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4.xml" ContentType="application/vnd.openxmlformats-officedocument.drawing+xml"/>
  <Override PartName="/xl/tables/table7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5.xml" ContentType="application/vnd.openxmlformats-officedocument.drawing+xml"/>
  <Override PartName="/xl/tables/table8.xml" ContentType="application/vnd.openxmlformats-officedocument.spreadsheetml.tab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0.xml" ContentType="application/vnd.openxmlformats-officedocument.spreadsheetml.pivot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Z:\Logistica\RAPOARTE ALE DIRECTIEI MANAGEMENT ELECTORAL\RAPORT 2021\DE POSTAT PE SITE\POSTARE SITE V2 OK\"/>
    </mc:Choice>
  </mc:AlternateContent>
  <xr:revisionPtr revIDLastSave="0" documentId="13_ncr:1_{0A43551E-C65D-4ED0-B76A-146BD7337EBB}" xr6:coauthVersionLast="47" xr6:coauthVersionMax="47" xr10:uidLastSave="{00000000-0000-0000-0000-000000000000}"/>
  <bookViews>
    <workbookView xWindow="-38520" yWindow="-120" windowWidth="38640" windowHeight="15840" tabRatio="805" xr2:uid="{00000000-000D-0000-FFFF-FFFF00000000}"/>
  </bookViews>
  <sheets>
    <sheet name="FISA 1 - CH Locale " sheetId="69" r:id="rId1"/>
    <sheet name="FISA 2 - CH Centru+Locale 2020" sheetId="97" r:id="rId2"/>
    <sheet name="FISA 3 - Locale + CJ 2020" sheetId="107" r:id="rId3"/>
    <sheet name="TOTAL BDCH PrimăriiUAT-Locale  " sheetId="1" r:id="rId4"/>
    <sheet name="TOP +50 - 50 (2)" sheetId="100" state="hidden" r:id="rId5"/>
    <sheet name="CH pe judet Loc+CJ" sheetId="108" state="hidden" r:id="rId6"/>
    <sheet name="TOTAL BDCH Primării+CJ Locale" sheetId="105" r:id="rId7"/>
    <sheet name="FISA 2" sheetId="81" state="hidden" r:id="rId8"/>
    <sheet name="Pivot" sheetId="71" state="hidden" r:id="rId9"/>
    <sheet name="Sheet5" sheetId="106" state="hidden" r:id="rId10"/>
    <sheet name="Sheet1" sheetId="92" state="hidden" r:id="rId11"/>
    <sheet name="LIMITE " sheetId="76" state="hidden" r:id="rId12"/>
  </sheets>
  <definedNames>
    <definedName name="_xlnm._FilterDatabase" localSheetId="4" hidden="1">'TOP +50 - 50 (2)'!$B$1:$X$101</definedName>
    <definedName name="_xlnm._FilterDatabase" localSheetId="6" hidden="1">'TOTAL BDCH Primării+CJ Locale'!$B$1:$X$3229</definedName>
    <definedName name="_xlnm._FilterDatabase" localSheetId="3" hidden="1">'TOTAL BDCH PrimăriiUAT-Locale  '!$B$1:$X$3187</definedName>
  </definedNames>
  <calcPr calcId="181029"/>
  <pivotCaches>
    <pivotCache cacheId="0" r:id="rId13"/>
    <pivotCache cacheId="1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45" i="107" l="1"/>
  <c r="L45" i="107"/>
  <c r="K45" i="107"/>
  <c r="J45" i="107"/>
  <c r="M44" i="107"/>
  <c r="L44" i="107"/>
  <c r="K44" i="107"/>
  <c r="J44" i="107"/>
  <c r="M43" i="107"/>
  <c r="L43" i="107"/>
  <c r="K43" i="107"/>
  <c r="J43" i="107"/>
  <c r="M42" i="107"/>
  <c r="L42" i="107"/>
  <c r="K42" i="107"/>
  <c r="J42" i="107"/>
  <c r="M41" i="107"/>
  <c r="L41" i="107"/>
  <c r="K41" i="107"/>
  <c r="J41" i="107"/>
  <c r="M40" i="107"/>
  <c r="L40" i="107"/>
  <c r="K40" i="107"/>
  <c r="J40" i="107"/>
  <c r="M39" i="107"/>
  <c r="L39" i="107"/>
  <c r="K39" i="107"/>
  <c r="J39" i="107"/>
  <c r="M38" i="107"/>
  <c r="L38" i="107"/>
  <c r="K38" i="107"/>
  <c r="J38" i="107"/>
  <c r="M37" i="107"/>
  <c r="L37" i="107"/>
  <c r="K37" i="107"/>
  <c r="J37" i="107"/>
  <c r="M36" i="107"/>
  <c r="L36" i="107"/>
  <c r="K36" i="107"/>
  <c r="J36" i="107"/>
  <c r="M35" i="107"/>
  <c r="L35" i="107"/>
  <c r="K35" i="107"/>
  <c r="J35" i="107"/>
  <c r="M34" i="107"/>
  <c r="L34" i="107"/>
  <c r="K34" i="107"/>
  <c r="J34" i="107"/>
  <c r="M33" i="107"/>
  <c r="L33" i="107"/>
  <c r="K33" i="107"/>
  <c r="J33" i="107"/>
  <c r="M32" i="107"/>
  <c r="L32" i="107"/>
  <c r="K32" i="107"/>
  <c r="J32" i="107"/>
  <c r="M31" i="107"/>
  <c r="L31" i="107"/>
  <c r="K31" i="107"/>
  <c r="J31" i="107"/>
  <c r="M30" i="107"/>
  <c r="L30" i="107"/>
  <c r="K30" i="107"/>
  <c r="J30" i="107"/>
  <c r="M29" i="107"/>
  <c r="L29" i="107"/>
  <c r="K29" i="107"/>
  <c r="J29" i="107"/>
  <c r="M28" i="107"/>
  <c r="L28" i="107"/>
  <c r="K28" i="107"/>
  <c r="J28" i="107"/>
  <c r="M27" i="107"/>
  <c r="L27" i="107"/>
  <c r="K27" i="107"/>
  <c r="J27" i="107"/>
  <c r="M26" i="107"/>
  <c r="L26" i="107"/>
  <c r="K26" i="107"/>
  <c r="J26" i="107"/>
  <c r="M25" i="107"/>
  <c r="L25" i="107"/>
  <c r="K25" i="107"/>
  <c r="J25" i="107"/>
  <c r="M24" i="107"/>
  <c r="L24" i="107"/>
  <c r="K24" i="107"/>
  <c r="J24" i="107"/>
  <c r="M23" i="107"/>
  <c r="L23" i="107"/>
  <c r="K23" i="107"/>
  <c r="J23" i="107"/>
  <c r="M22" i="107"/>
  <c r="L22" i="107"/>
  <c r="K22" i="107"/>
  <c r="J22" i="107"/>
  <c r="M21" i="107"/>
  <c r="L21" i="107"/>
  <c r="K21" i="107"/>
  <c r="J21" i="107"/>
  <c r="M20" i="107"/>
  <c r="L20" i="107"/>
  <c r="K20" i="107"/>
  <c r="J20" i="107"/>
  <c r="M19" i="107"/>
  <c r="L19" i="107"/>
  <c r="K19" i="107"/>
  <c r="J19" i="107"/>
  <c r="M18" i="107"/>
  <c r="L18" i="107"/>
  <c r="K18" i="107"/>
  <c r="J18" i="107"/>
  <c r="M17" i="107"/>
  <c r="L17" i="107"/>
  <c r="K17" i="107"/>
  <c r="J17" i="107"/>
  <c r="M16" i="107"/>
  <c r="L16" i="107"/>
  <c r="K16" i="107"/>
  <c r="J16" i="107"/>
  <c r="M15" i="107"/>
  <c r="L15" i="107"/>
  <c r="K15" i="107"/>
  <c r="J15" i="107"/>
  <c r="M14" i="107"/>
  <c r="L14" i="107"/>
  <c r="K14" i="107"/>
  <c r="J14" i="107"/>
  <c r="M13" i="107"/>
  <c r="L13" i="107"/>
  <c r="K13" i="107"/>
  <c r="J13" i="107"/>
  <c r="M12" i="107"/>
  <c r="L12" i="107"/>
  <c r="K12" i="107"/>
  <c r="J12" i="107"/>
  <c r="M11" i="107"/>
  <c r="L11" i="107"/>
  <c r="K11" i="107"/>
  <c r="J11" i="107"/>
  <c r="M10" i="107"/>
  <c r="L10" i="107"/>
  <c r="K10" i="107"/>
  <c r="J10" i="107"/>
  <c r="M9" i="107"/>
  <c r="L9" i="107"/>
  <c r="K9" i="107"/>
  <c r="J9" i="107"/>
  <c r="M8" i="107"/>
  <c r="L8" i="107"/>
  <c r="K8" i="107"/>
  <c r="J8" i="107"/>
  <c r="M7" i="107"/>
  <c r="L7" i="107"/>
  <c r="K7" i="107"/>
  <c r="J7" i="107"/>
  <c r="M6" i="107"/>
  <c r="L6" i="107"/>
  <c r="K6" i="107"/>
  <c r="J6" i="107"/>
  <c r="M5" i="107"/>
  <c r="L5" i="107"/>
  <c r="K5" i="107"/>
  <c r="J5" i="107"/>
  <c r="M4" i="107"/>
  <c r="L4" i="107"/>
  <c r="K4" i="107"/>
  <c r="J4" i="107"/>
  <c r="I57" i="108"/>
  <c r="I58" i="108"/>
  <c r="I59" i="108"/>
  <c r="I60" i="108"/>
  <c r="I61" i="108"/>
  <c r="I62" i="108"/>
  <c r="I63" i="108"/>
  <c r="I64" i="108"/>
  <c r="I65" i="108"/>
  <c r="I66" i="108"/>
  <c r="I67" i="108"/>
  <c r="I68" i="108"/>
  <c r="I69" i="108"/>
  <c r="I70" i="108"/>
  <c r="I71" i="108"/>
  <c r="I72" i="108"/>
  <c r="I73" i="108"/>
  <c r="I74" i="108"/>
  <c r="I75" i="108"/>
  <c r="I76" i="108"/>
  <c r="I77" i="108"/>
  <c r="I78" i="108"/>
  <c r="I79" i="108"/>
  <c r="I80" i="108"/>
  <c r="I81" i="108"/>
  <c r="I82" i="108"/>
  <c r="I83" i="108"/>
  <c r="I84" i="108"/>
  <c r="I85" i="108"/>
  <c r="I86" i="108"/>
  <c r="I87" i="108"/>
  <c r="I88" i="108"/>
  <c r="I89" i="108"/>
  <c r="I90" i="108"/>
  <c r="I91" i="108"/>
  <c r="I92" i="108"/>
  <c r="I93" i="108"/>
  <c r="I94" i="108"/>
  <c r="I95" i="108"/>
  <c r="I96" i="108"/>
  <c r="I97" i="108"/>
  <c r="I98" i="108"/>
  <c r="J57" i="108"/>
  <c r="J58" i="108"/>
  <c r="J59" i="108"/>
  <c r="J60" i="108"/>
  <c r="J61" i="108"/>
  <c r="J62" i="108"/>
  <c r="J63" i="108"/>
  <c r="J64" i="108"/>
  <c r="J65" i="108"/>
  <c r="J66" i="108"/>
  <c r="J67" i="108"/>
  <c r="J68" i="108"/>
  <c r="J69" i="108"/>
  <c r="J70" i="108"/>
  <c r="J71" i="108"/>
  <c r="J72" i="108"/>
  <c r="J73" i="108"/>
  <c r="J74" i="108"/>
  <c r="J75" i="108"/>
  <c r="J76" i="108"/>
  <c r="J77" i="108"/>
  <c r="J78" i="108"/>
  <c r="J79" i="108"/>
  <c r="J80" i="108"/>
  <c r="J81" i="108"/>
  <c r="J82" i="108"/>
  <c r="J83" i="108"/>
  <c r="J84" i="108"/>
  <c r="J85" i="108"/>
  <c r="J86" i="108"/>
  <c r="J87" i="108"/>
  <c r="J88" i="108"/>
  <c r="J89" i="108"/>
  <c r="J90" i="108"/>
  <c r="J91" i="108"/>
  <c r="J92" i="108"/>
  <c r="J93" i="108"/>
  <c r="J94" i="108"/>
  <c r="J95" i="108"/>
  <c r="J96" i="108"/>
  <c r="J97" i="108"/>
  <c r="J98" i="108"/>
  <c r="K57" i="108"/>
  <c r="K58" i="108"/>
  <c r="K59" i="108"/>
  <c r="K60" i="108"/>
  <c r="K61" i="108"/>
  <c r="K62" i="108"/>
  <c r="K63" i="108"/>
  <c r="K64" i="108"/>
  <c r="K65" i="108"/>
  <c r="K66" i="108"/>
  <c r="K67" i="108"/>
  <c r="K68" i="108"/>
  <c r="K69" i="108"/>
  <c r="K70" i="108"/>
  <c r="K71" i="108"/>
  <c r="K72" i="108"/>
  <c r="K73" i="108"/>
  <c r="K74" i="108"/>
  <c r="K75" i="108"/>
  <c r="K76" i="108"/>
  <c r="K77" i="108"/>
  <c r="K78" i="108"/>
  <c r="K79" i="108"/>
  <c r="K80" i="108"/>
  <c r="K81" i="108"/>
  <c r="K82" i="108"/>
  <c r="K83" i="108"/>
  <c r="K84" i="108"/>
  <c r="K85" i="108"/>
  <c r="K86" i="108"/>
  <c r="K87" i="108"/>
  <c r="K88" i="108"/>
  <c r="K89" i="108"/>
  <c r="K90" i="108"/>
  <c r="K91" i="108"/>
  <c r="K92" i="108"/>
  <c r="K93" i="108"/>
  <c r="K94" i="108"/>
  <c r="K95" i="108"/>
  <c r="K96" i="108"/>
  <c r="K97" i="108"/>
  <c r="K98" i="108"/>
  <c r="L57" i="108"/>
  <c r="L58" i="108"/>
  <c r="L59" i="108"/>
  <c r="L60" i="108"/>
  <c r="L61" i="108"/>
  <c r="L62" i="108"/>
  <c r="L63" i="108"/>
  <c r="L64" i="108"/>
  <c r="L65" i="108"/>
  <c r="L66" i="108"/>
  <c r="L67" i="108"/>
  <c r="L68" i="108"/>
  <c r="L69" i="108"/>
  <c r="L70" i="108"/>
  <c r="L71" i="108"/>
  <c r="L72" i="108"/>
  <c r="L73" i="108"/>
  <c r="L74" i="108"/>
  <c r="L75" i="108"/>
  <c r="L76" i="108"/>
  <c r="L77" i="108"/>
  <c r="L78" i="108"/>
  <c r="L79" i="108"/>
  <c r="L80" i="108"/>
  <c r="L81" i="108"/>
  <c r="L82" i="108"/>
  <c r="L83" i="108"/>
  <c r="L84" i="108"/>
  <c r="L85" i="108"/>
  <c r="L86" i="108"/>
  <c r="L87" i="108"/>
  <c r="L88" i="108"/>
  <c r="L89" i="108"/>
  <c r="L90" i="108"/>
  <c r="L91" i="108"/>
  <c r="L92" i="108"/>
  <c r="L93" i="108"/>
  <c r="L94" i="108"/>
  <c r="L95" i="108"/>
  <c r="L96" i="108"/>
  <c r="L97" i="108"/>
  <c r="L98" i="108"/>
  <c r="L3188" i="105"/>
  <c r="M3188" i="105" s="1"/>
  <c r="L3189" i="105"/>
  <c r="M3189" i="105" s="1"/>
  <c r="L3190" i="105"/>
  <c r="M3190" i="105" s="1"/>
  <c r="L3191" i="105"/>
  <c r="M3191" i="105" s="1"/>
  <c r="L3192" i="105"/>
  <c r="L3193" i="105"/>
  <c r="L3194" i="105"/>
  <c r="M3194" i="105" s="1"/>
  <c r="L3195" i="105"/>
  <c r="M3195" i="105" s="1"/>
  <c r="L3196" i="105"/>
  <c r="L3197" i="105"/>
  <c r="M3197" i="105" s="1"/>
  <c r="L3198" i="105"/>
  <c r="M3198" i="105" s="1"/>
  <c r="L3199" i="105"/>
  <c r="M3199" i="105" s="1"/>
  <c r="L3200" i="105"/>
  <c r="L3201" i="105"/>
  <c r="M3201" i="105" s="1"/>
  <c r="L3202" i="105"/>
  <c r="L3203" i="105"/>
  <c r="M3203" i="105" s="1"/>
  <c r="L3204" i="105"/>
  <c r="L3205" i="105"/>
  <c r="M3205" i="105" s="1"/>
  <c r="L3206" i="105"/>
  <c r="M3206" i="105" s="1"/>
  <c r="L3207" i="105"/>
  <c r="M3207" i="105" s="1"/>
  <c r="L3208" i="105"/>
  <c r="L3209" i="105"/>
  <c r="M3209" i="105" s="1"/>
  <c r="L3210" i="105"/>
  <c r="M3210" i="105" s="1"/>
  <c r="L3211" i="105"/>
  <c r="M3211" i="105" s="1"/>
  <c r="L3212" i="105"/>
  <c r="M3212" i="105" s="1"/>
  <c r="L3213" i="105"/>
  <c r="L3214" i="105"/>
  <c r="L3215" i="105"/>
  <c r="M3215" i="105" s="1"/>
  <c r="L3216" i="105"/>
  <c r="M3216" i="105" s="1"/>
  <c r="L3217" i="105"/>
  <c r="M3217" i="105" s="1"/>
  <c r="L3218" i="105"/>
  <c r="L3219" i="105"/>
  <c r="M3219" i="105" s="1"/>
  <c r="L3220" i="105"/>
  <c r="M3220" i="105" s="1"/>
  <c r="L3221" i="105"/>
  <c r="M3221" i="105" s="1"/>
  <c r="L3222" i="105"/>
  <c r="M3222" i="105" s="1"/>
  <c r="L3223" i="105"/>
  <c r="M3223" i="105" s="1"/>
  <c r="L3224" i="105"/>
  <c r="L3225" i="105"/>
  <c r="M3225" i="105" s="1"/>
  <c r="L3226" i="105"/>
  <c r="M3226" i="105" s="1"/>
  <c r="L3227" i="105"/>
  <c r="M3227" i="105" s="1"/>
  <c r="L3228" i="105"/>
  <c r="L3229" i="105"/>
  <c r="M3229" i="105" s="1"/>
  <c r="M3192" i="105"/>
  <c r="M3193" i="105"/>
  <c r="M3196" i="105"/>
  <c r="M3200" i="105"/>
  <c r="M3204" i="105"/>
  <c r="M3208" i="105"/>
  <c r="M3213" i="105"/>
  <c r="M3214" i="105"/>
  <c r="M3224" i="105"/>
  <c r="M3228" i="105"/>
  <c r="R3188" i="105"/>
  <c r="R3189" i="105"/>
  <c r="R3190" i="105"/>
  <c r="R3191" i="105"/>
  <c r="R3192" i="105"/>
  <c r="R3193" i="105"/>
  <c r="R3194" i="105"/>
  <c r="R3195" i="105"/>
  <c r="R3196" i="105"/>
  <c r="R3197" i="105"/>
  <c r="R3198" i="105"/>
  <c r="R3199" i="105"/>
  <c r="R3200" i="105"/>
  <c r="R3201" i="105"/>
  <c r="R3202" i="105"/>
  <c r="R3203" i="105"/>
  <c r="R3204" i="105"/>
  <c r="R3205" i="105"/>
  <c r="R3206" i="105"/>
  <c r="R3207" i="105"/>
  <c r="R3208" i="105"/>
  <c r="R3209" i="105"/>
  <c r="R3210" i="105"/>
  <c r="R3211" i="105"/>
  <c r="R3212" i="105"/>
  <c r="R3213" i="105"/>
  <c r="R3214" i="105"/>
  <c r="R3215" i="105"/>
  <c r="R3216" i="105"/>
  <c r="R3217" i="105"/>
  <c r="R3218" i="105"/>
  <c r="R3219" i="105"/>
  <c r="R3220" i="105"/>
  <c r="R3221" i="105"/>
  <c r="R3222" i="105"/>
  <c r="R3223" i="105"/>
  <c r="R3224" i="105"/>
  <c r="R3225" i="105"/>
  <c r="R3226" i="105"/>
  <c r="R3227" i="105"/>
  <c r="R3228" i="105"/>
  <c r="R3229" i="105"/>
  <c r="S3188" i="105"/>
  <c r="S3189" i="105"/>
  <c r="S3190" i="105"/>
  <c r="S3191" i="105"/>
  <c r="S3192" i="105"/>
  <c r="S3193" i="105"/>
  <c r="S3194" i="105"/>
  <c r="S3195" i="105"/>
  <c r="S3196" i="105"/>
  <c r="S3197" i="105"/>
  <c r="S3198" i="105"/>
  <c r="S3199" i="105"/>
  <c r="S3200" i="105"/>
  <c r="S3201" i="105"/>
  <c r="S3202" i="105"/>
  <c r="S3203" i="105"/>
  <c r="S3204" i="105"/>
  <c r="S3205" i="105"/>
  <c r="S3206" i="105"/>
  <c r="S3207" i="105"/>
  <c r="S3208" i="105"/>
  <c r="S3209" i="105"/>
  <c r="S3210" i="105"/>
  <c r="S3211" i="105"/>
  <c r="S3212" i="105"/>
  <c r="S3213" i="105"/>
  <c r="S3214" i="105"/>
  <c r="S3215" i="105"/>
  <c r="S3216" i="105"/>
  <c r="S3217" i="105"/>
  <c r="S3218" i="105"/>
  <c r="S3219" i="105"/>
  <c r="S3220" i="105"/>
  <c r="S3221" i="105"/>
  <c r="S3222" i="105"/>
  <c r="S3223" i="105"/>
  <c r="S3224" i="105"/>
  <c r="S3225" i="105"/>
  <c r="S3226" i="105"/>
  <c r="S3227" i="105"/>
  <c r="S3228" i="105"/>
  <c r="S3229" i="105"/>
  <c r="S3187" i="105"/>
  <c r="R3187" i="105"/>
  <c r="L3187" i="105"/>
  <c r="S3186" i="105"/>
  <c r="R3186" i="105"/>
  <c r="L3186" i="105"/>
  <c r="M3186" i="105" s="1"/>
  <c r="S3185" i="105"/>
  <c r="R3185" i="105"/>
  <c r="L3185" i="105"/>
  <c r="M3185" i="105" s="1"/>
  <c r="S3184" i="105"/>
  <c r="R3184" i="105"/>
  <c r="L3184" i="105"/>
  <c r="M3184" i="105" s="1"/>
  <c r="S3183" i="105"/>
  <c r="R3183" i="105"/>
  <c r="L3183" i="105"/>
  <c r="M3183" i="105" s="1"/>
  <c r="S3182" i="105"/>
  <c r="R3182" i="105"/>
  <c r="L3182" i="105"/>
  <c r="M3182" i="105" s="1"/>
  <c r="S3181" i="105"/>
  <c r="R3181" i="105"/>
  <c r="L3181" i="105"/>
  <c r="S3180" i="105"/>
  <c r="R3180" i="105"/>
  <c r="L3180" i="105"/>
  <c r="M3180" i="105" s="1"/>
  <c r="S3179" i="105"/>
  <c r="R3179" i="105"/>
  <c r="L3179" i="105"/>
  <c r="S3178" i="105"/>
  <c r="R3178" i="105"/>
  <c r="L3178" i="105"/>
  <c r="S3177" i="105"/>
  <c r="R3177" i="105"/>
  <c r="L3177" i="105"/>
  <c r="S3176" i="105"/>
  <c r="R3176" i="105"/>
  <c r="L3176" i="105"/>
  <c r="S3175" i="105"/>
  <c r="R3175" i="105"/>
  <c r="L3175" i="105"/>
  <c r="M3175" i="105" s="1"/>
  <c r="S3174" i="105"/>
  <c r="R3174" i="105"/>
  <c r="L3174" i="105"/>
  <c r="M3174" i="105" s="1"/>
  <c r="S3173" i="105"/>
  <c r="R3173" i="105"/>
  <c r="L3173" i="105"/>
  <c r="S3172" i="105"/>
  <c r="R3172" i="105"/>
  <c r="L3172" i="105"/>
  <c r="M3172" i="105" s="1"/>
  <c r="S3171" i="105"/>
  <c r="R3171" i="105"/>
  <c r="L3171" i="105"/>
  <c r="S3170" i="105"/>
  <c r="R3170" i="105"/>
  <c r="L3170" i="105"/>
  <c r="S3169" i="105"/>
  <c r="R3169" i="105"/>
  <c r="L3169" i="105"/>
  <c r="S3168" i="105"/>
  <c r="R3168" i="105"/>
  <c r="L3168" i="105"/>
  <c r="S3167" i="105"/>
  <c r="R3167" i="105"/>
  <c r="L3167" i="105"/>
  <c r="M3167" i="105" s="1"/>
  <c r="S3166" i="105"/>
  <c r="R3166" i="105"/>
  <c r="L3166" i="105"/>
  <c r="M3166" i="105" s="1"/>
  <c r="S3165" i="105"/>
  <c r="R3165" i="105"/>
  <c r="L3165" i="105"/>
  <c r="S3164" i="105"/>
  <c r="R3164" i="105"/>
  <c r="L3164" i="105"/>
  <c r="M3164" i="105" s="1"/>
  <c r="S3163" i="105"/>
  <c r="R3163" i="105"/>
  <c r="L3163" i="105"/>
  <c r="S3162" i="105"/>
  <c r="R3162" i="105"/>
  <c r="L3162" i="105"/>
  <c r="M3162" i="105" s="1"/>
  <c r="S3161" i="105"/>
  <c r="R3161" i="105"/>
  <c r="L3161" i="105"/>
  <c r="S3160" i="105"/>
  <c r="R3160" i="105"/>
  <c r="L3160" i="105"/>
  <c r="M3160" i="105" s="1"/>
  <c r="S3159" i="105"/>
  <c r="R3159" i="105"/>
  <c r="L3159" i="105"/>
  <c r="S3158" i="105"/>
  <c r="R3158" i="105"/>
  <c r="L3158" i="105"/>
  <c r="M3158" i="105" s="1"/>
  <c r="S3157" i="105"/>
  <c r="R3157" i="105"/>
  <c r="L3157" i="105"/>
  <c r="S3156" i="105"/>
  <c r="R3156" i="105"/>
  <c r="L3156" i="105"/>
  <c r="M3156" i="105" s="1"/>
  <c r="S3155" i="105"/>
  <c r="R3155" i="105"/>
  <c r="L3155" i="105"/>
  <c r="M3155" i="105" s="1"/>
  <c r="S3154" i="105"/>
  <c r="R3154" i="105"/>
  <c r="L3154" i="105"/>
  <c r="M3154" i="105" s="1"/>
  <c r="S3153" i="105"/>
  <c r="R3153" i="105"/>
  <c r="L3153" i="105"/>
  <c r="M3153" i="105" s="1"/>
  <c r="S3152" i="105"/>
  <c r="R3152" i="105"/>
  <c r="L3152" i="105"/>
  <c r="M3152" i="105" s="1"/>
  <c r="S3151" i="105"/>
  <c r="R3151" i="105"/>
  <c r="L3151" i="105"/>
  <c r="S3150" i="105"/>
  <c r="R3150" i="105"/>
  <c r="L3150" i="105"/>
  <c r="S3149" i="105"/>
  <c r="R3149" i="105"/>
  <c r="L3149" i="105"/>
  <c r="M3149" i="105" s="1"/>
  <c r="S3148" i="105"/>
  <c r="R3148" i="105"/>
  <c r="L3148" i="105"/>
  <c r="M3148" i="105" s="1"/>
  <c r="S3147" i="105"/>
  <c r="R3147" i="105"/>
  <c r="L3147" i="105"/>
  <c r="M3147" i="105" s="1"/>
  <c r="S3146" i="105"/>
  <c r="R3146" i="105"/>
  <c r="L3146" i="105"/>
  <c r="M3146" i="105" s="1"/>
  <c r="S3145" i="105"/>
  <c r="R3145" i="105"/>
  <c r="L3145" i="105"/>
  <c r="M3145" i="105" s="1"/>
  <c r="S3144" i="105"/>
  <c r="R3144" i="105"/>
  <c r="L3144" i="105"/>
  <c r="M3144" i="105" s="1"/>
  <c r="S3143" i="105"/>
  <c r="R3143" i="105"/>
  <c r="L3143" i="105"/>
  <c r="S3142" i="105"/>
  <c r="R3142" i="105"/>
  <c r="L3142" i="105"/>
  <c r="S3141" i="105"/>
  <c r="R3141" i="105"/>
  <c r="L3141" i="105"/>
  <c r="M3141" i="105" s="1"/>
  <c r="S3140" i="105"/>
  <c r="R3140" i="105"/>
  <c r="L3140" i="105"/>
  <c r="M3140" i="105" s="1"/>
  <c r="S3139" i="105"/>
  <c r="R3139" i="105"/>
  <c r="L3139" i="105"/>
  <c r="M3139" i="105" s="1"/>
  <c r="S3138" i="105"/>
  <c r="R3138" i="105"/>
  <c r="L3138" i="105"/>
  <c r="M3138" i="105" s="1"/>
  <c r="S3137" i="105"/>
  <c r="R3137" i="105"/>
  <c r="L3137" i="105"/>
  <c r="M3137" i="105" s="1"/>
  <c r="S3136" i="105"/>
  <c r="R3136" i="105"/>
  <c r="L3136" i="105"/>
  <c r="M3136" i="105" s="1"/>
  <c r="S3135" i="105"/>
  <c r="R3135" i="105"/>
  <c r="L3135" i="105"/>
  <c r="M3135" i="105" s="1"/>
  <c r="S3134" i="105"/>
  <c r="R3134" i="105"/>
  <c r="L3134" i="105"/>
  <c r="M3134" i="105" s="1"/>
  <c r="S3133" i="105"/>
  <c r="R3133" i="105"/>
  <c r="L3133" i="105"/>
  <c r="M3133" i="105" s="1"/>
  <c r="S3132" i="105"/>
  <c r="R3132" i="105"/>
  <c r="L3132" i="105"/>
  <c r="M3132" i="105" s="1"/>
  <c r="S3131" i="105"/>
  <c r="R3131" i="105"/>
  <c r="L3131" i="105"/>
  <c r="M3131" i="105" s="1"/>
  <c r="S3130" i="105"/>
  <c r="R3130" i="105"/>
  <c r="L3130" i="105"/>
  <c r="M3130" i="105" s="1"/>
  <c r="S3129" i="105"/>
  <c r="R3129" i="105"/>
  <c r="L3129" i="105"/>
  <c r="M3129" i="105" s="1"/>
  <c r="S3128" i="105"/>
  <c r="R3128" i="105"/>
  <c r="L3128" i="105"/>
  <c r="S3127" i="105"/>
  <c r="R3127" i="105"/>
  <c r="L3127" i="105"/>
  <c r="S3126" i="105"/>
  <c r="R3126" i="105"/>
  <c r="L3126" i="105"/>
  <c r="S3125" i="105"/>
  <c r="R3125" i="105"/>
  <c r="L3125" i="105"/>
  <c r="S3124" i="105"/>
  <c r="R3124" i="105"/>
  <c r="L3124" i="105"/>
  <c r="M3124" i="105" s="1"/>
  <c r="S3123" i="105"/>
  <c r="R3123" i="105"/>
  <c r="L3123" i="105"/>
  <c r="M3123" i="105" s="1"/>
  <c r="S3122" i="105"/>
  <c r="R3122" i="105"/>
  <c r="L3122" i="105"/>
  <c r="M3122" i="105" s="1"/>
  <c r="S3121" i="105"/>
  <c r="R3121" i="105"/>
  <c r="L3121" i="105"/>
  <c r="S3120" i="105"/>
  <c r="R3120" i="105"/>
  <c r="L3120" i="105"/>
  <c r="M3120" i="105" s="1"/>
  <c r="S3119" i="105"/>
  <c r="R3119" i="105"/>
  <c r="L3119" i="105"/>
  <c r="M3119" i="105" s="1"/>
  <c r="S3118" i="105"/>
  <c r="R3118" i="105"/>
  <c r="L3118" i="105"/>
  <c r="M3118" i="105" s="1"/>
  <c r="S3117" i="105"/>
  <c r="R3117" i="105"/>
  <c r="L3117" i="105"/>
  <c r="S3116" i="105"/>
  <c r="R3116" i="105"/>
  <c r="L3116" i="105"/>
  <c r="M3116" i="105" s="1"/>
  <c r="S3115" i="105"/>
  <c r="R3115" i="105"/>
  <c r="L3115" i="105"/>
  <c r="M3115" i="105" s="1"/>
  <c r="S3114" i="105"/>
  <c r="R3114" i="105"/>
  <c r="L3114" i="105"/>
  <c r="M3114" i="105" s="1"/>
  <c r="S3113" i="105"/>
  <c r="R3113" i="105"/>
  <c r="L3113" i="105"/>
  <c r="S3112" i="105"/>
  <c r="R3112" i="105"/>
  <c r="L3112" i="105"/>
  <c r="S3111" i="105"/>
  <c r="R3111" i="105"/>
  <c r="L3111" i="105"/>
  <c r="S3110" i="105"/>
  <c r="R3110" i="105"/>
  <c r="L3110" i="105"/>
  <c r="S3109" i="105"/>
  <c r="R3109" i="105"/>
  <c r="L3109" i="105"/>
  <c r="S3108" i="105"/>
  <c r="R3108" i="105"/>
  <c r="L3108" i="105"/>
  <c r="M3108" i="105" s="1"/>
  <c r="S3107" i="105"/>
  <c r="R3107" i="105"/>
  <c r="L3107" i="105"/>
  <c r="M3107" i="105" s="1"/>
  <c r="S3106" i="105"/>
  <c r="R3106" i="105"/>
  <c r="L3106" i="105"/>
  <c r="S3105" i="105"/>
  <c r="R3105" i="105"/>
  <c r="L3105" i="105"/>
  <c r="S3104" i="105"/>
  <c r="R3104" i="105"/>
  <c r="L3104" i="105"/>
  <c r="M3104" i="105" s="1"/>
  <c r="S3103" i="105"/>
  <c r="R3103" i="105"/>
  <c r="L3103" i="105"/>
  <c r="M3103" i="105" s="1"/>
  <c r="S3102" i="105"/>
  <c r="R3102" i="105"/>
  <c r="L3102" i="105"/>
  <c r="M3102" i="105" s="1"/>
  <c r="S3101" i="105"/>
  <c r="R3101" i="105"/>
  <c r="L3101" i="105"/>
  <c r="M3101" i="105" s="1"/>
  <c r="S3100" i="105"/>
  <c r="R3100" i="105"/>
  <c r="L3100" i="105"/>
  <c r="M3100" i="105" s="1"/>
  <c r="S3099" i="105"/>
  <c r="R3099" i="105"/>
  <c r="L3099" i="105"/>
  <c r="M3099" i="105" s="1"/>
  <c r="S3098" i="105"/>
  <c r="R3098" i="105"/>
  <c r="L3098" i="105"/>
  <c r="M3098" i="105" s="1"/>
  <c r="S3097" i="105"/>
  <c r="R3097" i="105"/>
  <c r="L3097" i="105"/>
  <c r="S3096" i="105"/>
  <c r="R3096" i="105"/>
  <c r="L3096" i="105"/>
  <c r="M3096" i="105" s="1"/>
  <c r="S3095" i="105"/>
  <c r="R3095" i="105"/>
  <c r="L3095" i="105"/>
  <c r="M3095" i="105" s="1"/>
  <c r="S3094" i="105"/>
  <c r="R3094" i="105"/>
  <c r="L3094" i="105"/>
  <c r="M3094" i="105" s="1"/>
  <c r="S3093" i="105"/>
  <c r="R3093" i="105"/>
  <c r="L3093" i="105"/>
  <c r="S3092" i="105"/>
  <c r="R3092" i="105"/>
  <c r="L3092" i="105"/>
  <c r="M3092" i="105" s="1"/>
  <c r="S3091" i="105"/>
  <c r="R3091" i="105"/>
  <c r="L3091" i="105"/>
  <c r="M3091" i="105" s="1"/>
  <c r="S3090" i="105"/>
  <c r="R3090" i="105"/>
  <c r="L3090" i="105"/>
  <c r="M3090" i="105" s="1"/>
  <c r="S3089" i="105"/>
  <c r="R3089" i="105"/>
  <c r="L3089" i="105"/>
  <c r="M3089" i="105" s="1"/>
  <c r="S3088" i="105"/>
  <c r="R3088" i="105"/>
  <c r="L3088" i="105"/>
  <c r="S3087" i="105"/>
  <c r="R3087" i="105"/>
  <c r="L3087" i="105"/>
  <c r="S3086" i="105"/>
  <c r="R3086" i="105"/>
  <c r="L3086" i="105"/>
  <c r="S3085" i="105"/>
  <c r="R3085" i="105"/>
  <c r="L3085" i="105"/>
  <c r="M3085" i="105" s="1"/>
  <c r="S3084" i="105"/>
  <c r="R3084" i="105"/>
  <c r="L3084" i="105"/>
  <c r="S3083" i="105"/>
  <c r="R3083" i="105"/>
  <c r="L3083" i="105"/>
  <c r="S3082" i="105"/>
  <c r="R3082" i="105"/>
  <c r="L3082" i="105"/>
  <c r="M3082" i="105" s="1"/>
  <c r="S3081" i="105"/>
  <c r="R3081" i="105"/>
  <c r="L3081" i="105"/>
  <c r="M3081" i="105" s="1"/>
  <c r="S3080" i="105"/>
  <c r="R3080" i="105"/>
  <c r="L3080" i="105"/>
  <c r="M3080" i="105" s="1"/>
  <c r="S3079" i="105"/>
  <c r="R3079" i="105"/>
  <c r="L3079" i="105"/>
  <c r="S3078" i="105"/>
  <c r="R3078" i="105"/>
  <c r="L3078" i="105"/>
  <c r="M3078" i="105" s="1"/>
  <c r="S3077" i="105"/>
  <c r="R3077" i="105"/>
  <c r="L3077" i="105"/>
  <c r="S3076" i="105"/>
  <c r="R3076" i="105"/>
  <c r="L3076" i="105"/>
  <c r="S3075" i="105"/>
  <c r="R3075" i="105"/>
  <c r="L3075" i="105"/>
  <c r="S3074" i="105"/>
  <c r="R3074" i="105"/>
  <c r="L3074" i="105"/>
  <c r="M3074" i="105" s="1"/>
  <c r="S3073" i="105"/>
  <c r="R3073" i="105"/>
  <c r="L3073" i="105"/>
  <c r="S3072" i="105"/>
  <c r="R3072" i="105"/>
  <c r="L3072" i="105"/>
  <c r="S3071" i="105"/>
  <c r="R3071" i="105"/>
  <c r="L3071" i="105"/>
  <c r="S3070" i="105"/>
  <c r="R3070" i="105"/>
  <c r="L3070" i="105"/>
  <c r="M3070" i="105" s="1"/>
  <c r="S3069" i="105"/>
  <c r="R3069" i="105"/>
  <c r="L3069" i="105"/>
  <c r="S3068" i="105"/>
  <c r="R3068" i="105"/>
  <c r="L3068" i="105"/>
  <c r="M3068" i="105" s="1"/>
  <c r="S3067" i="105"/>
  <c r="R3067" i="105"/>
  <c r="L3067" i="105"/>
  <c r="S3066" i="105"/>
  <c r="R3066" i="105"/>
  <c r="L3066" i="105"/>
  <c r="M3066" i="105" s="1"/>
  <c r="S3065" i="105"/>
  <c r="R3065" i="105"/>
  <c r="L3065" i="105"/>
  <c r="S3064" i="105"/>
  <c r="R3064" i="105"/>
  <c r="L3064" i="105"/>
  <c r="M3064" i="105" s="1"/>
  <c r="S3063" i="105"/>
  <c r="R3063" i="105"/>
  <c r="L3063" i="105"/>
  <c r="S3062" i="105"/>
  <c r="R3062" i="105"/>
  <c r="L3062" i="105"/>
  <c r="M3062" i="105" s="1"/>
  <c r="S3061" i="105"/>
  <c r="R3061" i="105"/>
  <c r="L3061" i="105"/>
  <c r="S3060" i="105"/>
  <c r="R3060" i="105"/>
  <c r="L3060" i="105"/>
  <c r="S3059" i="105"/>
  <c r="R3059" i="105"/>
  <c r="L3059" i="105"/>
  <c r="S3058" i="105"/>
  <c r="R3058" i="105"/>
  <c r="L3058" i="105"/>
  <c r="M3058" i="105" s="1"/>
  <c r="S3057" i="105"/>
  <c r="R3057" i="105"/>
  <c r="L3057" i="105"/>
  <c r="S3056" i="105"/>
  <c r="R3056" i="105"/>
  <c r="L3056" i="105"/>
  <c r="M3056" i="105" s="1"/>
  <c r="S3055" i="105"/>
  <c r="R3055" i="105"/>
  <c r="L3055" i="105"/>
  <c r="S3054" i="105"/>
  <c r="R3054" i="105"/>
  <c r="L3054" i="105"/>
  <c r="S3053" i="105"/>
  <c r="R3053" i="105"/>
  <c r="L3053" i="105"/>
  <c r="S3052" i="105"/>
  <c r="R3052" i="105"/>
  <c r="L3052" i="105"/>
  <c r="S3051" i="105"/>
  <c r="R3051" i="105"/>
  <c r="L3051" i="105"/>
  <c r="S3050" i="105"/>
  <c r="R3050" i="105"/>
  <c r="L3050" i="105"/>
  <c r="M3050" i="105" s="1"/>
  <c r="S3049" i="105"/>
  <c r="R3049" i="105"/>
  <c r="L3049" i="105"/>
  <c r="S3048" i="105"/>
  <c r="R3048" i="105"/>
  <c r="L3048" i="105"/>
  <c r="M3048" i="105" s="1"/>
  <c r="S3047" i="105"/>
  <c r="R3047" i="105"/>
  <c r="L3047" i="105"/>
  <c r="S3046" i="105"/>
  <c r="R3046" i="105"/>
  <c r="L3046" i="105"/>
  <c r="S3045" i="105"/>
  <c r="R3045" i="105"/>
  <c r="L3045" i="105"/>
  <c r="S3044" i="105"/>
  <c r="R3044" i="105"/>
  <c r="L3044" i="105"/>
  <c r="M3044" i="105" s="1"/>
  <c r="S3043" i="105"/>
  <c r="R3043" i="105"/>
  <c r="L3043" i="105"/>
  <c r="S3042" i="105"/>
  <c r="R3042" i="105"/>
  <c r="L3042" i="105"/>
  <c r="M3042" i="105" s="1"/>
  <c r="S3041" i="105"/>
  <c r="R3041" i="105"/>
  <c r="L3041" i="105"/>
  <c r="S3040" i="105"/>
  <c r="R3040" i="105"/>
  <c r="L3040" i="105"/>
  <c r="S3039" i="105"/>
  <c r="R3039" i="105"/>
  <c r="L3039" i="105"/>
  <c r="S3038" i="105"/>
  <c r="R3038" i="105"/>
  <c r="L3038" i="105"/>
  <c r="S3037" i="105"/>
  <c r="R3037" i="105"/>
  <c r="L3037" i="105"/>
  <c r="S3036" i="105"/>
  <c r="R3036" i="105"/>
  <c r="L3036" i="105"/>
  <c r="S3035" i="105"/>
  <c r="R3035" i="105"/>
  <c r="L3035" i="105"/>
  <c r="S3034" i="105"/>
  <c r="R3034" i="105"/>
  <c r="L3034" i="105"/>
  <c r="S3033" i="105"/>
  <c r="R3033" i="105"/>
  <c r="L3033" i="105"/>
  <c r="S3032" i="105"/>
  <c r="R3032" i="105"/>
  <c r="L3032" i="105"/>
  <c r="S3031" i="105"/>
  <c r="R3031" i="105"/>
  <c r="L3031" i="105"/>
  <c r="S3030" i="105"/>
  <c r="R3030" i="105"/>
  <c r="L3030" i="105"/>
  <c r="S3029" i="105"/>
  <c r="R3029" i="105"/>
  <c r="L3029" i="105"/>
  <c r="S3028" i="105"/>
  <c r="R3028" i="105"/>
  <c r="L3028" i="105"/>
  <c r="S3027" i="105"/>
  <c r="R3027" i="105"/>
  <c r="L3027" i="105"/>
  <c r="S3026" i="105"/>
  <c r="R3026" i="105"/>
  <c r="L3026" i="105"/>
  <c r="S3025" i="105"/>
  <c r="R3025" i="105"/>
  <c r="L3025" i="105"/>
  <c r="S3024" i="105"/>
  <c r="R3024" i="105"/>
  <c r="L3024" i="105"/>
  <c r="S3023" i="105"/>
  <c r="R3023" i="105"/>
  <c r="L3023" i="105"/>
  <c r="S3022" i="105"/>
  <c r="R3022" i="105"/>
  <c r="L3022" i="105"/>
  <c r="M3022" i="105" s="1"/>
  <c r="S3021" i="105"/>
  <c r="R3021" i="105"/>
  <c r="L3021" i="105"/>
  <c r="M3021" i="105" s="1"/>
  <c r="S3020" i="105"/>
  <c r="R3020" i="105"/>
  <c r="L3020" i="105"/>
  <c r="S3019" i="105"/>
  <c r="R3019" i="105"/>
  <c r="L3019" i="105"/>
  <c r="S3018" i="105"/>
  <c r="R3018" i="105"/>
  <c r="L3018" i="105"/>
  <c r="S3017" i="105"/>
  <c r="R3017" i="105"/>
  <c r="L3017" i="105"/>
  <c r="S3016" i="105"/>
  <c r="R3016" i="105"/>
  <c r="L3016" i="105"/>
  <c r="S3015" i="105"/>
  <c r="R3015" i="105"/>
  <c r="L3015" i="105"/>
  <c r="S3014" i="105"/>
  <c r="R3014" i="105"/>
  <c r="L3014" i="105"/>
  <c r="S3013" i="105"/>
  <c r="R3013" i="105"/>
  <c r="L3013" i="105"/>
  <c r="M3013" i="105" s="1"/>
  <c r="S3012" i="105"/>
  <c r="R3012" i="105"/>
  <c r="L3012" i="105"/>
  <c r="S3011" i="105"/>
  <c r="R3011" i="105"/>
  <c r="L3011" i="105"/>
  <c r="S3010" i="105"/>
  <c r="R3010" i="105"/>
  <c r="L3010" i="105"/>
  <c r="S3009" i="105"/>
  <c r="R3009" i="105"/>
  <c r="L3009" i="105"/>
  <c r="M3009" i="105" s="1"/>
  <c r="S3008" i="105"/>
  <c r="R3008" i="105"/>
  <c r="L3008" i="105"/>
  <c r="M3008" i="105" s="1"/>
  <c r="S3007" i="105"/>
  <c r="R3007" i="105"/>
  <c r="L3007" i="105"/>
  <c r="M3007" i="105" s="1"/>
  <c r="S3006" i="105"/>
  <c r="R3006" i="105"/>
  <c r="L3006" i="105"/>
  <c r="S3005" i="105"/>
  <c r="R3005" i="105"/>
  <c r="L3005" i="105"/>
  <c r="S3004" i="105"/>
  <c r="R3004" i="105"/>
  <c r="L3004" i="105"/>
  <c r="S3003" i="105"/>
  <c r="R3003" i="105"/>
  <c r="L3003" i="105"/>
  <c r="M3003" i="105" s="1"/>
  <c r="S3002" i="105"/>
  <c r="R3002" i="105"/>
  <c r="L3002" i="105"/>
  <c r="S3001" i="105"/>
  <c r="R3001" i="105"/>
  <c r="L3001" i="105"/>
  <c r="S3000" i="105"/>
  <c r="R3000" i="105"/>
  <c r="L3000" i="105"/>
  <c r="S2999" i="105"/>
  <c r="R2999" i="105"/>
  <c r="L2999" i="105"/>
  <c r="S2998" i="105"/>
  <c r="R2998" i="105"/>
  <c r="L2998" i="105"/>
  <c r="S2997" i="105"/>
  <c r="R2997" i="105"/>
  <c r="L2997" i="105"/>
  <c r="M2997" i="105" s="1"/>
  <c r="S2996" i="105"/>
  <c r="R2996" i="105"/>
  <c r="L2996" i="105"/>
  <c r="M2996" i="105" s="1"/>
  <c r="S2995" i="105"/>
  <c r="R2995" i="105"/>
  <c r="L2995" i="105"/>
  <c r="M2995" i="105" s="1"/>
  <c r="S2994" i="105"/>
  <c r="R2994" i="105"/>
  <c r="L2994" i="105"/>
  <c r="S2993" i="105"/>
  <c r="R2993" i="105"/>
  <c r="L2993" i="105"/>
  <c r="S2992" i="105"/>
  <c r="R2992" i="105"/>
  <c r="L2992" i="105"/>
  <c r="S2991" i="105"/>
  <c r="R2991" i="105"/>
  <c r="L2991" i="105"/>
  <c r="S2990" i="105"/>
  <c r="R2990" i="105"/>
  <c r="L2990" i="105"/>
  <c r="S2989" i="105"/>
  <c r="R2989" i="105"/>
  <c r="L2989" i="105"/>
  <c r="M2989" i="105" s="1"/>
  <c r="S2988" i="105"/>
  <c r="R2988" i="105"/>
  <c r="L2988" i="105"/>
  <c r="M2988" i="105" s="1"/>
  <c r="S2987" i="105"/>
  <c r="R2987" i="105"/>
  <c r="L2987" i="105"/>
  <c r="S2986" i="105"/>
  <c r="R2986" i="105"/>
  <c r="L2986" i="105"/>
  <c r="S2985" i="105"/>
  <c r="R2985" i="105"/>
  <c r="L2985" i="105"/>
  <c r="S2984" i="105"/>
  <c r="R2984" i="105"/>
  <c r="L2984" i="105"/>
  <c r="S2983" i="105"/>
  <c r="R2983" i="105"/>
  <c r="L2983" i="105"/>
  <c r="S2982" i="105"/>
  <c r="R2982" i="105"/>
  <c r="L2982" i="105"/>
  <c r="S2981" i="105"/>
  <c r="R2981" i="105"/>
  <c r="L2981" i="105"/>
  <c r="M2981" i="105" s="1"/>
  <c r="S2980" i="105"/>
  <c r="R2980" i="105"/>
  <c r="L2980" i="105"/>
  <c r="M2980" i="105" s="1"/>
  <c r="S2979" i="105"/>
  <c r="R2979" i="105"/>
  <c r="L2979" i="105"/>
  <c r="M2979" i="105" s="1"/>
  <c r="S2978" i="105"/>
  <c r="R2978" i="105"/>
  <c r="L2978" i="105"/>
  <c r="S2977" i="105"/>
  <c r="R2977" i="105"/>
  <c r="L2977" i="105"/>
  <c r="S2976" i="105"/>
  <c r="R2976" i="105"/>
  <c r="L2976" i="105"/>
  <c r="S2975" i="105"/>
  <c r="R2975" i="105"/>
  <c r="L2975" i="105"/>
  <c r="S2974" i="105"/>
  <c r="R2974" i="105"/>
  <c r="L2974" i="105"/>
  <c r="S2973" i="105"/>
  <c r="R2973" i="105"/>
  <c r="L2973" i="105"/>
  <c r="M2973" i="105" s="1"/>
  <c r="S2972" i="105"/>
  <c r="R2972" i="105"/>
  <c r="L2972" i="105"/>
  <c r="M2972" i="105" s="1"/>
  <c r="S2971" i="105"/>
  <c r="R2971" i="105"/>
  <c r="L2971" i="105"/>
  <c r="S2970" i="105"/>
  <c r="R2970" i="105"/>
  <c r="L2970" i="105"/>
  <c r="S2969" i="105"/>
  <c r="R2969" i="105"/>
  <c r="L2969" i="105"/>
  <c r="M2969" i="105" s="1"/>
  <c r="S2968" i="105"/>
  <c r="R2968" i="105"/>
  <c r="L2968" i="105"/>
  <c r="S2967" i="105"/>
  <c r="R2967" i="105"/>
  <c r="L2967" i="105"/>
  <c r="S2966" i="105"/>
  <c r="R2966" i="105"/>
  <c r="L2966" i="105"/>
  <c r="S2965" i="105"/>
  <c r="R2965" i="105"/>
  <c r="L2965" i="105"/>
  <c r="M2965" i="105" s="1"/>
  <c r="S2964" i="105"/>
  <c r="R2964" i="105"/>
  <c r="L2964" i="105"/>
  <c r="M2964" i="105" s="1"/>
  <c r="S2963" i="105"/>
  <c r="R2963" i="105"/>
  <c r="L2963" i="105"/>
  <c r="S2962" i="105"/>
  <c r="R2962" i="105"/>
  <c r="L2962" i="105"/>
  <c r="S2961" i="105"/>
  <c r="R2961" i="105"/>
  <c r="L2961" i="105"/>
  <c r="M2961" i="105" s="1"/>
  <c r="S2960" i="105"/>
  <c r="R2960" i="105"/>
  <c r="L2960" i="105"/>
  <c r="M2960" i="105" s="1"/>
  <c r="S2959" i="105"/>
  <c r="R2959" i="105"/>
  <c r="L2959" i="105"/>
  <c r="M2959" i="105" s="1"/>
  <c r="S2958" i="105"/>
  <c r="R2958" i="105"/>
  <c r="L2958" i="105"/>
  <c r="S2957" i="105"/>
  <c r="R2957" i="105"/>
  <c r="L2957" i="105"/>
  <c r="S2956" i="105"/>
  <c r="R2956" i="105"/>
  <c r="L2956" i="105"/>
  <c r="S2955" i="105"/>
  <c r="R2955" i="105"/>
  <c r="L2955" i="105"/>
  <c r="S2954" i="105"/>
  <c r="R2954" i="105"/>
  <c r="L2954" i="105"/>
  <c r="S2953" i="105"/>
  <c r="R2953" i="105"/>
  <c r="L2953" i="105"/>
  <c r="S2952" i="105"/>
  <c r="R2952" i="105"/>
  <c r="L2952" i="105"/>
  <c r="S2951" i="105"/>
  <c r="R2951" i="105"/>
  <c r="L2951" i="105"/>
  <c r="S2950" i="105"/>
  <c r="R2950" i="105"/>
  <c r="L2950" i="105"/>
  <c r="S2949" i="105"/>
  <c r="R2949" i="105"/>
  <c r="L2949" i="105"/>
  <c r="S2948" i="105"/>
  <c r="R2948" i="105"/>
  <c r="L2948" i="105"/>
  <c r="S2947" i="105"/>
  <c r="R2947" i="105"/>
  <c r="L2947" i="105"/>
  <c r="S2946" i="105"/>
  <c r="R2946" i="105"/>
  <c r="L2946" i="105"/>
  <c r="M2946" i="105" s="1"/>
  <c r="S2945" i="105"/>
  <c r="R2945" i="105"/>
  <c r="L2945" i="105"/>
  <c r="S2944" i="105"/>
  <c r="R2944" i="105"/>
  <c r="L2944" i="105"/>
  <c r="S2943" i="105"/>
  <c r="R2943" i="105"/>
  <c r="L2943" i="105"/>
  <c r="S2942" i="105"/>
  <c r="R2942" i="105"/>
  <c r="L2942" i="105"/>
  <c r="S2941" i="105"/>
  <c r="R2941" i="105"/>
  <c r="L2941" i="105"/>
  <c r="S2940" i="105"/>
  <c r="R2940" i="105"/>
  <c r="L2940" i="105"/>
  <c r="S2939" i="105"/>
  <c r="R2939" i="105"/>
  <c r="L2939" i="105"/>
  <c r="S2938" i="105"/>
  <c r="R2938" i="105"/>
  <c r="L2938" i="105"/>
  <c r="M2938" i="105" s="1"/>
  <c r="S2937" i="105"/>
  <c r="R2937" i="105"/>
  <c r="L2937" i="105"/>
  <c r="S2936" i="105"/>
  <c r="R2936" i="105"/>
  <c r="L2936" i="105"/>
  <c r="M2936" i="105" s="1"/>
  <c r="S2935" i="105"/>
  <c r="R2935" i="105"/>
  <c r="L2935" i="105"/>
  <c r="S2934" i="105"/>
  <c r="R2934" i="105"/>
  <c r="L2934" i="105"/>
  <c r="M2934" i="105" s="1"/>
  <c r="S2933" i="105"/>
  <c r="R2933" i="105"/>
  <c r="L2933" i="105"/>
  <c r="S2932" i="105"/>
  <c r="R2932" i="105"/>
  <c r="L2932" i="105"/>
  <c r="S2931" i="105"/>
  <c r="R2931" i="105"/>
  <c r="L2931" i="105"/>
  <c r="M2931" i="105" s="1"/>
  <c r="S2930" i="105"/>
  <c r="R2930" i="105"/>
  <c r="L2930" i="105"/>
  <c r="M2930" i="105" s="1"/>
  <c r="S2929" i="105"/>
  <c r="R2929" i="105"/>
  <c r="L2929" i="105"/>
  <c r="M2929" i="105" s="1"/>
  <c r="S2928" i="105"/>
  <c r="R2928" i="105"/>
  <c r="L2928" i="105"/>
  <c r="M2928" i="105" s="1"/>
  <c r="S2927" i="105"/>
  <c r="R2927" i="105"/>
  <c r="L2927" i="105"/>
  <c r="S2926" i="105"/>
  <c r="R2926" i="105"/>
  <c r="L2926" i="105"/>
  <c r="S2925" i="105"/>
  <c r="R2925" i="105"/>
  <c r="L2925" i="105"/>
  <c r="S2924" i="105"/>
  <c r="R2924" i="105"/>
  <c r="L2924" i="105"/>
  <c r="S2923" i="105"/>
  <c r="R2923" i="105"/>
  <c r="L2923" i="105"/>
  <c r="S2922" i="105"/>
  <c r="R2922" i="105"/>
  <c r="L2922" i="105"/>
  <c r="S2921" i="105"/>
  <c r="R2921" i="105"/>
  <c r="L2921" i="105"/>
  <c r="S2920" i="105"/>
  <c r="R2920" i="105"/>
  <c r="L2920" i="105"/>
  <c r="S2919" i="105"/>
  <c r="R2919" i="105"/>
  <c r="L2919" i="105"/>
  <c r="S2918" i="105"/>
  <c r="R2918" i="105"/>
  <c r="L2918" i="105"/>
  <c r="S2917" i="105"/>
  <c r="R2917" i="105"/>
  <c r="L2917" i="105"/>
  <c r="S2916" i="105"/>
  <c r="R2916" i="105"/>
  <c r="L2916" i="105"/>
  <c r="S2915" i="105"/>
  <c r="R2915" i="105"/>
  <c r="L2915" i="105"/>
  <c r="M2915" i="105" s="1"/>
  <c r="S2914" i="105"/>
  <c r="R2914" i="105"/>
  <c r="L2914" i="105"/>
  <c r="M2914" i="105" s="1"/>
  <c r="S2913" i="105"/>
  <c r="R2913" i="105"/>
  <c r="L2913" i="105"/>
  <c r="M2913" i="105" s="1"/>
  <c r="S2912" i="105"/>
  <c r="R2912" i="105"/>
  <c r="L2912" i="105"/>
  <c r="M2912" i="105" s="1"/>
  <c r="S2911" i="105"/>
  <c r="R2911" i="105"/>
  <c r="L2911" i="105"/>
  <c r="S2910" i="105"/>
  <c r="R2910" i="105"/>
  <c r="L2910" i="105"/>
  <c r="S2909" i="105"/>
  <c r="R2909" i="105"/>
  <c r="L2909" i="105"/>
  <c r="S2908" i="105"/>
  <c r="R2908" i="105"/>
  <c r="L2908" i="105"/>
  <c r="S2907" i="105"/>
  <c r="R2907" i="105"/>
  <c r="L2907" i="105"/>
  <c r="S2906" i="105"/>
  <c r="R2906" i="105"/>
  <c r="L2906" i="105"/>
  <c r="S2905" i="105"/>
  <c r="R2905" i="105"/>
  <c r="L2905" i="105"/>
  <c r="S2904" i="105"/>
  <c r="R2904" i="105"/>
  <c r="L2904" i="105"/>
  <c r="S2903" i="105"/>
  <c r="R2903" i="105"/>
  <c r="L2903" i="105"/>
  <c r="S2902" i="105"/>
  <c r="R2902" i="105"/>
  <c r="L2902" i="105"/>
  <c r="S2901" i="105"/>
  <c r="R2901" i="105"/>
  <c r="L2901" i="105"/>
  <c r="S2900" i="105"/>
  <c r="R2900" i="105"/>
  <c r="L2900" i="105"/>
  <c r="S2899" i="105"/>
  <c r="R2899" i="105"/>
  <c r="L2899" i="105"/>
  <c r="M2899" i="105" s="1"/>
  <c r="S2898" i="105"/>
  <c r="R2898" i="105"/>
  <c r="L2898" i="105"/>
  <c r="M2898" i="105" s="1"/>
  <c r="S2897" i="105"/>
  <c r="R2897" i="105"/>
  <c r="L2897" i="105"/>
  <c r="M2897" i="105" s="1"/>
  <c r="S2896" i="105"/>
  <c r="R2896" i="105"/>
  <c r="L2896" i="105"/>
  <c r="M2896" i="105" s="1"/>
  <c r="S2895" i="105"/>
  <c r="R2895" i="105"/>
  <c r="L2895" i="105"/>
  <c r="S2894" i="105"/>
  <c r="R2894" i="105"/>
  <c r="L2894" i="105"/>
  <c r="S2893" i="105"/>
  <c r="R2893" i="105"/>
  <c r="L2893" i="105"/>
  <c r="S2892" i="105"/>
  <c r="R2892" i="105"/>
  <c r="L2892" i="105"/>
  <c r="S2891" i="105"/>
  <c r="R2891" i="105"/>
  <c r="L2891" i="105"/>
  <c r="S2890" i="105"/>
  <c r="R2890" i="105"/>
  <c r="L2890" i="105"/>
  <c r="S2889" i="105"/>
  <c r="R2889" i="105"/>
  <c r="L2889" i="105"/>
  <c r="S2888" i="105"/>
  <c r="R2888" i="105"/>
  <c r="L2888" i="105"/>
  <c r="S2887" i="105"/>
  <c r="R2887" i="105"/>
  <c r="L2887" i="105"/>
  <c r="S2886" i="105"/>
  <c r="R2886" i="105"/>
  <c r="L2886" i="105"/>
  <c r="S2885" i="105"/>
  <c r="R2885" i="105"/>
  <c r="L2885" i="105"/>
  <c r="S2884" i="105"/>
  <c r="R2884" i="105"/>
  <c r="L2884" i="105"/>
  <c r="S2883" i="105"/>
  <c r="R2883" i="105"/>
  <c r="L2883" i="105"/>
  <c r="M2883" i="105" s="1"/>
  <c r="S2882" i="105"/>
  <c r="R2882" i="105"/>
  <c r="L2882" i="105"/>
  <c r="M2882" i="105" s="1"/>
  <c r="S2881" i="105"/>
  <c r="R2881" i="105"/>
  <c r="L2881" i="105"/>
  <c r="M2881" i="105" s="1"/>
  <c r="S2880" i="105"/>
  <c r="R2880" i="105"/>
  <c r="L2880" i="105"/>
  <c r="M2880" i="105" s="1"/>
  <c r="S2879" i="105"/>
  <c r="R2879" i="105"/>
  <c r="L2879" i="105"/>
  <c r="S2878" i="105"/>
  <c r="R2878" i="105"/>
  <c r="L2878" i="105"/>
  <c r="S2877" i="105"/>
  <c r="R2877" i="105"/>
  <c r="L2877" i="105"/>
  <c r="S2876" i="105"/>
  <c r="R2876" i="105"/>
  <c r="L2876" i="105"/>
  <c r="S2875" i="105"/>
  <c r="R2875" i="105"/>
  <c r="L2875" i="105"/>
  <c r="S2874" i="105"/>
  <c r="R2874" i="105"/>
  <c r="L2874" i="105"/>
  <c r="S2873" i="105"/>
  <c r="R2873" i="105"/>
  <c r="L2873" i="105"/>
  <c r="S2872" i="105"/>
  <c r="R2872" i="105"/>
  <c r="L2872" i="105"/>
  <c r="S2871" i="105"/>
  <c r="R2871" i="105"/>
  <c r="L2871" i="105"/>
  <c r="S2870" i="105"/>
  <c r="R2870" i="105"/>
  <c r="L2870" i="105"/>
  <c r="S2869" i="105"/>
  <c r="R2869" i="105"/>
  <c r="L2869" i="105"/>
  <c r="S2868" i="105"/>
  <c r="R2868" i="105"/>
  <c r="L2868" i="105"/>
  <c r="S2867" i="105"/>
  <c r="R2867" i="105"/>
  <c r="L2867" i="105"/>
  <c r="M2867" i="105" s="1"/>
  <c r="S2866" i="105"/>
  <c r="R2866" i="105"/>
  <c r="L2866" i="105"/>
  <c r="M2866" i="105" s="1"/>
  <c r="S2865" i="105"/>
  <c r="R2865" i="105"/>
  <c r="L2865" i="105"/>
  <c r="M2865" i="105" s="1"/>
  <c r="S2864" i="105"/>
  <c r="R2864" i="105"/>
  <c r="L2864" i="105"/>
  <c r="M2864" i="105" s="1"/>
  <c r="S2863" i="105"/>
  <c r="R2863" i="105"/>
  <c r="L2863" i="105"/>
  <c r="S2862" i="105"/>
  <c r="R2862" i="105"/>
  <c r="L2862" i="105"/>
  <c r="S2861" i="105"/>
  <c r="R2861" i="105"/>
  <c r="L2861" i="105"/>
  <c r="S2860" i="105"/>
  <c r="R2860" i="105"/>
  <c r="L2860" i="105"/>
  <c r="S2859" i="105"/>
  <c r="R2859" i="105"/>
  <c r="L2859" i="105"/>
  <c r="S2858" i="105"/>
  <c r="R2858" i="105"/>
  <c r="L2858" i="105"/>
  <c r="S2857" i="105"/>
  <c r="R2857" i="105"/>
  <c r="L2857" i="105"/>
  <c r="S2856" i="105"/>
  <c r="R2856" i="105"/>
  <c r="L2856" i="105"/>
  <c r="S2855" i="105"/>
  <c r="R2855" i="105"/>
  <c r="L2855" i="105"/>
  <c r="S2854" i="105"/>
  <c r="R2854" i="105"/>
  <c r="L2854" i="105"/>
  <c r="S2853" i="105"/>
  <c r="R2853" i="105"/>
  <c r="L2853" i="105"/>
  <c r="S2852" i="105"/>
  <c r="R2852" i="105"/>
  <c r="L2852" i="105"/>
  <c r="S2851" i="105"/>
  <c r="R2851" i="105"/>
  <c r="L2851" i="105"/>
  <c r="M2851" i="105" s="1"/>
  <c r="S2850" i="105"/>
  <c r="R2850" i="105"/>
  <c r="L2850" i="105"/>
  <c r="M2850" i="105" s="1"/>
  <c r="S2849" i="105"/>
  <c r="R2849" i="105"/>
  <c r="L2849" i="105"/>
  <c r="M2849" i="105" s="1"/>
  <c r="S2848" i="105"/>
  <c r="R2848" i="105"/>
  <c r="L2848" i="105"/>
  <c r="M2848" i="105" s="1"/>
  <c r="S2847" i="105"/>
  <c r="R2847" i="105"/>
  <c r="L2847" i="105"/>
  <c r="S2846" i="105"/>
  <c r="R2846" i="105"/>
  <c r="L2846" i="105"/>
  <c r="S2845" i="105"/>
  <c r="R2845" i="105"/>
  <c r="L2845" i="105"/>
  <c r="S2844" i="105"/>
  <c r="R2844" i="105"/>
  <c r="L2844" i="105"/>
  <c r="S2843" i="105"/>
  <c r="R2843" i="105"/>
  <c r="L2843" i="105"/>
  <c r="S2842" i="105"/>
  <c r="R2842" i="105"/>
  <c r="L2842" i="105"/>
  <c r="S2841" i="105"/>
  <c r="R2841" i="105"/>
  <c r="L2841" i="105"/>
  <c r="S2840" i="105"/>
  <c r="R2840" i="105"/>
  <c r="L2840" i="105"/>
  <c r="S2839" i="105"/>
  <c r="R2839" i="105"/>
  <c r="L2839" i="105"/>
  <c r="S2838" i="105"/>
  <c r="R2838" i="105"/>
  <c r="L2838" i="105"/>
  <c r="S2837" i="105"/>
  <c r="R2837" i="105"/>
  <c r="L2837" i="105"/>
  <c r="S2836" i="105"/>
  <c r="R2836" i="105"/>
  <c r="L2836" i="105"/>
  <c r="S2835" i="105"/>
  <c r="R2835" i="105"/>
  <c r="L2835" i="105"/>
  <c r="M2835" i="105" s="1"/>
  <c r="S2834" i="105"/>
  <c r="R2834" i="105"/>
  <c r="L2834" i="105"/>
  <c r="M2834" i="105" s="1"/>
  <c r="S2833" i="105"/>
  <c r="R2833" i="105"/>
  <c r="L2833" i="105"/>
  <c r="M2833" i="105" s="1"/>
  <c r="S2832" i="105"/>
  <c r="R2832" i="105"/>
  <c r="L2832" i="105"/>
  <c r="M2832" i="105" s="1"/>
  <c r="S2831" i="105"/>
  <c r="R2831" i="105"/>
  <c r="L2831" i="105"/>
  <c r="S2830" i="105"/>
  <c r="R2830" i="105"/>
  <c r="L2830" i="105"/>
  <c r="S2829" i="105"/>
  <c r="R2829" i="105"/>
  <c r="L2829" i="105"/>
  <c r="S2828" i="105"/>
  <c r="R2828" i="105"/>
  <c r="L2828" i="105"/>
  <c r="S2827" i="105"/>
  <c r="R2827" i="105"/>
  <c r="L2827" i="105"/>
  <c r="S2826" i="105"/>
  <c r="R2826" i="105"/>
  <c r="L2826" i="105"/>
  <c r="M2826" i="105" s="1"/>
  <c r="S2825" i="105"/>
  <c r="R2825" i="105"/>
  <c r="L2825" i="105"/>
  <c r="S2824" i="105"/>
  <c r="R2824" i="105"/>
  <c r="L2824" i="105"/>
  <c r="M2824" i="105" s="1"/>
  <c r="S2823" i="105"/>
  <c r="R2823" i="105"/>
  <c r="L2823" i="105"/>
  <c r="M2823" i="105" s="1"/>
  <c r="S2822" i="105"/>
  <c r="R2822" i="105"/>
  <c r="L2822" i="105"/>
  <c r="M2822" i="105" s="1"/>
  <c r="S2821" i="105"/>
  <c r="R2821" i="105"/>
  <c r="L2821" i="105"/>
  <c r="S2820" i="105"/>
  <c r="R2820" i="105"/>
  <c r="L2820" i="105"/>
  <c r="M2820" i="105" s="1"/>
  <c r="S2819" i="105"/>
  <c r="R2819" i="105"/>
  <c r="L2819" i="105"/>
  <c r="S2818" i="105"/>
  <c r="R2818" i="105"/>
  <c r="L2818" i="105"/>
  <c r="M2818" i="105" s="1"/>
  <c r="S2817" i="105"/>
  <c r="R2817" i="105"/>
  <c r="L2817" i="105"/>
  <c r="S2816" i="105"/>
  <c r="R2816" i="105"/>
  <c r="L2816" i="105"/>
  <c r="M2816" i="105" s="1"/>
  <c r="S2815" i="105"/>
  <c r="R2815" i="105"/>
  <c r="L2815" i="105"/>
  <c r="M2815" i="105" s="1"/>
  <c r="S2814" i="105"/>
  <c r="R2814" i="105"/>
  <c r="L2814" i="105"/>
  <c r="M2814" i="105" s="1"/>
  <c r="S2813" i="105"/>
  <c r="R2813" i="105"/>
  <c r="L2813" i="105"/>
  <c r="S2812" i="105"/>
  <c r="R2812" i="105"/>
  <c r="L2812" i="105"/>
  <c r="M2812" i="105" s="1"/>
  <c r="S2811" i="105"/>
  <c r="R2811" i="105"/>
  <c r="L2811" i="105"/>
  <c r="S2810" i="105"/>
  <c r="R2810" i="105"/>
  <c r="L2810" i="105"/>
  <c r="M2810" i="105" s="1"/>
  <c r="S2809" i="105"/>
  <c r="R2809" i="105"/>
  <c r="L2809" i="105"/>
  <c r="S2808" i="105"/>
  <c r="R2808" i="105"/>
  <c r="L2808" i="105"/>
  <c r="M2808" i="105" s="1"/>
  <c r="S2807" i="105"/>
  <c r="R2807" i="105"/>
  <c r="L2807" i="105"/>
  <c r="M2807" i="105" s="1"/>
  <c r="S2806" i="105"/>
  <c r="R2806" i="105"/>
  <c r="L2806" i="105"/>
  <c r="M2806" i="105" s="1"/>
  <c r="S2805" i="105"/>
  <c r="R2805" i="105"/>
  <c r="L2805" i="105"/>
  <c r="S2804" i="105"/>
  <c r="R2804" i="105"/>
  <c r="L2804" i="105"/>
  <c r="M2804" i="105" s="1"/>
  <c r="S2803" i="105"/>
  <c r="R2803" i="105"/>
  <c r="L2803" i="105"/>
  <c r="S2802" i="105"/>
  <c r="R2802" i="105"/>
  <c r="L2802" i="105"/>
  <c r="M2802" i="105" s="1"/>
  <c r="S2801" i="105"/>
  <c r="R2801" i="105"/>
  <c r="L2801" i="105"/>
  <c r="S2800" i="105"/>
  <c r="R2800" i="105"/>
  <c r="L2800" i="105"/>
  <c r="M2800" i="105" s="1"/>
  <c r="S2799" i="105"/>
  <c r="R2799" i="105"/>
  <c r="L2799" i="105"/>
  <c r="M2799" i="105" s="1"/>
  <c r="S2798" i="105"/>
  <c r="R2798" i="105"/>
  <c r="L2798" i="105"/>
  <c r="M2798" i="105" s="1"/>
  <c r="S2797" i="105"/>
  <c r="R2797" i="105"/>
  <c r="L2797" i="105"/>
  <c r="S2796" i="105"/>
  <c r="R2796" i="105"/>
  <c r="L2796" i="105"/>
  <c r="S2795" i="105"/>
  <c r="R2795" i="105"/>
  <c r="L2795" i="105"/>
  <c r="S2794" i="105"/>
  <c r="R2794" i="105"/>
  <c r="L2794" i="105"/>
  <c r="S2793" i="105"/>
  <c r="R2793" i="105"/>
  <c r="L2793" i="105"/>
  <c r="S2792" i="105"/>
  <c r="R2792" i="105"/>
  <c r="L2792" i="105"/>
  <c r="S2791" i="105"/>
  <c r="R2791" i="105"/>
  <c r="L2791" i="105"/>
  <c r="S2790" i="105"/>
  <c r="R2790" i="105"/>
  <c r="L2790" i="105"/>
  <c r="S2789" i="105"/>
  <c r="R2789" i="105"/>
  <c r="L2789" i="105"/>
  <c r="S2788" i="105"/>
  <c r="R2788" i="105"/>
  <c r="L2788" i="105"/>
  <c r="S2787" i="105"/>
  <c r="R2787" i="105"/>
  <c r="L2787" i="105"/>
  <c r="S2786" i="105"/>
  <c r="R2786" i="105"/>
  <c r="L2786" i="105"/>
  <c r="S2785" i="105"/>
  <c r="R2785" i="105"/>
  <c r="L2785" i="105"/>
  <c r="S2784" i="105"/>
  <c r="R2784" i="105"/>
  <c r="L2784" i="105"/>
  <c r="S2783" i="105"/>
  <c r="R2783" i="105"/>
  <c r="L2783" i="105"/>
  <c r="S2782" i="105"/>
  <c r="R2782" i="105"/>
  <c r="L2782" i="105"/>
  <c r="S2781" i="105"/>
  <c r="R2781" i="105"/>
  <c r="L2781" i="105"/>
  <c r="S2780" i="105"/>
  <c r="R2780" i="105"/>
  <c r="L2780" i="105"/>
  <c r="S2779" i="105"/>
  <c r="R2779" i="105"/>
  <c r="L2779" i="105"/>
  <c r="S2778" i="105"/>
  <c r="R2778" i="105"/>
  <c r="L2778" i="105"/>
  <c r="S2777" i="105"/>
  <c r="R2777" i="105"/>
  <c r="L2777" i="105"/>
  <c r="S2776" i="105"/>
  <c r="R2776" i="105"/>
  <c r="L2776" i="105"/>
  <c r="S2775" i="105"/>
  <c r="R2775" i="105"/>
  <c r="L2775" i="105"/>
  <c r="S2774" i="105"/>
  <c r="R2774" i="105"/>
  <c r="L2774" i="105"/>
  <c r="S2773" i="105"/>
  <c r="R2773" i="105"/>
  <c r="L2773" i="105"/>
  <c r="S2772" i="105"/>
  <c r="R2772" i="105"/>
  <c r="L2772" i="105"/>
  <c r="S2771" i="105"/>
  <c r="R2771" i="105"/>
  <c r="L2771" i="105"/>
  <c r="S2770" i="105"/>
  <c r="R2770" i="105"/>
  <c r="L2770" i="105"/>
  <c r="S2769" i="105"/>
  <c r="R2769" i="105"/>
  <c r="L2769" i="105"/>
  <c r="S2768" i="105"/>
  <c r="R2768" i="105"/>
  <c r="L2768" i="105"/>
  <c r="S2767" i="105"/>
  <c r="R2767" i="105"/>
  <c r="L2767" i="105"/>
  <c r="S2766" i="105"/>
  <c r="R2766" i="105"/>
  <c r="L2766" i="105"/>
  <c r="S2765" i="105"/>
  <c r="R2765" i="105"/>
  <c r="L2765" i="105"/>
  <c r="S2764" i="105"/>
  <c r="R2764" i="105"/>
  <c r="L2764" i="105"/>
  <c r="S2763" i="105"/>
  <c r="R2763" i="105"/>
  <c r="L2763" i="105"/>
  <c r="S2762" i="105"/>
  <c r="R2762" i="105"/>
  <c r="L2762" i="105"/>
  <c r="S2761" i="105"/>
  <c r="R2761" i="105"/>
  <c r="L2761" i="105"/>
  <c r="S2760" i="105"/>
  <c r="R2760" i="105"/>
  <c r="L2760" i="105"/>
  <c r="S2759" i="105"/>
  <c r="R2759" i="105"/>
  <c r="L2759" i="105"/>
  <c r="S2758" i="105"/>
  <c r="R2758" i="105"/>
  <c r="L2758" i="105"/>
  <c r="S2757" i="105"/>
  <c r="R2757" i="105"/>
  <c r="L2757" i="105"/>
  <c r="S2756" i="105"/>
  <c r="R2756" i="105"/>
  <c r="L2756" i="105"/>
  <c r="S2755" i="105"/>
  <c r="R2755" i="105"/>
  <c r="L2755" i="105"/>
  <c r="S2754" i="105"/>
  <c r="R2754" i="105"/>
  <c r="L2754" i="105"/>
  <c r="S2753" i="105"/>
  <c r="R2753" i="105"/>
  <c r="L2753" i="105"/>
  <c r="S2752" i="105"/>
  <c r="R2752" i="105"/>
  <c r="L2752" i="105"/>
  <c r="S2751" i="105"/>
  <c r="R2751" i="105"/>
  <c r="L2751" i="105"/>
  <c r="S2750" i="105"/>
  <c r="R2750" i="105"/>
  <c r="L2750" i="105"/>
  <c r="S2749" i="105"/>
  <c r="R2749" i="105"/>
  <c r="L2749" i="105"/>
  <c r="S2748" i="105"/>
  <c r="R2748" i="105"/>
  <c r="L2748" i="105"/>
  <c r="S2747" i="105"/>
  <c r="R2747" i="105"/>
  <c r="L2747" i="105"/>
  <c r="S2746" i="105"/>
  <c r="R2746" i="105"/>
  <c r="L2746" i="105"/>
  <c r="S2745" i="105"/>
  <c r="R2745" i="105"/>
  <c r="L2745" i="105"/>
  <c r="S2744" i="105"/>
  <c r="R2744" i="105"/>
  <c r="L2744" i="105"/>
  <c r="S2743" i="105"/>
  <c r="R2743" i="105"/>
  <c r="L2743" i="105"/>
  <c r="S2742" i="105"/>
  <c r="R2742" i="105"/>
  <c r="L2742" i="105"/>
  <c r="S2741" i="105"/>
  <c r="R2741" i="105"/>
  <c r="L2741" i="105"/>
  <c r="S2740" i="105"/>
  <c r="R2740" i="105"/>
  <c r="L2740" i="105"/>
  <c r="S2739" i="105"/>
  <c r="R2739" i="105"/>
  <c r="L2739" i="105"/>
  <c r="S2738" i="105"/>
  <c r="R2738" i="105"/>
  <c r="L2738" i="105"/>
  <c r="S2737" i="105"/>
  <c r="R2737" i="105"/>
  <c r="L2737" i="105"/>
  <c r="S2736" i="105"/>
  <c r="R2736" i="105"/>
  <c r="L2736" i="105"/>
  <c r="S2735" i="105"/>
  <c r="R2735" i="105"/>
  <c r="L2735" i="105"/>
  <c r="M2735" i="105" s="1"/>
  <c r="S2734" i="105"/>
  <c r="R2734" i="105"/>
  <c r="L2734" i="105"/>
  <c r="S2733" i="105"/>
  <c r="R2733" i="105"/>
  <c r="L2733" i="105"/>
  <c r="S2732" i="105"/>
  <c r="R2732" i="105"/>
  <c r="L2732" i="105"/>
  <c r="S2731" i="105"/>
  <c r="R2731" i="105"/>
  <c r="L2731" i="105"/>
  <c r="S2730" i="105"/>
  <c r="R2730" i="105"/>
  <c r="L2730" i="105"/>
  <c r="S2729" i="105"/>
  <c r="R2729" i="105"/>
  <c r="L2729" i="105"/>
  <c r="S2728" i="105"/>
  <c r="R2728" i="105"/>
  <c r="L2728" i="105"/>
  <c r="S2727" i="105"/>
  <c r="R2727" i="105"/>
  <c r="L2727" i="105"/>
  <c r="S2726" i="105"/>
  <c r="R2726" i="105"/>
  <c r="L2726" i="105"/>
  <c r="S2725" i="105"/>
  <c r="R2725" i="105"/>
  <c r="L2725" i="105"/>
  <c r="S2724" i="105"/>
  <c r="R2724" i="105"/>
  <c r="L2724" i="105"/>
  <c r="M2724" i="105" s="1"/>
  <c r="S2723" i="105"/>
  <c r="R2723" i="105"/>
  <c r="L2723" i="105"/>
  <c r="M2723" i="105" s="1"/>
  <c r="S2722" i="105"/>
  <c r="R2722" i="105"/>
  <c r="L2722" i="105"/>
  <c r="M2722" i="105" s="1"/>
  <c r="S2721" i="105"/>
  <c r="R2721" i="105"/>
  <c r="L2721" i="105"/>
  <c r="M2721" i="105" s="1"/>
  <c r="S2720" i="105"/>
  <c r="R2720" i="105"/>
  <c r="L2720" i="105"/>
  <c r="M2720" i="105" s="1"/>
  <c r="S2719" i="105"/>
  <c r="R2719" i="105"/>
  <c r="L2719" i="105"/>
  <c r="M2719" i="105" s="1"/>
  <c r="S2718" i="105"/>
  <c r="R2718" i="105"/>
  <c r="L2718" i="105"/>
  <c r="M2718" i="105" s="1"/>
  <c r="S2717" i="105"/>
  <c r="R2717" i="105"/>
  <c r="L2717" i="105"/>
  <c r="M2717" i="105" s="1"/>
  <c r="S2716" i="105"/>
  <c r="R2716" i="105"/>
  <c r="L2716" i="105"/>
  <c r="M2716" i="105" s="1"/>
  <c r="S2715" i="105"/>
  <c r="R2715" i="105"/>
  <c r="L2715" i="105"/>
  <c r="M2715" i="105" s="1"/>
  <c r="S2714" i="105"/>
  <c r="R2714" i="105"/>
  <c r="L2714" i="105"/>
  <c r="M2714" i="105" s="1"/>
  <c r="S2713" i="105"/>
  <c r="R2713" i="105"/>
  <c r="L2713" i="105"/>
  <c r="M2713" i="105" s="1"/>
  <c r="S2712" i="105"/>
  <c r="R2712" i="105"/>
  <c r="L2712" i="105"/>
  <c r="M2712" i="105" s="1"/>
  <c r="S2711" i="105"/>
  <c r="R2711" i="105"/>
  <c r="L2711" i="105"/>
  <c r="M2711" i="105" s="1"/>
  <c r="S2710" i="105"/>
  <c r="R2710" i="105"/>
  <c r="L2710" i="105"/>
  <c r="M2710" i="105" s="1"/>
  <c r="S2709" i="105"/>
  <c r="R2709" i="105"/>
  <c r="L2709" i="105"/>
  <c r="M2709" i="105" s="1"/>
  <c r="S2708" i="105"/>
  <c r="R2708" i="105"/>
  <c r="L2708" i="105"/>
  <c r="M2708" i="105" s="1"/>
  <c r="S2707" i="105"/>
  <c r="R2707" i="105"/>
  <c r="L2707" i="105"/>
  <c r="M2707" i="105" s="1"/>
  <c r="S2706" i="105"/>
  <c r="R2706" i="105"/>
  <c r="L2706" i="105"/>
  <c r="M2706" i="105" s="1"/>
  <c r="S2705" i="105"/>
  <c r="R2705" i="105"/>
  <c r="L2705" i="105"/>
  <c r="M2705" i="105" s="1"/>
  <c r="S2704" i="105"/>
  <c r="R2704" i="105"/>
  <c r="L2704" i="105"/>
  <c r="M2704" i="105" s="1"/>
  <c r="S2703" i="105"/>
  <c r="R2703" i="105"/>
  <c r="L2703" i="105"/>
  <c r="M2703" i="105" s="1"/>
  <c r="S2702" i="105"/>
  <c r="R2702" i="105"/>
  <c r="L2702" i="105"/>
  <c r="M2702" i="105" s="1"/>
  <c r="S2701" i="105"/>
  <c r="R2701" i="105"/>
  <c r="L2701" i="105"/>
  <c r="M2701" i="105" s="1"/>
  <c r="S2700" i="105"/>
  <c r="R2700" i="105"/>
  <c r="L2700" i="105"/>
  <c r="M2700" i="105" s="1"/>
  <c r="S2699" i="105"/>
  <c r="R2699" i="105"/>
  <c r="L2699" i="105"/>
  <c r="M2699" i="105" s="1"/>
  <c r="S2698" i="105"/>
  <c r="R2698" i="105"/>
  <c r="L2698" i="105"/>
  <c r="M2698" i="105" s="1"/>
  <c r="S2697" i="105"/>
  <c r="R2697" i="105"/>
  <c r="L2697" i="105"/>
  <c r="M2697" i="105" s="1"/>
  <c r="S2696" i="105"/>
  <c r="R2696" i="105"/>
  <c r="L2696" i="105"/>
  <c r="M2696" i="105" s="1"/>
  <c r="S2695" i="105"/>
  <c r="R2695" i="105"/>
  <c r="L2695" i="105"/>
  <c r="M2695" i="105" s="1"/>
  <c r="S2694" i="105"/>
  <c r="R2694" i="105"/>
  <c r="L2694" i="105"/>
  <c r="M2694" i="105" s="1"/>
  <c r="S2693" i="105"/>
  <c r="R2693" i="105"/>
  <c r="L2693" i="105"/>
  <c r="M2693" i="105" s="1"/>
  <c r="S2692" i="105"/>
  <c r="R2692" i="105"/>
  <c r="L2692" i="105"/>
  <c r="M2692" i="105" s="1"/>
  <c r="S2691" i="105"/>
  <c r="R2691" i="105"/>
  <c r="L2691" i="105"/>
  <c r="M2691" i="105" s="1"/>
  <c r="S2690" i="105"/>
  <c r="R2690" i="105"/>
  <c r="L2690" i="105"/>
  <c r="M2690" i="105" s="1"/>
  <c r="S2689" i="105"/>
  <c r="R2689" i="105"/>
  <c r="L2689" i="105"/>
  <c r="M2689" i="105" s="1"/>
  <c r="S2688" i="105"/>
  <c r="R2688" i="105"/>
  <c r="L2688" i="105"/>
  <c r="M2688" i="105" s="1"/>
  <c r="S2687" i="105"/>
  <c r="R2687" i="105"/>
  <c r="L2687" i="105"/>
  <c r="M2687" i="105" s="1"/>
  <c r="S2686" i="105"/>
  <c r="R2686" i="105"/>
  <c r="L2686" i="105"/>
  <c r="M2686" i="105" s="1"/>
  <c r="S2685" i="105"/>
  <c r="R2685" i="105"/>
  <c r="L2685" i="105"/>
  <c r="M2685" i="105" s="1"/>
  <c r="S2684" i="105"/>
  <c r="R2684" i="105"/>
  <c r="L2684" i="105"/>
  <c r="M2684" i="105" s="1"/>
  <c r="S2683" i="105"/>
  <c r="R2683" i="105"/>
  <c r="L2683" i="105"/>
  <c r="M2683" i="105" s="1"/>
  <c r="S2682" i="105"/>
  <c r="R2682" i="105"/>
  <c r="L2682" i="105"/>
  <c r="M2682" i="105" s="1"/>
  <c r="S2681" i="105"/>
  <c r="R2681" i="105"/>
  <c r="L2681" i="105"/>
  <c r="M2681" i="105" s="1"/>
  <c r="S2680" i="105"/>
  <c r="R2680" i="105"/>
  <c r="L2680" i="105"/>
  <c r="M2680" i="105" s="1"/>
  <c r="S2679" i="105"/>
  <c r="R2679" i="105"/>
  <c r="L2679" i="105"/>
  <c r="M2679" i="105" s="1"/>
  <c r="S2678" i="105"/>
  <c r="R2678" i="105"/>
  <c r="L2678" i="105"/>
  <c r="M2678" i="105" s="1"/>
  <c r="W2678" i="105" s="1"/>
  <c r="S2677" i="105"/>
  <c r="R2677" i="105"/>
  <c r="L2677" i="105"/>
  <c r="M2677" i="105" s="1"/>
  <c r="S2676" i="105"/>
  <c r="V2676" i="105" s="1"/>
  <c r="R2676" i="105"/>
  <c r="L2676" i="105"/>
  <c r="M2676" i="105" s="1"/>
  <c r="S2675" i="105"/>
  <c r="R2675" i="105"/>
  <c r="L2675" i="105"/>
  <c r="M2675" i="105" s="1"/>
  <c r="S2674" i="105"/>
  <c r="R2674" i="105"/>
  <c r="L2674" i="105"/>
  <c r="M2674" i="105" s="1"/>
  <c r="S2673" i="105"/>
  <c r="R2673" i="105"/>
  <c r="L2673" i="105"/>
  <c r="M2673" i="105" s="1"/>
  <c r="S2672" i="105"/>
  <c r="R2672" i="105"/>
  <c r="L2672" i="105"/>
  <c r="M2672" i="105" s="1"/>
  <c r="S2671" i="105"/>
  <c r="R2671" i="105"/>
  <c r="L2671" i="105"/>
  <c r="M2671" i="105" s="1"/>
  <c r="S2670" i="105"/>
  <c r="R2670" i="105"/>
  <c r="L2670" i="105"/>
  <c r="M2670" i="105" s="1"/>
  <c r="S2669" i="105"/>
  <c r="R2669" i="105"/>
  <c r="L2669" i="105"/>
  <c r="M2669" i="105" s="1"/>
  <c r="S2668" i="105"/>
  <c r="R2668" i="105"/>
  <c r="L2668" i="105"/>
  <c r="S2667" i="105"/>
  <c r="R2667" i="105"/>
  <c r="L2667" i="105"/>
  <c r="S2666" i="105"/>
  <c r="R2666" i="105"/>
  <c r="L2666" i="105"/>
  <c r="M2666" i="105" s="1"/>
  <c r="S2665" i="105"/>
  <c r="R2665" i="105"/>
  <c r="L2665" i="105"/>
  <c r="M2665" i="105" s="1"/>
  <c r="S2664" i="105"/>
  <c r="R2664" i="105"/>
  <c r="L2664" i="105"/>
  <c r="M2664" i="105" s="1"/>
  <c r="S2663" i="105"/>
  <c r="R2663" i="105"/>
  <c r="L2663" i="105"/>
  <c r="M2663" i="105" s="1"/>
  <c r="S2662" i="105"/>
  <c r="R2662" i="105"/>
  <c r="L2662" i="105"/>
  <c r="M2662" i="105" s="1"/>
  <c r="S2661" i="105"/>
  <c r="R2661" i="105"/>
  <c r="L2661" i="105"/>
  <c r="M2661" i="105" s="1"/>
  <c r="S2660" i="105"/>
  <c r="V2660" i="105" s="1"/>
  <c r="R2660" i="105"/>
  <c r="L2660" i="105"/>
  <c r="M2660" i="105" s="1"/>
  <c r="S2659" i="105"/>
  <c r="R2659" i="105"/>
  <c r="L2659" i="105"/>
  <c r="M2659" i="105" s="1"/>
  <c r="S2658" i="105"/>
  <c r="R2658" i="105"/>
  <c r="L2658" i="105"/>
  <c r="M2658" i="105" s="1"/>
  <c r="S2657" i="105"/>
  <c r="R2657" i="105"/>
  <c r="L2657" i="105"/>
  <c r="M2657" i="105" s="1"/>
  <c r="S2656" i="105"/>
  <c r="R2656" i="105"/>
  <c r="L2656" i="105"/>
  <c r="M2656" i="105" s="1"/>
  <c r="S2655" i="105"/>
  <c r="R2655" i="105"/>
  <c r="L2655" i="105"/>
  <c r="M2655" i="105" s="1"/>
  <c r="S2654" i="105"/>
  <c r="R2654" i="105"/>
  <c r="L2654" i="105"/>
  <c r="M2654" i="105" s="1"/>
  <c r="S2653" i="105"/>
  <c r="R2653" i="105"/>
  <c r="L2653" i="105"/>
  <c r="M2653" i="105" s="1"/>
  <c r="S2652" i="105"/>
  <c r="R2652" i="105"/>
  <c r="L2652" i="105"/>
  <c r="S2651" i="105"/>
  <c r="R2651" i="105"/>
  <c r="L2651" i="105"/>
  <c r="S2650" i="105"/>
  <c r="R2650" i="105"/>
  <c r="L2650" i="105"/>
  <c r="M2650" i="105" s="1"/>
  <c r="S2649" i="105"/>
  <c r="R2649" i="105"/>
  <c r="L2649" i="105"/>
  <c r="M2649" i="105" s="1"/>
  <c r="S2648" i="105"/>
  <c r="R2648" i="105"/>
  <c r="L2648" i="105"/>
  <c r="M2648" i="105" s="1"/>
  <c r="S2647" i="105"/>
  <c r="R2647" i="105"/>
  <c r="L2647" i="105"/>
  <c r="M2647" i="105" s="1"/>
  <c r="S2646" i="105"/>
  <c r="R2646" i="105"/>
  <c r="L2646" i="105"/>
  <c r="M2646" i="105" s="1"/>
  <c r="S2645" i="105"/>
  <c r="R2645" i="105"/>
  <c r="L2645" i="105"/>
  <c r="M2645" i="105" s="1"/>
  <c r="S2644" i="105"/>
  <c r="V2644" i="105" s="1"/>
  <c r="R2644" i="105"/>
  <c r="L2644" i="105"/>
  <c r="S2643" i="105"/>
  <c r="R2643" i="105"/>
  <c r="L2643" i="105"/>
  <c r="M2643" i="105" s="1"/>
  <c r="S2642" i="105"/>
  <c r="R2642" i="105"/>
  <c r="L2642" i="105"/>
  <c r="M2642" i="105" s="1"/>
  <c r="S2641" i="105"/>
  <c r="R2641" i="105"/>
  <c r="L2641" i="105"/>
  <c r="M2641" i="105" s="1"/>
  <c r="S2640" i="105"/>
  <c r="V2640" i="105" s="1"/>
  <c r="R2640" i="105"/>
  <c r="L2640" i="105"/>
  <c r="M2640" i="105" s="1"/>
  <c r="S2639" i="105"/>
  <c r="R2639" i="105"/>
  <c r="L2639" i="105"/>
  <c r="M2639" i="105" s="1"/>
  <c r="S2638" i="105"/>
  <c r="R2638" i="105"/>
  <c r="L2638" i="105"/>
  <c r="M2638" i="105" s="1"/>
  <c r="S2637" i="105"/>
  <c r="R2637" i="105"/>
  <c r="L2637" i="105"/>
  <c r="S2636" i="105"/>
  <c r="R2636" i="105"/>
  <c r="L2636" i="105"/>
  <c r="S2635" i="105"/>
  <c r="R2635" i="105"/>
  <c r="L2635" i="105"/>
  <c r="M2635" i="105" s="1"/>
  <c r="S2634" i="105"/>
  <c r="R2634" i="105"/>
  <c r="L2634" i="105"/>
  <c r="M2634" i="105" s="1"/>
  <c r="S2633" i="105"/>
  <c r="R2633" i="105"/>
  <c r="L2633" i="105"/>
  <c r="M2633" i="105" s="1"/>
  <c r="S2632" i="105"/>
  <c r="V2632" i="105" s="1"/>
  <c r="R2632" i="105"/>
  <c r="L2632" i="105"/>
  <c r="M2632" i="105" s="1"/>
  <c r="S2631" i="105"/>
  <c r="R2631" i="105"/>
  <c r="L2631" i="105"/>
  <c r="M2631" i="105" s="1"/>
  <c r="S2630" i="105"/>
  <c r="R2630" i="105"/>
  <c r="L2630" i="105"/>
  <c r="M2630" i="105" s="1"/>
  <c r="S2629" i="105"/>
  <c r="R2629" i="105"/>
  <c r="L2629" i="105"/>
  <c r="S2628" i="105"/>
  <c r="R2628" i="105"/>
  <c r="L2628" i="105"/>
  <c r="S2627" i="105"/>
  <c r="R2627" i="105"/>
  <c r="L2627" i="105"/>
  <c r="M2627" i="105" s="1"/>
  <c r="S2626" i="105"/>
  <c r="R2626" i="105"/>
  <c r="L2626" i="105"/>
  <c r="M2626" i="105" s="1"/>
  <c r="S2625" i="105"/>
  <c r="R2625" i="105"/>
  <c r="L2625" i="105"/>
  <c r="M2625" i="105" s="1"/>
  <c r="S2624" i="105"/>
  <c r="V2624" i="105" s="1"/>
  <c r="R2624" i="105"/>
  <c r="L2624" i="105"/>
  <c r="M2624" i="105" s="1"/>
  <c r="S2623" i="105"/>
  <c r="R2623" i="105"/>
  <c r="L2623" i="105"/>
  <c r="M2623" i="105" s="1"/>
  <c r="S2622" i="105"/>
  <c r="R2622" i="105"/>
  <c r="L2622" i="105"/>
  <c r="M2622" i="105" s="1"/>
  <c r="S2621" i="105"/>
  <c r="R2621" i="105"/>
  <c r="L2621" i="105"/>
  <c r="S2620" i="105"/>
  <c r="R2620" i="105"/>
  <c r="L2620" i="105"/>
  <c r="S2619" i="105"/>
  <c r="R2619" i="105"/>
  <c r="L2619" i="105"/>
  <c r="M2619" i="105" s="1"/>
  <c r="S2618" i="105"/>
  <c r="R2618" i="105"/>
  <c r="L2618" i="105"/>
  <c r="M2618" i="105" s="1"/>
  <c r="S2617" i="105"/>
  <c r="R2617" i="105"/>
  <c r="L2617" i="105"/>
  <c r="M2617" i="105" s="1"/>
  <c r="S2616" i="105"/>
  <c r="V2616" i="105" s="1"/>
  <c r="R2616" i="105"/>
  <c r="L2616" i="105"/>
  <c r="M2616" i="105" s="1"/>
  <c r="S2615" i="105"/>
  <c r="R2615" i="105"/>
  <c r="L2615" i="105"/>
  <c r="M2615" i="105" s="1"/>
  <c r="S2614" i="105"/>
  <c r="R2614" i="105"/>
  <c r="L2614" i="105"/>
  <c r="M2614" i="105" s="1"/>
  <c r="S2613" i="105"/>
  <c r="R2613" i="105"/>
  <c r="L2613" i="105"/>
  <c r="S2612" i="105"/>
  <c r="R2612" i="105"/>
  <c r="L2612" i="105"/>
  <c r="S2611" i="105"/>
  <c r="R2611" i="105"/>
  <c r="L2611" i="105"/>
  <c r="M2611" i="105" s="1"/>
  <c r="S2610" i="105"/>
  <c r="R2610" i="105"/>
  <c r="L2610" i="105"/>
  <c r="M2610" i="105" s="1"/>
  <c r="S2609" i="105"/>
  <c r="R2609" i="105"/>
  <c r="L2609" i="105"/>
  <c r="M2609" i="105" s="1"/>
  <c r="S2608" i="105"/>
  <c r="V2608" i="105" s="1"/>
  <c r="R2608" i="105"/>
  <c r="L2608" i="105"/>
  <c r="M2608" i="105" s="1"/>
  <c r="S2607" i="105"/>
  <c r="R2607" i="105"/>
  <c r="L2607" i="105"/>
  <c r="M2607" i="105" s="1"/>
  <c r="S2606" i="105"/>
  <c r="R2606" i="105"/>
  <c r="L2606" i="105"/>
  <c r="S2605" i="105"/>
  <c r="R2605" i="105"/>
  <c r="L2605" i="105"/>
  <c r="M2605" i="105" s="1"/>
  <c r="S2604" i="105"/>
  <c r="R2604" i="105"/>
  <c r="L2604" i="105"/>
  <c r="M2604" i="105" s="1"/>
  <c r="S2603" i="105"/>
  <c r="R2603" i="105"/>
  <c r="L2603" i="105"/>
  <c r="M2603" i="105" s="1"/>
  <c r="S2602" i="105"/>
  <c r="R2602" i="105"/>
  <c r="L2602" i="105"/>
  <c r="S2601" i="105"/>
  <c r="R2601" i="105"/>
  <c r="L2601" i="105"/>
  <c r="S2600" i="105"/>
  <c r="R2600" i="105"/>
  <c r="L2600" i="105"/>
  <c r="S2599" i="105"/>
  <c r="R2599" i="105"/>
  <c r="L2599" i="105"/>
  <c r="S2598" i="105"/>
  <c r="R2598" i="105"/>
  <c r="L2598" i="105"/>
  <c r="S2597" i="105"/>
  <c r="R2597" i="105"/>
  <c r="L2597" i="105"/>
  <c r="S2596" i="105"/>
  <c r="R2596" i="105"/>
  <c r="L2596" i="105"/>
  <c r="S2595" i="105"/>
  <c r="R2595" i="105"/>
  <c r="L2595" i="105"/>
  <c r="S2594" i="105"/>
  <c r="R2594" i="105"/>
  <c r="L2594" i="105"/>
  <c r="S2593" i="105"/>
  <c r="R2593" i="105"/>
  <c r="L2593" i="105"/>
  <c r="S2592" i="105"/>
  <c r="R2592" i="105"/>
  <c r="L2592" i="105"/>
  <c r="S2591" i="105"/>
  <c r="R2591" i="105"/>
  <c r="L2591" i="105"/>
  <c r="S2590" i="105"/>
  <c r="R2590" i="105"/>
  <c r="L2590" i="105"/>
  <c r="M2590" i="105" s="1"/>
  <c r="S2589" i="105"/>
  <c r="R2589" i="105"/>
  <c r="L2589" i="105"/>
  <c r="M2589" i="105" s="1"/>
  <c r="S2588" i="105"/>
  <c r="R2588" i="105"/>
  <c r="L2588" i="105"/>
  <c r="M2588" i="105" s="1"/>
  <c r="S2587" i="105"/>
  <c r="R2587" i="105"/>
  <c r="L2587" i="105"/>
  <c r="M2587" i="105" s="1"/>
  <c r="S2586" i="105"/>
  <c r="R2586" i="105"/>
  <c r="L2586" i="105"/>
  <c r="S2585" i="105"/>
  <c r="R2585" i="105"/>
  <c r="L2585" i="105"/>
  <c r="S2584" i="105"/>
  <c r="R2584" i="105"/>
  <c r="L2584" i="105"/>
  <c r="S2583" i="105"/>
  <c r="R2583" i="105"/>
  <c r="L2583" i="105"/>
  <c r="S2582" i="105"/>
  <c r="R2582" i="105"/>
  <c r="L2582" i="105"/>
  <c r="S2581" i="105"/>
  <c r="R2581" i="105"/>
  <c r="L2581" i="105"/>
  <c r="S2580" i="105"/>
  <c r="R2580" i="105"/>
  <c r="L2580" i="105"/>
  <c r="S2579" i="105"/>
  <c r="R2579" i="105"/>
  <c r="L2579" i="105"/>
  <c r="S2578" i="105"/>
  <c r="R2578" i="105"/>
  <c r="L2578" i="105"/>
  <c r="S2577" i="105"/>
  <c r="R2577" i="105"/>
  <c r="L2577" i="105"/>
  <c r="S2576" i="105"/>
  <c r="R2576" i="105"/>
  <c r="L2576" i="105"/>
  <c r="S2575" i="105"/>
  <c r="R2575" i="105"/>
  <c r="L2575" i="105"/>
  <c r="S2574" i="105"/>
  <c r="R2574" i="105"/>
  <c r="L2574" i="105"/>
  <c r="M2574" i="105" s="1"/>
  <c r="S2573" i="105"/>
  <c r="R2573" i="105"/>
  <c r="L2573" i="105"/>
  <c r="M2573" i="105" s="1"/>
  <c r="S2572" i="105"/>
  <c r="R2572" i="105"/>
  <c r="L2572" i="105"/>
  <c r="M2572" i="105" s="1"/>
  <c r="S2571" i="105"/>
  <c r="R2571" i="105"/>
  <c r="L2571" i="105"/>
  <c r="M2571" i="105" s="1"/>
  <c r="S2570" i="105"/>
  <c r="R2570" i="105"/>
  <c r="L2570" i="105"/>
  <c r="S2569" i="105"/>
  <c r="R2569" i="105"/>
  <c r="L2569" i="105"/>
  <c r="S2568" i="105"/>
  <c r="R2568" i="105"/>
  <c r="L2568" i="105"/>
  <c r="S2567" i="105"/>
  <c r="R2567" i="105"/>
  <c r="L2567" i="105"/>
  <c r="S2566" i="105"/>
  <c r="R2566" i="105"/>
  <c r="L2566" i="105"/>
  <c r="S2565" i="105"/>
  <c r="R2565" i="105"/>
  <c r="L2565" i="105"/>
  <c r="S2564" i="105"/>
  <c r="R2564" i="105"/>
  <c r="L2564" i="105"/>
  <c r="S2563" i="105"/>
  <c r="R2563" i="105"/>
  <c r="L2563" i="105"/>
  <c r="S2562" i="105"/>
  <c r="R2562" i="105"/>
  <c r="L2562" i="105"/>
  <c r="S2561" i="105"/>
  <c r="R2561" i="105"/>
  <c r="L2561" i="105"/>
  <c r="S2560" i="105"/>
  <c r="R2560" i="105"/>
  <c r="L2560" i="105"/>
  <c r="S2559" i="105"/>
  <c r="R2559" i="105"/>
  <c r="L2559" i="105"/>
  <c r="S2558" i="105"/>
  <c r="R2558" i="105"/>
  <c r="L2558" i="105"/>
  <c r="M2558" i="105" s="1"/>
  <c r="S2557" i="105"/>
  <c r="R2557" i="105"/>
  <c r="L2557" i="105"/>
  <c r="M2557" i="105" s="1"/>
  <c r="S2556" i="105"/>
  <c r="R2556" i="105"/>
  <c r="L2556" i="105"/>
  <c r="M2556" i="105" s="1"/>
  <c r="S2555" i="105"/>
  <c r="R2555" i="105"/>
  <c r="L2555" i="105"/>
  <c r="M2555" i="105" s="1"/>
  <c r="S2554" i="105"/>
  <c r="R2554" i="105"/>
  <c r="L2554" i="105"/>
  <c r="M2554" i="105" s="1"/>
  <c r="S2553" i="105"/>
  <c r="R2553" i="105"/>
  <c r="L2553" i="105"/>
  <c r="M2553" i="105" s="1"/>
  <c r="S2552" i="105"/>
  <c r="R2552" i="105"/>
  <c r="L2552" i="105"/>
  <c r="M2552" i="105" s="1"/>
  <c r="S2551" i="105"/>
  <c r="R2551" i="105"/>
  <c r="L2551" i="105"/>
  <c r="M2551" i="105" s="1"/>
  <c r="S2550" i="105"/>
  <c r="R2550" i="105"/>
  <c r="L2550" i="105"/>
  <c r="S2549" i="105"/>
  <c r="R2549" i="105"/>
  <c r="L2549" i="105"/>
  <c r="S2548" i="105"/>
  <c r="R2548" i="105"/>
  <c r="L2548" i="105"/>
  <c r="S2547" i="105"/>
  <c r="R2547" i="105"/>
  <c r="L2547" i="105"/>
  <c r="S2546" i="105"/>
  <c r="R2546" i="105"/>
  <c r="L2546" i="105"/>
  <c r="S2545" i="105"/>
  <c r="R2545" i="105"/>
  <c r="L2545" i="105"/>
  <c r="S2544" i="105"/>
  <c r="R2544" i="105"/>
  <c r="L2544" i="105"/>
  <c r="S2543" i="105"/>
  <c r="R2543" i="105"/>
  <c r="L2543" i="105"/>
  <c r="S2542" i="105"/>
  <c r="R2542" i="105"/>
  <c r="L2542" i="105"/>
  <c r="M2542" i="105" s="1"/>
  <c r="S2541" i="105"/>
  <c r="R2541" i="105"/>
  <c r="L2541" i="105"/>
  <c r="M2541" i="105" s="1"/>
  <c r="S2540" i="105"/>
  <c r="R2540" i="105"/>
  <c r="L2540" i="105"/>
  <c r="M2540" i="105" s="1"/>
  <c r="S2539" i="105"/>
  <c r="R2539" i="105"/>
  <c r="L2539" i="105"/>
  <c r="M2539" i="105" s="1"/>
  <c r="S2538" i="105"/>
  <c r="R2538" i="105"/>
  <c r="L2538" i="105"/>
  <c r="M2538" i="105" s="1"/>
  <c r="S2537" i="105"/>
  <c r="R2537" i="105"/>
  <c r="L2537" i="105"/>
  <c r="M2537" i="105" s="1"/>
  <c r="S2536" i="105"/>
  <c r="R2536" i="105"/>
  <c r="L2536" i="105"/>
  <c r="M2536" i="105" s="1"/>
  <c r="S2535" i="105"/>
  <c r="R2535" i="105"/>
  <c r="L2535" i="105"/>
  <c r="M2535" i="105" s="1"/>
  <c r="S2534" i="105"/>
  <c r="R2534" i="105"/>
  <c r="L2534" i="105"/>
  <c r="S2533" i="105"/>
  <c r="R2533" i="105"/>
  <c r="L2533" i="105"/>
  <c r="S2532" i="105"/>
  <c r="R2532" i="105"/>
  <c r="L2532" i="105"/>
  <c r="S2531" i="105"/>
  <c r="R2531" i="105"/>
  <c r="L2531" i="105"/>
  <c r="S2530" i="105"/>
  <c r="R2530" i="105"/>
  <c r="L2530" i="105"/>
  <c r="S2529" i="105"/>
  <c r="R2529" i="105"/>
  <c r="L2529" i="105"/>
  <c r="S2528" i="105"/>
  <c r="R2528" i="105"/>
  <c r="L2528" i="105"/>
  <c r="S2527" i="105"/>
  <c r="R2527" i="105"/>
  <c r="L2527" i="105"/>
  <c r="S2526" i="105"/>
  <c r="R2526" i="105"/>
  <c r="L2526" i="105"/>
  <c r="M2526" i="105" s="1"/>
  <c r="S2525" i="105"/>
  <c r="R2525" i="105"/>
  <c r="L2525" i="105"/>
  <c r="M2525" i="105" s="1"/>
  <c r="S2524" i="105"/>
  <c r="R2524" i="105"/>
  <c r="L2524" i="105"/>
  <c r="M2524" i="105" s="1"/>
  <c r="S2523" i="105"/>
  <c r="R2523" i="105"/>
  <c r="L2523" i="105"/>
  <c r="M2523" i="105" s="1"/>
  <c r="S2522" i="105"/>
  <c r="R2522" i="105"/>
  <c r="L2522" i="105"/>
  <c r="M2522" i="105" s="1"/>
  <c r="S2521" i="105"/>
  <c r="R2521" i="105"/>
  <c r="L2521" i="105"/>
  <c r="M2521" i="105" s="1"/>
  <c r="S2520" i="105"/>
  <c r="R2520" i="105"/>
  <c r="L2520" i="105"/>
  <c r="M2520" i="105" s="1"/>
  <c r="S2519" i="105"/>
  <c r="R2519" i="105"/>
  <c r="L2519" i="105"/>
  <c r="M2519" i="105" s="1"/>
  <c r="S2518" i="105"/>
  <c r="R2518" i="105"/>
  <c r="L2518" i="105"/>
  <c r="S2517" i="105"/>
  <c r="R2517" i="105"/>
  <c r="L2517" i="105"/>
  <c r="S2516" i="105"/>
  <c r="R2516" i="105"/>
  <c r="L2516" i="105"/>
  <c r="S2515" i="105"/>
  <c r="R2515" i="105"/>
  <c r="L2515" i="105"/>
  <c r="S2514" i="105"/>
  <c r="R2514" i="105"/>
  <c r="L2514" i="105"/>
  <c r="S2513" i="105"/>
  <c r="R2513" i="105"/>
  <c r="L2513" i="105"/>
  <c r="S2512" i="105"/>
  <c r="R2512" i="105"/>
  <c r="L2512" i="105"/>
  <c r="S2511" i="105"/>
  <c r="R2511" i="105"/>
  <c r="L2511" i="105"/>
  <c r="S2510" i="105"/>
  <c r="R2510" i="105"/>
  <c r="L2510" i="105"/>
  <c r="M2510" i="105" s="1"/>
  <c r="S2509" i="105"/>
  <c r="R2509" i="105"/>
  <c r="L2509" i="105"/>
  <c r="M2509" i="105" s="1"/>
  <c r="S2508" i="105"/>
  <c r="R2508" i="105"/>
  <c r="L2508" i="105"/>
  <c r="M2508" i="105" s="1"/>
  <c r="S2507" i="105"/>
  <c r="R2507" i="105"/>
  <c r="L2507" i="105"/>
  <c r="M2507" i="105" s="1"/>
  <c r="W2507" i="105" s="1"/>
  <c r="S2506" i="105"/>
  <c r="R2506" i="105"/>
  <c r="L2506" i="105"/>
  <c r="M2506" i="105" s="1"/>
  <c r="S2505" i="105"/>
  <c r="R2505" i="105"/>
  <c r="L2505" i="105"/>
  <c r="M2505" i="105" s="1"/>
  <c r="S2504" i="105"/>
  <c r="R2504" i="105"/>
  <c r="L2504" i="105"/>
  <c r="M2504" i="105" s="1"/>
  <c r="S2503" i="105"/>
  <c r="R2503" i="105"/>
  <c r="L2503" i="105"/>
  <c r="M2503" i="105" s="1"/>
  <c r="S2502" i="105"/>
  <c r="R2502" i="105"/>
  <c r="L2502" i="105"/>
  <c r="S2501" i="105"/>
  <c r="R2501" i="105"/>
  <c r="L2501" i="105"/>
  <c r="S2500" i="105"/>
  <c r="R2500" i="105"/>
  <c r="L2500" i="105"/>
  <c r="S2499" i="105"/>
  <c r="R2499" i="105"/>
  <c r="L2499" i="105"/>
  <c r="S2498" i="105"/>
  <c r="R2498" i="105"/>
  <c r="L2498" i="105"/>
  <c r="S2497" i="105"/>
  <c r="R2497" i="105"/>
  <c r="L2497" i="105"/>
  <c r="S2496" i="105"/>
  <c r="R2496" i="105"/>
  <c r="L2496" i="105"/>
  <c r="S2495" i="105"/>
  <c r="R2495" i="105"/>
  <c r="L2495" i="105"/>
  <c r="S2494" i="105"/>
  <c r="R2494" i="105"/>
  <c r="L2494" i="105"/>
  <c r="M2494" i="105" s="1"/>
  <c r="S2493" i="105"/>
  <c r="R2493" i="105"/>
  <c r="L2493" i="105"/>
  <c r="M2493" i="105" s="1"/>
  <c r="S2492" i="105"/>
  <c r="R2492" i="105"/>
  <c r="L2492" i="105"/>
  <c r="M2492" i="105" s="1"/>
  <c r="S2491" i="105"/>
  <c r="R2491" i="105"/>
  <c r="L2491" i="105"/>
  <c r="M2491" i="105" s="1"/>
  <c r="W2491" i="105" s="1"/>
  <c r="S2490" i="105"/>
  <c r="R2490" i="105"/>
  <c r="L2490" i="105"/>
  <c r="M2490" i="105" s="1"/>
  <c r="S2489" i="105"/>
  <c r="R2489" i="105"/>
  <c r="L2489" i="105"/>
  <c r="M2489" i="105" s="1"/>
  <c r="S2488" i="105"/>
  <c r="R2488" i="105"/>
  <c r="L2488" i="105"/>
  <c r="M2488" i="105" s="1"/>
  <c r="S2487" i="105"/>
  <c r="R2487" i="105"/>
  <c r="L2487" i="105"/>
  <c r="M2487" i="105" s="1"/>
  <c r="W2487" i="105" s="1"/>
  <c r="S2486" i="105"/>
  <c r="R2486" i="105"/>
  <c r="L2486" i="105"/>
  <c r="S2485" i="105"/>
  <c r="R2485" i="105"/>
  <c r="L2485" i="105"/>
  <c r="S2484" i="105"/>
  <c r="R2484" i="105"/>
  <c r="L2484" i="105"/>
  <c r="S2483" i="105"/>
  <c r="R2483" i="105"/>
  <c r="L2483" i="105"/>
  <c r="S2482" i="105"/>
  <c r="R2482" i="105"/>
  <c r="L2482" i="105"/>
  <c r="S2481" i="105"/>
  <c r="R2481" i="105"/>
  <c r="L2481" i="105"/>
  <c r="S2480" i="105"/>
  <c r="R2480" i="105"/>
  <c r="L2480" i="105"/>
  <c r="S2479" i="105"/>
  <c r="R2479" i="105"/>
  <c r="L2479" i="105"/>
  <c r="S2478" i="105"/>
  <c r="R2478" i="105"/>
  <c r="L2478" i="105"/>
  <c r="M2478" i="105" s="1"/>
  <c r="S2477" i="105"/>
  <c r="R2477" i="105"/>
  <c r="L2477" i="105"/>
  <c r="M2477" i="105" s="1"/>
  <c r="S2476" i="105"/>
  <c r="R2476" i="105"/>
  <c r="L2476" i="105"/>
  <c r="M2476" i="105" s="1"/>
  <c r="S2475" i="105"/>
  <c r="R2475" i="105"/>
  <c r="L2475" i="105"/>
  <c r="M2475" i="105" s="1"/>
  <c r="W2475" i="105" s="1"/>
  <c r="S2474" i="105"/>
  <c r="R2474" i="105"/>
  <c r="L2474" i="105"/>
  <c r="M2474" i="105" s="1"/>
  <c r="S2473" i="105"/>
  <c r="R2473" i="105"/>
  <c r="L2473" i="105"/>
  <c r="M2473" i="105" s="1"/>
  <c r="S2472" i="105"/>
  <c r="R2472" i="105"/>
  <c r="L2472" i="105"/>
  <c r="M2472" i="105" s="1"/>
  <c r="S2471" i="105"/>
  <c r="R2471" i="105"/>
  <c r="L2471" i="105"/>
  <c r="M2471" i="105" s="1"/>
  <c r="S2470" i="105"/>
  <c r="R2470" i="105"/>
  <c r="L2470" i="105"/>
  <c r="S2469" i="105"/>
  <c r="R2469" i="105"/>
  <c r="L2469" i="105"/>
  <c r="S2468" i="105"/>
  <c r="R2468" i="105"/>
  <c r="L2468" i="105"/>
  <c r="S2467" i="105"/>
  <c r="R2467" i="105"/>
  <c r="L2467" i="105"/>
  <c r="S2466" i="105"/>
  <c r="R2466" i="105"/>
  <c r="L2466" i="105"/>
  <c r="S2465" i="105"/>
  <c r="R2465" i="105"/>
  <c r="L2465" i="105"/>
  <c r="S2464" i="105"/>
  <c r="R2464" i="105"/>
  <c r="L2464" i="105"/>
  <c r="S2463" i="105"/>
  <c r="R2463" i="105"/>
  <c r="L2463" i="105"/>
  <c r="S2462" i="105"/>
  <c r="R2462" i="105"/>
  <c r="L2462" i="105"/>
  <c r="S2461" i="105"/>
  <c r="R2461" i="105"/>
  <c r="L2461" i="105"/>
  <c r="S2460" i="105"/>
  <c r="R2460" i="105"/>
  <c r="L2460" i="105"/>
  <c r="S2459" i="105"/>
  <c r="R2459" i="105"/>
  <c r="L2459" i="105"/>
  <c r="S2458" i="105"/>
  <c r="R2458" i="105"/>
  <c r="L2458" i="105"/>
  <c r="S2457" i="105"/>
  <c r="R2457" i="105"/>
  <c r="L2457" i="105"/>
  <c r="S2456" i="105"/>
  <c r="R2456" i="105"/>
  <c r="L2456" i="105"/>
  <c r="S2455" i="105"/>
  <c r="R2455" i="105"/>
  <c r="L2455" i="105"/>
  <c r="S2454" i="105"/>
  <c r="R2454" i="105"/>
  <c r="L2454" i="105"/>
  <c r="S2453" i="105"/>
  <c r="R2453" i="105"/>
  <c r="L2453" i="105"/>
  <c r="S2452" i="105"/>
  <c r="R2452" i="105"/>
  <c r="L2452" i="105"/>
  <c r="S2451" i="105"/>
  <c r="R2451" i="105"/>
  <c r="L2451" i="105"/>
  <c r="S2450" i="105"/>
  <c r="R2450" i="105"/>
  <c r="L2450" i="105"/>
  <c r="S2449" i="105"/>
  <c r="R2449" i="105"/>
  <c r="L2449" i="105"/>
  <c r="S2448" i="105"/>
  <c r="R2448" i="105"/>
  <c r="L2448" i="105"/>
  <c r="S2447" i="105"/>
  <c r="R2447" i="105"/>
  <c r="L2447" i="105"/>
  <c r="S2446" i="105"/>
  <c r="R2446" i="105"/>
  <c r="L2446" i="105"/>
  <c r="S2445" i="105"/>
  <c r="R2445" i="105"/>
  <c r="L2445" i="105"/>
  <c r="S2444" i="105"/>
  <c r="R2444" i="105"/>
  <c r="L2444" i="105"/>
  <c r="S2443" i="105"/>
  <c r="R2443" i="105"/>
  <c r="L2443" i="105"/>
  <c r="S2442" i="105"/>
  <c r="R2442" i="105"/>
  <c r="L2442" i="105"/>
  <c r="S2441" i="105"/>
  <c r="R2441" i="105"/>
  <c r="L2441" i="105"/>
  <c r="S2440" i="105"/>
  <c r="R2440" i="105"/>
  <c r="L2440" i="105"/>
  <c r="S2439" i="105"/>
  <c r="R2439" i="105"/>
  <c r="L2439" i="105"/>
  <c r="S2438" i="105"/>
  <c r="R2438" i="105"/>
  <c r="L2438" i="105"/>
  <c r="S2437" i="105"/>
  <c r="R2437" i="105"/>
  <c r="L2437" i="105"/>
  <c r="S2436" i="105"/>
  <c r="R2436" i="105"/>
  <c r="L2436" i="105"/>
  <c r="S2435" i="105"/>
  <c r="R2435" i="105"/>
  <c r="L2435" i="105"/>
  <c r="S2434" i="105"/>
  <c r="R2434" i="105"/>
  <c r="L2434" i="105"/>
  <c r="S2433" i="105"/>
  <c r="R2433" i="105"/>
  <c r="L2433" i="105"/>
  <c r="S2432" i="105"/>
  <c r="R2432" i="105"/>
  <c r="L2432" i="105"/>
  <c r="S2431" i="105"/>
  <c r="R2431" i="105"/>
  <c r="L2431" i="105"/>
  <c r="S2430" i="105"/>
  <c r="R2430" i="105"/>
  <c r="L2430" i="105"/>
  <c r="S2429" i="105"/>
  <c r="R2429" i="105"/>
  <c r="L2429" i="105"/>
  <c r="S2428" i="105"/>
  <c r="R2428" i="105"/>
  <c r="L2428" i="105"/>
  <c r="S2427" i="105"/>
  <c r="R2427" i="105"/>
  <c r="L2427" i="105"/>
  <c r="S2426" i="105"/>
  <c r="R2426" i="105"/>
  <c r="L2426" i="105"/>
  <c r="S2425" i="105"/>
  <c r="R2425" i="105"/>
  <c r="L2425" i="105"/>
  <c r="S2424" i="105"/>
  <c r="R2424" i="105"/>
  <c r="L2424" i="105"/>
  <c r="S2423" i="105"/>
  <c r="R2423" i="105"/>
  <c r="L2423" i="105"/>
  <c r="S2422" i="105"/>
  <c r="R2422" i="105"/>
  <c r="L2422" i="105"/>
  <c r="S2421" i="105"/>
  <c r="R2421" i="105"/>
  <c r="L2421" i="105"/>
  <c r="S2420" i="105"/>
  <c r="R2420" i="105"/>
  <c r="L2420" i="105"/>
  <c r="S2419" i="105"/>
  <c r="R2419" i="105"/>
  <c r="L2419" i="105"/>
  <c r="S2418" i="105"/>
  <c r="R2418" i="105"/>
  <c r="L2418" i="105"/>
  <c r="S2417" i="105"/>
  <c r="R2417" i="105"/>
  <c r="L2417" i="105"/>
  <c r="S2416" i="105"/>
  <c r="R2416" i="105"/>
  <c r="L2416" i="105"/>
  <c r="S2415" i="105"/>
  <c r="R2415" i="105"/>
  <c r="L2415" i="105"/>
  <c r="S2414" i="105"/>
  <c r="R2414" i="105"/>
  <c r="L2414" i="105"/>
  <c r="S2413" i="105"/>
  <c r="R2413" i="105"/>
  <c r="L2413" i="105"/>
  <c r="S2412" i="105"/>
  <c r="R2412" i="105"/>
  <c r="L2412" i="105"/>
  <c r="S2411" i="105"/>
  <c r="R2411" i="105"/>
  <c r="L2411" i="105"/>
  <c r="S2410" i="105"/>
  <c r="R2410" i="105"/>
  <c r="L2410" i="105"/>
  <c r="S2409" i="105"/>
  <c r="R2409" i="105"/>
  <c r="L2409" i="105"/>
  <c r="S2408" i="105"/>
  <c r="R2408" i="105"/>
  <c r="L2408" i="105"/>
  <c r="S2407" i="105"/>
  <c r="R2407" i="105"/>
  <c r="L2407" i="105"/>
  <c r="S2406" i="105"/>
  <c r="R2406" i="105"/>
  <c r="L2406" i="105"/>
  <c r="S2405" i="105"/>
  <c r="R2405" i="105"/>
  <c r="L2405" i="105"/>
  <c r="S2404" i="105"/>
  <c r="R2404" i="105"/>
  <c r="L2404" i="105"/>
  <c r="S2403" i="105"/>
  <c r="R2403" i="105"/>
  <c r="L2403" i="105"/>
  <c r="S2402" i="105"/>
  <c r="R2402" i="105"/>
  <c r="L2402" i="105"/>
  <c r="S2401" i="105"/>
  <c r="R2401" i="105"/>
  <c r="L2401" i="105"/>
  <c r="S2400" i="105"/>
  <c r="R2400" i="105"/>
  <c r="L2400" i="105"/>
  <c r="S2399" i="105"/>
  <c r="R2399" i="105"/>
  <c r="L2399" i="105"/>
  <c r="S2398" i="105"/>
  <c r="R2398" i="105"/>
  <c r="L2398" i="105"/>
  <c r="S2397" i="105"/>
  <c r="R2397" i="105"/>
  <c r="L2397" i="105"/>
  <c r="S2396" i="105"/>
  <c r="R2396" i="105"/>
  <c r="L2396" i="105"/>
  <c r="S2395" i="105"/>
  <c r="R2395" i="105"/>
  <c r="L2395" i="105"/>
  <c r="S2394" i="105"/>
  <c r="R2394" i="105"/>
  <c r="L2394" i="105"/>
  <c r="S2393" i="105"/>
  <c r="R2393" i="105"/>
  <c r="L2393" i="105"/>
  <c r="S2392" i="105"/>
  <c r="R2392" i="105"/>
  <c r="L2392" i="105"/>
  <c r="S2391" i="105"/>
  <c r="R2391" i="105"/>
  <c r="L2391" i="105"/>
  <c r="S2390" i="105"/>
  <c r="R2390" i="105"/>
  <c r="L2390" i="105"/>
  <c r="S2389" i="105"/>
  <c r="R2389" i="105"/>
  <c r="L2389" i="105"/>
  <c r="S2388" i="105"/>
  <c r="R2388" i="105"/>
  <c r="L2388" i="105"/>
  <c r="S2387" i="105"/>
  <c r="R2387" i="105"/>
  <c r="L2387" i="105"/>
  <c r="S2386" i="105"/>
  <c r="R2386" i="105"/>
  <c r="L2386" i="105"/>
  <c r="S2385" i="105"/>
  <c r="R2385" i="105"/>
  <c r="L2385" i="105"/>
  <c r="S2384" i="105"/>
  <c r="R2384" i="105"/>
  <c r="L2384" i="105"/>
  <c r="S2383" i="105"/>
  <c r="R2383" i="105"/>
  <c r="L2383" i="105"/>
  <c r="S2382" i="105"/>
  <c r="R2382" i="105"/>
  <c r="L2382" i="105"/>
  <c r="S2381" i="105"/>
  <c r="R2381" i="105"/>
  <c r="L2381" i="105"/>
  <c r="S2380" i="105"/>
  <c r="R2380" i="105"/>
  <c r="L2380" i="105"/>
  <c r="S2379" i="105"/>
  <c r="R2379" i="105"/>
  <c r="L2379" i="105"/>
  <c r="S2378" i="105"/>
  <c r="R2378" i="105"/>
  <c r="L2378" i="105"/>
  <c r="S2377" i="105"/>
  <c r="R2377" i="105"/>
  <c r="L2377" i="105"/>
  <c r="M2377" i="105" s="1"/>
  <c r="S2376" i="105"/>
  <c r="R2376" i="105"/>
  <c r="L2376" i="105"/>
  <c r="M2376" i="105" s="1"/>
  <c r="S2375" i="105"/>
  <c r="R2375" i="105"/>
  <c r="L2375" i="105"/>
  <c r="M2375" i="105" s="1"/>
  <c r="S2374" i="105"/>
  <c r="R2374" i="105"/>
  <c r="L2374" i="105"/>
  <c r="S2373" i="105"/>
  <c r="R2373" i="105"/>
  <c r="L2373" i="105"/>
  <c r="M2373" i="105" s="1"/>
  <c r="S2372" i="105"/>
  <c r="R2372" i="105"/>
  <c r="L2372" i="105"/>
  <c r="M2372" i="105" s="1"/>
  <c r="S2371" i="105"/>
  <c r="R2371" i="105"/>
  <c r="L2371" i="105"/>
  <c r="M2371" i="105" s="1"/>
  <c r="S2370" i="105"/>
  <c r="R2370" i="105"/>
  <c r="L2370" i="105"/>
  <c r="S2369" i="105"/>
  <c r="R2369" i="105"/>
  <c r="L2369" i="105"/>
  <c r="M2369" i="105" s="1"/>
  <c r="S2368" i="105"/>
  <c r="R2368" i="105"/>
  <c r="L2368" i="105"/>
  <c r="M2368" i="105" s="1"/>
  <c r="S2367" i="105"/>
  <c r="R2367" i="105"/>
  <c r="L2367" i="105"/>
  <c r="M2367" i="105" s="1"/>
  <c r="S2366" i="105"/>
  <c r="R2366" i="105"/>
  <c r="L2366" i="105"/>
  <c r="S2365" i="105"/>
  <c r="R2365" i="105"/>
  <c r="L2365" i="105"/>
  <c r="M2365" i="105" s="1"/>
  <c r="S2364" i="105"/>
  <c r="R2364" i="105"/>
  <c r="L2364" i="105"/>
  <c r="M2364" i="105" s="1"/>
  <c r="S2363" i="105"/>
  <c r="R2363" i="105"/>
  <c r="L2363" i="105"/>
  <c r="M2363" i="105" s="1"/>
  <c r="S2362" i="105"/>
  <c r="R2362" i="105"/>
  <c r="L2362" i="105"/>
  <c r="S2361" i="105"/>
  <c r="R2361" i="105"/>
  <c r="L2361" i="105"/>
  <c r="M2361" i="105" s="1"/>
  <c r="S2360" i="105"/>
  <c r="R2360" i="105"/>
  <c r="L2360" i="105"/>
  <c r="M2360" i="105" s="1"/>
  <c r="S2359" i="105"/>
  <c r="R2359" i="105"/>
  <c r="L2359" i="105"/>
  <c r="M2359" i="105" s="1"/>
  <c r="S2358" i="105"/>
  <c r="R2358" i="105"/>
  <c r="L2358" i="105"/>
  <c r="S2357" i="105"/>
  <c r="R2357" i="105"/>
  <c r="L2357" i="105"/>
  <c r="M2357" i="105" s="1"/>
  <c r="S2356" i="105"/>
  <c r="R2356" i="105"/>
  <c r="L2356" i="105"/>
  <c r="S2355" i="105"/>
  <c r="R2355" i="105"/>
  <c r="L2355" i="105"/>
  <c r="M2355" i="105" s="1"/>
  <c r="S2354" i="105"/>
  <c r="R2354" i="105"/>
  <c r="L2354" i="105"/>
  <c r="S2353" i="105"/>
  <c r="R2353" i="105"/>
  <c r="L2353" i="105"/>
  <c r="M2353" i="105" s="1"/>
  <c r="S2352" i="105"/>
  <c r="R2352" i="105"/>
  <c r="L2352" i="105"/>
  <c r="S2351" i="105"/>
  <c r="R2351" i="105"/>
  <c r="L2351" i="105"/>
  <c r="M2351" i="105" s="1"/>
  <c r="S2350" i="105"/>
  <c r="R2350" i="105"/>
  <c r="L2350" i="105"/>
  <c r="S2349" i="105"/>
  <c r="R2349" i="105"/>
  <c r="L2349" i="105"/>
  <c r="M2349" i="105" s="1"/>
  <c r="S2348" i="105"/>
  <c r="R2348" i="105"/>
  <c r="L2348" i="105"/>
  <c r="M2348" i="105" s="1"/>
  <c r="S2347" i="105"/>
  <c r="R2347" i="105"/>
  <c r="L2347" i="105"/>
  <c r="M2347" i="105" s="1"/>
  <c r="S2346" i="105"/>
  <c r="R2346" i="105"/>
  <c r="L2346" i="105"/>
  <c r="S2345" i="105"/>
  <c r="R2345" i="105"/>
  <c r="L2345" i="105"/>
  <c r="M2345" i="105" s="1"/>
  <c r="S2344" i="105"/>
  <c r="R2344" i="105"/>
  <c r="L2344" i="105"/>
  <c r="S2343" i="105"/>
  <c r="R2343" i="105"/>
  <c r="L2343" i="105"/>
  <c r="M2343" i="105" s="1"/>
  <c r="S2342" i="105"/>
  <c r="R2342" i="105"/>
  <c r="L2342" i="105"/>
  <c r="S2341" i="105"/>
  <c r="R2341" i="105"/>
  <c r="L2341" i="105"/>
  <c r="M2341" i="105" s="1"/>
  <c r="S2340" i="105"/>
  <c r="R2340" i="105"/>
  <c r="L2340" i="105"/>
  <c r="S2339" i="105"/>
  <c r="R2339" i="105"/>
  <c r="L2339" i="105"/>
  <c r="M2339" i="105" s="1"/>
  <c r="S2338" i="105"/>
  <c r="R2338" i="105"/>
  <c r="L2338" i="105"/>
  <c r="S2337" i="105"/>
  <c r="R2337" i="105"/>
  <c r="L2337" i="105"/>
  <c r="M2337" i="105" s="1"/>
  <c r="S2336" i="105"/>
  <c r="R2336" i="105"/>
  <c r="L2336" i="105"/>
  <c r="S2335" i="105"/>
  <c r="R2335" i="105"/>
  <c r="L2335" i="105"/>
  <c r="M2335" i="105" s="1"/>
  <c r="S2334" i="105"/>
  <c r="R2334" i="105"/>
  <c r="L2334" i="105"/>
  <c r="S2333" i="105"/>
  <c r="R2333" i="105"/>
  <c r="L2333" i="105"/>
  <c r="M2333" i="105" s="1"/>
  <c r="S2332" i="105"/>
  <c r="R2332" i="105"/>
  <c r="L2332" i="105"/>
  <c r="S2331" i="105"/>
  <c r="R2331" i="105"/>
  <c r="L2331" i="105"/>
  <c r="M2331" i="105" s="1"/>
  <c r="S2330" i="105"/>
  <c r="R2330" i="105"/>
  <c r="L2330" i="105"/>
  <c r="S2329" i="105"/>
  <c r="R2329" i="105"/>
  <c r="L2329" i="105"/>
  <c r="M2329" i="105" s="1"/>
  <c r="S2328" i="105"/>
  <c r="R2328" i="105"/>
  <c r="L2328" i="105"/>
  <c r="S2327" i="105"/>
  <c r="R2327" i="105"/>
  <c r="L2327" i="105"/>
  <c r="M2327" i="105" s="1"/>
  <c r="S2326" i="105"/>
  <c r="R2326" i="105"/>
  <c r="L2326" i="105"/>
  <c r="S2325" i="105"/>
  <c r="R2325" i="105"/>
  <c r="L2325" i="105"/>
  <c r="M2325" i="105" s="1"/>
  <c r="S2324" i="105"/>
  <c r="R2324" i="105"/>
  <c r="L2324" i="105"/>
  <c r="S2323" i="105"/>
  <c r="R2323" i="105"/>
  <c r="L2323" i="105"/>
  <c r="M2323" i="105" s="1"/>
  <c r="S2322" i="105"/>
  <c r="R2322" i="105"/>
  <c r="L2322" i="105"/>
  <c r="S2321" i="105"/>
  <c r="R2321" i="105"/>
  <c r="L2321" i="105"/>
  <c r="M2321" i="105" s="1"/>
  <c r="S2320" i="105"/>
  <c r="R2320" i="105"/>
  <c r="L2320" i="105"/>
  <c r="M2320" i="105" s="1"/>
  <c r="S2319" i="105"/>
  <c r="R2319" i="105"/>
  <c r="L2319" i="105"/>
  <c r="M2319" i="105" s="1"/>
  <c r="S2318" i="105"/>
  <c r="R2318" i="105"/>
  <c r="L2318" i="105"/>
  <c r="S2317" i="105"/>
  <c r="R2317" i="105"/>
  <c r="L2317" i="105"/>
  <c r="M2317" i="105" s="1"/>
  <c r="S2316" i="105"/>
  <c r="R2316" i="105"/>
  <c r="L2316" i="105"/>
  <c r="S2315" i="105"/>
  <c r="R2315" i="105"/>
  <c r="L2315" i="105"/>
  <c r="M2315" i="105" s="1"/>
  <c r="S2314" i="105"/>
  <c r="R2314" i="105"/>
  <c r="L2314" i="105"/>
  <c r="S2313" i="105"/>
  <c r="R2313" i="105"/>
  <c r="L2313" i="105"/>
  <c r="S2312" i="105"/>
  <c r="R2312" i="105"/>
  <c r="L2312" i="105"/>
  <c r="S2311" i="105"/>
  <c r="R2311" i="105"/>
  <c r="L2311" i="105"/>
  <c r="M2311" i="105" s="1"/>
  <c r="S2310" i="105"/>
  <c r="R2310" i="105"/>
  <c r="L2310" i="105"/>
  <c r="M2310" i="105" s="1"/>
  <c r="S2309" i="105"/>
  <c r="R2309" i="105"/>
  <c r="L2309" i="105"/>
  <c r="M2309" i="105" s="1"/>
  <c r="S2308" i="105"/>
  <c r="R2308" i="105"/>
  <c r="L2308" i="105"/>
  <c r="S2307" i="105"/>
  <c r="R2307" i="105"/>
  <c r="L2307" i="105"/>
  <c r="M2307" i="105" s="1"/>
  <c r="S2306" i="105"/>
  <c r="R2306" i="105"/>
  <c r="L2306" i="105"/>
  <c r="S2305" i="105"/>
  <c r="R2305" i="105"/>
  <c r="L2305" i="105"/>
  <c r="S2304" i="105"/>
  <c r="R2304" i="105"/>
  <c r="L2304" i="105"/>
  <c r="S2303" i="105"/>
  <c r="R2303" i="105"/>
  <c r="L2303" i="105"/>
  <c r="M2303" i="105" s="1"/>
  <c r="S2302" i="105"/>
  <c r="R2302" i="105"/>
  <c r="L2302" i="105"/>
  <c r="M2302" i="105" s="1"/>
  <c r="S2301" i="105"/>
  <c r="R2301" i="105"/>
  <c r="L2301" i="105"/>
  <c r="M2301" i="105" s="1"/>
  <c r="S2300" i="105"/>
  <c r="R2300" i="105"/>
  <c r="L2300" i="105"/>
  <c r="S2299" i="105"/>
  <c r="R2299" i="105"/>
  <c r="L2299" i="105"/>
  <c r="S2298" i="105"/>
  <c r="R2298" i="105"/>
  <c r="L2298" i="105"/>
  <c r="S2297" i="105"/>
  <c r="R2297" i="105"/>
  <c r="L2297" i="105"/>
  <c r="S2296" i="105"/>
  <c r="R2296" i="105"/>
  <c r="L2296" i="105"/>
  <c r="S2295" i="105"/>
  <c r="R2295" i="105"/>
  <c r="L2295" i="105"/>
  <c r="S2294" i="105"/>
  <c r="R2294" i="105"/>
  <c r="L2294" i="105"/>
  <c r="M2294" i="105" s="1"/>
  <c r="S2293" i="105"/>
  <c r="R2293" i="105"/>
  <c r="L2293" i="105"/>
  <c r="M2293" i="105" s="1"/>
  <c r="S2292" i="105"/>
  <c r="R2292" i="105"/>
  <c r="L2292" i="105"/>
  <c r="M2292" i="105" s="1"/>
  <c r="S2291" i="105"/>
  <c r="R2291" i="105"/>
  <c r="L2291" i="105"/>
  <c r="S2290" i="105"/>
  <c r="R2290" i="105"/>
  <c r="L2290" i="105"/>
  <c r="S2289" i="105"/>
  <c r="R2289" i="105"/>
  <c r="L2289" i="105"/>
  <c r="S2288" i="105"/>
  <c r="R2288" i="105"/>
  <c r="L2288" i="105"/>
  <c r="S2287" i="105"/>
  <c r="R2287" i="105"/>
  <c r="L2287" i="105"/>
  <c r="M2287" i="105" s="1"/>
  <c r="S2286" i="105"/>
  <c r="R2286" i="105"/>
  <c r="L2286" i="105"/>
  <c r="M2286" i="105" s="1"/>
  <c r="S2285" i="105"/>
  <c r="R2285" i="105"/>
  <c r="L2285" i="105"/>
  <c r="M2285" i="105" s="1"/>
  <c r="S2284" i="105"/>
  <c r="R2284" i="105"/>
  <c r="L2284" i="105"/>
  <c r="M2284" i="105" s="1"/>
  <c r="S2283" i="105"/>
  <c r="R2283" i="105"/>
  <c r="L2283" i="105"/>
  <c r="S2282" i="105"/>
  <c r="R2282" i="105"/>
  <c r="L2282" i="105"/>
  <c r="S2281" i="105"/>
  <c r="R2281" i="105"/>
  <c r="L2281" i="105"/>
  <c r="M2281" i="105" s="1"/>
  <c r="S2280" i="105"/>
  <c r="R2280" i="105"/>
  <c r="L2280" i="105"/>
  <c r="S2279" i="105"/>
  <c r="R2279" i="105"/>
  <c r="L2279" i="105"/>
  <c r="S2278" i="105"/>
  <c r="R2278" i="105"/>
  <c r="L2278" i="105"/>
  <c r="M2278" i="105" s="1"/>
  <c r="S2277" i="105"/>
  <c r="R2277" i="105"/>
  <c r="L2277" i="105"/>
  <c r="M2277" i="105" s="1"/>
  <c r="S2276" i="105"/>
  <c r="R2276" i="105"/>
  <c r="L2276" i="105"/>
  <c r="S2275" i="105"/>
  <c r="R2275" i="105"/>
  <c r="L2275" i="105"/>
  <c r="M2275" i="105" s="1"/>
  <c r="S2274" i="105"/>
  <c r="R2274" i="105"/>
  <c r="L2274" i="105"/>
  <c r="M2274" i="105" s="1"/>
  <c r="S2273" i="105"/>
  <c r="R2273" i="105"/>
  <c r="L2273" i="105"/>
  <c r="M2273" i="105" s="1"/>
  <c r="S2272" i="105"/>
  <c r="R2272" i="105"/>
  <c r="L2272" i="105"/>
  <c r="S2271" i="105"/>
  <c r="R2271" i="105"/>
  <c r="L2271" i="105"/>
  <c r="M2271" i="105" s="1"/>
  <c r="S2270" i="105"/>
  <c r="R2270" i="105"/>
  <c r="L2270" i="105"/>
  <c r="M2270" i="105" s="1"/>
  <c r="S2269" i="105"/>
  <c r="R2269" i="105"/>
  <c r="L2269" i="105"/>
  <c r="M2269" i="105" s="1"/>
  <c r="S2268" i="105"/>
  <c r="R2268" i="105"/>
  <c r="L2268" i="105"/>
  <c r="S2267" i="105"/>
  <c r="R2267" i="105"/>
  <c r="L2267" i="105"/>
  <c r="M2267" i="105" s="1"/>
  <c r="S2266" i="105"/>
  <c r="R2266" i="105"/>
  <c r="L2266" i="105"/>
  <c r="S2265" i="105"/>
  <c r="R2265" i="105"/>
  <c r="L2265" i="105"/>
  <c r="S2264" i="105"/>
  <c r="R2264" i="105"/>
  <c r="L2264" i="105"/>
  <c r="S2263" i="105"/>
  <c r="R2263" i="105"/>
  <c r="L2263" i="105"/>
  <c r="M2263" i="105" s="1"/>
  <c r="S2262" i="105"/>
  <c r="R2262" i="105"/>
  <c r="L2262" i="105"/>
  <c r="M2262" i="105" s="1"/>
  <c r="S2261" i="105"/>
  <c r="R2261" i="105"/>
  <c r="L2261" i="105"/>
  <c r="M2261" i="105" s="1"/>
  <c r="S2260" i="105"/>
  <c r="R2260" i="105"/>
  <c r="L2260" i="105"/>
  <c r="M2260" i="105" s="1"/>
  <c r="S2259" i="105"/>
  <c r="R2259" i="105"/>
  <c r="L2259" i="105"/>
  <c r="M2259" i="105" s="1"/>
  <c r="S2258" i="105"/>
  <c r="R2258" i="105"/>
  <c r="L2258" i="105"/>
  <c r="V2258" i="105" s="1"/>
  <c r="S2257" i="105"/>
  <c r="R2257" i="105"/>
  <c r="L2257" i="105"/>
  <c r="S2256" i="105"/>
  <c r="R2256" i="105"/>
  <c r="L2256" i="105"/>
  <c r="S2255" i="105"/>
  <c r="R2255" i="105"/>
  <c r="L2255" i="105"/>
  <c r="M2255" i="105" s="1"/>
  <c r="S2254" i="105"/>
  <c r="R2254" i="105"/>
  <c r="L2254" i="105"/>
  <c r="M2254" i="105" s="1"/>
  <c r="S2253" i="105"/>
  <c r="R2253" i="105"/>
  <c r="L2253" i="105"/>
  <c r="M2253" i="105" s="1"/>
  <c r="S2252" i="105"/>
  <c r="R2252" i="105"/>
  <c r="L2252" i="105"/>
  <c r="S2251" i="105"/>
  <c r="R2251" i="105"/>
  <c r="L2251" i="105"/>
  <c r="M2251" i="105" s="1"/>
  <c r="S2250" i="105"/>
  <c r="R2250" i="105"/>
  <c r="L2250" i="105"/>
  <c r="S2249" i="105"/>
  <c r="R2249" i="105"/>
  <c r="L2249" i="105"/>
  <c r="S2248" i="105"/>
  <c r="R2248" i="105"/>
  <c r="L2248" i="105"/>
  <c r="S2247" i="105"/>
  <c r="R2247" i="105"/>
  <c r="L2247" i="105"/>
  <c r="M2247" i="105" s="1"/>
  <c r="S2246" i="105"/>
  <c r="R2246" i="105"/>
  <c r="L2246" i="105"/>
  <c r="M2246" i="105" s="1"/>
  <c r="S2245" i="105"/>
  <c r="R2245" i="105"/>
  <c r="L2245" i="105"/>
  <c r="M2245" i="105" s="1"/>
  <c r="S2244" i="105"/>
  <c r="R2244" i="105"/>
  <c r="L2244" i="105"/>
  <c r="M2244" i="105" s="1"/>
  <c r="S2243" i="105"/>
  <c r="R2243" i="105"/>
  <c r="L2243" i="105"/>
  <c r="M2243" i="105" s="1"/>
  <c r="S2242" i="105"/>
  <c r="R2242" i="105"/>
  <c r="L2242" i="105"/>
  <c r="M2242" i="105" s="1"/>
  <c r="S2241" i="105"/>
  <c r="R2241" i="105"/>
  <c r="L2241" i="105"/>
  <c r="M2241" i="105" s="1"/>
  <c r="S2240" i="105"/>
  <c r="R2240" i="105"/>
  <c r="L2240" i="105"/>
  <c r="S2239" i="105"/>
  <c r="R2239" i="105"/>
  <c r="L2239" i="105"/>
  <c r="S2238" i="105"/>
  <c r="R2238" i="105"/>
  <c r="L2238" i="105"/>
  <c r="M2238" i="105" s="1"/>
  <c r="S2237" i="105"/>
  <c r="R2237" i="105"/>
  <c r="L2237" i="105"/>
  <c r="M2237" i="105" s="1"/>
  <c r="S2236" i="105"/>
  <c r="R2236" i="105"/>
  <c r="L2236" i="105"/>
  <c r="M2236" i="105" s="1"/>
  <c r="S2235" i="105"/>
  <c r="R2235" i="105"/>
  <c r="L2235" i="105"/>
  <c r="M2235" i="105" s="1"/>
  <c r="S2234" i="105"/>
  <c r="R2234" i="105"/>
  <c r="L2234" i="105"/>
  <c r="M2234" i="105" s="1"/>
  <c r="S2233" i="105"/>
  <c r="R2233" i="105"/>
  <c r="L2233" i="105"/>
  <c r="M2233" i="105" s="1"/>
  <c r="S2232" i="105"/>
  <c r="R2232" i="105"/>
  <c r="L2232" i="105"/>
  <c r="S2231" i="105"/>
  <c r="R2231" i="105"/>
  <c r="L2231" i="105"/>
  <c r="S2230" i="105"/>
  <c r="R2230" i="105"/>
  <c r="L2230" i="105"/>
  <c r="M2230" i="105" s="1"/>
  <c r="S2229" i="105"/>
  <c r="R2229" i="105"/>
  <c r="L2229" i="105"/>
  <c r="M2229" i="105" s="1"/>
  <c r="S2228" i="105"/>
  <c r="R2228" i="105"/>
  <c r="L2228" i="105"/>
  <c r="M2228" i="105" s="1"/>
  <c r="S2227" i="105"/>
  <c r="R2227" i="105"/>
  <c r="L2227" i="105"/>
  <c r="M2227" i="105" s="1"/>
  <c r="S2226" i="105"/>
  <c r="R2226" i="105"/>
  <c r="L2226" i="105"/>
  <c r="M2226" i="105" s="1"/>
  <c r="S2225" i="105"/>
  <c r="R2225" i="105"/>
  <c r="L2225" i="105"/>
  <c r="S2224" i="105"/>
  <c r="R2224" i="105"/>
  <c r="L2224" i="105"/>
  <c r="S2223" i="105"/>
  <c r="R2223" i="105"/>
  <c r="L2223" i="105"/>
  <c r="S2222" i="105"/>
  <c r="R2222" i="105"/>
  <c r="L2222" i="105"/>
  <c r="M2222" i="105" s="1"/>
  <c r="S2221" i="105"/>
  <c r="R2221" i="105"/>
  <c r="L2221" i="105"/>
  <c r="M2221" i="105" s="1"/>
  <c r="S2220" i="105"/>
  <c r="R2220" i="105"/>
  <c r="L2220" i="105"/>
  <c r="M2220" i="105" s="1"/>
  <c r="S2219" i="105"/>
  <c r="R2219" i="105"/>
  <c r="L2219" i="105"/>
  <c r="M2219" i="105" s="1"/>
  <c r="S2218" i="105"/>
  <c r="R2218" i="105"/>
  <c r="L2218" i="105"/>
  <c r="M2218" i="105" s="1"/>
  <c r="S2217" i="105"/>
  <c r="R2217" i="105"/>
  <c r="L2217" i="105"/>
  <c r="M2217" i="105" s="1"/>
  <c r="S2216" i="105"/>
  <c r="R2216" i="105"/>
  <c r="L2216" i="105"/>
  <c r="S2215" i="105"/>
  <c r="R2215" i="105"/>
  <c r="L2215" i="105"/>
  <c r="S2214" i="105"/>
  <c r="R2214" i="105"/>
  <c r="L2214" i="105"/>
  <c r="M2214" i="105" s="1"/>
  <c r="S2213" i="105"/>
  <c r="R2213" i="105"/>
  <c r="L2213" i="105"/>
  <c r="M2213" i="105" s="1"/>
  <c r="S2212" i="105"/>
  <c r="R2212" i="105"/>
  <c r="L2212" i="105"/>
  <c r="M2212" i="105" s="1"/>
  <c r="S2211" i="105"/>
  <c r="R2211" i="105"/>
  <c r="L2211" i="105"/>
  <c r="M2211" i="105" s="1"/>
  <c r="S2210" i="105"/>
  <c r="R2210" i="105"/>
  <c r="L2210" i="105"/>
  <c r="M2210" i="105" s="1"/>
  <c r="S2209" i="105"/>
  <c r="R2209" i="105"/>
  <c r="L2209" i="105"/>
  <c r="S2208" i="105"/>
  <c r="R2208" i="105"/>
  <c r="L2208" i="105"/>
  <c r="S2207" i="105"/>
  <c r="R2207" i="105"/>
  <c r="L2207" i="105"/>
  <c r="M2207" i="105" s="1"/>
  <c r="S2206" i="105"/>
  <c r="R2206" i="105"/>
  <c r="L2206" i="105"/>
  <c r="M2206" i="105" s="1"/>
  <c r="S2205" i="105"/>
  <c r="R2205" i="105"/>
  <c r="L2205" i="105"/>
  <c r="M2205" i="105" s="1"/>
  <c r="S2204" i="105"/>
  <c r="R2204" i="105"/>
  <c r="L2204" i="105"/>
  <c r="S2203" i="105"/>
  <c r="R2203" i="105"/>
  <c r="L2203" i="105"/>
  <c r="M2203" i="105" s="1"/>
  <c r="S2202" i="105"/>
  <c r="R2202" i="105"/>
  <c r="L2202" i="105"/>
  <c r="M2202" i="105" s="1"/>
  <c r="S2201" i="105"/>
  <c r="R2201" i="105"/>
  <c r="L2201" i="105"/>
  <c r="S2200" i="105"/>
  <c r="R2200" i="105"/>
  <c r="L2200" i="105"/>
  <c r="S2199" i="105"/>
  <c r="R2199" i="105"/>
  <c r="L2199" i="105"/>
  <c r="M2199" i="105" s="1"/>
  <c r="S2198" i="105"/>
  <c r="R2198" i="105"/>
  <c r="L2198" i="105"/>
  <c r="M2198" i="105" s="1"/>
  <c r="S2197" i="105"/>
  <c r="R2197" i="105"/>
  <c r="L2197" i="105"/>
  <c r="M2197" i="105" s="1"/>
  <c r="S2196" i="105"/>
  <c r="R2196" i="105"/>
  <c r="L2196" i="105"/>
  <c r="S2195" i="105"/>
  <c r="R2195" i="105"/>
  <c r="L2195" i="105"/>
  <c r="M2195" i="105" s="1"/>
  <c r="S2194" i="105"/>
  <c r="R2194" i="105"/>
  <c r="L2194" i="105"/>
  <c r="M2194" i="105" s="1"/>
  <c r="S2193" i="105"/>
  <c r="R2193" i="105"/>
  <c r="L2193" i="105"/>
  <c r="S2192" i="105"/>
  <c r="R2192" i="105"/>
  <c r="L2192" i="105"/>
  <c r="S2191" i="105"/>
  <c r="R2191" i="105"/>
  <c r="L2191" i="105"/>
  <c r="S2190" i="105"/>
  <c r="R2190" i="105"/>
  <c r="L2190" i="105"/>
  <c r="M2190" i="105" s="1"/>
  <c r="S2189" i="105"/>
  <c r="R2189" i="105"/>
  <c r="L2189" i="105"/>
  <c r="M2189" i="105" s="1"/>
  <c r="S2188" i="105"/>
  <c r="R2188" i="105"/>
  <c r="L2188" i="105"/>
  <c r="M2188" i="105" s="1"/>
  <c r="S2187" i="105"/>
  <c r="R2187" i="105"/>
  <c r="L2187" i="105"/>
  <c r="M2187" i="105" s="1"/>
  <c r="S2186" i="105"/>
  <c r="R2186" i="105"/>
  <c r="L2186" i="105"/>
  <c r="M2186" i="105" s="1"/>
  <c r="S2185" i="105"/>
  <c r="R2185" i="105"/>
  <c r="L2185" i="105"/>
  <c r="S2184" i="105"/>
  <c r="R2184" i="105"/>
  <c r="L2184" i="105"/>
  <c r="S2183" i="105"/>
  <c r="R2183" i="105"/>
  <c r="L2183" i="105"/>
  <c r="V2183" i="105" s="1"/>
  <c r="S2182" i="105"/>
  <c r="R2182" i="105"/>
  <c r="L2182" i="105"/>
  <c r="M2182" i="105" s="1"/>
  <c r="S2181" i="105"/>
  <c r="R2181" i="105"/>
  <c r="L2181" i="105"/>
  <c r="M2181" i="105" s="1"/>
  <c r="S2180" i="105"/>
  <c r="R2180" i="105"/>
  <c r="L2180" i="105"/>
  <c r="M2180" i="105" s="1"/>
  <c r="S2179" i="105"/>
  <c r="R2179" i="105"/>
  <c r="L2179" i="105"/>
  <c r="M2179" i="105" s="1"/>
  <c r="S2178" i="105"/>
  <c r="R2178" i="105"/>
  <c r="L2178" i="105"/>
  <c r="M2178" i="105" s="1"/>
  <c r="S2177" i="105"/>
  <c r="R2177" i="105"/>
  <c r="L2177" i="105"/>
  <c r="S2176" i="105"/>
  <c r="R2176" i="105"/>
  <c r="L2176" i="105"/>
  <c r="S2175" i="105"/>
  <c r="R2175" i="105"/>
  <c r="L2175" i="105"/>
  <c r="M2175" i="105" s="1"/>
  <c r="S2174" i="105"/>
  <c r="R2174" i="105"/>
  <c r="L2174" i="105"/>
  <c r="M2174" i="105" s="1"/>
  <c r="S2173" i="105"/>
  <c r="R2173" i="105"/>
  <c r="L2173" i="105"/>
  <c r="M2173" i="105" s="1"/>
  <c r="S2172" i="105"/>
  <c r="R2172" i="105"/>
  <c r="L2172" i="105"/>
  <c r="M2172" i="105" s="1"/>
  <c r="S2171" i="105"/>
  <c r="R2171" i="105"/>
  <c r="L2171" i="105"/>
  <c r="M2171" i="105" s="1"/>
  <c r="S2170" i="105"/>
  <c r="R2170" i="105"/>
  <c r="L2170" i="105"/>
  <c r="M2170" i="105" s="1"/>
  <c r="S2169" i="105"/>
  <c r="R2169" i="105"/>
  <c r="L2169" i="105"/>
  <c r="M2169" i="105" s="1"/>
  <c r="S2168" i="105"/>
  <c r="R2168" i="105"/>
  <c r="L2168" i="105"/>
  <c r="S2167" i="105"/>
  <c r="R2167" i="105"/>
  <c r="L2167" i="105"/>
  <c r="S2166" i="105"/>
  <c r="R2166" i="105"/>
  <c r="L2166" i="105"/>
  <c r="M2166" i="105" s="1"/>
  <c r="S2165" i="105"/>
  <c r="R2165" i="105"/>
  <c r="L2165" i="105"/>
  <c r="M2165" i="105" s="1"/>
  <c r="S2164" i="105"/>
  <c r="R2164" i="105"/>
  <c r="L2164" i="105"/>
  <c r="S2163" i="105"/>
  <c r="R2163" i="105"/>
  <c r="L2163" i="105"/>
  <c r="M2163" i="105" s="1"/>
  <c r="S2162" i="105"/>
  <c r="R2162" i="105"/>
  <c r="L2162" i="105"/>
  <c r="S2161" i="105"/>
  <c r="R2161" i="105"/>
  <c r="L2161" i="105"/>
  <c r="S2160" i="105"/>
  <c r="R2160" i="105"/>
  <c r="L2160" i="105"/>
  <c r="M2160" i="105" s="1"/>
  <c r="S2159" i="105"/>
  <c r="R2159" i="105"/>
  <c r="L2159" i="105"/>
  <c r="S2158" i="105"/>
  <c r="R2158" i="105"/>
  <c r="L2158" i="105"/>
  <c r="S2157" i="105"/>
  <c r="R2157" i="105"/>
  <c r="L2157" i="105"/>
  <c r="S2156" i="105"/>
  <c r="R2156" i="105"/>
  <c r="L2156" i="105"/>
  <c r="S2155" i="105"/>
  <c r="R2155" i="105"/>
  <c r="L2155" i="105"/>
  <c r="M2155" i="105" s="1"/>
  <c r="S2154" i="105"/>
  <c r="R2154" i="105"/>
  <c r="L2154" i="105"/>
  <c r="S2153" i="105"/>
  <c r="R2153" i="105"/>
  <c r="L2153" i="105"/>
  <c r="M2153" i="105" s="1"/>
  <c r="S2152" i="105"/>
  <c r="R2152" i="105"/>
  <c r="L2152" i="105"/>
  <c r="S2151" i="105"/>
  <c r="R2151" i="105"/>
  <c r="L2151" i="105"/>
  <c r="S2150" i="105"/>
  <c r="R2150" i="105"/>
  <c r="L2150" i="105"/>
  <c r="M2150" i="105" s="1"/>
  <c r="S2149" i="105"/>
  <c r="R2149" i="105"/>
  <c r="L2149" i="105"/>
  <c r="S2148" i="105"/>
  <c r="R2148" i="105"/>
  <c r="L2148" i="105"/>
  <c r="S2147" i="105"/>
  <c r="R2147" i="105"/>
  <c r="L2147" i="105"/>
  <c r="M2147" i="105" s="1"/>
  <c r="W2147" i="105" s="1"/>
  <c r="S2146" i="105"/>
  <c r="R2146" i="105"/>
  <c r="L2146" i="105"/>
  <c r="M2146" i="105" s="1"/>
  <c r="S2145" i="105"/>
  <c r="R2145" i="105"/>
  <c r="L2145" i="105"/>
  <c r="S2144" i="105"/>
  <c r="R2144" i="105"/>
  <c r="L2144" i="105"/>
  <c r="S2143" i="105"/>
  <c r="R2143" i="105"/>
  <c r="L2143" i="105"/>
  <c r="M2143" i="105" s="1"/>
  <c r="S2142" i="105"/>
  <c r="R2142" i="105"/>
  <c r="L2142" i="105"/>
  <c r="M2142" i="105" s="1"/>
  <c r="S2141" i="105"/>
  <c r="R2141" i="105"/>
  <c r="L2141" i="105"/>
  <c r="S2140" i="105"/>
  <c r="R2140" i="105"/>
  <c r="L2140" i="105"/>
  <c r="S2139" i="105"/>
  <c r="R2139" i="105"/>
  <c r="L2139" i="105"/>
  <c r="M2139" i="105" s="1"/>
  <c r="S2138" i="105"/>
  <c r="R2138" i="105"/>
  <c r="L2138" i="105"/>
  <c r="M2138" i="105" s="1"/>
  <c r="S2137" i="105"/>
  <c r="R2137" i="105"/>
  <c r="L2137" i="105"/>
  <c r="S2136" i="105"/>
  <c r="R2136" i="105"/>
  <c r="L2136" i="105"/>
  <c r="S2135" i="105"/>
  <c r="R2135" i="105"/>
  <c r="L2135" i="105"/>
  <c r="M2135" i="105" s="1"/>
  <c r="S2134" i="105"/>
  <c r="R2134" i="105"/>
  <c r="L2134" i="105"/>
  <c r="M2134" i="105" s="1"/>
  <c r="S2133" i="105"/>
  <c r="R2133" i="105"/>
  <c r="L2133" i="105"/>
  <c r="S2132" i="105"/>
  <c r="R2132" i="105"/>
  <c r="L2132" i="105"/>
  <c r="S2131" i="105"/>
  <c r="R2131" i="105"/>
  <c r="L2131" i="105"/>
  <c r="M2131" i="105" s="1"/>
  <c r="S2130" i="105"/>
  <c r="R2130" i="105"/>
  <c r="L2130" i="105"/>
  <c r="M2130" i="105" s="1"/>
  <c r="S2129" i="105"/>
  <c r="R2129" i="105"/>
  <c r="L2129" i="105"/>
  <c r="S2128" i="105"/>
  <c r="R2128" i="105"/>
  <c r="L2128" i="105"/>
  <c r="S2127" i="105"/>
  <c r="R2127" i="105"/>
  <c r="L2127" i="105"/>
  <c r="M2127" i="105" s="1"/>
  <c r="W2127" i="105" s="1"/>
  <c r="S2126" i="105"/>
  <c r="R2126" i="105"/>
  <c r="L2126" i="105"/>
  <c r="M2126" i="105" s="1"/>
  <c r="S2125" i="105"/>
  <c r="R2125" i="105"/>
  <c r="L2125" i="105"/>
  <c r="S2124" i="105"/>
  <c r="R2124" i="105"/>
  <c r="L2124" i="105"/>
  <c r="S2123" i="105"/>
  <c r="R2123" i="105"/>
  <c r="L2123" i="105"/>
  <c r="M2123" i="105" s="1"/>
  <c r="S2122" i="105"/>
  <c r="R2122" i="105"/>
  <c r="L2122" i="105"/>
  <c r="S2121" i="105"/>
  <c r="R2121" i="105"/>
  <c r="L2121" i="105"/>
  <c r="S2120" i="105"/>
  <c r="R2120" i="105"/>
  <c r="L2120" i="105"/>
  <c r="M2120" i="105" s="1"/>
  <c r="S2119" i="105"/>
  <c r="R2119" i="105"/>
  <c r="L2119" i="105"/>
  <c r="M2119" i="105" s="1"/>
  <c r="S2118" i="105"/>
  <c r="R2118" i="105"/>
  <c r="L2118" i="105"/>
  <c r="M2118" i="105" s="1"/>
  <c r="S2117" i="105"/>
  <c r="R2117" i="105"/>
  <c r="L2117" i="105"/>
  <c r="S2116" i="105"/>
  <c r="R2116" i="105"/>
  <c r="L2116" i="105"/>
  <c r="M2116" i="105" s="1"/>
  <c r="S2115" i="105"/>
  <c r="R2115" i="105"/>
  <c r="L2115" i="105"/>
  <c r="M2115" i="105" s="1"/>
  <c r="S2114" i="105"/>
  <c r="R2114" i="105"/>
  <c r="L2114" i="105"/>
  <c r="S2113" i="105"/>
  <c r="R2113" i="105"/>
  <c r="L2113" i="105"/>
  <c r="S2112" i="105"/>
  <c r="R2112" i="105"/>
  <c r="L2112" i="105"/>
  <c r="S2111" i="105"/>
  <c r="R2111" i="105"/>
  <c r="L2111" i="105"/>
  <c r="M2111" i="105" s="1"/>
  <c r="S2110" i="105"/>
  <c r="R2110" i="105"/>
  <c r="L2110" i="105"/>
  <c r="M2110" i="105" s="1"/>
  <c r="S2109" i="105"/>
  <c r="R2109" i="105"/>
  <c r="L2109" i="105"/>
  <c r="S2108" i="105"/>
  <c r="R2108" i="105"/>
  <c r="L2108" i="105"/>
  <c r="M2108" i="105" s="1"/>
  <c r="S2107" i="105"/>
  <c r="R2107" i="105"/>
  <c r="L2107" i="105"/>
  <c r="S2106" i="105"/>
  <c r="R2106" i="105"/>
  <c r="L2106" i="105"/>
  <c r="S2105" i="105"/>
  <c r="R2105" i="105"/>
  <c r="L2105" i="105"/>
  <c r="S2104" i="105"/>
  <c r="R2104" i="105"/>
  <c r="L2104" i="105"/>
  <c r="S2103" i="105"/>
  <c r="R2103" i="105"/>
  <c r="L2103" i="105"/>
  <c r="M2103" i="105" s="1"/>
  <c r="S2102" i="105"/>
  <c r="R2102" i="105"/>
  <c r="L2102" i="105"/>
  <c r="M2102" i="105" s="1"/>
  <c r="S2101" i="105"/>
  <c r="R2101" i="105"/>
  <c r="L2101" i="105"/>
  <c r="S2100" i="105"/>
  <c r="R2100" i="105"/>
  <c r="L2100" i="105"/>
  <c r="M2100" i="105" s="1"/>
  <c r="S2099" i="105"/>
  <c r="R2099" i="105"/>
  <c r="L2099" i="105"/>
  <c r="S2098" i="105"/>
  <c r="R2098" i="105"/>
  <c r="L2098" i="105"/>
  <c r="M2098" i="105" s="1"/>
  <c r="S2097" i="105"/>
  <c r="R2097" i="105"/>
  <c r="L2097" i="105"/>
  <c r="S2096" i="105"/>
  <c r="R2096" i="105"/>
  <c r="L2096" i="105"/>
  <c r="S2095" i="105"/>
  <c r="R2095" i="105"/>
  <c r="L2095" i="105"/>
  <c r="M2095" i="105" s="1"/>
  <c r="W2095" i="105" s="1"/>
  <c r="S2094" i="105"/>
  <c r="R2094" i="105"/>
  <c r="L2094" i="105"/>
  <c r="M2094" i="105" s="1"/>
  <c r="S2093" i="105"/>
  <c r="R2093" i="105"/>
  <c r="L2093" i="105"/>
  <c r="S2092" i="105"/>
  <c r="R2092" i="105"/>
  <c r="L2092" i="105"/>
  <c r="M2092" i="105" s="1"/>
  <c r="S2091" i="105"/>
  <c r="R2091" i="105"/>
  <c r="L2091" i="105"/>
  <c r="S2090" i="105"/>
  <c r="R2090" i="105"/>
  <c r="L2090" i="105"/>
  <c r="M2090" i="105" s="1"/>
  <c r="S2089" i="105"/>
  <c r="R2089" i="105"/>
  <c r="L2089" i="105"/>
  <c r="S2088" i="105"/>
  <c r="R2088" i="105"/>
  <c r="L2088" i="105"/>
  <c r="S2087" i="105"/>
  <c r="R2087" i="105"/>
  <c r="L2087" i="105"/>
  <c r="M2087" i="105" s="1"/>
  <c r="S2086" i="105"/>
  <c r="R2086" i="105"/>
  <c r="L2086" i="105"/>
  <c r="M2086" i="105" s="1"/>
  <c r="S2085" i="105"/>
  <c r="R2085" i="105"/>
  <c r="L2085" i="105"/>
  <c r="S2084" i="105"/>
  <c r="R2084" i="105"/>
  <c r="L2084" i="105"/>
  <c r="M2084" i="105" s="1"/>
  <c r="S2083" i="105"/>
  <c r="R2083" i="105"/>
  <c r="L2083" i="105"/>
  <c r="M2083" i="105" s="1"/>
  <c r="S2082" i="105"/>
  <c r="R2082" i="105"/>
  <c r="L2082" i="105"/>
  <c r="M2082" i="105" s="1"/>
  <c r="S2081" i="105"/>
  <c r="R2081" i="105"/>
  <c r="L2081" i="105"/>
  <c r="S2080" i="105"/>
  <c r="R2080" i="105"/>
  <c r="L2080" i="105"/>
  <c r="S2079" i="105"/>
  <c r="R2079" i="105"/>
  <c r="L2079" i="105"/>
  <c r="M2079" i="105" s="1"/>
  <c r="S2078" i="105"/>
  <c r="R2078" i="105"/>
  <c r="L2078" i="105"/>
  <c r="M2078" i="105" s="1"/>
  <c r="S2077" i="105"/>
  <c r="R2077" i="105"/>
  <c r="L2077" i="105"/>
  <c r="S2076" i="105"/>
  <c r="R2076" i="105"/>
  <c r="L2076" i="105"/>
  <c r="S2075" i="105"/>
  <c r="R2075" i="105"/>
  <c r="L2075" i="105"/>
  <c r="M2075" i="105" s="1"/>
  <c r="S2074" i="105"/>
  <c r="R2074" i="105"/>
  <c r="L2074" i="105"/>
  <c r="M2074" i="105" s="1"/>
  <c r="S2073" i="105"/>
  <c r="R2073" i="105"/>
  <c r="L2073" i="105"/>
  <c r="S2072" i="105"/>
  <c r="R2072" i="105"/>
  <c r="L2072" i="105"/>
  <c r="M2072" i="105" s="1"/>
  <c r="S2071" i="105"/>
  <c r="R2071" i="105"/>
  <c r="L2071" i="105"/>
  <c r="M2071" i="105" s="1"/>
  <c r="S2070" i="105"/>
  <c r="R2070" i="105"/>
  <c r="L2070" i="105"/>
  <c r="M2070" i="105" s="1"/>
  <c r="S2069" i="105"/>
  <c r="R2069" i="105"/>
  <c r="L2069" i="105"/>
  <c r="S2068" i="105"/>
  <c r="R2068" i="105"/>
  <c r="L2068" i="105"/>
  <c r="M2068" i="105" s="1"/>
  <c r="S2067" i="105"/>
  <c r="R2067" i="105"/>
  <c r="L2067" i="105"/>
  <c r="M2067" i="105" s="1"/>
  <c r="S2066" i="105"/>
  <c r="R2066" i="105"/>
  <c r="L2066" i="105"/>
  <c r="M2066" i="105" s="1"/>
  <c r="S2065" i="105"/>
  <c r="R2065" i="105"/>
  <c r="L2065" i="105"/>
  <c r="S2064" i="105"/>
  <c r="R2064" i="105"/>
  <c r="L2064" i="105"/>
  <c r="S2063" i="105"/>
  <c r="R2063" i="105"/>
  <c r="L2063" i="105"/>
  <c r="S2062" i="105"/>
  <c r="R2062" i="105"/>
  <c r="L2062" i="105"/>
  <c r="M2062" i="105" s="1"/>
  <c r="S2061" i="105"/>
  <c r="R2061" i="105"/>
  <c r="L2061" i="105"/>
  <c r="S2060" i="105"/>
  <c r="R2060" i="105"/>
  <c r="L2060" i="105"/>
  <c r="S2059" i="105"/>
  <c r="R2059" i="105"/>
  <c r="L2059" i="105"/>
  <c r="S2058" i="105"/>
  <c r="R2058" i="105"/>
  <c r="L2058" i="105"/>
  <c r="M2058" i="105" s="1"/>
  <c r="S2057" i="105"/>
  <c r="R2057" i="105"/>
  <c r="L2057" i="105"/>
  <c r="S2056" i="105"/>
  <c r="R2056" i="105"/>
  <c r="L2056" i="105"/>
  <c r="S2055" i="105"/>
  <c r="R2055" i="105"/>
  <c r="L2055" i="105"/>
  <c r="S2054" i="105"/>
  <c r="R2054" i="105"/>
  <c r="L2054" i="105"/>
  <c r="M2054" i="105" s="1"/>
  <c r="S2053" i="105"/>
  <c r="R2053" i="105"/>
  <c r="L2053" i="105"/>
  <c r="S2052" i="105"/>
  <c r="R2052" i="105"/>
  <c r="L2052" i="105"/>
  <c r="S2051" i="105"/>
  <c r="R2051" i="105"/>
  <c r="L2051" i="105"/>
  <c r="S2050" i="105"/>
  <c r="R2050" i="105"/>
  <c r="L2050" i="105"/>
  <c r="M2050" i="105" s="1"/>
  <c r="S2049" i="105"/>
  <c r="R2049" i="105"/>
  <c r="L2049" i="105"/>
  <c r="S2048" i="105"/>
  <c r="R2048" i="105"/>
  <c r="L2048" i="105"/>
  <c r="S2047" i="105"/>
  <c r="R2047" i="105"/>
  <c r="L2047" i="105"/>
  <c r="S2046" i="105"/>
  <c r="R2046" i="105"/>
  <c r="L2046" i="105"/>
  <c r="M2046" i="105" s="1"/>
  <c r="S2045" i="105"/>
  <c r="R2045" i="105"/>
  <c r="L2045" i="105"/>
  <c r="S2044" i="105"/>
  <c r="R2044" i="105"/>
  <c r="L2044" i="105"/>
  <c r="S2043" i="105"/>
  <c r="R2043" i="105"/>
  <c r="L2043" i="105"/>
  <c r="S2042" i="105"/>
  <c r="R2042" i="105"/>
  <c r="L2042" i="105"/>
  <c r="M2042" i="105" s="1"/>
  <c r="S2041" i="105"/>
  <c r="R2041" i="105"/>
  <c r="L2041" i="105"/>
  <c r="S2040" i="105"/>
  <c r="R2040" i="105"/>
  <c r="L2040" i="105"/>
  <c r="S2039" i="105"/>
  <c r="R2039" i="105"/>
  <c r="L2039" i="105"/>
  <c r="S2038" i="105"/>
  <c r="R2038" i="105"/>
  <c r="L2038" i="105"/>
  <c r="M2038" i="105" s="1"/>
  <c r="S2037" i="105"/>
  <c r="R2037" i="105"/>
  <c r="L2037" i="105"/>
  <c r="S2036" i="105"/>
  <c r="R2036" i="105"/>
  <c r="L2036" i="105"/>
  <c r="S2035" i="105"/>
  <c r="R2035" i="105"/>
  <c r="L2035" i="105"/>
  <c r="S2034" i="105"/>
  <c r="R2034" i="105"/>
  <c r="L2034" i="105"/>
  <c r="M2034" i="105" s="1"/>
  <c r="S2033" i="105"/>
  <c r="R2033" i="105"/>
  <c r="L2033" i="105"/>
  <c r="S2032" i="105"/>
  <c r="R2032" i="105"/>
  <c r="L2032" i="105"/>
  <c r="S2031" i="105"/>
  <c r="R2031" i="105"/>
  <c r="L2031" i="105"/>
  <c r="S2030" i="105"/>
  <c r="R2030" i="105"/>
  <c r="L2030" i="105"/>
  <c r="M2030" i="105" s="1"/>
  <c r="S2029" i="105"/>
  <c r="R2029" i="105"/>
  <c r="L2029" i="105"/>
  <c r="S2028" i="105"/>
  <c r="R2028" i="105"/>
  <c r="L2028" i="105"/>
  <c r="S2027" i="105"/>
  <c r="R2027" i="105"/>
  <c r="L2027" i="105"/>
  <c r="S2026" i="105"/>
  <c r="R2026" i="105"/>
  <c r="L2026" i="105"/>
  <c r="M2026" i="105" s="1"/>
  <c r="S2025" i="105"/>
  <c r="R2025" i="105"/>
  <c r="L2025" i="105"/>
  <c r="S2024" i="105"/>
  <c r="R2024" i="105"/>
  <c r="L2024" i="105"/>
  <c r="S2023" i="105"/>
  <c r="R2023" i="105"/>
  <c r="L2023" i="105"/>
  <c r="S2022" i="105"/>
  <c r="R2022" i="105"/>
  <c r="L2022" i="105"/>
  <c r="M2022" i="105" s="1"/>
  <c r="S2021" i="105"/>
  <c r="R2021" i="105"/>
  <c r="L2021" i="105"/>
  <c r="S2020" i="105"/>
  <c r="R2020" i="105"/>
  <c r="L2020" i="105"/>
  <c r="S2019" i="105"/>
  <c r="R2019" i="105"/>
  <c r="L2019" i="105"/>
  <c r="S2018" i="105"/>
  <c r="R2018" i="105"/>
  <c r="L2018" i="105"/>
  <c r="M2018" i="105" s="1"/>
  <c r="S2017" i="105"/>
  <c r="R2017" i="105"/>
  <c r="L2017" i="105"/>
  <c r="S2016" i="105"/>
  <c r="R2016" i="105"/>
  <c r="L2016" i="105"/>
  <c r="M2016" i="105" s="1"/>
  <c r="S2015" i="105"/>
  <c r="R2015" i="105"/>
  <c r="L2015" i="105"/>
  <c r="S2014" i="105"/>
  <c r="R2014" i="105"/>
  <c r="L2014" i="105"/>
  <c r="M2014" i="105" s="1"/>
  <c r="S2013" i="105"/>
  <c r="R2013" i="105"/>
  <c r="L2013" i="105"/>
  <c r="S2012" i="105"/>
  <c r="R2012" i="105"/>
  <c r="L2012" i="105"/>
  <c r="S2011" i="105"/>
  <c r="R2011" i="105"/>
  <c r="L2011" i="105"/>
  <c r="S2010" i="105"/>
  <c r="R2010" i="105"/>
  <c r="L2010" i="105"/>
  <c r="M2010" i="105" s="1"/>
  <c r="S2009" i="105"/>
  <c r="R2009" i="105"/>
  <c r="L2009" i="105"/>
  <c r="S2008" i="105"/>
  <c r="R2008" i="105"/>
  <c r="L2008" i="105"/>
  <c r="M2008" i="105" s="1"/>
  <c r="S2007" i="105"/>
  <c r="R2007" i="105"/>
  <c r="L2007" i="105"/>
  <c r="S2006" i="105"/>
  <c r="R2006" i="105"/>
  <c r="L2006" i="105"/>
  <c r="S2005" i="105"/>
  <c r="R2005" i="105"/>
  <c r="L2005" i="105"/>
  <c r="S2004" i="105"/>
  <c r="R2004" i="105"/>
  <c r="L2004" i="105"/>
  <c r="S2003" i="105"/>
  <c r="R2003" i="105"/>
  <c r="L2003" i="105"/>
  <c r="S2002" i="105"/>
  <c r="R2002" i="105"/>
  <c r="L2002" i="105"/>
  <c r="S2001" i="105"/>
  <c r="R2001" i="105"/>
  <c r="L2001" i="105"/>
  <c r="S2000" i="105"/>
  <c r="R2000" i="105"/>
  <c r="L2000" i="105"/>
  <c r="S1999" i="105"/>
  <c r="R1999" i="105"/>
  <c r="L1999" i="105"/>
  <c r="S1998" i="105"/>
  <c r="R1998" i="105"/>
  <c r="L1998" i="105"/>
  <c r="S1997" i="105"/>
  <c r="R1997" i="105"/>
  <c r="L1997" i="105"/>
  <c r="S1996" i="105"/>
  <c r="R1996" i="105"/>
  <c r="L1996" i="105"/>
  <c r="S1995" i="105"/>
  <c r="R1995" i="105"/>
  <c r="L1995" i="105"/>
  <c r="S1994" i="105"/>
  <c r="R1994" i="105"/>
  <c r="L1994" i="105"/>
  <c r="S1993" i="105"/>
  <c r="R1993" i="105"/>
  <c r="L1993" i="105"/>
  <c r="S1992" i="105"/>
  <c r="R1992" i="105"/>
  <c r="L1992" i="105"/>
  <c r="S1991" i="105"/>
  <c r="R1991" i="105"/>
  <c r="L1991" i="105"/>
  <c r="S1990" i="105"/>
  <c r="R1990" i="105"/>
  <c r="L1990" i="105"/>
  <c r="S1989" i="105"/>
  <c r="R1989" i="105"/>
  <c r="L1989" i="105"/>
  <c r="S1988" i="105"/>
  <c r="R1988" i="105"/>
  <c r="L1988" i="105"/>
  <c r="S1987" i="105"/>
  <c r="R1987" i="105"/>
  <c r="L1987" i="105"/>
  <c r="S1986" i="105"/>
  <c r="R1986" i="105"/>
  <c r="L1986" i="105"/>
  <c r="S1985" i="105"/>
  <c r="R1985" i="105"/>
  <c r="L1985" i="105"/>
  <c r="S1984" i="105"/>
  <c r="R1984" i="105"/>
  <c r="L1984" i="105"/>
  <c r="S1983" i="105"/>
  <c r="R1983" i="105"/>
  <c r="L1983" i="105"/>
  <c r="S1982" i="105"/>
  <c r="R1982" i="105"/>
  <c r="L1982" i="105"/>
  <c r="S1981" i="105"/>
  <c r="R1981" i="105"/>
  <c r="L1981" i="105"/>
  <c r="S1980" i="105"/>
  <c r="R1980" i="105"/>
  <c r="L1980" i="105"/>
  <c r="S1979" i="105"/>
  <c r="R1979" i="105"/>
  <c r="L1979" i="105"/>
  <c r="S1978" i="105"/>
  <c r="R1978" i="105"/>
  <c r="L1978" i="105"/>
  <c r="S1977" i="105"/>
  <c r="R1977" i="105"/>
  <c r="L1977" i="105"/>
  <c r="S1976" i="105"/>
  <c r="R1976" i="105"/>
  <c r="L1976" i="105"/>
  <c r="S1975" i="105"/>
  <c r="R1975" i="105"/>
  <c r="L1975" i="105"/>
  <c r="S1974" i="105"/>
  <c r="R1974" i="105"/>
  <c r="L1974" i="105"/>
  <c r="S1973" i="105"/>
  <c r="R1973" i="105"/>
  <c r="L1973" i="105"/>
  <c r="S1972" i="105"/>
  <c r="R1972" i="105"/>
  <c r="L1972" i="105"/>
  <c r="S1971" i="105"/>
  <c r="R1971" i="105"/>
  <c r="L1971" i="105"/>
  <c r="S1970" i="105"/>
  <c r="R1970" i="105"/>
  <c r="L1970" i="105"/>
  <c r="S1969" i="105"/>
  <c r="R1969" i="105"/>
  <c r="L1969" i="105"/>
  <c r="S1968" i="105"/>
  <c r="R1968" i="105"/>
  <c r="L1968" i="105"/>
  <c r="S1967" i="105"/>
  <c r="R1967" i="105"/>
  <c r="L1967" i="105"/>
  <c r="S1966" i="105"/>
  <c r="R1966" i="105"/>
  <c r="L1966" i="105"/>
  <c r="S1965" i="105"/>
  <c r="R1965" i="105"/>
  <c r="L1965" i="105"/>
  <c r="S1964" i="105"/>
  <c r="R1964" i="105"/>
  <c r="L1964" i="105"/>
  <c r="S1963" i="105"/>
  <c r="R1963" i="105"/>
  <c r="L1963" i="105"/>
  <c r="S1962" i="105"/>
  <c r="R1962" i="105"/>
  <c r="L1962" i="105"/>
  <c r="S1961" i="105"/>
  <c r="R1961" i="105"/>
  <c r="L1961" i="105"/>
  <c r="S1960" i="105"/>
  <c r="R1960" i="105"/>
  <c r="L1960" i="105"/>
  <c r="S1959" i="105"/>
  <c r="R1959" i="105"/>
  <c r="L1959" i="105"/>
  <c r="S1958" i="105"/>
  <c r="R1958" i="105"/>
  <c r="L1958" i="105"/>
  <c r="S1957" i="105"/>
  <c r="R1957" i="105"/>
  <c r="L1957" i="105"/>
  <c r="S1956" i="105"/>
  <c r="R1956" i="105"/>
  <c r="L1956" i="105"/>
  <c r="S1955" i="105"/>
  <c r="R1955" i="105"/>
  <c r="L1955" i="105"/>
  <c r="S1954" i="105"/>
  <c r="R1954" i="105"/>
  <c r="L1954" i="105"/>
  <c r="S1953" i="105"/>
  <c r="R1953" i="105"/>
  <c r="L1953" i="105"/>
  <c r="S1952" i="105"/>
  <c r="R1952" i="105"/>
  <c r="L1952" i="105"/>
  <c r="S1951" i="105"/>
  <c r="R1951" i="105"/>
  <c r="L1951" i="105"/>
  <c r="S1950" i="105"/>
  <c r="R1950" i="105"/>
  <c r="L1950" i="105"/>
  <c r="S1949" i="105"/>
  <c r="R1949" i="105"/>
  <c r="L1949" i="105"/>
  <c r="S1948" i="105"/>
  <c r="R1948" i="105"/>
  <c r="L1948" i="105"/>
  <c r="S1947" i="105"/>
  <c r="R1947" i="105"/>
  <c r="L1947" i="105"/>
  <c r="S1946" i="105"/>
  <c r="R1946" i="105"/>
  <c r="L1946" i="105"/>
  <c r="S1945" i="105"/>
  <c r="R1945" i="105"/>
  <c r="L1945" i="105"/>
  <c r="S1944" i="105"/>
  <c r="R1944" i="105"/>
  <c r="L1944" i="105"/>
  <c r="S1943" i="105"/>
  <c r="R1943" i="105"/>
  <c r="L1943" i="105"/>
  <c r="S1942" i="105"/>
  <c r="R1942" i="105"/>
  <c r="L1942" i="105"/>
  <c r="S1941" i="105"/>
  <c r="R1941" i="105"/>
  <c r="L1941" i="105"/>
  <c r="S1940" i="105"/>
  <c r="R1940" i="105"/>
  <c r="L1940" i="105"/>
  <c r="S1939" i="105"/>
  <c r="R1939" i="105"/>
  <c r="L1939" i="105"/>
  <c r="S1938" i="105"/>
  <c r="R1938" i="105"/>
  <c r="L1938" i="105"/>
  <c r="S1937" i="105"/>
  <c r="R1937" i="105"/>
  <c r="L1937" i="105"/>
  <c r="S1936" i="105"/>
  <c r="R1936" i="105"/>
  <c r="L1936" i="105"/>
  <c r="S1935" i="105"/>
  <c r="R1935" i="105"/>
  <c r="L1935" i="105"/>
  <c r="S1934" i="105"/>
  <c r="R1934" i="105"/>
  <c r="L1934" i="105"/>
  <c r="S1933" i="105"/>
  <c r="R1933" i="105"/>
  <c r="L1933" i="105"/>
  <c r="S1932" i="105"/>
  <c r="R1932" i="105"/>
  <c r="L1932" i="105"/>
  <c r="S1931" i="105"/>
  <c r="R1931" i="105"/>
  <c r="L1931" i="105"/>
  <c r="S1930" i="105"/>
  <c r="R1930" i="105"/>
  <c r="L1930" i="105"/>
  <c r="S1929" i="105"/>
  <c r="R1929" i="105"/>
  <c r="L1929" i="105"/>
  <c r="S1928" i="105"/>
  <c r="R1928" i="105"/>
  <c r="L1928" i="105"/>
  <c r="S1927" i="105"/>
  <c r="R1927" i="105"/>
  <c r="L1927" i="105"/>
  <c r="S1926" i="105"/>
  <c r="R1926" i="105"/>
  <c r="L1926" i="105"/>
  <c r="S1925" i="105"/>
  <c r="R1925" i="105"/>
  <c r="L1925" i="105"/>
  <c r="S1924" i="105"/>
  <c r="R1924" i="105"/>
  <c r="L1924" i="105"/>
  <c r="S1923" i="105"/>
  <c r="R1923" i="105"/>
  <c r="L1923" i="105"/>
  <c r="S1922" i="105"/>
  <c r="R1922" i="105"/>
  <c r="L1922" i="105"/>
  <c r="S1921" i="105"/>
  <c r="R1921" i="105"/>
  <c r="L1921" i="105"/>
  <c r="S1920" i="105"/>
  <c r="R1920" i="105"/>
  <c r="L1920" i="105"/>
  <c r="S1919" i="105"/>
  <c r="R1919" i="105"/>
  <c r="L1919" i="105"/>
  <c r="S1918" i="105"/>
  <c r="R1918" i="105"/>
  <c r="L1918" i="105"/>
  <c r="S1917" i="105"/>
  <c r="R1917" i="105"/>
  <c r="L1917" i="105"/>
  <c r="S1916" i="105"/>
  <c r="R1916" i="105"/>
  <c r="L1916" i="105"/>
  <c r="S1915" i="105"/>
  <c r="R1915" i="105"/>
  <c r="L1915" i="105"/>
  <c r="S1914" i="105"/>
  <c r="R1914" i="105"/>
  <c r="L1914" i="105"/>
  <c r="S1913" i="105"/>
  <c r="R1913" i="105"/>
  <c r="L1913" i="105"/>
  <c r="S1912" i="105"/>
  <c r="R1912" i="105"/>
  <c r="L1912" i="105"/>
  <c r="S1911" i="105"/>
  <c r="R1911" i="105"/>
  <c r="L1911" i="105"/>
  <c r="S1910" i="105"/>
  <c r="R1910" i="105"/>
  <c r="L1910" i="105"/>
  <c r="S1909" i="105"/>
  <c r="R1909" i="105"/>
  <c r="L1909" i="105"/>
  <c r="S1908" i="105"/>
  <c r="R1908" i="105"/>
  <c r="L1908" i="105"/>
  <c r="S1907" i="105"/>
  <c r="R1907" i="105"/>
  <c r="L1907" i="105"/>
  <c r="S1906" i="105"/>
  <c r="R1906" i="105"/>
  <c r="L1906" i="105"/>
  <c r="S1905" i="105"/>
  <c r="R1905" i="105"/>
  <c r="L1905" i="105"/>
  <c r="S1904" i="105"/>
  <c r="R1904" i="105"/>
  <c r="L1904" i="105"/>
  <c r="S1903" i="105"/>
  <c r="R1903" i="105"/>
  <c r="L1903" i="105"/>
  <c r="S1902" i="105"/>
  <c r="R1902" i="105"/>
  <c r="L1902" i="105"/>
  <c r="S1901" i="105"/>
  <c r="R1901" i="105"/>
  <c r="L1901" i="105"/>
  <c r="S1900" i="105"/>
  <c r="R1900" i="105"/>
  <c r="L1900" i="105"/>
  <c r="S1899" i="105"/>
  <c r="R1899" i="105"/>
  <c r="L1899" i="105"/>
  <c r="S1898" i="105"/>
  <c r="R1898" i="105"/>
  <c r="L1898" i="105"/>
  <c r="S1897" i="105"/>
  <c r="R1897" i="105"/>
  <c r="L1897" i="105"/>
  <c r="S1896" i="105"/>
  <c r="R1896" i="105"/>
  <c r="L1896" i="105"/>
  <c r="S1895" i="105"/>
  <c r="R1895" i="105"/>
  <c r="L1895" i="105"/>
  <c r="S1894" i="105"/>
  <c r="R1894" i="105"/>
  <c r="L1894" i="105"/>
  <c r="S1893" i="105"/>
  <c r="R1893" i="105"/>
  <c r="L1893" i="105"/>
  <c r="S1892" i="105"/>
  <c r="R1892" i="105"/>
  <c r="L1892" i="105"/>
  <c r="S1891" i="105"/>
  <c r="R1891" i="105"/>
  <c r="L1891" i="105"/>
  <c r="S1890" i="105"/>
  <c r="R1890" i="105"/>
  <c r="L1890" i="105"/>
  <c r="S1889" i="105"/>
  <c r="R1889" i="105"/>
  <c r="L1889" i="105"/>
  <c r="S1888" i="105"/>
  <c r="R1888" i="105"/>
  <c r="L1888" i="105"/>
  <c r="S1887" i="105"/>
  <c r="R1887" i="105"/>
  <c r="L1887" i="105"/>
  <c r="S1886" i="105"/>
  <c r="R1886" i="105"/>
  <c r="L1886" i="105"/>
  <c r="S1885" i="105"/>
  <c r="R1885" i="105"/>
  <c r="L1885" i="105"/>
  <c r="S1884" i="105"/>
  <c r="R1884" i="105"/>
  <c r="L1884" i="105"/>
  <c r="S1883" i="105"/>
  <c r="R1883" i="105"/>
  <c r="L1883" i="105"/>
  <c r="S1882" i="105"/>
  <c r="R1882" i="105"/>
  <c r="L1882" i="105"/>
  <c r="S1881" i="105"/>
  <c r="R1881" i="105"/>
  <c r="L1881" i="105"/>
  <c r="S1880" i="105"/>
  <c r="R1880" i="105"/>
  <c r="L1880" i="105"/>
  <c r="S1879" i="105"/>
  <c r="R1879" i="105"/>
  <c r="L1879" i="105"/>
  <c r="S1878" i="105"/>
  <c r="R1878" i="105"/>
  <c r="L1878" i="105"/>
  <c r="S1877" i="105"/>
  <c r="R1877" i="105"/>
  <c r="L1877" i="105"/>
  <c r="S1876" i="105"/>
  <c r="R1876" i="105"/>
  <c r="L1876" i="105"/>
  <c r="S1875" i="105"/>
  <c r="R1875" i="105"/>
  <c r="L1875" i="105"/>
  <c r="S1874" i="105"/>
  <c r="R1874" i="105"/>
  <c r="L1874" i="105"/>
  <c r="S1873" i="105"/>
  <c r="R1873" i="105"/>
  <c r="L1873" i="105"/>
  <c r="S1872" i="105"/>
  <c r="R1872" i="105"/>
  <c r="L1872" i="105"/>
  <c r="S1871" i="105"/>
  <c r="R1871" i="105"/>
  <c r="L1871" i="105"/>
  <c r="S1870" i="105"/>
  <c r="R1870" i="105"/>
  <c r="L1870" i="105"/>
  <c r="S1869" i="105"/>
  <c r="R1869" i="105"/>
  <c r="L1869" i="105"/>
  <c r="S1868" i="105"/>
  <c r="R1868" i="105"/>
  <c r="L1868" i="105"/>
  <c r="S1867" i="105"/>
  <c r="R1867" i="105"/>
  <c r="L1867" i="105"/>
  <c r="S1866" i="105"/>
  <c r="R1866" i="105"/>
  <c r="L1866" i="105"/>
  <c r="S1865" i="105"/>
  <c r="R1865" i="105"/>
  <c r="L1865" i="105"/>
  <c r="S1864" i="105"/>
  <c r="R1864" i="105"/>
  <c r="L1864" i="105"/>
  <c r="S1863" i="105"/>
  <c r="R1863" i="105"/>
  <c r="L1863" i="105"/>
  <c r="S1862" i="105"/>
  <c r="R1862" i="105"/>
  <c r="L1862" i="105"/>
  <c r="S1861" i="105"/>
  <c r="R1861" i="105"/>
  <c r="L1861" i="105"/>
  <c r="S1860" i="105"/>
  <c r="R1860" i="105"/>
  <c r="L1860" i="105"/>
  <c r="S1859" i="105"/>
  <c r="R1859" i="105"/>
  <c r="L1859" i="105"/>
  <c r="S1858" i="105"/>
  <c r="R1858" i="105"/>
  <c r="L1858" i="105"/>
  <c r="S1857" i="105"/>
  <c r="R1857" i="105"/>
  <c r="L1857" i="105"/>
  <c r="S1856" i="105"/>
  <c r="R1856" i="105"/>
  <c r="L1856" i="105"/>
  <c r="S1855" i="105"/>
  <c r="R1855" i="105"/>
  <c r="L1855" i="105"/>
  <c r="S1854" i="105"/>
  <c r="R1854" i="105"/>
  <c r="L1854" i="105"/>
  <c r="S1853" i="105"/>
  <c r="R1853" i="105"/>
  <c r="L1853" i="105"/>
  <c r="S1852" i="105"/>
  <c r="R1852" i="105"/>
  <c r="L1852" i="105"/>
  <c r="S1851" i="105"/>
  <c r="R1851" i="105"/>
  <c r="L1851" i="105"/>
  <c r="S1850" i="105"/>
  <c r="R1850" i="105"/>
  <c r="L1850" i="105"/>
  <c r="S1849" i="105"/>
  <c r="R1849" i="105"/>
  <c r="L1849" i="105"/>
  <c r="S1848" i="105"/>
  <c r="R1848" i="105"/>
  <c r="L1848" i="105"/>
  <c r="S1847" i="105"/>
  <c r="R1847" i="105"/>
  <c r="L1847" i="105"/>
  <c r="S1846" i="105"/>
  <c r="R1846" i="105"/>
  <c r="L1846" i="105"/>
  <c r="S1845" i="105"/>
  <c r="R1845" i="105"/>
  <c r="L1845" i="105"/>
  <c r="S1844" i="105"/>
  <c r="R1844" i="105"/>
  <c r="L1844" i="105"/>
  <c r="S1843" i="105"/>
  <c r="R1843" i="105"/>
  <c r="L1843" i="105"/>
  <c r="S1842" i="105"/>
  <c r="R1842" i="105"/>
  <c r="L1842" i="105"/>
  <c r="S1841" i="105"/>
  <c r="R1841" i="105"/>
  <c r="L1841" i="105"/>
  <c r="S1840" i="105"/>
  <c r="R1840" i="105"/>
  <c r="L1840" i="105"/>
  <c r="S1839" i="105"/>
  <c r="R1839" i="105"/>
  <c r="L1839" i="105"/>
  <c r="M1839" i="105" s="1"/>
  <c r="S1838" i="105"/>
  <c r="R1838" i="105"/>
  <c r="L1838" i="105"/>
  <c r="M1838" i="105" s="1"/>
  <c r="S1837" i="105"/>
  <c r="R1837" i="105"/>
  <c r="L1837" i="105"/>
  <c r="M1837" i="105" s="1"/>
  <c r="S1836" i="105"/>
  <c r="R1836" i="105"/>
  <c r="L1836" i="105"/>
  <c r="S1835" i="105"/>
  <c r="R1835" i="105"/>
  <c r="L1835" i="105"/>
  <c r="S1834" i="105"/>
  <c r="R1834" i="105"/>
  <c r="L1834" i="105"/>
  <c r="S1833" i="105"/>
  <c r="R1833" i="105"/>
  <c r="L1833" i="105"/>
  <c r="S1832" i="105"/>
  <c r="R1832" i="105"/>
  <c r="L1832" i="105"/>
  <c r="M1832" i="105" s="1"/>
  <c r="S1831" i="105"/>
  <c r="R1831" i="105"/>
  <c r="L1831" i="105"/>
  <c r="S1830" i="105"/>
  <c r="R1830" i="105"/>
  <c r="L1830" i="105"/>
  <c r="S1829" i="105"/>
  <c r="R1829" i="105"/>
  <c r="L1829" i="105"/>
  <c r="S1828" i="105"/>
  <c r="R1828" i="105"/>
  <c r="L1828" i="105"/>
  <c r="S1827" i="105"/>
  <c r="R1827" i="105"/>
  <c r="L1827" i="105"/>
  <c r="M1827" i="105" s="1"/>
  <c r="S1826" i="105"/>
  <c r="R1826" i="105"/>
  <c r="L1826" i="105"/>
  <c r="S1825" i="105"/>
  <c r="R1825" i="105"/>
  <c r="L1825" i="105"/>
  <c r="S1824" i="105"/>
  <c r="R1824" i="105"/>
  <c r="L1824" i="105"/>
  <c r="S1823" i="105"/>
  <c r="R1823" i="105"/>
  <c r="L1823" i="105"/>
  <c r="M1823" i="105" s="1"/>
  <c r="W1823" i="105" s="1"/>
  <c r="S1822" i="105"/>
  <c r="R1822" i="105"/>
  <c r="L1822" i="105"/>
  <c r="M1822" i="105" s="1"/>
  <c r="S1821" i="105"/>
  <c r="R1821" i="105"/>
  <c r="L1821" i="105"/>
  <c r="M1821" i="105" s="1"/>
  <c r="S1820" i="105"/>
  <c r="R1820" i="105"/>
  <c r="L1820" i="105"/>
  <c r="S1819" i="105"/>
  <c r="R1819" i="105"/>
  <c r="L1819" i="105"/>
  <c r="S1818" i="105"/>
  <c r="R1818" i="105"/>
  <c r="L1818" i="105"/>
  <c r="S1817" i="105"/>
  <c r="R1817" i="105"/>
  <c r="L1817" i="105"/>
  <c r="S1816" i="105"/>
  <c r="R1816" i="105"/>
  <c r="L1816" i="105"/>
  <c r="M1816" i="105" s="1"/>
  <c r="S1815" i="105"/>
  <c r="R1815" i="105"/>
  <c r="L1815" i="105"/>
  <c r="S1814" i="105"/>
  <c r="R1814" i="105"/>
  <c r="L1814" i="105"/>
  <c r="S1813" i="105"/>
  <c r="R1813" i="105"/>
  <c r="L1813" i="105"/>
  <c r="S1812" i="105"/>
  <c r="R1812" i="105"/>
  <c r="L1812" i="105"/>
  <c r="S1811" i="105"/>
  <c r="R1811" i="105"/>
  <c r="L1811" i="105"/>
  <c r="M1811" i="105" s="1"/>
  <c r="S1810" i="105"/>
  <c r="R1810" i="105"/>
  <c r="L1810" i="105"/>
  <c r="S1809" i="105"/>
  <c r="R1809" i="105"/>
  <c r="L1809" i="105"/>
  <c r="S1808" i="105"/>
  <c r="R1808" i="105"/>
  <c r="L1808" i="105"/>
  <c r="S1807" i="105"/>
  <c r="R1807" i="105"/>
  <c r="L1807" i="105"/>
  <c r="S1806" i="105"/>
  <c r="R1806" i="105"/>
  <c r="L1806" i="105"/>
  <c r="M1806" i="105" s="1"/>
  <c r="S1805" i="105"/>
  <c r="R1805" i="105"/>
  <c r="L1805" i="105"/>
  <c r="M1805" i="105" s="1"/>
  <c r="S1804" i="105"/>
  <c r="R1804" i="105"/>
  <c r="L1804" i="105"/>
  <c r="S1803" i="105"/>
  <c r="R1803" i="105"/>
  <c r="L1803" i="105"/>
  <c r="S1802" i="105"/>
  <c r="R1802" i="105"/>
  <c r="L1802" i="105"/>
  <c r="M1802" i="105" s="1"/>
  <c r="S1801" i="105"/>
  <c r="R1801" i="105"/>
  <c r="L1801" i="105"/>
  <c r="M1801" i="105" s="1"/>
  <c r="S1800" i="105"/>
  <c r="R1800" i="105"/>
  <c r="L1800" i="105"/>
  <c r="M1800" i="105" s="1"/>
  <c r="S1799" i="105"/>
  <c r="R1799" i="105"/>
  <c r="L1799" i="105"/>
  <c r="S1798" i="105"/>
  <c r="R1798" i="105"/>
  <c r="L1798" i="105"/>
  <c r="S1797" i="105"/>
  <c r="R1797" i="105"/>
  <c r="L1797" i="105"/>
  <c r="S1796" i="105"/>
  <c r="R1796" i="105"/>
  <c r="L1796" i="105"/>
  <c r="S1795" i="105"/>
  <c r="R1795" i="105"/>
  <c r="L1795" i="105"/>
  <c r="M1795" i="105" s="1"/>
  <c r="S1794" i="105"/>
  <c r="R1794" i="105"/>
  <c r="L1794" i="105"/>
  <c r="S1793" i="105"/>
  <c r="R1793" i="105"/>
  <c r="L1793" i="105"/>
  <c r="S1792" i="105"/>
  <c r="R1792" i="105"/>
  <c r="L1792" i="105"/>
  <c r="S1791" i="105"/>
  <c r="R1791" i="105"/>
  <c r="L1791" i="105"/>
  <c r="S1790" i="105"/>
  <c r="R1790" i="105"/>
  <c r="L1790" i="105"/>
  <c r="M1790" i="105" s="1"/>
  <c r="S1789" i="105"/>
  <c r="R1789" i="105"/>
  <c r="L1789" i="105"/>
  <c r="M1789" i="105" s="1"/>
  <c r="S1788" i="105"/>
  <c r="R1788" i="105"/>
  <c r="L1788" i="105"/>
  <c r="S1787" i="105"/>
  <c r="R1787" i="105"/>
  <c r="L1787" i="105"/>
  <c r="S1786" i="105"/>
  <c r="R1786" i="105"/>
  <c r="L1786" i="105"/>
  <c r="M1786" i="105" s="1"/>
  <c r="W1786" i="105" s="1"/>
  <c r="S1785" i="105"/>
  <c r="R1785" i="105"/>
  <c r="L1785" i="105"/>
  <c r="M1785" i="105" s="1"/>
  <c r="S1784" i="105"/>
  <c r="R1784" i="105"/>
  <c r="L1784" i="105"/>
  <c r="M1784" i="105" s="1"/>
  <c r="S1783" i="105"/>
  <c r="R1783" i="105"/>
  <c r="L1783" i="105"/>
  <c r="S1782" i="105"/>
  <c r="R1782" i="105"/>
  <c r="L1782" i="105"/>
  <c r="S1781" i="105"/>
  <c r="R1781" i="105"/>
  <c r="L1781" i="105"/>
  <c r="S1780" i="105"/>
  <c r="R1780" i="105"/>
  <c r="L1780" i="105"/>
  <c r="S1779" i="105"/>
  <c r="R1779" i="105"/>
  <c r="L1779" i="105"/>
  <c r="M1779" i="105" s="1"/>
  <c r="S1778" i="105"/>
  <c r="R1778" i="105"/>
  <c r="L1778" i="105"/>
  <c r="S1777" i="105"/>
  <c r="R1777" i="105"/>
  <c r="L1777" i="105"/>
  <c r="S1776" i="105"/>
  <c r="R1776" i="105"/>
  <c r="L1776" i="105"/>
  <c r="S1775" i="105"/>
  <c r="R1775" i="105"/>
  <c r="L1775" i="105"/>
  <c r="M1775" i="105" s="1"/>
  <c r="S1774" i="105"/>
  <c r="R1774" i="105"/>
  <c r="L1774" i="105"/>
  <c r="M1774" i="105" s="1"/>
  <c r="S1773" i="105"/>
  <c r="R1773" i="105"/>
  <c r="L1773" i="105"/>
  <c r="M1773" i="105" s="1"/>
  <c r="S1772" i="105"/>
  <c r="R1772" i="105"/>
  <c r="L1772" i="105"/>
  <c r="S1771" i="105"/>
  <c r="R1771" i="105"/>
  <c r="L1771" i="105"/>
  <c r="S1770" i="105"/>
  <c r="R1770" i="105"/>
  <c r="L1770" i="105"/>
  <c r="S1769" i="105"/>
  <c r="R1769" i="105"/>
  <c r="L1769" i="105"/>
  <c r="S1768" i="105"/>
  <c r="R1768" i="105"/>
  <c r="L1768" i="105"/>
  <c r="M1768" i="105" s="1"/>
  <c r="S1767" i="105"/>
  <c r="R1767" i="105"/>
  <c r="L1767" i="105"/>
  <c r="S1766" i="105"/>
  <c r="R1766" i="105"/>
  <c r="L1766" i="105"/>
  <c r="S1765" i="105"/>
  <c r="R1765" i="105"/>
  <c r="L1765" i="105"/>
  <c r="S1764" i="105"/>
  <c r="R1764" i="105"/>
  <c r="L1764" i="105"/>
  <c r="S1763" i="105"/>
  <c r="R1763" i="105"/>
  <c r="L1763" i="105"/>
  <c r="M1763" i="105" s="1"/>
  <c r="S1762" i="105"/>
  <c r="R1762" i="105"/>
  <c r="L1762" i="105"/>
  <c r="S1761" i="105"/>
  <c r="R1761" i="105"/>
  <c r="L1761" i="105"/>
  <c r="S1760" i="105"/>
  <c r="R1760" i="105"/>
  <c r="L1760" i="105"/>
  <c r="S1759" i="105"/>
  <c r="R1759" i="105"/>
  <c r="L1759" i="105"/>
  <c r="M1759" i="105" s="1"/>
  <c r="W1759" i="105" s="1"/>
  <c r="S1758" i="105"/>
  <c r="R1758" i="105"/>
  <c r="L1758" i="105"/>
  <c r="M1758" i="105" s="1"/>
  <c r="S1757" i="105"/>
  <c r="R1757" i="105"/>
  <c r="L1757" i="105"/>
  <c r="M1757" i="105" s="1"/>
  <c r="S1756" i="105"/>
  <c r="R1756" i="105"/>
  <c r="L1756" i="105"/>
  <c r="S1755" i="105"/>
  <c r="R1755" i="105"/>
  <c r="L1755" i="105"/>
  <c r="S1754" i="105"/>
  <c r="R1754" i="105"/>
  <c r="L1754" i="105"/>
  <c r="S1753" i="105"/>
  <c r="R1753" i="105"/>
  <c r="L1753" i="105"/>
  <c r="S1752" i="105"/>
  <c r="R1752" i="105"/>
  <c r="L1752" i="105"/>
  <c r="M1752" i="105" s="1"/>
  <c r="S1751" i="105"/>
  <c r="R1751" i="105"/>
  <c r="L1751" i="105"/>
  <c r="S1750" i="105"/>
  <c r="R1750" i="105"/>
  <c r="L1750" i="105"/>
  <c r="S1749" i="105"/>
  <c r="R1749" i="105"/>
  <c r="L1749" i="105"/>
  <c r="S1748" i="105"/>
  <c r="R1748" i="105"/>
  <c r="L1748" i="105"/>
  <c r="M1748" i="105" s="1"/>
  <c r="S1747" i="105"/>
  <c r="R1747" i="105"/>
  <c r="L1747" i="105"/>
  <c r="M1747" i="105" s="1"/>
  <c r="S1746" i="105"/>
  <c r="R1746" i="105"/>
  <c r="L1746" i="105"/>
  <c r="S1745" i="105"/>
  <c r="R1745" i="105"/>
  <c r="L1745" i="105"/>
  <c r="S1744" i="105"/>
  <c r="R1744" i="105"/>
  <c r="L1744" i="105"/>
  <c r="S1743" i="105"/>
  <c r="R1743" i="105"/>
  <c r="L1743" i="105"/>
  <c r="M1743" i="105" s="1"/>
  <c r="S1742" i="105"/>
  <c r="R1742" i="105"/>
  <c r="L1742" i="105"/>
  <c r="S1741" i="105"/>
  <c r="R1741" i="105"/>
  <c r="L1741" i="105"/>
  <c r="M1741" i="105" s="1"/>
  <c r="S1740" i="105"/>
  <c r="R1740" i="105"/>
  <c r="L1740" i="105"/>
  <c r="S1739" i="105"/>
  <c r="R1739" i="105"/>
  <c r="L1739" i="105"/>
  <c r="S1738" i="105"/>
  <c r="R1738" i="105"/>
  <c r="L1738" i="105"/>
  <c r="M1738" i="105" s="1"/>
  <c r="S1737" i="105"/>
  <c r="R1737" i="105"/>
  <c r="L1737" i="105"/>
  <c r="S1736" i="105"/>
  <c r="R1736" i="105"/>
  <c r="L1736" i="105"/>
  <c r="S1735" i="105"/>
  <c r="R1735" i="105"/>
  <c r="L1735" i="105"/>
  <c r="M1735" i="105" s="1"/>
  <c r="S1734" i="105"/>
  <c r="R1734" i="105"/>
  <c r="L1734" i="105"/>
  <c r="S1733" i="105"/>
  <c r="R1733" i="105"/>
  <c r="L1733" i="105"/>
  <c r="S1732" i="105"/>
  <c r="R1732" i="105"/>
  <c r="L1732" i="105"/>
  <c r="S1731" i="105"/>
  <c r="R1731" i="105"/>
  <c r="L1731" i="105"/>
  <c r="M1731" i="105" s="1"/>
  <c r="S1730" i="105"/>
  <c r="R1730" i="105"/>
  <c r="L1730" i="105"/>
  <c r="M1730" i="105" s="1"/>
  <c r="S1729" i="105"/>
  <c r="R1729" i="105"/>
  <c r="L1729" i="105"/>
  <c r="S1728" i="105"/>
  <c r="R1728" i="105"/>
  <c r="L1728" i="105"/>
  <c r="S1727" i="105"/>
  <c r="R1727" i="105"/>
  <c r="L1727" i="105"/>
  <c r="M1727" i="105" s="1"/>
  <c r="S1726" i="105"/>
  <c r="R1726" i="105"/>
  <c r="L1726" i="105"/>
  <c r="S1725" i="105"/>
  <c r="R1725" i="105"/>
  <c r="L1725" i="105"/>
  <c r="S1724" i="105"/>
  <c r="R1724" i="105"/>
  <c r="L1724" i="105"/>
  <c r="S1723" i="105"/>
  <c r="R1723" i="105"/>
  <c r="L1723" i="105"/>
  <c r="S1722" i="105"/>
  <c r="R1722" i="105"/>
  <c r="L1722" i="105"/>
  <c r="M1722" i="105" s="1"/>
  <c r="S1721" i="105"/>
  <c r="R1721" i="105"/>
  <c r="L1721" i="105"/>
  <c r="S1720" i="105"/>
  <c r="R1720" i="105"/>
  <c r="L1720" i="105"/>
  <c r="M1720" i="105" s="1"/>
  <c r="S1719" i="105"/>
  <c r="R1719" i="105"/>
  <c r="L1719" i="105"/>
  <c r="M1719" i="105" s="1"/>
  <c r="S1718" i="105"/>
  <c r="R1718" i="105"/>
  <c r="L1718" i="105"/>
  <c r="S1717" i="105"/>
  <c r="R1717" i="105"/>
  <c r="L1717" i="105"/>
  <c r="M1717" i="105" s="1"/>
  <c r="S1716" i="105"/>
  <c r="R1716" i="105"/>
  <c r="L1716" i="105"/>
  <c r="S1715" i="105"/>
  <c r="R1715" i="105"/>
  <c r="L1715" i="105"/>
  <c r="S1714" i="105"/>
  <c r="R1714" i="105"/>
  <c r="L1714" i="105"/>
  <c r="M1714" i="105" s="1"/>
  <c r="S1713" i="105"/>
  <c r="R1713" i="105"/>
  <c r="L1713" i="105"/>
  <c r="S1712" i="105"/>
  <c r="R1712" i="105"/>
  <c r="L1712" i="105"/>
  <c r="S1711" i="105"/>
  <c r="R1711" i="105"/>
  <c r="L1711" i="105"/>
  <c r="S1710" i="105"/>
  <c r="R1710" i="105"/>
  <c r="L1710" i="105"/>
  <c r="S1709" i="105"/>
  <c r="R1709" i="105"/>
  <c r="L1709" i="105"/>
  <c r="S1708" i="105"/>
  <c r="R1708" i="105"/>
  <c r="L1708" i="105"/>
  <c r="S1707" i="105"/>
  <c r="R1707" i="105"/>
  <c r="L1707" i="105"/>
  <c r="M1707" i="105" s="1"/>
  <c r="S1706" i="105"/>
  <c r="R1706" i="105"/>
  <c r="L1706" i="105"/>
  <c r="M1706" i="105" s="1"/>
  <c r="S1705" i="105"/>
  <c r="R1705" i="105"/>
  <c r="L1705" i="105"/>
  <c r="M1705" i="105" s="1"/>
  <c r="S1704" i="105"/>
  <c r="R1704" i="105"/>
  <c r="L1704" i="105"/>
  <c r="M1704" i="105" s="1"/>
  <c r="S1703" i="105"/>
  <c r="R1703" i="105"/>
  <c r="L1703" i="105"/>
  <c r="M1703" i="105" s="1"/>
  <c r="S1702" i="105"/>
  <c r="R1702" i="105"/>
  <c r="L1702" i="105"/>
  <c r="M1702" i="105" s="1"/>
  <c r="S1701" i="105"/>
  <c r="R1701" i="105"/>
  <c r="L1701" i="105"/>
  <c r="M1701" i="105" s="1"/>
  <c r="S1700" i="105"/>
  <c r="R1700" i="105"/>
  <c r="L1700" i="105"/>
  <c r="S1699" i="105"/>
  <c r="R1699" i="105"/>
  <c r="L1699" i="105"/>
  <c r="S1698" i="105"/>
  <c r="R1698" i="105"/>
  <c r="L1698" i="105"/>
  <c r="S1697" i="105"/>
  <c r="R1697" i="105"/>
  <c r="L1697" i="105"/>
  <c r="M1697" i="105" s="1"/>
  <c r="S1696" i="105"/>
  <c r="R1696" i="105"/>
  <c r="L1696" i="105"/>
  <c r="S1695" i="105"/>
  <c r="R1695" i="105"/>
  <c r="L1695" i="105"/>
  <c r="S1694" i="105"/>
  <c r="R1694" i="105"/>
  <c r="L1694" i="105"/>
  <c r="S1693" i="105"/>
  <c r="R1693" i="105"/>
  <c r="L1693" i="105"/>
  <c r="M1693" i="105" s="1"/>
  <c r="S1692" i="105"/>
  <c r="R1692" i="105"/>
  <c r="L1692" i="105"/>
  <c r="S1691" i="105"/>
  <c r="R1691" i="105"/>
  <c r="L1691" i="105"/>
  <c r="M1691" i="105" s="1"/>
  <c r="S1690" i="105"/>
  <c r="R1690" i="105"/>
  <c r="L1690" i="105"/>
  <c r="M1690" i="105" s="1"/>
  <c r="S1689" i="105"/>
  <c r="R1689" i="105"/>
  <c r="L1689" i="105"/>
  <c r="M1689" i="105" s="1"/>
  <c r="S1688" i="105"/>
  <c r="R1688" i="105"/>
  <c r="L1688" i="105"/>
  <c r="S1687" i="105"/>
  <c r="R1687" i="105"/>
  <c r="L1687" i="105"/>
  <c r="M1687" i="105" s="1"/>
  <c r="S1686" i="105"/>
  <c r="R1686" i="105"/>
  <c r="L1686" i="105"/>
  <c r="M1686" i="105" s="1"/>
  <c r="S1685" i="105"/>
  <c r="R1685" i="105"/>
  <c r="L1685" i="105"/>
  <c r="M1685" i="105" s="1"/>
  <c r="S1684" i="105"/>
  <c r="R1684" i="105"/>
  <c r="L1684" i="105"/>
  <c r="S1683" i="105"/>
  <c r="R1683" i="105"/>
  <c r="L1683" i="105"/>
  <c r="S1682" i="105"/>
  <c r="R1682" i="105"/>
  <c r="L1682" i="105"/>
  <c r="M1682" i="105" s="1"/>
  <c r="S1681" i="105"/>
  <c r="R1681" i="105"/>
  <c r="L1681" i="105"/>
  <c r="S1680" i="105"/>
  <c r="R1680" i="105"/>
  <c r="L1680" i="105"/>
  <c r="S1679" i="105"/>
  <c r="R1679" i="105"/>
  <c r="L1679" i="105"/>
  <c r="M1679" i="105" s="1"/>
  <c r="S1678" i="105"/>
  <c r="R1678" i="105"/>
  <c r="L1678" i="105"/>
  <c r="V1678" i="105" s="1"/>
  <c r="S1677" i="105"/>
  <c r="R1677" i="105"/>
  <c r="L1677" i="105"/>
  <c r="M1677" i="105" s="1"/>
  <c r="S1676" i="105"/>
  <c r="R1676" i="105"/>
  <c r="L1676" i="105"/>
  <c r="S1675" i="105"/>
  <c r="R1675" i="105"/>
  <c r="L1675" i="105"/>
  <c r="M1675" i="105" s="1"/>
  <c r="S1674" i="105"/>
  <c r="R1674" i="105"/>
  <c r="L1674" i="105"/>
  <c r="M1674" i="105" s="1"/>
  <c r="S1673" i="105"/>
  <c r="R1673" i="105"/>
  <c r="L1673" i="105"/>
  <c r="M1673" i="105" s="1"/>
  <c r="S1672" i="105"/>
  <c r="R1672" i="105"/>
  <c r="L1672" i="105"/>
  <c r="S1671" i="105"/>
  <c r="R1671" i="105"/>
  <c r="L1671" i="105"/>
  <c r="S1670" i="105"/>
  <c r="R1670" i="105"/>
  <c r="L1670" i="105"/>
  <c r="S1669" i="105"/>
  <c r="R1669" i="105"/>
  <c r="L1669" i="105"/>
  <c r="M1669" i="105" s="1"/>
  <c r="S1668" i="105"/>
  <c r="R1668" i="105"/>
  <c r="L1668" i="105"/>
  <c r="S1667" i="105"/>
  <c r="R1667" i="105"/>
  <c r="L1667" i="105"/>
  <c r="S1666" i="105"/>
  <c r="R1666" i="105"/>
  <c r="L1666" i="105"/>
  <c r="S1665" i="105"/>
  <c r="R1665" i="105"/>
  <c r="L1665" i="105"/>
  <c r="M1665" i="105" s="1"/>
  <c r="S1664" i="105"/>
  <c r="R1664" i="105"/>
  <c r="L1664" i="105"/>
  <c r="S1663" i="105"/>
  <c r="R1663" i="105"/>
  <c r="L1663" i="105"/>
  <c r="M1663" i="105" s="1"/>
  <c r="S1662" i="105"/>
  <c r="R1662" i="105"/>
  <c r="L1662" i="105"/>
  <c r="M1662" i="105" s="1"/>
  <c r="S1661" i="105"/>
  <c r="R1661" i="105"/>
  <c r="L1661" i="105"/>
  <c r="M1661" i="105" s="1"/>
  <c r="S1660" i="105"/>
  <c r="R1660" i="105"/>
  <c r="L1660" i="105"/>
  <c r="S1659" i="105"/>
  <c r="R1659" i="105"/>
  <c r="L1659" i="105"/>
  <c r="M1659" i="105" s="1"/>
  <c r="S1658" i="105"/>
  <c r="R1658" i="105"/>
  <c r="L1658" i="105"/>
  <c r="M1658" i="105" s="1"/>
  <c r="S1657" i="105"/>
  <c r="R1657" i="105"/>
  <c r="L1657" i="105"/>
  <c r="M1657" i="105" s="1"/>
  <c r="S1656" i="105"/>
  <c r="R1656" i="105"/>
  <c r="L1656" i="105"/>
  <c r="S1655" i="105"/>
  <c r="R1655" i="105"/>
  <c r="L1655" i="105"/>
  <c r="S1654" i="105"/>
  <c r="R1654" i="105"/>
  <c r="L1654" i="105"/>
  <c r="M1654" i="105" s="1"/>
  <c r="S1653" i="105"/>
  <c r="R1653" i="105"/>
  <c r="L1653" i="105"/>
  <c r="M1653" i="105" s="1"/>
  <c r="S1652" i="105"/>
  <c r="R1652" i="105"/>
  <c r="L1652" i="105"/>
  <c r="S1651" i="105"/>
  <c r="R1651" i="105"/>
  <c r="L1651" i="105"/>
  <c r="S1650" i="105"/>
  <c r="R1650" i="105"/>
  <c r="L1650" i="105"/>
  <c r="S1649" i="105"/>
  <c r="R1649" i="105"/>
  <c r="L1649" i="105"/>
  <c r="M1649" i="105" s="1"/>
  <c r="S1648" i="105"/>
  <c r="R1648" i="105"/>
  <c r="L1648" i="105"/>
  <c r="S1647" i="105"/>
  <c r="R1647" i="105"/>
  <c r="L1647" i="105"/>
  <c r="M1647" i="105" s="1"/>
  <c r="S1646" i="105"/>
  <c r="R1646" i="105"/>
  <c r="L1646" i="105"/>
  <c r="M1646" i="105" s="1"/>
  <c r="S1645" i="105"/>
  <c r="R1645" i="105"/>
  <c r="L1645" i="105"/>
  <c r="M1645" i="105" s="1"/>
  <c r="S1644" i="105"/>
  <c r="R1644" i="105"/>
  <c r="L1644" i="105"/>
  <c r="S1643" i="105"/>
  <c r="R1643" i="105"/>
  <c r="L1643" i="105"/>
  <c r="S1642" i="105"/>
  <c r="R1642" i="105"/>
  <c r="L1642" i="105"/>
  <c r="S1641" i="105"/>
  <c r="R1641" i="105"/>
  <c r="L1641" i="105"/>
  <c r="S1640" i="105"/>
  <c r="R1640" i="105"/>
  <c r="L1640" i="105"/>
  <c r="S1639" i="105"/>
  <c r="R1639" i="105"/>
  <c r="L1639" i="105"/>
  <c r="S1638" i="105"/>
  <c r="R1638" i="105"/>
  <c r="L1638" i="105"/>
  <c r="S1637" i="105"/>
  <c r="R1637" i="105"/>
  <c r="L1637" i="105"/>
  <c r="M1637" i="105" s="1"/>
  <c r="S1636" i="105"/>
  <c r="R1636" i="105"/>
  <c r="L1636" i="105"/>
  <c r="S1635" i="105"/>
  <c r="R1635" i="105"/>
  <c r="L1635" i="105"/>
  <c r="S1634" i="105"/>
  <c r="R1634" i="105"/>
  <c r="L1634" i="105"/>
  <c r="S1633" i="105"/>
  <c r="R1633" i="105"/>
  <c r="L1633" i="105"/>
  <c r="M1633" i="105" s="1"/>
  <c r="S1632" i="105"/>
  <c r="R1632" i="105"/>
  <c r="L1632" i="105"/>
  <c r="S1631" i="105"/>
  <c r="R1631" i="105"/>
  <c r="L1631" i="105"/>
  <c r="M1631" i="105" s="1"/>
  <c r="S1630" i="105"/>
  <c r="R1630" i="105"/>
  <c r="L1630" i="105"/>
  <c r="M1630" i="105" s="1"/>
  <c r="S1629" i="105"/>
  <c r="R1629" i="105"/>
  <c r="L1629" i="105"/>
  <c r="M1629" i="105" s="1"/>
  <c r="S1628" i="105"/>
  <c r="R1628" i="105"/>
  <c r="L1628" i="105"/>
  <c r="M1628" i="105" s="1"/>
  <c r="S1627" i="105"/>
  <c r="R1627" i="105"/>
  <c r="L1627" i="105"/>
  <c r="S1626" i="105"/>
  <c r="R1626" i="105"/>
  <c r="L1626" i="105"/>
  <c r="S1625" i="105"/>
  <c r="R1625" i="105"/>
  <c r="L1625" i="105"/>
  <c r="S1624" i="105"/>
  <c r="R1624" i="105"/>
  <c r="L1624" i="105"/>
  <c r="M1624" i="105" s="1"/>
  <c r="S1623" i="105"/>
  <c r="R1623" i="105"/>
  <c r="L1623" i="105"/>
  <c r="S1622" i="105"/>
  <c r="R1622" i="105"/>
  <c r="L1622" i="105"/>
  <c r="S1621" i="105"/>
  <c r="R1621" i="105"/>
  <c r="L1621" i="105"/>
  <c r="M1621" i="105" s="1"/>
  <c r="S1620" i="105"/>
  <c r="R1620" i="105"/>
  <c r="L1620" i="105"/>
  <c r="M1620" i="105" s="1"/>
  <c r="S1619" i="105"/>
  <c r="R1619" i="105"/>
  <c r="L1619" i="105"/>
  <c r="S1618" i="105"/>
  <c r="R1618" i="105"/>
  <c r="L1618" i="105"/>
  <c r="S1617" i="105"/>
  <c r="R1617" i="105"/>
  <c r="L1617" i="105"/>
  <c r="M1617" i="105" s="1"/>
  <c r="S1616" i="105"/>
  <c r="R1616" i="105"/>
  <c r="L1616" i="105"/>
  <c r="M1616" i="105" s="1"/>
  <c r="S1615" i="105"/>
  <c r="R1615" i="105"/>
  <c r="L1615" i="105"/>
  <c r="S1614" i="105"/>
  <c r="R1614" i="105"/>
  <c r="L1614" i="105"/>
  <c r="S1613" i="105"/>
  <c r="R1613" i="105"/>
  <c r="L1613" i="105"/>
  <c r="M1613" i="105" s="1"/>
  <c r="S1612" i="105"/>
  <c r="R1612" i="105"/>
  <c r="L1612" i="105"/>
  <c r="M1612" i="105" s="1"/>
  <c r="S1611" i="105"/>
  <c r="R1611" i="105"/>
  <c r="L1611" i="105"/>
  <c r="S1610" i="105"/>
  <c r="R1610" i="105"/>
  <c r="L1610" i="105"/>
  <c r="S1609" i="105"/>
  <c r="R1609" i="105"/>
  <c r="L1609" i="105"/>
  <c r="S1608" i="105"/>
  <c r="R1608" i="105"/>
  <c r="L1608" i="105"/>
  <c r="M1608" i="105" s="1"/>
  <c r="S1607" i="105"/>
  <c r="R1607" i="105"/>
  <c r="L1607" i="105"/>
  <c r="S1606" i="105"/>
  <c r="R1606" i="105"/>
  <c r="L1606" i="105"/>
  <c r="S1605" i="105"/>
  <c r="R1605" i="105"/>
  <c r="L1605" i="105"/>
  <c r="S1604" i="105"/>
  <c r="R1604" i="105"/>
  <c r="L1604" i="105"/>
  <c r="S1603" i="105"/>
  <c r="R1603" i="105"/>
  <c r="L1603" i="105"/>
  <c r="S1602" i="105"/>
  <c r="R1602" i="105"/>
  <c r="L1602" i="105"/>
  <c r="S1601" i="105"/>
  <c r="R1601" i="105"/>
  <c r="L1601" i="105"/>
  <c r="M1601" i="105" s="1"/>
  <c r="S1600" i="105"/>
  <c r="R1600" i="105"/>
  <c r="L1600" i="105"/>
  <c r="S1599" i="105"/>
  <c r="R1599" i="105"/>
  <c r="L1599" i="105"/>
  <c r="S1598" i="105"/>
  <c r="R1598" i="105"/>
  <c r="L1598" i="105"/>
  <c r="S1597" i="105"/>
  <c r="R1597" i="105"/>
  <c r="L1597" i="105"/>
  <c r="M1597" i="105" s="1"/>
  <c r="S1596" i="105"/>
  <c r="R1596" i="105"/>
  <c r="L1596" i="105"/>
  <c r="M1596" i="105" s="1"/>
  <c r="S1595" i="105"/>
  <c r="R1595" i="105"/>
  <c r="L1595" i="105"/>
  <c r="S1594" i="105"/>
  <c r="R1594" i="105"/>
  <c r="L1594" i="105"/>
  <c r="S1593" i="105"/>
  <c r="R1593" i="105"/>
  <c r="L1593" i="105"/>
  <c r="S1592" i="105"/>
  <c r="R1592" i="105"/>
  <c r="L1592" i="105"/>
  <c r="S1591" i="105"/>
  <c r="R1591" i="105"/>
  <c r="L1591" i="105"/>
  <c r="S1590" i="105"/>
  <c r="R1590" i="105"/>
  <c r="L1590" i="105"/>
  <c r="S1589" i="105"/>
  <c r="R1589" i="105"/>
  <c r="L1589" i="105"/>
  <c r="S1588" i="105"/>
  <c r="R1588" i="105"/>
  <c r="L1588" i="105"/>
  <c r="M1588" i="105" s="1"/>
  <c r="S1587" i="105"/>
  <c r="R1587" i="105"/>
  <c r="L1587" i="105"/>
  <c r="S1586" i="105"/>
  <c r="R1586" i="105"/>
  <c r="L1586" i="105"/>
  <c r="S1585" i="105"/>
  <c r="R1585" i="105"/>
  <c r="L1585" i="105"/>
  <c r="M1585" i="105" s="1"/>
  <c r="S1584" i="105"/>
  <c r="R1584" i="105"/>
  <c r="L1584" i="105"/>
  <c r="S1583" i="105"/>
  <c r="R1583" i="105"/>
  <c r="L1583" i="105"/>
  <c r="S1582" i="105"/>
  <c r="R1582" i="105"/>
  <c r="L1582" i="105"/>
  <c r="S1581" i="105"/>
  <c r="R1581" i="105"/>
  <c r="L1581" i="105"/>
  <c r="M1581" i="105" s="1"/>
  <c r="S1580" i="105"/>
  <c r="R1580" i="105"/>
  <c r="L1580" i="105"/>
  <c r="M1580" i="105" s="1"/>
  <c r="S1579" i="105"/>
  <c r="R1579" i="105"/>
  <c r="L1579" i="105"/>
  <c r="S1578" i="105"/>
  <c r="R1578" i="105"/>
  <c r="L1578" i="105"/>
  <c r="S1577" i="105"/>
  <c r="R1577" i="105"/>
  <c r="L1577" i="105"/>
  <c r="S1576" i="105"/>
  <c r="R1576" i="105"/>
  <c r="L1576" i="105"/>
  <c r="M1576" i="105" s="1"/>
  <c r="S1575" i="105"/>
  <c r="R1575" i="105"/>
  <c r="L1575" i="105"/>
  <c r="S1574" i="105"/>
  <c r="R1574" i="105"/>
  <c r="L1574" i="105"/>
  <c r="S1573" i="105"/>
  <c r="R1573" i="105"/>
  <c r="L1573" i="105"/>
  <c r="S1572" i="105"/>
  <c r="R1572" i="105"/>
  <c r="L1572" i="105"/>
  <c r="M1572" i="105" s="1"/>
  <c r="S1571" i="105"/>
  <c r="R1571" i="105"/>
  <c r="L1571" i="105"/>
  <c r="S1570" i="105"/>
  <c r="R1570" i="105"/>
  <c r="L1570" i="105"/>
  <c r="S1569" i="105"/>
  <c r="R1569" i="105"/>
  <c r="L1569" i="105"/>
  <c r="S1568" i="105"/>
  <c r="R1568" i="105"/>
  <c r="L1568" i="105"/>
  <c r="S1567" i="105"/>
  <c r="R1567" i="105"/>
  <c r="L1567" i="105"/>
  <c r="S1566" i="105"/>
  <c r="R1566" i="105"/>
  <c r="L1566" i="105"/>
  <c r="S1565" i="105"/>
  <c r="R1565" i="105"/>
  <c r="L1565" i="105"/>
  <c r="M1565" i="105" s="1"/>
  <c r="S1564" i="105"/>
  <c r="R1564" i="105"/>
  <c r="L1564" i="105"/>
  <c r="M1564" i="105" s="1"/>
  <c r="S1563" i="105"/>
  <c r="R1563" i="105"/>
  <c r="L1563" i="105"/>
  <c r="S1562" i="105"/>
  <c r="R1562" i="105"/>
  <c r="L1562" i="105"/>
  <c r="S1561" i="105"/>
  <c r="R1561" i="105"/>
  <c r="L1561" i="105"/>
  <c r="S1560" i="105"/>
  <c r="R1560" i="105"/>
  <c r="L1560" i="105"/>
  <c r="S1559" i="105"/>
  <c r="R1559" i="105"/>
  <c r="L1559" i="105"/>
  <c r="S1558" i="105"/>
  <c r="R1558" i="105"/>
  <c r="L1558" i="105"/>
  <c r="S1557" i="105"/>
  <c r="R1557" i="105"/>
  <c r="L1557" i="105"/>
  <c r="S1556" i="105"/>
  <c r="R1556" i="105"/>
  <c r="L1556" i="105"/>
  <c r="S1555" i="105"/>
  <c r="R1555" i="105"/>
  <c r="L1555" i="105"/>
  <c r="S1554" i="105"/>
  <c r="R1554" i="105"/>
  <c r="L1554" i="105"/>
  <c r="S1553" i="105"/>
  <c r="R1553" i="105"/>
  <c r="L1553" i="105"/>
  <c r="S1552" i="105"/>
  <c r="R1552" i="105"/>
  <c r="L1552" i="105"/>
  <c r="M1552" i="105" s="1"/>
  <c r="S1551" i="105"/>
  <c r="R1551" i="105"/>
  <c r="L1551" i="105"/>
  <c r="S1550" i="105"/>
  <c r="R1550" i="105"/>
  <c r="L1550" i="105"/>
  <c r="S1549" i="105"/>
  <c r="R1549" i="105"/>
  <c r="L1549" i="105"/>
  <c r="M1549" i="105" s="1"/>
  <c r="S1548" i="105"/>
  <c r="R1548" i="105"/>
  <c r="L1548" i="105"/>
  <c r="M1548" i="105" s="1"/>
  <c r="S1547" i="105"/>
  <c r="R1547" i="105"/>
  <c r="L1547" i="105"/>
  <c r="S1546" i="105"/>
  <c r="R1546" i="105"/>
  <c r="L1546" i="105"/>
  <c r="S1545" i="105"/>
  <c r="R1545" i="105"/>
  <c r="L1545" i="105"/>
  <c r="S1544" i="105"/>
  <c r="R1544" i="105"/>
  <c r="L1544" i="105"/>
  <c r="M1544" i="105" s="1"/>
  <c r="S1543" i="105"/>
  <c r="R1543" i="105"/>
  <c r="L1543" i="105"/>
  <c r="S1542" i="105"/>
  <c r="R1542" i="105"/>
  <c r="L1542" i="105"/>
  <c r="S1541" i="105"/>
  <c r="R1541" i="105"/>
  <c r="L1541" i="105"/>
  <c r="M1541" i="105" s="1"/>
  <c r="S1540" i="105"/>
  <c r="R1540" i="105"/>
  <c r="L1540" i="105"/>
  <c r="M1540" i="105" s="1"/>
  <c r="S1539" i="105"/>
  <c r="R1539" i="105"/>
  <c r="L1539" i="105"/>
  <c r="S1538" i="105"/>
  <c r="R1538" i="105"/>
  <c r="L1538" i="105"/>
  <c r="S1537" i="105"/>
  <c r="R1537" i="105"/>
  <c r="L1537" i="105"/>
  <c r="S1536" i="105"/>
  <c r="R1536" i="105"/>
  <c r="L1536" i="105"/>
  <c r="M1536" i="105" s="1"/>
  <c r="S1535" i="105"/>
  <c r="R1535" i="105"/>
  <c r="L1535" i="105"/>
  <c r="S1534" i="105"/>
  <c r="R1534" i="105"/>
  <c r="L1534" i="105"/>
  <c r="S1533" i="105"/>
  <c r="R1533" i="105"/>
  <c r="L1533" i="105"/>
  <c r="M1533" i="105" s="1"/>
  <c r="S1532" i="105"/>
  <c r="R1532" i="105"/>
  <c r="L1532" i="105"/>
  <c r="M1532" i="105" s="1"/>
  <c r="S1531" i="105"/>
  <c r="R1531" i="105"/>
  <c r="L1531" i="105"/>
  <c r="S1530" i="105"/>
  <c r="R1530" i="105"/>
  <c r="L1530" i="105"/>
  <c r="S1529" i="105"/>
  <c r="R1529" i="105"/>
  <c r="L1529" i="105"/>
  <c r="S1528" i="105"/>
  <c r="R1528" i="105"/>
  <c r="L1528" i="105"/>
  <c r="S1527" i="105"/>
  <c r="R1527" i="105"/>
  <c r="L1527" i="105"/>
  <c r="S1526" i="105"/>
  <c r="R1526" i="105"/>
  <c r="L1526" i="105"/>
  <c r="S1525" i="105"/>
  <c r="R1525" i="105"/>
  <c r="L1525" i="105"/>
  <c r="M1525" i="105" s="1"/>
  <c r="S1524" i="105"/>
  <c r="R1524" i="105"/>
  <c r="L1524" i="105"/>
  <c r="M1524" i="105" s="1"/>
  <c r="S1523" i="105"/>
  <c r="R1523" i="105"/>
  <c r="L1523" i="105"/>
  <c r="S1522" i="105"/>
  <c r="R1522" i="105"/>
  <c r="L1522" i="105"/>
  <c r="S1521" i="105"/>
  <c r="R1521" i="105"/>
  <c r="L1521" i="105"/>
  <c r="S1520" i="105"/>
  <c r="R1520" i="105"/>
  <c r="L1520" i="105"/>
  <c r="S1519" i="105"/>
  <c r="R1519" i="105"/>
  <c r="L1519" i="105"/>
  <c r="S1518" i="105"/>
  <c r="R1518" i="105"/>
  <c r="L1518" i="105"/>
  <c r="S1517" i="105"/>
  <c r="R1517" i="105"/>
  <c r="L1517" i="105"/>
  <c r="S1516" i="105"/>
  <c r="R1516" i="105"/>
  <c r="L1516" i="105"/>
  <c r="M1516" i="105" s="1"/>
  <c r="S1515" i="105"/>
  <c r="R1515" i="105"/>
  <c r="L1515" i="105"/>
  <c r="S1514" i="105"/>
  <c r="R1514" i="105"/>
  <c r="L1514" i="105"/>
  <c r="S1513" i="105"/>
  <c r="R1513" i="105"/>
  <c r="L1513" i="105"/>
  <c r="S1512" i="105"/>
  <c r="R1512" i="105"/>
  <c r="L1512" i="105"/>
  <c r="M1512" i="105" s="1"/>
  <c r="S1511" i="105"/>
  <c r="R1511" i="105"/>
  <c r="L1511" i="105"/>
  <c r="S1510" i="105"/>
  <c r="R1510" i="105"/>
  <c r="L1510" i="105"/>
  <c r="S1509" i="105"/>
  <c r="R1509" i="105"/>
  <c r="L1509" i="105"/>
  <c r="S1508" i="105"/>
  <c r="R1508" i="105"/>
  <c r="L1508" i="105"/>
  <c r="M1508" i="105" s="1"/>
  <c r="S1507" i="105"/>
  <c r="R1507" i="105"/>
  <c r="L1507" i="105"/>
  <c r="S1506" i="105"/>
  <c r="R1506" i="105"/>
  <c r="L1506" i="105"/>
  <c r="S1505" i="105"/>
  <c r="R1505" i="105"/>
  <c r="L1505" i="105"/>
  <c r="S1504" i="105"/>
  <c r="R1504" i="105"/>
  <c r="L1504" i="105"/>
  <c r="S1503" i="105"/>
  <c r="R1503" i="105"/>
  <c r="L1503" i="105"/>
  <c r="S1502" i="105"/>
  <c r="R1502" i="105"/>
  <c r="L1502" i="105"/>
  <c r="S1501" i="105"/>
  <c r="R1501" i="105"/>
  <c r="L1501" i="105"/>
  <c r="S1500" i="105"/>
  <c r="R1500" i="105"/>
  <c r="L1500" i="105"/>
  <c r="M1500" i="105" s="1"/>
  <c r="S1499" i="105"/>
  <c r="R1499" i="105"/>
  <c r="L1499" i="105"/>
  <c r="S1498" i="105"/>
  <c r="R1498" i="105"/>
  <c r="L1498" i="105"/>
  <c r="S1497" i="105"/>
  <c r="R1497" i="105"/>
  <c r="L1497" i="105"/>
  <c r="S1496" i="105"/>
  <c r="R1496" i="105"/>
  <c r="L1496" i="105"/>
  <c r="S1495" i="105"/>
  <c r="R1495" i="105"/>
  <c r="L1495" i="105"/>
  <c r="S1494" i="105"/>
  <c r="R1494" i="105"/>
  <c r="L1494" i="105"/>
  <c r="S1493" i="105"/>
  <c r="R1493" i="105"/>
  <c r="L1493" i="105"/>
  <c r="M1493" i="105" s="1"/>
  <c r="S1492" i="105"/>
  <c r="R1492" i="105"/>
  <c r="L1492" i="105"/>
  <c r="M1492" i="105" s="1"/>
  <c r="S1491" i="105"/>
  <c r="R1491" i="105"/>
  <c r="L1491" i="105"/>
  <c r="S1490" i="105"/>
  <c r="R1490" i="105"/>
  <c r="L1490" i="105"/>
  <c r="S1489" i="105"/>
  <c r="R1489" i="105"/>
  <c r="L1489" i="105"/>
  <c r="S1488" i="105"/>
  <c r="R1488" i="105"/>
  <c r="L1488" i="105"/>
  <c r="S1487" i="105"/>
  <c r="R1487" i="105"/>
  <c r="L1487" i="105"/>
  <c r="S1486" i="105"/>
  <c r="R1486" i="105"/>
  <c r="L1486" i="105"/>
  <c r="S1485" i="105"/>
  <c r="R1485" i="105"/>
  <c r="L1485" i="105"/>
  <c r="M1485" i="105" s="1"/>
  <c r="S1484" i="105"/>
  <c r="R1484" i="105"/>
  <c r="L1484" i="105"/>
  <c r="M1484" i="105" s="1"/>
  <c r="S1483" i="105"/>
  <c r="R1483" i="105"/>
  <c r="L1483" i="105"/>
  <c r="S1482" i="105"/>
  <c r="R1482" i="105"/>
  <c r="L1482" i="105"/>
  <c r="S1481" i="105"/>
  <c r="R1481" i="105"/>
  <c r="L1481" i="105"/>
  <c r="S1480" i="105"/>
  <c r="R1480" i="105"/>
  <c r="L1480" i="105"/>
  <c r="M1480" i="105" s="1"/>
  <c r="S1479" i="105"/>
  <c r="R1479" i="105"/>
  <c r="L1479" i="105"/>
  <c r="M1479" i="105" s="1"/>
  <c r="S1478" i="105"/>
  <c r="R1478" i="105"/>
  <c r="L1478" i="105"/>
  <c r="S1477" i="105"/>
  <c r="R1477" i="105"/>
  <c r="L1477" i="105"/>
  <c r="S1476" i="105"/>
  <c r="R1476" i="105"/>
  <c r="L1476" i="105"/>
  <c r="M1476" i="105" s="1"/>
  <c r="S1475" i="105"/>
  <c r="R1475" i="105"/>
  <c r="L1475" i="105"/>
  <c r="M1475" i="105" s="1"/>
  <c r="S1474" i="105"/>
  <c r="R1474" i="105"/>
  <c r="L1474" i="105"/>
  <c r="S1473" i="105"/>
  <c r="R1473" i="105"/>
  <c r="L1473" i="105"/>
  <c r="S1472" i="105"/>
  <c r="R1472" i="105"/>
  <c r="L1472" i="105"/>
  <c r="M1472" i="105" s="1"/>
  <c r="S1471" i="105"/>
  <c r="R1471" i="105"/>
  <c r="L1471" i="105"/>
  <c r="M1471" i="105" s="1"/>
  <c r="S1470" i="105"/>
  <c r="R1470" i="105"/>
  <c r="L1470" i="105"/>
  <c r="S1469" i="105"/>
  <c r="R1469" i="105"/>
  <c r="L1469" i="105"/>
  <c r="S1468" i="105"/>
  <c r="R1468" i="105"/>
  <c r="L1468" i="105"/>
  <c r="M1468" i="105" s="1"/>
  <c r="S1467" i="105"/>
  <c r="R1467" i="105"/>
  <c r="L1467" i="105"/>
  <c r="M1467" i="105" s="1"/>
  <c r="S1466" i="105"/>
  <c r="R1466" i="105"/>
  <c r="L1466" i="105"/>
  <c r="S1465" i="105"/>
  <c r="R1465" i="105"/>
  <c r="L1465" i="105"/>
  <c r="S1464" i="105"/>
  <c r="R1464" i="105"/>
  <c r="L1464" i="105"/>
  <c r="M1464" i="105" s="1"/>
  <c r="S1463" i="105"/>
  <c r="R1463" i="105"/>
  <c r="L1463" i="105"/>
  <c r="M1463" i="105" s="1"/>
  <c r="S1462" i="105"/>
  <c r="R1462" i="105"/>
  <c r="L1462" i="105"/>
  <c r="S1461" i="105"/>
  <c r="R1461" i="105"/>
  <c r="L1461" i="105"/>
  <c r="S1460" i="105"/>
  <c r="R1460" i="105"/>
  <c r="L1460" i="105"/>
  <c r="M1460" i="105" s="1"/>
  <c r="S1459" i="105"/>
  <c r="R1459" i="105"/>
  <c r="L1459" i="105"/>
  <c r="M1459" i="105" s="1"/>
  <c r="S1458" i="105"/>
  <c r="R1458" i="105"/>
  <c r="L1458" i="105"/>
  <c r="S1457" i="105"/>
  <c r="R1457" i="105"/>
  <c r="L1457" i="105"/>
  <c r="S1456" i="105"/>
  <c r="R1456" i="105"/>
  <c r="L1456" i="105"/>
  <c r="M1456" i="105" s="1"/>
  <c r="S1455" i="105"/>
  <c r="R1455" i="105"/>
  <c r="L1455" i="105"/>
  <c r="M1455" i="105" s="1"/>
  <c r="S1454" i="105"/>
  <c r="R1454" i="105"/>
  <c r="L1454" i="105"/>
  <c r="S1453" i="105"/>
  <c r="R1453" i="105"/>
  <c r="L1453" i="105"/>
  <c r="S1452" i="105"/>
  <c r="R1452" i="105"/>
  <c r="L1452" i="105"/>
  <c r="M1452" i="105" s="1"/>
  <c r="S1451" i="105"/>
  <c r="R1451" i="105"/>
  <c r="L1451" i="105"/>
  <c r="M1451" i="105" s="1"/>
  <c r="S1450" i="105"/>
  <c r="R1450" i="105"/>
  <c r="L1450" i="105"/>
  <c r="S1449" i="105"/>
  <c r="R1449" i="105"/>
  <c r="L1449" i="105"/>
  <c r="S1448" i="105"/>
  <c r="R1448" i="105"/>
  <c r="L1448" i="105"/>
  <c r="M1448" i="105" s="1"/>
  <c r="S1447" i="105"/>
  <c r="R1447" i="105"/>
  <c r="L1447" i="105"/>
  <c r="M1447" i="105" s="1"/>
  <c r="S1446" i="105"/>
  <c r="R1446" i="105"/>
  <c r="L1446" i="105"/>
  <c r="S1445" i="105"/>
  <c r="R1445" i="105"/>
  <c r="L1445" i="105"/>
  <c r="S1444" i="105"/>
  <c r="R1444" i="105"/>
  <c r="L1444" i="105"/>
  <c r="M1444" i="105" s="1"/>
  <c r="S1443" i="105"/>
  <c r="R1443" i="105"/>
  <c r="L1443" i="105"/>
  <c r="M1443" i="105" s="1"/>
  <c r="S1442" i="105"/>
  <c r="R1442" i="105"/>
  <c r="L1442" i="105"/>
  <c r="S1441" i="105"/>
  <c r="R1441" i="105"/>
  <c r="L1441" i="105"/>
  <c r="S1440" i="105"/>
  <c r="R1440" i="105"/>
  <c r="L1440" i="105"/>
  <c r="M1440" i="105" s="1"/>
  <c r="S1439" i="105"/>
  <c r="R1439" i="105"/>
  <c r="L1439" i="105"/>
  <c r="M1439" i="105" s="1"/>
  <c r="S1438" i="105"/>
  <c r="R1438" i="105"/>
  <c r="L1438" i="105"/>
  <c r="S1437" i="105"/>
  <c r="R1437" i="105"/>
  <c r="L1437" i="105"/>
  <c r="S1436" i="105"/>
  <c r="R1436" i="105"/>
  <c r="L1436" i="105"/>
  <c r="M1436" i="105" s="1"/>
  <c r="S1435" i="105"/>
  <c r="R1435" i="105"/>
  <c r="L1435" i="105"/>
  <c r="M1435" i="105" s="1"/>
  <c r="S1434" i="105"/>
  <c r="R1434" i="105"/>
  <c r="L1434" i="105"/>
  <c r="S1433" i="105"/>
  <c r="R1433" i="105"/>
  <c r="L1433" i="105"/>
  <c r="S1432" i="105"/>
  <c r="R1432" i="105"/>
  <c r="L1432" i="105"/>
  <c r="M1432" i="105" s="1"/>
  <c r="S1431" i="105"/>
  <c r="R1431" i="105"/>
  <c r="L1431" i="105"/>
  <c r="M1431" i="105" s="1"/>
  <c r="S1430" i="105"/>
  <c r="R1430" i="105"/>
  <c r="L1430" i="105"/>
  <c r="S1429" i="105"/>
  <c r="R1429" i="105"/>
  <c r="L1429" i="105"/>
  <c r="S1428" i="105"/>
  <c r="R1428" i="105"/>
  <c r="L1428" i="105"/>
  <c r="M1428" i="105" s="1"/>
  <c r="S1427" i="105"/>
  <c r="R1427" i="105"/>
  <c r="L1427" i="105"/>
  <c r="M1427" i="105" s="1"/>
  <c r="S1426" i="105"/>
  <c r="R1426" i="105"/>
  <c r="L1426" i="105"/>
  <c r="S1425" i="105"/>
  <c r="R1425" i="105"/>
  <c r="L1425" i="105"/>
  <c r="M1425" i="105" s="1"/>
  <c r="S1424" i="105"/>
  <c r="R1424" i="105"/>
  <c r="L1424" i="105"/>
  <c r="M1424" i="105" s="1"/>
  <c r="S1423" i="105"/>
  <c r="R1423" i="105"/>
  <c r="L1423" i="105"/>
  <c r="M1423" i="105" s="1"/>
  <c r="S1422" i="105"/>
  <c r="R1422" i="105"/>
  <c r="L1422" i="105"/>
  <c r="M1422" i="105" s="1"/>
  <c r="S1421" i="105"/>
  <c r="R1421" i="105"/>
  <c r="L1421" i="105"/>
  <c r="M1421" i="105" s="1"/>
  <c r="S1420" i="105"/>
  <c r="R1420" i="105"/>
  <c r="L1420" i="105"/>
  <c r="M1420" i="105" s="1"/>
  <c r="S1419" i="105"/>
  <c r="R1419" i="105"/>
  <c r="L1419" i="105"/>
  <c r="M1419" i="105" s="1"/>
  <c r="S1418" i="105"/>
  <c r="R1418" i="105"/>
  <c r="L1418" i="105"/>
  <c r="M1418" i="105" s="1"/>
  <c r="S1417" i="105"/>
  <c r="R1417" i="105"/>
  <c r="L1417" i="105"/>
  <c r="M1417" i="105" s="1"/>
  <c r="S1416" i="105"/>
  <c r="R1416" i="105"/>
  <c r="L1416" i="105"/>
  <c r="M1416" i="105" s="1"/>
  <c r="S1415" i="105"/>
  <c r="R1415" i="105"/>
  <c r="L1415" i="105"/>
  <c r="M1415" i="105" s="1"/>
  <c r="S1414" i="105"/>
  <c r="R1414" i="105"/>
  <c r="L1414" i="105"/>
  <c r="S1413" i="105"/>
  <c r="R1413" i="105"/>
  <c r="L1413" i="105"/>
  <c r="M1413" i="105" s="1"/>
  <c r="S1412" i="105"/>
  <c r="R1412" i="105"/>
  <c r="L1412" i="105"/>
  <c r="M1412" i="105" s="1"/>
  <c r="S1411" i="105"/>
  <c r="R1411" i="105"/>
  <c r="L1411" i="105"/>
  <c r="M1411" i="105" s="1"/>
  <c r="S1410" i="105"/>
  <c r="R1410" i="105"/>
  <c r="L1410" i="105"/>
  <c r="S1409" i="105"/>
  <c r="R1409" i="105"/>
  <c r="L1409" i="105"/>
  <c r="M1409" i="105" s="1"/>
  <c r="S1408" i="105"/>
  <c r="R1408" i="105"/>
  <c r="L1408" i="105"/>
  <c r="M1408" i="105" s="1"/>
  <c r="S1407" i="105"/>
  <c r="R1407" i="105"/>
  <c r="L1407" i="105"/>
  <c r="M1407" i="105" s="1"/>
  <c r="S1406" i="105"/>
  <c r="R1406" i="105"/>
  <c r="L1406" i="105"/>
  <c r="M1406" i="105" s="1"/>
  <c r="S1405" i="105"/>
  <c r="R1405" i="105"/>
  <c r="L1405" i="105"/>
  <c r="M1405" i="105" s="1"/>
  <c r="S1404" i="105"/>
  <c r="R1404" i="105"/>
  <c r="L1404" i="105"/>
  <c r="M1404" i="105" s="1"/>
  <c r="S1403" i="105"/>
  <c r="R1403" i="105"/>
  <c r="L1403" i="105"/>
  <c r="M1403" i="105" s="1"/>
  <c r="S1402" i="105"/>
  <c r="R1402" i="105"/>
  <c r="L1402" i="105"/>
  <c r="S1401" i="105"/>
  <c r="R1401" i="105"/>
  <c r="L1401" i="105"/>
  <c r="M1401" i="105" s="1"/>
  <c r="S1400" i="105"/>
  <c r="R1400" i="105"/>
  <c r="L1400" i="105"/>
  <c r="M1400" i="105" s="1"/>
  <c r="S1399" i="105"/>
  <c r="R1399" i="105"/>
  <c r="L1399" i="105"/>
  <c r="M1399" i="105" s="1"/>
  <c r="S1398" i="105"/>
  <c r="R1398" i="105"/>
  <c r="L1398" i="105"/>
  <c r="S1397" i="105"/>
  <c r="R1397" i="105"/>
  <c r="L1397" i="105"/>
  <c r="M1397" i="105" s="1"/>
  <c r="S1396" i="105"/>
  <c r="R1396" i="105"/>
  <c r="L1396" i="105"/>
  <c r="M1396" i="105" s="1"/>
  <c r="S1395" i="105"/>
  <c r="R1395" i="105"/>
  <c r="L1395" i="105"/>
  <c r="M1395" i="105" s="1"/>
  <c r="S1394" i="105"/>
  <c r="R1394" i="105"/>
  <c r="L1394" i="105"/>
  <c r="S1393" i="105"/>
  <c r="R1393" i="105"/>
  <c r="L1393" i="105"/>
  <c r="M1393" i="105" s="1"/>
  <c r="S1392" i="105"/>
  <c r="R1392" i="105"/>
  <c r="L1392" i="105"/>
  <c r="M1392" i="105" s="1"/>
  <c r="S1391" i="105"/>
  <c r="R1391" i="105"/>
  <c r="L1391" i="105"/>
  <c r="M1391" i="105" s="1"/>
  <c r="S1390" i="105"/>
  <c r="R1390" i="105"/>
  <c r="L1390" i="105"/>
  <c r="M1390" i="105" s="1"/>
  <c r="S1389" i="105"/>
  <c r="R1389" i="105"/>
  <c r="L1389" i="105"/>
  <c r="M1389" i="105" s="1"/>
  <c r="S1388" i="105"/>
  <c r="R1388" i="105"/>
  <c r="L1388" i="105"/>
  <c r="M1388" i="105" s="1"/>
  <c r="S1387" i="105"/>
  <c r="R1387" i="105"/>
  <c r="L1387" i="105"/>
  <c r="M1387" i="105" s="1"/>
  <c r="S1386" i="105"/>
  <c r="R1386" i="105"/>
  <c r="L1386" i="105"/>
  <c r="M1386" i="105" s="1"/>
  <c r="S1385" i="105"/>
  <c r="R1385" i="105"/>
  <c r="L1385" i="105"/>
  <c r="M1385" i="105" s="1"/>
  <c r="S1384" i="105"/>
  <c r="R1384" i="105"/>
  <c r="L1384" i="105"/>
  <c r="M1384" i="105" s="1"/>
  <c r="S1383" i="105"/>
  <c r="R1383" i="105"/>
  <c r="L1383" i="105"/>
  <c r="M1383" i="105" s="1"/>
  <c r="S1382" i="105"/>
  <c r="R1382" i="105"/>
  <c r="L1382" i="105"/>
  <c r="S1381" i="105"/>
  <c r="R1381" i="105"/>
  <c r="L1381" i="105"/>
  <c r="M1381" i="105" s="1"/>
  <c r="S1380" i="105"/>
  <c r="R1380" i="105"/>
  <c r="L1380" i="105"/>
  <c r="M1380" i="105" s="1"/>
  <c r="S1379" i="105"/>
  <c r="R1379" i="105"/>
  <c r="L1379" i="105"/>
  <c r="M1379" i="105" s="1"/>
  <c r="S1378" i="105"/>
  <c r="R1378" i="105"/>
  <c r="L1378" i="105"/>
  <c r="S1377" i="105"/>
  <c r="R1377" i="105"/>
  <c r="L1377" i="105"/>
  <c r="M1377" i="105" s="1"/>
  <c r="S1376" i="105"/>
  <c r="R1376" i="105"/>
  <c r="L1376" i="105"/>
  <c r="M1376" i="105" s="1"/>
  <c r="S1375" i="105"/>
  <c r="R1375" i="105"/>
  <c r="L1375" i="105"/>
  <c r="M1375" i="105" s="1"/>
  <c r="S1374" i="105"/>
  <c r="R1374" i="105"/>
  <c r="L1374" i="105"/>
  <c r="S1373" i="105"/>
  <c r="R1373" i="105"/>
  <c r="L1373" i="105"/>
  <c r="M1373" i="105" s="1"/>
  <c r="S1372" i="105"/>
  <c r="R1372" i="105"/>
  <c r="L1372" i="105"/>
  <c r="M1372" i="105" s="1"/>
  <c r="S1371" i="105"/>
  <c r="R1371" i="105"/>
  <c r="L1371" i="105"/>
  <c r="M1371" i="105" s="1"/>
  <c r="S1370" i="105"/>
  <c r="R1370" i="105"/>
  <c r="L1370" i="105"/>
  <c r="M1370" i="105" s="1"/>
  <c r="S1369" i="105"/>
  <c r="R1369" i="105"/>
  <c r="L1369" i="105"/>
  <c r="M1369" i="105" s="1"/>
  <c r="S1368" i="105"/>
  <c r="R1368" i="105"/>
  <c r="L1368" i="105"/>
  <c r="M1368" i="105" s="1"/>
  <c r="S1367" i="105"/>
  <c r="R1367" i="105"/>
  <c r="L1367" i="105"/>
  <c r="M1367" i="105" s="1"/>
  <c r="S1366" i="105"/>
  <c r="R1366" i="105"/>
  <c r="L1366" i="105"/>
  <c r="S1365" i="105"/>
  <c r="R1365" i="105"/>
  <c r="L1365" i="105"/>
  <c r="M1365" i="105" s="1"/>
  <c r="S1364" i="105"/>
  <c r="R1364" i="105"/>
  <c r="L1364" i="105"/>
  <c r="M1364" i="105" s="1"/>
  <c r="S1363" i="105"/>
  <c r="R1363" i="105"/>
  <c r="L1363" i="105"/>
  <c r="M1363" i="105" s="1"/>
  <c r="S1362" i="105"/>
  <c r="R1362" i="105"/>
  <c r="L1362" i="105"/>
  <c r="M1362" i="105" s="1"/>
  <c r="S1361" i="105"/>
  <c r="R1361" i="105"/>
  <c r="L1361" i="105"/>
  <c r="M1361" i="105" s="1"/>
  <c r="S1360" i="105"/>
  <c r="R1360" i="105"/>
  <c r="L1360" i="105"/>
  <c r="M1360" i="105" s="1"/>
  <c r="S1359" i="105"/>
  <c r="R1359" i="105"/>
  <c r="L1359" i="105"/>
  <c r="M1359" i="105" s="1"/>
  <c r="S1358" i="105"/>
  <c r="R1358" i="105"/>
  <c r="L1358" i="105"/>
  <c r="M1358" i="105" s="1"/>
  <c r="S1357" i="105"/>
  <c r="R1357" i="105"/>
  <c r="L1357" i="105"/>
  <c r="M1357" i="105" s="1"/>
  <c r="S1356" i="105"/>
  <c r="R1356" i="105"/>
  <c r="L1356" i="105"/>
  <c r="M1356" i="105" s="1"/>
  <c r="S1355" i="105"/>
  <c r="R1355" i="105"/>
  <c r="L1355" i="105"/>
  <c r="M1355" i="105" s="1"/>
  <c r="S1354" i="105"/>
  <c r="R1354" i="105"/>
  <c r="L1354" i="105"/>
  <c r="S1353" i="105"/>
  <c r="R1353" i="105"/>
  <c r="L1353" i="105"/>
  <c r="M1353" i="105" s="1"/>
  <c r="S1352" i="105"/>
  <c r="R1352" i="105"/>
  <c r="L1352" i="105"/>
  <c r="M1352" i="105" s="1"/>
  <c r="S1351" i="105"/>
  <c r="R1351" i="105"/>
  <c r="L1351" i="105"/>
  <c r="M1351" i="105" s="1"/>
  <c r="S1350" i="105"/>
  <c r="R1350" i="105"/>
  <c r="L1350" i="105"/>
  <c r="M1350" i="105" s="1"/>
  <c r="S1349" i="105"/>
  <c r="R1349" i="105"/>
  <c r="L1349" i="105"/>
  <c r="M1349" i="105" s="1"/>
  <c r="S1348" i="105"/>
  <c r="R1348" i="105"/>
  <c r="L1348" i="105"/>
  <c r="M1348" i="105" s="1"/>
  <c r="S1347" i="105"/>
  <c r="R1347" i="105"/>
  <c r="L1347" i="105"/>
  <c r="M1347" i="105" s="1"/>
  <c r="S1346" i="105"/>
  <c r="R1346" i="105"/>
  <c r="L1346" i="105"/>
  <c r="M1346" i="105" s="1"/>
  <c r="S1345" i="105"/>
  <c r="R1345" i="105"/>
  <c r="L1345" i="105"/>
  <c r="M1345" i="105" s="1"/>
  <c r="S1344" i="105"/>
  <c r="R1344" i="105"/>
  <c r="L1344" i="105"/>
  <c r="M1344" i="105" s="1"/>
  <c r="S1343" i="105"/>
  <c r="R1343" i="105"/>
  <c r="L1343" i="105"/>
  <c r="M1343" i="105" s="1"/>
  <c r="S1342" i="105"/>
  <c r="R1342" i="105"/>
  <c r="L1342" i="105"/>
  <c r="S1341" i="105"/>
  <c r="R1341" i="105"/>
  <c r="L1341" i="105"/>
  <c r="M1341" i="105" s="1"/>
  <c r="S1340" i="105"/>
  <c r="R1340" i="105"/>
  <c r="L1340" i="105"/>
  <c r="M1340" i="105" s="1"/>
  <c r="S1339" i="105"/>
  <c r="R1339" i="105"/>
  <c r="L1339" i="105"/>
  <c r="M1339" i="105" s="1"/>
  <c r="S1338" i="105"/>
  <c r="R1338" i="105"/>
  <c r="L1338" i="105"/>
  <c r="M1338" i="105" s="1"/>
  <c r="S1337" i="105"/>
  <c r="R1337" i="105"/>
  <c r="L1337" i="105"/>
  <c r="M1337" i="105" s="1"/>
  <c r="S1336" i="105"/>
  <c r="R1336" i="105"/>
  <c r="L1336" i="105"/>
  <c r="M1336" i="105" s="1"/>
  <c r="S1335" i="105"/>
  <c r="R1335" i="105"/>
  <c r="L1335" i="105"/>
  <c r="M1335" i="105" s="1"/>
  <c r="S1334" i="105"/>
  <c r="R1334" i="105"/>
  <c r="L1334" i="105"/>
  <c r="S1333" i="105"/>
  <c r="R1333" i="105"/>
  <c r="L1333" i="105"/>
  <c r="M1333" i="105" s="1"/>
  <c r="S1332" i="105"/>
  <c r="R1332" i="105"/>
  <c r="L1332" i="105"/>
  <c r="M1332" i="105" s="1"/>
  <c r="S1331" i="105"/>
  <c r="R1331" i="105"/>
  <c r="L1331" i="105"/>
  <c r="M1331" i="105" s="1"/>
  <c r="S1330" i="105"/>
  <c r="R1330" i="105"/>
  <c r="L1330" i="105"/>
  <c r="M1330" i="105" s="1"/>
  <c r="S1329" i="105"/>
  <c r="R1329" i="105"/>
  <c r="L1329" i="105"/>
  <c r="M1329" i="105" s="1"/>
  <c r="S1328" i="105"/>
  <c r="R1328" i="105"/>
  <c r="L1328" i="105"/>
  <c r="M1328" i="105" s="1"/>
  <c r="S1327" i="105"/>
  <c r="R1327" i="105"/>
  <c r="L1327" i="105"/>
  <c r="M1327" i="105" s="1"/>
  <c r="S1326" i="105"/>
  <c r="R1326" i="105"/>
  <c r="L1326" i="105"/>
  <c r="S1325" i="105"/>
  <c r="R1325" i="105"/>
  <c r="L1325" i="105"/>
  <c r="M1325" i="105" s="1"/>
  <c r="S1324" i="105"/>
  <c r="R1324" i="105"/>
  <c r="L1324" i="105"/>
  <c r="M1324" i="105" s="1"/>
  <c r="S1323" i="105"/>
  <c r="R1323" i="105"/>
  <c r="L1323" i="105"/>
  <c r="M1323" i="105" s="1"/>
  <c r="S1322" i="105"/>
  <c r="R1322" i="105"/>
  <c r="L1322" i="105"/>
  <c r="M1322" i="105" s="1"/>
  <c r="S1321" i="105"/>
  <c r="R1321" i="105"/>
  <c r="L1321" i="105"/>
  <c r="M1321" i="105" s="1"/>
  <c r="S1320" i="105"/>
  <c r="R1320" i="105"/>
  <c r="L1320" i="105"/>
  <c r="M1320" i="105" s="1"/>
  <c r="S1319" i="105"/>
  <c r="R1319" i="105"/>
  <c r="L1319" i="105"/>
  <c r="M1319" i="105" s="1"/>
  <c r="S1318" i="105"/>
  <c r="R1318" i="105"/>
  <c r="L1318" i="105"/>
  <c r="M1318" i="105" s="1"/>
  <c r="S1317" i="105"/>
  <c r="R1317" i="105"/>
  <c r="L1317" i="105"/>
  <c r="M1317" i="105" s="1"/>
  <c r="S1316" i="105"/>
  <c r="R1316" i="105"/>
  <c r="L1316" i="105"/>
  <c r="M1316" i="105" s="1"/>
  <c r="S1315" i="105"/>
  <c r="R1315" i="105"/>
  <c r="L1315" i="105"/>
  <c r="M1315" i="105" s="1"/>
  <c r="S1314" i="105"/>
  <c r="R1314" i="105"/>
  <c r="L1314" i="105"/>
  <c r="M1314" i="105" s="1"/>
  <c r="S1313" i="105"/>
  <c r="R1313" i="105"/>
  <c r="L1313" i="105"/>
  <c r="M1313" i="105" s="1"/>
  <c r="S1312" i="105"/>
  <c r="R1312" i="105"/>
  <c r="L1312" i="105"/>
  <c r="M1312" i="105" s="1"/>
  <c r="S1311" i="105"/>
  <c r="R1311" i="105"/>
  <c r="L1311" i="105"/>
  <c r="M1311" i="105" s="1"/>
  <c r="S1310" i="105"/>
  <c r="R1310" i="105"/>
  <c r="L1310" i="105"/>
  <c r="M1310" i="105" s="1"/>
  <c r="S1309" i="105"/>
  <c r="R1309" i="105"/>
  <c r="L1309" i="105"/>
  <c r="M1309" i="105" s="1"/>
  <c r="S1308" i="105"/>
  <c r="R1308" i="105"/>
  <c r="L1308" i="105"/>
  <c r="M1308" i="105" s="1"/>
  <c r="S1307" i="105"/>
  <c r="R1307" i="105"/>
  <c r="L1307" i="105"/>
  <c r="M1307" i="105" s="1"/>
  <c r="S1306" i="105"/>
  <c r="R1306" i="105"/>
  <c r="L1306" i="105"/>
  <c r="M1306" i="105" s="1"/>
  <c r="S1305" i="105"/>
  <c r="R1305" i="105"/>
  <c r="L1305" i="105"/>
  <c r="M1305" i="105" s="1"/>
  <c r="S1304" i="105"/>
  <c r="R1304" i="105"/>
  <c r="L1304" i="105"/>
  <c r="M1304" i="105" s="1"/>
  <c r="S1303" i="105"/>
  <c r="R1303" i="105"/>
  <c r="L1303" i="105"/>
  <c r="M1303" i="105" s="1"/>
  <c r="S1302" i="105"/>
  <c r="R1302" i="105"/>
  <c r="L1302" i="105"/>
  <c r="M1302" i="105" s="1"/>
  <c r="S1301" i="105"/>
  <c r="R1301" i="105"/>
  <c r="L1301" i="105"/>
  <c r="M1301" i="105" s="1"/>
  <c r="S1300" i="105"/>
  <c r="R1300" i="105"/>
  <c r="L1300" i="105"/>
  <c r="M1300" i="105" s="1"/>
  <c r="S1299" i="105"/>
  <c r="R1299" i="105"/>
  <c r="L1299" i="105"/>
  <c r="M1299" i="105" s="1"/>
  <c r="S1298" i="105"/>
  <c r="R1298" i="105"/>
  <c r="L1298" i="105"/>
  <c r="M1298" i="105" s="1"/>
  <c r="S1297" i="105"/>
  <c r="R1297" i="105"/>
  <c r="L1297" i="105"/>
  <c r="M1297" i="105" s="1"/>
  <c r="S1296" i="105"/>
  <c r="R1296" i="105"/>
  <c r="L1296" i="105"/>
  <c r="M1296" i="105" s="1"/>
  <c r="S1295" i="105"/>
  <c r="R1295" i="105"/>
  <c r="L1295" i="105"/>
  <c r="M1295" i="105" s="1"/>
  <c r="S1294" i="105"/>
  <c r="R1294" i="105"/>
  <c r="L1294" i="105"/>
  <c r="S1293" i="105"/>
  <c r="R1293" i="105"/>
  <c r="L1293" i="105"/>
  <c r="M1293" i="105" s="1"/>
  <c r="S1292" i="105"/>
  <c r="R1292" i="105"/>
  <c r="L1292" i="105"/>
  <c r="M1292" i="105" s="1"/>
  <c r="S1291" i="105"/>
  <c r="R1291" i="105"/>
  <c r="L1291" i="105"/>
  <c r="M1291" i="105" s="1"/>
  <c r="S1290" i="105"/>
  <c r="R1290" i="105"/>
  <c r="L1290" i="105"/>
  <c r="M1290" i="105" s="1"/>
  <c r="S1289" i="105"/>
  <c r="R1289" i="105"/>
  <c r="L1289" i="105"/>
  <c r="M1289" i="105" s="1"/>
  <c r="S1288" i="105"/>
  <c r="R1288" i="105"/>
  <c r="L1288" i="105"/>
  <c r="M1288" i="105" s="1"/>
  <c r="S1287" i="105"/>
  <c r="R1287" i="105"/>
  <c r="L1287" i="105"/>
  <c r="M1287" i="105" s="1"/>
  <c r="S1286" i="105"/>
  <c r="R1286" i="105"/>
  <c r="L1286" i="105"/>
  <c r="S1285" i="105"/>
  <c r="R1285" i="105"/>
  <c r="L1285" i="105"/>
  <c r="M1285" i="105" s="1"/>
  <c r="S1284" i="105"/>
  <c r="R1284" i="105"/>
  <c r="L1284" i="105"/>
  <c r="M1284" i="105" s="1"/>
  <c r="S1283" i="105"/>
  <c r="R1283" i="105"/>
  <c r="L1283" i="105"/>
  <c r="M1283" i="105" s="1"/>
  <c r="S1282" i="105"/>
  <c r="R1282" i="105"/>
  <c r="L1282" i="105"/>
  <c r="M1282" i="105" s="1"/>
  <c r="S1281" i="105"/>
  <c r="R1281" i="105"/>
  <c r="L1281" i="105"/>
  <c r="M1281" i="105" s="1"/>
  <c r="S1280" i="105"/>
  <c r="R1280" i="105"/>
  <c r="L1280" i="105"/>
  <c r="S1279" i="105"/>
  <c r="R1279" i="105"/>
  <c r="L1279" i="105"/>
  <c r="M1279" i="105" s="1"/>
  <c r="S1278" i="105"/>
  <c r="R1278" i="105"/>
  <c r="L1278" i="105"/>
  <c r="S1277" i="105"/>
  <c r="R1277" i="105"/>
  <c r="L1277" i="105"/>
  <c r="S1276" i="105"/>
  <c r="R1276" i="105"/>
  <c r="L1276" i="105"/>
  <c r="S1275" i="105"/>
  <c r="R1275" i="105"/>
  <c r="L1275" i="105"/>
  <c r="S1274" i="105"/>
  <c r="R1274" i="105"/>
  <c r="L1274" i="105"/>
  <c r="S1273" i="105"/>
  <c r="R1273" i="105"/>
  <c r="L1273" i="105"/>
  <c r="S1272" i="105"/>
  <c r="R1272" i="105"/>
  <c r="L1272" i="105"/>
  <c r="S1271" i="105"/>
  <c r="R1271" i="105"/>
  <c r="L1271" i="105"/>
  <c r="S1270" i="105"/>
  <c r="R1270" i="105"/>
  <c r="L1270" i="105"/>
  <c r="S1269" i="105"/>
  <c r="R1269" i="105"/>
  <c r="L1269" i="105"/>
  <c r="S1268" i="105"/>
  <c r="R1268" i="105"/>
  <c r="L1268" i="105"/>
  <c r="S1267" i="105"/>
  <c r="R1267" i="105"/>
  <c r="L1267" i="105"/>
  <c r="S1266" i="105"/>
  <c r="R1266" i="105"/>
  <c r="L1266" i="105"/>
  <c r="S1265" i="105"/>
  <c r="R1265" i="105"/>
  <c r="L1265" i="105"/>
  <c r="S1264" i="105"/>
  <c r="R1264" i="105"/>
  <c r="L1264" i="105"/>
  <c r="S1263" i="105"/>
  <c r="R1263" i="105"/>
  <c r="L1263" i="105"/>
  <c r="S1262" i="105"/>
  <c r="R1262" i="105"/>
  <c r="L1262" i="105"/>
  <c r="S1261" i="105"/>
  <c r="R1261" i="105"/>
  <c r="L1261" i="105"/>
  <c r="S1260" i="105"/>
  <c r="R1260" i="105"/>
  <c r="L1260" i="105"/>
  <c r="S1259" i="105"/>
  <c r="R1259" i="105"/>
  <c r="L1259" i="105"/>
  <c r="S1258" i="105"/>
  <c r="R1258" i="105"/>
  <c r="L1258" i="105"/>
  <c r="S1257" i="105"/>
  <c r="R1257" i="105"/>
  <c r="L1257" i="105"/>
  <c r="S1256" i="105"/>
  <c r="R1256" i="105"/>
  <c r="L1256" i="105"/>
  <c r="S1255" i="105"/>
  <c r="R1255" i="105"/>
  <c r="L1255" i="105"/>
  <c r="S1254" i="105"/>
  <c r="R1254" i="105"/>
  <c r="L1254" i="105"/>
  <c r="S1253" i="105"/>
  <c r="R1253" i="105"/>
  <c r="L1253" i="105"/>
  <c r="S1252" i="105"/>
  <c r="R1252" i="105"/>
  <c r="L1252" i="105"/>
  <c r="S1251" i="105"/>
  <c r="R1251" i="105"/>
  <c r="L1251" i="105"/>
  <c r="S1250" i="105"/>
  <c r="R1250" i="105"/>
  <c r="L1250" i="105"/>
  <c r="S1249" i="105"/>
  <c r="R1249" i="105"/>
  <c r="L1249" i="105"/>
  <c r="S1248" i="105"/>
  <c r="R1248" i="105"/>
  <c r="L1248" i="105"/>
  <c r="S1247" i="105"/>
  <c r="R1247" i="105"/>
  <c r="L1247" i="105"/>
  <c r="S1246" i="105"/>
  <c r="R1246" i="105"/>
  <c r="L1246" i="105"/>
  <c r="S1245" i="105"/>
  <c r="R1245" i="105"/>
  <c r="L1245" i="105"/>
  <c r="S1244" i="105"/>
  <c r="R1244" i="105"/>
  <c r="L1244" i="105"/>
  <c r="S1243" i="105"/>
  <c r="R1243" i="105"/>
  <c r="L1243" i="105"/>
  <c r="S1242" i="105"/>
  <c r="R1242" i="105"/>
  <c r="L1242" i="105"/>
  <c r="S1241" i="105"/>
  <c r="R1241" i="105"/>
  <c r="L1241" i="105"/>
  <c r="S1240" i="105"/>
  <c r="R1240" i="105"/>
  <c r="L1240" i="105"/>
  <c r="S1239" i="105"/>
  <c r="R1239" i="105"/>
  <c r="L1239" i="105"/>
  <c r="S1238" i="105"/>
  <c r="R1238" i="105"/>
  <c r="L1238" i="105"/>
  <c r="S1237" i="105"/>
  <c r="R1237" i="105"/>
  <c r="L1237" i="105"/>
  <c r="S1236" i="105"/>
  <c r="R1236" i="105"/>
  <c r="L1236" i="105"/>
  <c r="S1235" i="105"/>
  <c r="R1235" i="105"/>
  <c r="L1235" i="105"/>
  <c r="S1234" i="105"/>
  <c r="R1234" i="105"/>
  <c r="L1234" i="105"/>
  <c r="S1233" i="105"/>
  <c r="R1233" i="105"/>
  <c r="L1233" i="105"/>
  <c r="S1232" i="105"/>
  <c r="R1232" i="105"/>
  <c r="L1232" i="105"/>
  <c r="S1231" i="105"/>
  <c r="R1231" i="105"/>
  <c r="L1231" i="105"/>
  <c r="S1230" i="105"/>
  <c r="R1230" i="105"/>
  <c r="L1230" i="105"/>
  <c r="S1229" i="105"/>
  <c r="R1229" i="105"/>
  <c r="L1229" i="105"/>
  <c r="S1228" i="105"/>
  <c r="R1228" i="105"/>
  <c r="L1228" i="105"/>
  <c r="S1227" i="105"/>
  <c r="R1227" i="105"/>
  <c r="L1227" i="105"/>
  <c r="S1226" i="105"/>
  <c r="R1226" i="105"/>
  <c r="L1226" i="105"/>
  <c r="S1225" i="105"/>
  <c r="R1225" i="105"/>
  <c r="L1225" i="105"/>
  <c r="S1224" i="105"/>
  <c r="R1224" i="105"/>
  <c r="L1224" i="105"/>
  <c r="S1223" i="105"/>
  <c r="R1223" i="105"/>
  <c r="L1223" i="105"/>
  <c r="S1222" i="105"/>
  <c r="R1222" i="105"/>
  <c r="L1222" i="105"/>
  <c r="S1221" i="105"/>
  <c r="R1221" i="105"/>
  <c r="L1221" i="105"/>
  <c r="S1220" i="105"/>
  <c r="R1220" i="105"/>
  <c r="L1220" i="105"/>
  <c r="S1219" i="105"/>
  <c r="R1219" i="105"/>
  <c r="L1219" i="105"/>
  <c r="S1218" i="105"/>
  <c r="R1218" i="105"/>
  <c r="L1218" i="105"/>
  <c r="S1217" i="105"/>
  <c r="R1217" i="105"/>
  <c r="L1217" i="105"/>
  <c r="S1216" i="105"/>
  <c r="R1216" i="105"/>
  <c r="L1216" i="105"/>
  <c r="S1215" i="105"/>
  <c r="R1215" i="105"/>
  <c r="L1215" i="105"/>
  <c r="S1214" i="105"/>
  <c r="R1214" i="105"/>
  <c r="L1214" i="105"/>
  <c r="S1213" i="105"/>
  <c r="R1213" i="105"/>
  <c r="L1213" i="105"/>
  <c r="S1212" i="105"/>
  <c r="R1212" i="105"/>
  <c r="L1212" i="105"/>
  <c r="S1211" i="105"/>
  <c r="R1211" i="105"/>
  <c r="L1211" i="105"/>
  <c r="S1210" i="105"/>
  <c r="R1210" i="105"/>
  <c r="L1210" i="105"/>
  <c r="S1209" i="105"/>
  <c r="R1209" i="105"/>
  <c r="L1209" i="105"/>
  <c r="S1208" i="105"/>
  <c r="R1208" i="105"/>
  <c r="L1208" i="105"/>
  <c r="S1207" i="105"/>
  <c r="R1207" i="105"/>
  <c r="L1207" i="105"/>
  <c r="S1206" i="105"/>
  <c r="R1206" i="105"/>
  <c r="L1206" i="105"/>
  <c r="S1205" i="105"/>
  <c r="R1205" i="105"/>
  <c r="L1205" i="105"/>
  <c r="S1204" i="105"/>
  <c r="R1204" i="105"/>
  <c r="L1204" i="105"/>
  <c r="S1203" i="105"/>
  <c r="R1203" i="105"/>
  <c r="L1203" i="105"/>
  <c r="S1202" i="105"/>
  <c r="R1202" i="105"/>
  <c r="L1202" i="105"/>
  <c r="S1201" i="105"/>
  <c r="R1201" i="105"/>
  <c r="L1201" i="105"/>
  <c r="S1200" i="105"/>
  <c r="R1200" i="105"/>
  <c r="L1200" i="105"/>
  <c r="S1199" i="105"/>
  <c r="R1199" i="105"/>
  <c r="L1199" i="105"/>
  <c r="S1198" i="105"/>
  <c r="R1198" i="105"/>
  <c r="L1198" i="105"/>
  <c r="S1197" i="105"/>
  <c r="R1197" i="105"/>
  <c r="L1197" i="105"/>
  <c r="S1196" i="105"/>
  <c r="R1196" i="105"/>
  <c r="L1196" i="105"/>
  <c r="S1195" i="105"/>
  <c r="R1195" i="105"/>
  <c r="L1195" i="105"/>
  <c r="S1194" i="105"/>
  <c r="R1194" i="105"/>
  <c r="L1194" i="105"/>
  <c r="S1193" i="105"/>
  <c r="R1193" i="105"/>
  <c r="L1193" i="105"/>
  <c r="S1192" i="105"/>
  <c r="R1192" i="105"/>
  <c r="L1192" i="105"/>
  <c r="S1191" i="105"/>
  <c r="R1191" i="105"/>
  <c r="L1191" i="105"/>
  <c r="S1190" i="105"/>
  <c r="R1190" i="105"/>
  <c r="L1190" i="105"/>
  <c r="S1189" i="105"/>
  <c r="R1189" i="105"/>
  <c r="L1189" i="105"/>
  <c r="S1188" i="105"/>
  <c r="R1188" i="105"/>
  <c r="L1188" i="105"/>
  <c r="S1187" i="105"/>
  <c r="R1187" i="105"/>
  <c r="L1187" i="105"/>
  <c r="S1186" i="105"/>
  <c r="R1186" i="105"/>
  <c r="L1186" i="105"/>
  <c r="S1185" i="105"/>
  <c r="R1185" i="105"/>
  <c r="L1185" i="105"/>
  <c r="S1184" i="105"/>
  <c r="R1184" i="105"/>
  <c r="L1184" i="105"/>
  <c r="S1183" i="105"/>
  <c r="R1183" i="105"/>
  <c r="L1183" i="105"/>
  <c r="S1182" i="105"/>
  <c r="R1182" i="105"/>
  <c r="L1182" i="105"/>
  <c r="S1181" i="105"/>
  <c r="R1181" i="105"/>
  <c r="L1181" i="105"/>
  <c r="S1180" i="105"/>
  <c r="R1180" i="105"/>
  <c r="L1180" i="105"/>
  <c r="S1179" i="105"/>
  <c r="R1179" i="105"/>
  <c r="L1179" i="105"/>
  <c r="S1178" i="105"/>
  <c r="R1178" i="105"/>
  <c r="L1178" i="105"/>
  <c r="S1177" i="105"/>
  <c r="R1177" i="105"/>
  <c r="L1177" i="105"/>
  <c r="S1176" i="105"/>
  <c r="R1176" i="105"/>
  <c r="L1176" i="105"/>
  <c r="S1175" i="105"/>
  <c r="R1175" i="105"/>
  <c r="L1175" i="105"/>
  <c r="S1174" i="105"/>
  <c r="R1174" i="105"/>
  <c r="L1174" i="105"/>
  <c r="S1173" i="105"/>
  <c r="R1173" i="105"/>
  <c r="L1173" i="105"/>
  <c r="S1172" i="105"/>
  <c r="R1172" i="105"/>
  <c r="L1172" i="105"/>
  <c r="S1171" i="105"/>
  <c r="R1171" i="105"/>
  <c r="L1171" i="105"/>
  <c r="S1170" i="105"/>
  <c r="R1170" i="105"/>
  <c r="L1170" i="105"/>
  <c r="S1169" i="105"/>
  <c r="R1169" i="105"/>
  <c r="L1169" i="105"/>
  <c r="S1168" i="105"/>
  <c r="R1168" i="105"/>
  <c r="L1168" i="105"/>
  <c r="S1167" i="105"/>
  <c r="R1167" i="105"/>
  <c r="L1167" i="105"/>
  <c r="S1166" i="105"/>
  <c r="R1166" i="105"/>
  <c r="L1166" i="105"/>
  <c r="S1165" i="105"/>
  <c r="R1165" i="105"/>
  <c r="L1165" i="105"/>
  <c r="S1164" i="105"/>
  <c r="R1164" i="105"/>
  <c r="L1164" i="105"/>
  <c r="S1163" i="105"/>
  <c r="R1163" i="105"/>
  <c r="L1163" i="105"/>
  <c r="S1162" i="105"/>
  <c r="R1162" i="105"/>
  <c r="L1162" i="105"/>
  <c r="S1161" i="105"/>
  <c r="R1161" i="105"/>
  <c r="L1161" i="105"/>
  <c r="S1160" i="105"/>
  <c r="R1160" i="105"/>
  <c r="L1160" i="105"/>
  <c r="S1159" i="105"/>
  <c r="R1159" i="105"/>
  <c r="L1159" i="105"/>
  <c r="S1158" i="105"/>
  <c r="R1158" i="105"/>
  <c r="L1158" i="105"/>
  <c r="S1157" i="105"/>
  <c r="R1157" i="105"/>
  <c r="L1157" i="105"/>
  <c r="S1156" i="105"/>
  <c r="R1156" i="105"/>
  <c r="L1156" i="105"/>
  <c r="S1155" i="105"/>
  <c r="R1155" i="105"/>
  <c r="L1155" i="105"/>
  <c r="S1154" i="105"/>
  <c r="R1154" i="105"/>
  <c r="L1154" i="105"/>
  <c r="S1153" i="105"/>
  <c r="R1153" i="105"/>
  <c r="L1153" i="105"/>
  <c r="S1152" i="105"/>
  <c r="R1152" i="105"/>
  <c r="L1152" i="105"/>
  <c r="S1151" i="105"/>
  <c r="R1151" i="105"/>
  <c r="L1151" i="105"/>
  <c r="S1150" i="105"/>
  <c r="R1150" i="105"/>
  <c r="L1150" i="105"/>
  <c r="S1149" i="105"/>
  <c r="R1149" i="105"/>
  <c r="L1149" i="105"/>
  <c r="S1148" i="105"/>
  <c r="R1148" i="105"/>
  <c r="L1148" i="105"/>
  <c r="S1147" i="105"/>
  <c r="R1147" i="105"/>
  <c r="L1147" i="105"/>
  <c r="S1146" i="105"/>
  <c r="R1146" i="105"/>
  <c r="L1146" i="105"/>
  <c r="S1145" i="105"/>
  <c r="R1145" i="105"/>
  <c r="L1145" i="105"/>
  <c r="S1144" i="105"/>
  <c r="R1144" i="105"/>
  <c r="L1144" i="105"/>
  <c r="S1143" i="105"/>
  <c r="R1143" i="105"/>
  <c r="L1143" i="105"/>
  <c r="S1142" i="105"/>
  <c r="R1142" i="105"/>
  <c r="L1142" i="105"/>
  <c r="S1141" i="105"/>
  <c r="R1141" i="105"/>
  <c r="L1141" i="105"/>
  <c r="S1140" i="105"/>
  <c r="R1140" i="105"/>
  <c r="L1140" i="105"/>
  <c r="S1139" i="105"/>
  <c r="R1139" i="105"/>
  <c r="L1139" i="105"/>
  <c r="S1138" i="105"/>
  <c r="R1138" i="105"/>
  <c r="L1138" i="105"/>
  <c r="S1137" i="105"/>
  <c r="R1137" i="105"/>
  <c r="L1137" i="105"/>
  <c r="S1136" i="105"/>
  <c r="R1136" i="105"/>
  <c r="L1136" i="105"/>
  <c r="S1135" i="105"/>
  <c r="R1135" i="105"/>
  <c r="L1135" i="105"/>
  <c r="S1134" i="105"/>
  <c r="R1134" i="105"/>
  <c r="L1134" i="105"/>
  <c r="S1133" i="105"/>
  <c r="R1133" i="105"/>
  <c r="L1133" i="105"/>
  <c r="S1132" i="105"/>
  <c r="R1132" i="105"/>
  <c r="L1132" i="105"/>
  <c r="S1131" i="105"/>
  <c r="R1131" i="105"/>
  <c r="L1131" i="105"/>
  <c r="S1130" i="105"/>
  <c r="R1130" i="105"/>
  <c r="L1130" i="105"/>
  <c r="S1129" i="105"/>
  <c r="R1129" i="105"/>
  <c r="L1129" i="105"/>
  <c r="S1128" i="105"/>
  <c r="R1128" i="105"/>
  <c r="L1128" i="105"/>
  <c r="S1127" i="105"/>
  <c r="R1127" i="105"/>
  <c r="L1127" i="105"/>
  <c r="S1126" i="105"/>
  <c r="R1126" i="105"/>
  <c r="L1126" i="105"/>
  <c r="S1125" i="105"/>
  <c r="R1125" i="105"/>
  <c r="L1125" i="105"/>
  <c r="S1124" i="105"/>
  <c r="R1124" i="105"/>
  <c r="L1124" i="105"/>
  <c r="S1123" i="105"/>
  <c r="R1123" i="105"/>
  <c r="L1123" i="105"/>
  <c r="S1122" i="105"/>
  <c r="R1122" i="105"/>
  <c r="L1122" i="105"/>
  <c r="S1121" i="105"/>
  <c r="R1121" i="105"/>
  <c r="L1121" i="105"/>
  <c r="S1120" i="105"/>
  <c r="R1120" i="105"/>
  <c r="L1120" i="105"/>
  <c r="S1119" i="105"/>
  <c r="R1119" i="105"/>
  <c r="L1119" i="105"/>
  <c r="S1118" i="105"/>
  <c r="R1118" i="105"/>
  <c r="L1118" i="105"/>
  <c r="S1117" i="105"/>
  <c r="R1117" i="105"/>
  <c r="L1117" i="105"/>
  <c r="S1116" i="105"/>
  <c r="R1116" i="105"/>
  <c r="L1116" i="105"/>
  <c r="S1115" i="105"/>
  <c r="R1115" i="105"/>
  <c r="L1115" i="105"/>
  <c r="S1114" i="105"/>
  <c r="R1114" i="105"/>
  <c r="L1114" i="105"/>
  <c r="S1113" i="105"/>
  <c r="R1113" i="105"/>
  <c r="L1113" i="105"/>
  <c r="S1112" i="105"/>
  <c r="R1112" i="105"/>
  <c r="L1112" i="105"/>
  <c r="S1111" i="105"/>
  <c r="R1111" i="105"/>
  <c r="L1111" i="105"/>
  <c r="S1110" i="105"/>
  <c r="R1110" i="105"/>
  <c r="L1110" i="105"/>
  <c r="S1109" i="105"/>
  <c r="R1109" i="105"/>
  <c r="L1109" i="105"/>
  <c r="S1108" i="105"/>
  <c r="R1108" i="105"/>
  <c r="L1108" i="105"/>
  <c r="S1107" i="105"/>
  <c r="R1107" i="105"/>
  <c r="L1107" i="105"/>
  <c r="S1106" i="105"/>
  <c r="R1106" i="105"/>
  <c r="L1106" i="105"/>
  <c r="S1105" i="105"/>
  <c r="R1105" i="105"/>
  <c r="L1105" i="105"/>
  <c r="S1104" i="105"/>
  <c r="R1104" i="105"/>
  <c r="L1104" i="105"/>
  <c r="S1103" i="105"/>
  <c r="R1103" i="105"/>
  <c r="L1103" i="105"/>
  <c r="S1102" i="105"/>
  <c r="R1102" i="105"/>
  <c r="L1102" i="105"/>
  <c r="S1101" i="105"/>
  <c r="R1101" i="105"/>
  <c r="L1101" i="105"/>
  <c r="S1100" i="105"/>
  <c r="R1100" i="105"/>
  <c r="L1100" i="105"/>
  <c r="S1099" i="105"/>
  <c r="R1099" i="105"/>
  <c r="L1099" i="105"/>
  <c r="S1098" i="105"/>
  <c r="R1098" i="105"/>
  <c r="L1098" i="105"/>
  <c r="S1097" i="105"/>
  <c r="R1097" i="105"/>
  <c r="L1097" i="105"/>
  <c r="S1096" i="105"/>
  <c r="R1096" i="105"/>
  <c r="L1096" i="105"/>
  <c r="S1095" i="105"/>
  <c r="R1095" i="105"/>
  <c r="L1095" i="105"/>
  <c r="S1094" i="105"/>
  <c r="R1094" i="105"/>
  <c r="L1094" i="105"/>
  <c r="S1093" i="105"/>
  <c r="R1093" i="105"/>
  <c r="L1093" i="105"/>
  <c r="S1092" i="105"/>
  <c r="R1092" i="105"/>
  <c r="L1092" i="105"/>
  <c r="S1091" i="105"/>
  <c r="R1091" i="105"/>
  <c r="L1091" i="105"/>
  <c r="S1090" i="105"/>
  <c r="R1090" i="105"/>
  <c r="L1090" i="105"/>
  <c r="S1089" i="105"/>
  <c r="R1089" i="105"/>
  <c r="L1089" i="105"/>
  <c r="S1088" i="105"/>
  <c r="R1088" i="105"/>
  <c r="L1088" i="105"/>
  <c r="S1087" i="105"/>
  <c r="R1087" i="105"/>
  <c r="L1087" i="105"/>
  <c r="S1086" i="105"/>
  <c r="R1086" i="105"/>
  <c r="L1086" i="105"/>
  <c r="S1085" i="105"/>
  <c r="R1085" i="105"/>
  <c r="L1085" i="105"/>
  <c r="S1084" i="105"/>
  <c r="R1084" i="105"/>
  <c r="L1084" i="105"/>
  <c r="S1083" i="105"/>
  <c r="R1083" i="105"/>
  <c r="L1083" i="105"/>
  <c r="S1082" i="105"/>
  <c r="R1082" i="105"/>
  <c r="L1082" i="105"/>
  <c r="S1081" i="105"/>
  <c r="R1081" i="105"/>
  <c r="L1081" i="105"/>
  <c r="S1080" i="105"/>
  <c r="R1080" i="105"/>
  <c r="L1080" i="105"/>
  <c r="S1079" i="105"/>
  <c r="R1079" i="105"/>
  <c r="L1079" i="105"/>
  <c r="S1078" i="105"/>
  <c r="R1078" i="105"/>
  <c r="L1078" i="105"/>
  <c r="S1077" i="105"/>
  <c r="R1077" i="105"/>
  <c r="L1077" i="105"/>
  <c r="S1076" i="105"/>
  <c r="R1076" i="105"/>
  <c r="L1076" i="105"/>
  <c r="S1075" i="105"/>
  <c r="R1075" i="105"/>
  <c r="L1075" i="105"/>
  <c r="S1074" i="105"/>
  <c r="R1074" i="105"/>
  <c r="L1074" i="105"/>
  <c r="S1073" i="105"/>
  <c r="R1073" i="105"/>
  <c r="L1073" i="105"/>
  <c r="S1072" i="105"/>
  <c r="R1072" i="105"/>
  <c r="L1072" i="105"/>
  <c r="S1071" i="105"/>
  <c r="R1071" i="105"/>
  <c r="L1071" i="105"/>
  <c r="S1070" i="105"/>
  <c r="R1070" i="105"/>
  <c r="L1070" i="105"/>
  <c r="S1069" i="105"/>
  <c r="R1069" i="105"/>
  <c r="L1069" i="105"/>
  <c r="S1068" i="105"/>
  <c r="R1068" i="105"/>
  <c r="L1068" i="105"/>
  <c r="S1067" i="105"/>
  <c r="R1067" i="105"/>
  <c r="L1067" i="105"/>
  <c r="S1066" i="105"/>
  <c r="R1066" i="105"/>
  <c r="L1066" i="105"/>
  <c r="S1065" i="105"/>
  <c r="R1065" i="105"/>
  <c r="L1065" i="105"/>
  <c r="S1064" i="105"/>
  <c r="R1064" i="105"/>
  <c r="L1064" i="105"/>
  <c r="S1063" i="105"/>
  <c r="R1063" i="105"/>
  <c r="L1063" i="105"/>
  <c r="S1062" i="105"/>
  <c r="R1062" i="105"/>
  <c r="L1062" i="105"/>
  <c r="S1061" i="105"/>
  <c r="R1061" i="105"/>
  <c r="L1061" i="105"/>
  <c r="S1060" i="105"/>
  <c r="R1060" i="105"/>
  <c r="L1060" i="105"/>
  <c r="S1059" i="105"/>
  <c r="R1059" i="105"/>
  <c r="L1059" i="105"/>
  <c r="S1058" i="105"/>
  <c r="R1058" i="105"/>
  <c r="L1058" i="105"/>
  <c r="S1057" i="105"/>
  <c r="R1057" i="105"/>
  <c r="L1057" i="105"/>
  <c r="S1056" i="105"/>
  <c r="R1056" i="105"/>
  <c r="L1056" i="105"/>
  <c r="S1055" i="105"/>
  <c r="R1055" i="105"/>
  <c r="L1055" i="105"/>
  <c r="S1054" i="105"/>
  <c r="R1054" i="105"/>
  <c r="L1054" i="105"/>
  <c r="S1053" i="105"/>
  <c r="R1053" i="105"/>
  <c r="L1053" i="105"/>
  <c r="S1052" i="105"/>
  <c r="R1052" i="105"/>
  <c r="L1052" i="105"/>
  <c r="S1051" i="105"/>
  <c r="R1051" i="105"/>
  <c r="L1051" i="105"/>
  <c r="S1050" i="105"/>
  <c r="R1050" i="105"/>
  <c r="L1050" i="105"/>
  <c r="S1049" i="105"/>
  <c r="R1049" i="105"/>
  <c r="L1049" i="105"/>
  <c r="S1048" i="105"/>
  <c r="R1048" i="105"/>
  <c r="L1048" i="105"/>
  <c r="S1047" i="105"/>
  <c r="R1047" i="105"/>
  <c r="L1047" i="105"/>
  <c r="M1047" i="105" s="1"/>
  <c r="S1046" i="105"/>
  <c r="R1046" i="105"/>
  <c r="L1046" i="105"/>
  <c r="S1045" i="105"/>
  <c r="R1045" i="105"/>
  <c r="L1045" i="105"/>
  <c r="S1044" i="105"/>
  <c r="R1044" i="105"/>
  <c r="L1044" i="105"/>
  <c r="S1043" i="105"/>
  <c r="R1043" i="105"/>
  <c r="L1043" i="105"/>
  <c r="S1042" i="105"/>
  <c r="R1042" i="105"/>
  <c r="L1042" i="105"/>
  <c r="S1041" i="105"/>
  <c r="R1041" i="105"/>
  <c r="L1041" i="105"/>
  <c r="S1040" i="105"/>
  <c r="R1040" i="105"/>
  <c r="L1040" i="105"/>
  <c r="S1039" i="105"/>
  <c r="R1039" i="105"/>
  <c r="L1039" i="105"/>
  <c r="S1038" i="105"/>
  <c r="R1038" i="105"/>
  <c r="L1038" i="105"/>
  <c r="S1037" i="105"/>
  <c r="R1037" i="105"/>
  <c r="L1037" i="105"/>
  <c r="S1036" i="105"/>
  <c r="R1036" i="105"/>
  <c r="L1036" i="105"/>
  <c r="S1035" i="105"/>
  <c r="R1035" i="105"/>
  <c r="L1035" i="105"/>
  <c r="S1034" i="105"/>
  <c r="R1034" i="105"/>
  <c r="L1034" i="105"/>
  <c r="S1033" i="105"/>
  <c r="R1033" i="105"/>
  <c r="L1033" i="105"/>
  <c r="S1032" i="105"/>
  <c r="R1032" i="105"/>
  <c r="L1032" i="105"/>
  <c r="S1031" i="105"/>
  <c r="R1031" i="105"/>
  <c r="L1031" i="105"/>
  <c r="S1030" i="105"/>
  <c r="R1030" i="105"/>
  <c r="L1030" i="105"/>
  <c r="S1029" i="105"/>
  <c r="R1029" i="105"/>
  <c r="L1029" i="105"/>
  <c r="S1028" i="105"/>
  <c r="R1028" i="105"/>
  <c r="L1028" i="105"/>
  <c r="S1027" i="105"/>
  <c r="R1027" i="105"/>
  <c r="L1027" i="105"/>
  <c r="S1026" i="105"/>
  <c r="R1026" i="105"/>
  <c r="L1026" i="105"/>
  <c r="S1025" i="105"/>
  <c r="R1025" i="105"/>
  <c r="L1025" i="105"/>
  <c r="S1024" i="105"/>
  <c r="R1024" i="105"/>
  <c r="L1024" i="105"/>
  <c r="S1023" i="105"/>
  <c r="R1023" i="105"/>
  <c r="L1023" i="105"/>
  <c r="S1022" i="105"/>
  <c r="R1022" i="105"/>
  <c r="L1022" i="105"/>
  <c r="S1021" i="105"/>
  <c r="R1021" i="105"/>
  <c r="L1021" i="105"/>
  <c r="S1020" i="105"/>
  <c r="R1020" i="105"/>
  <c r="L1020" i="105"/>
  <c r="S1019" i="105"/>
  <c r="R1019" i="105"/>
  <c r="L1019" i="105"/>
  <c r="S1018" i="105"/>
  <c r="R1018" i="105"/>
  <c r="L1018" i="105"/>
  <c r="S1017" i="105"/>
  <c r="R1017" i="105"/>
  <c r="L1017" i="105"/>
  <c r="S1016" i="105"/>
  <c r="R1016" i="105"/>
  <c r="L1016" i="105"/>
  <c r="S1015" i="105"/>
  <c r="R1015" i="105"/>
  <c r="L1015" i="105"/>
  <c r="S1014" i="105"/>
  <c r="R1014" i="105"/>
  <c r="L1014" i="105"/>
  <c r="S1013" i="105"/>
  <c r="R1013" i="105"/>
  <c r="L1013" i="105"/>
  <c r="S1012" i="105"/>
  <c r="R1012" i="105"/>
  <c r="L1012" i="105"/>
  <c r="S1011" i="105"/>
  <c r="R1011" i="105"/>
  <c r="L1011" i="105"/>
  <c r="S1010" i="105"/>
  <c r="R1010" i="105"/>
  <c r="L1010" i="105"/>
  <c r="S1009" i="105"/>
  <c r="R1009" i="105"/>
  <c r="L1009" i="105"/>
  <c r="S1008" i="105"/>
  <c r="R1008" i="105"/>
  <c r="L1008" i="105"/>
  <c r="S1007" i="105"/>
  <c r="R1007" i="105"/>
  <c r="L1007" i="105"/>
  <c r="S1006" i="105"/>
  <c r="R1006" i="105"/>
  <c r="L1006" i="105"/>
  <c r="S1005" i="105"/>
  <c r="R1005" i="105"/>
  <c r="L1005" i="105"/>
  <c r="S1004" i="105"/>
  <c r="R1004" i="105"/>
  <c r="L1004" i="105"/>
  <c r="S1003" i="105"/>
  <c r="R1003" i="105"/>
  <c r="L1003" i="105"/>
  <c r="S1002" i="105"/>
  <c r="R1002" i="105"/>
  <c r="L1002" i="105"/>
  <c r="S1001" i="105"/>
  <c r="R1001" i="105"/>
  <c r="L1001" i="105"/>
  <c r="S1000" i="105"/>
  <c r="R1000" i="105"/>
  <c r="L1000" i="105"/>
  <c r="S999" i="105"/>
  <c r="R999" i="105"/>
  <c r="L999" i="105"/>
  <c r="S998" i="105"/>
  <c r="R998" i="105"/>
  <c r="L998" i="105"/>
  <c r="S997" i="105"/>
  <c r="R997" i="105"/>
  <c r="L997" i="105"/>
  <c r="S996" i="105"/>
  <c r="R996" i="105"/>
  <c r="L996" i="105"/>
  <c r="S995" i="105"/>
  <c r="R995" i="105"/>
  <c r="L995" i="105"/>
  <c r="S994" i="105"/>
  <c r="R994" i="105"/>
  <c r="L994" i="105"/>
  <c r="S993" i="105"/>
  <c r="R993" i="105"/>
  <c r="L993" i="105"/>
  <c r="S992" i="105"/>
  <c r="R992" i="105"/>
  <c r="L992" i="105"/>
  <c r="S991" i="105"/>
  <c r="R991" i="105"/>
  <c r="L991" i="105"/>
  <c r="S990" i="105"/>
  <c r="R990" i="105"/>
  <c r="L990" i="105"/>
  <c r="S989" i="105"/>
  <c r="R989" i="105"/>
  <c r="L989" i="105"/>
  <c r="S988" i="105"/>
  <c r="R988" i="105"/>
  <c r="L988" i="105"/>
  <c r="S987" i="105"/>
  <c r="R987" i="105"/>
  <c r="L987" i="105"/>
  <c r="S986" i="105"/>
  <c r="R986" i="105"/>
  <c r="L986" i="105"/>
  <c r="S985" i="105"/>
  <c r="R985" i="105"/>
  <c r="L985" i="105"/>
  <c r="S984" i="105"/>
  <c r="R984" i="105"/>
  <c r="L984" i="105"/>
  <c r="S983" i="105"/>
  <c r="R983" i="105"/>
  <c r="L983" i="105"/>
  <c r="S982" i="105"/>
  <c r="R982" i="105"/>
  <c r="L982" i="105"/>
  <c r="S981" i="105"/>
  <c r="R981" i="105"/>
  <c r="L981" i="105"/>
  <c r="S980" i="105"/>
  <c r="R980" i="105"/>
  <c r="L980" i="105"/>
  <c r="S979" i="105"/>
  <c r="R979" i="105"/>
  <c r="L979" i="105"/>
  <c r="S978" i="105"/>
  <c r="R978" i="105"/>
  <c r="L978" i="105"/>
  <c r="S977" i="105"/>
  <c r="R977" i="105"/>
  <c r="L977" i="105"/>
  <c r="S976" i="105"/>
  <c r="R976" i="105"/>
  <c r="L976" i="105"/>
  <c r="S975" i="105"/>
  <c r="R975" i="105"/>
  <c r="L975" i="105"/>
  <c r="S974" i="105"/>
  <c r="R974" i="105"/>
  <c r="L974" i="105"/>
  <c r="S973" i="105"/>
  <c r="R973" i="105"/>
  <c r="L973" i="105"/>
  <c r="S972" i="105"/>
  <c r="R972" i="105"/>
  <c r="L972" i="105"/>
  <c r="S971" i="105"/>
  <c r="R971" i="105"/>
  <c r="L971" i="105"/>
  <c r="S970" i="105"/>
  <c r="R970" i="105"/>
  <c r="L970" i="105"/>
  <c r="S969" i="105"/>
  <c r="R969" i="105"/>
  <c r="L969" i="105"/>
  <c r="S968" i="105"/>
  <c r="R968" i="105"/>
  <c r="L968" i="105"/>
  <c r="S967" i="105"/>
  <c r="R967" i="105"/>
  <c r="L967" i="105"/>
  <c r="S966" i="105"/>
  <c r="R966" i="105"/>
  <c r="L966" i="105"/>
  <c r="S965" i="105"/>
  <c r="R965" i="105"/>
  <c r="L965" i="105"/>
  <c r="S964" i="105"/>
  <c r="R964" i="105"/>
  <c r="L964" i="105"/>
  <c r="S963" i="105"/>
  <c r="R963" i="105"/>
  <c r="L963" i="105"/>
  <c r="S962" i="105"/>
  <c r="R962" i="105"/>
  <c r="L962" i="105"/>
  <c r="S961" i="105"/>
  <c r="R961" i="105"/>
  <c r="L961" i="105"/>
  <c r="S960" i="105"/>
  <c r="R960" i="105"/>
  <c r="L960" i="105"/>
  <c r="S959" i="105"/>
  <c r="R959" i="105"/>
  <c r="L959" i="105"/>
  <c r="S958" i="105"/>
  <c r="R958" i="105"/>
  <c r="L958" i="105"/>
  <c r="S957" i="105"/>
  <c r="R957" i="105"/>
  <c r="L957" i="105"/>
  <c r="S956" i="105"/>
  <c r="R956" i="105"/>
  <c r="L956" i="105"/>
  <c r="S955" i="105"/>
  <c r="R955" i="105"/>
  <c r="L955" i="105"/>
  <c r="S954" i="105"/>
  <c r="R954" i="105"/>
  <c r="L954" i="105"/>
  <c r="S953" i="105"/>
  <c r="R953" i="105"/>
  <c r="L953" i="105"/>
  <c r="S952" i="105"/>
  <c r="R952" i="105"/>
  <c r="L952" i="105"/>
  <c r="S951" i="105"/>
  <c r="R951" i="105"/>
  <c r="L951" i="105"/>
  <c r="S950" i="105"/>
  <c r="R950" i="105"/>
  <c r="L950" i="105"/>
  <c r="S949" i="105"/>
  <c r="R949" i="105"/>
  <c r="L949" i="105"/>
  <c r="S948" i="105"/>
  <c r="R948" i="105"/>
  <c r="L948" i="105"/>
  <c r="S947" i="105"/>
  <c r="R947" i="105"/>
  <c r="L947" i="105"/>
  <c r="S946" i="105"/>
  <c r="R946" i="105"/>
  <c r="L946" i="105"/>
  <c r="S945" i="105"/>
  <c r="R945" i="105"/>
  <c r="L945" i="105"/>
  <c r="S944" i="105"/>
  <c r="R944" i="105"/>
  <c r="L944" i="105"/>
  <c r="S943" i="105"/>
  <c r="R943" i="105"/>
  <c r="L943" i="105"/>
  <c r="S942" i="105"/>
  <c r="R942" i="105"/>
  <c r="L942" i="105"/>
  <c r="S941" i="105"/>
  <c r="R941" i="105"/>
  <c r="L941" i="105"/>
  <c r="S940" i="105"/>
  <c r="R940" i="105"/>
  <c r="L940" i="105"/>
  <c r="S939" i="105"/>
  <c r="R939" i="105"/>
  <c r="L939" i="105"/>
  <c r="S938" i="105"/>
  <c r="R938" i="105"/>
  <c r="L938" i="105"/>
  <c r="S937" i="105"/>
  <c r="R937" i="105"/>
  <c r="L937" i="105"/>
  <c r="S936" i="105"/>
  <c r="R936" i="105"/>
  <c r="L936" i="105"/>
  <c r="S935" i="105"/>
  <c r="R935" i="105"/>
  <c r="L935" i="105"/>
  <c r="S934" i="105"/>
  <c r="R934" i="105"/>
  <c r="L934" i="105"/>
  <c r="S933" i="105"/>
  <c r="R933" i="105"/>
  <c r="L933" i="105"/>
  <c r="S932" i="105"/>
  <c r="R932" i="105"/>
  <c r="L932" i="105"/>
  <c r="S931" i="105"/>
  <c r="R931" i="105"/>
  <c r="L931" i="105"/>
  <c r="S930" i="105"/>
  <c r="R930" i="105"/>
  <c r="L930" i="105"/>
  <c r="S929" i="105"/>
  <c r="R929" i="105"/>
  <c r="L929" i="105"/>
  <c r="S928" i="105"/>
  <c r="R928" i="105"/>
  <c r="L928" i="105"/>
  <c r="S927" i="105"/>
  <c r="R927" i="105"/>
  <c r="L927" i="105"/>
  <c r="S926" i="105"/>
  <c r="R926" i="105"/>
  <c r="L926" i="105"/>
  <c r="S925" i="105"/>
  <c r="R925" i="105"/>
  <c r="L925" i="105"/>
  <c r="S924" i="105"/>
  <c r="R924" i="105"/>
  <c r="L924" i="105"/>
  <c r="S923" i="105"/>
  <c r="R923" i="105"/>
  <c r="L923" i="105"/>
  <c r="S922" i="105"/>
  <c r="R922" i="105"/>
  <c r="L922" i="105"/>
  <c r="S921" i="105"/>
  <c r="R921" i="105"/>
  <c r="L921" i="105"/>
  <c r="S920" i="105"/>
  <c r="R920" i="105"/>
  <c r="L920" i="105"/>
  <c r="S919" i="105"/>
  <c r="R919" i="105"/>
  <c r="L919" i="105"/>
  <c r="S918" i="105"/>
  <c r="R918" i="105"/>
  <c r="L918" i="105"/>
  <c r="S917" i="105"/>
  <c r="R917" i="105"/>
  <c r="L917" i="105"/>
  <c r="S916" i="105"/>
  <c r="R916" i="105"/>
  <c r="L916" i="105"/>
  <c r="S915" i="105"/>
  <c r="R915" i="105"/>
  <c r="L915" i="105"/>
  <c r="S914" i="105"/>
  <c r="R914" i="105"/>
  <c r="L914" i="105"/>
  <c r="S913" i="105"/>
  <c r="R913" i="105"/>
  <c r="L913" i="105"/>
  <c r="S912" i="105"/>
  <c r="R912" i="105"/>
  <c r="L912" i="105"/>
  <c r="S911" i="105"/>
  <c r="R911" i="105"/>
  <c r="L911" i="105"/>
  <c r="S910" i="105"/>
  <c r="R910" i="105"/>
  <c r="L910" i="105"/>
  <c r="S909" i="105"/>
  <c r="R909" i="105"/>
  <c r="L909" i="105"/>
  <c r="S908" i="105"/>
  <c r="R908" i="105"/>
  <c r="L908" i="105"/>
  <c r="S907" i="105"/>
  <c r="R907" i="105"/>
  <c r="L907" i="105"/>
  <c r="S906" i="105"/>
  <c r="R906" i="105"/>
  <c r="L906" i="105"/>
  <c r="S905" i="105"/>
  <c r="R905" i="105"/>
  <c r="L905" i="105"/>
  <c r="S904" i="105"/>
  <c r="R904" i="105"/>
  <c r="L904" i="105"/>
  <c r="S903" i="105"/>
  <c r="R903" i="105"/>
  <c r="L903" i="105"/>
  <c r="S902" i="105"/>
  <c r="R902" i="105"/>
  <c r="L902" i="105"/>
  <c r="S901" i="105"/>
  <c r="R901" i="105"/>
  <c r="L901" i="105"/>
  <c r="S900" i="105"/>
  <c r="R900" i="105"/>
  <c r="L900" i="105"/>
  <c r="S899" i="105"/>
  <c r="R899" i="105"/>
  <c r="L899" i="105"/>
  <c r="S898" i="105"/>
  <c r="R898" i="105"/>
  <c r="L898" i="105"/>
  <c r="S897" i="105"/>
  <c r="R897" i="105"/>
  <c r="L897" i="105"/>
  <c r="S896" i="105"/>
  <c r="R896" i="105"/>
  <c r="L896" i="105"/>
  <c r="S895" i="105"/>
  <c r="R895" i="105"/>
  <c r="L895" i="105"/>
  <c r="S894" i="105"/>
  <c r="R894" i="105"/>
  <c r="L894" i="105"/>
  <c r="S893" i="105"/>
  <c r="R893" i="105"/>
  <c r="L893" i="105"/>
  <c r="S892" i="105"/>
  <c r="R892" i="105"/>
  <c r="L892" i="105"/>
  <c r="S891" i="105"/>
  <c r="R891" i="105"/>
  <c r="L891" i="105"/>
  <c r="S890" i="105"/>
  <c r="R890" i="105"/>
  <c r="L890" i="105"/>
  <c r="S889" i="105"/>
  <c r="R889" i="105"/>
  <c r="L889" i="105"/>
  <c r="S888" i="105"/>
  <c r="R888" i="105"/>
  <c r="L888" i="105"/>
  <c r="S887" i="105"/>
  <c r="R887" i="105"/>
  <c r="L887" i="105"/>
  <c r="S886" i="105"/>
  <c r="R886" i="105"/>
  <c r="L886" i="105"/>
  <c r="S885" i="105"/>
  <c r="R885" i="105"/>
  <c r="L885" i="105"/>
  <c r="S884" i="105"/>
  <c r="R884" i="105"/>
  <c r="L884" i="105"/>
  <c r="S883" i="105"/>
  <c r="R883" i="105"/>
  <c r="L883" i="105"/>
  <c r="S882" i="105"/>
  <c r="R882" i="105"/>
  <c r="L882" i="105"/>
  <c r="S881" i="105"/>
  <c r="R881" i="105"/>
  <c r="L881" i="105"/>
  <c r="S880" i="105"/>
  <c r="R880" i="105"/>
  <c r="L880" i="105"/>
  <c r="S879" i="105"/>
  <c r="R879" i="105"/>
  <c r="L879" i="105"/>
  <c r="S878" i="105"/>
  <c r="R878" i="105"/>
  <c r="L878" i="105"/>
  <c r="S877" i="105"/>
  <c r="R877" i="105"/>
  <c r="L877" i="105"/>
  <c r="S876" i="105"/>
  <c r="R876" i="105"/>
  <c r="L876" i="105"/>
  <c r="S875" i="105"/>
  <c r="R875" i="105"/>
  <c r="L875" i="105"/>
  <c r="S874" i="105"/>
  <c r="R874" i="105"/>
  <c r="L874" i="105"/>
  <c r="S873" i="105"/>
  <c r="R873" i="105"/>
  <c r="L873" i="105"/>
  <c r="S872" i="105"/>
  <c r="R872" i="105"/>
  <c r="L872" i="105"/>
  <c r="S871" i="105"/>
  <c r="R871" i="105"/>
  <c r="L871" i="105"/>
  <c r="S870" i="105"/>
  <c r="R870" i="105"/>
  <c r="L870" i="105"/>
  <c r="S869" i="105"/>
  <c r="R869" i="105"/>
  <c r="L869" i="105"/>
  <c r="S868" i="105"/>
  <c r="R868" i="105"/>
  <c r="L868" i="105"/>
  <c r="S867" i="105"/>
  <c r="R867" i="105"/>
  <c r="L867" i="105"/>
  <c r="S866" i="105"/>
  <c r="R866" i="105"/>
  <c r="L866" i="105"/>
  <c r="S865" i="105"/>
  <c r="R865" i="105"/>
  <c r="L865" i="105"/>
  <c r="S864" i="105"/>
  <c r="R864" i="105"/>
  <c r="L864" i="105"/>
  <c r="S863" i="105"/>
  <c r="R863" i="105"/>
  <c r="L863" i="105"/>
  <c r="S862" i="105"/>
  <c r="R862" i="105"/>
  <c r="L862" i="105"/>
  <c r="S861" i="105"/>
  <c r="R861" i="105"/>
  <c r="L861" i="105"/>
  <c r="S860" i="105"/>
  <c r="R860" i="105"/>
  <c r="L860" i="105"/>
  <c r="S859" i="105"/>
  <c r="R859" i="105"/>
  <c r="L859" i="105"/>
  <c r="S858" i="105"/>
  <c r="R858" i="105"/>
  <c r="L858" i="105"/>
  <c r="S857" i="105"/>
  <c r="R857" i="105"/>
  <c r="L857" i="105"/>
  <c r="S856" i="105"/>
  <c r="R856" i="105"/>
  <c r="L856" i="105"/>
  <c r="S855" i="105"/>
  <c r="R855" i="105"/>
  <c r="L855" i="105"/>
  <c r="S854" i="105"/>
  <c r="R854" i="105"/>
  <c r="L854" i="105"/>
  <c r="S853" i="105"/>
  <c r="R853" i="105"/>
  <c r="L853" i="105"/>
  <c r="S852" i="105"/>
  <c r="R852" i="105"/>
  <c r="L852" i="105"/>
  <c r="S851" i="105"/>
  <c r="R851" i="105"/>
  <c r="L851" i="105"/>
  <c r="S850" i="105"/>
  <c r="R850" i="105"/>
  <c r="L850" i="105"/>
  <c r="S849" i="105"/>
  <c r="R849" i="105"/>
  <c r="L849" i="105"/>
  <c r="S848" i="105"/>
  <c r="R848" i="105"/>
  <c r="L848" i="105"/>
  <c r="S847" i="105"/>
  <c r="R847" i="105"/>
  <c r="L847" i="105"/>
  <c r="S846" i="105"/>
  <c r="R846" i="105"/>
  <c r="L846" i="105"/>
  <c r="S845" i="105"/>
  <c r="R845" i="105"/>
  <c r="L845" i="105"/>
  <c r="S844" i="105"/>
  <c r="R844" i="105"/>
  <c r="L844" i="105"/>
  <c r="S843" i="105"/>
  <c r="R843" i="105"/>
  <c r="L843" i="105"/>
  <c r="S842" i="105"/>
  <c r="R842" i="105"/>
  <c r="L842" i="105"/>
  <c r="S841" i="105"/>
  <c r="R841" i="105"/>
  <c r="L841" i="105"/>
  <c r="S840" i="105"/>
  <c r="R840" i="105"/>
  <c r="L840" i="105"/>
  <c r="S839" i="105"/>
  <c r="R839" i="105"/>
  <c r="L839" i="105"/>
  <c r="S838" i="105"/>
  <c r="R838" i="105"/>
  <c r="L838" i="105"/>
  <c r="S837" i="105"/>
  <c r="R837" i="105"/>
  <c r="L837" i="105"/>
  <c r="S836" i="105"/>
  <c r="R836" i="105"/>
  <c r="L836" i="105"/>
  <c r="S835" i="105"/>
  <c r="R835" i="105"/>
  <c r="L835" i="105"/>
  <c r="S834" i="105"/>
  <c r="R834" i="105"/>
  <c r="L834" i="105"/>
  <c r="S833" i="105"/>
  <c r="R833" i="105"/>
  <c r="L833" i="105"/>
  <c r="S832" i="105"/>
  <c r="R832" i="105"/>
  <c r="L832" i="105"/>
  <c r="S831" i="105"/>
  <c r="R831" i="105"/>
  <c r="L831" i="105"/>
  <c r="S830" i="105"/>
  <c r="R830" i="105"/>
  <c r="L830" i="105"/>
  <c r="S829" i="105"/>
  <c r="R829" i="105"/>
  <c r="L829" i="105"/>
  <c r="S828" i="105"/>
  <c r="R828" i="105"/>
  <c r="L828" i="105"/>
  <c r="S827" i="105"/>
  <c r="R827" i="105"/>
  <c r="L827" i="105"/>
  <c r="S826" i="105"/>
  <c r="R826" i="105"/>
  <c r="L826" i="105"/>
  <c r="S825" i="105"/>
  <c r="R825" i="105"/>
  <c r="L825" i="105"/>
  <c r="S824" i="105"/>
  <c r="R824" i="105"/>
  <c r="L824" i="105"/>
  <c r="S823" i="105"/>
  <c r="R823" i="105"/>
  <c r="L823" i="105"/>
  <c r="S822" i="105"/>
  <c r="R822" i="105"/>
  <c r="L822" i="105"/>
  <c r="S821" i="105"/>
  <c r="R821" i="105"/>
  <c r="L821" i="105"/>
  <c r="S820" i="105"/>
  <c r="R820" i="105"/>
  <c r="L820" i="105"/>
  <c r="S819" i="105"/>
  <c r="R819" i="105"/>
  <c r="L819" i="105"/>
  <c r="S818" i="105"/>
  <c r="R818" i="105"/>
  <c r="L818" i="105"/>
  <c r="S817" i="105"/>
  <c r="R817" i="105"/>
  <c r="L817" i="105"/>
  <c r="S816" i="105"/>
  <c r="R816" i="105"/>
  <c r="L816" i="105"/>
  <c r="S815" i="105"/>
  <c r="R815" i="105"/>
  <c r="L815" i="105"/>
  <c r="S814" i="105"/>
  <c r="R814" i="105"/>
  <c r="L814" i="105"/>
  <c r="S813" i="105"/>
  <c r="R813" i="105"/>
  <c r="L813" i="105"/>
  <c r="S812" i="105"/>
  <c r="R812" i="105"/>
  <c r="L812" i="105"/>
  <c r="S811" i="105"/>
  <c r="R811" i="105"/>
  <c r="L811" i="105"/>
  <c r="S810" i="105"/>
  <c r="R810" i="105"/>
  <c r="L810" i="105"/>
  <c r="S809" i="105"/>
  <c r="R809" i="105"/>
  <c r="L809" i="105"/>
  <c r="S808" i="105"/>
  <c r="R808" i="105"/>
  <c r="L808" i="105"/>
  <c r="S807" i="105"/>
  <c r="R807" i="105"/>
  <c r="L807" i="105"/>
  <c r="S806" i="105"/>
  <c r="R806" i="105"/>
  <c r="L806" i="105"/>
  <c r="S805" i="105"/>
  <c r="R805" i="105"/>
  <c r="L805" i="105"/>
  <c r="S804" i="105"/>
  <c r="R804" i="105"/>
  <c r="L804" i="105"/>
  <c r="S803" i="105"/>
  <c r="R803" i="105"/>
  <c r="L803" i="105"/>
  <c r="S802" i="105"/>
  <c r="R802" i="105"/>
  <c r="L802" i="105"/>
  <c r="S801" i="105"/>
  <c r="R801" i="105"/>
  <c r="L801" i="105"/>
  <c r="S800" i="105"/>
  <c r="R800" i="105"/>
  <c r="L800" i="105"/>
  <c r="S799" i="105"/>
  <c r="R799" i="105"/>
  <c r="L799" i="105"/>
  <c r="S798" i="105"/>
  <c r="R798" i="105"/>
  <c r="L798" i="105"/>
  <c r="S797" i="105"/>
  <c r="R797" i="105"/>
  <c r="L797" i="105"/>
  <c r="S796" i="105"/>
  <c r="R796" i="105"/>
  <c r="L796" i="105"/>
  <c r="S795" i="105"/>
  <c r="R795" i="105"/>
  <c r="L795" i="105"/>
  <c r="S794" i="105"/>
  <c r="R794" i="105"/>
  <c r="L794" i="105"/>
  <c r="S793" i="105"/>
  <c r="R793" i="105"/>
  <c r="L793" i="105"/>
  <c r="S792" i="105"/>
  <c r="R792" i="105"/>
  <c r="L792" i="105"/>
  <c r="S791" i="105"/>
  <c r="R791" i="105"/>
  <c r="L791" i="105"/>
  <c r="S790" i="105"/>
  <c r="R790" i="105"/>
  <c r="L790" i="105"/>
  <c r="S789" i="105"/>
  <c r="R789" i="105"/>
  <c r="L789" i="105"/>
  <c r="S788" i="105"/>
  <c r="R788" i="105"/>
  <c r="L788" i="105"/>
  <c r="S787" i="105"/>
  <c r="R787" i="105"/>
  <c r="L787" i="105"/>
  <c r="S786" i="105"/>
  <c r="R786" i="105"/>
  <c r="L786" i="105"/>
  <c r="S785" i="105"/>
  <c r="R785" i="105"/>
  <c r="L785" i="105"/>
  <c r="S784" i="105"/>
  <c r="R784" i="105"/>
  <c r="L784" i="105"/>
  <c r="S783" i="105"/>
  <c r="R783" i="105"/>
  <c r="L783" i="105"/>
  <c r="S782" i="105"/>
  <c r="R782" i="105"/>
  <c r="L782" i="105"/>
  <c r="S781" i="105"/>
  <c r="R781" i="105"/>
  <c r="L781" i="105"/>
  <c r="S780" i="105"/>
  <c r="R780" i="105"/>
  <c r="L780" i="105"/>
  <c r="S779" i="105"/>
  <c r="R779" i="105"/>
  <c r="L779" i="105"/>
  <c r="S778" i="105"/>
  <c r="R778" i="105"/>
  <c r="L778" i="105"/>
  <c r="S777" i="105"/>
  <c r="R777" i="105"/>
  <c r="L777" i="105"/>
  <c r="S776" i="105"/>
  <c r="R776" i="105"/>
  <c r="L776" i="105"/>
  <c r="S775" i="105"/>
  <c r="R775" i="105"/>
  <c r="L775" i="105"/>
  <c r="S774" i="105"/>
  <c r="R774" i="105"/>
  <c r="L774" i="105"/>
  <c r="S773" i="105"/>
  <c r="R773" i="105"/>
  <c r="L773" i="105"/>
  <c r="S772" i="105"/>
  <c r="R772" i="105"/>
  <c r="L772" i="105"/>
  <c r="S771" i="105"/>
  <c r="R771" i="105"/>
  <c r="L771" i="105"/>
  <c r="S770" i="105"/>
  <c r="R770" i="105"/>
  <c r="L770" i="105"/>
  <c r="S769" i="105"/>
  <c r="R769" i="105"/>
  <c r="L769" i="105"/>
  <c r="S768" i="105"/>
  <c r="R768" i="105"/>
  <c r="L768" i="105"/>
  <c r="S767" i="105"/>
  <c r="R767" i="105"/>
  <c r="L767" i="105"/>
  <c r="S766" i="105"/>
  <c r="R766" i="105"/>
  <c r="L766" i="105"/>
  <c r="S765" i="105"/>
  <c r="R765" i="105"/>
  <c r="L765" i="105"/>
  <c r="S764" i="105"/>
  <c r="R764" i="105"/>
  <c r="L764" i="105"/>
  <c r="S763" i="105"/>
  <c r="R763" i="105"/>
  <c r="L763" i="105"/>
  <c r="S762" i="105"/>
  <c r="R762" i="105"/>
  <c r="L762" i="105"/>
  <c r="S761" i="105"/>
  <c r="R761" i="105"/>
  <c r="L761" i="105"/>
  <c r="S760" i="105"/>
  <c r="R760" i="105"/>
  <c r="L760" i="105"/>
  <c r="S759" i="105"/>
  <c r="R759" i="105"/>
  <c r="L759" i="105"/>
  <c r="S758" i="105"/>
  <c r="R758" i="105"/>
  <c r="L758" i="105"/>
  <c r="S757" i="105"/>
  <c r="R757" i="105"/>
  <c r="L757" i="105"/>
  <c r="S756" i="105"/>
  <c r="R756" i="105"/>
  <c r="L756" i="105"/>
  <c r="S755" i="105"/>
  <c r="R755" i="105"/>
  <c r="L755" i="105"/>
  <c r="S754" i="105"/>
  <c r="R754" i="105"/>
  <c r="L754" i="105"/>
  <c r="S753" i="105"/>
  <c r="R753" i="105"/>
  <c r="L753" i="105"/>
  <c r="S752" i="105"/>
  <c r="R752" i="105"/>
  <c r="L752" i="105"/>
  <c r="S751" i="105"/>
  <c r="R751" i="105"/>
  <c r="L751" i="105"/>
  <c r="S750" i="105"/>
  <c r="R750" i="105"/>
  <c r="L750" i="105"/>
  <c r="S749" i="105"/>
  <c r="R749" i="105"/>
  <c r="L749" i="105"/>
  <c r="S748" i="105"/>
  <c r="R748" i="105"/>
  <c r="L748" i="105"/>
  <c r="S747" i="105"/>
  <c r="R747" i="105"/>
  <c r="L747" i="105"/>
  <c r="S746" i="105"/>
  <c r="R746" i="105"/>
  <c r="L746" i="105"/>
  <c r="S745" i="105"/>
  <c r="R745" i="105"/>
  <c r="L745" i="105"/>
  <c r="S744" i="105"/>
  <c r="R744" i="105"/>
  <c r="L744" i="105"/>
  <c r="S743" i="105"/>
  <c r="R743" i="105"/>
  <c r="L743" i="105"/>
  <c r="S742" i="105"/>
  <c r="R742" i="105"/>
  <c r="L742" i="105"/>
  <c r="S741" i="105"/>
  <c r="R741" i="105"/>
  <c r="L741" i="105"/>
  <c r="S740" i="105"/>
  <c r="R740" i="105"/>
  <c r="L740" i="105"/>
  <c r="S739" i="105"/>
  <c r="R739" i="105"/>
  <c r="L739" i="105"/>
  <c r="S738" i="105"/>
  <c r="R738" i="105"/>
  <c r="L738" i="105"/>
  <c r="S737" i="105"/>
  <c r="R737" i="105"/>
  <c r="L737" i="105"/>
  <c r="S736" i="105"/>
  <c r="R736" i="105"/>
  <c r="L736" i="105"/>
  <c r="S735" i="105"/>
  <c r="R735" i="105"/>
  <c r="L735" i="105"/>
  <c r="S734" i="105"/>
  <c r="R734" i="105"/>
  <c r="L734" i="105"/>
  <c r="S733" i="105"/>
  <c r="R733" i="105"/>
  <c r="L733" i="105"/>
  <c r="S732" i="105"/>
  <c r="R732" i="105"/>
  <c r="L732" i="105"/>
  <c r="S731" i="105"/>
  <c r="R731" i="105"/>
  <c r="L731" i="105"/>
  <c r="S730" i="105"/>
  <c r="R730" i="105"/>
  <c r="L730" i="105"/>
  <c r="S729" i="105"/>
  <c r="R729" i="105"/>
  <c r="L729" i="105"/>
  <c r="S728" i="105"/>
  <c r="R728" i="105"/>
  <c r="L728" i="105"/>
  <c r="S727" i="105"/>
  <c r="R727" i="105"/>
  <c r="L727" i="105"/>
  <c r="S726" i="105"/>
  <c r="R726" i="105"/>
  <c r="L726" i="105"/>
  <c r="S725" i="105"/>
  <c r="R725" i="105"/>
  <c r="L725" i="105"/>
  <c r="S724" i="105"/>
  <c r="R724" i="105"/>
  <c r="L724" i="105"/>
  <c r="S723" i="105"/>
  <c r="R723" i="105"/>
  <c r="L723" i="105"/>
  <c r="S722" i="105"/>
  <c r="R722" i="105"/>
  <c r="L722" i="105"/>
  <c r="S721" i="105"/>
  <c r="R721" i="105"/>
  <c r="L721" i="105"/>
  <c r="S720" i="105"/>
  <c r="R720" i="105"/>
  <c r="L720" i="105"/>
  <c r="S719" i="105"/>
  <c r="R719" i="105"/>
  <c r="L719" i="105"/>
  <c r="S718" i="105"/>
  <c r="R718" i="105"/>
  <c r="L718" i="105"/>
  <c r="S717" i="105"/>
  <c r="R717" i="105"/>
  <c r="L717" i="105"/>
  <c r="S716" i="105"/>
  <c r="R716" i="105"/>
  <c r="L716" i="105"/>
  <c r="S715" i="105"/>
  <c r="R715" i="105"/>
  <c r="L715" i="105"/>
  <c r="S714" i="105"/>
  <c r="R714" i="105"/>
  <c r="L714" i="105"/>
  <c r="S713" i="105"/>
  <c r="R713" i="105"/>
  <c r="L713" i="105"/>
  <c r="S712" i="105"/>
  <c r="R712" i="105"/>
  <c r="L712" i="105"/>
  <c r="S711" i="105"/>
  <c r="R711" i="105"/>
  <c r="L711" i="105"/>
  <c r="S710" i="105"/>
  <c r="R710" i="105"/>
  <c r="L710" i="105"/>
  <c r="S709" i="105"/>
  <c r="R709" i="105"/>
  <c r="L709" i="105"/>
  <c r="S708" i="105"/>
  <c r="R708" i="105"/>
  <c r="L708" i="105"/>
  <c r="S707" i="105"/>
  <c r="R707" i="105"/>
  <c r="L707" i="105"/>
  <c r="S706" i="105"/>
  <c r="R706" i="105"/>
  <c r="L706" i="105"/>
  <c r="S705" i="105"/>
  <c r="R705" i="105"/>
  <c r="L705" i="105"/>
  <c r="S704" i="105"/>
  <c r="R704" i="105"/>
  <c r="L704" i="105"/>
  <c r="S703" i="105"/>
  <c r="R703" i="105"/>
  <c r="L703" i="105"/>
  <c r="S702" i="105"/>
  <c r="R702" i="105"/>
  <c r="L702" i="105"/>
  <c r="S701" i="105"/>
  <c r="R701" i="105"/>
  <c r="L701" i="105"/>
  <c r="S700" i="105"/>
  <c r="R700" i="105"/>
  <c r="L700" i="105"/>
  <c r="S699" i="105"/>
  <c r="R699" i="105"/>
  <c r="L699" i="105"/>
  <c r="S698" i="105"/>
  <c r="R698" i="105"/>
  <c r="L698" i="105"/>
  <c r="S697" i="105"/>
  <c r="R697" i="105"/>
  <c r="L697" i="105"/>
  <c r="S696" i="105"/>
  <c r="R696" i="105"/>
  <c r="L696" i="105"/>
  <c r="S695" i="105"/>
  <c r="R695" i="105"/>
  <c r="L695" i="105"/>
  <c r="S694" i="105"/>
  <c r="R694" i="105"/>
  <c r="L694" i="105"/>
  <c r="S693" i="105"/>
  <c r="R693" i="105"/>
  <c r="L693" i="105"/>
  <c r="S692" i="105"/>
  <c r="R692" i="105"/>
  <c r="L692" i="105"/>
  <c r="S691" i="105"/>
  <c r="R691" i="105"/>
  <c r="L691" i="105"/>
  <c r="S690" i="105"/>
  <c r="R690" i="105"/>
  <c r="L690" i="105"/>
  <c r="S689" i="105"/>
  <c r="R689" i="105"/>
  <c r="L689" i="105"/>
  <c r="S688" i="105"/>
  <c r="R688" i="105"/>
  <c r="L688" i="105"/>
  <c r="S687" i="105"/>
  <c r="R687" i="105"/>
  <c r="L687" i="105"/>
  <c r="S686" i="105"/>
  <c r="R686" i="105"/>
  <c r="L686" i="105"/>
  <c r="S685" i="105"/>
  <c r="R685" i="105"/>
  <c r="L685" i="105"/>
  <c r="S684" i="105"/>
  <c r="R684" i="105"/>
  <c r="L684" i="105"/>
  <c r="S683" i="105"/>
  <c r="R683" i="105"/>
  <c r="L683" i="105"/>
  <c r="S682" i="105"/>
  <c r="R682" i="105"/>
  <c r="L682" i="105"/>
  <c r="S681" i="105"/>
  <c r="R681" i="105"/>
  <c r="L681" i="105"/>
  <c r="S680" i="105"/>
  <c r="R680" i="105"/>
  <c r="L680" i="105"/>
  <c r="S679" i="105"/>
  <c r="R679" i="105"/>
  <c r="L679" i="105"/>
  <c r="S678" i="105"/>
  <c r="R678" i="105"/>
  <c r="L678" i="105"/>
  <c r="S677" i="105"/>
  <c r="R677" i="105"/>
  <c r="L677" i="105"/>
  <c r="S676" i="105"/>
  <c r="R676" i="105"/>
  <c r="L676" i="105"/>
  <c r="S675" i="105"/>
  <c r="R675" i="105"/>
  <c r="L675" i="105"/>
  <c r="S674" i="105"/>
  <c r="R674" i="105"/>
  <c r="L674" i="105"/>
  <c r="S673" i="105"/>
  <c r="R673" i="105"/>
  <c r="L673" i="105"/>
  <c r="S672" i="105"/>
  <c r="R672" i="105"/>
  <c r="L672" i="105"/>
  <c r="S671" i="105"/>
  <c r="R671" i="105"/>
  <c r="L671" i="105"/>
  <c r="S670" i="105"/>
  <c r="R670" i="105"/>
  <c r="L670" i="105"/>
  <c r="S669" i="105"/>
  <c r="R669" i="105"/>
  <c r="L669" i="105"/>
  <c r="S668" i="105"/>
  <c r="R668" i="105"/>
  <c r="L668" i="105"/>
  <c r="S667" i="105"/>
  <c r="R667" i="105"/>
  <c r="L667" i="105"/>
  <c r="S666" i="105"/>
  <c r="R666" i="105"/>
  <c r="L666" i="105"/>
  <c r="S665" i="105"/>
  <c r="R665" i="105"/>
  <c r="L665" i="105"/>
  <c r="S664" i="105"/>
  <c r="R664" i="105"/>
  <c r="L664" i="105"/>
  <c r="S663" i="105"/>
  <c r="R663" i="105"/>
  <c r="L663" i="105"/>
  <c r="S662" i="105"/>
  <c r="R662" i="105"/>
  <c r="L662" i="105"/>
  <c r="S661" i="105"/>
  <c r="R661" i="105"/>
  <c r="L661" i="105"/>
  <c r="S660" i="105"/>
  <c r="R660" i="105"/>
  <c r="L660" i="105"/>
  <c r="S659" i="105"/>
  <c r="R659" i="105"/>
  <c r="L659" i="105"/>
  <c r="S658" i="105"/>
  <c r="R658" i="105"/>
  <c r="L658" i="105"/>
  <c r="S657" i="105"/>
  <c r="R657" i="105"/>
  <c r="L657" i="105"/>
  <c r="S656" i="105"/>
  <c r="R656" i="105"/>
  <c r="L656" i="105"/>
  <c r="S655" i="105"/>
  <c r="R655" i="105"/>
  <c r="L655" i="105"/>
  <c r="S654" i="105"/>
  <c r="R654" i="105"/>
  <c r="L654" i="105"/>
  <c r="S653" i="105"/>
  <c r="R653" i="105"/>
  <c r="L653" i="105"/>
  <c r="S652" i="105"/>
  <c r="R652" i="105"/>
  <c r="L652" i="105"/>
  <c r="S651" i="105"/>
  <c r="R651" i="105"/>
  <c r="L651" i="105"/>
  <c r="S650" i="105"/>
  <c r="R650" i="105"/>
  <c r="L650" i="105"/>
  <c r="S649" i="105"/>
  <c r="R649" i="105"/>
  <c r="L649" i="105"/>
  <c r="S648" i="105"/>
  <c r="R648" i="105"/>
  <c r="L648" i="105"/>
  <c r="S647" i="105"/>
  <c r="R647" i="105"/>
  <c r="L647" i="105"/>
  <c r="S646" i="105"/>
  <c r="R646" i="105"/>
  <c r="L646" i="105"/>
  <c r="S645" i="105"/>
  <c r="R645" i="105"/>
  <c r="L645" i="105"/>
  <c r="S644" i="105"/>
  <c r="R644" i="105"/>
  <c r="L644" i="105"/>
  <c r="S643" i="105"/>
  <c r="R643" i="105"/>
  <c r="L643" i="105"/>
  <c r="S642" i="105"/>
  <c r="R642" i="105"/>
  <c r="L642" i="105"/>
  <c r="S641" i="105"/>
  <c r="R641" i="105"/>
  <c r="L641" i="105"/>
  <c r="S640" i="105"/>
  <c r="R640" i="105"/>
  <c r="L640" i="105"/>
  <c r="S639" i="105"/>
  <c r="R639" i="105"/>
  <c r="L639" i="105"/>
  <c r="S638" i="105"/>
  <c r="R638" i="105"/>
  <c r="L638" i="105"/>
  <c r="S637" i="105"/>
  <c r="R637" i="105"/>
  <c r="L637" i="105"/>
  <c r="S636" i="105"/>
  <c r="R636" i="105"/>
  <c r="L636" i="105"/>
  <c r="S635" i="105"/>
  <c r="R635" i="105"/>
  <c r="L635" i="105"/>
  <c r="S634" i="105"/>
  <c r="R634" i="105"/>
  <c r="L634" i="105"/>
  <c r="S633" i="105"/>
  <c r="R633" i="105"/>
  <c r="L633" i="105"/>
  <c r="S632" i="105"/>
  <c r="R632" i="105"/>
  <c r="L632" i="105"/>
  <c r="S631" i="105"/>
  <c r="R631" i="105"/>
  <c r="L631" i="105"/>
  <c r="S630" i="105"/>
  <c r="R630" i="105"/>
  <c r="L630" i="105"/>
  <c r="S629" i="105"/>
  <c r="R629" i="105"/>
  <c r="L629" i="105"/>
  <c r="S628" i="105"/>
  <c r="R628" i="105"/>
  <c r="L628" i="105"/>
  <c r="S627" i="105"/>
  <c r="R627" i="105"/>
  <c r="L627" i="105"/>
  <c r="S626" i="105"/>
  <c r="R626" i="105"/>
  <c r="L626" i="105"/>
  <c r="S625" i="105"/>
  <c r="R625" i="105"/>
  <c r="L625" i="105"/>
  <c r="S624" i="105"/>
  <c r="R624" i="105"/>
  <c r="L624" i="105"/>
  <c r="S623" i="105"/>
  <c r="R623" i="105"/>
  <c r="L623" i="105"/>
  <c r="S622" i="105"/>
  <c r="R622" i="105"/>
  <c r="L622" i="105"/>
  <c r="S621" i="105"/>
  <c r="R621" i="105"/>
  <c r="L621" i="105"/>
  <c r="S620" i="105"/>
  <c r="R620" i="105"/>
  <c r="L620" i="105"/>
  <c r="S619" i="105"/>
  <c r="R619" i="105"/>
  <c r="L619" i="105"/>
  <c r="S618" i="105"/>
  <c r="R618" i="105"/>
  <c r="L618" i="105"/>
  <c r="S617" i="105"/>
  <c r="R617" i="105"/>
  <c r="L617" i="105"/>
  <c r="S616" i="105"/>
  <c r="R616" i="105"/>
  <c r="L616" i="105"/>
  <c r="S615" i="105"/>
  <c r="R615" i="105"/>
  <c r="L615" i="105"/>
  <c r="S614" i="105"/>
  <c r="R614" i="105"/>
  <c r="L614" i="105"/>
  <c r="S613" i="105"/>
  <c r="R613" i="105"/>
  <c r="L613" i="105"/>
  <c r="S612" i="105"/>
  <c r="R612" i="105"/>
  <c r="L612" i="105"/>
  <c r="S611" i="105"/>
  <c r="R611" i="105"/>
  <c r="L611" i="105"/>
  <c r="S610" i="105"/>
  <c r="R610" i="105"/>
  <c r="L610" i="105"/>
  <c r="S609" i="105"/>
  <c r="R609" i="105"/>
  <c r="L609" i="105"/>
  <c r="S608" i="105"/>
  <c r="R608" i="105"/>
  <c r="L608" i="105"/>
  <c r="S607" i="105"/>
  <c r="R607" i="105"/>
  <c r="L607" i="105"/>
  <c r="S606" i="105"/>
  <c r="R606" i="105"/>
  <c r="L606" i="105"/>
  <c r="S605" i="105"/>
  <c r="R605" i="105"/>
  <c r="L605" i="105"/>
  <c r="S604" i="105"/>
  <c r="R604" i="105"/>
  <c r="L604" i="105"/>
  <c r="S603" i="105"/>
  <c r="R603" i="105"/>
  <c r="L603" i="105"/>
  <c r="S602" i="105"/>
  <c r="R602" i="105"/>
  <c r="L602" i="105"/>
  <c r="S601" i="105"/>
  <c r="R601" i="105"/>
  <c r="L601" i="105"/>
  <c r="S600" i="105"/>
  <c r="R600" i="105"/>
  <c r="L600" i="105"/>
  <c r="S599" i="105"/>
  <c r="R599" i="105"/>
  <c r="L599" i="105"/>
  <c r="S598" i="105"/>
  <c r="R598" i="105"/>
  <c r="L598" i="105"/>
  <c r="S597" i="105"/>
  <c r="R597" i="105"/>
  <c r="L597" i="105"/>
  <c r="S596" i="105"/>
  <c r="R596" i="105"/>
  <c r="L596" i="105"/>
  <c r="S595" i="105"/>
  <c r="R595" i="105"/>
  <c r="L595" i="105"/>
  <c r="S594" i="105"/>
  <c r="R594" i="105"/>
  <c r="L594" i="105"/>
  <c r="S593" i="105"/>
  <c r="R593" i="105"/>
  <c r="L593" i="105"/>
  <c r="S592" i="105"/>
  <c r="R592" i="105"/>
  <c r="L592" i="105"/>
  <c r="S591" i="105"/>
  <c r="R591" i="105"/>
  <c r="L591" i="105"/>
  <c r="S590" i="105"/>
  <c r="R590" i="105"/>
  <c r="L590" i="105"/>
  <c r="S589" i="105"/>
  <c r="R589" i="105"/>
  <c r="L589" i="105"/>
  <c r="S588" i="105"/>
  <c r="R588" i="105"/>
  <c r="L588" i="105"/>
  <c r="S587" i="105"/>
  <c r="R587" i="105"/>
  <c r="L587" i="105"/>
  <c r="S586" i="105"/>
  <c r="R586" i="105"/>
  <c r="L586" i="105"/>
  <c r="S585" i="105"/>
  <c r="R585" i="105"/>
  <c r="L585" i="105"/>
  <c r="S584" i="105"/>
  <c r="R584" i="105"/>
  <c r="L584" i="105"/>
  <c r="S583" i="105"/>
  <c r="R583" i="105"/>
  <c r="L583" i="105"/>
  <c r="S582" i="105"/>
  <c r="R582" i="105"/>
  <c r="L582" i="105"/>
  <c r="S581" i="105"/>
  <c r="R581" i="105"/>
  <c r="L581" i="105"/>
  <c r="S580" i="105"/>
  <c r="R580" i="105"/>
  <c r="L580" i="105"/>
  <c r="S579" i="105"/>
  <c r="R579" i="105"/>
  <c r="L579" i="105"/>
  <c r="S578" i="105"/>
  <c r="R578" i="105"/>
  <c r="L578" i="105"/>
  <c r="S577" i="105"/>
  <c r="R577" i="105"/>
  <c r="L577" i="105"/>
  <c r="S576" i="105"/>
  <c r="R576" i="105"/>
  <c r="L576" i="105"/>
  <c r="S575" i="105"/>
  <c r="R575" i="105"/>
  <c r="L575" i="105"/>
  <c r="S574" i="105"/>
  <c r="R574" i="105"/>
  <c r="L574" i="105"/>
  <c r="S573" i="105"/>
  <c r="R573" i="105"/>
  <c r="L573" i="105"/>
  <c r="S572" i="105"/>
  <c r="R572" i="105"/>
  <c r="L572" i="105"/>
  <c r="S571" i="105"/>
  <c r="R571" i="105"/>
  <c r="L571" i="105"/>
  <c r="S570" i="105"/>
  <c r="R570" i="105"/>
  <c r="L570" i="105"/>
  <c r="S569" i="105"/>
  <c r="R569" i="105"/>
  <c r="L569" i="105"/>
  <c r="S568" i="105"/>
  <c r="R568" i="105"/>
  <c r="L568" i="105"/>
  <c r="S567" i="105"/>
  <c r="R567" i="105"/>
  <c r="L567" i="105"/>
  <c r="S566" i="105"/>
  <c r="R566" i="105"/>
  <c r="L566" i="105"/>
  <c r="S565" i="105"/>
  <c r="R565" i="105"/>
  <c r="L565" i="105"/>
  <c r="S564" i="105"/>
  <c r="R564" i="105"/>
  <c r="L564" i="105"/>
  <c r="S563" i="105"/>
  <c r="R563" i="105"/>
  <c r="L563" i="105"/>
  <c r="S562" i="105"/>
  <c r="R562" i="105"/>
  <c r="L562" i="105"/>
  <c r="S561" i="105"/>
  <c r="R561" i="105"/>
  <c r="L561" i="105"/>
  <c r="S560" i="105"/>
  <c r="R560" i="105"/>
  <c r="L560" i="105"/>
  <c r="S559" i="105"/>
  <c r="R559" i="105"/>
  <c r="L559" i="105"/>
  <c r="S558" i="105"/>
  <c r="R558" i="105"/>
  <c r="L558" i="105"/>
  <c r="S557" i="105"/>
  <c r="R557" i="105"/>
  <c r="L557" i="105"/>
  <c r="S556" i="105"/>
  <c r="R556" i="105"/>
  <c r="L556" i="105"/>
  <c r="S555" i="105"/>
  <c r="R555" i="105"/>
  <c r="L555" i="105"/>
  <c r="S554" i="105"/>
  <c r="R554" i="105"/>
  <c r="L554" i="105"/>
  <c r="S553" i="105"/>
  <c r="R553" i="105"/>
  <c r="L553" i="105"/>
  <c r="S552" i="105"/>
  <c r="R552" i="105"/>
  <c r="L552" i="105"/>
  <c r="S551" i="105"/>
  <c r="R551" i="105"/>
  <c r="L551" i="105"/>
  <c r="S550" i="105"/>
  <c r="R550" i="105"/>
  <c r="L550" i="105"/>
  <c r="S549" i="105"/>
  <c r="R549" i="105"/>
  <c r="L549" i="105"/>
  <c r="S548" i="105"/>
  <c r="R548" i="105"/>
  <c r="L548" i="105"/>
  <c r="S547" i="105"/>
  <c r="R547" i="105"/>
  <c r="L547" i="105"/>
  <c r="S546" i="105"/>
  <c r="R546" i="105"/>
  <c r="L546" i="105"/>
  <c r="S545" i="105"/>
  <c r="R545" i="105"/>
  <c r="L545" i="105"/>
  <c r="S544" i="105"/>
  <c r="R544" i="105"/>
  <c r="L544" i="105"/>
  <c r="S543" i="105"/>
  <c r="R543" i="105"/>
  <c r="L543" i="105"/>
  <c r="T543" i="105" s="1"/>
  <c r="S542" i="105"/>
  <c r="R542" i="105"/>
  <c r="L542" i="105"/>
  <c r="S541" i="105"/>
  <c r="R541" i="105"/>
  <c r="L541" i="105"/>
  <c r="S540" i="105"/>
  <c r="R540" i="105"/>
  <c r="L540" i="105"/>
  <c r="S539" i="105"/>
  <c r="R539" i="105"/>
  <c r="L539" i="105"/>
  <c r="T539" i="105" s="1"/>
  <c r="S538" i="105"/>
  <c r="R538" i="105"/>
  <c r="L538" i="105"/>
  <c r="S537" i="105"/>
  <c r="R537" i="105"/>
  <c r="L537" i="105"/>
  <c r="S536" i="105"/>
  <c r="R536" i="105"/>
  <c r="L536" i="105"/>
  <c r="S535" i="105"/>
  <c r="R535" i="105"/>
  <c r="L535" i="105"/>
  <c r="T535" i="105" s="1"/>
  <c r="S534" i="105"/>
  <c r="R534" i="105"/>
  <c r="L534" i="105"/>
  <c r="S533" i="105"/>
  <c r="R533" i="105"/>
  <c r="L533" i="105"/>
  <c r="S532" i="105"/>
  <c r="R532" i="105"/>
  <c r="L532" i="105"/>
  <c r="S531" i="105"/>
  <c r="R531" i="105"/>
  <c r="L531" i="105"/>
  <c r="T531" i="105" s="1"/>
  <c r="S530" i="105"/>
  <c r="R530" i="105"/>
  <c r="L530" i="105"/>
  <c r="S529" i="105"/>
  <c r="R529" i="105"/>
  <c r="L529" i="105"/>
  <c r="S528" i="105"/>
  <c r="R528" i="105"/>
  <c r="L528" i="105"/>
  <c r="S527" i="105"/>
  <c r="R527" i="105"/>
  <c r="L527" i="105"/>
  <c r="S526" i="105"/>
  <c r="R526" i="105"/>
  <c r="L526" i="105"/>
  <c r="S525" i="105"/>
  <c r="R525" i="105"/>
  <c r="L525" i="105"/>
  <c r="S524" i="105"/>
  <c r="R524" i="105"/>
  <c r="L524" i="105"/>
  <c r="S523" i="105"/>
  <c r="R523" i="105"/>
  <c r="L523" i="105"/>
  <c r="S522" i="105"/>
  <c r="R522" i="105"/>
  <c r="L522" i="105"/>
  <c r="S521" i="105"/>
  <c r="R521" i="105"/>
  <c r="L521" i="105"/>
  <c r="S520" i="105"/>
  <c r="R520" i="105"/>
  <c r="L520" i="105"/>
  <c r="S519" i="105"/>
  <c r="R519" i="105"/>
  <c r="L519" i="105"/>
  <c r="S518" i="105"/>
  <c r="R518" i="105"/>
  <c r="L518" i="105"/>
  <c r="S517" i="105"/>
  <c r="R517" i="105"/>
  <c r="L517" i="105"/>
  <c r="S516" i="105"/>
  <c r="R516" i="105"/>
  <c r="L516" i="105"/>
  <c r="S515" i="105"/>
  <c r="R515" i="105"/>
  <c r="L515" i="105"/>
  <c r="S514" i="105"/>
  <c r="R514" i="105"/>
  <c r="L514" i="105"/>
  <c r="S513" i="105"/>
  <c r="R513" i="105"/>
  <c r="L513" i="105"/>
  <c r="S512" i="105"/>
  <c r="R512" i="105"/>
  <c r="L512" i="105"/>
  <c r="S511" i="105"/>
  <c r="R511" i="105"/>
  <c r="L511" i="105"/>
  <c r="S510" i="105"/>
  <c r="R510" i="105"/>
  <c r="L510" i="105"/>
  <c r="S509" i="105"/>
  <c r="R509" i="105"/>
  <c r="L509" i="105"/>
  <c r="S508" i="105"/>
  <c r="R508" i="105"/>
  <c r="L508" i="105"/>
  <c r="S507" i="105"/>
  <c r="R507" i="105"/>
  <c r="L507" i="105"/>
  <c r="S506" i="105"/>
  <c r="R506" i="105"/>
  <c r="L506" i="105"/>
  <c r="S505" i="105"/>
  <c r="R505" i="105"/>
  <c r="L505" i="105"/>
  <c r="S504" i="105"/>
  <c r="R504" i="105"/>
  <c r="L504" i="105"/>
  <c r="S503" i="105"/>
  <c r="R503" i="105"/>
  <c r="L503" i="105"/>
  <c r="S502" i="105"/>
  <c r="R502" i="105"/>
  <c r="L502" i="105"/>
  <c r="S501" i="105"/>
  <c r="R501" i="105"/>
  <c r="L501" i="105"/>
  <c r="S500" i="105"/>
  <c r="R500" i="105"/>
  <c r="L500" i="105"/>
  <c r="S499" i="105"/>
  <c r="R499" i="105"/>
  <c r="L499" i="105"/>
  <c r="S498" i="105"/>
  <c r="R498" i="105"/>
  <c r="L498" i="105"/>
  <c r="S497" i="105"/>
  <c r="R497" i="105"/>
  <c r="L497" i="105"/>
  <c r="S496" i="105"/>
  <c r="R496" i="105"/>
  <c r="L496" i="105"/>
  <c r="S495" i="105"/>
  <c r="R495" i="105"/>
  <c r="L495" i="105"/>
  <c r="S494" i="105"/>
  <c r="R494" i="105"/>
  <c r="L494" i="105"/>
  <c r="S493" i="105"/>
  <c r="R493" i="105"/>
  <c r="L493" i="105"/>
  <c r="S492" i="105"/>
  <c r="R492" i="105"/>
  <c r="L492" i="105"/>
  <c r="S491" i="105"/>
  <c r="R491" i="105"/>
  <c r="L491" i="105"/>
  <c r="S490" i="105"/>
  <c r="R490" i="105"/>
  <c r="L490" i="105"/>
  <c r="S489" i="105"/>
  <c r="R489" i="105"/>
  <c r="L489" i="105"/>
  <c r="S488" i="105"/>
  <c r="R488" i="105"/>
  <c r="L488" i="105"/>
  <c r="S487" i="105"/>
  <c r="R487" i="105"/>
  <c r="L487" i="105"/>
  <c r="S486" i="105"/>
  <c r="R486" i="105"/>
  <c r="L486" i="105"/>
  <c r="S485" i="105"/>
  <c r="R485" i="105"/>
  <c r="L485" i="105"/>
  <c r="S484" i="105"/>
  <c r="R484" i="105"/>
  <c r="L484" i="105"/>
  <c r="S483" i="105"/>
  <c r="R483" i="105"/>
  <c r="L483" i="105"/>
  <c r="S482" i="105"/>
  <c r="R482" i="105"/>
  <c r="L482" i="105"/>
  <c r="S481" i="105"/>
  <c r="R481" i="105"/>
  <c r="L481" i="105"/>
  <c r="S480" i="105"/>
  <c r="R480" i="105"/>
  <c r="L480" i="105"/>
  <c r="S479" i="105"/>
  <c r="R479" i="105"/>
  <c r="L479" i="105"/>
  <c r="S478" i="105"/>
  <c r="R478" i="105"/>
  <c r="L478" i="105"/>
  <c r="S477" i="105"/>
  <c r="R477" i="105"/>
  <c r="L477" i="105"/>
  <c r="S476" i="105"/>
  <c r="R476" i="105"/>
  <c r="L476" i="105"/>
  <c r="S475" i="105"/>
  <c r="R475" i="105"/>
  <c r="L475" i="105"/>
  <c r="S474" i="105"/>
  <c r="R474" i="105"/>
  <c r="L474" i="105"/>
  <c r="S473" i="105"/>
  <c r="R473" i="105"/>
  <c r="L473" i="105"/>
  <c r="S472" i="105"/>
  <c r="R472" i="105"/>
  <c r="L472" i="105"/>
  <c r="S471" i="105"/>
  <c r="R471" i="105"/>
  <c r="L471" i="105"/>
  <c r="S470" i="105"/>
  <c r="R470" i="105"/>
  <c r="L470" i="105"/>
  <c r="S469" i="105"/>
  <c r="R469" i="105"/>
  <c r="L469" i="105"/>
  <c r="S468" i="105"/>
  <c r="R468" i="105"/>
  <c r="L468" i="105"/>
  <c r="S467" i="105"/>
  <c r="R467" i="105"/>
  <c r="L467" i="105"/>
  <c r="S466" i="105"/>
  <c r="R466" i="105"/>
  <c r="L466" i="105"/>
  <c r="S465" i="105"/>
  <c r="R465" i="105"/>
  <c r="L465" i="105"/>
  <c r="S464" i="105"/>
  <c r="R464" i="105"/>
  <c r="L464" i="105"/>
  <c r="S463" i="105"/>
  <c r="R463" i="105"/>
  <c r="L463" i="105"/>
  <c r="S462" i="105"/>
  <c r="R462" i="105"/>
  <c r="L462" i="105"/>
  <c r="S461" i="105"/>
  <c r="R461" i="105"/>
  <c r="L461" i="105"/>
  <c r="S460" i="105"/>
  <c r="R460" i="105"/>
  <c r="L460" i="105"/>
  <c r="M460" i="105" s="1"/>
  <c r="S459" i="105"/>
  <c r="R459" i="105"/>
  <c r="L459" i="105"/>
  <c r="M459" i="105" s="1"/>
  <c r="S458" i="105"/>
  <c r="R458" i="105"/>
  <c r="L458" i="105"/>
  <c r="M458" i="105" s="1"/>
  <c r="S457" i="105"/>
  <c r="R457" i="105"/>
  <c r="L457" i="105"/>
  <c r="M457" i="105" s="1"/>
  <c r="S456" i="105"/>
  <c r="R456" i="105"/>
  <c r="L456" i="105"/>
  <c r="M456" i="105" s="1"/>
  <c r="S455" i="105"/>
  <c r="R455" i="105"/>
  <c r="L455" i="105"/>
  <c r="M455" i="105" s="1"/>
  <c r="S454" i="105"/>
  <c r="R454" i="105"/>
  <c r="L454" i="105"/>
  <c r="M454" i="105" s="1"/>
  <c r="S453" i="105"/>
  <c r="R453" i="105"/>
  <c r="L453" i="105"/>
  <c r="M453" i="105" s="1"/>
  <c r="S452" i="105"/>
  <c r="R452" i="105"/>
  <c r="L452" i="105"/>
  <c r="M452" i="105" s="1"/>
  <c r="S451" i="105"/>
  <c r="R451" i="105"/>
  <c r="L451" i="105"/>
  <c r="M451" i="105" s="1"/>
  <c r="S450" i="105"/>
  <c r="R450" i="105"/>
  <c r="L450" i="105"/>
  <c r="M450" i="105" s="1"/>
  <c r="S449" i="105"/>
  <c r="R449" i="105"/>
  <c r="L449" i="105"/>
  <c r="M449" i="105" s="1"/>
  <c r="S448" i="105"/>
  <c r="R448" i="105"/>
  <c r="L448" i="105"/>
  <c r="M448" i="105" s="1"/>
  <c r="S447" i="105"/>
  <c r="R447" i="105"/>
  <c r="L447" i="105"/>
  <c r="M447" i="105" s="1"/>
  <c r="S446" i="105"/>
  <c r="R446" i="105"/>
  <c r="L446" i="105"/>
  <c r="M446" i="105" s="1"/>
  <c r="S445" i="105"/>
  <c r="R445" i="105"/>
  <c r="L445" i="105"/>
  <c r="S444" i="105"/>
  <c r="R444" i="105"/>
  <c r="L444" i="105"/>
  <c r="M444" i="105" s="1"/>
  <c r="S443" i="105"/>
  <c r="R443" i="105"/>
  <c r="L443" i="105"/>
  <c r="M443" i="105" s="1"/>
  <c r="S442" i="105"/>
  <c r="R442" i="105"/>
  <c r="L442" i="105"/>
  <c r="M442" i="105" s="1"/>
  <c r="S441" i="105"/>
  <c r="R441" i="105"/>
  <c r="L441" i="105"/>
  <c r="M441" i="105" s="1"/>
  <c r="S440" i="105"/>
  <c r="R440" i="105"/>
  <c r="L440" i="105"/>
  <c r="M440" i="105" s="1"/>
  <c r="S439" i="105"/>
  <c r="R439" i="105"/>
  <c r="L439" i="105"/>
  <c r="M439" i="105" s="1"/>
  <c r="S438" i="105"/>
  <c r="R438" i="105"/>
  <c r="L438" i="105"/>
  <c r="M438" i="105" s="1"/>
  <c r="S437" i="105"/>
  <c r="R437" i="105"/>
  <c r="L437" i="105"/>
  <c r="M437" i="105" s="1"/>
  <c r="S436" i="105"/>
  <c r="R436" i="105"/>
  <c r="L436" i="105"/>
  <c r="M436" i="105" s="1"/>
  <c r="S435" i="105"/>
  <c r="R435" i="105"/>
  <c r="L435" i="105"/>
  <c r="M435" i="105" s="1"/>
  <c r="S434" i="105"/>
  <c r="R434" i="105"/>
  <c r="L434" i="105"/>
  <c r="M434" i="105" s="1"/>
  <c r="S433" i="105"/>
  <c r="R433" i="105"/>
  <c r="L433" i="105"/>
  <c r="M433" i="105" s="1"/>
  <c r="S432" i="105"/>
  <c r="R432" i="105"/>
  <c r="L432" i="105"/>
  <c r="M432" i="105" s="1"/>
  <c r="S431" i="105"/>
  <c r="R431" i="105"/>
  <c r="L431" i="105"/>
  <c r="M431" i="105" s="1"/>
  <c r="S430" i="105"/>
  <c r="R430" i="105"/>
  <c r="L430" i="105"/>
  <c r="M430" i="105" s="1"/>
  <c r="S429" i="105"/>
  <c r="R429" i="105"/>
  <c r="L429" i="105"/>
  <c r="S428" i="105"/>
  <c r="R428" i="105"/>
  <c r="L428" i="105"/>
  <c r="M428" i="105" s="1"/>
  <c r="S427" i="105"/>
  <c r="R427" i="105"/>
  <c r="L427" i="105"/>
  <c r="M427" i="105" s="1"/>
  <c r="S426" i="105"/>
  <c r="R426" i="105"/>
  <c r="L426" i="105"/>
  <c r="M426" i="105" s="1"/>
  <c r="S425" i="105"/>
  <c r="R425" i="105"/>
  <c r="L425" i="105"/>
  <c r="M425" i="105" s="1"/>
  <c r="S424" i="105"/>
  <c r="R424" i="105"/>
  <c r="L424" i="105"/>
  <c r="M424" i="105" s="1"/>
  <c r="S423" i="105"/>
  <c r="R423" i="105"/>
  <c r="L423" i="105"/>
  <c r="M423" i="105" s="1"/>
  <c r="S422" i="105"/>
  <c r="R422" i="105"/>
  <c r="L422" i="105"/>
  <c r="M422" i="105" s="1"/>
  <c r="S421" i="105"/>
  <c r="R421" i="105"/>
  <c r="L421" i="105"/>
  <c r="M421" i="105" s="1"/>
  <c r="S420" i="105"/>
  <c r="R420" i="105"/>
  <c r="L420" i="105"/>
  <c r="M420" i="105" s="1"/>
  <c r="S419" i="105"/>
  <c r="R419" i="105"/>
  <c r="L419" i="105"/>
  <c r="M419" i="105" s="1"/>
  <c r="S418" i="105"/>
  <c r="R418" i="105"/>
  <c r="L418" i="105"/>
  <c r="M418" i="105" s="1"/>
  <c r="S417" i="105"/>
  <c r="R417" i="105"/>
  <c r="L417" i="105"/>
  <c r="M417" i="105" s="1"/>
  <c r="S416" i="105"/>
  <c r="R416" i="105"/>
  <c r="L416" i="105"/>
  <c r="M416" i="105" s="1"/>
  <c r="S415" i="105"/>
  <c r="R415" i="105"/>
  <c r="L415" i="105"/>
  <c r="M415" i="105" s="1"/>
  <c r="S414" i="105"/>
  <c r="R414" i="105"/>
  <c r="L414" i="105"/>
  <c r="M414" i="105" s="1"/>
  <c r="S413" i="105"/>
  <c r="R413" i="105"/>
  <c r="L413" i="105"/>
  <c r="S412" i="105"/>
  <c r="R412" i="105"/>
  <c r="L412" i="105"/>
  <c r="M412" i="105" s="1"/>
  <c r="S411" i="105"/>
  <c r="R411" i="105"/>
  <c r="L411" i="105"/>
  <c r="M411" i="105" s="1"/>
  <c r="S410" i="105"/>
  <c r="R410" i="105"/>
  <c r="L410" i="105"/>
  <c r="M410" i="105" s="1"/>
  <c r="S409" i="105"/>
  <c r="R409" i="105"/>
  <c r="L409" i="105"/>
  <c r="M409" i="105" s="1"/>
  <c r="S408" i="105"/>
  <c r="R408" i="105"/>
  <c r="L408" i="105"/>
  <c r="M408" i="105" s="1"/>
  <c r="S407" i="105"/>
  <c r="R407" i="105"/>
  <c r="L407" i="105"/>
  <c r="M407" i="105" s="1"/>
  <c r="S406" i="105"/>
  <c r="R406" i="105"/>
  <c r="L406" i="105"/>
  <c r="M406" i="105" s="1"/>
  <c r="S405" i="105"/>
  <c r="R405" i="105"/>
  <c r="L405" i="105"/>
  <c r="M405" i="105" s="1"/>
  <c r="S404" i="105"/>
  <c r="R404" i="105"/>
  <c r="L404" i="105"/>
  <c r="M404" i="105" s="1"/>
  <c r="S403" i="105"/>
  <c r="R403" i="105"/>
  <c r="L403" i="105"/>
  <c r="M403" i="105" s="1"/>
  <c r="S402" i="105"/>
  <c r="R402" i="105"/>
  <c r="L402" i="105"/>
  <c r="M402" i="105" s="1"/>
  <c r="S401" i="105"/>
  <c r="R401" i="105"/>
  <c r="L401" i="105"/>
  <c r="M401" i="105" s="1"/>
  <c r="S400" i="105"/>
  <c r="R400" i="105"/>
  <c r="L400" i="105"/>
  <c r="M400" i="105" s="1"/>
  <c r="S399" i="105"/>
  <c r="R399" i="105"/>
  <c r="L399" i="105"/>
  <c r="M399" i="105" s="1"/>
  <c r="S398" i="105"/>
  <c r="R398" i="105"/>
  <c r="L398" i="105"/>
  <c r="M398" i="105" s="1"/>
  <c r="S397" i="105"/>
  <c r="R397" i="105"/>
  <c r="L397" i="105"/>
  <c r="S396" i="105"/>
  <c r="R396" i="105"/>
  <c r="L396" i="105"/>
  <c r="M396" i="105" s="1"/>
  <c r="S395" i="105"/>
  <c r="R395" i="105"/>
  <c r="L395" i="105"/>
  <c r="M395" i="105" s="1"/>
  <c r="S394" i="105"/>
  <c r="R394" i="105"/>
  <c r="L394" i="105"/>
  <c r="M394" i="105" s="1"/>
  <c r="S393" i="105"/>
  <c r="R393" i="105"/>
  <c r="L393" i="105"/>
  <c r="M393" i="105" s="1"/>
  <c r="S392" i="105"/>
  <c r="R392" i="105"/>
  <c r="L392" i="105"/>
  <c r="M392" i="105" s="1"/>
  <c r="S391" i="105"/>
  <c r="R391" i="105"/>
  <c r="L391" i="105"/>
  <c r="M391" i="105" s="1"/>
  <c r="S390" i="105"/>
  <c r="R390" i="105"/>
  <c r="L390" i="105"/>
  <c r="M390" i="105" s="1"/>
  <c r="S389" i="105"/>
  <c r="R389" i="105"/>
  <c r="L389" i="105"/>
  <c r="M389" i="105" s="1"/>
  <c r="S388" i="105"/>
  <c r="R388" i="105"/>
  <c r="L388" i="105"/>
  <c r="M388" i="105" s="1"/>
  <c r="S387" i="105"/>
  <c r="R387" i="105"/>
  <c r="L387" i="105"/>
  <c r="M387" i="105" s="1"/>
  <c r="S386" i="105"/>
  <c r="R386" i="105"/>
  <c r="L386" i="105"/>
  <c r="M386" i="105" s="1"/>
  <c r="S385" i="105"/>
  <c r="R385" i="105"/>
  <c r="L385" i="105"/>
  <c r="M385" i="105" s="1"/>
  <c r="S384" i="105"/>
  <c r="R384" i="105"/>
  <c r="L384" i="105"/>
  <c r="M384" i="105" s="1"/>
  <c r="S383" i="105"/>
  <c r="R383" i="105"/>
  <c r="L383" i="105"/>
  <c r="M383" i="105" s="1"/>
  <c r="S382" i="105"/>
  <c r="R382" i="105"/>
  <c r="L382" i="105"/>
  <c r="M382" i="105" s="1"/>
  <c r="S381" i="105"/>
  <c r="R381" i="105"/>
  <c r="L381" i="105"/>
  <c r="S380" i="105"/>
  <c r="R380" i="105"/>
  <c r="L380" i="105"/>
  <c r="M380" i="105" s="1"/>
  <c r="S379" i="105"/>
  <c r="R379" i="105"/>
  <c r="L379" i="105"/>
  <c r="M379" i="105" s="1"/>
  <c r="S378" i="105"/>
  <c r="R378" i="105"/>
  <c r="L378" i="105"/>
  <c r="M378" i="105" s="1"/>
  <c r="S377" i="105"/>
  <c r="R377" i="105"/>
  <c r="L377" i="105"/>
  <c r="M377" i="105" s="1"/>
  <c r="S376" i="105"/>
  <c r="R376" i="105"/>
  <c r="L376" i="105"/>
  <c r="M376" i="105" s="1"/>
  <c r="S375" i="105"/>
  <c r="R375" i="105"/>
  <c r="L375" i="105"/>
  <c r="M375" i="105" s="1"/>
  <c r="S374" i="105"/>
  <c r="R374" i="105"/>
  <c r="L374" i="105"/>
  <c r="M374" i="105" s="1"/>
  <c r="S373" i="105"/>
  <c r="R373" i="105"/>
  <c r="L373" i="105"/>
  <c r="M373" i="105" s="1"/>
  <c r="S372" i="105"/>
  <c r="R372" i="105"/>
  <c r="L372" i="105"/>
  <c r="M372" i="105" s="1"/>
  <c r="S371" i="105"/>
  <c r="R371" i="105"/>
  <c r="L371" i="105"/>
  <c r="M371" i="105" s="1"/>
  <c r="S370" i="105"/>
  <c r="R370" i="105"/>
  <c r="L370" i="105"/>
  <c r="M370" i="105" s="1"/>
  <c r="S369" i="105"/>
  <c r="R369" i="105"/>
  <c r="L369" i="105"/>
  <c r="M369" i="105" s="1"/>
  <c r="S368" i="105"/>
  <c r="R368" i="105"/>
  <c r="L368" i="105"/>
  <c r="M368" i="105" s="1"/>
  <c r="S367" i="105"/>
  <c r="R367" i="105"/>
  <c r="L367" i="105"/>
  <c r="M367" i="105" s="1"/>
  <c r="S366" i="105"/>
  <c r="R366" i="105"/>
  <c r="L366" i="105"/>
  <c r="M366" i="105" s="1"/>
  <c r="S365" i="105"/>
  <c r="R365" i="105"/>
  <c r="L365" i="105"/>
  <c r="S364" i="105"/>
  <c r="R364" i="105"/>
  <c r="L364" i="105"/>
  <c r="M364" i="105" s="1"/>
  <c r="S363" i="105"/>
  <c r="R363" i="105"/>
  <c r="L363" i="105"/>
  <c r="M363" i="105" s="1"/>
  <c r="S362" i="105"/>
  <c r="R362" i="105"/>
  <c r="L362" i="105"/>
  <c r="M362" i="105" s="1"/>
  <c r="S361" i="105"/>
  <c r="R361" i="105"/>
  <c r="L361" i="105"/>
  <c r="M361" i="105" s="1"/>
  <c r="S360" i="105"/>
  <c r="R360" i="105"/>
  <c r="L360" i="105"/>
  <c r="M360" i="105" s="1"/>
  <c r="S359" i="105"/>
  <c r="R359" i="105"/>
  <c r="L359" i="105"/>
  <c r="M359" i="105" s="1"/>
  <c r="S358" i="105"/>
  <c r="R358" i="105"/>
  <c r="L358" i="105"/>
  <c r="M358" i="105" s="1"/>
  <c r="S357" i="105"/>
  <c r="R357" i="105"/>
  <c r="L357" i="105"/>
  <c r="M357" i="105" s="1"/>
  <c r="S356" i="105"/>
  <c r="R356" i="105"/>
  <c r="L356" i="105"/>
  <c r="M356" i="105" s="1"/>
  <c r="S355" i="105"/>
  <c r="R355" i="105"/>
  <c r="L355" i="105"/>
  <c r="M355" i="105" s="1"/>
  <c r="S354" i="105"/>
  <c r="R354" i="105"/>
  <c r="L354" i="105"/>
  <c r="M354" i="105" s="1"/>
  <c r="S353" i="105"/>
  <c r="R353" i="105"/>
  <c r="L353" i="105"/>
  <c r="M353" i="105" s="1"/>
  <c r="S352" i="105"/>
  <c r="R352" i="105"/>
  <c r="L352" i="105"/>
  <c r="M352" i="105" s="1"/>
  <c r="S351" i="105"/>
  <c r="R351" i="105"/>
  <c r="L351" i="105"/>
  <c r="M351" i="105" s="1"/>
  <c r="S350" i="105"/>
  <c r="R350" i="105"/>
  <c r="L350" i="105"/>
  <c r="M350" i="105" s="1"/>
  <c r="S349" i="105"/>
  <c r="R349" i="105"/>
  <c r="L349" i="105"/>
  <c r="M349" i="105" s="1"/>
  <c r="S348" i="105"/>
  <c r="R348" i="105"/>
  <c r="L348" i="105"/>
  <c r="M348" i="105" s="1"/>
  <c r="S347" i="105"/>
  <c r="R347" i="105"/>
  <c r="L347" i="105"/>
  <c r="M347" i="105" s="1"/>
  <c r="S346" i="105"/>
  <c r="R346" i="105"/>
  <c r="L346" i="105"/>
  <c r="M346" i="105" s="1"/>
  <c r="S345" i="105"/>
  <c r="R345" i="105"/>
  <c r="L345" i="105"/>
  <c r="S344" i="105"/>
  <c r="R344" i="105"/>
  <c r="L344" i="105"/>
  <c r="M344" i="105" s="1"/>
  <c r="S343" i="105"/>
  <c r="R343" i="105"/>
  <c r="L343" i="105"/>
  <c r="M343" i="105" s="1"/>
  <c r="S342" i="105"/>
  <c r="R342" i="105"/>
  <c r="L342" i="105"/>
  <c r="M342" i="105" s="1"/>
  <c r="S341" i="105"/>
  <c r="R341" i="105"/>
  <c r="L341" i="105"/>
  <c r="M341" i="105" s="1"/>
  <c r="S340" i="105"/>
  <c r="R340" i="105"/>
  <c r="L340" i="105"/>
  <c r="M340" i="105" s="1"/>
  <c r="S339" i="105"/>
  <c r="R339" i="105"/>
  <c r="L339" i="105"/>
  <c r="M339" i="105" s="1"/>
  <c r="S338" i="105"/>
  <c r="R338" i="105"/>
  <c r="L338" i="105"/>
  <c r="M338" i="105" s="1"/>
  <c r="S337" i="105"/>
  <c r="R337" i="105"/>
  <c r="L337" i="105"/>
  <c r="M337" i="105" s="1"/>
  <c r="S336" i="105"/>
  <c r="R336" i="105"/>
  <c r="L336" i="105"/>
  <c r="M336" i="105" s="1"/>
  <c r="S335" i="105"/>
  <c r="R335" i="105"/>
  <c r="L335" i="105"/>
  <c r="M335" i="105" s="1"/>
  <c r="S334" i="105"/>
  <c r="R334" i="105"/>
  <c r="L334" i="105"/>
  <c r="M334" i="105" s="1"/>
  <c r="S333" i="105"/>
  <c r="R333" i="105"/>
  <c r="L333" i="105"/>
  <c r="M333" i="105" s="1"/>
  <c r="S332" i="105"/>
  <c r="R332" i="105"/>
  <c r="L332" i="105"/>
  <c r="M332" i="105" s="1"/>
  <c r="S331" i="105"/>
  <c r="R331" i="105"/>
  <c r="L331" i="105"/>
  <c r="M331" i="105" s="1"/>
  <c r="S330" i="105"/>
  <c r="R330" i="105"/>
  <c r="L330" i="105"/>
  <c r="M330" i="105" s="1"/>
  <c r="S329" i="105"/>
  <c r="R329" i="105"/>
  <c r="L329" i="105"/>
  <c r="M329" i="105" s="1"/>
  <c r="S328" i="105"/>
  <c r="R328" i="105"/>
  <c r="L328" i="105"/>
  <c r="M328" i="105" s="1"/>
  <c r="S327" i="105"/>
  <c r="R327" i="105"/>
  <c r="L327" i="105"/>
  <c r="M327" i="105" s="1"/>
  <c r="S326" i="105"/>
  <c r="R326" i="105"/>
  <c r="L326" i="105"/>
  <c r="M326" i="105" s="1"/>
  <c r="S325" i="105"/>
  <c r="R325" i="105"/>
  <c r="L325" i="105"/>
  <c r="M325" i="105" s="1"/>
  <c r="S324" i="105"/>
  <c r="R324" i="105"/>
  <c r="L324" i="105"/>
  <c r="M324" i="105" s="1"/>
  <c r="S323" i="105"/>
  <c r="R323" i="105"/>
  <c r="L323" i="105"/>
  <c r="M323" i="105" s="1"/>
  <c r="S322" i="105"/>
  <c r="R322" i="105"/>
  <c r="L322" i="105"/>
  <c r="M322" i="105" s="1"/>
  <c r="S321" i="105"/>
  <c r="R321" i="105"/>
  <c r="L321" i="105"/>
  <c r="M321" i="105" s="1"/>
  <c r="S320" i="105"/>
  <c r="R320" i="105"/>
  <c r="L320" i="105"/>
  <c r="M320" i="105" s="1"/>
  <c r="S319" i="105"/>
  <c r="R319" i="105"/>
  <c r="L319" i="105"/>
  <c r="M319" i="105" s="1"/>
  <c r="S318" i="105"/>
  <c r="R318" i="105"/>
  <c r="L318" i="105"/>
  <c r="M318" i="105" s="1"/>
  <c r="S317" i="105"/>
  <c r="R317" i="105"/>
  <c r="L317" i="105"/>
  <c r="M317" i="105" s="1"/>
  <c r="S316" i="105"/>
  <c r="R316" i="105"/>
  <c r="L316" i="105"/>
  <c r="M316" i="105" s="1"/>
  <c r="S315" i="105"/>
  <c r="R315" i="105"/>
  <c r="L315" i="105"/>
  <c r="M315" i="105" s="1"/>
  <c r="S314" i="105"/>
  <c r="R314" i="105"/>
  <c r="L314" i="105"/>
  <c r="M314" i="105" s="1"/>
  <c r="S313" i="105"/>
  <c r="R313" i="105"/>
  <c r="L313" i="105"/>
  <c r="M313" i="105" s="1"/>
  <c r="S312" i="105"/>
  <c r="R312" i="105"/>
  <c r="L312" i="105"/>
  <c r="M312" i="105" s="1"/>
  <c r="S311" i="105"/>
  <c r="R311" i="105"/>
  <c r="L311" i="105"/>
  <c r="M311" i="105" s="1"/>
  <c r="S310" i="105"/>
  <c r="R310" i="105"/>
  <c r="L310" i="105"/>
  <c r="M310" i="105" s="1"/>
  <c r="S309" i="105"/>
  <c r="R309" i="105"/>
  <c r="L309" i="105"/>
  <c r="M309" i="105" s="1"/>
  <c r="S308" i="105"/>
  <c r="R308" i="105"/>
  <c r="L308" i="105"/>
  <c r="M308" i="105" s="1"/>
  <c r="S307" i="105"/>
  <c r="R307" i="105"/>
  <c r="L307" i="105"/>
  <c r="M307" i="105" s="1"/>
  <c r="S306" i="105"/>
  <c r="R306" i="105"/>
  <c r="L306" i="105"/>
  <c r="M306" i="105" s="1"/>
  <c r="S305" i="105"/>
  <c r="R305" i="105"/>
  <c r="L305" i="105"/>
  <c r="M305" i="105" s="1"/>
  <c r="S304" i="105"/>
  <c r="R304" i="105"/>
  <c r="L304" i="105"/>
  <c r="M304" i="105" s="1"/>
  <c r="S303" i="105"/>
  <c r="R303" i="105"/>
  <c r="L303" i="105"/>
  <c r="M303" i="105" s="1"/>
  <c r="S302" i="105"/>
  <c r="R302" i="105"/>
  <c r="L302" i="105"/>
  <c r="M302" i="105" s="1"/>
  <c r="S301" i="105"/>
  <c r="R301" i="105"/>
  <c r="L301" i="105"/>
  <c r="M301" i="105" s="1"/>
  <c r="S300" i="105"/>
  <c r="R300" i="105"/>
  <c r="L300" i="105"/>
  <c r="M300" i="105" s="1"/>
  <c r="S299" i="105"/>
  <c r="R299" i="105"/>
  <c r="L299" i="105"/>
  <c r="M299" i="105" s="1"/>
  <c r="S298" i="105"/>
  <c r="R298" i="105"/>
  <c r="L298" i="105"/>
  <c r="M298" i="105" s="1"/>
  <c r="S297" i="105"/>
  <c r="R297" i="105"/>
  <c r="L297" i="105"/>
  <c r="M297" i="105" s="1"/>
  <c r="S296" i="105"/>
  <c r="R296" i="105"/>
  <c r="L296" i="105"/>
  <c r="M296" i="105" s="1"/>
  <c r="S295" i="105"/>
  <c r="R295" i="105"/>
  <c r="L295" i="105"/>
  <c r="M295" i="105" s="1"/>
  <c r="S294" i="105"/>
  <c r="R294" i="105"/>
  <c r="L294" i="105"/>
  <c r="M294" i="105" s="1"/>
  <c r="S293" i="105"/>
  <c r="R293" i="105"/>
  <c r="L293" i="105"/>
  <c r="M293" i="105" s="1"/>
  <c r="S292" i="105"/>
  <c r="R292" i="105"/>
  <c r="L292" i="105"/>
  <c r="M292" i="105" s="1"/>
  <c r="S291" i="105"/>
  <c r="R291" i="105"/>
  <c r="L291" i="105"/>
  <c r="M291" i="105" s="1"/>
  <c r="S290" i="105"/>
  <c r="R290" i="105"/>
  <c r="L290" i="105"/>
  <c r="M290" i="105" s="1"/>
  <c r="S289" i="105"/>
  <c r="R289" i="105"/>
  <c r="L289" i="105"/>
  <c r="M289" i="105" s="1"/>
  <c r="S288" i="105"/>
  <c r="R288" i="105"/>
  <c r="L288" i="105"/>
  <c r="M288" i="105" s="1"/>
  <c r="S287" i="105"/>
  <c r="R287" i="105"/>
  <c r="L287" i="105"/>
  <c r="M287" i="105" s="1"/>
  <c r="S286" i="105"/>
  <c r="R286" i="105"/>
  <c r="L286" i="105"/>
  <c r="M286" i="105" s="1"/>
  <c r="S285" i="105"/>
  <c r="R285" i="105"/>
  <c r="L285" i="105"/>
  <c r="M285" i="105" s="1"/>
  <c r="S284" i="105"/>
  <c r="R284" i="105"/>
  <c r="L284" i="105"/>
  <c r="M284" i="105" s="1"/>
  <c r="S283" i="105"/>
  <c r="R283" i="105"/>
  <c r="L283" i="105"/>
  <c r="M283" i="105" s="1"/>
  <c r="S282" i="105"/>
  <c r="R282" i="105"/>
  <c r="L282" i="105"/>
  <c r="M282" i="105" s="1"/>
  <c r="S281" i="105"/>
  <c r="R281" i="105"/>
  <c r="L281" i="105"/>
  <c r="M281" i="105" s="1"/>
  <c r="S280" i="105"/>
  <c r="R280" i="105"/>
  <c r="L280" i="105"/>
  <c r="M280" i="105" s="1"/>
  <c r="S279" i="105"/>
  <c r="R279" i="105"/>
  <c r="L279" i="105"/>
  <c r="M279" i="105" s="1"/>
  <c r="S278" i="105"/>
  <c r="R278" i="105"/>
  <c r="L278" i="105"/>
  <c r="M278" i="105" s="1"/>
  <c r="S277" i="105"/>
  <c r="R277" i="105"/>
  <c r="L277" i="105"/>
  <c r="M277" i="105" s="1"/>
  <c r="S276" i="105"/>
  <c r="R276" i="105"/>
  <c r="L276" i="105"/>
  <c r="M276" i="105" s="1"/>
  <c r="S275" i="105"/>
  <c r="R275" i="105"/>
  <c r="L275" i="105"/>
  <c r="M275" i="105" s="1"/>
  <c r="S274" i="105"/>
  <c r="R274" i="105"/>
  <c r="L274" i="105"/>
  <c r="M274" i="105" s="1"/>
  <c r="S273" i="105"/>
  <c r="R273" i="105"/>
  <c r="L273" i="105"/>
  <c r="M273" i="105" s="1"/>
  <c r="S272" i="105"/>
  <c r="R272" i="105"/>
  <c r="L272" i="105"/>
  <c r="M272" i="105" s="1"/>
  <c r="S271" i="105"/>
  <c r="R271" i="105"/>
  <c r="L271" i="105"/>
  <c r="M271" i="105" s="1"/>
  <c r="S270" i="105"/>
  <c r="R270" i="105"/>
  <c r="L270" i="105"/>
  <c r="M270" i="105" s="1"/>
  <c r="S269" i="105"/>
  <c r="R269" i="105"/>
  <c r="L269" i="105"/>
  <c r="M269" i="105" s="1"/>
  <c r="S268" i="105"/>
  <c r="R268" i="105"/>
  <c r="L268" i="105"/>
  <c r="M268" i="105" s="1"/>
  <c r="S267" i="105"/>
  <c r="R267" i="105"/>
  <c r="L267" i="105"/>
  <c r="M267" i="105" s="1"/>
  <c r="S266" i="105"/>
  <c r="R266" i="105"/>
  <c r="L266" i="105"/>
  <c r="M266" i="105" s="1"/>
  <c r="S265" i="105"/>
  <c r="R265" i="105"/>
  <c r="L265" i="105"/>
  <c r="M265" i="105" s="1"/>
  <c r="S264" i="105"/>
  <c r="R264" i="105"/>
  <c r="L264" i="105"/>
  <c r="M264" i="105" s="1"/>
  <c r="S263" i="105"/>
  <c r="R263" i="105"/>
  <c r="L263" i="105"/>
  <c r="M263" i="105" s="1"/>
  <c r="S262" i="105"/>
  <c r="R262" i="105"/>
  <c r="L262" i="105"/>
  <c r="M262" i="105" s="1"/>
  <c r="S261" i="105"/>
  <c r="R261" i="105"/>
  <c r="L261" i="105"/>
  <c r="M261" i="105" s="1"/>
  <c r="S260" i="105"/>
  <c r="R260" i="105"/>
  <c r="L260" i="105"/>
  <c r="M260" i="105" s="1"/>
  <c r="S259" i="105"/>
  <c r="R259" i="105"/>
  <c r="L259" i="105"/>
  <c r="M259" i="105" s="1"/>
  <c r="S258" i="105"/>
  <c r="R258" i="105"/>
  <c r="L258" i="105"/>
  <c r="M258" i="105" s="1"/>
  <c r="S257" i="105"/>
  <c r="R257" i="105"/>
  <c r="L257" i="105"/>
  <c r="M257" i="105" s="1"/>
  <c r="S256" i="105"/>
  <c r="R256" i="105"/>
  <c r="L256" i="105"/>
  <c r="M256" i="105" s="1"/>
  <c r="S255" i="105"/>
  <c r="R255" i="105"/>
  <c r="L255" i="105"/>
  <c r="M255" i="105" s="1"/>
  <c r="S254" i="105"/>
  <c r="R254" i="105"/>
  <c r="L254" i="105"/>
  <c r="M254" i="105" s="1"/>
  <c r="S253" i="105"/>
  <c r="R253" i="105"/>
  <c r="L253" i="105"/>
  <c r="M253" i="105" s="1"/>
  <c r="S252" i="105"/>
  <c r="R252" i="105"/>
  <c r="L252" i="105"/>
  <c r="M252" i="105" s="1"/>
  <c r="S251" i="105"/>
  <c r="R251" i="105"/>
  <c r="L251" i="105"/>
  <c r="M251" i="105" s="1"/>
  <c r="S250" i="105"/>
  <c r="R250" i="105"/>
  <c r="L250" i="105"/>
  <c r="M250" i="105" s="1"/>
  <c r="S249" i="105"/>
  <c r="R249" i="105"/>
  <c r="L249" i="105"/>
  <c r="M249" i="105" s="1"/>
  <c r="S248" i="105"/>
  <c r="R248" i="105"/>
  <c r="L248" i="105"/>
  <c r="M248" i="105" s="1"/>
  <c r="S247" i="105"/>
  <c r="R247" i="105"/>
  <c r="L247" i="105"/>
  <c r="M247" i="105" s="1"/>
  <c r="S246" i="105"/>
  <c r="R246" i="105"/>
  <c r="L246" i="105"/>
  <c r="M246" i="105" s="1"/>
  <c r="S245" i="105"/>
  <c r="R245" i="105"/>
  <c r="L245" i="105"/>
  <c r="M245" i="105" s="1"/>
  <c r="S244" i="105"/>
  <c r="R244" i="105"/>
  <c r="L244" i="105"/>
  <c r="M244" i="105" s="1"/>
  <c r="S243" i="105"/>
  <c r="R243" i="105"/>
  <c r="L243" i="105"/>
  <c r="M243" i="105" s="1"/>
  <c r="S242" i="105"/>
  <c r="R242" i="105"/>
  <c r="L242" i="105"/>
  <c r="M242" i="105" s="1"/>
  <c r="S241" i="105"/>
  <c r="R241" i="105"/>
  <c r="L241" i="105"/>
  <c r="M241" i="105" s="1"/>
  <c r="S240" i="105"/>
  <c r="R240" i="105"/>
  <c r="L240" i="105"/>
  <c r="M240" i="105" s="1"/>
  <c r="S239" i="105"/>
  <c r="R239" i="105"/>
  <c r="L239" i="105"/>
  <c r="M239" i="105" s="1"/>
  <c r="S238" i="105"/>
  <c r="R238" i="105"/>
  <c r="L238" i="105"/>
  <c r="M238" i="105" s="1"/>
  <c r="S237" i="105"/>
  <c r="R237" i="105"/>
  <c r="L237" i="105"/>
  <c r="M237" i="105" s="1"/>
  <c r="S236" i="105"/>
  <c r="R236" i="105"/>
  <c r="L236" i="105"/>
  <c r="M236" i="105" s="1"/>
  <c r="S235" i="105"/>
  <c r="R235" i="105"/>
  <c r="L235" i="105"/>
  <c r="M235" i="105" s="1"/>
  <c r="S234" i="105"/>
  <c r="R234" i="105"/>
  <c r="L234" i="105"/>
  <c r="M234" i="105" s="1"/>
  <c r="S233" i="105"/>
  <c r="R233" i="105"/>
  <c r="L233" i="105"/>
  <c r="M233" i="105" s="1"/>
  <c r="S232" i="105"/>
  <c r="R232" i="105"/>
  <c r="L232" i="105"/>
  <c r="M232" i="105" s="1"/>
  <c r="S231" i="105"/>
  <c r="R231" i="105"/>
  <c r="L231" i="105"/>
  <c r="M231" i="105" s="1"/>
  <c r="S230" i="105"/>
  <c r="R230" i="105"/>
  <c r="L230" i="105"/>
  <c r="M230" i="105" s="1"/>
  <c r="S229" i="105"/>
  <c r="R229" i="105"/>
  <c r="L229" i="105"/>
  <c r="M229" i="105" s="1"/>
  <c r="S228" i="105"/>
  <c r="R228" i="105"/>
  <c r="L228" i="105"/>
  <c r="M228" i="105" s="1"/>
  <c r="S227" i="105"/>
  <c r="R227" i="105"/>
  <c r="L227" i="105"/>
  <c r="M227" i="105" s="1"/>
  <c r="S226" i="105"/>
  <c r="R226" i="105"/>
  <c r="L226" i="105"/>
  <c r="M226" i="105" s="1"/>
  <c r="S225" i="105"/>
  <c r="R225" i="105"/>
  <c r="L225" i="105"/>
  <c r="M225" i="105" s="1"/>
  <c r="S224" i="105"/>
  <c r="R224" i="105"/>
  <c r="L224" i="105"/>
  <c r="M224" i="105" s="1"/>
  <c r="S223" i="105"/>
  <c r="R223" i="105"/>
  <c r="L223" i="105"/>
  <c r="M223" i="105" s="1"/>
  <c r="S222" i="105"/>
  <c r="R222" i="105"/>
  <c r="L222" i="105"/>
  <c r="M222" i="105" s="1"/>
  <c r="S221" i="105"/>
  <c r="R221" i="105"/>
  <c r="L221" i="105"/>
  <c r="M221" i="105" s="1"/>
  <c r="S220" i="105"/>
  <c r="R220" i="105"/>
  <c r="L220" i="105"/>
  <c r="M220" i="105" s="1"/>
  <c r="S219" i="105"/>
  <c r="R219" i="105"/>
  <c r="L219" i="105"/>
  <c r="M219" i="105" s="1"/>
  <c r="S218" i="105"/>
  <c r="R218" i="105"/>
  <c r="L218" i="105"/>
  <c r="M218" i="105" s="1"/>
  <c r="S217" i="105"/>
  <c r="R217" i="105"/>
  <c r="L217" i="105"/>
  <c r="M217" i="105" s="1"/>
  <c r="S216" i="105"/>
  <c r="R216" i="105"/>
  <c r="L216" i="105"/>
  <c r="M216" i="105" s="1"/>
  <c r="S215" i="105"/>
  <c r="R215" i="105"/>
  <c r="L215" i="105"/>
  <c r="M215" i="105" s="1"/>
  <c r="S214" i="105"/>
  <c r="R214" i="105"/>
  <c r="L214" i="105"/>
  <c r="M214" i="105" s="1"/>
  <c r="S213" i="105"/>
  <c r="R213" i="105"/>
  <c r="L213" i="105"/>
  <c r="M213" i="105" s="1"/>
  <c r="S212" i="105"/>
  <c r="R212" i="105"/>
  <c r="L212" i="105"/>
  <c r="M212" i="105" s="1"/>
  <c r="S211" i="105"/>
  <c r="R211" i="105"/>
  <c r="L211" i="105"/>
  <c r="M211" i="105" s="1"/>
  <c r="S210" i="105"/>
  <c r="R210" i="105"/>
  <c r="L210" i="105"/>
  <c r="M210" i="105" s="1"/>
  <c r="S209" i="105"/>
  <c r="R209" i="105"/>
  <c r="L209" i="105"/>
  <c r="M209" i="105" s="1"/>
  <c r="S208" i="105"/>
  <c r="R208" i="105"/>
  <c r="L208" i="105"/>
  <c r="M208" i="105" s="1"/>
  <c r="S207" i="105"/>
  <c r="R207" i="105"/>
  <c r="L207" i="105"/>
  <c r="M207" i="105" s="1"/>
  <c r="S206" i="105"/>
  <c r="R206" i="105"/>
  <c r="L206" i="105"/>
  <c r="M206" i="105" s="1"/>
  <c r="S205" i="105"/>
  <c r="R205" i="105"/>
  <c r="L205" i="105"/>
  <c r="M205" i="105" s="1"/>
  <c r="S204" i="105"/>
  <c r="R204" i="105"/>
  <c r="L204" i="105"/>
  <c r="M204" i="105" s="1"/>
  <c r="S203" i="105"/>
  <c r="R203" i="105"/>
  <c r="L203" i="105"/>
  <c r="M203" i="105" s="1"/>
  <c r="S202" i="105"/>
  <c r="R202" i="105"/>
  <c r="L202" i="105"/>
  <c r="M202" i="105" s="1"/>
  <c r="S201" i="105"/>
  <c r="R201" i="105"/>
  <c r="L201" i="105"/>
  <c r="M201" i="105" s="1"/>
  <c r="S200" i="105"/>
  <c r="R200" i="105"/>
  <c r="L200" i="105"/>
  <c r="M200" i="105" s="1"/>
  <c r="S199" i="105"/>
  <c r="R199" i="105"/>
  <c r="L199" i="105"/>
  <c r="M199" i="105" s="1"/>
  <c r="S198" i="105"/>
  <c r="R198" i="105"/>
  <c r="L198" i="105"/>
  <c r="M198" i="105" s="1"/>
  <c r="S197" i="105"/>
  <c r="R197" i="105"/>
  <c r="L197" i="105"/>
  <c r="M197" i="105" s="1"/>
  <c r="S196" i="105"/>
  <c r="R196" i="105"/>
  <c r="L196" i="105"/>
  <c r="M196" i="105" s="1"/>
  <c r="S195" i="105"/>
  <c r="R195" i="105"/>
  <c r="L195" i="105"/>
  <c r="M195" i="105" s="1"/>
  <c r="S194" i="105"/>
  <c r="R194" i="105"/>
  <c r="L194" i="105"/>
  <c r="M194" i="105" s="1"/>
  <c r="S193" i="105"/>
  <c r="R193" i="105"/>
  <c r="L193" i="105"/>
  <c r="M193" i="105" s="1"/>
  <c r="S192" i="105"/>
  <c r="R192" i="105"/>
  <c r="L192" i="105"/>
  <c r="M192" i="105" s="1"/>
  <c r="S191" i="105"/>
  <c r="R191" i="105"/>
  <c r="L191" i="105"/>
  <c r="M191" i="105" s="1"/>
  <c r="S190" i="105"/>
  <c r="R190" i="105"/>
  <c r="L190" i="105"/>
  <c r="M190" i="105" s="1"/>
  <c r="S189" i="105"/>
  <c r="R189" i="105"/>
  <c r="L189" i="105"/>
  <c r="M189" i="105" s="1"/>
  <c r="S188" i="105"/>
  <c r="R188" i="105"/>
  <c r="L188" i="105"/>
  <c r="M188" i="105" s="1"/>
  <c r="S187" i="105"/>
  <c r="R187" i="105"/>
  <c r="L187" i="105"/>
  <c r="M187" i="105" s="1"/>
  <c r="S186" i="105"/>
  <c r="R186" i="105"/>
  <c r="L186" i="105"/>
  <c r="M186" i="105" s="1"/>
  <c r="S185" i="105"/>
  <c r="R185" i="105"/>
  <c r="L185" i="105"/>
  <c r="M185" i="105" s="1"/>
  <c r="S184" i="105"/>
  <c r="R184" i="105"/>
  <c r="L184" i="105"/>
  <c r="M184" i="105" s="1"/>
  <c r="S183" i="105"/>
  <c r="R183" i="105"/>
  <c r="L183" i="105"/>
  <c r="M183" i="105" s="1"/>
  <c r="S182" i="105"/>
  <c r="R182" i="105"/>
  <c r="L182" i="105"/>
  <c r="M182" i="105" s="1"/>
  <c r="S181" i="105"/>
  <c r="R181" i="105"/>
  <c r="L181" i="105"/>
  <c r="M181" i="105" s="1"/>
  <c r="S180" i="105"/>
  <c r="R180" i="105"/>
  <c r="L180" i="105"/>
  <c r="M180" i="105" s="1"/>
  <c r="S179" i="105"/>
  <c r="R179" i="105"/>
  <c r="L179" i="105"/>
  <c r="M179" i="105" s="1"/>
  <c r="S178" i="105"/>
  <c r="R178" i="105"/>
  <c r="L178" i="105"/>
  <c r="M178" i="105" s="1"/>
  <c r="S177" i="105"/>
  <c r="R177" i="105"/>
  <c r="L177" i="105"/>
  <c r="M177" i="105" s="1"/>
  <c r="S176" i="105"/>
  <c r="R176" i="105"/>
  <c r="L176" i="105"/>
  <c r="M176" i="105" s="1"/>
  <c r="S175" i="105"/>
  <c r="R175" i="105"/>
  <c r="L175" i="105"/>
  <c r="M175" i="105" s="1"/>
  <c r="S174" i="105"/>
  <c r="R174" i="105"/>
  <c r="L174" i="105"/>
  <c r="M174" i="105" s="1"/>
  <c r="S173" i="105"/>
  <c r="R173" i="105"/>
  <c r="L173" i="105"/>
  <c r="M173" i="105" s="1"/>
  <c r="S172" i="105"/>
  <c r="R172" i="105"/>
  <c r="L172" i="105"/>
  <c r="M172" i="105" s="1"/>
  <c r="S171" i="105"/>
  <c r="R171" i="105"/>
  <c r="L171" i="105"/>
  <c r="M171" i="105" s="1"/>
  <c r="S170" i="105"/>
  <c r="R170" i="105"/>
  <c r="L170" i="105"/>
  <c r="M170" i="105" s="1"/>
  <c r="S169" i="105"/>
  <c r="R169" i="105"/>
  <c r="L169" i="105"/>
  <c r="M169" i="105" s="1"/>
  <c r="S168" i="105"/>
  <c r="R168" i="105"/>
  <c r="L168" i="105"/>
  <c r="M168" i="105" s="1"/>
  <c r="S167" i="105"/>
  <c r="R167" i="105"/>
  <c r="L167" i="105"/>
  <c r="M167" i="105" s="1"/>
  <c r="S166" i="105"/>
  <c r="R166" i="105"/>
  <c r="L166" i="105"/>
  <c r="M166" i="105" s="1"/>
  <c r="S165" i="105"/>
  <c r="R165" i="105"/>
  <c r="L165" i="105"/>
  <c r="M165" i="105" s="1"/>
  <c r="S164" i="105"/>
  <c r="R164" i="105"/>
  <c r="L164" i="105"/>
  <c r="M164" i="105" s="1"/>
  <c r="S163" i="105"/>
  <c r="R163" i="105"/>
  <c r="L163" i="105"/>
  <c r="M163" i="105" s="1"/>
  <c r="S162" i="105"/>
  <c r="R162" i="105"/>
  <c r="L162" i="105"/>
  <c r="M162" i="105" s="1"/>
  <c r="S161" i="105"/>
  <c r="R161" i="105"/>
  <c r="L161" i="105"/>
  <c r="M161" i="105" s="1"/>
  <c r="S160" i="105"/>
  <c r="R160" i="105"/>
  <c r="L160" i="105"/>
  <c r="M160" i="105" s="1"/>
  <c r="S159" i="105"/>
  <c r="R159" i="105"/>
  <c r="L159" i="105"/>
  <c r="M159" i="105" s="1"/>
  <c r="S158" i="105"/>
  <c r="R158" i="105"/>
  <c r="L158" i="105"/>
  <c r="M158" i="105" s="1"/>
  <c r="S157" i="105"/>
  <c r="R157" i="105"/>
  <c r="L157" i="105"/>
  <c r="M157" i="105" s="1"/>
  <c r="S156" i="105"/>
  <c r="R156" i="105"/>
  <c r="L156" i="105"/>
  <c r="M156" i="105" s="1"/>
  <c r="S155" i="105"/>
  <c r="R155" i="105"/>
  <c r="L155" i="105"/>
  <c r="M155" i="105" s="1"/>
  <c r="S154" i="105"/>
  <c r="R154" i="105"/>
  <c r="L154" i="105"/>
  <c r="M154" i="105" s="1"/>
  <c r="S153" i="105"/>
  <c r="R153" i="105"/>
  <c r="L153" i="105"/>
  <c r="M153" i="105" s="1"/>
  <c r="S152" i="105"/>
  <c r="R152" i="105"/>
  <c r="L152" i="105"/>
  <c r="M152" i="105" s="1"/>
  <c r="S151" i="105"/>
  <c r="R151" i="105"/>
  <c r="L151" i="105"/>
  <c r="M151" i="105" s="1"/>
  <c r="S150" i="105"/>
  <c r="R150" i="105"/>
  <c r="L150" i="105"/>
  <c r="M150" i="105" s="1"/>
  <c r="S149" i="105"/>
  <c r="R149" i="105"/>
  <c r="L149" i="105"/>
  <c r="M149" i="105" s="1"/>
  <c r="S148" i="105"/>
  <c r="R148" i="105"/>
  <c r="L148" i="105"/>
  <c r="M148" i="105" s="1"/>
  <c r="S147" i="105"/>
  <c r="R147" i="105"/>
  <c r="L147" i="105"/>
  <c r="M147" i="105" s="1"/>
  <c r="S146" i="105"/>
  <c r="R146" i="105"/>
  <c r="L146" i="105"/>
  <c r="M146" i="105" s="1"/>
  <c r="S145" i="105"/>
  <c r="R145" i="105"/>
  <c r="L145" i="105"/>
  <c r="M145" i="105" s="1"/>
  <c r="S144" i="105"/>
  <c r="R144" i="105"/>
  <c r="L144" i="105"/>
  <c r="M144" i="105" s="1"/>
  <c r="S143" i="105"/>
  <c r="R143" i="105"/>
  <c r="L143" i="105"/>
  <c r="M143" i="105" s="1"/>
  <c r="S142" i="105"/>
  <c r="R142" i="105"/>
  <c r="L142" i="105"/>
  <c r="M142" i="105" s="1"/>
  <c r="S141" i="105"/>
  <c r="R141" i="105"/>
  <c r="L141" i="105"/>
  <c r="M141" i="105" s="1"/>
  <c r="S140" i="105"/>
  <c r="R140" i="105"/>
  <c r="L140" i="105"/>
  <c r="M140" i="105" s="1"/>
  <c r="S139" i="105"/>
  <c r="R139" i="105"/>
  <c r="L139" i="105"/>
  <c r="M139" i="105" s="1"/>
  <c r="S138" i="105"/>
  <c r="R138" i="105"/>
  <c r="L138" i="105"/>
  <c r="M138" i="105" s="1"/>
  <c r="S137" i="105"/>
  <c r="R137" i="105"/>
  <c r="L137" i="105"/>
  <c r="M137" i="105" s="1"/>
  <c r="S136" i="105"/>
  <c r="R136" i="105"/>
  <c r="L136" i="105"/>
  <c r="M136" i="105" s="1"/>
  <c r="S135" i="105"/>
  <c r="R135" i="105"/>
  <c r="L135" i="105"/>
  <c r="M135" i="105" s="1"/>
  <c r="S134" i="105"/>
  <c r="R134" i="105"/>
  <c r="L134" i="105"/>
  <c r="M134" i="105" s="1"/>
  <c r="S133" i="105"/>
  <c r="R133" i="105"/>
  <c r="L133" i="105"/>
  <c r="M133" i="105" s="1"/>
  <c r="S132" i="105"/>
  <c r="R132" i="105"/>
  <c r="L132" i="105"/>
  <c r="M132" i="105" s="1"/>
  <c r="S131" i="105"/>
  <c r="R131" i="105"/>
  <c r="L131" i="105"/>
  <c r="M131" i="105" s="1"/>
  <c r="S130" i="105"/>
  <c r="R130" i="105"/>
  <c r="L130" i="105"/>
  <c r="M130" i="105" s="1"/>
  <c r="S129" i="105"/>
  <c r="R129" i="105"/>
  <c r="L129" i="105"/>
  <c r="M129" i="105" s="1"/>
  <c r="S128" i="105"/>
  <c r="R128" i="105"/>
  <c r="L128" i="105"/>
  <c r="M128" i="105" s="1"/>
  <c r="S127" i="105"/>
  <c r="R127" i="105"/>
  <c r="L127" i="105"/>
  <c r="M127" i="105" s="1"/>
  <c r="S126" i="105"/>
  <c r="R126" i="105"/>
  <c r="L126" i="105"/>
  <c r="M126" i="105" s="1"/>
  <c r="S125" i="105"/>
  <c r="R125" i="105"/>
  <c r="L125" i="105"/>
  <c r="M125" i="105" s="1"/>
  <c r="S124" i="105"/>
  <c r="R124" i="105"/>
  <c r="L124" i="105"/>
  <c r="S123" i="105"/>
  <c r="R123" i="105"/>
  <c r="L123" i="105"/>
  <c r="S122" i="105"/>
  <c r="R122" i="105"/>
  <c r="L122" i="105"/>
  <c r="M122" i="105" s="1"/>
  <c r="S121" i="105"/>
  <c r="R121" i="105"/>
  <c r="L121" i="105"/>
  <c r="S120" i="105"/>
  <c r="R120" i="105"/>
  <c r="L120" i="105"/>
  <c r="S119" i="105"/>
  <c r="R119" i="105"/>
  <c r="L119" i="105"/>
  <c r="M119" i="105" s="1"/>
  <c r="U119" i="105" s="1"/>
  <c r="S118" i="105"/>
  <c r="R118" i="105"/>
  <c r="L118" i="105"/>
  <c r="M118" i="105" s="1"/>
  <c r="S117" i="105"/>
  <c r="R117" i="105"/>
  <c r="L117" i="105"/>
  <c r="S116" i="105"/>
  <c r="R116" i="105"/>
  <c r="L116" i="105"/>
  <c r="S115" i="105"/>
  <c r="R115" i="105"/>
  <c r="L115" i="105"/>
  <c r="S114" i="105"/>
  <c r="R114" i="105"/>
  <c r="L114" i="105"/>
  <c r="M114" i="105" s="1"/>
  <c r="S113" i="105"/>
  <c r="R113" i="105"/>
  <c r="L113" i="105"/>
  <c r="S112" i="105"/>
  <c r="R112" i="105"/>
  <c r="L112" i="105"/>
  <c r="S111" i="105"/>
  <c r="R111" i="105"/>
  <c r="L111" i="105"/>
  <c r="M111" i="105" s="1"/>
  <c r="S110" i="105"/>
  <c r="R110" i="105"/>
  <c r="L110" i="105"/>
  <c r="M110" i="105" s="1"/>
  <c r="S109" i="105"/>
  <c r="R109" i="105"/>
  <c r="L109" i="105"/>
  <c r="S108" i="105"/>
  <c r="R108" i="105"/>
  <c r="L108" i="105"/>
  <c r="S107" i="105"/>
  <c r="R107" i="105"/>
  <c r="L107" i="105"/>
  <c r="S106" i="105"/>
  <c r="R106" i="105"/>
  <c r="L106" i="105"/>
  <c r="M106" i="105" s="1"/>
  <c r="S105" i="105"/>
  <c r="R105" i="105"/>
  <c r="L105" i="105"/>
  <c r="M105" i="105" s="1"/>
  <c r="S104" i="105"/>
  <c r="R104" i="105"/>
  <c r="L104" i="105"/>
  <c r="S103" i="105"/>
  <c r="R103" i="105"/>
  <c r="L103" i="105"/>
  <c r="M103" i="105" s="1"/>
  <c r="S102" i="105"/>
  <c r="R102" i="105"/>
  <c r="L102" i="105"/>
  <c r="M102" i="105" s="1"/>
  <c r="S101" i="105"/>
  <c r="R101" i="105"/>
  <c r="L101" i="105"/>
  <c r="M101" i="105" s="1"/>
  <c r="S100" i="105"/>
  <c r="R100" i="105"/>
  <c r="L100" i="105"/>
  <c r="S99" i="105"/>
  <c r="R99" i="105"/>
  <c r="L99" i="105"/>
  <c r="S98" i="105"/>
  <c r="R98" i="105"/>
  <c r="L98" i="105"/>
  <c r="M98" i="105" s="1"/>
  <c r="S97" i="105"/>
  <c r="R97" i="105"/>
  <c r="L97" i="105"/>
  <c r="M97" i="105" s="1"/>
  <c r="S96" i="105"/>
  <c r="R96" i="105"/>
  <c r="L96" i="105"/>
  <c r="S95" i="105"/>
  <c r="R95" i="105"/>
  <c r="L95" i="105"/>
  <c r="S94" i="105"/>
  <c r="R94" i="105"/>
  <c r="L94" i="105"/>
  <c r="M94" i="105" s="1"/>
  <c r="S93" i="105"/>
  <c r="R93" i="105"/>
  <c r="L93" i="105"/>
  <c r="M93" i="105" s="1"/>
  <c r="S92" i="105"/>
  <c r="R92" i="105"/>
  <c r="L92" i="105"/>
  <c r="S91" i="105"/>
  <c r="R91" i="105"/>
  <c r="L91" i="105"/>
  <c r="M91" i="105" s="1"/>
  <c r="S90" i="105"/>
  <c r="R90" i="105"/>
  <c r="L90" i="105"/>
  <c r="M90" i="105" s="1"/>
  <c r="S89" i="105"/>
  <c r="R89" i="105"/>
  <c r="L89" i="105"/>
  <c r="M89" i="105" s="1"/>
  <c r="S88" i="105"/>
  <c r="R88" i="105"/>
  <c r="L88" i="105"/>
  <c r="S87" i="105"/>
  <c r="R87" i="105"/>
  <c r="L87" i="105"/>
  <c r="M87" i="105" s="1"/>
  <c r="S86" i="105"/>
  <c r="R86" i="105"/>
  <c r="L86" i="105"/>
  <c r="M86" i="105" s="1"/>
  <c r="S85" i="105"/>
  <c r="R85" i="105"/>
  <c r="L85" i="105"/>
  <c r="M85" i="105" s="1"/>
  <c r="S84" i="105"/>
  <c r="R84" i="105"/>
  <c r="L84" i="105"/>
  <c r="S83" i="105"/>
  <c r="R83" i="105"/>
  <c r="L83" i="105"/>
  <c r="S82" i="105"/>
  <c r="R82" i="105"/>
  <c r="L82" i="105"/>
  <c r="M82" i="105" s="1"/>
  <c r="S81" i="105"/>
  <c r="R81" i="105"/>
  <c r="L81" i="105"/>
  <c r="M81" i="105" s="1"/>
  <c r="S80" i="105"/>
  <c r="R80" i="105"/>
  <c r="L80" i="105"/>
  <c r="S79" i="105"/>
  <c r="R79" i="105"/>
  <c r="L79" i="105"/>
  <c r="S78" i="105"/>
  <c r="R78" i="105"/>
  <c r="L78" i="105"/>
  <c r="M78" i="105" s="1"/>
  <c r="S77" i="105"/>
  <c r="R77" i="105"/>
  <c r="L77" i="105"/>
  <c r="M77" i="105" s="1"/>
  <c r="S76" i="105"/>
  <c r="R76" i="105"/>
  <c r="L76" i="105"/>
  <c r="S75" i="105"/>
  <c r="R75" i="105"/>
  <c r="L75" i="105"/>
  <c r="M75" i="105" s="1"/>
  <c r="S74" i="105"/>
  <c r="R74" i="105"/>
  <c r="L74" i="105"/>
  <c r="M74" i="105" s="1"/>
  <c r="S73" i="105"/>
  <c r="R73" i="105"/>
  <c r="L73" i="105"/>
  <c r="M73" i="105" s="1"/>
  <c r="S72" i="105"/>
  <c r="R72" i="105"/>
  <c r="L72" i="105"/>
  <c r="S71" i="105"/>
  <c r="R71" i="105"/>
  <c r="L71" i="105"/>
  <c r="S70" i="105"/>
  <c r="R70" i="105"/>
  <c r="L70" i="105"/>
  <c r="M70" i="105" s="1"/>
  <c r="S69" i="105"/>
  <c r="R69" i="105"/>
  <c r="L69" i="105"/>
  <c r="M69" i="105" s="1"/>
  <c r="S68" i="105"/>
  <c r="R68" i="105"/>
  <c r="L68" i="105"/>
  <c r="S67" i="105"/>
  <c r="R67" i="105"/>
  <c r="L67" i="105"/>
  <c r="S66" i="105"/>
  <c r="R66" i="105"/>
  <c r="L66" i="105"/>
  <c r="M66" i="105" s="1"/>
  <c r="S65" i="105"/>
  <c r="R65" i="105"/>
  <c r="L65" i="105"/>
  <c r="M65" i="105" s="1"/>
  <c r="S64" i="105"/>
  <c r="R64" i="105"/>
  <c r="L64" i="105"/>
  <c r="S63" i="105"/>
  <c r="R63" i="105"/>
  <c r="L63" i="105"/>
  <c r="S62" i="105"/>
  <c r="R62" i="105"/>
  <c r="L62" i="105"/>
  <c r="M62" i="105" s="1"/>
  <c r="S61" i="105"/>
  <c r="R61" i="105"/>
  <c r="L61" i="105"/>
  <c r="M61" i="105" s="1"/>
  <c r="S60" i="105"/>
  <c r="R60" i="105"/>
  <c r="L60" i="105"/>
  <c r="S59" i="105"/>
  <c r="R59" i="105"/>
  <c r="L59" i="105"/>
  <c r="S58" i="105"/>
  <c r="R58" i="105"/>
  <c r="L58" i="105"/>
  <c r="M58" i="105" s="1"/>
  <c r="S57" i="105"/>
  <c r="R57" i="105"/>
  <c r="L57" i="105"/>
  <c r="M57" i="105" s="1"/>
  <c r="S56" i="105"/>
  <c r="R56" i="105"/>
  <c r="L56" i="105"/>
  <c r="S55" i="105"/>
  <c r="R55" i="105"/>
  <c r="L55" i="105"/>
  <c r="S54" i="105"/>
  <c r="R54" i="105"/>
  <c r="L54" i="105"/>
  <c r="M54" i="105" s="1"/>
  <c r="S53" i="105"/>
  <c r="R53" i="105"/>
  <c r="L53" i="105"/>
  <c r="M53" i="105" s="1"/>
  <c r="S52" i="105"/>
  <c r="R52" i="105"/>
  <c r="L52" i="105"/>
  <c r="S51" i="105"/>
  <c r="R51" i="105"/>
  <c r="L51" i="105"/>
  <c r="S50" i="105"/>
  <c r="R50" i="105"/>
  <c r="L50" i="105"/>
  <c r="M50" i="105" s="1"/>
  <c r="S49" i="105"/>
  <c r="R49" i="105"/>
  <c r="L49" i="105"/>
  <c r="M49" i="105" s="1"/>
  <c r="S48" i="105"/>
  <c r="R48" i="105"/>
  <c r="L48" i="105"/>
  <c r="S47" i="105"/>
  <c r="R47" i="105"/>
  <c r="L47" i="105"/>
  <c r="S46" i="105"/>
  <c r="R46" i="105"/>
  <c r="L46" i="105"/>
  <c r="M46" i="105" s="1"/>
  <c r="S45" i="105"/>
  <c r="R45" i="105"/>
  <c r="L45" i="105"/>
  <c r="M45" i="105" s="1"/>
  <c r="S44" i="105"/>
  <c r="R44" i="105"/>
  <c r="L44" i="105"/>
  <c r="S43" i="105"/>
  <c r="R43" i="105"/>
  <c r="L43" i="105"/>
  <c r="S42" i="105"/>
  <c r="R42" i="105"/>
  <c r="L42" i="105"/>
  <c r="M42" i="105" s="1"/>
  <c r="S41" i="105"/>
  <c r="R41" i="105"/>
  <c r="L41" i="105"/>
  <c r="M41" i="105" s="1"/>
  <c r="S40" i="105"/>
  <c r="R40" i="105"/>
  <c r="L40" i="105"/>
  <c r="S39" i="105"/>
  <c r="R39" i="105"/>
  <c r="L39" i="105"/>
  <c r="M39" i="105" s="1"/>
  <c r="S38" i="105"/>
  <c r="R38" i="105"/>
  <c r="L38" i="105"/>
  <c r="M38" i="105" s="1"/>
  <c r="S37" i="105"/>
  <c r="R37" i="105"/>
  <c r="L37" i="105"/>
  <c r="M37" i="105" s="1"/>
  <c r="S36" i="105"/>
  <c r="R36" i="105"/>
  <c r="L36" i="105"/>
  <c r="S35" i="105"/>
  <c r="R35" i="105"/>
  <c r="L35" i="105"/>
  <c r="S34" i="105"/>
  <c r="R34" i="105"/>
  <c r="L34" i="105"/>
  <c r="S33" i="105"/>
  <c r="R33" i="105"/>
  <c r="L33" i="105"/>
  <c r="M33" i="105" s="1"/>
  <c r="S32" i="105"/>
  <c r="R32" i="105"/>
  <c r="L32" i="105"/>
  <c r="S31" i="105"/>
  <c r="R31" i="105"/>
  <c r="L31" i="105"/>
  <c r="S30" i="105"/>
  <c r="R30" i="105"/>
  <c r="L30" i="105"/>
  <c r="M30" i="105" s="1"/>
  <c r="S29" i="105"/>
  <c r="R29" i="105"/>
  <c r="L29" i="105"/>
  <c r="M29" i="105" s="1"/>
  <c r="S28" i="105"/>
  <c r="R28" i="105"/>
  <c r="L28" i="105"/>
  <c r="S27" i="105"/>
  <c r="R27" i="105"/>
  <c r="L27" i="105"/>
  <c r="S26" i="105"/>
  <c r="R26" i="105"/>
  <c r="L26" i="105"/>
  <c r="S25" i="105"/>
  <c r="R25" i="105"/>
  <c r="L25" i="105"/>
  <c r="M25" i="105" s="1"/>
  <c r="S24" i="105"/>
  <c r="R24" i="105"/>
  <c r="L24" i="105"/>
  <c r="S23" i="105"/>
  <c r="R23" i="105"/>
  <c r="L23" i="105"/>
  <c r="S22" i="105"/>
  <c r="R22" i="105"/>
  <c r="L22" i="105"/>
  <c r="M22" i="105" s="1"/>
  <c r="S21" i="105"/>
  <c r="R21" i="105"/>
  <c r="L21" i="105"/>
  <c r="M21" i="105" s="1"/>
  <c r="S20" i="105"/>
  <c r="R20" i="105"/>
  <c r="L20" i="105"/>
  <c r="S19" i="105"/>
  <c r="R19" i="105"/>
  <c r="L19" i="105"/>
  <c r="S18" i="105"/>
  <c r="R18" i="105"/>
  <c r="L18" i="105"/>
  <c r="S17" i="105"/>
  <c r="R17" i="105"/>
  <c r="L17" i="105"/>
  <c r="M17" i="105" s="1"/>
  <c r="S16" i="105"/>
  <c r="R16" i="105"/>
  <c r="L16" i="105"/>
  <c r="S15" i="105"/>
  <c r="R15" i="105"/>
  <c r="L15" i="105"/>
  <c r="S14" i="105"/>
  <c r="R14" i="105"/>
  <c r="L14" i="105"/>
  <c r="M14" i="105" s="1"/>
  <c r="S13" i="105"/>
  <c r="R13" i="105"/>
  <c r="L13" i="105"/>
  <c r="M13" i="105" s="1"/>
  <c r="S12" i="105"/>
  <c r="R12" i="105"/>
  <c r="L12" i="105"/>
  <c r="S11" i="105"/>
  <c r="R11" i="105"/>
  <c r="L11" i="105"/>
  <c r="S10" i="105"/>
  <c r="R10" i="105"/>
  <c r="L10" i="105"/>
  <c r="S9" i="105"/>
  <c r="R9" i="105"/>
  <c r="L9" i="105"/>
  <c r="M9" i="105" s="1"/>
  <c r="S8" i="105"/>
  <c r="R8" i="105"/>
  <c r="L8" i="105"/>
  <c r="S7" i="105"/>
  <c r="R7" i="105"/>
  <c r="L7" i="105"/>
  <c r="S6" i="105"/>
  <c r="R6" i="105"/>
  <c r="L6" i="105"/>
  <c r="M6" i="105" s="1"/>
  <c r="S5" i="105"/>
  <c r="R5" i="105"/>
  <c r="L5" i="105"/>
  <c r="M5" i="105" s="1"/>
  <c r="S4" i="105"/>
  <c r="R4" i="105"/>
  <c r="L4" i="105"/>
  <c r="S3" i="105"/>
  <c r="R3" i="105"/>
  <c r="L3" i="105"/>
  <c r="S2" i="105"/>
  <c r="R2" i="105"/>
  <c r="L2" i="105"/>
  <c r="H68" i="71"/>
  <c r="I68" i="71"/>
  <c r="G68" i="71"/>
  <c r="C66" i="106"/>
  <c r="C65" i="106"/>
  <c r="B66" i="106"/>
  <c r="B65" i="106"/>
  <c r="T547" i="105" l="1"/>
  <c r="T3110" i="105"/>
  <c r="V2979" i="105"/>
  <c r="V2995" i="105"/>
  <c r="V1584" i="105"/>
  <c r="W1588" i="105"/>
  <c r="V1600" i="105"/>
  <c r="W1608" i="105"/>
  <c r="W1612" i="105"/>
  <c r="W1624" i="105"/>
  <c r="W3048" i="105"/>
  <c r="V3154" i="105"/>
  <c r="W3164" i="105"/>
  <c r="W2969" i="105"/>
  <c r="T2774" i="105"/>
  <c r="T2778" i="105"/>
  <c r="T2782" i="105"/>
  <c r="W2523" i="105"/>
  <c r="W2539" i="105"/>
  <c r="W2555" i="105"/>
  <c r="W2571" i="105"/>
  <c r="W2587" i="105"/>
  <c r="W2603" i="105"/>
  <c r="T3019" i="105"/>
  <c r="T3027" i="105"/>
  <c r="T3031" i="105"/>
  <c r="T3035" i="105"/>
  <c r="U2364" i="105"/>
  <c r="T3022" i="105"/>
  <c r="V1698" i="105"/>
  <c r="T3039" i="105"/>
  <c r="T690" i="105"/>
  <c r="T83" i="105"/>
  <c r="T1567" i="105"/>
  <c r="T1583" i="105"/>
  <c r="V1674" i="105"/>
  <c r="T2421" i="105"/>
  <c r="T2453" i="105"/>
  <c r="V3007" i="105"/>
  <c r="V3098" i="105"/>
  <c r="T10" i="105"/>
  <c r="T26" i="105"/>
  <c r="U42" i="105"/>
  <c r="U46" i="105"/>
  <c r="U74" i="105"/>
  <c r="V741" i="105"/>
  <c r="V745" i="105"/>
  <c r="W1291" i="105"/>
  <c r="W1297" i="105"/>
  <c r="W1301" i="105"/>
  <c r="W1305" i="105"/>
  <c r="W1309" i="105"/>
  <c r="W1313" i="105"/>
  <c r="W1317" i="105"/>
  <c r="W1321" i="105"/>
  <c r="W1325" i="105"/>
  <c r="V2308" i="105"/>
  <c r="W2476" i="105"/>
  <c r="W2488" i="105"/>
  <c r="W2492" i="105"/>
  <c r="W2508" i="105"/>
  <c r="W2524" i="105"/>
  <c r="W2540" i="105"/>
  <c r="W2800" i="105"/>
  <c r="W2804" i="105"/>
  <c r="W2808" i="105"/>
  <c r="W2812" i="105"/>
  <c r="W2816" i="105"/>
  <c r="W2820" i="105"/>
  <c r="W2824" i="105"/>
  <c r="V2836" i="105"/>
  <c r="V2840" i="105"/>
  <c r="V2852" i="105"/>
  <c r="V2868" i="105"/>
  <c r="V2884" i="105"/>
  <c r="V2900" i="105"/>
  <c r="V2916" i="105"/>
  <c r="T612" i="105"/>
  <c r="T616" i="105"/>
  <c r="T620" i="105"/>
  <c r="T628" i="105"/>
  <c r="T632" i="105"/>
  <c r="T676" i="105"/>
  <c r="T680" i="105"/>
  <c r="T1052" i="105"/>
  <c r="T1056" i="105"/>
  <c r="T1060" i="105"/>
  <c r="T1064" i="105"/>
  <c r="T1068" i="105"/>
  <c r="T1072" i="105"/>
  <c r="T1076" i="105"/>
  <c r="T1080" i="105"/>
  <c r="T1084" i="105"/>
  <c r="T1088" i="105"/>
  <c r="T1092" i="105"/>
  <c r="T1096" i="105"/>
  <c r="T1100" i="105"/>
  <c r="T1104" i="105"/>
  <c r="T1108" i="105"/>
  <c r="T1112" i="105"/>
  <c r="T1116" i="105"/>
  <c r="T1120" i="105"/>
  <c r="T1124" i="105"/>
  <c r="T1128" i="105"/>
  <c r="T1132" i="105"/>
  <c r="T1136" i="105"/>
  <c r="T1140" i="105"/>
  <c r="T1144" i="105"/>
  <c r="T1148" i="105"/>
  <c r="T1152" i="105"/>
  <c r="T1156" i="105"/>
  <c r="T1160" i="105"/>
  <c r="T1164" i="105"/>
  <c r="T1168" i="105"/>
  <c r="T1172" i="105"/>
  <c r="T1176" i="105"/>
  <c r="T1180" i="105"/>
  <c r="T1184" i="105"/>
  <c r="T1188" i="105"/>
  <c r="T1192" i="105"/>
  <c r="T1196" i="105"/>
  <c r="T1200" i="105"/>
  <c r="T1204" i="105"/>
  <c r="T1208" i="105"/>
  <c r="T1212" i="105"/>
  <c r="T1216" i="105"/>
  <c r="T1220" i="105"/>
  <c r="T1224" i="105"/>
  <c r="T1228" i="105"/>
  <c r="T2455" i="105"/>
  <c r="U2867" i="105"/>
  <c r="U2899" i="105"/>
  <c r="U2915" i="105"/>
  <c r="U2931" i="105"/>
  <c r="V1638" i="105"/>
  <c r="T504" i="105"/>
  <c r="T508" i="105"/>
  <c r="T512" i="105"/>
  <c r="T516" i="105"/>
  <c r="T520" i="105"/>
  <c r="T524" i="105"/>
  <c r="T528" i="105"/>
  <c r="T532" i="105"/>
  <c r="T536" i="105"/>
  <c r="T540" i="105"/>
  <c r="T544" i="105"/>
  <c r="T548" i="105"/>
  <c r="T552" i="105"/>
  <c r="T556" i="105"/>
  <c r="T564" i="105"/>
  <c r="T684" i="105"/>
  <c r="T1232" i="105"/>
  <c r="T1236" i="105"/>
  <c r="T1240" i="105"/>
  <c r="V2932" i="105"/>
  <c r="T1615" i="105"/>
  <c r="V2649" i="105"/>
  <c r="T626" i="105"/>
  <c r="T674" i="105"/>
  <c r="T2443" i="105"/>
  <c r="T2459" i="105"/>
  <c r="T2463" i="105"/>
  <c r="T2483" i="105"/>
  <c r="T2499" i="105"/>
  <c r="T2515" i="105"/>
  <c r="T2531" i="105"/>
  <c r="T2547" i="105"/>
  <c r="T2563" i="105"/>
  <c r="T2579" i="105"/>
  <c r="U2659" i="105"/>
  <c r="U2675" i="105"/>
  <c r="U2815" i="105"/>
  <c r="U2823" i="105"/>
  <c r="U2851" i="105"/>
  <c r="V3008" i="105"/>
  <c r="T1244" i="105"/>
  <c r="W2026" i="105"/>
  <c r="V2106" i="105"/>
  <c r="V2114" i="105"/>
  <c r="V2286" i="105"/>
  <c r="U2368" i="105"/>
  <c r="T2437" i="105"/>
  <c r="U2609" i="105"/>
  <c r="U2617" i="105"/>
  <c r="U2625" i="105"/>
  <c r="U2681" i="105"/>
  <c r="U2685" i="105"/>
  <c r="T1769" i="105"/>
  <c r="T2137" i="105"/>
  <c r="W2556" i="105"/>
  <c r="V667" i="105"/>
  <c r="V671" i="105"/>
  <c r="T692" i="105"/>
  <c r="W1516" i="105"/>
  <c r="W1536" i="105"/>
  <c r="W1540" i="105"/>
  <c r="V1667" i="105"/>
  <c r="V1671" i="105"/>
  <c r="V1673" i="105"/>
  <c r="V2049" i="105"/>
  <c r="V2151" i="105"/>
  <c r="V2185" i="105"/>
  <c r="V2215" i="105"/>
  <c r="T2445" i="105"/>
  <c r="V2901" i="105"/>
  <c r="V2917" i="105"/>
  <c r="V2933" i="105"/>
  <c r="W2934" i="105"/>
  <c r="W2938" i="105"/>
  <c r="W3062" i="105"/>
  <c r="V3135" i="105"/>
  <c r="V1525" i="105"/>
  <c r="T1527" i="105"/>
  <c r="W1628" i="105"/>
  <c r="W2072" i="105"/>
  <c r="V2148" i="105"/>
  <c r="V2150" i="105"/>
  <c r="V2330" i="105"/>
  <c r="T2379" i="105"/>
  <c r="T2383" i="105"/>
  <c r="T2387" i="105"/>
  <c r="W2572" i="105"/>
  <c r="U3085" i="105"/>
  <c r="U3108" i="105"/>
  <c r="T3112" i="105"/>
  <c r="U3124" i="105"/>
  <c r="T2425" i="105"/>
  <c r="T610" i="105"/>
  <c r="T738" i="105"/>
  <c r="V1492" i="105"/>
  <c r="V1702" i="105"/>
  <c r="V1734" i="105"/>
  <c r="V1738" i="105"/>
  <c r="V2053" i="105"/>
  <c r="V2269" i="105"/>
  <c r="V2980" i="105"/>
  <c r="T636" i="105"/>
  <c r="V2088" i="105"/>
  <c r="T2419" i="105"/>
  <c r="W2588" i="105"/>
  <c r="T696" i="105"/>
  <c r="T1248" i="105"/>
  <c r="T1252" i="105"/>
  <c r="T1256" i="105"/>
  <c r="T1260" i="105"/>
  <c r="T1264" i="105"/>
  <c r="T1268" i="105"/>
  <c r="T1272" i="105"/>
  <c r="V2311" i="105"/>
  <c r="T2595" i="105"/>
  <c r="V2665" i="105"/>
  <c r="T2756" i="105"/>
  <c r="T2759" i="105"/>
  <c r="T2767" i="105"/>
  <c r="T2772" i="105"/>
  <c r="T2783" i="105"/>
  <c r="U2799" i="105"/>
  <c r="U2807" i="105"/>
  <c r="M3218" i="105"/>
  <c r="M3202" i="105"/>
  <c r="T3" i="105"/>
  <c r="T11" i="105"/>
  <c r="T19" i="105"/>
  <c r="T27" i="105"/>
  <c r="T35" i="105"/>
  <c r="T43" i="105"/>
  <c r="T47" i="105"/>
  <c r="T418" i="105"/>
  <c r="T422" i="105"/>
  <c r="T426" i="105"/>
  <c r="T434" i="105"/>
  <c r="T438" i="105"/>
  <c r="T442" i="105"/>
  <c r="V1376" i="105"/>
  <c r="V1384" i="105"/>
  <c r="V1396" i="105"/>
  <c r="V1404" i="105"/>
  <c r="V2140" i="105"/>
  <c r="T2405" i="105"/>
  <c r="T2413" i="105"/>
  <c r="V2680" i="105"/>
  <c r="V2684" i="105"/>
  <c r="V2688" i="105"/>
  <c r="V2692" i="105"/>
  <c r="V2696" i="105"/>
  <c r="V2700" i="105"/>
  <c r="V2704" i="105"/>
  <c r="V2708" i="105"/>
  <c r="V2712" i="105"/>
  <c r="V2716" i="105"/>
  <c r="W2959" i="105"/>
  <c r="W3056" i="105"/>
  <c r="W3172" i="105"/>
  <c r="T123" i="105"/>
  <c r="V1327" i="105"/>
  <c r="V1371" i="105"/>
  <c r="W1373" i="105"/>
  <c r="U1385" i="105"/>
  <c r="V1391" i="105"/>
  <c r="V1395" i="105"/>
  <c r="V1399" i="105"/>
  <c r="U1401" i="105"/>
  <c r="V1407" i="105"/>
  <c r="U1417" i="105"/>
  <c r="V1419" i="105"/>
  <c r="W1421" i="105"/>
  <c r="V2057" i="105"/>
  <c r="T2145" i="105"/>
  <c r="V2262" i="105"/>
  <c r="V2287" i="105"/>
  <c r="V2342" i="105"/>
  <c r="V2366" i="105"/>
  <c r="V2374" i="105"/>
  <c r="T2517" i="105"/>
  <c r="T2565" i="105"/>
  <c r="U2689" i="105"/>
  <c r="U2693" i="105"/>
  <c r="U2697" i="105"/>
  <c r="U2701" i="105"/>
  <c r="U2705" i="105"/>
  <c r="U2709" i="105"/>
  <c r="U2713" i="105"/>
  <c r="U2717" i="105"/>
  <c r="U2721" i="105"/>
  <c r="V2837" i="105"/>
  <c r="V2853" i="105"/>
  <c r="V2869" i="105"/>
  <c r="V2885" i="105"/>
  <c r="V2942" i="105"/>
  <c r="U114" i="105"/>
  <c r="U118" i="105"/>
  <c r="T401" i="105"/>
  <c r="T1276" i="105"/>
  <c r="V1643" i="105"/>
  <c r="V2201" i="105"/>
  <c r="T2780" i="105"/>
  <c r="V3073" i="105"/>
  <c r="W3081" i="105"/>
  <c r="W3095" i="105"/>
  <c r="V3148" i="105"/>
  <c r="T1642" i="105"/>
  <c r="V1721" i="105"/>
  <c r="V1737" i="105"/>
  <c r="V2096" i="105"/>
  <c r="V2204" i="105"/>
  <c r="M1604" i="105"/>
  <c r="W1604" i="105" s="1"/>
  <c r="V1604" i="105"/>
  <c r="T263" i="105"/>
  <c r="T267" i="105"/>
  <c r="T271" i="105"/>
  <c r="T275" i="105"/>
  <c r="T279" i="105"/>
  <c r="T283" i="105"/>
  <c r="T287" i="105"/>
  <c r="T291" i="105"/>
  <c r="T295" i="105"/>
  <c r="T299" i="105"/>
  <c r="T303" i="105"/>
  <c r="T307" i="105"/>
  <c r="T311" i="105"/>
  <c r="T315" i="105"/>
  <c r="T319" i="105"/>
  <c r="T323" i="105"/>
  <c r="T327" i="105"/>
  <c r="T331" i="105"/>
  <c r="M1736" i="105"/>
  <c r="W1736" i="105" s="1"/>
  <c r="V1736" i="105"/>
  <c r="V2265" i="105"/>
  <c r="M2265" i="105"/>
  <c r="U2265" i="105" s="1"/>
  <c r="V48" i="105"/>
  <c r="V52" i="105"/>
  <c r="U58" i="105"/>
  <c r="U62" i="105"/>
  <c r="T335" i="105"/>
  <c r="M1509" i="105"/>
  <c r="W1509" i="105" s="1"/>
  <c r="V1509" i="105"/>
  <c r="T107" i="105"/>
  <c r="T658" i="105"/>
  <c r="V715" i="105"/>
  <c r="V719" i="105"/>
  <c r="V731" i="105"/>
  <c r="V735" i="105"/>
  <c r="T740" i="105"/>
  <c r="T744" i="105"/>
  <c r="T748" i="105"/>
  <c r="U75" i="105"/>
  <c r="V80" i="105"/>
  <c r="U87" i="105"/>
  <c r="U94" i="105"/>
  <c r="V100" i="105"/>
  <c r="T461" i="105"/>
  <c r="T465" i="105"/>
  <c r="T469" i="105"/>
  <c r="T473" i="105"/>
  <c r="T477" i="105"/>
  <c r="T481" i="105"/>
  <c r="T485" i="105"/>
  <c r="T489" i="105"/>
  <c r="T493" i="105"/>
  <c r="T497" i="105"/>
  <c r="T501" i="105"/>
  <c r="T505" i="105"/>
  <c r="T509" i="105"/>
  <c r="T513" i="105"/>
  <c r="T517" i="105"/>
  <c r="T521" i="105"/>
  <c r="T529" i="105"/>
  <c r="T533" i="105"/>
  <c r="T537" i="105"/>
  <c r="T541" i="105"/>
  <c r="T545" i="105"/>
  <c r="V549" i="105"/>
  <c r="V553" i="105"/>
  <c r="V565" i="105"/>
  <c r="V569" i="105"/>
  <c r="V613" i="105"/>
  <c r="V617" i="105"/>
  <c r="V629" i="105"/>
  <c r="V633" i="105"/>
  <c r="T698" i="105"/>
  <c r="T706" i="105"/>
  <c r="T722" i="105"/>
  <c r="T751" i="105"/>
  <c r="T755" i="105"/>
  <c r="T759" i="105"/>
  <c r="T763" i="105"/>
  <c r="T767" i="105"/>
  <c r="T771" i="105"/>
  <c r="T775" i="105"/>
  <c r="T779" i="105"/>
  <c r="T783" i="105"/>
  <c r="T787" i="105"/>
  <c r="T791" i="105"/>
  <c r="T795" i="105"/>
  <c r="T799" i="105"/>
  <c r="T803" i="105"/>
  <c r="T807" i="105"/>
  <c r="T811" i="105"/>
  <c r="T815" i="105"/>
  <c r="T819" i="105"/>
  <c r="T823" i="105"/>
  <c r="T827" i="105"/>
  <c r="T831" i="105"/>
  <c r="T835" i="105"/>
  <c r="T839" i="105"/>
  <c r="T843" i="105"/>
  <c r="T847" i="105"/>
  <c r="T851" i="105"/>
  <c r="T855" i="105"/>
  <c r="T859" i="105"/>
  <c r="T863" i="105"/>
  <c r="T867" i="105"/>
  <c r="T871" i="105"/>
  <c r="T875" i="105"/>
  <c r="T879" i="105"/>
  <c r="T883" i="105"/>
  <c r="T887" i="105"/>
  <c r="T891" i="105"/>
  <c r="T895" i="105"/>
  <c r="T899" i="105"/>
  <c r="T903" i="105"/>
  <c r="T907" i="105"/>
  <c r="T911" i="105"/>
  <c r="T915" i="105"/>
  <c r="T919" i="105"/>
  <c r="T923" i="105"/>
  <c r="T927" i="105"/>
  <c r="T931" i="105"/>
  <c r="T935" i="105"/>
  <c r="T939" i="105"/>
  <c r="V1565" i="105"/>
  <c r="U1580" i="105"/>
  <c r="V1581" i="105"/>
  <c r="V1613" i="105"/>
  <c r="V1715" i="105"/>
  <c r="M1715" i="105"/>
  <c r="V2041" i="105"/>
  <c r="M3151" i="105"/>
  <c r="U3151" i="105" s="1"/>
  <c r="V3151" i="105"/>
  <c r="T943" i="105"/>
  <c r="T947" i="105"/>
  <c r="T951" i="105"/>
  <c r="T955" i="105"/>
  <c r="T959" i="105"/>
  <c r="T963" i="105"/>
  <c r="T967" i="105"/>
  <c r="T971" i="105"/>
  <c r="T975" i="105"/>
  <c r="T979" i="105"/>
  <c r="T983" i="105"/>
  <c r="T987" i="105"/>
  <c r="T991" i="105"/>
  <c r="T995" i="105"/>
  <c r="T999" i="105"/>
  <c r="T1003" i="105"/>
  <c r="T1007" i="105"/>
  <c r="T1011" i="105"/>
  <c r="T1015" i="105"/>
  <c r="T1019" i="105"/>
  <c r="T1023" i="105"/>
  <c r="T1027" i="105"/>
  <c r="T1031" i="105"/>
  <c r="T1035" i="105"/>
  <c r="T1039" i="105"/>
  <c r="T1043" i="105"/>
  <c r="T1051" i="105"/>
  <c r="T1055" i="105"/>
  <c r="T1059" i="105"/>
  <c r="T1063" i="105"/>
  <c r="T1067" i="105"/>
  <c r="T1071" i="105"/>
  <c r="T1075" i="105"/>
  <c r="T1079" i="105"/>
  <c r="T1083" i="105"/>
  <c r="T1087" i="105"/>
  <c r="T1091" i="105"/>
  <c r="T1095" i="105"/>
  <c r="T1099" i="105"/>
  <c r="T1103" i="105"/>
  <c r="T1107" i="105"/>
  <c r="T1111" i="105"/>
  <c r="T1115" i="105"/>
  <c r="T1119" i="105"/>
  <c r="T1123" i="105"/>
  <c r="T1127" i="105"/>
  <c r="T1131" i="105"/>
  <c r="T1135" i="105"/>
  <c r="T1139" i="105"/>
  <c r="T1143" i="105"/>
  <c r="T1147" i="105"/>
  <c r="T1151" i="105"/>
  <c r="T1155" i="105"/>
  <c r="T1159" i="105"/>
  <c r="T1163" i="105"/>
  <c r="T1167" i="105"/>
  <c r="T1171" i="105"/>
  <c r="T1175" i="105"/>
  <c r="T1179" i="105"/>
  <c r="T1183" i="105"/>
  <c r="T1187" i="105"/>
  <c r="T1191" i="105"/>
  <c r="T1195" i="105"/>
  <c r="T1199" i="105"/>
  <c r="T1203" i="105"/>
  <c r="T1207" i="105"/>
  <c r="T1211" i="105"/>
  <c r="T1215" i="105"/>
  <c r="T1219" i="105"/>
  <c r="T1223" i="105"/>
  <c r="T1227" i="105"/>
  <c r="T1231" i="105"/>
  <c r="T1235" i="105"/>
  <c r="T1239" i="105"/>
  <c r="T1243" i="105"/>
  <c r="T1247" i="105"/>
  <c r="T1251" i="105"/>
  <c r="T1255" i="105"/>
  <c r="T1259" i="105"/>
  <c r="T1263" i="105"/>
  <c r="T1267" i="105"/>
  <c r="T1271" i="105"/>
  <c r="T1275" i="105"/>
  <c r="V1699" i="105"/>
  <c r="V2044" i="105"/>
  <c r="M2044" i="105"/>
  <c r="W2044" i="105" s="1"/>
  <c r="V2080" i="105"/>
  <c r="M2080" i="105"/>
  <c r="W2080" i="105" s="1"/>
  <c r="V2239" i="105"/>
  <c r="M2239" i="105"/>
  <c r="W2239" i="105" s="1"/>
  <c r="M3150" i="105"/>
  <c r="U3150" i="105" s="1"/>
  <c r="V3150" i="105"/>
  <c r="T1511" i="105"/>
  <c r="M1605" i="105"/>
  <c r="W1605" i="105" s="1"/>
  <c r="V1605" i="105"/>
  <c r="M2156" i="105"/>
  <c r="W2156" i="105" s="1"/>
  <c r="V2156" i="105"/>
  <c r="T2266" i="105"/>
  <c r="M2266" i="105"/>
  <c r="W2266" i="105" s="1"/>
  <c r="T1607" i="105"/>
  <c r="T1770" i="105"/>
  <c r="V2090" i="105"/>
  <c r="V2098" i="105"/>
  <c r="V2160" i="105"/>
  <c r="V2169" i="105"/>
  <c r="V2172" i="105"/>
  <c r="V2236" i="105"/>
  <c r="T2288" i="105"/>
  <c r="U2333" i="105"/>
  <c r="U2337" i="105"/>
  <c r="U2341" i="105"/>
  <c r="U2345" i="105"/>
  <c r="U2369" i="105"/>
  <c r="U2373" i="105"/>
  <c r="T2403" i="105"/>
  <c r="T2407" i="105"/>
  <c r="T2411" i="105"/>
  <c r="T2415" i="105"/>
  <c r="U2474" i="105"/>
  <c r="T2486" i="105"/>
  <c r="U2490" i="105"/>
  <c r="T2502" i="105"/>
  <c r="T2518" i="105"/>
  <c r="U2522" i="105"/>
  <c r="T2534" i="105"/>
  <c r="U2538" i="105"/>
  <c r="T2550" i="105"/>
  <c r="U2554" i="105"/>
  <c r="T2566" i="105"/>
  <c r="T2582" i="105"/>
  <c r="T2598" i="105"/>
  <c r="U2682" i="105"/>
  <c r="U2686" i="105"/>
  <c r="U2690" i="105"/>
  <c r="U2694" i="105"/>
  <c r="U2698" i="105"/>
  <c r="U2702" i="105"/>
  <c r="U2706" i="105"/>
  <c r="U2710" i="105"/>
  <c r="U2714" i="105"/>
  <c r="U2718" i="105"/>
  <c r="T2738" i="105"/>
  <c r="T2742" i="105"/>
  <c r="T2746" i="105"/>
  <c r="T2750" i="105"/>
  <c r="T2758" i="105"/>
  <c r="T2762" i="105"/>
  <c r="T2766" i="105"/>
  <c r="T2784" i="105"/>
  <c r="W3094" i="105"/>
  <c r="T3171" i="105"/>
  <c r="T3179" i="105"/>
  <c r="V2013" i="105"/>
  <c r="V2021" i="105"/>
  <c r="V2025" i="105"/>
  <c r="V2073" i="105"/>
  <c r="W2090" i="105"/>
  <c r="W2098" i="105"/>
  <c r="V2109" i="105"/>
  <c r="W2115" i="105"/>
  <c r="W2135" i="105"/>
  <c r="W2139" i="105"/>
  <c r="V2159" i="105"/>
  <c r="V2314" i="105"/>
  <c r="V2322" i="105"/>
  <c r="V2326" i="105"/>
  <c r="V2354" i="105"/>
  <c r="V2358" i="105"/>
  <c r="V2362" i="105"/>
  <c r="V2839" i="105"/>
  <c r="V2843" i="105"/>
  <c r="V2855" i="105"/>
  <c r="V2871" i="105"/>
  <c r="V2887" i="105"/>
  <c r="V2944" i="105"/>
  <c r="W3064" i="105"/>
  <c r="V3134" i="105"/>
  <c r="V3160" i="105"/>
  <c r="V1630" i="105"/>
  <c r="T1666" i="105"/>
  <c r="T1688" i="105"/>
  <c r="T1726" i="105"/>
  <c r="T1812" i="105"/>
  <c r="W2086" i="105"/>
  <c r="M2088" i="105"/>
  <c r="W2088" i="105" s="1"/>
  <c r="M2096" i="105"/>
  <c r="W2096" i="105" s="1"/>
  <c r="M2106" i="105"/>
  <c r="W2106" i="105" s="1"/>
  <c r="T2158" i="105"/>
  <c r="M2185" i="105"/>
  <c r="V2199" i="105"/>
  <c r="M2201" i="105"/>
  <c r="W2201" i="105" s="1"/>
  <c r="M2204" i="105"/>
  <c r="W2204" i="105" s="1"/>
  <c r="V2217" i="105"/>
  <c r="M2308" i="105"/>
  <c r="U2308" i="105" s="1"/>
  <c r="U2317" i="105"/>
  <c r="U2353" i="105"/>
  <c r="U2357" i="105"/>
  <c r="T2389" i="105"/>
  <c r="T2393" i="105"/>
  <c r="T2401" i="105"/>
  <c r="T2427" i="105"/>
  <c r="T2447" i="105"/>
  <c r="T2451" i="105"/>
  <c r="T2461" i="105"/>
  <c r="W2604" i="105"/>
  <c r="T2764" i="105"/>
  <c r="T2768" i="105"/>
  <c r="U2972" i="105"/>
  <c r="U3092" i="105"/>
  <c r="T3111" i="105"/>
  <c r="V3141" i="105"/>
  <c r="V3149" i="105"/>
  <c r="V3155" i="105"/>
  <c r="T1301" i="105"/>
  <c r="T1305" i="105"/>
  <c r="T1309" i="105"/>
  <c r="T1313" i="105"/>
  <c r="T1317" i="105"/>
  <c r="T1321" i="105"/>
  <c r="T1325" i="105"/>
  <c r="M1584" i="105"/>
  <c r="W1584" i="105" s="1"/>
  <c r="M1638" i="105"/>
  <c r="W1638" i="105" s="1"/>
  <c r="M1678" i="105"/>
  <c r="W1678" i="105" s="1"/>
  <c r="M1698" i="105"/>
  <c r="W1698" i="105" s="1"/>
  <c r="M1699" i="105"/>
  <c r="V1711" i="105"/>
  <c r="M1769" i="105"/>
  <c r="W1769" i="105" s="1"/>
  <c r="M1770" i="105"/>
  <c r="U1770" i="105" s="1"/>
  <c r="V2060" i="105"/>
  <c r="M2060" i="105"/>
  <c r="W2060" i="105" s="1"/>
  <c r="V2196" i="105"/>
  <c r="M2196" i="105"/>
  <c r="W2196" i="105" s="1"/>
  <c r="V2225" i="105"/>
  <c r="M2225" i="105"/>
  <c r="W2225" i="105" s="1"/>
  <c r="V56" i="105"/>
  <c r="V64" i="105"/>
  <c r="V72" i="105"/>
  <c r="V96" i="105"/>
  <c r="T354" i="105"/>
  <c r="T358" i="105"/>
  <c r="T362" i="105"/>
  <c r="T374" i="105"/>
  <c r="T378" i="105"/>
  <c r="T417" i="105"/>
  <c r="V587" i="105"/>
  <c r="V591" i="105"/>
  <c r="V603" i="105"/>
  <c r="V607" i="105"/>
  <c r="U1343" i="105"/>
  <c r="V1345" i="105"/>
  <c r="V1346" i="105"/>
  <c r="V1358" i="105"/>
  <c r="V1370" i="105"/>
  <c r="V1390" i="105"/>
  <c r="V1406" i="105"/>
  <c r="V1418" i="105"/>
  <c r="W1484" i="105"/>
  <c r="V1496" i="105"/>
  <c r="W1500" i="105"/>
  <c r="V1524" i="105"/>
  <c r="V1541" i="105"/>
  <c r="T1543" i="105"/>
  <c r="U1596" i="105"/>
  <c r="V1597" i="105"/>
  <c r="T1599" i="105"/>
  <c r="U1628" i="105"/>
  <c r="V1629" i="105"/>
  <c r="V1634" i="105"/>
  <c r="V1654" i="105"/>
  <c r="V1655" i="105"/>
  <c r="V1657" i="105"/>
  <c r="V1658" i="105"/>
  <c r="V1689" i="105"/>
  <c r="V1704" i="105"/>
  <c r="M1711" i="105"/>
  <c r="W1711" i="105" s="1"/>
  <c r="V2177" i="105"/>
  <c r="M2177" i="105"/>
  <c r="T3076" i="105"/>
  <c r="M3076" i="105"/>
  <c r="W3076" i="105" s="1"/>
  <c r="U3116" i="105"/>
  <c r="T3128" i="105"/>
  <c r="M3128" i="105"/>
  <c r="T2" i="105"/>
  <c r="T18" i="105"/>
  <c r="T34" i="105"/>
  <c r="T55" i="105"/>
  <c r="T59" i="105"/>
  <c r="T71" i="105"/>
  <c r="T95" i="105"/>
  <c r="T99" i="105"/>
  <c r="U106" i="105"/>
  <c r="U122" i="105"/>
  <c r="T349" i="105"/>
  <c r="T462" i="105"/>
  <c r="T466" i="105"/>
  <c r="T470" i="105"/>
  <c r="T474" i="105"/>
  <c r="T478" i="105"/>
  <c r="T482" i="105"/>
  <c r="T486" i="105"/>
  <c r="T490" i="105"/>
  <c r="T494" i="105"/>
  <c r="T498" i="105"/>
  <c r="T502" i="105"/>
  <c r="T562" i="105"/>
  <c r="T570" i="105"/>
  <c r="T578" i="105"/>
  <c r="T594" i="105"/>
  <c r="V651" i="105"/>
  <c r="V655" i="105"/>
  <c r="T660" i="105"/>
  <c r="T664" i="105"/>
  <c r="T668" i="105"/>
  <c r="V677" i="105"/>
  <c r="V681" i="105"/>
  <c r="V693" i="105"/>
  <c r="V697" i="105"/>
  <c r="V1340" i="105"/>
  <c r="U1346" i="105"/>
  <c r="U1347" i="105"/>
  <c r="V1353" i="105"/>
  <c r="U1355" i="105"/>
  <c r="V1357" i="105"/>
  <c r="V1365" i="105"/>
  <c r="U1367" i="105"/>
  <c r="V1369" i="105"/>
  <c r="V1377" i="105"/>
  <c r="W1389" i="105"/>
  <c r="W1405" i="105"/>
  <c r="U1411" i="105"/>
  <c r="U1415" i="105"/>
  <c r="V1425" i="105"/>
  <c r="U1427" i="105"/>
  <c r="V1485" i="105"/>
  <c r="T1487" i="105"/>
  <c r="V1493" i="105"/>
  <c r="T1495" i="105"/>
  <c r="V1549" i="105"/>
  <c r="T1551" i="105"/>
  <c r="V1568" i="105"/>
  <c r="W1572" i="105"/>
  <c r="U1674" i="105"/>
  <c r="V2209" i="105"/>
  <c r="M2209" i="105"/>
  <c r="W2209" i="105" s="1"/>
  <c r="T3127" i="105"/>
  <c r="M3127" i="105"/>
  <c r="W3127" i="105" s="1"/>
  <c r="U110" i="105"/>
  <c r="U111" i="105"/>
  <c r="T115" i="105"/>
  <c r="T353" i="105"/>
  <c r="T525" i="105"/>
  <c r="T700" i="105"/>
  <c r="V2193" i="105"/>
  <c r="M2193" i="105"/>
  <c r="W2193" i="105" s="1"/>
  <c r="T3126" i="105"/>
  <c r="M3126" i="105"/>
  <c r="W3126" i="105" s="1"/>
  <c r="V2009" i="105"/>
  <c r="V2020" i="105"/>
  <c r="V2028" i="105"/>
  <c r="V2037" i="105"/>
  <c r="W2042" i="105"/>
  <c r="W2070" i="105"/>
  <c r="V2077" i="105"/>
  <c r="V2113" i="105"/>
  <c r="W2123" i="105"/>
  <c r="V2162" i="105"/>
  <c r="V2175" i="105"/>
  <c r="V2207" i="105"/>
  <c r="V2252" i="105"/>
  <c r="V2261" i="105"/>
  <c r="V2276" i="105"/>
  <c r="V2303" i="105"/>
  <c r="V2305" i="105"/>
  <c r="V2310" i="105"/>
  <c r="V2338" i="105"/>
  <c r="V2344" i="105"/>
  <c r="V2346" i="105"/>
  <c r="T2439" i="105"/>
  <c r="T2449" i="105"/>
  <c r="T2467" i="105"/>
  <c r="V2720" i="105"/>
  <c r="V2903" i="105"/>
  <c r="V2919" i="105"/>
  <c r="T2955" i="105"/>
  <c r="W3082" i="105"/>
  <c r="V3170" i="105"/>
  <c r="V2017" i="105"/>
  <c r="M2028" i="105"/>
  <c r="W2028" i="105" s="1"/>
  <c r="W2058" i="105"/>
  <c r="V2101" i="105"/>
  <c r="W2116" i="105"/>
  <c r="V2120" i="105"/>
  <c r="V2136" i="105"/>
  <c r="V2161" i="105"/>
  <c r="V2228" i="105"/>
  <c r="M2252" i="105"/>
  <c r="W2252" i="105" s="1"/>
  <c r="V2270" i="105"/>
  <c r="M2276" i="105"/>
  <c r="W2276" i="105" s="1"/>
  <c r="U2286" i="105"/>
  <c r="V2291" i="105"/>
  <c r="T2304" i="105"/>
  <c r="M2344" i="105"/>
  <c r="W2344" i="105" s="1"/>
  <c r="V2370" i="105"/>
  <c r="U2372" i="105"/>
  <c r="T2397" i="105"/>
  <c r="T2457" i="105"/>
  <c r="T2465" i="105"/>
  <c r="T2485" i="105"/>
  <c r="T2501" i="105"/>
  <c r="W2525" i="105"/>
  <c r="T2533" i="105"/>
  <c r="W2541" i="105"/>
  <c r="T2549" i="105"/>
  <c r="W2557" i="105"/>
  <c r="W2573" i="105"/>
  <c r="T2581" i="105"/>
  <c r="W2589" i="105"/>
  <c r="T2597" i="105"/>
  <c r="V2607" i="105"/>
  <c r="V2615" i="105"/>
  <c r="V2623" i="105"/>
  <c r="V2631" i="105"/>
  <c r="V2639" i="105"/>
  <c r="V2659" i="105"/>
  <c r="V2675" i="105"/>
  <c r="V2719" i="105"/>
  <c r="V2723" i="105"/>
  <c r="V2725" i="105"/>
  <c r="V2729" i="105"/>
  <c r="V2733" i="105"/>
  <c r="V2838" i="105"/>
  <c r="V2854" i="105"/>
  <c r="V2870" i="105"/>
  <c r="V2886" i="105"/>
  <c r="V2902" i="105"/>
  <c r="V2918" i="105"/>
  <c r="V2957" i="105"/>
  <c r="V2988" i="105"/>
  <c r="V3011" i="105"/>
  <c r="V3133" i="105"/>
  <c r="M3170" i="105"/>
  <c r="W3170" i="105" s="1"/>
  <c r="T2125" i="105"/>
  <c r="T2133" i="105"/>
  <c r="V2254" i="105"/>
  <c r="U2294" i="105"/>
  <c r="U2302" i="105"/>
  <c r="U2321" i="105"/>
  <c r="U2325" i="105"/>
  <c r="U2329" i="105"/>
  <c r="U2365" i="105"/>
  <c r="U2376" i="105"/>
  <c r="U2377" i="105"/>
  <c r="T2381" i="105"/>
  <c r="T2385" i="105"/>
  <c r="T2391" i="105"/>
  <c r="T2395" i="105"/>
  <c r="T2399" i="105"/>
  <c r="T2409" i="105"/>
  <c r="T2417" i="105"/>
  <c r="T2423" i="105"/>
  <c r="T2429" i="105"/>
  <c r="T2433" i="105"/>
  <c r="T2441" i="105"/>
  <c r="U2608" i="105"/>
  <c r="U2616" i="105"/>
  <c r="U2624" i="105"/>
  <c r="U2632" i="105"/>
  <c r="V2658" i="105"/>
  <c r="U2660" i="105"/>
  <c r="V2674" i="105"/>
  <c r="U2676" i="105"/>
  <c r="T2740" i="105"/>
  <c r="T2752" i="105"/>
  <c r="T2939" i="105"/>
  <c r="T2966" i="105"/>
  <c r="V2987" i="105"/>
  <c r="V2996" i="105"/>
  <c r="T3018" i="105"/>
  <c r="V3069" i="105"/>
  <c r="V3156" i="105"/>
  <c r="W3158" i="105"/>
  <c r="V3178" i="105"/>
  <c r="W3186" i="105"/>
  <c r="V1528" i="105"/>
  <c r="M1528" i="105"/>
  <c r="W1528" i="105" s="1"/>
  <c r="V1639" i="105"/>
  <c r="M1639" i="105"/>
  <c r="W1639" i="105" s="1"/>
  <c r="V1688" i="105"/>
  <c r="M2164" i="105"/>
  <c r="V2164" i="105"/>
  <c r="M18" i="105"/>
  <c r="U18" i="105" s="1"/>
  <c r="M59" i="105"/>
  <c r="U59" i="105" s="1"/>
  <c r="M71" i="105"/>
  <c r="U71" i="105" s="1"/>
  <c r="T261" i="105"/>
  <c r="T265" i="105"/>
  <c r="T269" i="105"/>
  <c r="T277" i="105"/>
  <c r="T281" i="105"/>
  <c r="T285" i="105"/>
  <c r="T305" i="105"/>
  <c r="T309" i="105"/>
  <c r="T313" i="105"/>
  <c r="T342" i="105"/>
  <c r="T390" i="105"/>
  <c r="T450" i="105"/>
  <c r="T458" i="105"/>
  <c r="M1374" i="105"/>
  <c r="U1374" i="105" s="1"/>
  <c r="V1374" i="105"/>
  <c r="M1556" i="105"/>
  <c r="W1556" i="105" s="1"/>
  <c r="V1556" i="105"/>
  <c r="T1650" i="105"/>
  <c r="M1650" i="105"/>
  <c r="U1650" i="105" s="1"/>
  <c r="M2" i="105"/>
  <c r="U2" i="105" s="1"/>
  <c r="T273" i="105"/>
  <c r="T289" i="105"/>
  <c r="T301" i="105"/>
  <c r="T317" i="105"/>
  <c r="T454" i="105"/>
  <c r="M1402" i="105"/>
  <c r="U1402" i="105" s="1"/>
  <c r="V1402" i="105"/>
  <c r="M1501" i="105"/>
  <c r="V1501" i="105"/>
  <c r="M1573" i="105"/>
  <c r="W1573" i="105" s="1"/>
  <c r="V1573" i="105"/>
  <c r="M1655" i="105"/>
  <c r="M1688" i="105"/>
  <c r="W1688" i="105" s="1"/>
  <c r="T1807" i="105"/>
  <c r="M1807" i="105"/>
  <c r="W1807" i="105" s="1"/>
  <c r="T1834" i="105"/>
  <c r="M1834" i="105"/>
  <c r="U1834" i="105" s="1"/>
  <c r="V2048" i="105"/>
  <c r="M2048" i="105"/>
  <c r="W2048" i="105" s="1"/>
  <c r="V2052" i="105"/>
  <c r="M2052" i="105"/>
  <c r="W2052" i="105" s="1"/>
  <c r="M2667" i="105"/>
  <c r="U2667" i="105" s="1"/>
  <c r="V2667" i="105"/>
  <c r="M3143" i="105"/>
  <c r="V3143" i="105"/>
  <c r="T6" i="105"/>
  <c r="T7" i="105"/>
  <c r="T14" i="105"/>
  <c r="T15" i="105"/>
  <c r="T22" i="105"/>
  <c r="T23" i="105"/>
  <c r="T30" i="105"/>
  <c r="T31" i="105"/>
  <c r="T39" i="105"/>
  <c r="V40" i="105"/>
  <c r="M43" i="105"/>
  <c r="U43" i="105" s="1"/>
  <c r="M55" i="105"/>
  <c r="U55" i="105" s="1"/>
  <c r="T67" i="105"/>
  <c r="T79" i="105"/>
  <c r="V84" i="105"/>
  <c r="T91" i="105"/>
  <c r="T103" i="105"/>
  <c r="V104" i="105"/>
  <c r="M107" i="105"/>
  <c r="U107" i="105" s="1"/>
  <c r="M115" i="105"/>
  <c r="U115" i="105" s="1"/>
  <c r="M123" i="105"/>
  <c r="U123" i="105" s="1"/>
  <c r="W125" i="105"/>
  <c r="W129" i="105"/>
  <c r="W133" i="105"/>
  <c r="W137" i="105"/>
  <c r="W141" i="105"/>
  <c r="W145" i="105"/>
  <c r="W149" i="105"/>
  <c r="W153" i="105"/>
  <c r="W157" i="105"/>
  <c r="W161" i="105"/>
  <c r="W165" i="105"/>
  <c r="W169" i="105"/>
  <c r="W173" i="105"/>
  <c r="W177" i="105"/>
  <c r="W181" i="105"/>
  <c r="W185" i="105"/>
  <c r="W189" i="105"/>
  <c r="W193" i="105"/>
  <c r="W197" i="105"/>
  <c r="W201" i="105"/>
  <c r="W205" i="105"/>
  <c r="W209" i="105"/>
  <c r="W213" i="105"/>
  <c r="W217" i="105"/>
  <c r="W221" i="105"/>
  <c r="W225" i="105"/>
  <c r="W229" i="105"/>
  <c r="W233" i="105"/>
  <c r="W237" i="105"/>
  <c r="W241" i="105"/>
  <c r="W245" i="105"/>
  <c r="W249" i="105"/>
  <c r="W253" i="105"/>
  <c r="W257" i="105"/>
  <c r="W261" i="105"/>
  <c r="W265" i="105"/>
  <c r="W269" i="105"/>
  <c r="W273" i="105"/>
  <c r="W277" i="105"/>
  <c r="W281" i="105"/>
  <c r="W285" i="105"/>
  <c r="W289" i="105"/>
  <c r="W293" i="105"/>
  <c r="W297" i="105"/>
  <c r="W301" i="105"/>
  <c r="W305" i="105"/>
  <c r="W309" i="105"/>
  <c r="W313" i="105"/>
  <c r="W317" i="105"/>
  <c r="W321" i="105"/>
  <c r="W325" i="105"/>
  <c r="W329" i="105"/>
  <c r="W333" i="105"/>
  <c r="T369" i="105"/>
  <c r="T389" i="105"/>
  <c r="T402" i="105"/>
  <c r="T406" i="105"/>
  <c r="T410" i="105"/>
  <c r="T433" i="105"/>
  <c r="T464" i="105"/>
  <c r="T468" i="105"/>
  <c r="T472" i="105"/>
  <c r="T476" i="105"/>
  <c r="T480" i="105"/>
  <c r="T484" i="105"/>
  <c r="T488" i="105"/>
  <c r="T492" i="105"/>
  <c r="T496" i="105"/>
  <c r="T500" i="105"/>
  <c r="T634" i="105"/>
  <c r="T642" i="105"/>
  <c r="M1334" i="105"/>
  <c r="U1334" i="105" s="1"/>
  <c r="V1334" i="105"/>
  <c r="M1496" i="105"/>
  <c r="W1496" i="105" s="1"/>
  <c r="V1533" i="105"/>
  <c r="T1535" i="105"/>
  <c r="M1568" i="105"/>
  <c r="W1568" i="105" s="1"/>
  <c r="M1600" i="105"/>
  <c r="W1600" i="105" s="1"/>
  <c r="M1641" i="105"/>
  <c r="U1641" i="105" s="1"/>
  <c r="V1641" i="105"/>
  <c r="M1642" i="105"/>
  <c r="U1642" i="105" s="1"/>
  <c r="M1643" i="105"/>
  <c r="V1650" i="105"/>
  <c r="M1666" i="105"/>
  <c r="U1666" i="105" s="1"/>
  <c r="M1667" i="105"/>
  <c r="U1667" i="105" s="1"/>
  <c r="V1682" i="105"/>
  <c r="T1833" i="105"/>
  <c r="M1833" i="105"/>
  <c r="W1833" i="105" s="1"/>
  <c r="M2020" i="105"/>
  <c r="W2020" i="105" s="1"/>
  <c r="V2231" i="105"/>
  <c r="M2231" i="105"/>
  <c r="U2231" i="105" s="1"/>
  <c r="M2300" i="105"/>
  <c r="U2300" i="105" s="1"/>
  <c r="V2300" i="105"/>
  <c r="V2332" i="105"/>
  <c r="M2332" i="105"/>
  <c r="W2332" i="105" s="1"/>
  <c r="M10" i="105"/>
  <c r="U10" i="105" s="1"/>
  <c r="M26" i="105"/>
  <c r="U26" i="105" s="1"/>
  <c r="M34" i="105"/>
  <c r="U34" i="105" s="1"/>
  <c r="T293" i="105"/>
  <c r="T297" i="105"/>
  <c r="T321" i="105"/>
  <c r="T325" i="105"/>
  <c r="T329" i="105"/>
  <c r="T333" i="105"/>
  <c r="T338" i="105"/>
  <c r="T373" i="105"/>
  <c r="T394" i="105"/>
  <c r="U6" i="105"/>
  <c r="U14" i="105"/>
  <c r="U22" i="105"/>
  <c r="U30" i="105"/>
  <c r="U39" i="105"/>
  <c r="T51" i="105"/>
  <c r="T63" i="105"/>
  <c r="V68" i="105"/>
  <c r="T75" i="105"/>
  <c r="U78" i="105"/>
  <c r="T87" i="105"/>
  <c r="V88" i="105"/>
  <c r="U90" i="105"/>
  <c r="U91" i="105"/>
  <c r="U103" i="105"/>
  <c r="T111" i="105"/>
  <c r="T119" i="105"/>
  <c r="U126" i="105"/>
  <c r="U130" i="105"/>
  <c r="U134" i="105"/>
  <c r="U138" i="105"/>
  <c r="U142" i="105"/>
  <c r="U146" i="105"/>
  <c r="U150" i="105"/>
  <c r="U154" i="105"/>
  <c r="U158" i="105"/>
  <c r="U162" i="105"/>
  <c r="U166" i="105"/>
  <c r="U170" i="105"/>
  <c r="U174" i="105"/>
  <c r="U178" i="105"/>
  <c r="U182" i="105"/>
  <c r="U186" i="105"/>
  <c r="U190" i="105"/>
  <c r="U194" i="105"/>
  <c r="U198" i="105"/>
  <c r="U202" i="105"/>
  <c r="U206" i="105"/>
  <c r="U210" i="105"/>
  <c r="U214" i="105"/>
  <c r="U218" i="105"/>
  <c r="U222" i="105"/>
  <c r="U226" i="105"/>
  <c r="U230" i="105"/>
  <c r="U234" i="105"/>
  <c r="U238" i="105"/>
  <c r="U242" i="105"/>
  <c r="U246" i="105"/>
  <c r="U250" i="105"/>
  <c r="U254" i="105"/>
  <c r="U258" i="105"/>
  <c r="U262" i="105"/>
  <c r="U266" i="105"/>
  <c r="U270" i="105"/>
  <c r="U274" i="105"/>
  <c r="U278" i="105"/>
  <c r="U282" i="105"/>
  <c r="U286" i="105"/>
  <c r="U290" i="105"/>
  <c r="U294" i="105"/>
  <c r="U298" i="105"/>
  <c r="U302" i="105"/>
  <c r="U306" i="105"/>
  <c r="U310" i="105"/>
  <c r="U314" i="105"/>
  <c r="U318" i="105"/>
  <c r="U322" i="105"/>
  <c r="U326" i="105"/>
  <c r="U330" i="105"/>
  <c r="U334" i="105"/>
  <c r="T337" i="105"/>
  <c r="T385" i="105"/>
  <c r="T449" i="105"/>
  <c r="T463" i="105"/>
  <c r="T467" i="105"/>
  <c r="T471" i="105"/>
  <c r="T475" i="105"/>
  <c r="T479" i="105"/>
  <c r="T483" i="105"/>
  <c r="T487" i="105"/>
  <c r="T491" i="105"/>
  <c r="T495" i="105"/>
  <c r="T499" i="105"/>
  <c r="T596" i="105"/>
  <c r="T600" i="105"/>
  <c r="T604" i="105"/>
  <c r="T724" i="105"/>
  <c r="T728" i="105"/>
  <c r="T732" i="105"/>
  <c r="T1049" i="105"/>
  <c r="T1057" i="105"/>
  <c r="T1065" i="105"/>
  <c r="T1073" i="105"/>
  <c r="T1081" i="105"/>
  <c r="T1089" i="105"/>
  <c r="T1097" i="105"/>
  <c r="T1105" i="105"/>
  <c r="T1113" i="105"/>
  <c r="T1121" i="105"/>
  <c r="T1129" i="105"/>
  <c r="T1137" i="105"/>
  <c r="T1145" i="105"/>
  <c r="T1153" i="105"/>
  <c r="T1161" i="105"/>
  <c r="T1169" i="105"/>
  <c r="T1177" i="105"/>
  <c r="T1185" i="105"/>
  <c r="T1193" i="105"/>
  <c r="T1201" i="105"/>
  <c r="T1209" i="105"/>
  <c r="T1217" i="105"/>
  <c r="T1225" i="105"/>
  <c r="T1233" i="105"/>
  <c r="T1241" i="105"/>
  <c r="T1249" i="105"/>
  <c r="T1257" i="105"/>
  <c r="T1265" i="105"/>
  <c r="T1273" i="105"/>
  <c r="U1329" i="105"/>
  <c r="U1333" i="105"/>
  <c r="W1333" i="105"/>
  <c r="U1379" i="105"/>
  <c r="U1383" i="105"/>
  <c r="V1386" i="105"/>
  <c r="V1422" i="105"/>
  <c r="V1488" i="105"/>
  <c r="M1488" i="105"/>
  <c r="M1517" i="105"/>
  <c r="W1517" i="105" s="1"/>
  <c r="V1517" i="105"/>
  <c r="M1557" i="105"/>
  <c r="W1557" i="105" s="1"/>
  <c r="V1557" i="105"/>
  <c r="M1589" i="105"/>
  <c r="W1589" i="105" s="1"/>
  <c r="V1589" i="105"/>
  <c r="V1621" i="105"/>
  <c r="T1623" i="105"/>
  <c r="V1651" i="105"/>
  <c r="M1651" i="105"/>
  <c r="W1651" i="105" s="1"/>
  <c r="U1658" i="105"/>
  <c r="V1662" i="105"/>
  <c r="V1690" i="105"/>
  <c r="T1718" i="105"/>
  <c r="M1718" i="105"/>
  <c r="W1718" i="105" s="1"/>
  <c r="V1718" i="105"/>
  <c r="T1725" i="105"/>
  <c r="M1725" i="105"/>
  <c r="W1725" i="105" s="1"/>
  <c r="V1730" i="105"/>
  <c r="T1817" i="105"/>
  <c r="M1817" i="105"/>
  <c r="W1817" i="105" s="1"/>
  <c r="V2012" i="105"/>
  <c r="M2012" i="105"/>
  <c r="W2012" i="105" s="1"/>
  <c r="V2191" i="105"/>
  <c r="M2191" i="105"/>
  <c r="W2191" i="105" s="1"/>
  <c r="T503" i="105"/>
  <c r="T507" i="105"/>
  <c r="T511" i="105"/>
  <c r="T515" i="105"/>
  <c r="T519" i="105"/>
  <c r="T523" i="105"/>
  <c r="T527" i="105"/>
  <c r="V555" i="105"/>
  <c r="V559" i="105"/>
  <c r="T568" i="105"/>
  <c r="T572" i="105"/>
  <c r="V581" i="105"/>
  <c r="V585" i="105"/>
  <c r="V619" i="105"/>
  <c r="V623" i="105"/>
  <c r="V645" i="105"/>
  <c r="V649" i="105"/>
  <c r="V683" i="105"/>
  <c r="V687" i="105"/>
  <c r="V709" i="105"/>
  <c r="V713" i="105"/>
  <c r="V747" i="105"/>
  <c r="W1047" i="105"/>
  <c r="W1279" i="105"/>
  <c r="W1285" i="105"/>
  <c r="W1287" i="105"/>
  <c r="V1333" i="105"/>
  <c r="V1335" i="105"/>
  <c r="V1339" i="105"/>
  <c r="V1352" i="105"/>
  <c r="V1360" i="105"/>
  <c r="V1364" i="105"/>
  <c r="V1368" i="105"/>
  <c r="V1375" i="105"/>
  <c r="V1379" i="105"/>
  <c r="V1383" i="105"/>
  <c r="V1388" i="105"/>
  <c r="V1403" i="105"/>
  <c r="V1413" i="105"/>
  <c r="V1417" i="105"/>
  <c r="V1424" i="105"/>
  <c r="V1432" i="105"/>
  <c r="V1440" i="105"/>
  <c r="V1444" i="105"/>
  <c r="V1448" i="105"/>
  <c r="V1456" i="105"/>
  <c r="V1464" i="105"/>
  <c r="V1472" i="105"/>
  <c r="V1480" i="105"/>
  <c r="W1492" i="105"/>
  <c r="V1504" i="105"/>
  <c r="V1520" i="105"/>
  <c r="W1532" i="105"/>
  <c r="W1548" i="105"/>
  <c r="V1560" i="105"/>
  <c r="U1572" i="105"/>
  <c r="V1592" i="105"/>
  <c r="W1620" i="105"/>
  <c r="T1634" i="105"/>
  <c r="V1635" i="105"/>
  <c r="V1646" i="105"/>
  <c r="V1670" i="105"/>
  <c r="V1683" i="105"/>
  <c r="V1695" i="105"/>
  <c r="M1695" i="105"/>
  <c r="W1695" i="105" s="1"/>
  <c r="V1709" i="105"/>
  <c r="M1709" i="105"/>
  <c r="V1714" i="105"/>
  <c r="T1754" i="105"/>
  <c r="M1754" i="105"/>
  <c r="W1754" i="105" s="1"/>
  <c r="V2033" i="105"/>
  <c r="V2065" i="105"/>
  <c r="V2167" i="105"/>
  <c r="M2167" i="105"/>
  <c r="W2167" i="105" s="1"/>
  <c r="V2220" i="105"/>
  <c r="V2266" i="105"/>
  <c r="M2268" i="105"/>
  <c r="W2268" i="105" s="1"/>
  <c r="V2268" i="105"/>
  <c r="V2352" i="105"/>
  <c r="M2352" i="105"/>
  <c r="U2352" i="105" s="1"/>
  <c r="M3012" i="105"/>
  <c r="V3012" i="105"/>
  <c r="M3084" i="105"/>
  <c r="W3084" i="105" s="1"/>
  <c r="V3084" i="105"/>
  <c r="T506" i="105"/>
  <c r="T510" i="105"/>
  <c r="T514" i="105"/>
  <c r="T518" i="105"/>
  <c r="T522" i="105"/>
  <c r="T526" i="105"/>
  <c r="T530" i="105"/>
  <c r="T534" i="105"/>
  <c r="T538" i="105"/>
  <c r="T542" i="105"/>
  <c r="T546" i="105"/>
  <c r="T554" i="105"/>
  <c r="V571" i="105"/>
  <c r="V575" i="105"/>
  <c r="T580" i="105"/>
  <c r="T584" i="105"/>
  <c r="T588" i="105"/>
  <c r="V597" i="105"/>
  <c r="V601" i="105"/>
  <c r="T618" i="105"/>
  <c r="V635" i="105"/>
  <c r="V639" i="105"/>
  <c r="T644" i="105"/>
  <c r="T648" i="105"/>
  <c r="T652" i="105"/>
  <c r="V661" i="105"/>
  <c r="V665" i="105"/>
  <c r="T682" i="105"/>
  <c r="V699" i="105"/>
  <c r="V703" i="105"/>
  <c r="T708" i="105"/>
  <c r="T712" i="105"/>
  <c r="T716" i="105"/>
  <c r="V725" i="105"/>
  <c r="V729" i="105"/>
  <c r="T746" i="105"/>
  <c r="T750" i="105"/>
  <c r="T754" i="105"/>
  <c r="T758" i="105"/>
  <c r="T762" i="105"/>
  <c r="T766" i="105"/>
  <c r="T770" i="105"/>
  <c r="T774" i="105"/>
  <c r="T778" i="105"/>
  <c r="T782" i="105"/>
  <c r="T786" i="105"/>
  <c r="T790" i="105"/>
  <c r="T794" i="105"/>
  <c r="T798" i="105"/>
  <c r="T802" i="105"/>
  <c r="T806" i="105"/>
  <c r="T810" i="105"/>
  <c r="T814" i="105"/>
  <c r="T818" i="105"/>
  <c r="T822" i="105"/>
  <c r="T826" i="105"/>
  <c r="T830" i="105"/>
  <c r="T834" i="105"/>
  <c r="T838" i="105"/>
  <c r="T842" i="105"/>
  <c r="T846" i="105"/>
  <c r="T850" i="105"/>
  <c r="T854" i="105"/>
  <c r="T858" i="105"/>
  <c r="T862" i="105"/>
  <c r="T866" i="105"/>
  <c r="T870" i="105"/>
  <c r="T874" i="105"/>
  <c r="T878" i="105"/>
  <c r="T882" i="105"/>
  <c r="T886" i="105"/>
  <c r="T890" i="105"/>
  <c r="T894" i="105"/>
  <c r="T898" i="105"/>
  <c r="T902" i="105"/>
  <c r="T906" i="105"/>
  <c r="T910" i="105"/>
  <c r="T914" i="105"/>
  <c r="T918" i="105"/>
  <c r="T922" i="105"/>
  <c r="T926" i="105"/>
  <c r="T930" i="105"/>
  <c r="T934" i="105"/>
  <c r="T938" i="105"/>
  <c r="T942" i="105"/>
  <c r="T946" i="105"/>
  <c r="T950" i="105"/>
  <c r="T954" i="105"/>
  <c r="T958" i="105"/>
  <c r="T962" i="105"/>
  <c r="T1299" i="105"/>
  <c r="T1303" i="105"/>
  <c r="T1307" i="105"/>
  <c r="T1311" i="105"/>
  <c r="T1315" i="105"/>
  <c r="T1319" i="105"/>
  <c r="T1323" i="105"/>
  <c r="V1326" i="105"/>
  <c r="V1328" i="105"/>
  <c r="V1332" i="105"/>
  <c r="V1347" i="105"/>
  <c r="W1349" i="105"/>
  <c r="U1353" i="105"/>
  <c r="W1357" i="105"/>
  <c r="V1359" i="105"/>
  <c r="U1361" i="105"/>
  <c r="U1369" i="105"/>
  <c r="V1387" i="105"/>
  <c r="U1395" i="105"/>
  <c r="U1399" i="105"/>
  <c r="V1412" i="105"/>
  <c r="V1423" i="105"/>
  <c r="T1503" i="105"/>
  <c r="M1504" i="105"/>
  <c r="W1504" i="105" s="1"/>
  <c r="W1508" i="105"/>
  <c r="T1519" i="105"/>
  <c r="M1520" i="105"/>
  <c r="W1520" i="105" s="1"/>
  <c r="W1524" i="105"/>
  <c r="V1536" i="105"/>
  <c r="V1552" i="105"/>
  <c r="T1559" i="105"/>
  <c r="M1560" i="105"/>
  <c r="W1560" i="105" s="1"/>
  <c r="W1564" i="105"/>
  <c r="T1575" i="105"/>
  <c r="W1580" i="105"/>
  <c r="T1591" i="105"/>
  <c r="M1592" i="105"/>
  <c r="W1592" i="105" s="1"/>
  <c r="W1596" i="105"/>
  <c r="V1608" i="105"/>
  <c r="V1624" i="105"/>
  <c r="M1634" i="105"/>
  <c r="U1634" i="105" s="1"/>
  <c r="M1635" i="105"/>
  <c r="W1635" i="105" s="1"/>
  <c r="V1642" i="105"/>
  <c r="T1658" i="105"/>
  <c r="V1659" i="105"/>
  <c r="V1666" i="105"/>
  <c r="M1670" i="105"/>
  <c r="W1670" i="105" s="1"/>
  <c r="M1671" i="105"/>
  <c r="W1671" i="105" s="1"/>
  <c r="M1683" i="105"/>
  <c r="T1734" i="105"/>
  <c r="M1734" i="105"/>
  <c r="U1734" i="105" s="1"/>
  <c r="T1753" i="105"/>
  <c r="M1753" i="105"/>
  <c r="T1791" i="105"/>
  <c r="M1791" i="105"/>
  <c r="W1791" i="105" s="1"/>
  <c r="T1818" i="105"/>
  <c r="M1818" i="105"/>
  <c r="W1818" i="105" s="1"/>
  <c r="V2032" i="105"/>
  <c r="M2032" i="105"/>
  <c r="W2032" i="105" s="1"/>
  <c r="V2036" i="105"/>
  <c r="M2036" i="105"/>
  <c r="W2036" i="105" s="1"/>
  <c r="V2064" i="105"/>
  <c r="M2064" i="105"/>
  <c r="W2064" i="105" s="1"/>
  <c r="V2104" i="105"/>
  <c r="M2104" i="105"/>
  <c r="W2104" i="105" s="1"/>
  <c r="M2114" i="105"/>
  <c r="W2114" i="105" s="1"/>
  <c r="V2122" i="105"/>
  <c r="M2122" i="105"/>
  <c r="U2122" i="105" s="1"/>
  <c r="V2356" i="105"/>
  <c r="M2356" i="105"/>
  <c r="U2356" i="105" s="1"/>
  <c r="T3054" i="105"/>
  <c r="M3054" i="105"/>
  <c r="W3054" i="105" s="1"/>
  <c r="T1674" i="105"/>
  <c r="V1675" i="105"/>
  <c r="T1686" i="105"/>
  <c r="V1686" i="105"/>
  <c r="V1693" i="105"/>
  <c r="T1694" i="105"/>
  <c r="T1702" i="105"/>
  <c r="V1705" i="105"/>
  <c r="V1706" i="105"/>
  <c r="T1720" i="105"/>
  <c r="V1720" i="105"/>
  <c r="V1722" i="105"/>
  <c r="T1739" i="105"/>
  <c r="T1775" i="105"/>
  <c r="T1801" i="105"/>
  <c r="T1802" i="105"/>
  <c r="T1839" i="105"/>
  <c r="V2008" i="105"/>
  <c r="W2010" i="105"/>
  <c r="V2016" i="105"/>
  <c r="W2018" i="105"/>
  <c r="V2024" i="105"/>
  <c r="M2024" i="105"/>
  <c r="W2024" i="105" s="1"/>
  <c r="V2040" i="105"/>
  <c r="M2040" i="105"/>
  <c r="W2040" i="105" s="1"/>
  <c r="V2056" i="105"/>
  <c r="M2056" i="105"/>
  <c r="W2056" i="105" s="1"/>
  <c r="V2068" i="105"/>
  <c r="V2076" i="105"/>
  <c r="M2076" i="105"/>
  <c r="W2076" i="105" s="1"/>
  <c r="W2082" i="105"/>
  <c r="W2084" i="105"/>
  <c r="V2091" i="105"/>
  <c r="V2093" i="105"/>
  <c r="V2099" i="105"/>
  <c r="W2103" i="105"/>
  <c r="W2108" i="105"/>
  <c r="V2112" i="105"/>
  <c r="M2112" i="105"/>
  <c r="W2112" i="105" s="1"/>
  <c r="T2157" i="105"/>
  <c r="M2157" i="105"/>
  <c r="V2188" i="105"/>
  <c r="V2316" i="105"/>
  <c r="M2316" i="105"/>
  <c r="W2316" i="105" s="1"/>
  <c r="U2361" i="105"/>
  <c r="M2652" i="105"/>
  <c r="U2652" i="105" s="1"/>
  <c r="V2652" i="105"/>
  <c r="U1702" i="105"/>
  <c r="W1720" i="105"/>
  <c r="V1723" i="105"/>
  <c r="T1731" i="105"/>
  <c r="T1759" i="105"/>
  <c r="T1780" i="105"/>
  <c r="T1785" i="105"/>
  <c r="T1786" i="105"/>
  <c r="T1823" i="105"/>
  <c r="W2008" i="105"/>
  <c r="W2016" i="105"/>
  <c r="V2029" i="105"/>
  <c r="W2034" i="105"/>
  <c r="V2045" i="105"/>
  <c r="W2050" i="105"/>
  <c r="V2061" i="105"/>
  <c r="W2066" i="105"/>
  <c r="W2068" i="105"/>
  <c r="V2081" i="105"/>
  <c r="W2111" i="105"/>
  <c r="T2117" i="105"/>
  <c r="W2119" i="105"/>
  <c r="M2124" i="105"/>
  <c r="W2124" i="105" s="1"/>
  <c r="V2124" i="105"/>
  <c r="V2223" i="105"/>
  <c r="M2223" i="105"/>
  <c r="M2279" i="105"/>
  <c r="U2279" i="105" s="1"/>
  <c r="V2279" i="105"/>
  <c r="V2289" i="105"/>
  <c r="M2289" i="105"/>
  <c r="T2958" i="105"/>
  <c r="T3086" i="105"/>
  <c r="M3086" i="105"/>
  <c r="W3086" i="105" s="1"/>
  <c r="M3168" i="105"/>
  <c r="W3168" i="105" s="1"/>
  <c r="V3168" i="105"/>
  <c r="W2153" i="105"/>
  <c r="V2180" i="105"/>
  <c r="V2212" i="105"/>
  <c r="V2244" i="105"/>
  <c r="T2258" i="105"/>
  <c r="M2258" i="105"/>
  <c r="W2258" i="105" s="1"/>
  <c r="V2292" i="105"/>
  <c r="V2299" i="105"/>
  <c r="M2299" i="105"/>
  <c r="W2299" i="105" s="1"/>
  <c r="V2302" i="105"/>
  <c r="M2651" i="105"/>
  <c r="U2651" i="105" s="1"/>
  <c r="V2651" i="105"/>
  <c r="V2952" i="105"/>
  <c r="M2952" i="105"/>
  <c r="W2952" i="105" s="1"/>
  <c r="T3060" i="105"/>
  <c r="M3060" i="105"/>
  <c r="W3060" i="105" s="1"/>
  <c r="M3142" i="105"/>
  <c r="V3142" i="105"/>
  <c r="V2072" i="105"/>
  <c r="V2084" i="105"/>
  <c r="V2118" i="105"/>
  <c r="M2183" i="105"/>
  <c r="W2183" i="105" s="1"/>
  <c r="M2215" i="105"/>
  <c r="V2257" i="105"/>
  <c r="M2257" i="105"/>
  <c r="W2257" i="105" s="1"/>
  <c r="T2280" i="105"/>
  <c r="M2291" i="105"/>
  <c r="M2305" i="105"/>
  <c r="W2305" i="105" s="1"/>
  <c r="V2328" i="105"/>
  <c r="M2328" i="105"/>
  <c r="U2328" i="105" s="1"/>
  <c r="V2340" i="105"/>
  <c r="M2340" i="105"/>
  <c r="U2340" i="105" s="1"/>
  <c r="U2349" i="105"/>
  <c r="T2435" i="105"/>
  <c r="M2668" i="105"/>
  <c r="U2668" i="105" s="1"/>
  <c r="V2668" i="105"/>
  <c r="M2836" i="105"/>
  <c r="W2836" i="105" s="1"/>
  <c r="M2837" i="105"/>
  <c r="W2837" i="105" s="1"/>
  <c r="M2838" i="105"/>
  <c r="M2839" i="105"/>
  <c r="W2839" i="105" s="1"/>
  <c r="M2852" i="105"/>
  <c r="W2852" i="105" s="1"/>
  <c r="M2853" i="105"/>
  <c r="W2853" i="105" s="1"/>
  <c r="M2854" i="105"/>
  <c r="M2855" i="105"/>
  <c r="W2855" i="105" s="1"/>
  <c r="M2868" i="105"/>
  <c r="W2868" i="105" s="1"/>
  <c r="M2869" i="105"/>
  <c r="W2869" i="105" s="1"/>
  <c r="M2870" i="105"/>
  <c r="W2870" i="105" s="1"/>
  <c r="M2871" i="105"/>
  <c r="W2871" i="105" s="1"/>
  <c r="M2884" i="105"/>
  <c r="W2884" i="105" s="1"/>
  <c r="M2885" i="105"/>
  <c r="W2885" i="105" s="1"/>
  <c r="M2886" i="105"/>
  <c r="W2886" i="105" s="1"/>
  <c r="M2887" i="105"/>
  <c r="U2887" i="105" s="1"/>
  <c r="M2900" i="105"/>
  <c r="W2900" i="105" s="1"/>
  <c r="M2901" i="105"/>
  <c r="W2901" i="105" s="1"/>
  <c r="M2902" i="105"/>
  <c r="W2902" i="105" s="1"/>
  <c r="M2903" i="105"/>
  <c r="W2903" i="105" s="1"/>
  <c r="M2916" i="105"/>
  <c r="W2916" i="105" s="1"/>
  <c r="M2917" i="105"/>
  <c r="W2917" i="105" s="1"/>
  <c r="M2918" i="105"/>
  <c r="W2918" i="105" s="1"/>
  <c r="M2919" i="105"/>
  <c r="W2919" i="105" s="1"/>
  <c r="M2932" i="105"/>
  <c r="W2932" i="105" s="1"/>
  <c r="V2951" i="105"/>
  <c r="M2951" i="105"/>
  <c r="W2951" i="105" s="1"/>
  <c r="T3046" i="105"/>
  <c r="M3046" i="105"/>
  <c r="W3046" i="105" s="1"/>
  <c r="W2120" i="105"/>
  <c r="T2121" i="105"/>
  <c r="V2132" i="105"/>
  <c r="T2152" i="105"/>
  <c r="V2249" i="105"/>
  <c r="T2250" i="105"/>
  <c r="V2250" i="105"/>
  <c r="V2253" i="105"/>
  <c r="V2260" i="105"/>
  <c r="V2283" i="105"/>
  <c r="V2284" i="105"/>
  <c r="V2297" i="105"/>
  <c r="V2313" i="105"/>
  <c r="V2324" i="105"/>
  <c r="V2336" i="105"/>
  <c r="V2610" i="105"/>
  <c r="V2618" i="105"/>
  <c r="V2626" i="105"/>
  <c r="V2634" i="105"/>
  <c r="V2642" i="105"/>
  <c r="V2657" i="105"/>
  <c r="V2673" i="105"/>
  <c r="V2679" i="105"/>
  <c r="V2683" i="105"/>
  <c r="V2687" i="105"/>
  <c r="V2691" i="105"/>
  <c r="V2695" i="105"/>
  <c r="V2699" i="105"/>
  <c r="V2703" i="105"/>
  <c r="V2707" i="105"/>
  <c r="V2711" i="105"/>
  <c r="V2715" i="105"/>
  <c r="V2956" i="105"/>
  <c r="M2956" i="105"/>
  <c r="W2956" i="105" s="1"/>
  <c r="T3052" i="105"/>
  <c r="M3052" i="105"/>
  <c r="W3052" i="105" s="1"/>
  <c r="V3065" i="105"/>
  <c r="T3106" i="105"/>
  <c r="M3106" i="105"/>
  <c r="W3106" i="105" s="1"/>
  <c r="W3156" i="105"/>
  <c r="V3173" i="105"/>
  <c r="V3184" i="105"/>
  <c r="T2129" i="105"/>
  <c r="W2131" i="105"/>
  <c r="T2141" i="105"/>
  <c r="W2143" i="105"/>
  <c r="T2149" i="105"/>
  <c r="V2165" i="105"/>
  <c r="V2166" i="105"/>
  <c r="T2170" i="105"/>
  <c r="V2170" i="105"/>
  <c r="V2173" i="105"/>
  <c r="V2174" i="105"/>
  <c r="T2178" i="105"/>
  <c r="V2178" i="105"/>
  <c r="V2181" i="105"/>
  <c r="V2182" i="105"/>
  <c r="T2186" i="105"/>
  <c r="V2186" i="105"/>
  <c r="V2189" i="105"/>
  <c r="V2190" i="105"/>
  <c r="T2194" i="105"/>
  <c r="V2194" i="105"/>
  <c r="V2197" i="105"/>
  <c r="V2198" i="105"/>
  <c r="T2202" i="105"/>
  <c r="V2202" i="105"/>
  <c r="V2205" i="105"/>
  <c r="V2206" i="105"/>
  <c r="T2210" i="105"/>
  <c r="V2210" i="105"/>
  <c r="V2213" i="105"/>
  <c r="V2214" i="105"/>
  <c r="T2218" i="105"/>
  <c r="V2218" i="105"/>
  <c r="V2221" i="105"/>
  <c r="V2222" i="105"/>
  <c r="T2226" i="105"/>
  <c r="V2226" i="105"/>
  <c r="V2229" i="105"/>
  <c r="V2230" i="105"/>
  <c r="V2233" i="105"/>
  <c r="T2234" i="105"/>
  <c r="V2234" i="105"/>
  <c r="V2237" i="105"/>
  <c r="V2238" i="105"/>
  <c r="V2241" i="105"/>
  <c r="T2242" i="105"/>
  <c r="V2242" i="105"/>
  <c r="V2245" i="105"/>
  <c r="V2246" i="105"/>
  <c r="M2249" i="105"/>
  <c r="W2249" i="105" s="1"/>
  <c r="M2250" i="105"/>
  <c r="W2250" i="105" s="1"/>
  <c r="V2273" i="105"/>
  <c r="T2274" i="105"/>
  <c r="V2274" i="105"/>
  <c r="V2277" i="105"/>
  <c r="V2278" i="105"/>
  <c r="V2281" i="105"/>
  <c r="M2283" i="105"/>
  <c r="W2283" i="105" s="1"/>
  <c r="V2294" i="105"/>
  <c r="T2296" i="105"/>
  <c r="M2297" i="105"/>
  <c r="U2297" i="105" s="1"/>
  <c r="V2307" i="105"/>
  <c r="T2312" i="105"/>
  <c r="M2313" i="105"/>
  <c r="V2320" i="105"/>
  <c r="M2324" i="105"/>
  <c r="W2324" i="105" s="1"/>
  <c r="M2336" i="105"/>
  <c r="W2336" i="105" s="1"/>
  <c r="V2348" i="105"/>
  <c r="V2360" i="105"/>
  <c r="T2431" i="105"/>
  <c r="T2484" i="105"/>
  <c r="T2500" i="105"/>
  <c r="T2516" i="105"/>
  <c r="T2532" i="105"/>
  <c r="T2548" i="105"/>
  <c r="T2564" i="105"/>
  <c r="T2580" i="105"/>
  <c r="T2596" i="105"/>
  <c r="V2609" i="105"/>
  <c r="V2617" i="105"/>
  <c r="V2625" i="105"/>
  <c r="V2633" i="105"/>
  <c r="V2641" i="105"/>
  <c r="V2650" i="105"/>
  <c r="V2666" i="105"/>
  <c r="U2680" i="105"/>
  <c r="U2684" i="105"/>
  <c r="U2688" i="105"/>
  <c r="U2692" i="105"/>
  <c r="U2696" i="105"/>
  <c r="U2700" i="105"/>
  <c r="U2704" i="105"/>
  <c r="T2744" i="105"/>
  <c r="T2748" i="105"/>
  <c r="M2945" i="105"/>
  <c r="W2945" i="105" s="1"/>
  <c r="V2945" i="105"/>
  <c r="V2949" i="105"/>
  <c r="M2949" i="105"/>
  <c r="W2949" i="105" s="1"/>
  <c r="T2987" i="105"/>
  <c r="M2987" i="105"/>
  <c r="W2987" i="105" s="1"/>
  <c r="M3019" i="105"/>
  <c r="U3019" i="105" s="1"/>
  <c r="W3044" i="105"/>
  <c r="T3072" i="105"/>
  <c r="M3072" i="105"/>
  <c r="W3072" i="105" s="1"/>
  <c r="V3085" i="105"/>
  <c r="M3110" i="105"/>
  <c r="W3110" i="105" s="1"/>
  <c r="M3111" i="105"/>
  <c r="W3111" i="105" s="1"/>
  <c r="M3112" i="105"/>
  <c r="W3112" i="105" s="1"/>
  <c r="M3178" i="105"/>
  <c r="W3178" i="105" s="1"/>
  <c r="V2801" i="105"/>
  <c r="W2802" i="105"/>
  <c r="V2809" i="105"/>
  <c r="W2810" i="105"/>
  <c r="V2817" i="105"/>
  <c r="W2818" i="105"/>
  <c r="V2825" i="105"/>
  <c r="W2826" i="105"/>
  <c r="V2842" i="105"/>
  <c r="V2936" i="105"/>
  <c r="V2937" i="105"/>
  <c r="T2943" i="105"/>
  <c r="V2948" i="105"/>
  <c r="V2972" i="105"/>
  <c r="T2979" i="105"/>
  <c r="T2986" i="105"/>
  <c r="T2994" i="105"/>
  <c r="T3002" i="105"/>
  <c r="T3042" i="105"/>
  <c r="T3050" i="105"/>
  <c r="T3058" i="105"/>
  <c r="T3068" i="105"/>
  <c r="V3080" i="105"/>
  <c r="U3081" i="105"/>
  <c r="V3094" i="105"/>
  <c r="V3095" i="105"/>
  <c r="V3096" i="105"/>
  <c r="T3102" i="105"/>
  <c r="T3103" i="105"/>
  <c r="T3104" i="105"/>
  <c r="T3118" i="105"/>
  <c r="T3119" i="105"/>
  <c r="T3120" i="105"/>
  <c r="V3130" i="105"/>
  <c r="V3131" i="105"/>
  <c r="V3138" i="105"/>
  <c r="V3139" i="105"/>
  <c r="V3146" i="105"/>
  <c r="V3147" i="105"/>
  <c r="V3158" i="105"/>
  <c r="V3161" i="105"/>
  <c r="V3164" i="105"/>
  <c r="W3166" i="105"/>
  <c r="V3181" i="105"/>
  <c r="U2722" i="105"/>
  <c r="V2724" i="105"/>
  <c r="V2726" i="105"/>
  <c r="V2730" i="105"/>
  <c r="V2734" i="105"/>
  <c r="T2739" i="105"/>
  <c r="T2751" i="105"/>
  <c r="T2775" i="105"/>
  <c r="T2789" i="105"/>
  <c r="T2793" i="105"/>
  <c r="M2801" i="105"/>
  <c r="W2801" i="105" s="1"/>
  <c r="M2809" i="105"/>
  <c r="W2809" i="105" s="1"/>
  <c r="M2817" i="105"/>
  <c r="W2817" i="105" s="1"/>
  <c r="M2825" i="105"/>
  <c r="W2825" i="105" s="1"/>
  <c r="V2841" i="105"/>
  <c r="T2935" i="105"/>
  <c r="W2936" i="105"/>
  <c r="V2941" i="105"/>
  <c r="T2947" i="105"/>
  <c r="W2961" i="105"/>
  <c r="V2964" i="105"/>
  <c r="W2972" i="105"/>
  <c r="T2978" i="105"/>
  <c r="W2981" i="105"/>
  <c r="W2989" i="105"/>
  <c r="W3009" i="105"/>
  <c r="T3025" i="105"/>
  <c r="T3029" i="105"/>
  <c r="T3033" i="105"/>
  <c r="T3037" i="105"/>
  <c r="W3042" i="105"/>
  <c r="T3048" i="105"/>
  <c r="W3050" i="105"/>
  <c r="T3056" i="105"/>
  <c r="W3058" i="105"/>
  <c r="T3064" i="105"/>
  <c r="W3068" i="105"/>
  <c r="U3080" i="105"/>
  <c r="U3082" i="105"/>
  <c r="T3089" i="105"/>
  <c r="V3089" i="105"/>
  <c r="V3090" i="105"/>
  <c r="V3091" i="105"/>
  <c r="V3092" i="105"/>
  <c r="T3094" i="105"/>
  <c r="T3095" i="105"/>
  <c r="T3096" i="105"/>
  <c r="W3101" i="105"/>
  <c r="W3102" i="105"/>
  <c r="W3103" i="105"/>
  <c r="W3118" i="105"/>
  <c r="W3119" i="105"/>
  <c r="V3136" i="105"/>
  <c r="V3144" i="105"/>
  <c r="W3160" i="105"/>
  <c r="V3162" i="105"/>
  <c r="W3174" i="105"/>
  <c r="W3180" i="105"/>
  <c r="V3187" i="105"/>
  <c r="V3" i="105"/>
  <c r="V7" i="105"/>
  <c r="V11" i="105"/>
  <c r="V15" i="105"/>
  <c r="V19" i="105"/>
  <c r="T4" i="105"/>
  <c r="M7" i="105"/>
  <c r="U7" i="105" s="1"/>
  <c r="T8" i="105"/>
  <c r="V8" i="105"/>
  <c r="M11" i="105"/>
  <c r="U11" i="105" s="1"/>
  <c r="T12" i="105"/>
  <c r="V12" i="105"/>
  <c r="M15" i="105"/>
  <c r="U15" i="105" s="1"/>
  <c r="T16" i="105"/>
  <c r="V16" i="105"/>
  <c r="M19" i="105"/>
  <c r="U19" i="105" s="1"/>
  <c r="T20" i="105"/>
  <c r="V20" i="105"/>
  <c r="M23" i="105"/>
  <c r="U23" i="105" s="1"/>
  <c r="T24" i="105"/>
  <c r="V24" i="105"/>
  <c r="M27" i="105"/>
  <c r="U27" i="105" s="1"/>
  <c r="T28" i="105"/>
  <c r="V28" i="105"/>
  <c r="M31" i="105"/>
  <c r="U31" i="105" s="1"/>
  <c r="T32" i="105"/>
  <c r="V32" i="105"/>
  <c r="M35" i="105"/>
  <c r="U35" i="105" s="1"/>
  <c r="T36" i="105"/>
  <c r="V36" i="105"/>
  <c r="M47" i="105"/>
  <c r="U47" i="105" s="1"/>
  <c r="T48" i="105"/>
  <c r="M48" i="105"/>
  <c r="U48" i="105" s="1"/>
  <c r="V51" i="105"/>
  <c r="M63" i="105"/>
  <c r="U63" i="105" s="1"/>
  <c r="T64" i="105"/>
  <c r="M64" i="105"/>
  <c r="U64" i="105" s="1"/>
  <c r="V67" i="105"/>
  <c r="M79" i="105"/>
  <c r="U79" i="105" s="1"/>
  <c r="T80" i="105"/>
  <c r="M80" i="105"/>
  <c r="U80" i="105" s="1"/>
  <c r="V83" i="105"/>
  <c r="M95" i="105"/>
  <c r="U95" i="105" s="1"/>
  <c r="T96" i="105"/>
  <c r="M96" i="105"/>
  <c r="U96" i="105" s="1"/>
  <c r="V99" i="105"/>
  <c r="M345" i="105"/>
  <c r="W345" i="105" s="1"/>
  <c r="T345" i="105"/>
  <c r="T346" i="105"/>
  <c r="M397" i="105"/>
  <c r="W397" i="105" s="1"/>
  <c r="T397" i="105"/>
  <c r="V27" i="105"/>
  <c r="V35" i="105"/>
  <c r="T60" i="105"/>
  <c r="M60" i="105"/>
  <c r="U60" i="105" s="1"/>
  <c r="T76" i="105"/>
  <c r="M76" i="105"/>
  <c r="U76" i="105" s="1"/>
  <c r="T108" i="105"/>
  <c r="M108" i="105"/>
  <c r="U108" i="105" s="1"/>
  <c r="T116" i="105"/>
  <c r="M116" i="105"/>
  <c r="U116" i="105" s="1"/>
  <c r="T124" i="105"/>
  <c r="M124" i="105"/>
  <c r="U124" i="105" s="1"/>
  <c r="M381" i="105"/>
  <c r="W381" i="105" s="1"/>
  <c r="T381" i="105"/>
  <c r="M445" i="105"/>
  <c r="U445" i="105" s="1"/>
  <c r="T445" i="105"/>
  <c r="M3" i="105"/>
  <c r="U3" i="105" s="1"/>
  <c r="V4" i="105"/>
  <c r="M4" i="105"/>
  <c r="U4" i="105" s="1"/>
  <c r="T5" i="105"/>
  <c r="V5" i="105"/>
  <c r="M8" i="105"/>
  <c r="U8" i="105" s="1"/>
  <c r="T9" i="105"/>
  <c r="V9" i="105"/>
  <c r="M12" i="105"/>
  <c r="U12" i="105" s="1"/>
  <c r="T13" i="105"/>
  <c r="V13" i="105"/>
  <c r="M16" i="105"/>
  <c r="U16" i="105" s="1"/>
  <c r="T17" i="105"/>
  <c r="V17" i="105"/>
  <c r="M20" i="105"/>
  <c r="U20" i="105" s="1"/>
  <c r="T21" i="105"/>
  <c r="V21" i="105"/>
  <c r="M24" i="105"/>
  <c r="U24" i="105" s="1"/>
  <c r="T25" i="105"/>
  <c r="V25" i="105"/>
  <c r="M28" i="105"/>
  <c r="U28" i="105" s="1"/>
  <c r="T29" i="105"/>
  <c r="V29" i="105"/>
  <c r="M32" i="105"/>
  <c r="U32" i="105" s="1"/>
  <c r="T33" i="105"/>
  <c r="V33" i="105"/>
  <c r="M36" i="105"/>
  <c r="U36" i="105" s="1"/>
  <c r="T38" i="105"/>
  <c r="V38" i="105"/>
  <c r="V39" i="105"/>
  <c r="U50" i="105"/>
  <c r="M51" i="105"/>
  <c r="U51" i="105" s="1"/>
  <c r="T52" i="105"/>
  <c r="M52" i="105"/>
  <c r="U52" i="105" s="1"/>
  <c r="V55" i="105"/>
  <c r="U66" i="105"/>
  <c r="M67" i="105"/>
  <c r="U67" i="105" s="1"/>
  <c r="T68" i="105"/>
  <c r="M68" i="105"/>
  <c r="U68" i="105" s="1"/>
  <c r="V71" i="105"/>
  <c r="U82" i="105"/>
  <c r="M83" i="105"/>
  <c r="U83" i="105" s="1"/>
  <c r="T84" i="105"/>
  <c r="M84" i="105"/>
  <c r="U84" i="105" s="1"/>
  <c r="V87" i="105"/>
  <c r="U98" i="105"/>
  <c r="M99" i="105"/>
  <c r="U99" i="105" s="1"/>
  <c r="T100" i="105"/>
  <c r="M100" i="105"/>
  <c r="U100" i="105" s="1"/>
  <c r="V103" i="105"/>
  <c r="M413" i="105"/>
  <c r="W413" i="105" s="1"/>
  <c r="T413" i="105"/>
  <c r="T586" i="105"/>
  <c r="T650" i="105"/>
  <c r="T714" i="105"/>
  <c r="M1048" i="105"/>
  <c r="U1048" i="105" s="1"/>
  <c r="T1048" i="105"/>
  <c r="M1280" i="105"/>
  <c r="U1280" i="105" s="1"/>
  <c r="T1280" i="105"/>
  <c r="M1342" i="105"/>
  <c r="U1342" i="105" s="1"/>
  <c r="V1342" i="105"/>
  <c r="V23" i="105"/>
  <c r="V31" i="105"/>
  <c r="T44" i="105"/>
  <c r="M44" i="105"/>
  <c r="U44" i="105" s="1"/>
  <c r="V47" i="105"/>
  <c r="V63" i="105"/>
  <c r="V79" i="105"/>
  <c r="T92" i="105"/>
  <c r="M92" i="105"/>
  <c r="U92" i="105" s="1"/>
  <c r="V95" i="105"/>
  <c r="T112" i="105"/>
  <c r="M112" i="105"/>
  <c r="U112" i="105" s="1"/>
  <c r="T120" i="105"/>
  <c r="M120" i="105"/>
  <c r="U120" i="105" s="1"/>
  <c r="V2" i="105"/>
  <c r="U5" i="105"/>
  <c r="V6" i="105"/>
  <c r="U9" i="105"/>
  <c r="V10" i="105"/>
  <c r="U13" i="105"/>
  <c r="V14" i="105"/>
  <c r="U17" i="105"/>
  <c r="V18" i="105"/>
  <c r="U21" i="105"/>
  <c r="V22" i="105"/>
  <c r="U25" i="105"/>
  <c r="V26" i="105"/>
  <c r="U29" i="105"/>
  <c r="V30" i="105"/>
  <c r="U33" i="105"/>
  <c r="V34" i="105"/>
  <c r="U37" i="105"/>
  <c r="U38" i="105"/>
  <c r="T40" i="105"/>
  <c r="M40" i="105"/>
  <c r="U40" i="105" s="1"/>
  <c r="V43" i="105"/>
  <c r="V44" i="105"/>
  <c r="U54" i="105"/>
  <c r="T56" i="105"/>
  <c r="M56" i="105"/>
  <c r="U56" i="105" s="1"/>
  <c r="V59" i="105"/>
  <c r="V60" i="105"/>
  <c r="U70" i="105"/>
  <c r="T72" i="105"/>
  <c r="M72" i="105"/>
  <c r="U72" i="105" s="1"/>
  <c r="V75" i="105"/>
  <c r="V76" i="105"/>
  <c r="U86" i="105"/>
  <c r="T88" i="105"/>
  <c r="M88" i="105"/>
  <c r="U88" i="105" s="1"/>
  <c r="V91" i="105"/>
  <c r="V92" i="105"/>
  <c r="U102" i="105"/>
  <c r="T104" i="105"/>
  <c r="M104" i="105"/>
  <c r="U104" i="105" s="1"/>
  <c r="V107" i="105"/>
  <c r="V108" i="105"/>
  <c r="V111" i="105"/>
  <c r="V112" i="105"/>
  <c r="V115" i="105"/>
  <c r="V116" i="105"/>
  <c r="V119" i="105"/>
  <c r="V120" i="105"/>
  <c r="V123" i="105"/>
  <c r="V124" i="105"/>
  <c r="M365" i="105"/>
  <c r="U365" i="105" s="1"/>
  <c r="T365" i="105"/>
  <c r="M429" i="105"/>
  <c r="W429" i="105" s="1"/>
  <c r="T429" i="105"/>
  <c r="T602" i="105"/>
  <c r="T666" i="105"/>
  <c r="T730" i="105"/>
  <c r="W1295" i="105"/>
  <c r="W1299" i="105"/>
  <c r="W1303" i="105"/>
  <c r="W1307" i="105"/>
  <c r="W1311" i="105"/>
  <c r="W1315" i="105"/>
  <c r="W1319" i="105"/>
  <c r="W1323" i="105"/>
  <c r="U1341" i="105"/>
  <c r="W1341" i="105"/>
  <c r="M1354" i="105"/>
  <c r="U1354" i="105" s="1"/>
  <c r="V1354" i="105"/>
  <c r="M1366" i="105"/>
  <c r="U1366" i="105" s="1"/>
  <c r="V1366" i="105"/>
  <c r="U1381" i="105"/>
  <c r="W1381" i="105"/>
  <c r="M1426" i="105"/>
  <c r="U1426" i="105" s="1"/>
  <c r="V1426" i="105"/>
  <c r="M1430" i="105"/>
  <c r="U1430" i="105" s="1"/>
  <c r="V1430" i="105"/>
  <c r="M1434" i="105"/>
  <c r="U1434" i="105" s="1"/>
  <c r="V1434" i="105"/>
  <c r="M1438" i="105"/>
  <c r="U1438" i="105" s="1"/>
  <c r="V1438" i="105"/>
  <c r="M1442" i="105"/>
  <c r="U1442" i="105" s="1"/>
  <c r="V1442" i="105"/>
  <c r="M1446" i="105"/>
  <c r="U1446" i="105" s="1"/>
  <c r="V1446" i="105"/>
  <c r="M1450" i="105"/>
  <c r="U1450" i="105" s="1"/>
  <c r="V1450" i="105"/>
  <c r="M1454" i="105"/>
  <c r="U1454" i="105" s="1"/>
  <c r="V1454" i="105"/>
  <c r="M1458" i="105"/>
  <c r="U1458" i="105" s="1"/>
  <c r="V1458" i="105"/>
  <c r="M1462" i="105"/>
  <c r="U1462" i="105" s="1"/>
  <c r="V1462" i="105"/>
  <c r="M1466" i="105"/>
  <c r="U1466" i="105" s="1"/>
  <c r="V1466" i="105"/>
  <c r="M1470" i="105"/>
  <c r="U1470" i="105" s="1"/>
  <c r="V1470" i="105"/>
  <c r="M1474" i="105"/>
  <c r="U1474" i="105" s="1"/>
  <c r="V1474" i="105"/>
  <c r="M1478" i="105"/>
  <c r="U1478" i="105" s="1"/>
  <c r="V1478" i="105"/>
  <c r="M1489" i="105"/>
  <c r="W1489" i="105" s="1"/>
  <c r="V1489" i="105"/>
  <c r="M1521" i="105"/>
  <c r="U1521" i="105" s="1"/>
  <c r="V1521" i="105"/>
  <c r="M1553" i="105"/>
  <c r="W1553" i="105" s="1"/>
  <c r="V1553" i="105"/>
  <c r="M1625" i="105"/>
  <c r="W1625" i="105" s="1"/>
  <c r="V1625" i="105"/>
  <c r="T1636" i="105"/>
  <c r="V1636" i="105"/>
  <c r="M1636" i="105"/>
  <c r="T1668" i="105"/>
  <c r="V1668" i="105"/>
  <c r="M1668" i="105"/>
  <c r="T1733" i="105"/>
  <c r="M1733" i="105"/>
  <c r="W1733" i="105" s="1"/>
  <c r="T1749" i="105"/>
  <c r="M1749" i="105"/>
  <c r="W1768" i="105"/>
  <c r="U1768" i="105"/>
  <c r="W1770" i="105"/>
  <c r="T1798" i="105"/>
  <c r="M1798" i="105"/>
  <c r="T1808" i="105"/>
  <c r="M1808" i="105"/>
  <c r="T1828" i="105"/>
  <c r="M1828" i="105"/>
  <c r="W1838" i="105"/>
  <c r="U1838" i="105"/>
  <c r="W1839" i="105"/>
  <c r="U1839" i="105"/>
  <c r="T37" i="105"/>
  <c r="V37" i="105"/>
  <c r="T41" i="105"/>
  <c r="V41" i="105"/>
  <c r="T45" i="105"/>
  <c r="V45" i="105"/>
  <c r="T49" i="105"/>
  <c r="V49" i="105"/>
  <c r="T53" i="105"/>
  <c r="V53" i="105"/>
  <c r="T57" i="105"/>
  <c r="V57" i="105"/>
  <c r="T61" i="105"/>
  <c r="V61" i="105"/>
  <c r="T65" i="105"/>
  <c r="V65" i="105"/>
  <c r="T69" i="105"/>
  <c r="V69" i="105"/>
  <c r="T73" i="105"/>
  <c r="V73" i="105"/>
  <c r="T77" i="105"/>
  <c r="V77" i="105"/>
  <c r="T81" i="105"/>
  <c r="V81" i="105"/>
  <c r="T85" i="105"/>
  <c r="V85" i="105"/>
  <c r="T89" i="105"/>
  <c r="V89" i="105"/>
  <c r="T93" i="105"/>
  <c r="V93" i="105"/>
  <c r="T97" i="105"/>
  <c r="V97" i="105"/>
  <c r="T101" i="105"/>
  <c r="V101" i="105"/>
  <c r="T105" i="105"/>
  <c r="V105" i="105"/>
  <c r="T109" i="105"/>
  <c r="V109" i="105"/>
  <c r="T113" i="105"/>
  <c r="V113" i="105"/>
  <c r="T117" i="105"/>
  <c r="V117" i="105"/>
  <c r="T121" i="105"/>
  <c r="V121" i="105"/>
  <c r="W127" i="105"/>
  <c r="W131" i="105"/>
  <c r="W135" i="105"/>
  <c r="W139" i="105"/>
  <c r="W143" i="105"/>
  <c r="W147" i="105"/>
  <c r="W151" i="105"/>
  <c r="W155" i="105"/>
  <c r="W159" i="105"/>
  <c r="W163" i="105"/>
  <c r="W167" i="105"/>
  <c r="W171" i="105"/>
  <c r="W175" i="105"/>
  <c r="W179" i="105"/>
  <c r="W183" i="105"/>
  <c r="W187" i="105"/>
  <c r="W191" i="105"/>
  <c r="W195" i="105"/>
  <c r="W199" i="105"/>
  <c r="W203" i="105"/>
  <c r="W207" i="105"/>
  <c r="W211" i="105"/>
  <c r="W215" i="105"/>
  <c r="W219" i="105"/>
  <c r="W223" i="105"/>
  <c r="W227" i="105"/>
  <c r="W231" i="105"/>
  <c r="W235" i="105"/>
  <c r="W239" i="105"/>
  <c r="W243" i="105"/>
  <c r="W247" i="105"/>
  <c r="W251" i="105"/>
  <c r="W255" i="105"/>
  <c r="W259" i="105"/>
  <c r="W263" i="105"/>
  <c r="W267" i="105"/>
  <c r="W271" i="105"/>
  <c r="W275" i="105"/>
  <c r="W279" i="105"/>
  <c r="W283" i="105"/>
  <c r="W287" i="105"/>
  <c r="W291" i="105"/>
  <c r="W295" i="105"/>
  <c r="W299" i="105"/>
  <c r="W303" i="105"/>
  <c r="W307" i="105"/>
  <c r="W311" i="105"/>
  <c r="W315" i="105"/>
  <c r="W319" i="105"/>
  <c r="W323" i="105"/>
  <c r="W327" i="105"/>
  <c r="W331" i="105"/>
  <c r="W335" i="105"/>
  <c r="T341" i="105"/>
  <c r="T350" i="105"/>
  <c r="T357" i="105"/>
  <c r="T366" i="105"/>
  <c r="T382" i="105"/>
  <c r="T398" i="105"/>
  <c r="T405" i="105"/>
  <c r="T414" i="105"/>
  <c r="T421" i="105"/>
  <c r="T430" i="105"/>
  <c r="T437" i="105"/>
  <c r="T446" i="105"/>
  <c r="T453" i="105"/>
  <c r="V563" i="105"/>
  <c r="V579" i="105"/>
  <c r="V595" i="105"/>
  <c r="V611" i="105"/>
  <c r="V627" i="105"/>
  <c r="V643" i="105"/>
  <c r="V659" i="105"/>
  <c r="V675" i="105"/>
  <c r="V691" i="105"/>
  <c r="V707" i="105"/>
  <c r="V723" i="105"/>
  <c r="V739" i="105"/>
  <c r="T966" i="105"/>
  <c r="T970" i="105"/>
  <c r="T974" i="105"/>
  <c r="T978" i="105"/>
  <c r="T982" i="105"/>
  <c r="T986" i="105"/>
  <c r="T990" i="105"/>
  <c r="T994" i="105"/>
  <c r="T998" i="105"/>
  <c r="T1002" i="105"/>
  <c r="T1006" i="105"/>
  <c r="T1010" i="105"/>
  <c r="T1014" i="105"/>
  <c r="T1018" i="105"/>
  <c r="T1022" i="105"/>
  <c r="T1026" i="105"/>
  <c r="T1030" i="105"/>
  <c r="T1034" i="105"/>
  <c r="T1038" i="105"/>
  <c r="T1042" i="105"/>
  <c r="T1046" i="105"/>
  <c r="W1283" i="105"/>
  <c r="W1289" i="105"/>
  <c r="T1290" i="105"/>
  <c r="T1296" i="105"/>
  <c r="T1298" i="105"/>
  <c r="T1300" i="105"/>
  <c r="T1302" i="105"/>
  <c r="T1304" i="105"/>
  <c r="T1306" i="105"/>
  <c r="T1308" i="105"/>
  <c r="T1310" i="105"/>
  <c r="T1312" i="105"/>
  <c r="T1314" i="105"/>
  <c r="T1316" i="105"/>
  <c r="T1318" i="105"/>
  <c r="T1320" i="105"/>
  <c r="T1322" i="105"/>
  <c r="T1324" i="105"/>
  <c r="V1331" i="105"/>
  <c r="U1335" i="105"/>
  <c r="V1337" i="105"/>
  <c r="V1338" i="105"/>
  <c r="V1344" i="105"/>
  <c r="V1349" i="105"/>
  <c r="V1351" i="105"/>
  <c r="V1356" i="105"/>
  <c r="V1363" i="105"/>
  <c r="U1365" i="105"/>
  <c r="W1365" i="105"/>
  <c r="V1367" i="105"/>
  <c r="V1372" i="105"/>
  <c r="V1397" i="105"/>
  <c r="V1401" i="105"/>
  <c r="V1408" i="105"/>
  <c r="M1410" i="105"/>
  <c r="U1410" i="105" s="1"/>
  <c r="V1410" i="105"/>
  <c r="M1414" i="105"/>
  <c r="U1414" i="105" s="1"/>
  <c r="V1414" i="105"/>
  <c r="V1427" i="105"/>
  <c r="M1429" i="105"/>
  <c r="U1429" i="105" s="1"/>
  <c r="V1429" i="105"/>
  <c r="V1431" i="105"/>
  <c r="M1433" i="105"/>
  <c r="U1433" i="105" s="1"/>
  <c r="V1433" i="105"/>
  <c r="V1435" i="105"/>
  <c r="M1437" i="105"/>
  <c r="U1437" i="105" s="1"/>
  <c r="V1437" i="105"/>
  <c r="V1439" i="105"/>
  <c r="M1441" i="105"/>
  <c r="U1441" i="105" s="1"/>
  <c r="V1441" i="105"/>
  <c r="V1443" i="105"/>
  <c r="M1445" i="105"/>
  <c r="U1445" i="105" s="1"/>
  <c r="V1445" i="105"/>
  <c r="V1447" i="105"/>
  <c r="M1449" i="105"/>
  <c r="U1449" i="105" s="1"/>
  <c r="V1449" i="105"/>
  <c r="V1451" i="105"/>
  <c r="M1453" i="105"/>
  <c r="U1453" i="105" s="1"/>
  <c r="V1453" i="105"/>
  <c r="V1455" i="105"/>
  <c r="M1457" i="105"/>
  <c r="U1457" i="105" s="1"/>
  <c r="V1457" i="105"/>
  <c r="V1459" i="105"/>
  <c r="M1461" i="105"/>
  <c r="U1461" i="105" s="1"/>
  <c r="V1461" i="105"/>
  <c r="V1463" i="105"/>
  <c r="M1465" i="105"/>
  <c r="U1465" i="105" s="1"/>
  <c r="V1465" i="105"/>
  <c r="V1467" i="105"/>
  <c r="M1469" i="105"/>
  <c r="U1469" i="105" s="1"/>
  <c r="V1469" i="105"/>
  <c r="V1471" i="105"/>
  <c r="M1473" i="105"/>
  <c r="U1473" i="105" s="1"/>
  <c r="V1473" i="105"/>
  <c r="V1475" i="105"/>
  <c r="M1477" i="105"/>
  <c r="U1477" i="105" s="1"/>
  <c r="V1477" i="105"/>
  <c r="V1479" i="105"/>
  <c r="M1481" i="105"/>
  <c r="V1481" i="105"/>
  <c r="V1484" i="105"/>
  <c r="W1488" i="105"/>
  <c r="V1512" i="105"/>
  <c r="M1513" i="105"/>
  <c r="V1513" i="105"/>
  <c r="V1516" i="105"/>
  <c r="V1544" i="105"/>
  <c r="M1545" i="105"/>
  <c r="U1545" i="105" s="1"/>
  <c r="V1545" i="105"/>
  <c r="V1548" i="105"/>
  <c r="W1552" i="105"/>
  <c r="V1576" i="105"/>
  <c r="M1577" i="105"/>
  <c r="U1577" i="105" s="1"/>
  <c r="V1577" i="105"/>
  <c r="U1612" i="105"/>
  <c r="V1616" i="105"/>
  <c r="V1620" i="105"/>
  <c r="W1630" i="105"/>
  <c r="U1630" i="105"/>
  <c r="V1631" i="105"/>
  <c r="V1649" i="105"/>
  <c r="T1660" i="105"/>
  <c r="V1660" i="105"/>
  <c r="M1660" i="105"/>
  <c r="W1662" i="105"/>
  <c r="U1662" i="105"/>
  <c r="V1663" i="105"/>
  <c r="W1686" i="105"/>
  <c r="U1686" i="105"/>
  <c r="V1691" i="105"/>
  <c r="T1696" i="105"/>
  <c r="V1696" i="105"/>
  <c r="M1696" i="105"/>
  <c r="T1700" i="105"/>
  <c r="V1700" i="105"/>
  <c r="M1700" i="105"/>
  <c r="W1704" i="105"/>
  <c r="U1704" i="105"/>
  <c r="T1728" i="105"/>
  <c r="V1728" i="105"/>
  <c r="M1728" i="105"/>
  <c r="V1729" i="105"/>
  <c r="T1732" i="105"/>
  <c r="V1732" i="105"/>
  <c r="M1732" i="105"/>
  <c r="W1747" i="105"/>
  <c r="U1747" i="105"/>
  <c r="W1748" i="105"/>
  <c r="U1748" i="105"/>
  <c r="T1766" i="105"/>
  <c r="M1766" i="105"/>
  <c r="T1776" i="105"/>
  <c r="M1776" i="105"/>
  <c r="T1796" i="105"/>
  <c r="M1796" i="105"/>
  <c r="W1806" i="105"/>
  <c r="U1806" i="105"/>
  <c r="U1807" i="105"/>
  <c r="T1835" i="105"/>
  <c r="M1835" i="105"/>
  <c r="U41" i="105"/>
  <c r="T42" i="105"/>
  <c r="V42" i="105"/>
  <c r="U45" i="105"/>
  <c r="T46" i="105"/>
  <c r="V46" i="105"/>
  <c r="U49" i="105"/>
  <c r="T50" i="105"/>
  <c r="V50" i="105"/>
  <c r="U53" i="105"/>
  <c r="T54" i="105"/>
  <c r="V54" i="105"/>
  <c r="U57" i="105"/>
  <c r="T58" i="105"/>
  <c r="V58" i="105"/>
  <c r="U61" i="105"/>
  <c r="T62" i="105"/>
  <c r="V62" i="105"/>
  <c r="U65" i="105"/>
  <c r="T66" i="105"/>
  <c r="V66" i="105"/>
  <c r="U69" i="105"/>
  <c r="T70" i="105"/>
  <c r="V70" i="105"/>
  <c r="U73" i="105"/>
  <c r="T74" i="105"/>
  <c r="V74" i="105"/>
  <c r="U77" i="105"/>
  <c r="T78" i="105"/>
  <c r="V78" i="105"/>
  <c r="U81" i="105"/>
  <c r="T82" i="105"/>
  <c r="V82" i="105"/>
  <c r="U85" i="105"/>
  <c r="T86" i="105"/>
  <c r="V86" i="105"/>
  <c r="U89" i="105"/>
  <c r="T90" i="105"/>
  <c r="V90" i="105"/>
  <c r="U93" i="105"/>
  <c r="T94" i="105"/>
  <c r="V94" i="105"/>
  <c r="U97" i="105"/>
  <c r="T98" i="105"/>
  <c r="V98" i="105"/>
  <c r="U101" i="105"/>
  <c r="T102" i="105"/>
  <c r="V102" i="105"/>
  <c r="U105" i="105"/>
  <c r="T106" i="105"/>
  <c r="V106" i="105"/>
  <c r="M109" i="105"/>
  <c r="U109" i="105" s="1"/>
  <c r="T110" i="105"/>
  <c r="V110" i="105"/>
  <c r="M113" i="105"/>
  <c r="U113" i="105" s="1"/>
  <c r="T114" i="105"/>
  <c r="V114" i="105"/>
  <c r="M117" i="105"/>
  <c r="U117" i="105" s="1"/>
  <c r="T118" i="105"/>
  <c r="V118" i="105"/>
  <c r="M121" i="105"/>
  <c r="U121" i="105" s="1"/>
  <c r="T122" i="105"/>
  <c r="V122" i="105"/>
  <c r="U128" i="105"/>
  <c r="U132" i="105"/>
  <c r="U136" i="105"/>
  <c r="U140" i="105"/>
  <c r="U144" i="105"/>
  <c r="U148" i="105"/>
  <c r="U152" i="105"/>
  <c r="U156" i="105"/>
  <c r="U160" i="105"/>
  <c r="U164" i="105"/>
  <c r="U168" i="105"/>
  <c r="U172" i="105"/>
  <c r="U176" i="105"/>
  <c r="U180" i="105"/>
  <c r="U184" i="105"/>
  <c r="U188" i="105"/>
  <c r="U192" i="105"/>
  <c r="U196" i="105"/>
  <c r="U200" i="105"/>
  <c r="U204" i="105"/>
  <c r="U208" i="105"/>
  <c r="U212" i="105"/>
  <c r="U216" i="105"/>
  <c r="U220" i="105"/>
  <c r="U224" i="105"/>
  <c r="U228" i="105"/>
  <c r="U232" i="105"/>
  <c r="U236" i="105"/>
  <c r="U240" i="105"/>
  <c r="U244" i="105"/>
  <c r="U248" i="105"/>
  <c r="U252" i="105"/>
  <c r="U256" i="105"/>
  <c r="U260" i="105"/>
  <c r="U264" i="105"/>
  <c r="U268" i="105"/>
  <c r="U272" i="105"/>
  <c r="U276" i="105"/>
  <c r="U280" i="105"/>
  <c r="U284" i="105"/>
  <c r="U288" i="105"/>
  <c r="U292" i="105"/>
  <c r="U296" i="105"/>
  <c r="U300" i="105"/>
  <c r="U304" i="105"/>
  <c r="U308" i="105"/>
  <c r="U312" i="105"/>
  <c r="U316" i="105"/>
  <c r="U320" i="105"/>
  <c r="U324" i="105"/>
  <c r="U328" i="105"/>
  <c r="U332" i="105"/>
  <c r="T361" i="105"/>
  <c r="T370" i="105"/>
  <c r="T377" i="105"/>
  <c r="T386" i="105"/>
  <c r="T393" i="105"/>
  <c r="T409" i="105"/>
  <c r="T425" i="105"/>
  <c r="T441" i="105"/>
  <c r="T457" i="105"/>
  <c r="V551" i="105"/>
  <c r="V557" i="105"/>
  <c r="V561" i="105"/>
  <c r="V567" i="105"/>
  <c r="V573" i="105"/>
  <c r="V577" i="105"/>
  <c r="V583" i="105"/>
  <c r="V589" i="105"/>
  <c r="V593" i="105"/>
  <c r="V599" i="105"/>
  <c r="V605" i="105"/>
  <c r="V609" i="105"/>
  <c r="V615" i="105"/>
  <c r="V621" i="105"/>
  <c r="V625" i="105"/>
  <c r="V631" i="105"/>
  <c r="V637" i="105"/>
  <c r="V641" i="105"/>
  <c r="V647" i="105"/>
  <c r="V653" i="105"/>
  <c r="V657" i="105"/>
  <c r="V663" i="105"/>
  <c r="V669" i="105"/>
  <c r="V673" i="105"/>
  <c r="V679" i="105"/>
  <c r="V685" i="105"/>
  <c r="V689" i="105"/>
  <c r="V695" i="105"/>
  <c r="V701" i="105"/>
  <c r="V705" i="105"/>
  <c r="V711" i="105"/>
  <c r="V717" i="105"/>
  <c r="V721" i="105"/>
  <c r="V727" i="105"/>
  <c r="V733" i="105"/>
  <c r="V737" i="105"/>
  <c r="V743" i="105"/>
  <c r="T749" i="105"/>
  <c r="T753" i="105"/>
  <c r="T757" i="105"/>
  <c r="T761" i="105"/>
  <c r="T765" i="105"/>
  <c r="T769" i="105"/>
  <c r="T773" i="105"/>
  <c r="T777" i="105"/>
  <c r="T781" i="105"/>
  <c r="T785" i="105"/>
  <c r="T789" i="105"/>
  <c r="T793" i="105"/>
  <c r="T797" i="105"/>
  <c r="T801" i="105"/>
  <c r="T805" i="105"/>
  <c r="T809" i="105"/>
  <c r="T813" i="105"/>
  <c r="T817" i="105"/>
  <c r="T821" i="105"/>
  <c r="T825" i="105"/>
  <c r="T829" i="105"/>
  <c r="T833" i="105"/>
  <c r="T837" i="105"/>
  <c r="T841" i="105"/>
  <c r="T845" i="105"/>
  <c r="T849" i="105"/>
  <c r="T853" i="105"/>
  <c r="T857" i="105"/>
  <c r="T861" i="105"/>
  <c r="T865" i="105"/>
  <c r="T869" i="105"/>
  <c r="T873" i="105"/>
  <c r="T877" i="105"/>
  <c r="T881" i="105"/>
  <c r="T885" i="105"/>
  <c r="T889" i="105"/>
  <c r="T893" i="105"/>
  <c r="T897" i="105"/>
  <c r="T901" i="105"/>
  <c r="T905" i="105"/>
  <c r="T909" i="105"/>
  <c r="T913" i="105"/>
  <c r="T917" i="105"/>
  <c r="T921" i="105"/>
  <c r="T925" i="105"/>
  <c r="T929" i="105"/>
  <c r="T933" i="105"/>
  <c r="T937" i="105"/>
  <c r="T941" i="105"/>
  <c r="T945" i="105"/>
  <c r="T949" i="105"/>
  <c r="T953" i="105"/>
  <c r="T957" i="105"/>
  <c r="T961" i="105"/>
  <c r="T965" i="105"/>
  <c r="T969" i="105"/>
  <c r="T973" i="105"/>
  <c r="T977" i="105"/>
  <c r="T981" i="105"/>
  <c r="T985" i="105"/>
  <c r="T989" i="105"/>
  <c r="T993" i="105"/>
  <c r="T997" i="105"/>
  <c r="T1001" i="105"/>
  <c r="T1005" i="105"/>
  <c r="T1009" i="105"/>
  <c r="T1013" i="105"/>
  <c r="T1017" i="105"/>
  <c r="T1021" i="105"/>
  <c r="T1025" i="105"/>
  <c r="T1029" i="105"/>
  <c r="T1033" i="105"/>
  <c r="T1037" i="105"/>
  <c r="T1041" i="105"/>
  <c r="T1045" i="105"/>
  <c r="T1053" i="105"/>
  <c r="T1061" i="105"/>
  <c r="T1069" i="105"/>
  <c r="T1077" i="105"/>
  <c r="T1085" i="105"/>
  <c r="T1093" i="105"/>
  <c r="T1101" i="105"/>
  <c r="T1109" i="105"/>
  <c r="T1117" i="105"/>
  <c r="T1125" i="105"/>
  <c r="T1133" i="105"/>
  <c r="T1141" i="105"/>
  <c r="T1149" i="105"/>
  <c r="T1157" i="105"/>
  <c r="T1165" i="105"/>
  <c r="T1173" i="105"/>
  <c r="T1181" i="105"/>
  <c r="T1189" i="105"/>
  <c r="T1197" i="105"/>
  <c r="T1205" i="105"/>
  <c r="T1213" i="105"/>
  <c r="T1221" i="105"/>
  <c r="T1229" i="105"/>
  <c r="T1237" i="105"/>
  <c r="T1245" i="105"/>
  <c r="T1253" i="105"/>
  <c r="T1261" i="105"/>
  <c r="T1269" i="105"/>
  <c r="T1277" i="105"/>
  <c r="W1281" i="105"/>
  <c r="T1282" i="105"/>
  <c r="T1288" i="105"/>
  <c r="W1293" i="105"/>
  <c r="U1298" i="105"/>
  <c r="U1300" i="105"/>
  <c r="U1302" i="105"/>
  <c r="U1304" i="105"/>
  <c r="U1306" i="105"/>
  <c r="U1308" i="105"/>
  <c r="U1310" i="105"/>
  <c r="U1312" i="105"/>
  <c r="U1314" i="105"/>
  <c r="U1316" i="105"/>
  <c r="U1318" i="105"/>
  <c r="U1320" i="105"/>
  <c r="U1322" i="105"/>
  <c r="U1324" i="105"/>
  <c r="U1327" i="105"/>
  <c r="V1329" i="105"/>
  <c r="V1330" i="105"/>
  <c r="V1336" i="105"/>
  <c r="U1338" i="105"/>
  <c r="U1339" i="105"/>
  <c r="V1341" i="105"/>
  <c r="V1343" i="105"/>
  <c r="U1345" i="105"/>
  <c r="V1348" i="105"/>
  <c r="V1350" i="105"/>
  <c r="V1355" i="105"/>
  <c r="U1357" i="105"/>
  <c r="U1358" i="105"/>
  <c r="U1359" i="105"/>
  <c r="V1361" i="105"/>
  <c r="V1362" i="105"/>
  <c r="V1381" i="105"/>
  <c r="V1385" i="105"/>
  <c r="V1392" i="105"/>
  <c r="M1394" i="105"/>
  <c r="U1394" i="105" s="1"/>
  <c r="V1394" i="105"/>
  <c r="M1398" i="105"/>
  <c r="U1398" i="105" s="1"/>
  <c r="V1398" i="105"/>
  <c r="V1411" i="105"/>
  <c r="U1413" i="105"/>
  <c r="W1413" i="105"/>
  <c r="V1415" i="105"/>
  <c r="V1420" i="105"/>
  <c r="M1505" i="105"/>
  <c r="V1505" i="105"/>
  <c r="V1508" i="105"/>
  <c r="W1512" i="105"/>
  <c r="M1537" i="105"/>
  <c r="V1537" i="105"/>
  <c r="V1540" i="105"/>
  <c r="W1544" i="105"/>
  <c r="M1569" i="105"/>
  <c r="V1569" i="105"/>
  <c r="V1572" i="105"/>
  <c r="W1576" i="105"/>
  <c r="M1593" i="105"/>
  <c r="V1593" i="105"/>
  <c r="T1652" i="105"/>
  <c r="V1652" i="105"/>
  <c r="M1652" i="105"/>
  <c r="W1654" i="105"/>
  <c r="U1654" i="105"/>
  <c r="M1681" i="105"/>
  <c r="W1681" i="105" s="1"/>
  <c r="V1681" i="105"/>
  <c r="M1713" i="105"/>
  <c r="W1713" i="105" s="1"/>
  <c r="V1713" i="105"/>
  <c r="T1723" i="105"/>
  <c r="M1723" i="105"/>
  <c r="T1745" i="105"/>
  <c r="M1745" i="105"/>
  <c r="W1745" i="105" s="1"/>
  <c r="T1764" i="105"/>
  <c r="M1764" i="105"/>
  <c r="W1774" i="105"/>
  <c r="U1774" i="105"/>
  <c r="W1775" i="105"/>
  <c r="U1775" i="105"/>
  <c r="T1803" i="105"/>
  <c r="M1803" i="105"/>
  <c r="W1832" i="105"/>
  <c r="U1832" i="105"/>
  <c r="W1834" i="105"/>
  <c r="T560" i="105"/>
  <c r="T576" i="105"/>
  <c r="T592" i="105"/>
  <c r="T608" i="105"/>
  <c r="T624" i="105"/>
  <c r="T640" i="105"/>
  <c r="T656" i="105"/>
  <c r="T672" i="105"/>
  <c r="T688" i="105"/>
  <c r="T704" i="105"/>
  <c r="T720" i="105"/>
  <c r="T736" i="105"/>
  <c r="T752" i="105"/>
  <c r="T756" i="105"/>
  <c r="T760" i="105"/>
  <c r="T764" i="105"/>
  <c r="T768" i="105"/>
  <c r="T772" i="105"/>
  <c r="T776" i="105"/>
  <c r="T780" i="105"/>
  <c r="T784" i="105"/>
  <c r="T788" i="105"/>
  <c r="T792" i="105"/>
  <c r="T796" i="105"/>
  <c r="T800" i="105"/>
  <c r="T804" i="105"/>
  <c r="T808" i="105"/>
  <c r="T812" i="105"/>
  <c r="T816" i="105"/>
  <c r="T820" i="105"/>
  <c r="T824" i="105"/>
  <c r="T828" i="105"/>
  <c r="T832" i="105"/>
  <c r="T836" i="105"/>
  <c r="T840" i="105"/>
  <c r="T844" i="105"/>
  <c r="T848" i="105"/>
  <c r="T852" i="105"/>
  <c r="T856" i="105"/>
  <c r="T860" i="105"/>
  <c r="T864" i="105"/>
  <c r="T868" i="105"/>
  <c r="T872" i="105"/>
  <c r="T876" i="105"/>
  <c r="T880" i="105"/>
  <c r="T884" i="105"/>
  <c r="T888" i="105"/>
  <c r="T892" i="105"/>
  <c r="T896" i="105"/>
  <c r="T900" i="105"/>
  <c r="T904" i="105"/>
  <c r="T908" i="105"/>
  <c r="T912" i="105"/>
  <c r="T916" i="105"/>
  <c r="T920" i="105"/>
  <c r="T924" i="105"/>
  <c r="T928" i="105"/>
  <c r="T932" i="105"/>
  <c r="T936" i="105"/>
  <c r="T940" i="105"/>
  <c r="T944" i="105"/>
  <c r="T948" i="105"/>
  <c r="T952" i="105"/>
  <c r="T956" i="105"/>
  <c r="T960" i="105"/>
  <c r="T964" i="105"/>
  <c r="T968" i="105"/>
  <c r="T972" i="105"/>
  <c r="T976" i="105"/>
  <c r="T980" i="105"/>
  <c r="T984" i="105"/>
  <c r="T988" i="105"/>
  <c r="T992" i="105"/>
  <c r="T996" i="105"/>
  <c r="T1000" i="105"/>
  <c r="T1004" i="105"/>
  <c r="T1008" i="105"/>
  <c r="T1012" i="105"/>
  <c r="T1016" i="105"/>
  <c r="T1020" i="105"/>
  <c r="T1024" i="105"/>
  <c r="T1028" i="105"/>
  <c r="T1032" i="105"/>
  <c r="T1036" i="105"/>
  <c r="T1040" i="105"/>
  <c r="T1044" i="105"/>
  <c r="U1330" i="105"/>
  <c r="U1331" i="105"/>
  <c r="U1337" i="105"/>
  <c r="U1349" i="105"/>
  <c r="U1350" i="105"/>
  <c r="U1351" i="105"/>
  <c r="U1362" i="105"/>
  <c r="U1363" i="105"/>
  <c r="M1378" i="105"/>
  <c r="U1378" i="105" s="1"/>
  <c r="V1378" i="105"/>
  <c r="M1382" i="105"/>
  <c r="U1382" i="105" s="1"/>
  <c r="V1382" i="105"/>
  <c r="U1397" i="105"/>
  <c r="W1397" i="105"/>
  <c r="M1497" i="105"/>
  <c r="W1497" i="105" s="1"/>
  <c r="V1497" i="105"/>
  <c r="V1500" i="105"/>
  <c r="M1529" i="105"/>
  <c r="U1529" i="105" s="1"/>
  <c r="V1529" i="105"/>
  <c r="V1532" i="105"/>
  <c r="M1561" i="105"/>
  <c r="U1561" i="105" s="1"/>
  <c r="V1561" i="105"/>
  <c r="V1564" i="105"/>
  <c r="V1588" i="105"/>
  <c r="M1609" i="105"/>
  <c r="W1609" i="105" s="1"/>
  <c r="V1609" i="105"/>
  <c r="V1633" i="105"/>
  <c r="T1644" i="105"/>
  <c r="V1644" i="105"/>
  <c r="M1644" i="105"/>
  <c r="W1646" i="105"/>
  <c r="U1646" i="105"/>
  <c r="V1647" i="105"/>
  <c r="V1665" i="105"/>
  <c r="T1676" i="105"/>
  <c r="V1676" i="105"/>
  <c r="M1676" i="105"/>
  <c r="U1678" i="105"/>
  <c r="V1679" i="105"/>
  <c r="W1690" i="105"/>
  <c r="U1690" i="105"/>
  <c r="V1701" i="105"/>
  <c r="T1710" i="105"/>
  <c r="V1710" i="105"/>
  <c r="M1710" i="105"/>
  <c r="W1722" i="105"/>
  <c r="U1722" i="105"/>
  <c r="V1733" i="105"/>
  <c r="T1742" i="105"/>
  <c r="V1742" i="105"/>
  <c r="M1742" i="105"/>
  <c r="T1750" i="105"/>
  <c r="M1750" i="105"/>
  <c r="T1771" i="105"/>
  <c r="M1771" i="105"/>
  <c r="W1800" i="105"/>
  <c r="U1800" i="105"/>
  <c r="W1802" i="105"/>
  <c r="U1802" i="105"/>
  <c r="T1830" i="105"/>
  <c r="M1830" i="105"/>
  <c r="T1840" i="105"/>
  <c r="M1840" i="105"/>
  <c r="T2069" i="105"/>
  <c r="M2069" i="105"/>
  <c r="W2069" i="105" s="1"/>
  <c r="T2085" i="105"/>
  <c r="M2085" i="105"/>
  <c r="W2085" i="105" s="1"/>
  <c r="T2097" i="105"/>
  <c r="M2097" i="105"/>
  <c r="W2097" i="105" s="1"/>
  <c r="V2097" i="105"/>
  <c r="T2107" i="105"/>
  <c r="M2107" i="105"/>
  <c r="W2107" i="105" s="1"/>
  <c r="V2432" i="105"/>
  <c r="M2432" i="105"/>
  <c r="W2432" i="105" s="1"/>
  <c r="U1373" i="105"/>
  <c r="U1375" i="105"/>
  <c r="U1386" i="105"/>
  <c r="U1387" i="105"/>
  <c r="V1389" i="105"/>
  <c r="U1393" i="105"/>
  <c r="U1405" i="105"/>
  <c r="U1406" i="105"/>
  <c r="U1407" i="105"/>
  <c r="V1409" i="105"/>
  <c r="V1416" i="105"/>
  <c r="U1418" i="105"/>
  <c r="U1419" i="105"/>
  <c r="V1421" i="105"/>
  <c r="U1425" i="105"/>
  <c r="V1428" i="105"/>
  <c r="V1436" i="105"/>
  <c r="V1452" i="105"/>
  <c r="V1460" i="105"/>
  <c r="V1468" i="105"/>
  <c r="V1476" i="105"/>
  <c r="T1491" i="105"/>
  <c r="T1507" i="105"/>
  <c r="T1523" i="105"/>
  <c r="T1539" i="105"/>
  <c r="T1555" i="105"/>
  <c r="T1571" i="105"/>
  <c r="U1576" i="105"/>
  <c r="V1585" i="105"/>
  <c r="T1587" i="105"/>
  <c r="V1601" i="105"/>
  <c r="T1603" i="105"/>
  <c r="U1608" i="105"/>
  <c r="V1617" i="105"/>
  <c r="T1619" i="105"/>
  <c r="U1624" i="105"/>
  <c r="W1682" i="105"/>
  <c r="U1682" i="105"/>
  <c r="V1687" i="105"/>
  <c r="T1692" i="105"/>
  <c r="V1692" i="105"/>
  <c r="M1692" i="105"/>
  <c r="V1697" i="105"/>
  <c r="W1714" i="105"/>
  <c r="U1714" i="105"/>
  <c r="U1720" i="105"/>
  <c r="T1724" i="105"/>
  <c r="V1724" i="105"/>
  <c r="M1724" i="105"/>
  <c r="V1725" i="105"/>
  <c r="T1737" i="105"/>
  <c r="M1737" i="105"/>
  <c r="T1751" i="105"/>
  <c r="M1751" i="105"/>
  <c r="U1759" i="105"/>
  <c r="W1763" i="105"/>
  <c r="U1763" i="105"/>
  <c r="T1765" i="105"/>
  <c r="M1765" i="105"/>
  <c r="U1786" i="105"/>
  <c r="W1795" i="105"/>
  <c r="U1795" i="105"/>
  <c r="T1797" i="105"/>
  <c r="M1797" i="105"/>
  <c r="U1797" i="105" s="1"/>
  <c r="U1823" i="105"/>
  <c r="W1827" i="105"/>
  <c r="U1827" i="105"/>
  <c r="T1829" i="105"/>
  <c r="M1829" i="105"/>
  <c r="W1829" i="105" s="1"/>
  <c r="T2009" i="105"/>
  <c r="M2009" i="105"/>
  <c r="W2009" i="105" s="1"/>
  <c r="T2017" i="105"/>
  <c r="M2017" i="105"/>
  <c r="W2017" i="105" s="1"/>
  <c r="T2025" i="105"/>
  <c r="M2025" i="105"/>
  <c r="W2025" i="105" s="1"/>
  <c r="T2033" i="105"/>
  <c r="M2033" i="105"/>
  <c r="W2033" i="105" s="1"/>
  <c r="T2041" i="105"/>
  <c r="M2041" i="105"/>
  <c r="W2041" i="105" s="1"/>
  <c r="T2049" i="105"/>
  <c r="M2049" i="105"/>
  <c r="W2049" i="105" s="1"/>
  <c r="T2057" i="105"/>
  <c r="M2057" i="105"/>
  <c r="W2057" i="105" s="1"/>
  <c r="T2065" i="105"/>
  <c r="M2065" i="105"/>
  <c r="W2065" i="105" s="1"/>
  <c r="T2081" i="105"/>
  <c r="M2081" i="105"/>
  <c r="W2081" i="105" s="1"/>
  <c r="T2105" i="105"/>
  <c r="M2105" i="105"/>
  <c r="W2105" i="105" s="1"/>
  <c r="V2105" i="105"/>
  <c r="T2128" i="105"/>
  <c r="M2128" i="105"/>
  <c r="W2128" i="105" s="1"/>
  <c r="V2128" i="105"/>
  <c r="U2250" i="105"/>
  <c r="V1580" i="105"/>
  <c r="U1588" i="105"/>
  <c r="V1596" i="105"/>
  <c r="V1612" i="105"/>
  <c r="W1616" i="105"/>
  <c r="U1620" i="105"/>
  <c r="V1628" i="105"/>
  <c r="T1632" i="105"/>
  <c r="V1637" i="105"/>
  <c r="T1640" i="105"/>
  <c r="V1645" i="105"/>
  <c r="T1648" i="105"/>
  <c r="V1653" i="105"/>
  <c r="T1656" i="105"/>
  <c r="W1658" i="105"/>
  <c r="V1661" i="105"/>
  <c r="T1664" i="105"/>
  <c r="V1669" i="105"/>
  <c r="T1672" i="105"/>
  <c r="W1674" i="105"/>
  <c r="V1677" i="105"/>
  <c r="T1680" i="105"/>
  <c r="T1684" i="105"/>
  <c r="V1684" i="105"/>
  <c r="M1684" i="105"/>
  <c r="V1685" i="105"/>
  <c r="W1702" i="105"/>
  <c r="W1706" i="105"/>
  <c r="U1706" i="105"/>
  <c r="V1707" i="105"/>
  <c r="T1712" i="105"/>
  <c r="T1716" i="105"/>
  <c r="V1716" i="105"/>
  <c r="M1716" i="105"/>
  <c r="V1717" i="105"/>
  <c r="T1729" i="105"/>
  <c r="M1729" i="105"/>
  <c r="W1729" i="105" s="1"/>
  <c r="W1738" i="105"/>
  <c r="U1738" i="105"/>
  <c r="V1739" i="105"/>
  <c r="T1744" i="105"/>
  <c r="W1752" i="105"/>
  <c r="U1752" i="105"/>
  <c r="T1755" i="105"/>
  <c r="M1755" i="105"/>
  <c r="W1758" i="105"/>
  <c r="U1758" i="105"/>
  <c r="T1760" i="105"/>
  <c r="M1760" i="105"/>
  <c r="T1782" i="105"/>
  <c r="M1782" i="105"/>
  <c r="W1784" i="105"/>
  <c r="U1784" i="105"/>
  <c r="T1787" i="105"/>
  <c r="M1787" i="105"/>
  <c r="W1790" i="105"/>
  <c r="U1790" i="105"/>
  <c r="T1792" i="105"/>
  <c r="M1792" i="105"/>
  <c r="T1814" i="105"/>
  <c r="M1814" i="105"/>
  <c r="W1816" i="105"/>
  <c r="U1816" i="105"/>
  <c r="T1819" i="105"/>
  <c r="M1819" i="105"/>
  <c r="W1822" i="105"/>
  <c r="U1822" i="105"/>
  <c r="T1824" i="105"/>
  <c r="M1824" i="105"/>
  <c r="T2077" i="105"/>
  <c r="M2077" i="105"/>
  <c r="W2077" i="105" s="1"/>
  <c r="W2078" i="105"/>
  <c r="T2091" i="105"/>
  <c r="M2091" i="105"/>
  <c r="W2091" i="105" s="1"/>
  <c r="W2092" i="105"/>
  <c r="U1370" i="105"/>
  <c r="U1371" i="105"/>
  <c r="V1373" i="105"/>
  <c r="U1377" i="105"/>
  <c r="V1380" i="105"/>
  <c r="U1389" i="105"/>
  <c r="U1390" i="105"/>
  <c r="U1391" i="105"/>
  <c r="V1393" i="105"/>
  <c r="V1400" i="105"/>
  <c r="U1403" i="105"/>
  <c r="V1405" i="105"/>
  <c r="U1409" i="105"/>
  <c r="U1421" i="105"/>
  <c r="U1422" i="105"/>
  <c r="U1423" i="105"/>
  <c r="T1483" i="105"/>
  <c r="T1499" i="105"/>
  <c r="T1515" i="105"/>
  <c r="T1531" i="105"/>
  <c r="T1547" i="105"/>
  <c r="T1563" i="105"/>
  <c r="T1579" i="105"/>
  <c r="T1595" i="105"/>
  <c r="U1600" i="105"/>
  <c r="T1611" i="105"/>
  <c r="U1616" i="105"/>
  <c r="T1627" i="105"/>
  <c r="T1630" i="105"/>
  <c r="M1632" i="105"/>
  <c r="V1632" i="105"/>
  <c r="T1638" i="105"/>
  <c r="M1640" i="105"/>
  <c r="V1640" i="105"/>
  <c r="T1646" i="105"/>
  <c r="M1648" i="105"/>
  <c r="V1648" i="105"/>
  <c r="T1654" i="105"/>
  <c r="M1656" i="105"/>
  <c r="V1656" i="105"/>
  <c r="T1662" i="105"/>
  <c r="M1664" i="105"/>
  <c r="V1664" i="105"/>
  <c r="T1670" i="105"/>
  <c r="M1672" i="105"/>
  <c r="V1672" i="105"/>
  <c r="T1678" i="105"/>
  <c r="M1680" i="105"/>
  <c r="V1680" i="105"/>
  <c r="M1694" i="105"/>
  <c r="V1694" i="105"/>
  <c r="V1703" i="105"/>
  <c r="T1704" i="105"/>
  <c r="T1708" i="105"/>
  <c r="V1708" i="105"/>
  <c r="M1708" i="105"/>
  <c r="M1712" i="105"/>
  <c r="V1712" i="105"/>
  <c r="T1721" i="105"/>
  <c r="M1721" i="105"/>
  <c r="W1721" i="105" s="1"/>
  <c r="M1726" i="105"/>
  <c r="V1726" i="105"/>
  <c r="W1730" i="105"/>
  <c r="U1730" i="105"/>
  <c r="V1731" i="105"/>
  <c r="T1736" i="105"/>
  <c r="M1739" i="105"/>
  <c r="T1740" i="105"/>
  <c r="V1740" i="105"/>
  <c r="M1740" i="105"/>
  <c r="T1741" i="105"/>
  <c r="V1741" i="105"/>
  <c r="M1744" i="105"/>
  <c r="V1744" i="105"/>
  <c r="T1746" i="105"/>
  <c r="M1746" i="105"/>
  <c r="T1748" i="105"/>
  <c r="W1779" i="105"/>
  <c r="U1779" i="105"/>
  <c r="M1780" i="105"/>
  <c r="T1781" i="105"/>
  <c r="M1781" i="105"/>
  <c r="W1781" i="105" s="1"/>
  <c r="W1811" i="105"/>
  <c r="U1811" i="105"/>
  <c r="M1812" i="105"/>
  <c r="T1813" i="105"/>
  <c r="M1813" i="105"/>
  <c r="T2013" i="105"/>
  <c r="M2013" i="105"/>
  <c r="W2013" i="105" s="1"/>
  <c r="W2014" i="105"/>
  <c r="T2021" i="105"/>
  <c r="M2021" i="105"/>
  <c r="W2021" i="105" s="1"/>
  <c r="W2022" i="105"/>
  <c r="T2029" i="105"/>
  <c r="M2029" i="105"/>
  <c r="W2029" i="105" s="1"/>
  <c r="W2030" i="105"/>
  <c r="T2037" i="105"/>
  <c r="M2037" i="105"/>
  <c r="W2037" i="105" s="1"/>
  <c r="W2038" i="105"/>
  <c r="T2045" i="105"/>
  <c r="M2045" i="105"/>
  <c r="W2045" i="105" s="1"/>
  <c r="W2046" i="105"/>
  <c r="T2053" i="105"/>
  <c r="M2053" i="105"/>
  <c r="W2053" i="105" s="1"/>
  <c r="W2054" i="105"/>
  <c r="T2061" i="105"/>
  <c r="M2061" i="105"/>
  <c r="W2061" i="105" s="1"/>
  <c r="W2062" i="105"/>
  <c r="V2069" i="105"/>
  <c r="T2073" i="105"/>
  <c r="M2073" i="105"/>
  <c r="W2073" i="105" s="1"/>
  <c r="W2074" i="105"/>
  <c r="V2085" i="105"/>
  <c r="T2089" i="105"/>
  <c r="M2089" i="105"/>
  <c r="W2089" i="105" s="1"/>
  <c r="V2089" i="105"/>
  <c r="T2099" i="105"/>
  <c r="M2099" i="105"/>
  <c r="W2099" i="105" s="1"/>
  <c r="W2100" i="105"/>
  <c r="V2107" i="105"/>
  <c r="T2144" i="105"/>
  <c r="M2144" i="105"/>
  <c r="W2144" i="105" s="1"/>
  <c r="V2144" i="105"/>
  <c r="V2010" i="105"/>
  <c r="V2014" i="105"/>
  <c r="V2018" i="105"/>
  <c r="V2022" i="105"/>
  <c r="V2026" i="105"/>
  <c r="V2030" i="105"/>
  <c r="V2034" i="105"/>
  <c r="V2038" i="105"/>
  <c r="V2042" i="105"/>
  <c r="V2046" i="105"/>
  <c r="V2050" i="105"/>
  <c r="V2054" i="105"/>
  <c r="V2058" i="105"/>
  <c r="V2062" i="105"/>
  <c r="V2066" i="105"/>
  <c r="V2070" i="105"/>
  <c r="V2074" i="105"/>
  <c r="V2078" i="105"/>
  <c r="V2082" i="105"/>
  <c r="V2086" i="105"/>
  <c r="V2092" i="105"/>
  <c r="V2100" i="105"/>
  <c r="V2108" i="105"/>
  <c r="T2140" i="105"/>
  <c r="M2140" i="105"/>
  <c r="W2140" i="105" s="1"/>
  <c r="T2154" i="105"/>
  <c r="V2154" i="105"/>
  <c r="M2154" i="105"/>
  <c r="W2160" i="105"/>
  <c r="U2160" i="105"/>
  <c r="T2161" i="105"/>
  <c r="M2161" i="105"/>
  <c r="W2161" i="105" s="1"/>
  <c r="W2170" i="105"/>
  <c r="U2170" i="105"/>
  <c r="W2178" i="105"/>
  <c r="U2178" i="105"/>
  <c r="W2186" i="105"/>
  <c r="U2186" i="105"/>
  <c r="W2194" i="105"/>
  <c r="U2194" i="105"/>
  <c r="W2202" i="105"/>
  <c r="U2202" i="105"/>
  <c r="W2210" i="105"/>
  <c r="U2210" i="105"/>
  <c r="W2218" i="105"/>
  <c r="U2218" i="105"/>
  <c r="W2226" i="105"/>
  <c r="U2226" i="105"/>
  <c r="W2234" i="105"/>
  <c r="U2234" i="105"/>
  <c r="W2242" i="105"/>
  <c r="U2242" i="105"/>
  <c r="W2274" i="105"/>
  <c r="U2274" i="105"/>
  <c r="T2350" i="105"/>
  <c r="M2350" i="105"/>
  <c r="V2350" i="105"/>
  <c r="T1756" i="105"/>
  <c r="T1761" i="105"/>
  <c r="T1762" i="105"/>
  <c r="T1767" i="105"/>
  <c r="T1772" i="105"/>
  <c r="T1777" i="105"/>
  <c r="T1778" i="105"/>
  <c r="T1783" i="105"/>
  <c r="T1788" i="105"/>
  <c r="T1793" i="105"/>
  <c r="T1794" i="105"/>
  <c r="T1799" i="105"/>
  <c r="T1804" i="105"/>
  <c r="T1809" i="105"/>
  <c r="T1810" i="105"/>
  <c r="T1815" i="105"/>
  <c r="T1820" i="105"/>
  <c r="T1825" i="105"/>
  <c r="T1826" i="105"/>
  <c r="T1831" i="105"/>
  <c r="T1836" i="105"/>
  <c r="T1841" i="105"/>
  <c r="T1842" i="105"/>
  <c r="T1843" i="105"/>
  <c r="T1844" i="105"/>
  <c r="T1845" i="105"/>
  <c r="T1846" i="105"/>
  <c r="T1847" i="105"/>
  <c r="T1848" i="105"/>
  <c r="T1849" i="105"/>
  <c r="T1850" i="105"/>
  <c r="T1851" i="105"/>
  <c r="T1852" i="105"/>
  <c r="T1853" i="105"/>
  <c r="T1854" i="105"/>
  <c r="T1855" i="105"/>
  <c r="T1856" i="105"/>
  <c r="T1857" i="105"/>
  <c r="T1858" i="105"/>
  <c r="T1859" i="105"/>
  <c r="T1860" i="105"/>
  <c r="T1861" i="105"/>
  <c r="T1862" i="105"/>
  <c r="T1863" i="105"/>
  <c r="T1864" i="105"/>
  <c r="T1865" i="105"/>
  <c r="T1866" i="105"/>
  <c r="T1867" i="105"/>
  <c r="T1868" i="105"/>
  <c r="T1869" i="105"/>
  <c r="T1870" i="105"/>
  <c r="T1871" i="105"/>
  <c r="T1872" i="105"/>
  <c r="T1873" i="105"/>
  <c r="T1874" i="105"/>
  <c r="T1875" i="105"/>
  <c r="T1876" i="105"/>
  <c r="T1877" i="105"/>
  <c r="T1878" i="105"/>
  <c r="T1879" i="105"/>
  <c r="T1880" i="105"/>
  <c r="T1881" i="105"/>
  <c r="T1882" i="105"/>
  <c r="T1883" i="105"/>
  <c r="T1884" i="105"/>
  <c r="T1885" i="105"/>
  <c r="T1886" i="105"/>
  <c r="T1887" i="105"/>
  <c r="T1888" i="105"/>
  <c r="T1889" i="105"/>
  <c r="T1890" i="105"/>
  <c r="T1891" i="105"/>
  <c r="T1892" i="105"/>
  <c r="T1893" i="105"/>
  <c r="T1894" i="105"/>
  <c r="T1895" i="105"/>
  <c r="T1896" i="105"/>
  <c r="T1897" i="105"/>
  <c r="T1898" i="105"/>
  <c r="T1899" i="105"/>
  <c r="T1900" i="105"/>
  <c r="T1901" i="105"/>
  <c r="T1902" i="105"/>
  <c r="T1903" i="105"/>
  <c r="T1904" i="105"/>
  <c r="T1905" i="105"/>
  <c r="T1906" i="105"/>
  <c r="T1907" i="105"/>
  <c r="T1908" i="105"/>
  <c r="T1909" i="105"/>
  <c r="T1910" i="105"/>
  <c r="T1911" i="105"/>
  <c r="T1912" i="105"/>
  <c r="T1913" i="105"/>
  <c r="T1914" i="105"/>
  <c r="T1915" i="105"/>
  <c r="T1916" i="105"/>
  <c r="T1917" i="105"/>
  <c r="T1918" i="105"/>
  <c r="T1919" i="105"/>
  <c r="T1920" i="105"/>
  <c r="T1921" i="105"/>
  <c r="T1922" i="105"/>
  <c r="T1923" i="105"/>
  <c r="T1924" i="105"/>
  <c r="T1925" i="105"/>
  <c r="T1926" i="105"/>
  <c r="T1927" i="105"/>
  <c r="T1928" i="105"/>
  <c r="T1929" i="105"/>
  <c r="T1930" i="105"/>
  <c r="T1931" i="105"/>
  <c r="T1932" i="105"/>
  <c r="T1933" i="105"/>
  <c r="T1934" i="105"/>
  <c r="T1935" i="105"/>
  <c r="T1936" i="105"/>
  <c r="T1937" i="105"/>
  <c r="T1938" i="105"/>
  <c r="T1939" i="105"/>
  <c r="T1940" i="105"/>
  <c r="T1941" i="105"/>
  <c r="T1942" i="105"/>
  <c r="T1943" i="105"/>
  <c r="T1944" i="105"/>
  <c r="T1945" i="105"/>
  <c r="T1946" i="105"/>
  <c r="T1947" i="105"/>
  <c r="T1948" i="105"/>
  <c r="T1949" i="105"/>
  <c r="T1950" i="105"/>
  <c r="T1951" i="105"/>
  <c r="T1952" i="105"/>
  <c r="T1953" i="105"/>
  <c r="T1954" i="105"/>
  <c r="T1955" i="105"/>
  <c r="T1956" i="105"/>
  <c r="T1957" i="105"/>
  <c r="T1958" i="105"/>
  <c r="T1959" i="105"/>
  <c r="T1960" i="105"/>
  <c r="T1961" i="105"/>
  <c r="T1962" i="105"/>
  <c r="T1963" i="105"/>
  <c r="T1964" i="105"/>
  <c r="T1965" i="105"/>
  <c r="T1966" i="105"/>
  <c r="T1967" i="105"/>
  <c r="T1968" i="105"/>
  <c r="T1969" i="105"/>
  <c r="T1970" i="105"/>
  <c r="T1971" i="105"/>
  <c r="T1972" i="105"/>
  <c r="T1973" i="105"/>
  <c r="T1974" i="105"/>
  <c r="T1975" i="105"/>
  <c r="T1976" i="105"/>
  <c r="T1977" i="105"/>
  <c r="T1978" i="105"/>
  <c r="T1979" i="105"/>
  <c r="T1980" i="105"/>
  <c r="T1981" i="105"/>
  <c r="T1982" i="105"/>
  <c r="T1983" i="105"/>
  <c r="T1984" i="105"/>
  <c r="T1985" i="105"/>
  <c r="T1986" i="105"/>
  <c r="T1987" i="105"/>
  <c r="T1988" i="105"/>
  <c r="T1989" i="105"/>
  <c r="T1990" i="105"/>
  <c r="T1991" i="105"/>
  <c r="T1992" i="105"/>
  <c r="T1993" i="105"/>
  <c r="T1994" i="105"/>
  <c r="T1995" i="105"/>
  <c r="T1996" i="105"/>
  <c r="T1997" i="105"/>
  <c r="T1998" i="105"/>
  <c r="T1999" i="105"/>
  <c r="T2000" i="105"/>
  <c r="T2001" i="105"/>
  <c r="T2002" i="105"/>
  <c r="T2003" i="105"/>
  <c r="T2004" i="105"/>
  <c r="T2005" i="105"/>
  <c r="T2006" i="105"/>
  <c r="T2007" i="105"/>
  <c r="V2007" i="105"/>
  <c r="T2011" i="105"/>
  <c r="V2011" i="105"/>
  <c r="T2015" i="105"/>
  <c r="V2015" i="105"/>
  <c r="T2019" i="105"/>
  <c r="V2019" i="105"/>
  <c r="T2023" i="105"/>
  <c r="V2023" i="105"/>
  <c r="T2027" i="105"/>
  <c r="V2027" i="105"/>
  <c r="T2031" i="105"/>
  <c r="V2031" i="105"/>
  <c r="T2035" i="105"/>
  <c r="V2035" i="105"/>
  <c r="T2039" i="105"/>
  <c r="V2039" i="105"/>
  <c r="T2043" i="105"/>
  <c r="V2043" i="105"/>
  <c r="T2047" i="105"/>
  <c r="V2047" i="105"/>
  <c r="T2051" i="105"/>
  <c r="V2051" i="105"/>
  <c r="T2055" i="105"/>
  <c r="V2055" i="105"/>
  <c r="T2059" i="105"/>
  <c r="V2059" i="105"/>
  <c r="T2063" i="105"/>
  <c r="V2063" i="105"/>
  <c r="T2067" i="105"/>
  <c r="V2067" i="105"/>
  <c r="T2071" i="105"/>
  <c r="V2071" i="105"/>
  <c r="T2075" i="105"/>
  <c r="V2075" i="105"/>
  <c r="T2079" i="105"/>
  <c r="V2079" i="105"/>
  <c r="T2083" i="105"/>
  <c r="V2083" i="105"/>
  <c r="T2087" i="105"/>
  <c r="V2087" i="105"/>
  <c r="T2093" i="105"/>
  <c r="M2093" i="105"/>
  <c r="W2093" i="105" s="1"/>
  <c r="V2094" i="105"/>
  <c r="T2095" i="105"/>
  <c r="V2095" i="105"/>
  <c r="T2101" i="105"/>
  <c r="M2101" i="105"/>
  <c r="W2101" i="105" s="1"/>
  <c r="V2102" i="105"/>
  <c r="T2103" i="105"/>
  <c r="V2103" i="105"/>
  <c r="T2109" i="105"/>
  <c r="M2109" i="105"/>
  <c r="W2109" i="105" s="1"/>
  <c r="V2110" i="105"/>
  <c r="T2111" i="105"/>
  <c r="V2111" i="105"/>
  <c r="V2116" i="105"/>
  <c r="T2136" i="105"/>
  <c r="M2136" i="105"/>
  <c r="W2136" i="105" s="1"/>
  <c r="T2151" i="105"/>
  <c r="M2151" i="105"/>
  <c r="W2151" i="105" s="1"/>
  <c r="M2295" i="105"/>
  <c r="W2295" i="105" s="1"/>
  <c r="V2295" i="105"/>
  <c r="T2334" i="105"/>
  <c r="M2334" i="105"/>
  <c r="W2334" i="105" s="1"/>
  <c r="V2334" i="105"/>
  <c r="T1682" i="105"/>
  <c r="T1690" i="105"/>
  <c r="T1698" i="105"/>
  <c r="T1706" i="105"/>
  <c r="T1714" i="105"/>
  <c r="T1719" i="105"/>
  <c r="V1719" i="105"/>
  <c r="T1722" i="105"/>
  <c r="T1727" i="105"/>
  <c r="V1727" i="105"/>
  <c r="T1730" i="105"/>
  <c r="T1735" i="105"/>
  <c r="V1735" i="105"/>
  <c r="T1738" i="105"/>
  <c r="T1743" i="105"/>
  <c r="V1743" i="105"/>
  <c r="T1747" i="105"/>
  <c r="T1752" i="105"/>
  <c r="M1756" i="105"/>
  <c r="T1757" i="105"/>
  <c r="T1758" i="105"/>
  <c r="M1761" i="105"/>
  <c r="W1761" i="105" s="1"/>
  <c r="M1762" i="105"/>
  <c r="T1763" i="105"/>
  <c r="M1767" i="105"/>
  <c r="T1768" i="105"/>
  <c r="M1772" i="105"/>
  <c r="T1773" i="105"/>
  <c r="T1774" i="105"/>
  <c r="M1777" i="105"/>
  <c r="W1777" i="105" s="1"/>
  <c r="M1778" i="105"/>
  <c r="T1779" i="105"/>
  <c r="M1783" i="105"/>
  <c r="T1784" i="105"/>
  <c r="M1788" i="105"/>
  <c r="T1789" i="105"/>
  <c r="T1790" i="105"/>
  <c r="M1793" i="105"/>
  <c r="W1793" i="105" s="1"/>
  <c r="M1794" i="105"/>
  <c r="T1795" i="105"/>
  <c r="M1799" i="105"/>
  <c r="T1800" i="105"/>
  <c r="M1804" i="105"/>
  <c r="T1805" i="105"/>
  <c r="T1806" i="105"/>
  <c r="M1809" i="105"/>
  <c r="W1809" i="105" s="1"/>
  <c r="M1810" i="105"/>
  <c r="T1811" i="105"/>
  <c r="M1815" i="105"/>
  <c r="T1816" i="105"/>
  <c r="M1820" i="105"/>
  <c r="T1821" i="105"/>
  <c r="T1822" i="105"/>
  <c r="M1825" i="105"/>
  <c r="W1825" i="105" s="1"/>
  <c r="M1826" i="105"/>
  <c r="T1827" i="105"/>
  <c r="M1831" i="105"/>
  <c r="T1832" i="105"/>
  <c r="M1836" i="105"/>
  <c r="T1837" i="105"/>
  <c r="T1838" i="105"/>
  <c r="M1841" i="105"/>
  <c r="W1841" i="105" s="1"/>
  <c r="M1842" i="105"/>
  <c r="W1842" i="105" s="1"/>
  <c r="M1843" i="105"/>
  <c r="W1843" i="105" s="1"/>
  <c r="M1844" i="105"/>
  <c r="W1844" i="105" s="1"/>
  <c r="M1845" i="105"/>
  <c r="W1845" i="105" s="1"/>
  <c r="M1846" i="105"/>
  <c r="W1846" i="105" s="1"/>
  <c r="M1847" i="105"/>
  <c r="W1847" i="105" s="1"/>
  <c r="M1848" i="105"/>
  <c r="W1848" i="105" s="1"/>
  <c r="M1849" i="105"/>
  <c r="W1849" i="105" s="1"/>
  <c r="M1850" i="105"/>
  <c r="W1850" i="105" s="1"/>
  <c r="M1851" i="105"/>
  <c r="W1851" i="105" s="1"/>
  <c r="M1852" i="105"/>
  <c r="W1852" i="105" s="1"/>
  <c r="M1853" i="105"/>
  <c r="W1853" i="105" s="1"/>
  <c r="M1854" i="105"/>
  <c r="W1854" i="105" s="1"/>
  <c r="M1855" i="105"/>
  <c r="W1855" i="105" s="1"/>
  <c r="M1856" i="105"/>
  <c r="W1856" i="105" s="1"/>
  <c r="M1857" i="105"/>
  <c r="W1857" i="105" s="1"/>
  <c r="M1858" i="105"/>
  <c r="W1858" i="105" s="1"/>
  <c r="M1859" i="105"/>
  <c r="W1859" i="105" s="1"/>
  <c r="M1860" i="105"/>
  <c r="W1860" i="105" s="1"/>
  <c r="M1861" i="105"/>
  <c r="W1861" i="105" s="1"/>
  <c r="M1862" i="105"/>
  <c r="W1862" i="105" s="1"/>
  <c r="M1863" i="105"/>
  <c r="W1863" i="105" s="1"/>
  <c r="M1864" i="105"/>
  <c r="W1864" i="105" s="1"/>
  <c r="M1865" i="105"/>
  <c r="W1865" i="105" s="1"/>
  <c r="M1866" i="105"/>
  <c r="W1866" i="105" s="1"/>
  <c r="M1867" i="105"/>
  <c r="W1867" i="105" s="1"/>
  <c r="M1868" i="105"/>
  <c r="W1868" i="105" s="1"/>
  <c r="M1869" i="105"/>
  <c r="W1869" i="105" s="1"/>
  <c r="M1870" i="105"/>
  <c r="W1870" i="105" s="1"/>
  <c r="M1871" i="105"/>
  <c r="W1871" i="105" s="1"/>
  <c r="M1872" i="105"/>
  <c r="W1872" i="105" s="1"/>
  <c r="M1873" i="105"/>
  <c r="W1873" i="105" s="1"/>
  <c r="M1874" i="105"/>
  <c r="W1874" i="105" s="1"/>
  <c r="M1875" i="105"/>
  <c r="W1875" i="105" s="1"/>
  <c r="M1876" i="105"/>
  <c r="W1876" i="105" s="1"/>
  <c r="M1877" i="105"/>
  <c r="W1877" i="105" s="1"/>
  <c r="M1878" i="105"/>
  <c r="W1878" i="105" s="1"/>
  <c r="M1879" i="105"/>
  <c r="W1879" i="105" s="1"/>
  <c r="M1880" i="105"/>
  <c r="W1880" i="105" s="1"/>
  <c r="M1881" i="105"/>
  <c r="W1881" i="105" s="1"/>
  <c r="M1882" i="105"/>
  <c r="W1882" i="105" s="1"/>
  <c r="M1883" i="105"/>
  <c r="W1883" i="105" s="1"/>
  <c r="M1884" i="105"/>
  <c r="W1884" i="105" s="1"/>
  <c r="M1885" i="105"/>
  <c r="W1885" i="105" s="1"/>
  <c r="M1886" i="105"/>
  <c r="W1886" i="105" s="1"/>
  <c r="M1887" i="105"/>
  <c r="W1887" i="105" s="1"/>
  <c r="M1888" i="105"/>
  <c r="W1888" i="105" s="1"/>
  <c r="M1889" i="105"/>
  <c r="W1889" i="105" s="1"/>
  <c r="M1890" i="105"/>
  <c r="W1890" i="105" s="1"/>
  <c r="M1891" i="105"/>
  <c r="W1891" i="105" s="1"/>
  <c r="M1892" i="105"/>
  <c r="W1892" i="105" s="1"/>
  <c r="M1893" i="105"/>
  <c r="W1893" i="105" s="1"/>
  <c r="M1894" i="105"/>
  <c r="W1894" i="105" s="1"/>
  <c r="M1895" i="105"/>
  <c r="W1895" i="105" s="1"/>
  <c r="M1896" i="105"/>
  <c r="W1896" i="105" s="1"/>
  <c r="M1897" i="105"/>
  <c r="W1897" i="105" s="1"/>
  <c r="M1898" i="105"/>
  <c r="W1898" i="105" s="1"/>
  <c r="M1899" i="105"/>
  <c r="W1899" i="105" s="1"/>
  <c r="M1900" i="105"/>
  <c r="W1900" i="105" s="1"/>
  <c r="M1901" i="105"/>
  <c r="W1901" i="105" s="1"/>
  <c r="M1902" i="105"/>
  <c r="W1902" i="105" s="1"/>
  <c r="M1903" i="105"/>
  <c r="W1903" i="105" s="1"/>
  <c r="M1904" i="105"/>
  <c r="W1904" i="105" s="1"/>
  <c r="M1905" i="105"/>
  <c r="W1905" i="105" s="1"/>
  <c r="M1906" i="105"/>
  <c r="W1906" i="105" s="1"/>
  <c r="M1907" i="105"/>
  <c r="W1907" i="105" s="1"/>
  <c r="M1908" i="105"/>
  <c r="W1908" i="105" s="1"/>
  <c r="M1909" i="105"/>
  <c r="W1909" i="105" s="1"/>
  <c r="M1910" i="105"/>
  <c r="W1910" i="105" s="1"/>
  <c r="M1911" i="105"/>
  <c r="W1911" i="105" s="1"/>
  <c r="M1912" i="105"/>
  <c r="W1912" i="105" s="1"/>
  <c r="M1913" i="105"/>
  <c r="W1913" i="105" s="1"/>
  <c r="M1914" i="105"/>
  <c r="W1914" i="105" s="1"/>
  <c r="M1915" i="105"/>
  <c r="W1915" i="105" s="1"/>
  <c r="M1916" i="105"/>
  <c r="W1916" i="105" s="1"/>
  <c r="M1917" i="105"/>
  <c r="W1917" i="105" s="1"/>
  <c r="M1918" i="105"/>
  <c r="W1918" i="105" s="1"/>
  <c r="M1919" i="105"/>
  <c r="W1919" i="105" s="1"/>
  <c r="M1920" i="105"/>
  <c r="W1920" i="105" s="1"/>
  <c r="M1921" i="105"/>
  <c r="W1921" i="105" s="1"/>
  <c r="M1922" i="105"/>
  <c r="W1922" i="105" s="1"/>
  <c r="M1923" i="105"/>
  <c r="W1923" i="105" s="1"/>
  <c r="M1924" i="105"/>
  <c r="W1924" i="105" s="1"/>
  <c r="M1925" i="105"/>
  <c r="W1925" i="105" s="1"/>
  <c r="M1926" i="105"/>
  <c r="W1926" i="105" s="1"/>
  <c r="M1927" i="105"/>
  <c r="W1927" i="105" s="1"/>
  <c r="M1928" i="105"/>
  <c r="W1928" i="105" s="1"/>
  <c r="M1929" i="105"/>
  <c r="W1929" i="105" s="1"/>
  <c r="M1930" i="105"/>
  <c r="W1930" i="105" s="1"/>
  <c r="M1931" i="105"/>
  <c r="W1931" i="105" s="1"/>
  <c r="M1932" i="105"/>
  <c r="W1932" i="105" s="1"/>
  <c r="M1933" i="105"/>
  <c r="W1933" i="105" s="1"/>
  <c r="M1934" i="105"/>
  <c r="W1934" i="105" s="1"/>
  <c r="M1935" i="105"/>
  <c r="W1935" i="105" s="1"/>
  <c r="M1936" i="105"/>
  <c r="W1936" i="105" s="1"/>
  <c r="M1937" i="105"/>
  <c r="W1937" i="105" s="1"/>
  <c r="M1938" i="105"/>
  <c r="W1938" i="105" s="1"/>
  <c r="M1939" i="105"/>
  <c r="W1939" i="105" s="1"/>
  <c r="M1940" i="105"/>
  <c r="W1940" i="105" s="1"/>
  <c r="M1941" i="105"/>
  <c r="W1941" i="105" s="1"/>
  <c r="M1942" i="105"/>
  <c r="W1942" i="105" s="1"/>
  <c r="M1943" i="105"/>
  <c r="W1943" i="105" s="1"/>
  <c r="M1944" i="105"/>
  <c r="W1944" i="105" s="1"/>
  <c r="M1945" i="105"/>
  <c r="W1945" i="105" s="1"/>
  <c r="M1946" i="105"/>
  <c r="W1946" i="105" s="1"/>
  <c r="M1947" i="105"/>
  <c r="W1947" i="105" s="1"/>
  <c r="M1948" i="105"/>
  <c r="W1948" i="105" s="1"/>
  <c r="M1949" i="105"/>
  <c r="W1949" i="105" s="1"/>
  <c r="M1950" i="105"/>
  <c r="W1950" i="105" s="1"/>
  <c r="M1951" i="105"/>
  <c r="W1951" i="105" s="1"/>
  <c r="M1952" i="105"/>
  <c r="W1952" i="105" s="1"/>
  <c r="M1953" i="105"/>
  <c r="W1953" i="105" s="1"/>
  <c r="M1954" i="105"/>
  <c r="W1954" i="105" s="1"/>
  <c r="M1955" i="105"/>
  <c r="W1955" i="105" s="1"/>
  <c r="M1956" i="105"/>
  <c r="W1956" i="105" s="1"/>
  <c r="M1957" i="105"/>
  <c r="W1957" i="105" s="1"/>
  <c r="M1958" i="105"/>
  <c r="W1958" i="105" s="1"/>
  <c r="M1959" i="105"/>
  <c r="W1959" i="105" s="1"/>
  <c r="M1960" i="105"/>
  <c r="W1960" i="105" s="1"/>
  <c r="M1961" i="105"/>
  <c r="W1961" i="105" s="1"/>
  <c r="M1962" i="105"/>
  <c r="W1962" i="105" s="1"/>
  <c r="M1963" i="105"/>
  <c r="W1963" i="105" s="1"/>
  <c r="M1964" i="105"/>
  <c r="W1964" i="105" s="1"/>
  <c r="M1965" i="105"/>
  <c r="W1965" i="105" s="1"/>
  <c r="M1966" i="105"/>
  <c r="W1966" i="105" s="1"/>
  <c r="M1967" i="105"/>
  <c r="W1967" i="105" s="1"/>
  <c r="M1968" i="105"/>
  <c r="W1968" i="105" s="1"/>
  <c r="M1969" i="105"/>
  <c r="W1969" i="105" s="1"/>
  <c r="M1970" i="105"/>
  <c r="W1970" i="105" s="1"/>
  <c r="M1971" i="105"/>
  <c r="W1971" i="105" s="1"/>
  <c r="M1972" i="105"/>
  <c r="W1972" i="105" s="1"/>
  <c r="M1973" i="105"/>
  <c r="W1973" i="105" s="1"/>
  <c r="M1974" i="105"/>
  <c r="W1974" i="105" s="1"/>
  <c r="M1975" i="105"/>
  <c r="W1975" i="105" s="1"/>
  <c r="M1976" i="105"/>
  <c r="W1976" i="105" s="1"/>
  <c r="M1977" i="105"/>
  <c r="W1977" i="105" s="1"/>
  <c r="M1978" i="105"/>
  <c r="W1978" i="105" s="1"/>
  <c r="M1979" i="105"/>
  <c r="W1979" i="105" s="1"/>
  <c r="M1980" i="105"/>
  <c r="W1980" i="105" s="1"/>
  <c r="M1981" i="105"/>
  <c r="W1981" i="105" s="1"/>
  <c r="M1982" i="105"/>
  <c r="W1982" i="105" s="1"/>
  <c r="M1983" i="105"/>
  <c r="W1983" i="105" s="1"/>
  <c r="M1984" i="105"/>
  <c r="W1984" i="105" s="1"/>
  <c r="M1985" i="105"/>
  <c r="W1985" i="105" s="1"/>
  <c r="M1986" i="105"/>
  <c r="W1986" i="105" s="1"/>
  <c r="M1987" i="105"/>
  <c r="W1987" i="105" s="1"/>
  <c r="M1988" i="105"/>
  <c r="W1988" i="105" s="1"/>
  <c r="M1989" i="105"/>
  <c r="W1989" i="105" s="1"/>
  <c r="M1990" i="105"/>
  <c r="W1990" i="105" s="1"/>
  <c r="M1991" i="105"/>
  <c r="W1991" i="105" s="1"/>
  <c r="M1992" i="105"/>
  <c r="W1992" i="105" s="1"/>
  <c r="M1993" i="105"/>
  <c r="W1993" i="105" s="1"/>
  <c r="M1994" i="105"/>
  <c r="W1994" i="105" s="1"/>
  <c r="M1995" i="105"/>
  <c r="W1995" i="105" s="1"/>
  <c r="M1996" i="105"/>
  <c r="W1996" i="105" s="1"/>
  <c r="M1997" i="105"/>
  <c r="W1997" i="105" s="1"/>
  <c r="M1998" i="105"/>
  <c r="W1998" i="105" s="1"/>
  <c r="M1999" i="105"/>
  <c r="W1999" i="105" s="1"/>
  <c r="M2000" i="105"/>
  <c r="W2000" i="105" s="1"/>
  <c r="M2001" i="105"/>
  <c r="W2001" i="105" s="1"/>
  <c r="M2002" i="105"/>
  <c r="W2002" i="105" s="1"/>
  <c r="M2003" i="105"/>
  <c r="W2003" i="105" s="1"/>
  <c r="M2004" i="105"/>
  <c r="W2004" i="105" s="1"/>
  <c r="M2005" i="105"/>
  <c r="W2005" i="105" s="1"/>
  <c r="M2006" i="105"/>
  <c r="W2006" i="105" s="1"/>
  <c r="M2007" i="105"/>
  <c r="W2007" i="105" s="1"/>
  <c r="M2011" i="105"/>
  <c r="W2011" i="105" s="1"/>
  <c r="M2015" i="105"/>
  <c r="W2015" i="105" s="1"/>
  <c r="M2019" i="105"/>
  <c r="W2019" i="105" s="1"/>
  <c r="M2023" i="105"/>
  <c r="W2023" i="105" s="1"/>
  <c r="M2027" i="105"/>
  <c r="W2027" i="105" s="1"/>
  <c r="M2031" i="105"/>
  <c r="W2031" i="105" s="1"/>
  <c r="M2035" i="105"/>
  <c r="W2035" i="105" s="1"/>
  <c r="M2039" i="105"/>
  <c r="W2039" i="105" s="1"/>
  <c r="M2043" i="105"/>
  <c r="W2043" i="105" s="1"/>
  <c r="M2047" i="105"/>
  <c r="W2047" i="105" s="1"/>
  <c r="M2051" i="105"/>
  <c r="W2051" i="105" s="1"/>
  <c r="M2055" i="105"/>
  <c r="W2055" i="105" s="1"/>
  <c r="M2059" i="105"/>
  <c r="W2059" i="105" s="1"/>
  <c r="M2063" i="105"/>
  <c r="W2063" i="105" s="1"/>
  <c r="W2067" i="105"/>
  <c r="W2071" i="105"/>
  <c r="W2075" i="105"/>
  <c r="W2079" i="105"/>
  <c r="W2083" i="105"/>
  <c r="W2087" i="105"/>
  <c r="W2094" i="105"/>
  <c r="W2102" i="105"/>
  <c r="W2110" i="105"/>
  <c r="T2113" i="105"/>
  <c r="M2113" i="105"/>
  <c r="W2113" i="105" s="1"/>
  <c r="T2132" i="105"/>
  <c r="M2132" i="105"/>
  <c r="W2132" i="105" s="1"/>
  <c r="T2148" i="105"/>
  <c r="M2148" i="105"/>
  <c r="W2148" i="105" s="1"/>
  <c r="U2150" i="105"/>
  <c r="T2290" i="105"/>
  <c r="V2290" i="105"/>
  <c r="M2290" i="105"/>
  <c r="T2318" i="105"/>
  <c r="M2318" i="105"/>
  <c r="U2318" i="105" s="1"/>
  <c r="V2318" i="105"/>
  <c r="W2526" i="105"/>
  <c r="U2526" i="105"/>
  <c r="T2530" i="105"/>
  <c r="M2530" i="105"/>
  <c r="M2117" i="105"/>
  <c r="W2117" i="105" s="1"/>
  <c r="M2121" i="105"/>
  <c r="W2121" i="105" s="1"/>
  <c r="M2125" i="105"/>
  <c r="W2125" i="105" s="1"/>
  <c r="T2126" i="105"/>
  <c r="V2126" i="105"/>
  <c r="M2129" i="105"/>
  <c r="W2129" i="105" s="1"/>
  <c r="T2130" i="105"/>
  <c r="V2130" i="105"/>
  <c r="M2133" i="105"/>
  <c r="W2133" i="105" s="1"/>
  <c r="T2134" i="105"/>
  <c r="V2134" i="105"/>
  <c r="M2137" i="105"/>
  <c r="W2137" i="105" s="1"/>
  <c r="T2138" i="105"/>
  <c r="V2138" i="105"/>
  <c r="M2141" i="105"/>
  <c r="W2141" i="105" s="1"/>
  <c r="T2142" i="105"/>
  <c r="V2142" i="105"/>
  <c r="M2145" i="105"/>
  <c r="W2145" i="105" s="1"/>
  <c r="T2146" i="105"/>
  <c r="V2146" i="105"/>
  <c r="M2149" i="105"/>
  <c r="W2149" i="105" s="1"/>
  <c r="T2150" i="105"/>
  <c r="M2152" i="105"/>
  <c r="V2152" i="105"/>
  <c r="T2155" i="105"/>
  <c r="V2155" i="105"/>
  <c r="W2157" i="105"/>
  <c r="M2158" i="105"/>
  <c r="V2158" i="105"/>
  <c r="W2164" i="105"/>
  <c r="U2164" i="105"/>
  <c r="W2172" i="105"/>
  <c r="U2172" i="105"/>
  <c r="W2180" i="105"/>
  <c r="U2180" i="105"/>
  <c r="W2188" i="105"/>
  <c r="U2188" i="105"/>
  <c r="U2196" i="105"/>
  <c r="W2212" i="105"/>
  <c r="U2212" i="105"/>
  <c r="W2220" i="105"/>
  <c r="U2220" i="105"/>
  <c r="W2228" i="105"/>
  <c r="U2228" i="105"/>
  <c r="W2236" i="105"/>
  <c r="U2236" i="105"/>
  <c r="W2244" i="105"/>
  <c r="U2244" i="105"/>
  <c r="V2247" i="105"/>
  <c r="V2255" i="105"/>
  <c r="W2260" i="105"/>
  <c r="U2260" i="105"/>
  <c r="V2263" i="105"/>
  <c r="V2271" i="105"/>
  <c r="W2284" i="105"/>
  <c r="U2284" i="105"/>
  <c r="T2306" i="105"/>
  <c r="V2306" i="105"/>
  <c r="M2306" i="105"/>
  <c r="T2326" i="105"/>
  <c r="M2326" i="105"/>
  <c r="T2342" i="105"/>
  <c r="M2342" i="105"/>
  <c r="W2342" i="105" s="1"/>
  <c r="T2358" i="105"/>
  <c r="M2358" i="105"/>
  <c r="V2448" i="105"/>
  <c r="M2448" i="105"/>
  <c r="W2448" i="105" s="1"/>
  <c r="T2479" i="105"/>
  <c r="M2479" i="105"/>
  <c r="W2479" i="105" s="1"/>
  <c r="T2496" i="105"/>
  <c r="M2496" i="105"/>
  <c r="W2496" i="105" s="1"/>
  <c r="T2577" i="105"/>
  <c r="M2577" i="105"/>
  <c r="W2577" i="105" s="1"/>
  <c r="T2115" i="105"/>
  <c r="V2115" i="105"/>
  <c r="W2118" i="105"/>
  <c r="T2119" i="105"/>
  <c r="V2119" i="105"/>
  <c r="W2122" i="105"/>
  <c r="T2123" i="105"/>
  <c r="V2123" i="105"/>
  <c r="W2126" i="105"/>
  <c r="T2127" i="105"/>
  <c r="V2127" i="105"/>
  <c r="W2130" i="105"/>
  <c r="T2131" i="105"/>
  <c r="V2131" i="105"/>
  <c r="W2134" i="105"/>
  <c r="T2135" i="105"/>
  <c r="V2135" i="105"/>
  <c r="W2138" i="105"/>
  <c r="T2139" i="105"/>
  <c r="V2139" i="105"/>
  <c r="W2142" i="105"/>
  <c r="T2143" i="105"/>
  <c r="V2143" i="105"/>
  <c r="W2146" i="105"/>
  <c r="T2147" i="105"/>
  <c r="V2147" i="105"/>
  <c r="W2150" i="105"/>
  <c r="T2153" i="105"/>
  <c r="V2153" i="105"/>
  <c r="W2155" i="105"/>
  <c r="T2156" i="105"/>
  <c r="T2159" i="105"/>
  <c r="M2159" i="105"/>
  <c r="W2159" i="105" s="1"/>
  <c r="U2166" i="105"/>
  <c r="T2168" i="105"/>
  <c r="V2168" i="105"/>
  <c r="M2168" i="105"/>
  <c r="U2174" i="105"/>
  <c r="T2176" i="105"/>
  <c r="V2176" i="105"/>
  <c r="M2176" i="105"/>
  <c r="U2182" i="105"/>
  <c r="T2184" i="105"/>
  <c r="V2184" i="105"/>
  <c r="M2184" i="105"/>
  <c r="U2190" i="105"/>
  <c r="T2192" i="105"/>
  <c r="V2192" i="105"/>
  <c r="M2192" i="105"/>
  <c r="U2198" i="105"/>
  <c r="T2200" i="105"/>
  <c r="V2200" i="105"/>
  <c r="M2200" i="105"/>
  <c r="U2206" i="105"/>
  <c r="T2208" i="105"/>
  <c r="V2208" i="105"/>
  <c r="M2208" i="105"/>
  <c r="U2214" i="105"/>
  <c r="T2216" i="105"/>
  <c r="V2216" i="105"/>
  <c r="M2216" i="105"/>
  <c r="U2222" i="105"/>
  <c r="T2224" i="105"/>
  <c r="V2224" i="105"/>
  <c r="M2224" i="105"/>
  <c r="U2230" i="105"/>
  <c r="T2232" i="105"/>
  <c r="V2232" i="105"/>
  <c r="M2232" i="105"/>
  <c r="U2238" i="105"/>
  <c r="T2240" i="105"/>
  <c r="V2240" i="105"/>
  <c r="M2240" i="105"/>
  <c r="U2246" i="105"/>
  <c r="T2248" i="105"/>
  <c r="V2248" i="105"/>
  <c r="M2248" i="105"/>
  <c r="U2254" i="105"/>
  <c r="T2256" i="105"/>
  <c r="V2256" i="105"/>
  <c r="M2256" i="105"/>
  <c r="U2262" i="105"/>
  <c r="T2264" i="105"/>
  <c r="V2264" i="105"/>
  <c r="M2264" i="105"/>
  <c r="U2270" i="105"/>
  <c r="T2272" i="105"/>
  <c r="V2272" i="105"/>
  <c r="M2272" i="105"/>
  <c r="U2278" i="105"/>
  <c r="T2298" i="105"/>
  <c r="V2298" i="105"/>
  <c r="M2298" i="105"/>
  <c r="W2308" i="105"/>
  <c r="U2310" i="105"/>
  <c r="T2322" i="105"/>
  <c r="M2322" i="105"/>
  <c r="U2322" i="105" s="1"/>
  <c r="T2338" i="105"/>
  <c r="M2338" i="105"/>
  <c r="T2354" i="105"/>
  <c r="M2354" i="105"/>
  <c r="U2354" i="105" s="1"/>
  <c r="T2366" i="105"/>
  <c r="M2366" i="105"/>
  <c r="T2374" i="105"/>
  <c r="M2374" i="105"/>
  <c r="W2374" i="105" s="1"/>
  <c r="V2380" i="105"/>
  <c r="M2380" i="105"/>
  <c r="W2380" i="105" s="1"/>
  <c r="V2384" i="105"/>
  <c r="M2384" i="105"/>
  <c r="W2384" i="105" s="1"/>
  <c r="V2400" i="105"/>
  <c r="M2400" i="105"/>
  <c r="W2400" i="105" s="1"/>
  <c r="V2416" i="105"/>
  <c r="M2416" i="105"/>
  <c r="W2416" i="105" s="1"/>
  <c r="V2440" i="105"/>
  <c r="M2440" i="105"/>
  <c r="W2440" i="105" s="1"/>
  <c r="V2464" i="105"/>
  <c r="M2464" i="105"/>
  <c r="W2464" i="105" s="1"/>
  <c r="T2470" i="105"/>
  <c r="M2470" i="105"/>
  <c r="T2543" i="105"/>
  <c r="M2543" i="105"/>
  <c r="W2543" i="105" s="1"/>
  <c r="T2560" i="105"/>
  <c r="M2560" i="105"/>
  <c r="W2560" i="105" s="1"/>
  <c r="V2117" i="105"/>
  <c r="V2121" i="105"/>
  <c r="V2125" i="105"/>
  <c r="V2129" i="105"/>
  <c r="V2133" i="105"/>
  <c r="V2137" i="105"/>
  <c r="V2141" i="105"/>
  <c r="V2145" i="105"/>
  <c r="V2149" i="105"/>
  <c r="T2162" i="105"/>
  <c r="M2162" i="105"/>
  <c r="W2162" i="105" s="1"/>
  <c r="V2163" i="105"/>
  <c r="V2171" i="105"/>
  <c r="V2179" i="105"/>
  <c r="V2187" i="105"/>
  <c r="V2195" i="105"/>
  <c r="V2203" i="105"/>
  <c r="V2211" i="105"/>
  <c r="V2219" i="105"/>
  <c r="V2227" i="105"/>
  <c r="V2235" i="105"/>
  <c r="V2243" i="105"/>
  <c r="V2251" i="105"/>
  <c r="V2259" i="105"/>
  <c r="V2267" i="105"/>
  <c r="V2275" i="105"/>
  <c r="T2282" i="105"/>
  <c r="V2282" i="105"/>
  <c r="M2282" i="105"/>
  <c r="W2292" i="105"/>
  <c r="U2292" i="105"/>
  <c r="T2314" i="105"/>
  <c r="M2314" i="105"/>
  <c r="U2314" i="105" s="1"/>
  <c r="T2330" i="105"/>
  <c r="M2330" i="105"/>
  <c r="T2346" i="105"/>
  <c r="M2346" i="105"/>
  <c r="U2346" i="105" s="1"/>
  <c r="T2362" i="105"/>
  <c r="M2362" i="105"/>
  <c r="T2370" i="105"/>
  <c r="M2370" i="105"/>
  <c r="W2370" i="105" s="1"/>
  <c r="V2378" i="105"/>
  <c r="M2378" i="105"/>
  <c r="W2378" i="105" s="1"/>
  <c r="V2382" i="105"/>
  <c r="M2382" i="105"/>
  <c r="W2382" i="105" s="1"/>
  <c r="V2392" i="105"/>
  <c r="M2392" i="105"/>
  <c r="W2392" i="105" s="1"/>
  <c r="V2408" i="105"/>
  <c r="M2408" i="105"/>
  <c r="W2408" i="105" s="1"/>
  <c r="V2424" i="105"/>
  <c r="M2424" i="105"/>
  <c r="W2424" i="105" s="1"/>
  <c r="V2456" i="105"/>
  <c r="M2456" i="105"/>
  <c r="W2456" i="105" s="1"/>
  <c r="T2513" i="105"/>
  <c r="M2513" i="105"/>
  <c r="W2590" i="105"/>
  <c r="U2590" i="105"/>
  <c r="T2594" i="105"/>
  <c r="M2594" i="105"/>
  <c r="V2811" i="105"/>
  <c r="M2811" i="105"/>
  <c r="V2821" i="105"/>
  <c r="M2821" i="105"/>
  <c r="V2858" i="105"/>
  <c r="M2858" i="105"/>
  <c r="W2858" i="105" s="1"/>
  <c r="V2907" i="105"/>
  <c r="M2907" i="105"/>
  <c r="V2285" i="105"/>
  <c r="V2293" i="105"/>
  <c r="V2301" i="105"/>
  <c r="V2309" i="105"/>
  <c r="V2315" i="105"/>
  <c r="V2319" i="105"/>
  <c r="V2323" i="105"/>
  <c r="V2327" i="105"/>
  <c r="V2331" i="105"/>
  <c r="V2335" i="105"/>
  <c r="V2339" i="105"/>
  <c r="V2343" i="105"/>
  <c r="V2347" i="105"/>
  <c r="V2351" i="105"/>
  <c r="V2355" i="105"/>
  <c r="V2359" i="105"/>
  <c r="V2363" i="105"/>
  <c r="V2367" i="105"/>
  <c r="V2371" i="105"/>
  <c r="V2375" i="105"/>
  <c r="V2390" i="105"/>
  <c r="M2390" i="105"/>
  <c r="W2390" i="105" s="1"/>
  <c r="V2398" i="105"/>
  <c r="M2398" i="105"/>
  <c r="W2398" i="105" s="1"/>
  <c r="V2406" i="105"/>
  <c r="M2406" i="105"/>
  <c r="W2406" i="105" s="1"/>
  <c r="V2414" i="105"/>
  <c r="M2414" i="105"/>
  <c r="W2414" i="105" s="1"/>
  <c r="V2422" i="105"/>
  <c r="M2422" i="105"/>
  <c r="W2422" i="105" s="1"/>
  <c r="V2430" i="105"/>
  <c r="M2430" i="105"/>
  <c r="W2430" i="105" s="1"/>
  <c r="V2438" i="105"/>
  <c r="M2438" i="105"/>
  <c r="W2438" i="105" s="1"/>
  <c r="V2446" i="105"/>
  <c r="M2446" i="105"/>
  <c r="W2446" i="105" s="1"/>
  <c r="V2454" i="105"/>
  <c r="M2454" i="105"/>
  <c r="W2454" i="105" s="1"/>
  <c r="V2462" i="105"/>
  <c r="M2462" i="105"/>
  <c r="W2462" i="105" s="1"/>
  <c r="T2469" i="105"/>
  <c r="M2469" i="105"/>
  <c r="W2478" i="105"/>
  <c r="U2478" i="105"/>
  <c r="T2482" i="105"/>
  <c r="M2482" i="105"/>
  <c r="T2495" i="105"/>
  <c r="M2495" i="105"/>
  <c r="W2495" i="105" s="1"/>
  <c r="T2512" i="105"/>
  <c r="M2512" i="105"/>
  <c r="W2512" i="105" s="1"/>
  <c r="T2529" i="105"/>
  <c r="M2529" i="105"/>
  <c r="W2529" i="105" s="1"/>
  <c r="W2542" i="105"/>
  <c r="U2542" i="105"/>
  <c r="T2546" i="105"/>
  <c r="M2546" i="105"/>
  <c r="T2559" i="105"/>
  <c r="M2559" i="105"/>
  <c r="W2559" i="105" s="1"/>
  <c r="T2576" i="105"/>
  <c r="M2576" i="105"/>
  <c r="W2576" i="105" s="1"/>
  <c r="T2593" i="105"/>
  <c r="M2593" i="105"/>
  <c r="W2593" i="105" s="1"/>
  <c r="M2613" i="105"/>
  <c r="U2613" i="105" s="1"/>
  <c r="V2613" i="105"/>
  <c r="M2621" i="105"/>
  <c r="U2621" i="105" s="1"/>
  <c r="V2621" i="105"/>
  <c r="M2629" i="105"/>
  <c r="U2629" i="105" s="1"/>
  <c r="V2629" i="105"/>
  <c r="M2637" i="105"/>
  <c r="U2637" i="105" s="1"/>
  <c r="V2637" i="105"/>
  <c r="V2797" i="105"/>
  <c r="M2797" i="105"/>
  <c r="V2819" i="105"/>
  <c r="M2819" i="105"/>
  <c r="V2829" i="105"/>
  <c r="M2829" i="105"/>
  <c r="W2829" i="105" s="1"/>
  <c r="V2857" i="105"/>
  <c r="M2857" i="105"/>
  <c r="W2857" i="105" s="1"/>
  <c r="V2890" i="105"/>
  <c r="M2890" i="105"/>
  <c r="W2890" i="105" s="1"/>
  <c r="T3045" i="105"/>
  <c r="M3045" i="105"/>
  <c r="W3045" i="105" s="1"/>
  <c r="V3045" i="105"/>
  <c r="T3053" i="105"/>
  <c r="M3053" i="105"/>
  <c r="W3053" i="105" s="1"/>
  <c r="V3053" i="105"/>
  <c r="T3061" i="105"/>
  <c r="M3061" i="105"/>
  <c r="W3061" i="105" s="1"/>
  <c r="V3061" i="105"/>
  <c r="V2157" i="105"/>
  <c r="T2160" i="105"/>
  <c r="T2166" i="105"/>
  <c r="T2174" i="105"/>
  <c r="T2182" i="105"/>
  <c r="T2190" i="105"/>
  <c r="T2198" i="105"/>
  <c r="T2206" i="105"/>
  <c r="T2214" i="105"/>
  <c r="T2222" i="105"/>
  <c r="T2230" i="105"/>
  <c r="T2238" i="105"/>
  <c r="T2246" i="105"/>
  <c r="T2254" i="105"/>
  <c r="T2262" i="105"/>
  <c r="T2270" i="105"/>
  <c r="T2278" i="105"/>
  <c r="M2280" i="105"/>
  <c r="V2280" i="105"/>
  <c r="T2286" i="105"/>
  <c r="M2288" i="105"/>
  <c r="V2288" i="105"/>
  <c r="T2294" i="105"/>
  <c r="M2296" i="105"/>
  <c r="V2296" i="105"/>
  <c r="T2302" i="105"/>
  <c r="M2304" i="105"/>
  <c r="V2304" i="105"/>
  <c r="T2310" i="105"/>
  <c r="M2312" i="105"/>
  <c r="V2312" i="105"/>
  <c r="V2364" i="105"/>
  <c r="V2368" i="105"/>
  <c r="V2372" i="105"/>
  <c r="V2376" i="105"/>
  <c r="V2388" i="105"/>
  <c r="M2388" i="105"/>
  <c r="W2388" i="105" s="1"/>
  <c r="V2396" i="105"/>
  <c r="M2396" i="105"/>
  <c r="W2396" i="105" s="1"/>
  <c r="V2404" i="105"/>
  <c r="M2404" i="105"/>
  <c r="W2404" i="105" s="1"/>
  <c r="V2412" i="105"/>
  <c r="M2412" i="105"/>
  <c r="W2412" i="105" s="1"/>
  <c r="V2420" i="105"/>
  <c r="M2420" i="105"/>
  <c r="W2420" i="105" s="1"/>
  <c r="V2428" i="105"/>
  <c r="M2428" i="105"/>
  <c r="W2428" i="105" s="1"/>
  <c r="V2436" i="105"/>
  <c r="M2436" i="105"/>
  <c r="W2436" i="105" s="1"/>
  <c r="V2444" i="105"/>
  <c r="M2444" i="105"/>
  <c r="W2444" i="105" s="1"/>
  <c r="V2452" i="105"/>
  <c r="M2452" i="105"/>
  <c r="W2452" i="105" s="1"/>
  <c r="V2460" i="105"/>
  <c r="M2460" i="105"/>
  <c r="W2460" i="105" s="1"/>
  <c r="T2468" i="105"/>
  <c r="M2468" i="105"/>
  <c r="W2468" i="105" s="1"/>
  <c r="T2481" i="105"/>
  <c r="M2481" i="105"/>
  <c r="W2481" i="105" s="1"/>
  <c r="W2494" i="105"/>
  <c r="U2494" i="105"/>
  <c r="T2498" i="105"/>
  <c r="M2498" i="105"/>
  <c r="T2511" i="105"/>
  <c r="M2511" i="105"/>
  <c r="W2511" i="105" s="1"/>
  <c r="T2528" i="105"/>
  <c r="M2528" i="105"/>
  <c r="W2528" i="105" s="1"/>
  <c r="T2545" i="105"/>
  <c r="M2545" i="105"/>
  <c r="W2545" i="105" s="1"/>
  <c r="W2558" i="105"/>
  <c r="U2558" i="105"/>
  <c r="T2562" i="105"/>
  <c r="M2562" i="105"/>
  <c r="T2575" i="105"/>
  <c r="M2575" i="105"/>
  <c r="W2575" i="105" s="1"/>
  <c r="T2592" i="105"/>
  <c r="M2592" i="105"/>
  <c r="W2592" i="105" s="1"/>
  <c r="M2612" i="105"/>
  <c r="U2612" i="105" s="1"/>
  <c r="V2612" i="105"/>
  <c r="M2620" i="105"/>
  <c r="U2620" i="105" s="1"/>
  <c r="V2620" i="105"/>
  <c r="M2628" i="105"/>
  <c r="U2628" i="105" s="1"/>
  <c r="V2628" i="105"/>
  <c r="M2636" i="105"/>
  <c r="U2636" i="105" s="1"/>
  <c r="V2636" i="105"/>
  <c r="T2644" i="105"/>
  <c r="M2644" i="105"/>
  <c r="U2644" i="105" s="1"/>
  <c r="V2805" i="105"/>
  <c r="M2805" i="105"/>
  <c r="V2827" i="105"/>
  <c r="M2827" i="105"/>
  <c r="U2827" i="105" s="1"/>
  <c r="V2856" i="105"/>
  <c r="M2856" i="105"/>
  <c r="W2856" i="105" s="1"/>
  <c r="V2861" i="105"/>
  <c r="M2861" i="105"/>
  <c r="W2861" i="105" s="1"/>
  <c r="V2873" i="105"/>
  <c r="M2873" i="105"/>
  <c r="W2873" i="105" s="1"/>
  <c r="T2164" i="105"/>
  <c r="W2166" i="105"/>
  <c r="T2172" i="105"/>
  <c r="W2174" i="105"/>
  <c r="T2180" i="105"/>
  <c r="W2182" i="105"/>
  <c r="T2188" i="105"/>
  <c r="W2190" i="105"/>
  <c r="T2196" i="105"/>
  <c r="W2198" i="105"/>
  <c r="T2204" i="105"/>
  <c r="W2206" i="105"/>
  <c r="T2212" i="105"/>
  <c r="W2214" i="105"/>
  <c r="T2220" i="105"/>
  <c r="W2222" i="105"/>
  <c r="T2228" i="105"/>
  <c r="W2230" i="105"/>
  <c r="T2236" i="105"/>
  <c r="W2238" i="105"/>
  <c r="T2244" i="105"/>
  <c r="W2246" i="105"/>
  <c r="T2252" i="105"/>
  <c r="W2254" i="105"/>
  <c r="T2260" i="105"/>
  <c r="W2262" i="105"/>
  <c r="T2268" i="105"/>
  <c r="W2270" i="105"/>
  <c r="T2276" i="105"/>
  <c r="W2278" i="105"/>
  <c r="T2284" i="105"/>
  <c r="W2286" i="105"/>
  <c r="T2292" i="105"/>
  <c r="W2294" i="105"/>
  <c r="T2300" i="105"/>
  <c r="W2302" i="105"/>
  <c r="T2308" i="105"/>
  <c r="W2310" i="105"/>
  <c r="T2317" i="105"/>
  <c r="V2317" i="105"/>
  <c r="U2320" i="105"/>
  <c r="T2321" i="105"/>
  <c r="V2321" i="105"/>
  <c r="T2325" i="105"/>
  <c r="V2325" i="105"/>
  <c r="T2329" i="105"/>
  <c r="V2329" i="105"/>
  <c r="T2333" i="105"/>
  <c r="V2333" i="105"/>
  <c r="U2336" i="105"/>
  <c r="T2337" i="105"/>
  <c r="V2337" i="105"/>
  <c r="T2341" i="105"/>
  <c r="V2341" i="105"/>
  <c r="T2345" i="105"/>
  <c r="V2345" i="105"/>
  <c r="U2348" i="105"/>
  <c r="T2349" i="105"/>
  <c r="V2349" i="105"/>
  <c r="T2353" i="105"/>
  <c r="V2353" i="105"/>
  <c r="T2357" i="105"/>
  <c r="V2357" i="105"/>
  <c r="U2360" i="105"/>
  <c r="T2361" i="105"/>
  <c r="V2361" i="105"/>
  <c r="T2365" i="105"/>
  <c r="V2365" i="105"/>
  <c r="T2369" i="105"/>
  <c r="V2369" i="105"/>
  <c r="T2373" i="105"/>
  <c r="V2373" i="105"/>
  <c r="T2377" i="105"/>
  <c r="V2377" i="105"/>
  <c r="V2386" i="105"/>
  <c r="M2386" i="105"/>
  <c r="W2386" i="105" s="1"/>
  <c r="V2394" i="105"/>
  <c r="M2394" i="105"/>
  <c r="W2394" i="105" s="1"/>
  <c r="V2402" i="105"/>
  <c r="M2402" i="105"/>
  <c r="W2402" i="105" s="1"/>
  <c r="V2410" i="105"/>
  <c r="M2410" i="105"/>
  <c r="W2410" i="105" s="1"/>
  <c r="V2418" i="105"/>
  <c r="M2418" i="105"/>
  <c r="W2418" i="105" s="1"/>
  <c r="V2426" i="105"/>
  <c r="M2426" i="105"/>
  <c r="W2426" i="105" s="1"/>
  <c r="V2434" i="105"/>
  <c r="M2434" i="105"/>
  <c r="W2434" i="105" s="1"/>
  <c r="V2442" i="105"/>
  <c r="M2442" i="105"/>
  <c r="W2442" i="105" s="1"/>
  <c r="V2450" i="105"/>
  <c r="M2450" i="105"/>
  <c r="W2450" i="105" s="1"/>
  <c r="V2458" i="105"/>
  <c r="M2458" i="105"/>
  <c r="W2458" i="105" s="1"/>
  <c r="V2466" i="105"/>
  <c r="M2466" i="105"/>
  <c r="W2466" i="105" s="1"/>
  <c r="T2480" i="105"/>
  <c r="M2480" i="105"/>
  <c r="W2480" i="105" s="1"/>
  <c r="T2497" i="105"/>
  <c r="M2497" i="105"/>
  <c r="W2497" i="105" s="1"/>
  <c r="U2506" i="105"/>
  <c r="W2510" i="105"/>
  <c r="U2510" i="105"/>
  <c r="T2514" i="105"/>
  <c r="M2514" i="105"/>
  <c r="T2527" i="105"/>
  <c r="M2527" i="105"/>
  <c r="W2527" i="105" s="1"/>
  <c r="T2544" i="105"/>
  <c r="M2544" i="105"/>
  <c r="W2544" i="105" s="1"/>
  <c r="T2561" i="105"/>
  <c r="M2561" i="105"/>
  <c r="W2561" i="105" s="1"/>
  <c r="W2574" i="105"/>
  <c r="U2574" i="105"/>
  <c r="T2578" i="105"/>
  <c r="M2578" i="105"/>
  <c r="T2591" i="105"/>
  <c r="M2591" i="105"/>
  <c r="W2591" i="105" s="1"/>
  <c r="V2803" i="105"/>
  <c r="M2803" i="105"/>
  <c r="V2813" i="105"/>
  <c r="M2813" i="105"/>
  <c r="V2847" i="105"/>
  <c r="M2847" i="105"/>
  <c r="V2859" i="105"/>
  <c r="M2859" i="105"/>
  <c r="V2920" i="105"/>
  <c r="M2920" i="105"/>
  <c r="W2920" i="105" s="1"/>
  <c r="V2828" i="105"/>
  <c r="M2828" i="105"/>
  <c r="W2828" i="105" s="1"/>
  <c r="V2846" i="105"/>
  <c r="M2846" i="105"/>
  <c r="W2846" i="105" s="1"/>
  <c r="U2855" i="105"/>
  <c r="V2860" i="105"/>
  <c r="M2860" i="105"/>
  <c r="W2860" i="105" s="1"/>
  <c r="V2872" i="105"/>
  <c r="M2872" i="105"/>
  <c r="W2872" i="105" s="1"/>
  <c r="V2889" i="105"/>
  <c r="M2889" i="105"/>
  <c r="W2889" i="105" s="1"/>
  <c r="V2906" i="105"/>
  <c r="M2906" i="105"/>
  <c r="W2906" i="105" s="1"/>
  <c r="V2923" i="105"/>
  <c r="M2923" i="105"/>
  <c r="V2940" i="105"/>
  <c r="M2940" i="105"/>
  <c r="W2940" i="105" s="1"/>
  <c r="T2953" i="105"/>
  <c r="V2953" i="105"/>
  <c r="M2953" i="105"/>
  <c r="W2953" i="105" s="1"/>
  <c r="V3017" i="105"/>
  <c r="M3017" i="105"/>
  <c r="W3017" i="105" s="1"/>
  <c r="T3043" i="105"/>
  <c r="M3043" i="105"/>
  <c r="W3043" i="105" s="1"/>
  <c r="V3043" i="105"/>
  <c r="T3051" i="105"/>
  <c r="M3051" i="105"/>
  <c r="W3051" i="105" s="1"/>
  <c r="V3051" i="105"/>
  <c r="T3059" i="105"/>
  <c r="M3059" i="105"/>
  <c r="W3059" i="105" s="1"/>
  <c r="V3059" i="105"/>
  <c r="T2471" i="105"/>
  <c r="T2472" i="105"/>
  <c r="T2473" i="105"/>
  <c r="T2474" i="105"/>
  <c r="M2483" i="105"/>
  <c r="W2483" i="105" s="1"/>
  <c r="M2484" i="105"/>
  <c r="W2484" i="105" s="1"/>
  <c r="M2485" i="105"/>
  <c r="M2486" i="105"/>
  <c r="T2487" i="105"/>
  <c r="T2488" i="105"/>
  <c r="T2489" i="105"/>
  <c r="T2490" i="105"/>
  <c r="M2499" i="105"/>
  <c r="W2499" i="105" s="1"/>
  <c r="M2500" i="105"/>
  <c r="W2500" i="105" s="1"/>
  <c r="M2501" i="105"/>
  <c r="M2502" i="105"/>
  <c r="T2503" i="105"/>
  <c r="T2504" i="105"/>
  <c r="T2505" i="105"/>
  <c r="T2506" i="105"/>
  <c r="M2515" i="105"/>
  <c r="W2515" i="105" s="1"/>
  <c r="M2516" i="105"/>
  <c r="W2516" i="105" s="1"/>
  <c r="M2517" i="105"/>
  <c r="W2517" i="105" s="1"/>
  <c r="M2518" i="105"/>
  <c r="T2519" i="105"/>
  <c r="T2520" i="105"/>
  <c r="T2521" i="105"/>
  <c r="T2522" i="105"/>
  <c r="M2531" i="105"/>
  <c r="W2531" i="105" s="1"/>
  <c r="M2532" i="105"/>
  <c r="W2532" i="105" s="1"/>
  <c r="M2533" i="105"/>
  <c r="W2533" i="105" s="1"/>
  <c r="M2534" i="105"/>
  <c r="T2535" i="105"/>
  <c r="T2536" i="105"/>
  <c r="T2537" i="105"/>
  <c r="T2538" i="105"/>
  <c r="M2547" i="105"/>
  <c r="W2547" i="105" s="1"/>
  <c r="M2548" i="105"/>
  <c r="W2548" i="105" s="1"/>
  <c r="M2549" i="105"/>
  <c r="W2549" i="105" s="1"/>
  <c r="M2550" i="105"/>
  <c r="T2551" i="105"/>
  <c r="T2552" i="105"/>
  <c r="T2553" i="105"/>
  <c r="T2554" i="105"/>
  <c r="M2563" i="105"/>
  <c r="W2563" i="105" s="1"/>
  <c r="M2564" i="105"/>
  <c r="W2564" i="105" s="1"/>
  <c r="M2565" i="105"/>
  <c r="W2565" i="105" s="1"/>
  <c r="M2566" i="105"/>
  <c r="T2567" i="105"/>
  <c r="T2568" i="105"/>
  <c r="T2569" i="105"/>
  <c r="T2570" i="105"/>
  <c r="M2579" i="105"/>
  <c r="W2579" i="105" s="1"/>
  <c r="M2580" i="105"/>
  <c r="W2580" i="105" s="1"/>
  <c r="M2581" i="105"/>
  <c r="W2581" i="105" s="1"/>
  <c r="M2582" i="105"/>
  <c r="T2583" i="105"/>
  <c r="T2584" i="105"/>
  <c r="T2585" i="105"/>
  <c r="T2586" i="105"/>
  <c r="M2595" i="105"/>
  <c r="W2595" i="105" s="1"/>
  <c r="M2596" i="105"/>
  <c r="W2596" i="105" s="1"/>
  <c r="M2597" i="105"/>
  <c r="W2597" i="105" s="1"/>
  <c r="M2598" i="105"/>
  <c r="T2599" i="105"/>
  <c r="T2600" i="105"/>
  <c r="T2601" i="105"/>
  <c r="T2602" i="105"/>
  <c r="V2606" i="105"/>
  <c r="V2614" i="105"/>
  <c r="V2622" i="105"/>
  <c r="V2630" i="105"/>
  <c r="U2633" i="105"/>
  <c r="V2638" i="105"/>
  <c r="U2640" i="105"/>
  <c r="U2641" i="105"/>
  <c r="V2646" i="105"/>
  <c r="V2647" i="105"/>
  <c r="V2648" i="105"/>
  <c r="V2654" i="105"/>
  <c r="V2655" i="105"/>
  <c r="V2656" i="105"/>
  <c r="V2662" i="105"/>
  <c r="V2663" i="105"/>
  <c r="V2664" i="105"/>
  <c r="V2670" i="105"/>
  <c r="V2671" i="105"/>
  <c r="V2672" i="105"/>
  <c r="V2678" i="105"/>
  <c r="V2682" i="105"/>
  <c r="V2686" i="105"/>
  <c r="V2690" i="105"/>
  <c r="V2694" i="105"/>
  <c r="V2698" i="105"/>
  <c r="V2702" i="105"/>
  <c r="V2706" i="105"/>
  <c r="U2708" i="105"/>
  <c r="V2710" i="105"/>
  <c r="U2712" i="105"/>
  <c r="V2714" i="105"/>
  <c r="U2716" i="105"/>
  <c r="V2718" i="105"/>
  <c r="U2720" i="105"/>
  <c r="V2722" i="105"/>
  <c r="U2724" i="105"/>
  <c r="V2728" i="105"/>
  <c r="V2732" i="105"/>
  <c r="T2735" i="105"/>
  <c r="T2743" i="105"/>
  <c r="V2831" i="105"/>
  <c r="M2831" i="105"/>
  <c r="V2845" i="105"/>
  <c r="M2845" i="105"/>
  <c r="W2845" i="105" s="1"/>
  <c r="V2875" i="105"/>
  <c r="M2875" i="105"/>
  <c r="V2888" i="105"/>
  <c r="M2888" i="105"/>
  <c r="W2888" i="105" s="1"/>
  <c r="V2905" i="105"/>
  <c r="M2905" i="105"/>
  <c r="W2905" i="105" s="1"/>
  <c r="V2922" i="105"/>
  <c r="M2922" i="105"/>
  <c r="W2922" i="105" s="1"/>
  <c r="V2977" i="105"/>
  <c r="M2977" i="105"/>
  <c r="W2977" i="105" s="1"/>
  <c r="M3000" i="105"/>
  <c r="W3000" i="105" s="1"/>
  <c r="V3000" i="105"/>
  <c r="V3005" i="105"/>
  <c r="M3005" i="105"/>
  <c r="W3005" i="105" s="1"/>
  <c r="T3049" i="105"/>
  <c r="M3049" i="105"/>
  <c r="W3049" i="105" s="1"/>
  <c r="V3049" i="105"/>
  <c r="T3057" i="105"/>
  <c r="M3057" i="105"/>
  <c r="W3057" i="105" s="1"/>
  <c r="V3057" i="105"/>
  <c r="W2471" i="105"/>
  <c r="W2472" i="105"/>
  <c r="W2474" i="105"/>
  <c r="T2475" i="105"/>
  <c r="T2476" i="105"/>
  <c r="T2477" i="105"/>
  <c r="T2478" i="105"/>
  <c r="W2490" i="105"/>
  <c r="T2491" i="105"/>
  <c r="T2492" i="105"/>
  <c r="T2493" i="105"/>
  <c r="T2494" i="105"/>
  <c r="W2503" i="105"/>
  <c r="W2504" i="105"/>
  <c r="W2506" i="105"/>
  <c r="T2507" i="105"/>
  <c r="T2508" i="105"/>
  <c r="T2509" i="105"/>
  <c r="T2510" i="105"/>
  <c r="W2519" i="105"/>
  <c r="W2520" i="105"/>
  <c r="W2521" i="105"/>
  <c r="W2522" i="105"/>
  <c r="T2523" i="105"/>
  <c r="T2524" i="105"/>
  <c r="T2525" i="105"/>
  <c r="T2526" i="105"/>
  <c r="W2535" i="105"/>
  <c r="W2536" i="105"/>
  <c r="W2537" i="105"/>
  <c r="W2538" i="105"/>
  <c r="T2539" i="105"/>
  <c r="T2540" i="105"/>
  <c r="T2541" i="105"/>
  <c r="T2542" i="105"/>
  <c r="W2551" i="105"/>
  <c r="W2552" i="105"/>
  <c r="W2553" i="105"/>
  <c r="W2554" i="105"/>
  <c r="T2555" i="105"/>
  <c r="T2556" i="105"/>
  <c r="T2557" i="105"/>
  <c r="T2558" i="105"/>
  <c r="M2567" i="105"/>
  <c r="W2567" i="105" s="1"/>
  <c r="M2568" i="105"/>
  <c r="W2568" i="105" s="1"/>
  <c r="M2569" i="105"/>
  <c r="W2569" i="105" s="1"/>
  <c r="M2570" i="105"/>
  <c r="T2571" i="105"/>
  <c r="T2572" i="105"/>
  <c r="T2573" i="105"/>
  <c r="T2574" i="105"/>
  <c r="M2583" i="105"/>
  <c r="W2583" i="105" s="1"/>
  <c r="M2584" i="105"/>
  <c r="W2584" i="105" s="1"/>
  <c r="M2585" i="105"/>
  <c r="W2585" i="105" s="1"/>
  <c r="M2586" i="105"/>
  <c r="T2587" i="105"/>
  <c r="T2588" i="105"/>
  <c r="T2589" i="105"/>
  <c r="T2590" i="105"/>
  <c r="M2599" i="105"/>
  <c r="W2599" i="105" s="1"/>
  <c r="M2600" i="105"/>
  <c r="W2600" i="105" s="1"/>
  <c r="M2601" i="105"/>
  <c r="W2601" i="105" s="1"/>
  <c r="M2602" i="105"/>
  <c r="T2603" i="105"/>
  <c r="T2604" i="105"/>
  <c r="T2605" i="105"/>
  <c r="V2605" i="105"/>
  <c r="V2611" i="105"/>
  <c r="V2619" i="105"/>
  <c r="V2627" i="105"/>
  <c r="V2635" i="105"/>
  <c r="V2643" i="105"/>
  <c r="V2645" i="105"/>
  <c r="U2647" i="105"/>
  <c r="U2648" i="105"/>
  <c r="V2653" i="105"/>
  <c r="U2655" i="105"/>
  <c r="U2656" i="105"/>
  <c r="V2661" i="105"/>
  <c r="U2663" i="105"/>
  <c r="U2664" i="105"/>
  <c r="V2669" i="105"/>
  <c r="U2671" i="105"/>
  <c r="U2672" i="105"/>
  <c r="V2677" i="105"/>
  <c r="U2679" i="105"/>
  <c r="V2681" i="105"/>
  <c r="U2683" i="105"/>
  <c r="V2685" i="105"/>
  <c r="U2687" i="105"/>
  <c r="V2689" i="105"/>
  <c r="U2691" i="105"/>
  <c r="V2693" i="105"/>
  <c r="U2695" i="105"/>
  <c r="V2697" i="105"/>
  <c r="U2699" i="105"/>
  <c r="V2701" i="105"/>
  <c r="U2703" i="105"/>
  <c r="V2705" i="105"/>
  <c r="U2707" i="105"/>
  <c r="V2709" i="105"/>
  <c r="U2711" i="105"/>
  <c r="V2713" i="105"/>
  <c r="U2715" i="105"/>
  <c r="V2717" i="105"/>
  <c r="U2719" i="105"/>
  <c r="V2721" i="105"/>
  <c r="U2723" i="105"/>
  <c r="V2727" i="105"/>
  <c r="V2731" i="105"/>
  <c r="U2735" i="105"/>
  <c r="T2736" i="105"/>
  <c r="T2747" i="105"/>
  <c r="T2754" i="105"/>
  <c r="T2760" i="105"/>
  <c r="T2770" i="105"/>
  <c r="T2776" i="105"/>
  <c r="T2786" i="105"/>
  <c r="T2790" i="105"/>
  <c r="T2794" i="105"/>
  <c r="V2830" i="105"/>
  <c r="M2830" i="105"/>
  <c r="U2835" i="105"/>
  <c r="M2840" i="105"/>
  <c r="W2840" i="105" s="1"/>
  <c r="M2841" i="105"/>
  <c r="W2841" i="105" s="1"/>
  <c r="M2842" i="105"/>
  <c r="U2842" i="105" s="1"/>
  <c r="M2843" i="105"/>
  <c r="V2844" i="105"/>
  <c r="M2844" i="105"/>
  <c r="W2844" i="105" s="1"/>
  <c r="V2862" i="105"/>
  <c r="M2862" i="105"/>
  <c r="W2862" i="105" s="1"/>
  <c r="V2874" i="105"/>
  <c r="M2874" i="105"/>
  <c r="W2874" i="105" s="1"/>
  <c r="U2883" i="105"/>
  <c r="V2891" i="105"/>
  <c r="M2891" i="105"/>
  <c r="V2904" i="105"/>
  <c r="M2904" i="105"/>
  <c r="W2904" i="105" s="1"/>
  <c r="V2921" i="105"/>
  <c r="M2921" i="105"/>
  <c r="W2921" i="105" s="1"/>
  <c r="T2942" i="105"/>
  <c r="M2942" i="105"/>
  <c r="W2942" i="105" s="1"/>
  <c r="M2968" i="105"/>
  <c r="W2968" i="105" s="1"/>
  <c r="V2968" i="105"/>
  <c r="T2999" i="105"/>
  <c r="V2999" i="105"/>
  <c r="M2999" i="105"/>
  <c r="T3047" i="105"/>
  <c r="M3047" i="105"/>
  <c r="W3047" i="105" s="1"/>
  <c r="V3047" i="105"/>
  <c r="T3055" i="105"/>
  <c r="M3055" i="105"/>
  <c r="W3055" i="105" s="1"/>
  <c r="V3055" i="105"/>
  <c r="T3063" i="105"/>
  <c r="M3063" i="105"/>
  <c r="W3063" i="105" s="1"/>
  <c r="V3063" i="105"/>
  <c r="T3077" i="105"/>
  <c r="M3077" i="105"/>
  <c r="W3077" i="105" s="1"/>
  <c r="V3077" i="105"/>
  <c r="V2863" i="105"/>
  <c r="V2876" i="105"/>
  <c r="V2877" i="105"/>
  <c r="V2878" i="105"/>
  <c r="V2879" i="105"/>
  <c r="V2892" i="105"/>
  <c r="V2893" i="105"/>
  <c r="V2894" i="105"/>
  <c r="V2895" i="105"/>
  <c r="V2908" i="105"/>
  <c r="V2909" i="105"/>
  <c r="V2910" i="105"/>
  <c r="V2911" i="105"/>
  <c r="V2924" i="105"/>
  <c r="V2925" i="105"/>
  <c r="V2926" i="105"/>
  <c r="V2927" i="105"/>
  <c r="T2950" i="105"/>
  <c r="V2967" i="105"/>
  <c r="M2967" i="105"/>
  <c r="W2967" i="105" s="1"/>
  <c r="T2975" i="105"/>
  <c r="V2975" i="105"/>
  <c r="M2975" i="105"/>
  <c r="M2976" i="105"/>
  <c r="W2976" i="105" s="1"/>
  <c r="V2976" i="105"/>
  <c r="V2985" i="105"/>
  <c r="M2985" i="105"/>
  <c r="W2985" i="105" s="1"/>
  <c r="W2995" i="105"/>
  <c r="U2995" i="105"/>
  <c r="M3004" i="105"/>
  <c r="V3004" i="105"/>
  <c r="T3015" i="105"/>
  <c r="V3015" i="105"/>
  <c r="M3015" i="105"/>
  <c r="M3016" i="105"/>
  <c r="V3016" i="105"/>
  <c r="T3073" i="105"/>
  <c r="M3073" i="105"/>
  <c r="W3073" i="105" s="1"/>
  <c r="T3097" i="105"/>
  <c r="M3097" i="105"/>
  <c r="T3157" i="105"/>
  <c r="M3157" i="105"/>
  <c r="U3157" i="105" s="1"/>
  <c r="V3157" i="105"/>
  <c r="T2788" i="105"/>
  <c r="T2792" i="105"/>
  <c r="T2796" i="105"/>
  <c r="V2799" i="105"/>
  <c r="V2807" i="105"/>
  <c r="V2815" i="105"/>
  <c r="V2823" i="105"/>
  <c r="V2832" i="105"/>
  <c r="V2833" i="105"/>
  <c r="V2834" i="105"/>
  <c r="V2835" i="105"/>
  <c r="V2848" i="105"/>
  <c r="V2849" i="105"/>
  <c r="V2850" i="105"/>
  <c r="V2851" i="105"/>
  <c r="M2863" i="105"/>
  <c r="V2864" i="105"/>
  <c r="V2865" i="105"/>
  <c r="V2866" i="105"/>
  <c r="V2867" i="105"/>
  <c r="M2876" i="105"/>
  <c r="W2876" i="105" s="1"/>
  <c r="M2877" i="105"/>
  <c r="W2877" i="105" s="1"/>
  <c r="M2878" i="105"/>
  <c r="W2878" i="105" s="1"/>
  <c r="M2879" i="105"/>
  <c r="V2880" i="105"/>
  <c r="V2881" i="105"/>
  <c r="V2882" i="105"/>
  <c r="V2883" i="105"/>
  <c r="M2892" i="105"/>
  <c r="W2892" i="105" s="1"/>
  <c r="M2893" i="105"/>
  <c r="W2893" i="105" s="1"/>
  <c r="M2894" i="105"/>
  <c r="W2894" i="105" s="1"/>
  <c r="M2895" i="105"/>
  <c r="V2896" i="105"/>
  <c r="V2897" i="105"/>
  <c r="V2898" i="105"/>
  <c r="V2899" i="105"/>
  <c r="M2908" i="105"/>
  <c r="W2908" i="105" s="1"/>
  <c r="M2909" i="105"/>
  <c r="W2909" i="105" s="1"/>
  <c r="M2910" i="105"/>
  <c r="W2910" i="105" s="1"/>
  <c r="M2911" i="105"/>
  <c r="V2912" i="105"/>
  <c r="V2913" i="105"/>
  <c r="V2914" i="105"/>
  <c r="V2915" i="105"/>
  <c r="M2924" i="105"/>
  <c r="W2924" i="105" s="1"/>
  <c r="M2925" i="105"/>
  <c r="W2925" i="105" s="1"/>
  <c r="M2926" i="105"/>
  <c r="W2926" i="105" s="1"/>
  <c r="M2927" i="105"/>
  <c r="V2928" i="105"/>
  <c r="V2929" i="105"/>
  <c r="V2930" i="105"/>
  <c r="V2931" i="105"/>
  <c r="T2946" i="105"/>
  <c r="V2961" i="105"/>
  <c r="V2963" i="105"/>
  <c r="W2964" i="105"/>
  <c r="U2964" i="105"/>
  <c r="V2965" i="105"/>
  <c r="T2983" i="105"/>
  <c r="V2983" i="105"/>
  <c r="M2983" i="105"/>
  <c r="M2984" i="105"/>
  <c r="U2984" i="105" s="1"/>
  <c r="V2984" i="105"/>
  <c r="V2993" i="105"/>
  <c r="M2993" i="105"/>
  <c r="W2993" i="105" s="1"/>
  <c r="W2997" i="105"/>
  <c r="W3003" i="105"/>
  <c r="T3011" i="105"/>
  <c r="M3011" i="105"/>
  <c r="W3011" i="105" s="1"/>
  <c r="M3020" i="105"/>
  <c r="W3020" i="105" s="1"/>
  <c r="T3020" i="105"/>
  <c r="M3024" i="105"/>
  <c r="T3024" i="105"/>
  <c r="T3069" i="105"/>
  <c r="M3069" i="105"/>
  <c r="W3069" i="105" s="1"/>
  <c r="T3087" i="105"/>
  <c r="V3087" i="105"/>
  <c r="M3087" i="105"/>
  <c r="W3089" i="105"/>
  <c r="U3089" i="105"/>
  <c r="W3096" i="105"/>
  <c r="U3096" i="105"/>
  <c r="T3121" i="105"/>
  <c r="M3121" i="105"/>
  <c r="M3176" i="105"/>
  <c r="W3176" i="105" s="1"/>
  <c r="V3176" i="105"/>
  <c r="T2755" i="105"/>
  <c r="T2763" i="105"/>
  <c r="T2771" i="105"/>
  <c r="T2779" i="105"/>
  <c r="T2787" i="105"/>
  <c r="T2791" i="105"/>
  <c r="T2795" i="105"/>
  <c r="W2798" i="105"/>
  <c r="W2799" i="105"/>
  <c r="W2806" i="105"/>
  <c r="W2807" i="105"/>
  <c r="W2814" i="105"/>
  <c r="W2815" i="105"/>
  <c r="W2822" i="105"/>
  <c r="W2823" i="105"/>
  <c r="W2832" i="105"/>
  <c r="W2833" i="105"/>
  <c r="W2835" i="105"/>
  <c r="W2848" i="105"/>
  <c r="W2849" i="105"/>
  <c r="W2851" i="105"/>
  <c r="W2864" i="105"/>
  <c r="W2865" i="105"/>
  <c r="W2866" i="105"/>
  <c r="W2867" i="105"/>
  <c r="W2880" i="105"/>
  <c r="W2881" i="105"/>
  <c r="W2882" i="105"/>
  <c r="W2883" i="105"/>
  <c r="W2896" i="105"/>
  <c r="W2897" i="105"/>
  <c r="W2898" i="105"/>
  <c r="W2899" i="105"/>
  <c r="W2912" i="105"/>
  <c r="W2913" i="105"/>
  <c r="W2914" i="105"/>
  <c r="W2915" i="105"/>
  <c r="W2928" i="105"/>
  <c r="W2929" i="105"/>
  <c r="W2930" i="105"/>
  <c r="W2931" i="105"/>
  <c r="T2934" i="105"/>
  <c r="V2934" i="105"/>
  <c r="T2937" i="105"/>
  <c r="T2938" i="105"/>
  <c r="V2938" i="105"/>
  <c r="T2957" i="105"/>
  <c r="M2957" i="105"/>
  <c r="W2957" i="105" s="1"/>
  <c r="W2965" i="105"/>
  <c r="W2973" i="105"/>
  <c r="W2979" i="105"/>
  <c r="U2979" i="105"/>
  <c r="T2991" i="105"/>
  <c r="V2991" i="105"/>
  <c r="M2991" i="105"/>
  <c r="M2992" i="105"/>
  <c r="U2992" i="105" s="1"/>
  <c r="V2992" i="105"/>
  <c r="V3001" i="105"/>
  <c r="M3001" i="105"/>
  <c r="W3001" i="105" s="1"/>
  <c r="W3007" i="105"/>
  <c r="U3007" i="105"/>
  <c r="W3013" i="105"/>
  <c r="V3023" i="105"/>
  <c r="T3065" i="105"/>
  <c r="M3065" i="105"/>
  <c r="W3065" i="105" s="1"/>
  <c r="T3165" i="105"/>
  <c r="M3165" i="105"/>
  <c r="U3165" i="105" s="1"/>
  <c r="V3165" i="105"/>
  <c r="T2962" i="105"/>
  <c r="V2981" i="105"/>
  <c r="V2997" i="105"/>
  <c r="T3003" i="105"/>
  <c r="V3003" i="105"/>
  <c r="T3007" i="105"/>
  <c r="T3026" i="105"/>
  <c r="T3030" i="105"/>
  <c r="T3034" i="105"/>
  <c r="T3038" i="105"/>
  <c r="V3042" i="105"/>
  <c r="V3046" i="105"/>
  <c r="V3050" i="105"/>
  <c r="V3054" i="105"/>
  <c r="V3058" i="105"/>
  <c r="T3062" i="105"/>
  <c r="V3062" i="105"/>
  <c r="T3066" i="105"/>
  <c r="V3066" i="105"/>
  <c r="T3070" i="105"/>
  <c r="V3070" i="105"/>
  <c r="T3074" i="105"/>
  <c r="V3074" i="105"/>
  <c r="T3078" i="105"/>
  <c r="V3078" i="105"/>
  <c r="T3082" i="105"/>
  <c r="T3085" i="105"/>
  <c r="T3090" i="105"/>
  <c r="T3091" i="105"/>
  <c r="T3092" i="105"/>
  <c r="V3093" i="105"/>
  <c r="T3098" i="105"/>
  <c r="T3099" i="105"/>
  <c r="T3100" i="105"/>
  <c r="T3101" i="105"/>
  <c r="U3101" i="105"/>
  <c r="T3113" i="105"/>
  <c r="M3113" i="105"/>
  <c r="W3120" i="105"/>
  <c r="U3120" i="105"/>
  <c r="T3173" i="105"/>
  <c r="M3173" i="105"/>
  <c r="W3173" i="105" s="1"/>
  <c r="W3066" i="105"/>
  <c r="T3067" i="105"/>
  <c r="V3067" i="105"/>
  <c r="W3070" i="105"/>
  <c r="T3071" i="105"/>
  <c r="V3071" i="105"/>
  <c r="W3074" i="105"/>
  <c r="T3075" i="105"/>
  <c r="V3075" i="105"/>
  <c r="W3078" i="105"/>
  <c r="T3079" i="105"/>
  <c r="V3079" i="105"/>
  <c r="T3083" i="105"/>
  <c r="W3085" i="105"/>
  <c r="T3088" i="105"/>
  <c r="V3088" i="105"/>
  <c r="W3090" i="105"/>
  <c r="W3091" i="105"/>
  <c r="W3092" i="105"/>
  <c r="T3093" i="105"/>
  <c r="W3098" i="105"/>
  <c r="W3099" i="105"/>
  <c r="W3100" i="105"/>
  <c r="U3100" i="105"/>
  <c r="T3105" i="105"/>
  <c r="M3105" i="105"/>
  <c r="U3112" i="105"/>
  <c r="T3161" i="105"/>
  <c r="M3161" i="105"/>
  <c r="U3161" i="105" s="1"/>
  <c r="W3162" i="105"/>
  <c r="T3181" i="105"/>
  <c r="M3181" i="105"/>
  <c r="W3181" i="105" s="1"/>
  <c r="W3182" i="105"/>
  <c r="W3184" i="105"/>
  <c r="U3184" i="105"/>
  <c r="V2959" i="105"/>
  <c r="T2960" i="105"/>
  <c r="V2960" i="105"/>
  <c r="T2964" i="105"/>
  <c r="T2969" i="105"/>
  <c r="V2969" i="105"/>
  <c r="T2971" i="105"/>
  <c r="V2973" i="105"/>
  <c r="V2989" i="105"/>
  <c r="T2995" i="105"/>
  <c r="V3009" i="105"/>
  <c r="T3010" i="105"/>
  <c r="V3013" i="105"/>
  <c r="V3019" i="105"/>
  <c r="T3028" i="105"/>
  <c r="T3032" i="105"/>
  <c r="T3036" i="105"/>
  <c r="T3040" i="105"/>
  <c r="T3044" i="105"/>
  <c r="V3044" i="105"/>
  <c r="V3048" i="105"/>
  <c r="V3052" i="105"/>
  <c r="V3056" i="105"/>
  <c r="V3060" i="105"/>
  <c r="V3064" i="105"/>
  <c r="M3067" i="105"/>
  <c r="W3067" i="105" s="1"/>
  <c r="V3068" i="105"/>
  <c r="M3071" i="105"/>
  <c r="W3071" i="105" s="1"/>
  <c r="V3072" i="105"/>
  <c r="M3075" i="105"/>
  <c r="W3075" i="105" s="1"/>
  <c r="V3076" i="105"/>
  <c r="M3079" i="105"/>
  <c r="W3079" i="105" s="1"/>
  <c r="V3081" i="105"/>
  <c r="M3083" i="105"/>
  <c r="V3083" i="105"/>
  <c r="V3086" i="105"/>
  <c r="M3088" i="105"/>
  <c r="W3088" i="105" s="1"/>
  <c r="M3093" i="105"/>
  <c r="V3097" i="105"/>
  <c r="W3104" i="105"/>
  <c r="U3104" i="105"/>
  <c r="T3107" i="105"/>
  <c r="T3108" i="105"/>
  <c r="T3114" i="105"/>
  <c r="T3115" i="105"/>
  <c r="T3116" i="105"/>
  <c r="T3122" i="105"/>
  <c r="T3123" i="105"/>
  <c r="T3124" i="105"/>
  <c r="V3132" i="105"/>
  <c r="U3134" i="105"/>
  <c r="U3135" i="105"/>
  <c r="V3140" i="105"/>
  <c r="U3142" i="105"/>
  <c r="U3143" i="105"/>
  <c r="V3166" i="105"/>
  <c r="V3171" i="105"/>
  <c r="V3174" i="105"/>
  <c r="V3179" i="105"/>
  <c r="V3182" i="105"/>
  <c r="W3107" i="105"/>
  <c r="W3108" i="105"/>
  <c r="T3109" i="105"/>
  <c r="W3114" i="105"/>
  <c r="W3115" i="105"/>
  <c r="W3116" i="105"/>
  <c r="T3117" i="105"/>
  <c r="W3122" i="105"/>
  <c r="W3123" i="105"/>
  <c r="W3124" i="105"/>
  <c r="T3125" i="105"/>
  <c r="W3129" i="105"/>
  <c r="V3137" i="105"/>
  <c r="V3145" i="105"/>
  <c r="V3153" i="105"/>
  <c r="T3159" i="105"/>
  <c r="V3159" i="105"/>
  <c r="T3163" i="105"/>
  <c r="V3163" i="105"/>
  <c r="W3167" i="105"/>
  <c r="T3169" i="105"/>
  <c r="V3169" i="105"/>
  <c r="M3171" i="105"/>
  <c r="W3171" i="105" s="1"/>
  <c r="V3172" i="105"/>
  <c r="W3175" i="105"/>
  <c r="T3177" i="105"/>
  <c r="V3177" i="105"/>
  <c r="M3179" i="105"/>
  <c r="W3179" i="105" s="1"/>
  <c r="V3180" i="105"/>
  <c r="M3109" i="105"/>
  <c r="M3117" i="105"/>
  <c r="M3125" i="105"/>
  <c r="V3128" i="105"/>
  <c r="U3130" i="105"/>
  <c r="U3131" i="105"/>
  <c r="U3138" i="105"/>
  <c r="U3139" i="105"/>
  <c r="U3146" i="105"/>
  <c r="U3147" i="105"/>
  <c r="V3152" i="105"/>
  <c r="U3154" i="105"/>
  <c r="U3155" i="105"/>
  <c r="M3159" i="105"/>
  <c r="U3159" i="105" s="1"/>
  <c r="M3163" i="105"/>
  <c r="U3163" i="105" s="1"/>
  <c r="T3167" i="105"/>
  <c r="V3167" i="105"/>
  <c r="M3169" i="105"/>
  <c r="W3169" i="105" s="1"/>
  <c r="T3175" i="105"/>
  <c r="V3175" i="105"/>
  <c r="M3177" i="105"/>
  <c r="W3177" i="105" s="1"/>
  <c r="T3184" i="105"/>
  <c r="V130" i="105"/>
  <c r="V136" i="105"/>
  <c r="V146" i="105"/>
  <c r="V152" i="105"/>
  <c r="V158" i="105"/>
  <c r="V164" i="105"/>
  <c r="V170" i="105"/>
  <c r="V176" i="105"/>
  <c r="V182" i="105"/>
  <c r="V190" i="105"/>
  <c r="V196" i="105"/>
  <c r="V200" i="105"/>
  <c r="V202" i="105"/>
  <c r="V204" i="105"/>
  <c r="V210" i="105"/>
  <c r="V216" i="105"/>
  <c r="V226" i="105"/>
  <c r="V232" i="105"/>
  <c r="V244" i="105"/>
  <c r="V252" i="105"/>
  <c r="V262" i="105"/>
  <c r="V268" i="105"/>
  <c r="V274" i="105"/>
  <c r="V280" i="105"/>
  <c r="V286" i="105"/>
  <c r="V292" i="105"/>
  <c r="V298" i="105"/>
  <c r="V304" i="105"/>
  <c r="V310" i="105"/>
  <c r="V316" i="105"/>
  <c r="V322" i="105"/>
  <c r="V324" i="105"/>
  <c r="V330" i="105"/>
  <c r="V334" i="105"/>
  <c r="V336" i="105"/>
  <c r="V344" i="105"/>
  <c r="W352" i="105"/>
  <c r="U352" i="105"/>
  <c r="W356" i="105"/>
  <c r="U356" i="105"/>
  <c r="W360" i="105"/>
  <c r="U360" i="105"/>
  <c r="V364" i="105"/>
  <c r="V372" i="105"/>
  <c r="V376" i="105"/>
  <c r="V384" i="105"/>
  <c r="V388" i="105"/>
  <c r="V396" i="105"/>
  <c r="V404" i="105"/>
  <c r="W412" i="105"/>
  <c r="U412" i="105"/>
  <c r="W416" i="105"/>
  <c r="U416" i="105"/>
  <c r="V424" i="105"/>
  <c r="W432" i="105"/>
  <c r="U432" i="105"/>
  <c r="V436" i="105"/>
  <c r="W456" i="105"/>
  <c r="U456" i="105"/>
  <c r="V460" i="105"/>
  <c r="V550" i="105"/>
  <c r="M550" i="105"/>
  <c r="V566" i="105"/>
  <c r="M566" i="105"/>
  <c r="V574" i="105"/>
  <c r="M574" i="105"/>
  <c r="V582" i="105"/>
  <c r="M582" i="105"/>
  <c r="V598" i="105"/>
  <c r="M598" i="105"/>
  <c r="V638" i="105"/>
  <c r="M638" i="105"/>
  <c r="V662" i="105"/>
  <c r="M662" i="105"/>
  <c r="V670" i="105"/>
  <c r="M670" i="105"/>
  <c r="V678" i="105"/>
  <c r="M678" i="105"/>
  <c r="V694" i="105"/>
  <c r="M694" i="105"/>
  <c r="V734" i="105"/>
  <c r="M734" i="105"/>
  <c r="V742" i="105"/>
  <c r="M742" i="105"/>
  <c r="V1102" i="105"/>
  <c r="M1102" i="105"/>
  <c r="T1102" i="105"/>
  <c r="V1166" i="105"/>
  <c r="M1166" i="105"/>
  <c r="T1166" i="105"/>
  <c r="V1230" i="105"/>
  <c r="M1230" i="105"/>
  <c r="T1230" i="105"/>
  <c r="W2" i="105"/>
  <c r="W5" i="105"/>
  <c r="W6" i="105"/>
  <c r="W7" i="105"/>
  <c r="W9" i="105"/>
  <c r="W13" i="105"/>
  <c r="W14" i="105"/>
  <c r="W17" i="105"/>
  <c r="W21" i="105"/>
  <c r="W22" i="105"/>
  <c r="W25" i="105"/>
  <c r="W26" i="105"/>
  <c r="W29" i="105"/>
  <c r="W30" i="105"/>
  <c r="W33" i="105"/>
  <c r="W34" i="105"/>
  <c r="W37" i="105"/>
  <c r="W38" i="105"/>
  <c r="W39" i="105"/>
  <c r="W41" i="105"/>
  <c r="W42" i="105"/>
  <c r="W43" i="105"/>
  <c r="W45" i="105"/>
  <c r="W46" i="105"/>
  <c r="W49" i="105"/>
  <c r="W50" i="105"/>
  <c r="W51" i="105"/>
  <c r="W53" i="105"/>
  <c r="W54" i="105"/>
  <c r="W57" i="105"/>
  <c r="W58" i="105"/>
  <c r="W61" i="105"/>
  <c r="W62" i="105"/>
  <c r="W65" i="105"/>
  <c r="W66" i="105"/>
  <c r="W69" i="105"/>
  <c r="W70" i="105"/>
  <c r="W71" i="105"/>
  <c r="W73" i="105"/>
  <c r="W74" i="105"/>
  <c r="W75" i="105"/>
  <c r="W77" i="105"/>
  <c r="W78" i="105"/>
  <c r="W79" i="105"/>
  <c r="W81" i="105"/>
  <c r="W82" i="105"/>
  <c r="W84" i="105"/>
  <c r="W85" i="105"/>
  <c r="W86" i="105"/>
  <c r="W87" i="105"/>
  <c r="W89" i="105"/>
  <c r="W90" i="105"/>
  <c r="W91" i="105"/>
  <c r="W93" i="105"/>
  <c r="W94" i="105"/>
  <c r="W97" i="105"/>
  <c r="W98" i="105"/>
  <c r="W101" i="105"/>
  <c r="W102" i="105"/>
  <c r="W103" i="105"/>
  <c r="W105" i="105"/>
  <c r="W106" i="105"/>
  <c r="W107" i="105"/>
  <c r="W110" i="105"/>
  <c r="W111" i="105"/>
  <c r="W113" i="105"/>
  <c r="W114" i="105"/>
  <c r="W118" i="105"/>
  <c r="W119" i="105"/>
  <c r="W121" i="105"/>
  <c r="W122" i="105"/>
  <c r="T125" i="105"/>
  <c r="W126" i="105"/>
  <c r="T127" i="105"/>
  <c r="W128" i="105"/>
  <c r="T129" i="105"/>
  <c r="W130" i="105"/>
  <c r="T131" i="105"/>
  <c r="W132" i="105"/>
  <c r="T133" i="105"/>
  <c r="W134" i="105"/>
  <c r="T135" i="105"/>
  <c r="W136" i="105"/>
  <c r="T137" i="105"/>
  <c r="W138" i="105"/>
  <c r="T139" i="105"/>
  <c r="W140" i="105"/>
  <c r="T141" i="105"/>
  <c r="W142" i="105"/>
  <c r="T143" i="105"/>
  <c r="W144" i="105"/>
  <c r="T145" i="105"/>
  <c r="W146" i="105"/>
  <c r="T147" i="105"/>
  <c r="W148" i="105"/>
  <c r="T149" i="105"/>
  <c r="W150" i="105"/>
  <c r="T151" i="105"/>
  <c r="W152" i="105"/>
  <c r="T153" i="105"/>
  <c r="W154" i="105"/>
  <c r="T155" i="105"/>
  <c r="W156" i="105"/>
  <c r="T157" i="105"/>
  <c r="W158" i="105"/>
  <c r="T159" i="105"/>
  <c r="W160" i="105"/>
  <c r="T161" i="105"/>
  <c r="W162" i="105"/>
  <c r="T163" i="105"/>
  <c r="W164" i="105"/>
  <c r="T165" i="105"/>
  <c r="W166" i="105"/>
  <c r="T167" i="105"/>
  <c r="W168" i="105"/>
  <c r="T169" i="105"/>
  <c r="W170" i="105"/>
  <c r="T171" i="105"/>
  <c r="W172" i="105"/>
  <c r="T173" i="105"/>
  <c r="W174" i="105"/>
  <c r="T175" i="105"/>
  <c r="W176" i="105"/>
  <c r="T177" i="105"/>
  <c r="W178" i="105"/>
  <c r="T179" i="105"/>
  <c r="W180" i="105"/>
  <c r="T181" i="105"/>
  <c r="W182" i="105"/>
  <c r="T183" i="105"/>
  <c r="W184" i="105"/>
  <c r="T185" i="105"/>
  <c r="W186" i="105"/>
  <c r="T187" i="105"/>
  <c r="W188" i="105"/>
  <c r="T189" i="105"/>
  <c r="W190" i="105"/>
  <c r="T191" i="105"/>
  <c r="W192" i="105"/>
  <c r="T193" i="105"/>
  <c r="W194" i="105"/>
  <c r="T195" i="105"/>
  <c r="W196" i="105"/>
  <c r="T197" i="105"/>
  <c r="W198" i="105"/>
  <c r="T199" i="105"/>
  <c r="W200" i="105"/>
  <c r="T201" i="105"/>
  <c r="W202" i="105"/>
  <c r="T203" i="105"/>
  <c r="W204" i="105"/>
  <c r="T205" i="105"/>
  <c r="W206" i="105"/>
  <c r="T207" i="105"/>
  <c r="W208" i="105"/>
  <c r="T209" i="105"/>
  <c r="W210" i="105"/>
  <c r="T211" i="105"/>
  <c r="W212" i="105"/>
  <c r="T213" i="105"/>
  <c r="W214" i="105"/>
  <c r="T215" i="105"/>
  <c r="W216" i="105"/>
  <c r="T217" i="105"/>
  <c r="W218" i="105"/>
  <c r="T219" i="105"/>
  <c r="W220" i="105"/>
  <c r="T221" i="105"/>
  <c r="W222" i="105"/>
  <c r="T223" i="105"/>
  <c r="W224" i="105"/>
  <c r="T225" i="105"/>
  <c r="W226" i="105"/>
  <c r="T227" i="105"/>
  <c r="W228" i="105"/>
  <c r="T229" i="105"/>
  <c r="W230" i="105"/>
  <c r="T231" i="105"/>
  <c r="W232" i="105"/>
  <c r="T233" i="105"/>
  <c r="W234" i="105"/>
  <c r="T235" i="105"/>
  <c r="W236" i="105"/>
  <c r="T237" i="105"/>
  <c r="W238" i="105"/>
  <c r="T239" i="105"/>
  <c r="W240" i="105"/>
  <c r="T241" i="105"/>
  <c r="W242" i="105"/>
  <c r="T243" i="105"/>
  <c r="W244" i="105"/>
  <c r="T245" i="105"/>
  <c r="W246" i="105"/>
  <c r="T247" i="105"/>
  <c r="W248" i="105"/>
  <c r="T249" i="105"/>
  <c r="W250" i="105"/>
  <c r="T251" i="105"/>
  <c r="W252" i="105"/>
  <c r="T253" i="105"/>
  <c r="W254" i="105"/>
  <c r="T255" i="105"/>
  <c r="W256" i="105"/>
  <c r="T257" i="105"/>
  <c r="W258" i="105"/>
  <c r="T259" i="105"/>
  <c r="W260" i="105"/>
  <c r="W262" i="105"/>
  <c r="W264" i="105"/>
  <c r="W266" i="105"/>
  <c r="W268" i="105"/>
  <c r="W270" i="105"/>
  <c r="W272" i="105"/>
  <c r="W274" i="105"/>
  <c r="W276" i="105"/>
  <c r="W278" i="105"/>
  <c r="W280" i="105"/>
  <c r="W282" i="105"/>
  <c r="W284" i="105"/>
  <c r="W286" i="105"/>
  <c r="W288" i="105"/>
  <c r="W290" i="105"/>
  <c r="W292" i="105"/>
  <c r="W294" i="105"/>
  <c r="W296" i="105"/>
  <c r="W298" i="105"/>
  <c r="W300" i="105"/>
  <c r="W302" i="105"/>
  <c r="W304" i="105"/>
  <c r="W306" i="105"/>
  <c r="W308" i="105"/>
  <c r="W310" i="105"/>
  <c r="W312" i="105"/>
  <c r="W314" i="105"/>
  <c r="W316" i="105"/>
  <c r="W318" i="105"/>
  <c r="W320" i="105"/>
  <c r="W322" i="105"/>
  <c r="W324" i="105"/>
  <c r="W326" i="105"/>
  <c r="W328" i="105"/>
  <c r="W330" i="105"/>
  <c r="W332" i="105"/>
  <c r="W334" i="105"/>
  <c r="W337" i="105"/>
  <c r="U337" i="105"/>
  <c r="V337" i="105"/>
  <c r="W341" i="105"/>
  <c r="U341" i="105"/>
  <c r="V341" i="105"/>
  <c r="V345" i="105"/>
  <c r="W349" i="105"/>
  <c r="U349" i="105"/>
  <c r="V349" i="105"/>
  <c r="W353" i="105"/>
  <c r="U353" i="105"/>
  <c r="V353" i="105"/>
  <c r="W357" i="105"/>
  <c r="U357" i="105"/>
  <c r="V357" i="105"/>
  <c r="W361" i="105"/>
  <c r="U361" i="105"/>
  <c r="V361" i="105"/>
  <c r="W365" i="105"/>
  <c r="V365" i="105"/>
  <c r="W369" i="105"/>
  <c r="U369" i="105"/>
  <c r="V369" i="105"/>
  <c r="W373" i="105"/>
  <c r="U373" i="105"/>
  <c r="V373" i="105"/>
  <c r="W377" i="105"/>
  <c r="U377" i="105"/>
  <c r="V377" i="105"/>
  <c r="V381" i="105"/>
  <c r="W385" i="105"/>
  <c r="U385" i="105"/>
  <c r="V385" i="105"/>
  <c r="W389" i="105"/>
  <c r="U389" i="105"/>
  <c r="V389" i="105"/>
  <c r="W393" i="105"/>
  <c r="U393" i="105"/>
  <c r="V393" i="105"/>
  <c r="V397" i="105"/>
  <c r="W401" i="105"/>
  <c r="U401" i="105"/>
  <c r="V401" i="105"/>
  <c r="W405" i="105"/>
  <c r="U405" i="105"/>
  <c r="V405" i="105"/>
  <c r="W409" i="105"/>
  <c r="U409" i="105"/>
  <c r="V409" i="105"/>
  <c r="V413" i="105"/>
  <c r="W417" i="105"/>
  <c r="U417" i="105"/>
  <c r="V417" i="105"/>
  <c r="W421" i="105"/>
  <c r="U421" i="105"/>
  <c r="V421" i="105"/>
  <c r="W425" i="105"/>
  <c r="U425" i="105"/>
  <c r="V425" i="105"/>
  <c r="V429" i="105"/>
  <c r="W433" i="105"/>
  <c r="U433" i="105"/>
  <c r="V433" i="105"/>
  <c r="W437" i="105"/>
  <c r="U437" i="105"/>
  <c r="V437" i="105"/>
  <c r="W441" i="105"/>
  <c r="U441" i="105"/>
  <c r="V441" i="105"/>
  <c r="V445" i="105"/>
  <c r="W449" i="105"/>
  <c r="U449" i="105"/>
  <c r="V449" i="105"/>
  <c r="W453" i="105"/>
  <c r="U453" i="105"/>
  <c r="V453" i="105"/>
  <c r="W457" i="105"/>
  <c r="U457" i="105"/>
  <c r="V457" i="105"/>
  <c r="V461" i="105"/>
  <c r="M461" i="105"/>
  <c r="V462" i="105"/>
  <c r="M462" i="105"/>
  <c r="V463" i="105"/>
  <c r="M463" i="105"/>
  <c r="V464" i="105"/>
  <c r="M464" i="105"/>
  <c r="V465" i="105"/>
  <c r="M465" i="105"/>
  <c r="V466" i="105"/>
  <c r="M466" i="105"/>
  <c r="V467" i="105"/>
  <c r="M467" i="105"/>
  <c r="V468" i="105"/>
  <c r="M468" i="105"/>
  <c r="V469" i="105"/>
  <c r="M469" i="105"/>
  <c r="V470" i="105"/>
  <c r="M470" i="105"/>
  <c r="V471" i="105"/>
  <c r="M471" i="105"/>
  <c r="V472" i="105"/>
  <c r="M472" i="105"/>
  <c r="V473" i="105"/>
  <c r="M473" i="105"/>
  <c r="V474" i="105"/>
  <c r="M474" i="105"/>
  <c r="V475" i="105"/>
  <c r="M475" i="105"/>
  <c r="V476" i="105"/>
  <c r="M476" i="105"/>
  <c r="V477" i="105"/>
  <c r="M477" i="105"/>
  <c r="V478" i="105"/>
  <c r="M478" i="105"/>
  <c r="V479" i="105"/>
  <c r="M479" i="105"/>
  <c r="V480" i="105"/>
  <c r="M480" i="105"/>
  <c r="V481" i="105"/>
  <c r="M481" i="105"/>
  <c r="V482" i="105"/>
  <c r="M482" i="105"/>
  <c r="V483" i="105"/>
  <c r="M483" i="105"/>
  <c r="V484" i="105"/>
  <c r="M484" i="105"/>
  <c r="V485" i="105"/>
  <c r="M485" i="105"/>
  <c r="V486" i="105"/>
  <c r="M486" i="105"/>
  <c r="V487" i="105"/>
  <c r="M487" i="105"/>
  <c r="V488" i="105"/>
  <c r="M488" i="105"/>
  <c r="V489" i="105"/>
  <c r="M489" i="105"/>
  <c r="V490" i="105"/>
  <c r="M490" i="105"/>
  <c r="V491" i="105"/>
  <c r="M491" i="105"/>
  <c r="V492" i="105"/>
  <c r="M492" i="105"/>
  <c r="V493" i="105"/>
  <c r="M493" i="105"/>
  <c r="V494" i="105"/>
  <c r="M494" i="105"/>
  <c r="V495" i="105"/>
  <c r="M495" i="105"/>
  <c r="V496" i="105"/>
  <c r="M496" i="105"/>
  <c r="V497" i="105"/>
  <c r="M497" i="105"/>
  <c r="V498" i="105"/>
  <c r="M498" i="105"/>
  <c r="V499" i="105"/>
  <c r="M499" i="105"/>
  <c r="V500" i="105"/>
  <c r="M500" i="105"/>
  <c r="V501" i="105"/>
  <c r="M501" i="105"/>
  <c r="V502" i="105"/>
  <c r="M502" i="105"/>
  <c r="V503" i="105"/>
  <c r="M503" i="105"/>
  <c r="V504" i="105"/>
  <c r="M504" i="105"/>
  <c r="V505" i="105"/>
  <c r="M505" i="105"/>
  <c r="V506" i="105"/>
  <c r="M506" i="105"/>
  <c r="V507" i="105"/>
  <c r="M507" i="105"/>
  <c r="V508" i="105"/>
  <c r="M508" i="105"/>
  <c r="V509" i="105"/>
  <c r="M509" i="105"/>
  <c r="V510" i="105"/>
  <c r="M510" i="105"/>
  <c r="V511" i="105"/>
  <c r="M511" i="105"/>
  <c r="V512" i="105"/>
  <c r="M512" i="105"/>
  <c r="V513" i="105"/>
  <c r="M513" i="105"/>
  <c r="V514" i="105"/>
  <c r="M514" i="105"/>
  <c r="V515" i="105"/>
  <c r="M515" i="105"/>
  <c r="V516" i="105"/>
  <c r="M516" i="105"/>
  <c r="V517" i="105"/>
  <c r="M517" i="105"/>
  <c r="V518" i="105"/>
  <c r="M518" i="105"/>
  <c r="V519" i="105"/>
  <c r="M519" i="105"/>
  <c r="V520" i="105"/>
  <c r="M520" i="105"/>
  <c r="V521" i="105"/>
  <c r="M521" i="105"/>
  <c r="V522" i="105"/>
  <c r="M522" i="105"/>
  <c r="V523" i="105"/>
  <c r="M523" i="105"/>
  <c r="V524" i="105"/>
  <c r="M524" i="105"/>
  <c r="V525" i="105"/>
  <c r="M525" i="105"/>
  <c r="V526" i="105"/>
  <c r="M526" i="105"/>
  <c r="V527" i="105"/>
  <c r="M527" i="105"/>
  <c r="V528" i="105"/>
  <c r="M528" i="105"/>
  <c r="V529" i="105"/>
  <c r="M529" i="105"/>
  <c r="V530" i="105"/>
  <c r="M530" i="105"/>
  <c r="V531" i="105"/>
  <c r="M531" i="105"/>
  <c r="V532" i="105"/>
  <c r="M532" i="105"/>
  <c r="V533" i="105"/>
  <c r="M533" i="105"/>
  <c r="V534" i="105"/>
  <c r="M534" i="105"/>
  <c r="V535" i="105"/>
  <c r="M535" i="105"/>
  <c r="V536" i="105"/>
  <c r="M536" i="105"/>
  <c r="V537" i="105"/>
  <c r="M537" i="105"/>
  <c r="V538" i="105"/>
  <c r="M538" i="105"/>
  <c r="V539" i="105"/>
  <c r="M539" i="105"/>
  <c r="V540" i="105"/>
  <c r="M540" i="105"/>
  <c r="V541" i="105"/>
  <c r="M541" i="105"/>
  <c r="V542" i="105"/>
  <c r="M542" i="105"/>
  <c r="V543" i="105"/>
  <c r="M543" i="105"/>
  <c r="V544" i="105"/>
  <c r="M544" i="105"/>
  <c r="V545" i="105"/>
  <c r="M545" i="105"/>
  <c r="V546" i="105"/>
  <c r="M546" i="105"/>
  <c r="V547" i="105"/>
  <c r="M547" i="105"/>
  <c r="V548" i="105"/>
  <c r="M548" i="105"/>
  <c r="V556" i="105"/>
  <c r="M556" i="105"/>
  <c r="V564" i="105"/>
  <c r="M564" i="105"/>
  <c r="V572" i="105"/>
  <c r="M572" i="105"/>
  <c r="V580" i="105"/>
  <c r="M580" i="105"/>
  <c r="V588" i="105"/>
  <c r="M588" i="105"/>
  <c r="V596" i="105"/>
  <c r="M596" i="105"/>
  <c r="V604" i="105"/>
  <c r="M604" i="105"/>
  <c r="V612" i="105"/>
  <c r="M612" i="105"/>
  <c r="V620" i="105"/>
  <c r="M620" i="105"/>
  <c r="V628" i="105"/>
  <c r="M628" i="105"/>
  <c r="V636" i="105"/>
  <c r="M636" i="105"/>
  <c r="V644" i="105"/>
  <c r="M644" i="105"/>
  <c r="V652" i="105"/>
  <c r="M652" i="105"/>
  <c r="V660" i="105"/>
  <c r="M660" i="105"/>
  <c r="V668" i="105"/>
  <c r="M668" i="105"/>
  <c r="V676" i="105"/>
  <c r="M676" i="105"/>
  <c r="V684" i="105"/>
  <c r="M684" i="105"/>
  <c r="V692" i="105"/>
  <c r="M692" i="105"/>
  <c r="V700" i="105"/>
  <c r="M700" i="105"/>
  <c r="V708" i="105"/>
  <c r="M708" i="105"/>
  <c r="V716" i="105"/>
  <c r="M716" i="105"/>
  <c r="V724" i="105"/>
  <c r="M724" i="105"/>
  <c r="V732" i="105"/>
  <c r="M732" i="105"/>
  <c r="V740" i="105"/>
  <c r="M740" i="105"/>
  <c r="V748" i="105"/>
  <c r="M748" i="105"/>
  <c r="V1054" i="105"/>
  <c r="M1054" i="105"/>
  <c r="T1054" i="105"/>
  <c r="V1118" i="105"/>
  <c r="M1118" i="105"/>
  <c r="T1118" i="105"/>
  <c r="V1182" i="105"/>
  <c r="M1182" i="105"/>
  <c r="T1182" i="105"/>
  <c r="V1246" i="105"/>
  <c r="M1246" i="105"/>
  <c r="T1246" i="105"/>
  <c r="M1294" i="105"/>
  <c r="T1294" i="105"/>
  <c r="V1294" i="105"/>
  <c r="V128" i="105"/>
  <c r="V134" i="105"/>
  <c r="V140" i="105"/>
  <c r="V142" i="105"/>
  <c r="V154" i="105"/>
  <c r="V156" i="105"/>
  <c r="V162" i="105"/>
  <c r="V166" i="105"/>
  <c r="V168" i="105"/>
  <c r="V174" i="105"/>
  <c r="V180" i="105"/>
  <c r="V184" i="105"/>
  <c r="V186" i="105"/>
  <c r="V192" i="105"/>
  <c r="V198" i="105"/>
  <c r="V206" i="105"/>
  <c r="V212" i="105"/>
  <c r="V218" i="105"/>
  <c r="V224" i="105"/>
  <c r="V230" i="105"/>
  <c r="V236" i="105"/>
  <c r="V242" i="105"/>
  <c r="V248" i="105"/>
  <c r="V254" i="105"/>
  <c r="V260" i="105"/>
  <c r="V266" i="105"/>
  <c r="V272" i="105"/>
  <c r="V278" i="105"/>
  <c r="V284" i="105"/>
  <c r="V290" i="105"/>
  <c r="V296" i="105"/>
  <c r="V302" i="105"/>
  <c r="V308" i="105"/>
  <c r="V328" i="105"/>
  <c r="V332" i="105"/>
  <c r="W336" i="105"/>
  <c r="U336" i="105"/>
  <c r="V340" i="105"/>
  <c r="V348" i="105"/>
  <c r="V356" i="105"/>
  <c r="V360" i="105"/>
  <c r="W368" i="105"/>
  <c r="U368" i="105"/>
  <c r="W372" i="105"/>
  <c r="U372" i="105"/>
  <c r="W376" i="105"/>
  <c r="U376" i="105"/>
  <c r="V380" i="105"/>
  <c r="W384" i="105"/>
  <c r="U384" i="105"/>
  <c r="V392" i="105"/>
  <c r="W396" i="105"/>
  <c r="U396" i="105"/>
  <c r="V400" i="105"/>
  <c r="W408" i="105"/>
  <c r="U408" i="105"/>
  <c r="V412" i="105"/>
  <c r="W420" i="105"/>
  <c r="U420" i="105"/>
  <c r="W424" i="105"/>
  <c r="U424" i="105"/>
  <c r="V428" i="105"/>
  <c r="W436" i="105"/>
  <c r="U436" i="105"/>
  <c r="W440" i="105"/>
  <c r="U440" i="105"/>
  <c r="W444" i="105"/>
  <c r="U444" i="105"/>
  <c r="W448" i="105"/>
  <c r="U448" i="105"/>
  <c r="V452" i="105"/>
  <c r="V456" i="105"/>
  <c r="V558" i="105"/>
  <c r="M558" i="105"/>
  <c r="V590" i="105"/>
  <c r="M590" i="105"/>
  <c r="V606" i="105"/>
  <c r="M606" i="105"/>
  <c r="V614" i="105"/>
  <c r="M614" i="105"/>
  <c r="V622" i="105"/>
  <c r="M622" i="105"/>
  <c r="V630" i="105"/>
  <c r="M630" i="105"/>
  <c r="V646" i="105"/>
  <c r="M646" i="105"/>
  <c r="V654" i="105"/>
  <c r="M654" i="105"/>
  <c r="V686" i="105"/>
  <c r="M686" i="105"/>
  <c r="V702" i="105"/>
  <c r="M702" i="105"/>
  <c r="V710" i="105"/>
  <c r="M710" i="105"/>
  <c r="V718" i="105"/>
  <c r="M718" i="105"/>
  <c r="V726" i="105"/>
  <c r="M726" i="105"/>
  <c r="U125" i="105"/>
  <c r="V125" i="105"/>
  <c r="U127" i="105"/>
  <c r="V127" i="105"/>
  <c r="U129" i="105"/>
  <c r="V129" i="105"/>
  <c r="U131" i="105"/>
  <c r="V131" i="105"/>
  <c r="U133" i="105"/>
  <c r="V133" i="105"/>
  <c r="U135" i="105"/>
  <c r="V135" i="105"/>
  <c r="U137" i="105"/>
  <c r="V137" i="105"/>
  <c r="U139" i="105"/>
  <c r="V139" i="105"/>
  <c r="U141" i="105"/>
  <c r="V141" i="105"/>
  <c r="U143" i="105"/>
  <c r="V143" i="105"/>
  <c r="U145" i="105"/>
  <c r="V145" i="105"/>
  <c r="U147" i="105"/>
  <c r="V147" i="105"/>
  <c r="U149" i="105"/>
  <c r="V149" i="105"/>
  <c r="U151" i="105"/>
  <c r="V151" i="105"/>
  <c r="U153" i="105"/>
  <c r="V153" i="105"/>
  <c r="U155" i="105"/>
  <c r="V155" i="105"/>
  <c r="U157" i="105"/>
  <c r="V157" i="105"/>
  <c r="U159" i="105"/>
  <c r="V159" i="105"/>
  <c r="U161" i="105"/>
  <c r="V161" i="105"/>
  <c r="U163" i="105"/>
  <c r="V163" i="105"/>
  <c r="U165" i="105"/>
  <c r="V165" i="105"/>
  <c r="U167" i="105"/>
  <c r="V167" i="105"/>
  <c r="U169" i="105"/>
  <c r="V169" i="105"/>
  <c r="U171" i="105"/>
  <c r="V171" i="105"/>
  <c r="U173" i="105"/>
  <c r="V173" i="105"/>
  <c r="U175" i="105"/>
  <c r="V175" i="105"/>
  <c r="U177" i="105"/>
  <c r="V177" i="105"/>
  <c r="U179" i="105"/>
  <c r="V179" i="105"/>
  <c r="U181" i="105"/>
  <c r="V181" i="105"/>
  <c r="U183" i="105"/>
  <c r="V183" i="105"/>
  <c r="U185" i="105"/>
  <c r="V185" i="105"/>
  <c r="U187" i="105"/>
  <c r="V187" i="105"/>
  <c r="U189" i="105"/>
  <c r="V189" i="105"/>
  <c r="U191" i="105"/>
  <c r="V191" i="105"/>
  <c r="U193" i="105"/>
  <c r="V193" i="105"/>
  <c r="U195" i="105"/>
  <c r="V195" i="105"/>
  <c r="U197" i="105"/>
  <c r="V197" i="105"/>
  <c r="U199" i="105"/>
  <c r="V199" i="105"/>
  <c r="U201" i="105"/>
  <c r="V201" i="105"/>
  <c r="U203" i="105"/>
  <c r="V203" i="105"/>
  <c r="U205" i="105"/>
  <c r="V205" i="105"/>
  <c r="U207" i="105"/>
  <c r="V207" i="105"/>
  <c r="U209" i="105"/>
  <c r="V209" i="105"/>
  <c r="U211" i="105"/>
  <c r="V211" i="105"/>
  <c r="U213" i="105"/>
  <c r="V213" i="105"/>
  <c r="U215" i="105"/>
  <c r="V215" i="105"/>
  <c r="U217" i="105"/>
  <c r="V217" i="105"/>
  <c r="U219" i="105"/>
  <c r="V219" i="105"/>
  <c r="U221" i="105"/>
  <c r="V221" i="105"/>
  <c r="U223" i="105"/>
  <c r="V223" i="105"/>
  <c r="U225" i="105"/>
  <c r="V225" i="105"/>
  <c r="U227" i="105"/>
  <c r="V227" i="105"/>
  <c r="U229" i="105"/>
  <c r="V229" i="105"/>
  <c r="U231" i="105"/>
  <c r="V231" i="105"/>
  <c r="U233" i="105"/>
  <c r="V233" i="105"/>
  <c r="U235" i="105"/>
  <c r="V235" i="105"/>
  <c r="U237" i="105"/>
  <c r="V237" i="105"/>
  <c r="U239" i="105"/>
  <c r="V239" i="105"/>
  <c r="U241" i="105"/>
  <c r="V241" i="105"/>
  <c r="U243" i="105"/>
  <c r="V243" i="105"/>
  <c r="U245" i="105"/>
  <c r="V245" i="105"/>
  <c r="U247" i="105"/>
  <c r="V247" i="105"/>
  <c r="U249" i="105"/>
  <c r="V249" i="105"/>
  <c r="U251" i="105"/>
  <c r="V251" i="105"/>
  <c r="U253" i="105"/>
  <c r="V253" i="105"/>
  <c r="U255" i="105"/>
  <c r="V255" i="105"/>
  <c r="U257" i="105"/>
  <c r="V257" i="105"/>
  <c r="U259" i="105"/>
  <c r="V259" i="105"/>
  <c r="U261" i="105"/>
  <c r="V261" i="105"/>
  <c r="U263" i="105"/>
  <c r="V263" i="105"/>
  <c r="U265" i="105"/>
  <c r="V265" i="105"/>
  <c r="U267" i="105"/>
  <c r="V267" i="105"/>
  <c r="U269" i="105"/>
  <c r="V269" i="105"/>
  <c r="U271" i="105"/>
  <c r="V271" i="105"/>
  <c r="U273" i="105"/>
  <c r="V273" i="105"/>
  <c r="U275" i="105"/>
  <c r="V275" i="105"/>
  <c r="U277" i="105"/>
  <c r="V277" i="105"/>
  <c r="U279" i="105"/>
  <c r="V279" i="105"/>
  <c r="U281" i="105"/>
  <c r="V281" i="105"/>
  <c r="U283" i="105"/>
  <c r="V283" i="105"/>
  <c r="U285" i="105"/>
  <c r="V285" i="105"/>
  <c r="U287" i="105"/>
  <c r="V287" i="105"/>
  <c r="U289" i="105"/>
  <c r="V289" i="105"/>
  <c r="U291" i="105"/>
  <c r="V291" i="105"/>
  <c r="U293" i="105"/>
  <c r="V293" i="105"/>
  <c r="U295" i="105"/>
  <c r="V295" i="105"/>
  <c r="U297" i="105"/>
  <c r="V297" i="105"/>
  <c r="U299" i="105"/>
  <c r="V299" i="105"/>
  <c r="U301" i="105"/>
  <c r="V301" i="105"/>
  <c r="U303" i="105"/>
  <c r="V303" i="105"/>
  <c r="U305" i="105"/>
  <c r="V305" i="105"/>
  <c r="U307" i="105"/>
  <c r="V307" i="105"/>
  <c r="U309" i="105"/>
  <c r="V309" i="105"/>
  <c r="U311" i="105"/>
  <c r="V311" i="105"/>
  <c r="U313" i="105"/>
  <c r="V313" i="105"/>
  <c r="U315" i="105"/>
  <c r="V315" i="105"/>
  <c r="U317" i="105"/>
  <c r="V317" i="105"/>
  <c r="U319" i="105"/>
  <c r="V319" i="105"/>
  <c r="U321" i="105"/>
  <c r="V321" i="105"/>
  <c r="U323" i="105"/>
  <c r="V323" i="105"/>
  <c r="U325" i="105"/>
  <c r="V325" i="105"/>
  <c r="U327" i="105"/>
  <c r="V327" i="105"/>
  <c r="U329" i="105"/>
  <c r="V329" i="105"/>
  <c r="U331" i="105"/>
  <c r="V331" i="105"/>
  <c r="U333" i="105"/>
  <c r="V333" i="105"/>
  <c r="U335" i="105"/>
  <c r="V335" i="105"/>
  <c r="W338" i="105"/>
  <c r="U338" i="105"/>
  <c r="V338" i="105"/>
  <c r="T339" i="105"/>
  <c r="W342" i="105"/>
  <c r="U342" i="105"/>
  <c r="V342" i="105"/>
  <c r="T343" i="105"/>
  <c r="W346" i="105"/>
  <c r="U346" i="105"/>
  <c r="V346" i="105"/>
  <c r="T347" i="105"/>
  <c r="W350" i="105"/>
  <c r="U350" i="105"/>
  <c r="V350" i="105"/>
  <c r="T351" i="105"/>
  <c r="W354" i="105"/>
  <c r="U354" i="105"/>
  <c r="V354" i="105"/>
  <c r="T355" i="105"/>
  <c r="W358" i="105"/>
  <c r="U358" i="105"/>
  <c r="V358" i="105"/>
  <c r="T359" i="105"/>
  <c r="W362" i="105"/>
  <c r="U362" i="105"/>
  <c r="V362" i="105"/>
  <c r="T363" i="105"/>
  <c r="W366" i="105"/>
  <c r="U366" i="105"/>
  <c r="V366" i="105"/>
  <c r="T367" i="105"/>
  <c r="W370" i="105"/>
  <c r="U370" i="105"/>
  <c r="V370" i="105"/>
  <c r="T371" i="105"/>
  <c r="W374" i="105"/>
  <c r="U374" i="105"/>
  <c r="V374" i="105"/>
  <c r="T375" i="105"/>
  <c r="W378" i="105"/>
  <c r="U378" i="105"/>
  <c r="V378" i="105"/>
  <c r="T379" i="105"/>
  <c r="W382" i="105"/>
  <c r="U382" i="105"/>
  <c r="V382" i="105"/>
  <c r="T383" i="105"/>
  <c r="W386" i="105"/>
  <c r="U386" i="105"/>
  <c r="V386" i="105"/>
  <c r="T387" i="105"/>
  <c r="W390" i="105"/>
  <c r="U390" i="105"/>
  <c r="V390" i="105"/>
  <c r="T391" i="105"/>
  <c r="W394" i="105"/>
  <c r="U394" i="105"/>
  <c r="V394" i="105"/>
  <c r="T395" i="105"/>
  <c r="W398" i="105"/>
  <c r="U398" i="105"/>
  <c r="V398" i="105"/>
  <c r="T399" i="105"/>
  <c r="W402" i="105"/>
  <c r="U402" i="105"/>
  <c r="V402" i="105"/>
  <c r="T403" i="105"/>
  <c r="W406" i="105"/>
  <c r="U406" i="105"/>
  <c r="V406" i="105"/>
  <c r="T407" i="105"/>
  <c r="W410" i="105"/>
  <c r="U410" i="105"/>
  <c r="V410" i="105"/>
  <c r="T411" i="105"/>
  <c r="W414" i="105"/>
  <c r="U414" i="105"/>
  <c r="V414" i="105"/>
  <c r="T415" i="105"/>
  <c r="W418" i="105"/>
  <c r="U418" i="105"/>
  <c r="V418" i="105"/>
  <c r="T419" i="105"/>
  <c r="W422" i="105"/>
  <c r="U422" i="105"/>
  <c r="V422" i="105"/>
  <c r="T423" i="105"/>
  <c r="W426" i="105"/>
  <c r="U426" i="105"/>
  <c r="V426" i="105"/>
  <c r="T427" i="105"/>
  <c r="W430" i="105"/>
  <c r="U430" i="105"/>
  <c r="V430" i="105"/>
  <c r="T431" i="105"/>
  <c r="W434" i="105"/>
  <c r="U434" i="105"/>
  <c r="V434" i="105"/>
  <c r="T435" i="105"/>
  <c r="W438" i="105"/>
  <c r="U438" i="105"/>
  <c r="V438" i="105"/>
  <c r="T439" i="105"/>
  <c r="W442" i="105"/>
  <c r="U442" i="105"/>
  <c r="V442" i="105"/>
  <c r="T443" i="105"/>
  <c r="W446" i="105"/>
  <c r="U446" i="105"/>
  <c r="V446" i="105"/>
  <c r="T447" i="105"/>
  <c r="W450" i="105"/>
  <c r="U450" i="105"/>
  <c r="V450" i="105"/>
  <c r="T451" i="105"/>
  <c r="W454" i="105"/>
  <c r="U454" i="105"/>
  <c r="V454" i="105"/>
  <c r="T455" i="105"/>
  <c r="W458" i="105"/>
  <c r="U458" i="105"/>
  <c r="V458" i="105"/>
  <c r="T459" i="105"/>
  <c r="V554" i="105"/>
  <c r="M554" i="105"/>
  <c r="V562" i="105"/>
  <c r="M562" i="105"/>
  <c r="V570" i="105"/>
  <c r="M570" i="105"/>
  <c r="V578" i="105"/>
  <c r="M578" i="105"/>
  <c r="V586" i="105"/>
  <c r="M586" i="105"/>
  <c r="V594" i="105"/>
  <c r="M594" i="105"/>
  <c r="V602" i="105"/>
  <c r="M602" i="105"/>
  <c r="V610" i="105"/>
  <c r="M610" i="105"/>
  <c r="V618" i="105"/>
  <c r="M618" i="105"/>
  <c r="V626" i="105"/>
  <c r="M626" i="105"/>
  <c r="V634" i="105"/>
  <c r="M634" i="105"/>
  <c r="V642" i="105"/>
  <c r="M642" i="105"/>
  <c r="V650" i="105"/>
  <c r="M650" i="105"/>
  <c r="V658" i="105"/>
  <c r="M658" i="105"/>
  <c r="V666" i="105"/>
  <c r="M666" i="105"/>
  <c r="V674" i="105"/>
  <c r="M674" i="105"/>
  <c r="V682" i="105"/>
  <c r="M682" i="105"/>
  <c r="V690" i="105"/>
  <c r="M690" i="105"/>
  <c r="V698" i="105"/>
  <c r="M698" i="105"/>
  <c r="V706" i="105"/>
  <c r="M706" i="105"/>
  <c r="V714" i="105"/>
  <c r="M714" i="105"/>
  <c r="V722" i="105"/>
  <c r="M722" i="105"/>
  <c r="V730" i="105"/>
  <c r="M730" i="105"/>
  <c r="V738" i="105"/>
  <c r="M738" i="105"/>
  <c r="V746" i="105"/>
  <c r="M746" i="105"/>
  <c r="V1070" i="105"/>
  <c r="M1070" i="105"/>
  <c r="T1070" i="105"/>
  <c r="V1134" i="105"/>
  <c r="M1134" i="105"/>
  <c r="T1134" i="105"/>
  <c r="V1198" i="105"/>
  <c r="M1198" i="105"/>
  <c r="T1198" i="105"/>
  <c r="V1262" i="105"/>
  <c r="M1262" i="105"/>
  <c r="T1262" i="105"/>
  <c r="M1286" i="105"/>
  <c r="T1286" i="105"/>
  <c r="V1286" i="105"/>
  <c r="V126" i="105"/>
  <c r="V132" i="105"/>
  <c r="V138" i="105"/>
  <c r="V144" i="105"/>
  <c r="V148" i="105"/>
  <c r="V150" i="105"/>
  <c r="V160" i="105"/>
  <c r="V172" i="105"/>
  <c r="V178" i="105"/>
  <c r="V188" i="105"/>
  <c r="V194" i="105"/>
  <c r="V208" i="105"/>
  <c r="V214" i="105"/>
  <c r="V220" i="105"/>
  <c r="V222" i="105"/>
  <c r="V228" i="105"/>
  <c r="V234" i="105"/>
  <c r="V238" i="105"/>
  <c r="V240" i="105"/>
  <c r="V246" i="105"/>
  <c r="V250" i="105"/>
  <c r="V256" i="105"/>
  <c r="V258" i="105"/>
  <c r="V264" i="105"/>
  <c r="V270" i="105"/>
  <c r="V276" i="105"/>
  <c r="V282" i="105"/>
  <c r="V288" i="105"/>
  <c r="V294" i="105"/>
  <c r="V300" i="105"/>
  <c r="V306" i="105"/>
  <c r="V312" i="105"/>
  <c r="V314" i="105"/>
  <c r="V318" i="105"/>
  <c r="V320" i="105"/>
  <c r="V326" i="105"/>
  <c r="W340" i="105"/>
  <c r="U340" i="105"/>
  <c r="W344" i="105"/>
  <c r="U344" i="105"/>
  <c r="W348" i="105"/>
  <c r="U348" i="105"/>
  <c r="V352" i="105"/>
  <c r="W364" i="105"/>
  <c r="U364" i="105"/>
  <c r="V368" i="105"/>
  <c r="W380" i="105"/>
  <c r="U380" i="105"/>
  <c r="W388" i="105"/>
  <c r="U388" i="105"/>
  <c r="W392" i="105"/>
  <c r="U392" i="105"/>
  <c r="W400" i="105"/>
  <c r="U400" i="105"/>
  <c r="W404" i="105"/>
  <c r="U404" i="105"/>
  <c r="V408" i="105"/>
  <c r="V416" i="105"/>
  <c r="V420" i="105"/>
  <c r="W428" i="105"/>
  <c r="U428" i="105"/>
  <c r="V432" i="105"/>
  <c r="V440" i="105"/>
  <c r="V444" i="105"/>
  <c r="V448" i="105"/>
  <c r="W452" i="105"/>
  <c r="U452" i="105"/>
  <c r="W460" i="105"/>
  <c r="U460" i="105"/>
  <c r="T126" i="105"/>
  <c r="T128" i="105"/>
  <c r="T130" i="105"/>
  <c r="T132" i="105"/>
  <c r="T134" i="105"/>
  <c r="T136" i="105"/>
  <c r="T138" i="105"/>
  <c r="T140" i="105"/>
  <c r="T142" i="105"/>
  <c r="T144" i="105"/>
  <c r="T146" i="105"/>
  <c r="T148" i="105"/>
  <c r="T150" i="105"/>
  <c r="T152" i="105"/>
  <c r="T154" i="105"/>
  <c r="T156" i="105"/>
  <c r="T158" i="105"/>
  <c r="T160" i="105"/>
  <c r="T162" i="105"/>
  <c r="T164" i="105"/>
  <c r="T166" i="105"/>
  <c r="T168" i="105"/>
  <c r="T170" i="105"/>
  <c r="T172" i="105"/>
  <c r="T174" i="105"/>
  <c r="T176" i="105"/>
  <c r="T178" i="105"/>
  <c r="T180" i="105"/>
  <c r="T182" i="105"/>
  <c r="T184" i="105"/>
  <c r="T186" i="105"/>
  <c r="T188" i="105"/>
  <c r="T190" i="105"/>
  <c r="T192" i="105"/>
  <c r="T194" i="105"/>
  <c r="T196" i="105"/>
  <c r="T198" i="105"/>
  <c r="T200" i="105"/>
  <c r="T202" i="105"/>
  <c r="T204" i="105"/>
  <c r="T206" i="105"/>
  <c r="T208" i="105"/>
  <c r="T210" i="105"/>
  <c r="T212" i="105"/>
  <c r="T214" i="105"/>
  <c r="T216" i="105"/>
  <c r="T218" i="105"/>
  <c r="T220" i="105"/>
  <c r="T222" i="105"/>
  <c r="T224" i="105"/>
  <c r="T226" i="105"/>
  <c r="T228" i="105"/>
  <c r="T230" i="105"/>
  <c r="T232" i="105"/>
  <c r="T234" i="105"/>
  <c r="T236" i="105"/>
  <c r="T238" i="105"/>
  <c r="T240" i="105"/>
  <c r="T242" i="105"/>
  <c r="T244" i="105"/>
  <c r="T246" i="105"/>
  <c r="T248" i="105"/>
  <c r="T250" i="105"/>
  <c r="T252" i="105"/>
  <c r="T254" i="105"/>
  <c r="T256" i="105"/>
  <c r="T258" i="105"/>
  <c r="T260" i="105"/>
  <c r="T262" i="105"/>
  <c r="T264" i="105"/>
  <c r="T266" i="105"/>
  <c r="T268" i="105"/>
  <c r="T270" i="105"/>
  <c r="T272" i="105"/>
  <c r="T274" i="105"/>
  <c r="T276" i="105"/>
  <c r="T278" i="105"/>
  <c r="T280" i="105"/>
  <c r="T282" i="105"/>
  <c r="T284" i="105"/>
  <c r="T286" i="105"/>
  <c r="T288" i="105"/>
  <c r="T290" i="105"/>
  <c r="T292" i="105"/>
  <c r="T294" i="105"/>
  <c r="T296" i="105"/>
  <c r="T298" i="105"/>
  <c r="T300" i="105"/>
  <c r="T302" i="105"/>
  <c r="T304" i="105"/>
  <c r="T306" i="105"/>
  <c r="T308" i="105"/>
  <c r="T310" i="105"/>
  <c r="T312" i="105"/>
  <c r="T314" i="105"/>
  <c r="T316" i="105"/>
  <c r="T318" i="105"/>
  <c r="T320" i="105"/>
  <c r="T322" i="105"/>
  <c r="T324" i="105"/>
  <c r="T326" i="105"/>
  <c r="T328" i="105"/>
  <c r="T330" i="105"/>
  <c r="T332" i="105"/>
  <c r="T334" i="105"/>
  <c r="T336" i="105"/>
  <c r="W339" i="105"/>
  <c r="U339" i="105"/>
  <c r="V339" i="105"/>
  <c r="T340" i="105"/>
  <c r="W343" i="105"/>
  <c r="U343" i="105"/>
  <c r="V343" i="105"/>
  <c r="T344" i="105"/>
  <c r="W347" i="105"/>
  <c r="U347" i="105"/>
  <c r="V347" i="105"/>
  <c r="T348" i="105"/>
  <c r="W351" i="105"/>
  <c r="U351" i="105"/>
  <c r="V351" i="105"/>
  <c r="T352" i="105"/>
  <c r="W355" i="105"/>
  <c r="U355" i="105"/>
  <c r="V355" i="105"/>
  <c r="T356" i="105"/>
  <c r="W359" i="105"/>
  <c r="U359" i="105"/>
  <c r="V359" i="105"/>
  <c r="T360" i="105"/>
  <c r="W363" i="105"/>
  <c r="U363" i="105"/>
  <c r="V363" i="105"/>
  <c r="T364" i="105"/>
  <c r="W367" i="105"/>
  <c r="U367" i="105"/>
  <c r="V367" i="105"/>
  <c r="T368" i="105"/>
  <c r="W371" i="105"/>
  <c r="U371" i="105"/>
  <c r="V371" i="105"/>
  <c r="T372" i="105"/>
  <c r="W375" i="105"/>
  <c r="U375" i="105"/>
  <c r="V375" i="105"/>
  <c r="T376" i="105"/>
  <c r="W379" i="105"/>
  <c r="U379" i="105"/>
  <c r="V379" i="105"/>
  <c r="T380" i="105"/>
  <c r="W383" i="105"/>
  <c r="U383" i="105"/>
  <c r="V383" i="105"/>
  <c r="T384" i="105"/>
  <c r="W387" i="105"/>
  <c r="U387" i="105"/>
  <c r="V387" i="105"/>
  <c r="T388" i="105"/>
  <c r="W391" i="105"/>
  <c r="U391" i="105"/>
  <c r="V391" i="105"/>
  <c r="T392" i="105"/>
  <c r="W395" i="105"/>
  <c r="U395" i="105"/>
  <c r="V395" i="105"/>
  <c r="T396" i="105"/>
  <c r="W399" i="105"/>
  <c r="U399" i="105"/>
  <c r="V399" i="105"/>
  <c r="T400" i="105"/>
  <c r="W403" i="105"/>
  <c r="U403" i="105"/>
  <c r="V403" i="105"/>
  <c r="T404" i="105"/>
  <c r="W407" i="105"/>
  <c r="U407" i="105"/>
  <c r="V407" i="105"/>
  <c r="T408" i="105"/>
  <c r="W411" i="105"/>
  <c r="U411" i="105"/>
  <c r="V411" i="105"/>
  <c r="T412" i="105"/>
  <c r="W415" i="105"/>
  <c r="U415" i="105"/>
  <c r="V415" i="105"/>
  <c r="T416" i="105"/>
  <c r="W419" i="105"/>
  <c r="U419" i="105"/>
  <c r="V419" i="105"/>
  <c r="T420" i="105"/>
  <c r="W423" i="105"/>
  <c r="U423" i="105"/>
  <c r="V423" i="105"/>
  <c r="T424" i="105"/>
  <c r="W427" i="105"/>
  <c r="U427" i="105"/>
  <c r="V427" i="105"/>
  <c r="T428" i="105"/>
  <c r="W431" i="105"/>
  <c r="U431" i="105"/>
  <c r="V431" i="105"/>
  <c r="T432" i="105"/>
  <c r="W435" i="105"/>
  <c r="U435" i="105"/>
  <c r="V435" i="105"/>
  <c r="T436" i="105"/>
  <c r="W439" i="105"/>
  <c r="U439" i="105"/>
  <c r="V439" i="105"/>
  <c r="T440" i="105"/>
  <c r="W443" i="105"/>
  <c r="U443" i="105"/>
  <c r="V443" i="105"/>
  <c r="T444" i="105"/>
  <c r="W447" i="105"/>
  <c r="U447" i="105"/>
  <c r="V447" i="105"/>
  <c r="T448" i="105"/>
  <c r="W451" i="105"/>
  <c r="U451" i="105"/>
  <c r="V451" i="105"/>
  <c r="T452" i="105"/>
  <c r="W455" i="105"/>
  <c r="U455" i="105"/>
  <c r="V455" i="105"/>
  <c r="T456" i="105"/>
  <c r="W459" i="105"/>
  <c r="U459" i="105"/>
  <c r="V459" i="105"/>
  <c r="T460" i="105"/>
  <c r="T550" i="105"/>
  <c r="V552" i="105"/>
  <c r="M552" i="105"/>
  <c r="T558" i="105"/>
  <c r="V560" i="105"/>
  <c r="M560" i="105"/>
  <c r="T566" i="105"/>
  <c r="V568" i="105"/>
  <c r="M568" i="105"/>
  <c r="T574" i="105"/>
  <c r="V576" i="105"/>
  <c r="M576" i="105"/>
  <c r="T582" i="105"/>
  <c r="V584" i="105"/>
  <c r="M584" i="105"/>
  <c r="T590" i="105"/>
  <c r="V592" i="105"/>
  <c r="M592" i="105"/>
  <c r="T598" i="105"/>
  <c r="V600" i="105"/>
  <c r="M600" i="105"/>
  <c r="T606" i="105"/>
  <c r="V608" i="105"/>
  <c r="M608" i="105"/>
  <c r="T614" i="105"/>
  <c r="V616" i="105"/>
  <c r="M616" i="105"/>
  <c r="T622" i="105"/>
  <c r="V624" i="105"/>
  <c r="M624" i="105"/>
  <c r="T630" i="105"/>
  <c r="V632" i="105"/>
  <c r="M632" i="105"/>
  <c r="T638" i="105"/>
  <c r="V640" i="105"/>
  <c r="M640" i="105"/>
  <c r="T646" i="105"/>
  <c r="V648" i="105"/>
  <c r="M648" i="105"/>
  <c r="T654" i="105"/>
  <c r="V656" i="105"/>
  <c r="M656" i="105"/>
  <c r="T662" i="105"/>
  <c r="V664" i="105"/>
  <c r="M664" i="105"/>
  <c r="T670" i="105"/>
  <c r="V672" i="105"/>
  <c r="M672" i="105"/>
  <c r="T678" i="105"/>
  <c r="V680" i="105"/>
  <c r="M680" i="105"/>
  <c r="T686" i="105"/>
  <c r="V688" i="105"/>
  <c r="M688" i="105"/>
  <c r="T694" i="105"/>
  <c r="V696" i="105"/>
  <c r="M696" i="105"/>
  <c r="T702" i="105"/>
  <c r="V704" i="105"/>
  <c r="M704" i="105"/>
  <c r="T710" i="105"/>
  <c r="V712" i="105"/>
  <c r="M712" i="105"/>
  <c r="T718" i="105"/>
  <c r="V720" i="105"/>
  <c r="M720" i="105"/>
  <c r="T726" i="105"/>
  <c r="V728" i="105"/>
  <c r="M728" i="105"/>
  <c r="T734" i="105"/>
  <c r="V736" i="105"/>
  <c r="M736" i="105"/>
  <c r="T742" i="105"/>
  <c r="V744" i="105"/>
  <c r="M744" i="105"/>
  <c r="V1086" i="105"/>
  <c r="M1086" i="105"/>
  <c r="T1086" i="105"/>
  <c r="V1150" i="105"/>
  <c r="M1150" i="105"/>
  <c r="T1150" i="105"/>
  <c r="V1214" i="105"/>
  <c r="M1214" i="105"/>
  <c r="T1214" i="105"/>
  <c r="M1278" i="105"/>
  <c r="T1278" i="105"/>
  <c r="V1278" i="105"/>
  <c r="V1050" i="105"/>
  <c r="M1050" i="105"/>
  <c r="T1050" i="105"/>
  <c r="V1066" i="105"/>
  <c r="M1066" i="105"/>
  <c r="T1066" i="105"/>
  <c r="V1082" i="105"/>
  <c r="M1082" i="105"/>
  <c r="T1082" i="105"/>
  <c r="V1098" i="105"/>
  <c r="M1098" i="105"/>
  <c r="T1098" i="105"/>
  <c r="V1114" i="105"/>
  <c r="M1114" i="105"/>
  <c r="T1114" i="105"/>
  <c r="V1130" i="105"/>
  <c r="M1130" i="105"/>
  <c r="T1130" i="105"/>
  <c r="V1146" i="105"/>
  <c r="M1146" i="105"/>
  <c r="T1146" i="105"/>
  <c r="V1162" i="105"/>
  <c r="M1162" i="105"/>
  <c r="T1162" i="105"/>
  <c r="V1178" i="105"/>
  <c r="M1178" i="105"/>
  <c r="T1178" i="105"/>
  <c r="V1194" i="105"/>
  <c r="M1194" i="105"/>
  <c r="T1194" i="105"/>
  <c r="V1210" i="105"/>
  <c r="M1210" i="105"/>
  <c r="T1210" i="105"/>
  <c r="V1226" i="105"/>
  <c r="M1226" i="105"/>
  <c r="T1226" i="105"/>
  <c r="V1242" i="105"/>
  <c r="M1242" i="105"/>
  <c r="T1242" i="105"/>
  <c r="V1258" i="105"/>
  <c r="M1258" i="105"/>
  <c r="T1258" i="105"/>
  <c r="V1274" i="105"/>
  <c r="M1274" i="105"/>
  <c r="T1274" i="105"/>
  <c r="T549" i="105"/>
  <c r="T551" i="105"/>
  <c r="T553" i="105"/>
  <c r="T555" i="105"/>
  <c r="T557" i="105"/>
  <c r="T559" i="105"/>
  <c r="T561" i="105"/>
  <c r="T563" i="105"/>
  <c r="T565" i="105"/>
  <c r="T567" i="105"/>
  <c r="T569" i="105"/>
  <c r="T571" i="105"/>
  <c r="T573" i="105"/>
  <c r="T575" i="105"/>
  <c r="T577" i="105"/>
  <c r="T579" i="105"/>
  <c r="T581" i="105"/>
  <c r="T583" i="105"/>
  <c r="T585" i="105"/>
  <c r="T587" i="105"/>
  <c r="T589" i="105"/>
  <c r="T591" i="105"/>
  <c r="T593" i="105"/>
  <c r="T595" i="105"/>
  <c r="T597" i="105"/>
  <c r="T599" i="105"/>
  <c r="T601" i="105"/>
  <c r="T603" i="105"/>
  <c r="T605" i="105"/>
  <c r="T607" i="105"/>
  <c r="T609" i="105"/>
  <c r="T611" i="105"/>
  <c r="T613" i="105"/>
  <c r="T615" i="105"/>
  <c r="T617" i="105"/>
  <c r="T619" i="105"/>
  <c r="T621" i="105"/>
  <c r="T623" i="105"/>
  <c r="T625" i="105"/>
  <c r="T627" i="105"/>
  <c r="T629" i="105"/>
  <c r="T631" i="105"/>
  <c r="T633" i="105"/>
  <c r="T635" i="105"/>
  <c r="T637" i="105"/>
  <c r="T639" i="105"/>
  <c r="T641" i="105"/>
  <c r="T643" i="105"/>
  <c r="T645" i="105"/>
  <c r="T647" i="105"/>
  <c r="T649" i="105"/>
  <c r="T651" i="105"/>
  <c r="T653" i="105"/>
  <c r="T655" i="105"/>
  <c r="T657" i="105"/>
  <c r="T659" i="105"/>
  <c r="T661" i="105"/>
  <c r="T663" i="105"/>
  <c r="T665" i="105"/>
  <c r="T667" i="105"/>
  <c r="T669" i="105"/>
  <c r="T671" i="105"/>
  <c r="T673" i="105"/>
  <c r="T675" i="105"/>
  <c r="T677" i="105"/>
  <c r="T679" i="105"/>
  <c r="T681" i="105"/>
  <c r="T683" i="105"/>
  <c r="T685" i="105"/>
  <c r="T687" i="105"/>
  <c r="T689" i="105"/>
  <c r="T691" i="105"/>
  <c r="T693" i="105"/>
  <c r="T695" i="105"/>
  <c r="T697" i="105"/>
  <c r="T699" i="105"/>
  <c r="T701" i="105"/>
  <c r="T703" i="105"/>
  <c r="T705" i="105"/>
  <c r="T707" i="105"/>
  <c r="T709" i="105"/>
  <c r="T711" i="105"/>
  <c r="T713" i="105"/>
  <c r="T715" i="105"/>
  <c r="T717" i="105"/>
  <c r="T719" i="105"/>
  <c r="T721" i="105"/>
  <c r="T723" i="105"/>
  <c r="T725" i="105"/>
  <c r="T727" i="105"/>
  <c r="T729" i="105"/>
  <c r="T731" i="105"/>
  <c r="T733" i="105"/>
  <c r="T735" i="105"/>
  <c r="T737" i="105"/>
  <c r="T739" i="105"/>
  <c r="T741" i="105"/>
  <c r="T743" i="105"/>
  <c r="T745" i="105"/>
  <c r="T747" i="105"/>
  <c r="V749" i="105"/>
  <c r="M749" i="105"/>
  <c r="V750" i="105"/>
  <c r="M750" i="105"/>
  <c r="V751" i="105"/>
  <c r="M751" i="105"/>
  <c r="V752" i="105"/>
  <c r="M752" i="105"/>
  <c r="V753" i="105"/>
  <c r="M753" i="105"/>
  <c r="V754" i="105"/>
  <c r="M754" i="105"/>
  <c r="V755" i="105"/>
  <c r="M755" i="105"/>
  <c r="V756" i="105"/>
  <c r="M756" i="105"/>
  <c r="V757" i="105"/>
  <c r="M757" i="105"/>
  <c r="V758" i="105"/>
  <c r="M758" i="105"/>
  <c r="V759" i="105"/>
  <c r="M759" i="105"/>
  <c r="V760" i="105"/>
  <c r="M760" i="105"/>
  <c r="V761" i="105"/>
  <c r="M761" i="105"/>
  <c r="V762" i="105"/>
  <c r="M762" i="105"/>
  <c r="V763" i="105"/>
  <c r="M763" i="105"/>
  <c r="V764" i="105"/>
  <c r="M764" i="105"/>
  <c r="V765" i="105"/>
  <c r="M765" i="105"/>
  <c r="V766" i="105"/>
  <c r="M766" i="105"/>
  <c r="V767" i="105"/>
  <c r="M767" i="105"/>
  <c r="V768" i="105"/>
  <c r="M768" i="105"/>
  <c r="V769" i="105"/>
  <c r="M769" i="105"/>
  <c r="V770" i="105"/>
  <c r="M770" i="105"/>
  <c r="V771" i="105"/>
  <c r="M771" i="105"/>
  <c r="V772" i="105"/>
  <c r="M772" i="105"/>
  <c r="V773" i="105"/>
  <c r="M773" i="105"/>
  <c r="V774" i="105"/>
  <c r="M774" i="105"/>
  <c r="V775" i="105"/>
  <c r="M775" i="105"/>
  <c r="V776" i="105"/>
  <c r="M776" i="105"/>
  <c r="V777" i="105"/>
  <c r="M777" i="105"/>
  <c r="V778" i="105"/>
  <c r="M778" i="105"/>
  <c r="V779" i="105"/>
  <c r="M779" i="105"/>
  <c r="V780" i="105"/>
  <c r="M780" i="105"/>
  <c r="V781" i="105"/>
  <c r="M781" i="105"/>
  <c r="V782" i="105"/>
  <c r="M782" i="105"/>
  <c r="V783" i="105"/>
  <c r="M783" i="105"/>
  <c r="V784" i="105"/>
  <c r="M784" i="105"/>
  <c r="V785" i="105"/>
  <c r="M785" i="105"/>
  <c r="V786" i="105"/>
  <c r="M786" i="105"/>
  <c r="V787" i="105"/>
  <c r="M787" i="105"/>
  <c r="V788" i="105"/>
  <c r="M788" i="105"/>
  <c r="V789" i="105"/>
  <c r="M789" i="105"/>
  <c r="V790" i="105"/>
  <c r="M790" i="105"/>
  <c r="V791" i="105"/>
  <c r="M791" i="105"/>
  <c r="V792" i="105"/>
  <c r="M792" i="105"/>
  <c r="V793" i="105"/>
  <c r="M793" i="105"/>
  <c r="V794" i="105"/>
  <c r="M794" i="105"/>
  <c r="V795" i="105"/>
  <c r="M795" i="105"/>
  <c r="V796" i="105"/>
  <c r="M796" i="105"/>
  <c r="V797" i="105"/>
  <c r="M797" i="105"/>
  <c r="V798" i="105"/>
  <c r="M798" i="105"/>
  <c r="V799" i="105"/>
  <c r="M799" i="105"/>
  <c r="V800" i="105"/>
  <c r="M800" i="105"/>
  <c r="V801" i="105"/>
  <c r="M801" i="105"/>
  <c r="V802" i="105"/>
  <c r="M802" i="105"/>
  <c r="V803" i="105"/>
  <c r="M803" i="105"/>
  <c r="V804" i="105"/>
  <c r="M804" i="105"/>
  <c r="V805" i="105"/>
  <c r="M805" i="105"/>
  <c r="V806" i="105"/>
  <c r="M806" i="105"/>
  <c r="V807" i="105"/>
  <c r="M807" i="105"/>
  <c r="V808" i="105"/>
  <c r="M808" i="105"/>
  <c r="V809" i="105"/>
  <c r="M809" i="105"/>
  <c r="V810" i="105"/>
  <c r="M810" i="105"/>
  <c r="V811" i="105"/>
  <c r="M811" i="105"/>
  <c r="V812" i="105"/>
  <c r="M812" i="105"/>
  <c r="V813" i="105"/>
  <c r="M813" i="105"/>
  <c r="V814" i="105"/>
  <c r="M814" i="105"/>
  <c r="V815" i="105"/>
  <c r="M815" i="105"/>
  <c r="V816" i="105"/>
  <c r="M816" i="105"/>
  <c r="V817" i="105"/>
  <c r="M817" i="105"/>
  <c r="V818" i="105"/>
  <c r="M818" i="105"/>
  <c r="V819" i="105"/>
  <c r="M819" i="105"/>
  <c r="V820" i="105"/>
  <c r="M820" i="105"/>
  <c r="V821" i="105"/>
  <c r="M821" i="105"/>
  <c r="V822" i="105"/>
  <c r="M822" i="105"/>
  <c r="V823" i="105"/>
  <c r="M823" i="105"/>
  <c r="V824" i="105"/>
  <c r="M824" i="105"/>
  <c r="V825" i="105"/>
  <c r="M825" i="105"/>
  <c r="V826" i="105"/>
  <c r="M826" i="105"/>
  <c r="V827" i="105"/>
  <c r="M827" i="105"/>
  <c r="V828" i="105"/>
  <c r="M828" i="105"/>
  <c r="V829" i="105"/>
  <c r="M829" i="105"/>
  <c r="V830" i="105"/>
  <c r="M830" i="105"/>
  <c r="V831" i="105"/>
  <c r="M831" i="105"/>
  <c r="V832" i="105"/>
  <c r="M832" i="105"/>
  <c r="V833" i="105"/>
  <c r="M833" i="105"/>
  <c r="V834" i="105"/>
  <c r="M834" i="105"/>
  <c r="V835" i="105"/>
  <c r="M835" i="105"/>
  <c r="V836" i="105"/>
  <c r="M836" i="105"/>
  <c r="V837" i="105"/>
  <c r="M837" i="105"/>
  <c r="V838" i="105"/>
  <c r="M838" i="105"/>
  <c r="V839" i="105"/>
  <c r="M839" i="105"/>
  <c r="V840" i="105"/>
  <c r="M840" i="105"/>
  <c r="V841" i="105"/>
  <c r="M841" i="105"/>
  <c r="V842" i="105"/>
  <c r="M842" i="105"/>
  <c r="V843" i="105"/>
  <c r="M843" i="105"/>
  <c r="V844" i="105"/>
  <c r="M844" i="105"/>
  <c r="V845" i="105"/>
  <c r="M845" i="105"/>
  <c r="V846" i="105"/>
  <c r="M846" i="105"/>
  <c r="V847" i="105"/>
  <c r="M847" i="105"/>
  <c r="V848" i="105"/>
  <c r="M848" i="105"/>
  <c r="V849" i="105"/>
  <c r="M849" i="105"/>
  <c r="V850" i="105"/>
  <c r="M850" i="105"/>
  <c r="V851" i="105"/>
  <c r="M851" i="105"/>
  <c r="V852" i="105"/>
  <c r="M852" i="105"/>
  <c r="V853" i="105"/>
  <c r="M853" i="105"/>
  <c r="V854" i="105"/>
  <c r="M854" i="105"/>
  <c r="V855" i="105"/>
  <c r="M855" i="105"/>
  <c r="V856" i="105"/>
  <c r="M856" i="105"/>
  <c r="V857" i="105"/>
  <c r="M857" i="105"/>
  <c r="V858" i="105"/>
  <c r="M858" i="105"/>
  <c r="V859" i="105"/>
  <c r="M859" i="105"/>
  <c r="V860" i="105"/>
  <c r="M860" i="105"/>
  <c r="V861" i="105"/>
  <c r="M861" i="105"/>
  <c r="V862" i="105"/>
  <c r="M862" i="105"/>
  <c r="V863" i="105"/>
  <c r="M863" i="105"/>
  <c r="V864" i="105"/>
  <c r="M864" i="105"/>
  <c r="V865" i="105"/>
  <c r="M865" i="105"/>
  <c r="V866" i="105"/>
  <c r="M866" i="105"/>
  <c r="V867" i="105"/>
  <c r="M867" i="105"/>
  <c r="V868" i="105"/>
  <c r="M868" i="105"/>
  <c r="V869" i="105"/>
  <c r="M869" i="105"/>
  <c r="V870" i="105"/>
  <c r="M870" i="105"/>
  <c r="V871" i="105"/>
  <c r="M871" i="105"/>
  <c r="V872" i="105"/>
  <c r="M872" i="105"/>
  <c r="V873" i="105"/>
  <c r="M873" i="105"/>
  <c r="V874" i="105"/>
  <c r="M874" i="105"/>
  <c r="V875" i="105"/>
  <c r="M875" i="105"/>
  <c r="V876" i="105"/>
  <c r="M876" i="105"/>
  <c r="V877" i="105"/>
  <c r="M877" i="105"/>
  <c r="V878" i="105"/>
  <c r="M878" i="105"/>
  <c r="V879" i="105"/>
  <c r="M879" i="105"/>
  <c r="V880" i="105"/>
  <c r="M880" i="105"/>
  <c r="V881" i="105"/>
  <c r="M881" i="105"/>
  <c r="V882" i="105"/>
  <c r="M882" i="105"/>
  <c r="V883" i="105"/>
  <c r="M883" i="105"/>
  <c r="V884" i="105"/>
  <c r="M884" i="105"/>
  <c r="V885" i="105"/>
  <c r="M885" i="105"/>
  <c r="V886" i="105"/>
  <c r="M886" i="105"/>
  <c r="V887" i="105"/>
  <c r="M887" i="105"/>
  <c r="V888" i="105"/>
  <c r="M888" i="105"/>
  <c r="V889" i="105"/>
  <c r="M889" i="105"/>
  <c r="V890" i="105"/>
  <c r="M890" i="105"/>
  <c r="V891" i="105"/>
  <c r="M891" i="105"/>
  <c r="V892" i="105"/>
  <c r="M892" i="105"/>
  <c r="V893" i="105"/>
  <c r="M893" i="105"/>
  <c r="V894" i="105"/>
  <c r="M894" i="105"/>
  <c r="V895" i="105"/>
  <c r="M895" i="105"/>
  <c r="V896" i="105"/>
  <c r="M896" i="105"/>
  <c r="V897" i="105"/>
  <c r="M897" i="105"/>
  <c r="V898" i="105"/>
  <c r="M898" i="105"/>
  <c r="V899" i="105"/>
  <c r="M899" i="105"/>
  <c r="V900" i="105"/>
  <c r="M900" i="105"/>
  <c r="V901" i="105"/>
  <c r="M901" i="105"/>
  <c r="V902" i="105"/>
  <c r="M902" i="105"/>
  <c r="V903" i="105"/>
  <c r="M903" i="105"/>
  <c r="V904" i="105"/>
  <c r="M904" i="105"/>
  <c r="V905" i="105"/>
  <c r="M905" i="105"/>
  <c r="V906" i="105"/>
  <c r="M906" i="105"/>
  <c r="V907" i="105"/>
  <c r="M907" i="105"/>
  <c r="V908" i="105"/>
  <c r="M908" i="105"/>
  <c r="V909" i="105"/>
  <c r="M909" i="105"/>
  <c r="V910" i="105"/>
  <c r="M910" i="105"/>
  <c r="V911" i="105"/>
  <c r="M911" i="105"/>
  <c r="V912" i="105"/>
  <c r="M912" i="105"/>
  <c r="V913" i="105"/>
  <c r="M913" i="105"/>
  <c r="V914" i="105"/>
  <c r="M914" i="105"/>
  <c r="V915" i="105"/>
  <c r="M915" i="105"/>
  <c r="V916" i="105"/>
  <c r="M916" i="105"/>
  <c r="V917" i="105"/>
  <c r="M917" i="105"/>
  <c r="V918" i="105"/>
  <c r="M918" i="105"/>
  <c r="V919" i="105"/>
  <c r="M919" i="105"/>
  <c r="V920" i="105"/>
  <c r="M920" i="105"/>
  <c r="V921" i="105"/>
  <c r="M921" i="105"/>
  <c r="V922" i="105"/>
  <c r="M922" i="105"/>
  <c r="V923" i="105"/>
  <c r="M923" i="105"/>
  <c r="V924" i="105"/>
  <c r="M924" i="105"/>
  <c r="V925" i="105"/>
  <c r="M925" i="105"/>
  <c r="V926" i="105"/>
  <c r="M926" i="105"/>
  <c r="V927" i="105"/>
  <c r="M927" i="105"/>
  <c r="V928" i="105"/>
  <c r="M928" i="105"/>
  <c r="V929" i="105"/>
  <c r="M929" i="105"/>
  <c r="V930" i="105"/>
  <c r="M930" i="105"/>
  <c r="V931" i="105"/>
  <c r="M931" i="105"/>
  <c r="V932" i="105"/>
  <c r="M932" i="105"/>
  <c r="V933" i="105"/>
  <c r="M933" i="105"/>
  <c r="V934" i="105"/>
  <c r="M934" i="105"/>
  <c r="V935" i="105"/>
  <c r="M935" i="105"/>
  <c r="V936" i="105"/>
  <c r="M936" i="105"/>
  <c r="V937" i="105"/>
  <c r="M937" i="105"/>
  <c r="V938" i="105"/>
  <c r="M938" i="105"/>
  <c r="V939" i="105"/>
  <c r="M939" i="105"/>
  <c r="V940" i="105"/>
  <c r="M940" i="105"/>
  <c r="V941" i="105"/>
  <c r="M941" i="105"/>
  <c r="V942" i="105"/>
  <c r="M942" i="105"/>
  <c r="V943" i="105"/>
  <c r="M943" i="105"/>
  <c r="V944" i="105"/>
  <c r="M944" i="105"/>
  <c r="V945" i="105"/>
  <c r="M945" i="105"/>
  <c r="V946" i="105"/>
  <c r="M946" i="105"/>
  <c r="V947" i="105"/>
  <c r="M947" i="105"/>
  <c r="V948" i="105"/>
  <c r="M948" i="105"/>
  <c r="V949" i="105"/>
  <c r="M949" i="105"/>
  <c r="V950" i="105"/>
  <c r="M950" i="105"/>
  <c r="V951" i="105"/>
  <c r="M951" i="105"/>
  <c r="V952" i="105"/>
  <c r="M952" i="105"/>
  <c r="V953" i="105"/>
  <c r="M953" i="105"/>
  <c r="V954" i="105"/>
  <c r="M954" i="105"/>
  <c r="V955" i="105"/>
  <c r="M955" i="105"/>
  <c r="V956" i="105"/>
  <c r="M956" i="105"/>
  <c r="V957" i="105"/>
  <c r="M957" i="105"/>
  <c r="V958" i="105"/>
  <c r="M958" i="105"/>
  <c r="V959" i="105"/>
  <c r="M959" i="105"/>
  <c r="V960" i="105"/>
  <c r="M960" i="105"/>
  <c r="V961" i="105"/>
  <c r="M961" i="105"/>
  <c r="V962" i="105"/>
  <c r="M962" i="105"/>
  <c r="V963" i="105"/>
  <c r="M963" i="105"/>
  <c r="V964" i="105"/>
  <c r="M964" i="105"/>
  <c r="V965" i="105"/>
  <c r="M965" i="105"/>
  <c r="V966" i="105"/>
  <c r="M966" i="105"/>
  <c r="V967" i="105"/>
  <c r="M967" i="105"/>
  <c r="V968" i="105"/>
  <c r="M968" i="105"/>
  <c r="V969" i="105"/>
  <c r="M969" i="105"/>
  <c r="V970" i="105"/>
  <c r="M970" i="105"/>
  <c r="V971" i="105"/>
  <c r="M971" i="105"/>
  <c r="V972" i="105"/>
  <c r="M972" i="105"/>
  <c r="V973" i="105"/>
  <c r="M973" i="105"/>
  <c r="V974" i="105"/>
  <c r="M974" i="105"/>
  <c r="V975" i="105"/>
  <c r="M975" i="105"/>
  <c r="V976" i="105"/>
  <c r="M976" i="105"/>
  <c r="V977" i="105"/>
  <c r="M977" i="105"/>
  <c r="V978" i="105"/>
  <c r="M978" i="105"/>
  <c r="V979" i="105"/>
  <c r="M979" i="105"/>
  <c r="V980" i="105"/>
  <c r="M980" i="105"/>
  <c r="V981" i="105"/>
  <c r="M981" i="105"/>
  <c r="V982" i="105"/>
  <c r="M982" i="105"/>
  <c r="V983" i="105"/>
  <c r="M983" i="105"/>
  <c r="V984" i="105"/>
  <c r="M984" i="105"/>
  <c r="V985" i="105"/>
  <c r="M985" i="105"/>
  <c r="V986" i="105"/>
  <c r="M986" i="105"/>
  <c r="V987" i="105"/>
  <c r="M987" i="105"/>
  <c r="V988" i="105"/>
  <c r="M988" i="105"/>
  <c r="V989" i="105"/>
  <c r="M989" i="105"/>
  <c r="V990" i="105"/>
  <c r="M990" i="105"/>
  <c r="V991" i="105"/>
  <c r="M991" i="105"/>
  <c r="V992" i="105"/>
  <c r="M992" i="105"/>
  <c r="V993" i="105"/>
  <c r="M993" i="105"/>
  <c r="V994" i="105"/>
  <c r="M994" i="105"/>
  <c r="V995" i="105"/>
  <c r="M995" i="105"/>
  <c r="V996" i="105"/>
  <c r="M996" i="105"/>
  <c r="V997" i="105"/>
  <c r="M997" i="105"/>
  <c r="V998" i="105"/>
  <c r="M998" i="105"/>
  <c r="V999" i="105"/>
  <c r="M999" i="105"/>
  <c r="V1000" i="105"/>
  <c r="M1000" i="105"/>
  <c r="V1001" i="105"/>
  <c r="M1001" i="105"/>
  <c r="V1002" i="105"/>
  <c r="M1002" i="105"/>
  <c r="V1003" i="105"/>
  <c r="M1003" i="105"/>
  <c r="V1004" i="105"/>
  <c r="M1004" i="105"/>
  <c r="V1005" i="105"/>
  <c r="M1005" i="105"/>
  <c r="V1006" i="105"/>
  <c r="M1006" i="105"/>
  <c r="V1007" i="105"/>
  <c r="M1007" i="105"/>
  <c r="V1008" i="105"/>
  <c r="M1008" i="105"/>
  <c r="V1009" i="105"/>
  <c r="M1009" i="105"/>
  <c r="V1010" i="105"/>
  <c r="M1010" i="105"/>
  <c r="V1011" i="105"/>
  <c r="M1011" i="105"/>
  <c r="V1012" i="105"/>
  <c r="M1012" i="105"/>
  <c r="V1013" i="105"/>
  <c r="M1013" i="105"/>
  <c r="V1014" i="105"/>
  <c r="M1014" i="105"/>
  <c r="V1015" i="105"/>
  <c r="M1015" i="105"/>
  <c r="V1016" i="105"/>
  <c r="M1016" i="105"/>
  <c r="V1017" i="105"/>
  <c r="M1017" i="105"/>
  <c r="V1018" i="105"/>
  <c r="M1018" i="105"/>
  <c r="V1019" i="105"/>
  <c r="M1019" i="105"/>
  <c r="V1020" i="105"/>
  <c r="M1020" i="105"/>
  <c r="V1021" i="105"/>
  <c r="M1021" i="105"/>
  <c r="V1022" i="105"/>
  <c r="M1022" i="105"/>
  <c r="V1023" i="105"/>
  <c r="M1023" i="105"/>
  <c r="V1024" i="105"/>
  <c r="M1024" i="105"/>
  <c r="V1025" i="105"/>
  <c r="M1025" i="105"/>
  <c r="V1026" i="105"/>
  <c r="M1026" i="105"/>
  <c r="V1027" i="105"/>
  <c r="M1027" i="105"/>
  <c r="V1028" i="105"/>
  <c r="M1028" i="105"/>
  <c r="V1029" i="105"/>
  <c r="M1029" i="105"/>
  <c r="V1030" i="105"/>
  <c r="M1030" i="105"/>
  <c r="V1031" i="105"/>
  <c r="M1031" i="105"/>
  <c r="V1032" i="105"/>
  <c r="M1032" i="105"/>
  <c r="V1033" i="105"/>
  <c r="M1033" i="105"/>
  <c r="V1034" i="105"/>
  <c r="M1034" i="105"/>
  <c r="V1035" i="105"/>
  <c r="M1035" i="105"/>
  <c r="V1036" i="105"/>
  <c r="M1036" i="105"/>
  <c r="V1037" i="105"/>
  <c r="M1037" i="105"/>
  <c r="V1038" i="105"/>
  <c r="M1038" i="105"/>
  <c r="V1039" i="105"/>
  <c r="M1039" i="105"/>
  <c r="V1040" i="105"/>
  <c r="M1040" i="105"/>
  <c r="V1041" i="105"/>
  <c r="M1041" i="105"/>
  <c r="V1042" i="105"/>
  <c r="M1042" i="105"/>
  <c r="V1043" i="105"/>
  <c r="M1043" i="105"/>
  <c r="V1044" i="105"/>
  <c r="M1044" i="105"/>
  <c r="V1045" i="105"/>
  <c r="M1045" i="105"/>
  <c r="V1046" i="105"/>
  <c r="M1046" i="105"/>
  <c r="V1062" i="105"/>
  <c r="M1062" i="105"/>
  <c r="T1062" i="105"/>
  <c r="V1078" i="105"/>
  <c r="M1078" i="105"/>
  <c r="T1078" i="105"/>
  <c r="V1094" i="105"/>
  <c r="M1094" i="105"/>
  <c r="T1094" i="105"/>
  <c r="V1110" i="105"/>
  <c r="M1110" i="105"/>
  <c r="T1110" i="105"/>
  <c r="V1126" i="105"/>
  <c r="M1126" i="105"/>
  <c r="T1126" i="105"/>
  <c r="V1142" i="105"/>
  <c r="M1142" i="105"/>
  <c r="T1142" i="105"/>
  <c r="V1158" i="105"/>
  <c r="M1158" i="105"/>
  <c r="T1158" i="105"/>
  <c r="V1174" i="105"/>
  <c r="M1174" i="105"/>
  <c r="T1174" i="105"/>
  <c r="V1190" i="105"/>
  <c r="M1190" i="105"/>
  <c r="T1190" i="105"/>
  <c r="V1206" i="105"/>
  <c r="M1206" i="105"/>
  <c r="T1206" i="105"/>
  <c r="V1222" i="105"/>
  <c r="M1222" i="105"/>
  <c r="T1222" i="105"/>
  <c r="V1238" i="105"/>
  <c r="M1238" i="105"/>
  <c r="T1238" i="105"/>
  <c r="V1254" i="105"/>
  <c r="M1254" i="105"/>
  <c r="T1254" i="105"/>
  <c r="V1270" i="105"/>
  <c r="M1270" i="105"/>
  <c r="T1270" i="105"/>
  <c r="M549" i="105"/>
  <c r="M551" i="105"/>
  <c r="M553" i="105"/>
  <c r="M555" i="105"/>
  <c r="M557" i="105"/>
  <c r="M559" i="105"/>
  <c r="M561" i="105"/>
  <c r="M563" i="105"/>
  <c r="M565" i="105"/>
  <c r="M567" i="105"/>
  <c r="M569" i="105"/>
  <c r="M571" i="105"/>
  <c r="M573" i="105"/>
  <c r="M575" i="105"/>
  <c r="M577" i="105"/>
  <c r="M579" i="105"/>
  <c r="M581" i="105"/>
  <c r="M583" i="105"/>
  <c r="M585" i="105"/>
  <c r="M587" i="105"/>
  <c r="M589" i="105"/>
  <c r="M591" i="105"/>
  <c r="M593" i="105"/>
  <c r="M595" i="105"/>
  <c r="M597" i="105"/>
  <c r="M599" i="105"/>
  <c r="M601" i="105"/>
  <c r="M603" i="105"/>
  <c r="M605" i="105"/>
  <c r="M607" i="105"/>
  <c r="M609" i="105"/>
  <c r="M611" i="105"/>
  <c r="M613" i="105"/>
  <c r="M615" i="105"/>
  <c r="M617" i="105"/>
  <c r="M619" i="105"/>
  <c r="M621" i="105"/>
  <c r="M623" i="105"/>
  <c r="M625" i="105"/>
  <c r="M627" i="105"/>
  <c r="M629" i="105"/>
  <c r="M631" i="105"/>
  <c r="M633" i="105"/>
  <c r="M635" i="105"/>
  <c r="M637" i="105"/>
  <c r="M639" i="105"/>
  <c r="M641" i="105"/>
  <c r="M643" i="105"/>
  <c r="M645" i="105"/>
  <c r="M647" i="105"/>
  <c r="M649" i="105"/>
  <c r="M651" i="105"/>
  <c r="M653" i="105"/>
  <c r="M655" i="105"/>
  <c r="M657" i="105"/>
  <c r="M659" i="105"/>
  <c r="M661" i="105"/>
  <c r="M663" i="105"/>
  <c r="M665" i="105"/>
  <c r="M667" i="105"/>
  <c r="M669" i="105"/>
  <c r="M671" i="105"/>
  <c r="M673" i="105"/>
  <c r="M675" i="105"/>
  <c r="M677" i="105"/>
  <c r="M679" i="105"/>
  <c r="M681" i="105"/>
  <c r="M683" i="105"/>
  <c r="M685" i="105"/>
  <c r="M687" i="105"/>
  <c r="M689" i="105"/>
  <c r="M691" i="105"/>
  <c r="M693" i="105"/>
  <c r="M695" i="105"/>
  <c r="M697" i="105"/>
  <c r="M699" i="105"/>
  <c r="M701" i="105"/>
  <c r="M703" i="105"/>
  <c r="M705" i="105"/>
  <c r="M707" i="105"/>
  <c r="M709" i="105"/>
  <c r="M711" i="105"/>
  <c r="M713" i="105"/>
  <c r="M715" i="105"/>
  <c r="M717" i="105"/>
  <c r="M719" i="105"/>
  <c r="M721" i="105"/>
  <c r="M723" i="105"/>
  <c r="M725" i="105"/>
  <c r="M727" i="105"/>
  <c r="M729" i="105"/>
  <c r="M731" i="105"/>
  <c r="M733" i="105"/>
  <c r="M735" i="105"/>
  <c r="M737" i="105"/>
  <c r="M739" i="105"/>
  <c r="M741" i="105"/>
  <c r="M743" i="105"/>
  <c r="M745" i="105"/>
  <c r="M747" i="105"/>
  <c r="V1058" i="105"/>
  <c r="M1058" i="105"/>
  <c r="T1058" i="105"/>
  <c r="V1074" i="105"/>
  <c r="M1074" i="105"/>
  <c r="T1074" i="105"/>
  <c r="V1090" i="105"/>
  <c r="M1090" i="105"/>
  <c r="T1090" i="105"/>
  <c r="V1106" i="105"/>
  <c r="M1106" i="105"/>
  <c r="T1106" i="105"/>
  <c r="V1122" i="105"/>
  <c r="M1122" i="105"/>
  <c r="T1122" i="105"/>
  <c r="V1138" i="105"/>
  <c r="M1138" i="105"/>
  <c r="T1138" i="105"/>
  <c r="V1154" i="105"/>
  <c r="M1154" i="105"/>
  <c r="T1154" i="105"/>
  <c r="V1170" i="105"/>
  <c r="M1170" i="105"/>
  <c r="T1170" i="105"/>
  <c r="V1186" i="105"/>
  <c r="M1186" i="105"/>
  <c r="T1186" i="105"/>
  <c r="V1202" i="105"/>
  <c r="M1202" i="105"/>
  <c r="T1202" i="105"/>
  <c r="V1218" i="105"/>
  <c r="M1218" i="105"/>
  <c r="T1218" i="105"/>
  <c r="V1234" i="105"/>
  <c r="M1234" i="105"/>
  <c r="T1234" i="105"/>
  <c r="V1250" i="105"/>
  <c r="M1250" i="105"/>
  <c r="T1250" i="105"/>
  <c r="V1266" i="105"/>
  <c r="M1266" i="105"/>
  <c r="T1266" i="105"/>
  <c r="W1433" i="105"/>
  <c r="W1481" i="105"/>
  <c r="U1481" i="105"/>
  <c r="V1482" i="105"/>
  <c r="M1482" i="105"/>
  <c r="T1482" i="105"/>
  <c r="W1485" i="105"/>
  <c r="U1485" i="105"/>
  <c r="V1486" i="105"/>
  <c r="M1486" i="105"/>
  <c r="T1486" i="105"/>
  <c r="U1489" i="105"/>
  <c r="V1490" i="105"/>
  <c r="M1490" i="105"/>
  <c r="T1490" i="105"/>
  <c r="W1493" i="105"/>
  <c r="U1493" i="105"/>
  <c r="V1494" i="105"/>
  <c r="M1494" i="105"/>
  <c r="T1494" i="105"/>
  <c r="V1498" i="105"/>
  <c r="M1498" i="105"/>
  <c r="T1498" i="105"/>
  <c r="W1501" i="105"/>
  <c r="U1501" i="105"/>
  <c r="V1502" i="105"/>
  <c r="M1502" i="105"/>
  <c r="T1502" i="105"/>
  <c r="W1505" i="105"/>
  <c r="U1505" i="105"/>
  <c r="V1506" i="105"/>
  <c r="M1506" i="105"/>
  <c r="T1506" i="105"/>
  <c r="V1510" i="105"/>
  <c r="M1510" i="105"/>
  <c r="T1510" i="105"/>
  <c r="W1513" i="105"/>
  <c r="U1513" i="105"/>
  <c r="V1514" i="105"/>
  <c r="M1514" i="105"/>
  <c r="T1514" i="105"/>
  <c r="V1518" i="105"/>
  <c r="M1518" i="105"/>
  <c r="T1518" i="105"/>
  <c r="W1521" i="105"/>
  <c r="V1522" i="105"/>
  <c r="M1522" i="105"/>
  <c r="T1522" i="105"/>
  <c r="W1525" i="105"/>
  <c r="U1525" i="105"/>
  <c r="V1526" i="105"/>
  <c r="M1526" i="105"/>
  <c r="T1526" i="105"/>
  <c r="V1530" i="105"/>
  <c r="M1530" i="105"/>
  <c r="T1530" i="105"/>
  <c r="W1533" i="105"/>
  <c r="U1533" i="105"/>
  <c r="V1534" i="105"/>
  <c r="M1534" i="105"/>
  <c r="T1534" i="105"/>
  <c r="W1537" i="105"/>
  <c r="U1537" i="105"/>
  <c r="V1538" i="105"/>
  <c r="M1538" i="105"/>
  <c r="T1538" i="105"/>
  <c r="W1541" i="105"/>
  <c r="U1541" i="105"/>
  <c r="V1542" i="105"/>
  <c r="M1542" i="105"/>
  <c r="T1542" i="105"/>
  <c r="W1545" i="105"/>
  <c r="V1546" i="105"/>
  <c r="M1546" i="105"/>
  <c r="T1546" i="105"/>
  <c r="W1549" i="105"/>
  <c r="U1549" i="105"/>
  <c r="V1550" i="105"/>
  <c r="M1550" i="105"/>
  <c r="T1550" i="105"/>
  <c r="U1553" i="105"/>
  <c r="V1554" i="105"/>
  <c r="M1554" i="105"/>
  <c r="T1554" i="105"/>
  <c r="U1557" i="105"/>
  <c r="V1558" i="105"/>
  <c r="M1558" i="105"/>
  <c r="T1558" i="105"/>
  <c r="W1561" i="105"/>
  <c r="V1562" i="105"/>
  <c r="M1562" i="105"/>
  <c r="T1562" i="105"/>
  <c r="W1565" i="105"/>
  <c r="U1565" i="105"/>
  <c r="V1566" i="105"/>
  <c r="M1566" i="105"/>
  <c r="T1566" i="105"/>
  <c r="W1569" i="105"/>
  <c r="U1569" i="105"/>
  <c r="V1570" i="105"/>
  <c r="M1570" i="105"/>
  <c r="T1570" i="105"/>
  <c r="V1574" i="105"/>
  <c r="M1574" i="105"/>
  <c r="T1574" i="105"/>
  <c r="W1577" i="105"/>
  <c r="V1578" i="105"/>
  <c r="M1578" i="105"/>
  <c r="T1578" i="105"/>
  <c r="W1581" i="105"/>
  <c r="U1581" i="105"/>
  <c r="V1582" i="105"/>
  <c r="M1582" i="105"/>
  <c r="T1582" i="105"/>
  <c r="W1585" i="105"/>
  <c r="U1585" i="105"/>
  <c r="V1586" i="105"/>
  <c r="M1586" i="105"/>
  <c r="T1586" i="105"/>
  <c r="U1589" i="105"/>
  <c r="V1590" i="105"/>
  <c r="M1590" i="105"/>
  <c r="T1590" i="105"/>
  <c r="W1593" i="105"/>
  <c r="U1593" i="105"/>
  <c r="V1594" i="105"/>
  <c r="M1594" i="105"/>
  <c r="T1594" i="105"/>
  <c r="W1597" i="105"/>
  <c r="U1597" i="105"/>
  <c r="V1598" i="105"/>
  <c r="M1598" i="105"/>
  <c r="T1598" i="105"/>
  <c r="W1601" i="105"/>
  <c r="U1601" i="105"/>
  <c r="V1602" i="105"/>
  <c r="M1602" i="105"/>
  <c r="T1602" i="105"/>
  <c r="U1605" i="105"/>
  <c r="V1606" i="105"/>
  <c r="M1606" i="105"/>
  <c r="T1606" i="105"/>
  <c r="V1610" i="105"/>
  <c r="M1610" i="105"/>
  <c r="T1610" i="105"/>
  <c r="W1613" i="105"/>
  <c r="U1613" i="105"/>
  <c r="V1614" i="105"/>
  <c r="M1614" i="105"/>
  <c r="T1614" i="105"/>
  <c r="W1617" i="105"/>
  <c r="U1617" i="105"/>
  <c r="V1618" i="105"/>
  <c r="M1618" i="105"/>
  <c r="T1618" i="105"/>
  <c r="W1621" i="105"/>
  <c r="U1621" i="105"/>
  <c r="V1622" i="105"/>
  <c r="M1622" i="105"/>
  <c r="T1622" i="105"/>
  <c r="V1626" i="105"/>
  <c r="M1626" i="105"/>
  <c r="T1626" i="105"/>
  <c r="W1629" i="105"/>
  <c r="U1629" i="105"/>
  <c r="W1637" i="105"/>
  <c r="U1637" i="105"/>
  <c r="W1645" i="105"/>
  <c r="U1645" i="105"/>
  <c r="W1653" i="105"/>
  <c r="U1653" i="105"/>
  <c r="W1661" i="105"/>
  <c r="U1661" i="105"/>
  <c r="W1669" i="105"/>
  <c r="U1669" i="105"/>
  <c r="W1677" i="105"/>
  <c r="U1677" i="105"/>
  <c r="W1685" i="105"/>
  <c r="U1685" i="105"/>
  <c r="W1693" i="105"/>
  <c r="U1693" i="105"/>
  <c r="W1701" i="105"/>
  <c r="U1701" i="105"/>
  <c r="W1709" i="105"/>
  <c r="U1709" i="105"/>
  <c r="W1717" i="105"/>
  <c r="U1717" i="105"/>
  <c r="W1741" i="105"/>
  <c r="U1741" i="105"/>
  <c r="W1753" i="105"/>
  <c r="U1753" i="105"/>
  <c r="W1785" i="105"/>
  <c r="U1785" i="105"/>
  <c r="W1801" i="105"/>
  <c r="U1801" i="105"/>
  <c r="U1833" i="105"/>
  <c r="V1048" i="105"/>
  <c r="V1051" i="105"/>
  <c r="M1051" i="105"/>
  <c r="V1055" i="105"/>
  <c r="M1055" i="105"/>
  <c r="V1059" i="105"/>
  <c r="M1059" i="105"/>
  <c r="V1063" i="105"/>
  <c r="M1063" i="105"/>
  <c r="V1067" i="105"/>
  <c r="M1067" i="105"/>
  <c r="V1071" i="105"/>
  <c r="M1071" i="105"/>
  <c r="V1075" i="105"/>
  <c r="M1075" i="105"/>
  <c r="V1079" i="105"/>
  <c r="M1079" i="105"/>
  <c r="V1083" i="105"/>
  <c r="M1083" i="105"/>
  <c r="V1087" i="105"/>
  <c r="M1087" i="105"/>
  <c r="V1091" i="105"/>
  <c r="M1091" i="105"/>
  <c r="V1095" i="105"/>
  <c r="M1095" i="105"/>
  <c r="V1099" i="105"/>
  <c r="M1099" i="105"/>
  <c r="V1103" i="105"/>
  <c r="M1103" i="105"/>
  <c r="V1107" i="105"/>
  <c r="M1107" i="105"/>
  <c r="V1111" i="105"/>
  <c r="M1111" i="105"/>
  <c r="V1115" i="105"/>
  <c r="M1115" i="105"/>
  <c r="V1119" i="105"/>
  <c r="M1119" i="105"/>
  <c r="V1123" i="105"/>
  <c r="M1123" i="105"/>
  <c r="V1127" i="105"/>
  <c r="M1127" i="105"/>
  <c r="V1131" i="105"/>
  <c r="M1131" i="105"/>
  <c r="V1135" i="105"/>
  <c r="M1135" i="105"/>
  <c r="V1139" i="105"/>
  <c r="M1139" i="105"/>
  <c r="V1143" i="105"/>
  <c r="M1143" i="105"/>
  <c r="V1147" i="105"/>
  <c r="M1147" i="105"/>
  <c r="V1151" i="105"/>
  <c r="M1151" i="105"/>
  <c r="V1155" i="105"/>
  <c r="M1155" i="105"/>
  <c r="V1159" i="105"/>
  <c r="M1159" i="105"/>
  <c r="V1163" i="105"/>
  <c r="M1163" i="105"/>
  <c r="V1167" i="105"/>
  <c r="M1167" i="105"/>
  <c r="V1171" i="105"/>
  <c r="M1171" i="105"/>
  <c r="V1175" i="105"/>
  <c r="M1175" i="105"/>
  <c r="V1179" i="105"/>
  <c r="M1179" i="105"/>
  <c r="V1183" i="105"/>
  <c r="M1183" i="105"/>
  <c r="V1187" i="105"/>
  <c r="M1187" i="105"/>
  <c r="V1191" i="105"/>
  <c r="M1191" i="105"/>
  <c r="V1195" i="105"/>
  <c r="M1195" i="105"/>
  <c r="V1199" i="105"/>
  <c r="M1199" i="105"/>
  <c r="V1203" i="105"/>
  <c r="M1203" i="105"/>
  <c r="V1207" i="105"/>
  <c r="M1207" i="105"/>
  <c r="V1211" i="105"/>
  <c r="M1211" i="105"/>
  <c r="V1215" i="105"/>
  <c r="M1215" i="105"/>
  <c r="V1219" i="105"/>
  <c r="M1219" i="105"/>
  <c r="V1223" i="105"/>
  <c r="M1223" i="105"/>
  <c r="V1227" i="105"/>
  <c r="M1227" i="105"/>
  <c r="V1231" i="105"/>
  <c r="M1231" i="105"/>
  <c r="V1235" i="105"/>
  <c r="M1235" i="105"/>
  <c r="V1239" i="105"/>
  <c r="M1239" i="105"/>
  <c r="V1243" i="105"/>
  <c r="M1243" i="105"/>
  <c r="V1247" i="105"/>
  <c r="M1247" i="105"/>
  <c r="V1251" i="105"/>
  <c r="M1251" i="105"/>
  <c r="V1255" i="105"/>
  <c r="M1255" i="105"/>
  <c r="V1259" i="105"/>
  <c r="M1259" i="105"/>
  <c r="V1263" i="105"/>
  <c r="M1263" i="105"/>
  <c r="V1267" i="105"/>
  <c r="M1267" i="105"/>
  <c r="V1271" i="105"/>
  <c r="M1271" i="105"/>
  <c r="V1275" i="105"/>
  <c r="M1275" i="105"/>
  <c r="W1280" i="105"/>
  <c r="V1280" i="105"/>
  <c r="U1288" i="105"/>
  <c r="W1288" i="105"/>
  <c r="V1288" i="105"/>
  <c r="U1296" i="105"/>
  <c r="W1296" i="105"/>
  <c r="W1429" i="105"/>
  <c r="W1445" i="105"/>
  <c r="W1461" i="105"/>
  <c r="W1477" i="105"/>
  <c r="T1047" i="105"/>
  <c r="V1052" i="105"/>
  <c r="M1052" i="105"/>
  <c r="V1056" i="105"/>
  <c r="M1056" i="105"/>
  <c r="V1060" i="105"/>
  <c r="M1060" i="105"/>
  <c r="V1064" i="105"/>
  <c r="M1064" i="105"/>
  <c r="V1068" i="105"/>
  <c r="M1068" i="105"/>
  <c r="V1072" i="105"/>
  <c r="M1072" i="105"/>
  <c r="V1076" i="105"/>
  <c r="M1076" i="105"/>
  <c r="V1080" i="105"/>
  <c r="M1080" i="105"/>
  <c r="V1084" i="105"/>
  <c r="M1084" i="105"/>
  <c r="V1088" i="105"/>
  <c r="M1088" i="105"/>
  <c r="V1092" i="105"/>
  <c r="M1092" i="105"/>
  <c r="V1096" i="105"/>
  <c r="M1096" i="105"/>
  <c r="V1100" i="105"/>
  <c r="M1100" i="105"/>
  <c r="V1104" i="105"/>
  <c r="M1104" i="105"/>
  <c r="V1108" i="105"/>
  <c r="M1108" i="105"/>
  <c r="V1112" i="105"/>
  <c r="M1112" i="105"/>
  <c r="V1116" i="105"/>
  <c r="M1116" i="105"/>
  <c r="V1120" i="105"/>
  <c r="M1120" i="105"/>
  <c r="V1124" i="105"/>
  <c r="M1124" i="105"/>
  <c r="V1128" i="105"/>
  <c r="M1128" i="105"/>
  <c r="V1132" i="105"/>
  <c r="M1132" i="105"/>
  <c r="V1136" i="105"/>
  <c r="M1136" i="105"/>
  <c r="V1140" i="105"/>
  <c r="M1140" i="105"/>
  <c r="V1144" i="105"/>
  <c r="M1144" i="105"/>
  <c r="V1148" i="105"/>
  <c r="M1148" i="105"/>
  <c r="V1152" i="105"/>
  <c r="M1152" i="105"/>
  <c r="V1156" i="105"/>
  <c r="M1156" i="105"/>
  <c r="V1160" i="105"/>
  <c r="M1160" i="105"/>
  <c r="V1164" i="105"/>
  <c r="M1164" i="105"/>
  <c r="V1168" i="105"/>
  <c r="M1168" i="105"/>
  <c r="V1172" i="105"/>
  <c r="M1172" i="105"/>
  <c r="V1176" i="105"/>
  <c r="M1176" i="105"/>
  <c r="V1180" i="105"/>
  <c r="M1180" i="105"/>
  <c r="V1184" i="105"/>
  <c r="M1184" i="105"/>
  <c r="V1188" i="105"/>
  <c r="M1188" i="105"/>
  <c r="V1192" i="105"/>
  <c r="M1192" i="105"/>
  <c r="V1196" i="105"/>
  <c r="M1196" i="105"/>
  <c r="V1200" i="105"/>
  <c r="M1200" i="105"/>
  <c r="V1204" i="105"/>
  <c r="M1204" i="105"/>
  <c r="V1208" i="105"/>
  <c r="M1208" i="105"/>
  <c r="V1212" i="105"/>
  <c r="M1212" i="105"/>
  <c r="V1216" i="105"/>
  <c r="M1216" i="105"/>
  <c r="V1220" i="105"/>
  <c r="M1220" i="105"/>
  <c r="V1224" i="105"/>
  <c r="M1224" i="105"/>
  <c r="V1228" i="105"/>
  <c r="M1228" i="105"/>
  <c r="V1232" i="105"/>
  <c r="M1232" i="105"/>
  <c r="V1236" i="105"/>
  <c r="M1236" i="105"/>
  <c r="V1240" i="105"/>
  <c r="M1240" i="105"/>
  <c r="V1244" i="105"/>
  <c r="M1244" i="105"/>
  <c r="V1248" i="105"/>
  <c r="M1248" i="105"/>
  <c r="V1252" i="105"/>
  <c r="M1252" i="105"/>
  <c r="V1256" i="105"/>
  <c r="M1256" i="105"/>
  <c r="V1260" i="105"/>
  <c r="M1260" i="105"/>
  <c r="V1264" i="105"/>
  <c r="M1264" i="105"/>
  <c r="V1268" i="105"/>
  <c r="M1268" i="105"/>
  <c r="V1272" i="105"/>
  <c r="M1272" i="105"/>
  <c r="V1276" i="105"/>
  <c r="M1276" i="105"/>
  <c r="U1282" i="105"/>
  <c r="W1282" i="105"/>
  <c r="V1282" i="105"/>
  <c r="T1284" i="105"/>
  <c r="U1290" i="105"/>
  <c r="W1290" i="105"/>
  <c r="V1290" i="105"/>
  <c r="T1292" i="105"/>
  <c r="W1329" i="105"/>
  <c r="W1337" i="105"/>
  <c r="W1345" i="105"/>
  <c r="W1353" i="105"/>
  <c r="W1361" i="105"/>
  <c r="W1369" i="105"/>
  <c r="W1377" i="105"/>
  <c r="W1385" i="105"/>
  <c r="W1393" i="105"/>
  <c r="W1401" i="105"/>
  <c r="W1409" i="105"/>
  <c r="W1417" i="105"/>
  <c r="W1425" i="105"/>
  <c r="U1047" i="105"/>
  <c r="V1047" i="105"/>
  <c r="V1049" i="105"/>
  <c r="M1049" i="105"/>
  <c r="V1053" i="105"/>
  <c r="M1053" i="105"/>
  <c r="V1057" i="105"/>
  <c r="M1057" i="105"/>
  <c r="V1061" i="105"/>
  <c r="M1061" i="105"/>
  <c r="V1065" i="105"/>
  <c r="M1065" i="105"/>
  <c r="V1069" i="105"/>
  <c r="M1069" i="105"/>
  <c r="V1073" i="105"/>
  <c r="M1073" i="105"/>
  <c r="V1077" i="105"/>
  <c r="M1077" i="105"/>
  <c r="V1081" i="105"/>
  <c r="M1081" i="105"/>
  <c r="V1085" i="105"/>
  <c r="M1085" i="105"/>
  <c r="V1089" i="105"/>
  <c r="M1089" i="105"/>
  <c r="V1093" i="105"/>
  <c r="M1093" i="105"/>
  <c r="V1097" i="105"/>
  <c r="M1097" i="105"/>
  <c r="V1101" i="105"/>
  <c r="M1101" i="105"/>
  <c r="V1105" i="105"/>
  <c r="M1105" i="105"/>
  <c r="V1109" i="105"/>
  <c r="M1109" i="105"/>
  <c r="V1113" i="105"/>
  <c r="M1113" i="105"/>
  <c r="V1117" i="105"/>
  <c r="M1117" i="105"/>
  <c r="V1121" i="105"/>
  <c r="M1121" i="105"/>
  <c r="V1125" i="105"/>
  <c r="M1125" i="105"/>
  <c r="V1129" i="105"/>
  <c r="M1129" i="105"/>
  <c r="V1133" i="105"/>
  <c r="M1133" i="105"/>
  <c r="V1137" i="105"/>
  <c r="M1137" i="105"/>
  <c r="V1141" i="105"/>
  <c r="M1141" i="105"/>
  <c r="V1145" i="105"/>
  <c r="M1145" i="105"/>
  <c r="V1149" i="105"/>
  <c r="M1149" i="105"/>
  <c r="V1153" i="105"/>
  <c r="M1153" i="105"/>
  <c r="V1157" i="105"/>
  <c r="M1157" i="105"/>
  <c r="V1161" i="105"/>
  <c r="M1161" i="105"/>
  <c r="V1165" i="105"/>
  <c r="M1165" i="105"/>
  <c r="V1169" i="105"/>
  <c r="M1169" i="105"/>
  <c r="V1173" i="105"/>
  <c r="M1173" i="105"/>
  <c r="V1177" i="105"/>
  <c r="M1177" i="105"/>
  <c r="V1181" i="105"/>
  <c r="M1181" i="105"/>
  <c r="V1185" i="105"/>
  <c r="M1185" i="105"/>
  <c r="V1189" i="105"/>
  <c r="M1189" i="105"/>
  <c r="V1193" i="105"/>
  <c r="M1193" i="105"/>
  <c r="V1197" i="105"/>
  <c r="M1197" i="105"/>
  <c r="V1201" i="105"/>
  <c r="M1201" i="105"/>
  <c r="V1205" i="105"/>
  <c r="M1205" i="105"/>
  <c r="V1209" i="105"/>
  <c r="M1209" i="105"/>
  <c r="V1213" i="105"/>
  <c r="M1213" i="105"/>
  <c r="V1217" i="105"/>
  <c r="M1217" i="105"/>
  <c r="V1221" i="105"/>
  <c r="M1221" i="105"/>
  <c r="V1225" i="105"/>
  <c r="M1225" i="105"/>
  <c r="V1229" i="105"/>
  <c r="M1229" i="105"/>
  <c r="V1233" i="105"/>
  <c r="M1233" i="105"/>
  <c r="V1237" i="105"/>
  <c r="M1237" i="105"/>
  <c r="V1241" i="105"/>
  <c r="M1241" i="105"/>
  <c r="V1245" i="105"/>
  <c r="M1245" i="105"/>
  <c r="V1249" i="105"/>
  <c r="M1249" i="105"/>
  <c r="V1253" i="105"/>
  <c r="M1253" i="105"/>
  <c r="V1257" i="105"/>
  <c r="M1257" i="105"/>
  <c r="V1261" i="105"/>
  <c r="M1261" i="105"/>
  <c r="V1265" i="105"/>
  <c r="M1265" i="105"/>
  <c r="V1269" i="105"/>
  <c r="M1269" i="105"/>
  <c r="V1273" i="105"/>
  <c r="M1273" i="105"/>
  <c r="V1277" i="105"/>
  <c r="M1277" i="105"/>
  <c r="U1284" i="105"/>
  <c r="W1284" i="105"/>
  <c r="V1284" i="105"/>
  <c r="U1292" i="105"/>
  <c r="W1292" i="105"/>
  <c r="V1292" i="105"/>
  <c r="V1483" i="105"/>
  <c r="M1483" i="105"/>
  <c r="V1487" i="105"/>
  <c r="M1487" i="105"/>
  <c r="V1491" i="105"/>
  <c r="M1491" i="105"/>
  <c r="V1495" i="105"/>
  <c r="M1495" i="105"/>
  <c r="V1499" i="105"/>
  <c r="M1499" i="105"/>
  <c r="V1503" i="105"/>
  <c r="M1503" i="105"/>
  <c r="V1507" i="105"/>
  <c r="M1507" i="105"/>
  <c r="V1511" i="105"/>
  <c r="M1511" i="105"/>
  <c r="V1515" i="105"/>
  <c r="M1515" i="105"/>
  <c r="V1519" i="105"/>
  <c r="M1519" i="105"/>
  <c r="V1523" i="105"/>
  <c r="M1523" i="105"/>
  <c r="V1527" i="105"/>
  <c r="M1527" i="105"/>
  <c r="V1531" i="105"/>
  <c r="M1531" i="105"/>
  <c r="V1535" i="105"/>
  <c r="M1535" i="105"/>
  <c r="V1539" i="105"/>
  <c r="M1539" i="105"/>
  <c r="V1543" i="105"/>
  <c r="M1543" i="105"/>
  <c r="V1547" i="105"/>
  <c r="M1547" i="105"/>
  <c r="V1551" i="105"/>
  <c r="M1551" i="105"/>
  <c r="V1555" i="105"/>
  <c r="M1555" i="105"/>
  <c r="V1559" i="105"/>
  <c r="M1559" i="105"/>
  <c r="V1563" i="105"/>
  <c r="M1563" i="105"/>
  <c r="V1567" i="105"/>
  <c r="M1567" i="105"/>
  <c r="V1571" i="105"/>
  <c r="M1571" i="105"/>
  <c r="V1575" i="105"/>
  <c r="M1575" i="105"/>
  <c r="V1579" i="105"/>
  <c r="M1579" i="105"/>
  <c r="V1583" i="105"/>
  <c r="M1583" i="105"/>
  <c r="V1587" i="105"/>
  <c r="M1587" i="105"/>
  <c r="V1591" i="105"/>
  <c r="M1591" i="105"/>
  <c r="V1595" i="105"/>
  <c r="M1595" i="105"/>
  <c r="V1599" i="105"/>
  <c r="M1599" i="105"/>
  <c r="V1603" i="105"/>
  <c r="M1603" i="105"/>
  <c r="V1607" i="105"/>
  <c r="M1607" i="105"/>
  <c r="V1611" i="105"/>
  <c r="M1611" i="105"/>
  <c r="V1615" i="105"/>
  <c r="M1615" i="105"/>
  <c r="V1619" i="105"/>
  <c r="M1619" i="105"/>
  <c r="V1623" i="105"/>
  <c r="M1623" i="105"/>
  <c r="V1627" i="105"/>
  <c r="M1627" i="105"/>
  <c r="V1296" i="105"/>
  <c r="V1298" i="105"/>
  <c r="V1300" i="105"/>
  <c r="V1302" i="105"/>
  <c r="V1304" i="105"/>
  <c r="V1306" i="105"/>
  <c r="V1308" i="105"/>
  <c r="V1310" i="105"/>
  <c r="V1312" i="105"/>
  <c r="V1314" i="105"/>
  <c r="V1316" i="105"/>
  <c r="V1318" i="105"/>
  <c r="V1320" i="105"/>
  <c r="V1322" i="105"/>
  <c r="V1324" i="105"/>
  <c r="M1326" i="105"/>
  <c r="T1326" i="105"/>
  <c r="W1330" i="105"/>
  <c r="W1338" i="105"/>
  <c r="W1346" i="105"/>
  <c r="W1350" i="105"/>
  <c r="W1358" i="105"/>
  <c r="W1362" i="105"/>
  <c r="W1370" i="105"/>
  <c r="W1386" i="105"/>
  <c r="W1390" i="105"/>
  <c r="W1394" i="105"/>
  <c r="W1406" i="105"/>
  <c r="W1410" i="105"/>
  <c r="W1418" i="105"/>
  <c r="W1422" i="105"/>
  <c r="W1442" i="105"/>
  <c r="W1474" i="105"/>
  <c r="W1643" i="105"/>
  <c r="U1643" i="105"/>
  <c r="W1659" i="105"/>
  <c r="U1659" i="105"/>
  <c r="W1667" i="105"/>
  <c r="W1675" i="105"/>
  <c r="U1675" i="105"/>
  <c r="W1683" i="105"/>
  <c r="U1683" i="105"/>
  <c r="W1691" i="105"/>
  <c r="U1691" i="105"/>
  <c r="W1699" i="105"/>
  <c r="U1699" i="105"/>
  <c r="W1707" i="105"/>
  <c r="U1707" i="105"/>
  <c r="W1715" i="105"/>
  <c r="U1715" i="105"/>
  <c r="W1723" i="105"/>
  <c r="U1723" i="105"/>
  <c r="W1731" i="105"/>
  <c r="U1731" i="105"/>
  <c r="W1739" i="105"/>
  <c r="U1739" i="105"/>
  <c r="W1749" i="105"/>
  <c r="U1749" i="105"/>
  <c r="W1765" i="105"/>
  <c r="U1765" i="105"/>
  <c r="W1797" i="105"/>
  <c r="W1813" i="105"/>
  <c r="U1813" i="105"/>
  <c r="T1279" i="105"/>
  <c r="T1281" i="105"/>
  <c r="T1283" i="105"/>
  <c r="T1285" i="105"/>
  <c r="T1287" i="105"/>
  <c r="T1289" i="105"/>
  <c r="T1291" i="105"/>
  <c r="T1293" i="105"/>
  <c r="T1295" i="105"/>
  <c r="T1297" i="105"/>
  <c r="W1298" i="105"/>
  <c r="W1300" i="105"/>
  <c r="W1302" i="105"/>
  <c r="W1304" i="105"/>
  <c r="W1306" i="105"/>
  <c r="W1308" i="105"/>
  <c r="W1310" i="105"/>
  <c r="W1312" i="105"/>
  <c r="W1314" i="105"/>
  <c r="W1316" i="105"/>
  <c r="W1318" i="105"/>
  <c r="W1320" i="105"/>
  <c r="W1322" i="105"/>
  <c r="W1324" i="105"/>
  <c r="W1327" i="105"/>
  <c r="W1331" i="105"/>
  <c r="W1335" i="105"/>
  <c r="W1339" i="105"/>
  <c r="W1343" i="105"/>
  <c r="W1347" i="105"/>
  <c r="W1351" i="105"/>
  <c r="W1355" i="105"/>
  <c r="W1359" i="105"/>
  <c r="W1363" i="105"/>
  <c r="W1367" i="105"/>
  <c r="W1371" i="105"/>
  <c r="W1375" i="105"/>
  <c r="W1379" i="105"/>
  <c r="W1383" i="105"/>
  <c r="W1387" i="105"/>
  <c r="W1391" i="105"/>
  <c r="W1395" i="105"/>
  <c r="W1399" i="105"/>
  <c r="W1403" i="105"/>
  <c r="W1407" i="105"/>
  <c r="W1411" i="105"/>
  <c r="W1415" i="105"/>
  <c r="W1419" i="105"/>
  <c r="W1423" i="105"/>
  <c r="W1427" i="105"/>
  <c r="U1431" i="105"/>
  <c r="W1431" i="105"/>
  <c r="U1435" i="105"/>
  <c r="W1435" i="105"/>
  <c r="U1439" i="105"/>
  <c r="W1439" i="105"/>
  <c r="U1443" i="105"/>
  <c r="W1443" i="105"/>
  <c r="U1447" i="105"/>
  <c r="W1447" i="105"/>
  <c r="U1451" i="105"/>
  <c r="W1451" i="105"/>
  <c r="U1455" i="105"/>
  <c r="W1455" i="105"/>
  <c r="U1459" i="105"/>
  <c r="W1459" i="105"/>
  <c r="U1463" i="105"/>
  <c r="W1463" i="105"/>
  <c r="U1467" i="105"/>
  <c r="W1467" i="105"/>
  <c r="U1471" i="105"/>
  <c r="W1471" i="105"/>
  <c r="U1475" i="105"/>
  <c r="W1475" i="105"/>
  <c r="U1479" i="105"/>
  <c r="W1479" i="105"/>
  <c r="T1484" i="105"/>
  <c r="U1484" i="105"/>
  <c r="T1488" i="105"/>
  <c r="U1488" i="105"/>
  <c r="T1492" i="105"/>
  <c r="U1492" i="105"/>
  <c r="T1496" i="105"/>
  <c r="U1496" i="105"/>
  <c r="T1500" i="105"/>
  <c r="U1500" i="105"/>
  <c r="T1504" i="105"/>
  <c r="U1504" i="105"/>
  <c r="T1508" i="105"/>
  <c r="U1508" i="105"/>
  <c r="T1512" i="105"/>
  <c r="U1512" i="105"/>
  <c r="T1516" i="105"/>
  <c r="U1516" i="105"/>
  <c r="T1520" i="105"/>
  <c r="T1524" i="105"/>
  <c r="U1524" i="105"/>
  <c r="T1528" i="105"/>
  <c r="U1528" i="105"/>
  <c r="T1532" i="105"/>
  <c r="U1532" i="105"/>
  <c r="T1536" i="105"/>
  <c r="U1536" i="105"/>
  <c r="T1540" i="105"/>
  <c r="U1540" i="105"/>
  <c r="T1544" i="105"/>
  <c r="U1544" i="105"/>
  <c r="T1548" i="105"/>
  <c r="U1548" i="105"/>
  <c r="T1552" i="105"/>
  <c r="U1552" i="105"/>
  <c r="T1556" i="105"/>
  <c r="U1556" i="105"/>
  <c r="T1560" i="105"/>
  <c r="T1564" i="105"/>
  <c r="U1564" i="105"/>
  <c r="T1568" i="105"/>
  <c r="T1572" i="105"/>
  <c r="T1576" i="105"/>
  <c r="T1580" i="105"/>
  <c r="T1584" i="105"/>
  <c r="T1588" i="105"/>
  <c r="T1592" i="105"/>
  <c r="T1596" i="105"/>
  <c r="T1600" i="105"/>
  <c r="T1604" i="105"/>
  <c r="T1608" i="105"/>
  <c r="T1612" i="105"/>
  <c r="T1616" i="105"/>
  <c r="T1620" i="105"/>
  <c r="T1624" i="105"/>
  <c r="T1628" i="105"/>
  <c r="W1633" i="105"/>
  <c r="U1633" i="105"/>
  <c r="W1641" i="105"/>
  <c r="W1649" i="105"/>
  <c r="U1649" i="105"/>
  <c r="W1657" i="105"/>
  <c r="U1657" i="105"/>
  <c r="W1665" i="105"/>
  <c r="U1665" i="105"/>
  <c r="W1673" i="105"/>
  <c r="U1673" i="105"/>
  <c r="U1681" i="105"/>
  <c r="W1689" i="105"/>
  <c r="U1689" i="105"/>
  <c r="W1697" i="105"/>
  <c r="U1697" i="105"/>
  <c r="W1705" i="105"/>
  <c r="U1705" i="105"/>
  <c r="U1729" i="105"/>
  <c r="W1737" i="105"/>
  <c r="U1737" i="105"/>
  <c r="U1745" i="105"/>
  <c r="U1777" i="105"/>
  <c r="U1279" i="105"/>
  <c r="V1279" i="105"/>
  <c r="U1281" i="105"/>
  <c r="V1281" i="105"/>
  <c r="U1283" i="105"/>
  <c r="V1283" i="105"/>
  <c r="U1285" i="105"/>
  <c r="V1285" i="105"/>
  <c r="U1287" i="105"/>
  <c r="V1287" i="105"/>
  <c r="U1289" i="105"/>
  <c r="V1289" i="105"/>
  <c r="U1291" i="105"/>
  <c r="V1291" i="105"/>
  <c r="U1293" i="105"/>
  <c r="V1293" i="105"/>
  <c r="U1295" i="105"/>
  <c r="V1295" i="105"/>
  <c r="U1297" i="105"/>
  <c r="V1297" i="105"/>
  <c r="U1299" i="105"/>
  <c r="V1299" i="105"/>
  <c r="U1301" i="105"/>
  <c r="V1301" i="105"/>
  <c r="U1303" i="105"/>
  <c r="V1303" i="105"/>
  <c r="U1305" i="105"/>
  <c r="V1305" i="105"/>
  <c r="U1307" i="105"/>
  <c r="V1307" i="105"/>
  <c r="U1309" i="105"/>
  <c r="V1309" i="105"/>
  <c r="U1311" i="105"/>
  <c r="V1311" i="105"/>
  <c r="U1313" i="105"/>
  <c r="V1313" i="105"/>
  <c r="U1315" i="105"/>
  <c r="V1315" i="105"/>
  <c r="U1317" i="105"/>
  <c r="V1317" i="105"/>
  <c r="U1319" i="105"/>
  <c r="V1319" i="105"/>
  <c r="U1321" i="105"/>
  <c r="V1321" i="105"/>
  <c r="U1323" i="105"/>
  <c r="V1323" i="105"/>
  <c r="U1325" i="105"/>
  <c r="V1325" i="105"/>
  <c r="U1328" i="105"/>
  <c r="W1328" i="105"/>
  <c r="U1332" i="105"/>
  <c r="W1332" i="105"/>
  <c r="U1336" i="105"/>
  <c r="W1336" i="105"/>
  <c r="U1340" i="105"/>
  <c r="W1340" i="105"/>
  <c r="U1344" i="105"/>
  <c r="W1344" i="105"/>
  <c r="U1348" i="105"/>
  <c r="W1348" i="105"/>
  <c r="U1352" i="105"/>
  <c r="W1352" i="105"/>
  <c r="U1356" i="105"/>
  <c r="W1356" i="105"/>
  <c r="U1360" i="105"/>
  <c r="W1360" i="105"/>
  <c r="U1364" i="105"/>
  <c r="W1364" i="105"/>
  <c r="U1368" i="105"/>
  <c r="W1368" i="105"/>
  <c r="U1372" i="105"/>
  <c r="W1372" i="105"/>
  <c r="U1376" i="105"/>
  <c r="W1376" i="105"/>
  <c r="U1380" i="105"/>
  <c r="W1380" i="105"/>
  <c r="U1384" i="105"/>
  <c r="W1384" i="105"/>
  <c r="U1388" i="105"/>
  <c r="W1388" i="105"/>
  <c r="U1392" i="105"/>
  <c r="W1392" i="105"/>
  <c r="U1396" i="105"/>
  <c r="W1396" i="105"/>
  <c r="U1400" i="105"/>
  <c r="W1400" i="105"/>
  <c r="U1404" i="105"/>
  <c r="W1404" i="105"/>
  <c r="U1408" i="105"/>
  <c r="W1408" i="105"/>
  <c r="U1412" i="105"/>
  <c r="W1412" i="105"/>
  <c r="U1416" i="105"/>
  <c r="W1416" i="105"/>
  <c r="U1420" i="105"/>
  <c r="W1420" i="105"/>
  <c r="U1424" i="105"/>
  <c r="W1424" i="105"/>
  <c r="U1428" i="105"/>
  <c r="W1428" i="105"/>
  <c r="U1432" i="105"/>
  <c r="W1432" i="105"/>
  <c r="U1436" i="105"/>
  <c r="W1436" i="105"/>
  <c r="U1440" i="105"/>
  <c r="W1440" i="105"/>
  <c r="U1444" i="105"/>
  <c r="W1444" i="105"/>
  <c r="U1448" i="105"/>
  <c r="W1448" i="105"/>
  <c r="U1452" i="105"/>
  <c r="W1452" i="105"/>
  <c r="U1456" i="105"/>
  <c r="W1456" i="105"/>
  <c r="U1460" i="105"/>
  <c r="W1460" i="105"/>
  <c r="U1464" i="105"/>
  <c r="W1464" i="105"/>
  <c r="U1468" i="105"/>
  <c r="W1468" i="105"/>
  <c r="U1472" i="105"/>
  <c r="W1472" i="105"/>
  <c r="U1476" i="105"/>
  <c r="W1476" i="105"/>
  <c r="U1480" i="105"/>
  <c r="W1480" i="105"/>
  <c r="W1631" i="105"/>
  <c r="U1631" i="105"/>
  <c r="W1647" i="105"/>
  <c r="U1647" i="105"/>
  <c r="W1655" i="105"/>
  <c r="U1655" i="105"/>
  <c r="W1663" i="105"/>
  <c r="U1663" i="105"/>
  <c r="W1679" i="105"/>
  <c r="U1679" i="105"/>
  <c r="W1687" i="105"/>
  <c r="U1687" i="105"/>
  <c r="W1703" i="105"/>
  <c r="U1703" i="105"/>
  <c r="U1711" i="105"/>
  <c r="W1719" i="105"/>
  <c r="U1719" i="105"/>
  <c r="W1727" i="105"/>
  <c r="U1727" i="105"/>
  <c r="W1735" i="105"/>
  <c r="U1735" i="105"/>
  <c r="W1743" i="105"/>
  <c r="U1743" i="105"/>
  <c r="W1757" i="105"/>
  <c r="U1757" i="105"/>
  <c r="W1773" i="105"/>
  <c r="U1773" i="105"/>
  <c r="W1789" i="105"/>
  <c r="U1789" i="105"/>
  <c r="W1805" i="105"/>
  <c r="U1805" i="105"/>
  <c r="W1821" i="105"/>
  <c r="U1821" i="105"/>
  <c r="W1837" i="105"/>
  <c r="U1837" i="105"/>
  <c r="T1327" i="105"/>
  <c r="T1328" i="105"/>
  <c r="T1329" i="105"/>
  <c r="T1330" i="105"/>
  <c r="T1331" i="105"/>
  <c r="T1332" i="105"/>
  <c r="T1333" i="105"/>
  <c r="T1334" i="105"/>
  <c r="T1335" i="105"/>
  <c r="T1336" i="105"/>
  <c r="T1337" i="105"/>
  <c r="T1338" i="105"/>
  <c r="T1339" i="105"/>
  <c r="T1340" i="105"/>
  <c r="T1341" i="105"/>
  <c r="T1342" i="105"/>
  <c r="T1343" i="105"/>
  <c r="T1344" i="105"/>
  <c r="T1345" i="105"/>
  <c r="T1346" i="105"/>
  <c r="T1347" i="105"/>
  <c r="T1348" i="105"/>
  <c r="T1349" i="105"/>
  <c r="T1350" i="105"/>
  <c r="T1351" i="105"/>
  <c r="T1352" i="105"/>
  <c r="T1353" i="105"/>
  <c r="T1354" i="105"/>
  <c r="T1355" i="105"/>
  <c r="T1356" i="105"/>
  <c r="T1357" i="105"/>
  <c r="T1358" i="105"/>
  <c r="T1359" i="105"/>
  <c r="T1360" i="105"/>
  <c r="T1361" i="105"/>
  <c r="T1362" i="105"/>
  <c r="T1363" i="105"/>
  <c r="T1364" i="105"/>
  <c r="T1365" i="105"/>
  <c r="T1366" i="105"/>
  <c r="T1367" i="105"/>
  <c r="T1368" i="105"/>
  <c r="T1369" i="105"/>
  <c r="T1370" i="105"/>
  <c r="T1371" i="105"/>
  <c r="T1372" i="105"/>
  <c r="T1373" i="105"/>
  <c r="T1374" i="105"/>
  <c r="T1375" i="105"/>
  <c r="T1376" i="105"/>
  <c r="T1377" i="105"/>
  <c r="T1378" i="105"/>
  <c r="T1379" i="105"/>
  <c r="T1380" i="105"/>
  <c r="T1381" i="105"/>
  <c r="T1382" i="105"/>
  <c r="T1383" i="105"/>
  <c r="T1384" i="105"/>
  <c r="T1385" i="105"/>
  <c r="T1386" i="105"/>
  <c r="T1387" i="105"/>
  <c r="T1388" i="105"/>
  <c r="T1389" i="105"/>
  <c r="T1390" i="105"/>
  <c r="T1391" i="105"/>
  <c r="T1392" i="105"/>
  <c r="T1393" i="105"/>
  <c r="T1394" i="105"/>
  <c r="T1395" i="105"/>
  <c r="T1396" i="105"/>
  <c r="T1397" i="105"/>
  <c r="T1398" i="105"/>
  <c r="T1399" i="105"/>
  <c r="T1400" i="105"/>
  <c r="T1401" i="105"/>
  <c r="T1402" i="105"/>
  <c r="T1403" i="105"/>
  <c r="T1404" i="105"/>
  <c r="T1405" i="105"/>
  <c r="T1406" i="105"/>
  <c r="T1407" i="105"/>
  <c r="T1408" i="105"/>
  <c r="T1409" i="105"/>
  <c r="T1410" i="105"/>
  <c r="T1411" i="105"/>
  <c r="T1412" i="105"/>
  <c r="T1413" i="105"/>
  <c r="T1414" i="105"/>
  <c r="T1415" i="105"/>
  <c r="T1416" i="105"/>
  <c r="T1417" i="105"/>
  <c r="T1418" i="105"/>
  <c r="T1419" i="105"/>
  <c r="T1420" i="105"/>
  <c r="T1421" i="105"/>
  <c r="T1422" i="105"/>
  <c r="T1423" i="105"/>
  <c r="T1424" i="105"/>
  <c r="T1425" i="105"/>
  <c r="T1426" i="105"/>
  <c r="T1427" i="105"/>
  <c r="T1428" i="105"/>
  <c r="T1429" i="105"/>
  <c r="T1430" i="105"/>
  <c r="T1431" i="105"/>
  <c r="T1432" i="105"/>
  <c r="T1433" i="105"/>
  <c r="T1434" i="105"/>
  <c r="T1435" i="105"/>
  <c r="T1436" i="105"/>
  <c r="T1437" i="105"/>
  <c r="T1438" i="105"/>
  <c r="T1439" i="105"/>
  <c r="T1440" i="105"/>
  <c r="T1441" i="105"/>
  <c r="T1442" i="105"/>
  <c r="T1443" i="105"/>
  <c r="T1444" i="105"/>
  <c r="T1445" i="105"/>
  <c r="T1446" i="105"/>
  <c r="T1447" i="105"/>
  <c r="T1448" i="105"/>
  <c r="T1449" i="105"/>
  <c r="T1450" i="105"/>
  <c r="T1451" i="105"/>
  <c r="T1452" i="105"/>
  <c r="T1453" i="105"/>
  <c r="T1454" i="105"/>
  <c r="T1455" i="105"/>
  <c r="T1456" i="105"/>
  <c r="T1457" i="105"/>
  <c r="T1458" i="105"/>
  <c r="T1459" i="105"/>
  <c r="T1460" i="105"/>
  <c r="T1461" i="105"/>
  <c r="T1462" i="105"/>
  <c r="T1463" i="105"/>
  <c r="T1464" i="105"/>
  <c r="T1465" i="105"/>
  <c r="T1466" i="105"/>
  <c r="T1467" i="105"/>
  <c r="T1468" i="105"/>
  <c r="T1469" i="105"/>
  <c r="T1470" i="105"/>
  <c r="T1471" i="105"/>
  <c r="T1472" i="105"/>
  <c r="T1473" i="105"/>
  <c r="T1474" i="105"/>
  <c r="T1475" i="105"/>
  <c r="T1476" i="105"/>
  <c r="T1477" i="105"/>
  <c r="T1478" i="105"/>
  <c r="T1479" i="105"/>
  <c r="T1480" i="105"/>
  <c r="T1481" i="105"/>
  <c r="T1485" i="105"/>
  <c r="T1489" i="105"/>
  <c r="T1493" i="105"/>
  <c r="T1497" i="105"/>
  <c r="T1501" i="105"/>
  <c r="T1505" i="105"/>
  <c r="T1509" i="105"/>
  <c r="T1513" i="105"/>
  <c r="T1517" i="105"/>
  <c r="T1521" i="105"/>
  <c r="T1525" i="105"/>
  <c r="T1529" i="105"/>
  <c r="T1533" i="105"/>
  <c r="T1537" i="105"/>
  <c r="T1541" i="105"/>
  <c r="T1545" i="105"/>
  <c r="T1549" i="105"/>
  <c r="T1553" i="105"/>
  <c r="T1557" i="105"/>
  <c r="T1561" i="105"/>
  <c r="T1565" i="105"/>
  <c r="T1569" i="105"/>
  <c r="T1573" i="105"/>
  <c r="T1577" i="105"/>
  <c r="T1581" i="105"/>
  <c r="T1585" i="105"/>
  <c r="T1589" i="105"/>
  <c r="T1593" i="105"/>
  <c r="T1597" i="105"/>
  <c r="T1601" i="105"/>
  <c r="T1605" i="105"/>
  <c r="T1609" i="105"/>
  <c r="T1613" i="105"/>
  <c r="T1617" i="105"/>
  <c r="T1621" i="105"/>
  <c r="T1625" i="105"/>
  <c r="T1629" i="105"/>
  <c r="T1631" i="105"/>
  <c r="T1633" i="105"/>
  <c r="T1635" i="105"/>
  <c r="T1637" i="105"/>
  <c r="T1639" i="105"/>
  <c r="T1641" i="105"/>
  <c r="T1643" i="105"/>
  <c r="T1645" i="105"/>
  <c r="T1647" i="105"/>
  <c r="T1649" i="105"/>
  <c r="T1651" i="105"/>
  <c r="T1653" i="105"/>
  <c r="T1655" i="105"/>
  <c r="T1657" i="105"/>
  <c r="T1659" i="105"/>
  <c r="T1661" i="105"/>
  <c r="T1663" i="105"/>
  <c r="T1665" i="105"/>
  <c r="T1667" i="105"/>
  <c r="T1669" i="105"/>
  <c r="T1671" i="105"/>
  <c r="T1673" i="105"/>
  <c r="T1675" i="105"/>
  <c r="T1677" i="105"/>
  <c r="T1679" i="105"/>
  <c r="T1681" i="105"/>
  <c r="T1683" i="105"/>
  <c r="T1685" i="105"/>
  <c r="T1687" i="105"/>
  <c r="T1689" i="105"/>
  <c r="T1691" i="105"/>
  <c r="T1693" i="105"/>
  <c r="T1695" i="105"/>
  <c r="T1697" i="105"/>
  <c r="T1699" i="105"/>
  <c r="T1701" i="105"/>
  <c r="T1703" i="105"/>
  <c r="T1705" i="105"/>
  <c r="T1707" i="105"/>
  <c r="T1709" i="105"/>
  <c r="T1711" i="105"/>
  <c r="T1713" i="105"/>
  <c r="T1715" i="105"/>
  <c r="T1717" i="105"/>
  <c r="U1846" i="105"/>
  <c r="U1848" i="105"/>
  <c r="U1850" i="105"/>
  <c r="U1854" i="105"/>
  <c r="U1858" i="105"/>
  <c r="U1862" i="105"/>
  <c r="U1864" i="105"/>
  <c r="U1866" i="105"/>
  <c r="U1870" i="105"/>
  <c r="U1874" i="105"/>
  <c r="U1878" i="105"/>
  <c r="U1880" i="105"/>
  <c r="U1881" i="105"/>
  <c r="U1882" i="105"/>
  <c r="U1886" i="105"/>
  <c r="U1890" i="105"/>
  <c r="U1894" i="105"/>
  <c r="U1896" i="105"/>
  <c r="U1898" i="105"/>
  <c r="U1902" i="105"/>
  <c r="U1906" i="105"/>
  <c r="U1910" i="105"/>
  <c r="U1912" i="105"/>
  <c r="U1914" i="105"/>
  <c r="U1918" i="105"/>
  <c r="U1922" i="105"/>
  <c r="U1926" i="105"/>
  <c r="U1928" i="105"/>
  <c r="U1930" i="105"/>
  <c r="U1934" i="105"/>
  <c r="U1938" i="105"/>
  <c r="U1942" i="105"/>
  <c r="U1944" i="105"/>
  <c r="U1945" i="105"/>
  <c r="U1946" i="105"/>
  <c r="U1950" i="105"/>
  <c r="U1954" i="105"/>
  <c r="U1958" i="105"/>
  <c r="U1960" i="105"/>
  <c r="U1962" i="105"/>
  <c r="U1966" i="105"/>
  <c r="U1970" i="105"/>
  <c r="U1974" i="105"/>
  <c r="U1976" i="105"/>
  <c r="U1978" i="105"/>
  <c r="U1982" i="105"/>
  <c r="U1986" i="105"/>
  <c r="U1990" i="105"/>
  <c r="U1992" i="105"/>
  <c r="U1994" i="105"/>
  <c r="U1998" i="105"/>
  <c r="U2002" i="105"/>
  <c r="U2006" i="105"/>
  <c r="W2163" i="105"/>
  <c r="U2163" i="105"/>
  <c r="W2171" i="105"/>
  <c r="U2171" i="105"/>
  <c r="W2179" i="105"/>
  <c r="U2179" i="105"/>
  <c r="W2187" i="105"/>
  <c r="U2187" i="105"/>
  <c r="W2195" i="105"/>
  <c r="U2195" i="105"/>
  <c r="W2203" i="105"/>
  <c r="U2203" i="105"/>
  <c r="W2211" i="105"/>
  <c r="U2211" i="105"/>
  <c r="W2219" i="105"/>
  <c r="U2219" i="105"/>
  <c r="W2227" i="105"/>
  <c r="U2227" i="105"/>
  <c r="W2235" i="105"/>
  <c r="U2235" i="105"/>
  <c r="W2243" i="105"/>
  <c r="U2243" i="105"/>
  <c r="W2251" i="105"/>
  <c r="U2251" i="105"/>
  <c r="W2259" i="105"/>
  <c r="U2259" i="105"/>
  <c r="W2267" i="105"/>
  <c r="U2267" i="105"/>
  <c r="W2275" i="105"/>
  <c r="U2275" i="105"/>
  <c r="W2291" i="105"/>
  <c r="U2291" i="105"/>
  <c r="W2307" i="105"/>
  <c r="U2307" i="105"/>
  <c r="V1745" i="105"/>
  <c r="V1746" i="105"/>
  <c r="V1747" i="105"/>
  <c r="V1748" i="105"/>
  <c r="V1749" i="105"/>
  <c r="V1750" i="105"/>
  <c r="V1751" i="105"/>
  <c r="V1752" i="105"/>
  <c r="V1753" i="105"/>
  <c r="V1754" i="105"/>
  <c r="V1755" i="105"/>
  <c r="V1756" i="105"/>
  <c r="V1757" i="105"/>
  <c r="V1758" i="105"/>
  <c r="V1759" i="105"/>
  <c r="V1760" i="105"/>
  <c r="V1761" i="105"/>
  <c r="V1762" i="105"/>
  <c r="V1763" i="105"/>
  <c r="V1764" i="105"/>
  <c r="V1765" i="105"/>
  <c r="V1766" i="105"/>
  <c r="V1767" i="105"/>
  <c r="V1768" i="105"/>
  <c r="V1769" i="105"/>
  <c r="V1770" i="105"/>
  <c r="V1771" i="105"/>
  <c r="V1772" i="105"/>
  <c r="V1773" i="105"/>
  <c r="V1774" i="105"/>
  <c r="V1775" i="105"/>
  <c r="V1776" i="105"/>
  <c r="V1777" i="105"/>
  <c r="V1778" i="105"/>
  <c r="V1779" i="105"/>
  <c r="V1780" i="105"/>
  <c r="V1781" i="105"/>
  <c r="V1782" i="105"/>
  <c r="V1783" i="105"/>
  <c r="V1784" i="105"/>
  <c r="V1785" i="105"/>
  <c r="V1786" i="105"/>
  <c r="V1787" i="105"/>
  <c r="V1788" i="105"/>
  <c r="V1789" i="105"/>
  <c r="V1790" i="105"/>
  <c r="V1791" i="105"/>
  <c r="V1792" i="105"/>
  <c r="V1793" i="105"/>
  <c r="V1794" i="105"/>
  <c r="V1795" i="105"/>
  <c r="V1796" i="105"/>
  <c r="V1797" i="105"/>
  <c r="V1798" i="105"/>
  <c r="V1799" i="105"/>
  <c r="V1800" i="105"/>
  <c r="V1801" i="105"/>
  <c r="V1802" i="105"/>
  <c r="V1803" i="105"/>
  <c r="V1804" i="105"/>
  <c r="V1805" i="105"/>
  <c r="V1806" i="105"/>
  <c r="V1807" i="105"/>
  <c r="V1808" i="105"/>
  <c r="V1809" i="105"/>
  <c r="V1810" i="105"/>
  <c r="V1811" i="105"/>
  <c r="V1812" i="105"/>
  <c r="V1813" i="105"/>
  <c r="V1814" i="105"/>
  <c r="V1815" i="105"/>
  <c r="V1816" i="105"/>
  <c r="V1817" i="105"/>
  <c r="V1818" i="105"/>
  <c r="V1819" i="105"/>
  <c r="V1820" i="105"/>
  <c r="V1821" i="105"/>
  <c r="V1822" i="105"/>
  <c r="V1823" i="105"/>
  <c r="V1824" i="105"/>
  <c r="V1825" i="105"/>
  <c r="V1826" i="105"/>
  <c r="V1827" i="105"/>
  <c r="V1828" i="105"/>
  <c r="V1829" i="105"/>
  <c r="V1830" i="105"/>
  <c r="V1831" i="105"/>
  <c r="V1832" i="105"/>
  <c r="V1833" i="105"/>
  <c r="V1834" i="105"/>
  <c r="V1835" i="105"/>
  <c r="V1836" i="105"/>
  <c r="V1837" i="105"/>
  <c r="V1838" i="105"/>
  <c r="V1839" i="105"/>
  <c r="V1840" i="105"/>
  <c r="V1841" i="105"/>
  <c r="V1842" i="105"/>
  <c r="V1843" i="105"/>
  <c r="V1844" i="105"/>
  <c r="V1845" i="105"/>
  <c r="V1846" i="105"/>
  <c r="V1847" i="105"/>
  <c r="V1848" i="105"/>
  <c r="V1849" i="105"/>
  <c r="V1850" i="105"/>
  <c r="V1851" i="105"/>
  <c r="V1852" i="105"/>
  <c r="V1853" i="105"/>
  <c r="V1854" i="105"/>
  <c r="V1855" i="105"/>
  <c r="V1856" i="105"/>
  <c r="V1857" i="105"/>
  <c r="V1858" i="105"/>
  <c r="V1859" i="105"/>
  <c r="V1860" i="105"/>
  <c r="V1861" i="105"/>
  <c r="V1862" i="105"/>
  <c r="V1863" i="105"/>
  <c r="V1864" i="105"/>
  <c r="V1865" i="105"/>
  <c r="V1866" i="105"/>
  <c r="V1867" i="105"/>
  <c r="V1868" i="105"/>
  <c r="V1869" i="105"/>
  <c r="V1870" i="105"/>
  <c r="V1871" i="105"/>
  <c r="V1872" i="105"/>
  <c r="V1873" i="105"/>
  <c r="V1874" i="105"/>
  <c r="V1875" i="105"/>
  <c r="V1876" i="105"/>
  <c r="V1877" i="105"/>
  <c r="V1878" i="105"/>
  <c r="V1879" i="105"/>
  <c r="V1880" i="105"/>
  <c r="V1881" i="105"/>
  <c r="V1882" i="105"/>
  <c r="V1883" i="105"/>
  <c r="V1884" i="105"/>
  <c r="V1885" i="105"/>
  <c r="V1886" i="105"/>
  <c r="V1887" i="105"/>
  <c r="V1888" i="105"/>
  <c r="V1889" i="105"/>
  <c r="V1890" i="105"/>
  <c r="V1891" i="105"/>
  <c r="V1892" i="105"/>
  <c r="V1893" i="105"/>
  <c r="V1894" i="105"/>
  <c r="V1895" i="105"/>
  <c r="V1896" i="105"/>
  <c r="V1897" i="105"/>
  <c r="V1898" i="105"/>
  <c r="V1899" i="105"/>
  <c r="V1900" i="105"/>
  <c r="V1901" i="105"/>
  <c r="V1902" i="105"/>
  <c r="V1903" i="105"/>
  <c r="V1904" i="105"/>
  <c r="V1905" i="105"/>
  <c r="V1906" i="105"/>
  <c r="V1907" i="105"/>
  <c r="V1908" i="105"/>
  <c r="V1909" i="105"/>
  <c r="V1910" i="105"/>
  <c r="V1911" i="105"/>
  <c r="V1912" i="105"/>
  <c r="V1913" i="105"/>
  <c r="V1914" i="105"/>
  <c r="V1915" i="105"/>
  <c r="V1916" i="105"/>
  <c r="V1917" i="105"/>
  <c r="V1918" i="105"/>
  <c r="V1919" i="105"/>
  <c r="V1920" i="105"/>
  <c r="V1921" i="105"/>
  <c r="V1922" i="105"/>
  <c r="V1923" i="105"/>
  <c r="V1924" i="105"/>
  <c r="V1925" i="105"/>
  <c r="V1926" i="105"/>
  <c r="V1927" i="105"/>
  <c r="V1928" i="105"/>
  <c r="V1929" i="105"/>
  <c r="V1930" i="105"/>
  <c r="V1931" i="105"/>
  <c r="V1932" i="105"/>
  <c r="V1933" i="105"/>
  <c r="V1934" i="105"/>
  <c r="V1935" i="105"/>
  <c r="V1936" i="105"/>
  <c r="V1937" i="105"/>
  <c r="V1938" i="105"/>
  <c r="V1939" i="105"/>
  <c r="V1940" i="105"/>
  <c r="V1941" i="105"/>
  <c r="V1942" i="105"/>
  <c r="V1943" i="105"/>
  <c r="V1944" i="105"/>
  <c r="V1945" i="105"/>
  <c r="V1946" i="105"/>
  <c r="V1947" i="105"/>
  <c r="V1948" i="105"/>
  <c r="V1949" i="105"/>
  <c r="V1950" i="105"/>
  <c r="V1951" i="105"/>
  <c r="V1952" i="105"/>
  <c r="V1953" i="105"/>
  <c r="V1954" i="105"/>
  <c r="V1955" i="105"/>
  <c r="V1956" i="105"/>
  <c r="V1957" i="105"/>
  <c r="V1958" i="105"/>
  <c r="V1959" i="105"/>
  <c r="V1960" i="105"/>
  <c r="V1961" i="105"/>
  <c r="V1962" i="105"/>
  <c r="V1963" i="105"/>
  <c r="V1964" i="105"/>
  <c r="V1965" i="105"/>
  <c r="V1966" i="105"/>
  <c r="V1967" i="105"/>
  <c r="V1968" i="105"/>
  <c r="V1969" i="105"/>
  <c r="V1970" i="105"/>
  <c r="V1971" i="105"/>
  <c r="V1972" i="105"/>
  <c r="V1973" i="105"/>
  <c r="V1974" i="105"/>
  <c r="V1975" i="105"/>
  <c r="V1976" i="105"/>
  <c r="V1977" i="105"/>
  <c r="V1978" i="105"/>
  <c r="V1979" i="105"/>
  <c r="V1980" i="105"/>
  <c r="V1981" i="105"/>
  <c r="V1982" i="105"/>
  <c r="V1983" i="105"/>
  <c r="V1984" i="105"/>
  <c r="V1985" i="105"/>
  <c r="V1986" i="105"/>
  <c r="V1987" i="105"/>
  <c r="V1988" i="105"/>
  <c r="V1989" i="105"/>
  <c r="V1990" i="105"/>
  <c r="V1991" i="105"/>
  <c r="V1992" i="105"/>
  <c r="V1993" i="105"/>
  <c r="V1994" i="105"/>
  <c r="V1995" i="105"/>
  <c r="V1996" i="105"/>
  <c r="V1997" i="105"/>
  <c r="V1998" i="105"/>
  <c r="V1999" i="105"/>
  <c r="V2000" i="105"/>
  <c r="V2001" i="105"/>
  <c r="V2002" i="105"/>
  <c r="V2003" i="105"/>
  <c r="V2004" i="105"/>
  <c r="V2005" i="105"/>
  <c r="V2006" i="105"/>
  <c r="T2008" i="105"/>
  <c r="U2008" i="105"/>
  <c r="T2010" i="105"/>
  <c r="U2010" i="105"/>
  <c r="T2012" i="105"/>
  <c r="T2014" i="105"/>
  <c r="U2014" i="105"/>
  <c r="T2016" i="105"/>
  <c r="U2016" i="105"/>
  <c r="T2018" i="105"/>
  <c r="U2018" i="105"/>
  <c r="T2020" i="105"/>
  <c r="T2022" i="105"/>
  <c r="U2022" i="105"/>
  <c r="T2024" i="105"/>
  <c r="T2026" i="105"/>
  <c r="U2026" i="105"/>
  <c r="T2028" i="105"/>
  <c r="T2030" i="105"/>
  <c r="U2030" i="105"/>
  <c r="T2032" i="105"/>
  <c r="U2032" i="105"/>
  <c r="T2034" i="105"/>
  <c r="U2034" i="105"/>
  <c r="T2036" i="105"/>
  <c r="U2036" i="105"/>
  <c r="T2038" i="105"/>
  <c r="U2038" i="105"/>
  <c r="T2040" i="105"/>
  <c r="U2040" i="105"/>
  <c r="T2042" i="105"/>
  <c r="U2042" i="105"/>
  <c r="T2044" i="105"/>
  <c r="U2044" i="105"/>
  <c r="T2046" i="105"/>
  <c r="U2046" i="105"/>
  <c r="T2048" i="105"/>
  <c r="T2050" i="105"/>
  <c r="U2050" i="105"/>
  <c r="T2052" i="105"/>
  <c r="T2054" i="105"/>
  <c r="U2054" i="105"/>
  <c r="T2056" i="105"/>
  <c r="U2056" i="105"/>
  <c r="T2058" i="105"/>
  <c r="U2058" i="105"/>
  <c r="T2060" i="105"/>
  <c r="T2062" i="105"/>
  <c r="U2062" i="105"/>
  <c r="T2064" i="105"/>
  <c r="U2064" i="105"/>
  <c r="T2066" i="105"/>
  <c r="U2066" i="105"/>
  <c r="T2068" i="105"/>
  <c r="U2068" i="105"/>
  <c r="T2070" i="105"/>
  <c r="U2070" i="105"/>
  <c r="T2072" i="105"/>
  <c r="U2072" i="105"/>
  <c r="T2074" i="105"/>
  <c r="U2074" i="105"/>
  <c r="T2076" i="105"/>
  <c r="T2078" i="105"/>
  <c r="U2078" i="105"/>
  <c r="T2080" i="105"/>
  <c r="T2082" i="105"/>
  <c r="U2082" i="105"/>
  <c r="T2084" i="105"/>
  <c r="U2084" i="105"/>
  <c r="T2086" i="105"/>
  <c r="U2086" i="105"/>
  <c r="T2088" i="105"/>
  <c r="U2088" i="105"/>
  <c r="T2090" i="105"/>
  <c r="U2090" i="105"/>
  <c r="T2092" i="105"/>
  <c r="U2092" i="105"/>
  <c r="T2094" i="105"/>
  <c r="U2094" i="105"/>
  <c r="T2096" i="105"/>
  <c r="T2098" i="105"/>
  <c r="U2098" i="105"/>
  <c r="T2100" i="105"/>
  <c r="U2100" i="105"/>
  <c r="T2102" i="105"/>
  <c r="U2102" i="105"/>
  <c r="T2104" i="105"/>
  <c r="U2104" i="105"/>
  <c r="T2106" i="105"/>
  <c r="U2106" i="105"/>
  <c r="T2108" i="105"/>
  <c r="U2108" i="105"/>
  <c r="T2110" i="105"/>
  <c r="U2110" i="105"/>
  <c r="T2112" i="105"/>
  <c r="T2114" i="105"/>
  <c r="T2116" i="105"/>
  <c r="U2116" i="105"/>
  <c r="T2118" i="105"/>
  <c r="U2118" i="105"/>
  <c r="T2120" i="105"/>
  <c r="U2120" i="105"/>
  <c r="T2122" i="105"/>
  <c r="T2124" i="105"/>
  <c r="U2124" i="105"/>
  <c r="U2126" i="105"/>
  <c r="U2128" i="105"/>
  <c r="U2130" i="105"/>
  <c r="U2134" i="105"/>
  <c r="U2136" i="105"/>
  <c r="U2138" i="105"/>
  <c r="U2142" i="105"/>
  <c r="U2146" i="105"/>
  <c r="U2162" i="105"/>
  <c r="W2169" i="105"/>
  <c r="U2169" i="105"/>
  <c r="W2177" i="105"/>
  <c r="U2177" i="105"/>
  <c r="W2185" i="105"/>
  <c r="U2185" i="105"/>
  <c r="U2201" i="105"/>
  <c r="W2217" i="105"/>
  <c r="U2217" i="105"/>
  <c r="W2233" i="105"/>
  <c r="U2233" i="105"/>
  <c r="W2241" i="105"/>
  <c r="U2241" i="105"/>
  <c r="W2265" i="105"/>
  <c r="W2273" i="105"/>
  <c r="U2273" i="105"/>
  <c r="W2281" i="105"/>
  <c r="U2281" i="105"/>
  <c r="W2289" i="105"/>
  <c r="U2289" i="105"/>
  <c r="W2297" i="105"/>
  <c r="W2313" i="105"/>
  <c r="U2313" i="105"/>
  <c r="U2167" i="105"/>
  <c r="W2175" i="105"/>
  <c r="U2175" i="105"/>
  <c r="U2183" i="105"/>
  <c r="W2199" i="105"/>
  <c r="U2199" i="105"/>
  <c r="W2207" i="105"/>
  <c r="U2207" i="105"/>
  <c r="W2215" i="105"/>
  <c r="U2215" i="105"/>
  <c r="W2223" i="105"/>
  <c r="U2223" i="105"/>
  <c r="W2231" i="105"/>
  <c r="W2247" i="105"/>
  <c r="U2247" i="105"/>
  <c r="W2255" i="105"/>
  <c r="U2255" i="105"/>
  <c r="W2263" i="105"/>
  <c r="U2263" i="105"/>
  <c r="W2271" i="105"/>
  <c r="U2271" i="105"/>
  <c r="W2279" i="105"/>
  <c r="W2287" i="105"/>
  <c r="U2287" i="105"/>
  <c r="U2295" i="105"/>
  <c r="W2303" i="105"/>
  <c r="U2303" i="105"/>
  <c r="W2311" i="105"/>
  <c r="U2311" i="105"/>
  <c r="U2009" i="105"/>
  <c r="U2023" i="105"/>
  <c r="U2029" i="105"/>
  <c r="U2043" i="105"/>
  <c r="U2061" i="105"/>
  <c r="U2063" i="105"/>
  <c r="U2067" i="105"/>
  <c r="U2071" i="105"/>
  <c r="U2073" i="105"/>
  <c r="U2075" i="105"/>
  <c r="U2079" i="105"/>
  <c r="U2083" i="105"/>
  <c r="U2085" i="105"/>
  <c r="U2087" i="105"/>
  <c r="U2089" i="105"/>
  <c r="U2091" i="105"/>
  <c r="U2093" i="105"/>
  <c r="U2095" i="105"/>
  <c r="U2103" i="105"/>
  <c r="U2107" i="105"/>
  <c r="U2111" i="105"/>
  <c r="U2115" i="105"/>
  <c r="U2119" i="105"/>
  <c r="U2123" i="105"/>
  <c r="U2125" i="105"/>
  <c r="U2127" i="105"/>
  <c r="U2131" i="105"/>
  <c r="U2135" i="105"/>
  <c r="U2137" i="105"/>
  <c r="U2139" i="105"/>
  <c r="U2143" i="105"/>
  <c r="U2147" i="105"/>
  <c r="U2153" i="105"/>
  <c r="U2155" i="105"/>
  <c r="U2157" i="105"/>
  <c r="U2161" i="105"/>
  <c r="W2165" i="105"/>
  <c r="U2165" i="105"/>
  <c r="W2173" i="105"/>
  <c r="U2173" i="105"/>
  <c r="W2181" i="105"/>
  <c r="U2181" i="105"/>
  <c r="W2189" i="105"/>
  <c r="U2189" i="105"/>
  <c r="W2197" i="105"/>
  <c r="U2197" i="105"/>
  <c r="W2205" i="105"/>
  <c r="U2205" i="105"/>
  <c r="W2213" i="105"/>
  <c r="U2213" i="105"/>
  <c r="W2221" i="105"/>
  <c r="U2221" i="105"/>
  <c r="W2229" i="105"/>
  <c r="U2229" i="105"/>
  <c r="W2237" i="105"/>
  <c r="U2237" i="105"/>
  <c r="W2245" i="105"/>
  <c r="U2245" i="105"/>
  <c r="W2253" i="105"/>
  <c r="U2253" i="105"/>
  <c r="W2261" i="105"/>
  <c r="U2261" i="105"/>
  <c r="W2269" i="105"/>
  <c r="U2269" i="105"/>
  <c r="W2277" i="105"/>
  <c r="U2277" i="105"/>
  <c r="W2285" i="105"/>
  <c r="U2285" i="105"/>
  <c r="W2293" i="105"/>
  <c r="U2293" i="105"/>
  <c r="W2301" i="105"/>
  <c r="U2301" i="105"/>
  <c r="W2309" i="105"/>
  <c r="U2309" i="105"/>
  <c r="W2477" i="105"/>
  <c r="U2477" i="105"/>
  <c r="W2493" i="105"/>
  <c r="U2493" i="105"/>
  <c r="W2509" i="105"/>
  <c r="U2509" i="105"/>
  <c r="V2379" i="105"/>
  <c r="M2379" i="105"/>
  <c r="V2381" i="105"/>
  <c r="M2381" i="105"/>
  <c r="V2383" i="105"/>
  <c r="M2383" i="105"/>
  <c r="V2385" i="105"/>
  <c r="M2385" i="105"/>
  <c r="V2387" i="105"/>
  <c r="M2387" i="105"/>
  <c r="V2389" i="105"/>
  <c r="M2389" i="105"/>
  <c r="V2391" i="105"/>
  <c r="M2391" i="105"/>
  <c r="V2393" i="105"/>
  <c r="M2393" i="105"/>
  <c r="V2395" i="105"/>
  <c r="M2395" i="105"/>
  <c r="V2397" i="105"/>
  <c r="M2397" i="105"/>
  <c r="V2399" i="105"/>
  <c r="M2399" i="105"/>
  <c r="V2401" i="105"/>
  <c r="M2401" i="105"/>
  <c r="V2403" i="105"/>
  <c r="M2403" i="105"/>
  <c r="V2405" i="105"/>
  <c r="M2405" i="105"/>
  <c r="V2407" i="105"/>
  <c r="M2407" i="105"/>
  <c r="V2409" i="105"/>
  <c r="M2409" i="105"/>
  <c r="V2411" i="105"/>
  <c r="M2411" i="105"/>
  <c r="V2413" i="105"/>
  <c r="M2413" i="105"/>
  <c r="V2415" i="105"/>
  <c r="M2415" i="105"/>
  <c r="V2417" i="105"/>
  <c r="M2417" i="105"/>
  <c r="V2419" i="105"/>
  <c r="M2419" i="105"/>
  <c r="V2421" i="105"/>
  <c r="M2421" i="105"/>
  <c r="V2423" i="105"/>
  <c r="M2423" i="105"/>
  <c r="V2425" i="105"/>
  <c r="M2425" i="105"/>
  <c r="V2427" i="105"/>
  <c r="M2427" i="105"/>
  <c r="V2429" i="105"/>
  <c r="M2429" i="105"/>
  <c r="V2431" i="105"/>
  <c r="M2431" i="105"/>
  <c r="V2433" i="105"/>
  <c r="M2433" i="105"/>
  <c r="V2435" i="105"/>
  <c r="M2435" i="105"/>
  <c r="V2437" i="105"/>
  <c r="M2437" i="105"/>
  <c r="V2439" i="105"/>
  <c r="M2439" i="105"/>
  <c r="V2441" i="105"/>
  <c r="M2441" i="105"/>
  <c r="V2443" i="105"/>
  <c r="M2443" i="105"/>
  <c r="V2445" i="105"/>
  <c r="M2445" i="105"/>
  <c r="V2447" i="105"/>
  <c r="M2447" i="105"/>
  <c r="V2449" i="105"/>
  <c r="M2449" i="105"/>
  <c r="V2451" i="105"/>
  <c r="M2451" i="105"/>
  <c r="V2453" i="105"/>
  <c r="M2453" i="105"/>
  <c r="V2455" i="105"/>
  <c r="M2455" i="105"/>
  <c r="V2457" i="105"/>
  <c r="M2457" i="105"/>
  <c r="V2459" i="105"/>
  <c r="M2459" i="105"/>
  <c r="V2461" i="105"/>
  <c r="M2461" i="105"/>
  <c r="V2463" i="105"/>
  <c r="M2463" i="105"/>
  <c r="V2465" i="105"/>
  <c r="M2465" i="105"/>
  <c r="V2467" i="105"/>
  <c r="M2467" i="105"/>
  <c r="W2513" i="105"/>
  <c r="U2513" i="105"/>
  <c r="T2315" i="105"/>
  <c r="T2319" i="105"/>
  <c r="T2323" i="105"/>
  <c r="U2326" i="105"/>
  <c r="T2327" i="105"/>
  <c r="U2330" i="105"/>
  <c r="T2331" i="105"/>
  <c r="T2335" i="105"/>
  <c r="U2338" i="105"/>
  <c r="T2339" i="105"/>
  <c r="T2343" i="105"/>
  <c r="T2347" i="105"/>
  <c r="U2350" i="105"/>
  <c r="T2351" i="105"/>
  <c r="T2355" i="105"/>
  <c r="U2358" i="105"/>
  <c r="T2359" i="105"/>
  <c r="U2362" i="105"/>
  <c r="T2363" i="105"/>
  <c r="U2366" i="105"/>
  <c r="T2367" i="105"/>
  <c r="U2370" i="105"/>
  <c r="T2371" i="105"/>
  <c r="T2375" i="105"/>
  <c r="W2469" i="105"/>
  <c r="U2469" i="105"/>
  <c r="W2485" i="105"/>
  <c r="U2485" i="105"/>
  <c r="W2501" i="105"/>
  <c r="U2501" i="105"/>
  <c r="T2163" i="105"/>
  <c r="T2165" i="105"/>
  <c r="T2167" i="105"/>
  <c r="T2169" i="105"/>
  <c r="T2171" i="105"/>
  <c r="T2173" i="105"/>
  <c r="T2175" i="105"/>
  <c r="T2177" i="105"/>
  <c r="T2179" i="105"/>
  <c r="T2181" i="105"/>
  <c r="T2183" i="105"/>
  <c r="T2185" i="105"/>
  <c r="T2187" i="105"/>
  <c r="T2189" i="105"/>
  <c r="T2191" i="105"/>
  <c r="T2193" i="105"/>
  <c r="T2195" i="105"/>
  <c r="T2197" i="105"/>
  <c r="T2199" i="105"/>
  <c r="T2201" i="105"/>
  <c r="T2203" i="105"/>
  <c r="T2205" i="105"/>
  <c r="T2207" i="105"/>
  <c r="T2209" i="105"/>
  <c r="T2211" i="105"/>
  <c r="T2213" i="105"/>
  <c r="T2215" i="105"/>
  <c r="T2217" i="105"/>
  <c r="T2219" i="105"/>
  <c r="T2221" i="105"/>
  <c r="T2223" i="105"/>
  <c r="T2225" i="105"/>
  <c r="T2227" i="105"/>
  <c r="T2229" i="105"/>
  <c r="T2231" i="105"/>
  <c r="T2233" i="105"/>
  <c r="T2235" i="105"/>
  <c r="T2237" i="105"/>
  <c r="T2239" i="105"/>
  <c r="T2241" i="105"/>
  <c r="T2243" i="105"/>
  <c r="T2245" i="105"/>
  <c r="T2247" i="105"/>
  <c r="T2249" i="105"/>
  <c r="T2251" i="105"/>
  <c r="T2253" i="105"/>
  <c r="T2255" i="105"/>
  <c r="T2257" i="105"/>
  <c r="T2259" i="105"/>
  <c r="T2261" i="105"/>
  <c r="T2263" i="105"/>
  <c r="T2265" i="105"/>
  <c r="T2267" i="105"/>
  <c r="T2269" i="105"/>
  <c r="T2271" i="105"/>
  <c r="T2273" i="105"/>
  <c r="T2275" i="105"/>
  <c r="T2277" i="105"/>
  <c r="T2279" i="105"/>
  <c r="T2281" i="105"/>
  <c r="T2283" i="105"/>
  <c r="T2285" i="105"/>
  <c r="T2287" i="105"/>
  <c r="T2289" i="105"/>
  <c r="T2291" i="105"/>
  <c r="T2293" i="105"/>
  <c r="T2295" i="105"/>
  <c r="T2297" i="105"/>
  <c r="T2299" i="105"/>
  <c r="T2301" i="105"/>
  <c r="T2303" i="105"/>
  <c r="T2305" i="105"/>
  <c r="T2307" i="105"/>
  <c r="T2309" i="105"/>
  <c r="T2311" i="105"/>
  <c r="T2313" i="105"/>
  <c r="U2315" i="105"/>
  <c r="T2316" i="105"/>
  <c r="U2319" i="105"/>
  <c r="T2320" i="105"/>
  <c r="U2323" i="105"/>
  <c r="T2324" i="105"/>
  <c r="U2327" i="105"/>
  <c r="T2328" i="105"/>
  <c r="U2331" i="105"/>
  <c r="T2332" i="105"/>
  <c r="U2335" i="105"/>
  <c r="T2336" i="105"/>
  <c r="U2339" i="105"/>
  <c r="T2340" i="105"/>
  <c r="U2343" i="105"/>
  <c r="T2344" i="105"/>
  <c r="U2347" i="105"/>
  <c r="T2348" i="105"/>
  <c r="U2351" i="105"/>
  <c r="T2352" i="105"/>
  <c r="U2355" i="105"/>
  <c r="T2356" i="105"/>
  <c r="U2359" i="105"/>
  <c r="T2360" i="105"/>
  <c r="U2363" i="105"/>
  <c r="T2364" i="105"/>
  <c r="U2367" i="105"/>
  <c r="T2368" i="105"/>
  <c r="U2371" i="105"/>
  <c r="T2372" i="105"/>
  <c r="U2375" i="105"/>
  <c r="T2376" i="105"/>
  <c r="W2473" i="105"/>
  <c r="U2473" i="105"/>
  <c r="W2489" i="105"/>
  <c r="U2489" i="105"/>
  <c r="W2505" i="105"/>
  <c r="U2505" i="105"/>
  <c r="U2605" i="105"/>
  <c r="W2605" i="105"/>
  <c r="W2616" i="105"/>
  <c r="W2632" i="105"/>
  <c r="W2314" i="105"/>
  <c r="W2315" i="105"/>
  <c r="W2317" i="105"/>
  <c r="W2319" i="105"/>
  <c r="W2320" i="105"/>
  <c r="W2321" i="105"/>
  <c r="W2323" i="105"/>
  <c r="W2325" i="105"/>
  <c r="W2326" i="105"/>
  <c r="W2327" i="105"/>
  <c r="W2329" i="105"/>
  <c r="W2330" i="105"/>
  <c r="W2331" i="105"/>
  <c r="W2333" i="105"/>
  <c r="W2335" i="105"/>
  <c r="W2337" i="105"/>
  <c r="W2338" i="105"/>
  <c r="W2339" i="105"/>
  <c r="W2341" i="105"/>
  <c r="W2343" i="105"/>
  <c r="W2345" i="105"/>
  <c r="W2347" i="105"/>
  <c r="W2348" i="105"/>
  <c r="W2349" i="105"/>
  <c r="W2350" i="105"/>
  <c r="W2351" i="105"/>
  <c r="W2353" i="105"/>
  <c r="W2355" i="105"/>
  <c r="W2356" i="105"/>
  <c r="W2357" i="105"/>
  <c r="W2358" i="105"/>
  <c r="W2359" i="105"/>
  <c r="W2360" i="105"/>
  <c r="W2361" i="105"/>
  <c r="W2362" i="105"/>
  <c r="W2363" i="105"/>
  <c r="W2364" i="105"/>
  <c r="W2365" i="105"/>
  <c r="W2366" i="105"/>
  <c r="W2367" i="105"/>
  <c r="W2368" i="105"/>
  <c r="W2369" i="105"/>
  <c r="W2371" i="105"/>
  <c r="W2372" i="105"/>
  <c r="W2373" i="105"/>
  <c r="W2375" i="105"/>
  <c r="W2376" i="105"/>
  <c r="W2377" i="105"/>
  <c r="U2471" i="105"/>
  <c r="U2475" i="105"/>
  <c r="U2479" i="105"/>
  <c r="U2483" i="105"/>
  <c r="U2487" i="105"/>
  <c r="U2491" i="105"/>
  <c r="U2499" i="105"/>
  <c r="U2503" i="105"/>
  <c r="U2507" i="105"/>
  <c r="U2511" i="105"/>
  <c r="U2515" i="105"/>
  <c r="U2519" i="105"/>
  <c r="U2523" i="105"/>
  <c r="U2527" i="105"/>
  <c r="U2531" i="105"/>
  <c r="U2535" i="105"/>
  <c r="U2539" i="105"/>
  <c r="U2547" i="105"/>
  <c r="U2551" i="105"/>
  <c r="U2555" i="105"/>
  <c r="U2559" i="105"/>
  <c r="U2563" i="105"/>
  <c r="U2567" i="105"/>
  <c r="U2571" i="105"/>
  <c r="U2579" i="105"/>
  <c r="U2583" i="105"/>
  <c r="U2587" i="105"/>
  <c r="U2591" i="105"/>
  <c r="U2595" i="105"/>
  <c r="U2599" i="105"/>
  <c r="U2603" i="105"/>
  <c r="T2378" i="105"/>
  <c r="T2380" i="105"/>
  <c r="T2382" i="105"/>
  <c r="T2384" i="105"/>
  <c r="T2386" i="105"/>
  <c r="T2388" i="105"/>
  <c r="T2390" i="105"/>
  <c r="T2392" i="105"/>
  <c r="T2394" i="105"/>
  <c r="T2396" i="105"/>
  <c r="T2398" i="105"/>
  <c r="T2400" i="105"/>
  <c r="T2402" i="105"/>
  <c r="T2404" i="105"/>
  <c r="T2406" i="105"/>
  <c r="T2408" i="105"/>
  <c r="T2410" i="105"/>
  <c r="T2412" i="105"/>
  <c r="T2414" i="105"/>
  <c r="T2416" i="105"/>
  <c r="T2418" i="105"/>
  <c r="T2420" i="105"/>
  <c r="T2422" i="105"/>
  <c r="T2424" i="105"/>
  <c r="T2426" i="105"/>
  <c r="T2428" i="105"/>
  <c r="T2430" i="105"/>
  <c r="T2432" i="105"/>
  <c r="T2434" i="105"/>
  <c r="T2436" i="105"/>
  <c r="T2438" i="105"/>
  <c r="T2440" i="105"/>
  <c r="T2442" i="105"/>
  <c r="T2444" i="105"/>
  <c r="T2446" i="105"/>
  <c r="T2448" i="105"/>
  <c r="T2450" i="105"/>
  <c r="T2452" i="105"/>
  <c r="T2454" i="105"/>
  <c r="T2456" i="105"/>
  <c r="T2458" i="105"/>
  <c r="T2460" i="105"/>
  <c r="T2462" i="105"/>
  <c r="T2464" i="105"/>
  <c r="T2466" i="105"/>
  <c r="U2468" i="105"/>
  <c r="U2472" i="105"/>
  <c r="U2476" i="105"/>
  <c r="U2488" i="105"/>
  <c r="U2492" i="105"/>
  <c r="U2496" i="105"/>
  <c r="U2504" i="105"/>
  <c r="U2508" i="105"/>
  <c r="U2512" i="105"/>
  <c r="U2520" i="105"/>
  <c r="U2524" i="105"/>
  <c r="U2528" i="105"/>
  <c r="U2536" i="105"/>
  <c r="U2540" i="105"/>
  <c r="U2552" i="105"/>
  <c r="U2556" i="105"/>
  <c r="U2560" i="105"/>
  <c r="U2572" i="105"/>
  <c r="U2588" i="105"/>
  <c r="U2592" i="105"/>
  <c r="U2604" i="105"/>
  <c r="W2608" i="105"/>
  <c r="W2624" i="105"/>
  <c r="U2378" i="105"/>
  <c r="U2380" i="105"/>
  <c r="U2382" i="105"/>
  <c r="U2388" i="105"/>
  <c r="U2390" i="105"/>
  <c r="U2392" i="105"/>
  <c r="U2400" i="105"/>
  <c r="U2402" i="105"/>
  <c r="U2404" i="105"/>
  <c r="U2406" i="105"/>
  <c r="U2408" i="105"/>
  <c r="U2418" i="105"/>
  <c r="U2420" i="105"/>
  <c r="U2422" i="105"/>
  <c r="U2424" i="105"/>
  <c r="U2436" i="105"/>
  <c r="U2438" i="105"/>
  <c r="U2440" i="105"/>
  <c r="U2452" i="105"/>
  <c r="U2454" i="105"/>
  <c r="U2517" i="105"/>
  <c r="U2521" i="105"/>
  <c r="U2525" i="105"/>
  <c r="U2533" i="105"/>
  <c r="U2537" i="105"/>
  <c r="U2541" i="105"/>
  <c r="U2545" i="105"/>
  <c r="U2549" i="105"/>
  <c r="U2553" i="105"/>
  <c r="U2557" i="105"/>
  <c r="U2561" i="105"/>
  <c r="U2565" i="105"/>
  <c r="U2569" i="105"/>
  <c r="U2573" i="105"/>
  <c r="U2577" i="105"/>
  <c r="U2581" i="105"/>
  <c r="U2585" i="105"/>
  <c r="U2589" i="105"/>
  <c r="U2593" i="105"/>
  <c r="U2597" i="105"/>
  <c r="U2601" i="105"/>
  <c r="W2640" i="105"/>
  <c r="W2647" i="105"/>
  <c r="W2651" i="105"/>
  <c r="W2655" i="105"/>
  <c r="W2659" i="105"/>
  <c r="W2663" i="105"/>
  <c r="W2671" i="105"/>
  <c r="W2675" i="105"/>
  <c r="M2741" i="105"/>
  <c r="V2741" i="105"/>
  <c r="T2741" i="105"/>
  <c r="V2468" i="105"/>
  <c r="V2469" i="105"/>
  <c r="V2470" i="105"/>
  <c r="V2471" i="105"/>
  <c r="V2472" i="105"/>
  <c r="V2473" i="105"/>
  <c r="V2474" i="105"/>
  <c r="V2475" i="105"/>
  <c r="V2476" i="105"/>
  <c r="V2477" i="105"/>
  <c r="V2478" i="105"/>
  <c r="V2479" i="105"/>
  <c r="V2480" i="105"/>
  <c r="V2481" i="105"/>
  <c r="V2482" i="105"/>
  <c r="V2483" i="105"/>
  <c r="V2484" i="105"/>
  <c r="V2485" i="105"/>
  <c r="V2486" i="105"/>
  <c r="V2487" i="105"/>
  <c r="V2488" i="105"/>
  <c r="V2489" i="105"/>
  <c r="V2490" i="105"/>
  <c r="V2491" i="105"/>
  <c r="V2492" i="105"/>
  <c r="V2493" i="105"/>
  <c r="V2494" i="105"/>
  <c r="V2495" i="105"/>
  <c r="V2496" i="105"/>
  <c r="V2497" i="105"/>
  <c r="V2498" i="105"/>
  <c r="V2499" i="105"/>
  <c r="V2500" i="105"/>
  <c r="V2501" i="105"/>
  <c r="V2502" i="105"/>
  <c r="V2503" i="105"/>
  <c r="V2504" i="105"/>
  <c r="V2505" i="105"/>
  <c r="V2506" i="105"/>
  <c r="V2507" i="105"/>
  <c r="V2508" i="105"/>
  <c r="V2509" i="105"/>
  <c r="V2510" i="105"/>
  <c r="V2511" i="105"/>
  <c r="V2512" i="105"/>
  <c r="V2513" i="105"/>
  <c r="V2514" i="105"/>
  <c r="V2515" i="105"/>
  <c r="V2516" i="105"/>
  <c r="V2517" i="105"/>
  <c r="V2518" i="105"/>
  <c r="V2519" i="105"/>
  <c r="V2520" i="105"/>
  <c r="V2521" i="105"/>
  <c r="V2522" i="105"/>
  <c r="V2523" i="105"/>
  <c r="V2524" i="105"/>
  <c r="V2525" i="105"/>
  <c r="V2526" i="105"/>
  <c r="V2527" i="105"/>
  <c r="V2528" i="105"/>
  <c r="V2529" i="105"/>
  <c r="V2530" i="105"/>
  <c r="V2531" i="105"/>
  <c r="V2532" i="105"/>
  <c r="V2533" i="105"/>
  <c r="V2534" i="105"/>
  <c r="V2535" i="105"/>
  <c r="V2536" i="105"/>
  <c r="V2537" i="105"/>
  <c r="V2538" i="105"/>
  <c r="V2539" i="105"/>
  <c r="V2540" i="105"/>
  <c r="V2541" i="105"/>
  <c r="V2542" i="105"/>
  <c r="V2543" i="105"/>
  <c r="V2544" i="105"/>
  <c r="V2545" i="105"/>
  <c r="V2546" i="105"/>
  <c r="V2547" i="105"/>
  <c r="V2548" i="105"/>
  <c r="V2549" i="105"/>
  <c r="V2550" i="105"/>
  <c r="V2551" i="105"/>
  <c r="V2552" i="105"/>
  <c r="V2553" i="105"/>
  <c r="V2554" i="105"/>
  <c r="V2555" i="105"/>
  <c r="V2556" i="105"/>
  <c r="V2557" i="105"/>
  <c r="V2558" i="105"/>
  <c r="V2559" i="105"/>
  <c r="V2560" i="105"/>
  <c r="V2561" i="105"/>
  <c r="V2562" i="105"/>
  <c r="V2563" i="105"/>
  <c r="V2564" i="105"/>
  <c r="V2565" i="105"/>
  <c r="V2566" i="105"/>
  <c r="V2567" i="105"/>
  <c r="V2568" i="105"/>
  <c r="V2569" i="105"/>
  <c r="V2570" i="105"/>
  <c r="V2571" i="105"/>
  <c r="V2572" i="105"/>
  <c r="V2573" i="105"/>
  <c r="V2574" i="105"/>
  <c r="V2575" i="105"/>
  <c r="V2576" i="105"/>
  <c r="V2577" i="105"/>
  <c r="V2578" i="105"/>
  <c r="V2579" i="105"/>
  <c r="V2580" i="105"/>
  <c r="V2581" i="105"/>
  <c r="V2582" i="105"/>
  <c r="V2583" i="105"/>
  <c r="V2584" i="105"/>
  <c r="V2585" i="105"/>
  <c r="V2586" i="105"/>
  <c r="V2587" i="105"/>
  <c r="V2588" i="105"/>
  <c r="V2589" i="105"/>
  <c r="V2590" i="105"/>
  <c r="V2591" i="105"/>
  <c r="V2592" i="105"/>
  <c r="V2593" i="105"/>
  <c r="V2594" i="105"/>
  <c r="V2595" i="105"/>
  <c r="V2596" i="105"/>
  <c r="V2597" i="105"/>
  <c r="V2598" i="105"/>
  <c r="V2599" i="105"/>
  <c r="V2600" i="105"/>
  <c r="V2601" i="105"/>
  <c r="V2602" i="105"/>
  <c r="V2603" i="105"/>
  <c r="V2604" i="105"/>
  <c r="W2609" i="105"/>
  <c r="W2617" i="105"/>
  <c r="W2625" i="105"/>
  <c r="W2633" i="105"/>
  <c r="W2641" i="105"/>
  <c r="W2648" i="105"/>
  <c r="W2656" i="105"/>
  <c r="W2660" i="105"/>
  <c r="W2664" i="105"/>
  <c r="W2668" i="105"/>
  <c r="W2672" i="105"/>
  <c r="W2676" i="105"/>
  <c r="M2606" i="105"/>
  <c r="T2606" i="105"/>
  <c r="U2610" i="105"/>
  <c r="W2610" i="105"/>
  <c r="U2614" i="105"/>
  <c r="W2614" i="105"/>
  <c r="U2618" i="105"/>
  <c r="W2618" i="105"/>
  <c r="U2622" i="105"/>
  <c r="W2622" i="105"/>
  <c r="U2626" i="105"/>
  <c r="W2626" i="105"/>
  <c r="U2630" i="105"/>
  <c r="W2630" i="105"/>
  <c r="U2634" i="105"/>
  <c r="W2634" i="105"/>
  <c r="U2638" i="105"/>
  <c r="W2638" i="105"/>
  <c r="U2642" i="105"/>
  <c r="W2642" i="105"/>
  <c r="U2645" i="105"/>
  <c r="W2645" i="105"/>
  <c r="U2649" i="105"/>
  <c r="W2649" i="105"/>
  <c r="U2653" i="105"/>
  <c r="W2653" i="105"/>
  <c r="U2657" i="105"/>
  <c r="W2657" i="105"/>
  <c r="U2661" i="105"/>
  <c r="W2661" i="105"/>
  <c r="U2665" i="105"/>
  <c r="W2665" i="105"/>
  <c r="U2669" i="105"/>
  <c r="W2669" i="105"/>
  <c r="U2673" i="105"/>
  <c r="W2673" i="105"/>
  <c r="U2677" i="105"/>
  <c r="W2677" i="105"/>
  <c r="W2679" i="105"/>
  <c r="W2680" i="105"/>
  <c r="W2681" i="105"/>
  <c r="W2682" i="105"/>
  <c r="W2683" i="105"/>
  <c r="W2684" i="105"/>
  <c r="W2685" i="105"/>
  <c r="W2686" i="105"/>
  <c r="W2687" i="105"/>
  <c r="W2688" i="105"/>
  <c r="W2689" i="105"/>
  <c r="W2690" i="105"/>
  <c r="W2691" i="105"/>
  <c r="W2692" i="105"/>
  <c r="W2693" i="105"/>
  <c r="W2694" i="105"/>
  <c r="W2695" i="105"/>
  <c r="W2696" i="105"/>
  <c r="W2697" i="105"/>
  <c r="W2698" i="105"/>
  <c r="W2699" i="105"/>
  <c r="W2700" i="105"/>
  <c r="W2701" i="105"/>
  <c r="W2702" i="105"/>
  <c r="W2703" i="105"/>
  <c r="W2704" i="105"/>
  <c r="W2705" i="105"/>
  <c r="W2706" i="105"/>
  <c r="W2707" i="105"/>
  <c r="W2708" i="105"/>
  <c r="W2709" i="105"/>
  <c r="W2710" i="105"/>
  <c r="W2711" i="105"/>
  <c r="W2712" i="105"/>
  <c r="W2713" i="105"/>
  <c r="W2714" i="105"/>
  <c r="W2715" i="105"/>
  <c r="W2716" i="105"/>
  <c r="W2717" i="105"/>
  <c r="W2718" i="105"/>
  <c r="W2719" i="105"/>
  <c r="W2720" i="105"/>
  <c r="W2721" i="105"/>
  <c r="W2722" i="105"/>
  <c r="W2723" i="105"/>
  <c r="W2724" i="105"/>
  <c r="M2737" i="105"/>
  <c r="V2737" i="105"/>
  <c r="T2737" i="105"/>
  <c r="M2749" i="105"/>
  <c r="V2749" i="105"/>
  <c r="T2749" i="105"/>
  <c r="U2607" i="105"/>
  <c r="W2607" i="105"/>
  <c r="U2611" i="105"/>
  <c r="W2611" i="105"/>
  <c r="U2615" i="105"/>
  <c r="W2615" i="105"/>
  <c r="U2619" i="105"/>
  <c r="W2619" i="105"/>
  <c r="U2623" i="105"/>
  <c r="W2623" i="105"/>
  <c r="U2627" i="105"/>
  <c r="W2627" i="105"/>
  <c r="U2631" i="105"/>
  <c r="W2631" i="105"/>
  <c r="U2635" i="105"/>
  <c r="W2635" i="105"/>
  <c r="U2639" i="105"/>
  <c r="W2639" i="105"/>
  <c r="U2643" i="105"/>
  <c r="W2643" i="105"/>
  <c r="U2646" i="105"/>
  <c r="W2646" i="105"/>
  <c r="U2650" i="105"/>
  <c r="W2650" i="105"/>
  <c r="U2654" i="105"/>
  <c r="W2654" i="105"/>
  <c r="U2658" i="105"/>
  <c r="W2658" i="105"/>
  <c r="U2662" i="105"/>
  <c r="W2662" i="105"/>
  <c r="U2666" i="105"/>
  <c r="W2666" i="105"/>
  <c r="U2670" i="105"/>
  <c r="W2670" i="105"/>
  <c r="U2674" i="105"/>
  <c r="W2674" i="105"/>
  <c r="U2678" i="105"/>
  <c r="M2745" i="105"/>
  <c r="V2745" i="105"/>
  <c r="T2745" i="105"/>
  <c r="M2753" i="105"/>
  <c r="V2753" i="105"/>
  <c r="M2757" i="105"/>
  <c r="V2757" i="105"/>
  <c r="M2761" i="105"/>
  <c r="V2761" i="105"/>
  <c r="M2765" i="105"/>
  <c r="V2765" i="105"/>
  <c r="M2769" i="105"/>
  <c r="V2769" i="105"/>
  <c r="M2773" i="105"/>
  <c r="V2773" i="105"/>
  <c r="M2777" i="105"/>
  <c r="V2777" i="105"/>
  <c r="M2781" i="105"/>
  <c r="V2781" i="105"/>
  <c r="M2785" i="105"/>
  <c r="V2785" i="105"/>
  <c r="W2834" i="105"/>
  <c r="U2834" i="105"/>
  <c r="W2850" i="105"/>
  <c r="U2850" i="105"/>
  <c r="T2607" i="105"/>
  <c r="T2608" i="105"/>
  <c r="T2609" i="105"/>
  <c r="T2610" i="105"/>
  <c r="T2611" i="105"/>
  <c r="T2612" i="105"/>
  <c r="T2613" i="105"/>
  <c r="T2614" i="105"/>
  <c r="T2615" i="105"/>
  <c r="T2616" i="105"/>
  <c r="T2617" i="105"/>
  <c r="T2618" i="105"/>
  <c r="T2619" i="105"/>
  <c r="T2620" i="105"/>
  <c r="T2621" i="105"/>
  <c r="T2622" i="105"/>
  <c r="T2623" i="105"/>
  <c r="T2624" i="105"/>
  <c r="T2625" i="105"/>
  <c r="T2626" i="105"/>
  <c r="T2627" i="105"/>
  <c r="T2628" i="105"/>
  <c r="T2629" i="105"/>
  <c r="T2630" i="105"/>
  <c r="T2631" i="105"/>
  <c r="T2632" i="105"/>
  <c r="T2633" i="105"/>
  <c r="T2634" i="105"/>
  <c r="T2635" i="105"/>
  <c r="T2636" i="105"/>
  <c r="T2637" i="105"/>
  <c r="T2638" i="105"/>
  <c r="T2639" i="105"/>
  <c r="T2640" i="105"/>
  <c r="T2641" i="105"/>
  <c r="T2642" i="105"/>
  <c r="T2643" i="105"/>
  <c r="T2645" i="105"/>
  <c r="T2646" i="105"/>
  <c r="T2647" i="105"/>
  <c r="T2648" i="105"/>
  <c r="T2649" i="105"/>
  <c r="T2650" i="105"/>
  <c r="T2651" i="105"/>
  <c r="T2652" i="105"/>
  <c r="T2653" i="105"/>
  <c r="T2654" i="105"/>
  <c r="T2655" i="105"/>
  <c r="T2656" i="105"/>
  <c r="T2657" i="105"/>
  <c r="T2658" i="105"/>
  <c r="T2659" i="105"/>
  <c r="T2660" i="105"/>
  <c r="T2661" i="105"/>
  <c r="T2662" i="105"/>
  <c r="T2663" i="105"/>
  <c r="T2664" i="105"/>
  <c r="T2665" i="105"/>
  <c r="T2666" i="105"/>
  <c r="T2667" i="105"/>
  <c r="T2668" i="105"/>
  <c r="T2669" i="105"/>
  <c r="T2670" i="105"/>
  <c r="T2671" i="105"/>
  <c r="T2672" i="105"/>
  <c r="T2673" i="105"/>
  <c r="T2674" i="105"/>
  <c r="T2675" i="105"/>
  <c r="T2676" i="105"/>
  <c r="T2677" i="105"/>
  <c r="T2678" i="105"/>
  <c r="T2679" i="105"/>
  <c r="T2680" i="105"/>
  <c r="T2681" i="105"/>
  <c r="T2682" i="105"/>
  <c r="T2683" i="105"/>
  <c r="T2684" i="105"/>
  <c r="T2685" i="105"/>
  <c r="T2686" i="105"/>
  <c r="T2687" i="105"/>
  <c r="T2688" i="105"/>
  <c r="T2689" i="105"/>
  <c r="T2690" i="105"/>
  <c r="T2691" i="105"/>
  <c r="T2692" i="105"/>
  <c r="T2693" i="105"/>
  <c r="T2694" i="105"/>
  <c r="T2695" i="105"/>
  <c r="T2696" i="105"/>
  <c r="T2697" i="105"/>
  <c r="T2698" i="105"/>
  <c r="T2699" i="105"/>
  <c r="T2700" i="105"/>
  <c r="T2701" i="105"/>
  <c r="T2702" i="105"/>
  <c r="T2703" i="105"/>
  <c r="T2704" i="105"/>
  <c r="T2705" i="105"/>
  <c r="T2706" i="105"/>
  <c r="T2707" i="105"/>
  <c r="T2708" i="105"/>
  <c r="T2709" i="105"/>
  <c r="T2710" i="105"/>
  <c r="T2711" i="105"/>
  <c r="T2712" i="105"/>
  <c r="T2713" i="105"/>
  <c r="T2714" i="105"/>
  <c r="T2715" i="105"/>
  <c r="T2716" i="105"/>
  <c r="T2717" i="105"/>
  <c r="T2718" i="105"/>
  <c r="T2719" i="105"/>
  <c r="T2720" i="105"/>
  <c r="T2721" i="105"/>
  <c r="T2722" i="105"/>
  <c r="T2723" i="105"/>
  <c r="T2724" i="105"/>
  <c r="T2725" i="105"/>
  <c r="T2726" i="105"/>
  <c r="T2727" i="105"/>
  <c r="T2728" i="105"/>
  <c r="T2729" i="105"/>
  <c r="T2730" i="105"/>
  <c r="T2731" i="105"/>
  <c r="T2732" i="105"/>
  <c r="T2733" i="105"/>
  <c r="T2734" i="105"/>
  <c r="V2735" i="105"/>
  <c r="M2738" i="105"/>
  <c r="V2738" i="105"/>
  <c r="M2742" i="105"/>
  <c r="V2742" i="105"/>
  <c r="M2746" i="105"/>
  <c r="V2746" i="105"/>
  <c r="M2750" i="105"/>
  <c r="V2750" i="105"/>
  <c r="M2754" i="105"/>
  <c r="V2754" i="105"/>
  <c r="M2758" i="105"/>
  <c r="V2758" i="105"/>
  <c r="M2762" i="105"/>
  <c r="V2762" i="105"/>
  <c r="M2766" i="105"/>
  <c r="V2766" i="105"/>
  <c r="M2770" i="105"/>
  <c r="V2770" i="105"/>
  <c r="M2774" i="105"/>
  <c r="V2774" i="105"/>
  <c r="M2778" i="105"/>
  <c r="V2778" i="105"/>
  <c r="M2782" i="105"/>
  <c r="V2782" i="105"/>
  <c r="M2786" i="105"/>
  <c r="V2786" i="105"/>
  <c r="W2838" i="105"/>
  <c r="U2838" i="105"/>
  <c r="W2854" i="105"/>
  <c r="U2854" i="105"/>
  <c r="M2725" i="105"/>
  <c r="M2726" i="105"/>
  <c r="M2727" i="105"/>
  <c r="M2728" i="105"/>
  <c r="M2729" i="105"/>
  <c r="M2730" i="105"/>
  <c r="M2731" i="105"/>
  <c r="M2732" i="105"/>
  <c r="M2733" i="105"/>
  <c r="M2734" i="105"/>
  <c r="W2735" i="105"/>
  <c r="M2739" i="105"/>
  <c r="V2739" i="105"/>
  <c r="M2743" i="105"/>
  <c r="V2743" i="105"/>
  <c r="M2747" i="105"/>
  <c r="V2747" i="105"/>
  <c r="M2751" i="105"/>
  <c r="V2751" i="105"/>
  <c r="M2755" i="105"/>
  <c r="V2755" i="105"/>
  <c r="M2759" i="105"/>
  <c r="V2759" i="105"/>
  <c r="M2763" i="105"/>
  <c r="V2763" i="105"/>
  <c r="M2767" i="105"/>
  <c r="V2767" i="105"/>
  <c r="M2771" i="105"/>
  <c r="V2771" i="105"/>
  <c r="M2775" i="105"/>
  <c r="V2775" i="105"/>
  <c r="M2779" i="105"/>
  <c r="V2779" i="105"/>
  <c r="M2783" i="105"/>
  <c r="V2783" i="105"/>
  <c r="M2787" i="105"/>
  <c r="V2787" i="105"/>
  <c r="M2788" i="105"/>
  <c r="V2788" i="105"/>
  <c r="M2789" i="105"/>
  <c r="V2789" i="105"/>
  <c r="M2790" i="105"/>
  <c r="V2790" i="105"/>
  <c r="M2791" i="105"/>
  <c r="V2791" i="105"/>
  <c r="M2792" i="105"/>
  <c r="V2792" i="105"/>
  <c r="M2793" i="105"/>
  <c r="V2793" i="105"/>
  <c r="M2794" i="105"/>
  <c r="V2794" i="105"/>
  <c r="M2795" i="105"/>
  <c r="V2795" i="105"/>
  <c r="M2796" i="105"/>
  <c r="V2796" i="105"/>
  <c r="U2858" i="105"/>
  <c r="M2736" i="105"/>
  <c r="V2736" i="105"/>
  <c r="M2740" i="105"/>
  <c r="V2740" i="105"/>
  <c r="M2744" i="105"/>
  <c r="V2744" i="105"/>
  <c r="M2748" i="105"/>
  <c r="V2748" i="105"/>
  <c r="M2752" i="105"/>
  <c r="V2752" i="105"/>
  <c r="T2753" i="105"/>
  <c r="M2756" i="105"/>
  <c r="V2756" i="105"/>
  <c r="T2757" i="105"/>
  <c r="M2760" i="105"/>
  <c r="V2760" i="105"/>
  <c r="T2761" i="105"/>
  <c r="M2764" i="105"/>
  <c r="V2764" i="105"/>
  <c r="T2765" i="105"/>
  <c r="M2768" i="105"/>
  <c r="V2768" i="105"/>
  <c r="T2769" i="105"/>
  <c r="M2772" i="105"/>
  <c r="V2772" i="105"/>
  <c r="T2773" i="105"/>
  <c r="M2776" i="105"/>
  <c r="V2776" i="105"/>
  <c r="T2777" i="105"/>
  <c r="M2780" i="105"/>
  <c r="V2780" i="105"/>
  <c r="T2781" i="105"/>
  <c r="M2784" i="105"/>
  <c r="V2784" i="105"/>
  <c r="T2785" i="105"/>
  <c r="W2830" i="105"/>
  <c r="U2830" i="105"/>
  <c r="V2798" i="105"/>
  <c r="U2798" i="105"/>
  <c r="V2800" i="105"/>
  <c r="U2800" i="105"/>
  <c r="V2802" i="105"/>
  <c r="U2802" i="105"/>
  <c r="V2804" i="105"/>
  <c r="U2804" i="105"/>
  <c r="V2806" i="105"/>
  <c r="U2806" i="105"/>
  <c r="V2808" i="105"/>
  <c r="U2808" i="105"/>
  <c r="V2810" i="105"/>
  <c r="U2810" i="105"/>
  <c r="V2812" i="105"/>
  <c r="U2812" i="105"/>
  <c r="V2814" i="105"/>
  <c r="U2814" i="105"/>
  <c r="V2816" i="105"/>
  <c r="U2816" i="105"/>
  <c r="V2818" i="105"/>
  <c r="U2818" i="105"/>
  <c r="V2820" i="105"/>
  <c r="U2820" i="105"/>
  <c r="V2822" i="105"/>
  <c r="U2822" i="105"/>
  <c r="V2824" i="105"/>
  <c r="U2824" i="105"/>
  <c r="V2826" i="105"/>
  <c r="U2826" i="105"/>
  <c r="U2833" i="105"/>
  <c r="U2845" i="105"/>
  <c r="U2849" i="105"/>
  <c r="U2857" i="105"/>
  <c r="U2865" i="105"/>
  <c r="U2873" i="105"/>
  <c r="U2881" i="105"/>
  <c r="U2885" i="105"/>
  <c r="U2889" i="105"/>
  <c r="U2897" i="105"/>
  <c r="U2905" i="105"/>
  <c r="U2913" i="105"/>
  <c r="U2929" i="105"/>
  <c r="T2933" i="105"/>
  <c r="T2941" i="105"/>
  <c r="V2954" i="105"/>
  <c r="M2954" i="105"/>
  <c r="T2954" i="105"/>
  <c r="U2862" i="105"/>
  <c r="U2866" i="105"/>
  <c r="U2870" i="105"/>
  <c r="U2874" i="105"/>
  <c r="U2878" i="105"/>
  <c r="U2882" i="105"/>
  <c r="U2886" i="105"/>
  <c r="U2890" i="105"/>
  <c r="U2894" i="105"/>
  <c r="U2898" i="105"/>
  <c r="U2902" i="105"/>
  <c r="U2910" i="105"/>
  <c r="U2914" i="105"/>
  <c r="U2918" i="105"/>
  <c r="U2922" i="105"/>
  <c r="U2926" i="105"/>
  <c r="U2930" i="105"/>
  <c r="V2935" i="105"/>
  <c r="M2935" i="105"/>
  <c r="U2936" i="105"/>
  <c r="V2943" i="105"/>
  <c r="M2943" i="105"/>
  <c r="T2944" i="105"/>
  <c r="V2947" i="105"/>
  <c r="M2947" i="105"/>
  <c r="T2948" i="105"/>
  <c r="U2951" i="105"/>
  <c r="W2980" i="105"/>
  <c r="U2980" i="105"/>
  <c r="V2982" i="105"/>
  <c r="M2982" i="105"/>
  <c r="T2982" i="105"/>
  <c r="W2996" i="105"/>
  <c r="U2996" i="105"/>
  <c r="V2998" i="105"/>
  <c r="M2998" i="105"/>
  <c r="T2998" i="105"/>
  <c r="W2960" i="105"/>
  <c r="U2960" i="105"/>
  <c r="V2971" i="105"/>
  <c r="M2971" i="105"/>
  <c r="W3004" i="105"/>
  <c r="U3004" i="105"/>
  <c r="V3006" i="105"/>
  <c r="M3006" i="105"/>
  <c r="T3006" i="105"/>
  <c r="W2827" i="105"/>
  <c r="U2832" i="105"/>
  <c r="U2836" i="105"/>
  <c r="U2844" i="105"/>
  <c r="U2848" i="105"/>
  <c r="U2852" i="105"/>
  <c r="U2856" i="105"/>
  <c r="U2860" i="105"/>
  <c r="U2864" i="105"/>
  <c r="U2868" i="105"/>
  <c r="U2880" i="105"/>
  <c r="U2888" i="105"/>
  <c r="U2896" i="105"/>
  <c r="U2904" i="105"/>
  <c r="U2912" i="105"/>
  <c r="U2920" i="105"/>
  <c r="U2928" i="105"/>
  <c r="V2939" i="105"/>
  <c r="M2939" i="105"/>
  <c r="V2955" i="105"/>
  <c r="M2955" i="105"/>
  <c r="V2970" i="105"/>
  <c r="M2970" i="105"/>
  <c r="T2970" i="105"/>
  <c r="V2974" i="105"/>
  <c r="M2974" i="105"/>
  <c r="T2974" i="105"/>
  <c r="W2988" i="105"/>
  <c r="U2988" i="105"/>
  <c r="V2990" i="105"/>
  <c r="M2990" i="105"/>
  <c r="T2990" i="105"/>
  <c r="W3012" i="105"/>
  <c r="U3012" i="105"/>
  <c r="V3014" i="105"/>
  <c r="M3014" i="105"/>
  <c r="T3014" i="105"/>
  <c r="T2797" i="105"/>
  <c r="T2798" i="105"/>
  <c r="T2799" i="105"/>
  <c r="T2800" i="105"/>
  <c r="T2801" i="105"/>
  <c r="T2802" i="105"/>
  <c r="T2803" i="105"/>
  <c r="T2804" i="105"/>
  <c r="T2805" i="105"/>
  <c r="T2806" i="105"/>
  <c r="T2807" i="105"/>
  <c r="T2808" i="105"/>
  <c r="T2809" i="105"/>
  <c r="T2810" i="105"/>
  <c r="T2811" i="105"/>
  <c r="T2812" i="105"/>
  <c r="T2813" i="105"/>
  <c r="T2814" i="105"/>
  <c r="T2815" i="105"/>
  <c r="T2816" i="105"/>
  <c r="T2817" i="105"/>
  <c r="T2818" i="105"/>
  <c r="T2819" i="105"/>
  <c r="T2820" i="105"/>
  <c r="T2821" i="105"/>
  <c r="T2822" i="105"/>
  <c r="T2823" i="105"/>
  <c r="T2824" i="105"/>
  <c r="T2825" i="105"/>
  <c r="T2826" i="105"/>
  <c r="T2827" i="105"/>
  <c r="T2828" i="105"/>
  <c r="T2829" i="105"/>
  <c r="T2830" i="105"/>
  <c r="T2831" i="105"/>
  <c r="T2832" i="105"/>
  <c r="T2833" i="105"/>
  <c r="T2834" i="105"/>
  <c r="T2835" i="105"/>
  <c r="T2836" i="105"/>
  <c r="T2837" i="105"/>
  <c r="T2838" i="105"/>
  <c r="T2839" i="105"/>
  <c r="T2840" i="105"/>
  <c r="T2841" i="105"/>
  <c r="T2842" i="105"/>
  <c r="T2843" i="105"/>
  <c r="T2844" i="105"/>
  <c r="T2845" i="105"/>
  <c r="T2846" i="105"/>
  <c r="T2847" i="105"/>
  <c r="T2848" i="105"/>
  <c r="T2849" i="105"/>
  <c r="T2850" i="105"/>
  <c r="T2851" i="105"/>
  <c r="T2852" i="105"/>
  <c r="T2853" i="105"/>
  <c r="T2854" i="105"/>
  <c r="T2855" i="105"/>
  <c r="T2856" i="105"/>
  <c r="T2857" i="105"/>
  <c r="T2858" i="105"/>
  <c r="T2859" i="105"/>
  <c r="T2860" i="105"/>
  <c r="T2861" i="105"/>
  <c r="T2862" i="105"/>
  <c r="T2863" i="105"/>
  <c r="T2864" i="105"/>
  <c r="T2865" i="105"/>
  <c r="T2866" i="105"/>
  <c r="T2867" i="105"/>
  <c r="T2868" i="105"/>
  <c r="T2869" i="105"/>
  <c r="T2870" i="105"/>
  <c r="T2871" i="105"/>
  <c r="T2872" i="105"/>
  <c r="T2873" i="105"/>
  <c r="T2874" i="105"/>
  <c r="T2875" i="105"/>
  <c r="T2876" i="105"/>
  <c r="T2877" i="105"/>
  <c r="T2878" i="105"/>
  <c r="T2879" i="105"/>
  <c r="T2880" i="105"/>
  <c r="T2881" i="105"/>
  <c r="T2882" i="105"/>
  <c r="T2883" i="105"/>
  <c r="T2884" i="105"/>
  <c r="T2885" i="105"/>
  <c r="T2886" i="105"/>
  <c r="T2887" i="105"/>
  <c r="T2888" i="105"/>
  <c r="T2889" i="105"/>
  <c r="T2890" i="105"/>
  <c r="T2891" i="105"/>
  <c r="T2892" i="105"/>
  <c r="T2893" i="105"/>
  <c r="T2894" i="105"/>
  <c r="T2895" i="105"/>
  <c r="T2896" i="105"/>
  <c r="T2897" i="105"/>
  <c r="T2898" i="105"/>
  <c r="T2899" i="105"/>
  <c r="T2900" i="105"/>
  <c r="T2901" i="105"/>
  <c r="T2902" i="105"/>
  <c r="T2903" i="105"/>
  <c r="T2904" i="105"/>
  <c r="T2905" i="105"/>
  <c r="T2906" i="105"/>
  <c r="T2907" i="105"/>
  <c r="T2908" i="105"/>
  <c r="T2909" i="105"/>
  <c r="T2910" i="105"/>
  <c r="T2911" i="105"/>
  <c r="T2912" i="105"/>
  <c r="T2913" i="105"/>
  <c r="T2914" i="105"/>
  <c r="T2915" i="105"/>
  <c r="T2916" i="105"/>
  <c r="T2917" i="105"/>
  <c r="T2918" i="105"/>
  <c r="T2919" i="105"/>
  <c r="T2920" i="105"/>
  <c r="T2921" i="105"/>
  <c r="T2922" i="105"/>
  <c r="T2923" i="105"/>
  <c r="T2924" i="105"/>
  <c r="T2925" i="105"/>
  <c r="T2926" i="105"/>
  <c r="T2927" i="105"/>
  <c r="T2928" i="105"/>
  <c r="T2929" i="105"/>
  <c r="T2930" i="105"/>
  <c r="T2931" i="105"/>
  <c r="T2932" i="105"/>
  <c r="M2933" i="105"/>
  <c r="T2936" i="105"/>
  <c r="M2937" i="105"/>
  <c r="T2940" i="105"/>
  <c r="M2941" i="105"/>
  <c r="M2944" i="105"/>
  <c r="W2946" i="105"/>
  <c r="U2946" i="105"/>
  <c r="V2946" i="105"/>
  <c r="M2948" i="105"/>
  <c r="V2950" i="105"/>
  <c r="M2950" i="105"/>
  <c r="T2951" i="105"/>
  <c r="M2963" i="105"/>
  <c r="V2966" i="105"/>
  <c r="M2966" i="105"/>
  <c r="T2967" i="105"/>
  <c r="W3019" i="105"/>
  <c r="T2945" i="105"/>
  <c r="U2945" i="105"/>
  <c r="T2949" i="105"/>
  <c r="T2952" i="105"/>
  <c r="V2958" i="105"/>
  <c r="M2958" i="105"/>
  <c r="T2959" i="105"/>
  <c r="T2961" i="105"/>
  <c r="T2968" i="105"/>
  <c r="M3023" i="105"/>
  <c r="T3023" i="105"/>
  <c r="U2934" i="105"/>
  <c r="U2938" i="105"/>
  <c r="U2942" i="105"/>
  <c r="T2956" i="105"/>
  <c r="U2959" i="105"/>
  <c r="V2962" i="105"/>
  <c r="M2962" i="105"/>
  <c r="T2963" i="105"/>
  <c r="T2965" i="105"/>
  <c r="T2972" i="105"/>
  <c r="V2978" i="105"/>
  <c r="M2978" i="105"/>
  <c r="V2986" i="105"/>
  <c r="M2986" i="105"/>
  <c r="W2992" i="105"/>
  <c r="V2994" i="105"/>
  <c r="M2994" i="105"/>
  <c r="U3000" i="105"/>
  <c r="V3002" i="105"/>
  <c r="M3002" i="105"/>
  <c r="U3003" i="105"/>
  <c r="W3008" i="105"/>
  <c r="U3008" i="105"/>
  <c r="V3010" i="105"/>
  <c r="M3010" i="105"/>
  <c r="W3016" i="105"/>
  <c r="U3016" i="105"/>
  <c r="V3018" i="105"/>
  <c r="M3018" i="105"/>
  <c r="T2973" i="105"/>
  <c r="T2977" i="105"/>
  <c r="T2981" i="105"/>
  <c r="T2985" i="105"/>
  <c r="T2989" i="105"/>
  <c r="T2993" i="105"/>
  <c r="T2997" i="105"/>
  <c r="T3001" i="105"/>
  <c r="T3005" i="105"/>
  <c r="T3009" i="105"/>
  <c r="T3013" i="105"/>
  <c r="T3017" i="105"/>
  <c r="V3020" i="105"/>
  <c r="T3021" i="105"/>
  <c r="W3024" i="105"/>
  <c r="U3024" i="105"/>
  <c r="V3024" i="105"/>
  <c r="U2953" i="105"/>
  <c r="U2961" i="105"/>
  <c r="U2965" i="105"/>
  <c r="U2969" i="105"/>
  <c r="U2973" i="105"/>
  <c r="T2976" i="105"/>
  <c r="U2977" i="105"/>
  <c r="T2980" i="105"/>
  <c r="U2981" i="105"/>
  <c r="T2984" i="105"/>
  <c r="U2985" i="105"/>
  <c r="T2988" i="105"/>
  <c r="U2989" i="105"/>
  <c r="T2992" i="105"/>
  <c r="T2996" i="105"/>
  <c r="U2997" i="105"/>
  <c r="T3000" i="105"/>
  <c r="T3004" i="105"/>
  <c r="U3005" i="105"/>
  <c r="T3008" i="105"/>
  <c r="U3009" i="105"/>
  <c r="T3012" i="105"/>
  <c r="U3013" i="105"/>
  <c r="T3016" i="105"/>
  <c r="U3017" i="105"/>
  <c r="W3021" i="105"/>
  <c r="U3021" i="105"/>
  <c r="V3021" i="105"/>
  <c r="V3025" i="105"/>
  <c r="M3025" i="105"/>
  <c r="V3026" i="105"/>
  <c r="M3026" i="105"/>
  <c r="V3027" i="105"/>
  <c r="M3027" i="105"/>
  <c r="V3028" i="105"/>
  <c r="M3028" i="105"/>
  <c r="V3029" i="105"/>
  <c r="M3029" i="105"/>
  <c r="V3030" i="105"/>
  <c r="M3030" i="105"/>
  <c r="V3031" i="105"/>
  <c r="M3031" i="105"/>
  <c r="V3032" i="105"/>
  <c r="M3032" i="105"/>
  <c r="V3033" i="105"/>
  <c r="M3033" i="105"/>
  <c r="V3034" i="105"/>
  <c r="M3034" i="105"/>
  <c r="V3035" i="105"/>
  <c r="M3035" i="105"/>
  <c r="V3036" i="105"/>
  <c r="M3036" i="105"/>
  <c r="V3037" i="105"/>
  <c r="M3037" i="105"/>
  <c r="V3038" i="105"/>
  <c r="M3038" i="105"/>
  <c r="V3039" i="105"/>
  <c r="M3039" i="105"/>
  <c r="V3040" i="105"/>
  <c r="M3040" i="105"/>
  <c r="T3041" i="105"/>
  <c r="V3041" i="105"/>
  <c r="M3041" i="105"/>
  <c r="W3022" i="105"/>
  <c r="U3022" i="105"/>
  <c r="V3022" i="105"/>
  <c r="U3042" i="105"/>
  <c r="U3043" i="105"/>
  <c r="U3044" i="105"/>
  <c r="U3045" i="105"/>
  <c r="U3047" i="105"/>
  <c r="U3048" i="105"/>
  <c r="U3049" i="105"/>
  <c r="U3050" i="105"/>
  <c r="U3054" i="105"/>
  <c r="U3056" i="105"/>
  <c r="U3058" i="105"/>
  <c r="U3059" i="105"/>
  <c r="U3060" i="105"/>
  <c r="U3062" i="105"/>
  <c r="U3064" i="105"/>
  <c r="U3065" i="105"/>
  <c r="U3066" i="105"/>
  <c r="U3068" i="105"/>
  <c r="U3069" i="105"/>
  <c r="U3070" i="105"/>
  <c r="U3071" i="105"/>
  <c r="U3072" i="105"/>
  <c r="U3073" i="105"/>
  <c r="U3074" i="105"/>
  <c r="U3076" i="105"/>
  <c r="U3077" i="105"/>
  <c r="U3078" i="105"/>
  <c r="U3079" i="105"/>
  <c r="W3130" i="105"/>
  <c r="W3146" i="105"/>
  <c r="W3080" i="105"/>
  <c r="U3128" i="105"/>
  <c r="W3128" i="105"/>
  <c r="W3142" i="105"/>
  <c r="T3081" i="105"/>
  <c r="V3082" i="105"/>
  <c r="T3084" i="105"/>
  <c r="U3084" i="105"/>
  <c r="U3088" i="105"/>
  <c r="U3090" i="105"/>
  <c r="U3094" i="105"/>
  <c r="U3098" i="105"/>
  <c r="U3102" i="105"/>
  <c r="U3106" i="105"/>
  <c r="U3110" i="105"/>
  <c r="U3114" i="105"/>
  <c r="U3118" i="105"/>
  <c r="U3122" i="105"/>
  <c r="W3138" i="105"/>
  <c r="W3154" i="105"/>
  <c r="T3080" i="105"/>
  <c r="U3091" i="105"/>
  <c r="U3095" i="105"/>
  <c r="U3099" i="105"/>
  <c r="U3103" i="105"/>
  <c r="U3107" i="105"/>
  <c r="U3115" i="105"/>
  <c r="U3119" i="105"/>
  <c r="U3123" i="105"/>
  <c r="U3127" i="105"/>
  <c r="W3134" i="105"/>
  <c r="W3150" i="105"/>
  <c r="V3099" i="105"/>
  <c r="V3100" i="105"/>
  <c r="V3101" i="105"/>
  <c r="V3102" i="105"/>
  <c r="V3103" i="105"/>
  <c r="V3104" i="105"/>
  <c r="V3105" i="105"/>
  <c r="V3106" i="105"/>
  <c r="V3107" i="105"/>
  <c r="V3108" i="105"/>
  <c r="V3109" i="105"/>
  <c r="V3110" i="105"/>
  <c r="V3111" i="105"/>
  <c r="V3112" i="105"/>
  <c r="V3113" i="105"/>
  <c r="V3114" i="105"/>
  <c r="V3115" i="105"/>
  <c r="V3116" i="105"/>
  <c r="V3117" i="105"/>
  <c r="V3118" i="105"/>
  <c r="V3119" i="105"/>
  <c r="V3120" i="105"/>
  <c r="V3121" i="105"/>
  <c r="V3122" i="105"/>
  <c r="V3123" i="105"/>
  <c r="V3124" i="105"/>
  <c r="V3125" i="105"/>
  <c r="V3126" i="105"/>
  <c r="V3127" i="105"/>
  <c r="T3129" i="105"/>
  <c r="W3131" i="105"/>
  <c r="W3135" i="105"/>
  <c r="W3139" i="105"/>
  <c r="W3143" i="105"/>
  <c r="W3147" i="105"/>
  <c r="W3151" i="105"/>
  <c r="W3155" i="105"/>
  <c r="U3167" i="105"/>
  <c r="U3171" i="105"/>
  <c r="U3173" i="105"/>
  <c r="U3175" i="105"/>
  <c r="U3181" i="105"/>
  <c r="W3183" i="105"/>
  <c r="U3129" i="105"/>
  <c r="V3129" i="105"/>
  <c r="U3132" i="105"/>
  <c r="W3132" i="105"/>
  <c r="U3136" i="105"/>
  <c r="W3136" i="105"/>
  <c r="U3140" i="105"/>
  <c r="W3140" i="105"/>
  <c r="U3144" i="105"/>
  <c r="W3144" i="105"/>
  <c r="U3148" i="105"/>
  <c r="W3148" i="105"/>
  <c r="U3152" i="105"/>
  <c r="W3152" i="105"/>
  <c r="T3156" i="105"/>
  <c r="T3158" i="105"/>
  <c r="T3160" i="105"/>
  <c r="T3162" i="105"/>
  <c r="T3164" i="105"/>
  <c r="T3166" i="105"/>
  <c r="T3168" i="105"/>
  <c r="T3170" i="105"/>
  <c r="T3172" i="105"/>
  <c r="T3174" i="105"/>
  <c r="T3176" i="105"/>
  <c r="T3178" i="105"/>
  <c r="T3180" i="105"/>
  <c r="T3182" i="105"/>
  <c r="T3187" i="105"/>
  <c r="U3133" i="105"/>
  <c r="W3133" i="105"/>
  <c r="U3137" i="105"/>
  <c r="W3137" i="105"/>
  <c r="U3141" i="105"/>
  <c r="W3141" i="105"/>
  <c r="U3145" i="105"/>
  <c r="W3145" i="105"/>
  <c r="U3149" i="105"/>
  <c r="W3149" i="105"/>
  <c r="U3153" i="105"/>
  <c r="W3153" i="105"/>
  <c r="U3156" i="105"/>
  <c r="U3158" i="105"/>
  <c r="U3160" i="105"/>
  <c r="U3162" i="105"/>
  <c r="U3164" i="105"/>
  <c r="U3166" i="105"/>
  <c r="U3168" i="105"/>
  <c r="U3170" i="105"/>
  <c r="U3172" i="105"/>
  <c r="U3174" i="105"/>
  <c r="U3180" i="105"/>
  <c r="U3182" i="105"/>
  <c r="M3187" i="105"/>
  <c r="T3130" i="105"/>
  <c r="T3131" i="105"/>
  <c r="T3132" i="105"/>
  <c r="T3133" i="105"/>
  <c r="T3134" i="105"/>
  <c r="T3135" i="105"/>
  <c r="T3136" i="105"/>
  <c r="T3137" i="105"/>
  <c r="T3138" i="105"/>
  <c r="T3139" i="105"/>
  <c r="T3140" i="105"/>
  <c r="T3141" i="105"/>
  <c r="T3142" i="105"/>
  <c r="T3143" i="105"/>
  <c r="T3144" i="105"/>
  <c r="T3145" i="105"/>
  <c r="T3146" i="105"/>
  <c r="T3147" i="105"/>
  <c r="T3148" i="105"/>
  <c r="T3149" i="105"/>
  <c r="T3150" i="105"/>
  <c r="T3151" i="105"/>
  <c r="T3152" i="105"/>
  <c r="T3153" i="105"/>
  <c r="T3154" i="105"/>
  <c r="T3155" i="105"/>
  <c r="C82" i="81"/>
  <c r="S66" i="100"/>
  <c r="R66" i="100"/>
  <c r="L66" i="100"/>
  <c r="T66" i="100" s="1"/>
  <c r="S74" i="100"/>
  <c r="R74" i="100"/>
  <c r="L74" i="100"/>
  <c r="S82" i="100"/>
  <c r="R82" i="100"/>
  <c r="L82" i="100"/>
  <c r="S87" i="100"/>
  <c r="R87" i="100"/>
  <c r="L87" i="100"/>
  <c r="M87" i="100" s="1"/>
  <c r="S98" i="100"/>
  <c r="R98" i="100"/>
  <c r="L98" i="100"/>
  <c r="S21" i="100"/>
  <c r="R21" i="100"/>
  <c r="L21" i="100"/>
  <c r="M21" i="100" s="1"/>
  <c r="S93" i="100"/>
  <c r="R93" i="100"/>
  <c r="L93" i="100"/>
  <c r="S86" i="100"/>
  <c r="R86" i="100"/>
  <c r="L86" i="100"/>
  <c r="S56" i="100"/>
  <c r="R56" i="100"/>
  <c r="L56" i="100"/>
  <c r="M56" i="100" s="1"/>
  <c r="S76" i="100"/>
  <c r="R76" i="100"/>
  <c r="L76" i="100"/>
  <c r="S55" i="100"/>
  <c r="R55" i="100"/>
  <c r="L55" i="100"/>
  <c r="M55" i="100" s="1"/>
  <c r="S62" i="100"/>
  <c r="R62" i="100"/>
  <c r="L62" i="100"/>
  <c r="T62" i="100" s="1"/>
  <c r="S40" i="100"/>
  <c r="R40" i="100"/>
  <c r="L40" i="100"/>
  <c r="M40" i="100" s="1"/>
  <c r="S16" i="100"/>
  <c r="R16" i="100"/>
  <c r="L16" i="100"/>
  <c r="T16" i="100" s="1"/>
  <c r="S94" i="100"/>
  <c r="R94" i="100"/>
  <c r="L94" i="100"/>
  <c r="S20" i="100"/>
  <c r="R20" i="100"/>
  <c r="L20" i="100"/>
  <c r="M20" i="100" s="1"/>
  <c r="S33" i="100"/>
  <c r="R33" i="100"/>
  <c r="L33" i="100"/>
  <c r="M33" i="100" s="1"/>
  <c r="S37" i="100"/>
  <c r="R37" i="100"/>
  <c r="L37" i="100"/>
  <c r="M37" i="100" s="1"/>
  <c r="S41" i="100"/>
  <c r="R41" i="100"/>
  <c r="L41" i="100"/>
  <c r="M41" i="100" s="1"/>
  <c r="S83" i="100"/>
  <c r="W83" i="100" s="1"/>
  <c r="R83" i="100"/>
  <c r="L83" i="100"/>
  <c r="M83" i="100" s="1"/>
  <c r="S47" i="100"/>
  <c r="V47" i="100" s="1"/>
  <c r="R47" i="100"/>
  <c r="L47" i="100"/>
  <c r="M47" i="100" s="1"/>
  <c r="S50" i="100"/>
  <c r="R50" i="100"/>
  <c r="L50" i="100"/>
  <c r="S80" i="100"/>
  <c r="R80" i="100"/>
  <c r="L80" i="100"/>
  <c r="M80" i="100" s="1"/>
  <c r="S24" i="100"/>
  <c r="R24" i="100"/>
  <c r="L24" i="100"/>
  <c r="S53" i="100"/>
  <c r="R53" i="100"/>
  <c r="L53" i="100"/>
  <c r="M53" i="100" s="1"/>
  <c r="S89" i="100"/>
  <c r="R89" i="100"/>
  <c r="L89" i="100"/>
  <c r="S9" i="100"/>
  <c r="R9" i="100"/>
  <c r="L9" i="100"/>
  <c r="M9" i="100" s="1"/>
  <c r="S95" i="100"/>
  <c r="R95" i="100"/>
  <c r="L95" i="100"/>
  <c r="S18" i="100"/>
  <c r="R18" i="100"/>
  <c r="L18" i="100"/>
  <c r="M18" i="100" s="1"/>
  <c r="S36" i="100"/>
  <c r="R36" i="100"/>
  <c r="L36" i="100"/>
  <c r="M36" i="100" s="1"/>
  <c r="S32" i="100"/>
  <c r="R32" i="100"/>
  <c r="L32" i="100"/>
  <c r="M32" i="100" s="1"/>
  <c r="S4" i="100"/>
  <c r="R4" i="100"/>
  <c r="L4" i="100"/>
  <c r="M4" i="100" s="1"/>
  <c r="S13" i="100"/>
  <c r="R13" i="100"/>
  <c r="L13" i="100"/>
  <c r="S23" i="100"/>
  <c r="R23" i="100"/>
  <c r="L23" i="100"/>
  <c r="S60" i="100"/>
  <c r="R60" i="100"/>
  <c r="L60" i="100"/>
  <c r="S61" i="100"/>
  <c r="R61" i="100"/>
  <c r="L61" i="100"/>
  <c r="T61" i="100" s="1"/>
  <c r="S42" i="100"/>
  <c r="R42" i="100"/>
  <c r="L42" i="100"/>
  <c r="S84" i="100"/>
  <c r="R84" i="100"/>
  <c r="L84" i="100"/>
  <c r="S91" i="100"/>
  <c r="R91" i="100"/>
  <c r="L91" i="100"/>
  <c r="S45" i="100"/>
  <c r="R45" i="100"/>
  <c r="L45" i="100"/>
  <c r="S79" i="100"/>
  <c r="R79" i="100"/>
  <c r="L79" i="100"/>
  <c r="S99" i="100"/>
  <c r="R99" i="100"/>
  <c r="L99" i="100"/>
  <c r="S70" i="100"/>
  <c r="R70" i="100"/>
  <c r="L70" i="100"/>
  <c r="S69" i="100"/>
  <c r="R69" i="100"/>
  <c r="L69" i="100"/>
  <c r="S63" i="100"/>
  <c r="R63" i="100"/>
  <c r="L63" i="100"/>
  <c r="S31" i="100"/>
  <c r="R31" i="100"/>
  <c r="L31" i="100"/>
  <c r="S43" i="100"/>
  <c r="R43" i="100"/>
  <c r="L43" i="100"/>
  <c r="S12" i="100"/>
  <c r="R12" i="100"/>
  <c r="L12" i="100"/>
  <c r="S19" i="100"/>
  <c r="R19" i="100"/>
  <c r="L19" i="100"/>
  <c r="S72" i="100"/>
  <c r="R72" i="100"/>
  <c r="L72" i="100"/>
  <c r="S7" i="100"/>
  <c r="R7" i="100"/>
  <c r="L7" i="100"/>
  <c r="S59" i="100"/>
  <c r="R59" i="100"/>
  <c r="L59" i="100"/>
  <c r="S73" i="100"/>
  <c r="R73" i="100"/>
  <c r="L73" i="100"/>
  <c r="S54" i="100"/>
  <c r="R54" i="100"/>
  <c r="L54" i="100"/>
  <c r="S67" i="100"/>
  <c r="R67" i="100"/>
  <c r="L67" i="100"/>
  <c r="S51" i="100"/>
  <c r="R51" i="100"/>
  <c r="L51" i="100"/>
  <c r="S58" i="100"/>
  <c r="R58" i="100"/>
  <c r="L58" i="100"/>
  <c r="S46" i="100"/>
  <c r="R46" i="100"/>
  <c r="L46" i="100"/>
  <c r="M46" i="100" s="1"/>
  <c r="S101" i="100"/>
  <c r="R101" i="100"/>
  <c r="L101" i="100"/>
  <c r="M101" i="100" s="1"/>
  <c r="S100" i="100"/>
  <c r="R100" i="100"/>
  <c r="L100" i="100"/>
  <c r="M100" i="100" s="1"/>
  <c r="S97" i="100"/>
  <c r="R97" i="100"/>
  <c r="L97" i="100"/>
  <c r="S34" i="100"/>
  <c r="R34" i="100"/>
  <c r="L34" i="100"/>
  <c r="S44" i="100"/>
  <c r="R44" i="100"/>
  <c r="L44" i="100"/>
  <c r="S2" i="100"/>
  <c r="R2" i="100"/>
  <c r="L2" i="100"/>
  <c r="S38" i="100"/>
  <c r="R38" i="100"/>
  <c r="L38" i="100"/>
  <c r="S25" i="100"/>
  <c r="R25" i="100"/>
  <c r="L25" i="100"/>
  <c r="S39" i="100"/>
  <c r="R39" i="100"/>
  <c r="L39" i="100"/>
  <c r="S35" i="100"/>
  <c r="R35" i="100"/>
  <c r="L35" i="100"/>
  <c r="S64" i="100"/>
  <c r="R64" i="100"/>
  <c r="L64" i="100"/>
  <c r="M64" i="100" s="1"/>
  <c r="S68" i="100"/>
  <c r="R68" i="100"/>
  <c r="L68" i="100"/>
  <c r="M68" i="100" s="1"/>
  <c r="S15" i="100"/>
  <c r="R15" i="100"/>
  <c r="L15" i="100"/>
  <c r="M15" i="100" s="1"/>
  <c r="S75" i="100"/>
  <c r="R75" i="100"/>
  <c r="L75" i="100"/>
  <c r="M75" i="100" s="1"/>
  <c r="S81" i="100"/>
  <c r="R81" i="100"/>
  <c r="L81" i="100"/>
  <c r="M81" i="100" s="1"/>
  <c r="S57" i="100"/>
  <c r="R57" i="100"/>
  <c r="L57" i="100"/>
  <c r="S65" i="100"/>
  <c r="R65" i="100"/>
  <c r="L65" i="100"/>
  <c r="S88" i="100"/>
  <c r="R88" i="100"/>
  <c r="L88" i="100"/>
  <c r="S28" i="100"/>
  <c r="R28" i="100"/>
  <c r="L28" i="100"/>
  <c r="M28" i="100" s="1"/>
  <c r="S3" i="100"/>
  <c r="R3" i="100"/>
  <c r="L3" i="100"/>
  <c r="S29" i="100"/>
  <c r="R29" i="100"/>
  <c r="L29" i="100"/>
  <c r="S17" i="100"/>
  <c r="R17" i="100"/>
  <c r="L17" i="100"/>
  <c r="S26" i="100"/>
  <c r="R26" i="100"/>
  <c r="L26" i="100"/>
  <c r="S30" i="100"/>
  <c r="R30" i="100"/>
  <c r="L30" i="100"/>
  <c r="S14" i="100"/>
  <c r="R14" i="100"/>
  <c r="L14" i="100"/>
  <c r="S90" i="100"/>
  <c r="R90" i="100"/>
  <c r="L90" i="100"/>
  <c r="S71" i="100"/>
  <c r="R71" i="100"/>
  <c r="L71" i="100"/>
  <c r="M71" i="100" s="1"/>
  <c r="S96" i="100"/>
  <c r="R96" i="100"/>
  <c r="L96" i="100"/>
  <c r="M96" i="100" s="1"/>
  <c r="S77" i="100"/>
  <c r="R77" i="100"/>
  <c r="L77" i="100"/>
  <c r="M77" i="100" s="1"/>
  <c r="S22" i="100"/>
  <c r="R22" i="100"/>
  <c r="L22" i="100"/>
  <c r="S78" i="100"/>
  <c r="R78" i="100"/>
  <c r="L78" i="100"/>
  <c r="S49" i="100"/>
  <c r="R49" i="100"/>
  <c r="L49" i="100"/>
  <c r="S92" i="100"/>
  <c r="R92" i="100"/>
  <c r="L92" i="100"/>
  <c r="S8" i="100"/>
  <c r="R8" i="100"/>
  <c r="L8" i="100"/>
  <c r="S27" i="100"/>
  <c r="R27" i="100"/>
  <c r="L27" i="100"/>
  <c r="S6" i="100"/>
  <c r="R6" i="100"/>
  <c r="L6" i="100"/>
  <c r="S52" i="100"/>
  <c r="R52" i="100"/>
  <c r="L52" i="100"/>
  <c r="S11" i="100"/>
  <c r="R11" i="100"/>
  <c r="L11" i="100"/>
  <c r="S5" i="100"/>
  <c r="R5" i="100"/>
  <c r="L5" i="100"/>
  <c r="S48" i="100"/>
  <c r="R48" i="100"/>
  <c r="L48" i="100"/>
  <c r="S10" i="100"/>
  <c r="R10" i="100"/>
  <c r="L10" i="100"/>
  <c r="S85" i="100"/>
  <c r="R85" i="100"/>
  <c r="L85" i="100"/>
  <c r="T85" i="100" s="1"/>
  <c r="F84" i="92"/>
  <c r="P7" i="97"/>
  <c r="O7" i="97"/>
  <c r="N7" i="97"/>
  <c r="M7" i="97"/>
  <c r="V4" i="97"/>
  <c r="V7" i="97" s="1"/>
  <c r="U4" i="97"/>
  <c r="U7" i="97" s="1"/>
  <c r="T4" i="97"/>
  <c r="T7" i="97" s="1"/>
  <c r="S4" i="97"/>
  <c r="X4" i="97" s="1"/>
  <c r="R4" i="97"/>
  <c r="Q4" i="97"/>
  <c r="X3" i="97"/>
  <c r="W3" i="97"/>
  <c r="R3" i="97"/>
  <c r="Q3" i="97"/>
  <c r="Q7" i="97" s="1"/>
  <c r="L3" i="1"/>
  <c r="M3" i="1" s="1"/>
  <c r="L4" i="1"/>
  <c r="M4" i="1" s="1"/>
  <c r="L5" i="1"/>
  <c r="M5" i="1" s="1"/>
  <c r="L6" i="1"/>
  <c r="M6" i="1" s="1"/>
  <c r="L7" i="1"/>
  <c r="M7" i="1" s="1"/>
  <c r="L8" i="1"/>
  <c r="M8" i="1" s="1"/>
  <c r="L9" i="1"/>
  <c r="M9" i="1" s="1"/>
  <c r="L10" i="1"/>
  <c r="M10" i="1" s="1"/>
  <c r="L11" i="1"/>
  <c r="M11" i="1" s="1"/>
  <c r="L12" i="1"/>
  <c r="M12" i="1" s="1"/>
  <c r="L13" i="1"/>
  <c r="M13" i="1" s="1"/>
  <c r="L14" i="1"/>
  <c r="M14" i="1" s="1"/>
  <c r="L15" i="1"/>
  <c r="M15" i="1" s="1"/>
  <c r="L16" i="1"/>
  <c r="M16" i="1" s="1"/>
  <c r="L17" i="1"/>
  <c r="M17" i="1" s="1"/>
  <c r="L18" i="1"/>
  <c r="M18" i="1" s="1"/>
  <c r="L19" i="1"/>
  <c r="M19" i="1" s="1"/>
  <c r="L20" i="1"/>
  <c r="M20" i="1" s="1"/>
  <c r="L21" i="1"/>
  <c r="M21" i="1" s="1"/>
  <c r="L22" i="1"/>
  <c r="M22" i="1" s="1"/>
  <c r="L23" i="1"/>
  <c r="M23" i="1" s="1"/>
  <c r="L24" i="1"/>
  <c r="M24" i="1" s="1"/>
  <c r="L25" i="1"/>
  <c r="M25" i="1" s="1"/>
  <c r="L26" i="1"/>
  <c r="M26" i="1" s="1"/>
  <c r="L27" i="1"/>
  <c r="M27" i="1" s="1"/>
  <c r="L28" i="1"/>
  <c r="M28" i="1" s="1"/>
  <c r="L29" i="1"/>
  <c r="M29" i="1" s="1"/>
  <c r="L30" i="1"/>
  <c r="M30" i="1" s="1"/>
  <c r="L31" i="1"/>
  <c r="M31" i="1" s="1"/>
  <c r="L32" i="1"/>
  <c r="M32" i="1" s="1"/>
  <c r="L33" i="1"/>
  <c r="M33" i="1" s="1"/>
  <c r="L34" i="1"/>
  <c r="M34" i="1" s="1"/>
  <c r="L35" i="1"/>
  <c r="M35" i="1" s="1"/>
  <c r="L36" i="1"/>
  <c r="M36" i="1" s="1"/>
  <c r="L37" i="1"/>
  <c r="M37" i="1" s="1"/>
  <c r="L38" i="1"/>
  <c r="M38" i="1" s="1"/>
  <c r="L39" i="1"/>
  <c r="M39" i="1" s="1"/>
  <c r="L40" i="1"/>
  <c r="M40" i="1" s="1"/>
  <c r="L41" i="1"/>
  <c r="M41" i="1" s="1"/>
  <c r="L42" i="1"/>
  <c r="M42" i="1" s="1"/>
  <c r="L43" i="1"/>
  <c r="M43" i="1" s="1"/>
  <c r="L44" i="1"/>
  <c r="M44" i="1" s="1"/>
  <c r="L45" i="1"/>
  <c r="M45" i="1" s="1"/>
  <c r="L46" i="1"/>
  <c r="M46" i="1" s="1"/>
  <c r="L47" i="1"/>
  <c r="M47" i="1" s="1"/>
  <c r="L48" i="1"/>
  <c r="M48" i="1" s="1"/>
  <c r="L49" i="1"/>
  <c r="M49" i="1" s="1"/>
  <c r="L50" i="1"/>
  <c r="M50" i="1" s="1"/>
  <c r="L51" i="1"/>
  <c r="M51" i="1" s="1"/>
  <c r="L52" i="1"/>
  <c r="M52" i="1" s="1"/>
  <c r="L53" i="1"/>
  <c r="M53" i="1" s="1"/>
  <c r="L54" i="1"/>
  <c r="M54" i="1" s="1"/>
  <c r="L55" i="1"/>
  <c r="M55" i="1" s="1"/>
  <c r="L56" i="1"/>
  <c r="M56" i="1" s="1"/>
  <c r="L57" i="1"/>
  <c r="M57" i="1" s="1"/>
  <c r="L58" i="1"/>
  <c r="M58" i="1" s="1"/>
  <c r="L59" i="1"/>
  <c r="M59" i="1" s="1"/>
  <c r="L60" i="1"/>
  <c r="M60" i="1" s="1"/>
  <c r="L61" i="1"/>
  <c r="M61" i="1" s="1"/>
  <c r="L62" i="1"/>
  <c r="M62" i="1" s="1"/>
  <c r="L63" i="1"/>
  <c r="M63" i="1" s="1"/>
  <c r="L64" i="1"/>
  <c r="M64" i="1" s="1"/>
  <c r="L65" i="1"/>
  <c r="M65" i="1" s="1"/>
  <c r="L66" i="1"/>
  <c r="M66" i="1" s="1"/>
  <c r="L67" i="1"/>
  <c r="M67" i="1" s="1"/>
  <c r="L68" i="1"/>
  <c r="M68" i="1" s="1"/>
  <c r="L69" i="1"/>
  <c r="M69" i="1" s="1"/>
  <c r="L70" i="1"/>
  <c r="M70" i="1" s="1"/>
  <c r="L71" i="1"/>
  <c r="M71" i="1" s="1"/>
  <c r="L72" i="1"/>
  <c r="M72" i="1" s="1"/>
  <c r="L73" i="1"/>
  <c r="M73" i="1" s="1"/>
  <c r="L74" i="1"/>
  <c r="M74" i="1" s="1"/>
  <c r="L75" i="1"/>
  <c r="M75" i="1" s="1"/>
  <c r="L76" i="1"/>
  <c r="M76" i="1" s="1"/>
  <c r="L77" i="1"/>
  <c r="M77" i="1" s="1"/>
  <c r="L78" i="1"/>
  <c r="M78" i="1" s="1"/>
  <c r="L79" i="1"/>
  <c r="M79" i="1" s="1"/>
  <c r="L80" i="1"/>
  <c r="M80" i="1" s="1"/>
  <c r="L81" i="1"/>
  <c r="M81" i="1" s="1"/>
  <c r="L82" i="1"/>
  <c r="M82" i="1" s="1"/>
  <c r="L83" i="1"/>
  <c r="M83" i="1" s="1"/>
  <c r="L84" i="1"/>
  <c r="M84" i="1" s="1"/>
  <c r="L85" i="1"/>
  <c r="M85" i="1" s="1"/>
  <c r="L86" i="1"/>
  <c r="M86" i="1" s="1"/>
  <c r="L87" i="1"/>
  <c r="M87" i="1" s="1"/>
  <c r="L88" i="1"/>
  <c r="M88" i="1" s="1"/>
  <c r="L89" i="1"/>
  <c r="M89" i="1" s="1"/>
  <c r="L90" i="1"/>
  <c r="M90" i="1" s="1"/>
  <c r="L91" i="1"/>
  <c r="M91" i="1" s="1"/>
  <c r="L92" i="1"/>
  <c r="M92" i="1" s="1"/>
  <c r="L93" i="1"/>
  <c r="M93" i="1" s="1"/>
  <c r="L94" i="1"/>
  <c r="M94" i="1" s="1"/>
  <c r="L95" i="1"/>
  <c r="M95" i="1" s="1"/>
  <c r="L96" i="1"/>
  <c r="M96" i="1" s="1"/>
  <c r="L97" i="1"/>
  <c r="M97" i="1" s="1"/>
  <c r="L98" i="1"/>
  <c r="M98" i="1" s="1"/>
  <c r="L99" i="1"/>
  <c r="M99" i="1" s="1"/>
  <c r="L100" i="1"/>
  <c r="M100" i="1" s="1"/>
  <c r="L101" i="1"/>
  <c r="M101" i="1" s="1"/>
  <c r="L102" i="1"/>
  <c r="M102" i="1" s="1"/>
  <c r="L103" i="1"/>
  <c r="M103" i="1" s="1"/>
  <c r="L104" i="1"/>
  <c r="M104" i="1" s="1"/>
  <c r="L105" i="1"/>
  <c r="M105" i="1" s="1"/>
  <c r="L106" i="1"/>
  <c r="M106" i="1" s="1"/>
  <c r="L107" i="1"/>
  <c r="M107" i="1" s="1"/>
  <c r="L108" i="1"/>
  <c r="M108" i="1" s="1"/>
  <c r="L109" i="1"/>
  <c r="M109" i="1" s="1"/>
  <c r="L110" i="1"/>
  <c r="L111" i="1"/>
  <c r="M111" i="1" s="1"/>
  <c r="L112" i="1"/>
  <c r="M112" i="1" s="1"/>
  <c r="L113" i="1"/>
  <c r="M113" i="1" s="1"/>
  <c r="L114" i="1"/>
  <c r="M114" i="1" s="1"/>
  <c r="L115" i="1"/>
  <c r="M115" i="1" s="1"/>
  <c r="L116" i="1"/>
  <c r="M116" i="1" s="1"/>
  <c r="L117" i="1"/>
  <c r="M117" i="1" s="1"/>
  <c r="L118" i="1"/>
  <c r="M118" i="1" s="1"/>
  <c r="L119" i="1"/>
  <c r="M119" i="1" s="1"/>
  <c r="L120" i="1"/>
  <c r="M120" i="1" s="1"/>
  <c r="L121" i="1"/>
  <c r="M121" i="1" s="1"/>
  <c r="L122" i="1"/>
  <c r="M122" i="1" s="1"/>
  <c r="L123" i="1"/>
  <c r="M123" i="1" s="1"/>
  <c r="L124" i="1"/>
  <c r="M124" i="1" s="1"/>
  <c r="L125" i="1"/>
  <c r="M125" i="1" s="1"/>
  <c r="L126" i="1"/>
  <c r="M126" i="1" s="1"/>
  <c r="L127" i="1"/>
  <c r="M127" i="1" s="1"/>
  <c r="L128" i="1"/>
  <c r="M128" i="1" s="1"/>
  <c r="L129" i="1"/>
  <c r="M129" i="1" s="1"/>
  <c r="L130" i="1"/>
  <c r="M130" i="1" s="1"/>
  <c r="L131" i="1"/>
  <c r="M131" i="1" s="1"/>
  <c r="L132" i="1"/>
  <c r="M132" i="1" s="1"/>
  <c r="L133" i="1"/>
  <c r="M133" i="1" s="1"/>
  <c r="L134" i="1"/>
  <c r="M134" i="1" s="1"/>
  <c r="L135" i="1"/>
  <c r="M135" i="1" s="1"/>
  <c r="L136" i="1"/>
  <c r="M136" i="1" s="1"/>
  <c r="L137" i="1"/>
  <c r="M137" i="1" s="1"/>
  <c r="L138" i="1"/>
  <c r="M138" i="1" s="1"/>
  <c r="L139" i="1"/>
  <c r="M139" i="1" s="1"/>
  <c r="L140" i="1"/>
  <c r="M140" i="1" s="1"/>
  <c r="L141" i="1"/>
  <c r="M141" i="1" s="1"/>
  <c r="L142" i="1"/>
  <c r="M142" i="1" s="1"/>
  <c r="L143" i="1"/>
  <c r="M143" i="1" s="1"/>
  <c r="L144" i="1"/>
  <c r="M144" i="1" s="1"/>
  <c r="L145" i="1"/>
  <c r="M145" i="1" s="1"/>
  <c r="L146" i="1"/>
  <c r="M146" i="1" s="1"/>
  <c r="L147" i="1"/>
  <c r="M147" i="1" s="1"/>
  <c r="L148" i="1"/>
  <c r="M148" i="1" s="1"/>
  <c r="L149" i="1"/>
  <c r="M149" i="1" s="1"/>
  <c r="L150" i="1"/>
  <c r="M150" i="1" s="1"/>
  <c r="L151" i="1"/>
  <c r="M151" i="1" s="1"/>
  <c r="L152" i="1"/>
  <c r="M152" i="1" s="1"/>
  <c r="L153" i="1"/>
  <c r="M153" i="1" s="1"/>
  <c r="L154" i="1"/>
  <c r="M154" i="1" s="1"/>
  <c r="L155" i="1"/>
  <c r="M155" i="1" s="1"/>
  <c r="L156" i="1"/>
  <c r="M156" i="1" s="1"/>
  <c r="L157" i="1"/>
  <c r="M157" i="1" s="1"/>
  <c r="L158" i="1"/>
  <c r="M158" i="1" s="1"/>
  <c r="L159" i="1"/>
  <c r="M159" i="1" s="1"/>
  <c r="L160" i="1"/>
  <c r="M160" i="1" s="1"/>
  <c r="L161" i="1"/>
  <c r="M161" i="1" s="1"/>
  <c r="L162" i="1"/>
  <c r="M162" i="1" s="1"/>
  <c r="L163" i="1"/>
  <c r="M163" i="1" s="1"/>
  <c r="L164" i="1"/>
  <c r="M164" i="1" s="1"/>
  <c r="L165" i="1"/>
  <c r="M165" i="1" s="1"/>
  <c r="L166" i="1"/>
  <c r="M166" i="1" s="1"/>
  <c r="L167" i="1"/>
  <c r="M167" i="1" s="1"/>
  <c r="L168" i="1"/>
  <c r="M168" i="1" s="1"/>
  <c r="L169" i="1"/>
  <c r="M169" i="1" s="1"/>
  <c r="L170" i="1"/>
  <c r="M170" i="1" s="1"/>
  <c r="L171" i="1"/>
  <c r="M171" i="1" s="1"/>
  <c r="L172" i="1"/>
  <c r="M172" i="1" s="1"/>
  <c r="L173" i="1"/>
  <c r="M173" i="1" s="1"/>
  <c r="L174" i="1"/>
  <c r="M174" i="1" s="1"/>
  <c r="L175" i="1"/>
  <c r="M175" i="1" s="1"/>
  <c r="L176" i="1"/>
  <c r="M176" i="1" s="1"/>
  <c r="L177" i="1"/>
  <c r="M177" i="1" s="1"/>
  <c r="L178" i="1"/>
  <c r="M178" i="1" s="1"/>
  <c r="L179" i="1"/>
  <c r="M179" i="1" s="1"/>
  <c r="L180" i="1"/>
  <c r="M180" i="1" s="1"/>
  <c r="L181" i="1"/>
  <c r="M181" i="1" s="1"/>
  <c r="L182" i="1"/>
  <c r="M182" i="1" s="1"/>
  <c r="L183" i="1"/>
  <c r="M183" i="1" s="1"/>
  <c r="L184" i="1"/>
  <c r="M184" i="1" s="1"/>
  <c r="L185" i="1"/>
  <c r="M185" i="1" s="1"/>
  <c r="L186" i="1"/>
  <c r="M186" i="1" s="1"/>
  <c r="L187" i="1"/>
  <c r="M187" i="1" s="1"/>
  <c r="L188" i="1"/>
  <c r="M188" i="1" s="1"/>
  <c r="L189" i="1"/>
  <c r="M189" i="1" s="1"/>
  <c r="L190" i="1"/>
  <c r="M190" i="1" s="1"/>
  <c r="L191" i="1"/>
  <c r="M191" i="1" s="1"/>
  <c r="L192" i="1"/>
  <c r="M192" i="1" s="1"/>
  <c r="L193" i="1"/>
  <c r="M193" i="1" s="1"/>
  <c r="L194" i="1"/>
  <c r="M194" i="1" s="1"/>
  <c r="L195" i="1"/>
  <c r="M195" i="1" s="1"/>
  <c r="L196" i="1"/>
  <c r="M196" i="1" s="1"/>
  <c r="L197" i="1"/>
  <c r="M197" i="1" s="1"/>
  <c r="L198" i="1"/>
  <c r="M198" i="1" s="1"/>
  <c r="L199" i="1"/>
  <c r="M199" i="1" s="1"/>
  <c r="L200" i="1"/>
  <c r="M200" i="1" s="1"/>
  <c r="L201" i="1"/>
  <c r="M201" i="1" s="1"/>
  <c r="L202" i="1"/>
  <c r="M202" i="1" s="1"/>
  <c r="L203" i="1"/>
  <c r="M203" i="1" s="1"/>
  <c r="L204" i="1"/>
  <c r="M204" i="1" s="1"/>
  <c r="L205" i="1"/>
  <c r="M205" i="1" s="1"/>
  <c r="L206" i="1"/>
  <c r="M206" i="1" s="1"/>
  <c r="L207" i="1"/>
  <c r="M207" i="1" s="1"/>
  <c r="L208" i="1"/>
  <c r="M208" i="1" s="1"/>
  <c r="L209" i="1"/>
  <c r="M209" i="1" s="1"/>
  <c r="L210" i="1"/>
  <c r="M210" i="1" s="1"/>
  <c r="L211" i="1"/>
  <c r="M211" i="1" s="1"/>
  <c r="L212" i="1"/>
  <c r="M212" i="1" s="1"/>
  <c r="L213" i="1"/>
  <c r="M213" i="1" s="1"/>
  <c r="L214" i="1"/>
  <c r="M214" i="1" s="1"/>
  <c r="L215" i="1"/>
  <c r="M215" i="1" s="1"/>
  <c r="L216" i="1"/>
  <c r="M216" i="1" s="1"/>
  <c r="L217" i="1"/>
  <c r="M217" i="1" s="1"/>
  <c r="L218" i="1"/>
  <c r="M218" i="1" s="1"/>
  <c r="L219" i="1"/>
  <c r="M219" i="1" s="1"/>
  <c r="L220" i="1"/>
  <c r="M220" i="1" s="1"/>
  <c r="L221" i="1"/>
  <c r="M221" i="1" s="1"/>
  <c r="L222" i="1"/>
  <c r="M222" i="1" s="1"/>
  <c r="L223" i="1"/>
  <c r="M223" i="1" s="1"/>
  <c r="L224" i="1"/>
  <c r="M224" i="1" s="1"/>
  <c r="L225" i="1"/>
  <c r="M225" i="1" s="1"/>
  <c r="L226" i="1"/>
  <c r="M226" i="1" s="1"/>
  <c r="L227" i="1"/>
  <c r="M227" i="1" s="1"/>
  <c r="L228" i="1"/>
  <c r="M228" i="1" s="1"/>
  <c r="L229" i="1"/>
  <c r="M229" i="1" s="1"/>
  <c r="L230" i="1"/>
  <c r="M230" i="1" s="1"/>
  <c r="L231" i="1"/>
  <c r="M231" i="1" s="1"/>
  <c r="L232" i="1"/>
  <c r="M232" i="1" s="1"/>
  <c r="L233" i="1"/>
  <c r="M233" i="1" s="1"/>
  <c r="L234" i="1"/>
  <c r="M234" i="1" s="1"/>
  <c r="L235" i="1"/>
  <c r="M235" i="1" s="1"/>
  <c r="L236" i="1"/>
  <c r="M236" i="1" s="1"/>
  <c r="L237" i="1"/>
  <c r="M237" i="1" s="1"/>
  <c r="L238" i="1"/>
  <c r="M238" i="1" s="1"/>
  <c r="L239" i="1"/>
  <c r="M239" i="1" s="1"/>
  <c r="L240" i="1"/>
  <c r="M240" i="1" s="1"/>
  <c r="L241" i="1"/>
  <c r="M241" i="1" s="1"/>
  <c r="L242" i="1"/>
  <c r="M242" i="1" s="1"/>
  <c r="L243" i="1"/>
  <c r="M243" i="1" s="1"/>
  <c r="L244" i="1"/>
  <c r="M244" i="1" s="1"/>
  <c r="L245" i="1"/>
  <c r="M245" i="1" s="1"/>
  <c r="L246" i="1"/>
  <c r="M246" i="1" s="1"/>
  <c r="L247" i="1"/>
  <c r="M247" i="1" s="1"/>
  <c r="L248" i="1"/>
  <c r="M248" i="1" s="1"/>
  <c r="L249" i="1"/>
  <c r="M249" i="1" s="1"/>
  <c r="L250" i="1"/>
  <c r="M250" i="1" s="1"/>
  <c r="L251" i="1"/>
  <c r="M251" i="1" s="1"/>
  <c r="L252" i="1"/>
  <c r="M252" i="1" s="1"/>
  <c r="L253" i="1"/>
  <c r="M253" i="1" s="1"/>
  <c r="L254" i="1"/>
  <c r="M254" i="1" s="1"/>
  <c r="L255" i="1"/>
  <c r="M255" i="1" s="1"/>
  <c r="L256" i="1"/>
  <c r="M256" i="1" s="1"/>
  <c r="L257" i="1"/>
  <c r="M257" i="1" s="1"/>
  <c r="L258" i="1"/>
  <c r="M258" i="1" s="1"/>
  <c r="L259" i="1"/>
  <c r="M259" i="1" s="1"/>
  <c r="L260" i="1"/>
  <c r="M260" i="1" s="1"/>
  <c r="L261" i="1"/>
  <c r="M261" i="1" s="1"/>
  <c r="L262" i="1"/>
  <c r="M262" i="1" s="1"/>
  <c r="L263" i="1"/>
  <c r="M263" i="1" s="1"/>
  <c r="L264" i="1"/>
  <c r="M264" i="1" s="1"/>
  <c r="L265" i="1"/>
  <c r="M265" i="1" s="1"/>
  <c r="L266" i="1"/>
  <c r="M266" i="1" s="1"/>
  <c r="L267" i="1"/>
  <c r="M267" i="1" s="1"/>
  <c r="L268" i="1"/>
  <c r="M268" i="1" s="1"/>
  <c r="L269" i="1"/>
  <c r="M269" i="1" s="1"/>
  <c r="L270" i="1"/>
  <c r="M270" i="1" s="1"/>
  <c r="L271" i="1"/>
  <c r="M271" i="1" s="1"/>
  <c r="L272" i="1"/>
  <c r="M272" i="1" s="1"/>
  <c r="L273" i="1"/>
  <c r="M273" i="1" s="1"/>
  <c r="L274" i="1"/>
  <c r="M274" i="1" s="1"/>
  <c r="L275" i="1"/>
  <c r="M275" i="1" s="1"/>
  <c r="L276" i="1"/>
  <c r="M276" i="1" s="1"/>
  <c r="L277" i="1"/>
  <c r="M277" i="1" s="1"/>
  <c r="L278" i="1"/>
  <c r="M278" i="1" s="1"/>
  <c r="L279" i="1"/>
  <c r="M279" i="1" s="1"/>
  <c r="L280" i="1"/>
  <c r="M280" i="1" s="1"/>
  <c r="L281" i="1"/>
  <c r="M281" i="1" s="1"/>
  <c r="L282" i="1"/>
  <c r="M282" i="1" s="1"/>
  <c r="L283" i="1"/>
  <c r="M283" i="1" s="1"/>
  <c r="L284" i="1"/>
  <c r="M284" i="1" s="1"/>
  <c r="L285" i="1"/>
  <c r="M285" i="1" s="1"/>
  <c r="L286" i="1"/>
  <c r="M286" i="1" s="1"/>
  <c r="L287" i="1"/>
  <c r="M287" i="1" s="1"/>
  <c r="L288" i="1"/>
  <c r="M288" i="1" s="1"/>
  <c r="L289" i="1"/>
  <c r="M289" i="1" s="1"/>
  <c r="L290" i="1"/>
  <c r="M290" i="1" s="1"/>
  <c r="L291" i="1"/>
  <c r="M291" i="1" s="1"/>
  <c r="L292" i="1"/>
  <c r="M292" i="1" s="1"/>
  <c r="L293" i="1"/>
  <c r="M293" i="1" s="1"/>
  <c r="L294" i="1"/>
  <c r="M294" i="1" s="1"/>
  <c r="L295" i="1"/>
  <c r="M295" i="1" s="1"/>
  <c r="L296" i="1"/>
  <c r="M296" i="1" s="1"/>
  <c r="L297" i="1"/>
  <c r="M297" i="1" s="1"/>
  <c r="L298" i="1"/>
  <c r="M298" i="1" s="1"/>
  <c r="L299" i="1"/>
  <c r="M299" i="1" s="1"/>
  <c r="L300" i="1"/>
  <c r="M300" i="1" s="1"/>
  <c r="L301" i="1"/>
  <c r="M301" i="1" s="1"/>
  <c r="L302" i="1"/>
  <c r="M302" i="1" s="1"/>
  <c r="L303" i="1"/>
  <c r="M303" i="1" s="1"/>
  <c r="L304" i="1"/>
  <c r="M304" i="1" s="1"/>
  <c r="L305" i="1"/>
  <c r="M305" i="1" s="1"/>
  <c r="L306" i="1"/>
  <c r="M306" i="1" s="1"/>
  <c r="L307" i="1"/>
  <c r="M307" i="1" s="1"/>
  <c r="L308" i="1"/>
  <c r="M308" i="1" s="1"/>
  <c r="L309" i="1"/>
  <c r="M309" i="1" s="1"/>
  <c r="L310" i="1"/>
  <c r="M310" i="1" s="1"/>
  <c r="L311" i="1"/>
  <c r="M311" i="1" s="1"/>
  <c r="L312" i="1"/>
  <c r="M312" i="1" s="1"/>
  <c r="L313" i="1"/>
  <c r="M313" i="1" s="1"/>
  <c r="L314" i="1"/>
  <c r="M314" i="1" s="1"/>
  <c r="L315" i="1"/>
  <c r="M315" i="1" s="1"/>
  <c r="L316" i="1"/>
  <c r="M316" i="1" s="1"/>
  <c r="L317" i="1"/>
  <c r="M317" i="1" s="1"/>
  <c r="L318" i="1"/>
  <c r="M318" i="1" s="1"/>
  <c r="L319" i="1"/>
  <c r="M319" i="1" s="1"/>
  <c r="L320" i="1"/>
  <c r="M320" i="1" s="1"/>
  <c r="L321" i="1"/>
  <c r="M321" i="1" s="1"/>
  <c r="L322" i="1"/>
  <c r="M322" i="1" s="1"/>
  <c r="L323" i="1"/>
  <c r="M323" i="1" s="1"/>
  <c r="L324" i="1"/>
  <c r="M324" i="1" s="1"/>
  <c r="L325" i="1"/>
  <c r="M325" i="1" s="1"/>
  <c r="L326" i="1"/>
  <c r="M326" i="1" s="1"/>
  <c r="L327" i="1"/>
  <c r="M327" i="1" s="1"/>
  <c r="L328" i="1"/>
  <c r="M328" i="1" s="1"/>
  <c r="L329" i="1"/>
  <c r="M329" i="1" s="1"/>
  <c r="L330" i="1"/>
  <c r="M330" i="1" s="1"/>
  <c r="L331" i="1"/>
  <c r="M331" i="1" s="1"/>
  <c r="L332" i="1"/>
  <c r="M332" i="1" s="1"/>
  <c r="L333" i="1"/>
  <c r="M333" i="1" s="1"/>
  <c r="L334" i="1"/>
  <c r="M334" i="1" s="1"/>
  <c r="L335" i="1"/>
  <c r="M335" i="1" s="1"/>
  <c r="L336" i="1"/>
  <c r="M336" i="1" s="1"/>
  <c r="L337" i="1"/>
  <c r="M337" i="1" s="1"/>
  <c r="L338" i="1"/>
  <c r="M338" i="1" s="1"/>
  <c r="L339" i="1"/>
  <c r="M339" i="1" s="1"/>
  <c r="L340" i="1"/>
  <c r="M340" i="1" s="1"/>
  <c r="L341" i="1"/>
  <c r="M341" i="1" s="1"/>
  <c r="L342" i="1"/>
  <c r="M342" i="1" s="1"/>
  <c r="L343" i="1"/>
  <c r="M343" i="1" s="1"/>
  <c r="L344" i="1"/>
  <c r="M344" i="1" s="1"/>
  <c r="L345" i="1"/>
  <c r="M345" i="1" s="1"/>
  <c r="L346" i="1"/>
  <c r="M346" i="1" s="1"/>
  <c r="L347" i="1"/>
  <c r="M347" i="1" s="1"/>
  <c r="L348" i="1"/>
  <c r="M348" i="1" s="1"/>
  <c r="L349" i="1"/>
  <c r="M349" i="1" s="1"/>
  <c r="L350" i="1"/>
  <c r="M350" i="1" s="1"/>
  <c r="L351" i="1"/>
  <c r="M351" i="1" s="1"/>
  <c r="L352" i="1"/>
  <c r="M352" i="1" s="1"/>
  <c r="L353" i="1"/>
  <c r="M353" i="1" s="1"/>
  <c r="L354" i="1"/>
  <c r="M354" i="1" s="1"/>
  <c r="L355" i="1"/>
  <c r="M355" i="1" s="1"/>
  <c r="L356" i="1"/>
  <c r="M356" i="1" s="1"/>
  <c r="L357" i="1"/>
  <c r="M357" i="1" s="1"/>
  <c r="L358" i="1"/>
  <c r="M358" i="1" s="1"/>
  <c r="L359" i="1"/>
  <c r="M359" i="1" s="1"/>
  <c r="L360" i="1"/>
  <c r="M360" i="1" s="1"/>
  <c r="L361" i="1"/>
  <c r="M361" i="1" s="1"/>
  <c r="L362" i="1"/>
  <c r="M362" i="1" s="1"/>
  <c r="L363" i="1"/>
  <c r="M363" i="1" s="1"/>
  <c r="L364" i="1"/>
  <c r="M364" i="1" s="1"/>
  <c r="L365" i="1"/>
  <c r="M365" i="1" s="1"/>
  <c r="L366" i="1"/>
  <c r="M366" i="1" s="1"/>
  <c r="L367" i="1"/>
  <c r="M367" i="1" s="1"/>
  <c r="L368" i="1"/>
  <c r="M368" i="1" s="1"/>
  <c r="L369" i="1"/>
  <c r="M369" i="1" s="1"/>
  <c r="L370" i="1"/>
  <c r="M370" i="1" s="1"/>
  <c r="L371" i="1"/>
  <c r="M371" i="1" s="1"/>
  <c r="L372" i="1"/>
  <c r="M372" i="1" s="1"/>
  <c r="L373" i="1"/>
  <c r="M373" i="1" s="1"/>
  <c r="L374" i="1"/>
  <c r="M374" i="1" s="1"/>
  <c r="L375" i="1"/>
  <c r="M375" i="1" s="1"/>
  <c r="L376" i="1"/>
  <c r="M376" i="1" s="1"/>
  <c r="L377" i="1"/>
  <c r="M377" i="1" s="1"/>
  <c r="L378" i="1"/>
  <c r="M378" i="1" s="1"/>
  <c r="L379" i="1"/>
  <c r="M379" i="1" s="1"/>
  <c r="L380" i="1"/>
  <c r="M380" i="1" s="1"/>
  <c r="L381" i="1"/>
  <c r="M381" i="1" s="1"/>
  <c r="L382" i="1"/>
  <c r="M382" i="1" s="1"/>
  <c r="L383" i="1"/>
  <c r="M383" i="1" s="1"/>
  <c r="L384" i="1"/>
  <c r="M384" i="1" s="1"/>
  <c r="L385" i="1"/>
  <c r="M385" i="1" s="1"/>
  <c r="L386" i="1"/>
  <c r="M386" i="1" s="1"/>
  <c r="L387" i="1"/>
  <c r="M387" i="1" s="1"/>
  <c r="L388" i="1"/>
  <c r="M388" i="1" s="1"/>
  <c r="L389" i="1"/>
  <c r="M389" i="1" s="1"/>
  <c r="L390" i="1"/>
  <c r="M390" i="1" s="1"/>
  <c r="L391" i="1"/>
  <c r="M391" i="1" s="1"/>
  <c r="L392" i="1"/>
  <c r="M392" i="1" s="1"/>
  <c r="L393" i="1"/>
  <c r="M393" i="1" s="1"/>
  <c r="L394" i="1"/>
  <c r="M394" i="1" s="1"/>
  <c r="L395" i="1"/>
  <c r="M395" i="1" s="1"/>
  <c r="L396" i="1"/>
  <c r="M396" i="1" s="1"/>
  <c r="L397" i="1"/>
  <c r="M397" i="1" s="1"/>
  <c r="L398" i="1"/>
  <c r="M398" i="1" s="1"/>
  <c r="L399" i="1"/>
  <c r="M399" i="1" s="1"/>
  <c r="L400" i="1"/>
  <c r="M400" i="1" s="1"/>
  <c r="L401" i="1"/>
  <c r="M401" i="1" s="1"/>
  <c r="L402" i="1"/>
  <c r="M402" i="1" s="1"/>
  <c r="L403" i="1"/>
  <c r="M403" i="1" s="1"/>
  <c r="L404" i="1"/>
  <c r="M404" i="1" s="1"/>
  <c r="L405" i="1"/>
  <c r="M405" i="1" s="1"/>
  <c r="L406" i="1"/>
  <c r="M406" i="1" s="1"/>
  <c r="L407" i="1"/>
  <c r="M407" i="1" s="1"/>
  <c r="L408" i="1"/>
  <c r="M408" i="1" s="1"/>
  <c r="L409" i="1"/>
  <c r="M409" i="1" s="1"/>
  <c r="L410" i="1"/>
  <c r="M410" i="1" s="1"/>
  <c r="L411" i="1"/>
  <c r="M411" i="1" s="1"/>
  <c r="L412" i="1"/>
  <c r="M412" i="1" s="1"/>
  <c r="L413" i="1"/>
  <c r="M413" i="1" s="1"/>
  <c r="L414" i="1"/>
  <c r="M414" i="1" s="1"/>
  <c r="L415" i="1"/>
  <c r="M415" i="1" s="1"/>
  <c r="L416" i="1"/>
  <c r="M416" i="1" s="1"/>
  <c r="L417" i="1"/>
  <c r="M417" i="1" s="1"/>
  <c r="L418" i="1"/>
  <c r="M418" i="1" s="1"/>
  <c r="L419" i="1"/>
  <c r="M419" i="1" s="1"/>
  <c r="L420" i="1"/>
  <c r="M420" i="1" s="1"/>
  <c r="L421" i="1"/>
  <c r="M421" i="1" s="1"/>
  <c r="L422" i="1"/>
  <c r="M422" i="1" s="1"/>
  <c r="L423" i="1"/>
  <c r="M423" i="1" s="1"/>
  <c r="L424" i="1"/>
  <c r="M424" i="1" s="1"/>
  <c r="L425" i="1"/>
  <c r="M425" i="1" s="1"/>
  <c r="L426" i="1"/>
  <c r="M426" i="1" s="1"/>
  <c r="L427" i="1"/>
  <c r="L428" i="1"/>
  <c r="M428" i="1" s="1"/>
  <c r="L429" i="1"/>
  <c r="M429" i="1" s="1"/>
  <c r="L430" i="1"/>
  <c r="M430" i="1" s="1"/>
  <c r="L431" i="1"/>
  <c r="M431" i="1" s="1"/>
  <c r="L432" i="1"/>
  <c r="M432" i="1" s="1"/>
  <c r="L433" i="1"/>
  <c r="M433" i="1" s="1"/>
  <c r="L434" i="1"/>
  <c r="M434" i="1" s="1"/>
  <c r="L435" i="1"/>
  <c r="M435" i="1" s="1"/>
  <c r="L436" i="1"/>
  <c r="M436" i="1" s="1"/>
  <c r="L437" i="1"/>
  <c r="M437" i="1" s="1"/>
  <c r="L438" i="1"/>
  <c r="M438" i="1" s="1"/>
  <c r="L439" i="1"/>
  <c r="M439" i="1" s="1"/>
  <c r="L440" i="1"/>
  <c r="M440" i="1" s="1"/>
  <c r="L441" i="1"/>
  <c r="M441" i="1" s="1"/>
  <c r="L442" i="1"/>
  <c r="M442" i="1" s="1"/>
  <c r="L443" i="1"/>
  <c r="M443" i="1" s="1"/>
  <c r="L444" i="1"/>
  <c r="M444" i="1" s="1"/>
  <c r="L445" i="1"/>
  <c r="M445" i="1" s="1"/>
  <c r="L446" i="1"/>
  <c r="M446" i="1" s="1"/>
  <c r="L447" i="1"/>
  <c r="M447" i="1" s="1"/>
  <c r="L448" i="1"/>
  <c r="M448" i="1" s="1"/>
  <c r="L449" i="1"/>
  <c r="M449" i="1" s="1"/>
  <c r="L450" i="1"/>
  <c r="M450" i="1" s="1"/>
  <c r="L451" i="1"/>
  <c r="M451" i="1" s="1"/>
  <c r="L452" i="1"/>
  <c r="M452" i="1" s="1"/>
  <c r="L453" i="1"/>
  <c r="M453" i="1" s="1"/>
  <c r="L454" i="1"/>
  <c r="M454" i="1" s="1"/>
  <c r="L455" i="1"/>
  <c r="M455" i="1" s="1"/>
  <c r="L456" i="1"/>
  <c r="M456" i="1" s="1"/>
  <c r="L457" i="1"/>
  <c r="M457" i="1" s="1"/>
  <c r="L458" i="1"/>
  <c r="M458" i="1" s="1"/>
  <c r="L459" i="1"/>
  <c r="M459" i="1" s="1"/>
  <c r="L460" i="1"/>
  <c r="M460" i="1" s="1"/>
  <c r="L461" i="1"/>
  <c r="M461" i="1" s="1"/>
  <c r="L462" i="1"/>
  <c r="M462" i="1" s="1"/>
  <c r="L463" i="1"/>
  <c r="M463" i="1" s="1"/>
  <c r="L464" i="1"/>
  <c r="M464" i="1" s="1"/>
  <c r="L465" i="1"/>
  <c r="M465" i="1" s="1"/>
  <c r="L466" i="1"/>
  <c r="M466" i="1" s="1"/>
  <c r="L467" i="1"/>
  <c r="M467" i="1" s="1"/>
  <c r="L468" i="1"/>
  <c r="M468" i="1" s="1"/>
  <c r="L469" i="1"/>
  <c r="M469" i="1" s="1"/>
  <c r="L470" i="1"/>
  <c r="M470" i="1" s="1"/>
  <c r="L471" i="1"/>
  <c r="M471" i="1" s="1"/>
  <c r="L472" i="1"/>
  <c r="M472" i="1" s="1"/>
  <c r="L473" i="1"/>
  <c r="M473" i="1" s="1"/>
  <c r="L474" i="1"/>
  <c r="M474" i="1" s="1"/>
  <c r="L475" i="1"/>
  <c r="M475" i="1" s="1"/>
  <c r="L476" i="1"/>
  <c r="M476" i="1" s="1"/>
  <c r="L477" i="1"/>
  <c r="M477" i="1" s="1"/>
  <c r="L478" i="1"/>
  <c r="M478" i="1" s="1"/>
  <c r="L479" i="1"/>
  <c r="M479" i="1" s="1"/>
  <c r="L480" i="1"/>
  <c r="M480" i="1" s="1"/>
  <c r="L481" i="1"/>
  <c r="M481" i="1" s="1"/>
  <c r="L482" i="1"/>
  <c r="M482" i="1" s="1"/>
  <c r="L483" i="1"/>
  <c r="M483" i="1" s="1"/>
  <c r="L484" i="1"/>
  <c r="M484" i="1" s="1"/>
  <c r="L485" i="1"/>
  <c r="M485" i="1" s="1"/>
  <c r="L486" i="1"/>
  <c r="M486" i="1" s="1"/>
  <c r="L487" i="1"/>
  <c r="M487" i="1" s="1"/>
  <c r="L488" i="1"/>
  <c r="M488" i="1" s="1"/>
  <c r="L489" i="1"/>
  <c r="M489" i="1" s="1"/>
  <c r="L490" i="1"/>
  <c r="M490" i="1" s="1"/>
  <c r="L491" i="1"/>
  <c r="M491" i="1" s="1"/>
  <c r="L492" i="1"/>
  <c r="M492" i="1" s="1"/>
  <c r="L493" i="1"/>
  <c r="M493" i="1" s="1"/>
  <c r="L494" i="1"/>
  <c r="M494" i="1" s="1"/>
  <c r="L495" i="1"/>
  <c r="M495" i="1" s="1"/>
  <c r="L496" i="1"/>
  <c r="M496" i="1" s="1"/>
  <c r="L497" i="1"/>
  <c r="M497" i="1" s="1"/>
  <c r="L498" i="1"/>
  <c r="M498" i="1" s="1"/>
  <c r="L499" i="1"/>
  <c r="M499" i="1" s="1"/>
  <c r="L500" i="1"/>
  <c r="M500" i="1" s="1"/>
  <c r="L501" i="1"/>
  <c r="M501" i="1" s="1"/>
  <c r="L502" i="1"/>
  <c r="M502" i="1" s="1"/>
  <c r="L503" i="1"/>
  <c r="M503" i="1" s="1"/>
  <c r="L504" i="1"/>
  <c r="M504" i="1" s="1"/>
  <c r="L505" i="1"/>
  <c r="M505" i="1" s="1"/>
  <c r="L506" i="1"/>
  <c r="M506" i="1" s="1"/>
  <c r="L507" i="1"/>
  <c r="M507" i="1" s="1"/>
  <c r="L508" i="1"/>
  <c r="M508" i="1" s="1"/>
  <c r="L509" i="1"/>
  <c r="M509" i="1" s="1"/>
  <c r="L510" i="1"/>
  <c r="M510" i="1" s="1"/>
  <c r="L511" i="1"/>
  <c r="M511" i="1" s="1"/>
  <c r="L512" i="1"/>
  <c r="M512" i="1" s="1"/>
  <c r="L513" i="1"/>
  <c r="M513" i="1" s="1"/>
  <c r="L514" i="1"/>
  <c r="M514" i="1" s="1"/>
  <c r="L515" i="1"/>
  <c r="M515" i="1" s="1"/>
  <c r="L516" i="1"/>
  <c r="M516" i="1" s="1"/>
  <c r="L517" i="1"/>
  <c r="L518" i="1"/>
  <c r="M518" i="1" s="1"/>
  <c r="L519" i="1"/>
  <c r="M519" i="1" s="1"/>
  <c r="L520" i="1"/>
  <c r="M520" i="1" s="1"/>
  <c r="L521" i="1"/>
  <c r="M521" i="1" s="1"/>
  <c r="L522" i="1"/>
  <c r="M522" i="1" s="1"/>
  <c r="L523" i="1"/>
  <c r="M523" i="1" s="1"/>
  <c r="L524" i="1"/>
  <c r="M524" i="1" s="1"/>
  <c r="L525" i="1"/>
  <c r="M525" i="1" s="1"/>
  <c r="L526" i="1"/>
  <c r="M526" i="1" s="1"/>
  <c r="L527" i="1"/>
  <c r="M527" i="1" s="1"/>
  <c r="L528" i="1"/>
  <c r="M528" i="1" s="1"/>
  <c r="L529" i="1"/>
  <c r="M529" i="1" s="1"/>
  <c r="L530" i="1"/>
  <c r="M530" i="1" s="1"/>
  <c r="L531" i="1"/>
  <c r="M531" i="1" s="1"/>
  <c r="L532" i="1"/>
  <c r="M532" i="1" s="1"/>
  <c r="L533" i="1"/>
  <c r="M533" i="1" s="1"/>
  <c r="L534" i="1"/>
  <c r="M534" i="1" s="1"/>
  <c r="L535" i="1"/>
  <c r="M535" i="1" s="1"/>
  <c r="L536" i="1"/>
  <c r="M536" i="1" s="1"/>
  <c r="L537" i="1"/>
  <c r="M537" i="1" s="1"/>
  <c r="L538" i="1"/>
  <c r="M538" i="1" s="1"/>
  <c r="L539" i="1"/>
  <c r="M539" i="1" s="1"/>
  <c r="L540" i="1"/>
  <c r="M540" i="1" s="1"/>
  <c r="L541" i="1"/>
  <c r="M541" i="1" s="1"/>
  <c r="L542" i="1"/>
  <c r="M542" i="1" s="1"/>
  <c r="L543" i="1"/>
  <c r="M543" i="1" s="1"/>
  <c r="L544" i="1"/>
  <c r="M544" i="1" s="1"/>
  <c r="L545" i="1"/>
  <c r="M545" i="1" s="1"/>
  <c r="L546" i="1"/>
  <c r="M546" i="1" s="1"/>
  <c r="L547" i="1"/>
  <c r="M547" i="1" s="1"/>
  <c r="L548" i="1"/>
  <c r="M548" i="1" s="1"/>
  <c r="L549" i="1"/>
  <c r="M549" i="1" s="1"/>
  <c r="L550" i="1"/>
  <c r="M550" i="1" s="1"/>
  <c r="L551" i="1"/>
  <c r="M551" i="1" s="1"/>
  <c r="L552" i="1"/>
  <c r="M552" i="1" s="1"/>
  <c r="L553" i="1"/>
  <c r="M553" i="1" s="1"/>
  <c r="L554" i="1"/>
  <c r="M554" i="1" s="1"/>
  <c r="L555" i="1"/>
  <c r="M555" i="1" s="1"/>
  <c r="L556" i="1"/>
  <c r="M556" i="1" s="1"/>
  <c r="L557" i="1"/>
  <c r="M557" i="1" s="1"/>
  <c r="L558" i="1"/>
  <c r="M558" i="1" s="1"/>
  <c r="L559" i="1"/>
  <c r="M559" i="1" s="1"/>
  <c r="L560" i="1"/>
  <c r="M560" i="1" s="1"/>
  <c r="L561" i="1"/>
  <c r="M561" i="1" s="1"/>
  <c r="L562" i="1"/>
  <c r="M562" i="1" s="1"/>
  <c r="L563" i="1"/>
  <c r="M563" i="1" s="1"/>
  <c r="L564" i="1"/>
  <c r="M564" i="1" s="1"/>
  <c r="L565" i="1"/>
  <c r="M565" i="1" s="1"/>
  <c r="L566" i="1"/>
  <c r="M566" i="1" s="1"/>
  <c r="L567" i="1"/>
  <c r="M567" i="1" s="1"/>
  <c r="L568" i="1"/>
  <c r="M568" i="1" s="1"/>
  <c r="L569" i="1"/>
  <c r="M569" i="1" s="1"/>
  <c r="L570" i="1"/>
  <c r="M570" i="1" s="1"/>
  <c r="L571" i="1"/>
  <c r="M571" i="1" s="1"/>
  <c r="L572" i="1"/>
  <c r="M572" i="1" s="1"/>
  <c r="L573" i="1"/>
  <c r="M573" i="1" s="1"/>
  <c r="L574" i="1"/>
  <c r="M574" i="1" s="1"/>
  <c r="L575" i="1"/>
  <c r="M575" i="1" s="1"/>
  <c r="L576" i="1"/>
  <c r="M576" i="1" s="1"/>
  <c r="L577" i="1"/>
  <c r="M577" i="1" s="1"/>
  <c r="L578" i="1"/>
  <c r="M578" i="1" s="1"/>
  <c r="L579" i="1"/>
  <c r="M579" i="1" s="1"/>
  <c r="L580" i="1"/>
  <c r="M580" i="1" s="1"/>
  <c r="L581" i="1"/>
  <c r="M581" i="1" s="1"/>
  <c r="L582" i="1"/>
  <c r="M582" i="1" s="1"/>
  <c r="L583" i="1"/>
  <c r="M583" i="1" s="1"/>
  <c r="L584" i="1"/>
  <c r="M584" i="1" s="1"/>
  <c r="L585" i="1"/>
  <c r="M585" i="1" s="1"/>
  <c r="L586" i="1"/>
  <c r="M586" i="1" s="1"/>
  <c r="L587" i="1"/>
  <c r="M587" i="1" s="1"/>
  <c r="L588" i="1"/>
  <c r="M588" i="1" s="1"/>
  <c r="L589" i="1"/>
  <c r="M589" i="1" s="1"/>
  <c r="L590" i="1"/>
  <c r="M590" i="1" s="1"/>
  <c r="L591" i="1"/>
  <c r="M591" i="1" s="1"/>
  <c r="L592" i="1"/>
  <c r="M592" i="1" s="1"/>
  <c r="L593" i="1"/>
  <c r="M593" i="1" s="1"/>
  <c r="L594" i="1"/>
  <c r="M594" i="1" s="1"/>
  <c r="L595" i="1"/>
  <c r="M595" i="1" s="1"/>
  <c r="L596" i="1"/>
  <c r="M596" i="1" s="1"/>
  <c r="L597" i="1"/>
  <c r="M597" i="1" s="1"/>
  <c r="L598" i="1"/>
  <c r="M598" i="1" s="1"/>
  <c r="L599" i="1"/>
  <c r="M599" i="1" s="1"/>
  <c r="L600" i="1"/>
  <c r="M600" i="1" s="1"/>
  <c r="L601" i="1"/>
  <c r="M601" i="1" s="1"/>
  <c r="L602" i="1"/>
  <c r="M602" i="1" s="1"/>
  <c r="L603" i="1"/>
  <c r="M603" i="1" s="1"/>
  <c r="L604" i="1"/>
  <c r="M604" i="1" s="1"/>
  <c r="L605" i="1"/>
  <c r="M605" i="1" s="1"/>
  <c r="L606" i="1"/>
  <c r="M606" i="1" s="1"/>
  <c r="L607" i="1"/>
  <c r="M607" i="1" s="1"/>
  <c r="L608" i="1"/>
  <c r="M608" i="1" s="1"/>
  <c r="L609" i="1"/>
  <c r="M609" i="1" s="1"/>
  <c r="L610" i="1"/>
  <c r="M610" i="1" s="1"/>
  <c r="L611" i="1"/>
  <c r="M611" i="1" s="1"/>
  <c r="L612" i="1"/>
  <c r="M612" i="1" s="1"/>
  <c r="L613" i="1"/>
  <c r="M613" i="1" s="1"/>
  <c r="L614" i="1"/>
  <c r="M614" i="1" s="1"/>
  <c r="L615" i="1"/>
  <c r="M615" i="1" s="1"/>
  <c r="L616" i="1"/>
  <c r="M616" i="1" s="1"/>
  <c r="L617" i="1"/>
  <c r="M617" i="1" s="1"/>
  <c r="L618" i="1"/>
  <c r="M618" i="1" s="1"/>
  <c r="L619" i="1"/>
  <c r="M619" i="1" s="1"/>
  <c r="L620" i="1"/>
  <c r="M620" i="1" s="1"/>
  <c r="L621" i="1"/>
  <c r="M621" i="1" s="1"/>
  <c r="L622" i="1"/>
  <c r="M622" i="1" s="1"/>
  <c r="L623" i="1"/>
  <c r="M623" i="1" s="1"/>
  <c r="L624" i="1"/>
  <c r="M624" i="1" s="1"/>
  <c r="L625" i="1"/>
  <c r="M625" i="1" s="1"/>
  <c r="L626" i="1"/>
  <c r="M626" i="1" s="1"/>
  <c r="L627" i="1"/>
  <c r="M627" i="1" s="1"/>
  <c r="L628" i="1"/>
  <c r="M628" i="1" s="1"/>
  <c r="L629" i="1"/>
  <c r="M629" i="1" s="1"/>
  <c r="L630" i="1"/>
  <c r="M630" i="1" s="1"/>
  <c r="L631" i="1"/>
  <c r="M631" i="1" s="1"/>
  <c r="L632" i="1"/>
  <c r="M632" i="1" s="1"/>
  <c r="L633" i="1"/>
  <c r="M633" i="1" s="1"/>
  <c r="L634" i="1"/>
  <c r="M634" i="1" s="1"/>
  <c r="L635" i="1"/>
  <c r="M635" i="1" s="1"/>
  <c r="L636" i="1"/>
  <c r="M636" i="1" s="1"/>
  <c r="L637" i="1"/>
  <c r="M637" i="1" s="1"/>
  <c r="L638" i="1"/>
  <c r="M638" i="1" s="1"/>
  <c r="L639" i="1"/>
  <c r="M639" i="1" s="1"/>
  <c r="L640" i="1"/>
  <c r="M640" i="1" s="1"/>
  <c r="L641" i="1"/>
  <c r="M641" i="1" s="1"/>
  <c r="L642" i="1"/>
  <c r="M642" i="1" s="1"/>
  <c r="L643" i="1"/>
  <c r="M643" i="1" s="1"/>
  <c r="L644" i="1"/>
  <c r="M644" i="1" s="1"/>
  <c r="L645" i="1"/>
  <c r="M645" i="1" s="1"/>
  <c r="L646" i="1"/>
  <c r="M646" i="1" s="1"/>
  <c r="L647" i="1"/>
  <c r="M647" i="1" s="1"/>
  <c r="L648" i="1"/>
  <c r="M648" i="1" s="1"/>
  <c r="L649" i="1"/>
  <c r="M649" i="1" s="1"/>
  <c r="L650" i="1"/>
  <c r="M650" i="1" s="1"/>
  <c r="L651" i="1"/>
  <c r="M651" i="1" s="1"/>
  <c r="L652" i="1"/>
  <c r="M652" i="1" s="1"/>
  <c r="L653" i="1"/>
  <c r="M653" i="1" s="1"/>
  <c r="L654" i="1"/>
  <c r="M654" i="1" s="1"/>
  <c r="L655" i="1"/>
  <c r="M655" i="1" s="1"/>
  <c r="L656" i="1"/>
  <c r="M656" i="1" s="1"/>
  <c r="L657" i="1"/>
  <c r="M657" i="1" s="1"/>
  <c r="L658" i="1"/>
  <c r="M658" i="1" s="1"/>
  <c r="L659" i="1"/>
  <c r="M659" i="1" s="1"/>
  <c r="L660" i="1"/>
  <c r="M660" i="1" s="1"/>
  <c r="L661" i="1"/>
  <c r="M661" i="1" s="1"/>
  <c r="L662" i="1"/>
  <c r="M662" i="1" s="1"/>
  <c r="L663" i="1"/>
  <c r="M663" i="1" s="1"/>
  <c r="L664" i="1"/>
  <c r="M664" i="1" s="1"/>
  <c r="L665" i="1"/>
  <c r="M665" i="1" s="1"/>
  <c r="L666" i="1"/>
  <c r="M666" i="1" s="1"/>
  <c r="L667" i="1"/>
  <c r="M667" i="1" s="1"/>
  <c r="L668" i="1"/>
  <c r="M668" i="1" s="1"/>
  <c r="L669" i="1"/>
  <c r="M669" i="1" s="1"/>
  <c r="L670" i="1"/>
  <c r="M670" i="1" s="1"/>
  <c r="L671" i="1"/>
  <c r="M671" i="1" s="1"/>
  <c r="L672" i="1"/>
  <c r="M672" i="1" s="1"/>
  <c r="L673" i="1"/>
  <c r="M673" i="1" s="1"/>
  <c r="L674" i="1"/>
  <c r="M674" i="1" s="1"/>
  <c r="L675" i="1"/>
  <c r="M675" i="1" s="1"/>
  <c r="L676" i="1"/>
  <c r="M676" i="1" s="1"/>
  <c r="L677" i="1"/>
  <c r="M677" i="1" s="1"/>
  <c r="L678" i="1"/>
  <c r="M678" i="1" s="1"/>
  <c r="L679" i="1"/>
  <c r="M679" i="1" s="1"/>
  <c r="L680" i="1"/>
  <c r="M680" i="1" s="1"/>
  <c r="L681" i="1"/>
  <c r="M681" i="1" s="1"/>
  <c r="L682" i="1"/>
  <c r="M682" i="1" s="1"/>
  <c r="L683" i="1"/>
  <c r="M683" i="1" s="1"/>
  <c r="L684" i="1"/>
  <c r="M684" i="1" s="1"/>
  <c r="L685" i="1"/>
  <c r="M685" i="1" s="1"/>
  <c r="L686" i="1"/>
  <c r="M686" i="1" s="1"/>
  <c r="L687" i="1"/>
  <c r="M687" i="1" s="1"/>
  <c r="L688" i="1"/>
  <c r="M688" i="1" s="1"/>
  <c r="L689" i="1"/>
  <c r="M689" i="1" s="1"/>
  <c r="L690" i="1"/>
  <c r="M690" i="1" s="1"/>
  <c r="L691" i="1"/>
  <c r="M691" i="1" s="1"/>
  <c r="L692" i="1"/>
  <c r="M692" i="1" s="1"/>
  <c r="L693" i="1"/>
  <c r="M693" i="1" s="1"/>
  <c r="L694" i="1"/>
  <c r="M694" i="1" s="1"/>
  <c r="L695" i="1"/>
  <c r="M695" i="1" s="1"/>
  <c r="L696" i="1"/>
  <c r="M696" i="1" s="1"/>
  <c r="L697" i="1"/>
  <c r="M697" i="1" s="1"/>
  <c r="L698" i="1"/>
  <c r="M698" i="1" s="1"/>
  <c r="L699" i="1"/>
  <c r="M699" i="1" s="1"/>
  <c r="L700" i="1"/>
  <c r="M700" i="1" s="1"/>
  <c r="L701" i="1"/>
  <c r="M701" i="1" s="1"/>
  <c r="L702" i="1"/>
  <c r="M702" i="1" s="1"/>
  <c r="L703" i="1"/>
  <c r="M703" i="1" s="1"/>
  <c r="L704" i="1"/>
  <c r="M704" i="1" s="1"/>
  <c r="L705" i="1"/>
  <c r="M705" i="1" s="1"/>
  <c r="L706" i="1"/>
  <c r="M706" i="1" s="1"/>
  <c r="L707" i="1"/>
  <c r="M707" i="1" s="1"/>
  <c r="L708" i="1"/>
  <c r="M708" i="1" s="1"/>
  <c r="L709" i="1"/>
  <c r="M709" i="1" s="1"/>
  <c r="L710" i="1"/>
  <c r="M710" i="1" s="1"/>
  <c r="L711" i="1"/>
  <c r="M711" i="1" s="1"/>
  <c r="L712" i="1"/>
  <c r="M712" i="1" s="1"/>
  <c r="L713" i="1"/>
  <c r="M713" i="1" s="1"/>
  <c r="L714" i="1"/>
  <c r="M714" i="1" s="1"/>
  <c r="L715" i="1"/>
  <c r="M715" i="1" s="1"/>
  <c r="L716" i="1"/>
  <c r="M716" i="1" s="1"/>
  <c r="L717" i="1"/>
  <c r="M717" i="1" s="1"/>
  <c r="L718" i="1"/>
  <c r="M718" i="1" s="1"/>
  <c r="L719" i="1"/>
  <c r="M719" i="1" s="1"/>
  <c r="L720" i="1"/>
  <c r="M720" i="1" s="1"/>
  <c r="L721" i="1"/>
  <c r="M721" i="1" s="1"/>
  <c r="L722" i="1"/>
  <c r="M722" i="1" s="1"/>
  <c r="L723" i="1"/>
  <c r="M723" i="1" s="1"/>
  <c r="L724" i="1"/>
  <c r="M724" i="1" s="1"/>
  <c r="L725" i="1"/>
  <c r="M725" i="1" s="1"/>
  <c r="L726" i="1"/>
  <c r="M726" i="1" s="1"/>
  <c r="L727" i="1"/>
  <c r="M727" i="1" s="1"/>
  <c r="L728" i="1"/>
  <c r="M728" i="1" s="1"/>
  <c r="L729" i="1"/>
  <c r="M729" i="1" s="1"/>
  <c r="L730" i="1"/>
  <c r="M730" i="1" s="1"/>
  <c r="L731" i="1"/>
  <c r="M731" i="1" s="1"/>
  <c r="L732" i="1"/>
  <c r="M732" i="1" s="1"/>
  <c r="L733" i="1"/>
  <c r="M733" i="1" s="1"/>
  <c r="L734" i="1"/>
  <c r="M734" i="1" s="1"/>
  <c r="L735" i="1"/>
  <c r="M735" i="1" s="1"/>
  <c r="L736" i="1"/>
  <c r="M736" i="1" s="1"/>
  <c r="L737" i="1"/>
  <c r="M737" i="1" s="1"/>
  <c r="L738" i="1"/>
  <c r="M738" i="1" s="1"/>
  <c r="L739" i="1"/>
  <c r="M739" i="1" s="1"/>
  <c r="L740" i="1"/>
  <c r="M740" i="1" s="1"/>
  <c r="L741" i="1"/>
  <c r="M741" i="1" s="1"/>
  <c r="L742" i="1"/>
  <c r="M742" i="1" s="1"/>
  <c r="L743" i="1"/>
  <c r="M743" i="1" s="1"/>
  <c r="L744" i="1"/>
  <c r="M744" i="1" s="1"/>
  <c r="L745" i="1"/>
  <c r="M745" i="1" s="1"/>
  <c r="L746" i="1"/>
  <c r="M746" i="1" s="1"/>
  <c r="L747" i="1"/>
  <c r="M747" i="1" s="1"/>
  <c r="L748" i="1"/>
  <c r="M748" i="1" s="1"/>
  <c r="L749" i="1"/>
  <c r="M749" i="1" s="1"/>
  <c r="L750" i="1"/>
  <c r="M750" i="1" s="1"/>
  <c r="L751" i="1"/>
  <c r="M751" i="1" s="1"/>
  <c r="L752" i="1"/>
  <c r="M752" i="1" s="1"/>
  <c r="L753" i="1"/>
  <c r="M753" i="1" s="1"/>
  <c r="L754" i="1"/>
  <c r="M754" i="1" s="1"/>
  <c r="L755" i="1"/>
  <c r="M755" i="1" s="1"/>
  <c r="L756" i="1"/>
  <c r="M756" i="1" s="1"/>
  <c r="L757" i="1"/>
  <c r="M757" i="1" s="1"/>
  <c r="L758" i="1"/>
  <c r="M758" i="1" s="1"/>
  <c r="L759" i="1"/>
  <c r="M759" i="1" s="1"/>
  <c r="L760" i="1"/>
  <c r="M760" i="1" s="1"/>
  <c r="L761" i="1"/>
  <c r="M761" i="1" s="1"/>
  <c r="L762" i="1"/>
  <c r="M762" i="1" s="1"/>
  <c r="L763" i="1"/>
  <c r="M763" i="1" s="1"/>
  <c r="L764" i="1"/>
  <c r="M764" i="1" s="1"/>
  <c r="L765" i="1"/>
  <c r="M765" i="1" s="1"/>
  <c r="L766" i="1"/>
  <c r="M766" i="1" s="1"/>
  <c r="L767" i="1"/>
  <c r="M767" i="1" s="1"/>
  <c r="L768" i="1"/>
  <c r="M768" i="1" s="1"/>
  <c r="L769" i="1"/>
  <c r="M769" i="1" s="1"/>
  <c r="L770" i="1"/>
  <c r="M770" i="1" s="1"/>
  <c r="L771" i="1"/>
  <c r="M771" i="1" s="1"/>
  <c r="L772" i="1"/>
  <c r="M772" i="1" s="1"/>
  <c r="L773" i="1"/>
  <c r="M773" i="1" s="1"/>
  <c r="L774" i="1"/>
  <c r="M774" i="1" s="1"/>
  <c r="L775" i="1"/>
  <c r="M775" i="1" s="1"/>
  <c r="L776" i="1"/>
  <c r="M776" i="1" s="1"/>
  <c r="L777" i="1"/>
  <c r="M777" i="1" s="1"/>
  <c r="L778" i="1"/>
  <c r="M778" i="1" s="1"/>
  <c r="L779" i="1"/>
  <c r="M779" i="1" s="1"/>
  <c r="L780" i="1"/>
  <c r="M780" i="1" s="1"/>
  <c r="L781" i="1"/>
  <c r="M781" i="1" s="1"/>
  <c r="L782" i="1"/>
  <c r="M782" i="1" s="1"/>
  <c r="L783" i="1"/>
  <c r="M783" i="1" s="1"/>
  <c r="L784" i="1"/>
  <c r="M784" i="1" s="1"/>
  <c r="L785" i="1"/>
  <c r="M785" i="1" s="1"/>
  <c r="L786" i="1"/>
  <c r="M786" i="1" s="1"/>
  <c r="L787" i="1"/>
  <c r="M787" i="1" s="1"/>
  <c r="L788" i="1"/>
  <c r="M788" i="1" s="1"/>
  <c r="L789" i="1"/>
  <c r="M789" i="1" s="1"/>
  <c r="L790" i="1"/>
  <c r="M790" i="1" s="1"/>
  <c r="L791" i="1"/>
  <c r="M791" i="1" s="1"/>
  <c r="L792" i="1"/>
  <c r="M792" i="1" s="1"/>
  <c r="L793" i="1"/>
  <c r="M793" i="1" s="1"/>
  <c r="L794" i="1"/>
  <c r="M794" i="1" s="1"/>
  <c r="L795" i="1"/>
  <c r="M795" i="1" s="1"/>
  <c r="L796" i="1"/>
  <c r="M796" i="1" s="1"/>
  <c r="L797" i="1"/>
  <c r="M797" i="1" s="1"/>
  <c r="L798" i="1"/>
  <c r="M798" i="1" s="1"/>
  <c r="L799" i="1"/>
  <c r="M799" i="1" s="1"/>
  <c r="L800" i="1"/>
  <c r="M800" i="1" s="1"/>
  <c r="L801" i="1"/>
  <c r="M801" i="1" s="1"/>
  <c r="L802" i="1"/>
  <c r="M802" i="1" s="1"/>
  <c r="L803" i="1"/>
  <c r="M803" i="1" s="1"/>
  <c r="L804" i="1"/>
  <c r="M804" i="1" s="1"/>
  <c r="L805" i="1"/>
  <c r="M805" i="1" s="1"/>
  <c r="L806" i="1"/>
  <c r="M806" i="1" s="1"/>
  <c r="L807" i="1"/>
  <c r="M807" i="1" s="1"/>
  <c r="L808" i="1"/>
  <c r="M808" i="1" s="1"/>
  <c r="L809" i="1"/>
  <c r="M809" i="1" s="1"/>
  <c r="L810" i="1"/>
  <c r="M810" i="1" s="1"/>
  <c r="L811" i="1"/>
  <c r="M811" i="1" s="1"/>
  <c r="L812" i="1"/>
  <c r="L813" i="1"/>
  <c r="M813" i="1" s="1"/>
  <c r="L814" i="1"/>
  <c r="M814" i="1" s="1"/>
  <c r="L815" i="1"/>
  <c r="M815" i="1" s="1"/>
  <c r="L816" i="1"/>
  <c r="M816" i="1" s="1"/>
  <c r="L817" i="1"/>
  <c r="M817" i="1" s="1"/>
  <c r="L818" i="1"/>
  <c r="M818" i="1" s="1"/>
  <c r="L819" i="1"/>
  <c r="M819" i="1" s="1"/>
  <c r="L820" i="1"/>
  <c r="M820" i="1" s="1"/>
  <c r="L821" i="1"/>
  <c r="M821" i="1" s="1"/>
  <c r="L822" i="1"/>
  <c r="M822" i="1" s="1"/>
  <c r="L823" i="1"/>
  <c r="M823" i="1" s="1"/>
  <c r="L824" i="1"/>
  <c r="M824" i="1" s="1"/>
  <c r="L825" i="1"/>
  <c r="M825" i="1" s="1"/>
  <c r="L826" i="1"/>
  <c r="M826" i="1" s="1"/>
  <c r="L827" i="1"/>
  <c r="M827" i="1" s="1"/>
  <c r="L828" i="1"/>
  <c r="M828" i="1" s="1"/>
  <c r="L829" i="1"/>
  <c r="M829" i="1" s="1"/>
  <c r="L830" i="1"/>
  <c r="M830" i="1" s="1"/>
  <c r="L831" i="1"/>
  <c r="M831" i="1" s="1"/>
  <c r="L832" i="1"/>
  <c r="M832" i="1" s="1"/>
  <c r="L833" i="1"/>
  <c r="M833" i="1" s="1"/>
  <c r="L834" i="1"/>
  <c r="M834" i="1" s="1"/>
  <c r="L835" i="1"/>
  <c r="M835" i="1" s="1"/>
  <c r="L836" i="1"/>
  <c r="M836" i="1" s="1"/>
  <c r="L837" i="1"/>
  <c r="M837" i="1" s="1"/>
  <c r="L838" i="1"/>
  <c r="M838" i="1" s="1"/>
  <c r="L839" i="1"/>
  <c r="M839" i="1" s="1"/>
  <c r="L840" i="1"/>
  <c r="M840" i="1" s="1"/>
  <c r="L841" i="1"/>
  <c r="M841" i="1" s="1"/>
  <c r="L842" i="1"/>
  <c r="M842" i="1" s="1"/>
  <c r="L843" i="1"/>
  <c r="M843" i="1" s="1"/>
  <c r="L844" i="1"/>
  <c r="M844" i="1" s="1"/>
  <c r="L845" i="1"/>
  <c r="M845" i="1" s="1"/>
  <c r="L846" i="1"/>
  <c r="M846" i="1" s="1"/>
  <c r="L847" i="1"/>
  <c r="M847" i="1" s="1"/>
  <c r="L848" i="1"/>
  <c r="M848" i="1" s="1"/>
  <c r="L849" i="1"/>
  <c r="M849" i="1" s="1"/>
  <c r="L850" i="1"/>
  <c r="M850" i="1" s="1"/>
  <c r="L851" i="1"/>
  <c r="M851" i="1" s="1"/>
  <c r="L852" i="1"/>
  <c r="M852" i="1" s="1"/>
  <c r="L853" i="1"/>
  <c r="M853" i="1" s="1"/>
  <c r="L854" i="1"/>
  <c r="M854" i="1" s="1"/>
  <c r="L855" i="1"/>
  <c r="M855" i="1" s="1"/>
  <c r="L856" i="1"/>
  <c r="M856" i="1" s="1"/>
  <c r="L857" i="1"/>
  <c r="M857" i="1" s="1"/>
  <c r="L858" i="1"/>
  <c r="M858" i="1" s="1"/>
  <c r="L859" i="1"/>
  <c r="M859" i="1" s="1"/>
  <c r="L860" i="1"/>
  <c r="M860" i="1" s="1"/>
  <c r="L861" i="1"/>
  <c r="M861" i="1" s="1"/>
  <c r="L862" i="1"/>
  <c r="M862" i="1" s="1"/>
  <c r="L863" i="1"/>
  <c r="M863" i="1" s="1"/>
  <c r="L864" i="1"/>
  <c r="M864" i="1" s="1"/>
  <c r="L865" i="1"/>
  <c r="M865" i="1" s="1"/>
  <c r="L866" i="1"/>
  <c r="M866" i="1" s="1"/>
  <c r="L867" i="1"/>
  <c r="M867" i="1" s="1"/>
  <c r="L868" i="1"/>
  <c r="M868" i="1" s="1"/>
  <c r="L869" i="1"/>
  <c r="M869" i="1" s="1"/>
  <c r="L870" i="1"/>
  <c r="M870" i="1" s="1"/>
  <c r="L871" i="1"/>
  <c r="M871" i="1" s="1"/>
  <c r="L872" i="1"/>
  <c r="M872" i="1" s="1"/>
  <c r="L873" i="1"/>
  <c r="M873" i="1" s="1"/>
  <c r="L874" i="1"/>
  <c r="M874" i="1" s="1"/>
  <c r="L875" i="1"/>
  <c r="M875" i="1" s="1"/>
  <c r="L876" i="1"/>
  <c r="M876" i="1" s="1"/>
  <c r="L877" i="1"/>
  <c r="M877" i="1" s="1"/>
  <c r="L878" i="1"/>
  <c r="M878" i="1" s="1"/>
  <c r="L879" i="1"/>
  <c r="M879" i="1" s="1"/>
  <c r="L880" i="1"/>
  <c r="M880" i="1" s="1"/>
  <c r="L881" i="1"/>
  <c r="M881" i="1" s="1"/>
  <c r="L882" i="1"/>
  <c r="M882" i="1" s="1"/>
  <c r="L883" i="1"/>
  <c r="M883" i="1" s="1"/>
  <c r="L884" i="1"/>
  <c r="M884" i="1" s="1"/>
  <c r="L885" i="1"/>
  <c r="M885" i="1" s="1"/>
  <c r="L886" i="1"/>
  <c r="M886" i="1" s="1"/>
  <c r="L887" i="1"/>
  <c r="M887" i="1" s="1"/>
  <c r="L888" i="1"/>
  <c r="M888" i="1" s="1"/>
  <c r="L889" i="1"/>
  <c r="M889" i="1" s="1"/>
  <c r="L890" i="1"/>
  <c r="M890" i="1" s="1"/>
  <c r="L891" i="1"/>
  <c r="M891" i="1" s="1"/>
  <c r="L892" i="1"/>
  <c r="M892" i="1" s="1"/>
  <c r="L893" i="1"/>
  <c r="M893" i="1" s="1"/>
  <c r="L894" i="1"/>
  <c r="M894" i="1" s="1"/>
  <c r="L895" i="1"/>
  <c r="M895" i="1" s="1"/>
  <c r="L896" i="1"/>
  <c r="M896" i="1" s="1"/>
  <c r="L897" i="1"/>
  <c r="M897" i="1" s="1"/>
  <c r="L898" i="1"/>
  <c r="M898" i="1" s="1"/>
  <c r="L899" i="1"/>
  <c r="M899" i="1" s="1"/>
  <c r="L900" i="1"/>
  <c r="M900" i="1" s="1"/>
  <c r="L901" i="1"/>
  <c r="M901" i="1" s="1"/>
  <c r="L902" i="1"/>
  <c r="M902" i="1" s="1"/>
  <c r="L903" i="1"/>
  <c r="M903" i="1" s="1"/>
  <c r="L904" i="1"/>
  <c r="M904" i="1" s="1"/>
  <c r="L905" i="1"/>
  <c r="M905" i="1" s="1"/>
  <c r="L906" i="1"/>
  <c r="M906" i="1" s="1"/>
  <c r="L907" i="1"/>
  <c r="M907" i="1" s="1"/>
  <c r="L908" i="1"/>
  <c r="M908" i="1" s="1"/>
  <c r="L909" i="1"/>
  <c r="M909" i="1" s="1"/>
  <c r="L910" i="1"/>
  <c r="M910" i="1" s="1"/>
  <c r="L911" i="1"/>
  <c r="M911" i="1" s="1"/>
  <c r="L912" i="1"/>
  <c r="M912" i="1" s="1"/>
  <c r="L913" i="1"/>
  <c r="M913" i="1" s="1"/>
  <c r="L914" i="1"/>
  <c r="M914" i="1" s="1"/>
  <c r="L915" i="1"/>
  <c r="M915" i="1" s="1"/>
  <c r="L916" i="1"/>
  <c r="M916" i="1" s="1"/>
  <c r="L917" i="1"/>
  <c r="M917" i="1" s="1"/>
  <c r="L918" i="1"/>
  <c r="M918" i="1" s="1"/>
  <c r="L919" i="1"/>
  <c r="M919" i="1" s="1"/>
  <c r="L920" i="1"/>
  <c r="M920" i="1" s="1"/>
  <c r="L921" i="1"/>
  <c r="M921" i="1" s="1"/>
  <c r="L922" i="1"/>
  <c r="M922" i="1" s="1"/>
  <c r="L923" i="1"/>
  <c r="M923" i="1" s="1"/>
  <c r="L924" i="1"/>
  <c r="L925" i="1"/>
  <c r="M925" i="1" s="1"/>
  <c r="L926" i="1"/>
  <c r="M926" i="1" s="1"/>
  <c r="L927" i="1"/>
  <c r="M927" i="1" s="1"/>
  <c r="L928" i="1"/>
  <c r="M928" i="1" s="1"/>
  <c r="L929" i="1"/>
  <c r="M929" i="1" s="1"/>
  <c r="L930" i="1"/>
  <c r="M930" i="1" s="1"/>
  <c r="L931" i="1"/>
  <c r="M931" i="1" s="1"/>
  <c r="L932" i="1"/>
  <c r="M932" i="1" s="1"/>
  <c r="L933" i="1"/>
  <c r="M933" i="1" s="1"/>
  <c r="L934" i="1"/>
  <c r="M934" i="1" s="1"/>
  <c r="L935" i="1"/>
  <c r="M935" i="1" s="1"/>
  <c r="L936" i="1"/>
  <c r="M936" i="1" s="1"/>
  <c r="L937" i="1"/>
  <c r="M937" i="1" s="1"/>
  <c r="L938" i="1"/>
  <c r="M938" i="1" s="1"/>
  <c r="L939" i="1"/>
  <c r="M939" i="1" s="1"/>
  <c r="L940" i="1"/>
  <c r="M940" i="1" s="1"/>
  <c r="L941" i="1"/>
  <c r="M941" i="1" s="1"/>
  <c r="L942" i="1"/>
  <c r="M942" i="1" s="1"/>
  <c r="L943" i="1"/>
  <c r="L944" i="1"/>
  <c r="M944" i="1" s="1"/>
  <c r="L945" i="1"/>
  <c r="M945" i="1" s="1"/>
  <c r="L946" i="1"/>
  <c r="M946" i="1" s="1"/>
  <c r="L947" i="1"/>
  <c r="M947" i="1" s="1"/>
  <c r="L948" i="1"/>
  <c r="M948" i="1" s="1"/>
  <c r="L949" i="1"/>
  <c r="M949" i="1" s="1"/>
  <c r="L950" i="1"/>
  <c r="M950" i="1" s="1"/>
  <c r="L951" i="1"/>
  <c r="M951" i="1" s="1"/>
  <c r="L952" i="1"/>
  <c r="M952" i="1" s="1"/>
  <c r="L953" i="1"/>
  <c r="M953" i="1" s="1"/>
  <c r="L954" i="1"/>
  <c r="M954" i="1" s="1"/>
  <c r="L955" i="1"/>
  <c r="M955" i="1" s="1"/>
  <c r="L956" i="1"/>
  <c r="M956" i="1" s="1"/>
  <c r="L957" i="1"/>
  <c r="M957" i="1" s="1"/>
  <c r="L958" i="1"/>
  <c r="M958" i="1" s="1"/>
  <c r="L959" i="1"/>
  <c r="M959" i="1" s="1"/>
  <c r="L960" i="1"/>
  <c r="M960" i="1" s="1"/>
  <c r="L961" i="1"/>
  <c r="M961" i="1" s="1"/>
  <c r="L962" i="1"/>
  <c r="M962" i="1" s="1"/>
  <c r="L963" i="1"/>
  <c r="M963" i="1" s="1"/>
  <c r="L964" i="1"/>
  <c r="M964" i="1" s="1"/>
  <c r="L965" i="1"/>
  <c r="M965" i="1" s="1"/>
  <c r="L966" i="1"/>
  <c r="M966" i="1" s="1"/>
  <c r="L967" i="1"/>
  <c r="M967" i="1" s="1"/>
  <c r="L968" i="1"/>
  <c r="M968" i="1" s="1"/>
  <c r="L969" i="1"/>
  <c r="M969" i="1" s="1"/>
  <c r="L970" i="1"/>
  <c r="M970" i="1" s="1"/>
  <c r="L971" i="1"/>
  <c r="M971" i="1" s="1"/>
  <c r="L972" i="1"/>
  <c r="M972" i="1" s="1"/>
  <c r="L973" i="1"/>
  <c r="M973" i="1" s="1"/>
  <c r="L974" i="1"/>
  <c r="M974" i="1" s="1"/>
  <c r="L975" i="1"/>
  <c r="M975" i="1" s="1"/>
  <c r="L976" i="1"/>
  <c r="M976" i="1" s="1"/>
  <c r="L977" i="1"/>
  <c r="M977" i="1" s="1"/>
  <c r="L978" i="1"/>
  <c r="M978" i="1" s="1"/>
  <c r="L979" i="1"/>
  <c r="M979" i="1" s="1"/>
  <c r="L980" i="1"/>
  <c r="M980" i="1" s="1"/>
  <c r="L981" i="1"/>
  <c r="M981" i="1" s="1"/>
  <c r="L982" i="1"/>
  <c r="M982" i="1" s="1"/>
  <c r="L983" i="1"/>
  <c r="M983" i="1" s="1"/>
  <c r="L984" i="1"/>
  <c r="M984" i="1" s="1"/>
  <c r="L985" i="1"/>
  <c r="M985" i="1" s="1"/>
  <c r="L986" i="1"/>
  <c r="M986" i="1" s="1"/>
  <c r="L987" i="1"/>
  <c r="M987" i="1" s="1"/>
  <c r="L988" i="1"/>
  <c r="M988" i="1" s="1"/>
  <c r="L989" i="1"/>
  <c r="M989" i="1" s="1"/>
  <c r="L990" i="1"/>
  <c r="M990" i="1" s="1"/>
  <c r="L991" i="1"/>
  <c r="M991" i="1" s="1"/>
  <c r="L992" i="1"/>
  <c r="M992" i="1" s="1"/>
  <c r="L993" i="1"/>
  <c r="M993" i="1" s="1"/>
  <c r="L994" i="1"/>
  <c r="M994" i="1" s="1"/>
  <c r="L995" i="1"/>
  <c r="M995" i="1" s="1"/>
  <c r="L996" i="1"/>
  <c r="M996" i="1" s="1"/>
  <c r="L997" i="1"/>
  <c r="M997" i="1" s="1"/>
  <c r="L998" i="1"/>
  <c r="M998" i="1" s="1"/>
  <c r="L999" i="1"/>
  <c r="M999" i="1" s="1"/>
  <c r="L1000" i="1"/>
  <c r="M1000" i="1" s="1"/>
  <c r="L1001" i="1"/>
  <c r="M1001" i="1" s="1"/>
  <c r="L1002" i="1"/>
  <c r="M1002" i="1" s="1"/>
  <c r="L1003" i="1"/>
  <c r="M1003" i="1" s="1"/>
  <c r="L1004" i="1"/>
  <c r="M1004" i="1" s="1"/>
  <c r="L1005" i="1"/>
  <c r="M1005" i="1" s="1"/>
  <c r="L1006" i="1"/>
  <c r="M1006" i="1" s="1"/>
  <c r="L1007" i="1"/>
  <c r="M1007" i="1" s="1"/>
  <c r="L1008" i="1"/>
  <c r="M1008" i="1" s="1"/>
  <c r="L1009" i="1"/>
  <c r="M1009" i="1" s="1"/>
  <c r="L1010" i="1"/>
  <c r="M1010" i="1" s="1"/>
  <c r="L1011" i="1"/>
  <c r="M1011" i="1" s="1"/>
  <c r="L1012" i="1"/>
  <c r="M1012" i="1" s="1"/>
  <c r="L1013" i="1"/>
  <c r="M1013" i="1" s="1"/>
  <c r="L1014" i="1"/>
  <c r="M1014" i="1" s="1"/>
  <c r="L1015" i="1"/>
  <c r="M1015" i="1" s="1"/>
  <c r="L1016" i="1"/>
  <c r="M1016" i="1" s="1"/>
  <c r="L1017" i="1"/>
  <c r="M1017" i="1" s="1"/>
  <c r="L1018" i="1"/>
  <c r="M1018" i="1" s="1"/>
  <c r="L1019" i="1"/>
  <c r="M1019" i="1" s="1"/>
  <c r="L1020" i="1"/>
  <c r="M1020" i="1" s="1"/>
  <c r="L1021" i="1"/>
  <c r="M1021" i="1" s="1"/>
  <c r="L1022" i="1"/>
  <c r="M1022" i="1" s="1"/>
  <c r="L1023" i="1"/>
  <c r="M1023" i="1" s="1"/>
  <c r="L1024" i="1"/>
  <c r="M1024" i="1" s="1"/>
  <c r="L1025" i="1"/>
  <c r="M1025" i="1" s="1"/>
  <c r="L1026" i="1"/>
  <c r="M1026" i="1" s="1"/>
  <c r="L1027" i="1"/>
  <c r="M1027" i="1" s="1"/>
  <c r="L1028" i="1"/>
  <c r="M1028" i="1" s="1"/>
  <c r="L1029" i="1"/>
  <c r="M1029" i="1" s="1"/>
  <c r="L1030" i="1"/>
  <c r="M1030" i="1" s="1"/>
  <c r="L1031" i="1"/>
  <c r="M1031" i="1" s="1"/>
  <c r="L1032" i="1"/>
  <c r="M1032" i="1" s="1"/>
  <c r="L1033" i="1"/>
  <c r="M1033" i="1" s="1"/>
  <c r="L1034" i="1"/>
  <c r="M1034" i="1" s="1"/>
  <c r="L1035" i="1"/>
  <c r="M1035" i="1" s="1"/>
  <c r="L1036" i="1"/>
  <c r="M1036" i="1" s="1"/>
  <c r="L1037" i="1"/>
  <c r="M1037" i="1" s="1"/>
  <c r="L1038" i="1"/>
  <c r="M1038" i="1" s="1"/>
  <c r="L1039" i="1"/>
  <c r="M1039" i="1" s="1"/>
  <c r="L1040" i="1"/>
  <c r="M1040" i="1" s="1"/>
  <c r="L1041" i="1"/>
  <c r="M1041" i="1" s="1"/>
  <c r="L1042" i="1"/>
  <c r="M1042" i="1" s="1"/>
  <c r="L1043" i="1"/>
  <c r="M1043" i="1" s="1"/>
  <c r="L1044" i="1"/>
  <c r="M1044" i="1" s="1"/>
  <c r="L1045" i="1"/>
  <c r="M1045" i="1" s="1"/>
  <c r="L1046" i="1"/>
  <c r="M1046" i="1" s="1"/>
  <c r="L1047" i="1"/>
  <c r="M1047" i="1" s="1"/>
  <c r="L1048" i="1"/>
  <c r="M1048" i="1" s="1"/>
  <c r="L1049" i="1"/>
  <c r="M1049" i="1" s="1"/>
  <c r="L1050" i="1"/>
  <c r="M1050" i="1" s="1"/>
  <c r="L1051" i="1"/>
  <c r="M1051" i="1" s="1"/>
  <c r="L1052" i="1"/>
  <c r="M1052" i="1" s="1"/>
  <c r="L1053" i="1"/>
  <c r="M1053" i="1" s="1"/>
  <c r="L1054" i="1"/>
  <c r="M1054" i="1" s="1"/>
  <c r="L1055" i="1"/>
  <c r="M1055" i="1" s="1"/>
  <c r="L1056" i="1"/>
  <c r="M1056" i="1" s="1"/>
  <c r="L1057" i="1"/>
  <c r="M1057" i="1" s="1"/>
  <c r="L1058" i="1"/>
  <c r="M1058" i="1" s="1"/>
  <c r="L1059" i="1"/>
  <c r="M1059" i="1" s="1"/>
  <c r="L1060" i="1"/>
  <c r="M1060" i="1" s="1"/>
  <c r="L1061" i="1"/>
  <c r="M1061" i="1" s="1"/>
  <c r="L1062" i="1"/>
  <c r="M1062" i="1" s="1"/>
  <c r="L1063" i="1"/>
  <c r="M1063" i="1" s="1"/>
  <c r="L1064" i="1"/>
  <c r="M1064" i="1" s="1"/>
  <c r="L1065" i="1"/>
  <c r="M1065" i="1" s="1"/>
  <c r="L1066" i="1"/>
  <c r="M1066" i="1" s="1"/>
  <c r="L1067" i="1"/>
  <c r="M1067" i="1" s="1"/>
  <c r="L1068" i="1"/>
  <c r="M1068" i="1" s="1"/>
  <c r="L1069" i="1"/>
  <c r="M1069" i="1" s="1"/>
  <c r="L1070" i="1"/>
  <c r="M1070" i="1" s="1"/>
  <c r="L1071" i="1"/>
  <c r="M1071" i="1" s="1"/>
  <c r="L1072" i="1"/>
  <c r="M1072" i="1" s="1"/>
  <c r="L1073" i="1"/>
  <c r="M1073" i="1" s="1"/>
  <c r="L1074" i="1"/>
  <c r="M1074" i="1" s="1"/>
  <c r="L1075" i="1"/>
  <c r="M1075" i="1" s="1"/>
  <c r="L1076" i="1"/>
  <c r="M1076" i="1" s="1"/>
  <c r="L1077" i="1"/>
  <c r="M1077" i="1" s="1"/>
  <c r="L1078" i="1"/>
  <c r="M1078" i="1" s="1"/>
  <c r="L1079" i="1"/>
  <c r="M1079" i="1" s="1"/>
  <c r="L1080" i="1"/>
  <c r="M1080" i="1" s="1"/>
  <c r="L1081" i="1"/>
  <c r="M1081" i="1" s="1"/>
  <c r="L1082" i="1"/>
  <c r="M1082" i="1" s="1"/>
  <c r="L1083" i="1"/>
  <c r="M1083" i="1" s="1"/>
  <c r="L1084" i="1"/>
  <c r="M1084" i="1" s="1"/>
  <c r="L1085" i="1"/>
  <c r="M1085" i="1" s="1"/>
  <c r="L1086" i="1"/>
  <c r="M1086" i="1" s="1"/>
  <c r="L1087" i="1"/>
  <c r="M1087" i="1" s="1"/>
  <c r="L1088" i="1"/>
  <c r="M1088" i="1" s="1"/>
  <c r="L1089" i="1"/>
  <c r="M1089" i="1" s="1"/>
  <c r="L1090" i="1"/>
  <c r="M1090" i="1" s="1"/>
  <c r="L1091" i="1"/>
  <c r="M1091" i="1" s="1"/>
  <c r="L1092" i="1"/>
  <c r="M1092" i="1" s="1"/>
  <c r="L1093" i="1"/>
  <c r="M1093" i="1" s="1"/>
  <c r="L1094" i="1"/>
  <c r="M1094" i="1" s="1"/>
  <c r="L1095" i="1"/>
  <c r="M1095" i="1" s="1"/>
  <c r="L1096" i="1"/>
  <c r="M1096" i="1" s="1"/>
  <c r="L1097" i="1"/>
  <c r="M1097" i="1" s="1"/>
  <c r="L1098" i="1"/>
  <c r="M1098" i="1" s="1"/>
  <c r="L1099" i="1"/>
  <c r="M1099" i="1" s="1"/>
  <c r="L1100" i="1"/>
  <c r="M1100" i="1" s="1"/>
  <c r="L1101" i="1"/>
  <c r="M1101" i="1" s="1"/>
  <c r="L1102" i="1"/>
  <c r="M1102" i="1" s="1"/>
  <c r="L1103" i="1"/>
  <c r="M1103" i="1" s="1"/>
  <c r="L1104" i="1"/>
  <c r="M1104" i="1" s="1"/>
  <c r="L1105" i="1"/>
  <c r="M1105" i="1" s="1"/>
  <c r="L1106" i="1"/>
  <c r="M1106" i="1" s="1"/>
  <c r="L1107" i="1"/>
  <c r="M1107" i="1" s="1"/>
  <c r="L1108" i="1"/>
  <c r="M1108" i="1" s="1"/>
  <c r="L1109" i="1"/>
  <c r="M1109" i="1" s="1"/>
  <c r="L1110" i="1"/>
  <c r="M1110" i="1" s="1"/>
  <c r="L1111" i="1"/>
  <c r="M1111" i="1" s="1"/>
  <c r="L1112" i="1"/>
  <c r="M1112" i="1" s="1"/>
  <c r="L1113" i="1"/>
  <c r="M1113" i="1" s="1"/>
  <c r="L1114" i="1"/>
  <c r="M1114" i="1" s="1"/>
  <c r="L1115" i="1"/>
  <c r="M1115" i="1" s="1"/>
  <c r="L1116" i="1"/>
  <c r="M1116" i="1" s="1"/>
  <c r="L1117" i="1"/>
  <c r="M1117" i="1" s="1"/>
  <c r="L1118" i="1"/>
  <c r="M1118" i="1" s="1"/>
  <c r="L1119" i="1"/>
  <c r="M1119" i="1" s="1"/>
  <c r="L1120" i="1"/>
  <c r="M1120" i="1" s="1"/>
  <c r="L1121" i="1"/>
  <c r="M1121" i="1" s="1"/>
  <c r="L1122" i="1"/>
  <c r="M1122" i="1" s="1"/>
  <c r="L1123" i="1"/>
  <c r="M1123" i="1" s="1"/>
  <c r="L1124" i="1"/>
  <c r="M1124" i="1" s="1"/>
  <c r="L1125" i="1"/>
  <c r="M1125" i="1" s="1"/>
  <c r="L1126" i="1"/>
  <c r="M1126" i="1" s="1"/>
  <c r="L1127" i="1"/>
  <c r="M1127" i="1" s="1"/>
  <c r="L1128" i="1"/>
  <c r="M1128" i="1" s="1"/>
  <c r="L1129" i="1"/>
  <c r="M1129" i="1" s="1"/>
  <c r="L1130" i="1"/>
  <c r="M1130" i="1" s="1"/>
  <c r="L1131" i="1"/>
  <c r="M1131" i="1" s="1"/>
  <c r="L1132" i="1"/>
  <c r="M1132" i="1" s="1"/>
  <c r="L1133" i="1"/>
  <c r="M1133" i="1" s="1"/>
  <c r="L1134" i="1"/>
  <c r="M1134" i="1" s="1"/>
  <c r="L1135" i="1"/>
  <c r="M1135" i="1" s="1"/>
  <c r="L1136" i="1"/>
  <c r="M1136" i="1" s="1"/>
  <c r="L1137" i="1"/>
  <c r="M1137" i="1" s="1"/>
  <c r="L1138" i="1"/>
  <c r="M1138" i="1" s="1"/>
  <c r="L1139" i="1"/>
  <c r="M1139" i="1" s="1"/>
  <c r="L1140" i="1"/>
  <c r="M1140" i="1" s="1"/>
  <c r="L1141" i="1"/>
  <c r="M1141" i="1" s="1"/>
  <c r="L1142" i="1"/>
  <c r="M1142" i="1" s="1"/>
  <c r="L1143" i="1"/>
  <c r="M1143" i="1" s="1"/>
  <c r="L1144" i="1"/>
  <c r="M1144" i="1" s="1"/>
  <c r="L1145" i="1"/>
  <c r="M1145" i="1" s="1"/>
  <c r="L1146" i="1"/>
  <c r="M1146" i="1" s="1"/>
  <c r="L1147" i="1"/>
  <c r="M1147" i="1" s="1"/>
  <c r="L1148" i="1"/>
  <c r="M1148" i="1" s="1"/>
  <c r="L1149" i="1"/>
  <c r="M1149" i="1" s="1"/>
  <c r="L1150" i="1"/>
  <c r="M1150" i="1" s="1"/>
  <c r="L1151" i="1"/>
  <c r="M1151" i="1" s="1"/>
  <c r="L1152" i="1"/>
  <c r="M1152" i="1" s="1"/>
  <c r="L1153" i="1"/>
  <c r="M1153" i="1" s="1"/>
  <c r="L1154" i="1"/>
  <c r="M1154" i="1" s="1"/>
  <c r="L1155" i="1"/>
  <c r="M1155" i="1" s="1"/>
  <c r="L1156" i="1"/>
  <c r="M1156" i="1" s="1"/>
  <c r="L1157" i="1"/>
  <c r="M1157" i="1" s="1"/>
  <c r="L1158" i="1"/>
  <c r="M1158" i="1" s="1"/>
  <c r="L1159" i="1"/>
  <c r="M1159" i="1" s="1"/>
  <c r="L1160" i="1"/>
  <c r="M1160" i="1" s="1"/>
  <c r="L1161" i="1"/>
  <c r="M1161" i="1" s="1"/>
  <c r="L1162" i="1"/>
  <c r="M1162" i="1" s="1"/>
  <c r="L1163" i="1"/>
  <c r="M1163" i="1" s="1"/>
  <c r="L1164" i="1"/>
  <c r="M1164" i="1" s="1"/>
  <c r="L1165" i="1"/>
  <c r="M1165" i="1" s="1"/>
  <c r="L1166" i="1"/>
  <c r="M1166" i="1" s="1"/>
  <c r="L1167" i="1"/>
  <c r="M1167" i="1" s="1"/>
  <c r="L1168" i="1"/>
  <c r="M1168" i="1" s="1"/>
  <c r="L1169" i="1"/>
  <c r="M1169" i="1" s="1"/>
  <c r="L1170" i="1"/>
  <c r="M1170" i="1" s="1"/>
  <c r="L1171" i="1"/>
  <c r="M1171" i="1" s="1"/>
  <c r="L1172" i="1"/>
  <c r="M1172" i="1" s="1"/>
  <c r="L1173" i="1"/>
  <c r="M1173" i="1" s="1"/>
  <c r="L1174" i="1"/>
  <c r="M1174" i="1" s="1"/>
  <c r="L1175" i="1"/>
  <c r="M1175" i="1" s="1"/>
  <c r="L1176" i="1"/>
  <c r="M1176" i="1" s="1"/>
  <c r="L1177" i="1"/>
  <c r="M1177" i="1" s="1"/>
  <c r="L1178" i="1"/>
  <c r="M1178" i="1" s="1"/>
  <c r="L1179" i="1"/>
  <c r="M1179" i="1" s="1"/>
  <c r="L1180" i="1"/>
  <c r="M1180" i="1" s="1"/>
  <c r="L1181" i="1"/>
  <c r="M1181" i="1" s="1"/>
  <c r="L1182" i="1"/>
  <c r="M1182" i="1" s="1"/>
  <c r="L1183" i="1"/>
  <c r="M1183" i="1" s="1"/>
  <c r="L1184" i="1"/>
  <c r="M1184" i="1" s="1"/>
  <c r="L1185" i="1"/>
  <c r="M1185" i="1" s="1"/>
  <c r="L1186" i="1"/>
  <c r="M1186" i="1" s="1"/>
  <c r="L1187" i="1"/>
  <c r="M1187" i="1" s="1"/>
  <c r="L1188" i="1"/>
  <c r="M1188" i="1" s="1"/>
  <c r="L1189" i="1"/>
  <c r="M1189" i="1" s="1"/>
  <c r="L1190" i="1"/>
  <c r="M1190" i="1" s="1"/>
  <c r="L1191" i="1"/>
  <c r="M1191" i="1" s="1"/>
  <c r="L1192" i="1"/>
  <c r="M1192" i="1" s="1"/>
  <c r="L1193" i="1"/>
  <c r="M1193" i="1" s="1"/>
  <c r="L1194" i="1"/>
  <c r="M1194" i="1" s="1"/>
  <c r="L1195" i="1"/>
  <c r="M1195" i="1" s="1"/>
  <c r="L1196" i="1"/>
  <c r="M1196" i="1" s="1"/>
  <c r="L1197" i="1"/>
  <c r="M1197" i="1" s="1"/>
  <c r="L1198" i="1"/>
  <c r="M1198" i="1" s="1"/>
  <c r="L1199" i="1"/>
  <c r="M1199" i="1" s="1"/>
  <c r="L1200" i="1"/>
  <c r="M1200" i="1" s="1"/>
  <c r="L1201" i="1"/>
  <c r="M1201" i="1" s="1"/>
  <c r="L1202" i="1"/>
  <c r="M1202" i="1" s="1"/>
  <c r="L1203" i="1"/>
  <c r="M1203" i="1" s="1"/>
  <c r="L1204" i="1"/>
  <c r="M1204" i="1" s="1"/>
  <c r="L1205" i="1"/>
  <c r="M1205" i="1" s="1"/>
  <c r="L1206" i="1"/>
  <c r="M1206" i="1" s="1"/>
  <c r="L1207" i="1"/>
  <c r="M1207" i="1" s="1"/>
  <c r="L1208" i="1"/>
  <c r="M1208" i="1" s="1"/>
  <c r="L1209" i="1"/>
  <c r="M1209" i="1" s="1"/>
  <c r="L1210" i="1"/>
  <c r="M1210" i="1" s="1"/>
  <c r="L1211" i="1"/>
  <c r="M1211" i="1" s="1"/>
  <c r="L1212" i="1"/>
  <c r="M1212" i="1" s="1"/>
  <c r="L1213" i="1"/>
  <c r="M1213" i="1" s="1"/>
  <c r="L1214" i="1"/>
  <c r="M1214" i="1" s="1"/>
  <c r="L1215" i="1"/>
  <c r="M1215" i="1" s="1"/>
  <c r="L1216" i="1"/>
  <c r="M1216" i="1" s="1"/>
  <c r="L1217" i="1"/>
  <c r="M1217" i="1" s="1"/>
  <c r="L1218" i="1"/>
  <c r="M1218" i="1" s="1"/>
  <c r="L1219" i="1"/>
  <c r="M1219" i="1" s="1"/>
  <c r="L1220" i="1"/>
  <c r="M1220" i="1" s="1"/>
  <c r="L1221" i="1"/>
  <c r="M1221" i="1" s="1"/>
  <c r="L1222" i="1"/>
  <c r="M1222" i="1" s="1"/>
  <c r="L1223" i="1"/>
  <c r="M1223" i="1" s="1"/>
  <c r="L1224" i="1"/>
  <c r="M1224" i="1" s="1"/>
  <c r="L1225" i="1"/>
  <c r="M1225" i="1" s="1"/>
  <c r="L1226" i="1"/>
  <c r="M1226" i="1" s="1"/>
  <c r="L1227" i="1"/>
  <c r="M1227" i="1" s="1"/>
  <c r="L1228" i="1"/>
  <c r="M1228" i="1" s="1"/>
  <c r="L1229" i="1"/>
  <c r="M1229" i="1" s="1"/>
  <c r="L1230" i="1"/>
  <c r="M1230" i="1" s="1"/>
  <c r="L1231" i="1"/>
  <c r="M1231" i="1" s="1"/>
  <c r="L1232" i="1"/>
  <c r="M1232" i="1" s="1"/>
  <c r="L1233" i="1"/>
  <c r="M1233" i="1" s="1"/>
  <c r="L1234" i="1"/>
  <c r="M1234" i="1" s="1"/>
  <c r="L1235" i="1"/>
  <c r="M1235" i="1" s="1"/>
  <c r="L1236" i="1"/>
  <c r="M1236" i="1" s="1"/>
  <c r="L1237" i="1"/>
  <c r="M1237" i="1" s="1"/>
  <c r="L1238" i="1"/>
  <c r="M1238" i="1" s="1"/>
  <c r="L1239" i="1"/>
  <c r="M1239" i="1" s="1"/>
  <c r="L1240" i="1"/>
  <c r="M1240" i="1" s="1"/>
  <c r="L1241" i="1"/>
  <c r="M1241" i="1" s="1"/>
  <c r="L1242" i="1"/>
  <c r="M1242" i="1" s="1"/>
  <c r="L1243" i="1"/>
  <c r="M1243" i="1" s="1"/>
  <c r="L1244" i="1"/>
  <c r="M1244" i="1" s="1"/>
  <c r="L1245" i="1"/>
  <c r="M1245" i="1" s="1"/>
  <c r="L1246" i="1"/>
  <c r="M1246" i="1" s="1"/>
  <c r="L1247" i="1"/>
  <c r="M1247" i="1" s="1"/>
  <c r="L1248" i="1"/>
  <c r="M1248" i="1" s="1"/>
  <c r="L1249" i="1"/>
  <c r="M1249" i="1" s="1"/>
  <c r="L1250" i="1"/>
  <c r="M1250" i="1" s="1"/>
  <c r="L1251" i="1"/>
  <c r="M1251" i="1" s="1"/>
  <c r="L1252" i="1"/>
  <c r="M1252" i="1" s="1"/>
  <c r="L1253" i="1"/>
  <c r="M1253" i="1" s="1"/>
  <c r="L1254" i="1"/>
  <c r="M1254" i="1" s="1"/>
  <c r="L1255" i="1"/>
  <c r="M1255" i="1" s="1"/>
  <c r="L1256" i="1"/>
  <c r="M1256" i="1" s="1"/>
  <c r="L1257" i="1"/>
  <c r="M1257" i="1" s="1"/>
  <c r="L1258" i="1"/>
  <c r="M1258" i="1" s="1"/>
  <c r="L1259" i="1"/>
  <c r="M1259" i="1" s="1"/>
  <c r="L1260" i="1"/>
  <c r="M1260" i="1" s="1"/>
  <c r="L1261" i="1"/>
  <c r="M1261" i="1" s="1"/>
  <c r="L1262" i="1"/>
  <c r="M1262" i="1" s="1"/>
  <c r="L1263" i="1"/>
  <c r="M1263" i="1" s="1"/>
  <c r="L1264" i="1"/>
  <c r="M1264" i="1" s="1"/>
  <c r="L1265" i="1"/>
  <c r="M1265" i="1" s="1"/>
  <c r="L1266" i="1"/>
  <c r="M1266" i="1" s="1"/>
  <c r="L1267" i="1"/>
  <c r="M1267" i="1" s="1"/>
  <c r="L1268" i="1"/>
  <c r="M1268" i="1" s="1"/>
  <c r="L1269" i="1"/>
  <c r="M1269" i="1" s="1"/>
  <c r="L1270" i="1"/>
  <c r="M1270" i="1" s="1"/>
  <c r="L1271" i="1"/>
  <c r="M1271" i="1" s="1"/>
  <c r="L1272" i="1"/>
  <c r="M1272" i="1" s="1"/>
  <c r="L1273" i="1"/>
  <c r="M1273" i="1" s="1"/>
  <c r="L1274" i="1"/>
  <c r="M1274" i="1" s="1"/>
  <c r="L1275" i="1"/>
  <c r="M1275" i="1" s="1"/>
  <c r="L1276" i="1"/>
  <c r="M1276" i="1" s="1"/>
  <c r="L1277" i="1"/>
  <c r="M1277" i="1" s="1"/>
  <c r="L1278" i="1"/>
  <c r="M1278" i="1" s="1"/>
  <c r="L1279" i="1"/>
  <c r="M1279" i="1" s="1"/>
  <c r="L1280" i="1"/>
  <c r="M1280" i="1" s="1"/>
  <c r="L1281" i="1"/>
  <c r="M1281" i="1" s="1"/>
  <c r="L1282" i="1"/>
  <c r="M1282" i="1" s="1"/>
  <c r="L1283" i="1"/>
  <c r="M1283" i="1" s="1"/>
  <c r="L1284" i="1"/>
  <c r="M1284" i="1" s="1"/>
  <c r="L1285" i="1"/>
  <c r="M1285" i="1" s="1"/>
  <c r="L1286" i="1"/>
  <c r="M1286" i="1" s="1"/>
  <c r="L1287" i="1"/>
  <c r="M1287" i="1" s="1"/>
  <c r="L1288" i="1"/>
  <c r="M1288" i="1" s="1"/>
  <c r="L1289" i="1"/>
  <c r="M1289" i="1" s="1"/>
  <c r="L1290" i="1"/>
  <c r="M1290" i="1" s="1"/>
  <c r="L1291" i="1"/>
  <c r="M1291" i="1" s="1"/>
  <c r="L1292" i="1"/>
  <c r="M1292" i="1" s="1"/>
  <c r="L1293" i="1"/>
  <c r="M1293" i="1" s="1"/>
  <c r="L1294" i="1"/>
  <c r="M1294" i="1" s="1"/>
  <c r="L1295" i="1"/>
  <c r="M1295" i="1" s="1"/>
  <c r="L1296" i="1"/>
  <c r="M1296" i="1" s="1"/>
  <c r="L1297" i="1"/>
  <c r="M1297" i="1" s="1"/>
  <c r="L1298" i="1"/>
  <c r="M1298" i="1" s="1"/>
  <c r="L1299" i="1"/>
  <c r="M1299" i="1" s="1"/>
  <c r="L1300" i="1"/>
  <c r="M1300" i="1" s="1"/>
  <c r="L1301" i="1"/>
  <c r="M1301" i="1" s="1"/>
  <c r="L1302" i="1"/>
  <c r="M1302" i="1" s="1"/>
  <c r="L1303" i="1"/>
  <c r="M1303" i="1" s="1"/>
  <c r="L1304" i="1"/>
  <c r="M1304" i="1" s="1"/>
  <c r="L1305" i="1"/>
  <c r="M1305" i="1" s="1"/>
  <c r="L1306" i="1"/>
  <c r="M1306" i="1" s="1"/>
  <c r="L1307" i="1"/>
  <c r="M1307" i="1" s="1"/>
  <c r="L1308" i="1"/>
  <c r="M1308" i="1" s="1"/>
  <c r="L1309" i="1"/>
  <c r="M1309" i="1" s="1"/>
  <c r="L1310" i="1"/>
  <c r="M1310" i="1" s="1"/>
  <c r="L1311" i="1"/>
  <c r="M1311" i="1" s="1"/>
  <c r="L1312" i="1"/>
  <c r="M1312" i="1" s="1"/>
  <c r="L1313" i="1"/>
  <c r="M1313" i="1" s="1"/>
  <c r="L1314" i="1"/>
  <c r="M1314" i="1" s="1"/>
  <c r="L1315" i="1"/>
  <c r="M1315" i="1" s="1"/>
  <c r="L1316" i="1"/>
  <c r="M1316" i="1" s="1"/>
  <c r="L1317" i="1"/>
  <c r="M1317" i="1" s="1"/>
  <c r="L1318" i="1"/>
  <c r="M1318" i="1" s="1"/>
  <c r="L1319" i="1"/>
  <c r="M1319" i="1" s="1"/>
  <c r="L1320" i="1"/>
  <c r="M1320" i="1" s="1"/>
  <c r="L1321" i="1"/>
  <c r="M1321" i="1" s="1"/>
  <c r="L1322" i="1"/>
  <c r="M1322" i="1" s="1"/>
  <c r="L1323" i="1"/>
  <c r="M1323" i="1" s="1"/>
  <c r="L1324" i="1"/>
  <c r="M1324" i="1" s="1"/>
  <c r="L1325" i="1"/>
  <c r="M1325" i="1" s="1"/>
  <c r="L1326" i="1"/>
  <c r="M1326" i="1" s="1"/>
  <c r="L1327" i="1"/>
  <c r="M1327" i="1" s="1"/>
  <c r="L1328" i="1"/>
  <c r="M1328" i="1" s="1"/>
  <c r="L1329" i="1"/>
  <c r="M1329" i="1" s="1"/>
  <c r="L1330" i="1"/>
  <c r="M1330" i="1" s="1"/>
  <c r="L1331" i="1"/>
  <c r="M1331" i="1" s="1"/>
  <c r="L1332" i="1"/>
  <c r="M1332" i="1" s="1"/>
  <c r="L1333" i="1"/>
  <c r="M1333" i="1" s="1"/>
  <c r="L1334" i="1"/>
  <c r="M1334" i="1" s="1"/>
  <c r="L1335" i="1"/>
  <c r="M1335" i="1" s="1"/>
  <c r="L1336" i="1"/>
  <c r="M1336" i="1" s="1"/>
  <c r="L1337" i="1"/>
  <c r="M1337" i="1" s="1"/>
  <c r="L1338" i="1"/>
  <c r="M1338" i="1" s="1"/>
  <c r="L1339" i="1"/>
  <c r="M1339" i="1" s="1"/>
  <c r="L1340" i="1"/>
  <c r="M1340" i="1" s="1"/>
  <c r="L1341" i="1"/>
  <c r="M1341" i="1" s="1"/>
  <c r="L1342" i="1"/>
  <c r="M1342" i="1" s="1"/>
  <c r="L1343" i="1"/>
  <c r="M1343" i="1" s="1"/>
  <c r="L1344" i="1"/>
  <c r="M1344" i="1" s="1"/>
  <c r="L1345" i="1"/>
  <c r="M1345" i="1" s="1"/>
  <c r="L1346" i="1"/>
  <c r="M1346" i="1" s="1"/>
  <c r="L1347" i="1"/>
  <c r="M1347" i="1" s="1"/>
  <c r="L1348" i="1"/>
  <c r="M1348" i="1" s="1"/>
  <c r="L1349" i="1"/>
  <c r="M1349" i="1" s="1"/>
  <c r="L1350" i="1"/>
  <c r="M1350" i="1" s="1"/>
  <c r="L1351" i="1"/>
  <c r="M1351" i="1" s="1"/>
  <c r="L1352" i="1"/>
  <c r="M1352" i="1" s="1"/>
  <c r="L1353" i="1"/>
  <c r="M1353" i="1" s="1"/>
  <c r="L1354" i="1"/>
  <c r="M1354" i="1" s="1"/>
  <c r="L1355" i="1"/>
  <c r="M1355" i="1" s="1"/>
  <c r="L1356" i="1"/>
  <c r="M1356" i="1" s="1"/>
  <c r="L1357" i="1"/>
  <c r="M1357" i="1" s="1"/>
  <c r="L1358" i="1"/>
  <c r="M1358" i="1" s="1"/>
  <c r="L1359" i="1"/>
  <c r="M1359" i="1" s="1"/>
  <c r="L1360" i="1"/>
  <c r="M1360" i="1" s="1"/>
  <c r="L1361" i="1"/>
  <c r="M1361" i="1" s="1"/>
  <c r="L1362" i="1"/>
  <c r="M1362" i="1" s="1"/>
  <c r="L1363" i="1"/>
  <c r="M1363" i="1" s="1"/>
  <c r="L1364" i="1"/>
  <c r="M1364" i="1" s="1"/>
  <c r="L1365" i="1"/>
  <c r="M1365" i="1" s="1"/>
  <c r="L1366" i="1"/>
  <c r="M1366" i="1" s="1"/>
  <c r="L1367" i="1"/>
  <c r="M1367" i="1" s="1"/>
  <c r="L1368" i="1"/>
  <c r="M1368" i="1" s="1"/>
  <c r="L1369" i="1"/>
  <c r="M1369" i="1" s="1"/>
  <c r="L1370" i="1"/>
  <c r="M1370" i="1" s="1"/>
  <c r="L1371" i="1"/>
  <c r="M1371" i="1" s="1"/>
  <c r="L1372" i="1"/>
  <c r="M1372" i="1" s="1"/>
  <c r="L1373" i="1"/>
  <c r="M1373" i="1" s="1"/>
  <c r="L1374" i="1"/>
  <c r="M1374" i="1" s="1"/>
  <c r="L1375" i="1"/>
  <c r="M1375" i="1" s="1"/>
  <c r="L1376" i="1"/>
  <c r="M1376" i="1" s="1"/>
  <c r="L1377" i="1"/>
  <c r="M1377" i="1" s="1"/>
  <c r="L1378" i="1"/>
  <c r="M1378" i="1" s="1"/>
  <c r="L1379" i="1"/>
  <c r="M1379" i="1" s="1"/>
  <c r="L1380" i="1"/>
  <c r="M1380" i="1" s="1"/>
  <c r="L1381" i="1"/>
  <c r="M1381" i="1" s="1"/>
  <c r="L1382" i="1"/>
  <c r="M1382" i="1" s="1"/>
  <c r="L1383" i="1"/>
  <c r="M1383" i="1" s="1"/>
  <c r="L1384" i="1"/>
  <c r="M1384" i="1" s="1"/>
  <c r="L1385" i="1"/>
  <c r="M1385" i="1" s="1"/>
  <c r="L1386" i="1"/>
  <c r="M1386" i="1" s="1"/>
  <c r="L1387" i="1"/>
  <c r="M1387" i="1" s="1"/>
  <c r="L1388" i="1"/>
  <c r="M1388" i="1" s="1"/>
  <c r="L1389" i="1"/>
  <c r="M1389" i="1" s="1"/>
  <c r="L1390" i="1"/>
  <c r="M1390" i="1" s="1"/>
  <c r="L1391" i="1"/>
  <c r="M1391" i="1" s="1"/>
  <c r="L1392" i="1"/>
  <c r="M1392" i="1" s="1"/>
  <c r="L1393" i="1"/>
  <c r="M1393" i="1" s="1"/>
  <c r="L1394" i="1"/>
  <c r="M1394" i="1" s="1"/>
  <c r="L1395" i="1"/>
  <c r="M1395" i="1" s="1"/>
  <c r="L1396" i="1"/>
  <c r="M1396" i="1" s="1"/>
  <c r="L1397" i="1"/>
  <c r="M1397" i="1" s="1"/>
  <c r="L1398" i="1"/>
  <c r="M1398" i="1" s="1"/>
  <c r="L1399" i="1"/>
  <c r="M1399" i="1" s="1"/>
  <c r="L1400" i="1"/>
  <c r="M1400" i="1" s="1"/>
  <c r="L1401" i="1"/>
  <c r="M1401" i="1" s="1"/>
  <c r="L1402" i="1"/>
  <c r="M1402" i="1" s="1"/>
  <c r="L1403" i="1"/>
  <c r="M1403" i="1" s="1"/>
  <c r="L1404" i="1"/>
  <c r="M1404" i="1" s="1"/>
  <c r="L1405" i="1"/>
  <c r="M1405" i="1" s="1"/>
  <c r="L1406" i="1"/>
  <c r="M1406" i="1" s="1"/>
  <c r="L1407" i="1"/>
  <c r="M1407" i="1" s="1"/>
  <c r="L1408" i="1"/>
  <c r="M1408" i="1" s="1"/>
  <c r="L1409" i="1"/>
  <c r="M1409" i="1" s="1"/>
  <c r="L1410" i="1"/>
  <c r="M1410" i="1" s="1"/>
  <c r="L1411" i="1"/>
  <c r="M1411" i="1" s="1"/>
  <c r="L1412" i="1"/>
  <c r="M1412" i="1" s="1"/>
  <c r="L1413" i="1"/>
  <c r="M1413" i="1" s="1"/>
  <c r="L1414" i="1"/>
  <c r="M1414" i="1" s="1"/>
  <c r="L1415" i="1"/>
  <c r="M1415" i="1" s="1"/>
  <c r="L1416" i="1"/>
  <c r="M1416" i="1" s="1"/>
  <c r="L1417" i="1"/>
  <c r="M1417" i="1" s="1"/>
  <c r="L1418" i="1"/>
  <c r="M1418" i="1" s="1"/>
  <c r="L1419" i="1"/>
  <c r="M1419" i="1" s="1"/>
  <c r="L1420" i="1"/>
  <c r="M1420" i="1" s="1"/>
  <c r="L1421" i="1"/>
  <c r="M1421" i="1" s="1"/>
  <c r="L1422" i="1"/>
  <c r="M1422" i="1" s="1"/>
  <c r="L1423" i="1"/>
  <c r="M1423" i="1" s="1"/>
  <c r="L1424" i="1"/>
  <c r="M1424" i="1" s="1"/>
  <c r="L1425" i="1"/>
  <c r="M1425" i="1" s="1"/>
  <c r="L1426" i="1"/>
  <c r="M1426" i="1" s="1"/>
  <c r="L1427" i="1"/>
  <c r="M1427" i="1" s="1"/>
  <c r="L1428" i="1"/>
  <c r="M1428" i="1" s="1"/>
  <c r="L1429" i="1"/>
  <c r="M1429" i="1" s="1"/>
  <c r="L1430" i="1"/>
  <c r="M1430" i="1" s="1"/>
  <c r="L1431" i="1"/>
  <c r="M1431" i="1" s="1"/>
  <c r="L1432" i="1"/>
  <c r="M1432" i="1" s="1"/>
  <c r="L1433" i="1"/>
  <c r="M1433" i="1" s="1"/>
  <c r="L1434" i="1"/>
  <c r="M1434" i="1" s="1"/>
  <c r="L1435" i="1"/>
  <c r="M1435" i="1" s="1"/>
  <c r="L1436" i="1"/>
  <c r="M1436" i="1" s="1"/>
  <c r="L1437" i="1"/>
  <c r="M1437" i="1" s="1"/>
  <c r="L1438" i="1"/>
  <c r="M1438" i="1" s="1"/>
  <c r="L1439" i="1"/>
  <c r="M1439" i="1" s="1"/>
  <c r="L1440" i="1"/>
  <c r="M1440" i="1" s="1"/>
  <c r="L1441" i="1"/>
  <c r="M1441" i="1" s="1"/>
  <c r="L1442" i="1"/>
  <c r="M1442" i="1" s="1"/>
  <c r="L1443" i="1"/>
  <c r="M1443" i="1" s="1"/>
  <c r="L1444" i="1"/>
  <c r="M1444" i="1" s="1"/>
  <c r="L1445" i="1"/>
  <c r="M1445" i="1" s="1"/>
  <c r="L1446" i="1"/>
  <c r="M1446" i="1" s="1"/>
  <c r="L1447" i="1"/>
  <c r="M1447" i="1" s="1"/>
  <c r="L1448" i="1"/>
  <c r="M1448" i="1" s="1"/>
  <c r="L1449" i="1"/>
  <c r="M1449" i="1" s="1"/>
  <c r="L1450" i="1"/>
  <c r="M1450" i="1" s="1"/>
  <c r="L1451" i="1"/>
  <c r="M1451" i="1" s="1"/>
  <c r="L1452" i="1"/>
  <c r="M1452" i="1" s="1"/>
  <c r="L1453" i="1"/>
  <c r="M1453" i="1" s="1"/>
  <c r="L1454" i="1"/>
  <c r="M1454" i="1" s="1"/>
  <c r="L1455" i="1"/>
  <c r="M1455" i="1" s="1"/>
  <c r="L1456" i="1"/>
  <c r="M1456" i="1" s="1"/>
  <c r="L1457" i="1"/>
  <c r="M1457" i="1" s="1"/>
  <c r="L1458" i="1"/>
  <c r="M1458" i="1" s="1"/>
  <c r="L1459" i="1"/>
  <c r="M1459" i="1" s="1"/>
  <c r="L1460" i="1"/>
  <c r="M1460" i="1" s="1"/>
  <c r="L1461" i="1"/>
  <c r="M1461" i="1" s="1"/>
  <c r="L1462" i="1"/>
  <c r="M1462" i="1" s="1"/>
  <c r="L1463" i="1"/>
  <c r="M1463" i="1" s="1"/>
  <c r="L1464" i="1"/>
  <c r="M1464" i="1" s="1"/>
  <c r="L1465" i="1"/>
  <c r="M1465" i="1" s="1"/>
  <c r="L1466" i="1"/>
  <c r="M1466" i="1" s="1"/>
  <c r="L1467" i="1"/>
  <c r="M1467" i="1" s="1"/>
  <c r="L1468" i="1"/>
  <c r="M1468" i="1" s="1"/>
  <c r="L1469" i="1"/>
  <c r="M1469" i="1" s="1"/>
  <c r="L1470" i="1"/>
  <c r="M1470" i="1" s="1"/>
  <c r="L1471" i="1"/>
  <c r="M1471" i="1" s="1"/>
  <c r="L1472" i="1"/>
  <c r="M1472" i="1" s="1"/>
  <c r="L1473" i="1"/>
  <c r="M1473" i="1" s="1"/>
  <c r="L1474" i="1"/>
  <c r="M1474" i="1" s="1"/>
  <c r="L1475" i="1"/>
  <c r="M1475" i="1" s="1"/>
  <c r="L1476" i="1"/>
  <c r="M1476" i="1" s="1"/>
  <c r="L1477" i="1"/>
  <c r="M1477" i="1" s="1"/>
  <c r="L1478" i="1"/>
  <c r="M1478" i="1" s="1"/>
  <c r="L1479" i="1"/>
  <c r="M1479" i="1" s="1"/>
  <c r="L1480" i="1"/>
  <c r="M1480" i="1" s="1"/>
  <c r="L1481" i="1"/>
  <c r="M1481" i="1" s="1"/>
  <c r="L1482" i="1"/>
  <c r="M1482" i="1" s="1"/>
  <c r="L1483" i="1"/>
  <c r="M1483" i="1" s="1"/>
  <c r="L1484" i="1"/>
  <c r="M1484" i="1" s="1"/>
  <c r="L1485" i="1"/>
  <c r="M1485" i="1" s="1"/>
  <c r="L1486" i="1"/>
  <c r="M1486" i="1" s="1"/>
  <c r="L1487" i="1"/>
  <c r="M1487" i="1" s="1"/>
  <c r="L1488" i="1"/>
  <c r="M1488" i="1" s="1"/>
  <c r="L1489" i="1"/>
  <c r="M1489" i="1" s="1"/>
  <c r="L1490" i="1"/>
  <c r="M1490" i="1" s="1"/>
  <c r="L1491" i="1"/>
  <c r="M1491" i="1" s="1"/>
  <c r="L1492" i="1"/>
  <c r="M1492" i="1" s="1"/>
  <c r="L1493" i="1"/>
  <c r="M1493" i="1" s="1"/>
  <c r="L1494" i="1"/>
  <c r="M1494" i="1" s="1"/>
  <c r="L1495" i="1"/>
  <c r="M1495" i="1" s="1"/>
  <c r="L1496" i="1"/>
  <c r="M1496" i="1" s="1"/>
  <c r="L1497" i="1"/>
  <c r="M1497" i="1" s="1"/>
  <c r="L1498" i="1"/>
  <c r="M1498" i="1" s="1"/>
  <c r="L1499" i="1"/>
  <c r="M1499" i="1" s="1"/>
  <c r="L1500" i="1"/>
  <c r="M1500" i="1" s="1"/>
  <c r="L1501" i="1"/>
  <c r="M1501" i="1" s="1"/>
  <c r="L1502" i="1"/>
  <c r="M1502" i="1" s="1"/>
  <c r="L1503" i="1"/>
  <c r="M1503" i="1" s="1"/>
  <c r="L1504" i="1"/>
  <c r="M1504" i="1" s="1"/>
  <c r="L1505" i="1"/>
  <c r="M1505" i="1" s="1"/>
  <c r="L1506" i="1"/>
  <c r="M1506" i="1" s="1"/>
  <c r="L1507" i="1"/>
  <c r="M1507" i="1" s="1"/>
  <c r="L1508" i="1"/>
  <c r="M1508" i="1" s="1"/>
  <c r="L1509" i="1"/>
  <c r="M1509" i="1" s="1"/>
  <c r="L1510" i="1"/>
  <c r="M1510" i="1" s="1"/>
  <c r="L1511" i="1"/>
  <c r="M1511" i="1" s="1"/>
  <c r="L1512" i="1"/>
  <c r="M1512" i="1" s="1"/>
  <c r="L1513" i="1"/>
  <c r="M1513" i="1" s="1"/>
  <c r="L1514" i="1"/>
  <c r="M1514" i="1" s="1"/>
  <c r="L1515" i="1"/>
  <c r="M1515" i="1" s="1"/>
  <c r="L1516" i="1"/>
  <c r="M1516" i="1" s="1"/>
  <c r="L1517" i="1"/>
  <c r="M1517" i="1" s="1"/>
  <c r="L1518" i="1"/>
  <c r="M1518" i="1" s="1"/>
  <c r="L1519" i="1"/>
  <c r="M1519" i="1" s="1"/>
  <c r="L1520" i="1"/>
  <c r="M1520" i="1" s="1"/>
  <c r="L1521" i="1"/>
  <c r="M1521" i="1" s="1"/>
  <c r="L1522" i="1"/>
  <c r="M1522" i="1" s="1"/>
  <c r="L1523" i="1"/>
  <c r="M1523" i="1" s="1"/>
  <c r="L1524" i="1"/>
  <c r="M1524" i="1" s="1"/>
  <c r="L1525" i="1"/>
  <c r="M1525" i="1" s="1"/>
  <c r="L1526" i="1"/>
  <c r="M1526" i="1" s="1"/>
  <c r="L1527" i="1"/>
  <c r="M1527" i="1" s="1"/>
  <c r="L1528" i="1"/>
  <c r="M1528" i="1" s="1"/>
  <c r="L1529" i="1"/>
  <c r="M1529" i="1" s="1"/>
  <c r="L1530" i="1"/>
  <c r="M1530" i="1" s="1"/>
  <c r="L1531" i="1"/>
  <c r="M1531" i="1" s="1"/>
  <c r="L1532" i="1"/>
  <c r="M1532" i="1" s="1"/>
  <c r="L1533" i="1"/>
  <c r="M1533" i="1" s="1"/>
  <c r="L1534" i="1"/>
  <c r="M1534" i="1" s="1"/>
  <c r="L1535" i="1"/>
  <c r="M1535" i="1" s="1"/>
  <c r="L1536" i="1"/>
  <c r="M1536" i="1" s="1"/>
  <c r="L1537" i="1"/>
  <c r="M1537" i="1" s="1"/>
  <c r="L1538" i="1"/>
  <c r="M1538" i="1" s="1"/>
  <c r="L1539" i="1"/>
  <c r="M1539" i="1" s="1"/>
  <c r="L1540" i="1"/>
  <c r="M1540" i="1" s="1"/>
  <c r="L1541" i="1"/>
  <c r="M1541" i="1" s="1"/>
  <c r="L1542" i="1"/>
  <c r="M1542" i="1" s="1"/>
  <c r="L1543" i="1"/>
  <c r="M1543" i="1" s="1"/>
  <c r="L1544" i="1"/>
  <c r="M1544" i="1" s="1"/>
  <c r="L1545" i="1"/>
  <c r="M1545" i="1" s="1"/>
  <c r="L1546" i="1"/>
  <c r="M1546" i="1" s="1"/>
  <c r="L1547" i="1"/>
  <c r="M1547" i="1" s="1"/>
  <c r="L1548" i="1"/>
  <c r="M1548" i="1" s="1"/>
  <c r="L1549" i="1"/>
  <c r="M1549" i="1" s="1"/>
  <c r="L1550" i="1"/>
  <c r="M1550" i="1" s="1"/>
  <c r="L1551" i="1"/>
  <c r="M1551" i="1" s="1"/>
  <c r="L1552" i="1"/>
  <c r="M1552" i="1" s="1"/>
  <c r="L1553" i="1"/>
  <c r="M1553" i="1" s="1"/>
  <c r="L1554" i="1"/>
  <c r="M1554" i="1" s="1"/>
  <c r="L1555" i="1"/>
  <c r="M1555" i="1" s="1"/>
  <c r="L1556" i="1"/>
  <c r="M1556" i="1" s="1"/>
  <c r="L1557" i="1"/>
  <c r="M1557" i="1" s="1"/>
  <c r="L1558" i="1"/>
  <c r="M1558" i="1" s="1"/>
  <c r="L1559" i="1"/>
  <c r="M1559" i="1" s="1"/>
  <c r="L1560" i="1"/>
  <c r="M1560" i="1" s="1"/>
  <c r="L1561" i="1"/>
  <c r="M1561" i="1" s="1"/>
  <c r="L1562" i="1"/>
  <c r="M1562" i="1" s="1"/>
  <c r="L1563" i="1"/>
  <c r="M1563" i="1" s="1"/>
  <c r="L1564" i="1"/>
  <c r="M1564" i="1" s="1"/>
  <c r="L1565" i="1"/>
  <c r="M1565" i="1" s="1"/>
  <c r="L1566" i="1"/>
  <c r="M1566" i="1" s="1"/>
  <c r="L1567" i="1"/>
  <c r="M1567" i="1" s="1"/>
  <c r="L1568" i="1"/>
  <c r="M1568" i="1" s="1"/>
  <c r="L1569" i="1"/>
  <c r="M1569" i="1" s="1"/>
  <c r="L1570" i="1"/>
  <c r="M1570" i="1" s="1"/>
  <c r="L1571" i="1"/>
  <c r="M1571" i="1" s="1"/>
  <c r="L1572" i="1"/>
  <c r="M1572" i="1" s="1"/>
  <c r="L1573" i="1"/>
  <c r="M1573" i="1" s="1"/>
  <c r="L1574" i="1"/>
  <c r="M1574" i="1" s="1"/>
  <c r="L1575" i="1"/>
  <c r="M1575" i="1" s="1"/>
  <c r="L1576" i="1"/>
  <c r="M1576" i="1" s="1"/>
  <c r="L1577" i="1"/>
  <c r="M1577" i="1" s="1"/>
  <c r="L1578" i="1"/>
  <c r="M1578" i="1" s="1"/>
  <c r="L1579" i="1"/>
  <c r="M1579" i="1" s="1"/>
  <c r="L1580" i="1"/>
  <c r="M1580" i="1" s="1"/>
  <c r="L1581" i="1"/>
  <c r="M1581" i="1" s="1"/>
  <c r="L1582" i="1"/>
  <c r="M1582" i="1" s="1"/>
  <c r="L1583" i="1"/>
  <c r="M1583" i="1" s="1"/>
  <c r="L1584" i="1"/>
  <c r="M1584" i="1" s="1"/>
  <c r="L1585" i="1"/>
  <c r="M1585" i="1" s="1"/>
  <c r="L1586" i="1"/>
  <c r="M1586" i="1" s="1"/>
  <c r="L1587" i="1"/>
  <c r="M1587" i="1" s="1"/>
  <c r="L1588" i="1"/>
  <c r="M1588" i="1" s="1"/>
  <c r="L1589" i="1"/>
  <c r="M1589" i="1" s="1"/>
  <c r="L1590" i="1"/>
  <c r="M1590" i="1" s="1"/>
  <c r="L1591" i="1"/>
  <c r="M1591" i="1" s="1"/>
  <c r="L1592" i="1"/>
  <c r="M1592" i="1" s="1"/>
  <c r="L1593" i="1"/>
  <c r="M1593" i="1" s="1"/>
  <c r="L1594" i="1"/>
  <c r="M1594" i="1" s="1"/>
  <c r="L1595" i="1"/>
  <c r="M1595" i="1" s="1"/>
  <c r="L1596" i="1"/>
  <c r="M1596" i="1" s="1"/>
  <c r="L1597" i="1"/>
  <c r="M1597" i="1" s="1"/>
  <c r="L1598" i="1"/>
  <c r="M1598" i="1" s="1"/>
  <c r="L1599" i="1"/>
  <c r="M1599" i="1" s="1"/>
  <c r="L1600" i="1"/>
  <c r="M1600" i="1" s="1"/>
  <c r="L1601" i="1"/>
  <c r="M1601" i="1" s="1"/>
  <c r="L1602" i="1"/>
  <c r="M1602" i="1" s="1"/>
  <c r="L1603" i="1"/>
  <c r="M1603" i="1" s="1"/>
  <c r="L1604" i="1"/>
  <c r="M1604" i="1" s="1"/>
  <c r="L1605" i="1"/>
  <c r="M1605" i="1" s="1"/>
  <c r="L1606" i="1"/>
  <c r="M1606" i="1" s="1"/>
  <c r="L1607" i="1"/>
  <c r="M1607" i="1" s="1"/>
  <c r="L1608" i="1"/>
  <c r="M1608" i="1" s="1"/>
  <c r="L1609" i="1"/>
  <c r="M1609" i="1" s="1"/>
  <c r="L1610" i="1"/>
  <c r="M1610" i="1" s="1"/>
  <c r="L1611" i="1"/>
  <c r="M1611" i="1" s="1"/>
  <c r="L1612" i="1"/>
  <c r="M1612" i="1" s="1"/>
  <c r="L1613" i="1"/>
  <c r="M1613" i="1" s="1"/>
  <c r="L1614" i="1"/>
  <c r="M1614" i="1" s="1"/>
  <c r="L1615" i="1"/>
  <c r="M1615" i="1" s="1"/>
  <c r="L1616" i="1"/>
  <c r="M1616" i="1" s="1"/>
  <c r="L1617" i="1"/>
  <c r="M1617" i="1" s="1"/>
  <c r="L1618" i="1"/>
  <c r="M1618" i="1" s="1"/>
  <c r="L1619" i="1"/>
  <c r="M1619" i="1" s="1"/>
  <c r="L1620" i="1"/>
  <c r="M1620" i="1" s="1"/>
  <c r="L1621" i="1"/>
  <c r="M1621" i="1" s="1"/>
  <c r="L1622" i="1"/>
  <c r="M1622" i="1" s="1"/>
  <c r="L1623" i="1"/>
  <c r="M1623" i="1" s="1"/>
  <c r="L1624" i="1"/>
  <c r="M1624" i="1" s="1"/>
  <c r="L1625" i="1"/>
  <c r="M1625" i="1" s="1"/>
  <c r="L1626" i="1"/>
  <c r="M1626" i="1" s="1"/>
  <c r="L1627" i="1"/>
  <c r="M1627" i="1" s="1"/>
  <c r="L1628" i="1"/>
  <c r="M1628" i="1" s="1"/>
  <c r="L1629" i="1"/>
  <c r="M1629" i="1" s="1"/>
  <c r="L1630" i="1"/>
  <c r="M1630" i="1" s="1"/>
  <c r="L1631" i="1"/>
  <c r="M1631" i="1" s="1"/>
  <c r="L1632" i="1"/>
  <c r="M1632" i="1" s="1"/>
  <c r="L1633" i="1"/>
  <c r="M1633" i="1" s="1"/>
  <c r="L1634" i="1"/>
  <c r="M1634" i="1" s="1"/>
  <c r="L1635" i="1"/>
  <c r="M1635" i="1" s="1"/>
  <c r="L1636" i="1"/>
  <c r="M1636" i="1" s="1"/>
  <c r="L1637" i="1"/>
  <c r="M1637" i="1" s="1"/>
  <c r="L1638" i="1"/>
  <c r="M1638" i="1" s="1"/>
  <c r="L1639" i="1"/>
  <c r="M1639" i="1" s="1"/>
  <c r="L1640" i="1"/>
  <c r="M1640" i="1" s="1"/>
  <c r="L1641" i="1"/>
  <c r="M1641" i="1" s="1"/>
  <c r="L1642" i="1"/>
  <c r="M1642" i="1" s="1"/>
  <c r="L1643" i="1"/>
  <c r="M1643" i="1" s="1"/>
  <c r="L1644" i="1"/>
  <c r="M1644" i="1" s="1"/>
  <c r="L1645" i="1"/>
  <c r="M1645" i="1" s="1"/>
  <c r="L1646" i="1"/>
  <c r="M1646" i="1" s="1"/>
  <c r="L1647" i="1"/>
  <c r="M1647" i="1" s="1"/>
  <c r="L1648" i="1"/>
  <c r="M1648" i="1" s="1"/>
  <c r="L1649" i="1"/>
  <c r="M1649" i="1" s="1"/>
  <c r="L1650" i="1"/>
  <c r="M1650" i="1" s="1"/>
  <c r="L1651" i="1"/>
  <c r="M1651" i="1" s="1"/>
  <c r="L1652" i="1"/>
  <c r="M1652" i="1" s="1"/>
  <c r="L1653" i="1"/>
  <c r="M1653" i="1" s="1"/>
  <c r="L1654" i="1"/>
  <c r="M1654" i="1" s="1"/>
  <c r="L1655" i="1"/>
  <c r="M1655" i="1" s="1"/>
  <c r="L1656" i="1"/>
  <c r="M1656" i="1" s="1"/>
  <c r="L1657" i="1"/>
  <c r="M1657" i="1" s="1"/>
  <c r="L1658" i="1"/>
  <c r="M1658" i="1" s="1"/>
  <c r="L1659" i="1"/>
  <c r="M1659" i="1" s="1"/>
  <c r="L1660" i="1"/>
  <c r="M1660" i="1" s="1"/>
  <c r="L1661" i="1"/>
  <c r="M1661" i="1" s="1"/>
  <c r="L1662" i="1"/>
  <c r="M1662" i="1" s="1"/>
  <c r="L1663" i="1"/>
  <c r="M1663" i="1" s="1"/>
  <c r="L1664" i="1"/>
  <c r="M1664" i="1" s="1"/>
  <c r="L1665" i="1"/>
  <c r="M1665" i="1" s="1"/>
  <c r="L1666" i="1"/>
  <c r="M1666" i="1" s="1"/>
  <c r="L1667" i="1"/>
  <c r="M1667" i="1" s="1"/>
  <c r="L1668" i="1"/>
  <c r="M1668" i="1" s="1"/>
  <c r="L1669" i="1"/>
  <c r="M1669" i="1" s="1"/>
  <c r="L1670" i="1"/>
  <c r="M1670" i="1" s="1"/>
  <c r="L1671" i="1"/>
  <c r="M1671" i="1" s="1"/>
  <c r="L1672" i="1"/>
  <c r="M1672" i="1" s="1"/>
  <c r="L1673" i="1"/>
  <c r="M1673" i="1" s="1"/>
  <c r="L1674" i="1"/>
  <c r="M1674" i="1" s="1"/>
  <c r="L1675" i="1"/>
  <c r="M1675" i="1" s="1"/>
  <c r="L1676" i="1"/>
  <c r="M1676" i="1" s="1"/>
  <c r="L1677" i="1"/>
  <c r="M1677" i="1" s="1"/>
  <c r="L1678" i="1"/>
  <c r="M1678" i="1" s="1"/>
  <c r="L1679" i="1"/>
  <c r="M1679" i="1" s="1"/>
  <c r="L1680" i="1"/>
  <c r="M1680" i="1" s="1"/>
  <c r="L1681" i="1"/>
  <c r="M1681" i="1" s="1"/>
  <c r="L1682" i="1"/>
  <c r="M1682" i="1" s="1"/>
  <c r="L1683" i="1"/>
  <c r="M1683" i="1" s="1"/>
  <c r="L1684" i="1"/>
  <c r="M1684" i="1" s="1"/>
  <c r="L1685" i="1"/>
  <c r="M1685" i="1" s="1"/>
  <c r="L1686" i="1"/>
  <c r="M1686" i="1" s="1"/>
  <c r="L1687" i="1"/>
  <c r="M1687" i="1" s="1"/>
  <c r="L1688" i="1"/>
  <c r="M1688" i="1" s="1"/>
  <c r="L1689" i="1"/>
  <c r="M1689" i="1" s="1"/>
  <c r="L1690" i="1"/>
  <c r="M1690" i="1" s="1"/>
  <c r="L1691" i="1"/>
  <c r="M1691" i="1" s="1"/>
  <c r="L1692" i="1"/>
  <c r="M1692" i="1" s="1"/>
  <c r="L1693" i="1"/>
  <c r="M1693" i="1" s="1"/>
  <c r="L1694" i="1"/>
  <c r="M1694" i="1" s="1"/>
  <c r="L1695" i="1"/>
  <c r="M1695" i="1" s="1"/>
  <c r="L1696" i="1"/>
  <c r="M1696" i="1" s="1"/>
  <c r="L1697" i="1"/>
  <c r="M1697" i="1" s="1"/>
  <c r="L1698" i="1"/>
  <c r="M1698" i="1" s="1"/>
  <c r="L1699" i="1"/>
  <c r="M1699" i="1" s="1"/>
  <c r="L1700" i="1"/>
  <c r="M1700" i="1" s="1"/>
  <c r="L1701" i="1"/>
  <c r="M1701" i="1" s="1"/>
  <c r="L1702" i="1"/>
  <c r="M1702" i="1" s="1"/>
  <c r="L1703" i="1"/>
  <c r="M1703" i="1" s="1"/>
  <c r="L1704" i="1"/>
  <c r="M1704" i="1" s="1"/>
  <c r="L1705" i="1"/>
  <c r="M1705" i="1" s="1"/>
  <c r="L1706" i="1"/>
  <c r="M1706" i="1" s="1"/>
  <c r="L1707" i="1"/>
  <c r="M1707" i="1" s="1"/>
  <c r="L1708" i="1"/>
  <c r="M1708" i="1" s="1"/>
  <c r="L1709" i="1"/>
  <c r="M1709" i="1" s="1"/>
  <c r="L1710" i="1"/>
  <c r="M1710" i="1" s="1"/>
  <c r="L1711" i="1"/>
  <c r="M1711" i="1" s="1"/>
  <c r="L1712" i="1"/>
  <c r="M1712" i="1" s="1"/>
  <c r="L1713" i="1"/>
  <c r="M1713" i="1" s="1"/>
  <c r="L1714" i="1"/>
  <c r="M1714" i="1" s="1"/>
  <c r="L1715" i="1"/>
  <c r="M1715" i="1" s="1"/>
  <c r="L1716" i="1"/>
  <c r="M1716" i="1" s="1"/>
  <c r="L1717" i="1"/>
  <c r="M1717" i="1" s="1"/>
  <c r="L1718" i="1"/>
  <c r="M1718" i="1" s="1"/>
  <c r="L1719" i="1"/>
  <c r="M1719" i="1" s="1"/>
  <c r="L1720" i="1"/>
  <c r="M1720" i="1" s="1"/>
  <c r="L1721" i="1"/>
  <c r="M1721" i="1" s="1"/>
  <c r="L1722" i="1"/>
  <c r="M1722" i="1" s="1"/>
  <c r="L1723" i="1"/>
  <c r="M1723" i="1" s="1"/>
  <c r="L1724" i="1"/>
  <c r="M1724" i="1" s="1"/>
  <c r="L1725" i="1"/>
  <c r="M1725" i="1" s="1"/>
  <c r="L1726" i="1"/>
  <c r="M1726" i="1" s="1"/>
  <c r="L1727" i="1"/>
  <c r="M1727" i="1" s="1"/>
  <c r="L1728" i="1"/>
  <c r="M1728" i="1" s="1"/>
  <c r="L1729" i="1"/>
  <c r="M1729" i="1" s="1"/>
  <c r="L1730" i="1"/>
  <c r="M1730" i="1" s="1"/>
  <c r="L1731" i="1"/>
  <c r="M1731" i="1" s="1"/>
  <c r="L1732" i="1"/>
  <c r="M1732" i="1" s="1"/>
  <c r="L1733" i="1"/>
  <c r="M1733" i="1" s="1"/>
  <c r="L1734" i="1"/>
  <c r="M1734" i="1" s="1"/>
  <c r="L1735" i="1"/>
  <c r="M1735" i="1" s="1"/>
  <c r="L1736" i="1"/>
  <c r="M1736" i="1" s="1"/>
  <c r="L1737" i="1"/>
  <c r="M1737" i="1" s="1"/>
  <c r="L1738" i="1"/>
  <c r="M1738" i="1" s="1"/>
  <c r="L1739" i="1"/>
  <c r="M1739" i="1" s="1"/>
  <c r="L1740" i="1"/>
  <c r="M1740" i="1" s="1"/>
  <c r="L1741" i="1"/>
  <c r="M1741" i="1" s="1"/>
  <c r="L1742" i="1"/>
  <c r="M1742" i="1" s="1"/>
  <c r="L1743" i="1"/>
  <c r="M1743" i="1" s="1"/>
  <c r="L1744" i="1"/>
  <c r="M1744" i="1" s="1"/>
  <c r="L1745" i="1"/>
  <c r="M1745" i="1" s="1"/>
  <c r="L1746" i="1"/>
  <c r="M1746" i="1" s="1"/>
  <c r="L1747" i="1"/>
  <c r="M1747" i="1" s="1"/>
  <c r="L1748" i="1"/>
  <c r="M1748" i="1" s="1"/>
  <c r="L1749" i="1"/>
  <c r="M1749" i="1" s="1"/>
  <c r="L1750" i="1"/>
  <c r="M1750" i="1" s="1"/>
  <c r="L1751" i="1"/>
  <c r="M1751" i="1" s="1"/>
  <c r="L1752" i="1"/>
  <c r="M1752" i="1" s="1"/>
  <c r="L1753" i="1"/>
  <c r="M1753" i="1" s="1"/>
  <c r="L1754" i="1"/>
  <c r="M1754" i="1" s="1"/>
  <c r="L1755" i="1"/>
  <c r="M1755" i="1" s="1"/>
  <c r="L1756" i="1"/>
  <c r="M1756" i="1" s="1"/>
  <c r="L1757" i="1"/>
  <c r="M1757" i="1" s="1"/>
  <c r="L1758" i="1"/>
  <c r="M1758" i="1" s="1"/>
  <c r="L1759" i="1"/>
  <c r="M1759" i="1" s="1"/>
  <c r="L1760" i="1"/>
  <c r="M1760" i="1" s="1"/>
  <c r="L1761" i="1"/>
  <c r="M1761" i="1" s="1"/>
  <c r="L1762" i="1"/>
  <c r="M1762" i="1" s="1"/>
  <c r="L1763" i="1"/>
  <c r="M1763" i="1" s="1"/>
  <c r="L1764" i="1"/>
  <c r="M1764" i="1" s="1"/>
  <c r="L1765" i="1"/>
  <c r="M1765" i="1" s="1"/>
  <c r="L1766" i="1"/>
  <c r="M1766" i="1" s="1"/>
  <c r="L1767" i="1"/>
  <c r="M1767" i="1" s="1"/>
  <c r="L1768" i="1"/>
  <c r="M1768" i="1" s="1"/>
  <c r="L1769" i="1"/>
  <c r="M1769" i="1" s="1"/>
  <c r="L1770" i="1"/>
  <c r="M1770" i="1" s="1"/>
  <c r="L1771" i="1"/>
  <c r="M1771" i="1" s="1"/>
  <c r="L1772" i="1"/>
  <c r="M1772" i="1" s="1"/>
  <c r="L1773" i="1"/>
  <c r="M1773" i="1" s="1"/>
  <c r="L1774" i="1"/>
  <c r="M1774" i="1" s="1"/>
  <c r="L1775" i="1"/>
  <c r="M1775" i="1" s="1"/>
  <c r="L1776" i="1"/>
  <c r="M1776" i="1" s="1"/>
  <c r="L1777" i="1"/>
  <c r="M1777" i="1" s="1"/>
  <c r="L1778" i="1"/>
  <c r="M1778" i="1" s="1"/>
  <c r="L1779" i="1"/>
  <c r="M1779" i="1" s="1"/>
  <c r="L1780" i="1"/>
  <c r="M1780" i="1" s="1"/>
  <c r="L1781" i="1"/>
  <c r="M1781" i="1" s="1"/>
  <c r="L1782" i="1"/>
  <c r="M1782" i="1" s="1"/>
  <c r="L1783" i="1"/>
  <c r="M1783" i="1" s="1"/>
  <c r="L1784" i="1"/>
  <c r="M1784" i="1" s="1"/>
  <c r="L1785" i="1"/>
  <c r="M1785" i="1" s="1"/>
  <c r="L1786" i="1"/>
  <c r="M1786" i="1" s="1"/>
  <c r="L1787" i="1"/>
  <c r="M1787" i="1" s="1"/>
  <c r="L1788" i="1"/>
  <c r="M1788" i="1" s="1"/>
  <c r="L1789" i="1"/>
  <c r="M1789" i="1" s="1"/>
  <c r="L1790" i="1"/>
  <c r="M1790" i="1" s="1"/>
  <c r="L1791" i="1"/>
  <c r="M1791" i="1" s="1"/>
  <c r="L1792" i="1"/>
  <c r="M1792" i="1" s="1"/>
  <c r="L1793" i="1"/>
  <c r="M1793" i="1" s="1"/>
  <c r="L1794" i="1"/>
  <c r="M1794" i="1" s="1"/>
  <c r="L1795" i="1"/>
  <c r="M1795" i="1" s="1"/>
  <c r="L1796" i="1"/>
  <c r="M1796" i="1" s="1"/>
  <c r="L1797" i="1"/>
  <c r="M1797" i="1" s="1"/>
  <c r="L1798" i="1"/>
  <c r="M1798" i="1" s="1"/>
  <c r="L1799" i="1"/>
  <c r="M1799" i="1" s="1"/>
  <c r="L1800" i="1"/>
  <c r="M1800" i="1" s="1"/>
  <c r="L1801" i="1"/>
  <c r="M1801" i="1" s="1"/>
  <c r="L1802" i="1"/>
  <c r="M1802" i="1" s="1"/>
  <c r="L1803" i="1"/>
  <c r="M1803" i="1" s="1"/>
  <c r="L1804" i="1"/>
  <c r="M1804" i="1" s="1"/>
  <c r="L1805" i="1"/>
  <c r="M1805" i="1" s="1"/>
  <c r="L1806" i="1"/>
  <c r="M1806" i="1" s="1"/>
  <c r="L1807" i="1"/>
  <c r="M1807" i="1" s="1"/>
  <c r="L1808" i="1"/>
  <c r="M1808" i="1" s="1"/>
  <c r="L1809" i="1"/>
  <c r="M1809" i="1" s="1"/>
  <c r="L1810" i="1"/>
  <c r="M1810" i="1" s="1"/>
  <c r="L1811" i="1"/>
  <c r="M1811" i="1" s="1"/>
  <c r="L1812" i="1"/>
  <c r="M1812" i="1" s="1"/>
  <c r="L1813" i="1"/>
  <c r="M1813" i="1" s="1"/>
  <c r="L1814" i="1"/>
  <c r="M1814" i="1" s="1"/>
  <c r="L1815" i="1"/>
  <c r="M1815" i="1" s="1"/>
  <c r="L1816" i="1"/>
  <c r="M1816" i="1" s="1"/>
  <c r="L1817" i="1"/>
  <c r="M1817" i="1" s="1"/>
  <c r="L1818" i="1"/>
  <c r="M1818" i="1" s="1"/>
  <c r="L1819" i="1"/>
  <c r="M1819" i="1" s="1"/>
  <c r="L1820" i="1"/>
  <c r="M1820" i="1" s="1"/>
  <c r="L1821" i="1"/>
  <c r="M1821" i="1" s="1"/>
  <c r="L1822" i="1"/>
  <c r="M1822" i="1" s="1"/>
  <c r="L1823" i="1"/>
  <c r="M1823" i="1" s="1"/>
  <c r="L1824" i="1"/>
  <c r="M1824" i="1" s="1"/>
  <c r="L1825" i="1"/>
  <c r="M1825" i="1" s="1"/>
  <c r="L1826" i="1"/>
  <c r="M1826" i="1" s="1"/>
  <c r="L1827" i="1"/>
  <c r="M1827" i="1" s="1"/>
  <c r="L1828" i="1"/>
  <c r="M1828" i="1" s="1"/>
  <c r="L1829" i="1"/>
  <c r="M1829" i="1" s="1"/>
  <c r="L1830" i="1"/>
  <c r="M1830" i="1" s="1"/>
  <c r="L1831" i="1"/>
  <c r="M1831" i="1" s="1"/>
  <c r="L1832" i="1"/>
  <c r="M1832" i="1" s="1"/>
  <c r="L1833" i="1"/>
  <c r="M1833" i="1" s="1"/>
  <c r="L1834" i="1"/>
  <c r="M1834" i="1" s="1"/>
  <c r="L1835" i="1"/>
  <c r="M1835" i="1" s="1"/>
  <c r="L1836" i="1"/>
  <c r="M1836" i="1" s="1"/>
  <c r="L1837" i="1"/>
  <c r="M1837" i="1" s="1"/>
  <c r="L1838" i="1"/>
  <c r="M1838" i="1" s="1"/>
  <c r="L1839" i="1"/>
  <c r="M1839" i="1" s="1"/>
  <c r="L1840" i="1"/>
  <c r="M1840" i="1" s="1"/>
  <c r="L1841" i="1"/>
  <c r="M1841" i="1" s="1"/>
  <c r="L1842" i="1"/>
  <c r="M1842" i="1" s="1"/>
  <c r="L1843" i="1"/>
  <c r="M1843" i="1" s="1"/>
  <c r="L1844" i="1"/>
  <c r="M1844" i="1" s="1"/>
  <c r="L1845" i="1"/>
  <c r="M1845" i="1" s="1"/>
  <c r="L1846" i="1"/>
  <c r="M1846" i="1" s="1"/>
  <c r="L1847" i="1"/>
  <c r="M1847" i="1" s="1"/>
  <c r="L1848" i="1"/>
  <c r="M1848" i="1" s="1"/>
  <c r="L1849" i="1"/>
  <c r="M1849" i="1" s="1"/>
  <c r="L1850" i="1"/>
  <c r="M1850" i="1" s="1"/>
  <c r="L1851" i="1"/>
  <c r="M1851" i="1" s="1"/>
  <c r="L1852" i="1"/>
  <c r="M1852" i="1" s="1"/>
  <c r="L1853" i="1"/>
  <c r="M1853" i="1" s="1"/>
  <c r="L1854" i="1"/>
  <c r="M1854" i="1" s="1"/>
  <c r="L1855" i="1"/>
  <c r="M1855" i="1" s="1"/>
  <c r="L1856" i="1"/>
  <c r="M1856" i="1" s="1"/>
  <c r="L1857" i="1"/>
  <c r="M1857" i="1" s="1"/>
  <c r="L1858" i="1"/>
  <c r="M1858" i="1" s="1"/>
  <c r="L1859" i="1"/>
  <c r="M1859" i="1" s="1"/>
  <c r="L1860" i="1"/>
  <c r="M1860" i="1" s="1"/>
  <c r="L1861" i="1"/>
  <c r="M1861" i="1" s="1"/>
  <c r="L1862" i="1"/>
  <c r="M1862" i="1" s="1"/>
  <c r="L1863" i="1"/>
  <c r="M1863" i="1" s="1"/>
  <c r="L1864" i="1"/>
  <c r="M1864" i="1" s="1"/>
  <c r="L1865" i="1"/>
  <c r="M1865" i="1" s="1"/>
  <c r="L1866" i="1"/>
  <c r="M1866" i="1" s="1"/>
  <c r="L1867" i="1"/>
  <c r="M1867" i="1" s="1"/>
  <c r="L1868" i="1"/>
  <c r="M1868" i="1" s="1"/>
  <c r="L1869" i="1"/>
  <c r="M1869" i="1" s="1"/>
  <c r="L1870" i="1"/>
  <c r="M1870" i="1" s="1"/>
  <c r="L1871" i="1"/>
  <c r="M1871" i="1" s="1"/>
  <c r="L1872" i="1"/>
  <c r="M1872" i="1" s="1"/>
  <c r="L1873" i="1"/>
  <c r="M1873" i="1" s="1"/>
  <c r="L1874" i="1"/>
  <c r="M1874" i="1" s="1"/>
  <c r="L1875" i="1"/>
  <c r="M1875" i="1" s="1"/>
  <c r="L1876" i="1"/>
  <c r="M1876" i="1" s="1"/>
  <c r="L1877" i="1"/>
  <c r="M1877" i="1" s="1"/>
  <c r="L1878" i="1"/>
  <c r="M1878" i="1" s="1"/>
  <c r="L1879" i="1"/>
  <c r="M1879" i="1" s="1"/>
  <c r="L1880" i="1"/>
  <c r="M1880" i="1" s="1"/>
  <c r="L1881" i="1"/>
  <c r="M1881" i="1" s="1"/>
  <c r="L1882" i="1"/>
  <c r="M1882" i="1" s="1"/>
  <c r="L1883" i="1"/>
  <c r="M1883" i="1" s="1"/>
  <c r="L1884" i="1"/>
  <c r="M1884" i="1" s="1"/>
  <c r="L1885" i="1"/>
  <c r="M1885" i="1" s="1"/>
  <c r="L1886" i="1"/>
  <c r="M1886" i="1" s="1"/>
  <c r="L1887" i="1"/>
  <c r="M1887" i="1" s="1"/>
  <c r="L1888" i="1"/>
  <c r="M1888" i="1" s="1"/>
  <c r="L1889" i="1"/>
  <c r="M1889" i="1" s="1"/>
  <c r="L1890" i="1"/>
  <c r="M1890" i="1" s="1"/>
  <c r="L1891" i="1"/>
  <c r="M1891" i="1" s="1"/>
  <c r="L1892" i="1"/>
  <c r="M1892" i="1" s="1"/>
  <c r="L1893" i="1"/>
  <c r="M1893" i="1" s="1"/>
  <c r="L1894" i="1"/>
  <c r="M1894" i="1" s="1"/>
  <c r="L1895" i="1"/>
  <c r="M1895" i="1" s="1"/>
  <c r="L1896" i="1"/>
  <c r="M1896" i="1" s="1"/>
  <c r="L1897" i="1"/>
  <c r="M1897" i="1" s="1"/>
  <c r="L1898" i="1"/>
  <c r="M1898" i="1" s="1"/>
  <c r="L1899" i="1"/>
  <c r="M1899" i="1" s="1"/>
  <c r="L1900" i="1"/>
  <c r="M1900" i="1" s="1"/>
  <c r="L1901" i="1"/>
  <c r="M1901" i="1" s="1"/>
  <c r="L1902" i="1"/>
  <c r="M1902" i="1" s="1"/>
  <c r="L1903" i="1"/>
  <c r="M1903" i="1" s="1"/>
  <c r="L1904" i="1"/>
  <c r="M1904" i="1" s="1"/>
  <c r="L1905" i="1"/>
  <c r="M1905" i="1" s="1"/>
  <c r="L1906" i="1"/>
  <c r="M1906" i="1" s="1"/>
  <c r="L1907" i="1"/>
  <c r="M1907" i="1" s="1"/>
  <c r="L1908" i="1"/>
  <c r="M1908" i="1" s="1"/>
  <c r="L1909" i="1"/>
  <c r="M1909" i="1" s="1"/>
  <c r="L1910" i="1"/>
  <c r="M1910" i="1" s="1"/>
  <c r="L1911" i="1"/>
  <c r="M1911" i="1" s="1"/>
  <c r="L1912" i="1"/>
  <c r="M1912" i="1" s="1"/>
  <c r="L1913" i="1"/>
  <c r="M1913" i="1" s="1"/>
  <c r="L1914" i="1"/>
  <c r="M1914" i="1" s="1"/>
  <c r="L1915" i="1"/>
  <c r="M1915" i="1" s="1"/>
  <c r="L1916" i="1"/>
  <c r="M1916" i="1" s="1"/>
  <c r="L1917" i="1"/>
  <c r="M1917" i="1" s="1"/>
  <c r="L1918" i="1"/>
  <c r="M1918" i="1" s="1"/>
  <c r="L1919" i="1"/>
  <c r="M1919" i="1" s="1"/>
  <c r="L1920" i="1"/>
  <c r="M1920" i="1" s="1"/>
  <c r="L1921" i="1"/>
  <c r="M1921" i="1" s="1"/>
  <c r="L1922" i="1"/>
  <c r="M1922" i="1" s="1"/>
  <c r="L1923" i="1"/>
  <c r="M1923" i="1" s="1"/>
  <c r="L1924" i="1"/>
  <c r="M1924" i="1" s="1"/>
  <c r="L1925" i="1"/>
  <c r="M1925" i="1" s="1"/>
  <c r="L1926" i="1"/>
  <c r="M1926" i="1" s="1"/>
  <c r="L1927" i="1"/>
  <c r="M1927" i="1" s="1"/>
  <c r="L1928" i="1"/>
  <c r="M1928" i="1" s="1"/>
  <c r="L1929" i="1"/>
  <c r="M1929" i="1" s="1"/>
  <c r="L1930" i="1"/>
  <c r="M1930" i="1" s="1"/>
  <c r="L1931" i="1"/>
  <c r="M1931" i="1" s="1"/>
  <c r="L1932" i="1"/>
  <c r="M1932" i="1" s="1"/>
  <c r="L1933" i="1"/>
  <c r="M1933" i="1" s="1"/>
  <c r="L1934" i="1"/>
  <c r="M1934" i="1" s="1"/>
  <c r="L1935" i="1"/>
  <c r="M1935" i="1" s="1"/>
  <c r="L1936" i="1"/>
  <c r="M1936" i="1" s="1"/>
  <c r="L1937" i="1"/>
  <c r="M1937" i="1" s="1"/>
  <c r="L1938" i="1"/>
  <c r="M1938" i="1" s="1"/>
  <c r="L1939" i="1"/>
  <c r="M1939" i="1" s="1"/>
  <c r="L1940" i="1"/>
  <c r="M1940" i="1" s="1"/>
  <c r="L1941" i="1"/>
  <c r="M1941" i="1" s="1"/>
  <c r="L1942" i="1"/>
  <c r="M1942" i="1" s="1"/>
  <c r="L1943" i="1"/>
  <c r="M1943" i="1" s="1"/>
  <c r="L1944" i="1"/>
  <c r="M1944" i="1" s="1"/>
  <c r="L1945" i="1"/>
  <c r="M1945" i="1" s="1"/>
  <c r="L1946" i="1"/>
  <c r="M1946" i="1" s="1"/>
  <c r="L1947" i="1"/>
  <c r="M1947" i="1" s="1"/>
  <c r="L1948" i="1"/>
  <c r="M1948" i="1" s="1"/>
  <c r="L1949" i="1"/>
  <c r="M1949" i="1" s="1"/>
  <c r="L1950" i="1"/>
  <c r="M1950" i="1" s="1"/>
  <c r="L1951" i="1"/>
  <c r="M1951" i="1" s="1"/>
  <c r="L1952" i="1"/>
  <c r="M1952" i="1" s="1"/>
  <c r="L1953" i="1"/>
  <c r="M1953" i="1" s="1"/>
  <c r="L1954" i="1"/>
  <c r="M1954" i="1" s="1"/>
  <c r="L1955" i="1"/>
  <c r="M1955" i="1" s="1"/>
  <c r="L1956" i="1"/>
  <c r="M1956" i="1" s="1"/>
  <c r="L1957" i="1"/>
  <c r="M1957" i="1" s="1"/>
  <c r="L1958" i="1"/>
  <c r="M1958" i="1" s="1"/>
  <c r="L1959" i="1"/>
  <c r="M1959" i="1" s="1"/>
  <c r="L1960" i="1"/>
  <c r="M1960" i="1" s="1"/>
  <c r="L1961" i="1"/>
  <c r="M1961" i="1" s="1"/>
  <c r="L1962" i="1"/>
  <c r="M1962" i="1" s="1"/>
  <c r="L1963" i="1"/>
  <c r="M1963" i="1" s="1"/>
  <c r="L1964" i="1"/>
  <c r="M1964" i="1" s="1"/>
  <c r="L1965" i="1"/>
  <c r="M1965" i="1" s="1"/>
  <c r="L1966" i="1"/>
  <c r="M1966" i="1" s="1"/>
  <c r="L1967" i="1"/>
  <c r="M1967" i="1" s="1"/>
  <c r="L1968" i="1"/>
  <c r="M1968" i="1" s="1"/>
  <c r="L1969" i="1"/>
  <c r="M1969" i="1" s="1"/>
  <c r="L1970" i="1"/>
  <c r="M1970" i="1" s="1"/>
  <c r="L1971" i="1"/>
  <c r="M1971" i="1" s="1"/>
  <c r="L1972" i="1"/>
  <c r="M1972" i="1" s="1"/>
  <c r="L1973" i="1"/>
  <c r="M1973" i="1" s="1"/>
  <c r="L1974" i="1"/>
  <c r="M1974" i="1" s="1"/>
  <c r="L1975" i="1"/>
  <c r="M1975" i="1" s="1"/>
  <c r="L1976" i="1"/>
  <c r="M1976" i="1" s="1"/>
  <c r="L1977" i="1"/>
  <c r="M1977" i="1" s="1"/>
  <c r="L1978" i="1"/>
  <c r="M1978" i="1" s="1"/>
  <c r="L1979" i="1"/>
  <c r="M1979" i="1" s="1"/>
  <c r="L1980" i="1"/>
  <c r="M1980" i="1" s="1"/>
  <c r="L1981" i="1"/>
  <c r="M1981" i="1" s="1"/>
  <c r="L1982" i="1"/>
  <c r="M1982" i="1" s="1"/>
  <c r="L1983" i="1"/>
  <c r="M1983" i="1" s="1"/>
  <c r="L1984" i="1"/>
  <c r="M1984" i="1" s="1"/>
  <c r="L1985" i="1"/>
  <c r="M1985" i="1" s="1"/>
  <c r="L1986" i="1"/>
  <c r="M1986" i="1" s="1"/>
  <c r="L1987" i="1"/>
  <c r="M1987" i="1" s="1"/>
  <c r="L1988" i="1"/>
  <c r="M1988" i="1" s="1"/>
  <c r="L1989" i="1"/>
  <c r="M1989" i="1" s="1"/>
  <c r="L1990" i="1"/>
  <c r="M1990" i="1" s="1"/>
  <c r="L1991" i="1"/>
  <c r="M1991" i="1" s="1"/>
  <c r="L1992" i="1"/>
  <c r="M1992" i="1" s="1"/>
  <c r="L1993" i="1"/>
  <c r="M1993" i="1" s="1"/>
  <c r="L1994" i="1"/>
  <c r="M1994" i="1" s="1"/>
  <c r="L1995" i="1"/>
  <c r="M1995" i="1" s="1"/>
  <c r="L1996" i="1"/>
  <c r="M1996" i="1" s="1"/>
  <c r="L1997" i="1"/>
  <c r="M1997" i="1" s="1"/>
  <c r="L1998" i="1"/>
  <c r="M1998" i="1" s="1"/>
  <c r="L1999" i="1"/>
  <c r="M1999" i="1" s="1"/>
  <c r="L2000" i="1"/>
  <c r="M2000" i="1" s="1"/>
  <c r="L2001" i="1"/>
  <c r="M2001" i="1" s="1"/>
  <c r="L2002" i="1"/>
  <c r="M2002" i="1" s="1"/>
  <c r="L2003" i="1"/>
  <c r="M2003" i="1" s="1"/>
  <c r="L2004" i="1"/>
  <c r="M2004" i="1" s="1"/>
  <c r="L2005" i="1"/>
  <c r="M2005" i="1" s="1"/>
  <c r="L2006" i="1"/>
  <c r="M2006" i="1" s="1"/>
  <c r="L2007" i="1"/>
  <c r="M2007" i="1" s="1"/>
  <c r="L2008" i="1"/>
  <c r="M2008" i="1" s="1"/>
  <c r="L2009" i="1"/>
  <c r="M2009" i="1" s="1"/>
  <c r="L2010" i="1"/>
  <c r="M2010" i="1" s="1"/>
  <c r="L2011" i="1"/>
  <c r="M2011" i="1" s="1"/>
  <c r="L2012" i="1"/>
  <c r="M2012" i="1" s="1"/>
  <c r="L2013" i="1"/>
  <c r="M2013" i="1" s="1"/>
  <c r="L2014" i="1"/>
  <c r="M2014" i="1" s="1"/>
  <c r="L2015" i="1"/>
  <c r="M2015" i="1" s="1"/>
  <c r="L2016" i="1"/>
  <c r="M2016" i="1" s="1"/>
  <c r="L2017" i="1"/>
  <c r="M2017" i="1" s="1"/>
  <c r="L2018" i="1"/>
  <c r="M2018" i="1" s="1"/>
  <c r="L2019" i="1"/>
  <c r="M2019" i="1" s="1"/>
  <c r="L2020" i="1"/>
  <c r="M2020" i="1" s="1"/>
  <c r="L2021" i="1"/>
  <c r="M2021" i="1" s="1"/>
  <c r="L2022" i="1"/>
  <c r="M2022" i="1" s="1"/>
  <c r="L2023" i="1"/>
  <c r="M2023" i="1" s="1"/>
  <c r="L2024" i="1"/>
  <c r="M2024" i="1" s="1"/>
  <c r="L2025" i="1"/>
  <c r="M2025" i="1" s="1"/>
  <c r="L2026" i="1"/>
  <c r="M2026" i="1" s="1"/>
  <c r="L2027" i="1"/>
  <c r="M2027" i="1" s="1"/>
  <c r="L2028" i="1"/>
  <c r="M2028" i="1" s="1"/>
  <c r="L2029" i="1"/>
  <c r="M2029" i="1" s="1"/>
  <c r="L2030" i="1"/>
  <c r="M2030" i="1" s="1"/>
  <c r="L2031" i="1"/>
  <c r="M2031" i="1" s="1"/>
  <c r="L2032" i="1"/>
  <c r="M2032" i="1" s="1"/>
  <c r="L2033" i="1"/>
  <c r="M2033" i="1" s="1"/>
  <c r="L2034" i="1"/>
  <c r="M2034" i="1" s="1"/>
  <c r="L2035" i="1"/>
  <c r="M2035" i="1" s="1"/>
  <c r="L2036" i="1"/>
  <c r="M2036" i="1" s="1"/>
  <c r="L2037" i="1"/>
  <c r="M2037" i="1" s="1"/>
  <c r="L2038" i="1"/>
  <c r="M2038" i="1" s="1"/>
  <c r="L2039" i="1"/>
  <c r="M2039" i="1" s="1"/>
  <c r="L2040" i="1"/>
  <c r="M2040" i="1" s="1"/>
  <c r="L2041" i="1"/>
  <c r="M2041" i="1" s="1"/>
  <c r="L2042" i="1"/>
  <c r="M2042" i="1" s="1"/>
  <c r="L2043" i="1"/>
  <c r="M2043" i="1" s="1"/>
  <c r="L2044" i="1"/>
  <c r="M2044" i="1" s="1"/>
  <c r="L2045" i="1"/>
  <c r="M2045" i="1" s="1"/>
  <c r="L2046" i="1"/>
  <c r="M2046" i="1" s="1"/>
  <c r="L2047" i="1"/>
  <c r="M2047" i="1" s="1"/>
  <c r="L2048" i="1"/>
  <c r="M2048" i="1" s="1"/>
  <c r="L2049" i="1"/>
  <c r="M2049" i="1" s="1"/>
  <c r="L2050" i="1"/>
  <c r="M2050" i="1" s="1"/>
  <c r="L2051" i="1"/>
  <c r="M2051" i="1" s="1"/>
  <c r="L2052" i="1"/>
  <c r="M2052" i="1" s="1"/>
  <c r="L2053" i="1"/>
  <c r="M2053" i="1" s="1"/>
  <c r="L2054" i="1"/>
  <c r="M2054" i="1" s="1"/>
  <c r="L2055" i="1"/>
  <c r="M2055" i="1" s="1"/>
  <c r="L2056" i="1"/>
  <c r="M2056" i="1" s="1"/>
  <c r="L2057" i="1"/>
  <c r="M2057" i="1" s="1"/>
  <c r="L2058" i="1"/>
  <c r="M2058" i="1" s="1"/>
  <c r="L2059" i="1"/>
  <c r="M2059" i="1" s="1"/>
  <c r="L2060" i="1"/>
  <c r="M2060" i="1" s="1"/>
  <c r="L2061" i="1"/>
  <c r="M2061" i="1" s="1"/>
  <c r="L2062" i="1"/>
  <c r="M2062" i="1" s="1"/>
  <c r="L2063" i="1"/>
  <c r="M2063" i="1" s="1"/>
  <c r="L2064" i="1"/>
  <c r="M2064" i="1" s="1"/>
  <c r="L2065" i="1"/>
  <c r="M2065" i="1" s="1"/>
  <c r="L2066" i="1"/>
  <c r="M2066" i="1" s="1"/>
  <c r="L2067" i="1"/>
  <c r="M2067" i="1" s="1"/>
  <c r="L2068" i="1"/>
  <c r="M2068" i="1" s="1"/>
  <c r="L2069" i="1"/>
  <c r="M2069" i="1" s="1"/>
  <c r="L2070" i="1"/>
  <c r="M2070" i="1" s="1"/>
  <c r="L2071" i="1"/>
  <c r="M2071" i="1" s="1"/>
  <c r="L2072" i="1"/>
  <c r="M2072" i="1" s="1"/>
  <c r="L2073" i="1"/>
  <c r="M2073" i="1" s="1"/>
  <c r="L2074" i="1"/>
  <c r="M2074" i="1" s="1"/>
  <c r="L2075" i="1"/>
  <c r="M2075" i="1" s="1"/>
  <c r="L2076" i="1"/>
  <c r="M2076" i="1" s="1"/>
  <c r="L2077" i="1"/>
  <c r="M2077" i="1" s="1"/>
  <c r="L2078" i="1"/>
  <c r="M2078" i="1" s="1"/>
  <c r="L2079" i="1"/>
  <c r="M2079" i="1" s="1"/>
  <c r="L2080" i="1"/>
  <c r="M2080" i="1" s="1"/>
  <c r="L2081" i="1"/>
  <c r="M2081" i="1" s="1"/>
  <c r="L2082" i="1"/>
  <c r="M2082" i="1" s="1"/>
  <c r="L2083" i="1"/>
  <c r="M2083" i="1" s="1"/>
  <c r="L2084" i="1"/>
  <c r="M2084" i="1" s="1"/>
  <c r="L2085" i="1"/>
  <c r="M2085" i="1" s="1"/>
  <c r="L2086" i="1"/>
  <c r="M2086" i="1" s="1"/>
  <c r="L2087" i="1"/>
  <c r="M2087" i="1" s="1"/>
  <c r="L2088" i="1"/>
  <c r="M2088" i="1" s="1"/>
  <c r="L2089" i="1"/>
  <c r="M2089" i="1" s="1"/>
  <c r="L2090" i="1"/>
  <c r="M2090" i="1" s="1"/>
  <c r="L2091" i="1"/>
  <c r="M2091" i="1" s="1"/>
  <c r="L2092" i="1"/>
  <c r="M2092" i="1" s="1"/>
  <c r="L2093" i="1"/>
  <c r="M2093" i="1" s="1"/>
  <c r="L2094" i="1"/>
  <c r="M2094" i="1" s="1"/>
  <c r="L2095" i="1"/>
  <c r="M2095" i="1" s="1"/>
  <c r="L2096" i="1"/>
  <c r="M2096" i="1" s="1"/>
  <c r="L2097" i="1"/>
  <c r="M2097" i="1" s="1"/>
  <c r="L2098" i="1"/>
  <c r="M2098" i="1" s="1"/>
  <c r="L2099" i="1"/>
  <c r="M2099" i="1" s="1"/>
  <c r="L2100" i="1"/>
  <c r="M2100" i="1" s="1"/>
  <c r="L2101" i="1"/>
  <c r="M2101" i="1" s="1"/>
  <c r="L2102" i="1"/>
  <c r="M2102" i="1" s="1"/>
  <c r="L2103" i="1"/>
  <c r="M2103" i="1" s="1"/>
  <c r="L2104" i="1"/>
  <c r="M2104" i="1" s="1"/>
  <c r="L2105" i="1"/>
  <c r="M2105" i="1" s="1"/>
  <c r="L2106" i="1"/>
  <c r="M2106" i="1" s="1"/>
  <c r="L2107" i="1"/>
  <c r="M2107" i="1" s="1"/>
  <c r="L2108" i="1"/>
  <c r="M2108" i="1" s="1"/>
  <c r="L2109" i="1"/>
  <c r="M2109" i="1" s="1"/>
  <c r="L2110" i="1"/>
  <c r="M2110" i="1" s="1"/>
  <c r="L2111" i="1"/>
  <c r="M2111" i="1" s="1"/>
  <c r="L2112" i="1"/>
  <c r="M2112" i="1" s="1"/>
  <c r="L2113" i="1"/>
  <c r="M2113" i="1" s="1"/>
  <c r="L2114" i="1"/>
  <c r="M2114" i="1" s="1"/>
  <c r="L2115" i="1"/>
  <c r="M2115" i="1" s="1"/>
  <c r="L2116" i="1"/>
  <c r="M2116" i="1" s="1"/>
  <c r="L2117" i="1"/>
  <c r="M2117" i="1" s="1"/>
  <c r="L2118" i="1"/>
  <c r="M2118" i="1" s="1"/>
  <c r="L2119" i="1"/>
  <c r="M2119" i="1" s="1"/>
  <c r="L2120" i="1"/>
  <c r="M2120" i="1" s="1"/>
  <c r="L2121" i="1"/>
  <c r="M2121" i="1" s="1"/>
  <c r="L2122" i="1"/>
  <c r="M2122" i="1" s="1"/>
  <c r="L2123" i="1"/>
  <c r="M2123" i="1" s="1"/>
  <c r="L2124" i="1"/>
  <c r="M2124" i="1" s="1"/>
  <c r="L2125" i="1"/>
  <c r="M2125" i="1" s="1"/>
  <c r="L2126" i="1"/>
  <c r="M2126" i="1" s="1"/>
  <c r="L2127" i="1"/>
  <c r="M2127" i="1" s="1"/>
  <c r="L2128" i="1"/>
  <c r="M2128" i="1" s="1"/>
  <c r="L2129" i="1"/>
  <c r="M2129" i="1" s="1"/>
  <c r="L2130" i="1"/>
  <c r="M2130" i="1" s="1"/>
  <c r="L2131" i="1"/>
  <c r="M2131" i="1" s="1"/>
  <c r="L2132" i="1"/>
  <c r="M2132" i="1" s="1"/>
  <c r="L2133" i="1"/>
  <c r="M2133" i="1" s="1"/>
  <c r="L2134" i="1"/>
  <c r="M2134" i="1" s="1"/>
  <c r="L2135" i="1"/>
  <c r="M2135" i="1" s="1"/>
  <c r="L2136" i="1"/>
  <c r="M2136" i="1" s="1"/>
  <c r="L2137" i="1"/>
  <c r="M2137" i="1" s="1"/>
  <c r="L2138" i="1"/>
  <c r="M2138" i="1" s="1"/>
  <c r="L2139" i="1"/>
  <c r="M2139" i="1" s="1"/>
  <c r="L2140" i="1"/>
  <c r="M2140" i="1" s="1"/>
  <c r="L2141" i="1"/>
  <c r="M2141" i="1" s="1"/>
  <c r="L2142" i="1"/>
  <c r="M2142" i="1" s="1"/>
  <c r="L2143" i="1"/>
  <c r="M2143" i="1" s="1"/>
  <c r="L2144" i="1"/>
  <c r="M2144" i="1" s="1"/>
  <c r="L2145" i="1"/>
  <c r="M2145" i="1" s="1"/>
  <c r="L2146" i="1"/>
  <c r="M2146" i="1" s="1"/>
  <c r="L2147" i="1"/>
  <c r="M2147" i="1" s="1"/>
  <c r="L2148" i="1"/>
  <c r="M2148" i="1" s="1"/>
  <c r="L2149" i="1"/>
  <c r="M2149" i="1" s="1"/>
  <c r="L2150" i="1"/>
  <c r="M2150" i="1" s="1"/>
  <c r="L2151" i="1"/>
  <c r="M2151" i="1" s="1"/>
  <c r="L2152" i="1"/>
  <c r="M2152" i="1" s="1"/>
  <c r="L2153" i="1"/>
  <c r="M2153" i="1" s="1"/>
  <c r="L2154" i="1"/>
  <c r="M2154" i="1" s="1"/>
  <c r="L2155" i="1"/>
  <c r="M2155" i="1" s="1"/>
  <c r="L2156" i="1"/>
  <c r="M2156" i="1" s="1"/>
  <c r="L2157" i="1"/>
  <c r="M2157" i="1" s="1"/>
  <c r="L2158" i="1"/>
  <c r="M2158" i="1" s="1"/>
  <c r="L2159" i="1"/>
  <c r="M2159" i="1" s="1"/>
  <c r="L2160" i="1"/>
  <c r="M2160" i="1" s="1"/>
  <c r="L2161" i="1"/>
  <c r="M2161" i="1" s="1"/>
  <c r="L2162" i="1"/>
  <c r="M2162" i="1" s="1"/>
  <c r="L2163" i="1"/>
  <c r="M2163" i="1" s="1"/>
  <c r="L2164" i="1"/>
  <c r="M2164" i="1" s="1"/>
  <c r="L2165" i="1"/>
  <c r="M2165" i="1" s="1"/>
  <c r="L2166" i="1"/>
  <c r="M2166" i="1" s="1"/>
  <c r="L2167" i="1"/>
  <c r="M2167" i="1" s="1"/>
  <c r="L2168" i="1"/>
  <c r="M2168" i="1" s="1"/>
  <c r="L2169" i="1"/>
  <c r="M2169" i="1" s="1"/>
  <c r="L2170" i="1"/>
  <c r="M2170" i="1" s="1"/>
  <c r="L2171" i="1"/>
  <c r="M2171" i="1" s="1"/>
  <c r="L2172" i="1"/>
  <c r="M2172" i="1" s="1"/>
  <c r="L2173" i="1"/>
  <c r="M2173" i="1" s="1"/>
  <c r="L2174" i="1"/>
  <c r="M2174" i="1" s="1"/>
  <c r="L2175" i="1"/>
  <c r="M2175" i="1" s="1"/>
  <c r="L2176" i="1"/>
  <c r="M2176" i="1" s="1"/>
  <c r="L2177" i="1"/>
  <c r="M2177" i="1" s="1"/>
  <c r="L2178" i="1"/>
  <c r="M2178" i="1" s="1"/>
  <c r="L2179" i="1"/>
  <c r="M2179" i="1" s="1"/>
  <c r="L2180" i="1"/>
  <c r="M2180" i="1" s="1"/>
  <c r="L2181" i="1"/>
  <c r="M2181" i="1" s="1"/>
  <c r="L2182" i="1"/>
  <c r="M2182" i="1" s="1"/>
  <c r="L2183" i="1"/>
  <c r="M2183" i="1" s="1"/>
  <c r="L2184" i="1"/>
  <c r="M2184" i="1" s="1"/>
  <c r="L2185" i="1"/>
  <c r="M2185" i="1" s="1"/>
  <c r="L2186" i="1"/>
  <c r="M2186" i="1" s="1"/>
  <c r="L2187" i="1"/>
  <c r="M2187" i="1" s="1"/>
  <c r="L2188" i="1"/>
  <c r="M2188" i="1" s="1"/>
  <c r="L2189" i="1"/>
  <c r="M2189" i="1" s="1"/>
  <c r="L2190" i="1"/>
  <c r="M2190" i="1" s="1"/>
  <c r="L2191" i="1"/>
  <c r="M2191" i="1" s="1"/>
  <c r="L2192" i="1"/>
  <c r="M2192" i="1" s="1"/>
  <c r="L2193" i="1"/>
  <c r="M2193" i="1" s="1"/>
  <c r="L2194" i="1"/>
  <c r="M2194" i="1" s="1"/>
  <c r="L2195" i="1"/>
  <c r="M2195" i="1" s="1"/>
  <c r="L2196" i="1"/>
  <c r="M2196" i="1" s="1"/>
  <c r="L2197" i="1"/>
  <c r="M2197" i="1" s="1"/>
  <c r="L2198" i="1"/>
  <c r="M2198" i="1" s="1"/>
  <c r="L2199" i="1"/>
  <c r="M2199" i="1" s="1"/>
  <c r="L2200" i="1"/>
  <c r="M2200" i="1" s="1"/>
  <c r="L2201" i="1"/>
  <c r="M2201" i="1" s="1"/>
  <c r="L2202" i="1"/>
  <c r="M2202" i="1" s="1"/>
  <c r="L2203" i="1"/>
  <c r="M2203" i="1" s="1"/>
  <c r="L2204" i="1"/>
  <c r="M2204" i="1" s="1"/>
  <c r="L2205" i="1"/>
  <c r="M2205" i="1" s="1"/>
  <c r="L2206" i="1"/>
  <c r="M2206" i="1" s="1"/>
  <c r="L2207" i="1"/>
  <c r="M2207" i="1" s="1"/>
  <c r="L2208" i="1"/>
  <c r="M2208" i="1" s="1"/>
  <c r="L2209" i="1"/>
  <c r="M2209" i="1" s="1"/>
  <c r="L2210" i="1"/>
  <c r="M2210" i="1" s="1"/>
  <c r="L2211" i="1"/>
  <c r="M2211" i="1" s="1"/>
  <c r="L2212" i="1"/>
  <c r="M2212" i="1" s="1"/>
  <c r="L2213" i="1"/>
  <c r="M2213" i="1" s="1"/>
  <c r="L2214" i="1"/>
  <c r="M2214" i="1" s="1"/>
  <c r="L2215" i="1"/>
  <c r="M2215" i="1" s="1"/>
  <c r="L2216" i="1"/>
  <c r="M2216" i="1" s="1"/>
  <c r="L2217" i="1"/>
  <c r="M2217" i="1" s="1"/>
  <c r="L2218" i="1"/>
  <c r="M2218" i="1" s="1"/>
  <c r="L2219" i="1"/>
  <c r="M2219" i="1" s="1"/>
  <c r="L2220" i="1"/>
  <c r="M2220" i="1" s="1"/>
  <c r="L2221" i="1"/>
  <c r="M2221" i="1" s="1"/>
  <c r="L2222" i="1"/>
  <c r="M2222" i="1" s="1"/>
  <c r="L2223" i="1"/>
  <c r="M2223" i="1" s="1"/>
  <c r="L2224" i="1"/>
  <c r="M2224" i="1" s="1"/>
  <c r="L2225" i="1"/>
  <c r="M2225" i="1" s="1"/>
  <c r="L2226" i="1"/>
  <c r="M2226" i="1" s="1"/>
  <c r="L2227" i="1"/>
  <c r="M2227" i="1" s="1"/>
  <c r="L2228" i="1"/>
  <c r="M2228" i="1" s="1"/>
  <c r="L2229" i="1"/>
  <c r="M2229" i="1" s="1"/>
  <c r="L2230" i="1"/>
  <c r="M2230" i="1" s="1"/>
  <c r="L2231" i="1"/>
  <c r="M2231" i="1" s="1"/>
  <c r="L2232" i="1"/>
  <c r="M2232" i="1" s="1"/>
  <c r="L2233" i="1"/>
  <c r="M2233" i="1" s="1"/>
  <c r="L2234" i="1"/>
  <c r="M2234" i="1" s="1"/>
  <c r="L2235" i="1"/>
  <c r="M2235" i="1" s="1"/>
  <c r="L2236" i="1"/>
  <c r="M2236" i="1" s="1"/>
  <c r="L2237" i="1"/>
  <c r="M2237" i="1" s="1"/>
  <c r="L2238" i="1"/>
  <c r="M2238" i="1" s="1"/>
  <c r="L2239" i="1"/>
  <c r="M2239" i="1" s="1"/>
  <c r="L2240" i="1"/>
  <c r="M2240" i="1" s="1"/>
  <c r="L2241" i="1"/>
  <c r="M2241" i="1" s="1"/>
  <c r="L2242" i="1"/>
  <c r="M2242" i="1" s="1"/>
  <c r="L2243" i="1"/>
  <c r="M2243" i="1" s="1"/>
  <c r="L2244" i="1"/>
  <c r="M2244" i="1" s="1"/>
  <c r="L2245" i="1"/>
  <c r="M2245" i="1" s="1"/>
  <c r="L2246" i="1"/>
  <c r="M2246" i="1" s="1"/>
  <c r="L2247" i="1"/>
  <c r="M2247" i="1" s="1"/>
  <c r="L2248" i="1"/>
  <c r="M2248" i="1" s="1"/>
  <c r="L2249" i="1"/>
  <c r="M2249" i="1" s="1"/>
  <c r="L2250" i="1"/>
  <c r="M2250" i="1" s="1"/>
  <c r="L2251" i="1"/>
  <c r="M2251" i="1" s="1"/>
  <c r="L2252" i="1"/>
  <c r="M2252" i="1" s="1"/>
  <c r="L2253" i="1"/>
  <c r="M2253" i="1" s="1"/>
  <c r="L2254" i="1"/>
  <c r="M2254" i="1" s="1"/>
  <c r="L2255" i="1"/>
  <c r="M2255" i="1" s="1"/>
  <c r="L2256" i="1"/>
  <c r="M2256" i="1" s="1"/>
  <c r="L2257" i="1"/>
  <c r="M2257" i="1" s="1"/>
  <c r="L2258" i="1"/>
  <c r="M2258" i="1" s="1"/>
  <c r="L2259" i="1"/>
  <c r="M2259" i="1" s="1"/>
  <c r="L2260" i="1"/>
  <c r="M2260" i="1" s="1"/>
  <c r="L2261" i="1"/>
  <c r="M2261" i="1" s="1"/>
  <c r="L2262" i="1"/>
  <c r="M2262" i="1" s="1"/>
  <c r="L2263" i="1"/>
  <c r="M2263" i="1" s="1"/>
  <c r="L2264" i="1"/>
  <c r="M2264" i="1" s="1"/>
  <c r="L2265" i="1"/>
  <c r="M2265" i="1" s="1"/>
  <c r="L2266" i="1"/>
  <c r="M2266" i="1" s="1"/>
  <c r="L2267" i="1"/>
  <c r="M2267" i="1" s="1"/>
  <c r="L2268" i="1"/>
  <c r="M2268" i="1" s="1"/>
  <c r="L2269" i="1"/>
  <c r="M2269" i="1" s="1"/>
  <c r="L2270" i="1"/>
  <c r="M2270" i="1" s="1"/>
  <c r="L2271" i="1"/>
  <c r="M2271" i="1" s="1"/>
  <c r="L2272" i="1"/>
  <c r="M2272" i="1" s="1"/>
  <c r="L2273" i="1"/>
  <c r="M2273" i="1" s="1"/>
  <c r="L2274" i="1"/>
  <c r="M2274" i="1" s="1"/>
  <c r="L2275" i="1"/>
  <c r="M2275" i="1" s="1"/>
  <c r="L2276" i="1"/>
  <c r="M2276" i="1" s="1"/>
  <c r="L2277" i="1"/>
  <c r="M2277" i="1" s="1"/>
  <c r="L2278" i="1"/>
  <c r="M2278" i="1" s="1"/>
  <c r="L2279" i="1"/>
  <c r="M2279" i="1" s="1"/>
  <c r="L2280" i="1"/>
  <c r="M2280" i="1" s="1"/>
  <c r="L2281" i="1"/>
  <c r="M2281" i="1" s="1"/>
  <c r="L2282" i="1"/>
  <c r="M2282" i="1" s="1"/>
  <c r="L2283" i="1"/>
  <c r="M2283" i="1" s="1"/>
  <c r="L2284" i="1"/>
  <c r="M2284" i="1" s="1"/>
  <c r="L2285" i="1"/>
  <c r="M2285" i="1" s="1"/>
  <c r="L2286" i="1"/>
  <c r="M2286" i="1" s="1"/>
  <c r="L2287" i="1"/>
  <c r="M2287" i="1" s="1"/>
  <c r="L2288" i="1"/>
  <c r="M2288" i="1" s="1"/>
  <c r="L2289" i="1"/>
  <c r="M2289" i="1" s="1"/>
  <c r="L2290" i="1"/>
  <c r="M2290" i="1" s="1"/>
  <c r="L2291" i="1"/>
  <c r="M2291" i="1" s="1"/>
  <c r="L2292" i="1"/>
  <c r="M2292" i="1" s="1"/>
  <c r="L2293" i="1"/>
  <c r="M2293" i="1" s="1"/>
  <c r="L2294" i="1"/>
  <c r="M2294" i="1" s="1"/>
  <c r="L2295" i="1"/>
  <c r="M2295" i="1" s="1"/>
  <c r="L2296" i="1"/>
  <c r="M2296" i="1" s="1"/>
  <c r="L2297" i="1"/>
  <c r="M2297" i="1" s="1"/>
  <c r="L2298" i="1"/>
  <c r="M2298" i="1" s="1"/>
  <c r="L2299" i="1"/>
  <c r="M2299" i="1" s="1"/>
  <c r="L2300" i="1"/>
  <c r="M2300" i="1" s="1"/>
  <c r="L2301" i="1"/>
  <c r="M2301" i="1" s="1"/>
  <c r="L2302" i="1"/>
  <c r="M2302" i="1" s="1"/>
  <c r="L2303" i="1"/>
  <c r="M2303" i="1" s="1"/>
  <c r="L2304" i="1"/>
  <c r="M2304" i="1" s="1"/>
  <c r="L2305" i="1"/>
  <c r="M2305" i="1" s="1"/>
  <c r="L2306" i="1"/>
  <c r="M2306" i="1" s="1"/>
  <c r="L2307" i="1"/>
  <c r="M2307" i="1" s="1"/>
  <c r="L2308" i="1"/>
  <c r="M2308" i="1" s="1"/>
  <c r="L2309" i="1"/>
  <c r="M2309" i="1" s="1"/>
  <c r="L2310" i="1"/>
  <c r="M2310" i="1" s="1"/>
  <c r="L2311" i="1"/>
  <c r="M2311" i="1" s="1"/>
  <c r="L2312" i="1"/>
  <c r="M2312" i="1" s="1"/>
  <c r="L2313" i="1"/>
  <c r="M2313" i="1" s="1"/>
  <c r="L2314" i="1"/>
  <c r="M2314" i="1" s="1"/>
  <c r="L2315" i="1"/>
  <c r="M2315" i="1" s="1"/>
  <c r="L2316" i="1"/>
  <c r="M2316" i="1" s="1"/>
  <c r="L2317" i="1"/>
  <c r="M2317" i="1" s="1"/>
  <c r="L2318" i="1"/>
  <c r="M2318" i="1" s="1"/>
  <c r="L2319" i="1"/>
  <c r="M2319" i="1" s="1"/>
  <c r="L2320" i="1"/>
  <c r="M2320" i="1" s="1"/>
  <c r="L2321" i="1"/>
  <c r="M2321" i="1" s="1"/>
  <c r="L2322" i="1"/>
  <c r="M2322" i="1" s="1"/>
  <c r="L2323" i="1"/>
  <c r="M2323" i="1" s="1"/>
  <c r="L2324" i="1"/>
  <c r="M2324" i="1" s="1"/>
  <c r="L2325" i="1"/>
  <c r="M2325" i="1" s="1"/>
  <c r="L2326" i="1"/>
  <c r="M2326" i="1" s="1"/>
  <c r="L2327" i="1"/>
  <c r="M2327" i="1" s="1"/>
  <c r="L2328" i="1"/>
  <c r="M2328" i="1" s="1"/>
  <c r="L2329" i="1"/>
  <c r="M2329" i="1" s="1"/>
  <c r="L2330" i="1"/>
  <c r="M2330" i="1" s="1"/>
  <c r="L2331" i="1"/>
  <c r="M2331" i="1" s="1"/>
  <c r="L2332" i="1"/>
  <c r="M2332" i="1" s="1"/>
  <c r="L2333" i="1"/>
  <c r="M2333" i="1" s="1"/>
  <c r="L2334" i="1"/>
  <c r="M2334" i="1" s="1"/>
  <c r="L2335" i="1"/>
  <c r="M2335" i="1" s="1"/>
  <c r="L2336" i="1"/>
  <c r="M2336" i="1" s="1"/>
  <c r="L2337" i="1"/>
  <c r="M2337" i="1" s="1"/>
  <c r="L2338" i="1"/>
  <c r="M2338" i="1" s="1"/>
  <c r="L2339" i="1"/>
  <c r="M2339" i="1" s="1"/>
  <c r="L2340" i="1"/>
  <c r="M2340" i="1" s="1"/>
  <c r="L2341" i="1"/>
  <c r="M2341" i="1" s="1"/>
  <c r="L2342" i="1"/>
  <c r="M2342" i="1" s="1"/>
  <c r="L2343" i="1"/>
  <c r="M2343" i="1" s="1"/>
  <c r="L2344" i="1"/>
  <c r="M2344" i="1" s="1"/>
  <c r="L2345" i="1"/>
  <c r="M2345" i="1" s="1"/>
  <c r="L2346" i="1"/>
  <c r="M2346" i="1" s="1"/>
  <c r="L2347" i="1"/>
  <c r="M2347" i="1" s="1"/>
  <c r="L2348" i="1"/>
  <c r="M2348" i="1" s="1"/>
  <c r="L2349" i="1"/>
  <c r="M2349" i="1" s="1"/>
  <c r="L2350" i="1"/>
  <c r="M2350" i="1" s="1"/>
  <c r="L2351" i="1"/>
  <c r="M2351" i="1" s="1"/>
  <c r="L2352" i="1"/>
  <c r="M2352" i="1" s="1"/>
  <c r="L2353" i="1"/>
  <c r="M2353" i="1" s="1"/>
  <c r="L2354" i="1"/>
  <c r="M2354" i="1" s="1"/>
  <c r="L2355" i="1"/>
  <c r="M2355" i="1" s="1"/>
  <c r="L2356" i="1"/>
  <c r="M2356" i="1" s="1"/>
  <c r="L2357" i="1"/>
  <c r="M2357" i="1" s="1"/>
  <c r="L2358" i="1"/>
  <c r="M2358" i="1" s="1"/>
  <c r="L2359" i="1"/>
  <c r="M2359" i="1" s="1"/>
  <c r="L2360" i="1"/>
  <c r="M2360" i="1" s="1"/>
  <c r="L2361" i="1"/>
  <c r="M2361" i="1" s="1"/>
  <c r="L2362" i="1"/>
  <c r="M2362" i="1" s="1"/>
  <c r="L2363" i="1"/>
  <c r="M2363" i="1" s="1"/>
  <c r="L2364" i="1"/>
  <c r="M2364" i="1" s="1"/>
  <c r="L2365" i="1"/>
  <c r="M2365" i="1" s="1"/>
  <c r="L2366" i="1"/>
  <c r="M2366" i="1" s="1"/>
  <c r="L2367" i="1"/>
  <c r="M2367" i="1" s="1"/>
  <c r="L2368" i="1"/>
  <c r="M2368" i="1" s="1"/>
  <c r="L2369" i="1"/>
  <c r="M2369" i="1" s="1"/>
  <c r="L2370" i="1"/>
  <c r="M2370" i="1" s="1"/>
  <c r="L2371" i="1"/>
  <c r="M2371" i="1" s="1"/>
  <c r="L2372" i="1"/>
  <c r="M2372" i="1" s="1"/>
  <c r="L2373" i="1"/>
  <c r="M2373" i="1" s="1"/>
  <c r="L2374" i="1"/>
  <c r="M2374" i="1" s="1"/>
  <c r="L2375" i="1"/>
  <c r="M2375" i="1" s="1"/>
  <c r="L2376" i="1"/>
  <c r="M2376" i="1" s="1"/>
  <c r="L2377" i="1"/>
  <c r="M2377" i="1" s="1"/>
  <c r="L2378" i="1"/>
  <c r="M2378" i="1" s="1"/>
  <c r="L2379" i="1"/>
  <c r="M2379" i="1" s="1"/>
  <c r="L2380" i="1"/>
  <c r="M2380" i="1" s="1"/>
  <c r="L2381" i="1"/>
  <c r="M2381" i="1" s="1"/>
  <c r="L2382" i="1"/>
  <c r="M2382" i="1" s="1"/>
  <c r="L2383" i="1"/>
  <c r="M2383" i="1" s="1"/>
  <c r="L2384" i="1"/>
  <c r="M2384" i="1" s="1"/>
  <c r="L2385" i="1"/>
  <c r="M2385" i="1" s="1"/>
  <c r="L2386" i="1"/>
  <c r="M2386" i="1" s="1"/>
  <c r="L2387" i="1"/>
  <c r="M2387" i="1" s="1"/>
  <c r="L2388" i="1"/>
  <c r="M2388" i="1" s="1"/>
  <c r="L2389" i="1"/>
  <c r="M2389" i="1" s="1"/>
  <c r="L2390" i="1"/>
  <c r="M2390" i="1" s="1"/>
  <c r="L2391" i="1"/>
  <c r="M2391" i="1" s="1"/>
  <c r="L2392" i="1"/>
  <c r="M2392" i="1" s="1"/>
  <c r="L2393" i="1"/>
  <c r="M2393" i="1" s="1"/>
  <c r="L2394" i="1"/>
  <c r="M2394" i="1" s="1"/>
  <c r="L2395" i="1"/>
  <c r="M2395" i="1" s="1"/>
  <c r="L2396" i="1"/>
  <c r="M2396" i="1" s="1"/>
  <c r="L2397" i="1"/>
  <c r="M2397" i="1" s="1"/>
  <c r="L2398" i="1"/>
  <c r="M2398" i="1" s="1"/>
  <c r="L2399" i="1"/>
  <c r="M2399" i="1" s="1"/>
  <c r="L2400" i="1"/>
  <c r="M2400" i="1" s="1"/>
  <c r="L2401" i="1"/>
  <c r="M2401" i="1" s="1"/>
  <c r="L2402" i="1"/>
  <c r="M2402" i="1" s="1"/>
  <c r="L2403" i="1"/>
  <c r="M2403" i="1" s="1"/>
  <c r="L2404" i="1"/>
  <c r="M2404" i="1" s="1"/>
  <c r="L2405" i="1"/>
  <c r="M2405" i="1" s="1"/>
  <c r="L2406" i="1"/>
  <c r="M2406" i="1" s="1"/>
  <c r="L2407" i="1"/>
  <c r="M2407" i="1" s="1"/>
  <c r="L2408" i="1"/>
  <c r="M2408" i="1" s="1"/>
  <c r="L2409" i="1"/>
  <c r="M2409" i="1" s="1"/>
  <c r="L2410" i="1"/>
  <c r="M2410" i="1" s="1"/>
  <c r="L2411" i="1"/>
  <c r="M2411" i="1" s="1"/>
  <c r="L2412" i="1"/>
  <c r="M2412" i="1" s="1"/>
  <c r="L2413" i="1"/>
  <c r="M2413" i="1" s="1"/>
  <c r="L2414" i="1"/>
  <c r="M2414" i="1" s="1"/>
  <c r="L2415" i="1"/>
  <c r="M2415" i="1" s="1"/>
  <c r="L2416" i="1"/>
  <c r="M2416" i="1" s="1"/>
  <c r="L2417" i="1"/>
  <c r="M2417" i="1" s="1"/>
  <c r="L2418" i="1"/>
  <c r="M2418" i="1" s="1"/>
  <c r="L2419" i="1"/>
  <c r="M2419" i="1" s="1"/>
  <c r="L2420" i="1"/>
  <c r="M2420" i="1" s="1"/>
  <c r="L2421" i="1"/>
  <c r="M2421" i="1" s="1"/>
  <c r="L2422" i="1"/>
  <c r="M2422" i="1" s="1"/>
  <c r="L2423" i="1"/>
  <c r="M2423" i="1" s="1"/>
  <c r="L2424" i="1"/>
  <c r="M2424" i="1" s="1"/>
  <c r="L2425" i="1"/>
  <c r="M2425" i="1" s="1"/>
  <c r="L2426" i="1"/>
  <c r="M2426" i="1" s="1"/>
  <c r="L2427" i="1"/>
  <c r="M2427" i="1" s="1"/>
  <c r="L2428" i="1"/>
  <c r="M2428" i="1" s="1"/>
  <c r="L2429" i="1"/>
  <c r="M2429" i="1" s="1"/>
  <c r="L2430" i="1"/>
  <c r="M2430" i="1" s="1"/>
  <c r="L2431" i="1"/>
  <c r="M2431" i="1" s="1"/>
  <c r="L2432" i="1"/>
  <c r="M2432" i="1" s="1"/>
  <c r="L2433" i="1"/>
  <c r="M2433" i="1" s="1"/>
  <c r="L2434" i="1"/>
  <c r="M2434" i="1" s="1"/>
  <c r="L2435" i="1"/>
  <c r="M2435" i="1" s="1"/>
  <c r="L2436" i="1"/>
  <c r="M2436" i="1" s="1"/>
  <c r="L2437" i="1"/>
  <c r="M2437" i="1" s="1"/>
  <c r="L2438" i="1"/>
  <c r="M2438" i="1" s="1"/>
  <c r="L2439" i="1"/>
  <c r="M2439" i="1" s="1"/>
  <c r="L2440" i="1"/>
  <c r="M2440" i="1" s="1"/>
  <c r="L2441" i="1"/>
  <c r="M2441" i="1" s="1"/>
  <c r="L2442" i="1"/>
  <c r="M2442" i="1" s="1"/>
  <c r="L2443" i="1"/>
  <c r="M2443" i="1" s="1"/>
  <c r="L2444" i="1"/>
  <c r="M2444" i="1" s="1"/>
  <c r="L2445" i="1"/>
  <c r="M2445" i="1" s="1"/>
  <c r="L2446" i="1"/>
  <c r="M2446" i="1" s="1"/>
  <c r="L2447" i="1"/>
  <c r="M2447" i="1" s="1"/>
  <c r="L2448" i="1"/>
  <c r="M2448" i="1" s="1"/>
  <c r="L2449" i="1"/>
  <c r="M2449" i="1" s="1"/>
  <c r="L2450" i="1"/>
  <c r="M2450" i="1" s="1"/>
  <c r="L2451" i="1"/>
  <c r="M2451" i="1" s="1"/>
  <c r="L2452" i="1"/>
  <c r="M2452" i="1" s="1"/>
  <c r="L2453" i="1"/>
  <c r="M2453" i="1" s="1"/>
  <c r="L2454" i="1"/>
  <c r="M2454" i="1" s="1"/>
  <c r="L2455" i="1"/>
  <c r="M2455" i="1" s="1"/>
  <c r="L2456" i="1"/>
  <c r="M2456" i="1" s="1"/>
  <c r="L2457" i="1"/>
  <c r="M2457" i="1" s="1"/>
  <c r="L2458" i="1"/>
  <c r="M2458" i="1" s="1"/>
  <c r="L2459" i="1"/>
  <c r="M2459" i="1" s="1"/>
  <c r="L2460" i="1"/>
  <c r="M2460" i="1" s="1"/>
  <c r="L2461" i="1"/>
  <c r="M2461" i="1" s="1"/>
  <c r="L2462" i="1"/>
  <c r="M2462" i="1" s="1"/>
  <c r="L2463" i="1"/>
  <c r="M2463" i="1" s="1"/>
  <c r="L2464" i="1"/>
  <c r="M2464" i="1" s="1"/>
  <c r="L2465" i="1"/>
  <c r="M2465" i="1" s="1"/>
  <c r="L2466" i="1"/>
  <c r="M2466" i="1" s="1"/>
  <c r="L2467" i="1"/>
  <c r="M2467" i="1" s="1"/>
  <c r="L2468" i="1"/>
  <c r="M2468" i="1" s="1"/>
  <c r="L2469" i="1"/>
  <c r="M2469" i="1" s="1"/>
  <c r="L2470" i="1"/>
  <c r="M2470" i="1" s="1"/>
  <c r="L2471" i="1"/>
  <c r="M2471" i="1" s="1"/>
  <c r="L2472" i="1"/>
  <c r="M2472" i="1" s="1"/>
  <c r="L2473" i="1"/>
  <c r="M2473" i="1" s="1"/>
  <c r="L2474" i="1"/>
  <c r="M2474" i="1" s="1"/>
  <c r="L2475" i="1"/>
  <c r="M2475" i="1" s="1"/>
  <c r="L2476" i="1"/>
  <c r="M2476" i="1" s="1"/>
  <c r="L2477" i="1"/>
  <c r="M2477" i="1" s="1"/>
  <c r="L2478" i="1"/>
  <c r="M2478" i="1" s="1"/>
  <c r="L2479" i="1"/>
  <c r="M2479" i="1" s="1"/>
  <c r="L2480" i="1"/>
  <c r="M2480" i="1" s="1"/>
  <c r="L2481" i="1"/>
  <c r="M2481" i="1" s="1"/>
  <c r="L2482" i="1"/>
  <c r="M2482" i="1" s="1"/>
  <c r="L2483" i="1"/>
  <c r="M2483" i="1" s="1"/>
  <c r="L2484" i="1"/>
  <c r="M2484" i="1" s="1"/>
  <c r="L2485" i="1"/>
  <c r="M2485" i="1" s="1"/>
  <c r="L2486" i="1"/>
  <c r="M2486" i="1" s="1"/>
  <c r="L2487" i="1"/>
  <c r="M2487" i="1" s="1"/>
  <c r="L2488" i="1"/>
  <c r="M2488" i="1" s="1"/>
  <c r="L2489" i="1"/>
  <c r="M2489" i="1" s="1"/>
  <c r="L2490" i="1"/>
  <c r="M2490" i="1" s="1"/>
  <c r="L2491" i="1"/>
  <c r="M2491" i="1" s="1"/>
  <c r="L2492" i="1"/>
  <c r="M2492" i="1" s="1"/>
  <c r="L2493" i="1"/>
  <c r="M2493" i="1" s="1"/>
  <c r="L2494" i="1"/>
  <c r="M2494" i="1" s="1"/>
  <c r="L2495" i="1"/>
  <c r="M2495" i="1" s="1"/>
  <c r="L2496" i="1"/>
  <c r="M2496" i="1" s="1"/>
  <c r="L2497" i="1"/>
  <c r="M2497" i="1" s="1"/>
  <c r="L2498" i="1"/>
  <c r="M2498" i="1" s="1"/>
  <c r="L2499" i="1"/>
  <c r="M2499" i="1" s="1"/>
  <c r="L2500" i="1"/>
  <c r="M2500" i="1" s="1"/>
  <c r="L2501" i="1"/>
  <c r="M2501" i="1" s="1"/>
  <c r="L2502" i="1"/>
  <c r="M2502" i="1" s="1"/>
  <c r="L2503" i="1"/>
  <c r="M2503" i="1" s="1"/>
  <c r="L2504" i="1"/>
  <c r="M2504" i="1" s="1"/>
  <c r="L2505" i="1"/>
  <c r="M2505" i="1" s="1"/>
  <c r="L2506" i="1"/>
  <c r="M2506" i="1" s="1"/>
  <c r="L2507" i="1"/>
  <c r="M2507" i="1" s="1"/>
  <c r="L2508" i="1"/>
  <c r="M2508" i="1" s="1"/>
  <c r="L2509" i="1"/>
  <c r="M2509" i="1" s="1"/>
  <c r="L2510" i="1"/>
  <c r="M2510" i="1" s="1"/>
  <c r="L2511" i="1"/>
  <c r="M2511" i="1" s="1"/>
  <c r="L2512" i="1"/>
  <c r="M2512" i="1" s="1"/>
  <c r="L2513" i="1"/>
  <c r="M2513" i="1" s="1"/>
  <c r="L2514" i="1"/>
  <c r="M2514" i="1" s="1"/>
  <c r="L2515" i="1"/>
  <c r="M2515" i="1" s="1"/>
  <c r="L2516" i="1"/>
  <c r="M2516" i="1" s="1"/>
  <c r="L2517" i="1"/>
  <c r="M2517" i="1" s="1"/>
  <c r="L2518" i="1"/>
  <c r="M2518" i="1" s="1"/>
  <c r="L2519" i="1"/>
  <c r="M2519" i="1" s="1"/>
  <c r="L2520" i="1"/>
  <c r="M2520" i="1" s="1"/>
  <c r="L2521" i="1"/>
  <c r="M2521" i="1" s="1"/>
  <c r="L2522" i="1"/>
  <c r="M2522" i="1" s="1"/>
  <c r="L2523" i="1"/>
  <c r="M2523" i="1" s="1"/>
  <c r="L2524" i="1"/>
  <c r="M2524" i="1" s="1"/>
  <c r="L2525" i="1"/>
  <c r="M2525" i="1" s="1"/>
  <c r="L2526" i="1"/>
  <c r="M2526" i="1" s="1"/>
  <c r="L2527" i="1"/>
  <c r="M2527" i="1" s="1"/>
  <c r="L2528" i="1"/>
  <c r="M2528" i="1" s="1"/>
  <c r="L2529" i="1"/>
  <c r="M2529" i="1" s="1"/>
  <c r="L2530" i="1"/>
  <c r="M2530" i="1" s="1"/>
  <c r="L2531" i="1"/>
  <c r="M2531" i="1" s="1"/>
  <c r="L2532" i="1"/>
  <c r="M2532" i="1" s="1"/>
  <c r="L2533" i="1"/>
  <c r="M2533" i="1" s="1"/>
  <c r="L2534" i="1"/>
  <c r="M2534" i="1" s="1"/>
  <c r="L2535" i="1"/>
  <c r="M2535" i="1" s="1"/>
  <c r="L2536" i="1"/>
  <c r="M2536" i="1" s="1"/>
  <c r="L2537" i="1"/>
  <c r="M2537" i="1" s="1"/>
  <c r="L2538" i="1"/>
  <c r="M2538" i="1" s="1"/>
  <c r="L2539" i="1"/>
  <c r="M2539" i="1" s="1"/>
  <c r="L2540" i="1"/>
  <c r="M2540" i="1" s="1"/>
  <c r="L2541" i="1"/>
  <c r="M2541" i="1" s="1"/>
  <c r="L2542" i="1"/>
  <c r="M2542" i="1" s="1"/>
  <c r="L2543" i="1"/>
  <c r="M2543" i="1" s="1"/>
  <c r="L2544" i="1"/>
  <c r="M2544" i="1" s="1"/>
  <c r="L2545" i="1"/>
  <c r="M2545" i="1" s="1"/>
  <c r="L2546" i="1"/>
  <c r="M2546" i="1" s="1"/>
  <c r="L2547" i="1"/>
  <c r="M2547" i="1" s="1"/>
  <c r="L2548" i="1"/>
  <c r="M2548" i="1" s="1"/>
  <c r="L2549" i="1"/>
  <c r="M2549" i="1" s="1"/>
  <c r="L2550" i="1"/>
  <c r="M2550" i="1" s="1"/>
  <c r="L2551" i="1"/>
  <c r="M2551" i="1" s="1"/>
  <c r="L2552" i="1"/>
  <c r="M2552" i="1" s="1"/>
  <c r="L2553" i="1"/>
  <c r="M2553" i="1" s="1"/>
  <c r="L2554" i="1"/>
  <c r="M2554" i="1" s="1"/>
  <c r="L2555" i="1"/>
  <c r="M2555" i="1" s="1"/>
  <c r="L2556" i="1"/>
  <c r="M2556" i="1" s="1"/>
  <c r="L2557" i="1"/>
  <c r="M2557" i="1" s="1"/>
  <c r="L2558" i="1"/>
  <c r="M2558" i="1" s="1"/>
  <c r="L2559" i="1"/>
  <c r="M2559" i="1" s="1"/>
  <c r="L2560" i="1"/>
  <c r="M2560" i="1" s="1"/>
  <c r="L2561" i="1"/>
  <c r="M2561" i="1" s="1"/>
  <c r="L2562" i="1"/>
  <c r="M2562" i="1" s="1"/>
  <c r="L2563" i="1"/>
  <c r="M2563" i="1" s="1"/>
  <c r="L2564" i="1"/>
  <c r="M2564" i="1" s="1"/>
  <c r="L2565" i="1"/>
  <c r="M2565" i="1" s="1"/>
  <c r="L2566" i="1"/>
  <c r="M2566" i="1" s="1"/>
  <c r="L2567" i="1"/>
  <c r="M2567" i="1" s="1"/>
  <c r="L2568" i="1"/>
  <c r="M2568" i="1" s="1"/>
  <c r="L2569" i="1"/>
  <c r="M2569" i="1" s="1"/>
  <c r="L2570" i="1"/>
  <c r="M2570" i="1" s="1"/>
  <c r="L2571" i="1"/>
  <c r="M2571" i="1" s="1"/>
  <c r="L2572" i="1"/>
  <c r="M2572" i="1" s="1"/>
  <c r="L2573" i="1"/>
  <c r="M2573" i="1" s="1"/>
  <c r="L2574" i="1"/>
  <c r="M2574" i="1" s="1"/>
  <c r="L2575" i="1"/>
  <c r="M2575" i="1" s="1"/>
  <c r="L2576" i="1"/>
  <c r="M2576" i="1" s="1"/>
  <c r="L2577" i="1"/>
  <c r="M2577" i="1" s="1"/>
  <c r="L2578" i="1"/>
  <c r="M2578" i="1" s="1"/>
  <c r="L2579" i="1"/>
  <c r="M2579" i="1" s="1"/>
  <c r="L2580" i="1"/>
  <c r="M2580" i="1" s="1"/>
  <c r="L2581" i="1"/>
  <c r="M2581" i="1" s="1"/>
  <c r="L2582" i="1"/>
  <c r="M2582" i="1" s="1"/>
  <c r="L2583" i="1"/>
  <c r="M2583" i="1" s="1"/>
  <c r="L2584" i="1"/>
  <c r="M2584" i="1" s="1"/>
  <c r="L2585" i="1"/>
  <c r="M2585" i="1" s="1"/>
  <c r="L2586" i="1"/>
  <c r="M2586" i="1" s="1"/>
  <c r="L2587" i="1"/>
  <c r="M2587" i="1" s="1"/>
  <c r="L2588" i="1"/>
  <c r="M2588" i="1" s="1"/>
  <c r="L2589" i="1"/>
  <c r="M2589" i="1" s="1"/>
  <c r="L2590" i="1"/>
  <c r="M2590" i="1" s="1"/>
  <c r="L2591" i="1"/>
  <c r="M2591" i="1" s="1"/>
  <c r="L2592" i="1"/>
  <c r="M2592" i="1" s="1"/>
  <c r="L2593" i="1"/>
  <c r="M2593" i="1" s="1"/>
  <c r="L2594" i="1"/>
  <c r="M2594" i="1" s="1"/>
  <c r="L2595" i="1"/>
  <c r="M2595" i="1" s="1"/>
  <c r="L2596" i="1"/>
  <c r="M2596" i="1" s="1"/>
  <c r="L2597" i="1"/>
  <c r="M2597" i="1" s="1"/>
  <c r="L2598" i="1"/>
  <c r="M2598" i="1" s="1"/>
  <c r="L2599" i="1"/>
  <c r="M2599" i="1" s="1"/>
  <c r="L2600" i="1"/>
  <c r="M2600" i="1" s="1"/>
  <c r="L2601" i="1"/>
  <c r="M2601" i="1" s="1"/>
  <c r="L2602" i="1"/>
  <c r="M2602" i="1" s="1"/>
  <c r="L2603" i="1"/>
  <c r="M2603" i="1" s="1"/>
  <c r="L2604" i="1"/>
  <c r="M2604" i="1" s="1"/>
  <c r="L2605" i="1"/>
  <c r="M2605" i="1" s="1"/>
  <c r="L2606" i="1"/>
  <c r="M2606" i="1" s="1"/>
  <c r="L2607" i="1"/>
  <c r="M2607" i="1" s="1"/>
  <c r="L2608" i="1"/>
  <c r="M2608" i="1" s="1"/>
  <c r="L2609" i="1"/>
  <c r="M2609" i="1" s="1"/>
  <c r="L2610" i="1"/>
  <c r="M2610" i="1" s="1"/>
  <c r="L2611" i="1"/>
  <c r="M2611" i="1" s="1"/>
  <c r="L2612" i="1"/>
  <c r="M2612" i="1" s="1"/>
  <c r="L2613" i="1"/>
  <c r="M2613" i="1" s="1"/>
  <c r="L2614" i="1"/>
  <c r="M2614" i="1" s="1"/>
  <c r="L2615" i="1"/>
  <c r="M2615" i="1" s="1"/>
  <c r="L2616" i="1"/>
  <c r="M2616" i="1" s="1"/>
  <c r="L2617" i="1"/>
  <c r="M2617" i="1" s="1"/>
  <c r="L2618" i="1"/>
  <c r="M2618" i="1" s="1"/>
  <c r="L2619" i="1"/>
  <c r="M2619" i="1" s="1"/>
  <c r="L2620" i="1"/>
  <c r="M2620" i="1" s="1"/>
  <c r="L2621" i="1"/>
  <c r="M2621" i="1" s="1"/>
  <c r="L2622" i="1"/>
  <c r="M2622" i="1" s="1"/>
  <c r="L2623" i="1"/>
  <c r="M2623" i="1" s="1"/>
  <c r="L2624" i="1"/>
  <c r="M2624" i="1" s="1"/>
  <c r="L2625" i="1"/>
  <c r="M2625" i="1" s="1"/>
  <c r="L2626" i="1"/>
  <c r="M2626" i="1" s="1"/>
  <c r="L2627" i="1"/>
  <c r="M2627" i="1" s="1"/>
  <c r="L2628" i="1"/>
  <c r="M2628" i="1" s="1"/>
  <c r="L2629" i="1"/>
  <c r="M2629" i="1" s="1"/>
  <c r="L2630" i="1"/>
  <c r="M2630" i="1" s="1"/>
  <c r="L2631" i="1"/>
  <c r="M2631" i="1" s="1"/>
  <c r="L2632" i="1"/>
  <c r="M2632" i="1" s="1"/>
  <c r="L2633" i="1"/>
  <c r="M2633" i="1" s="1"/>
  <c r="L2634" i="1"/>
  <c r="M2634" i="1" s="1"/>
  <c r="L2635" i="1"/>
  <c r="M2635" i="1" s="1"/>
  <c r="L2636" i="1"/>
  <c r="M2636" i="1" s="1"/>
  <c r="L2637" i="1"/>
  <c r="M2637" i="1" s="1"/>
  <c r="L2638" i="1"/>
  <c r="M2638" i="1" s="1"/>
  <c r="L2639" i="1"/>
  <c r="M2639" i="1" s="1"/>
  <c r="L2640" i="1"/>
  <c r="M2640" i="1" s="1"/>
  <c r="L2641" i="1"/>
  <c r="M2641" i="1" s="1"/>
  <c r="L2642" i="1"/>
  <c r="M2642" i="1" s="1"/>
  <c r="L2643" i="1"/>
  <c r="M2643" i="1" s="1"/>
  <c r="L2644" i="1"/>
  <c r="M2644" i="1" s="1"/>
  <c r="L2645" i="1"/>
  <c r="M2645" i="1" s="1"/>
  <c r="L2646" i="1"/>
  <c r="M2646" i="1" s="1"/>
  <c r="L2647" i="1"/>
  <c r="M2647" i="1" s="1"/>
  <c r="L2648" i="1"/>
  <c r="M2648" i="1" s="1"/>
  <c r="L2649" i="1"/>
  <c r="M2649" i="1" s="1"/>
  <c r="L2650" i="1"/>
  <c r="M2650" i="1" s="1"/>
  <c r="L2651" i="1"/>
  <c r="M2651" i="1" s="1"/>
  <c r="L2652" i="1"/>
  <c r="M2652" i="1" s="1"/>
  <c r="L2653" i="1"/>
  <c r="M2653" i="1" s="1"/>
  <c r="L2654" i="1"/>
  <c r="M2654" i="1" s="1"/>
  <c r="L2655" i="1"/>
  <c r="M2655" i="1" s="1"/>
  <c r="L2656" i="1"/>
  <c r="M2656" i="1" s="1"/>
  <c r="L2657" i="1"/>
  <c r="M2657" i="1" s="1"/>
  <c r="L2658" i="1"/>
  <c r="M2658" i="1" s="1"/>
  <c r="L2659" i="1"/>
  <c r="M2659" i="1" s="1"/>
  <c r="L2660" i="1"/>
  <c r="M2660" i="1" s="1"/>
  <c r="L2661" i="1"/>
  <c r="M2661" i="1" s="1"/>
  <c r="L2662" i="1"/>
  <c r="M2662" i="1" s="1"/>
  <c r="L2663" i="1"/>
  <c r="M2663" i="1" s="1"/>
  <c r="L2664" i="1"/>
  <c r="M2664" i="1" s="1"/>
  <c r="L2665" i="1"/>
  <c r="M2665" i="1" s="1"/>
  <c r="L2666" i="1"/>
  <c r="M2666" i="1" s="1"/>
  <c r="L2667" i="1"/>
  <c r="M2667" i="1" s="1"/>
  <c r="L2668" i="1"/>
  <c r="M2668" i="1" s="1"/>
  <c r="L2669" i="1"/>
  <c r="M2669" i="1" s="1"/>
  <c r="L2670" i="1"/>
  <c r="M2670" i="1" s="1"/>
  <c r="L2671" i="1"/>
  <c r="M2671" i="1" s="1"/>
  <c r="L2672" i="1"/>
  <c r="M2672" i="1" s="1"/>
  <c r="L2673" i="1"/>
  <c r="M2673" i="1" s="1"/>
  <c r="L2674" i="1"/>
  <c r="M2674" i="1" s="1"/>
  <c r="L2675" i="1"/>
  <c r="M2675" i="1" s="1"/>
  <c r="L2676" i="1"/>
  <c r="M2676" i="1" s="1"/>
  <c r="L2677" i="1"/>
  <c r="M2677" i="1" s="1"/>
  <c r="L2678" i="1"/>
  <c r="M2678" i="1" s="1"/>
  <c r="L2679" i="1"/>
  <c r="M2679" i="1" s="1"/>
  <c r="L2680" i="1"/>
  <c r="M2680" i="1" s="1"/>
  <c r="L2681" i="1"/>
  <c r="M2681" i="1" s="1"/>
  <c r="L2682" i="1"/>
  <c r="M2682" i="1" s="1"/>
  <c r="L2683" i="1"/>
  <c r="M2683" i="1" s="1"/>
  <c r="L2684" i="1"/>
  <c r="M2684" i="1" s="1"/>
  <c r="L2685" i="1"/>
  <c r="M2685" i="1" s="1"/>
  <c r="L2686" i="1"/>
  <c r="M2686" i="1" s="1"/>
  <c r="L2687" i="1"/>
  <c r="M2687" i="1" s="1"/>
  <c r="L2688" i="1"/>
  <c r="M2688" i="1" s="1"/>
  <c r="L2689" i="1"/>
  <c r="M2689" i="1" s="1"/>
  <c r="L2690" i="1"/>
  <c r="M2690" i="1" s="1"/>
  <c r="L2691" i="1"/>
  <c r="M2691" i="1" s="1"/>
  <c r="L2692" i="1"/>
  <c r="M2692" i="1" s="1"/>
  <c r="L2693" i="1"/>
  <c r="M2693" i="1" s="1"/>
  <c r="L2694" i="1"/>
  <c r="M2694" i="1" s="1"/>
  <c r="L2695" i="1"/>
  <c r="M2695" i="1" s="1"/>
  <c r="L2696" i="1"/>
  <c r="M2696" i="1" s="1"/>
  <c r="L2697" i="1"/>
  <c r="M2697" i="1" s="1"/>
  <c r="L2698" i="1"/>
  <c r="M2698" i="1" s="1"/>
  <c r="L2699" i="1"/>
  <c r="M2699" i="1" s="1"/>
  <c r="L2700" i="1"/>
  <c r="M2700" i="1" s="1"/>
  <c r="L2701" i="1"/>
  <c r="M2701" i="1" s="1"/>
  <c r="L2702" i="1"/>
  <c r="M2702" i="1" s="1"/>
  <c r="L2703" i="1"/>
  <c r="M2703" i="1" s="1"/>
  <c r="L2704" i="1"/>
  <c r="M2704" i="1" s="1"/>
  <c r="L2705" i="1"/>
  <c r="M2705" i="1" s="1"/>
  <c r="L2706" i="1"/>
  <c r="M2706" i="1" s="1"/>
  <c r="L2707" i="1"/>
  <c r="M2707" i="1" s="1"/>
  <c r="L2708" i="1"/>
  <c r="M2708" i="1" s="1"/>
  <c r="L2709" i="1"/>
  <c r="M2709" i="1" s="1"/>
  <c r="L2710" i="1"/>
  <c r="M2710" i="1" s="1"/>
  <c r="L2711" i="1"/>
  <c r="M2711" i="1" s="1"/>
  <c r="L2712" i="1"/>
  <c r="M2712" i="1" s="1"/>
  <c r="L2713" i="1"/>
  <c r="M2713" i="1" s="1"/>
  <c r="L2714" i="1"/>
  <c r="M2714" i="1" s="1"/>
  <c r="L2715" i="1"/>
  <c r="M2715" i="1" s="1"/>
  <c r="L2716" i="1"/>
  <c r="M2716" i="1" s="1"/>
  <c r="L2717" i="1"/>
  <c r="M2717" i="1" s="1"/>
  <c r="L2718" i="1"/>
  <c r="M2718" i="1" s="1"/>
  <c r="L2719" i="1"/>
  <c r="M2719" i="1" s="1"/>
  <c r="L2720" i="1"/>
  <c r="M2720" i="1" s="1"/>
  <c r="L2721" i="1"/>
  <c r="M2721" i="1" s="1"/>
  <c r="L2722" i="1"/>
  <c r="M2722" i="1" s="1"/>
  <c r="L2723" i="1"/>
  <c r="M2723" i="1" s="1"/>
  <c r="L2724" i="1"/>
  <c r="M2724" i="1" s="1"/>
  <c r="L2725" i="1"/>
  <c r="M2725" i="1" s="1"/>
  <c r="L2726" i="1"/>
  <c r="M2726" i="1" s="1"/>
  <c r="L2727" i="1"/>
  <c r="M2727" i="1" s="1"/>
  <c r="L2728" i="1"/>
  <c r="M2728" i="1" s="1"/>
  <c r="L2729" i="1"/>
  <c r="M2729" i="1" s="1"/>
  <c r="L2730" i="1"/>
  <c r="M2730" i="1" s="1"/>
  <c r="L2731" i="1"/>
  <c r="M2731" i="1" s="1"/>
  <c r="L2732" i="1"/>
  <c r="M2732" i="1" s="1"/>
  <c r="L2733" i="1"/>
  <c r="M2733" i="1" s="1"/>
  <c r="L2734" i="1"/>
  <c r="M2734" i="1" s="1"/>
  <c r="L2735" i="1"/>
  <c r="M2735" i="1" s="1"/>
  <c r="L2736" i="1"/>
  <c r="M2736" i="1" s="1"/>
  <c r="L2737" i="1"/>
  <c r="M2737" i="1" s="1"/>
  <c r="L2738" i="1"/>
  <c r="M2738" i="1" s="1"/>
  <c r="L2739" i="1"/>
  <c r="M2739" i="1" s="1"/>
  <c r="L2740" i="1"/>
  <c r="M2740" i="1" s="1"/>
  <c r="L2741" i="1"/>
  <c r="M2741" i="1" s="1"/>
  <c r="L2742" i="1"/>
  <c r="M2742" i="1" s="1"/>
  <c r="L2743" i="1"/>
  <c r="M2743" i="1" s="1"/>
  <c r="L2744" i="1"/>
  <c r="M2744" i="1" s="1"/>
  <c r="L2745" i="1"/>
  <c r="M2745" i="1" s="1"/>
  <c r="L2746" i="1"/>
  <c r="M2746" i="1" s="1"/>
  <c r="L2747" i="1"/>
  <c r="M2747" i="1" s="1"/>
  <c r="L2748" i="1"/>
  <c r="M2748" i="1" s="1"/>
  <c r="L2749" i="1"/>
  <c r="M2749" i="1" s="1"/>
  <c r="L2750" i="1"/>
  <c r="M2750" i="1" s="1"/>
  <c r="L2751" i="1"/>
  <c r="M2751" i="1" s="1"/>
  <c r="L2752" i="1"/>
  <c r="M2752" i="1" s="1"/>
  <c r="L2753" i="1"/>
  <c r="M2753" i="1" s="1"/>
  <c r="L2754" i="1"/>
  <c r="M2754" i="1" s="1"/>
  <c r="L2755" i="1"/>
  <c r="M2755" i="1" s="1"/>
  <c r="L2756" i="1"/>
  <c r="M2756" i="1" s="1"/>
  <c r="L2757" i="1"/>
  <c r="M2757" i="1" s="1"/>
  <c r="L2758" i="1"/>
  <c r="M2758" i="1" s="1"/>
  <c r="L2759" i="1"/>
  <c r="M2759" i="1" s="1"/>
  <c r="L2760" i="1"/>
  <c r="M2760" i="1" s="1"/>
  <c r="L2761" i="1"/>
  <c r="M2761" i="1" s="1"/>
  <c r="L2762" i="1"/>
  <c r="M2762" i="1" s="1"/>
  <c r="L2763" i="1"/>
  <c r="M2763" i="1" s="1"/>
  <c r="L2764" i="1"/>
  <c r="M2764" i="1" s="1"/>
  <c r="L2765" i="1"/>
  <c r="M2765" i="1" s="1"/>
  <c r="L2766" i="1"/>
  <c r="M2766" i="1" s="1"/>
  <c r="L2767" i="1"/>
  <c r="M2767" i="1" s="1"/>
  <c r="L2768" i="1"/>
  <c r="M2768" i="1" s="1"/>
  <c r="L2769" i="1"/>
  <c r="M2769" i="1" s="1"/>
  <c r="L2770" i="1"/>
  <c r="M2770" i="1" s="1"/>
  <c r="L2771" i="1"/>
  <c r="M2771" i="1" s="1"/>
  <c r="L2772" i="1"/>
  <c r="M2772" i="1" s="1"/>
  <c r="L2773" i="1"/>
  <c r="M2773" i="1" s="1"/>
  <c r="L2774" i="1"/>
  <c r="M2774" i="1" s="1"/>
  <c r="L2775" i="1"/>
  <c r="M2775" i="1" s="1"/>
  <c r="L2776" i="1"/>
  <c r="M2776" i="1" s="1"/>
  <c r="L2777" i="1"/>
  <c r="M2777" i="1" s="1"/>
  <c r="L2778" i="1"/>
  <c r="M2778" i="1" s="1"/>
  <c r="L2779" i="1"/>
  <c r="M2779" i="1" s="1"/>
  <c r="L2780" i="1"/>
  <c r="M2780" i="1" s="1"/>
  <c r="L2781" i="1"/>
  <c r="M2781" i="1" s="1"/>
  <c r="L2782" i="1"/>
  <c r="M2782" i="1" s="1"/>
  <c r="L2783" i="1"/>
  <c r="M2783" i="1" s="1"/>
  <c r="L2784" i="1"/>
  <c r="M2784" i="1" s="1"/>
  <c r="L2785" i="1"/>
  <c r="M2785" i="1" s="1"/>
  <c r="L2786" i="1"/>
  <c r="M2786" i="1" s="1"/>
  <c r="L2787" i="1"/>
  <c r="M2787" i="1" s="1"/>
  <c r="L2788" i="1"/>
  <c r="M2788" i="1" s="1"/>
  <c r="L2789" i="1"/>
  <c r="M2789" i="1" s="1"/>
  <c r="L2790" i="1"/>
  <c r="M2790" i="1" s="1"/>
  <c r="L2791" i="1"/>
  <c r="M2791" i="1" s="1"/>
  <c r="L2792" i="1"/>
  <c r="M2792" i="1" s="1"/>
  <c r="L2793" i="1"/>
  <c r="M2793" i="1" s="1"/>
  <c r="L2794" i="1"/>
  <c r="M2794" i="1" s="1"/>
  <c r="L2795" i="1"/>
  <c r="M2795" i="1" s="1"/>
  <c r="L2796" i="1"/>
  <c r="M2796" i="1" s="1"/>
  <c r="L2797" i="1"/>
  <c r="M2797" i="1" s="1"/>
  <c r="L2798" i="1"/>
  <c r="M2798" i="1" s="1"/>
  <c r="L2799" i="1"/>
  <c r="M2799" i="1" s="1"/>
  <c r="L2800" i="1"/>
  <c r="M2800" i="1" s="1"/>
  <c r="L2801" i="1"/>
  <c r="M2801" i="1" s="1"/>
  <c r="L2802" i="1"/>
  <c r="M2802" i="1" s="1"/>
  <c r="L2803" i="1"/>
  <c r="M2803" i="1" s="1"/>
  <c r="L2804" i="1"/>
  <c r="M2804" i="1" s="1"/>
  <c r="L2805" i="1"/>
  <c r="M2805" i="1" s="1"/>
  <c r="L2806" i="1"/>
  <c r="M2806" i="1" s="1"/>
  <c r="L2807" i="1"/>
  <c r="M2807" i="1" s="1"/>
  <c r="L2808" i="1"/>
  <c r="M2808" i="1" s="1"/>
  <c r="L2809" i="1"/>
  <c r="M2809" i="1" s="1"/>
  <c r="L2810" i="1"/>
  <c r="M2810" i="1" s="1"/>
  <c r="L2811" i="1"/>
  <c r="M2811" i="1" s="1"/>
  <c r="L2812" i="1"/>
  <c r="M2812" i="1" s="1"/>
  <c r="L2813" i="1"/>
  <c r="M2813" i="1" s="1"/>
  <c r="L2814" i="1"/>
  <c r="M2814" i="1" s="1"/>
  <c r="L2815" i="1"/>
  <c r="M2815" i="1" s="1"/>
  <c r="L2816" i="1"/>
  <c r="M2816" i="1" s="1"/>
  <c r="L2817" i="1"/>
  <c r="M2817" i="1" s="1"/>
  <c r="L2818" i="1"/>
  <c r="M2818" i="1" s="1"/>
  <c r="L2819" i="1"/>
  <c r="M2819" i="1" s="1"/>
  <c r="L2820" i="1"/>
  <c r="M2820" i="1" s="1"/>
  <c r="L2821" i="1"/>
  <c r="M2821" i="1" s="1"/>
  <c r="L2822" i="1"/>
  <c r="M2822" i="1" s="1"/>
  <c r="L2823" i="1"/>
  <c r="M2823" i="1" s="1"/>
  <c r="L2824" i="1"/>
  <c r="M2824" i="1" s="1"/>
  <c r="L2825" i="1"/>
  <c r="M2825" i="1" s="1"/>
  <c r="L2826" i="1"/>
  <c r="M2826" i="1" s="1"/>
  <c r="L2827" i="1"/>
  <c r="M2827" i="1" s="1"/>
  <c r="L2828" i="1"/>
  <c r="M2828" i="1" s="1"/>
  <c r="L2829" i="1"/>
  <c r="M2829" i="1" s="1"/>
  <c r="L2830" i="1"/>
  <c r="M2830" i="1" s="1"/>
  <c r="L2831" i="1"/>
  <c r="M2831" i="1" s="1"/>
  <c r="L2832" i="1"/>
  <c r="M2832" i="1" s="1"/>
  <c r="L2833" i="1"/>
  <c r="M2833" i="1" s="1"/>
  <c r="L2834" i="1"/>
  <c r="M2834" i="1" s="1"/>
  <c r="L2835" i="1"/>
  <c r="M2835" i="1" s="1"/>
  <c r="L2836" i="1"/>
  <c r="M2836" i="1" s="1"/>
  <c r="L2837" i="1"/>
  <c r="M2837" i="1" s="1"/>
  <c r="L2838" i="1"/>
  <c r="M2838" i="1" s="1"/>
  <c r="L2839" i="1"/>
  <c r="M2839" i="1" s="1"/>
  <c r="L2840" i="1"/>
  <c r="M2840" i="1" s="1"/>
  <c r="L2841" i="1"/>
  <c r="M2841" i="1" s="1"/>
  <c r="L2842" i="1"/>
  <c r="M2842" i="1" s="1"/>
  <c r="L2843" i="1"/>
  <c r="M2843" i="1" s="1"/>
  <c r="L2844" i="1"/>
  <c r="M2844" i="1" s="1"/>
  <c r="L2845" i="1"/>
  <c r="M2845" i="1" s="1"/>
  <c r="L2846" i="1"/>
  <c r="M2846" i="1" s="1"/>
  <c r="L2847" i="1"/>
  <c r="M2847" i="1" s="1"/>
  <c r="L2848" i="1"/>
  <c r="M2848" i="1" s="1"/>
  <c r="L2849" i="1"/>
  <c r="M2849" i="1" s="1"/>
  <c r="L2850" i="1"/>
  <c r="M2850" i="1" s="1"/>
  <c r="L2851" i="1"/>
  <c r="M2851" i="1" s="1"/>
  <c r="L2852" i="1"/>
  <c r="M2852" i="1" s="1"/>
  <c r="L2853" i="1"/>
  <c r="M2853" i="1" s="1"/>
  <c r="L2854" i="1"/>
  <c r="M2854" i="1" s="1"/>
  <c r="L2855" i="1"/>
  <c r="M2855" i="1" s="1"/>
  <c r="L2856" i="1"/>
  <c r="M2856" i="1" s="1"/>
  <c r="L2857" i="1"/>
  <c r="M2857" i="1" s="1"/>
  <c r="L2858" i="1"/>
  <c r="M2858" i="1" s="1"/>
  <c r="L2859" i="1"/>
  <c r="M2859" i="1" s="1"/>
  <c r="L2860" i="1"/>
  <c r="M2860" i="1" s="1"/>
  <c r="L2861" i="1"/>
  <c r="M2861" i="1" s="1"/>
  <c r="L2862" i="1"/>
  <c r="M2862" i="1" s="1"/>
  <c r="L2863" i="1"/>
  <c r="M2863" i="1" s="1"/>
  <c r="L2864" i="1"/>
  <c r="M2864" i="1" s="1"/>
  <c r="L2865" i="1"/>
  <c r="M2865" i="1" s="1"/>
  <c r="L2866" i="1"/>
  <c r="M2866" i="1" s="1"/>
  <c r="L2867" i="1"/>
  <c r="M2867" i="1" s="1"/>
  <c r="L2868" i="1"/>
  <c r="M2868" i="1" s="1"/>
  <c r="L2869" i="1"/>
  <c r="M2869" i="1" s="1"/>
  <c r="L2870" i="1"/>
  <c r="M2870" i="1" s="1"/>
  <c r="L2871" i="1"/>
  <c r="M2871" i="1" s="1"/>
  <c r="L2872" i="1"/>
  <c r="M2872" i="1" s="1"/>
  <c r="L2873" i="1"/>
  <c r="M2873" i="1" s="1"/>
  <c r="L2874" i="1"/>
  <c r="M2874" i="1" s="1"/>
  <c r="L2875" i="1"/>
  <c r="M2875" i="1" s="1"/>
  <c r="L2876" i="1"/>
  <c r="M2876" i="1" s="1"/>
  <c r="L2877" i="1"/>
  <c r="M2877" i="1" s="1"/>
  <c r="L2878" i="1"/>
  <c r="M2878" i="1" s="1"/>
  <c r="L2879" i="1"/>
  <c r="M2879" i="1" s="1"/>
  <c r="L2880" i="1"/>
  <c r="M2880" i="1" s="1"/>
  <c r="L2881" i="1"/>
  <c r="M2881" i="1" s="1"/>
  <c r="L2882" i="1"/>
  <c r="M2882" i="1" s="1"/>
  <c r="L2883" i="1"/>
  <c r="M2883" i="1" s="1"/>
  <c r="L2884" i="1"/>
  <c r="M2884" i="1" s="1"/>
  <c r="L2885" i="1"/>
  <c r="M2885" i="1" s="1"/>
  <c r="L2886" i="1"/>
  <c r="M2886" i="1" s="1"/>
  <c r="L2887" i="1"/>
  <c r="M2887" i="1" s="1"/>
  <c r="L2888" i="1"/>
  <c r="M2888" i="1" s="1"/>
  <c r="L2889" i="1"/>
  <c r="M2889" i="1" s="1"/>
  <c r="L2890" i="1"/>
  <c r="M2890" i="1" s="1"/>
  <c r="L2891" i="1"/>
  <c r="M2891" i="1" s="1"/>
  <c r="L2892" i="1"/>
  <c r="M2892" i="1" s="1"/>
  <c r="L2893" i="1"/>
  <c r="M2893" i="1" s="1"/>
  <c r="L2894" i="1"/>
  <c r="M2894" i="1" s="1"/>
  <c r="L2895" i="1"/>
  <c r="M2895" i="1" s="1"/>
  <c r="L2896" i="1"/>
  <c r="M2896" i="1" s="1"/>
  <c r="L2897" i="1"/>
  <c r="M2897" i="1" s="1"/>
  <c r="L2898" i="1"/>
  <c r="M2898" i="1" s="1"/>
  <c r="L2899" i="1"/>
  <c r="M2899" i="1" s="1"/>
  <c r="L2900" i="1"/>
  <c r="M2900" i="1" s="1"/>
  <c r="L2901" i="1"/>
  <c r="M2901" i="1" s="1"/>
  <c r="L2902" i="1"/>
  <c r="M2902" i="1" s="1"/>
  <c r="L2903" i="1"/>
  <c r="M2903" i="1" s="1"/>
  <c r="L2904" i="1"/>
  <c r="M2904" i="1" s="1"/>
  <c r="L2905" i="1"/>
  <c r="M2905" i="1" s="1"/>
  <c r="L2906" i="1"/>
  <c r="M2906" i="1" s="1"/>
  <c r="L2907" i="1"/>
  <c r="M2907" i="1" s="1"/>
  <c r="L2908" i="1"/>
  <c r="M2908" i="1" s="1"/>
  <c r="L2909" i="1"/>
  <c r="M2909" i="1" s="1"/>
  <c r="L2910" i="1"/>
  <c r="M2910" i="1" s="1"/>
  <c r="L2911" i="1"/>
  <c r="M2911" i="1" s="1"/>
  <c r="L2912" i="1"/>
  <c r="M2912" i="1" s="1"/>
  <c r="L2913" i="1"/>
  <c r="M2913" i="1" s="1"/>
  <c r="L2914" i="1"/>
  <c r="M2914" i="1" s="1"/>
  <c r="L2915" i="1"/>
  <c r="M2915" i="1" s="1"/>
  <c r="L2916" i="1"/>
  <c r="M2916" i="1" s="1"/>
  <c r="L2917" i="1"/>
  <c r="M2917" i="1" s="1"/>
  <c r="L2918" i="1"/>
  <c r="M2918" i="1" s="1"/>
  <c r="L2919" i="1"/>
  <c r="M2919" i="1" s="1"/>
  <c r="L2920" i="1"/>
  <c r="M2920" i="1" s="1"/>
  <c r="L2921" i="1"/>
  <c r="M2921" i="1" s="1"/>
  <c r="L2922" i="1"/>
  <c r="M2922" i="1" s="1"/>
  <c r="L2923" i="1"/>
  <c r="M2923" i="1" s="1"/>
  <c r="L2924" i="1"/>
  <c r="M2924" i="1" s="1"/>
  <c r="L2925" i="1"/>
  <c r="M2925" i="1" s="1"/>
  <c r="L2926" i="1"/>
  <c r="M2926" i="1" s="1"/>
  <c r="L2927" i="1"/>
  <c r="M2927" i="1" s="1"/>
  <c r="L2928" i="1"/>
  <c r="M2928" i="1" s="1"/>
  <c r="L2929" i="1"/>
  <c r="M2929" i="1" s="1"/>
  <c r="L2930" i="1"/>
  <c r="M2930" i="1" s="1"/>
  <c r="L2931" i="1"/>
  <c r="M2931" i="1" s="1"/>
  <c r="L2932" i="1"/>
  <c r="M2932" i="1" s="1"/>
  <c r="L2933" i="1"/>
  <c r="M2933" i="1" s="1"/>
  <c r="L2934" i="1"/>
  <c r="M2934" i="1" s="1"/>
  <c r="L2935" i="1"/>
  <c r="M2935" i="1" s="1"/>
  <c r="L2936" i="1"/>
  <c r="M2936" i="1" s="1"/>
  <c r="L2937" i="1"/>
  <c r="M2937" i="1" s="1"/>
  <c r="L2938" i="1"/>
  <c r="M2938" i="1" s="1"/>
  <c r="L2939" i="1"/>
  <c r="M2939" i="1" s="1"/>
  <c r="L2940" i="1"/>
  <c r="M2940" i="1" s="1"/>
  <c r="L2941" i="1"/>
  <c r="M2941" i="1" s="1"/>
  <c r="L2942" i="1"/>
  <c r="M2942" i="1" s="1"/>
  <c r="L2943" i="1"/>
  <c r="M2943" i="1" s="1"/>
  <c r="L2944" i="1"/>
  <c r="M2944" i="1" s="1"/>
  <c r="L2945" i="1"/>
  <c r="M2945" i="1" s="1"/>
  <c r="L2946" i="1"/>
  <c r="M2946" i="1" s="1"/>
  <c r="L2947" i="1"/>
  <c r="M2947" i="1" s="1"/>
  <c r="L2948" i="1"/>
  <c r="M2948" i="1" s="1"/>
  <c r="L2949" i="1"/>
  <c r="M2949" i="1" s="1"/>
  <c r="L2950" i="1"/>
  <c r="M2950" i="1" s="1"/>
  <c r="L2951" i="1"/>
  <c r="M2951" i="1" s="1"/>
  <c r="L2952" i="1"/>
  <c r="M2952" i="1" s="1"/>
  <c r="L2953" i="1"/>
  <c r="M2953" i="1" s="1"/>
  <c r="L2954" i="1"/>
  <c r="M2954" i="1" s="1"/>
  <c r="L2955" i="1"/>
  <c r="M2955" i="1" s="1"/>
  <c r="L2956" i="1"/>
  <c r="M2956" i="1" s="1"/>
  <c r="L2957" i="1"/>
  <c r="M2957" i="1" s="1"/>
  <c r="L2958" i="1"/>
  <c r="M2958" i="1" s="1"/>
  <c r="L2959" i="1"/>
  <c r="M2959" i="1" s="1"/>
  <c r="L2960" i="1"/>
  <c r="M2960" i="1" s="1"/>
  <c r="L2961" i="1"/>
  <c r="M2961" i="1" s="1"/>
  <c r="L2962" i="1"/>
  <c r="M2962" i="1" s="1"/>
  <c r="L2963" i="1"/>
  <c r="M2963" i="1" s="1"/>
  <c r="L2964" i="1"/>
  <c r="M2964" i="1" s="1"/>
  <c r="L2965" i="1"/>
  <c r="M2965" i="1" s="1"/>
  <c r="L2966" i="1"/>
  <c r="M2966" i="1" s="1"/>
  <c r="L2967" i="1"/>
  <c r="M2967" i="1" s="1"/>
  <c r="L2968" i="1"/>
  <c r="M2968" i="1" s="1"/>
  <c r="L2969" i="1"/>
  <c r="M2969" i="1" s="1"/>
  <c r="L2970" i="1"/>
  <c r="M2970" i="1" s="1"/>
  <c r="L2971" i="1"/>
  <c r="M2971" i="1" s="1"/>
  <c r="L2972" i="1"/>
  <c r="M2972" i="1" s="1"/>
  <c r="L2973" i="1"/>
  <c r="M2973" i="1" s="1"/>
  <c r="L2974" i="1"/>
  <c r="M2974" i="1" s="1"/>
  <c r="L2975" i="1"/>
  <c r="M2975" i="1" s="1"/>
  <c r="L2976" i="1"/>
  <c r="M2976" i="1" s="1"/>
  <c r="L2977" i="1"/>
  <c r="M2977" i="1" s="1"/>
  <c r="L2978" i="1"/>
  <c r="M2978" i="1" s="1"/>
  <c r="L2979" i="1"/>
  <c r="M2979" i="1" s="1"/>
  <c r="L2980" i="1"/>
  <c r="M2980" i="1" s="1"/>
  <c r="L2981" i="1"/>
  <c r="M2981" i="1" s="1"/>
  <c r="L2982" i="1"/>
  <c r="M2982" i="1" s="1"/>
  <c r="L2983" i="1"/>
  <c r="M2983" i="1" s="1"/>
  <c r="L2984" i="1"/>
  <c r="M2984" i="1" s="1"/>
  <c r="L2985" i="1"/>
  <c r="M2985" i="1" s="1"/>
  <c r="L2986" i="1"/>
  <c r="M2986" i="1" s="1"/>
  <c r="L2987" i="1"/>
  <c r="M2987" i="1" s="1"/>
  <c r="L2988" i="1"/>
  <c r="M2988" i="1" s="1"/>
  <c r="L2989" i="1"/>
  <c r="M2989" i="1" s="1"/>
  <c r="L2990" i="1"/>
  <c r="M2990" i="1" s="1"/>
  <c r="L2991" i="1"/>
  <c r="M2991" i="1" s="1"/>
  <c r="L2992" i="1"/>
  <c r="M2992" i="1" s="1"/>
  <c r="L2993" i="1"/>
  <c r="M2993" i="1" s="1"/>
  <c r="L2994" i="1"/>
  <c r="M2994" i="1" s="1"/>
  <c r="L2995" i="1"/>
  <c r="M2995" i="1" s="1"/>
  <c r="L2996" i="1"/>
  <c r="M2996" i="1" s="1"/>
  <c r="L2997" i="1"/>
  <c r="M2997" i="1" s="1"/>
  <c r="L2998" i="1"/>
  <c r="M2998" i="1" s="1"/>
  <c r="L2999" i="1"/>
  <c r="M2999" i="1" s="1"/>
  <c r="L3000" i="1"/>
  <c r="M3000" i="1" s="1"/>
  <c r="L3001" i="1"/>
  <c r="M3001" i="1" s="1"/>
  <c r="L3002" i="1"/>
  <c r="M3002" i="1" s="1"/>
  <c r="L3003" i="1"/>
  <c r="M3003" i="1" s="1"/>
  <c r="L3004" i="1"/>
  <c r="M3004" i="1" s="1"/>
  <c r="L3005" i="1"/>
  <c r="M3005" i="1" s="1"/>
  <c r="L3006" i="1"/>
  <c r="M3006" i="1" s="1"/>
  <c r="L3007" i="1"/>
  <c r="M3007" i="1" s="1"/>
  <c r="L3008" i="1"/>
  <c r="M3008" i="1" s="1"/>
  <c r="L3009" i="1"/>
  <c r="M3009" i="1" s="1"/>
  <c r="L3010" i="1"/>
  <c r="M3010" i="1" s="1"/>
  <c r="L3011" i="1"/>
  <c r="M3011" i="1" s="1"/>
  <c r="L3012" i="1"/>
  <c r="M3012" i="1" s="1"/>
  <c r="L3013" i="1"/>
  <c r="M3013" i="1" s="1"/>
  <c r="L3014" i="1"/>
  <c r="M3014" i="1" s="1"/>
  <c r="L3015" i="1"/>
  <c r="M3015" i="1" s="1"/>
  <c r="L3016" i="1"/>
  <c r="M3016" i="1" s="1"/>
  <c r="L3017" i="1"/>
  <c r="M3017" i="1" s="1"/>
  <c r="L3018" i="1"/>
  <c r="M3018" i="1" s="1"/>
  <c r="L3019" i="1"/>
  <c r="M3019" i="1" s="1"/>
  <c r="L3020" i="1"/>
  <c r="M3020" i="1" s="1"/>
  <c r="L3021" i="1"/>
  <c r="M3021" i="1" s="1"/>
  <c r="L3022" i="1"/>
  <c r="M3022" i="1" s="1"/>
  <c r="L3023" i="1"/>
  <c r="M3023" i="1" s="1"/>
  <c r="L3024" i="1"/>
  <c r="M3024" i="1" s="1"/>
  <c r="L3025" i="1"/>
  <c r="M3025" i="1" s="1"/>
  <c r="L3026" i="1"/>
  <c r="M3026" i="1" s="1"/>
  <c r="L3027" i="1"/>
  <c r="M3027" i="1" s="1"/>
  <c r="L3028" i="1"/>
  <c r="M3028" i="1" s="1"/>
  <c r="L3029" i="1"/>
  <c r="M3029" i="1" s="1"/>
  <c r="L3030" i="1"/>
  <c r="M3030" i="1" s="1"/>
  <c r="L3031" i="1"/>
  <c r="M3031" i="1" s="1"/>
  <c r="L3032" i="1"/>
  <c r="M3032" i="1" s="1"/>
  <c r="L3033" i="1"/>
  <c r="M3033" i="1" s="1"/>
  <c r="L3034" i="1"/>
  <c r="M3034" i="1" s="1"/>
  <c r="L3035" i="1"/>
  <c r="M3035" i="1" s="1"/>
  <c r="L3036" i="1"/>
  <c r="M3036" i="1" s="1"/>
  <c r="L3037" i="1"/>
  <c r="M3037" i="1" s="1"/>
  <c r="L3038" i="1"/>
  <c r="M3038" i="1" s="1"/>
  <c r="L3039" i="1"/>
  <c r="M3039" i="1" s="1"/>
  <c r="L3040" i="1"/>
  <c r="M3040" i="1" s="1"/>
  <c r="L3041" i="1"/>
  <c r="M3041" i="1" s="1"/>
  <c r="L3042" i="1"/>
  <c r="M3042" i="1" s="1"/>
  <c r="L3043" i="1"/>
  <c r="M3043" i="1" s="1"/>
  <c r="L3044" i="1"/>
  <c r="M3044" i="1" s="1"/>
  <c r="L3045" i="1"/>
  <c r="M3045" i="1" s="1"/>
  <c r="L3046" i="1"/>
  <c r="M3046" i="1" s="1"/>
  <c r="L3047" i="1"/>
  <c r="M3047" i="1" s="1"/>
  <c r="L3048" i="1"/>
  <c r="M3048" i="1" s="1"/>
  <c r="L3049" i="1"/>
  <c r="M3049" i="1" s="1"/>
  <c r="L3050" i="1"/>
  <c r="M3050" i="1" s="1"/>
  <c r="L3051" i="1"/>
  <c r="M3051" i="1" s="1"/>
  <c r="L3052" i="1"/>
  <c r="M3052" i="1" s="1"/>
  <c r="L3053" i="1"/>
  <c r="M3053" i="1" s="1"/>
  <c r="L3054" i="1"/>
  <c r="M3054" i="1" s="1"/>
  <c r="L3055" i="1"/>
  <c r="M3055" i="1" s="1"/>
  <c r="L3056" i="1"/>
  <c r="M3056" i="1" s="1"/>
  <c r="L3057" i="1"/>
  <c r="M3057" i="1" s="1"/>
  <c r="L3058" i="1"/>
  <c r="M3058" i="1" s="1"/>
  <c r="L3059" i="1"/>
  <c r="M3059" i="1" s="1"/>
  <c r="L3060" i="1"/>
  <c r="M3060" i="1" s="1"/>
  <c r="L3061" i="1"/>
  <c r="M3061" i="1" s="1"/>
  <c r="L3062" i="1"/>
  <c r="M3062" i="1" s="1"/>
  <c r="L3063" i="1"/>
  <c r="M3063" i="1" s="1"/>
  <c r="L3064" i="1"/>
  <c r="M3064" i="1" s="1"/>
  <c r="L3065" i="1"/>
  <c r="M3065" i="1" s="1"/>
  <c r="L3066" i="1"/>
  <c r="M3066" i="1" s="1"/>
  <c r="L3067" i="1"/>
  <c r="M3067" i="1" s="1"/>
  <c r="L3068" i="1"/>
  <c r="M3068" i="1" s="1"/>
  <c r="L3069" i="1"/>
  <c r="M3069" i="1" s="1"/>
  <c r="L3070" i="1"/>
  <c r="M3070" i="1" s="1"/>
  <c r="L3071" i="1"/>
  <c r="M3071" i="1" s="1"/>
  <c r="L3072" i="1"/>
  <c r="M3072" i="1" s="1"/>
  <c r="L3073" i="1"/>
  <c r="M3073" i="1" s="1"/>
  <c r="L3074" i="1"/>
  <c r="M3074" i="1" s="1"/>
  <c r="L3075" i="1"/>
  <c r="M3075" i="1" s="1"/>
  <c r="L3076" i="1"/>
  <c r="M3076" i="1" s="1"/>
  <c r="L3077" i="1"/>
  <c r="M3077" i="1" s="1"/>
  <c r="L3078" i="1"/>
  <c r="M3078" i="1" s="1"/>
  <c r="L3079" i="1"/>
  <c r="M3079" i="1" s="1"/>
  <c r="L3080" i="1"/>
  <c r="M3080" i="1" s="1"/>
  <c r="L3081" i="1"/>
  <c r="M3081" i="1" s="1"/>
  <c r="L3082" i="1"/>
  <c r="M3082" i="1" s="1"/>
  <c r="L3083" i="1"/>
  <c r="M3083" i="1" s="1"/>
  <c r="L3084" i="1"/>
  <c r="M3084" i="1" s="1"/>
  <c r="L3085" i="1"/>
  <c r="M3085" i="1" s="1"/>
  <c r="L3086" i="1"/>
  <c r="M3086" i="1" s="1"/>
  <c r="L3087" i="1"/>
  <c r="M3087" i="1" s="1"/>
  <c r="L3088" i="1"/>
  <c r="M3088" i="1" s="1"/>
  <c r="L3089" i="1"/>
  <c r="M3089" i="1" s="1"/>
  <c r="L3090" i="1"/>
  <c r="M3090" i="1" s="1"/>
  <c r="L3091" i="1"/>
  <c r="M3091" i="1" s="1"/>
  <c r="L3092" i="1"/>
  <c r="M3092" i="1" s="1"/>
  <c r="L3093" i="1"/>
  <c r="M3093" i="1" s="1"/>
  <c r="L3094" i="1"/>
  <c r="M3094" i="1" s="1"/>
  <c r="L3095" i="1"/>
  <c r="M3095" i="1" s="1"/>
  <c r="L3096" i="1"/>
  <c r="M3096" i="1" s="1"/>
  <c r="L3097" i="1"/>
  <c r="M3097" i="1" s="1"/>
  <c r="L3098" i="1"/>
  <c r="M3098" i="1" s="1"/>
  <c r="L3099" i="1"/>
  <c r="M3099" i="1" s="1"/>
  <c r="L3100" i="1"/>
  <c r="M3100" i="1" s="1"/>
  <c r="L3101" i="1"/>
  <c r="M3101" i="1" s="1"/>
  <c r="L3102" i="1"/>
  <c r="M3102" i="1" s="1"/>
  <c r="L3103" i="1"/>
  <c r="M3103" i="1" s="1"/>
  <c r="L3104" i="1"/>
  <c r="M3104" i="1" s="1"/>
  <c r="L3105" i="1"/>
  <c r="M3105" i="1" s="1"/>
  <c r="L3106" i="1"/>
  <c r="M3106" i="1" s="1"/>
  <c r="L3107" i="1"/>
  <c r="M3107" i="1" s="1"/>
  <c r="L3108" i="1"/>
  <c r="M3108" i="1" s="1"/>
  <c r="L3109" i="1"/>
  <c r="M3109" i="1" s="1"/>
  <c r="L3110" i="1"/>
  <c r="M3110" i="1" s="1"/>
  <c r="L3111" i="1"/>
  <c r="M3111" i="1" s="1"/>
  <c r="L3112" i="1"/>
  <c r="M3112" i="1" s="1"/>
  <c r="L3113" i="1"/>
  <c r="M3113" i="1" s="1"/>
  <c r="L3114" i="1"/>
  <c r="M3114" i="1" s="1"/>
  <c r="L3115" i="1"/>
  <c r="M3115" i="1" s="1"/>
  <c r="L3116" i="1"/>
  <c r="M3116" i="1" s="1"/>
  <c r="L3117" i="1"/>
  <c r="M3117" i="1" s="1"/>
  <c r="L3118" i="1"/>
  <c r="M3118" i="1" s="1"/>
  <c r="L3119" i="1"/>
  <c r="M3119" i="1" s="1"/>
  <c r="L3120" i="1"/>
  <c r="M3120" i="1" s="1"/>
  <c r="L3121" i="1"/>
  <c r="M3121" i="1" s="1"/>
  <c r="L3122" i="1"/>
  <c r="M3122" i="1" s="1"/>
  <c r="L3123" i="1"/>
  <c r="M3123" i="1" s="1"/>
  <c r="L3124" i="1"/>
  <c r="M3124" i="1" s="1"/>
  <c r="L3125" i="1"/>
  <c r="M3125" i="1" s="1"/>
  <c r="L3126" i="1"/>
  <c r="M3126" i="1" s="1"/>
  <c r="L3127" i="1"/>
  <c r="M3127" i="1" s="1"/>
  <c r="L3128" i="1"/>
  <c r="M3128" i="1" s="1"/>
  <c r="L3129" i="1"/>
  <c r="M3129" i="1" s="1"/>
  <c r="L3130" i="1"/>
  <c r="M3130" i="1" s="1"/>
  <c r="L3131" i="1"/>
  <c r="M3131" i="1" s="1"/>
  <c r="L3132" i="1"/>
  <c r="M3132" i="1" s="1"/>
  <c r="L3133" i="1"/>
  <c r="M3133" i="1" s="1"/>
  <c r="L3134" i="1"/>
  <c r="M3134" i="1" s="1"/>
  <c r="L3135" i="1"/>
  <c r="M3135" i="1" s="1"/>
  <c r="L3136" i="1"/>
  <c r="M3136" i="1" s="1"/>
  <c r="L3137" i="1"/>
  <c r="M3137" i="1" s="1"/>
  <c r="L3138" i="1"/>
  <c r="M3138" i="1" s="1"/>
  <c r="L3139" i="1"/>
  <c r="M3139" i="1" s="1"/>
  <c r="L3140" i="1"/>
  <c r="M3140" i="1" s="1"/>
  <c r="L3141" i="1"/>
  <c r="M3141" i="1" s="1"/>
  <c r="L3142" i="1"/>
  <c r="M3142" i="1" s="1"/>
  <c r="L3143" i="1"/>
  <c r="M3143" i="1" s="1"/>
  <c r="L3144" i="1"/>
  <c r="M3144" i="1" s="1"/>
  <c r="L3145" i="1"/>
  <c r="M3145" i="1" s="1"/>
  <c r="L3146" i="1"/>
  <c r="M3146" i="1" s="1"/>
  <c r="L3147" i="1"/>
  <c r="M3147" i="1" s="1"/>
  <c r="L3148" i="1"/>
  <c r="M3148" i="1" s="1"/>
  <c r="L3149" i="1"/>
  <c r="M3149" i="1" s="1"/>
  <c r="L3150" i="1"/>
  <c r="M3150" i="1" s="1"/>
  <c r="L3151" i="1"/>
  <c r="M3151" i="1" s="1"/>
  <c r="L3152" i="1"/>
  <c r="M3152" i="1" s="1"/>
  <c r="L3153" i="1"/>
  <c r="M3153" i="1" s="1"/>
  <c r="L3154" i="1"/>
  <c r="M3154" i="1" s="1"/>
  <c r="L3155" i="1"/>
  <c r="M3155" i="1" s="1"/>
  <c r="L3156" i="1"/>
  <c r="M3156" i="1" s="1"/>
  <c r="L3157" i="1"/>
  <c r="M3157" i="1" s="1"/>
  <c r="L3158" i="1"/>
  <c r="M3158" i="1" s="1"/>
  <c r="L3159" i="1"/>
  <c r="M3159" i="1" s="1"/>
  <c r="L3160" i="1"/>
  <c r="M3160" i="1" s="1"/>
  <c r="L3161" i="1"/>
  <c r="M3161" i="1" s="1"/>
  <c r="L3162" i="1"/>
  <c r="M3162" i="1" s="1"/>
  <c r="L3163" i="1"/>
  <c r="M3163" i="1" s="1"/>
  <c r="L3164" i="1"/>
  <c r="M3164" i="1" s="1"/>
  <c r="L3165" i="1"/>
  <c r="M3165" i="1" s="1"/>
  <c r="L3166" i="1"/>
  <c r="M3166" i="1" s="1"/>
  <c r="L3167" i="1"/>
  <c r="M3167" i="1" s="1"/>
  <c r="L3168" i="1"/>
  <c r="M3168" i="1" s="1"/>
  <c r="L3169" i="1"/>
  <c r="M3169" i="1" s="1"/>
  <c r="L3170" i="1"/>
  <c r="M3170" i="1" s="1"/>
  <c r="L3171" i="1"/>
  <c r="M3171" i="1" s="1"/>
  <c r="L3172" i="1"/>
  <c r="M3172" i="1" s="1"/>
  <c r="L3173" i="1"/>
  <c r="M3173" i="1" s="1"/>
  <c r="L3174" i="1"/>
  <c r="M3174" i="1" s="1"/>
  <c r="L3175" i="1"/>
  <c r="M3175" i="1" s="1"/>
  <c r="L3176" i="1"/>
  <c r="M3176" i="1" s="1"/>
  <c r="L3177" i="1"/>
  <c r="M3177" i="1" s="1"/>
  <c r="L3178" i="1"/>
  <c r="M3178" i="1" s="1"/>
  <c r="L3179" i="1"/>
  <c r="M3179" i="1" s="1"/>
  <c r="L3180" i="1"/>
  <c r="M3180" i="1" s="1"/>
  <c r="L3181" i="1"/>
  <c r="M3181" i="1" s="1"/>
  <c r="L3182" i="1"/>
  <c r="M3182" i="1" s="1"/>
  <c r="L3183" i="1"/>
  <c r="L3184" i="1"/>
  <c r="L3185" i="1"/>
  <c r="L3186" i="1"/>
  <c r="L3187" i="1"/>
  <c r="L2" i="1"/>
  <c r="S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R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M517" i="1"/>
  <c r="R7" i="97" l="1"/>
  <c r="W1634" i="105"/>
  <c r="U1592" i="105"/>
  <c r="U2801" i="105"/>
  <c r="U1584" i="105"/>
  <c r="U1818" i="105"/>
  <c r="U3001" i="105"/>
  <c r="U2993" i="105"/>
  <c r="U3011" i="105"/>
  <c r="W2652" i="105"/>
  <c r="W2628" i="105"/>
  <c r="W2340" i="105"/>
  <c r="U2239" i="105"/>
  <c r="U2191" i="105"/>
  <c r="U2305" i="105"/>
  <c r="U2225" i="105"/>
  <c r="U2140" i="105"/>
  <c r="U2114" i="105"/>
  <c r="U2076" i="105"/>
  <c r="U2060" i="105"/>
  <c r="U2052" i="105"/>
  <c r="U1981" i="105"/>
  <c r="U1961" i="105"/>
  <c r="U1953" i="105"/>
  <c r="U1917" i="105"/>
  <c r="U1897" i="105"/>
  <c r="U1889" i="105"/>
  <c r="U1853" i="105"/>
  <c r="W1466" i="105"/>
  <c r="W1434" i="105"/>
  <c r="W1453" i="105"/>
  <c r="U1517" i="105"/>
  <c r="W115" i="105"/>
  <c r="W92" i="105"/>
  <c r="W55" i="105"/>
  <c r="W31" i="105"/>
  <c r="W15" i="105"/>
  <c r="W8" i="105"/>
  <c r="W2887" i="105"/>
  <c r="U2839" i="105"/>
  <c r="U2809" i="105"/>
  <c r="U2344" i="105"/>
  <c r="U2332" i="105"/>
  <c r="U1638" i="105"/>
  <c r="U3178" i="105"/>
  <c r="U2105" i="105"/>
  <c r="U2047" i="105"/>
  <c r="U2015" i="105"/>
  <c r="U2193" i="105"/>
  <c r="U2096" i="105"/>
  <c r="U1997" i="105"/>
  <c r="U1989" i="105"/>
  <c r="U1969" i="105"/>
  <c r="U1933" i="105"/>
  <c r="U1925" i="105"/>
  <c r="U1905" i="105"/>
  <c r="U1869" i="105"/>
  <c r="U1861" i="105"/>
  <c r="U1809" i="105"/>
  <c r="U1721" i="105"/>
  <c r="U1635" i="105"/>
  <c r="W1458" i="105"/>
  <c r="W1426" i="105"/>
  <c r="U1817" i="105"/>
  <c r="W96" i="105"/>
  <c r="U2276" i="105"/>
  <c r="U3176" i="105"/>
  <c r="W2352" i="105"/>
  <c r="U2005" i="105"/>
  <c r="U1941" i="105"/>
  <c r="U1877" i="105"/>
  <c r="U1829" i="105"/>
  <c r="W1450" i="105"/>
  <c r="W1366" i="105"/>
  <c r="W80" i="105"/>
  <c r="W76" i="105"/>
  <c r="W72" i="105"/>
  <c r="U1688" i="105"/>
  <c r="U3052" i="105"/>
  <c r="U2442" i="105"/>
  <c r="U2432" i="105"/>
  <c r="U2101" i="105"/>
  <c r="U2053" i="105"/>
  <c r="U2033" i="105"/>
  <c r="U2021" i="105"/>
  <c r="U2112" i="105"/>
  <c r="U2001" i="105"/>
  <c r="U1993" i="105"/>
  <c r="U1973" i="105"/>
  <c r="U1965" i="105"/>
  <c r="U1937" i="105"/>
  <c r="U1929" i="105"/>
  <c r="U1909" i="105"/>
  <c r="U1901" i="105"/>
  <c r="U1873" i="105"/>
  <c r="U1865" i="105"/>
  <c r="U1845" i="105"/>
  <c r="U1825" i="105"/>
  <c r="U1793" i="105"/>
  <c r="U1761" i="105"/>
  <c r="W1529" i="105"/>
  <c r="W1465" i="105"/>
  <c r="W445" i="105"/>
  <c r="W117" i="105"/>
  <c r="W68" i="105"/>
  <c r="U1736" i="105"/>
  <c r="U3046" i="105"/>
  <c r="U2840" i="105"/>
  <c r="W2667" i="105"/>
  <c r="U2458" i="105"/>
  <c r="U2426" i="105"/>
  <c r="U2480" i="105"/>
  <c r="U2543" i="105"/>
  <c r="U2129" i="105"/>
  <c r="U2121" i="105"/>
  <c r="U2065" i="105"/>
  <c r="U2049" i="105"/>
  <c r="U2031" i="105"/>
  <c r="U2017" i="105"/>
  <c r="U2257" i="105"/>
  <c r="U2024" i="105"/>
  <c r="U1985" i="105"/>
  <c r="U1977" i="105"/>
  <c r="U1957" i="105"/>
  <c r="U1949" i="105"/>
  <c r="U1921" i="105"/>
  <c r="U1913" i="105"/>
  <c r="U1893" i="105"/>
  <c r="U1885" i="105"/>
  <c r="U1857" i="105"/>
  <c r="U1849" i="105"/>
  <c r="U1841" i="105"/>
  <c r="U1695" i="105"/>
  <c r="U1769" i="105"/>
  <c r="U1573" i="105"/>
  <c r="W1449" i="105"/>
  <c r="W88" i="105"/>
  <c r="W27" i="105"/>
  <c r="U3111" i="105"/>
  <c r="U3086" i="105"/>
  <c r="U2952" i="105"/>
  <c r="U2901" i="105"/>
  <c r="U2837" i="105"/>
  <c r="W2613" i="105"/>
  <c r="U2466" i="105"/>
  <c r="U2450" i="105"/>
  <c r="U2386" i="105"/>
  <c r="W2612" i="105"/>
  <c r="W2328" i="105"/>
  <c r="W2318" i="105"/>
  <c r="U2141" i="105"/>
  <c r="U2113" i="105"/>
  <c r="U2041" i="105"/>
  <c r="U2027" i="105"/>
  <c r="U2209" i="105"/>
  <c r="U2148" i="105"/>
  <c r="U1996" i="105"/>
  <c r="U1980" i="105"/>
  <c r="U1964" i="105"/>
  <c r="U1948" i="105"/>
  <c r="U1932" i="105"/>
  <c r="U1916" i="105"/>
  <c r="U1900" i="105"/>
  <c r="U1884" i="105"/>
  <c r="U1868" i="105"/>
  <c r="U1852" i="105"/>
  <c r="U1671" i="105"/>
  <c r="U1713" i="105"/>
  <c r="U1568" i="105"/>
  <c r="U1560" i="105"/>
  <c r="W1470" i="105"/>
  <c r="W1454" i="105"/>
  <c r="W1438" i="105"/>
  <c r="W1398" i="105"/>
  <c r="W1378" i="105"/>
  <c r="W1342" i="105"/>
  <c r="W1437" i="105"/>
  <c r="W1048" i="105"/>
  <c r="U1625" i="105"/>
  <c r="U1609" i="105"/>
  <c r="W95" i="105"/>
  <c r="W60" i="105"/>
  <c r="W40" i="105"/>
  <c r="U2825" i="105"/>
  <c r="U2252" i="105"/>
  <c r="U2258" i="105"/>
  <c r="U3126" i="105"/>
  <c r="U3063" i="105"/>
  <c r="U2917" i="105"/>
  <c r="U2853" i="105"/>
  <c r="W2629" i="105"/>
  <c r="U2434" i="105"/>
  <c r="U2497" i="105"/>
  <c r="U2151" i="105"/>
  <c r="U2013" i="105"/>
  <c r="U2000" i="105"/>
  <c r="U1984" i="105"/>
  <c r="U1968" i="105"/>
  <c r="U1952" i="105"/>
  <c r="U1936" i="105"/>
  <c r="U1920" i="105"/>
  <c r="U1904" i="105"/>
  <c r="U1888" i="105"/>
  <c r="U1872" i="105"/>
  <c r="U1856" i="105"/>
  <c r="W1354" i="105"/>
  <c r="U1509" i="105"/>
  <c r="U345" i="105"/>
  <c r="W108" i="105"/>
  <c r="W104" i="105"/>
  <c r="W63" i="105"/>
  <c r="W59" i="105"/>
  <c r="W23" i="105"/>
  <c r="W16" i="105"/>
  <c r="U2316" i="105"/>
  <c r="U2204" i="105"/>
  <c r="U2156" i="105"/>
  <c r="U1698" i="105"/>
  <c r="W1642" i="105"/>
  <c r="U1754" i="105"/>
  <c r="U1718" i="105"/>
  <c r="U2940" i="105"/>
  <c r="U2906" i="105"/>
  <c r="U2967" i="105"/>
  <c r="U2869" i="105"/>
  <c r="U2564" i="105"/>
  <c r="U2548" i="105"/>
  <c r="U2374" i="105"/>
  <c r="U2077" i="105"/>
  <c r="U2059" i="105"/>
  <c r="U2045" i="105"/>
  <c r="U2011" i="105"/>
  <c r="U2080" i="105"/>
  <c r="U2048" i="105"/>
  <c r="U2028" i="105"/>
  <c r="U2020" i="105"/>
  <c r="U2012" i="105"/>
  <c r="U2004" i="105"/>
  <c r="U1988" i="105"/>
  <c r="U1972" i="105"/>
  <c r="U1956" i="105"/>
  <c r="U1940" i="105"/>
  <c r="U1924" i="105"/>
  <c r="U1908" i="105"/>
  <c r="U1892" i="105"/>
  <c r="U1876" i="105"/>
  <c r="U1860" i="105"/>
  <c r="U1844" i="105"/>
  <c r="W1478" i="105"/>
  <c r="W1462" i="105"/>
  <c r="W1446" i="105"/>
  <c r="W1430" i="105"/>
  <c r="W1469" i="105"/>
  <c r="W124" i="105"/>
  <c r="W47" i="105"/>
  <c r="W32" i="105"/>
  <c r="W1650" i="105"/>
  <c r="W3161" i="105"/>
  <c r="W109" i="105"/>
  <c r="W83" i="105"/>
  <c r="U2871" i="105"/>
  <c r="U2903" i="105"/>
  <c r="W52" i="105"/>
  <c r="W48" i="105"/>
  <c r="W24" i="105"/>
  <c r="U2919" i="105"/>
  <c r="W116" i="105"/>
  <c r="W64" i="105"/>
  <c r="U2976" i="105"/>
  <c r="U2924" i="105"/>
  <c r="U2908" i="105"/>
  <c r="U2892" i="105"/>
  <c r="U2876" i="105"/>
  <c r="U2846" i="105"/>
  <c r="U2529" i="105"/>
  <c r="U2456" i="105"/>
  <c r="U2448" i="105"/>
  <c r="U2414" i="105"/>
  <c r="U2398" i="105"/>
  <c r="U2580" i="105"/>
  <c r="U2342" i="105"/>
  <c r="U2145" i="105"/>
  <c r="U2099" i="105"/>
  <c r="U2003" i="105"/>
  <c r="U1999" i="105"/>
  <c r="U1995" i="105"/>
  <c r="U1991" i="105"/>
  <c r="U1987" i="105"/>
  <c r="U1983" i="105"/>
  <c r="U1979" i="105"/>
  <c r="U1975" i="105"/>
  <c r="U1971" i="105"/>
  <c r="U1967" i="105"/>
  <c r="U1963" i="105"/>
  <c r="U1959" i="105"/>
  <c r="U1955" i="105"/>
  <c r="U1951" i="105"/>
  <c r="U1947" i="105"/>
  <c r="U1943" i="105"/>
  <c r="U1939" i="105"/>
  <c r="U1935" i="105"/>
  <c r="U1931" i="105"/>
  <c r="U1927" i="105"/>
  <c r="U1923" i="105"/>
  <c r="U1919" i="105"/>
  <c r="U1915" i="105"/>
  <c r="U1911" i="105"/>
  <c r="U1907" i="105"/>
  <c r="U1903" i="105"/>
  <c r="U1899" i="105"/>
  <c r="U1895" i="105"/>
  <c r="U1891" i="105"/>
  <c r="U1887" i="105"/>
  <c r="U1883" i="105"/>
  <c r="U1879" i="105"/>
  <c r="U1875" i="105"/>
  <c r="U1871" i="105"/>
  <c r="U1867" i="105"/>
  <c r="U1863" i="105"/>
  <c r="U1859" i="105"/>
  <c r="U1855" i="105"/>
  <c r="U1851" i="105"/>
  <c r="U1847" i="105"/>
  <c r="U1520" i="105"/>
  <c r="W1374" i="105"/>
  <c r="U1497" i="105"/>
  <c r="U413" i="105"/>
  <c r="U397" i="105"/>
  <c r="W99" i="105"/>
  <c r="W36" i="105"/>
  <c r="W11" i="105"/>
  <c r="U2324" i="105"/>
  <c r="U2266" i="105"/>
  <c r="U1604" i="105"/>
  <c r="W2300" i="105"/>
  <c r="U3177" i="105"/>
  <c r="U3169" i="105"/>
  <c r="U3061" i="105"/>
  <c r="U3057" i="105"/>
  <c r="U2861" i="105"/>
  <c r="U2829" i="105"/>
  <c r="U2462" i="105"/>
  <c r="U2446" i="105"/>
  <c r="U2430" i="105"/>
  <c r="U2412" i="105"/>
  <c r="U2396" i="105"/>
  <c r="U2596" i="105"/>
  <c r="U2576" i="105"/>
  <c r="U2575" i="105"/>
  <c r="U2495" i="105"/>
  <c r="W2346" i="105"/>
  <c r="U2481" i="105"/>
  <c r="U2039" i="105"/>
  <c r="U2249" i="105"/>
  <c r="U2299" i="105"/>
  <c r="U2283" i="105"/>
  <c r="U1843" i="105"/>
  <c r="U1639" i="105"/>
  <c r="U1781" i="105"/>
  <c r="U1651" i="105"/>
  <c r="W1402" i="105"/>
  <c r="U1733" i="105"/>
  <c r="W120" i="105"/>
  <c r="U2817" i="105"/>
  <c r="U2968" i="105"/>
  <c r="U2949" i="105"/>
  <c r="U2932" i="105"/>
  <c r="U2916" i="105"/>
  <c r="U2900" i="105"/>
  <c r="U2884" i="105"/>
  <c r="U2841" i="105"/>
  <c r="U2460" i="105"/>
  <c r="U2444" i="105"/>
  <c r="U2428" i="105"/>
  <c r="U2410" i="105"/>
  <c r="U2394" i="105"/>
  <c r="U2532" i="105"/>
  <c r="U2516" i="105"/>
  <c r="U2500" i="105"/>
  <c r="U2484" i="105"/>
  <c r="U2159" i="105"/>
  <c r="U2055" i="105"/>
  <c r="U2037" i="105"/>
  <c r="U2007" i="105"/>
  <c r="U2144" i="105"/>
  <c r="W1382" i="105"/>
  <c r="W1334" i="105"/>
  <c r="W1457" i="105"/>
  <c r="U1725" i="105"/>
  <c r="W20" i="105"/>
  <c r="W4" i="105"/>
  <c r="W1666" i="105"/>
  <c r="U1791" i="105"/>
  <c r="W3165" i="105"/>
  <c r="W2644" i="105"/>
  <c r="W2984" i="105"/>
  <c r="U2872" i="105"/>
  <c r="W2636" i="105"/>
  <c r="U2600" i="105"/>
  <c r="U2584" i="105"/>
  <c r="U2568" i="105"/>
  <c r="U2097" i="105"/>
  <c r="U2081" i="105"/>
  <c r="U2057" i="105"/>
  <c r="W1441" i="105"/>
  <c r="U429" i="105"/>
  <c r="U381" i="105"/>
  <c r="W112" i="105"/>
  <c r="W100" i="105"/>
  <c r="W56" i="105"/>
  <c r="W44" i="105"/>
  <c r="W28" i="105"/>
  <c r="W12" i="105"/>
  <c r="W3163" i="105"/>
  <c r="U2987" i="105"/>
  <c r="U2268" i="105"/>
  <c r="W123" i="105"/>
  <c r="W67" i="105"/>
  <c r="W35" i="105"/>
  <c r="W19" i="105"/>
  <c r="W3" i="105"/>
  <c r="U1670" i="105"/>
  <c r="U3179" i="105"/>
  <c r="U2921" i="105"/>
  <c r="W2842" i="105"/>
  <c r="U2334" i="105"/>
  <c r="U2069" i="105"/>
  <c r="U2025" i="105"/>
  <c r="W1414" i="105"/>
  <c r="W1473" i="105"/>
  <c r="W18" i="105"/>
  <c r="W10" i="105"/>
  <c r="U2956" i="105"/>
  <c r="W1734" i="105"/>
  <c r="W3159" i="105"/>
  <c r="W3083" i="105"/>
  <c r="U3083" i="105"/>
  <c r="W2891" i="105"/>
  <c r="U2891" i="105"/>
  <c r="W2534" i="105"/>
  <c r="U2534" i="105"/>
  <c r="W2502" i="105"/>
  <c r="U2502" i="105"/>
  <c r="W2923" i="105"/>
  <c r="U2923" i="105"/>
  <c r="W1836" i="105"/>
  <c r="U1836" i="105"/>
  <c r="W1826" i="105"/>
  <c r="U1826" i="105"/>
  <c r="W1820" i="105"/>
  <c r="U1820" i="105"/>
  <c r="W1810" i="105"/>
  <c r="U1810" i="105"/>
  <c r="W1804" i="105"/>
  <c r="U1804" i="105"/>
  <c r="W1794" i="105"/>
  <c r="U1794" i="105"/>
  <c r="W1788" i="105"/>
  <c r="U1788" i="105"/>
  <c r="W1778" i="105"/>
  <c r="U1778" i="105"/>
  <c r="W1772" i="105"/>
  <c r="U1772" i="105"/>
  <c r="W1762" i="105"/>
  <c r="U1762" i="105"/>
  <c r="W1756" i="105"/>
  <c r="U1756" i="105"/>
  <c r="W1812" i="105"/>
  <c r="U1812" i="105"/>
  <c r="W1744" i="105"/>
  <c r="U1744" i="105"/>
  <c r="W1726" i="105"/>
  <c r="U1726" i="105"/>
  <c r="W1712" i="105"/>
  <c r="U1712" i="105"/>
  <c r="W1656" i="105"/>
  <c r="U1656" i="105"/>
  <c r="W1684" i="105"/>
  <c r="U1684" i="105"/>
  <c r="W1751" i="105"/>
  <c r="U1751" i="105"/>
  <c r="W1692" i="105"/>
  <c r="U1692" i="105"/>
  <c r="W1830" i="105"/>
  <c r="U1830" i="105"/>
  <c r="W1750" i="105"/>
  <c r="U1750" i="105"/>
  <c r="W1710" i="105"/>
  <c r="U1710" i="105"/>
  <c r="W1644" i="105"/>
  <c r="U1644" i="105"/>
  <c r="W1803" i="105"/>
  <c r="U1803" i="105"/>
  <c r="W1700" i="105"/>
  <c r="U1700" i="105"/>
  <c r="W1660" i="105"/>
  <c r="U1660" i="105"/>
  <c r="W1828" i="105"/>
  <c r="U1828" i="105"/>
  <c r="W1798" i="105"/>
  <c r="U1798" i="105"/>
  <c r="W1668" i="105"/>
  <c r="U1668" i="105"/>
  <c r="W3125" i="105"/>
  <c r="U3125" i="105"/>
  <c r="W3093" i="105"/>
  <c r="U3093" i="105"/>
  <c r="W2566" i="105"/>
  <c r="U2566" i="105"/>
  <c r="W2550" i="105"/>
  <c r="U2550" i="105"/>
  <c r="W2486" i="105"/>
  <c r="U2486" i="105"/>
  <c r="W2813" i="105"/>
  <c r="U2813" i="105"/>
  <c r="U3075" i="105"/>
  <c r="U3067" i="105"/>
  <c r="U3055" i="105"/>
  <c r="U3051" i="105"/>
  <c r="U3020" i="105"/>
  <c r="W2620" i="105"/>
  <c r="U2464" i="105"/>
  <c r="U2416" i="105"/>
  <c r="U2384" i="105"/>
  <c r="U2149" i="105"/>
  <c r="U2133" i="105"/>
  <c r="U2117" i="105"/>
  <c r="U2109" i="105"/>
  <c r="W3157" i="105"/>
  <c r="W3117" i="105"/>
  <c r="U3117" i="105"/>
  <c r="W2991" i="105"/>
  <c r="U2991" i="105"/>
  <c r="W2983" i="105"/>
  <c r="U2983" i="105"/>
  <c r="W3097" i="105"/>
  <c r="U3097" i="105"/>
  <c r="W2999" i="105"/>
  <c r="U2999" i="105"/>
  <c r="W2831" i="105"/>
  <c r="U2831" i="105"/>
  <c r="W2498" i="105"/>
  <c r="U2498" i="105"/>
  <c r="W2304" i="105"/>
  <c r="U2304" i="105"/>
  <c r="W2797" i="105"/>
  <c r="U2797" i="105"/>
  <c r="W2546" i="105"/>
  <c r="U2546" i="105"/>
  <c r="W2907" i="105"/>
  <c r="U2907" i="105"/>
  <c r="W2811" i="105"/>
  <c r="U2811" i="105"/>
  <c r="W2282" i="105"/>
  <c r="U2282" i="105"/>
  <c r="W2298" i="105"/>
  <c r="U2298" i="105"/>
  <c r="W2272" i="105"/>
  <c r="U2272" i="105"/>
  <c r="W2264" i="105"/>
  <c r="U2264" i="105"/>
  <c r="W2256" i="105"/>
  <c r="U2256" i="105"/>
  <c r="W2248" i="105"/>
  <c r="U2248" i="105"/>
  <c r="W2240" i="105"/>
  <c r="U2240" i="105"/>
  <c r="W2232" i="105"/>
  <c r="U2232" i="105"/>
  <c r="W2224" i="105"/>
  <c r="U2224" i="105"/>
  <c r="W2216" i="105"/>
  <c r="U2216" i="105"/>
  <c r="W2208" i="105"/>
  <c r="U2208" i="105"/>
  <c r="W2200" i="105"/>
  <c r="U2200" i="105"/>
  <c r="W2192" i="105"/>
  <c r="U2192" i="105"/>
  <c r="W2184" i="105"/>
  <c r="U2184" i="105"/>
  <c r="W2176" i="105"/>
  <c r="U2176" i="105"/>
  <c r="W2168" i="105"/>
  <c r="U2168" i="105"/>
  <c r="W2306" i="105"/>
  <c r="U2306" i="105"/>
  <c r="W2158" i="105"/>
  <c r="U2158" i="105"/>
  <c r="W2530" i="105"/>
  <c r="U2530" i="105"/>
  <c r="W1780" i="105"/>
  <c r="U1780" i="105"/>
  <c r="W1746" i="105"/>
  <c r="U1746" i="105"/>
  <c r="W1708" i="105"/>
  <c r="U1708" i="105"/>
  <c r="W1694" i="105"/>
  <c r="U1694" i="105"/>
  <c r="W1664" i="105"/>
  <c r="U1664" i="105"/>
  <c r="W1632" i="105"/>
  <c r="U1632" i="105"/>
  <c r="W1792" i="105"/>
  <c r="U1792" i="105"/>
  <c r="W1787" i="105"/>
  <c r="U1787" i="105"/>
  <c r="W1782" i="105"/>
  <c r="U1782" i="105"/>
  <c r="W1724" i="105"/>
  <c r="U1724" i="105"/>
  <c r="W1676" i="105"/>
  <c r="U1676" i="105"/>
  <c r="W1796" i="105"/>
  <c r="U1796" i="105"/>
  <c r="W1766" i="105"/>
  <c r="U1766" i="105"/>
  <c r="W1732" i="105"/>
  <c r="U1732" i="105"/>
  <c r="W1728" i="105"/>
  <c r="U1728" i="105"/>
  <c r="W1636" i="105"/>
  <c r="U1636" i="105"/>
  <c r="W3087" i="105"/>
  <c r="U3087" i="105"/>
  <c r="W2598" i="105"/>
  <c r="U2598" i="105"/>
  <c r="W2582" i="105"/>
  <c r="U2582" i="105"/>
  <c r="W2518" i="105"/>
  <c r="U2518" i="105"/>
  <c r="W2859" i="105"/>
  <c r="U2859" i="105"/>
  <c r="W2514" i="105"/>
  <c r="U2514" i="105"/>
  <c r="W2296" i="105"/>
  <c r="U2296" i="105"/>
  <c r="W2290" i="105"/>
  <c r="U2290" i="105"/>
  <c r="U2957" i="105"/>
  <c r="U2544" i="105"/>
  <c r="W2354" i="105"/>
  <c r="W2322" i="105"/>
  <c r="U2051" i="105"/>
  <c r="U2035" i="105"/>
  <c r="U2019" i="105"/>
  <c r="U2132" i="105"/>
  <c r="U1842" i="105"/>
  <c r="W3109" i="105"/>
  <c r="U3109" i="105"/>
  <c r="W3105" i="105"/>
  <c r="U3105" i="105"/>
  <c r="W3113" i="105"/>
  <c r="U3113" i="105"/>
  <c r="W3121" i="105"/>
  <c r="U3121" i="105"/>
  <c r="W2927" i="105"/>
  <c r="U2927" i="105"/>
  <c r="W2911" i="105"/>
  <c r="U2911" i="105"/>
  <c r="W2895" i="105"/>
  <c r="U2895" i="105"/>
  <c r="W2879" i="105"/>
  <c r="U2879" i="105"/>
  <c r="W2863" i="105"/>
  <c r="U2863" i="105"/>
  <c r="W2975" i="105"/>
  <c r="U2975" i="105"/>
  <c r="W2602" i="105"/>
  <c r="U2602" i="105"/>
  <c r="W2586" i="105"/>
  <c r="U2586" i="105"/>
  <c r="W2570" i="105"/>
  <c r="U2570" i="105"/>
  <c r="W2847" i="105"/>
  <c r="U2847" i="105"/>
  <c r="W2803" i="105"/>
  <c r="U2803" i="105"/>
  <c r="W2578" i="105"/>
  <c r="U2578" i="105"/>
  <c r="W2312" i="105"/>
  <c r="U2312" i="105"/>
  <c r="W2280" i="105"/>
  <c r="U2280" i="105"/>
  <c r="W2470" i="105"/>
  <c r="U2470" i="105"/>
  <c r="W2152" i="105"/>
  <c r="U2152" i="105"/>
  <c r="W1831" i="105"/>
  <c r="U1831" i="105"/>
  <c r="W1815" i="105"/>
  <c r="U1815" i="105"/>
  <c r="W1799" i="105"/>
  <c r="U1799" i="105"/>
  <c r="W1783" i="105"/>
  <c r="U1783" i="105"/>
  <c r="W1767" i="105"/>
  <c r="U1767" i="105"/>
  <c r="W2154" i="105"/>
  <c r="U2154" i="105"/>
  <c r="W1672" i="105"/>
  <c r="U1672" i="105"/>
  <c r="W1640" i="105"/>
  <c r="U1640" i="105"/>
  <c r="W1840" i="105"/>
  <c r="U1840" i="105"/>
  <c r="W1771" i="105"/>
  <c r="U1771" i="105"/>
  <c r="W1742" i="105"/>
  <c r="U1742" i="105"/>
  <c r="W1764" i="105"/>
  <c r="U1764" i="105"/>
  <c r="W1652" i="105"/>
  <c r="U1652" i="105"/>
  <c r="W1808" i="105"/>
  <c r="U1808" i="105"/>
  <c r="U3053" i="105"/>
  <c r="U2828" i="105"/>
  <c r="U2925" i="105"/>
  <c r="U2909" i="105"/>
  <c r="U2893" i="105"/>
  <c r="U2877" i="105"/>
  <c r="W2637" i="105"/>
  <c r="W2621" i="105"/>
  <c r="W3015" i="105"/>
  <c r="U3015" i="105"/>
  <c r="W2843" i="105"/>
  <c r="U2843" i="105"/>
  <c r="W2875" i="105"/>
  <c r="U2875" i="105"/>
  <c r="W2805" i="105"/>
  <c r="U2805" i="105"/>
  <c r="W2562" i="105"/>
  <c r="U2562" i="105"/>
  <c r="W2288" i="105"/>
  <c r="U2288" i="105"/>
  <c r="W2819" i="105"/>
  <c r="U2819" i="105"/>
  <c r="W2482" i="105"/>
  <c r="U2482" i="105"/>
  <c r="W2821" i="105"/>
  <c r="U2821" i="105"/>
  <c r="W2594" i="105"/>
  <c r="U2594" i="105"/>
  <c r="W1740" i="105"/>
  <c r="U1740" i="105"/>
  <c r="W1680" i="105"/>
  <c r="U1680" i="105"/>
  <c r="W1648" i="105"/>
  <c r="U1648" i="105"/>
  <c r="W1824" i="105"/>
  <c r="U1824" i="105"/>
  <c r="W1819" i="105"/>
  <c r="U1819" i="105"/>
  <c r="W1814" i="105"/>
  <c r="U1814" i="105"/>
  <c r="W1760" i="105"/>
  <c r="U1760" i="105"/>
  <c r="W1755" i="105"/>
  <c r="U1755" i="105"/>
  <c r="W1716" i="105"/>
  <c r="U1716" i="105"/>
  <c r="W1835" i="105"/>
  <c r="U1835" i="105"/>
  <c r="W1776" i="105"/>
  <c r="U1776" i="105"/>
  <c r="W1696" i="105"/>
  <c r="U1696" i="105"/>
  <c r="W2963" i="105"/>
  <c r="U2963" i="105"/>
  <c r="W2944" i="105"/>
  <c r="U2944" i="105"/>
  <c r="U1265" i="105"/>
  <c r="W1265" i="105"/>
  <c r="U1249" i="105"/>
  <c r="W1249" i="105"/>
  <c r="U1233" i="105"/>
  <c r="W1233" i="105"/>
  <c r="U1217" i="105"/>
  <c r="W1217" i="105"/>
  <c r="U1201" i="105"/>
  <c r="W1201" i="105"/>
  <c r="U1185" i="105"/>
  <c r="W1185" i="105"/>
  <c r="U1169" i="105"/>
  <c r="W1169" i="105"/>
  <c r="U1153" i="105"/>
  <c r="W1153" i="105"/>
  <c r="U1137" i="105"/>
  <c r="W1137" i="105"/>
  <c r="U1121" i="105"/>
  <c r="W1121" i="105"/>
  <c r="U1105" i="105"/>
  <c r="W1105" i="105"/>
  <c r="U1089" i="105"/>
  <c r="W1089" i="105"/>
  <c r="U1073" i="105"/>
  <c r="W1073" i="105"/>
  <c r="U1057" i="105"/>
  <c r="W1057" i="105"/>
  <c r="U1276" i="105"/>
  <c r="W1276" i="105"/>
  <c r="U1260" i="105"/>
  <c r="W1260" i="105"/>
  <c r="U1244" i="105"/>
  <c r="W1244" i="105"/>
  <c r="U1228" i="105"/>
  <c r="W1228" i="105"/>
  <c r="U1212" i="105"/>
  <c r="W1212" i="105"/>
  <c r="U1196" i="105"/>
  <c r="W1196" i="105"/>
  <c r="U1180" i="105"/>
  <c r="W1180" i="105"/>
  <c r="U1164" i="105"/>
  <c r="W1164" i="105"/>
  <c r="U1148" i="105"/>
  <c r="W1148" i="105"/>
  <c r="U1132" i="105"/>
  <c r="W1132" i="105"/>
  <c r="U1116" i="105"/>
  <c r="W1116" i="105"/>
  <c r="U1100" i="105"/>
  <c r="W1100" i="105"/>
  <c r="U1084" i="105"/>
  <c r="W1084" i="105"/>
  <c r="U1068" i="105"/>
  <c r="W1068" i="105"/>
  <c r="U1052" i="105"/>
  <c r="W1052" i="105"/>
  <c r="U1275" i="105"/>
  <c r="W1275" i="105"/>
  <c r="U1259" i="105"/>
  <c r="W1259" i="105"/>
  <c r="U1243" i="105"/>
  <c r="W1243" i="105"/>
  <c r="U1227" i="105"/>
  <c r="W1227" i="105"/>
  <c r="U1203" i="105"/>
  <c r="W1203" i="105"/>
  <c r="U1195" i="105"/>
  <c r="W1195" i="105"/>
  <c r="U1179" i="105"/>
  <c r="W1179" i="105"/>
  <c r="U1163" i="105"/>
  <c r="W1163" i="105"/>
  <c r="U1147" i="105"/>
  <c r="W1147" i="105"/>
  <c r="U1131" i="105"/>
  <c r="W1131" i="105"/>
  <c r="U1115" i="105"/>
  <c r="W1115" i="105"/>
  <c r="U1099" i="105"/>
  <c r="W1099" i="105"/>
  <c r="U1083" i="105"/>
  <c r="W1083" i="105"/>
  <c r="U1067" i="105"/>
  <c r="W1067" i="105"/>
  <c r="U1051" i="105"/>
  <c r="W1051" i="105"/>
  <c r="W1618" i="105"/>
  <c r="U1618" i="105"/>
  <c r="W1586" i="105"/>
  <c r="U1586" i="105"/>
  <c r="W1554" i="105"/>
  <c r="U1554" i="105"/>
  <c r="W1522" i="105"/>
  <c r="U1522" i="105"/>
  <c r="W1506" i="105"/>
  <c r="U1506" i="105"/>
  <c r="U1234" i="105"/>
  <c r="W1234" i="105"/>
  <c r="U1106" i="105"/>
  <c r="W1106" i="105"/>
  <c r="W737" i="105"/>
  <c r="U737" i="105"/>
  <c r="W721" i="105"/>
  <c r="U721" i="105"/>
  <c r="W705" i="105"/>
  <c r="U705" i="105"/>
  <c r="W689" i="105"/>
  <c r="U689" i="105"/>
  <c r="W673" i="105"/>
  <c r="U673" i="105"/>
  <c r="W657" i="105"/>
  <c r="U657" i="105"/>
  <c r="W641" i="105"/>
  <c r="U641" i="105"/>
  <c r="W625" i="105"/>
  <c r="U625" i="105"/>
  <c r="W609" i="105"/>
  <c r="U609" i="105"/>
  <c r="W593" i="105"/>
  <c r="U593" i="105"/>
  <c r="W577" i="105"/>
  <c r="U577" i="105"/>
  <c r="W561" i="105"/>
  <c r="U561" i="105"/>
  <c r="U1270" i="105"/>
  <c r="W1270" i="105"/>
  <c r="U1142" i="105"/>
  <c r="W1142" i="105"/>
  <c r="U1178" i="105"/>
  <c r="W1178" i="105"/>
  <c r="U1050" i="105"/>
  <c r="W1050" i="105"/>
  <c r="W664" i="105"/>
  <c r="U664" i="105"/>
  <c r="W600" i="105"/>
  <c r="U600" i="105"/>
  <c r="W568" i="105"/>
  <c r="U568" i="105"/>
  <c r="W3010" i="105"/>
  <c r="U3010" i="105"/>
  <c r="W2962" i="105"/>
  <c r="U2962" i="105"/>
  <c r="W3023" i="105"/>
  <c r="U3023" i="105"/>
  <c r="W2966" i="105"/>
  <c r="U2966" i="105"/>
  <c r="W2950" i="105"/>
  <c r="U2950" i="105"/>
  <c r="W2955" i="105"/>
  <c r="U2955" i="105"/>
  <c r="W2982" i="105"/>
  <c r="U2982" i="105"/>
  <c r="W2935" i="105"/>
  <c r="U2935" i="105"/>
  <c r="U2784" i="105"/>
  <c r="W2784" i="105"/>
  <c r="U2768" i="105"/>
  <c r="W2768" i="105"/>
  <c r="U2752" i="105"/>
  <c r="W2752" i="105"/>
  <c r="U2744" i="105"/>
  <c r="W2744" i="105"/>
  <c r="U2736" i="105"/>
  <c r="W2736" i="105"/>
  <c r="U2795" i="105"/>
  <c r="W2795" i="105"/>
  <c r="U2793" i="105"/>
  <c r="W2793" i="105"/>
  <c r="U2791" i="105"/>
  <c r="W2791" i="105"/>
  <c r="U2789" i="105"/>
  <c r="W2789" i="105"/>
  <c r="U2787" i="105"/>
  <c r="W2787" i="105"/>
  <c r="U2779" i="105"/>
  <c r="W2779" i="105"/>
  <c r="U2771" i="105"/>
  <c r="W2771" i="105"/>
  <c r="U2763" i="105"/>
  <c r="W2763" i="105"/>
  <c r="U2755" i="105"/>
  <c r="W2755" i="105"/>
  <c r="U2747" i="105"/>
  <c r="W2747" i="105"/>
  <c r="U2739" i="105"/>
  <c r="W2739" i="105"/>
  <c r="U2732" i="105"/>
  <c r="W2732" i="105"/>
  <c r="U2728" i="105"/>
  <c r="W2728" i="105"/>
  <c r="U1277" i="105"/>
  <c r="W1277" i="105"/>
  <c r="U1269" i="105"/>
  <c r="W1269" i="105"/>
  <c r="U1261" i="105"/>
  <c r="W1261" i="105"/>
  <c r="U1253" i="105"/>
  <c r="W1253" i="105"/>
  <c r="U1245" i="105"/>
  <c r="W1245" i="105"/>
  <c r="U1237" i="105"/>
  <c r="W1237" i="105"/>
  <c r="U1229" i="105"/>
  <c r="W1229" i="105"/>
  <c r="U1221" i="105"/>
  <c r="W1221" i="105"/>
  <c r="U1213" i="105"/>
  <c r="W1213" i="105"/>
  <c r="U1205" i="105"/>
  <c r="W1205" i="105"/>
  <c r="U1197" i="105"/>
  <c r="W1197" i="105"/>
  <c r="U1189" i="105"/>
  <c r="W1189" i="105"/>
  <c r="U1181" i="105"/>
  <c r="W1181" i="105"/>
  <c r="U1173" i="105"/>
  <c r="W1173" i="105"/>
  <c r="U1165" i="105"/>
  <c r="W1165" i="105"/>
  <c r="U1157" i="105"/>
  <c r="W1157" i="105"/>
  <c r="U1149" i="105"/>
  <c r="W1149" i="105"/>
  <c r="U1141" i="105"/>
  <c r="W1141" i="105"/>
  <c r="U1133" i="105"/>
  <c r="W1133" i="105"/>
  <c r="U1125" i="105"/>
  <c r="W1125" i="105"/>
  <c r="U1117" i="105"/>
  <c r="W1117" i="105"/>
  <c r="U1109" i="105"/>
  <c r="W1109" i="105"/>
  <c r="U1101" i="105"/>
  <c r="W1101" i="105"/>
  <c r="U1093" i="105"/>
  <c r="W1093" i="105"/>
  <c r="U1085" i="105"/>
  <c r="W1085" i="105"/>
  <c r="U1077" i="105"/>
  <c r="W1077" i="105"/>
  <c r="U1069" i="105"/>
  <c r="W1069" i="105"/>
  <c r="U1061" i="105"/>
  <c r="W1061" i="105"/>
  <c r="U1053" i="105"/>
  <c r="W1053" i="105"/>
  <c r="U1272" i="105"/>
  <c r="W1272" i="105"/>
  <c r="U1264" i="105"/>
  <c r="W1264" i="105"/>
  <c r="U1256" i="105"/>
  <c r="W1256" i="105"/>
  <c r="U1248" i="105"/>
  <c r="W1248" i="105"/>
  <c r="U1240" i="105"/>
  <c r="W1240" i="105"/>
  <c r="U1232" i="105"/>
  <c r="W1232" i="105"/>
  <c r="U1224" i="105"/>
  <c r="W1224" i="105"/>
  <c r="U1216" i="105"/>
  <c r="W1216" i="105"/>
  <c r="U1208" i="105"/>
  <c r="W1208" i="105"/>
  <c r="U1200" i="105"/>
  <c r="W1200" i="105"/>
  <c r="U1192" i="105"/>
  <c r="W1192" i="105"/>
  <c r="U1184" i="105"/>
  <c r="W1184" i="105"/>
  <c r="U1176" i="105"/>
  <c r="W1176" i="105"/>
  <c r="U1168" i="105"/>
  <c r="W1168" i="105"/>
  <c r="U1160" i="105"/>
  <c r="W1160" i="105"/>
  <c r="U1152" i="105"/>
  <c r="W1152" i="105"/>
  <c r="U1144" i="105"/>
  <c r="W1144" i="105"/>
  <c r="U1136" i="105"/>
  <c r="W1136" i="105"/>
  <c r="U1128" i="105"/>
  <c r="W1128" i="105"/>
  <c r="U1120" i="105"/>
  <c r="W1120" i="105"/>
  <c r="U1112" i="105"/>
  <c r="W1112" i="105"/>
  <c r="U1104" i="105"/>
  <c r="W1104" i="105"/>
  <c r="U1096" i="105"/>
  <c r="W1096" i="105"/>
  <c r="U1088" i="105"/>
  <c r="W1088" i="105"/>
  <c r="U1080" i="105"/>
  <c r="W1080" i="105"/>
  <c r="U1072" i="105"/>
  <c r="W1072" i="105"/>
  <c r="U1064" i="105"/>
  <c r="W1064" i="105"/>
  <c r="U1056" i="105"/>
  <c r="W1056" i="105"/>
  <c r="U1271" i="105"/>
  <c r="W1271" i="105"/>
  <c r="U1263" i="105"/>
  <c r="W1263" i="105"/>
  <c r="U1255" i="105"/>
  <c r="W1255" i="105"/>
  <c r="U1247" i="105"/>
  <c r="W1247" i="105"/>
  <c r="U1239" i="105"/>
  <c r="W1239" i="105"/>
  <c r="U1231" i="105"/>
  <c r="W1231" i="105"/>
  <c r="U1223" i="105"/>
  <c r="W1223" i="105"/>
  <c r="U1215" i="105"/>
  <c r="W1215" i="105"/>
  <c r="U1207" i="105"/>
  <c r="W1207" i="105"/>
  <c r="U1199" i="105"/>
  <c r="W1199" i="105"/>
  <c r="U1191" i="105"/>
  <c r="W1191" i="105"/>
  <c r="U1183" i="105"/>
  <c r="W1183" i="105"/>
  <c r="U1175" i="105"/>
  <c r="W1175" i="105"/>
  <c r="U1167" i="105"/>
  <c r="W1167" i="105"/>
  <c r="U1159" i="105"/>
  <c r="W1159" i="105"/>
  <c r="U1151" i="105"/>
  <c r="W1151" i="105"/>
  <c r="U1143" i="105"/>
  <c r="W1143" i="105"/>
  <c r="U1135" i="105"/>
  <c r="W1135" i="105"/>
  <c r="U1127" i="105"/>
  <c r="W1127" i="105"/>
  <c r="U1119" i="105"/>
  <c r="W1119" i="105"/>
  <c r="U1111" i="105"/>
  <c r="W1111" i="105"/>
  <c r="U1103" i="105"/>
  <c r="W1103" i="105"/>
  <c r="U1095" i="105"/>
  <c r="W1095" i="105"/>
  <c r="U1087" i="105"/>
  <c r="W1087" i="105"/>
  <c r="U1079" i="105"/>
  <c r="W1079" i="105"/>
  <c r="U1071" i="105"/>
  <c r="W1071" i="105"/>
  <c r="U1063" i="105"/>
  <c r="W1063" i="105"/>
  <c r="U1055" i="105"/>
  <c r="W1055" i="105"/>
  <c r="W1626" i="105"/>
  <c r="U1626" i="105"/>
  <c r="W1610" i="105"/>
  <c r="U1610" i="105"/>
  <c r="W1594" i="105"/>
  <c r="U1594" i="105"/>
  <c r="W1578" i="105"/>
  <c r="U1578" i="105"/>
  <c r="W1562" i="105"/>
  <c r="U1562" i="105"/>
  <c r="W1546" i="105"/>
  <c r="U1546" i="105"/>
  <c r="W1530" i="105"/>
  <c r="U1530" i="105"/>
  <c r="W1514" i="105"/>
  <c r="U1514" i="105"/>
  <c r="W1498" i="105"/>
  <c r="U1498" i="105"/>
  <c r="W1482" i="105"/>
  <c r="U1482" i="105"/>
  <c r="U1266" i="105"/>
  <c r="W1266" i="105"/>
  <c r="U1202" i="105"/>
  <c r="W1202" i="105"/>
  <c r="U1138" i="105"/>
  <c r="W1138" i="105"/>
  <c r="U1074" i="105"/>
  <c r="W1074" i="105"/>
  <c r="W741" i="105"/>
  <c r="U741" i="105"/>
  <c r="W733" i="105"/>
  <c r="U733" i="105"/>
  <c r="W725" i="105"/>
  <c r="U725" i="105"/>
  <c r="W717" i="105"/>
  <c r="U717" i="105"/>
  <c r="W709" i="105"/>
  <c r="U709" i="105"/>
  <c r="W701" i="105"/>
  <c r="U701" i="105"/>
  <c r="W693" i="105"/>
  <c r="U693" i="105"/>
  <c r="W685" i="105"/>
  <c r="U685" i="105"/>
  <c r="W677" i="105"/>
  <c r="U677" i="105"/>
  <c r="W669" i="105"/>
  <c r="U669" i="105"/>
  <c r="W661" i="105"/>
  <c r="U661" i="105"/>
  <c r="W653" i="105"/>
  <c r="U653" i="105"/>
  <c r="W645" i="105"/>
  <c r="U645" i="105"/>
  <c r="W637" i="105"/>
  <c r="U637" i="105"/>
  <c r="W629" i="105"/>
  <c r="U629" i="105"/>
  <c r="W621" i="105"/>
  <c r="U621" i="105"/>
  <c r="W613" i="105"/>
  <c r="U613" i="105"/>
  <c r="W605" i="105"/>
  <c r="U605" i="105"/>
  <c r="W597" i="105"/>
  <c r="U597" i="105"/>
  <c r="W589" i="105"/>
  <c r="U589" i="105"/>
  <c r="W581" i="105"/>
  <c r="U581" i="105"/>
  <c r="W573" i="105"/>
  <c r="U573" i="105"/>
  <c r="W565" i="105"/>
  <c r="U565" i="105"/>
  <c r="W557" i="105"/>
  <c r="U557" i="105"/>
  <c r="W549" i="105"/>
  <c r="U549" i="105"/>
  <c r="U1238" i="105"/>
  <c r="W1238" i="105"/>
  <c r="U1174" i="105"/>
  <c r="W1174" i="105"/>
  <c r="U1110" i="105"/>
  <c r="W1110" i="105"/>
  <c r="U1274" i="105"/>
  <c r="W1274" i="105"/>
  <c r="U1210" i="105"/>
  <c r="W1210" i="105"/>
  <c r="U1146" i="105"/>
  <c r="W1146" i="105"/>
  <c r="U1082" i="105"/>
  <c r="W1082" i="105"/>
  <c r="U1214" i="105"/>
  <c r="W1214" i="105"/>
  <c r="W744" i="105"/>
  <c r="U744" i="105"/>
  <c r="W712" i="105"/>
  <c r="U712" i="105"/>
  <c r="W680" i="105"/>
  <c r="U680" i="105"/>
  <c r="W648" i="105"/>
  <c r="U648" i="105"/>
  <c r="W616" i="105"/>
  <c r="U616" i="105"/>
  <c r="W584" i="105"/>
  <c r="U584" i="105"/>
  <c r="W552" i="105"/>
  <c r="U552" i="105"/>
  <c r="U1286" i="105"/>
  <c r="W1286" i="105"/>
  <c r="U1134" i="105"/>
  <c r="W1134" i="105"/>
  <c r="U1182" i="105"/>
  <c r="W1182" i="105"/>
  <c r="W748" i="105"/>
  <c r="U748" i="105"/>
  <c r="W732" i="105"/>
  <c r="U732" i="105"/>
  <c r="W716" i="105"/>
  <c r="U716" i="105"/>
  <c r="W700" i="105"/>
  <c r="U700" i="105"/>
  <c r="W684" i="105"/>
  <c r="U684" i="105"/>
  <c r="W668" i="105"/>
  <c r="U668" i="105"/>
  <c r="W652" i="105"/>
  <c r="U652" i="105"/>
  <c r="W636" i="105"/>
  <c r="U636" i="105"/>
  <c r="W620" i="105"/>
  <c r="U620" i="105"/>
  <c r="W604" i="105"/>
  <c r="U604" i="105"/>
  <c r="W588" i="105"/>
  <c r="U588" i="105"/>
  <c r="W572" i="105"/>
  <c r="U572" i="105"/>
  <c r="W556" i="105"/>
  <c r="U556" i="105"/>
  <c r="W547" i="105"/>
  <c r="U547" i="105"/>
  <c r="W545" i="105"/>
  <c r="U545" i="105"/>
  <c r="W543" i="105"/>
  <c r="U543" i="105"/>
  <c r="W541" i="105"/>
  <c r="U541" i="105"/>
  <c r="W539" i="105"/>
  <c r="U539" i="105"/>
  <c r="W537" i="105"/>
  <c r="U537" i="105"/>
  <c r="W535" i="105"/>
  <c r="U535" i="105"/>
  <c r="W533" i="105"/>
  <c r="U533" i="105"/>
  <c r="W531" i="105"/>
  <c r="U531" i="105"/>
  <c r="W529" i="105"/>
  <c r="U529" i="105"/>
  <c r="W527" i="105"/>
  <c r="U527" i="105"/>
  <c r="W525" i="105"/>
  <c r="U525" i="105"/>
  <c r="W523" i="105"/>
  <c r="U523" i="105"/>
  <c r="W521" i="105"/>
  <c r="U521" i="105"/>
  <c r="W519" i="105"/>
  <c r="U519" i="105"/>
  <c r="W517" i="105"/>
  <c r="U517" i="105"/>
  <c r="W515" i="105"/>
  <c r="U515" i="105"/>
  <c r="W513" i="105"/>
  <c r="U513" i="105"/>
  <c r="W511" i="105"/>
  <c r="U511" i="105"/>
  <c r="W509" i="105"/>
  <c r="U509" i="105"/>
  <c r="W507" i="105"/>
  <c r="U507" i="105"/>
  <c r="W505" i="105"/>
  <c r="U505" i="105"/>
  <c r="W503" i="105"/>
  <c r="U503" i="105"/>
  <c r="W501" i="105"/>
  <c r="U501" i="105"/>
  <c r="W499" i="105"/>
  <c r="U499" i="105"/>
  <c r="W497" i="105"/>
  <c r="U497" i="105"/>
  <c r="W495" i="105"/>
  <c r="U495" i="105"/>
  <c r="W493" i="105"/>
  <c r="U493" i="105"/>
  <c r="W491" i="105"/>
  <c r="U491" i="105"/>
  <c r="W489" i="105"/>
  <c r="U489" i="105"/>
  <c r="W487" i="105"/>
  <c r="U487" i="105"/>
  <c r="W485" i="105"/>
  <c r="U485" i="105"/>
  <c r="W483" i="105"/>
  <c r="U483" i="105"/>
  <c r="W481" i="105"/>
  <c r="U481" i="105"/>
  <c r="W479" i="105"/>
  <c r="U479" i="105"/>
  <c r="W477" i="105"/>
  <c r="U477" i="105"/>
  <c r="W475" i="105"/>
  <c r="U475" i="105"/>
  <c r="W473" i="105"/>
  <c r="U473" i="105"/>
  <c r="W471" i="105"/>
  <c r="U471" i="105"/>
  <c r="W469" i="105"/>
  <c r="U469" i="105"/>
  <c r="W467" i="105"/>
  <c r="U467" i="105"/>
  <c r="W465" i="105"/>
  <c r="U465" i="105"/>
  <c r="W463" i="105"/>
  <c r="U463" i="105"/>
  <c r="W461" i="105"/>
  <c r="U461" i="105"/>
  <c r="U1230" i="105"/>
  <c r="W1230" i="105"/>
  <c r="W742" i="105"/>
  <c r="U742" i="105"/>
  <c r="W694" i="105"/>
  <c r="U694" i="105"/>
  <c r="W670" i="105"/>
  <c r="U670" i="105"/>
  <c r="W638" i="105"/>
  <c r="U638" i="105"/>
  <c r="W582" i="105"/>
  <c r="U582" i="105"/>
  <c r="W566" i="105"/>
  <c r="U566" i="105"/>
  <c r="W3040" i="105"/>
  <c r="U3040" i="105"/>
  <c r="W3038" i="105"/>
  <c r="U3038" i="105"/>
  <c r="W3036" i="105"/>
  <c r="U3036" i="105"/>
  <c r="W3034" i="105"/>
  <c r="U3034" i="105"/>
  <c r="W3032" i="105"/>
  <c r="U3032" i="105"/>
  <c r="W3030" i="105"/>
  <c r="U3030" i="105"/>
  <c r="W3028" i="105"/>
  <c r="U3028" i="105"/>
  <c r="W3026" i="105"/>
  <c r="U3026" i="105"/>
  <c r="W3002" i="105"/>
  <c r="U3002" i="105"/>
  <c r="W2994" i="105"/>
  <c r="U2994" i="105"/>
  <c r="W2986" i="105"/>
  <c r="U2986" i="105"/>
  <c r="W2978" i="105"/>
  <c r="U2978" i="105"/>
  <c r="W2958" i="105"/>
  <c r="U2958" i="105"/>
  <c r="W2937" i="105"/>
  <c r="U2937" i="105"/>
  <c r="W3014" i="105"/>
  <c r="U3014" i="105"/>
  <c r="W2943" i="105"/>
  <c r="U2943" i="105"/>
  <c r="U2772" i="105"/>
  <c r="W2772" i="105"/>
  <c r="U2756" i="105"/>
  <c r="W2756" i="105"/>
  <c r="U2731" i="105"/>
  <c r="W2731" i="105"/>
  <c r="U2727" i="105"/>
  <c r="W2727" i="105"/>
  <c r="U2786" i="105"/>
  <c r="W2786" i="105"/>
  <c r="U2778" i="105"/>
  <c r="W2778" i="105"/>
  <c r="U2770" i="105"/>
  <c r="W2770" i="105"/>
  <c r="U2762" i="105"/>
  <c r="W2762" i="105"/>
  <c r="U2754" i="105"/>
  <c r="W2754" i="105"/>
  <c r="U2746" i="105"/>
  <c r="W2746" i="105"/>
  <c r="U2738" i="105"/>
  <c r="W2738" i="105"/>
  <c r="U2781" i="105"/>
  <c r="W2781" i="105"/>
  <c r="U2773" i="105"/>
  <c r="W2773" i="105"/>
  <c r="U2765" i="105"/>
  <c r="W2765" i="105"/>
  <c r="U2757" i="105"/>
  <c r="W2757" i="105"/>
  <c r="U2737" i="105"/>
  <c r="W2737" i="105"/>
  <c r="U2606" i="105"/>
  <c r="W2606" i="105"/>
  <c r="W2467" i="105"/>
  <c r="U2467" i="105"/>
  <c r="W2463" i="105"/>
  <c r="U2463" i="105"/>
  <c r="W2459" i="105"/>
  <c r="U2459" i="105"/>
  <c r="W2455" i="105"/>
  <c r="U2455" i="105"/>
  <c r="W2451" i="105"/>
  <c r="U2451" i="105"/>
  <c r="W2447" i="105"/>
  <c r="U2447" i="105"/>
  <c r="W2443" i="105"/>
  <c r="U2443" i="105"/>
  <c r="W2439" i="105"/>
  <c r="U2439" i="105"/>
  <c r="W2435" i="105"/>
  <c r="U2435" i="105"/>
  <c r="W2431" i="105"/>
  <c r="U2431" i="105"/>
  <c r="W2427" i="105"/>
  <c r="U2427" i="105"/>
  <c r="W2423" i="105"/>
  <c r="U2423" i="105"/>
  <c r="W2419" i="105"/>
  <c r="U2419" i="105"/>
  <c r="W2415" i="105"/>
  <c r="U2415" i="105"/>
  <c r="W2411" i="105"/>
  <c r="U2411" i="105"/>
  <c r="W2407" i="105"/>
  <c r="U2407" i="105"/>
  <c r="W2403" i="105"/>
  <c r="U2403" i="105"/>
  <c r="W2399" i="105"/>
  <c r="U2399" i="105"/>
  <c r="W2395" i="105"/>
  <c r="U2395" i="105"/>
  <c r="W2391" i="105"/>
  <c r="U2391" i="105"/>
  <c r="W2387" i="105"/>
  <c r="U2387" i="105"/>
  <c r="W2383" i="105"/>
  <c r="U2383" i="105"/>
  <c r="W2379" i="105"/>
  <c r="U2379" i="105"/>
  <c r="U1326" i="105"/>
  <c r="W1326" i="105"/>
  <c r="W1627" i="105"/>
  <c r="U1627" i="105"/>
  <c r="W1619" i="105"/>
  <c r="U1619" i="105"/>
  <c r="W1611" i="105"/>
  <c r="U1611" i="105"/>
  <c r="W1603" i="105"/>
  <c r="U1603" i="105"/>
  <c r="W1595" i="105"/>
  <c r="U1595" i="105"/>
  <c r="W1587" i="105"/>
  <c r="U1587" i="105"/>
  <c r="W1579" i="105"/>
  <c r="U1579" i="105"/>
  <c r="W1571" i="105"/>
  <c r="U1571" i="105"/>
  <c r="W1563" i="105"/>
  <c r="U1563" i="105"/>
  <c r="W1555" i="105"/>
  <c r="U1555" i="105"/>
  <c r="W1547" i="105"/>
  <c r="U1547" i="105"/>
  <c r="W1539" i="105"/>
  <c r="U1539" i="105"/>
  <c r="W1531" i="105"/>
  <c r="U1531" i="105"/>
  <c r="W1523" i="105"/>
  <c r="U1523" i="105"/>
  <c r="W1515" i="105"/>
  <c r="U1515" i="105"/>
  <c r="W1507" i="105"/>
  <c r="U1507" i="105"/>
  <c r="W1499" i="105"/>
  <c r="U1499" i="105"/>
  <c r="W1491" i="105"/>
  <c r="U1491" i="105"/>
  <c r="W1483" i="105"/>
  <c r="U1483" i="105"/>
  <c r="W1622" i="105"/>
  <c r="U1622" i="105"/>
  <c r="W1606" i="105"/>
  <c r="U1606" i="105"/>
  <c r="W1590" i="105"/>
  <c r="U1590" i="105"/>
  <c r="W1574" i="105"/>
  <c r="U1574" i="105"/>
  <c r="W1558" i="105"/>
  <c r="U1558" i="105"/>
  <c r="W1542" i="105"/>
  <c r="U1542" i="105"/>
  <c r="W1526" i="105"/>
  <c r="U1526" i="105"/>
  <c r="W1510" i="105"/>
  <c r="U1510" i="105"/>
  <c r="W1494" i="105"/>
  <c r="U1494" i="105"/>
  <c r="U1218" i="105"/>
  <c r="W1218" i="105"/>
  <c r="U1154" i="105"/>
  <c r="W1154" i="105"/>
  <c r="U1090" i="105"/>
  <c r="W1090" i="105"/>
  <c r="W747" i="105"/>
  <c r="U747" i="105"/>
  <c r="W739" i="105"/>
  <c r="U739" i="105"/>
  <c r="W731" i="105"/>
  <c r="U731" i="105"/>
  <c r="W723" i="105"/>
  <c r="U723" i="105"/>
  <c r="W715" i="105"/>
  <c r="U715" i="105"/>
  <c r="W707" i="105"/>
  <c r="U707" i="105"/>
  <c r="W699" i="105"/>
  <c r="U699" i="105"/>
  <c r="W691" i="105"/>
  <c r="U691" i="105"/>
  <c r="W683" i="105"/>
  <c r="U683" i="105"/>
  <c r="W675" i="105"/>
  <c r="U675" i="105"/>
  <c r="W667" i="105"/>
  <c r="U667" i="105"/>
  <c r="W659" i="105"/>
  <c r="U659" i="105"/>
  <c r="W651" i="105"/>
  <c r="U651" i="105"/>
  <c r="W643" i="105"/>
  <c r="U643" i="105"/>
  <c r="W635" i="105"/>
  <c r="U635" i="105"/>
  <c r="W627" i="105"/>
  <c r="U627" i="105"/>
  <c r="W619" i="105"/>
  <c r="U619" i="105"/>
  <c r="W611" i="105"/>
  <c r="U611" i="105"/>
  <c r="W603" i="105"/>
  <c r="U603" i="105"/>
  <c r="W595" i="105"/>
  <c r="U595" i="105"/>
  <c r="W587" i="105"/>
  <c r="U587" i="105"/>
  <c r="W579" i="105"/>
  <c r="U579" i="105"/>
  <c r="W571" i="105"/>
  <c r="U571" i="105"/>
  <c r="W563" i="105"/>
  <c r="U563" i="105"/>
  <c r="W555" i="105"/>
  <c r="U555" i="105"/>
  <c r="U1254" i="105"/>
  <c r="W1254" i="105"/>
  <c r="U1190" i="105"/>
  <c r="W1190" i="105"/>
  <c r="U1126" i="105"/>
  <c r="W1126" i="105"/>
  <c r="U1062" i="105"/>
  <c r="W1062" i="105"/>
  <c r="W1045" i="105"/>
  <c r="U1045" i="105"/>
  <c r="W1043" i="105"/>
  <c r="U1043" i="105"/>
  <c r="W1041" i="105"/>
  <c r="U1041" i="105"/>
  <c r="W1039" i="105"/>
  <c r="U1039" i="105"/>
  <c r="W1037" i="105"/>
  <c r="U1037" i="105"/>
  <c r="W1035" i="105"/>
  <c r="U1035" i="105"/>
  <c r="W1033" i="105"/>
  <c r="U1033" i="105"/>
  <c r="W1031" i="105"/>
  <c r="U1031" i="105"/>
  <c r="W1029" i="105"/>
  <c r="U1029" i="105"/>
  <c r="W1027" i="105"/>
  <c r="U1027" i="105"/>
  <c r="W1025" i="105"/>
  <c r="U1025" i="105"/>
  <c r="W1023" i="105"/>
  <c r="U1023" i="105"/>
  <c r="W1021" i="105"/>
  <c r="U1021" i="105"/>
  <c r="W1019" i="105"/>
  <c r="U1019" i="105"/>
  <c r="W1017" i="105"/>
  <c r="U1017" i="105"/>
  <c r="W1015" i="105"/>
  <c r="U1015" i="105"/>
  <c r="W1013" i="105"/>
  <c r="U1013" i="105"/>
  <c r="W1011" i="105"/>
  <c r="U1011" i="105"/>
  <c r="W1009" i="105"/>
  <c r="U1009" i="105"/>
  <c r="W1007" i="105"/>
  <c r="U1007" i="105"/>
  <c r="W1005" i="105"/>
  <c r="U1005" i="105"/>
  <c r="W1003" i="105"/>
  <c r="U1003" i="105"/>
  <c r="W1001" i="105"/>
  <c r="U1001" i="105"/>
  <c r="W999" i="105"/>
  <c r="U999" i="105"/>
  <c r="W997" i="105"/>
  <c r="U997" i="105"/>
  <c r="W995" i="105"/>
  <c r="U995" i="105"/>
  <c r="W993" i="105"/>
  <c r="U993" i="105"/>
  <c r="W991" i="105"/>
  <c r="U991" i="105"/>
  <c r="W989" i="105"/>
  <c r="U989" i="105"/>
  <c r="W987" i="105"/>
  <c r="U987" i="105"/>
  <c r="W985" i="105"/>
  <c r="U985" i="105"/>
  <c r="W983" i="105"/>
  <c r="U983" i="105"/>
  <c r="W981" i="105"/>
  <c r="U981" i="105"/>
  <c r="W979" i="105"/>
  <c r="U979" i="105"/>
  <c r="W977" i="105"/>
  <c r="U977" i="105"/>
  <c r="W975" i="105"/>
  <c r="U975" i="105"/>
  <c r="W973" i="105"/>
  <c r="U973" i="105"/>
  <c r="W971" i="105"/>
  <c r="U971" i="105"/>
  <c r="W969" i="105"/>
  <c r="U969" i="105"/>
  <c r="W967" i="105"/>
  <c r="U967" i="105"/>
  <c r="W965" i="105"/>
  <c r="U965" i="105"/>
  <c r="W963" i="105"/>
  <c r="U963" i="105"/>
  <c r="W961" i="105"/>
  <c r="U961" i="105"/>
  <c r="W959" i="105"/>
  <c r="U959" i="105"/>
  <c r="W957" i="105"/>
  <c r="U957" i="105"/>
  <c r="W955" i="105"/>
  <c r="U955" i="105"/>
  <c r="W953" i="105"/>
  <c r="U953" i="105"/>
  <c r="W951" i="105"/>
  <c r="U951" i="105"/>
  <c r="W949" i="105"/>
  <c r="U949" i="105"/>
  <c r="W947" i="105"/>
  <c r="U947" i="105"/>
  <c r="W945" i="105"/>
  <c r="U945" i="105"/>
  <c r="W943" i="105"/>
  <c r="U943" i="105"/>
  <c r="W941" i="105"/>
  <c r="U941" i="105"/>
  <c r="W939" i="105"/>
  <c r="U939" i="105"/>
  <c r="W937" i="105"/>
  <c r="U937" i="105"/>
  <c r="W935" i="105"/>
  <c r="U935" i="105"/>
  <c r="W933" i="105"/>
  <c r="U933" i="105"/>
  <c r="W931" i="105"/>
  <c r="U931" i="105"/>
  <c r="W929" i="105"/>
  <c r="U929" i="105"/>
  <c r="W927" i="105"/>
  <c r="U927" i="105"/>
  <c r="W925" i="105"/>
  <c r="U925" i="105"/>
  <c r="W923" i="105"/>
  <c r="U923" i="105"/>
  <c r="W921" i="105"/>
  <c r="U921" i="105"/>
  <c r="W919" i="105"/>
  <c r="U919" i="105"/>
  <c r="W917" i="105"/>
  <c r="U917" i="105"/>
  <c r="W915" i="105"/>
  <c r="U915" i="105"/>
  <c r="W913" i="105"/>
  <c r="U913" i="105"/>
  <c r="W911" i="105"/>
  <c r="U911" i="105"/>
  <c r="W909" i="105"/>
  <c r="U909" i="105"/>
  <c r="W907" i="105"/>
  <c r="U907" i="105"/>
  <c r="W905" i="105"/>
  <c r="U905" i="105"/>
  <c r="W903" i="105"/>
  <c r="U903" i="105"/>
  <c r="W901" i="105"/>
  <c r="U901" i="105"/>
  <c r="W899" i="105"/>
  <c r="U899" i="105"/>
  <c r="W897" i="105"/>
  <c r="U897" i="105"/>
  <c r="W895" i="105"/>
  <c r="U895" i="105"/>
  <c r="W893" i="105"/>
  <c r="U893" i="105"/>
  <c r="W891" i="105"/>
  <c r="U891" i="105"/>
  <c r="W889" i="105"/>
  <c r="U889" i="105"/>
  <c r="W887" i="105"/>
  <c r="U887" i="105"/>
  <c r="W885" i="105"/>
  <c r="U885" i="105"/>
  <c r="W883" i="105"/>
  <c r="U883" i="105"/>
  <c r="W881" i="105"/>
  <c r="U881" i="105"/>
  <c r="W879" i="105"/>
  <c r="U879" i="105"/>
  <c r="W877" i="105"/>
  <c r="U877" i="105"/>
  <c r="W875" i="105"/>
  <c r="U875" i="105"/>
  <c r="W873" i="105"/>
  <c r="U873" i="105"/>
  <c r="W871" i="105"/>
  <c r="U871" i="105"/>
  <c r="W869" i="105"/>
  <c r="U869" i="105"/>
  <c r="W867" i="105"/>
  <c r="U867" i="105"/>
  <c r="W865" i="105"/>
  <c r="U865" i="105"/>
  <c r="W863" i="105"/>
  <c r="U863" i="105"/>
  <c r="W861" i="105"/>
  <c r="U861" i="105"/>
  <c r="W859" i="105"/>
  <c r="U859" i="105"/>
  <c r="W857" i="105"/>
  <c r="U857" i="105"/>
  <c r="W855" i="105"/>
  <c r="U855" i="105"/>
  <c r="W853" i="105"/>
  <c r="U853" i="105"/>
  <c r="W851" i="105"/>
  <c r="U851" i="105"/>
  <c r="W849" i="105"/>
  <c r="U849" i="105"/>
  <c r="W847" i="105"/>
  <c r="U847" i="105"/>
  <c r="W845" i="105"/>
  <c r="U845" i="105"/>
  <c r="W843" i="105"/>
  <c r="U843" i="105"/>
  <c r="W841" i="105"/>
  <c r="U841" i="105"/>
  <c r="W839" i="105"/>
  <c r="U839" i="105"/>
  <c r="W837" i="105"/>
  <c r="U837" i="105"/>
  <c r="W835" i="105"/>
  <c r="U835" i="105"/>
  <c r="W833" i="105"/>
  <c r="U833" i="105"/>
  <c r="W831" i="105"/>
  <c r="U831" i="105"/>
  <c r="W829" i="105"/>
  <c r="U829" i="105"/>
  <c r="W827" i="105"/>
  <c r="U827" i="105"/>
  <c r="W825" i="105"/>
  <c r="U825" i="105"/>
  <c r="W823" i="105"/>
  <c r="U823" i="105"/>
  <c r="W821" i="105"/>
  <c r="U821" i="105"/>
  <c r="W819" i="105"/>
  <c r="U819" i="105"/>
  <c r="W817" i="105"/>
  <c r="U817" i="105"/>
  <c r="W815" i="105"/>
  <c r="U815" i="105"/>
  <c r="W813" i="105"/>
  <c r="U813" i="105"/>
  <c r="W811" i="105"/>
  <c r="U811" i="105"/>
  <c r="W809" i="105"/>
  <c r="U809" i="105"/>
  <c r="W807" i="105"/>
  <c r="U807" i="105"/>
  <c r="W805" i="105"/>
  <c r="U805" i="105"/>
  <c r="W803" i="105"/>
  <c r="U803" i="105"/>
  <c r="W801" i="105"/>
  <c r="U801" i="105"/>
  <c r="W799" i="105"/>
  <c r="U799" i="105"/>
  <c r="W797" i="105"/>
  <c r="U797" i="105"/>
  <c r="W795" i="105"/>
  <c r="U795" i="105"/>
  <c r="W793" i="105"/>
  <c r="U793" i="105"/>
  <c r="W791" i="105"/>
  <c r="U791" i="105"/>
  <c r="W789" i="105"/>
  <c r="U789" i="105"/>
  <c r="W787" i="105"/>
  <c r="U787" i="105"/>
  <c r="W785" i="105"/>
  <c r="U785" i="105"/>
  <c r="W783" i="105"/>
  <c r="U783" i="105"/>
  <c r="W781" i="105"/>
  <c r="U781" i="105"/>
  <c r="W779" i="105"/>
  <c r="U779" i="105"/>
  <c r="W777" i="105"/>
  <c r="U777" i="105"/>
  <c r="W775" i="105"/>
  <c r="U775" i="105"/>
  <c r="W773" i="105"/>
  <c r="U773" i="105"/>
  <c r="W771" i="105"/>
  <c r="U771" i="105"/>
  <c r="W769" i="105"/>
  <c r="U769" i="105"/>
  <c r="W767" i="105"/>
  <c r="U767" i="105"/>
  <c r="W765" i="105"/>
  <c r="U765" i="105"/>
  <c r="W763" i="105"/>
  <c r="U763" i="105"/>
  <c r="W761" i="105"/>
  <c r="U761" i="105"/>
  <c r="W759" i="105"/>
  <c r="U759" i="105"/>
  <c r="W757" i="105"/>
  <c r="U757" i="105"/>
  <c r="W755" i="105"/>
  <c r="U755" i="105"/>
  <c r="W753" i="105"/>
  <c r="U753" i="105"/>
  <c r="W751" i="105"/>
  <c r="U751" i="105"/>
  <c r="W749" i="105"/>
  <c r="U749" i="105"/>
  <c r="U1226" i="105"/>
  <c r="W1226" i="105"/>
  <c r="U1162" i="105"/>
  <c r="W1162" i="105"/>
  <c r="U1098" i="105"/>
  <c r="W1098" i="105"/>
  <c r="W720" i="105"/>
  <c r="U720" i="105"/>
  <c r="W688" i="105"/>
  <c r="U688" i="105"/>
  <c r="W656" i="105"/>
  <c r="U656" i="105"/>
  <c r="W624" i="105"/>
  <c r="U624" i="105"/>
  <c r="W592" i="105"/>
  <c r="U592" i="105"/>
  <c r="W560" i="105"/>
  <c r="U560" i="105"/>
  <c r="U1198" i="105"/>
  <c r="W1198" i="105"/>
  <c r="W746" i="105"/>
  <c r="U746" i="105"/>
  <c r="W730" i="105"/>
  <c r="U730" i="105"/>
  <c r="W714" i="105"/>
  <c r="U714" i="105"/>
  <c r="W698" i="105"/>
  <c r="U698" i="105"/>
  <c r="W682" i="105"/>
  <c r="U682" i="105"/>
  <c r="W666" i="105"/>
  <c r="U666" i="105"/>
  <c r="W650" i="105"/>
  <c r="U650" i="105"/>
  <c r="W634" i="105"/>
  <c r="U634" i="105"/>
  <c r="W618" i="105"/>
  <c r="U618" i="105"/>
  <c r="W602" i="105"/>
  <c r="U602" i="105"/>
  <c r="W586" i="105"/>
  <c r="U586" i="105"/>
  <c r="W570" i="105"/>
  <c r="U570" i="105"/>
  <c r="W554" i="105"/>
  <c r="U554" i="105"/>
  <c r="W718" i="105"/>
  <c r="U718" i="105"/>
  <c r="W702" i="105"/>
  <c r="U702" i="105"/>
  <c r="W654" i="105"/>
  <c r="U654" i="105"/>
  <c r="W630" i="105"/>
  <c r="U630" i="105"/>
  <c r="W614" i="105"/>
  <c r="U614" i="105"/>
  <c r="W590" i="105"/>
  <c r="U590" i="105"/>
  <c r="U1246" i="105"/>
  <c r="W1246" i="105"/>
  <c r="U1054" i="105"/>
  <c r="W1054" i="105"/>
  <c r="W740" i="105"/>
  <c r="U740" i="105"/>
  <c r="W724" i="105"/>
  <c r="U724" i="105"/>
  <c r="W708" i="105"/>
  <c r="U708" i="105"/>
  <c r="W692" i="105"/>
  <c r="U692" i="105"/>
  <c r="W676" i="105"/>
  <c r="U676" i="105"/>
  <c r="W660" i="105"/>
  <c r="U660" i="105"/>
  <c r="W644" i="105"/>
  <c r="U644" i="105"/>
  <c r="W628" i="105"/>
  <c r="U628" i="105"/>
  <c r="W612" i="105"/>
  <c r="U612" i="105"/>
  <c r="W596" i="105"/>
  <c r="U596" i="105"/>
  <c r="W580" i="105"/>
  <c r="U580" i="105"/>
  <c r="W564" i="105"/>
  <c r="U564" i="105"/>
  <c r="W548" i="105"/>
  <c r="U548" i="105"/>
  <c r="W546" i="105"/>
  <c r="U546" i="105"/>
  <c r="W544" i="105"/>
  <c r="U544" i="105"/>
  <c r="W542" i="105"/>
  <c r="U542" i="105"/>
  <c r="W540" i="105"/>
  <c r="U540" i="105"/>
  <c r="W538" i="105"/>
  <c r="U538" i="105"/>
  <c r="W536" i="105"/>
  <c r="U536" i="105"/>
  <c r="W534" i="105"/>
  <c r="U534" i="105"/>
  <c r="W532" i="105"/>
  <c r="U532" i="105"/>
  <c r="W530" i="105"/>
  <c r="U530" i="105"/>
  <c r="W528" i="105"/>
  <c r="U528" i="105"/>
  <c r="W526" i="105"/>
  <c r="U526" i="105"/>
  <c r="W524" i="105"/>
  <c r="U524" i="105"/>
  <c r="W522" i="105"/>
  <c r="U522" i="105"/>
  <c r="W520" i="105"/>
  <c r="U520" i="105"/>
  <c r="W518" i="105"/>
  <c r="U518" i="105"/>
  <c r="W516" i="105"/>
  <c r="U516" i="105"/>
  <c r="W514" i="105"/>
  <c r="U514" i="105"/>
  <c r="W512" i="105"/>
  <c r="U512" i="105"/>
  <c r="W510" i="105"/>
  <c r="U510" i="105"/>
  <c r="W508" i="105"/>
  <c r="U508" i="105"/>
  <c r="W506" i="105"/>
  <c r="U506" i="105"/>
  <c r="W504" i="105"/>
  <c r="U504" i="105"/>
  <c r="W502" i="105"/>
  <c r="U502" i="105"/>
  <c r="W500" i="105"/>
  <c r="U500" i="105"/>
  <c r="W498" i="105"/>
  <c r="U498" i="105"/>
  <c r="W496" i="105"/>
  <c r="U496" i="105"/>
  <c r="W494" i="105"/>
  <c r="U494" i="105"/>
  <c r="W492" i="105"/>
  <c r="U492" i="105"/>
  <c r="W490" i="105"/>
  <c r="U490" i="105"/>
  <c r="W488" i="105"/>
  <c r="U488" i="105"/>
  <c r="W486" i="105"/>
  <c r="U486" i="105"/>
  <c r="W484" i="105"/>
  <c r="U484" i="105"/>
  <c r="W482" i="105"/>
  <c r="U482" i="105"/>
  <c r="W480" i="105"/>
  <c r="U480" i="105"/>
  <c r="W478" i="105"/>
  <c r="U478" i="105"/>
  <c r="W476" i="105"/>
  <c r="U476" i="105"/>
  <c r="W474" i="105"/>
  <c r="U474" i="105"/>
  <c r="W472" i="105"/>
  <c r="U472" i="105"/>
  <c r="W470" i="105"/>
  <c r="U470" i="105"/>
  <c r="W468" i="105"/>
  <c r="U468" i="105"/>
  <c r="W466" i="105"/>
  <c r="U466" i="105"/>
  <c r="W464" i="105"/>
  <c r="U464" i="105"/>
  <c r="W462" i="105"/>
  <c r="U462" i="105"/>
  <c r="U1102" i="105"/>
  <c r="W1102" i="105"/>
  <c r="W734" i="105"/>
  <c r="U734" i="105"/>
  <c r="W678" i="105"/>
  <c r="U678" i="105"/>
  <c r="W662" i="105"/>
  <c r="U662" i="105"/>
  <c r="W598" i="105"/>
  <c r="U598" i="105"/>
  <c r="W574" i="105"/>
  <c r="U574" i="105"/>
  <c r="W550" i="105"/>
  <c r="U550" i="105"/>
  <c r="W3187" i="105"/>
  <c r="U3187" i="105"/>
  <c r="W3041" i="105"/>
  <c r="U3041" i="105"/>
  <c r="W2948" i="105"/>
  <c r="U2948" i="105"/>
  <c r="W2990" i="105"/>
  <c r="U2990" i="105"/>
  <c r="W2970" i="105"/>
  <c r="U2970" i="105"/>
  <c r="W3006" i="105"/>
  <c r="U3006" i="105"/>
  <c r="W2971" i="105"/>
  <c r="U2971" i="105"/>
  <c r="W2947" i="105"/>
  <c r="U2947" i="105"/>
  <c r="W2954" i="105"/>
  <c r="U2954" i="105"/>
  <c r="U2776" i="105"/>
  <c r="W2776" i="105"/>
  <c r="U2760" i="105"/>
  <c r="W2760" i="105"/>
  <c r="U2748" i="105"/>
  <c r="W2748" i="105"/>
  <c r="U2740" i="105"/>
  <c r="W2740" i="105"/>
  <c r="U2796" i="105"/>
  <c r="W2796" i="105"/>
  <c r="U2794" i="105"/>
  <c r="W2794" i="105"/>
  <c r="U2792" i="105"/>
  <c r="W2792" i="105"/>
  <c r="U2790" i="105"/>
  <c r="W2790" i="105"/>
  <c r="U2788" i="105"/>
  <c r="W2788" i="105"/>
  <c r="U2783" i="105"/>
  <c r="W2783" i="105"/>
  <c r="U2775" i="105"/>
  <c r="W2775" i="105"/>
  <c r="U2767" i="105"/>
  <c r="W2767" i="105"/>
  <c r="U2759" i="105"/>
  <c r="W2759" i="105"/>
  <c r="U2751" i="105"/>
  <c r="W2751" i="105"/>
  <c r="U2743" i="105"/>
  <c r="W2743" i="105"/>
  <c r="U2734" i="105"/>
  <c r="W2734" i="105"/>
  <c r="U2730" i="105"/>
  <c r="W2730" i="105"/>
  <c r="U2726" i="105"/>
  <c r="W2726" i="105"/>
  <c r="U2745" i="105"/>
  <c r="W2745" i="105"/>
  <c r="U2749" i="105"/>
  <c r="W2749" i="105"/>
  <c r="U2741" i="105"/>
  <c r="W2741" i="105"/>
  <c r="U1273" i="105"/>
  <c r="W1273" i="105"/>
  <c r="U1257" i="105"/>
  <c r="W1257" i="105"/>
  <c r="U1241" i="105"/>
  <c r="W1241" i="105"/>
  <c r="U1225" i="105"/>
  <c r="W1225" i="105"/>
  <c r="U1209" i="105"/>
  <c r="W1209" i="105"/>
  <c r="U1193" i="105"/>
  <c r="W1193" i="105"/>
  <c r="U1177" i="105"/>
  <c r="W1177" i="105"/>
  <c r="U1161" i="105"/>
  <c r="W1161" i="105"/>
  <c r="U1145" i="105"/>
  <c r="W1145" i="105"/>
  <c r="U1129" i="105"/>
  <c r="W1129" i="105"/>
  <c r="U1113" i="105"/>
  <c r="W1113" i="105"/>
  <c r="U1097" i="105"/>
  <c r="W1097" i="105"/>
  <c r="U1081" i="105"/>
  <c r="W1081" i="105"/>
  <c r="U1065" i="105"/>
  <c r="W1065" i="105"/>
  <c r="U1049" i="105"/>
  <c r="W1049" i="105"/>
  <c r="U1268" i="105"/>
  <c r="W1268" i="105"/>
  <c r="U1252" i="105"/>
  <c r="W1252" i="105"/>
  <c r="U1236" i="105"/>
  <c r="W1236" i="105"/>
  <c r="U1220" i="105"/>
  <c r="W1220" i="105"/>
  <c r="U1204" i="105"/>
  <c r="W1204" i="105"/>
  <c r="U1188" i="105"/>
  <c r="W1188" i="105"/>
  <c r="U1172" i="105"/>
  <c r="W1172" i="105"/>
  <c r="U1156" i="105"/>
  <c r="W1156" i="105"/>
  <c r="U1140" i="105"/>
  <c r="W1140" i="105"/>
  <c r="U1124" i="105"/>
  <c r="W1124" i="105"/>
  <c r="U1108" i="105"/>
  <c r="W1108" i="105"/>
  <c r="U1092" i="105"/>
  <c r="W1092" i="105"/>
  <c r="U1076" i="105"/>
  <c r="W1076" i="105"/>
  <c r="U1060" i="105"/>
  <c r="W1060" i="105"/>
  <c r="U1267" i="105"/>
  <c r="W1267" i="105"/>
  <c r="U1251" i="105"/>
  <c r="W1251" i="105"/>
  <c r="U1235" i="105"/>
  <c r="W1235" i="105"/>
  <c r="U1219" i="105"/>
  <c r="W1219" i="105"/>
  <c r="U1211" i="105"/>
  <c r="W1211" i="105"/>
  <c r="U1187" i="105"/>
  <c r="W1187" i="105"/>
  <c r="U1171" i="105"/>
  <c r="W1171" i="105"/>
  <c r="U1155" i="105"/>
  <c r="W1155" i="105"/>
  <c r="U1139" i="105"/>
  <c r="W1139" i="105"/>
  <c r="U1123" i="105"/>
  <c r="W1123" i="105"/>
  <c r="U1107" i="105"/>
  <c r="W1107" i="105"/>
  <c r="U1091" i="105"/>
  <c r="W1091" i="105"/>
  <c r="U1075" i="105"/>
  <c r="W1075" i="105"/>
  <c r="U1059" i="105"/>
  <c r="W1059" i="105"/>
  <c r="W1602" i="105"/>
  <c r="U1602" i="105"/>
  <c r="W1570" i="105"/>
  <c r="U1570" i="105"/>
  <c r="W1538" i="105"/>
  <c r="U1538" i="105"/>
  <c r="W1490" i="105"/>
  <c r="U1490" i="105"/>
  <c r="U1170" i="105"/>
  <c r="W1170" i="105"/>
  <c r="W745" i="105"/>
  <c r="U745" i="105"/>
  <c r="W729" i="105"/>
  <c r="U729" i="105"/>
  <c r="W713" i="105"/>
  <c r="U713" i="105"/>
  <c r="W697" i="105"/>
  <c r="U697" i="105"/>
  <c r="W681" i="105"/>
  <c r="U681" i="105"/>
  <c r="W665" i="105"/>
  <c r="U665" i="105"/>
  <c r="W649" i="105"/>
  <c r="U649" i="105"/>
  <c r="W633" i="105"/>
  <c r="U633" i="105"/>
  <c r="W617" i="105"/>
  <c r="U617" i="105"/>
  <c r="W601" i="105"/>
  <c r="U601" i="105"/>
  <c r="W585" i="105"/>
  <c r="U585" i="105"/>
  <c r="W569" i="105"/>
  <c r="U569" i="105"/>
  <c r="W553" i="105"/>
  <c r="U553" i="105"/>
  <c r="U1206" i="105"/>
  <c r="W1206" i="105"/>
  <c r="U1078" i="105"/>
  <c r="W1078" i="105"/>
  <c r="U1242" i="105"/>
  <c r="W1242" i="105"/>
  <c r="U1114" i="105"/>
  <c r="W1114" i="105"/>
  <c r="U1278" i="105"/>
  <c r="W1278" i="105"/>
  <c r="U1086" i="105"/>
  <c r="W1086" i="105"/>
  <c r="W728" i="105"/>
  <c r="U728" i="105"/>
  <c r="W696" i="105"/>
  <c r="U696" i="105"/>
  <c r="W632" i="105"/>
  <c r="U632" i="105"/>
  <c r="U1262" i="105"/>
  <c r="W1262" i="105"/>
  <c r="W3039" i="105"/>
  <c r="U3039" i="105"/>
  <c r="W3037" i="105"/>
  <c r="U3037" i="105"/>
  <c r="W3035" i="105"/>
  <c r="U3035" i="105"/>
  <c r="W3033" i="105"/>
  <c r="U3033" i="105"/>
  <c r="W3031" i="105"/>
  <c r="U3031" i="105"/>
  <c r="W3029" i="105"/>
  <c r="U3029" i="105"/>
  <c r="W3027" i="105"/>
  <c r="U3027" i="105"/>
  <c r="W3025" i="105"/>
  <c r="U3025" i="105"/>
  <c r="W3018" i="105"/>
  <c r="U3018" i="105"/>
  <c r="W2941" i="105"/>
  <c r="U2941" i="105"/>
  <c r="W2933" i="105"/>
  <c r="U2933" i="105"/>
  <c r="W2974" i="105"/>
  <c r="U2974" i="105"/>
  <c r="W2939" i="105"/>
  <c r="U2939" i="105"/>
  <c r="W2998" i="105"/>
  <c r="U2998" i="105"/>
  <c r="U2780" i="105"/>
  <c r="W2780" i="105"/>
  <c r="U2764" i="105"/>
  <c r="W2764" i="105"/>
  <c r="U2733" i="105"/>
  <c r="W2733" i="105"/>
  <c r="U2729" i="105"/>
  <c r="W2729" i="105"/>
  <c r="U2725" i="105"/>
  <c r="W2725" i="105"/>
  <c r="U2782" i="105"/>
  <c r="W2782" i="105"/>
  <c r="U2774" i="105"/>
  <c r="W2774" i="105"/>
  <c r="U2766" i="105"/>
  <c r="W2766" i="105"/>
  <c r="U2758" i="105"/>
  <c r="W2758" i="105"/>
  <c r="U2750" i="105"/>
  <c r="W2750" i="105"/>
  <c r="U2742" i="105"/>
  <c r="W2742" i="105"/>
  <c r="U2785" i="105"/>
  <c r="W2785" i="105"/>
  <c r="U2777" i="105"/>
  <c r="W2777" i="105"/>
  <c r="U2769" i="105"/>
  <c r="W2769" i="105"/>
  <c r="U2761" i="105"/>
  <c r="W2761" i="105"/>
  <c r="U2753" i="105"/>
  <c r="W2753" i="105"/>
  <c r="W2465" i="105"/>
  <c r="U2465" i="105"/>
  <c r="W2461" i="105"/>
  <c r="U2461" i="105"/>
  <c r="W2457" i="105"/>
  <c r="U2457" i="105"/>
  <c r="W2453" i="105"/>
  <c r="U2453" i="105"/>
  <c r="W2449" i="105"/>
  <c r="U2449" i="105"/>
  <c r="W2445" i="105"/>
  <c r="U2445" i="105"/>
  <c r="W2441" i="105"/>
  <c r="U2441" i="105"/>
  <c r="W2437" i="105"/>
  <c r="U2437" i="105"/>
  <c r="W2433" i="105"/>
  <c r="U2433" i="105"/>
  <c r="W2429" i="105"/>
  <c r="U2429" i="105"/>
  <c r="W2425" i="105"/>
  <c r="U2425" i="105"/>
  <c r="W2421" i="105"/>
  <c r="U2421" i="105"/>
  <c r="W2417" i="105"/>
  <c r="U2417" i="105"/>
  <c r="W2413" i="105"/>
  <c r="U2413" i="105"/>
  <c r="W2409" i="105"/>
  <c r="U2409" i="105"/>
  <c r="W2405" i="105"/>
  <c r="U2405" i="105"/>
  <c r="W2401" i="105"/>
  <c r="U2401" i="105"/>
  <c r="W2397" i="105"/>
  <c r="U2397" i="105"/>
  <c r="W2393" i="105"/>
  <c r="U2393" i="105"/>
  <c r="W2389" i="105"/>
  <c r="U2389" i="105"/>
  <c r="W2385" i="105"/>
  <c r="U2385" i="105"/>
  <c r="W2381" i="105"/>
  <c r="U2381" i="105"/>
  <c r="W1623" i="105"/>
  <c r="U1623" i="105"/>
  <c r="W1615" i="105"/>
  <c r="U1615" i="105"/>
  <c r="W1607" i="105"/>
  <c r="U1607" i="105"/>
  <c r="W1599" i="105"/>
  <c r="U1599" i="105"/>
  <c r="W1591" i="105"/>
  <c r="U1591" i="105"/>
  <c r="W1583" i="105"/>
  <c r="U1583" i="105"/>
  <c r="W1575" i="105"/>
  <c r="U1575" i="105"/>
  <c r="W1567" i="105"/>
  <c r="U1567" i="105"/>
  <c r="W1559" i="105"/>
  <c r="U1559" i="105"/>
  <c r="W1551" i="105"/>
  <c r="U1551" i="105"/>
  <c r="W1543" i="105"/>
  <c r="U1543" i="105"/>
  <c r="W1535" i="105"/>
  <c r="U1535" i="105"/>
  <c r="W1527" i="105"/>
  <c r="U1527" i="105"/>
  <c r="W1519" i="105"/>
  <c r="U1519" i="105"/>
  <c r="W1511" i="105"/>
  <c r="U1511" i="105"/>
  <c r="W1503" i="105"/>
  <c r="U1503" i="105"/>
  <c r="W1495" i="105"/>
  <c r="U1495" i="105"/>
  <c r="W1487" i="105"/>
  <c r="U1487" i="105"/>
  <c r="W1614" i="105"/>
  <c r="U1614" i="105"/>
  <c r="W1598" i="105"/>
  <c r="U1598" i="105"/>
  <c r="W1582" i="105"/>
  <c r="U1582" i="105"/>
  <c r="W1566" i="105"/>
  <c r="U1566" i="105"/>
  <c r="W1550" i="105"/>
  <c r="U1550" i="105"/>
  <c r="W1534" i="105"/>
  <c r="U1534" i="105"/>
  <c r="W1518" i="105"/>
  <c r="U1518" i="105"/>
  <c r="W1502" i="105"/>
  <c r="U1502" i="105"/>
  <c r="W1486" i="105"/>
  <c r="U1486" i="105"/>
  <c r="U1250" i="105"/>
  <c r="W1250" i="105"/>
  <c r="U1186" i="105"/>
  <c r="W1186" i="105"/>
  <c r="U1122" i="105"/>
  <c r="W1122" i="105"/>
  <c r="U1058" i="105"/>
  <c r="W1058" i="105"/>
  <c r="W743" i="105"/>
  <c r="U743" i="105"/>
  <c r="W735" i="105"/>
  <c r="U735" i="105"/>
  <c r="W727" i="105"/>
  <c r="U727" i="105"/>
  <c r="W719" i="105"/>
  <c r="U719" i="105"/>
  <c r="W711" i="105"/>
  <c r="U711" i="105"/>
  <c r="W703" i="105"/>
  <c r="U703" i="105"/>
  <c r="W695" i="105"/>
  <c r="U695" i="105"/>
  <c r="W687" i="105"/>
  <c r="U687" i="105"/>
  <c r="W679" i="105"/>
  <c r="U679" i="105"/>
  <c r="W671" i="105"/>
  <c r="U671" i="105"/>
  <c r="W663" i="105"/>
  <c r="U663" i="105"/>
  <c r="W655" i="105"/>
  <c r="U655" i="105"/>
  <c r="W647" i="105"/>
  <c r="U647" i="105"/>
  <c r="W639" i="105"/>
  <c r="U639" i="105"/>
  <c r="W631" i="105"/>
  <c r="U631" i="105"/>
  <c r="W623" i="105"/>
  <c r="U623" i="105"/>
  <c r="W615" i="105"/>
  <c r="U615" i="105"/>
  <c r="W607" i="105"/>
  <c r="U607" i="105"/>
  <c r="W599" i="105"/>
  <c r="U599" i="105"/>
  <c r="W591" i="105"/>
  <c r="U591" i="105"/>
  <c r="W583" i="105"/>
  <c r="U583" i="105"/>
  <c r="W575" i="105"/>
  <c r="U575" i="105"/>
  <c r="W567" i="105"/>
  <c r="U567" i="105"/>
  <c r="W559" i="105"/>
  <c r="U559" i="105"/>
  <c r="W551" i="105"/>
  <c r="U551" i="105"/>
  <c r="U1222" i="105"/>
  <c r="W1222" i="105"/>
  <c r="U1158" i="105"/>
  <c r="W1158" i="105"/>
  <c r="U1094" i="105"/>
  <c r="W1094" i="105"/>
  <c r="U1046" i="105"/>
  <c r="W1046" i="105"/>
  <c r="W1044" i="105"/>
  <c r="U1044" i="105"/>
  <c r="W1042" i="105"/>
  <c r="U1042" i="105"/>
  <c r="W1040" i="105"/>
  <c r="U1040" i="105"/>
  <c r="W1038" i="105"/>
  <c r="U1038" i="105"/>
  <c r="W1036" i="105"/>
  <c r="U1036" i="105"/>
  <c r="W1034" i="105"/>
  <c r="U1034" i="105"/>
  <c r="W1032" i="105"/>
  <c r="U1032" i="105"/>
  <c r="W1030" i="105"/>
  <c r="U1030" i="105"/>
  <c r="W1028" i="105"/>
  <c r="U1028" i="105"/>
  <c r="W1026" i="105"/>
  <c r="U1026" i="105"/>
  <c r="W1024" i="105"/>
  <c r="U1024" i="105"/>
  <c r="W1022" i="105"/>
  <c r="U1022" i="105"/>
  <c r="W1020" i="105"/>
  <c r="U1020" i="105"/>
  <c r="W1018" i="105"/>
  <c r="U1018" i="105"/>
  <c r="W1016" i="105"/>
  <c r="U1016" i="105"/>
  <c r="W1014" i="105"/>
  <c r="U1014" i="105"/>
  <c r="W1012" i="105"/>
  <c r="U1012" i="105"/>
  <c r="W1010" i="105"/>
  <c r="U1010" i="105"/>
  <c r="W1008" i="105"/>
  <c r="U1008" i="105"/>
  <c r="W1006" i="105"/>
  <c r="U1006" i="105"/>
  <c r="W1004" i="105"/>
  <c r="U1004" i="105"/>
  <c r="W1002" i="105"/>
  <c r="U1002" i="105"/>
  <c r="W1000" i="105"/>
  <c r="U1000" i="105"/>
  <c r="W998" i="105"/>
  <c r="U998" i="105"/>
  <c r="W996" i="105"/>
  <c r="U996" i="105"/>
  <c r="W994" i="105"/>
  <c r="U994" i="105"/>
  <c r="W992" i="105"/>
  <c r="U992" i="105"/>
  <c r="W990" i="105"/>
  <c r="U990" i="105"/>
  <c r="W988" i="105"/>
  <c r="U988" i="105"/>
  <c r="W986" i="105"/>
  <c r="U986" i="105"/>
  <c r="W984" i="105"/>
  <c r="U984" i="105"/>
  <c r="W982" i="105"/>
  <c r="U982" i="105"/>
  <c r="W980" i="105"/>
  <c r="U980" i="105"/>
  <c r="W978" i="105"/>
  <c r="U978" i="105"/>
  <c r="W976" i="105"/>
  <c r="U976" i="105"/>
  <c r="W974" i="105"/>
  <c r="U974" i="105"/>
  <c r="W972" i="105"/>
  <c r="U972" i="105"/>
  <c r="W970" i="105"/>
  <c r="U970" i="105"/>
  <c r="W968" i="105"/>
  <c r="U968" i="105"/>
  <c r="W966" i="105"/>
  <c r="U966" i="105"/>
  <c r="W964" i="105"/>
  <c r="U964" i="105"/>
  <c r="W962" i="105"/>
  <c r="U962" i="105"/>
  <c r="W960" i="105"/>
  <c r="U960" i="105"/>
  <c r="W958" i="105"/>
  <c r="U958" i="105"/>
  <c r="W956" i="105"/>
  <c r="U956" i="105"/>
  <c r="W954" i="105"/>
  <c r="U954" i="105"/>
  <c r="W952" i="105"/>
  <c r="U952" i="105"/>
  <c r="W950" i="105"/>
  <c r="U950" i="105"/>
  <c r="W948" i="105"/>
  <c r="U948" i="105"/>
  <c r="W946" i="105"/>
  <c r="U946" i="105"/>
  <c r="W944" i="105"/>
  <c r="U944" i="105"/>
  <c r="W942" i="105"/>
  <c r="U942" i="105"/>
  <c r="W940" i="105"/>
  <c r="U940" i="105"/>
  <c r="W938" i="105"/>
  <c r="U938" i="105"/>
  <c r="W936" i="105"/>
  <c r="U936" i="105"/>
  <c r="W934" i="105"/>
  <c r="U934" i="105"/>
  <c r="W932" i="105"/>
  <c r="U932" i="105"/>
  <c r="W930" i="105"/>
  <c r="U930" i="105"/>
  <c r="W928" i="105"/>
  <c r="U928" i="105"/>
  <c r="W926" i="105"/>
  <c r="U926" i="105"/>
  <c r="W924" i="105"/>
  <c r="U924" i="105"/>
  <c r="W922" i="105"/>
  <c r="U922" i="105"/>
  <c r="W920" i="105"/>
  <c r="U920" i="105"/>
  <c r="W918" i="105"/>
  <c r="U918" i="105"/>
  <c r="W916" i="105"/>
  <c r="U916" i="105"/>
  <c r="W914" i="105"/>
  <c r="U914" i="105"/>
  <c r="W912" i="105"/>
  <c r="U912" i="105"/>
  <c r="W910" i="105"/>
  <c r="U910" i="105"/>
  <c r="W908" i="105"/>
  <c r="U908" i="105"/>
  <c r="W906" i="105"/>
  <c r="U906" i="105"/>
  <c r="W904" i="105"/>
  <c r="U904" i="105"/>
  <c r="W902" i="105"/>
  <c r="U902" i="105"/>
  <c r="W900" i="105"/>
  <c r="U900" i="105"/>
  <c r="W898" i="105"/>
  <c r="U898" i="105"/>
  <c r="W896" i="105"/>
  <c r="U896" i="105"/>
  <c r="W894" i="105"/>
  <c r="U894" i="105"/>
  <c r="W892" i="105"/>
  <c r="U892" i="105"/>
  <c r="W890" i="105"/>
  <c r="U890" i="105"/>
  <c r="W888" i="105"/>
  <c r="U888" i="105"/>
  <c r="W886" i="105"/>
  <c r="U886" i="105"/>
  <c r="W884" i="105"/>
  <c r="U884" i="105"/>
  <c r="W882" i="105"/>
  <c r="U882" i="105"/>
  <c r="W880" i="105"/>
  <c r="U880" i="105"/>
  <c r="W878" i="105"/>
  <c r="U878" i="105"/>
  <c r="W876" i="105"/>
  <c r="U876" i="105"/>
  <c r="W874" i="105"/>
  <c r="U874" i="105"/>
  <c r="W872" i="105"/>
  <c r="U872" i="105"/>
  <c r="W870" i="105"/>
  <c r="U870" i="105"/>
  <c r="W868" i="105"/>
  <c r="U868" i="105"/>
  <c r="W866" i="105"/>
  <c r="U866" i="105"/>
  <c r="W864" i="105"/>
  <c r="U864" i="105"/>
  <c r="W862" i="105"/>
  <c r="U862" i="105"/>
  <c r="W860" i="105"/>
  <c r="U860" i="105"/>
  <c r="W858" i="105"/>
  <c r="U858" i="105"/>
  <c r="W856" i="105"/>
  <c r="U856" i="105"/>
  <c r="W854" i="105"/>
  <c r="U854" i="105"/>
  <c r="W852" i="105"/>
  <c r="U852" i="105"/>
  <c r="W850" i="105"/>
  <c r="U850" i="105"/>
  <c r="W848" i="105"/>
  <c r="U848" i="105"/>
  <c r="W846" i="105"/>
  <c r="U846" i="105"/>
  <c r="W844" i="105"/>
  <c r="U844" i="105"/>
  <c r="W842" i="105"/>
  <c r="U842" i="105"/>
  <c r="W840" i="105"/>
  <c r="U840" i="105"/>
  <c r="W838" i="105"/>
  <c r="U838" i="105"/>
  <c r="W836" i="105"/>
  <c r="U836" i="105"/>
  <c r="W834" i="105"/>
  <c r="U834" i="105"/>
  <c r="W832" i="105"/>
  <c r="U832" i="105"/>
  <c r="W830" i="105"/>
  <c r="U830" i="105"/>
  <c r="W828" i="105"/>
  <c r="U828" i="105"/>
  <c r="W826" i="105"/>
  <c r="U826" i="105"/>
  <c r="W824" i="105"/>
  <c r="U824" i="105"/>
  <c r="W822" i="105"/>
  <c r="U822" i="105"/>
  <c r="W820" i="105"/>
  <c r="U820" i="105"/>
  <c r="W818" i="105"/>
  <c r="U818" i="105"/>
  <c r="W816" i="105"/>
  <c r="U816" i="105"/>
  <c r="W814" i="105"/>
  <c r="U814" i="105"/>
  <c r="W812" i="105"/>
  <c r="U812" i="105"/>
  <c r="W810" i="105"/>
  <c r="U810" i="105"/>
  <c r="W808" i="105"/>
  <c r="U808" i="105"/>
  <c r="W806" i="105"/>
  <c r="U806" i="105"/>
  <c r="W804" i="105"/>
  <c r="U804" i="105"/>
  <c r="W802" i="105"/>
  <c r="U802" i="105"/>
  <c r="W800" i="105"/>
  <c r="U800" i="105"/>
  <c r="W798" i="105"/>
  <c r="U798" i="105"/>
  <c r="W796" i="105"/>
  <c r="U796" i="105"/>
  <c r="W794" i="105"/>
  <c r="U794" i="105"/>
  <c r="W792" i="105"/>
  <c r="U792" i="105"/>
  <c r="W790" i="105"/>
  <c r="U790" i="105"/>
  <c r="W788" i="105"/>
  <c r="U788" i="105"/>
  <c r="W786" i="105"/>
  <c r="U786" i="105"/>
  <c r="W784" i="105"/>
  <c r="U784" i="105"/>
  <c r="W782" i="105"/>
  <c r="U782" i="105"/>
  <c r="W780" i="105"/>
  <c r="U780" i="105"/>
  <c r="W778" i="105"/>
  <c r="U778" i="105"/>
  <c r="W776" i="105"/>
  <c r="U776" i="105"/>
  <c r="W774" i="105"/>
  <c r="U774" i="105"/>
  <c r="W772" i="105"/>
  <c r="U772" i="105"/>
  <c r="W770" i="105"/>
  <c r="U770" i="105"/>
  <c r="W768" i="105"/>
  <c r="U768" i="105"/>
  <c r="W766" i="105"/>
  <c r="U766" i="105"/>
  <c r="W764" i="105"/>
  <c r="U764" i="105"/>
  <c r="W762" i="105"/>
  <c r="U762" i="105"/>
  <c r="W760" i="105"/>
  <c r="U760" i="105"/>
  <c r="W758" i="105"/>
  <c r="U758" i="105"/>
  <c r="W756" i="105"/>
  <c r="U756" i="105"/>
  <c r="W754" i="105"/>
  <c r="U754" i="105"/>
  <c r="W752" i="105"/>
  <c r="U752" i="105"/>
  <c r="W750" i="105"/>
  <c r="U750" i="105"/>
  <c r="U1258" i="105"/>
  <c r="W1258" i="105"/>
  <c r="U1194" i="105"/>
  <c r="W1194" i="105"/>
  <c r="U1130" i="105"/>
  <c r="W1130" i="105"/>
  <c r="U1066" i="105"/>
  <c r="W1066" i="105"/>
  <c r="U1150" i="105"/>
  <c r="W1150" i="105"/>
  <c r="W736" i="105"/>
  <c r="U736" i="105"/>
  <c r="W704" i="105"/>
  <c r="U704" i="105"/>
  <c r="W672" i="105"/>
  <c r="U672" i="105"/>
  <c r="W640" i="105"/>
  <c r="U640" i="105"/>
  <c r="W608" i="105"/>
  <c r="U608" i="105"/>
  <c r="W576" i="105"/>
  <c r="U576" i="105"/>
  <c r="U1070" i="105"/>
  <c r="W1070" i="105"/>
  <c r="W738" i="105"/>
  <c r="U738" i="105"/>
  <c r="W722" i="105"/>
  <c r="U722" i="105"/>
  <c r="W706" i="105"/>
  <c r="U706" i="105"/>
  <c r="W690" i="105"/>
  <c r="U690" i="105"/>
  <c r="W674" i="105"/>
  <c r="U674" i="105"/>
  <c r="W658" i="105"/>
  <c r="U658" i="105"/>
  <c r="W642" i="105"/>
  <c r="U642" i="105"/>
  <c r="W626" i="105"/>
  <c r="U626" i="105"/>
  <c r="W610" i="105"/>
  <c r="U610" i="105"/>
  <c r="W594" i="105"/>
  <c r="U594" i="105"/>
  <c r="W578" i="105"/>
  <c r="U578" i="105"/>
  <c r="W562" i="105"/>
  <c r="U562" i="105"/>
  <c r="W726" i="105"/>
  <c r="U726" i="105"/>
  <c r="W710" i="105"/>
  <c r="U710" i="105"/>
  <c r="W686" i="105"/>
  <c r="U686" i="105"/>
  <c r="W646" i="105"/>
  <c r="U646" i="105"/>
  <c r="W622" i="105"/>
  <c r="U622" i="105"/>
  <c r="W606" i="105"/>
  <c r="U606" i="105"/>
  <c r="W558" i="105"/>
  <c r="U558" i="105"/>
  <c r="U1294" i="105"/>
  <c r="W1294" i="105"/>
  <c r="U1118" i="105"/>
  <c r="W1118" i="105"/>
  <c r="U1166" i="105"/>
  <c r="W1166" i="105"/>
  <c r="W71" i="100"/>
  <c r="T26" i="100"/>
  <c r="U64" i="100"/>
  <c r="U77" i="100"/>
  <c r="V11" i="100"/>
  <c r="V2" i="100"/>
  <c r="W4" i="100"/>
  <c r="W20" i="100"/>
  <c r="V27" i="100"/>
  <c r="V57" i="100"/>
  <c r="V38" i="100"/>
  <c r="V49" i="100"/>
  <c r="U68" i="100"/>
  <c r="V25" i="100"/>
  <c r="T34" i="100"/>
  <c r="T23" i="100"/>
  <c r="V50" i="100"/>
  <c r="T94" i="100"/>
  <c r="T82" i="100"/>
  <c r="M38" i="100"/>
  <c r="U38" i="100" s="1"/>
  <c r="T29" i="100"/>
  <c r="T39" i="100"/>
  <c r="W9" i="100"/>
  <c r="T77" i="100"/>
  <c r="T96" i="100"/>
  <c r="T71" i="100"/>
  <c r="V17" i="100"/>
  <c r="M29" i="100"/>
  <c r="U29" i="100" s="1"/>
  <c r="V3" i="100"/>
  <c r="V35" i="100"/>
  <c r="V44" i="100"/>
  <c r="V97" i="100"/>
  <c r="V91" i="100"/>
  <c r="V60" i="100"/>
  <c r="V18" i="100"/>
  <c r="V95" i="100"/>
  <c r="V53" i="100"/>
  <c r="V98" i="100"/>
  <c r="T74" i="100"/>
  <c r="M26" i="100"/>
  <c r="W26" i="100" s="1"/>
  <c r="V65" i="100"/>
  <c r="M61" i="100"/>
  <c r="U61" i="100" s="1"/>
  <c r="M60" i="100"/>
  <c r="M50" i="100"/>
  <c r="W50" i="100" s="1"/>
  <c r="M16" i="100"/>
  <c r="W16" i="100" s="1"/>
  <c r="M62" i="100"/>
  <c r="W62" i="100" s="1"/>
  <c r="V48" i="100"/>
  <c r="T92" i="100"/>
  <c r="V77" i="100"/>
  <c r="V96" i="100"/>
  <c r="V71" i="100"/>
  <c r="V100" i="100"/>
  <c r="U101" i="100"/>
  <c r="T79" i="100"/>
  <c r="T84" i="100"/>
  <c r="V4" i="100"/>
  <c r="V32" i="100"/>
  <c r="V36" i="100"/>
  <c r="T18" i="100"/>
  <c r="T53" i="100"/>
  <c r="V24" i="100"/>
  <c r="T93" i="100"/>
  <c r="W21" i="100"/>
  <c r="T8" i="100"/>
  <c r="V68" i="100"/>
  <c r="V64" i="100"/>
  <c r="T42" i="100"/>
  <c r="V61" i="100"/>
  <c r="T13" i="100"/>
  <c r="U18" i="100"/>
  <c r="T89" i="100"/>
  <c r="U53" i="100"/>
  <c r="V16" i="100"/>
  <c r="V86" i="100"/>
  <c r="T5" i="100"/>
  <c r="V78" i="100"/>
  <c r="T22" i="100"/>
  <c r="M22" i="100"/>
  <c r="W22" i="100" s="1"/>
  <c r="T30" i="100"/>
  <c r="M30" i="100"/>
  <c r="W30" i="100" s="1"/>
  <c r="T14" i="100"/>
  <c r="M14" i="100"/>
  <c r="V10" i="100"/>
  <c r="V52" i="100"/>
  <c r="V6" i="100"/>
  <c r="W96" i="100"/>
  <c r="U96" i="100"/>
  <c r="T90" i="100"/>
  <c r="M90" i="100"/>
  <c r="W90" i="100" s="1"/>
  <c r="W77" i="100"/>
  <c r="T17" i="100"/>
  <c r="M17" i="100"/>
  <c r="W17" i="100" s="1"/>
  <c r="T65" i="100"/>
  <c r="M65" i="100"/>
  <c r="W65" i="100" s="1"/>
  <c r="V22" i="100"/>
  <c r="V90" i="100"/>
  <c r="V14" i="100"/>
  <c r="V30" i="100"/>
  <c r="T3" i="100"/>
  <c r="M3" i="100"/>
  <c r="W3" i="100" s="1"/>
  <c r="V28" i="100"/>
  <c r="V26" i="100"/>
  <c r="V29" i="100"/>
  <c r="T35" i="100"/>
  <c r="M35" i="100"/>
  <c r="U35" i="100" s="1"/>
  <c r="T25" i="100"/>
  <c r="M25" i="100"/>
  <c r="U25" i="100" s="1"/>
  <c r="T2" i="100"/>
  <c r="M2" i="100"/>
  <c r="U2" i="100" s="1"/>
  <c r="T88" i="100"/>
  <c r="V88" i="100"/>
  <c r="T57" i="100"/>
  <c r="M57" i="100"/>
  <c r="U57" i="100" s="1"/>
  <c r="W81" i="100"/>
  <c r="W15" i="100"/>
  <c r="M88" i="100"/>
  <c r="W88" i="100" s="1"/>
  <c r="T75" i="100"/>
  <c r="V75" i="100"/>
  <c r="M44" i="100"/>
  <c r="U44" i="100" s="1"/>
  <c r="M97" i="100"/>
  <c r="W97" i="100" s="1"/>
  <c r="V39" i="100"/>
  <c r="V34" i="100"/>
  <c r="T81" i="100"/>
  <c r="V81" i="100"/>
  <c r="T15" i="100"/>
  <c r="V15" i="100"/>
  <c r="M39" i="100"/>
  <c r="U39" i="100" s="1"/>
  <c r="M34" i="100"/>
  <c r="U34" i="100" s="1"/>
  <c r="V45" i="100"/>
  <c r="U60" i="100"/>
  <c r="U32" i="100"/>
  <c r="U36" i="100"/>
  <c r="M95" i="100"/>
  <c r="V46" i="100"/>
  <c r="V101" i="100"/>
  <c r="M91" i="100"/>
  <c r="W91" i="100" s="1"/>
  <c r="M23" i="100"/>
  <c r="V23" i="100"/>
  <c r="M13" i="100"/>
  <c r="V13" i="100"/>
  <c r="U4" i="100"/>
  <c r="W61" i="100"/>
  <c r="W60" i="100"/>
  <c r="W32" i="100"/>
  <c r="W36" i="100"/>
  <c r="W18" i="100"/>
  <c r="T95" i="100"/>
  <c r="T9" i="100"/>
  <c r="V9" i="100"/>
  <c r="M89" i="100"/>
  <c r="W89" i="100" s="1"/>
  <c r="V89" i="100"/>
  <c r="M24" i="100"/>
  <c r="W24" i="100" s="1"/>
  <c r="V80" i="100"/>
  <c r="W53" i="100"/>
  <c r="W80" i="100"/>
  <c r="U83" i="100"/>
  <c r="V37" i="100"/>
  <c r="V20" i="100"/>
  <c r="V94" i="100"/>
  <c r="W87" i="100"/>
  <c r="U87" i="100"/>
  <c r="V83" i="100"/>
  <c r="U20" i="100"/>
  <c r="M94" i="100"/>
  <c r="U94" i="100" s="1"/>
  <c r="V41" i="100"/>
  <c r="V33" i="100"/>
  <c r="U40" i="100"/>
  <c r="T76" i="100"/>
  <c r="V62" i="100"/>
  <c r="T48" i="100"/>
  <c r="T11" i="100"/>
  <c r="T52" i="100"/>
  <c r="M85" i="100"/>
  <c r="M10" i="100"/>
  <c r="M48" i="100"/>
  <c r="M5" i="100"/>
  <c r="M11" i="100"/>
  <c r="M52" i="100"/>
  <c r="M6" i="100"/>
  <c r="M27" i="100"/>
  <c r="M8" i="100"/>
  <c r="M92" i="100"/>
  <c r="M49" i="100"/>
  <c r="M78" i="100"/>
  <c r="U30" i="100"/>
  <c r="T10" i="100"/>
  <c r="T6" i="100"/>
  <c r="T27" i="100"/>
  <c r="T49" i="100"/>
  <c r="T78" i="100"/>
  <c r="V85" i="100"/>
  <c r="V5" i="100"/>
  <c r="V8" i="100"/>
  <c r="V92" i="100"/>
  <c r="U22" i="100"/>
  <c r="U71" i="100"/>
  <c r="U26" i="100"/>
  <c r="W29" i="100"/>
  <c r="W28" i="100"/>
  <c r="U28" i="100"/>
  <c r="W75" i="100"/>
  <c r="U75" i="100"/>
  <c r="U81" i="100"/>
  <c r="U15" i="100"/>
  <c r="T44" i="100"/>
  <c r="T97" i="100"/>
  <c r="T38" i="100"/>
  <c r="T100" i="100"/>
  <c r="T46" i="100"/>
  <c r="T28" i="100"/>
  <c r="T68" i="100"/>
  <c r="T64" i="100"/>
  <c r="U100" i="100"/>
  <c r="T101" i="100"/>
  <c r="U46" i="100"/>
  <c r="V54" i="100"/>
  <c r="M54" i="100"/>
  <c r="T54" i="100"/>
  <c r="V59" i="100"/>
  <c r="M59" i="100"/>
  <c r="T59" i="100"/>
  <c r="V72" i="100"/>
  <c r="M72" i="100"/>
  <c r="T72" i="100"/>
  <c r="W68" i="100"/>
  <c r="W64" i="100"/>
  <c r="W35" i="100"/>
  <c r="W39" i="100"/>
  <c r="W44" i="100"/>
  <c r="W100" i="100"/>
  <c r="W101" i="100"/>
  <c r="W46" i="100"/>
  <c r="V58" i="100"/>
  <c r="M58" i="100"/>
  <c r="T58" i="100"/>
  <c r="V51" i="100"/>
  <c r="M51" i="100"/>
  <c r="T51" i="100"/>
  <c r="V69" i="100"/>
  <c r="M69" i="100"/>
  <c r="T69" i="100"/>
  <c r="V99" i="100"/>
  <c r="M99" i="100"/>
  <c r="T99" i="100"/>
  <c r="V12" i="100"/>
  <c r="M12" i="100"/>
  <c r="T12" i="100"/>
  <c r="V31" i="100"/>
  <c r="M31" i="100"/>
  <c r="T31" i="100"/>
  <c r="V63" i="100"/>
  <c r="M63" i="100"/>
  <c r="T63" i="100"/>
  <c r="V70" i="100"/>
  <c r="M70" i="100"/>
  <c r="T70" i="100"/>
  <c r="V67" i="100"/>
  <c r="M67" i="100"/>
  <c r="T67" i="100"/>
  <c r="V73" i="100"/>
  <c r="M73" i="100"/>
  <c r="T73" i="100"/>
  <c r="V7" i="100"/>
  <c r="M7" i="100"/>
  <c r="T7" i="100"/>
  <c r="V19" i="100"/>
  <c r="M19" i="100"/>
  <c r="T19" i="100"/>
  <c r="V43" i="100"/>
  <c r="M43" i="100"/>
  <c r="T43" i="100"/>
  <c r="V79" i="100"/>
  <c r="M79" i="100"/>
  <c r="T45" i="100"/>
  <c r="M45" i="100"/>
  <c r="T91" i="100"/>
  <c r="V84" i="100"/>
  <c r="M84" i="100"/>
  <c r="V42" i="100"/>
  <c r="M42" i="100"/>
  <c r="T60" i="100"/>
  <c r="T4" i="100"/>
  <c r="T32" i="100"/>
  <c r="T36" i="100"/>
  <c r="U9" i="100"/>
  <c r="U89" i="100"/>
  <c r="T24" i="100"/>
  <c r="U41" i="100"/>
  <c r="W41" i="100"/>
  <c r="U33" i="100"/>
  <c r="W33" i="100"/>
  <c r="U37" i="100"/>
  <c r="W37" i="100"/>
  <c r="U80" i="100"/>
  <c r="T80" i="100"/>
  <c r="T50" i="100"/>
  <c r="U47" i="100"/>
  <c r="W47" i="100"/>
  <c r="T47" i="100"/>
  <c r="T83" i="100"/>
  <c r="T41" i="100"/>
  <c r="T37" i="100"/>
  <c r="T33" i="100"/>
  <c r="T20" i="100"/>
  <c r="W40" i="100"/>
  <c r="V40" i="100"/>
  <c r="T40" i="100"/>
  <c r="W56" i="100"/>
  <c r="W55" i="100"/>
  <c r="V76" i="100"/>
  <c r="M76" i="100"/>
  <c r="V93" i="100"/>
  <c r="M93" i="100"/>
  <c r="U21" i="100"/>
  <c r="V55" i="100"/>
  <c r="T55" i="100"/>
  <c r="V56" i="100"/>
  <c r="T56" i="100"/>
  <c r="U55" i="100"/>
  <c r="U56" i="100"/>
  <c r="T86" i="100"/>
  <c r="T98" i="100"/>
  <c r="M86" i="100"/>
  <c r="V21" i="100"/>
  <c r="T21" i="100"/>
  <c r="M98" i="100"/>
  <c r="V82" i="100"/>
  <c r="M82" i="100"/>
  <c r="V74" i="100"/>
  <c r="M74" i="100"/>
  <c r="V66" i="100"/>
  <c r="M66" i="100"/>
  <c r="V87" i="100"/>
  <c r="T87" i="100"/>
  <c r="X7" i="97"/>
  <c r="W4" i="97"/>
  <c r="W7" i="97" s="1"/>
  <c r="S7" i="97"/>
  <c r="T3181" i="1"/>
  <c r="T3177" i="1"/>
  <c r="T3173" i="1"/>
  <c r="T3169" i="1"/>
  <c r="T3165" i="1"/>
  <c r="T3161" i="1"/>
  <c r="T3157" i="1"/>
  <c r="T3153" i="1"/>
  <c r="T3149" i="1"/>
  <c r="T3145" i="1"/>
  <c r="T3141" i="1"/>
  <c r="T3137" i="1"/>
  <c r="T3133" i="1"/>
  <c r="T3129" i="1"/>
  <c r="T3125" i="1"/>
  <c r="T3121" i="1"/>
  <c r="T3117" i="1"/>
  <c r="T3113" i="1"/>
  <c r="T3109" i="1"/>
  <c r="T3105" i="1"/>
  <c r="T3101" i="1"/>
  <c r="T3097" i="1"/>
  <c r="T3093" i="1"/>
  <c r="T3089" i="1"/>
  <c r="T3085" i="1"/>
  <c r="T3081" i="1"/>
  <c r="T3077" i="1"/>
  <c r="T3073" i="1"/>
  <c r="T3069" i="1"/>
  <c r="T3065" i="1"/>
  <c r="T3061" i="1"/>
  <c r="T3057" i="1"/>
  <c r="T3053" i="1"/>
  <c r="T3049" i="1"/>
  <c r="T3045" i="1"/>
  <c r="T3041" i="1"/>
  <c r="T3037" i="1"/>
  <c r="T3033" i="1"/>
  <c r="T3029" i="1"/>
  <c r="T3025" i="1"/>
  <c r="T3021" i="1"/>
  <c r="T3017" i="1"/>
  <c r="T3013" i="1"/>
  <c r="T3009" i="1"/>
  <c r="T3005" i="1"/>
  <c r="T3001" i="1"/>
  <c r="T2997" i="1"/>
  <c r="T2993" i="1"/>
  <c r="T2989" i="1"/>
  <c r="T2985" i="1"/>
  <c r="T2981" i="1"/>
  <c r="T2977" i="1"/>
  <c r="T2973" i="1"/>
  <c r="T2969" i="1"/>
  <c r="T2965" i="1"/>
  <c r="T2961" i="1"/>
  <c r="T2957" i="1"/>
  <c r="T2953" i="1"/>
  <c r="T2949" i="1"/>
  <c r="T2945" i="1"/>
  <c r="T2941" i="1"/>
  <c r="T2937" i="1"/>
  <c r="T2933" i="1"/>
  <c r="T2929" i="1"/>
  <c r="T2925" i="1"/>
  <c r="T2921" i="1"/>
  <c r="T2917" i="1"/>
  <c r="T2913" i="1"/>
  <c r="T2909" i="1"/>
  <c r="T2905" i="1"/>
  <c r="T2901" i="1"/>
  <c r="T2897" i="1"/>
  <c r="T2893" i="1"/>
  <c r="T2889" i="1"/>
  <c r="T2885" i="1"/>
  <c r="T2881" i="1"/>
  <c r="T2877" i="1"/>
  <c r="T2873" i="1"/>
  <c r="T2869" i="1"/>
  <c r="T2865" i="1"/>
  <c r="T2861" i="1"/>
  <c r="T2857" i="1"/>
  <c r="T2853" i="1"/>
  <c r="T2849" i="1"/>
  <c r="T2845" i="1"/>
  <c r="T2841" i="1"/>
  <c r="T2837" i="1"/>
  <c r="T2833" i="1"/>
  <c r="T2829" i="1"/>
  <c r="T2825" i="1"/>
  <c r="T2821" i="1"/>
  <c r="T2817" i="1"/>
  <c r="T2813" i="1"/>
  <c r="T2809" i="1"/>
  <c r="T2805" i="1"/>
  <c r="T2801" i="1"/>
  <c r="T2797" i="1"/>
  <c r="T2793" i="1"/>
  <c r="T2789" i="1"/>
  <c r="T2785" i="1"/>
  <c r="T2781" i="1"/>
  <c r="T2777" i="1"/>
  <c r="T2773" i="1"/>
  <c r="T2769" i="1"/>
  <c r="T2765" i="1"/>
  <c r="T2761" i="1"/>
  <c r="T2757" i="1"/>
  <c r="T2753" i="1"/>
  <c r="T2749" i="1"/>
  <c r="T2745" i="1"/>
  <c r="T2741" i="1"/>
  <c r="T2737" i="1"/>
  <c r="T2733" i="1"/>
  <c r="T2729" i="1"/>
  <c r="T2725" i="1"/>
  <c r="T2721" i="1"/>
  <c r="T2717" i="1"/>
  <c r="T2713" i="1"/>
  <c r="T2709" i="1"/>
  <c r="T2705" i="1"/>
  <c r="T2701" i="1"/>
  <c r="T2697" i="1"/>
  <c r="T2693" i="1"/>
  <c r="T2689" i="1"/>
  <c r="T2685" i="1"/>
  <c r="T2681" i="1"/>
  <c r="T2677" i="1"/>
  <c r="T2673" i="1"/>
  <c r="T2669" i="1"/>
  <c r="T2665" i="1"/>
  <c r="T2661" i="1"/>
  <c r="T2657" i="1"/>
  <c r="T2653" i="1"/>
  <c r="T2649" i="1"/>
  <c r="T2645" i="1"/>
  <c r="T2641" i="1"/>
  <c r="T2637" i="1"/>
  <c r="T2633" i="1"/>
  <c r="T2629" i="1"/>
  <c r="T2625" i="1"/>
  <c r="T2621" i="1"/>
  <c r="T2617" i="1"/>
  <c r="T2613" i="1"/>
  <c r="T2609" i="1"/>
  <c r="T2605" i="1"/>
  <c r="T2601" i="1"/>
  <c r="T2597" i="1"/>
  <c r="T2593" i="1"/>
  <c r="T2589" i="1"/>
  <c r="T2585" i="1"/>
  <c r="T2581" i="1"/>
  <c r="T2577" i="1"/>
  <c r="T2573" i="1"/>
  <c r="T2569" i="1"/>
  <c r="T2565" i="1"/>
  <c r="T2561" i="1"/>
  <c r="T2557" i="1"/>
  <c r="T2553" i="1"/>
  <c r="T2549" i="1"/>
  <c r="T2545" i="1"/>
  <c r="T2541" i="1"/>
  <c r="T2537" i="1"/>
  <c r="T2533" i="1"/>
  <c r="T2529" i="1"/>
  <c r="T2525" i="1"/>
  <c r="T2521" i="1"/>
  <c r="T2517" i="1"/>
  <c r="T2513" i="1"/>
  <c r="T2509" i="1"/>
  <c r="T2505" i="1"/>
  <c r="T2501" i="1"/>
  <c r="T2497" i="1"/>
  <c r="T2493" i="1"/>
  <c r="T2489" i="1"/>
  <c r="T2485" i="1"/>
  <c r="T2481" i="1"/>
  <c r="T2477" i="1"/>
  <c r="T2473" i="1"/>
  <c r="T2469" i="1"/>
  <c r="T2465" i="1"/>
  <c r="T2461" i="1"/>
  <c r="T2457" i="1"/>
  <c r="T2453" i="1"/>
  <c r="T2449" i="1"/>
  <c r="T2445" i="1"/>
  <c r="T2441" i="1"/>
  <c r="T2437" i="1"/>
  <c r="T2433" i="1"/>
  <c r="T2429" i="1"/>
  <c r="T2425" i="1"/>
  <c r="T2421" i="1"/>
  <c r="T2417" i="1"/>
  <c r="T2413" i="1"/>
  <c r="T2409" i="1"/>
  <c r="T2405" i="1"/>
  <c r="T2401" i="1"/>
  <c r="T2397" i="1"/>
  <c r="T2393" i="1"/>
  <c r="T2389" i="1"/>
  <c r="T2385" i="1"/>
  <c r="T2381" i="1"/>
  <c r="T2377" i="1"/>
  <c r="T2373" i="1"/>
  <c r="T2369" i="1"/>
  <c r="T2365" i="1"/>
  <c r="T2361" i="1"/>
  <c r="T2357" i="1"/>
  <c r="T2353" i="1"/>
  <c r="T2349" i="1"/>
  <c r="T2345" i="1"/>
  <c r="T2341" i="1"/>
  <c r="T2337" i="1"/>
  <c r="T2333" i="1"/>
  <c r="T2329" i="1"/>
  <c r="T2325" i="1"/>
  <c r="T2321" i="1"/>
  <c r="T2317" i="1"/>
  <c r="T2313" i="1"/>
  <c r="T2309" i="1"/>
  <c r="T2305" i="1"/>
  <c r="T2301" i="1"/>
  <c r="T2297" i="1"/>
  <c r="T2293" i="1"/>
  <c r="T2289" i="1"/>
  <c r="T2285" i="1"/>
  <c r="T2281" i="1"/>
  <c r="T2277" i="1"/>
  <c r="T2273" i="1"/>
  <c r="T2269" i="1"/>
  <c r="T2265" i="1"/>
  <c r="T2261" i="1"/>
  <c r="T2257" i="1"/>
  <c r="T2253" i="1"/>
  <c r="T2249" i="1"/>
  <c r="T2245" i="1"/>
  <c r="T2241" i="1"/>
  <c r="T2237" i="1"/>
  <c r="T2233" i="1"/>
  <c r="T2229" i="1"/>
  <c r="T2225" i="1"/>
  <c r="T2221" i="1"/>
  <c r="T2217" i="1"/>
  <c r="T2213" i="1"/>
  <c r="T2209" i="1"/>
  <c r="T2205" i="1"/>
  <c r="T2201" i="1"/>
  <c r="T2197" i="1"/>
  <c r="T2193" i="1"/>
  <c r="T2189" i="1"/>
  <c r="T2185" i="1"/>
  <c r="T2181" i="1"/>
  <c r="T2177" i="1"/>
  <c r="T2173" i="1"/>
  <c r="T2169" i="1"/>
  <c r="T2165" i="1"/>
  <c r="T2161" i="1"/>
  <c r="T2157" i="1"/>
  <c r="T2153" i="1"/>
  <c r="T2149" i="1"/>
  <c r="T2145" i="1"/>
  <c r="T2141" i="1"/>
  <c r="T2137" i="1"/>
  <c r="T2133" i="1"/>
  <c r="T2129" i="1"/>
  <c r="T2125" i="1"/>
  <c r="T2121" i="1"/>
  <c r="T2117" i="1"/>
  <c r="T2113" i="1"/>
  <c r="T2109" i="1"/>
  <c r="T2105" i="1"/>
  <c r="T2101" i="1"/>
  <c r="T2097" i="1"/>
  <c r="T2093" i="1"/>
  <c r="T2089" i="1"/>
  <c r="T2085" i="1"/>
  <c r="T2081" i="1"/>
  <c r="T2077" i="1"/>
  <c r="T2073" i="1"/>
  <c r="T2069" i="1"/>
  <c r="T2065" i="1"/>
  <c r="T2061" i="1"/>
  <c r="T2057" i="1"/>
  <c r="T2053" i="1"/>
  <c r="T2049" i="1"/>
  <c r="T2045" i="1"/>
  <c r="T2041" i="1"/>
  <c r="T2037" i="1"/>
  <c r="T2033" i="1"/>
  <c r="T2029" i="1"/>
  <c r="T2025" i="1"/>
  <c r="T2021" i="1"/>
  <c r="T2017" i="1"/>
  <c r="T2013" i="1"/>
  <c r="T2009" i="1"/>
  <c r="T2005" i="1"/>
  <c r="T2001" i="1"/>
  <c r="T1997" i="1"/>
  <c r="T1993" i="1"/>
  <c r="T1989" i="1"/>
  <c r="T1985" i="1"/>
  <c r="T1981" i="1"/>
  <c r="T1977" i="1"/>
  <c r="T1973" i="1"/>
  <c r="T1969" i="1"/>
  <c r="T1965" i="1"/>
  <c r="T1961" i="1"/>
  <c r="T1957" i="1"/>
  <c r="T1953" i="1"/>
  <c r="T1949" i="1"/>
  <c r="T1945" i="1"/>
  <c r="T1941" i="1"/>
  <c r="T1937" i="1"/>
  <c r="T1933" i="1"/>
  <c r="T1929" i="1"/>
  <c r="T1925" i="1"/>
  <c r="T1921" i="1"/>
  <c r="T1917" i="1"/>
  <c r="T1913" i="1"/>
  <c r="T1909" i="1"/>
  <c r="T1905" i="1"/>
  <c r="T1901" i="1"/>
  <c r="T1897" i="1"/>
  <c r="T1893" i="1"/>
  <c r="T1889" i="1"/>
  <c r="T1885" i="1"/>
  <c r="T1881" i="1"/>
  <c r="T1877" i="1"/>
  <c r="T1873" i="1"/>
  <c r="T1869" i="1"/>
  <c r="T1865" i="1"/>
  <c r="T1861" i="1"/>
  <c r="T1857" i="1"/>
  <c r="T1853" i="1"/>
  <c r="T1849" i="1"/>
  <c r="T1845" i="1"/>
  <c r="T1841" i="1"/>
  <c r="T1837" i="1"/>
  <c r="T1833" i="1"/>
  <c r="T1829" i="1"/>
  <c r="T1825" i="1"/>
  <c r="T1821" i="1"/>
  <c r="T1817" i="1"/>
  <c r="T1813" i="1"/>
  <c r="T1809" i="1"/>
  <c r="T1805" i="1"/>
  <c r="T1801" i="1"/>
  <c r="T1797" i="1"/>
  <c r="T1793" i="1"/>
  <c r="T1789" i="1"/>
  <c r="T1785" i="1"/>
  <c r="T1781" i="1"/>
  <c r="T1777" i="1"/>
  <c r="T1773" i="1"/>
  <c r="T1769" i="1"/>
  <c r="T1765" i="1"/>
  <c r="T1761" i="1"/>
  <c r="T1757" i="1"/>
  <c r="T1753" i="1"/>
  <c r="T1749" i="1"/>
  <c r="T1745" i="1"/>
  <c r="T1741" i="1"/>
  <c r="T1737" i="1"/>
  <c r="T1733" i="1"/>
  <c r="T1729" i="1"/>
  <c r="T1725" i="1"/>
  <c r="T1721" i="1"/>
  <c r="T1717" i="1"/>
  <c r="T1713" i="1"/>
  <c r="T1709" i="1"/>
  <c r="T1705" i="1"/>
  <c r="T1701" i="1"/>
  <c r="T1697" i="1"/>
  <c r="T1693" i="1"/>
  <c r="T1689" i="1"/>
  <c r="T1685" i="1"/>
  <c r="T1681" i="1"/>
  <c r="T1677" i="1"/>
  <c r="T1673" i="1"/>
  <c r="T1669" i="1"/>
  <c r="T1665" i="1"/>
  <c r="T1661" i="1"/>
  <c r="T1657" i="1"/>
  <c r="T1653" i="1"/>
  <c r="T1649" i="1"/>
  <c r="T1645" i="1"/>
  <c r="T1641" i="1"/>
  <c r="T1637" i="1"/>
  <c r="T1633" i="1"/>
  <c r="T1629" i="1"/>
  <c r="T1625" i="1"/>
  <c r="T1621" i="1"/>
  <c r="T1617" i="1"/>
  <c r="T1613" i="1"/>
  <c r="T1609" i="1"/>
  <c r="T1605" i="1"/>
  <c r="T1601" i="1"/>
  <c r="T1597" i="1"/>
  <c r="T1593" i="1"/>
  <c r="T1589" i="1"/>
  <c r="T1585" i="1"/>
  <c r="T1581" i="1"/>
  <c r="T1577" i="1"/>
  <c r="T1573" i="1"/>
  <c r="T1569" i="1"/>
  <c r="T1565" i="1"/>
  <c r="T1561" i="1"/>
  <c r="T1557" i="1"/>
  <c r="T1553" i="1"/>
  <c r="T1549" i="1"/>
  <c r="T1545" i="1"/>
  <c r="T1541" i="1"/>
  <c r="T1537" i="1"/>
  <c r="T1533" i="1"/>
  <c r="T1529" i="1"/>
  <c r="T1525" i="1"/>
  <c r="T1521" i="1"/>
  <c r="T1517" i="1"/>
  <c r="T1513" i="1"/>
  <c r="T1509" i="1"/>
  <c r="T1505" i="1"/>
  <c r="T1501" i="1"/>
  <c r="T1497" i="1"/>
  <c r="T1493" i="1"/>
  <c r="T1489" i="1"/>
  <c r="T1485" i="1"/>
  <c r="T1481" i="1"/>
  <c r="T1477" i="1"/>
  <c r="T1473" i="1"/>
  <c r="T1469" i="1"/>
  <c r="T1465" i="1"/>
  <c r="T1461" i="1"/>
  <c r="T1457" i="1"/>
  <c r="T1453" i="1"/>
  <c r="T1449" i="1"/>
  <c r="T1445" i="1"/>
  <c r="T1441" i="1"/>
  <c r="T1437" i="1"/>
  <c r="T1433" i="1"/>
  <c r="T1429" i="1"/>
  <c r="T1425" i="1"/>
  <c r="T1421" i="1"/>
  <c r="T1417" i="1"/>
  <c r="T1413" i="1"/>
  <c r="T1409" i="1"/>
  <c r="T1405" i="1"/>
  <c r="T1401" i="1"/>
  <c r="T1397" i="1"/>
  <c r="T1393" i="1"/>
  <c r="T1389" i="1"/>
  <c r="T1385" i="1"/>
  <c r="T1381" i="1"/>
  <c r="T1377" i="1"/>
  <c r="T1373" i="1"/>
  <c r="T1369" i="1"/>
  <c r="T1365" i="1"/>
  <c r="T1361" i="1"/>
  <c r="T1357" i="1"/>
  <c r="T1353" i="1"/>
  <c r="T1349" i="1"/>
  <c r="T1345" i="1"/>
  <c r="T1341" i="1"/>
  <c r="T1337" i="1"/>
  <c r="T1333" i="1"/>
  <c r="T1329" i="1"/>
  <c r="T1325" i="1"/>
  <c r="T1321" i="1"/>
  <c r="T1317" i="1"/>
  <c r="T1313" i="1"/>
  <c r="T1309" i="1"/>
  <c r="T1305" i="1"/>
  <c r="T1301" i="1"/>
  <c r="T1297" i="1"/>
  <c r="T1293" i="1"/>
  <c r="T1289" i="1"/>
  <c r="T1285" i="1"/>
  <c r="T1281" i="1"/>
  <c r="T1277" i="1"/>
  <c r="T1273" i="1"/>
  <c r="T1269" i="1"/>
  <c r="T1265" i="1"/>
  <c r="T1261" i="1"/>
  <c r="T1257" i="1"/>
  <c r="T1253" i="1"/>
  <c r="T1249" i="1"/>
  <c r="T1245" i="1"/>
  <c r="T1241" i="1"/>
  <c r="T1237" i="1"/>
  <c r="T1233" i="1"/>
  <c r="T1229" i="1"/>
  <c r="T1225" i="1"/>
  <c r="T1221" i="1"/>
  <c r="T1217" i="1"/>
  <c r="T1213" i="1"/>
  <c r="T1209" i="1"/>
  <c r="T1205" i="1"/>
  <c r="T1201" i="1"/>
  <c r="T1197" i="1"/>
  <c r="T1193" i="1"/>
  <c r="T1189" i="1"/>
  <c r="T1185" i="1"/>
  <c r="T1181" i="1"/>
  <c r="T1177" i="1"/>
  <c r="T1173" i="1"/>
  <c r="T1169" i="1"/>
  <c r="T1165" i="1"/>
  <c r="T1161" i="1"/>
  <c r="T1157" i="1"/>
  <c r="T1153" i="1"/>
  <c r="T1149" i="1"/>
  <c r="T1145" i="1"/>
  <c r="T1141" i="1"/>
  <c r="T1137" i="1"/>
  <c r="T1133" i="1"/>
  <c r="T1129" i="1"/>
  <c r="T1125" i="1"/>
  <c r="T1121" i="1"/>
  <c r="T1117" i="1"/>
  <c r="T1113" i="1"/>
  <c r="T1109" i="1"/>
  <c r="T1105" i="1"/>
  <c r="T1101" i="1"/>
  <c r="T1097" i="1"/>
  <c r="T1093" i="1"/>
  <c r="T1089" i="1"/>
  <c r="T1085" i="1"/>
  <c r="T1081" i="1"/>
  <c r="T1077" i="1"/>
  <c r="T1073" i="1"/>
  <c r="T1069" i="1"/>
  <c r="T1065" i="1"/>
  <c r="T1061" i="1"/>
  <c r="T1057" i="1"/>
  <c r="T1053" i="1"/>
  <c r="T1049" i="1"/>
  <c r="T1045" i="1"/>
  <c r="T1041" i="1"/>
  <c r="T1037" i="1"/>
  <c r="T1033" i="1"/>
  <c r="T1029" i="1"/>
  <c r="T1025" i="1"/>
  <c r="T1021" i="1"/>
  <c r="T1017" i="1"/>
  <c r="T1013" i="1"/>
  <c r="T1009" i="1"/>
  <c r="T1005" i="1"/>
  <c r="T1001" i="1"/>
  <c r="T997" i="1"/>
  <c r="T993" i="1"/>
  <c r="T989" i="1"/>
  <c r="T985" i="1"/>
  <c r="T981" i="1"/>
  <c r="T977" i="1"/>
  <c r="T973" i="1"/>
  <c r="T969" i="1"/>
  <c r="T965" i="1"/>
  <c r="T961" i="1"/>
  <c r="T957" i="1"/>
  <c r="T953" i="1"/>
  <c r="T949" i="1"/>
  <c r="T945" i="1"/>
  <c r="T941" i="1"/>
  <c r="T937" i="1"/>
  <c r="T933" i="1"/>
  <c r="T929" i="1"/>
  <c r="T925" i="1"/>
  <c r="T921" i="1"/>
  <c r="T917" i="1"/>
  <c r="T913" i="1"/>
  <c r="T909" i="1"/>
  <c r="T905" i="1"/>
  <c r="T901" i="1"/>
  <c r="T897" i="1"/>
  <c r="T893" i="1"/>
  <c r="T889" i="1"/>
  <c r="T885" i="1"/>
  <c r="T881" i="1"/>
  <c r="T877" i="1"/>
  <c r="T873" i="1"/>
  <c r="T869" i="1"/>
  <c r="T865" i="1"/>
  <c r="T861" i="1"/>
  <c r="T857" i="1"/>
  <c r="T853" i="1"/>
  <c r="T849" i="1"/>
  <c r="T845" i="1"/>
  <c r="T841" i="1"/>
  <c r="T837" i="1"/>
  <c r="T833" i="1"/>
  <c r="T829" i="1"/>
  <c r="T825" i="1"/>
  <c r="T821" i="1"/>
  <c r="T817" i="1"/>
  <c r="T813" i="1"/>
  <c r="T809" i="1"/>
  <c r="T805" i="1"/>
  <c r="T801" i="1"/>
  <c r="T797" i="1"/>
  <c r="T793" i="1"/>
  <c r="T789" i="1"/>
  <c r="T785" i="1"/>
  <c r="T781" i="1"/>
  <c r="T777" i="1"/>
  <c r="T773" i="1"/>
  <c r="T769" i="1"/>
  <c r="T765" i="1"/>
  <c r="T761" i="1"/>
  <c r="T757" i="1"/>
  <c r="T753" i="1"/>
  <c r="T749" i="1"/>
  <c r="T745" i="1"/>
  <c r="T741" i="1"/>
  <c r="T737" i="1"/>
  <c r="T733" i="1"/>
  <c r="T729" i="1"/>
  <c r="T725" i="1"/>
  <c r="T721" i="1"/>
  <c r="T717" i="1"/>
  <c r="T713" i="1"/>
  <c r="T709" i="1"/>
  <c r="T705" i="1"/>
  <c r="T701" i="1"/>
  <c r="T697" i="1"/>
  <c r="T693" i="1"/>
  <c r="T689" i="1"/>
  <c r="T685" i="1"/>
  <c r="T681" i="1"/>
  <c r="T677" i="1"/>
  <c r="T673" i="1"/>
  <c r="T669" i="1"/>
  <c r="T665" i="1"/>
  <c r="T661" i="1"/>
  <c r="T657" i="1"/>
  <c r="T653" i="1"/>
  <c r="T649" i="1"/>
  <c r="T645" i="1"/>
  <c r="T641" i="1"/>
  <c r="T637" i="1"/>
  <c r="T633" i="1"/>
  <c r="T629" i="1"/>
  <c r="T625" i="1"/>
  <c r="T621" i="1"/>
  <c r="T617" i="1"/>
  <c r="T613" i="1"/>
  <c r="T609" i="1"/>
  <c r="T605" i="1"/>
  <c r="T601" i="1"/>
  <c r="T597" i="1"/>
  <c r="T593" i="1"/>
  <c r="T589" i="1"/>
  <c r="T585" i="1"/>
  <c r="T581" i="1"/>
  <c r="T577" i="1"/>
  <c r="T573" i="1"/>
  <c r="T569" i="1"/>
  <c r="T565" i="1"/>
  <c r="T561" i="1"/>
  <c r="T557" i="1"/>
  <c r="T553" i="1"/>
  <c r="T549" i="1"/>
  <c r="T545" i="1"/>
  <c r="T541" i="1"/>
  <c r="T537" i="1"/>
  <c r="T533" i="1"/>
  <c r="T529" i="1"/>
  <c r="T525" i="1"/>
  <c r="T521" i="1"/>
  <c r="T517" i="1"/>
  <c r="T513" i="1"/>
  <c r="T509" i="1"/>
  <c r="T505" i="1"/>
  <c r="T501" i="1"/>
  <c r="T497" i="1"/>
  <c r="V1005" i="1"/>
  <c r="V1001" i="1"/>
  <c r="V997" i="1"/>
  <c r="V993" i="1"/>
  <c r="V989" i="1"/>
  <c r="V985" i="1"/>
  <c r="V981" i="1"/>
  <c r="V977" i="1"/>
  <c r="V973" i="1"/>
  <c r="V969" i="1"/>
  <c r="V965" i="1"/>
  <c r="V957" i="1"/>
  <c r="V953" i="1"/>
  <c r="V949" i="1"/>
  <c r="V945" i="1"/>
  <c r="V941" i="1"/>
  <c r="V937" i="1"/>
  <c r="V933" i="1"/>
  <c r="V929" i="1"/>
  <c r="V925" i="1"/>
  <c r="V921" i="1"/>
  <c r="V917" i="1"/>
  <c r="V913" i="1"/>
  <c r="V909" i="1"/>
  <c r="V905" i="1"/>
  <c r="V901" i="1"/>
  <c r="V897" i="1"/>
  <c r="V893" i="1"/>
  <c r="V889" i="1"/>
  <c r="V885" i="1"/>
  <c r="V881" i="1"/>
  <c r="V877" i="1"/>
  <c r="V873" i="1"/>
  <c r="V869" i="1"/>
  <c r="V865" i="1"/>
  <c r="V861" i="1"/>
  <c r="V857" i="1"/>
  <c r="V853" i="1"/>
  <c r="V849" i="1"/>
  <c r="V845" i="1"/>
  <c r="V841" i="1"/>
  <c r="V837" i="1"/>
  <c r="V833" i="1"/>
  <c r="V829" i="1"/>
  <c r="V825" i="1"/>
  <c r="V821" i="1"/>
  <c r="V817" i="1"/>
  <c r="V813" i="1"/>
  <c r="V809" i="1"/>
  <c r="V805" i="1"/>
  <c r="V801" i="1"/>
  <c r="V797" i="1"/>
  <c r="V793" i="1"/>
  <c r="V789" i="1"/>
  <c r="V785" i="1"/>
  <c r="V781" i="1"/>
  <c r="V777" i="1"/>
  <c r="V773" i="1"/>
  <c r="V769" i="1"/>
  <c r="V765" i="1"/>
  <c r="V761" i="1"/>
  <c r="V757" i="1"/>
  <c r="V753" i="1"/>
  <c r="V749" i="1"/>
  <c r="V745" i="1"/>
  <c r="V741" i="1"/>
  <c r="V737" i="1"/>
  <c r="V733" i="1"/>
  <c r="V729" i="1"/>
  <c r="V725" i="1"/>
  <c r="V721" i="1"/>
  <c r="V717" i="1"/>
  <c r="V713" i="1"/>
  <c r="V709" i="1"/>
  <c r="V705" i="1"/>
  <c r="V701" i="1"/>
  <c r="V697" i="1"/>
  <c r="V693" i="1"/>
  <c r="V689" i="1"/>
  <c r="V685" i="1"/>
  <c r="V2737" i="1"/>
  <c r="V2733" i="1"/>
  <c r="V2729" i="1"/>
  <c r="V2725" i="1"/>
  <c r="V2721" i="1"/>
  <c r="V2717" i="1"/>
  <c r="V2713" i="1"/>
  <c r="V2709" i="1"/>
  <c r="V2705" i="1"/>
  <c r="V2701" i="1"/>
  <c r="V2697" i="1"/>
  <c r="V2693" i="1"/>
  <c r="V2689" i="1"/>
  <c r="V2685" i="1"/>
  <c r="V2681" i="1"/>
  <c r="V2677" i="1"/>
  <c r="V2673" i="1"/>
  <c r="V2669" i="1"/>
  <c r="V2665" i="1"/>
  <c r="V2661" i="1"/>
  <c r="V2657" i="1"/>
  <c r="V2653" i="1"/>
  <c r="V2649" i="1"/>
  <c r="V2645" i="1"/>
  <c r="V2641" i="1"/>
  <c r="V2637" i="1"/>
  <c r="V2633" i="1"/>
  <c r="V2629" i="1"/>
  <c r="V2625" i="1"/>
  <c r="V2621" i="1"/>
  <c r="V2617" i="1"/>
  <c r="V2613" i="1"/>
  <c r="V2609" i="1"/>
  <c r="V2605" i="1"/>
  <c r="V2601" i="1"/>
  <c r="V2597" i="1"/>
  <c r="V2593" i="1"/>
  <c r="V2589" i="1"/>
  <c r="V2585" i="1"/>
  <c r="V2581" i="1"/>
  <c r="V2577" i="1"/>
  <c r="V2573" i="1"/>
  <c r="V2569" i="1"/>
  <c r="V2565" i="1"/>
  <c r="V2561" i="1"/>
  <c r="V2557" i="1"/>
  <c r="V2553" i="1"/>
  <c r="V2549" i="1"/>
  <c r="V2545" i="1"/>
  <c r="V2541" i="1"/>
  <c r="V2537" i="1"/>
  <c r="V2533" i="1"/>
  <c r="V2529" i="1"/>
  <c r="V2525" i="1"/>
  <c r="V2521" i="1"/>
  <c r="V2517" i="1"/>
  <c r="V2513" i="1"/>
  <c r="V2509" i="1"/>
  <c r="V2505" i="1"/>
  <c r="V2501" i="1"/>
  <c r="V2497" i="1"/>
  <c r="V2493" i="1"/>
  <c r="V2489" i="1"/>
  <c r="V2485" i="1"/>
  <c r="V2481" i="1"/>
  <c r="V2477" i="1"/>
  <c r="V2473" i="1"/>
  <c r="V2469" i="1"/>
  <c r="V2465" i="1"/>
  <c r="V2461" i="1"/>
  <c r="V2457" i="1"/>
  <c r="V2453" i="1"/>
  <c r="V2449" i="1"/>
  <c r="V2445" i="1"/>
  <c r="V2441" i="1"/>
  <c r="V2437" i="1"/>
  <c r="V2433" i="1"/>
  <c r="V2429" i="1"/>
  <c r="V2425" i="1"/>
  <c r="V2421" i="1"/>
  <c r="V2417" i="1"/>
  <c r="V2413" i="1"/>
  <c r="V2409" i="1"/>
  <c r="V2405" i="1"/>
  <c r="V2401" i="1"/>
  <c r="V2397" i="1"/>
  <c r="V2393" i="1"/>
  <c r="V2389" i="1"/>
  <c r="V2385" i="1"/>
  <c r="V2381" i="1"/>
  <c r="V2377" i="1"/>
  <c r="V2373" i="1"/>
  <c r="V2369" i="1"/>
  <c r="V2365" i="1"/>
  <c r="V2361" i="1"/>
  <c r="V2357" i="1"/>
  <c r="V2353" i="1"/>
  <c r="V2349" i="1"/>
  <c r="V2345" i="1"/>
  <c r="V1853" i="1"/>
  <c r="V1849" i="1"/>
  <c r="V1845" i="1"/>
  <c r="V1841" i="1"/>
  <c r="V1837" i="1"/>
  <c r="V1833" i="1"/>
  <c r="V1829" i="1"/>
  <c r="V1825" i="1"/>
  <c r="V1821" i="1"/>
  <c r="V1817" i="1"/>
  <c r="V1813" i="1"/>
  <c r="V1809" i="1"/>
  <c r="V1805" i="1"/>
  <c r="V1801" i="1"/>
  <c r="V1797" i="1"/>
  <c r="V1793" i="1"/>
  <c r="V1789" i="1"/>
  <c r="V1785" i="1"/>
  <c r="V1781" i="1"/>
  <c r="V1777" i="1"/>
  <c r="V1773" i="1"/>
  <c r="V1769" i="1"/>
  <c r="V1765" i="1"/>
  <c r="V1761" i="1"/>
  <c r="V1757" i="1"/>
  <c r="V1753" i="1"/>
  <c r="V1749" i="1"/>
  <c r="V1745" i="1"/>
  <c r="V1741" i="1"/>
  <c r="V1737" i="1"/>
  <c r="V1733" i="1"/>
  <c r="V1729" i="1"/>
  <c r="V1725" i="1"/>
  <c r="V1721" i="1"/>
  <c r="V1717" i="1"/>
  <c r="V1713" i="1"/>
  <c r="V1709" i="1"/>
  <c r="V1705" i="1"/>
  <c r="V1701" i="1"/>
  <c r="V1697" i="1"/>
  <c r="V1693" i="1"/>
  <c r="V1689" i="1"/>
  <c r="V1685" i="1"/>
  <c r="V1681" i="1"/>
  <c r="V1677" i="1"/>
  <c r="V1673" i="1"/>
  <c r="V1669" i="1"/>
  <c r="V1665" i="1"/>
  <c r="V1661" i="1"/>
  <c r="V1657" i="1"/>
  <c r="V1653" i="1"/>
  <c r="V1649" i="1"/>
  <c r="V1645" i="1"/>
  <c r="V1641" i="1"/>
  <c r="V1637" i="1"/>
  <c r="V1633" i="1"/>
  <c r="V1629" i="1"/>
  <c r="V1625" i="1"/>
  <c r="V1621" i="1"/>
  <c r="V1617" i="1"/>
  <c r="V1613" i="1"/>
  <c r="V1609" i="1"/>
  <c r="V1605" i="1"/>
  <c r="V1601" i="1"/>
  <c r="V1597" i="1"/>
  <c r="V1593" i="1"/>
  <c r="V1589" i="1"/>
  <c r="V1585" i="1"/>
  <c r="V1581" i="1"/>
  <c r="V1577" i="1"/>
  <c r="V1573" i="1"/>
  <c r="V1569" i="1"/>
  <c r="V1565" i="1"/>
  <c r="V1561" i="1"/>
  <c r="V1557" i="1"/>
  <c r="V1553" i="1"/>
  <c r="V1549" i="1"/>
  <c r="V1545" i="1"/>
  <c r="V1541" i="1"/>
  <c r="V1537" i="1"/>
  <c r="V1533" i="1"/>
  <c r="V1529" i="1"/>
  <c r="V1525" i="1"/>
  <c r="V1521" i="1"/>
  <c r="V1517" i="1"/>
  <c r="V1513" i="1"/>
  <c r="V1509" i="1"/>
  <c r="V1505" i="1"/>
  <c r="V1501" i="1"/>
  <c r="V1497" i="1"/>
  <c r="V1493" i="1"/>
  <c r="V1489" i="1"/>
  <c r="V1485" i="1"/>
  <c r="V1481" i="1"/>
  <c r="V1477" i="1"/>
  <c r="V1473" i="1"/>
  <c r="V1469" i="1"/>
  <c r="V1465" i="1"/>
  <c r="V1461" i="1"/>
  <c r="V1457" i="1"/>
  <c r="V1453" i="1"/>
  <c r="V1449" i="1"/>
  <c r="V1445" i="1"/>
  <c r="V1441" i="1"/>
  <c r="V1437" i="1"/>
  <c r="V1433" i="1"/>
  <c r="V1429" i="1"/>
  <c r="V1425" i="1"/>
  <c r="V1421" i="1"/>
  <c r="V1417" i="1"/>
  <c r="V1413" i="1"/>
  <c r="V1409" i="1"/>
  <c r="V1405" i="1"/>
  <c r="V1401" i="1"/>
  <c r="V1397" i="1"/>
  <c r="V1393" i="1"/>
  <c r="V1389" i="1"/>
  <c r="V1385" i="1"/>
  <c r="V1381" i="1"/>
  <c r="V1377" i="1"/>
  <c r="V1373" i="1"/>
  <c r="V1369" i="1"/>
  <c r="V1365" i="1"/>
  <c r="V1361" i="1"/>
  <c r="V1357" i="1"/>
  <c r="V1353" i="1"/>
  <c r="V1349" i="1"/>
  <c r="V1345" i="1"/>
  <c r="V1341" i="1"/>
  <c r="V1337" i="1"/>
  <c r="V1333" i="1"/>
  <c r="V1329" i="1"/>
  <c r="V1325" i="1"/>
  <c r="V1321" i="1"/>
  <c r="V1317" i="1"/>
  <c r="V1313" i="1"/>
  <c r="V1309" i="1"/>
  <c r="V1305" i="1"/>
  <c r="V1301" i="1"/>
  <c r="V1297" i="1"/>
  <c r="V1293" i="1"/>
  <c r="V1289" i="1"/>
  <c r="V1285" i="1"/>
  <c r="V1281" i="1"/>
  <c r="V1277" i="1"/>
  <c r="V1273" i="1"/>
  <c r="V1269" i="1"/>
  <c r="V1265" i="1"/>
  <c r="V1261" i="1"/>
  <c r="V1257" i="1"/>
  <c r="V1253" i="1"/>
  <c r="V1249" i="1"/>
  <c r="V1245" i="1"/>
  <c r="V1241" i="1"/>
  <c r="V1237" i="1"/>
  <c r="V1233" i="1"/>
  <c r="V1229" i="1"/>
  <c r="V1225" i="1"/>
  <c r="V1221" i="1"/>
  <c r="V1217" i="1"/>
  <c r="V1213" i="1"/>
  <c r="V1209" i="1"/>
  <c r="V1205" i="1"/>
  <c r="V1201" i="1"/>
  <c r="V1197" i="1"/>
  <c r="V1193" i="1"/>
  <c r="V1189" i="1"/>
  <c r="V1185" i="1"/>
  <c r="V1181" i="1"/>
  <c r="V1177" i="1"/>
  <c r="V1173" i="1"/>
  <c r="V1169" i="1"/>
  <c r="V1165" i="1"/>
  <c r="V1161" i="1"/>
  <c r="V1157" i="1"/>
  <c r="V1153" i="1"/>
  <c r="V1149" i="1"/>
  <c r="V1145" i="1"/>
  <c r="V1141" i="1"/>
  <c r="V1137" i="1"/>
  <c r="V1133" i="1"/>
  <c r="V1129" i="1"/>
  <c r="V1125" i="1"/>
  <c r="V1121" i="1"/>
  <c r="V1117" i="1"/>
  <c r="V1113" i="1"/>
  <c r="V1109" i="1"/>
  <c r="V1105" i="1"/>
  <c r="V1101" i="1"/>
  <c r="V1097" i="1"/>
  <c r="V1093" i="1"/>
  <c r="V1089" i="1"/>
  <c r="V1085" i="1"/>
  <c r="V1081" i="1"/>
  <c r="V1077" i="1"/>
  <c r="V1073" i="1"/>
  <c r="V1069" i="1"/>
  <c r="V1065" i="1"/>
  <c r="V1061" i="1"/>
  <c r="V1057" i="1"/>
  <c r="V1053" i="1"/>
  <c r="V1049" i="1"/>
  <c r="V1045" i="1"/>
  <c r="V1041" i="1"/>
  <c r="V1037" i="1"/>
  <c r="V1033" i="1"/>
  <c r="V1029" i="1"/>
  <c r="V1025" i="1"/>
  <c r="V1021" i="1"/>
  <c r="V1017" i="1"/>
  <c r="V1013" i="1"/>
  <c r="V1009" i="1"/>
  <c r="V961" i="1"/>
  <c r="V681" i="1"/>
  <c r="V677" i="1"/>
  <c r="V673" i="1"/>
  <c r="V669" i="1"/>
  <c r="V665" i="1"/>
  <c r="V661" i="1"/>
  <c r="V657" i="1"/>
  <c r="V653" i="1"/>
  <c r="V649" i="1"/>
  <c r="V645" i="1"/>
  <c r="V641" i="1"/>
  <c r="V637" i="1"/>
  <c r="V633" i="1"/>
  <c r="V629" i="1"/>
  <c r="V625" i="1"/>
  <c r="V621" i="1"/>
  <c r="V617" i="1"/>
  <c r="V613" i="1"/>
  <c r="V609" i="1"/>
  <c r="V605" i="1"/>
  <c r="V601" i="1"/>
  <c r="V597" i="1"/>
  <c r="V593" i="1"/>
  <c r="V589" i="1"/>
  <c r="V585" i="1"/>
  <c r="V581" i="1"/>
  <c r="V577" i="1"/>
  <c r="V573" i="1"/>
  <c r="V569" i="1"/>
  <c r="V565" i="1"/>
  <c r="V561" i="1"/>
  <c r="V557" i="1"/>
  <c r="V553" i="1"/>
  <c r="V549" i="1"/>
  <c r="V545" i="1"/>
  <c r="V541" i="1"/>
  <c r="V537" i="1"/>
  <c r="V533" i="1"/>
  <c r="V529" i="1"/>
  <c r="V525" i="1"/>
  <c r="V521" i="1"/>
  <c r="V517" i="1"/>
  <c r="V513" i="1"/>
  <c r="V509" i="1"/>
  <c r="V505" i="1"/>
  <c r="V501" i="1"/>
  <c r="V497" i="1"/>
  <c r="V493" i="1"/>
  <c r="V489" i="1"/>
  <c r="V485" i="1"/>
  <c r="V481" i="1"/>
  <c r="V477" i="1"/>
  <c r="V473" i="1"/>
  <c r="V469" i="1"/>
  <c r="V465" i="1"/>
  <c r="V461" i="1"/>
  <c r="V457" i="1"/>
  <c r="V453" i="1"/>
  <c r="V449" i="1"/>
  <c r="V445" i="1"/>
  <c r="V441" i="1"/>
  <c r="V437" i="1"/>
  <c r="V433" i="1"/>
  <c r="V429" i="1"/>
  <c r="V425" i="1"/>
  <c r="V421" i="1"/>
  <c r="V417" i="1"/>
  <c r="V413" i="1"/>
  <c r="V409" i="1"/>
  <c r="V405" i="1"/>
  <c r="V401" i="1"/>
  <c r="V397" i="1"/>
  <c r="V393" i="1"/>
  <c r="V389" i="1"/>
  <c r="V385" i="1"/>
  <c r="V381" i="1"/>
  <c r="V377" i="1"/>
  <c r="V373" i="1"/>
  <c r="V369" i="1"/>
  <c r="V365" i="1"/>
  <c r="V361" i="1"/>
  <c r="V357" i="1"/>
  <c r="V353" i="1"/>
  <c r="V349" i="1"/>
  <c r="V345" i="1"/>
  <c r="V3001" i="1"/>
  <c r="V2989" i="1"/>
  <c r="V2981" i="1"/>
  <c r="V2973" i="1"/>
  <c r="V2965" i="1"/>
  <c r="V2957" i="1"/>
  <c r="V2949" i="1"/>
  <c r="V2937" i="1"/>
  <c r="V2929" i="1"/>
  <c r="V2921" i="1"/>
  <c r="V2913" i="1"/>
  <c r="V2905" i="1"/>
  <c r="V2897" i="1"/>
  <c r="V2889" i="1"/>
  <c r="V2881" i="1"/>
  <c r="V2873" i="1"/>
  <c r="V2865" i="1"/>
  <c r="V2857" i="1"/>
  <c r="V2849" i="1"/>
  <c r="V2841" i="1"/>
  <c r="V2833" i="1"/>
  <c r="V2825" i="1"/>
  <c r="V2817" i="1"/>
  <c r="V2809" i="1"/>
  <c r="V2801" i="1"/>
  <c r="V2793" i="1"/>
  <c r="V2785" i="1"/>
  <c r="V2777" i="1"/>
  <c r="V2769" i="1"/>
  <c r="V2757" i="1"/>
  <c r="V2749" i="1"/>
  <c r="V2741" i="1"/>
  <c r="V3005" i="1"/>
  <c r="V2997" i="1"/>
  <c r="V2993" i="1"/>
  <c r="V2985" i="1"/>
  <c r="V2977" i="1"/>
  <c r="V2969" i="1"/>
  <c r="V2961" i="1"/>
  <c r="V2953" i="1"/>
  <c r="V2945" i="1"/>
  <c r="V2941" i="1"/>
  <c r="V2933" i="1"/>
  <c r="V2925" i="1"/>
  <c r="V2917" i="1"/>
  <c r="V2909" i="1"/>
  <c r="V2901" i="1"/>
  <c r="V2893" i="1"/>
  <c r="V2885" i="1"/>
  <c r="V2877" i="1"/>
  <c r="V2869" i="1"/>
  <c r="V2861" i="1"/>
  <c r="V2853" i="1"/>
  <c r="V2845" i="1"/>
  <c r="V2837" i="1"/>
  <c r="V2829" i="1"/>
  <c r="V2821" i="1"/>
  <c r="V2813" i="1"/>
  <c r="V2805" i="1"/>
  <c r="V2797" i="1"/>
  <c r="V2789" i="1"/>
  <c r="V2781" i="1"/>
  <c r="V2773" i="1"/>
  <c r="V2765" i="1"/>
  <c r="V2761" i="1"/>
  <c r="V2753" i="1"/>
  <c r="V2745" i="1"/>
  <c r="T493" i="1"/>
  <c r="T489" i="1"/>
  <c r="T485" i="1"/>
  <c r="T481" i="1"/>
  <c r="T477" i="1"/>
  <c r="T473" i="1"/>
  <c r="T469" i="1"/>
  <c r="T465" i="1"/>
  <c r="T461" i="1"/>
  <c r="T457" i="1"/>
  <c r="T453" i="1"/>
  <c r="T449" i="1"/>
  <c r="T445" i="1"/>
  <c r="T441" i="1"/>
  <c r="T437" i="1"/>
  <c r="T433" i="1"/>
  <c r="T429" i="1"/>
  <c r="T425" i="1"/>
  <c r="T421" i="1"/>
  <c r="T417" i="1"/>
  <c r="T413" i="1"/>
  <c r="T409" i="1"/>
  <c r="T405" i="1"/>
  <c r="T401" i="1"/>
  <c r="T397" i="1"/>
  <c r="T393" i="1"/>
  <c r="T389" i="1"/>
  <c r="T385" i="1"/>
  <c r="T381" i="1"/>
  <c r="T377" i="1"/>
  <c r="T373" i="1"/>
  <c r="T369" i="1"/>
  <c r="T365" i="1"/>
  <c r="T361" i="1"/>
  <c r="T357" i="1"/>
  <c r="T353" i="1"/>
  <c r="T349" i="1"/>
  <c r="T345" i="1"/>
  <c r="T341" i="1"/>
  <c r="T337" i="1"/>
  <c r="V3181" i="1"/>
  <c r="V3177" i="1"/>
  <c r="V3173" i="1"/>
  <c r="V3169" i="1"/>
  <c r="V3165" i="1"/>
  <c r="V3161" i="1"/>
  <c r="V3157" i="1"/>
  <c r="V3153" i="1"/>
  <c r="V3149" i="1"/>
  <c r="V3145" i="1"/>
  <c r="V3141" i="1"/>
  <c r="V3137" i="1"/>
  <c r="V3133" i="1"/>
  <c r="V3129" i="1"/>
  <c r="V3125" i="1"/>
  <c r="V3121" i="1"/>
  <c r="V3117" i="1"/>
  <c r="V3113" i="1"/>
  <c r="V3109" i="1"/>
  <c r="V3105" i="1"/>
  <c r="V3101" i="1"/>
  <c r="V3097" i="1"/>
  <c r="V3093" i="1"/>
  <c r="V3089" i="1"/>
  <c r="V3085" i="1"/>
  <c r="V3081" i="1"/>
  <c r="V3077" i="1"/>
  <c r="V3073" i="1"/>
  <c r="V3069" i="1"/>
  <c r="V3065" i="1"/>
  <c r="V3061" i="1"/>
  <c r="V3057" i="1"/>
  <c r="V3053" i="1"/>
  <c r="V3049" i="1"/>
  <c r="V3045" i="1"/>
  <c r="V3041" i="1"/>
  <c r="V3037" i="1"/>
  <c r="V3033" i="1"/>
  <c r="V3029" i="1"/>
  <c r="V3025" i="1"/>
  <c r="V3021" i="1"/>
  <c r="V3017" i="1"/>
  <c r="V3013" i="1"/>
  <c r="V3009" i="1"/>
  <c r="M2" i="1"/>
  <c r="W2" i="1" s="1"/>
  <c r="T333" i="1"/>
  <c r="T329" i="1"/>
  <c r="T325" i="1"/>
  <c r="T321" i="1"/>
  <c r="T317" i="1"/>
  <c r="T313" i="1"/>
  <c r="T309" i="1"/>
  <c r="T305" i="1"/>
  <c r="T301" i="1"/>
  <c r="T297" i="1"/>
  <c r="T293" i="1"/>
  <c r="T289" i="1"/>
  <c r="T285" i="1"/>
  <c r="T281" i="1"/>
  <c r="T277" i="1"/>
  <c r="T273" i="1"/>
  <c r="T269" i="1"/>
  <c r="T265" i="1"/>
  <c r="T261" i="1"/>
  <c r="T257" i="1"/>
  <c r="T253" i="1"/>
  <c r="T249" i="1"/>
  <c r="T245" i="1"/>
  <c r="T241" i="1"/>
  <c r="T237" i="1"/>
  <c r="T233" i="1"/>
  <c r="T229" i="1"/>
  <c r="T225" i="1"/>
  <c r="T221" i="1"/>
  <c r="T217" i="1"/>
  <c r="T213" i="1"/>
  <c r="T209" i="1"/>
  <c r="T205" i="1"/>
  <c r="T201" i="1"/>
  <c r="T197" i="1"/>
  <c r="T193" i="1"/>
  <c r="T189" i="1"/>
  <c r="T185" i="1"/>
  <c r="T181" i="1"/>
  <c r="T177" i="1"/>
  <c r="T173" i="1"/>
  <c r="T169" i="1"/>
  <c r="T165" i="1"/>
  <c r="T161" i="1"/>
  <c r="T157" i="1"/>
  <c r="T153" i="1"/>
  <c r="T149" i="1"/>
  <c r="T145" i="1"/>
  <c r="T141" i="1"/>
  <c r="T137" i="1"/>
  <c r="T133" i="1"/>
  <c r="T129" i="1"/>
  <c r="T125" i="1"/>
  <c r="T121" i="1"/>
  <c r="T117" i="1"/>
  <c r="T113" i="1"/>
  <c r="T109" i="1"/>
  <c r="T105" i="1"/>
  <c r="T101" i="1"/>
  <c r="T97" i="1"/>
  <c r="T93" i="1"/>
  <c r="T89" i="1"/>
  <c r="T85" i="1"/>
  <c r="T81" i="1"/>
  <c r="T77" i="1"/>
  <c r="T73" i="1"/>
  <c r="T69" i="1"/>
  <c r="T65" i="1"/>
  <c r="T61" i="1"/>
  <c r="T57" i="1"/>
  <c r="T53" i="1"/>
  <c r="T49" i="1"/>
  <c r="T45" i="1"/>
  <c r="T41" i="1"/>
  <c r="T37" i="1"/>
  <c r="T33" i="1"/>
  <c r="T29" i="1"/>
  <c r="T25" i="1"/>
  <c r="T21" i="1"/>
  <c r="T17" i="1"/>
  <c r="T13" i="1"/>
  <c r="T9" i="1"/>
  <c r="T5" i="1"/>
  <c r="W1854" i="1"/>
  <c r="W1790" i="1"/>
  <c r="W1630" i="1"/>
  <c r="W2959" i="1"/>
  <c r="V2341" i="1"/>
  <c r="V2337" i="1"/>
  <c r="V2333" i="1"/>
  <c r="V2329" i="1"/>
  <c r="V2325" i="1"/>
  <c r="V2321" i="1"/>
  <c r="V2317" i="1"/>
  <c r="V2313" i="1"/>
  <c r="V2309" i="1"/>
  <c r="V2305" i="1"/>
  <c r="V2301" i="1"/>
  <c r="V2297" i="1"/>
  <c r="V2293" i="1"/>
  <c r="V2289" i="1"/>
  <c r="V2285" i="1"/>
  <c r="V2281" i="1"/>
  <c r="V2277" i="1"/>
  <c r="V2273" i="1"/>
  <c r="V2269" i="1"/>
  <c r="V2265" i="1"/>
  <c r="V2261" i="1"/>
  <c r="V2257" i="1"/>
  <c r="V2253" i="1"/>
  <c r="V2249" i="1"/>
  <c r="V2245" i="1"/>
  <c r="V2241" i="1"/>
  <c r="V2237" i="1"/>
  <c r="V2233" i="1"/>
  <c r="V2229" i="1"/>
  <c r="V2225" i="1"/>
  <c r="V2221" i="1"/>
  <c r="V2217" i="1"/>
  <c r="V2213" i="1"/>
  <c r="V2209" i="1"/>
  <c r="V2205" i="1"/>
  <c r="V2201" i="1"/>
  <c r="V2197" i="1"/>
  <c r="V2193" i="1"/>
  <c r="V2189" i="1"/>
  <c r="V2185" i="1"/>
  <c r="V2181" i="1"/>
  <c r="V2177" i="1"/>
  <c r="V2173" i="1"/>
  <c r="V2169" i="1"/>
  <c r="V2165" i="1"/>
  <c r="V2161" i="1"/>
  <c r="V2157" i="1"/>
  <c r="V2153" i="1"/>
  <c r="V2149" i="1"/>
  <c r="V2145" i="1"/>
  <c r="V2141" i="1"/>
  <c r="V2137" i="1"/>
  <c r="V2133" i="1"/>
  <c r="V2129" i="1"/>
  <c r="V2125" i="1"/>
  <c r="V2121" i="1"/>
  <c r="V2117" i="1"/>
  <c r="V2113" i="1"/>
  <c r="V2109" i="1"/>
  <c r="V2105" i="1"/>
  <c r="V2101" i="1"/>
  <c r="V2097" i="1"/>
  <c r="V2093" i="1"/>
  <c r="V2089" i="1"/>
  <c r="V2085" i="1"/>
  <c r="V2081" i="1"/>
  <c r="V2077" i="1"/>
  <c r="V2073" i="1"/>
  <c r="V2069" i="1"/>
  <c r="V2065" i="1"/>
  <c r="V2061" i="1"/>
  <c r="V2057" i="1"/>
  <c r="V2053" i="1"/>
  <c r="V2049" i="1"/>
  <c r="V2045" i="1"/>
  <c r="V2041" i="1"/>
  <c r="V2037" i="1"/>
  <c r="V2033" i="1"/>
  <c r="V2029" i="1"/>
  <c r="V2025" i="1"/>
  <c r="V2021" i="1"/>
  <c r="V2017" i="1"/>
  <c r="V2013" i="1"/>
  <c r="V2009" i="1"/>
  <c r="V2005" i="1"/>
  <c r="V2001" i="1"/>
  <c r="V1997" i="1"/>
  <c r="V1993" i="1"/>
  <c r="V1989" i="1"/>
  <c r="V1985" i="1"/>
  <c r="V1981" i="1"/>
  <c r="V1977" i="1"/>
  <c r="V1973" i="1"/>
  <c r="V1969" i="1"/>
  <c r="V1965" i="1"/>
  <c r="V1961" i="1"/>
  <c r="V1957" i="1"/>
  <c r="V1953" i="1"/>
  <c r="V1949" i="1"/>
  <c r="V1945" i="1"/>
  <c r="V1941" i="1"/>
  <c r="V1937" i="1"/>
  <c r="V1933" i="1"/>
  <c r="V1929" i="1"/>
  <c r="V1925" i="1"/>
  <c r="V1921" i="1"/>
  <c r="V1917" i="1"/>
  <c r="V1913" i="1"/>
  <c r="V1909" i="1"/>
  <c r="V1905" i="1"/>
  <c r="V1901" i="1"/>
  <c r="V1897" i="1"/>
  <c r="V1893" i="1"/>
  <c r="V1889" i="1"/>
  <c r="V1885" i="1"/>
  <c r="V1881" i="1"/>
  <c r="V1877" i="1"/>
  <c r="V1873" i="1"/>
  <c r="V1869" i="1"/>
  <c r="V1865" i="1"/>
  <c r="V1861" i="1"/>
  <c r="V1857" i="1"/>
  <c r="V341" i="1"/>
  <c r="V337" i="1"/>
  <c r="V333" i="1"/>
  <c r="V329" i="1"/>
  <c r="V325" i="1"/>
  <c r="V321" i="1"/>
  <c r="V317" i="1"/>
  <c r="V313" i="1"/>
  <c r="V309" i="1"/>
  <c r="V305" i="1"/>
  <c r="V301" i="1"/>
  <c r="V297" i="1"/>
  <c r="V293" i="1"/>
  <c r="V289" i="1"/>
  <c r="V285" i="1"/>
  <c r="V281" i="1"/>
  <c r="V277" i="1"/>
  <c r="V273" i="1"/>
  <c r="V269" i="1"/>
  <c r="V265" i="1"/>
  <c r="V261" i="1"/>
  <c r="V257" i="1"/>
  <c r="V253" i="1"/>
  <c r="V249" i="1"/>
  <c r="V245" i="1"/>
  <c r="V241" i="1"/>
  <c r="V237" i="1"/>
  <c r="V233" i="1"/>
  <c r="V229" i="1"/>
  <c r="V225" i="1"/>
  <c r="V221" i="1"/>
  <c r="V217" i="1"/>
  <c r="V213" i="1"/>
  <c r="V209" i="1"/>
  <c r="V205" i="1"/>
  <c r="V201" i="1"/>
  <c r="V197" i="1"/>
  <c r="V193" i="1"/>
  <c r="V189" i="1"/>
  <c r="V185" i="1"/>
  <c r="V181" i="1"/>
  <c r="V177" i="1"/>
  <c r="V173" i="1"/>
  <c r="V169" i="1"/>
  <c r="V165" i="1"/>
  <c r="V161" i="1"/>
  <c r="V157" i="1"/>
  <c r="V153" i="1"/>
  <c r="V149" i="1"/>
  <c r="V145" i="1"/>
  <c r="V141" i="1"/>
  <c r="V137" i="1"/>
  <c r="V133" i="1"/>
  <c r="V129" i="1"/>
  <c r="V125" i="1"/>
  <c r="V121" i="1"/>
  <c r="V117" i="1"/>
  <c r="V113" i="1"/>
  <c r="V109" i="1"/>
  <c r="V105" i="1"/>
  <c r="V101" i="1"/>
  <c r="V97" i="1"/>
  <c r="V93" i="1"/>
  <c r="V89" i="1"/>
  <c r="V85" i="1"/>
  <c r="V81" i="1"/>
  <c r="V77" i="1"/>
  <c r="V73" i="1"/>
  <c r="V69" i="1"/>
  <c r="V65" i="1"/>
  <c r="V61" i="1"/>
  <c r="V57" i="1"/>
  <c r="V53" i="1"/>
  <c r="V49" i="1"/>
  <c r="V45" i="1"/>
  <c r="V41" i="1"/>
  <c r="V37" i="1"/>
  <c r="V33" i="1"/>
  <c r="V29" i="1"/>
  <c r="V25" i="1"/>
  <c r="V21" i="1"/>
  <c r="V17" i="1"/>
  <c r="V13" i="1"/>
  <c r="V9" i="1"/>
  <c r="V5" i="1"/>
  <c r="T19" i="1"/>
  <c r="T15" i="1"/>
  <c r="T11" i="1"/>
  <c r="T7" i="1"/>
  <c r="T3" i="1"/>
  <c r="W2863" i="1"/>
  <c r="W2447" i="1"/>
  <c r="W1183" i="1"/>
  <c r="W1408" i="1"/>
  <c r="W1292" i="1"/>
  <c r="W1260" i="1"/>
  <c r="W1228" i="1"/>
  <c r="W1196" i="1"/>
  <c r="W268" i="1"/>
  <c r="W172" i="1"/>
  <c r="W32" i="1"/>
  <c r="W28" i="1"/>
  <c r="W20" i="1"/>
  <c r="W16" i="1"/>
  <c r="W4" i="1"/>
  <c r="W3151" i="1"/>
  <c r="W3119" i="1"/>
  <c r="W3087" i="1"/>
  <c r="W3055" i="1"/>
  <c r="W3023" i="1"/>
  <c r="W2991" i="1"/>
  <c r="W2927" i="1"/>
  <c r="W2895" i="1"/>
  <c r="W2831" i="1"/>
  <c r="W2799" i="1"/>
  <c r="W2767" i="1"/>
  <c r="W2735" i="1"/>
  <c r="W2703" i="1"/>
  <c r="W2671" i="1"/>
  <c r="W2639" i="1"/>
  <c r="W2607" i="1"/>
  <c r="W2575" i="1"/>
  <c r="W2543" i="1"/>
  <c r="W2511" i="1"/>
  <c r="W2415" i="1"/>
  <c r="W2383" i="1"/>
  <c r="W1495" i="1"/>
  <c r="W1427" i="1"/>
  <c r="W1391" i="1"/>
  <c r="W1311" i="1"/>
  <c r="W1055" i="1"/>
  <c r="W927" i="1"/>
  <c r="W799" i="1"/>
  <c r="W671" i="1"/>
  <c r="W543" i="1"/>
  <c r="W415" i="1"/>
  <c r="W287" i="1"/>
  <c r="W159" i="1"/>
  <c r="W31" i="1"/>
  <c r="W19" i="1"/>
  <c r="W15" i="1"/>
  <c r="W3" i="1"/>
  <c r="W2479" i="1"/>
  <c r="W1858" i="1"/>
  <c r="W1838" i="1"/>
  <c r="W1826" i="1"/>
  <c r="W1822" i="1"/>
  <c r="W1806" i="1"/>
  <c r="W1794" i="1"/>
  <c r="W1774" i="1"/>
  <c r="W1762" i="1"/>
  <c r="W1758" i="1"/>
  <c r="W1742" i="1"/>
  <c r="W1730" i="1"/>
  <c r="W1726" i="1"/>
  <c r="W1710" i="1"/>
  <c r="W1698" i="1"/>
  <c r="W1694" i="1"/>
  <c r="W1678" i="1"/>
  <c r="W1666" i="1"/>
  <c r="W1662" i="1"/>
  <c r="W1646" i="1"/>
  <c r="W1634" i="1"/>
  <c r="V35" i="1"/>
  <c r="V23" i="1"/>
  <c r="V15" i="1"/>
  <c r="V3" i="1"/>
  <c r="V31" i="1"/>
  <c r="V27" i="1"/>
  <c r="V19" i="1"/>
  <c r="V11" i="1"/>
  <c r="V7" i="1"/>
  <c r="V24" i="1"/>
  <c r="V20" i="1"/>
  <c r="V16" i="1"/>
  <c r="V12" i="1"/>
  <c r="V8" i="1"/>
  <c r="V4" i="1"/>
  <c r="T12" i="1"/>
  <c r="T8" i="1"/>
  <c r="T4" i="1"/>
  <c r="M924" i="1"/>
  <c r="W924" i="1" s="1"/>
  <c r="M812" i="1"/>
  <c r="U812" i="1" s="1"/>
  <c r="M943" i="1"/>
  <c r="U943" i="1" s="1"/>
  <c r="M427" i="1"/>
  <c r="W427" i="1" s="1"/>
  <c r="M110" i="1"/>
  <c r="U110" i="1" s="1"/>
  <c r="W3179" i="1"/>
  <c r="W3175" i="1"/>
  <c r="W3171" i="1"/>
  <c r="W3167" i="1"/>
  <c r="W3163" i="1"/>
  <c r="W3159" i="1"/>
  <c r="W3155" i="1"/>
  <c r="W3147" i="1"/>
  <c r="W3143" i="1"/>
  <c r="W3139" i="1"/>
  <c r="W3135" i="1"/>
  <c r="W3131" i="1"/>
  <c r="W3127" i="1"/>
  <c r="W3123" i="1"/>
  <c r="W3115" i="1"/>
  <c r="W3111" i="1"/>
  <c r="W3107" i="1"/>
  <c r="W3103" i="1"/>
  <c r="W3099" i="1"/>
  <c r="W3095" i="1"/>
  <c r="W3091" i="1"/>
  <c r="W3083" i="1"/>
  <c r="W3079" i="1"/>
  <c r="W3075" i="1"/>
  <c r="W3071" i="1"/>
  <c r="W3067" i="1"/>
  <c r="W3063" i="1"/>
  <c r="W3059" i="1"/>
  <c r="W3051" i="1"/>
  <c r="W3047" i="1"/>
  <c r="W3043" i="1"/>
  <c r="W3039" i="1"/>
  <c r="W3035" i="1"/>
  <c r="W3031" i="1"/>
  <c r="W3027" i="1"/>
  <c r="W3019" i="1"/>
  <c r="W3015" i="1"/>
  <c r="W3011" i="1"/>
  <c r="W3007" i="1"/>
  <c r="W3003" i="1"/>
  <c r="W2999" i="1"/>
  <c r="W2995" i="1"/>
  <c r="W2987" i="1"/>
  <c r="W2983" i="1"/>
  <c r="W2979" i="1"/>
  <c r="W2975" i="1"/>
  <c r="W2971" i="1"/>
  <c r="W2967" i="1"/>
  <c r="W2963" i="1"/>
  <c r="W2955" i="1"/>
  <c r="W2951" i="1"/>
  <c r="W2947" i="1"/>
  <c r="W2943" i="1"/>
  <c r="W2939" i="1"/>
  <c r="W2935" i="1"/>
  <c r="W2931" i="1"/>
  <c r="W2923" i="1"/>
  <c r="W2919" i="1"/>
  <c r="W2915" i="1"/>
  <c r="W2911" i="1"/>
  <c r="W2907" i="1"/>
  <c r="W2903" i="1"/>
  <c r="W2899" i="1"/>
  <c r="W2891" i="1"/>
  <c r="W2887" i="1"/>
  <c r="W2883" i="1"/>
  <c r="W2879" i="1"/>
  <c r="W2875" i="1"/>
  <c r="W2871" i="1"/>
  <c r="W2867" i="1"/>
  <c r="W2859" i="1"/>
  <c r="W2855" i="1"/>
  <c r="W2851" i="1"/>
  <c r="W2847" i="1"/>
  <c r="W2843" i="1"/>
  <c r="W2839" i="1"/>
  <c r="W2835" i="1"/>
  <c r="W2827" i="1"/>
  <c r="W2823" i="1"/>
  <c r="W2819" i="1"/>
  <c r="W2815" i="1"/>
  <c r="W2811" i="1"/>
  <c r="W2807" i="1"/>
  <c r="W2803" i="1"/>
  <c r="W2795" i="1"/>
  <c r="W2791" i="1"/>
  <c r="W2787" i="1"/>
  <c r="W2783" i="1"/>
  <c r="W2779" i="1"/>
  <c r="W2775" i="1"/>
  <c r="W2771" i="1"/>
  <c r="W2763" i="1"/>
  <c r="W2759" i="1"/>
  <c r="W2755" i="1"/>
  <c r="W2751" i="1"/>
  <c r="W2747" i="1"/>
  <c r="W2743" i="1"/>
  <c r="W2739" i="1"/>
  <c r="W2731" i="1"/>
  <c r="W2727" i="1"/>
  <c r="W2723" i="1"/>
  <c r="W2719" i="1"/>
  <c r="W2715" i="1"/>
  <c r="W2711" i="1"/>
  <c r="W2707" i="1"/>
  <c r="W2699" i="1"/>
  <c r="W2695" i="1"/>
  <c r="W2691" i="1"/>
  <c r="W2687" i="1"/>
  <c r="W2683" i="1"/>
  <c r="W2679" i="1"/>
  <c r="W2675" i="1"/>
  <c r="W2667" i="1"/>
  <c r="W2663" i="1"/>
  <c r="W2659" i="1"/>
  <c r="W2655" i="1"/>
  <c r="W2651" i="1"/>
  <c r="W2647" i="1"/>
  <c r="W2643" i="1"/>
  <c r="W2635" i="1"/>
  <c r="W2631" i="1"/>
  <c r="W2627" i="1"/>
  <c r="W2623" i="1"/>
  <c r="W2619" i="1"/>
  <c r="W2615" i="1"/>
  <c r="W2611" i="1"/>
  <c r="W2603" i="1"/>
  <c r="W2599" i="1"/>
  <c r="W2595" i="1"/>
  <c r="W2591" i="1"/>
  <c r="W2587" i="1"/>
  <c r="W2583" i="1"/>
  <c r="W2579" i="1"/>
  <c r="W2571" i="1"/>
  <c r="W2567" i="1"/>
  <c r="W2563" i="1"/>
  <c r="W2559" i="1"/>
  <c r="W2555" i="1"/>
  <c r="W2551" i="1"/>
  <c r="W2547" i="1"/>
  <c r="W2539" i="1"/>
  <c r="W2535" i="1"/>
  <c r="W2531" i="1"/>
  <c r="W2527" i="1"/>
  <c r="W2523" i="1"/>
  <c r="W2519" i="1"/>
  <c r="W2515" i="1"/>
  <c r="W2507" i="1"/>
  <c r="W2503" i="1"/>
  <c r="W2499" i="1"/>
  <c r="W2495" i="1"/>
  <c r="W2491" i="1"/>
  <c r="W2487" i="1"/>
  <c r="W2483" i="1"/>
  <c r="W2475" i="1"/>
  <c r="W2471" i="1"/>
  <c r="W2467" i="1"/>
  <c r="W2463" i="1"/>
  <c r="W2459" i="1"/>
  <c r="W2455" i="1"/>
  <c r="W2451" i="1"/>
  <c r="W2443" i="1"/>
  <c r="W2439" i="1"/>
  <c r="W2435" i="1"/>
  <c r="W2431" i="1"/>
  <c r="W2427" i="1"/>
  <c r="W2423" i="1"/>
  <c r="W2419" i="1"/>
  <c r="W2411" i="1"/>
  <c r="W2407" i="1"/>
  <c r="W2403" i="1"/>
  <c r="W2399" i="1"/>
  <c r="W2395" i="1"/>
  <c r="W2391" i="1"/>
  <c r="W2387" i="1"/>
  <c r="W2379" i="1"/>
  <c r="W2375" i="1"/>
  <c r="W2371" i="1"/>
  <c r="W2367" i="1"/>
  <c r="W2363" i="1"/>
  <c r="W2359" i="1"/>
  <c r="W2355" i="1"/>
  <c r="W2351" i="1"/>
  <c r="W2347" i="1"/>
  <c r="W2343" i="1"/>
  <c r="W2339" i="1"/>
  <c r="W2335" i="1"/>
  <c r="W2331" i="1"/>
  <c r="W2327" i="1"/>
  <c r="W2323" i="1"/>
  <c r="W2319" i="1"/>
  <c r="W2315" i="1"/>
  <c r="W2311" i="1"/>
  <c r="W2307" i="1"/>
  <c r="W2303" i="1"/>
  <c r="W2299" i="1"/>
  <c r="W2295" i="1"/>
  <c r="W2291" i="1"/>
  <c r="W2287" i="1"/>
  <c r="W2283" i="1"/>
  <c r="W2279" i="1"/>
  <c r="W2275" i="1"/>
  <c r="W2271" i="1"/>
  <c r="W2267" i="1"/>
  <c r="W2263" i="1"/>
  <c r="W2259" i="1"/>
  <c r="W2255" i="1"/>
  <c r="W2251" i="1"/>
  <c r="W2247" i="1"/>
  <c r="W2243" i="1"/>
  <c r="W2239" i="1"/>
  <c r="W2235" i="1"/>
  <c r="W2231" i="1"/>
  <c r="W2227" i="1"/>
  <c r="W2223" i="1"/>
  <c r="W2219" i="1"/>
  <c r="W2215" i="1"/>
  <c r="W2211" i="1"/>
  <c r="W2207" i="1"/>
  <c r="W2203" i="1"/>
  <c r="W2199" i="1"/>
  <c r="W2195" i="1"/>
  <c r="W2191" i="1"/>
  <c r="W2187" i="1"/>
  <c r="W2183" i="1"/>
  <c r="W2179" i="1"/>
  <c r="W2175" i="1"/>
  <c r="W2171" i="1"/>
  <c r="W2167" i="1"/>
  <c r="W2163" i="1"/>
  <c r="W2159" i="1"/>
  <c r="W2155" i="1"/>
  <c r="W2151" i="1"/>
  <c r="W2147" i="1"/>
  <c r="W2143" i="1"/>
  <c r="W2139" i="1"/>
  <c r="W2135" i="1"/>
  <c r="W2131" i="1"/>
  <c r="W2127" i="1"/>
  <c r="W2123" i="1"/>
  <c r="W2119" i="1"/>
  <c r="W2115" i="1"/>
  <c r="W2111" i="1"/>
  <c r="W2107" i="1"/>
  <c r="W2103" i="1"/>
  <c r="W2099" i="1"/>
  <c r="W2095" i="1"/>
  <c r="W2091" i="1"/>
  <c r="W2087" i="1"/>
  <c r="W2083" i="1"/>
  <c r="W2079" i="1"/>
  <c r="W2075" i="1"/>
  <c r="W2071" i="1"/>
  <c r="W2067" i="1"/>
  <c r="W2063" i="1"/>
  <c r="W2059" i="1"/>
  <c r="W2055" i="1"/>
  <c r="W2051" i="1"/>
  <c r="W2047" i="1"/>
  <c r="W2043" i="1"/>
  <c r="W2039" i="1"/>
  <c r="W2035" i="1"/>
  <c r="W2031" i="1"/>
  <c r="W2027" i="1"/>
  <c r="W2023" i="1"/>
  <c r="W2019" i="1"/>
  <c r="W2015" i="1"/>
  <c r="W2011" i="1"/>
  <c r="W2007" i="1"/>
  <c r="W2003" i="1"/>
  <c r="W1999" i="1"/>
  <c r="W1995" i="1"/>
  <c r="W1991" i="1"/>
  <c r="W1987" i="1"/>
  <c r="W1983" i="1"/>
  <c r="W1979" i="1"/>
  <c r="W1975" i="1"/>
  <c r="W1971" i="1"/>
  <c r="W1967" i="1"/>
  <c r="W1963" i="1"/>
  <c r="W1959" i="1"/>
  <c r="W1955" i="1"/>
  <c r="W1951" i="1"/>
  <c r="W1947" i="1"/>
  <c r="W1943" i="1"/>
  <c r="W1939" i="1"/>
  <c r="W1935" i="1"/>
  <c r="W1931" i="1"/>
  <c r="W1927" i="1"/>
  <c r="W1923" i="1"/>
  <c r="W1919" i="1"/>
  <c r="W1915" i="1"/>
  <c r="W1911" i="1"/>
  <c r="W1907" i="1"/>
  <c r="W1903" i="1"/>
  <c r="W1899" i="1"/>
  <c r="W1895" i="1"/>
  <c r="W1891" i="1"/>
  <c r="W1887" i="1"/>
  <c r="W1883" i="1"/>
  <c r="W1879" i="1"/>
  <c r="W1875" i="1"/>
  <c r="W1871" i="1"/>
  <c r="W1867" i="1"/>
  <c r="W1863" i="1"/>
  <c r="W1859" i="1"/>
  <c r="W1855" i="1"/>
  <c r="W1851" i="1"/>
  <c r="W1847" i="1"/>
  <c r="W1843" i="1"/>
  <c r="W1839" i="1"/>
  <c r="W1835" i="1"/>
  <c r="W1831" i="1"/>
  <c r="W1827" i="1"/>
  <c r="W1823" i="1"/>
  <c r="W1819" i="1"/>
  <c r="W1815" i="1"/>
  <c r="W1811" i="1"/>
  <c r="W1807" i="1"/>
  <c r="W1803" i="1"/>
  <c r="W1799" i="1"/>
  <c r="W1795" i="1"/>
  <c r="W1791" i="1"/>
  <c r="W1787" i="1"/>
  <c r="W1783" i="1"/>
  <c r="W1779" i="1"/>
  <c r="W1775" i="1"/>
  <c r="W1771" i="1"/>
  <c r="W1767" i="1"/>
  <c r="W1763" i="1"/>
  <c r="W1759" i="1"/>
  <c r="W1755" i="1"/>
  <c r="W1751" i="1"/>
  <c r="W1747" i="1"/>
  <c r="W1743" i="1"/>
  <c r="W1739" i="1"/>
  <c r="W1735" i="1"/>
  <c r="W1731" i="1"/>
  <c r="W1432" i="1"/>
  <c r="W1428" i="1"/>
  <c r="W1424" i="1"/>
  <c r="W1420" i="1"/>
  <c r="W1416" i="1"/>
  <c r="W1412" i="1"/>
  <c r="W1404" i="1"/>
  <c r="W1400" i="1"/>
  <c r="W1396" i="1"/>
  <c r="W1392" i="1"/>
  <c r="W1388" i="1"/>
  <c r="W1384" i="1"/>
  <c r="W1380" i="1"/>
  <c r="W1376" i="1"/>
  <c r="W1372" i="1"/>
  <c r="W1368" i="1"/>
  <c r="W1364" i="1"/>
  <c r="W1360" i="1"/>
  <c r="W1356" i="1"/>
  <c r="W1352" i="1"/>
  <c r="W1348" i="1"/>
  <c r="W1344" i="1"/>
  <c r="W1340" i="1"/>
  <c r="W1336" i="1"/>
  <c r="W1332" i="1"/>
  <c r="W1328" i="1"/>
  <c r="W1324" i="1"/>
  <c r="W1320" i="1"/>
  <c r="W1316" i="1"/>
  <c r="W1312" i="1"/>
  <c r="W1308" i="1"/>
  <c r="W1304" i="1"/>
  <c r="W1300" i="1"/>
  <c r="W1296" i="1"/>
  <c r="W1288" i="1"/>
  <c r="W1284" i="1"/>
  <c r="W1280" i="1"/>
  <c r="W1276" i="1"/>
  <c r="W1272" i="1"/>
  <c r="W1268" i="1"/>
  <c r="W1264" i="1"/>
  <c r="W1256" i="1"/>
  <c r="W1252" i="1"/>
  <c r="W1248" i="1"/>
  <c r="W1244" i="1"/>
  <c r="W1240" i="1"/>
  <c r="W1236" i="1"/>
  <c r="W1232" i="1"/>
  <c r="W1224" i="1"/>
  <c r="W1220" i="1"/>
  <c r="W1216" i="1"/>
  <c r="W1212" i="1"/>
  <c r="W1208" i="1"/>
  <c r="W1204" i="1"/>
  <c r="W1200" i="1"/>
  <c r="W1192" i="1"/>
  <c r="W1188" i="1"/>
  <c r="W1184" i="1"/>
  <c r="W1727" i="1"/>
  <c r="W1723" i="1"/>
  <c r="W1719" i="1"/>
  <c r="W1715" i="1"/>
  <c r="W1711" i="1"/>
  <c r="W1707" i="1"/>
  <c r="W1703" i="1"/>
  <c r="W1699" i="1"/>
  <c r="W1695" i="1"/>
  <c r="W1691" i="1"/>
  <c r="W1687" i="1"/>
  <c r="W1683" i="1"/>
  <c r="W1679" i="1"/>
  <c r="W1675" i="1"/>
  <c r="W1671" i="1"/>
  <c r="W1667" i="1"/>
  <c r="W1663" i="1"/>
  <c r="W1659" i="1"/>
  <c r="W1655" i="1"/>
  <c r="W1651" i="1"/>
  <c r="W1647" i="1"/>
  <c r="W1643" i="1"/>
  <c r="W1639" i="1"/>
  <c r="W1635" i="1"/>
  <c r="W1631" i="1"/>
  <c r="W1627" i="1"/>
  <c r="W1623" i="1"/>
  <c r="W1619" i="1"/>
  <c r="W1615" i="1"/>
  <c r="W1611" i="1"/>
  <c r="W1607" i="1"/>
  <c r="W1603" i="1"/>
  <c r="W1599" i="1"/>
  <c r="W1595" i="1"/>
  <c r="W1591" i="1"/>
  <c r="W1587" i="1"/>
  <c r="W1583" i="1"/>
  <c r="W1579" i="1"/>
  <c r="W1575" i="1"/>
  <c r="W1571" i="1"/>
  <c r="W1567" i="1"/>
  <c r="W1563" i="1"/>
  <c r="W1559" i="1"/>
  <c r="W1555" i="1"/>
  <c r="W1551" i="1"/>
  <c r="W1547" i="1"/>
  <c r="W1543" i="1"/>
  <c r="W1539" i="1"/>
  <c r="W1535" i="1"/>
  <c r="W1531" i="1"/>
  <c r="W1527" i="1"/>
  <c r="W1523" i="1"/>
  <c r="W1519" i="1"/>
  <c r="W1515" i="1"/>
  <c r="W1511" i="1"/>
  <c r="W1507" i="1"/>
  <c r="W1503" i="1"/>
  <c r="W1499" i="1"/>
  <c r="W1491" i="1"/>
  <c r="W1487" i="1"/>
  <c r="W1483" i="1"/>
  <c r="W1479" i="1"/>
  <c r="W1475" i="1"/>
  <c r="W1471" i="1"/>
  <c r="W1467" i="1"/>
  <c r="W1463" i="1"/>
  <c r="W1459" i="1"/>
  <c r="W1455" i="1"/>
  <c r="W1451" i="1"/>
  <c r="W1447" i="1"/>
  <c r="W1443" i="1"/>
  <c r="W1439" i="1"/>
  <c r="W1435" i="1"/>
  <c r="W1431" i="1"/>
  <c r="W1423" i="1"/>
  <c r="W1419" i="1"/>
  <c r="W1415" i="1"/>
  <c r="W1411" i="1"/>
  <c r="W1407" i="1"/>
  <c r="W1403" i="1"/>
  <c r="W1399" i="1"/>
  <c r="W1395" i="1"/>
  <c r="W1387" i="1"/>
  <c r="W1383" i="1"/>
  <c r="W1379" i="1"/>
  <c r="W1180" i="1"/>
  <c r="W1176" i="1"/>
  <c r="W1172" i="1"/>
  <c r="W1168" i="1"/>
  <c r="W1164" i="1"/>
  <c r="W1160" i="1"/>
  <c r="W1156" i="1"/>
  <c r="W1152" i="1"/>
  <c r="W1148" i="1"/>
  <c r="W1144" i="1"/>
  <c r="W1140" i="1"/>
  <c r="W1136" i="1"/>
  <c r="W1132" i="1"/>
  <c r="W1128" i="1"/>
  <c r="W1124" i="1"/>
  <c r="W1120" i="1"/>
  <c r="W1116" i="1"/>
  <c r="W1112" i="1"/>
  <c r="W1108" i="1"/>
  <c r="W1104" i="1"/>
  <c r="W1100" i="1"/>
  <c r="W1096" i="1"/>
  <c r="W1092" i="1"/>
  <c r="W392" i="1"/>
  <c r="W388" i="1"/>
  <c r="W380" i="1"/>
  <c r="W376" i="1"/>
  <c r="W372" i="1"/>
  <c r="W364" i="1"/>
  <c r="W356" i="1"/>
  <c r="W348" i="1"/>
  <c r="W344" i="1"/>
  <c r="W340" i="1"/>
  <c r="W332" i="1"/>
  <c r="W328" i="1"/>
  <c r="W324" i="1"/>
  <c r="W320" i="1"/>
  <c r="W316" i="1"/>
  <c r="W312" i="1"/>
  <c r="W308" i="1"/>
  <c r="W304" i="1"/>
  <c r="W300" i="1"/>
  <c r="W292" i="1"/>
  <c r="W288" i="1"/>
  <c r="W284" i="1"/>
  <c r="W280" i="1"/>
  <c r="W276" i="1"/>
  <c r="W272" i="1"/>
  <c r="W260" i="1"/>
  <c r="W256" i="1"/>
  <c r="W248" i="1"/>
  <c r="W244" i="1"/>
  <c r="W240" i="1"/>
  <c r="W232" i="1"/>
  <c r="W228" i="1"/>
  <c r="W224" i="1"/>
  <c r="W216" i="1"/>
  <c r="W208" i="1"/>
  <c r="W196" i="1"/>
  <c r="W192" i="1"/>
  <c r="W188" i="1"/>
  <c r="W176" i="1"/>
  <c r="W168" i="1"/>
  <c r="W164" i="1"/>
  <c r="W160" i="1"/>
  <c r="W156" i="1"/>
  <c r="W152" i="1"/>
  <c r="W144" i="1"/>
  <c r="W140" i="1"/>
  <c r="W136" i="1"/>
  <c r="W132" i="1"/>
  <c r="W124" i="1"/>
  <c r="W120" i="1"/>
  <c r="W112" i="1"/>
  <c r="W108" i="1"/>
  <c r="W100" i="1"/>
  <c r="W96" i="1"/>
  <c r="W88" i="1"/>
  <c r="W80" i="1"/>
  <c r="W68" i="1"/>
  <c r="W52" i="1"/>
  <c r="W48" i="1"/>
  <c r="W44" i="1"/>
  <c r="W40" i="1"/>
  <c r="W36" i="1"/>
  <c r="T2" i="1"/>
  <c r="V3180" i="1"/>
  <c r="V3176" i="1"/>
  <c r="V3172" i="1"/>
  <c r="V3168" i="1"/>
  <c r="V3164" i="1"/>
  <c r="V3160" i="1"/>
  <c r="V3156" i="1"/>
  <c r="V3152" i="1"/>
  <c r="V3148" i="1"/>
  <c r="V3144" i="1"/>
  <c r="V3140" i="1"/>
  <c r="V3136" i="1"/>
  <c r="V3132" i="1"/>
  <c r="V3128" i="1"/>
  <c r="V3124" i="1"/>
  <c r="V3120" i="1"/>
  <c r="V3116" i="1"/>
  <c r="V3112" i="1"/>
  <c r="V3108" i="1"/>
  <c r="V3104" i="1"/>
  <c r="V3100" i="1"/>
  <c r="V3096" i="1"/>
  <c r="V3092" i="1"/>
  <c r="V3088" i="1"/>
  <c r="V3084" i="1"/>
  <c r="V3080" i="1"/>
  <c r="V3076" i="1"/>
  <c r="V3072" i="1"/>
  <c r="V3068" i="1"/>
  <c r="V3064" i="1"/>
  <c r="V3060" i="1"/>
  <c r="V3056" i="1"/>
  <c r="V3052" i="1"/>
  <c r="V3048" i="1"/>
  <c r="V3044" i="1"/>
  <c r="V3040" i="1"/>
  <c r="V3036" i="1"/>
  <c r="V3032" i="1"/>
  <c r="V3028" i="1"/>
  <c r="V3024" i="1"/>
  <c r="V3020" i="1"/>
  <c r="V3016" i="1"/>
  <c r="V3012" i="1"/>
  <c r="V3008" i="1"/>
  <c r="V3004" i="1"/>
  <c r="V3000" i="1"/>
  <c r="V2996" i="1"/>
  <c r="V2992" i="1"/>
  <c r="V2988" i="1"/>
  <c r="V2984" i="1"/>
  <c r="V2980" i="1"/>
  <c r="V2976" i="1"/>
  <c r="V2972" i="1"/>
  <c r="V2968" i="1"/>
  <c r="V2964" i="1"/>
  <c r="V2960" i="1"/>
  <c r="V2956" i="1"/>
  <c r="V2952" i="1"/>
  <c r="V2948" i="1"/>
  <c r="V2944" i="1"/>
  <c r="V2940" i="1"/>
  <c r="V2936" i="1"/>
  <c r="V2932" i="1"/>
  <c r="V2928" i="1"/>
  <c r="V2924" i="1"/>
  <c r="V2920" i="1"/>
  <c r="V2916" i="1"/>
  <c r="V2912" i="1"/>
  <c r="V2908" i="1"/>
  <c r="V2904" i="1"/>
  <c r="V2900" i="1"/>
  <c r="V2896" i="1"/>
  <c r="V2892" i="1"/>
  <c r="V2888" i="1"/>
  <c r="V2884" i="1"/>
  <c r="V2880" i="1"/>
  <c r="V2876" i="1"/>
  <c r="V2872" i="1"/>
  <c r="V2868" i="1"/>
  <c r="V2864" i="1"/>
  <c r="V2860" i="1"/>
  <c r="V2856" i="1"/>
  <c r="V2852" i="1"/>
  <c r="V2848" i="1"/>
  <c r="V2844" i="1"/>
  <c r="V2840" i="1"/>
  <c r="V2836" i="1"/>
  <c r="V2832" i="1"/>
  <c r="V2828" i="1"/>
  <c r="V2824" i="1"/>
  <c r="V2820" i="1"/>
  <c r="V2816" i="1"/>
  <c r="V2812" i="1"/>
  <c r="V2808" i="1"/>
  <c r="V2804" i="1"/>
  <c r="V2800" i="1"/>
  <c r="V2796" i="1"/>
  <c r="V2792" i="1"/>
  <c r="V2788" i="1"/>
  <c r="V2784" i="1"/>
  <c r="V2780" i="1"/>
  <c r="V2776" i="1"/>
  <c r="V2772" i="1"/>
  <c r="V2768" i="1"/>
  <c r="V2764" i="1"/>
  <c r="V2760" i="1"/>
  <c r="V2756" i="1"/>
  <c r="V2752" i="1"/>
  <c r="V2748" i="1"/>
  <c r="V2744" i="1"/>
  <c r="V2740" i="1"/>
  <c r="V2736" i="1"/>
  <c r="V2732" i="1"/>
  <c r="V2728" i="1"/>
  <c r="V2724" i="1"/>
  <c r="V2720" i="1"/>
  <c r="V2716" i="1"/>
  <c r="V2712" i="1"/>
  <c r="V2708" i="1"/>
  <c r="V2704" i="1"/>
  <c r="V2700" i="1"/>
  <c r="V2696" i="1"/>
  <c r="V2692" i="1"/>
  <c r="V2688" i="1"/>
  <c r="V2684" i="1"/>
  <c r="V2680" i="1"/>
  <c r="V2676" i="1"/>
  <c r="V2672" i="1"/>
  <c r="V2668" i="1"/>
  <c r="V2664" i="1"/>
  <c r="V2660" i="1"/>
  <c r="V2656" i="1"/>
  <c r="V2652" i="1"/>
  <c r="V2648" i="1"/>
  <c r="V2644" i="1"/>
  <c r="V2640" i="1"/>
  <c r="V2636" i="1"/>
  <c r="V2632" i="1"/>
  <c r="V2628" i="1"/>
  <c r="V2624" i="1"/>
  <c r="V2620" i="1"/>
  <c r="V2616" i="1"/>
  <c r="V2612" i="1"/>
  <c r="V2608" i="1"/>
  <c r="V2604" i="1"/>
  <c r="V2600" i="1"/>
  <c r="V2596" i="1"/>
  <c r="V2592" i="1"/>
  <c r="V2588" i="1"/>
  <c r="V2584" i="1"/>
  <c r="V2580" i="1"/>
  <c r="V2576" i="1"/>
  <c r="V2572" i="1"/>
  <c r="V2568" i="1"/>
  <c r="V2564" i="1"/>
  <c r="V2560" i="1"/>
  <c r="V2556" i="1"/>
  <c r="V2552" i="1"/>
  <c r="V2548" i="1"/>
  <c r="V2544" i="1"/>
  <c r="V2540" i="1"/>
  <c r="V2536" i="1"/>
  <c r="V2532" i="1"/>
  <c r="V2528" i="1"/>
  <c r="V2524" i="1"/>
  <c r="V2520" i="1"/>
  <c r="V2516" i="1"/>
  <c r="V2512" i="1"/>
  <c r="V2508" i="1"/>
  <c r="V2504" i="1"/>
  <c r="V2500" i="1"/>
  <c r="V2496" i="1"/>
  <c r="V2492" i="1"/>
  <c r="V2488" i="1"/>
  <c r="V2484" i="1"/>
  <c r="V2480" i="1"/>
  <c r="V2476" i="1"/>
  <c r="V2472" i="1"/>
  <c r="V2468" i="1"/>
  <c r="V2464" i="1"/>
  <c r="V2460" i="1"/>
  <c r="V2456" i="1"/>
  <c r="V2452" i="1"/>
  <c r="V2448" i="1"/>
  <c r="V2444" i="1"/>
  <c r="V2440" i="1"/>
  <c r="V2436" i="1"/>
  <c r="V2432" i="1"/>
  <c r="V2428" i="1"/>
  <c r="V2424" i="1"/>
  <c r="V2420" i="1"/>
  <c r="V2416" i="1"/>
  <c r="V2412" i="1"/>
  <c r="V2408" i="1"/>
  <c r="V2404" i="1"/>
  <c r="V2400" i="1"/>
  <c r="V2396" i="1"/>
  <c r="V2392" i="1"/>
  <c r="V2388" i="1"/>
  <c r="V2384" i="1"/>
  <c r="V2380" i="1"/>
  <c r="V2376" i="1"/>
  <c r="V2372" i="1"/>
  <c r="V2368" i="1"/>
  <c r="V2364" i="1"/>
  <c r="V2360" i="1"/>
  <c r="V2356" i="1"/>
  <c r="V2352" i="1"/>
  <c r="V2348" i="1"/>
  <c r="V2344" i="1"/>
  <c r="V2340" i="1"/>
  <c r="V2336" i="1"/>
  <c r="V2332" i="1"/>
  <c r="V2328" i="1"/>
  <c r="V2324" i="1"/>
  <c r="V2320" i="1"/>
  <c r="V2316" i="1"/>
  <c r="V2312" i="1"/>
  <c r="V2308" i="1"/>
  <c r="V2304" i="1"/>
  <c r="V2300" i="1"/>
  <c r="V2296" i="1"/>
  <c r="V2292" i="1"/>
  <c r="V2288" i="1"/>
  <c r="V2284" i="1"/>
  <c r="V2280" i="1"/>
  <c r="V2276" i="1"/>
  <c r="V2272" i="1"/>
  <c r="V2268" i="1"/>
  <c r="V2264" i="1"/>
  <c r="V2260" i="1"/>
  <c r="V2256" i="1"/>
  <c r="V2252" i="1"/>
  <c r="V2248" i="1"/>
  <c r="V2244" i="1"/>
  <c r="V2240" i="1"/>
  <c r="V2236" i="1"/>
  <c r="V2232" i="1"/>
  <c r="V2228" i="1"/>
  <c r="V2224" i="1"/>
  <c r="V2220" i="1"/>
  <c r="V2216" i="1"/>
  <c r="V2212" i="1"/>
  <c r="V2208" i="1"/>
  <c r="V2204" i="1"/>
  <c r="V2200" i="1"/>
  <c r="V2196" i="1"/>
  <c r="V2192" i="1"/>
  <c r="V2188" i="1"/>
  <c r="V2184" i="1"/>
  <c r="V2180" i="1"/>
  <c r="V2176" i="1"/>
  <c r="V2172" i="1"/>
  <c r="V2168" i="1"/>
  <c r="V2164" i="1"/>
  <c r="V2160" i="1"/>
  <c r="V2156" i="1"/>
  <c r="V2152" i="1"/>
  <c r="V2148" i="1"/>
  <c r="V2144" i="1"/>
  <c r="V2140" i="1"/>
  <c r="V2136" i="1"/>
  <c r="V2132" i="1"/>
  <c r="V2128" i="1"/>
  <c r="V2124" i="1"/>
  <c r="V2120" i="1"/>
  <c r="V2116" i="1"/>
  <c r="V2112" i="1"/>
  <c r="V2108" i="1"/>
  <c r="V2104" i="1"/>
  <c r="V2100" i="1"/>
  <c r="V2096" i="1"/>
  <c r="V2092" i="1"/>
  <c r="V2088" i="1"/>
  <c r="V2084" i="1"/>
  <c r="V2080" i="1"/>
  <c r="V2076" i="1"/>
  <c r="V2072" i="1"/>
  <c r="V2068" i="1"/>
  <c r="V2064" i="1"/>
  <c r="V2060" i="1"/>
  <c r="V2056" i="1"/>
  <c r="V2052" i="1"/>
  <c r="V2048" i="1"/>
  <c r="V2044" i="1"/>
  <c r="V2040" i="1"/>
  <c r="V2036" i="1"/>
  <c r="V2032" i="1"/>
  <c r="V2028" i="1"/>
  <c r="V2024" i="1"/>
  <c r="V2020" i="1"/>
  <c r="V2016" i="1"/>
  <c r="V2012" i="1"/>
  <c r="V2008" i="1"/>
  <c r="V2004" i="1"/>
  <c r="V2000" i="1"/>
  <c r="V1996" i="1"/>
  <c r="V1992" i="1"/>
  <c r="V1988" i="1"/>
  <c r="V1984" i="1"/>
  <c r="V1980" i="1"/>
  <c r="V1976" i="1"/>
  <c r="V1972" i="1"/>
  <c r="V1968" i="1"/>
  <c r="V1964" i="1"/>
  <c r="V1960" i="1"/>
  <c r="V1956" i="1"/>
  <c r="V1952" i="1"/>
  <c r="V1948" i="1"/>
  <c r="V1944" i="1"/>
  <c r="V1940" i="1"/>
  <c r="V1936" i="1"/>
  <c r="V1932" i="1"/>
  <c r="V1928" i="1"/>
  <c r="V1924" i="1"/>
  <c r="V1920" i="1"/>
  <c r="V1916" i="1"/>
  <c r="V1912" i="1"/>
  <c r="V1908" i="1"/>
  <c r="V1904" i="1"/>
  <c r="V1900" i="1"/>
  <c r="V1896" i="1"/>
  <c r="V1892" i="1"/>
  <c r="V1888" i="1"/>
  <c r="V1884" i="1"/>
  <c r="V1880" i="1"/>
  <c r="V1876" i="1"/>
  <c r="V1872" i="1"/>
  <c r="V1868" i="1"/>
  <c r="V1864" i="1"/>
  <c r="V1860" i="1"/>
  <c r="V1856" i="1"/>
  <c r="V1852" i="1"/>
  <c r="V1848" i="1"/>
  <c r="V1844" i="1"/>
  <c r="V1840" i="1"/>
  <c r="V1836" i="1"/>
  <c r="V1832" i="1"/>
  <c r="V1828" i="1"/>
  <c r="V1824" i="1"/>
  <c r="V1820" i="1"/>
  <c r="V1816" i="1"/>
  <c r="V1812" i="1"/>
  <c r="V1808" i="1"/>
  <c r="V1804" i="1"/>
  <c r="V1800" i="1"/>
  <c r="V1796" i="1"/>
  <c r="V1792" i="1"/>
  <c r="V1788" i="1"/>
  <c r="V1784" i="1"/>
  <c r="V1780" i="1"/>
  <c r="V1776" i="1"/>
  <c r="V1772" i="1"/>
  <c r="V1768" i="1"/>
  <c r="V1764" i="1"/>
  <c r="V1760" i="1"/>
  <c r="V1756" i="1"/>
  <c r="V1752" i="1"/>
  <c r="V1748" i="1"/>
  <c r="V1744" i="1"/>
  <c r="V1740" i="1"/>
  <c r="V1736" i="1"/>
  <c r="V1732" i="1"/>
  <c r="V1728" i="1"/>
  <c r="V1724" i="1"/>
  <c r="V1720" i="1"/>
  <c r="V1716" i="1"/>
  <c r="V1712" i="1"/>
  <c r="V1708" i="1"/>
  <c r="V1704" i="1"/>
  <c r="V1700" i="1"/>
  <c r="V1696" i="1"/>
  <c r="V1692" i="1"/>
  <c r="V1688" i="1"/>
  <c r="V1684" i="1"/>
  <c r="V1680" i="1"/>
  <c r="V1676" i="1"/>
  <c r="V1672" i="1"/>
  <c r="V1668" i="1"/>
  <c r="V1664" i="1"/>
  <c r="V1660" i="1"/>
  <c r="V1656" i="1"/>
  <c r="V1652" i="1"/>
  <c r="V1648" i="1"/>
  <c r="V1644" i="1"/>
  <c r="V1640" i="1"/>
  <c r="V1636" i="1"/>
  <c r="V1632" i="1"/>
  <c r="V1628" i="1"/>
  <c r="V1624" i="1"/>
  <c r="V1620" i="1"/>
  <c r="V1616" i="1"/>
  <c r="V1612" i="1"/>
  <c r="V1608" i="1"/>
  <c r="V1604" i="1"/>
  <c r="V1600" i="1"/>
  <c r="V1596" i="1"/>
  <c r="V1592" i="1"/>
  <c r="V1588" i="1"/>
  <c r="V1584" i="1"/>
  <c r="V1580" i="1"/>
  <c r="V1576" i="1"/>
  <c r="V1572" i="1"/>
  <c r="V1568" i="1"/>
  <c r="V1564" i="1"/>
  <c r="V1560" i="1"/>
  <c r="V1556" i="1"/>
  <c r="V1552" i="1"/>
  <c r="V1548" i="1"/>
  <c r="V1544" i="1"/>
  <c r="V1540" i="1"/>
  <c r="V1536" i="1"/>
  <c r="V1532" i="1"/>
  <c r="V1528" i="1"/>
  <c r="V1524" i="1"/>
  <c r="V1520" i="1"/>
  <c r="V1516" i="1"/>
  <c r="V1512" i="1"/>
  <c r="V1508" i="1"/>
  <c r="V1504" i="1"/>
  <c r="V1500" i="1"/>
  <c r="V1496" i="1"/>
  <c r="V1492" i="1"/>
  <c r="V1488" i="1"/>
  <c r="V1484" i="1"/>
  <c r="V1480" i="1"/>
  <c r="V1476" i="1"/>
  <c r="V1472" i="1"/>
  <c r="V1468" i="1"/>
  <c r="V1464" i="1"/>
  <c r="V1460" i="1"/>
  <c r="V1456" i="1"/>
  <c r="V1452" i="1"/>
  <c r="V1448" i="1"/>
  <c r="V1444" i="1"/>
  <c r="V1440" i="1"/>
  <c r="V1436" i="1"/>
  <c r="V1432" i="1"/>
  <c r="V1428" i="1"/>
  <c r="V1424" i="1"/>
  <c r="V1420" i="1"/>
  <c r="V1416" i="1"/>
  <c r="V1412" i="1"/>
  <c r="V1408" i="1"/>
  <c r="V1404" i="1"/>
  <c r="V1400" i="1"/>
  <c r="V1396" i="1"/>
  <c r="V1392" i="1"/>
  <c r="V1388" i="1"/>
  <c r="V1384" i="1"/>
  <c r="V1380" i="1"/>
  <c r="V1376" i="1"/>
  <c r="V1372" i="1"/>
  <c r="V1368" i="1"/>
  <c r="V1364" i="1"/>
  <c r="V1360" i="1"/>
  <c r="V1356" i="1"/>
  <c r="V1352" i="1"/>
  <c r="V1348" i="1"/>
  <c r="V1344" i="1"/>
  <c r="V1340" i="1"/>
  <c r="V1336" i="1"/>
  <c r="V1332" i="1"/>
  <c r="V1328" i="1"/>
  <c r="V1324" i="1"/>
  <c r="V1320" i="1"/>
  <c r="V1316" i="1"/>
  <c r="V1312" i="1"/>
  <c r="V1308" i="1"/>
  <c r="V1304" i="1"/>
  <c r="V1300" i="1"/>
  <c r="V1296" i="1"/>
  <c r="V1292" i="1"/>
  <c r="V1288" i="1"/>
  <c r="V1284" i="1"/>
  <c r="V1280" i="1"/>
  <c r="V1276" i="1"/>
  <c r="V1272" i="1"/>
  <c r="V1268" i="1"/>
  <c r="V1264" i="1"/>
  <c r="V1260" i="1"/>
  <c r="V1256" i="1"/>
  <c r="V1252" i="1"/>
  <c r="V1248" i="1"/>
  <c r="V1244" i="1"/>
  <c r="V1240" i="1"/>
  <c r="V1236" i="1"/>
  <c r="V1232" i="1"/>
  <c r="V1228" i="1"/>
  <c r="V1224" i="1"/>
  <c r="V1220" i="1"/>
  <c r="V1216" i="1"/>
  <c r="V1212" i="1"/>
  <c r="V1208" i="1"/>
  <c r="V1204" i="1"/>
  <c r="V1200" i="1"/>
  <c r="V1196" i="1"/>
  <c r="V1192" i="1"/>
  <c r="V1188" i="1"/>
  <c r="V1184" i="1"/>
  <c r="V1180" i="1"/>
  <c r="V1176" i="1"/>
  <c r="V1172" i="1"/>
  <c r="V1168" i="1"/>
  <c r="V1164" i="1"/>
  <c r="V1160" i="1"/>
  <c r="V1156" i="1"/>
  <c r="V1152" i="1"/>
  <c r="V1148" i="1"/>
  <c r="V1144" i="1"/>
  <c r="V1140" i="1"/>
  <c r="V1136" i="1"/>
  <c r="V1132" i="1"/>
  <c r="V1128" i="1"/>
  <c r="V1124" i="1"/>
  <c r="V1120" i="1"/>
  <c r="V1116" i="1"/>
  <c r="V1112" i="1"/>
  <c r="V1108" i="1"/>
  <c r="V1104" i="1"/>
  <c r="V1100" i="1"/>
  <c r="V1096" i="1"/>
  <c r="V1092" i="1"/>
  <c r="V1088" i="1"/>
  <c r="V1084" i="1"/>
  <c r="V1080" i="1"/>
  <c r="V1076" i="1"/>
  <c r="V1072" i="1"/>
  <c r="V1068" i="1"/>
  <c r="V1064" i="1"/>
  <c r="V1060" i="1"/>
  <c r="V1056" i="1"/>
  <c r="V1052" i="1"/>
  <c r="V1048" i="1"/>
  <c r="V1044" i="1"/>
  <c r="V1040" i="1"/>
  <c r="V1036" i="1"/>
  <c r="V1032" i="1"/>
  <c r="V1028" i="1"/>
  <c r="V1024" i="1"/>
  <c r="V1020" i="1"/>
  <c r="V1016" i="1"/>
  <c r="V1012" i="1"/>
  <c r="V1008" i="1"/>
  <c r="V1004" i="1"/>
  <c r="V1000" i="1"/>
  <c r="V996" i="1"/>
  <c r="V992" i="1"/>
  <c r="V988" i="1"/>
  <c r="V984" i="1"/>
  <c r="V980" i="1"/>
  <c r="V976" i="1"/>
  <c r="V972" i="1"/>
  <c r="V968" i="1"/>
  <c r="V964" i="1"/>
  <c r="V960" i="1"/>
  <c r="V956" i="1"/>
  <c r="V952" i="1"/>
  <c r="V948" i="1"/>
  <c r="V944" i="1"/>
  <c r="V940" i="1"/>
  <c r="V936" i="1"/>
  <c r="V932" i="1"/>
  <c r="V928" i="1"/>
  <c r="V924" i="1"/>
  <c r="V920" i="1"/>
  <c r="V916" i="1"/>
  <c r="V912" i="1"/>
  <c r="V908" i="1"/>
  <c r="V904" i="1"/>
  <c r="V900" i="1"/>
  <c r="V896" i="1"/>
  <c r="V892" i="1"/>
  <c r="V888" i="1"/>
  <c r="V884" i="1"/>
  <c r="V880" i="1"/>
  <c r="V876" i="1"/>
  <c r="V872" i="1"/>
  <c r="V868" i="1"/>
  <c r="V864" i="1"/>
  <c r="V860" i="1"/>
  <c r="V856" i="1"/>
  <c r="V852" i="1"/>
  <c r="V848" i="1"/>
  <c r="V844" i="1"/>
  <c r="V840" i="1"/>
  <c r="V836" i="1"/>
  <c r="V832" i="1"/>
  <c r="V828" i="1"/>
  <c r="V824" i="1"/>
  <c r="V820" i="1"/>
  <c r="V816" i="1"/>
  <c r="V812" i="1"/>
  <c r="V808" i="1"/>
  <c r="V804" i="1"/>
  <c r="V800" i="1"/>
  <c r="V796" i="1"/>
  <c r="V792" i="1"/>
  <c r="V788" i="1"/>
  <c r="V784" i="1"/>
  <c r="V780" i="1"/>
  <c r="V776" i="1"/>
  <c r="V772" i="1"/>
  <c r="V768" i="1"/>
  <c r="V764" i="1"/>
  <c r="V760" i="1"/>
  <c r="V756" i="1"/>
  <c r="V752" i="1"/>
  <c r="V748" i="1"/>
  <c r="V744" i="1"/>
  <c r="V740" i="1"/>
  <c r="V736" i="1"/>
  <c r="V732" i="1"/>
  <c r="V728" i="1"/>
  <c r="V724" i="1"/>
  <c r="V720" i="1"/>
  <c r="V716" i="1"/>
  <c r="V712" i="1"/>
  <c r="V708" i="1"/>
  <c r="V704" i="1"/>
  <c r="V700" i="1"/>
  <c r="V696" i="1"/>
  <c r="V692" i="1"/>
  <c r="V688" i="1"/>
  <c r="V684" i="1"/>
  <c r="V680" i="1"/>
  <c r="V676" i="1"/>
  <c r="V672" i="1"/>
  <c r="V668" i="1"/>
  <c r="V664" i="1"/>
  <c r="V660" i="1"/>
  <c r="V656" i="1"/>
  <c r="V652" i="1"/>
  <c r="V648" i="1"/>
  <c r="V644" i="1"/>
  <c r="V640" i="1"/>
  <c r="V636" i="1"/>
  <c r="V632" i="1"/>
  <c r="V628" i="1"/>
  <c r="V624" i="1"/>
  <c r="V620" i="1"/>
  <c r="V616" i="1"/>
  <c r="V612" i="1"/>
  <c r="V608" i="1"/>
  <c r="V604" i="1"/>
  <c r="V600" i="1"/>
  <c r="V596" i="1"/>
  <c r="V592" i="1"/>
  <c r="V588" i="1"/>
  <c r="V584" i="1"/>
  <c r="V580" i="1"/>
  <c r="V576" i="1"/>
  <c r="V572" i="1"/>
  <c r="V568" i="1"/>
  <c r="V564" i="1"/>
  <c r="V560" i="1"/>
  <c r="V556" i="1"/>
  <c r="V552" i="1"/>
  <c r="V548" i="1"/>
  <c r="V544" i="1"/>
  <c r="V540" i="1"/>
  <c r="V536" i="1"/>
  <c r="V532" i="1"/>
  <c r="V528" i="1"/>
  <c r="V524" i="1"/>
  <c r="V520" i="1"/>
  <c r="V516" i="1"/>
  <c r="V512" i="1"/>
  <c r="V508" i="1"/>
  <c r="V504" i="1"/>
  <c r="V500" i="1"/>
  <c r="V496" i="1"/>
  <c r="V492" i="1"/>
  <c r="V488" i="1"/>
  <c r="V484" i="1"/>
  <c r="V480" i="1"/>
  <c r="V476" i="1"/>
  <c r="V472" i="1"/>
  <c r="V468" i="1"/>
  <c r="V464" i="1"/>
  <c r="V460" i="1"/>
  <c r="V456" i="1"/>
  <c r="V452" i="1"/>
  <c r="V448" i="1"/>
  <c r="V444" i="1"/>
  <c r="V440" i="1"/>
  <c r="V436" i="1"/>
  <c r="V432" i="1"/>
  <c r="V428" i="1"/>
  <c r="V424" i="1"/>
  <c r="V420" i="1"/>
  <c r="V416" i="1"/>
  <c r="V412" i="1"/>
  <c r="V408" i="1"/>
  <c r="V404" i="1"/>
  <c r="V400" i="1"/>
  <c r="V396" i="1"/>
  <c r="V392" i="1"/>
  <c r="V388" i="1"/>
  <c r="V384" i="1"/>
  <c r="V380" i="1"/>
  <c r="V376" i="1"/>
  <c r="V372" i="1"/>
  <c r="V368" i="1"/>
  <c r="V364" i="1"/>
  <c r="V360" i="1"/>
  <c r="V356" i="1"/>
  <c r="V352" i="1"/>
  <c r="V348" i="1"/>
  <c r="V344" i="1"/>
  <c r="V340" i="1"/>
  <c r="V336" i="1"/>
  <c r="V332" i="1"/>
  <c r="V328" i="1"/>
  <c r="V324" i="1"/>
  <c r="V320" i="1"/>
  <c r="V316" i="1"/>
  <c r="V312" i="1"/>
  <c r="V308" i="1"/>
  <c r="V304" i="1"/>
  <c r="V300" i="1"/>
  <c r="V296" i="1"/>
  <c r="V292" i="1"/>
  <c r="V288" i="1"/>
  <c r="V284" i="1"/>
  <c r="V280" i="1"/>
  <c r="V276" i="1"/>
  <c r="V272" i="1"/>
  <c r="V268" i="1"/>
  <c r="V264" i="1"/>
  <c r="V260" i="1"/>
  <c r="V256" i="1"/>
  <c r="V252" i="1"/>
  <c r="V248" i="1"/>
  <c r="V244" i="1"/>
  <c r="V240" i="1"/>
  <c r="V236" i="1"/>
  <c r="V232" i="1"/>
  <c r="V228" i="1"/>
  <c r="V224" i="1"/>
  <c r="V220" i="1"/>
  <c r="V216" i="1"/>
  <c r="V212" i="1"/>
  <c r="V208" i="1"/>
  <c r="V204" i="1"/>
  <c r="V200" i="1"/>
  <c r="V196" i="1"/>
  <c r="V192" i="1"/>
  <c r="V188" i="1"/>
  <c r="V184" i="1"/>
  <c r="V180" i="1"/>
  <c r="V176" i="1"/>
  <c r="V172" i="1"/>
  <c r="V168" i="1"/>
  <c r="V164" i="1"/>
  <c r="V160" i="1"/>
  <c r="V156" i="1"/>
  <c r="V152" i="1"/>
  <c r="V148" i="1"/>
  <c r="V144" i="1"/>
  <c r="V140" i="1"/>
  <c r="V136" i="1"/>
  <c r="V132" i="1"/>
  <c r="V128" i="1"/>
  <c r="V124" i="1"/>
  <c r="V120" i="1"/>
  <c r="V116" i="1"/>
  <c r="V112" i="1"/>
  <c r="V108" i="1"/>
  <c r="V104" i="1"/>
  <c r="V100" i="1"/>
  <c r="V96" i="1"/>
  <c r="V92" i="1"/>
  <c r="V88" i="1"/>
  <c r="V84" i="1"/>
  <c r="V80" i="1"/>
  <c r="V76" i="1"/>
  <c r="V72" i="1"/>
  <c r="V68" i="1"/>
  <c r="V64" i="1"/>
  <c r="V60" i="1"/>
  <c r="V56" i="1"/>
  <c r="V52" i="1"/>
  <c r="V48" i="1"/>
  <c r="V44" i="1"/>
  <c r="V40" i="1"/>
  <c r="V36" i="1"/>
  <c r="V32" i="1"/>
  <c r="V28" i="1"/>
  <c r="W12" i="1"/>
  <c r="T3180" i="1"/>
  <c r="T3176" i="1"/>
  <c r="T3172" i="1"/>
  <c r="T3168" i="1"/>
  <c r="T3164" i="1"/>
  <c r="T3160" i="1"/>
  <c r="T3156" i="1"/>
  <c r="T3152" i="1"/>
  <c r="T3148" i="1"/>
  <c r="T3144" i="1"/>
  <c r="T3140" i="1"/>
  <c r="T3136" i="1"/>
  <c r="T3132" i="1"/>
  <c r="T3128" i="1"/>
  <c r="T3124" i="1"/>
  <c r="T3120" i="1"/>
  <c r="T3116" i="1"/>
  <c r="T3112" i="1"/>
  <c r="T3108" i="1"/>
  <c r="T3104" i="1"/>
  <c r="T3100" i="1"/>
  <c r="T3096" i="1"/>
  <c r="T3092" i="1"/>
  <c r="T3088" i="1"/>
  <c r="T3084" i="1"/>
  <c r="T3080" i="1"/>
  <c r="T3076" i="1"/>
  <c r="T3072" i="1"/>
  <c r="T3068" i="1"/>
  <c r="T3064" i="1"/>
  <c r="T3060" i="1"/>
  <c r="T3056" i="1"/>
  <c r="T3052" i="1"/>
  <c r="T3048" i="1"/>
  <c r="T3044" i="1"/>
  <c r="T3040" i="1"/>
  <c r="T3036" i="1"/>
  <c r="T3032" i="1"/>
  <c r="T3028" i="1"/>
  <c r="T3024" i="1"/>
  <c r="T3020" i="1"/>
  <c r="T3016" i="1"/>
  <c r="T3012" i="1"/>
  <c r="T3008" i="1"/>
  <c r="T3004" i="1"/>
  <c r="T3000" i="1"/>
  <c r="T2996" i="1"/>
  <c r="T2992" i="1"/>
  <c r="T2988" i="1"/>
  <c r="T2984" i="1"/>
  <c r="T2980" i="1"/>
  <c r="T2976" i="1"/>
  <c r="T2972" i="1"/>
  <c r="T2968" i="1"/>
  <c r="T2964" i="1"/>
  <c r="T2960" i="1"/>
  <c r="T2956" i="1"/>
  <c r="T2952" i="1"/>
  <c r="T2948" i="1"/>
  <c r="T2944" i="1"/>
  <c r="T2940" i="1"/>
  <c r="T2936" i="1"/>
  <c r="T2932" i="1"/>
  <c r="T2928" i="1"/>
  <c r="T2924" i="1"/>
  <c r="T2920" i="1"/>
  <c r="T2916" i="1"/>
  <c r="T2912" i="1"/>
  <c r="T2908" i="1"/>
  <c r="T2904" i="1"/>
  <c r="T2900" i="1"/>
  <c r="T2896" i="1"/>
  <c r="T2892" i="1"/>
  <c r="T2888" i="1"/>
  <c r="T2884" i="1"/>
  <c r="T2880" i="1"/>
  <c r="T2876" i="1"/>
  <c r="T2872" i="1"/>
  <c r="T2868" i="1"/>
  <c r="T2864" i="1"/>
  <c r="T2860" i="1"/>
  <c r="T2856" i="1"/>
  <c r="T2852" i="1"/>
  <c r="T2848" i="1"/>
  <c r="T2844" i="1"/>
  <c r="T2840" i="1"/>
  <c r="T2836" i="1"/>
  <c r="T2832" i="1"/>
  <c r="T2828" i="1"/>
  <c r="T2824" i="1"/>
  <c r="T2820" i="1"/>
  <c r="T2816" i="1"/>
  <c r="T2812" i="1"/>
  <c r="T2808" i="1"/>
  <c r="T2804" i="1"/>
  <c r="T2800" i="1"/>
  <c r="T2796" i="1"/>
  <c r="T2792" i="1"/>
  <c r="T2788" i="1"/>
  <c r="T2784" i="1"/>
  <c r="T2780" i="1"/>
  <c r="T2776" i="1"/>
  <c r="T2772" i="1"/>
  <c r="T2768" i="1"/>
  <c r="T2764" i="1"/>
  <c r="T2760" i="1"/>
  <c r="T2756" i="1"/>
  <c r="T2752" i="1"/>
  <c r="T2748" i="1"/>
  <c r="T2744" i="1"/>
  <c r="T2740" i="1"/>
  <c r="T2736" i="1"/>
  <c r="T2732" i="1"/>
  <c r="T2728" i="1"/>
  <c r="T2724" i="1"/>
  <c r="T2720" i="1"/>
  <c r="T2716" i="1"/>
  <c r="T2712" i="1"/>
  <c r="T2708" i="1"/>
  <c r="T2704" i="1"/>
  <c r="T2700" i="1"/>
  <c r="T2696" i="1"/>
  <c r="T2692" i="1"/>
  <c r="T2688" i="1"/>
  <c r="T2684" i="1"/>
  <c r="T2680" i="1"/>
  <c r="T2676" i="1"/>
  <c r="T2672" i="1"/>
  <c r="T2668" i="1"/>
  <c r="T2664" i="1"/>
  <c r="T2660" i="1"/>
  <c r="T2656" i="1"/>
  <c r="T2652" i="1"/>
  <c r="T2648" i="1"/>
  <c r="T2644" i="1"/>
  <c r="T2640" i="1"/>
  <c r="T2636" i="1"/>
  <c r="T2632" i="1"/>
  <c r="T2628" i="1"/>
  <c r="T2624" i="1"/>
  <c r="T2620" i="1"/>
  <c r="T2616" i="1"/>
  <c r="T2612" i="1"/>
  <c r="T2608" i="1"/>
  <c r="T2604" i="1"/>
  <c r="T2600" i="1"/>
  <c r="T2596" i="1"/>
  <c r="T2592" i="1"/>
  <c r="T2588" i="1"/>
  <c r="T2584" i="1"/>
  <c r="T2580" i="1"/>
  <c r="T2576" i="1"/>
  <c r="T2572" i="1"/>
  <c r="T2568" i="1"/>
  <c r="T2564" i="1"/>
  <c r="T2560" i="1"/>
  <c r="T2556" i="1"/>
  <c r="T2552" i="1"/>
  <c r="T2548" i="1"/>
  <c r="T2544" i="1"/>
  <c r="T2540" i="1"/>
  <c r="T2536" i="1"/>
  <c r="T2532" i="1"/>
  <c r="T2528" i="1"/>
  <c r="T2524" i="1"/>
  <c r="T2520" i="1"/>
  <c r="T2516" i="1"/>
  <c r="T2512" i="1"/>
  <c r="T2508" i="1"/>
  <c r="T2504" i="1"/>
  <c r="T2500" i="1"/>
  <c r="T2496" i="1"/>
  <c r="T2492" i="1"/>
  <c r="T2488" i="1"/>
  <c r="T2484" i="1"/>
  <c r="T2480" i="1"/>
  <c r="T2476" i="1"/>
  <c r="T2472" i="1"/>
  <c r="T2468" i="1"/>
  <c r="T2464" i="1"/>
  <c r="T2460" i="1"/>
  <c r="T2456" i="1"/>
  <c r="T2452" i="1"/>
  <c r="T2448" i="1"/>
  <c r="T2444" i="1"/>
  <c r="T2440" i="1"/>
  <c r="T2436" i="1"/>
  <c r="T2432" i="1"/>
  <c r="T2428" i="1"/>
  <c r="T2424" i="1"/>
  <c r="T2420" i="1"/>
  <c r="T2416" i="1"/>
  <c r="T2412" i="1"/>
  <c r="T2408" i="1"/>
  <c r="T2404" i="1"/>
  <c r="T2400" i="1"/>
  <c r="T2396" i="1"/>
  <c r="T2392" i="1"/>
  <c r="T2388" i="1"/>
  <c r="T2384" i="1"/>
  <c r="T2380" i="1"/>
  <c r="T2376" i="1"/>
  <c r="T2372" i="1"/>
  <c r="T2368" i="1"/>
  <c r="T2364" i="1"/>
  <c r="T2360" i="1"/>
  <c r="T2356" i="1"/>
  <c r="T2352" i="1"/>
  <c r="T2348" i="1"/>
  <c r="T2344" i="1"/>
  <c r="T2340" i="1"/>
  <c r="T2336" i="1"/>
  <c r="T2332" i="1"/>
  <c r="T2328" i="1"/>
  <c r="T2324" i="1"/>
  <c r="T2320" i="1"/>
  <c r="T2316" i="1"/>
  <c r="T2312" i="1"/>
  <c r="T2308" i="1"/>
  <c r="T2304" i="1"/>
  <c r="T2300" i="1"/>
  <c r="T2296" i="1"/>
  <c r="T2292" i="1"/>
  <c r="T2288" i="1"/>
  <c r="T2284" i="1"/>
  <c r="T2280" i="1"/>
  <c r="T2276" i="1"/>
  <c r="T2272" i="1"/>
  <c r="T2268" i="1"/>
  <c r="T2264" i="1"/>
  <c r="T2260" i="1"/>
  <c r="T2256" i="1"/>
  <c r="T2252" i="1"/>
  <c r="T2248" i="1"/>
  <c r="T2244" i="1"/>
  <c r="T2240" i="1"/>
  <c r="T2236" i="1"/>
  <c r="T2232" i="1"/>
  <c r="T2228" i="1"/>
  <c r="T2224" i="1"/>
  <c r="T2220" i="1"/>
  <c r="T2216" i="1"/>
  <c r="T2212" i="1"/>
  <c r="T2208" i="1"/>
  <c r="T2204" i="1"/>
  <c r="T2200" i="1"/>
  <c r="T2196" i="1"/>
  <c r="T2192" i="1"/>
  <c r="T2188" i="1"/>
  <c r="T2184" i="1"/>
  <c r="T2180" i="1"/>
  <c r="T2176" i="1"/>
  <c r="T2172" i="1"/>
  <c r="T2168" i="1"/>
  <c r="T2164" i="1"/>
  <c r="T2160" i="1"/>
  <c r="T2156" i="1"/>
  <c r="T2152" i="1"/>
  <c r="T2148" i="1"/>
  <c r="T2144" i="1"/>
  <c r="T2140" i="1"/>
  <c r="T2136" i="1"/>
  <c r="T2132" i="1"/>
  <c r="T2128" i="1"/>
  <c r="T2124" i="1"/>
  <c r="T2120" i="1"/>
  <c r="T2116" i="1"/>
  <c r="T2112" i="1"/>
  <c r="T2108" i="1"/>
  <c r="T2104" i="1"/>
  <c r="T2100" i="1"/>
  <c r="T2096" i="1"/>
  <c r="T2092" i="1"/>
  <c r="T2088" i="1"/>
  <c r="T2084" i="1"/>
  <c r="T2080" i="1"/>
  <c r="T2076" i="1"/>
  <c r="T2072" i="1"/>
  <c r="T2068" i="1"/>
  <c r="T2064" i="1"/>
  <c r="T2060" i="1"/>
  <c r="T2056" i="1"/>
  <c r="T2052" i="1"/>
  <c r="T2048" i="1"/>
  <c r="T2044" i="1"/>
  <c r="T2040" i="1"/>
  <c r="T2036" i="1"/>
  <c r="T2032" i="1"/>
  <c r="T2028" i="1"/>
  <c r="T2024" i="1"/>
  <c r="T2020" i="1"/>
  <c r="T2016" i="1"/>
  <c r="T2012" i="1"/>
  <c r="T2008" i="1"/>
  <c r="T2004" i="1"/>
  <c r="T2000" i="1"/>
  <c r="T1996" i="1"/>
  <c r="T1992" i="1"/>
  <c r="T1988" i="1"/>
  <c r="T1984" i="1"/>
  <c r="T1980" i="1"/>
  <c r="T1976" i="1"/>
  <c r="T1972" i="1"/>
  <c r="T1968" i="1"/>
  <c r="T1964" i="1"/>
  <c r="T1960" i="1"/>
  <c r="T1956" i="1"/>
  <c r="T1952" i="1"/>
  <c r="T1948" i="1"/>
  <c r="T1944" i="1"/>
  <c r="T1940" i="1"/>
  <c r="T1936" i="1"/>
  <c r="T1932" i="1"/>
  <c r="T1928" i="1"/>
  <c r="T1924" i="1"/>
  <c r="T1920" i="1"/>
  <c r="T1916" i="1"/>
  <c r="T1912" i="1"/>
  <c r="T1908" i="1"/>
  <c r="T1904" i="1"/>
  <c r="T1900" i="1"/>
  <c r="T1896" i="1"/>
  <c r="T1892" i="1"/>
  <c r="T1888" i="1"/>
  <c r="T1884" i="1"/>
  <c r="T1880" i="1"/>
  <c r="T1876" i="1"/>
  <c r="T1872" i="1"/>
  <c r="T1868" i="1"/>
  <c r="T1864" i="1"/>
  <c r="T1860" i="1"/>
  <c r="T1856" i="1"/>
  <c r="T1852" i="1"/>
  <c r="T1848" i="1"/>
  <c r="T1844" i="1"/>
  <c r="T1840" i="1"/>
  <c r="T1836" i="1"/>
  <c r="T1832" i="1"/>
  <c r="T1828" i="1"/>
  <c r="T1824" i="1"/>
  <c r="T1820" i="1"/>
  <c r="T1816" i="1"/>
  <c r="T1812" i="1"/>
  <c r="T1808" i="1"/>
  <c r="T1804" i="1"/>
  <c r="T1800" i="1"/>
  <c r="T1796" i="1"/>
  <c r="T1792" i="1"/>
  <c r="T1788" i="1"/>
  <c r="T1784" i="1"/>
  <c r="T1780" i="1"/>
  <c r="T1776" i="1"/>
  <c r="T1772" i="1"/>
  <c r="T1768" i="1"/>
  <c r="T1764" i="1"/>
  <c r="T1760" i="1"/>
  <c r="T1756" i="1"/>
  <c r="T1752" i="1"/>
  <c r="T1748" i="1"/>
  <c r="T1744" i="1"/>
  <c r="T1740" i="1"/>
  <c r="T1736" i="1"/>
  <c r="T1732" i="1"/>
  <c r="T1728" i="1"/>
  <c r="T1724" i="1"/>
  <c r="T1720" i="1"/>
  <c r="T1716" i="1"/>
  <c r="T1712" i="1"/>
  <c r="T1708" i="1"/>
  <c r="T1704" i="1"/>
  <c r="T1700" i="1"/>
  <c r="T1696" i="1"/>
  <c r="T1692" i="1"/>
  <c r="T1688" i="1"/>
  <c r="T1684" i="1"/>
  <c r="T1680" i="1"/>
  <c r="T1676" i="1"/>
  <c r="T1672" i="1"/>
  <c r="T1668" i="1"/>
  <c r="T1664" i="1"/>
  <c r="T1660" i="1"/>
  <c r="T1656" i="1"/>
  <c r="T1652" i="1"/>
  <c r="T1648" i="1"/>
  <c r="T1644" i="1"/>
  <c r="T1640" i="1"/>
  <c r="T1636" i="1"/>
  <c r="T1632" i="1"/>
  <c r="T1628" i="1"/>
  <c r="T1624" i="1"/>
  <c r="T1620" i="1"/>
  <c r="T1616" i="1"/>
  <c r="T1612" i="1"/>
  <c r="T1608" i="1"/>
  <c r="T1604" i="1"/>
  <c r="T1600" i="1"/>
  <c r="T1596" i="1"/>
  <c r="T1592" i="1"/>
  <c r="T1588" i="1"/>
  <c r="T1584" i="1"/>
  <c r="T1580" i="1"/>
  <c r="T1576" i="1"/>
  <c r="T1572" i="1"/>
  <c r="T1568" i="1"/>
  <c r="T1564" i="1"/>
  <c r="T1560" i="1"/>
  <c r="T1556" i="1"/>
  <c r="T1552" i="1"/>
  <c r="T1548" i="1"/>
  <c r="T1544" i="1"/>
  <c r="T1540" i="1"/>
  <c r="T1536" i="1"/>
  <c r="T1532" i="1"/>
  <c r="T1528" i="1"/>
  <c r="T1524" i="1"/>
  <c r="T1520" i="1"/>
  <c r="T1516" i="1"/>
  <c r="T1512" i="1"/>
  <c r="T1508" i="1"/>
  <c r="T1504" i="1"/>
  <c r="T1500" i="1"/>
  <c r="T1496" i="1"/>
  <c r="T1492" i="1"/>
  <c r="T1488" i="1"/>
  <c r="T1484" i="1"/>
  <c r="T1480" i="1"/>
  <c r="T1476" i="1"/>
  <c r="T1472" i="1"/>
  <c r="T1468" i="1"/>
  <c r="T1464" i="1"/>
  <c r="T1460" i="1"/>
  <c r="T1456" i="1"/>
  <c r="T1452" i="1"/>
  <c r="T1448" i="1"/>
  <c r="T1444" i="1"/>
  <c r="T1440" i="1"/>
  <c r="T1436" i="1"/>
  <c r="T1432" i="1"/>
  <c r="T1428" i="1"/>
  <c r="T1424" i="1"/>
  <c r="T1420" i="1"/>
  <c r="T1416" i="1"/>
  <c r="T1412" i="1"/>
  <c r="T1408" i="1"/>
  <c r="T1404" i="1"/>
  <c r="T1400" i="1"/>
  <c r="T1396" i="1"/>
  <c r="T1392" i="1"/>
  <c r="T1388" i="1"/>
  <c r="T1384" i="1"/>
  <c r="T1380" i="1"/>
  <c r="T1376" i="1"/>
  <c r="T1372" i="1"/>
  <c r="T1368" i="1"/>
  <c r="T1364" i="1"/>
  <c r="T1360" i="1"/>
  <c r="T1356" i="1"/>
  <c r="T1352" i="1"/>
  <c r="T1348" i="1"/>
  <c r="T1344" i="1"/>
  <c r="T1340" i="1"/>
  <c r="T1336" i="1"/>
  <c r="T1332" i="1"/>
  <c r="T1328" i="1"/>
  <c r="T1324" i="1"/>
  <c r="T1320" i="1"/>
  <c r="T1316" i="1"/>
  <c r="T1312" i="1"/>
  <c r="T1308" i="1"/>
  <c r="T1304" i="1"/>
  <c r="T1300" i="1"/>
  <c r="T1296" i="1"/>
  <c r="T1292" i="1"/>
  <c r="T1288" i="1"/>
  <c r="T1284" i="1"/>
  <c r="T1280" i="1"/>
  <c r="T1276" i="1"/>
  <c r="T1272" i="1"/>
  <c r="T1268" i="1"/>
  <c r="T1264" i="1"/>
  <c r="T1260" i="1"/>
  <c r="T1256" i="1"/>
  <c r="T1252" i="1"/>
  <c r="T1248" i="1"/>
  <c r="T1244" i="1"/>
  <c r="T1240" i="1"/>
  <c r="T1236" i="1"/>
  <c r="T1232" i="1"/>
  <c r="T1228" i="1"/>
  <c r="T1224" i="1"/>
  <c r="T1220" i="1"/>
  <c r="T1216" i="1"/>
  <c r="T1212" i="1"/>
  <c r="T1208" i="1"/>
  <c r="T1204" i="1"/>
  <c r="T1200" i="1"/>
  <c r="T1196" i="1"/>
  <c r="T1192" i="1"/>
  <c r="T1188" i="1"/>
  <c r="T1184" i="1"/>
  <c r="T1180" i="1"/>
  <c r="T1176" i="1"/>
  <c r="T1172" i="1"/>
  <c r="T1168" i="1"/>
  <c r="T1164" i="1"/>
  <c r="T1160" i="1"/>
  <c r="T1156" i="1"/>
  <c r="T1152" i="1"/>
  <c r="T1148" i="1"/>
  <c r="T1144" i="1"/>
  <c r="T1140" i="1"/>
  <c r="T1136" i="1"/>
  <c r="T1132" i="1"/>
  <c r="T1128" i="1"/>
  <c r="T1124" i="1"/>
  <c r="T1120" i="1"/>
  <c r="T1116" i="1"/>
  <c r="T1112" i="1"/>
  <c r="T1108" i="1"/>
  <c r="T1104" i="1"/>
  <c r="T1100" i="1"/>
  <c r="T1096" i="1"/>
  <c r="T1092" i="1"/>
  <c r="T1088" i="1"/>
  <c r="T1084" i="1"/>
  <c r="T1080" i="1"/>
  <c r="T1076" i="1"/>
  <c r="T1072" i="1"/>
  <c r="T1068" i="1"/>
  <c r="T1064" i="1"/>
  <c r="T1060" i="1"/>
  <c r="T1056" i="1"/>
  <c r="T1052" i="1"/>
  <c r="T1048" i="1"/>
  <c r="T1044" i="1"/>
  <c r="T1040" i="1"/>
  <c r="T1036" i="1"/>
  <c r="T1032" i="1"/>
  <c r="T1028" i="1"/>
  <c r="T1024" i="1"/>
  <c r="T1020" i="1"/>
  <c r="T1016" i="1"/>
  <c r="T1012" i="1"/>
  <c r="T1008" i="1"/>
  <c r="T1004" i="1"/>
  <c r="T1000" i="1"/>
  <c r="T996" i="1"/>
  <c r="T992" i="1"/>
  <c r="T988" i="1"/>
  <c r="T984" i="1"/>
  <c r="T980" i="1"/>
  <c r="T976" i="1"/>
  <c r="T972" i="1"/>
  <c r="T968" i="1"/>
  <c r="T964" i="1"/>
  <c r="T960" i="1"/>
  <c r="T956" i="1"/>
  <c r="T952" i="1"/>
  <c r="T948" i="1"/>
  <c r="T944" i="1"/>
  <c r="T940" i="1"/>
  <c r="T936" i="1"/>
  <c r="T932" i="1"/>
  <c r="T928" i="1"/>
  <c r="T924" i="1"/>
  <c r="T920" i="1"/>
  <c r="T916" i="1"/>
  <c r="T912" i="1"/>
  <c r="T908" i="1"/>
  <c r="T904" i="1"/>
  <c r="T900" i="1"/>
  <c r="T896" i="1"/>
  <c r="T892" i="1"/>
  <c r="T888" i="1"/>
  <c r="T884" i="1"/>
  <c r="T880" i="1"/>
  <c r="T876" i="1"/>
  <c r="T872" i="1"/>
  <c r="T868" i="1"/>
  <c r="T864" i="1"/>
  <c r="T860" i="1"/>
  <c r="T856" i="1"/>
  <c r="T852" i="1"/>
  <c r="T848" i="1"/>
  <c r="T844" i="1"/>
  <c r="T840" i="1"/>
  <c r="T836" i="1"/>
  <c r="T832" i="1"/>
  <c r="T828" i="1"/>
  <c r="T824" i="1"/>
  <c r="T820" i="1"/>
  <c r="T816" i="1"/>
  <c r="T812" i="1"/>
  <c r="T808" i="1"/>
  <c r="T804" i="1"/>
  <c r="T800" i="1"/>
  <c r="T796" i="1"/>
  <c r="T792" i="1"/>
  <c r="T788" i="1"/>
  <c r="T784" i="1"/>
  <c r="T780" i="1"/>
  <c r="T776" i="1"/>
  <c r="T772" i="1"/>
  <c r="T768" i="1"/>
  <c r="T764" i="1"/>
  <c r="T760" i="1"/>
  <c r="T756" i="1"/>
  <c r="T752" i="1"/>
  <c r="T748" i="1"/>
  <c r="T744" i="1"/>
  <c r="T740" i="1"/>
  <c r="T736" i="1"/>
  <c r="T732" i="1"/>
  <c r="T728" i="1"/>
  <c r="T724" i="1"/>
  <c r="T720" i="1"/>
  <c r="T716" i="1"/>
  <c r="T712" i="1"/>
  <c r="T708" i="1"/>
  <c r="T704" i="1"/>
  <c r="T700" i="1"/>
  <c r="T696" i="1"/>
  <c r="T692" i="1"/>
  <c r="T688" i="1"/>
  <c r="T684" i="1"/>
  <c r="T680" i="1"/>
  <c r="T676" i="1"/>
  <c r="T672" i="1"/>
  <c r="T668" i="1"/>
  <c r="T664" i="1"/>
  <c r="T660" i="1"/>
  <c r="T656" i="1"/>
  <c r="T652" i="1"/>
  <c r="T648" i="1"/>
  <c r="T644" i="1"/>
  <c r="T640" i="1"/>
  <c r="T636" i="1"/>
  <c r="T632" i="1"/>
  <c r="T628" i="1"/>
  <c r="T624" i="1"/>
  <c r="T620" i="1"/>
  <c r="T616" i="1"/>
  <c r="T612" i="1"/>
  <c r="T608" i="1"/>
  <c r="T604" i="1"/>
  <c r="T600" i="1"/>
  <c r="T596" i="1"/>
  <c r="T592" i="1"/>
  <c r="T588" i="1"/>
  <c r="T584" i="1"/>
  <c r="T580" i="1"/>
  <c r="T576" i="1"/>
  <c r="T572" i="1"/>
  <c r="T568" i="1"/>
  <c r="T564" i="1"/>
  <c r="T560" i="1"/>
  <c r="T556" i="1"/>
  <c r="T552" i="1"/>
  <c r="T548" i="1"/>
  <c r="T544" i="1"/>
  <c r="T540" i="1"/>
  <c r="T536" i="1"/>
  <c r="T532" i="1"/>
  <c r="T528" i="1"/>
  <c r="T524" i="1"/>
  <c r="T520" i="1"/>
  <c r="T516" i="1"/>
  <c r="T512" i="1"/>
  <c r="T508" i="1"/>
  <c r="T504" i="1"/>
  <c r="T500" i="1"/>
  <c r="T496" i="1"/>
  <c r="T492" i="1"/>
  <c r="T488" i="1"/>
  <c r="T484" i="1"/>
  <c r="T480" i="1"/>
  <c r="T476" i="1"/>
  <c r="T472" i="1"/>
  <c r="T468" i="1"/>
  <c r="T464" i="1"/>
  <c r="T460" i="1"/>
  <c r="T456" i="1"/>
  <c r="T452" i="1"/>
  <c r="T448" i="1"/>
  <c r="T444" i="1"/>
  <c r="T440" i="1"/>
  <c r="T436" i="1"/>
  <c r="T432" i="1"/>
  <c r="T428" i="1"/>
  <c r="T424" i="1"/>
  <c r="T420" i="1"/>
  <c r="T416" i="1"/>
  <c r="T412" i="1"/>
  <c r="T408" i="1"/>
  <c r="T404" i="1"/>
  <c r="T400" i="1"/>
  <c r="T396" i="1"/>
  <c r="T392" i="1"/>
  <c r="T388" i="1"/>
  <c r="T384" i="1"/>
  <c r="T380" i="1"/>
  <c r="T376" i="1"/>
  <c r="T372" i="1"/>
  <c r="T368" i="1"/>
  <c r="T364" i="1"/>
  <c r="T360" i="1"/>
  <c r="T356" i="1"/>
  <c r="W1375" i="1"/>
  <c r="W1371" i="1"/>
  <c r="W1367" i="1"/>
  <c r="W1363" i="1"/>
  <c r="W1359" i="1"/>
  <c r="W1355" i="1"/>
  <c r="W1351" i="1"/>
  <c r="W1347" i="1"/>
  <c r="W1343" i="1"/>
  <c r="W1339" i="1"/>
  <c r="W1335" i="1"/>
  <c r="W1331" i="1"/>
  <c r="W1327" i="1"/>
  <c r="W1323" i="1"/>
  <c r="W1319" i="1"/>
  <c r="W1315" i="1"/>
  <c r="W1307" i="1"/>
  <c r="W1303" i="1"/>
  <c r="W1299" i="1"/>
  <c r="W1295" i="1"/>
  <c r="W1291" i="1"/>
  <c r="W1287" i="1"/>
  <c r="W1283" i="1"/>
  <c r="W1279" i="1"/>
  <c r="W1275" i="1"/>
  <c r="W1271" i="1"/>
  <c r="W1267" i="1"/>
  <c r="W1263" i="1"/>
  <c r="W1259" i="1"/>
  <c r="W1255" i="1"/>
  <c r="W1251" i="1"/>
  <c r="W1247" i="1"/>
  <c r="W1243" i="1"/>
  <c r="W1239" i="1"/>
  <c r="W1235" i="1"/>
  <c r="W1231" i="1"/>
  <c r="W1227" i="1"/>
  <c r="W1223" i="1"/>
  <c r="W1219" i="1"/>
  <c r="W1215" i="1"/>
  <c r="W1211" i="1"/>
  <c r="W1207" i="1"/>
  <c r="W1203" i="1"/>
  <c r="W1199" i="1"/>
  <c r="W1195" i="1"/>
  <c r="W1191" i="1"/>
  <c r="W1187" i="1"/>
  <c r="W1179" i="1"/>
  <c r="W1175" i="1"/>
  <c r="W1171" i="1"/>
  <c r="W1167" i="1"/>
  <c r="W1163" i="1"/>
  <c r="W1159" i="1"/>
  <c r="W1155" i="1"/>
  <c r="W1151" i="1"/>
  <c r="W1147" i="1"/>
  <c r="W1143" i="1"/>
  <c r="W1139" i="1"/>
  <c r="W1135" i="1"/>
  <c r="W1131" i="1"/>
  <c r="W1127" i="1"/>
  <c r="W1123" i="1"/>
  <c r="W1119" i="1"/>
  <c r="W1115" i="1"/>
  <c r="W1111" i="1"/>
  <c r="W1107" i="1"/>
  <c r="W1103" i="1"/>
  <c r="W1099" i="1"/>
  <c r="W1095" i="1"/>
  <c r="W1091" i="1"/>
  <c r="W1087" i="1"/>
  <c r="W3182" i="1"/>
  <c r="W3178" i="1"/>
  <c r="W3174" i="1"/>
  <c r="W3170" i="1"/>
  <c r="W3166" i="1"/>
  <c r="W3162" i="1"/>
  <c r="W3158" i="1"/>
  <c r="W3154" i="1"/>
  <c r="W3150" i="1"/>
  <c r="W3146" i="1"/>
  <c r="W3142" i="1"/>
  <c r="W3138" i="1"/>
  <c r="W3134" i="1"/>
  <c r="W3130" i="1"/>
  <c r="W3126" i="1"/>
  <c r="W3122" i="1"/>
  <c r="W3118" i="1"/>
  <c r="W3114" i="1"/>
  <c r="W3110" i="1"/>
  <c r="W3106" i="1"/>
  <c r="W3102" i="1"/>
  <c r="W3098" i="1"/>
  <c r="W3094" i="1"/>
  <c r="W3090" i="1"/>
  <c r="W3086" i="1"/>
  <c r="W3082" i="1"/>
  <c r="W3078" i="1"/>
  <c r="W3074" i="1"/>
  <c r="W3070" i="1"/>
  <c r="W3066" i="1"/>
  <c r="W3062" i="1"/>
  <c r="W3058" i="1"/>
  <c r="W3054" i="1"/>
  <c r="W3050" i="1"/>
  <c r="W3046" i="1"/>
  <c r="W3042" i="1"/>
  <c r="W3038" i="1"/>
  <c r="W3034" i="1"/>
  <c r="W3030" i="1"/>
  <c r="W3026" i="1"/>
  <c r="W3022" i="1"/>
  <c r="W3018" i="1"/>
  <c r="W3014" i="1"/>
  <c r="W3010" i="1"/>
  <c r="W3006" i="1"/>
  <c r="W3002" i="1"/>
  <c r="W2998" i="1"/>
  <c r="W2994" i="1"/>
  <c r="W2990" i="1"/>
  <c r="W2986" i="1"/>
  <c r="W2982" i="1"/>
  <c r="W2978" i="1"/>
  <c r="W2974" i="1"/>
  <c r="W2970" i="1"/>
  <c r="W2966" i="1"/>
  <c r="W2962" i="1"/>
  <c r="W2958" i="1"/>
  <c r="W2954" i="1"/>
  <c r="W2950" i="1"/>
  <c r="W2946" i="1"/>
  <c r="W2942" i="1"/>
  <c r="W2938" i="1"/>
  <c r="W2934" i="1"/>
  <c r="W2930" i="1"/>
  <c r="W2926" i="1"/>
  <c r="W2922" i="1"/>
  <c r="W2918" i="1"/>
  <c r="W2914" i="1"/>
  <c r="W2910" i="1"/>
  <c r="W2906" i="1"/>
  <c r="W2902" i="1"/>
  <c r="W2898" i="1"/>
  <c r="W2894" i="1"/>
  <c r="W2890" i="1"/>
  <c r="W2886" i="1"/>
  <c r="W2882" i="1"/>
  <c r="W2878" i="1"/>
  <c r="W2874" i="1"/>
  <c r="W2870" i="1"/>
  <c r="W2866" i="1"/>
  <c r="W2862" i="1"/>
  <c r="W2858" i="1"/>
  <c r="W2854" i="1"/>
  <c r="W2850" i="1"/>
  <c r="W2846" i="1"/>
  <c r="W2842" i="1"/>
  <c r="W2838" i="1"/>
  <c r="W2834" i="1"/>
  <c r="W2830" i="1"/>
  <c r="W2826" i="1"/>
  <c r="W2822" i="1"/>
  <c r="W2818" i="1"/>
  <c r="W2814" i="1"/>
  <c r="W2810" i="1"/>
  <c r="W2806" i="1"/>
  <c r="W2802" i="1"/>
  <c r="W2798" i="1"/>
  <c r="W2794" i="1"/>
  <c r="W2790" i="1"/>
  <c r="W2786" i="1"/>
  <c r="W2782" i="1"/>
  <c r="W2778" i="1"/>
  <c r="W2774" i="1"/>
  <c r="W2770" i="1"/>
  <c r="W2766" i="1"/>
  <c r="W2762" i="1"/>
  <c r="W2758" i="1"/>
  <c r="W2754" i="1"/>
  <c r="W2750" i="1"/>
  <c r="W2746" i="1"/>
  <c r="W2742" i="1"/>
  <c r="W2738" i="1"/>
  <c r="W2734" i="1"/>
  <c r="W2730" i="1"/>
  <c r="W2726" i="1"/>
  <c r="W2722" i="1"/>
  <c r="W2718" i="1"/>
  <c r="W2714" i="1"/>
  <c r="W2710" i="1"/>
  <c r="W2706" i="1"/>
  <c r="W2702" i="1"/>
  <c r="W2698" i="1"/>
  <c r="T352" i="1"/>
  <c r="T348" i="1"/>
  <c r="T344" i="1"/>
  <c r="T340" i="1"/>
  <c r="T336" i="1"/>
  <c r="T332" i="1"/>
  <c r="T328" i="1"/>
  <c r="T324" i="1"/>
  <c r="T320" i="1"/>
  <c r="T316" i="1"/>
  <c r="T312" i="1"/>
  <c r="T308" i="1"/>
  <c r="T304" i="1"/>
  <c r="T300" i="1"/>
  <c r="T296" i="1"/>
  <c r="T292" i="1"/>
  <c r="T288" i="1"/>
  <c r="T284" i="1"/>
  <c r="T280" i="1"/>
  <c r="T276" i="1"/>
  <c r="T272" i="1"/>
  <c r="T268" i="1"/>
  <c r="T264" i="1"/>
  <c r="T260" i="1"/>
  <c r="T256" i="1"/>
  <c r="T252" i="1"/>
  <c r="T248" i="1"/>
  <c r="T244" i="1"/>
  <c r="T240" i="1"/>
  <c r="T236" i="1"/>
  <c r="T232" i="1"/>
  <c r="T228" i="1"/>
  <c r="T224" i="1"/>
  <c r="T220" i="1"/>
  <c r="T216" i="1"/>
  <c r="T212" i="1"/>
  <c r="T208" i="1"/>
  <c r="T204" i="1"/>
  <c r="T200" i="1"/>
  <c r="T196" i="1"/>
  <c r="T192" i="1"/>
  <c r="T188" i="1"/>
  <c r="T184" i="1"/>
  <c r="T180" i="1"/>
  <c r="T176" i="1"/>
  <c r="T172" i="1"/>
  <c r="T168" i="1"/>
  <c r="T164" i="1"/>
  <c r="T160" i="1"/>
  <c r="T156" i="1"/>
  <c r="T152" i="1"/>
  <c r="T148" i="1"/>
  <c r="T144" i="1"/>
  <c r="T140" i="1"/>
  <c r="T136" i="1"/>
  <c r="T132" i="1"/>
  <c r="T128" i="1"/>
  <c r="T124" i="1"/>
  <c r="T120" i="1"/>
  <c r="T116" i="1"/>
  <c r="T112" i="1"/>
  <c r="T108" i="1"/>
  <c r="T104" i="1"/>
  <c r="T100" i="1"/>
  <c r="T96" i="1"/>
  <c r="T92" i="1"/>
  <c r="T88" i="1"/>
  <c r="T84" i="1"/>
  <c r="T80" i="1"/>
  <c r="T76" i="1"/>
  <c r="T72" i="1"/>
  <c r="T68" i="1"/>
  <c r="T64" i="1"/>
  <c r="T60" i="1"/>
  <c r="T56" i="1"/>
  <c r="T52" i="1"/>
  <c r="T48" i="1"/>
  <c r="T44" i="1"/>
  <c r="T40" i="1"/>
  <c r="T36" i="1"/>
  <c r="T32" i="1"/>
  <c r="T28" i="1"/>
  <c r="T24" i="1"/>
  <c r="T20" i="1"/>
  <c r="T16" i="1"/>
  <c r="W1083" i="1"/>
  <c r="W1079" i="1"/>
  <c r="W1075" i="1"/>
  <c r="W1071" i="1"/>
  <c r="W1067" i="1"/>
  <c r="W1063" i="1"/>
  <c r="W1059" i="1"/>
  <c r="W1051" i="1"/>
  <c r="W1047" i="1"/>
  <c r="W1043" i="1"/>
  <c r="W1039" i="1"/>
  <c r="W1035" i="1"/>
  <c r="W1031" i="1"/>
  <c r="W1027" i="1"/>
  <c r="W1023" i="1"/>
  <c r="W1019" i="1"/>
  <c r="W1015" i="1"/>
  <c r="W1011" i="1"/>
  <c r="W1007" i="1"/>
  <c r="W1003" i="1"/>
  <c r="W999" i="1"/>
  <c r="W995" i="1"/>
  <c r="W991" i="1"/>
  <c r="W987" i="1"/>
  <c r="W983" i="1"/>
  <c r="W979" i="1"/>
  <c r="W975" i="1"/>
  <c r="W971" i="1"/>
  <c r="W967" i="1"/>
  <c r="W963" i="1"/>
  <c r="W959" i="1"/>
  <c r="W955" i="1"/>
  <c r="W951" i="1"/>
  <c r="W947" i="1"/>
  <c r="W939" i="1"/>
  <c r="W935" i="1"/>
  <c r="W931" i="1"/>
  <c r="W923" i="1"/>
  <c r="W919" i="1"/>
  <c r="W915" i="1"/>
  <c r="W911" i="1"/>
  <c r="W907" i="1"/>
  <c r="W903" i="1"/>
  <c r="W899" i="1"/>
  <c r="W895" i="1"/>
  <c r="W891" i="1"/>
  <c r="W887" i="1"/>
  <c r="W883" i="1"/>
  <c r="W879" i="1"/>
  <c r="W875" i="1"/>
  <c r="W871" i="1"/>
  <c r="W867" i="1"/>
  <c r="W863" i="1"/>
  <c r="W859" i="1"/>
  <c r="W855" i="1"/>
  <c r="W851" i="1"/>
  <c r="W847" i="1"/>
  <c r="W843" i="1"/>
  <c r="W839" i="1"/>
  <c r="W835" i="1"/>
  <c r="W831" i="1"/>
  <c r="W827" i="1"/>
  <c r="W823" i="1"/>
  <c r="W819" i="1"/>
  <c r="W815" i="1"/>
  <c r="W811" i="1"/>
  <c r="W807" i="1"/>
  <c r="W803" i="1"/>
  <c r="W795" i="1"/>
  <c r="W791" i="1"/>
  <c r="W787" i="1"/>
  <c r="W783" i="1"/>
  <c r="W779" i="1"/>
  <c r="W775" i="1"/>
  <c r="W771" i="1"/>
  <c r="W767" i="1"/>
  <c r="W763" i="1"/>
  <c r="W759" i="1"/>
  <c r="W755" i="1"/>
  <c r="W751" i="1"/>
  <c r="W747" i="1"/>
  <c r="W743" i="1"/>
  <c r="W739" i="1"/>
  <c r="W735" i="1"/>
  <c r="W731" i="1"/>
  <c r="W727" i="1"/>
  <c r="W723" i="1"/>
  <c r="W719" i="1"/>
  <c r="W715" i="1"/>
  <c r="W711" i="1"/>
  <c r="W707" i="1"/>
  <c r="W703" i="1"/>
  <c r="W699" i="1"/>
  <c r="W695" i="1"/>
  <c r="W691" i="1"/>
  <c r="W687" i="1"/>
  <c r="W683" i="1"/>
  <c r="W679" i="1"/>
  <c r="W675" i="1"/>
  <c r="W667" i="1"/>
  <c r="W663" i="1"/>
  <c r="W659" i="1"/>
  <c r="W655" i="1"/>
  <c r="W651" i="1"/>
  <c r="W647" i="1"/>
  <c r="W643" i="1"/>
  <c r="W639" i="1"/>
  <c r="W635" i="1"/>
  <c r="W631" i="1"/>
  <c r="W627" i="1"/>
  <c r="W623" i="1"/>
  <c r="W619" i="1"/>
  <c r="W615" i="1"/>
  <c r="W611" i="1"/>
  <c r="W607" i="1"/>
  <c r="W603" i="1"/>
  <c r="W599" i="1"/>
  <c r="W595" i="1"/>
  <c r="W591" i="1"/>
  <c r="W587" i="1"/>
  <c r="W583" i="1"/>
  <c r="W579" i="1"/>
  <c r="W575" i="1"/>
  <c r="W571" i="1"/>
  <c r="W567" i="1"/>
  <c r="W563" i="1"/>
  <c r="W559" i="1"/>
  <c r="W555" i="1"/>
  <c r="W551" i="1"/>
  <c r="W547" i="1"/>
  <c r="W539" i="1"/>
  <c r="W535" i="1"/>
  <c r="W531" i="1"/>
  <c r="W527" i="1"/>
  <c r="W523" i="1"/>
  <c r="W519" i="1"/>
  <c r="W515" i="1"/>
  <c r="W511" i="1"/>
  <c r="W507" i="1"/>
  <c r="W503" i="1"/>
  <c r="W499" i="1"/>
  <c r="W495" i="1"/>
  <c r="W491" i="1"/>
  <c r="W487" i="1"/>
  <c r="W483" i="1"/>
  <c r="W479" i="1"/>
  <c r="W475" i="1"/>
  <c r="W471" i="1"/>
  <c r="W467" i="1"/>
  <c r="W463" i="1"/>
  <c r="W459" i="1"/>
  <c r="W455" i="1"/>
  <c r="W451" i="1"/>
  <c r="W447" i="1"/>
  <c r="W443" i="1"/>
  <c r="W439" i="1"/>
  <c r="W435" i="1"/>
  <c r="W431" i="1"/>
  <c r="W423" i="1"/>
  <c r="W419" i="1"/>
  <c r="W411" i="1"/>
  <c r="W407" i="1"/>
  <c r="W403" i="1"/>
  <c r="W399" i="1"/>
  <c r="W395" i="1"/>
  <c r="W391" i="1"/>
  <c r="W387" i="1"/>
  <c r="W383" i="1"/>
  <c r="W2694" i="1"/>
  <c r="W2690" i="1"/>
  <c r="W2686" i="1"/>
  <c r="W2682" i="1"/>
  <c r="W2678" i="1"/>
  <c r="W2674" i="1"/>
  <c r="W2670" i="1"/>
  <c r="W2666" i="1"/>
  <c r="W2662" i="1"/>
  <c r="W2658" i="1"/>
  <c r="W2654" i="1"/>
  <c r="W2650" i="1"/>
  <c r="W2646" i="1"/>
  <c r="W2642" i="1"/>
  <c r="W2638" i="1"/>
  <c r="W2634" i="1"/>
  <c r="W2630" i="1"/>
  <c r="W2626" i="1"/>
  <c r="W2622" i="1"/>
  <c r="W2618" i="1"/>
  <c r="W2614" i="1"/>
  <c r="W2610" i="1"/>
  <c r="W2606" i="1"/>
  <c r="W2602" i="1"/>
  <c r="W2598" i="1"/>
  <c r="W2594" i="1"/>
  <c r="W2590" i="1"/>
  <c r="W2586" i="1"/>
  <c r="W2582" i="1"/>
  <c r="W2578" i="1"/>
  <c r="W2574" i="1"/>
  <c r="W2570" i="1"/>
  <c r="W2566" i="1"/>
  <c r="W2562" i="1"/>
  <c r="W2558" i="1"/>
  <c r="W2554" i="1"/>
  <c r="W2550" i="1"/>
  <c r="W2546" i="1"/>
  <c r="W2542" i="1"/>
  <c r="W2538" i="1"/>
  <c r="W2534" i="1"/>
  <c r="W2530" i="1"/>
  <c r="W2526" i="1"/>
  <c r="W2522" i="1"/>
  <c r="W2518" i="1"/>
  <c r="W2514" i="1"/>
  <c r="W2510" i="1"/>
  <c r="W2506" i="1"/>
  <c r="W2502" i="1"/>
  <c r="W2498" i="1"/>
  <c r="W2494" i="1"/>
  <c r="W2490" i="1"/>
  <c r="W2486" i="1"/>
  <c r="W2482" i="1"/>
  <c r="W2478" i="1"/>
  <c r="W2474" i="1"/>
  <c r="W2470" i="1"/>
  <c r="W2466" i="1"/>
  <c r="W2462" i="1"/>
  <c r="W2458" i="1"/>
  <c r="W2454" i="1"/>
  <c r="W2450" i="1"/>
  <c r="W2446" i="1"/>
  <c r="W2442" i="1"/>
  <c r="W2438" i="1"/>
  <c r="W2434" i="1"/>
  <c r="W2430" i="1"/>
  <c r="W2426" i="1"/>
  <c r="W2422" i="1"/>
  <c r="W2418" i="1"/>
  <c r="W2414" i="1"/>
  <c r="W2410" i="1"/>
  <c r="W2406" i="1"/>
  <c r="W2402" i="1"/>
  <c r="W2398" i="1"/>
  <c r="W2394" i="1"/>
  <c r="W2390" i="1"/>
  <c r="W2386" i="1"/>
  <c r="W2382" i="1"/>
  <c r="W2378" i="1"/>
  <c r="W2374" i="1"/>
  <c r="W2370" i="1"/>
  <c r="W2366" i="1"/>
  <c r="W2362" i="1"/>
  <c r="W2358" i="1"/>
  <c r="W2354" i="1"/>
  <c r="W2350" i="1"/>
  <c r="W2346" i="1"/>
  <c r="W2342" i="1"/>
  <c r="W2338" i="1"/>
  <c r="W2334" i="1"/>
  <c r="W2330" i="1"/>
  <c r="W2326" i="1"/>
  <c r="W2322" i="1"/>
  <c r="W2318" i="1"/>
  <c r="W2314" i="1"/>
  <c r="W2310" i="1"/>
  <c r="W2306" i="1"/>
  <c r="W2302" i="1"/>
  <c r="W2298" i="1"/>
  <c r="W2294" i="1"/>
  <c r="W2290" i="1"/>
  <c r="W2286" i="1"/>
  <c r="W2282" i="1"/>
  <c r="W2278" i="1"/>
  <c r="W2274" i="1"/>
  <c r="W2270" i="1"/>
  <c r="W2266" i="1"/>
  <c r="W2262" i="1"/>
  <c r="W2258" i="1"/>
  <c r="W2254" i="1"/>
  <c r="W2250" i="1"/>
  <c r="W2246" i="1"/>
  <c r="W2242" i="1"/>
  <c r="W2238" i="1"/>
  <c r="W2234" i="1"/>
  <c r="W2230" i="1"/>
  <c r="W2226" i="1"/>
  <c r="W2222" i="1"/>
  <c r="W2218" i="1"/>
  <c r="W2214" i="1"/>
  <c r="W2210" i="1"/>
  <c r="W2206" i="1"/>
  <c r="W2202" i="1"/>
  <c r="W2198" i="1"/>
  <c r="W2194" i="1"/>
  <c r="W2190" i="1"/>
  <c r="W2186" i="1"/>
  <c r="W2182" i="1"/>
  <c r="W2178" i="1"/>
  <c r="W2174" i="1"/>
  <c r="W2170" i="1"/>
  <c r="W2166" i="1"/>
  <c r="W2162" i="1"/>
  <c r="W2158" i="1"/>
  <c r="W2154" i="1"/>
  <c r="W2150" i="1"/>
  <c r="W2146" i="1"/>
  <c r="W2142" i="1"/>
  <c r="W2138" i="1"/>
  <c r="W2134" i="1"/>
  <c r="W2130" i="1"/>
  <c r="W2126" i="1"/>
  <c r="W2122" i="1"/>
  <c r="W2118" i="1"/>
  <c r="W2114" i="1"/>
  <c r="W2110" i="1"/>
  <c r="W2106" i="1"/>
  <c r="W2102" i="1"/>
  <c r="W2098" i="1"/>
  <c r="W2094" i="1"/>
  <c r="W2090" i="1"/>
  <c r="W2086" i="1"/>
  <c r="W2082" i="1"/>
  <c r="W2078" i="1"/>
  <c r="W2074" i="1"/>
  <c r="W2070" i="1"/>
  <c r="W2066" i="1"/>
  <c r="W2062" i="1"/>
  <c r="W2058" i="1"/>
  <c r="W2054" i="1"/>
  <c r="W2050" i="1"/>
  <c r="W2046" i="1"/>
  <c r="W2042" i="1"/>
  <c r="W2038" i="1"/>
  <c r="W2034" i="1"/>
  <c r="W2030" i="1"/>
  <c r="W2026" i="1"/>
  <c r="W2022" i="1"/>
  <c r="W2018" i="1"/>
  <c r="W2014" i="1"/>
  <c r="W2010" i="1"/>
  <c r="W2006" i="1"/>
  <c r="W2002" i="1"/>
  <c r="W1998" i="1"/>
  <c r="W1994" i="1"/>
  <c r="W1990" i="1"/>
  <c r="W1986" i="1"/>
  <c r="W1982" i="1"/>
  <c r="W1978" i="1"/>
  <c r="W1974" i="1"/>
  <c r="W1970" i="1"/>
  <c r="W1966" i="1"/>
  <c r="W1962" i="1"/>
  <c r="W1958" i="1"/>
  <c r="W1954" i="1"/>
  <c r="W1950" i="1"/>
  <c r="W1946" i="1"/>
  <c r="W1942" i="1"/>
  <c r="W1938" i="1"/>
  <c r="W1934" i="1"/>
  <c r="W1930" i="1"/>
  <c r="W1926" i="1"/>
  <c r="W1922" i="1"/>
  <c r="W1918" i="1"/>
  <c r="W1914" i="1"/>
  <c r="W1910" i="1"/>
  <c r="W1906" i="1"/>
  <c r="W1902" i="1"/>
  <c r="W1898" i="1"/>
  <c r="W1894" i="1"/>
  <c r="W1890" i="1"/>
  <c r="W1886" i="1"/>
  <c r="W1882" i="1"/>
  <c r="W1878" i="1"/>
  <c r="W1874" i="1"/>
  <c r="W1870" i="1"/>
  <c r="W1866" i="1"/>
  <c r="W1862" i="1"/>
  <c r="W1850" i="1"/>
  <c r="W1846" i="1"/>
  <c r="W1842" i="1"/>
  <c r="W1834" i="1"/>
  <c r="W1830" i="1"/>
  <c r="W1818" i="1"/>
  <c r="W1814" i="1"/>
  <c r="W1810" i="1"/>
  <c r="W1802" i="1"/>
  <c r="W1798" i="1"/>
  <c r="W1786" i="1"/>
  <c r="W1782" i="1"/>
  <c r="W1778" i="1"/>
  <c r="W1770" i="1"/>
  <c r="W1766" i="1"/>
  <c r="W1754" i="1"/>
  <c r="W1750" i="1"/>
  <c r="W1746" i="1"/>
  <c r="W1738" i="1"/>
  <c r="W1734" i="1"/>
  <c r="W1722" i="1"/>
  <c r="W1718" i="1"/>
  <c r="W1714" i="1"/>
  <c r="W1706" i="1"/>
  <c r="W1702" i="1"/>
  <c r="W1690" i="1"/>
  <c r="W1686" i="1"/>
  <c r="W1682" i="1"/>
  <c r="W1674" i="1"/>
  <c r="W1670" i="1"/>
  <c r="W1658" i="1"/>
  <c r="W1654" i="1"/>
  <c r="W1650" i="1"/>
  <c r="W1642" i="1"/>
  <c r="W1638" i="1"/>
  <c r="W1626" i="1"/>
  <c r="W1622" i="1"/>
  <c r="W1618" i="1"/>
  <c r="W1614" i="1"/>
  <c r="W1610" i="1"/>
  <c r="W1606" i="1"/>
  <c r="W1602" i="1"/>
  <c r="W1598" i="1"/>
  <c r="W1594" i="1"/>
  <c r="W1590" i="1"/>
  <c r="W1586" i="1"/>
  <c r="W1582" i="1"/>
  <c r="W1578" i="1"/>
  <c r="W1574" i="1"/>
  <c r="W1570" i="1"/>
  <c r="W1566" i="1"/>
  <c r="W1562" i="1"/>
  <c r="W1558" i="1"/>
  <c r="W1554" i="1"/>
  <c r="W1550" i="1"/>
  <c r="W1546" i="1"/>
  <c r="W1542" i="1"/>
  <c r="W1538" i="1"/>
  <c r="W1534" i="1"/>
  <c r="W1530" i="1"/>
  <c r="W1526" i="1"/>
  <c r="W1522" i="1"/>
  <c r="W1518" i="1"/>
  <c r="W1514" i="1"/>
  <c r="W1510" i="1"/>
  <c r="W1506" i="1"/>
  <c r="W1502" i="1"/>
  <c r="W1498" i="1"/>
  <c r="W1494" i="1"/>
  <c r="W1490" i="1"/>
  <c r="W1486" i="1"/>
  <c r="W1482" i="1"/>
  <c r="W1478" i="1"/>
  <c r="W1474" i="1"/>
  <c r="W1470" i="1"/>
  <c r="W1466" i="1"/>
  <c r="W1462" i="1"/>
  <c r="W1458" i="1"/>
  <c r="W1454" i="1"/>
  <c r="W1450" i="1"/>
  <c r="W1446" i="1"/>
  <c r="W1442" i="1"/>
  <c r="W1438" i="1"/>
  <c r="W1434" i="1"/>
  <c r="W1430" i="1"/>
  <c r="W1426" i="1"/>
  <c r="W1422" i="1"/>
  <c r="V2" i="1"/>
  <c r="W1418" i="1"/>
  <c r="W1414" i="1"/>
  <c r="W1410" i="1"/>
  <c r="W1406" i="1"/>
  <c r="W1402" i="1"/>
  <c r="W1398" i="1"/>
  <c r="W1394" i="1"/>
  <c r="W1390" i="1"/>
  <c r="W1386" i="1"/>
  <c r="W1382" i="1"/>
  <c r="W1378" i="1"/>
  <c r="W1374" i="1"/>
  <c r="W1370" i="1"/>
  <c r="W1366" i="1"/>
  <c r="W1362" i="1"/>
  <c r="W1358" i="1"/>
  <c r="W1354" i="1"/>
  <c r="W1350" i="1"/>
  <c r="W1346" i="1"/>
  <c r="W1342" i="1"/>
  <c r="W1338" i="1"/>
  <c r="W1334" i="1"/>
  <c r="W1330" i="1"/>
  <c r="W1326" i="1"/>
  <c r="W1322" i="1"/>
  <c r="W1318" i="1"/>
  <c r="W1314" i="1"/>
  <c r="W1310" i="1"/>
  <c r="W1306" i="1"/>
  <c r="W1302" i="1"/>
  <c r="W1298" i="1"/>
  <c r="W1294" i="1"/>
  <c r="W1290" i="1"/>
  <c r="W1286" i="1"/>
  <c r="W1282" i="1"/>
  <c r="W1278" i="1"/>
  <c r="W1274" i="1"/>
  <c r="W1270" i="1"/>
  <c r="W1266" i="1"/>
  <c r="W1262" i="1"/>
  <c r="W1258" i="1"/>
  <c r="W1254" i="1"/>
  <c r="W1250" i="1"/>
  <c r="W1246" i="1"/>
  <c r="W1242" i="1"/>
  <c r="W1238" i="1"/>
  <c r="W1234" i="1"/>
  <c r="W1230" i="1"/>
  <c r="W1226" i="1"/>
  <c r="W1222" i="1"/>
  <c r="W1218" i="1"/>
  <c r="W1214" i="1"/>
  <c r="W1210" i="1"/>
  <c r="W1206" i="1"/>
  <c r="W1202" i="1"/>
  <c r="W1198" i="1"/>
  <c r="W1194" i="1"/>
  <c r="W1190" i="1"/>
  <c r="W1186" i="1"/>
  <c r="W1182" i="1"/>
  <c r="W1178" i="1"/>
  <c r="W1174" i="1"/>
  <c r="W1170" i="1"/>
  <c r="W1166" i="1"/>
  <c r="W1162" i="1"/>
  <c r="W1158" i="1"/>
  <c r="W1154" i="1"/>
  <c r="W1150" i="1"/>
  <c r="W1146" i="1"/>
  <c r="W1142" i="1"/>
  <c r="W1138" i="1"/>
  <c r="W1134" i="1"/>
  <c r="W1130" i="1"/>
  <c r="W1126" i="1"/>
  <c r="W1122" i="1"/>
  <c r="W1118" i="1"/>
  <c r="W1114" i="1"/>
  <c r="W1110" i="1"/>
  <c r="W1106" i="1"/>
  <c r="W1102" i="1"/>
  <c r="W1098" i="1"/>
  <c r="W1094" i="1"/>
  <c r="W1090" i="1"/>
  <c r="W1086" i="1"/>
  <c r="W1082" i="1"/>
  <c r="W1078" i="1"/>
  <c r="W1074" i="1"/>
  <c r="W1070" i="1"/>
  <c r="W1066" i="1"/>
  <c r="W1062" i="1"/>
  <c r="W1058" i="1"/>
  <c r="W1054" i="1"/>
  <c r="W1050" i="1"/>
  <c r="W1046" i="1"/>
  <c r="W1042" i="1"/>
  <c r="W1038" i="1"/>
  <c r="W1034" i="1"/>
  <c r="W1030" i="1"/>
  <c r="W1026" i="1"/>
  <c r="W1022" i="1"/>
  <c r="W1018" i="1"/>
  <c r="W1014" i="1"/>
  <c r="W1010" i="1"/>
  <c r="W1006" i="1"/>
  <c r="W1002" i="1"/>
  <c r="W998" i="1"/>
  <c r="W994" i="1"/>
  <c r="W990" i="1"/>
  <c r="W986" i="1"/>
  <c r="W982" i="1"/>
  <c r="W978" i="1"/>
  <c r="W974" i="1"/>
  <c r="W970" i="1"/>
  <c r="W966" i="1"/>
  <c r="W962" i="1"/>
  <c r="W958" i="1"/>
  <c r="W954" i="1"/>
  <c r="W950" i="1"/>
  <c r="W946" i="1"/>
  <c r="W942" i="1"/>
  <c r="W938" i="1"/>
  <c r="W934" i="1"/>
  <c r="W930" i="1"/>
  <c r="W926" i="1"/>
  <c r="W922" i="1"/>
  <c r="W918" i="1"/>
  <c r="W914" i="1"/>
  <c r="W910" i="1"/>
  <c r="W906" i="1"/>
  <c r="W902" i="1"/>
  <c r="W898" i="1"/>
  <c r="W894" i="1"/>
  <c r="W890" i="1"/>
  <c r="W886" i="1"/>
  <c r="W882" i="1"/>
  <c r="W878" i="1"/>
  <c r="W874" i="1"/>
  <c r="W870" i="1"/>
  <c r="W866" i="1"/>
  <c r="W862" i="1"/>
  <c r="W858" i="1"/>
  <c r="W854" i="1"/>
  <c r="W850" i="1"/>
  <c r="W846" i="1"/>
  <c r="W842" i="1"/>
  <c r="W838" i="1"/>
  <c r="W834" i="1"/>
  <c r="W830" i="1"/>
  <c r="W826" i="1"/>
  <c r="W822" i="1"/>
  <c r="W818" i="1"/>
  <c r="W814" i="1"/>
  <c r="W810" i="1"/>
  <c r="W806" i="1"/>
  <c r="W802" i="1"/>
  <c r="W798" i="1"/>
  <c r="W794" i="1"/>
  <c r="W790" i="1"/>
  <c r="W786" i="1"/>
  <c r="W782" i="1"/>
  <c r="W778" i="1"/>
  <c r="W774" i="1"/>
  <c r="W770" i="1"/>
  <c r="W766" i="1"/>
  <c r="W762" i="1"/>
  <c r="W758" i="1"/>
  <c r="W754" i="1"/>
  <c r="W750" i="1"/>
  <c r="W746" i="1"/>
  <c r="W742" i="1"/>
  <c r="W738" i="1"/>
  <c r="W734" i="1"/>
  <c r="W730" i="1"/>
  <c r="W726" i="1"/>
  <c r="W722" i="1"/>
  <c r="W718" i="1"/>
  <c r="W714" i="1"/>
  <c r="W710" i="1"/>
  <c r="W706" i="1"/>
  <c r="W702" i="1"/>
  <c r="W698" i="1"/>
  <c r="W694" i="1"/>
  <c r="W690" i="1"/>
  <c r="W686" i="1"/>
  <c r="W682" i="1"/>
  <c r="W678" i="1"/>
  <c r="W674" i="1"/>
  <c r="W670" i="1"/>
  <c r="W666" i="1"/>
  <c r="W662" i="1"/>
  <c r="W658" i="1"/>
  <c r="W654" i="1"/>
  <c r="W650" i="1"/>
  <c r="W646" i="1"/>
  <c r="W642" i="1"/>
  <c r="W638" i="1"/>
  <c r="W634" i="1"/>
  <c r="W630" i="1"/>
  <c r="W626" i="1"/>
  <c r="W622" i="1"/>
  <c r="W618" i="1"/>
  <c r="W614" i="1"/>
  <c r="W610" i="1"/>
  <c r="W606" i="1"/>
  <c r="W602" i="1"/>
  <c r="W598" i="1"/>
  <c r="W594" i="1"/>
  <c r="W590" i="1"/>
  <c r="W586" i="1"/>
  <c r="W582" i="1"/>
  <c r="W578" i="1"/>
  <c r="W574" i="1"/>
  <c r="W570" i="1"/>
  <c r="W566" i="1"/>
  <c r="W562" i="1"/>
  <c r="W558" i="1"/>
  <c r="W554" i="1"/>
  <c r="W550" i="1"/>
  <c r="W546" i="1"/>
  <c r="W542" i="1"/>
  <c r="W538" i="1"/>
  <c r="W534" i="1"/>
  <c r="W530" i="1"/>
  <c r="W526" i="1"/>
  <c r="W522" i="1"/>
  <c r="W518" i="1"/>
  <c r="W514" i="1"/>
  <c r="W510" i="1"/>
  <c r="W506" i="1"/>
  <c r="W502" i="1"/>
  <c r="W498" i="1"/>
  <c r="W494" i="1"/>
  <c r="W490" i="1"/>
  <c r="W486" i="1"/>
  <c r="W482" i="1"/>
  <c r="W478" i="1"/>
  <c r="W474" i="1"/>
  <c r="W470" i="1"/>
  <c r="W466" i="1"/>
  <c r="W462" i="1"/>
  <c r="W458" i="1"/>
  <c r="W454" i="1"/>
  <c r="W450" i="1"/>
  <c r="W446" i="1"/>
  <c r="W442" i="1"/>
  <c r="W438" i="1"/>
  <c r="W434" i="1"/>
  <c r="W430" i="1"/>
  <c r="W426" i="1"/>
  <c r="W422" i="1"/>
  <c r="W418" i="1"/>
  <c r="W414" i="1"/>
  <c r="W410" i="1"/>
  <c r="W406" i="1"/>
  <c r="W402" i="1"/>
  <c r="W379" i="1"/>
  <c r="W375" i="1"/>
  <c r="W371" i="1"/>
  <c r="W367" i="1"/>
  <c r="W363" i="1"/>
  <c r="W359" i="1"/>
  <c r="W355" i="1"/>
  <c r="W351" i="1"/>
  <c r="W347" i="1"/>
  <c r="W343" i="1"/>
  <c r="W339" i="1"/>
  <c r="W335" i="1"/>
  <c r="W331" i="1"/>
  <c r="W327" i="1"/>
  <c r="W323" i="1"/>
  <c r="W319" i="1"/>
  <c r="W315" i="1"/>
  <c r="W311" i="1"/>
  <c r="W307" i="1"/>
  <c r="W303" i="1"/>
  <c r="W299" i="1"/>
  <c r="W295" i="1"/>
  <c r="W291" i="1"/>
  <c r="W283" i="1"/>
  <c r="W279" i="1"/>
  <c r="W275" i="1"/>
  <c r="W271" i="1"/>
  <c r="W267" i="1"/>
  <c r="W263" i="1"/>
  <c r="W259" i="1"/>
  <c r="W255" i="1"/>
  <c r="W251" i="1"/>
  <c r="W247" i="1"/>
  <c r="W243" i="1"/>
  <c r="W239" i="1"/>
  <c r="W235" i="1"/>
  <c r="W231" i="1"/>
  <c r="W227" i="1"/>
  <c r="W223" i="1"/>
  <c r="W219" i="1"/>
  <c r="W215" i="1"/>
  <c r="W211" i="1"/>
  <c r="W207" i="1"/>
  <c r="W203" i="1"/>
  <c r="W199" i="1"/>
  <c r="W195" i="1"/>
  <c r="W191" i="1"/>
  <c r="W187" i="1"/>
  <c r="W183" i="1"/>
  <c r="W179" i="1"/>
  <c r="W175" i="1"/>
  <c r="W171" i="1"/>
  <c r="W167" i="1"/>
  <c r="W163" i="1"/>
  <c r="W155" i="1"/>
  <c r="W151" i="1"/>
  <c r="W147" i="1"/>
  <c r="W143" i="1"/>
  <c r="W139" i="1"/>
  <c r="W135" i="1"/>
  <c r="W131" i="1"/>
  <c r="W127" i="1"/>
  <c r="W123" i="1"/>
  <c r="W119" i="1"/>
  <c r="W115" i="1"/>
  <c r="W111" i="1"/>
  <c r="W107" i="1"/>
  <c r="W103" i="1"/>
  <c r="W99" i="1"/>
  <c r="W95" i="1"/>
  <c r="W91" i="1"/>
  <c r="W87" i="1"/>
  <c r="W83" i="1"/>
  <c r="W79" i="1"/>
  <c r="W75" i="1"/>
  <c r="W71" i="1"/>
  <c r="W67" i="1"/>
  <c r="W63" i="1"/>
  <c r="W59" i="1"/>
  <c r="W55" i="1"/>
  <c r="W51" i="1"/>
  <c r="W47" i="1"/>
  <c r="W43" i="1"/>
  <c r="W39" i="1"/>
  <c r="W27" i="1"/>
  <c r="W398" i="1"/>
  <c r="W394" i="1"/>
  <c r="W390" i="1"/>
  <c r="W386" i="1"/>
  <c r="W382" i="1"/>
  <c r="W378" i="1"/>
  <c r="W374" i="1"/>
  <c r="W370" i="1"/>
  <c r="W366" i="1"/>
  <c r="W362" i="1"/>
  <c r="W358" i="1"/>
  <c r="W354" i="1"/>
  <c r="W350" i="1"/>
  <c r="W346" i="1"/>
  <c r="V3171" i="1"/>
  <c r="V3151" i="1"/>
  <c r="V3123" i="1"/>
  <c r="V3103" i="1"/>
  <c r="V3083" i="1"/>
  <c r="V3051" i="1"/>
  <c r="V3027" i="1"/>
  <c r="V2999" i="1"/>
  <c r="V2979" i="1"/>
  <c r="V2975" i="1"/>
  <c r="V2971" i="1"/>
  <c r="V2967" i="1"/>
  <c r="V2963" i="1"/>
  <c r="V2959" i="1"/>
  <c r="V2955" i="1"/>
  <c r="V2951" i="1"/>
  <c r="V2947" i="1"/>
  <c r="V2943" i="1"/>
  <c r="V2939" i="1"/>
  <c r="V2935" i="1"/>
  <c r="V2931" i="1"/>
  <c r="V2927" i="1"/>
  <c r="V2923" i="1"/>
  <c r="V2919" i="1"/>
  <c r="V2915" i="1"/>
  <c r="V2911" i="1"/>
  <c r="V2907" i="1"/>
  <c r="V2903" i="1"/>
  <c r="V2899" i="1"/>
  <c r="V2895" i="1"/>
  <c r="V2891" i="1"/>
  <c r="V2887" i="1"/>
  <c r="V2883" i="1"/>
  <c r="V2879" i="1"/>
  <c r="V2875" i="1"/>
  <c r="V2871" i="1"/>
  <c r="V2867" i="1"/>
  <c r="V2863" i="1"/>
  <c r="V2859" i="1"/>
  <c r="V2855" i="1"/>
  <c r="V2851" i="1"/>
  <c r="V2847" i="1"/>
  <c r="V2843" i="1"/>
  <c r="V2839" i="1"/>
  <c r="V2827" i="1"/>
  <c r="V2823" i="1"/>
  <c r="V2819" i="1"/>
  <c r="V2815" i="1"/>
  <c r="V2811" i="1"/>
  <c r="V2807" i="1"/>
  <c r="V2803" i="1"/>
  <c r="V2799" i="1"/>
  <c r="V2795" i="1"/>
  <c r="V2791" i="1"/>
  <c r="V2787" i="1"/>
  <c r="V2783" i="1"/>
  <c r="V2779" i="1"/>
  <c r="V2775" i="1"/>
  <c r="V2771" i="1"/>
  <c r="V2767" i="1"/>
  <c r="V2763" i="1"/>
  <c r="V2759" i="1"/>
  <c r="V2755" i="1"/>
  <c r="V2751" i="1"/>
  <c r="V2747" i="1"/>
  <c r="V2743" i="1"/>
  <c r="V2739" i="1"/>
  <c r="V2735" i="1"/>
  <c r="V2731" i="1"/>
  <c r="V2727" i="1"/>
  <c r="V2723" i="1"/>
  <c r="V2719" i="1"/>
  <c r="V2715" i="1"/>
  <c r="V2711" i="1"/>
  <c r="V2707" i="1"/>
  <c r="V2703" i="1"/>
  <c r="V2699" i="1"/>
  <c r="V2695" i="1"/>
  <c r="V2691" i="1"/>
  <c r="V2687" i="1"/>
  <c r="V2683" i="1"/>
  <c r="V2679" i="1"/>
  <c r="V2675" i="1"/>
  <c r="V2671" i="1"/>
  <c r="V2667" i="1"/>
  <c r="V2663" i="1"/>
  <c r="V2659" i="1"/>
  <c r="V2655" i="1"/>
  <c r="V2651" i="1"/>
  <c r="V2647" i="1"/>
  <c r="V2643" i="1"/>
  <c r="V2639" i="1"/>
  <c r="V2635" i="1"/>
  <c r="V2631" i="1"/>
  <c r="V2627" i="1"/>
  <c r="V2623" i="1"/>
  <c r="V2619" i="1"/>
  <c r="V2615" i="1"/>
  <c r="V2611" i="1"/>
  <c r="V2607" i="1"/>
  <c r="V2603" i="1"/>
  <c r="V2599" i="1"/>
  <c r="V2595" i="1"/>
  <c r="V2591" i="1"/>
  <c r="V2587" i="1"/>
  <c r="V2583" i="1"/>
  <c r="V2579" i="1"/>
  <c r="V2575" i="1"/>
  <c r="V2571" i="1"/>
  <c r="V2567" i="1"/>
  <c r="V2563" i="1"/>
  <c r="V2559" i="1"/>
  <c r="V2555" i="1"/>
  <c r="V2551" i="1"/>
  <c r="V3179" i="1"/>
  <c r="V3163" i="1"/>
  <c r="V3155" i="1"/>
  <c r="V3147" i="1"/>
  <c r="V3135" i="1"/>
  <c r="V3127" i="1"/>
  <c r="V3115" i="1"/>
  <c r="V3107" i="1"/>
  <c r="V3099" i="1"/>
  <c r="V3091" i="1"/>
  <c r="V3079" i="1"/>
  <c r="V3071" i="1"/>
  <c r="V3063" i="1"/>
  <c r="V3055" i="1"/>
  <c r="V3043" i="1"/>
  <c r="V3035" i="1"/>
  <c r="V3023" i="1"/>
  <c r="V3015" i="1"/>
  <c r="V3003" i="1"/>
  <c r="V2991" i="1"/>
  <c r="V2983" i="1"/>
  <c r="V2835" i="1"/>
  <c r="V3175" i="1"/>
  <c r="V3167" i="1"/>
  <c r="V3159" i="1"/>
  <c r="V3143" i="1"/>
  <c r="V3139" i="1"/>
  <c r="V3131" i="1"/>
  <c r="V3119" i="1"/>
  <c r="V3111" i="1"/>
  <c r="V3095" i="1"/>
  <c r="V3087" i="1"/>
  <c r="V3075" i="1"/>
  <c r="V3067" i="1"/>
  <c r="V3059" i="1"/>
  <c r="V3047" i="1"/>
  <c r="V3039" i="1"/>
  <c r="V3031" i="1"/>
  <c r="V3019" i="1"/>
  <c r="V3011" i="1"/>
  <c r="V3007" i="1"/>
  <c r="V2995" i="1"/>
  <c r="V2987" i="1"/>
  <c r="V2831" i="1"/>
  <c r="V2531" i="1"/>
  <c r="V2519" i="1"/>
  <c r="V2503" i="1"/>
  <c r="V2479" i="1"/>
  <c r="V2455" i="1"/>
  <c r="V2435" i="1"/>
  <c r="V2419" i="1"/>
  <c r="V2399" i="1"/>
  <c r="V2371" i="1"/>
  <c r="V2351" i="1"/>
  <c r="V2331" i="1"/>
  <c r="V2307" i="1"/>
  <c r="V2291" i="1"/>
  <c r="V2263" i="1"/>
  <c r="V2251" i="1"/>
  <c r="V2231" i="1"/>
  <c r="V2211" i="1"/>
  <c r="V2187" i="1"/>
  <c r="V2167" i="1"/>
  <c r="V2139" i="1"/>
  <c r="V2123" i="1"/>
  <c r="V2099" i="1"/>
  <c r="V2083" i="1"/>
  <c r="V2067" i="1"/>
  <c r="V2047" i="1"/>
  <c r="V2023" i="1"/>
  <c r="V2003" i="1"/>
  <c r="V1979" i="1"/>
  <c r="V1955" i="1"/>
  <c r="V1935" i="1"/>
  <c r="V1915" i="1"/>
  <c r="V1899" i="1"/>
  <c r="V1879" i="1"/>
  <c r="V1859" i="1"/>
  <c r="V1843" i="1"/>
  <c r="V1827" i="1"/>
  <c r="V1803" i="1"/>
  <c r="V1783" i="1"/>
  <c r="V1767" i="1"/>
  <c r="V1755" i="1"/>
  <c r="V1739" i="1"/>
  <c r="V1715" i="1"/>
  <c r="V1695" i="1"/>
  <c r="V1675" i="1"/>
  <c r="V1655" i="1"/>
  <c r="V1627" i="1"/>
  <c r="V1607" i="1"/>
  <c r="V1587" i="1"/>
  <c r="V1563" i="1"/>
  <c r="V1539" i="1"/>
  <c r="V1523" i="1"/>
  <c r="V1499" i="1"/>
  <c r="V1483" i="1"/>
  <c r="V1467" i="1"/>
  <c r="V1443" i="1"/>
  <c r="V1427" i="1"/>
  <c r="V1411" i="1"/>
  <c r="V1399" i="1"/>
  <c r="V1387" i="1"/>
  <c r="V1367" i="1"/>
  <c r="V1343" i="1"/>
  <c r="V1327" i="1"/>
  <c r="V1303" i="1"/>
  <c r="V1283" i="1"/>
  <c r="V1259" i="1"/>
  <c r="V1235" i="1"/>
  <c r="V1215" i="1"/>
  <c r="V1195" i="1"/>
  <c r="V1183" i="1"/>
  <c r="V1155" i="1"/>
  <c r="V1127" i="1"/>
  <c r="V995" i="1"/>
  <c r="V983" i="1"/>
  <c r="V967" i="1"/>
  <c r="V955" i="1"/>
  <c r="V935" i="1"/>
  <c r="V907" i="1"/>
  <c r="V883" i="1"/>
  <c r="V871" i="1"/>
  <c r="V843" i="1"/>
  <c r="V815" i="1"/>
  <c r="V795" i="1"/>
  <c r="V767" i="1"/>
  <c r="V747" i="1"/>
  <c r="V727" i="1"/>
  <c r="V707" i="1"/>
  <c r="V687" i="1"/>
  <c r="V671" i="1"/>
  <c r="V655" i="1"/>
  <c r="V627" i="1"/>
  <c r="V607" i="1"/>
  <c r="V579" i="1"/>
  <c r="V567" i="1"/>
  <c r="V547" i="1"/>
  <c r="V523" i="1"/>
  <c r="V507" i="1"/>
  <c r="V495" i="1"/>
  <c r="V471" i="1"/>
  <c r="V443" i="1"/>
  <c r="V423" i="1"/>
  <c r="V403" i="1"/>
  <c r="V379" i="1"/>
  <c r="V363" i="1"/>
  <c r="V339" i="1"/>
  <c r="V323" i="1"/>
  <c r="V295" i="1"/>
  <c r="V275" i="1"/>
  <c r="V255" i="1"/>
  <c r="V231" i="1"/>
  <c r="V207" i="1"/>
  <c r="V183" i="1"/>
  <c r="V167" i="1"/>
  <c r="V139" i="1"/>
  <c r="V127" i="1"/>
  <c r="V115" i="1"/>
  <c r="V95" i="1"/>
  <c r="V71" i="1"/>
  <c r="V47" i="1"/>
  <c r="V2547" i="1"/>
  <c r="V2539" i="1"/>
  <c r="V2527" i="1"/>
  <c r="V2515" i="1"/>
  <c r="V2507" i="1"/>
  <c r="V2495" i="1"/>
  <c r="V2487" i="1"/>
  <c r="V2475" i="1"/>
  <c r="V2467" i="1"/>
  <c r="V2459" i="1"/>
  <c r="V2447" i="1"/>
  <c r="V2439" i="1"/>
  <c r="V2427" i="1"/>
  <c r="V2415" i="1"/>
  <c r="V2407" i="1"/>
  <c r="V2395" i="1"/>
  <c r="V2387" i="1"/>
  <c r="V2375" i="1"/>
  <c r="V2363" i="1"/>
  <c r="V2355" i="1"/>
  <c r="V2343" i="1"/>
  <c r="V2335" i="1"/>
  <c r="V2323" i="1"/>
  <c r="V2315" i="1"/>
  <c r="V2303" i="1"/>
  <c r="V2295" i="1"/>
  <c r="V2283" i="1"/>
  <c r="V2275" i="1"/>
  <c r="V2267" i="1"/>
  <c r="V2255" i="1"/>
  <c r="V2243" i="1"/>
  <c r="V2235" i="1"/>
  <c r="V2223" i="1"/>
  <c r="V2215" i="1"/>
  <c r="V2203" i="1"/>
  <c r="V2195" i="1"/>
  <c r="V2183" i="1"/>
  <c r="V2175" i="1"/>
  <c r="V2163" i="1"/>
  <c r="V2155" i="1"/>
  <c r="V2147" i="1"/>
  <c r="V2135" i="1"/>
  <c r="V2127" i="1"/>
  <c r="V2115" i="1"/>
  <c r="V2107" i="1"/>
  <c r="V2095" i="1"/>
  <c r="V2087" i="1"/>
  <c r="V2075" i="1"/>
  <c r="V2063" i="1"/>
  <c r="V2055" i="1"/>
  <c r="V2043" i="1"/>
  <c r="V2035" i="1"/>
  <c r="V2027" i="1"/>
  <c r="V2015" i="1"/>
  <c r="V2007" i="1"/>
  <c r="V1995" i="1"/>
  <c r="V1987" i="1"/>
  <c r="V1975" i="1"/>
  <c r="V1967" i="1"/>
  <c r="V1959" i="1"/>
  <c r="V1947" i="1"/>
  <c r="V1939" i="1"/>
  <c r="V1927" i="1"/>
  <c r="V1919" i="1"/>
  <c r="V1907" i="1"/>
  <c r="V1895" i="1"/>
  <c r="V1887" i="1"/>
  <c r="V1875" i="1"/>
  <c r="V1867" i="1"/>
  <c r="V1855" i="1"/>
  <c r="V1847" i="1"/>
  <c r="V1835" i="1"/>
  <c r="V1823" i="1"/>
  <c r="V1815" i="1"/>
  <c r="V1807" i="1"/>
  <c r="V1795" i="1"/>
  <c r="V1787" i="1"/>
  <c r="V1775" i="1"/>
  <c r="V1763" i="1"/>
  <c r="V1751" i="1"/>
  <c r="V1743" i="1"/>
  <c r="V1731" i="1"/>
  <c r="V1723" i="1"/>
  <c r="V1707" i="1"/>
  <c r="V1703" i="1"/>
  <c r="V1691" i="1"/>
  <c r="V1683" i="1"/>
  <c r="V1671" i="1"/>
  <c r="V1659" i="1"/>
  <c r="V1647" i="1"/>
  <c r="V1639" i="1"/>
  <c r="V1631" i="1"/>
  <c r="V1619" i="1"/>
  <c r="V1611" i="1"/>
  <c r="V1599" i="1"/>
  <c r="V1591" i="1"/>
  <c r="V1583" i="1"/>
  <c r="V1575" i="1"/>
  <c r="V1567" i="1"/>
  <c r="V1555" i="1"/>
  <c r="V1547" i="1"/>
  <c r="V1535" i="1"/>
  <c r="V1527" i="1"/>
  <c r="V1515" i="1"/>
  <c r="V1507" i="1"/>
  <c r="V1495" i="1"/>
  <c r="V1487" i="1"/>
  <c r="V1475" i="1"/>
  <c r="V1463" i="1"/>
  <c r="V1455" i="1"/>
  <c r="V1447" i="1"/>
  <c r="V1435" i="1"/>
  <c r="V1423" i="1"/>
  <c r="V1415" i="1"/>
  <c r="V1403" i="1"/>
  <c r="V1391" i="1"/>
  <c r="V1379" i="1"/>
  <c r="V1371" i="1"/>
  <c r="V1359" i="1"/>
  <c r="V1351" i="1"/>
  <c r="V1339" i="1"/>
  <c r="V1331" i="1"/>
  <c r="V1319" i="1"/>
  <c r="V1311" i="1"/>
  <c r="V1299" i="1"/>
  <c r="V1291" i="1"/>
  <c r="V1279" i="1"/>
  <c r="V1271" i="1"/>
  <c r="V1263" i="1"/>
  <c r="V1251" i="1"/>
  <c r="V1243" i="1"/>
  <c r="V1231" i="1"/>
  <c r="V1219" i="1"/>
  <c r="V1211" i="1"/>
  <c r="V1199" i="1"/>
  <c r="V1187" i="1"/>
  <c r="V1175" i="1"/>
  <c r="V1167" i="1"/>
  <c r="V1159" i="1"/>
  <c r="V1147" i="1"/>
  <c r="V1139" i="1"/>
  <c r="V1131" i="1"/>
  <c r="V1119" i="1"/>
  <c r="V1111" i="1"/>
  <c r="V1103" i="1"/>
  <c r="V1095" i="1"/>
  <c r="V1087" i="1"/>
  <c r="V1079" i="1"/>
  <c r="V1071" i="1"/>
  <c r="V1063" i="1"/>
  <c r="V1055" i="1"/>
  <c r="V1047" i="1"/>
  <c r="V1039" i="1"/>
  <c r="V1031" i="1"/>
  <c r="V1023" i="1"/>
  <c r="V1015" i="1"/>
  <c r="V1011" i="1"/>
  <c r="V1003" i="1"/>
  <c r="V999" i="1"/>
  <c r="V987" i="1"/>
  <c r="V975" i="1"/>
  <c r="V963" i="1"/>
  <c r="V951" i="1"/>
  <c r="V943" i="1"/>
  <c r="V931" i="1"/>
  <c r="V923" i="1"/>
  <c r="V915" i="1"/>
  <c r="V903" i="1"/>
  <c r="V895" i="1"/>
  <c r="V887" i="1"/>
  <c r="V875" i="1"/>
  <c r="V863" i="1"/>
  <c r="V855" i="1"/>
  <c r="V847" i="1"/>
  <c r="V835" i="1"/>
  <c r="V827" i="1"/>
  <c r="V823" i="1"/>
  <c r="V811" i="1"/>
  <c r="V803" i="1"/>
  <c r="V791" i="1"/>
  <c r="V783" i="1"/>
  <c r="V775" i="1"/>
  <c r="V763" i="1"/>
  <c r="V755" i="1"/>
  <c r="V743" i="1"/>
  <c r="V735" i="1"/>
  <c r="V723" i="1"/>
  <c r="V715" i="1"/>
  <c r="V703" i="1"/>
  <c r="V695" i="1"/>
  <c r="V683" i="1"/>
  <c r="V675" i="1"/>
  <c r="V663" i="1"/>
  <c r="V651" i="1"/>
  <c r="V643" i="1"/>
  <c r="V635" i="1"/>
  <c r="V623" i="1"/>
  <c r="V615" i="1"/>
  <c r="V599" i="1"/>
  <c r="V591" i="1"/>
  <c r="V587" i="1"/>
  <c r="V575" i="1"/>
  <c r="V559" i="1"/>
  <c r="V551" i="1"/>
  <c r="V539" i="1"/>
  <c r="V535" i="1"/>
  <c r="V527" i="1"/>
  <c r="V515" i="1"/>
  <c r="V503" i="1"/>
  <c r="V491" i="1"/>
  <c r="V483" i="1"/>
  <c r="V475" i="1"/>
  <c r="V463" i="1"/>
  <c r="V455" i="1"/>
  <c r="V447" i="1"/>
  <c r="V435" i="1"/>
  <c r="V427" i="1"/>
  <c r="V419" i="1"/>
  <c r="V411" i="1"/>
  <c r="V399" i="1"/>
  <c r="V391" i="1"/>
  <c r="V383" i="1"/>
  <c r="V371" i="1"/>
  <c r="V359" i="1"/>
  <c r="V351" i="1"/>
  <c r="V343" i="1"/>
  <c r="V327" i="1"/>
  <c r="V315" i="1"/>
  <c r="V307" i="1"/>
  <c r="V299" i="1"/>
  <c r="V287" i="1"/>
  <c r="V279" i="1"/>
  <c r="V267" i="1"/>
  <c r="V259" i="1"/>
  <c r="V247" i="1"/>
  <c r="V239" i="1"/>
  <c r="V227" i="1"/>
  <c r="V219" i="1"/>
  <c r="V211" i="1"/>
  <c r="V199" i="1"/>
  <c r="V191" i="1"/>
  <c r="V179" i="1"/>
  <c r="V171" i="1"/>
  <c r="V159" i="1"/>
  <c r="V151" i="1"/>
  <c r="V143" i="1"/>
  <c r="V135" i="1"/>
  <c r="V123" i="1"/>
  <c r="V111" i="1"/>
  <c r="V103" i="1"/>
  <c r="V91" i="1"/>
  <c r="V83" i="1"/>
  <c r="V75" i="1"/>
  <c r="V63" i="1"/>
  <c r="V55" i="1"/>
  <c r="V43" i="1"/>
  <c r="V2543" i="1"/>
  <c r="V2535" i="1"/>
  <c r="V2523" i="1"/>
  <c r="V2511" i="1"/>
  <c r="V2499" i="1"/>
  <c r="V2491" i="1"/>
  <c r="V2483" i="1"/>
  <c r="V2471" i="1"/>
  <c r="V2463" i="1"/>
  <c r="V2451" i="1"/>
  <c r="V2443" i="1"/>
  <c r="V2431" i="1"/>
  <c r="V2423" i="1"/>
  <c r="V2411" i="1"/>
  <c r="V2403" i="1"/>
  <c r="V2391" i="1"/>
  <c r="V2383" i="1"/>
  <c r="V2379" i="1"/>
  <c r="V2367" i="1"/>
  <c r="V2359" i="1"/>
  <c r="V2347" i="1"/>
  <c r="V2339" i="1"/>
  <c r="V2327" i="1"/>
  <c r="V2319" i="1"/>
  <c r="V2311" i="1"/>
  <c r="V2299" i="1"/>
  <c r="V2287" i="1"/>
  <c r="V2279" i="1"/>
  <c r="V2271" i="1"/>
  <c r="V2259" i="1"/>
  <c r="V2247" i="1"/>
  <c r="V2239" i="1"/>
  <c r="V2227" i="1"/>
  <c r="V2219" i="1"/>
  <c r="V2207" i="1"/>
  <c r="V2199" i="1"/>
  <c r="V2191" i="1"/>
  <c r="V2179" i="1"/>
  <c r="V2171" i="1"/>
  <c r="V2159" i="1"/>
  <c r="V2151" i="1"/>
  <c r="V2143" i="1"/>
  <c r="V2131" i="1"/>
  <c r="V2119" i="1"/>
  <c r="V2111" i="1"/>
  <c r="V2103" i="1"/>
  <c r="V2091" i="1"/>
  <c r="V2079" i="1"/>
  <c r="V2071" i="1"/>
  <c r="V2059" i="1"/>
  <c r="V2051" i="1"/>
  <c r="V2039" i="1"/>
  <c r="V2031" i="1"/>
  <c r="V2019" i="1"/>
  <c r="V2011" i="1"/>
  <c r="V1999" i="1"/>
  <c r="V1991" i="1"/>
  <c r="V1983" i="1"/>
  <c r="V1971" i="1"/>
  <c r="V1963" i="1"/>
  <c r="V1951" i="1"/>
  <c r="V1943" i="1"/>
  <c r="V1931" i="1"/>
  <c r="V1923" i="1"/>
  <c r="V1911" i="1"/>
  <c r="V1903" i="1"/>
  <c r="V1891" i="1"/>
  <c r="V1883" i="1"/>
  <c r="V1871" i="1"/>
  <c r="V1863" i="1"/>
  <c r="V1851" i="1"/>
  <c r="V1839" i="1"/>
  <c r="V1831" i="1"/>
  <c r="V1819" i="1"/>
  <c r="V1811" i="1"/>
  <c r="V1799" i="1"/>
  <c r="V1791" i="1"/>
  <c r="V1779" i="1"/>
  <c r="V1771" i="1"/>
  <c r="V1759" i="1"/>
  <c r="V1747" i="1"/>
  <c r="V1735" i="1"/>
  <c r="V1727" i="1"/>
  <c r="V1719" i="1"/>
  <c r="V1711" i="1"/>
  <c r="V1699" i="1"/>
  <c r="V1687" i="1"/>
  <c r="V1679" i="1"/>
  <c r="V1667" i="1"/>
  <c r="V1663" i="1"/>
  <c r="V1651" i="1"/>
  <c r="V1643" i="1"/>
  <c r="V1635" i="1"/>
  <c r="V1623" i="1"/>
  <c r="V1615" i="1"/>
  <c r="V1603" i="1"/>
  <c r="V1595" i="1"/>
  <c r="V1579" i="1"/>
  <c r="V1571" i="1"/>
  <c r="V1559" i="1"/>
  <c r="V1551" i="1"/>
  <c r="V1543" i="1"/>
  <c r="V1531" i="1"/>
  <c r="V1519" i="1"/>
  <c r="V1511" i="1"/>
  <c r="V1503" i="1"/>
  <c r="V1491" i="1"/>
  <c r="V1479" i="1"/>
  <c r="V1471" i="1"/>
  <c r="V1459" i="1"/>
  <c r="V1451" i="1"/>
  <c r="V1439" i="1"/>
  <c r="V1431" i="1"/>
  <c r="V1419" i="1"/>
  <c r="V1407" i="1"/>
  <c r="V1395" i="1"/>
  <c r="V1383" i="1"/>
  <c r="V1375" i="1"/>
  <c r="V1363" i="1"/>
  <c r="V1355" i="1"/>
  <c r="V1347" i="1"/>
  <c r="V1335" i="1"/>
  <c r="V1323" i="1"/>
  <c r="V1315" i="1"/>
  <c r="V1307" i="1"/>
  <c r="V1295" i="1"/>
  <c r="V1287" i="1"/>
  <c r="V1275" i="1"/>
  <c r="V1267" i="1"/>
  <c r="V1255" i="1"/>
  <c r="V1247" i="1"/>
  <c r="V1239" i="1"/>
  <c r="V1227" i="1"/>
  <c r="V1223" i="1"/>
  <c r="V1207" i="1"/>
  <c r="V1203" i="1"/>
  <c r="V1191" i="1"/>
  <c r="V1179" i="1"/>
  <c r="V1171" i="1"/>
  <c r="V1163" i="1"/>
  <c r="V1151" i="1"/>
  <c r="V1143" i="1"/>
  <c r="V1135" i="1"/>
  <c r="V1123" i="1"/>
  <c r="V1115" i="1"/>
  <c r="V1107" i="1"/>
  <c r="V1099" i="1"/>
  <c r="V1091" i="1"/>
  <c r="V1083" i="1"/>
  <c r="V1075" i="1"/>
  <c r="V1067" i="1"/>
  <c r="V1059" i="1"/>
  <c r="V1051" i="1"/>
  <c r="V1043" i="1"/>
  <c r="V1035" i="1"/>
  <c r="V1027" i="1"/>
  <c r="V1019" i="1"/>
  <c r="V1007" i="1"/>
  <c r="V991" i="1"/>
  <c r="V979" i="1"/>
  <c r="V971" i="1"/>
  <c r="V959" i="1"/>
  <c r="V947" i="1"/>
  <c r="V939" i="1"/>
  <c r="V927" i="1"/>
  <c r="V919" i="1"/>
  <c r="V911" i="1"/>
  <c r="V899" i="1"/>
  <c r="V891" i="1"/>
  <c r="V879" i="1"/>
  <c r="V867" i="1"/>
  <c r="V859" i="1"/>
  <c r="V851" i="1"/>
  <c r="V839" i="1"/>
  <c r="V831" i="1"/>
  <c r="V819" i="1"/>
  <c r="V807" i="1"/>
  <c r="V799" i="1"/>
  <c r="V787" i="1"/>
  <c r="V779" i="1"/>
  <c r="V771" i="1"/>
  <c r="V759" i="1"/>
  <c r="V751" i="1"/>
  <c r="V739" i="1"/>
  <c r="V731" i="1"/>
  <c r="V719" i="1"/>
  <c r="V711" i="1"/>
  <c r="V699" i="1"/>
  <c r="V691" i="1"/>
  <c r="V679" i="1"/>
  <c r="V667" i="1"/>
  <c r="V659" i="1"/>
  <c r="V647" i="1"/>
  <c r="V639" i="1"/>
  <c r="V631" i="1"/>
  <c r="V619" i="1"/>
  <c r="V611" i="1"/>
  <c r="V603" i="1"/>
  <c r="V595" i="1"/>
  <c r="V583" i="1"/>
  <c r="V571" i="1"/>
  <c r="V563" i="1"/>
  <c r="V555" i="1"/>
  <c r="V543" i="1"/>
  <c r="V531" i="1"/>
  <c r="V519" i="1"/>
  <c r="V511" i="1"/>
  <c r="V499" i="1"/>
  <c r="V487" i="1"/>
  <c r="V479" i="1"/>
  <c r="V467" i="1"/>
  <c r="V459" i="1"/>
  <c r="V451" i="1"/>
  <c r="V439" i="1"/>
  <c r="V431" i="1"/>
  <c r="V415" i="1"/>
  <c r="V407" i="1"/>
  <c r="V395" i="1"/>
  <c r="V387" i="1"/>
  <c r="V375" i="1"/>
  <c r="V367" i="1"/>
  <c r="V355" i="1"/>
  <c r="V347" i="1"/>
  <c r="V335" i="1"/>
  <c r="V331" i="1"/>
  <c r="V319" i="1"/>
  <c r="V311" i="1"/>
  <c r="V303" i="1"/>
  <c r="V291" i="1"/>
  <c r="V283" i="1"/>
  <c r="V271" i="1"/>
  <c r="V263" i="1"/>
  <c r="V251" i="1"/>
  <c r="V243" i="1"/>
  <c r="V235" i="1"/>
  <c r="V223" i="1"/>
  <c r="V215" i="1"/>
  <c r="V203" i="1"/>
  <c r="V195" i="1"/>
  <c r="V187" i="1"/>
  <c r="V175" i="1"/>
  <c r="V163" i="1"/>
  <c r="V155" i="1"/>
  <c r="V147" i="1"/>
  <c r="V131" i="1"/>
  <c r="V119" i="1"/>
  <c r="V107" i="1"/>
  <c r="V99" i="1"/>
  <c r="V87" i="1"/>
  <c r="V79" i="1"/>
  <c r="V67" i="1"/>
  <c r="V59" i="1"/>
  <c r="V51" i="1"/>
  <c r="V39" i="1"/>
  <c r="W35" i="1"/>
  <c r="W23" i="1"/>
  <c r="W7" i="1"/>
  <c r="W11" i="1"/>
  <c r="T3179" i="1"/>
  <c r="T3175" i="1"/>
  <c r="T3171" i="1"/>
  <c r="T3167" i="1"/>
  <c r="T3163" i="1"/>
  <c r="T3159" i="1"/>
  <c r="T3155" i="1"/>
  <c r="T3151" i="1"/>
  <c r="T3147" i="1"/>
  <c r="T3143" i="1"/>
  <c r="T3139" i="1"/>
  <c r="T3135" i="1"/>
  <c r="T3131" i="1"/>
  <c r="T3127" i="1"/>
  <c r="T3123" i="1"/>
  <c r="T3119" i="1"/>
  <c r="T3115" i="1"/>
  <c r="T3111" i="1"/>
  <c r="T3107" i="1"/>
  <c r="T3103" i="1"/>
  <c r="T3099" i="1"/>
  <c r="T3095" i="1"/>
  <c r="T3091" i="1"/>
  <c r="T3087" i="1"/>
  <c r="T3083" i="1"/>
  <c r="T3079" i="1"/>
  <c r="T3075" i="1"/>
  <c r="T3071" i="1"/>
  <c r="T3067" i="1"/>
  <c r="T3063" i="1"/>
  <c r="T3059" i="1"/>
  <c r="T3055" i="1"/>
  <c r="T3051" i="1"/>
  <c r="T3047" i="1"/>
  <c r="T3043" i="1"/>
  <c r="T3039" i="1"/>
  <c r="T3035" i="1"/>
  <c r="T3031" i="1"/>
  <c r="T3027" i="1"/>
  <c r="T3023" i="1"/>
  <c r="T3019" i="1"/>
  <c r="T3015" i="1"/>
  <c r="T3011" i="1"/>
  <c r="T3007" i="1"/>
  <c r="T3003" i="1"/>
  <c r="T2999" i="1"/>
  <c r="T2995" i="1"/>
  <c r="T2991" i="1"/>
  <c r="T2987" i="1"/>
  <c r="T2983" i="1"/>
  <c r="T2979" i="1"/>
  <c r="T2975" i="1"/>
  <c r="T2971" i="1"/>
  <c r="T2967" i="1"/>
  <c r="T2963" i="1"/>
  <c r="T2959" i="1"/>
  <c r="T2955" i="1"/>
  <c r="T2951" i="1"/>
  <c r="T2947" i="1"/>
  <c r="T2943" i="1"/>
  <c r="T2939" i="1"/>
  <c r="T2935" i="1"/>
  <c r="T2931" i="1"/>
  <c r="T2927" i="1"/>
  <c r="T2923" i="1"/>
  <c r="T2919" i="1"/>
  <c r="T2915" i="1"/>
  <c r="T2911" i="1"/>
  <c r="T2907" i="1"/>
  <c r="T2903" i="1"/>
  <c r="T2899" i="1"/>
  <c r="T2895" i="1"/>
  <c r="T2891" i="1"/>
  <c r="T2887" i="1"/>
  <c r="T2883" i="1"/>
  <c r="T2879" i="1"/>
  <c r="T2875" i="1"/>
  <c r="T2871" i="1"/>
  <c r="T2867" i="1"/>
  <c r="T2863" i="1"/>
  <c r="T2859" i="1"/>
  <c r="T2855" i="1"/>
  <c r="T2851" i="1"/>
  <c r="T2847" i="1"/>
  <c r="T2843" i="1"/>
  <c r="T2839" i="1"/>
  <c r="T2835" i="1"/>
  <c r="T2831" i="1"/>
  <c r="T2827" i="1"/>
  <c r="T2823" i="1"/>
  <c r="T2819" i="1"/>
  <c r="T2815" i="1"/>
  <c r="T2811" i="1"/>
  <c r="T2807" i="1"/>
  <c r="T2803" i="1"/>
  <c r="T2799" i="1"/>
  <c r="T2795" i="1"/>
  <c r="T2791" i="1"/>
  <c r="T2787" i="1"/>
  <c r="T2783" i="1"/>
  <c r="T2779" i="1"/>
  <c r="T2775" i="1"/>
  <c r="T2771" i="1"/>
  <c r="T2767" i="1"/>
  <c r="T2763" i="1"/>
  <c r="T2759" i="1"/>
  <c r="T2755" i="1"/>
  <c r="T2751" i="1"/>
  <c r="T2747" i="1"/>
  <c r="T2743" i="1"/>
  <c r="T2739" i="1"/>
  <c r="T2735" i="1"/>
  <c r="T2731" i="1"/>
  <c r="T2727" i="1"/>
  <c r="T2723" i="1"/>
  <c r="T2719" i="1"/>
  <c r="T2715" i="1"/>
  <c r="T2711" i="1"/>
  <c r="T2707" i="1"/>
  <c r="T2703" i="1"/>
  <c r="T2699" i="1"/>
  <c r="T2695" i="1"/>
  <c r="T2691" i="1"/>
  <c r="T2687" i="1"/>
  <c r="T2683" i="1"/>
  <c r="T2679" i="1"/>
  <c r="T2675" i="1"/>
  <c r="T2671" i="1"/>
  <c r="T2667" i="1"/>
  <c r="T2663" i="1"/>
  <c r="T2659" i="1"/>
  <c r="T2655" i="1"/>
  <c r="T2651" i="1"/>
  <c r="T2647" i="1"/>
  <c r="T2643" i="1"/>
  <c r="T2639" i="1"/>
  <c r="T2635" i="1"/>
  <c r="T2631" i="1"/>
  <c r="T2627" i="1"/>
  <c r="T2623" i="1"/>
  <c r="T2619" i="1"/>
  <c r="T2615" i="1"/>
  <c r="T2611" i="1"/>
  <c r="T2607" i="1"/>
  <c r="T2603" i="1"/>
  <c r="T2599" i="1"/>
  <c r="T2595" i="1"/>
  <c r="T2591" i="1"/>
  <c r="T2587" i="1"/>
  <c r="T2583" i="1"/>
  <c r="T2579" i="1"/>
  <c r="T2575" i="1"/>
  <c r="T2571" i="1"/>
  <c r="T2567" i="1"/>
  <c r="T2563" i="1"/>
  <c r="T2559" i="1"/>
  <c r="T2555" i="1"/>
  <c r="T2551" i="1"/>
  <c r="T2547" i="1"/>
  <c r="T2543" i="1"/>
  <c r="T2539" i="1"/>
  <c r="T2535" i="1"/>
  <c r="T2531" i="1"/>
  <c r="T2527" i="1"/>
  <c r="T2523" i="1"/>
  <c r="T2519" i="1"/>
  <c r="T2515" i="1"/>
  <c r="T2511" i="1"/>
  <c r="T2507" i="1"/>
  <c r="T2503" i="1"/>
  <c r="T2499" i="1"/>
  <c r="T2495" i="1"/>
  <c r="T2491" i="1"/>
  <c r="T2487" i="1"/>
  <c r="T2483" i="1"/>
  <c r="T2479" i="1"/>
  <c r="T2475" i="1"/>
  <c r="T2471" i="1"/>
  <c r="T2467" i="1"/>
  <c r="T2463" i="1"/>
  <c r="T2459" i="1"/>
  <c r="T2455" i="1"/>
  <c r="T2451" i="1"/>
  <c r="T2447" i="1"/>
  <c r="T2443" i="1"/>
  <c r="T2439" i="1"/>
  <c r="T2435" i="1"/>
  <c r="T2431" i="1"/>
  <c r="T2427" i="1"/>
  <c r="T2423" i="1"/>
  <c r="T2419" i="1"/>
  <c r="T2415" i="1"/>
  <c r="T2411" i="1"/>
  <c r="T2407" i="1"/>
  <c r="T2403" i="1"/>
  <c r="T2399" i="1"/>
  <c r="T2395" i="1"/>
  <c r="T2391" i="1"/>
  <c r="T2387" i="1"/>
  <c r="T2383" i="1"/>
  <c r="T2379" i="1"/>
  <c r="T2375" i="1"/>
  <c r="T2371" i="1"/>
  <c r="T2367" i="1"/>
  <c r="T2363" i="1"/>
  <c r="T2359" i="1"/>
  <c r="T2355" i="1"/>
  <c r="T2351" i="1"/>
  <c r="T2347" i="1"/>
  <c r="T2343" i="1"/>
  <c r="T2339" i="1"/>
  <c r="T2335" i="1"/>
  <c r="T2331" i="1"/>
  <c r="T2327" i="1"/>
  <c r="T2323" i="1"/>
  <c r="T2319" i="1"/>
  <c r="T2315" i="1"/>
  <c r="T2311" i="1"/>
  <c r="T2307" i="1"/>
  <c r="T2303" i="1"/>
  <c r="T2299" i="1"/>
  <c r="T2295" i="1"/>
  <c r="T2291" i="1"/>
  <c r="T2287" i="1"/>
  <c r="T2283" i="1"/>
  <c r="T2279" i="1"/>
  <c r="T2275" i="1"/>
  <c r="T2271" i="1"/>
  <c r="T2267" i="1"/>
  <c r="T2263" i="1"/>
  <c r="T2259" i="1"/>
  <c r="T2255" i="1"/>
  <c r="T2251" i="1"/>
  <c r="T2247" i="1"/>
  <c r="T2243" i="1"/>
  <c r="T2239" i="1"/>
  <c r="T2235" i="1"/>
  <c r="T2231" i="1"/>
  <c r="T2227" i="1"/>
  <c r="T2223" i="1"/>
  <c r="T2219" i="1"/>
  <c r="T2215" i="1"/>
  <c r="T2211" i="1"/>
  <c r="T2207" i="1"/>
  <c r="T2203" i="1"/>
  <c r="T2199" i="1"/>
  <c r="T2195" i="1"/>
  <c r="T2191" i="1"/>
  <c r="T2187" i="1"/>
  <c r="T2183" i="1"/>
  <c r="T2179" i="1"/>
  <c r="T2175" i="1"/>
  <c r="T2171" i="1"/>
  <c r="T2167" i="1"/>
  <c r="T2163" i="1"/>
  <c r="T2159" i="1"/>
  <c r="T2155" i="1"/>
  <c r="T2151" i="1"/>
  <c r="T2147" i="1"/>
  <c r="T2143" i="1"/>
  <c r="T2139" i="1"/>
  <c r="T2135" i="1"/>
  <c r="T2131" i="1"/>
  <c r="T2127" i="1"/>
  <c r="T2123" i="1"/>
  <c r="T2119" i="1"/>
  <c r="T2115" i="1"/>
  <c r="T2111" i="1"/>
  <c r="T2107" i="1"/>
  <c r="T2103" i="1"/>
  <c r="T2099" i="1"/>
  <c r="T2095" i="1"/>
  <c r="T2091" i="1"/>
  <c r="T2087" i="1"/>
  <c r="T2083" i="1"/>
  <c r="T2079" i="1"/>
  <c r="T2075" i="1"/>
  <c r="T2071" i="1"/>
  <c r="T2067" i="1"/>
  <c r="T2063" i="1"/>
  <c r="T2059" i="1"/>
  <c r="T2055" i="1"/>
  <c r="T2051" i="1"/>
  <c r="T2047" i="1"/>
  <c r="T2043" i="1"/>
  <c r="T2039" i="1"/>
  <c r="T2035" i="1"/>
  <c r="T2031" i="1"/>
  <c r="T2027" i="1"/>
  <c r="T2023" i="1"/>
  <c r="T2019" i="1"/>
  <c r="T2015" i="1"/>
  <c r="T2011" i="1"/>
  <c r="T2007" i="1"/>
  <c r="T2003" i="1"/>
  <c r="T1999" i="1"/>
  <c r="T1995" i="1"/>
  <c r="T1991" i="1"/>
  <c r="T1987" i="1"/>
  <c r="T1983" i="1"/>
  <c r="T1979" i="1"/>
  <c r="T1975" i="1"/>
  <c r="T1971" i="1"/>
  <c r="T1967" i="1"/>
  <c r="T1963" i="1"/>
  <c r="T1959" i="1"/>
  <c r="T1955" i="1"/>
  <c r="T1951" i="1"/>
  <c r="T1947" i="1"/>
  <c r="T1943" i="1"/>
  <c r="T1939" i="1"/>
  <c r="T1935" i="1"/>
  <c r="T1931" i="1"/>
  <c r="T1927" i="1"/>
  <c r="T1923" i="1"/>
  <c r="T1919" i="1"/>
  <c r="T1915" i="1"/>
  <c r="T1911" i="1"/>
  <c r="T1907" i="1"/>
  <c r="T1903" i="1"/>
  <c r="T1899" i="1"/>
  <c r="T1895" i="1"/>
  <c r="T1891" i="1"/>
  <c r="T1887" i="1"/>
  <c r="T1883" i="1"/>
  <c r="T1879" i="1"/>
  <c r="T1875" i="1"/>
  <c r="T1871" i="1"/>
  <c r="T1867" i="1"/>
  <c r="T1863" i="1"/>
  <c r="T1859" i="1"/>
  <c r="T1855" i="1"/>
  <c r="T1851" i="1"/>
  <c r="T1847" i="1"/>
  <c r="T1843" i="1"/>
  <c r="T1839" i="1"/>
  <c r="T1835" i="1"/>
  <c r="T1831" i="1"/>
  <c r="T1827" i="1"/>
  <c r="T1823" i="1"/>
  <c r="T1819" i="1"/>
  <c r="T1815" i="1"/>
  <c r="T1811" i="1"/>
  <c r="T1807" i="1"/>
  <c r="T1803" i="1"/>
  <c r="T1799" i="1"/>
  <c r="T1795" i="1"/>
  <c r="T1791" i="1"/>
  <c r="T1787" i="1"/>
  <c r="T1783" i="1"/>
  <c r="T1779" i="1"/>
  <c r="T1775" i="1"/>
  <c r="T1771" i="1"/>
  <c r="T1767" i="1"/>
  <c r="T1763" i="1"/>
  <c r="T1759" i="1"/>
  <c r="T1755" i="1"/>
  <c r="T1751" i="1"/>
  <c r="T1747" i="1"/>
  <c r="T1743" i="1"/>
  <c r="T1739" i="1"/>
  <c r="T1735" i="1"/>
  <c r="T1731" i="1"/>
  <c r="T1727" i="1"/>
  <c r="T1723" i="1"/>
  <c r="T1719" i="1"/>
  <c r="T1715" i="1"/>
  <c r="T1711" i="1"/>
  <c r="T1707" i="1"/>
  <c r="T1703" i="1"/>
  <c r="T1699" i="1"/>
  <c r="T1695" i="1"/>
  <c r="T1691" i="1"/>
  <c r="T1687" i="1"/>
  <c r="T1683" i="1"/>
  <c r="T1679" i="1"/>
  <c r="T1675" i="1"/>
  <c r="T1671" i="1"/>
  <c r="T1667" i="1"/>
  <c r="T1663" i="1"/>
  <c r="T1659" i="1"/>
  <c r="T1655" i="1"/>
  <c r="T1651" i="1"/>
  <c r="T1647" i="1"/>
  <c r="T1643" i="1"/>
  <c r="T1639" i="1"/>
  <c r="T1635" i="1"/>
  <c r="T1631" i="1"/>
  <c r="T1627" i="1"/>
  <c r="T1623" i="1"/>
  <c r="T1619" i="1"/>
  <c r="T1615" i="1"/>
  <c r="T1611" i="1"/>
  <c r="T1607" i="1"/>
  <c r="T1603" i="1"/>
  <c r="T1599" i="1"/>
  <c r="T1595" i="1"/>
  <c r="T1591" i="1"/>
  <c r="T1587" i="1"/>
  <c r="T1583" i="1"/>
  <c r="T1579" i="1"/>
  <c r="T1575" i="1"/>
  <c r="T1571" i="1"/>
  <c r="T1567" i="1"/>
  <c r="T1563" i="1"/>
  <c r="T1559" i="1"/>
  <c r="T1555" i="1"/>
  <c r="T1551" i="1"/>
  <c r="T1547" i="1"/>
  <c r="T1543" i="1"/>
  <c r="T1539" i="1"/>
  <c r="T1535" i="1"/>
  <c r="T1531" i="1"/>
  <c r="T1527" i="1"/>
  <c r="T1523" i="1"/>
  <c r="T1519" i="1"/>
  <c r="T1515" i="1"/>
  <c r="T1511" i="1"/>
  <c r="T1507" i="1"/>
  <c r="T1503" i="1"/>
  <c r="T1499" i="1"/>
  <c r="T1495" i="1"/>
  <c r="T1491" i="1"/>
  <c r="T1487" i="1"/>
  <c r="T1483" i="1"/>
  <c r="T1479" i="1"/>
  <c r="T1475" i="1"/>
  <c r="T1471" i="1"/>
  <c r="T1467" i="1"/>
  <c r="T1463" i="1"/>
  <c r="T1459" i="1"/>
  <c r="T1455" i="1"/>
  <c r="T1451" i="1"/>
  <c r="T1447" i="1"/>
  <c r="T1443" i="1"/>
  <c r="T1439" i="1"/>
  <c r="T1435" i="1"/>
  <c r="T1431" i="1"/>
  <c r="T1427" i="1"/>
  <c r="T1423" i="1"/>
  <c r="T1419" i="1"/>
  <c r="T1415" i="1"/>
  <c r="T1411" i="1"/>
  <c r="T1407" i="1"/>
  <c r="T1403" i="1"/>
  <c r="T1399" i="1"/>
  <c r="T1395" i="1"/>
  <c r="T1391" i="1"/>
  <c r="T1387" i="1"/>
  <c r="T1383" i="1"/>
  <c r="T1379" i="1"/>
  <c r="T1375" i="1"/>
  <c r="T1371" i="1"/>
  <c r="T1367" i="1"/>
  <c r="T1363" i="1"/>
  <c r="T1359" i="1"/>
  <c r="T1355" i="1"/>
  <c r="T1351" i="1"/>
  <c r="T1347" i="1"/>
  <c r="T1343" i="1"/>
  <c r="T1339" i="1"/>
  <c r="T1335" i="1"/>
  <c r="T1331" i="1"/>
  <c r="T1327" i="1"/>
  <c r="T1323" i="1"/>
  <c r="T1319" i="1"/>
  <c r="T1315" i="1"/>
  <c r="T1311" i="1"/>
  <c r="T1307" i="1"/>
  <c r="T1303" i="1"/>
  <c r="T1299" i="1"/>
  <c r="T1295" i="1"/>
  <c r="T1291" i="1"/>
  <c r="T1287" i="1"/>
  <c r="T1283" i="1"/>
  <c r="T1279" i="1"/>
  <c r="T1275" i="1"/>
  <c r="T1271" i="1"/>
  <c r="T1267" i="1"/>
  <c r="T1263" i="1"/>
  <c r="T1259" i="1"/>
  <c r="T1255" i="1"/>
  <c r="T1251" i="1"/>
  <c r="T1247" i="1"/>
  <c r="T1243" i="1"/>
  <c r="T1239" i="1"/>
  <c r="T1235" i="1"/>
  <c r="T1231" i="1"/>
  <c r="T1227" i="1"/>
  <c r="T1223" i="1"/>
  <c r="T1219" i="1"/>
  <c r="T1215" i="1"/>
  <c r="T1211" i="1"/>
  <c r="T1207" i="1"/>
  <c r="T1203" i="1"/>
  <c r="T1199" i="1"/>
  <c r="T1195" i="1"/>
  <c r="T1191" i="1"/>
  <c r="T1187" i="1"/>
  <c r="T1183" i="1"/>
  <c r="T1179" i="1"/>
  <c r="T1175" i="1"/>
  <c r="T1171" i="1"/>
  <c r="T1167" i="1"/>
  <c r="T1163" i="1"/>
  <c r="T1159" i="1"/>
  <c r="T1155" i="1"/>
  <c r="T1151" i="1"/>
  <c r="T1147" i="1"/>
  <c r="T1143" i="1"/>
  <c r="T1139" i="1"/>
  <c r="T1135" i="1"/>
  <c r="T1131" i="1"/>
  <c r="T1127" i="1"/>
  <c r="T1123" i="1"/>
  <c r="T1119" i="1"/>
  <c r="T1115" i="1"/>
  <c r="T1111" i="1"/>
  <c r="T1107" i="1"/>
  <c r="T1103" i="1"/>
  <c r="T1099" i="1"/>
  <c r="T1095" i="1"/>
  <c r="T1091" i="1"/>
  <c r="T1087" i="1"/>
  <c r="T1083" i="1"/>
  <c r="T1079" i="1"/>
  <c r="T1075" i="1"/>
  <c r="T1071" i="1"/>
  <c r="T1067" i="1"/>
  <c r="T1063" i="1"/>
  <c r="T1059" i="1"/>
  <c r="T1055" i="1"/>
  <c r="T1051" i="1"/>
  <c r="T1047" i="1"/>
  <c r="T1043" i="1"/>
  <c r="T1039" i="1"/>
  <c r="T1035" i="1"/>
  <c r="T1031" i="1"/>
  <c r="T1027" i="1"/>
  <c r="T1023" i="1"/>
  <c r="T1019" i="1"/>
  <c r="T1015" i="1"/>
  <c r="T1011" i="1"/>
  <c r="T1007" i="1"/>
  <c r="T1003" i="1"/>
  <c r="T999" i="1"/>
  <c r="T995" i="1"/>
  <c r="T991" i="1"/>
  <c r="T987" i="1"/>
  <c r="T983" i="1"/>
  <c r="T979" i="1"/>
  <c r="T975" i="1"/>
  <c r="T971" i="1"/>
  <c r="T967" i="1"/>
  <c r="T963" i="1"/>
  <c r="T959" i="1"/>
  <c r="T955" i="1"/>
  <c r="T951" i="1"/>
  <c r="T947" i="1"/>
  <c r="T943" i="1"/>
  <c r="T939" i="1"/>
  <c r="T935" i="1"/>
  <c r="T931" i="1"/>
  <c r="T927" i="1"/>
  <c r="T923" i="1"/>
  <c r="T919" i="1"/>
  <c r="T915" i="1"/>
  <c r="T911" i="1"/>
  <c r="T907" i="1"/>
  <c r="T903" i="1"/>
  <c r="T899" i="1"/>
  <c r="T895" i="1"/>
  <c r="T891" i="1"/>
  <c r="T887" i="1"/>
  <c r="T883" i="1"/>
  <c r="T879" i="1"/>
  <c r="T875" i="1"/>
  <c r="T871" i="1"/>
  <c r="T867" i="1"/>
  <c r="T863" i="1"/>
  <c r="T859" i="1"/>
  <c r="T855" i="1"/>
  <c r="T851" i="1"/>
  <c r="T847" i="1"/>
  <c r="T843" i="1"/>
  <c r="T839" i="1"/>
  <c r="T835" i="1"/>
  <c r="T831" i="1"/>
  <c r="T827" i="1"/>
  <c r="T823" i="1"/>
  <c r="T819" i="1"/>
  <c r="T815" i="1"/>
  <c r="T811" i="1"/>
  <c r="T807" i="1"/>
  <c r="T803" i="1"/>
  <c r="T799" i="1"/>
  <c r="T795" i="1"/>
  <c r="T791" i="1"/>
  <c r="T787" i="1"/>
  <c r="T783" i="1"/>
  <c r="T779" i="1"/>
  <c r="T775" i="1"/>
  <c r="T771" i="1"/>
  <c r="T767" i="1"/>
  <c r="T763" i="1"/>
  <c r="T759" i="1"/>
  <c r="T755" i="1"/>
  <c r="T751" i="1"/>
  <c r="T747" i="1"/>
  <c r="T743" i="1"/>
  <c r="T739" i="1"/>
  <c r="T735" i="1"/>
  <c r="T731" i="1"/>
  <c r="T727" i="1"/>
  <c r="T723" i="1"/>
  <c r="T719" i="1"/>
  <c r="T715" i="1"/>
  <c r="T711" i="1"/>
  <c r="T707" i="1"/>
  <c r="T703" i="1"/>
  <c r="T699" i="1"/>
  <c r="T695" i="1"/>
  <c r="T691" i="1"/>
  <c r="T687" i="1"/>
  <c r="T683" i="1"/>
  <c r="T679" i="1"/>
  <c r="T675" i="1"/>
  <c r="T671" i="1"/>
  <c r="T667" i="1"/>
  <c r="T663" i="1"/>
  <c r="T659" i="1"/>
  <c r="T655" i="1"/>
  <c r="T651" i="1"/>
  <c r="T647" i="1"/>
  <c r="T643" i="1"/>
  <c r="T639" i="1"/>
  <c r="T635" i="1"/>
  <c r="T631" i="1"/>
  <c r="T627" i="1"/>
  <c r="T623" i="1"/>
  <c r="T619" i="1"/>
  <c r="T615" i="1"/>
  <c r="T611" i="1"/>
  <c r="T607" i="1"/>
  <c r="T603" i="1"/>
  <c r="T599" i="1"/>
  <c r="T595" i="1"/>
  <c r="T591" i="1"/>
  <c r="T587" i="1"/>
  <c r="T583" i="1"/>
  <c r="T579" i="1"/>
  <c r="T575" i="1"/>
  <c r="T571" i="1"/>
  <c r="T567" i="1"/>
  <c r="T563" i="1"/>
  <c r="T559" i="1"/>
  <c r="T555" i="1"/>
  <c r="T551" i="1"/>
  <c r="T547" i="1"/>
  <c r="T543" i="1"/>
  <c r="T539" i="1"/>
  <c r="T535" i="1"/>
  <c r="T531" i="1"/>
  <c r="T527" i="1"/>
  <c r="T523" i="1"/>
  <c r="T519" i="1"/>
  <c r="T515" i="1"/>
  <c r="T511" i="1"/>
  <c r="T507" i="1"/>
  <c r="T503" i="1"/>
  <c r="T499" i="1"/>
  <c r="T495" i="1"/>
  <c r="T491" i="1"/>
  <c r="T487" i="1"/>
  <c r="T483" i="1"/>
  <c r="T479" i="1"/>
  <c r="T475" i="1"/>
  <c r="T471" i="1"/>
  <c r="T467" i="1"/>
  <c r="T463" i="1"/>
  <c r="T459" i="1"/>
  <c r="T455" i="1"/>
  <c r="T451" i="1"/>
  <c r="T447" i="1"/>
  <c r="T443" i="1"/>
  <c r="T439" i="1"/>
  <c r="T435" i="1"/>
  <c r="T431" i="1"/>
  <c r="T427" i="1"/>
  <c r="T423" i="1"/>
  <c r="T419" i="1"/>
  <c r="T415" i="1"/>
  <c r="T411" i="1"/>
  <c r="T407" i="1"/>
  <c r="T403" i="1"/>
  <c r="T399" i="1"/>
  <c r="T395" i="1"/>
  <c r="T391" i="1"/>
  <c r="T387" i="1"/>
  <c r="T383" i="1"/>
  <c r="T379" i="1"/>
  <c r="T375" i="1"/>
  <c r="T371" i="1"/>
  <c r="T367" i="1"/>
  <c r="T363" i="1"/>
  <c r="T359" i="1"/>
  <c r="T355" i="1"/>
  <c r="T351" i="1"/>
  <c r="T347" i="1"/>
  <c r="T343" i="1"/>
  <c r="T339" i="1"/>
  <c r="T335" i="1"/>
  <c r="T331" i="1"/>
  <c r="T327" i="1"/>
  <c r="T323" i="1"/>
  <c r="T319" i="1"/>
  <c r="T315" i="1"/>
  <c r="T311" i="1"/>
  <c r="T307" i="1"/>
  <c r="T303" i="1"/>
  <c r="T299" i="1"/>
  <c r="T295" i="1"/>
  <c r="T291" i="1"/>
  <c r="T287" i="1"/>
  <c r="T283" i="1"/>
  <c r="T279" i="1"/>
  <c r="T275" i="1"/>
  <c r="T271" i="1"/>
  <c r="T267" i="1"/>
  <c r="T263" i="1"/>
  <c r="T259" i="1"/>
  <c r="T255" i="1"/>
  <c r="T251" i="1"/>
  <c r="T247" i="1"/>
  <c r="T243" i="1"/>
  <c r="T239" i="1"/>
  <c r="T235" i="1"/>
  <c r="T231" i="1"/>
  <c r="T227" i="1"/>
  <c r="T223" i="1"/>
  <c r="T219" i="1"/>
  <c r="T215" i="1"/>
  <c r="T211" i="1"/>
  <c r="T207" i="1"/>
  <c r="T203" i="1"/>
  <c r="T199" i="1"/>
  <c r="T195" i="1"/>
  <c r="T191" i="1"/>
  <c r="T187" i="1"/>
  <c r="T183" i="1"/>
  <c r="T179" i="1"/>
  <c r="T175" i="1"/>
  <c r="T171" i="1"/>
  <c r="T167" i="1"/>
  <c r="T163" i="1"/>
  <c r="T159" i="1"/>
  <c r="T155" i="1"/>
  <c r="T151" i="1"/>
  <c r="T147" i="1"/>
  <c r="T143" i="1"/>
  <c r="T139" i="1"/>
  <c r="T135" i="1"/>
  <c r="T131" i="1"/>
  <c r="T127" i="1"/>
  <c r="T123" i="1"/>
  <c r="T119" i="1"/>
  <c r="T115" i="1"/>
  <c r="T111" i="1"/>
  <c r="T107" i="1"/>
  <c r="T103" i="1"/>
  <c r="T99" i="1"/>
  <c r="T95" i="1"/>
  <c r="T91" i="1"/>
  <c r="T87" i="1"/>
  <c r="T83" i="1"/>
  <c r="T79" i="1"/>
  <c r="T75" i="1"/>
  <c r="T71" i="1"/>
  <c r="T67" i="1"/>
  <c r="T63" i="1"/>
  <c r="T59" i="1"/>
  <c r="T55" i="1"/>
  <c r="T51" i="1"/>
  <c r="T47" i="1"/>
  <c r="T43" i="1"/>
  <c r="T39" i="1"/>
  <c r="T35" i="1"/>
  <c r="T31" i="1"/>
  <c r="T27" i="1"/>
  <c r="T23" i="1"/>
  <c r="W342" i="1"/>
  <c r="W338" i="1"/>
  <c r="W334" i="1"/>
  <c r="W330" i="1"/>
  <c r="W326" i="1"/>
  <c r="W322" i="1"/>
  <c r="W318" i="1"/>
  <c r="W314" i="1"/>
  <c r="W310" i="1"/>
  <c r="W306" i="1"/>
  <c r="W302" i="1"/>
  <c r="W298" i="1"/>
  <c r="W294" i="1"/>
  <c r="W290" i="1"/>
  <c r="W286" i="1"/>
  <c r="W282" i="1"/>
  <c r="W278" i="1"/>
  <c r="W274" i="1"/>
  <c r="W270" i="1"/>
  <c r="W266" i="1"/>
  <c r="W262" i="1"/>
  <c r="W258" i="1"/>
  <c r="W254" i="1"/>
  <c r="W250" i="1"/>
  <c r="W246" i="1"/>
  <c r="W242" i="1"/>
  <c r="W238" i="1"/>
  <c r="W234" i="1"/>
  <c r="W230" i="1"/>
  <c r="W226" i="1"/>
  <c r="W222" i="1"/>
  <c r="W218" i="1"/>
  <c r="W214" i="1"/>
  <c r="W210" i="1"/>
  <c r="W206" i="1"/>
  <c r="W202" i="1"/>
  <c r="W198" i="1"/>
  <c r="W194" i="1"/>
  <c r="W190" i="1"/>
  <c r="W186" i="1"/>
  <c r="W182" i="1"/>
  <c r="W178" i="1"/>
  <c r="W174" i="1"/>
  <c r="W170" i="1"/>
  <c r="W166" i="1"/>
  <c r="W162" i="1"/>
  <c r="W158" i="1"/>
  <c r="W154" i="1"/>
  <c r="W150" i="1"/>
  <c r="W146" i="1"/>
  <c r="W142" i="1"/>
  <c r="W138" i="1"/>
  <c r="W134" i="1"/>
  <c r="W130" i="1"/>
  <c r="W126" i="1"/>
  <c r="W122" i="1"/>
  <c r="W118" i="1"/>
  <c r="W114" i="1"/>
  <c r="W110" i="1"/>
  <c r="W106" i="1"/>
  <c r="W102" i="1"/>
  <c r="W98" i="1"/>
  <c r="W94" i="1"/>
  <c r="W90" i="1"/>
  <c r="W86" i="1"/>
  <c r="W82" i="1"/>
  <c r="W78" i="1"/>
  <c r="W74" i="1"/>
  <c r="W70" i="1"/>
  <c r="W66" i="1"/>
  <c r="W62" i="1"/>
  <c r="W58" i="1"/>
  <c r="W54" i="1"/>
  <c r="W50" i="1"/>
  <c r="W46" i="1"/>
  <c r="W42" i="1"/>
  <c r="W38" i="1"/>
  <c r="W34" i="1"/>
  <c r="W30" i="1"/>
  <c r="W26" i="1"/>
  <c r="W22" i="1"/>
  <c r="W18" i="1"/>
  <c r="W14" i="1"/>
  <c r="W10" i="1"/>
  <c r="W6" i="1"/>
  <c r="T3182" i="1"/>
  <c r="T3178" i="1"/>
  <c r="T3174" i="1"/>
  <c r="T3170" i="1"/>
  <c r="T3166" i="1"/>
  <c r="T3162" i="1"/>
  <c r="T3158" i="1"/>
  <c r="T3154" i="1"/>
  <c r="T3150" i="1"/>
  <c r="T3146" i="1"/>
  <c r="T3142" i="1"/>
  <c r="T3138" i="1"/>
  <c r="T3134" i="1"/>
  <c r="T3130" i="1"/>
  <c r="T3126" i="1"/>
  <c r="T3122" i="1"/>
  <c r="T3118" i="1"/>
  <c r="T3114" i="1"/>
  <c r="T3110" i="1"/>
  <c r="T3106" i="1"/>
  <c r="T3102" i="1"/>
  <c r="T3098" i="1"/>
  <c r="T3094" i="1"/>
  <c r="T3090" i="1"/>
  <c r="T3086" i="1"/>
  <c r="T3082" i="1"/>
  <c r="T3078" i="1"/>
  <c r="T3074" i="1"/>
  <c r="T3070" i="1"/>
  <c r="T3066" i="1"/>
  <c r="T3062" i="1"/>
  <c r="T3058" i="1"/>
  <c r="T3054" i="1"/>
  <c r="T3050" i="1"/>
  <c r="T3046" i="1"/>
  <c r="T3042" i="1"/>
  <c r="T3038" i="1"/>
  <c r="T3034" i="1"/>
  <c r="T3030" i="1"/>
  <c r="T3026" i="1"/>
  <c r="T3022" i="1"/>
  <c r="T3018" i="1"/>
  <c r="T3014" i="1"/>
  <c r="T3010" i="1"/>
  <c r="T3006" i="1"/>
  <c r="T3002" i="1"/>
  <c r="T2998" i="1"/>
  <c r="T2994" i="1"/>
  <c r="T2990" i="1"/>
  <c r="T2986" i="1"/>
  <c r="T2982" i="1"/>
  <c r="T2978" i="1"/>
  <c r="T2974" i="1"/>
  <c r="T2970" i="1"/>
  <c r="T2966" i="1"/>
  <c r="T2962" i="1"/>
  <c r="T2958" i="1"/>
  <c r="T2954" i="1"/>
  <c r="T2950" i="1"/>
  <c r="T2946" i="1"/>
  <c r="T2942" i="1"/>
  <c r="T2938" i="1"/>
  <c r="T2934" i="1"/>
  <c r="T2930" i="1"/>
  <c r="T2926" i="1"/>
  <c r="T2922" i="1"/>
  <c r="T2918" i="1"/>
  <c r="T2914" i="1"/>
  <c r="T2910" i="1"/>
  <c r="T2906" i="1"/>
  <c r="T2902" i="1"/>
  <c r="T2898" i="1"/>
  <c r="T2894" i="1"/>
  <c r="T2890" i="1"/>
  <c r="T2886" i="1"/>
  <c r="T2882" i="1"/>
  <c r="T2878" i="1"/>
  <c r="T2874" i="1"/>
  <c r="T2870" i="1"/>
  <c r="T2866" i="1"/>
  <c r="T2862" i="1"/>
  <c r="T2858" i="1"/>
  <c r="T2854" i="1"/>
  <c r="T2850" i="1"/>
  <c r="T2846" i="1"/>
  <c r="T2842" i="1"/>
  <c r="T2838" i="1"/>
  <c r="T2834" i="1"/>
  <c r="T2830" i="1"/>
  <c r="T2826" i="1"/>
  <c r="T2822" i="1"/>
  <c r="T2818" i="1"/>
  <c r="T2814" i="1"/>
  <c r="T2810" i="1"/>
  <c r="T2806" i="1"/>
  <c r="T2802" i="1"/>
  <c r="T2798" i="1"/>
  <c r="T2794" i="1"/>
  <c r="T2790" i="1"/>
  <c r="T2786" i="1"/>
  <c r="T2782" i="1"/>
  <c r="T2778" i="1"/>
  <c r="T2774" i="1"/>
  <c r="T2770" i="1"/>
  <c r="T2766" i="1"/>
  <c r="T2762" i="1"/>
  <c r="T2758" i="1"/>
  <c r="T2754" i="1"/>
  <c r="T2750" i="1"/>
  <c r="T2746" i="1"/>
  <c r="T2742" i="1"/>
  <c r="T2738" i="1"/>
  <c r="T2734" i="1"/>
  <c r="T2730" i="1"/>
  <c r="T2726" i="1"/>
  <c r="T2722" i="1"/>
  <c r="T2718" i="1"/>
  <c r="T2714" i="1"/>
  <c r="T2710" i="1"/>
  <c r="T2706" i="1"/>
  <c r="T2702" i="1"/>
  <c r="T2698" i="1"/>
  <c r="T2694" i="1"/>
  <c r="T2690" i="1"/>
  <c r="T2686" i="1"/>
  <c r="T2682" i="1"/>
  <c r="T2678" i="1"/>
  <c r="T2674" i="1"/>
  <c r="T2670" i="1"/>
  <c r="T2666" i="1"/>
  <c r="T2662" i="1"/>
  <c r="T2658" i="1"/>
  <c r="T2654" i="1"/>
  <c r="T2650" i="1"/>
  <c r="T2646" i="1"/>
  <c r="T2642" i="1"/>
  <c r="T2638" i="1"/>
  <c r="T2634" i="1"/>
  <c r="T2630" i="1"/>
  <c r="T2626" i="1"/>
  <c r="T2622" i="1"/>
  <c r="T2618" i="1"/>
  <c r="T2614" i="1"/>
  <c r="T2610" i="1"/>
  <c r="T2606" i="1"/>
  <c r="T2602" i="1"/>
  <c r="T2598" i="1"/>
  <c r="T2594" i="1"/>
  <c r="T2590" i="1"/>
  <c r="T2586" i="1"/>
  <c r="T2582" i="1"/>
  <c r="T2578" i="1"/>
  <c r="T2574" i="1"/>
  <c r="T2570" i="1"/>
  <c r="T2566" i="1"/>
  <c r="T2562" i="1"/>
  <c r="T2558" i="1"/>
  <c r="T2554" i="1"/>
  <c r="T2550" i="1"/>
  <c r="T2546" i="1"/>
  <c r="T2542" i="1"/>
  <c r="T2538" i="1"/>
  <c r="T2534" i="1"/>
  <c r="T2530" i="1"/>
  <c r="T2526" i="1"/>
  <c r="T2522" i="1"/>
  <c r="T2518" i="1"/>
  <c r="T2514" i="1"/>
  <c r="T2510" i="1"/>
  <c r="T2506" i="1"/>
  <c r="T2502" i="1"/>
  <c r="T2498" i="1"/>
  <c r="T2494" i="1"/>
  <c r="T2490" i="1"/>
  <c r="V3182" i="1"/>
  <c r="V3178" i="1"/>
  <c r="V3174" i="1"/>
  <c r="V3170" i="1"/>
  <c r="V3166" i="1"/>
  <c r="V3162" i="1"/>
  <c r="V3158" i="1"/>
  <c r="V3154" i="1"/>
  <c r="V3150" i="1"/>
  <c r="V3146" i="1"/>
  <c r="V3142" i="1"/>
  <c r="V3138" i="1"/>
  <c r="V3134" i="1"/>
  <c r="V3130" i="1"/>
  <c r="V3126" i="1"/>
  <c r="V3122" i="1"/>
  <c r="V3118" i="1"/>
  <c r="V3114" i="1"/>
  <c r="V3110" i="1"/>
  <c r="V3106" i="1"/>
  <c r="V3102" i="1"/>
  <c r="V3098" i="1"/>
  <c r="V3094" i="1"/>
  <c r="V3090" i="1"/>
  <c r="V3086" i="1"/>
  <c r="V3082" i="1"/>
  <c r="V3078" i="1"/>
  <c r="V3074" i="1"/>
  <c r="V3070" i="1"/>
  <c r="V3066" i="1"/>
  <c r="V3062" i="1"/>
  <c r="V3058" i="1"/>
  <c r="V3054" i="1"/>
  <c r="V3050" i="1"/>
  <c r="V3046" i="1"/>
  <c r="V3042" i="1"/>
  <c r="V3038" i="1"/>
  <c r="V3034" i="1"/>
  <c r="V3030" i="1"/>
  <c r="V3026" i="1"/>
  <c r="V3022" i="1"/>
  <c r="V3018" i="1"/>
  <c r="V3014" i="1"/>
  <c r="V3010" i="1"/>
  <c r="V3006" i="1"/>
  <c r="V3002" i="1"/>
  <c r="V2998" i="1"/>
  <c r="V2994" i="1"/>
  <c r="V2990" i="1"/>
  <c r="V2986" i="1"/>
  <c r="V2982" i="1"/>
  <c r="V2978" i="1"/>
  <c r="V2974" i="1"/>
  <c r="V2970" i="1"/>
  <c r="V2966" i="1"/>
  <c r="V2962" i="1"/>
  <c r="V2958" i="1"/>
  <c r="V2954" i="1"/>
  <c r="V2950" i="1"/>
  <c r="V2946" i="1"/>
  <c r="V2942" i="1"/>
  <c r="V2938" i="1"/>
  <c r="V2934" i="1"/>
  <c r="V2930" i="1"/>
  <c r="V2926" i="1"/>
  <c r="V2922" i="1"/>
  <c r="V2918" i="1"/>
  <c r="V2914" i="1"/>
  <c r="V2910" i="1"/>
  <c r="V2906" i="1"/>
  <c r="V2902" i="1"/>
  <c r="V2898" i="1"/>
  <c r="V2894" i="1"/>
  <c r="V2890" i="1"/>
  <c r="V2886" i="1"/>
  <c r="V2882" i="1"/>
  <c r="V2878" i="1"/>
  <c r="V2874" i="1"/>
  <c r="V2870" i="1"/>
  <c r="V2866" i="1"/>
  <c r="V2862" i="1"/>
  <c r="V2858" i="1"/>
  <c r="V2854" i="1"/>
  <c r="V2850" i="1"/>
  <c r="V2846" i="1"/>
  <c r="V2842" i="1"/>
  <c r="V2838" i="1"/>
  <c r="V2834" i="1"/>
  <c r="V2830" i="1"/>
  <c r="V2826" i="1"/>
  <c r="V2822" i="1"/>
  <c r="V2818" i="1"/>
  <c r="V2814" i="1"/>
  <c r="V2810" i="1"/>
  <c r="V2806" i="1"/>
  <c r="V2802" i="1"/>
  <c r="V2798" i="1"/>
  <c r="V2794" i="1"/>
  <c r="V2790" i="1"/>
  <c r="V2786" i="1"/>
  <c r="V2782" i="1"/>
  <c r="V2778" i="1"/>
  <c r="V2774" i="1"/>
  <c r="V2770" i="1"/>
  <c r="V2766" i="1"/>
  <c r="V2762" i="1"/>
  <c r="V2758" i="1"/>
  <c r="V2754" i="1"/>
  <c r="V2750" i="1"/>
  <c r="V2746" i="1"/>
  <c r="V2742" i="1"/>
  <c r="V2738" i="1"/>
  <c r="V2734" i="1"/>
  <c r="V2730" i="1"/>
  <c r="V2726" i="1"/>
  <c r="V2722" i="1"/>
  <c r="V2718" i="1"/>
  <c r="V2714" i="1"/>
  <c r="V2710" i="1"/>
  <c r="V2706" i="1"/>
  <c r="V2702" i="1"/>
  <c r="V2698" i="1"/>
  <c r="V2694" i="1"/>
  <c r="V2690" i="1"/>
  <c r="V2686" i="1"/>
  <c r="V2682" i="1"/>
  <c r="V2678" i="1"/>
  <c r="V2674" i="1"/>
  <c r="V2670" i="1"/>
  <c r="V2666" i="1"/>
  <c r="V2662" i="1"/>
  <c r="V2658" i="1"/>
  <c r="V2654" i="1"/>
  <c r="V2650" i="1"/>
  <c r="V2646" i="1"/>
  <c r="V2642" i="1"/>
  <c r="V2638" i="1"/>
  <c r="V2634" i="1"/>
  <c r="V2630" i="1"/>
  <c r="V2626" i="1"/>
  <c r="V2622" i="1"/>
  <c r="V2618" i="1"/>
  <c r="V2614" i="1"/>
  <c r="V2610" i="1"/>
  <c r="V2606" i="1"/>
  <c r="V2602" i="1"/>
  <c r="V2598" i="1"/>
  <c r="V2594" i="1"/>
  <c r="V2590" i="1"/>
  <c r="V2586" i="1"/>
  <c r="V2582" i="1"/>
  <c r="V2578" i="1"/>
  <c r="V2574" i="1"/>
  <c r="V2570" i="1"/>
  <c r="V2566" i="1"/>
  <c r="V2562" i="1"/>
  <c r="V2558" i="1"/>
  <c r="V2554" i="1"/>
  <c r="V2550" i="1"/>
  <c r="V2546" i="1"/>
  <c r="V2542" i="1"/>
  <c r="V2538" i="1"/>
  <c r="V2534" i="1"/>
  <c r="V2530" i="1"/>
  <c r="V2526" i="1"/>
  <c r="V2522" i="1"/>
  <c r="V2518" i="1"/>
  <c r="V2514" i="1"/>
  <c r="V2510" i="1"/>
  <c r="V2506" i="1"/>
  <c r="V2502" i="1"/>
  <c r="V2498" i="1"/>
  <c r="V2494" i="1"/>
  <c r="V2490" i="1"/>
  <c r="V2486" i="1"/>
  <c r="V2482" i="1"/>
  <c r="V2478" i="1"/>
  <c r="V2474" i="1"/>
  <c r="V2470" i="1"/>
  <c r="V2466" i="1"/>
  <c r="V2462" i="1"/>
  <c r="V2458" i="1"/>
  <c r="V2454" i="1"/>
  <c r="V2450" i="1"/>
  <c r="V2446" i="1"/>
  <c r="V2442" i="1"/>
  <c r="V2438" i="1"/>
  <c r="V2434" i="1"/>
  <c r="V2430" i="1"/>
  <c r="V2426" i="1"/>
  <c r="V2422" i="1"/>
  <c r="V2418" i="1"/>
  <c r="V2414" i="1"/>
  <c r="V2410" i="1"/>
  <c r="V2406" i="1"/>
  <c r="V2402" i="1"/>
  <c r="V2398" i="1"/>
  <c r="V2394" i="1"/>
  <c r="V2390" i="1"/>
  <c r="V2386" i="1"/>
  <c r="V2382" i="1"/>
  <c r="V2378" i="1"/>
  <c r="V2374" i="1"/>
  <c r="V2370" i="1"/>
  <c r="V2366" i="1"/>
  <c r="V2362" i="1"/>
  <c r="V2358" i="1"/>
  <c r="V2354" i="1"/>
  <c r="V2350" i="1"/>
  <c r="V2346" i="1"/>
  <c r="V2342" i="1"/>
  <c r="V2338" i="1"/>
  <c r="V2334" i="1"/>
  <c r="V2330" i="1"/>
  <c r="V2326" i="1"/>
  <c r="V2322" i="1"/>
  <c r="V2318" i="1"/>
  <c r="V2314" i="1"/>
  <c r="V2310" i="1"/>
  <c r="V2306" i="1"/>
  <c r="V2302" i="1"/>
  <c r="V2298" i="1"/>
  <c r="V2294" i="1"/>
  <c r="V2290" i="1"/>
  <c r="V2286" i="1"/>
  <c r="V2282" i="1"/>
  <c r="V2278" i="1"/>
  <c r="V2274" i="1"/>
  <c r="V2270" i="1"/>
  <c r="V2266" i="1"/>
  <c r="V2262" i="1"/>
  <c r="V2258" i="1"/>
  <c r="V2254" i="1"/>
  <c r="V2250" i="1"/>
  <c r="V2246" i="1"/>
  <c r="V2242" i="1"/>
  <c r="V2238" i="1"/>
  <c r="V2234" i="1"/>
  <c r="V2230" i="1"/>
  <c r="V2226" i="1"/>
  <c r="V2222" i="1"/>
  <c r="V2218" i="1"/>
  <c r="V2214" i="1"/>
  <c r="V2210" i="1"/>
  <c r="V2206" i="1"/>
  <c r="V2202" i="1"/>
  <c r="V2198" i="1"/>
  <c r="V2194" i="1"/>
  <c r="V2190" i="1"/>
  <c r="V2186" i="1"/>
  <c r="V2182" i="1"/>
  <c r="V2178" i="1"/>
  <c r="V2174" i="1"/>
  <c r="V2170" i="1"/>
  <c r="V2166" i="1"/>
  <c r="V2162" i="1"/>
  <c r="V2158" i="1"/>
  <c r="V2154" i="1"/>
  <c r="V2150" i="1"/>
  <c r="V2146" i="1"/>
  <c r="V2142" i="1"/>
  <c r="V2138" i="1"/>
  <c r="V2134" i="1"/>
  <c r="V2130" i="1"/>
  <c r="V2126" i="1"/>
  <c r="V2122" i="1"/>
  <c r="V2118" i="1"/>
  <c r="V2114" i="1"/>
  <c r="V2110" i="1"/>
  <c r="V2106" i="1"/>
  <c r="V2102" i="1"/>
  <c r="V2098" i="1"/>
  <c r="V2094" i="1"/>
  <c r="V2090" i="1"/>
  <c r="V2086" i="1"/>
  <c r="V2082" i="1"/>
  <c r="V2078" i="1"/>
  <c r="V2074" i="1"/>
  <c r="V2070" i="1"/>
  <c r="V2066" i="1"/>
  <c r="V2062" i="1"/>
  <c r="V2058" i="1"/>
  <c r="V2054" i="1"/>
  <c r="V2050" i="1"/>
  <c r="V2046" i="1"/>
  <c r="V2042" i="1"/>
  <c r="V2038" i="1"/>
  <c r="V2034" i="1"/>
  <c r="V2030" i="1"/>
  <c r="V2026" i="1"/>
  <c r="V2022" i="1"/>
  <c r="V2018" i="1"/>
  <c r="V2014" i="1"/>
  <c r="V2010" i="1"/>
  <c r="V2006" i="1"/>
  <c r="V2002" i="1"/>
  <c r="V1998" i="1"/>
  <c r="V1994" i="1"/>
  <c r="V1990" i="1"/>
  <c r="V1986" i="1"/>
  <c r="V1982" i="1"/>
  <c r="V1978" i="1"/>
  <c r="V1974" i="1"/>
  <c r="V1970" i="1"/>
  <c r="V1966" i="1"/>
  <c r="V1962" i="1"/>
  <c r="V1958" i="1"/>
  <c r="V1954" i="1"/>
  <c r="V1950" i="1"/>
  <c r="V1946" i="1"/>
  <c r="V1942" i="1"/>
  <c r="V1938" i="1"/>
  <c r="V1934" i="1"/>
  <c r="V1930" i="1"/>
  <c r="V1926" i="1"/>
  <c r="V1922" i="1"/>
  <c r="V1918" i="1"/>
  <c r="V1914" i="1"/>
  <c r="V1910" i="1"/>
  <c r="V1906" i="1"/>
  <c r="V1902" i="1"/>
  <c r="V1898" i="1"/>
  <c r="V1894" i="1"/>
  <c r="V1890" i="1"/>
  <c r="V1886" i="1"/>
  <c r="V1882" i="1"/>
  <c r="V1878" i="1"/>
  <c r="V1874" i="1"/>
  <c r="V1870" i="1"/>
  <c r="V1866" i="1"/>
  <c r="V1862" i="1"/>
  <c r="V1858" i="1"/>
  <c r="V1854" i="1"/>
  <c r="V1850" i="1"/>
  <c r="V1846" i="1"/>
  <c r="V1842" i="1"/>
  <c r="V1838" i="1"/>
  <c r="V1834" i="1"/>
  <c r="V1830" i="1"/>
  <c r="V1826" i="1"/>
  <c r="V1822" i="1"/>
  <c r="V1818" i="1"/>
  <c r="V1814" i="1"/>
  <c r="V1810" i="1"/>
  <c r="V1806" i="1"/>
  <c r="V1802" i="1"/>
  <c r="V1798" i="1"/>
  <c r="V1794" i="1"/>
  <c r="V1790" i="1"/>
  <c r="V1786" i="1"/>
  <c r="V1782" i="1"/>
  <c r="V1778" i="1"/>
  <c r="V1774" i="1"/>
  <c r="V1770" i="1"/>
  <c r="V1766" i="1"/>
  <c r="V1762" i="1"/>
  <c r="V1758" i="1"/>
  <c r="T2486" i="1"/>
  <c r="T2482" i="1"/>
  <c r="T2478" i="1"/>
  <c r="T2474" i="1"/>
  <c r="T2470" i="1"/>
  <c r="T2466" i="1"/>
  <c r="T2462" i="1"/>
  <c r="T2458" i="1"/>
  <c r="T2454" i="1"/>
  <c r="T2450" i="1"/>
  <c r="T2446" i="1"/>
  <c r="T2442" i="1"/>
  <c r="T2438" i="1"/>
  <c r="T2434" i="1"/>
  <c r="T2430" i="1"/>
  <c r="T2426" i="1"/>
  <c r="T2422" i="1"/>
  <c r="T2418" i="1"/>
  <c r="T2414" i="1"/>
  <c r="T2410" i="1"/>
  <c r="T2406" i="1"/>
  <c r="T2402" i="1"/>
  <c r="T2398" i="1"/>
  <c r="T2394" i="1"/>
  <c r="T2390" i="1"/>
  <c r="T2386" i="1"/>
  <c r="T2382" i="1"/>
  <c r="T2378" i="1"/>
  <c r="T2374" i="1"/>
  <c r="T2370" i="1"/>
  <c r="T2366" i="1"/>
  <c r="T2362" i="1"/>
  <c r="T2358" i="1"/>
  <c r="T2354" i="1"/>
  <c r="T2350" i="1"/>
  <c r="T2346" i="1"/>
  <c r="T2342" i="1"/>
  <c r="T2338" i="1"/>
  <c r="T2334" i="1"/>
  <c r="T2330" i="1"/>
  <c r="T2326" i="1"/>
  <c r="T2322" i="1"/>
  <c r="T2318" i="1"/>
  <c r="T2314" i="1"/>
  <c r="T2310" i="1"/>
  <c r="T2306" i="1"/>
  <c r="T2302" i="1"/>
  <c r="T2298" i="1"/>
  <c r="T2294" i="1"/>
  <c r="T2290" i="1"/>
  <c r="T2286" i="1"/>
  <c r="T2282" i="1"/>
  <c r="T2278" i="1"/>
  <c r="T2274" i="1"/>
  <c r="T2270" i="1"/>
  <c r="T2266" i="1"/>
  <c r="T2262" i="1"/>
  <c r="T2258" i="1"/>
  <c r="T2254" i="1"/>
  <c r="T2250" i="1"/>
  <c r="T2246" i="1"/>
  <c r="T2242" i="1"/>
  <c r="T2238" i="1"/>
  <c r="T2234" i="1"/>
  <c r="T2230" i="1"/>
  <c r="T2226" i="1"/>
  <c r="T2222" i="1"/>
  <c r="T2218" i="1"/>
  <c r="T2214" i="1"/>
  <c r="T2210" i="1"/>
  <c r="T2206" i="1"/>
  <c r="T2202" i="1"/>
  <c r="T2198" i="1"/>
  <c r="T2194" i="1"/>
  <c r="T2190" i="1"/>
  <c r="T2186" i="1"/>
  <c r="T2182" i="1"/>
  <c r="T2178" i="1"/>
  <c r="T2174" i="1"/>
  <c r="T2170" i="1"/>
  <c r="T2166" i="1"/>
  <c r="T2162" i="1"/>
  <c r="T2158" i="1"/>
  <c r="T2154" i="1"/>
  <c r="T2150" i="1"/>
  <c r="T2146" i="1"/>
  <c r="T2142" i="1"/>
  <c r="T2138" i="1"/>
  <c r="T2134" i="1"/>
  <c r="T2130" i="1"/>
  <c r="T2126" i="1"/>
  <c r="T2122" i="1"/>
  <c r="T2118" i="1"/>
  <c r="T2114" i="1"/>
  <c r="T2110" i="1"/>
  <c r="T2106" i="1"/>
  <c r="T2102" i="1"/>
  <c r="T2098" i="1"/>
  <c r="T2094" i="1"/>
  <c r="T2090" i="1"/>
  <c r="T2086" i="1"/>
  <c r="T2082" i="1"/>
  <c r="T2078" i="1"/>
  <c r="T2074" i="1"/>
  <c r="T2070" i="1"/>
  <c r="T2066" i="1"/>
  <c r="T2062" i="1"/>
  <c r="T2058" i="1"/>
  <c r="T2054" i="1"/>
  <c r="T2050" i="1"/>
  <c r="T2046" i="1"/>
  <c r="T2042" i="1"/>
  <c r="T2038" i="1"/>
  <c r="T2034" i="1"/>
  <c r="T2030" i="1"/>
  <c r="T2026" i="1"/>
  <c r="T2022" i="1"/>
  <c r="T2018" i="1"/>
  <c r="T2014" i="1"/>
  <c r="T2010" i="1"/>
  <c r="T2006" i="1"/>
  <c r="T2002" i="1"/>
  <c r="T1998" i="1"/>
  <c r="T1994" i="1"/>
  <c r="T1990" i="1"/>
  <c r="T1986" i="1"/>
  <c r="T1982" i="1"/>
  <c r="T1978" i="1"/>
  <c r="T1974" i="1"/>
  <c r="T1970" i="1"/>
  <c r="T1966" i="1"/>
  <c r="T1962" i="1"/>
  <c r="T1958" i="1"/>
  <c r="T1954" i="1"/>
  <c r="T1950" i="1"/>
  <c r="T1946" i="1"/>
  <c r="T1942" i="1"/>
  <c r="T1938" i="1"/>
  <c r="T1934" i="1"/>
  <c r="T1930" i="1"/>
  <c r="T1926" i="1"/>
  <c r="T1922" i="1"/>
  <c r="T1918" i="1"/>
  <c r="T1914" i="1"/>
  <c r="T1910" i="1"/>
  <c r="T1906" i="1"/>
  <c r="T1902" i="1"/>
  <c r="T1898" i="1"/>
  <c r="T1894" i="1"/>
  <c r="T1890" i="1"/>
  <c r="T1886" i="1"/>
  <c r="T1882" i="1"/>
  <c r="T1878" i="1"/>
  <c r="T1874" i="1"/>
  <c r="T1870" i="1"/>
  <c r="T1866" i="1"/>
  <c r="T1862" i="1"/>
  <c r="T1858" i="1"/>
  <c r="T1854" i="1"/>
  <c r="T1850" i="1"/>
  <c r="T1846" i="1"/>
  <c r="T1842" i="1"/>
  <c r="T1838" i="1"/>
  <c r="T1834" i="1"/>
  <c r="T1830" i="1"/>
  <c r="T1826" i="1"/>
  <c r="T1822" i="1"/>
  <c r="T1818" i="1"/>
  <c r="T1814" i="1"/>
  <c r="T1810" i="1"/>
  <c r="T1806" i="1"/>
  <c r="T1802" i="1"/>
  <c r="T1798" i="1"/>
  <c r="T1794" i="1"/>
  <c r="T1790" i="1"/>
  <c r="T1786" i="1"/>
  <c r="T1782" i="1"/>
  <c r="T1778" i="1"/>
  <c r="T1774" i="1"/>
  <c r="T1770" i="1"/>
  <c r="T1766" i="1"/>
  <c r="T1762" i="1"/>
  <c r="T1758" i="1"/>
  <c r="T1754" i="1"/>
  <c r="T1750" i="1"/>
  <c r="T1746" i="1"/>
  <c r="T1742" i="1"/>
  <c r="T1738" i="1"/>
  <c r="T1734" i="1"/>
  <c r="T1730" i="1"/>
  <c r="T1726" i="1"/>
  <c r="T1722" i="1"/>
  <c r="T1718" i="1"/>
  <c r="T1714" i="1"/>
  <c r="T1710" i="1"/>
  <c r="T1706" i="1"/>
  <c r="T1702" i="1"/>
  <c r="T1698" i="1"/>
  <c r="T1694" i="1"/>
  <c r="T1690" i="1"/>
  <c r="T1686" i="1"/>
  <c r="T1682" i="1"/>
  <c r="T1678" i="1"/>
  <c r="T1674" i="1"/>
  <c r="T1670" i="1"/>
  <c r="T1666" i="1"/>
  <c r="T1662" i="1"/>
  <c r="T1658" i="1"/>
  <c r="T1654" i="1"/>
  <c r="T1650" i="1"/>
  <c r="T1646" i="1"/>
  <c r="T1642" i="1"/>
  <c r="T1638" i="1"/>
  <c r="T1634" i="1"/>
  <c r="T1630" i="1"/>
  <c r="T1626" i="1"/>
  <c r="T1622" i="1"/>
  <c r="T1618" i="1"/>
  <c r="T1614" i="1"/>
  <c r="T1610" i="1"/>
  <c r="T1606" i="1"/>
  <c r="T1602" i="1"/>
  <c r="T1598" i="1"/>
  <c r="T1594" i="1"/>
  <c r="T1590" i="1"/>
  <c r="T1586" i="1"/>
  <c r="T1582" i="1"/>
  <c r="T1578" i="1"/>
  <c r="T1574" i="1"/>
  <c r="T1570" i="1"/>
  <c r="T1566" i="1"/>
  <c r="T1562" i="1"/>
  <c r="T1558" i="1"/>
  <c r="T1554" i="1"/>
  <c r="T1550" i="1"/>
  <c r="T1546" i="1"/>
  <c r="T1542" i="1"/>
  <c r="T1538" i="1"/>
  <c r="T1534" i="1"/>
  <c r="T1530" i="1"/>
  <c r="T1526" i="1"/>
  <c r="T1522" i="1"/>
  <c r="T1518" i="1"/>
  <c r="T1514" i="1"/>
  <c r="T1510" i="1"/>
  <c r="T1506" i="1"/>
  <c r="T1502" i="1"/>
  <c r="T1498" i="1"/>
  <c r="T1494" i="1"/>
  <c r="T1490" i="1"/>
  <c r="T1486" i="1"/>
  <c r="T1482" i="1"/>
  <c r="T1478" i="1"/>
  <c r="T1474" i="1"/>
  <c r="T1470" i="1"/>
  <c r="T1466" i="1"/>
  <c r="T1462" i="1"/>
  <c r="T1458" i="1"/>
  <c r="T1454" i="1"/>
  <c r="T1450" i="1"/>
  <c r="T1446" i="1"/>
  <c r="T1442" i="1"/>
  <c r="T1438" i="1"/>
  <c r="T1434" i="1"/>
  <c r="T1430" i="1"/>
  <c r="T1426" i="1"/>
  <c r="T1422" i="1"/>
  <c r="T1418" i="1"/>
  <c r="T1414" i="1"/>
  <c r="T1410" i="1"/>
  <c r="T1406" i="1"/>
  <c r="T1402" i="1"/>
  <c r="T1398" i="1"/>
  <c r="T1394" i="1"/>
  <c r="T1390" i="1"/>
  <c r="T1386" i="1"/>
  <c r="T1382" i="1"/>
  <c r="T1378" i="1"/>
  <c r="T1374" i="1"/>
  <c r="T1370" i="1"/>
  <c r="T1366" i="1"/>
  <c r="T1362" i="1"/>
  <c r="T1358" i="1"/>
  <c r="T1354" i="1"/>
  <c r="T1350" i="1"/>
  <c r="T1346" i="1"/>
  <c r="T1342" i="1"/>
  <c r="T1338" i="1"/>
  <c r="T1334" i="1"/>
  <c r="T1330" i="1"/>
  <c r="T1326" i="1"/>
  <c r="T1322" i="1"/>
  <c r="T1318" i="1"/>
  <c r="T1314" i="1"/>
  <c r="T1310" i="1"/>
  <c r="T1306" i="1"/>
  <c r="T1302" i="1"/>
  <c r="T1298" i="1"/>
  <c r="T1294" i="1"/>
  <c r="T1290" i="1"/>
  <c r="T1286" i="1"/>
  <c r="T1282" i="1"/>
  <c r="T1278" i="1"/>
  <c r="T1274" i="1"/>
  <c r="T1270" i="1"/>
  <c r="T1266" i="1"/>
  <c r="T1262" i="1"/>
  <c r="T1258" i="1"/>
  <c r="T1254" i="1"/>
  <c r="T1250" i="1"/>
  <c r="T1246" i="1"/>
  <c r="T1242" i="1"/>
  <c r="T1238" i="1"/>
  <c r="T1234" i="1"/>
  <c r="T1230" i="1"/>
  <c r="T1226" i="1"/>
  <c r="T1222" i="1"/>
  <c r="T1218" i="1"/>
  <c r="T1214" i="1"/>
  <c r="T1210" i="1"/>
  <c r="T1206" i="1"/>
  <c r="T1202" i="1"/>
  <c r="T1198" i="1"/>
  <c r="T1194" i="1"/>
  <c r="T1190" i="1"/>
  <c r="T1186" i="1"/>
  <c r="T1182" i="1"/>
  <c r="T1178" i="1"/>
  <c r="T1174" i="1"/>
  <c r="T1170" i="1"/>
  <c r="T1166" i="1"/>
  <c r="T1162" i="1"/>
  <c r="T1158" i="1"/>
  <c r="T1154" i="1"/>
  <c r="T1150" i="1"/>
  <c r="T1146" i="1"/>
  <c r="T1142" i="1"/>
  <c r="T1138" i="1"/>
  <c r="T1134" i="1"/>
  <c r="T1130" i="1"/>
  <c r="T1126" i="1"/>
  <c r="T1122" i="1"/>
  <c r="T1118" i="1"/>
  <c r="T1114" i="1"/>
  <c r="T1110" i="1"/>
  <c r="T1106" i="1"/>
  <c r="T1102" i="1"/>
  <c r="T1098" i="1"/>
  <c r="T1094" i="1"/>
  <c r="T1090" i="1"/>
  <c r="T1086" i="1"/>
  <c r="T1082" i="1"/>
  <c r="T1078" i="1"/>
  <c r="T1074" i="1"/>
  <c r="T1070" i="1"/>
  <c r="T1066" i="1"/>
  <c r="T1062" i="1"/>
  <c r="T1058" i="1"/>
  <c r="T1054" i="1"/>
  <c r="T1050" i="1"/>
  <c r="T1046" i="1"/>
  <c r="T1042" i="1"/>
  <c r="T1038" i="1"/>
  <c r="T1034" i="1"/>
  <c r="T1030" i="1"/>
  <c r="T1026" i="1"/>
  <c r="T1022" i="1"/>
  <c r="T1018" i="1"/>
  <c r="T1014" i="1"/>
  <c r="T1010" i="1"/>
  <c r="T1006" i="1"/>
  <c r="T1002" i="1"/>
  <c r="T998" i="1"/>
  <c r="T994" i="1"/>
  <c r="T990" i="1"/>
  <c r="T986" i="1"/>
  <c r="T982" i="1"/>
  <c r="T978" i="1"/>
  <c r="T974" i="1"/>
  <c r="T970" i="1"/>
  <c r="T966" i="1"/>
  <c r="T962" i="1"/>
  <c r="T958" i="1"/>
  <c r="T954" i="1"/>
  <c r="T950" i="1"/>
  <c r="T946" i="1"/>
  <c r="T942" i="1"/>
  <c r="T938" i="1"/>
  <c r="T934" i="1"/>
  <c r="T930" i="1"/>
  <c r="T926" i="1"/>
  <c r="T922" i="1"/>
  <c r="T918" i="1"/>
  <c r="T914" i="1"/>
  <c r="T910" i="1"/>
  <c r="T906" i="1"/>
  <c r="T902" i="1"/>
  <c r="T898" i="1"/>
  <c r="T894" i="1"/>
  <c r="T890" i="1"/>
  <c r="T886" i="1"/>
  <c r="T882" i="1"/>
  <c r="T878" i="1"/>
  <c r="T874" i="1"/>
  <c r="T870" i="1"/>
  <c r="T866" i="1"/>
  <c r="T862" i="1"/>
  <c r="T858" i="1"/>
  <c r="T854" i="1"/>
  <c r="T850" i="1"/>
  <c r="T846" i="1"/>
  <c r="T842" i="1"/>
  <c r="T838" i="1"/>
  <c r="T834" i="1"/>
  <c r="T830" i="1"/>
  <c r="T826" i="1"/>
  <c r="T822" i="1"/>
  <c r="T818" i="1"/>
  <c r="T814" i="1"/>
  <c r="T810" i="1"/>
  <c r="T806" i="1"/>
  <c r="T802" i="1"/>
  <c r="T798" i="1"/>
  <c r="T794" i="1"/>
  <c r="T790" i="1"/>
  <c r="T786" i="1"/>
  <c r="T782" i="1"/>
  <c r="T778" i="1"/>
  <c r="T774" i="1"/>
  <c r="T770" i="1"/>
  <c r="T766" i="1"/>
  <c r="T762" i="1"/>
  <c r="T758" i="1"/>
  <c r="T754" i="1"/>
  <c r="T750" i="1"/>
  <c r="T746" i="1"/>
  <c r="T742" i="1"/>
  <c r="T738" i="1"/>
  <c r="T734" i="1"/>
  <c r="T730" i="1"/>
  <c r="T726" i="1"/>
  <c r="T722" i="1"/>
  <c r="T718" i="1"/>
  <c r="T714" i="1"/>
  <c r="T710" i="1"/>
  <c r="T706" i="1"/>
  <c r="T702" i="1"/>
  <c r="T698" i="1"/>
  <c r="T694" i="1"/>
  <c r="T690" i="1"/>
  <c r="T686" i="1"/>
  <c r="T682" i="1"/>
  <c r="T678" i="1"/>
  <c r="T674" i="1"/>
  <c r="T670" i="1"/>
  <c r="T666" i="1"/>
  <c r="T662" i="1"/>
  <c r="T658" i="1"/>
  <c r="T654" i="1"/>
  <c r="T650" i="1"/>
  <c r="T646" i="1"/>
  <c r="T642" i="1"/>
  <c r="T638" i="1"/>
  <c r="T634" i="1"/>
  <c r="T630" i="1"/>
  <c r="T626" i="1"/>
  <c r="T622" i="1"/>
  <c r="T618" i="1"/>
  <c r="T614" i="1"/>
  <c r="T610" i="1"/>
  <c r="T606" i="1"/>
  <c r="T602" i="1"/>
  <c r="T598" i="1"/>
  <c r="T594" i="1"/>
  <c r="T590" i="1"/>
  <c r="T586" i="1"/>
  <c r="T582" i="1"/>
  <c r="T578" i="1"/>
  <c r="T574" i="1"/>
  <c r="T570" i="1"/>
  <c r="T566" i="1"/>
  <c r="T562" i="1"/>
  <c r="T558" i="1"/>
  <c r="T554" i="1"/>
  <c r="T550" i="1"/>
  <c r="T546" i="1"/>
  <c r="T542" i="1"/>
  <c r="T538" i="1"/>
  <c r="T534" i="1"/>
  <c r="T530" i="1"/>
  <c r="T526" i="1"/>
  <c r="T522" i="1"/>
  <c r="T518" i="1"/>
  <c r="T514" i="1"/>
  <c r="T510" i="1"/>
  <c r="T506" i="1"/>
  <c r="T502" i="1"/>
  <c r="T498" i="1"/>
  <c r="T494" i="1"/>
  <c r="T490" i="1"/>
  <c r="T486" i="1"/>
  <c r="T482" i="1"/>
  <c r="T478" i="1"/>
  <c r="T474" i="1"/>
  <c r="T470" i="1"/>
  <c r="T466" i="1"/>
  <c r="T462" i="1"/>
  <c r="T458" i="1"/>
  <c r="T454" i="1"/>
  <c r="T450" i="1"/>
  <c r="T446" i="1"/>
  <c r="T442" i="1"/>
  <c r="T438" i="1"/>
  <c r="T434" i="1"/>
  <c r="T430" i="1"/>
  <c r="T426" i="1"/>
  <c r="T422" i="1"/>
  <c r="T418" i="1"/>
  <c r="T414" i="1"/>
  <c r="T410" i="1"/>
  <c r="T406" i="1"/>
  <c r="T402" i="1"/>
  <c r="T398" i="1"/>
  <c r="T394" i="1"/>
  <c r="T390" i="1"/>
  <c r="T386" i="1"/>
  <c r="T382" i="1"/>
  <c r="T378" i="1"/>
  <c r="T374" i="1"/>
  <c r="T370" i="1"/>
  <c r="T366" i="1"/>
  <c r="T362" i="1"/>
  <c r="T358" i="1"/>
  <c r="T354" i="1"/>
  <c r="T350" i="1"/>
  <c r="T346" i="1"/>
  <c r="T342" i="1"/>
  <c r="T338" i="1"/>
  <c r="T334" i="1"/>
  <c r="T330" i="1"/>
  <c r="T326" i="1"/>
  <c r="T322" i="1"/>
  <c r="T318" i="1"/>
  <c r="T314" i="1"/>
  <c r="T310" i="1"/>
  <c r="T306" i="1"/>
  <c r="T302" i="1"/>
  <c r="T298" i="1"/>
  <c r="T294" i="1"/>
  <c r="T290" i="1"/>
  <c r="T286" i="1"/>
  <c r="T282" i="1"/>
  <c r="T278" i="1"/>
  <c r="T274" i="1"/>
  <c r="T270" i="1"/>
  <c r="T266" i="1"/>
  <c r="T262" i="1"/>
  <c r="T258" i="1"/>
  <c r="T254" i="1"/>
  <c r="T250" i="1"/>
  <c r="T246" i="1"/>
  <c r="T242" i="1"/>
  <c r="T238" i="1"/>
  <c r="T234" i="1"/>
  <c r="T230" i="1"/>
  <c r="T226" i="1"/>
  <c r="T222" i="1"/>
  <c r="T218" i="1"/>
  <c r="T214" i="1"/>
  <c r="T210" i="1"/>
  <c r="T206" i="1"/>
  <c r="T202" i="1"/>
  <c r="T198" i="1"/>
  <c r="T194" i="1"/>
  <c r="T190" i="1"/>
  <c r="T186" i="1"/>
  <c r="T182" i="1"/>
  <c r="T178" i="1"/>
  <c r="T174" i="1"/>
  <c r="T170" i="1"/>
  <c r="T166" i="1"/>
  <c r="T162" i="1"/>
  <c r="T158" i="1"/>
  <c r="T154" i="1"/>
  <c r="T150" i="1"/>
  <c r="T146" i="1"/>
  <c r="T142" i="1"/>
  <c r="T138" i="1"/>
  <c r="T134" i="1"/>
  <c r="T130" i="1"/>
  <c r="T126" i="1"/>
  <c r="T122" i="1"/>
  <c r="T118" i="1"/>
  <c r="T114" i="1"/>
  <c r="T110" i="1"/>
  <c r="T106" i="1"/>
  <c r="T102" i="1"/>
  <c r="T98" i="1"/>
  <c r="T94" i="1"/>
  <c r="T90" i="1"/>
  <c r="T86" i="1"/>
  <c r="T82" i="1"/>
  <c r="T78" i="1"/>
  <c r="T74" i="1"/>
  <c r="T70" i="1"/>
  <c r="T66" i="1"/>
  <c r="T62" i="1"/>
  <c r="T58" i="1"/>
  <c r="T54" i="1"/>
  <c r="T50" i="1"/>
  <c r="T46" i="1"/>
  <c r="T42" i="1"/>
  <c r="T38" i="1"/>
  <c r="T34" i="1"/>
  <c r="T30" i="1"/>
  <c r="T26" i="1"/>
  <c r="T22" i="1"/>
  <c r="T18" i="1"/>
  <c r="T14" i="1"/>
  <c r="T10" i="1"/>
  <c r="T6" i="1"/>
  <c r="V1754" i="1"/>
  <c r="V1750" i="1"/>
  <c r="V1746" i="1"/>
  <c r="V1742" i="1"/>
  <c r="V1738" i="1"/>
  <c r="V1734" i="1"/>
  <c r="V1730" i="1"/>
  <c r="V1726" i="1"/>
  <c r="V1722" i="1"/>
  <c r="V1718" i="1"/>
  <c r="V1714" i="1"/>
  <c r="V1710" i="1"/>
  <c r="V1706" i="1"/>
  <c r="V1702" i="1"/>
  <c r="V1698" i="1"/>
  <c r="V1694" i="1"/>
  <c r="V1690" i="1"/>
  <c r="V1686" i="1"/>
  <c r="V1682" i="1"/>
  <c r="V1678" i="1"/>
  <c r="V1674" i="1"/>
  <c r="V1670" i="1"/>
  <c r="V1666" i="1"/>
  <c r="V1662" i="1"/>
  <c r="V1658" i="1"/>
  <c r="V1654" i="1"/>
  <c r="V1650" i="1"/>
  <c r="V1646" i="1"/>
  <c r="V1642" i="1"/>
  <c r="V1638" i="1"/>
  <c r="V1634" i="1"/>
  <c r="V1630" i="1"/>
  <c r="V1626" i="1"/>
  <c r="V1622" i="1"/>
  <c r="V1618" i="1"/>
  <c r="V1614" i="1"/>
  <c r="V1610" i="1"/>
  <c r="V1606" i="1"/>
  <c r="V1602" i="1"/>
  <c r="V1598" i="1"/>
  <c r="V1594" i="1"/>
  <c r="V1590" i="1"/>
  <c r="V1586" i="1"/>
  <c r="V1582" i="1"/>
  <c r="V1578" i="1"/>
  <c r="V1574" i="1"/>
  <c r="V1570" i="1"/>
  <c r="V1566" i="1"/>
  <c r="V1562" i="1"/>
  <c r="V1558" i="1"/>
  <c r="V1554" i="1"/>
  <c r="V1550" i="1"/>
  <c r="V1546" i="1"/>
  <c r="V1542" i="1"/>
  <c r="V1538" i="1"/>
  <c r="V1534" i="1"/>
  <c r="V1530" i="1"/>
  <c r="V1526" i="1"/>
  <c r="V1522" i="1"/>
  <c r="V1518" i="1"/>
  <c r="V1514" i="1"/>
  <c r="V1510" i="1"/>
  <c r="V1506" i="1"/>
  <c r="V1502" i="1"/>
  <c r="V1498" i="1"/>
  <c r="V1494" i="1"/>
  <c r="V1490" i="1"/>
  <c r="V1486" i="1"/>
  <c r="V1482" i="1"/>
  <c r="V1478" i="1"/>
  <c r="V1474" i="1"/>
  <c r="V1470" i="1"/>
  <c r="V1466" i="1"/>
  <c r="V1462" i="1"/>
  <c r="V1458" i="1"/>
  <c r="V1454" i="1"/>
  <c r="V1450" i="1"/>
  <c r="V1446" i="1"/>
  <c r="V1442" i="1"/>
  <c r="V1438" i="1"/>
  <c r="V1434" i="1"/>
  <c r="V1430" i="1"/>
  <c r="V1426" i="1"/>
  <c r="V1422" i="1"/>
  <c r="V1418" i="1"/>
  <c r="V1414" i="1"/>
  <c r="V1410" i="1"/>
  <c r="V1406" i="1"/>
  <c r="V1402" i="1"/>
  <c r="V1398" i="1"/>
  <c r="V1394" i="1"/>
  <c r="V1390" i="1"/>
  <c r="V1386" i="1"/>
  <c r="V1382" i="1"/>
  <c r="V1378" i="1"/>
  <c r="V1374" i="1"/>
  <c r="V1370" i="1"/>
  <c r="V1366" i="1"/>
  <c r="V1362" i="1"/>
  <c r="V1358" i="1"/>
  <c r="V1354" i="1"/>
  <c r="V1350" i="1"/>
  <c r="V1346" i="1"/>
  <c r="V1342" i="1"/>
  <c r="V1338" i="1"/>
  <c r="V1334" i="1"/>
  <c r="V1330" i="1"/>
  <c r="V1326" i="1"/>
  <c r="V1322" i="1"/>
  <c r="V1318" i="1"/>
  <c r="V1314" i="1"/>
  <c r="V1310" i="1"/>
  <c r="V1306" i="1"/>
  <c r="V1302" i="1"/>
  <c r="V1298" i="1"/>
  <c r="V1294" i="1"/>
  <c r="V1290" i="1"/>
  <c r="V1286" i="1"/>
  <c r="V1282" i="1"/>
  <c r="V1278" i="1"/>
  <c r="V1274" i="1"/>
  <c r="V1270" i="1"/>
  <c r="V1266" i="1"/>
  <c r="V1262" i="1"/>
  <c r="V1258" i="1"/>
  <c r="V1254" i="1"/>
  <c r="V1250" i="1"/>
  <c r="V1246" i="1"/>
  <c r="V1242" i="1"/>
  <c r="V1238" i="1"/>
  <c r="V1234" i="1"/>
  <c r="V1230" i="1"/>
  <c r="V1226" i="1"/>
  <c r="V1222" i="1"/>
  <c r="V1218" i="1"/>
  <c r="V1214" i="1"/>
  <c r="V1210" i="1"/>
  <c r="V1206" i="1"/>
  <c r="V1202" i="1"/>
  <c r="V1198" i="1"/>
  <c r="V1194" i="1"/>
  <c r="V1190" i="1"/>
  <c r="V1186" i="1"/>
  <c r="V1182" i="1"/>
  <c r="V1178" i="1"/>
  <c r="V1174" i="1"/>
  <c r="V1170" i="1"/>
  <c r="V1166" i="1"/>
  <c r="V1162" i="1"/>
  <c r="V1158" i="1"/>
  <c r="V1154" i="1"/>
  <c r="V1150" i="1"/>
  <c r="V1146" i="1"/>
  <c r="V1142" i="1"/>
  <c r="V1138" i="1"/>
  <c r="V1134" i="1"/>
  <c r="V1130" i="1"/>
  <c r="V1126" i="1"/>
  <c r="V1122" i="1"/>
  <c r="V1118" i="1"/>
  <c r="V1114" i="1"/>
  <c r="V1110" i="1"/>
  <c r="V1106" i="1"/>
  <c r="V1102" i="1"/>
  <c r="V1098" i="1"/>
  <c r="V1094" i="1"/>
  <c r="V1090" i="1"/>
  <c r="V1086" i="1"/>
  <c r="V1082" i="1"/>
  <c r="V1078" i="1"/>
  <c r="V1074" i="1"/>
  <c r="V1070" i="1"/>
  <c r="V1066" i="1"/>
  <c r="V1062" i="1"/>
  <c r="V1058" i="1"/>
  <c r="V1054" i="1"/>
  <c r="V1050" i="1"/>
  <c r="V1046" i="1"/>
  <c r="V1042" i="1"/>
  <c r="V1038" i="1"/>
  <c r="V1034" i="1"/>
  <c r="V1030" i="1"/>
  <c r="V1026" i="1"/>
  <c r="V1022" i="1"/>
  <c r="V1018" i="1"/>
  <c r="V1014" i="1"/>
  <c r="V1010" i="1"/>
  <c r="V1006" i="1"/>
  <c r="V1002" i="1"/>
  <c r="V998" i="1"/>
  <c r="V994" i="1"/>
  <c r="V990" i="1"/>
  <c r="V986" i="1"/>
  <c r="V982" i="1"/>
  <c r="V978" i="1"/>
  <c r="V974" i="1"/>
  <c r="V970" i="1"/>
  <c r="V966" i="1"/>
  <c r="V962" i="1"/>
  <c r="V958" i="1"/>
  <c r="V954" i="1"/>
  <c r="V950" i="1"/>
  <c r="V946" i="1"/>
  <c r="V942" i="1"/>
  <c r="V938" i="1"/>
  <c r="V934" i="1"/>
  <c r="V930" i="1"/>
  <c r="V926" i="1"/>
  <c r="V922" i="1"/>
  <c r="V918" i="1"/>
  <c r="V914" i="1"/>
  <c r="V910" i="1"/>
  <c r="V906" i="1"/>
  <c r="V902" i="1"/>
  <c r="V898" i="1"/>
  <c r="V894" i="1"/>
  <c r="V890" i="1"/>
  <c r="V886" i="1"/>
  <c r="V882" i="1"/>
  <c r="V878" i="1"/>
  <c r="V874" i="1"/>
  <c r="V870" i="1"/>
  <c r="V866" i="1"/>
  <c r="V862" i="1"/>
  <c r="V858" i="1"/>
  <c r="V854" i="1"/>
  <c r="V850" i="1"/>
  <c r="V846" i="1"/>
  <c r="V842" i="1"/>
  <c r="V838" i="1"/>
  <c r="V834" i="1"/>
  <c r="V830" i="1"/>
  <c r="V826" i="1"/>
  <c r="V822" i="1"/>
  <c r="V818" i="1"/>
  <c r="V814" i="1"/>
  <c r="V810" i="1"/>
  <c r="V806" i="1"/>
  <c r="V802" i="1"/>
  <c r="V798" i="1"/>
  <c r="V794" i="1"/>
  <c r="V790" i="1"/>
  <c r="V786" i="1"/>
  <c r="V782" i="1"/>
  <c r="V778" i="1"/>
  <c r="V774" i="1"/>
  <c r="V770" i="1"/>
  <c r="V766" i="1"/>
  <c r="V762" i="1"/>
  <c r="V758" i="1"/>
  <c r="V754" i="1"/>
  <c r="V750" i="1"/>
  <c r="V746" i="1"/>
  <c r="V742" i="1"/>
  <c r="V738" i="1"/>
  <c r="V734" i="1"/>
  <c r="V730" i="1"/>
  <c r="V726" i="1"/>
  <c r="V722" i="1"/>
  <c r="V718" i="1"/>
  <c r="V714" i="1"/>
  <c r="V710" i="1"/>
  <c r="V706" i="1"/>
  <c r="V702" i="1"/>
  <c r="V698" i="1"/>
  <c r="V694" i="1"/>
  <c r="V690" i="1"/>
  <c r="V686" i="1"/>
  <c r="V682" i="1"/>
  <c r="V678" i="1"/>
  <c r="V674" i="1"/>
  <c r="V670" i="1"/>
  <c r="V666" i="1"/>
  <c r="V662" i="1"/>
  <c r="V658" i="1"/>
  <c r="V654" i="1"/>
  <c r="V650" i="1"/>
  <c r="V646" i="1"/>
  <c r="V642" i="1"/>
  <c r="V638" i="1"/>
  <c r="V634" i="1"/>
  <c r="V630" i="1"/>
  <c r="V626" i="1"/>
  <c r="V622" i="1"/>
  <c r="V618" i="1"/>
  <c r="V614" i="1"/>
  <c r="V610" i="1"/>
  <c r="V606" i="1"/>
  <c r="V602" i="1"/>
  <c r="V598" i="1"/>
  <c r="V594" i="1"/>
  <c r="V590" i="1"/>
  <c r="V586" i="1"/>
  <c r="V582" i="1"/>
  <c r="V578" i="1"/>
  <c r="V574" i="1"/>
  <c r="V570" i="1"/>
  <c r="V566" i="1"/>
  <c r="V562" i="1"/>
  <c r="V558" i="1"/>
  <c r="V554" i="1"/>
  <c r="V550" i="1"/>
  <c r="V546" i="1"/>
  <c r="V542" i="1"/>
  <c r="V538" i="1"/>
  <c r="V534" i="1"/>
  <c r="V530" i="1"/>
  <c r="V526" i="1"/>
  <c r="V522" i="1"/>
  <c r="V518" i="1"/>
  <c r="V514" i="1"/>
  <c r="V510" i="1"/>
  <c r="V506" i="1"/>
  <c r="V502" i="1"/>
  <c r="V498" i="1"/>
  <c r="V494" i="1"/>
  <c r="V490" i="1"/>
  <c r="V486" i="1"/>
  <c r="V482" i="1"/>
  <c r="V478" i="1"/>
  <c r="V474" i="1"/>
  <c r="V470" i="1"/>
  <c r="V466" i="1"/>
  <c r="V462" i="1"/>
  <c r="V458" i="1"/>
  <c r="V454" i="1"/>
  <c r="V450" i="1"/>
  <c r="V446" i="1"/>
  <c r="V442" i="1"/>
  <c r="V438" i="1"/>
  <c r="V434" i="1"/>
  <c r="V430" i="1"/>
  <c r="V426" i="1"/>
  <c r="V422" i="1"/>
  <c r="V418" i="1"/>
  <c r="V414" i="1"/>
  <c r="V410" i="1"/>
  <c r="V406" i="1"/>
  <c r="V402" i="1"/>
  <c r="V398" i="1"/>
  <c r="V394" i="1"/>
  <c r="V390" i="1"/>
  <c r="V386" i="1"/>
  <c r="V382" i="1"/>
  <c r="V378" i="1"/>
  <c r="V374" i="1"/>
  <c r="V370" i="1"/>
  <c r="V366" i="1"/>
  <c r="V362" i="1"/>
  <c r="V358" i="1"/>
  <c r="V354" i="1"/>
  <c r="V350" i="1"/>
  <c r="V346" i="1"/>
  <c r="V342" i="1"/>
  <c r="V338" i="1"/>
  <c r="V334" i="1"/>
  <c r="V330" i="1"/>
  <c r="V326" i="1"/>
  <c r="V322" i="1"/>
  <c r="V318" i="1"/>
  <c r="V314" i="1"/>
  <c r="V310" i="1"/>
  <c r="V306" i="1"/>
  <c r="V302" i="1"/>
  <c r="V298" i="1"/>
  <c r="V294" i="1"/>
  <c r="V290" i="1"/>
  <c r="V286" i="1"/>
  <c r="V282" i="1"/>
  <c r="V278" i="1"/>
  <c r="V274" i="1"/>
  <c r="V270" i="1"/>
  <c r="V266" i="1"/>
  <c r="V262" i="1"/>
  <c r="V258" i="1"/>
  <c r="V254" i="1"/>
  <c r="V250" i="1"/>
  <c r="V246" i="1"/>
  <c r="V242" i="1"/>
  <c r="V238" i="1"/>
  <c r="V234" i="1"/>
  <c r="V230" i="1"/>
  <c r="V226" i="1"/>
  <c r="V222" i="1"/>
  <c r="V218" i="1"/>
  <c r="V214" i="1"/>
  <c r="V210" i="1"/>
  <c r="V206" i="1"/>
  <c r="V202" i="1"/>
  <c r="V198" i="1"/>
  <c r="V194" i="1"/>
  <c r="V190" i="1"/>
  <c r="V186" i="1"/>
  <c r="V182" i="1"/>
  <c r="V178" i="1"/>
  <c r="V174" i="1"/>
  <c r="V170" i="1"/>
  <c r="V166" i="1"/>
  <c r="V162" i="1"/>
  <c r="V158" i="1"/>
  <c r="V154" i="1"/>
  <c r="V150" i="1"/>
  <c r="V146" i="1"/>
  <c r="V142" i="1"/>
  <c r="V138" i="1"/>
  <c r="V134" i="1"/>
  <c r="V130" i="1"/>
  <c r="V126" i="1"/>
  <c r="V122" i="1"/>
  <c r="V118" i="1"/>
  <c r="V114" i="1"/>
  <c r="V110" i="1"/>
  <c r="V106" i="1"/>
  <c r="V102" i="1"/>
  <c r="V98" i="1"/>
  <c r="V94" i="1"/>
  <c r="V90" i="1"/>
  <c r="V86" i="1"/>
  <c r="V82" i="1"/>
  <c r="V78" i="1"/>
  <c r="V74" i="1"/>
  <c r="V70" i="1"/>
  <c r="V66" i="1"/>
  <c r="V62" i="1"/>
  <c r="V58" i="1"/>
  <c r="V54" i="1"/>
  <c r="V50" i="1"/>
  <c r="V46" i="1"/>
  <c r="V42" i="1"/>
  <c r="V38" i="1"/>
  <c r="V34" i="1"/>
  <c r="V30" i="1"/>
  <c r="V26" i="1"/>
  <c r="V22" i="1"/>
  <c r="V18" i="1"/>
  <c r="V14" i="1"/>
  <c r="V10" i="1"/>
  <c r="V6" i="1"/>
  <c r="W2756" i="1"/>
  <c r="W2748" i="1"/>
  <c r="W2740" i="1"/>
  <c r="W2732" i="1"/>
  <c r="W2724" i="1"/>
  <c r="W2716" i="1"/>
  <c r="W2708" i="1"/>
  <c r="W2700" i="1"/>
  <c r="W2692" i="1"/>
  <c r="W2684" i="1"/>
  <c r="W2680" i="1"/>
  <c r="W2672" i="1"/>
  <c r="W2664" i="1"/>
  <c r="W2656" i="1"/>
  <c r="W2648" i="1"/>
  <c r="W2640" i="1"/>
  <c r="W2632" i="1"/>
  <c r="W2624" i="1"/>
  <c r="W2616" i="1"/>
  <c r="W2608" i="1"/>
  <c r="W2600" i="1"/>
  <c r="W2592" i="1"/>
  <c r="W2580" i="1"/>
  <c r="W2576" i="1"/>
  <c r="W2564" i="1"/>
  <c r="W2556" i="1"/>
  <c r="W2548" i="1"/>
  <c r="W2540" i="1"/>
  <c r="W2532" i="1"/>
  <c r="W2524" i="1"/>
  <c r="W2516" i="1"/>
  <c r="W2508" i="1"/>
  <c r="W2500" i="1"/>
  <c r="W2492" i="1"/>
  <c r="W2484" i="1"/>
  <c r="W2476" i="1"/>
  <c r="W2468" i="1"/>
  <c r="W2460" i="1"/>
  <c r="W2452" i="1"/>
  <c r="W2444" i="1"/>
  <c r="W2436" i="1"/>
  <c r="W2428" i="1"/>
  <c r="W2416" i="1"/>
  <c r="W2408" i="1"/>
  <c r="W2400" i="1"/>
  <c r="W2392" i="1"/>
  <c r="W2384" i="1"/>
  <c r="W2376" i="1"/>
  <c r="W2368" i="1"/>
  <c r="W2360" i="1"/>
  <c r="W2356" i="1"/>
  <c r="W2352" i="1"/>
  <c r="W2348" i="1"/>
  <c r="W2344" i="1"/>
  <c r="W2340" i="1"/>
  <c r="W2336" i="1"/>
  <c r="W2332" i="1"/>
  <c r="W2324" i="1"/>
  <c r="W2320" i="1"/>
  <c r="W2316" i="1"/>
  <c r="W2312" i="1"/>
  <c r="W2308" i="1"/>
  <c r="W2304" i="1"/>
  <c r="W2300" i="1"/>
  <c r="W2296" i="1"/>
  <c r="W2292" i="1"/>
  <c r="W2288" i="1"/>
  <c r="W2284" i="1"/>
  <c r="W2280" i="1"/>
  <c r="W2276" i="1"/>
  <c r="W2272" i="1"/>
  <c r="W2268" i="1"/>
  <c r="W2264" i="1"/>
  <c r="W2260" i="1"/>
  <c r="W2256" i="1"/>
  <c r="W2252" i="1"/>
  <c r="W2248" i="1"/>
  <c r="W2244" i="1"/>
  <c r="W2240" i="1"/>
  <c r="W2236" i="1"/>
  <c r="W2232" i="1"/>
  <c r="W2228" i="1"/>
  <c r="W2224" i="1"/>
  <c r="W2220" i="1"/>
  <c r="W2216" i="1"/>
  <c r="W2212" i="1"/>
  <c r="W2208" i="1"/>
  <c r="W2204" i="1"/>
  <c r="W2200" i="1"/>
  <c r="W2196" i="1"/>
  <c r="W2192" i="1"/>
  <c r="W2188" i="1"/>
  <c r="W2184" i="1"/>
  <c r="W2180" i="1"/>
  <c r="W2176" i="1"/>
  <c r="W2172" i="1"/>
  <c r="W2168" i="1"/>
  <c r="W2164" i="1"/>
  <c r="W2160" i="1"/>
  <c r="W2156" i="1"/>
  <c r="W2152" i="1"/>
  <c r="W2148" i="1"/>
  <c r="W2144" i="1"/>
  <c r="W2140" i="1"/>
  <c r="W2136" i="1"/>
  <c r="W2132" i="1"/>
  <c r="W2128" i="1"/>
  <c r="W2124" i="1"/>
  <c r="W2120" i="1"/>
  <c r="W2116" i="1"/>
  <c r="W2112" i="1"/>
  <c r="W2108" i="1"/>
  <c r="W2104" i="1"/>
  <c r="W2100" i="1"/>
  <c r="W2096" i="1"/>
  <c r="W2092" i="1"/>
  <c r="W2088" i="1"/>
  <c r="W2084" i="1"/>
  <c r="W2080" i="1"/>
  <c r="W2076" i="1"/>
  <c r="W2072" i="1"/>
  <c r="W2068" i="1"/>
  <c r="W2064" i="1"/>
  <c r="W2060" i="1"/>
  <c r="W2056" i="1"/>
  <c r="W2052" i="1"/>
  <c r="W2048" i="1"/>
  <c r="W2044" i="1"/>
  <c r="W2040" i="1"/>
  <c r="W2036" i="1"/>
  <c r="W2032" i="1"/>
  <c r="W2028" i="1"/>
  <c r="W2024" i="1"/>
  <c r="W2020" i="1"/>
  <c r="W2016" i="1"/>
  <c r="W2012" i="1"/>
  <c r="W2008" i="1"/>
  <c r="W2004" i="1"/>
  <c r="W2000" i="1"/>
  <c r="W1996" i="1"/>
  <c r="W1992" i="1"/>
  <c r="W1988" i="1"/>
  <c r="W1984" i="1"/>
  <c r="W1980" i="1"/>
  <c r="W1976" i="1"/>
  <c r="W1972" i="1"/>
  <c r="W1968" i="1"/>
  <c r="W1964" i="1"/>
  <c r="W1960" i="1"/>
  <c r="W1956" i="1"/>
  <c r="W1952" i="1"/>
  <c r="W1948" i="1"/>
  <c r="W1944" i="1"/>
  <c r="W1940" i="1"/>
  <c r="W1936" i="1"/>
  <c r="W1932" i="1"/>
  <c r="W1928" i="1"/>
  <c r="W1924" i="1"/>
  <c r="W1920" i="1"/>
  <c r="W1916" i="1"/>
  <c r="W1912" i="1"/>
  <c r="W1908" i="1"/>
  <c r="W1904" i="1"/>
  <c r="W1900" i="1"/>
  <c r="W1896" i="1"/>
  <c r="W1892" i="1"/>
  <c r="W1888" i="1"/>
  <c r="W1884" i="1"/>
  <c r="W1880" i="1"/>
  <c r="W1876" i="1"/>
  <c r="W1872" i="1"/>
  <c r="W1868" i="1"/>
  <c r="W1864" i="1"/>
  <c r="W1860" i="1"/>
  <c r="W1856" i="1"/>
  <c r="W1852" i="1"/>
  <c r="W1848" i="1"/>
  <c r="W1844" i="1"/>
  <c r="W1840" i="1"/>
  <c r="W1836" i="1"/>
  <c r="W1832" i="1"/>
  <c r="W1828" i="1"/>
  <c r="W1824" i="1"/>
  <c r="W1820" i="1"/>
  <c r="W1816" i="1"/>
  <c r="W1812" i="1"/>
  <c r="W1808" i="1"/>
  <c r="W1804" i="1"/>
  <c r="W1800" i="1"/>
  <c r="W1796" i="1"/>
  <c r="W1792" i="1"/>
  <c r="W1788" i="1"/>
  <c r="W1784" i="1"/>
  <c r="W2752" i="1"/>
  <c r="W2744" i="1"/>
  <c r="W2736" i="1"/>
  <c r="W2728" i="1"/>
  <c r="W2720" i="1"/>
  <c r="W2712" i="1"/>
  <c r="W2704" i="1"/>
  <c r="W2696" i="1"/>
  <c r="W2688" i="1"/>
  <c r="W2676" i="1"/>
  <c r="W2668" i="1"/>
  <c r="W2660" i="1"/>
  <c r="W2652" i="1"/>
  <c r="W2644" i="1"/>
  <c r="W2636" i="1"/>
  <c r="W2628" i="1"/>
  <c r="W2620" i="1"/>
  <c r="W2612" i="1"/>
  <c r="W2604" i="1"/>
  <c r="W2596" i="1"/>
  <c r="W2588" i="1"/>
  <c r="W2584" i="1"/>
  <c r="W2572" i="1"/>
  <c r="W2568" i="1"/>
  <c r="W2560" i="1"/>
  <c r="W2552" i="1"/>
  <c r="W2544" i="1"/>
  <c r="W2536" i="1"/>
  <c r="W2528" i="1"/>
  <c r="W2520" i="1"/>
  <c r="W2512" i="1"/>
  <c r="W2504" i="1"/>
  <c r="W2496" i="1"/>
  <c r="W2488" i="1"/>
  <c r="W2480" i="1"/>
  <c r="W2472" i="1"/>
  <c r="W2464" i="1"/>
  <c r="W2456" i="1"/>
  <c r="W2448" i="1"/>
  <c r="W2440" i="1"/>
  <c r="W2432" i="1"/>
  <c r="W2424" i="1"/>
  <c r="W2420" i="1"/>
  <c r="W2412" i="1"/>
  <c r="W2404" i="1"/>
  <c r="W2396" i="1"/>
  <c r="W2388" i="1"/>
  <c r="W2380" i="1"/>
  <c r="W2372" i="1"/>
  <c r="W2364" i="1"/>
  <c r="W2328" i="1"/>
  <c r="W1780" i="1"/>
  <c r="W1776" i="1"/>
  <c r="W1772" i="1"/>
  <c r="W1768" i="1"/>
  <c r="W1764" i="1"/>
  <c r="W1760" i="1"/>
  <c r="W1756" i="1"/>
  <c r="W1752" i="1"/>
  <c r="W1748" i="1"/>
  <c r="W1744" i="1"/>
  <c r="W1740" i="1"/>
  <c r="W1736" i="1"/>
  <c r="W1732" i="1"/>
  <c r="W1728" i="1"/>
  <c r="W1724" i="1"/>
  <c r="W1720" i="1"/>
  <c r="W1716" i="1"/>
  <c r="W1712" i="1"/>
  <c r="W1708" i="1"/>
  <c r="W1704" i="1"/>
  <c r="W1700" i="1"/>
  <c r="W1696" i="1"/>
  <c r="W1692" i="1"/>
  <c r="W1688" i="1"/>
  <c r="W1684" i="1"/>
  <c r="W1680" i="1"/>
  <c r="W1676" i="1"/>
  <c r="W1672" i="1"/>
  <c r="W1668" i="1"/>
  <c r="W1664" i="1"/>
  <c r="W1660" i="1"/>
  <c r="W1656" i="1"/>
  <c r="W1652" i="1"/>
  <c r="W1648" i="1"/>
  <c r="W1644" i="1"/>
  <c r="W1640" i="1"/>
  <c r="W1636" i="1"/>
  <c r="W1632" i="1"/>
  <c r="W1628" i="1"/>
  <c r="W1624" i="1"/>
  <c r="W1620" i="1"/>
  <c r="W1616" i="1"/>
  <c r="W1612" i="1"/>
  <c r="W1608" i="1"/>
  <c r="W1604" i="1"/>
  <c r="W1600" i="1"/>
  <c r="W1596" i="1"/>
  <c r="W1592" i="1"/>
  <c r="W1588" i="1"/>
  <c r="W1584" i="1"/>
  <c r="W1580" i="1"/>
  <c r="W1576" i="1"/>
  <c r="W1572" i="1"/>
  <c r="W1568" i="1"/>
  <c r="W1564" i="1"/>
  <c r="W1560" i="1"/>
  <c r="W1556" i="1"/>
  <c r="W1552" i="1"/>
  <c r="W1548" i="1"/>
  <c r="W1544" i="1"/>
  <c r="W1540" i="1"/>
  <c r="W1536" i="1"/>
  <c r="W1532" i="1"/>
  <c r="W1528" i="1"/>
  <c r="W1524" i="1"/>
  <c r="W1520" i="1"/>
  <c r="W1516" i="1"/>
  <c r="W1512" i="1"/>
  <c r="W1508" i="1"/>
  <c r="W1504" i="1"/>
  <c r="W1500" i="1"/>
  <c r="W1496" i="1"/>
  <c r="W1492" i="1"/>
  <c r="W1488" i="1"/>
  <c r="W1484" i="1"/>
  <c r="W1480" i="1"/>
  <c r="W1476" i="1"/>
  <c r="W1472" i="1"/>
  <c r="W1468" i="1"/>
  <c r="W1464" i="1"/>
  <c r="W1460" i="1"/>
  <c r="W1456" i="1"/>
  <c r="W1452" i="1"/>
  <c r="W1448" i="1"/>
  <c r="W1444" i="1"/>
  <c r="W1440" i="1"/>
  <c r="W1436" i="1"/>
  <c r="W1088" i="1"/>
  <c r="W1084" i="1"/>
  <c r="W1080" i="1"/>
  <c r="W1076" i="1"/>
  <c r="W1072" i="1"/>
  <c r="W1068" i="1"/>
  <c r="W1064" i="1"/>
  <c r="W1060" i="1"/>
  <c r="W1056" i="1"/>
  <c r="W1052" i="1"/>
  <c r="W1048" i="1"/>
  <c r="W1044" i="1"/>
  <c r="W1040" i="1"/>
  <c r="W1036" i="1"/>
  <c r="W1032" i="1"/>
  <c r="W1028" i="1"/>
  <c r="W1024" i="1"/>
  <c r="W1020" i="1"/>
  <c r="W1016" i="1"/>
  <c r="W1012" i="1"/>
  <c r="W1008" i="1"/>
  <c r="W1004" i="1"/>
  <c r="W1000" i="1"/>
  <c r="W996" i="1"/>
  <c r="W992" i="1"/>
  <c r="W988" i="1"/>
  <c r="W984" i="1"/>
  <c r="W980" i="1"/>
  <c r="W976" i="1"/>
  <c r="W972" i="1"/>
  <c r="W968" i="1"/>
  <c r="W964" i="1"/>
  <c r="W960" i="1"/>
  <c r="W956" i="1"/>
  <c r="W952" i="1"/>
  <c r="W948" i="1"/>
  <c r="W944" i="1"/>
  <c r="W940" i="1"/>
  <c r="W936" i="1"/>
  <c r="W932" i="1"/>
  <c r="W928" i="1"/>
  <c r="W920" i="1"/>
  <c r="W916" i="1"/>
  <c r="W912" i="1"/>
  <c r="W908" i="1"/>
  <c r="W904" i="1"/>
  <c r="W900" i="1"/>
  <c r="W896" i="1"/>
  <c r="W892" i="1"/>
  <c r="W888" i="1"/>
  <c r="W884" i="1"/>
  <c r="W880" i="1"/>
  <c r="W876" i="1"/>
  <c r="W872" i="1"/>
  <c r="W868" i="1"/>
  <c r="W864" i="1"/>
  <c r="W860" i="1"/>
  <c r="W856" i="1"/>
  <c r="W852" i="1"/>
  <c r="W848" i="1"/>
  <c r="W844" i="1"/>
  <c r="W840" i="1"/>
  <c r="W836" i="1"/>
  <c r="W832" i="1"/>
  <c r="W828" i="1"/>
  <c r="W824" i="1"/>
  <c r="W820" i="1"/>
  <c r="W816" i="1"/>
  <c r="W808" i="1"/>
  <c r="W804" i="1"/>
  <c r="W800" i="1"/>
  <c r="W796" i="1"/>
  <c r="W792" i="1"/>
  <c r="W788" i="1"/>
  <c r="W784" i="1"/>
  <c r="W780" i="1"/>
  <c r="W776" i="1"/>
  <c r="W772" i="1"/>
  <c r="W768" i="1"/>
  <c r="W764" i="1"/>
  <c r="W760" i="1"/>
  <c r="W756" i="1"/>
  <c r="W752" i="1"/>
  <c r="W748" i="1"/>
  <c r="W744" i="1"/>
  <c r="W740" i="1"/>
  <c r="W736" i="1"/>
  <c r="W732" i="1"/>
  <c r="W728" i="1"/>
  <c r="W724" i="1"/>
  <c r="W720" i="1"/>
  <c r="W716" i="1"/>
  <c r="W712" i="1"/>
  <c r="W708" i="1"/>
  <c r="W704" i="1"/>
  <c r="W700" i="1"/>
  <c r="W696" i="1"/>
  <c r="W692" i="1"/>
  <c r="W688" i="1"/>
  <c r="W684" i="1"/>
  <c r="W680" i="1"/>
  <c r="W676" i="1"/>
  <c r="W672" i="1"/>
  <c r="W668" i="1"/>
  <c r="W664" i="1"/>
  <c r="W660" i="1"/>
  <c r="W656" i="1"/>
  <c r="W652" i="1"/>
  <c r="W648" i="1"/>
  <c r="W644" i="1"/>
  <c r="W640" i="1"/>
  <c r="W636" i="1"/>
  <c r="W632" i="1"/>
  <c r="W628" i="1"/>
  <c r="W624" i="1"/>
  <c r="W620" i="1"/>
  <c r="W616" i="1"/>
  <c r="W612" i="1"/>
  <c r="W608" i="1"/>
  <c r="W604" i="1"/>
  <c r="W600" i="1"/>
  <c r="W596" i="1"/>
  <c r="W592" i="1"/>
  <c r="W588" i="1"/>
  <c r="W584" i="1"/>
  <c r="W580" i="1"/>
  <c r="W576" i="1"/>
  <c r="W572" i="1"/>
  <c r="W568" i="1"/>
  <c r="W564" i="1"/>
  <c r="W560" i="1"/>
  <c r="W556" i="1"/>
  <c r="W552" i="1"/>
  <c r="W548" i="1"/>
  <c r="W544" i="1"/>
  <c r="W540" i="1"/>
  <c r="W536" i="1"/>
  <c r="W532" i="1"/>
  <c r="W528" i="1"/>
  <c r="W524" i="1"/>
  <c r="W520" i="1"/>
  <c r="W516" i="1"/>
  <c r="W512" i="1"/>
  <c r="W508" i="1"/>
  <c r="W504" i="1"/>
  <c r="W500" i="1"/>
  <c r="W496" i="1"/>
  <c r="W492" i="1"/>
  <c r="W488" i="1"/>
  <c r="W480" i="1"/>
  <c r="W476" i="1"/>
  <c r="W472" i="1"/>
  <c r="W468" i="1"/>
  <c r="W464" i="1"/>
  <c r="W460" i="1"/>
  <c r="W456" i="1"/>
  <c r="W452" i="1"/>
  <c r="W444" i="1"/>
  <c r="W436" i="1"/>
  <c r="W432" i="1"/>
  <c r="W428" i="1"/>
  <c r="W424" i="1"/>
  <c r="W420" i="1"/>
  <c r="W412" i="1"/>
  <c r="W404" i="1"/>
  <c r="W396" i="1"/>
  <c r="W3180" i="1"/>
  <c r="W3172" i="1"/>
  <c r="W3164" i="1"/>
  <c r="W3156" i="1"/>
  <c r="W3148" i="1"/>
  <c r="W3140" i="1"/>
  <c r="W3132" i="1"/>
  <c r="W3120" i="1"/>
  <c r="W3112" i="1"/>
  <c r="W3104" i="1"/>
  <c r="W3096" i="1"/>
  <c r="W3088" i="1"/>
  <c r="W3080" i="1"/>
  <c r="W3072" i="1"/>
  <c r="W3064" i="1"/>
  <c r="W3056" i="1"/>
  <c r="W3048" i="1"/>
  <c r="W3040" i="1"/>
  <c r="W3032" i="1"/>
  <c r="W3024" i="1"/>
  <c r="W3016" i="1"/>
  <c r="W3008" i="1"/>
  <c r="W3000" i="1"/>
  <c r="W2992" i="1"/>
  <c r="W2980" i="1"/>
  <c r="W2968" i="1"/>
  <c r="W2952" i="1"/>
  <c r="W2944" i="1"/>
  <c r="W2936" i="1"/>
  <c r="W2928" i="1"/>
  <c r="W2920" i="1"/>
  <c r="W2904" i="1"/>
  <c r="W2896" i="1"/>
  <c r="W2888" i="1"/>
  <c r="W2880" i="1"/>
  <c r="W2872" i="1"/>
  <c r="W2864" i="1"/>
  <c r="W2856" i="1"/>
  <c r="W2848" i="1"/>
  <c r="W2840" i="1"/>
  <c r="W2832" i="1"/>
  <c r="W2824" i="1"/>
  <c r="W2816" i="1"/>
  <c r="W2812" i="1"/>
  <c r="W2804" i="1"/>
  <c r="W2792" i="1"/>
  <c r="W2784" i="1"/>
  <c r="W2776" i="1"/>
  <c r="W2768" i="1"/>
  <c r="W2760" i="1"/>
  <c r="W3176" i="1"/>
  <c r="W3168" i="1"/>
  <c r="W3160" i="1"/>
  <c r="W3152" i="1"/>
  <c r="W3144" i="1"/>
  <c r="W3136" i="1"/>
  <c r="W3128" i="1"/>
  <c r="W3116" i="1"/>
  <c r="W3108" i="1"/>
  <c r="W3100" i="1"/>
  <c r="W3092" i="1"/>
  <c r="W3084" i="1"/>
  <c r="W3076" i="1"/>
  <c r="W3060" i="1"/>
  <c r="W3052" i="1"/>
  <c r="W3044" i="1"/>
  <c r="W3036" i="1"/>
  <c r="W3028" i="1"/>
  <c r="W3020" i="1"/>
  <c r="W3012" i="1"/>
  <c r="W3004" i="1"/>
  <c r="W2996" i="1"/>
  <c r="W2988" i="1"/>
  <c r="W2984" i="1"/>
  <c r="W2972" i="1"/>
  <c r="W2960" i="1"/>
  <c r="W2948" i="1"/>
  <c r="W2932" i="1"/>
  <c r="W2924" i="1"/>
  <c r="W2916" i="1"/>
  <c r="W2900" i="1"/>
  <c r="W2892" i="1"/>
  <c r="W2884" i="1"/>
  <c r="W2876" i="1"/>
  <c r="W2868" i="1"/>
  <c r="W2860" i="1"/>
  <c r="W2852" i="1"/>
  <c r="W2844" i="1"/>
  <c r="W2836" i="1"/>
  <c r="W2828" i="1"/>
  <c r="W2820" i="1"/>
  <c r="W2808" i="1"/>
  <c r="W2800" i="1"/>
  <c r="W2796" i="1"/>
  <c r="W2788" i="1"/>
  <c r="W2780" i="1"/>
  <c r="W2772" i="1"/>
  <c r="W2764" i="1"/>
  <c r="W3181" i="1"/>
  <c r="W3169" i="1"/>
  <c r="W3161" i="1"/>
  <c r="W3149" i="1"/>
  <c r="W3141" i="1"/>
  <c r="W3133" i="1"/>
  <c r="W3121" i="1"/>
  <c r="W3113" i="1"/>
  <c r="W3105" i="1"/>
  <c r="W3097" i="1"/>
  <c r="W3085" i="1"/>
  <c r="W3077" i="1"/>
  <c r="W3069" i="1"/>
  <c r="W3057" i="1"/>
  <c r="W3049" i="1"/>
  <c r="W3041" i="1"/>
  <c r="W3029" i="1"/>
  <c r="W3021" i="1"/>
  <c r="W3009" i="1"/>
  <c r="W3001" i="1"/>
  <c r="W2993" i="1"/>
  <c r="W2985" i="1"/>
  <c r="W2973" i="1"/>
  <c r="W2965" i="1"/>
  <c r="W2957" i="1"/>
  <c r="W2945" i="1"/>
  <c r="W2937" i="1"/>
  <c r="W2929" i="1"/>
  <c r="W2917" i="1"/>
  <c r="W2909" i="1"/>
  <c r="W2901" i="1"/>
  <c r="W2893" i="1"/>
  <c r="W2885" i="1"/>
  <c r="W2877" i="1"/>
  <c r="W2865" i="1"/>
  <c r="W2857" i="1"/>
  <c r="W2849" i="1"/>
  <c r="W2837" i="1"/>
  <c r="W2825" i="1"/>
  <c r="W2817" i="1"/>
  <c r="W2809" i="1"/>
  <c r="W2797" i="1"/>
  <c r="W2789" i="1"/>
  <c r="W2781" i="1"/>
  <c r="W2769" i="1"/>
  <c r="W2761" i="1"/>
  <c r="W2753" i="1"/>
  <c r="W2745" i="1"/>
  <c r="W2737" i="1"/>
  <c r="W2729" i="1"/>
  <c r="W2717" i="1"/>
  <c r="W2705" i="1"/>
  <c r="W2693" i="1"/>
  <c r="W2685" i="1"/>
  <c r="W2677" i="1"/>
  <c r="W2669" i="1"/>
  <c r="W2661" i="1"/>
  <c r="W2649" i="1"/>
  <c r="W2641" i="1"/>
  <c r="W2633" i="1"/>
  <c r="W2625" i="1"/>
  <c r="W2613" i="1"/>
  <c r="W2605" i="1"/>
  <c r="W2593" i="1"/>
  <c r="W2585" i="1"/>
  <c r="W2577" i="1"/>
  <c r="W2565" i="1"/>
  <c r="W2557" i="1"/>
  <c r="W2549" i="1"/>
  <c r="W2541" i="1"/>
  <c r="W2533" i="1"/>
  <c r="W2521" i="1"/>
  <c r="W2513" i="1"/>
  <c r="W2505" i="1"/>
  <c r="W2497" i="1"/>
  <c r="W2485" i="1"/>
  <c r="W2477" i="1"/>
  <c r="W2469" i="1"/>
  <c r="W2457" i="1"/>
  <c r="W2449" i="1"/>
  <c r="W2441" i="1"/>
  <c r="W2429" i="1"/>
  <c r="W2421" i="1"/>
  <c r="W2409" i="1"/>
  <c r="W2401" i="1"/>
  <c r="W2393" i="1"/>
  <c r="W2385" i="1"/>
  <c r="W2377" i="1"/>
  <c r="W2369" i="1"/>
  <c r="W2361" i="1"/>
  <c r="W2349" i="1"/>
  <c r="W2341" i="1"/>
  <c r="W2333" i="1"/>
  <c r="W2325" i="1"/>
  <c r="W2317" i="1"/>
  <c r="W2305" i="1"/>
  <c r="W2297" i="1"/>
  <c r="W2289" i="1"/>
  <c r="W2277" i="1"/>
  <c r="W2269" i="1"/>
  <c r="W2257" i="1"/>
  <c r="W2249" i="1"/>
  <c r="W2241" i="1"/>
  <c r="W2233" i="1"/>
  <c r="W2225" i="1"/>
  <c r="W2217" i="1"/>
  <c r="W2205" i="1"/>
  <c r="W2197" i="1"/>
  <c r="W2189" i="1"/>
  <c r="W2181" i="1"/>
  <c r="W2169" i="1"/>
  <c r="W2161" i="1"/>
  <c r="W2153" i="1"/>
  <c r="W2145" i="1"/>
  <c r="W2133" i="1"/>
  <c r="W2125" i="1"/>
  <c r="W2117" i="1"/>
  <c r="W2109" i="1"/>
  <c r="W2101" i="1"/>
  <c r="W2089" i="1"/>
  <c r="W2081" i="1"/>
  <c r="W2073" i="1"/>
  <c r="W2061" i="1"/>
  <c r="W2053" i="1"/>
  <c r="W2045" i="1"/>
  <c r="W2037" i="1"/>
  <c r="W2025" i="1"/>
  <c r="W2017" i="1"/>
  <c r="W2009" i="1"/>
  <c r="W2001" i="1"/>
  <c r="W1993" i="1"/>
  <c r="W1985" i="1"/>
  <c r="W1977" i="1"/>
  <c r="W1973" i="1"/>
  <c r="W1969" i="1"/>
  <c r="W1965" i="1"/>
  <c r="W1961" i="1"/>
  <c r="W1957" i="1"/>
  <c r="W1953" i="1"/>
  <c r="W1949" i="1"/>
  <c r="W1945" i="1"/>
  <c r="W1941" i="1"/>
  <c r="W1937" i="1"/>
  <c r="W1933" i="1"/>
  <c r="W1929" i="1"/>
  <c r="W1921" i="1"/>
  <c r="W1917" i="1"/>
  <c r="W1913" i="1"/>
  <c r="W1909" i="1"/>
  <c r="W1905" i="1"/>
  <c r="W1901" i="1"/>
  <c r="W1897" i="1"/>
  <c r="W1893" i="1"/>
  <c r="W3177" i="1"/>
  <c r="W3173" i="1"/>
  <c r="W3165" i="1"/>
  <c r="W3157" i="1"/>
  <c r="W3153" i="1"/>
  <c r="W3145" i="1"/>
  <c r="W3137" i="1"/>
  <c r="W3129" i="1"/>
  <c r="W3125" i="1"/>
  <c r="W3117" i="1"/>
  <c r="W3109" i="1"/>
  <c r="W3101" i="1"/>
  <c r="W3093" i="1"/>
  <c r="W3089" i="1"/>
  <c r="W3081" i="1"/>
  <c r="W3073" i="1"/>
  <c r="W3065" i="1"/>
  <c r="W3061" i="1"/>
  <c r="W3053" i="1"/>
  <c r="W3045" i="1"/>
  <c r="W3037" i="1"/>
  <c r="W3033" i="1"/>
  <c r="W3025" i="1"/>
  <c r="W3017" i="1"/>
  <c r="W3013" i="1"/>
  <c r="W3005" i="1"/>
  <c r="W2997" i="1"/>
  <c r="W2989" i="1"/>
  <c r="W2981" i="1"/>
  <c r="W2977" i="1"/>
  <c r="W2969" i="1"/>
  <c r="W2961" i="1"/>
  <c r="W2953" i="1"/>
  <c r="W2949" i="1"/>
  <c r="W2941" i="1"/>
  <c r="W2933" i="1"/>
  <c r="W2925" i="1"/>
  <c r="W2921" i="1"/>
  <c r="W2913" i="1"/>
  <c r="W2905" i="1"/>
  <c r="W2897" i="1"/>
  <c r="W2889" i="1"/>
  <c r="W2881" i="1"/>
  <c r="W2873" i="1"/>
  <c r="W2869" i="1"/>
  <c r="W2861" i="1"/>
  <c r="W2853" i="1"/>
  <c r="W2845" i="1"/>
  <c r="W2841" i="1"/>
  <c r="W2833" i="1"/>
  <c r="W2829" i="1"/>
  <c r="W2821" i="1"/>
  <c r="W2813" i="1"/>
  <c r="W2805" i="1"/>
  <c r="W2801" i="1"/>
  <c r="W2793" i="1"/>
  <c r="W2785" i="1"/>
  <c r="W2777" i="1"/>
  <c r="W2773" i="1"/>
  <c r="W2765" i="1"/>
  <c r="W2757" i="1"/>
  <c r="W2749" i="1"/>
  <c r="W2741" i="1"/>
  <c r="W2733" i="1"/>
  <c r="W2725" i="1"/>
  <c r="W2721" i="1"/>
  <c r="W2713" i="1"/>
  <c r="W2709" i="1"/>
  <c r="W2701" i="1"/>
  <c r="W2697" i="1"/>
  <c r="W2689" i="1"/>
  <c r="W2681" i="1"/>
  <c r="W2673" i="1"/>
  <c r="W2665" i="1"/>
  <c r="W2657" i="1"/>
  <c r="W2653" i="1"/>
  <c r="W2645" i="1"/>
  <c r="W2637" i="1"/>
  <c r="W2629" i="1"/>
  <c r="W2621" i="1"/>
  <c r="W2617" i="1"/>
  <c r="W2609" i="1"/>
  <c r="W2601" i="1"/>
  <c r="W2597" i="1"/>
  <c r="W2589" i="1"/>
  <c r="W2581" i="1"/>
  <c r="W2573" i="1"/>
  <c r="W2569" i="1"/>
  <c r="W2561" i="1"/>
  <c r="W2553" i="1"/>
  <c r="W2545" i="1"/>
  <c r="W2537" i="1"/>
  <c r="W2529" i="1"/>
  <c r="W2525" i="1"/>
  <c r="W2517" i="1"/>
  <c r="W2509" i="1"/>
  <c r="W2501" i="1"/>
  <c r="W2493" i="1"/>
  <c r="W2489" i="1"/>
  <c r="W2481" i="1"/>
  <c r="W2473" i="1"/>
  <c r="W2465" i="1"/>
  <c r="W2461" i="1"/>
  <c r="W2453" i="1"/>
  <c r="W2445" i="1"/>
  <c r="W2437" i="1"/>
  <c r="W2433" i="1"/>
  <c r="W2425" i="1"/>
  <c r="W2417" i="1"/>
  <c r="W2413" i="1"/>
  <c r="W2405" i="1"/>
  <c r="W2397" i="1"/>
  <c r="W2389" i="1"/>
  <c r="W2381" i="1"/>
  <c r="W2373" i="1"/>
  <c r="W2365" i="1"/>
  <c r="W2357" i="1"/>
  <c r="W2353" i="1"/>
  <c r="W2345" i="1"/>
  <c r="W2337" i="1"/>
  <c r="W2329" i="1"/>
  <c r="W2321" i="1"/>
  <c r="W2313" i="1"/>
  <c r="W2309" i="1"/>
  <c r="W2301" i="1"/>
  <c r="W2293" i="1"/>
  <c r="W2285" i="1"/>
  <c r="W2281" i="1"/>
  <c r="W2273" i="1"/>
  <c r="W2265" i="1"/>
  <c r="W2261" i="1"/>
  <c r="W2253" i="1"/>
  <c r="W2245" i="1"/>
  <c r="W2237" i="1"/>
  <c r="W2229" i="1"/>
  <c r="W2221" i="1"/>
  <c r="W2213" i="1"/>
  <c r="W2209" i="1"/>
  <c r="W2201" i="1"/>
  <c r="W2193" i="1"/>
  <c r="W2185" i="1"/>
  <c r="W2177" i="1"/>
  <c r="W2173" i="1"/>
  <c r="W2165" i="1"/>
  <c r="W2157" i="1"/>
  <c r="W2149" i="1"/>
  <c r="W2141" i="1"/>
  <c r="W2137" i="1"/>
  <c r="W2129" i="1"/>
  <c r="W2121" i="1"/>
  <c r="W2113" i="1"/>
  <c r="W2105" i="1"/>
  <c r="W2097" i="1"/>
  <c r="W2093" i="1"/>
  <c r="W2085" i="1"/>
  <c r="W2077" i="1"/>
  <c r="W2069" i="1"/>
  <c r="W2065" i="1"/>
  <c r="W2057" i="1"/>
  <c r="W2049" i="1"/>
  <c r="W2041" i="1"/>
  <c r="W2033" i="1"/>
  <c r="W2029" i="1"/>
  <c r="W2021" i="1"/>
  <c r="W2013" i="1"/>
  <c r="W2005" i="1"/>
  <c r="W1997" i="1"/>
  <c r="W1989" i="1"/>
  <c r="W1981" i="1"/>
  <c r="W1925" i="1"/>
  <c r="W1885" i="1"/>
  <c r="W1873" i="1"/>
  <c r="W1865" i="1"/>
  <c r="W1857" i="1"/>
  <c r="W1849" i="1"/>
  <c r="W1837" i="1"/>
  <c r="W1829" i="1"/>
  <c r="W1817" i="1"/>
  <c r="W1809" i="1"/>
  <c r="W1797" i="1"/>
  <c r="W1789" i="1"/>
  <c r="W1781" i="1"/>
  <c r="W1773" i="1"/>
  <c r="W1761" i="1"/>
  <c r="W1753" i="1"/>
  <c r="W1745" i="1"/>
  <c r="W1733" i="1"/>
  <c r="W1725" i="1"/>
  <c r="W1717" i="1"/>
  <c r="W1705" i="1"/>
  <c r="W1697" i="1"/>
  <c r="W1689" i="1"/>
  <c r="W1677" i="1"/>
  <c r="W1669" i="1"/>
  <c r="W1657" i="1"/>
  <c r="W1649" i="1"/>
  <c r="W1641" i="1"/>
  <c r="W1633" i="1"/>
  <c r="W1625" i="1"/>
  <c r="W1613" i="1"/>
  <c r="W1605" i="1"/>
  <c r="W1597" i="1"/>
  <c r="W1585" i="1"/>
  <c r="W1577" i="1"/>
  <c r="W1569" i="1"/>
  <c r="W1561" i="1"/>
  <c r="W1553" i="1"/>
  <c r="W1545" i="1"/>
  <c r="W1533" i="1"/>
  <c r="W1525" i="1"/>
  <c r="W1513" i="1"/>
  <c r="W1505" i="1"/>
  <c r="W1497" i="1"/>
  <c r="W1485" i="1"/>
  <c r="W1477" i="1"/>
  <c r="W1469" i="1"/>
  <c r="W1457" i="1"/>
  <c r="W1449" i="1"/>
  <c r="W1441" i="1"/>
  <c r="W1429" i="1"/>
  <c r="W1421" i="1"/>
  <c r="W1413" i="1"/>
  <c r="W1401" i="1"/>
  <c r="W1389" i="1"/>
  <c r="W1381" i="1"/>
  <c r="W1373" i="1"/>
  <c r="W1365" i="1"/>
  <c r="W1353" i="1"/>
  <c r="W1345" i="1"/>
  <c r="W1337" i="1"/>
  <c r="W1329" i="1"/>
  <c r="W1321" i="1"/>
  <c r="W1309" i="1"/>
  <c r="W1297" i="1"/>
  <c r="W1289" i="1"/>
  <c r="W1281" i="1"/>
  <c r="W1273" i="1"/>
  <c r="W1265" i="1"/>
  <c r="W1253" i="1"/>
  <c r="W1241" i="1"/>
  <c r="W1233" i="1"/>
  <c r="W1225" i="1"/>
  <c r="W1217" i="1"/>
  <c r="W1209" i="1"/>
  <c r="W1201" i="1"/>
  <c r="W1193" i="1"/>
  <c r="W1185" i="1"/>
  <c r="W1177" i="1"/>
  <c r="W1165" i="1"/>
  <c r="W1157" i="1"/>
  <c r="W1149" i="1"/>
  <c r="W1141" i="1"/>
  <c r="W1133" i="1"/>
  <c r="W1125" i="1"/>
  <c r="W1889" i="1"/>
  <c r="W1881" i="1"/>
  <c r="W1877" i="1"/>
  <c r="W1869" i="1"/>
  <c r="W1861" i="1"/>
  <c r="W1853" i="1"/>
  <c r="W1845" i="1"/>
  <c r="W1841" i="1"/>
  <c r="W1833" i="1"/>
  <c r="W1825" i="1"/>
  <c r="W1821" i="1"/>
  <c r="W1813" i="1"/>
  <c r="W1805" i="1"/>
  <c r="W1801" i="1"/>
  <c r="W1793" i="1"/>
  <c r="W1785" i="1"/>
  <c r="W1777" i="1"/>
  <c r="W1769" i="1"/>
  <c r="W1765" i="1"/>
  <c r="W1757" i="1"/>
  <c r="W1749" i="1"/>
  <c r="W1741" i="1"/>
  <c r="W1737" i="1"/>
  <c r="W1729" i="1"/>
  <c r="W1721" i="1"/>
  <c r="W1713" i="1"/>
  <c r="W1709" i="1"/>
  <c r="W1701" i="1"/>
  <c r="W1693" i="1"/>
  <c r="W1685" i="1"/>
  <c r="W1681" i="1"/>
  <c r="W1673" i="1"/>
  <c r="W1665" i="1"/>
  <c r="W1661" i="1"/>
  <c r="W1653" i="1"/>
  <c r="W1645" i="1"/>
  <c r="W1637" i="1"/>
  <c r="W1629" i="1"/>
  <c r="W1621" i="1"/>
  <c r="W1617" i="1"/>
  <c r="W1609" i="1"/>
  <c r="W1601" i="1"/>
  <c r="W1593" i="1"/>
  <c r="W1589" i="1"/>
  <c r="W1581" i="1"/>
  <c r="W1573" i="1"/>
  <c r="W1565" i="1"/>
  <c r="W1557" i="1"/>
  <c r="W1549" i="1"/>
  <c r="W1541" i="1"/>
  <c r="W1537" i="1"/>
  <c r="W1529" i="1"/>
  <c r="W1521" i="1"/>
  <c r="W1517" i="1"/>
  <c r="W1509" i="1"/>
  <c r="W1501" i="1"/>
  <c r="W1493" i="1"/>
  <c r="W1489" i="1"/>
  <c r="W1481" i="1"/>
  <c r="W1473" i="1"/>
  <c r="W1465" i="1"/>
  <c r="W1461" i="1"/>
  <c r="W1453" i="1"/>
  <c r="W1445" i="1"/>
  <c r="W1437" i="1"/>
  <c r="W1433" i="1"/>
  <c r="W1425" i="1"/>
  <c r="W1417" i="1"/>
  <c r="W1409" i="1"/>
  <c r="W1405" i="1"/>
  <c r="W1397" i="1"/>
  <c r="W1393" i="1"/>
  <c r="W1385" i="1"/>
  <c r="W1377" i="1"/>
  <c r="W1369" i="1"/>
  <c r="W1361" i="1"/>
  <c r="W1357" i="1"/>
  <c r="W1349" i="1"/>
  <c r="W1341" i="1"/>
  <c r="W1333" i="1"/>
  <c r="W1325" i="1"/>
  <c r="W1317" i="1"/>
  <c r="W1313" i="1"/>
  <c r="W1305" i="1"/>
  <c r="W1301" i="1"/>
  <c r="W1293" i="1"/>
  <c r="W1285" i="1"/>
  <c r="W1277" i="1"/>
  <c r="W1269" i="1"/>
  <c r="W1261" i="1"/>
  <c r="W1257" i="1"/>
  <c r="W1249" i="1"/>
  <c r="W1245" i="1"/>
  <c r="W1237" i="1"/>
  <c r="W1229" i="1"/>
  <c r="W1221" i="1"/>
  <c r="W1213" i="1"/>
  <c r="W1205" i="1"/>
  <c r="W1197" i="1"/>
  <c r="W1189" i="1"/>
  <c r="W1181" i="1"/>
  <c r="W1173" i="1"/>
  <c r="W1169" i="1"/>
  <c r="W1161" i="1"/>
  <c r="W1153" i="1"/>
  <c r="W1145" i="1"/>
  <c r="W1137" i="1"/>
  <c r="W1129" i="1"/>
  <c r="W1121" i="1"/>
  <c r="W1117" i="1"/>
  <c r="W1113" i="1"/>
  <c r="W1109" i="1"/>
  <c r="W1105" i="1"/>
  <c r="W1101" i="1"/>
  <c r="W1097" i="1"/>
  <c r="W1093" i="1"/>
  <c r="W1089" i="1"/>
  <c r="W1085" i="1"/>
  <c r="W1081" i="1"/>
  <c r="W1077" i="1"/>
  <c r="W1073" i="1"/>
  <c r="W1069" i="1"/>
  <c r="W1065" i="1"/>
  <c r="W1061" i="1"/>
  <c r="W1057" i="1"/>
  <c r="W1053" i="1"/>
  <c r="W1049" i="1"/>
  <c r="W1045" i="1"/>
  <c r="W1041" i="1"/>
  <c r="W1037" i="1"/>
  <c r="W1033" i="1"/>
  <c r="W1029" i="1"/>
  <c r="W1025" i="1"/>
  <c r="W1021" i="1"/>
  <c r="W1017" i="1"/>
  <c r="W1013" i="1"/>
  <c r="W1009" i="1"/>
  <c r="W1005" i="1"/>
  <c r="W1001" i="1"/>
  <c r="W997" i="1"/>
  <c r="W993" i="1"/>
  <c r="W989" i="1"/>
  <c r="W985" i="1"/>
  <c r="W981" i="1"/>
  <c r="W977" i="1"/>
  <c r="W973" i="1"/>
  <c r="W969" i="1"/>
  <c r="W965" i="1"/>
  <c r="W961" i="1"/>
  <c r="W957" i="1"/>
  <c r="W953" i="1"/>
  <c r="W949" i="1"/>
  <c r="W945" i="1"/>
  <c r="W941" i="1"/>
  <c r="W937" i="1"/>
  <c r="W933" i="1"/>
  <c r="W929" i="1"/>
  <c r="W925" i="1"/>
  <c r="W921" i="1"/>
  <c r="W917" i="1"/>
  <c r="W913" i="1"/>
  <c r="W909" i="1"/>
  <c r="W905" i="1"/>
  <c r="W901" i="1"/>
  <c r="W897" i="1"/>
  <c r="W893" i="1"/>
  <c r="W889" i="1"/>
  <c r="W885" i="1"/>
  <c r="W881" i="1"/>
  <c r="W877" i="1"/>
  <c r="W873" i="1"/>
  <c r="W869" i="1"/>
  <c r="W865" i="1"/>
  <c r="W861" i="1"/>
  <c r="W857" i="1"/>
  <c r="W853" i="1"/>
  <c r="W849" i="1"/>
  <c r="W845" i="1"/>
  <c r="W841" i="1"/>
  <c r="W837" i="1"/>
  <c r="W833" i="1"/>
  <c r="W829" i="1"/>
  <c r="W825" i="1"/>
  <c r="W821" i="1"/>
  <c r="W817" i="1"/>
  <c r="W813" i="1"/>
  <c r="W809" i="1"/>
  <c r="W805" i="1"/>
  <c r="W801" i="1"/>
  <c r="W797" i="1"/>
  <c r="W13" i="1"/>
  <c r="W9" i="1"/>
  <c r="W5" i="1"/>
  <c r="W793" i="1"/>
  <c r="W789" i="1"/>
  <c r="W785" i="1"/>
  <c r="W781" i="1"/>
  <c r="W777" i="1"/>
  <c r="W773" i="1"/>
  <c r="W769" i="1"/>
  <c r="W765" i="1"/>
  <c r="W761" i="1"/>
  <c r="W757" i="1"/>
  <c r="W753" i="1"/>
  <c r="W749" i="1"/>
  <c r="W745" i="1"/>
  <c r="W741" i="1"/>
  <c r="W737" i="1"/>
  <c r="W733" i="1"/>
  <c r="W729" i="1"/>
  <c r="W725" i="1"/>
  <c r="W721" i="1"/>
  <c r="W717" i="1"/>
  <c r="W713" i="1"/>
  <c r="W709" i="1"/>
  <c r="W705" i="1"/>
  <c r="W701" i="1"/>
  <c r="W697" i="1"/>
  <c r="W693" i="1"/>
  <c r="W689" i="1"/>
  <c r="W685" i="1"/>
  <c r="W681" i="1"/>
  <c r="W677" i="1"/>
  <c r="W673" i="1"/>
  <c r="W669" i="1"/>
  <c r="W665" i="1"/>
  <c r="W661" i="1"/>
  <c r="W657" i="1"/>
  <c r="W653" i="1"/>
  <c r="W649" i="1"/>
  <c r="W645" i="1"/>
  <c r="W641" i="1"/>
  <c r="W637" i="1"/>
  <c r="W633" i="1"/>
  <c r="W629" i="1"/>
  <c r="W625" i="1"/>
  <c r="W621" i="1"/>
  <c r="W617" i="1"/>
  <c r="W613" i="1"/>
  <c r="W609" i="1"/>
  <c r="W605" i="1"/>
  <c r="W601" i="1"/>
  <c r="W597" i="1"/>
  <c r="W593" i="1"/>
  <c r="W589" i="1"/>
  <c r="W585" i="1"/>
  <c r="W581" i="1"/>
  <c r="W577" i="1"/>
  <c r="W573" i="1"/>
  <c r="W569" i="1"/>
  <c r="W565" i="1"/>
  <c r="W561" i="1"/>
  <c r="W557" i="1"/>
  <c r="W553" i="1"/>
  <c r="W549" i="1"/>
  <c r="W545" i="1"/>
  <c r="W541" i="1"/>
  <c r="W537" i="1"/>
  <c r="W533" i="1"/>
  <c r="W529" i="1"/>
  <c r="W525" i="1"/>
  <c r="W521" i="1"/>
  <c r="W517" i="1"/>
  <c r="W513" i="1"/>
  <c r="W509" i="1"/>
  <c r="W505" i="1"/>
  <c r="W501" i="1"/>
  <c r="W497" i="1"/>
  <c r="W493" i="1"/>
  <c r="W489" i="1"/>
  <c r="W485" i="1"/>
  <c r="W477" i="1"/>
  <c r="W473" i="1"/>
  <c r="W469" i="1"/>
  <c r="W465" i="1"/>
  <c r="W457" i="1"/>
  <c r="W449" i="1"/>
  <c r="W445" i="1"/>
  <c r="W437" i="1"/>
  <c r="W433" i="1"/>
  <c r="W429" i="1"/>
  <c r="W425" i="1"/>
  <c r="W417" i="1"/>
  <c r="W413" i="1"/>
  <c r="W409" i="1"/>
  <c r="W405" i="1"/>
  <c r="W401" i="1"/>
  <c r="W393" i="1"/>
  <c r="W385" i="1"/>
  <c r="W377" i="1"/>
  <c r="W369" i="1"/>
  <c r="W365" i="1"/>
  <c r="W361" i="1"/>
  <c r="W353" i="1"/>
  <c r="W345" i="1"/>
  <c r="W341" i="1"/>
  <c r="W337" i="1"/>
  <c r="W329" i="1"/>
  <c r="W321" i="1"/>
  <c r="W313" i="1"/>
  <c r="W305" i="1"/>
  <c r="W301" i="1"/>
  <c r="W297" i="1"/>
  <c r="W293" i="1"/>
  <c r="W289" i="1"/>
  <c r="W285" i="1"/>
  <c r="W281" i="1"/>
  <c r="W277" i="1"/>
  <c r="W269" i="1"/>
  <c r="W265" i="1"/>
  <c r="W261" i="1"/>
  <c r="W253" i="1"/>
  <c r="W245" i="1"/>
  <c r="W241" i="1"/>
  <c r="W237" i="1"/>
  <c r="W229" i="1"/>
  <c r="W221" i="1"/>
  <c r="W217" i="1"/>
  <c r="W213" i="1"/>
  <c r="W205" i="1"/>
  <c r="W197" i="1"/>
  <c r="W193" i="1"/>
  <c r="W189" i="1"/>
  <c r="W185" i="1"/>
  <c r="W181" i="1"/>
  <c r="W169" i="1"/>
  <c r="W165" i="1"/>
  <c r="W161" i="1"/>
  <c r="W149" i="1"/>
  <c r="W141" i="1"/>
  <c r="W133" i="1"/>
  <c r="W129" i="1"/>
  <c r="W125" i="1"/>
  <c r="W117" i="1"/>
  <c r="W113" i="1"/>
  <c r="W109" i="1"/>
  <c r="W101" i="1"/>
  <c r="W97" i="1"/>
  <c r="W93" i="1"/>
  <c r="W89" i="1"/>
  <c r="W81" i="1"/>
  <c r="W77" i="1"/>
  <c r="W73" i="1"/>
  <c r="W69" i="1"/>
  <c r="W65" i="1"/>
  <c r="W61" i="1"/>
  <c r="W57" i="1"/>
  <c r="W53" i="1"/>
  <c r="W49" i="1"/>
  <c r="W45" i="1"/>
  <c r="W41" i="1"/>
  <c r="W37" i="1"/>
  <c r="W33" i="1"/>
  <c r="W29" i="1"/>
  <c r="W25" i="1"/>
  <c r="W21" i="1"/>
  <c r="W17" i="1"/>
  <c r="M3184" i="1"/>
  <c r="W3184" i="1" s="1"/>
  <c r="V3184" i="1"/>
  <c r="T3184" i="1"/>
  <c r="M3183" i="1"/>
  <c r="W3183" i="1" s="1"/>
  <c r="M3187" i="1"/>
  <c r="W3187" i="1" s="1"/>
  <c r="V3187" i="1"/>
  <c r="T3187" i="1"/>
  <c r="U481" i="1"/>
  <c r="W481" i="1"/>
  <c r="U461" i="1"/>
  <c r="W461" i="1"/>
  <c r="U453" i="1"/>
  <c r="W453" i="1"/>
  <c r="U441" i="1"/>
  <c r="W441" i="1"/>
  <c r="U421" i="1"/>
  <c r="W421" i="1"/>
  <c r="U397" i="1"/>
  <c r="W397" i="1"/>
  <c r="U389" i="1"/>
  <c r="W389" i="1"/>
  <c r="U381" i="1"/>
  <c r="W381" i="1"/>
  <c r="U373" i="1"/>
  <c r="W373" i="1"/>
  <c r="U357" i="1"/>
  <c r="W357" i="1"/>
  <c r="U349" i="1"/>
  <c r="W349" i="1"/>
  <c r="U333" i="1"/>
  <c r="W333" i="1"/>
  <c r="U325" i="1"/>
  <c r="W325" i="1"/>
  <c r="U317" i="1"/>
  <c r="W317" i="1"/>
  <c r="U309" i="1"/>
  <c r="W309" i="1"/>
  <c r="U273" i="1"/>
  <c r="W273" i="1"/>
  <c r="U257" i="1"/>
  <c r="W257" i="1"/>
  <c r="U249" i="1"/>
  <c r="W249" i="1"/>
  <c r="U233" i="1"/>
  <c r="W233" i="1"/>
  <c r="U225" i="1"/>
  <c r="W225" i="1"/>
  <c r="U209" i="1"/>
  <c r="W209" i="1"/>
  <c r="U201" i="1"/>
  <c r="W201" i="1"/>
  <c r="U177" i="1"/>
  <c r="W177" i="1"/>
  <c r="U173" i="1"/>
  <c r="W173" i="1"/>
  <c r="U157" i="1"/>
  <c r="W157" i="1"/>
  <c r="U153" i="1"/>
  <c r="W153" i="1"/>
  <c r="U145" i="1"/>
  <c r="W145" i="1"/>
  <c r="U137" i="1"/>
  <c r="W137" i="1"/>
  <c r="U121" i="1"/>
  <c r="W121" i="1"/>
  <c r="U105" i="1"/>
  <c r="W105" i="1"/>
  <c r="U85" i="1"/>
  <c r="W85" i="1"/>
  <c r="U3124" i="1"/>
  <c r="W3124" i="1"/>
  <c r="U3068" i="1"/>
  <c r="W3068" i="1"/>
  <c r="U2976" i="1"/>
  <c r="W2976" i="1"/>
  <c r="U2964" i="1"/>
  <c r="W2964" i="1"/>
  <c r="U2956" i="1"/>
  <c r="W2956" i="1"/>
  <c r="U2940" i="1"/>
  <c r="W2940" i="1"/>
  <c r="U2912" i="1"/>
  <c r="W2912" i="1"/>
  <c r="U2908" i="1"/>
  <c r="W2908" i="1"/>
  <c r="U484" i="1"/>
  <c r="W484" i="1"/>
  <c r="U448" i="1"/>
  <c r="W448" i="1"/>
  <c r="U440" i="1"/>
  <c r="W440" i="1"/>
  <c r="U416" i="1"/>
  <c r="W416" i="1"/>
  <c r="U408" i="1"/>
  <c r="W408" i="1"/>
  <c r="U400" i="1"/>
  <c r="W400" i="1"/>
  <c r="U384" i="1"/>
  <c r="W384" i="1"/>
  <c r="U368" i="1"/>
  <c r="W368" i="1"/>
  <c r="U360" i="1"/>
  <c r="W360" i="1"/>
  <c r="U352" i="1"/>
  <c r="W352" i="1"/>
  <c r="U336" i="1"/>
  <c r="W336" i="1"/>
  <c r="U296" i="1"/>
  <c r="W296" i="1"/>
  <c r="U264" i="1"/>
  <c r="W264" i="1"/>
  <c r="U252" i="1"/>
  <c r="W252" i="1"/>
  <c r="U236" i="1"/>
  <c r="W236" i="1"/>
  <c r="U220" i="1"/>
  <c r="W220" i="1"/>
  <c r="U212" i="1"/>
  <c r="W212" i="1"/>
  <c r="U204" i="1"/>
  <c r="W204" i="1"/>
  <c r="U200" i="1"/>
  <c r="W200" i="1"/>
  <c r="U184" i="1"/>
  <c r="W184" i="1"/>
  <c r="U180" i="1"/>
  <c r="W180" i="1"/>
  <c r="U148" i="1"/>
  <c r="W148" i="1"/>
  <c r="U128" i="1"/>
  <c r="W128" i="1"/>
  <c r="U116" i="1"/>
  <c r="W116" i="1"/>
  <c r="U104" i="1"/>
  <c r="W104" i="1"/>
  <c r="U92" i="1"/>
  <c r="W92" i="1"/>
  <c r="U84" i="1"/>
  <c r="W84" i="1"/>
  <c r="U76" i="1"/>
  <c r="W76" i="1"/>
  <c r="U72" i="1"/>
  <c r="W72" i="1"/>
  <c r="U64" i="1"/>
  <c r="W64" i="1"/>
  <c r="U60" i="1"/>
  <c r="W60" i="1"/>
  <c r="U56" i="1"/>
  <c r="W56" i="1"/>
  <c r="U24" i="1"/>
  <c r="W24" i="1"/>
  <c r="U8" i="1"/>
  <c r="W8" i="1"/>
  <c r="M3186" i="1"/>
  <c r="W3186" i="1" s="1"/>
  <c r="M3185" i="1"/>
  <c r="U2268" i="1"/>
  <c r="U2240" i="1"/>
  <c r="U2236" i="1"/>
  <c r="U2224" i="1"/>
  <c r="U2204" i="1"/>
  <c r="U2192" i="1"/>
  <c r="U2176" i="1"/>
  <c r="U2168" i="1"/>
  <c r="U2160" i="1"/>
  <c r="U2148" i="1"/>
  <c r="U2128" i="1"/>
  <c r="U2116" i="1"/>
  <c r="U2112" i="1"/>
  <c r="U2096" i="1"/>
  <c r="U2092" i="1"/>
  <c r="U2828" i="1"/>
  <c r="U2764" i="1"/>
  <c r="U2724" i="1"/>
  <c r="U2388" i="1"/>
  <c r="U2376" i="1"/>
  <c r="U2768" i="1"/>
  <c r="U2756" i="1"/>
  <c r="U2716" i="1"/>
  <c r="U2612" i="1"/>
  <c r="U2540" i="1"/>
  <c r="U2412" i="1"/>
  <c r="U2396" i="1"/>
  <c r="U2372" i="1"/>
  <c r="U2348" i="1"/>
  <c r="U2332" i="1"/>
  <c r="U2304" i="1"/>
  <c r="U2297" i="1"/>
  <c r="U2289" i="1"/>
  <c r="U2213" i="1"/>
  <c r="U2197" i="1"/>
  <c r="U2181" i="1"/>
  <c r="U1969" i="1"/>
  <c r="U1921" i="1"/>
  <c r="U1877" i="1"/>
  <c r="U1861" i="1"/>
  <c r="U1829" i="1"/>
  <c r="U1813" i="1"/>
  <c r="U1809" i="1"/>
  <c r="U1793" i="1"/>
  <c r="U1781" i="1"/>
  <c r="U1777" i="1"/>
  <c r="U1765" i="1"/>
  <c r="U1761" i="1"/>
  <c r="U1733" i="1"/>
  <c r="U1729" i="1"/>
  <c r="U1717" i="1"/>
  <c r="U1685" i="1"/>
  <c r="U1681" i="1"/>
  <c r="U1649" i="1"/>
  <c r="U1633" i="1"/>
  <c r="U1621" i="1"/>
  <c r="U1617" i="1"/>
  <c r="U1493" i="1"/>
  <c r="U1437" i="1"/>
  <c r="U1421" i="1"/>
  <c r="U1389" i="1"/>
  <c r="U1381" i="1"/>
  <c r="U1249" i="1"/>
  <c r="U1237" i="1"/>
  <c r="U1205" i="1"/>
  <c r="U1165" i="1"/>
  <c r="U1129" i="1"/>
  <c r="U1089" i="1"/>
  <c r="U1077" i="1"/>
  <c r="U1065" i="1"/>
  <c r="U1057" i="1"/>
  <c r="U1053" i="1"/>
  <c r="U1029" i="1"/>
  <c r="U1025" i="1"/>
  <c r="U1017" i="1"/>
  <c r="U1001" i="1"/>
  <c r="U949" i="1"/>
  <c r="U897" i="1"/>
  <c r="U889" i="1"/>
  <c r="U873" i="1"/>
  <c r="U813" i="1"/>
  <c r="U809" i="1"/>
  <c r="U773" i="1"/>
  <c r="U677" i="1"/>
  <c r="U669" i="1"/>
  <c r="U637" i="1"/>
  <c r="U629" i="1"/>
  <c r="U621" i="1"/>
  <c r="U553" i="1"/>
  <c r="U541" i="1"/>
  <c r="U537" i="1"/>
  <c r="U521" i="1"/>
  <c r="U505" i="1"/>
  <c r="U2817" i="1"/>
  <c r="U2357" i="1"/>
  <c r="U2080" i="1"/>
  <c r="U2048" i="1"/>
  <c r="U2012" i="1"/>
  <c r="U1984" i="1"/>
  <c r="U1980" i="1"/>
  <c r="U1968" i="1"/>
  <c r="U1916" i="1"/>
  <c r="U1892" i="1"/>
  <c r="U1884" i="1"/>
  <c r="U1872" i="1"/>
  <c r="U1856" i="1"/>
  <c r="U1840" i="1"/>
  <c r="U1836" i="1"/>
  <c r="U1824" i="1"/>
  <c r="U1804" i="1"/>
  <c r="U1772" i="1"/>
  <c r="U1760" i="1"/>
  <c r="U1744" i="1"/>
  <c r="U1740" i="1"/>
  <c r="U1728" i="1"/>
  <c r="U1708" i="1"/>
  <c r="U1696" i="1"/>
  <c r="U1676" i="1"/>
  <c r="U1664" i="1"/>
  <c r="U1644" i="1"/>
  <c r="U1632" i="1"/>
  <c r="U1616" i="1"/>
  <c r="U1612" i="1"/>
  <c r="U1584" i="1"/>
  <c r="U1564" i="1"/>
  <c r="U1548" i="1"/>
  <c r="U1540" i="1"/>
  <c r="U1536" i="1"/>
  <c r="U1516" i="1"/>
  <c r="U1508" i="1"/>
  <c r="U1500" i="1"/>
  <c r="U1488" i="1"/>
  <c r="U1452" i="1"/>
  <c r="U1448" i="1"/>
  <c r="U1436" i="1"/>
  <c r="U1424" i="1"/>
  <c r="U1416" i="1"/>
  <c r="U1400" i="1"/>
  <c r="U1384" i="1"/>
  <c r="U1376" i="1"/>
  <c r="U1368" i="1"/>
  <c r="U1356" i="1"/>
  <c r="U1340" i="1"/>
  <c r="U1336" i="1"/>
  <c r="U1328" i="1"/>
  <c r="U1320" i="1"/>
  <c r="U1276" i="1"/>
  <c r="U1216" i="1"/>
  <c r="U1192" i="1"/>
  <c r="U1184" i="1"/>
  <c r="U1168" i="1"/>
  <c r="U1040" i="1"/>
  <c r="U984" i="1"/>
  <c r="U968" i="1"/>
  <c r="U952" i="1"/>
  <c r="U932" i="1"/>
  <c r="U920" i="1"/>
  <c r="U904" i="1"/>
  <c r="U892" i="1"/>
  <c r="U888" i="1"/>
  <c r="U868" i="1"/>
  <c r="U864" i="1"/>
  <c r="U852" i="1"/>
  <c r="U840" i="1"/>
  <c r="U804" i="1"/>
  <c r="U796" i="1"/>
  <c r="U756" i="1"/>
  <c r="U720" i="1"/>
  <c r="U712" i="1"/>
  <c r="U700" i="1"/>
  <c r="U668" i="1"/>
  <c r="U656" i="1"/>
  <c r="U620" i="1"/>
  <c r="U608" i="1"/>
  <c r="U588" i="1"/>
  <c r="U572" i="1"/>
  <c r="U560" i="1"/>
  <c r="U516" i="1"/>
  <c r="U508" i="1"/>
  <c r="U496" i="1"/>
  <c r="U778" i="1"/>
  <c r="U634" i="1"/>
  <c r="U430" i="1"/>
  <c r="U122" i="1"/>
  <c r="U646" i="1"/>
  <c r="U582" i="1"/>
  <c r="U478" i="1"/>
  <c r="U362" i="1"/>
  <c r="U314" i="1"/>
  <c r="U158" i="1"/>
  <c r="U754" i="1"/>
  <c r="U738" i="1"/>
  <c r="U378" i="1"/>
  <c r="U3121" i="1"/>
  <c r="U611" i="1"/>
  <c r="U48" i="1"/>
  <c r="U2869" i="1"/>
  <c r="U2489" i="1"/>
  <c r="U2273" i="1"/>
  <c r="U2165" i="1"/>
  <c r="U2149" i="1"/>
  <c r="U1985" i="1"/>
  <c r="U1937" i="1"/>
  <c r="U1337" i="1"/>
  <c r="U1293" i="1"/>
  <c r="U1281" i="1"/>
  <c r="U1177" i="1"/>
  <c r="U722" i="1"/>
  <c r="U690" i="1"/>
  <c r="U666" i="1"/>
  <c r="U662" i="1"/>
  <c r="U614" i="1"/>
  <c r="U550" i="1"/>
  <c r="U530" i="1"/>
  <c r="U414" i="1"/>
  <c r="U59" i="1"/>
  <c r="U39" i="1"/>
  <c r="U23" i="1"/>
  <c r="U7" i="1"/>
  <c r="U2087" i="1"/>
  <c r="U2807" i="1"/>
  <c r="U2511" i="1"/>
  <c r="U2455" i="1"/>
  <c r="U2407" i="1"/>
  <c r="U2367" i="1"/>
  <c r="U2311" i="1"/>
  <c r="U2283" i="1"/>
  <c r="U2255" i="1"/>
  <c r="U2203" i="1"/>
  <c r="U2179" i="1"/>
  <c r="U2131" i="1"/>
  <c r="U2059" i="1"/>
  <c r="U2047" i="1"/>
  <c r="U2023" i="1"/>
  <c r="U1983" i="1"/>
  <c r="U1975" i="1"/>
  <c r="U1967" i="1"/>
  <c r="U1947" i="1"/>
  <c r="U1931" i="1"/>
  <c r="U1871" i="1"/>
  <c r="U1831" i="1"/>
  <c r="U1803" i="1"/>
  <c r="U1771" i="1"/>
  <c r="U1755" i="1"/>
  <c r="U1739" i="1"/>
  <c r="U1715" i="1"/>
  <c r="U1691" i="1"/>
  <c r="U1671" i="1"/>
  <c r="U1655" i="1"/>
  <c r="U1627" i="1"/>
  <c r="U1587" i="1"/>
  <c r="U1523" i="1"/>
  <c r="U1479" i="1"/>
  <c r="U1455" i="1"/>
  <c r="U1443" i="1"/>
  <c r="U1427" i="1"/>
  <c r="U1407" i="1"/>
  <c r="U1383" i="1"/>
  <c r="U1355" i="1"/>
  <c r="U1339" i="1"/>
  <c r="U1287" i="1"/>
  <c r="U1243" i="1"/>
  <c r="U1223" i="1"/>
  <c r="U1203" i="1"/>
  <c r="U1151" i="1"/>
  <c r="U1139" i="1"/>
  <c r="U1107" i="1"/>
  <c r="U1067" i="1"/>
  <c r="U3151" i="1"/>
  <c r="U2515" i="1"/>
  <c r="U2483" i="1"/>
  <c r="U2459" i="1"/>
  <c r="U2447" i="1"/>
  <c r="U2411" i="1"/>
  <c r="U2399" i="1"/>
  <c r="U2307" i="1"/>
  <c r="U2271" i="1"/>
  <c r="U2223" i="1"/>
  <c r="U2191" i="1"/>
  <c r="U2111" i="1"/>
  <c r="U2083" i="1"/>
  <c r="U2055" i="1"/>
  <c r="U2019" i="1"/>
  <c r="U2003" i="1"/>
  <c r="U1979" i="1"/>
  <c r="U1963" i="1"/>
  <c r="U1943" i="1"/>
  <c r="U1927" i="1"/>
  <c r="U1875" i="1"/>
  <c r="U1851" i="1"/>
  <c r="U1835" i="1"/>
  <c r="U1815" i="1"/>
  <c r="U1799" i="1"/>
  <c r="U1763" i="1"/>
  <c r="U1735" i="1"/>
  <c r="U1703" i="1"/>
  <c r="U1675" i="1"/>
  <c r="U1659" i="1"/>
  <c r="U1651" i="1"/>
  <c r="U1595" i="1"/>
  <c r="U1571" i="1"/>
  <c r="U1499" i="1"/>
  <c r="U1471" i="1"/>
  <c r="U1451" i="1"/>
  <c r="U1435" i="1"/>
  <c r="U1419" i="1"/>
  <c r="U1403" i="1"/>
  <c r="U1387" i="1"/>
  <c r="U1371" i="1"/>
  <c r="U1351" i="1"/>
  <c r="U1315" i="1"/>
  <c r="U1251" i="1"/>
  <c r="U1235" i="1"/>
  <c r="U1219" i="1"/>
  <c r="U1143" i="1"/>
  <c r="U1119" i="1"/>
  <c r="U1103" i="1"/>
  <c r="U1095" i="1"/>
  <c r="U1063" i="1"/>
  <c r="U1059" i="1"/>
  <c r="U1019" i="1"/>
  <c r="U1015" i="1"/>
  <c r="U1007" i="1"/>
  <c r="U1003" i="1"/>
  <c r="U991" i="1"/>
  <c r="U971" i="1"/>
  <c r="U927" i="1"/>
  <c r="U879" i="1"/>
  <c r="U871" i="1"/>
  <c r="U863" i="1"/>
  <c r="U831" i="1"/>
  <c r="U807" i="1"/>
  <c r="U779" i="1"/>
  <c r="U771" i="1"/>
  <c r="U767" i="1"/>
  <c r="U763" i="1"/>
  <c r="U743" i="1"/>
  <c r="U723" i="1"/>
  <c r="U675" i="1"/>
  <c r="U627" i="1"/>
  <c r="U623" i="1"/>
  <c r="U619" i="1"/>
  <c r="U603" i="1"/>
  <c r="U2415" i="1"/>
  <c r="U1839" i="1"/>
  <c r="U583" i="1"/>
  <c r="U555" i="1"/>
  <c r="U551" i="1"/>
  <c r="U547" i="1"/>
  <c r="U535" i="1"/>
  <c r="U511" i="1"/>
  <c r="U491" i="1"/>
  <c r="U483" i="1"/>
  <c r="U463" i="1"/>
  <c r="U455" i="1"/>
  <c r="U439" i="1"/>
  <c r="U423" i="1"/>
  <c r="U419" i="1"/>
  <c r="U415" i="1"/>
  <c r="U399" i="1"/>
  <c r="U383" i="1"/>
  <c r="U379" i="1"/>
  <c r="U363" i="1"/>
  <c r="U359" i="1"/>
  <c r="U355" i="1"/>
  <c r="U351" i="1"/>
  <c r="U279" i="1"/>
  <c r="U211" i="1"/>
  <c r="U179" i="1"/>
  <c r="U163" i="1"/>
  <c r="U123" i="1"/>
  <c r="U2510" i="1"/>
  <c r="U2446" i="1"/>
  <c r="U2426" i="1"/>
  <c r="U2394" i="1"/>
  <c r="U2346" i="1"/>
  <c r="U2310" i="1"/>
  <c r="U2278" i="1"/>
  <c r="U2086" i="1"/>
  <c r="U2058" i="1"/>
  <c r="U2026" i="1"/>
  <c r="U1974" i="1"/>
  <c r="U1910" i="1"/>
  <c r="U1894" i="1"/>
  <c r="U1882" i="1"/>
  <c r="U1878" i="1"/>
  <c r="U1850" i="1"/>
  <c r="U1802" i="1"/>
  <c r="U1786" i="1"/>
  <c r="U1766" i="1"/>
  <c r="U1750" i="1"/>
  <c r="U1738" i="1"/>
  <c r="U1722" i="1"/>
  <c r="U1702" i="1"/>
  <c r="U1542" i="1"/>
  <c r="U1494" i="1"/>
  <c r="U1326" i="1"/>
  <c r="U1306" i="1"/>
  <c r="U1290" i="1"/>
  <c r="U1282" i="1"/>
  <c r="U1266" i="1"/>
  <c r="U1218" i="1"/>
  <c r="U1202" i="1"/>
  <c r="U1194" i="1"/>
  <c r="U1178" i="1"/>
  <c r="U1154" i="1"/>
  <c r="U1138" i="1"/>
  <c r="U1130" i="1"/>
  <c r="U1114" i="1"/>
  <c r="U1090" i="1"/>
  <c r="U1086" i="1"/>
  <c r="U1074" i="1"/>
  <c r="U1070" i="1"/>
  <c r="U1066" i="1"/>
  <c r="U1054" i="1"/>
  <c r="U1050" i="1"/>
  <c r="U1026" i="1"/>
  <c r="U1002" i="1"/>
  <c r="U990" i="1"/>
  <c r="U974" i="1"/>
  <c r="U942" i="1"/>
  <c r="U938" i="1"/>
  <c r="U926" i="1"/>
  <c r="U918" i="1"/>
  <c r="U914" i="1"/>
  <c r="U910" i="1"/>
  <c r="U902" i="1"/>
  <c r="U858" i="1"/>
  <c r="U850" i="1"/>
  <c r="U216" i="1"/>
  <c r="U480" i="1"/>
  <c r="U57" i="1"/>
  <c r="U49" i="1"/>
  <c r="U78" i="1"/>
  <c r="U66" i="1"/>
  <c r="U34" i="1"/>
  <c r="U31" i="1"/>
  <c r="U1847" i="1"/>
  <c r="U471" i="1"/>
  <c r="U335" i="1"/>
  <c r="U407" i="1"/>
  <c r="U719" i="1"/>
  <c r="U895" i="1"/>
  <c r="U91" i="1"/>
  <c r="U687" i="1"/>
  <c r="U507" i="1"/>
  <c r="U755" i="1"/>
  <c r="U575" i="1"/>
  <c r="U271" i="1"/>
  <c r="U1768" i="1"/>
  <c r="U272" i="1"/>
  <c r="U1379" i="1"/>
  <c r="U781" i="1"/>
  <c r="U1487" i="1"/>
  <c r="U1399" i="1"/>
  <c r="U855" i="1"/>
  <c r="U843" i="1"/>
  <c r="U1727" i="1"/>
  <c r="U160" i="1"/>
  <c r="U16" i="1"/>
  <c r="U328" i="1"/>
  <c r="U1816" i="1"/>
  <c r="U391" i="1"/>
  <c r="U1639" i="1"/>
  <c r="U1209" i="1"/>
  <c r="U1719" i="1"/>
  <c r="U751" i="1"/>
  <c r="U197" i="1"/>
  <c r="U2312" i="1"/>
  <c r="U248" i="1"/>
  <c r="U2320" i="1"/>
  <c r="U1075" i="1"/>
  <c r="U1183" i="1"/>
  <c r="U689" i="1"/>
  <c r="U1687" i="1"/>
  <c r="U1743" i="1"/>
  <c r="U1335" i="1"/>
  <c r="U1583" i="1"/>
  <c r="U2303" i="1"/>
  <c r="U520" i="1"/>
  <c r="U1800" i="1"/>
  <c r="U144" i="1"/>
  <c r="U168" i="1"/>
  <c r="U224" i="1"/>
  <c r="U280" i="1"/>
  <c r="U312" i="1"/>
  <c r="U512" i="1"/>
  <c r="U1552" i="1"/>
  <c r="U2032" i="1"/>
  <c r="U2352" i="1"/>
  <c r="U1515" i="1"/>
  <c r="U1179" i="1"/>
  <c r="U1163" i="1"/>
  <c r="U907" i="1"/>
  <c r="U2496" i="1"/>
  <c r="U2272" i="1"/>
  <c r="U2144" i="1"/>
  <c r="U1648" i="1"/>
  <c r="U1576" i="1"/>
  <c r="U1456" i="1"/>
  <c r="U1344" i="1"/>
  <c r="U320" i="1"/>
  <c r="U176" i="1"/>
  <c r="U1807" i="1"/>
  <c r="U1567" i="1"/>
  <c r="U599" i="1"/>
  <c r="U519" i="1"/>
  <c r="U467" i="1"/>
  <c r="U343" i="1"/>
  <c r="U315" i="1"/>
  <c r="U823" i="1"/>
  <c r="U1896" i="1"/>
  <c r="U2512" i="1"/>
  <c r="U32" i="1"/>
  <c r="U88" i="1"/>
  <c r="U232" i="1"/>
  <c r="U256" i="1"/>
  <c r="U288" i="1"/>
  <c r="U344" i="1"/>
  <c r="U424" i="1"/>
  <c r="U456" i="1"/>
  <c r="U1600" i="1"/>
  <c r="U1680" i="1"/>
  <c r="U1776" i="1"/>
  <c r="U1936" i="1"/>
  <c r="U15" i="1"/>
  <c r="U371" i="1"/>
  <c r="U451" i="1"/>
  <c r="U539" i="1"/>
  <c r="U679" i="1"/>
  <c r="U731" i="1"/>
  <c r="U815" i="1"/>
  <c r="U1027" i="1"/>
  <c r="U1087" i="1"/>
  <c r="U1359" i="1"/>
  <c r="U1679" i="1"/>
  <c r="U1543" i="1"/>
  <c r="U2079" i="1"/>
  <c r="U55" i="1"/>
  <c r="U727" i="1"/>
  <c r="U2024" i="1"/>
  <c r="U2000" i="1"/>
  <c r="U1920" i="1"/>
  <c r="U1792" i="1"/>
  <c r="U1592" i="1"/>
  <c r="U1568" i="1"/>
  <c r="U1408" i="1"/>
  <c r="U464" i="1"/>
  <c r="U432" i="1"/>
  <c r="U376" i="1"/>
  <c r="U304" i="1"/>
  <c r="U240" i="1"/>
  <c r="U136" i="1"/>
  <c r="U80" i="1"/>
  <c r="U40" i="1"/>
  <c r="U2464" i="1"/>
  <c r="U192" i="1"/>
  <c r="U1440" i="1"/>
  <c r="U2295" i="1"/>
  <c r="U2095" i="1"/>
  <c r="U1855" i="1"/>
  <c r="U1775" i="1"/>
  <c r="U1559" i="1"/>
  <c r="U1415" i="1"/>
  <c r="U1127" i="1"/>
  <c r="U571" i="1"/>
  <c r="U431" i="1"/>
  <c r="U247" i="1"/>
  <c r="U115" i="1"/>
  <c r="U111" i="1"/>
  <c r="U35" i="1"/>
  <c r="U1512" i="1"/>
  <c r="U2184" i="1"/>
  <c r="U152" i="1"/>
  <c r="U208" i="1"/>
  <c r="U316" i="1"/>
  <c r="U392" i="1"/>
  <c r="U472" i="1"/>
  <c r="U1392" i="1"/>
  <c r="U1712" i="1"/>
  <c r="U2288" i="1"/>
  <c r="U711" i="1"/>
  <c r="U1047" i="1"/>
  <c r="U1367" i="1"/>
  <c r="U1607" i="1"/>
  <c r="U367" i="1"/>
  <c r="U1935" i="1"/>
  <c r="U1752" i="1"/>
  <c r="U1253" i="1"/>
  <c r="U1736" i="1"/>
  <c r="U1928" i="1"/>
  <c r="U2344" i="1"/>
  <c r="U1520" i="1"/>
  <c r="U1808" i="1"/>
  <c r="U1888" i="1"/>
  <c r="U2256" i="1"/>
  <c r="U2336" i="1"/>
  <c r="U2392" i="1"/>
  <c r="U125" i="1"/>
  <c r="U1285" i="1"/>
  <c r="U1528" i="1"/>
  <c r="U1880" i="1"/>
  <c r="U41" i="1"/>
  <c r="U945" i="1"/>
  <c r="U1640" i="1"/>
  <c r="U1864" i="1"/>
  <c r="U2120" i="1"/>
  <c r="U2448" i="1"/>
  <c r="U528" i="1"/>
  <c r="U1904" i="1"/>
  <c r="U2016" i="1"/>
  <c r="U2368" i="1"/>
  <c r="U97" i="1"/>
  <c r="U165" i="1"/>
  <c r="U989" i="1"/>
  <c r="U1624" i="1"/>
  <c r="U2040" i="1"/>
  <c r="U2933" i="1"/>
  <c r="U2997" i="1"/>
  <c r="U2232" i="1"/>
  <c r="U1863" i="1"/>
  <c r="U2623" i="1"/>
  <c r="U1887" i="1"/>
  <c r="U1991" i="1"/>
  <c r="U2103" i="1"/>
  <c r="U1999" i="1"/>
  <c r="U2071" i="1"/>
  <c r="U2287" i="1"/>
  <c r="U1767" i="1"/>
  <c r="U1911" i="1"/>
  <c r="U1599" i="1"/>
  <c r="U1903" i="1"/>
  <c r="U2039" i="1"/>
  <c r="U2763" i="1"/>
  <c r="U2015" i="1"/>
  <c r="U1225" i="1"/>
  <c r="U2397" i="1"/>
  <c r="U3085" i="1"/>
  <c r="U2313" i="1"/>
  <c r="U489" i="1"/>
  <c r="U825" i="1"/>
  <c r="U1101" i="1"/>
  <c r="U2237" i="1"/>
  <c r="U2813" i="1"/>
  <c r="U5" i="1"/>
  <c r="U109" i="1"/>
  <c r="U181" i="1"/>
  <c r="U229" i="1"/>
  <c r="U289" i="1"/>
  <c r="U353" i="1"/>
  <c r="U877" i="1"/>
  <c r="U1189" i="1"/>
  <c r="U2245" i="1"/>
  <c r="U1257" i="1"/>
  <c r="U2189" i="1"/>
  <c r="U1661" i="1"/>
  <c r="U2333" i="1"/>
  <c r="U3013" i="1"/>
  <c r="U1273" i="1"/>
  <c r="U25" i="1"/>
  <c r="U113" i="1"/>
  <c r="U133" i="1"/>
  <c r="U149" i="1"/>
  <c r="U189" i="1"/>
  <c r="U265" i="1"/>
  <c r="U369" i="1"/>
  <c r="U401" i="1"/>
  <c r="U649" i="1"/>
  <c r="U785" i="1"/>
  <c r="U885" i="1"/>
  <c r="U997" i="1"/>
  <c r="U1201" i="1"/>
  <c r="U1297" i="1"/>
  <c r="U1226" i="1"/>
  <c r="U1289" i="1"/>
  <c r="U2821" i="1"/>
  <c r="U2101" i="1"/>
  <c r="U2925" i="1"/>
  <c r="U3077" i="1"/>
  <c r="U2177" i="1"/>
  <c r="U1961" i="1"/>
  <c r="U101" i="1"/>
  <c r="U117" i="1"/>
  <c r="U213" i="1"/>
  <c r="U245" i="1"/>
  <c r="U297" i="1"/>
  <c r="U337" i="1"/>
  <c r="U685" i="1"/>
  <c r="U805" i="1"/>
  <c r="U925" i="1"/>
  <c r="U1697" i="1"/>
  <c r="U2106" i="1"/>
  <c r="U2325" i="1"/>
  <c r="U930" i="1"/>
  <c r="U2141" i="1"/>
  <c r="U2269" i="1"/>
  <c r="U2729" i="1"/>
  <c r="U2857" i="1"/>
  <c r="U2965" i="1"/>
  <c r="U3045" i="1"/>
  <c r="U3125" i="1"/>
  <c r="U2698" i="1"/>
  <c r="U1992" i="1"/>
  <c r="U2152" i="1"/>
  <c r="U2280" i="1"/>
  <c r="U2389" i="1"/>
  <c r="U2480" i="1"/>
  <c r="U2757" i="1"/>
  <c r="U2877" i="1"/>
  <c r="U2973" i="1"/>
  <c r="U3053" i="1"/>
  <c r="U3141" i="1"/>
  <c r="U1952" i="1"/>
  <c r="U2384" i="1"/>
  <c r="U1825" i="1"/>
  <c r="U2257" i="1"/>
  <c r="U1833" i="1"/>
  <c r="U2786" i="1"/>
  <c r="U1857" i="1"/>
  <c r="U1720" i="1"/>
  <c r="U2008" i="1"/>
  <c r="U2340" i="1"/>
  <c r="U2578" i="1"/>
  <c r="U866" i="1"/>
  <c r="U746" i="1"/>
  <c r="U538" i="1"/>
  <c r="U3101" i="1"/>
  <c r="U2829" i="1"/>
  <c r="U2713" i="1"/>
  <c r="U2373" i="1"/>
  <c r="U2341" i="1"/>
  <c r="U1665" i="1"/>
  <c r="U1325" i="1"/>
  <c r="U981" i="1"/>
  <c r="U881" i="1"/>
  <c r="U705" i="1"/>
  <c r="U661" i="1"/>
  <c r="U633" i="1"/>
  <c r="U625" i="1"/>
  <c r="U429" i="1"/>
  <c r="U409" i="1"/>
  <c r="U405" i="1"/>
  <c r="U393" i="1"/>
  <c r="U385" i="1"/>
  <c r="U377" i="1"/>
  <c r="U365" i="1"/>
  <c r="U361" i="1"/>
  <c r="U345" i="1"/>
  <c r="U341" i="1"/>
  <c r="U329" i="1"/>
  <c r="U321" i="1"/>
  <c r="U313" i="1"/>
  <c r="U301" i="1"/>
  <c r="U281" i="1"/>
  <c r="U261" i="1"/>
  <c r="U253" i="1"/>
  <c r="U241" i="1"/>
  <c r="U237" i="1"/>
  <c r="U221" i="1"/>
  <c r="U217" i="1"/>
  <c r="U205" i="1"/>
  <c r="U193" i="1"/>
  <c r="U185" i="1"/>
  <c r="U169" i="1"/>
  <c r="U161" i="1"/>
  <c r="U141" i="1"/>
  <c r="U129" i="1"/>
  <c r="U93" i="1"/>
  <c r="U2962" i="1"/>
  <c r="U2754" i="1"/>
  <c r="U2154" i="1"/>
  <c r="U1298" i="1"/>
  <c r="U1234" i="1"/>
  <c r="U1186" i="1"/>
  <c r="U1122" i="1"/>
  <c r="U1106" i="1"/>
  <c r="U1082" i="1"/>
  <c r="U906" i="1"/>
  <c r="U898" i="1"/>
  <c r="U770" i="1"/>
  <c r="U714" i="1"/>
  <c r="U602" i="1"/>
  <c r="U3065" i="1"/>
  <c r="U2981" i="1"/>
  <c r="U2945" i="1"/>
  <c r="U2909" i="1"/>
  <c r="U2773" i="1"/>
  <c r="U2261" i="1"/>
  <c r="U2145" i="1"/>
  <c r="U2133" i="1"/>
  <c r="U1905" i="1"/>
  <c r="U1845" i="1"/>
  <c r="U1705" i="1"/>
  <c r="U1313" i="1"/>
  <c r="U1197" i="1"/>
  <c r="U1121" i="1"/>
  <c r="U1049" i="1"/>
  <c r="U1005" i="1"/>
  <c r="U933" i="1"/>
  <c r="U793" i="1"/>
  <c r="U641" i="1"/>
  <c r="U2077" i="1"/>
  <c r="U2365" i="1"/>
  <c r="U2506" i="1"/>
  <c r="U2837" i="1"/>
  <c r="U2941" i="1"/>
  <c r="U3021" i="1"/>
  <c r="U3113" i="1"/>
  <c r="U2129" i="1"/>
  <c r="U2225" i="1"/>
  <c r="U2277" i="1"/>
  <c r="U1642" i="1"/>
  <c r="U1673" i="1"/>
  <c r="U2121" i="1"/>
  <c r="U2610" i="1"/>
  <c r="U2730" i="1"/>
  <c r="U2978" i="1"/>
  <c r="U413" i="1"/>
  <c r="U657" i="1"/>
  <c r="U789" i="1"/>
  <c r="U857" i="1"/>
  <c r="U909" i="1"/>
  <c r="U961" i="1"/>
  <c r="U1213" i="1"/>
  <c r="U1261" i="1"/>
  <c r="U1329" i="1"/>
  <c r="U2117" i="1"/>
  <c r="U2393" i="1"/>
  <c r="U618" i="1"/>
  <c r="U762" i="1"/>
  <c r="U946" i="1"/>
  <c r="U1162" i="1"/>
  <c r="U1721" i="1"/>
  <c r="U2690" i="1"/>
  <c r="U2490" i="1"/>
  <c r="U2322" i="1"/>
  <c r="U1274" i="1"/>
  <c r="U1210" i="1"/>
  <c r="U1170" i="1"/>
  <c r="U1146" i="1"/>
  <c r="U1098" i="1"/>
  <c r="U1058" i="1"/>
  <c r="U1042" i="1"/>
  <c r="U1034" i="1"/>
  <c r="U1018" i="1"/>
  <c r="U954" i="1"/>
  <c r="U922" i="1"/>
  <c r="U890" i="1"/>
  <c r="U786" i="1"/>
  <c r="U730" i="1"/>
  <c r="U1314" i="1"/>
  <c r="U2170" i="1"/>
  <c r="U2586" i="1"/>
  <c r="U2722" i="1"/>
  <c r="U2794" i="1"/>
  <c r="U3173" i="1"/>
  <c r="U3133" i="1"/>
  <c r="U3037" i="1"/>
  <c r="U3005" i="1"/>
  <c r="U2861" i="1"/>
  <c r="U2337" i="1"/>
  <c r="U2173" i="1"/>
  <c r="U2125" i="1"/>
  <c r="U2033" i="1"/>
  <c r="U2025" i="1"/>
  <c r="U1489" i="1"/>
  <c r="U1269" i="1"/>
  <c r="U1245" i="1"/>
  <c r="U1217" i="1"/>
  <c r="U1069" i="1"/>
  <c r="U941" i="1"/>
  <c r="U917" i="1"/>
  <c r="U901" i="1"/>
  <c r="U865" i="1"/>
  <c r="U797" i="1"/>
  <c r="U2765" i="1"/>
  <c r="U2885" i="1"/>
  <c r="U2985" i="1"/>
  <c r="U3061" i="1"/>
  <c r="U3149" i="1"/>
  <c r="U2205" i="1"/>
  <c r="U2381" i="1"/>
  <c r="U2809" i="1"/>
  <c r="U2845" i="1"/>
  <c r="U2893" i="1"/>
  <c r="U2949" i="1"/>
  <c r="U2989" i="1"/>
  <c r="U3033" i="1"/>
  <c r="U3069" i="1"/>
  <c r="U3117" i="1"/>
  <c r="U3157" i="1"/>
  <c r="U1573" i="1"/>
  <c r="U1713" i="1"/>
  <c r="U2017" i="1"/>
  <c r="U2229" i="1"/>
  <c r="U2090" i="1"/>
  <c r="U1801" i="1"/>
  <c r="U2249" i="1"/>
  <c r="U2618" i="1"/>
  <c r="U2762" i="1"/>
  <c r="U3146" i="1"/>
  <c r="U305" i="1"/>
  <c r="U417" i="1"/>
  <c r="U777" i="1"/>
  <c r="U869" i="1"/>
  <c r="U921" i="1"/>
  <c r="U965" i="1"/>
  <c r="U1181" i="1"/>
  <c r="U1229" i="1"/>
  <c r="U2293" i="1"/>
  <c r="U2157" i="1"/>
  <c r="U962" i="1"/>
  <c r="U1912" i="1"/>
  <c r="U2264" i="1"/>
  <c r="U2136" i="1"/>
  <c r="U1784" i="1"/>
  <c r="U1656" i="1"/>
  <c r="U1496" i="1"/>
  <c r="U1544" i="1"/>
  <c r="U1704" i="1"/>
  <c r="U1832" i="1"/>
  <c r="U1960" i="1"/>
  <c r="U2088" i="1"/>
  <c r="U2248" i="1"/>
  <c r="U2432" i="1"/>
  <c r="U504" i="1"/>
  <c r="U1208" i="1"/>
  <c r="U1464" i="1"/>
  <c r="U1688" i="1"/>
  <c r="U1848" i="1"/>
  <c r="U2360" i="1"/>
  <c r="U20" i="1"/>
  <c r="U36" i="1"/>
  <c r="U52" i="1"/>
  <c r="U164" i="1"/>
  <c r="U1091" i="1"/>
  <c r="U100" i="1"/>
  <c r="U436" i="1"/>
  <c r="U1684" i="1"/>
  <c r="U1083" i="1"/>
  <c r="U1956" i="1"/>
  <c r="U188" i="1"/>
  <c r="U124" i="1"/>
  <c r="U12" i="1"/>
  <c r="U28" i="1"/>
  <c r="U44" i="1"/>
  <c r="U172" i="1"/>
  <c r="U1971" i="1"/>
  <c r="U1812" i="1"/>
  <c r="U1363" i="1"/>
  <c r="U1580" i="1"/>
  <c r="U1035" i="1"/>
  <c r="U1131" i="1"/>
  <c r="U1171" i="1"/>
  <c r="U2291" i="1"/>
  <c r="U811" i="1"/>
  <c r="U1988" i="1"/>
  <c r="U156" i="1"/>
  <c r="U140" i="1"/>
  <c r="U1372" i="1"/>
  <c r="U827" i="1"/>
  <c r="U891" i="1"/>
  <c r="U1347" i="1"/>
  <c r="U1444" i="1"/>
  <c r="U1844" i="1"/>
  <c r="U1011" i="1"/>
  <c r="U203" i="1"/>
  <c r="U292" i="1"/>
  <c r="U4" i="1"/>
  <c r="U1652" i="1"/>
  <c r="U2395" i="1"/>
  <c r="U883" i="1"/>
  <c r="U2419" i="1"/>
  <c r="U2839" i="1"/>
  <c r="U3167" i="1"/>
  <c r="U2614" i="1"/>
  <c r="U2878" i="1"/>
  <c r="U2334" i="1"/>
  <c r="U2374" i="1"/>
  <c r="U2894" i="1"/>
  <c r="U2470" i="1"/>
  <c r="U2670" i="1"/>
  <c r="U2502" i="1"/>
  <c r="U2678" i="1"/>
  <c r="U2766" i="1"/>
  <c r="U2966" i="1"/>
  <c r="U2574" i="1"/>
  <c r="U2262" i="1"/>
  <c r="U2806" i="1"/>
  <c r="U2326" i="1"/>
  <c r="U2726" i="1"/>
  <c r="U2822" i="1"/>
  <c r="U2462" i="1"/>
  <c r="U2214" i="1"/>
  <c r="U2174" i="1"/>
  <c r="U2382" i="1"/>
  <c r="U2518" i="1"/>
  <c r="U2582" i="1"/>
  <c r="U2622" i="1"/>
  <c r="U2774" i="1"/>
  <c r="U2830" i="1"/>
  <c r="U2902" i="1"/>
  <c r="U2982" i="1"/>
  <c r="U2782" i="1"/>
  <c r="U2838" i="1"/>
  <c r="U2230" i="1"/>
  <c r="U2406" i="1"/>
  <c r="U2542" i="1"/>
  <c r="U2590" i="1"/>
  <c r="U2638" i="1"/>
  <c r="U2742" i="1"/>
  <c r="U2846" i="1"/>
  <c r="U2926" i="1"/>
  <c r="U3110" i="1"/>
  <c r="U2398" i="1"/>
  <c r="U2694" i="1"/>
  <c r="U2910" i="1"/>
  <c r="U2270" i="1"/>
  <c r="U2414" i="1"/>
  <c r="U2550" i="1"/>
  <c r="U2598" i="1"/>
  <c r="U2646" i="1"/>
  <c r="U2702" i="1"/>
  <c r="U2750" i="1"/>
  <c r="U2790" i="1"/>
  <c r="U2854" i="1"/>
  <c r="U2934" i="1"/>
  <c r="U3031" i="1"/>
  <c r="U2534" i="1"/>
  <c r="U2734" i="1"/>
  <c r="U3030" i="1"/>
  <c r="U2246" i="1"/>
  <c r="U2302" i="1"/>
  <c r="U2422" i="1"/>
  <c r="U2558" i="1"/>
  <c r="U2606" i="1"/>
  <c r="U2654" i="1"/>
  <c r="U2710" i="1"/>
  <c r="U2862" i="1"/>
  <c r="U2950" i="1"/>
  <c r="U3158" i="1"/>
  <c r="U3135" i="1"/>
  <c r="U2238" i="1"/>
  <c r="U2630" i="1"/>
  <c r="U2438" i="1"/>
  <c r="U2566" i="1"/>
  <c r="U2662" i="1"/>
  <c r="U2718" i="1"/>
  <c r="U2758" i="1"/>
  <c r="U2798" i="1"/>
  <c r="U2870" i="1"/>
  <c r="U3174" i="1"/>
  <c r="U1718" i="1"/>
  <c r="U3159" i="1"/>
  <c r="U1222" i="1"/>
  <c r="U1533" i="1"/>
  <c r="U1693" i="1"/>
  <c r="U1821" i="1"/>
  <c r="U1949" i="1"/>
  <c r="U2098" i="1"/>
  <c r="U2194" i="1"/>
  <c r="U276" i="1"/>
  <c r="U364" i="1"/>
  <c r="U412" i="1"/>
  <c r="U2124" i="1"/>
  <c r="U2156" i="1"/>
  <c r="U2188" i="1"/>
  <c r="U2420" i="1"/>
  <c r="U1653" i="1"/>
  <c r="U1701" i="1"/>
  <c r="U1749" i="1"/>
  <c r="U1957" i="1"/>
  <c r="U1787" i="1"/>
  <c r="U1867" i="1"/>
  <c r="U1955" i="1"/>
  <c r="U2492" i="1"/>
  <c r="U2546" i="1"/>
  <c r="U2650" i="1"/>
  <c r="U3130" i="1"/>
  <c r="U2042" i="1"/>
  <c r="U1709" i="1"/>
  <c r="U566" i="1"/>
  <c r="U750" i="1"/>
  <c r="U1174" i="1"/>
  <c r="U1603" i="1"/>
  <c r="U2402" i="1"/>
  <c r="U2364" i="1"/>
  <c r="U2380" i="1"/>
  <c r="U1669" i="1"/>
  <c r="U1395" i="1"/>
  <c r="U1539" i="1"/>
  <c r="U2658" i="1"/>
  <c r="U2914" i="1"/>
  <c r="U2314" i="1"/>
  <c r="U1491" i="1"/>
  <c r="U726" i="1"/>
  <c r="U782" i="1"/>
  <c r="U862" i="1"/>
  <c r="U1206" i="1"/>
  <c r="U1981" i="1"/>
  <c r="U300" i="1"/>
  <c r="U396" i="1"/>
  <c r="U244" i="1"/>
  <c r="U284" i="1"/>
  <c r="U348" i="1"/>
  <c r="U420" i="1"/>
  <c r="U468" i="1"/>
  <c r="U2122" i="1"/>
  <c r="U2186" i="1"/>
  <c r="U1467" i="1"/>
  <c r="U1547" i="1"/>
  <c r="U1899" i="1"/>
  <c r="U2132" i="1"/>
  <c r="U2292" i="1"/>
  <c r="U2522" i="1"/>
  <c r="U2562" i="1"/>
  <c r="U2594" i="1"/>
  <c r="U2626" i="1"/>
  <c r="U2706" i="1"/>
  <c r="U2738" i="1"/>
  <c r="U2770" i="1"/>
  <c r="U2802" i="1"/>
  <c r="U2986" i="1"/>
  <c r="U3162" i="1"/>
  <c r="U1773" i="1"/>
  <c r="U2434" i="1"/>
  <c r="U598" i="1"/>
  <c r="U734" i="1"/>
  <c r="U1158" i="1"/>
  <c r="U1286" i="1"/>
  <c r="U1126" i="1"/>
  <c r="U1597" i="1"/>
  <c r="U1757" i="1"/>
  <c r="U1885" i="1"/>
  <c r="U228" i="1"/>
  <c r="U268" i="1"/>
  <c r="U444" i="1"/>
  <c r="U2108" i="1"/>
  <c r="U2140" i="1"/>
  <c r="U2172" i="1"/>
  <c r="U2404" i="1"/>
  <c r="U1509" i="1"/>
  <c r="U1747" i="1"/>
  <c r="U1827" i="1"/>
  <c r="U2011" i="1"/>
  <c r="U2164" i="1"/>
  <c r="U2530" i="1"/>
  <c r="U2930" i="1"/>
  <c r="U3002" i="1"/>
  <c r="U2330" i="1"/>
  <c r="U2482" i="1"/>
  <c r="U1110" i="1"/>
  <c r="U2244" i="1"/>
  <c r="U2410" i="1"/>
  <c r="U1565" i="1"/>
  <c r="U1853" i="1"/>
  <c r="U2226" i="1"/>
  <c r="U260" i="1"/>
  <c r="U1332" i="1"/>
  <c r="U1629" i="1"/>
  <c r="U2066" i="1"/>
  <c r="U2162" i="1"/>
  <c r="U2258" i="1"/>
  <c r="U2474" i="1"/>
  <c r="U380" i="1"/>
  <c r="U404" i="1"/>
  <c r="U2220" i="1"/>
  <c r="U2252" i="1"/>
  <c r="U2284" i="1"/>
  <c r="U1525" i="1"/>
  <c r="U1893" i="1"/>
  <c r="U2074" i="1"/>
  <c r="U2138" i="1"/>
  <c r="U2570" i="1"/>
  <c r="U2602" i="1"/>
  <c r="U2634" i="1"/>
  <c r="U2674" i="1"/>
  <c r="U2714" i="1"/>
  <c r="U2746" i="1"/>
  <c r="U2778" i="1"/>
  <c r="U2810" i="1"/>
  <c r="U388" i="1"/>
  <c r="U2498" i="1"/>
  <c r="U710" i="1"/>
  <c r="U766" i="1"/>
  <c r="U846" i="1"/>
  <c r="U1190" i="1"/>
  <c r="U2418" i="1"/>
  <c r="U2276" i="1"/>
  <c r="U1605" i="1"/>
  <c r="U2260" i="1"/>
  <c r="U1022" i="1"/>
  <c r="U2884" i="1"/>
  <c r="U1725" i="1"/>
  <c r="U2130" i="1"/>
  <c r="U2442" i="1"/>
  <c r="U1501" i="1"/>
  <c r="U1789" i="1"/>
  <c r="U1917" i="1"/>
  <c r="U308" i="1"/>
  <c r="U332" i="1"/>
  <c r="U428" i="1"/>
  <c r="U2044" i="1"/>
  <c r="U1294" i="1"/>
  <c r="U2228" i="1"/>
  <c r="U2444" i="1"/>
  <c r="U2538" i="1"/>
  <c r="U2882" i="1"/>
  <c r="U3074" i="1"/>
  <c r="U1797" i="1"/>
  <c r="U1635" i="1"/>
  <c r="U1038" i="1"/>
  <c r="U1142" i="1"/>
  <c r="U1270" i="1"/>
  <c r="U2721" i="1"/>
  <c r="U2793" i="1"/>
  <c r="U2849" i="1"/>
  <c r="U2889" i="1"/>
  <c r="U3025" i="1"/>
  <c r="U492" i="1"/>
  <c r="U2353" i="1"/>
  <c r="U196" i="1"/>
  <c r="U1380" i="1"/>
  <c r="U2036" i="1"/>
  <c r="U2377" i="1"/>
  <c r="U2265" i="1"/>
  <c r="U2737" i="1"/>
  <c r="U3001" i="1"/>
  <c r="U3081" i="1"/>
  <c r="U3129" i="1"/>
  <c r="U1404" i="1"/>
  <c r="U1468" i="1"/>
  <c r="U1628" i="1"/>
  <c r="U1660" i="1"/>
  <c r="U1692" i="1"/>
  <c r="U1724" i="1"/>
  <c r="U1756" i="1"/>
  <c r="U1788" i="1"/>
  <c r="U1820" i="1"/>
  <c r="U1852" i="1"/>
  <c r="U1964" i="1"/>
  <c r="U1996" i="1"/>
  <c r="U2028" i="1"/>
  <c r="U452" i="1"/>
  <c r="U1460" i="1"/>
  <c r="U1876" i="1"/>
  <c r="U2051" i="1"/>
  <c r="U2275" i="1"/>
  <c r="U934" i="1"/>
  <c r="U950" i="1"/>
  <c r="U1046" i="1"/>
  <c r="U1062" i="1"/>
  <c r="U1078" i="1"/>
  <c r="U1094" i="1"/>
  <c r="U2043" i="1"/>
  <c r="U1572" i="1"/>
  <c r="U2193" i="1"/>
  <c r="U1492" i="1"/>
  <c r="U1716" i="1"/>
  <c r="U1908" i="1"/>
  <c r="U718" i="1"/>
  <c r="U854" i="1"/>
  <c r="U894" i="1"/>
  <c r="U1014" i="1"/>
  <c r="U1030" i="1"/>
  <c r="U1700" i="1"/>
  <c r="U2020" i="1"/>
  <c r="U2745" i="1"/>
  <c r="U2913" i="1"/>
  <c r="U1596" i="1"/>
  <c r="U2873" i="1"/>
  <c r="U2921" i="1"/>
  <c r="U3009" i="1"/>
  <c r="U3049" i="1"/>
  <c r="U3097" i="1"/>
  <c r="U1484" i="1"/>
  <c r="U1532" i="1"/>
  <c r="U1868" i="1"/>
  <c r="U1900" i="1"/>
  <c r="U1932" i="1"/>
  <c r="U2321" i="1"/>
  <c r="U2067" i="1"/>
  <c r="U1524" i="1"/>
  <c r="U1748" i="1"/>
  <c r="U1940" i="1"/>
  <c r="U2281" i="1"/>
  <c r="U2209" i="1"/>
  <c r="U1214" i="1"/>
  <c r="U2075" i="1"/>
  <c r="U2657" i="1"/>
  <c r="U2753" i="1"/>
  <c r="U2697" i="1"/>
  <c r="U3145" i="1"/>
  <c r="U340" i="1"/>
  <c r="U356" i="1"/>
  <c r="U372" i="1"/>
  <c r="U460" i="1"/>
  <c r="U1388" i="1"/>
  <c r="U2161" i="1"/>
  <c r="U2241" i="1"/>
  <c r="U1378" i="1"/>
  <c r="U1230" i="1"/>
  <c r="U1588" i="1"/>
  <c r="U1780" i="1"/>
  <c r="U2185" i="1"/>
  <c r="U2097" i="1"/>
  <c r="U2555" i="1"/>
  <c r="U742" i="1"/>
  <c r="U758" i="1"/>
  <c r="U774" i="1"/>
  <c r="U790" i="1"/>
  <c r="U1118" i="1"/>
  <c r="U1134" i="1"/>
  <c r="U1150" i="1"/>
  <c r="U1166" i="1"/>
  <c r="U1182" i="1"/>
  <c r="U1198" i="1"/>
  <c r="U1238" i="1"/>
  <c r="U1302" i="1"/>
  <c r="U324" i="1"/>
  <c r="U1924" i="1"/>
  <c r="U2529" i="1"/>
  <c r="U2865" i="1"/>
  <c r="U2961" i="1"/>
  <c r="U2705" i="1"/>
  <c r="U2841" i="1"/>
  <c r="U2881" i="1"/>
  <c r="U2929" i="1"/>
  <c r="U3017" i="1"/>
  <c r="U3105" i="1"/>
  <c r="U1420" i="1"/>
  <c r="U1466" i="1"/>
  <c r="U1620" i="1"/>
  <c r="U2004" i="1"/>
  <c r="U2217" i="1"/>
  <c r="U1278" i="1"/>
  <c r="U958" i="1"/>
  <c r="U1102" i="1"/>
  <c r="U1254" i="1"/>
  <c r="U2299" i="1"/>
  <c r="U1828" i="1"/>
  <c r="U3161" i="1"/>
  <c r="U3165" i="1"/>
  <c r="U3181" i="1"/>
  <c r="U2499" i="1"/>
  <c r="U2527" i="1"/>
  <c r="U2587" i="1"/>
  <c r="U2667" i="1"/>
  <c r="U2779" i="1"/>
  <c r="U2959" i="1"/>
  <c r="U3071" i="1"/>
  <c r="U3169" i="1"/>
  <c r="U2547" i="1"/>
  <c r="U2595" i="1"/>
  <c r="U2675" i="1"/>
  <c r="U2827" i="1"/>
  <c r="U3015" i="1"/>
  <c r="U3115" i="1"/>
  <c r="U3177" i="1"/>
  <c r="U2491" i="1"/>
  <c r="U2519" i="1"/>
  <c r="U2563" i="1"/>
  <c r="U2647" i="1"/>
  <c r="U2771" i="1"/>
  <c r="U2863" i="1"/>
  <c r="U3055" i="1"/>
  <c r="U3147" i="1"/>
  <c r="U977" i="1"/>
  <c r="U1185" i="1"/>
  <c r="U1221" i="1"/>
  <c r="U1265" i="1"/>
  <c r="U1309" i="1"/>
  <c r="U2070" i="1"/>
  <c r="U1391" i="1"/>
  <c r="U1475" i="1"/>
  <c r="U1519" i="1"/>
  <c r="U1623" i="1"/>
  <c r="U1707" i="1"/>
  <c r="U1795" i="1"/>
  <c r="U1891" i="1"/>
  <c r="U1923" i="1"/>
  <c r="U1987" i="1"/>
  <c r="U2306" i="1"/>
  <c r="U2579" i="1"/>
  <c r="U2639" i="1"/>
  <c r="U2683" i="1"/>
  <c r="U2803" i="1"/>
  <c r="U1591" i="1"/>
  <c r="U1711" i="1"/>
  <c r="U1895" i="1"/>
  <c r="U2094" i="1"/>
  <c r="U2050" i="1"/>
  <c r="U1939" i="1"/>
  <c r="U1859" i="1"/>
  <c r="U1503" i="1"/>
  <c r="U1305" i="1"/>
  <c r="U1157" i="1"/>
  <c r="U1109" i="1"/>
  <c r="U1081" i="1"/>
  <c r="U1061" i="1"/>
  <c r="U993" i="1"/>
  <c r="U973" i="1"/>
  <c r="U953" i="1"/>
  <c r="U2046" i="1"/>
  <c r="U1301" i="1"/>
  <c r="U2054" i="1"/>
  <c r="U2298" i="1"/>
  <c r="U1343" i="1"/>
  <c r="U1375" i="1"/>
  <c r="U1431" i="1"/>
  <c r="U1495" i="1"/>
  <c r="U1579" i="1"/>
  <c r="U1611" i="1"/>
  <c r="U1663" i="1"/>
  <c r="U1699" i="1"/>
  <c r="U1751" i="1"/>
  <c r="U1783" i="1"/>
  <c r="U1423" i="1"/>
  <c r="U1551" i="1"/>
  <c r="U1647" i="1"/>
  <c r="U1779" i="1"/>
  <c r="U2859" i="1"/>
  <c r="U2795" i="1"/>
  <c r="U2699" i="1"/>
  <c r="U2659" i="1"/>
  <c r="U2607" i="1"/>
  <c r="U2571" i="1"/>
  <c r="U2539" i="1"/>
  <c r="U2507" i="1"/>
  <c r="U2479" i="1"/>
  <c r="U2467" i="1"/>
  <c r="U2423" i="1"/>
  <c r="U2403" i="1"/>
  <c r="U2105" i="1"/>
  <c r="U2078" i="1"/>
  <c r="U1193" i="1"/>
  <c r="U1233" i="1"/>
  <c r="U1277" i="1"/>
  <c r="U1317" i="1"/>
  <c r="U1411" i="1"/>
  <c r="U1555" i="1"/>
  <c r="U1643" i="1"/>
  <c r="U1723" i="1"/>
  <c r="U1819" i="1"/>
  <c r="U1879" i="1"/>
  <c r="U1907" i="1"/>
  <c r="U2007" i="1"/>
  <c r="U1321" i="1"/>
  <c r="U1575" i="1"/>
  <c r="U1683" i="1"/>
  <c r="U1843" i="1"/>
  <c r="U2212" i="1"/>
  <c r="U2983" i="1"/>
  <c r="U2979" i="1"/>
  <c r="U2971" i="1"/>
  <c r="U2943" i="1"/>
  <c r="U2931" i="1"/>
  <c r="U2923" i="1"/>
  <c r="U2895" i="1"/>
  <c r="U2852" i="1"/>
  <c r="U2836" i="1"/>
  <c r="U1778" i="1"/>
  <c r="U1418" i="1"/>
  <c r="U2975" i="1"/>
  <c r="U3160" i="1"/>
  <c r="U3153" i="1"/>
  <c r="U3142" i="1"/>
  <c r="U3138" i="1"/>
  <c r="U3134" i="1"/>
  <c r="U3126" i="1"/>
  <c r="U3122" i="1"/>
  <c r="U3114" i="1"/>
  <c r="U3106" i="1"/>
  <c r="U3102" i="1"/>
  <c r="U3082" i="1"/>
  <c r="U3058" i="1"/>
  <c r="U3050" i="1"/>
  <c r="U3034" i="1"/>
  <c r="U3018" i="1"/>
  <c r="U3010" i="1"/>
  <c r="U3006" i="1"/>
  <c r="U2998" i="1"/>
  <c r="U2994" i="1"/>
  <c r="U2990" i="1"/>
  <c r="U2309" i="1"/>
  <c r="U2081" i="1"/>
  <c r="U1958" i="1"/>
  <c r="U1906" i="1"/>
  <c r="U1622" i="1"/>
  <c r="U1606" i="1"/>
  <c r="U1578" i="1"/>
  <c r="U1526" i="1"/>
  <c r="U1498" i="1"/>
  <c r="U1482" i="1"/>
  <c r="U1458" i="1"/>
  <c r="U1450" i="1"/>
  <c r="U1442" i="1"/>
  <c r="U1430" i="1"/>
  <c r="U1410" i="1"/>
  <c r="U1398" i="1"/>
  <c r="U1386" i="1"/>
  <c r="U1366" i="1"/>
  <c r="U1354" i="1"/>
  <c r="U1346" i="1"/>
  <c r="U1308" i="1"/>
  <c r="U1296" i="1"/>
  <c r="U1288" i="1"/>
  <c r="U1264" i="1"/>
  <c r="U1256" i="1"/>
  <c r="U1244" i="1"/>
  <c r="U1112" i="1"/>
  <c r="U1024" i="1"/>
  <c r="U820" i="1"/>
  <c r="U768" i="1"/>
  <c r="U692" i="1"/>
  <c r="U2967" i="1"/>
  <c r="U2963" i="1"/>
  <c r="U2955" i="1"/>
  <c r="U2919" i="1"/>
  <c r="U2832" i="1"/>
  <c r="U2883" i="1"/>
  <c r="U3179" i="1"/>
  <c r="U3171" i="1"/>
  <c r="U3163" i="1"/>
  <c r="U1978" i="1"/>
  <c r="U1950" i="1"/>
  <c r="U1914" i="1"/>
  <c r="U1886" i="1"/>
  <c r="U1834" i="1"/>
  <c r="U1830" i="1"/>
  <c r="U1790" i="1"/>
  <c r="U1770" i="1"/>
  <c r="U1706" i="1"/>
  <c r="U1662" i="1"/>
  <c r="U1654" i="1"/>
  <c r="U1562" i="1"/>
  <c r="U2927" i="1"/>
  <c r="U2805" i="1"/>
  <c r="U2801" i="1"/>
  <c r="U2797" i="1"/>
  <c r="U2789" i="1"/>
  <c r="U2785" i="1"/>
  <c r="U2781" i="1"/>
  <c r="U2769" i="1"/>
  <c r="U2761" i="1"/>
  <c r="U2749" i="1"/>
  <c r="U2741" i="1"/>
  <c r="U2733" i="1"/>
  <c r="U2725" i="1"/>
  <c r="U2717" i="1"/>
  <c r="U2709" i="1"/>
  <c r="U2701" i="1"/>
  <c r="U2693" i="1"/>
  <c r="U2593" i="1"/>
  <c r="U2421" i="1"/>
  <c r="U2345" i="1"/>
  <c r="U2814" i="1"/>
  <c r="U2834" i="1"/>
  <c r="U2850" i="1"/>
  <c r="U2349" i="1"/>
  <c r="U2385" i="1"/>
  <c r="U2535" i="1"/>
  <c r="U2551" i="1"/>
  <c r="U2567" i="1"/>
  <c r="U2583" i="1"/>
  <c r="U2599" i="1"/>
  <c r="U2615" i="1"/>
  <c r="U2643" i="1"/>
  <c r="U2663" i="1"/>
  <c r="U2679" i="1"/>
  <c r="U2707" i="1"/>
  <c r="U2775" i="1"/>
  <c r="U2799" i="1"/>
  <c r="U2826" i="1"/>
  <c r="U2842" i="1"/>
  <c r="U2858" i="1"/>
  <c r="U2296" i="1"/>
  <c r="U2369" i="1"/>
  <c r="U2523" i="1"/>
  <c r="U2543" i="1"/>
  <c r="U2559" i="1"/>
  <c r="U2575" i="1"/>
  <c r="U2591" i="1"/>
  <c r="U2603" i="1"/>
  <c r="U2635" i="1"/>
  <c r="U2655" i="1"/>
  <c r="U2671" i="1"/>
  <c r="U2687" i="1"/>
  <c r="U2767" i="1"/>
  <c r="U2783" i="1"/>
  <c r="U2318" i="1"/>
  <c r="U2685" i="1"/>
  <c r="U2677" i="1"/>
  <c r="U2645" i="1"/>
  <c r="U2633" i="1"/>
  <c r="U2621" i="1"/>
  <c r="U2613" i="1"/>
  <c r="U2581" i="1"/>
  <c r="U2549" i="1"/>
  <c r="U2521" i="1"/>
  <c r="U2501" i="1"/>
  <c r="U2481" i="1"/>
  <c r="U2453" i="1"/>
  <c r="U2413" i="1"/>
  <c r="U2383" i="1"/>
  <c r="U2351" i="1"/>
  <c r="U2290" i="1"/>
  <c r="U2251" i="1"/>
  <c r="U2235" i="1"/>
  <c r="U2211" i="1"/>
  <c r="U2199" i="1"/>
  <c r="U2195" i="1"/>
  <c r="U2183" i="1"/>
  <c r="U2171" i="1"/>
  <c r="U2163" i="1"/>
  <c r="U2139" i="1"/>
  <c r="U2107" i="1"/>
  <c r="U2100" i="1"/>
  <c r="U2093" i="1"/>
  <c r="U2085" i="1"/>
  <c r="U2057" i="1"/>
  <c r="U2006" i="1"/>
  <c r="U1990" i="1"/>
  <c r="U2465" i="1"/>
  <c r="U2665" i="1"/>
  <c r="U2653" i="1"/>
  <c r="U2649" i="1"/>
  <c r="U2637" i="1"/>
  <c r="U2629" i="1"/>
  <c r="U2617" i="1"/>
  <c r="U2605" i="1"/>
  <c r="U2597" i="1"/>
  <c r="U2585" i="1"/>
  <c r="U2573" i="1"/>
  <c r="U2565" i="1"/>
  <c r="U2537" i="1"/>
  <c r="U2525" i="1"/>
  <c r="U2497" i="1"/>
  <c r="U2485" i="1"/>
  <c r="U2473" i="1"/>
  <c r="U2449" i="1"/>
  <c r="U2437" i="1"/>
  <c r="U2316" i="1"/>
  <c r="U2282" i="1"/>
  <c r="U2215" i="1"/>
  <c r="U2089" i="1"/>
  <c r="U2065" i="1"/>
  <c r="U2053" i="1"/>
  <c r="U2010" i="1"/>
  <c r="U2609" i="1"/>
  <c r="U2301" i="1"/>
  <c r="U2625" i="1"/>
  <c r="U2689" i="1"/>
  <c r="U2681" i="1"/>
  <c r="U2669" i="1"/>
  <c r="U2661" i="1"/>
  <c r="U2601" i="1"/>
  <c r="U2589" i="1"/>
  <c r="U2569" i="1"/>
  <c r="U2557" i="1"/>
  <c r="U2553" i="1"/>
  <c r="U2541" i="1"/>
  <c r="U2533" i="1"/>
  <c r="U2477" i="1"/>
  <c r="U2469" i="1"/>
  <c r="U2461" i="1"/>
  <c r="U2417" i="1"/>
  <c r="U2405" i="1"/>
  <c r="U2371" i="1"/>
  <c r="U2359" i="1"/>
  <c r="U2328" i="1"/>
  <c r="U2305" i="1"/>
  <c r="U2239" i="1"/>
  <c r="U2167" i="1"/>
  <c r="U2159" i="1"/>
  <c r="U2147" i="1"/>
  <c r="U2143" i="1"/>
  <c r="U2135" i="1"/>
  <c r="U2127" i="1"/>
  <c r="U2123" i="1"/>
  <c r="U2115" i="1"/>
  <c r="U2104" i="1"/>
  <c r="U2069" i="1"/>
  <c r="U2002" i="1"/>
  <c r="U1994" i="1"/>
  <c r="U2545" i="1"/>
  <c r="U2673" i="1"/>
  <c r="U2561" i="1"/>
  <c r="U2517" i="1"/>
  <c r="U2577" i="1"/>
  <c r="U2641" i="1"/>
  <c r="U2155" i="1"/>
  <c r="U2339" i="1"/>
  <c r="U1934" i="1"/>
  <c r="U1846" i="1"/>
  <c r="U1814" i="1"/>
  <c r="U1782" i="1"/>
  <c r="U1754" i="1"/>
  <c r="U1698" i="1"/>
  <c r="U1690" i="1"/>
  <c r="U1666" i="1"/>
  <c r="U1638" i="1"/>
  <c r="U1602" i="1"/>
  <c r="U1012" i="1"/>
  <c r="U1586" i="1"/>
  <c r="U1874" i="1"/>
  <c r="U800" i="1"/>
  <c r="U1136" i="1"/>
  <c r="U1248" i="1"/>
  <c r="U1272" i="1"/>
  <c r="U1292" i="1"/>
  <c r="U1312" i="1"/>
  <c r="U1530" i="1"/>
  <c r="U1758" i="1"/>
  <c r="U1670" i="1"/>
  <c r="U1634" i="1"/>
  <c r="U1890" i="1"/>
  <c r="U2684" i="1"/>
  <c r="U2680" i="1"/>
  <c r="U2572" i="1"/>
  <c r="U2564" i="1"/>
  <c r="U2552" i="1"/>
  <c r="U2548" i="1"/>
  <c r="U2536" i="1"/>
  <c r="U2528" i="1"/>
  <c r="U2516" i="1"/>
  <c r="U2488" i="1"/>
  <c r="U2472" i="1"/>
  <c r="U2362" i="1"/>
  <c r="U2358" i="1"/>
  <c r="U2323" i="1"/>
  <c r="U2315" i="1"/>
  <c r="U2308" i="1"/>
  <c r="U2266" i="1"/>
  <c r="U2250" i="1"/>
  <c r="U2210" i="1"/>
  <c r="U2158" i="1"/>
  <c r="U2146" i="1"/>
  <c r="U2114" i="1"/>
  <c r="U1881" i="1"/>
  <c r="U1869" i="1"/>
  <c r="U1849" i="1"/>
  <c r="U1837" i="1"/>
  <c r="U1805" i="1"/>
  <c r="U1753" i="1"/>
  <c r="U1741" i="1"/>
  <c r="U1677" i="1"/>
  <c r="U1657" i="1"/>
  <c r="U1645" i="1"/>
  <c r="U1199" i="1"/>
  <c r="U1175" i="1"/>
  <c r="U1167" i="1"/>
  <c r="U1159" i="1"/>
  <c r="U1155" i="1"/>
  <c r="U1123" i="1"/>
  <c r="U1115" i="1"/>
  <c r="U1111" i="1"/>
  <c r="U1099" i="1"/>
  <c r="U1079" i="1"/>
  <c r="U1071" i="1"/>
  <c r="U1055" i="1"/>
  <c r="U1043" i="1"/>
  <c r="U1039" i="1"/>
  <c r="U1031" i="1"/>
  <c r="U999" i="1"/>
  <c r="U995" i="1"/>
  <c r="U987" i="1"/>
  <c r="U983" i="1"/>
  <c r="U903" i="1"/>
  <c r="U899" i="1"/>
  <c r="U887" i="1"/>
  <c r="U851" i="1"/>
  <c r="U839" i="1"/>
  <c r="U835" i="1"/>
  <c r="U819" i="1"/>
  <c r="U803" i="1"/>
  <c r="U759" i="1"/>
  <c r="U735" i="1"/>
  <c r="U715" i="1"/>
  <c r="U703" i="1"/>
  <c r="U449" i="1"/>
  <c r="U433" i="1"/>
  <c r="U425" i="1"/>
  <c r="U293" i="1"/>
  <c r="U285" i="1"/>
  <c r="U277" i="1"/>
  <c r="U269" i="1"/>
  <c r="U1962" i="1"/>
  <c r="U1898" i="1"/>
  <c r="U1858" i="1"/>
  <c r="U1806" i="1"/>
  <c r="U1474" i="1"/>
  <c r="U792" i="1"/>
  <c r="U1048" i="1"/>
  <c r="U1260" i="1"/>
  <c r="U1280" i="1"/>
  <c r="U1304" i="1"/>
  <c r="U1324" i="1"/>
  <c r="U1510" i="1"/>
  <c r="U1590" i="1"/>
  <c r="U1866" i="1"/>
  <c r="U1946" i="1"/>
  <c r="U1358" i="1"/>
  <c r="U1374" i="1"/>
  <c r="U1554" i="1"/>
  <c r="U1650" i="1"/>
  <c r="U1714" i="1"/>
  <c r="U1842" i="1"/>
  <c r="U1970" i="1"/>
  <c r="U1072" i="1"/>
  <c r="U1176" i="1"/>
  <c r="U1232" i="1"/>
  <c r="U2300" i="1"/>
  <c r="U2400" i="1"/>
  <c r="U2408" i="1"/>
  <c r="U2416" i="1"/>
  <c r="U1338" i="1"/>
  <c r="U1350" i="1"/>
  <c r="U1362" i="1"/>
  <c r="U1370" i="1"/>
  <c r="U1382" i="1"/>
  <c r="U1394" i="1"/>
  <c r="U1402" i="1"/>
  <c r="U1414" i="1"/>
  <c r="U1426" i="1"/>
  <c r="U1434" i="1"/>
  <c r="U1446" i="1"/>
  <c r="U1462" i="1"/>
  <c r="U1478" i="1"/>
  <c r="U1558" i="1"/>
  <c r="U1574" i="1"/>
  <c r="U1594" i="1"/>
  <c r="U1610" i="1"/>
  <c r="U1626" i="1"/>
  <c r="U1674" i="1"/>
  <c r="U2118" i="1"/>
  <c r="U2134" i="1"/>
  <c r="U2150" i="1"/>
  <c r="U2166" i="1"/>
  <c r="U2182" i="1"/>
  <c r="U2202" i="1"/>
  <c r="U2218" i="1"/>
  <c r="U2234" i="1"/>
  <c r="U1252" i="1"/>
  <c r="U1470" i="1"/>
  <c r="U1598" i="1"/>
  <c r="U1641" i="1"/>
  <c r="U1726" i="1"/>
  <c r="U1769" i="1"/>
  <c r="U1865" i="1"/>
  <c r="U1918" i="1"/>
  <c r="U1982" i="1"/>
  <c r="U2142" i="1"/>
  <c r="U2206" i="1"/>
  <c r="U2390" i="1"/>
  <c r="U2476" i="1"/>
  <c r="U1798" i="1"/>
  <c r="U847" i="1"/>
  <c r="U1051" i="1"/>
  <c r="U1135" i="1"/>
  <c r="U1538" i="1"/>
  <c r="U1901" i="1"/>
  <c r="U2242" i="1"/>
  <c r="U2440" i="1"/>
  <c r="U2504" i="1"/>
  <c r="U1023" i="1"/>
  <c r="U1147" i="1"/>
  <c r="U2532" i="1"/>
  <c r="U3112" i="1"/>
  <c r="U3100" i="1"/>
  <c r="U3084" i="1"/>
  <c r="U3072" i="1"/>
  <c r="U3012" i="1"/>
  <c r="U3008" i="1"/>
  <c r="U3004" i="1"/>
  <c r="U1986" i="1"/>
  <c r="U1966" i="1"/>
  <c r="U1942" i="1"/>
  <c r="U1922" i="1"/>
  <c r="U1838" i="1"/>
  <c r="U1826" i="1"/>
  <c r="U1794" i="1"/>
  <c r="U1658" i="1"/>
  <c r="U1646" i="1"/>
  <c r="U1746" i="1"/>
  <c r="U832" i="1"/>
  <c r="U1630" i="1"/>
  <c r="U1268" i="1"/>
  <c r="U1438" i="1"/>
  <c r="U1522" i="1"/>
  <c r="U1618" i="1"/>
  <c r="U1810" i="1"/>
  <c r="U1938" i="1"/>
  <c r="U680" i="1"/>
  <c r="U752" i="1"/>
  <c r="U1096" i="1"/>
  <c r="U2060" i="1"/>
  <c r="U1084" i="1"/>
  <c r="U1422" i="1"/>
  <c r="U1609" i="1"/>
  <c r="U1694" i="1"/>
  <c r="U1737" i="1"/>
  <c r="U1822" i="1"/>
  <c r="U2110" i="1"/>
  <c r="U2366" i="1"/>
  <c r="U2428" i="1"/>
  <c r="U2460" i="1"/>
  <c r="U1637" i="1"/>
  <c r="U1745" i="1"/>
  <c r="U1841" i="1"/>
  <c r="U1873" i="1"/>
  <c r="U1818" i="1"/>
  <c r="U747" i="1"/>
  <c r="U975" i="1"/>
  <c r="U1762" i="1"/>
  <c r="U2178" i="1"/>
  <c r="U2692" i="1"/>
  <c r="U1614" i="1"/>
  <c r="U3154" i="1"/>
  <c r="U3143" i="1"/>
  <c r="U3139" i="1"/>
  <c r="U3131" i="1"/>
  <c r="U3127" i="1"/>
  <c r="U3123" i="1"/>
  <c r="U3119" i="1"/>
  <c r="U3111" i="1"/>
  <c r="U3107" i="1"/>
  <c r="U3103" i="1"/>
  <c r="U3083" i="1"/>
  <c r="U3079" i="1"/>
  <c r="U3075" i="1"/>
  <c r="U3067" i="1"/>
  <c r="U3059" i="1"/>
  <c r="U3043" i="1"/>
  <c r="U3039" i="1"/>
  <c r="U3035" i="1"/>
  <c r="U3027" i="1"/>
  <c r="U3023" i="1"/>
  <c r="U3011" i="1"/>
  <c r="U2995" i="1"/>
  <c r="U2991" i="1"/>
  <c r="U2987" i="1"/>
  <c r="U2844" i="1"/>
  <c r="U2727" i="1"/>
  <c r="U2711" i="1"/>
  <c r="U2695" i="1"/>
  <c r="U2855" i="1"/>
  <c r="U2847" i="1"/>
  <c r="U2823" i="1"/>
  <c r="U2811" i="1"/>
  <c r="U1156" i="1"/>
  <c r="U1148" i="1"/>
  <c r="U1132" i="1"/>
  <c r="U772" i="1"/>
  <c r="U561" i="1"/>
  <c r="U462" i="1"/>
  <c r="U394" i="1"/>
  <c r="U266" i="1"/>
  <c r="U138" i="1"/>
  <c r="U1044" i="1"/>
  <c r="U1172" i="1"/>
  <c r="U632" i="1"/>
  <c r="U672" i="1"/>
  <c r="U684" i="1"/>
  <c r="U704" i="1"/>
  <c r="U732" i="1"/>
  <c r="U808" i="1"/>
  <c r="U824" i="1"/>
  <c r="U848" i="1"/>
  <c r="U1032" i="1"/>
  <c r="U1080" i="1"/>
  <c r="U1120" i="1"/>
  <c r="U1144" i="1"/>
  <c r="U1160" i="1"/>
  <c r="U1180" i="1"/>
  <c r="U3051" i="1"/>
  <c r="U3047" i="1"/>
  <c r="U2977" i="1"/>
  <c r="U2953" i="1"/>
  <c r="U2937" i="1"/>
  <c r="U2084" i="1"/>
  <c r="U2029" i="1"/>
  <c r="U2021" i="1"/>
  <c r="U2013" i="1"/>
  <c r="U2009" i="1"/>
  <c r="U2005" i="1"/>
  <c r="U2001" i="1"/>
  <c r="U1997" i="1"/>
  <c r="U1993" i="1"/>
  <c r="U1977" i="1"/>
  <c r="U1973" i="1"/>
  <c r="U1953" i="1"/>
  <c r="U1945" i="1"/>
  <c r="U1941" i="1"/>
  <c r="U1933" i="1"/>
  <c r="U1929" i="1"/>
  <c r="U1925" i="1"/>
  <c r="U1913" i="1"/>
  <c r="U1909" i="1"/>
  <c r="U1897" i="1"/>
  <c r="U1889" i="1"/>
  <c r="U1593" i="1"/>
  <c r="U1589" i="1"/>
  <c r="U1585" i="1"/>
  <c r="U1577" i="1"/>
  <c r="U1569" i="1"/>
  <c r="U1561" i="1"/>
  <c r="U1557" i="1"/>
  <c r="U1521" i="1"/>
  <c r="U1513" i="1"/>
  <c r="U1505" i="1"/>
  <c r="U1497" i="1"/>
  <c r="U1373" i="1"/>
  <c r="U1227" i="1"/>
  <c r="U1215" i="1"/>
  <c r="U1211" i="1"/>
  <c r="U1207" i="1"/>
  <c r="U1195" i="1"/>
  <c r="U1191" i="1"/>
  <c r="U1187" i="1"/>
  <c r="U652" i="1"/>
  <c r="U676" i="1"/>
  <c r="U696" i="1"/>
  <c r="U816" i="1"/>
  <c r="U836" i="1"/>
  <c r="U1016" i="1"/>
  <c r="U1064" i="1"/>
  <c r="U1104" i="1"/>
  <c r="U1128" i="1"/>
  <c r="U593" i="1"/>
  <c r="U1537" i="1"/>
  <c r="U1989" i="1"/>
  <c r="U3054" i="1"/>
  <c r="U1164" i="1"/>
  <c r="U1124" i="1"/>
  <c r="U1116" i="1"/>
  <c r="U1108" i="1"/>
  <c r="U1100" i="1"/>
  <c r="U1068" i="1"/>
  <c r="U1056" i="1"/>
  <c r="U1036" i="1"/>
  <c r="U1028" i="1"/>
  <c r="U1020" i="1"/>
  <c r="U960" i="1"/>
  <c r="U948" i="1"/>
  <c r="U844" i="1"/>
  <c r="U744" i="1"/>
  <c r="U724" i="1"/>
  <c r="U708" i="1"/>
  <c r="U664" i="1"/>
  <c r="U609" i="1"/>
  <c r="U577" i="1"/>
  <c r="U545" i="1"/>
  <c r="U529" i="1"/>
  <c r="U330" i="1"/>
  <c r="U202" i="1"/>
  <c r="U346" i="1"/>
  <c r="U1076" i="1"/>
  <c r="U1140" i="1"/>
  <c r="U688" i="1"/>
  <c r="U740" i="1"/>
  <c r="U764" i="1"/>
  <c r="U828" i="1"/>
  <c r="U1088" i="1"/>
  <c r="U1152" i="1"/>
  <c r="U1052" i="1"/>
  <c r="U1092" i="1"/>
  <c r="U3109" i="1"/>
  <c r="U3093" i="1"/>
  <c r="U3073" i="1"/>
  <c r="U1316" i="1"/>
  <c r="U1502" i="1"/>
  <c r="U1566" i="1"/>
  <c r="U2898" i="1"/>
  <c r="U2918" i="1"/>
  <c r="U2946" i="1"/>
  <c r="U3078" i="1"/>
  <c r="U653" i="1"/>
  <c r="U801" i="1"/>
  <c r="U913" i="1"/>
  <c r="U929" i="1"/>
  <c r="U957" i="1"/>
  <c r="U985" i="1"/>
  <c r="U1093" i="1"/>
  <c r="U1113" i="1"/>
  <c r="U1133" i="1"/>
  <c r="U2267" i="1"/>
  <c r="U1236" i="1"/>
  <c r="U1342" i="1"/>
  <c r="U2409" i="1"/>
  <c r="U2445" i="1"/>
  <c r="U2509" i="1"/>
  <c r="U2747" i="1"/>
  <c r="U27" i="1"/>
  <c r="U83" i="1"/>
  <c r="U147" i="1"/>
  <c r="U235" i="1"/>
  <c r="U307" i="1"/>
  <c r="U3098" i="1"/>
  <c r="U3094" i="1"/>
  <c r="U3070" i="1"/>
  <c r="U3062" i="1"/>
  <c r="U3044" i="1"/>
  <c r="U2954" i="1"/>
  <c r="U2942" i="1"/>
  <c r="U2938" i="1"/>
  <c r="U2922" i="1"/>
  <c r="U2906" i="1"/>
  <c r="U2820" i="1"/>
  <c r="U2759" i="1"/>
  <c r="U2755" i="1"/>
  <c r="U2751" i="1"/>
  <c r="U2743" i="1"/>
  <c r="U2731" i="1"/>
  <c r="U2719" i="1"/>
  <c r="U2715" i="1"/>
  <c r="U2513" i="1"/>
  <c r="U2505" i="1"/>
  <c r="U2433" i="1"/>
  <c r="U2391" i="1"/>
  <c r="U2387" i="1"/>
  <c r="U2379" i="1"/>
  <c r="U2375" i="1"/>
  <c r="U2363" i="1"/>
  <c r="U2355" i="1"/>
  <c r="U2347" i="1"/>
  <c r="U2335" i="1"/>
  <c r="U2324" i="1"/>
  <c r="U2294" i="1"/>
  <c r="U2263" i="1"/>
  <c r="U2259" i="1"/>
  <c r="U2247" i="1"/>
  <c r="U2243" i="1"/>
  <c r="U2231" i="1"/>
  <c r="U2227" i="1"/>
  <c r="U2219" i="1"/>
  <c r="U1862" i="1"/>
  <c r="U1854" i="1"/>
  <c r="U1550" i="1"/>
  <c r="U1534" i="1"/>
  <c r="U1506" i="1"/>
  <c r="U1486" i="1"/>
  <c r="U1454" i="1"/>
  <c r="U1406" i="1"/>
  <c r="U1331" i="1"/>
  <c r="U1327" i="1"/>
  <c r="U1300" i="1"/>
  <c r="U1284" i="1"/>
  <c r="U1137" i="1"/>
  <c r="U1125" i="1"/>
  <c r="U1117" i="1"/>
  <c r="U1105" i="1"/>
  <c r="U1097" i="1"/>
  <c r="U1085" i="1"/>
  <c r="U1073" i="1"/>
  <c r="U1045" i="1"/>
  <c r="U1009" i="1"/>
  <c r="U969" i="1"/>
  <c r="U937" i="1"/>
  <c r="U905" i="1"/>
  <c r="U861" i="1"/>
  <c r="U841" i="1"/>
  <c r="U821" i="1"/>
  <c r="U665" i="1"/>
  <c r="U645" i="1"/>
  <c r="U622" i="1"/>
  <c r="U610" i="1"/>
  <c r="U606" i="1"/>
  <c r="U594" i="1"/>
  <c r="U590" i="1"/>
  <c r="U586" i="1"/>
  <c r="U578" i="1"/>
  <c r="U574" i="1"/>
  <c r="U570" i="1"/>
  <c r="U562" i="1"/>
  <c r="U558" i="1"/>
  <c r="U554" i="1"/>
  <c r="U546" i="1"/>
  <c r="U542" i="1"/>
  <c r="U534" i="1"/>
  <c r="U526" i="1"/>
  <c r="U522" i="1"/>
  <c r="U518" i="1"/>
  <c r="U515" i="1"/>
  <c r="U503" i="1"/>
  <c r="U499" i="1"/>
  <c r="U495" i="1"/>
  <c r="U487" i="1"/>
  <c r="U479" i="1"/>
  <c r="U475" i="1"/>
  <c r="U459" i="1"/>
  <c r="U447" i="1"/>
  <c r="U443" i="1"/>
  <c r="U435" i="1"/>
  <c r="U411" i="1"/>
  <c r="U403" i="1"/>
  <c r="U395" i="1"/>
  <c r="U387" i="1"/>
  <c r="U375" i="1"/>
  <c r="U347" i="1"/>
  <c r="U339" i="1"/>
  <c r="U331" i="1"/>
  <c r="U327" i="1"/>
  <c r="U323" i="1"/>
  <c r="U319" i="1"/>
  <c r="U311" i="1"/>
  <c r="U303" i="1"/>
  <c r="U299" i="1"/>
  <c r="U295" i="1"/>
  <c r="U291" i="1"/>
  <c r="U287" i="1"/>
  <c r="U283" i="1"/>
  <c r="U275" i="1"/>
  <c r="U267" i="1"/>
  <c r="U263" i="1"/>
  <c r="U259" i="1"/>
  <c r="U255" i="1"/>
  <c r="U251" i="1"/>
  <c r="U243" i="1"/>
  <c r="U239" i="1"/>
  <c r="U231" i="1"/>
  <c r="U227" i="1"/>
  <c r="U223" i="1"/>
  <c r="U219" i="1"/>
  <c r="U215" i="1"/>
  <c r="U207" i="1"/>
  <c r="U199" i="1"/>
  <c r="U195" i="1"/>
  <c r="U191" i="1"/>
  <c r="U187" i="1"/>
  <c r="U183" i="1"/>
  <c r="U151" i="1"/>
  <c r="U143" i="1"/>
  <c r="U139" i="1"/>
  <c r="U135" i="1"/>
  <c r="U131" i="1"/>
  <c r="U127" i="1"/>
  <c r="U119" i="1"/>
  <c r="U107" i="1"/>
  <c r="U103" i="1"/>
  <c r="U99" i="1"/>
  <c r="U95" i="1"/>
  <c r="U87" i="1"/>
  <c r="U79" i="1"/>
  <c r="U75" i="1"/>
  <c r="U71" i="1"/>
  <c r="U67" i="1"/>
  <c r="U63" i="1"/>
  <c r="U51" i="1"/>
  <c r="U47" i="1"/>
  <c r="U43" i="1"/>
  <c r="U19" i="1"/>
  <c r="U11" i="1"/>
  <c r="U3" i="1"/>
  <c r="U2153" i="1"/>
  <c r="U2137" i="1"/>
  <c r="U2891" i="1"/>
  <c r="U2887" i="1"/>
  <c r="U2686" i="1"/>
  <c r="U2666" i="1"/>
  <c r="U2554" i="1"/>
  <c r="U2526" i="1"/>
  <c r="U2196" i="1"/>
  <c r="U2960" i="1"/>
  <c r="U2776" i="1"/>
  <c r="U2644" i="1"/>
  <c r="U2640" i="1"/>
  <c r="U2568" i="1"/>
  <c r="U2436" i="1"/>
  <c r="U2254" i="1"/>
  <c r="U1732" i="1"/>
  <c r="U1636" i="1"/>
  <c r="U791" i="1"/>
  <c r="U739" i="1"/>
  <c r="U707" i="1"/>
  <c r="U2285" i="1"/>
  <c r="U2424" i="1"/>
  <c r="U2831" i="1"/>
  <c r="U1796" i="1"/>
  <c r="U2628" i="1"/>
  <c r="U3116" i="1"/>
  <c r="U2880" i="1"/>
  <c r="U2487" i="1"/>
  <c r="U1823" i="1"/>
  <c r="U1811" i="1"/>
  <c r="U1759" i="1"/>
  <c r="U1731" i="1"/>
  <c r="U1695" i="1"/>
  <c r="U1667" i="1"/>
  <c r="U1631" i="1"/>
  <c r="U802" i="1"/>
  <c r="U2604" i="1"/>
  <c r="U2471" i="1"/>
  <c r="U1549" i="1"/>
  <c r="U1541" i="1"/>
  <c r="U1485" i="1"/>
  <c r="U1481" i="1"/>
  <c r="U1477" i="1"/>
  <c r="U1473" i="1"/>
  <c r="U1465" i="1"/>
  <c r="U1461" i="1"/>
  <c r="U1457" i="1"/>
  <c r="U1453" i="1"/>
  <c r="U1449" i="1"/>
  <c r="U1445" i="1"/>
  <c r="U1441" i="1"/>
  <c r="U1433" i="1"/>
  <c r="U1429" i="1"/>
  <c r="U1425" i="1"/>
  <c r="U1417" i="1"/>
  <c r="U1413" i="1"/>
  <c r="U1409" i="1"/>
  <c r="U1405" i="1"/>
  <c r="U1397" i="1"/>
  <c r="U1377" i="1"/>
  <c r="U1365" i="1"/>
  <c r="U1357" i="1"/>
  <c r="U1330" i="1"/>
  <c r="U1311" i="1"/>
  <c r="U1299" i="1"/>
  <c r="U1295" i="1"/>
  <c r="U1291" i="1"/>
  <c r="U1283" i="1"/>
  <c r="U1279" i="1"/>
  <c r="U1275" i="1"/>
  <c r="U1271" i="1"/>
  <c r="U1267" i="1"/>
  <c r="U1263" i="1"/>
  <c r="U1259" i="1"/>
  <c r="U1255" i="1"/>
  <c r="U1008" i="1"/>
  <c r="U1004" i="1"/>
  <c r="U1361" i="1"/>
  <c r="U1469" i="1"/>
  <c r="U2475" i="1"/>
  <c r="U695" i="1"/>
  <c r="U996" i="1"/>
  <c r="U988" i="1"/>
  <c r="U976" i="1"/>
  <c r="U884" i="1"/>
  <c r="U872" i="1"/>
  <c r="U683" i="1"/>
  <c r="U671" i="1"/>
  <c r="U636" i="1"/>
  <c r="U628" i="1"/>
  <c r="U613" i="1"/>
  <c r="U605" i="1"/>
  <c r="U597" i="1"/>
  <c r="U589" i="1"/>
  <c r="U581" i="1"/>
  <c r="U573" i="1"/>
  <c r="U506" i="1"/>
  <c r="U502" i="1"/>
  <c r="U470" i="1"/>
  <c r="U466" i="1"/>
  <c r="U458" i="1"/>
  <c r="U442" i="1"/>
  <c r="U438" i="1"/>
  <c r="U434" i="1"/>
  <c r="U426" i="1"/>
  <c r="U422" i="1"/>
  <c r="U418" i="1"/>
  <c r="U406" i="1"/>
  <c r="U402" i="1"/>
  <c r="U398" i="1"/>
  <c r="U390" i="1"/>
  <c r="U386" i="1"/>
  <c r="U382" i="1"/>
  <c r="U354" i="1"/>
  <c r="U342" i="1"/>
  <c r="U294" i="1"/>
  <c r="U278" i="1"/>
  <c r="U258" i="1"/>
  <c r="U254" i="1"/>
  <c r="U246" i="1"/>
  <c r="U226" i="1"/>
  <c r="U214" i="1"/>
  <c r="U210" i="1"/>
  <c r="U206" i="1"/>
  <c r="U198" i="1"/>
  <c r="U194" i="1"/>
  <c r="U186" i="1"/>
  <c r="U178" i="1"/>
  <c r="U170" i="1"/>
  <c r="U166" i="1"/>
  <c r="U162" i="1"/>
  <c r="U150" i="1"/>
  <c r="U146" i="1"/>
  <c r="U142" i="1"/>
  <c r="U106" i="1"/>
  <c r="U98" i="1"/>
  <c r="U94" i="1"/>
  <c r="U74" i="1"/>
  <c r="U70" i="1"/>
  <c r="U50" i="1"/>
  <c r="U880" i="1"/>
  <c r="U876" i="1"/>
  <c r="U517" i="1"/>
  <c r="U533" i="1"/>
  <c r="U549" i="1"/>
  <c r="U565" i="1"/>
  <c r="U58" i="1"/>
  <c r="U102" i="1"/>
  <c r="U222" i="1"/>
  <c r="U286" i="1"/>
  <c r="U350" i="1"/>
  <c r="U154" i="1"/>
  <c r="U2917" i="1"/>
  <c r="U2905" i="1"/>
  <c r="U2901" i="1"/>
  <c r="U2897" i="1"/>
  <c r="U2890" i="1"/>
  <c r="U2879" i="1"/>
  <c r="U2871" i="1"/>
  <c r="U2868" i="1"/>
  <c r="U2864" i="1"/>
  <c r="U992" i="1"/>
  <c r="U972" i="1"/>
  <c r="U956" i="1"/>
  <c r="U691" i="1"/>
  <c r="U648" i="1"/>
  <c r="U510" i="1"/>
  <c r="U490" i="1"/>
  <c r="U486" i="1"/>
  <c r="U482" i="1"/>
  <c r="U474" i="1"/>
  <c r="U454" i="1"/>
  <c r="U450" i="1"/>
  <c r="U374" i="1"/>
  <c r="U370" i="1"/>
  <c r="U366" i="1"/>
  <c r="U358" i="1"/>
  <c r="U338" i="1"/>
  <c r="U334" i="1"/>
  <c r="U326" i="1"/>
  <c r="U322" i="1"/>
  <c r="U318" i="1"/>
  <c r="U310" i="1"/>
  <c r="U306" i="1"/>
  <c r="U298" i="1"/>
  <c r="U290" i="1"/>
  <c r="U282" i="1"/>
  <c r="U274" i="1"/>
  <c r="U270" i="1"/>
  <c r="U262" i="1"/>
  <c r="U242" i="1"/>
  <c r="U238" i="1"/>
  <c r="U230" i="1"/>
  <c r="U182" i="1"/>
  <c r="U134" i="1"/>
  <c r="U130" i="1"/>
  <c r="U126" i="1"/>
  <c r="U118" i="1"/>
  <c r="U86" i="1"/>
  <c r="U82" i="1"/>
  <c r="U62" i="1"/>
  <c r="U54" i="1"/>
  <c r="U90" i="1"/>
  <c r="U980" i="1"/>
  <c r="U624" i="1"/>
  <c r="U640" i="1"/>
  <c r="U896" i="1"/>
  <c r="U1000" i="1"/>
  <c r="U569" i="1"/>
  <c r="U585" i="1"/>
  <c r="U601" i="1"/>
  <c r="U617" i="1"/>
  <c r="U667" i="1"/>
  <c r="U644" i="1"/>
  <c r="U114" i="1"/>
  <c r="U174" i="1"/>
  <c r="U234" i="1"/>
  <c r="U302" i="1"/>
  <c r="U498" i="1"/>
  <c r="U660" i="1"/>
  <c r="U699" i="1"/>
  <c r="U525" i="1"/>
  <c r="U557" i="1"/>
  <c r="U218" i="1"/>
  <c r="U964" i="1"/>
  <c r="U190" i="1"/>
  <c r="U250" i="1"/>
  <c r="U446" i="1"/>
  <c r="U514" i="1"/>
  <c r="U3091" i="1"/>
  <c r="U2947" i="1"/>
  <c r="U2631" i="1"/>
  <c r="U2619" i="1"/>
  <c r="U2493" i="1"/>
  <c r="U1556" i="1"/>
  <c r="U2486" i="1"/>
  <c r="U2642" i="1"/>
  <c r="U2970" i="1"/>
  <c r="U3022" i="1"/>
  <c r="U3038" i="1"/>
  <c r="U3166" i="1"/>
  <c r="U3152" i="1"/>
  <c r="U3155" i="1"/>
  <c r="U3148" i="1"/>
  <c r="U3140" i="1"/>
  <c r="U3136" i="1"/>
  <c r="U3048" i="1"/>
  <c r="U2851" i="1"/>
  <c r="U2835" i="1"/>
  <c r="U2748" i="1"/>
  <c r="U2740" i="1"/>
  <c r="U2720" i="1"/>
  <c r="U2691" i="1"/>
  <c r="U2668" i="1"/>
  <c r="U2664" i="1"/>
  <c r="U2660" i="1"/>
  <c r="U2656" i="1"/>
  <c r="U2652" i="1"/>
  <c r="U2317" i="1"/>
  <c r="U2279" i="1"/>
  <c r="U2221" i="1"/>
  <c r="U2198" i="1"/>
  <c r="U2151" i="1"/>
  <c r="U2119" i="1"/>
  <c r="U2062" i="1"/>
  <c r="U2035" i="1"/>
  <c r="U1860" i="1"/>
  <c r="U1817" i="1"/>
  <c r="U1785" i="1"/>
  <c r="U1582" i="1"/>
  <c r="U2508" i="1"/>
  <c r="U2958" i="1"/>
  <c r="U2974" i="1"/>
  <c r="U3026" i="1"/>
  <c r="U3118" i="1"/>
  <c r="U3170" i="1"/>
  <c r="U2611" i="1"/>
  <c r="U2627" i="1"/>
  <c r="U2819" i="1"/>
  <c r="U2804" i="1"/>
  <c r="U2784" i="1"/>
  <c r="U2739" i="1"/>
  <c r="U2723" i="1"/>
  <c r="U2514" i="1"/>
  <c r="U2456" i="1"/>
  <c r="U2441" i="1"/>
  <c r="U2429" i="1"/>
  <c r="U2425" i="1"/>
  <c r="U2401" i="1"/>
  <c r="U2343" i="1"/>
  <c r="U2274" i="1"/>
  <c r="U2201" i="1"/>
  <c r="U2073" i="1"/>
  <c r="U2061" i="1"/>
  <c r="U1954" i="1"/>
  <c r="U2936" i="1"/>
  <c r="U3016" i="1"/>
  <c r="U2916" i="1"/>
  <c r="U2451" i="1"/>
  <c r="U2378" i="1"/>
  <c r="U1241" i="1"/>
  <c r="U2952" i="1"/>
  <c r="U2708" i="1"/>
  <c r="U2636" i="1"/>
  <c r="U2361" i="1"/>
  <c r="U1774" i="1"/>
  <c r="U1710" i="1"/>
  <c r="U1390" i="1"/>
  <c r="U494" i="1"/>
  <c r="U2022" i="1"/>
  <c r="U2014" i="1"/>
  <c r="U1613" i="1"/>
  <c r="U1385" i="1"/>
  <c r="U1349" i="1"/>
  <c r="U1341" i="1"/>
  <c r="U1319" i="1"/>
  <c r="U1196" i="1"/>
  <c r="U1161" i="1"/>
  <c r="U1153" i="1"/>
  <c r="U1141" i="1"/>
  <c r="U967" i="1"/>
  <c r="U963" i="1"/>
  <c r="U951" i="1"/>
  <c r="U939" i="1"/>
  <c r="U923" i="1"/>
  <c r="U838" i="1"/>
  <c r="U643" i="1"/>
  <c r="U501" i="1"/>
  <c r="U493" i="1"/>
  <c r="U457" i="1"/>
  <c r="U536" i="1"/>
  <c r="U780" i="1"/>
  <c r="U935" i="1"/>
  <c r="U959" i="1"/>
  <c r="U1323" i="1"/>
  <c r="U1527" i="1"/>
  <c r="U437" i="1"/>
  <c r="U769" i="1"/>
  <c r="U931" i="1"/>
  <c r="U3080" i="1"/>
  <c r="U3007" i="1"/>
  <c r="U2996" i="1"/>
  <c r="U2988" i="1"/>
  <c r="U2915" i="1"/>
  <c r="U2911" i="1"/>
  <c r="U2903" i="1"/>
  <c r="U2899" i="1"/>
  <c r="U2892" i="1"/>
  <c r="U2866" i="1"/>
  <c r="U2796" i="1"/>
  <c r="U2792" i="1"/>
  <c r="U2788" i="1"/>
  <c r="U2780" i="1"/>
  <c r="U2450" i="1"/>
  <c r="U2439" i="1"/>
  <c r="U2427" i="1"/>
  <c r="U2342" i="1"/>
  <c r="U2331" i="1"/>
  <c r="U2200" i="1"/>
  <c r="U2091" i="1"/>
  <c r="U2037" i="1"/>
  <c r="U1734" i="1"/>
  <c r="U1730" i="1"/>
  <c r="U1615" i="1"/>
  <c r="U1581" i="1"/>
  <c r="U1459" i="1"/>
  <c r="U1412" i="1"/>
  <c r="U1364" i="1"/>
  <c r="U1318" i="1"/>
  <c r="U1262" i="1"/>
  <c r="U1258" i="1"/>
  <c r="U1242" i="1"/>
  <c r="U1239" i="1"/>
  <c r="U1231" i="1"/>
  <c r="U1060" i="1"/>
  <c r="U1013" i="1"/>
  <c r="U998" i="1"/>
  <c r="U994" i="1"/>
  <c r="U986" i="1"/>
  <c r="U966" i="1"/>
  <c r="U874" i="1"/>
  <c r="U870" i="1"/>
  <c r="U859" i="1"/>
  <c r="U837" i="1"/>
  <c r="U817" i="1"/>
  <c r="U798" i="1"/>
  <c r="U794" i="1"/>
  <c r="U701" i="1"/>
  <c r="U673" i="1"/>
  <c r="U654" i="1"/>
  <c r="U642" i="1"/>
  <c r="U638" i="1"/>
  <c r="U630" i="1"/>
  <c r="U595" i="1"/>
  <c r="U563" i="1"/>
  <c r="U559" i="1"/>
  <c r="U531" i="1"/>
  <c r="U523" i="1"/>
  <c r="U69" i="1"/>
  <c r="U45" i="1"/>
  <c r="U37" i="1"/>
  <c r="U29" i="1"/>
  <c r="U1246" i="1"/>
  <c r="U1396" i="1"/>
  <c r="U1490" i="1"/>
  <c r="U1608" i="1"/>
  <c r="U1682" i="1"/>
  <c r="U2216" i="1"/>
  <c r="U3029" i="1"/>
  <c r="U3041" i="1"/>
  <c r="U476" i="1"/>
  <c r="U488" i="1"/>
  <c r="U500" i="1"/>
  <c r="U524" i="1"/>
  <c r="U532" i="1"/>
  <c r="U616" i="1"/>
  <c r="U716" i="1"/>
  <c r="U728" i="1"/>
  <c r="U736" i="1"/>
  <c r="U748" i="1"/>
  <c r="U760" i="1"/>
  <c r="U1200" i="1"/>
  <c r="U1212" i="1"/>
  <c r="U1228" i="1"/>
  <c r="U1240" i="1"/>
  <c r="U1352" i="1"/>
  <c r="U1360" i="1"/>
  <c r="U1432" i="1"/>
  <c r="U1472" i="1"/>
  <c r="U2208" i="1"/>
  <c r="U1333" i="1"/>
  <c r="U2113" i="1"/>
  <c r="U1322" i="1"/>
  <c r="U1334" i="1"/>
  <c r="U587" i="1"/>
  <c r="U1447" i="1"/>
  <c r="U1619" i="1"/>
  <c r="U919" i="1"/>
  <c r="U1545" i="1"/>
  <c r="U3014" i="1"/>
  <c r="U13" i="1"/>
  <c r="U33" i="1"/>
  <c r="U513" i="1"/>
  <c r="U697" i="1"/>
  <c r="U833" i="1"/>
  <c r="U1037" i="1"/>
  <c r="U1145" i="1"/>
  <c r="U1345" i="1"/>
  <c r="U783" i="1"/>
  <c r="U955" i="1"/>
  <c r="U2431" i="1"/>
  <c r="U1247" i="1"/>
  <c r="U2350" i="1"/>
  <c r="U3178" i="1"/>
  <c r="U3150" i="1"/>
  <c r="U3108" i="1"/>
  <c r="U3090" i="1"/>
  <c r="U3086" i="1"/>
  <c r="U2018" i="1"/>
  <c r="U1601" i="1"/>
  <c r="U1535" i="1"/>
  <c r="U1531" i="1"/>
  <c r="U1476" i="1"/>
  <c r="U1401" i="1"/>
  <c r="U1393" i="1"/>
  <c r="U1307" i="1"/>
  <c r="U1188" i="1"/>
  <c r="U1173" i="1"/>
  <c r="U911" i="1"/>
  <c r="U509" i="1"/>
  <c r="U485" i="1"/>
  <c r="U477" i="1"/>
  <c r="U469" i="1"/>
  <c r="U445" i="1"/>
  <c r="U1480" i="1"/>
  <c r="U915" i="1"/>
  <c r="U979" i="1"/>
  <c r="U473" i="1"/>
  <c r="U3003" i="1"/>
  <c r="U2935" i="1"/>
  <c r="U2907" i="1"/>
  <c r="U2818" i="1"/>
  <c r="U2735" i="1"/>
  <c r="U2466" i="1"/>
  <c r="U2454" i="1"/>
  <c r="U1483" i="1"/>
  <c r="U1463" i="1"/>
  <c r="U1439" i="1"/>
  <c r="U1250" i="1"/>
  <c r="U1041" i="1"/>
  <c r="U1033" i="1"/>
  <c r="U1021" i="1"/>
  <c r="U1010" i="1"/>
  <c r="U1006" i="1"/>
  <c r="U982" i="1"/>
  <c r="U978" i="1"/>
  <c r="U970" i="1"/>
  <c r="U829" i="1"/>
  <c r="U775" i="1"/>
  <c r="U693" i="1"/>
  <c r="U681" i="1"/>
  <c r="U658" i="1"/>
  <c r="U650" i="1"/>
  <c r="U626" i="1"/>
  <c r="U615" i="1"/>
  <c r="U607" i="1"/>
  <c r="U591" i="1"/>
  <c r="U579" i="1"/>
  <c r="U543" i="1"/>
  <c r="U21" i="1"/>
  <c r="U9" i="1"/>
  <c r="U1204" i="1"/>
  <c r="U1353" i="1"/>
  <c r="U2034" i="1"/>
  <c r="U2354" i="1"/>
  <c r="U2458" i="1"/>
  <c r="U2777" i="1"/>
  <c r="U2825" i="1"/>
  <c r="U2853" i="1"/>
  <c r="U2969" i="1"/>
  <c r="U527" i="1"/>
  <c r="U787" i="1"/>
  <c r="U947" i="1"/>
  <c r="U17" i="1"/>
  <c r="U465" i="1"/>
  <c r="U497" i="1"/>
  <c r="U1149" i="1"/>
  <c r="U1169" i="1"/>
  <c r="U1686" i="1"/>
  <c r="U567" i="1"/>
  <c r="U1428" i="1"/>
  <c r="U1742" i="1"/>
  <c r="U2222" i="1"/>
  <c r="U2207" i="1"/>
  <c r="U3175" i="1"/>
  <c r="U3164" i="1"/>
  <c r="U3099" i="1"/>
  <c r="U3095" i="1"/>
  <c r="U3087" i="1"/>
  <c r="U2867" i="1"/>
  <c r="U2815" i="1"/>
  <c r="U3156" i="1"/>
  <c r="U2712" i="1"/>
  <c r="U2592" i="1"/>
  <c r="U2584" i="1"/>
  <c r="U2580" i="1"/>
  <c r="U2500" i="1"/>
  <c r="U1764" i="1"/>
  <c r="U3172" i="1"/>
  <c r="U2632" i="1"/>
  <c r="U2624" i="1"/>
  <c r="U2620" i="1"/>
  <c r="U2616" i="1"/>
  <c r="U2503" i="1"/>
  <c r="U1995" i="1"/>
  <c r="U1883" i="1"/>
  <c r="U1791" i="1"/>
  <c r="U3040" i="1"/>
  <c r="U2752" i="1"/>
  <c r="U3132" i="1"/>
  <c r="U2984" i="1"/>
  <c r="U2816" i="1"/>
  <c r="U1870" i="1"/>
  <c r="U410" i="1"/>
  <c r="U2102" i="1"/>
  <c r="U2049" i="1"/>
  <c r="U2038" i="1"/>
  <c r="U2027" i="1"/>
  <c r="U1959" i="1"/>
  <c r="U1951" i="1"/>
  <c r="U1511" i="1"/>
  <c r="U886" i="1"/>
  <c r="U878" i="1"/>
  <c r="U867" i="1"/>
  <c r="U856" i="1"/>
  <c r="U845" i="1"/>
  <c r="U834" i="1"/>
  <c r="U814" i="1"/>
  <c r="U799" i="1"/>
  <c r="U788" i="1"/>
  <c r="U776" i="1"/>
  <c r="U761" i="1"/>
  <c r="U749" i="1"/>
  <c r="U737" i="1"/>
  <c r="U733" i="1"/>
  <c r="U717" i="1"/>
  <c r="U706" i="1"/>
  <c r="U694" i="1"/>
  <c r="U678" i="1"/>
  <c r="U655" i="1"/>
  <c r="U639" i="1"/>
  <c r="U631" i="1"/>
  <c r="U612" i="1"/>
  <c r="U600" i="1"/>
  <c r="U81" i="1"/>
  <c r="U73" i="1"/>
  <c r="U65" i="1"/>
  <c r="U53" i="1"/>
  <c r="U38" i="1"/>
  <c r="U2082" i="1"/>
  <c r="U2052" i="1"/>
  <c r="U1976" i="1"/>
  <c r="U1965" i="1"/>
  <c r="U1915" i="1"/>
  <c r="U893" i="1"/>
  <c r="U830" i="1"/>
  <c r="U818" i="1"/>
  <c r="U806" i="1"/>
  <c r="U795" i="1"/>
  <c r="U757" i="1"/>
  <c r="U741" i="1"/>
  <c r="U709" i="1"/>
  <c r="U698" i="1"/>
  <c r="U682" i="1"/>
  <c r="U647" i="1"/>
  <c r="U580" i="1"/>
  <c r="U132" i="1"/>
  <c r="U120" i="1"/>
  <c r="U89" i="1"/>
  <c r="U46" i="1"/>
  <c r="U108" i="1"/>
  <c r="U540" i="1"/>
  <c r="U552" i="1"/>
  <c r="U564" i="1"/>
  <c r="U604" i="1"/>
  <c r="U784" i="1"/>
  <c r="U860" i="1"/>
  <c r="U900" i="1"/>
  <c r="U916" i="1"/>
  <c r="U1948" i="1"/>
  <c r="U2064" i="1"/>
  <c r="U659" i="1"/>
  <c r="U77" i="1"/>
  <c r="U745" i="1"/>
  <c r="U1926" i="1"/>
  <c r="U2031" i="1"/>
  <c r="U1560" i="1"/>
  <c r="U1944" i="1"/>
  <c r="U2072" i="1"/>
  <c r="U2068" i="1"/>
  <c r="U1972" i="1"/>
  <c r="U1930" i="1"/>
  <c r="U1919" i="1"/>
  <c r="U1563" i="1"/>
  <c r="U1546" i="1"/>
  <c r="U1507" i="1"/>
  <c r="U936" i="1"/>
  <c r="U826" i="1"/>
  <c r="U810" i="1"/>
  <c r="U725" i="1"/>
  <c r="U674" i="1"/>
  <c r="U663" i="1"/>
  <c r="U651" i="1"/>
  <c r="U592" i="1"/>
  <c r="U548" i="1"/>
  <c r="U61" i="1"/>
  <c r="U2045" i="1"/>
  <c r="U96" i="1"/>
  <c r="U112" i="1"/>
  <c r="U544" i="1"/>
  <c r="U556" i="1"/>
  <c r="U568" i="1"/>
  <c r="U584" i="1"/>
  <c r="U596" i="1"/>
  <c r="U928" i="1"/>
  <c r="U944" i="1"/>
  <c r="U2076" i="1"/>
  <c r="U721" i="1"/>
  <c r="U849" i="1"/>
  <c r="U1553" i="1"/>
  <c r="U2099" i="1"/>
  <c r="U1570" i="1"/>
  <c r="U1517" i="1"/>
  <c r="U1504" i="1"/>
  <c r="U940" i="1"/>
  <c r="U912" i="1"/>
  <c r="U882" i="1"/>
  <c r="U875" i="1"/>
  <c r="U853" i="1"/>
  <c r="U842" i="1"/>
  <c r="U822" i="1"/>
  <c r="U765" i="1"/>
  <c r="U753" i="1"/>
  <c r="U713" i="1"/>
  <c r="U702" i="1"/>
  <c r="U686" i="1"/>
  <c r="U670" i="1"/>
  <c r="U635" i="1"/>
  <c r="U576" i="1"/>
  <c r="U42" i="1"/>
  <c r="U30" i="1"/>
  <c r="U908" i="1"/>
  <c r="U2056" i="1"/>
  <c r="U2109" i="1"/>
  <c r="U1514" i="1"/>
  <c r="U729" i="1"/>
  <c r="U2886" i="1"/>
  <c r="U2875" i="1"/>
  <c r="U2860" i="1"/>
  <c r="U2843" i="1"/>
  <c r="U2824" i="1"/>
  <c r="U2812" i="1"/>
  <c r="U2791" i="1"/>
  <c r="U2787" i="1"/>
  <c r="U2703" i="1"/>
  <c r="U2700" i="1"/>
  <c r="U2696" i="1"/>
  <c r="U2682" i="1"/>
  <c r="U2676" i="1"/>
  <c r="U2672" i="1"/>
  <c r="U2651" i="1"/>
  <c r="U2531" i="1"/>
  <c r="U2463" i="1"/>
  <c r="U2443" i="1"/>
  <c r="U2435" i="1"/>
  <c r="U2356" i="1"/>
  <c r="U2338" i="1"/>
  <c r="U2327" i="1"/>
  <c r="U2319" i="1"/>
  <c r="U3064" i="1"/>
  <c r="U3060" i="1"/>
  <c r="U3042" i="1"/>
  <c r="U3036" i="1"/>
  <c r="U3024" i="1"/>
  <c r="U3144" i="1"/>
  <c r="U3128" i="1"/>
  <c r="U3092" i="1"/>
  <c r="U2972" i="1"/>
  <c r="U2924" i="1"/>
  <c r="U2888" i="1"/>
  <c r="U2848" i="1"/>
  <c r="U2800" i="1"/>
  <c r="U2772" i="1"/>
  <c r="U2732" i="1"/>
  <c r="U2688" i="1"/>
  <c r="U2524" i="1"/>
  <c r="U2520" i="1"/>
  <c r="U2495" i="1"/>
  <c r="U2484" i="1"/>
  <c r="U2468" i="1"/>
  <c r="U2452" i="1"/>
  <c r="U2180" i="1"/>
  <c r="U2126" i="1"/>
  <c r="U2063" i="1"/>
  <c r="U1689" i="1"/>
  <c r="U1625" i="1"/>
  <c r="U1604" i="1"/>
  <c r="U1348" i="1"/>
  <c r="U3180" i="1"/>
  <c r="U3000" i="1"/>
  <c r="U2993" i="1"/>
  <c r="U2980" i="1"/>
  <c r="U2932" i="1"/>
  <c r="U2856" i="1"/>
  <c r="U2600" i="1"/>
  <c r="U2596" i="1"/>
  <c r="U2187" i="1"/>
  <c r="U2253" i="1"/>
  <c r="U2939" i="1"/>
  <c r="U2175" i="1"/>
  <c r="U2233" i="1"/>
  <c r="U2744" i="1"/>
  <c r="U3028" i="1"/>
  <c r="U3020" i="1"/>
  <c r="U2920" i="1"/>
  <c r="U68" i="1"/>
  <c r="U2556" i="1"/>
  <c r="U2704" i="1"/>
  <c r="U2992" i="1"/>
  <c r="U2904" i="1"/>
  <c r="U2900" i="1"/>
  <c r="U2896" i="1"/>
  <c r="U2808" i="1"/>
  <c r="U2736" i="1"/>
  <c r="U3076" i="1"/>
  <c r="U2928" i="1"/>
  <c r="U2648" i="1"/>
  <c r="U2608" i="1"/>
  <c r="U2588" i="1"/>
  <c r="U2560" i="1"/>
  <c r="U2544" i="1"/>
  <c r="U1998" i="1"/>
  <c r="U2286" i="1"/>
  <c r="U3066" i="1"/>
  <c r="U2951" i="1"/>
  <c r="U1668" i="1"/>
  <c r="U1224" i="1"/>
  <c r="U22" i="1"/>
  <c r="U6" i="1"/>
  <c r="U3182" i="1"/>
  <c r="U3063" i="1"/>
  <c r="U2944" i="1"/>
  <c r="U171" i="1"/>
  <c r="U159" i="1"/>
  <c r="U1672" i="1"/>
  <c r="U3137" i="1"/>
  <c r="U26" i="1"/>
  <c r="U2874" i="1"/>
  <c r="U14" i="1"/>
  <c r="U3057" i="1"/>
  <c r="U3052" i="1"/>
  <c r="U3046" i="1"/>
  <c r="U3019" i="1"/>
  <c r="U2999" i="1"/>
  <c r="U2948" i="1"/>
  <c r="U2430" i="1"/>
  <c r="U1303" i="1"/>
  <c r="U1220" i="1"/>
  <c r="U167" i="1"/>
  <c r="U155" i="1"/>
  <c r="U18" i="1"/>
  <c r="U10" i="1"/>
  <c r="U2957" i="1"/>
  <c r="U175" i="1"/>
  <c r="U1310" i="1"/>
  <c r="U2833" i="1"/>
  <c r="U3089" i="1"/>
  <c r="U2876" i="1"/>
  <c r="U2576" i="1"/>
  <c r="U2478" i="1"/>
  <c r="U1678" i="1"/>
  <c r="U3120" i="1"/>
  <c r="U3096" i="1"/>
  <c r="U2329" i="1"/>
  <c r="U2190" i="1"/>
  <c r="U2030" i="1"/>
  <c r="U2872" i="1"/>
  <c r="U2840" i="1"/>
  <c r="U2760" i="1"/>
  <c r="U2370" i="1"/>
  <c r="U1529" i="1"/>
  <c r="U1369" i="1"/>
  <c r="U3176" i="1"/>
  <c r="U3104" i="1"/>
  <c r="U3056" i="1"/>
  <c r="U3088" i="1"/>
  <c r="U2494" i="1"/>
  <c r="U2169" i="1"/>
  <c r="U1518" i="1"/>
  <c r="U3032" i="1"/>
  <c r="U3168" i="1"/>
  <c r="U2968" i="1"/>
  <c r="U2386" i="1"/>
  <c r="U1902" i="1"/>
  <c r="U2728" i="1"/>
  <c r="U2457" i="1"/>
  <c r="U2041" i="1"/>
  <c r="W38" i="100" l="1"/>
  <c r="U3" i="100"/>
  <c r="U90" i="100"/>
  <c r="W57" i="100"/>
  <c r="W2" i="100"/>
  <c r="W34" i="100"/>
  <c r="U17" i="100"/>
  <c r="U24" i="100"/>
  <c r="U97" i="100"/>
  <c r="U65" i="100"/>
  <c r="U16" i="100"/>
  <c r="U50" i="100"/>
  <c r="U62" i="100"/>
  <c r="W94" i="100"/>
  <c r="U91" i="100"/>
  <c r="W25" i="100"/>
  <c r="U88" i="100"/>
  <c r="W14" i="100"/>
  <c r="U14" i="100"/>
  <c r="W23" i="100"/>
  <c r="U23" i="100"/>
  <c r="W95" i="100"/>
  <c r="U95" i="100"/>
  <c r="W13" i="100"/>
  <c r="U13" i="100"/>
  <c r="W12" i="100"/>
  <c r="U12" i="100"/>
  <c r="W6" i="100"/>
  <c r="U6" i="100"/>
  <c r="W52" i="100"/>
  <c r="U52" i="100"/>
  <c r="W10" i="100"/>
  <c r="U10" i="100"/>
  <c r="U74" i="100"/>
  <c r="W74" i="100"/>
  <c r="U98" i="100"/>
  <c r="W98" i="100"/>
  <c r="W70" i="100"/>
  <c r="U70" i="100"/>
  <c r="W31" i="100"/>
  <c r="U31" i="100"/>
  <c r="W51" i="100"/>
  <c r="U51" i="100"/>
  <c r="W66" i="100"/>
  <c r="U66" i="100"/>
  <c r="W93" i="100"/>
  <c r="U93" i="100"/>
  <c r="W76" i="100"/>
  <c r="U76" i="100"/>
  <c r="W63" i="100"/>
  <c r="U63" i="100"/>
  <c r="W99" i="100"/>
  <c r="U99" i="100"/>
  <c r="W72" i="100"/>
  <c r="U72" i="100"/>
  <c r="W78" i="100"/>
  <c r="U78" i="100"/>
  <c r="W5" i="100"/>
  <c r="U5" i="100"/>
  <c r="W42" i="100"/>
  <c r="U42" i="100"/>
  <c r="W45" i="100"/>
  <c r="U45" i="100"/>
  <c r="W19" i="100"/>
  <c r="U19" i="100"/>
  <c r="U86" i="100"/>
  <c r="W86" i="100"/>
  <c r="W84" i="100"/>
  <c r="U84" i="100"/>
  <c r="W79" i="100"/>
  <c r="U79" i="100"/>
  <c r="W7" i="100"/>
  <c r="U7" i="100"/>
  <c r="W67" i="100"/>
  <c r="U67" i="100"/>
  <c r="W59" i="100"/>
  <c r="U59" i="100"/>
  <c r="W49" i="100"/>
  <c r="U49" i="100"/>
  <c r="W8" i="100"/>
  <c r="U8" i="100"/>
  <c r="W48" i="100"/>
  <c r="U48" i="100"/>
  <c r="U82" i="100"/>
  <c r="W82" i="100"/>
  <c r="W43" i="100"/>
  <c r="U43" i="100"/>
  <c r="W73" i="100"/>
  <c r="U73" i="100"/>
  <c r="W69" i="100"/>
  <c r="U69" i="100"/>
  <c r="W58" i="100"/>
  <c r="U58" i="100"/>
  <c r="W54" i="100"/>
  <c r="U54" i="100"/>
  <c r="W92" i="100"/>
  <c r="U92" i="100"/>
  <c r="W27" i="100"/>
  <c r="U27" i="100"/>
  <c r="W11" i="100"/>
  <c r="U11" i="100"/>
  <c r="W85" i="100"/>
  <c r="U85" i="100"/>
  <c r="U2" i="1"/>
  <c r="W812" i="1"/>
  <c r="U924" i="1"/>
  <c r="W943" i="1"/>
  <c r="U3184" i="1"/>
  <c r="U427" i="1"/>
  <c r="U3187" i="1"/>
</calcChain>
</file>

<file path=xl/sharedStrings.xml><?xml version="1.0" encoding="utf-8"?>
<sst xmlns="http://schemas.openxmlformats.org/spreadsheetml/2006/main" count="39864" uniqueCount="3181">
  <si>
    <t>CIRCUMSCRIPŢIE ELECTORALĂ</t>
  </si>
  <si>
    <t xml:space="preserve">DATA ORGANIZĂRII ALEGERILOR </t>
  </si>
  <si>
    <t>X</t>
  </si>
  <si>
    <t>JUDEȚUL</t>
  </si>
  <si>
    <t>ALBA</t>
  </si>
  <si>
    <t>ARAD</t>
  </si>
  <si>
    <t>ARGEȘ</t>
  </si>
  <si>
    <t>NUMĂRUL PERSOANELOR ÎNSCRISE ÎN LISTELE ELECTORALE</t>
  </si>
  <si>
    <t>NUMĂRUL PERSOANELOR CARE AU PARTICIPAT LA VOT</t>
  </si>
  <si>
    <t>BACĂU</t>
  </si>
  <si>
    <t>BIHOR</t>
  </si>
  <si>
    <t>BISTRIȚA-NĂSĂUD</t>
  </si>
  <si>
    <t>BOTOȘANI</t>
  </si>
  <si>
    <t>BRAȘOV</t>
  </si>
  <si>
    <t>BRĂILA</t>
  </si>
  <si>
    <t>BUZĂU</t>
  </si>
  <si>
    <t>CARAȘ SEVERIN</t>
  </si>
  <si>
    <t>CĂLĂRAȘI</t>
  </si>
  <si>
    <t>CLUJ</t>
  </si>
  <si>
    <t>CONSTANȚA</t>
  </si>
  <si>
    <t>COVASNA</t>
  </si>
  <si>
    <t>DÂMBOVIȚA</t>
  </si>
  <si>
    <t>DOLJ</t>
  </si>
  <si>
    <t>GALAȚI</t>
  </si>
  <si>
    <t>GIURGIU</t>
  </si>
  <si>
    <t>GORJ</t>
  </si>
  <si>
    <t>HARGHITA</t>
  </si>
  <si>
    <t>HUNEDOARA</t>
  </si>
  <si>
    <t>ALEGERI PENTRU CONSILIUL LOCAL</t>
  </si>
  <si>
    <t>ALEGERI PENTRU PRIMAR</t>
  </si>
  <si>
    <t>PERSOANE CARE AU PARTICIPAT LA VOT  (TURUL AL 2-LEA)</t>
  </si>
  <si>
    <t>PERSOANE CARE AU PARTICIPAT LA VOT (TURUL 1)</t>
  </si>
  <si>
    <t>PERSOANE ÎNSCRISE ÎN LISTELE ELECTORALE (TURUL AL 2-LEA)</t>
  </si>
  <si>
    <t xml:space="preserve">PERSOANE ÎNSCRISE ÎN LISTELE ELECTORALE (TURUL 1)            </t>
  </si>
  <si>
    <t>IALOMIȚA</t>
  </si>
  <si>
    <t>COMUNA ADÂNCATA</t>
  </si>
  <si>
    <t>COMUNA ALBEȘTI</t>
  </si>
  <si>
    <t>COMUNA ALEXENI</t>
  </si>
  <si>
    <t>COMUNA ANDRĂȘEȘTI</t>
  </si>
  <si>
    <t>COMUNA ARMĂȘEȘTI</t>
  </si>
  <si>
    <t>COMUNA AXINTELE</t>
  </si>
  <si>
    <t>COMUNA BALACIU</t>
  </si>
  <si>
    <t>COMUNA BĂRBULEȘTI</t>
  </si>
  <si>
    <t>COMUNA BĂRCĂNEȘTI</t>
  </si>
  <si>
    <t>COMUNA BORĂNEȘTI</t>
  </si>
  <si>
    <t>COMUNA BORDUȘANI</t>
  </si>
  <si>
    <t>COMUNA BUCU</t>
  </si>
  <si>
    <t>COMUNA BUEȘTI</t>
  </si>
  <si>
    <t>COMUNA CIOCÎRLIA</t>
  </si>
  <si>
    <t>COMUNA CIOCHINA</t>
  </si>
  <si>
    <t>COMUNA CIULNIȚA</t>
  </si>
  <si>
    <t>COMUNA COCORA</t>
  </si>
  <si>
    <t>COMUNA COLELIA</t>
  </si>
  <si>
    <t>COMUNA COSÂMBEȘTI</t>
  </si>
  <si>
    <t>COMUNA COȘERENI</t>
  </si>
  <si>
    <t>COMUNA DRĂGOEȘTI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</si>
  <si>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</si>
  <si>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</si>
  <si>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</si>
  <si>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</si>
  <si>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</si>
  <si>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</si>
  <si>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</si>
  <si>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GRIVIȚA</t>
  </si>
  <si>
    <t>COMUNA GURA IALOMIȚEI</t>
  </si>
  <si>
    <t>COMUNA ION ROATĂ</t>
  </si>
  <si>
    <t>COMUNA JILAVELE</t>
  </si>
  <si>
    <t>COMUNA MAIA</t>
  </si>
  <si>
    <t>COMUNA MANASIA</t>
  </si>
  <si>
    <t>COMUNA MĂRCULEȘTI</t>
  </si>
  <si>
    <t>COMUNA MIHAIL KOGĂLNICEANU</t>
  </si>
  <si>
    <t>COMUNA MILOȘEȘTI</t>
  </si>
  <si>
    <t>COMUNA MOLDOVENI</t>
  </si>
  <si>
    <t>COMUNA MOVILA</t>
  </si>
  <si>
    <t>COMUNA MOVILIȚA</t>
  </si>
  <si>
    <t>MUNICIPIUL FETEȘTI</t>
  </si>
  <si>
    <t>MUNICIPIUL SLOBOZIA</t>
  </si>
  <si>
    <t>MUNICIPIUL URZICENI</t>
  </si>
  <si>
    <t>COMUNA MUNTENI BUZĂU</t>
  </si>
  <si>
    <t>COMUNA OGRADA</t>
  </si>
  <si>
    <t>COMUNA PERIEȚI</t>
  </si>
  <si>
    <t>COMUNA PLATONEȘTI</t>
  </si>
  <si>
    <t>COMUNA RĂDULEȘTI</t>
  </si>
  <si>
    <t>COMUNA REVIGA</t>
  </si>
  <si>
    <t>COMUNA ROȘIORI</t>
  </si>
  <si>
    <t>COMUNA SĂLCIOARA</t>
  </si>
  <si>
    <t>COMUNA SĂRĂȚENI</t>
  </si>
  <si>
    <t>COMUNA SĂVENI</t>
  </si>
  <si>
    <t>COMUNA SCÂNTEIA</t>
  </si>
  <si>
    <t>COMUNA SFÂNTU GHEORGHE</t>
  </si>
  <si>
    <t>COMUNA SINEȘTI</t>
  </si>
  <si>
    <t>COMUNA STELNICA</t>
  </si>
  <si>
    <t>COMUNA SUDIȚI</t>
  </si>
  <si>
    <t>COMUNA TRAIAN</t>
  </si>
  <si>
    <t>COMUNA VALEA CIORII</t>
  </si>
  <si>
    <t>COMUNA VALEA MĂCRIȘULUI</t>
  </si>
  <si>
    <t>COMUNA VLĂDENI</t>
  </si>
  <si>
    <t>IAȘI</t>
  </si>
  <si>
    <t>MUNICIPIUL IAŞI</t>
  </si>
  <si>
    <t>MUNICIPIUL PAȘCANI</t>
  </si>
  <si>
    <t>COMUNA ALEXANDRU IOAN CUZA</t>
  </si>
  <si>
    <t>COMUNA ANDRIEŞENI</t>
  </si>
  <si>
    <t>COMUNA ARONEANU</t>
  </si>
  <si>
    <t>COMUNA BALŞ</t>
  </si>
  <si>
    <t>COMUNA BĂLŢAŢI</t>
  </si>
  <si>
    <t>COMUNA BÂRNOVA</t>
  </si>
  <si>
    <t>COMUNA BELCEȘTI</t>
  </si>
  <si>
    <t>COMUNA BIVOLARI</t>
  </si>
  <si>
    <t>COMUNA BRĂEŞTI</t>
  </si>
  <si>
    <t>COMUNA BUTEA</t>
  </si>
  <si>
    <t>COMUNA CEPLENIȚA</t>
  </si>
  <si>
    <t>COMUNA CIOHORĂNI</t>
  </si>
  <si>
    <t>COMUNA CIORTEȘTI</t>
  </si>
  <si>
    <t>COMUNA CIUREA</t>
  </si>
  <si>
    <t>COMUNA COARNELE CAPREI</t>
  </si>
  <si>
    <t>COMUNA COMARNA</t>
  </si>
  <si>
    <t>COMUNA COSTEȘTI</t>
  </si>
  <si>
    <t>COMUNA COSTULENI</t>
  </si>
  <si>
    <t>COMUNA COTNARI</t>
  </si>
  <si>
    <t>COMUNA COZMEȘTI</t>
  </si>
  <si>
    <t>COMUNA CRISTEȘTI</t>
  </si>
  <si>
    <t>COMUNA CUCUTENI</t>
  </si>
  <si>
    <t>COMUNA DAGÂȚA</t>
  </si>
  <si>
    <t>COMUNA DELENI</t>
  </si>
  <si>
    <t>COMUNA DOBROVĂȚ</t>
  </si>
  <si>
    <t>COMUNA DOLHEȘTI</t>
  </si>
  <si>
    <t>COMUNA DRAGUȘENI</t>
  </si>
  <si>
    <t>COMUNA DUMEȘTI</t>
  </si>
  <si>
    <t>COMUNA ERBICENI</t>
  </si>
  <si>
    <t>COMUNA FÂNTÂNELE</t>
  </si>
  <si>
    <t>COMUNA FOCURI</t>
  </si>
  <si>
    <t>COMUNA GOLĂIEȘTI</t>
  </si>
  <si>
    <t>COMUNA GORBAN</t>
  </si>
  <si>
    <t>COMUNA GRAJDURI</t>
  </si>
  <si>
    <t>COMUNA GROPNIȚA</t>
  </si>
  <si>
    <t>COMUNA GROZEȘTI</t>
  </si>
  <si>
    <t>COMUNA HĂLĂUCEȘTI</t>
  </si>
  <si>
    <t>COMUNA HĂRMĂNEȘTI</t>
  </si>
  <si>
    <t>COMUNA HELEȘTENI</t>
  </si>
  <si>
    <t>COMUNA HOLBOCA</t>
  </si>
  <si>
    <t>COMUNA HORLEȘTI</t>
  </si>
  <si>
    <t>COMUNA ION NECULCE</t>
  </si>
  <si>
    <t>COMUNA IPATELE</t>
  </si>
  <si>
    <t>COMUNA LESPEZI</t>
  </si>
  <si>
    <t>COMUNA LEȚCANI</t>
  </si>
  <si>
    <t>COMUNA LUNGANI</t>
  </si>
  <si>
    <t>COMUNA MĂDÂRJAC</t>
  </si>
  <si>
    <t>COMUNA MIRCEȘTI</t>
  </si>
  <si>
    <t>COMUNA MIRONEASA</t>
  </si>
  <si>
    <t>COMUNA MIROSLAVA</t>
  </si>
  <si>
    <t>COMUNA MIROSLOVEȘTI</t>
  </si>
  <si>
    <t xml:space="preserve">COMUNA MOGOȘEȘTI </t>
  </si>
  <si>
    <t>COMUNA MOGOȘEȘTI-SIRET</t>
  </si>
  <si>
    <t>COMUNA MOȘNA</t>
  </si>
  <si>
    <t>COMUNA MOȚCA</t>
  </si>
  <si>
    <t>COMUNA MOVILENI</t>
  </si>
  <si>
    <t>COMUNA OȚELENI</t>
  </si>
  <si>
    <t>COMUNA PLUGARI</t>
  </si>
  <si>
    <t>COMUNA POPEȘTI</t>
  </si>
  <si>
    <t>COMUNA POPRICANI</t>
  </si>
  <si>
    <t>COMUNA PRISĂCANI</t>
  </si>
  <si>
    <t>COMUNA PROBOTA</t>
  </si>
  <si>
    <t>COMUNA RĂCHITENI</t>
  </si>
  <si>
    <t>COMUNA RĂDUCĂNENI</t>
  </si>
  <si>
    <t>COMUNA REDIU</t>
  </si>
  <si>
    <t>COMUNA ROMÂNEȘTI</t>
  </si>
  <si>
    <t>COMUNA ROȘCANI</t>
  </si>
  <si>
    <t>COMUNA RUGINOASA</t>
  </si>
  <si>
    <t>COMUNA SCHITU DUCA</t>
  </si>
  <si>
    <t>COMUNA SCOBINȚI</t>
  </si>
  <si>
    <t>COMUNA SIREȚEL</t>
  </si>
  <si>
    <t>COMUNA STOLNICENI-PRĂJESCU</t>
  </si>
  <si>
    <t>COMUNA STRUNGA</t>
  </si>
  <si>
    <t>COMUNA ȘCHEIA</t>
  </si>
  <si>
    <t>COMUNA ȘIPOTE</t>
  </si>
  <si>
    <t>COMUNA TANSA</t>
  </si>
  <si>
    <t>COMUNA TĂTĂRUȘI</t>
  </si>
  <si>
    <t>COMUNA TODIREȘTI</t>
  </si>
  <si>
    <t>COMUNA TOMEȘTI</t>
  </si>
  <si>
    <t>COMUNA TRIFEȘTI</t>
  </si>
  <si>
    <t>COMUNA ȚIBANA</t>
  </si>
  <si>
    <t>COMUNA ȚIBĂNEȘTI</t>
  </si>
  <si>
    <t>COMUNA ȚIGĂNAȘI</t>
  </si>
  <si>
    <t>COMUNA ȚUȚORA</t>
  </si>
  <si>
    <t>COMUNA UNGHENI</t>
  </si>
  <si>
    <t>COMUNA VALEA LUPULUI</t>
  </si>
  <si>
    <t>COMUNA VALEA SEACĂ</t>
  </si>
  <si>
    <t>COMUNA VÂNĂTORI</t>
  </si>
  <si>
    <t>COMUNA VICTORIA</t>
  </si>
  <si>
    <t>COMUNA VOINEȘTI</t>
  </si>
  <si>
    <t>MEHEDINȚI</t>
  </si>
  <si>
    <t>MUNICIPIUL DROBETA-TURNU SEVERIN</t>
  </si>
  <si>
    <t>MUNICIPIUL ORŞOVA</t>
  </si>
  <si>
    <t>COMUNA BALA</t>
  </si>
  <si>
    <t>COMUNA BĂLĂCIŢA</t>
  </si>
  <si>
    <t>COMUNA BALTA</t>
  </si>
  <si>
    <t>COMUNA BÂCLEŞ</t>
  </si>
  <si>
    <t>COMUNA BÂLVĂNEŞTI</t>
  </si>
  <si>
    <t>COMUNA BRANIŞTEA</t>
  </si>
  <si>
    <t>COMUNA BREZNIŢA-MOTRU</t>
  </si>
  <si>
    <t>COMUNA BREZNIŢA-OCOL</t>
  </si>
  <si>
    <t>COMUNA BROŞTENI</t>
  </si>
  <si>
    <t>COMUNA BURILA MARE</t>
  </si>
  <si>
    <t>COMUNA BUTOIEŞTI</t>
  </si>
  <si>
    <t>COMUNA CĂZĂNEŞTI</t>
  </si>
  <si>
    <t>COMUNA CIREŞU</t>
  </si>
  <si>
    <t>COMUNA CORCOVA</t>
  </si>
  <si>
    <t>COMUNA CORLĂŢEL</t>
  </si>
  <si>
    <t>COMUNA CUJMIR</t>
  </si>
  <si>
    <t>COMUNA DEVESEL</t>
  </si>
  <si>
    <t>COMUNA DÂRVARI</t>
  </si>
  <si>
    <t>COMUNA DUBOVA</t>
  </si>
  <si>
    <t>COMUNA DUMBRAVA</t>
  </si>
  <si>
    <t>COMUNA EŞELNIŢA</t>
  </si>
  <si>
    <t>COMUNA FLOREŞTI</t>
  </si>
  <si>
    <t>COMUNA GÂRLA MARE</t>
  </si>
  <si>
    <t>COMUNA GODEANU</t>
  </si>
  <si>
    <t>COMUNA GOGOŞU</t>
  </si>
  <si>
    <t>COMUNA GRECI</t>
  </si>
  <si>
    <t>COMUNA GROZEŞTI</t>
  </si>
  <si>
    <t>COMUNA GRUIA</t>
  </si>
  <si>
    <t>COMUNA HINOVA</t>
  </si>
  <si>
    <t>COMUNA HUSNICIOARA</t>
  </si>
  <si>
    <t>COMUNA ILOVĂŢ</t>
  </si>
  <si>
    <t>COMUNA ILOVIŢA</t>
  </si>
  <si>
    <t>COMUNA ISVERNA</t>
  </si>
  <si>
    <t>COMUNA IZVORU BÂRZII</t>
  </si>
  <si>
    <t>COMUNA JIANA</t>
  </si>
  <si>
    <t>COMUNA LIVEZILE</t>
  </si>
  <si>
    <t>COMUNA MALOVĂŢ</t>
  </si>
  <si>
    <t>COMUNA OBÂRŞIA DE CÎMP</t>
  </si>
  <si>
    <t>COMUNA OBÂRŞIA-CLOŞANI</t>
  </si>
  <si>
    <t>COMUNA OPRIŞOR</t>
  </si>
  <si>
    <t>COMUNA PĂDINA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</si>
  <si>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</si>
  <si>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</si>
  <si>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</si>
  <si>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</si>
  <si>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</si>
  <si>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</si>
  <si>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</si>
  <si>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</si>
  <si>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</si>
  <si>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ŞIMIAN</t>
  </si>
  <si>
    <t>COMUNA ŞIŞEŞTI</t>
  </si>
  <si>
    <t>COMUNA ŞOVARNA</t>
  </si>
  <si>
    <t>COMUNA STÎNGĂCEAUA</t>
  </si>
  <si>
    <t>COMUNA SVINIŢA</t>
  </si>
  <si>
    <t>COMUNA TÂMNA</t>
  </si>
  <si>
    <t>COMUNA VÎNJULEŢ</t>
  </si>
  <si>
    <t>COMUNA VLĂDAIA</t>
  </si>
  <si>
    <t>COMUNA VOLOIAC</t>
  </si>
  <si>
    <t>COMUNA VRATA</t>
  </si>
  <si>
    <t>OLT</t>
  </si>
  <si>
    <t>MUNICIPIUL SLATINA</t>
  </si>
  <si>
    <t>MUNICIPIUL CARACAL</t>
  </si>
  <si>
    <t>COMUNA BĂBICIU</t>
  </si>
  <si>
    <t>COMUNA BALDOVINEŞTI</t>
  </si>
  <si>
    <t>COMUNA BĂLTENI</t>
  </si>
  <si>
    <t>COMUNA BĂRĂŞTI</t>
  </si>
  <si>
    <t>COMUNA BARZA</t>
  </si>
  <si>
    <t>COMUNA BOBICEŞTI</t>
  </si>
  <si>
    <t>COMUNA BRASTAVĂŢU</t>
  </si>
  <si>
    <t>COMUNA BREBENI</t>
  </si>
  <si>
    <t>COMUNA BRÎNCOVENI</t>
  </si>
  <si>
    <t>COMUNA BUCINIŞU</t>
  </si>
  <si>
    <t>COMUNA CĂLUI</t>
  </si>
  <si>
    <t>COMUNA CEZIENI</t>
  </si>
  <si>
    <t>COMUNA CILIENI</t>
  </si>
  <si>
    <t>COMUNA CÎRLOGANI</t>
  </si>
  <si>
    <t>COMUNA COLONEŞTI</t>
  </si>
  <si>
    <t>COMUNA CORBU</t>
  </si>
  <si>
    <t>COMUNA COTEANA</t>
  </si>
  <si>
    <t>COMUNA CRÎMPOIA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</si>
  <si>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</si>
  <si>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</si>
  <si>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</si>
  <si>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</si>
  <si>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</si>
  <si>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</si>
  <si>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</si>
  <si>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</si>
  <si>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</si>
  <si>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</si>
  <si>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</si>
  <si>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</si>
  <si>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GĂNEASA</t>
  </si>
  <si>
    <t>COMUNA GHIMPEŢENI</t>
  </si>
  <si>
    <t>COMUNA GÎRCOV</t>
  </si>
  <si>
    <t>COMUNA GIUVĂRĂŞTI</t>
  </si>
  <si>
    <t>COMUNA GOSTAVĂŢU</t>
  </si>
  <si>
    <t>COMUNA GRĂDINARI</t>
  </si>
  <si>
    <t>COMUNA GRĂDINILE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</si>
  <si>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</si>
  <si>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</si>
  <si>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</si>
  <si>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</si>
  <si>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</si>
  <si>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</si>
  <si>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</si>
  <si>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IZVOARELE</t>
  </si>
  <si>
    <t>COMUNA LELEASCA</t>
  </si>
  <si>
    <t>COMUNA MĂRUNŢEI</t>
  </si>
  <si>
    <t>COMUNA MIHĂEŞTI</t>
  </si>
  <si>
    <t>COMUNA MILCOV</t>
  </si>
  <si>
    <t>COMUNA MORUNGLAV</t>
  </si>
  <si>
    <t>COMUNA NICOLAE TITULESCU</t>
  </si>
  <si>
    <t>COMUNA OBÎRŞIA</t>
  </si>
  <si>
    <t>COMUNA OBOGA</t>
  </si>
  <si>
    <t>COMUNA OPORELU</t>
  </si>
  <si>
    <t>COMUNA OPTAŞI-MĂGURA</t>
  </si>
  <si>
    <t>COMUNA ORLEA</t>
  </si>
  <si>
    <t>COMUNA OSICA DE JOS</t>
  </si>
  <si>
    <t>COMUNA OSICA DE SUS</t>
  </si>
  <si>
    <t>COMUNA PÂRŞCOVENI</t>
  </si>
  <si>
    <t>COMUNA PERIEŢI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</si>
  <si>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</si>
  <si>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</si>
  <si>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</si>
  <si>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</si>
  <si>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</si>
  <si>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</si>
  <si>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</si>
  <si>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SCĂRIŞOARA</t>
  </si>
  <si>
    <t>COMUNA SCHITU</t>
  </si>
  <si>
    <t>COMUNA SEACA</t>
  </si>
  <si>
    <t>COMUNA ŞERBĂNEŞTI</t>
  </si>
  <si>
    <t>COMUNA SÂMBUREŞTI</t>
  </si>
  <si>
    <t>COMUNA SLĂTIOARA</t>
  </si>
  <si>
    <t>COMUNA ŞOPÂRLIŢA</t>
  </si>
  <si>
    <t>COMUNA SPINENI</t>
  </si>
  <si>
    <t>COMUNA SPRÂNCENATA</t>
  </si>
  <si>
    <t>COMUNA ŞTEFAN CEL MARE</t>
  </si>
  <si>
    <t>COMUNA STOENEŞTI</t>
  </si>
  <si>
    <t>COMUNA STOICĂNEŞTI</t>
  </si>
  <si>
    <t>COMUNA STREJEŞTI</t>
  </si>
  <si>
    <t>COMUNA STUDINA</t>
  </si>
  <si>
    <t>COMUNA TĂTULEŞTI</t>
  </si>
  <si>
    <t>COMUNA TESLUI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</si>
  <si>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</si>
  <si>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</si>
  <si>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</si>
  <si>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</si>
  <si>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</si>
  <si>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</si>
  <si>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VALEA MARE</t>
  </si>
  <si>
    <t>COMUNA VĂLENI</t>
  </si>
  <si>
    <t>COMUNA VERGULEASA</t>
  </si>
  <si>
    <t>COMUNA VÎLCELE</t>
  </si>
  <si>
    <t>COMUNA VIŞINA</t>
  </si>
  <si>
    <t>COMUNA VIŞINA NOUĂ</t>
  </si>
  <si>
    <t>COMUNA VITOMIREŞTI</t>
  </si>
  <si>
    <t>COMUNA VLĂDILA</t>
  </si>
  <si>
    <t>COMUNA VOINEASA</t>
  </si>
  <si>
    <t>COMUNA VULPENI</t>
  </si>
  <si>
    <t>COMUNA VULTUREŞTI</t>
  </si>
  <si>
    <t>VÂLCEA</t>
  </si>
  <si>
    <t>MUNICIPIUL RÂMNICU VÂLCEA</t>
  </si>
  <si>
    <t>MUNICIPIUL DRĂGĂŞANI</t>
  </si>
  <si>
    <t>COMUNA ALUNU</t>
  </si>
  <si>
    <t>COMUNA AMĂRĂŞTI</t>
  </si>
  <si>
    <t>COMUNA BĂRBĂTEŞTI</t>
  </si>
  <si>
    <t>COMUNA BERISLĂVEŞTI</t>
  </si>
  <si>
    <t>COMUNA BOIŞOARA</t>
  </si>
  <si>
    <t>COMUNA BUDEŞTI</t>
  </si>
  <si>
    <t>COMUNA BUJORENI</t>
  </si>
  <si>
    <t>COMUNA BUNEŞTI</t>
  </si>
  <si>
    <t>COMUNA CERNIŞOARA</t>
  </si>
  <si>
    <t>COMUNA CÎINENI</t>
  </si>
  <si>
    <t>COMUNA COPĂCENI</t>
  </si>
  <si>
    <t>COMUNA COSTEŞTI</t>
  </si>
  <si>
    <t>COMUNA CREŢENI</t>
  </si>
  <si>
    <t>COMUNA DĂEŞTI</t>
  </si>
  <si>
    <t>COMUNA DĂNICEI</t>
  </si>
  <si>
    <t>COMUNA DICULEŞTI</t>
  </si>
  <si>
    <t>COMUNA DRĂGOEŞTI</t>
  </si>
  <si>
    <t>COMUNA FĂUREŞTI</t>
  </si>
  <si>
    <t>COMUNA FÎRTĂŢEŞTI</t>
  </si>
  <si>
    <t>COMUNA FRÎNCEŞTI</t>
  </si>
  <si>
    <t>COMUNA GALICEA</t>
  </si>
  <si>
    <t>COMUNA GHIOROIU</t>
  </si>
  <si>
    <t>COMUNA GLĂVILE</t>
  </si>
  <si>
    <t>COMUNA GOLEŞTI</t>
  </si>
  <si>
    <t>COMUNA GRĂDIŞTEA</t>
  </si>
  <si>
    <t>COMUNA GUŞOENI</t>
  </si>
  <si>
    <t>COMUNA IONEŞTI</t>
  </si>
  <si>
    <t>COMUNA LĂCUSTENI</t>
  </si>
  <si>
    <t>COMUNA LĂDEŞTI</t>
  </si>
  <si>
    <t>COMUNA LALOŞU</t>
  </si>
  <si>
    <t>COMUNA LĂPUŞATA</t>
  </si>
  <si>
    <t>COMUNA LIVEZI</t>
  </si>
  <si>
    <t>COMUNA LUNGEŞTI</t>
  </si>
  <si>
    <t>COMUNA MĂCIUCA</t>
  </si>
  <si>
    <t>COMUNA MĂDULARI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</si>
  <si>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</si>
  <si>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</si>
  <si>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</si>
  <si>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</si>
  <si>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</si>
  <si>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</si>
  <si>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BĂLCESCU</t>
  </si>
  <si>
    <t>COMUNA OLANU</t>
  </si>
  <si>
    <t>COMUNA ORLEŞTI</t>
  </si>
  <si>
    <t>COMUNA OTEŞANI</t>
  </si>
  <si>
    <t>COMUNA PĂUŞEŞTI</t>
  </si>
  <si>
    <t>COMUNA PĂUSEŞTI-MĂGLAŞI</t>
  </si>
  <si>
    <t>COMUNA PERIŞANI</t>
  </si>
  <si>
    <t>COMUNA PESCEANA</t>
  </si>
  <si>
    <t>COMUNA PIETRARI</t>
  </si>
  <si>
    <t>COMUNA POPEŞTI</t>
  </si>
  <si>
    <t>COMUNA PRUNDENI</t>
  </si>
  <si>
    <t>COMUNA RACOVIŢA</t>
  </si>
  <si>
    <t>COMUNA ROEŞTI</t>
  </si>
  <si>
    <t>COMUNA ROŞIILE</t>
  </si>
  <si>
    <t>COMUNA RUNCU</t>
  </si>
  <si>
    <t>COMUNA SĂLĂTRUCEL</t>
  </si>
  <si>
    <t>COMUNA SCUNDU</t>
  </si>
  <si>
    <t>COMUNA SINEŞTI</t>
  </si>
  <si>
    <t>COMUNA ŞIRINEASA</t>
  </si>
  <si>
    <t>COMUNA STĂNEŞTI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</si>
  <si>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</si>
  <si>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</si>
  <si>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</si>
  <si>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</si>
  <si>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</si>
  <si>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</si>
  <si>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</si>
  <si>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TOMŞANI</t>
  </si>
  <si>
    <t>COMUNA VAIDEENI</t>
  </si>
  <si>
    <t>COMUNA VLĂDEŞTI</t>
  </si>
  <si>
    <t>COMUNA VOICEŞTI</t>
  </si>
  <si>
    <t>COMUNA ZĂTRENI</t>
  </si>
  <si>
    <t>VRANCEA</t>
  </si>
  <si>
    <t>TULCEA</t>
  </si>
  <si>
    <t>MUNICIPIUL TULCEA</t>
  </si>
  <si>
    <t>COMUNA BAIA</t>
  </si>
  <si>
    <t>COMUNA BEIDAUD</t>
  </si>
  <si>
    <t>COMUNA BEŞTEPE</t>
  </si>
  <si>
    <t>COMUNA C.A. ROSETTI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</si>
  <si>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</si>
  <si>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</si>
  <si>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</si>
  <si>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</si>
  <si>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</si>
  <si>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</si>
  <si>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</si>
  <si>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</si>
  <si>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</si>
  <si>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DOROBANŢU</t>
  </si>
  <si>
    <t>COMUNA FRECĂŢEI</t>
  </si>
  <si>
    <t>COMUNA HAMCEARCA</t>
  </si>
  <si>
    <t>COMUNA HORIA</t>
  </si>
  <si>
    <t>COMUNA I.C.BRĂTIANU</t>
  </si>
  <si>
    <t>COMUNA JIJILA</t>
  </si>
  <si>
    <t>COMUNA JURILOVCA</t>
  </si>
  <si>
    <t>COMUNA LUNCAVIŢA</t>
  </si>
  <si>
    <t>COMUNA MAHMUDIA</t>
  </si>
  <si>
    <t>COMUNA MALIUC</t>
  </si>
  <si>
    <t>COMUNA MIHAI BRAVU</t>
  </si>
  <si>
    <t>COMUNA MURIGHIOL</t>
  </si>
  <si>
    <t>COMUNA NALBANT</t>
  </si>
  <si>
    <t>COMUNA NICULIŢEL</t>
  </si>
  <si>
    <t>COMUNA NUFĂRU</t>
  </si>
  <si>
    <t>COMUNA OSTROV</t>
  </si>
  <si>
    <t>COMUNA PARDINA</t>
  </si>
  <si>
    <t>COMUNA PECENEAGA</t>
  </si>
  <si>
    <t>COMUNA SARICHIOI</t>
  </si>
  <si>
    <t>COMUNA SFÎNTU GHEORGHE</t>
  </si>
  <si>
    <t>COMUNA SLAVA CERCHEZĂ</t>
  </si>
  <si>
    <t>COMUNA SMÂRDAN</t>
  </si>
  <si>
    <t>COMUNA SOMOVA</t>
  </si>
  <si>
    <t>COMUNA STEJARU</t>
  </si>
  <si>
    <t>COMUNA TOPOLOG</t>
  </si>
  <si>
    <t>COMUNA TURCOAIA</t>
  </si>
  <si>
    <t>COMUNA VĂCĂRENI</t>
  </si>
  <si>
    <t>COMUNA VALEA NUCARILOR</t>
  </si>
  <si>
    <t>COMUNA VALEA TEILOR</t>
  </si>
  <si>
    <t>TELEORMAN</t>
  </si>
  <si>
    <t>MUNICIPIUL ALEXANDRIA</t>
  </si>
  <si>
    <t>MUNICIPIUL ROŞIORI DE VEDE</t>
  </si>
  <si>
    <t>MUNICIPIUL TURNU MĂGURELE</t>
  </si>
  <si>
    <t>COMUNA BALACI</t>
  </si>
  <si>
    <t>COMUNA BĂBĂIŢA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</si>
  <si>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</si>
  <si>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</si>
  <si>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</si>
  <si>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</si>
  <si>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</si>
  <si>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</si>
  <si>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</si>
  <si>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BUJORU</t>
  </si>
  <si>
    <t>COMUNA BUZESCU</t>
  </si>
  <si>
    <t>COMUNA CĂLINEŞTI</t>
  </si>
  <si>
    <t>COMUNA CĂLMĂŢUIU</t>
  </si>
  <si>
    <t>COMUNA CĂLMĂŢUIU DE SUS</t>
  </si>
  <si>
    <t>COMUNA CERVENIA</t>
  </si>
  <si>
    <t>COMUNA CIOLĂNEŞTI</t>
  </si>
  <si>
    <t>COMUNA CIUPERCENI</t>
  </si>
  <si>
    <t>COMUNA CONŢEŞTI</t>
  </si>
  <si>
    <t>COMUNA COSMEŞTI</t>
  </si>
  <si>
    <t>COMUNA CRÂNGENI</t>
  </si>
  <si>
    <t>COMUNA CRÂNGU</t>
  </si>
  <si>
    <t>COMUNA CREVENICU</t>
  </si>
  <si>
    <t>COMUNA DIDEŞTI</t>
  </si>
  <si>
    <t>COMUNA DOBROTEŞTI</t>
  </si>
  <si>
    <t>COMUNA DRACEA</t>
  </si>
  <si>
    <t>COMUNA DRĂCŞENEI</t>
  </si>
  <si>
    <t>COMUNA DRĂGĂNEŞTI DE VEDE</t>
  </si>
  <si>
    <t>COMUNA DRĂGĂNEŞTI-VLAŞCA</t>
  </si>
  <si>
    <t>COMUNA FRĂSINET</t>
  </si>
  <si>
    <t>COMUNA FRUMOASA</t>
  </si>
  <si>
    <t>COMUNA FURCULEŞTI</t>
  </si>
  <si>
    <t>COMUNA GĂLĂTENI</t>
  </si>
  <si>
    <t>COMUNA GRATIA</t>
  </si>
  <si>
    <t>COMUNA ISLAZ</t>
  </si>
  <si>
    <t>COMUNA LISA</t>
  </si>
  <si>
    <t>COMUNA LIŢA</t>
  </si>
  <si>
    <t>COMUNA LUNCA</t>
  </si>
  <si>
    <t>COMUNA MAVRODIN</t>
  </si>
  <si>
    <t>COMUNA MĂGURA</t>
  </si>
  <si>
    <t>COMUNA MĂLDĂENI</t>
  </si>
  <si>
    <t>COMUNA MÂRZĂNEŞTI</t>
  </si>
  <si>
    <t>COMUNA MERENI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</si>
  <si>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</si>
  <si>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</si>
  <si>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</si>
  <si>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</si>
  <si>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</si>
  <si>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</si>
  <si>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</si>
  <si>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</si>
  <si>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</si>
  <si>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PIETROŞANI</t>
  </si>
  <si>
    <t>COMUNA PLOPII-SLĂVITEŞTI</t>
  </si>
  <si>
    <t>COMUNA PLOSCA</t>
  </si>
  <si>
    <t>COMUNA POENI</t>
  </si>
  <si>
    <t>COMUNA POROSCHIA</t>
  </si>
  <si>
    <t>COMUNA PURANI</t>
  </si>
  <si>
    <t>COMUNA PUTINEIU</t>
  </si>
  <si>
    <t>COMUNA RĂDOIEŞTI</t>
  </si>
  <si>
    <t>COMUNA RĂSMIREŞTI</t>
  </si>
  <si>
    <t>COMUNA SAELELE</t>
  </si>
  <si>
    <t>COMUNA SĂCENI</t>
  </si>
  <si>
    <t>COMUNA SÂRBENI</t>
  </si>
  <si>
    <t>COMUNA SCRIOAŞTEA</t>
  </si>
  <si>
    <t>COMUNA SCURTU MARE</t>
  </si>
  <si>
    <t>COMUNA SEGARCEA-VALE</t>
  </si>
  <si>
    <t>COMUNA SFINŢEŞTI</t>
  </si>
  <si>
    <t>COMUNA SILIŞTEA</t>
  </si>
  <si>
    <t>COMUNA SILIŞTEA-GUMEŞTI</t>
  </si>
  <si>
    <t>COMUNA SLOBOZIA MÂNDRA</t>
  </si>
  <si>
    <t>COMUNA SMÂRDIOASA</t>
  </si>
  <si>
    <t>COMUNA SUHAIA</t>
  </si>
  <si>
    <t>COMUNA ŞTOROBĂNEASA</t>
  </si>
  <si>
    <t>COMUNA TALPA</t>
  </si>
  <si>
    <t>COMUNA TĂTĂRĂŞTII DE JOS</t>
  </si>
  <si>
    <t>COMUNA TĂTĂRĂŞTII DE SUS</t>
  </si>
  <si>
    <t>COMUNA TRIVALEA-MOŞTENI</t>
  </si>
  <si>
    <t>COMUNA TROIANUL</t>
  </si>
  <si>
    <t>COMUNA ŢIGĂNEŞTI</t>
  </si>
  <si>
    <t>COMUNA UDA-CLOCOCIOV</t>
  </si>
  <si>
    <t>COMUNA VÂRTOAPE</t>
  </si>
  <si>
    <t>COMUNA VEDEA</t>
  </si>
  <si>
    <t>COMUNA VIIŞOARA</t>
  </si>
  <si>
    <t>COMUNA VITĂNEŞTI</t>
  </si>
  <si>
    <t>COMUNA ZÂMBREASCA</t>
  </si>
  <si>
    <t>MUREȘ</t>
  </si>
  <si>
    <t>MUNICIPIUL TÂRGU MUREŞ</t>
  </si>
  <si>
    <t>MUNICIPIUL REGHIN</t>
  </si>
  <si>
    <t>MUNICIPIUL SIGHIŞOARA</t>
  </si>
  <si>
    <t>MUNICIPIUL TÂRNĂVENI</t>
  </si>
  <si>
    <t>VASLUI</t>
  </si>
  <si>
    <t>MUNICIPIUL BÂRLAD</t>
  </si>
  <si>
    <t>MUNICIPIUL VASLUI</t>
  </si>
  <si>
    <t>MUNICIPIUL HUȘI</t>
  </si>
  <si>
    <t>COMUNA AL. VLAHUȚĂ</t>
  </si>
  <si>
    <t>COMUNA ARSURA</t>
  </si>
  <si>
    <t>COMUNA BANCA</t>
  </si>
  <si>
    <t>COMUNA BĂCANI</t>
  </si>
  <si>
    <t>COMUNA BĂCEȘTI</t>
  </si>
  <si>
    <t>COMUNA BEREZENI</t>
  </si>
  <si>
    <t>COMUNA BLĂGEȘTI</t>
  </si>
  <si>
    <t>COMUNA BOGDĂNEȘTI</t>
  </si>
  <si>
    <t>COMUNA BOGDĂNIȚA</t>
  </si>
  <si>
    <t>COMUNA BOȚEȘTI</t>
  </si>
  <si>
    <t>COMUNA BUNEȘTI-AVEREȘTI</t>
  </si>
  <si>
    <t>COMUNA CIOCANI</t>
  </si>
  <si>
    <t>COMUNA CODĂEȘTI</t>
  </si>
  <si>
    <t>COMUNA COROIEȘTI</t>
  </si>
  <si>
    <t>COMUNA CREȚEȘTI</t>
  </si>
  <si>
    <t>COMUNA DĂNEȘTI</t>
  </si>
  <si>
    <t>COMUNA DELEȘTI</t>
  </si>
  <si>
    <t>COMUNA DIMITRIE-CANTEMIR</t>
  </si>
  <si>
    <t>COMUNA DODEȘTI</t>
  </si>
  <si>
    <t>COMUNA DRAGOMIREȘTI</t>
  </si>
  <si>
    <t>COMUNA DRÂNCENI</t>
  </si>
  <si>
    <t>COMUNA DUDA-EPURENI</t>
  </si>
  <si>
    <t>COMUNA EPURENI</t>
  </si>
  <si>
    <t>COMUNA FĂLCIU</t>
  </si>
  <si>
    <t>COMUNA FEREȘTI</t>
  </si>
  <si>
    <t>COMUNA FRUNTIȘENI</t>
  </si>
  <si>
    <t>COMUNA GĂGEȘTI</t>
  </si>
  <si>
    <t>COMUNA GÂRCENI</t>
  </si>
  <si>
    <t>COMUNA GHERGHEȘTI</t>
  </si>
  <si>
    <t>COMUNA HOCENI</t>
  </si>
  <si>
    <t>COMUNA IANA</t>
  </si>
  <si>
    <t>COMUNA IBĂNEȘTI</t>
  </si>
  <si>
    <t>COMUNA IVĂNEȘTI</t>
  </si>
  <si>
    <t>COMUNA IVEȘTI</t>
  </si>
  <si>
    <t>COMUNA LAZA</t>
  </si>
  <si>
    <t>COMUNA LIPOVĂȚ</t>
  </si>
  <si>
    <t>COMUNA LUNCA BANULUI</t>
  </si>
  <si>
    <t>COMUNA MĂLUȘTENI</t>
  </si>
  <si>
    <t>COMUNA MICLEȘTI</t>
  </si>
  <si>
    <t>COMUNA MUNTENII DE JOS</t>
  </si>
  <si>
    <t>COMUNA MUNTENII DE SUS</t>
  </si>
  <si>
    <t>COMUNA OLTENEȘTI</t>
  </si>
  <si>
    <t>COMUNA OȘEȘTI</t>
  </si>
  <si>
    <t>COMUNA PĂDURENI</t>
  </si>
  <si>
    <t>COMUNA PERIENI</t>
  </si>
  <si>
    <t>COMUNA POCHIDIA</t>
  </si>
  <si>
    <t>COMUNA POGANA</t>
  </si>
  <si>
    <t>COMUNA POGONEȘTI</t>
  </si>
  <si>
    <t>COMUNA POIENEȘTI</t>
  </si>
  <si>
    <t>COMUNA PUIEȘTI</t>
  </si>
  <si>
    <t>COMUNA PUNGEȘTI</t>
  </si>
  <si>
    <t>COMUNA PUȘCAȘI</t>
  </si>
  <si>
    <t>COMUNA RAFAILA</t>
  </si>
  <si>
    <t>COMUNA REBRICEA</t>
  </si>
  <si>
    <t>COMUNA ROȘIEȘTI</t>
  </si>
  <si>
    <t>COMUNA SOLEȘTI</t>
  </si>
  <si>
    <t>COMUNA STĂNILEȘTI</t>
  </si>
  <si>
    <t>COMUNA ȘTEFAN CEL MARE</t>
  </si>
  <si>
    <t>COMUNA ȘULETEA</t>
  </si>
  <si>
    <t>COMUNA TANACU</t>
  </si>
  <si>
    <t>COMUNA TĂCUTA</t>
  </si>
  <si>
    <t>COMUNA TĂTĂRĂNI</t>
  </si>
  <si>
    <t>COMUNA TUTOVA</t>
  </si>
  <si>
    <t>COMUNA VETRIȘOAIA</t>
  </si>
  <si>
    <t>COMUNA VIIȘOARA</t>
  </si>
  <si>
    <t>COMUNA VINDEREI</t>
  </si>
  <si>
    <t>COMUNA VULTUREȘTI</t>
  </si>
  <si>
    <t>COMUNA VUTCANI</t>
  </si>
  <si>
    <t>COMUNA ZĂPODENI</t>
  </si>
  <si>
    <t>COMUNA ZORLENI</t>
  </si>
  <si>
    <t>SUCEAVA</t>
  </si>
  <si>
    <t>MUNICIPIUL CÂMPULUNG MOLDOVENESC</t>
  </si>
  <si>
    <t>MUNICIPIUL FĂLTICENI</t>
  </si>
  <si>
    <t>MUNICIPIUL RĂDĂUŢI</t>
  </si>
  <si>
    <t>MUNICIPIUL VATRA DORNEI</t>
  </si>
  <si>
    <t>MUNICIPIUL SUCEAVA</t>
  </si>
  <si>
    <t>COMUNA ARBORE</t>
  </si>
  <si>
    <t>COMUNA BĂLĂCEANA</t>
  </si>
  <si>
    <t>COMUNA BĂLCĂUŢI</t>
  </si>
  <si>
    <t>COMUNA BERCHIŞEŞTI</t>
  </si>
  <si>
    <t>COMUNA BILCA</t>
  </si>
  <si>
    <t>COMUNA BOGDĂNEŞTI</t>
  </si>
  <si>
    <t>COMUNA BOROAIA</t>
  </si>
  <si>
    <t>COMUNA BOSANCI</t>
  </si>
  <si>
    <t>COMUNA BOTOŞANA</t>
  </si>
  <si>
    <t>COMUNA BREAZA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</si>
  <si>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</si>
  <si>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</si>
  <si>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</si>
  <si>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</si>
  <si>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</si>
  <si>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</si>
  <si>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</si>
  <si>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CIOCĂNEŞTI</t>
  </si>
  <si>
    <t>COMUNA COMĂNEŞTI</t>
  </si>
  <si>
    <t>COMUNA CORNU LUNCII</t>
  </si>
  <si>
    <t>COMUNA COŞNA</t>
  </si>
  <si>
    <t>COMUNA CRUCEA</t>
  </si>
  <si>
    <t>COMUNA DĂRMĂNEŞTI</t>
  </si>
  <si>
    <t>COMUNA DOLHEŞTI</t>
  </si>
  <si>
    <t>COMUNA DORNA CANDRENILOR</t>
  </si>
  <si>
    <t>COMUNA DORNA-ARINI</t>
  </si>
  <si>
    <t>COMUNA DORNEŞTI</t>
  </si>
  <si>
    <t>COMUNA DRĂGOIEŞTI</t>
  </si>
  <si>
    <t>COMUNA DRĂGUŞENI</t>
  </si>
  <si>
    <t>COMUNA DUMBRĂVENI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</si>
  <si>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</si>
  <si>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</si>
  <si>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</si>
  <si>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</si>
  <si>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</si>
  <si>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</si>
  <si>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</si>
  <si>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</si>
  <si>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</si>
  <si>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</si>
  <si>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</si>
  <si>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</si>
  <si>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</si>
  <si>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</si>
  <si>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IACOBENI</t>
  </si>
  <si>
    <t>COMUNA IASLOVĂŢ</t>
  </si>
  <si>
    <t>COMUNA ILIŞEŞTI</t>
  </si>
  <si>
    <t>COMUNA IPOTEŞTI</t>
  </si>
  <si>
    <t>COMUNA IZVOARELE SUCEVEI</t>
  </si>
  <si>
    <t>COMUNA MARGINEA</t>
  </si>
  <si>
    <t>COMUNA MĂLINI</t>
  </si>
  <si>
    <t>COMUNA MĂNĂSTIREA HUMORULUI</t>
  </si>
  <si>
    <t>COMUNA MITOCU DRAGOMIRNEI</t>
  </si>
  <si>
    <t>COMUNA MOARA</t>
  </si>
  <si>
    <t>COMUNA MOLDOVA-SULIŢA</t>
  </si>
  <si>
    <t>COMUNA MOLDOVIŢA</t>
  </si>
  <si>
    <t>COMUNA MUŞENIŢA</t>
  </si>
  <si>
    <t>COMUNA OSTRA</t>
  </si>
  <si>
    <t>COMUNA PANACI</t>
  </si>
  <si>
    <t>COMUNA PĂLTINOASA</t>
  </si>
  <si>
    <t>COMUNA PÂRTEŞTII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</si>
  <si>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</si>
  <si>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</si>
  <si>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</si>
  <si>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</si>
  <si>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</si>
  <si>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</si>
  <si>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</si>
  <si>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</si>
  <si>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SADOVA</t>
  </si>
  <si>
    <t>COMUNA SATU MARE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</si>
  <si>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</si>
  <si>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</si>
  <si>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</si>
  <si>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</si>
  <si>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</si>
  <si>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</si>
  <si>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ŞARU DORNEI</t>
  </si>
  <si>
    <t>COMUNA ŞCHEIA</t>
  </si>
  <si>
    <t>COMUNA ŞERBĂUŢI</t>
  </si>
  <si>
    <t>COMUNA TODIREŞTI</t>
  </si>
  <si>
    <t>COMUNA UDEŞTI</t>
  </si>
  <si>
    <t>COMUNA ULMA</t>
  </si>
  <si>
    <t>COMUNA VAMA</t>
  </si>
  <si>
    <t>COMUNA VICOVU DE JOS</t>
  </si>
  <si>
    <t>COMUNA VOITINEL</t>
  </si>
  <si>
    <t>COMUNA VOLOVĂŢ</t>
  </si>
  <si>
    <t>COMUNA VADU MOLDOVEI</t>
  </si>
  <si>
    <t>COMUNA VALEA MOLDOVEI</t>
  </si>
  <si>
    <t>COMUNA VATRA MOLDOVIŢEI</t>
  </si>
  <si>
    <t>COMUNA VEREŞTI</t>
  </si>
  <si>
    <t>COMUNA ZAMOSTEA</t>
  </si>
  <si>
    <t>COMUNA ZVORIŞTEA</t>
  </si>
  <si>
    <t>NEAMȚ</t>
  </si>
  <si>
    <t>MUNICIPIUL PIATRA-NEAMŢ</t>
  </si>
  <si>
    <t>MUNICIPIUL ROMAN</t>
  </si>
  <si>
    <t>COMUNA AGAPIA</t>
  </si>
  <si>
    <t>COMUNA ALEXANDRU CEL BUN</t>
  </si>
  <si>
    <t>COMUNA BAHNA</t>
  </si>
  <si>
    <t>COMUNA BÂRGĂUANI</t>
  </si>
  <si>
    <t>COMUNA BĂLŢĂTEŞTI</t>
  </si>
  <si>
    <t>COMUNA BICAZ-CHEI</t>
  </si>
  <si>
    <t>COMUNA BICAZU ARDELEAN</t>
  </si>
  <si>
    <t>COMUNA BODEŞTI</t>
  </si>
  <si>
    <t>COMUNA BOGHICEA</t>
  </si>
  <si>
    <t>COMUNA BORCA</t>
  </si>
  <si>
    <t>COMUNA BORLEŞTI</t>
  </si>
  <si>
    <t>COMUNA BOTEŞTI</t>
  </si>
  <si>
    <t>COMUNA BOZIENI</t>
  </si>
  <si>
    <t>COMUNA BIRA</t>
  </si>
  <si>
    <t>COMUNA BRUSTURI</t>
  </si>
  <si>
    <t>COMUNA CÂNDEŞTI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</si>
  <si>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</si>
  <si>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</si>
  <si>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</si>
  <si>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</si>
  <si>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</si>
  <si>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</si>
  <si>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</si>
  <si>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</si>
  <si>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DRĂGĂNEŞTI</t>
  </si>
  <si>
    <t>COMUNA DRAGOMIREŞTI</t>
  </si>
  <si>
    <t>COMUNA DULCEŞTI</t>
  </si>
  <si>
    <t>COMUNA DUMBRAVA ROŞIE</t>
  </si>
  <si>
    <t>COMUNA FARCAŞA</t>
  </si>
  <si>
    <t>COMUNA FĂUREI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</si>
  <si>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</si>
  <si>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</si>
  <si>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</si>
  <si>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</si>
  <si>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</si>
  <si>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</si>
  <si>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</si>
  <si>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</si>
  <si>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ICUŞEŞTI</t>
  </si>
  <si>
    <t>COMUNA ION CREANGĂ</t>
  </si>
  <si>
    <t>COMUNA MĂRGINENI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</si>
  <si>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</si>
  <si>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</si>
  <si>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</si>
  <si>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</si>
  <si>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</si>
  <si>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</si>
  <si>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</si>
  <si>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</si>
  <si>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</si>
  <si>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</si>
  <si>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</si>
  <si>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</si>
  <si>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RĂZBOIENI</t>
  </si>
  <si>
    <t>COMUNA ROMÂNI</t>
  </si>
  <si>
    <t>COMUNA SĂBĂOANI</t>
  </si>
  <si>
    <t>COMUNA SAGNA</t>
  </si>
  <si>
    <t>COMUNA SĂVINEŞTI</t>
  </si>
  <si>
    <t>COMUNA SECUIENI</t>
  </si>
  <si>
    <t>COMUNA STĂNIŢA</t>
  </si>
  <si>
    <t>COMUNA TARCĂU</t>
  </si>
  <si>
    <t>COMUNA TAŞCA</t>
  </si>
  <si>
    <t>COMUNA TAZLĂU</t>
  </si>
  <si>
    <t>COMUNA TĂMĂŞENI</t>
  </si>
  <si>
    <t>COMUNA TIMIŞEŞTI</t>
  </si>
  <si>
    <t>COMUNA TRIFEŞTI</t>
  </si>
  <si>
    <t>COMUNA TUPILAŢI</t>
  </si>
  <si>
    <t>COMUNA ŢIBUCANI</t>
  </si>
  <si>
    <t>COMUNA URECHENI</t>
  </si>
  <si>
    <t>COMUNA VALEA URSULUI</t>
  </si>
  <si>
    <t>COMUNA VÂNĂTORI-NEAMŢ</t>
  </si>
  <si>
    <t>COMUNA ZĂNEŞTI</t>
  </si>
  <si>
    <t>MUNICIPIUL TIMIŞOARA</t>
  </si>
  <si>
    <t>MUNICIPIUL LUGOJ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</si>
  <si>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</si>
  <si>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</si>
  <si>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</si>
  <si>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</si>
  <si>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</si>
  <si>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</si>
  <si>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</si>
  <si>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</si>
  <si>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</si>
  <si>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</si>
  <si>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</si>
  <si>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</si>
  <si>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</si>
  <si>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BUCOVĂŢ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</si>
  <si>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</si>
  <si>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</si>
  <si>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</si>
  <si>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</si>
  <si>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</si>
  <si>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</si>
  <si>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</si>
  <si>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</si>
  <si>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</si>
  <si>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</si>
  <si>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</si>
  <si>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</si>
  <si>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</si>
  <si>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DUMBRĂVIŢA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</si>
  <si>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</si>
  <si>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</si>
  <si>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</si>
  <si>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</si>
  <si>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</si>
  <si>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</si>
  <si>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</si>
  <si>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</si>
  <si>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</si>
  <si>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</si>
  <si>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</si>
  <si>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</si>
  <si>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</si>
  <si>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</si>
  <si>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</si>
  <si>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</si>
  <si>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</si>
  <si>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</si>
  <si>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MARGINA</t>
  </si>
  <si>
    <t>COMUNA MAŞLOC</t>
  </si>
  <si>
    <t>COMUNA MĂNĂŞTIUR</t>
  </si>
  <si>
    <t>COMUNA MORAVIŢA</t>
  </si>
  <si>
    <t>COMUNA MOŞNIŢA NOUĂ</t>
  </si>
  <si>
    <t>COMUNA NĂDRAG</t>
  </si>
  <si>
    <t>COMUNA NIŢCHIDORF</t>
  </si>
  <si>
    <t>COMUNA OHABA LUNGĂ</t>
  </si>
  <si>
    <t>COMUNA ORŢIŞOARA</t>
  </si>
  <si>
    <t>COMUNA OTELEC</t>
  </si>
  <si>
    <t>COMUNA PARŢA</t>
  </si>
  <si>
    <t>COMUNA PECIU NOU</t>
  </si>
  <si>
    <t>COMUNA PERIAM</t>
  </si>
  <si>
    <t>COMUNA PESAC</t>
  </si>
  <si>
    <t>COMUNA PIETROASA</t>
  </si>
  <si>
    <t>COMUNA PIŞCHIA</t>
  </si>
  <si>
    <t>COMUNA REMETEA MARE</t>
  </si>
  <si>
    <t>COMUNA SACOŞU TURCESC</t>
  </si>
  <si>
    <t>COMUNA SARAVALE</t>
  </si>
  <si>
    <t>COMUNA SATCHINEZ</t>
  </si>
  <si>
    <t>COMUNA SĂCĂLAZ</t>
  </si>
  <si>
    <t>COMUNA SÂNANDREI</t>
  </si>
  <si>
    <t>COMUNA SÂNMIHAIU ROMÂN</t>
  </si>
  <si>
    <t>COMUNA SÂNPETRU MARE</t>
  </si>
  <si>
    <t>COMUNA SECAŞ</t>
  </si>
  <si>
    <t>COMUNA ŞAG</t>
  </si>
  <si>
    <t>COMUNA ŞANDRA</t>
  </si>
  <si>
    <t>COMUNA ŞTIUCA</t>
  </si>
  <si>
    <t>COMUNA TEREMIA MARE</t>
  </si>
  <si>
    <t>COMUNA TOMEŞTI</t>
  </si>
  <si>
    <t>COMUNA TOMNATIC</t>
  </si>
  <si>
    <t>COMUNA TOPOLOVĂŢU MARE</t>
  </si>
  <si>
    <t>COMUNA TORMAC</t>
  </si>
  <si>
    <t>COMUNA TRAIAN VUIA</t>
  </si>
  <si>
    <t>COMUNA UIVAR</t>
  </si>
  <si>
    <t>COMUNA VARIAŞ</t>
  </si>
  <si>
    <t>COMUNA VĂLCANI</t>
  </si>
  <si>
    <t>COMUNA VICTOR VLAD DELAMARINA</t>
  </si>
  <si>
    <t>COMUNA VOITEG</t>
  </si>
  <si>
    <t>MUNICIPIUL ZĂLAU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</si>
  <si>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</si>
  <si>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</si>
  <si>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</si>
  <si>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</si>
  <si>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</si>
  <si>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</si>
  <si>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</si>
  <si>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</si>
  <si>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</si>
  <si>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BUCIUMI</t>
  </si>
  <si>
    <t>COMUNA CAMĂR</t>
  </si>
  <si>
    <t>COMUNA CARASTELEC</t>
  </si>
  <si>
    <t>COMUNA CHIEŞD</t>
  </si>
  <si>
    <t>COMUNA CIZER</t>
  </si>
  <si>
    <t>COMUNA COŞEIU</t>
  </si>
  <si>
    <t>COMUNA CRASNA</t>
  </si>
  <si>
    <t>COMUNA CREACA</t>
  </si>
  <si>
    <t>COMUNA CRISTOLŢ</t>
  </si>
  <si>
    <t>COMUNA CRIŞENI</t>
  </si>
  <si>
    <t>COMUNA CUZĂPLAC</t>
  </si>
  <si>
    <t>COMUNA DOBRIN</t>
  </si>
  <si>
    <t>COMUNA DRAGU</t>
  </si>
  <si>
    <t>COMUNA FILDU DE JOS</t>
  </si>
  <si>
    <t>COMUNA GÎLGĂU</t>
  </si>
  <si>
    <t>COMUNA GÎRBOU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</si>
  <si>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</si>
  <si>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</si>
  <si>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</si>
  <si>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</si>
  <si>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</si>
  <si>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</si>
  <si>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</si>
  <si>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LOZNA</t>
  </si>
  <si>
    <t>COMUNA MARCA</t>
  </si>
  <si>
    <t>COMUNA MĂERIŞTE</t>
  </si>
  <si>
    <t>COMUNA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</si>
  <si>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</si>
  <si>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</si>
  <si>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</si>
  <si>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</si>
  <si>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</si>
  <si>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</si>
  <si>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</si>
  <si>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</si>
  <si>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SĂLĂŢIG</t>
  </si>
  <si>
    <t>COMUNA SÂG</t>
  </si>
  <si>
    <t>COMUNA SÎNMIHAIU                                                                                                                                                                                                                                                                                                                                                                                                                                                                                                                                                                                                                                                                                                                                                                                                                                                                                                                                                                                                                                                                                                                                                                                                                                                                                                                                                                                                                                                                                                                                                                                                                ALMAŞULUI</t>
  </si>
  <si>
    <t>COMUNA SOMEŞ-ODORHEI</t>
  </si>
  <si>
    <t>COMUNA SURDUC</t>
  </si>
  <si>
    <t>COMUNA ŞAMŞUD</t>
  </si>
  <si>
    <t>COMUNA ŞĂRMĂŞAG</t>
  </si>
  <si>
    <t>COMUNA ŞIMIŞNA</t>
  </si>
  <si>
    <t>COMUNA TREZNEA</t>
  </si>
  <si>
    <t>COMUNA VALCĂU DE JOS</t>
  </si>
  <si>
    <t>COMUNA VÂRŞOLŢ</t>
  </si>
  <si>
    <t>COMUNA ZALHA</t>
  </si>
  <si>
    <t>COMUNA ZIMBOR</t>
  </si>
  <si>
    <t>MUNICIPIUL BAIA MARE</t>
  </si>
  <si>
    <t>MUNICIPIUL SIGHETU MARMAŢIEI</t>
  </si>
  <si>
    <t>ORAS ŞOMCUTA MARE</t>
  </si>
  <si>
    <t>ILFOV</t>
  </si>
  <si>
    <t>MUNICIPIUL BUCUREȘTI</t>
  </si>
  <si>
    <t>SECTORUL 1</t>
  </si>
  <si>
    <t>SECTORUL 2</t>
  </si>
  <si>
    <t>SECTORUL 3</t>
  </si>
  <si>
    <t>SECTORUL 4</t>
  </si>
  <si>
    <t>SECTORUL 5</t>
  </si>
  <si>
    <t>SECTORUL 6</t>
  </si>
  <si>
    <t xml:space="preserve">COMUNA 1 DECEMBRIE </t>
  </si>
  <si>
    <t xml:space="preserve">COMUNA ALBAC </t>
  </si>
  <si>
    <t>COMUNA ALMAȘU MARE</t>
  </si>
  <si>
    <t>COMUNA ARIEȘENI</t>
  </si>
  <si>
    <t>COMUNA AVRAM IANCU</t>
  </si>
  <si>
    <t>COMUNA BERGHIN</t>
  </si>
  <si>
    <t>COMUNA BISTRA</t>
  </si>
  <si>
    <t>COMUNA BLANDIANA</t>
  </si>
  <si>
    <t>COMUNA BUCERDEA GRÂNOASĂ</t>
  </si>
  <si>
    <t>COMUNA BUCIUM</t>
  </si>
  <si>
    <t>COMUNA CÂLNIC</t>
  </si>
  <si>
    <t>COMUNA CENADE</t>
  </si>
  <si>
    <t>COMUNA CERGĂU</t>
  </si>
  <si>
    <t>COMUNA CERU BĂCĂINȚI</t>
  </si>
  <si>
    <t>COMUNA CETATEA DE BALTĂ</t>
  </si>
  <si>
    <t>COMUNA CIUGUD</t>
  </si>
  <si>
    <t>COMUNA CIURULEASA</t>
  </si>
  <si>
    <t>COMUNA CRĂCIUNELUL DE JOS</t>
  </si>
  <si>
    <t>COMUNA CRICĂU</t>
  </si>
  <si>
    <t>COMUNA CUT</t>
  </si>
  <si>
    <t>COMUNA DAIA ROMÂNĂ</t>
  </si>
  <si>
    <t>COMUNA DOȘTAT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</si>
  <si>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</si>
  <si>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</si>
  <si>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</si>
  <si>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</si>
  <si>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</si>
  <si>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</si>
  <si>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</si>
  <si>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</si>
  <si>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</si>
  <si>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LOPADEA NOUĂ</t>
  </si>
  <si>
    <t>COMUNA LUNCA MUREȘULUI</t>
  </si>
  <si>
    <t>COMUNA LUPȘA</t>
  </si>
  <si>
    <t>COMUNA METEȘ</t>
  </si>
  <si>
    <t>COMUNA MIHALȚ</t>
  </si>
  <si>
    <t>COMUNA MIRĂSLĂU</t>
  </si>
  <si>
    <t>COMUNA MOGOȘ</t>
  </si>
  <si>
    <t>COMUNA NOȘLAC</t>
  </si>
  <si>
    <t>COMUNA OCOLIȘ</t>
  </si>
  <si>
    <t>COMUNA OHABA</t>
  </si>
  <si>
    <t>COMUNA PIANU</t>
  </si>
  <si>
    <t>COMUNA POIANA VADULUI</t>
  </si>
  <si>
    <t>COMUNA PONOR</t>
  </si>
  <si>
    <t>COMUNA POȘAGA</t>
  </si>
  <si>
    <t>COMUNA RĂDEȘTI</t>
  </si>
  <si>
    <t>COMUNA RÂMEȚ</t>
  </si>
  <si>
    <t>COMUNA RIMETEA</t>
  </si>
  <si>
    <t>COMUNA ROȘIA DE SECAȘ</t>
  </si>
  <si>
    <t>COMUNA ROȘIA MONTANĂ</t>
  </si>
  <si>
    <t>COMUNA SĂLCIUA</t>
  </si>
  <si>
    <t>COMUNA SĂLIȘTEA</t>
  </si>
  <si>
    <t>COMUNA SĂSCIORI</t>
  </si>
  <si>
    <t>COMUNA SÂNCEL</t>
  </si>
  <si>
    <t>COMUNA SÂNTIMBRU</t>
  </si>
  <si>
    <t>COMUNA SCĂRIȘOARA</t>
  </si>
  <si>
    <t>COMUNA SOHODOL</t>
  </si>
  <si>
    <t>COMUNA STREMȚ</t>
  </si>
  <si>
    <t>COMUNA ȘIBOT</t>
  </si>
  <si>
    <t>COMUNA ȘONA</t>
  </si>
  <si>
    <t>COMUNA ȘPRING</t>
  </si>
  <si>
    <t>COMUNA ȘUGAG</t>
  </si>
  <si>
    <t>COMUNA UNIREA</t>
  </si>
  <si>
    <t>COMUNA VADU MOȚILOR</t>
  </si>
  <si>
    <t>COMUNA VALEA LUNGĂ</t>
  </si>
  <si>
    <t>COMUNA VIDRA</t>
  </si>
  <si>
    <t>COMUNA VINȚU DE JOS</t>
  </si>
  <si>
    <t>MUNICIPIUL AIUD</t>
  </si>
  <si>
    <t>MUNICIPIUL ALBA IULIA</t>
  </si>
  <si>
    <t>MUNICIPIUL BLAJ</t>
  </si>
  <si>
    <t>MUNICIPIUL SEBEȘ</t>
  </si>
  <si>
    <t>MUNICIPIUL ARAD</t>
  </si>
  <si>
    <t>COMUNA ALMAȘ</t>
  </si>
  <si>
    <t>COMUNA APATEU</t>
  </si>
  <si>
    <t>COMUNA ARCHIȘ</t>
  </si>
  <si>
    <t>COMUNA BATA</t>
  </si>
  <si>
    <t>COMUNA BÂRSA</t>
  </si>
  <si>
    <t>COMUNA BÂRZAVA</t>
  </si>
  <si>
    <t>COMUNA BELIU</t>
  </si>
  <si>
    <t>COMUNA BIRCHIȘ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</si>
  <si>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</si>
  <si>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</si>
  <si>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</si>
  <si>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</si>
  <si>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</si>
  <si>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</si>
  <si>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</si>
  <si>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COVĂSINȚ</t>
  </si>
  <si>
    <t>COMUNA CRAIVA</t>
  </si>
  <si>
    <t>COMUNA DEZNA</t>
  </si>
  <si>
    <t>COMUNA DIECI</t>
  </si>
  <si>
    <t>COMUNA DOROBANȚI</t>
  </si>
  <si>
    <t>COMUNA FELNAC</t>
  </si>
  <si>
    <t>COMUNA FRUMUȘENI</t>
  </si>
  <si>
    <t>COMUNA GHIOROC</t>
  </si>
  <si>
    <t>COMUNA GRĂNICERI</t>
  </si>
  <si>
    <t>COMUNA GURAHONȚ</t>
  </si>
  <si>
    <t>COMUNA HĂLMAGIU</t>
  </si>
  <si>
    <t>COMUNA HĂLMĂGEL</t>
  </si>
  <si>
    <t>COMUNA HĂȘMAȘ</t>
  </si>
  <si>
    <t>COMUNA IGNEȘTI</t>
  </si>
  <si>
    <t>COMUNA IRATOȘU</t>
  </si>
  <si>
    <t>COMUNA LIVADA</t>
  </si>
  <si>
    <t>COMUNA MACEA</t>
  </si>
  <si>
    <t>COMUNA MIȘCA</t>
  </si>
  <si>
    <t>COMUNA MONEASA</t>
  </si>
  <si>
    <t>COMUNA OLARI</t>
  </si>
  <si>
    <t>COMUNA PĂULIȘ</t>
  </si>
  <si>
    <t>COMUNA PEREGU MARE</t>
  </si>
  <si>
    <t>COMUNA PETRIȘ</t>
  </si>
  <si>
    <t>COMUNA PILU</t>
  </si>
  <si>
    <t>COMUNA PLEŞCUŢA</t>
  </si>
  <si>
    <t>COMUNA SĂVÂRŞIN</t>
  </si>
  <si>
    <t>COMUNA SECUSIGIU</t>
  </si>
  <si>
    <t>COMUNA SELEUŞ</t>
  </si>
  <si>
    <t>COMUNA SEMLAC</t>
  </si>
  <si>
    <t>COMUNA SINTEA MARE</t>
  </si>
  <si>
    <t>COMUNA SOCODOR</t>
  </si>
  <si>
    <t>COMUNA ȘAGU</t>
  </si>
  <si>
    <t>COMUNA ȘEITIN</t>
  </si>
  <si>
    <t>COMUNA ȘEPREUȘ</t>
  </si>
  <si>
    <t>COMUNA ȘICULA</t>
  </si>
  <si>
    <t>COMUNA ȘILINDIA</t>
  </si>
  <si>
    <t>COMUNA ȘIMAND</t>
  </si>
  <si>
    <t>COMUNA ȘIRIA</t>
  </si>
  <si>
    <t>COMUNA ȘIȘTAROVĂȚ</t>
  </si>
  <si>
    <t>COMUNA ŞOFRONEA</t>
  </si>
  <si>
    <t>COMUNA TAUŢ</t>
  </si>
  <si>
    <t>COMUNA TÂRNOVA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</si>
  <si>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</si>
  <si>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</si>
  <si>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</si>
  <si>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</si>
  <si>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</si>
  <si>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</si>
  <si>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</si>
  <si>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</si>
  <si>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</si>
  <si>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</si>
  <si>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MUNICIPIUL PITEȘTI</t>
  </si>
  <si>
    <t>MUNICIPIUL CÂMPULUNG</t>
  </si>
  <si>
    <t>MUNICIPIUL CURTEA DE ARGEȘ</t>
  </si>
  <si>
    <t xml:space="preserve">COMUNA ALBEȘTII DE ARGEȘ </t>
  </si>
  <si>
    <t>COMUNA ALBEȘTII DE MUSCEL</t>
  </si>
  <si>
    <t>COMUNA ALBOTA</t>
  </si>
  <si>
    <t>COMUNA ANINOASA</t>
  </si>
  <si>
    <t>COMUNA AREFU</t>
  </si>
  <si>
    <t>COMUNA BASCOV</t>
  </si>
  <si>
    <t>COMUNA BĂBANA</t>
  </si>
  <si>
    <t>COMUNA BĂICULEȘTI</t>
  </si>
  <si>
    <t>COMUNA BĂLILEȘTI</t>
  </si>
  <si>
    <t>COMUNA BÂRLA</t>
  </si>
  <si>
    <t>COMUNA BELEȚI-NEGREȘTI</t>
  </si>
  <si>
    <t>COMUNA BEREVOEȘTI</t>
  </si>
  <si>
    <t>COMUNA BOGAȚI</t>
  </si>
  <si>
    <t>COMUNA BOTENI</t>
  </si>
  <si>
    <t>COMUNA BRADU</t>
  </si>
  <si>
    <t>COMUNA BRĂDULEȚ</t>
  </si>
  <si>
    <t>COMUNA BUDEASA</t>
  </si>
  <si>
    <t>COMUNA BUGHEA DE JOS</t>
  </si>
  <si>
    <t>COMUNA BUGHEA DE SUS</t>
  </si>
  <si>
    <t>COMUNA BUZOEȘTI</t>
  </si>
  <si>
    <t>COMUNA CĂLDĂRARU</t>
  </si>
  <si>
    <t>COMUNA CĂLINEȘTI</t>
  </si>
  <si>
    <t>COMUNA CĂTEASCA</t>
  </si>
  <si>
    <t>COMUNA CEPARI</t>
  </si>
  <si>
    <t>COMUNA CETĂȚENI</t>
  </si>
  <si>
    <t>COMUNA CICĂNEȘTI</t>
  </si>
  <si>
    <t>COMUNA CIOFRÂNGENI</t>
  </si>
  <si>
    <t>COMUNA CIOMĂGEȘTI</t>
  </si>
  <si>
    <t>COMUNA COCU</t>
  </si>
  <si>
    <t>COMUNA CORBENI</t>
  </si>
  <si>
    <t>COMUNA CORBI</t>
  </si>
  <si>
    <t>COMUNA COȘEȘTI</t>
  </si>
  <si>
    <t>COMUNA COTMEANA</t>
  </si>
  <si>
    <t>COMUNA CUCA</t>
  </si>
  <si>
    <t>COMUNA DAVIDEȘTI</t>
  </si>
  <si>
    <t xml:space="preserve">COMUNA DÂMBOVICIOARA </t>
  </si>
  <si>
    <t xml:space="preserve">COMUNA DÂRMĂNEȘTI </t>
  </si>
  <si>
    <t>COMUNA DOBREȘTI</t>
  </si>
  <si>
    <t>COMUNA DOMNEȘTI</t>
  </si>
  <si>
    <t xml:space="preserve">COMUNA DRAGOSLAVELE </t>
  </si>
  <si>
    <t>COMUNA DRĂGANU</t>
  </si>
  <si>
    <t>COMUNA GODENI</t>
  </si>
  <si>
    <t>COMUNA HÂRSEȘTI</t>
  </si>
  <si>
    <t xml:space="preserve">COMUNA HÂRTIEȘTI </t>
  </si>
  <si>
    <t>COMUNA IZVORU</t>
  </si>
  <si>
    <t>COMUNA LEORDENI</t>
  </si>
  <si>
    <t>COMUNA LEREȘTI</t>
  </si>
  <si>
    <t>COMUNA LUNCA CORBULUI</t>
  </si>
  <si>
    <t>COMUNA MĂLURENI</t>
  </si>
  <si>
    <t>COMUNA MĂRĂCINENI</t>
  </si>
  <si>
    <t>COMUNA MERIȘANI</t>
  </si>
  <si>
    <t>COMUNA MICEȘTI</t>
  </si>
  <si>
    <t>COMUNA MIHĂEȘTI</t>
  </si>
  <si>
    <t>COMUNA MIOARELE</t>
  </si>
  <si>
    <t>COMUNA MIROȘI</t>
  </si>
  <si>
    <t>COMUNA MORĂREȘTI</t>
  </si>
  <si>
    <t>COMUNA MOȘOAIA</t>
  </si>
  <si>
    <t>COMUNA MOZĂCENI</t>
  </si>
  <si>
    <t>COMUNA MUȘĂTEȘTI</t>
  </si>
  <si>
    <t>COMUNA NEGRAȘI</t>
  </si>
  <si>
    <t>COMUNA NUCȘOARA</t>
  </si>
  <si>
    <t>COMUNA OARJA</t>
  </si>
  <si>
    <t xml:space="preserve">COMUNA PIETROȘANI </t>
  </si>
  <si>
    <t>COMUNA POIANA LACULUI</t>
  </si>
  <si>
    <t xml:space="preserve">COMUNA POIENARII DE ARGEȘ </t>
  </si>
  <si>
    <t>COMUNA POIENARII DE MUȘCEL</t>
  </si>
  <si>
    <t>COMUNA PRIBOIENI</t>
  </si>
  <si>
    <t>COMUNA RĂTEȘTI</t>
  </si>
  <si>
    <t>COMUNA RÂCA</t>
  </si>
  <si>
    <t>COMUNA RECEA</t>
  </si>
  <si>
    <t>COMUNA ROCIU</t>
  </si>
  <si>
    <t>COMUNA RUCĂR</t>
  </si>
  <si>
    <t xml:space="preserve">COOMUNA SĂLĂTRUCU </t>
  </si>
  <si>
    <t xml:space="preserve">COMUNA SĂPATA </t>
  </si>
  <si>
    <t>COMUNA SCHITU GOLEŞTI</t>
  </si>
  <si>
    <t>COMUNA SLOBOZIA</t>
  </si>
  <si>
    <t>COMUNA STÂLPENI</t>
  </si>
  <si>
    <t>COMUNA STOLNICI</t>
  </si>
  <si>
    <t>COMUNA SUSENI</t>
  </si>
  <si>
    <t>COMUNA ŞUICI</t>
  </si>
  <si>
    <t>COMUNA TEIU</t>
  </si>
  <si>
    <t>COMUNA TIGVENI</t>
  </si>
  <si>
    <t>COMUNA ŢIŢEŞTI</t>
  </si>
  <si>
    <t>COMUNA UDA</t>
  </si>
  <si>
    <t>COMUNA VALEA DANULUI</t>
  </si>
  <si>
    <t>COMUNA VALEA IAŞULUI</t>
  </si>
  <si>
    <t>COMUNA VALEA MARE PRAVĂȚ</t>
  </si>
  <si>
    <t>MUNICIPIUL BACĂU</t>
  </si>
  <si>
    <t>MUNICIPIUL MOINEŞTI</t>
  </si>
  <si>
    <t>MUNICIPIUL ONEŞTI</t>
  </si>
  <si>
    <t>COMUNA AGĂŞ</t>
  </si>
  <si>
    <t>COMUNA ARDEOANI</t>
  </si>
  <si>
    <t>COMUNA ASĂU</t>
  </si>
  <si>
    <t>COMUNA BALCANI</t>
  </si>
  <si>
    <t>COMUNA BEREŞTI-BISTRIŢA</t>
  </si>
  <si>
    <t>COMUNA BERESTI-TAZLĂU</t>
  </si>
  <si>
    <t>COMUNA BERZUNŢI</t>
  </si>
  <si>
    <t>COMUNA BLĂGEŞTI</t>
  </si>
  <si>
    <t>COMUNA BÂRSĂNEŞTI</t>
  </si>
  <si>
    <t>COMUNA BRUSTUROASA</t>
  </si>
  <si>
    <t>COMUNA BUHOCI</t>
  </si>
  <si>
    <t>COMUNA CAŞIN</t>
  </si>
  <si>
    <t>COMUNA CĂIUŢI</t>
  </si>
  <si>
    <t>COMUNA CLEJA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</si>
  <si>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</si>
  <si>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</si>
  <si>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</si>
  <si>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</si>
  <si>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</si>
  <si>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</si>
  <si>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</si>
  <si>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</si>
  <si>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</si>
  <si>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GHIMEŞ-FĂGET</t>
  </si>
  <si>
    <t>COMUNA GIOSENI</t>
  </si>
  <si>
    <t>COMUNA GÂRLENI</t>
  </si>
  <si>
    <t>COMUNA GLĂVĂNEŞTI</t>
  </si>
  <si>
    <t>COMUNA GURA VĂII</t>
  </si>
  <si>
    <t>COMUNA HELEGIU</t>
  </si>
  <si>
    <t>COMUNA HEMEIUŞ</t>
  </si>
  <si>
    <t>COMUNA HORGEŞTI</t>
  </si>
  <si>
    <t>COMUNA HURUIEŞTI</t>
  </si>
  <si>
    <t>COMUNA ITEŞTI</t>
  </si>
  <si>
    <t>COMUNA IZVORUL BERHECIULUI</t>
  </si>
  <si>
    <t>COMUNA LETEA VECHE</t>
  </si>
  <si>
    <t>COMUNA LIPOVA</t>
  </si>
  <si>
    <t>COMUNA LUIZI CĂLUGĂRA</t>
  </si>
  <si>
    <t>COMUNA MĂGIREŞTI</t>
  </si>
  <si>
    <t>COMUNA MĂNĂSTIREA CAŞIN</t>
  </si>
  <si>
    <t>COMUNA MOTOŞENI</t>
  </si>
  <si>
    <t>COMUNA NEGRI</t>
  </si>
  <si>
    <t>COMUNA ODOBEŞTI</t>
  </si>
  <si>
    <t>COMUNA OITUZ</t>
  </si>
  <si>
    <t>COMUNA ONCEŞTI</t>
  </si>
  <si>
    <t>COMUNA ORBENI</t>
  </si>
  <si>
    <t>COMUNA PALANCA</t>
  </si>
  <si>
    <t>COMUNA PARAVA</t>
  </si>
  <si>
    <t>COMUNA PARINCEA</t>
  </si>
  <si>
    <t>COMUNA PÂRGĂREŞTI</t>
  </si>
  <si>
    <t>COMUNA PÂRJOL</t>
  </si>
  <si>
    <t>COMUNA PLOPANA</t>
  </si>
  <si>
    <t>COMUNA PODU TURCULUI</t>
  </si>
  <si>
    <t>COMUNA PODURI</t>
  </si>
  <si>
    <t>COMUNA PRĂJEŞTI</t>
  </si>
  <si>
    <t>COMUNA RACOVA</t>
  </si>
  <si>
    <t>COMUNA RĂCĂCIUNI</t>
  </si>
  <si>
    <t>COMUNA RĂCHITOASA</t>
  </si>
  <si>
    <t>COMUNA ROŞIORI</t>
  </si>
  <si>
    <t>COMUNA SASCUT</t>
  </si>
  <si>
    <t>COMUNA SĂNDULENI</t>
  </si>
  <si>
    <t>COMUNA SĂRATA</t>
  </si>
  <si>
    <t>COMUNA SĂUCEŞTI</t>
  </si>
  <si>
    <t>COMUNA SCORŢENI</t>
  </si>
  <si>
    <t>COMUNA SOLONŢ</t>
  </si>
  <si>
    <t>COMUNA STĂNIŞEŞTI</t>
  </si>
  <si>
    <t>COMUNA STRUGARI</t>
  </si>
  <si>
    <t>COMUNA TAMAŞI</t>
  </si>
  <si>
    <t>COMUNA TĂTĂRĂŞTI</t>
  </si>
  <si>
    <t>COMUNA TÂRGU TROTUŞ</t>
  </si>
  <si>
    <t>COMUNA UNGURENI</t>
  </si>
  <si>
    <t>COMUNA URECHEŞTI</t>
  </si>
  <si>
    <t>COMUNA VULTURENI</t>
  </si>
  <si>
    <t>COMUNA ZEMEŞ</t>
  </si>
  <si>
    <t>MUNICIPIUL BEIUȘ</t>
  </si>
  <si>
    <t>MUNICIPIUL MARGHITA</t>
  </si>
  <si>
    <t>MUNICIPIUL ORADEA</t>
  </si>
  <si>
    <t>MUNICIPIUL SALONTA</t>
  </si>
  <si>
    <t>COMUNA ABRAM</t>
  </si>
  <si>
    <t>COMUNA ABRĂMUȚ</t>
  </si>
  <si>
    <t>COMUNA AȘTILEU</t>
  </si>
  <si>
    <t>COMUNA AUȘEU</t>
  </si>
  <si>
    <t>COMUNA BALC</t>
  </si>
  <si>
    <t xml:space="preserve">COMUNA BATĂR </t>
  </si>
  <si>
    <t>COMUNA BIHARIA</t>
  </si>
  <si>
    <t>COMUNA BOIANU MARE</t>
  </si>
  <si>
    <t>COMUNA BOROD</t>
  </si>
  <si>
    <t xml:space="preserve">COMUNA BORȘ </t>
  </si>
  <si>
    <t>COMUNA BRATCA</t>
  </si>
  <si>
    <t xml:space="preserve">COMUNA BUDUREASA </t>
  </si>
  <si>
    <t xml:space="preserve">COMUNA BUDUSLĂU </t>
  </si>
  <si>
    <t>COMUNA BULZ</t>
  </si>
  <si>
    <t>COMUNA BUNTEȘTI</t>
  </si>
  <si>
    <t xml:space="preserve">COMUNA CĂBEȘTI </t>
  </si>
  <si>
    <t xml:space="preserve">COMUNA CĂPÂLNA </t>
  </si>
  <si>
    <t xml:space="preserve">COMUNA CĂRPINET </t>
  </si>
  <si>
    <t xml:space="preserve">COMUNA CEFA </t>
  </si>
  <si>
    <t xml:space="preserve">COMUNA CEICA </t>
  </si>
  <si>
    <t xml:space="preserve">COMUNA CETARIU </t>
  </si>
  <si>
    <t xml:space="preserve">COMUNA CHERECHIU </t>
  </si>
  <si>
    <t xml:space="preserve">COMUNA CHIȘLAZ </t>
  </si>
  <si>
    <t xml:space="preserve">COMUNA CIUMEGHIU </t>
  </si>
  <si>
    <t xml:space="preserve">COMUNA CÂMPANI </t>
  </si>
  <si>
    <t>COMUNA COCIUBA MARE</t>
  </si>
  <si>
    <t xml:space="preserve">COMUNA COPĂCEL </t>
  </si>
  <si>
    <t>COMUNA CRIȘTIORU DE JOS</t>
  </si>
  <si>
    <t xml:space="preserve">COMUNA CURĂȚELE </t>
  </si>
  <si>
    <t xml:space="preserve">COMUNA CURTUIȘENI </t>
  </si>
  <si>
    <t xml:space="preserve">COMUNA DERNA </t>
  </si>
  <si>
    <t xml:space="preserve">COMUNA DIOSIG </t>
  </si>
  <si>
    <t xml:space="preserve">COMUNA DOBREȘTI </t>
  </si>
  <si>
    <t>COMUNA DRĂGĂNEȘTI</t>
  </si>
  <si>
    <t xml:space="preserve">COMUNA DRĂGEȘTI </t>
  </si>
  <si>
    <t xml:space="preserve">COMUNA FINIȘ </t>
  </si>
  <si>
    <t xml:space="preserve">COMUNA GEPIU </t>
  </si>
  <si>
    <t>COMUNA GIRIȘU DE CRIȘ</t>
  </si>
  <si>
    <t>COMUNA HIDIȘELU DE SUS</t>
  </si>
  <si>
    <t xml:space="preserve">COMUNA HOLOD </t>
  </si>
  <si>
    <t>COMUNA HUSASĂU DE TINCA</t>
  </si>
  <si>
    <t xml:space="preserve">COMUNA INEU </t>
  </si>
  <si>
    <t>COMUNA LAZURI DE BEIUȘ</t>
  </si>
  <si>
    <t xml:space="preserve">COMUNA LĂZĂRENI </t>
  </si>
  <si>
    <t>COMUNA LUGAȘU DE JOS</t>
  </si>
  <si>
    <t xml:space="preserve">COMUNA LUNCA </t>
  </si>
  <si>
    <t xml:space="preserve">COMUNA MĂDĂRAS </t>
  </si>
  <si>
    <t xml:space="preserve">COMUNA MĂGEȘTI </t>
  </si>
  <si>
    <t xml:space="preserve">COMUNA NOJORID </t>
  </si>
  <si>
    <t xml:space="preserve">COMUNA OLCEA </t>
  </si>
  <si>
    <t xml:space="preserve">COMUNA OȘORHEI </t>
  </si>
  <si>
    <t xml:space="preserve">COMUNA PALEU </t>
  </si>
  <si>
    <t xml:space="preserve">COMUNA PIETROASA </t>
  </si>
  <si>
    <t xml:space="preserve">COMUNA POCOLA </t>
  </si>
  <si>
    <t xml:space="preserve">COMUNA POMEZEU </t>
  </si>
  <si>
    <t xml:space="preserve">COMUNA POPEȘTI </t>
  </si>
  <si>
    <t xml:space="preserve">COMUNA RĂBĂGANI </t>
  </si>
  <si>
    <t xml:space="preserve">COMUNA REMETEA </t>
  </si>
  <si>
    <t xml:space="preserve">COMUNA RIENI </t>
  </si>
  <si>
    <t xml:space="preserve">COMUNA ROȘIA </t>
  </si>
  <si>
    <t xml:space="preserve">COMUNA ROȘIORI </t>
  </si>
  <si>
    <t xml:space="preserve">COMUNA SĂCĂDAT </t>
  </si>
  <si>
    <t xml:space="preserve">COMUNA SĂLACEA </t>
  </si>
  <si>
    <t xml:space="preserve">COMUNA SĂLARD </t>
  </si>
  <si>
    <t xml:space="preserve">COMUNA SÂMBĂTA </t>
  </si>
  <si>
    <t xml:space="preserve">COMUNA SÂNMARTIN </t>
  </si>
  <si>
    <t>COMUNA SÂNNICOLAU ROMÂN</t>
  </si>
  <si>
    <t xml:space="preserve">COMUNA SÂNTANDREI </t>
  </si>
  <si>
    <t xml:space="preserve">COMUNA SÂRBI </t>
  </si>
  <si>
    <t xml:space="preserve">COMUNA SPINUȘ </t>
  </si>
  <si>
    <t>COMUNA SÂNIOB (CIUHOI)</t>
  </si>
  <si>
    <t>COMUNA SUPLACU DE BARCĂU</t>
  </si>
  <si>
    <t xml:space="preserve">COMUNA ȘIMIAN </t>
  </si>
  <si>
    <t xml:space="preserve">COMUNA ȘINTEU </t>
  </si>
  <si>
    <t xml:space="preserve">COMUNA ȘOIMI </t>
  </si>
  <si>
    <t xml:space="preserve">COMUNA ȘUNCUIUȘ </t>
  </si>
  <si>
    <t xml:space="preserve">COMUNA TARCEA </t>
  </si>
  <si>
    <t xml:space="preserve">COMUNA TĂMĂȘEU </t>
  </si>
  <si>
    <t xml:space="preserve">COMUNA TĂRCAIA </t>
  </si>
  <si>
    <t xml:space="preserve">COMUNA TĂUTEU </t>
  </si>
  <si>
    <t xml:space="preserve">COMUNA TILEAGD </t>
  </si>
  <si>
    <t xml:space="preserve">COMUNA TINCA </t>
  </si>
  <si>
    <t xml:space="preserve">COMUNA TOBOLIU </t>
  </si>
  <si>
    <t xml:space="preserve">COMUNA TULCA </t>
  </si>
  <si>
    <t xml:space="preserve">COMUNA ȚEȚCHEA </t>
  </si>
  <si>
    <t>COMUNA UILEACU DE BEIUȘ</t>
  </si>
  <si>
    <t xml:space="preserve">COMUNA VADU CRIȘULUI </t>
  </si>
  <si>
    <t xml:space="preserve">COMUNA VIIȘOARA </t>
  </si>
  <si>
    <t xml:space="preserve">COMUNA VÂRCIOROG </t>
  </si>
  <si>
    <t>MUNICIPIUL BISTRIȚA</t>
  </si>
  <si>
    <t>COMUNA BISTRIȚA BÂRGĂULUI</t>
  </si>
  <si>
    <t>COMUNA BRANIȘTEA</t>
  </si>
  <si>
    <t>COMUNA BUDACU DE JOS</t>
  </si>
  <si>
    <t>COMUNA BUDEȘTI</t>
  </si>
  <si>
    <t>COMUNA CĂIANU MIC</t>
  </si>
  <si>
    <t>COMUNA CETATE</t>
  </si>
  <si>
    <t>COMUNA CHIOCHIȘ</t>
  </si>
  <si>
    <t>COMUNA CHIUZA</t>
  </si>
  <si>
    <t>COMUNA CICEU-GIURGEȘTI</t>
  </si>
  <si>
    <t>COMUNA CICEU-MIHĂEȘTI</t>
  </si>
  <si>
    <t>COMUNA COȘBUC</t>
  </si>
  <si>
    <t>COMUNA DUMITRA</t>
  </si>
  <si>
    <t>COMUNA DUMITRIȚA</t>
  </si>
  <si>
    <t>COMUNA FELDRU</t>
  </si>
  <si>
    <t>COMUNA GALAȚII-BISTRIȚEI</t>
  </si>
  <si>
    <t>COMUNA ILVA MARE</t>
  </si>
  <si>
    <t>COMUNA ILVA MICĂ</t>
  </si>
  <si>
    <t>COMUNA JOSENII BÂRGĂULUI</t>
  </si>
  <si>
    <t>COMUNA LECHINȚĂ</t>
  </si>
  <si>
    <t>COMUNA LEȘU</t>
  </si>
  <si>
    <t>COMUNA LUNCA ILVEI</t>
  </si>
  <si>
    <t>COMUNA MAIERU</t>
  </si>
  <si>
    <t>COMUNA MATEI</t>
  </si>
  <si>
    <t>COMUNA MĂGURA ILVEI</t>
  </si>
  <si>
    <t>COMUNA MĂRIȘELU</t>
  </si>
  <si>
    <t>COMUNA MICEȘTII DE CÂMPIE</t>
  </si>
  <si>
    <t>COMUNA MILAȘ</t>
  </si>
  <si>
    <t>COMUNA MONOR</t>
  </si>
  <si>
    <t>COMUNA NEGRILEȘTI</t>
  </si>
  <si>
    <t>COMUNA NIMIGEA</t>
  </si>
  <si>
    <t>COMUNA NUȘENI</t>
  </si>
  <si>
    <t>COMUNA PÂRVA</t>
  </si>
  <si>
    <t>COMUNA PETRU-RAREȘ</t>
  </si>
  <si>
    <t>COMUNA POIANA ILVEI</t>
  </si>
  <si>
    <t>COMUNA PRUNDU BÂRGĂULUI</t>
  </si>
  <si>
    <t>COMUNA REBRA</t>
  </si>
  <si>
    <t>COMUNA REBRIȘOARA</t>
  </si>
  <si>
    <t>COMUNA RODNA</t>
  </si>
  <si>
    <t>COMUNA ROMULI</t>
  </si>
  <si>
    <t>COMUNA RUNCU SALVEI</t>
  </si>
  <si>
    <t>COMUNA SALVA</t>
  </si>
  <si>
    <t>COMUNA SÂNMIHAIU DE CÂMPIE</t>
  </si>
  <si>
    <t>COMUNA SILIVAȘU DE CÂMPIE</t>
  </si>
  <si>
    <t>COMUNA SPERMEZEU</t>
  </si>
  <si>
    <t>COMUNA ȘANȚ</t>
  </si>
  <si>
    <t>COMUNA ȘIEU</t>
  </si>
  <si>
    <t>COMUNA ȘIEU-MĂGHERUȘ</t>
  </si>
  <si>
    <t>COMUNA ȘIEU-ODORHEI</t>
  </si>
  <si>
    <t>COMUNA ȘIEUȚ</t>
  </si>
  <si>
    <t>COMUNA ȘINTEREAG</t>
  </si>
  <si>
    <t>COMUNA TÂRLIȘUA</t>
  </si>
  <si>
    <t>COMUNA TEACA</t>
  </si>
  <si>
    <t>COMUNA TELCIU</t>
  </si>
  <si>
    <t>COMUNA TIHA BÂRGĂULUI</t>
  </si>
  <si>
    <t>COMUNA URIU</t>
  </si>
  <si>
    <t>COMUNA URMENIȘ</t>
  </si>
  <si>
    <t>COMUNA ZAGRA</t>
  </si>
  <si>
    <t>MUNICIPIUL BOTOȘANI</t>
  </si>
  <si>
    <t>MUNICIPIUL DOROHOI</t>
  </si>
  <si>
    <t>COMUNA ADĂȘENI</t>
  </si>
  <si>
    <t>COMUNA AVRĂMENI</t>
  </si>
  <si>
    <t>COMUNA BĂLUȘENI</t>
  </si>
  <si>
    <t>COMUNA BLÂNDEȘTI</t>
  </si>
  <si>
    <t>COMUNA BRĂEȘTI</t>
  </si>
  <si>
    <t>COMUNA BROSCĂUȚI</t>
  </si>
  <si>
    <t>COMUNA CĂLĂRAȘI</t>
  </si>
  <si>
    <t>COMUNA CÂNDEȘTI</t>
  </si>
  <si>
    <t>COMUNA CONCEȘTI</t>
  </si>
  <si>
    <t>COMUNA COPĂLĂU</t>
  </si>
  <si>
    <t>COMUNA CORDĂRENI</t>
  </si>
  <si>
    <t>COMUNA CORLĂTENI</t>
  </si>
  <si>
    <t>COMUNA CORNI</t>
  </si>
  <si>
    <t>COMUNA COȘULA</t>
  </si>
  <si>
    <t>COMUNA COȚUȘCA</t>
  </si>
  <si>
    <t>COMUNA CRISTINESTI</t>
  </si>
  <si>
    <t>COMUNA CURTEȘTI</t>
  </si>
  <si>
    <t>COMUNA DÂNGENI</t>
  </si>
  <si>
    <t>COMUNA DERSCA</t>
  </si>
  <si>
    <t>COMUNA DIMĂCHENI</t>
  </si>
  <si>
    <t>COMUNA DOBÂRCENI</t>
  </si>
  <si>
    <t>COMUNA DRĂGUȘENI</t>
  </si>
  <si>
    <t>COMUNA DURNEȘTI</t>
  </si>
  <si>
    <t>COMUNA FRUMUȘICA</t>
  </si>
  <si>
    <t>COMUNA GEORGE ENESCU</t>
  </si>
  <si>
    <t>COMUNA GORBĂNEȘTI</t>
  </si>
  <si>
    <t>COMUNA HAVÂRNA</t>
  </si>
  <si>
    <t>COMUNA HĂNEȘTI</t>
  </si>
  <si>
    <t>COMUNA HILISEU-HORIA</t>
  </si>
  <si>
    <t>COMUNA HLIPICENI</t>
  </si>
  <si>
    <t>COMUNA HUDESTI</t>
  </si>
  <si>
    <t>COMUNA LEORDA</t>
  </si>
  <si>
    <t>COMUNA MANOLEASA</t>
  </si>
  <si>
    <t>COMUNA MIHAI EMINESCU</t>
  </si>
  <si>
    <t>COMUNA MIHĂILENI</t>
  </si>
  <si>
    <t>COMUNA MIHĂLĂȘENI</t>
  </si>
  <si>
    <t>COMUNA MILEANCA</t>
  </si>
  <si>
    <t>COMUNA MITOC</t>
  </si>
  <si>
    <t>COMUNA NICȘENI</t>
  </si>
  <si>
    <t>COMUNA PĂLTINIȘ</t>
  </si>
  <si>
    <t>COMUNA POMÂRLA</t>
  </si>
  <si>
    <t>COMUNA PRĂJENI</t>
  </si>
  <si>
    <t>COMUNA RĂCHIȚI</t>
  </si>
  <si>
    <t>COMUNA RĂDĂUȚI-PRUT</t>
  </si>
  <si>
    <t>COMUNA RĂUSENI</t>
  </si>
  <si>
    <t>COMUNA RIPICENI</t>
  </si>
  <si>
    <t>COMUNA ROMA</t>
  </si>
  <si>
    <t>COMUNA SANTA MARE</t>
  </si>
  <si>
    <t>COMUNA STĂUCENI</t>
  </si>
  <si>
    <t>COMUNA ȘTIUBIENI</t>
  </si>
  <si>
    <t>COMUNA SUHARĂU</t>
  </si>
  <si>
    <t>COMUNA SULIȚA</t>
  </si>
  <si>
    <t>COMUNA ȘENDRICENI</t>
  </si>
  <si>
    <t>COMUNA TODIRENI</t>
  </si>
  <si>
    <t>COMUNA TRUȘEȘTI</t>
  </si>
  <si>
    <t>COMUNA TUDORA</t>
  </si>
  <si>
    <t>COMUNA UNȚENI</t>
  </si>
  <si>
    <t>COMUNA VĂCULEȘTI</t>
  </si>
  <si>
    <t>COMUNA VÂRFU CÂMPULUI</t>
  </si>
  <si>
    <t>COMUNA VLĂSINEȘTI</t>
  </si>
  <si>
    <t>COMUNA VORNICENI</t>
  </si>
  <si>
    <t>COMUNA VORONA</t>
  </si>
  <si>
    <t>MUNICIPIUL BRAȘOV</t>
  </si>
  <si>
    <t>MUNICIPIUL CODLEA</t>
  </si>
  <si>
    <t>MUNICIPIUL FĂGĂRAȘ</t>
  </si>
  <si>
    <t>MUNICIPIUL SĂCELE</t>
  </si>
  <si>
    <t>COMUNA APAŢA</t>
  </si>
  <si>
    <t>COMUNA AUGUSTIN</t>
  </si>
  <si>
    <t>COMUNA BECLEAN</t>
  </si>
  <si>
    <t>COMUNA BOD</t>
  </si>
  <si>
    <t>COMUNA BRAN</t>
  </si>
  <si>
    <t>COMUNA BUDILA</t>
  </si>
  <si>
    <t>COMUNA CAŢA</t>
  </si>
  <si>
    <t>COMUNA CINCU</t>
  </si>
  <si>
    <t>COMUNA COMANA</t>
  </si>
  <si>
    <t>COMUNA CRISTIAN</t>
  </si>
  <si>
    <t>COMUNA CRIZBAV</t>
  </si>
  <si>
    <t>COMUNA DRĂGUŞ</t>
  </si>
  <si>
    <t>COMUNA FELDIOARA</t>
  </si>
  <si>
    <t>COMUNA FUNDATA</t>
  </si>
  <si>
    <t>COMUNA HĂLCHIU</t>
  </si>
  <si>
    <t>COMUNA HĂRMAN</t>
  </si>
  <si>
    <t>COMUNA HÂRSENI</t>
  </si>
  <si>
    <t>COMUNA HOGHIZ</t>
  </si>
  <si>
    <t>COMUNA HOLBAV</t>
  </si>
  <si>
    <t>COMUNA HOMOROD</t>
  </si>
  <si>
    <t>COMUNA JIBERT</t>
  </si>
  <si>
    <t>COMUNA MĂIERUŞ</t>
  </si>
  <si>
    <t>COMUNA MÂNDRA</t>
  </si>
  <si>
    <t>COMUNA MOIECIU</t>
  </si>
  <si>
    <t>COMUNA ORMENIŞ</t>
  </si>
  <si>
    <t>COMUNA PĂRĂU</t>
  </si>
  <si>
    <t>COMUNA POIANA MĂRULUI</t>
  </si>
  <si>
    <t>COMUNA PREJMER</t>
  </si>
  <si>
    <t>COMUNA RACOŞ</t>
  </si>
  <si>
    <t>COMUNA SÂMBĂTA DE SUS</t>
  </si>
  <si>
    <t>COMUNA SÂNPETRU</t>
  </si>
  <si>
    <t>COMUNA ŞERCAIA</t>
  </si>
  <si>
    <t>COMUNA ŞINCA</t>
  </si>
  <si>
    <t>COMUNA ŞINCA NOUĂ</t>
  </si>
  <si>
    <t>COMUNA ŞOARŞ</t>
  </si>
  <si>
    <t>COMUNA TĂRLUNGENI</t>
  </si>
  <si>
    <t>COMUNA TELIU</t>
  </si>
  <si>
    <t>COMUNA TICUŞU</t>
  </si>
  <si>
    <t>COMUNA UCEA</t>
  </si>
  <si>
    <t>COMUNA UNGRA</t>
  </si>
  <si>
    <t>COMUNA VAMA BUZĂULUI</t>
  </si>
  <si>
    <t>COMUNA VIŞTEA</t>
  </si>
  <si>
    <t>COMUNA VOILA</t>
  </si>
  <si>
    <t>COMUNA VULCAN</t>
  </si>
  <si>
    <t>MUNICIPIUL BRĂILA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</si>
  <si>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</si>
  <si>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</si>
  <si>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</si>
  <si>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</si>
  <si>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</si>
  <si>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</si>
  <si>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DUDEŞTI</t>
  </si>
  <si>
    <t>COMUNA GALBENU</t>
  </si>
  <si>
    <t>COMUNA GEMENELE</t>
  </si>
  <si>
    <t>COMUNA GRADIŞTEA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</si>
  <si>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</si>
  <si>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</si>
  <si>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</si>
  <si>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</si>
  <si>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</si>
  <si>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</si>
  <si>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RACOVIŢĂ</t>
  </si>
  <si>
    <t>COMUNA RÂMNICELU</t>
  </si>
  <si>
    <t>COMUNA ROMANU</t>
  </si>
  <si>
    <t>COMUNA SALCIA TUDOR</t>
  </si>
  <si>
    <t>COMUNA SCORŢARU NOU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</si>
  <si>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</si>
  <si>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</si>
  <si>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</si>
  <si>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</si>
  <si>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</si>
  <si>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</si>
  <si>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</si>
  <si>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</si>
  <si>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</si>
  <si>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VIŞANI</t>
  </si>
  <si>
    <t>COMUNA VIZIRU</t>
  </si>
  <si>
    <t>COMUNA ZĂVOAIA</t>
  </si>
  <si>
    <t>MUNICIPIUL BUZĂU</t>
  </si>
  <si>
    <t>MUNICIPIUL RÂMNICU SĂRAT</t>
  </si>
  <si>
    <t>COMUNA AMARU</t>
  </si>
  <si>
    <t>COMUNA BALTA ALBĂ</t>
  </si>
  <si>
    <t>COMUNA BĂLĂCEANU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</si>
  <si>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</si>
  <si>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</si>
  <si>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</si>
  <si>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</si>
  <si>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</si>
  <si>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</si>
  <si>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</si>
  <si>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BUDA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</si>
  <si>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</si>
  <si>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</si>
  <si>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</si>
  <si>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</si>
  <si>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</si>
  <si>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</si>
  <si>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</si>
  <si>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</si>
  <si>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</si>
  <si>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</si>
  <si>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COZIENI</t>
  </si>
  <si>
    <t>COMUNA FLORICA</t>
  </si>
  <si>
    <t>COMUNA GĂLBINAŞI</t>
  </si>
  <si>
    <t>COMUNA GHERĂSENI</t>
  </si>
  <si>
    <t>COMUNA GHERGHEASA</t>
  </si>
  <si>
    <t>COMUNA GLODEANU SĂRAT</t>
  </si>
  <si>
    <t>COMUNA GLODEANU-SILIŞTEA</t>
  </si>
  <si>
    <t>COMUNA GREBĂNU</t>
  </si>
  <si>
    <t>COMUNA GURA TEGHII</t>
  </si>
  <si>
    <t>COMUNA LARGU</t>
  </si>
  <si>
    <t>COMUNA LOPĂTARI</t>
  </si>
  <si>
    <t>COMUNA LUCIU</t>
  </si>
  <si>
    <t>COMUNA MĂRGĂRITEŞTI</t>
  </si>
  <si>
    <t>COMUNA MÂNZĂLEŞTI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</si>
  <si>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</si>
  <si>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</si>
  <si>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</si>
  <si>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</si>
  <si>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</si>
  <si>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</si>
  <si>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</si>
  <si>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PARDOŞI</t>
  </si>
  <si>
    <t>COMUNA PĂNĂTĂU</t>
  </si>
  <si>
    <t>COMUNA PÂRSCOV</t>
  </si>
  <si>
    <t>COMUNA PIETROASELE</t>
  </si>
  <si>
    <t>COMUNA PODGORIA</t>
  </si>
  <si>
    <t>COMUNA POŞTA CÂLNĂU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</si>
  <si>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</si>
  <si>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</si>
  <si>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</si>
  <si>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</si>
  <si>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</si>
  <si>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</si>
  <si>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</si>
  <si>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</si>
  <si>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</si>
  <si>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</si>
  <si>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</si>
  <si>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</si>
  <si>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</si>
  <si>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TISĂU</t>
  </si>
  <si>
    <t>COMUNA TOPLICENI</t>
  </si>
  <si>
    <t>COMUNA ŢINTEŞTI</t>
  </si>
  <si>
    <t>COMUNA ULMENI</t>
  </si>
  <si>
    <t>COMUNA UNGURIU</t>
  </si>
  <si>
    <t>COMUNA VADU PAŞII</t>
  </si>
  <si>
    <t>COMUNA VALEA RÂMNICULUI</t>
  </si>
  <si>
    <t>COMUNA VALEA SALCIEI</t>
  </si>
  <si>
    <t>COMUNA VÂLCELELE</t>
  </si>
  <si>
    <t>COMUNA VERNEŞTI</t>
  </si>
  <si>
    <t>COMUNA VINTILĂ VODĂ</t>
  </si>
  <si>
    <t>COMUNA VIPEREŞTI</t>
  </si>
  <si>
    <t>COMUNA ZĂRNEŞTI</t>
  </si>
  <si>
    <t>COMUNA ZIDURI</t>
  </si>
  <si>
    <t>MUNICIPIUL REȘIȚA</t>
  </si>
  <si>
    <t>MUNICIPIUL CARANSEBEȘ</t>
  </si>
  <si>
    <t>COMUNA ARMENIȘ</t>
  </si>
  <si>
    <t>COMUNA BĂNIA</t>
  </si>
  <si>
    <t>COMUNA BĂUȚAR</t>
  </si>
  <si>
    <t>COMUNA BERLIȘTE</t>
  </si>
  <si>
    <t>COMUNA BERZASCA</t>
  </si>
  <si>
    <t>COMUNA BERZOVIA</t>
  </si>
  <si>
    <t>COMUNA BOLVAȘNIȚA</t>
  </si>
  <si>
    <t>COMUNA BOZOVICI</t>
  </si>
  <si>
    <t>COMUNA BREBU</t>
  </si>
  <si>
    <t>COMUNA BREBU NOU</t>
  </si>
  <si>
    <t>COMUNA BUCHIN</t>
  </si>
  <si>
    <t>COMUNA BUCOȘNIȚA</t>
  </si>
  <si>
    <t>COMUNA CARAȘOVA</t>
  </si>
  <si>
    <t>COMUNA CĂRBUNARI</t>
  </si>
  <si>
    <t>COMUNA CICLOVA ROMÂNĂ</t>
  </si>
  <si>
    <t>COMUNA CIUCHICI</t>
  </si>
  <si>
    <t>COMUNA CIUDANOVIȚA</t>
  </si>
  <si>
    <t>COMUNA CONSTANTIN DAICOVICIU</t>
  </si>
  <si>
    <t>COMUNA COPĂCELE</t>
  </si>
  <si>
    <t>COMUNA CORNEA</t>
  </si>
  <si>
    <t>COMUNA CORNEREVA</t>
  </si>
  <si>
    <t>COMUNA CORONINI</t>
  </si>
  <si>
    <t>COMUNA DALBOȘEȚ</t>
  </si>
  <si>
    <t>COMUNA DOCLIN</t>
  </si>
  <si>
    <t>COMUNA DOGNECEA</t>
  </si>
  <si>
    <t>COMUNA DOMAȘNEA</t>
  </si>
  <si>
    <t>COMUNA EFTIMIE MURGU</t>
  </si>
  <si>
    <t>COMUNA EZERIȘ</t>
  </si>
  <si>
    <t>COMUNA FÂRLIUG</t>
  </si>
  <si>
    <t>COMUNA FOROTIC</t>
  </si>
  <si>
    <t>COMUNA GÂRNIC</t>
  </si>
  <si>
    <t>COMUNA GLIMBOCA</t>
  </si>
  <si>
    <t>COMUNA GORUIA</t>
  </si>
  <si>
    <t>COMUNA IABLANIȚA</t>
  </si>
  <si>
    <t>COMUNA LĂPUȘNICEL</t>
  </si>
  <si>
    <t>COMUNA LĂPUȘNICU MARE</t>
  </si>
  <si>
    <t>COMUNA LUNCAVIȚA</t>
  </si>
  <si>
    <t>COMUNA LUPAC</t>
  </si>
  <si>
    <t>COMUNA MARGA</t>
  </si>
  <si>
    <t>COMUNA MĂURENI</t>
  </si>
  <si>
    <t>COMUNA MEHADIA</t>
  </si>
  <si>
    <t>COMUNA MEHADICA</t>
  </si>
  <si>
    <t>COMUNA NAIDĂȘ</t>
  </si>
  <si>
    <t>COMUNA OBREJA</t>
  </si>
  <si>
    <t>COMUNA OCNA DE FIER</t>
  </si>
  <si>
    <t>COMUNA POJEJENA</t>
  </si>
  <si>
    <t>COMUNA PRIGOR</t>
  </si>
  <si>
    <t>COMUNA RĂCĂȘDIA</t>
  </si>
  <si>
    <t>COMUNA RAMNA</t>
  </si>
  <si>
    <t>COMUNA RUSCA MONTANĂ</t>
  </si>
  <si>
    <t>COMUNA SACU</t>
  </si>
  <si>
    <t>COMUNA SASCA MONTANĂ</t>
  </si>
  <si>
    <t>COMUNA SICHEVIȚA</t>
  </si>
  <si>
    <t>COMUNA SLATINA-TIMIȘ</t>
  </si>
  <si>
    <t>COMUNA SOCOL</t>
  </si>
  <si>
    <t>COMUNA ȘOPOTU NOU</t>
  </si>
  <si>
    <t>COMUNA TEREGOVA</t>
  </si>
  <si>
    <t>COMUNA TICVANIU MARE</t>
  </si>
  <si>
    <t>COMUNA TOPLEȚ</t>
  </si>
  <si>
    <t>COMUNA TURNU RUIENI</t>
  </si>
  <si>
    <t>COMUNA VĂLIUG</t>
  </si>
  <si>
    <t>COMUNA VĂRĂDIA</t>
  </si>
  <si>
    <t>COMUNA VERMEȘ</t>
  </si>
  <si>
    <t>COMUNA VRANI</t>
  </si>
  <si>
    <t>COMUNA ZĂVOI</t>
  </si>
  <si>
    <t>COMUNA ZORLENȚU MARE</t>
  </si>
  <si>
    <t>MUNICIPIUL CĂLĂRAȘI</t>
  </si>
  <si>
    <t>MUNICIPIUL OLTENIȚA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</si>
  <si>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</si>
  <si>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</si>
  <si>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</si>
  <si>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</si>
  <si>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</si>
  <si>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</si>
  <si>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CIOCĂNEȘTI</t>
  </si>
  <si>
    <t>COMUNA CRIVĂȚ</t>
  </si>
  <si>
    <t>COMUNA CURCANI</t>
  </si>
  <si>
    <t>COMUNA CUZA VODĂ</t>
  </si>
  <si>
    <t>COMUNA DICHISENI</t>
  </si>
  <si>
    <t>COMUNA DOR MĂRUNT</t>
  </si>
  <si>
    <t>COMUNA DOROBANȚU</t>
  </si>
  <si>
    <t>COMUNA DRAGALINA</t>
  </si>
  <si>
    <t>COMUNA DRAGOȘ VODĂ</t>
  </si>
  <si>
    <t>COMUNA FRUMUȘANI</t>
  </si>
  <si>
    <t>COMUNA FUNDENI</t>
  </si>
  <si>
    <t>COMUNA GĂLBINAȘI</t>
  </si>
  <si>
    <t>COMUNA GRĂDIȘTEA</t>
  </si>
  <si>
    <t>COMUNA GURBĂNEȘTI</t>
  </si>
  <si>
    <t>COMUNA ILEANA</t>
  </si>
  <si>
    <t>COMUNA INDEPENDENȚA</t>
  </si>
  <si>
    <t>COMUNA JEGĂLIA</t>
  </si>
  <si>
    <t>COMUNA LEHLIU</t>
  </si>
  <si>
    <t>COMUNA LUICA</t>
  </si>
  <si>
    <t>COMUNA LUPȘANU</t>
  </si>
  <si>
    <t>COMUNA MÂNĂSTIREA</t>
  </si>
  <si>
    <t>COMUNA MITRENI</t>
  </si>
  <si>
    <t>COMUNA MODELU</t>
  </si>
  <si>
    <t>COMUNA NANA</t>
  </si>
  <si>
    <t>COMUNA PERIȘORU</t>
  </si>
  <si>
    <t>COMUNA PLĂTĂREȘTI</t>
  </si>
  <si>
    <t>COMUNA RADOVANU</t>
  </si>
  <si>
    <t>COMUNA ROSEȚI</t>
  </si>
  <si>
    <t>COMUNA SĂRULEȘTI</t>
  </si>
  <si>
    <t>COMUNA SOHATU</t>
  </si>
  <si>
    <t>COMUNA ȘOLDANU</t>
  </si>
  <si>
    <t>COMUNA SPANȚOV</t>
  </si>
  <si>
    <t>COMUNA ȘTEFAN VODĂ</t>
  </si>
  <si>
    <t>COMUNA TĂMĂDĂU MARE</t>
  </si>
  <si>
    <t>COMUNA VALEA ARGOVEI</t>
  </si>
  <si>
    <t>COMUNA VASILAȚI</t>
  </si>
  <si>
    <t>COMUNA VLAD ȚEPEȘ</t>
  </si>
  <si>
    <t>MUNICIPIUL CLUJ-NAPOCA</t>
  </si>
  <si>
    <t>MUNICIPIUL CÂMPIA-TURZII</t>
  </si>
  <si>
    <t>MUNICIPIUL DEJ</t>
  </si>
  <si>
    <t>MUNICIPIUL GHERLA</t>
  </si>
  <si>
    <t>MUNICIPIUL TURDA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</si>
  <si>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</si>
  <si>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</si>
  <si>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</si>
  <si>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</si>
  <si>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</si>
  <si>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</si>
  <si>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</si>
  <si>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</si>
  <si>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</si>
  <si>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</si>
  <si>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</si>
  <si>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</si>
  <si>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CĂIANU</t>
  </si>
  <si>
    <t>COMUNA CĂLĂRAŞI</t>
  </si>
  <si>
    <t>COMUNA CĂLĂŢELE</t>
  </si>
  <si>
    <t>COMUNA CĂMĂRAŞU</t>
  </si>
  <si>
    <t>COMUNA CĂPUŞU MARE</t>
  </si>
  <si>
    <t>COMUNA CĂŞEIU</t>
  </si>
  <si>
    <t>COMUNA CEANU MARE</t>
  </si>
  <si>
    <t>COMUNA CHINTENI</t>
  </si>
  <si>
    <t>COMUNA CHIUIEŞTI</t>
  </si>
  <si>
    <t>COMUNA CIUCEA</t>
  </si>
  <si>
    <t>COMUNA CIURILA</t>
  </si>
  <si>
    <t>COMUNA CÂŢCĂU</t>
  </si>
  <si>
    <t>COMUNA COJOCNA</t>
  </si>
  <si>
    <t>COMUNA CORNEŞTI</t>
  </si>
  <si>
    <t>COMUNA CUZDRIOARA</t>
  </si>
  <si>
    <t>COMUNA DĂBÂCA</t>
  </si>
  <si>
    <t>COMUNA FELEACU</t>
  </si>
  <si>
    <t>COMUNA FIZEŞU-GHERLII</t>
  </si>
  <si>
    <t>COMUNA FRATA</t>
  </si>
  <si>
    <t>COMUNA GEACA</t>
  </si>
  <si>
    <t>COMUNA GILĂU</t>
  </si>
  <si>
    <t>COMUNA GÂRBĂU</t>
  </si>
  <si>
    <t>COMUNA IARA</t>
  </si>
  <si>
    <t>COMUNA ICLOD</t>
  </si>
  <si>
    <t>COMUNA IZVORU CRISULUI</t>
  </si>
  <si>
    <t>COMUNA JICHIŞU DE JOS</t>
  </si>
  <si>
    <t>COMUNA  JUCU</t>
  </si>
  <si>
    <t>COMUNA LUNA</t>
  </si>
  <si>
    <t>COMUNA MĂGURI RĂCĂTĂU</t>
  </si>
  <si>
    <t>COMUNA MĂNĂSTIRENI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</si>
  <si>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</si>
  <si>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</si>
  <si>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</si>
  <si>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</si>
  <si>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</si>
  <si>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</si>
  <si>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</si>
  <si>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</si>
  <si>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PANTICEU</t>
  </si>
  <si>
    <t>COMUNA PĂLATCA</t>
  </si>
  <si>
    <t>COMUNA PETREŞTII DE JOS</t>
  </si>
  <si>
    <t>COMUNA PLOSCOŞ</t>
  </si>
  <si>
    <t>COMUNA POIENI</t>
  </si>
  <si>
    <t>COMUNA RECEA CRISTUR</t>
  </si>
  <si>
    <t>COMUNA SĂCUIEU</t>
  </si>
  <si>
    <t>COMUNA SĂNDULEŞTI</t>
  </si>
  <si>
    <t>COMUNA SAVĂDISLA</t>
  </si>
  <si>
    <t>COMUNA SIC</t>
  </si>
  <si>
    <t>COMUNA SÂNCRAIU</t>
  </si>
  <si>
    <t>COMUNA SÂNMĂRTIN</t>
  </si>
  <si>
    <t>COMUNA SÂNPAUL</t>
  </si>
  <si>
    <t>COMUNA SUATU</t>
  </si>
  <si>
    <t>COMUNA TRITENII DE JOS</t>
  </si>
  <si>
    <t>COMUNA TURENI</t>
  </si>
  <si>
    <t>COMUNA ŢAGA</t>
  </si>
  <si>
    <t>COMUNA UNGURAŞ</t>
  </si>
  <si>
    <t>COMUNA VAD</t>
  </si>
  <si>
    <t>COMUNA VALEA IERII</t>
  </si>
  <si>
    <t>MUNICIPIUL CONSTANȚA</t>
  </si>
  <si>
    <t>MUNICIPIUL MANGALIA</t>
  </si>
  <si>
    <t>MUNICIPIUL MEDGIDIA</t>
  </si>
  <si>
    <t>COMUNA 23 AUGUST</t>
  </si>
  <si>
    <t>COMUNA ADAMCLISI</t>
  </si>
  <si>
    <t>COMUNA AGIGEA</t>
  </si>
  <si>
    <t>COMUNA ALIMAN</t>
  </si>
  <si>
    <t>COMUNA AMZACEA</t>
  </si>
  <si>
    <t>COMUNA BĂNEASA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</si>
  <si>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</si>
  <si>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</si>
  <si>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</si>
  <si>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</si>
  <si>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</si>
  <si>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</si>
  <si>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</si>
  <si>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</si>
  <si>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COSTINEȘTI</t>
  </si>
  <si>
    <t>COMUNA CUMPĂNA</t>
  </si>
  <si>
    <t>COMUNA DOBROMIR</t>
  </si>
  <si>
    <t>COMUNA GÂRLICIU</t>
  </si>
  <si>
    <t>COMUNA GHINDĂREȘTI</t>
  </si>
  <si>
    <t>COMUNA GRĂDINA</t>
  </si>
  <si>
    <t>COMUNA ION CORVIN</t>
  </si>
  <si>
    <t>COMUNA ISTRIA</t>
  </si>
  <si>
    <t>COMUNA LIMANU</t>
  </si>
  <si>
    <t>COMUNA LIPNIȚA</t>
  </si>
  <si>
    <t>COMUNA LUMINA</t>
  </si>
  <si>
    <t>COMUNA OLTINA</t>
  </si>
  <si>
    <t>COMUNA PANTELIMON</t>
  </si>
  <si>
    <t>COMUNA PECINEAGA</t>
  </si>
  <si>
    <t>COMUNA PEȘTERA</t>
  </si>
  <si>
    <t>COMUNA POARTA ALBĂ</t>
  </si>
  <si>
    <t>COMUNA RASOVA</t>
  </si>
  <si>
    <t>COMUNA SALIGNY</t>
  </si>
  <si>
    <t>COMUNA SARAIU</t>
  </si>
  <si>
    <t>COMUNA SĂCELE</t>
  </si>
  <si>
    <t>COMUNA SEIMENI</t>
  </si>
  <si>
    <t>COMUNA SILIȘTEA</t>
  </si>
  <si>
    <t>COMUNA TÂRGUȘOR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</si>
  <si>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</si>
  <si>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</si>
  <si>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</si>
  <si>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</si>
  <si>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</si>
  <si>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</si>
  <si>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MUNICIPIUL SFÂNTU GHEORGHE</t>
  </si>
  <si>
    <t>MUNICIPIUL TÂRGU SECUIESC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</si>
  <si>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</si>
  <si>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</si>
  <si>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</si>
  <si>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</si>
  <si>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</si>
  <si>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</si>
  <si>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</si>
  <si>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</si>
  <si>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BRATEŞ</t>
  </si>
  <si>
    <t>COMUNA BRĂDUŢ</t>
  </si>
  <si>
    <t>COMUNA BREŢCU</t>
  </si>
  <si>
    <t>COMUNA CATALINA</t>
  </si>
  <si>
    <t>COMUNA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</si>
  <si>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</si>
  <si>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</si>
  <si>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</si>
  <si>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</si>
  <si>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</si>
  <si>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</si>
  <si>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</si>
  <si>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</si>
  <si>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</si>
  <si>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</si>
  <si>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</si>
  <si>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</si>
  <si>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</si>
  <si>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</si>
  <si>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</si>
  <si>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</si>
  <si>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</si>
  <si>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</si>
  <si>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</si>
  <si>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</si>
  <si>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VALEA CRIŞULUI</t>
  </si>
  <si>
    <t>COMUNA VÂLCELE</t>
  </si>
  <si>
    <t>COMUNA VÂRGHIŞ</t>
  </si>
  <si>
    <t>COMUNA ZAGON</t>
  </si>
  <si>
    <t>COMUNA ZĂBALA</t>
  </si>
  <si>
    <t>MUNICIPIUL MORENI</t>
  </si>
  <si>
    <t>MUNICIPIUL TÂRGOVIȘTE</t>
  </si>
  <si>
    <t>COMUNA BĂLENI</t>
  </si>
  <si>
    <t>COMUNA BĂRBULEȚU</t>
  </si>
  <si>
    <t>COMUNA BEZDEAD</t>
  </si>
  <si>
    <t>COMUNA BILCIUREȘTI</t>
  </si>
  <si>
    <t>COMUNA BRĂNEȘTI</t>
  </si>
  <si>
    <t>COMUNA BREZOAELE</t>
  </si>
  <si>
    <t>COMUNA BUCIUMENI</t>
  </si>
  <si>
    <t>COMUNA BUCȘANI</t>
  </si>
  <si>
    <t>COMUNA BUTIMANU</t>
  </si>
  <si>
    <t>COMUNA COBIA</t>
  </si>
  <si>
    <t>COMUNA COJASCA</t>
  </si>
  <si>
    <t>COMUNA COMIȘANI</t>
  </si>
  <si>
    <t>COMUNA CONȚEȘTI</t>
  </si>
  <si>
    <t>COMUNA CORBII MARI</t>
  </si>
  <si>
    <t>COMUNA CORNĂȚELU</t>
  </si>
  <si>
    <t>COMUNA CORNEȘTI</t>
  </si>
  <si>
    <t>COMUNA COSTEȘTII DIN VALE</t>
  </si>
  <si>
    <t>COMUNA CRÂNGURILE</t>
  </si>
  <si>
    <t>COMUNA CREVEDIA</t>
  </si>
  <si>
    <t>COMUNA DĂRMĂNEȘTI</t>
  </si>
  <si>
    <t>COMUNA DOBRA</t>
  </si>
  <si>
    <t>COMUNA DOICEȘTI</t>
  </si>
  <si>
    <t>COMUNA DRAGODANA</t>
  </si>
  <si>
    <t>COMUNA FINTA</t>
  </si>
  <si>
    <t>COMUNA GLODENI</t>
  </si>
  <si>
    <t>COMUNA GURA FOII</t>
  </si>
  <si>
    <t>COMUNA GURA OCNIȚEI</t>
  </si>
  <si>
    <t>COMUNA GURA ȘUȚII</t>
  </si>
  <si>
    <t>COMUNA HULUBEȘTI</t>
  </si>
  <si>
    <t>COMUNA I. L. CARAGIALE</t>
  </si>
  <si>
    <t>COMUNA IEDERA</t>
  </si>
  <si>
    <t>COMUNA LUCIENI</t>
  </si>
  <si>
    <t>COMUNA LUDEȘTI</t>
  </si>
  <si>
    <t>COMUNA LUNGULEȚU</t>
  </si>
  <si>
    <t>COMUNA MALU CU FLORI</t>
  </si>
  <si>
    <t>COMUNA MĂNEȘTI</t>
  </si>
  <si>
    <t>COMUNA MĂTĂSARU</t>
  </si>
  <si>
    <t>COMUNA MOGOȘANI</t>
  </si>
  <si>
    <t>COMUNA MOROENI</t>
  </si>
  <si>
    <t>COMUNA MORTENI</t>
  </si>
  <si>
    <t>COMUNA MOȚĂIENI</t>
  </si>
  <si>
    <t>COMUNA NICULEȘTI</t>
  </si>
  <si>
    <t>COMUNA NUCET</t>
  </si>
  <si>
    <t>COMUNA OCNIȚA</t>
  </si>
  <si>
    <t>COMUNA ODOBEȘTI</t>
  </si>
  <si>
    <t>COMUNA PETREȘTI</t>
  </si>
  <si>
    <t>COMUNA PERȘINARI</t>
  </si>
  <si>
    <t>COMUNA PIETROȘIȚA</t>
  </si>
  <si>
    <t>COMUNA POIANA</t>
  </si>
  <si>
    <t>COMUNA POTLOGI</t>
  </si>
  <si>
    <t>COMUNA PRODULEȘTI</t>
  </si>
  <si>
    <t>COMUNA PUCHENI</t>
  </si>
  <si>
    <t>COMUNA RACIU</t>
  </si>
  <si>
    <t>COMUNA RĂSCĂEȚI</t>
  </si>
  <si>
    <t>COMUNA RĂZVAD</t>
  </si>
  <si>
    <t>COMUNA RÂU ALB</t>
  </si>
  <si>
    <t>COMUNA  RUNCU</t>
  </si>
  <si>
    <t>COMUNA SLOBOZIA MOARĂ</t>
  </si>
  <si>
    <t>COMUNA ȘELARU</t>
  </si>
  <si>
    <t>COMUNA ȘOTÂNGA</t>
  </si>
  <si>
    <t>COMUNA TĂRTĂȘEȘTI</t>
  </si>
  <si>
    <t>COMUNA TĂTĂRANI</t>
  </si>
  <si>
    <t>COMUNA ULIEȘTI</t>
  </si>
  <si>
    <t>COMUNA ULMI</t>
  </si>
  <si>
    <t>COMUNA VĂCĂREȘTI</t>
  </si>
  <si>
    <t>COMUNA VĂLENI-DÂMBOVIȚA</t>
  </si>
  <si>
    <t>COMUNA VÂRFURI</t>
  </si>
  <si>
    <t>COMUNA VIȘINA</t>
  </si>
  <si>
    <t>COMUNA VIȘINEȘTI</t>
  </si>
  <si>
    <t>COMUNA VULCANA-BĂI</t>
  </si>
  <si>
    <t>COMUNA VULCANA-PANDELE</t>
  </si>
  <si>
    <t>MUNICIPIUL CRAIOVA</t>
  </si>
  <si>
    <t>MUNICIPIUL CALAFAT</t>
  </si>
  <si>
    <t>MUNICIPIUL BĂILEŞTI</t>
  </si>
  <si>
    <t>COMUNA AFUMAŢI</t>
  </si>
  <si>
    <t>COMUNA ALMĂJ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</si>
  <si>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</si>
  <si>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</si>
  <si>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</si>
  <si>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</si>
  <si>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</si>
  <si>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</si>
  <si>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</si>
  <si>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</si>
  <si>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</si>
  <si>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</si>
  <si>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</si>
  <si>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</si>
  <si>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BULZEŞTI</t>
  </si>
  <si>
    <t>COMUNA CALOPĂR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</si>
  <si>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</si>
  <si>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</si>
  <si>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</si>
  <si>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</si>
  <si>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</si>
  <si>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</si>
  <si>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</si>
  <si>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CERĂT</t>
  </si>
  <si>
    <t>COMUNA CIOROIAŞI</t>
  </si>
  <si>
    <t>COMUNA CIUPERCENII NOI</t>
  </si>
  <si>
    <t>COMUNA COŞOVENI</t>
  </si>
  <si>
    <t>COMUNA COŢOFENII DIN DOS</t>
  </si>
  <si>
    <t>COMUNA COŢOFENII DIN FAŢĂ</t>
  </si>
  <si>
    <t>COMUNA DANEŢI</t>
  </si>
  <si>
    <t>COMUNA DESA</t>
  </si>
  <si>
    <t>COMUNA DIOŞTI</t>
  </si>
  <si>
    <t>COMUNA DOBREŞTI</t>
  </si>
  <si>
    <t>COMUNA DRĂGOTEŞTI</t>
  </si>
  <si>
    <t>COMUNA DRĂNIC</t>
  </si>
  <si>
    <t>COMUNA FĂRCAŞ</t>
  </si>
  <si>
    <t>COMUNA GALICEA MARE</t>
  </si>
  <si>
    <t>COMUNA GALICIUICA</t>
  </si>
  <si>
    <t>COMUNA GHERCEŞTI</t>
  </si>
  <si>
    <t>COMUNA GHIDICI</t>
  </si>
  <si>
    <t>COMUNA GHINDENI</t>
  </si>
  <si>
    <t>COMUNA GIGHERA</t>
  </si>
  <si>
    <t>COMUNA GÂNGIOVA</t>
  </si>
  <si>
    <t>COMUNA GIUBEGA</t>
  </si>
  <si>
    <t>COMUNA GIURGIŢA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</si>
  <si>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</si>
  <si>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</si>
  <si>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</si>
  <si>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</si>
  <si>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</si>
  <si>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</si>
  <si>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</si>
  <si>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</si>
  <si>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</si>
  <si>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</si>
  <si>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</si>
  <si>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</si>
  <si>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MELINEŞTI</t>
  </si>
  <si>
    <t>COMUNA MÂRŞANI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</si>
  <si>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</si>
  <si>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</si>
  <si>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</si>
  <si>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</si>
  <si>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</si>
  <si>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</si>
  <si>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</si>
  <si>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</si>
  <si>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</si>
  <si>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</si>
  <si>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</si>
  <si>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</si>
  <si>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</si>
  <si>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</si>
  <si>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</si>
  <si>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</si>
  <si>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</si>
  <si>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</si>
  <si>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</si>
  <si>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</si>
  <si>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</si>
  <si>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</si>
  <si>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</si>
  <si>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</si>
  <si>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</si>
  <si>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</si>
  <si>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TĂLPAŞ</t>
  </si>
  <si>
    <t>COMUNA TEASC</t>
  </si>
  <si>
    <t>COMUNA TERPEZIŢA</t>
  </si>
  <si>
    <t>COMUNA ŢUGLUI</t>
  </si>
  <si>
    <t>COMUNA URZICUŢA</t>
  </si>
  <si>
    <t>COMUNA VALEA STANCIULUI</t>
  </si>
  <si>
    <t>COMUNA VELA</t>
  </si>
  <si>
    <t>COMUNA VERBIŢA</t>
  </si>
  <si>
    <t>COMUNA VÂRTOP</t>
  </si>
  <si>
    <t>COMUNA VÂRVORU DE JOS</t>
  </si>
  <si>
    <t>MUNICIPIUL GALATI</t>
  </si>
  <si>
    <t>MUNICIPIUL TECUCI</t>
  </si>
  <si>
    <t>COMUNA BARCEA</t>
  </si>
  <si>
    <t>COMUNA BĂLĂBĂNEŞTI</t>
  </si>
  <si>
    <t>COMUNA BĂLĂŞEŞTI</t>
  </si>
  <si>
    <t>COMUNA BEREŞTI-MERIA</t>
  </si>
  <si>
    <t>COMUNA BRĂHĂŞEŞTI</t>
  </si>
  <si>
    <t>COMUNA CAVADINEŞTI</t>
  </si>
  <si>
    <t>COMUNA CERŢEŞTI</t>
  </si>
  <si>
    <t xml:space="preserve">COMUNA CORNI </t>
  </si>
  <si>
    <t>COMUNA COROD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</si>
  <si>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</si>
  <si>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</si>
  <si>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</si>
  <si>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</si>
  <si>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</si>
  <si>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</si>
  <si>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</si>
  <si>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</si>
  <si>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INDEPENDENŢA</t>
  </si>
  <si>
    <t>COMUNA IVEŞTI</t>
  </si>
  <si>
    <t>COMUNA JORĂŞTI</t>
  </si>
  <si>
    <t>COMUNA LIEŞTI</t>
  </si>
  <si>
    <t>COMUNA MATCA</t>
  </si>
  <si>
    <t>COMUNA MĂSTĂCANI</t>
  </si>
  <si>
    <t>COMUNA MUNTENI</t>
  </si>
  <si>
    <t>COMUNA NĂMOLOASA</t>
  </si>
  <si>
    <t>COMUNA NEGRILEŞTI</t>
  </si>
  <si>
    <t>COMUNA NICOREŞTI</t>
  </si>
  <si>
    <t>COMUNA OANCEA</t>
  </si>
  <si>
    <t>COMUNA PECHEA</t>
  </si>
  <si>
    <t>COMUNA PISCU</t>
  </si>
  <si>
    <t>COMUNA PRIPONEŞTI</t>
  </si>
  <si>
    <t>COMUNA RĂDEŞTI</t>
  </si>
  <si>
    <t>COMUNA SCHELA</t>
  </si>
  <si>
    <t>COMUNA SCÂNTEIEŞTI</t>
  </si>
  <si>
    <t>COMUNA SLOBOZIA CONACHI</t>
  </si>
  <si>
    <t>COMUNA SMULŢI</t>
  </si>
  <si>
    <t>COMUNA SUCEVENI</t>
  </si>
  <si>
    <t>COMUNA SUHURLUI</t>
  </si>
  <si>
    <t>COMUNA ŞENDRENI</t>
  </si>
  <si>
    <t>COMUNA T. VLADIMIRESCU</t>
  </si>
  <si>
    <t>COMUNA TULUCEŞTI</t>
  </si>
  <si>
    <t>COMUNA ŢEPU</t>
  </si>
  <si>
    <t>COMUNA UMBRĂREŞTI</t>
  </si>
  <si>
    <t>COMUNA VALEA MĂRULUI</t>
  </si>
  <si>
    <t>COMUNA VÂRLEZI</t>
  </si>
  <si>
    <t>MUNICIPIUL GIURGIU</t>
  </si>
  <si>
    <t>COMUNA ADUNATII COPĂCENI</t>
  </si>
  <si>
    <t>COMUNA BOLINTIN DEAL</t>
  </si>
  <si>
    <t>COMUNA BULBUCATA</t>
  </si>
  <si>
    <t>COMUNA BUTURUGENI</t>
  </si>
  <si>
    <t>COMUNA CĂLUGĂRENI</t>
  </si>
  <si>
    <t>COMUNA CLEJANI</t>
  </si>
  <si>
    <t>COMUNA COLIBAȘI</t>
  </si>
  <si>
    <t>COMUNA COSOBA</t>
  </si>
  <si>
    <t xml:space="preserve">COMUNA CREVEDIA MARE </t>
  </si>
  <si>
    <t>COMUNA DAIA</t>
  </si>
  <si>
    <t>COMUNA FLOREȘTI-STOENEȘTI</t>
  </si>
  <si>
    <t>COMUNA FRĂTEȘTI</t>
  </si>
  <si>
    <t>COMUNA GĂISENI</t>
  </si>
  <si>
    <t>COMUNA GĂUJANI</t>
  </si>
  <si>
    <t>COMUNA GHIMPAȚI</t>
  </si>
  <si>
    <t>COMUNA GOGOȘARI</t>
  </si>
  <si>
    <t>COMUNA GOSTINARI</t>
  </si>
  <si>
    <t>COMUNA GOSTINU</t>
  </si>
  <si>
    <t>COMUNA GREACA</t>
  </si>
  <si>
    <t>COMUNA HERĂȘTI</t>
  </si>
  <si>
    <t xml:space="preserve">COMUNA HOTARELE </t>
  </si>
  <si>
    <t>COMUNA IEPUREȘTI</t>
  </si>
  <si>
    <t>COMUNA ISVOARELE</t>
  </si>
  <si>
    <t>COMUNA JOIȚA</t>
  </si>
  <si>
    <t>COMUNA LETCA NOUĂ</t>
  </si>
  <si>
    <t>COMUNA MALU</t>
  </si>
  <si>
    <t>COMUNA MÂRȘA</t>
  </si>
  <si>
    <t>COMUNA OGREZENI</t>
  </si>
  <si>
    <t>COMUNA OINACU</t>
  </si>
  <si>
    <t>COMUNA PRUNDU</t>
  </si>
  <si>
    <t>COMUNA RĂSUCENI</t>
  </si>
  <si>
    <t>COMUNA ROATA DE JOS</t>
  </si>
  <si>
    <t>COMUNA SĂBĂRENI</t>
  </si>
  <si>
    <t>COMUNA SINGURENI</t>
  </si>
  <si>
    <t xml:space="preserve">COMUNA SLOBOZIA </t>
  </si>
  <si>
    <t>COMUNA STĂNEȘTI</t>
  </si>
  <si>
    <t>COMUNA STOENEȘTI</t>
  </si>
  <si>
    <t>COMUNA TOPORU</t>
  </si>
  <si>
    <t>COMUNA VALEA DRAGULUI</t>
  </si>
  <si>
    <t>COMUNA VĂRĂȘTI</t>
  </si>
  <si>
    <t>COMUNA VÂNĂTORII MICI</t>
  </si>
  <si>
    <t>MUNICIPIUL TÂRGU JIU</t>
  </si>
  <si>
    <t>MUNICIPIUL MOTRU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</si>
  <si>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</si>
  <si>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</si>
  <si>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</si>
  <si>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</si>
  <si>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</si>
  <si>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</si>
  <si>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BENGEŞTI-CIOCADIA</t>
  </si>
  <si>
    <t>COMUNA BERLEŞTI</t>
  </si>
  <si>
    <t>COMUNA BÂLTENI</t>
  </si>
  <si>
    <t>COMUNA BOLBOŞI</t>
  </si>
  <si>
    <t>COMUNA BORĂSCU</t>
  </si>
  <si>
    <t>COMUNA BRĂNEŞTI</t>
  </si>
  <si>
    <t>COMUNA BUMBEŞTI-PIŢIC</t>
  </si>
  <si>
    <t>COMUNA BUSTUCHIN</t>
  </si>
  <si>
    <t>COMUNA CĂPRENI</t>
  </si>
  <si>
    <t>COMUNA CĂTUNELE</t>
  </si>
  <si>
    <t>COMUNA CRUŞET</t>
  </si>
  <si>
    <t>COMUNA DĂNCIULEŞTI</t>
  </si>
  <si>
    <t>COMUNA DĂNEŞTI</t>
  </si>
  <si>
    <t>COMUNA DRĂGUŢEŞTI</t>
  </si>
  <si>
    <t>COMUNA FĂRCĂŞEŞTI</t>
  </si>
  <si>
    <t>COMUNA GLOGOVA</t>
  </si>
  <si>
    <t>COMUNA GODINEŞTI</t>
  </si>
  <si>
    <t>COMUNA HUREZANI</t>
  </si>
  <si>
    <t>COMUNA JUPÂNEŞTI</t>
  </si>
  <si>
    <t>COMUNA LELEŞTI</t>
  </si>
  <si>
    <t>COMUNA LICURICI</t>
  </si>
  <si>
    <t>COMUNA LOGREŞTI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</si>
  <si>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</si>
  <si>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</si>
  <si>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</si>
  <si>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</si>
  <si>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</si>
  <si>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</si>
  <si>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</si>
  <si>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</si>
  <si>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</si>
  <si>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</si>
  <si>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</si>
  <si>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</si>
  <si>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</si>
  <si>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</si>
  <si>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</si>
  <si>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</si>
  <si>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TELEŞTI</t>
  </si>
  <si>
    <t>COMUNA ŢÂNŢĂRENI</t>
  </si>
  <si>
    <t>COMUNA TURBUREA</t>
  </si>
  <si>
    <t>COMUNA TURCINEŞTI</t>
  </si>
  <si>
    <t>COMUNA URDARI</t>
  </si>
  <si>
    <t>COMUNA VĂGIULEŞTI</t>
  </si>
  <si>
    <t>COMUNA VLADIMIR</t>
  </si>
  <si>
    <t>MUNICIPIUL MIERCUREA CIUC</t>
  </si>
  <si>
    <t>MUNICIPIUL GHEORGHENI</t>
  </si>
  <si>
    <t>MUNICIPIUL ODORHEIU SECUIESC</t>
  </si>
  <si>
    <t>MUNICIPIUL TOPLIȚA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</si>
  <si>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</si>
  <si>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</si>
  <si>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</si>
  <si>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</si>
  <si>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</si>
  <si>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</si>
  <si>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</si>
  <si>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</si>
  <si>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</si>
  <si>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</si>
  <si>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</si>
  <si>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</si>
  <si>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</si>
  <si>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</si>
  <si>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GĂLAUŢAŞ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</si>
  <si>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</si>
  <si>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</si>
  <si>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</si>
  <si>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</si>
  <si>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</si>
  <si>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</si>
  <si>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</si>
  <si>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MĂDĂRAŞ</t>
  </si>
  <si>
    <t>COMUNA MĂRTINIȘ</t>
  </si>
  <si>
    <t>COMUNA MEREȘTI</t>
  </si>
  <si>
    <t>COMUNA MUGENI</t>
  </si>
  <si>
    <t>COMUNA OCLAND</t>
  </si>
  <si>
    <t>COMUNA PĂULENI CIUC</t>
  </si>
  <si>
    <t>COMUNA PLĂIEŞII DE JOS</t>
  </si>
  <si>
    <t>COMUNA PORUMBENI</t>
  </si>
  <si>
    <t>COMUNA PRAID</t>
  </si>
  <si>
    <t>COMUNA RACU</t>
  </si>
  <si>
    <t>COMUNA REMETEA</t>
  </si>
  <si>
    <t>COMUNA SĂCEL</t>
  </si>
  <si>
    <t>COMUNA SÂNCRĂIENI</t>
  </si>
  <si>
    <t>COMUNA SÂNDOMINIC</t>
  </si>
  <si>
    <t>COMUNA SÂNMARTIN</t>
  </si>
  <si>
    <t>COMUNA SÂNSIMION</t>
  </si>
  <si>
    <t>COMUNA SĂRMAŞ</t>
  </si>
  <si>
    <t>COMUNA SICULENI</t>
  </si>
  <si>
    <t>COMUNA ŞIMONEȘTI</t>
  </si>
  <si>
    <t>COMUNA SUBCETATE</t>
  </si>
  <si>
    <t>COMUNA TULGHEŞ</t>
  </si>
  <si>
    <t>COMUNA TUŞNAD</t>
  </si>
  <si>
    <t>COMUNA ULIEȘ</t>
  </si>
  <si>
    <t>COMUNA VĂRȘAG</t>
  </si>
  <si>
    <t>COMUNA VOŞLĂBENI</t>
  </si>
  <si>
    <t>COMUNA ZETEA</t>
  </si>
  <si>
    <t>MUNICIPIUL DEVA</t>
  </si>
  <si>
    <t>MUNICIPIUL BRAD</t>
  </si>
  <si>
    <t>MUNICIPIUL HUNEDOARA</t>
  </si>
  <si>
    <t>MUNICIPIUL LUPENI</t>
  </si>
  <si>
    <t>MUNICIPIUL ORĂŞTIE</t>
  </si>
  <si>
    <t>MUNICIPIUL PETROŞANI</t>
  </si>
  <si>
    <t>MUNICIPIUL VULCAN</t>
  </si>
  <si>
    <t>COMUNA BAIA DE CRIŞ</t>
  </si>
  <si>
    <t>COMUNA BALŞA</t>
  </si>
  <si>
    <t>COMUNA BARU</t>
  </si>
  <si>
    <t>COMUNA BĂCIA</t>
  </si>
  <si>
    <t>COMUNA BĂIŢA</t>
  </si>
  <si>
    <t>COMUNA BĂNIŢA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</si>
  <si>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</si>
  <si>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</si>
  <si>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</si>
  <si>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</si>
  <si>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</si>
  <si>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</si>
  <si>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</si>
  <si>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</si>
  <si>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</si>
  <si>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</si>
  <si>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</si>
  <si>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CÂRJIȚI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</si>
  <si>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</si>
  <si>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</si>
  <si>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</si>
  <si>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</si>
  <si>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</si>
  <si>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</si>
  <si>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</si>
  <si>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</si>
  <si>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</si>
  <si>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LĂPUGIU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</si>
  <si>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</si>
  <si>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</si>
  <si>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</si>
  <si>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</si>
  <si>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</si>
  <si>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PEŞTIŞU MIC</t>
  </si>
  <si>
    <t>COMUNA PUI</t>
  </si>
  <si>
    <t>COMUNA RAPOLTU MARE</t>
  </si>
  <si>
    <t>COMUNA RĂCHITOVA</t>
  </si>
  <si>
    <t>COMUNA RIBIŢA</t>
  </si>
  <si>
    <t>COMUNA RÂU DE MORI</t>
  </si>
  <si>
    <t>COMUNA ROMOS</t>
  </si>
  <si>
    <t>COMUNA SARMIZEGETUSA</t>
  </si>
  <si>
    <t>COMUNA SĂLAŞU DE SUS</t>
  </si>
  <si>
    <t>COMUNA SÂNTĂMĂRIA ORLEA</t>
  </si>
  <si>
    <t>COMUNA ŞOIMUŞ</t>
  </si>
  <si>
    <t>COMUNA TELIUCU INFERIOR</t>
  </si>
  <si>
    <t>COMUNA TOPLIŢA</t>
  </si>
  <si>
    <t>COMUNA TOTEŞTI</t>
  </si>
  <si>
    <t>COMUNA TURDAŞ</t>
  </si>
  <si>
    <t>COMUNA VAŢA DE JOS</t>
  </si>
  <si>
    <t>COMUNA VĂLIŞOARA</t>
  </si>
  <si>
    <t>COMUNA VEŢEL</t>
  </si>
  <si>
    <t>COMUNA VORŢA</t>
  </si>
  <si>
    <t>COMUNA ZAM</t>
  </si>
  <si>
    <t>MUNICIPIUL FOCȘANI</t>
  </si>
  <si>
    <t>MUNICIPIUL ADJUD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</si>
  <si>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</si>
  <si>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</si>
  <si>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</si>
  <si>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</si>
  <si>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</si>
  <si>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</si>
  <si>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</si>
  <si>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</si>
  <si>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</si>
  <si>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</si>
  <si>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</si>
  <si>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</si>
  <si>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</si>
  <si>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</si>
  <si>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</si>
  <si>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</si>
  <si>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</si>
  <si>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</si>
  <si>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</si>
  <si>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</si>
  <si>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</si>
  <si>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</si>
  <si>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</si>
  <si>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</si>
  <si>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</si>
  <si>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MOVILIŢA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</si>
  <si>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</si>
  <si>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</si>
  <si>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</si>
  <si>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</si>
  <si>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</si>
  <si>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</si>
  <si>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PĂULEŞTI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</si>
  <si>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</si>
  <si>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</si>
  <si>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</si>
  <si>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</si>
  <si>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</si>
  <si>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</si>
  <si>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</si>
  <si>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</si>
  <si>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</si>
  <si>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</si>
  <si>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 CIORĂŞTI</t>
  </si>
  <si>
    <t>COMUNA SOVEJA</t>
  </si>
  <si>
    <t>COMUNA SPULBER</t>
  </si>
  <si>
    <t>COMUNA STRĂOANE</t>
  </si>
  <si>
    <t>COMUNA SURAIA</t>
  </si>
  <si>
    <t>COMUNA TĂNĂSOAIA</t>
  </si>
  <si>
    <t>COMUNA TĂTĂRANU</t>
  </si>
  <si>
    <t>COMUNA TÂMBOEŞTI</t>
  </si>
  <si>
    <t>COMUNA ŢIFEŞTI</t>
  </si>
  <si>
    <t>COMUNA TULNICI</t>
  </si>
  <si>
    <t>COMUNA VALEA SĂRII</t>
  </si>
  <si>
    <t>COMUNA VÂRTEȘCOIU</t>
  </si>
  <si>
    <t>COMUNA VINTILEASCA</t>
  </si>
  <si>
    <t>COMUNA VIZANTEA-LIVEZI</t>
  </si>
  <si>
    <t>COMUNA VRÂNCIOAIA</t>
  </si>
  <si>
    <t>PRAHOVA</t>
  </si>
  <si>
    <t>MUNICIPIUL PLOIESTI</t>
  </si>
  <si>
    <t>MUNICIPIUL CÂMPINA</t>
  </si>
  <si>
    <t xml:space="preserve">COMUNA ADUNAŢI                                  </t>
  </si>
  <si>
    <t xml:space="preserve">COMUNA ALUNIŞ                                   </t>
  </si>
  <si>
    <t xml:space="preserve">COMUNA APOSTOLACHE                       </t>
  </si>
  <si>
    <t xml:space="preserve">COMUNA ARICEŞTII RAHTIVANI     </t>
  </si>
  <si>
    <t xml:space="preserve">COMUNA BABA ANA                        </t>
  </si>
  <si>
    <t xml:space="preserve">COMUNA BALTA DOAMNEI             </t>
  </si>
  <si>
    <t xml:space="preserve">COMUNA BĂLŢEŞTI                        </t>
  </si>
  <si>
    <t xml:space="preserve">COMUNA BĂNEŞTI                    </t>
  </si>
  <si>
    <t xml:space="preserve">COMUNA BĂRCĂNEŞTI                      </t>
  </si>
  <si>
    <t xml:space="preserve">COMUNA BĂTRÂNI                      </t>
  </si>
  <si>
    <t xml:space="preserve">COMUNA BERCENI                         </t>
  </si>
  <si>
    <t xml:space="preserve">COMUNA BERTEA                               </t>
  </si>
  <si>
    <t xml:space="preserve">COMUNA BLEJOI                        </t>
  </si>
  <si>
    <t>COMUNA BOLDEŞTI GRĂDIŞTEA</t>
  </si>
  <si>
    <t>COMUNA BRAZI</t>
  </si>
  <si>
    <t>COMUNA BUCOV</t>
  </si>
  <si>
    <t>COMUNA CĂRBUNEŞTI</t>
  </si>
  <si>
    <t xml:space="preserve">COMUNA CEPTURA                           </t>
  </si>
  <si>
    <t>COMUNA CERAŞU</t>
  </si>
  <si>
    <t>COMUNA CHIOJDEANCA</t>
  </si>
  <si>
    <t>COMUNA CIORANI</t>
  </si>
  <si>
    <t>COMUNA COCORĂŞTII COLŢ</t>
  </si>
  <si>
    <t>COMUNA COCORĂŞTII MISLII</t>
  </si>
  <si>
    <t>COMUNA COLCEAG</t>
  </si>
  <si>
    <t>COMUNA CORNU</t>
  </si>
  <si>
    <t>COMUNA COSMINELE</t>
  </si>
  <si>
    <t>COMUNA DRAJNA</t>
  </si>
  <si>
    <t>COMUNA DUMBRĂVEŞTI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</si>
  <si>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</si>
  <si>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</si>
  <si>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</si>
  <si>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</si>
  <si>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</si>
  <si>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</si>
  <si>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 CRICOV</t>
  </si>
  <si>
    <t xml:space="preserve">COMUNA GURA VADULUI </t>
  </si>
  <si>
    <t xml:space="preserve">COMUNA GURA VITIOAREI </t>
  </si>
  <si>
    <t>COMUNA IORDĂCHEANU</t>
  </si>
  <si>
    <t>COMUNA JUGURENI</t>
  </si>
  <si>
    <t>COMUNA LAPOŞ</t>
  </si>
  <si>
    <t xml:space="preserve">COMUNA LIPĂNEŞTI </t>
  </si>
  <si>
    <t>COMUNA MĂGURELE</t>
  </si>
  <si>
    <t>COMUNA MĂGURENI</t>
  </si>
  <si>
    <t>COMUNA MĂNECIU</t>
  </si>
  <si>
    <t>COMUNA MĂNEŞTI</t>
  </si>
  <si>
    <t>COMUNA PĂCUREŢI</t>
  </si>
  <si>
    <t>COMUNA PLOPU</t>
  </si>
  <si>
    <t>COMUNA PODENII NOI</t>
  </si>
  <si>
    <t>COMUNA POIANA CÂMPINA</t>
  </si>
  <si>
    <t>COMUNA POIENARII BURCHII</t>
  </si>
  <si>
    <t>COMUNA POSEŞTI</t>
  </si>
  <si>
    <t>COMUNA PREDEAL SĂRARI</t>
  </si>
  <si>
    <t>COMUNA PROVIŢA DE JOS</t>
  </si>
  <si>
    <t>COMUNA PROVIŢA DE SUS</t>
  </si>
  <si>
    <t>COMUNA PUCHENII MARI</t>
  </si>
  <si>
    <t>COMUNA RÎFOV</t>
  </si>
  <si>
    <t>COMUNA SĂLCIILE</t>
  </si>
  <si>
    <t>COMUNA SÎNGERU</t>
  </si>
  <si>
    <t xml:space="preserve">COMUNA SECĂRIA                  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</si>
  <si>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</si>
  <si>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</si>
  <si>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</si>
  <si>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</si>
  <si>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</si>
  <si>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</si>
  <si>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</si>
  <si>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TĂTARU</t>
  </si>
  <si>
    <t>COMUNA TEIŞANI</t>
  </si>
  <si>
    <t>COMUNA TELEGA</t>
  </si>
  <si>
    <t>COMUNA TINOSU</t>
  </si>
  <si>
    <t>COMUNA TÎRGŞORU VECHI</t>
  </si>
  <si>
    <t>COMUNA VADU SĂPAT</t>
  </si>
  <si>
    <t>COMUNA VALEA CĂLUGĂRESCĂ</t>
  </si>
  <si>
    <t xml:space="preserve">COMUNA VALEA DOFTANEI       </t>
  </si>
  <si>
    <t>COMUNA VĂRBILĂU</t>
  </si>
  <si>
    <t>COMUNA VÂLCĂNEŞTI</t>
  </si>
  <si>
    <t>COMUNA ACĂŢARI</t>
  </si>
  <si>
    <t>COMUNA ADĂMUŞ</t>
  </si>
  <si>
    <t>COMUNA ALBEŞTI</t>
  </si>
  <si>
    <t>COMUNA APOLD</t>
  </si>
  <si>
    <t>COMUNA AŢINTIŞ</t>
  </si>
  <si>
    <t>COMUNA BAHNEA</t>
  </si>
  <si>
    <t>COMUNA BAND</t>
  </si>
  <si>
    <t>COMUNA BATOŞ</t>
  </si>
  <si>
    <t>COMUNA BĂGACIU</t>
  </si>
  <si>
    <t>COMUNA BĂLA</t>
  </si>
  <si>
    <t>COMUNA BĂLĂUŞERI</t>
  </si>
  <si>
    <t>COMUNA BEICA DE JOS</t>
  </si>
  <si>
    <t>COMUNA BERENI</t>
  </si>
  <si>
    <t>COMUNA BICHIŞ</t>
  </si>
  <si>
    <t>COMUNA BOGATA</t>
  </si>
  <si>
    <t>COMUNA BRÂNCOVENEŞTI</t>
  </si>
  <si>
    <t>COMUNA CEUAŞU DE CÂMPIE</t>
  </si>
  <si>
    <t>COMUNA CHEŢANI</t>
  </si>
  <si>
    <t>COMUNA CHIBED</t>
  </si>
  <si>
    <t>COMUNA CHIHERU DE JOS</t>
  </si>
  <si>
    <t>COMUNA COROISÂNMĂRTIN</t>
  </si>
  <si>
    <t>COMUNA CORUNCA</t>
  </si>
  <si>
    <t>COMUNA COZMA</t>
  </si>
  <si>
    <t>COMUNA CRĂCIUNEŞTI</t>
  </si>
  <si>
    <t>COMUNA CRĂIEŞTI</t>
  </si>
  <si>
    <t>COMUNA CRISTEŞTI</t>
  </si>
  <si>
    <t>COMUNA CUCERDEA</t>
  </si>
  <si>
    <t>COMUNA CUCI</t>
  </si>
  <si>
    <t>COMUNA DANEŞ</t>
  </si>
  <si>
    <t>COMUNA DEDA</t>
  </si>
  <si>
    <t>COMUNA EREMITU</t>
  </si>
  <si>
    <t>COMUNA ERNEI</t>
  </si>
  <si>
    <t>COMUNA FĂRĂGĂU</t>
  </si>
  <si>
    <t>COMUNA GĂLEŞTI</t>
  </si>
  <si>
    <t>COMUNA GĂNEŞTI</t>
  </si>
  <si>
    <t>COMUNA GHINDARI</t>
  </si>
  <si>
    <t>COMUNA GORNEŞTI</t>
  </si>
  <si>
    <t>COMUNA GREBENIŞU DE CÂMPIE</t>
  </si>
  <si>
    <t>COMUNA GURGHIU</t>
  </si>
  <si>
    <t>COMUNA HODAC</t>
  </si>
  <si>
    <t>COMUNA HODOŞA</t>
  </si>
  <si>
    <t>COMUNA IBĂNEŞTI</t>
  </si>
  <si>
    <t>COMUNA ICLĂNZEL</t>
  </si>
  <si>
    <t>COMUNA IDECIU DE JOS</t>
  </si>
  <si>
    <t>COMUNA LIVEZENI</t>
  </si>
  <si>
    <t>COMUNA LUNCA BRADULUI</t>
  </si>
  <si>
    <t>COMUNA MĂGHERANI</t>
  </si>
  <si>
    <t>COMUNA MIHEŞU DE CÂMPIE</t>
  </si>
  <si>
    <t>COMUNA NADEŞ</t>
  </si>
  <si>
    <t>COMUNA NEAUA</t>
  </si>
  <si>
    <t>COMUNA OGRA</t>
  </si>
  <si>
    <t>COMUNA PAPIU ILARIAN</t>
  </si>
  <si>
    <t>COMUNA PĂNET</t>
  </si>
  <si>
    <t>COMUNA PĂSĂRENI</t>
  </si>
  <si>
    <t>COMUNA PETELEA</t>
  </si>
  <si>
    <t>COMUNA POGĂCEAUA</t>
  </si>
  <si>
    <t>COMUNA RĂSTOLIŢA</t>
  </si>
  <si>
    <t>COMUNA RÂCIU</t>
  </si>
  <si>
    <t>COMUNA RUŞII-MUNŢI</t>
  </si>
  <si>
    <t>COMUNA SASCHIZ</t>
  </si>
  <si>
    <t>COMUNA SĂRĂŢENI</t>
  </si>
  <si>
    <t>COMUNA SÂNCRAIU DE MUREŞ</t>
  </si>
  <si>
    <t>COMUNA SÂNGEORGIU DE MUREŞ</t>
  </si>
  <si>
    <t>COMUNA SÂNGER</t>
  </si>
  <si>
    <t>COMUNA SÂNPETRU DE CÂMPIE</t>
  </si>
  <si>
    <t>COMUNA SÂNTANA DE MUREŞ</t>
  </si>
  <si>
    <t>COMUNA SOLOVĂSTRU</t>
  </si>
  <si>
    <t>COMUNA STÂNCENI</t>
  </si>
  <si>
    <t>COMUNA SUPLAC</t>
  </si>
  <si>
    <t>COMUNA ŞĂULIA</t>
  </si>
  <si>
    <t>COMUNA ŞINCAI</t>
  </si>
  <si>
    <t>COMUNA TĂURENI</t>
  </si>
  <si>
    <t>COMUNA VALEA LARGĂ</t>
  </si>
  <si>
    <t>COMUNA VĂRGATA</t>
  </si>
  <si>
    <t>COMUNA VĂTAVA</t>
  </si>
  <si>
    <t>COMUNA VEŢCA</t>
  </si>
  <si>
    <t>COMUNA VOIVODENI</t>
  </si>
  <si>
    <t>COMUNA ZAGĂR</t>
  </si>
  <si>
    <t>COMUNA ZAU DE CÂMPIE</t>
  </si>
  <si>
    <t>SIBIU</t>
  </si>
  <si>
    <t>MUNICIPIUL MEDIAȘ</t>
  </si>
  <si>
    <t>MUNICIPIUL SIBIU</t>
  </si>
  <si>
    <t>COMUNA ALMA</t>
  </si>
  <si>
    <t>COMUNA ALȚÂNA</t>
  </si>
  <si>
    <t>COMUNA APOLDU DE JOS</t>
  </si>
  <si>
    <t>COMUNA ARPAȘU DE JOS</t>
  </si>
  <si>
    <t>COMUNA AȚEL</t>
  </si>
  <si>
    <t>COMUNA AXENTE SEVER</t>
  </si>
  <si>
    <t>COMUNA BAZNA</t>
  </si>
  <si>
    <t>COMUNA BIERTAN</t>
  </si>
  <si>
    <t>COMUNA BÂRGHIȘ</t>
  </si>
  <si>
    <t>COMUNA BLĂJEL</t>
  </si>
  <si>
    <t>COMUNA BOIȚA</t>
  </si>
  <si>
    <t>COMUNA BRATEIU</t>
  </si>
  <si>
    <t>COMUNA BRĂDENI</t>
  </si>
  <si>
    <t>COMUNA BRUIU</t>
  </si>
  <si>
    <t>COMUNA CÂRȚA</t>
  </si>
  <si>
    <t>COMUNA CÂRȚIȘOARA</t>
  </si>
  <si>
    <t>COMUNA CHIRPĂR</t>
  </si>
  <si>
    <t>COMUNA DÂRLOS</t>
  </si>
  <si>
    <t>COMUNA GURA RÂULUI</t>
  </si>
  <si>
    <t>COMUNA HOGHILAG</t>
  </si>
  <si>
    <t>COMUNA JINA</t>
  </si>
  <si>
    <t>COMUNA LASLEA</t>
  </si>
  <si>
    <t>COMUNA LOAMNEȘ</t>
  </si>
  <si>
    <t>COMUNA LUDOȘ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</si>
  <si>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</si>
  <si>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</si>
  <si>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</si>
  <si>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</si>
  <si>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</si>
  <si>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</si>
  <si>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</si>
  <si>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</si>
  <si>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</si>
  <si>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RACOVIȚA</t>
  </si>
  <si>
    <t>COMUNA RĂȘINARI</t>
  </si>
  <si>
    <t>COMUNA RÂU SADULUI</t>
  </si>
  <si>
    <t>COMUNA ROȘIA</t>
  </si>
  <si>
    <t>COMUNA SADU</t>
  </si>
  <si>
    <t>COMUNA SLIMNIC</t>
  </si>
  <si>
    <t>COMUNA ȘEICA MARE</t>
  </si>
  <si>
    <t>COMUNA ȘEICA MICĂ</t>
  </si>
  <si>
    <t>COMUNA ȘELIMBĂR</t>
  </si>
  <si>
    <t>COMUNA ȘURA MARE</t>
  </si>
  <si>
    <t>COMUNA ȘURA MICĂ</t>
  </si>
  <si>
    <t>COMUNA TÂRNAVA</t>
  </si>
  <si>
    <t>COMUNA TILIȘCA</t>
  </si>
  <si>
    <t>COMUNA TURNU ROȘU</t>
  </si>
  <si>
    <t>COMUNA VALEA VIILOR</t>
  </si>
  <si>
    <t>COMUNA VURPĂR</t>
  </si>
  <si>
    <t>SĂLAJ</t>
  </si>
  <si>
    <t>MARAMUREȘ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</si>
  <si>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</si>
  <si>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</si>
  <si>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</si>
  <si>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</si>
  <si>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</si>
  <si>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</si>
  <si>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</si>
  <si>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</si>
  <si>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</si>
  <si>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</si>
  <si>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</si>
  <si>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</si>
  <si>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</si>
  <si>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</si>
  <si>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</si>
  <si>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</si>
  <si>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COLTĂU</t>
  </si>
  <si>
    <t>COMUNA COPALNIC-MĂNĂŞTUR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</si>
  <si>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</si>
  <si>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</si>
  <si>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</si>
  <si>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</si>
  <si>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</si>
  <si>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</si>
  <si>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</si>
  <si>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</si>
  <si>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</si>
  <si>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</si>
  <si>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</si>
  <si>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</si>
  <si>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</si>
  <si>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</si>
  <si>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</si>
  <si>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</si>
  <si>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</si>
  <si>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</si>
  <si>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</si>
  <si>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</si>
  <si>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</si>
  <si>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</si>
  <si>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</si>
  <si>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</si>
  <si>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RUSCOVA</t>
  </si>
  <si>
    <t>COMUNA SĂCĂLĂŞENI</t>
  </si>
  <si>
    <t>COMUNA SĂLSIG</t>
  </si>
  <si>
    <t>COMUNA SĂPÂNŢA</t>
  </si>
  <si>
    <t>COMUNA SARASĂU</t>
  </si>
  <si>
    <t>COMUNA SATULUNG</t>
  </si>
  <si>
    <t>COMUNA ŞIEU</t>
  </si>
  <si>
    <t>COMUNA STRÂMTURA</t>
  </si>
  <si>
    <t>COMUNA SUCIU DE SUS</t>
  </si>
  <si>
    <t>COMUNA VADU IZEI</t>
  </si>
  <si>
    <t>COMUNA VALEA CHIOARULUI</t>
  </si>
  <si>
    <t>COMUNA VIMA MICĂ</t>
  </si>
  <si>
    <t>COMUNA VIŞEU DE JOS</t>
  </si>
  <si>
    <t>COMUNA DASCĂLU</t>
  </si>
  <si>
    <t>COMUNA PERIȘ</t>
  </si>
  <si>
    <t>COMUNA CORNETU</t>
  </si>
  <si>
    <t>COMUNA CIOROGÂRLA</t>
  </si>
  <si>
    <t>COMUNA SNAGOV</t>
  </si>
  <si>
    <t>COMUNA BERCENI</t>
  </si>
  <si>
    <t>COMUNA BALOTEȘTI</t>
  </si>
  <si>
    <t>COMUNA MOARA VLĂSIEI</t>
  </si>
  <si>
    <t>COMUNA TUNARI</t>
  </si>
  <si>
    <t>COMUNA AFUMAȚI</t>
  </si>
  <si>
    <t>COMUNA MOGOȘOAIA</t>
  </si>
  <si>
    <t>COMUNA JILAVA</t>
  </si>
  <si>
    <t>COMUNA DĂRĂȘTI-ILFOV</t>
  </si>
  <si>
    <t>COMUNA GRUIU</t>
  </si>
  <si>
    <t>COMUNA PETRĂCHIOAIA</t>
  </si>
  <si>
    <t>COMUNA CORBEANCA</t>
  </si>
  <si>
    <t>COMUNA ȘTEFĂNEȘTI DE JOS</t>
  </si>
  <si>
    <t>COMUNA CERNICA</t>
  </si>
  <si>
    <t>COMUNA DOBROEȘTI</t>
  </si>
  <si>
    <t>COMUNA NUCI</t>
  </si>
  <si>
    <t>SATU MARE</t>
  </si>
  <si>
    <t>MUNICIPIUL SATU MARE</t>
  </si>
  <si>
    <t>MUNICIPIUL CAREI</t>
  </si>
  <si>
    <t>COMUNA ACÂȘ</t>
  </si>
  <si>
    <t>COMUNA AGRIȘ</t>
  </si>
  <si>
    <t>COMUNA ANDRID</t>
  </si>
  <si>
    <t>COMUNA APA</t>
  </si>
  <si>
    <t>COMUNA BĂTARCI</t>
  </si>
  <si>
    <t>COMUNA BELTIUG</t>
  </si>
  <si>
    <t>COMUNA BERVENI</t>
  </si>
  <si>
    <t>COMUNA BÂRSĂU</t>
  </si>
  <si>
    <t>COMUNA BOGDAND</t>
  </si>
  <si>
    <t>COMUNA BOTIZ</t>
  </si>
  <si>
    <t>COMUNA CĂLINEȘTI-OAȘ</t>
  </si>
  <si>
    <t>COMUNA CĂMĂRZANA</t>
  </si>
  <si>
    <t>COMUNA CĂMIN</t>
  </si>
  <si>
    <t>COMUNA CĂPLENI</t>
  </si>
  <si>
    <t>COMUNA CĂUAȘ</t>
  </si>
  <si>
    <t>COMUNA CEHAL</t>
  </si>
  <si>
    <t>COMUNA CERTEZE</t>
  </si>
  <si>
    <t>COMUNA CIUMEȘTI</t>
  </si>
  <si>
    <t>COMUNA CRAIDOROLȚ</t>
  </si>
  <si>
    <t>COMUNA CRUCIȘOR</t>
  </si>
  <si>
    <t>COMUNA CULCIU</t>
  </si>
  <si>
    <t>COMUNA DOBA</t>
  </si>
  <si>
    <t>COMUNA DOROLȚ</t>
  </si>
  <si>
    <t>COMUNA FOIENI</t>
  </si>
  <si>
    <t>COMUNA GHERȚA MICĂ</t>
  </si>
  <si>
    <t>COMUNA HALMEU</t>
  </si>
  <si>
    <t>COMUNA HODOD</t>
  </si>
  <si>
    <t>COMUNA HOMOROADE</t>
  </si>
  <si>
    <t>COMUNA LAZURI</t>
  </si>
  <si>
    <t>COMUNA MEDIEȘU AURIT</t>
  </si>
  <si>
    <t>COMUNA MICULA</t>
  </si>
  <si>
    <t>COMUNA MOFTIN</t>
  </si>
  <si>
    <t>COMUNA ODOREU</t>
  </si>
  <si>
    <t>COMUNA ORAȘU NOU</t>
  </si>
  <si>
    <t>COMUNA PĂULEȘTI</t>
  </si>
  <si>
    <t>COMUNA PIR</t>
  </si>
  <si>
    <t>COMUNA PIȘCOLT</t>
  </si>
  <si>
    <t>COMUNA POMI</t>
  </si>
  <si>
    <t>COMUNA PORUMBEȘTI</t>
  </si>
  <si>
    <t>COMUNA RACȘA</t>
  </si>
  <si>
    <t>COMUNA SANISLĂU</t>
  </si>
  <si>
    <t>COMUNA SANTĂU</t>
  </si>
  <si>
    <t>COMUNA SĂCĂȘENI</t>
  </si>
  <si>
    <t>COMUNA SĂUCA</t>
  </si>
  <si>
    <t>COMUNA SUPUR</t>
  </si>
  <si>
    <t>COMUNA SOCOND</t>
  </si>
  <si>
    <t>COMUNA TARNA MARE</t>
  </si>
  <si>
    <t>COMUNA TEREBEȘTI</t>
  </si>
  <si>
    <t>COMUNA TIREAM</t>
  </si>
  <si>
    <t>COMUNA TÂRȘOLȚ</t>
  </si>
  <si>
    <t>COMUNA TURȚ</t>
  </si>
  <si>
    <t>COMUNA TURULUNG</t>
  </si>
  <si>
    <t>COMUNA URZICENI</t>
  </si>
  <si>
    <t>COMUNA VALEA VINULUI</t>
  </si>
  <si>
    <t>COMUNA VETIȘ</t>
  </si>
  <si>
    <t>COMUNA VIILE SATU MARE</t>
  </si>
  <si>
    <t>11.10.2020 al 2-lea tur de scutin pentru alegerea primarului</t>
  </si>
  <si>
    <t>TUR ALEGERI I</t>
  </si>
  <si>
    <t>TUR ALEGERI II</t>
  </si>
  <si>
    <t>COMUNA GĂVĂNEŞTI</t>
  </si>
  <si>
    <t>ORAȘUL HÂRLĂU</t>
  </si>
  <si>
    <t>ORAȘUL PODU ILOAIEI</t>
  </si>
  <si>
    <t>ORAȘUL TÂRGU  FRUMOS</t>
  </si>
  <si>
    <t>ORAȘUL BAIA DE ARAMĂ</t>
  </si>
  <si>
    <t>ORAȘUL STREHAIA</t>
  </si>
  <si>
    <t>ORAȘUL VÎNJU MARE</t>
  </si>
  <si>
    <t>ORAȘUL BALŞ</t>
  </si>
  <si>
    <t>ORAȘUL CORABIA</t>
  </si>
  <si>
    <t>ORAȘUL DRĂGĂNEŞTI-OLT</t>
  </si>
  <si>
    <t>ORAȘUL PIATRA-OLT</t>
  </si>
  <si>
    <t>ORAȘUL POTCOAVA</t>
  </si>
  <si>
    <t>ORAȘUL SCORNICEŞTI</t>
  </si>
  <si>
    <t>ORAȘUL BĂBENI</t>
  </si>
  <si>
    <t>ORAȘUL BĂILE GOVORA</t>
  </si>
  <si>
    <t>ORAȘUL BĂILE OLĂNEŞTI</t>
  </si>
  <si>
    <t>ORAȘUL BĂLCEŞTI</t>
  </si>
  <si>
    <t>ORAȘUL BERBEŞTI</t>
  </si>
  <si>
    <t>ORAȘUL BREZOI</t>
  </si>
  <si>
    <t>ORAȘUL CĂLIMĂNEŞTI</t>
  </si>
  <si>
    <t>ORAȘUL HOREZU</t>
  </si>
  <si>
    <t>ORAȘUL OCNELE MARI</t>
  </si>
  <si>
    <t>ORAȘUL BABADAG</t>
  </si>
  <si>
    <t>ORAȘUL ISACCEA</t>
  </si>
  <si>
    <t>ORAȘUL MĂCIN</t>
  </si>
  <si>
    <t>ORAȘUL SULINA</t>
  </si>
  <si>
    <t>ORAȘUL AZUGA</t>
  </si>
  <si>
    <t>ORAȘUL BĂICOI</t>
  </si>
  <si>
    <t>ORAȘUL BOLDEȘTI-SCĂIENI</t>
  </si>
  <si>
    <t>ORAȘUL BREAZA</t>
  </si>
  <si>
    <t>ORAȘUL BUȘTENI</t>
  </si>
  <si>
    <t>ORAȘUL COMARNIC</t>
  </si>
  <si>
    <t>ORAȘUL MIZIL</t>
  </si>
  <si>
    <t>ORAȘUL PLOPENI</t>
  </si>
  <si>
    <t>ORAȘUL SINAIA</t>
  </si>
  <si>
    <t>ORAȘUL SLĂNIC</t>
  </si>
  <si>
    <t>ORAȘUL URLAȚI</t>
  </si>
  <si>
    <t>ORAȘUL VĂLENII DE MUNTE</t>
  </si>
  <si>
    <t>ORAȘUL VIDELE</t>
  </si>
  <si>
    <t>ORAȘUL ZIMNICEA</t>
  </si>
  <si>
    <t>ORAȘUL SÂNGEORGIU DE PĂDURE</t>
  </si>
  <si>
    <t>ORAȘUL IERNUT</t>
  </si>
  <si>
    <t>ORAȘUL LUDUŞ</t>
  </si>
  <si>
    <t>ORAȘUL MIERCUREA NIRAJULUI</t>
  </si>
  <si>
    <t>ORAȘUL SĂRMAŞU</t>
  </si>
  <si>
    <t>ORAȘUL SOVATA</t>
  </si>
  <si>
    <t>ORAȘUL UNGHENI</t>
  </si>
  <si>
    <t>ORAȘUL MURGENI</t>
  </si>
  <si>
    <t>ORAȘUL NEGREȘTI</t>
  </si>
  <si>
    <t>ORAȘUL LITENI</t>
  </si>
  <si>
    <t>ORAȘUL MILIŞĂUŢI</t>
  </si>
  <si>
    <t>ORAȘUL SOLCA</t>
  </si>
  <si>
    <t>ORAȘUL BROŞTENI</t>
  </si>
  <si>
    <t>ORAȘUL CAJVANA</t>
  </si>
  <si>
    <t>ORAȘUL DOLHASCA</t>
  </si>
  <si>
    <t>ORAȘUL FRASIN</t>
  </si>
  <si>
    <t>ORAȘUL GURA HUMORULUI</t>
  </si>
  <si>
    <t>ORAȘUL SALCEA</t>
  </si>
  <si>
    <t>ORAȘUL SIRET</t>
  </si>
  <si>
    <t>ORAȘUL VICOVU DE SUS</t>
  </si>
  <si>
    <t>ORAȘUL BICAZ</t>
  </si>
  <si>
    <t>ORAȘUL ROZNOV</t>
  </si>
  <si>
    <t>ORAȘUL TÂRGU-NEAMŢ</t>
  </si>
  <si>
    <t>ORAȘUL AVRIG</t>
  </si>
  <si>
    <t>ORAȘUL CISNĂDIE</t>
  </si>
  <si>
    <t>ORAȘUL COPȘA MICĂ</t>
  </si>
  <si>
    <t>ORAȘUL DUMBRĂVENI</t>
  </si>
  <si>
    <t>ORAȘUL MIERCUREA SIBIULUI</t>
  </si>
  <si>
    <t>ORAȘUL OCNA SIBIULUI</t>
  </si>
  <si>
    <t>ORAȘUL SĂLIȘTE</t>
  </si>
  <si>
    <t>ORAȘUL TĂLMACIU</t>
  </si>
  <si>
    <t>ORAȘUL BUZIAŞ</t>
  </si>
  <si>
    <t>ORAȘUL CIACOVA</t>
  </si>
  <si>
    <t>ORAȘUL DETA</t>
  </si>
  <si>
    <t>ORAȘUL FĂGET</t>
  </si>
  <si>
    <t>ORAȘUL GĂTAIA</t>
  </si>
  <si>
    <t>ORAȘUL JIMBOLIA</t>
  </si>
  <si>
    <t>ORAȘUL RECAŞ</t>
  </si>
  <si>
    <t>ORAȘUL SÂNNICOLAU MARE</t>
  </si>
  <si>
    <t>ORAȘUL CEHU SILVANIEI</t>
  </si>
  <si>
    <t>ORAȘUL JIBOU</t>
  </si>
  <si>
    <t>ORAȘUL ŞIMLEU SILVANIEI</t>
  </si>
  <si>
    <t>ORAȘUL BAIA SPRIE</t>
  </si>
  <si>
    <t>ORAȘUL BORŞA</t>
  </si>
  <si>
    <t>ORAȘUL CAVNIC</t>
  </si>
  <si>
    <t>ORAȘUL TÂRGU LĂPUŞ</t>
  </si>
  <si>
    <t>ORAȘUL VIŞEU DE SUS</t>
  </si>
  <si>
    <t>ORAȘUL SĂLIŞTEA DE SUS</t>
  </si>
  <si>
    <t>ORAȘUL TĂUŢII-MĂGHERĂUŞ</t>
  </si>
  <si>
    <t>ORAȘUL ULMENI</t>
  </si>
  <si>
    <t>ORAȘUL DRAGOMIREŞTI</t>
  </si>
  <si>
    <t>ORAȘUL SEINI</t>
  </si>
  <si>
    <t>ORAȘUL CHITILA</t>
  </si>
  <si>
    <t>ORAȘUL VOLUNTARI</t>
  </si>
  <si>
    <t>ORAȘUL POPEȘTI-LEORDENI</t>
  </si>
  <si>
    <t>ORAȘUL BRAGADIRU</t>
  </si>
  <si>
    <t>ORAȘUL MĂGURELE</t>
  </si>
  <si>
    <t>ORAȘUL BUFTEA</t>
  </si>
  <si>
    <t>ORAȘUL PANTELIMON</t>
  </si>
  <si>
    <t xml:space="preserve">COMUNA ARICEŞTII-ZELETIN          </t>
  </si>
  <si>
    <t xml:space="preserve">COMUNA ALBEŞTI-PALEOLOGU     </t>
  </si>
  <si>
    <t>COMUNA SÂRBII-MĂGURA</t>
  </si>
  <si>
    <t>CHELTUIELI DE PERSONAL LEI</t>
  </si>
  <si>
    <t>CHELTUIELI MATERIALE (BUNURI ŞI SERVICII) LEI</t>
  </si>
  <si>
    <t>CHELTUIELI DE CAPITAL (ACTIVE NEFINANCIARE ) LEI</t>
  </si>
  <si>
    <t>TOTAL CHELTUIELI LEI</t>
  </si>
  <si>
    <t>CURS VALUTAR EURO BNR 22 07 2020</t>
  </si>
  <si>
    <t>TIMIŞ</t>
  </si>
  <si>
    <t>Row Labels</t>
  </si>
  <si>
    <t>Grand Total</t>
  </si>
  <si>
    <t>Sum of CHELTUIELI DE PERSONAL LEI</t>
  </si>
  <si>
    <t>Sum of CHELTUIELI MATERIALE (BUNURI ŞI SERVICII) LEI</t>
  </si>
  <si>
    <t>Sum of CHELTUIELI DE CAPITAL (ACTIVE NEFINANCIARE ) LEI</t>
  </si>
  <si>
    <t>Values</t>
  </si>
  <si>
    <t>Sum of TOTAL CHELTUIELI LEI</t>
  </si>
  <si>
    <t>Sum of TOTAL CHELTUIELI EURO</t>
  </si>
  <si>
    <t>Sum of COST PERSOANA LISTA LEI</t>
  </si>
  <si>
    <t>Sum of COST PERSOANA PREZENT LEI</t>
  </si>
  <si>
    <t>Sum of COST PERSOANA LISTA EURO</t>
  </si>
  <si>
    <t>Sum of COST PERSOANA PREZENT EURO</t>
  </si>
  <si>
    <t>TOTAL CHELTUIELI EURO</t>
  </si>
  <si>
    <t xml:space="preserve">Nr. Crt. </t>
  </si>
  <si>
    <t>3-3,99 lei</t>
  </si>
  <si>
    <t>14-14,99 lei</t>
  </si>
  <si>
    <t>7-7,99 lei</t>
  </si>
  <si>
    <t>9-9,99 lei</t>
  </si>
  <si>
    <t>11-11,99 lei</t>
  </si>
  <si>
    <t>6-6,99 lei</t>
  </si>
  <si>
    <t>0-0,99 lei</t>
  </si>
  <si>
    <t>2-2,99 lei</t>
  </si>
  <si>
    <t>5-5,99 lei</t>
  </si>
  <si>
    <t>21-21,99 lei</t>
  </si>
  <si>
    <t>1-1,99 lei</t>
  </si>
  <si>
    <t>4-4,99 lei</t>
  </si>
  <si>
    <t>8-8,99 lei</t>
  </si>
  <si>
    <t>12-12,99 lei</t>
  </si>
  <si>
    <t>10-10,99 lei</t>
  </si>
  <si>
    <t>24-24,99 lei</t>
  </si>
  <si>
    <t>22-22,99 lei</t>
  </si>
  <si>
    <t>47-47,99 lei</t>
  </si>
  <si>
    <t>40-40,99 lei</t>
  </si>
  <si>
    <t>62-62,99 lei</t>
  </si>
  <si>
    <t>25-25,99 lei</t>
  </si>
  <si>
    <t>37-37,99 lei</t>
  </si>
  <si>
    <t>13-13,99 lei</t>
  </si>
  <si>
    <t>17-17,99 lei</t>
  </si>
  <si>
    <t>19-19,99 lei</t>
  </si>
  <si>
    <t>15-15,99 lei</t>
  </si>
  <si>
    <t>28-28,99 lei</t>
  </si>
  <si>
    <t>20-20,99 lei</t>
  </si>
  <si>
    <t>31-31,99 lei</t>
  </si>
  <si>
    <t>46-46,99 lei</t>
  </si>
  <si>
    <t>44-44,99 lei</t>
  </si>
  <si>
    <t>34-34,99 lei</t>
  </si>
  <si>
    <t>42-42,99 lei</t>
  </si>
  <si>
    <t>18-18,99 lei</t>
  </si>
  <si>
    <t>23-23,99 lei</t>
  </si>
  <si>
    <t>64-64,99 lei</t>
  </si>
  <si>
    <t>16-16,99 lei</t>
  </si>
  <si>
    <t>35-35,99 lei</t>
  </si>
  <si>
    <t>29-29,99 lei</t>
  </si>
  <si>
    <t>54-54,99 lei</t>
  </si>
  <si>
    <t>36-36,99 lei</t>
  </si>
  <si>
    <t>38-38,99 lei</t>
  </si>
  <si>
    <t>26-26,99 lei</t>
  </si>
  <si>
    <t>39-39,99 lei</t>
  </si>
  <si>
    <t>55-55,99 lei</t>
  </si>
  <si>
    <t>52-52,99 lei</t>
  </si>
  <si>
    <t>63-63,99 lei</t>
  </si>
  <si>
    <t>33-33,99 lei</t>
  </si>
  <si>
    <t>48-48,99 lei</t>
  </si>
  <si>
    <t>43-43,99 lei</t>
  </si>
  <si>
    <t>53-53,99 lei</t>
  </si>
  <si>
    <t>30-30,99 lei</t>
  </si>
  <si>
    <t>45-45,99 lei</t>
  </si>
  <si>
    <t>32-32,99 lei</t>
  </si>
  <si>
    <t>49-49,99 lei</t>
  </si>
  <si>
    <t>56-56,99 lei</t>
  </si>
  <si>
    <t>71-71,99 lei</t>
  </si>
  <si>
    <t>51-51,99 lei</t>
  </si>
  <si>
    <t>123-123,99 lei</t>
  </si>
  <si>
    <t>Număr Uat-uri</t>
  </si>
  <si>
    <t xml:space="preserve"> Total</t>
  </si>
  <si>
    <t>NR. crt</t>
  </si>
  <si>
    <t xml:space="preserve">CHELTUIELI MATERIALE (BUNURI ŞI SERVICII) LEI </t>
  </si>
  <si>
    <t xml:space="preserve"> CHELTUIELI DE PERSONAL LEI </t>
  </si>
  <si>
    <t xml:space="preserve"> CHELTUIELI DE CAPITAL (ACTIVE NEFINANCIARE ) LEI </t>
  </si>
  <si>
    <t xml:space="preserve"> </t>
  </si>
  <si>
    <t>Interval cost alegător înregistrat în listele electorale în lei</t>
  </si>
  <si>
    <t>Interval cost alegător înregistrat în listele electorale în euro</t>
  </si>
  <si>
    <t>COST / ALEGĂTOR ÎNSCRIS ÎN LISTELE ELECTORALE LEI</t>
  </si>
  <si>
    <t>COST / ALEGĂTOR PREZENT LA VOT LEI</t>
  </si>
  <si>
    <t>COST / ALEGĂTOR ÎNSCRIS ÎN LISTELE ELECTORALE EURO</t>
  </si>
  <si>
    <t>COST / ALEGĂTOR PREZENT LA VOT EURO</t>
  </si>
  <si>
    <t xml:space="preserve">Interval cost alegător înregistrat în listele electorale în euro (2)  </t>
  </si>
  <si>
    <t>Interval cost alegător înregistrat în listele electorale în lei (2)</t>
  </si>
  <si>
    <t>ORAȘUL ABRUD</t>
  </si>
  <si>
    <t>ORAȘUL BAIA DE ARIEȘ</t>
  </si>
  <si>
    <t>ORAȘUL CÂMPENI</t>
  </si>
  <si>
    <t>ORAȘUL CUGIR</t>
  </si>
  <si>
    <t>ORAȘUL OCNA MUREȘ</t>
  </si>
  <si>
    <t>ORAȘUL TEIUȘ</t>
  </si>
  <si>
    <t>ORAȘUL ZLATNA</t>
  </si>
  <si>
    <t>ORAȘUL CHIȘINEU-CRIȘ</t>
  </si>
  <si>
    <t>ORAȘUL CURTICI</t>
  </si>
  <si>
    <t>ORAȘUL INEU</t>
  </si>
  <si>
    <t>ORAȘUL LIPOVA</t>
  </si>
  <si>
    <t>ORAȘUL NĂDLAC</t>
  </si>
  <si>
    <t>ORAȘUL PÂNCOTA</t>
  </si>
  <si>
    <t>ORAȘUL PECICA</t>
  </si>
  <si>
    <t>ORAȘUL SÂNTANA</t>
  </si>
  <si>
    <t>ORAȘUL SEBIȘ</t>
  </si>
  <si>
    <t>ORAȘUL COSTEȘTI</t>
  </si>
  <si>
    <t>ORAȘUL MIOVENI</t>
  </si>
  <si>
    <t>ORAȘUL ŞTEFĂNEȘTI</t>
  </si>
  <si>
    <t>ORAȘUL TOPOLOVENI</t>
  </si>
  <si>
    <t>ORAȘUL BUHUŞI</t>
  </si>
  <si>
    <t>ORAȘUL COMĂNEŞTI</t>
  </si>
  <si>
    <t>ORAȘUL DĂRMĂNEŞTI</t>
  </si>
  <si>
    <t>ORAȘUL SLĂNIC-MOLDOVA</t>
  </si>
  <si>
    <t>ORAȘUL TÂRGU OCNA</t>
  </si>
  <si>
    <t>ORAȘUL ALEȘD</t>
  </si>
  <si>
    <t>ORAȘUL NUCET</t>
  </si>
  <si>
    <t>ORAȘUL SĂCUENI</t>
  </si>
  <si>
    <t>ORAȘUL ȘTEI</t>
  </si>
  <si>
    <t>ORAȘUL VALEA LUI MIHAI</t>
  </si>
  <si>
    <t>ORAȘUL VAȘCĂU</t>
  </si>
  <si>
    <t>ORAȘUL BECLEAN</t>
  </si>
  <si>
    <t>ORAȘUL NĂSĂUD</t>
  </si>
  <si>
    <t>ORAȘUL SÂNGEORZ-BĂI</t>
  </si>
  <si>
    <t>ORAȘUL BUCECEA</t>
  </si>
  <si>
    <t>ORAȘUL DARABANI</t>
  </si>
  <si>
    <t>ORAȘUL FLĂMÂNZI</t>
  </si>
  <si>
    <t>ORAȘUL SĂVENI</t>
  </si>
  <si>
    <t>ORAȘUL ȘTEFĂNEȘTI</t>
  </si>
  <si>
    <t>ORAȘUL GHIMBAV</t>
  </si>
  <si>
    <t>ORAȘUL PREDEAL</t>
  </si>
  <si>
    <t>ORAȘUL RÂȘNOV</t>
  </si>
  <si>
    <t>ORAȘUL RUPEA</t>
  </si>
  <si>
    <t>ORAȘUL VICTORIA</t>
  </si>
  <si>
    <t>ORAȘUL ZĂRNEȘTI</t>
  </si>
  <si>
    <t>ORAȘUL FĂUREI</t>
  </si>
  <si>
    <t>ORAȘUL IANCA</t>
  </si>
  <si>
    <t>ORAȘUL ÎNSURĂȚEI</t>
  </si>
  <si>
    <t>ORAȘUL NEHOIU</t>
  </si>
  <si>
    <t>ORAȘUL PĂTÂRLAGELE</t>
  </si>
  <si>
    <t>ORAȘUL POGOANELE</t>
  </si>
  <si>
    <t>ORAȘUL ANINA</t>
  </si>
  <si>
    <t>ORAȘUL BĂILE HERCULANE</t>
  </si>
  <si>
    <t>ORAȘUL BOCȘA</t>
  </si>
  <si>
    <t>ORAȘUL MOLDOVA NOUĂ</t>
  </si>
  <si>
    <t>ORAȘUL ORAVIȚA</t>
  </si>
  <si>
    <t>ORAȘUL OȚELU ROȘU</t>
  </si>
  <si>
    <t xml:space="preserve">ORAȘUL BUDEȘTI </t>
  </si>
  <si>
    <t>ORAȘUL FUNDULEA</t>
  </si>
  <si>
    <t>ORAȘUL LEHLIU-GARĂ</t>
  </si>
  <si>
    <t>ORAȘUL HUEDIN</t>
  </si>
  <si>
    <t>ORAȘUL MURFATLAR</t>
  </si>
  <si>
    <t>ORAȘUL NĂVODARI</t>
  </si>
  <si>
    <t>ORAȘUL NEGRU VODĂ</t>
  </si>
  <si>
    <t>ORAȘUL OVIDIU</t>
  </si>
  <si>
    <t>ORAȘUL TECHIRGHIOL</t>
  </si>
  <si>
    <t>ORAȘUL HÂRȘOVA</t>
  </si>
  <si>
    <t xml:space="preserve">ORAȘUL CERNAVODĂ </t>
  </si>
  <si>
    <t>ORAȘUL EFORIE</t>
  </si>
  <si>
    <t>ORAȘUL BARAOLT</t>
  </si>
  <si>
    <t>ORAȘUL COVASNA</t>
  </si>
  <si>
    <t>ORAȘUL ÎNTORSURA BUZĂULUI</t>
  </si>
  <si>
    <t>ORAȘUL PUCIOASA</t>
  </si>
  <si>
    <t>ORAȘUL FIENI</t>
  </si>
  <si>
    <t>ORAȘUL RĂCARI</t>
  </si>
  <si>
    <t>ORAȘUL TITU</t>
  </si>
  <si>
    <t>ORAȘUL GĂEȘTI</t>
  </si>
  <si>
    <t>ORAȘUL BECHET</t>
  </si>
  <si>
    <t>ORAȘUL DĂBULENI</t>
  </si>
  <si>
    <t>ORAȘUL FILIAŞI</t>
  </si>
  <si>
    <t>ORAȘUL SEGARCEA</t>
  </si>
  <si>
    <t>ORAȘUL BEREŞTI</t>
  </si>
  <si>
    <t xml:space="preserve">ORAȘUL TG. BUJOR </t>
  </si>
  <si>
    <t>ORAȘUL BOLINTIN VALE</t>
  </si>
  <si>
    <t>ORAȘUL MIHĂILEȘTI</t>
  </si>
  <si>
    <t>ORAȘUL BUMBEŞTI-JIU</t>
  </si>
  <si>
    <t>ORAȘUL NOVACI</t>
  </si>
  <si>
    <t>ORAȘUL ROVINARI</t>
  </si>
  <si>
    <t>ORAȘUL ŢICLENI</t>
  </si>
  <si>
    <t>ORAȘUL TÂRGU CĂRBUNEŞTI</t>
  </si>
  <si>
    <t>ORAȘUL TISMANA</t>
  </si>
  <si>
    <t>ORAȘUL TURCENI</t>
  </si>
  <si>
    <t>ORAȘUL BĂILE TUȘNAD</t>
  </si>
  <si>
    <t>ORAȘUL BĂLAN</t>
  </si>
  <si>
    <t>ORAȘUL BORSEC</t>
  </si>
  <si>
    <t>ORAȘUL CRISTURU SECUIESC</t>
  </si>
  <si>
    <t>ORAȘUL VLĂHIȚA</t>
  </si>
  <si>
    <t>ORAȘUL ANINOASA</t>
  </si>
  <si>
    <t>ORAȘUL CĂLAN</t>
  </si>
  <si>
    <t>ORAȘUL GEOAGIU</t>
  </si>
  <si>
    <t>ORAȘUL HAŢEG</t>
  </si>
  <si>
    <t>ORAȘUL PETRILA</t>
  </si>
  <si>
    <t>ORAȘUL SIMERIA</t>
  </si>
  <si>
    <t>ORAȘUL URICANI</t>
  </si>
  <si>
    <t>ORAȘUL AMARA</t>
  </si>
  <si>
    <t>ORAȘUL CĂZĂNEȘTI</t>
  </si>
  <si>
    <t>ORAȘUL FIERBINȚI-TÂRG</t>
  </si>
  <si>
    <t>ORAȘUL ȚĂNDĂREI</t>
  </si>
  <si>
    <t>ORAȘUL MĂRĂȘEȘTI</t>
  </si>
  <si>
    <t>ORAȘUL ODOBEȘTI</t>
  </si>
  <si>
    <t>ORAȘUL PANCIU</t>
  </si>
  <si>
    <t>ORAȘUL AGNITA</t>
  </si>
  <si>
    <t>ORAȘUL ARDUD</t>
  </si>
  <si>
    <t>ORAȘUL LIVADA</t>
  </si>
  <si>
    <t>ORAȘUL NEGREȘTI-OAȘ</t>
  </si>
  <si>
    <t>ORAȘUL TĂȘNAD</t>
  </si>
  <si>
    <t>COMUNA CHIAJNA</t>
  </si>
  <si>
    <t>CIOLPANI</t>
  </si>
  <si>
    <t>CLINCENI</t>
  </si>
  <si>
    <t>DRAGOMIREȘTI-VALE</t>
  </si>
  <si>
    <t>GLINA</t>
  </si>
  <si>
    <t>ORAȘ OTOPENI</t>
  </si>
  <si>
    <t>111-111,99 lei</t>
  </si>
  <si>
    <t>153-153,99 lei</t>
  </si>
  <si>
    <t>106-106,99 lei</t>
  </si>
  <si>
    <t>130-130,99 lei</t>
  </si>
  <si>
    <t>27-27,99 lei</t>
  </si>
  <si>
    <t>70-70,99 lei</t>
  </si>
  <si>
    <t>92-92,99 lei</t>
  </si>
  <si>
    <t>61-61,99 lei</t>
  </si>
  <si>
    <t>88-88,99 lei</t>
  </si>
  <si>
    <t>181-181,99 lei</t>
  </si>
  <si>
    <t>296-296,99 lei</t>
  </si>
  <si>
    <t>129-129,99 lei</t>
  </si>
  <si>
    <t>75-75,99 lei</t>
  </si>
  <si>
    <t>104-104,99 lei</t>
  </si>
  <si>
    <t>50-50,99 lei</t>
  </si>
  <si>
    <t>68-68,99 lei</t>
  </si>
  <si>
    <t>95-95,99 lei</t>
  </si>
  <si>
    <t>172-172,99 lei</t>
  </si>
  <si>
    <t>83-83,99 lei</t>
  </si>
  <si>
    <t>120-120,99 lei</t>
  </si>
  <si>
    <t>74-74,99 lei</t>
  </si>
  <si>
    <t>27.09.2020
24.01.2021 - Repetare alegeri</t>
  </si>
  <si>
    <t>Average of COST / ALEGĂTOR ÎNSCRIS ÎN LISTELE ELECTORALE LEI</t>
  </si>
  <si>
    <t>Average of COST / ALEGĂTOR ÎNSCRIS ÎN LISTELE ELECTORALE EURO</t>
  </si>
  <si>
    <t>24.01.2021 - Repetare alegeri</t>
  </si>
  <si>
    <t>0-0,99 euro</t>
  </si>
  <si>
    <t>3-3,99 euro</t>
  </si>
  <si>
    <t>1-1,99 euro</t>
  </si>
  <si>
    <t>2-2,99 euro</t>
  </si>
  <si>
    <t>5-5,99 euro</t>
  </si>
  <si>
    <t>4-4,99 euro</t>
  </si>
  <si>
    <t>9-9,99 euro</t>
  </si>
  <si>
    <t>8-8,99 euro</t>
  </si>
  <si>
    <t>7-7,99 euro</t>
  </si>
  <si>
    <t>6-6,99 euro</t>
  </si>
  <si>
    <t>22-22,99 euro</t>
  </si>
  <si>
    <t>31-31,99 euro</t>
  </si>
  <si>
    <t>21-21,99 euro</t>
  </si>
  <si>
    <t>26-26,99 euro</t>
  </si>
  <si>
    <t>13-13,99 euro</t>
  </si>
  <si>
    <t>25-25,99 euro</t>
  </si>
  <si>
    <t>14-14,99 euro</t>
  </si>
  <si>
    <t>19-19,99 euro</t>
  </si>
  <si>
    <t>12-12,99 euro</t>
  </si>
  <si>
    <t>18-18,99 euro</t>
  </si>
  <si>
    <t>37-37,99 euro</t>
  </si>
  <si>
    <t>11-11,99 euro</t>
  </si>
  <si>
    <t>10-10,99 euro</t>
  </si>
  <si>
    <t>61-61,99 euro</t>
  </si>
  <si>
    <t>15-15,99 euro</t>
  </si>
  <si>
    <t>35-35,99 euro</t>
  </si>
  <si>
    <t>17-17,99 euro</t>
  </si>
  <si>
    <t>24-24,99 euro</t>
  </si>
  <si>
    <t>Count of Interval cost alegător înregistrat în listele electorale în lei</t>
  </si>
  <si>
    <t>NU A FOST COMUNICATĂ ADRESA CU CHELTIUELI</t>
  </si>
  <si>
    <r>
      <rPr>
        <b/>
        <sz val="10"/>
        <rFont val="Calibri"/>
        <family val="2"/>
        <scheme val="minor"/>
      </rPr>
      <t>NUMĂR ALEGĂTORI</t>
    </r>
  </si>
  <si>
    <r>
      <rPr>
        <b/>
        <sz val="10"/>
        <rFont val="Calibri"/>
        <family val="2"/>
        <scheme val="minor"/>
      </rPr>
      <t>TOTAL FONDURI BUGETARE ALOCATE (LEI)</t>
    </r>
  </si>
  <si>
    <r>
      <rPr>
        <b/>
        <sz val="10"/>
        <rFont val="Calibri"/>
        <family val="2"/>
        <scheme val="minor"/>
      </rPr>
      <t>TOTAL FONDURI BUGETARE ALOCATE (EURO)</t>
    </r>
  </si>
  <si>
    <r>
      <rPr>
        <b/>
        <sz val="10"/>
        <rFont val="Calibri"/>
        <family val="2"/>
        <scheme val="minor"/>
      </rPr>
      <t>TOTAL FONDURI BUGETARE UTILIZATE ( LEI)</t>
    </r>
  </si>
  <si>
    <r>
      <rPr>
        <b/>
        <sz val="10"/>
        <rFont val="Calibri"/>
        <family val="2"/>
        <scheme val="minor"/>
      </rPr>
      <t>COST (LEI)</t>
    </r>
  </si>
  <si>
    <r>
      <rPr>
        <b/>
        <sz val="10"/>
        <rFont val="Calibri"/>
        <family val="2"/>
        <scheme val="minor"/>
      </rPr>
      <t>TOTAL FONDURI BUGETARE UTILIZATE (EURO)</t>
    </r>
  </si>
  <si>
    <t>COST (EURO)</t>
  </si>
  <si>
    <r>
      <rPr>
        <b/>
        <sz val="10"/>
        <rFont val="Calibri"/>
        <family val="2"/>
        <scheme val="minor"/>
      </rPr>
      <t>CURS VALUTAR BNR</t>
    </r>
  </si>
  <si>
    <t>TIP ALEGERE</t>
  </si>
  <si>
    <t>DATA ALEGERII</t>
  </si>
  <si>
    <t>ÎNSCRIŞI ÎN LISTE ELECTORALE</t>
  </si>
  <si>
    <t>PREZENŢI LA VOT</t>
  </si>
  <si>
    <t>TOTAL DIN CARE :</t>
  </si>
  <si>
    <t>PERSONAL</t>
  </si>
  <si>
    <t>BUNURI ȘI SERVICII</t>
  </si>
  <si>
    <t>ACTIVE NEFINANCIARE</t>
  </si>
  <si>
    <t>BUNURI ŞI SERVICII</t>
  </si>
  <si>
    <t>ACTIVE NEFIANCIARE</t>
  </si>
  <si>
    <t>PE ALEGĂTOR ÎNSCRIS ÎN LISTA ELECTORALĂ (LEI)</t>
  </si>
  <si>
    <t>PE ALEGĂTOR PREZENT LA VOT</t>
  </si>
  <si>
    <t>PE ALEGĂTOR ÎNSCRIS ÎN LISTA ELECTORALĂ (EURO)</t>
  </si>
  <si>
    <t>ALEGEREA AUTORITĂŢILOR ADMINISTRAŢIEI PUBLICE LOCALE 2020 (ADMINISTRAŢIA PUBLICĂ CENTRALĂ) (Tur 1 + Tur 2 unde a fost cazul + Repetare Alegeri Moldova Nouă, județul CARAŞ-SEVERIN)</t>
  </si>
  <si>
    <t>22.07.2020 (1 euro = 4,8401 lei)</t>
  </si>
  <si>
    <t>TOTAL</t>
  </si>
  <si>
    <t>10-10,99</t>
  </si>
  <si>
    <t xml:space="preserve">Cheltuieli de personal                  </t>
  </si>
  <si>
    <t xml:space="preserve">Cheltuieli materiale         (Bunuri şi servicii)                    </t>
  </si>
  <si>
    <t xml:space="preserve">Cheltuieli de capital (active nefinanciare)                    </t>
  </si>
  <si>
    <t>Judet (cheltuieli CJ)</t>
  </si>
  <si>
    <t>total</t>
  </si>
  <si>
    <t>JUDEȚ</t>
  </si>
  <si>
    <t>Sum of NUMĂRUL PERSOANELOR ÎNSCRISE ÎN LISTELE ELECTORALE</t>
  </si>
  <si>
    <t>Sum of NUMĂRUL PERSOANELOR CARE AU PARTICIPAT LA VOT</t>
  </si>
  <si>
    <t>COST PE ALEGĂTOR ÎNSCRIS ÎN LISTA ELECTORALĂ</t>
  </si>
  <si>
    <t>COST PE ALEGĂTOR PREZENT LA VOT</t>
  </si>
  <si>
    <t xml:space="preserve"> CHELTUIELI DE PERSONAL LEI</t>
  </si>
  <si>
    <t xml:space="preserve"> CHELTUIELI MATERIALE (BUNURI ŞI SERVICII) LEI</t>
  </si>
  <si>
    <t xml:space="preserve"> CHELTUIELI DE CAPITAL (ACTIVE NEFINANCIARE ) LEI</t>
  </si>
  <si>
    <t xml:space="preserve"> CHELTUIELI DE CAPITAL (ACTIVE NEFINANCIARE) LEI </t>
  </si>
  <si>
    <t>CHELTUIELI EFECTUATE PENTRU ALEGEREA AUTORITĂȚILOR ADMINISTRAȚIEI PUBLICE LOCALE DIN ANUL 2020 
INCLUDE ȘI CHELTUIELILE EFECTUATE DE CONSILIILE JUDEȚENE</t>
  </si>
  <si>
    <t>CHELTUIELI EFECTUATE PENTRU ALEGEREA AUTORITĂȚILOR ADMINISTRAȚIEI PUBLICE LOCALE DIN ANUL 2020 
FĂRĂ CHELTUIELILE EFECTUATE DE CONSILIILE JUDEȚENE</t>
  </si>
  <si>
    <t>CHELTUIELI EFECTUATE PENTRU ALEGEREA AUTORITĂȚILOR ADMINISTRAȚIEI PUBLICE LOCALE DIN ANUL 2020 
 DE CONSILIILE JUDEȚENE</t>
  </si>
  <si>
    <t>CJ</t>
  </si>
  <si>
    <t>ALEGEREA AUTORITĂŢILOR ADMINISTRAŢIEI PUBLICE LOCALE 2020 (ADMINISTRAŢIA PUBLICĂ LOCALĂ - sunt incluse cheltuielile efectuate de către consiliile județene (Tur 1 + Tur 2 unde a fost cazul + Repetare Alegeri Moldova Nouă, județul CARAŞ-SEVERIN)</t>
  </si>
  <si>
    <t>CHELTUIELI DE CAPITAL (ACTIVE NEFINANCIARE) LEI</t>
  </si>
  <si>
    <r>
      <rPr>
        <b/>
        <sz val="11"/>
        <color theme="1"/>
        <rFont val="Calibri"/>
        <family val="2"/>
        <scheme val="minor"/>
      </rPr>
      <t>COST PE ALEGĂTOR ÎNSCRIS ÎN LISTA ELECTORALĂ  LA NIVEL DE JUDEȚ / COST PE ALEGĂTOR PREZENT LA VOT LA NIVEL DE JUDEȚ</t>
    </r>
    <r>
      <rPr>
        <sz val="11"/>
        <color theme="1"/>
        <rFont val="Calibri"/>
        <family val="2"/>
        <scheme val="minor"/>
      </rPr>
      <t xml:space="preserve">
CHELTUIELI EFECTUATE PENTRU ALEGEREA AUTORITĂȚILOR ADMINISTRAȚIEI PUBLICE LOCALE DIN ANUL 2020 (INCLUDE ȘI CHELTUIELILE EFECTUATE DE CONSILIILE JUDEȚENE)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</si>
</sst>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#,##0\ &quot;lei&quot;;\-#,##0\ &quot;lei&quot;"/>
    <numFmt numFmtId="42" formatCode="_-* #,##0\ &quot;lei&quot;_-;\-* #,##0\ &quot;lei&quot;_-;_-* &quot;-&quot;\ &quot;lei&quot;_-;_-@_-"/>
    <numFmt numFmtId="164" formatCode="#,##0.000"/>
    <numFmt numFmtId="165" formatCode="[$-409]General"/>
    <numFmt numFmtId="166" formatCode="_-* #,##0.0000\ &quot;lei&quot;_-;\-* #,##0.0000\ &quot;lei&quot;_-;_-* &quot;-&quot;\ &quot;lei&quot;_-;_-@_-"/>
    <numFmt numFmtId="167" formatCode="#,##0.0000"/>
    <numFmt numFmtId="168" formatCode="#,##0.00\ &quot;lei&quot;"/>
    <numFmt numFmtId="169" formatCode="_-* #,##0.0000\ [$lei-418]_-;\-* #,##0.0000\ [$lei-418]_-;_-* &quot;-&quot;??\ [$lei-418]_-;_-@_-"/>
    <numFmt numFmtId="170" formatCode="_-* #,##0.0000\ [$€-1]_-;\-* #,##0.0000\ [$€-1]_-;_-* &quot;-&quot;??\ [$€-1]_-;_-@_-"/>
    <numFmt numFmtId="171" formatCode="_-* #,##0\ [$€-1]_-;\-* #,##0\ [$€-1]_-;_-* &quot;-&quot;??\ [$€-1]_-;_-@_-"/>
    <numFmt numFmtId="172" formatCode="0.0000"/>
    <numFmt numFmtId="173" formatCode="#,##0\ &quot;lei&quot;"/>
    <numFmt numFmtId="174" formatCode="_-* #,##0.00\ [$lei-418]_-;\-* #,##0.00\ [$lei-418]_-;_-* &quot;-&quot;??\ [$lei-418]_-;_-@_-"/>
  </numFmts>
  <fonts count="2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alibri"/>
      <family val="2"/>
    </font>
    <font>
      <sz val="11"/>
      <color theme="1"/>
      <name val="Arial Rounded MT Bold"/>
      <family val="2"/>
    </font>
    <font>
      <sz val="10"/>
      <color theme="1"/>
      <name val="Tahoma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rgb="FF40404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4" fillId="2" borderId="0" applyNumberFormat="0" applyBorder="0" applyAlignment="0" applyProtection="0"/>
    <xf numFmtId="0" fontId="5" fillId="0" borderId="0"/>
    <xf numFmtId="0" fontId="3" fillId="0" borderId="0"/>
    <xf numFmtId="165" fontId="6" fillId="0" borderId="0" applyBorder="0" applyProtection="0"/>
  </cellStyleXfs>
  <cellXfs count="300">
    <xf numFmtId="0" fontId="0" fillId="0" borderId="0" xfId="0"/>
    <xf numFmtId="0" fontId="0" fillId="0" borderId="0" xfId="0"/>
    <xf numFmtId="0" fontId="0" fillId="0" borderId="0" xfId="0" pivotButton="1"/>
    <xf numFmtId="0" fontId="7" fillId="0" borderId="0" xfId="0" applyFont="1"/>
    <xf numFmtId="0" fontId="0" fillId="0" borderId="0" xfId="0" applyAlignment="1">
      <alignment horizontal="left"/>
    </xf>
    <xf numFmtId="0" fontId="0" fillId="0" borderId="0" xfId="0" applyFill="1"/>
    <xf numFmtId="0" fontId="0" fillId="0" borderId="0" xfId="0" applyFill="1" applyBorder="1"/>
    <xf numFmtId="4" fontId="0" fillId="0" borderId="0" xfId="0" applyNumberFormat="1"/>
    <xf numFmtId="42" fontId="0" fillId="0" borderId="0" xfId="0" applyNumberFormat="1"/>
    <xf numFmtId="166" fontId="0" fillId="0" borderId="0" xfId="0" applyNumberFormat="1"/>
    <xf numFmtId="5" fontId="0" fillId="0" borderId="0" xfId="0" applyNumberFormat="1"/>
    <xf numFmtId="0" fontId="0" fillId="0" borderId="0" xfId="0" applyBorder="1"/>
    <xf numFmtId="2" fontId="8" fillId="6" borderId="0" xfId="1" applyNumberFormat="1" applyFont="1" applyFill="1" applyAlignment="1">
      <alignment horizontal="center" vertical="center"/>
    </xf>
    <xf numFmtId="42" fontId="0" fillId="0" borderId="0" xfId="0" pivotButton="1" applyNumberFormat="1"/>
    <xf numFmtId="42" fontId="0" fillId="0" borderId="0" xfId="0" applyNumberFormat="1" applyAlignment="1">
      <alignment horizontal="left"/>
    </xf>
    <xf numFmtId="2" fontId="0" fillId="0" borderId="0" xfId="0" applyNumberFormat="1"/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168" fontId="0" fillId="0" borderId="0" xfId="0" applyNumberFormat="1"/>
    <xf numFmtId="0" fontId="10" fillId="0" borderId="1" xfId="0" applyFont="1" applyBorder="1" applyAlignment="1">
      <alignment horizontal="center" vertical="center" wrapText="1"/>
    </xf>
    <xf numFmtId="0" fontId="0" fillId="0" borderId="0" xfId="0" applyFont="1" applyBorder="1"/>
    <xf numFmtId="0" fontId="0" fillId="0" borderId="0" xfId="0" applyFont="1" applyFill="1" applyBorder="1"/>
    <xf numFmtId="0" fontId="0" fillId="0" borderId="0" xfId="0" applyFont="1"/>
    <xf numFmtId="0" fontId="0" fillId="0" borderId="0" xfId="0" applyFont="1" applyFill="1"/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textRotation="90" wrapText="1"/>
    </xf>
    <xf numFmtId="0" fontId="12" fillId="3" borderId="0" xfId="0" applyFont="1" applyFill="1" applyBorder="1" applyAlignment="1">
      <alignment horizontal="center" vertical="center" wrapText="1"/>
    </xf>
    <xf numFmtId="4" fontId="12" fillId="3" borderId="0" xfId="0" applyNumberFormat="1" applyFont="1" applyFill="1" applyBorder="1" applyAlignment="1">
      <alignment horizontal="center" vertical="center" wrapText="1"/>
    </xf>
    <xf numFmtId="3" fontId="12" fillId="9" borderId="0" xfId="0" applyNumberFormat="1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textRotation="90" wrapText="1"/>
    </xf>
    <xf numFmtId="0" fontId="12" fillId="5" borderId="0" xfId="0" applyFont="1" applyFill="1" applyBorder="1" applyAlignment="1">
      <alignment horizontal="center" vertical="center" textRotation="90" wrapText="1"/>
    </xf>
    <xf numFmtId="164" fontId="12" fillId="4" borderId="0" xfId="0" applyNumberFormat="1" applyFont="1" applyFill="1" applyBorder="1" applyAlignment="1">
      <alignment horizontal="center" vertical="center" wrapText="1"/>
    </xf>
    <xf numFmtId="164" fontId="12" fillId="5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/>
    <xf numFmtId="4" fontId="13" fillId="0" borderId="0" xfId="0" applyNumberFormat="1" applyFont="1" applyFill="1" applyBorder="1" applyAlignment="1">
      <alignment vertical="center" wrapText="1"/>
    </xf>
    <xf numFmtId="14" fontId="9" fillId="0" borderId="0" xfId="0" applyNumberFormat="1" applyFont="1" applyFill="1" applyBorder="1" applyAlignment="1"/>
    <xf numFmtId="4" fontId="9" fillId="0" borderId="0" xfId="0" applyNumberFormat="1" applyFont="1" applyFill="1" applyBorder="1" applyAlignment="1"/>
    <xf numFmtId="3" fontId="9" fillId="0" borderId="0" xfId="0" applyNumberFormat="1" applyFont="1" applyFill="1" applyBorder="1" applyAlignment="1"/>
    <xf numFmtId="167" fontId="9" fillId="0" borderId="0" xfId="0" applyNumberFormat="1" applyFont="1" applyFill="1" applyBorder="1" applyAlignment="1"/>
    <xf numFmtId="3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/>
    <xf numFmtId="3" fontId="9" fillId="0" borderId="0" xfId="0" applyNumberFormat="1" applyFont="1" applyFill="1"/>
    <xf numFmtId="4" fontId="9" fillId="0" borderId="0" xfId="0" applyNumberFormat="1" applyFont="1" applyFill="1" applyBorder="1" applyAlignment="1">
      <alignment vertical="center"/>
    </xf>
    <xf numFmtId="4" fontId="9" fillId="0" borderId="0" xfId="0" applyNumberFormat="1" applyFont="1" applyFill="1" applyBorder="1" applyAlignment="1">
      <alignment vertical="center" wrapText="1"/>
    </xf>
    <xf numFmtId="3" fontId="9" fillId="0" borderId="0" xfId="0" applyNumberFormat="1" applyFont="1"/>
    <xf numFmtId="4" fontId="14" fillId="0" borderId="0" xfId="0" applyNumberFormat="1" applyFont="1" applyFill="1" applyBorder="1" applyAlignment="1">
      <alignment vertical="center" wrapText="1"/>
    </xf>
    <xf numFmtId="0" fontId="9" fillId="0" borderId="0" xfId="0" applyFont="1"/>
    <xf numFmtId="14" fontId="9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3" fontId="9" fillId="0" borderId="0" xfId="0" applyNumberFormat="1" applyFont="1" applyFill="1" applyBorder="1" applyAlignment="1">
      <alignment vertical="center"/>
    </xf>
    <xf numFmtId="167" fontId="9" fillId="0" borderId="0" xfId="0" applyNumberFormat="1" applyFont="1" applyFill="1" applyBorder="1" applyAlignment="1">
      <alignment vertical="center"/>
    </xf>
    <xf numFmtId="4" fontId="13" fillId="0" borderId="0" xfId="0" applyNumberFormat="1" applyFont="1" applyFill="1" applyBorder="1" applyAlignment="1">
      <alignment vertical="center"/>
    </xf>
    <xf numFmtId="4" fontId="9" fillId="0" borderId="0" xfId="0" applyNumberFormat="1" applyFont="1" applyFill="1" applyBorder="1" applyAlignment="1">
      <alignment vertical="top"/>
    </xf>
    <xf numFmtId="4" fontId="14" fillId="0" borderId="0" xfId="0" applyNumberFormat="1" applyFont="1" applyFill="1" applyBorder="1" applyAlignment="1">
      <alignment vertical="top"/>
    </xf>
    <xf numFmtId="4" fontId="9" fillId="0" borderId="0" xfId="0" applyNumberFormat="1" applyFont="1" applyFill="1" applyBorder="1" applyAlignment="1">
      <alignment vertical="top" wrapText="1"/>
    </xf>
    <xf numFmtId="4" fontId="13" fillId="0" borderId="0" xfId="2" applyNumberFormat="1" applyFont="1" applyFill="1" applyBorder="1" applyAlignment="1">
      <alignment vertical="center" wrapText="1"/>
    </xf>
    <xf numFmtId="4" fontId="13" fillId="0" borderId="0" xfId="0" applyNumberFormat="1" applyFont="1" applyFill="1" applyBorder="1" applyAlignment="1">
      <alignment vertical="top" wrapText="1"/>
    </xf>
    <xf numFmtId="4" fontId="14" fillId="0" borderId="0" xfId="0" applyNumberFormat="1" applyFont="1" applyFill="1" applyBorder="1" applyAlignment="1">
      <alignment vertical="top" wrapText="1"/>
    </xf>
    <xf numFmtId="4" fontId="14" fillId="0" borderId="0" xfId="3" applyNumberFormat="1" applyFont="1" applyFill="1" applyBorder="1" applyAlignment="1">
      <alignment wrapText="1"/>
    </xf>
    <xf numFmtId="4" fontId="14" fillId="0" borderId="0" xfId="3" applyNumberFormat="1" applyFont="1" applyFill="1" applyBorder="1" applyAlignment="1">
      <alignment vertical="center" wrapText="1"/>
    </xf>
    <xf numFmtId="4" fontId="9" fillId="0" borderId="0" xfId="0" applyNumberFormat="1" applyFont="1" applyFill="1" applyBorder="1" applyAlignment="1">
      <alignment wrapText="1"/>
    </xf>
    <xf numFmtId="4" fontId="14" fillId="0" borderId="0" xfId="0" applyNumberFormat="1" applyFont="1" applyFill="1" applyBorder="1" applyAlignment="1">
      <alignment wrapText="1"/>
    </xf>
    <xf numFmtId="4" fontId="14" fillId="0" borderId="0" xfId="0" applyNumberFormat="1" applyFont="1" applyFill="1" applyBorder="1" applyAlignment="1"/>
    <xf numFmtId="0" fontId="14" fillId="0" borderId="0" xfId="0" applyFont="1" applyFill="1" applyBorder="1"/>
    <xf numFmtId="0" fontId="14" fillId="0" borderId="0" xfId="0" applyFont="1" applyFill="1" applyBorder="1" applyAlignment="1"/>
    <xf numFmtId="4" fontId="15" fillId="0" borderId="0" xfId="0" applyNumberFormat="1" applyFont="1" applyFill="1" applyBorder="1" applyAlignment="1">
      <alignment vertical="center" wrapText="1"/>
    </xf>
    <xf numFmtId="4" fontId="14" fillId="0" borderId="0" xfId="4" applyNumberFormat="1" applyFont="1" applyFill="1" applyBorder="1" applyAlignment="1">
      <alignment vertical="center" wrapText="1"/>
    </xf>
    <xf numFmtId="4" fontId="14" fillId="0" borderId="0" xfId="0" applyNumberFormat="1" applyFont="1" applyFill="1" applyBorder="1" applyAlignment="1">
      <alignment vertical="center"/>
    </xf>
    <xf numFmtId="4" fontId="16" fillId="0" borderId="0" xfId="0" applyNumberFormat="1" applyFont="1" applyFill="1" applyBorder="1" applyAlignment="1">
      <alignment wrapText="1"/>
    </xf>
    <xf numFmtId="4" fontId="9" fillId="0" borderId="0" xfId="2" applyNumberFormat="1" applyFont="1" applyFill="1" applyBorder="1" applyAlignment="1"/>
    <xf numFmtId="4" fontId="9" fillId="0" borderId="0" xfId="2" applyNumberFormat="1" applyFont="1" applyFill="1" applyBorder="1" applyAlignment="1">
      <alignment wrapText="1"/>
    </xf>
    <xf numFmtId="4" fontId="16" fillId="0" borderId="0" xfId="0" applyNumberFormat="1" applyFont="1" applyFill="1" applyBorder="1" applyAlignment="1">
      <alignment vertical="center" wrapText="1"/>
    </xf>
    <xf numFmtId="167" fontId="14" fillId="0" borderId="0" xfId="0" applyNumberFormat="1" applyFont="1" applyFill="1" applyBorder="1" applyAlignment="1"/>
    <xf numFmtId="4" fontId="9" fillId="0" borderId="0" xfId="5" applyNumberFormat="1" applyFont="1" applyFill="1" applyBorder="1" applyAlignment="1">
      <alignment vertical="top" wrapText="1"/>
    </xf>
    <xf numFmtId="4" fontId="9" fillId="0" borderId="0" xfId="2" applyNumberFormat="1" applyFont="1" applyFill="1" applyBorder="1" applyAlignment="1">
      <alignment vertical="top"/>
    </xf>
    <xf numFmtId="4" fontId="9" fillId="0" borderId="0" xfId="2" applyNumberFormat="1" applyFont="1" applyFill="1" applyBorder="1" applyAlignment="1">
      <alignment vertical="center"/>
    </xf>
    <xf numFmtId="4" fontId="13" fillId="0" borderId="0" xfId="6" applyNumberFormat="1" applyFont="1" applyFill="1" applyBorder="1" applyAlignment="1">
      <alignment vertical="center" wrapText="1"/>
    </xf>
    <xf numFmtId="4" fontId="13" fillId="0" borderId="0" xfId="6" applyNumberFormat="1" applyFont="1" applyFill="1" applyBorder="1" applyAlignment="1">
      <alignment wrapText="1"/>
    </xf>
    <xf numFmtId="4" fontId="13" fillId="0" borderId="0" xfId="0" applyNumberFormat="1" applyFont="1" applyFill="1" applyBorder="1" applyAlignment="1"/>
    <xf numFmtId="3" fontId="14" fillId="0" borderId="0" xfId="0" applyNumberFormat="1" applyFont="1" applyFill="1" applyBorder="1" applyAlignment="1"/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right"/>
    </xf>
    <xf numFmtId="4" fontId="9" fillId="0" borderId="0" xfId="0" applyNumberFormat="1" applyFont="1" applyFill="1" applyBorder="1" applyAlignment="1">
      <alignment horizontal="right"/>
    </xf>
    <xf numFmtId="4" fontId="9" fillId="0" borderId="0" xfId="0" applyNumberFormat="1" applyFont="1" applyFill="1" applyBorder="1"/>
    <xf numFmtId="3" fontId="9" fillId="0" borderId="0" xfId="0" applyNumberFormat="1" applyFont="1" applyFill="1" applyBorder="1"/>
    <xf numFmtId="164" fontId="9" fillId="0" borderId="0" xfId="0" applyNumberFormat="1" applyFont="1" applyFill="1" applyBorder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12" fillId="8" borderId="0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169" fontId="0" fillId="0" borderId="0" xfId="0" applyNumberFormat="1"/>
    <xf numFmtId="3" fontId="11" fillId="0" borderId="0" xfId="0" applyNumberFormat="1" applyFont="1" applyAlignment="1">
      <alignment horizontal="center"/>
    </xf>
    <xf numFmtId="170" fontId="0" fillId="0" borderId="0" xfId="0" applyNumberFormat="1"/>
    <xf numFmtId="3" fontId="14" fillId="0" borderId="0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>
      <alignment vertical="top"/>
    </xf>
    <xf numFmtId="3" fontId="13" fillId="0" borderId="0" xfId="0" applyNumberFormat="1" applyFont="1" applyFill="1" applyBorder="1" applyAlignment="1">
      <alignment vertical="center" wrapText="1"/>
    </xf>
    <xf numFmtId="3" fontId="14" fillId="0" borderId="0" xfId="0" applyNumberFormat="1" applyFont="1" applyFill="1" applyBorder="1" applyAlignment="1">
      <alignment vertical="center" wrapText="1"/>
    </xf>
    <xf numFmtId="3" fontId="13" fillId="0" borderId="0" xfId="6" applyNumberFormat="1" applyFont="1" applyFill="1" applyBorder="1" applyAlignment="1">
      <alignment wrapText="1"/>
    </xf>
    <xf numFmtId="3" fontId="9" fillId="0" borderId="0" xfId="0" applyNumberFormat="1" applyFont="1" applyAlignment="1">
      <alignment vertical="center"/>
    </xf>
    <xf numFmtId="14" fontId="9" fillId="0" borderId="0" xfId="0" applyNumberFormat="1" applyFont="1" applyFill="1" applyBorder="1" applyAlignment="1">
      <alignment vertical="center" wrapText="1"/>
    </xf>
    <xf numFmtId="0" fontId="17" fillId="4" borderId="0" xfId="0" applyFont="1" applyFill="1" applyBorder="1" applyAlignment="1">
      <alignment horizontal="center" vertical="center" wrapText="1"/>
    </xf>
    <xf numFmtId="171" fontId="0" fillId="0" borderId="0" xfId="0" applyNumberFormat="1"/>
    <xf numFmtId="0" fontId="10" fillId="0" borderId="2" xfId="0" applyFont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/>
    </xf>
    <xf numFmtId="0" fontId="11" fillId="0" borderId="0" xfId="0" applyFont="1"/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4" fontId="18" fillId="0" borderId="0" xfId="0" applyNumberFormat="1" applyFont="1" applyFill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0" fillId="0" borderId="0" xfId="0" applyNumberFormat="1"/>
    <xf numFmtId="3" fontId="0" fillId="0" borderId="0" xfId="0" applyNumberFormat="1" applyAlignment="1">
      <alignment horizontal="left"/>
    </xf>
    <xf numFmtId="0" fontId="9" fillId="11" borderId="0" xfId="0" applyFont="1" applyFill="1" applyBorder="1" applyAlignment="1">
      <alignment vertical="center"/>
    </xf>
    <xf numFmtId="0" fontId="9" fillId="11" borderId="0" xfId="0" applyFont="1" applyFill="1" applyBorder="1" applyAlignment="1"/>
    <xf numFmtId="4" fontId="13" fillId="11" borderId="0" xfId="0" applyNumberFormat="1" applyFont="1" applyFill="1" applyBorder="1" applyAlignment="1">
      <alignment vertical="center" wrapText="1"/>
    </xf>
    <xf numFmtId="14" fontId="9" fillId="11" borderId="0" xfId="0" applyNumberFormat="1" applyFont="1" applyFill="1" applyBorder="1" applyAlignment="1"/>
    <xf numFmtId="4" fontId="9" fillId="11" borderId="0" xfId="0" applyNumberFormat="1" applyFont="1" applyFill="1" applyBorder="1" applyAlignment="1"/>
    <xf numFmtId="3" fontId="9" fillId="11" borderId="0" xfId="0" applyNumberFormat="1" applyFont="1" applyFill="1" applyBorder="1" applyAlignment="1"/>
    <xf numFmtId="167" fontId="9" fillId="11" borderId="0" xfId="0" applyNumberFormat="1" applyFont="1" applyFill="1" applyBorder="1" applyAlignment="1"/>
    <xf numFmtId="4" fontId="18" fillId="11" borderId="0" xfId="0" applyNumberFormat="1" applyFont="1" applyFill="1" applyAlignment="1">
      <alignment horizontal="center"/>
    </xf>
    <xf numFmtId="3" fontId="9" fillId="11" borderId="0" xfId="0" applyNumberFormat="1" applyFont="1" applyFill="1" applyBorder="1" applyAlignment="1">
      <alignment horizontal="center" vertical="center"/>
    </xf>
    <xf numFmtId="0" fontId="18" fillId="11" borderId="0" xfId="0" applyFont="1" applyFill="1" applyBorder="1" applyAlignment="1">
      <alignment horizontal="center"/>
    </xf>
    <xf numFmtId="3" fontId="9" fillId="11" borderId="0" xfId="0" applyNumberFormat="1" applyFont="1" applyFill="1"/>
    <xf numFmtId="3" fontId="9" fillId="11" borderId="0" xfId="0" applyNumberFormat="1" applyFont="1" applyFill="1" applyBorder="1" applyAlignment="1">
      <alignment vertical="center"/>
    </xf>
    <xf numFmtId="4" fontId="14" fillId="11" borderId="0" xfId="3" applyNumberFormat="1" applyFont="1" applyFill="1" applyBorder="1" applyAlignment="1">
      <alignment wrapText="1"/>
    </xf>
    <xf numFmtId="4" fontId="9" fillId="11" borderId="0" xfId="0" applyNumberFormat="1" applyFont="1" applyFill="1" applyBorder="1" applyAlignment="1">
      <alignment vertical="center" wrapText="1"/>
    </xf>
    <xf numFmtId="4" fontId="9" fillId="11" borderId="0" xfId="0" applyNumberFormat="1" applyFont="1" applyFill="1" applyBorder="1" applyAlignment="1">
      <alignment vertical="top"/>
    </xf>
    <xf numFmtId="4" fontId="13" fillId="11" borderId="0" xfId="6" applyNumberFormat="1" applyFont="1" applyFill="1" applyBorder="1" applyAlignment="1">
      <alignment wrapText="1"/>
    </xf>
    <xf numFmtId="4" fontId="9" fillId="11" borderId="0" xfId="0" applyNumberFormat="1" applyFont="1" applyFill="1" applyBorder="1" applyAlignment="1">
      <alignment vertical="center"/>
    </xf>
    <xf numFmtId="4" fontId="9" fillId="11" borderId="0" xfId="0" applyNumberFormat="1" applyFont="1" applyFill="1" applyBorder="1" applyAlignment="1">
      <alignment wrapText="1"/>
    </xf>
    <xf numFmtId="4" fontId="14" fillId="11" borderId="0" xfId="0" applyNumberFormat="1" applyFont="1" applyFill="1" applyBorder="1" applyAlignment="1"/>
    <xf numFmtId="4" fontId="9" fillId="11" borderId="0" xfId="2" applyNumberFormat="1" applyFont="1" applyFill="1" applyBorder="1" applyAlignment="1">
      <alignment vertical="top"/>
    </xf>
    <xf numFmtId="0" fontId="14" fillId="0" borderId="4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4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49" fontId="12" fillId="0" borderId="11" xfId="0" applyNumberFormat="1" applyFont="1" applyBorder="1" applyAlignment="1">
      <alignment horizontal="center" vertical="center" textRotation="90" wrapText="1"/>
    </xf>
    <xf numFmtId="49" fontId="12" fillId="0" borderId="13" xfId="0" applyNumberFormat="1" applyFont="1" applyBorder="1" applyAlignment="1">
      <alignment horizontal="center" vertical="center" textRotation="90" wrapText="1"/>
    </xf>
    <xf numFmtId="49" fontId="12" fillId="0" borderId="12" xfId="0" applyNumberFormat="1" applyFont="1" applyBorder="1" applyAlignment="1">
      <alignment horizontal="center" vertical="center" textRotation="90" wrapText="1"/>
    </xf>
    <xf numFmtId="49" fontId="12" fillId="10" borderId="11" xfId="0" applyNumberFormat="1" applyFont="1" applyFill="1" applyBorder="1" applyAlignment="1">
      <alignment horizontal="center" vertical="center" textRotation="90" wrapText="1"/>
    </xf>
    <xf numFmtId="49" fontId="12" fillId="10" borderId="12" xfId="0" applyNumberFormat="1" applyFont="1" applyFill="1" applyBorder="1" applyAlignment="1">
      <alignment horizontal="center" vertical="center" textRotation="90" wrapText="1"/>
    </xf>
    <xf numFmtId="49" fontId="12" fillId="0" borderId="10" xfId="0" applyNumberFormat="1" applyFont="1" applyBorder="1" applyAlignment="1">
      <alignment horizontal="center" vertical="center" textRotation="90" wrapText="1"/>
    </xf>
    <xf numFmtId="0" fontId="14" fillId="6" borderId="1" xfId="0" applyFont="1" applyFill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right" vertical="center"/>
    </xf>
    <xf numFmtId="3" fontId="9" fillId="0" borderId="1" xfId="0" applyNumberFormat="1" applyFont="1" applyBorder="1" applyAlignment="1">
      <alignment horizontal="right" vertical="center"/>
    </xf>
    <xf numFmtId="3" fontId="12" fillId="0" borderId="1" xfId="0" applyNumberFormat="1" applyFont="1" applyBorder="1" applyAlignment="1">
      <alignment horizontal="right" vertical="center"/>
    </xf>
    <xf numFmtId="3" fontId="14" fillId="0" borderId="1" xfId="0" applyNumberFormat="1" applyFont="1" applyBorder="1" applyAlignment="1">
      <alignment horizontal="right" vertical="center"/>
    </xf>
    <xf numFmtId="3" fontId="12" fillId="6" borderId="1" xfId="0" applyNumberFormat="1" applyFont="1" applyFill="1" applyBorder="1" applyAlignment="1">
      <alignment horizontal="right" vertical="center"/>
    </xf>
    <xf numFmtId="3" fontId="14" fillId="6" borderId="1" xfId="0" applyNumberFormat="1" applyFont="1" applyFill="1" applyBorder="1" applyAlignment="1">
      <alignment horizontal="right" vertical="center"/>
    </xf>
    <xf numFmtId="172" fontId="14" fillId="10" borderId="4" xfId="0" applyNumberFormat="1" applyFont="1" applyFill="1" applyBorder="1" applyAlignment="1">
      <alignment horizontal="right" vertical="center"/>
    </xf>
    <xf numFmtId="3" fontId="17" fillId="6" borderId="1" xfId="0" applyNumberFormat="1" applyFont="1" applyFill="1" applyBorder="1" applyAlignment="1">
      <alignment horizontal="right" vertical="center"/>
    </xf>
    <xf numFmtId="167" fontId="9" fillId="6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right" vertical="center"/>
    </xf>
    <xf numFmtId="0" fontId="14" fillId="0" borderId="1" xfId="0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19" fillId="8" borderId="10" xfId="0" applyFont="1" applyFill="1" applyBorder="1" applyAlignment="1">
      <alignment horizontal="center" vertical="center"/>
    </xf>
    <xf numFmtId="4" fontId="13" fillId="0" borderId="0" xfId="0" applyNumberFormat="1" applyFont="1" applyFill="1" applyAlignment="1">
      <alignment vertical="center" wrapText="1"/>
    </xf>
    <xf numFmtId="3" fontId="13" fillId="0" borderId="0" xfId="6" applyNumberFormat="1" applyFont="1" applyFill="1" applyAlignment="1">
      <alignment wrapText="1"/>
    </xf>
    <xf numFmtId="0" fontId="9" fillId="0" borderId="0" xfId="0" applyFont="1" applyFill="1"/>
    <xf numFmtId="0" fontId="9" fillId="0" borderId="0" xfId="0" applyFont="1" applyFill="1" applyBorder="1" applyAlignment="1">
      <alignment horizontal="center" vertical="center" wrapText="1"/>
    </xf>
    <xf numFmtId="3" fontId="9" fillId="11" borderId="0" xfId="0" applyNumberFormat="1" applyFont="1" applyFill="1" applyBorder="1" applyAlignment="1">
      <alignment vertical="top"/>
    </xf>
    <xf numFmtId="4" fontId="14" fillId="11" borderId="0" xfId="0" applyNumberFormat="1" applyFont="1" applyFill="1" applyBorder="1" applyAlignment="1">
      <alignment vertical="center" wrapText="1"/>
    </xf>
    <xf numFmtId="3" fontId="13" fillId="11" borderId="0" xfId="0" applyNumberFormat="1" applyFont="1" applyFill="1" applyBorder="1" applyAlignment="1">
      <alignment vertical="center" wrapText="1"/>
    </xf>
    <xf numFmtId="4" fontId="13" fillId="11" borderId="0" xfId="0" applyNumberFormat="1" applyFont="1" applyFill="1" applyBorder="1" applyAlignment="1">
      <alignment vertical="top" wrapText="1"/>
    </xf>
    <xf numFmtId="0" fontId="9" fillId="7" borderId="0" xfId="0" applyFont="1" applyFill="1" applyBorder="1" applyAlignment="1">
      <alignment vertical="center"/>
    </xf>
    <xf numFmtId="0" fontId="9" fillId="7" borderId="0" xfId="0" applyFont="1" applyFill="1" applyBorder="1" applyAlignment="1"/>
    <xf numFmtId="4" fontId="13" fillId="7" borderId="0" xfId="0" applyNumberFormat="1" applyFont="1" applyFill="1" applyBorder="1" applyAlignment="1">
      <alignment vertical="center" wrapText="1"/>
    </xf>
    <xf numFmtId="14" fontId="9" fillId="7" borderId="0" xfId="0" applyNumberFormat="1" applyFont="1" applyFill="1" applyBorder="1" applyAlignment="1"/>
    <xf numFmtId="4" fontId="14" fillId="7" borderId="0" xfId="3" applyNumberFormat="1" applyFont="1" applyFill="1" applyBorder="1" applyAlignment="1">
      <alignment wrapText="1"/>
    </xf>
    <xf numFmtId="4" fontId="9" fillId="7" borderId="0" xfId="0" applyNumberFormat="1" applyFont="1" applyFill="1" applyBorder="1" applyAlignment="1"/>
    <xf numFmtId="3" fontId="9" fillId="7" borderId="0" xfId="0" applyNumberFormat="1" applyFont="1" applyFill="1"/>
    <xf numFmtId="3" fontId="9" fillId="7" borderId="0" xfId="0" applyNumberFormat="1" applyFont="1" applyFill="1" applyBorder="1" applyAlignment="1">
      <alignment vertical="center"/>
    </xf>
    <xf numFmtId="167" fontId="9" fillId="7" borderId="0" xfId="0" applyNumberFormat="1" applyFont="1" applyFill="1" applyBorder="1" applyAlignment="1"/>
    <xf numFmtId="4" fontId="18" fillId="7" borderId="0" xfId="0" applyNumberFormat="1" applyFont="1" applyFill="1" applyAlignment="1">
      <alignment horizontal="center"/>
    </xf>
    <xf numFmtId="3" fontId="9" fillId="7" borderId="0" xfId="0" applyNumberFormat="1" applyFont="1" applyFill="1" applyBorder="1" applyAlignment="1">
      <alignment horizontal="center" vertical="center"/>
    </xf>
    <xf numFmtId="0" fontId="18" fillId="7" borderId="0" xfId="0" applyFont="1" applyFill="1" applyBorder="1" applyAlignment="1">
      <alignment horizontal="center"/>
    </xf>
    <xf numFmtId="4" fontId="9" fillId="7" borderId="0" xfId="2" applyNumberFormat="1" applyFont="1" applyFill="1" applyBorder="1" applyAlignment="1"/>
    <xf numFmtId="4" fontId="9" fillId="7" borderId="0" xfId="2" applyNumberFormat="1" applyFont="1" applyFill="1" applyBorder="1" applyAlignment="1">
      <alignment wrapText="1"/>
    </xf>
    <xf numFmtId="4" fontId="9" fillId="7" borderId="0" xfId="0" applyNumberFormat="1" applyFont="1" applyFill="1" applyBorder="1" applyAlignment="1">
      <alignment vertical="center"/>
    </xf>
    <xf numFmtId="3" fontId="9" fillId="7" borderId="0" xfId="0" applyNumberFormat="1" applyFont="1" applyFill="1" applyBorder="1" applyAlignment="1"/>
    <xf numFmtId="4" fontId="9" fillId="7" borderId="0" xfId="0" applyNumberFormat="1" applyFont="1" applyFill="1" applyBorder="1" applyAlignment="1">
      <alignment vertical="center" wrapText="1"/>
    </xf>
    <xf numFmtId="4" fontId="9" fillId="7" borderId="0" xfId="2" applyNumberFormat="1" applyFont="1" applyFill="1" applyBorder="1" applyAlignment="1">
      <alignment vertical="top"/>
    </xf>
    <xf numFmtId="4" fontId="9" fillId="7" borderId="0" xfId="0" applyNumberFormat="1" applyFont="1" applyFill="1" applyBorder="1" applyAlignment="1">
      <alignment vertical="top"/>
    </xf>
    <xf numFmtId="4" fontId="14" fillId="7" borderId="0" xfId="0" applyNumberFormat="1" applyFont="1" applyFill="1" applyBorder="1" applyAlignment="1"/>
    <xf numFmtId="4" fontId="9" fillId="7" borderId="0" xfId="0" applyNumberFormat="1" applyFont="1" applyFill="1" applyBorder="1" applyAlignment="1">
      <alignment wrapText="1"/>
    </xf>
    <xf numFmtId="172" fontId="14" fillId="10" borderId="1" xfId="0" applyNumberFormat="1" applyFont="1" applyFill="1" applyBorder="1" applyAlignment="1">
      <alignment horizontal="right" vertical="center"/>
    </xf>
    <xf numFmtId="173" fontId="20" fillId="8" borderId="11" xfId="0" applyNumberFormat="1" applyFont="1" applyFill="1" applyBorder="1" applyAlignment="1">
      <alignment vertical="center"/>
    </xf>
    <xf numFmtId="173" fontId="20" fillId="8" borderId="13" xfId="0" applyNumberFormat="1" applyFont="1" applyFill="1" applyBorder="1" applyAlignment="1">
      <alignment vertical="center"/>
    </xf>
    <xf numFmtId="169" fontId="20" fillId="10" borderId="13" xfId="0" applyNumberFormat="1" applyFont="1" applyFill="1" applyBorder="1" applyAlignment="1">
      <alignment vertical="center"/>
    </xf>
    <xf numFmtId="171" fontId="20" fillId="8" borderId="13" xfId="0" applyNumberFormat="1" applyFont="1" applyFill="1" applyBorder="1" applyAlignment="1">
      <alignment vertical="center"/>
    </xf>
    <xf numFmtId="170" fontId="20" fillId="10" borderId="12" xfId="0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0" fillId="7" borderId="11" xfId="0" applyFont="1" applyFill="1" applyBorder="1" applyAlignment="1">
      <alignment horizontal="center" vertical="center"/>
    </xf>
    <xf numFmtId="0" fontId="10" fillId="7" borderId="12" xfId="0" applyFont="1" applyFill="1" applyBorder="1" applyAlignment="1">
      <alignment horizontal="center" vertical="center"/>
    </xf>
    <xf numFmtId="0" fontId="21" fillId="0" borderId="16" xfId="0" applyFont="1" applyBorder="1" applyAlignment="1">
      <alignment vertical="center"/>
    </xf>
    <xf numFmtId="4" fontId="0" fillId="0" borderId="1" xfId="0" applyNumberFormat="1" applyBorder="1"/>
    <xf numFmtId="4" fontId="0" fillId="0" borderId="2" xfId="0" applyNumberFormat="1" applyBorder="1"/>
    <xf numFmtId="0" fontId="21" fillId="0" borderId="15" xfId="0" applyFont="1" applyBorder="1" applyAlignment="1">
      <alignment vertical="center"/>
    </xf>
    <xf numFmtId="4" fontId="0" fillId="0" borderId="3" xfId="0" applyNumberFormat="1" applyBorder="1"/>
    <xf numFmtId="4" fontId="0" fillId="0" borderId="14" xfId="0" applyNumberFormat="1" applyBorder="1"/>
    <xf numFmtId="0" fontId="21" fillId="0" borderId="17" xfId="0" applyFont="1" applyBorder="1" applyAlignment="1">
      <alignment vertical="center"/>
    </xf>
    <xf numFmtId="4" fontId="0" fillId="0" borderId="4" xfId="0" applyNumberFormat="1" applyBorder="1"/>
    <xf numFmtId="4" fontId="0" fillId="0" borderId="5" xfId="0" applyNumberFormat="1" applyBorder="1"/>
    <xf numFmtId="0" fontId="20" fillId="8" borderId="20" xfId="0" applyFont="1" applyFill="1" applyBorder="1" applyAlignment="1">
      <alignment horizontal="center" vertical="center" wrapText="1"/>
    </xf>
    <xf numFmtId="0" fontId="20" fillId="8" borderId="21" xfId="0" applyFont="1" applyFill="1" applyBorder="1" applyAlignment="1">
      <alignment horizontal="center" vertical="center" wrapText="1"/>
    </xf>
    <xf numFmtId="0" fontId="20" fillId="8" borderId="22" xfId="0" applyFont="1" applyFill="1" applyBorder="1" applyAlignment="1">
      <alignment horizontal="center" vertical="center" wrapText="1"/>
    </xf>
    <xf numFmtId="0" fontId="22" fillId="8" borderId="23" xfId="0" applyFont="1" applyFill="1" applyBorder="1" applyAlignment="1">
      <alignment vertical="center"/>
    </xf>
    <xf numFmtId="4" fontId="20" fillId="8" borderId="24" xfId="0" applyNumberFormat="1" applyFont="1" applyFill="1" applyBorder="1"/>
    <xf numFmtId="4" fontId="20" fillId="8" borderId="25" xfId="0" applyNumberFormat="1" applyFont="1" applyFill="1" applyBorder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0" fillId="11" borderId="0" xfId="0" applyNumberFormat="1" applyFill="1"/>
    <xf numFmtId="0" fontId="0" fillId="0" borderId="27" xfId="0" applyBorder="1"/>
    <xf numFmtId="169" fontId="0" fillId="0" borderId="19" xfId="0" applyNumberFormat="1" applyBorder="1" applyAlignment="1">
      <alignment horizontal="center" vertical="center"/>
    </xf>
    <xf numFmtId="170" fontId="0" fillId="0" borderId="28" xfId="0" applyNumberFormat="1" applyBorder="1" applyAlignment="1">
      <alignment horizontal="center" vertical="center"/>
    </xf>
    <xf numFmtId="0" fontId="0" fillId="0" borderId="29" xfId="0" applyBorder="1"/>
    <xf numFmtId="174" fontId="0" fillId="0" borderId="18" xfId="0" applyNumberFormat="1" applyBorder="1"/>
    <xf numFmtId="170" fontId="0" fillId="0" borderId="30" xfId="0" applyNumberFormat="1" applyBorder="1"/>
    <xf numFmtId="3" fontId="0" fillId="11" borderId="0" xfId="0" applyNumberFormat="1" applyFill="1"/>
    <xf numFmtId="0" fontId="21" fillId="8" borderId="1" xfId="0" applyFont="1" applyFill="1" applyBorder="1" applyAlignment="1">
      <alignment vertical="center"/>
    </xf>
    <xf numFmtId="4" fontId="0" fillId="8" borderId="1" xfId="0" applyNumberFormat="1" applyFill="1" applyBorder="1"/>
    <xf numFmtId="42" fontId="20" fillId="8" borderId="1" xfId="0" applyNumberFormat="1" applyFont="1" applyFill="1" applyBorder="1"/>
    <xf numFmtId="0" fontId="20" fillId="8" borderId="1" xfId="0" applyFont="1" applyFill="1" applyBorder="1"/>
    <xf numFmtId="0" fontId="0" fillId="0" borderId="1" xfId="0" applyBorder="1"/>
    <xf numFmtId="0" fontId="22" fillId="8" borderId="11" xfId="0" applyFont="1" applyFill="1" applyBorder="1" applyAlignment="1">
      <alignment vertical="center"/>
    </xf>
    <xf numFmtId="0" fontId="20" fillId="8" borderId="11" xfId="0" applyFont="1" applyFill="1" applyBorder="1" applyAlignment="1">
      <alignment horizontal="center" vertical="center" wrapText="1"/>
    </xf>
    <xf numFmtId="0" fontId="20" fillId="8" borderId="13" xfId="0" applyFont="1" applyFill="1" applyBorder="1" applyAlignment="1">
      <alignment horizontal="center" vertical="center" wrapText="1"/>
    </xf>
    <xf numFmtId="0" fontId="20" fillId="8" borderId="12" xfId="0" applyFont="1" applyFill="1" applyBorder="1" applyAlignment="1">
      <alignment horizontal="center" vertical="center" wrapText="1"/>
    </xf>
    <xf numFmtId="0" fontId="0" fillId="0" borderId="36" xfId="0" applyBorder="1"/>
    <xf numFmtId="0" fontId="0" fillId="0" borderId="34" xfId="0" applyBorder="1"/>
    <xf numFmtId="0" fontId="0" fillId="0" borderId="3" xfId="0" applyBorder="1"/>
    <xf numFmtId="0" fontId="0" fillId="0" borderId="38" xfId="0" applyBorder="1"/>
    <xf numFmtId="0" fontId="0" fillId="0" borderId="4" xfId="0" applyBorder="1"/>
    <xf numFmtId="4" fontId="0" fillId="0" borderId="35" xfId="0" applyNumberFormat="1" applyBorder="1"/>
    <xf numFmtId="4" fontId="0" fillId="0" borderId="37" xfId="0" applyNumberFormat="1" applyBorder="1"/>
    <xf numFmtId="4" fontId="0" fillId="0" borderId="39" xfId="0" applyNumberFormat="1" applyBorder="1"/>
    <xf numFmtId="4" fontId="22" fillId="8" borderId="13" xfId="0" applyNumberFormat="1" applyFont="1" applyFill="1" applyBorder="1" applyAlignment="1">
      <alignment vertical="center"/>
    </xf>
    <xf numFmtId="4" fontId="22" fillId="8" borderId="12" xfId="0" applyNumberFormat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Fill="1" applyAlignment="1"/>
    <xf numFmtId="3" fontId="9" fillId="0" borderId="0" xfId="0" applyNumberFormat="1" applyFont="1" applyFill="1" applyAlignment="1">
      <alignment horizontal="center" vertical="center"/>
    </xf>
    <xf numFmtId="4" fontId="9" fillId="0" borderId="0" xfId="0" applyNumberFormat="1" applyFont="1" applyFill="1"/>
    <xf numFmtId="4" fontId="0" fillId="0" borderId="0" xfId="0" pivotButton="1" applyNumberFormat="1"/>
    <xf numFmtId="4" fontId="0" fillId="0" borderId="0" xfId="0" applyNumberFormat="1" applyAlignment="1">
      <alignment horizontal="left"/>
    </xf>
    <xf numFmtId="3" fontId="0" fillId="0" borderId="0" xfId="0" applyNumberFormat="1"/>
    <xf numFmtId="4" fontId="0" fillId="0" borderId="0" xfId="0" applyNumberFormat="1" applyAlignment="1">
      <alignment horizontal="center" vertical="center" wrapText="1"/>
    </xf>
    <xf numFmtId="4" fontId="12" fillId="0" borderId="15" xfId="0" applyNumberFormat="1" applyFont="1" applyFill="1" applyBorder="1" applyAlignment="1">
      <alignment horizontal="center" vertical="center" wrapText="1"/>
    </xf>
    <xf numFmtId="4" fontId="12" fillId="0" borderId="3" xfId="0" applyNumberFormat="1" applyFont="1" applyFill="1" applyBorder="1" applyAlignment="1">
      <alignment horizontal="center" vertical="center" wrapText="1"/>
    </xf>
    <xf numFmtId="4" fontId="12" fillId="10" borderId="3" xfId="0" applyNumberFormat="1" applyFont="1" applyFill="1" applyBorder="1" applyAlignment="1">
      <alignment horizontal="center" vertical="center" wrapText="1"/>
    </xf>
    <xf numFmtId="4" fontId="12" fillId="11" borderId="3" xfId="0" applyNumberFormat="1" applyFont="1" applyFill="1" applyBorder="1" applyAlignment="1">
      <alignment horizontal="center" vertical="center" wrapText="1"/>
    </xf>
    <xf numFmtId="4" fontId="12" fillId="7" borderId="3" xfId="0" applyNumberFormat="1" applyFont="1" applyFill="1" applyBorder="1" applyAlignment="1">
      <alignment horizontal="center" vertical="center" wrapText="1"/>
    </xf>
    <xf numFmtId="4" fontId="12" fillId="11" borderId="14" xfId="0" applyNumberFormat="1" applyFont="1" applyFill="1" applyBorder="1" applyAlignment="1">
      <alignment horizontal="center" vertical="center" wrapText="1"/>
    </xf>
    <xf numFmtId="4" fontId="0" fillId="0" borderId="16" xfId="0" applyNumberFormat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4" fontId="0" fillId="0" borderId="2" xfId="0" applyNumberFormat="1" applyBorder="1" applyAlignment="1">
      <alignment horizontal="center" vertical="center"/>
    </xf>
    <xf numFmtId="4" fontId="23" fillId="0" borderId="0" xfId="0" applyNumberFormat="1" applyFont="1" applyFill="1" applyBorder="1" applyAlignment="1">
      <alignment horizontal="center" vertical="center"/>
    </xf>
    <xf numFmtId="4" fontId="0" fillId="0" borderId="0" xfId="0" applyNumberFormat="1" applyBorder="1"/>
    <xf numFmtId="4" fontId="20" fillId="7" borderId="17" xfId="0" applyNumberFormat="1" applyFont="1" applyFill="1" applyBorder="1" applyAlignment="1">
      <alignment horizontal="center" vertical="center"/>
    </xf>
    <xf numFmtId="4" fontId="20" fillId="7" borderId="4" xfId="0" applyNumberFormat="1" applyFont="1" applyFill="1" applyBorder="1" applyAlignment="1">
      <alignment horizontal="center" vertical="center"/>
    </xf>
    <xf numFmtId="3" fontId="20" fillId="7" borderId="4" xfId="0" applyNumberFormat="1" applyFont="1" applyFill="1" applyBorder="1" applyAlignment="1">
      <alignment horizontal="center" vertical="center"/>
    </xf>
    <xf numFmtId="3" fontId="20" fillId="7" borderId="5" xfId="0" applyNumberFormat="1" applyFont="1" applyFill="1" applyBorder="1" applyAlignment="1">
      <alignment horizontal="center" vertical="center"/>
    </xf>
    <xf numFmtId="4" fontId="20" fillId="0" borderId="0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4" fontId="0" fillId="0" borderId="15" xfId="0" applyNumberFormat="1" applyBorder="1" applyAlignment="1">
      <alignment horizontal="center" vertical="center"/>
    </xf>
    <xf numFmtId="4" fontId="0" fillId="0" borderId="3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4" fontId="0" fillId="0" borderId="14" xfId="0" applyNumberFormat="1" applyBorder="1" applyAlignment="1">
      <alignment horizontal="center" vertical="center"/>
    </xf>
    <xf numFmtId="4" fontId="12" fillId="0" borderId="11" xfId="0" applyNumberFormat="1" applyFont="1" applyFill="1" applyBorder="1" applyAlignment="1">
      <alignment horizontal="center" vertical="center" wrapText="1"/>
    </xf>
    <xf numFmtId="4" fontId="12" fillId="0" borderId="13" xfId="0" applyNumberFormat="1" applyFont="1" applyFill="1" applyBorder="1" applyAlignment="1">
      <alignment horizontal="center" vertical="center" wrapText="1"/>
    </xf>
    <xf numFmtId="4" fontId="12" fillId="10" borderId="13" xfId="0" applyNumberFormat="1" applyFont="1" applyFill="1" applyBorder="1" applyAlignment="1">
      <alignment horizontal="center" vertical="center" wrapText="1"/>
    </xf>
    <xf numFmtId="4" fontId="12" fillId="11" borderId="13" xfId="0" applyNumberFormat="1" applyFont="1" applyFill="1" applyBorder="1" applyAlignment="1">
      <alignment horizontal="center" vertical="center" wrapText="1"/>
    </xf>
    <xf numFmtId="4" fontId="12" fillId="7" borderId="13" xfId="0" applyNumberFormat="1" applyFont="1" applyFill="1" applyBorder="1" applyAlignment="1">
      <alignment horizontal="center" vertical="center" wrapText="1"/>
    </xf>
    <xf numFmtId="4" fontId="12" fillId="11" borderId="12" xfId="0" applyNumberFormat="1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0" fillId="8" borderId="31" xfId="0" applyFont="1" applyFill="1" applyBorder="1" applyAlignment="1">
      <alignment horizontal="center" vertical="center" wrapText="1"/>
    </xf>
    <xf numFmtId="0" fontId="10" fillId="8" borderId="32" xfId="0" applyFont="1" applyFill="1" applyBorder="1" applyAlignment="1">
      <alignment horizontal="center" vertical="center"/>
    </xf>
    <xf numFmtId="0" fontId="10" fillId="8" borderId="33" xfId="0" applyFont="1" applyFill="1" applyBorder="1" applyAlignment="1">
      <alignment horizontal="center" vertical="center"/>
    </xf>
    <xf numFmtId="0" fontId="10" fillId="8" borderId="40" xfId="0" applyFont="1" applyFill="1" applyBorder="1" applyAlignment="1">
      <alignment horizontal="center" vertical="center"/>
    </xf>
    <xf numFmtId="0" fontId="10" fillId="8" borderId="26" xfId="0" applyFont="1" applyFill="1" applyBorder="1" applyAlignment="1">
      <alignment horizontal="center" vertical="center"/>
    </xf>
    <xf numFmtId="0" fontId="10" fillId="8" borderId="41" xfId="0" applyFont="1" applyFill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0" fillId="0" borderId="33" xfId="0" applyFont="1" applyBorder="1" applyAlignment="1">
      <alignment horizontal="center" vertical="center" wrapText="1"/>
    </xf>
    <xf numFmtId="0" fontId="0" fillId="0" borderId="26" xfId="0" applyBorder="1" applyAlignment="1">
      <alignment horizontal="center"/>
    </xf>
  </cellXfs>
  <cellStyles count="7">
    <cellStyle name="Bad" xfId="3" builtinId="27"/>
    <cellStyle name="Excel Built-in Normal" xfId="6" xr:uid="{00000000-0005-0000-0000-000001000000}"/>
    <cellStyle name="Normal" xfId="0" builtinId="0"/>
    <cellStyle name="Normal 2" xfId="2" xr:uid="{00000000-0005-0000-0000-000003000000}"/>
    <cellStyle name="Normal 4" xfId="5" xr:uid="{00000000-0005-0000-0000-000004000000}"/>
    <cellStyle name="Normal_fundam chelt ajut social" xfId="4" xr:uid="{00000000-0005-0000-0000-000005000000}"/>
    <cellStyle name="Percent 2" xfId="1" xr:uid="{00000000-0005-0000-0000-000006000000}"/>
  </cellStyles>
  <dxfs count="191"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font>
        <b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numFmt numFmtId="4" formatCode="#,##0.00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3" formatCode="#,##0"/>
    </dxf>
    <dxf>
      <fill>
        <patternFill patternType="solid">
          <bgColor theme="9" tint="0.79998168889431442"/>
        </patternFill>
      </fill>
    </dxf>
    <dxf>
      <numFmt numFmtId="4" formatCode="#,##0.00"/>
    </dxf>
    <dxf>
      <fill>
        <patternFill patternType="solid">
          <bgColor theme="9" tint="0.79998168889431442"/>
        </patternFill>
      </fill>
    </dxf>
    <dxf>
      <numFmt numFmtId="4" formatCode="#,##0.00"/>
    </dxf>
    <dxf>
      <numFmt numFmtId="9" formatCode="#,##0\ &quot;lei&quot;;\-#,##0\ &quot;lei&quot;"/>
    </dxf>
    <dxf>
      <numFmt numFmtId="32" formatCode="_-* #,##0\ &quot;lei&quot;_-;\-* #,##0\ &quot;lei&quot;_-;_-* &quot;-&quot;\ &quot;lei&quot;_-;_-@_-"/>
    </dxf>
    <dxf>
      <numFmt numFmtId="32" formatCode="_-* #,##0\ &quot;lei&quot;_-;\-* #,##0\ &quot;lei&quot;_-;_-* &quot;-&quot;\ &quot;lei&quot;_-;_-@_-"/>
    </dxf>
    <dxf>
      <numFmt numFmtId="3" formatCode="#,##0"/>
    </dxf>
    <dxf>
      <numFmt numFmtId="4" formatCode="#,##0.00"/>
    </dxf>
    <dxf>
      <numFmt numFmtId="170" formatCode="_-* #,##0.0000\ [$€-1]_-;\-* #,##0.0000\ [$€-1]_-;_-* &quot;-&quot;??\ [$€-1]_-;_-@_-"/>
    </dxf>
    <dxf>
      <numFmt numFmtId="170" formatCode="_-* #,##0.0000\ [$€-1]_-;\-* #,##0.0000\ [$€-1]_-;_-* &quot;-&quot;??\ [$€-1]_-;_-@_-"/>
    </dxf>
    <dxf>
      <numFmt numFmtId="171" formatCode="_-* #,##0\ [$€-1]_-;\-* #,##0\ [$€-1]_-;_-* &quot;-&quot;??\ [$€-1]_-;_-@_-"/>
    </dxf>
    <dxf>
      <numFmt numFmtId="175" formatCode="#,##0.00000\ [$EUR]"/>
    </dxf>
    <dxf>
      <numFmt numFmtId="176" formatCode="#,##0.00\ [$EUR]"/>
    </dxf>
    <dxf>
      <numFmt numFmtId="166" formatCode="_-* #,##0.0000\ &quot;lei&quot;_-;\-* #,##0.0000\ &quot;lei&quot;_-;_-* &quot;-&quot;\ &quot;lei&quot;_-;_-@_-"/>
    </dxf>
    <dxf>
      <numFmt numFmtId="32" formatCode="_-* #,##0\ &quot;lei&quot;_-;\-* #,##0\ &quot;lei&quot;_-;_-* &quot;-&quot;\ &quot;lei&quot;_-;_-@_-"/>
    </dxf>
    <dxf>
      <numFmt numFmtId="32" formatCode="_-* #,##0\ &quot;lei&quot;_-;\-* #,##0\ &quot;lei&quot;_-;_-* &quot;-&quot;\ &quot;lei&quot;_-;_-@_-"/>
    </dxf>
    <dxf>
      <numFmt numFmtId="32" formatCode="_-* #,##0\ &quot;lei&quot;_-;\-* #,##0\ &quot;lei&quot;_-;_-* &quot;-&quot;\ &quot;lei&quot;_-;_-@_-"/>
    </dxf>
    <dxf>
      <numFmt numFmtId="32" formatCode="_-* #,##0\ &quot;lei&quot;_-;\-* #,##0\ &quot;lei&quot;_-;_-* &quot;-&quot;\ &quot;lei&quot;_-;_-@_-"/>
    </dxf>
    <dxf>
      <numFmt numFmtId="32" formatCode="_-* #,##0\ &quot;lei&quot;_-;\-* #,##0\ &quot;lei&quot;_-;_-* &quot;-&quot;\ &quot;lei&quot;_-;_-@_-"/>
    </dxf>
    <dxf>
      <numFmt numFmtId="170" formatCode="_-* #,##0.0000\ [$€-1]_-;\-* #,##0.0000\ [$€-1]_-;_-* &quot;-&quot;??\ [$€-1]_-;_-@_-"/>
    </dxf>
    <dxf>
      <numFmt numFmtId="169" formatCode="_-* #,##0.0000\ [$lei-418]_-;\-* #,##0.0000\ [$lei-418]_-;_-* &quot;-&quot;??\ [$lei-418]_-;_-@_-"/>
    </dxf>
    <dxf>
      <numFmt numFmtId="174" formatCode="_-* #,##0.00\ [$lei-418]_-;\-* #,##0.00\ [$lei-418]_-;_-* &quot;-&quot;??\ [$lei-418]_-;_-@_-"/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#,##0.00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4" formatCode="#,##0.00"/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indent="0" justifyLastLine="0" shrinkToFit="0" readingOrder="0"/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77" formatCode="#.##000"/>
      <alignment horizontal="center" vertical="center" textRotation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#,##0.00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4" formatCode="#,##0.00"/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#,##0.00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4" formatCode="#,##0.00"/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indent="0" justifyLastLine="0" shrinkToFit="0" readingOrder="0"/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77" formatCode="#.##000"/>
      <alignment horizontal="center" vertical="center" textRotation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numFmt numFmtId="4" formatCode="#,##0.0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font>
        <b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</dxfs>
  <tableStyles count="0" defaultTableStyle="TableStyleMedium2" defaultPivotStyle="PivotStyleLight16"/>
  <colors>
    <mruColors>
      <color rgb="FF009999"/>
      <color rgb="FF0099CC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5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ro-RO">
                <a:solidFill>
                  <a:sysClr val="windowText" lastClr="000000"/>
                </a:solidFill>
              </a:rPr>
              <a:t>TOTAL FONDURI BUGETARE UTILIZATE </a:t>
            </a:r>
            <a:endParaRPr lang="en-US">
              <a:solidFill>
                <a:sysClr val="windowText" lastClr="000000"/>
              </a:solidFill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n-US">
                <a:solidFill>
                  <a:sysClr val="windowText" lastClr="000000"/>
                </a:solidFill>
              </a:rPr>
              <a:t> </a:t>
            </a:r>
            <a:r>
              <a:rPr lang="en-US" sz="1600" b="0" i="0" u="none" strike="noStrike" cap="none" baseline="0">
                <a:effectLst/>
              </a:rPr>
              <a:t>68.303.277</a:t>
            </a:r>
            <a:r>
              <a:rPr lang="en-US" sz="1600" b="0" i="0" u="none" strike="noStrike" cap="none" baseline="0"/>
              <a:t> </a:t>
            </a:r>
            <a:r>
              <a:rPr lang="en-US">
                <a:solidFill>
                  <a:sysClr val="windowText" lastClr="000000"/>
                </a:solidFill>
              </a:rPr>
              <a:t>lei </a:t>
            </a:r>
          </a:p>
        </c:rich>
      </c:tx>
      <c:layout>
        <c:manualLayout>
          <c:xMode val="edge"/>
          <c:yMode val="edge"/>
          <c:x val="0.26703852568501096"/>
          <c:y val="3.92156499616910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5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lt1"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chemeClr val="accent1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metal">
              <a:bevelT prst="relaxedInset"/>
              <a:bevelB w="152400" h="50800" prst="softRound"/>
              <a:contourClr>
                <a:schemeClr val="accent1">
                  <a:lumMod val="75000"/>
                </a:schemeClr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 prst="relaxedInset"/>
                <a:bevelB w="152400" h="50800" prst="softRound"/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081A-4556-9570-6AA154877748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 prst="relaxedInset"/>
                <a:bevelB w="152400" h="50800" prst="softRound"/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081A-4556-9570-6AA154877748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  <a:scene3d>
                <a:camera prst="orthographicFront"/>
                <a:lightRig rig="threePt" dir="t"/>
              </a:scene3d>
              <a:sp3d prstMaterial="metal">
                <a:bevelT prst="relaxedInset"/>
                <a:bevelB w="152400" h="50800" prst="softRound"/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81A-4556-9570-6AA154877748}"/>
              </c:ext>
            </c:extLst>
          </c:dPt>
          <c:dLbls>
            <c:dLbl>
              <c:idx val="0"/>
              <c:layout>
                <c:manualLayout>
                  <c:x val="2.3258994088186383E-2"/>
                  <c:y val="-8.39993311801284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1A-4556-9570-6AA154877748}"/>
                </c:ext>
              </c:extLst>
            </c:dLbl>
            <c:dLbl>
              <c:idx val="1"/>
              <c:layout>
                <c:manualLayout>
                  <c:x val="2.1708394482307235E-2"/>
                  <c:y val="-6.04795184496925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1A-4556-9570-6AA154877748}"/>
                </c:ext>
              </c:extLst>
            </c:dLbl>
            <c:dLbl>
              <c:idx val="2"/>
              <c:layout>
                <c:manualLayout>
                  <c:x val="1.7056595664670014E-2"/>
                  <c:y val="-0.1411188763826157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1A-4556-9570-6AA154877748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'FISA 2'!$B$86:$B$88</c:f>
              <c:strCache>
                <c:ptCount val="3"/>
                <c:pt idx="0">
                  <c:v>CHELTUIELI DE PERSONAL LEI</c:v>
                </c:pt>
                <c:pt idx="1">
                  <c:v>CHELTUIELI MATERIALE (BUNURI ŞI SERVICII) LEI</c:v>
                </c:pt>
                <c:pt idx="2">
                  <c:v>CHELTUIELI DE CAPITAL (ACTIVE NEFINANCIARE ) LEI</c:v>
                </c:pt>
              </c:strCache>
            </c:strRef>
          </c:cat>
          <c:val>
            <c:numRef>
              <c:f>'FISA 2'!$C$86:$C$88</c:f>
              <c:numCache>
                <c:formatCode>#,##0</c:formatCode>
                <c:ptCount val="3"/>
                <c:pt idx="0">
                  <c:v>25979403.033999998</c:v>
                </c:pt>
                <c:pt idx="1">
                  <c:v>41913296.203000009</c:v>
                </c:pt>
                <c:pt idx="2">
                  <c:v>410527.44000000006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081A-4556-9570-6AA154877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01918368"/>
        <c:axId val="501914840"/>
        <c:axId val="470547168"/>
      </c:bar3DChart>
      <c:catAx>
        <c:axId val="5019183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01914840"/>
        <c:crosses val="autoZero"/>
        <c:auto val="1"/>
        <c:lblAlgn val="ctr"/>
        <c:lblOffset val="100"/>
        <c:noMultiLvlLbl val="0"/>
      </c:catAx>
      <c:valAx>
        <c:axId val="5019148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18368"/>
        <c:crosses val="autoZero"/>
        <c:crossBetween val="between"/>
      </c:valAx>
      <c:serAx>
        <c:axId val="470547168"/>
        <c:scaling>
          <c:orientation val="minMax"/>
        </c:scaling>
        <c:delete val="1"/>
        <c:axPos val="b"/>
        <c:majorTickMark val="none"/>
        <c:minorTickMark val="none"/>
        <c:tickLblPos val="nextTo"/>
        <c:crossAx val="501914840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rgbClr val="008080"/>
        </a:gs>
        <a:gs pos="74000">
          <a:srgbClr val="0099CC"/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/>
      <a:bevelB/>
    </a:sp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[Centralizare CH Alegeri Locale 2020 SITE V2.xlsx]Sheet5!PivotTable15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Sheet5!$B$3</c:f>
              <c:strCache>
                <c:ptCount val="1"/>
                <c:pt idx="0">
                  <c:v> CHELTUIELI DE PERSONAL LEI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Sheet5!$A$4:$A$46</c:f>
              <c:strCache>
                <c:ptCount val="42"/>
                <c:pt idx="0">
                  <c:v>ALBA</c:v>
                </c:pt>
                <c:pt idx="1">
                  <c:v>ARAD</c:v>
                </c:pt>
                <c:pt idx="2">
                  <c:v>ARGEȘ</c:v>
                </c:pt>
                <c:pt idx="3">
                  <c:v>BACĂU</c:v>
                </c:pt>
                <c:pt idx="4">
                  <c:v>BIHOR</c:v>
                </c:pt>
                <c:pt idx="5">
                  <c:v>BISTRIȚA-NĂSĂUD</c:v>
                </c:pt>
                <c:pt idx="6">
                  <c:v>BOTOȘANI</c:v>
                </c:pt>
                <c:pt idx="7">
                  <c:v>BRAȘOV</c:v>
                </c:pt>
                <c:pt idx="8">
                  <c:v>BRĂILA</c:v>
                </c:pt>
                <c:pt idx="9">
                  <c:v>BUZĂU</c:v>
                </c:pt>
                <c:pt idx="10">
                  <c:v>CARAȘ SEVERIN</c:v>
                </c:pt>
                <c:pt idx="11">
                  <c:v>CĂLĂRAȘI</c:v>
                </c:pt>
                <c:pt idx="12">
                  <c:v>CLUJ</c:v>
                </c:pt>
                <c:pt idx="13">
                  <c:v>CONSTANȚA</c:v>
                </c:pt>
                <c:pt idx="14">
                  <c:v>COVASNA</c:v>
                </c:pt>
                <c:pt idx="15">
                  <c:v>DÂMBOVIȚA</c:v>
                </c:pt>
                <c:pt idx="16">
                  <c:v>DOLJ</c:v>
                </c:pt>
                <c:pt idx="17">
                  <c:v>GALAȚI</c:v>
                </c:pt>
                <c:pt idx="18">
                  <c:v>GIURGIU</c:v>
                </c:pt>
                <c:pt idx="19">
                  <c:v>GORJ</c:v>
                </c:pt>
                <c:pt idx="20">
                  <c:v>HARGHITA</c:v>
                </c:pt>
                <c:pt idx="21">
                  <c:v>HUNEDOARA</c:v>
                </c:pt>
                <c:pt idx="22">
                  <c:v>IALOMIȚA</c:v>
                </c:pt>
                <c:pt idx="23">
                  <c:v>IAȘI</c:v>
                </c:pt>
                <c:pt idx="24">
                  <c:v>ILFOV</c:v>
                </c:pt>
                <c:pt idx="25">
                  <c:v>MARAMUREȘ</c:v>
                </c:pt>
                <c:pt idx="26">
                  <c:v>MEHEDINȚI</c:v>
                </c:pt>
                <c:pt idx="27">
                  <c:v>MUNICIPIUL BUCUREȘTI</c:v>
                </c:pt>
                <c:pt idx="28">
                  <c:v>MUREȘ</c:v>
                </c:pt>
                <c:pt idx="29">
                  <c:v>NEAMȚ</c:v>
                </c:pt>
                <c:pt idx="30">
                  <c:v>OLT</c:v>
                </c:pt>
                <c:pt idx="31">
                  <c:v>PRAHOVA</c:v>
                </c:pt>
                <c:pt idx="32">
                  <c:v>SATU MARE</c:v>
                </c:pt>
                <c:pt idx="33">
                  <c:v>SĂLAJ</c:v>
                </c:pt>
                <c:pt idx="34">
                  <c:v>SIBIU</c:v>
                </c:pt>
                <c:pt idx="35">
                  <c:v>SUCEAVA</c:v>
                </c:pt>
                <c:pt idx="36">
                  <c:v>TELEORMAN</c:v>
                </c:pt>
                <c:pt idx="37">
                  <c:v>TIMIŞ</c:v>
                </c:pt>
                <c:pt idx="38">
                  <c:v>TULCEA</c:v>
                </c:pt>
                <c:pt idx="39">
                  <c:v>VASLUI</c:v>
                </c:pt>
                <c:pt idx="40">
                  <c:v>VÂLCEA</c:v>
                </c:pt>
                <c:pt idx="41">
                  <c:v>VRANCEA</c:v>
                </c:pt>
              </c:strCache>
            </c:strRef>
          </c:cat>
          <c:val>
            <c:numRef>
              <c:f>Sheet5!$B$4:$B$46</c:f>
              <c:numCache>
                <c:formatCode>#,##0.00</c:formatCode>
                <c:ptCount val="42"/>
                <c:pt idx="0">
                  <c:v>267935.95</c:v>
                </c:pt>
                <c:pt idx="1">
                  <c:v>2092158</c:v>
                </c:pt>
                <c:pt idx="2">
                  <c:v>834600.37</c:v>
                </c:pt>
                <c:pt idx="3">
                  <c:v>741766</c:v>
                </c:pt>
                <c:pt idx="4">
                  <c:v>454806</c:v>
                </c:pt>
                <c:pt idx="5">
                  <c:v>364633.59999999998</c:v>
                </c:pt>
                <c:pt idx="6">
                  <c:v>817041.44</c:v>
                </c:pt>
                <c:pt idx="7">
                  <c:v>712801.95</c:v>
                </c:pt>
                <c:pt idx="8">
                  <c:v>177722.88</c:v>
                </c:pt>
                <c:pt idx="9">
                  <c:v>1210413.79</c:v>
                </c:pt>
                <c:pt idx="10">
                  <c:v>724925.11</c:v>
                </c:pt>
                <c:pt idx="11">
                  <c:v>278745</c:v>
                </c:pt>
                <c:pt idx="12">
                  <c:v>666863</c:v>
                </c:pt>
                <c:pt idx="13">
                  <c:v>2006405</c:v>
                </c:pt>
                <c:pt idx="14">
                  <c:v>73121</c:v>
                </c:pt>
                <c:pt idx="15">
                  <c:v>411597</c:v>
                </c:pt>
                <c:pt idx="16">
                  <c:v>609367.51899999985</c:v>
                </c:pt>
                <c:pt idx="17">
                  <c:v>272323.25</c:v>
                </c:pt>
                <c:pt idx="18">
                  <c:v>479355.02</c:v>
                </c:pt>
                <c:pt idx="19">
                  <c:v>287033</c:v>
                </c:pt>
                <c:pt idx="20">
                  <c:v>385230.43</c:v>
                </c:pt>
                <c:pt idx="21">
                  <c:v>535695</c:v>
                </c:pt>
                <c:pt idx="22">
                  <c:v>134802.78999999998</c:v>
                </c:pt>
                <c:pt idx="23">
                  <c:v>748249.85</c:v>
                </c:pt>
                <c:pt idx="24">
                  <c:v>287630</c:v>
                </c:pt>
                <c:pt idx="25">
                  <c:v>580493</c:v>
                </c:pt>
                <c:pt idx="26">
                  <c:v>305569.97499999998</c:v>
                </c:pt>
                <c:pt idx="27">
                  <c:v>998985</c:v>
                </c:pt>
                <c:pt idx="28">
                  <c:v>313271.30000000005</c:v>
                </c:pt>
                <c:pt idx="29">
                  <c:v>1340505</c:v>
                </c:pt>
                <c:pt idx="30">
                  <c:v>451615.44</c:v>
                </c:pt>
                <c:pt idx="31">
                  <c:v>682632</c:v>
                </c:pt>
                <c:pt idx="32">
                  <c:v>363452</c:v>
                </c:pt>
                <c:pt idx="33">
                  <c:v>425327</c:v>
                </c:pt>
                <c:pt idx="34">
                  <c:v>331341</c:v>
                </c:pt>
                <c:pt idx="35">
                  <c:v>721895</c:v>
                </c:pt>
                <c:pt idx="36">
                  <c:v>327116.29000000004</c:v>
                </c:pt>
                <c:pt idx="37">
                  <c:v>495569</c:v>
                </c:pt>
                <c:pt idx="38">
                  <c:v>1010992.96</c:v>
                </c:pt>
                <c:pt idx="39">
                  <c:v>744619</c:v>
                </c:pt>
                <c:pt idx="40">
                  <c:v>886736.12</c:v>
                </c:pt>
                <c:pt idx="41">
                  <c:v>424180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7-4AB9-8A9C-45B34662F978}"/>
            </c:ext>
          </c:extLst>
        </c:ser>
        <c:ser>
          <c:idx val="1"/>
          <c:order val="1"/>
          <c:tx>
            <c:strRef>
              <c:f>Sheet5!$C$3</c:f>
              <c:strCache>
                <c:ptCount val="1"/>
                <c:pt idx="0">
                  <c:v> CHELTUIELI MATERIALE (BUNURI ŞI SERVICII) LEI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Sheet5!$A$4:$A$46</c:f>
              <c:strCache>
                <c:ptCount val="42"/>
                <c:pt idx="0">
                  <c:v>ALBA</c:v>
                </c:pt>
                <c:pt idx="1">
                  <c:v>ARAD</c:v>
                </c:pt>
                <c:pt idx="2">
                  <c:v>ARGEȘ</c:v>
                </c:pt>
                <c:pt idx="3">
                  <c:v>BACĂU</c:v>
                </c:pt>
                <c:pt idx="4">
                  <c:v>BIHOR</c:v>
                </c:pt>
                <c:pt idx="5">
                  <c:v>BISTRIȚA-NĂSĂUD</c:v>
                </c:pt>
                <c:pt idx="6">
                  <c:v>BOTOȘANI</c:v>
                </c:pt>
                <c:pt idx="7">
                  <c:v>BRAȘOV</c:v>
                </c:pt>
                <c:pt idx="8">
                  <c:v>BRĂILA</c:v>
                </c:pt>
                <c:pt idx="9">
                  <c:v>BUZĂU</c:v>
                </c:pt>
                <c:pt idx="10">
                  <c:v>CARAȘ SEVERIN</c:v>
                </c:pt>
                <c:pt idx="11">
                  <c:v>CĂLĂRAȘI</c:v>
                </c:pt>
                <c:pt idx="12">
                  <c:v>CLUJ</c:v>
                </c:pt>
                <c:pt idx="13">
                  <c:v>CONSTANȚA</c:v>
                </c:pt>
                <c:pt idx="14">
                  <c:v>COVASNA</c:v>
                </c:pt>
                <c:pt idx="15">
                  <c:v>DÂMBOVIȚA</c:v>
                </c:pt>
                <c:pt idx="16">
                  <c:v>DOLJ</c:v>
                </c:pt>
                <c:pt idx="17">
                  <c:v>GALAȚI</c:v>
                </c:pt>
                <c:pt idx="18">
                  <c:v>GIURGIU</c:v>
                </c:pt>
                <c:pt idx="19">
                  <c:v>GORJ</c:v>
                </c:pt>
                <c:pt idx="20">
                  <c:v>HARGHITA</c:v>
                </c:pt>
                <c:pt idx="21">
                  <c:v>HUNEDOARA</c:v>
                </c:pt>
                <c:pt idx="22">
                  <c:v>IALOMIȚA</c:v>
                </c:pt>
                <c:pt idx="23">
                  <c:v>IAȘI</c:v>
                </c:pt>
                <c:pt idx="24">
                  <c:v>ILFOV</c:v>
                </c:pt>
                <c:pt idx="25">
                  <c:v>MARAMUREȘ</c:v>
                </c:pt>
                <c:pt idx="26">
                  <c:v>MEHEDINȚI</c:v>
                </c:pt>
                <c:pt idx="27">
                  <c:v>MUNICIPIUL BUCUREȘTI</c:v>
                </c:pt>
                <c:pt idx="28">
                  <c:v>MUREȘ</c:v>
                </c:pt>
                <c:pt idx="29">
                  <c:v>NEAMȚ</c:v>
                </c:pt>
                <c:pt idx="30">
                  <c:v>OLT</c:v>
                </c:pt>
                <c:pt idx="31">
                  <c:v>PRAHOVA</c:v>
                </c:pt>
                <c:pt idx="32">
                  <c:v>SATU MARE</c:v>
                </c:pt>
                <c:pt idx="33">
                  <c:v>SĂLAJ</c:v>
                </c:pt>
                <c:pt idx="34">
                  <c:v>SIBIU</c:v>
                </c:pt>
                <c:pt idx="35">
                  <c:v>SUCEAVA</c:v>
                </c:pt>
                <c:pt idx="36">
                  <c:v>TELEORMAN</c:v>
                </c:pt>
                <c:pt idx="37">
                  <c:v>TIMIŞ</c:v>
                </c:pt>
                <c:pt idx="38">
                  <c:v>TULCEA</c:v>
                </c:pt>
                <c:pt idx="39">
                  <c:v>VASLUI</c:v>
                </c:pt>
                <c:pt idx="40">
                  <c:v>VÂLCEA</c:v>
                </c:pt>
                <c:pt idx="41">
                  <c:v>VRANCEA</c:v>
                </c:pt>
              </c:strCache>
            </c:strRef>
          </c:cat>
          <c:val>
            <c:numRef>
              <c:f>Sheet5!$C$4:$C$46</c:f>
              <c:numCache>
                <c:formatCode>#,##0.00</c:formatCode>
                <c:ptCount val="42"/>
                <c:pt idx="0">
                  <c:v>771636.62000000011</c:v>
                </c:pt>
                <c:pt idx="1">
                  <c:v>849061.84000000008</c:v>
                </c:pt>
                <c:pt idx="2">
                  <c:v>1804712.04</c:v>
                </c:pt>
                <c:pt idx="3">
                  <c:v>924564.85599999991</c:v>
                </c:pt>
                <c:pt idx="4">
                  <c:v>1148577.5399999998</c:v>
                </c:pt>
                <c:pt idx="5">
                  <c:v>584389.94999999995</c:v>
                </c:pt>
                <c:pt idx="6">
                  <c:v>709424.18</c:v>
                </c:pt>
                <c:pt idx="7">
                  <c:v>1303161.3200000003</c:v>
                </c:pt>
                <c:pt idx="8">
                  <c:v>623006.22000000009</c:v>
                </c:pt>
                <c:pt idx="9">
                  <c:v>921831.52000000014</c:v>
                </c:pt>
                <c:pt idx="10">
                  <c:v>624904.76</c:v>
                </c:pt>
                <c:pt idx="11">
                  <c:v>847371.23</c:v>
                </c:pt>
                <c:pt idx="12">
                  <c:v>1480658.82</c:v>
                </c:pt>
                <c:pt idx="13">
                  <c:v>1439605.9600000002</c:v>
                </c:pt>
                <c:pt idx="14">
                  <c:v>266639.7</c:v>
                </c:pt>
                <c:pt idx="15">
                  <c:v>1422612.0000000005</c:v>
                </c:pt>
                <c:pt idx="16">
                  <c:v>1141935.8669999999</c:v>
                </c:pt>
                <c:pt idx="17">
                  <c:v>1047613.84</c:v>
                </c:pt>
                <c:pt idx="18">
                  <c:v>644558.82999999996</c:v>
                </c:pt>
                <c:pt idx="19">
                  <c:v>948067.47999999975</c:v>
                </c:pt>
                <c:pt idx="20">
                  <c:v>287131.77</c:v>
                </c:pt>
                <c:pt idx="21">
                  <c:v>851073.18000000017</c:v>
                </c:pt>
                <c:pt idx="22">
                  <c:v>510813.9599999999</c:v>
                </c:pt>
                <c:pt idx="23">
                  <c:v>2068049.9799999997</c:v>
                </c:pt>
                <c:pt idx="24">
                  <c:v>1017288.42</c:v>
                </c:pt>
                <c:pt idx="25">
                  <c:v>783341.15000000014</c:v>
                </c:pt>
                <c:pt idx="26">
                  <c:v>746688.82</c:v>
                </c:pt>
                <c:pt idx="27">
                  <c:v>2365395.12</c:v>
                </c:pt>
                <c:pt idx="28">
                  <c:v>1243947.6600000001</c:v>
                </c:pt>
                <c:pt idx="29">
                  <c:v>1216325.93</c:v>
                </c:pt>
                <c:pt idx="30">
                  <c:v>958779.19999999972</c:v>
                </c:pt>
                <c:pt idx="31">
                  <c:v>1806703.0700000005</c:v>
                </c:pt>
                <c:pt idx="32">
                  <c:v>694775.56</c:v>
                </c:pt>
                <c:pt idx="33">
                  <c:v>479922.99</c:v>
                </c:pt>
                <c:pt idx="34">
                  <c:v>836597.66999999969</c:v>
                </c:pt>
                <c:pt idx="35">
                  <c:v>1109799.7300000002</c:v>
                </c:pt>
                <c:pt idx="36">
                  <c:v>828769.2699999999</c:v>
                </c:pt>
                <c:pt idx="37">
                  <c:v>1323673.4500000002</c:v>
                </c:pt>
                <c:pt idx="38">
                  <c:v>1072874.05</c:v>
                </c:pt>
                <c:pt idx="39">
                  <c:v>1101460.9100000001</c:v>
                </c:pt>
                <c:pt idx="40">
                  <c:v>996339.14</c:v>
                </c:pt>
                <c:pt idx="41">
                  <c:v>667039.49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7-4AB9-8A9C-45B34662F978}"/>
            </c:ext>
          </c:extLst>
        </c:ser>
        <c:ser>
          <c:idx val="2"/>
          <c:order val="2"/>
          <c:tx>
            <c:strRef>
              <c:f>Sheet5!$D$3</c:f>
              <c:strCache>
                <c:ptCount val="1"/>
                <c:pt idx="0">
                  <c:v> CHELTUIELI DE CAPITAL (ACTIVE NEFINANCIARE ) LEI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Sheet5!$A$4:$A$46</c:f>
              <c:strCache>
                <c:ptCount val="42"/>
                <c:pt idx="0">
                  <c:v>ALBA</c:v>
                </c:pt>
                <c:pt idx="1">
                  <c:v>ARAD</c:v>
                </c:pt>
                <c:pt idx="2">
                  <c:v>ARGEȘ</c:v>
                </c:pt>
                <c:pt idx="3">
                  <c:v>BACĂU</c:v>
                </c:pt>
                <c:pt idx="4">
                  <c:v>BIHOR</c:v>
                </c:pt>
                <c:pt idx="5">
                  <c:v>BISTRIȚA-NĂSĂUD</c:v>
                </c:pt>
                <c:pt idx="6">
                  <c:v>BOTOȘANI</c:v>
                </c:pt>
                <c:pt idx="7">
                  <c:v>BRAȘOV</c:v>
                </c:pt>
                <c:pt idx="8">
                  <c:v>BRĂILA</c:v>
                </c:pt>
                <c:pt idx="9">
                  <c:v>BUZĂU</c:v>
                </c:pt>
                <c:pt idx="10">
                  <c:v>CARAȘ SEVERIN</c:v>
                </c:pt>
                <c:pt idx="11">
                  <c:v>CĂLĂRAȘI</c:v>
                </c:pt>
                <c:pt idx="12">
                  <c:v>CLUJ</c:v>
                </c:pt>
                <c:pt idx="13">
                  <c:v>CONSTANȚA</c:v>
                </c:pt>
                <c:pt idx="14">
                  <c:v>COVASNA</c:v>
                </c:pt>
                <c:pt idx="15">
                  <c:v>DÂMBOVIȚA</c:v>
                </c:pt>
                <c:pt idx="16">
                  <c:v>DOLJ</c:v>
                </c:pt>
                <c:pt idx="17">
                  <c:v>GALAȚI</c:v>
                </c:pt>
                <c:pt idx="18">
                  <c:v>GIURGIU</c:v>
                </c:pt>
                <c:pt idx="19">
                  <c:v>GORJ</c:v>
                </c:pt>
                <c:pt idx="20">
                  <c:v>HARGHITA</c:v>
                </c:pt>
                <c:pt idx="21">
                  <c:v>HUNEDOARA</c:v>
                </c:pt>
                <c:pt idx="22">
                  <c:v>IALOMIȚA</c:v>
                </c:pt>
                <c:pt idx="23">
                  <c:v>IAȘI</c:v>
                </c:pt>
                <c:pt idx="24">
                  <c:v>ILFOV</c:v>
                </c:pt>
                <c:pt idx="25">
                  <c:v>MARAMUREȘ</c:v>
                </c:pt>
                <c:pt idx="26">
                  <c:v>MEHEDINȚI</c:v>
                </c:pt>
                <c:pt idx="27">
                  <c:v>MUNICIPIUL BUCUREȘTI</c:v>
                </c:pt>
                <c:pt idx="28">
                  <c:v>MUREȘ</c:v>
                </c:pt>
                <c:pt idx="29">
                  <c:v>NEAMȚ</c:v>
                </c:pt>
                <c:pt idx="30">
                  <c:v>OLT</c:v>
                </c:pt>
                <c:pt idx="31">
                  <c:v>PRAHOVA</c:v>
                </c:pt>
                <c:pt idx="32">
                  <c:v>SATU MARE</c:v>
                </c:pt>
                <c:pt idx="33">
                  <c:v>SĂLAJ</c:v>
                </c:pt>
                <c:pt idx="34">
                  <c:v>SIBIU</c:v>
                </c:pt>
                <c:pt idx="35">
                  <c:v>SUCEAVA</c:v>
                </c:pt>
                <c:pt idx="36">
                  <c:v>TELEORMAN</c:v>
                </c:pt>
                <c:pt idx="37">
                  <c:v>TIMIŞ</c:v>
                </c:pt>
                <c:pt idx="38">
                  <c:v>TULCEA</c:v>
                </c:pt>
                <c:pt idx="39">
                  <c:v>VASLUI</c:v>
                </c:pt>
                <c:pt idx="40">
                  <c:v>VÂLCEA</c:v>
                </c:pt>
                <c:pt idx="41">
                  <c:v>VRANCEA</c:v>
                </c:pt>
              </c:strCache>
            </c:strRef>
          </c:cat>
          <c:val>
            <c:numRef>
              <c:f>Sheet5!$D$4:$D$46</c:f>
              <c:numCache>
                <c:formatCode>#,##0.00</c:formatCode>
                <c:ptCount val="42"/>
                <c:pt idx="0">
                  <c:v>5246</c:v>
                </c:pt>
                <c:pt idx="1">
                  <c:v>1979.56</c:v>
                </c:pt>
                <c:pt idx="2">
                  <c:v>37824.15</c:v>
                </c:pt>
                <c:pt idx="3">
                  <c:v>0</c:v>
                </c:pt>
                <c:pt idx="4">
                  <c:v>0</c:v>
                </c:pt>
                <c:pt idx="5">
                  <c:v>11031</c:v>
                </c:pt>
                <c:pt idx="6">
                  <c:v>10801</c:v>
                </c:pt>
                <c:pt idx="7">
                  <c:v>0</c:v>
                </c:pt>
                <c:pt idx="8">
                  <c:v>0</c:v>
                </c:pt>
                <c:pt idx="9">
                  <c:v>29714</c:v>
                </c:pt>
                <c:pt idx="10">
                  <c:v>35608</c:v>
                </c:pt>
                <c:pt idx="11">
                  <c:v>2805</c:v>
                </c:pt>
                <c:pt idx="12">
                  <c:v>8240</c:v>
                </c:pt>
                <c:pt idx="13">
                  <c:v>39922.94</c:v>
                </c:pt>
                <c:pt idx="14">
                  <c:v>0</c:v>
                </c:pt>
                <c:pt idx="15">
                  <c:v>0</c:v>
                </c:pt>
                <c:pt idx="16">
                  <c:v>18201</c:v>
                </c:pt>
                <c:pt idx="17">
                  <c:v>17588.2</c:v>
                </c:pt>
                <c:pt idx="18">
                  <c:v>25894.58</c:v>
                </c:pt>
                <c:pt idx="19">
                  <c:v>0</c:v>
                </c:pt>
                <c:pt idx="20">
                  <c:v>2991</c:v>
                </c:pt>
                <c:pt idx="21">
                  <c:v>3932.56</c:v>
                </c:pt>
                <c:pt idx="22">
                  <c:v>7984</c:v>
                </c:pt>
                <c:pt idx="23">
                  <c:v>2000</c:v>
                </c:pt>
                <c:pt idx="24">
                  <c:v>0</c:v>
                </c:pt>
                <c:pt idx="25">
                  <c:v>24337.8</c:v>
                </c:pt>
                <c:pt idx="26">
                  <c:v>44236.27</c:v>
                </c:pt>
                <c:pt idx="27">
                  <c:v>0</c:v>
                </c:pt>
                <c:pt idx="28">
                  <c:v>0</c:v>
                </c:pt>
                <c:pt idx="29">
                  <c:v>13666.45</c:v>
                </c:pt>
                <c:pt idx="30">
                  <c:v>16981.96</c:v>
                </c:pt>
                <c:pt idx="31">
                  <c:v>23108</c:v>
                </c:pt>
                <c:pt idx="32">
                  <c:v>5245</c:v>
                </c:pt>
                <c:pt idx="33">
                  <c:v>0</c:v>
                </c:pt>
                <c:pt idx="34">
                  <c:v>0</c:v>
                </c:pt>
                <c:pt idx="35">
                  <c:v>13561.77</c:v>
                </c:pt>
                <c:pt idx="36">
                  <c:v>0</c:v>
                </c:pt>
                <c:pt idx="37">
                  <c:v>4379.2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3248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77-4AB9-8A9C-45B34662F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38579848"/>
        <c:axId val="438573576"/>
      </c:barChart>
      <c:catAx>
        <c:axId val="4385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573576"/>
        <c:crosses val="autoZero"/>
        <c:auto val="1"/>
        <c:lblAlgn val="ctr"/>
        <c:lblOffset val="100"/>
        <c:noMultiLvlLbl val="0"/>
      </c:catAx>
      <c:valAx>
        <c:axId val="438573576"/>
        <c:scaling>
          <c:orientation val="minMax"/>
        </c:scaling>
        <c:delete val="0"/>
        <c:axPos val="l"/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579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[Centralizare CH Alegeri Locale 2020 SITE V2.xlsx]Pivot!PivotTable8</c:name>
    <c:fmtId val="25"/>
  </c:pivotSource>
  <c:chart>
    <c:autoTitleDeleted val="1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1">
              <a:lumMod val="60000"/>
              <a:lumOff val="40000"/>
            </a:schemeClr>
          </a:solidFill>
          <a:ln>
            <a:solidFill>
              <a:schemeClr val="accent1"/>
            </a:solidFill>
          </a:ln>
          <a:effectLst/>
        </c:spPr>
      </c:pivotFmt>
      <c:pivotFmt>
        <c:idx val="5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lumMod val="60000"/>
              <a:lumOff val="40000"/>
            </a:schemeClr>
          </a:solidFill>
          <a:ln>
            <a:solidFill>
              <a:schemeClr val="accent1"/>
            </a:solidFill>
          </a:ln>
          <a:effectLst/>
        </c:spPr>
      </c:pivotFmt>
      <c:pivotFmt>
        <c:idx val="7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lumMod val="60000"/>
              <a:lumOff val="40000"/>
            </a:schemeClr>
          </a:solidFill>
          <a:ln>
            <a:solidFill>
              <a:schemeClr val="accent1"/>
            </a:solidFill>
          </a:ln>
          <a:effectLst/>
        </c:spPr>
      </c:pivotFmt>
      <c:pivotFmt>
        <c:idx val="9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lumMod val="60000"/>
              <a:lumOff val="40000"/>
            </a:schemeClr>
          </a:solidFill>
          <a:ln>
            <a:solidFill>
              <a:schemeClr val="accent1"/>
            </a:solidFill>
          </a:ln>
          <a:effectLst/>
        </c:spPr>
      </c:pivotFmt>
      <c:pivotFmt>
        <c:idx val="11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>
              <a:lumMod val="60000"/>
              <a:lumOff val="40000"/>
            </a:schemeClr>
          </a:solidFill>
          <a:ln>
            <a:solidFill>
              <a:schemeClr val="accent1"/>
            </a:solidFill>
          </a:ln>
          <a:effectLst/>
        </c:spPr>
      </c:pivotFmt>
      <c:pivotFmt>
        <c:idx val="13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2"/>
          </a:solidFill>
          <a:ln>
            <a:solidFill>
              <a:schemeClr val="accent2"/>
            </a:solidFill>
          </a:ln>
          <a:effectLst/>
        </c:spPr>
        <c:marker>
          <c:symbol val="none"/>
        </c:marker>
      </c:pivotFmt>
      <c:pivotFmt>
        <c:idx val="15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>
              <a:lumMod val="60000"/>
              <a:lumOff val="40000"/>
            </a:schemeClr>
          </a:solidFill>
          <a:ln>
            <a:solidFill>
              <a:schemeClr val="accent1"/>
            </a:solidFill>
          </a:ln>
          <a:effectLst/>
        </c:spPr>
      </c:pivotFmt>
      <c:pivotFmt>
        <c:idx val="17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2"/>
          </a:solidFill>
          <a:ln>
            <a:solidFill>
              <a:schemeClr val="accent2"/>
            </a:solidFill>
          </a:ln>
          <a:effectLst/>
        </c:spPr>
        <c:marker>
          <c:symbol val="none"/>
        </c:marker>
      </c:pivotFmt>
      <c:pivotFmt>
        <c:idx val="19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>
              <a:lumMod val="60000"/>
              <a:lumOff val="40000"/>
            </a:schemeClr>
          </a:solidFill>
          <a:ln>
            <a:solidFill>
              <a:schemeClr val="accent1"/>
            </a:solidFill>
          </a:ln>
          <a:effectLst/>
        </c:spPr>
      </c:pivotFmt>
      <c:pivotFmt>
        <c:idx val="2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2"/>
          </a:solidFill>
          <a:ln>
            <a:solidFill>
              <a:schemeClr val="accent2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9280429529306997E-2"/>
          <c:y val="8.1645660306903942E-2"/>
          <c:w val="0.93037008106888386"/>
          <c:h val="0.765596078892047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Pivot!$B$25</c:f>
              <c:strCache>
                <c:ptCount val="1"/>
                <c:pt idx="0">
                  <c:v> CHELTUIELI DE PERSONAL LEI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D39-4FCA-B1EB-C7CE81C1640F}"/>
              </c:ext>
            </c:extLst>
          </c:dPt>
          <c:cat>
            <c:strRef>
              <c:f>Pivot!$A$26:$A$68</c:f>
              <c:strCache>
                <c:ptCount val="42"/>
                <c:pt idx="0">
                  <c:v>ALBA</c:v>
                </c:pt>
                <c:pt idx="1">
                  <c:v>ARAD</c:v>
                </c:pt>
                <c:pt idx="2">
                  <c:v>ARGEȘ</c:v>
                </c:pt>
                <c:pt idx="3">
                  <c:v>BACĂU</c:v>
                </c:pt>
                <c:pt idx="4">
                  <c:v>BIHOR</c:v>
                </c:pt>
                <c:pt idx="5">
                  <c:v>BISTRIȚA-NĂSĂUD</c:v>
                </c:pt>
                <c:pt idx="6">
                  <c:v>BOTOȘANI</c:v>
                </c:pt>
                <c:pt idx="7">
                  <c:v>BRAȘOV</c:v>
                </c:pt>
                <c:pt idx="8">
                  <c:v>BRĂILA</c:v>
                </c:pt>
                <c:pt idx="9">
                  <c:v>BUZĂU</c:v>
                </c:pt>
                <c:pt idx="10">
                  <c:v>CARAȘ SEVERIN</c:v>
                </c:pt>
                <c:pt idx="11">
                  <c:v>CĂLĂRAȘI</c:v>
                </c:pt>
                <c:pt idx="12">
                  <c:v>CLUJ</c:v>
                </c:pt>
                <c:pt idx="13">
                  <c:v>CONSTANȚA</c:v>
                </c:pt>
                <c:pt idx="14">
                  <c:v>COVASNA</c:v>
                </c:pt>
                <c:pt idx="15">
                  <c:v>DÂMBOVIȚA</c:v>
                </c:pt>
                <c:pt idx="16">
                  <c:v>DOLJ</c:v>
                </c:pt>
                <c:pt idx="17">
                  <c:v>GALAȚI</c:v>
                </c:pt>
                <c:pt idx="18">
                  <c:v>GIURGIU</c:v>
                </c:pt>
                <c:pt idx="19">
                  <c:v>GORJ</c:v>
                </c:pt>
                <c:pt idx="20">
                  <c:v>HARGHITA</c:v>
                </c:pt>
                <c:pt idx="21">
                  <c:v>HUNEDOARA</c:v>
                </c:pt>
                <c:pt idx="22">
                  <c:v>IALOMIȚA</c:v>
                </c:pt>
                <c:pt idx="23">
                  <c:v>IAȘI</c:v>
                </c:pt>
                <c:pt idx="24">
                  <c:v>ILFOV</c:v>
                </c:pt>
                <c:pt idx="25">
                  <c:v>MARAMUREȘ</c:v>
                </c:pt>
                <c:pt idx="26">
                  <c:v>MEHEDINȚI</c:v>
                </c:pt>
                <c:pt idx="27">
                  <c:v>MUNICIPIUL BUCUREȘTI</c:v>
                </c:pt>
                <c:pt idx="28">
                  <c:v>MUREȘ</c:v>
                </c:pt>
                <c:pt idx="29">
                  <c:v>NEAMȚ</c:v>
                </c:pt>
                <c:pt idx="30">
                  <c:v>OLT</c:v>
                </c:pt>
                <c:pt idx="31">
                  <c:v>PRAHOVA</c:v>
                </c:pt>
                <c:pt idx="32">
                  <c:v>SATU MARE</c:v>
                </c:pt>
                <c:pt idx="33">
                  <c:v>SĂLAJ</c:v>
                </c:pt>
                <c:pt idx="34">
                  <c:v>SIBIU</c:v>
                </c:pt>
                <c:pt idx="35">
                  <c:v>SUCEAVA</c:v>
                </c:pt>
                <c:pt idx="36">
                  <c:v>TELEORMAN</c:v>
                </c:pt>
                <c:pt idx="37">
                  <c:v>TIMIŞ</c:v>
                </c:pt>
                <c:pt idx="38">
                  <c:v>TULCEA</c:v>
                </c:pt>
                <c:pt idx="39">
                  <c:v>VASLUI</c:v>
                </c:pt>
                <c:pt idx="40">
                  <c:v>VÂLCEA</c:v>
                </c:pt>
                <c:pt idx="41">
                  <c:v>VRANCEA</c:v>
                </c:pt>
              </c:strCache>
            </c:strRef>
          </c:cat>
          <c:val>
            <c:numRef>
              <c:f>Pivot!$B$26:$B$68</c:f>
              <c:numCache>
                <c:formatCode>_("lei"* #,##0_);_("lei"* \(#,##0\);_("lei"* "-"_);_(@_)</c:formatCode>
                <c:ptCount val="42"/>
                <c:pt idx="0">
                  <c:v>267935.95</c:v>
                </c:pt>
                <c:pt idx="1">
                  <c:v>2092158</c:v>
                </c:pt>
                <c:pt idx="2">
                  <c:v>834600.37</c:v>
                </c:pt>
                <c:pt idx="3">
                  <c:v>741766</c:v>
                </c:pt>
                <c:pt idx="4">
                  <c:v>454806</c:v>
                </c:pt>
                <c:pt idx="5">
                  <c:v>364513.6</c:v>
                </c:pt>
                <c:pt idx="6">
                  <c:v>817041.44</c:v>
                </c:pt>
                <c:pt idx="7">
                  <c:v>712801.95</c:v>
                </c:pt>
                <c:pt idx="8">
                  <c:v>177722.88</c:v>
                </c:pt>
                <c:pt idx="9">
                  <c:v>1210413.79</c:v>
                </c:pt>
                <c:pt idx="10">
                  <c:v>724925.11</c:v>
                </c:pt>
                <c:pt idx="11">
                  <c:v>278745</c:v>
                </c:pt>
                <c:pt idx="12">
                  <c:v>666863</c:v>
                </c:pt>
                <c:pt idx="13">
                  <c:v>2006405</c:v>
                </c:pt>
                <c:pt idx="14">
                  <c:v>73121</c:v>
                </c:pt>
                <c:pt idx="15">
                  <c:v>411597</c:v>
                </c:pt>
                <c:pt idx="16">
                  <c:v>609367.51899999997</c:v>
                </c:pt>
                <c:pt idx="17">
                  <c:v>272323.25</c:v>
                </c:pt>
                <c:pt idx="18">
                  <c:v>479355.02</c:v>
                </c:pt>
                <c:pt idx="19">
                  <c:v>287033</c:v>
                </c:pt>
                <c:pt idx="20">
                  <c:v>385230.43</c:v>
                </c:pt>
                <c:pt idx="21">
                  <c:v>535695</c:v>
                </c:pt>
                <c:pt idx="22">
                  <c:v>134802.78999999998</c:v>
                </c:pt>
                <c:pt idx="23">
                  <c:v>748249.85</c:v>
                </c:pt>
                <c:pt idx="24">
                  <c:v>287630</c:v>
                </c:pt>
                <c:pt idx="25">
                  <c:v>580493</c:v>
                </c:pt>
                <c:pt idx="26">
                  <c:v>305569.97500000003</c:v>
                </c:pt>
                <c:pt idx="27">
                  <c:v>998985</c:v>
                </c:pt>
                <c:pt idx="28">
                  <c:v>313271.30000000005</c:v>
                </c:pt>
                <c:pt idx="29">
                  <c:v>1340505</c:v>
                </c:pt>
                <c:pt idx="30">
                  <c:v>451615.44</c:v>
                </c:pt>
                <c:pt idx="31">
                  <c:v>682632</c:v>
                </c:pt>
                <c:pt idx="32">
                  <c:v>363452</c:v>
                </c:pt>
                <c:pt idx="33">
                  <c:v>425327</c:v>
                </c:pt>
                <c:pt idx="34">
                  <c:v>331341</c:v>
                </c:pt>
                <c:pt idx="35">
                  <c:v>721895</c:v>
                </c:pt>
                <c:pt idx="36">
                  <c:v>327116.28999999998</c:v>
                </c:pt>
                <c:pt idx="37">
                  <c:v>495569</c:v>
                </c:pt>
                <c:pt idx="38">
                  <c:v>1010992.96</c:v>
                </c:pt>
                <c:pt idx="39">
                  <c:v>744619</c:v>
                </c:pt>
                <c:pt idx="40">
                  <c:v>886736.12</c:v>
                </c:pt>
                <c:pt idx="41">
                  <c:v>424180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9-4FCA-B1EB-C7CE81C1640F}"/>
            </c:ext>
          </c:extLst>
        </c:ser>
        <c:ser>
          <c:idx val="1"/>
          <c:order val="1"/>
          <c:tx>
            <c:strRef>
              <c:f>Pivot!$C$25</c:f>
              <c:strCache>
                <c:ptCount val="1"/>
                <c:pt idx="0">
                  <c:v>CHELTUIELI MATERIALE (BUNURI ŞI SERVICII) LEI 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Pivot!$A$26:$A$68</c:f>
              <c:strCache>
                <c:ptCount val="42"/>
                <c:pt idx="0">
                  <c:v>ALBA</c:v>
                </c:pt>
                <c:pt idx="1">
                  <c:v>ARAD</c:v>
                </c:pt>
                <c:pt idx="2">
                  <c:v>ARGEȘ</c:v>
                </c:pt>
                <c:pt idx="3">
                  <c:v>BACĂU</c:v>
                </c:pt>
                <c:pt idx="4">
                  <c:v>BIHOR</c:v>
                </c:pt>
                <c:pt idx="5">
                  <c:v>BISTRIȚA-NĂSĂUD</c:v>
                </c:pt>
                <c:pt idx="6">
                  <c:v>BOTOȘANI</c:v>
                </c:pt>
                <c:pt idx="7">
                  <c:v>BRAȘOV</c:v>
                </c:pt>
                <c:pt idx="8">
                  <c:v>BRĂILA</c:v>
                </c:pt>
                <c:pt idx="9">
                  <c:v>BUZĂU</c:v>
                </c:pt>
                <c:pt idx="10">
                  <c:v>CARAȘ SEVERIN</c:v>
                </c:pt>
                <c:pt idx="11">
                  <c:v>CĂLĂRAȘI</c:v>
                </c:pt>
                <c:pt idx="12">
                  <c:v>CLUJ</c:v>
                </c:pt>
                <c:pt idx="13">
                  <c:v>CONSTANȚA</c:v>
                </c:pt>
                <c:pt idx="14">
                  <c:v>COVASNA</c:v>
                </c:pt>
                <c:pt idx="15">
                  <c:v>DÂMBOVIȚA</c:v>
                </c:pt>
                <c:pt idx="16">
                  <c:v>DOLJ</c:v>
                </c:pt>
                <c:pt idx="17">
                  <c:v>GALAȚI</c:v>
                </c:pt>
                <c:pt idx="18">
                  <c:v>GIURGIU</c:v>
                </c:pt>
                <c:pt idx="19">
                  <c:v>GORJ</c:v>
                </c:pt>
                <c:pt idx="20">
                  <c:v>HARGHITA</c:v>
                </c:pt>
                <c:pt idx="21">
                  <c:v>HUNEDOARA</c:v>
                </c:pt>
                <c:pt idx="22">
                  <c:v>IALOMIȚA</c:v>
                </c:pt>
                <c:pt idx="23">
                  <c:v>IAȘI</c:v>
                </c:pt>
                <c:pt idx="24">
                  <c:v>ILFOV</c:v>
                </c:pt>
                <c:pt idx="25">
                  <c:v>MARAMUREȘ</c:v>
                </c:pt>
                <c:pt idx="26">
                  <c:v>MEHEDINȚI</c:v>
                </c:pt>
                <c:pt idx="27">
                  <c:v>MUNICIPIUL BUCUREȘTI</c:v>
                </c:pt>
                <c:pt idx="28">
                  <c:v>MUREȘ</c:v>
                </c:pt>
                <c:pt idx="29">
                  <c:v>NEAMȚ</c:v>
                </c:pt>
                <c:pt idx="30">
                  <c:v>OLT</c:v>
                </c:pt>
                <c:pt idx="31">
                  <c:v>PRAHOVA</c:v>
                </c:pt>
                <c:pt idx="32">
                  <c:v>SATU MARE</c:v>
                </c:pt>
                <c:pt idx="33">
                  <c:v>SĂLAJ</c:v>
                </c:pt>
                <c:pt idx="34">
                  <c:v>SIBIU</c:v>
                </c:pt>
                <c:pt idx="35">
                  <c:v>SUCEAVA</c:v>
                </c:pt>
                <c:pt idx="36">
                  <c:v>TELEORMAN</c:v>
                </c:pt>
                <c:pt idx="37">
                  <c:v>TIMIŞ</c:v>
                </c:pt>
                <c:pt idx="38">
                  <c:v>TULCEA</c:v>
                </c:pt>
                <c:pt idx="39">
                  <c:v>VASLUI</c:v>
                </c:pt>
                <c:pt idx="40">
                  <c:v>VÂLCEA</c:v>
                </c:pt>
                <c:pt idx="41">
                  <c:v>VRANCEA</c:v>
                </c:pt>
              </c:strCache>
            </c:strRef>
          </c:cat>
          <c:val>
            <c:numRef>
              <c:f>Pivot!$C$26:$C$68</c:f>
              <c:numCache>
                <c:formatCode>_("lei"* #,##0_);_("lei"* \(#,##0\);_("lei"* "-"_);_(@_)</c:formatCode>
                <c:ptCount val="42"/>
                <c:pt idx="0">
                  <c:v>768855.95</c:v>
                </c:pt>
                <c:pt idx="1">
                  <c:v>792940.64000000013</c:v>
                </c:pt>
                <c:pt idx="2">
                  <c:v>1799406.69</c:v>
                </c:pt>
                <c:pt idx="3">
                  <c:v>910704.03599999985</c:v>
                </c:pt>
                <c:pt idx="4">
                  <c:v>1147733.23</c:v>
                </c:pt>
                <c:pt idx="5">
                  <c:v>553836.27000000014</c:v>
                </c:pt>
                <c:pt idx="6">
                  <c:v>695751.96</c:v>
                </c:pt>
                <c:pt idx="7">
                  <c:v>1303161.32</c:v>
                </c:pt>
                <c:pt idx="8">
                  <c:v>614707.1100000001</c:v>
                </c:pt>
                <c:pt idx="9">
                  <c:v>921831.52</c:v>
                </c:pt>
                <c:pt idx="10">
                  <c:v>620135.12000000011</c:v>
                </c:pt>
                <c:pt idx="11">
                  <c:v>826365.74</c:v>
                </c:pt>
                <c:pt idx="12">
                  <c:v>1480658.82</c:v>
                </c:pt>
                <c:pt idx="13">
                  <c:v>1439605.9599999997</c:v>
                </c:pt>
                <c:pt idx="14">
                  <c:v>253418.83999999994</c:v>
                </c:pt>
                <c:pt idx="15">
                  <c:v>1415178.3400000003</c:v>
                </c:pt>
                <c:pt idx="16">
                  <c:v>1136081.1569999997</c:v>
                </c:pt>
                <c:pt idx="17">
                  <c:v>1031476.0100000001</c:v>
                </c:pt>
                <c:pt idx="18">
                  <c:v>635453.49999999988</c:v>
                </c:pt>
                <c:pt idx="19">
                  <c:v>938182.06000000017</c:v>
                </c:pt>
                <c:pt idx="20">
                  <c:v>287131.77</c:v>
                </c:pt>
                <c:pt idx="21">
                  <c:v>818033.18</c:v>
                </c:pt>
                <c:pt idx="22">
                  <c:v>495173.05999999994</c:v>
                </c:pt>
                <c:pt idx="23">
                  <c:v>2052986.8699999999</c:v>
                </c:pt>
                <c:pt idx="24">
                  <c:v>1010579.1799999999</c:v>
                </c:pt>
                <c:pt idx="25">
                  <c:v>772685.52</c:v>
                </c:pt>
                <c:pt idx="26">
                  <c:v>737087.10999999987</c:v>
                </c:pt>
                <c:pt idx="27">
                  <c:v>2364907.2400000002</c:v>
                </c:pt>
                <c:pt idx="28">
                  <c:v>1238890.3999999999</c:v>
                </c:pt>
                <c:pt idx="29">
                  <c:v>1215392.8499999999</c:v>
                </c:pt>
                <c:pt idx="30">
                  <c:v>945627.55999999994</c:v>
                </c:pt>
                <c:pt idx="31">
                  <c:v>1769306.0699999998</c:v>
                </c:pt>
                <c:pt idx="32">
                  <c:v>593299.32000000007</c:v>
                </c:pt>
                <c:pt idx="33">
                  <c:v>468767.99</c:v>
                </c:pt>
                <c:pt idx="34">
                  <c:v>836240.69</c:v>
                </c:pt>
                <c:pt idx="35">
                  <c:v>1107770.4299999997</c:v>
                </c:pt>
                <c:pt idx="36">
                  <c:v>817297.8</c:v>
                </c:pt>
                <c:pt idx="37">
                  <c:v>1319967.1199999999</c:v>
                </c:pt>
                <c:pt idx="38">
                  <c:v>1049374.79</c:v>
                </c:pt>
                <c:pt idx="39">
                  <c:v>1082783.5800000003</c:v>
                </c:pt>
                <c:pt idx="40">
                  <c:v>977469.90999999992</c:v>
                </c:pt>
                <c:pt idx="41">
                  <c:v>667039.48999999987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9-4FCA-B1EB-C7CE81C1640F}"/>
            </c:ext>
          </c:extLst>
        </c:ser>
        <c:ser>
          <c:idx val="2"/>
          <c:order val="2"/>
          <c:tx>
            <c:strRef>
              <c:f>Pivot!$D$25</c:f>
              <c:strCache>
                <c:ptCount val="1"/>
                <c:pt idx="0">
                  <c:v> CHELTUIELI DE CAPITAL (ACTIVE NEFINANCIARE ) LEI 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Pivot!$A$26:$A$68</c:f>
              <c:strCache>
                <c:ptCount val="42"/>
                <c:pt idx="0">
                  <c:v>ALBA</c:v>
                </c:pt>
                <c:pt idx="1">
                  <c:v>ARAD</c:v>
                </c:pt>
                <c:pt idx="2">
                  <c:v>ARGEȘ</c:v>
                </c:pt>
                <c:pt idx="3">
                  <c:v>BACĂU</c:v>
                </c:pt>
                <c:pt idx="4">
                  <c:v>BIHOR</c:v>
                </c:pt>
                <c:pt idx="5">
                  <c:v>BISTRIȚA-NĂSĂUD</c:v>
                </c:pt>
                <c:pt idx="6">
                  <c:v>BOTOȘANI</c:v>
                </c:pt>
                <c:pt idx="7">
                  <c:v>BRAȘOV</c:v>
                </c:pt>
                <c:pt idx="8">
                  <c:v>BRĂILA</c:v>
                </c:pt>
                <c:pt idx="9">
                  <c:v>BUZĂU</c:v>
                </c:pt>
                <c:pt idx="10">
                  <c:v>CARAȘ SEVERIN</c:v>
                </c:pt>
                <c:pt idx="11">
                  <c:v>CĂLĂRAȘI</c:v>
                </c:pt>
                <c:pt idx="12">
                  <c:v>CLUJ</c:v>
                </c:pt>
                <c:pt idx="13">
                  <c:v>CONSTANȚA</c:v>
                </c:pt>
                <c:pt idx="14">
                  <c:v>COVASNA</c:v>
                </c:pt>
                <c:pt idx="15">
                  <c:v>DÂMBOVIȚA</c:v>
                </c:pt>
                <c:pt idx="16">
                  <c:v>DOLJ</c:v>
                </c:pt>
                <c:pt idx="17">
                  <c:v>GALAȚI</c:v>
                </c:pt>
                <c:pt idx="18">
                  <c:v>GIURGIU</c:v>
                </c:pt>
                <c:pt idx="19">
                  <c:v>GORJ</c:v>
                </c:pt>
                <c:pt idx="20">
                  <c:v>HARGHITA</c:v>
                </c:pt>
                <c:pt idx="21">
                  <c:v>HUNEDOARA</c:v>
                </c:pt>
                <c:pt idx="22">
                  <c:v>IALOMIȚA</c:v>
                </c:pt>
                <c:pt idx="23">
                  <c:v>IAȘI</c:v>
                </c:pt>
                <c:pt idx="24">
                  <c:v>ILFOV</c:v>
                </c:pt>
                <c:pt idx="25">
                  <c:v>MARAMUREȘ</c:v>
                </c:pt>
                <c:pt idx="26">
                  <c:v>MEHEDINȚI</c:v>
                </c:pt>
                <c:pt idx="27">
                  <c:v>MUNICIPIUL BUCUREȘTI</c:v>
                </c:pt>
                <c:pt idx="28">
                  <c:v>MUREȘ</c:v>
                </c:pt>
                <c:pt idx="29">
                  <c:v>NEAMȚ</c:v>
                </c:pt>
                <c:pt idx="30">
                  <c:v>OLT</c:v>
                </c:pt>
                <c:pt idx="31">
                  <c:v>PRAHOVA</c:v>
                </c:pt>
                <c:pt idx="32">
                  <c:v>SATU MARE</c:v>
                </c:pt>
                <c:pt idx="33">
                  <c:v>SĂLAJ</c:v>
                </c:pt>
                <c:pt idx="34">
                  <c:v>SIBIU</c:v>
                </c:pt>
                <c:pt idx="35">
                  <c:v>SUCEAVA</c:v>
                </c:pt>
                <c:pt idx="36">
                  <c:v>TELEORMAN</c:v>
                </c:pt>
                <c:pt idx="37">
                  <c:v>TIMIŞ</c:v>
                </c:pt>
                <c:pt idx="38">
                  <c:v>TULCEA</c:v>
                </c:pt>
                <c:pt idx="39">
                  <c:v>VASLUI</c:v>
                </c:pt>
                <c:pt idx="40">
                  <c:v>VÂLCEA</c:v>
                </c:pt>
                <c:pt idx="41">
                  <c:v>VRANCEA</c:v>
                </c:pt>
              </c:strCache>
            </c:strRef>
          </c:cat>
          <c:val>
            <c:numRef>
              <c:f>Pivot!$D$26:$D$68</c:f>
              <c:numCache>
                <c:formatCode>_("lei"* #,##0_);_("lei"* \(#,##0\);_("lei"* "-"_);_(@_)</c:formatCode>
                <c:ptCount val="42"/>
                <c:pt idx="0">
                  <c:v>5246</c:v>
                </c:pt>
                <c:pt idx="1">
                  <c:v>1979.56</c:v>
                </c:pt>
                <c:pt idx="2">
                  <c:v>37824.15</c:v>
                </c:pt>
                <c:pt idx="3">
                  <c:v>0</c:v>
                </c:pt>
                <c:pt idx="4">
                  <c:v>0</c:v>
                </c:pt>
                <c:pt idx="5">
                  <c:v>11031</c:v>
                </c:pt>
                <c:pt idx="6">
                  <c:v>10801</c:v>
                </c:pt>
                <c:pt idx="7">
                  <c:v>0</c:v>
                </c:pt>
                <c:pt idx="8">
                  <c:v>0</c:v>
                </c:pt>
                <c:pt idx="9">
                  <c:v>29714</c:v>
                </c:pt>
                <c:pt idx="10">
                  <c:v>35608</c:v>
                </c:pt>
                <c:pt idx="11">
                  <c:v>2805</c:v>
                </c:pt>
                <c:pt idx="12">
                  <c:v>8240</c:v>
                </c:pt>
                <c:pt idx="13">
                  <c:v>39922.94</c:v>
                </c:pt>
                <c:pt idx="14">
                  <c:v>0</c:v>
                </c:pt>
                <c:pt idx="15">
                  <c:v>0</c:v>
                </c:pt>
                <c:pt idx="16">
                  <c:v>18201</c:v>
                </c:pt>
                <c:pt idx="17">
                  <c:v>17588.2</c:v>
                </c:pt>
                <c:pt idx="18">
                  <c:v>25894.58</c:v>
                </c:pt>
                <c:pt idx="19">
                  <c:v>0</c:v>
                </c:pt>
                <c:pt idx="20">
                  <c:v>2991</c:v>
                </c:pt>
                <c:pt idx="21">
                  <c:v>3932.56</c:v>
                </c:pt>
                <c:pt idx="22">
                  <c:v>7984</c:v>
                </c:pt>
                <c:pt idx="23">
                  <c:v>2000</c:v>
                </c:pt>
                <c:pt idx="24">
                  <c:v>0</c:v>
                </c:pt>
                <c:pt idx="25">
                  <c:v>24337.8</c:v>
                </c:pt>
                <c:pt idx="26">
                  <c:v>44236.27</c:v>
                </c:pt>
                <c:pt idx="27">
                  <c:v>0</c:v>
                </c:pt>
                <c:pt idx="28">
                  <c:v>0</c:v>
                </c:pt>
                <c:pt idx="29">
                  <c:v>13666.45</c:v>
                </c:pt>
                <c:pt idx="30">
                  <c:v>16981.96</c:v>
                </c:pt>
                <c:pt idx="31">
                  <c:v>23108</c:v>
                </c:pt>
                <c:pt idx="32">
                  <c:v>5245</c:v>
                </c:pt>
                <c:pt idx="33">
                  <c:v>0</c:v>
                </c:pt>
                <c:pt idx="34">
                  <c:v>0</c:v>
                </c:pt>
                <c:pt idx="35">
                  <c:v>13561.77</c:v>
                </c:pt>
                <c:pt idx="36">
                  <c:v>0</c:v>
                </c:pt>
                <c:pt idx="37">
                  <c:v>4379.2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3248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39-4FCA-B1EB-C7CE81C16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01926600"/>
        <c:axId val="501919152"/>
      </c:barChart>
      <c:catAx>
        <c:axId val="501926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19152"/>
        <c:crosses val="autoZero"/>
        <c:auto val="1"/>
        <c:lblAlgn val="ctr"/>
        <c:lblOffset val="100"/>
        <c:noMultiLvlLbl val="0"/>
      </c:catAx>
      <c:valAx>
        <c:axId val="501919152"/>
        <c:scaling>
          <c:orientation val="minMax"/>
        </c:scaling>
        <c:delete val="0"/>
        <c:axPos val="l"/>
        <c:numFmt formatCode="#,##0.00\ &quot;lei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26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978933248613045"/>
          <c:y val="8.6171138142059796E-3"/>
          <c:w val="0.56804573418339488"/>
          <c:h val="8.162890467755427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1600" b="1">
                <a:solidFill>
                  <a:sysClr val="windowText" lastClr="000000"/>
                </a:solidFill>
              </a:rPr>
              <a:t>Medie cost alegator înscris în listele electorale</a:t>
            </a:r>
            <a:endParaRPr lang="en-US" sz="16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[$€-1]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[$€-1]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[$€-1]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[$€-1]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[$€-1]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 w="25400">
          <a:noFill/>
        </a:ln>
        <a:effectLst/>
        <a:sp3d/>
      </c:spPr>
    </c:sideWall>
    <c:backWall>
      <c:thickness val="0"/>
      <c:spPr>
        <a:noFill/>
        <a:ln w="25400"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0383-4922-9CD8-BC69F74A6F4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3-0383-4922-9CD8-BC69F74A6F49}"/>
              </c:ext>
            </c:extLst>
          </c:dPt>
          <c:dLbls>
            <c:dLbl>
              <c:idx val="0"/>
              <c:layout>
                <c:manualLayout>
                  <c:x val="3.9620651982223275E-2"/>
                  <c:y val="0.2293685331911554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0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4F2EE45-FFD2-4594-9635-1B4560325DDD}" type="CELLRANGE">
                      <a:rPr lang="en-US" sz="2000"/>
                      <a:pPr>
                        <a:defRPr sz="200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r>
                      <a:rPr lang="en-US" sz="2000" baseline="0"/>
                      <a:t> </a:t>
                    </a:r>
                  </a:p>
                </c:rich>
              </c:tx>
              <c:numFmt formatCode="#,##0.0000\ &quot;lei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136459356111547"/>
                      <c:h val="0.16743902922954354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0383-4922-9CD8-BC69F74A6F49}"/>
                </c:ext>
              </c:extLst>
            </c:dLbl>
            <c:dLbl>
              <c:idx val="1"/>
              <c:layout>
                <c:manualLayout>
                  <c:x val="3.9702760748662684E-2"/>
                  <c:y val="-9.691628163006571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0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5370152-BDB7-49F6-8317-6EF6CCCCFE8A}" type="CELLRANGE">
                      <a:rPr lang="en-US" sz="2000"/>
                      <a:pPr>
                        <a:defRPr sz="200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#,##0.0000\ [$€-1]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0383-4922-9CD8-BC69F74A6F49}"/>
                </c:ext>
              </c:extLst>
            </c:dLbl>
            <c:numFmt formatCode="#,##0.00\ &quot;lei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Pivot!$G$4:$G$5</c:f>
              <c:numCache>
                <c:formatCode>_-* #.##00000\ [$€-1]_-;\-* #.##00000\ [$€-1]_-;_-* "-"??\ [$€-1]_-;_-@_-</c:formatCode>
                <c:ptCount val="2"/>
                <c:pt idx="0" formatCode="_-* #.##00000\ [$lei-418]_-;\-* #.##00000\ [$lei-418]_-;_-* &quot;-&quot;??\ [$lei-418]_-;_-@_-">
                  <c:v>6.7661108171840416</c:v>
                </c:pt>
                <c:pt idx="1">
                  <c:v>1.3979278976021257</c:v>
                </c:pt>
              </c:numCache>
            </c:numRef>
          </c:cat>
          <c:val>
            <c:numLit>
              <c:formatCode>General</c:formatCode>
              <c:ptCount val="2"/>
              <c:pt idx="0">
                <c:v>6.4752646495811099</c:v>
              </c:pt>
              <c:pt idx="1">
                <c:v>1.3444405744554899</c:v>
              </c:pt>
            </c:numLit>
          </c:val>
          <c:shape val="cylinder"/>
          <c:extLst>
            <c:ext xmlns:c15="http://schemas.microsoft.com/office/drawing/2012/chart" uri="{02D57815-91ED-43cb-92C2-25804820EDAC}">
              <c15:filteredSeriesTitle>
                <c15:tx>
                  <c:v>Total</c:v>
                </c15:tx>
              </c15:filteredSeriesTitle>
            </c:ext>
            <c:ext xmlns:c15="http://schemas.microsoft.com/office/drawing/2012/chart" uri="{02D57815-91ED-43cb-92C2-25804820EDAC}">
              <c15:datalabelsRange>
                <c15:f>Pivot!$G$4:$G$5</c15:f>
                <c15:dlblRangeCache>
                  <c:ptCount val="2"/>
                  <c:pt idx="0">
                    <c:v> 6.7661 lei </c:v>
                  </c:pt>
                  <c:pt idx="1">
                    <c:v> 1.3979 €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0383-4922-9CD8-BC69F74A6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shape val="box"/>
        <c:axId val="501915232"/>
        <c:axId val="501917192"/>
        <c:axId val="0"/>
      </c:bar3DChart>
      <c:catAx>
        <c:axId val="501915232"/>
        <c:scaling>
          <c:orientation val="minMax"/>
        </c:scaling>
        <c:delete val="1"/>
        <c:axPos val="b"/>
        <c:numFmt formatCode="_-* #.##00000\ [$lei-418]_-;\-* #.##00000\ [$lei-418]_-;_-* &quot;-&quot;??\ [$lei-418]_-;_-@_-" sourceLinked="1"/>
        <c:majorTickMark val="none"/>
        <c:minorTickMark val="none"/>
        <c:tickLblPos val="nextTo"/>
        <c:crossAx val="501917192"/>
        <c:crosses val="autoZero"/>
        <c:auto val="1"/>
        <c:lblAlgn val="ctr"/>
        <c:lblOffset val="100"/>
        <c:noMultiLvlLbl val="0"/>
      </c:catAx>
      <c:valAx>
        <c:axId val="501917192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01915232"/>
        <c:crosses val="autoZero"/>
        <c:crossBetween val="between"/>
      </c:valAx>
      <c:spPr>
        <a:gradFill>
          <a:gsLst>
            <a:gs pos="0">
              <a:srgbClr val="009999"/>
            </a:gs>
            <a:gs pos="74000">
              <a:srgbClr val="0099CC"/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rgbClr val="009999"/>
        </a:gs>
        <a:gs pos="74000">
          <a:srgbClr val="009999"/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</a:gra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 i="0" baseline="0">
                <a:solidFill>
                  <a:schemeClr val="tx1"/>
                </a:solidFill>
                <a:effectLst/>
              </a:rPr>
              <a:t>Nr. UAT / cost interval 0-2</a:t>
            </a:r>
            <a:r>
              <a:rPr lang="ro-RO" sz="2000" b="1" i="0" baseline="0">
                <a:solidFill>
                  <a:schemeClr val="tx1"/>
                </a:solidFill>
                <a:effectLst/>
              </a:rPr>
              <a:t>2</a:t>
            </a:r>
            <a:r>
              <a:rPr lang="en-US" sz="2000" b="1" i="0" baseline="0">
                <a:solidFill>
                  <a:schemeClr val="tx1"/>
                </a:solidFill>
                <a:effectLst/>
              </a:rPr>
              <a:t>,99 lei </a:t>
            </a:r>
            <a:endParaRPr lang="en-US" sz="1100" b="1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'FISA 2'!$C$1</c:f>
              <c:strCache>
                <c:ptCount val="1"/>
                <c:pt idx="0">
                  <c:v>Număr Uat-uri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'FISA 2'!$B$2:$B$24</c:f>
              <c:strCache>
                <c:ptCount val="23"/>
                <c:pt idx="0">
                  <c:v>0-0,99 lei</c:v>
                </c:pt>
                <c:pt idx="1">
                  <c:v>1-1,99 lei</c:v>
                </c:pt>
                <c:pt idx="2">
                  <c:v>2-2,99 lei</c:v>
                </c:pt>
                <c:pt idx="3">
                  <c:v>3-3,99 lei</c:v>
                </c:pt>
                <c:pt idx="4">
                  <c:v>4-4,99 lei</c:v>
                </c:pt>
                <c:pt idx="5">
                  <c:v>5-5,99 lei</c:v>
                </c:pt>
                <c:pt idx="6">
                  <c:v>6-6,99 lei</c:v>
                </c:pt>
                <c:pt idx="7">
                  <c:v>7-7,99 lei</c:v>
                </c:pt>
                <c:pt idx="8">
                  <c:v>8-8,99 lei</c:v>
                </c:pt>
                <c:pt idx="9">
                  <c:v>9-9,99 lei</c:v>
                </c:pt>
                <c:pt idx="10">
                  <c:v>10-10,99 lei</c:v>
                </c:pt>
                <c:pt idx="11">
                  <c:v>11-11,99 lei</c:v>
                </c:pt>
                <c:pt idx="12">
                  <c:v>12-12,99 lei</c:v>
                </c:pt>
                <c:pt idx="13">
                  <c:v>13-13,99 lei</c:v>
                </c:pt>
                <c:pt idx="14">
                  <c:v>14-14,99 lei</c:v>
                </c:pt>
                <c:pt idx="15">
                  <c:v>15-15,99 lei</c:v>
                </c:pt>
                <c:pt idx="16">
                  <c:v>16-16,99 lei</c:v>
                </c:pt>
                <c:pt idx="17">
                  <c:v>17-17,99 lei</c:v>
                </c:pt>
                <c:pt idx="18">
                  <c:v>18-18,99 lei</c:v>
                </c:pt>
                <c:pt idx="19">
                  <c:v>19-19,99 lei</c:v>
                </c:pt>
                <c:pt idx="20">
                  <c:v>20-20,99 lei</c:v>
                </c:pt>
                <c:pt idx="21">
                  <c:v>21-21,99 lei</c:v>
                </c:pt>
                <c:pt idx="22">
                  <c:v>22-22,99 lei</c:v>
                </c:pt>
              </c:strCache>
            </c:strRef>
          </c:cat>
          <c:val>
            <c:numRef>
              <c:f>'FISA 2'!$C$2:$C$24</c:f>
              <c:numCache>
                <c:formatCode>General</c:formatCode>
                <c:ptCount val="23"/>
                <c:pt idx="0">
                  <c:v>275</c:v>
                </c:pt>
                <c:pt idx="1">
                  <c:v>472</c:v>
                </c:pt>
                <c:pt idx="2">
                  <c:v>471</c:v>
                </c:pt>
                <c:pt idx="3">
                  <c:v>380</c:v>
                </c:pt>
                <c:pt idx="4">
                  <c:v>355</c:v>
                </c:pt>
                <c:pt idx="5">
                  <c:v>234</c:v>
                </c:pt>
                <c:pt idx="6">
                  <c:v>196</c:v>
                </c:pt>
                <c:pt idx="7">
                  <c:v>152</c:v>
                </c:pt>
                <c:pt idx="8">
                  <c:v>117</c:v>
                </c:pt>
                <c:pt idx="9">
                  <c:v>91</c:v>
                </c:pt>
                <c:pt idx="10">
                  <c:v>52</c:v>
                </c:pt>
                <c:pt idx="11">
                  <c:v>58</c:v>
                </c:pt>
                <c:pt idx="12">
                  <c:v>27</c:v>
                </c:pt>
                <c:pt idx="13">
                  <c:v>38</c:v>
                </c:pt>
                <c:pt idx="14">
                  <c:v>37</c:v>
                </c:pt>
                <c:pt idx="15">
                  <c:v>17</c:v>
                </c:pt>
                <c:pt idx="16">
                  <c:v>22</c:v>
                </c:pt>
                <c:pt idx="17">
                  <c:v>17</c:v>
                </c:pt>
                <c:pt idx="18">
                  <c:v>8</c:v>
                </c:pt>
                <c:pt idx="19">
                  <c:v>8</c:v>
                </c:pt>
                <c:pt idx="20">
                  <c:v>12</c:v>
                </c:pt>
                <c:pt idx="21">
                  <c:v>7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B-4819-840B-FEB58E89A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01920328"/>
        <c:axId val="501920720"/>
      </c:barChart>
      <c:catAx>
        <c:axId val="50192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20720"/>
        <c:crosses val="autoZero"/>
        <c:auto val="1"/>
        <c:lblAlgn val="ctr"/>
        <c:lblOffset val="100"/>
        <c:noMultiLvlLbl val="0"/>
      </c:catAx>
      <c:valAx>
        <c:axId val="5019207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2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[Centralizare CH Alegeri Locale 2020 SITE V2.xlsx]Sheet5!PivotTable15</c:name>
    <c:fmtId val="6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</c:pivotFmt>
      <c:pivotFmt>
        <c:idx val="10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5680907990308643E-2"/>
          <c:y val="7.7500810497012129E-2"/>
          <c:w val="0.97239108991292389"/>
          <c:h val="0.762411535444559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Sheet5!$B$3</c:f>
              <c:strCache>
                <c:ptCount val="1"/>
                <c:pt idx="0">
                  <c:v> CHELTUIELI DE PERSONAL LEI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Sheet5!$A$4:$A$46</c:f>
              <c:strCache>
                <c:ptCount val="42"/>
                <c:pt idx="0">
                  <c:v>ALBA</c:v>
                </c:pt>
                <c:pt idx="1">
                  <c:v>ARAD</c:v>
                </c:pt>
                <c:pt idx="2">
                  <c:v>ARGEȘ</c:v>
                </c:pt>
                <c:pt idx="3">
                  <c:v>BACĂU</c:v>
                </c:pt>
                <c:pt idx="4">
                  <c:v>BIHOR</c:v>
                </c:pt>
                <c:pt idx="5">
                  <c:v>BISTRIȚA-NĂSĂUD</c:v>
                </c:pt>
                <c:pt idx="6">
                  <c:v>BOTOȘANI</c:v>
                </c:pt>
                <c:pt idx="7">
                  <c:v>BRAȘOV</c:v>
                </c:pt>
                <c:pt idx="8">
                  <c:v>BRĂILA</c:v>
                </c:pt>
                <c:pt idx="9">
                  <c:v>BUZĂU</c:v>
                </c:pt>
                <c:pt idx="10">
                  <c:v>CARAȘ SEVERIN</c:v>
                </c:pt>
                <c:pt idx="11">
                  <c:v>CĂLĂRAȘI</c:v>
                </c:pt>
                <c:pt idx="12">
                  <c:v>CLUJ</c:v>
                </c:pt>
                <c:pt idx="13">
                  <c:v>CONSTANȚA</c:v>
                </c:pt>
                <c:pt idx="14">
                  <c:v>COVASNA</c:v>
                </c:pt>
                <c:pt idx="15">
                  <c:v>DÂMBOVIȚA</c:v>
                </c:pt>
                <c:pt idx="16">
                  <c:v>DOLJ</c:v>
                </c:pt>
                <c:pt idx="17">
                  <c:v>GALAȚI</c:v>
                </c:pt>
                <c:pt idx="18">
                  <c:v>GIURGIU</c:v>
                </c:pt>
                <c:pt idx="19">
                  <c:v>GORJ</c:v>
                </c:pt>
                <c:pt idx="20">
                  <c:v>HARGHITA</c:v>
                </c:pt>
                <c:pt idx="21">
                  <c:v>HUNEDOARA</c:v>
                </c:pt>
                <c:pt idx="22">
                  <c:v>IALOMIȚA</c:v>
                </c:pt>
                <c:pt idx="23">
                  <c:v>IAȘI</c:v>
                </c:pt>
                <c:pt idx="24">
                  <c:v>ILFOV</c:v>
                </c:pt>
                <c:pt idx="25">
                  <c:v>MARAMUREȘ</c:v>
                </c:pt>
                <c:pt idx="26">
                  <c:v>MEHEDINȚI</c:v>
                </c:pt>
                <c:pt idx="27">
                  <c:v>MUNICIPIUL BUCUREȘTI</c:v>
                </c:pt>
                <c:pt idx="28">
                  <c:v>MUREȘ</c:v>
                </c:pt>
                <c:pt idx="29">
                  <c:v>NEAMȚ</c:v>
                </c:pt>
                <c:pt idx="30">
                  <c:v>OLT</c:v>
                </c:pt>
                <c:pt idx="31">
                  <c:v>PRAHOVA</c:v>
                </c:pt>
                <c:pt idx="32">
                  <c:v>SATU MARE</c:v>
                </c:pt>
                <c:pt idx="33">
                  <c:v>SĂLAJ</c:v>
                </c:pt>
                <c:pt idx="34">
                  <c:v>SIBIU</c:v>
                </c:pt>
                <c:pt idx="35">
                  <c:v>SUCEAVA</c:v>
                </c:pt>
                <c:pt idx="36">
                  <c:v>TELEORMAN</c:v>
                </c:pt>
                <c:pt idx="37">
                  <c:v>TIMIŞ</c:v>
                </c:pt>
                <c:pt idx="38">
                  <c:v>TULCEA</c:v>
                </c:pt>
                <c:pt idx="39">
                  <c:v>VASLUI</c:v>
                </c:pt>
                <c:pt idx="40">
                  <c:v>VÂLCEA</c:v>
                </c:pt>
                <c:pt idx="41">
                  <c:v>VRANCEA</c:v>
                </c:pt>
              </c:strCache>
            </c:strRef>
          </c:cat>
          <c:val>
            <c:numRef>
              <c:f>Sheet5!$B$4:$B$46</c:f>
              <c:numCache>
                <c:formatCode>#,##0.00</c:formatCode>
                <c:ptCount val="42"/>
                <c:pt idx="0">
                  <c:v>267935.95</c:v>
                </c:pt>
                <c:pt idx="1">
                  <c:v>2092158</c:v>
                </c:pt>
                <c:pt idx="2">
                  <c:v>834600.37</c:v>
                </c:pt>
                <c:pt idx="3">
                  <c:v>741766</c:v>
                </c:pt>
                <c:pt idx="4">
                  <c:v>454806</c:v>
                </c:pt>
                <c:pt idx="5">
                  <c:v>364633.59999999998</c:v>
                </c:pt>
                <c:pt idx="6">
                  <c:v>817041.44</c:v>
                </c:pt>
                <c:pt idx="7">
                  <c:v>712801.95</c:v>
                </c:pt>
                <c:pt idx="8">
                  <c:v>177722.88</c:v>
                </c:pt>
                <c:pt idx="9">
                  <c:v>1210413.79</c:v>
                </c:pt>
                <c:pt idx="10">
                  <c:v>724925.11</c:v>
                </c:pt>
                <c:pt idx="11">
                  <c:v>278745</c:v>
                </c:pt>
                <c:pt idx="12">
                  <c:v>666863</c:v>
                </c:pt>
                <c:pt idx="13">
                  <c:v>2006405</c:v>
                </c:pt>
                <c:pt idx="14">
                  <c:v>73121</c:v>
                </c:pt>
                <c:pt idx="15">
                  <c:v>411597</c:v>
                </c:pt>
                <c:pt idx="16">
                  <c:v>609367.51899999985</c:v>
                </c:pt>
                <c:pt idx="17">
                  <c:v>272323.25</c:v>
                </c:pt>
                <c:pt idx="18">
                  <c:v>479355.02</c:v>
                </c:pt>
                <c:pt idx="19">
                  <c:v>287033</c:v>
                </c:pt>
                <c:pt idx="20">
                  <c:v>385230.43</c:v>
                </c:pt>
                <c:pt idx="21">
                  <c:v>535695</c:v>
                </c:pt>
                <c:pt idx="22">
                  <c:v>134802.78999999998</c:v>
                </c:pt>
                <c:pt idx="23">
                  <c:v>748249.85</c:v>
                </c:pt>
                <c:pt idx="24">
                  <c:v>287630</c:v>
                </c:pt>
                <c:pt idx="25">
                  <c:v>580493</c:v>
                </c:pt>
                <c:pt idx="26">
                  <c:v>305569.97499999998</c:v>
                </c:pt>
                <c:pt idx="27">
                  <c:v>998985</c:v>
                </c:pt>
                <c:pt idx="28">
                  <c:v>313271.30000000005</c:v>
                </c:pt>
                <c:pt idx="29">
                  <c:v>1340505</c:v>
                </c:pt>
                <c:pt idx="30">
                  <c:v>451615.44</c:v>
                </c:pt>
                <c:pt idx="31">
                  <c:v>682632</c:v>
                </c:pt>
                <c:pt idx="32">
                  <c:v>363452</c:v>
                </c:pt>
                <c:pt idx="33">
                  <c:v>425327</c:v>
                </c:pt>
                <c:pt idx="34">
                  <c:v>331341</c:v>
                </c:pt>
                <c:pt idx="35">
                  <c:v>721895</c:v>
                </c:pt>
                <c:pt idx="36">
                  <c:v>327116.29000000004</c:v>
                </c:pt>
                <c:pt idx="37">
                  <c:v>495569</c:v>
                </c:pt>
                <c:pt idx="38">
                  <c:v>1010992.96</c:v>
                </c:pt>
                <c:pt idx="39">
                  <c:v>744619</c:v>
                </c:pt>
                <c:pt idx="40">
                  <c:v>886736.12</c:v>
                </c:pt>
                <c:pt idx="41">
                  <c:v>424180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E7-4D12-9A5E-785D82B4AD77}"/>
            </c:ext>
          </c:extLst>
        </c:ser>
        <c:ser>
          <c:idx val="1"/>
          <c:order val="1"/>
          <c:tx>
            <c:strRef>
              <c:f>Sheet5!$C$3</c:f>
              <c:strCache>
                <c:ptCount val="1"/>
                <c:pt idx="0">
                  <c:v> CHELTUIELI MATERIALE (BUNURI ŞI SERVICII) LEI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Sheet5!$A$4:$A$46</c:f>
              <c:strCache>
                <c:ptCount val="42"/>
                <c:pt idx="0">
                  <c:v>ALBA</c:v>
                </c:pt>
                <c:pt idx="1">
                  <c:v>ARAD</c:v>
                </c:pt>
                <c:pt idx="2">
                  <c:v>ARGEȘ</c:v>
                </c:pt>
                <c:pt idx="3">
                  <c:v>BACĂU</c:v>
                </c:pt>
                <c:pt idx="4">
                  <c:v>BIHOR</c:v>
                </c:pt>
                <c:pt idx="5">
                  <c:v>BISTRIȚA-NĂSĂUD</c:v>
                </c:pt>
                <c:pt idx="6">
                  <c:v>BOTOȘANI</c:v>
                </c:pt>
                <c:pt idx="7">
                  <c:v>BRAȘOV</c:v>
                </c:pt>
                <c:pt idx="8">
                  <c:v>BRĂILA</c:v>
                </c:pt>
                <c:pt idx="9">
                  <c:v>BUZĂU</c:v>
                </c:pt>
                <c:pt idx="10">
                  <c:v>CARAȘ SEVERIN</c:v>
                </c:pt>
                <c:pt idx="11">
                  <c:v>CĂLĂRAȘI</c:v>
                </c:pt>
                <c:pt idx="12">
                  <c:v>CLUJ</c:v>
                </c:pt>
                <c:pt idx="13">
                  <c:v>CONSTANȚA</c:v>
                </c:pt>
                <c:pt idx="14">
                  <c:v>COVASNA</c:v>
                </c:pt>
                <c:pt idx="15">
                  <c:v>DÂMBOVIȚA</c:v>
                </c:pt>
                <c:pt idx="16">
                  <c:v>DOLJ</c:v>
                </c:pt>
                <c:pt idx="17">
                  <c:v>GALAȚI</c:v>
                </c:pt>
                <c:pt idx="18">
                  <c:v>GIURGIU</c:v>
                </c:pt>
                <c:pt idx="19">
                  <c:v>GORJ</c:v>
                </c:pt>
                <c:pt idx="20">
                  <c:v>HARGHITA</c:v>
                </c:pt>
                <c:pt idx="21">
                  <c:v>HUNEDOARA</c:v>
                </c:pt>
                <c:pt idx="22">
                  <c:v>IALOMIȚA</c:v>
                </c:pt>
                <c:pt idx="23">
                  <c:v>IAȘI</c:v>
                </c:pt>
                <c:pt idx="24">
                  <c:v>ILFOV</c:v>
                </c:pt>
                <c:pt idx="25">
                  <c:v>MARAMUREȘ</c:v>
                </c:pt>
                <c:pt idx="26">
                  <c:v>MEHEDINȚI</c:v>
                </c:pt>
                <c:pt idx="27">
                  <c:v>MUNICIPIUL BUCUREȘTI</c:v>
                </c:pt>
                <c:pt idx="28">
                  <c:v>MUREȘ</c:v>
                </c:pt>
                <c:pt idx="29">
                  <c:v>NEAMȚ</c:v>
                </c:pt>
                <c:pt idx="30">
                  <c:v>OLT</c:v>
                </c:pt>
                <c:pt idx="31">
                  <c:v>PRAHOVA</c:v>
                </c:pt>
                <c:pt idx="32">
                  <c:v>SATU MARE</c:v>
                </c:pt>
                <c:pt idx="33">
                  <c:v>SĂLAJ</c:v>
                </c:pt>
                <c:pt idx="34">
                  <c:v>SIBIU</c:v>
                </c:pt>
                <c:pt idx="35">
                  <c:v>SUCEAVA</c:v>
                </c:pt>
                <c:pt idx="36">
                  <c:v>TELEORMAN</c:v>
                </c:pt>
                <c:pt idx="37">
                  <c:v>TIMIŞ</c:v>
                </c:pt>
                <c:pt idx="38">
                  <c:v>TULCEA</c:v>
                </c:pt>
                <c:pt idx="39">
                  <c:v>VASLUI</c:v>
                </c:pt>
                <c:pt idx="40">
                  <c:v>VÂLCEA</c:v>
                </c:pt>
                <c:pt idx="41">
                  <c:v>VRANCEA</c:v>
                </c:pt>
              </c:strCache>
            </c:strRef>
          </c:cat>
          <c:val>
            <c:numRef>
              <c:f>Sheet5!$C$4:$C$46</c:f>
              <c:numCache>
                <c:formatCode>#,##0.00</c:formatCode>
                <c:ptCount val="42"/>
                <c:pt idx="0">
                  <c:v>771636.62000000011</c:v>
                </c:pt>
                <c:pt idx="1">
                  <c:v>849061.84000000008</c:v>
                </c:pt>
                <c:pt idx="2">
                  <c:v>1804712.04</c:v>
                </c:pt>
                <c:pt idx="3">
                  <c:v>924564.85599999991</c:v>
                </c:pt>
                <c:pt idx="4">
                  <c:v>1148577.5399999998</c:v>
                </c:pt>
                <c:pt idx="5">
                  <c:v>584389.94999999995</c:v>
                </c:pt>
                <c:pt idx="6">
                  <c:v>709424.18</c:v>
                </c:pt>
                <c:pt idx="7">
                  <c:v>1303161.3200000003</c:v>
                </c:pt>
                <c:pt idx="8">
                  <c:v>623006.22000000009</c:v>
                </c:pt>
                <c:pt idx="9">
                  <c:v>921831.52000000014</c:v>
                </c:pt>
                <c:pt idx="10">
                  <c:v>624904.76</c:v>
                </c:pt>
                <c:pt idx="11">
                  <c:v>847371.23</c:v>
                </c:pt>
                <c:pt idx="12">
                  <c:v>1480658.82</c:v>
                </c:pt>
                <c:pt idx="13">
                  <c:v>1439605.9600000002</c:v>
                </c:pt>
                <c:pt idx="14">
                  <c:v>266639.7</c:v>
                </c:pt>
                <c:pt idx="15">
                  <c:v>1422612.0000000005</c:v>
                </c:pt>
                <c:pt idx="16">
                  <c:v>1141935.8669999999</c:v>
                </c:pt>
                <c:pt idx="17">
                  <c:v>1047613.84</c:v>
                </c:pt>
                <c:pt idx="18">
                  <c:v>644558.82999999996</c:v>
                </c:pt>
                <c:pt idx="19">
                  <c:v>948067.47999999975</c:v>
                </c:pt>
                <c:pt idx="20">
                  <c:v>287131.77</c:v>
                </c:pt>
                <c:pt idx="21">
                  <c:v>851073.18000000017</c:v>
                </c:pt>
                <c:pt idx="22">
                  <c:v>510813.9599999999</c:v>
                </c:pt>
                <c:pt idx="23">
                  <c:v>2068049.9799999997</c:v>
                </c:pt>
                <c:pt idx="24">
                  <c:v>1017288.42</c:v>
                </c:pt>
                <c:pt idx="25">
                  <c:v>783341.15000000014</c:v>
                </c:pt>
                <c:pt idx="26">
                  <c:v>746688.82</c:v>
                </c:pt>
                <c:pt idx="27">
                  <c:v>2365395.12</c:v>
                </c:pt>
                <c:pt idx="28">
                  <c:v>1243947.6600000001</c:v>
                </c:pt>
                <c:pt idx="29">
                  <c:v>1216325.93</c:v>
                </c:pt>
                <c:pt idx="30">
                  <c:v>958779.19999999972</c:v>
                </c:pt>
                <c:pt idx="31">
                  <c:v>1806703.0700000005</c:v>
                </c:pt>
                <c:pt idx="32">
                  <c:v>694775.56</c:v>
                </c:pt>
                <c:pt idx="33">
                  <c:v>479922.99</c:v>
                </c:pt>
                <c:pt idx="34">
                  <c:v>836597.66999999969</c:v>
                </c:pt>
                <c:pt idx="35">
                  <c:v>1109799.7300000002</c:v>
                </c:pt>
                <c:pt idx="36">
                  <c:v>828769.2699999999</c:v>
                </c:pt>
                <c:pt idx="37">
                  <c:v>1323673.4500000002</c:v>
                </c:pt>
                <c:pt idx="38">
                  <c:v>1072874.05</c:v>
                </c:pt>
                <c:pt idx="39">
                  <c:v>1101460.9100000001</c:v>
                </c:pt>
                <c:pt idx="40">
                  <c:v>996339.14</c:v>
                </c:pt>
                <c:pt idx="41">
                  <c:v>667039.49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E7-4D12-9A5E-785D82B4AD77}"/>
            </c:ext>
          </c:extLst>
        </c:ser>
        <c:ser>
          <c:idx val="2"/>
          <c:order val="2"/>
          <c:tx>
            <c:strRef>
              <c:f>Sheet5!$D$3</c:f>
              <c:strCache>
                <c:ptCount val="1"/>
                <c:pt idx="0">
                  <c:v> CHELTUIELI DE CAPITAL (ACTIVE NEFINANCIARE ) LEI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Sheet5!$A$4:$A$46</c:f>
              <c:strCache>
                <c:ptCount val="42"/>
                <c:pt idx="0">
                  <c:v>ALBA</c:v>
                </c:pt>
                <c:pt idx="1">
                  <c:v>ARAD</c:v>
                </c:pt>
                <c:pt idx="2">
                  <c:v>ARGEȘ</c:v>
                </c:pt>
                <c:pt idx="3">
                  <c:v>BACĂU</c:v>
                </c:pt>
                <c:pt idx="4">
                  <c:v>BIHOR</c:v>
                </c:pt>
                <c:pt idx="5">
                  <c:v>BISTRIȚA-NĂSĂUD</c:v>
                </c:pt>
                <c:pt idx="6">
                  <c:v>BOTOȘANI</c:v>
                </c:pt>
                <c:pt idx="7">
                  <c:v>BRAȘOV</c:v>
                </c:pt>
                <c:pt idx="8">
                  <c:v>BRĂILA</c:v>
                </c:pt>
                <c:pt idx="9">
                  <c:v>BUZĂU</c:v>
                </c:pt>
                <c:pt idx="10">
                  <c:v>CARAȘ SEVERIN</c:v>
                </c:pt>
                <c:pt idx="11">
                  <c:v>CĂLĂRAȘI</c:v>
                </c:pt>
                <c:pt idx="12">
                  <c:v>CLUJ</c:v>
                </c:pt>
                <c:pt idx="13">
                  <c:v>CONSTANȚA</c:v>
                </c:pt>
                <c:pt idx="14">
                  <c:v>COVASNA</c:v>
                </c:pt>
                <c:pt idx="15">
                  <c:v>DÂMBOVIȚA</c:v>
                </c:pt>
                <c:pt idx="16">
                  <c:v>DOLJ</c:v>
                </c:pt>
                <c:pt idx="17">
                  <c:v>GALAȚI</c:v>
                </c:pt>
                <c:pt idx="18">
                  <c:v>GIURGIU</c:v>
                </c:pt>
                <c:pt idx="19">
                  <c:v>GORJ</c:v>
                </c:pt>
                <c:pt idx="20">
                  <c:v>HARGHITA</c:v>
                </c:pt>
                <c:pt idx="21">
                  <c:v>HUNEDOARA</c:v>
                </c:pt>
                <c:pt idx="22">
                  <c:v>IALOMIȚA</c:v>
                </c:pt>
                <c:pt idx="23">
                  <c:v>IAȘI</c:v>
                </c:pt>
                <c:pt idx="24">
                  <c:v>ILFOV</c:v>
                </c:pt>
                <c:pt idx="25">
                  <c:v>MARAMUREȘ</c:v>
                </c:pt>
                <c:pt idx="26">
                  <c:v>MEHEDINȚI</c:v>
                </c:pt>
                <c:pt idx="27">
                  <c:v>MUNICIPIUL BUCUREȘTI</c:v>
                </c:pt>
                <c:pt idx="28">
                  <c:v>MUREȘ</c:v>
                </c:pt>
                <c:pt idx="29">
                  <c:v>NEAMȚ</c:v>
                </c:pt>
                <c:pt idx="30">
                  <c:v>OLT</c:v>
                </c:pt>
                <c:pt idx="31">
                  <c:v>PRAHOVA</c:v>
                </c:pt>
                <c:pt idx="32">
                  <c:v>SATU MARE</c:v>
                </c:pt>
                <c:pt idx="33">
                  <c:v>SĂLAJ</c:v>
                </c:pt>
                <c:pt idx="34">
                  <c:v>SIBIU</c:v>
                </c:pt>
                <c:pt idx="35">
                  <c:v>SUCEAVA</c:v>
                </c:pt>
                <c:pt idx="36">
                  <c:v>TELEORMAN</c:v>
                </c:pt>
                <c:pt idx="37">
                  <c:v>TIMIŞ</c:v>
                </c:pt>
                <c:pt idx="38">
                  <c:v>TULCEA</c:v>
                </c:pt>
                <c:pt idx="39">
                  <c:v>VASLUI</c:v>
                </c:pt>
                <c:pt idx="40">
                  <c:v>VÂLCEA</c:v>
                </c:pt>
                <c:pt idx="41">
                  <c:v>VRANCEA</c:v>
                </c:pt>
              </c:strCache>
            </c:strRef>
          </c:cat>
          <c:val>
            <c:numRef>
              <c:f>Sheet5!$D$4:$D$46</c:f>
              <c:numCache>
                <c:formatCode>#,##0.00</c:formatCode>
                <c:ptCount val="42"/>
                <c:pt idx="0">
                  <c:v>5246</c:v>
                </c:pt>
                <c:pt idx="1">
                  <c:v>1979.56</c:v>
                </c:pt>
                <c:pt idx="2">
                  <c:v>37824.15</c:v>
                </c:pt>
                <c:pt idx="3">
                  <c:v>0</c:v>
                </c:pt>
                <c:pt idx="4">
                  <c:v>0</c:v>
                </c:pt>
                <c:pt idx="5">
                  <c:v>11031</c:v>
                </c:pt>
                <c:pt idx="6">
                  <c:v>10801</c:v>
                </c:pt>
                <c:pt idx="7">
                  <c:v>0</c:v>
                </c:pt>
                <c:pt idx="8">
                  <c:v>0</c:v>
                </c:pt>
                <c:pt idx="9">
                  <c:v>29714</c:v>
                </c:pt>
                <c:pt idx="10">
                  <c:v>35608</c:v>
                </c:pt>
                <c:pt idx="11">
                  <c:v>2805</c:v>
                </c:pt>
                <c:pt idx="12">
                  <c:v>8240</c:v>
                </c:pt>
                <c:pt idx="13">
                  <c:v>39922.94</c:v>
                </c:pt>
                <c:pt idx="14">
                  <c:v>0</c:v>
                </c:pt>
                <c:pt idx="15">
                  <c:v>0</c:v>
                </c:pt>
                <c:pt idx="16">
                  <c:v>18201</c:v>
                </c:pt>
                <c:pt idx="17">
                  <c:v>17588.2</c:v>
                </c:pt>
                <c:pt idx="18">
                  <c:v>25894.58</c:v>
                </c:pt>
                <c:pt idx="19">
                  <c:v>0</c:v>
                </c:pt>
                <c:pt idx="20">
                  <c:v>2991</c:v>
                </c:pt>
                <c:pt idx="21">
                  <c:v>3932.56</c:v>
                </c:pt>
                <c:pt idx="22">
                  <c:v>7984</c:v>
                </c:pt>
                <c:pt idx="23">
                  <c:v>2000</c:v>
                </c:pt>
                <c:pt idx="24">
                  <c:v>0</c:v>
                </c:pt>
                <c:pt idx="25">
                  <c:v>24337.8</c:v>
                </c:pt>
                <c:pt idx="26">
                  <c:v>44236.27</c:v>
                </c:pt>
                <c:pt idx="27">
                  <c:v>0</c:v>
                </c:pt>
                <c:pt idx="28">
                  <c:v>0</c:v>
                </c:pt>
                <c:pt idx="29">
                  <c:v>13666.45</c:v>
                </c:pt>
                <c:pt idx="30">
                  <c:v>16981.96</c:v>
                </c:pt>
                <c:pt idx="31">
                  <c:v>23108</c:v>
                </c:pt>
                <c:pt idx="32">
                  <c:v>5245</c:v>
                </c:pt>
                <c:pt idx="33">
                  <c:v>0</c:v>
                </c:pt>
                <c:pt idx="34">
                  <c:v>0</c:v>
                </c:pt>
                <c:pt idx="35">
                  <c:v>13561.77</c:v>
                </c:pt>
                <c:pt idx="36">
                  <c:v>0</c:v>
                </c:pt>
                <c:pt idx="37">
                  <c:v>4379.2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3248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E7-4D12-9A5E-785D82B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01923464"/>
        <c:axId val="501921504"/>
      </c:barChart>
      <c:catAx>
        <c:axId val="501923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21504"/>
        <c:crosses val="autoZero"/>
        <c:auto val="1"/>
        <c:lblAlgn val="ctr"/>
        <c:lblOffset val="100"/>
        <c:noMultiLvlLbl val="0"/>
      </c:catAx>
      <c:valAx>
        <c:axId val="501921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923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 sz="2400" b="1">
                <a:solidFill>
                  <a:sysClr val="windowText" lastClr="000000"/>
                </a:solidFill>
              </a:rPr>
              <a:t>Medie cost buletin vot / alegator înscris în listele electorale</a:t>
            </a:r>
            <a:endParaRPr lang="en-US" sz="24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[$€-1]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[$€-1]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[$€-1]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[$€-1]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&quot;lei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dLbl>
          <c:idx val="0"/>
          <c:numFmt formatCode="#,##0.0000\ [$€-1]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E3-4A66-9679-2C2F19BDA31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BE3-4A66-9679-2C2F19BDA316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0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4F2EE45-FFD2-4594-9635-1B4560325DDD}" type="CELLRANGE">
                      <a:rPr lang="en-US" sz="2000"/>
                      <a:pPr>
                        <a:defRPr sz="200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r>
                      <a:rPr lang="en-US" sz="2000" baseline="0"/>
                      <a:t> </a:t>
                    </a:r>
                  </a:p>
                </c:rich>
              </c:tx>
              <c:numFmt formatCode="#,##0.0000\ &quot;lei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FBE3-4A66-9679-2C2F19BDA316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20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5370152-BDB7-49F6-8317-6EF6CCCCFE8A}" type="CELLRANGE">
                      <a:rPr lang="en-US" sz="2000"/>
                      <a:pPr>
                        <a:defRPr sz="2000" b="1"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#,##0.0000\ [$€-1]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FBE3-4A66-9679-2C2F19BDA316}"/>
                </c:ext>
              </c:extLst>
            </c:dLbl>
            <c:numFmt formatCode="#,##0.00\ &quot;lei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Pivot!$G$4:$G$5</c:f>
              <c:numCache>
                <c:formatCode>_-* #,##0.0000\ [$€-1]_-;\-* #,##0.0000\ [$€-1]_-;_-* "-"??\ [$€-1]_-;_-@_-</c:formatCode>
                <c:ptCount val="2"/>
                <c:pt idx="0" formatCode="_-* #,##0.0000\ [$lei-418]_-;\-* #,##0.0000\ [$lei-418]_-;_-* &quot;-&quot;??\ [$lei-418]_-;_-@_-">
                  <c:v>6.7661108171840416</c:v>
                </c:pt>
                <c:pt idx="1">
                  <c:v>1.3979278976021257</c:v>
                </c:pt>
              </c:numCache>
            </c:numRef>
          </c:cat>
          <c:val>
            <c:numLit>
              <c:formatCode>General</c:formatCode>
              <c:ptCount val="2"/>
              <c:pt idx="0">
                <c:v>6.4752646495811099</c:v>
              </c:pt>
              <c:pt idx="1">
                <c:v>1.3444405744554899</c:v>
              </c:pt>
            </c:numLit>
          </c:val>
          <c:extLst>
            <c:ext xmlns:c15="http://schemas.microsoft.com/office/drawing/2012/chart" uri="{02D57815-91ED-43cb-92C2-25804820EDAC}">
              <c15:filteredSeriesTitle>
                <c15:tx>
                  <c:v>Total</c:v>
                </c15:tx>
              </c15:filteredSeriesTitle>
            </c:ext>
            <c:ext xmlns:c15="http://schemas.microsoft.com/office/drawing/2012/chart" uri="{02D57815-91ED-43cb-92C2-25804820EDAC}">
              <c15:datalabelsRange>
                <c15:f>Pivot!$G$4:$G$5</c15:f>
                <c15:dlblRangeCache>
                  <c:ptCount val="2"/>
                  <c:pt idx="0">
                    <c:v> 6,7661 lei </c:v>
                  </c:pt>
                  <c:pt idx="1">
                    <c:v> 1,3979 €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FBE3-4A66-9679-2C2F19BDA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01925032"/>
        <c:axId val="433734280"/>
      </c:barChart>
      <c:catAx>
        <c:axId val="501925032"/>
        <c:scaling>
          <c:orientation val="minMax"/>
        </c:scaling>
        <c:delete val="1"/>
        <c:axPos val="b"/>
        <c:numFmt formatCode="_-* #,##0.0000\ [$lei-418]_-;\-* #,##0.0000\ [$lei-418]_-;_-* &quot;-&quot;??\ [$lei-418]_-;_-@_-" sourceLinked="1"/>
        <c:majorTickMark val="none"/>
        <c:minorTickMark val="none"/>
        <c:tickLblPos val="nextTo"/>
        <c:crossAx val="433734280"/>
        <c:crosses val="autoZero"/>
        <c:auto val="1"/>
        <c:lblAlgn val="ctr"/>
        <c:lblOffset val="100"/>
        <c:noMultiLvlLbl val="0"/>
      </c:catAx>
      <c:valAx>
        <c:axId val="4337342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501925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[Centralizare CH Alegeri Locale 2020 SITE V2.xlsx]Pivot!PivotTable8</c:name>
    <c:fmtId val="16"/>
  </c:pivotSource>
  <c:chart>
    <c:autoTitleDeleted val="1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4"/>
        <c:spPr>
          <a:solidFill>
            <a:schemeClr val="accent1">
              <a:lumMod val="60000"/>
              <a:lumOff val="40000"/>
            </a:schemeClr>
          </a:solidFill>
          <a:ln>
            <a:solidFill>
              <a:schemeClr val="accent1"/>
            </a:solidFill>
          </a:ln>
          <a:effectLst/>
        </c:spPr>
      </c:pivotFmt>
      <c:pivotFmt>
        <c:idx val="5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lumMod val="60000"/>
              <a:lumOff val="40000"/>
            </a:schemeClr>
          </a:solidFill>
          <a:ln>
            <a:solidFill>
              <a:schemeClr val="accent1"/>
            </a:solidFill>
          </a:ln>
          <a:effectLst/>
        </c:spPr>
      </c:pivotFmt>
      <c:pivotFmt>
        <c:idx val="7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lumMod val="60000"/>
              <a:lumOff val="40000"/>
            </a:schemeClr>
          </a:solidFill>
          <a:ln>
            <a:solidFill>
              <a:schemeClr val="accent1"/>
            </a:solidFill>
          </a:ln>
          <a:effectLst/>
        </c:spPr>
      </c:pivotFmt>
      <c:pivotFmt>
        <c:idx val="9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lumMod val="60000"/>
              <a:lumOff val="40000"/>
            </a:schemeClr>
          </a:solidFill>
          <a:ln>
            <a:solidFill>
              <a:schemeClr val="accent1"/>
            </a:solidFill>
          </a:ln>
          <a:effectLst/>
        </c:spPr>
      </c:pivotFmt>
      <c:pivotFmt>
        <c:idx val="11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>
              <a:lumMod val="60000"/>
              <a:lumOff val="40000"/>
            </a:schemeClr>
          </a:solidFill>
          <a:ln>
            <a:solidFill>
              <a:schemeClr val="accent1"/>
            </a:solidFill>
          </a:ln>
          <a:effectLst/>
        </c:spPr>
      </c:pivotFmt>
      <c:pivotFmt>
        <c:idx val="13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/>
          </a:solidFill>
          <a:ln>
            <a:solidFill>
              <a:schemeClr val="accent2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2505237049182177E-2"/>
          <c:y val="7.7292322595722635E-2"/>
          <c:w val="0.93037008106888386"/>
          <c:h val="0.765596078892047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Pivot!$B$25</c:f>
              <c:strCache>
                <c:ptCount val="1"/>
                <c:pt idx="0">
                  <c:v> CHELTUIELI DE PERSONAL LEI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D39-4FCA-B1EB-C7CE81C1640F}"/>
              </c:ext>
            </c:extLst>
          </c:dPt>
          <c:cat>
            <c:strRef>
              <c:f>Pivot!$A$26:$A$68</c:f>
              <c:strCache>
                <c:ptCount val="42"/>
                <c:pt idx="0">
                  <c:v>ALBA</c:v>
                </c:pt>
                <c:pt idx="1">
                  <c:v>ARAD</c:v>
                </c:pt>
                <c:pt idx="2">
                  <c:v>ARGEȘ</c:v>
                </c:pt>
                <c:pt idx="3">
                  <c:v>BACĂU</c:v>
                </c:pt>
                <c:pt idx="4">
                  <c:v>BIHOR</c:v>
                </c:pt>
                <c:pt idx="5">
                  <c:v>BISTRIȚA-NĂSĂUD</c:v>
                </c:pt>
                <c:pt idx="6">
                  <c:v>BOTOȘANI</c:v>
                </c:pt>
                <c:pt idx="7">
                  <c:v>BRAȘOV</c:v>
                </c:pt>
                <c:pt idx="8">
                  <c:v>BRĂILA</c:v>
                </c:pt>
                <c:pt idx="9">
                  <c:v>BUZĂU</c:v>
                </c:pt>
                <c:pt idx="10">
                  <c:v>CARAȘ SEVERIN</c:v>
                </c:pt>
                <c:pt idx="11">
                  <c:v>CĂLĂRAȘI</c:v>
                </c:pt>
                <c:pt idx="12">
                  <c:v>CLUJ</c:v>
                </c:pt>
                <c:pt idx="13">
                  <c:v>CONSTANȚA</c:v>
                </c:pt>
                <c:pt idx="14">
                  <c:v>COVASNA</c:v>
                </c:pt>
                <c:pt idx="15">
                  <c:v>DÂMBOVIȚA</c:v>
                </c:pt>
                <c:pt idx="16">
                  <c:v>DOLJ</c:v>
                </c:pt>
                <c:pt idx="17">
                  <c:v>GALAȚI</c:v>
                </c:pt>
                <c:pt idx="18">
                  <c:v>GIURGIU</c:v>
                </c:pt>
                <c:pt idx="19">
                  <c:v>GORJ</c:v>
                </c:pt>
                <c:pt idx="20">
                  <c:v>HARGHITA</c:v>
                </c:pt>
                <c:pt idx="21">
                  <c:v>HUNEDOARA</c:v>
                </c:pt>
                <c:pt idx="22">
                  <c:v>IALOMIȚA</c:v>
                </c:pt>
                <c:pt idx="23">
                  <c:v>IAȘI</c:v>
                </c:pt>
                <c:pt idx="24">
                  <c:v>ILFOV</c:v>
                </c:pt>
                <c:pt idx="25">
                  <c:v>MARAMUREȘ</c:v>
                </c:pt>
                <c:pt idx="26">
                  <c:v>MEHEDINȚI</c:v>
                </c:pt>
                <c:pt idx="27">
                  <c:v>MUNICIPIUL BUCUREȘTI</c:v>
                </c:pt>
                <c:pt idx="28">
                  <c:v>MUREȘ</c:v>
                </c:pt>
                <c:pt idx="29">
                  <c:v>NEAMȚ</c:v>
                </c:pt>
                <c:pt idx="30">
                  <c:v>OLT</c:v>
                </c:pt>
                <c:pt idx="31">
                  <c:v>PRAHOVA</c:v>
                </c:pt>
                <c:pt idx="32">
                  <c:v>SATU MARE</c:v>
                </c:pt>
                <c:pt idx="33">
                  <c:v>SĂLAJ</c:v>
                </c:pt>
                <c:pt idx="34">
                  <c:v>SIBIU</c:v>
                </c:pt>
                <c:pt idx="35">
                  <c:v>SUCEAVA</c:v>
                </c:pt>
                <c:pt idx="36">
                  <c:v>TELEORMAN</c:v>
                </c:pt>
                <c:pt idx="37">
                  <c:v>TIMIŞ</c:v>
                </c:pt>
                <c:pt idx="38">
                  <c:v>TULCEA</c:v>
                </c:pt>
                <c:pt idx="39">
                  <c:v>VASLUI</c:v>
                </c:pt>
                <c:pt idx="40">
                  <c:v>VÂLCEA</c:v>
                </c:pt>
                <c:pt idx="41">
                  <c:v>VRANCEA</c:v>
                </c:pt>
              </c:strCache>
            </c:strRef>
          </c:cat>
          <c:val>
            <c:numRef>
              <c:f>Pivot!$B$26:$B$68</c:f>
              <c:numCache>
                <c:formatCode>_("lei"* #,##0_);_("lei"* \(#,##0\);_("lei"* "-"_);_(@_)</c:formatCode>
                <c:ptCount val="42"/>
                <c:pt idx="0">
                  <c:v>267935.95</c:v>
                </c:pt>
                <c:pt idx="1">
                  <c:v>2092158</c:v>
                </c:pt>
                <c:pt idx="2">
                  <c:v>834600.37</c:v>
                </c:pt>
                <c:pt idx="3">
                  <c:v>741766</c:v>
                </c:pt>
                <c:pt idx="4">
                  <c:v>454806</c:v>
                </c:pt>
                <c:pt idx="5">
                  <c:v>364513.6</c:v>
                </c:pt>
                <c:pt idx="6">
                  <c:v>817041.44</c:v>
                </c:pt>
                <c:pt idx="7">
                  <c:v>712801.95</c:v>
                </c:pt>
                <c:pt idx="8">
                  <c:v>177722.88</c:v>
                </c:pt>
                <c:pt idx="9">
                  <c:v>1210413.79</c:v>
                </c:pt>
                <c:pt idx="10">
                  <c:v>724925.11</c:v>
                </c:pt>
                <c:pt idx="11">
                  <c:v>278745</c:v>
                </c:pt>
                <c:pt idx="12">
                  <c:v>666863</c:v>
                </c:pt>
                <c:pt idx="13">
                  <c:v>2006405</c:v>
                </c:pt>
                <c:pt idx="14">
                  <c:v>73121</c:v>
                </c:pt>
                <c:pt idx="15">
                  <c:v>411597</c:v>
                </c:pt>
                <c:pt idx="16">
                  <c:v>609367.51899999997</c:v>
                </c:pt>
                <c:pt idx="17">
                  <c:v>272323.25</c:v>
                </c:pt>
                <c:pt idx="18">
                  <c:v>479355.02</c:v>
                </c:pt>
                <c:pt idx="19">
                  <c:v>287033</c:v>
                </c:pt>
                <c:pt idx="20">
                  <c:v>385230.43</c:v>
                </c:pt>
                <c:pt idx="21">
                  <c:v>535695</c:v>
                </c:pt>
                <c:pt idx="22">
                  <c:v>134802.78999999998</c:v>
                </c:pt>
                <c:pt idx="23">
                  <c:v>748249.85</c:v>
                </c:pt>
                <c:pt idx="24">
                  <c:v>287630</c:v>
                </c:pt>
                <c:pt idx="25">
                  <c:v>580493</c:v>
                </c:pt>
                <c:pt idx="26">
                  <c:v>305569.97500000003</c:v>
                </c:pt>
                <c:pt idx="27">
                  <c:v>998985</c:v>
                </c:pt>
                <c:pt idx="28">
                  <c:v>313271.30000000005</c:v>
                </c:pt>
                <c:pt idx="29">
                  <c:v>1340505</c:v>
                </c:pt>
                <c:pt idx="30">
                  <c:v>451615.44</c:v>
                </c:pt>
                <c:pt idx="31">
                  <c:v>682632</c:v>
                </c:pt>
                <c:pt idx="32">
                  <c:v>363452</c:v>
                </c:pt>
                <c:pt idx="33">
                  <c:v>425327</c:v>
                </c:pt>
                <c:pt idx="34">
                  <c:v>331341</c:v>
                </c:pt>
                <c:pt idx="35">
                  <c:v>721895</c:v>
                </c:pt>
                <c:pt idx="36">
                  <c:v>327116.28999999998</c:v>
                </c:pt>
                <c:pt idx="37">
                  <c:v>495569</c:v>
                </c:pt>
                <c:pt idx="38">
                  <c:v>1010992.96</c:v>
                </c:pt>
                <c:pt idx="39">
                  <c:v>744619</c:v>
                </c:pt>
                <c:pt idx="40">
                  <c:v>886736.12</c:v>
                </c:pt>
                <c:pt idx="41">
                  <c:v>424180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39-4FCA-B1EB-C7CE81C1640F}"/>
            </c:ext>
          </c:extLst>
        </c:ser>
        <c:ser>
          <c:idx val="1"/>
          <c:order val="1"/>
          <c:tx>
            <c:strRef>
              <c:f>Pivot!$C$25</c:f>
              <c:strCache>
                <c:ptCount val="1"/>
                <c:pt idx="0">
                  <c:v>CHELTUIELI MATERIALE (BUNURI ŞI SERVICII) LEI 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Pivot!$A$26:$A$68</c:f>
              <c:strCache>
                <c:ptCount val="42"/>
                <c:pt idx="0">
                  <c:v>ALBA</c:v>
                </c:pt>
                <c:pt idx="1">
                  <c:v>ARAD</c:v>
                </c:pt>
                <c:pt idx="2">
                  <c:v>ARGEȘ</c:v>
                </c:pt>
                <c:pt idx="3">
                  <c:v>BACĂU</c:v>
                </c:pt>
                <c:pt idx="4">
                  <c:v>BIHOR</c:v>
                </c:pt>
                <c:pt idx="5">
                  <c:v>BISTRIȚA-NĂSĂUD</c:v>
                </c:pt>
                <c:pt idx="6">
                  <c:v>BOTOȘANI</c:v>
                </c:pt>
                <c:pt idx="7">
                  <c:v>BRAȘOV</c:v>
                </c:pt>
                <c:pt idx="8">
                  <c:v>BRĂILA</c:v>
                </c:pt>
                <c:pt idx="9">
                  <c:v>BUZĂU</c:v>
                </c:pt>
                <c:pt idx="10">
                  <c:v>CARAȘ SEVERIN</c:v>
                </c:pt>
                <c:pt idx="11">
                  <c:v>CĂLĂRAȘI</c:v>
                </c:pt>
                <c:pt idx="12">
                  <c:v>CLUJ</c:v>
                </c:pt>
                <c:pt idx="13">
                  <c:v>CONSTANȚA</c:v>
                </c:pt>
                <c:pt idx="14">
                  <c:v>COVASNA</c:v>
                </c:pt>
                <c:pt idx="15">
                  <c:v>DÂMBOVIȚA</c:v>
                </c:pt>
                <c:pt idx="16">
                  <c:v>DOLJ</c:v>
                </c:pt>
                <c:pt idx="17">
                  <c:v>GALAȚI</c:v>
                </c:pt>
                <c:pt idx="18">
                  <c:v>GIURGIU</c:v>
                </c:pt>
                <c:pt idx="19">
                  <c:v>GORJ</c:v>
                </c:pt>
                <c:pt idx="20">
                  <c:v>HARGHITA</c:v>
                </c:pt>
                <c:pt idx="21">
                  <c:v>HUNEDOARA</c:v>
                </c:pt>
                <c:pt idx="22">
                  <c:v>IALOMIȚA</c:v>
                </c:pt>
                <c:pt idx="23">
                  <c:v>IAȘI</c:v>
                </c:pt>
                <c:pt idx="24">
                  <c:v>ILFOV</c:v>
                </c:pt>
                <c:pt idx="25">
                  <c:v>MARAMUREȘ</c:v>
                </c:pt>
                <c:pt idx="26">
                  <c:v>MEHEDINȚI</c:v>
                </c:pt>
                <c:pt idx="27">
                  <c:v>MUNICIPIUL BUCUREȘTI</c:v>
                </c:pt>
                <c:pt idx="28">
                  <c:v>MUREȘ</c:v>
                </c:pt>
                <c:pt idx="29">
                  <c:v>NEAMȚ</c:v>
                </c:pt>
                <c:pt idx="30">
                  <c:v>OLT</c:v>
                </c:pt>
                <c:pt idx="31">
                  <c:v>PRAHOVA</c:v>
                </c:pt>
                <c:pt idx="32">
                  <c:v>SATU MARE</c:v>
                </c:pt>
                <c:pt idx="33">
                  <c:v>SĂLAJ</c:v>
                </c:pt>
                <c:pt idx="34">
                  <c:v>SIBIU</c:v>
                </c:pt>
                <c:pt idx="35">
                  <c:v>SUCEAVA</c:v>
                </c:pt>
                <c:pt idx="36">
                  <c:v>TELEORMAN</c:v>
                </c:pt>
                <c:pt idx="37">
                  <c:v>TIMIŞ</c:v>
                </c:pt>
                <c:pt idx="38">
                  <c:v>TULCEA</c:v>
                </c:pt>
                <c:pt idx="39">
                  <c:v>VASLUI</c:v>
                </c:pt>
                <c:pt idx="40">
                  <c:v>VÂLCEA</c:v>
                </c:pt>
                <c:pt idx="41">
                  <c:v>VRANCEA</c:v>
                </c:pt>
              </c:strCache>
            </c:strRef>
          </c:cat>
          <c:val>
            <c:numRef>
              <c:f>Pivot!$C$26:$C$68</c:f>
              <c:numCache>
                <c:formatCode>_("lei"* #,##0_);_("lei"* \(#,##0\);_("lei"* "-"_);_(@_)</c:formatCode>
                <c:ptCount val="42"/>
                <c:pt idx="0">
                  <c:v>768855.95</c:v>
                </c:pt>
                <c:pt idx="1">
                  <c:v>792940.64000000013</c:v>
                </c:pt>
                <c:pt idx="2">
                  <c:v>1799406.69</c:v>
                </c:pt>
                <c:pt idx="3">
                  <c:v>910704.03599999985</c:v>
                </c:pt>
                <c:pt idx="4">
                  <c:v>1147733.23</c:v>
                </c:pt>
                <c:pt idx="5">
                  <c:v>553836.27000000014</c:v>
                </c:pt>
                <c:pt idx="6">
                  <c:v>695751.96</c:v>
                </c:pt>
                <c:pt idx="7">
                  <c:v>1303161.32</c:v>
                </c:pt>
                <c:pt idx="8">
                  <c:v>614707.1100000001</c:v>
                </c:pt>
                <c:pt idx="9">
                  <c:v>921831.52</c:v>
                </c:pt>
                <c:pt idx="10">
                  <c:v>620135.12000000011</c:v>
                </c:pt>
                <c:pt idx="11">
                  <c:v>826365.74</c:v>
                </c:pt>
                <c:pt idx="12">
                  <c:v>1480658.82</c:v>
                </c:pt>
                <c:pt idx="13">
                  <c:v>1439605.9599999997</c:v>
                </c:pt>
                <c:pt idx="14">
                  <c:v>253418.83999999994</c:v>
                </c:pt>
                <c:pt idx="15">
                  <c:v>1415178.3400000003</c:v>
                </c:pt>
                <c:pt idx="16">
                  <c:v>1136081.1569999997</c:v>
                </c:pt>
                <c:pt idx="17">
                  <c:v>1031476.0100000001</c:v>
                </c:pt>
                <c:pt idx="18">
                  <c:v>635453.49999999988</c:v>
                </c:pt>
                <c:pt idx="19">
                  <c:v>938182.06000000017</c:v>
                </c:pt>
                <c:pt idx="20">
                  <c:v>287131.77</c:v>
                </c:pt>
                <c:pt idx="21">
                  <c:v>818033.18</c:v>
                </c:pt>
                <c:pt idx="22">
                  <c:v>495173.05999999994</c:v>
                </c:pt>
                <c:pt idx="23">
                  <c:v>2052986.8699999999</c:v>
                </c:pt>
                <c:pt idx="24">
                  <c:v>1010579.1799999999</c:v>
                </c:pt>
                <c:pt idx="25">
                  <c:v>772685.52</c:v>
                </c:pt>
                <c:pt idx="26">
                  <c:v>737087.10999999987</c:v>
                </c:pt>
                <c:pt idx="27">
                  <c:v>2364907.2400000002</c:v>
                </c:pt>
                <c:pt idx="28">
                  <c:v>1238890.3999999999</c:v>
                </c:pt>
                <c:pt idx="29">
                  <c:v>1215392.8499999999</c:v>
                </c:pt>
                <c:pt idx="30">
                  <c:v>945627.55999999994</c:v>
                </c:pt>
                <c:pt idx="31">
                  <c:v>1769306.0699999998</c:v>
                </c:pt>
                <c:pt idx="32">
                  <c:v>593299.32000000007</c:v>
                </c:pt>
                <c:pt idx="33">
                  <c:v>468767.99</c:v>
                </c:pt>
                <c:pt idx="34">
                  <c:v>836240.69</c:v>
                </c:pt>
                <c:pt idx="35">
                  <c:v>1107770.4299999997</c:v>
                </c:pt>
                <c:pt idx="36">
                  <c:v>817297.8</c:v>
                </c:pt>
                <c:pt idx="37">
                  <c:v>1319967.1199999999</c:v>
                </c:pt>
                <c:pt idx="38">
                  <c:v>1049374.79</c:v>
                </c:pt>
                <c:pt idx="39">
                  <c:v>1082783.5800000003</c:v>
                </c:pt>
                <c:pt idx="40">
                  <c:v>977469.90999999992</c:v>
                </c:pt>
                <c:pt idx="41">
                  <c:v>667039.48999999987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9-4FCA-B1EB-C7CE81C1640F}"/>
            </c:ext>
          </c:extLst>
        </c:ser>
        <c:ser>
          <c:idx val="2"/>
          <c:order val="2"/>
          <c:tx>
            <c:strRef>
              <c:f>Pivot!$D$25</c:f>
              <c:strCache>
                <c:ptCount val="1"/>
                <c:pt idx="0">
                  <c:v> CHELTUIELI DE CAPITAL (ACTIVE NEFINANCIARE ) LEI 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Pivot!$A$26:$A$68</c:f>
              <c:strCache>
                <c:ptCount val="42"/>
                <c:pt idx="0">
                  <c:v>ALBA</c:v>
                </c:pt>
                <c:pt idx="1">
                  <c:v>ARAD</c:v>
                </c:pt>
                <c:pt idx="2">
                  <c:v>ARGEȘ</c:v>
                </c:pt>
                <c:pt idx="3">
                  <c:v>BACĂU</c:v>
                </c:pt>
                <c:pt idx="4">
                  <c:v>BIHOR</c:v>
                </c:pt>
                <c:pt idx="5">
                  <c:v>BISTRIȚA-NĂSĂUD</c:v>
                </c:pt>
                <c:pt idx="6">
                  <c:v>BOTOȘANI</c:v>
                </c:pt>
                <c:pt idx="7">
                  <c:v>BRAȘOV</c:v>
                </c:pt>
                <c:pt idx="8">
                  <c:v>BRĂILA</c:v>
                </c:pt>
                <c:pt idx="9">
                  <c:v>BUZĂU</c:v>
                </c:pt>
                <c:pt idx="10">
                  <c:v>CARAȘ SEVERIN</c:v>
                </c:pt>
                <c:pt idx="11">
                  <c:v>CĂLĂRAȘI</c:v>
                </c:pt>
                <c:pt idx="12">
                  <c:v>CLUJ</c:v>
                </c:pt>
                <c:pt idx="13">
                  <c:v>CONSTANȚA</c:v>
                </c:pt>
                <c:pt idx="14">
                  <c:v>COVASNA</c:v>
                </c:pt>
                <c:pt idx="15">
                  <c:v>DÂMBOVIȚA</c:v>
                </c:pt>
                <c:pt idx="16">
                  <c:v>DOLJ</c:v>
                </c:pt>
                <c:pt idx="17">
                  <c:v>GALAȚI</c:v>
                </c:pt>
                <c:pt idx="18">
                  <c:v>GIURGIU</c:v>
                </c:pt>
                <c:pt idx="19">
                  <c:v>GORJ</c:v>
                </c:pt>
                <c:pt idx="20">
                  <c:v>HARGHITA</c:v>
                </c:pt>
                <c:pt idx="21">
                  <c:v>HUNEDOARA</c:v>
                </c:pt>
                <c:pt idx="22">
                  <c:v>IALOMIȚA</c:v>
                </c:pt>
                <c:pt idx="23">
                  <c:v>IAȘI</c:v>
                </c:pt>
                <c:pt idx="24">
                  <c:v>ILFOV</c:v>
                </c:pt>
                <c:pt idx="25">
                  <c:v>MARAMUREȘ</c:v>
                </c:pt>
                <c:pt idx="26">
                  <c:v>MEHEDINȚI</c:v>
                </c:pt>
                <c:pt idx="27">
                  <c:v>MUNICIPIUL BUCUREȘTI</c:v>
                </c:pt>
                <c:pt idx="28">
                  <c:v>MUREȘ</c:v>
                </c:pt>
                <c:pt idx="29">
                  <c:v>NEAMȚ</c:v>
                </c:pt>
                <c:pt idx="30">
                  <c:v>OLT</c:v>
                </c:pt>
                <c:pt idx="31">
                  <c:v>PRAHOVA</c:v>
                </c:pt>
                <c:pt idx="32">
                  <c:v>SATU MARE</c:v>
                </c:pt>
                <c:pt idx="33">
                  <c:v>SĂLAJ</c:v>
                </c:pt>
                <c:pt idx="34">
                  <c:v>SIBIU</c:v>
                </c:pt>
                <c:pt idx="35">
                  <c:v>SUCEAVA</c:v>
                </c:pt>
                <c:pt idx="36">
                  <c:v>TELEORMAN</c:v>
                </c:pt>
                <c:pt idx="37">
                  <c:v>TIMIŞ</c:v>
                </c:pt>
                <c:pt idx="38">
                  <c:v>TULCEA</c:v>
                </c:pt>
                <c:pt idx="39">
                  <c:v>VASLUI</c:v>
                </c:pt>
                <c:pt idx="40">
                  <c:v>VÂLCEA</c:v>
                </c:pt>
                <c:pt idx="41">
                  <c:v>VRANCEA</c:v>
                </c:pt>
              </c:strCache>
            </c:strRef>
          </c:cat>
          <c:val>
            <c:numRef>
              <c:f>Pivot!$D$26:$D$68</c:f>
              <c:numCache>
                <c:formatCode>_("lei"* #,##0_);_("lei"* \(#,##0\);_("lei"* "-"_);_(@_)</c:formatCode>
                <c:ptCount val="42"/>
                <c:pt idx="0">
                  <c:v>5246</c:v>
                </c:pt>
                <c:pt idx="1">
                  <c:v>1979.56</c:v>
                </c:pt>
                <c:pt idx="2">
                  <c:v>37824.15</c:v>
                </c:pt>
                <c:pt idx="3">
                  <c:v>0</c:v>
                </c:pt>
                <c:pt idx="4">
                  <c:v>0</c:v>
                </c:pt>
                <c:pt idx="5">
                  <c:v>11031</c:v>
                </c:pt>
                <c:pt idx="6">
                  <c:v>10801</c:v>
                </c:pt>
                <c:pt idx="7">
                  <c:v>0</c:v>
                </c:pt>
                <c:pt idx="8">
                  <c:v>0</c:v>
                </c:pt>
                <c:pt idx="9">
                  <c:v>29714</c:v>
                </c:pt>
                <c:pt idx="10">
                  <c:v>35608</c:v>
                </c:pt>
                <c:pt idx="11">
                  <c:v>2805</c:v>
                </c:pt>
                <c:pt idx="12">
                  <c:v>8240</c:v>
                </c:pt>
                <c:pt idx="13">
                  <c:v>39922.94</c:v>
                </c:pt>
                <c:pt idx="14">
                  <c:v>0</c:v>
                </c:pt>
                <c:pt idx="15">
                  <c:v>0</c:v>
                </c:pt>
                <c:pt idx="16">
                  <c:v>18201</c:v>
                </c:pt>
                <c:pt idx="17">
                  <c:v>17588.2</c:v>
                </c:pt>
                <c:pt idx="18">
                  <c:v>25894.58</c:v>
                </c:pt>
                <c:pt idx="19">
                  <c:v>0</c:v>
                </c:pt>
                <c:pt idx="20">
                  <c:v>2991</c:v>
                </c:pt>
                <c:pt idx="21">
                  <c:v>3932.56</c:v>
                </c:pt>
                <c:pt idx="22">
                  <c:v>7984</c:v>
                </c:pt>
                <c:pt idx="23">
                  <c:v>2000</c:v>
                </c:pt>
                <c:pt idx="24">
                  <c:v>0</c:v>
                </c:pt>
                <c:pt idx="25">
                  <c:v>24337.8</c:v>
                </c:pt>
                <c:pt idx="26">
                  <c:v>44236.27</c:v>
                </c:pt>
                <c:pt idx="27">
                  <c:v>0</c:v>
                </c:pt>
                <c:pt idx="28">
                  <c:v>0</c:v>
                </c:pt>
                <c:pt idx="29">
                  <c:v>13666.45</c:v>
                </c:pt>
                <c:pt idx="30">
                  <c:v>16981.96</c:v>
                </c:pt>
                <c:pt idx="31">
                  <c:v>23108</c:v>
                </c:pt>
                <c:pt idx="32">
                  <c:v>5245</c:v>
                </c:pt>
                <c:pt idx="33">
                  <c:v>0</c:v>
                </c:pt>
                <c:pt idx="34">
                  <c:v>0</c:v>
                </c:pt>
                <c:pt idx="35">
                  <c:v>13561.77</c:v>
                </c:pt>
                <c:pt idx="36">
                  <c:v>0</c:v>
                </c:pt>
                <c:pt idx="37">
                  <c:v>4379.2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3248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39-4FCA-B1EB-C7CE81C16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33738592"/>
        <c:axId val="433732712"/>
      </c:barChart>
      <c:catAx>
        <c:axId val="43373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32712"/>
        <c:crosses val="autoZero"/>
        <c:auto val="1"/>
        <c:lblAlgn val="ctr"/>
        <c:lblOffset val="100"/>
        <c:noMultiLvlLbl val="0"/>
      </c:catAx>
      <c:valAx>
        <c:axId val="433732712"/>
        <c:scaling>
          <c:orientation val="minMax"/>
        </c:scaling>
        <c:delete val="0"/>
        <c:axPos val="l"/>
        <c:numFmt formatCode="_(&quot;lei&quot;* #,##0_);_(&quot;lei&quot;* \(#,##0\);_(&quot;lei&quot;* &quot;-&quot;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38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978933248613045"/>
          <c:y val="8.6171138142059796E-3"/>
          <c:w val="0.69494561125585419"/>
          <c:h val="8.162890467755427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 i="0" baseline="0">
                <a:solidFill>
                  <a:schemeClr val="tx1"/>
                </a:solidFill>
                <a:effectLst/>
              </a:rPr>
              <a:t>Nr. UAT / cost interval 0-2</a:t>
            </a:r>
            <a:r>
              <a:rPr lang="ro-RO" sz="2000" b="1" i="0" baseline="0">
                <a:solidFill>
                  <a:schemeClr val="tx1"/>
                </a:solidFill>
                <a:effectLst/>
              </a:rPr>
              <a:t>2</a:t>
            </a:r>
            <a:r>
              <a:rPr lang="en-US" sz="2000" b="1" i="0" baseline="0">
                <a:solidFill>
                  <a:schemeClr val="tx1"/>
                </a:solidFill>
                <a:effectLst/>
              </a:rPr>
              <a:t>,99 lei </a:t>
            </a:r>
            <a:endParaRPr lang="en-US" sz="1100" b="1">
              <a:solidFill>
                <a:schemeClr val="tx1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'FISA 2'!$C$1</c:f>
              <c:strCache>
                <c:ptCount val="1"/>
                <c:pt idx="0">
                  <c:v>Număr Uat-uri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'FISA 2'!$B$2:$B$24</c:f>
              <c:strCache>
                <c:ptCount val="23"/>
                <c:pt idx="0">
                  <c:v>0-0,99 lei</c:v>
                </c:pt>
                <c:pt idx="1">
                  <c:v>1-1,99 lei</c:v>
                </c:pt>
                <c:pt idx="2">
                  <c:v>2-2,99 lei</c:v>
                </c:pt>
                <c:pt idx="3">
                  <c:v>3-3,99 lei</c:v>
                </c:pt>
                <c:pt idx="4">
                  <c:v>4-4,99 lei</c:v>
                </c:pt>
                <c:pt idx="5">
                  <c:v>5-5,99 lei</c:v>
                </c:pt>
                <c:pt idx="6">
                  <c:v>6-6,99 lei</c:v>
                </c:pt>
                <c:pt idx="7">
                  <c:v>7-7,99 lei</c:v>
                </c:pt>
                <c:pt idx="8">
                  <c:v>8-8,99 lei</c:v>
                </c:pt>
                <c:pt idx="9">
                  <c:v>9-9,99 lei</c:v>
                </c:pt>
                <c:pt idx="10">
                  <c:v>10-10,99 lei</c:v>
                </c:pt>
                <c:pt idx="11">
                  <c:v>11-11,99 lei</c:v>
                </c:pt>
                <c:pt idx="12">
                  <c:v>12-12,99 lei</c:v>
                </c:pt>
                <c:pt idx="13">
                  <c:v>13-13,99 lei</c:v>
                </c:pt>
                <c:pt idx="14">
                  <c:v>14-14,99 lei</c:v>
                </c:pt>
                <c:pt idx="15">
                  <c:v>15-15,99 lei</c:v>
                </c:pt>
                <c:pt idx="16">
                  <c:v>16-16,99 lei</c:v>
                </c:pt>
                <c:pt idx="17">
                  <c:v>17-17,99 lei</c:v>
                </c:pt>
                <c:pt idx="18">
                  <c:v>18-18,99 lei</c:v>
                </c:pt>
                <c:pt idx="19">
                  <c:v>19-19,99 lei</c:v>
                </c:pt>
                <c:pt idx="20">
                  <c:v>20-20,99 lei</c:v>
                </c:pt>
                <c:pt idx="21">
                  <c:v>21-21,99 lei</c:v>
                </c:pt>
                <c:pt idx="22">
                  <c:v>22-22,99 lei</c:v>
                </c:pt>
              </c:strCache>
            </c:strRef>
          </c:cat>
          <c:val>
            <c:numRef>
              <c:f>'FISA 2'!$C$2:$C$24</c:f>
              <c:numCache>
                <c:formatCode>General</c:formatCode>
                <c:ptCount val="23"/>
                <c:pt idx="0">
                  <c:v>275</c:v>
                </c:pt>
                <c:pt idx="1">
                  <c:v>472</c:v>
                </c:pt>
                <c:pt idx="2">
                  <c:v>471</c:v>
                </c:pt>
                <c:pt idx="3">
                  <c:v>380</c:v>
                </c:pt>
                <c:pt idx="4">
                  <c:v>355</c:v>
                </c:pt>
                <c:pt idx="5">
                  <c:v>234</c:v>
                </c:pt>
                <c:pt idx="6">
                  <c:v>196</c:v>
                </c:pt>
                <c:pt idx="7">
                  <c:v>152</c:v>
                </c:pt>
                <c:pt idx="8">
                  <c:v>117</c:v>
                </c:pt>
                <c:pt idx="9">
                  <c:v>91</c:v>
                </c:pt>
                <c:pt idx="10">
                  <c:v>52</c:v>
                </c:pt>
                <c:pt idx="11">
                  <c:v>58</c:v>
                </c:pt>
                <c:pt idx="12">
                  <c:v>27</c:v>
                </c:pt>
                <c:pt idx="13">
                  <c:v>38</c:v>
                </c:pt>
                <c:pt idx="14">
                  <c:v>37</c:v>
                </c:pt>
                <c:pt idx="15">
                  <c:v>17</c:v>
                </c:pt>
                <c:pt idx="16">
                  <c:v>22</c:v>
                </c:pt>
                <c:pt idx="17">
                  <c:v>17</c:v>
                </c:pt>
                <c:pt idx="18">
                  <c:v>8</c:v>
                </c:pt>
                <c:pt idx="19">
                  <c:v>8</c:v>
                </c:pt>
                <c:pt idx="20">
                  <c:v>12</c:v>
                </c:pt>
                <c:pt idx="21">
                  <c:v>7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B-4819-840B-FEB58E89A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33734672"/>
        <c:axId val="433733888"/>
      </c:barChart>
      <c:catAx>
        <c:axId val="43373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33888"/>
        <c:crosses val="autoZero"/>
        <c:auto val="1"/>
        <c:lblAlgn val="ctr"/>
        <c:lblOffset val="100"/>
        <c:noMultiLvlLbl val="0"/>
      </c:catAx>
      <c:valAx>
        <c:axId val="43373388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34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o-RO"/>
              <a:t>TOTAL FONDURI BUGETARE UTILIZATE </a:t>
            </a:r>
            <a:endParaRPr lang="en-US"/>
          </a:p>
          <a:p>
            <a:pPr>
              <a:defRPr/>
            </a:pPr>
            <a:r>
              <a:rPr lang="en-US"/>
              <a:t> </a:t>
            </a:r>
            <a:r>
              <a:rPr lang="en-US" sz="1600" b="0" i="0" u="none" strike="noStrike" cap="none" baseline="0">
                <a:effectLst/>
              </a:rPr>
              <a:t>68.155.295</a:t>
            </a:r>
            <a:r>
              <a:rPr lang="en-US" sz="1600" b="0" i="0" u="none" strike="noStrike" cap="none" baseline="0"/>
              <a:t> </a:t>
            </a:r>
            <a:r>
              <a:rPr lang="en-US"/>
              <a:t>lei </a:t>
            </a:r>
          </a:p>
        </c:rich>
      </c:tx>
      <c:layout>
        <c:manualLayout>
          <c:xMode val="edge"/>
          <c:yMode val="edge"/>
          <c:x val="0.26703852568501096"/>
          <c:y val="3.92156499616910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lt1"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chemeClr val="accent1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translucentPowder">
              <a:contourClr>
                <a:schemeClr val="accent1">
                  <a:lumMod val="75000"/>
                </a:schemeClr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  <a:scene3d>
                <a:camera prst="orthographicFront"/>
                <a:lightRig rig="threePt" dir="t"/>
              </a:scene3d>
              <a:sp3d prstMaterial="translucentPowder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9D4-4856-BF3C-DE4D199EF7F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  <a:scene3d>
                <a:camera prst="orthographicFront"/>
                <a:lightRig rig="threePt" dir="t"/>
              </a:scene3d>
              <a:sp3d prstMaterial="translucentPowder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9D4-4856-BF3C-DE4D199EF7F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  <a:scene3d>
                <a:camera prst="orthographicFront"/>
                <a:lightRig rig="threePt" dir="t"/>
              </a:scene3d>
              <a:sp3d prstMaterial="translucentPowder">
                <a:contourClr>
                  <a:schemeClr val="accent1">
                    <a:lumMod val="7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9D4-4856-BF3C-DE4D199EF7F1}"/>
              </c:ext>
            </c:extLst>
          </c:dPt>
          <c:dLbls>
            <c:dLbl>
              <c:idx val="0"/>
              <c:layout>
                <c:manualLayout>
                  <c:x val="2.3258994088186383E-2"/>
                  <c:y val="-8.39993311801284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D4-4856-BF3C-DE4D199EF7F1}"/>
                </c:ext>
              </c:extLst>
            </c:dLbl>
            <c:dLbl>
              <c:idx val="1"/>
              <c:layout>
                <c:manualLayout>
                  <c:x val="2.1708394482307235E-2"/>
                  <c:y val="-6.04795184496925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D4-4856-BF3C-DE4D199EF7F1}"/>
                </c:ext>
              </c:extLst>
            </c:dLbl>
            <c:dLbl>
              <c:idx val="2"/>
              <c:layout>
                <c:manualLayout>
                  <c:x val="1.7056595664670014E-2"/>
                  <c:y val="-0.1411188763826157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D4-4856-BF3C-DE4D199EF7F1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'FISA 2'!$B$86:$B$88</c:f>
              <c:strCache>
                <c:ptCount val="3"/>
                <c:pt idx="0">
                  <c:v>CHELTUIELI DE PERSONAL LEI</c:v>
                </c:pt>
                <c:pt idx="1">
                  <c:v>CHELTUIELI MATERIALE (BUNURI ŞI SERVICII) LEI</c:v>
                </c:pt>
                <c:pt idx="2">
                  <c:v>CHELTUIELI DE CAPITAL (ACTIVE NEFINANCIARE ) LEI</c:v>
                </c:pt>
              </c:strCache>
            </c:strRef>
          </c:cat>
          <c:val>
            <c:numRef>
              <c:f>'FISA 2'!$C$86:$C$88</c:f>
              <c:numCache>
                <c:formatCode>#,##0</c:formatCode>
                <c:ptCount val="3"/>
                <c:pt idx="0">
                  <c:v>25979403.033999998</c:v>
                </c:pt>
                <c:pt idx="1">
                  <c:v>41913296.203000009</c:v>
                </c:pt>
                <c:pt idx="2">
                  <c:v>410527.44000000006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9D4-4856-BF3C-DE4D199EF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3738984"/>
        <c:axId val="433735064"/>
        <c:axId val="483711528"/>
      </c:bar3DChart>
      <c:catAx>
        <c:axId val="433738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35064"/>
        <c:crosses val="autoZero"/>
        <c:auto val="1"/>
        <c:lblAlgn val="ctr"/>
        <c:lblOffset val="100"/>
        <c:noMultiLvlLbl val="0"/>
      </c:catAx>
      <c:valAx>
        <c:axId val="43373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38984"/>
        <c:crosses val="autoZero"/>
        <c:crossBetween val="between"/>
      </c:valAx>
      <c:serAx>
        <c:axId val="483711528"/>
        <c:scaling>
          <c:orientation val="minMax"/>
        </c:scaling>
        <c:delete val="1"/>
        <c:axPos val="b"/>
        <c:majorTickMark val="none"/>
        <c:minorTickMark val="none"/>
        <c:tickLblPos val="nextTo"/>
        <c:crossAx val="433735064"/>
        <c:crosses val="autoZero"/>
      </c:ser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2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>
            <a:lumMod val="75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>
            <a:lumMod val="75000"/>
          </a:schemeClr>
        </a:solidFill>
      </a:ln>
      <a:scene3d>
        <a:camera prst="orthographicFront"/>
        <a:lightRig rig="threePt" dir="t"/>
      </a:scene3d>
      <a:sp3d prstMaterial="translucentPowder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  <a:ln>
        <a:solidFill>
          <a:schemeClr val="phClr">
            <a:lumMod val="7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lt1"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0" kern="1200" cap="none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2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>
            <a:lumMod val="75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>
            <a:lumMod val="75000"/>
          </a:schemeClr>
        </a:solidFill>
      </a:ln>
      <a:scene3d>
        <a:camera prst="orthographicFront"/>
        <a:lightRig rig="threePt" dir="t"/>
      </a:scene3d>
      <a:sp3d prstMaterial="translucentPowder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  <a:ln>
        <a:solidFill>
          <a:schemeClr val="phClr">
            <a:lumMod val="7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lt1"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0" kern="1200" cap="none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chart" Target="../charts/chart2.xml"/><Relationship Id="rId3" Type="http://schemas.openxmlformats.org/officeDocument/2006/relationships/image" Target="../media/image3.svg"/><Relationship Id="rId7" Type="http://schemas.openxmlformats.org/officeDocument/2006/relationships/image" Target="../media/image7.svg"/><Relationship Id="rId12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svg"/><Relationship Id="rId5" Type="http://schemas.openxmlformats.org/officeDocument/2006/relationships/image" Target="../media/image5.svg"/><Relationship Id="rId15" Type="http://schemas.openxmlformats.org/officeDocument/2006/relationships/chart" Target="../charts/chart4.xml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svg"/><Relationship Id="rId1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3.svg"/><Relationship Id="rId7" Type="http://schemas.openxmlformats.org/officeDocument/2006/relationships/image" Target="../media/image7.svg"/><Relationship Id="rId2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svg"/><Relationship Id="rId5" Type="http://schemas.openxmlformats.org/officeDocument/2006/relationships/image" Target="../media/image14.sv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sv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23</xdr:col>
      <xdr:colOff>59120</xdr:colOff>
      <xdr:row>1</xdr:row>
      <xdr:rowOff>636</xdr:rowOff>
    </xdr:to>
    <xdr:grpSp>
      <xdr:nvGrpSpPr>
        <xdr:cNvPr id="68" name="Group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pSpPr/>
      </xdr:nvGrpSpPr>
      <xdr:grpSpPr>
        <a:xfrm>
          <a:off x="0" y="0"/>
          <a:ext cx="13927520" cy="4058286"/>
          <a:chOff x="0" y="0"/>
          <a:chExt cx="13534571" cy="4042833"/>
        </a:xfrm>
      </xdr:grpSpPr>
      <xdr:pic>
        <xdr:nvPicPr>
          <xdr:cNvPr id="25" name="Picture 24" descr="Abstract art of gradient color of blue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3534571" cy="4042833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noFill/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  <xdr:pic>
        <xdr:nvPicPr>
          <xdr:cNvPr id="13" name="Graphic 12" descr="Daily calendar with solid fill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102654" y="1732773"/>
            <a:ext cx="648073" cy="610343"/>
          </a:xfrm>
          <a:prstGeom prst="rect">
            <a:avLst/>
          </a:prstGeom>
        </xdr:spPr>
      </xdr:pic>
      <xdr:pic>
        <xdr:nvPicPr>
          <xdr:cNvPr id="24" name="Graphic 23" descr="Marketing outline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004402" y="1518560"/>
            <a:ext cx="1397202" cy="1313219"/>
          </a:xfrm>
          <a:prstGeom prst="rect">
            <a:avLst/>
          </a:prstGeom>
        </xdr:spPr>
      </xdr:pic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 txBox="1"/>
        </xdr:nvSpPr>
        <xdr:spPr>
          <a:xfrm>
            <a:off x="42332" y="26683"/>
            <a:ext cx="13197417" cy="7798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CHELTUIELI EFECTUATE PENTRU</a:t>
            </a:r>
            <a:r>
              <a:rPr lang="ro-RO" sz="2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 ALEGEREA AUTORITĂȚILOR ADMINISTRAȚIEI PUBLICE LOCALE</a:t>
            </a:r>
            <a:r>
              <a:rPr lang="en-US" sz="2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 </a:t>
            </a:r>
            <a:r>
              <a:rPr lang="ro-RO" sz="2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DIN ANUL </a:t>
            </a:r>
            <a:r>
              <a:rPr lang="en-US" sz="2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2020*</a:t>
            </a:r>
          </a:p>
          <a:p>
            <a:pPr algn="r"/>
            <a:r>
              <a:rPr lang="en-US" sz="1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*</a:t>
            </a:r>
            <a:r>
              <a:rPr lang="ro-RO" sz="1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datele centralizate au fost introduse așa cum au fost transmise de unitățile adminstrativ</a:t>
            </a:r>
            <a:r>
              <a:rPr lang="en-US" sz="1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-</a:t>
            </a:r>
            <a:r>
              <a:rPr lang="ro-RO" sz="12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teritoriale la nivel de primării (nu sunt incluse cheltuielile efectuate de către consiliile județene)</a:t>
            </a: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 txBox="1"/>
        </xdr:nvSpPr>
        <xdr:spPr>
          <a:xfrm>
            <a:off x="886058" y="1850855"/>
            <a:ext cx="1809232" cy="3844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000" b="0">
                <a:solidFill>
                  <a:schemeClr val="tx1"/>
                </a:solidFill>
                <a:latin typeface="Amasis MT Pro Black" panose="02040A04050005020304" pitchFamily="18" charset="-18"/>
              </a:rPr>
              <a:t>27.09.2020</a:t>
            </a:r>
            <a:endParaRPr lang="ro-RO" sz="2000" b="0">
              <a:solidFill>
                <a:schemeClr val="tx1"/>
              </a:solidFill>
              <a:latin typeface="Amasis MT Pro Black" panose="02040A04050005020304" pitchFamily="18" charset="-18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 txBox="1"/>
        </xdr:nvSpPr>
        <xdr:spPr>
          <a:xfrm>
            <a:off x="2627594" y="770291"/>
            <a:ext cx="2123411" cy="103607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>
              <a:lnSpc>
                <a:spcPts val="2400"/>
              </a:lnSpc>
              <a:spcBef>
                <a:spcPts val="0"/>
              </a:spcBef>
            </a:pPr>
            <a:r>
              <a:rPr lang="ro-RO" sz="1800" b="0" i="0" u="none" strike="noStrike">
                <a:solidFill>
                  <a:schemeClr val="dk1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TOTAL FONDURI BUGETARE UTILIZATE </a:t>
            </a:r>
            <a:endParaRPr lang="ro-RO" sz="1800"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 txBox="1"/>
        </xdr:nvSpPr>
        <xdr:spPr>
          <a:xfrm>
            <a:off x="2414323" y="1858377"/>
            <a:ext cx="2493647" cy="18968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>
              <a:lnSpc>
                <a:spcPct val="150000"/>
              </a:lnSpc>
              <a:spcBef>
                <a:spcPts val="0"/>
              </a:spcBef>
            </a:pPr>
            <a:r>
              <a:rPr lang="ro-RO" sz="1800" b="0" i="0" u="none" strike="noStrike">
                <a:solidFill>
                  <a:schemeClr val="dk1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DIN CARE:</a:t>
            </a:r>
          </a:p>
          <a:p>
            <a:pPr algn="ctr">
              <a:lnSpc>
                <a:spcPct val="150000"/>
              </a:lnSpc>
              <a:spcBef>
                <a:spcPts val="0"/>
              </a:spcBef>
            </a:pPr>
            <a:r>
              <a:rPr lang="ro-RO" sz="1800" b="0" i="0" u="none" strike="noStrike">
                <a:solidFill>
                  <a:schemeClr val="dk1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PERSONAL</a:t>
            </a:r>
          </a:p>
          <a:p>
            <a:pPr algn="ctr">
              <a:lnSpc>
                <a:spcPct val="150000"/>
              </a:lnSpc>
              <a:spcBef>
                <a:spcPts val="0"/>
              </a:spcBef>
            </a:pPr>
            <a:r>
              <a:rPr lang="ro-RO" sz="1800" b="0" i="0" u="none" strike="noStrike">
                <a:ln>
                  <a:noFill/>
                </a:ln>
                <a:solidFill>
                  <a:schemeClr val="dk1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BUNURI ȘI SERVICII</a:t>
            </a:r>
          </a:p>
          <a:p>
            <a:pPr algn="ctr">
              <a:lnSpc>
                <a:spcPct val="150000"/>
              </a:lnSpc>
              <a:spcBef>
                <a:spcPts val="0"/>
              </a:spcBef>
            </a:pPr>
            <a:r>
              <a:rPr lang="ro-RO" sz="1800" b="0" i="0" u="none" strike="noStrike">
                <a:ln>
                  <a:noFill/>
                </a:ln>
                <a:solidFill>
                  <a:schemeClr val="dk1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ACTIVE N</a:t>
            </a:r>
            <a:r>
              <a:rPr lang="ro-RO" sz="1800" b="0" i="0" u="none" strike="noStrike">
                <a:solidFill>
                  <a:schemeClr val="dk1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rPr>
              <a:t>EFINANCIARE</a:t>
            </a:r>
          </a:p>
        </xdr:txBody>
      </xdr:sp>
      <xdr:pic>
        <xdr:nvPicPr>
          <xdr:cNvPr id="16" name="Graphic 15" descr="Money outline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>
            <a:off x="5240613" y="1469215"/>
            <a:ext cx="955056" cy="900935"/>
          </a:xfrm>
          <a:prstGeom prst="rect">
            <a:avLst/>
          </a:prstGeom>
        </xdr:spPr>
      </xdr:pic>
      <xdr:sp macro="" textlink="Pivot!B10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/>
        </xdr:nvSpPr>
        <xdr:spPr>
          <a:xfrm>
            <a:off x="4092588" y="827323"/>
            <a:ext cx="2426444" cy="5507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fld id="{2BC60BB1-410E-4B1E-A52E-EB6898BED1E2}" type="TxLink">
              <a:rPr lang="en-US" sz="2000" b="0" i="0" u="none" strike="noStrike"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Calibri"/>
                <a:cs typeface="Calibri"/>
              </a:rPr>
              <a:pPr algn="r"/>
              <a:t> 68.303.227 lei </a:t>
            </a:fld>
            <a:endParaRPr lang="ro-RO" sz="2000"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Pivot!B7">
        <xdr:nvSpPr>
          <xdr:cNvPr id="36" name="TextBox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 txBox="1"/>
        </xdr:nvSpPr>
        <xdr:spPr>
          <a:xfrm>
            <a:off x="4100615" y="2305579"/>
            <a:ext cx="2426444" cy="5507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fld id="{C991FA19-1EAE-4FED-8BD2-012CFEE5C7A5}" type="TxLink">
              <a:rPr lang="en-US" sz="2000" b="0" i="0" u="none" strike="noStrike"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Calibri"/>
                <a:cs typeface="Calibri"/>
              </a:rPr>
              <a:pPr algn="r"/>
              <a:t>25.979.403 lei</a:t>
            </a:fld>
            <a:endParaRPr lang="ro-RO" sz="2000"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Pivot!B8">
        <xdr:nvSpPr>
          <xdr:cNvPr id="37" name="TextBox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 txBox="1"/>
        </xdr:nvSpPr>
        <xdr:spPr>
          <a:xfrm>
            <a:off x="4100615" y="2759909"/>
            <a:ext cx="2426444" cy="5507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fld id="{97C5A225-5CB4-4942-A1FD-942E5F72D84E}" type="TxLink">
              <a:rPr lang="en-US" sz="2000" b="0" i="0" u="none" strike="noStrike"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Calibri"/>
                <a:cs typeface="Calibri"/>
              </a:rPr>
              <a:pPr algn="r"/>
              <a:t> 41.913.296 lei </a:t>
            </a:fld>
            <a:endParaRPr lang="ro-RO" sz="2000"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Pivot!B9">
        <xdr:nvSpPr>
          <xdr:cNvPr id="38" name="TextBox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 txBox="1"/>
        </xdr:nvSpPr>
        <xdr:spPr>
          <a:xfrm>
            <a:off x="4100615" y="3151533"/>
            <a:ext cx="2426444" cy="5507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fld id="{D65FB251-4738-4116-A056-8A1119F08F7D}" type="TxLink">
              <a:rPr lang="en-US" sz="2000" b="0" i="0" u="none" strike="noStrike"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Calibri"/>
                <a:cs typeface="Calibri"/>
              </a:rPr>
              <a:pPr algn="r"/>
              <a:t> 410.527 lei </a:t>
            </a:fld>
            <a:endParaRPr lang="ro-RO" sz="4000"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pic>
        <xdr:nvPicPr>
          <xdr:cNvPr id="41" name="Graphic 40" descr="Group of people with solid fill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>
            <a:off x="7742460" y="1644355"/>
            <a:ext cx="1252422" cy="1183287"/>
          </a:xfrm>
          <a:prstGeom prst="rect">
            <a:avLst/>
          </a:prstGeom>
        </xdr:spPr>
      </xdr:pic>
      <xdr:cxnSp macro="">
        <xdr:nvCxnSpPr>
          <xdr:cNvPr id="43" name="Straight Connector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CxnSpPr/>
        </xdr:nvCxnSpPr>
        <xdr:spPr>
          <a:xfrm flipH="1">
            <a:off x="7004678" y="1016357"/>
            <a:ext cx="1" cy="2588910"/>
          </a:xfrm>
          <a:prstGeom prst="line">
            <a:avLst/>
          </a:prstGeom>
          <a:ln w="76200"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Pivot!B14">
        <xdr:nvSpPr>
          <xdr:cNvPr id="45" name="TextBox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 txBox="1"/>
        </xdr:nvSpPr>
        <xdr:spPr>
          <a:xfrm>
            <a:off x="10003678" y="1000890"/>
            <a:ext cx="1256570" cy="5507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fld id="{1E8D0B19-501F-4346-BD3D-9AD225CC3AF7}" type="TxLink">
              <a:rPr lang="en-US" sz="2000" b="0" i="0" u="none" strike="noStrike"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Calibri"/>
                <a:cs typeface="Calibri"/>
              </a:rPr>
              <a:pPr algn="r"/>
              <a:t> 3,7297 lei </a:t>
            </a:fld>
            <a:endParaRPr lang="ro-RO" sz="4000"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Pivot!B15">
        <xdr:nvSpPr>
          <xdr:cNvPr id="46" name="TextBox 4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 txBox="1"/>
        </xdr:nvSpPr>
        <xdr:spPr>
          <a:xfrm>
            <a:off x="9895428" y="2931265"/>
            <a:ext cx="1318916" cy="5507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fld id="{4E9A38B8-F1A1-4150-89D5-18DBD6FD18E7}" type="TxLink">
              <a:rPr lang="en-US" sz="2000" b="0" i="0" u="none" strike="noStrike"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Calibri"/>
                <a:cs typeface="Calibri"/>
              </a:rPr>
              <a:pPr algn="r"/>
              <a:t> 8,0943 lei </a:t>
            </a:fld>
            <a:endParaRPr lang="ro-RO" sz="2000"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 txBox="1"/>
        </xdr:nvSpPr>
        <xdr:spPr>
          <a:xfrm>
            <a:off x="7128474" y="909698"/>
            <a:ext cx="2751490" cy="775456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o-RO" sz="1800" b="0" i="0" u="none" strike="noStrike">
                <a:solidFill>
                  <a:schemeClr val="tx1"/>
                </a:solidFill>
                <a:effectLst>
                  <a:innerShdw blurRad="63500" dist="50800" dir="16200000">
                    <a:prstClr val="black">
                      <a:alpha val="50000"/>
                    </a:prstClr>
                  </a:innerShdw>
                </a:effectLst>
                <a:latin typeface="+mn-lt"/>
                <a:ea typeface="+mn-ea"/>
                <a:cs typeface="+mn-cs"/>
              </a:rPr>
              <a:t>COST PE ALEGĂTOR ÎNSCRIS ÎN LISTA ELECTORALĂ</a:t>
            </a:r>
            <a:endParaRPr lang="ro-RO" sz="1800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</a:endParaRP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 txBox="1"/>
        </xdr:nvSpPr>
        <xdr:spPr>
          <a:xfrm>
            <a:off x="7142120" y="2882870"/>
            <a:ext cx="2561374" cy="753800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r>
              <a:rPr lang="ro-RO" sz="1800" b="0" i="0" u="none" strike="noStrike">
                <a:solidFill>
                  <a:schemeClr val="tx1"/>
                </a:solidFill>
                <a:effectLst>
                  <a:innerShdw blurRad="63500" dist="50800" dir="16200000">
                    <a:prstClr val="black">
                      <a:alpha val="50000"/>
                    </a:prstClr>
                  </a:innerShdw>
                </a:effectLst>
                <a:latin typeface="+mn-lt"/>
                <a:ea typeface="+mn-ea"/>
                <a:cs typeface="+mn-cs"/>
              </a:rPr>
              <a:t>COST PE ALEGĂTOR PREZENT LA VOT</a:t>
            </a:r>
            <a:endParaRPr lang="ro-RO" sz="1800"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</a:endParaRPr>
          </a:p>
        </xdr:txBody>
      </xdr:sp>
      <xdr:cxnSp macro="">
        <xdr:nvCxnSpPr>
          <xdr:cNvPr id="53" name="Straight Connector 5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CxnSpPr/>
        </xdr:nvCxnSpPr>
        <xdr:spPr>
          <a:xfrm flipV="1">
            <a:off x="2591679" y="1879386"/>
            <a:ext cx="2198914" cy="95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pic>
        <xdr:nvPicPr>
          <xdr:cNvPr id="59" name="Graphic 58" descr="Euro with solid fill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11931525" y="1654346"/>
            <a:ext cx="928555" cy="922718"/>
          </a:xfrm>
          <a:prstGeom prst="rect">
            <a:avLst/>
          </a:prstGeom>
        </xdr:spPr>
      </xdr:pic>
      <xdr:sp macro="" textlink="Pivot!B20">
        <xdr:nvSpPr>
          <xdr:cNvPr id="60" name="TextBox 5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 txBox="1"/>
        </xdr:nvSpPr>
        <xdr:spPr>
          <a:xfrm>
            <a:off x="11542148" y="1000901"/>
            <a:ext cx="1339207" cy="5507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fld id="{A0B7215F-377E-43D4-90B7-5BDD2E3CD9A9}" type="TxLink">
              <a:rPr lang="en-US" sz="2000" b="0" i="0" u="none" strike="noStrike"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Calibri"/>
                <a:cs typeface="Calibri"/>
              </a:rPr>
              <a:pPr algn="r"/>
              <a:t> 0,7706 € </a:t>
            </a:fld>
            <a:endParaRPr lang="ro-RO" sz="4000"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Pivot!B21">
        <xdr:nvSpPr>
          <xdr:cNvPr id="61" name="TextBox 6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 txBox="1"/>
        </xdr:nvSpPr>
        <xdr:spPr>
          <a:xfrm>
            <a:off x="11602418" y="2929578"/>
            <a:ext cx="1308042" cy="5507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fld id="{C4280300-543C-4BD6-8D8C-5B5DA1B5F234}" type="TxLink">
              <a:rPr lang="en-US" sz="2000" b="0" i="0" u="none" strike="noStrike"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Calibri"/>
                <a:cs typeface="Calibri"/>
              </a:rPr>
              <a:pPr algn="r"/>
              <a:t> 1,6723 € </a:t>
            </a:fld>
            <a:endParaRPr lang="ro-RO" sz="4000"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Pivot!B19">
        <xdr:nvSpPr>
          <xdr:cNvPr id="62" name="TextBox 6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 txBox="1"/>
        </xdr:nvSpPr>
        <xdr:spPr>
          <a:xfrm>
            <a:off x="4092588" y="1166642"/>
            <a:ext cx="2426444" cy="5507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r"/>
            <a:fld id="{AEB8666E-0226-4287-9192-DBF716CC993A}" type="TxLink">
              <a:rPr lang="en-US" sz="1800" b="0" i="0" u="none" strike="noStrike"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Calibri"/>
                <a:cs typeface="Calibri"/>
              </a:rPr>
              <a:pPr algn="r"/>
              <a:t> 14.111.945 € </a:t>
            </a:fld>
            <a:endParaRPr lang="ro-RO" sz="3600"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</a:endParaRPr>
          </a:p>
        </xdr:txBody>
      </xdr:sp>
      <xdr:sp macro="" textlink="">
        <xdr:nvSpPr>
          <xdr:cNvPr id="65" name="TextBox 6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 txBox="1"/>
        </xdr:nvSpPr>
        <xdr:spPr>
          <a:xfrm>
            <a:off x="10244403" y="3743739"/>
            <a:ext cx="3235597" cy="2733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1100" b="0" i="0" u="none" strike="noStrike"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cs typeface="Calibri"/>
              </a:rPr>
              <a:t>CURS VALUTAR BNR 22</a:t>
            </a:r>
            <a:r>
              <a:rPr lang="ro-RO" sz="1100" b="0" i="0" u="none" strike="noStrike"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cs typeface="Calibri"/>
              </a:rPr>
              <a:t>.</a:t>
            </a:r>
            <a:r>
              <a:rPr lang="en-US" sz="1100" b="0" i="0" u="none" strike="noStrike"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cs typeface="Calibri"/>
              </a:rPr>
              <a:t>07</a:t>
            </a:r>
            <a:r>
              <a:rPr lang="ro-RO" sz="1100" b="0" i="0" u="none" strike="noStrike"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cs typeface="Calibri"/>
              </a:rPr>
              <a:t>.</a:t>
            </a:r>
            <a:r>
              <a:rPr lang="en-US" sz="1100" b="0" i="0" u="none" strike="noStrike"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cs typeface="Calibri"/>
              </a:rPr>
              <a:t>2020</a:t>
            </a:r>
            <a:r>
              <a:rPr lang="ro-RO" sz="1100" b="0" i="0" u="none" strike="noStrike"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latin typeface="+mn-lt"/>
                <a:cs typeface="Calibri"/>
              </a:rPr>
              <a:t> - 1 Euro = 4,8401 LEI</a:t>
            </a:r>
            <a:endParaRPr lang="en-US" sz="1100" b="0" i="0" u="none" strike="noStrike">
              <a:solidFill>
                <a:sysClr val="windowText" lastClr="000000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latin typeface="+mn-lt"/>
              <a:cs typeface="Calibri"/>
            </a:endParaRPr>
          </a:p>
        </xdr:txBody>
      </xdr:sp>
    </xdr:grpSp>
    <xdr:clientData/>
  </xdr:twoCellAnchor>
  <xdr:twoCellAnchor>
    <xdr:from>
      <xdr:col>22</xdr:col>
      <xdr:colOff>554181</xdr:colOff>
      <xdr:row>0</xdr:row>
      <xdr:rowOff>0</xdr:rowOff>
    </xdr:from>
    <xdr:to>
      <xdr:col>36</xdr:col>
      <xdr:colOff>581396</xdr:colOff>
      <xdr:row>1</xdr:row>
      <xdr:rowOff>81642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0</xdr:row>
      <xdr:rowOff>4040414</xdr:rowOff>
    </xdr:from>
    <xdr:to>
      <xdr:col>46</xdr:col>
      <xdr:colOff>27214</xdr:colOff>
      <xdr:row>46</xdr:row>
      <xdr:rowOff>168408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37</xdr:col>
      <xdr:colOff>17317</xdr:colOff>
      <xdr:row>0</xdr:row>
      <xdr:rowOff>69272</xdr:rowOff>
    </xdr:from>
    <xdr:to>
      <xdr:col>45</xdr:col>
      <xdr:colOff>606135</xdr:colOff>
      <xdr:row>0</xdr:row>
      <xdr:rowOff>4000500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41</xdr:col>
      <xdr:colOff>242455</xdr:colOff>
      <xdr:row>80</xdr:row>
      <xdr:rowOff>121227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190499</xdr:rowOff>
    </xdr:from>
    <xdr:to>
      <xdr:col>13</xdr:col>
      <xdr:colOff>884464</xdr:colOff>
      <xdr:row>8</xdr:row>
      <xdr:rowOff>4871356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86B9801-5C95-49A4-82A6-60707B5BB965}"/>
            </a:ext>
          </a:extLst>
        </xdr:cNvPr>
        <xdr:cNvGrpSpPr/>
      </xdr:nvGrpSpPr>
      <xdr:grpSpPr>
        <a:xfrm>
          <a:off x="0" y="4503963"/>
          <a:ext cx="14654893" cy="4871357"/>
          <a:chOff x="0" y="0"/>
          <a:chExt cx="13534571" cy="4042833"/>
        </a:xfrm>
      </xdr:grpSpPr>
      <xdr:pic>
        <xdr:nvPicPr>
          <xdr:cNvPr id="3" name="Picture 2" descr="Abstract art of gradient color of blue">
            <a:extLst>
              <a:ext uri="{FF2B5EF4-FFF2-40B4-BE49-F238E27FC236}">
                <a16:creationId xmlns:a16="http://schemas.microsoft.com/office/drawing/2014/main" id="{D15EDCF6-8E9C-4A7D-87CB-037FFEF273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3534571" cy="4042833"/>
          </a:xfrm>
          <a:prstGeom prst="rect">
            <a:avLst/>
          </a:prstGeom>
          <a:solidFill>
            <a:srgbClr val="FFFFFF">
              <a:shade val="85000"/>
            </a:srgbClr>
          </a:solidFill>
          <a:ln w="88900" cap="sq">
            <a:noFill/>
            <a:miter lim="800000"/>
          </a:ln>
          <a:effectLst>
            <a:outerShdw blurRad="55000" dist="18000" dir="5400000" algn="tl" rotWithShape="0">
              <a:srgbClr val="000000">
                <a:alpha val="40000"/>
              </a:srgbClr>
            </a:outerShdw>
          </a:effectLst>
          <a:scene3d>
            <a:camera prst="orthographicFront"/>
            <a:lightRig rig="twoPt" dir="t">
              <a:rot lat="0" lon="0" rev="7200000"/>
            </a:lightRig>
          </a:scene3d>
          <a:sp3d>
            <a:bevelT w="25400" h="19050"/>
            <a:contourClr>
              <a:srgbClr val="FFFFFF"/>
            </a:contourClr>
          </a:sp3d>
        </xdr:spPr>
      </xdr:pic>
      <xdr:pic>
        <xdr:nvPicPr>
          <xdr:cNvPr id="4" name="Graphic 3" descr="Daily calendar with solid fill">
            <a:extLst>
              <a:ext uri="{FF2B5EF4-FFF2-40B4-BE49-F238E27FC236}">
                <a16:creationId xmlns:a16="http://schemas.microsoft.com/office/drawing/2014/main" id="{BF67EDC6-BAE7-4122-AAEF-86A04022496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102654" y="1732773"/>
            <a:ext cx="648073" cy="610343"/>
          </a:xfrm>
          <a:prstGeom prst="rect">
            <a:avLst/>
          </a:prstGeom>
        </xdr:spPr>
      </xdr:pic>
      <xdr:pic>
        <xdr:nvPicPr>
          <xdr:cNvPr id="5" name="Graphic 4" descr="Marketing outline">
            <a:extLst>
              <a:ext uri="{FF2B5EF4-FFF2-40B4-BE49-F238E27FC236}">
                <a16:creationId xmlns:a16="http://schemas.microsoft.com/office/drawing/2014/main" id="{4311C695-A5F8-4DEB-A4CC-A64FFF9F37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004402" y="1518560"/>
            <a:ext cx="1397202" cy="1313219"/>
          </a:xfrm>
          <a:prstGeom prst="rect">
            <a:avLst/>
          </a:prstGeom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D62F3ED0-B088-458D-AD48-6CBD678186FA}"/>
              </a:ext>
            </a:extLst>
          </xdr:cNvPr>
          <xdr:cNvSpPr txBox="1"/>
        </xdr:nvSpPr>
        <xdr:spPr>
          <a:xfrm>
            <a:off x="42332" y="26683"/>
            <a:ext cx="13197417" cy="779859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200" b="0" i="0" u="none" strike="noStrike" kern="0" cap="none" spc="0" normalizeH="0" baseline="0" noProof="0">
                <a:ln w="0"/>
                <a:solidFill>
                  <a:sysClr val="windowText" lastClr="000000"/>
                </a:solidFill>
                <a:effectLst>
                  <a:outerShdw blurRad="38100" dist="19050" dir="2700000" algn="tl" rotWithShape="0">
                    <a:sysClr val="windowText" lastClr="000000">
                      <a:alpha val="40000"/>
                    </a:sys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CHELTUIELI EFECTUATE PENTRU</a:t>
            </a:r>
            <a:r>
              <a:rPr kumimoji="0" lang="ro-RO" sz="2200" b="0" i="0" u="none" strike="noStrike" kern="0" cap="none" spc="0" normalizeH="0" baseline="0" noProof="0">
                <a:ln w="0"/>
                <a:solidFill>
                  <a:sysClr val="windowText" lastClr="000000"/>
                </a:solidFill>
                <a:effectLst>
                  <a:outerShdw blurRad="38100" dist="19050" dir="2700000" algn="tl" rotWithShape="0">
                    <a:sysClr val="windowText" lastClr="000000">
                      <a:alpha val="40000"/>
                    </a:sys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 ALEGEREA AUTORITĂȚILOR ADMINISTRAȚIEI PUBLICE LOCALE</a:t>
            </a:r>
            <a:r>
              <a:rPr kumimoji="0" lang="en-US" sz="2200" b="0" i="0" u="none" strike="noStrike" kern="0" cap="none" spc="0" normalizeH="0" baseline="0" noProof="0">
                <a:ln w="0"/>
                <a:solidFill>
                  <a:sysClr val="windowText" lastClr="000000"/>
                </a:solidFill>
                <a:effectLst>
                  <a:outerShdw blurRad="38100" dist="19050" dir="2700000" algn="tl" rotWithShape="0">
                    <a:sysClr val="windowText" lastClr="000000">
                      <a:alpha val="40000"/>
                    </a:sys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 </a:t>
            </a:r>
            <a:r>
              <a:rPr kumimoji="0" lang="ro-RO" sz="2200" b="0" i="0" u="none" strike="noStrike" kern="0" cap="none" spc="0" normalizeH="0" baseline="0" noProof="0">
                <a:ln w="0"/>
                <a:solidFill>
                  <a:sysClr val="windowText" lastClr="000000"/>
                </a:solidFill>
                <a:effectLst>
                  <a:outerShdw blurRad="38100" dist="19050" dir="2700000" algn="tl" rotWithShape="0">
                    <a:sysClr val="windowText" lastClr="000000">
                      <a:alpha val="40000"/>
                    </a:sys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DIN ANUL </a:t>
            </a:r>
            <a:r>
              <a:rPr kumimoji="0" lang="en-US" sz="2200" b="0" i="0" u="none" strike="noStrike" kern="0" cap="none" spc="0" normalizeH="0" baseline="0" noProof="0">
                <a:ln w="0"/>
                <a:solidFill>
                  <a:sysClr val="windowText" lastClr="000000"/>
                </a:solidFill>
                <a:effectLst>
                  <a:outerShdw blurRad="38100" dist="19050" dir="2700000" algn="tl" rotWithShape="0">
                    <a:sysClr val="windowText" lastClr="000000">
                      <a:alpha val="40000"/>
                    </a:sys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2020*</a:t>
            </a:r>
          </a:p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200" b="0" i="0" u="none" strike="noStrike" kern="0" cap="none" spc="0" normalizeH="0" baseline="0" noProof="0">
                <a:ln w="0"/>
                <a:solidFill>
                  <a:sysClr val="windowText" lastClr="000000"/>
                </a:solidFill>
                <a:effectLst>
                  <a:outerShdw blurRad="38100" dist="19050" dir="2700000" algn="tl" rotWithShape="0">
                    <a:sysClr val="windowText" lastClr="000000">
                      <a:alpha val="40000"/>
                    </a:sys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*</a:t>
            </a:r>
            <a:r>
              <a:rPr kumimoji="0" lang="ro-RO" sz="1200" b="0" i="0" u="none" strike="noStrike" kern="0" cap="none" spc="0" normalizeH="0" baseline="0" noProof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ysClr val="windowText" lastClr="000000">
                      <a:alpha val="40000"/>
                    </a:sys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datele centralizate au fost introduse așa cum au fost transmise de </a:t>
            </a:r>
            <a:r>
              <a:rPr kumimoji="0" lang="en-US" sz="1200" b="0" i="0" u="none" strike="noStrike" kern="0" cap="none" spc="0" normalizeH="0" baseline="0" noProof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ysClr val="windowText" lastClr="000000">
                      <a:alpha val="40000"/>
                    </a:sys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autorit</a:t>
            </a:r>
            <a:r>
              <a:rPr kumimoji="0" lang="ro-RO" sz="1200" b="0" i="0" u="none" strike="noStrike" kern="0" cap="none" spc="0" normalizeH="0" baseline="0" noProof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ysClr val="windowText" lastClr="000000">
                      <a:alpha val="40000"/>
                    </a:sys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ățile administrației publice centrale și unitățile adminstrativ</a:t>
            </a:r>
            <a:r>
              <a:rPr kumimoji="0" lang="en-US" sz="1200" b="0" i="0" u="none" strike="noStrike" kern="0" cap="none" spc="0" normalizeH="0" baseline="0" noProof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ysClr val="windowText" lastClr="000000">
                      <a:alpha val="40000"/>
                    </a:sys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-</a:t>
            </a:r>
            <a:r>
              <a:rPr kumimoji="0" lang="ro-RO" sz="1200" b="0" i="0" u="none" strike="noStrike" kern="0" cap="none" spc="0" normalizeH="0" baseline="0" noProof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ysClr val="windowText" lastClr="000000">
                      <a:alpha val="40000"/>
                    </a:sys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teritoriale (</a:t>
            </a:r>
            <a:r>
              <a:rPr lang="ro-RO" sz="1100" b="0"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  <a:ea typeface="+mn-ea"/>
                <a:cs typeface="+mn-cs"/>
              </a:rPr>
              <a:t>la nivel de primării și consilii județene</a:t>
            </a:r>
            <a:r>
              <a:rPr kumimoji="0" lang="ro-RO" sz="1200" b="0" i="0" u="none" strike="noStrike" kern="0" cap="none" spc="0" normalizeH="0" baseline="0" noProof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ysClr val="windowText" lastClr="000000">
                      <a:alpha val="40000"/>
                    </a:sys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)</a:t>
            </a: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3F256A99-F1F6-4238-8AC7-FC82E21853D4}"/>
              </a:ext>
            </a:extLst>
          </xdr:cNvPr>
          <xdr:cNvSpPr txBox="1"/>
        </xdr:nvSpPr>
        <xdr:spPr>
          <a:xfrm>
            <a:off x="886058" y="1850855"/>
            <a:ext cx="1809232" cy="384491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0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masis MT Pro Black" panose="02040A04050005020304" pitchFamily="18" charset="-18"/>
                <a:ea typeface="+mn-ea"/>
                <a:cs typeface="+mn-cs"/>
              </a:rPr>
              <a:t>27.09.2020</a:t>
            </a:r>
            <a:endParaRPr kumimoji="0" lang="ro-RO" sz="2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masis MT Pro Black" panose="02040A04050005020304" pitchFamily="18" charset="-18"/>
              <a:ea typeface="+mn-ea"/>
              <a:cs typeface="+mn-cs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AAD9323B-E898-4223-AC3A-9C4BEE102D48}"/>
              </a:ext>
            </a:extLst>
          </xdr:cNvPr>
          <xdr:cNvSpPr txBox="1"/>
        </xdr:nvSpPr>
        <xdr:spPr>
          <a:xfrm>
            <a:off x="2627594" y="770291"/>
            <a:ext cx="2123411" cy="1036079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ts val="24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o-RO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TOTAL FONDURI BUGETARE UTILIZATE 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37832BBA-852F-41B9-9E10-393DA77E5D90}"/>
              </a:ext>
            </a:extLst>
          </xdr:cNvPr>
          <xdr:cNvSpPr txBox="1"/>
        </xdr:nvSpPr>
        <xdr:spPr>
          <a:xfrm>
            <a:off x="2414323" y="1858377"/>
            <a:ext cx="2493647" cy="1896825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ctr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o-RO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DIN CARE:</a:t>
            </a:r>
          </a:p>
          <a:p>
            <a:pPr marL="0" marR="0" lvl="0" indent="0" algn="ctr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o-RO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PERSONAL</a:t>
            </a:r>
          </a:p>
          <a:p>
            <a:pPr marL="0" marR="0" lvl="0" indent="0" algn="ctr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o-RO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BUNURI ȘI SERVICII</a:t>
            </a:r>
          </a:p>
          <a:p>
            <a:pPr marL="0" marR="0" lvl="0" indent="0" algn="ctr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o-RO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ACTIVE NEFINANCIARE</a:t>
            </a:r>
          </a:p>
        </xdr:txBody>
      </xdr:sp>
      <xdr:pic>
        <xdr:nvPicPr>
          <xdr:cNvPr id="10" name="Graphic 9" descr="Money outline">
            <a:extLst>
              <a:ext uri="{FF2B5EF4-FFF2-40B4-BE49-F238E27FC236}">
                <a16:creationId xmlns:a16="http://schemas.microsoft.com/office/drawing/2014/main" id="{1F13B4E2-87BA-492E-AE88-B95DF1DDAB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>
            <a:off x="5240613" y="1469215"/>
            <a:ext cx="955056" cy="900935"/>
          </a:xfrm>
          <a:prstGeom prst="rect">
            <a:avLst/>
          </a:prstGeom>
        </xdr:spPr>
      </xdr:pic>
      <xdr:sp macro="" textlink="'FISA 2 - CH Centru+Locale 2020'!M7">
        <xdr:nvSpPr>
          <xdr:cNvPr id="11" name="TextBox 10">
            <a:extLst>
              <a:ext uri="{FF2B5EF4-FFF2-40B4-BE49-F238E27FC236}">
                <a16:creationId xmlns:a16="http://schemas.microsoft.com/office/drawing/2014/main" id="{BDE9C73E-4C69-4526-8F91-AFC781C63A02}"/>
              </a:ext>
            </a:extLst>
          </xdr:cNvPr>
          <xdr:cNvSpPr txBox="1"/>
        </xdr:nvSpPr>
        <xdr:spPr>
          <a:xfrm>
            <a:off x="4183853" y="827323"/>
            <a:ext cx="2426444" cy="55073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2FF03F53-EDD7-4E72-A34A-1967D1E2693E}" type="TxLink">
              <a:rPr kumimoji="0" lang="en-US" sz="1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/>
                <a:ea typeface="+mn-ea"/>
                <a:cs typeface="Calibri"/>
              </a:rPr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751.620.176 lei</a:t>
            </a:fld>
            <a:endParaRPr kumimoji="0" lang="en-US" sz="3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Calibri"/>
            </a:endParaRPr>
          </a:p>
        </xdr:txBody>
      </xdr:sp>
      <xdr:sp macro="" textlink="'FISA 2 - CH Centru+Locale 2020'!N7">
        <xdr:nvSpPr>
          <xdr:cNvPr id="12" name="TextBox 11">
            <a:extLst>
              <a:ext uri="{FF2B5EF4-FFF2-40B4-BE49-F238E27FC236}">
                <a16:creationId xmlns:a16="http://schemas.microsoft.com/office/drawing/2014/main" id="{5BFA1974-4419-45B8-8B9C-90972F11614D}"/>
              </a:ext>
            </a:extLst>
          </xdr:cNvPr>
          <xdr:cNvSpPr txBox="1"/>
        </xdr:nvSpPr>
        <xdr:spPr>
          <a:xfrm>
            <a:off x="4183853" y="2305579"/>
            <a:ext cx="2426444" cy="55073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484D5D6F-DBC4-4493-8EA0-95D7811D017C}" type="TxLink">
              <a:rPr kumimoji="0" lang="en-US" sz="1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/>
                <a:ea typeface="+mn-ea"/>
                <a:cs typeface="Calibri"/>
              </a:rPr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473.920.523 lei</a:t>
            </a:fld>
            <a:endParaRPr kumimoji="0" lang="en-US" sz="3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"/>
              <a:ea typeface="+mn-ea"/>
              <a:cs typeface="Calibri"/>
            </a:endParaRPr>
          </a:p>
        </xdr:txBody>
      </xdr:sp>
      <xdr:sp macro="" textlink="'FISA 2 - CH Centru+Locale 2020'!O7">
        <xdr:nvSpPr>
          <xdr:cNvPr id="13" name="TextBox 12">
            <a:extLst>
              <a:ext uri="{FF2B5EF4-FFF2-40B4-BE49-F238E27FC236}">
                <a16:creationId xmlns:a16="http://schemas.microsoft.com/office/drawing/2014/main" id="{FCF12E00-17AD-4B48-A242-A3CC7A61C129}"/>
              </a:ext>
            </a:extLst>
          </xdr:cNvPr>
          <xdr:cNvSpPr txBox="1"/>
        </xdr:nvSpPr>
        <xdr:spPr>
          <a:xfrm>
            <a:off x="4183853" y="2759909"/>
            <a:ext cx="2426444" cy="55073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BCE8CCE1-3419-437E-85E2-202EA9B89DD6}" type="TxLink">
              <a:rPr kumimoji="0" lang="en-US" sz="1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/>
                <a:ea typeface="+mn-ea"/>
                <a:cs typeface="Calibri"/>
              </a:rPr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232.836.125 lei</a:t>
            </a:fld>
            <a:endParaRPr kumimoji="0" lang="en-US" sz="3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"/>
              <a:ea typeface="+mn-ea"/>
              <a:cs typeface="Calibri"/>
            </a:endParaRPr>
          </a:p>
        </xdr:txBody>
      </xdr:sp>
      <xdr:sp macro="" textlink="'FISA 2 - CH Centru+Locale 2020'!P7">
        <xdr:nvSpPr>
          <xdr:cNvPr id="14" name="TextBox 13">
            <a:extLst>
              <a:ext uri="{FF2B5EF4-FFF2-40B4-BE49-F238E27FC236}">
                <a16:creationId xmlns:a16="http://schemas.microsoft.com/office/drawing/2014/main" id="{C4981DDF-0F4D-47E4-8572-1382048A76A5}"/>
              </a:ext>
            </a:extLst>
          </xdr:cNvPr>
          <xdr:cNvSpPr txBox="1"/>
        </xdr:nvSpPr>
        <xdr:spPr>
          <a:xfrm>
            <a:off x="4183853" y="3151533"/>
            <a:ext cx="2426444" cy="55073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8D7CC531-F34A-4139-93B4-D296170F527F}" type="TxLink">
              <a:rPr kumimoji="0" lang="en-US" sz="1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/>
                <a:ea typeface="+mn-ea"/>
                <a:cs typeface="Calibri"/>
              </a:rPr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44.863.527 lei</a:t>
            </a:fld>
            <a:endParaRPr kumimoji="0" lang="en-US" sz="3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"/>
              <a:ea typeface="+mn-ea"/>
              <a:cs typeface="Calibri"/>
            </a:endParaRPr>
          </a:p>
        </xdr:txBody>
      </xdr:sp>
      <xdr:pic>
        <xdr:nvPicPr>
          <xdr:cNvPr id="15" name="Graphic 14" descr="Group of people with solid fill">
            <a:extLst>
              <a:ext uri="{FF2B5EF4-FFF2-40B4-BE49-F238E27FC236}">
                <a16:creationId xmlns:a16="http://schemas.microsoft.com/office/drawing/2014/main" id="{0B41BBC9-5639-403F-8260-4E2B7F1387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9"/>
              </a:ext>
            </a:extLst>
          </a:blip>
          <a:stretch>
            <a:fillRect/>
          </a:stretch>
        </xdr:blipFill>
        <xdr:spPr>
          <a:xfrm>
            <a:off x="7742460" y="1644355"/>
            <a:ext cx="1252422" cy="1183287"/>
          </a:xfrm>
          <a:prstGeom prst="rect">
            <a:avLst/>
          </a:prstGeom>
        </xdr:spPr>
      </xdr:pic>
      <xdr:cxnSp macro="">
        <xdr:nvCxnSpPr>
          <xdr:cNvPr id="16" name="Straight Connector 15">
            <a:extLst>
              <a:ext uri="{FF2B5EF4-FFF2-40B4-BE49-F238E27FC236}">
                <a16:creationId xmlns:a16="http://schemas.microsoft.com/office/drawing/2014/main" id="{FD41CC27-305F-42DE-93AE-1007AA5E744D}"/>
              </a:ext>
            </a:extLst>
          </xdr:cNvPr>
          <xdr:cNvCxnSpPr/>
        </xdr:nvCxnSpPr>
        <xdr:spPr>
          <a:xfrm flipH="1">
            <a:off x="7004678" y="1016357"/>
            <a:ext cx="1" cy="2588910"/>
          </a:xfrm>
          <a:prstGeom prst="line">
            <a:avLst/>
          </a:prstGeom>
          <a:noFill/>
          <a:ln w="76200" cap="flat" cmpd="sng" algn="ctr">
            <a:solidFill>
              <a:sysClr val="windowText" lastClr="000000"/>
            </a:solidFill>
            <a:prstDash val="solid"/>
            <a:miter lim="800000"/>
          </a:ln>
          <a:effectLst/>
        </xdr:spPr>
      </xdr:cxnSp>
      <xdr:sp macro="" textlink="'FISA 2 - CH Centru+Locale 2020'!Q7">
        <xdr:nvSpPr>
          <xdr:cNvPr id="17" name="TextBox 16">
            <a:extLst>
              <a:ext uri="{FF2B5EF4-FFF2-40B4-BE49-F238E27FC236}">
                <a16:creationId xmlns:a16="http://schemas.microsoft.com/office/drawing/2014/main" id="{2BBB5565-61D6-43E5-AA02-CBB3F2228401}"/>
              </a:ext>
            </a:extLst>
          </xdr:cNvPr>
          <xdr:cNvSpPr txBox="1"/>
        </xdr:nvSpPr>
        <xdr:spPr>
          <a:xfrm>
            <a:off x="9894160" y="1000890"/>
            <a:ext cx="1413550" cy="55073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66CB9E9F-40B9-4552-87B3-A8CE6C47CF3A}" type="TxLink">
              <a:rPr kumimoji="0" lang="en-US" sz="20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/>
                <a:ea typeface="+mn-ea"/>
                <a:cs typeface="Calibri"/>
              </a:rPr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 41,0418 lei </a:t>
            </a:fld>
            <a:endParaRPr kumimoji="0" lang="en-US" sz="4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"/>
              <a:ea typeface="+mn-ea"/>
              <a:cs typeface="Calibri"/>
            </a:endParaRPr>
          </a:p>
        </xdr:txBody>
      </xdr:sp>
      <xdr:sp macro="" textlink="'FISA 2 - CH Centru+Locale 2020'!R7">
        <xdr:nvSpPr>
          <xdr:cNvPr id="18" name="TextBox 17">
            <a:extLst>
              <a:ext uri="{FF2B5EF4-FFF2-40B4-BE49-F238E27FC236}">
                <a16:creationId xmlns:a16="http://schemas.microsoft.com/office/drawing/2014/main" id="{A04383D4-DF5D-4354-AE48-366C783223B8}"/>
              </a:ext>
            </a:extLst>
          </xdr:cNvPr>
          <xdr:cNvSpPr txBox="1"/>
        </xdr:nvSpPr>
        <xdr:spPr>
          <a:xfrm>
            <a:off x="9895428" y="2931265"/>
            <a:ext cx="1318916" cy="55073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E0871DD2-DAEC-45EE-B073-467C834184CE}" type="TxLink">
              <a:rPr kumimoji="0" lang="en-US" sz="20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/>
                <a:ea typeface="+mn-ea"/>
                <a:cs typeface="Calibri"/>
              </a:rPr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 89,0709 lei </a:t>
            </a:fld>
            <a:endParaRPr kumimoji="0" lang="en-US" sz="4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"/>
              <a:ea typeface="+mn-ea"/>
              <a:cs typeface="Calibri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80592295-0B16-4ADF-B71E-A1E1FAD5F37A}"/>
              </a:ext>
            </a:extLst>
          </xdr:cNvPr>
          <xdr:cNvSpPr txBox="1"/>
        </xdr:nvSpPr>
        <xdr:spPr>
          <a:xfrm>
            <a:off x="7128474" y="909698"/>
            <a:ext cx="2751490" cy="775456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o-RO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>
                  <a:innerShdw blurRad="63500" dist="50800" dir="16200000">
                    <a:prstClr val="black">
                      <a:alpha val="50000"/>
                    </a:prstClr>
                  </a:inn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COST PE ALEGĂTOR ÎNSCRIS ÎN LISTA ELECTORALĂ</a:t>
            </a: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1B2FA-309A-40E3-9CF0-32E6F84623FA}"/>
              </a:ext>
            </a:extLst>
          </xdr:cNvPr>
          <xdr:cNvSpPr txBox="1"/>
        </xdr:nvSpPr>
        <xdr:spPr>
          <a:xfrm>
            <a:off x="7142120" y="2882870"/>
            <a:ext cx="2561374" cy="75380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squar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o-RO" sz="1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>
                  <a:innerShdw blurRad="63500" dist="50800" dir="16200000">
                    <a:prstClr val="black">
                      <a:alpha val="50000"/>
                    </a:prstClr>
                  </a:innerShdw>
                </a:effectLst>
                <a:uLnTx/>
                <a:uFillTx/>
                <a:latin typeface="Calibri" panose="020F0502020204030204"/>
                <a:ea typeface="+mn-ea"/>
                <a:cs typeface="+mn-cs"/>
              </a:rPr>
              <a:t>COST PE ALEGĂTOR PREZENT LA VOT</a:t>
            </a:r>
          </a:p>
        </xdr:txBody>
      </xdr:sp>
      <xdr:cxnSp macro="">
        <xdr:nvCxnSpPr>
          <xdr:cNvPr id="21" name="Straight Connector 20">
            <a:extLst>
              <a:ext uri="{FF2B5EF4-FFF2-40B4-BE49-F238E27FC236}">
                <a16:creationId xmlns:a16="http://schemas.microsoft.com/office/drawing/2014/main" id="{67F615F4-3D1D-4C18-A05A-3531CACB856F}"/>
              </a:ext>
            </a:extLst>
          </xdr:cNvPr>
          <xdr:cNvCxnSpPr/>
        </xdr:nvCxnSpPr>
        <xdr:spPr>
          <a:xfrm flipV="1">
            <a:off x="2607849" y="1927610"/>
            <a:ext cx="2198914" cy="9525"/>
          </a:xfrm>
          <a:prstGeom prst="line">
            <a:avLst/>
          </a:prstGeom>
          <a:noFill/>
          <a:ln w="6350" cap="flat" cmpd="sng" algn="ctr">
            <a:solidFill>
              <a:sysClr val="windowText" lastClr="000000"/>
            </a:solidFill>
            <a:prstDash val="solid"/>
            <a:miter lim="800000"/>
          </a:ln>
          <a:effectLst/>
        </xdr:spPr>
      </xdr:cxnSp>
      <xdr:pic>
        <xdr:nvPicPr>
          <xdr:cNvPr id="22" name="Graphic 21" descr="Euro with solid fill">
            <a:extLst>
              <a:ext uri="{FF2B5EF4-FFF2-40B4-BE49-F238E27FC236}">
                <a16:creationId xmlns:a16="http://schemas.microsoft.com/office/drawing/2014/main" id="{9A1734EE-4BCE-4554-ADF3-078921C938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11931525" y="1654346"/>
            <a:ext cx="928555" cy="922718"/>
          </a:xfrm>
          <a:prstGeom prst="rect">
            <a:avLst/>
          </a:prstGeom>
        </xdr:spPr>
      </xdr:pic>
      <xdr:sp macro="" textlink="'FISA 2 - CH Centru+Locale 2020'!W7">
        <xdr:nvSpPr>
          <xdr:cNvPr id="23" name="TextBox 22">
            <a:extLst>
              <a:ext uri="{FF2B5EF4-FFF2-40B4-BE49-F238E27FC236}">
                <a16:creationId xmlns:a16="http://schemas.microsoft.com/office/drawing/2014/main" id="{3D6CD90F-E90E-4C6B-9967-A2314DFA4410}"/>
              </a:ext>
            </a:extLst>
          </xdr:cNvPr>
          <xdr:cNvSpPr txBox="1"/>
        </xdr:nvSpPr>
        <xdr:spPr>
          <a:xfrm>
            <a:off x="11542148" y="1000901"/>
            <a:ext cx="1339207" cy="55073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53DEF2BC-197A-40B2-B156-1E0DE117FB6E}" type="TxLink">
              <a:rPr kumimoji="0" lang="en-US" sz="20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/>
                <a:ea typeface="+mn-ea"/>
                <a:cs typeface="Calibri"/>
              </a:rPr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 8,4795 € </a:t>
            </a:fld>
            <a:endParaRPr kumimoji="0" lang="en-US" sz="4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"/>
              <a:ea typeface="+mn-ea"/>
              <a:cs typeface="Calibri"/>
            </a:endParaRPr>
          </a:p>
        </xdr:txBody>
      </xdr:sp>
      <xdr:sp macro="" textlink="'FISA 2 - CH Centru+Locale 2020'!X7">
        <xdr:nvSpPr>
          <xdr:cNvPr id="24" name="TextBox 23">
            <a:extLst>
              <a:ext uri="{FF2B5EF4-FFF2-40B4-BE49-F238E27FC236}">
                <a16:creationId xmlns:a16="http://schemas.microsoft.com/office/drawing/2014/main" id="{182FAA48-53C8-4F9C-AA24-B90B8004FC6F}"/>
              </a:ext>
            </a:extLst>
          </xdr:cNvPr>
          <xdr:cNvSpPr txBox="1"/>
        </xdr:nvSpPr>
        <xdr:spPr>
          <a:xfrm>
            <a:off x="11602418" y="2929578"/>
            <a:ext cx="1308042" cy="55073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698C22BB-E40C-4EA5-B24D-5DEABF5A8734}" type="TxLink">
              <a:rPr kumimoji="0" lang="en-US" sz="20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/>
                <a:ea typeface="+mn-ea"/>
                <a:cs typeface="Calibri"/>
              </a:rPr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 18,4027 € </a:t>
            </a:fld>
            <a:endParaRPr kumimoji="0" lang="en-US" sz="4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"/>
              <a:ea typeface="+mn-ea"/>
              <a:cs typeface="Calibri"/>
            </a:endParaRPr>
          </a:p>
        </xdr:txBody>
      </xdr:sp>
      <xdr:sp macro="" textlink="'FISA 2 - CH Centru+Locale 2020'!S7">
        <xdr:nvSpPr>
          <xdr:cNvPr id="25" name="TextBox 24">
            <a:extLst>
              <a:ext uri="{FF2B5EF4-FFF2-40B4-BE49-F238E27FC236}">
                <a16:creationId xmlns:a16="http://schemas.microsoft.com/office/drawing/2014/main" id="{69D0DC56-DE44-4457-B64A-84C2F9E88031}"/>
              </a:ext>
            </a:extLst>
          </xdr:cNvPr>
          <xdr:cNvSpPr txBox="1"/>
        </xdr:nvSpPr>
        <xdr:spPr>
          <a:xfrm>
            <a:off x="4183853" y="1166642"/>
            <a:ext cx="2426444" cy="550730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62C28F62-141A-4495-BF53-77EB0CDE1137}" type="TxLink">
              <a:rPr kumimoji="0" lang="en-US" sz="1800" b="0" i="0" u="none" strike="noStrike" kern="0" cap="none" spc="0" normalizeH="0" baseline="0" noProof="0">
                <a:ln>
                  <a:noFill/>
                </a:ln>
                <a:solidFill>
                  <a:srgbClr val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/>
                <a:ea typeface="+mn-ea"/>
                <a:cs typeface="Calibri"/>
              </a:rPr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 155.290.216 € </a:t>
            </a:fld>
            <a:endParaRPr kumimoji="0" lang="en-US" sz="1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"/>
              <a:ea typeface="+mn-ea"/>
              <a:cs typeface="Calibri"/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61B85CD8-CDE0-4AC7-8424-05E742F44D30}"/>
              </a:ext>
            </a:extLst>
          </xdr:cNvPr>
          <xdr:cNvSpPr txBox="1"/>
        </xdr:nvSpPr>
        <xdr:spPr>
          <a:xfrm>
            <a:off x="10244403" y="3743739"/>
            <a:ext cx="3235597" cy="273326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 panose="020F0502020204030204"/>
                <a:ea typeface="+mn-ea"/>
                <a:cs typeface="Calibri"/>
              </a:rPr>
              <a:t>CURS VALUTAR BNR 22</a:t>
            </a:r>
            <a:r>
              <a:rPr kumimoji="0" lang="ro-RO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 panose="020F0502020204030204"/>
                <a:ea typeface="+mn-ea"/>
                <a:cs typeface="Calibri"/>
              </a:rPr>
              <a:t>.</a:t>
            </a:r>
            <a:r>
              <a:rPr kumimoji="0" lang="en-US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 panose="020F0502020204030204"/>
                <a:ea typeface="+mn-ea"/>
                <a:cs typeface="Calibri"/>
              </a:rPr>
              <a:t>07</a:t>
            </a:r>
            <a:r>
              <a:rPr kumimoji="0" lang="ro-RO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 panose="020F0502020204030204"/>
                <a:ea typeface="+mn-ea"/>
                <a:cs typeface="Calibri"/>
              </a:rPr>
              <a:t>.</a:t>
            </a:r>
            <a:r>
              <a:rPr kumimoji="0" lang="en-US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 panose="020F0502020204030204"/>
                <a:ea typeface="+mn-ea"/>
                <a:cs typeface="Calibri"/>
              </a:rPr>
              <a:t>2020</a:t>
            </a:r>
            <a:r>
              <a:rPr kumimoji="0" lang="ro-RO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>
                  <a:outerShdw blurRad="63500" sx="102000" sy="102000" algn="ctr" rotWithShape="0">
                    <a:prstClr val="black">
                      <a:alpha val="40000"/>
                    </a:prstClr>
                  </a:outerShdw>
                </a:effectLst>
                <a:uLnTx/>
                <a:uFillTx/>
                <a:latin typeface="Calibri" panose="020F0502020204030204"/>
                <a:ea typeface="+mn-ea"/>
                <a:cs typeface="Calibri"/>
              </a:rPr>
              <a:t> - 1 Euro = 4,8401 LEI</a:t>
            </a: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>
                <a:outerShdw blurRad="63500" sx="102000" sy="102000" algn="c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Calibri" panose="020F0502020204030204"/>
              <a:ea typeface="+mn-ea"/>
              <a:cs typeface="Calibri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519545</xdr:colOff>
      <xdr:row>1</xdr:row>
      <xdr:rowOff>34636</xdr:rowOff>
    </xdr:from>
    <xdr:to>
      <xdr:col>42</xdr:col>
      <xdr:colOff>294408</xdr:colOff>
      <xdr:row>46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9718040-79FA-4A67-B97B-036B2665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121227</xdr:colOff>
      <xdr:row>0</xdr:row>
      <xdr:rowOff>121226</xdr:rowOff>
    </xdr:from>
    <xdr:to>
      <xdr:col>46</xdr:col>
      <xdr:colOff>71438</xdr:colOff>
      <xdr:row>14</xdr:row>
      <xdr:rowOff>142875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585107</xdr:colOff>
      <xdr:row>0</xdr:row>
      <xdr:rowOff>204106</xdr:rowOff>
    </xdr:from>
    <xdr:to>
      <xdr:col>36</xdr:col>
      <xdr:colOff>598714</xdr:colOff>
      <xdr:row>40</xdr:row>
      <xdr:rowOff>13606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692726</xdr:colOff>
      <xdr:row>41</xdr:row>
      <xdr:rowOff>86590</xdr:rowOff>
    </xdr:from>
    <xdr:to>
      <xdr:col>37</xdr:col>
      <xdr:colOff>0</xdr:colOff>
      <xdr:row>73</xdr:row>
      <xdr:rowOff>119061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85</xdr:row>
      <xdr:rowOff>0</xdr:rowOff>
    </xdr:from>
    <xdr:to>
      <xdr:col>13</xdr:col>
      <xdr:colOff>346263</xdr:colOff>
      <xdr:row>103</xdr:row>
      <xdr:rowOff>137880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15586</xdr:colOff>
      <xdr:row>2</xdr:row>
      <xdr:rowOff>36800</xdr:rowOff>
    </xdr:from>
    <xdr:to>
      <xdr:col>35</xdr:col>
      <xdr:colOff>119063</xdr:colOff>
      <xdr:row>46</xdr:row>
      <xdr:rowOff>-1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CF36D3-8094-4421-A29D-6731F4BF95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us Ionescu" refreshedDate="44651.531371643519" createdVersion="7" refreshedVersion="7" minRefreshableVersion="3" recordCount="3186" xr:uid="{00000000-000A-0000-FFFF-FFFF06000000}">
  <cacheSource type="worksheet">
    <worksheetSource name="Data"/>
  </cacheSource>
  <cacheFields count="32">
    <cacheField name="Nr. Crt. " numFmtId="0">
      <sharedItems containsSemiMixedTypes="0" containsString="0" containsNumber="1" containsInteger="1" minValue="1" maxValue="3186"/>
    </cacheField>
    <cacheField name="JUDEȚUL" numFmtId="0">
      <sharedItems count="43">
        <s v="ALBA"/>
        <s v="ARAD"/>
        <s v="ARGEȘ"/>
        <s v="BACĂU"/>
        <s v="BIHOR"/>
        <s v="BISTRIȚA-NĂSĂUD"/>
        <s v="BOTOȘANI"/>
        <s v="BRAȘOV"/>
        <s v="BRĂILA"/>
        <s v="BUZĂU"/>
        <s v="CARAȘ SEVERIN"/>
        <s v="CĂLĂRAȘI"/>
        <s v="CLUJ"/>
        <s v="CONSTANȚA"/>
        <s v="COVASNA"/>
        <s v="DÂMBOVIȚA"/>
        <s v="DOLJ"/>
        <s v="GALAȚI"/>
        <s v="GIURGIU"/>
        <s v="GORJ"/>
        <s v="HARGHITA"/>
        <s v="HUNEDOARA"/>
        <s v="IALOMIȚA"/>
        <s v="IAȘI"/>
        <s v="MEHEDINȚI"/>
        <s v="OLT"/>
        <s v="VÂLCEA"/>
        <s v="VRANCEA"/>
        <s v="TULCEA"/>
        <s v="PRAHOVA"/>
        <s v="TELEORMAN"/>
        <s v="MUREȘ"/>
        <s v="VASLUI"/>
        <s v="SUCEAVA"/>
        <s v="NEAMȚ"/>
        <s v="SIBIU"/>
        <s v="TIMIŞ"/>
        <s v="SĂLAJ"/>
        <s v="MARAMUREȘ"/>
        <s v="ILFOV"/>
        <s v="MUNICIPIUL BUCUREȘTI"/>
        <s v="SATU MARE"/>
        <s v="IF" u="1"/>
      </sharedItems>
    </cacheField>
    <cacheField name="CIRCUMSCRIPŢIE ELECTORALĂ" numFmtId="4">
      <sharedItems longText="1"/>
    </cacheField>
    <cacheField name="DATA ORGANIZĂRII ALEGERILOR " numFmtId="14">
      <sharedItems containsDate="1" containsMixedTypes="1" minDate="2020-09-27T00:00:00" maxDate="2020-09-28T00:00:00"/>
    </cacheField>
    <cacheField name="TUR ALEGERI I" numFmtId="0">
      <sharedItems containsSemiMixedTypes="0" containsString="0" containsNumber="1" containsInteger="1" minValue="1" maxValue="1"/>
    </cacheField>
    <cacheField name="TUR ALEGERI II" numFmtId="0">
      <sharedItems containsBlank="1"/>
    </cacheField>
    <cacheField name="ALEGERI PENTRU CONSILIUL LOCAL" numFmtId="0">
      <sharedItems/>
    </cacheField>
    <cacheField name="ALEGERI PENTRU PRIMAR" numFmtId="0">
      <sharedItems/>
    </cacheField>
    <cacheField name="CHELTUIELI DE PERSONAL LEI" numFmtId="4">
      <sharedItems containsSemiMixedTypes="0" containsString="0" containsNumber="1" minValue="0" maxValue="549475"/>
    </cacheField>
    <cacheField name="CHELTUIELI MATERIALE (BUNURI ŞI SERVICII) LEI" numFmtId="4">
      <sharedItems containsSemiMixedTypes="0" containsString="0" containsNumber="1" minValue="0" maxValue="901849.68"/>
    </cacheField>
    <cacheField name="CHELTUIELI DE CAPITAL (ACTIVE NEFINANCIARE ) LEI" numFmtId="4">
      <sharedItems containsSemiMixedTypes="0" containsString="0" containsNumber="1" minValue="0" maxValue="40627"/>
    </cacheField>
    <cacheField name="TOTAL CHELTUIELI LEI" numFmtId="4">
      <sharedItems containsSemiMixedTypes="0" containsString="0" containsNumber="1" minValue="0" maxValue="1270478.6600000001"/>
    </cacheField>
    <cacheField name="TOTAL CHELTUIELI EURO" numFmtId="4">
      <sharedItems containsSemiMixedTypes="0" containsString="0" containsNumber="1" minValue="0" maxValue="262490.16755852156"/>
    </cacheField>
    <cacheField name="PERSOANE ÎNSCRISE ÎN LISTELE ELECTORALE (TURUL 1)            " numFmtId="3">
      <sharedItems containsSemiMixedTypes="0" containsString="0" containsNumber="1" containsInteger="1" minValue="98" maxValue="445329"/>
    </cacheField>
    <cacheField name="PERSOANE ÎNSCRISE ÎN LISTELE ELECTORALE (TURUL AL 2-LEA)" numFmtId="3">
      <sharedItems containsString="0" containsBlank="1" containsNumber="1" containsInteger="1" minValue="1290" maxValue="10911"/>
    </cacheField>
    <cacheField name="PERSOANE CARE AU PARTICIPAT LA VOT (TURUL 1)" numFmtId="3">
      <sharedItems containsSemiMixedTypes="0" containsString="0" containsNumber="1" containsInteger="1" minValue="150" maxValue="137180"/>
    </cacheField>
    <cacheField name="PERSOANE CARE AU PARTICIPAT LA VOT  (TURUL AL 2-LEA)" numFmtId="3">
      <sharedItems containsString="0" containsBlank="1" containsNumber="1" containsInteger="1" minValue="1027" maxValue="3965"/>
    </cacheField>
    <cacheField name="NUMĂRUL PERSOANELOR ÎNSCRISE ÎN LISTELE ELECTORALE" numFmtId="3">
      <sharedItems containsSemiMixedTypes="0" containsString="0" containsNumber="1" containsInteger="1" minValue="98" maxValue="445329"/>
    </cacheField>
    <cacheField name="NUMĂRUL PERSOANELOR CARE AU PARTICIPAT LA VOT" numFmtId="3">
      <sharedItems containsSemiMixedTypes="0" containsString="0" containsNumber="1" containsInteger="1" minValue="150" maxValue="137180"/>
    </cacheField>
    <cacheField name="COST / ALEGĂTOR ÎNSCRIS ÎN LISTELE ELECTORALE LEI" numFmtId="4">
      <sharedItems containsString="0" containsBlank="1" containsNumber="1" minValue="0" maxValue="296.46099290780143"/>
    </cacheField>
    <cacheField name="COST / ALEGĂTOR ÎNSCRIS ÎN LISTELE ELECTORALE EURO" numFmtId="4">
      <sharedItems containsString="0" containsBlank="1" containsNumber="1" minValue="0" maxValue="61.251005745294819"/>
    </cacheField>
    <cacheField name="COST / ALEGĂTOR PREZENT LA VOT LEI" numFmtId="4">
      <sharedItems containsString="0" containsBlank="1" containsNumber="1" minValue="0" maxValue="324.03875968992247"/>
    </cacheField>
    <cacheField name="COST / ALEGĂTOR PREZENT LA VOT EURO" numFmtId="4">
      <sharedItems containsString="0" containsBlank="1" containsNumber="1" minValue="0" maxValue="66.948773721601313"/>
    </cacheField>
    <cacheField name="CURS VALUTAR EURO BNR 22 07 2020" numFmtId="167">
      <sharedItems containsSemiMixedTypes="0" containsString="0" containsNumber="1" minValue="4.8400999999999996" maxValue="4.8400999999999996"/>
    </cacheField>
    <cacheField name="Interval cost alegător înregistrat în listele electorale în lei" numFmtId="4">
      <sharedItems containsBlank="1"/>
    </cacheField>
    <cacheField name="Interval cost alegător înregistrat în listele electorale în lei (2)" numFmtId="3">
      <sharedItems containsString="0" containsBlank="1" containsNumber="1" minValue="0" maxValue="296" count="87">
        <n v="3"/>
        <n v="15"/>
        <n v="8"/>
        <n v="10"/>
        <n v="11"/>
        <n v="7"/>
        <n v="0"/>
        <n v="2"/>
        <n v="5"/>
        <n v="28"/>
        <n v="1"/>
        <n v="4"/>
        <n v="9"/>
        <n v="6"/>
        <n v="13"/>
        <n v="12"/>
        <n v="24"/>
        <n v="22"/>
        <n v="111"/>
        <n v="47"/>
        <n v="153"/>
        <n v="106"/>
        <n v="14"/>
        <n v="40"/>
        <n v="130"/>
        <n v="63"/>
        <n v="123"/>
        <n v="26"/>
        <n v="37"/>
        <n v="17"/>
        <n v="19"/>
        <n v="16"/>
        <n v="27"/>
        <n v="29"/>
        <n v="20"/>
        <n v="25"/>
        <n v="31"/>
        <n v="70"/>
        <n v="46"/>
        <n v="44"/>
        <n v="34"/>
        <n v="92"/>
        <n v="42"/>
        <n v="61"/>
        <n v="21"/>
        <n v="64"/>
        <n v="36"/>
        <n v="33"/>
        <n v="88"/>
        <n v="62"/>
        <n v="181"/>
        <n v="23"/>
        <n v="39"/>
        <n v="18"/>
        <n v="55"/>
        <n v="53"/>
        <n v="296"/>
        <n v="45"/>
        <n v="49"/>
        <n v="38"/>
        <n v="48"/>
        <n v="129"/>
        <n v="35"/>
        <n v="75"/>
        <n v="104"/>
        <n v="50"/>
        <n v="51"/>
        <n v="68"/>
        <n v="95"/>
        <n v="172"/>
        <n v="54"/>
        <n v="83"/>
        <n v="32"/>
        <n v="120"/>
        <n v="43"/>
        <n v="30"/>
        <n v="56"/>
        <n v="74"/>
        <n v="52"/>
        <n v="71"/>
        <m/>
        <n v="30.995429616087751" u="1"/>
        <n v="13.995085995085995" u="1"/>
        <n v="107" u="1"/>
        <n v="8.9973439575033201" u="1"/>
        <n v="7.9977860235003089" u="1"/>
        <n v="15.99811403508772" u="1"/>
      </sharedItems>
    </cacheField>
    <cacheField name="Interval cost alegător înregistrat în listele electorale în euro" numFmtId="0">
      <sharedItems containsBlank="1"/>
    </cacheField>
    <cacheField name="Interval cost alegător înregistrat în listele electorale în euro (2)  " numFmtId="3">
      <sharedItems containsString="0" containsBlank="1" containsNumber="1" containsInteger="1" minValue="0" maxValue="61"/>
    </cacheField>
    <cacheField name="COST PERSOANA LISTA LEI" numFmtId="0" formula="'TOTAL CHELTUIELI LEI'/'NUMĂRUL PERSOANELOR ÎNSCRISE ÎN LISTELE ELECTORALE'" databaseField="0"/>
    <cacheField name="COST PERSOANA PREZENT LEI" numFmtId="0" formula="'TOTAL CHELTUIELI LEI'/'NUMĂRUL PERSOANELOR CARE AU PARTICIPAT LA VOT'" databaseField="0"/>
    <cacheField name="COST PERSOANA LISTA EURO" numFmtId="0" formula="'TOTAL CHELTUIELI EURO'/'NUMĂRUL PERSOANELOR ÎNSCRISE ÎN LISTELE ELECTORALE'" databaseField="0"/>
    <cacheField name="COST PERSOANA PREZENT EURO" numFmtId="0" formula="'TOTAL CHELTUIELI EURO'/'NUMĂRUL PERSOANELOR CARE AU PARTICIPAT LA VOT'" databaseField="0"/>
  </cacheFields>
  <extLst>
    <ext xmlns:x14="http://schemas.microsoft.com/office/spreadsheetml/2009/9/main" uri="{725AE2AE-9491-48be-B2B4-4EB974FC3084}">
      <x14:pivotCacheDefinition pivotCacheId="117206966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us Ionescu" refreshedDate="44655.646966203705" createdVersion="7" refreshedVersion="7" minRefreshableVersion="3" recordCount="3228" xr:uid="{00000000-000A-0000-FFFF-FFFF07000000}">
  <cacheSource type="worksheet">
    <worksheetSource name="Data5"/>
  </cacheSource>
  <cacheFields count="28">
    <cacheField name="Nr. Crt. " numFmtId="0">
      <sharedItems containsString="0" containsBlank="1" containsNumber="1" containsInteger="1" minValue="1" maxValue="3186"/>
    </cacheField>
    <cacheField name="JUDEȚUL" numFmtId="0">
      <sharedItems count="59">
        <s v="ALBA"/>
        <s v="ARAD"/>
        <s v="ARGEȘ"/>
        <s v="BACĂU"/>
        <s v="BIHOR"/>
        <s v="BISTRIȚA-NĂSĂUD"/>
        <s v="BOTOȘANI"/>
        <s v="BRAȘOV"/>
        <s v="BRĂILA"/>
        <s v="BUZĂU"/>
        <s v="CARAȘ SEVERIN"/>
        <s v="CĂLĂRAȘI"/>
        <s v="CLUJ"/>
        <s v="CONSTANȚA"/>
        <s v="COVASNA"/>
        <s v="DÂMBOVIȚA"/>
        <s v="DOLJ"/>
        <s v="GALAȚI"/>
        <s v="GIURGIU"/>
        <s v="GORJ"/>
        <s v="HARGHITA"/>
        <s v="HUNEDOARA"/>
        <s v="IALOMIȚA"/>
        <s v="IAȘI"/>
        <s v="ILFOV"/>
        <s v="MARAMUREȘ"/>
        <s v="MEHEDINȚI"/>
        <s v="MUNICIPIUL BUCUREȘTI"/>
        <s v="MUREȘ"/>
        <s v="NEAMȚ"/>
        <s v="OLT"/>
        <s v="PRAHOVA"/>
        <s v="SATU MARE"/>
        <s v="SĂLAJ"/>
        <s v="SIBIU"/>
        <s v="SUCEAVA"/>
        <s v="TELEORMAN"/>
        <s v="TIMIŞ"/>
        <s v="TULCEA"/>
        <s v="VASLUI"/>
        <s v="VÂLCEA"/>
        <s v="VRANCEA"/>
        <s v="MUREŞ" u="1"/>
        <s v="ARGEŞ" u="1"/>
        <s v="BOTOŞANI" u="1"/>
        <s v="MUNICIPIUL BUCUREŞTI" u="1"/>
        <s v="CARAŞ - SEVERIN" u="1"/>
        <s v="MEHEDINŢI" u="1"/>
        <s v="NEAMŢ" u="1"/>
        <s v="SATU  MARE" u="1"/>
        <s v="BRAŞOV" u="1"/>
        <s v="IAŞI" u="1"/>
        <s v="DÎMBOVIŢA" u="1"/>
        <s v="IALOMIŢA" u="1"/>
        <s v="MARAMUREŞ" u="1"/>
        <s v="CONSTANŢA" u="1"/>
        <s v="BISTRIŢA - NĂSĂUD" u="1"/>
        <s v="GALAŢI" u="1"/>
        <s v="CĂLĂRAŞI" u="1"/>
      </sharedItems>
    </cacheField>
    <cacheField name="CIRCUMSCRIPŢIE ELECTORALĂ" numFmtId="4">
      <sharedItems longText="1"/>
    </cacheField>
    <cacheField name="DATA ORGANIZĂRII ALEGERILOR " numFmtId="14">
      <sharedItems containsDate="1" containsMixedTypes="1" minDate="2020-09-27T00:00:00" maxDate="2020-09-28T00:00:00" count="2">
        <d v="2020-09-27T00:00:00"/>
        <s v="27.09.2020_x000a_24.01.2021 - Repetare alegeri"/>
      </sharedItems>
    </cacheField>
    <cacheField name="TUR ALEGERI I" numFmtId="0">
      <sharedItems containsString="0" containsBlank="1" containsNumber="1" containsInteger="1" minValue="1" maxValue="1"/>
    </cacheField>
    <cacheField name="TUR ALEGERI II" numFmtId="0">
      <sharedItems containsBlank="1"/>
    </cacheField>
    <cacheField name="ALEGERI PENTRU CONSILIUL LOCAL" numFmtId="0">
      <sharedItems containsBlank="1"/>
    </cacheField>
    <cacheField name="ALEGERI PENTRU PRIMAR" numFmtId="0">
      <sharedItems containsBlank="1"/>
    </cacheField>
    <cacheField name="CHELTUIELI DE PERSONAL LEI" numFmtId="4">
      <sharedItems containsSemiMixedTypes="0" containsString="0" containsNumber="1" minValue="0" maxValue="549475"/>
    </cacheField>
    <cacheField name="CHELTUIELI MATERIALE (BUNURI ŞI SERVICII) LEI" numFmtId="4">
      <sharedItems containsSemiMixedTypes="0" containsString="0" containsNumber="1" minValue="0" maxValue="901849.68"/>
    </cacheField>
    <cacheField name="CHELTUIELI DE CAPITAL (ACTIVE NEFINANCIARE ) LEI" numFmtId="4">
      <sharedItems containsSemiMixedTypes="0" containsString="0" containsNumber="1" minValue="0" maxValue="40627"/>
    </cacheField>
    <cacheField name="TOTAL CHELTUIELI LEI" numFmtId="4">
      <sharedItems containsSemiMixedTypes="0" containsString="0" containsNumber="1" minValue="0" maxValue="1270478.6600000001"/>
    </cacheField>
    <cacheField name="TOTAL CHELTUIELI EURO" numFmtId="4">
      <sharedItems containsSemiMixedTypes="0" containsString="0" containsNumber="1" minValue="0" maxValue="262490.16755852156"/>
    </cacheField>
    <cacheField name="PERSOANE ÎNSCRISE ÎN LISTELE ELECTORALE (TURUL 1)            " numFmtId="3">
      <sharedItems containsString="0" containsBlank="1" containsNumber="1" containsInteger="1" minValue="98" maxValue="445329"/>
    </cacheField>
    <cacheField name="PERSOANE ÎNSCRISE ÎN LISTELE ELECTORALE (TURUL AL 2-LEA)" numFmtId="3">
      <sharedItems containsString="0" containsBlank="1" containsNumber="1" containsInteger="1" minValue="1290" maxValue="10911"/>
    </cacheField>
    <cacheField name="PERSOANE CARE AU PARTICIPAT LA VOT (TURUL 1)" numFmtId="3">
      <sharedItems containsString="0" containsBlank="1" containsNumber="1" containsInteger="1" minValue="150" maxValue="137180"/>
    </cacheField>
    <cacheField name="PERSOANE CARE AU PARTICIPAT LA VOT  (TURUL AL 2-LEA)" numFmtId="3">
      <sharedItems containsString="0" containsBlank="1" containsNumber="1" containsInteger="1" minValue="1027" maxValue="3965"/>
    </cacheField>
    <cacheField name="NUMĂRUL PERSOANELOR ÎNSCRISE ÎN LISTELE ELECTORALE" numFmtId="3">
      <sharedItems containsSemiMixedTypes="0" containsString="0" containsNumber="1" containsInteger="1" minValue="0" maxValue="445329" count="2459">
        <n v="0"/>
        <n v="1655"/>
        <n v="1034"/>
        <n v="1430"/>
        <n v="1225"/>
        <n v="1608"/>
        <n v="3846"/>
        <n v="771"/>
        <n v="1820"/>
        <n v="1259"/>
        <n v="1481"/>
        <n v="774"/>
        <n v="1282"/>
        <n v="215"/>
        <n v="2396"/>
        <n v="2659"/>
        <n v="945"/>
        <n v="1715"/>
        <n v="1682"/>
        <n v="1059"/>
        <n v="2557"/>
        <n v="778"/>
        <n v="3708"/>
        <n v="1660"/>
        <n v="1316"/>
        <n v="888"/>
        <n v="1640"/>
        <n v="5687"/>
        <n v="518"/>
        <n v="4217"/>
        <n v="1063"/>
        <n v="2275"/>
        <n v="2064"/>
        <n v="2600"/>
        <n v="2336"/>
        <n v="2756"/>
        <n v="1713"/>
        <n v="692"/>
        <n v="1494"/>
        <n v="490"/>
        <n v="530"/>
        <n v="2934"/>
        <n v="859"/>
        <n v="533"/>
        <n v="850"/>
        <n v="1087"/>
        <n v="465"/>
        <n v="895"/>
        <n v="1227"/>
        <n v="2285"/>
        <n v="1250"/>
        <n v="1901"/>
        <n v="4867"/>
        <n v="2159"/>
        <n v="2442"/>
        <n v="1253"/>
        <n v="1448"/>
        <n v="2072"/>
        <n v="2078"/>
        <n v="3597"/>
        <n v="2051"/>
        <n v="2311"/>
        <n v="3971"/>
        <n v="1104"/>
        <n v="2493"/>
        <n v="1308"/>
        <n v="4468"/>
        <n v="21409"/>
        <n v="62326"/>
        <n v="16926"/>
        <n v="26379"/>
        <n v="4500"/>
        <n v="3342"/>
        <n v="6318"/>
        <n v="21979"/>
        <n v="11761"/>
        <n v="5949"/>
        <n v="6669"/>
        <n v="2100"/>
        <n v="2802"/>
        <n v="1218"/>
        <n v="846"/>
        <n v="1478"/>
        <n v="2113"/>
        <n v="2487"/>
        <n v="1482"/>
        <n v="2733"/>
        <n v="983"/>
        <n v="2755"/>
        <n v="900"/>
        <n v="2230"/>
        <n v="1050"/>
        <n v="1769"/>
        <n v="2114"/>
        <n v="2301"/>
        <n v="1021"/>
        <n v="1244"/>
        <n v="1381"/>
        <n v="3032"/>
        <n v="2541"/>
        <n v="2335"/>
        <n v="3518"/>
        <n v="2035"/>
        <n v="3161"/>
        <n v="2234"/>
        <n v="974"/>
        <n v="998"/>
        <n v="585"/>
        <n v="2151"/>
        <n v="3193"/>
        <n v="5945"/>
        <n v="2772"/>
        <n v="1616"/>
        <n v="3643"/>
        <n v="1572"/>
        <n v="1138"/>
        <n v="1674"/>
        <n v="947"/>
        <n v="2380"/>
        <n v="4811"/>
        <n v="2409"/>
        <n v="3399"/>
        <n v="3025"/>
        <n v="1839"/>
        <n v="3460"/>
        <n v="2495"/>
        <n v="2164"/>
        <n v="3490"/>
        <n v="3420"/>
        <n v="7157"/>
        <n v="293"/>
        <n v="2470"/>
        <n v="1346"/>
        <n v="4932"/>
        <n v="1045"/>
        <n v="1380"/>
        <n v="2233"/>
        <n v="5657"/>
        <n v="11750"/>
        <n v="3673"/>
        <n v="2354"/>
        <n v="2147"/>
        <n v="1196"/>
        <n v="4203"/>
        <n v="148864"/>
        <n v="6752"/>
        <n v="7056"/>
        <n v="7921"/>
        <n v="9437"/>
        <n v="6587"/>
        <n v="6472"/>
        <n v="11555"/>
        <n v="12737"/>
        <n v="5305"/>
        <n v="5024"/>
        <n v="1249"/>
        <n v="3412"/>
        <n v="2641"/>
        <n v="1939"/>
        <n v="9007"/>
        <n v="2405"/>
        <n v="5011"/>
        <n v="3261"/>
        <n v="3607"/>
        <n v="1485"/>
        <n v="2671"/>
        <n v="3599"/>
        <n v="1961"/>
        <n v="902"/>
        <n v="7077"/>
        <n v="1465"/>
        <n v="3461"/>
        <n v="2393"/>
        <n v="2383"/>
        <n v="4584"/>
        <n v="1840"/>
        <n v="9024"/>
        <n v="3052"/>
        <n v="1773"/>
        <n v="2224"/>
        <n v="1706"/>
        <n v="1935"/>
        <n v="887"/>
        <n v="1812"/>
        <n v="4557"/>
        <n v="3324"/>
        <n v="4357"/>
        <n v="1541"/>
        <n v="1646"/>
        <n v="2387"/>
        <n v="750"/>
        <n v="2908"/>
        <n v="1439"/>
        <n v="2597"/>
        <n v="2060"/>
        <n v="1702"/>
        <n v="2427"/>
        <n v="1818"/>
        <n v="1735"/>
        <n v="1801"/>
        <n v="4568"/>
        <n v="3757"/>
        <n v="2160"/>
        <n v="3539"/>
        <n v="4473"/>
        <n v="3611"/>
        <n v="3717"/>
        <n v="4891"/>
        <n v="1324"/>
        <n v="1897"/>
        <n v="1488"/>
        <n v="5415"/>
        <n v="1686"/>
        <n v="3004"/>
        <n v="1635"/>
        <n v="1130"/>
        <n v="2223"/>
        <n v="4556"/>
        <n v="5253"/>
        <n v="826"/>
        <n v="2717"/>
        <n v="1551"/>
        <n v="2983"/>
        <n v="2386"/>
        <n v="824"/>
        <n v="2179"/>
        <n v="2047"/>
        <n v="4827"/>
        <n v="1375"/>
        <n v="4107"/>
        <n v="3780"/>
        <n v="4110"/>
        <n v="3520"/>
        <n v="2462"/>
        <n v="2509"/>
        <n v="1853"/>
        <n v="1970"/>
        <n v="1108"/>
        <n v="2696"/>
        <n v="3935"/>
        <n v="1539"/>
        <n v="2208"/>
        <n v="2528"/>
        <n v="2376"/>
        <n v="3332"/>
        <n v="2883"/>
        <n v="2205"/>
        <n v="1754"/>
        <n v="29885"/>
        <n v="27625"/>
        <n v="144273"/>
        <n v="8626"/>
        <n v="28340"/>
        <n v="12937"/>
        <n v="7759"/>
        <n v="4951"/>
        <n v="1948"/>
        <n v="5628"/>
        <n v="6500"/>
        <n v="3765"/>
        <n v="4375"/>
        <n v="1671"/>
        <n v="4171"/>
        <n v="5785"/>
        <n v="2250"/>
        <n v="2675"/>
        <n v="2425"/>
        <n v="4095"/>
        <n v="3318"/>
        <n v="4227"/>
        <n v="5524"/>
        <n v="1670"/>
        <n v="4071"/>
        <n v="2519"/>
        <n v="1460"/>
        <n v="2124"/>
        <n v="8826"/>
        <n v="4427"/>
        <n v="3739"/>
        <n v="2184"/>
        <n v="3201"/>
        <n v="5699"/>
        <n v="3761"/>
        <n v="2626"/>
        <n v="4069"/>
        <n v="5385"/>
        <n v="5138"/>
        <n v="4008"/>
        <n v="1836"/>
        <n v="1222"/>
        <n v="1275"/>
        <n v="5985"/>
        <n v="2265"/>
        <n v="4403"/>
        <n v="4226"/>
        <n v="3450"/>
        <n v="4440"/>
        <n v="4439"/>
        <n v="8361"/>
        <n v="2586"/>
        <n v="2269"/>
        <n v="8287"/>
        <n v="1895"/>
        <n v="7644"/>
        <n v="1268"/>
        <n v="2986"/>
        <n v="2776"/>
        <n v="2625"/>
        <n v="2882"/>
        <n v="3405"/>
        <n v="3824"/>
        <n v="5208"/>
        <n v="2492"/>
        <n v="3895"/>
        <n v="6494"/>
        <n v="1946"/>
        <n v="2965"/>
        <n v="6577"/>
        <n v="3588"/>
        <n v="1771"/>
        <n v="8003"/>
        <n v="3654"/>
        <n v="4442"/>
        <n v="2489"/>
        <n v="1784"/>
        <n v="2880"/>
        <n v="3336"/>
        <n v="1963"/>
        <n v="3984"/>
        <n v="2467"/>
        <n v="1889"/>
        <n v="4476"/>
        <n v="2595"/>
        <n v="2897"/>
        <n v="3042"/>
        <n v="2914"/>
        <n v="1487"/>
        <n v="3880"/>
        <n v="165511"/>
        <n v="19827"/>
        <n v="42905"/>
        <n v="19169"/>
        <n v="19386"/>
        <n v="11348"/>
        <n v="4156"/>
        <n v="10519"/>
        <n v="2460"/>
        <n v="2429"/>
        <n v="2959"/>
        <n v="2325"/>
        <n v="2627"/>
        <n v="2524"/>
        <n v="4170"/>
        <n v="3914"/>
        <n v="1019"/>
        <n v="3053"/>
        <n v="3657"/>
        <n v="3864"/>
        <n v="2828"/>
        <n v="2125"/>
        <n v="1619"/>
        <n v="1709"/>
        <n v="3653"/>
        <n v="1519"/>
        <n v="1210"/>
        <n v="1522"/>
        <n v="1912"/>
        <n v="2870"/>
        <n v="1795"/>
        <n v="1823"/>
        <n v="2515"/>
        <n v="3411"/>
        <n v="2291"/>
        <n v="1675"/>
        <n v="1066"/>
        <n v="2046"/>
        <n v="2951"/>
        <n v="2010"/>
        <n v="5487"/>
        <n v="3967"/>
        <n v="2418"/>
        <n v="1872"/>
        <n v="2836"/>
        <n v="1810"/>
        <n v="3086"/>
        <n v="2611"/>
        <n v="2457"/>
        <n v="1750"/>
        <n v="3546"/>
        <n v="1330"/>
        <n v="2364"/>
        <n v="2763"/>
        <n v="2290"/>
        <n v="2257"/>
        <n v="2131"/>
        <n v="5107"/>
        <n v="2129"/>
        <n v="2530"/>
        <n v="1199"/>
        <n v="2174"/>
        <n v="6413"/>
        <n v="1620"/>
        <n v="2357"/>
        <n v="2465"/>
        <n v="2362"/>
        <n v="3602"/>
        <n v="1127"/>
        <n v="1805"/>
        <n v="9399"/>
        <n v="1782"/>
        <n v="5930"/>
        <n v="942"/>
        <n v="3615"/>
        <n v="3044"/>
        <n v="952"/>
        <n v="1867"/>
        <n v="2455"/>
        <n v="1711"/>
        <n v="1630"/>
        <n v="3479"/>
        <n v="5580"/>
        <n v="6150"/>
        <n v="1716"/>
        <n v="2217"/>
        <n v="3200"/>
        <n v="1058"/>
        <n v="9184"/>
        <n v="14617"/>
        <n v="186536"/>
        <n v="15812"/>
        <n v="8918"/>
        <n v="1739"/>
        <n v="9703"/>
        <n v="5895"/>
        <n v="8973"/>
        <n v="2008"/>
        <n v="2575"/>
        <n v="2613"/>
        <n v="1394"/>
        <n v="3365"/>
        <n v="2282"/>
        <n v="2351"/>
        <n v="1803"/>
        <n v="1238"/>
        <n v="981"/>
        <n v="1621"/>
        <n v="4154"/>
        <n v="2542"/>
        <n v="6203"/>
        <n v="1997"/>
        <n v="1937"/>
        <n v="2718"/>
        <n v="4256"/>
        <n v="4878"/>
        <n v="2307"/>
        <n v="3994"/>
        <n v="2703"/>
        <n v="6244"/>
        <n v="2039"/>
        <n v="1998"/>
        <n v="870"/>
        <n v="999"/>
        <n v="1085"/>
        <n v="2006"/>
        <n v="4280"/>
        <n v="2344"/>
        <n v="1931"/>
        <n v="2873"/>
        <n v="1235"/>
        <n v="5265"/>
        <n v="4192"/>
        <n v="3840"/>
        <n v="4991"/>
        <n v="1398"/>
        <n v="1042"/>
        <n v="2288"/>
        <n v="1088"/>
        <n v="2985"/>
        <n v="2686"/>
        <n v="3600"/>
        <n v="1929"/>
        <n v="2055"/>
        <n v="2997"/>
        <n v="2709"/>
        <n v="4480"/>
        <n v="4856"/>
        <n v="5151"/>
        <n v="3009"/>
        <n v="1447"/>
        <n v="2700"/>
        <n v="77643"/>
        <n v="9826"/>
        <n v="9380"/>
        <n v="8817"/>
        <n v="1105"/>
        <n v="4851"/>
        <n v="2967"/>
        <n v="4050"/>
        <n v="1680"/>
        <n v="2808"/>
        <n v="2693"/>
        <n v="1473"/>
        <n v="3403"/>
        <n v="1411"/>
        <n v="1610"/>
        <n v="5145"/>
        <n v="2439"/>
        <n v="4284"/>
        <n v="3703"/>
        <n v="2832"/>
        <n v="4686"/>
        <n v="2569"/>
        <n v="2494"/>
        <n v="1038"/>
        <n v="2007"/>
        <n v="3919"/>
        <n v="3040"/>
        <n v="4671"/>
        <n v="2449"/>
        <n v="2590"/>
        <n v="3591"/>
        <n v="1628"/>
        <n v="2658"/>
        <n v="2778"/>
        <n v="4796"/>
        <n v="3100"/>
        <n v="2170"/>
        <n v="1547"/>
        <n v="3338"/>
        <n v="2548"/>
        <n v="6729"/>
        <n v="2087"/>
        <n v="1965"/>
        <n v="2089"/>
        <n v="2103"/>
        <n v="3680"/>
        <n v="2102"/>
        <n v="2568"/>
        <n v="4014"/>
        <n v="2048"/>
        <n v="4077"/>
        <n v="3124"/>
        <n v="1577"/>
        <n v="2083"/>
        <n v="2968"/>
        <n v="2452"/>
        <n v="3266"/>
        <n v="2119"/>
        <n v="2783"/>
        <n v="4419"/>
        <n v="3991"/>
        <n v="5097"/>
        <n v="2157"/>
        <n v="1700"/>
        <n v="5719"/>
        <n v="1496"/>
        <n v="3956"/>
        <n v="2419"/>
        <n v="6185"/>
        <n v="98681"/>
        <n v="24853"/>
        <n v="4443"/>
        <n v="11076"/>
        <n v="9423"/>
        <n v="6645"/>
        <n v="5013"/>
        <n v="1335"/>
        <n v="1469"/>
        <n v="4361"/>
        <n v="4509"/>
        <n v="3147"/>
        <n v="2062"/>
        <n v="1580"/>
        <n v="2175"/>
        <n v="4880"/>
        <n v="1972"/>
        <n v="914"/>
        <n v="4100"/>
        <n v="6014"/>
        <n v="652"/>
        <n v="4045"/>
        <n v="5672"/>
        <n v="1900"/>
        <n v="3966"/>
        <n v="1020"/>
        <n v="2000"/>
        <n v="1444"/>
        <n v="2286"/>
        <n v="2497"/>
        <n v="3855"/>
        <n v="1696"/>
        <n v="2652"/>
        <n v="7842"/>
        <n v="2550"/>
        <n v="2643"/>
        <n v="1320"/>
        <n v="7273"/>
        <n v="2274"/>
        <n v="2857"/>
        <n v="1297"/>
        <n v="1642"/>
        <n v="7954"/>
        <n v="3246"/>
        <n v="786"/>
        <n v="1873"/>
        <n v="1705"/>
        <n v="2823"/>
        <n v="1766"/>
        <n v="2577"/>
        <n v="4028"/>
        <n v="245992"/>
        <n v="21012"/>
        <n v="31232"/>
        <n v="27624"/>
        <n v="5978"/>
        <n v="4158"/>
        <n v="15024"/>
        <n v="4814"/>
        <n v="6993"/>
        <n v="21451"/>
        <n v="2434"/>
        <n v="2043"/>
        <n v="3054"/>
        <n v="5222"/>
        <n v="1971"/>
        <n v="2348"/>
        <n v="2839"/>
        <n v="2417"/>
        <n v="1433"/>
        <n v="1723"/>
        <n v="2752"/>
        <n v="2480"/>
        <n v="2177"/>
        <n v="2601"/>
        <n v="847"/>
        <n v="1571"/>
        <n v="2059"/>
        <n v="2813"/>
        <n v="1962"/>
        <n v="1195"/>
        <n v="3535"/>
        <n v="3041"/>
        <n v="1736"/>
        <n v="4141"/>
        <n v="2956"/>
        <n v="1904"/>
        <n v="3306"/>
        <n v="1864"/>
        <n v="4909"/>
        <n v="2458"/>
        <n v="170681"/>
        <n v="3269"/>
        <n v="8850"/>
        <n v="5696"/>
        <n v="1837"/>
        <n v="1982"/>
        <n v="1266"/>
        <n v="3579"/>
        <n v="7261"/>
        <n v="1984"/>
        <n v="817"/>
        <n v="780"/>
        <n v="1722"/>
        <n v="2105"/>
        <n v="2315"/>
        <n v="2866"/>
        <n v="602"/>
        <n v="1968"/>
        <n v="431"/>
        <n v="2657"/>
        <n v="1489"/>
        <n v="3749"/>
        <n v="4332"/>
        <n v="832"/>
        <n v="4035"/>
        <n v="1582"/>
        <n v="1040"/>
        <n v="3541"/>
        <n v="2742"/>
        <n v="3250"/>
        <n v="2805"/>
        <n v="4317"/>
        <n v="2793"/>
        <n v="1243"/>
        <n v="2884"/>
        <n v="2198"/>
        <n v="7391"/>
        <n v="505"/>
        <n v="1858"/>
        <n v="5539"/>
        <n v="2004"/>
        <n v="735"/>
        <n v="1305"/>
        <n v="601"/>
        <n v="3143"/>
        <n v="315"/>
        <n v="4510"/>
        <n v="2674"/>
        <n v="2562"/>
        <n v="5006"/>
        <n v="2923"/>
        <n v="1035"/>
        <n v="3454"/>
        <n v="838"/>
        <n v="3007"/>
        <n v="3766"/>
        <n v="2648"/>
        <n v="2850"/>
        <n v="2065"/>
        <n v="1753"/>
        <n v="2536"/>
        <n v="5290"/>
        <n v="2581"/>
        <n v="3748"/>
        <n v="3586"/>
        <n v="3636"/>
        <n v="2559"/>
        <n v="1883"/>
        <n v="8086"/>
        <n v="4627"/>
        <n v="560"/>
        <n v="1131"/>
        <n v="7489"/>
        <n v="2379"/>
        <n v="2592"/>
        <n v="4040"/>
        <n v="3418"/>
        <n v="108941"/>
        <n v="32211"/>
        <n v="8947"/>
        <n v="6262"/>
        <n v="5835"/>
        <n v="940"/>
        <n v="2183"/>
        <n v="3185"/>
        <n v="1135"/>
        <n v="2361"/>
        <n v="975"/>
        <n v="278"/>
        <n v="1710"/>
        <n v="2399"/>
        <n v="784"/>
        <n v="1352"/>
        <n v="493"/>
        <n v="2342"/>
        <n v="930"/>
        <n v="1455"/>
        <n v="2333"/>
        <n v="1615"/>
        <n v="1339"/>
        <n v="1076"/>
        <n v="1293"/>
        <n v="1477"/>
        <n v="1361"/>
        <n v="1555"/>
        <n v="657"/>
        <n v="1654"/>
        <n v="790"/>
        <n v="1349"/>
        <n v="1953"/>
        <n v="2238"/>
        <n v="904"/>
        <n v="2229"/>
        <n v="3382"/>
        <n v="868"/>
        <n v="590"/>
        <n v="2074"/>
        <n v="2416"/>
        <n v="2012"/>
        <n v="1295"/>
        <n v="1633"/>
        <n v="1567"/>
        <n v="1755"/>
        <n v="2540"/>
        <n v="1714"/>
        <n v="875"/>
        <n v="1405"/>
        <n v="3239"/>
        <n v="2820"/>
        <n v="675"/>
        <n v="1125"/>
        <n v="1272"/>
        <n v="840"/>
        <n v="3352"/>
        <n v="970"/>
        <n v="24684"/>
        <n v="71524"/>
        <n v="7294"/>
        <n v="4118"/>
        <n v="15005"/>
        <n v="21865"/>
        <n v="10528"/>
        <n v="10211"/>
        <n v="2171"/>
        <n v="6715"/>
        <n v="1454"/>
        <n v="5926"/>
        <n v="2518"/>
        <n v="3320"/>
        <n v="1663"/>
        <n v="4147"/>
        <n v="3321"/>
        <n v="1438"/>
        <n v="5057"/>
        <n v="2245"/>
        <n v="6668"/>
        <n v="3779"/>
        <n v="3639"/>
        <n v="2708"/>
        <n v="3974"/>
        <n v="879"/>
        <n v="2374"/>
        <n v="2833"/>
        <n v="3467"/>
        <n v="2020"/>
        <n v="2410"/>
        <n v="4259"/>
        <n v="8137"/>
        <n v="1220"/>
        <n v="2628"/>
        <n v="3267"/>
        <n v="4998"/>
        <n v="2189"/>
        <n v="2015"/>
        <n v="2573"/>
        <n v="3604"/>
        <n v="2669"/>
        <n v="1882"/>
        <n v="3940"/>
        <n v="1068"/>
        <n v="2300"/>
        <n v="1875"/>
        <n v="3207"/>
        <n v="1625"/>
        <n v="61539"/>
        <n v="22606"/>
        <n v="5195"/>
        <n v="5284"/>
        <n v="3917"/>
        <n v="5480"/>
        <n v="883"/>
        <n v="949"/>
        <n v="11632"/>
        <n v="1157"/>
        <n v="10020"/>
        <n v="1691"/>
        <n v="1102"/>
        <n v="3838"/>
        <n v="1110"/>
        <n v="1000"/>
        <n v="2040"/>
        <n v="2042"/>
        <n v="2563"/>
        <n v="3797"/>
        <n v="1391"/>
        <n v="1870"/>
        <n v="3189"/>
        <n v="2827"/>
        <n v="1967"/>
        <n v="1289"/>
        <n v="1233"/>
        <n v="3331"/>
        <n v="1117"/>
        <n v="2440"/>
        <n v="1155"/>
        <n v="3453"/>
        <n v="2145"/>
        <n v="33448"/>
        <n v="3173"/>
        <n v="1893"/>
        <n v="1209"/>
        <n v="7325"/>
        <n v="3282"/>
        <n v="3578"/>
        <n v="1267"/>
        <n v="968"/>
        <n v="3845"/>
        <n v="1868"/>
        <n v="1160"/>
        <n v="1290"/>
        <n v="1256"/>
        <n v="2955"/>
        <n v="4970"/>
        <n v="3112"/>
        <n v="2704"/>
        <n v="1975"/>
        <n v="1302"/>
        <n v="878"/>
        <n v="1288"/>
        <n v="550"/>
        <n v="4064"/>
        <n v="1219"/>
        <n v="3502"/>
        <n v="1168"/>
        <n v="1761"/>
        <n v="1134"/>
        <n v="1976"/>
        <n v="3778"/>
        <n v="1786"/>
        <n v="1474"/>
        <n v="1607"/>
        <n v="814"/>
        <n v="4826"/>
        <n v="23031"/>
        <n v="279022"/>
        <n v="31935"/>
        <n v="18974"/>
        <n v="46513"/>
        <n v="7555"/>
        <n v="4752"/>
        <n v="1816"/>
        <n v="7168"/>
        <n v="3015"/>
        <n v="2328"/>
        <n v="4279"/>
        <n v="1678"/>
        <n v="4120"/>
        <n v="2598"/>
        <n v="2806"/>
        <n v="7378"/>
        <n v="4411"/>
        <n v="1586"/>
        <n v="5179"/>
        <n v="2775"/>
        <n v="2478"/>
        <n v="12243"/>
        <n v="3213"/>
        <n v="1878"/>
        <n v="423"/>
        <n v="1294"/>
        <n v="2312"/>
        <n v="1538"/>
        <n v="1956"/>
        <n v="5599"/>
        <n v="2446"/>
        <n v="9311"/>
        <n v="1838"/>
        <n v="8340"/>
        <n v="4049"/>
        <n v="4378"/>
        <n v="2033"/>
        <n v="3870"/>
        <n v="2687"/>
        <n v="2856"/>
        <n v="4465"/>
        <n v="1030"/>
        <n v="2001"/>
        <n v="1169"/>
        <n v="1309"/>
        <n v="1412"/>
        <n v="4971"/>
        <n v="6059"/>
        <n v="13316"/>
        <n v="566"/>
        <n v="261193"/>
        <n v="33614"/>
        <n v="35914"/>
        <n v="15407"/>
        <n v="9278"/>
        <n v="8625"/>
        <n v="9018"/>
        <n v="35081"/>
        <n v="4542"/>
        <n v="12951"/>
        <n v="6891"/>
        <n v="1362"/>
        <n v="1327"/>
        <n v="3082"/>
        <n v="3563"/>
        <n v="2187"/>
        <n v="2510"/>
        <n v="1181"/>
        <n v="3729"/>
        <n v="2725"/>
        <n v="3292"/>
        <n v="1296"/>
        <n v="805"/>
        <n v="745"/>
        <n v="1772"/>
        <n v="891"/>
        <n v="4130"/>
        <n v="2133"/>
        <n v="1768"/>
        <n v="867"/>
        <n v="1057"/>
        <n v="1472"/>
        <n v="1005"/>
        <n v="2972"/>
        <n v="3753"/>
        <n v="1383"/>
        <n v="3661"/>
        <n v="3132"/>
        <n v="928"/>
        <n v="3242"/>
        <n v="4197"/>
        <n v="3801"/>
        <n v="52914"/>
        <n v="16526"/>
        <n v="7591"/>
        <n v="9231"/>
        <n v="7409"/>
        <n v="3540"/>
        <n v="5338"/>
        <n v="6756"/>
        <n v="1790"/>
        <n v="3697"/>
        <n v="3270"/>
        <n v="2872"/>
        <n v="5478"/>
        <n v="1848"/>
        <n v="2302"/>
        <n v="4072"/>
        <n v="2505"/>
        <n v="5652"/>
        <n v="4314"/>
        <n v="3366"/>
        <n v="6231"/>
        <n v="5067"/>
        <n v="2705"/>
        <n v="2678"/>
        <n v="4948"/>
        <n v="3833"/>
        <n v="2962"/>
        <n v="3930"/>
        <n v="5499"/>
        <n v="3317"/>
        <n v="3445"/>
        <n v="5941"/>
        <n v="4253"/>
        <n v="5439"/>
        <n v="3163"/>
        <n v="2496"/>
        <n v="3969"/>
        <n v="4321"/>
        <n v="1876"/>
        <n v="3999"/>
        <n v="4179"/>
        <n v="4114"/>
        <n v="2256"/>
        <n v="1724"/>
        <n v="3293"/>
        <n v="3488"/>
        <n v="3557"/>
        <n v="2289"/>
        <n v="4608"/>
        <n v="1981"/>
        <n v="2642"/>
        <n v="2824"/>
        <n v="6736"/>
        <n v="2759"/>
        <n v="1486"/>
        <n v="2699"/>
        <n v="1793"/>
        <n v="7465"/>
        <n v="1178"/>
        <n v="3141"/>
        <n v="1683"/>
        <n v="5888"/>
        <n v="4193"/>
        <n v="4235"/>
        <n v="3902"/>
        <n v="3955"/>
        <n v="1775"/>
        <n v="4262"/>
        <n v="2085"/>
        <n v="1480"/>
        <n v="3219"/>
        <n v="1544"/>
        <n v="2309"/>
        <n v="4984"/>
        <n v="2438"/>
        <n v="4202"/>
        <n v="16588"/>
        <n v="75983"/>
        <n v="6368"/>
        <n v="12551"/>
        <n v="12613"/>
        <n v="4985"/>
        <n v="2096"/>
        <n v="1585"/>
        <n v="4214"/>
        <n v="1307"/>
        <n v="1677"/>
        <n v="3651"/>
        <n v="3128"/>
        <n v="3214"/>
        <n v="1026"/>
        <n v="3026"/>
        <n v="2695"/>
        <n v="3751"/>
        <n v="3302"/>
        <n v="3524"/>
        <n v="2980"/>
        <n v="1920"/>
        <n v="1819"/>
        <n v="2543"/>
        <n v="1392"/>
        <n v="4839"/>
        <n v="2481"/>
        <n v="1065"/>
        <n v="3564"/>
        <n v="3202"/>
        <n v="1377"/>
        <n v="4233"/>
        <n v="1204"/>
        <n v="4388"/>
        <n v="1589"/>
        <n v="3897"/>
        <n v="2406"/>
        <n v="1347"/>
        <n v="1699"/>
        <n v="1994"/>
        <n v="1565"/>
        <n v="2244"/>
        <n v="1737"/>
        <n v="2323"/>
        <n v="456"/>
        <n v="2002"/>
        <n v="2558"/>
        <n v="1306"/>
        <n v="3507"/>
        <n v="1214"/>
        <n v="3850"/>
        <n v="2345"/>
        <n v="3893"/>
        <n v="4807"/>
        <n v="1064"/>
        <n v="991"/>
        <n v="3682"/>
        <n v="3192"/>
        <n v="5768"/>
        <n v="1704"/>
        <n v="2027"/>
        <n v="3908"/>
        <n v="3396"/>
        <n v="5610"/>
        <n v="8708"/>
        <n v="1679"/>
        <n v="1033"/>
        <n v="1957"/>
        <n v="1990"/>
        <n v="738"/>
        <n v="1207"/>
        <n v="1414"/>
        <n v="4445"/>
        <n v="997"/>
        <n v="2555"/>
        <n v="1232"/>
        <n v="1789"/>
        <n v="2444"/>
        <n v="1322"/>
        <n v="2061"/>
        <n v="1016"/>
        <n v="15337"/>
        <n v="14736"/>
        <n v="250618"/>
        <n v="3285"/>
        <n v="10023"/>
        <n v="14813"/>
        <n v="6340"/>
        <n v="5069"/>
        <n v="1554"/>
        <n v="1742"/>
        <n v="1905"/>
        <n v="2780"/>
        <n v="6550"/>
        <n v="1977"/>
        <n v="2317"/>
        <n v="1877"/>
        <n v="1719"/>
        <n v="6047"/>
        <n v="2210"/>
        <n v="1783"/>
        <n v="6148"/>
        <n v="2298"/>
        <n v="5481"/>
        <n v="4243"/>
        <n v="4099"/>
        <n v="2631"/>
        <n v="4365"/>
        <n v="5060"/>
        <n v="2933"/>
        <n v="3104"/>
        <n v="3910"/>
        <n v="7981"/>
        <n v="1350"/>
        <n v="8895"/>
        <n v="9894"/>
        <n v="5992"/>
        <n v="1684"/>
        <n v="2155"/>
        <n v="3255"/>
        <n v="1505"/>
        <n v="9116"/>
        <n v="4011"/>
        <n v="1416"/>
        <n v="1749"/>
        <n v="1149"/>
        <n v="1756"/>
        <n v="1980"/>
        <n v="3137"/>
        <n v="3422"/>
        <n v="4738"/>
        <n v="1126"/>
        <n v="1376"/>
        <n v="4276"/>
        <n v="4300"/>
        <n v="6401"/>
        <n v="5876"/>
        <n v="2958"/>
        <n v="5353"/>
        <n v="1526"/>
        <n v="2095"/>
        <n v="262930"/>
        <n v="38133"/>
        <n v="2619"/>
        <n v="5809"/>
        <n v="5157"/>
        <n v="3887"/>
        <n v="5149"/>
        <n v="2745"/>
        <n v="3126"/>
        <n v="4511"/>
        <n v="2464"/>
        <n v="5337"/>
        <n v="2168"/>
        <n v="3791"/>
        <n v="7142"/>
        <n v="4286"/>
        <n v="4241"/>
        <n v="4244"/>
        <n v="1358"/>
        <n v="1855"/>
        <n v="1466"/>
        <n v="1822"/>
        <n v="1725"/>
        <n v="2795"/>
        <n v="1543"/>
        <n v="1245"/>
        <n v="2728"/>
        <n v="2567"/>
        <n v="2182"/>
        <n v="1869"/>
        <n v="3785"/>
        <n v="2768"/>
        <n v="6471"/>
        <n v="2149"/>
        <n v="1264"/>
        <n v="2294"/>
        <n v="1925"/>
        <n v="2123"/>
        <n v="1503"/>
        <n v="6046"/>
        <n v="4676"/>
        <n v="3628"/>
        <n v="56086"/>
        <n v="10500"/>
        <n v="6051"/>
        <n v="2334"/>
        <n v="1495"/>
        <n v="3078"/>
        <n v="1114"/>
        <n v="3525"/>
        <n v="1797"/>
        <n v="6341"/>
        <n v="1357"/>
        <n v="6222"/>
        <n v="2653"/>
        <n v="1865"/>
        <n v="1779"/>
        <n v="2685"/>
        <n v="4108"/>
        <n v="1568"/>
        <n v="3227"/>
        <n v="2650"/>
        <n v="1636"/>
        <n v="1301"/>
        <n v="1909"/>
        <n v="1707"/>
        <n v="1509"/>
        <n v="2116"/>
        <n v="4042"/>
        <n v="1622"/>
        <n v="2851"/>
        <n v="3931"/>
        <n v="3164"/>
        <n v="5287"/>
        <n v="2252"/>
        <n v="4329"/>
        <n v="1458"/>
        <n v="1432"/>
        <n v="3939"/>
        <n v="1894"/>
        <n v="1827"/>
        <n v="2295"/>
        <n v="3536"/>
        <n v="1824"/>
        <n v="4471"/>
        <n v="2276"/>
        <n v="17977"/>
        <n v="78291"/>
        <n v="8097"/>
        <n v="4759"/>
        <n v="10676"/>
        <n v="7048"/>
        <n v="5882"/>
        <n v="6701"/>
        <n v="3909"/>
        <n v="2166"/>
        <n v="2231"/>
        <n v="1648"/>
        <n v="1665"/>
        <n v="2271"/>
        <n v="2306"/>
        <n v="3894"/>
        <n v="3648"/>
        <n v="1152"/>
        <n v="4969"/>
        <n v="1647"/>
        <n v="1852"/>
        <n v="810"/>
        <n v="4800"/>
        <n v="2811"/>
        <n v="2988"/>
        <n v="2005"/>
        <n v="4747"/>
        <n v="2928"/>
        <n v="1777"/>
        <n v="3038"/>
        <n v="4301"/>
        <n v="2663"/>
        <n v="3821"/>
        <n v="1825"/>
        <n v="2339"/>
        <n v="2220"/>
        <n v="2910"/>
        <n v="990"/>
        <n v="1594"/>
        <n v="1419"/>
        <n v="5574"/>
        <n v="3220"/>
        <n v="2135"/>
        <n v="5188"/>
        <n v="2314"/>
        <n v="1464"/>
        <n v="4232"/>
        <n v="2146"/>
        <n v="1733"/>
        <n v="1323"/>
        <n v="1639"/>
        <n v="4822"/>
        <n v="16328"/>
        <n v="34427"/>
        <n v="31385"/>
        <n v="13017"/>
        <n v="1372"/>
        <n v="6310"/>
        <n v="8878"/>
        <n v="6169"/>
        <n v="2141"/>
        <n v="2899"/>
        <n v="989"/>
        <n v="98"/>
        <n v="866"/>
        <n v="1617"/>
        <n v="1517"/>
        <n v="224"/>
        <n v="353"/>
        <n v="664"/>
        <n v="584"/>
        <n v="402"/>
        <n v="3268"/>
        <n v="1251"/>
        <n v="752"/>
        <n v="1774"/>
        <n v="1082"/>
        <n v="316"/>
        <n v="748"/>
        <n v="1508"/>
        <n v="992"/>
        <n v="1829"/>
        <n v="3469"/>
        <n v="2610"/>
        <n v="965"/>
        <n v="2587"/>
        <n v="2991"/>
        <n v="2086"/>
        <n v="643"/>
        <n v="1537"/>
        <n v="1693"/>
        <n v="3034"/>
        <n v="1010"/>
        <n v="626"/>
        <n v="13158"/>
        <n v="58095"/>
        <n v="60271"/>
        <n v="21573"/>
        <n v="18056"/>
        <n v="34643"/>
        <n v="22950"/>
        <n v="3721"/>
        <n v="10848"/>
        <n v="4679"/>
        <n v="8838"/>
        <n v="19872"/>
        <n v="11446"/>
        <n v="7727"/>
        <n v="1960"/>
        <n v="1884"/>
        <n v="1727"/>
        <n v="1226"/>
        <n v="2654"/>
        <n v="3946"/>
        <n v="2071"/>
        <n v="837"/>
        <n v="2473"/>
        <n v="639"/>
        <n v="1947"/>
        <n v="1649"/>
        <n v="915"/>
        <n v="1542"/>
        <n v="3609"/>
        <n v="744"/>
        <n v="2660"/>
        <n v="4338"/>
        <n v="3065"/>
        <n v="1142"/>
        <n v="1583"/>
        <n v="2056"/>
        <n v="1338"/>
        <n v="3763"/>
        <n v="1329"/>
        <n v="2029"/>
        <n v="1561"/>
        <n v="1950"/>
        <n v="2350"/>
        <n v="3028"/>
        <n v="1525"/>
        <n v="901"/>
        <n v="2153"/>
        <n v="1552"/>
        <n v="1764"/>
        <n v="950"/>
        <n v="2796"/>
        <n v="3051"/>
        <n v="2117"/>
        <n v="1479"/>
        <n v="1667"/>
        <n v="2483"/>
        <n v="1446"/>
        <n v="27776"/>
        <n v="42983"/>
        <n v="13858"/>
        <n v="6544"/>
        <n v="3746"/>
        <n v="11506"/>
        <n v="2297"/>
        <n v="3187"/>
        <n v="3400"/>
        <n v="2798"/>
        <n v="4482"/>
        <n v="5725"/>
        <n v="8390"/>
        <n v="3322"/>
        <n v="2501"/>
        <n v="3519"/>
        <n v="3356"/>
        <n v="3033"/>
        <n v="13534"/>
        <n v="2204"/>
        <n v="5698"/>
        <n v="1420"/>
        <n v="6280"/>
        <n v="2178"/>
        <n v="1089"/>
        <n v="3589"/>
        <n v="7856"/>
        <n v="1861"/>
        <n v="2139"/>
        <n v="1174"/>
        <n v="3901"/>
        <n v="4417"/>
        <n v="3037"/>
        <n v="2401"/>
        <n v="8289"/>
        <n v="1368"/>
        <n v="4760"/>
        <n v="1987"/>
        <n v="12453"/>
        <n v="4684"/>
        <n v="1311"/>
        <n v="4694"/>
        <n v="6319"/>
        <n v="4250"/>
        <n v="1176"/>
        <n v="3109"/>
        <n v="4367"/>
        <n v="17767"/>
        <n v="3476"/>
        <n v="4016"/>
        <n v="3119"/>
        <n v="7522"/>
        <n v="4208"/>
        <n v="2463"/>
        <n v="2724"/>
        <n v="5899"/>
        <n v="6772"/>
        <n v="4385"/>
        <n v="2707"/>
        <n v="6961"/>
        <n v="6141"/>
        <n v="1435"/>
        <n v="4987"/>
        <n v="8914"/>
        <n v="3171"/>
        <n v="6001"/>
        <n v="3176"/>
        <n v="3179"/>
        <n v="4348"/>
        <n v="2437"/>
        <n v="3911"/>
        <n v="2527"/>
        <n v="4444"/>
        <n v="3830"/>
        <n v="11531"/>
        <n v="2943"/>
        <n v="5790"/>
        <n v="6298"/>
        <n v="3808"/>
        <n v="1842"/>
        <n v="3474"/>
        <n v="8716"/>
        <n v="4960"/>
        <n v="3694"/>
        <n v="3448"/>
        <n v="3309"/>
        <n v="5627"/>
        <n v="321854"/>
        <n v="38278"/>
        <n v="12097"/>
        <n v="8603"/>
        <n v="11550"/>
        <n v="4491"/>
        <n v="5839"/>
        <n v="6735"/>
        <n v="6568"/>
        <n v="7330"/>
        <n v="6833"/>
        <n v="7975"/>
        <n v="8769"/>
        <n v="24053"/>
        <n v="4922"/>
        <n v="6714"/>
        <n v="5007"/>
        <n v="2305"/>
        <n v="9519"/>
        <n v="8084"/>
        <n v="2521"/>
        <n v="5800"/>
        <n v="8711"/>
        <n v="5180"/>
        <n v="6882"/>
        <n v="2242"/>
        <n v="6065"/>
        <n v="2791"/>
        <n v="6792"/>
        <n v="7322"/>
        <n v="5664"/>
        <n v="7201"/>
        <n v="4526"/>
        <n v="6862"/>
        <n v="15014"/>
        <n v="20946"/>
        <n v="18778"/>
        <n v="12626"/>
        <n v="9683"/>
        <n v="24596"/>
        <n v="32968"/>
        <n v="36318"/>
        <n v="1002"/>
        <n v="1443"/>
        <n v="1928"/>
        <n v="1074"/>
        <n v="3783"/>
        <n v="795"/>
        <n v="3259"/>
        <n v="3693"/>
        <n v="2508"/>
        <n v="964"/>
        <n v="2450"/>
        <n v="2606"/>
        <n v="2995"/>
        <n v="3542"/>
        <n v="1248"/>
        <n v="4629"/>
        <n v="2816"/>
        <n v="1973"/>
        <n v="3701"/>
        <n v="1146"/>
        <n v="2770"/>
        <n v="3506"/>
        <n v="7726"/>
        <n v="3491"/>
        <n v="1985"/>
        <n v="7503"/>
        <n v="5504"/>
        <n v="2272"/>
        <n v="2616"/>
        <n v="3672"/>
        <n v="1708"/>
        <n v="3714"/>
        <n v="4366"/>
        <n v="4768"/>
        <n v="2758"/>
        <n v="1281"/>
        <n v="2640"/>
        <n v="2993"/>
        <n v="3172"/>
        <n v="1933"/>
        <n v="4517"/>
        <n v="2435"/>
        <n v="1183"/>
        <n v="4212"/>
        <n v="120221"/>
        <n v="35752"/>
        <n v="6364"/>
        <n v="13950"/>
        <n v="23298"/>
        <n v="4218"/>
        <n v="7961"/>
        <n v="7298"/>
        <n v="10739"/>
        <n v="5736"/>
        <n v="14785"/>
        <n v="3063"/>
        <n v="841"/>
        <n v="1442"/>
        <n v="727"/>
        <n v="1103"/>
        <n v="3323"/>
        <n v="1703"/>
        <n v="2589"/>
        <n v="389"/>
        <n v="4816"/>
        <n v="1032"/>
        <n v="2688"/>
        <n v="2407"/>
        <n v="818"/>
        <n v="1083"/>
        <n v="2377"/>
        <n v="457"/>
        <n v="3257"/>
        <n v="972"/>
        <n v="1540"/>
        <n v="2329"/>
        <n v="2304"/>
        <n v="3560"/>
        <n v="1154"/>
        <n v="1434"/>
        <n v="856"/>
        <n v="1721"/>
        <n v="2990"/>
        <n v="677"/>
        <n v="766"/>
        <n v="1165"/>
        <n v="2320"/>
        <n v="1055"/>
        <n v="8584"/>
        <n v="2097"/>
        <n v="922"/>
        <n v="1273"/>
        <n v="1312"/>
        <n v="1518"/>
        <n v="88949"/>
        <n v="10495"/>
        <n v="4562"/>
        <n v="9038"/>
        <n v="4824"/>
        <n v="212547"/>
        <n v="308019"/>
        <n v="445329"/>
        <n v="276112"/>
        <n v="247131"/>
        <n v="329817"/>
        <n v="3764"/>
        <n v="4464"/>
        <n v="4996"/>
        <n v="1202"/>
        <n v="2788"/>
        <n v="4825"/>
        <n v="3387"/>
        <n v="2045"/>
        <n v="565"/>
        <n v="3831"/>
        <n v="1694"/>
        <n v="1013"/>
        <n v="645"/>
        <n v="1534"/>
        <n v="3314"/>
        <n v="2057"/>
        <n v="4882"/>
        <n v="1351"/>
        <n v="1270"/>
        <n v="1159"/>
        <n v="422"/>
        <n v="3289"/>
        <n v="703"/>
        <n v="5001"/>
        <n v="4622"/>
        <n v="3286"/>
        <n v="3133"/>
        <n v="4751"/>
        <n v="1262"/>
        <n v="2893"/>
        <n v="2583"/>
        <n v="4456"/>
        <n v="4918"/>
        <n v="3965"/>
        <n v="1006"/>
        <n v="3456"/>
        <n v="1659"/>
        <n v="2860"/>
        <n v="1944"/>
        <n v="1060"/>
        <n v="3549"/>
        <n v="2221"/>
        <n v="691"/>
        <n v="4983"/>
        <n v="1423"/>
        <n v="2254"/>
        <n v="1490"/>
        <n v="2846"/>
        <n v="1798"/>
        <n v="7634"/>
        <n v="8513"/>
        <n v="4950"/>
        <n v="2390"/>
        <n v="1200"/>
        <n v="1942"/>
        <n v="1563"/>
        <n v="756"/>
        <n v="2526"/>
        <n v="1564"/>
        <n v="3153"/>
        <n v="570"/>
        <n v="1426"/>
        <n v="1476"/>
        <n v="1014"/>
        <n v="2561"/>
        <n v="30800"/>
        <n v="28244"/>
        <n v="123982"/>
        <n v="21066"/>
        <n v="7846"/>
        <n v="14366"/>
        <n v="5505"/>
        <n v="4355"/>
        <n v="8524"/>
        <n v="6026"/>
        <n v="5052"/>
        <n v="2574"/>
        <n v="3442"/>
        <n v="3003"/>
        <n v="3678"/>
        <n v="1591"/>
        <n v="3883"/>
        <n v="1969"/>
        <n v="7615"/>
        <n v="2206"/>
        <n v="3195"/>
        <n v="3378"/>
        <n v="2003"/>
        <n v="6648"/>
        <n v="2920"/>
        <n v="3495"/>
        <n v="1500"/>
        <n v="6002"/>
        <n v="7118"/>
        <n v="2522"/>
        <n v="3957"/>
        <n v="5453"/>
        <n v="1600"/>
        <n v="4264"/>
        <n v="4298"/>
        <n v="3167"/>
        <n v="6082"/>
        <n v="3688"/>
        <n v="4646"/>
        <n v="3011"/>
        <n v="1510"/>
        <n v="2513"/>
        <n v="3016"/>
        <n v="4695"/>
        <n v="6883"/>
        <n v="7202"/>
        <n v="4101"/>
        <n v="1231"/>
        <n v="6646"/>
        <n v="4334"/>
        <n v="3441"/>
        <n v="1548"/>
        <n v="4297"/>
        <n v="9570"/>
        <n v="6009"/>
        <n v="2620"/>
        <n v="2858"/>
        <n v="2253"/>
        <n v="7875"/>
        <n v="3307"/>
        <n v="4146"/>
        <n v="3224"/>
        <n v="3271"/>
        <n v="1147"/>
        <n v="6899"/>
        <n v="5023"/>
        <n v="94385"/>
        <n v="57741"/>
        <n v="6983"/>
        <n v="8338"/>
        <n v="18586"/>
        <n v="913"/>
        <n v="2154"/>
        <n v="1334"/>
        <n v="1091"/>
        <n v="3512"/>
        <n v="1593"/>
        <n v="1241"/>
        <n v="1396"/>
        <n v="1860"/>
        <n v="1831"/>
        <n v="2890"/>
        <n v="1562"/>
        <n v="3670"/>
        <n v="2875"/>
        <n v="1025"/>
        <n v="2998"/>
        <n v="1191"/>
        <n v="1515"/>
        <n v="666"/>
        <n v="3863"/>
        <n v="2931"/>
        <n v="1588"/>
        <n v="1188"/>
        <n v="1217"/>
        <n v="1427"/>
        <n v="3522"/>
        <n v="3815"/>
        <n v="2767"/>
        <n v="1094"/>
        <n v="3240"/>
        <n v="1173"/>
        <n v="1283"/>
        <n v="1949"/>
        <n v="2774"/>
        <n v="1999"/>
        <n v="853"/>
        <n v="966"/>
        <n v="1850"/>
        <n v="1255"/>
        <n v="3900"/>
        <n v="2471"/>
        <n v="1644"/>
        <n v="1558"/>
        <n v="2330"/>
        <n v="2214"/>
        <n v="3492"/>
        <n v="849"/>
        <n v="1556"/>
        <n v="1402"/>
        <n v="2202"/>
        <n v="1923"/>
        <n v="2111"/>
        <n v="2544"/>
        <n v="2266"/>
        <n v="714"/>
        <n v="3517"/>
        <n v="558"/>
        <n v="2137"/>
        <n v="1148"/>
        <n v="2630"/>
        <n v="2138"/>
        <n v="2190"/>
        <n v="1450"/>
        <n v="1550"/>
        <n v="1728"/>
        <n v="27927"/>
        <n v="68286"/>
        <n v="17003"/>
        <n v="14331"/>
        <n v="9506"/>
        <n v="5187"/>
        <n v="9860"/>
        <n v="1672"/>
        <n v="4604"/>
        <n v="2712"/>
        <n v="1658"/>
        <n v="6744"/>
        <n v="925"/>
        <n v="3290"/>
        <n v="1934"/>
        <n v="2948"/>
        <n v="4787"/>
        <n v="7707"/>
        <n v="5101"/>
        <n v="2551"/>
        <n v="7604"/>
        <n v="6963"/>
        <n v="5944"/>
        <n v="9368"/>
        <n v="931"/>
        <n v="1378"/>
        <n v="3679"/>
        <n v="1257"/>
        <n v="2799"/>
        <n v="3734"/>
        <n v="3638"/>
        <n v="820"/>
        <n v="3501"/>
        <n v="2954"/>
        <n v="1627"/>
        <n v="8356"/>
        <n v="6581"/>
        <n v="6215"/>
        <n v="2565"/>
        <n v="1497"/>
        <n v="4103"/>
        <n v="2347"/>
        <n v="4830"/>
        <n v="4175"/>
        <n v="5364"/>
        <n v="395"/>
        <n v="908"/>
        <n v="4261"/>
        <n v="5235"/>
        <n v="8652"/>
        <n v="3151"/>
        <n v="5666"/>
        <n v="1966"/>
        <n v="3834"/>
        <n v="4239"/>
        <n v="3872"/>
        <n v="1632"/>
        <n v="4394"/>
        <n v="783"/>
        <n v="4648"/>
        <n v="1022"/>
        <n v="4057"/>
        <n v="2917"/>
        <n v="3916"/>
        <n v="2617"/>
        <n v="852"/>
        <n v="3021"/>
        <n v="4555"/>
        <n v="1951"/>
        <n v="8688"/>
        <n v="3580"/>
        <n v="8814"/>
        <n v="5433"/>
        <n v="5461"/>
        <n v="3085"/>
        <n v="31005"/>
        <n v="188407"/>
        <n v="15847"/>
        <n v="9405"/>
        <n v="13794"/>
        <n v="8191"/>
        <n v="10255"/>
        <n v="12399"/>
        <n v="7448"/>
        <n v="9715"/>
        <n v="4718"/>
        <n v="9306"/>
        <n v="11070"/>
        <n v="1643"/>
        <n v="2158"/>
        <n v="1817"/>
        <n v="2667"/>
        <n v="2911"/>
        <n v="6278"/>
        <n v="2237"/>
        <n v="4123"/>
        <n v="1989"/>
        <n v="1144"/>
        <n v="1310"/>
        <n v="4955"/>
        <n v="1666"/>
        <n v="2127"/>
        <n v="3340"/>
        <n v="2411"/>
        <n v="3160"/>
        <n v="1612"/>
        <n v="4096"/>
        <n v="2260"/>
        <n v="5074"/>
        <n v="5502"/>
        <n v="3194"/>
        <n v="3556"/>
        <n v="3130"/>
        <n v="4802"/>
        <n v="2466"/>
        <n v="1506"/>
        <n v="2070"/>
        <n v="3005"/>
        <n v="943"/>
        <n v="1995"/>
        <n v="3244"/>
        <n v="3116"/>
        <n v="2512"/>
        <n v="1451"/>
        <n v="1908"/>
        <n v="6453"/>
        <n v="3419"/>
        <n v="1605"/>
        <n v="4462"/>
        <n v="20512"/>
        <n v="100040"/>
        <n v="5828"/>
        <n v="5715"/>
        <n v="13956"/>
        <n v="7564"/>
        <n v="1656"/>
        <n v="1342"/>
        <n v="3061"/>
        <n v="1631"/>
        <n v="1212"/>
        <n v="2739"/>
        <n v="1325"/>
        <n v="977"/>
        <n v="2236"/>
        <n v="2623"/>
        <n v="1271"/>
        <n v="1353"/>
        <n v="903"/>
        <n v="1028"/>
        <n v="1559"/>
        <n v="3232"/>
        <n v="2036"/>
        <n v="1843"/>
        <n v="759"/>
        <n v="2420"/>
        <n v="2572"/>
        <n v="3077"/>
        <n v="3019"/>
        <n v="926"/>
        <n v="2398"/>
        <n v="843"/>
        <n v="2532"/>
        <n v="1300"/>
        <n v="2207"/>
        <n v="1382"/>
        <n v="5357"/>
        <n v="910"/>
        <n v="2447"/>
        <n v="669"/>
        <n v="56848"/>
        <n v="9382"/>
        <n v="13501"/>
        <n v="1570"/>
        <n v="1428"/>
        <n v="1049"/>
        <n v="1356"/>
        <n v="3499"/>
        <n v="1744"/>
        <n v="1911"/>
        <n v="1252"/>
        <n v="2973"/>
        <n v="746"/>
        <n v="978"/>
        <n v="1112"/>
        <n v="1523"/>
        <n v="2849"/>
        <n v="2941"/>
        <n v="3260"/>
        <n v="571"/>
        <n v="710"/>
        <n v="2896"/>
        <n v="2395"/>
        <n v="2632"/>
        <n v="1575"/>
        <n v="1781"/>
        <n v="2582"/>
        <n v="464"/>
        <n v="4398"/>
        <n v="3248"/>
        <n v="3700"/>
        <n v="1484"/>
        <n v="11266"/>
        <n v="3896"/>
        <n v="2691"/>
        <n v="2517"/>
        <n v="1167"/>
        <n v="1943"/>
        <n v="48180"/>
        <n v="141078"/>
        <n v="9674"/>
        <n v="12397"/>
        <n v="19886"/>
        <n v="4609"/>
        <n v="6663"/>
        <n v="3873"/>
        <n v="3489"/>
        <n v="6624"/>
        <n v="5846"/>
        <n v="5836"/>
        <n v="1206"/>
        <n v="2454"/>
        <n v="3118"/>
        <n v="3277"/>
        <n v="5873"/>
        <n v="2112"/>
        <n v="1285"/>
        <n v="2200"/>
        <n v="3526"/>
        <n v="2281"/>
        <n v="1910"/>
        <n v="5840"/>
        <n v="1228"/>
        <n v="4806"/>
        <n v="3012"/>
        <n v="3827"/>
        <n v="2140"/>
        <n v="2079"/>
        <n v="7272"/>
        <n v="2136"/>
        <n v="3713"/>
        <n v="4549"/>
        <n v="4497"/>
        <n v="2842"/>
        <n v="3333"/>
        <n v="2443"/>
        <n v="2424"/>
        <n v="4489"/>
        <n v="2848"/>
        <n v="3162"/>
        <n v="6678"/>
        <n v="8550"/>
        <n v="3070"/>
        <n v="4076"/>
        <n v="4692"/>
        <n v="4181"/>
        <n v="4772"/>
        <n v="3977"/>
        <n v="1859"/>
        <n v="1717"/>
        <n v="2475"/>
        <n v="3181"/>
        <n v="3409"/>
        <n v="4079"/>
        <n v="2094"/>
        <n v="2370"/>
        <n v="4397"/>
        <n v="4547"/>
        <n v="2754"/>
        <n v="4736"/>
        <n v="3465"/>
        <n v="9563"/>
        <n v="4449"/>
        <n v="3036"/>
        <n v="3575"/>
        <n v="5673"/>
        <n v="5199"/>
        <n v="3393"/>
        <n v="2477"/>
        <n v="4846"/>
        <n v="17332"/>
        <n v="25734"/>
        <n v="28717"/>
        <n v="104235"/>
        <n v="5308"/>
        <n v="8974"/>
        <n v="5339"/>
        <n v="14355"/>
        <n v="8162"/>
        <n v="4452"/>
        <n v="8044"/>
        <n v="8099"/>
        <n v="2082"/>
        <n v="12163"/>
        <n v="1211"/>
        <n v="1031"/>
        <n v="1734"/>
        <n v="3953"/>
        <n v="3072"/>
        <n v="754"/>
        <n v="1453"/>
        <n v="3439"/>
        <n v="2448"/>
        <n v="2121"/>
        <n v="1119"/>
        <n v="937"/>
        <n v="3511"/>
        <n v="3234"/>
        <n v="1276"/>
        <n v="2715"/>
        <n v="4140"/>
        <n v="1745"/>
        <n v="2143"/>
        <n v="2668"/>
        <n v="2161"/>
        <n v="3375"/>
        <n v="2930"/>
        <n v="1153"/>
        <n v="3049"/>
        <n v="2023"/>
        <n v="2322"/>
        <n v="6015"/>
        <n v="5852"/>
        <n v="2049"/>
        <n v="4644"/>
        <n v="2283"/>
        <n v="1136"/>
        <n v="1584"/>
        <n v="693"/>
        <n v="2022"/>
        <n v="1077"/>
        <n v="3092"/>
        <n v="1401"/>
        <n v="2484"/>
        <n v="2578"/>
        <n v="1429"/>
        <n v="2037"/>
        <n v="2293"/>
        <n v="1213"/>
        <n v="2073"/>
        <n v="2268"/>
        <n v="1317"/>
        <n v="2212"/>
        <n v="1141"/>
        <n v="41557"/>
        <n v="24923"/>
        <n v="23230"/>
        <n v="12214"/>
        <n v="264"/>
        <n v="1254"/>
        <n v="2726"/>
        <n v="2203"/>
        <n v="404"/>
        <n v="1983"/>
        <n v="1752"/>
        <n v="3874"/>
        <n v="4293"/>
        <n v="987"/>
        <n v="2661"/>
        <n v="2976"/>
        <n v="3595"/>
        <n v="12402"/>
        <n v="1390"/>
        <n v="1418"/>
        <n v="1690"/>
        <n v="6517"/>
        <n v="969"/>
        <n v="6199"/>
        <n v="15121"/>
        <n v="2474"/>
        <n v="2240"/>
        <n v="2469"/>
        <n v="5143"/>
        <n v="3348"/>
        <n v="3395"/>
        <n v="1360"/>
        <n v="9381"/>
        <n v="1318"/>
        <n v="808"/>
        <n v="7519"/>
        <n v="1521"/>
        <n v="1618"/>
        <n v="4721"/>
        <n v="4119"/>
        <n v="2413"/>
        <n v="2713"/>
        <n v="2128"/>
        <n v="4073"/>
        <n v="2797"/>
        <n v="299"/>
        <n v="2549"/>
        <n v="1687"/>
        <n v="2332"/>
        <n v="5309"/>
        <n v="2303"/>
        <n v="38974"/>
        <n v="275810"/>
        <n v="6991"/>
        <n v="4384"/>
        <n v="6417"/>
        <n v="5984"/>
        <n v="5321"/>
        <n v="11078"/>
        <n v="8063"/>
        <n v="11878"/>
        <n v="3711"/>
        <n v="641"/>
        <n v="2488"/>
        <n v="581"/>
        <n v="3058"/>
        <n v="1638"/>
        <n v="1001"/>
        <n v="1086"/>
        <n v="3002"/>
        <n v="4282"/>
        <n v="1115"/>
        <n v="1096"/>
        <n v="1137"/>
        <n v="954"/>
        <n v="1731"/>
        <n v="4521"/>
        <n v="3649"/>
        <n v="770"/>
        <n v="2580"/>
        <n v="2845"/>
        <n v="472"/>
        <n v="5576"/>
        <n v="696"/>
        <n v="892"/>
        <n v="4150"/>
        <n v="2864"/>
        <n v="1145"/>
        <n v="71347"/>
        <n v="7889"/>
        <n v="4184"/>
        <n v="8893"/>
        <n v="3347"/>
        <n v="1177"/>
        <n v="2375"/>
        <n v="4407"/>
        <n v="3060"/>
        <n v="1070"/>
        <n v="1158"/>
        <n v="1992"/>
        <n v="3427"/>
        <n v="1359"/>
        <n v="3617"/>
        <n v="3794"/>
        <n v="3527"/>
        <n v="2781"/>
        <n v="4360"/>
        <n v="1408"/>
        <n v="1514"/>
        <n v="1747"/>
        <n v="2878"/>
        <n v="3212"/>
        <n v="2191"/>
        <n v="2604"/>
        <n v="3241"/>
        <n v="2895"/>
        <n v="1726"/>
        <n v="3585"/>
        <n v="3414"/>
        <n v="2359"/>
        <n v="3142"/>
        <n v="3610"/>
        <n v="2953"/>
        <n v="1467"/>
        <n v="2749"/>
        <n v="2874"/>
        <n v="1814"/>
        <n v="4288"/>
        <n v="2408"/>
        <n v="3125"/>
        <n v="2751"/>
        <n v="1760"/>
        <n v="3221"/>
        <n v="7684"/>
        <n v="57978"/>
        <n v="30477"/>
        <n v="122163"/>
        <n v="5641"/>
        <n v="8037"/>
        <n v="2757"/>
        <n v="2156"/>
        <n v="5098"/>
        <n v="4012"/>
        <n v="1834"/>
        <n v="2673"/>
        <n v="1815"/>
        <n v="1530"/>
        <n v="4251"/>
        <n v="1166"/>
        <n v="1602"/>
        <n v="2120"/>
        <n v="1095"/>
        <n v="1373"/>
        <n v="1101"/>
        <n v="5686"/>
        <n v="789"/>
        <n v="2432"/>
        <n v="2340"/>
        <n v="2185"/>
        <n v="2485"/>
        <n v="3384"/>
        <n v="1331"/>
        <n v="749"/>
        <n v="1566"/>
        <n v="886"/>
        <n v="2263"/>
        <n v="1701"/>
        <n v="1915"/>
        <n v="2621"/>
        <n v="2504"/>
        <n v="588"/>
        <n v="3122"/>
        <n v="3217"/>
        <n v="1291"/>
        <n v="16867"/>
        <n v="97613"/>
        <n v="7527"/>
        <n v="3776"/>
        <n v="4080"/>
        <n v="4416"/>
        <n v="5743"/>
        <n v="7299"/>
        <n v="5707"/>
        <n v="1404"/>
        <n v="1557"/>
        <n v="1190"/>
        <n v="3854"/>
        <n v="3573"/>
        <n v="2987"/>
        <n v="2503"/>
        <n v="1809"/>
        <n v="2324"/>
        <n v="3975"/>
        <n v="3662"/>
        <n v="3574"/>
        <n v="3892"/>
        <n v="2579"/>
        <n v="5438"/>
        <n v="5915"/>
        <n v="3790"/>
        <n v="3226"/>
        <n v="1532"/>
        <n v="3478"/>
        <n v="1303"/>
        <n v="5413"/>
        <n v="2490"/>
        <n v="3357"/>
        <n v="3425"/>
        <n v="4060"/>
        <n v="4478"/>
        <n v="1669"/>
        <n v="1787"/>
        <n v="2964"/>
        <n v="4877"/>
        <n v="1697"/>
        <n v="3733"/>
        <n v="2378"/>
        <n v="3376"/>
        <n v="4199"/>
        <n v="2255"/>
        <n v="5701"/>
        <n v="2854"/>
        <n v="5885"/>
        <n v="1590"/>
        <n v="3231"/>
        <n v="6984"/>
        <n v="16351"/>
        <n v="76575"/>
        <n v="10030"/>
        <n v="7883"/>
        <n v="7717"/>
      </sharedItems>
    </cacheField>
    <cacheField name="NUMĂRUL PERSOANELOR CARE AU PARTICIPAT LA VOT" numFmtId="3">
      <sharedItems containsSemiMixedTypes="0" containsString="0" containsNumber="1" containsInteger="1" minValue="0" maxValue="137180"/>
    </cacheField>
    <cacheField name="COST / ALEGĂTOR ÎNSCRIS ÎN LISTELE ELECTORALE LEI" numFmtId="4">
      <sharedItems containsString="0" containsBlank="1" containsNumber="1" minValue="0" maxValue="296.46099290780143"/>
    </cacheField>
    <cacheField name="COST / ALEGĂTOR ÎNSCRIS ÎN LISTELE ELECTORALE EURO" numFmtId="4">
      <sharedItems containsString="0" containsBlank="1" containsNumber="1" minValue="0" maxValue="61.251005745294819"/>
    </cacheField>
    <cacheField name="COST / ALEGĂTOR PREZENT LA VOT LEI" numFmtId="4">
      <sharedItems containsString="0" containsBlank="1" containsNumber="1" minValue="0" maxValue="324.03875968992247"/>
    </cacheField>
    <cacheField name="COST / ALEGĂTOR PREZENT LA VOT EURO" numFmtId="4">
      <sharedItems containsString="0" containsBlank="1" containsNumber="1" minValue="0" maxValue="66.948773721601313"/>
    </cacheField>
    <cacheField name="CURS VALUTAR EURO BNR 22 07 2020" numFmtId="167">
      <sharedItems containsSemiMixedTypes="0" containsString="0" containsNumber="1" minValue="4.8400999999999996" maxValue="4.8400999999999996"/>
    </cacheField>
    <cacheField name="Interval cost alegător înregistrat în listele electorale în lei" numFmtId="4">
      <sharedItems containsBlank="1"/>
    </cacheField>
    <cacheField name="Interval cost alegător înregistrat în listele electorale în lei (2)" numFmtId="3">
      <sharedItems containsString="0" containsBlank="1" containsNumber="1" containsInteger="1" minValue="0" maxValue="296"/>
    </cacheField>
    <cacheField name="Interval cost alegător înregistrat în listele electorale în euro" numFmtId="0">
      <sharedItems containsBlank="1"/>
    </cacheField>
    <cacheField name="Interval cost alegător înregistrat în listele electorale în euro (2)  " numFmtId="3">
      <sharedItems containsString="0" containsBlank="1" containsNumber="1" containsInteger="1" minValue="0" maxValue="6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86">
  <r>
    <n v="1"/>
    <x v="0"/>
    <s v="COMUNA ALBAC "/>
    <d v="2020-09-27T00:00:00"/>
    <n v="1"/>
    <m/>
    <s v="X"/>
    <s v="X"/>
    <n v="2500"/>
    <n v="2954.5"/>
    <n v="0"/>
    <n v="5454.5"/>
    <n v="1126.9395260428505"/>
    <n v="1655"/>
    <m/>
    <n v="1051"/>
    <m/>
    <n v="1655"/>
    <n v="1051"/>
    <n v="3.2957703927492448"/>
    <n v="0.68093022721622387"/>
    <n v="5.1898192197906754"/>
    <n v="1.0722545442843487"/>
    <n v="4.8400999999999996"/>
    <s v="3-3,99 lei"/>
    <x v="0"/>
    <s v="0-0,99 euro"/>
    <n v="0"/>
  </r>
  <r>
    <n v="2"/>
    <x v="0"/>
    <s v="COMUNA ALMAȘU MARE"/>
    <d v="2020-09-27T00:00:00"/>
    <n v="1"/>
    <m/>
    <s v="X"/>
    <s v="X"/>
    <n v="5000"/>
    <n v="10731"/>
    <n v="0"/>
    <n v="15731"/>
    <n v="3250.139459928514"/>
    <n v="1034"/>
    <m/>
    <n v="832"/>
    <m/>
    <n v="1034"/>
    <n v="832"/>
    <n v="15.213733075435202"/>
    <n v="3.1432683364879246"/>
    <n v="18.907451923076923"/>
    <n v="3.9064176201063869"/>
    <n v="4.8400999999999996"/>
    <s v="15-15,99 lei"/>
    <x v="1"/>
    <s v="3-3,99 euro"/>
    <n v="3"/>
  </r>
  <r>
    <n v="3"/>
    <x v="0"/>
    <s v="COMUNA ARIEȘENI"/>
    <d v="2020-09-27T00:00:00"/>
    <n v="1"/>
    <m/>
    <s v="X"/>
    <s v="X"/>
    <n v="2000"/>
    <n v="4206"/>
    <n v="5246"/>
    <n v="11452"/>
    <n v="2366.0668168013058"/>
    <n v="1430"/>
    <m/>
    <n v="1283"/>
    <m/>
    <n v="1430"/>
    <n v="1283"/>
    <n v="8.0083916083916087"/>
    <n v="1.6545921795813328"/>
    <n v="8.9259547934528456"/>
    <n v="1.8441674332044473"/>
    <n v="4.8400999999999996"/>
    <s v="8-8,99 lei"/>
    <x v="2"/>
    <s v="1-1,99 euro"/>
    <n v="1"/>
  </r>
  <r>
    <n v="4"/>
    <x v="0"/>
    <s v="COMUNA AVRAM IANCU"/>
    <d v="2020-09-27T00:00:00"/>
    <n v="1"/>
    <m/>
    <s v="X"/>
    <s v="X"/>
    <n v="2889"/>
    <n v="9573.17"/>
    <n v="0"/>
    <n v="12462.17"/>
    <n v="2574.7753145596166"/>
    <n v="1225"/>
    <m/>
    <n v="875"/>
    <m/>
    <n v="1225"/>
    <n v="875"/>
    <n v="10.1732"/>
    <n v="2.1018573996405032"/>
    <n v="14.24248"/>
    <n v="2.9426003594967045"/>
    <n v="4.8400999999999996"/>
    <s v="10-10,99 lei"/>
    <x v="3"/>
    <s v="2-2,99 euro"/>
    <n v="2"/>
  </r>
  <r>
    <n v="5"/>
    <x v="0"/>
    <s v="COMUNA BERGHIN"/>
    <d v="2020-09-27T00:00:00"/>
    <n v="1"/>
    <m/>
    <s v="X"/>
    <s v="X"/>
    <n v="2000"/>
    <n v="2889.51"/>
    <n v="0"/>
    <n v="4889.51"/>
    <n v="1010.2084667672157"/>
    <n v="1608"/>
    <m/>
    <n v="703"/>
    <m/>
    <n v="1608"/>
    <n v="703"/>
    <n v="3.040740049751244"/>
    <n v="0.62823909624826846"/>
    <n v="6.9552062588904695"/>
    <n v="1.4369963965394248"/>
    <n v="4.8400999999999996"/>
    <s v="3-3,99 lei"/>
    <x v="0"/>
    <s v="0-0,99 euro"/>
    <n v="0"/>
  </r>
  <r>
    <n v="6"/>
    <x v="0"/>
    <s v="COMUNA BISTRA"/>
    <d v="2020-09-27T00:00:00"/>
    <n v="1"/>
    <m/>
    <s v="X"/>
    <s v="X"/>
    <n v="10000"/>
    <n v="35571.22"/>
    <n v="0"/>
    <n v="45571.22"/>
    <n v="9415.346790355572"/>
    <n v="3846"/>
    <m/>
    <n v="2094"/>
    <m/>
    <n v="3846"/>
    <n v="2094"/>
    <n v="11.848991159646387"/>
    <n v="2.4480880890160095"/>
    <n v="21.762760267430757"/>
    <n v="4.4963451720895762"/>
    <n v="4.8400999999999996"/>
    <s v="11-11,99 lei"/>
    <x v="4"/>
    <s v="2-2,99 euro"/>
    <n v="2"/>
  </r>
  <r>
    <n v="7"/>
    <x v="0"/>
    <s v="COMUNA BLANDIANA"/>
    <d v="2020-09-27T00:00:00"/>
    <n v="1"/>
    <m/>
    <s v="X"/>
    <s v="X"/>
    <n v="3600"/>
    <n v="1943.67"/>
    <n v="0"/>
    <n v="5543.67"/>
    <n v="1145.3626991177869"/>
    <n v="771"/>
    <m/>
    <n v="653"/>
    <m/>
    <n v="771"/>
    <n v="653"/>
    <n v="7.1902334630350193"/>
    <n v="1.4855547329672982"/>
    <n v="8.4895405819295569"/>
    <n v="1.7540010706244822"/>
    <n v="4.8400999999999996"/>
    <s v="7-7,99 lei"/>
    <x v="5"/>
    <s v="1-1,99 euro"/>
    <n v="1"/>
  </r>
  <r>
    <n v="8"/>
    <x v="0"/>
    <s v="COMUNA BUCERDEA GRÂNOASĂ"/>
    <d v="2020-09-27T00:00:00"/>
    <n v="1"/>
    <m/>
    <s v="X"/>
    <s v="X"/>
    <n v="0"/>
    <n v="325"/>
    <n v="0"/>
    <n v="325"/>
    <n v="67.147372988161408"/>
    <n v="1820"/>
    <m/>
    <n v="1170"/>
    <m/>
    <n v="1820"/>
    <n v="1170"/>
    <n v="0.17857142857142858"/>
    <n v="3.6894160982506266E-2"/>
    <n v="0.27777777777777779"/>
    <n v="5.7390917083898638E-2"/>
    <n v="4.8400999999999996"/>
    <s v="0-0,99 lei"/>
    <x v="6"/>
    <s v="0-0,99 euro"/>
    <n v="0"/>
  </r>
  <r>
    <n v="9"/>
    <x v="0"/>
    <s v="COMUNA BUCIUM"/>
    <d v="2020-09-27T00:00:00"/>
    <n v="1"/>
    <m/>
    <s v="X"/>
    <s v="X"/>
    <n v="1200"/>
    <n v="2339.33"/>
    <n v="0"/>
    <n v="3539.33"/>
    <n v="731.25142042519792"/>
    <n v="1259"/>
    <m/>
    <n v="780"/>
    <m/>
    <n v="1259"/>
    <n v="780"/>
    <n v="2.8112231930103255"/>
    <n v="0.58081923782779821"/>
    <n v="4.5376025641025644"/>
    <n v="0.93750182105794611"/>
    <n v="4.8400999999999996"/>
    <s v="2-2,99 lei"/>
    <x v="7"/>
    <s v="0-0,99 euro"/>
    <n v="0"/>
  </r>
  <r>
    <n v="10"/>
    <x v="0"/>
    <s v="COMUNA CÂLNIC"/>
    <d v="2020-09-27T00:00:00"/>
    <n v="1"/>
    <m/>
    <s v="X"/>
    <s v="X"/>
    <n v="3300"/>
    <n v="1351"/>
    <n v="0"/>
    <n v="4651"/>
    <n v="960.93055928596527"/>
    <n v="1481"/>
    <m/>
    <n v="1089"/>
    <m/>
    <n v="1481"/>
    <n v="1089"/>
    <n v="3.1404456448345712"/>
    <n v="0.64883900019308927"/>
    <n v="4.2708907254361801"/>
    <n v="0.88239720779243824"/>
    <n v="4.8400999999999996"/>
    <s v="3-3,99 lei"/>
    <x v="0"/>
    <s v="0-0,99 euro"/>
    <n v="0"/>
  </r>
  <r>
    <n v="11"/>
    <x v="0"/>
    <s v="COMUNA CENADE"/>
    <d v="2020-09-27T00:00:00"/>
    <n v="1"/>
    <m/>
    <s v="X"/>
    <s v="X"/>
    <n v="0"/>
    <n v="1972"/>
    <n v="0"/>
    <n v="1972"/>
    <n v="407.42959856201321"/>
    <n v="774"/>
    <m/>
    <n v="452"/>
    <m/>
    <n v="774"/>
    <n v="452"/>
    <n v="2.5478036175710592"/>
    <n v="0.52639483018347966"/>
    <n v="4.3628318584070795"/>
    <n v="0.90139291717259562"/>
    <n v="4.8400999999999996"/>
    <s v="2-2,99 lei"/>
    <x v="7"/>
    <s v="0-0,99 euro"/>
    <n v="0"/>
  </r>
  <r>
    <n v="12"/>
    <x v="0"/>
    <s v="COMUNA CERGĂU"/>
    <d v="2020-09-27T00:00:00"/>
    <n v="1"/>
    <m/>
    <s v="X"/>
    <s v="X"/>
    <n v="6000"/>
    <n v="1198"/>
    <n v="0"/>
    <n v="7198"/>
    <n v="1487.1593562116486"/>
    <n v="1282"/>
    <m/>
    <n v="945"/>
    <m/>
    <n v="1282"/>
    <n v="945"/>
    <n v="5.614664586583463"/>
    <n v="1.1600306990730489"/>
    <n v="7.6169312169312171"/>
    <n v="1.573713604456771"/>
    <n v="4.8400999999999996"/>
    <s v="5-5,99 lei"/>
    <x v="8"/>
    <s v="1-1,99 euro"/>
    <n v="1"/>
  </r>
  <r>
    <n v="13"/>
    <x v="0"/>
    <s v="COMUNA CERU BĂCĂINȚI"/>
    <d v="2020-09-27T00:00:00"/>
    <n v="1"/>
    <m/>
    <s v="X"/>
    <s v="X"/>
    <n v="1200"/>
    <n v="4945.1099999999997"/>
    <n v="0"/>
    <n v="6145.11"/>
    <n v="1269.6245945331709"/>
    <n v="215"/>
    <m/>
    <n v="245"/>
    <m/>
    <n v="215"/>
    <n v="245"/>
    <n v="28.581906976744186"/>
    <n v="5.9052306722473062"/>
    <n v="25.082081632653061"/>
    <n v="5.1821412021762079"/>
    <n v="4.8400999999999996"/>
    <s v="28-28,99 lei"/>
    <x v="9"/>
    <s v="5-5,99 euro"/>
    <n v="5"/>
  </r>
  <r>
    <n v="14"/>
    <x v="0"/>
    <s v="COMUNA CETATEA DE BALTĂ"/>
    <d v="2020-09-27T00:00:00"/>
    <n v="1"/>
    <m/>
    <s v="X"/>
    <s v="X"/>
    <n v="1500"/>
    <n v="1019"/>
    <n v="0"/>
    <n v="2519"/>
    <n v="520.44379248362645"/>
    <n v="2396"/>
    <m/>
    <n v="1212"/>
    <m/>
    <n v="2396"/>
    <n v="1212"/>
    <n v="1.0513355592654423"/>
    <n v="0.21721360287296596"/>
    <n v="2.0783828382838285"/>
    <n v="0.42940906970596243"/>
    <n v="4.8400999999999996"/>
    <s v="1-1,99 lei"/>
    <x v="10"/>
    <s v="0-0,99 euro"/>
    <n v="0"/>
  </r>
  <r>
    <n v="15"/>
    <x v="0"/>
    <s v="COMUNA CIUGUD"/>
    <d v="2020-09-27T00:00:00"/>
    <n v="1"/>
    <m/>
    <s v="X"/>
    <s v="X"/>
    <n v="3000"/>
    <n v="9105.7800000000007"/>
    <n v="0"/>
    <n v="12105.78"/>
    <n v="2501.1425383773067"/>
    <n v="2659"/>
    <m/>
    <n v="1823"/>
    <m/>
    <n v="2659"/>
    <n v="1823"/>
    <n v="4.5527566754418958"/>
    <n v="0.94063277110842669"/>
    <n v="6.6405814591332968"/>
    <n v="1.3719926156759774"/>
    <n v="4.8400999999999996"/>
    <s v="4-4,99 lei"/>
    <x v="11"/>
    <s v="0-0,99 euro"/>
    <n v="0"/>
  </r>
  <r>
    <n v="16"/>
    <x v="0"/>
    <s v="COMUNA CIURULEASA"/>
    <d v="2020-09-27T00:00:00"/>
    <n v="1"/>
    <m/>
    <s v="X"/>
    <s v="X"/>
    <n v="900"/>
    <n v="5719"/>
    <n v="0"/>
    <n v="6619"/>
    <n v="1367.5337286419704"/>
    <n v="945"/>
    <m/>
    <n v="728"/>
    <m/>
    <n v="945"/>
    <n v="728"/>
    <n v="7.0042328042328039"/>
    <n v="1.4471256387745719"/>
    <n v="9.0920329670329672"/>
    <n v="1.8784803964862231"/>
    <n v="4.8400999999999996"/>
    <s v="7-7,99 lei"/>
    <x v="5"/>
    <s v="1-1,99 euro"/>
    <n v="1"/>
  </r>
  <r>
    <n v="17"/>
    <x v="0"/>
    <s v="COMUNA CRĂCIUNELUL DE JOS"/>
    <d v="2020-09-27T00:00:00"/>
    <n v="1"/>
    <m/>
    <s v="X"/>
    <s v="X"/>
    <n v="1000"/>
    <n v="3057"/>
    <n v="0"/>
    <n v="4057"/>
    <n v="838.20582219375638"/>
    <n v="1715"/>
    <m/>
    <n v="1089"/>
    <m/>
    <n v="1715"/>
    <n v="1089"/>
    <n v="2.3655976676384838"/>
    <n v="0.48874975055029524"/>
    <n v="3.7254361799816347"/>
    <n v="0.76970231606405548"/>
    <n v="4.8400999999999996"/>
    <s v="2-2,99 lei"/>
    <x v="7"/>
    <s v="0-0,99 euro"/>
    <n v="0"/>
  </r>
  <r>
    <n v="18"/>
    <x v="0"/>
    <s v="COMUNA CRICĂU"/>
    <d v="2020-09-27T00:00:00"/>
    <n v="1"/>
    <m/>
    <s v="X"/>
    <s v="X"/>
    <n v="400"/>
    <n v="3720.24"/>
    <n v="0"/>
    <n v="4120.24"/>
    <n v="851.27166794074503"/>
    <n v="1682"/>
    <m/>
    <n v="1238"/>
    <m/>
    <n v="1682"/>
    <n v="1238"/>
    <n v="2.4496076099881092"/>
    <n v="0.50610681803849289"/>
    <n v="3.3281421647819061"/>
    <n v="0.68761847168073109"/>
    <n v="4.8400999999999996"/>
    <s v="2-2,99 lei"/>
    <x v="7"/>
    <s v="0-0,99 euro"/>
    <n v="0"/>
  </r>
  <r>
    <n v="19"/>
    <x v="0"/>
    <s v="COMUNA CUT"/>
    <d v="2020-09-27T00:00:00"/>
    <n v="1"/>
    <m/>
    <s v="X"/>
    <s v="X"/>
    <n v="1500"/>
    <n v="3165"/>
    <n v="0"/>
    <n v="4665"/>
    <n v="963.82306150699378"/>
    <n v="1059"/>
    <m/>
    <n v="736"/>
    <m/>
    <n v="1059"/>
    <n v="736"/>
    <n v="4.405099150141643"/>
    <n v="0.91012564825967301"/>
    <n v="6.3383152173913047"/>
    <n v="1.3095422031345023"/>
    <n v="4.8400999999999996"/>
    <s v="4-4,99 lei"/>
    <x v="11"/>
    <s v="0-0,99 euro"/>
    <n v="0"/>
  </r>
  <r>
    <n v="20"/>
    <x v="0"/>
    <s v="COMUNA DAIA ROMÂNĂ"/>
    <d v="2020-09-27T00:00:00"/>
    <n v="1"/>
    <m/>
    <s v="X"/>
    <s v="X"/>
    <n v="1000"/>
    <n v="953"/>
    <n v="0"/>
    <n v="1953"/>
    <n v="403.50405983347457"/>
    <n v="2557"/>
    <m/>
    <n v="1506"/>
    <m/>
    <n v="2557"/>
    <n v="1506"/>
    <n v="0.76378568635119282"/>
    <n v="0.15780369958289972"/>
    <n v="1.296812749003984"/>
    <n v="0.26793098262514914"/>
    <n v="4.8400999999999996"/>
    <s v="0-0,99 lei"/>
    <x v="6"/>
    <s v="0-0,99 euro"/>
    <n v="0"/>
  </r>
  <r>
    <n v="21"/>
    <x v="0"/>
    <s v="COMUNA DOȘTAT"/>
    <d v="2020-09-27T00:00:00"/>
    <n v="1"/>
    <m/>
    <s v="X"/>
    <s v="X"/>
    <n v="800"/>
    <n v="6941.49"/>
    <n v="0"/>
    <n v="7741.49"/>
    <n v="1599.4483585049898"/>
    <n v="778"/>
    <m/>
    <n v="555"/>
    <m/>
    <n v="778"/>
    <n v="555"/>
    <n v="9.9505012853470429"/>
    <n v="2.0558462191580844"/>
    <n v="13.94863063063063"/>
    <n v="2.8818889342432246"/>
    <n v="4.8400999999999996"/>
    <s v="9-9,99 lei"/>
    <x v="12"/>
    <s v="2-2,99 euro"/>
    <n v="2"/>
  </r>
  <r>
    <n v="22"/>
    <x v="0"/>
    <s v="COMUNA FĂRĂU"/>
    <d v="2020-09-27T00:00:00"/>
    <n v="1"/>
    <m/>
    <s v="X"/>
    <s v="X"/>
    <n v="2500"/>
    <n v="3903"/>
    <n v="0"/>
    <n v="6403"/>
    <n v="1322.9065515175307"/>
    <n v="1259"/>
    <m/>
    <n v="927"/>
    <m/>
    <n v="1259"/>
    <n v="927"/>
    <n v="5.0857823669579032"/>
    <n v="1.0507597708638052"/>
    <n v="6.9072276159654802"/>
    <n v="1.4270836585949631"/>
    <n v="4.8400999999999996"/>
    <s v="5-5,99 lei"/>
    <x v="8"/>
    <s v="1-1,99 euro"/>
    <n v="1"/>
  </r>
  <r>
    <n v="23"/>
    <x v="0"/>
    <s v="COMUNA GALDA DE JOS"/>
    <d v="2020-09-27T00:00:00"/>
    <n v="1"/>
    <m/>
    <s v="X"/>
    <s v="X"/>
    <n v="0"/>
    <n v="22512.73"/>
    <n v="0"/>
    <n v="22512.73"/>
    <n v="4651.2943947439107"/>
    <n v="3708"/>
    <m/>
    <n v="2095"/>
    <m/>
    <n v="3708"/>
    <n v="2095"/>
    <n v="6.0713942826321468"/>
    <n v="1.2543943890895122"/>
    <n v="10.745933174224344"/>
    <n v="2.2201882552476899"/>
    <n v="4.8400999999999996"/>
    <s v="6-6,99 lei"/>
    <x v="13"/>
    <s v="1-1,99 euro"/>
    <n v="1"/>
  </r>
  <r>
    <n v="24"/>
    <x v="0"/>
    <s v="COMUNA GÂRBOVA"/>
    <d v="2020-09-27T00:00:00"/>
    <n v="1"/>
    <m/>
    <s v="X"/>
    <s v="X"/>
    <n v="2400"/>
    <n v="7644"/>
    <n v="0"/>
    <n v="10044"/>
    <n v="2075.1637362864403"/>
    <n v="1660"/>
    <m/>
    <n v="1066"/>
    <m/>
    <n v="1660"/>
    <n v="1066"/>
    <n v="6.0506024096385538"/>
    <n v="1.2500986363171327"/>
    <n v="9.4221388367729837"/>
    <n v="1.9466826794431897"/>
    <n v="4.8400999999999996"/>
    <s v="6-6,99 lei"/>
    <x v="13"/>
    <s v="1-1,99 euro"/>
    <n v="1"/>
  </r>
  <r>
    <n v="25"/>
    <x v="0"/>
    <s v="COMUNA GÂRDA DE SUS"/>
    <d v="2020-09-27T00:00:00"/>
    <n v="1"/>
    <m/>
    <s v="X"/>
    <s v="X"/>
    <n v="1500"/>
    <n v="300"/>
    <n v="0"/>
    <n v="1800"/>
    <n v="371.89314270366316"/>
    <n v="1316"/>
    <m/>
    <n v="910"/>
    <m/>
    <n v="1316"/>
    <n v="910"/>
    <n v="1.3677811550151975"/>
    <n v="0.28259357348302672"/>
    <n v="1.9780219780219781"/>
    <n v="0.40867378319083864"/>
    <n v="4.8400999999999996"/>
    <s v="1-1,99 lei"/>
    <x v="10"/>
    <s v="0-0,99 euro"/>
    <n v="0"/>
  </r>
  <r>
    <n v="26"/>
    <x v="0"/>
    <s v="COMUNA HOPÂRTA"/>
    <d v="2020-09-27T00:00:00"/>
    <n v="1"/>
    <m/>
    <s v="X"/>
    <s v="X"/>
    <n v="1000"/>
    <n v="3158"/>
    <n v="0"/>
    <n v="4158"/>
    <n v="859.07315964546194"/>
    <n v="888"/>
    <m/>
    <n v="544"/>
    <m/>
    <n v="888"/>
    <n v="544"/>
    <n v="4.6824324324324325"/>
    <n v="0.96742472933047519"/>
    <n v="7.6433823529411766"/>
    <n v="1.5791786022894521"/>
    <n v="4.8400999999999996"/>
    <s v="4-4,99 lei"/>
    <x v="11"/>
    <s v="0-0,99 euro"/>
    <n v="0"/>
  </r>
  <r>
    <n v="27"/>
    <x v="0"/>
    <s v="COMUNA HOREA"/>
    <d v="2020-09-27T00:00:00"/>
    <n v="1"/>
    <m/>
    <s v="X"/>
    <s v="X"/>
    <n v="3000"/>
    <n v="11177"/>
    <n v="0"/>
    <n v="14177"/>
    <n v="2929.0717133943517"/>
    <n v="1640"/>
    <m/>
    <n v="1209"/>
    <m/>
    <n v="1640"/>
    <n v="1209"/>
    <n v="8.6445121951219512"/>
    <n v="1.7860193374355804"/>
    <n v="11.726220016542598"/>
    <n v="2.4227226744370154"/>
    <n v="4.8400999999999996"/>
    <s v="8-8,99 lei"/>
    <x v="2"/>
    <s v="1-1,99 euro"/>
    <n v="1"/>
  </r>
  <r>
    <n v="28"/>
    <x v="0"/>
    <s v="COMUNA IGHIU"/>
    <d v="2020-09-27T00:00:00"/>
    <n v="1"/>
    <m/>
    <s v="X"/>
    <s v="X"/>
    <n v="2666"/>
    <n v="876.14"/>
    <n v="0"/>
    <n v="3542.14"/>
    <n v="731.83198694241855"/>
    <n v="5687"/>
    <m/>
    <n v="3132"/>
    <m/>
    <n v="5687"/>
    <n v="3132"/>
    <n v="0.62284860207490766"/>
    <n v="0.12868506891901152"/>
    <n v="1.1309514687100894"/>
    <n v="0.23366283107995484"/>
    <n v="4.8400999999999996"/>
    <s v="0-0,99 lei"/>
    <x v="6"/>
    <s v="0-0,99 euro"/>
    <n v="0"/>
  </r>
  <r>
    <n v="29"/>
    <x v="0"/>
    <s v="COMUNA ÎNTREGALDE"/>
    <d v="2020-09-27T00:00:00"/>
    <n v="1"/>
    <m/>
    <s v="X"/>
    <s v="X"/>
    <n v="4000"/>
    <n v="2746"/>
    <n v="0"/>
    <n v="6746"/>
    <n v="1393.7728559327288"/>
    <n v="518"/>
    <m/>
    <n v="402"/>
    <m/>
    <n v="518"/>
    <n v="402"/>
    <n v="13.023166023166024"/>
    <n v="2.6906811890593221"/>
    <n v="16.781094527363184"/>
    <n v="3.4670966565490766"/>
    <n v="4.8400999999999996"/>
    <s v="13-13,99 lei"/>
    <x v="14"/>
    <s v="2-2,99 euro"/>
    <n v="2"/>
  </r>
  <r>
    <n v="30"/>
    <x v="0"/>
    <s v="COMUNA JIDVEI"/>
    <d v="2020-09-27T00:00:00"/>
    <n v="1"/>
    <m/>
    <s v="X"/>
    <s v="X"/>
    <n v="2500"/>
    <n v="10457.120000000001"/>
    <n v="0"/>
    <n v="12957.12"/>
    <n v="2677.035598438049"/>
    <n v="4217"/>
    <m/>
    <n v="2427"/>
    <m/>
    <n v="4217"/>
    <n v="2427"/>
    <n v="3.0725918899691727"/>
    <n v="0.6348199190035686"/>
    <n v="5.3387391841779976"/>
    <n v="1.1030224962661923"/>
    <n v="4.8400999999999996"/>
    <s v="3-3,99 lei"/>
    <x v="0"/>
    <s v="0-0,99 euro"/>
    <n v="0"/>
  </r>
  <r>
    <n v="31"/>
    <x v="0"/>
    <s v="COMUNA LIVEZILE"/>
    <d v="2020-09-27T00:00:00"/>
    <n v="1"/>
    <m/>
    <s v="X"/>
    <s v="X"/>
    <n v="0"/>
    <n v="9451"/>
    <n v="0"/>
    <n v="9451"/>
    <n v="1952.6456064957338"/>
    <n v="1063"/>
    <m/>
    <n v="833"/>
    <m/>
    <n v="1063"/>
    <n v="833"/>
    <n v="8.8908748824082782"/>
    <n v="1.8369196674465982"/>
    <n v="11.345738295318128"/>
    <n v="2.3441123727439783"/>
    <n v="4.8400999999999996"/>
    <s v="8-8,99 lei"/>
    <x v="2"/>
    <s v="1-1,99 euro"/>
    <n v="1"/>
  </r>
  <r>
    <n v="32"/>
    <x v="0"/>
    <s v="COMUNA LOPADEA NOUĂ"/>
    <d v="2020-09-27T00:00:00"/>
    <n v="1"/>
    <m/>
    <s v="X"/>
    <s v="X"/>
    <n v="6000"/>
    <n v="5459"/>
    <n v="0"/>
    <n v="11459"/>
    <n v="2367.5130679118201"/>
    <n v="2275"/>
    <m/>
    <n v="1747"/>
    <m/>
    <n v="2275"/>
    <n v="1747"/>
    <n v="5.0369230769230766"/>
    <n v="1.0406650847964045"/>
    <n v="6.5592444190040071"/>
    <n v="1.3551877893027018"/>
    <n v="4.8400999999999996"/>
    <s v="5-5,99 lei"/>
    <x v="8"/>
    <s v="1-1,99 euro"/>
    <n v="1"/>
  </r>
  <r>
    <n v="33"/>
    <x v="0"/>
    <s v="COMUNA LUNCA MUREȘULUI"/>
    <d v="2020-09-27T00:00:00"/>
    <n v="1"/>
    <m/>
    <s v="X"/>
    <s v="X"/>
    <n v="0"/>
    <n v="5311"/>
    <n v="0"/>
    <n v="5311"/>
    <n v="1097.2913782773085"/>
    <n v="2064"/>
    <m/>
    <n v="1341"/>
    <m/>
    <n v="2064"/>
    <n v="1341"/>
    <n v="2.573158914728682"/>
    <n v="0.53163341970799827"/>
    <n v="3.9604772557792693"/>
    <n v="0.81826351847674006"/>
    <n v="4.8400999999999996"/>
    <s v="2-2,99 lei"/>
    <x v="7"/>
    <s v="0-0,99 euro"/>
    <n v="0"/>
  </r>
  <r>
    <n v="34"/>
    <x v="0"/>
    <s v="COMUNA LUPȘA"/>
    <d v="2020-09-27T00:00:00"/>
    <n v="1"/>
    <m/>
    <s v="X"/>
    <s v="X"/>
    <n v="2400"/>
    <n v="14591.15"/>
    <n v="0"/>
    <n v="16991.150000000001"/>
    <n v="3510.4956509163039"/>
    <n v="2600"/>
    <m/>
    <n v="1763"/>
    <m/>
    <n v="2600"/>
    <n v="1763"/>
    <n v="6.5350576923076931"/>
    <n v="1.3501906349678092"/>
    <n v="9.6376347135564391"/>
    <n v="1.9912057010302349"/>
    <n v="4.8400999999999996"/>
    <s v="6-6,99 lei"/>
    <x v="13"/>
    <s v="1-1,99 euro"/>
    <n v="1"/>
  </r>
  <r>
    <n v="35"/>
    <x v="0"/>
    <s v="COMUNA METEȘ"/>
    <d v="2020-09-27T00:00:00"/>
    <n v="1"/>
    <m/>
    <s v="X"/>
    <s v="X"/>
    <n v="1200"/>
    <n v="4482.8500000000004"/>
    <n v="0"/>
    <n v="5682.85"/>
    <n v="1174.1183033408402"/>
    <n v="2336"/>
    <m/>
    <n v="1606"/>
    <m/>
    <n v="2336"/>
    <n v="1606"/>
    <n v="2.432726883561644"/>
    <n v="0.50261913670412683"/>
    <n v="3.5385118306351186"/>
    <n v="0.73108238066054809"/>
    <n v="4.8400999999999996"/>
    <s v="2-2,99 lei"/>
    <x v="7"/>
    <s v="0-0,99 euro"/>
    <n v="0"/>
  </r>
  <r>
    <n v="36"/>
    <x v="0"/>
    <s v="COMUNA MIHALȚ"/>
    <d v="2020-09-27T00:00:00"/>
    <n v="1"/>
    <m/>
    <s v="X"/>
    <s v="X"/>
    <n v="4000"/>
    <n v="16958.2"/>
    <n v="0"/>
    <n v="20958.2"/>
    <n v="4330.1171463399523"/>
    <n v="2756"/>
    <m/>
    <n v="1949"/>
    <m/>
    <n v="2756"/>
    <n v="1949"/>
    <n v="7.6045718432510885"/>
    <n v="1.5711600676124646"/>
    <n v="10.753309389430477"/>
    <n v="2.2217122351667276"/>
    <n v="4.8400999999999996"/>
    <s v="7-7,99 lei"/>
    <x v="5"/>
    <s v="1-1,99 euro"/>
    <n v="1"/>
  </r>
  <r>
    <n v="37"/>
    <x v="0"/>
    <s v="COMUNA MIRĂSLĂU"/>
    <d v="2020-09-27T00:00:00"/>
    <n v="1"/>
    <m/>
    <s v="X"/>
    <s v="X"/>
    <n v="3798"/>
    <n v="10411.52"/>
    <n v="0"/>
    <n v="14209.52"/>
    <n v="2935.7905828391977"/>
    <n v="1713"/>
    <m/>
    <n v="942"/>
    <m/>
    <n v="1713"/>
    <n v="942"/>
    <n v="8.2951079976649158"/>
    <n v="1.7138298790654978"/>
    <n v="15.084416135881105"/>
    <n v="3.1165505125681503"/>
    <n v="4.8400999999999996"/>
    <s v="8-8,99 lei"/>
    <x v="2"/>
    <s v="1-1,99 euro"/>
    <n v="1"/>
  </r>
  <r>
    <n v="38"/>
    <x v="0"/>
    <s v="COMUNA MOGOȘ"/>
    <d v="2020-09-27T00:00:00"/>
    <n v="1"/>
    <m/>
    <s v="X"/>
    <s v="X"/>
    <n v="1800"/>
    <n v="6944"/>
    <n v="0"/>
    <n v="8744"/>
    <n v="1806.5742443337949"/>
    <n v="692"/>
    <m/>
    <n v="481"/>
    <m/>
    <n v="692"/>
    <n v="481"/>
    <n v="12.635838150289016"/>
    <n v="2.6106564224476805"/>
    <n v="18.178794178794178"/>
    <n v="3.7558716098415696"/>
    <n v="4.8400999999999996"/>
    <s v="12-12,99 lei"/>
    <x v="15"/>
    <s v="2-2,99 euro"/>
    <n v="2"/>
  </r>
  <r>
    <n v="39"/>
    <x v="0"/>
    <s v="COMUNA NOȘLAC"/>
    <d v="2020-09-27T00:00:00"/>
    <n v="1"/>
    <m/>
    <s v="X"/>
    <s v="X"/>
    <n v="1401"/>
    <n v="525.83000000000004"/>
    <n v="0"/>
    <n v="1926.83"/>
    <n v="398.09714675316627"/>
    <n v="1494"/>
    <m/>
    <n v="773"/>
    <m/>
    <n v="1494"/>
    <n v="773"/>
    <n v="1.2897121820615796"/>
    <n v="0.26646395365004438"/>
    <n v="2.492664941785252"/>
    <n v="0.51500277717097831"/>
    <n v="4.8400999999999996"/>
    <s v="1-1,99 lei"/>
    <x v="10"/>
    <s v="0-0,99 euro"/>
    <n v="0"/>
  </r>
  <r>
    <n v="40"/>
    <x v="0"/>
    <s v="COMUNA OCOLIȘ"/>
    <d v="2020-09-27T00:00:00"/>
    <n v="1"/>
    <m/>
    <s v="X"/>
    <s v="X"/>
    <n v="2000"/>
    <n v="4456"/>
    <n v="0"/>
    <n v="6456"/>
    <n v="1333.8567384971386"/>
    <n v="490"/>
    <m/>
    <n v="410"/>
    <m/>
    <n v="490"/>
    <n v="410"/>
    <n v="13.175510204081633"/>
    <n v="2.722156609177834"/>
    <n v="15.746341463414634"/>
    <n v="3.2533091182857041"/>
    <n v="4.8400999999999996"/>
    <s v="13-13,99 lei"/>
    <x v="14"/>
    <s v="2-2,99 euro"/>
    <n v="2"/>
  </r>
  <r>
    <n v="41"/>
    <x v="0"/>
    <s v="COMUNA OHABA"/>
    <d v="2020-09-27T00:00:00"/>
    <n v="1"/>
    <m/>
    <s v="X"/>
    <s v="X"/>
    <n v="400"/>
    <n v="6102.04"/>
    <n v="0"/>
    <n v="6502.04"/>
    <n v="1343.3689386582923"/>
    <n v="530"/>
    <m/>
    <n v="466"/>
    <m/>
    <n v="530"/>
    <n v="466"/>
    <n v="12.268000000000001"/>
    <n v="2.5346583748269667"/>
    <n v="13.952875536480686"/>
    <n v="2.8827659627860349"/>
    <n v="4.8400999999999996"/>
    <s v="12-12,99 lei"/>
    <x v="15"/>
    <s v="2-2,99 euro"/>
    <n v="2"/>
  </r>
  <r>
    <n v="42"/>
    <x v="0"/>
    <s v="COMUNA PIANU"/>
    <d v="2020-09-27T00:00:00"/>
    <n v="1"/>
    <m/>
    <s v="X"/>
    <s v="X"/>
    <n v="7000"/>
    <n v="11966.7"/>
    <n v="0"/>
    <n v="18966.7"/>
    <n v="3918.6587053986491"/>
    <n v="2934"/>
    <m/>
    <n v="1736"/>
    <m/>
    <n v="2934"/>
    <n v="1736"/>
    <n v="6.4644512610770279"/>
    <n v="1.3356028307425525"/>
    <n v="10.925518433179723"/>
    <n v="2.2572918809900053"/>
    <n v="4.8400999999999996"/>
    <s v="6-6,99 lei"/>
    <x v="13"/>
    <s v="1-1,99 euro"/>
    <n v="1"/>
  </r>
  <r>
    <n v="43"/>
    <x v="0"/>
    <s v="COMUNA POIANA VADULUI"/>
    <d v="2020-09-27T00:00:00"/>
    <n v="1"/>
    <m/>
    <s v="X"/>
    <s v="X"/>
    <n v="900"/>
    <n v="2925.22"/>
    <n v="0"/>
    <n v="3825.22"/>
    <n v="790.31838185161462"/>
    <n v="859"/>
    <m/>
    <n v="649"/>
    <m/>
    <n v="859"/>
    <n v="649"/>
    <n v="4.4531082654249126"/>
    <n v="0.92004468201584944"/>
    <n v="5.8940215716486897"/>
    <n v="1.2177478919131195"/>
    <n v="4.8400999999999996"/>
    <s v="4-4,99 lei"/>
    <x v="11"/>
    <s v="0-0,99 euro"/>
    <n v="0"/>
  </r>
  <r>
    <n v="44"/>
    <x v="0"/>
    <s v="COMUNA PONOR"/>
    <d v="2020-09-27T00:00:00"/>
    <n v="1"/>
    <m/>
    <s v="X"/>
    <s v="X"/>
    <n v="1500"/>
    <n v="991.83"/>
    <n v="0"/>
    <n v="2491.83"/>
    <n v="514.83027210181615"/>
    <n v="533"/>
    <m/>
    <n v="515"/>
    <m/>
    <n v="533"/>
    <n v="515"/>
    <n v="4.6751031894934334"/>
    <n v="0.96591045422479582"/>
    <n v="4.8385048543689315"/>
    <n v="0.99967043126566246"/>
    <n v="4.8400999999999996"/>
    <s v="4-4,99 lei"/>
    <x v="11"/>
    <s v="0-0,99 euro"/>
    <n v="0"/>
  </r>
  <r>
    <n v="45"/>
    <x v="0"/>
    <s v="COMUNA POȘAGA"/>
    <d v="2020-09-27T00:00:00"/>
    <n v="1"/>
    <m/>
    <s v="X"/>
    <s v="X"/>
    <n v="2000"/>
    <n v="4697.5600000000004"/>
    <n v="0"/>
    <n v="6697.56"/>
    <n v="1383.7647982479702"/>
    <n v="850"/>
    <m/>
    <n v="685"/>
    <m/>
    <n v="850"/>
    <n v="685"/>
    <n v="7.879482352941177"/>
    <n v="1.6279585861740826"/>
    <n v="9.7774598540145998"/>
    <n v="2.0200945959824383"/>
    <n v="4.8400999999999996"/>
    <s v="7-7,99 lei"/>
    <x v="5"/>
    <s v="1-1,99 euro"/>
    <n v="1"/>
  </r>
  <r>
    <n v="46"/>
    <x v="0"/>
    <s v="COMUNA RĂDEȘTI"/>
    <d v="2020-09-27T00:00:00"/>
    <n v="1"/>
    <m/>
    <s v="X"/>
    <s v="X"/>
    <n v="1800"/>
    <n v="2365.44"/>
    <n v="0"/>
    <n v="4165.4400000000005"/>
    <n v="860.61031796863722"/>
    <n v="1087"/>
    <m/>
    <n v="776"/>
    <m/>
    <n v="1087"/>
    <n v="776"/>
    <n v="3.8320515179392829"/>
    <n v="0.79172982333821273"/>
    <n v="5.3678350515463924"/>
    <n v="1.1090339149080377"/>
    <n v="4.8400999999999996"/>
    <s v="3-3,99 lei"/>
    <x v="0"/>
    <s v="0-0,99 euro"/>
    <n v="0"/>
  </r>
  <r>
    <n v="47"/>
    <x v="0"/>
    <s v="COMUNA RÂMEȚ"/>
    <d v="2020-09-27T00:00:00"/>
    <n v="1"/>
    <m/>
    <s v="X"/>
    <s v="X"/>
    <n v="480"/>
    <n v="4049.12"/>
    <n v="0"/>
    <n v="4529.12"/>
    <n v="935.74926137889713"/>
    <n v="465"/>
    <m/>
    <n v="363"/>
    <m/>
    <n v="465"/>
    <n v="363"/>
    <n v="9.7400430107526876"/>
    <n v="2.01236400296537"/>
    <n v="12.476914600550964"/>
    <n v="2.5778216566911767"/>
    <n v="4.8400999999999996"/>
    <s v="9-9,99 lei"/>
    <x v="12"/>
    <s v="2-2,99 euro"/>
    <n v="2"/>
  </r>
  <r>
    <n v="48"/>
    <x v="0"/>
    <s v="COMUNA RIMETEA"/>
    <d v="2020-09-27T00:00:00"/>
    <n v="1"/>
    <m/>
    <s v="X"/>
    <s v="X"/>
    <n v="1100"/>
    <n v="948.87"/>
    <n v="0"/>
    <n v="2048.87"/>
    <n v="423.3115018284746"/>
    <n v="895"/>
    <m/>
    <n v="568"/>
    <m/>
    <n v="895"/>
    <n v="568"/>
    <n v="2.2892402234636871"/>
    <n v="0.47297374505974815"/>
    <n v="3.6071654929577464"/>
    <n v="0.74526672857125809"/>
    <n v="4.8400999999999996"/>
    <s v="2-2,99 lei"/>
    <x v="7"/>
    <s v="0-0,99 euro"/>
    <n v="0"/>
  </r>
  <r>
    <n v="49"/>
    <x v="0"/>
    <s v="COMUNA ROȘIA DE SECAȘ"/>
    <d v="2020-09-27T00:00:00"/>
    <n v="1"/>
    <m/>
    <s v="X"/>
    <s v="X"/>
    <n v="0"/>
    <n v="2906"/>
    <n v="0"/>
    <n v="2906"/>
    <n v="600.40081816491397"/>
    <n v="1227"/>
    <m/>
    <n v="799"/>
    <m/>
    <n v="1227"/>
    <n v="799"/>
    <n v="2.3683781581092096"/>
    <n v="0.48932422018330396"/>
    <n v="3.6370463078848561"/>
    <n v="0.75144032311002995"/>
    <n v="4.8400999999999996"/>
    <s v="2-2,99 lei"/>
    <x v="7"/>
    <s v="0-0,99 euro"/>
    <n v="0"/>
  </r>
  <r>
    <n v="50"/>
    <x v="0"/>
    <s v="COMUNA ROȘIA MONTANĂ"/>
    <d v="2020-09-27T00:00:00"/>
    <n v="1"/>
    <m/>
    <s v="X"/>
    <s v="X"/>
    <n v="0"/>
    <n v="4763.5"/>
    <n v="0"/>
    <n v="4763.5"/>
    <n v="984.17388070494417"/>
    <n v="2285"/>
    <m/>
    <n v="1633"/>
    <m/>
    <n v="2285"/>
    <n v="1633"/>
    <n v="2.0846827133479211"/>
    <n v="0.43071066989275458"/>
    <n v="2.9170238824249846"/>
    <n v="0.60267843276481581"/>
    <n v="4.8400999999999996"/>
    <s v="2-2,99 lei"/>
    <x v="7"/>
    <s v="0-0,99 euro"/>
    <n v="0"/>
  </r>
  <r>
    <n v="51"/>
    <x v="0"/>
    <s v="COMUNA SĂLCIUA"/>
    <d v="2020-09-27T00:00:00"/>
    <n v="1"/>
    <m/>
    <s v="X"/>
    <s v="X"/>
    <n v="900"/>
    <n v="1292"/>
    <n v="0"/>
    <n v="2192"/>
    <n v="452.88320489246092"/>
    <n v="1250"/>
    <m/>
    <n v="804"/>
    <m/>
    <n v="1250"/>
    <n v="804"/>
    <n v="1.7536"/>
    <n v="0.36230656391396876"/>
    <n v="2.7263681592039801"/>
    <n v="0.56328756827420512"/>
    <n v="4.8400999999999996"/>
    <s v="1-1,99 lei"/>
    <x v="10"/>
    <s v="0-0,99 euro"/>
    <n v="0"/>
  </r>
  <r>
    <n v="52"/>
    <x v="0"/>
    <s v="COMUNA SĂLIȘTEA"/>
    <d v="2020-09-27T00:00:00"/>
    <n v="1"/>
    <m/>
    <s v="X"/>
    <s v="X"/>
    <n v="2400"/>
    <n v="1748"/>
    <n v="0"/>
    <n v="4148"/>
    <n v="857.00708663044156"/>
    <n v="1901"/>
    <m/>
    <n v="1441"/>
    <m/>
    <n v="1901"/>
    <n v="1441"/>
    <n v="2.1820094687006839"/>
    <n v="0.45081908818013761"/>
    <n v="2.878556557945871"/>
    <n v="0.5947308026581829"/>
    <n v="4.8400999999999996"/>
    <s v="2-2,99 lei"/>
    <x v="7"/>
    <s v="0-0,99 euro"/>
    <n v="0"/>
  </r>
  <r>
    <n v="53"/>
    <x v="0"/>
    <s v="COMUNA SĂSCIORI"/>
    <d v="2020-09-27T00:00:00"/>
    <n v="1"/>
    <m/>
    <s v="X"/>
    <s v="X"/>
    <n v="5362.46"/>
    <n v="8205.5499999999993"/>
    <n v="0"/>
    <n v="13568.009999999998"/>
    <n v="2803.2499328526269"/>
    <n v="4867"/>
    <m/>
    <n v="2795"/>
    <m/>
    <n v="4867"/>
    <n v="2795"/>
    <n v="2.7877563180604064"/>
    <n v="0.57597081011970963"/>
    <n v="4.8543864042933809"/>
    <n v="1.0029516754392225"/>
    <n v="4.8400999999999996"/>
    <s v="2-2,99 lei"/>
    <x v="7"/>
    <s v="0-0,99 euro"/>
    <n v="0"/>
  </r>
  <r>
    <n v="54"/>
    <x v="0"/>
    <s v="COMUNA SÂNCEL"/>
    <d v="2020-09-27T00:00:00"/>
    <n v="1"/>
    <m/>
    <s v="X"/>
    <s v="X"/>
    <n v="7800"/>
    <n v="3129.75"/>
    <n v="0"/>
    <n v="10929.75"/>
    <n v="2258.1661535918679"/>
    <n v="2159"/>
    <m/>
    <n v="1233"/>
    <m/>
    <n v="2159"/>
    <n v="1233"/>
    <n v="5.0624131542380733"/>
    <n v="1.045931520885534"/>
    <n v="8.8643552311435521"/>
    <n v="1.8314405138620178"/>
    <n v="4.8400999999999996"/>
    <s v="5-5,99 lei"/>
    <x v="8"/>
    <s v="1-1,99 euro"/>
    <n v="1"/>
  </r>
  <r>
    <n v="55"/>
    <x v="0"/>
    <s v="COMUNA SÂNTIMBRU"/>
    <d v="2020-09-27T00:00:00"/>
    <n v="1"/>
    <m/>
    <s v="X"/>
    <s v="X"/>
    <n v="2100"/>
    <n v="12022.81"/>
    <n v="0"/>
    <n v="14122.81"/>
    <n v="2917.8756637259562"/>
    <n v="2442"/>
    <m/>
    <n v="1472"/>
    <m/>
    <n v="2442"/>
    <n v="1472"/>
    <n v="5.783296478296478"/>
    <n v="1.1948712791670582"/>
    <n v="9.5943002717391295"/>
    <n v="1.9822524889442636"/>
    <n v="4.8400999999999996"/>
    <s v="5-5,99 lei"/>
    <x v="8"/>
    <s v="1-1,99 euro"/>
    <n v="1"/>
  </r>
  <r>
    <n v="56"/>
    <x v="0"/>
    <s v="COMUNA SCĂRIȘOARA"/>
    <d v="2020-09-27T00:00:00"/>
    <n v="1"/>
    <m/>
    <s v="X"/>
    <s v="X"/>
    <n v="3000"/>
    <n v="2150"/>
    <n v="0"/>
    <n v="5150"/>
    <n v="1064.0276027354807"/>
    <n v="1253"/>
    <m/>
    <n v="989"/>
    <m/>
    <n v="1253"/>
    <n v="989"/>
    <n v="4.1101356743814845"/>
    <n v="0.84918404049120566"/>
    <n v="5.2072800808897872"/>
    <n v="1.075862085677938"/>
    <n v="4.8400999999999996"/>
    <s v="4-4,99 lei"/>
    <x v="11"/>
    <s v="0-0,99 euro"/>
    <n v="0"/>
  </r>
  <r>
    <n v="57"/>
    <x v="0"/>
    <s v="COMUNA SOHODOL"/>
    <d v="2020-09-27T00:00:00"/>
    <n v="1"/>
    <m/>
    <s v="X"/>
    <s v="X"/>
    <n v="6462"/>
    <n v="4092"/>
    <n v="0"/>
    <n v="10554"/>
    <n v="2180.5334600524784"/>
    <n v="1448"/>
    <m/>
    <n v="873"/>
    <m/>
    <n v="1448"/>
    <n v="873"/>
    <n v="7.2886740331491708"/>
    <n v="1.5058932735169051"/>
    <n v="12.0893470790378"/>
    <n v="2.4977473769215104"/>
    <n v="4.8400999999999996"/>
    <s v="7-7,99 lei"/>
    <x v="5"/>
    <s v="1-1,99 euro"/>
    <n v="1"/>
  </r>
  <r>
    <n v="58"/>
    <x v="0"/>
    <s v="COMUNA STREMȚ"/>
    <d v="2020-09-27T00:00:00"/>
    <n v="1"/>
    <m/>
    <s v="X"/>
    <s v="X"/>
    <n v="900"/>
    <n v="2745.84"/>
    <n v="0"/>
    <n v="3645.84"/>
    <n v="753.25716410817972"/>
    <n v="2072"/>
    <m/>
    <n v="1397"/>
    <m/>
    <n v="2072"/>
    <n v="1397"/>
    <n v="1.7595752895752896"/>
    <n v="0.3635411023688126"/>
    <n v="2.609763779527559"/>
    <n v="0.53919625204594113"/>
    <n v="4.8400999999999996"/>
    <s v="1-1,99 lei"/>
    <x v="10"/>
    <s v="0-0,99 euro"/>
    <n v="0"/>
  </r>
  <r>
    <n v="59"/>
    <x v="0"/>
    <s v="COMUNA ȘIBOT"/>
    <d v="2020-09-27T00:00:00"/>
    <n v="1"/>
    <m/>
    <s v="X"/>
    <s v="X"/>
    <n v="800"/>
    <n v="5486.6"/>
    <n v="0"/>
    <n v="6286.6"/>
    <n v="1298.857461622694"/>
    <n v="2078"/>
    <m/>
    <n v="1310"/>
    <m/>
    <n v="2078"/>
    <n v="1310"/>
    <n v="3.0253128007699712"/>
    <n v="0.62505171396664772"/>
    <n v="4.7989312977099239"/>
    <n v="0.99149424551350684"/>
    <n v="4.8400999999999996"/>
    <s v="3-3,99 lei"/>
    <x v="0"/>
    <s v="0-0,99 euro"/>
    <n v="0"/>
  </r>
  <r>
    <n v="60"/>
    <x v="0"/>
    <s v="COMUNA ȘONA"/>
    <d v="2020-09-27T00:00:00"/>
    <n v="1"/>
    <m/>
    <s v="X"/>
    <s v="X"/>
    <n v="1500"/>
    <n v="8397.01"/>
    <n v="0"/>
    <n v="9897.01"/>
    <n v="2044.7945290386565"/>
    <n v="3597"/>
    <m/>
    <n v="1894"/>
    <m/>
    <n v="3597"/>
    <n v="1894"/>
    <n v="2.7514623297192107"/>
    <n v="0.5684722071277889"/>
    <n v="5.2254540654699051"/>
    <n v="1.0796169635895758"/>
    <n v="4.8400999999999996"/>
    <s v="2-2,99 lei"/>
    <x v="7"/>
    <s v="0-0,99 euro"/>
    <n v="0"/>
  </r>
  <r>
    <n v="61"/>
    <x v="0"/>
    <s v="COMUNA ȘPRING"/>
    <d v="2020-09-27T00:00:00"/>
    <n v="1"/>
    <m/>
    <s v="X"/>
    <s v="X"/>
    <n v="800"/>
    <n v="7225"/>
    <n v="0"/>
    <n v="8025"/>
    <n v="1658.0235945538316"/>
    <n v="2051"/>
    <m/>
    <n v="1502"/>
    <m/>
    <n v="2051"/>
    <n v="1502"/>
    <n v="3.9127254997562164"/>
    <n v="0.8083976570228335"/>
    <n v="5.3428761651131822"/>
    <n v="1.1038772267335764"/>
    <n v="4.8400999999999996"/>
    <s v="3-3,99 lei"/>
    <x v="0"/>
    <s v="0-0,99 euro"/>
    <n v="0"/>
  </r>
  <r>
    <n v="62"/>
    <x v="0"/>
    <s v="COMUNA ȘUGAG"/>
    <d v="2020-09-27T00:00:00"/>
    <n v="1"/>
    <m/>
    <s v="X"/>
    <s v="X"/>
    <n v="13013"/>
    <n v="7333"/>
    <n v="0"/>
    <n v="20346"/>
    <n v="4203.632156360406"/>
    <n v="2311"/>
    <m/>
    <n v="1366"/>
    <m/>
    <n v="2311"/>
    <n v="1366"/>
    <n v="8.8039809606231074"/>
    <n v="1.8189667487496348"/>
    <n v="14.894582723279649"/>
    <n v="3.0773295434556411"/>
    <n v="4.8400999999999996"/>
    <s v="8-8,99 lei"/>
    <x v="2"/>
    <s v="1-1,99 euro"/>
    <n v="1"/>
  </r>
  <r>
    <n v="63"/>
    <x v="0"/>
    <s v="COMUNA UNIREA"/>
    <d v="2020-09-27T00:00:00"/>
    <n v="1"/>
    <m/>
    <s v="X"/>
    <s v="X"/>
    <n v="0"/>
    <n v="11201.74"/>
    <n v="0"/>
    <n v="11201.74"/>
    <n v="2314.3612735274064"/>
    <n v="3971"/>
    <m/>
    <n v="2036"/>
    <m/>
    <n v="3971"/>
    <n v="2036"/>
    <n v="2.8208864265927978"/>
    <n v="0.58281573244205653"/>
    <n v="5.5018369351669936"/>
    <n v="1.1367196824790797"/>
    <n v="4.8400999999999996"/>
    <s v="2-2,99 lei"/>
    <x v="7"/>
    <s v="0-0,99 euro"/>
    <n v="0"/>
  </r>
  <r>
    <n v="64"/>
    <x v="0"/>
    <s v="COMUNA VADU MOȚILOR"/>
    <d v="2020-09-27T00:00:00"/>
    <n v="1"/>
    <m/>
    <s v="X"/>
    <s v="X"/>
    <n v="2400"/>
    <n v="7887"/>
    <n v="0"/>
    <n v="10287"/>
    <n v="2125.3693105514349"/>
    <n v="1104"/>
    <m/>
    <n v="971"/>
    <m/>
    <n v="1104"/>
    <n v="971"/>
    <n v="9.3179347826086953"/>
    <n v="1.9251533610067344"/>
    <n v="10.594232749742533"/>
    <n v="2.1888458399087898"/>
    <n v="4.8400999999999996"/>
    <s v="9-9,99 lei"/>
    <x v="12"/>
    <s v="1-1,99 euro"/>
    <n v="1"/>
  </r>
  <r>
    <n v="65"/>
    <x v="0"/>
    <s v="COMUNA VALEA LUNGĂ"/>
    <d v="2020-09-27T00:00:00"/>
    <n v="1"/>
    <m/>
    <s v="X"/>
    <s v="X"/>
    <n v="0"/>
    <n v="14000"/>
    <n v="0"/>
    <n v="14000"/>
    <n v="2892.5022210284915"/>
    <n v="2493"/>
    <m/>
    <n v="1723"/>
    <m/>
    <n v="2493"/>
    <n v="1723"/>
    <n v="5.6157240272763742"/>
    <n v="1.1602495872557126"/>
    <n v="8.1253627394080095"/>
    <n v="1.6787592693142726"/>
    <n v="4.8400999999999996"/>
    <s v="5-5,99 lei"/>
    <x v="8"/>
    <s v="1-1,99 euro"/>
    <n v="1"/>
  </r>
  <r>
    <n v="66"/>
    <x v="0"/>
    <s v="COMUNA VIDRA"/>
    <d v="2020-09-27T00:00:00"/>
    <n v="1"/>
    <m/>
    <s v="X"/>
    <s v="X"/>
    <n v="2700"/>
    <n v="7410.02"/>
    <n v="0"/>
    <n v="10110.02"/>
    <n v="2088.8039503316049"/>
    <n v="1308"/>
    <m/>
    <n v="1007"/>
    <m/>
    <n v="1308"/>
    <n v="1007"/>
    <n v="7.7293730886850156"/>
    <n v="1.5969449161556613"/>
    <n v="10.039741807348561"/>
    <n v="2.0742839625934506"/>
    <n v="4.8400999999999996"/>
    <s v="7-7,99 lei"/>
    <x v="5"/>
    <s v="1-1,99 euro"/>
    <n v="1"/>
  </r>
  <r>
    <n v="67"/>
    <x v="0"/>
    <s v="COMUNA VINȚU DE JOS"/>
    <d v="2020-09-27T00:00:00"/>
    <n v="1"/>
    <m/>
    <s v="X"/>
    <s v="X"/>
    <n v="1800"/>
    <n v="5219.71"/>
    <n v="0"/>
    <n v="7019.71"/>
    <n v="1450.3233404268508"/>
    <n v="4468"/>
    <m/>
    <n v="2608"/>
    <m/>
    <n v="4468"/>
    <n v="2608"/>
    <n v="1.5711078782452998"/>
    <n v="0.32460235909284935"/>
    <n v="2.6916065950920247"/>
    <n v="0.55610557531704397"/>
    <n v="4.8400999999999996"/>
    <s v="1-1,99 lei"/>
    <x v="10"/>
    <s v="0-0,99 euro"/>
    <n v="0"/>
  </r>
  <r>
    <n v="68"/>
    <x v="0"/>
    <s v="MUNICIPIUL AIUD"/>
    <d v="2020-09-27T00:00:00"/>
    <n v="1"/>
    <m/>
    <s v="X"/>
    <s v="X"/>
    <n v="11800"/>
    <n v="16280.86"/>
    <n v="0"/>
    <n v="28080.86"/>
    <n v="5801.7107084564377"/>
    <n v="21409"/>
    <m/>
    <n v="8332"/>
    <m/>
    <n v="21409"/>
    <n v="8332"/>
    <n v="1.3116380961277967"/>
    <n v="0.270994007588231"/>
    <n v="3.3702424387902066"/>
    <n v="0.69631669568608234"/>
    <n v="4.8400999999999996"/>
    <s v="1-1,99 lei"/>
    <x v="10"/>
    <s v="0-0,99 euro"/>
    <n v="0"/>
  </r>
  <r>
    <n v="69"/>
    <x v="0"/>
    <s v="MUNICIPIUL ALBA IULIA"/>
    <d v="2020-09-27T00:00:00"/>
    <n v="1"/>
    <m/>
    <s v="X"/>
    <s v="X"/>
    <n v="40000"/>
    <n v="162188.95000000001"/>
    <n v="0"/>
    <n v="202188.95"/>
    <n v="41773.713353029903"/>
    <n v="62326"/>
    <m/>
    <n v="22418"/>
    <m/>
    <n v="62326"/>
    <n v="22418"/>
    <n v="3.2440546481404233"/>
    <n v="0.67024537677742679"/>
    <n v="9.0190449638683212"/>
    <n v="1.8634005421103534"/>
    <n v="4.8400999999999996"/>
    <s v="3-3,99 lei"/>
    <x v="0"/>
    <s v="0-0,99 euro"/>
    <n v="0"/>
  </r>
  <r>
    <n v="70"/>
    <x v="0"/>
    <s v="MUNICIPIUL BLAJ"/>
    <d v="2020-09-27T00:00:00"/>
    <n v="1"/>
    <m/>
    <s v="X"/>
    <s v="X"/>
    <n v="20500"/>
    <n v="53794.95"/>
    <n v="0"/>
    <n v="74294.95"/>
    <n v="15349.879134728622"/>
    <n v="16926"/>
    <m/>
    <n v="7172"/>
    <m/>
    <n v="16926"/>
    <n v="7172"/>
    <n v="4.3893979676237738"/>
    <n v="0.90688166930926517"/>
    <n v="10.359028165086446"/>
    <n v="2.1402508553720891"/>
    <n v="4.8400999999999996"/>
    <s v="4-4,99 lei"/>
    <x v="11"/>
    <s v="0-0,99 euro"/>
    <n v="0"/>
  </r>
  <r>
    <n v="71"/>
    <x v="0"/>
    <s v="MUNICIPIUL SEBEȘ"/>
    <d v="2020-09-27T00:00:00"/>
    <n v="1"/>
    <m/>
    <s v="X"/>
    <s v="X"/>
    <n v="20000"/>
    <n v="53580.91"/>
    <n v="0"/>
    <n v="73580.91"/>
    <n v="15202.35325716411"/>
    <n v="26379"/>
    <m/>
    <n v="10812"/>
    <m/>
    <n v="26379"/>
    <n v="10812"/>
    <n v="2.7893745024451269"/>
    <n v="0.57630513882876944"/>
    <n v="6.8054855715871261"/>
    <n v="1.4060630093566509"/>
    <n v="4.8400999999999996"/>
    <s v="2-2,99 lei"/>
    <x v="7"/>
    <s v="0-0,99 euro"/>
    <n v="0"/>
  </r>
  <r>
    <n v="72"/>
    <x v="0"/>
    <s v="ORAȘUL ABRUD"/>
    <d v="2020-09-27T00:00:00"/>
    <n v="1"/>
    <m/>
    <s v="X"/>
    <s v="X"/>
    <n v="2000"/>
    <n v="1502.23"/>
    <n v="0"/>
    <n v="3502.23"/>
    <n v="723.58628953947243"/>
    <n v="4500"/>
    <m/>
    <n v="2344"/>
    <m/>
    <n v="4500"/>
    <n v="2344"/>
    <n v="0.77827333333333337"/>
    <n v="0.16079695323099388"/>
    <n v="1.4941254266211603"/>
    <n v="0.30869722249977494"/>
    <n v="4.8400999999999996"/>
    <s v="0-0,99 lei"/>
    <x v="6"/>
    <s v="0-0,99 euro"/>
    <n v="0"/>
  </r>
  <r>
    <n v="73"/>
    <x v="0"/>
    <s v="ORAȘUL BAIA DE ARIEȘ"/>
    <d v="2020-09-27T00:00:00"/>
    <n v="1"/>
    <m/>
    <s v="X"/>
    <s v="X"/>
    <n v="2100"/>
    <n v="6915.98"/>
    <n v="0"/>
    <n v="9015.98"/>
    <n v="1862.7672981963183"/>
    <n v="3342"/>
    <m/>
    <n v="1858"/>
    <m/>
    <n v="3342"/>
    <n v="1858"/>
    <n v="2.6977797725912627"/>
    <n v="0.55738099886185466"/>
    <n v="4.852518837459634"/>
    <n v="1.0025658224953273"/>
    <n v="4.8400999999999996"/>
    <s v="2-2,99 lei"/>
    <x v="7"/>
    <s v="0-0,99 euro"/>
    <n v="0"/>
  </r>
  <r>
    <n v="74"/>
    <x v="0"/>
    <s v="ORAȘUL CÂMPENI"/>
    <d v="2020-09-27T00:00:00"/>
    <n v="1"/>
    <m/>
    <s v="X"/>
    <s v="X"/>
    <n v="1800"/>
    <n v="4032"/>
    <n v="0"/>
    <n v="5832"/>
    <n v="1204.9337823598687"/>
    <n v="6318"/>
    <m/>
    <n v="4289"/>
    <m/>
    <n v="6318"/>
    <n v="4289"/>
    <n v="0.92307692307692313"/>
    <n v="0.1907144321557247"/>
    <n v="1.3597575192352529"/>
    <n v="0.28093583174629722"/>
    <n v="4.8400999999999996"/>
    <s v="0-0,99 lei"/>
    <x v="6"/>
    <s v="0-0,99 euro"/>
    <n v="0"/>
  </r>
  <r>
    <n v="75"/>
    <x v="0"/>
    <s v="ORAȘUL CUGIR"/>
    <d v="2020-09-27T00:00:00"/>
    <n v="1"/>
    <m/>
    <s v="X"/>
    <s v="X"/>
    <n v="0"/>
    <n v="28925"/>
    <n v="0"/>
    <n v="28925"/>
    <n v="5976.1161959463652"/>
    <n v="21979"/>
    <m/>
    <n v="8390"/>
    <m/>
    <n v="21979"/>
    <n v="8390"/>
    <n v="1.3160289367123164"/>
    <n v="0.27190118731272422"/>
    <n v="3.4475566150178785"/>
    <n v="0.7122903690043344"/>
    <n v="4.8400999999999996"/>
    <s v="1-1,99 lei"/>
    <x v="10"/>
    <s v="0-0,99 euro"/>
    <n v="0"/>
  </r>
  <r>
    <n v="76"/>
    <x v="0"/>
    <s v="ORAȘUL OCNA MUREȘ"/>
    <d v="2020-09-27T00:00:00"/>
    <n v="1"/>
    <m/>
    <s v="X"/>
    <s v="X"/>
    <n v="0"/>
    <n v="10407.629999999999"/>
    <n v="0"/>
    <n v="10407.629999999999"/>
    <n v="2150.2923493316252"/>
    <n v="11761"/>
    <m/>
    <n v="4313"/>
    <m/>
    <n v="11761"/>
    <n v="4313"/>
    <n v="0.88492730210016146"/>
    <n v="0.18283244191239054"/>
    <n v="2.4130837004405286"/>
    <n v="0.49856071164656279"/>
    <n v="4.8400999999999996"/>
    <s v="0-0,99 lei"/>
    <x v="6"/>
    <s v="0-0,99 euro"/>
    <n v="0"/>
  </r>
  <r>
    <n v="77"/>
    <x v="0"/>
    <s v="ORAȘUL TEIUȘ"/>
    <d v="2020-09-27T00:00:00"/>
    <n v="1"/>
    <m/>
    <s v="X"/>
    <s v="X"/>
    <n v="8684.49"/>
    <n v="15796.66"/>
    <n v="0"/>
    <n v="24481.15"/>
    <n v="5057.9843391665472"/>
    <n v="5949"/>
    <m/>
    <n v="2980"/>
    <m/>
    <n v="5949"/>
    <n v="2980"/>
    <n v="4.1151706169104054"/>
    <n v="0.85022429638032393"/>
    <n v="8.2151510067114106"/>
    <n v="1.6973101809283715"/>
    <n v="4.8400999999999996"/>
    <s v="4-4,99 lei"/>
    <x v="11"/>
    <s v="0-0,99 euro"/>
    <n v="0"/>
  </r>
  <r>
    <n v="78"/>
    <x v="0"/>
    <s v="ORAȘUL ZLATNA"/>
    <d v="2020-09-27T00:00:00"/>
    <n v="1"/>
    <m/>
    <s v="X"/>
    <s v="X"/>
    <n v="1980"/>
    <n v="9123.91"/>
    <n v="0"/>
    <n v="11103.91"/>
    <n v="2294.1488812214625"/>
    <n v="6669"/>
    <m/>
    <n v="3650"/>
    <m/>
    <n v="6669"/>
    <n v="3650"/>
    <n v="1.6650037486879592"/>
    <n v="0.34400193150719188"/>
    <n v="3.0421671232876712"/>
    <n v="0.62853394006067465"/>
    <n v="4.8400999999999996"/>
    <s v="1-1,99 lei"/>
    <x v="10"/>
    <s v="0-0,99 euro"/>
    <n v="0"/>
  </r>
  <r>
    <n v="79"/>
    <x v="1"/>
    <s v="MUNICIPIUL ARAD"/>
    <d v="2020-09-27T00:00:00"/>
    <n v="1"/>
    <m/>
    <s v="X"/>
    <s v="X"/>
    <n v="113500"/>
    <n v="162599.92000000001"/>
    <n v="0"/>
    <n v="276099.92000000004"/>
    <n v="57044.259416127781"/>
    <n v="148864"/>
    <m/>
    <n v="44410"/>
    <m/>
    <n v="148864"/>
    <n v="44410"/>
    <n v="1.8547124892519349"/>
    <n v="0.38319714246646458"/>
    <n v="6.2170664264805238"/>
    <n v="1.2844913176340416"/>
    <n v="4.8400999999999996"/>
    <s v="1-1,99 lei"/>
    <x v="10"/>
    <s v="0-0,99 euro"/>
    <n v="0"/>
  </r>
  <r>
    <n v="80"/>
    <x v="1"/>
    <s v="ORAȘUL CHIȘINEU-CRIȘ"/>
    <d v="2020-09-27T00:00:00"/>
    <n v="1"/>
    <m/>
    <s v="X"/>
    <s v="X"/>
    <n v="0"/>
    <n v="10880"/>
    <n v="0"/>
    <n v="10880"/>
    <n v="2247.8874403421419"/>
    <n v="6752"/>
    <m/>
    <n v="4084"/>
    <m/>
    <n v="6752"/>
    <n v="4084"/>
    <n v="1.6113744075829384"/>
    <n v="0.33292171806015136"/>
    <n v="2.6640548481880511"/>
    <n v="0.55041318323754695"/>
    <n v="4.8400999999999996"/>
    <s v="1-1,99 lei"/>
    <x v="10"/>
    <s v="0-0,99 euro"/>
    <n v="0"/>
  </r>
  <r>
    <n v="81"/>
    <x v="1"/>
    <s v="ORAȘUL CURTICI"/>
    <d v="2020-09-27T00:00:00"/>
    <n v="1"/>
    <m/>
    <s v="X"/>
    <s v="X"/>
    <n v="1800"/>
    <n v="2659.65"/>
    <n v="0"/>
    <n v="4459.6499999999996"/>
    <n v="921.39625214355078"/>
    <n v="7056"/>
    <m/>
    <n v="2531"/>
    <m/>
    <n v="7056"/>
    <n v="2531"/>
    <n v="0.63203656462585034"/>
    <n v="0.13058336906796356"/>
    <n v="1.7620110628210193"/>
    <n v="0.36404435090618364"/>
    <n v="4.8400999999999996"/>
    <s v="0-0,99 lei"/>
    <x v="6"/>
    <s v="0-0,99 euro"/>
    <n v="0"/>
  </r>
  <r>
    <n v="82"/>
    <x v="1"/>
    <s v="ORAȘUL INEU"/>
    <d v="2020-09-27T00:00:00"/>
    <n v="1"/>
    <m/>
    <s v="X"/>
    <s v="X"/>
    <n v="145335"/>
    <n v="47693"/>
    <n v="0"/>
    <n v="193028"/>
    <n v="39880.994194334831"/>
    <n v="7921"/>
    <m/>
    <n v="4195"/>
    <m/>
    <n v="7921"/>
    <n v="4195"/>
    <n v="24.369145309935615"/>
    <n v="5.0348433523967717"/>
    <n v="46.013825983313467"/>
    <n v="9.506792418196623"/>
    <n v="4.8400999999999996"/>
    <s v="24-24,99 lei"/>
    <x v="16"/>
    <s v="5-5,99 euro"/>
    <n v="5"/>
  </r>
  <r>
    <n v="83"/>
    <x v="1"/>
    <s v="ORAȘUL LIPOVA"/>
    <d v="2020-09-27T00:00:00"/>
    <n v="1"/>
    <m/>
    <s v="X"/>
    <s v="X"/>
    <n v="4950"/>
    <n v="20800.64"/>
    <n v="0"/>
    <n v="25750.639999999999"/>
    <n v="5320.2702423503652"/>
    <n v="9437"/>
    <m/>
    <n v="4276"/>
    <m/>
    <n v="9437"/>
    <n v="4276"/>
    <n v="2.7286892020769313"/>
    <n v="0.56376711267885615"/>
    <n v="6.0221328344246956"/>
    <n v="1.2442166142072884"/>
    <n v="4.8400999999999996"/>
    <s v="2-2,99 lei"/>
    <x v="7"/>
    <s v="0-0,99 euro"/>
    <n v="0"/>
  </r>
  <r>
    <n v="84"/>
    <x v="1"/>
    <s v="ORAȘUL NĂDLAC"/>
    <d v="2020-09-27T00:00:00"/>
    <n v="1"/>
    <m/>
    <s v="X"/>
    <s v="X"/>
    <n v="3000"/>
    <n v="8910"/>
    <n v="0"/>
    <n v="11910"/>
    <n v="2460.6929608892378"/>
    <n v="6587"/>
    <m/>
    <n v="3146"/>
    <m/>
    <n v="6587"/>
    <n v="3146"/>
    <n v="1.8081068771823288"/>
    <n v="0.37356808272191255"/>
    <n v="3.7857596948506038"/>
    <n v="0.78216559468825109"/>
    <n v="4.8400999999999996"/>
    <s v="1-1,99 lei"/>
    <x v="10"/>
    <s v="0-0,99 euro"/>
    <n v="0"/>
  </r>
  <r>
    <n v="85"/>
    <x v="1"/>
    <s v="ORAȘUL PÂNCOTA"/>
    <d v="2020-09-27T00:00:00"/>
    <n v="1"/>
    <m/>
    <s v="X"/>
    <s v="X"/>
    <n v="1650"/>
    <n v="7489"/>
    <n v="0"/>
    <n v="9139"/>
    <n v="1888.1841284270988"/>
    <n v="6472"/>
    <m/>
    <n v="2975"/>
    <m/>
    <n v="6472"/>
    <n v="2975"/>
    <n v="1.4120828182941905"/>
    <n v="0.29174662058515122"/>
    <n v="3.0719327731092436"/>
    <n v="0.63468374064776434"/>
    <n v="4.8400999999999996"/>
    <s v="1-1,99 lei"/>
    <x v="10"/>
    <s v="0-0,99 euro"/>
    <n v="0"/>
  </r>
  <r>
    <n v="86"/>
    <x v="1"/>
    <s v="ORAȘUL PECICA"/>
    <d v="2020-09-27T00:00:00"/>
    <n v="1"/>
    <m/>
    <s v="X"/>
    <s v="X"/>
    <n v="196300"/>
    <n v="65044.38"/>
    <n v="0"/>
    <n v="261344.38"/>
    <n v="53995.65711452243"/>
    <n v="11555"/>
    <m/>
    <n v="4761"/>
    <m/>
    <n v="11555"/>
    <n v="4761"/>
    <n v="22.617427953266983"/>
    <n v="4.6729257563411881"/>
    <n v="54.892749422390253"/>
    <n v="11.341242830187445"/>
    <n v="4.8400999999999996"/>
    <s v="22-22,99 lei"/>
    <x v="17"/>
    <s v="4-4,99 euro"/>
    <n v="4"/>
  </r>
  <r>
    <n v="87"/>
    <x v="1"/>
    <s v="ORAȘUL SÂNTANA"/>
    <d v="2020-09-27T00:00:00"/>
    <n v="1"/>
    <m/>
    <s v="X"/>
    <s v="X"/>
    <n v="3200"/>
    <n v="17363"/>
    <n v="0"/>
    <n v="20563"/>
    <n v="4248.4659407863473"/>
    <n v="12737"/>
    <m/>
    <n v="4579"/>
    <m/>
    <n v="12737"/>
    <n v="4579"/>
    <n v="1.6144303996231453"/>
    <n v="0.33355310832899016"/>
    <n v="4.490718497488535"/>
    <n v="0.9278152305713796"/>
    <n v="4.8400999999999996"/>
    <s v="1-1,99 lei"/>
    <x v="10"/>
    <s v="0-0,99 euro"/>
    <n v="0"/>
  </r>
  <r>
    <n v="88"/>
    <x v="1"/>
    <s v="ORAȘUL SEBIȘ"/>
    <d v="2020-09-27T00:00:00"/>
    <n v="1"/>
    <m/>
    <s v="X"/>
    <s v="X"/>
    <n v="0"/>
    <n v="34779"/>
    <n v="0"/>
    <n v="34779"/>
    <n v="7185.5953389392789"/>
    <n v="5305"/>
    <m/>
    <n v="2987"/>
    <m/>
    <n v="5305"/>
    <n v="2987"/>
    <n v="6.5558906691800187"/>
    <n v="1.3544948801016548"/>
    <n v="11.643454971543354"/>
    <n v="2.4056228118310274"/>
    <n v="4.8400999999999996"/>
    <s v="6-6,99 lei"/>
    <x v="13"/>
    <s v="1-1,99 euro"/>
    <n v="1"/>
  </r>
  <r>
    <n v="89"/>
    <x v="1"/>
    <s v="COMUNA ALMAȘ"/>
    <d v="2020-09-27T00:00:00"/>
    <n v="1"/>
    <m/>
    <s v="X"/>
    <s v="X"/>
    <n v="960"/>
    <n v="6667"/>
    <n v="0"/>
    <n v="7627"/>
    <n v="1575.7938885560218"/>
    <n v="2100"/>
    <m/>
    <n v="1389"/>
    <m/>
    <n v="2100"/>
    <n v="1389"/>
    <n v="3.631904761904762"/>
    <n v="0.75037804216953419"/>
    <n v="5.4910007199424049"/>
    <n v="1.1344808412930323"/>
    <n v="4.8400999999999996"/>
    <s v="3-3,99 lei"/>
    <x v="0"/>
    <s v="0-0,99 euro"/>
    <n v="0"/>
  </r>
  <r>
    <n v="90"/>
    <x v="1"/>
    <s v="COMUNA APATEU"/>
    <d v="2020-09-27T00:00:00"/>
    <n v="1"/>
    <m/>
    <s v="X"/>
    <s v="X"/>
    <n v="4000"/>
    <n v="1067.43"/>
    <n v="0"/>
    <n v="5067.43"/>
    <n v="1046.9680378504577"/>
    <n v="2802"/>
    <m/>
    <n v="1987"/>
    <m/>
    <n v="2802"/>
    <n v="1987"/>
    <n v="1.8085046395431836"/>
    <n v="0.37365026332992779"/>
    <n v="2.5502918973326625"/>
    <n v="0.52690892695040648"/>
    <n v="4.8400999999999996"/>
    <s v="1-1,99 lei"/>
    <x v="10"/>
    <s v="0-0,99 euro"/>
    <n v="0"/>
  </r>
  <r>
    <n v="91"/>
    <x v="1"/>
    <s v="COMUNA ARCHIȘ"/>
    <d v="2020-09-27T00:00:00"/>
    <n v="1"/>
    <m/>
    <s v="X"/>
    <s v="X"/>
    <n v="129800"/>
    <n v="5571.36"/>
    <n v="0"/>
    <n v="135371.35999999999"/>
    <n v="27968.711390260531"/>
    <n v="1218"/>
    <m/>
    <n v="1039"/>
    <m/>
    <n v="1218"/>
    <n v="1039"/>
    <n v="111.1423316912972"/>
    <n v="22.962817233383031"/>
    <n v="130.29004812319536"/>
    <n v="26.918875255303686"/>
    <n v="4.8400999999999996"/>
    <s v="111-111,99 lei"/>
    <x v="18"/>
    <s v="22-22,99 euro"/>
    <n v="22"/>
  </r>
  <r>
    <n v="92"/>
    <x v="1"/>
    <s v="COMUNA BATA"/>
    <d v="2020-09-27T00:00:00"/>
    <n v="1"/>
    <m/>
    <s v="X"/>
    <s v="X"/>
    <n v="0"/>
    <n v="3558.11"/>
    <n v="0"/>
    <n v="3558.11"/>
    <n v="735.13150554740616"/>
    <n v="846"/>
    <m/>
    <n v="528"/>
    <m/>
    <n v="846"/>
    <n v="528"/>
    <n v="4.2058037825059102"/>
    <n v="0.86894977015059827"/>
    <n v="6.7388446969696973"/>
    <n v="1.3922945180822086"/>
    <n v="4.8400999999999996"/>
    <s v="4-4,99 lei"/>
    <x v="11"/>
    <s v="0-0,99 euro"/>
    <n v="0"/>
  </r>
  <r>
    <n v="93"/>
    <x v="1"/>
    <s v="COMUNA BÂRSA"/>
    <d v="2020-09-27T00:00:00"/>
    <n v="1"/>
    <m/>
    <s v="X"/>
    <s v="X"/>
    <n v="0"/>
    <n v="2151.52"/>
    <n v="0"/>
    <n v="2151.52"/>
    <n v="444.51974132765855"/>
    <n v="1478"/>
    <m/>
    <n v="994"/>
    <m/>
    <n v="1478"/>
    <n v="994"/>
    <n v="1.4556968876860623"/>
    <n v="0.30075760576972838"/>
    <n v="2.1645070422535211"/>
    <n v="0.44720295908215146"/>
    <n v="4.8400999999999996"/>
    <s v="1-1,99 lei"/>
    <x v="10"/>
    <s v="0-0,99 euro"/>
    <n v="0"/>
  </r>
  <r>
    <n v="94"/>
    <x v="1"/>
    <s v="COMUNA BÂRZAVA"/>
    <d v="2020-09-27T00:00:00"/>
    <n v="1"/>
    <m/>
    <s v="X"/>
    <s v="X"/>
    <n v="8000"/>
    <n v="18221"/>
    <n v="0"/>
    <n v="26221"/>
    <n v="5417.4500526848624"/>
    <n v="2113"/>
    <m/>
    <n v="1644"/>
    <m/>
    <n v="2113"/>
    <n v="1644"/>
    <n v="12.409370563180312"/>
    <n v="2.5638665653974737"/>
    <n v="15.949513381995134"/>
    <n v="3.2952859201246123"/>
    <n v="4.8400999999999996"/>
    <s v="12-12,99 lei"/>
    <x v="15"/>
    <s v="2-2,99 euro"/>
    <n v="2"/>
  </r>
  <r>
    <n v="95"/>
    <x v="1"/>
    <s v="COMUNA BELIU"/>
    <d v="2020-09-27T00:00:00"/>
    <n v="1"/>
    <m/>
    <s v="X"/>
    <s v="X"/>
    <n v="1200"/>
    <n v="4970"/>
    <n v="0"/>
    <n v="6170"/>
    <n v="1274.7670502675564"/>
    <n v="2487"/>
    <m/>
    <n v="1761"/>
    <m/>
    <n v="2487"/>
    <n v="1761"/>
    <n v="2.4809006835544833"/>
    <n v="0.51257219552374611"/>
    <n v="3.5036910846110163"/>
    <n v="0.72388816028822056"/>
    <n v="4.8400999999999996"/>
    <s v="2-2,99 lei"/>
    <x v="7"/>
    <s v="0-0,99 euro"/>
    <n v="0"/>
  </r>
  <r>
    <n v="96"/>
    <x v="1"/>
    <s v="COMUNA BIRCHIȘ"/>
    <d v="2020-09-27T00:00:00"/>
    <n v="1"/>
    <m/>
    <s v="X"/>
    <s v="X"/>
    <n v="1320"/>
    <n v="2200"/>
    <n v="0"/>
    <n v="3520"/>
    <n v="727.25770128716351"/>
    <n v="1482"/>
    <m/>
    <n v="765"/>
    <m/>
    <n v="1482"/>
    <n v="765"/>
    <n v="2.3751686909581649"/>
    <n v="0.49072719385098751"/>
    <n v="4.6013071895424833"/>
    <n v="0.95066366181328565"/>
    <n v="4.8400999999999996"/>
    <s v="2-2,99 lei"/>
    <x v="7"/>
    <s v="0-0,99 euro"/>
    <n v="0"/>
  </r>
  <r>
    <n v="97"/>
    <x v="1"/>
    <s v="COMUNA BOCSIG"/>
    <d v="2020-09-27T00:00:00"/>
    <n v="1"/>
    <m/>
    <s v="X"/>
    <s v="X"/>
    <n v="113650"/>
    <n v="16920"/>
    <n v="0"/>
    <n v="130570"/>
    <n v="26976.715357120724"/>
    <n v="2733"/>
    <m/>
    <n v="1732"/>
    <m/>
    <n v="2733"/>
    <n v="1732"/>
    <n v="47.775338455909257"/>
    <n v="9.8707337567218154"/>
    <n v="75.386836027713628"/>
    <n v="15.575470760462311"/>
    <n v="4.8400999999999996"/>
    <s v="47-47,99 lei"/>
    <x v="19"/>
    <s v="9-9,99 euro"/>
    <n v="9"/>
  </r>
  <r>
    <n v="98"/>
    <x v="1"/>
    <s v="COMUNA BRAZII"/>
    <d v="2020-09-27T00:00:00"/>
    <n v="1"/>
    <m/>
    <s v="X"/>
    <s v="X"/>
    <n v="149175"/>
    <n v="2040"/>
    <n v="0"/>
    <n v="151215"/>
    <n v="31242.123096630236"/>
    <n v="983"/>
    <m/>
    <n v="809"/>
    <m/>
    <n v="983"/>
    <n v="809"/>
    <n v="153.83011190233978"/>
    <n v="31.782424309898509"/>
    <n v="186.9159456118665"/>
    <n v="38.618199130568897"/>
    <n v="4.8400999999999996"/>
    <s v="153-153,99 lei"/>
    <x v="20"/>
    <s v="31-31,99 euro"/>
    <n v="31"/>
  </r>
  <r>
    <n v="99"/>
    <x v="1"/>
    <s v="COMUNA BUTENI"/>
    <d v="2020-09-27T00:00:00"/>
    <n v="1"/>
    <m/>
    <s v="X"/>
    <s v="X"/>
    <n v="4250"/>
    <n v="18169"/>
    <n v="0"/>
    <n v="22419"/>
    <n v="4631.9290923741246"/>
    <n v="2755"/>
    <m/>
    <n v="2039"/>
    <m/>
    <n v="2755"/>
    <n v="2039"/>
    <n v="8.1375680580762246"/>
    <n v="1.6812809772682848"/>
    <n v="10.995095635115252"/>
    <n v="2.271667038927967"/>
    <n v="4.8400999999999996"/>
    <s v="8-8,99 lei"/>
    <x v="2"/>
    <s v="1-1,99 euro"/>
    <n v="1"/>
  </r>
  <r>
    <n v="100"/>
    <x v="1"/>
    <s v="COMUNA CĂRAND"/>
    <d v="2020-09-27T00:00:00"/>
    <n v="1"/>
    <m/>
    <s v="X"/>
    <s v="X"/>
    <n v="95700"/>
    <n v="80"/>
    <n v="0"/>
    <n v="95780"/>
    <n v="19788.847337864921"/>
    <n v="900"/>
    <m/>
    <n v="681"/>
    <m/>
    <n v="900"/>
    <n v="681"/>
    <n v="106.42222222222222"/>
    <n v="21.987608153183245"/>
    <n v="140.64610866372982"/>
    <n v="29.058512977775216"/>
    <n v="4.8400999999999996"/>
    <s v="106-106,99 lei"/>
    <x v="21"/>
    <s v="21-21,99 euro"/>
    <n v="21"/>
  </r>
  <r>
    <n v="101"/>
    <x v="1"/>
    <s v="COMUNA CERMEI"/>
    <d v="2020-09-27T00:00:00"/>
    <n v="1"/>
    <m/>
    <s v="X"/>
    <s v="X"/>
    <n v="800"/>
    <n v="9659"/>
    <n v="0"/>
    <n v="10459"/>
    <n v="2160.905766409785"/>
    <n v="2230"/>
    <m/>
    <n v="1304"/>
    <m/>
    <n v="2230"/>
    <n v="1304"/>
    <n v="4.6901345291479819"/>
    <n v="0.9690160387487825"/>
    <n v="8.0207055214723919"/>
    <n v="1.6571363239338841"/>
    <n v="4.8400999999999996"/>
    <s v="4-4,99 lei"/>
    <x v="11"/>
    <s v="0-0,99 euro"/>
    <n v="0"/>
  </r>
  <r>
    <n v="102"/>
    <x v="1"/>
    <s v="COMUNA CHISINDIA"/>
    <d v="2020-09-27T00:00:00"/>
    <n v="1"/>
    <m/>
    <s v="X"/>
    <s v="X"/>
    <n v="0"/>
    <n v="15500"/>
    <n v="0"/>
    <n v="15500"/>
    <n v="3202.413173281544"/>
    <n v="1050"/>
    <m/>
    <n v="831"/>
    <m/>
    <n v="1050"/>
    <n v="831"/>
    <n v="14.761904761904763"/>
    <n v="3.0499173078871848"/>
    <n v="18.652226233453671"/>
    <n v="3.8536861290993309"/>
    <n v="4.8400999999999996"/>
    <s v="14-14,99 lei"/>
    <x v="22"/>
    <s v="3-3,99 euro"/>
    <n v="3"/>
  </r>
  <r>
    <n v="103"/>
    <x v="1"/>
    <s v="COMUNA CONOP"/>
    <d v="2020-09-27T00:00:00"/>
    <n v="1"/>
    <m/>
    <s v="X"/>
    <s v="X"/>
    <n v="0"/>
    <n v="701"/>
    <n v="0"/>
    <n v="701"/>
    <n v="144.8317183529266"/>
    <n v="1769"/>
    <m/>
    <n v="998"/>
    <m/>
    <n v="1769"/>
    <n v="998"/>
    <n v="0.39626907857546634"/>
    <n v="8.1872084993175012E-2"/>
    <n v="0.70240480961923846"/>
    <n v="0.14512196227748156"/>
    <n v="4.8400999999999996"/>
    <s v="0-0,99 lei"/>
    <x v="6"/>
    <s v="0-0,99 euro"/>
    <n v="0"/>
  </r>
  <r>
    <n v="104"/>
    <x v="1"/>
    <s v="COMUNA COVĂSINȚ"/>
    <d v="2020-09-27T00:00:00"/>
    <n v="1"/>
    <m/>
    <s v="X"/>
    <s v="X"/>
    <n v="6600"/>
    <n v="96"/>
    <n v="0"/>
    <n v="6696"/>
    <n v="1383.442490857627"/>
    <n v="2114"/>
    <m/>
    <n v="1109"/>
    <m/>
    <n v="2114"/>
    <n v="1109"/>
    <n v="3.1674550614947967"/>
    <n v="0.65441934288440262"/>
    <n v="6.0378719567177637"/>
    <n v="1.2474684317922697"/>
    <n v="4.8400999999999996"/>
    <s v="3-3,99 lei"/>
    <x v="0"/>
    <s v="0-0,99 euro"/>
    <n v="0"/>
  </r>
  <r>
    <n v="105"/>
    <x v="1"/>
    <s v="COMUNA CRAIVA"/>
    <d v="2020-09-27T00:00:00"/>
    <n v="1"/>
    <m/>
    <s v="X"/>
    <s v="X"/>
    <n v="5700"/>
    <n v="8500"/>
    <n v="0"/>
    <n v="14200"/>
    <n v="2933.8236813288986"/>
    <n v="2301"/>
    <m/>
    <n v="1709"/>
    <m/>
    <n v="2301"/>
    <n v="1709"/>
    <n v="6.1712299000434596"/>
    <n v="1.2750211565966529"/>
    <n v="8.3089526038619077"/>
    <n v="1.7166902757922169"/>
    <n v="4.8400999999999996"/>
    <s v="6-6,99 lei"/>
    <x v="13"/>
    <s v="1-1,99 euro"/>
    <n v="1"/>
  </r>
  <r>
    <n v="106"/>
    <x v="1"/>
    <s v="COMUNA DEZNA"/>
    <d v="2020-09-27T00:00:00"/>
    <n v="1"/>
    <m/>
    <s v="X"/>
    <s v="X"/>
    <n v="500"/>
    <n v="3357"/>
    <n v="0"/>
    <n v="3857"/>
    <n v="796.88436189334936"/>
    <n v="1021"/>
    <m/>
    <n v="849"/>
    <m/>
    <n v="1021"/>
    <n v="849"/>
    <n v="3.7776689520078355"/>
    <n v="0.78049398814235982"/>
    <n v="4.5429917550058896"/>
    <n v="0.93861526724776134"/>
    <n v="4.8400999999999996"/>
    <s v="3-3,99 lei"/>
    <x v="0"/>
    <s v="0-0,99 euro"/>
    <n v="0"/>
  </r>
  <r>
    <n v="107"/>
    <x v="1"/>
    <s v="COMUNA DIECI"/>
    <d v="2020-09-27T00:00:00"/>
    <n v="1"/>
    <m/>
    <s v="X"/>
    <s v="X"/>
    <n v="220"/>
    <n v="845"/>
    <n v="0"/>
    <n v="1065"/>
    <n v="220.03677609966738"/>
    <n v="1244"/>
    <m/>
    <n v="1019"/>
    <m/>
    <n v="1244"/>
    <n v="1019"/>
    <n v="0.85610932475884249"/>
    <n v="0.17687843737915385"/>
    <n v="1.0451422963689891"/>
    <n v="0.21593402953843707"/>
    <n v="4.8400999999999996"/>
    <s v="0-0,99 lei"/>
    <x v="6"/>
    <s v="0-0,99 euro"/>
    <n v="0"/>
  </r>
  <r>
    <n v="108"/>
    <x v="1"/>
    <s v="COMUNA DOROBANȚI"/>
    <d v="2020-09-27T00:00:00"/>
    <n v="1"/>
    <m/>
    <s v="X"/>
    <s v="X"/>
    <n v="0"/>
    <n v="1626.62"/>
    <n v="0"/>
    <n v="1626.62"/>
    <n v="336.07156876924029"/>
    <n v="1381"/>
    <m/>
    <n v="755"/>
    <m/>
    <n v="1381"/>
    <n v="755"/>
    <n v="1.1778566256335987"/>
    <n v="0.24335377897845062"/>
    <n v="2.1544635761589404"/>
    <n v="0.4451279056546229"/>
    <n v="4.8400999999999996"/>
    <s v="1-1,99 lei"/>
    <x v="10"/>
    <s v="0-0,99 euro"/>
    <n v="0"/>
  </r>
  <r>
    <n v="109"/>
    <x v="1"/>
    <s v="COMUNA FÂNTÂNELE"/>
    <d v="2020-09-27T00:00:00"/>
    <n v="1"/>
    <m/>
    <s v="X"/>
    <s v="X"/>
    <n v="0"/>
    <n v="0"/>
    <n v="0"/>
    <n v="0"/>
    <n v="0"/>
    <n v="3032"/>
    <m/>
    <n v="1723"/>
    <m/>
    <n v="3032"/>
    <n v="1723"/>
    <n v="0"/>
    <n v="0"/>
    <n v="0"/>
    <n v="0"/>
    <n v="4.8400999999999996"/>
    <s v="0-0,99 lei"/>
    <x v="6"/>
    <s v="0-0,99 euro"/>
    <n v="0"/>
  </r>
  <r>
    <n v="110"/>
    <x v="1"/>
    <s v="COMUNA FELNAC"/>
    <d v="2020-09-27T00:00:00"/>
    <n v="1"/>
    <m/>
    <s v="X"/>
    <s v="X"/>
    <n v="540"/>
    <n v="1597.44"/>
    <n v="1979.56"/>
    <n v="4117"/>
    <n v="850.60226028387854"/>
    <n v="2541"/>
    <m/>
    <n v="1536"/>
    <m/>
    <n v="2541"/>
    <n v="1536"/>
    <n v="1.6202282565918928"/>
    <n v="0.33475098791179791"/>
    <n v="2.6803385416666665"/>
    <n v="0.55377751320565005"/>
    <n v="4.8400999999999996"/>
    <s v="1-1,99 lei"/>
    <x v="10"/>
    <s v="0-0,99 euro"/>
    <n v="0"/>
  </r>
  <r>
    <n v="111"/>
    <x v="1"/>
    <s v="COMUNA FRUMUȘENI"/>
    <d v="2020-09-27T00:00:00"/>
    <n v="1"/>
    <m/>
    <s v="X"/>
    <s v="X"/>
    <n v="80955"/>
    <n v="14280"/>
    <n v="0"/>
    <n v="95235"/>
    <n v="19676.246358546312"/>
    <n v="2335"/>
    <m/>
    <n v="1213"/>
    <m/>
    <n v="2335"/>
    <n v="1213"/>
    <n v="40.785867237687363"/>
    <n v="8.4266579693988479"/>
    <n v="78.511953833470727"/>
    <n v="16.221142917185748"/>
    <n v="4.8400999999999996"/>
    <s v="40-40,99 lei"/>
    <x v="23"/>
    <s v="8-8,99 euro"/>
    <n v="8"/>
  </r>
  <r>
    <n v="112"/>
    <x v="1"/>
    <s v="COMUNA GHIOROC"/>
    <d v="2020-09-27T00:00:00"/>
    <n v="1"/>
    <m/>
    <s v="X"/>
    <s v="X"/>
    <n v="20300"/>
    <n v="5272"/>
    <n v="0"/>
    <n v="25572"/>
    <n v="5283.3619140100418"/>
    <n v="3518"/>
    <m/>
    <n v="1463"/>
    <m/>
    <n v="3518"/>
    <n v="1463"/>
    <n v="7.2689027856736779"/>
    <n v="1.5018083894286645"/>
    <n v="17.479152426520848"/>
    <n v="3.6113205153862213"/>
    <n v="4.8400999999999996"/>
    <s v="7-7,99 lei"/>
    <x v="5"/>
    <s v="1-1,99 euro"/>
    <n v="1"/>
  </r>
  <r>
    <n v="113"/>
    <x v="1"/>
    <s v="COMUNA GRĂNICERI"/>
    <d v="2020-09-27T00:00:00"/>
    <n v="1"/>
    <m/>
    <s v="X"/>
    <s v="X"/>
    <n v="1080"/>
    <n v="1307"/>
    <n v="0"/>
    <n v="2387"/>
    <n v="493.1716286853578"/>
    <n v="2035"/>
    <m/>
    <n v="1151"/>
    <m/>
    <n v="2035"/>
    <n v="1151"/>
    <n v="1.172972972972973"/>
    <n v="0.24234478068076551"/>
    <n v="2.0738488271068638"/>
    <n v="0.42847230989170965"/>
    <n v="4.8400999999999996"/>
    <s v="1-1,99 lei"/>
    <x v="10"/>
    <s v="0-0,99 euro"/>
    <n v="0"/>
  </r>
  <r>
    <n v="114"/>
    <x v="1"/>
    <s v="COMUNA GURAHONȚ"/>
    <d v="2020-09-27T00:00:00"/>
    <n v="1"/>
    <m/>
    <s v="X"/>
    <s v="X"/>
    <n v="13800"/>
    <n v="18521"/>
    <n v="0"/>
    <n v="32321"/>
    <n v="6677.7545918472761"/>
    <n v="3161"/>
    <m/>
    <n v="2115"/>
    <m/>
    <n v="3161"/>
    <n v="2115"/>
    <n v="10.224928819993673"/>
    <n v="2.1125449515492805"/>
    <n v="15.281796690307329"/>
    <n v="3.1573307762871283"/>
    <n v="4.8400999999999996"/>
    <s v="10-10,99 lei"/>
    <x v="3"/>
    <s v="2-2,99 euro"/>
    <n v="2"/>
  </r>
  <r>
    <n v="115"/>
    <x v="1"/>
    <s v="COMUNA HĂLMAGIU"/>
    <d v="2020-09-27T00:00:00"/>
    <n v="1"/>
    <m/>
    <s v="X"/>
    <s v="X"/>
    <n v="1400"/>
    <n v="8244"/>
    <n v="0"/>
    <n v="9644"/>
    <n v="1992.5208156856265"/>
    <n v="2234"/>
    <m/>
    <n v="1970"/>
    <m/>
    <n v="2234"/>
    <n v="1970"/>
    <n v="4.3169203222918533"/>
    <n v="0.89190725858801545"/>
    <n v="4.895431472081218"/>
    <n v="1.0114318861348357"/>
    <n v="4.8400999999999996"/>
    <s v="4-4,99 lei"/>
    <x v="11"/>
    <s v="0-0,99 euro"/>
    <n v="0"/>
  </r>
  <r>
    <n v="116"/>
    <x v="1"/>
    <s v="COMUNA HĂLMĂGEL"/>
    <d v="2020-09-27T00:00:00"/>
    <n v="1"/>
    <m/>
    <s v="X"/>
    <s v="X"/>
    <n v="1220"/>
    <n v="7858"/>
    <n v="0"/>
    <n v="9078"/>
    <n v="1875.5810830354746"/>
    <n v="974"/>
    <m/>
    <n v="791"/>
    <m/>
    <n v="974"/>
    <n v="791"/>
    <n v="9.3203285420944564"/>
    <n v="1.9256479291945325"/>
    <n v="11.476611883691529"/>
    <n v="2.3711518116756949"/>
    <n v="4.8400999999999996"/>
    <s v="9-9,99 lei"/>
    <x v="12"/>
    <s v="1-1,99 euro"/>
    <n v="1"/>
  </r>
  <r>
    <n v="117"/>
    <x v="1"/>
    <s v="COMUNA HĂȘMAȘ"/>
    <d v="2020-09-27T00:00:00"/>
    <n v="1"/>
    <m/>
    <s v="X"/>
    <s v="X"/>
    <n v="0"/>
    <n v="7731"/>
    <n v="0"/>
    <n v="7731"/>
    <n v="1597.2810479122334"/>
    <n v="998"/>
    <m/>
    <n v="846"/>
    <m/>
    <n v="998"/>
    <n v="846"/>
    <n v="7.746492985971944"/>
    <n v="1.6004820119361056"/>
    <n v="9.1382978723404253"/>
    <n v="1.8880390637260442"/>
    <n v="4.8400999999999996"/>
    <s v="7-7,99 lei"/>
    <x v="5"/>
    <s v="1-1,99 euro"/>
    <n v="1"/>
  </r>
  <r>
    <n v="118"/>
    <x v="1"/>
    <s v="COMUNA IGNEȘTI"/>
    <d v="2020-09-27T00:00:00"/>
    <n v="1"/>
    <m/>
    <s v="X"/>
    <s v="X"/>
    <n v="400"/>
    <n v="1319"/>
    <n v="0"/>
    <n v="1719"/>
    <n v="355.15795128199835"/>
    <n v="585"/>
    <m/>
    <n v="418"/>
    <m/>
    <n v="585"/>
    <n v="418"/>
    <n v="2.9384615384615387"/>
    <n v="0.60710760902905703"/>
    <n v="4.1124401913875595"/>
    <n v="0.84966017053109655"/>
    <n v="4.8400999999999996"/>
    <s v="2-2,99 lei"/>
    <x v="7"/>
    <s v="0-0,99 euro"/>
    <n v="0"/>
  </r>
  <r>
    <n v="119"/>
    <x v="1"/>
    <s v="COMUNA IRATOȘU"/>
    <d v="2020-09-27T00:00:00"/>
    <n v="1"/>
    <m/>
    <s v="X"/>
    <s v="X"/>
    <n v="600"/>
    <n v="7575"/>
    <n v="0"/>
    <n v="8175"/>
    <n v="1689.0146897791369"/>
    <n v="2151"/>
    <m/>
    <n v="1300"/>
    <m/>
    <n v="2151"/>
    <n v="1300"/>
    <n v="3.8005578800557882"/>
    <n v="0.78522300780062149"/>
    <n v="6.2884615384615383"/>
    <n v="1.2992420690608746"/>
    <n v="4.8400999999999996"/>
    <s v="3-3,99 lei"/>
    <x v="0"/>
    <s v="0-0,99 euro"/>
    <n v="0"/>
  </r>
  <r>
    <n v="120"/>
    <x v="1"/>
    <s v="COMUNA LIVADA"/>
    <d v="2020-09-27T00:00:00"/>
    <n v="1"/>
    <m/>
    <s v="X"/>
    <s v="X"/>
    <n v="0"/>
    <n v="3039.76"/>
    <n v="0"/>
    <n v="3039.76"/>
    <n v="628.0366108138262"/>
    <n v="3193"/>
    <m/>
    <n v="1612"/>
    <m/>
    <n v="3193"/>
    <n v="1612"/>
    <n v="0.95200751644221737"/>
    <n v="0.19669170398178085"/>
    <n v="1.8857071960297769"/>
    <n v="0.38960087519468128"/>
    <n v="4.8400999999999996"/>
    <s v="0-0,99 lei"/>
    <x v="6"/>
    <s v="0-0,99 euro"/>
    <n v="0"/>
  </r>
  <r>
    <n v="121"/>
    <x v="1"/>
    <s v="COMUNA MACEA"/>
    <d v="2020-09-27T00:00:00"/>
    <n v="1"/>
    <m/>
    <s v="X"/>
    <s v="X"/>
    <n v="1200"/>
    <n v="7672.52"/>
    <n v="0"/>
    <n v="8872.52"/>
    <n v="1833.1274147228366"/>
    <n v="5945"/>
    <m/>
    <n v="2373"/>
    <m/>
    <n v="5945"/>
    <n v="2373"/>
    <n v="1.4924339781328848"/>
    <n v="0.30834775689198263"/>
    <n v="3.7389464812473663"/>
    <n v="0.77249364295104794"/>
    <n v="4.8400999999999996"/>
    <s v="1-1,99 lei"/>
    <x v="10"/>
    <s v="0-0,99 euro"/>
    <n v="0"/>
  </r>
  <r>
    <n v="122"/>
    <x v="1"/>
    <s v="COMUNA MIȘCA"/>
    <d v="2020-09-27T00:00:00"/>
    <n v="1"/>
    <m/>
    <s v="X"/>
    <s v="X"/>
    <n v="2400"/>
    <n v="8567"/>
    <n v="0"/>
    <n v="10967"/>
    <n v="2265.8622755728188"/>
    <n v="2772"/>
    <m/>
    <n v="1697"/>
    <m/>
    <n v="2772"/>
    <n v="1697"/>
    <n v="3.9563492063492065"/>
    <n v="0.8174106333235277"/>
    <n v="6.4625810253388334"/>
    <n v="1.3352164263835113"/>
    <n v="4.8400999999999996"/>
    <s v="3-3,99 lei"/>
    <x v="0"/>
    <s v="0-0,99 euro"/>
    <n v="0"/>
  </r>
  <r>
    <n v="123"/>
    <x v="1"/>
    <s v="COMUNA MONEASA"/>
    <d v="2020-09-27T00:00:00"/>
    <n v="1"/>
    <m/>
    <s v="X"/>
    <s v="X"/>
    <n v="95195"/>
    <n v="6135"/>
    <n v="0"/>
    <n v="101330"/>
    <n v="20935.517861201217"/>
    <n v="778"/>
    <m/>
    <n v="703"/>
    <m/>
    <n v="778"/>
    <n v="703"/>
    <n v="130.24421593830334"/>
    <n v="26.909405991261202"/>
    <n v="144.13940256045518"/>
    <n v="29.780253003131175"/>
    <n v="4.8400999999999996"/>
    <s v="130-130,99 lei"/>
    <x v="24"/>
    <s v="26-26,99 euro"/>
    <n v="26"/>
  </r>
  <r>
    <n v="124"/>
    <x v="1"/>
    <s v="COMUNA OLARI"/>
    <d v="2020-09-27T00:00:00"/>
    <n v="1"/>
    <m/>
    <s v="X"/>
    <s v="X"/>
    <n v="4268"/>
    <n v="3485"/>
    <n v="0"/>
    <n v="7753"/>
    <n v="1601.8264085452781"/>
    <n v="1616"/>
    <m/>
    <n v="884"/>
    <m/>
    <n v="1616"/>
    <n v="884"/>
    <n v="4.7976485148514856"/>
    <n v="0.99122921320871171"/>
    <n v="8.7703619909502262"/>
    <n v="1.8120208241462423"/>
    <n v="4.8400999999999996"/>
    <s v="4-4,99 lei"/>
    <x v="11"/>
    <s v="0-0,99 euro"/>
    <n v="0"/>
  </r>
  <r>
    <n v="125"/>
    <x v="1"/>
    <s v="COMUNA PĂULIȘ"/>
    <d v="2020-09-27T00:00:00"/>
    <n v="1"/>
    <m/>
    <s v="X"/>
    <s v="X"/>
    <n v="480"/>
    <n v="3445.14"/>
    <n v="0"/>
    <n v="3925.14"/>
    <n v="810.96258341769806"/>
    <n v="3643"/>
    <m/>
    <n v="2104"/>
    <m/>
    <n v="3643"/>
    <n v="2104"/>
    <n v="1.0774471589349437"/>
    <n v="0.22260845001858307"/>
    <n v="1.8655608365019012"/>
    <n v="0.38543849021753712"/>
    <n v="4.8400999999999996"/>
    <s v="1-1,99 lei"/>
    <x v="10"/>
    <s v="0-0,99 euro"/>
    <n v="0"/>
  </r>
  <r>
    <n v="126"/>
    <x v="1"/>
    <s v="COMUNA PEREGU MARE"/>
    <d v="2020-09-27T00:00:00"/>
    <n v="1"/>
    <m/>
    <s v="X"/>
    <s v="X"/>
    <n v="600"/>
    <n v="3196"/>
    <n v="0"/>
    <n v="3796"/>
    <n v="784.2813165017252"/>
    <n v="1572"/>
    <m/>
    <n v="782"/>
    <m/>
    <n v="1572"/>
    <n v="782"/>
    <n v="2.4147582697201018"/>
    <n v="0.49890668988659365"/>
    <n v="4.8542199488491047"/>
    <n v="1.0029172845290604"/>
    <n v="4.8400999999999996"/>
    <s v="2-2,99 lei"/>
    <x v="7"/>
    <s v="0-0,99 euro"/>
    <n v="0"/>
  </r>
  <r>
    <n v="127"/>
    <x v="1"/>
    <s v="COMUNA PETRIȘ"/>
    <d v="2020-09-27T00:00:00"/>
    <n v="1"/>
    <m/>
    <s v="X"/>
    <s v="X"/>
    <n v="0"/>
    <n v="10126.9"/>
    <n v="0"/>
    <n v="10126.9"/>
    <n v="2092.291481580959"/>
    <n v="1138"/>
    <m/>
    <n v="767"/>
    <m/>
    <n v="1138"/>
    <n v="767"/>
    <n v="8.898857644991212"/>
    <n v="1.8385689644823893"/>
    <n v="13.203259452411995"/>
    <n v="2.7278898064940797"/>
    <n v="4.8400999999999996"/>
    <s v="8-8,99 lei"/>
    <x v="2"/>
    <s v="1-1,99 euro"/>
    <n v="1"/>
  </r>
  <r>
    <n v="128"/>
    <x v="1"/>
    <s v="COMUNA PILU"/>
    <d v="2020-09-27T00:00:00"/>
    <n v="1"/>
    <m/>
    <s v="X"/>
    <s v="X"/>
    <n v="100310"/>
    <n v="6362.79"/>
    <n v="0"/>
    <n v="106672.79"/>
    <n v="22039.377285593273"/>
    <n v="1674"/>
    <m/>
    <n v="1125"/>
    <m/>
    <n v="1674"/>
    <n v="1125"/>
    <n v="63.723291517323773"/>
    <n v="13.165697303221789"/>
    <n v="94.820257777777769"/>
    <n v="19.59055758719402"/>
    <n v="4.8400999999999996"/>
    <s v="63-63,99 lei"/>
    <x v="25"/>
    <s v="13-13,99 euro"/>
    <n v="13"/>
  </r>
  <r>
    <n v="129"/>
    <x v="1"/>
    <s v="COMUNA PLEŞCUŢA"/>
    <d v="2020-09-27T00:00:00"/>
    <n v="1"/>
    <m/>
    <s v="X"/>
    <s v="X"/>
    <n v="99105"/>
    <n v="17556"/>
    <n v="0"/>
    <n v="116661"/>
    <n v="24103.014400528915"/>
    <n v="947"/>
    <m/>
    <n v="574"/>
    <m/>
    <n v="947"/>
    <n v="574"/>
    <n v="123.19007391763463"/>
    <n v="25.451968743958727"/>
    <n v="203.24216027874564"/>
    <n v="41.991314286635742"/>
    <n v="4.8400999999999996"/>
    <s v="123-123,99 lei"/>
    <x v="26"/>
    <s v="25-25,99 euro"/>
    <n v="25"/>
  </r>
  <r>
    <n v="130"/>
    <x v="1"/>
    <s v="COMUNA SĂVÂRŞIN"/>
    <d v="2020-09-27T00:00:00"/>
    <n v="1"/>
    <m/>
    <s v="X"/>
    <s v="X"/>
    <n v="0"/>
    <n v="16380"/>
    <n v="0"/>
    <n v="16380"/>
    <n v="3384.2275986033351"/>
    <n v="2380"/>
    <m/>
    <n v="1409"/>
    <m/>
    <n v="2380"/>
    <n v="1409"/>
    <n v="6.882352941176471"/>
    <n v="1.4219443691610651"/>
    <n v="11.62526614620298"/>
    <n v="2.401864867709961"/>
    <n v="4.8400999999999996"/>
    <s v="6-6,99 lei"/>
    <x v="13"/>
    <s v="1-1,99 euro"/>
    <n v="1"/>
  </r>
  <r>
    <n v="131"/>
    <x v="1"/>
    <s v="COMUNA SECUSIGIU"/>
    <d v="2020-09-27T00:00:00"/>
    <n v="1"/>
    <m/>
    <s v="X"/>
    <s v="X"/>
    <n v="125985"/>
    <n v="0"/>
    <n v="0"/>
    <n v="125985"/>
    <n v="26029.420879733891"/>
    <n v="4811"/>
    <m/>
    <n v="2489"/>
    <m/>
    <n v="4811"/>
    <n v="2489"/>
    <n v="26.186863437954688"/>
    <n v="5.4103971897181236"/>
    <n v="50.616713539574128"/>
    <n v="10.457782595312933"/>
    <n v="4.8400999999999996"/>
    <s v="26-26,99 lei"/>
    <x v="27"/>
    <s v="5-5,99 euro"/>
    <n v="5"/>
  </r>
  <r>
    <n v="132"/>
    <x v="1"/>
    <s v="COMUNA SELEUŞ"/>
    <d v="2020-09-27T00:00:00"/>
    <n v="1"/>
    <m/>
    <s v="X"/>
    <s v="X"/>
    <n v="0"/>
    <n v="228"/>
    <n v="0"/>
    <n v="228"/>
    <n v="47.106464742464006"/>
    <n v="2409"/>
    <m/>
    <n v="1580"/>
    <m/>
    <n v="2409"/>
    <n v="1580"/>
    <n v="9.4645080946450813E-2"/>
    <n v="1.9554364774787881E-2"/>
    <n v="0.14430379746835442"/>
    <n v="2.9814218191432915E-2"/>
    <n v="4.8400999999999996"/>
    <s v="0-0,99 lei"/>
    <x v="6"/>
    <s v="0-0,99 euro"/>
    <n v="0"/>
  </r>
  <r>
    <n v="133"/>
    <x v="1"/>
    <s v="COMUNA SEMLAC"/>
    <d v="2020-09-27T00:00:00"/>
    <n v="1"/>
    <m/>
    <s v="X"/>
    <s v="X"/>
    <n v="1889"/>
    <n v="6182.62"/>
    <n v="0"/>
    <n v="8071.62"/>
    <n v="1667.6556269498565"/>
    <n v="3399"/>
    <m/>
    <n v="1542"/>
    <m/>
    <n v="3399"/>
    <n v="1542"/>
    <n v="2.3747043248014124"/>
    <n v="0.49063125241243205"/>
    <n v="5.2345136186770427"/>
    <n v="1.0814887334305165"/>
    <n v="4.8400999999999996"/>
    <s v="2-2,99 lei"/>
    <x v="7"/>
    <s v="0-0,99 euro"/>
    <n v="0"/>
  </r>
  <r>
    <n v="134"/>
    <x v="1"/>
    <s v="COMUNA SINTEA MARE"/>
    <d v="2020-09-27T00:00:00"/>
    <n v="1"/>
    <m/>
    <s v="X"/>
    <s v="X"/>
    <n v="110760"/>
    <n v="2257.27"/>
    <n v="0"/>
    <n v="113017.27"/>
    <n v="23350.193177826906"/>
    <n v="3025"/>
    <m/>
    <n v="1659"/>
    <m/>
    <n v="3025"/>
    <n v="1659"/>
    <n v="37.361080991735541"/>
    <n v="7.7190721249014569"/>
    <n v="68.123731163351422"/>
    <n v="14.07486026391013"/>
    <n v="4.8400999999999996"/>
    <s v="37-37,99 lei"/>
    <x v="28"/>
    <s v="7-7,99 euro"/>
    <n v="7"/>
  </r>
  <r>
    <n v="135"/>
    <x v="1"/>
    <s v="COMUNA SOCODOR"/>
    <d v="2020-09-27T00:00:00"/>
    <n v="1"/>
    <m/>
    <s v="X"/>
    <s v="X"/>
    <n v="3850"/>
    <n v="1664"/>
    <n v="0"/>
    <n v="5514"/>
    <n v="1139.2326604822215"/>
    <n v="1839"/>
    <m/>
    <n v="1435"/>
    <m/>
    <n v="1839"/>
    <n v="1435"/>
    <n v="2.9983686786296899"/>
    <n v="0.6194848615999029"/>
    <n v="3.8425087108013938"/>
    <n v="0.79389035573673972"/>
    <n v="4.8400999999999996"/>
    <s v="3-3,99 lei"/>
    <x v="0"/>
    <s v="0-0,99 euro"/>
    <n v="0"/>
  </r>
  <r>
    <n v="136"/>
    <x v="1"/>
    <s v="COMUNA ȘAGU"/>
    <d v="2020-09-27T00:00:00"/>
    <n v="1"/>
    <m/>
    <s v="X"/>
    <s v="X"/>
    <n v="600"/>
    <n v="27551"/>
    <n v="0"/>
    <n v="28151"/>
    <n v="5816.20214458379"/>
    <n v="3460"/>
    <m/>
    <n v="1887"/>
    <m/>
    <n v="3460"/>
    <n v="1887"/>
    <n v="8.1361271676300575"/>
    <n v="1.6809832787814423"/>
    <n v="14.918388977212507"/>
    <n v="3.0822480893395814"/>
    <n v="4.8400999999999996"/>
    <s v="8-8,99 lei"/>
    <x v="2"/>
    <s v="1-1,99 euro"/>
    <n v="1"/>
  </r>
  <r>
    <n v="137"/>
    <x v="1"/>
    <s v="COMUNA ȘEITIN"/>
    <d v="2020-09-27T00:00:00"/>
    <n v="1"/>
    <m/>
    <s v="X"/>
    <s v="X"/>
    <n v="1200"/>
    <n v="7210.6"/>
    <n v="0"/>
    <n v="8410.6"/>
    <n v="1737.6913700130165"/>
    <n v="2495"/>
    <m/>
    <n v="1349"/>
    <m/>
    <n v="2495"/>
    <n v="1349"/>
    <n v="3.3709819639278558"/>
    <n v="0.69646948697916489"/>
    <n v="6.2346923647146033"/>
    <n v="1.2881329651690263"/>
    <n v="4.8400999999999996"/>
    <s v="3-3,99 lei"/>
    <x v="0"/>
    <s v="0-0,99 euro"/>
    <n v="0"/>
  </r>
  <r>
    <n v="138"/>
    <x v="1"/>
    <s v="COMUNA ȘEPREUȘ"/>
    <d v="2020-09-27T00:00:00"/>
    <n v="1"/>
    <m/>
    <s v="X"/>
    <s v="X"/>
    <n v="1800"/>
    <n v="1977"/>
    <n v="0"/>
    <n v="3777"/>
    <n v="780.35577777318656"/>
    <n v="2164"/>
    <m/>
    <n v="1275"/>
    <m/>
    <n v="2164"/>
    <n v="1275"/>
    <n v="1.7453789279112755"/>
    <n v="0.36060803039426365"/>
    <n v="2.9623529411764706"/>
    <n v="0.61204374727308752"/>
    <n v="4.8400999999999996"/>
    <s v="1-1,99 lei"/>
    <x v="10"/>
    <s v="0-0,99 euro"/>
    <n v="0"/>
  </r>
  <r>
    <n v="139"/>
    <x v="1"/>
    <s v="COMUNA ȘICULA"/>
    <d v="2020-09-27T00:00:00"/>
    <n v="1"/>
    <m/>
    <s v="X"/>
    <s v="X"/>
    <n v="7200"/>
    <n v="19082"/>
    <n v="0"/>
    <n v="26282"/>
    <n v="5430.0530980764861"/>
    <n v="3490"/>
    <m/>
    <n v="2236"/>
    <m/>
    <n v="3490"/>
    <n v="2236"/>
    <n v="7.5306590257879655"/>
    <n v="1.5558891398499961"/>
    <n v="11.754025044722718"/>
    <n v="2.4284673962774983"/>
    <n v="4.8400999999999996"/>
    <s v="7-7,99 lei"/>
    <x v="5"/>
    <s v="1-1,99 euro"/>
    <n v="1"/>
  </r>
  <r>
    <n v="140"/>
    <x v="1"/>
    <s v="COMUNA ȘILINDIA"/>
    <d v="2020-09-27T00:00:00"/>
    <n v="1"/>
    <m/>
    <s v="X"/>
    <s v="X"/>
    <n v="2729"/>
    <n v="2082"/>
    <n v="0"/>
    <n v="4811"/>
    <n v="993.98772752629088"/>
    <n v="692"/>
    <m/>
    <n v="498"/>
    <m/>
    <n v="692"/>
    <n v="498"/>
    <n v="6.952312138728324"/>
    <n v="1.4363984501825013"/>
    <n v="9.6606425702811247"/>
    <n v="1.9959592922214677"/>
    <n v="4.8400999999999996"/>
    <s v="6-6,99 lei"/>
    <x v="13"/>
    <s v="1-1,99 euro"/>
    <n v="1"/>
  </r>
  <r>
    <n v="141"/>
    <x v="1"/>
    <s v="COMUNA ȘIMAND"/>
    <d v="2020-09-27T00:00:00"/>
    <n v="1"/>
    <m/>
    <s v="X"/>
    <s v="X"/>
    <n v="0"/>
    <n v="8768.69"/>
    <n v="0"/>
    <n v="8768.69"/>
    <n v="1811.6753786078802"/>
    <n v="3420"/>
    <m/>
    <n v="2191"/>
    <m/>
    <n v="3420"/>
    <n v="2191"/>
    <n v="2.5639444444444446"/>
    <n v="0.52972964286780122"/>
    <n v="4.0021405750798724"/>
    <n v="0.82687146444905535"/>
    <n v="4.8400999999999996"/>
    <s v="2-2,99 lei"/>
    <x v="7"/>
    <s v="0-0,99 euro"/>
    <n v="0"/>
  </r>
  <r>
    <n v="142"/>
    <x v="1"/>
    <s v="COMUNA ȘIRIA"/>
    <d v="2020-09-27T00:00:00"/>
    <n v="1"/>
    <m/>
    <s v="X"/>
    <s v="X"/>
    <n v="6000"/>
    <n v="1581"/>
    <n v="0"/>
    <n v="7581"/>
    <n v="1566.289952686928"/>
    <n v="7157"/>
    <m/>
    <n v="2917"/>
    <m/>
    <n v="7157"/>
    <n v="2917"/>
    <n v="1.059242699455079"/>
    <n v="0.21884727577014504"/>
    <n v="2.5989029825162837"/>
    <n v="0.53695233208328008"/>
    <n v="4.8400999999999996"/>
    <s v="1-1,99 lei"/>
    <x v="10"/>
    <s v="0-0,99 euro"/>
    <n v="0"/>
  </r>
  <r>
    <n v="143"/>
    <x v="1"/>
    <s v="COMUNA ȘIȘTAROVĂȚ"/>
    <d v="2020-09-27T00:00:00"/>
    <n v="1"/>
    <m/>
    <s v="X"/>
    <s v="X"/>
    <n v="220"/>
    <n v="0"/>
    <n v="0"/>
    <n v="220"/>
    <n v="45.45360633044772"/>
    <n v="293"/>
    <m/>
    <n v="259"/>
    <m/>
    <n v="293"/>
    <n v="259"/>
    <n v="0.75085324232081907"/>
    <n v="0.15513176221995809"/>
    <n v="0.84942084942084939"/>
    <n v="0.17549654953840818"/>
    <n v="4.8400999999999996"/>
    <s v="0-0,99 lei"/>
    <x v="6"/>
    <s v="0-0,99 euro"/>
    <n v="0"/>
  </r>
  <r>
    <n v="144"/>
    <x v="1"/>
    <s v="COMUNA ŞOFRONEA"/>
    <d v="2020-09-27T00:00:00"/>
    <n v="1"/>
    <m/>
    <s v="X"/>
    <s v="X"/>
    <n v="1320"/>
    <n v="3851.63"/>
    <n v="0"/>
    <n v="5171.63"/>
    <n v="1068.4965186669699"/>
    <n v="2470"/>
    <m/>
    <n v="1495"/>
    <m/>
    <n v="2470"/>
    <n v="1495"/>
    <n v="2.0937773279352228"/>
    <n v="0.432589683670838"/>
    <n v="3.4592842809364548"/>
    <n v="0.71471339041268889"/>
    <n v="4.8400999999999996"/>
    <s v="2-2,99 lei"/>
    <x v="7"/>
    <s v="0-0,99 euro"/>
    <n v="0"/>
  </r>
  <r>
    <n v="145"/>
    <x v="1"/>
    <s v="COMUNA TAUŢ"/>
    <d v="2020-09-27T00:00:00"/>
    <n v="1"/>
    <m/>
    <s v="X"/>
    <s v="X"/>
    <n v="5212"/>
    <n v="7675.5"/>
    <n v="0"/>
    <n v="12887.5"/>
    <n v="2662.6515981074772"/>
    <n v="1346"/>
    <m/>
    <n v="1112"/>
    <m/>
    <n v="1346"/>
    <n v="1112"/>
    <n v="9.5746656760772666"/>
    <n v="1.9781958381184823"/>
    <n v="11.589478417266188"/>
    <n v="2.3944708616074437"/>
    <n v="4.8400999999999996"/>
    <s v="9-9,99 lei"/>
    <x v="12"/>
    <s v="1-1,99 euro"/>
    <n v="1"/>
  </r>
  <r>
    <n v="146"/>
    <x v="1"/>
    <s v="COMUNA TÂRNOVA"/>
    <d v="2020-09-27T00:00:00"/>
    <n v="1"/>
    <m/>
    <s v="X"/>
    <s v="X"/>
    <n v="137245"/>
    <n v="2894.81"/>
    <n v="0"/>
    <n v="140139.81"/>
    <n v="28953.907977107912"/>
    <n v="4932"/>
    <m/>
    <n v="3640"/>
    <m/>
    <n v="4932"/>
    <n v="3640"/>
    <n v="28.414397810218979"/>
    <n v="5.8706220553746782"/>
    <n v="38.499947802197802"/>
    <n v="7.954370323381295"/>
    <n v="4.8400999999999996"/>
    <s v="28-28,99 lei"/>
    <x v="9"/>
    <s v="5-5,99 euro"/>
    <n v="5"/>
  </r>
  <r>
    <n v="147"/>
    <x v="1"/>
    <s v="COMUNA USUSĂU"/>
    <d v="2020-09-27T00:00:00"/>
    <n v="1"/>
    <m/>
    <s v="X"/>
    <s v="X"/>
    <n v="880"/>
    <n v="10968.89"/>
    <n v="0"/>
    <n v="11848.89"/>
    <n v="2448.0671886944483"/>
    <n v="1045"/>
    <m/>
    <n v="687"/>
    <m/>
    <n v="1045"/>
    <n v="687"/>
    <n v="11.338650717703349"/>
    <n v="2.3426480274588024"/>
    <n v="17.247292576419213"/>
    <n v="3.5634165774300559"/>
    <n v="4.8400999999999996"/>
    <s v="11-11,99 lei"/>
    <x v="4"/>
    <s v="2-2,99 euro"/>
    <n v="2"/>
  </r>
  <r>
    <n v="148"/>
    <x v="1"/>
    <s v="COMUNA VĂRĂDIA DE MUREŞ"/>
    <d v="2020-09-27T00:00:00"/>
    <n v="1"/>
    <m/>
    <s v="X"/>
    <s v="X"/>
    <n v="4400"/>
    <n v="406"/>
    <n v="0"/>
    <n v="4806"/>
    <n v="992.95469101878064"/>
    <n v="1380"/>
    <m/>
    <n v="938"/>
    <m/>
    <n v="1380"/>
    <n v="938"/>
    <n v="3.482608695652174"/>
    <n v="0.71953238479621784"/>
    <n v="5.1236673773987205"/>
    <n v="1.058587090638359"/>
    <n v="4.8400999999999996"/>
    <s v="3-3,99 lei"/>
    <x v="0"/>
    <s v="0-0,99 euro"/>
    <n v="0"/>
  </r>
  <r>
    <n v="149"/>
    <x v="1"/>
    <s v="COMUNA VÂRFURILE"/>
    <d v="2020-09-27T00:00:00"/>
    <n v="1"/>
    <m/>
    <s v="X"/>
    <s v="X"/>
    <n v="900"/>
    <n v="5695.37"/>
    <n v="0"/>
    <n v="6595.37"/>
    <n v="1362.6515981074772"/>
    <n v="2233"/>
    <m/>
    <n v="1530"/>
    <m/>
    <n v="2233"/>
    <n v="1530"/>
    <n v="2.9535915808329603"/>
    <n v="0.61023358625502788"/>
    <n v="4.3106993464052286"/>
    <n v="0.89062195954737067"/>
    <n v="4.8400999999999996"/>
    <s v="2-2,99 lei"/>
    <x v="7"/>
    <s v="0-0,99 euro"/>
    <n v="0"/>
  </r>
  <r>
    <n v="150"/>
    <x v="1"/>
    <s v="COMUNA VINGA"/>
    <d v="2020-09-27T00:00:00"/>
    <n v="1"/>
    <m/>
    <s v="X"/>
    <s v="X"/>
    <n v="0"/>
    <n v="3742.86"/>
    <n v="0"/>
    <n v="3742.86"/>
    <n v="773.30220449990713"/>
    <n v="5657"/>
    <m/>
    <n v="2639"/>
    <m/>
    <n v="5657"/>
    <n v="2639"/>
    <n v="0.66163337458016613"/>
    <n v="0.13669828610569332"/>
    <n v="1.418287230011368"/>
    <n v="0.29302849734744491"/>
    <n v="4.8400999999999996"/>
    <s v="0-0,99 lei"/>
    <x v="6"/>
    <s v="0-0,99 euro"/>
    <n v="0"/>
  </r>
  <r>
    <n v="151"/>
    <x v="1"/>
    <s v="COMUNA VLADIMIRESCU"/>
    <d v="2020-09-27T00:00:00"/>
    <n v="1"/>
    <m/>
    <s v="X"/>
    <s v="X"/>
    <n v="156515"/>
    <n v="344"/>
    <n v="0"/>
    <n v="156859"/>
    <n v="32408.214706307725"/>
    <n v="11750"/>
    <m/>
    <n v="4696"/>
    <m/>
    <n v="11750"/>
    <n v="4696"/>
    <n v="13.349702127659574"/>
    <n v="2.7581459324517215"/>
    <n v="33.402683134582624"/>
    <n v="6.9012382253636551"/>
    <n v="4.8400999999999996"/>
    <s v="13-13,99 lei"/>
    <x v="14"/>
    <s v="2-2,99 euro"/>
    <n v="2"/>
  </r>
  <r>
    <n v="152"/>
    <x v="1"/>
    <s v="COMUNA ZĂBRANI"/>
    <d v="2020-09-27T00:00:00"/>
    <n v="1"/>
    <m/>
    <s v="X"/>
    <s v="X"/>
    <n v="0"/>
    <n v="0"/>
    <n v="0"/>
    <n v="0"/>
    <n v="0"/>
    <n v="3673"/>
    <m/>
    <n v="1699"/>
    <m/>
    <n v="3673"/>
    <n v="1699"/>
    <n v="0"/>
    <n v="0"/>
    <n v="0"/>
    <n v="0"/>
    <n v="4.8400999999999996"/>
    <s v="0-0,99 lei"/>
    <x v="6"/>
    <s v="0-0,99 euro"/>
    <n v="0"/>
  </r>
  <r>
    <n v="153"/>
    <x v="1"/>
    <s v="COMUNA ZĂDĂRENI"/>
    <d v="2020-09-27T00:00:00"/>
    <n v="1"/>
    <m/>
    <s v="X"/>
    <s v="X"/>
    <n v="102490"/>
    <n v="9614"/>
    <n v="0"/>
    <n v="112104"/>
    <n v="23161.504927584141"/>
    <n v="2354"/>
    <m/>
    <n v="1225"/>
    <m/>
    <n v="2354"/>
    <n v="1225"/>
    <n v="47.622769753610875"/>
    <n v="9.8392119488462786"/>
    <n v="91.513469387755109"/>
    <n v="18.907350961293176"/>
    <n v="4.8400999999999996"/>
    <s v="47-47,99 lei"/>
    <x v="19"/>
    <s v="9-9,99 euro"/>
    <n v="9"/>
  </r>
  <r>
    <n v="154"/>
    <x v="1"/>
    <s v="COMUNA ZĂRAND"/>
    <d v="2020-09-27T00:00:00"/>
    <n v="1"/>
    <m/>
    <s v="X"/>
    <s v="X"/>
    <n v="2700"/>
    <n v="6278.22"/>
    <n v="0"/>
    <n v="8978.2200000000012"/>
    <n v="1854.9658064916018"/>
    <n v="2147"/>
    <m/>
    <n v="1505"/>
    <m/>
    <n v="2147"/>
    <n v="1505"/>
    <n v="4.1817512808570108"/>
    <n v="0.86398034769054577"/>
    <n v="5.9655946843853824"/>
    <n v="1.2325354195957487"/>
    <n v="4.8400999999999996"/>
    <s v="4-4,99 lei"/>
    <x v="11"/>
    <s v="0-0,99 euro"/>
    <n v="0"/>
  </r>
  <r>
    <n v="155"/>
    <x v="1"/>
    <s v="COMUNA ZERIND"/>
    <d v="2020-09-27T00:00:00"/>
    <n v="1"/>
    <m/>
    <s v="X"/>
    <s v="X"/>
    <n v="800"/>
    <n v="1745"/>
    <n v="0"/>
    <n v="2545"/>
    <n v="525.81558232267935"/>
    <n v="1196"/>
    <m/>
    <n v="645"/>
    <m/>
    <n v="1196"/>
    <n v="645"/>
    <n v="2.1279264214046822"/>
    <n v="0.43964513572130381"/>
    <n v="3.945736434108527"/>
    <n v="0.81521795708942535"/>
    <n v="4.8400999999999996"/>
    <s v="2-2,99 lei"/>
    <x v="7"/>
    <s v="0-0,99 euro"/>
    <n v="0"/>
  </r>
  <r>
    <n v="156"/>
    <x v="1"/>
    <s v="COMUNA ZIMANDU NOU"/>
    <d v="2020-09-27T00:00:00"/>
    <n v="1"/>
    <m/>
    <s v="X"/>
    <s v="X"/>
    <n v="2000"/>
    <n v="1351"/>
    <n v="0"/>
    <n v="3351"/>
    <n v="692.34106733331964"/>
    <n v="4203"/>
    <m/>
    <n v="2270"/>
    <m/>
    <n v="4203"/>
    <n v="2270"/>
    <n v="0.79728765167737325"/>
    <n v="0.1647254502339566"/>
    <n v="1.4762114537444935"/>
    <n v="0.30499606490454612"/>
    <n v="4.8400999999999996"/>
    <s v="0-0,99 lei"/>
    <x v="6"/>
    <s v="0-0,99 euro"/>
    <n v="0"/>
  </r>
  <r>
    <n v="157"/>
    <x v="2"/>
    <s v="MUNICIPIUL PITEȘTI"/>
    <d v="2020-09-27T00:00:00"/>
    <n v="1"/>
    <m/>
    <s v="X"/>
    <s v="X"/>
    <n v="95500"/>
    <n v="273411.5"/>
    <n v="0"/>
    <n v="368911.5"/>
    <n v="76219.809508068021"/>
    <n v="144273"/>
    <m/>
    <n v="48917"/>
    <m/>
    <n v="144273"/>
    <n v="48917"/>
    <n v="2.5570376993616271"/>
    <n v="0.52830265890407779"/>
    <n v="7.541580636588507"/>
    <n v="1.5581456243855514"/>
    <n v="4.8400999999999996"/>
    <s v="2-2,99 lei"/>
    <x v="7"/>
    <s v="0-0,99 euro"/>
    <n v="0"/>
  </r>
  <r>
    <n v="158"/>
    <x v="2"/>
    <s v="MUNICIPIUL CÂMPULUNG"/>
    <d v="2020-09-27T00:00:00"/>
    <n v="1"/>
    <m/>
    <s v="X"/>
    <s v="X"/>
    <n v="30728"/>
    <n v="53363.839999999997"/>
    <n v="0"/>
    <n v="84091.839999999997"/>
    <n v="17373.988140740894"/>
    <n v="29885"/>
    <m/>
    <n v="13429"/>
    <m/>
    <n v="29885"/>
    <n v="13429"/>
    <n v="2.813847749707211"/>
    <n v="0.58136149040458074"/>
    <n v="6.2619584481346333"/>
    <n v="1.2937663370869681"/>
    <n v="4.8400999999999996"/>
    <s v="2-2,99 lei"/>
    <x v="7"/>
    <s v="0-0,99 euro"/>
    <n v="0"/>
  </r>
  <r>
    <n v="159"/>
    <x v="2"/>
    <s v="MUNICIPIUL CURTEA DE ARGEȘ"/>
    <d v="2020-09-27T00:00:00"/>
    <n v="1"/>
    <m/>
    <s v="X"/>
    <s v="X"/>
    <n v="6340"/>
    <n v="7902"/>
    <n v="0"/>
    <n v="14242"/>
    <n v="2942.5011879919839"/>
    <n v="27625"/>
    <m/>
    <n v="9960"/>
    <m/>
    <n v="27625"/>
    <n v="9960"/>
    <n v="0.51554751131221721"/>
    <n v="0.10651588010830711"/>
    <n v="1.4299196787148594"/>
    <n v="0.29543184618393414"/>
    <n v="4.8400999999999996"/>
    <s v="0-0,99 lei"/>
    <x v="6"/>
    <s v="0-0,99 euro"/>
    <n v="0"/>
  </r>
  <r>
    <n v="160"/>
    <x v="2"/>
    <s v="ORAȘUL COSTEȘTI"/>
    <d v="2020-09-27T00:00:00"/>
    <n v="1"/>
    <m/>
    <s v="X"/>
    <s v="X"/>
    <n v="1800"/>
    <n v="59808"/>
    <n v="0"/>
    <n v="61608"/>
    <n v="12728.662630937379"/>
    <n v="8626"/>
    <m/>
    <n v="4327"/>
    <m/>
    <n v="8626"/>
    <n v="4327"/>
    <n v="7.1421284488754928"/>
    <n v="1.4756158858030812"/>
    <n v="14.238040212618442"/>
    <n v="2.9416830670065583"/>
    <n v="4.8400999999999996"/>
    <s v="7-7,99 lei"/>
    <x v="5"/>
    <s v="1-1,99 euro"/>
    <n v="1"/>
  </r>
  <r>
    <n v="161"/>
    <x v="2"/>
    <s v="ORAȘUL MIOVENI"/>
    <d v="2020-09-27T00:00:00"/>
    <n v="1"/>
    <m/>
    <s v="X"/>
    <s v="X"/>
    <n v="32028"/>
    <n v="99023.5"/>
    <n v="0"/>
    <n v="131051.5"/>
    <n v="27076.196772793952"/>
    <n v="28340"/>
    <m/>
    <n v="11912"/>
    <m/>
    <n v="28340"/>
    <n v="11912"/>
    <n v="4.6242589978828512"/>
    <n v="0.95540567299908086"/>
    <n v="11.001637004701141"/>
    <n v="2.2730185336462352"/>
    <n v="4.8400999999999996"/>
    <s v="4-4,99 lei"/>
    <x v="11"/>
    <s v="0-0,99 euro"/>
    <n v="0"/>
  </r>
  <r>
    <n v="162"/>
    <x v="2"/>
    <s v="ORAȘUL ŞTEFĂNEȘTI"/>
    <d v="2020-09-27T00:00:00"/>
    <n v="1"/>
    <m/>
    <s v="X"/>
    <s v="X"/>
    <n v="0"/>
    <n v="41572.65"/>
    <n v="0"/>
    <n v="41572.65"/>
    <n v="8589.2130327885789"/>
    <n v="12937"/>
    <m/>
    <n v="6420"/>
    <m/>
    <n v="12937"/>
    <n v="6420"/>
    <n v="3.2134691195795009"/>
    <n v="0.66392618325644115"/>
    <n v="6.4754906542056077"/>
    <n v="1.3378836499670683"/>
    <n v="4.8400999999999996"/>
    <s v="3-3,99 lei"/>
    <x v="0"/>
    <s v="0-0,99 euro"/>
    <n v="0"/>
  </r>
  <r>
    <n v="163"/>
    <x v="2"/>
    <s v="ORAȘUL TOPOLOVENI"/>
    <d v="2020-09-27T00:00:00"/>
    <n v="1"/>
    <m/>
    <s v="X"/>
    <s v="X"/>
    <n v="9300"/>
    <n v="59986.63"/>
    <n v="0"/>
    <n v="69286.63"/>
    <n v="14315.123654469951"/>
    <n v="7759"/>
    <m/>
    <n v="4108"/>
    <m/>
    <n v="7759"/>
    <n v="4108"/>
    <n v="8.929840185590928"/>
    <n v="1.8449701835893737"/>
    <n v="16.866268257059396"/>
    <n v="3.4846941710004748"/>
    <n v="4.8400999999999996"/>
    <s v="8-8,99 lei"/>
    <x v="2"/>
    <s v="1-1,99 euro"/>
    <n v="1"/>
  </r>
  <r>
    <n v="164"/>
    <x v="2"/>
    <s v="COMUNA ALBEȘTII DE ARGEȘ "/>
    <d v="2020-09-27T00:00:00"/>
    <n v="1"/>
    <m/>
    <s v="X"/>
    <s v="X"/>
    <n v="0"/>
    <n v="14512.16"/>
    <n v="0"/>
    <n v="14512.16"/>
    <n v="2998.3182165657736"/>
    <n v="5024"/>
    <m/>
    <n v="3029"/>
    <m/>
    <n v="5024"/>
    <n v="3029"/>
    <n v="2.8885668789808916"/>
    <n v="0.59679900807439756"/>
    <n v="4.7910729613733904"/>
    <n v="0.98987065584872025"/>
    <n v="4.8400999999999996"/>
    <s v="2-2,99 lei"/>
    <x v="7"/>
    <s v="0-0,99 euro"/>
    <n v="0"/>
  </r>
  <r>
    <n v="165"/>
    <x v="2"/>
    <s v="COMUNA ALBEȘTII DE MUSCEL"/>
    <d v="2020-09-27T00:00:00"/>
    <n v="1"/>
    <m/>
    <s v="X"/>
    <s v="X"/>
    <n v="1500"/>
    <n v="10445"/>
    <n v="0"/>
    <n v="11945"/>
    <n v="2467.9242164418092"/>
    <n v="1249"/>
    <m/>
    <n v="941"/>
    <m/>
    <n v="1249"/>
    <n v="941"/>
    <n v="9.5636509207365901"/>
    <n v="1.9759201092408401"/>
    <n v="12.69394261424017"/>
    <n v="2.6226612289498505"/>
    <n v="4.8400999999999996"/>
    <s v="9-9,99 lei"/>
    <x v="12"/>
    <s v="1-1,99 euro"/>
    <n v="1"/>
  </r>
  <r>
    <n v="166"/>
    <x v="2"/>
    <s v="COMUNA ALBOTA"/>
    <d v="2020-09-27T00:00:00"/>
    <n v="1"/>
    <m/>
    <s v="X"/>
    <s v="X"/>
    <n v="0"/>
    <n v="27792.68"/>
    <n v="0"/>
    <n v="27792.68"/>
    <n v="5742.1706163095805"/>
    <n v="3412"/>
    <m/>
    <n v="1887"/>
    <m/>
    <n v="3412"/>
    <n v="1887"/>
    <n v="8.1455685814771392"/>
    <n v="1.6829339438187516"/>
    <n v="14.728500264970853"/>
    <n v="3.0430156949176368"/>
    <n v="4.8400999999999996"/>
    <s v="8-8,99 lei"/>
    <x v="2"/>
    <s v="1-1,99 euro"/>
    <n v="1"/>
  </r>
  <r>
    <n v="167"/>
    <x v="2"/>
    <s v="COMUNA ANINOASA"/>
    <d v="2020-09-27T00:00:00"/>
    <n v="1"/>
    <m/>
    <s v="X"/>
    <s v="X"/>
    <n v="900"/>
    <n v="11154"/>
    <n v="0"/>
    <n v="12054"/>
    <n v="2490.4444123055309"/>
    <n v="2641"/>
    <m/>
    <n v="1863"/>
    <m/>
    <n v="2641"/>
    <n v="1863"/>
    <n v="4.5641802347595606"/>
    <n v="0.94299296187259785"/>
    <n v="6.4702093397745575"/>
    <n v="1.3367924918440852"/>
    <n v="4.8400999999999996"/>
    <s v="4-4,99 lei"/>
    <x v="11"/>
    <s v="0-0,99 euro"/>
    <n v="0"/>
  </r>
  <r>
    <n v="168"/>
    <x v="2"/>
    <s v="COMUNA AREFU"/>
    <d v="2020-09-27T00:00:00"/>
    <n v="1"/>
    <m/>
    <s v="X"/>
    <s v="X"/>
    <n v="600"/>
    <n v="7605"/>
    <n v="0"/>
    <n v="8205"/>
    <n v="1695.2129088241979"/>
    <n v="1939"/>
    <m/>
    <n v="962"/>
    <m/>
    <n v="1939"/>
    <n v="962"/>
    <n v="4.2315626611655492"/>
    <n v="0.87427174256018458"/>
    <n v="8.5291060291060283"/>
    <n v="1.7621755808983346"/>
    <n v="4.8400999999999996"/>
    <s v="4-4,99 lei"/>
    <x v="11"/>
    <s v="0-0,99 euro"/>
    <n v="0"/>
  </r>
  <r>
    <n v="169"/>
    <x v="2"/>
    <s v="COMUNA BASCOV"/>
    <d v="2020-09-27T00:00:00"/>
    <n v="1"/>
    <m/>
    <s v="X"/>
    <s v="X"/>
    <n v="25473"/>
    <n v="13769"/>
    <n v="0"/>
    <n v="39242"/>
    <n v="8107.6837255428609"/>
    <n v="9007"/>
    <m/>
    <n v="4385"/>
    <m/>
    <n v="9007"/>
    <n v="4385"/>
    <n v="4.356833573886977"/>
    <n v="0.90015362779425567"/>
    <n v="8.9491448118586092"/>
    <n v="1.8489586603290447"/>
    <n v="4.8400999999999996"/>
    <s v="4-4,99 lei"/>
    <x v="11"/>
    <s v="0-0,99 euro"/>
    <n v="0"/>
  </r>
  <r>
    <n v="170"/>
    <x v="2"/>
    <s v="COMUNA BĂBANA"/>
    <d v="2020-09-27T00:00:00"/>
    <n v="1"/>
    <m/>
    <s v="X"/>
    <s v="X"/>
    <n v="0"/>
    <n v="5183.7700000000004"/>
    <n v="0"/>
    <n v="5183.7700000000004"/>
    <n v="1071.0047313072046"/>
    <n v="2405"/>
    <m/>
    <n v="1402"/>
    <m/>
    <n v="2405"/>
    <n v="1402"/>
    <n v="2.1554137214137215"/>
    <n v="0.44532421260174826"/>
    <n v="3.6974108416547793"/>
    <n v="0.76391207653866233"/>
    <n v="4.8400999999999996"/>
    <s v="2-2,99 lei"/>
    <x v="7"/>
    <s v="0-0,99 euro"/>
    <n v="0"/>
  </r>
  <r>
    <n v="171"/>
    <x v="2"/>
    <s v="COMUNA BĂICULEȘTI"/>
    <d v="2020-09-27T00:00:00"/>
    <n v="1"/>
    <m/>
    <s v="X"/>
    <s v="X"/>
    <n v="29942"/>
    <n v="12415.33"/>
    <n v="0"/>
    <n v="42357.33"/>
    <n v="8751.3336501311969"/>
    <n v="5011"/>
    <m/>
    <n v="2877"/>
    <m/>
    <n v="5011"/>
    <n v="2877"/>
    <n v="8.4528696866892847"/>
    <n v="1.7464245959152258"/>
    <n v="14.72274244004171"/>
    <n v="3.0418260862465059"/>
    <n v="4.8400999999999996"/>
    <s v="8-8,99 lei"/>
    <x v="2"/>
    <s v="1-1,99 euro"/>
    <n v="1"/>
  </r>
  <r>
    <n v="172"/>
    <x v="2"/>
    <s v="COMUNA BĂLILEȘTI"/>
    <d v="2020-09-27T00:00:00"/>
    <n v="1"/>
    <m/>
    <s v="X"/>
    <s v="X"/>
    <n v="1200"/>
    <n v="54320"/>
    <n v="0"/>
    <n v="55520"/>
    <n v="11470.83737939299"/>
    <n v="3261"/>
    <m/>
    <n v="1934"/>
    <m/>
    <n v="3261"/>
    <n v="1934"/>
    <n v="17.025452315240724"/>
    <n v="3.5175827597034619"/>
    <n v="28.707342295760082"/>
    <n v="5.9311465250222284"/>
    <n v="4.8400999999999996"/>
    <s v="17-17,99 lei"/>
    <x v="29"/>
    <s v="3-3,99 euro"/>
    <n v="3"/>
  </r>
  <r>
    <n v="173"/>
    <x v="2"/>
    <s v="COMUNA BÂRLA"/>
    <d v="2020-09-27T00:00:00"/>
    <n v="1"/>
    <m/>
    <s v="X"/>
    <s v="X"/>
    <n v="3600"/>
    <n v="15386.42"/>
    <n v="0"/>
    <n v="18986.419999999998"/>
    <n v="3922.7330013842688"/>
    <n v="3607"/>
    <m/>
    <n v="2673"/>
    <m/>
    <n v="3607"/>
    <n v="2673"/>
    <n v="5.2637704463543109"/>
    <n v="1.087533407647427"/>
    <n v="7.1030377852600068"/>
    <n v="1.4675394692795618"/>
    <n v="4.8400999999999996"/>
    <s v="5-5,99 lei"/>
    <x v="8"/>
    <s v="1-1,99 euro"/>
    <n v="1"/>
  </r>
  <r>
    <n v="174"/>
    <x v="2"/>
    <s v="COMUNA BELEȚI-NEGREȘTI"/>
    <d v="2020-09-27T00:00:00"/>
    <n v="1"/>
    <m/>
    <s v="X"/>
    <s v="X"/>
    <n v="23460"/>
    <n v="5531.94"/>
    <n v="0"/>
    <n v="28991.94"/>
    <n v="5989.9464887089116"/>
    <n v="1485"/>
    <m/>
    <n v="1063"/>
    <m/>
    <n v="1485"/>
    <n v="1063"/>
    <n v="19.52319191919192"/>
    <n v="4.0336339991305801"/>
    <n v="27.273697083725306"/>
    <n v="5.6349449564524097"/>
    <n v="4.8400999999999996"/>
    <s v="19-19,99 lei"/>
    <x v="30"/>
    <s v="4-4,99 euro"/>
    <n v="4"/>
  </r>
  <r>
    <n v="175"/>
    <x v="2"/>
    <s v="COMUNA BEREVOEȘTI"/>
    <d v="2020-09-27T00:00:00"/>
    <n v="1"/>
    <m/>
    <s v="X"/>
    <s v="X"/>
    <n v="0"/>
    <n v="14919"/>
    <n v="0"/>
    <n v="14919"/>
    <n v="3082.3743311088615"/>
    <n v="2671"/>
    <m/>
    <n v="1892"/>
    <m/>
    <n v="2671"/>
    <n v="1892"/>
    <n v="5.5855484837139651"/>
    <n v="1.154015099628926"/>
    <n v="7.8853065539112048"/>
    <n v="1.6291619086199056"/>
    <n v="4.8400999999999996"/>
    <s v="5-5,99 lei"/>
    <x v="8"/>
    <s v="1-1,99 euro"/>
    <n v="1"/>
  </r>
  <r>
    <n v="176"/>
    <x v="2"/>
    <s v="COMUNA BOGAȚI"/>
    <d v="2020-09-27T00:00:00"/>
    <n v="1"/>
    <m/>
    <s v="X"/>
    <s v="X"/>
    <n v="48194"/>
    <n v="3714"/>
    <n v="0"/>
    <n v="51908"/>
    <n v="10724.571806367638"/>
    <n v="3599"/>
    <m/>
    <n v="1894"/>
    <m/>
    <n v="3599"/>
    <n v="1894"/>
    <n v="14.42289524868019"/>
    <n v="2.9798754671763374"/>
    <n v="27.406546990496302"/>
    <n v="5.6623927171951625"/>
    <n v="4.8400999999999996"/>
    <s v="14-14,99 lei"/>
    <x v="22"/>
    <s v="2-2,99 euro"/>
    <n v="2"/>
  </r>
  <r>
    <n v="177"/>
    <x v="2"/>
    <s v="COMUNA BOTENI"/>
    <d v="2020-09-27T00:00:00"/>
    <n v="1"/>
    <m/>
    <s v="X"/>
    <s v="X"/>
    <n v="1200"/>
    <n v="3986.39"/>
    <n v="0"/>
    <n v="5186.3899999999994"/>
    <n v="1071.5460424371397"/>
    <n v="1961"/>
    <m/>
    <n v="1379"/>
    <m/>
    <n v="1961"/>
    <n v="1379"/>
    <n v="2.6447679755226923"/>
    <n v="0.54642837452174386"/>
    <n v="3.7609789702683099"/>
    <n v="0.77704571605303818"/>
    <n v="4.8400999999999996"/>
    <s v="2-2,99 lei"/>
    <x v="7"/>
    <s v="0-0,99 euro"/>
    <n v="0"/>
  </r>
  <r>
    <n v="178"/>
    <x v="2"/>
    <s v="COMUNA BOȚEȘTI"/>
    <d v="2020-09-27T00:00:00"/>
    <n v="1"/>
    <m/>
    <s v="X"/>
    <s v="X"/>
    <n v="4800"/>
    <n v="9741"/>
    <n v="0"/>
    <n v="14541"/>
    <n v="3004.2767711410925"/>
    <n v="902"/>
    <m/>
    <n v="718"/>
    <m/>
    <n v="902"/>
    <n v="718"/>
    <n v="16.120842572062084"/>
    <n v="3.3306837817528741"/>
    <n v="20.252089136490252"/>
    <n v="4.1842294862689311"/>
    <n v="4.8400999999999996"/>
    <s v="16-16,99 lei"/>
    <x v="31"/>
    <s v="3-3,99 euro"/>
    <n v="3"/>
  </r>
  <r>
    <n v="179"/>
    <x v="2"/>
    <s v="COMUNA BRADU"/>
    <d v="2020-09-27T00:00:00"/>
    <n v="1"/>
    <m/>
    <s v="X"/>
    <s v="X"/>
    <n v="23988"/>
    <n v="32042"/>
    <n v="0"/>
    <n v="56030"/>
    <n v="11576.207103159026"/>
    <n v="7077"/>
    <m/>
    <n v="4226"/>
    <m/>
    <n v="7077"/>
    <n v="4226"/>
    <n v="7.9171965522113892"/>
    <n v="1.6357506151136112"/>
    <n v="13.258400378608613"/>
    <n v="2.7392823244578861"/>
    <n v="4.8400999999999996"/>
    <s v="7-7,99 lei"/>
    <x v="5"/>
    <s v="1-1,99 euro"/>
    <n v="1"/>
  </r>
  <r>
    <n v="180"/>
    <x v="2"/>
    <s v="COMUNA BRĂDULEȚ"/>
    <d v="2020-09-27T00:00:00"/>
    <n v="1"/>
    <m/>
    <s v="X"/>
    <s v="X"/>
    <n v="300"/>
    <n v="25812"/>
    <n v="0"/>
    <n v="26112"/>
    <n v="5394.9298568211407"/>
    <n v="1465"/>
    <m/>
    <n v="928"/>
    <m/>
    <n v="1465"/>
    <n v="928"/>
    <n v="17.823890784982936"/>
    <n v="3.6825459773523144"/>
    <n v="28.137931034482758"/>
    <n v="5.8135020008848501"/>
    <n v="4.8400999999999996"/>
    <s v="17-17,99 lei"/>
    <x v="29"/>
    <s v="3-3,99 euro"/>
    <n v="3"/>
  </r>
  <r>
    <n v="181"/>
    <x v="2"/>
    <s v="COMUNA BUDEASA"/>
    <d v="2020-09-27T00:00:00"/>
    <n v="1"/>
    <m/>
    <s v="X"/>
    <s v="X"/>
    <n v="33050.370000000003"/>
    <n v="4000"/>
    <n v="0"/>
    <n v="37050.370000000003"/>
    <n v="7654.8769653519566"/>
    <n v="3461"/>
    <m/>
    <n v="2091"/>
    <m/>
    <n v="3461"/>
    <n v="2091"/>
    <n v="10.705105460849467"/>
    <n v="2.2117529515608081"/>
    <n v="17.718971783835485"/>
    <n v="3.6608689456489509"/>
    <n v="4.8400999999999996"/>
    <s v="10-10,99 lei"/>
    <x v="3"/>
    <s v="2-2,99 euro"/>
    <n v="2"/>
  </r>
  <r>
    <n v="182"/>
    <x v="2"/>
    <s v="COMUNA BUGHEA DE JOS"/>
    <d v="2020-09-27T00:00:00"/>
    <n v="1"/>
    <m/>
    <s v="X"/>
    <s v="X"/>
    <n v="900"/>
    <n v="6421.31"/>
    <n v="0"/>
    <n v="7321.31"/>
    <n v="1512.6361025598646"/>
    <n v="2393"/>
    <m/>
    <n v="1388"/>
    <m/>
    <n v="2393"/>
    <n v="1388"/>
    <n v="3.0594692854157963"/>
    <n v="0.63210869308811723"/>
    <n v="5.2747190201729106"/>
    <n v="1.0897954629393838"/>
    <n v="4.8400999999999996"/>
    <s v="3-3,99 lei"/>
    <x v="0"/>
    <s v="0-0,99 euro"/>
    <n v="0"/>
  </r>
  <r>
    <n v="183"/>
    <x v="2"/>
    <s v="COMUNA BUGHEA DE SUS"/>
    <d v="2020-09-27T00:00:00"/>
    <n v="1"/>
    <m/>
    <s v="X"/>
    <s v="X"/>
    <n v="600"/>
    <n v="5627"/>
    <n v="0"/>
    <n v="6227"/>
    <n v="1286.5436664531726"/>
    <n v="2383"/>
    <m/>
    <n v="1477"/>
    <m/>
    <n v="2383"/>
    <n v="1477"/>
    <n v="2.6130927402433906"/>
    <n v="0.53988403963624532"/>
    <n v="4.215978334461747"/>
    <n v="0.87105190687418588"/>
    <n v="4.8400999999999996"/>
    <s v="2-2,99 lei"/>
    <x v="7"/>
    <s v="0-0,99 euro"/>
    <n v="0"/>
  </r>
  <r>
    <n v="184"/>
    <x v="2"/>
    <s v="COMUNA BUZOEȘTI"/>
    <d v="2020-09-27T00:00:00"/>
    <n v="1"/>
    <m/>
    <s v="X"/>
    <s v="X"/>
    <n v="7680"/>
    <n v="4000"/>
    <n v="0"/>
    <n v="11680"/>
    <n v="2413.1732815437699"/>
    <n v="4584"/>
    <m/>
    <n v="2651"/>
    <m/>
    <n v="4584"/>
    <n v="2651"/>
    <n v="2.5479930191972078"/>
    <n v="0.52643396194235814"/>
    <n v="4.4058845718596755"/>
    <n v="0.91028792212137677"/>
    <n v="4.8400999999999996"/>
    <s v="2-2,99 lei"/>
    <x v="7"/>
    <s v="0-0,99 euro"/>
    <n v="0"/>
  </r>
  <r>
    <n v="185"/>
    <x v="2"/>
    <s v="COMUNA CĂLDĂRARU"/>
    <d v="2020-09-27T00:00:00"/>
    <n v="1"/>
    <m/>
    <s v="X"/>
    <s v="X"/>
    <n v="2120"/>
    <n v="5487"/>
    <n v="0"/>
    <n v="7607"/>
    <n v="1571.661742525981"/>
    <n v="1840"/>
    <m/>
    <n v="1113"/>
    <m/>
    <n v="1840"/>
    <n v="1113"/>
    <n v="4.134239130434783"/>
    <n v="0.85416399050325054"/>
    <n v="6.8346810422282118"/>
    <n v="1.4120950067618878"/>
    <n v="4.8400999999999996"/>
    <s v="4-4,99 lei"/>
    <x v="11"/>
    <s v="0-0,99 euro"/>
    <n v="0"/>
  </r>
  <r>
    <n v="186"/>
    <x v="2"/>
    <s v="COMUNA CĂLINEȘTI"/>
    <d v="2020-09-27T00:00:00"/>
    <n v="1"/>
    <m/>
    <s v="X"/>
    <s v="X"/>
    <n v="0"/>
    <n v="36000.300000000003"/>
    <n v="0"/>
    <n v="36000.300000000003"/>
    <n v="7437.9248362637145"/>
    <n v="9024"/>
    <m/>
    <n v="4624"/>
    <m/>
    <n v="9024"/>
    <n v="4624"/>
    <n v="3.989394946808511"/>
    <n v="0.82423812458596124"/>
    <n v="7.7855320069204161"/>
    <n v="1.6085477587075507"/>
    <n v="4.8400999999999996"/>
    <s v="3-3,99 lei"/>
    <x v="0"/>
    <s v="0-0,99 euro"/>
    <n v="0"/>
  </r>
  <r>
    <n v="187"/>
    <x v="2"/>
    <s v="COMUNA CĂTEASCA"/>
    <d v="2020-09-27T00:00:00"/>
    <n v="1"/>
    <m/>
    <s v="X"/>
    <s v="X"/>
    <n v="32689"/>
    <n v="10804.24"/>
    <n v="0"/>
    <n v="43493.24"/>
    <n v="8986.0209499803732"/>
    <n v="3052"/>
    <m/>
    <n v="2168"/>
    <m/>
    <n v="3052"/>
    <n v="2168"/>
    <n v="14.250733944954128"/>
    <n v="2.9443056847904239"/>
    <n v="20.061457564575644"/>
    <n v="4.1448436116145633"/>
    <n v="4.8400999999999996"/>
    <s v="14-14,99 lei"/>
    <x v="22"/>
    <s v="2-2,99 euro"/>
    <n v="2"/>
  </r>
  <r>
    <n v="188"/>
    <x v="2"/>
    <s v="COMUNA CEPARI"/>
    <d v="2020-09-27T00:00:00"/>
    <n v="1"/>
    <m/>
    <s v="X"/>
    <s v="X"/>
    <n v="3600"/>
    <n v="17400"/>
    <n v="0"/>
    <n v="21000"/>
    <n v="4338.7533315427372"/>
    <n v="1773"/>
    <m/>
    <n v="1156"/>
    <m/>
    <n v="1773"/>
    <n v="1156"/>
    <n v="11.844331641285956"/>
    <n v="2.447125398501262"/>
    <n v="18.166089965397923"/>
    <n v="3.7532468265940633"/>
    <n v="4.8400999999999996"/>
    <s v="11-11,99 lei"/>
    <x v="4"/>
    <s v="2-2,99 euro"/>
    <n v="2"/>
  </r>
  <r>
    <n v="189"/>
    <x v="2"/>
    <s v="COMUNA CETĂȚENI"/>
    <d v="2020-09-27T00:00:00"/>
    <n v="1"/>
    <m/>
    <s v="X"/>
    <s v="X"/>
    <n v="920"/>
    <n v="21601"/>
    <n v="0"/>
    <n v="22521"/>
    <n v="4653.0030371273324"/>
    <n v="2224"/>
    <m/>
    <n v="1439"/>
    <m/>
    <n v="2224"/>
    <n v="1439"/>
    <n v="10.126348920863309"/>
    <n v="2.0921776246076136"/>
    <n v="15.65045170257123"/>
    <n v="3.2334975935561725"/>
    <n v="4.8400999999999996"/>
    <s v="10-10,99 lei"/>
    <x v="3"/>
    <s v="2-2,99 euro"/>
    <n v="2"/>
  </r>
  <r>
    <n v="190"/>
    <x v="2"/>
    <s v="COMUNA CICĂNEȘTI"/>
    <d v="2020-09-27T00:00:00"/>
    <n v="1"/>
    <m/>
    <s v="X"/>
    <s v="X"/>
    <n v="500"/>
    <n v="4274.3999999999996"/>
    <n v="0"/>
    <n v="4774.3999999999996"/>
    <n v="986.42590029131634"/>
    <n v="1706"/>
    <m/>
    <n v="1240"/>
    <m/>
    <n v="1706"/>
    <n v="1240"/>
    <n v="2.7985932004689329"/>
    <n v="0.57820978915083021"/>
    <n v="3.8503225806451611"/>
    <n v="0.79550475829944867"/>
    <n v="4.8400999999999996"/>
    <s v="2-2,99 lei"/>
    <x v="7"/>
    <s v="0-0,99 euro"/>
    <n v="0"/>
  </r>
  <r>
    <n v="191"/>
    <x v="2"/>
    <s v="COMUNA CIOFRÂNGENI"/>
    <d v="2020-09-27T00:00:00"/>
    <n v="1"/>
    <m/>
    <s v="X"/>
    <s v="X"/>
    <n v="900"/>
    <n v="13072"/>
    <n v="0"/>
    <n v="13972"/>
    <n v="2886.7172165864345"/>
    <n v="1935"/>
    <m/>
    <n v="1090"/>
    <m/>
    <n v="1935"/>
    <n v="1090"/>
    <n v="7.2206718346253229"/>
    <n v="1.491843522783687"/>
    <n v="12.818348623853211"/>
    <n v="2.6483644188866373"/>
    <n v="4.8400999999999996"/>
    <s v="7-7,99 lei"/>
    <x v="5"/>
    <s v="1-1,99 euro"/>
    <n v="1"/>
  </r>
  <r>
    <n v="192"/>
    <x v="2"/>
    <s v="COMUNA CIOMĂGEȘTI"/>
    <d v="2020-09-27T00:00:00"/>
    <n v="1"/>
    <m/>
    <s v="X"/>
    <s v="X"/>
    <n v="18475"/>
    <n v="6100"/>
    <n v="0"/>
    <n v="24575"/>
    <n v="5077.3744344125125"/>
    <n v="887"/>
    <m/>
    <n v="696"/>
    <m/>
    <n v="887"/>
    <n v="696"/>
    <n v="27.705749718151072"/>
    <n v="5.7242101853579621"/>
    <n v="35.308908045977013"/>
    <n v="7.2950782103628056"/>
    <n v="4.8400999999999996"/>
    <s v="27-27,99 lei"/>
    <x v="32"/>
    <s v="5-5,99 euro"/>
    <n v="5"/>
  </r>
  <r>
    <n v="193"/>
    <x v="2"/>
    <s v="COMUNA COCU"/>
    <d v="2020-09-27T00:00:00"/>
    <n v="1"/>
    <m/>
    <s v="X"/>
    <s v="X"/>
    <n v="0"/>
    <n v="27684"/>
    <n v="0"/>
    <n v="27684"/>
    <n v="5719.7165347823393"/>
    <n v="1812"/>
    <m/>
    <n v="1034"/>
    <m/>
    <n v="1812"/>
    <n v="1034"/>
    <n v="15.278145695364238"/>
    <n v="3.1565764540741386"/>
    <n v="26.773694390715669"/>
    <n v="5.5316407493059376"/>
    <n v="4.8400999999999996"/>
    <s v="15-15,99 lei"/>
    <x v="1"/>
    <s v="3-3,99 euro"/>
    <n v="3"/>
  </r>
  <r>
    <n v="194"/>
    <x v="2"/>
    <s v="COMUNA CORBENI"/>
    <d v="2020-09-27T00:00:00"/>
    <n v="1"/>
    <m/>
    <s v="X"/>
    <s v="X"/>
    <n v="1000"/>
    <n v="5865"/>
    <n v="0"/>
    <n v="6865"/>
    <n v="1418.359124811471"/>
    <n v="4557"/>
    <m/>
    <n v="2741"/>
    <m/>
    <n v="4557"/>
    <n v="2741"/>
    <n v="1.5064735571648014"/>
    <n v="0.31124843642999145"/>
    <n v="2.5045603794235682"/>
    <n v="0.51746046144161661"/>
    <n v="4.8400999999999996"/>
    <s v="1-1,99 lei"/>
    <x v="10"/>
    <s v="0-0,99 euro"/>
    <n v="0"/>
  </r>
  <r>
    <n v="195"/>
    <x v="2"/>
    <s v="COMUNA CORBI"/>
    <d v="2020-09-27T00:00:00"/>
    <n v="1"/>
    <m/>
    <s v="X"/>
    <s v="X"/>
    <n v="5000"/>
    <n v="15000"/>
    <n v="0"/>
    <n v="20000"/>
    <n v="4132.1460300407016"/>
    <n v="3324"/>
    <m/>
    <n v="2193"/>
    <m/>
    <n v="3324"/>
    <n v="2193"/>
    <n v="6.0168471720818291"/>
    <n v="1.2431245577739776"/>
    <n v="9.1199270405836756"/>
    <n v="1.884243515750434"/>
    <n v="4.8400999999999996"/>
    <s v="6-6,99 lei"/>
    <x v="13"/>
    <s v="1-1,99 euro"/>
    <n v="1"/>
  </r>
  <r>
    <n v="196"/>
    <x v="2"/>
    <s v="COMUNA COȘEȘTI"/>
    <d v="2020-09-27T00:00:00"/>
    <n v="1"/>
    <m/>
    <s v="X"/>
    <s v="X"/>
    <n v="2500"/>
    <n v="10711"/>
    <n v="0"/>
    <n v="13211"/>
    <n v="2729.4890601433858"/>
    <n v="4357"/>
    <m/>
    <n v="2661"/>
    <m/>
    <n v="4357"/>
    <n v="2661"/>
    <n v="3.0321322010557723"/>
    <n v="0.62646065185755928"/>
    <n v="4.9646749342352496"/>
    <n v="1.0257380909971385"/>
    <n v="4.8400999999999996"/>
    <s v="3-3,99 lei"/>
    <x v="0"/>
    <s v="0-0,99 euro"/>
    <n v="0"/>
  </r>
  <r>
    <n v="197"/>
    <x v="2"/>
    <s v="COMUNA COTMEANA"/>
    <d v="2020-09-27T00:00:00"/>
    <n v="1"/>
    <m/>
    <s v="X"/>
    <s v="X"/>
    <n v="0"/>
    <n v="4564"/>
    <n v="0"/>
    <n v="4564"/>
    <n v="942.95572405528821"/>
    <n v="1541"/>
    <m/>
    <n v="906"/>
    <m/>
    <n v="1541"/>
    <n v="906"/>
    <n v="2.9617131732641142"/>
    <n v="0.61191156655112799"/>
    <n v="5.037527593818985"/>
    <n v="1.0407899824009803"/>
    <n v="4.8400999999999996"/>
    <s v="2-2,99 lei"/>
    <x v="7"/>
    <s v="0-0,99 euro"/>
    <n v="0"/>
  </r>
  <r>
    <n v="198"/>
    <x v="2"/>
    <s v="COMUNA CUCA"/>
    <d v="2020-09-27T00:00:00"/>
    <n v="1"/>
    <m/>
    <s v="X"/>
    <s v="X"/>
    <n v="30200"/>
    <n v="6703"/>
    <n v="0"/>
    <n v="36903"/>
    <n v="7624.4292473296009"/>
    <n v="1646"/>
    <m/>
    <n v="921"/>
    <m/>
    <n v="1646"/>
    <n v="921"/>
    <n v="22.419805589307412"/>
    <n v="4.6320955330070479"/>
    <n v="40.068403908794785"/>
    <n v="8.2784248070896869"/>
    <n v="4.8400999999999996"/>
    <s v="22-22,99 lei"/>
    <x v="17"/>
    <s v="4-4,99 euro"/>
    <n v="4"/>
  </r>
  <r>
    <n v="199"/>
    <x v="2"/>
    <s v="COMUNA DAVIDEȘTI"/>
    <d v="2020-09-27T00:00:00"/>
    <n v="1"/>
    <m/>
    <s v="X"/>
    <s v="X"/>
    <n v="1200"/>
    <n v="36342"/>
    <n v="0"/>
    <n v="37542"/>
    <n v="7756.4513129894012"/>
    <n v="2387"/>
    <m/>
    <n v="1616"/>
    <m/>
    <n v="2387"/>
    <n v="1616"/>
    <n v="15.727691663175534"/>
    <n v="3.249455933384751"/>
    <n v="23.231435643564357"/>
    <n v="4.7997842283350254"/>
    <n v="4.8400999999999996"/>
    <s v="15-15,99 lei"/>
    <x v="1"/>
    <s v="3-3,99 euro"/>
    <n v="3"/>
  </r>
  <r>
    <n v="200"/>
    <x v="2"/>
    <s v="COMUNA DÂMBOVICIOARA "/>
    <d v="2020-09-27T00:00:00"/>
    <n v="1"/>
    <m/>
    <s v="X"/>
    <s v="X"/>
    <n v="900"/>
    <n v="3904.21"/>
    <n v="0"/>
    <n v="4804.21"/>
    <n v="992.5848639490921"/>
    <n v="750"/>
    <m/>
    <n v="665"/>
    <m/>
    <n v="750"/>
    <n v="665"/>
    <n v="6.4056133333333332"/>
    <n v="1.3234464852654562"/>
    <n v="7.2243759398496241"/>
    <n v="1.4926088179685595"/>
    <n v="4.8400999999999996"/>
    <s v="6-6,99 lei"/>
    <x v="13"/>
    <s v="1-1,99 euro"/>
    <n v="1"/>
  </r>
  <r>
    <n v="201"/>
    <x v="2"/>
    <s v="COMUNA DÂRMĂNEȘTI "/>
    <d v="2020-09-27T00:00:00"/>
    <n v="1"/>
    <m/>
    <s v="X"/>
    <s v="X"/>
    <n v="2500"/>
    <n v="41316.5"/>
    <n v="0"/>
    <n v="43816.5"/>
    <n v="9052.8088262639212"/>
    <n v="2908"/>
    <m/>
    <n v="1692"/>
    <m/>
    <n v="2908"/>
    <n v="1692"/>
    <n v="15.067572214580467"/>
    <n v="3.1130704354415135"/>
    <n v="25.896276595744681"/>
    <n v="5.3503598263971162"/>
    <n v="4.8400999999999996"/>
    <s v="15-15,99 lei"/>
    <x v="1"/>
    <s v="3-3,99 euro"/>
    <n v="3"/>
  </r>
  <r>
    <n v="202"/>
    <x v="2"/>
    <s v="COMUNA DOBREȘTI"/>
    <d v="2020-09-27T00:00:00"/>
    <n v="1"/>
    <m/>
    <s v="X"/>
    <s v="X"/>
    <n v="40725"/>
    <n v="2300"/>
    <n v="0"/>
    <n v="43025"/>
    <n v="8889.2791471250603"/>
    <n v="1439"/>
    <m/>
    <n v="1070"/>
    <m/>
    <n v="1439"/>
    <n v="1070"/>
    <n v="29.899235580264072"/>
    <n v="6.1774003802119948"/>
    <n v="40.210280373831779"/>
    <n v="8.3077375206776267"/>
    <n v="4.8400999999999996"/>
    <s v="29-29,99 lei"/>
    <x v="33"/>
    <s v="6-6,99 euro"/>
    <n v="6"/>
  </r>
  <r>
    <n v="203"/>
    <x v="2"/>
    <s v="COMUNA DOMNEȘTI"/>
    <d v="2020-09-27T00:00:00"/>
    <n v="1"/>
    <m/>
    <s v="X"/>
    <s v="X"/>
    <n v="2000"/>
    <n v="2225"/>
    <n v="0"/>
    <n v="4225"/>
    <n v="872.91584884609824"/>
    <n v="2597"/>
    <m/>
    <n v="1994"/>
    <m/>
    <n v="2597"/>
    <n v="1994"/>
    <n v="1.626877165960724"/>
    <n v="0.33612470113442366"/>
    <n v="2.1188565697091275"/>
    <n v="0.43777123813746149"/>
    <n v="4.8400999999999996"/>
    <s v="1-1,99 lei"/>
    <x v="10"/>
    <s v="0-0,99 euro"/>
    <n v="0"/>
  </r>
  <r>
    <n v="204"/>
    <x v="2"/>
    <s v="COMUNA DRAGOSLAVELE "/>
    <d v="2020-09-27T00:00:00"/>
    <n v="1"/>
    <m/>
    <s v="X"/>
    <s v="X"/>
    <n v="1687"/>
    <n v="2521.1"/>
    <n v="0"/>
    <n v="4208.1000000000004"/>
    <n v="869.42418545071394"/>
    <n v="2060"/>
    <m/>
    <n v="1357"/>
    <m/>
    <n v="2060"/>
    <n v="1357"/>
    <n v="2.0427669902912622"/>
    <n v="0.42205057546151165"/>
    <n v="3.1010316875460577"/>
    <n v="0.64069578883619305"/>
    <n v="4.8400999999999996"/>
    <s v="2-2,99 lei"/>
    <x v="7"/>
    <s v="0-0,99 euro"/>
    <n v="0"/>
  </r>
  <r>
    <n v="205"/>
    <x v="2"/>
    <s v="COMUNA DRĂGANU"/>
    <d v="2020-09-27T00:00:00"/>
    <n v="1"/>
    <m/>
    <s v="X"/>
    <s v="X"/>
    <n v="27590"/>
    <n v="1990"/>
    <n v="0"/>
    <n v="29580"/>
    <n v="6111.4439784301985"/>
    <n v="1702"/>
    <m/>
    <n v="1074"/>
    <m/>
    <n v="1702"/>
    <n v="1074"/>
    <n v="17.379553466509989"/>
    <n v="3.5907426430259686"/>
    <n v="27.541899441340782"/>
    <n v="5.6903575218158275"/>
    <n v="4.8400999999999996"/>
    <s v="17-17,99 lei"/>
    <x v="29"/>
    <s v="3-3,99 euro"/>
    <n v="3"/>
  </r>
  <r>
    <n v="206"/>
    <x v="2"/>
    <s v="COMUNA GODENI"/>
    <d v="2020-09-27T00:00:00"/>
    <n v="1"/>
    <m/>
    <s v="X"/>
    <s v="X"/>
    <n v="3600"/>
    <n v="7588"/>
    <n v="0"/>
    <n v="11188"/>
    <n v="2311.5224892047686"/>
    <n v="2427"/>
    <m/>
    <n v="1436"/>
    <m/>
    <n v="2427"/>
    <n v="1436"/>
    <n v="4.6098063452822418"/>
    <n v="0.95241964944572255"/>
    <n v="7.79108635097493"/>
    <n v="1.6096953267442677"/>
    <n v="4.8400999999999996"/>
    <s v="4-4,99 lei"/>
    <x v="11"/>
    <s v="0-0,99 euro"/>
    <n v="0"/>
  </r>
  <r>
    <n v="207"/>
    <x v="2"/>
    <s v="COMUNA HÂRSEȘTI"/>
    <d v="2020-09-27T00:00:00"/>
    <n v="1"/>
    <m/>
    <s v="X"/>
    <s v="X"/>
    <n v="1000"/>
    <n v="2912"/>
    <n v="0"/>
    <n v="3912"/>
    <n v="808.24776347596128"/>
    <n v="1818"/>
    <m/>
    <n v="1183"/>
    <m/>
    <n v="1818"/>
    <n v="1183"/>
    <n v="2.1518151815181517"/>
    <n v="0.44458072798457715"/>
    <n v="3.3068469991546916"/>
    <n v="0.68321873497545327"/>
    <n v="4.8400999999999996"/>
    <s v="2-2,99 lei"/>
    <x v="7"/>
    <s v="0-0,99 euro"/>
    <n v="0"/>
  </r>
  <r>
    <n v="208"/>
    <x v="2"/>
    <s v="COMUNA HÂRTIEȘTI "/>
    <d v="2020-09-27T00:00:00"/>
    <n v="1"/>
    <m/>
    <s v="X"/>
    <s v="X"/>
    <n v="2000"/>
    <n v="8164"/>
    <n v="0"/>
    <n v="10164"/>
    <n v="2099.9566124666849"/>
    <n v="1735"/>
    <m/>
    <n v="1270"/>
    <m/>
    <n v="1735"/>
    <n v="1270"/>
    <n v="5.8582132564841496"/>
    <n v="1.2103496325456398"/>
    <n v="8.0031496062992122"/>
    <n v="1.653509143674555"/>
    <n v="4.8400999999999996"/>
    <s v="5-5,99 lei"/>
    <x v="8"/>
    <s v="1-1,99 euro"/>
    <n v="1"/>
  </r>
  <r>
    <n v="209"/>
    <x v="2"/>
    <s v="COMUNA IZVORU"/>
    <d v="2020-09-27T00:00:00"/>
    <n v="1"/>
    <m/>
    <s v="X"/>
    <s v="X"/>
    <n v="600"/>
    <n v="3833"/>
    <n v="0"/>
    <n v="4433"/>
    <n v="915.89016755852163"/>
    <n v="1801"/>
    <m/>
    <n v="1180"/>
    <m/>
    <n v="1801"/>
    <n v="1180"/>
    <n v="2.4614103275957802"/>
    <n v="0.50854534567380438"/>
    <n v="3.756779661016949"/>
    <n v="0.77617810810044208"/>
    <n v="4.8400999999999996"/>
    <s v="2-2,99 lei"/>
    <x v="7"/>
    <s v="0-0,99 euro"/>
    <n v="0"/>
  </r>
  <r>
    <n v="210"/>
    <x v="2"/>
    <s v="COMUNA LEORDENI"/>
    <d v="2020-09-27T00:00:00"/>
    <n v="1"/>
    <m/>
    <s v="X"/>
    <s v="X"/>
    <n v="56611"/>
    <n v="8324"/>
    <n v="0"/>
    <n v="64935"/>
    <n v="13416.04512303465"/>
    <n v="4568"/>
    <m/>
    <n v="2497"/>
    <m/>
    <n v="4568"/>
    <n v="2497"/>
    <n v="14.215192644483363"/>
    <n v="2.9369625926082858"/>
    <n v="26.005206247496996"/>
    <n v="5.3728654877992188"/>
    <n v="4.8400999999999996"/>
    <s v="14-14,99 lei"/>
    <x v="22"/>
    <s v="2-2,99 euro"/>
    <n v="2"/>
  </r>
  <r>
    <n v="211"/>
    <x v="2"/>
    <s v="COMUNA LEREȘTI"/>
    <d v="2020-09-27T00:00:00"/>
    <n v="1"/>
    <m/>
    <s v="X"/>
    <s v="X"/>
    <n v="7500"/>
    <n v="7645"/>
    <n v="0"/>
    <n v="15145"/>
    <n v="3129.0675812483214"/>
    <n v="3757"/>
    <m/>
    <n v="2273"/>
    <m/>
    <n v="3757"/>
    <n v="2273"/>
    <n v="4.031141868512111"/>
    <n v="0.83286334342515878"/>
    <n v="6.663000439947206"/>
    <n v="1.3766245408043649"/>
    <n v="4.8400999999999996"/>
    <s v="4-4,99 lei"/>
    <x v="11"/>
    <s v="0-0,99 euro"/>
    <n v="0"/>
  </r>
  <r>
    <n v="212"/>
    <x v="2"/>
    <s v="COMUNA LUNCA CORBULUI"/>
    <d v="2020-09-27T00:00:00"/>
    <n v="1"/>
    <m/>
    <s v="X"/>
    <s v="X"/>
    <n v="1600"/>
    <n v="43586"/>
    <n v="0"/>
    <n v="45186"/>
    <n v="9335.7575256709588"/>
    <n v="2160"/>
    <m/>
    <n v="1068"/>
    <m/>
    <n v="2160"/>
    <n v="1068"/>
    <n v="20.919444444444444"/>
    <n v="4.3221099655884068"/>
    <n v="42.30898876404494"/>
    <n v="8.7413459978192503"/>
    <n v="4.8400999999999996"/>
    <s v="20-20,99 lei"/>
    <x v="34"/>
    <s v="4-4,99 euro"/>
    <n v="4"/>
  </r>
  <r>
    <n v="213"/>
    <x v="2"/>
    <s v="COMUNA MĂLURENI"/>
    <d v="2020-09-27T00:00:00"/>
    <n v="1"/>
    <m/>
    <s v="X"/>
    <s v="X"/>
    <n v="26462"/>
    <n v="5882"/>
    <n v="0"/>
    <n v="32344"/>
    <n v="6682.5065597818229"/>
    <n v="3539"/>
    <m/>
    <n v="1920"/>
    <m/>
    <n v="3539"/>
    <n v="1920"/>
    <n v="9.1393048883865493"/>
    <n v="1.8882471205939031"/>
    <n v="16.845833333333335"/>
    <n v="3.4804721665530329"/>
    <n v="4.8400999999999996"/>
    <s v="9-9,99 lei"/>
    <x v="12"/>
    <s v="1-1,99 euro"/>
    <n v="1"/>
  </r>
  <r>
    <n v="214"/>
    <x v="2"/>
    <s v="COMUNA MĂRĂCINENI"/>
    <d v="2020-09-27T00:00:00"/>
    <n v="1"/>
    <m/>
    <s v="X"/>
    <s v="X"/>
    <n v="1500"/>
    <n v="33438.04"/>
    <n v="0"/>
    <n v="34938.04"/>
    <n v="7218.4541641701626"/>
    <n v="4473"/>
    <m/>
    <n v="2653"/>
    <m/>
    <n v="4473"/>
    <n v="2653"/>
    <n v="7.8108741336910352"/>
    <n v="1.613783627133951"/>
    <n v="13.169257444402563"/>
    <n v="2.7208647433736006"/>
    <n v="4.8400999999999996"/>
    <s v="7-7,99 lei"/>
    <x v="5"/>
    <s v="1-1,99 euro"/>
    <n v="1"/>
  </r>
  <r>
    <n v="215"/>
    <x v="2"/>
    <s v="COMUNA MERIȘANI"/>
    <d v="2020-09-27T00:00:00"/>
    <n v="1"/>
    <m/>
    <s v="X"/>
    <s v="X"/>
    <n v="1500"/>
    <n v="15791"/>
    <n v="0"/>
    <n v="17291"/>
    <n v="3572.4468502716891"/>
    <n v="3611"/>
    <m/>
    <n v="2006"/>
    <m/>
    <n v="3611"/>
    <n v="2006"/>
    <n v="4.788424259207976"/>
    <n v="0.98932341464184137"/>
    <n v="8.6196410767696907"/>
    <n v="1.7808807827874822"/>
    <n v="4.8400999999999996"/>
    <s v="4-4,99 lei"/>
    <x v="11"/>
    <s v="0-0,99 euro"/>
    <n v="0"/>
  </r>
  <r>
    <n v="216"/>
    <x v="2"/>
    <s v="COMUNA MICEȘTI"/>
    <d v="2020-09-27T00:00:00"/>
    <n v="1"/>
    <m/>
    <s v="X"/>
    <s v="X"/>
    <n v="900"/>
    <n v="63153.46"/>
    <n v="0"/>
    <n v="64053.46"/>
    <n v="13233.912522468545"/>
    <n v="3717"/>
    <m/>
    <n v="2478"/>
    <m/>
    <n v="3717"/>
    <n v="2478"/>
    <n v="17.23256927629809"/>
    <n v="3.5603746361228263"/>
    <n v="25.848853914447133"/>
    <n v="5.3405619541842393"/>
    <n v="4.8400999999999996"/>
    <s v="17-17,99 lei"/>
    <x v="29"/>
    <s v="3-3,99 euro"/>
    <n v="3"/>
  </r>
  <r>
    <n v="217"/>
    <x v="2"/>
    <s v="COMUNA MIHĂEȘTI"/>
    <d v="2020-09-27T00:00:00"/>
    <n v="1"/>
    <m/>
    <s v="X"/>
    <s v="X"/>
    <n v="0"/>
    <n v="41023.78"/>
    <n v="0"/>
    <n v="41023.78"/>
    <n v="8475.812483213158"/>
    <n v="4891"/>
    <m/>
    <n v="3381"/>
    <m/>
    <n v="4891"/>
    <n v="3381"/>
    <n v="8.3876058065835206"/>
    <n v="1.7329406017610218"/>
    <n v="12.133623188405796"/>
    <n v="2.5068951443990413"/>
    <n v="4.8400999999999996"/>
    <s v="8-8,99 lei"/>
    <x v="2"/>
    <s v="1-1,99 euro"/>
    <n v="1"/>
  </r>
  <r>
    <n v="218"/>
    <x v="2"/>
    <s v="COMUNA MIOARELE"/>
    <d v="2020-09-27T00:00:00"/>
    <n v="1"/>
    <m/>
    <s v="X"/>
    <s v="X"/>
    <n v="0"/>
    <n v="1600"/>
    <n v="0"/>
    <n v="1600"/>
    <n v="330.57168240325615"/>
    <n v="1324"/>
    <m/>
    <n v="942"/>
    <m/>
    <n v="1324"/>
    <n v="942"/>
    <n v="1.2084592145015105"/>
    <n v="0.24967649728342609"/>
    <n v="1.6985138004246285"/>
    <n v="0.35092535286969867"/>
    <n v="4.8400999999999996"/>
    <s v="1-1,99 lei"/>
    <x v="10"/>
    <s v="0-0,99 euro"/>
    <n v="0"/>
  </r>
  <r>
    <n v="219"/>
    <x v="2"/>
    <s v="COMUNA MIROȘI"/>
    <d v="2020-09-27T00:00:00"/>
    <n v="1"/>
    <m/>
    <s v="X"/>
    <s v="X"/>
    <n v="2200"/>
    <n v="13533"/>
    <n v="0"/>
    <n v="15733"/>
    <n v="3250.5526745315183"/>
    <n v="1897"/>
    <m/>
    <n v="1039"/>
    <m/>
    <n v="1897"/>
    <n v="1039"/>
    <n v="8.2936215076436479"/>
    <n v="1.7135227593734941"/>
    <n v="15.142444658325314"/>
    <n v="3.1285396290004988"/>
    <n v="4.8400999999999996"/>
    <s v="8-8,99 lei"/>
    <x v="2"/>
    <s v="1-1,99 euro"/>
    <n v="1"/>
  </r>
  <r>
    <n v="220"/>
    <x v="2"/>
    <s v="COMUNA MORĂREȘTI"/>
    <d v="2020-09-27T00:00:00"/>
    <n v="1"/>
    <m/>
    <s v="X"/>
    <s v="X"/>
    <n v="0"/>
    <n v="1880"/>
    <n v="0"/>
    <n v="1880"/>
    <n v="388.42172682382596"/>
    <n v="1488"/>
    <m/>
    <n v="1040"/>
    <m/>
    <n v="1488"/>
    <n v="1040"/>
    <n v="1.2634408602150538"/>
    <n v="0.26103610673644217"/>
    <n v="1.8076923076923077"/>
    <n v="0.3734824296382942"/>
    <n v="4.8400999999999996"/>
    <s v="1-1,99 lei"/>
    <x v="10"/>
    <s v="0-0,99 euro"/>
    <n v="0"/>
  </r>
  <r>
    <n v="221"/>
    <x v="2"/>
    <s v="COMUNA MOȘOAIA"/>
    <d v="2020-09-27T00:00:00"/>
    <n v="1"/>
    <m/>
    <s v="X"/>
    <s v="X"/>
    <n v="2500"/>
    <n v="44297.67"/>
    <n v="0"/>
    <n v="46797.67"/>
    <n v="9668.7403152827428"/>
    <n v="5415"/>
    <m/>
    <n v="3056"/>
    <m/>
    <n v="5415"/>
    <n v="3056"/>
    <n v="8.642228993536472"/>
    <n v="1.7855476113172193"/>
    <n v="15.313373691099477"/>
    <n v="3.1638548152103216"/>
    <n v="4.8400999999999996"/>
    <s v="8-8,99 lei"/>
    <x v="2"/>
    <s v="1-1,99 euro"/>
    <n v="1"/>
  </r>
  <r>
    <n v="222"/>
    <x v="2"/>
    <s v="COMUNA MOZĂCENI"/>
    <d v="2020-09-27T00:00:00"/>
    <n v="1"/>
    <m/>
    <s v="X"/>
    <s v="X"/>
    <n v="1200"/>
    <n v="11896.68"/>
    <n v="0"/>
    <n v="13096.68"/>
    <n v="2705.869713435673"/>
    <n v="1686"/>
    <m/>
    <n v="1123"/>
    <m/>
    <n v="1686"/>
    <n v="1123"/>
    <n v="7.7679003558718867"/>
    <n v="1.6049049308633885"/>
    <n v="11.662226179875335"/>
    <n v="2.40950108053043"/>
    <n v="4.8400999999999996"/>
    <s v="7-7,99 lei"/>
    <x v="5"/>
    <s v="1-1,99 euro"/>
    <n v="1"/>
  </r>
  <r>
    <n v="223"/>
    <x v="2"/>
    <s v="COMUNA MUȘĂTEȘTI"/>
    <d v="2020-09-27T00:00:00"/>
    <n v="1"/>
    <m/>
    <s v="X"/>
    <s v="X"/>
    <n v="4530"/>
    <n v="5807"/>
    <n v="0"/>
    <n v="10337"/>
    <n v="2135.6996756265366"/>
    <n v="3004"/>
    <m/>
    <n v="1780"/>
    <m/>
    <n v="3004"/>
    <n v="1780"/>
    <n v="3.4410785619174433"/>
    <n v="0.71095195593426652"/>
    <n v="5.8073033707865171"/>
    <n v="1.1998312784418745"/>
    <n v="4.8400999999999996"/>
    <s v="3-3,99 lei"/>
    <x v="0"/>
    <s v="0-0,99 euro"/>
    <n v="0"/>
  </r>
  <r>
    <n v="224"/>
    <x v="2"/>
    <s v="COMUNA NEGRAȘI"/>
    <d v="2020-09-27T00:00:00"/>
    <n v="1"/>
    <m/>
    <s v="X"/>
    <s v="X"/>
    <n v="800"/>
    <n v="13135"/>
    <n v="0"/>
    <n v="13935"/>
    <n v="2879.0727464308593"/>
    <n v="1635"/>
    <m/>
    <n v="1070"/>
    <m/>
    <n v="1635"/>
    <n v="1070"/>
    <n v="8.522935779816514"/>
    <n v="1.7609007623430333"/>
    <n v="13.023364485981308"/>
    <n v="2.6907221929260365"/>
    <n v="4.8400999999999996"/>
    <s v="8-8,99 lei"/>
    <x v="2"/>
    <s v="1-1,99 euro"/>
    <n v="1"/>
  </r>
  <r>
    <n v="225"/>
    <x v="2"/>
    <s v="COMUNA NUCȘOARA"/>
    <d v="2020-09-27T00:00:00"/>
    <n v="1"/>
    <m/>
    <s v="X"/>
    <s v="X"/>
    <n v="3000"/>
    <n v="9190.69"/>
    <n v="0"/>
    <n v="12190.69"/>
    <n v="2518.6855643478443"/>
    <n v="1130"/>
    <m/>
    <n v="852"/>
    <m/>
    <n v="1130"/>
    <n v="852"/>
    <n v="10.788221238938053"/>
    <n v="2.228925278183933"/>
    <n v="14.308321596244133"/>
    <n v="2.9562037140232915"/>
    <n v="4.8400999999999996"/>
    <s v="10-10,99 lei"/>
    <x v="3"/>
    <s v="2-2,99 euro"/>
    <n v="2"/>
  </r>
  <r>
    <n v="226"/>
    <x v="2"/>
    <s v="COMUNA OARJA"/>
    <d v="2020-09-27T00:00:00"/>
    <n v="1"/>
    <m/>
    <s v="X"/>
    <s v="X"/>
    <n v="22126"/>
    <n v="5335.12"/>
    <n v="0"/>
    <n v="27461.119999999999"/>
    <n v="5673.6678994235663"/>
    <n v="2223"/>
    <m/>
    <n v="1562"/>
    <m/>
    <n v="2223"/>
    <n v="1562"/>
    <n v="12.353180386864597"/>
    <n v="2.5522572646979604"/>
    <n v="17.580742637644047"/>
    <n v="3.6323097947654075"/>
    <n v="4.8400999999999996"/>
    <s v="12-12,99 lei"/>
    <x v="15"/>
    <s v="2-2,99 euro"/>
    <n v="2"/>
  </r>
  <r>
    <n v="227"/>
    <x v="2"/>
    <s v="COMUNA PIETROȘANI "/>
    <d v="2020-09-27T00:00:00"/>
    <n v="1"/>
    <m/>
    <s v="X"/>
    <s v="X"/>
    <n v="2000"/>
    <n v="21386"/>
    <n v="0"/>
    <n v="23386"/>
    <n v="4831.7183529265931"/>
    <n v="4556"/>
    <m/>
    <n v="2555"/>
    <m/>
    <n v="4556"/>
    <n v="2555"/>
    <n v="5.1330114135206317"/>
    <n v="1.0605176367266447"/>
    <n v="9.1530332681017619"/>
    <n v="1.8910835040808582"/>
    <n v="4.8400999999999996"/>
    <s v="5-5,99 lei"/>
    <x v="8"/>
    <s v="1-1,99 euro"/>
    <n v="1"/>
  </r>
  <r>
    <n v="228"/>
    <x v="2"/>
    <s v="COMUNA POIANA LACULUI"/>
    <d v="2020-09-27T00:00:00"/>
    <n v="1"/>
    <m/>
    <s v="X"/>
    <s v="X"/>
    <n v="7200"/>
    <n v="22988"/>
    <n v="0"/>
    <n v="30188"/>
    <n v="6237.0612177434359"/>
    <n v="5253"/>
    <m/>
    <n v="3280"/>
    <m/>
    <n v="5253"/>
    <n v="3280"/>
    <n v="5.7468113458975827"/>
    <n v="1.1873331844171779"/>
    <n v="9.2036585365853654"/>
    <n v="1.901543054190072"/>
    <n v="4.8400999999999996"/>
    <s v="5-5,99 lei"/>
    <x v="8"/>
    <s v="1-1,99 euro"/>
    <n v="1"/>
  </r>
  <r>
    <n v="229"/>
    <x v="2"/>
    <s v="COMUNA POIENARII DE ARGEȘ "/>
    <d v="2020-09-27T00:00:00"/>
    <n v="1"/>
    <m/>
    <s v="X"/>
    <s v="X"/>
    <n v="1100"/>
    <n v="3409"/>
    <n v="0"/>
    <n v="4509"/>
    <n v="931.5923224726763"/>
    <n v="826"/>
    <m/>
    <n v="608"/>
    <m/>
    <n v="826"/>
    <n v="608"/>
    <n v="5.4588377723970947"/>
    <n v="1.1278357414923441"/>
    <n v="7.4161184210526319"/>
    <n v="1.5322242145932177"/>
    <n v="4.8400999999999996"/>
    <s v="5-5,99 lei"/>
    <x v="8"/>
    <s v="1-1,99 euro"/>
    <n v="1"/>
  </r>
  <r>
    <n v="230"/>
    <x v="2"/>
    <s v="COMUNA POIENARII DE MUȘCEL"/>
    <d v="2020-09-27T00:00:00"/>
    <n v="1"/>
    <m/>
    <s v="X"/>
    <s v="X"/>
    <n v="2893"/>
    <n v="819"/>
    <n v="0"/>
    <n v="3712"/>
    <n v="766.92630317555427"/>
    <n v="2717"/>
    <m/>
    <n v="1415"/>
    <m/>
    <n v="2717"/>
    <n v="1415"/>
    <n v="1.3662127346337873"/>
    <n v="0.28226952638040276"/>
    <n v="2.6233215547703179"/>
    <n v="0.54199738740321857"/>
    <n v="4.8400999999999996"/>
    <s v="1-1,99 lei"/>
    <x v="10"/>
    <s v="0-0,99 euro"/>
    <n v="0"/>
  </r>
  <r>
    <n v="231"/>
    <x v="2"/>
    <s v="COMUNA POPEȘTI"/>
    <d v="2020-09-27T00:00:00"/>
    <n v="1"/>
    <m/>
    <s v="X"/>
    <s v="X"/>
    <n v="1440"/>
    <n v="25733"/>
    <n v="0"/>
    <n v="27173"/>
    <n v="5614.1402037148"/>
    <n v="1551"/>
    <m/>
    <n v="1036"/>
    <m/>
    <n v="1551"/>
    <n v="1036"/>
    <n v="17.519664732430691"/>
    <n v="3.6196906535878788"/>
    <n v="26.228764478764479"/>
    <n v="5.4190542506899613"/>
    <n v="4.8400999999999996"/>
    <s v="17-17,99 lei"/>
    <x v="29"/>
    <s v="3-3,99 euro"/>
    <n v="3"/>
  </r>
  <r>
    <n v="232"/>
    <x v="2"/>
    <s v="COMUNA PRIBOIENI"/>
    <d v="2020-09-27T00:00:00"/>
    <n v="1"/>
    <m/>
    <s v="X"/>
    <s v="X"/>
    <n v="3000"/>
    <n v="14200"/>
    <n v="0"/>
    <n v="17200"/>
    <n v="3553.6455858350037"/>
    <n v="2983"/>
    <m/>
    <n v="2138"/>
    <m/>
    <n v="2983"/>
    <n v="2138"/>
    <n v="5.7660073751257119"/>
    <n v="1.191299224215556"/>
    <n v="8.0449017773620213"/>
    <n v="1.662135447069693"/>
    <n v="4.8400999999999996"/>
    <s v="5-5,99 lei"/>
    <x v="8"/>
    <s v="1-1,99 euro"/>
    <n v="1"/>
  </r>
  <r>
    <n v="233"/>
    <x v="2"/>
    <s v="COMUNA RĂTEȘTI"/>
    <d v="2020-09-27T00:00:00"/>
    <n v="1"/>
    <m/>
    <s v="X"/>
    <s v="X"/>
    <n v="1500"/>
    <n v="6048"/>
    <n v="0"/>
    <n v="7548"/>
    <n v="1559.4719117373609"/>
    <n v="2386"/>
    <m/>
    <n v="1329"/>
    <m/>
    <n v="2386"/>
    <n v="1329"/>
    <n v="3.1634534786253141"/>
    <n v="0.65359258664600206"/>
    <n v="5.6794582392776523"/>
    <n v="1.1734175408106553"/>
    <n v="4.8400999999999996"/>
    <s v="3-3,99 lei"/>
    <x v="0"/>
    <s v="0-0,99 euro"/>
    <n v="0"/>
  </r>
  <r>
    <n v="234"/>
    <x v="2"/>
    <s v="COMUNA RÂCA"/>
    <d v="2020-09-27T00:00:00"/>
    <n v="1"/>
    <m/>
    <s v="X"/>
    <s v="X"/>
    <n v="300"/>
    <n v="1246.26"/>
    <n v="0"/>
    <n v="1546.26"/>
    <n v="319.46860602053681"/>
    <n v="824"/>
    <m/>
    <n v="599"/>
    <m/>
    <n v="824"/>
    <n v="599"/>
    <n v="1.8765291262135921"/>
    <n v="0.38770461895696212"/>
    <n v="2.5814023372287145"/>
    <n v="0.53333657098587117"/>
    <n v="4.8400999999999996"/>
    <s v="1-1,99 lei"/>
    <x v="10"/>
    <s v="0-0,99 euro"/>
    <n v="0"/>
  </r>
  <r>
    <n v="235"/>
    <x v="2"/>
    <s v="COMUNA RECEA"/>
    <d v="2020-09-27T00:00:00"/>
    <n v="1"/>
    <m/>
    <s v="X"/>
    <s v="X"/>
    <n v="3704"/>
    <n v="5317.89"/>
    <n v="0"/>
    <n v="9021.89"/>
    <n v="1863.9883473481952"/>
    <n v="2179"/>
    <m/>
    <n v="1287"/>
    <m/>
    <n v="2179"/>
    <n v="1287"/>
    <n v="4.1403809086737029"/>
    <n v="0.85543292673161786"/>
    <n v="7.0100155400155399"/>
    <n v="1.4483203942099419"/>
    <n v="4.8400999999999996"/>
    <s v="4-4,99 lei"/>
    <x v="11"/>
    <s v="0-0,99 euro"/>
    <n v="0"/>
  </r>
  <r>
    <n v="236"/>
    <x v="2"/>
    <s v="COMUNA ROCIU"/>
    <d v="2020-09-27T00:00:00"/>
    <n v="1"/>
    <m/>
    <s v="X"/>
    <s v="X"/>
    <n v="22305"/>
    <n v="1550"/>
    <n v="0"/>
    <n v="23855"/>
    <n v="4928.6171773310471"/>
    <n v="2047"/>
    <m/>
    <n v="1383"/>
    <m/>
    <n v="2047"/>
    <n v="1383"/>
    <n v="11.653639472398632"/>
    <n v="2.4077270040698813"/>
    <n v="17.248734634851772"/>
    <n v="3.5637145172314151"/>
    <n v="4.8400999999999996"/>
    <s v="11-11,99 lei"/>
    <x v="4"/>
    <s v="2-2,99 euro"/>
    <n v="2"/>
  </r>
  <r>
    <n v="237"/>
    <x v="2"/>
    <s v="COMUNA RUCĂR"/>
    <d v="2020-09-27T00:00:00"/>
    <n v="1"/>
    <m/>
    <s v="X"/>
    <s v="X"/>
    <n v="5000"/>
    <n v="4971"/>
    <n v="0"/>
    <n v="9971"/>
    <n v="2060.0814032767921"/>
    <n v="4827"/>
    <m/>
    <n v="3189"/>
    <m/>
    <n v="4827"/>
    <n v="3189"/>
    <n v="2.0656722602030246"/>
    <n v="0.42678297146815664"/>
    <n v="3.1266854813421134"/>
    <n v="0.64599604994568582"/>
    <n v="4.8400999999999996"/>
    <s v="2-2,99 lei"/>
    <x v="7"/>
    <s v="0-0,99 euro"/>
    <n v="0"/>
  </r>
  <r>
    <n v="238"/>
    <x v="2"/>
    <s v="COOMUNA SĂLĂTRUCU "/>
    <d v="2020-09-27T00:00:00"/>
    <n v="1"/>
    <m/>
    <s v="X"/>
    <s v="X"/>
    <n v="2500"/>
    <n v="5548"/>
    <n v="0"/>
    <n v="8048"/>
    <n v="1662.7755624883785"/>
    <n v="1754"/>
    <m/>
    <n v="971"/>
    <m/>
    <n v="1754"/>
    <n v="971"/>
    <n v="4.5883694412770808"/>
    <n v="0.94799062855665817"/>
    <n v="8.2883625128733271"/>
    <n v="1.7124362126553847"/>
    <n v="4.8400999999999996"/>
    <s v="4-4,99 lei"/>
    <x v="11"/>
    <s v="0-0,99 euro"/>
    <n v="0"/>
  </r>
  <r>
    <n v="239"/>
    <x v="2"/>
    <s v="COMUNA SĂPATA "/>
    <d v="2020-09-27T00:00:00"/>
    <n v="1"/>
    <m/>
    <s v="X"/>
    <s v="X"/>
    <n v="4944"/>
    <n v="10240.219999999999"/>
    <n v="0"/>
    <n v="15184.22"/>
    <n v="3137.1707196132311"/>
    <n v="1375"/>
    <m/>
    <n v="1023"/>
    <m/>
    <n v="1375"/>
    <n v="1023"/>
    <n v="11.043069090909091"/>
    <n v="2.281578705173259"/>
    <n v="14.842834799608992"/>
    <n v="3.0666380445877137"/>
    <n v="4.8400999999999996"/>
    <s v="11-11,99 lei"/>
    <x v="4"/>
    <s v="2-2,99 euro"/>
    <n v="2"/>
  </r>
  <r>
    <n v="240"/>
    <x v="2"/>
    <s v="COMUNA SCHITU GOLEŞTI"/>
    <d v="2020-09-27T00:00:00"/>
    <n v="1"/>
    <m/>
    <s v="X"/>
    <s v="X"/>
    <n v="900"/>
    <n v="7990.46"/>
    <n v="0"/>
    <n v="8890.4599999999991"/>
    <n v="1836.8339497117827"/>
    <n v="4107"/>
    <m/>
    <n v="2207"/>
    <m/>
    <n v="4107"/>
    <n v="2207"/>
    <n v="2.1647090333576817"/>
    <n v="0.44724469191910948"/>
    <n v="4.0283008608971453"/>
    <n v="0.83227637050828396"/>
    <n v="4.8400999999999996"/>
    <s v="2-2,99 lei"/>
    <x v="7"/>
    <s v="0-0,99 euro"/>
    <n v="0"/>
  </r>
  <r>
    <n v="241"/>
    <x v="2"/>
    <s v="COMUNA SLOBOZIA"/>
    <d v="2020-09-27T00:00:00"/>
    <n v="1"/>
    <m/>
    <s v="X"/>
    <s v="X"/>
    <n v="0"/>
    <n v="4792.4799999999996"/>
    <n v="0"/>
    <n v="4792.4799999999996"/>
    <n v="990.1613603024731"/>
    <n v="3780"/>
    <m/>
    <n v="2346"/>
    <m/>
    <n v="3780"/>
    <n v="2346"/>
    <n v="1.2678518518518518"/>
    <n v="0.26194744981546908"/>
    <n v="2.0428303495311164"/>
    <n v="0.42206366594308314"/>
    <n v="4.8400999999999996"/>
    <s v="1-1,99 lei"/>
    <x v="10"/>
    <s v="0-0,99 euro"/>
    <n v="0"/>
  </r>
  <r>
    <n v="242"/>
    <x v="2"/>
    <s v="COMUNA STÂLPENI"/>
    <d v="2020-09-27T00:00:00"/>
    <n v="1"/>
    <m/>
    <s v="X"/>
    <s v="X"/>
    <n v="900"/>
    <n v="4078"/>
    <n v="0"/>
    <n v="4978"/>
    <n v="1028.4911468771306"/>
    <n v="4110"/>
    <m/>
    <n v="2518"/>
    <m/>
    <n v="4110"/>
    <n v="2518"/>
    <n v="1.2111922141119222"/>
    <n v="0.2502411549579393"/>
    <n v="1.9769658459094519"/>
    <n v="0.40845557858503995"/>
    <n v="4.8400999999999996"/>
    <s v="1-1,99 lei"/>
    <x v="10"/>
    <s v="0-0,99 euro"/>
    <n v="0"/>
  </r>
  <r>
    <n v="243"/>
    <x v="2"/>
    <s v="COMUNA STOENEŞTI"/>
    <d v="2020-09-27T00:00:00"/>
    <n v="1"/>
    <m/>
    <s v="X"/>
    <s v="X"/>
    <n v="1800"/>
    <n v="13602"/>
    <n v="0"/>
    <n v="15402"/>
    <n v="3182.1656577343447"/>
    <n v="3520"/>
    <m/>
    <n v="2000"/>
    <m/>
    <n v="3520"/>
    <n v="2000"/>
    <n v="4.3755681818181822"/>
    <n v="0.90402433458362064"/>
    <n v="7.7009999999999996"/>
    <n v="1.5910828288671723"/>
    <n v="4.8400999999999996"/>
    <s v="4-4,99 lei"/>
    <x v="11"/>
    <s v="0-0,99 euro"/>
    <n v="0"/>
  </r>
  <r>
    <n v="244"/>
    <x v="2"/>
    <s v="COMUNA STOLNICI"/>
    <d v="2020-09-27T00:00:00"/>
    <n v="1"/>
    <m/>
    <s v="X"/>
    <s v="X"/>
    <n v="0"/>
    <n v="8920"/>
    <n v="0"/>
    <n v="8920"/>
    <n v="1842.937129398153"/>
    <n v="2462"/>
    <m/>
    <n v="1143"/>
    <m/>
    <n v="2462"/>
    <n v="1143"/>
    <n v="3.6230706742485785"/>
    <n v="0.74855285515765757"/>
    <n v="7.8040244969378829"/>
    <n v="1.6123684421681128"/>
    <n v="4.8400999999999996"/>
    <s v="3-3,99 lei"/>
    <x v="0"/>
    <s v="0-0,99 euro"/>
    <n v="0"/>
  </r>
  <r>
    <n v="245"/>
    <x v="2"/>
    <s v="COMUNA SUSENI"/>
    <d v="2020-09-27T00:00:00"/>
    <n v="1"/>
    <m/>
    <s v="X"/>
    <s v="X"/>
    <n v="3200"/>
    <n v="1244"/>
    <n v="0"/>
    <n v="4444"/>
    <n v="918.16284787504401"/>
    <n v="2509"/>
    <m/>
    <n v="1495"/>
    <m/>
    <n v="2509"/>
    <n v="1495"/>
    <n v="1.7712235950577919"/>
    <n v="0.36594772733162378"/>
    <n v="2.9725752508361203"/>
    <n v="0.61415575108698595"/>
    <n v="4.8400999999999996"/>
    <s v="1-1,99 lei"/>
    <x v="10"/>
    <s v="0-0,99 euro"/>
    <n v="0"/>
  </r>
  <r>
    <n v="246"/>
    <x v="2"/>
    <s v="COMUNA ŞTEFAN CEL MARE"/>
    <d v="2020-09-27T00:00:00"/>
    <n v="1"/>
    <m/>
    <s v="X"/>
    <s v="X"/>
    <n v="0"/>
    <n v="400"/>
    <n v="0"/>
    <n v="400"/>
    <n v="82.642920600814037"/>
    <n v="1853"/>
    <m/>
    <n v="1213"/>
    <m/>
    <n v="1853"/>
    <n v="1213"/>
    <n v="0.21586616297895306"/>
    <n v="4.4599525418680001E-2"/>
    <n v="0.32976092333058532"/>
    <n v="6.8131014510151716E-2"/>
    <n v="4.8400999999999996"/>
    <s v="0-0,99 lei"/>
    <x v="6"/>
    <s v="0-0,99 euro"/>
    <n v="0"/>
  </r>
  <r>
    <n v="247"/>
    <x v="2"/>
    <s v="COMUNA ŞUICI"/>
    <d v="2020-09-27T00:00:00"/>
    <n v="1"/>
    <m/>
    <s v="X"/>
    <s v="X"/>
    <n v="7700"/>
    <n v="7038"/>
    <n v="0"/>
    <n v="14738"/>
    <n v="3044.9784095369932"/>
    <n v="1970"/>
    <m/>
    <n v="1281"/>
    <m/>
    <n v="1970"/>
    <n v="1281"/>
    <n v="7.4812182741116748"/>
    <n v="1.5456743195619256"/>
    <n v="11.505074160811866"/>
    <n v="2.3770323259461303"/>
    <n v="4.8400999999999996"/>
    <s v="7-7,99 lei"/>
    <x v="5"/>
    <s v="1-1,99 euro"/>
    <n v="1"/>
  </r>
  <r>
    <n v="248"/>
    <x v="2"/>
    <s v="COMUNA TEIU"/>
    <d v="2020-09-27T00:00:00"/>
    <n v="1"/>
    <m/>
    <s v="X"/>
    <s v="X"/>
    <n v="0"/>
    <n v="23126"/>
    <n v="0"/>
    <n v="23126"/>
    <n v="4778.0004545360634"/>
    <n v="1108"/>
    <m/>
    <n v="754"/>
    <m/>
    <n v="1108"/>
    <n v="754"/>
    <n v="20.871841155234659"/>
    <n v="4.3122747784621511"/>
    <n v="30.671087533156498"/>
    <n v="6.3368706293581747"/>
    <n v="4.8400999999999996"/>
    <s v="20-20,99 lei"/>
    <x v="34"/>
    <s v="4-4,99 euro"/>
    <n v="4"/>
  </r>
  <r>
    <n v="249"/>
    <x v="2"/>
    <s v="COMUNA TIGVENI"/>
    <d v="2020-09-27T00:00:00"/>
    <n v="1"/>
    <m/>
    <s v="X"/>
    <s v="X"/>
    <n v="0"/>
    <n v="13851"/>
    <n v="0"/>
    <n v="13851"/>
    <n v="2861.7177331046883"/>
    <n v="2696"/>
    <m/>
    <n v="1455"/>
    <m/>
    <n v="2696"/>
    <n v="1455"/>
    <n v="5.1376112759643915"/>
    <n v="1.0614680018934304"/>
    <n v="9.5195876288659793"/>
    <n v="1.9668163114121568"/>
    <n v="4.8400999999999996"/>
    <s v="5-5,99 lei"/>
    <x v="8"/>
    <s v="1-1,99 euro"/>
    <n v="1"/>
  </r>
  <r>
    <n v="250"/>
    <x v="2"/>
    <s v="COMUNA ŢIŢEŞTI"/>
    <d v="2020-09-27T00:00:00"/>
    <n v="1"/>
    <m/>
    <s v="X"/>
    <s v="X"/>
    <n v="1080"/>
    <n v="9645"/>
    <n v="0"/>
    <n v="10725"/>
    <n v="2215.8633086093264"/>
    <n v="3935"/>
    <m/>
    <n v="2294"/>
    <m/>
    <n v="3935"/>
    <n v="2294"/>
    <n v="2.7255400254129607"/>
    <n v="0.56311646978635999"/>
    <n v="4.6752397558849168"/>
    <n v="0.96593866983841603"/>
    <n v="4.8400999999999996"/>
    <s v="2-2,99 lei"/>
    <x v="7"/>
    <s v="0-0,99 euro"/>
    <n v="0"/>
  </r>
  <r>
    <n v="251"/>
    <x v="2"/>
    <s v="COMUNA UDA"/>
    <d v="2020-09-27T00:00:00"/>
    <n v="1"/>
    <m/>
    <s v="X"/>
    <s v="X"/>
    <n v="2000"/>
    <n v="6500"/>
    <n v="0"/>
    <n v="8500"/>
    <n v="1756.1620627672983"/>
    <n v="1539"/>
    <m/>
    <n v="1073"/>
    <m/>
    <n v="1539"/>
    <n v="1073"/>
    <n v="5.5230669265756989"/>
    <n v="1.1411059537149437"/>
    <n v="7.9217148182665422"/>
    <n v="1.6366841218707346"/>
    <n v="4.8400999999999996"/>
    <s v="5-5,99 lei"/>
    <x v="8"/>
    <s v="1-1,99 euro"/>
    <n v="1"/>
  </r>
  <r>
    <n v="252"/>
    <x v="2"/>
    <s v="COMUNA UNGHENI"/>
    <d v="2020-09-27T00:00:00"/>
    <n v="1"/>
    <m/>
    <s v="X"/>
    <s v="X"/>
    <n v="22408"/>
    <n v="3895"/>
    <n v="0"/>
    <n v="26303"/>
    <n v="5434.3918514080287"/>
    <n v="2208"/>
    <m/>
    <n v="1379"/>
    <m/>
    <n v="2208"/>
    <n v="1379"/>
    <n v="11.912590579710145"/>
    <n v="2.4612281935724769"/>
    <n v="19.073966642494561"/>
    <n v="3.9408207769456336"/>
    <n v="4.8400999999999996"/>
    <s v="11-11,99 lei"/>
    <x v="4"/>
    <s v="2-2,99 euro"/>
    <n v="2"/>
  </r>
  <r>
    <n v="253"/>
    <x v="2"/>
    <s v="COMUNA VALEA DANULUI"/>
    <d v="2020-09-27T00:00:00"/>
    <n v="1"/>
    <m/>
    <s v="X"/>
    <s v="X"/>
    <n v="3000"/>
    <n v="14763"/>
    <n v="0"/>
    <n v="17763"/>
    <n v="3669.9654965806494"/>
    <n v="2528"/>
    <m/>
    <n v="1681"/>
    <m/>
    <n v="2528"/>
    <n v="1681"/>
    <n v="7.0265031645569618"/>
    <n v="1.4517268578246241"/>
    <n v="10.566924449732301"/>
    <n v="2.1832037457350681"/>
    <n v="4.8400999999999996"/>
    <s v="7-7,99 lei"/>
    <x v="5"/>
    <s v="1-1,99 euro"/>
    <n v="1"/>
  </r>
  <r>
    <n v="254"/>
    <x v="2"/>
    <s v="COMUNA VALEA IAŞULUI"/>
    <d v="2020-09-27T00:00:00"/>
    <n v="1"/>
    <m/>
    <s v="X"/>
    <s v="X"/>
    <n v="0"/>
    <n v="14766.6"/>
    <n v="0"/>
    <n v="14766.6"/>
    <n v="3050.8873783599515"/>
    <n v="2376"/>
    <m/>
    <n v="1337"/>
    <m/>
    <n v="2376"/>
    <n v="1337"/>
    <n v="6.2148989898989901"/>
    <n v="1.2840435094107541"/>
    <n v="11.044577412116679"/>
    <n v="2.2818903353477573"/>
    <n v="4.8400999999999996"/>
    <s v="6-6,99 lei"/>
    <x v="13"/>
    <s v="1-1,99 euro"/>
    <n v="1"/>
  </r>
  <r>
    <n v="255"/>
    <x v="2"/>
    <s v="COMUNA VALEA MARE PRAVĂȚ"/>
    <d v="2020-09-27T00:00:00"/>
    <n v="1"/>
    <m/>
    <s v="X"/>
    <s v="X"/>
    <n v="4000"/>
    <n v="10407"/>
    <n v="0"/>
    <n v="14407"/>
    <n v="2976.5913927398196"/>
    <n v="3332"/>
    <m/>
    <n v="2319"/>
    <m/>
    <n v="3332"/>
    <n v="2319"/>
    <n v="4.3238295318127253"/>
    <n v="0.89333475172263499"/>
    <n v="6.2125916343251397"/>
    <n v="1.2835667929020351"/>
    <n v="4.8400999999999996"/>
    <s v="4-4,99 lei"/>
    <x v="11"/>
    <s v="0-0,99 euro"/>
    <n v="0"/>
  </r>
  <r>
    <n v="256"/>
    <x v="2"/>
    <s v="COMUNA VEDEA"/>
    <d v="2020-09-27T00:00:00"/>
    <n v="1"/>
    <m/>
    <s v="X"/>
    <s v="X"/>
    <n v="26808"/>
    <n v="9953.4699999999993"/>
    <n v="37824.15"/>
    <n v="74585.62"/>
    <n v="15409.933679056217"/>
    <n v="2883"/>
    <m/>
    <n v="1663"/>
    <m/>
    <n v="2883"/>
    <n v="1663"/>
    <n v="25.870835934790147"/>
    <n v="5.3451036000888719"/>
    <n v="44.850042092603722"/>
    <n v="9.2663461690055424"/>
    <n v="4.8400999999999996"/>
    <s v="25-25,99 lei"/>
    <x v="35"/>
    <s v="5-5,99 euro"/>
    <n v="5"/>
  </r>
  <r>
    <n v="257"/>
    <x v="2"/>
    <s v="COMUNA VLĂDEŞTI"/>
    <d v="2020-09-27T00:00:00"/>
    <n v="1"/>
    <m/>
    <s v="X"/>
    <s v="X"/>
    <n v="4800"/>
    <n v="9812"/>
    <n v="0"/>
    <n v="14612"/>
    <n v="3018.9458895477369"/>
    <n v="2557"/>
    <m/>
    <n v="1775"/>
    <m/>
    <n v="2557"/>
    <n v="1775"/>
    <n v="5.7145091904575676"/>
    <n v="1.1806593232490172"/>
    <n v="8.2321126760563388"/>
    <n v="1.7008145856606969"/>
    <n v="4.8400999999999996"/>
    <s v="5-5,99 lei"/>
    <x v="8"/>
    <s v="1-1,99 euro"/>
    <n v="1"/>
  </r>
  <r>
    <n v="258"/>
    <x v="2"/>
    <s v="COMUNA VULTUREŞTI"/>
    <d v="2020-09-27T00:00:00"/>
    <n v="1"/>
    <m/>
    <s v="X"/>
    <s v="X"/>
    <n v="900"/>
    <n v="3840"/>
    <n v="0"/>
    <n v="4740"/>
    <n v="979.31860911964634"/>
    <n v="2205"/>
    <m/>
    <n v="1413"/>
    <m/>
    <n v="2205"/>
    <n v="1413"/>
    <n v="2.1496598639455784"/>
    <n v="0.44413542363702779"/>
    <n v="3.3545647558386413"/>
    <n v="0.69307757191765484"/>
    <n v="4.8400999999999996"/>
    <s v="2-2,99 lei"/>
    <x v="7"/>
    <s v="0-0,99 euro"/>
    <n v="0"/>
  </r>
  <r>
    <n v="259"/>
    <x v="3"/>
    <s v="MUNICIPIUL BACĂU"/>
    <d v="2020-09-27T00:00:00"/>
    <n v="1"/>
    <m/>
    <s v="X"/>
    <s v="X"/>
    <n v="97800"/>
    <n v="68344.56"/>
    <n v="0"/>
    <n v="166144.56"/>
    <n v="34326.679200842962"/>
    <n v="165511"/>
    <m/>
    <n v="51783"/>
    <m/>
    <n v="165511"/>
    <n v="51783"/>
    <n v="1.0038279026771635"/>
    <n v="0.20739817414457626"/>
    <n v="3.2084769132726958"/>
    <n v="0.66289475698285083"/>
    <n v="4.8400999999999996"/>
    <s v="1-1,99 lei"/>
    <x v="10"/>
    <s v="0-0,99 euro"/>
    <n v="0"/>
  </r>
  <r>
    <n v="260"/>
    <x v="3"/>
    <s v="MUNICIPIUL MOINEŞTI"/>
    <d v="2020-09-27T00:00:00"/>
    <n v="1"/>
    <m/>
    <s v="X"/>
    <s v="X"/>
    <n v="18600"/>
    <n v="10212.98"/>
    <n v="0"/>
    <n v="28812.98"/>
    <n v="5952.9720460321068"/>
    <n v="19827"/>
    <m/>
    <n v="7581"/>
    <m/>
    <n v="19827"/>
    <n v="7581"/>
    <n v="1.4532193473546173"/>
    <n v="0.3002457278474861"/>
    <n v="3.8006832871652816"/>
    <n v="0.78524891782510309"/>
    <n v="4.8400999999999996"/>
    <s v="1-1,99 lei"/>
    <x v="10"/>
    <s v="0-0,99 euro"/>
    <n v="0"/>
  </r>
  <r>
    <n v="261"/>
    <x v="3"/>
    <s v="MUNICIPIUL ONEŞTI"/>
    <d v="2020-09-27T00:00:00"/>
    <n v="1"/>
    <m/>
    <s v="X"/>
    <s v="X"/>
    <n v="155918"/>
    <n v="15964"/>
    <n v="0"/>
    <n v="171882"/>
    <n v="35512.076196772796"/>
    <n v="42905"/>
    <m/>
    <n v="14716"/>
    <m/>
    <n v="42905"/>
    <n v="14716"/>
    <n v="4.0061065143922621"/>
    <n v="0.82769085646830898"/>
    <n v="11.679940201141614"/>
    <n v="2.4131609266630059"/>
    <n v="4.8400999999999996"/>
    <s v="4-4,99 lei"/>
    <x v="11"/>
    <s v="0-0,99 euro"/>
    <n v="0"/>
  </r>
  <r>
    <n v="262"/>
    <x v="3"/>
    <s v="ORAȘUL BUHUŞI"/>
    <d v="2020-09-27T00:00:00"/>
    <n v="1"/>
    <m/>
    <s v="X"/>
    <s v="X"/>
    <n v="11330"/>
    <n v="11471.5"/>
    <n v="0"/>
    <n v="22801.5"/>
    <n v="4710.9563851986532"/>
    <n v="19169"/>
    <m/>
    <n v="5870"/>
    <m/>
    <n v="19169"/>
    <n v="5870"/>
    <n v="1.1894986697271637"/>
    <n v="0.24575911029258976"/>
    <n v="3.8844122657580922"/>
    <n v="0.80254793614968534"/>
    <n v="4.8400999999999996"/>
    <s v="1-1,99 lei"/>
    <x v="10"/>
    <s v="0-0,99 euro"/>
    <n v="0"/>
  </r>
  <r>
    <n v="263"/>
    <x v="3"/>
    <s v="ORAȘUL COMĂNEŞTI"/>
    <d v="2020-09-27T00:00:00"/>
    <n v="1"/>
    <m/>
    <s v="X"/>
    <s v="X"/>
    <n v="10000"/>
    <n v="8061"/>
    <n v="0"/>
    <n v="18061"/>
    <n v="3731.5344724282559"/>
    <n v="19386"/>
    <m/>
    <n v="7292"/>
    <m/>
    <n v="19386"/>
    <n v="7292"/>
    <n v="0.93165170741772418"/>
    <n v="0.19248604520933951"/>
    <n v="2.4768239166209547"/>
    <n v="0.51172990570875698"/>
    <n v="4.8400999999999996"/>
    <s v="0-0,99 lei"/>
    <x v="6"/>
    <s v="0-0,99 euro"/>
    <n v="0"/>
  </r>
  <r>
    <n v="264"/>
    <x v="3"/>
    <s v="ORAȘUL DĂRMĂNEŞTI"/>
    <d v="2020-09-27T00:00:00"/>
    <n v="1"/>
    <m/>
    <s v="X"/>
    <s v="X"/>
    <n v="2500"/>
    <n v="45263"/>
    <n v="0"/>
    <n v="47763"/>
    <n v="9868.1845416417018"/>
    <n v="11348"/>
    <m/>
    <n v="5251"/>
    <m/>
    <n v="11348"/>
    <n v="5251"/>
    <n v="4.2089354952414526"/>
    <n v="0.86959680486796809"/>
    <n v="9.0959817177680442"/>
    <n v="1.8792962372199014"/>
    <n v="4.8400999999999996"/>
    <s v="4-4,99 lei"/>
    <x v="11"/>
    <s v="0-0,99 euro"/>
    <n v="0"/>
  </r>
  <r>
    <n v="265"/>
    <x v="3"/>
    <s v="ORAȘUL SLĂNIC-MOLDOVA"/>
    <d v="2020-09-27T00:00:00"/>
    <n v="1"/>
    <m/>
    <s v="X"/>
    <s v="X"/>
    <n v="4620"/>
    <n v="8478.2000000000007"/>
    <n v="0"/>
    <n v="13098.2"/>
    <n v="2706.1837565339561"/>
    <n v="4156"/>
    <m/>
    <n v="2256"/>
    <m/>
    <n v="4156"/>
    <n v="2256"/>
    <n v="3.1516361886429261"/>
    <n v="0.65115104825167369"/>
    <n v="5.8059397163120572"/>
    <n v="1.1995495374707252"/>
    <n v="4.8400999999999996"/>
    <s v="3-3,99 lei"/>
    <x v="0"/>
    <s v="0-0,99 euro"/>
    <n v="0"/>
  </r>
  <r>
    <n v="266"/>
    <x v="3"/>
    <s v="ORAȘUL TÂRGU OCNA"/>
    <d v="2020-09-27T00:00:00"/>
    <n v="1"/>
    <m/>
    <s v="X"/>
    <s v="X"/>
    <n v="6546"/>
    <n v="16574"/>
    <n v="0"/>
    <n v="23120"/>
    <n v="4776.7608107270516"/>
    <n v="10519"/>
    <m/>
    <n v="4875"/>
    <m/>
    <n v="10519"/>
    <n v="4875"/>
    <n v="2.1979275596539596"/>
    <n v="0.45410788199705787"/>
    <n v="4.7425641025641028"/>
    <n v="0.97984837143119008"/>
    <n v="4.8400999999999996"/>
    <s v="2-2,99 lei"/>
    <x v="7"/>
    <s v="0-0,99 euro"/>
    <n v="0"/>
  </r>
  <r>
    <n v="267"/>
    <x v="3"/>
    <s v="COMUNA AGĂŞ"/>
    <d v="2020-09-27T00:00:00"/>
    <n v="1"/>
    <m/>
    <s v="X"/>
    <s v="X"/>
    <n v="0"/>
    <n v="19333"/>
    <n v="0"/>
    <n v="19333"/>
    <n v="3994.3389599388447"/>
    <n v="4951"/>
    <m/>
    <n v="2220"/>
    <m/>
    <n v="4951"/>
    <n v="2220"/>
    <n v="3.9048677034942436"/>
    <n v="0.80677417894139458"/>
    <n v="8.7085585585585594"/>
    <n v="1.7992517837562363"/>
    <n v="4.8400999999999996"/>
    <s v="3-3,99 lei"/>
    <x v="0"/>
    <s v="0-0,99 euro"/>
    <n v="0"/>
  </r>
  <r>
    <n v="268"/>
    <x v="3"/>
    <s v="COMUNA ARDEOANI"/>
    <d v="2020-09-27T00:00:00"/>
    <n v="1"/>
    <m/>
    <s v="X"/>
    <s v="X"/>
    <n v="0"/>
    <n v="3414.63"/>
    <n v="0"/>
    <n v="3414.63"/>
    <n v="705.4874899278941"/>
    <n v="1948"/>
    <m/>
    <n v="1185"/>
    <m/>
    <n v="1948"/>
    <n v="1185"/>
    <n v="1.7528901437371665"/>
    <n v="0.36215990242705037"/>
    <n v="2.8815443037974684"/>
    <n v="0.59534809276615541"/>
    <n v="4.8400999999999996"/>
    <s v="1-1,99 lei"/>
    <x v="10"/>
    <s v="0-0,99 euro"/>
    <n v="0"/>
  </r>
  <r>
    <n v="269"/>
    <x v="3"/>
    <s v="COMUNA ASĂU"/>
    <d v="2020-09-27T00:00:00"/>
    <n v="1"/>
    <m/>
    <s v="X"/>
    <s v="X"/>
    <n v="2100"/>
    <n v="10711.98"/>
    <n v="0"/>
    <n v="12811.98"/>
    <n v="2647.0486146980434"/>
    <n v="5628"/>
    <m/>
    <n v="2859"/>
    <m/>
    <n v="5628"/>
    <n v="2859"/>
    <n v="2.2764712153518123"/>
    <n v="0.4703355747508961"/>
    <n v="4.4812801678908709"/>
    <n v="0.92586520276251949"/>
    <n v="4.8400999999999996"/>
    <s v="2-2,99 lei"/>
    <x v="7"/>
    <s v="0-0,99 euro"/>
    <n v="0"/>
  </r>
  <r>
    <n v="270"/>
    <x v="3"/>
    <s v="COMUNA BALCANI"/>
    <d v="2020-09-27T00:00:00"/>
    <n v="1"/>
    <m/>
    <s v="X"/>
    <s v="X"/>
    <n v="3500"/>
    <n v="17637.86"/>
    <n v="0"/>
    <n v="21137.86"/>
    <n v="4367.2362141278081"/>
    <n v="6500"/>
    <m/>
    <n v="2931"/>
    <m/>
    <n v="6500"/>
    <n v="2931"/>
    <n v="3.2519784615384615"/>
    <n v="0.6718824944812013"/>
    <n v="7.2118253155919483"/>
    <n v="1.4900157673585153"/>
    <n v="4.8400999999999996"/>
    <s v="3-3,99 lei"/>
    <x v="0"/>
    <s v="0-0,99 euro"/>
    <n v="0"/>
  </r>
  <r>
    <n v="271"/>
    <x v="3"/>
    <s v="COMUNA BEREŞTI-BISTRIŢA"/>
    <d v="2020-09-27T00:00:00"/>
    <n v="1"/>
    <m/>
    <s v="X"/>
    <s v="X"/>
    <n v="0"/>
    <n v="3171"/>
    <n v="0"/>
    <n v="3171"/>
    <n v="655.15175306295328"/>
    <n v="1671"/>
    <m/>
    <n v="910"/>
    <m/>
    <n v="1671"/>
    <n v="910"/>
    <n v="1.8976660682226212"/>
    <n v="0.39207166550745259"/>
    <n v="3.4846153846153847"/>
    <n v="0.71994698138786073"/>
    <n v="4.8400999999999996"/>
    <s v="1-1,99 lei"/>
    <x v="10"/>
    <s v="0-0,99 euro"/>
    <n v="0"/>
  </r>
  <r>
    <n v="272"/>
    <x v="3"/>
    <s v="COMUNA BERESTI-TAZLĂU"/>
    <d v="2020-09-27T00:00:00"/>
    <n v="1"/>
    <m/>
    <s v="X"/>
    <s v="X"/>
    <n v="4371"/>
    <n v="4852"/>
    <n v="0"/>
    <n v="9223"/>
    <n v="1905.5391417532696"/>
    <n v="4375"/>
    <m/>
    <n v="2139"/>
    <m/>
    <n v="4375"/>
    <n v="2139"/>
    <n v="2.1081142857142856"/>
    <n v="0.4355518038293188"/>
    <n v="4.311827956989247"/>
    <n v="0.89085513873458144"/>
    <n v="4.8400999999999996"/>
    <s v="2-2,99 lei"/>
    <x v="7"/>
    <s v="0-0,99 euro"/>
    <n v="0"/>
  </r>
  <r>
    <n v="273"/>
    <x v="3"/>
    <s v="COMUNA BERZUNŢI"/>
    <d v="2020-09-27T00:00:00"/>
    <n v="1"/>
    <m/>
    <s v="X"/>
    <s v="X"/>
    <n v="129465"/>
    <n v="3256"/>
    <n v="0"/>
    <n v="132721"/>
    <n v="27421.127662651601"/>
    <n v="4171"/>
    <m/>
    <n v="2230"/>
    <m/>
    <n v="4171"/>
    <n v="2230"/>
    <n v="31.819947254854952"/>
    <n v="6.5742334362626709"/>
    <n v="59.516143497757845"/>
    <n v="12.296469803879642"/>
    <n v="4.8400999999999996"/>
    <s v="31-31,99 lei"/>
    <x v="36"/>
    <s v="6-6,99 euro"/>
    <n v="6"/>
  </r>
  <r>
    <n v="274"/>
    <x v="3"/>
    <s v="COMUNA BLĂGEŞTI"/>
    <d v="2020-09-27T00:00:00"/>
    <n v="1"/>
    <m/>
    <s v="X"/>
    <s v="X"/>
    <n v="0"/>
    <n v="4570"/>
    <n v="0"/>
    <n v="4570"/>
    <n v="944.19536786430035"/>
    <n v="5785"/>
    <m/>
    <n v="2632"/>
    <m/>
    <n v="5785"/>
    <n v="2632"/>
    <n v="0.78997407087294724"/>
    <n v="0.16321441103963705"/>
    <n v="1.7363221884498481"/>
    <n v="0.35873684189373112"/>
    <n v="4.8400999999999996"/>
    <s v="0-0,99 lei"/>
    <x v="6"/>
    <s v="0-0,99 euro"/>
    <n v="0"/>
  </r>
  <r>
    <n v="275"/>
    <x v="3"/>
    <s v="COMUNA BÂRSĂNEŞTI"/>
    <d v="2020-09-27T00:00:00"/>
    <n v="1"/>
    <m/>
    <s v="X"/>
    <s v="X"/>
    <n v="0"/>
    <n v="12776"/>
    <n v="0"/>
    <n v="12776"/>
    <n v="2639.6148839900006"/>
    <n v="3765"/>
    <m/>
    <n v="1710"/>
    <m/>
    <n v="3765"/>
    <n v="1710"/>
    <n v="3.3933598937583"/>
    <n v="0.70109293067463496"/>
    <n v="7.4713450292397665"/>
    <n v="1.5436344350818718"/>
    <n v="4.8400999999999996"/>
    <s v="3-3,99 lei"/>
    <x v="0"/>
    <s v="0-0,99 euro"/>
    <n v="0"/>
  </r>
  <r>
    <n v="276"/>
    <x v="3"/>
    <s v="COMUNA BOGDĂNEŞTI"/>
    <d v="2020-09-27T00:00:00"/>
    <n v="1"/>
    <m/>
    <s v="X"/>
    <s v="X"/>
    <n v="1800"/>
    <n v="6942.17"/>
    <n v="0"/>
    <n v="8742.17"/>
    <n v="1806.1961529720461"/>
    <n v="2250"/>
    <m/>
    <n v="1045"/>
    <m/>
    <n v="2250"/>
    <n v="1045"/>
    <n v="3.8854088888888891"/>
    <n v="0.8027538457653538"/>
    <n v="8.3657129186602877"/>
    <n v="1.7284173712651159"/>
    <n v="4.8400999999999996"/>
    <s v="3-3,99 lei"/>
    <x v="0"/>
    <s v="0-0,99 euro"/>
    <n v="0"/>
  </r>
  <r>
    <n v="277"/>
    <x v="3"/>
    <s v="COMUNA BRUSTUROASA"/>
    <d v="2020-09-27T00:00:00"/>
    <n v="1"/>
    <m/>
    <s v="X"/>
    <s v="X"/>
    <n v="4800"/>
    <n v="11391.79"/>
    <n v="0"/>
    <n v="16191.79"/>
    <n v="3345.3420383876369"/>
    <n v="2675"/>
    <m/>
    <n v="1427"/>
    <m/>
    <n v="2675"/>
    <n v="1427"/>
    <n v="6.0530056074766359"/>
    <n v="1.2505951545374343"/>
    <n v="11.346734407848635"/>
    <n v="2.3443181768658983"/>
    <n v="4.8400999999999996"/>
    <s v="6-6,99 lei"/>
    <x v="13"/>
    <s v="1-1,99 euro"/>
    <n v="1"/>
  </r>
  <r>
    <n v="278"/>
    <x v="3"/>
    <s v="COMUNA BUCIUMI"/>
    <d v="2020-09-27T00:00:00"/>
    <n v="1"/>
    <m/>
    <s v="X"/>
    <s v="X"/>
    <n v="1500"/>
    <n v="10922"/>
    <n v="0"/>
    <n v="12422"/>
    <n v="2566.4758992582802"/>
    <n v="2425"/>
    <m/>
    <n v="1361"/>
    <m/>
    <n v="2425"/>
    <n v="1361"/>
    <n v="5.1224742268041235"/>
    <n v="1.0583405770137237"/>
    <n v="9.1271124173401912"/>
    <n v="1.8857280670523733"/>
    <n v="4.8400999999999996"/>
    <s v="5-5,99 lei"/>
    <x v="8"/>
    <s v="1-1,99 euro"/>
    <n v="1"/>
  </r>
  <r>
    <n v="279"/>
    <x v="3"/>
    <s v="COMUNA BUHOCI"/>
    <d v="2020-09-27T00:00:00"/>
    <n v="1"/>
    <m/>
    <s v="X"/>
    <s v="X"/>
    <n v="1900"/>
    <n v="13000"/>
    <n v="0"/>
    <n v="14900"/>
    <n v="3078.4487923803231"/>
    <n v="4095"/>
    <m/>
    <n v="1795"/>
    <m/>
    <n v="4095"/>
    <n v="1795"/>
    <n v="3.6385836385836385"/>
    <n v="0.75175794685722175"/>
    <n v="8.3008356545961011"/>
    <n v="1.7150132548079795"/>
    <n v="4.8400999999999996"/>
    <s v="3-3,99 lei"/>
    <x v="0"/>
    <s v="0-0,99 euro"/>
    <n v="0"/>
  </r>
  <r>
    <n v="280"/>
    <x v="3"/>
    <s v="COMUNA CAŞIN"/>
    <d v="2020-09-27T00:00:00"/>
    <n v="1"/>
    <m/>
    <s v="X"/>
    <s v="X"/>
    <n v="5025"/>
    <n v="1754"/>
    <n v="0"/>
    <n v="6779"/>
    <n v="1400.590896882296"/>
    <n v="3318"/>
    <m/>
    <n v="1828"/>
    <m/>
    <n v="3318"/>
    <n v="1828"/>
    <n v="2.0430982519590115"/>
    <n v="0.42211901654077638"/>
    <n v="3.7084245076586435"/>
    <n v="0.76618758035136536"/>
    <n v="4.8400999999999996"/>
    <s v="2-2,99 lei"/>
    <x v="7"/>
    <s v="0-0,99 euro"/>
    <n v="0"/>
  </r>
  <r>
    <n v="281"/>
    <x v="3"/>
    <s v="COMUNA CĂIUŢI"/>
    <d v="2020-09-27T00:00:00"/>
    <n v="1"/>
    <m/>
    <s v="X"/>
    <s v="X"/>
    <n v="1600"/>
    <n v="8139"/>
    <n v="0"/>
    <n v="9739"/>
    <n v="2012.1485093283197"/>
    <n v="4227"/>
    <m/>
    <n v="2100"/>
    <m/>
    <n v="4227"/>
    <n v="2100"/>
    <n v="2.3039981074047788"/>
    <n v="0.47602283163669734"/>
    <n v="4.6376190476190473"/>
    <n v="0.95816595682300942"/>
    <n v="4.8400999999999996"/>
    <s v="2-2,99 lei"/>
    <x v="7"/>
    <s v="0-0,99 euro"/>
    <n v="0"/>
  </r>
  <r>
    <n v="282"/>
    <x v="3"/>
    <s v="COMUNA CLEJA"/>
    <d v="2020-09-27T00:00:00"/>
    <n v="1"/>
    <m/>
    <s v="X"/>
    <s v="X"/>
    <n v="2880"/>
    <n v="6273.07"/>
    <n v="0"/>
    <n v="9153.07"/>
    <n v="1891.0910931592323"/>
    <n v="5524"/>
    <m/>
    <n v="2273"/>
    <m/>
    <n v="5524"/>
    <n v="2273"/>
    <n v="1.6569641564083997"/>
    <n v="0.34234089304113546"/>
    <n v="4.0268675758908934"/>
    <n v="0.83198024336085885"/>
    <n v="4.8400999999999996"/>
    <s v="1-1,99 lei"/>
    <x v="10"/>
    <s v="0-0,99 euro"/>
    <n v="0"/>
  </r>
  <r>
    <n v="283"/>
    <x v="3"/>
    <s v="COMUNA COLONEŞTI"/>
    <d v="2020-09-27T00:00:00"/>
    <n v="1"/>
    <m/>
    <s v="X"/>
    <s v="X"/>
    <n v="2040"/>
    <n v="6443"/>
    <n v="0"/>
    <n v="8483"/>
    <n v="1752.6497386417636"/>
    <n v="1670"/>
    <m/>
    <n v="817"/>
    <m/>
    <n v="1670"/>
    <n v="817"/>
    <n v="5.0796407185628745"/>
    <n v="1.0494908614621339"/>
    <n v="10.383108935128519"/>
    <n v="2.1452261182885723"/>
    <n v="4.8400999999999996"/>
    <s v="5-5,99 lei"/>
    <x v="8"/>
    <s v="1-1,99 euro"/>
    <n v="1"/>
  </r>
  <r>
    <n v="284"/>
    <x v="3"/>
    <s v="COMUNA CORBASCA"/>
    <d v="2020-09-27T00:00:00"/>
    <n v="1"/>
    <m/>
    <s v="X"/>
    <s v="X"/>
    <n v="0"/>
    <n v="36877"/>
    <n v="0"/>
    <n v="36877"/>
    <n v="7619.0574574905486"/>
    <n v="4071"/>
    <m/>
    <n v="1599"/>
    <m/>
    <n v="4071"/>
    <n v="1599"/>
    <n v="9.0584622942765911"/>
    <n v="1.8715444503784202"/>
    <n v="23.062539086929331"/>
    <n v="4.7648889665356773"/>
    <n v="4.8400999999999996"/>
    <s v="9-9,99 lei"/>
    <x v="12"/>
    <s v="1-1,99 euro"/>
    <n v="1"/>
  </r>
  <r>
    <n v="285"/>
    <x v="3"/>
    <s v="COMUNA COŢOFĂNEŞTI"/>
    <d v="2020-09-27T00:00:00"/>
    <n v="1"/>
    <m/>
    <s v="X"/>
    <s v="X"/>
    <n v="1600"/>
    <n v="10794"/>
    <n v="0"/>
    <n v="12394"/>
    <n v="2560.6908948162231"/>
    <n v="2519"/>
    <m/>
    <n v="1492"/>
    <m/>
    <n v="2519"/>
    <n v="1492"/>
    <n v="4.9202064311234617"/>
    <n v="1.0165505735673772"/>
    <n v="8.3069705093833779"/>
    <n v="1.7162807606006858"/>
    <n v="4.8400999999999996"/>
    <s v="4-4,99 lei"/>
    <x v="11"/>
    <s v="1-1,99 euro"/>
    <n v="1"/>
  </r>
  <r>
    <n v="286"/>
    <x v="3"/>
    <s v="COMUNA DĂMIENEŞTI"/>
    <d v="2020-09-27T00:00:00"/>
    <n v="1"/>
    <m/>
    <s v="X"/>
    <s v="X"/>
    <n v="3625"/>
    <n v="2000"/>
    <n v="0"/>
    <n v="5625"/>
    <n v="1162.1660709489474"/>
    <n v="1460"/>
    <m/>
    <n v="887"/>
    <m/>
    <n v="1460"/>
    <n v="887"/>
    <n v="3.8527397260273974"/>
    <n v="0.79600415818421055"/>
    <n v="6.3416009019165731"/>
    <n v="1.310221049547855"/>
    <n v="4.8400999999999996"/>
    <s v="3-3,99 lei"/>
    <x v="0"/>
    <s v="0-0,99 euro"/>
    <n v="0"/>
  </r>
  <r>
    <n v="287"/>
    <x v="3"/>
    <s v="COMUNA DEALU MORII"/>
    <d v="2020-09-27T00:00:00"/>
    <n v="1"/>
    <m/>
    <s v="X"/>
    <s v="X"/>
    <n v="6400"/>
    <n v="13042.18"/>
    <n v="0"/>
    <n v="19442.18"/>
    <n v="4016.896345116837"/>
    <n v="2124"/>
    <m/>
    <n v="1360"/>
    <m/>
    <n v="2124"/>
    <n v="1360"/>
    <n v="9.1535687382297546"/>
    <n v="1.8911941361190381"/>
    <n v="14.295720588235294"/>
    <n v="2.9536002537623802"/>
    <n v="4.8400999999999996"/>
    <s v="9-9,99 lei"/>
    <x v="12"/>
    <s v="1-1,99 euro"/>
    <n v="1"/>
  </r>
  <r>
    <n v="288"/>
    <x v="3"/>
    <s v="COMUNA DOFTEANA"/>
    <d v="2020-09-27T00:00:00"/>
    <n v="1"/>
    <m/>
    <s v="X"/>
    <s v="X"/>
    <n v="2600"/>
    <n v="19042"/>
    <n v="0"/>
    <n v="21642"/>
    <n v="4471.3952191070439"/>
    <n v="8826"/>
    <m/>
    <n v="4614"/>
    <m/>
    <n v="8826"/>
    <n v="4614"/>
    <n v="2.4520734194425562"/>
    <n v="0.50661627227589434"/>
    <n v="4.6905071521456438"/>
    <n v="0.9690930253808071"/>
    <n v="4.8400999999999996"/>
    <s v="2-2,99 lei"/>
    <x v="7"/>
    <s v="0-0,99 euro"/>
    <n v="0"/>
  </r>
  <r>
    <n v="289"/>
    <x v="3"/>
    <s v="COMUNA FARAOANI"/>
    <d v="2020-09-27T00:00:00"/>
    <n v="1"/>
    <m/>
    <s v="X"/>
    <s v="X"/>
    <n v="2880"/>
    <n v="3291"/>
    <n v="0"/>
    <n v="6171"/>
    <n v="1274.9736575690586"/>
    <n v="4427"/>
    <m/>
    <n v="1836"/>
    <m/>
    <n v="4427"/>
    <n v="1836"/>
    <n v="1.3939462389880279"/>
    <n v="0.28799947087622735"/>
    <n v="3.3611111111111112"/>
    <n v="0.69443009671517353"/>
    <n v="4.8400999999999996"/>
    <s v="1-1,99 lei"/>
    <x v="10"/>
    <s v="0-0,99 euro"/>
    <n v="0"/>
  </r>
  <r>
    <n v="290"/>
    <x v="3"/>
    <s v="COMUNA FILIPENI"/>
    <d v="2020-09-27T00:00:00"/>
    <n v="1"/>
    <m/>
    <s v="X"/>
    <s v="X"/>
    <n v="2250"/>
    <n v="5263"/>
    <n v="0"/>
    <n v="7513"/>
    <n v="1552.2406561847897"/>
    <n v="1715"/>
    <m/>
    <n v="1349"/>
    <m/>
    <n v="1715"/>
    <n v="1349"/>
    <n v="4.3807580174927114"/>
    <n v="0.90509659252757413"/>
    <n v="5.5693106004447737"/>
    <n v="1.1506602343845735"/>
    <n v="4.8400999999999996"/>
    <s v="4-4,99 lei"/>
    <x v="11"/>
    <s v="0-0,99 euro"/>
    <n v="0"/>
  </r>
  <r>
    <n v="291"/>
    <x v="3"/>
    <s v="COMUNA FILIPEŞTI"/>
    <d v="2020-09-27T00:00:00"/>
    <n v="1"/>
    <m/>
    <s v="X"/>
    <s v="X"/>
    <n v="0"/>
    <n v="9.1259999999999994"/>
    <n v="0"/>
    <n v="9.1259999999999994"/>
    <n v="1.8854982335075723"/>
    <n v="3739"/>
    <m/>
    <n v="2086"/>
    <m/>
    <n v="3739"/>
    <n v="2086"/>
    <n v="2.4407595613800482E-3"/>
    <n v="5.0427874659202251E-4"/>
    <n v="4.3748801534036433E-3"/>
    <n v="9.0388218288953604E-4"/>
    <n v="4.8400999999999996"/>
    <s v="0-0,99 lei"/>
    <x v="6"/>
    <s v="0-0,99 euro"/>
    <n v="0"/>
  </r>
  <r>
    <n v="292"/>
    <x v="3"/>
    <s v="COMUNA GĂICEANA"/>
    <d v="2020-09-27T00:00:00"/>
    <n v="1"/>
    <m/>
    <s v="X"/>
    <s v="X"/>
    <n v="0"/>
    <n v="5477.16"/>
    <n v="0"/>
    <n v="5477.16"/>
    <n v="1131.6212474948866"/>
    <n v="2184"/>
    <m/>
    <n v="1256"/>
    <m/>
    <n v="2184"/>
    <n v="1256"/>
    <n v="2.507857142857143"/>
    <n v="0.51814159683831806"/>
    <n v="4.3607961783439491"/>
    <n v="0.90097233080803074"/>
    <n v="4.8400999999999996"/>
    <s v="2-2,99 lei"/>
    <x v="7"/>
    <s v="0-0,99 euro"/>
    <n v="0"/>
  </r>
  <r>
    <n v="293"/>
    <x v="3"/>
    <s v="COMUNA GHIMEŞ-FĂGET"/>
    <d v="2020-09-27T00:00:00"/>
    <n v="1"/>
    <m/>
    <s v="X"/>
    <s v="X"/>
    <n v="0"/>
    <n v="7725.43"/>
    <n v="0"/>
    <n v="7725.43"/>
    <n v="1596.130245242867"/>
    <n v="5699"/>
    <m/>
    <n v="2146"/>
    <m/>
    <n v="5699"/>
    <n v="2146"/>
    <n v="1.3555764169152484"/>
    <n v="0.28007198547865714"/>
    <n v="3.5999207828518176"/>
    <n v="0.74376991856610764"/>
    <n v="4.8400999999999996"/>
    <s v="1-1,99 lei"/>
    <x v="10"/>
    <s v="0-0,99 euro"/>
    <n v="0"/>
  </r>
  <r>
    <n v="294"/>
    <x v="3"/>
    <s v="COMUNA GIOSENI"/>
    <d v="2020-09-27T00:00:00"/>
    <n v="1"/>
    <m/>
    <s v="X"/>
    <s v="X"/>
    <n v="720"/>
    <n v="5518.93"/>
    <n v="0"/>
    <n v="6238.93"/>
    <n v="1289.0084915600919"/>
    <n v="3761"/>
    <m/>
    <n v="1300"/>
    <m/>
    <n v="3761"/>
    <n v="1300"/>
    <n v="1.6588487104493486"/>
    <n v="0.34273025566607068"/>
    <n v="4.7991769230769235"/>
    <n v="0.99154499350776304"/>
    <n v="4.8400999999999996"/>
    <s v="1-1,99 lei"/>
    <x v="10"/>
    <s v="0-0,99 euro"/>
    <n v="0"/>
  </r>
  <r>
    <n v="295"/>
    <x v="3"/>
    <s v="COMUNA GÂRLENI"/>
    <d v="2020-09-27T00:00:00"/>
    <n v="1"/>
    <m/>
    <s v="X"/>
    <s v="X"/>
    <n v="573"/>
    <n v="7647.52"/>
    <n v="0"/>
    <n v="8220.52"/>
    <n v="1698.4194541435097"/>
    <n v="3201"/>
    <m/>
    <n v="2332"/>
    <m/>
    <n v="3201"/>
    <n v="2332"/>
    <n v="2.5681099656357391"/>
    <n v="0.53059026996048408"/>
    <n v="3.5250943396226417"/>
    <n v="0.72831022904953246"/>
    <n v="4.8400999999999996"/>
    <s v="2-2,99 lei"/>
    <x v="7"/>
    <s v="0-0,99 euro"/>
    <n v="0"/>
  </r>
  <r>
    <n v="296"/>
    <x v="3"/>
    <s v="COMUNA GLĂVĂNEŞTI"/>
    <d v="2020-09-27T00:00:00"/>
    <n v="1"/>
    <m/>
    <s v="X"/>
    <s v="X"/>
    <n v="2658"/>
    <n v="4629"/>
    <n v="0"/>
    <n v="7287"/>
    <n v="1505.5474060453298"/>
    <n v="2626"/>
    <m/>
    <n v="1478"/>
    <m/>
    <n v="2626"/>
    <n v="1478"/>
    <n v="2.7749428789032748"/>
    <n v="0.57332346003249424"/>
    <n v="4.9303112313937758"/>
    <n v="1.0186382990834437"/>
    <n v="4.8400999999999996"/>
    <s v="2-2,99 lei"/>
    <x v="7"/>
    <s v="0-0,99 euro"/>
    <n v="0"/>
  </r>
  <r>
    <n v="297"/>
    <x v="3"/>
    <s v="COMUNA GURA VĂII"/>
    <d v="2020-09-27T00:00:00"/>
    <n v="1"/>
    <m/>
    <s v="X"/>
    <s v="X"/>
    <n v="2640"/>
    <n v="1494"/>
    <n v="0"/>
    <n v="4134"/>
    <n v="854.11458440941306"/>
    <n v="4069"/>
    <m/>
    <n v="2130"/>
    <m/>
    <n v="4069"/>
    <n v="2130"/>
    <n v="1.0159744408945688"/>
    <n v="0.20990773762826567"/>
    <n v="1.9408450704225353"/>
    <n v="0.40099276263352723"/>
    <n v="4.8400999999999996"/>
    <s v="1-1,99 lei"/>
    <x v="10"/>
    <s v="0-0,99 euro"/>
    <n v="0"/>
  </r>
  <r>
    <n v="298"/>
    <x v="3"/>
    <s v="COMUNA HELEGIU"/>
    <d v="2020-09-27T00:00:00"/>
    <n v="1"/>
    <m/>
    <s v="X"/>
    <s v="X"/>
    <n v="1800"/>
    <n v="15622.26"/>
    <n v="0"/>
    <n v="17422.260000000002"/>
    <n v="3599.5661246668465"/>
    <n v="5385"/>
    <m/>
    <n v="2516"/>
    <m/>
    <n v="5385"/>
    <n v="2516"/>
    <n v="3.23533147632312"/>
    <n v="0.66844310578771526"/>
    <n v="6.9245866454689988"/>
    <n v="1.4306701608373793"/>
    <n v="4.8400999999999996"/>
    <s v="3-3,99 lei"/>
    <x v="0"/>
    <s v="0-0,99 euro"/>
    <n v="0"/>
  </r>
  <r>
    <n v="299"/>
    <x v="3"/>
    <s v="COMUNA HEMEIUŞ"/>
    <d v="2020-09-27T00:00:00"/>
    <n v="1"/>
    <m/>
    <s v="X"/>
    <s v="X"/>
    <n v="4950"/>
    <n v="13658.83"/>
    <n v="0"/>
    <n v="18608.830000000002"/>
    <n v="3844.7201504101163"/>
    <n v="5138"/>
    <m/>
    <n v="2287"/>
    <m/>
    <n v="5138"/>
    <n v="2287"/>
    <n v="3.621804203970417"/>
    <n v="0.74829119315105419"/>
    <n v="8.136786182772191"/>
    <n v="1.6811194361216075"/>
    <n v="4.8400999999999996"/>
    <s v="3-3,99 lei"/>
    <x v="0"/>
    <s v="0-0,99 euro"/>
    <n v="0"/>
  </r>
  <r>
    <n v="300"/>
    <x v="3"/>
    <s v="COMUNA HORGEŞTI"/>
    <d v="2020-09-27T00:00:00"/>
    <n v="1"/>
    <m/>
    <s v="X"/>
    <s v="X"/>
    <n v="3830"/>
    <n v="5612.33"/>
    <n v="0"/>
    <n v="9442.33"/>
    <n v="1950.8543211917111"/>
    <n v="4008"/>
    <m/>
    <n v="1829"/>
    <m/>
    <n v="4008"/>
    <n v="1829"/>
    <n v="2.3558707584830341"/>
    <n v="0.48674010009773228"/>
    <n v="5.1625642427556038"/>
    <n v="1.0666234670266326"/>
    <n v="4.8400999999999996"/>
    <s v="2-2,99 lei"/>
    <x v="7"/>
    <s v="0-0,99 euro"/>
    <n v="0"/>
  </r>
  <r>
    <n v="301"/>
    <x v="3"/>
    <s v="COMUNA HURUIEŞTI"/>
    <d v="2020-09-27T00:00:00"/>
    <n v="1"/>
    <m/>
    <s v="X"/>
    <s v="X"/>
    <n v="3360"/>
    <n v="5438"/>
    <n v="0"/>
    <n v="8798"/>
    <n v="1817.7310386149047"/>
    <n v="1836"/>
    <m/>
    <n v="1131"/>
    <m/>
    <n v="1836"/>
    <n v="1131"/>
    <n v="4.7919389978213509"/>
    <n v="0.99004958530223564"/>
    <n v="7.7789566755083994"/>
    <n v="1.6071892472280325"/>
    <n v="4.8400999999999996"/>
    <s v="4-4,99 lei"/>
    <x v="11"/>
    <s v="0-0,99 euro"/>
    <n v="0"/>
  </r>
  <r>
    <n v="302"/>
    <x v="3"/>
    <s v="COMUNA ITEŞTI"/>
    <d v="2020-09-27T00:00:00"/>
    <n v="1"/>
    <m/>
    <s v="X"/>
    <s v="X"/>
    <n v="660"/>
    <n v="4654"/>
    <n v="0"/>
    <n v="5314"/>
    <n v="1097.9112001818146"/>
    <n v="1222"/>
    <m/>
    <n v="777"/>
    <m/>
    <n v="1222"/>
    <n v="777"/>
    <n v="4.3486088379705405"/>
    <n v="0.89845433730099389"/>
    <n v="6.8391248391248389"/>
    <n v="1.4130131276471229"/>
    <n v="4.8400999999999996"/>
    <s v="4-4,99 lei"/>
    <x v="11"/>
    <s v="0-0,99 euro"/>
    <n v="0"/>
  </r>
  <r>
    <n v="303"/>
    <x v="3"/>
    <s v="COMUNA IZVORUL BERHECIULUI"/>
    <d v="2020-09-27T00:00:00"/>
    <n v="1"/>
    <m/>
    <s v="X"/>
    <s v="X"/>
    <n v="810"/>
    <n v="4613"/>
    <n v="0"/>
    <n v="5423"/>
    <n v="1120.4313960455363"/>
    <n v="1275"/>
    <m/>
    <n v="793"/>
    <m/>
    <n v="1275"/>
    <n v="793"/>
    <n v="4.253333333333333"/>
    <n v="0.87876972238865592"/>
    <n v="6.8385876418663303"/>
    <n v="1.412902138771168"/>
    <n v="4.8400999999999996"/>
    <s v="4-4,99 lei"/>
    <x v="11"/>
    <s v="0-0,99 euro"/>
    <n v="0"/>
  </r>
  <r>
    <n v="304"/>
    <x v="3"/>
    <s v="COMUNA LETEA VECHE"/>
    <d v="2020-09-27T00:00:00"/>
    <n v="1"/>
    <m/>
    <s v="X"/>
    <s v="X"/>
    <n v="6600"/>
    <n v="23146"/>
    <n v="0"/>
    <n v="29746"/>
    <n v="6145.7407904795364"/>
    <n v="5985"/>
    <m/>
    <n v="3141"/>
    <m/>
    <n v="5985"/>
    <n v="3141"/>
    <n v="4.9700918964076859"/>
    <n v="1.0268572749339242"/>
    <n v="9.4702324100604898"/>
    <n v="1.9566191628397123"/>
    <n v="4.8400999999999996"/>
    <s v="4-4,99 lei"/>
    <x v="11"/>
    <s v="1-1,99 euro"/>
    <n v="1"/>
  </r>
  <r>
    <n v="305"/>
    <x v="3"/>
    <s v="COMUNA LIPOVA"/>
    <d v="2020-09-27T00:00:00"/>
    <n v="1"/>
    <m/>
    <s v="X"/>
    <s v="X"/>
    <n v="6000"/>
    <n v="9167"/>
    <n v="0"/>
    <n v="15167"/>
    <n v="3133.6129418813662"/>
    <n v="2265"/>
    <m/>
    <n v="1219"/>
    <m/>
    <n v="2265"/>
    <n v="1219"/>
    <n v="6.6962472406181019"/>
    <n v="1.3834935725745545"/>
    <n v="12.442165709598031"/>
    <n v="2.5706422821012027"/>
    <n v="4.8400999999999996"/>
    <s v="6-6,99 lei"/>
    <x v="13"/>
    <s v="1-1,99 euro"/>
    <n v="1"/>
  </r>
  <r>
    <n v="306"/>
    <x v="3"/>
    <s v="COMUNA LIVEZI"/>
    <d v="2020-09-27T00:00:00"/>
    <n v="1"/>
    <m/>
    <s v="X"/>
    <s v="X"/>
    <n v="8250"/>
    <n v="9471"/>
    <n v="0"/>
    <n v="17721"/>
    <n v="3661.2879899175641"/>
    <n v="4403"/>
    <m/>
    <n v="2094"/>
    <m/>
    <n v="4403"/>
    <n v="2094"/>
    <n v="4.0247558482852597"/>
    <n v="0.83154394501875184"/>
    <n v="8.4627507163323781"/>
    <n v="1.7484660887858472"/>
    <n v="4.8400999999999996"/>
    <s v="4-4,99 lei"/>
    <x v="11"/>
    <s v="0-0,99 euro"/>
    <n v="0"/>
  </r>
  <r>
    <n v="307"/>
    <x v="3"/>
    <s v="COMUNA LUIZI CĂLUGĂRA"/>
    <d v="2020-09-27T00:00:00"/>
    <n v="1"/>
    <m/>
    <s v="X"/>
    <s v="X"/>
    <n v="3568"/>
    <n v="2583.61"/>
    <n v="0"/>
    <n v="6151.6100000000006"/>
    <n v="1270.9675419929342"/>
    <n v="4226"/>
    <m/>
    <n v="1602"/>
    <m/>
    <n v="4226"/>
    <n v="1602"/>
    <n v="1.4556578324656888"/>
    <n v="0.30074953667603743"/>
    <n v="3.8399563046192262"/>
    <n v="0.79336300998310505"/>
    <n v="4.8400999999999996"/>
    <s v="1-1,99 lei"/>
    <x v="10"/>
    <s v="0-0,99 euro"/>
    <n v="0"/>
  </r>
  <r>
    <n v="308"/>
    <x v="3"/>
    <s v="COMUNA MĂGIREŞTI"/>
    <d v="2020-09-27T00:00:00"/>
    <n v="1"/>
    <m/>
    <s v="X"/>
    <s v="X"/>
    <n v="0"/>
    <n v="0"/>
    <n v="0"/>
    <n v="0"/>
    <n v="0"/>
    <n v="3450"/>
    <m/>
    <n v="1697"/>
    <m/>
    <n v="3450"/>
    <n v="1697"/>
    <n v="0"/>
    <n v="0"/>
    <n v="0"/>
    <n v="0"/>
    <n v="4.8400999999999996"/>
    <s v="0-0,99 lei"/>
    <x v="6"/>
    <s v="0-0,99 euro"/>
    <n v="0"/>
  </r>
  <r>
    <n v="309"/>
    <x v="3"/>
    <s v="COMUNA MĂNĂSTIREA CAŞIN"/>
    <d v="2020-09-27T00:00:00"/>
    <n v="1"/>
    <m/>
    <s v="X"/>
    <s v="X"/>
    <n v="1100"/>
    <n v="8260"/>
    <n v="0"/>
    <n v="9360"/>
    <n v="1933.8443420590486"/>
    <n v="4439"/>
    <m/>
    <n v="2115"/>
    <m/>
    <n v="4439"/>
    <n v="2115"/>
    <n v="2.1085830141923858"/>
    <n v="0.43564864655531621"/>
    <n v="4.4255319148936172"/>
    <n v="0.91434720664730429"/>
    <n v="4.8400999999999996"/>
    <s v="2-2,99 lei"/>
    <x v="7"/>
    <s v="0-0,99 euro"/>
    <n v="0"/>
  </r>
  <r>
    <n v="310"/>
    <x v="3"/>
    <s v="COMUNA MĂGURA"/>
    <d v="2020-09-27T00:00:00"/>
    <n v="1"/>
    <m/>
    <s v="X"/>
    <s v="X"/>
    <n v="32434"/>
    <n v="5758"/>
    <n v="0"/>
    <n v="38192"/>
    <n v="7890.7460589657248"/>
    <n v="4440"/>
    <m/>
    <n v="2244"/>
    <m/>
    <n v="4440"/>
    <n v="2244"/>
    <n v="8.6018018018018019"/>
    <n v="1.7771950583256138"/>
    <n v="17.019607843137255"/>
    <n v="3.5163752490934601"/>
    <n v="4.8400999999999996"/>
    <s v="8-8,99 lei"/>
    <x v="2"/>
    <s v="1-1,99 euro"/>
    <n v="1"/>
  </r>
  <r>
    <n v="311"/>
    <x v="3"/>
    <s v="COMUNA MĂRGINENI"/>
    <d v="2020-09-27T00:00:00"/>
    <n v="1"/>
    <m/>
    <s v="X"/>
    <s v="X"/>
    <n v="4500"/>
    <n v="2467.0500000000002"/>
    <n v="0"/>
    <n v="6967.05"/>
    <n v="1439.4433999297537"/>
    <n v="8361"/>
    <m/>
    <n v="3506"/>
    <m/>
    <n v="8361"/>
    <n v="3506"/>
    <n v="0.83327951202009332"/>
    <n v="0.17216163137540411"/>
    <n v="1.9871791215059897"/>
    <n v="0.41056571589553725"/>
    <n v="4.8400999999999996"/>
    <s v="0-0,99 lei"/>
    <x v="6"/>
    <s v="0-0,99 euro"/>
    <n v="0"/>
  </r>
  <r>
    <n v="312"/>
    <x v="3"/>
    <s v="COMUNA MOTOŞENI"/>
    <d v="2020-09-27T00:00:00"/>
    <n v="1"/>
    <m/>
    <s v="X"/>
    <s v="X"/>
    <n v="0"/>
    <n v="10785"/>
    <n v="0"/>
    <n v="10785"/>
    <n v="2228.2597466994484"/>
    <n v="2586"/>
    <m/>
    <n v="1405"/>
    <m/>
    <n v="2586"/>
    <n v="1405"/>
    <n v="4.1705336426914155"/>
    <n v="0.86166270173992587"/>
    <n v="7.6761565836298935"/>
    <n v="1.5859499976508531"/>
    <n v="4.8400999999999996"/>
    <s v="4-4,99 lei"/>
    <x v="11"/>
    <s v="0-0,99 euro"/>
    <n v="0"/>
  </r>
  <r>
    <n v="313"/>
    <x v="3"/>
    <s v="COMUNA NEGRI"/>
    <d v="2020-09-27T00:00:00"/>
    <n v="1"/>
    <m/>
    <s v="X"/>
    <s v="X"/>
    <n v="1200"/>
    <n v="7200"/>
    <n v="0"/>
    <n v="8400"/>
    <n v="1735.5013326170949"/>
    <n v="2269"/>
    <m/>
    <n v="1070"/>
    <m/>
    <n v="2269"/>
    <n v="1070"/>
    <n v="3.7020713970912298"/>
    <n v="0.76487498132088805"/>
    <n v="7.8504672897196262"/>
    <n v="1.6219638622589672"/>
    <n v="4.8400999999999996"/>
    <s v="3-3,99 lei"/>
    <x v="0"/>
    <s v="0-0,99 euro"/>
    <n v="0"/>
  </r>
  <r>
    <n v="314"/>
    <x v="3"/>
    <s v="COMUNA NICOLAE BĂLCESCU"/>
    <d v="2020-09-27T00:00:00"/>
    <n v="1"/>
    <m/>
    <s v="X"/>
    <s v="X"/>
    <n v="2800"/>
    <n v="5509"/>
    <n v="0"/>
    <n v="8309"/>
    <n v="1716.7000681804095"/>
    <n v="8287"/>
    <m/>
    <n v="3315"/>
    <m/>
    <n v="8287"/>
    <n v="3315"/>
    <n v="1.0026547604682032"/>
    <n v="0.20715579439850482"/>
    <n v="2.5064856711915535"/>
    <n v="0.51785824077840403"/>
    <n v="4.8400999999999996"/>
    <s v="1-1,99 lei"/>
    <x v="10"/>
    <s v="0-0,99 euro"/>
    <n v="0"/>
  </r>
  <r>
    <n v="315"/>
    <x v="3"/>
    <s v="COMUNA ODOBEŞTI"/>
    <d v="2020-09-27T00:00:00"/>
    <n v="1"/>
    <m/>
    <s v="X"/>
    <s v="X"/>
    <n v="22483"/>
    <n v="9282"/>
    <n v="0"/>
    <n v="31765"/>
    <n v="6562.8809322121451"/>
    <n v="1895"/>
    <m/>
    <n v="1326"/>
    <m/>
    <n v="1895"/>
    <n v="1326"/>
    <n v="16.762532981530342"/>
    <n v="3.463261705652847"/>
    <n v="23.955505279034689"/>
    <n v="4.9493823018191136"/>
    <n v="4.8400999999999996"/>
    <s v="16-16,99 lei"/>
    <x v="31"/>
    <s v="3-3,99 euro"/>
    <n v="3"/>
  </r>
  <r>
    <n v="316"/>
    <x v="3"/>
    <s v="COMUNA OITUZ"/>
    <d v="2020-09-27T00:00:00"/>
    <n v="1"/>
    <m/>
    <s v="X"/>
    <s v="X"/>
    <n v="2400"/>
    <n v="6624"/>
    <n v="0"/>
    <n v="9024"/>
    <n v="1864.4242887543646"/>
    <n v="7644"/>
    <m/>
    <n v="3202"/>
    <m/>
    <n v="7644"/>
    <n v="3202"/>
    <n v="1.1805337519623234"/>
    <n v="0.24390689282500846"/>
    <n v="2.8182386008744533"/>
    <n v="0.58226867231554169"/>
    <n v="4.8400999999999996"/>
    <s v="1-1,99 lei"/>
    <x v="10"/>
    <s v="0-0,99 euro"/>
    <n v="0"/>
  </r>
  <r>
    <n v="317"/>
    <x v="3"/>
    <s v="COMUNA ONCEŞTI"/>
    <d v="2020-09-27T00:00:00"/>
    <n v="1"/>
    <m/>
    <s v="X"/>
    <s v="X"/>
    <n v="1650"/>
    <n v="13171"/>
    <n v="0"/>
    <n v="14821"/>
    <n v="3062.1268155616622"/>
    <n v="1268"/>
    <m/>
    <n v="763"/>
    <m/>
    <n v="1268"/>
    <n v="763"/>
    <n v="11.688485804416404"/>
    <n v="2.4149265106953171"/>
    <n v="19.424639580602882"/>
    <n v="4.0132723663979846"/>
    <n v="4.8400999999999996"/>
    <s v="11-11,99 lei"/>
    <x v="4"/>
    <s v="2-2,99 euro"/>
    <n v="2"/>
  </r>
  <r>
    <n v="318"/>
    <x v="3"/>
    <s v="COMUNA ORBENI"/>
    <d v="2020-09-27T00:00:00"/>
    <n v="1"/>
    <m/>
    <s v="X"/>
    <s v="X"/>
    <n v="300"/>
    <n v="8038"/>
    <n v="0"/>
    <n v="8338"/>
    <n v="1722.6916799239686"/>
    <n v="2986"/>
    <m/>
    <n v="1572"/>
    <m/>
    <n v="2986"/>
    <n v="1572"/>
    <n v="2.7923643670462157"/>
    <n v="0.57692286668585691"/>
    <n v="5.3040712468193387"/>
    <n v="1.0958598472798782"/>
    <n v="4.8400999999999996"/>
    <s v="2-2,99 lei"/>
    <x v="7"/>
    <s v="0-0,99 euro"/>
    <n v="0"/>
  </r>
  <r>
    <n v="319"/>
    <x v="3"/>
    <s v="COMUNA PALANCA"/>
    <d v="2020-09-27T00:00:00"/>
    <n v="1"/>
    <m/>
    <s v="X"/>
    <s v="X"/>
    <n v="0"/>
    <n v="1520"/>
    <n v="0"/>
    <n v="1520"/>
    <n v="314.04309828309334"/>
    <n v="2776"/>
    <m/>
    <n v="1224"/>
    <m/>
    <n v="2776"/>
    <n v="1224"/>
    <n v="0.54755043227665701"/>
    <n v="0.11312791724895294"/>
    <n v="1.2418300653594772"/>
    <n v="0.25657115872801745"/>
    <n v="4.8400999999999996"/>
    <s v="0-0,99 lei"/>
    <x v="6"/>
    <s v="0-0,99 euro"/>
    <n v="0"/>
  </r>
  <r>
    <n v="320"/>
    <x v="3"/>
    <s v="COMUNA PARAVA"/>
    <d v="2020-09-27T00:00:00"/>
    <n v="1"/>
    <m/>
    <s v="X"/>
    <s v="X"/>
    <n v="3360"/>
    <n v="5614.46"/>
    <n v="0"/>
    <n v="8974.4599999999991"/>
    <n v="1854.1889630379537"/>
    <n v="2625"/>
    <m/>
    <n v="1169"/>
    <m/>
    <n v="2625"/>
    <n v="1169"/>
    <n v="3.4188419047619045"/>
    <n v="0.70635770020493471"/>
    <n v="7.6770402053036779"/>
    <n v="1.5861325603404224"/>
    <n v="4.8400999999999996"/>
    <s v="3-3,99 lei"/>
    <x v="0"/>
    <s v="0-0,99 euro"/>
    <n v="0"/>
  </r>
  <r>
    <n v="321"/>
    <x v="3"/>
    <s v="COMUNA PARINCEA"/>
    <d v="2020-09-27T00:00:00"/>
    <n v="1"/>
    <m/>
    <s v="X"/>
    <s v="X"/>
    <n v="21300"/>
    <n v="10507"/>
    <n v="0"/>
    <n v="31807"/>
    <n v="6571.5584388752304"/>
    <n v="2882"/>
    <m/>
    <n v="1402"/>
    <m/>
    <n v="2882"/>
    <n v="1402"/>
    <n v="11.036433032616239"/>
    <n v="2.2802076470767627"/>
    <n v="22.686875891583451"/>
    <n v="4.687274207471634"/>
    <n v="4.8400999999999996"/>
    <s v="11-11,99 lei"/>
    <x v="4"/>
    <s v="2-2,99 euro"/>
    <n v="2"/>
  </r>
  <r>
    <n v="322"/>
    <x v="3"/>
    <s v="COMUNA PÂNCEŞTI"/>
    <d v="2020-09-27T00:00:00"/>
    <n v="1"/>
    <m/>
    <s v="X"/>
    <s v="X"/>
    <n v="3000"/>
    <n v="13948"/>
    <n v="0"/>
    <n v="16948"/>
    <n v="3501.580545856491"/>
    <n v="3405"/>
    <m/>
    <n v="1691"/>
    <m/>
    <n v="3405"/>
    <n v="1691"/>
    <n v="4.9773861967694568"/>
    <n v="1.028364330648015"/>
    <n v="10.02247191011236"/>
    <n v="2.0707158757282618"/>
    <n v="4.8400999999999996"/>
    <s v="4-4,99 lei"/>
    <x v="11"/>
    <s v="1-1,99 euro"/>
    <n v="1"/>
  </r>
  <r>
    <n v="323"/>
    <x v="3"/>
    <s v="COMUNA PÂRGĂREŞTI"/>
    <d v="2020-09-27T00:00:00"/>
    <n v="1"/>
    <m/>
    <s v="X"/>
    <s v="X"/>
    <n v="2310"/>
    <n v="7664.57"/>
    <n v="0"/>
    <n v="9974.57"/>
    <n v="2060.8189913431543"/>
    <n v="3824"/>
    <m/>
    <n v="1458"/>
    <m/>
    <n v="3824"/>
    <n v="1458"/>
    <n v="2.6084126569037656"/>
    <n v="0.53891710024664075"/>
    <n v="6.8412688614540462"/>
    <n v="1.4134560983149207"/>
    <n v="4.8400999999999996"/>
    <s v="2-2,99 lei"/>
    <x v="7"/>
    <s v="0-0,99 euro"/>
    <n v="0"/>
  </r>
  <r>
    <n v="324"/>
    <x v="3"/>
    <s v="COMUNA PÂRJOL"/>
    <d v="2020-09-27T00:00:00"/>
    <n v="1"/>
    <m/>
    <s v="X"/>
    <s v="X"/>
    <n v="4500"/>
    <n v="14168.94"/>
    <n v="0"/>
    <n v="18668.940000000002"/>
    <n v="3857.1393153034037"/>
    <n v="5208"/>
    <m/>
    <n v="2265"/>
    <m/>
    <n v="5208"/>
    <n v="2265"/>
    <n v="3.5846658986175122"/>
    <n v="0.74061814809973192"/>
    <n v="8.2423576158940399"/>
    <n v="1.7029312650346153"/>
    <n v="4.8400999999999996"/>
    <s v="3-3,99 lei"/>
    <x v="0"/>
    <s v="0-0,99 euro"/>
    <n v="0"/>
  </r>
  <r>
    <n v="325"/>
    <x v="3"/>
    <s v="COMUNA PLOPANA"/>
    <d v="2020-09-27T00:00:00"/>
    <n v="1"/>
    <m/>
    <s v="X"/>
    <s v="X"/>
    <n v="1495"/>
    <n v="0"/>
    <n v="0"/>
    <n v="1495"/>
    <n v="308.87791574554245"/>
    <n v="2492"/>
    <m/>
    <n v="1371"/>
    <m/>
    <n v="2492"/>
    <n v="1371"/>
    <n v="0.5999197431781701"/>
    <n v="0.12394779925583566"/>
    <n v="1.0904449307075128"/>
    <n v="0.22529388457005284"/>
    <n v="4.8400999999999996"/>
    <s v="0-0,99 lei"/>
    <x v="6"/>
    <s v="0-0,99 euro"/>
    <n v="0"/>
  </r>
  <r>
    <n v="326"/>
    <x v="3"/>
    <s v="COMUNA PODU TURCULUI"/>
    <d v="2020-09-27T00:00:00"/>
    <n v="1"/>
    <m/>
    <s v="X"/>
    <s v="X"/>
    <n v="5500"/>
    <n v="6554"/>
    <n v="0"/>
    <n v="12054"/>
    <n v="2490.4444123055309"/>
    <n v="3895"/>
    <m/>
    <n v="2037"/>
    <m/>
    <n v="3895"/>
    <n v="2037"/>
    <n v="3.094736842105263"/>
    <n v="0.63939522780629809"/>
    <n v="5.9175257731958766"/>
    <n v="1.2226040315687436"/>
    <n v="4.8400999999999996"/>
    <s v="3-3,99 lei"/>
    <x v="0"/>
    <s v="0-0,99 euro"/>
    <n v="0"/>
  </r>
  <r>
    <n v="327"/>
    <x v="3"/>
    <s v="COMUNA PODURI"/>
    <d v="2020-09-27T00:00:00"/>
    <n v="1"/>
    <m/>
    <s v="X"/>
    <s v="X"/>
    <n v="27199"/>
    <n v="35308"/>
    <n v="0"/>
    <n v="62507"/>
    <n v="12914.402594987709"/>
    <n v="6494"/>
    <m/>
    <n v="3012"/>
    <m/>
    <n v="6494"/>
    <n v="3012"/>
    <n v="9.6253464736680012"/>
    <n v="1.9886668609466751"/>
    <n v="20.752656042496682"/>
    <n v="4.2876502639401419"/>
    <n v="4.8400999999999996"/>
    <s v="9-9,99 lei"/>
    <x v="12"/>
    <s v="1-1,99 euro"/>
    <n v="1"/>
  </r>
  <r>
    <n v="328"/>
    <x v="3"/>
    <s v="COMUNA PRĂJEŞTI"/>
    <d v="2020-09-27T00:00:00"/>
    <n v="1"/>
    <m/>
    <s v="X"/>
    <s v="X"/>
    <n v="0"/>
    <n v="4223.83"/>
    <n v="0"/>
    <n v="4223.83"/>
    <n v="872.67411830334095"/>
    <n v="1946"/>
    <m/>
    <n v="962"/>
    <m/>
    <n v="1946"/>
    <n v="962"/>
    <n v="2.1705190133607402"/>
    <n v="0.44844507620932217"/>
    <n v="4.3906756756756753"/>
    <n v="0.90714565312197604"/>
    <n v="4.8400999999999996"/>
    <s v="2-2,99 lei"/>
    <x v="7"/>
    <s v="0-0,99 euro"/>
    <n v="0"/>
  </r>
  <r>
    <n v="329"/>
    <x v="3"/>
    <s v="COMUNA RACOVA"/>
    <d v="2020-09-27T00:00:00"/>
    <n v="1"/>
    <m/>
    <s v="X"/>
    <s v="X"/>
    <n v="3300"/>
    <n v="12950"/>
    <n v="0"/>
    <n v="16250"/>
    <n v="3357.3686494080703"/>
    <n v="2965"/>
    <m/>
    <n v="1459"/>
    <m/>
    <n v="2965"/>
    <n v="1459"/>
    <n v="5.4806070826306916"/>
    <n v="1.1323334399352682"/>
    <n v="11.13776559287183"/>
    <n v="2.301143693905463"/>
    <n v="4.8400999999999996"/>
    <s v="5-5,99 lei"/>
    <x v="8"/>
    <s v="1-1,99 euro"/>
    <n v="1"/>
  </r>
  <r>
    <n v="330"/>
    <x v="3"/>
    <s v="COMUNA RĂCĂCIUNI"/>
    <d v="2020-09-27T00:00:00"/>
    <n v="1"/>
    <m/>
    <s v="X"/>
    <s v="X"/>
    <n v="3000"/>
    <n v="12200"/>
    <n v="0"/>
    <n v="15200"/>
    <n v="3140.4309828309333"/>
    <n v="6577"/>
    <m/>
    <n v="2622"/>
    <m/>
    <n v="6577"/>
    <n v="2622"/>
    <n v="2.3110840808879427"/>
    <n v="0.47748684549656883"/>
    <n v="5.7971014492753623"/>
    <n v="1.1977234869683193"/>
    <n v="4.8400999999999996"/>
    <s v="2-2,99 lei"/>
    <x v="7"/>
    <s v="0-0,99 euro"/>
    <n v="0"/>
  </r>
  <r>
    <n v="331"/>
    <x v="3"/>
    <s v="COMUNA RĂCHITOASA"/>
    <d v="2020-09-27T00:00:00"/>
    <n v="1"/>
    <m/>
    <s v="X"/>
    <s v="X"/>
    <n v="0"/>
    <n v="25526"/>
    <n v="0"/>
    <n v="25526"/>
    <n v="5273.857978140948"/>
    <n v="3588"/>
    <m/>
    <n v="1774"/>
    <m/>
    <n v="3588"/>
    <n v="1774"/>
    <n v="7.1142697881828321"/>
    <n v="1.4698600830939097"/>
    <n v="14.388951521984216"/>
    <n v="2.9728624454007599"/>
    <n v="4.8400999999999996"/>
    <s v="7-7,99 lei"/>
    <x v="5"/>
    <s v="1-1,99 euro"/>
    <n v="1"/>
  </r>
  <r>
    <n v="332"/>
    <x v="3"/>
    <s v="COMUNA ROŞIORI"/>
    <d v="2020-09-27T00:00:00"/>
    <n v="1"/>
    <m/>
    <s v="X"/>
    <s v="X"/>
    <n v="9816"/>
    <n v="6316"/>
    <n v="0"/>
    <n v="16132"/>
    <n v="3332.9889878308304"/>
    <n v="1771"/>
    <m/>
    <n v="1039"/>
    <m/>
    <n v="1771"/>
    <n v="1039"/>
    <n v="9.1089779785431961"/>
    <n v="1.8819813595882724"/>
    <n v="15.526467757459095"/>
    <n v="3.2078816052269783"/>
    <n v="4.8400999999999996"/>
    <s v="9-9,99 lei"/>
    <x v="12"/>
    <s v="1-1,99 euro"/>
    <n v="1"/>
  </r>
  <r>
    <n v="333"/>
    <x v="3"/>
    <s v="COMUNA SASCUT"/>
    <d v="2020-09-27T00:00:00"/>
    <n v="1"/>
    <m/>
    <s v="X"/>
    <s v="X"/>
    <n v="1800"/>
    <n v="21213"/>
    <n v="0"/>
    <n v="23013"/>
    <n v="4754.6538294663333"/>
    <n v="8003"/>
    <m/>
    <n v="3750"/>
    <m/>
    <n v="8003"/>
    <n v="3750"/>
    <n v="2.8755466699987506"/>
    <n v="0.59410893783160479"/>
    <n v="6.1368"/>
    <n v="1.2679076878576889"/>
    <n v="4.8400999999999996"/>
    <s v="2-2,99 lei"/>
    <x v="7"/>
    <s v="0-0,99 euro"/>
    <n v="0"/>
  </r>
  <r>
    <n v="334"/>
    <x v="3"/>
    <s v="COMUNA SĂNDULENI"/>
    <d v="2020-09-27T00:00:00"/>
    <n v="1"/>
    <m/>
    <s v="X"/>
    <s v="X"/>
    <n v="4374"/>
    <n v="3811.94"/>
    <n v="0"/>
    <n v="8185.9400000000005"/>
    <n v="1691.2749736575693"/>
    <n v="3654"/>
    <m/>
    <n v="1595"/>
    <m/>
    <n v="3654"/>
    <n v="1595"/>
    <n v="2.2402681992337166"/>
    <n v="0.46285576728450173"/>
    <n v="5.1322507836990603"/>
    <n v="1.0603604850517676"/>
    <n v="4.8400999999999996"/>
    <s v="2-2,99 lei"/>
    <x v="7"/>
    <s v="0-0,99 euro"/>
    <n v="0"/>
  </r>
  <r>
    <n v="335"/>
    <x v="3"/>
    <s v="COMUNA SĂRATA"/>
    <d v="2020-09-27T00:00:00"/>
    <n v="1"/>
    <m/>
    <s v="X"/>
    <s v="X"/>
    <n v="1500"/>
    <n v="2505"/>
    <n v="0"/>
    <n v="4005"/>
    <n v="827.46224251565059"/>
    <n v="1836"/>
    <m/>
    <n v="922"/>
    <m/>
    <n v="1836"/>
    <n v="922"/>
    <n v="2.1813725490196076"/>
    <n v="0.45068749592355695"/>
    <n v="4.3438177874186552"/>
    <n v="0.89746447127510909"/>
    <n v="4.8400999999999996"/>
    <s v="2-2,99 lei"/>
    <x v="7"/>
    <s v="0-0,99 euro"/>
    <n v="0"/>
  </r>
  <r>
    <n v="336"/>
    <x v="3"/>
    <s v="COMUNA SĂUCEŞTI"/>
    <d v="2020-09-27T00:00:00"/>
    <n v="1"/>
    <m/>
    <s v="X"/>
    <s v="X"/>
    <n v="4470"/>
    <n v="5493"/>
    <n v="0"/>
    <n v="9963"/>
    <n v="2058.4285448647756"/>
    <n v="4442"/>
    <m/>
    <n v="2243"/>
    <m/>
    <n v="4442"/>
    <n v="2243"/>
    <n v="2.2429085997298515"/>
    <n v="0.46340129330589275"/>
    <n v="4.4418189924208651"/>
    <n v="0.9177122357845634"/>
    <n v="4.8400999999999996"/>
    <s v="2-2,99 lei"/>
    <x v="7"/>
    <s v="0-0,99 euro"/>
    <n v="0"/>
  </r>
  <r>
    <n v="337"/>
    <x v="3"/>
    <s v="COMUNA SCORŢENI"/>
    <d v="2020-09-27T00:00:00"/>
    <n v="1"/>
    <m/>
    <s v="X"/>
    <s v="X"/>
    <n v="1800"/>
    <n v="3107"/>
    <n v="0"/>
    <n v="4907"/>
    <n v="1013.8220284704862"/>
    <n v="2489"/>
    <m/>
    <n v="1325"/>
    <m/>
    <n v="2489"/>
    <n v="1325"/>
    <n v="1.9714744877460828"/>
    <n v="0.40732102389332508"/>
    <n v="3.7033962264150944"/>
    <n v="0.76514870073244245"/>
    <n v="4.8400999999999996"/>
    <s v="1-1,99 lei"/>
    <x v="10"/>
    <s v="0-0,99 euro"/>
    <n v="0"/>
  </r>
  <r>
    <n v="338"/>
    <x v="3"/>
    <s v="COMUNA SECUIENI"/>
    <d v="2020-09-27T00:00:00"/>
    <n v="1"/>
    <m/>
    <s v="X"/>
    <s v="X"/>
    <n v="2200"/>
    <n v="19192"/>
    <n v="0"/>
    <n v="21392"/>
    <n v="4419.7433937315345"/>
    <n v="1784"/>
    <m/>
    <n v="1187"/>
    <m/>
    <n v="1784"/>
    <n v="1187"/>
    <n v="11.991031390134529"/>
    <n v="2.4774346377418914"/>
    <n v="18.021903959561921"/>
    <n v="3.7234569450139299"/>
    <n v="4.8400999999999996"/>
    <s v="11-11,99 lei"/>
    <x v="4"/>
    <s v="2-2,99 euro"/>
    <n v="2"/>
  </r>
  <r>
    <n v="339"/>
    <x v="3"/>
    <s v="COMUNA SOLONŢ"/>
    <d v="2020-09-27T00:00:00"/>
    <n v="1"/>
    <m/>
    <s v="X"/>
    <s v="X"/>
    <n v="3113"/>
    <n v="1603.8"/>
    <n v="0"/>
    <n v="4716.8"/>
    <n v="974.52531972479915"/>
    <n v="2880"/>
    <m/>
    <n v="1285"/>
    <m/>
    <n v="2880"/>
    <n v="1285"/>
    <n v="1.6377777777777778"/>
    <n v="0.33837684712666638"/>
    <n v="3.670661478599222"/>
    <n v="0.75838546282085539"/>
    <n v="4.8400999999999996"/>
    <s v="1-1,99 lei"/>
    <x v="10"/>
    <s v="0-0,99 euro"/>
    <n v="0"/>
  </r>
  <r>
    <n v="340"/>
    <x v="3"/>
    <s v="COMUNA STĂNIŞEŞTI"/>
    <d v="2020-09-27T00:00:00"/>
    <n v="1"/>
    <m/>
    <s v="X"/>
    <s v="X"/>
    <n v="3240"/>
    <n v="12324"/>
    <n v="0"/>
    <n v="15564"/>
    <n v="3215.6360405776741"/>
    <n v="3336"/>
    <m/>
    <n v="1633"/>
    <m/>
    <n v="3336"/>
    <n v="1633"/>
    <n v="4.6654676258992804"/>
    <n v="0.96391967643215648"/>
    <n v="9.5309246785058175"/>
    <n v="1.9691586286452383"/>
    <n v="4.8400999999999996"/>
    <s v="4-4,99 lei"/>
    <x v="11"/>
    <s v="0-0,99 euro"/>
    <n v="0"/>
  </r>
  <r>
    <n v="341"/>
    <x v="3"/>
    <s v="COMUNA STRUGARI"/>
    <d v="2020-09-27T00:00:00"/>
    <n v="1"/>
    <m/>
    <s v="X"/>
    <s v="X"/>
    <n v="4800"/>
    <n v="8000"/>
    <n v="0"/>
    <n v="12800"/>
    <n v="2644.5734592260492"/>
    <n v="1963"/>
    <m/>
    <n v="1131"/>
    <m/>
    <n v="1963"/>
    <n v="1131"/>
    <n v="6.5206316861946005"/>
    <n v="1.3472101167733312"/>
    <n v="11.317418213969939"/>
    <n v="2.3382612371583105"/>
    <n v="4.8400999999999996"/>
    <s v="6-6,99 lei"/>
    <x v="13"/>
    <s v="1-1,99 euro"/>
    <n v="1"/>
  </r>
  <r>
    <n v="342"/>
    <x v="3"/>
    <s v="COMUNA ŞTEFAN CEL MARE"/>
    <d v="2020-09-27T00:00:00"/>
    <n v="1"/>
    <m/>
    <s v="X"/>
    <s v="X"/>
    <n v="3000"/>
    <n v="4474.7"/>
    <n v="0"/>
    <n v="7474.7"/>
    <n v="1544.3275965372618"/>
    <n v="3984"/>
    <m/>
    <n v="2074"/>
    <m/>
    <n v="3984"/>
    <n v="2074"/>
    <n v="1.8761797188755021"/>
    <n v="0.38763242884971433"/>
    <n v="3.6040019286403084"/>
    <n v="0.74461311308450429"/>
    <n v="4.8400999999999996"/>
    <s v="1-1,99 lei"/>
    <x v="10"/>
    <s v="0-0,99 euro"/>
    <n v="0"/>
  </r>
  <r>
    <n v="343"/>
    <x v="3"/>
    <s v="COMUNA TAMAŞI"/>
    <d v="2020-09-27T00:00:00"/>
    <n v="1"/>
    <m/>
    <s v="X"/>
    <s v="X"/>
    <n v="2880"/>
    <n v="12875.68"/>
    <n v="0"/>
    <n v="15755.68"/>
    <n v="3255.2385281295842"/>
    <n v="2467"/>
    <m/>
    <n v="1386"/>
    <m/>
    <n v="2467"/>
    <n v="1386"/>
    <n v="6.38657478719092"/>
    <n v="1.3195129826224501"/>
    <n v="11.367734487734488"/>
    <n v="2.3486569467024419"/>
    <n v="4.8400999999999996"/>
    <s v="6-6,99 lei"/>
    <x v="13"/>
    <s v="1-1,99 euro"/>
    <n v="1"/>
  </r>
  <r>
    <n v="344"/>
    <x v="3"/>
    <s v="COMUNA TĂTĂRĂŞTI"/>
    <d v="2020-09-27T00:00:00"/>
    <n v="1"/>
    <m/>
    <s v="X"/>
    <s v="X"/>
    <n v="2566"/>
    <n v="7571.9"/>
    <n v="0"/>
    <n v="10137.9"/>
    <n v="2094.5641618974814"/>
    <n v="1889"/>
    <m/>
    <n v="1027"/>
    <m/>
    <n v="1889"/>
    <n v="1027"/>
    <n v="5.3668078348332449"/>
    <n v="1.1088216844348764"/>
    <n v="9.8713729308666007"/>
    <n v="2.0394977233665839"/>
    <n v="4.8400999999999996"/>
    <s v="5-5,99 lei"/>
    <x v="8"/>
    <s v="1-1,99 euro"/>
    <n v="1"/>
  </r>
  <r>
    <n v="345"/>
    <x v="3"/>
    <s v="COMUNA TÂRGU TROTUŞ"/>
    <d v="2020-09-27T00:00:00"/>
    <n v="1"/>
    <m/>
    <s v="X"/>
    <s v="X"/>
    <n v="3872"/>
    <n v="5657.19"/>
    <n v="0"/>
    <n v="9529.1899999999987"/>
    <n v="1968.8002314001776"/>
    <n v="4476"/>
    <m/>
    <n v="2338"/>
    <m/>
    <n v="4476"/>
    <n v="2338"/>
    <n v="2.12895218945487"/>
    <n v="0.43985706689012011"/>
    <n v="4.0757869974337035"/>
    <n v="0.84208735303685955"/>
    <n v="4.8400999999999996"/>
    <s v="2-2,99 lei"/>
    <x v="7"/>
    <s v="0-0,99 euro"/>
    <n v="0"/>
  </r>
  <r>
    <n v="346"/>
    <x v="3"/>
    <s v="COMUNA TRAIAN"/>
    <d v="2020-09-27T00:00:00"/>
    <n v="1"/>
    <m/>
    <s v="X"/>
    <s v="X"/>
    <n v="2200"/>
    <n v="1312"/>
    <n v="0"/>
    <n v="3512"/>
    <n v="725.60484287514726"/>
    <n v="2595"/>
    <m/>
    <n v="1101"/>
    <m/>
    <n v="2595"/>
    <n v="1101"/>
    <n v="1.3533718689788055"/>
    <n v="0.2796165097784768"/>
    <n v="3.189827429609446"/>
    <n v="0.65904163748878042"/>
    <n v="4.8400999999999996"/>
    <s v="1-1,99 lei"/>
    <x v="10"/>
    <s v="0-0,99 euro"/>
    <n v="0"/>
  </r>
  <r>
    <n v="347"/>
    <x v="3"/>
    <s v="COMUNA UNGURENI"/>
    <d v="2020-09-27T00:00:00"/>
    <n v="1"/>
    <m/>
    <s v="X"/>
    <s v="X"/>
    <n v="2500"/>
    <n v="9741.07"/>
    <n v="0"/>
    <n v="12241.07"/>
    <n v="2529.0944401975166"/>
    <n v="2897"/>
    <m/>
    <n v="1450"/>
    <m/>
    <n v="2897"/>
    <n v="1450"/>
    <n v="4.2254297549188813"/>
    <n v="0.87300463935019557"/>
    <n v="8.4421172413793109"/>
    <n v="1.7442030622051838"/>
    <n v="4.8400999999999996"/>
    <s v="4-4,99 lei"/>
    <x v="11"/>
    <s v="0-0,99 euro"/>
    <n v="0"/>
  </r>
  <r>
    <n v="348"/>
    <x v="3"/>
    <s v="COMUNA URECHEŞTI"/>
    <d v="2020-09-27T00:00:00"/>
    <n v="1"/>
    <m/>
    <s v="X"/>
    <s v="X"/>
    <n v="3235"/>
    <n v="910.79"/>
    <n v="0"/>
    <n v="4145.79"/>
    <n v="856.55048449412209"/>
    <n v="3042"/>
    <m/>
    <n v="1568"/>
    <m/>
    <n v="3042"/>
    <n v="1568"/>
    <n v="1.3628500986193295"/>
    <n v="0.28157478122752205"/>
    <n v="2.643998724489796"/>
    <n v="0.54626944164165947"/>
    <n v="4.8400999999999996"/>
    <s v="1-1,99 lei"/>
    <x v="10"/>
    <s v="0-0,99 euro"/>
    <n v="0"/>
  </r>
  <r>
    <n v="349"/>
    <x v="3"/>
    <s v="COMUNA VALEA SEACĂ"/>
    <d v="2020-09-27T00:00:00"/>
    <n v="1"/>
    <m/>
    <s v="X"/>
    <s v="X"/>
    <n v="2000"/>
    <n v="2819"/>
    <n v="0"/>
    <n v="4819"/>
    <n v="995.64058593830714"/>
    <n v="2914"/>
    <m/>
    <n v="1465"/>
    <m/>
    <n v="2914"/>
    <n v="1465"/>
    <n v="1.6537405628002746"/>
    <n v="0.34167487506462152"/>
    <n v="3.2894197952218431"/>
    <n v="0.67961814739816184"/>
    <n v="4.8400999999999996"/>
    <s v="1-1,99 lei"/>
    <x v="10"/>
    <s v="0-0,99 euro"/>
    <n v="0"/>
  </r>
  <r>
    <n v="350"/>
    <x v="3"/>
    <s v="COMUNA VULTURENI"/>
    <d v="2020-09-27T00:00:00"/>
    <n v="1"/>
    <m/>
    <s v="X"/>
    <s v="X"/>
    <n v="0"/>
    <n v="5740"/>
    <n v="0"/>
    <n v="5740"/>
    <n v="1185.9259106216814"/>
    <n v="1487"/>
    <m/>
    <n v="852"/>
    <m/>
    <n v="1487"/>
    <n v="852"/>
    <n v="3.8601210490921316"/>
    <n v="0.79752919342413009"/>
    <n v="6.737089201877934"/>
    <n v="1.3919318199784994"/>
    <n v="4.8400999999999996"/>
    <s v="3-3,99 lei"/>
    <x v="0"/>
    <s v="0-0,99 euro"/>
    <n v="0"/>
  </r>
  <r>
    <n v="351"/>
    <x v="3"/>
    <s v="COMUNA ZEMEŞ"/>
    <d v="2020-09-27T00:00:00"/>
    <n v="1"/>
    <m/>
    <s v="X"/>
    <s v="X"/>
    <n v="4500"/>
    <n v="3024"/>
    <n v="0"/>
    <n v="7524"/>
    <n v="1554.5133365013121"/>
    <n v="3880"/>
    <m/>
    <n v="1954"/>
    <m/>
    <n v="3880"/>
    <n v="1954"/>
    <n v="1.9391752577319588"/>
    <n v="0.40064776713951344"/>
    <n v="3.8505629477993857"/>
    <n v="0.7955544199085528"/>
    <n v="4.8400999999999996"/>
    <s v="1-1,99 lei"/>
    <x v="10"/>
    <s v="0-0,99 euro"/>
    <n v="0"/>
  </r>
  <r>
    <n v="352"/>
    <x v="4"/>
    <s v="MUNICIPIUL BEIUȘ"/>
    <d v="2020-09-27T00:00:00"/>
    <n v="1"/>
    <m/>
    <s v="X"/>
    <s v="X"/>
    <n v="0"/>
    <n v="22368.39"/>
    <n v="0"/>
    <n v="22368.39"/>
    <n v="4621.4726968451068"/>
    <n v="9184"/>
    <m/>
    <n v="5293"/>
    <m/>
    <n v="9184"/>
    <n v="5293"/>
    <n v="2.4355825348432054"/>
    <n v="0.5032091351094411"/>
    <n v="4.2260324957491022"/>
    <n v="0.8731291700066327"/>
    <n v="4.8400999999999996"/>
    <s v="2-2,99 lei"/>
    <x v="7"/>
    <s v="0-0,99 euro"/>
    <n v="0"/>
  </r>
  <r>
    <n v="353"/>
    <x v="4"/>
    <s v="MUNICIPIUL MARGHITA"/>
    <d v="2020-09-27T00:00:00"/>
    <n v="1"/>
    <m/>
    <s v="X"/>
    <s v="X"/>
    <n v="7560"/>
    <n v="14282.46"/>
    <n v="0"/>
    <n v="21842.46"/>
    <n v="4512.811718766141"/>
    <n v="14617"/>
    <m/>
    <n v="6247"/>
    <m/>
    <n v="14617"/>
    <n v="6247"/>
    <n v="1.4943189436956967"/>
    <n v="0.30873720454033937"/>
    <n v="3.4964719065151271"/>
    <n v="0.72239662538276628"/>
    <n v="4.8400999999999996"/>
    <s v="1-1,99 lei"/>
    <x v="10"/>
    <s v="0-0,99 euro"/>
    <n v="0"/>
  </r>
  <r>
    <n v="354"/>
    <x v="4"/>
    <s v="MUNICIPIUL ORADEA"/>
    <d v="2020-09-27T00:00:00"/>
    <n v="1"/>
    <m/>
    <s v="X"/>
    <s v="X"/>
    <n v="53200"/>
    <n v="112867.1"/>
    <n v="0"/>
    <n v="166067.1"/>
    <n v="34310.675399268614"/>
    <n v="186536"/>
    <m/>
    <n v="69282"/>
    <m/>
    <n v="186536"/>
    <n v="69282"/>
    <n v="0.89026836642792817"/>
    <n v="0.18393594480029921"/>
    <n v="2.3969732398025463"/>
    <n v="0.49523217284819454"/>
    <n v="4.8400999999999996"/>
    <s v="0-0,99 lei"/>
    <x v="6"/>
    <s v="0-0,99 euro"/>
    <n v="0"/>
  </r>
  <r>
    <n v="355"/>
    <x v="4"/>
    <s v="MUNICIPIUL SALONTA"/>
    <d v="2020-09-27T00:00:00"/>
    <n v="1"/>
    <m/>
    <s v="X"/>
    <s v="X"/>
    <n v="21900"/>
    <n v="34968.800000000003"/>
    <n v="0"/>
    <n v="56868.800000000003"/>
    <n v="11749.509307658935"/>
    <n v="15812"/>
    <m/>
    <n v="7138"/>
    <m/>
    <n v="15812"/>
    <n v="7138"/>
    <n v="3.5965595750063244"/>
    <n v="0.74307546848336292"/>
    <n v="7.9670495937237327"/>
    <n v="1.6460506174921454"/>
    <n v="4.8400999999999996"/>
    <s v="3-3,99 lei"/>
    <x v="0"/>
    <s v="0-0,99 euro"/>
    <n v="0"/>
  </r>
  <r>
    <n v="356"/>
    <x v="4"/>
    <s v="ORAȘUL ALEȘD"/>
    <d v="2020-09-27T00:00:00"/>
    <n v="1"/>
    <m/>
    <s v="X"/>
    <s v="X"/>
    <n v="6000"/>
    <n v="5739.48"/>
    <n v="0"/>
    <n v="11739.48"/>
    <n v="2425.462283837111"/>
    <n v="8918"/>
    <m/>
    <n v="4691"/>
    <m/>
    <n v="8918"/>
    <n v="4691"/>
    <n v="1.316380354339538"/>
    <n v="0.27197379276038475"/>
    <n v="2.5025538264762308"/>
    <n v="0.51704589295184633"/>
    <n v="4.8400999999999996"/>
    <s v="1-1,99 lei"/>
    <x v="10"/>
    <s v="0-0,99 euro"/>
    <n v="0"/>
  </r>
  <r>
    <n v="357"/>
    <x v="4"/>
    <s v="ORAȘUL NUCET"/>
    <d v="2020-09-27T00:00:00"/>
    <n v="1"/>
    <m/>
    <s v="X"/>
    <s v="X"/>
    <n v="0"/>
    <n v="4169"/>
    <n v="0"/>
    <n v="4169"/>
    <n v="861.34583996198432"/>
    <n v="1739"/>
    <m/>
    <n v="1439"/>
    <m/>
    <n v="1739"/>
    <n v="1439"/>
    <n v="2.3973548016101209"/>
    <n v="0.49531100630361374"/>
    <n v="2.8971507991660874"/>
    <n v="0.59857250866016976"/>
    <n v="4.8400999999999996"/>
    <s v="2-2,99 lei"/>
    <x v="7"/>
    <s v="0-0,99 euro"/>
    <n v="0"/>
  </r>
  <r>
    <n v="358"/>
    <x v="4"/>
    <s v="ORAȘUL SĂCUENI"/>
    <d v="2020-09-27T00:00:00"/>
    <n v="1"/>
    <m/>
    <s v="X"/>
    <s v="X"/>
    <n v="0"/>
    <n v="20420.64"/>
    <n v="0"/>
    <n v="20420.64"/>
    <n v="4219.0533253445183"/>
    <n v="9703"/>
    <m/>
    <n v="5366"/>
    <m/>
    <n v="9703"/>
    <n v="5366"/>
    <n v="2.1045697207049368"/>
    <n v="0.43481947081773864"/>
    <n v="3.8055609392471115"/>
    <n v="0.78625667635939589"/>
    <n v="4.8400999999999996"/>
    <s v="2-2,99 lei"/>
    <x v="7"/>
    <s v="0-0,99 euro"/>
    <n v="0"/>
  </r>
  <r>
    <n v="359"/>
    <x v="4"/>
    <s v="ORAȘUL ȘTEI"/>
    <d v="2020-09-27T00:00:00"/>
    <n v="1"/>
    <m/>
    <s v="X"/>
    <s v="X"/>
    <n v="5400"/>
    <n v="11085.46"/>
    <n v="0"/>
    <n v="16485.46"/>
    <n v="3406.0164046197392"/>
    <n v="5895"/>
    <m/>
    <n v="2831"/>
    <m/>
    <n v="5895"/>
    <n v="2831"/>
    <n v="2.7965156912637825"/>
    <n v="0.5777805605801084"/>
    <n v="5.8231932179441888"/>
    <n v="1.203114236884401"/>
    <n v="4.8400999999999996"/>
    <s v="2-2,99 lei"/>
    <x v="7"/>
    <s v="0-0,99 euro"/>
    <n v="0"/>
  </r>
  <r>
    <n v="360"/>
    <x v="4"/>
    <s v="ORAȘUL VALEA LUI MIHAI"/>
    <d v="2020-09-27T00:00:00"/>
    <n v="1"/>
    <m/>
    <s v="X"/>
    <s v="X"/>
    <n v="3850"/>
    <n v="22119.54"/>
    <n v="0"/>
    <n v="25969.54"/>
    <n v="5365.4965806491609"/>
    <n v="8973"/>
    <m/>
    <n v="3941"/>
    <m/>
    <n v="8973"/>
    <n v="3941"/>
    <n v="2.894187005460827"/>
    <n v="0.59796016724051726"/>
    <n v="6.5895813245369199"/>
    <n v="1.3614556154907793"/>
    <n v="4.8400999999999996"/>
    <s v="2-2,99 lei"/>
    <x v="7"/>
    <s v="0-0,99 euro"/>
    <n v="0"/>
  </r>
  <r>
    <n v="361"/>
    <x v="4"/>
    <s v="ORAȘUL VAȘCĂU"/>
    <d v="2020-09-27T00:00:00"/>
    <n v="1"/>
    <m/>
    <s v="X"/>
    <s v="X"/>
    <n v="3500"/>
    <n v="8476"/>
    <n v="0"/>
    <n v="11976"/>
    <n v="2474.3290427883721"/>
    <n v="2008"/>
    <m/>
    <n v="1531"/>
    <m/>
    <n v="2008"/>
    <n v="1531"/>
    <n v="5.9641434262948207"/>
    <n v="1.2322355790778745"/>
    <n v="7.8223383409536247"/>
    <n v="1.6161522160603345"/>
    <n v="4.8400999999999996"/>
    <s v="5-5,99 lei"/>
    <x v="8"/>
    <s v="1-1,99 euro"/>
    <n v="1"/>
  </r>
  <r>
    <n v="362"/>
    <x v="4"/>
    <s v="COMUNA ABRAM"/>
    <d v="2020-09-27T00:00:00"/>
    <n v="1"/>
    <m/>
    <s v="X"/>
    <s v="X"/>
    <n v="3360"/>
    <n v="29000"/>
    <n v="0"/>
    <n v="32360"/>
    <n v="6685.8122766058559"/>
    <n v="2460"/>
    <m/>
    <n v="1486"/>
    <m/>
    <n v="2460"/>
    <n v="1486"/>
    <n v="13.154471544715447"/>
    <n v="2.717809868538966"/>
    <n v="21.776581426648722"/>
    <n v="4.4992007244992305"/>
    <n v="4.8400999999999996"/>
    <s v="13-13,99 lei"/>
    <x v="14"/>
    <s v="2-2,99 euro"/>
    <n v="2"/>
  </r>
  <r>
    <n v="363"/>
    <x v="4"/>
    <s v="COMUNA ABRĂMUȚ"/>
    <d v="2020-09-27T00:00:00"/>
    <n v="1"/>
    <m/>
    <s v="X"/>
    <s v="X"/>
    <n v="0"/>
    <n v="4693"/>
    <n v="0"/>
    <n v="4693"/>
    <n v="969.60806594905068"/>
    <n v="2429"/>
    <m/>
    <n v="1144"/>
    <m/>
    <n v="2429"/>
    <n v="1144"/>
    <n v="1.9320708110333471"/>
    <n v="0.39917993657844819"/>
    <n v="4.1022727272727275"/>
    <n v="0.8475594982072121"/>
    <n v="4.8400999999999996"/>
    <s v="1-1,99 lei"/>
    <x v="10"/>
    <s v="0-0,99 euro"/>
    <n v="0"/>
  </r>
  <r>
    <n v="364"/>
    <x v="4"/>
    <s v="COMUNA AȘTILEU"/>
    <d v="2020-09-27T00:00:00"/>
    <n v="1"/>
    <m/>
    <s v="X"/>
    <s v="X"/>
    <n v="0"/>
    <n v="12478"/>
    <n v="0"/>
    <n v="12478"/>
    <n v="2578.0459081423937"/>
    <n v="2959"/>
    <m/>
    <n v="1930"/>
    <m/>
    <n v="2959"/>
    <n v="1930"/>
    <n v="4.2169651909428865"/>
    <n v="0.87125579862872382"/>
    <n v="6.4652849740932643"/>
    <n v="1.3357750819390641"/>
    <n v="4.8400999999999996"/>
    <s v="4-4,99 lei"/>
    <x v="11"/>
    <s v="0-0,99 euro"/>
    <n v="0"/>
  </r>
  <r>
    <n v="365"/>
    <x v="4"/>
    <s v="COMUNA AUȘEU"/>
    <d v="2020-09-27T00:00:00"/>
    <n v="1"/>
    <m/>
    <s v="X"/>
    <s v="X"/>
    <n v="900"/>
    <n v="13225.1"/>
    <n v="0"/>
    <n v="14125.1"/>
    <n v="2918.3487944463959"/>
    <n v="2325"/>
    <m/>
    <n v="1394"/>
    <m/>
    <n v="2325"/>
    <n v="1394"/>
    <n v="6.0753118279569893"/>
    <n v="1.2552037825575897"/>
    <n v="10.132783357245337"/>
    <n v="2.0935070261451907"/>
    <n v="4.8400999999999996"/>
    <s v="6-6,99 lei"/>
    <x v="13"/>
    <s v="1-1,99 euro"/>
    <n v="1"/>
  </r>
  <r>
    <n v="366"/>
    <x v="4"/>
    <s v="COMUNA AVRAM IANCU"/>
    <d v="2020-09-27T00:00:00"/>
    <n v="1"/>
    <m/>
    <s v="X"/>
    <s v="X"/>
    <n v="550"/>
    <n v="13091.36"/>
    <n v="0"/>
    <n v="13641.36"/>
    <n v="2818.4045784178015"/>
    <n v="2627"/>
    <m/>
    <n v="1723"/>
    <m/>
    <n v="2627"/>
    <n v="1723"/>
    <n v="5.1927521888085266"/>
    <n v="1.0728605170985159"/>
    <n v="7.9172141613464886"/>
    <n v="1.635754253289496"/>
    <n v="4.8400999999999996"/>
    <s v="5-5,99 lei"/>
    <x v="8"/>
    <s v="1-1,99 euro"/>
    <n v="1"/>
  </r>
  <r>
    <n v="367"/>
    <x v="4"/>
    <s v="COMUNA BALC"/>
    <d v="2020-09-27T00:00:00"/>
    <n v="1"/>
    <m/>
    <s v="X"/>
    <s v="X"/>
    <n v="0"/>
    <n v="15000"/>
    <n v="0"/>
    <n v="15000"/>
    <n v="3099.1095225305266"/>
    <n v="2524"/>
    <m/>
    <n v="1648"/>
    <m/>
    <n v="2524"/>
    <n v="1648"/>
    <n v="5.9429477020602217"/>
    <n v="1.227856387690383"/>
    <n v="9.1019417475728162"/>
    <n v="1.880527622894737"/>
    <n v="4.8400999999999996"/>
    <s v="5-5,99 lei"/>
    <x v="8"/>
    <s v="1-1,99 euro"/>
    <n v="1"/>
  </r>
  <r>
    <n v="368"/>
    <x v="4"/>
    <s v="COMUNA BATĂR "/>
    <d v="2020-09-27T00:00:00"/>
    <n v="1"/>
    <m/>
    <s v="X"/>
    <s v="X"/>
    <n v="1440"/>
    <n v="7559.29"/>
    <n v="0"/>
    <n v="8999.2900000000009"/>
    <n v="1859.3190223342497"/>
    <n v="4170"/>
    <m/>
    <n v="2194"/>
    <m/>
    <n v="4170"/>
    <n v="2194"/>
    <n v="2.1581031175059953"/>
    <n v="0.44587986147104308"/>
    <n v="4.1017730173199638"/>
    <n v="0.84745625448233808"/>
    <n v="4.8400999999999996"/>
    <s v="2-2,99 lei"/>
    <x v="7"/>
    <s v="0-0,99 euro"/>
    <n v="0"/>
  </r>
  <r>
    <n v="369"/>
    <x v="4"/>
    <s v="COMUNA BIHARIA"/>
    <d v="2020-09-27T00:00:00"/>
    <n v="1"/>
    <m/>
    <s v="X"/>
    <s v="X"/>
    <n v="3500"/>
    <n v="11075.15"/>
    <n v="0"/>
    <n v="14575.15"/>
    <n v="3011.3324104873868"/>
    <n v="3914"/>
    <m/>
    <n v="2367"/>
    <m/>
    <n v="3914"/>
    <n v="2367"/>
    <n v="3.7238502810424117"/>
    <n v="0.76937465776376768"/>
    <n v="6.1576468103084068"/>
    <n v="1.2722147910804338"/>
    <n v="4.8400999999999996"/>
    <s v="3-3,99 lei"/>
    <x v="0"/>
    <s v="0-0,99 euro"/>
    <n v="0"/>
  </r>
  <r>
    <n v="370"/>
    <x v="4"/>
    <s v="COMUNA BOIANU MARE"/>
    <d v="2020-09-27T00:00:00"/>
    <n v="1"/>
    <m/>
    <s v="X"/>
    <s v="X"/>
    <n v="0"/>
    <n v="4560.1099999999997"/>
    <n v="0"/>
    <n v="4560.1099999999997"/>
    <n v="942.15202165244523"/>
    <n v="1019"/>
    <m/>
    <n v="690"/>
    <m/>
    <n v="1019"/>
    <n v="690"/>
    <n v="4.4750834151128558"/>
    <n v="0.92458490839297869"/>
    <n v="6.6088550724637676"/>
    <n v="1.3654377125397756"/>
    <n v="4.8400999999999996"/>
    <s v="4-4,99 lei"/>
    <x v="11"/>
    <s v="0-0,99 euro"/>
    <n v="0"/>
  </r>
  <r>
    <n v="371"/>
    <x v="4"/>
    <s v="COMUNA BOROD"/>
    <d v="2020-09-27T00:00:00"/>
    <n v="1"/>
    <m/>
    <s v="X"/>
    <s v="X"/>
    <n v="4500"/>
    <n v="11242"/>
    <n v="0"/>
    <n v="15742"/>
    <n v="3252.4121402450364"/>
    <n v="3053"/>
    <m/>
    <n v="2003"/>
    <m/>
    <n v="3053"/>
    <n v="2003"/>
    <n v="5.1562397641663935"/>
    <n v="1.0653167835719084"/>
    <n v="7.8592111832251623"/>
    <n v="1.623770414500767"/>
    <n v="4.8400999999999996"/>
    <s v="5-5,99 lei"/>
    <x v="8"/>
    <s v="1-1,99 euro"/>
    <n v="1"/>
  </r>
  <r>
    <n v="372"/>
    <x v="4"/>
    <s v="COMUNA BORȘ "/>
    <d v="2020-09-27T00:00:00"/>
    <n v="1"/>
    <m/>
    <s v="X"/>
    <s v="X"/>
    <n v="800"/>
    <n v="1032.75"/>
    <n v="0"/>
    <n v="1832.75"/>
    <n v="378.65953182785483"/>
    <n v="3657"/>
    <m/>
    <n v="2115"/>
    <m/>
    <n v="3657"/>
    <n v="2115"/>
    <n v="0.50116215477167081"/>
    <n v="0.10354376041232016"/>
    <n v="0.866548463356974"/>
    <n v="0.17903523963491955"/>
    <n v="4.8400999999999996"/>
    <s v="0-0,99 lei"/>
    <x v="6"/>
    <s v="0-0,99 euro"/>
    <n v="0"/>
  </r>
  <r>
    <n v="373"/>
    <x v="4"/>
    <s v="COMUNA BRATCA"/>
    <d v="2020-09-27T00:00:00"/>
    <n v="1"/>
    <m/>
    <s v="X"/>
    <s v="X"/>
    <n v="600"/>
    <n v="13559.84"/>
    <n v="0"/>
    <n v="14159.84"/>
    <n v="2925.5263321005768"/>
    <n v="3864"/>
    <m/>
    <n v="2691"/>
    <m/>
    <n v="3864"/>
    <n v="2691"/>
    <n v="3.6645548654244307"/>
    <n v="0.75712379195149504"/>
    <n v="5.2619249349684134"/>
    <n v="1.0871521115200955"/>
    <n v="4.8400999999999996"/>
    <s v="3-3,99 lei"/>
    <x v="0"/>
    <s v="0-0,99 euro"/>
    <n v="0"/>
  </r>
  <r>
    <n v="374"/>
    <x v="4"/>
    <s v="COMUNA BRUSTURI"/>
    <d v="2020-09-27T00:00:00"/>
    <n v="1"/>
    <m/>
    <s v="X"/>
    <s v="X"/>
    <n v="5400"/>
    <n v="7353.01"/>
    <n v="0"/>
    <n v="12753.01"/>
    <n v="2634.8649821284685"/>
    <n v="2828"/>
    <m/>
    <n v="1957"/>
    <m/>
    <n v="2828"/>
    <n v="1957"/>
    <n v="4.5095509193776522"/>
    <n v="0.93170614643863803"/>
    <n v="6.5166121614716408"/>
    <n v="1.3463796536169996"/>
    <n v="4.8400999999999996"/>
    <s v="4-4,99 lei"/>
    <x v="11"/>
    <s v="0-0,99 euro"/>
    <n v="0"/>
  </r>
  <r>
    <n v="375"/>
    <x v="4"/>
    <s v="COMUNA BUDUREASA "/>
    <d v="2020-09-27T00:00:00"/>
    <n v="1"/>
    <m/>
    <s v="X"/>
    <s v="X"/>
    <n v="4290"/>
    <n v="25496.959999999999"/>
    <n v="0"/>
    <n v="29786.959999999999"/>
    <n v="6154.2034255490589"/>
    <n v="2125"/>
    <m/>
    <n v="1808"/>
    <m/>
    <n v="2125"/>
    <n v="1808"/>
    <n v="14.017392941176471"/>
    <n v="2.8960957296701455"/>
    <n v="16.475088495575221"/>
    <n v="3.4038735760780194"/>
    <n v="4.8400999999999996"/>
    <s v="14-14,99 lei"/>
    <x v="22"/>
    <s v="2-2,99 euro"/>
    <n v="2"/>
  </r>
  <r>
    <n v="376"/>
    <x v="4"/>
    <s v="COMUNA BUDUSLĂU "/>
    <d v="2020-09-27T00:00:00"/>
    <n v="1"/>
    <m/>
    <s v="X"/>
    <s v="X"/>
    <n v="0"/>
    <n v="12742.78"/>
    <n v="0"/>
    <n v="12742.78"/>
    <n v="2632.7513894341027"/>
    <n v="1619"/>
    <m/>
    <n v="858"/>
    <m/>
    <n v="1619"/>
    <n v="858"/>
    <n v="7.8707720815318103"/>
    <n v="1.6261589805028429"/>
    <n v="14.851724941724942"/>
    <n v="3.0684748128602597"/>
    <n v="4.8400999999999996"/>
    <s v="7-7,99 lei"/>
    <x v="5"/>
    <s v="1-1,99 euro"/>
    <n v="1"/>
  </r>
  <r>
    <n v="377"/>
    <x v="4"/>
    <s v="COMUNA BULZ"/>
    <d v="2020-09-27T00:00:00"/>
    <n v="1"/>
    <m/>
    <s v="X"/>
    <s v="X"/>
    <n v="0"/>
    <n v="2871"/>
    <n v="0"/>
    <n v="2871"/>
    <n v="593.16956261234282"/>
    <n v="1709"/>
    <m/>
    <n v="1240"/>
    <m/>
    <n v="1709"/>
    <n v="1240"/>
    <n v="1.6799297834991223"/>
    <n v="0.34708575928165175"/>
    <n v="2.3153225806451614"/>
    <n v="0.47836255049382487"/>
    <n v="4.8400999999999996"/>
    <s v="1-1,99 lei"/>
    <x v="10"/>
    <s v="0-0,99 euro"/>
    <n v="0"/>
  </r>
  <r>
    <n v="378"/>
    <x v="4"/>
    <s v="COMUNA BUNTEȘTI"/>
    <d v="2020-09-27T00:00:00"/>
    <n v="1"/>
    <m/>
    <s v="X"/>
    <s v="X"/>
    <n v="5400"/>
    <n v="12844.76"/>
    <n v="0"/>
    <n v="18244.760000000002"/>
    <n v="3769.5006301522703"/>
    <n v="3653"/>
    <m/>
    <n v="3065"/>
    <m/>
    <n v="3653"/>
    <n v="3065"/>
    <n v="4.9944593484807012"/>
    <n v="1.0318917684512101"/>
    <n v="5.9526133768352372"/>
    <n v="1.2298533866728452"/>
    <n v="4.8400999999999996"/>
    <s v="4-4,99 lei"/>
    <x v="11"/>
    <s v="1-1,99 euro"/>
    <n v="1"/>
  </r>
  <r>
    <n v="379"/>
    <x v="4"/>
    <s v="COMUNA CĂBEȘTI "/>
    <d v="2020-09-27T00:00:00"/>
    <n v="1"/>
    <m/>
    <s v="X"/>
    <s v="X"/>
    <n v="2000"/>
    <n v="3500"/>
    <n v="0"/>
    <n v="5500"/>
    <n v="1136.340158261193"/>
    <n v="1519"/>
    <m/>
    <n v="1187"/>
    <m/>
    <n v="1519"/>
    <n v="1187"/>
    <n v="3.6208031599736668"/>
    <n v="0.74808437015220075"/>
    <n v="4.6335299073294021"/>
    <n v="0.9573211105823024"/>
    <n v="4.8400999999999996"/>
    <s v="3-3,99 lei"/>
    <x v="0"/>
    <s v="0-0,99 euro"/>
    <n v="0"/>
  </r>
  <r>
    <n v="380"/>
    <x v="4"/>
    <s v="COMUNA CĂPÂLNA "/>
    <d v="2020-09-27T00:00:00"/>
    <n v="1"/>
    <m/>
    <s v="X"/>
    <s v="X"/>
    <n v="1800"/>
    <n v="3614.04"/>
    <n v="0"/>
    <n v="5414.04"/>
    <n v="1118.5801946240781"/>
    <n v="1210"/>
    <m/>
    <n v="937"/>
    <m/>
    <n v="1210"/>
    <n v="937"/>
    <n v="4.4744132231404956"/>
    <n v="0.92444644183808111"/>
    <n v="5.7780576307363924"/>
    <n v="1.1937888950096884"/>
    <n v="4.8400999999999996"/>
    <s v="4-4,99 lei"/>
    <x v="11"/>
    <s v="0-0,99 euro"/>
    <n v="0"/>
  </r>
  <r>
    <n v="381"/>
    <x v="4"/>
    <s v="COMUNA CĂRPINET "/>
    <d v="2020-09-27T00:00:00"/>
    <n v="1"/>
    <m/>
    <s v="X"/>
    <s v="X"/>
    <n v="3507"/>
    <n v="3969.96"/>
    <n v="0"/>
    <n v="7476.96"/>
    <n v="1544.7945290386563"/>
    <n v="1522"/>
    <m/>
    <n v="1226"/>
    <m/>
    <n v="1522"/>
    <n v="1226"/>
    <n v="4.9125886990801577"/>
    <n v="1.0149766945063445"/>
    <n v="6.0986623164763456"/>
    <n v="1.260028163979328"/>
    <n v="4.8400999999999996"/>
    <s v="4-4,99 lei"/>
    <x v="11"/>
    <s v="1-1,99 euro"/>
    <n v="1"/>
  </r>
  <r>
    <n v="382"/>
    <x v="4"/>
    <s v="COMUNA CEFA "/>
    <d v="2020-09-27T00:00:00"/>
    <n v="1"/>
    <m/>
    <s v="X"/>
    <s v="X"/>
    <n v="4800"/>
    <n v="5202.9799999999996"/>
    <n v="0"/>
    <n v="10002.98"/>
    <n v="2066.6887047788268"/>
    <n v="1912"/>
    <m/>
    <n v="1170"/>
    <m/>
    <n v="1912"/>
    <n v="1170"/>
    <n v="5.23168410041841"/>
    <n v="1.0809041342985497"/>
    <n v="8.5495555555555551"/>
    <n v="1.7664006023750656"/>
    <n v="4.8400999999999996"/>
    <s v="5-5,99 lei"/>
    <x v="8"/>
    <s v="1-1,99 euro"/>
    <n v="1"/>
  </r>
  <r>
    <n v="383"/>
    <x v="4"/>
    <s v="COMUNA CEICA "/>
    <d v="2020-09-27T00:00:00"/>
    <n v="1"/>
    <m/>
    <s v="X"/>
    <s v="X"/>
    <n v="3500"/>
    <n v="16964.18"/>
    <n v="0"/>
    <n v="20464.18"/>
    <n v="4228.0490072519169"/>
    <n v="2870"/>
    <m/>
    <n v="2022"/>
    <m/>
    <n v="2870"/>
    <n v="2022"/>
    <n v="7.1303763066202093"/>
    <n v="1.473187807404849"/>
    <n v="10.12076162215628"/>
    <n v="2.0910232478990687"/>
    <n v="4.8400999999999996"/>
    <s v="7-7,99 lei"/>
    <x v="5"/>
    <s v="1-1,99 euro"/>
    <n v="1"/>
  </r>
  <r>
    <n v="384"/>
    <x v="4"/>
    <s v="COMUNA CETARIU "/>
    <d v="2020-09-27T00:00:00"/>
    <n v="1"/>
    <m/>
    <s v="X"/>
    <s v="X"/>
    <n v="0"/>
    <n v="4042"/>
    <n v="0"/>
    <n v="4042"/>
    <n v="835.10671267122586"/>
    <n v="1795"/>
    <m/>
    <n v="999"/>
    <m/>
    <n v="1795"/>
    <n v="999"/>
    <n v="2.2518105849582173"/>
    <n v="0.46524050845193643"/>
    <n v="4.0460460460460457"/>
    <n v="0.83594265532655243"/>
    <n v="4.8400999999999996"/>
    <s v="2-2,99 lei"/>
    <x v="7"/>
    <s v="0-0,99 euro"/>
    <n v="0"/>
  </r>
  <r>
    <n v="385"/>
    <x v="4"/>
    <s v="COMUNA CHERECHIU "/>
    <d v="2020-09-27T00:00:00"/>
    <n v="1"/>
    <m/>
    <s v="X"/>
    <s v="X"/>
    <n v="3600"/>
    <n v="9189.02"/>
    <n v="0"/>
    <n v="12789.02"/>
    <n v="2642.3049110555571"/>
    <n v="1823"/>
    <m/>
    <n v="1113"/>
    <m/>
    <n v="1823"/>
    <n v="1113"/>
    <n v="7.0153702687877129"/>
    <n v="1.4494267202718361"/>
    <n v="11.490584007187781"/>
    <n v="2.3740385544075084"/>
    <n v="4.8400999999999996"/>
    <s v="7-7,99 lei"/>
    <x v="5"/>
    <s v="1-1,99 euro"/>
    <n v="1"/>
  </r>
  <r>
    <n v="386"/>
    <x v="4"/>
    <s v="COMUNA CHIȘLAZ "/>
    <d v="2020-09-27T00:00:00"/>
    <n v="1"/>
    <m/>
    <s v="X"/>
    <s v="X"/>
    <n v="1980"/>
    <n v="15821"/>
    <n v="0"/>
    <n v="17801"/>
    <n v="3677.8165740377267"/>
    <n v="2515"/>
    <m/>
    <n v="1740"/>
    <m/>
    <n v="2515"/>
    <n v="1740"/>
    <n v="7.0779324055666004"/>
    <n v="1.462352514527923"/>
    <n v="10.230459770114942"/>
    <n v="2.1136876862285785"/>
    <n v="4.8400999999999996"/>
    <s v="7-7,99 lei"/>
    <x v="5"/>
    <s v="1-1,99 euro"/>
    <n v="1"/>
  </r>
  <r>
    <n v="387"/>
    <x v="4"/>
    <s v="COMUNA CIUMEGHIU "/>
    <d v="2020-09-27T00:00:00"/>
    <n v="1"/>
    <m/>
    <s v="X"/>
    <s v="X"/>
    <n v="1440"/>
    <n v="6687"/>
    <n v="0"/>
    <n v="8127"/>
    <n v="1679.0975393070391"/>
    <n v="3411"/>
    <m/>
    <n v="2097"/>
    <m/>
    <n v="3411"/>
    <n v="2097"/>
    <n v="2.3825857519788918"/>
    <n v="0.4922596128135559"/>
    <n v="3.8755364806866952"/>
    <n v="0.80071413414737203"/>
    <n v="4.8400999999999996"/>
    <s v="2-2,99 lei"/>
    <x v="7"/>
    <s v="0-0,99 euro"/>
    <n v="0"/>
  </r>
  <r>
    <n v="388"/>
    <x v="4"/>
    <s v="COMUNA CÂMPANI "/>
    <d v="2020-09-27T00:00:00"/>
    <n v="1"/>
    <m/>
    <s v="X"/>
    <s v="X"/>
    <n v="4400"/>
    <n v="6641.24"/>
    <n v="0"/>
    <n v="11041.24"/>
    <n v="2281.2008016363297"/>
    <n v="1961"/>
    <m/>
    <n v="1575"/>
    <m/>
    <n v="1961"/>
    <n v="1575"/>
    <n v="5.6304130545639977"/>
    <n v="1.1632844475452981"/>
    <n v="7.0103111111111112"/>
    <n v="1.4483814613563999"/>
    <n v="4.8400999999999996"/>
    <s v="5-5,99 lei"/>
    <x v="8"/>
    <s v="1-1,99 euro"/>
    <n v="1"/>
  </r>
  <r>
    <n v="389"/>
    <x v="4"/>
    <s v="COMUNA COCIUBA MARE"/>
    <d v="2020-09-27T00:00:00"/>
    <n v="1"/>
    <m/>
    <s v="X"/>
    <s v="X"/>
    <n v="3200"/>
    <n v="484.97"/>
    <n v="0"/>
    <n v="3684.9700000000003"/>
    <n v="761.34170781595435"/>
    <n v="2291"/>
    <m/>
    <n v="1716"/>
    <m/>
    <n v="2291"/>
    <n v="1716"/>
    <n v="1.608454823221301"/>
    <n v="0.33231851061368589"/>
    <n v="2.1474184149184152"/>
    <n v="0.44367232390207129"/>
    <n v="4.8400999999999996"/>
    <s v="1-1,99 lei"/>
    <x v="10"/>
    <s v="0-0,99 euro"/>
    <n v="0"/>
  </r>
  <r>
    <n v="390"/>
    <x v="4"/>
    <s v="COMUNA COPĂCEL "/>
    <d v="2020-09-27T00:00:00"/>
    <n v="1"/>
    <m/>
    <s v="X"/>
    <s v="X"/>
    <n v="1890"/>
    <n v="8863"/>
    <n v="0"/>
    <n v="10753"/>
    <n v="2221.6483130513834"/>
    <n v="1675"/>
    <m/>
    <n v="1567"/>
    <m/>
    <n v="1675"/>
    <n v="1567"/>
    <n v="6.419701492537313"/>
    <n v="1.3263572018217213"/>
    <n v="6.8621569878749202"/>
    <n v="1.4177717377481707"/>
    <n v="4.8400999999999996"/>
    <s v="6-6,99 lei"/>
    <x v="13"/>
    <s v="1-1,99 euro"/>
    <n v="1"/>
  </r>
  <r>
    <n v="391"/>
    <x v="4"/>
    <s v="COMUNA CRIȘTIORU DE JOS"/>
    <d v="2020-09-27T00:00:00"/>
    <n v="1"/>
    <m/>
    <s v="X"/>
    <s v="X"/>
    <n v="2970"/>
    <n v="4272"/>
    <n v="0"/>
    <n v="7242"/>
    <n v="1496.2500774777382"/>
    <n v="1066"/>
    <m/>
    <n v="774"/>
    <m/>
    <n v="1066"/>
    <n v="774"/>
    <n v="6.7936210131332082"/>
    <n v="1.403611704950974"/>
    <n v="9.3565891472868223"/>
    <n v="1.9331396349841579"/>
    <n v="4.8400999999999996"/>
    <s v="6-6,99 lei"/>
    <x v="13"/>
    <s v="1-1,99 euro"/>
    <n v="1"/>
  </r>
  <r>
    <n v="392"/>
    <x v="4"/>
    <s v="COMUNA CURĂȚELE "/>
    <d v="2020-09-27T00:00:00"/>
    <n v="1"/>
    <m/>
    <s v="X"/>
    <s v="X"/>
    <n v="0"/>
    <n v="6921"/>
    <n v="0"/>
    <n v="6921"/>
    <n v="1429.9291336955848"/>
    <n v="2046"/>
    <m/>
    <n v="1475"/>
    <m/>
    <n v="2046"/>
    <n v="1475"/>
    <n v="3.3826979472140764"/>
    <n v="0.69889009467037377"/>
    <n v="4.6922033898305084"/>
    <n v="0.96944348047158291"/>
    <n v="4.8400999999999996"/>
    <s v="3-3,99 lei"/>
    <x v="0"/>
    <s v="0-0,99 euro"/>
    <n v="0"/>
  </r>
  <r>
    <n v="393"/>
    <x v="4"/>
    <s v="COMUNA CURTUIȘENI "/>
    <d v="2020-09-27T00:00:00"/>
    <n v="1"/>
    <m/>
    <s v="X"/>
    <s v="X"/>
    <n v="5830"/>
    <n v="15583"/>
    <n v="0"/>
    <n v="21413"/>
    <n v="4424.0821470630772"/>
    <n v="2951"/>
    <m/>
    <n v="1709"/>
    <m/>
    <n v="2951"/>
    <n v="1709"/>
    <n v="7.2561843442900713"/>
    <n v="1.4991806665750855"/>
    <n v="12.529549444119368"/>
    <n v="2.5886963996858263"/>
    <n v="4.8400999999999996"/>
    <s v="7-7,99 lei"/>
    <x v="5"/>
    <s v="1-1,99 euro"/>
    <n v="1"/>
  </r>
  <r>
    <n v="394"/>
    <x v="4"/>
    <s v="COMUNA DERNA "/>
    <d v="2020-09-27T00:00:00"/>
    <n v="1"/>
    <m/>
    <s v="X"/>
    <s v="X"/>
    <n v="1500"/>
    <n v="10099.82"/>
    <n v="0"/>
    <n v="11599.82"/>
    <n v="2396.6075081093368"/>
    <n v="2010"/>
    <m/>
    <n v="1132"/>
    <m/>
    <n v="2010"/>
    <n v="1132"/>
    <n v="5.7710547263681589"/>
    <n v="1.192342043835491"/>
    <n v="10.247190812720849"/>
    <n v="2.1171444417927003"/>
    <n v="4.8400999999999996"/>
    <s v="5-5,99 lei"/>
    <x v="8"/>
    <s v="1-1,99 euro"/>
    <n v="1"/>
  </r>
  <r>
    <n v="395"/>
    <x v="4"/>
    <s v="COMUNA DIOSIG "/>
    <d v="2020-09-27T00:00:00"/>
    <n v="1"/>
    <m/>
    <s v="X"/>
    <s v="X"/>
    <n v="1200"/>
    <n v="12772.96"/>
    <n v="0"/>
    <n v="13972.96"/>
    <n v="2886.9155595958759"/>
    <n v="5487"/>
    <m/>
    <n v="2955"/>
    <m/>
    <n v="5487"/>
    <n v="2955"/>
    <n v="2.5465573172954254"/>
    <n v="0.52613733544666952"/>
    <n v="4.7285820642978003"/>
    <n v="0.97695958023549101"/>
    <n v="4.8400999999999996"/>
    <s v="2-2,99 lei"/>
    <x v="7"/>
    <s v="0-0,99 euro"/>
    <n v="0"/>
  </r>
  <r>
    <n v="396"/>
    <x v="4"/>
    <s v="COMUNA DOBREȘTI "/>
    <d v="2020-09-27T00:00:00"/>
    <n v="1"/>
    <m/>
    <s v="X"/>
    <s v="X"/>
    <n v="1890"/>
    <n v="3069.29"/>
    <n v="0"/>
    <n v="4959.29"/>
    <n v="1024.6255242660277"/>
    <n v="3967"/>
    <m/>
    <n v="2470"/>
    <m/>
    <n v="3967"/>
    <n v="2470"/>
    <n v="1.2501361230148726"/>
    <n v="0.25828725088631904"/>
    <n v="2.0078097165991902"/>
    <n v="0.41482814747612456"/>
    <n v="4.8400999999999996"/>
    <s v="1-1,99 lei"/>
    <x v="10"/>
    <s v="0-0,99 euro"/>
    <n v="0"/>
  </r>
  <r>
    <n v="397"/>
    <x v="4"/>
    <s v="COMUNA DRĂGĂNEȘTI"/>
    <d v="2020-09-27T00:00:00"/>
    <n v="1"/>
    <m/>
    <s v="X"/>
    <s v="X"/>
    <n v="9920"/>
    <n v="15875"/>
    <n v="0"/>
    <n v="25795"/>
    <n v="5329.4353422449949"/>
    <n v="2418"/>
    <m/>
    <n v="1937"/>
    <m/>
    <n v="2418"/>
    <n v="1937"/>
    <n v="10.667907361455748"/>
    <n v="2.2040675526240672"/>
    <n v="13.316985028394424"/>
    <n v="2.751386340859574"/>
    <n v="4.8400999999999996"/>
    <s v="10-10,99 lei"/>
    <x v="3"/>
    <s v="2-2,99 euro"/>
    <n v="2"/>
  </r>
  <r>
    <n v="398"/>
    <x v="4"/>
    <s v="COMUNA DRĂGEȘTI "/>
    <d v="2020-09-27T00:00:00"/>
    <n v="1"/>
    <m/>
    <s v="X"/>
    <s v="X"/>
    <n v="1920"/>
    <n v="13298.94"/>
    <n v="0"/>
    <n v="15218.94"/>
    <n v="3144.3441251213821"/>
    <n v="1872"/>
    <m/>
    <n v="1732"/>
    <m/>
    <n v="1872"/>
    <n v="1732"/>
    <n v="8.1297756410256419"/>
    <n v="1.6796710070092853"/>
    <n v="8.7869168591224014"/>
    <n v="1.8154411807860174"/>
    <n v="4.8400999999999996"/>
    <s v="8-8,99 lei"/>
    <x v="2"/>
    <s v="1-1,99 euro"/>
    <n v="1"/>
  </r>
  <r>
    <n v="399"/>
    <x v="4"/>
    <s v="COMUNA FINIȘ "/>
    <d v="2020-09-27T00:00:00"/>
    <n v="1"/>
    <m/>
    <s v="X"/>
    <s v="X"/>
    <n v="6200"/>
    <n v="1542"/>
    <n v="0"/>
    <n v="7742"/>
    <n v="1599.5537282287557"/>
    <n v="2836"/>
    <m/>
    <n v="2012"/>
    <m/>
    <n v="2836"/>
    <n v="2012"/>
    <n v="2.7299012693935119"/>
    <n v="0.56401753463637372"/>
    <n v="3.8479125248508947"/>
    <n v="0.79500682317532589"/>
    <n v="4.8400999999999996"/>
    <s v="2-2,99 lei"/>
    <x v="7"/>
    <s v="0-0,99 euro"/>
    <n v="0"/>
  </r>
  <r>
    <n v="400"/>
    <x v="4"/>
    <s v="COMUNA GEPIU "/>
    <d v="2020-09-27T00:00:00"/>
    <n v="1"/>
    <m/>
    <s v="X"/>
    <s v="X"/>
    <n v="2000"/>
    <n v="9657.8700000000008"/>
    <n v="0"/>
    <n v="11657.87"/>
    <n v="2408.6010619615299"/>
    <n v="1810"/>
    <m/>
    <n v="1334"/>
    <m/>
    <n v="1810"/>
    <n v="1334"/>
    <n v="6.4408121546961334"/>
    <n v="1.3307188187632761"/>
    <n v="8.7390329835082472"/>
    <n v="1.8055480224599174"/>
    <n v="4.8400999999999996"/>
    <s v="6-6,99 lei"/>
    <x v="13"/>
    <s v="1-1,99 euro"/>
    <n v="1"/>
  </r>
  <r>
    <n v="401"/>
    <x v="4"/>
    <s v="COMUNA GIRIȘU DE CRIȘ"/>
    <d v="2020-09-27T00:00:00"/>
    <n v="1"/>
    <m/>
    <s v="X"/>
    <s v="X"/>
    <n v="1800"/>
    <n v="11262.31"/>
    <n v="0"/>
    <n v="13062.31"/>
    <n v="2698.7686204830479"/>
    <n v="3086"/>
    <m/>
    <n v="1936"/>
    <m/>
    <n v="3086"/>
    <n v="1936"/>
    <n v="4.2327640959170445"/>
    <n v="0.87451996775212182"/>
    <n v="6.7470609504132231"/>
    <n v="1.3939920560346322"/>
    <n v="4.8400999999999996"/>
    <s v="4-4,99 lei"/>
    <x v="11"/>
    <s v="0-0,99 euro"/>
    <n v="0"/>
  </r>
  <r>
    <n v="402"/>
    <x v="4"/>
    <s v="COMUNA HIDIȘELU DE SUS"/>
    <d v="2020-09-27T00:00:00"/>
    <n v="1"/>
    <m/>
    <s v="X"/>
    <s v="X"/>
    <n v="3000"/>
    <n v="6092"/>
    <n v="0"/>
    <n v="9092"/>
    <n v="1878.4735852565032"/>
    <n v="2611"/>
    <m/>
    <n v="2061"/>
    <m/>
    <n v="2611"/>
    <n v="2061"/>
    <n v="3.4821907315204901"/>
    <n v="0.71944603035484611"/>
    <n v="4.4114507520621054"/>
    <n v="0.91143793559267494"/>
    <n v="4.8400999999999996"/>
    <s v="3-3,99 lei"/>
    <x v="0"/>
    <s v="0-0,99 euro"/>
    <n v="0"/>
  </r>
  <r>
    <n v="403"/>
    <x v="4"/>
    <s v="COMUNA HOLOD "/>
    <d v="2020-09-27T00:00:00"/>
    <n v="1"/>
    <m/>
    <s v="X"/>
    <s v="X"/>
    <n v="4400"/>
    <n v="11261.73"/>
    <n v="0"/>
    <n v="15661.73"/>
    <n v="3235.8277721534682"/>
    <n v="2457"/>
    <m/>
    <n v="1965"/>
    <m/>
    <n v="2457"/>
    <n v="1965"/>
    <n v="6.3743304843304838"/>
    <n v="1.3169832202496818"/>
    <n v="7.9703460559796433"/>
    <n v="1.6467316906633427"/>
    <n v="4.8400999999999996"/>
    <s v="6-6,99 lei"/>
    <x v="13"/>
    <s v="1-1,99 euro"/>
    <n v="1"/>
  </r>
  <r>
    <n v="404"/>
    <x v="4"/>
    <s v="COMUNA HUSASĂU DE TINCA"/>
    <d v="2020-09-27T00:00:00"/>
    <n v="1"/>
    <m/>
    <s v="X"/>
    <s v="X"/>
    <n v="3875"/>
    <n v="19040"/>
    <n v="0"/>
    <n v="22915"/>
    <n v="4734.4063139191339"/>
    <n v="1750"/>
    <m/>
    <n v="1007"/>
    <m/>
    <n v="1750"/>
    <n v="1007"/>
    <n v="13.094285714285714"/>
    <n v="2.7053750365252194"/>
    <n v="22.755710029791459"/>
    <n v="4.7014958430180078"/>
    <n v="4.8400999999999996"/>
    <s v="13-13,99 lei"/>
    <x v="14"/>
    <s v="2-2,99 euro"/>
    <n v="2"/>
  </r>
  <r>
    <n v="405"/>
    <x v="4"/>
    <s v="COMUNA INEU "/>
    <d v="2020-09-27T00:00:00"/>
    <n v="1"/>
    <m/>
    <s v="X"/>
    <s v="X"/>
    <n v="2000"/>
    <n v="18111"/>
    <n v="0"/>
    <n v="20111"/>
    <n v="4155.0794405074275"/>
    <n v="3546"/>
    <m/>
    <n v="1921"/>
    <m/>
    <n v="3546"/>
    <n v="1921"/>
    <n v="5.671460800902425"/>
    <n v="1.1717652116490207"/>
    <n v="10.469026548672566"/>
    <n v="2.1629773245744026"/>
    <n v="4.8400999999999996"/>
    <s v="5-5,99 lei"/>
    <x v="8"/>
    <s v="1-1,99 euro"/>
    <n v="1"/>
  </r>
  <r>
    <n v="406"/>
    <x v="4"/>
    <s v="COMUNA LAZURI DE BEIUȘ"/>
    <d v="2020-09-27T00:00:00"/>
    <n v="1"/>
    <m/>
    <s v="X"/>
    <s v="X"/>
    <n v="0"/>
    <n v="20463.53"/>
    <n v="0"/>
    <n v="20463.53"/>
    <n v="4227.9147125059399"/>
    <n v="1330"/>
    <m/>
    <n v="1044"/>
    <m/>
    <n v="1330"/>
    <n v="1044"/>
    <n v="15.386112781954886"/>
    <n v="3.1788832424856692"/>
    <n v="19.601082375478928"/>
    <n v="4.049726736116801"/>
    <n v="4.8400999999999996"/>
    <s v="15-15,99 lei"/>
    <x v="1"/>
    <s v="3-3,99 euro"/>
    <n v="3"/>
  </r>
  <r>
    <n v="407"/>
    <x v="4"/>
    <s v="COMUNA LĂZĂRENI "/>
    <d v="2020-09-27T00:00:00"/>
    <n v="1"/>
    <m/>
    <s v="X"/>
    <s v="X"/>
    <n v="9600"/>
    <n v="9142.2199999999993"/>
    <n v="0"/>
    <n v="18742.22"/>
    <n v="3872.2794983574727"/>
    <n v="2364"/>
    <m/>
    <n v="1842"/>
    <m/>
    <n v="2364"/>
    <n v="1842"/>
    <n v="7.9281810490693747"/>
    <n v="1.6380200923677972"/>
    <n v="10.174929424538545"/>
    <n v="2.102214711377564"/>
    <n v="4.8400999999999996"/>
    <s v="7-7,99 lei"/>
    <x v="5"/>
    <s v="1-1,99 euro"/>
    <n v="1"/>
  </r>
  <r>
    <n v="408"/>
    <x v="4"/>
    <s v="COMUNA LUGAȘU DE JOS"/>
    <d v="2020-09-27T00:00:00"/>
    <n v="1"/>
    <m/>
    <s v="X"/>
    <s v="X"/>
    <n v="0"/>
    <n v="29700"/>
    <n v="0"/>
    <n v="29700"/>
    <n v="6136.2368546104426"/>
    <n v="2763"/>
    <m/>
    <n v="2059"/>
    <m/>
    <n v="2763"/>
    <n v="2059"/>
    <n v="10.749185667752442"/>
    <n v="2.2208602441586835"/>
    <n v="14.424477901894123"/>
    <n v="2.9802024548860819"/>
    <n v="4.8400999999999996"/>
    <s v="10-10,99 lei"/>
    <x v="3"/>
    <s v="2-2,99 euro"/>
    <n v="2"/>
  </r>
  <r>
    <n v="409"/>
    <x v="4"/>
    <s v="COMUNA LUNCA "/>
    <d v="2020-09-27T00:00:00"/>
    <n v="1"/>
    <m/>
    <s v="X"/>
    <s v="X"/>
    <n v="0"/>
    <n v="12265"/>
    <n v="0"/>
    <n v="12265"/>
    <n v="2534.0385529224604"/>
    <n v="2290"/>
    <m/>
    <n v="1711"/>
    <m/>
    <n v="2290"/>
    <n v="1711"/>
    <n v="5.35589519650655"/>
    <n v="1.1065670536779304"/>
    <n v="7.1683226183518407"/>
    <n v="1.4810277924736766"/>
    <n v="4.8400999999999996"/>
    <s v="5-5,99 lei"/>
    <x v="8"/>
    <s v="1-1,99 euro"/>
    <n v="1"/>
  </r>
  <r>
    <n v="410"/>
    <x v="4"/>
    <s v="COMUNA MĂDĂRAS "/>
    <d v="2020-09-27T00:00:00"/>
    <n v="1"/>
    <m/>
    <s v="X"/>
    <s v="X"/>
    <n v="3840"/>
    <n v="5601.55"/>
    <n v="0"/>
    <n v="9441.5499999999993"/>
    <n v="1950.6931674965392"/>
    <n v="2257"/>
    <m/>
    <n v="1430"/>
    <m/>
    <n v="2257"/>
    <n v="1430"/>
    <n v="4.1832299512627378"/>
    <n v="0.86428585179288397"/>
    <n v="6.6024825174825166"/>
    <n v="1.3641210961514261"/>
    <n v="4.8400999999999996"/>
    <s v="4-4,99 lei"/>
    <x v="11"/>
    <s v="0-0,99 euro"/>
    <n v="0"/>
  </r>
  <r>
    <n v="411"/>
    <x v="4"/>
    <s v="COMUNA MĂGEȘTI "/>
    <d v="2020-09-27T00:00:00"/>
    <n v="1"/>
    <m/>
    <s v="X"/>
    <s v="X"/>
    <n v="4200"/>
    <n v="9290"/>
    <n v="0"/>
    <n v="13490"/>
    <n v="2787.1324972624534"/>
    <n v="2131"/>
    <m/>
    <n v="1509"/>
    <m/>
    <n v="2131"/>
    <n v="1509"/>
    <n v="6.3303613327076489"/>
    <n v="1.3078988724835539"/>
    <n v="8.9396951623591789"/>
    <n v="1.8470062937458274"/>
    <n v="4.8400999999999996"/>
    <s v="6-6,99 lei"/>
    <x v="13"/>
    <s v="1-1,99 euro"/>
    <n v="1"/>
  </r>
  <r>
    <n v="412"/>
    <x v="4"/>
    <s v="COMUNA NOJORID "/>
    <d v="2020-09-27T00:00:00"/>
    <n v="1"/>
    <m/>
    <s v="X"/>
    <s v="X"/>
    <n v="5040"/>
    <n v="0"/>
    <n v="0"/>
    <n v="5040"/>
    <n v="1041.3007995702569"/>
    <n v="5107"/>
    <m/>
    <n v="2847"/>
    <m/>
    <n v="5107"/>
    <n v="2847"/>
    <n v="0.98688075190914426"/>
    <n v="0.20389676905624768"/>
    <n v="1.7702845100105373"/>
    <n v="0.36575370550412956"/>
    <n v="4.8400999999999996"/>
    <s v="0-0,99 lei"/>
    <x v="6"/>
    <s v="0-0,99 euro"/>
    <n v="0"/>
  </r>
  <r>
    <n v="413"/>
    <x v="4"/>
    <s v="COMUNA OLCEA "/>
    <d v="2020-09-27T00:00:00"/>
    <n v="1"/>
    <m/>
    <s v="X"/>
    <s v="X"/>
    <n v="0"/>
    <n v="10221.61"/>
    <n v="0"/>
    <n v="10221.61"/>
    <n v="2111.859259106217"/>
    <n v="2129"/>
    <m/>
    <n v="1233"/>
    <m/>
    <n v="2129"/>
    <n v="1233"/>
    <n v="4.8011319868482856"/>
    <n v="0.99194892395782852"/>
    <n v="8.2900324412003243"/>
    <n v="1.7127812320407274"/>
    <n v="4.8400999999999996"/>
    <s v="4-4,99 lei"/>
    <x v="11"/>
    <s v="0-0,99 euro"/>
    <n v="0"/>
  </r>
  <r>
    <n v="414"/>
    <x v="4"/>
    <s v="COMUNA OȘORHEI "/>
    <d v="2020-09-27T00:00:00"/>
    <n v="1"/>
    <m/>
    <s v="X"/>
    <s v="X"/>
    <n v="10800"/>
    <n v="6973.59"/>
    <n v="0"/>
    <n v="17773.59"/>
    <n v="3672.1534679035562"/>
    <n v="5628"/>
    <m/>
    <n v="3046"/>
    <m/>
    <n v="5628"/>
    <n v="3046"/>
    <n v="3.1580650319829426"/>
    <n v="0.65247929422593398"/>
    <n v="5.8350590938936309"/>
    <n v="1.2055658134942733"/>
    <n v="4.8400999999999996"/>
    <s v="3-3,99 lei"/>
    <x v="0"/>
    <s v="0-0,99 euro"/>
    <n v="0"/>
  </r>
  <r>
    <n v="415"/>
    <x v="4"/>
    <s v="COMUNA PALEU "/>
    <d v="2020-09-27T00:00:00"/>
    <n v="1"/>
    <m/>
    <s v="X"/>
    <s v="X"/>
    <n v="2160"/>
    <n v="6956"/>
    <n v="0"/>
    <n v="9116"/>
    <n v="1883.4321604925519"/>
    <n v="2671"/>
    <m/>
    <n v="1739"/>
    <m/>
    <n v="2671"/>
    <n v="1739"/>
    <n v="3.4129539498315236"/>
    <n v="0.70514120572540318"/>
    <n v="5.2420931569867744"/>
    <n v="1.0830547213873214"/>
    <n v="4.8400999999999996"/>
    <s v="3-3,99 lei"/>
    <x v="0"/>
    <s v="0-0,99 euro"/>
    <n v="0"/>
  </r>
  <r>
    <n v="416"/>
    <x v="4"/>
    <s v="COMUNA PIETROASA "/>
    <d v="2020-09-27T00:00:00"/>
    <n v="1"/>
    <m/>
    <s v="X"/>
    <s v="X"/>
    <n v="7346"/>
    <n v="9375.2199999999993"/>
    <n v="0"/>
    <n v="16721.22"/>
    <n v="3454.7261420218597"/>
    <n v="2530"/>
    <m/>
    <n v="1841"/>
    <m/>
    <n v="2530"/>
    <n v="1841"/>
    <n v="6.609177865612649"/>
    <n v="1.3655044039612094"/>
    <n v="9.0826833242802838"/>
    <n v="1.8765486920270829"/>
    <n v="4.8400999999999996"/>
    <s v="6-6,99 lei"/>
    <x v="13"/>
    <s v="1-1,99 euro"/>
    <n v="1"/>
  </r>
  <r>
    <n v="417"/>
    <x v="4"/>
    <s v="COMUNA POCOLA "/>
    <d v="2020-09-27T00:00:00"/>
    <n v="1"/>
    <m/>
    <s v="X"/>
    <s v="X"/>
    <n v="0"/>
    <n v="7597.04"/>
    <n v="0"/>
    <n v="7597.04"/>
    <n v="1569.6039338030207"/>
    <n v="1199"/>
    <m/>
    <n v="1000"/>
    <m/>
    <n v="1199"/>
    <n v="1000"/>
    <n v="6.3361467889908258"/>
    <n v="1.309094189994179"/>
    <n v="7.5970399999999998"/>
    <n v="1.5696039338030208"/>
    <n v="4.8400999999999996"/>
    <s v="6-6,99 lei"/>
    <x v="13"/>
    <s v="1-1,99 euro"/>
    <n v="1"/>
  </r>
  <r>
    <n v="418"/>
    <x v="4"/>
    <s v="COMUNA POMEZEU "/>
    <d v="2020-09-27T00:00:00"/>
    <n v="1"/>
    <m/>
    <s v="X"/>
    <s v="X"/>
    <n v="4500"/>
    <n v="9442"/>
    <n v="0"/>
    <n v="13942"/>
    <n v="2880.5189975413732"/>
    <n v="2174"/>
    <m/>
    <n v="1712"/>
    <m/>
    <n v="2174"/>
    <n v="1712"/>
    <n v="6.4130634774609012"/>
    <n v="1.3249857394394542"/>
    <n v="8.1436915887850461"/>
    <n v="1.6825461434236992"/>
    <n v="4.8400999999999996"/>
    <s v="6-6,99 lei"/>
    <x v="13"/>
    <s v="1-1,99 euro"/>
    <n v="1"/>
  </r>
  <r>
    <n v="419"/>
    <x v="4"/>
    <s v="COMUNA POPEȘTI "/>
    <d v="2020-09-27T00:00:00"/>
    <n v="1"/>
    <m/>
    <s v="X"/>
    <s v="X"/>
    <n v="8000"/>
    <n v="9325.56"/>
    <n v="0"/>
    <n v="17325.559999999998"/>
    <n v="3579.5871986115985"/>
    <n v="6413"/>
    <m/>
    <n v="3195"/>
    <m/>
    <n v="6413"/>
    <n v="3195"/>
    <n v="2.7016310619055042"/>
    <n v="0.55817670335437375"/>
    <n v="5.4227104851330195"/>
    <n v="1.1203715801601248"/>
    <n v="4.8400999999999996"/>
    <s v="2-2,99 lei"/>
    <x v="7"/>
    <s v="0-0,99 euro"/>
    <n v="0"/>
  </r>
  <r>
    <n v="420"/>
    <x v="4"/>
    <s v="COMUNA RĂBĂGANI "/>
    <d v="2020-09-27T00:00:00"/>
    <n v="1"/>
    <m/>
    <s v="X"/>
    <s v="X"/>
    <n v="0"/>
    <n v="7495.12"/>
    <n v="0"/>
    <n v="7495.12"/>
    <n v="1548.5465176339333"/>
    <n v="1620"/>
    <m/>
    <n v="1260"/>
    <m/>
    <n v="1620"/>
    <n v="1260"/>
    <n v="4.6266172839506172"/>
    <n v="0.95589291211971195"/>
    <n v="5.9485079365079363"/>
    <n v="1.2290051727253439"/>
    <n v="4.8400999999999996"/>
    <s v="4-4,99 lei"/>
    <x v="11"/>
    <s v="0-0,99 euro"/>
    <n v="0"/>
  </r>
  <r>
    <n v="421"/>
    <x v="4"/>
    <s v="COMUNA REMETEA "/>
    <d v="2020-09-27T00:00:00"/>
    <n v="1"/>
    <m/>
    <s v="X"/>
    <s v="X"/>
    <n v="0"/>
    <n v="7815.97"/>
    <n v="0"/>
    <n v="7815.97"/>
    <n v="1614.8364703208613"/>
    <n v="2357"/>
    <m/>
    <n v="1694"/>
    <m/>
    <n v="2357"/>
    <n v="1694"/>
    <n v="3.316067034365719"/>
    <n v="0.68512366157015747"/>
    <n v="4.6139138134592681"/>
    <n v="0.95326828236178351"/>
    <n v="4.8400999999999996"/>
    <s v="3-3,99 lei"/>
    <x v="0"/>
    <s v="0-0,99 euro"/>
    <n v="0"/>
  </r>
  <r>
    <n v="422"/>
    <x v="4"/>
    <s v="COMUNA RIENI "/>
    <d v="2020-09-27T00:00:00"/>
    <n v="1"/>
    <m/>
    <s v="X"/>
    <s v="X"/>
    <n v="10360"/>
    <n v="13728"/>
    <n v="0"/>
    <n v="24088"/>
    <n v="4976.7566785810213"/>
    <n v="2465"/>
    <m/>
    <n v="1789"/>
    <m/>
    <n v="2465"/>
    <n v="1789"/>
    <n v="9.7720081135902639"/>
    <n v="2.0189682266048767"/>
    <n v="13.464505310229178"/>
    <n v="2.7818651082062722"/>
    <n v="4.8400999999999996"/>
    <s v="9-9,99 lei"/>
    <x v="12"/>
    <s v="2-2,99 euro"/>
    <n v="2"/>
  </r>
  <r>
    <n v="423"/>
    <x v="4"/>
    <s v="COMUNA ROȘIA "/>
    <d v="2020-09-27T00:00:00"/>
    <n v="1"/>
    <m/>
    <s v="X"/>
    <s v="X"/>
    <n v="4050"/>
    <n v="1801.49"/>
    <n v="0"/>
    <n v="5851.49"/>
    <n v="1208.9605586661432"/>
    <n v="1948"/>
    <m/>
    <n v="1648"/>
    <m/>
    <n v="1948"/>
    <n v="1648"/>
    <n v="3.0038449691991786"/>
    <n v="0.62061630321670602"/>
    <n v="3.5506614077669902"/>
    <n v="0.73359257200615491"/>
    <n v="4.8400999999999996"/>
    <s v="3-3,99 lei"/>
    <x v="0"/>
    <s v="0-0,99 euro"/>
    <n v="0"/>
  </r>
  <r>
    <n v="424"/>
    <x v="4"/>
    <s v="COMUNA ROȘIORI "/>
    <d v="2020-09-27T00:00:00"/>
    <n v="1"/>
    <m/>
    <s v="X"/>
    <s v="X"/>
    <n v="1500"/>
    <n v="10933"/>
    <n v="0"/>
    <n v="12433"/>
    <n v="2568.7485795748025"/>
    <n v="2362"/>
    <m/>
    <n v="1322"/>
    <m/>
    <n v="2362"/>
    <n v="1322"/>
    <n v="5.2637595258255718"/>
    <n v="1.0875311513864532"/>
    <n v="9.4046898638426626"/>
    <n v="1.9430775942320746"/>
    <n v="4.8400999999999996"/>
    <s v="5-5,99 lei"/>
    <x v="8"/>
    <s v="1-1,99 euro"/>
    <n v="1"/>
  </r>
  <r>
    <n v="425"/>
    <x v="4"/>
    <s v="COMUNA SĂCĂDAT "/>
    <d v="2020-09-27T00:00:00"/>
    <n v="1"/>
    <m/>
    <s v="X"/>
    <s v="X"/>
    <n v="102856"/>
    <n v="1880.41"/>
    <n v="0"/>
    <n v="104736.41"/>
    <n v="21639.307039110765"/>
    <n v="1482"/>
    <m/>
    <n v="1194"/>
    <m/>
    <n v="1482"/>
    <n v="1194"/>
    <n v="70.67234143049933"/>
    <n v="14.601421753785941"/>
    <n v="87.718936348408718"/>
    <n v="18.123372729573504"/>
    <n v="4.8400999999999996"/>
    <s v="70-70,99 lei"/>
    <x v="37"/>
    <s v="14-14,99 euro"/>
    <n v="14"/>
  </r>
  <r>
    <n v="426"/>
    <x v="4"/>
    <s v="COMUNA SĂLACEA "/>
    <d v="2020-09-27T00:00:00"/>
    <n v="1"/>
    <m/>
    <s v="X"/>
    <s v="X"/>
    <n v="0"/>
    <n v="0"/>
    <n v="0"/>
    <n v="0"/>
    <n v="0"/>
    <n v="2470"/>
    <m/>
    <n v="1569"/>
    <m/>
    <n v="2470"/>
    <n v="1569"/>
    <n v="0"/>
    <n v="0"/>
    <n v="0"/>
    <n v="0"/>
    <n v="4.8400999999999996"/>
    <s v="0-0,99 lei"/>
    <x v="6"/>
    <s v="0-0,99 euro"/>
    <n v="0"/>
  </r>
  <r>
    <n v="427"/>
    <x v="4"/>
    <s v="COMUNA SĂLARD "/>
    <d v="2020-09-27T00:00:00"/>
    <n v="1"/>
    <m/>
    <s v="X"/>
    <s v="X"/>
    <n v="7161"/>
    <n v="20406.41"/>
    <n v="0"/>
    <n v="27567.41"/>
    <n v="5695.6281895002176"/>
    <n v="3602"/>
    <m/>
    <n v="2049"/>
    <m/>
    <n v="3602"/>
    <n v="2049"/>
    <n v="7.6533620210993893"/>
    <n v="1.5812404745975062"/>
    <n v="13.454080039043436"/>
    <n v="2.7797111710591595"/>
    <n v="4.8400999999999996"/>
    <s v="7-7,99 lei"/>
    <x v="5"/>
    <s v="1-1,99 euro"/>
    <n v="1"/>
  </r>
  <r>
    <n v="428"/>
    <x v="4"/>
    <s v="COMUNA SÂMBĂTA "/>
    <d v="2020-09-27T00:00:00"/>
    <n v="1"/>
    <m/>
    <s v="X"/>
    <s v="X"/>
    <n v="5640"/>
    <n v="3138"/>
    <n v="0"/>
    <n v="8778"/>
    <n v="1813.5988925848642"/>
    <n v="1127"/>
    <m/>
    <n v="981"/>
    <m/>
    <n v="1127"/>
    <n v="981"/>
    <n v="7.7888198757763973"/>
    <n v="1.6092270564195779"/>
    <n v="8.9480122324159019"/>
    <n v="1.8487246611466506"/>
    <n v="4.8400999999999996"/>
    <s v="7-7,99 lei"/>
    <x v="5"/>
    <s v="1-1,99 euro"/>
    <n v="1"/>
  </r>
  <r>
    <n v="429"/>
    <x v="4"/>
    <s v="COMUNA SÂNMARTIN "/>
    <d v="2020-09-27T00:00:00"/>
    <n v="1"/>
    <m/>
    <s v="X"/>
    <s v="X"/>
    <n v="2700"/>
    <n v="15081"/>
    <n v="0"/>
    <n v="17781"/>
    <n v="3673.6844280076862"/>
    <n v="9399"/>
    <m/>
    <n v="5970"/>
    <m/>
    <n v="9399"/>
    <n v="5970"/>
    <n v="1.891796999680817"/>
    <n v="0.39085907309369999"/>
    <n v="2.9783919597989952"/>
    <n v="0.61535752562942814"/>
    <n v="4.8400999999999996"/>
    <s v="1-1,99 lei"/>
    <x v="10"/>
    <s v="0-0,99 euro"/>
    <n v="0"/>
  </r>
  <r>
    <n v="430"/>
    <x v="4"/>
    <s v="COMUNA SÂNNICOLAU ROMÂN"/>
    <d v="2020-09-27T00:00:00"/>
    <n v="1"/>
    <m/>
    <s v="X"/>
    <s v="X"/>
    <n v="900"/>
    <n v="1500"/>
    <n v="0"/>
    <n v="2400"/>
    <n v="495.85752360488425"/>
    <n v="1782"/>
    <m/>
    <n v="1410"/>
    <m/>
    <n v="1782"/>
    <n v="1410"/>
    <n v="1.3468013468013469"/>
    <n v="0.27825899192193282"/>
    <n v="1.7021276595744681"/>
    <n v="0.35167200255665548"/>
    <n v="4.8400999999999996"/>
    <s v="1-1,99 lei"/>
    <x v="10"/>
    <s v="0-0,99 euro"/>
    <n v="0"/>
  </r>
  <r>
    <n v="431"/>
    <x v="4"/>
    <s v="COMUNA SÂNTANDREI "/>
    <d v="2020-09-27T00:00:00"/>
    <n v="1"/>
    <m/>
    <s v="X"/>
    <s v="X"/>
    <n v="2900"/>
    <n v="14282"/>
    <n v="0"/>
    <n v="17182"/>
    <n v="3549.9266544079669"/>
    <n v="5930"/>
    <m/>
    <n v="3302"/>
    <m/>
    <n v="5930"/>
    <n v="3302"/>
    <n v="2.8974704890387857"/>
    <n v="0.59863855892208551"/>
    <n v="5.20351302241066"/>
    <n v="1.075083783890965"/>
    <n v="4.8400999999999996"/>
    <s v="2-2,99 lei"/>
    <x v="7"/>
    <s v="0-0,99 euro"/>
    <n v="0"/>
  </r>
  <r>
    <n v="432"/>
    <x v="4"/>
    <s v="COMUNA SÂRBI "/>
    <d v="2020-09-27T00:00:00"/>
    <n v="1"/>
    <m/>
    <s v="X"/>
    <s v="X"/>
    <n v="3600"/>
    <n v="7029.22"/>
    <n v="0"/>
    <n v="10629.220000000001"/>
    <n v="2196.0744612714616"/>
    <n v="1961"/>
    <m/>
    <n v="1915"/>
    <m/>
    <n v="1961"/>
    <n v="1915"/>
    <n v="5.4203059663437028"/>
    <n v="1.1198747890216529"/>
    <n v="5.5505065274151439"/>
    <n v="1.1467751755986744"/>
    <n v="4.8400999999999996"/>
    <s v="5-5,99 lei"/>
    <x v="8"/>
    <s v="1-1,99 euro"/>
    <n v="1"/>
  </r>
  <r>
    <n v="433"/>
    <x v="4"/>
    <s v="COMUNA SPINUȘ "/>
    <d v="2020-09-27T00:00:00"/>
    <n v="1"/>
    <m/>
    <s v="X"/>
    <s v="X"/>
    <n v="7313"/>
    <n v="16408.150000000001"/>
    <n v="0"/>
    <n v="23721.15"/>
    <n v="4900.9627900249998"/>
    <n v="942"/>
    <m/>
    <n v="699"/>
    <m/>
    <n v="942"/>
    <n v="699"/>
    <n v="25.181687898089173"/>
    <n v="5.2027205838906578"/>
    <n v="33.935836909871249"/>
    <n v="7.0113916881616589"/>
    <n v="4.8400999999999996"/>
    <s v="25-25,99 lei"/>
    <x v="35"/>
    <s v="5-5,99 euro"/>
    <n v="5"/>
  </r>
  <r>
    <n v="434"/>
    <x v="4"/>
    <s v="COMUNA SÂNIOB (CIUHOI)"/>
    <d v="2020-09-27T00:00:00"/>
    <n v="1"/>
    <m/>
    <s v="X"/>
    <s v="X"/>
    <n v="1000"/>
    <n v="10677.4"/>
    <n v="0"/>
    <n v="11677.4"/>
    <n v="2412.6361025598644"/>
    <n v="1805"/>
    <m/>
    <n v="1298"/>
    <m/>
    <n v="1805"/>
    <n v="1298"/>
    <n v="6.4694736842105263"/>
    <n v="1.3366405000331658"/>
    <n v="8.9964560862865941"/>
    <n v="1.858733515069233"/>
    <n v="4.8400999999999996"/>
    <s v="6-6,99 lei"/>
    <x v="13"/>
    <s v="1-1,99 euro"/>
    <n v="1"/>
  </r>
  <r>
    <n v="435"/>
    <x v="4"/>
    <s v="COMUNA SUPLACU DE BARCĂU"/>
    <d v="2020-09-27T00:00:00"/>
    <n v="1"/>
    <m/>
    <s v="X"/>
    <s v="X"/>
    <n v="3500"/>
    <n v="9526.0400000000009"/>
    <n v="0"/>
    <n v="13026.04"/>
    <n v="2691.2749736575693"/>
    <n v="3615"/>
    <m/>
    <n v="1958"/>
    <m/>
    <n v="3615"/>
    <n v="1958"/>
    <n v="3.6033305670816045"/>
    <n v="0.7444744048845281"/>
    <n v="6.6527272727272733"/>
    <n v="1.3745020294471753"/>
    <n v="4.8400999999999996"/>
    <s v="3-3,99 lei"/>
    <x v="0"/>
    <s v="0-0,99 euro"/>
    <n v="0"/>
  </r>
  <r>
    <n v="436"/>
    <x v="4"/>
    <s v="COMUNA ȘIMIAN "/>
    <d v="2020-09-27T00:00:00"/>
    <n v="1"/>
    <m/>
    <s v="X"/>
    <s v="X"/>
    <n v="2760"/>
    <n v="6609.92"/>
    <n v="0"/>
    <n v="9369.92"/>
    <n v="1935.8938864899487"/>
    <n v="3044"/>
    <m/>
    <n v="1586"/>
    <m/>
    <n v="3044"/>
    <n v="1586"/>
    <n v="3.0781603153745074"/>
    <n v="0.63597039635018027"/>
    <n v="5.9078940731399747"/>
    <n v="1.2206140520113169"/>
    <n v="4.8400999999999996"/>
    <s v="3-3,99 lei"/>
    <x v="0"/>
    <s v="0-0,99 euro"/>
    <n v="0"/>
  </r>
  <r>
    <n v="437"/>
    <x v="4"/>
    <s v="COMUNA ȘINTEU "/>
    <d v="2020-09-27T00:00:00"/>
    <n v="1"/>
    <m/>
    <s v="X"/>
    <s v="X"/>
    <n v="300"/>
    <n v="4381"/>
    <n v="0"/>
    <n v="4681"/>
    <n v="967.1287783310263"/>
    <n v="952"/>
    <m/>
    <n v="351"/>
    <m/>
    <n v="952"/>
    <n v="351"/>
    <n v="4.9170168067226889"/>
    <n v="1.0158915738771284"/>
    <n v="13.336182336182336"/>
    <n v="2.7553526448177386"/>
    <n v="4.8400999999999996"/>
    <s v="4-4,99 lei"/>
    <x v="11"/>
    <s v="1-1,99 euro"/>
    <n v="1"/>
  </r>
  <r>
    <n v="438"/>
    <x v="4"/>
    <s v="COMUNA ȘOIMI "/>
    <d v="2020-09-27T00:00:00"/>
    <n v="1"/>
    <m/>
    <s v="X"/>
    <s v="X"/>
    <n v="4944"/>
    <n v="5127.45"/>
    <n v="0"/>
    <n v="10071.450000000001"/>
    <n v="2080.8351067126714"/>
    <n v="1867"/>
    <m/>
    <n v="1256"/>
    <m/>
    <n v="1867"/>
    <n v="1256"/>
    <n v="5.3944563470808786"/>
    <n v="1.114534068940906"/>
    <n v="8.018670382165606"/>
    <n v="1.6567158492935281"/>
    <n v="4.8400999999999996"/>
    <s v="5-5,99 lei"/>
    <x v="8"/>
    <s v="1-1,99 euro"/>
    <n v="1"/>
  </r>
  <r>
    <n v="439"/>
    <x v="4"/>
    <s v="COMUNA ȘUNCUIUȘ "/>
    <d v="2020-09-27T00:00:00"/>
    <n v="1"/>
    <m/>
    <s v="X"/>
    <s v="X"/>
    <n v="0"/>
    <n v="12486.88"/>
    <n v="0"/>
    <n v="12486.88"/>
    <n v="2579.8805809797318"/>
    <n v="2455"/>
    <m/>
    <n v="1583"/>
    <m/>
    <n v="2455"/>
    <n v="1583"/>
    <n v="5.0863054989816696"/>
    <n v="1.0508678537595648"/>
    <n v="7.8881111813013263"/>
    <n v="1.6297413651166972"/>
    <n v="4.8400999999999996"/>
    <s v="5-5,99 lei"/>
    <x v="8"/>
    <s v="1-1,99 euro"/>
    <n v="1"/>
  </r>
  <r>
    <n v="440"/>
    <x v="4"/>
    <s v="COMUNA TARCEA "/>
    <d v="2020-09-27T00:00:00"/>
    <n v="1"/>
    <m/>
    <s v="X"/>
    <s v="X"/>
    <n v="1800"/>
    <n v="11110.9"/>
    <n v="0"/>
    <n v="12910.9"/>
    <n v="2667.4862089626249"/>
    <n v="2100"/>
    <m/>
    <n v="1128"/>
    <m/>
    <n v="2100"/>
    <n v="1128"/>
    <n v="6.1480476190476185"/>
    <n v="1.2702315280774403"/>
    <n v="11.445833333333333"/>
    <n v="2.3647927384420435"/>
    <n v="4.8400999999999996"/>
    <s v="6-6,99 lei"/>
    <x v="13"/>
    <s v="1-1,99 euro"/>
    <n v="1"/>
  </r>
  <r>
    <n v="441"/>
    <x v="4"/>
    <s v="COMUNA TĂMĂȘEU "/>
    <d v="2020-09-27T00:00:00"/>
    <n v="1"/>
    <m/>
    <s v="X"/>
    <s v="X"/>
    <n v="720"/>
    <n v="1875"/>
    <n v="0"/>
    <n v="2595"/>
    <n v="536.14594739778113"/>
    <n v="1711"/>
    <m/>
    <n v="989"/>
    <m/>
    <n v="1711"/>
    <n v="989"/>
    <n v="1.5166569257744009"/>
    <n v="0.31335239473862136"/>
    <n v="2.6238624873609706"/>
    <n v="0.54210914802606791"/>
    <n v="4.8400999999999996"/>
    <s v="1-1,99 lei"/>
    <x v="10"/>
    <s v="0-0,99 euro"/>
    <n v="0"/>
  </r>
  <r>
    <n v="442"/>
    <x v="4"/>
    <s v="COMUNA TĂRCAIA "/>
    <d v="2020-09-27T00:00:00"/>
    <n v="1"/>
    <m/>
    <s v="X"/>
    <s v="X"/>
    <n v="0"/>
    <n v="10735"/>
    <n v="0"/>
    <n v="10735"/>
    <n v="2217.9293816243467"/>
    <n v="1630"/>
    <m/>
    <n v="1365"/>
    <m/>
    <n v="1630"/>
    <n v="1365"/>
    <n v="6.5858895705521476"/>
    <n v="1.3606928721621758"/>
    <n v="7.8644688644688641"/>
    <n v="1.6248566898346861"/>
    <n v="4.8400999999999996"/>
    <s v="6-6,99 lei"/>
    <x v="13"/>
    <s v="1-1,99 euro"/>
    <n v="1"/>
  </r>
  <r>
    <n v="443"/>
    <x v="4"/>
    <s v="COMUNA TĂUTEU "/>
    <d v="2020-09-27T00:00:00"/>
    <n v="1"/>
    <m/>
    <s v="X"/>
    <s v="X"/>
    <n v="0"/>
    <n v="13936"/>
    <n v="0"/>
    <n v="13936"/>
    <n v="2879.279353732361"/>
    <n v="3479"/>
    <m/>
    <n v="1747"/>
    <m/>
    <n v="3479"/>
    <n v="1747"/>
    <n v="4.0057487783845929"/>
    <n v="0.82761694559711441"/>
    <n v="7.977103606182026"/>
    <n v="1.6481278498754213"/>
    <n v="4.8400999999999996"/>
    <s v="4-4,99 lei"/>
    <x v="11"/>
    <s v="0-0,99 euro"/>
    <n v="0"/>
  </r>
  <r>
    <n v="444"/>
    <x v="4"/>
    <s v="COMUNA TILEAGD "/>
    <d v="2020-09-27T00:00:00"/>
    <n v="1"/>
    <m/>
    <s v="X"/>
    <s v="X"/>
    <n v="0"/>
    <n v="1208.1400000000001"/>
    <n v="0"/>
    <n v="1208.1400000000001"/>
    <n v="249.61054523666871"/>
    <n v="5580"/>
    <m/>
    <n v="2347"/>
    <m/>
    <n v="5580"/>
    <n v="2347"/>
    <n v="0.21651254480286741"/>
    <n v="4.4733072623058909E-2"/>
    <n v="0.51475926714955267"/>
    <n v="0.10635302310893426"/>
    <n v="4.8400999999999996"/>
    <s v="0-0,99 lei"/>
    <x v="6"/>
    <s v="0-0,99 euro"/>
    <n v="0"/>
  </r>
  <r>
    <n v="445"/>
    <x v="4"/>
    <s v="COMUNA TINCA "/>
    <d v="2020-09-27T00:00:00"/>
    <n v="1"/>
    <m/>
    <s v="X"/>
    <s v="X"/>
    <n v="4200"/>
    <n v="44271"/>
    <n v="0"/>
    <n v="48471"/>
    <n v="10014.462511105143"/>
    <n v="6150"/>
    <m/>
    <n v="3260"/>
    <m/>
    <n v="6150"/>
    <n v="3260"/>
    <n v="7.8814634146341467"/>
    <n v="1.628367887984576"/>
    <n v="14.86840490797546"/>
    <n v="3.0719210156764243"/>
    <n v="4.8400999999999996"/>
    <s v="7-7,99 lei"/>
    <x v="5"/>
    <s v="1-1,99 euro"/>
    <n v="1"/>
  </r>
  <r>
    <n v="446"/>
    <x v="4"/>
    <s v="COMUNA TOBOLIU "/>
    <d v="2020-09-27T00:00:00"/>
    <n v="1"/>
    <m/>
    <s v="X"/>
    <s v="X"/>
    <n v="2000"/>
    <n v="2562.31"/>
    <n v="0"/>
    <n v="4562.3099999999995"/>
    <n v="942.60655771574966"/>
    <n v="1716"/>
    <m/>
    <n v="1379"/>
    <m/>
    <n v="1716"/>
    <n v="1379"/>
    <n v="2.658688811188811"/>
    <n v="0.54930452081337389"/>
    <n v="3.3084191443074689"/>
    <n v="0.68354355164303815"/>
    <n v="4.8400999999999996"/>
    <s v="2-2,99 lei"/>
    <x v="7"/>
    <s v="0-0,99 euro"/>
    <n v="0"/>
  </r>
  <r>
    <n v="447"/>
    <x v="4"/>
    <s v="COMUNA TULCA "/>
    <d v="2020-09-27T00:00:00"/>
    <n v="1"/>
    <m/>
    <s v="X"/>
    <s v="X"/>
    <n v="14400"/>
    <n v="0"/>
    <n v="0"/>
    <n v="14400"/>
    <n v="2975.1451416293053"/>
    <n v="2217"/>
    <m/>
    <n v="1595"/>
    <m/>
    <n v="2217"/>
    <n v="1595"/>
    <n v="6.4952638700947229"/>
    <n v="1.3419689407439357"/>
    <n v="9.0282131661441998"/>
    <n v="1.8652947596421976"/>
    <n v="4.8400999999999996"/>
    <s v="6-6,99 lei"/>
    <x v="13"/>
    <s v="1-1,99 euro"/>
    <n v="1"/>
  </r>
  <r>
    <n v="448"/>
    <x v="4"/>
    <s v="COMUNA ȚEȚCHEA "/>
    <d v="2020-09-27T00:00:00"/>
    <n v="1"/>
    <m/>
    <s v="X"/>
    <s v="X"/>
    <n v="1944"/>
    <n v="6222"/>
    <n v="0"/>
    <n v="8166"/>
    <n v="1687.1552240656185"/>
    <n v="2509"/>
    <m/>
    <n v="1712"/>
    <m/>
    <n v="2509"/>
    <n v="1712"/>
    <n v="3.2546831406935035"/>
    <n v="0.67244130094285315"/>
    <n v="4.7698598130841123"/>
    <n v="0.98548786452430992"/>
    <n v="4.8400999999999996"/>
    <s v="3-3,99 lei"/>
    <x v="0"/>
    <s v="0-0,99 euro"/>
    <n v="0"/>
  </r>
  <r>
    <n v="449"/>
    <x v="4"/>
    <s v="COMUNA UILEACU DE BEIUȘ"/>
    <d v="2020-09-27T00:00:00"/>
    <n v="1"/>
    <m/>
    <s v="X"/>
    <s v="X"/>
    <n v="0"/>
    <n v="8214.3799999999992"/>
    <n v="0"/>
    <n v="8214.3799999999992"/>
    <n v="1697.1508853122868"/>
    <n v="1686"/>
    <m/>
    <n v="1400"/>
    <m/>
    <n v="1686"/>
    <n v="1400"/>
    <n v="4.872111506524317"/>
    <n v="1.006613810980004"/>
    <n v="5.8674142857142852"/>
    <n v="1.2122506323659192"/>
    <n v="4.8400999999999996"/>
    <s v="4-4,99 lei"/>
    <x v="11"/>
    <s v="1-1,99 euro"/>
    <n v="1"/>
  </r>
  <r>
    <n v="450"/>
    <x v="4"/>
    <s v="COMUNA VADU CRIȘULUI "/>
    <d v="2020-09-27T00:00:00"/>
    <n v="1"/>
    <m/>
    <s v="X"/>
    <s v="X"/>
    <n v="0"/>
    <n v="19938.939999999999"/>
    <n v="0"/>
    <n v="19938.939999999999"/>
    <n v="4119.5305882109878"/>
    <n v="3200"/>
    <m/>
    <n v="1884"/>
    <m/>
    <n v="3200"/>
    <n v="1884"/>
    <n v="6.2309187499999998"/>
    <n v="1.2873533088159337"/>
    <n v="10.583301486199575"/>
    <n v="2.1865873610461719"/>
    <n v="4.8400999999999996"/>
    <s v="6-6,99 lei"/>
    <x v="13"/>
    <s v="1-1,99 euro"/>
    <n v="1"/>
  </r>
  <r>
    <n v="451"/>
    <x v="4"/>
    <s v="COMUNA VIIȘOARA "/>
    <d v="2020-09-27T00:00:00"/>
    <n v="1"/>
    <m/>
    <s v="X"/>
    <s v="X"/>
    <n v="0"/>
    <n v="8813.77"/>
    <n v="0"/>
    <n v="8813.77"/>
    <n v="1820.989235759592"/>
    <n v="1058"/>
    <m/>
    <n v="749"/>
    <m/>
    <n v="1058"/>
    <n v="749"/>
    <n v="8.3305954631379961"/>
    <n v="1.7211618485440379"/>
    <n v="11.767383177570094"/>
    <n v="2.4312272840582003"/>
    <n v="4.8400999999999996"/>
    <s v="8-8,99 lei"/>
    <x v="2"/>
    <s v="1-1,99 euro"/>
    <n v="1"/>
  </r>
  <r>
    <n v="452"/>
    <x v="4"/>
    <s v="COMUNA VÂRCIOROG "/>
    <d v="2020-09-27T00:00:00"/>
    <n v="1"/>
    <m/>
    <s v="X"/>
    <s v="X"/>
    <n v="0"/>
    <n v="4024.72"/>
    <n v="0"/>
    <n v="4024.72"/>
    <n v="831.53653850127068"/>
    <n v="1619"/>
    <m/>
    <n v="1110"/>
    <m/>
    <n v="1619"/>
    <n v="1110"/>
    <n v="2.4859295861642989"/>
    <n v="0.5136112035214766"/>
    <n v="3.6258738738738736"/>
    <n v="0.74913201666781137"/>
    <n v="4.8400999999999996"/>
    <s v="2-2,99 lei"/>
    <x v="7"/>
    <s v="0-0,99 euro"/>
    <n v="0"/>
  </r>
  <r>
    <n v="453"/>
    <x v="5"/>
    <s v="MUNICIPIUL BISTRIȚA"/>
    <d v="2020-09-27T00:00:00"/>
    <n v="1"/>
    <m/>
    <s v="X"/>
    <s v="X"/>
    <n v="61900"/>
    <n v="11985.7"/>
    <n v="0"/>
    <n v="73885.7"/>
    <n v="15265.325096588915"/>
    <n v="77643"/>
    <m/>
    <n v="29128"/>
    <m/>
    <n v="77643"/>
    <n v="29128"/>
    <n v="0.95160800072124974"/>
    <n v="0.1966091611167641"/>
    <n v="2.5365867893435867"/>
    <n v="0.52407735157198965"/>
    <n v="4.8400999999999996"/>
    <s v="0-0,99 lei"/>
    <x v="6"/>
    <s v="0-0,99 euro"/>
    <n v="0"/>
  </r>
  <r>
    <n v="454"/>
    <x v="5"/>
    <s v="ORAȘUL BECLEAN"/>
    <d v="2020-09-27T00:00:00"/>
    <n v="1"/>
    <m/>
    <s v="X"/>
    <s v="X"/>
    <n v="0"/>
    <n v="90955.26"/>
    <n v="0"/>
    <n v="90955.26"/>
    <n v="18792.020826015992"/>
    <n v="9826"/>
    <m/>
    <n v="4936"/>
    <m/>
    <n v="9826"/>
    <n v="4936"/>
    <n v="9.2565906777936089"/>
    <n v="1.9124792210478314"/>
    <n v="18.426916531604537"/>
    <n v="3.8071354995980538"/>
    <n v="4.8400999999999996"/>
    <s v="9-9,99 lei"/>
    <x v="12"/>
    <s v="1-1,99 euro"/>
    <n v="1"/>
  </r>
  <r>
    <n v="455"/>
    <x v="5"/>
    <s v="ORAȘUL NĂSĂUD"/>
    <d v="2020-09-27T00:00:00"/>
    <n v="1"/>
    <m/>
    <s v="X"/>
    <s v="X"/>
    <n v="4800"/>
    <n v="13378.74"/>
    <n v="0"/>
    <n v="18178.739999999998"/>
    <n v="3755.8604161071053"/>
    <n v="9380"/>
    <m/>
    <n v="4630"/>
    <m/>
    <n v="9380"/>
    <n v="4630"/>
    <n v="1.9380319829424304"/>
    <n v="0.40041155822037372"/>
    <n v="3.9262937365010795"/>
    <n v="0.81120095380283053"/>
    <n v="4.8400999999999996"/>
    <s v="1-1,99 lei"/>
    <x v="10"/>
    <s v="0-0,99 euro"/>
    <n v="0"/>
  </r>
  <r>
    <n v="456"/>
    <x v="5"/>
    <s v="ORAȘUL SÂNGEORZ-BĂI"/>
    <d v="2020-09-27T00:00:00"/>
    <n v="1"/>
    <m/>
    <s v="X"/>
    <s v="X"/>
    <n v="7700"/>
    <n v="15731"/>
    <n v="0"/>
    <n v="23431"/>
    <n v="4841.0156814941847"/>
    <n v="8817"/>
    <m/>
    <n v="5132"/>
    <m/>
    <n v="8817"/>
    <n v="5132"/>
    <n v="2.6574798684359759"/>
    <n v="0.5490547444135403"/>
    <n v="4.5656664068589246"/>
    <n v="0.94330001587961509"/>
    <n v="4.8400999999999996"/>
    <s v="2-2,99 lei"/>
    <x v="7"/>
    <s v="0-0,99 euro"/>
    <n v="0"/>
  </r>
  <r>
    <n v="457"/>
    <x v="5"/>
    <s v="COMUNA BISTRIȚA BÂRGĂULUI"/>
    <d v="2020-09-27T00:00:00"/>
    <n v="1"/>
    <m/>
    <s v="X"/>
    <s v="X"/>
    <n v="4200"/>
    <n v="15194"/>
    <n v="0"/>
    <n v="19394"/>
    <n v="4006.9420053304689"/>
    <n v="3654"/>
    <m/>
    <n v="1957"/>
    <m/>
    <n v="3654"/>
    <n v="1957"/>
    <n v="5.3076081007115494"/>
    <n v="1.096590587118355"/>
    <n v="9.9100664282064379"/>
    <n v="2.0474920824376439"/>
    <n v="4.8400999999999996"/>
    <s v="5-5,99 lei"/>
    <x v="8"/>
    <s v="1-1,99 euro"/>
    <n v="1"/>
  </r>
  <r>
    <n v="458"/>
    <x v="5"/>
    <s v="COMUNA BRANIȘTEA"/>
    <d v="2020-09-27T00:00:00"/>
    <n v="1"/>
    <m/>
    <s v="X"/>
    <s v="X"/>
    <n v="1080"/>
    <n v="4515"/>
    <n v="0"/>
    <n v="5595"/>
    <n v="1155.9678519038864"/>
    <n v="2575"/>
    <m/>
    <n v="1818"/>
    <m/>
    <n v="2575"/>
    <n v="1818"/>
    <n v="2.1728155339805824"/>
    <n v="0.44891955413743162"/>
    <n v="3.0775577557755778"/>
    <n v="0.63584590313745126"/>
    <n v="4.8400999999999996"/>
    <s v="2-2,99 lei"/>
    <x v="7"/>
    <s v="0-0,99 euro"/>
    <n v="0"/>
  </r>
  <r>
    <n v="459"/>
    <x v="5"/>
    <s v="COMUNA BUDACU DE JOS"/>
    <d v="2020-09-27T00:00:00"/>
    <n v="1"/>
    <m/>
    <s v="X"/>
    <s v="X"/>
    <n v="8000"/>
    <n v="4785"/>
    <n v="0"/>
    <n v="12785"/>
    <n v="2641.4743497035188"/>
    <n v="2613"/>
    <m/>
    <n v="1523"/>
    <m/>
    <n v="2613"/>
    <n v="1523"/>
    <n v="4.8928434749330272"/>
    <n v="1.010897187027753"/>
    <n v="8.3946158896913978"/>
    <n v="1.7343889361152454"/>
    <n v="4.8400999999999996"/>
    <s v="4-4,99 lei"/>
    <x v="11"/>
    <s v="1-1,99 euro"/>
    <n v="1"/>
  </r>
  <r>
    <n v="460"/>
    <x v="5"/>
    <s v="COMUNA BUDEȘTI"/>
    <d v="2020-09-27T00:00:00"/>
    <n v="1"/>
    <m/>
    <s v="X"/>
    <s v="X"/>
    <n v="1188"/>
    <n v="2894"/>
    <n v="0"/>
    <n v="4082"/>
    <n v="843.37100473130727"/>
    <n v="1394"/>
    <m/>
    <n v="838"/>
    <m/>
    <n v="1394"/>
    <n v="838"/>
    <n v="2.9282639885222381"/>
    <n v="0.60500072075416589"/>
    <n v="4.8711217183770881"/>
    <n v="1.0064093135218464"/>
    <n v="4.8400999999999996"/>
    <s v="2-2,99 lei"/>
    <x v="7"/>
    <s v="0-0,99 euro"/>
    <n v="0"/>
  </r>
  <r>
    <n v="461"/>
    <x v="5"/>
    <s v="COMUNA CĂIANU MIC"/>
    <d v="2020-09-27T00:00:00"/>
    <n v="1"/>
    <m/>
    <s v="X"/>
    <s v="X"/>
    <n v="4100"/>
    <n v="9541"/>
    <n v="0"/>
    <n v="13641"/>
    <n v="2818.3301997892609"/>
    <n v="3365"/>
    <m/>
    <n v="1753"/>
    <m/>
    <n v="3365"/>
    <n v="1753"/>
    <n v="4.0537890044576521"/>
    <n v="0.83754240706961691"/>
    <n v="7.7815173987450086"/>
    <n v="1.607718311345842"/>
    <n v="4.8400999999999996"/>
    <s v="4-4,99 lei"/>
    <x v="11"/>
    <s v="0-0,99 euro"/>
    <n v="0"/>
  </r>
  <r>
    <n v="462"/>
    <x v="5"/>
    <s v="COMUNA CETATE"/>
    <d v="2020-09-27T00:00:00"/>
    <n v="1"/>
    <m/>
    <s v="X"/>
    <s v="X"/>
    <n v="3000"/>
    <n v="10240"/>
    <n v="0"/>
    <n v="13240"/>
    <n v="2735.4806718869445"/>
    <n v="2282"/>
    <m/>
    <n v="1500"/>
    <m/>
    <n v="2282"/>
    <n v="1500"/>
    <n v="5.8019281332164772"/>
    <n v="1.1987207151125963"/>
    <n v="8.8266666666666662"/>
    <n v="1.823653781257963"/>
    <n v="4.8400999999999996"/>
    <s v="5-5,99 lei"/>
    <x v="8"/>
    <s v="1-1,99 euro"/>
    <n v="1"/>
  </r>
  <r>
    <n v="463"/>
    <x v="5"/>
    <s v="COMUNA CHIOCHIȘ"/>
    <d v="2020-09-27T00:00:00"/>
    <n v="1"/>
    <m/>
    <s v="X"/>
    <s v="X"/>
    <n v="6750"/>
    <n v="12240"/>
    <n v="6961"/>
    <n v="25951"/>
    <n v="5361.6660812793125"/>
    <n v="2351"/>
    <m/>
    <n v="1419"/>
    <m/>
    <n v="2351"/>
    <n v="1419"/>
    <n v="11.038281582305402"/>
    <n v="2.2805895709397332"/>
    <n v="18.288231148696266"/>
    <n v="3.7784820868775988"/>
    <n v="4.8400999999999996"/>
    <s v="11-11,99 lei"/>
    <x v="4"/>
    <s v="2-2,99 euro"/>
    <n v="2"/>
  </r>
  <r>
    <n v="464"/>
    <x v="5"/>
    <s v="COMUNA CHIUZA"/>
    <d v="2020-09-27T00:00:00"/>
    <n v="1"/>
    <m/>
    <s v="X"/>
    <s v="X"/>
    <n v="4000"/>
    <n v="1700"/>
    <n v="0"/>
    <n v="5700"/>
    <n v="1177.6616185616001"/>
    <n v="1803"/>
    <m/>
    <n v="1155"/>
    <m/>
    <n v="1803"/>
    <n v="1155"/>
    <n v="3.1613976705490847"/>
    <n v="0.65316784168696618"/>
    <n v="4.9350649350649354"/>
    <n v="1.0196204489710823"/>
    <n v="4.8400999999999996"/>
    <s v="3-3,99 lei"/>
    <x v="0"/>
    <s v="0-0,99 euro"/>
    <n v="0"/>
  </r>
  <r>
    <n v="465"/>
    <x v="5"/>
    <s v="COMUNA CICEU-GIURGEȘTI"/>
    <d v="2020-09-27T00:00:00"/>
    <n v="1"/>
    <m/>
    <s v="X"/>
    <s v="X"/>
    <n v="2000"/>
    <n v="5546"/>
    <n v="0"/>
    <n v="7546"/>
    <n v="1559.0586971343569"/>
    <n v="1238"/>
    <m/>
    <n v="877"/>
    <m/>
    <n v="1238"/>
    <n v="877"/>
    <n v="6.095315024232633"/>
    <n v="1.259336588961516"/>
    <n v="8.604332953249715"/>
    <n v="1.77771801269596"/>
    <n v="4.8400999999999996"/>
    <s v="6-6,99 lei"/>
    <x v="13"/>
    <s v="1-1,99 euro"/>
    <n v="1"/>
  </r>
  <r>
    <n v="466"/>
    <x v="5"/>
    <s v="COMUNA CICEU-MIHĂEȘTI"/>
    <d v="2020-09-27T00:00:00"/>
    <n v="1"/>
    <m/>
    <s v="X"/>
    <s v="X"/>
    <n v="2800"/>
    <n v="3427"/>
    <n v="0"/>
    <n v="6227"/>
    <n v="1286.5436664531726"/>
    <n v="981"/>
    <m/>
    <n v="534"/>
    <m/>
    <n v="981"/>
    <n v="534"/>
    <n v="6.347604485219164"/>
    <n v="1.3114614336933461"/>
    <n v="11.661048689138577"/>
    <n v="2.4092578023467652"/>
    <n v="4.8400999999999996"/>
    <s v="6-6,99 lei"/>
    <x v="13"/>
    <s v="1-1,99 euro"/>
    <n v="1"/>
  </r>
  <r>
    <n v="467"/>
    <x v="5"/>
    <s v="COMUNA COȘBUC"/>
    <d v="2020-09-27T00:00:00"/>
    <n v="1"/>
    <m/>
    <s v="X"/>
    <s v="X"/>
    <n v="1800"/>
    <n v="1950"/>
    <n v="0"/>
    <n v="3750"/>
    <n v="774.77738063263166"/>
    <n v="1621"/>
    <m/>
    <n v="937"/>
    <m/>
    <n v="1621"/>
    <n v="937"/>
    <n v="2.313386798272671"/>
    <n v="0.47796260372154947"/>
    <n v="4.0021344717182501"/>
    <n v="0.82687020344998041"/>
    <n v="4.8400999999999996"/>
    <s v="2-2,99 lei"/>
    <x v="7"/>
    <s v="0-0,99 euro"/>
    <n v="0"/>
  </r>
  <r>
    <n v="468"/>
    <x v="5"/>
    <s v="COMUNA DUMITRA"/>
    <d v="2020-09-27T00:00:00"/>
    <n v="1"/>
    <m/>
    <s v="X"/>
    <s v="X"/>
    <n v="6400"/>
    <n v="9193"/>
    <n v="0"/>
    <n v="15593"/>
    <n v="3221.6276523212332"/>
    <n v="4154"/>
    <m/>
    <n v="2046"/>
    <m/>
    <n v="4154"/>
    <n v="2046"/>
    <n v="3.7537313432835822"/>
    <n v="0.77554830339943026"/>
    <n v="7.6212121212121211"/>
    <n v="1.5745980705382372"/>
    <n v="4.8400999999999996"/>
    <s v="3-3,99 lei"/>
    <x v="0"/>
    <s v="0-0,99 euro"/>
    <n v="0"/>
  </r>
  <r>
    <n v="469"/>
    <x v="5"/>
    <s v="COMUNA DUMITRIȚA"/>
    <d v="2020-09-27T00:00:00"/>
    <n v="1"/>
    <m/>
    <s v="X"/>
    <s v="X"/>
    <n v="4200"/>
    <n v="3573"/>
    <n v="0"/>
    <n v="7773"/>
    <n v="1605.9585545753189"/>
    <n v="2542"/>
    <m/>
    <n v="1539"/>
    <m/>
    <n v="2542"/>
    <n v="1539"/>
    <n v="3.0578284815106214"/>
    <n v="0.63176969102097513"/>
    <n v="5.0506822612085767"/>
    <n v="1.0435078327325009"/>
    <n v="4.8400999999999996"/>
    <s v="3-3,99 lei"/>
    <x v="0"/>
    <s v="0-0,99 euro"/>
    <n v="0"/>
  </r>
  <r>
    <n v="470"/>
    <x v="5"/>
    <s v="COMUNA FELDRU"/>
    <d v="2020-09-27T00:00:00"/>
    <n v="1"/>
    <m/>
    <s v="X"/>
    <s v="X"/>
    <n v="4000"/>
    <n v="1325"/>
    <n v="0"/>
    <n v="5325"/>
    <n v="1100.183880498337"/>
    <n v="6203"/>
    <m/>
    <n v="2729"/>
    <m/>
    <n v="6203"/>
    <n v="2729"/>
    <n v="0.85845558600677097"/>
    <n v="0.17736319208420714"/>
    <n v="1.9512641993404178"/>
    <n v="0.40314543074325282"/>
    <n v="4.8400999999999996"/>
    <s v="0-0,99 lei"/>
    <x v="6"/>
    <s v="0-0,99 euro"/>
    <n v="0"/>
  </r>
  <r>
    <n v="471"/>
    <x v="5"/>
    <s v="COMUNA GALAȚII-BISTRIȚEI"/>
    <d v="2020-09-27T00:00:00"/>
    <n v="1"/>
    <m/>
    <s v="X"/>
    <s v="X"/>
    <n v="0"/>
    <n v="10189"/>
    <n v="0"/>
    <n v="10189"/>
    <n v="2105.1217950042355"/>
    <n v="1997"/>
    <m/>
    <n v="1191"/>
    <m/>
    <n v="1997"/>
    <n v="1191"/>
    <n v="5.1021532298447667"/>
    <n v="1.0541421106681199"/>
    <n v="8.5549958018471877"/>
    <n v="1.7675245969808862"/>
    <n v="4.8400999999999996"/>
    <s v="5-5,99 lei"/>
    <x v="8"/>
    <s v="1-1,99 euro"/>
    <n v="1"/>
  </r>
  <r>
    <n v="472"/>
    <x v="5"/>
    <s v="COMUNA ILVA MARE"/>
    <d v="2020-09-27T00:00:00"/>
    <n v="1"/>
    <m/>
    <s v="X"/>
    <s v="X"/>
    <n v="0"/>
    <n v="107"/>
    <n v="0"/>
    <n v="107"/>
    <n v="22.106981260717756"/>
    <n v="1937"/>
    <m/>
    <n v="1278"/>
    <m/>
    <n v="1937"/>
    <n v="1278"/>
    <n v="5.5240061951471346E-2"/>
    <n v="1.1413000134598738E-2"/>
    <n v="8.3724569640062599E-2"/>
    <n v="1.7298107402752547E-2"/>
    <n v="4.8400999999999996"/>
    <s v="0-0,99 lei"/>
    <x v="6"/>
    <s v="0-0,99 euro"/>
    <n v="0"/>
  </r>
  <r>
    <n v="473"/>
    <x v="5"/>
    <s v="COMUNA ILVA MICĂ"/>
    <d v="2020-09-27T00:00:00"/>
    <n v="1"/>
    <m/>
    <s v="X"/>
    <s v="X"/>
    <n v="2400"/>
    <n v="11756"/>
    <n v="0"/>
    <n v="14156"/>
    <n v="2924.7329600628091"/>
    <n v="2718"/>
    <m/>
    <n v="1522"/>
    <m/>
    <n v="2718"/>
    <n v="1522"/>
    <n v="5.2082413539367183"/>
    <n v="1.0760606917081712"/>
    <n v="9.3009198423127462"/>
    <n v="1.9216379501069705"/>
    <n v="4.8400999999999996"/>
    <s v="5-5,99 lei"/>
    <x v="8"/>
    <s v="1-1,99 euro"/>
    <n v="1"/>
  </r>
  <r>
    <n v="474"/>
    <x v="5"/>
    <s v="COMUNA JOSENII BÂRGĂULUI"/>
    <d v="2020-09-27T00:00:00"/>
    <n v="1"/>
    <m/>
    <s v="X"/>
    <s v="X"/>
    <n v="7894"/>
    <n v="22068.71"/>
    <n v="0"/>
    <n v="29962.71"/>
    <n v="6190.5146587880417"/>
    <n v="4256"/>
    <m/>
    <n v="2170"/>
    <m/>
    <n v="4256"/>
    <n v="2170"/>
    <n v="7.0401104323308266"/>
    <n v="1.4545382187001978"/>
    <n v="13.807700460829492"/>
    <n v="2.852771732160388"/>
    <n v="4.8400999999999996"/>
    <s v="7-7,99 lei"/>
    <x v="5"/>
    <s v="1-1,99 euro"/>
    <n v="1"/>
  </r>
  <r>
    <n v="475"/>
    <x v="5"/>
    <s v="COMUNA LECHINȚĂ"/>
    <d v="2020-09-27T00:00:00"/>
    <n v="1"/>
    <m/>
    <s v="X"/>
    <s v="X"/>
    <n v="3500"/>
    <n v="15431"/>
    <n v="0"/>
    <n v="18931"/>
    <n v="3911.2828247350262"/>
    <n v="4878"/>
    <m/>
    <n v="2438"/>
    <m/>
    <n v="4878"/>
    <n v="2438"/>
    <n v="3.8808938089380893"/>
    <n v="0.80182099728065315"/>
    <n v="7.7649712879409352"/>
    <n v="1.6042997640422585"/>
    <n v="4.8400999999999996"/>
    <s v="3-3,99 lei"/>
    <x v="0"/>
    <s v="0-0,99 euro"/>
    <n v="0"/>
  </r>
  <r>
    <n v="476"/>
    <x v="5"/>
    <s v="COMUNA LEȘU"/>
    <d v="2020-09-27T00:00:00"/>
    <n v="1"/>
    <m/>
    <s v="X"/>
    <s v="X"/>
    <n v="1500"/>
    <n v="0"/>
    <n v="0"/>
    <n v="1500"/>
    <n v="309.91095225305264"/>
    <n v="2307"/>
    <m/>
    <n v="1555"/>
    <m/>
    <n v="2307"/>
    <n v="1555"/>
    <n v="0.65019505851755521"/>
    <n v="0.13433504649026989"/>
    <n v="0.96463022508038587"/>
    <n v="0.19929964775115924"/>
    <n v="4.8400999999999996"/>
    <s v="0-0,99 lei"/>
    <x v="6"/>
    <s v="0-0,99 euro"/>
    <n v="0"/>
  </r>
  <r>
    <n v="477"/>
    <x v="5"/>
    <s v="COMUNA LIVEZILE"/>
    <d v="2020-09-27T00:00:00"/>
    <n v="1"/>
    <m/>
    <s v="X"/>
    <s v="X"/>
    <n v="27690.6"/>
    <n v="5800.98"/>
    <n v="0"/>
    <n v="33491.58"/>
    <n v="6919.604966839529"/>
    <n v="3994"/>
    <m/>
    <n v="2460"/>
    <m/>
    <n v="3994"/>
    <n v="2460"/>
    <n v="8.3854732098147231"/>
    <n v="1.7324999916974284"/>
    <n v="13.614463414634146"/>
    <n v="2.8128475474957435"/>
    <n v="4.8400999999999996"/>
    <s v="8-8,99 lei"/>
    <x v="2"/>
    <s v="1-1,99 euro"/>
    <n v="1"/>
  </r>
  <r>
    <n v="478"/>
    <x v="5"/>
    <s v="COMUNA LUNCA ILVEI"/>
    <d v="2020-09-27T00:00:00"/>
    <n v="1"/>
    <m/>
    <s v="X"/>
    <s v="X"/>
    <n v="1440"/>
    <n v="223.14"/>
    <n v="0"/>
    <n v="1663.1399999999999"/>
    <n v="343.61686742009465"/>
    <n v="2703"/>
    <m/>
    <n v="1494"/>
    <m/>
    <n v="2703"/>
    <n v="1494"/>
    <n v="0.61529411764705877"/>
    <n v="0.12712425727713453"/>
    <n v="1.1132128514056223"/>
    <n v="0.22999790322630165"/>
    <n v="4.8400999999999996"/>
    <s v="0-0,99 lei"/>
    <x v="6"/>
    <s v="0-0,99 euro"/>
    <n v="0"/>
  </r>
  <r>
    <n v="479"/>
    <x v="5"/>
    <s v="COMUNA MAIERU"/>
    <d v="2020-09-27T00:00:00"/>
    <n v="1"/>
    <m/>
    <s v="X"/>
    <s v="X"/>
    <n v="0"/>
    <n v="1537.04"/>
    <n v="0"/>
    <n v="1537.04"/>
    <n v="317.56368670068804"/>
    <n v="6244"/>
    <m/>
    <n v="3864"/>
    <m/>
    <n v="6244"/>
    <n v="3864"/>
    <n v="0.24616271620755925"/>
    <n v="5.0859014526055096E-2"/>
    <n v="0.39778467908902693"/>
    <n v="8.2185219125436859E-2"/>
    <n v="4.8400999999999996"/>
    <s v="0-0,99 lei"/>
    <x v="6"/>
    <s v="0-0,99 euro"/>
    <n v="0"/>
  </r>
  <r>
    <n v="480"/>
    <x v="5"/>
    <s v="COMUNA MATEI"/>
    <d v="2020-09-27T00:00:00"/>
    <n v="1"/>
    <m/>
    <s v="X"/>
    <s v="X"/>
    <n v="3000"/>
    <n v="6051"/>
    <n v="0"/>
    <n v="9051"/>
    <n v="1870.0026858949198"/>
    <n v="2039"/>
    <m/>
    <n v="1412"/>
    <m/>
    <n v="2039"/>
    <n v="1412"/>
    <n v="4.4389406571848946"/>
    <n v="0.91711755070864132"/>
    <n v="6.4100566572237963"/>
    <n v="1.3243645084241642"/>
    <n v="4.8400999999999996"/>
    <s v="4-4,99 lei"/>
    <x v="11"/>
    <s v="0-0,99 euro"/>
    <n v="0"/>
  </r>
  <r>
    <n v="481"/>
    <x v="5"/>
    <s v="COMUNA MĂGURA ILVEI"/>
    <d v="2020-09-27T00:00:00"/>
    <n v="1"/>
    <m/>
    <s v="X"/>
    <s v="X"/>
    <n v="0"/>
    <n v="234.9"/>
    <n v="0"/>
    <n v="234.9"/>
    <n v="48.532055122828048"/>
    <n v="1709"/>
    <m/>
    <n v="964"/>
    <m/>
    <n v="1709"/>
    <n v="964"/>
    <n v="0.13744880046811001"/>
    <n v="2.8397925759407867E-2"/>
    <n v="0.24367219917012448"/>
    <n v="5.0344455521605859E-2"/>
    <n v="4.8400999999999996"/>
    <s v="0-0,99 lei"/>
    <x v="6"/>
    <s v="0-0,99 euro"/>
    <n v="0"/>
  </r>
  <r>
    <n v="482"/>
    <x v="5"/>
    <s v="COMUNA MĂRIȘELU"/>
    <d v="2020-09-27T00:00:00"/>
    <n v="1"/>
    <m/>
    <s v="X"/>
    <s v="X"/>
    <n v="2250"/>
    <n v="12759"/>
    <n v="0"/>
    <n v="15009"/>
    <n v="3100.9689882440448"/>
    <n v="1998"/>
    <m/>
    <n v="1155"/>
    <m/>
    <n v="1998"/>
    <n v="1155"/>
    <n v="7.5120120120120122"/>
    <n v="1.5520365306526751"/>
    <n v="12.994805194805195"/>
    <n v="2.6848216348433289"/>
    <n v="4.8400999999999996"/>
    <s v="7-7,99 lei"/>
    <x v="5"/>
    <s v="1-1,99 euro"/>
    <n v="1"/>
  </r>
  <r>
    <n v="483"/>
    <x v="5"/>
    <s v="COMUNA MICEȘTII DE CÂMPIE"/>
    <d v="2020-09-27T00:00:00"/>
    <n v="1"/>
    <m/>
    <s v="X"/>
    <s v="X"/>
    <n v="600"/>
    <n v="3292"/>
    <n v="0"/>
    <n v="3892"/>
    <n v="804.11561744592063"/>
    <n v="870"/>
    <m/>
    <n v="569"/>
    <m/>
    <n v="870"/>
    <n v="569"/>
    <n v="4.4735632183908045"/>
    <n v="0.92427082465048349"/>
    <n v="6.8400702987697715"/>
    <n v="1.4132084665130416"/>
    <n v="4.8400999999999996"/>
    <s v="4-4,99 lei"/>
    <x v="11"/>
    <s v="0-0,99 euro"/>
    <n v="0"/>
  </r>
  <r>
    <n v="484"/>
    <x v="5"/>
    <s v="COMUNA MILAȘ"/>
    <d v="2020-09-27T00:00:00"/>
    <n v="1"/>
    <m/>
    <s v="X"/>
    <s v="X"/>
    <n v="3600"/>
    <n v="2908"/>
    <n v="0"/>
    <n v="6508"/>
    <n v="1344.6003181752444"/>
    <n v="999"/>
    <m/>
    <n v="674"/>
    <m/>
    <n v="999"/>
    <n v="674"/>
    <n v="6.5145145145145147"/>
    <n v="1.345946264439684"/>
    <n v="9.6557863501483681"/>
    <n v="1.9949559616843389"/>
    <n v="4.8400999999999996"/>
    <s v="6-6,99 lei"/>
    <x v="13"/>
    <s v="1-1,99 euro"/>
    <n v="1"/>
  </r>
  <r>
    <n v="485"/>
    <x v="5"/>
    <s v="COMUNA MONOR"/>
    <d v="2020-09-27T00:00:00"/>
    <n v="1"/>
    <m/>
    <s v="X"/>
    <s v="X"/>
    <n v="2000"/>
    <n v="2374"/>
    <n v="0"/>
    <n v="4374"/>
    <n v="903.70033676990147"/>
    <n v="1085"/>
    <m/>
    <n v="827"/>
    <m/>
    <n v="1085"/>
    <n v="827"/>
    <n v="4.0313364055299541"/>
    <n v="0.83290353619345758"/>
    <n v="5.2889963724304714"/>
    <n v="1.0927452681619123"/>
    <n v="4.8400999999999996"/>
    <s v="4-4,99 lei"/>
    <x v="11"/>
    <s v="0-0,99 euro"/>
    <n v="0"/>
  </r>
  <r>
    <n v="486"/>
    <x v="5"/>
    <s v="COMUNA NEGRILEȘTI"/>
    <d v="2020-09-27T00:00:00"/>
    <n v="1"/>
    <m/>
    <s v="X"/>
    <s v="X"/>
    <n v="3300"/>
    <n v="3500"/>
    <n v="0"/>
    <n v="6800"/>
    <n v="1404.9296502138386"/>
    <n v="2006"/>
    <m/>
    <n v="1365"/>
    <m/>
    <n v="2006"/>
    <n v="1365"/>
    <n v="3.3898305084745761"/>
    <n v="0.70036373390520368"/>
    <n v="4.9816849816849818"/>
    <n v="1.0292524909991492"/>
    <n v="4.8400999999999996"/>
    <s v="3-3,99 lei"/>
    <x v="0"/>
    <s v="0-0,99 euro"/>
    <n v="0"/>
  </r>
  <r>
    <n v="487"/>
    <x v="5"/>
    <s v="COMUNA NIMIGEA"/>
    <d v="2020-09-27T00:00:00"/>
    <n v="1"/>
    <m/>
    <s v="X"/>
    <s v="X"/>
    <n v="4000"/>
    <n v="45027.41"/>
    <n v="0"/>
    <n v="49027.41"/>
    <n v="10129.420879733891"/>
    <n v="4280"/>
    <m/>
    <n v="2478"/>
    <m/>
    <n v="4280"/>
    <n v="2478"/>
    <n v="11.455002336448599"/>
    <n v="2.3666871214331522"/>
    <n v="19.785072639225184"/>
    <n v="4.0877404680120621"/>
    <n v="4.8400999999999996"/>
    <s v="11-11,99 lei"/>
    <x v="4"/>
    <s v="2-2,99 euro"/>
    <n v="2"/>
  </r>
  <r>
    <n v="488"/>
    <x v="5"/>
    <s v="COMUNA NUȘENI"/>
    <d v="2020-09-27T00:00:00"/>
    <n v="1"/>
    <m/>
    <s v="X"/>
    <s v="X"/>
    <n v="0"/>
    <n v="6338.45"/>
    <n v="0"/>
    <n v="6338.45"/>
    <n v="1309.5700502055743"/>
    <n v="2344"/>
    <m/>
    <n v="1615"/>
    <m/>
    <n v="2344"/>
    <n v="1615"/>
    <n v="2.7041168941979521"/>
    <n v="0.55869029445630303"/>
    <n v="3.9247368421052631"/>
    <n v="0.81087928805298715"/>
    <n v="4.8400999999999996"/>
    <s v="2-2,99 lei"/>
    <x v="7"/>
    <s v="0-0,99 euro"/>
    <n v="0"/>
  </r>
  <r>
    <n v="489"/>
    <x v="5"/>
    <s v="COMUNA PÂRVA"/>
    <d v="2020-09-27T00:00:00"/>
    <n v="1"/>
    <m/>
    <s v="X"/>
    <s v="X"/>
    <n v="0"/>
    <n v="6519.26"/>
    <n v="0"/>
    <n v="6519.26"/>
    <n v="1346.9267163901575"/>
    <n v="1931"/>
    <m/>
    <n v="1158"/>
    <m/>
    <n v="1931"/>
    <n v="1158"/>
    <n v="3.3761056447436562"/>
    <n v="0.69752807684627527"/>
    <n v="5.6297582037996552"/>
    <n v="1.163149150595991"/>
    <n v="4.8400999999999996"/>
    <s v="3-3,99 lei"/>
    <x v="0"/>
    <s v="0-0,99 euro"/>
    <n v="0"/>
  </r>
  <r>
    <n v="490"/>
    <x v="5"/>
    <s v="COMUNA PETRU-RAREȘ"/>
    <d v="2020-09-27T00:00:00"/>
    <n v="1"/>
    <m/>
    <s v="X"/>
    <s v="X"/>
    <n v="1800"/>
    <n v="6255"/>
    <n v="0"/>
    <n v="8055"/>
    <n v="1664.2218135988928"/>
    <n v="2873"/>
    <m/>
    <n v="1615"/>
    <m/>
    <n v="2873"/>
    <n v="1615"/>
    <n v="2.8036895231465366"/>
    <n v="0.57926272662683354"/>
    <n v="4.9876160990712073"/>
    <n v="1.0304779031572091"/>
    <n v="4.8400999999999996"/>
    <s v="2-2,99 lei"/>
    <x v="7"/>
    <s v="0-0,99 euro"/>
    <n v="0"/>
  </r>
  <r>
    <n v="491"/>
    <x v="5"/>
    <s v="COMUNA POIANA ILVEI"/>
    <d v="2020-09-27T00:00:00"/>
    <n v="1"/>
    <m/>
    <s v="X"/>
    <s v="X"/>
    <n v="1500"/>
    <n v="3594"/>
    <n v="0"/>
    <n v="5094"/>
    <n v="1052.4575938513667"/>
    <n v="1235"/>
    <m/>
    <n v="923"/>
    <m/>
    <n v="1235"/>
    <n v="923"/>
    <n v="4.1246963562753036"/>
    <n v="0.85219238368531713"/>
    <n v="5.5189599133261105"/>
    <n v="1.1402574147902131"/>
    <n v="4.8400999999999996"/>
    <s v="4-4,99 lei"/>
    <x v="11"/>
    <s v="0-0,99 euro"/>
    <n v="0"/>
  </r>
  <r>
    <n v="492"/>
    <x v="5"/>
    <s v="COMUNA PRUNDU BÂRGĂULUI"/>
    <d v="2020-09-27T00:00:00"/>
    <n v="1"/>
    <m/>
    <s v="X"/>
    <s v="X"/>
    <n v="2500"/>
    <n v="11747.62"/>
    <n v="0"/>
    <n v="14247.62"/>
    <n v="2943.6623210264256"/>
    <n v="5265"/>
    <m/>
    <n v="2736"/>
    <m/>
    <n v="5265"/>
    <n v="2736"/>
    <n v="2.7061006647673316"/>
    <n v="0.55910015594044171"/>
    <n v="5.2074634502923978"/>
    <n v="1.0758999711353894"/>
    <n v="4.8400999999999996"/>
    <s v="2-2,99 lei"/>
    <x v="7"/>
    <s v="0-0,99 euro"/>
    <n v="0"/>
  </r>
  <r>
    <n v="493"/>
    <x v="5"/>
    <s v="COMUNA REBRA"/>
    <d v="2020-09-27T00:00:00"/>
    <n v="1"/>
    <s v="11.10.2020 al 2-lea tur de scutin pentru alegerea primarului"/>
    <s v="X"/>
    <s v="X"/>
    <n v="2790"/>
    <n v="2150"/>
    <n v="0"/>
    <n v="4940"/>
    <n v="1020.6400694200534"/>
    <n v="2098"/>
    <n v="2094"/>
    <n v="1021"/>
    <n v="1278"/>
    <n v="4192"/>
    <n v="2299"/>
    <n v="1.1784351145038168"/>
    <n v="0.24347329900287532"/>
    <n v="2.1487603305785123"/>
    <n v="0.44394957347544728"/>
    <n v="4.8400999999999996"/>
    <s v="1-1,99 lei"/>
    <x v="10"/>
    <s v="0-0,99 euro"/>
    <n v="0"/>
  </r>
  <r>
    <n v="494"/>
    <x v="5"/>
    <s v="COMUNA REBRIȘOARA"/>
    <d v="2020-09-27T00:00:00"/>
    <n v="1"/>
    <m/>
    <s v="X"/>
    <s v="X"/>
    <n v="3800"/>
    <n v="5137"/>
    <n v="0"/>
    <n v="8937"/>
    <n v="1846.4494535236877"/>
    <n v="3840"/>
    <m/>
    <n v="2185"/>
    <m/>
    <n v="3840"/>
    <n v="2185"/>
    <n v="2.3273437499999998"/>
    <n v="0.48084621185512699"/>
    <n v="4.0901601830663612"/>
    <n v="0.84505695813441084"/>
    <n v="4.8400999999999996"/>
    <s v="2-2,99 lei"/>
    <x v="7"/>
    <s v="0-0,99 euro"/>
    <n v="0"/>
  </r>
  <r>
    <n v="495"/>
    <x v="5"/>
    <s v="COMUNA RODNA"/>
    <d v="2020-09-27T00:00:00"/>
    <n v="1"/>
    <m/>
    <s v="X"/>
    <s v="X"/>
    <n v="12000"/>
    <n v="2271"/>
    <n v="0"/>
    <n v="14271"/>
    <n v="2948.492799735543"/>
    <n v="4991"/>
    <m/>
    <n v="3020"/>
    <m/>
    <n v="4991"/>
    <n v="3020"/>
    <n v="2.8593468242837106"/>
    <n v="0.59076193142367117"/>
    <n v="4.725496688741722"/>
    <n v="0.97632211911772948"/>
    <n v="4.8400999999999996"/>
    <s v="2-2,99 lei"/>
    <x v="7"/>
    <s v="0-0,99 euro"/>
    <n v="0"/>
  </r>
  <r>
    <n v="496"/>
    <x v="5"/>
    <s v="COMUNA ROMULI"/>
    <d v="2020-09-27T00:00:00"/>
    <n v="1"/>
    <m/>
    <s v="X"/>
    <s v="X"/>
    <n v="0"/>
    <n v="3000"/>
    <n v="0"/>
    <n v="3000"/>
    <n v="619.82190450610528"/>
    <n v="1398"/>
    <m/>
    <n v="1049"/>
    <m/>
    <n v="1398"/>
    <n v="1049"/>
    <n v="2.1459227467811157"/>
    <n v="0.4433633079442813"/>
    <n v="2.8598665395614873"/>
    <n v="0.59086930839476193"/>
    <n v="4.8400999999999996"/>
    <s v="2-2,99 lei"/>
    <x v="7"/>
    <s v="0-0,99 euro"/>
    <n v="0"/>
  </r>
  <r>
    <n v="497"/>
    <x v="5"/>
    <s v="COMUNA RUNCU SALVEI"/>
    <d v="2020-09-27T00:00:00"/>
    <n v="1"/>
    <m/>
    <s v="X"/>
    <s v="X"/>
    <n v="500"/>
    <n v="1989"/>
    <n v="0"/>
    <n v="2489"/>
    <n v="514.24557343856532"/>
    <n v="1042"/>
    <m/>
    <n v="622"/>
    <m/>
    <n v="1042"/>
    <n v="622"/>
    <n v="2.3886756238003839"/>
    <n v="0.49351782479708761"/>
    <n v="4.001607717041801"/>
    <n v="0.8267613720877256"/>
    <n v="4.8400999999999996"/>
    <s v="2-2,99 lei"/>
    <x v="7"/>
    <s v="0-0,99 euro"/>
    <n v="0"/>
  </r>
  <r>
    <n v="498"/>
    <x v="5"/>
    <s v="COMUNA SALVA"/>
    <d v="2020-09-27T00:00:00"/>
    <n v="1"/>
    <m/>
    <s v="X"/>
    <s v="X"/>
    <n v="2550"/>
    <n v="3022"/>
    <n v="4070"/>
    <n v="9642"/>
    <n v="1992.1076010826225"/>
    <n v="2288"/>
    <m/>
    <n v="1644"/>
    <m/>
    <n v="2288"/>
    <n v="1644"/>
    <n v="4.2141608391608392"/>
    <n v="0.87067639907457273"/>
    <n v="5.8649635036496353"/>
    <n v="1.2117442828969724"/>
    <n v="4.8400999999999996"/>
    <s v="4-4,99 lei"/>
    <x v="11"/>
    <s v="0-0,99 euro"/>
    <n v="0"/>
  </r>
  <r>
    <n v="499"/>
    <x v="5"/>
    <s v="COMUNA SÂNMIHAIU DE CÂMPIE"/>
    <d v="2020-09-27T00:00:00"/>
    <n v="1"/>
    <m/>
    <s v="X"/>
    <s v="X"/>
    <n v="2556"/>
    <n v="13535.27"/>
    <n v="0"/>
    <n v="16091.27"/>
    <n v="3324.5738724406524"/>
    <n v="1088"/>
    <m/>
    <n v="932"/>
    <m/>
    <n v="1088"/>
    <n v="932"/>
    <n v="14.789770220588236"/>
    <n v="3.0556745151108937"/>
    <n v="17.265311158798283"/>
    <n v="3.5671393481122879"/>
    <n v="4.8400999999999996"/>
    <s v="14-14,99 lei"/>
    <x v="22"/>
    <s v="3-3,99 euro"/>
    <n v="3"/>
  </r>
  <r>
    <n v="500"/>
    <x v="5"/>
    <s v="COMUNA SILIVAȘU DE CÂMPIE"/>
    <d v="2020-09-27T00:00:00"/>
    <n v="1"/>
    <m/>
    <s v="X"/>
    <s v="X"/>
    <n v="0"/>
    <n v="913"/>
    <n v="0"/>
    <n v="913"/>
    <n v="188.63246627135806"/>
    <n v="771"/>
    <m/>
    <n v="619"/>
    <m/>
    <n v="771"/>
    <n v="619"/>
    <n v="1.1841763942931258"/>
    <n v="0.24465948932731266"/>
    <n v="1.4749596122778674"/>
    <n v="0.3047374253172182"/>
    <n v="4.8400999999999996"/>
    <s v="1-1,99 lei"/>
    <x v="10"/>
    <s v="0-0,99 euro"/>
    <n v="0"/>
  </r>
  <r>
    <n v="501"/>
    <x v="5"/>
    <s v="COMUNA SPERMEZEU"/>
    <d v="2020-09-27T00:00:00"/>
    <n v="1"/>
    <m/>
    <s v="X"/>
    <s v="X"/>
    <n v="1500"/>
    <n v="2000"/>
    <n v="0"/>
    <n v="3500"/>
    <n v="723.12555525712287"/>
    <n v="2985"/>
    <m/>
    <n v="1608"/>
    <m/>
    <n v="2985"/>
    <n v="1608"/>
    <n v="1.1725293132328307"/>
    <n v="0.24225311733906965"/>
    <n v="2.1766169154228856"/>
    <n v="0.44970494729920574"/>
    <n v="4.8400999999999996"/>
    <s v="1-1,99 lei"/>
    <x v="10"/>
    <s v="0-0,99 euro"/>
    <n v="0"/>
  </r>
  <r>
    <n v="502"/>
    <x v="5"/>
    <s v="COMUNA ȘANȚ"/>
    <d v="2020-09-27T00:00:00"/>
    <n v="1"/>
    <m/>
    <s v="X"/>
    <s v="X"/>
    <n v="0"/>
    <n v="1079.5"/>
    <n v="0"/>
    <n v="1079.5"/>
    <n v="223.03258197144689"/>
    <n v="2686"/>
    <m/>
    <n v="2090"/>
    <m/>
    <n v="2686"/>
    <n v="2090"/>
    <n v="0.40189873417721517"/>
    <n v="8.3035212945438155E-2"/>
    <n v="0.5165071770334928"/>
    <n v="0.10671415405332386"/>
    <n v="4.8400999999999996"/>
    <s v="0-0,99 lei"/>
    <x v="6"/>
    <s v="0-0,99 euro"/>
    <n v="0"/>
  </r>
  <r>
    <n v="503"/>
    <x v="5"/>
    <s v="COMUNA ȘIEU"/>
    <d v="2020-09-27T00:00:00"/>
    <n v="1"/>
    <m/>
    <s v="X"/>
    <s v="X"/>
    <n v="1000"/>
    <n v="8804"/>
    <n v="0"/>
    <n v="9804"/>
    <n v="2025.5779839259521"/>
    <n v="2335"/>
    <m/>
    <n v="1454"/>
    <m/>
    <n v="2335"/>
    <n v="1454"/>
    <n v="4.1987152034261239"/>
    <n v="0.86748521795543987"/>
    <n v="6.7427785419532329"/>
    <n v="1.3931072791787842"/>
    <n v="4.8400999999999996"/>
    <s v="4-4,99 lei"/>
    <x v="11"/>
    <s v="0-0,99 euro"/>
    <n v="0"/>
  </r>
  <r>
    <n v="504"/>
    <x v="5"/>
    <s v="COMUNA ȘIEU-MĂGHERUȘ"/>
    <d v="2020-09-27T00:00:00"/>
    <n v="1"/>
    <m/>
    <s v="X"/>
    <s v="X"/>
    <n v="0"/>
    <n v="8500"/>
    <n v="0"/>
    <n v="8500"/>
    <n v="1756.1620627672983"/>
    <n v="3600"/>
    <m/>
    <n v="1661"/>
    <m/>
    <n v="3600"/>
    <n v="1661"/>
    <n v="2.3611111111111112"/>
    <n v="0.48782279521313843"/>
    <n v="5.1173991571342565"/>
    <n v="1.0572920305642977"/>
    <n v="4.8400999999999996"/>
    <s v="2-2,99 lei"/>
    <x v="7"/>
    <s v="0-0,99 euro"/>
    <n v="0"/>
  </r>
  <r>
    <n v="505"/>
    <x v="5"/>
    <s v="COMUNA ȘIEU-ODORHEI"/>
    <d v="2020-09-27T00:00:00"/>
    <n v="1"/>
    <m/>
    <s v="X"/>
    <s v="X"/>
    <n v="4800"/>
    <n v="13744"/>
    <n v="0"/>
    <n v="18544"/>
    <n v="3831.325799053739"/>
    <n v="1929"/>
    <m/>
    <n v="1172"/>
    <m/>
    <n v="1929"/>
    <n v="1172"/>
    <n v="9.6132711249351992"/>
    <n v="1.986172005730295"/>
    <n v="15.822525597269625"/>
    <n v="3.2690493165987533"/>
    <n v="4.8400999999999996"/>
    <s v="9-9,99 lei"/>
    <x v="12"/>
    <s v="1-1,99 euro"/>
    <n v="1"/>
  </r>
  <r>
    <n v="506"/>
    <x v="5"/>
    <s v="COMUNA ȘIEUȚ"/>
    <d v="2020-09-27T00:00:00"/>
    <n v="1"/>
    <m/>
    <s v="X"/>
    <s v="X"/>
    <n v="6000"/>
    <n v="9719"/>
    <n v="0"/>
    <n v="15719"/>
    <n v="3247.6601723104895"/>
    <n v="2055"/>
    <m/>
    <n v="1547"/>
    <m/>
    <n v="2055"/>
    <n v="1547"/>
    <n v="7.6491484184914844"/>
    <n v="1.5803699135330849"/>
    <n v="10.160956690368455"/>
    <n v="2.0993278424760762"/>
    <n v="4.8400999999999996"/>
    <s v="7-7,99 lei"/>
    <x v="5"/>
    <s v="1-1,99 euro"/>
    <n v="1"/>
  </r>
  <r>
    <n v="507"/>
    <x v="5"/>
    <s v="COMUNA ȘINTEREAG"/>
    <d v="2020-09-27T00:00:00"/>
    <n v="1"/>
    <m/>
    <s v="X"/>
    <s v="X"/>
    <n v="118485"/>
    <n v="20409"/>
    <n v="0"/>
    <n v="138894"/>
    <n v="28696.514534823662"/>
    <n v="2997"/>
    <m/>
    <n v="1778"/>
    <m/>
    <n v="2997"/>
    <n v="1778"/>
    <n v="46.344344344344343"/>
    <n v="9.5750799248660865"/>
    <n v="78.118110236220474"/>
    <n v="16.139771954344017"/>
    <n v="4.8400999999999996"/>
    <s v="46-46,99 lei"/>
    <x v="38"/>
    <s v="9-9,99 euro"/>
    <n v="9"/>
  </r>
  <r>
    <n v="508"/>
    <x v="5"/>
    <s v="COMUNA TÂRLIȘUA"/>
    <d v="2020-09-27T00:00:00"/>
    <n v="1"/>
    <m/>
    <s v="X"/>
    <s v="X"/>
    <n v="2700"/>
    <n v="7869.6"/>
    <n v="0"/>
    <n v="10569.6"/>
    <n v="2183.7565339559101"/>
    <n v="2709"/>
    <m/>
    <n v="1787"/>
    <m/>
    <n v="2709"/>
    <n v="1787"/>
    <n v="3.9016611295681063"/>
    <n v="0.80611167735544853"/>
    <n v="5.9147174034695018"/>
    <n v="1.2220238018779574"/>
    <n v="4.8400999999999996"/>
    <s v="3-3,99 lei"/>
    <x v="0"/>
    <s v="0-0,99 euro"/>
    <n v="0"/>
  </r>
  <r>
    <n v="509"/>
    <x v="5"/>
    <s v="COMUNA TEACA"/>
    <d v="2020-09-27T00:00:00"/>
    <n v="1"/>
    <m/>
    <s v="X"/>
    <s v="X"/>
    <n v="840"/>
    <n v="18368"/>
    <n v="0"/>
    <n v="19208"/>
    <n v="3968.51304725109"/>
    <n v="4480"/>
    <m/>
    <n v="2299"/>
    <m/>
    <n v="4480"/>
    <n v="2299"/>
    <n v="4.2874999999999996"/>
    <n v="0.88582880518997542"/>
    <n v="8.3549369290996083"/>
    <n v="1.7261909731409699"/>
    <n v="4.8400999999999996"/>
    <s v="4-4,99 lei"/>
    <x v="11"/>
    <s v="0-0,99 euro"/>
    <n v="0"/>
  </r>
  <r>
    <n v="510"/>
    <x v="5"/>
    <s v="COMUNA TELCIU"/>
    <d v="2020-09-27T00:00:00"/>
    <n v="1"/>
    <m/>
    <s v="X"/>
    <s v="X"/>
    <n v="2600"/>
    <n v="4059"/>
    <n v="0"/>
    <n v="6659"/>
    <n v="1375.7980207020516"/>
    <n v="4856"/>
    <m/>
    <n v="2545"/>
    <m/>
    <n v="4856"/>
    <n v="2545"/>
    <n v="1.3712932454695221"/>
    <n v="0.28331919701442582"/>
    <n v="2.6165029469548133"/>
    <n v="0.54058861324245644"/>
    <n v="4.8400999999999996"/>
    <s v="1-1,99 lei"/>
    <x v="10"/>
    <s v="0-0,99 euro"/>
    <n v="0"/>
  </r>
  <r>
    <n v="511"/>
    <x v="5"/>
    <s v="COMUNA TIHA BÂRGĂULUI"/>
    <d v="2020-09-27T00:00:00"/>
    <n v="1"/>
    <m/>
    <s v="X"/>
    <s v="X"/>
    <n v="0"/>
    <n v="11985"/>
    <n v="0"/>
    <n v="11985"/>
    <n v="2476.1885085018907"/>
    <n v="5151"/>
    <m/>
    <n v="2758"/>
    <m/>
    <n v="5151"/>
    <n v="2758"/>
    <n v="2.3267326732673266"/>
    <n v="0.48071995894037872"/>
    <n v="4.3455402465554753"/>
    <n v="0.89782034390931498"/>
    <n v="4.8400999999999996"/>
    <s v="2-2,99 lei"/>
    <x v="7"/>
    <s v="0-0,99 euro"/>
    <n v="0"/>
  </r>
  <r>
    <n v="512"/>
    <x v="5"/>
    <s v="COMUNA URIU"/>
    <d v="2020-09-27T00:00:00"/>
    <n v="1"/>
    <m/>
    <s v="X"/>
    <s v="X"/>
    <n v="0"/>
    <n v="2229.9299999999998"/>
    <n v="0"/>
    <n v="2229.9299999999998"/>
    <n v="460.71981983843307"/>
    <n v="3009"/>
    <m/>
    <n v="1682"/>
    <m/>
    <n v="3009"/>
    <n v="1682"/>
    <n v="0.74108673978065798"/>
    <n v="0.15311393148502261"/>
    <n v="1.3257609988109393"/>
    <n v="0.27391190240097091"/>
    <n v="4.8400999999999996"/>
    <s v="0-0,99 lei"/>
    <x v="6"/>
    <s v="0-0,99 euro"/>
    <n v="0"/>
  </r>
  <r>
    <n v="513"/>
    <x v="5"/>
    <s v="COMUNA URMENIȘ"/>
    <d v="2020-09-27T00:00:00"/>
    <n v="1"/>
    <m/>
    <s v="X"/>
    <s v="X"/>
    <n v="5500"/>
    <n v="4380"/>
    <n v="0"/>
    <n v="9880"/>
    <n v="2041.2801388401067"/>
    <n v="1447"/>
    <m/>
    <n v="929"/>
    <m/>
    <n v="1447"/>
    <n v="929"/>
    <n v="6.8279198341395988"/>
    <n v="1.4106980918038057"/>
    <n v="10.635091496232508"/>
    <n v="2.1972875552638391"/>
    <n v="4.8400999999999996"/>
    <s v="6-6,99 lei"/>
    <x v="13"/>
    <s v="1-1,99 euro"/>
    <n v="1"/>
  </r>
  <r>
    <n v="514"/>
    <x v="5"/>
    <s v="COMUNA ZAGRA"/>
    <d v="2020-09-27T00:00:00"/>
    <n v="1"/>
    <m/>
    <s v="X"/>
    <s v="X"/>
    <n v="0"/>
    <n v="12784.76"/>
    <n v="0"/>
    <n v="12784.76"/>
    <n v="2641.4247639511582"/>
    <n v="2700"/>
    <m/>
    <n v="1739"/>
    <m/>
    <n v="2700"/>
    <n v="1739"/>
    <n v="4.7350962962962964"/>
    <n v="0.97830546813005859"/>
    <n v="7.3517883841288096"/>
    <n v="1.5189331592588604"/>
    <n v="4.8400999999999996"/>
    <s v="4-4,99 lei"/>
    <x v="11"/>
    <s v="0-0,99 euro"/>
    <n v="0"/>
  </r>
  <r>
    <n v="515"/>
    <x v="6"/>
    <s v="MUNICIPIUL BOTOȘANI"/>
    <d v="2020-09-27T00:00:00"/>
    <n v="1"/>
    <m/>
    <s v="X"/>
    <s v="X"/>
    <n v="126500"/>
    <n v="63710.95"/>
    <n v="0"/>
    <n v="190210.95"/>
    <n v="39298.971095638524"/>
    <n v="98681"/>
    <m/>
    <n v="30525"/>
    <m/>
    <n v="98681"/>
    <n v="30525"/>
    <n v="1.9275336690953679"/>
    <n v="0.39824252992611064"/>
    <n v="6.2313169533169539"/>
    <n v="1.2874355805286986"/>
    <n v="4.8400999999999996"/>
    <s v="1-1,99 lei"/>
    <x v="10"/>
    <s v="0-0,99 euro"/>
    <n v="0"/>
  </r>
  <r>
    <n v="516"/>
    <x v="6"/>
    <s v="MUNICIPIUL DOROHOI"/>
    <d v="2020-09-27T00:00:00"/>
    <n v="1"/>
    <m/>
    <s v="X"/>
    <s v="X"/>
    <n v="4400"/>
    <n v="21089.18"/>
    <n v="0"/>
    <n v="25489.18"/>
    <n v="5266.2506972996434"/>
    <n v="24853"/>
    <m/>
    <n v="9414"/>
    <m/>
    <n v="24853"/>
    <n v="9414"/>
    <n v="1.0255977145616224"/>
    <n v="0.21189597623223125"/>
    <n v="2.707582324198003"/>
    <n v="0.55940627759715778"/>
    <n v="4.8400999999999996"/>
    <s v="1-1,99 lei"/>
    <x v="10"/>
    <s v="0-0,99 euro"/>
    <n v="0"/>
  </r>
  <r>
    <n v="517"/>
    <x v="6"/>
    <s v="ORAȘUL BUCECEA"/>
    <d v="2020-09-27T00:00:00"/>
    <n v="1"/>
    <m/>
    <s v="X"/>
    <s v="X"/>
    <n v="1200"/>
    <n v="3983"/>
    <n v="0"/>
    <n v="5183"/>
    <n v="1070.8456436850479"/>
    <n v="4443"/>
    <m/>
    <n v="2261"/>
    <m/>
    <n v="4443"/>
    <n v="2261"/>
    <n v="1.1665541300922799"/>
    <n v="0.24101860087441995"/>
    <n v="2.2923485183547103"/>
    <n v="0.47361594147945507"/>
    <n v="4.8400999999999996"/>
    <s v="1-1,99 lei"/>
    <x v="10"/>
    <s v="0-0,99 euro"/>
    <n v="0"/>
  </r>
  <r>
    <n v="518"/>
    <x v="6"/>
    <s v="ORAȘUL DARABANI"/>
    <d v="2020-09-27T00:00:00"/>
    <n v="1"/>
    <m/>
    <s v="X"/>
    <s v="X"/>
    <n v="6300"/>
    <n v="24147"/>
    <n v="0"/>
    <n v="30447"/>
    <n v="6290.5725088324625"/>
    <n v="11076"/>
    <m/>
    <n v="4020"/>
    <m/>
    <n v="11076"/>
    <n v="4020"/>
    <n v="2.7489165763813652"/>
    <n v="0.56794623590036675"/>
    <n v="7.5738805970149254"/>
    <n v="1.5648190320478763"/>
    <n v="4.8400999999999996"/>
    <s v="2-2,99 lei"/>
    <x v="7"/>
    <s v="0-0,99 euro"/>
    <n v="0"/>
  </r>
  <r>
    <n v="519"/>
    <x v="6"/>
    <s v="ORAȘUL FLĂMÂNZI"/>
    <d v="2020-09-27T00:00:00"/>
    <n v="1"/>
    <m/>
    <s v="X"/>
    <s v="X"/>
    <n v="5400"/>
    <n v="19339"/>
    <n v="0"/>
    <n v="24739"/>
    <n v="5111.2580318588462"/>
    <n v="9423"/>
    <m/>
    <n v="4101"/>
    <m/>
    <n v="9423"/>
    <n v="4101"/>
    <n v="2.6253846970179349"/>
    <n v="0.54242364765561346"/>
    <n v="6.0324311143623506"/>
    <n v="1.2463443140353196"/>
    <n v="4.8400999999999996"/>
    <s v="2-2,99 lei"/>
    <x v="7"/>
    <s v="0-0,99 euro"/>
    <n v="0"/>
  </r>
  <r>
    <n v="520"/>
    <x v="6"/>
    <s v="ORAȘUL SĂVENI"/>
    <d v="2020-09-27T00:00:00"/>
    <n v="1"/>
    <m/>
    <s v="X"/>
    <s v="X"/>
    <n v="7737.24"/>
    <n v="5076.42"/>
    <n v="0"/>
    <n v="12813.66"/>
    <n v="2647.3957149645671"/>
    <n v="6645"/>
    <m/>
    <n v="3206"/>
    <m/>
    <n v="6645"/>
    <n v="3206"/>
    <n v="1.9283160270880362"/>
    <n v="0.39840417079978435"/>
    <n v="3.9967747972551466"/>
    <n v="0.82576285557222928"/>
    <n v="4.8400999999999996"/>
    <s v="1-1,99 lei"/>
    <x v="10"/>
    <s v="0-0,99 euro"/>
    <n v="0"/>
  </r>
  <r>
    <n v="521"/>
    <x v="6"/>
    <s v="ORAȘUL ȘTEFĂNEȘTI"/>
    <d v="2020-09-27T00:00:00"/>
    <n v="1"/>
    <m/>
    <s v="X"/>
    <s v="X"/>
    <n v="6600"/>
    <n v="5347.14"/>
    <n v="0"/>
    <n v="11947.14"/>
    <n v="2468.3663560670234"/>
    <n v="5013"/>
    <m/>
    <n v="2421"/>
    <m/>
    <n v="5013"/>
    <n v="2421"/>
    <n v="2.3832315978456013"/>
    <n v="0.49239304928526301"/>
    <n v="4.9347955390334572"/>
    <n v="1.0195647897839832"/>
    <n v="4.8400999999999996"/>
    <s v="2-2,99 lei"/>
    <x v="7"/>
    <s v="0-0,99 euro"/>
    <n v="0"/>
  </r>
  <r>
    <n v="522"/>
    <x v="6"/>
    <s v="COMUNA ADĂȘENI"/>
    <d v="2020-09-27T00:00:00"/>
    <n v="1"/>
    <m/>
    <s v="X"/>
    <s v="X"/>
    <n v="1400"/>
    <n v="11280"/>
    <n v="0"/>
    <n v="12680"/>
    <n v="2619.7805830458051"/>
    <n v="1105"/>
    <m/>
    <n v="774"/>
    <m/>
    <n v="1105"/>
    <n v="774"/>
    <n v="11.475113122171946"/>
    <n v="2.3708421566025386"/>
    <n v="16.382428940568474"/>
    <n v="3.3847294354596964"/>
    <n v="4.8400999999999996"/>
    <s v="11-11,99 lei"/>
    <x v="4"/>
    <s v="2-2,99 euro"/>
    <n v="2"/>
  </r>
  <r>
    <n v="523"/>
    <x v="6"/>
    <s v="COMUNA ALBEȘTI"/>
    <d v="2020-09-27T00:00:00"/>
    <n v="1"/>
    <m/>
    <s v="X"/>
    <s v="X"/>
    <n v="4500"/>
    <n v="20504"/>
    <n v="0"/>
    <n v="25004"/>
    <n v="5166.0089667568855"/>
    <n v="4851"/>
    <m/>
    <n v="2434"/>
    <m/>
    <n v="4851"/>
    <n v="2434"/>
    <n v="5.1544011544011541"/>
    <n v="1.064936913369797"/>
    <n v="10.272801972062449"/>
    <n v="2.1224358943126069"/>
    <n v="4.8400999999999996"/>
    <s v="5-5,99 lei"/>
    <x v="8"/>
    <s v="1-1,99 euro"/>
    <n v="1"/>
  </r>
  <r>
    <n v="524"/>
    <x v="6"/>
    <s v="COMUNA AVRĂMENI"/>
    <d v="2020-09-27T00:00:00"/>
    <n v="1"/>
    <m/>
    <s v="X"/>
    <s v="X"/>
    <n v="2800"/>
    <n v="7201.88"/>
    <n v="0"/>
    <n v="10001.880000000001"/>
    <n v="2066.461436747175"/>
    <n v="2967"/>
    <m/>
    <n v="1817"/>
    <m/>
    <n v="2967"/>
    <n v="1817"/>
    <n v="3.3710414560161781"/>
    <n v="0.69648177847899395"/>
    <n v="5.5046119977985697"/>
    <n v="1.1372930306808888"/>
    <n v="4.8400999999999996"/>
    <s v="3-3,99 lei"/>
    <x v="0"/>
    <s v="0-0,99 euro"/>
    <n v="0"/>
  </r>
  <r>
    <n v="525"/>
    <x v="6"/>
    <s v="COMUNA BĂLUȘENI"/>
    <d v="2020-09-27T00:00:00"/>
    <n v="1"/>
    <m/>
    <s v="X"/>
    <s v="X"/>
    <n v="0"/>
    <n v="11474"/>
    <n v="0"/>
    <n v="11474"/>
    <n v="2370.6121774343505"/>
    <n v="4050"/>
    <m/>
    <n v="2292"/>
    <m/>
    <n v="4050"/>
    <n v="2292"/>
    <n v="2.8330864197530863"/>
    <n v="0.585336340107247"/>
    <n v="5.006108202443281"/>
    <n v="1.0342985067340098"/>
    <n v="4.8400999999999996"/>
    <s v="2-2,99 lei"/>
    <x v="7"/>
    <s v="0-0,99 euro"/>
    <n v="0"/>
  </r>
  <r>
    <n v="526"/>
    <x v="6"/>
    <s v="COMUNA BLÂNDEȘTI"/>
    <d v="2020-09-27T00:00:00"/>
    <n v="1"/>
    <m/>
    <s v="X"/>
    <s v="X"/>
    <n v="1800"/>
    <n v="11774.61"/>
    <n v="0"/>
    <n v="13574.61"/>
    <n v="2804.6135410425409"/>
    <n v="1635"/>
    <m/>
    <n v="999"/>
    <m/>
    <n v="1635"/>
    <n v="999"/>
    <n v="8.3025137614678908"/>
    <n v="1.715359963940392"/>
    <n v="13.588198198198199"/>
    <n v="2.8074209620045454"/>
    <n v="4.8400999999999996"/>
    <s v="8-8,99 lei"/>
    <x v="2"/>
    <s v="1-1,99 euro"/>
    <n v="1"/>
  </r>
  <r>
    <n v="527"/>
    <x v="6"/>
    <s v="COMUNA BRĂEȘTI"/>
    <d v="2020-09-27T00:00:00"/>
    <n v="1"/>
    <m/>
    <s v="X"/>
    <s v="X"/>
    <n v="4320"/>
    <n v="13358.62"/>
    <n v="0"/>
    <n v="17678.620000000003"/>
    <n v="3652.5319724799083"/>
    <n v="1680"/>
    <m/>
    <n v="1128"/>
    <m/>
    <n v="1680"/>
    <n v="1128"/>
    <n v="10.522988095238096"/>
    <n v="2.1741261740951834"/>
    <n v="15.67253546099291"/>
    <n v="3.2380602592906986"/>
    <n v="4.8400999999999996"/>
    <s v="10-10,99 lei"/>
    <x v="3"/>
    <s v="2-2,99 euro"/>
    <n v="2"/>
  </r>
  <r>
    <n v="528"/>
    <x v="6"/>
    <s v="COMUNA BROSCĂUȚI"/>
    <d v="2020-09-27T00:00:00"/>
    <n v="1"/>
    <m/>
    <s v="X"/>
    <s v="X"/>
    <n v="4200"/>
    <n v="6118"/>
    <n v="0"/>
    <n v="10318"/>
    <n v="2131.7741368979982"/>
    <n v="2808"/>
    <m/>
    <n v="1675"/>
    <m/>
    <n v="2808"/>
    <n v="1675"/>
    <n v="3.6745014245014245"/>
    <n v="0.75917882368162326"/>
    <n v="6.16"/>
    <n v="1.2727009772525362"/>
    <n v="4.8400999999999996"/>
    <s v="3-3,99 lei"/>
    <x v="0"/>
    <s v="0-0,99 euro"/>
    <n v="0"/>
  </r>
  <r>
    <n v="529"/>
    <x v="6"/>
    <s v="COMUNA CĂLĂRAȘI"/>
    <d v="2020-09-27T00:00:00"/>
    <n v="1"/>
    <m/>
    <s v="X"/>
    <s v="X"/>
    <n v="117444"/>
    <n v="3196.69"/>
    <n v="0"/>
    <n v="120640.69"/>
    <n v="24925.247412243552"/>
    <n v="2693"/>
    <m/>
    <n v="1585"/>
    <m/>
    <n v="2693"/>
    <n v="1585"/>
    <n v="44.797879688080208"/>
    <n v="9.255569035367083"/>
    <n v="76.114000000000004"/>
    <n v="15.7257081465259"/>
    <n v="4.8400999999999996"/>
    <s v="44-44,99 lei"/>
    <x v="39"/>
    <s v="9-9,99 euro"/>
    <n v="9"/>
  </r>
  <r>
    <n v="530"/>
    <x v="6"/>
    <s v="COMUNA CÂNDEȘTI"/>
    <d v="2020-09-27T00:00:00"/>
    <n v="1"/>
    <m/>
    <s v="X"/>
    <s v="X"/>
    <n v="4660"/>
    <n v="7663"/>
    <n v="0"/>
    <n v="12323"/>
    <n v="2546.0217764095787"/>
    <n v="1671"/>
    <m/>
    <n v="1010"/>
    <m/>
    <n v="1671"/>
    <n v="1010"/>
    <n v="7.3746259724715735"/>
    <n v="1.5236515717591734"/>
    <n v="12.200990099009902"/>
    <n v="2.520813640009484"/>
    <n v="4.8400999999999996"/>
    <s v="7-7,99 lei"/>
    <x v="5"/>
    <s v="1-1,99 euro"/>
    <n v="1"/>
  </r>
  <r>
    <n v="531"/>
    <x v="6"/>
    <s v="COMUNA CONCEȘTI"/>
    <d v="2020-09-27T00:00:00"/>
    <n v="1"/>
    <m/>
    <s v="X"/>
    <s v="X"/>
    <n v="0"/>
    <n v="1000"/>
    <n v="0"/>
    <n v="1000"/>
    <n v="206.60730150203509"/>
    <n v="1473"/>
    <m/>
    <n v="772"/>
    <m/>
    <n v="1473"/>
    <n v="772"/>
    <n v="0.67888662593346916"/>
    <n v="0.14026293380993557"/>
    <n v="1.2953367875647668"/>
    <n v="0.26762603821507136"/>
    <n v="4.8400999999999996"/>
    <s v="0-0,99 lei"/>
    <x v="6"/>
    <s v="0-0,99 euro"/>
    <n v="0"/>
  </r>
  <r>
    <n v="532"/>
    <x v="6"/>
    <s v="COMUNA COPĂLĂU"/>
    <d v="2020-09-27T00:00:00"/>
    <n v="1"/>
    <m/>
    <s v="X"/>
    <s v="X"/>
    <n v="0"/>
    <n v="8749"/>
    <n v="0"/>
    <n v="8749"/>
    <n v="1807.6072808413051"/>
    <n v="3403"/>
    <m/>
    <n v="1882"/>
    <m/>
    <n v="3403"/>
    <n v="1882"/>
    <n v="2.5709667940052894"/>
    <n v="0.5311805115607714"/>
    <n v="4.6487778958554733"/>
    <n v="0.96047145634500797"/>
    <n v="4.8400999999999996"/>
    <s v="2-2,99 lei"/>
    <x v="7"/>
    <s v="0-0,99 euro"/>
    <n v="0"/>
  </r>
  <r>
    <n v="533"/>
    <x v="6"/>
    <s v="COMUNA CORDĂRENI"/>
    <d v="2020-09-27T00:00:00"/>
    <n v="1"/>
    <m/>
    <s v="X"/>
    <s v="X"/>
    <n v="5400"/>
    <n v="4871"/>
    <n v="0"/>
    <n v="10271"/>
    <n v="2122.0635937274023"/>
    <n v="1411"/>
    <m/>
    <n v="952"/>
    <m/>
    <n v="1411"/>
    <n v="952"/>
    <n v="7.2792345854004257"/>
    <n v="1.5039430146898669"/>
    <n v="10.788865546218487"/>
    <n v="2.2290583967724813"/>
    <n v="4.8400999999999996"/>
    <s v="7-7,99 lei"/>
    <x v="5"/>
    <s v="1-1,99 euro"/>
    <n v="1"/>
  </r>
  <r>
    <n v="534"/>
    <x v="6"/>
    <s v="COMUNA CORLĂTENI"/>
    <d v="2020-09-27T00:00:00"/>
    <n v="1"/>
    <m/>
    <s v="X"/>
    <s v="X"/>
    <n v="2000"/>
    <n v="8917.2900000000009"/>
    <n v="0"/>
    <n v="10917.29"/>
    <n v="2255.591826615153"/>
    <n v="1610"/>
    <m/>
    <n v="1040"/>
    <m/>
    <n v="1610"/>
    <n v="1040"/>
    <n v="6.7809254658385099"/>
    <n v="1.4009887121833249"/>
    <n v="10.497394230769231"/>
    <n v="2.1688382948222626"/>
    <n v="4.8400999999999996"/>
    <s v="6-6,99 lei"/>
    <x v="13"/>
    <s v="1-1,99 euro"/>
    <n v="1"/>
  </r>
  <r>
    <n v="535"/>
    <x v="6"/>
    <s v="COMUNA CORNI"/>
    <d v="2020-09-27T00:00:00"/>
    <n v="1"/>
    <m/>
    <s v="X"/>
    <s v="X"/>
    <n v="3000"/>
    <n v="9125.23"/>
    <n v="0"/>
    <n v="12125.23"/>
    <n v="2505.1610503915208"/>
    <n v="5145"/>
    <m/>
    <n v="2402"/>
    <m/>
    <n v="5145"/>
    <n v="2402"/>
    <n v="2.3567016520894071"/>
    <n v="0.48691176878358033"/>
    <n v="5.0479725228975854"/>
    <n v="1.0429479810122901"/>
    <n v="4.8400999999999996"/>
    <s v="2-2,99 lei"/>
    <x v="7"/>
    <s v="0-0,99 euro"/>
    <n v="0"/>
  </r>
  <r>
    <n v="536"/>
    <x v="6"/>
    <s v="COMUNA COȘULA"/>
    <d v="2020-09-27T00:00:00"/>
    <n v="1"/>
    <m/>
    <s v="X"/>
    <s v="X"/>
    <n v="0"/>
    <n v="9190"/>
    <n v="0"/>
    <n v="9190"/>
    <n v="1898.7211008037025"/>
    <n v="2439"/>
    <m/>
    <n v="1122"/>
    <m/>
    <n v="2439"/>
    <n v="1122"/>
    <n v="3.7679376793767938"/>
    <n v="0.77848343616387961"/>
    <n v="8.1907308377896619"/>
    <n v="1.692264795725225"/>
    <n v="4.8400999999999996"/>
    <s v="3-3,99 lei"/>
    <x v="0"/>
    <s v="0-0,99 euro"/>
    <n v="0"/>
  </r>
  <r>
    <n v="537"/>
    <x v="6"/>
    <s v="COMUNA COȚUȘCA"/>
    <d v="2020-09-27T00:00:00"/>
    <n v="1"/>
    <m/>
    <s v="X"/>
    <s v="X"/>
    <n v="3000"/>
    <n v="1743.35"/>
    <n v="0"/>
    <n v="4743.3500000000004"/>
    <n v="980.01074357967821"/>
    <n v="4284"/>
    <m/>
    <n v="1925"/>
    <m/>
    <n v="4284"/>
    <n v="1925"/>
    <n v="1.1072245564892624"/>
    <n v="0.22876067777303413"/>
    <n v="2.4640779220779221"/>
    <n v="0.50909649017126135"/>
    <n v="4.8400999999999996"/>
    <s v="1-1,99 lei"/>
    <x v="10"/>
    <s v="0-0,99 euro"/>
    <n v="0"/>
  </r>
  <r>
    <n v="538"/>
    <x v="6"/>
    <s v="COMUNA CRISTEȘTI"/>
    <d v="2020-09-27T00:00:00"/>
    <n v="1"/>
    <m/>
    <s v="X"/>
    <s v="X"/>
    <n v="1000"/>
    <n v="10862"/>
    <n v="0"/>
    <n v="11862"/>
    <n v="2450.7758104171403"/>
    <n v="3703"/>
    <m/>
    <n v="2025"/>
    <m/>
    <n v="3703"/>
    <n v="2025"/>
    <n v="3.2033486362408858"/>
    <n v="0.66183521750395358"/>
    <n v="5.8577777777777778"/>
    <n v="1.2102596594652544"/>
    <n v="4.8400999999999996"/>
    <s v="3-3,99 lei"/>
    <x v="0"/>
    <s v="0-0,99 euro"/>
    <n v="0"/>
  </r>
  <r>
    <n v="539"/>
    <x v="6"/>
    <s v="COMUNA CRISTINESTI"/>
    <d v="2020-09-27T00:00:00"/>
    <n v="1"/>
    <m/>
    <s v="X"/>
    <s v="X"/>
    <n v="4500"/>
    <n v="7880"/>
    <n v="0"/>
    <n v="12380"/>
    <n v="2557.7983925951944"/>
    <n v="2832"/>
    <m/>
    <n v="1756"/>
    <m/>
    <n v="2832"/>
    <n v="1756"/>
    <n v="4.3714689265536721"/>
    <n v="0.90317739851525225"/>
    <n v="7.0501138952164011"/>
    <n v="1.4566050071726619"/>
    <n v="4.8400999999999996"/>
    <s v="4-4,99 lei"/>
    <x v="11"/>
    <s v="0-0,99 euro"/>
    <n v="0"/>
  </r>
  <r>
    <n v="540"/>
    <x v="6"/>
    <s v="COMUNA CURTEȘTI"/>
    <d v="2020-09-27T00:00:00"/>
    <n v="1"/>
    <m/>
    <s v="X"/>
    <s v="X"/>
    <n v="138995"/>
    <n v="21443"/>
    <n v="0"/>
    <n v="160438"/>
    <n v="33147.662238383506"/>
    <n v="4686"/>
    <m/>
    <n v="2327"/>
    <m/>
    <n v="4686"/>
    <n v="2327"/>
    <n v="34.23772940674349"/>
    <n v="7.073764882284145"/>
    <n v="68.946282767511818"/>
    <n v="14.24480543119188"/>
    <n v="4.8400999999999996"/>
    <s v="34-34,99 lei"/>
    <x v="40"/>
    <s v="7-7,99 euro"/>
    <n v="7"/>
  </r>
  <r>
    <n v="541"/>
    <x v="6"/>
    <s v="COMUNA DÂNGENI"/>
    <d v="2020-09-27T00:00:00"/>
    <n v="1"/>
    <m/>
    <s v="X"/>
    <s v="X"/>
    <n v="2180"/>
    <n v="13820"/>
    <n v="0"/>
    <n v="16000"/>
    <n v="3305.7168240325614"/>
    <n v="2569"/>
    <m/>
    <n v="1532"/>
    <m/>
    <n v="2569"/>
    <n v="1532"/>
    <n v="6.2281043207473727"/>
    <n v="1.2867718271827797"/>
    <n v="10.443864229765014"/>
    <n v="2.1577786057653796"/>
    <n v="4.8400999999999996"/>
    <s v="6-6,99 lei"/>
    <x v="13"/>
    <s v="1-1,99 euro"/>
    <n v="1"/>
  </r>
  <r>
    <n v="542"/>
    <x v="6"/>
    <s v="COMUNA DERSCA"/>
    <d v="2020-09-27T00:00:00"/>
    <n v="1"/>
    <m/>
    <s v="X"/>
    <s v="X"/>
    <n v="1800"/>
    <n v="7268"/>
    <n v="0"/>
    <n v="9068"/>
    <n v="1873.5150100204542"/>
    <n v="2494"/>
    <m/>
    <n v="1444"/>
    <m/>
    <n v="2494"/>
    <n v="1444"/>
    <n v="3.6359262229350442"/>
    <n v="0.7512089053810963"/>
    <n v="6.2797783933518003"/>
    <n v="1.297448067881201"/>
    <n v="4.8400999999999996"/>
    <s v="3-3,99 lei"/>
    <x v="0"/>
    <s v="0-0,99 euro"/>
    <n v="0"/>
  </r>
  <r>
    <n v="543"/>
    <x v="6"/>
    <s v="COMUNA DIMĂCHENI"/>
    <d v="2020-09-27T00:00:00"/>
    <n v="1"/>
    <m/>
    <s v="X"/>
    <s v="X"/>
    <n v="96215"/>
    <n v="0"/>
    <n v="0"/>
    <n v="96215"/>
    <n v="19878.721514018307"/>
    <n v="1038"/>
    <m/>
    <n v="776"/>
    <m/>
    <n v="1038"/>
    <n v="776"/>
    <n v="92.692678227360304"/>
    <n v="19.150984117551356"/>
    <n v="123.98840206185567"/>
    <n v="25.616909167549366"/>
    <n v="4.8400999999999996"/>
    <s v="92-92,99 lei"/>
    <x v="41"/>
    <s v="19-19,99 euro"/>
    <n v="19"/>
  </r>
  <r>
    <n v="544"/>
    <x v="6"/>
    <s v="COMUNA DOBÂRCENI"/>
    <d v="2020-09-27T00:00:00"/>
    <n v="1"/>
    <m/>
    <s v="X"/>
    <s v="X"/>
    <n v="900"/>
    <n v="2983"/>
    <n v="0"/>
    <n v="3883"/>
    <n v="802.25615173240226"/>
    <n v="2007"/>
    <m/>
    <n v="1263"/>
    <m/>
    <n v="2007"/>
    <n v="1263"/>
    <n v="1.9347284504235176"/>
    <n v="0.39972902428121687"/>
    <n v="3.0744259699129057"/>
    <n v="0.6351988533114824"/>
    <n v="4.8400999999999996"/>
    <s v="1-1,99 lei"/>
    <x v="10"/>
    <s v="0-0,99 euro"/>
    <n v="0"/>
  </r>
  <r>
    <n v="545"/>
    <x v="6"/>
    <s v="COMUNA DRĂGUȘENI"/>
    <d v="2020-09-27T00:00:00"/>
    <n v="1"/>
    <m/>
    <s v="X"/>
    <s v="X"/>
    <n v="900"/>
    <n v="5626"/>
    <n v="0"/>
    <n v="6526"/>
    <n v="1348.3192496022812"/>
    <n v="3919"/>
    <m/>
    <n v="963"/>
    <m/>
    <n v="3919"/>
    <n v="963"/>
    <n v="1.6652207195713191"/>
    <n v="0.34404675927590739"/>
    <n v="6.7767393561786085"/>
    <n v="1.4001238313627011"/>
    <n v="4.8400999999999996"/>
    <s v="1-1,99 lei"/>
    <x v="10"/>
    <s v="0-0,99 euro"/>
    <n v="0"/>
  </r>
  <r>
    <n v="546"/>
    <x v="6"/>
    <s v="COMUNA DURNEȘTI"/>
    <d v="2020-09-27T00:00:00"/>
    <n v="1"/>
    <m/>
    <s v="X"/>
    <s v="X"/>
    <n v="0"/>
    <n v="6044"/>
    <n v="0"/>
    <n v="6044"/>
    <n v="1248.7345302783001"/>
    <n v="3040"/>
    <m/>
    <n v="1602"/>
    <m/>
    <n v="3040"/>
    <n v="1602"/>
    <n v="1.9881578947368421"/>
    <n v="0.41076793759154606"/>
    <n v="3.7727840199750311"/>
    <n v="0.77948472551704129"/>
    <n v="4.8400999999999996"/>
    <s v="1-1,99 lei"/>
    <x v="10"/>
    <s v="0-0,99 euro"/>
    <n v="0"/>
  </r>
  <r>
    <n v="547"/>
    <x v="6"/>
    <s v="COMUNA FRUMUȘICA"/>
    <d v="2020-09-27T00:00:00"/>
    <n v="1"/>
    <m/>
    <s v="X"/>
    <s v="X"/>
    <n v="0"/>
    <n v="9376.91"/>
    <n v="0"/>
    <n v="9376.91"/>
    <n v="1937.3380715274479"/>
    <n v="4671"/>
    <m/>
    <n v="2046"/>
    <m/>
    <n v="4671"/>
    <n v="2046"/>
    <n v="2.0074737743523872"/>
    <n v="0.41475873935505203"/>
    <n v="4.5830449657869012"/>
    <n v="0.9468905530437185"/>
    <n v="4.8400999999999996"/>
    <s v="2-2,99 lei"/>
    <x v="7"/>
    <s v="0-0,99 euro"/>
    <n v="0"/>
  </r>
  <r>
    <n v="548"/>
    <x v="6"/>
    <s v="COMUNA GEORGE ENESCU"/>
    <d v="2020-09-27T00:00:00"/>
    <n v="1"/>
    <m/>
    <s v="X"/>
    <s v="X"/>
    <n v="7300"/>
    <n v="5040"/>
    <n v="0"/>
    <n v="12340"/>
    <n v="2549.5341005351129"/>
    <n v="2449"/>
    <m/>
    <n v="1552"/>
    <m/>
    <n v="2449"/>
    <n v="1552"/>
    <n v="5.0387913434054719"/>
    <n v="1.0410510822928187"/>
    <n v="7.9510309278350517"/>
    <n v="1.6427410441592223"/>
    <n v="4.8400999999999996"/>
    <s v="5-5,99 lei"/>
    <x v="8"/>
    <s v="1-1,99 euro"/>
    <n v="1"/>
  </r>
  <r>
    <n v="549"/>
    <x v="6"/>
    <s v="COMUNA GORBĂNEȘTI"/>
    <d v="2020-09-27T00:00:00"/>
    <n v="1"/>
    <m/>
    <s v="X"/>
    <s v="X"/>
    <n v="0"/>
    <n v="6405"/>
    <n v="0"/>
    <n v="6405"/>
    <n v="1323.3197661205347"/>
    <n v="2590"/>
    <m/>
    <n v="1515"/>
    <m/>
    <n v="2590"/>
    <n v="1515"/>
    <n v="2.4729729729729728"/>
    <n v="0.51093427263341107"/>
    <n v="4.2277227722772279"/>
    <n v="0.87347839347890077"/>
    <n v="4.8400999999999996"/>
    <s v="2-2,99 lei"/>
    <x v="7"/>
    <s v="0-0,99 euro"/>
    <n v="0"/>
  </r>
  <r>
    <n v="550"/>
    <x v="6"/>
    <s v="COMUNA HAVÂRNA"/>
    <d v="2020-09-27T00:00:00"/>
    <n v="1"/>
    <m/>
    <s v="X"/>
    <s v="X"/>
    <n v="6000"/>
    <n v="8117"/>
    <n v="0"/>
    <n v="14117"/>
    <n v="2916.6752753042297"/>
    <n v="3591"/>
    <m/>
    <n v="1784"/>
    <m/>
    <n v="3591"/>
    <n v="1784"/>
    <n v="3.9312169312169312"/>
    <n v="0.8122181217778417"/>
    <n v="7.9131165919282509"/>
    <n v="1.6349076655292767"/>
    <n v="4.8400999999999996"/>
    <s v="3-3,99 lei"/>
    <x v="0"/>
    <s v="0-0,99 euro"/>
    <n v="0"/>
  </r>
  <r>
    <n v="551"/>
    <x v="6"/>
    <s v="COMUNA HĂNEȘTI"/>
    <d v="2020-09-27T00:00:00"/>
    <n v="1"/>
    <m/>
    <s v="X"/>
    <s v="X"/>
    <n v="1350"/>
    <n v="9451"/>
    <n v="10801"/>
    <n v="21602"/>
    <n v="4463.1309270469619"/>
    <n v="1628"/>
    <m/>
    <n v="910"/>
    <m/>
    <n v="1628"/>
    <n v="910"/>
    <n v="13.269041769041769"/>
    <n v="2.7414809134195099"/>
    <n v="23.738461538461539"/>
    <n v="4.9045394802713869"/>
    <n v="4.8400999999999996"/>
    <s v="13-13,99 lei"/>
    <x v="14"/>
    <s v="2-2,99 euro"/>
    <n v="2"/>
  </r>
  <r>
    <n v="552"/>
    <x v="6"/>
    <s v="COMUNA HILISEU-HORIA"/>
    <d v="2020-09-27T00:00:00"/>
    <n v="1"/>
    <m/>
    <s v="X"/>
    <s v="X"/>
    <n v="0"/>
    <n v="12393"/>
    <n v="0"/>
    <n v="12393"/>
    <n v="2560.484287514721"/>
    <n v="2658"/>
    <m/>
    <n v="1342"/>
    <m/>
    <n v="2658"/>
    <n v="1342"/>
    <n v="4.6625282167042892"/>
    <n v="0.9633123730303691"/>
    <n v="9.2347242921013422"/>
    <n v="1.9079614661063495"/>
    <n v="4.8400999999999996"/>
    <s v="4-4,99 lei"/>
    <x v="11"/>
    <s v="0-0,99 euro"/>
    <n v="0"/>
  </r>
  <r>
    <n v="553"/>
    <x v="6"/>
    <s v="COMUNA HLIPICENI"/>
    <d v="2020-09-27T00:00:00"/>
    <n v="1"/>
    <m/>
    <s v="X"/>
    <s v="X"/>
    <n v="0"/>
    <n v="2548.2199999999998"/>
    <n v="0"/>
    <n v="2548.2199999999998"/>
    <n v="526.48085783351587"/>
    <n v="2778"/>
    <m/>
    <n v="1361"/>
    <m/>
    <n v="2778"/>
    <n v="1361"/>
    <n v="0.9172858171346292"/>
    <n v="0.18951794738427497"/>
    <n v="1.8723144746509919"/>
    <n v="0.38683384117084191"/>
    <n v="4.8400999999999996"/>
    <s v="0-0,99 lei"/>
    <x v="6"/>
    <s v="0-0,99 euro"/>
    <n v="0"/>
  </r>
  <r>
    <n v="554"/>
    <x v="6"/>
    <s v="COMUNA HUDESTI"/>
    <d v="2020-09-27T00:00:00"/>
    <n v="1"/>
    <m/>
    <s v="X"/>
    <s v="X"/>
    <n v="0"/>
    <n v="21104.080000000002"/>
    <n v="0"/>
    <n v="21104.080000000002"/>
    <n v="4360.2570194830696"/>
    <n v="4796"/>
    <m/>
    <n v="2770"/>
    <m/>
    <n v="4796"/>
    <n v="2770"/>
    <n v="4.4003502919099251"/>
    <n v="0.90914449947520215"/>
    <n v="7.6188014440433216"/>
    <n v="1.5741000070335991"/>
    <n v="4.8400999999999996"/>
    <s v="4-4,99 lei"/>
    <x v="11"/>
    <s v="0-0,99 euro"/>
    <n v="0"/>
  </r>
  <r>
    <n v="555"/>
    <x v="6"/>
    <s v="COMUNA IBĂNEȘTI"/>
    <d v="2020-09-27T00:00:00"/>
    <n v="1"/>
    <m/>
    <s v="X"/>
    <s v="X"/>
    <n v="7800"/>
    <n v="3125"/>
    <n v="0"/>
    <n v="10925"/>
    <n v="2257.1847689097335"/>
    <n v="3100"/>
    <m/>
    <n v="1788"/>
    <m/>
    <n v="3100"/>
    <n v="1788"/>
    <n v="3.524193548387097"/>
    <n v="0.72812411900313989"/>
    <n v="6.1101789709172261"/>
    <n v="1.2624075888756898"/>
    <n v="4.8400999999999996"/>
    <s v="3-3,99 lei"/>
    <x v="0"/>
    <s v="0-0,99 euro"/>
    <n v="0"/>
  </r>
  <r>
    <n v="556"/>
    <x v="6"/>
    <s v="COMUNA LEORDA"/>
    <d v="2020-09-27T00:00:00"/>
    <n v="1"/>
    <m/>
    <s v="X"/>
    <s v="X"/>
    <n v="6750"/>
    <n v="4740"/>
    <n v="0"/>
    <n v="11490"/>
    <n v="2373.9178942583831"/>
    <n v="2170"/>
    <m/>
    <n v="1381"/>
    <m/>
    <n v="2170"/>
    <n v="1381"/>
    <n v="5.2949308755760365"/>
    <n v="1.0939713798425728"/>
    <n v="8.3200579290369294"/>
    <n v="1.7189847170589305"/>
    <n v="4.8400999999999996"/>
    <s v="5-5,99 lei"/>
    <x v="8"/>
    <s v="1-1,99 euro"/>
    <n v="1"/>
  </r>
  <r>
    <n v="557"/>
    <x v="6"/>
    <s v="COMUNA LOZNA"/>
    <d v="2020-09-27T00:00:00"/>
    <n v="1"/>
    <m/>
    <s v="X"/>
    <s v="X"/>
    <n v="0"/>
    <n v="9860"/>
    <n v="0"/>
    <n v="9860"/>
    <n v="2037.1479928100662"/>
    <n v="1547"/>
    <m/>
    <n v="839"/>
    <m/>
    <n v="1547"/>
    <n v="839"/>
    <n v="6.3736263736263732"/>
    <n v="1.3168377458371467"/>
    <n v="11.752085816448153"/>
    <n v="2.4280667375566938"/>
    <n v="4.8400999999999996"/>
    <s v="6-6,99 lei"/>
    <x v="13"/>
    <s v="1-1,99 euro"/>
    <n v="1"/>
  </r>
  <r>
    <n v="558"/>
    <x v="6"/>
    <s v="COMUNA LUNCA"/>
    <d v="2020-09-27T00:00:00"/>
    <n v="1"/>
    <m/>
    <s v="X"/>
    <s v="X"/>
    <n v="0"/>
    <n v="3446.67"/>
    <n v="0"/>
    <n v="3446.67"/>
    <n v="712.10718786801931"/>
    <n v="3338"/>
    <m/>
    <n v="1918"/>
    <m/>
    <n v="3338"/>
    <n v="1918"/>
    <n v="1.032555422408628"/>
    <n v="0.21333348947514061"/>
    <n v="1.7970125130344108"/>
    <n v="0.37127590608343031"/>
    <n v="4.8400999999999996"/>
    <s v="1-1,99 lei"/>
    <x v="10"/>
    <s v="0-0,99 euro"/>
    <n v="0"/>
  </r>
  <r>
    <n v="559"/>
    <x v="6"/>
    <s v="COMUNA MANOLEASA"/>
    <d v="2020-09-27T00:00:00"/>
    <n v="1"/>
    <m/>
    <s v="X"/>
    <s v="X"/>
    <n v="7000"/>
    <n v="19283"/>
    <n v="0"/>
    <n v="26283"/>
    <n v="5430.2597053779882"/>
    <n v="2548"/>
    <m/>
    <n v="1570"/>
    <m/>
    <n v="2548"/>
    <n v="1570"/>
    <n v="10.315149136577707"/>
    <n v="2.1311851276993674"/>
    <n v="16.74076433121019"/>
    <n v="3.4587641435528589"/>
    <n v="4.8400999999999996"/>
    <s v="10-10,99 lei"/>
    <x v="3"/>
    <s v="2-2,99 euro"/>
    <n v="2"/>
  </r>
  <r>
    <n v="560"/>
    <x v="6"/>
    <s v="COMUNA MIHAI EMINESCU"/>
    <d v="2020-09-27T00:00:00"/>
    <n v="1"/>
    <m/>
    <s v="X"/>
    <s v="X"/>
    <n v="700"/>
    <n v="8721"/>
    <n v="0"/>
    <n v="9421"/>
    <n v="1946.4473874506727"/>
    <n v="6729"/>
    <m/>
    <n v="3342"/>
    <m/>
    <n v="6729"/>
    <n v="3342"/>
    <n v="1.4000594441967602"/>
    <n v="0.28926250370793177"/>
    <n v="2.8189706762417712"/>
    <n v="0.58241992443167945"/>
    <n v="4.8400999999999996"/>
    <s v="1-1,99 lei"/>
    <x v="10"/>
    <s v="0-0,99 euro"/>
    <n v="0"/>
  </r>
  <r>
    <n v="561"/>
    <x v="6"/>
    <s v="COMUNA MIHĂILENI"/>
    <d v="2020-09-27T00:00:00"/>
    <n v="1"/>
    <m/>
    <s v="X"/>
    <s v="X"/>
    <n v="1200"/>
    <n v="3077"/>
    <n v="0"/>
    <n v="4277"/>
    <n v="883.65942852420415"/>
    <n v="2087"/>
    <m/>
    <n v="1147"/>
    <m/>
    <n v="2087"/>
    <n v="1147"/>
    <n v="2.0493531384762815"/>
    <n v="0.42341132176531104"/>
    <n v="3.7288578901482126"/>
    <n v="0.77040926636809426"/>
    <n v="4.8400999999999996"/>
    <s v="2-2,99 lei"/>
    <x v="7"/>
    <s v="0-0,99 euro"/>
    <n v="0"/>
  </r>
  <r>
    <n v="562"/>
    <x v="6"/>
    <s v="COMUNA MIHĂLĂȘENI"/>
    <d v="2020-09-27T00:00:00"/>
    <n v="1"/>
    <m/>
    <s v="X"/>
    <s v="X"/>
    <n v="6000"/>
    <n v="6394"/>
    <n v="0"/>
    <n v="12394"/>
    <n v="2560.6908948162231"/>
    <n v="1965"/>
    <m/>
    <n v="1140"/>
    <m/>
    <n v="1965"/>
    <n v="1140"/>
    <n v="6.3073791348600512"/>
    <n v="1.303150582603676"/>
    <n v="10.871929824561404"/>
    <n v="2.2462200831721257"/>
    <n v="4.8400999999999996"/>
    <s v="6-6,99 lei"/>
    <x v="13"/>
    <s v="1-1,99 euro"/>
    <n v="1"/>
  </r>
  <r>
    <n v="563"/>
    <x v="6"/>
    <s v="COMUNA MILEANCA"/>
    <d v="2020-09-27T00:00:00"/>
    <n v="1"/>
    <m/>
    <s v="X"/>
    <s v="X"/>
    <n v="744"/>
    <n v="4000"/>
    <n v="0"/>
    <n v="4744"/>
    <n v="980.14503832565447"/>
    <n v="2089"/>
    <m/>
    <n v="1261"/>
    <m/>
    <n v="2089"/>
    <n v="1261"/>
    <n v="2.2709430349449495"/>
    <n v="0.46919341231481781"/>
    <n v="3.7620935765265662"/>
    <n v="0.7772760018442938"/>
    <n v="4.8400999999999996"/>
    <s v="2-2,99 lei"/>
    <x v="7"/>
    <s v="0-0,99 euro"/>
    <n v="0"/>
  </r>
  <r>
    <n v="564"/>
    <x v="6"/>
    <s v="COMUNA MITOC"/>
    <d v="2020-09-27T00:00:00"/>
    <n v="1"/>
    <m/>
    <s v="X"/>
    <s v="X"/>
    <n v="1000"/>
    <n v="7610"/>
    <n v="0"/>
    <n v="8610"/>
    <n v="1778.8888659325221"/>
    <n v="1346"/>
    <m/>
    <n v="896"/>
    <m/>
    <n v="1346"/>
    <n v="896"/>
    <n v="6.3967310549777121"/>
    <n v="1.3216113417032112"/>
    <n v="9.609375"/>
    <n v="1.9853670378711183"/>
    <n v="4.8400999999999996"/>
    <s v="6-6,99 lei"/>
    <x v="13"/>
    <s v="1-1,99 euro"/>
    <n v="1"/>
  </r>
  <r>
    <n v="565"/>
    <x v="6"/>
    <s v="COMUNA NICȘENI"/>
    <d v="2020-09-27T00:00:00"/>
    <n v="1"/>
    <m/>
    <s v="X"/>
    <s v="X"/>
    <n v="1050"/>
    <n v="1933.24"/>
    <n v="0"/>
    <n v="2983.24"/>
    <n v="616.35916613293114"/>
    <n v="2103"/>
    <m/>
    <n v="1185"/>
    <m/>
    <n v="2103"/>
    <n v="1185"/>
    <n v="1.4185639562529719"/>
    <n v="0.29308567100947747"/>
    <n v="2.5175021097046413"/>
    <n v="0.5201343174117562"/>
    <n v="4.8400999999999996"/>
    <s v="1-1,99 lei"/>
    <x v="10"/>
    <s v="0-0,99 euro"/>
    <n v="0"/>
  </r>
  <r>
    <n v="566"/>
    <x v="6"/>
    <s v="COMUNA PĂLTINIȘ"/>
    <d v="2020-09-27T00:00:00"/>
    <n v="1"/>
    <m/>
    <s v="X"/>
    <s v="X"/>
    <n v="17400"/>
    <n v="16985"/>
    <n v="0"/>
    <n v="34385"/>
    <n v="7104.1920621474765"/>
    <n v="3680"/>
    <m/>
    <n v="1485"/>
    <m/>
    <n v="3680"/>
    <n v="1485"/>
    <n v="9.34375"/>
    <n v="1.9304869734096404"/>
    <n v="23.154882154882156"/>
    <n v="4.7839677186178289"/>
    <n v="4.8400999999999996"/>
    <s v="9-9,99 lei"/>
    <x v="12"/>
    <s v="1-1,99 euro"/>
    <n v="1"/>
  </r>
  <r>
    <n v="567"/>
    <x v="6"/>
    <s v="COMUNA POMÂRLA"/>
    <d v="2020-09-27T00:00:00"/>
    <n v="1"/>
    <m/>
    <s v="X"/>
    <s v="X"/>
    <n v="6000"/>
    <n v="3956"/>
    <n v="0"/>
    <n v="9956"/>
    <n v="2056.9822937542613"/>
    <n v="2102"/>
    <m/>
    <n v="1369"/>
    <m/>
    <n v="2102"/>
    <n v="1369"/>
    <n v="4.7364414843006664"/>
    <n v="0.97858339379365422"/>
    <n v="7.2724616508400288"/>
    <n v="1.5025436769570937"/>
    <n v="4.8400999999999996"/>
    <s v="4-4,99 lei"/>
    <x v="11"/>
    <s v="0-0,99 euro"/>
    <n v="0"/>
  </r>
  <r>
    <n v="568"/>
    <x v="6"/>
    <s v="COMUNA PRĂJENI"/>
    <d v="2020-09-27T00:00:00"/>
    <n v="1"/>
    <m/>
    <s v="X"/>
    <s v="X"/>
    <n v="960"/>
    <n v="4300"/>
    <n v="0"/>
    <n v="5260"/>
    <n v="1086.7544059007046"/>
    <n v="2568"/>
    <m/>
    <n v="1500"/>
    <m/>
    <n v="2568"/>
    <n v="1500"/>
    <n v="2.0482866043613708"/>
    <n v="0.42319096802986939"/>
    <n v="3.5066666666666668"/>
    <n v="0.72450293726713633"/>
    <n v="4.8400999999999996"/>
    <s v="2-2,99 lei"/>
    <x v="7"/>
    <s v="0-0,99 euro"/>
    <n v="0"/>
  </r>
  <r>
    <n v="569"/>
    <x v="6"/>
    <s v="COMUNA RĂCHIȚI"/>
    <d v="2020-09-27T00:00:00"/>
    <n v="1"/>
    <m/>
    <s v="X"/>
    <s v="X"/>
    <n v="2445"/>
    <n v="5000"/>
    <n v="0"/>
    <n v="7445"/>
    <n v="1538.1913596826514"/>
    <n v="4014"/>
    <m/>
    <n v="2266"/>
    <m/>
    <n v="4014"/>
    <n v="2266"/>
    <n v="1.8547583457897359"/>
    <n v="0.38320661676199586"/>
    <n v="3.2855251544571935"/>
    <n v="0.6788134861794578"/>
    <n v="4.8400999999999996"/>
    <s v="1-1,99 lei"/>
    <x v="10"/>
    <s v="0-0,99 euro"/>
    <n v="0"/>
  </r>
  <r>
    <n v="570"/>
    <x v="6"/>
    <s v="COMUNA RĂDĂUȚI-PRUT"/>
    <d v="2020-09-27T00:00:00"/>
    <n v="1"/>
    <m/>
    <s v="X"/>
    <s v="X"/>
    <n v="101975"/>
    <n v="21000"/>
    <n v="0"/>
    <n v="122975"/>
    <n v="25407.532902212766"/>
    <n v="2870"/>
    <m/>
    <n v="1553"/>
    <m/>
    <n v="2870"/>
    <n v="1553"/>
    <n v="42.848432055749129"/>
    <n v="8.852798920631626"/>
    <n v="79.185447520927241"/>
    <n v="16.36029163052979"/>
    <n v="4.8400999999999996"/>
    <s v="42-42,99 lei"/>
    <x v="42"/>
    <s v="8-8,99 euro"/>
    <n v="8"/>
  </r>
  <r>
    <n v="571"/>
    <x v="6"/>
    <s v="COMUNA RĂUSENI"/>
    <d v="2020-09-27T00:00:00"/>
    <n v="1"/>
    <m/>
    <s v="X"/>
    <s v="X"/>
    <n v="5000"/>
    <n v="7311"/>
    <n v="0"/>
    <n v="12311"/>
    <n v="2543.5424887915542"/>
    <n v="2048"/>
    <m/>
    <n v="1063"/>
    <m/>
    <n v="2048"/>
    <n v="1063"/>
    <n v="6.01123046875"/>
    <n v="1.2419641058552511"/>
    <n v="11.58137347130762"/>
    <n v="2.3927963205941243"/>
    <n v="4.8400999999999996"/>
    <s v="6-6,99 lei"/>
    <x v="13"/>
    <s v="1-1,99 euro"/>
    <n v="1"/>
  </r>
  <r>
    <n v="572"/>
    <x v="6"/>
    <s v="COMUNA RIPICENI"/>
    <d v="2020-09-27T00:00:00"/>
    <n v="1"/>
    <m/>
    <s v="X"/>
    <s v="X"/>
    <n v="900"/>
    <n v="10610"/>
    <n v="0"/>
    <n v="11510"/>
    <n v="2378.050040288424"/>
    <n v="4077"/>
    <m/>
    <n v="961"/>
    <m/>
    <n v="4077"/>
    <n v="961"/>
    <n v="2.8231542801079224"/>
    <n v="0.58328428753701844"/>
    <n v="11.977107180020811"/>
    <n v="2.4745577942647494"/>
    <n v="4.8400999999999996"/>
    <s v="2-2,99 lei"/>
    <x v="7"/>
    <s v="0-0,99 euro"/>
    <n v="0"/>
  </r>
  <r>
    <n v="573"/>
    <x v="6"/>
    <s v="COMUNA ROMA"/>
    <d v="2020-09-27T00:00:00"/>
    <n v="1"/>
    <m/>
    <s v="X"/>
    <s v="X"/>
    <n v="1500"/>
    <n v="4004.97"/>
    <n v="0"/>
    <n v="5504.9699999999993"/>
    <n v="1137.3669965496581"/>
    <n v="3124"/>
    <m/>
    <n v="1429"/>
    <m/>
    <n v="3124"/>
    <n v="1429"/>
    <n v="1.762154289372599"/>
    <n v="0.36407394255750897"/>
    <n v="3.8523233030090966"/>
    <n v="0.79591812214811619"/>
    <n v="4.8400999999999996"/>
    <s v="1-1,99 lei"/>
    <x v="10"/>
    <s v="0-0,99 euro"/>
    <n v="0"/>
  </r>
  <r>
    <n v="574"/>
    <x v="6"/>
    <s v="COMUNA ROMÂNEȘTI"/>
    <d v="2020-09-27T00:00:00"/>
    <n v="1"/>
    <m/>
    <s v="X"/>
    <s v="X"/>
    <n v="0"/>
    <n v="6588"/>
    <n v="0"/>
    <n v="6588"/>
    <n v="1361.1289022954072"/>
    <n v="1577"/>
    <m/>
    <n v="949"/>
    <m/>
    <n v="1577"/>
    <n v="949"/>
    <n v="4.1775523145212432"/>
    <n v="0.86311281058681499"/>
    <n v="6.9420442571127499"/>
    <n v="1.4342770308697652"/>
    <n v="4.8400999999999996"/>
    <s v="4-4,99 lei"/>
    <x v="11"/>
    <s v="0-0,99 euro"/>
    <n v="0"/>
  </r>
  <r>
    <n v="575"/>
    <x v="6"/>
    <s v="COMUNA SANTA MARE"/>
    <d v="2020-09-27T00:00:00"/>
    <n v="1"/>
    <m/>
    <s v="X"/>
    <s v="X"/>
    <n v="0"/>
    <n v="7555"/>
    <n v="0"/>
    <n v="7555"/>
    <n v="1560.9181628478752"/>
    <n v="2083"/>
    <m/>
    <n v="1227"/>
    <m/>
    <n v="2083"/>
    <n v="1227"/>
    <n v="3.626980316850696"/>
    <n v="0.74936061586551861"/>
    <n v="6.1572942135289326"/>
    <n v="1.2721419420113083"/>
    <n v="4.8400999999999996"/>
    <s v="3-3,99 lei"/>
    <x v="0"/>
    <s v="0-0,99 euro"/>
    <n v="0"/>
  </r>
  <r>
    <n v="576"/>
    <x v="6"/>
    <s v="COMUNA STĂUCENI"/>
    <d v="2020-09-27T00:00:00"/>
    <n v="1"/>
    <m/>
    <s v="X"/>
    <s v="X"/>
    <n v="27674"/>
    <n v="9520"/>
    <n v="0"/>
    <n v="37194"/>
    <n v="7684.5519720666935"/>
    <n v="2968"/>
    <m/>
    <n v="1620"/>
    <m/>
    <n v="2968"/>
    <n v="1620"/>
    <n v="12.531671159029649"/>
    <n v="2.5891347614779963"/>
    <n v="22.959259259259259"/>
    <n v="4.7435506000411687"/>
    <n v="4.8400999999999996"/>
    <s v="12-12,99 lei"/>
    <x v="15"/>
    <s v="2-2,99 euro"/>
    <n v="2"/>
  </r>
  <r>
    <n v="577"/>
    <x v="6"/>
    <s v="COMUNA ȘTIUBIENI"/>
    <d v="2020-09-27T00:00:00"/>
    <n v="1"/>
    <m/>
    <s v="X"/>
    <s v="X"/>
    <n v="1000"/>
    <n v="2190.5"/>
    <n v="0"/>
    <n v="3190.5"/>
    <n v="659.18059544224297"/>
    <n v="2119"/>
    <m/>
    <n v="1282"/>
    <m/>
    <n v="2119"/>
    <n v="1282"/>
    <n v="1.505663048607834"/>
    <n v="0.31108097944419205"/>
    <n v="2.4886895475819033"/>
    <n v="0.51418143170221764"/>
    <n v="4.8400999999999996"/>
    <s v="1-1,99 lei"/>
    <x v="10"/>
    <s v="0-0,99 euro"/>
    <n v="0"/>
  </r>
  <r>
    <n v="578"/>
    <x v="6"/>
    <s v="COMUNA SUHARĂU"/>
    <d v="2020-09-27T00:00:00"/>
    <n v="1"/>
    <m/>
    <s v="X"/>
    <s v="X"/>
    <n v="2500"/>
    <n v="7494"/>
    <n v="0"/>
    <n v="9994"/>
    <n v="2064.8333712113385"/>
    <n v="3591"/>
    <m/>
    <n v="1770"/>
    <m/>
    <n v="3591"/>
    <n v="1770"/>
    <n v="2.7830687830687832"/>
    <n v="0.57500233116439392"/>
    <n v="5.6463276836158194"/>
    <n v="1.1665725261081008"/>
    <n v="4.8400999999999996"/>
    <s v="2-2,99 lei"/>
    <x v="7"/>
    <s v="0-0,99 euro"/>
    <n v="0"/>
  </r>
  <r>
    <n v="579"/>
    <x v="6"/>
    <s v="COMUNA SULIȚA"/>
    <d v="2020-09-27T00:00:00"/>
    <n v="1"/>
    <m/>
    <s v="X"/>
    <s v="X"/>
    <n v="2019"/>
    <n v="421"/>
    <n v="0"/>
    <n v="2440"/>
    <n v="504.12181566496565"/>
    <n v="2452"/>
    <m/>
    <n v="1515"/>
    <m/>
    <n v="2452"/>
    <n v="1515"/>
    <n v="0.9951060358890701"/>
    <n v="0.20559617278342807"/>
    <n v="1.6105610561056105"/>
    <n v="0.33275367370624798"/>
    <n v="4.8400999999999996"/>
    <s v="1-1,99 lei"/>
    <x v="10"/>
    <s v="0-0,99 euro"/>
    <n v="0"/>
  </r>
  <r>
    <n v="580"/>
    <x v="6"/>
    <s v="COMUNA ȘENDRICENI"/>
    <d v="2020-09-27T00:00:00"/>
    <n v="1"/>
    <m/>
    <s v="X"/>
    <s v="X"/>
    <n v="3272"/>
    <n v="1762"/>
    <n v="0"/>
    <n v="5034"/>
    <n v="1040.0611557612447"/>
    <n v="3266"/>
    <m/>
    <n v="1630"/>
    <m/>
    <n v="3266"/>
    <n v="1630"/>
    <n v="1.5413349663196572"/>
    <n v="0.3184510581020345"/>
    <n v="3.0883435582822085"/>
    <n v="0.63807432868788017"/>
    <n v="4.8400999999999996"/>
    <s v="1-1,99 lei"/>
    <x v="10"/>
    <s v="0-0,99 euro"/>
    <n v="0"/>
  </r>
  <r>
    <n v="581"/>
    <x v="6"/>
    <s v="COMUNA TODIRENI"/>
    <d v="2020-09-27T00:00:00"/>
    <n v="1"/>
    <m/>
    <s v="X"/>
    <s v="X"/>
    <n v="4000"/>
    <n v="11736.25"/>
    <n v="0"/>
    <n v="15736.25"/>
    <n v="3251.2241482613999"/>
    <n v="2783"/>
    <m/>
    <n v="1367"/>
    <m/>
    <n v="2783"/>
    <n v="1367"/>
    <n v="5.6544196909809559"/>
    <n v="1.1682443939135465"/>
    <n v="11.511521580102414"/>
    <n v="2.378364409847403"/>
    <n v="4.8400999999999996"/>
    <s v="5-5,99 lei"/>
    <x v="8"/>
    <s v="1-1,99 euro"/>
    <n v="1"/>
  </r>
  <r>
    <n v="582"/>
    <x v="6"/>
    <s v="COMUNA TRUȘEȘTI"/>
    <d v="2020-09-27T00:00:00"/>
    <n v="1"/>
    <m/>
    <s v="X"/>
    <s v="X"/>
    <n v="4800"/>
    <n v="13823"/>
    <n v="0"/>
    <n v="18623"/>
    <n v="3847.6477758723995"/>
    <n v="4419"/>
    <m/>
    <n v="2302"/>
    <m/>
    <n v="4419"/>
    <n v="2302"/>
    <n v="4.2143018782529982"/>
    <n v="0.87070553878081003"/>
    <n v="8.0899218071242398"/>
    <n v="1.6714369139324063"/>
    <n v="4.8400999999999996"/>
    <s v="4-4,99 lei"/>
    <x v="11"/>
    <s v="0-0,99 euro"/>
    <n v="0"/>
  </r>
  <r>
    <n v="583"/>
    <x v="6"/>
    <s v="COMUNA TUDORA"/>
    <d v="2020-09-27T00:00:00"/>
    <n v="1"/>
    <m/>
    <s v="X"/>
    <s v="X"/>
    <n v="3970"/>
    <n v="2502.2199999999998"/>
    <n v="0"/>
    <n v="6472.2199999999993"/>
    <n v="1337.2079089275014"/>
    <n v="3991"/>
    <m/>
    <n v="1995"/>
    <m/>
    <n v="3991"/>
    <n v="1995"/>
    <n v="1.6217038336256575"/>
    <n v="0.3350558529009024"/>
    <n v="3.2442205513784459"/>
    <n v="0.67027965359774511"/>
    <n v="4.8400999999999996"/>
    <s v="1-1,99 lei"/>
    <x v="10"/>
    <s v="0-0,99 euro"/>
    <n v="0"/>
  </r>
  <r>
    <n v="584"/>
    <x v="6"/>
    <s v="COMUNA UNGURENI"/>
    <d v="2020-09-27T00:00:00"/>
    <n v="1"/>
    <m/>
    <s v="X"/>
    <s v="X"/>
    <n v="6000"/>
    <n v="7121"/>
    <n v="0"/>
    <n v="13121"/>
    <n v="2710.8944030082025"/>
    <n v="5097"/>
    <m/>
    <n v="2280"/>
    <m/>
    <n v="5097"/>
    <n v="2280"/>
    <n v="2.5742593682558366"/>
    <n v="0.53186078144167204"/>
    <n v="5.7548245614035087"/>
    <n v="1.1889887732492117"/>
    <n v="4.8400999999999996"/>
    <s v="2-2,99 lei"/>
    <x v="7"/>
    <s v="0-0,99 euro"/>
    <n v="0"/>
  </r>
  <r>
    <n v="585"/>
    <x v="6"/>
    <s v="COMUNA UNȚENI"/>
    <d v="2020-09-27T00:00:00"/>
    <n v="1"/>
    <m/>
    <s v="X"/>
    <s v="X"/>
    <n v="3391.2"/>
    <n v="12102.3"/>
    <n v="0"/>
    <n v="15493.5"/>
    <n v="3201.0702258217807"/>
    <n v="2157"/>
    <m/>
    <n v="1182"/>
    <m/>
    <n v="2157"/>
    <n v="1182"/>
    <n v="7.1828929068150211"/>
    <n v="1.4840381204551603"/>
    <n v="13.107868020304569"/>
    <n v="2.7081812401199499"/>
    <n v="4.8400999999999996"/>
    <s v="7-7,99 lei"/>
    <x v="5"/>
    <s v="1-1,99 euro"/>
    <n v="1"/>
  </r>
  <r>
    <n v="586"/>
    <x v="6"/>
    <s v="COMUNA VĂCULEȘTI"/>
    <d v="2020-09-27T00:00:00"/>
    <n v="1"/>
    <m/>
    <s v="X"/>
    <s v="X"/>
    <n v="2250"/>
    <n v="4605"/>
    <n v="0"/>
    <n v="6855"/>
    <n v="1416.2930517964505"/>
    <n v="1700"/>
    <m/>
    <n v="1089"/>
    <m/>
    <n v="1700"/>
    <n v="1089"/>
    <n v="4.0323529411764705"/>
    <n v="0.83311355988026503"/>
    <n v="6.2947658402203857"/>
    <n v="1.3005445838351244"/>
    <n v="4.8400999999999996"/>
    <s v="4-4,99 lei"/>
    <x v="11"/>
    <s v="0-0,99 euro"/>
    <n v="0"/>
  </r>
  <r>
    <n v="587"/>
    <x v="6"/>
    <s v="COMUNA VÂRFU CÂMPULUI"/>
    <d v="2020-09-27T00:00:00"/>
    <n v="1"/>
    <m/>
    <s v="X"/>
    <s v="X"/>
    <n v="6500"/>
    <n v="3184"/>
    <n v="0"/>
    <n v="9684"/>
    <n v="2000.7851077457078"/>
    <n v="5719"/>
    <m/>
    <n v="1849"/>
    <m/>
    <n v="5719"/>
    <n v="1849"/>
    <n v="1.6933030250043715"/>
    <n v="0.34984876862138625"/>
    <n v="5.2374256354786368"/>
    <n v="1.0820903773638224"/>
    <n v="4.8400999999999996"/>
    <s v="1-1,99 lei"/>
    <x v="10"/>
    <s v="0-0,99 euro"/>
    <n v="0"/>
  </r>
  <r>
    <n v="588"/>
    <x v="6"/>
    <s v="COMUNA VIIȘOARA"/>
    <d v="2020-09-27T00:00:00"/>
    <n v="1"/>
    <m/>
    <s v="X"/>
    <s v="X"/>
    <n v="0"/>
    <n v="7069"/>
    <n v="0"/>
    <n v="7069"/>
    <n v="1460.5070143178862"/>
    <n v="1496"/>
    <m/>
    <n v="1018"/>
    <m/>
    <n v="1496"/>
    <n v="1018"/>
    <n v="4.7252673796791447"/>
    <n v="0.97627474219110033"/>
    <n v="6.9440078585461693"/>
    <n v="1.4346827252631495"/>
    <n v="4.8400999999999996"/>
    <s v="4-4,99 lei"/>
    <x v="11"/>
    <s v="0-0,99 euro"/>
    <n v="0"/>
  </r>
  <r>
    <n v="589"/>
    <x v="6"/>
    <s v="COMUNA VLĂDENI"/>
    <d v="2020-09-27T00:00:00"/>
    <n v="1"/>
    <m/>
    <s v="X"/>
    <s v="X"/>
    <n v="1200"/>
    <n v="3769.24"/>
    <n v="0"/>
    <n v="4969.24"/>
    <n v="1026.6812669159729"/>
    <n v="3956"/>
    <m/>
    <n v="1720"/>
    <m/>
    <n v="3956"/>
    <n v="1720"/>
    <n v="1.2561274014155712"/>
    <n v="0.2595250927492348"/>
    <n v="2.8890930232558136"/>
    <n v="0.59690771332324"/>
    <n v="4.8400999999999996"/>
    <s v="1-1,99 lei"/>
    <x v="10"/>
    <s v="0-0,99 euro"/>
    <n v="0"/>
  </r>
  <r>
    <n v="590"/>
    <x v="6"/>
    <s v="COMUNA VLĂSINEȘTI"/>
    <d v="2020-09-27T00:00:00"/>
    <n v="1"/>
    <m/>
    <s v="X"/>
    <s v="X"/>
    <n v="0"/>
    <n v="7975"/>
    <n v="0"/>
    <n v="7975"/>
    <n v="1647.69322947873"/>
    <n v="2419"/>
    <m/>
    <n v="1441"/>
    <m/>
    <n v="2419"/>
    <n v="1441"/>
    <n v="3.2968168664737494"/>
    <n v="0.68114643632853655"/>
    <n v="5.5343511450381682"/>
    <n v="1.143437355641034"/>
    <n v="4.8400999999999996"/>
    <s v="3-3,99 lei"/>
    <x v="0"/>
    <s v="0-0,99 euro"/>
    <n v="0"/>
  </r>
  <r>
    <n v="591"/>
    <x v="6"/>
    <s v="COMUNA VORNICENI"/>
    <d v="2020-09-27T00:00:00"/>
    <n v="1"/>
    <m/>
    <s v="X"/>
    <s v="X"/>
    <n v="3360"/>
    <n v="9150"/>
    <n v="0"/>
    <n v="12510"/>
    <n v="2584.6573417904592"/>
    <n v="3461"/>
    <m/>
    <n v="1795"/>
    <m/>
    <n v="3461"/>
    <n v="1795"/>
    <n v="3.6145622652412599"/>
    <n v="0.74679495573257992"/>
    <n v="6.9693593314763227"/>
    <n v="1.4399205246743505"/>
    <n v="4.8400999999999996"/>
    <s v="3-3,99 lei"/>
    <x v="0"/>
    <s v="0-0,99 euro"/>
    <n v="0"/>
  </r>
  <r>
    <n v="592"/>
    <x v="6"/>
    <s v="COMUNA VORONA"/>
    <d v="2020-09-27T00:00:00"/>
    <n v="1"/>
    <m/>
    <s v="X"/>
    <s v="X"/>
    <n v="2880"/>
    <n v="2607"/>
    <n v="0"/>
    <n v="5487"/>
    <n v="1133.6542633416666"/>
    <n v="6185"/>
    <m/>
    <n v="2390"/>
    <m/>
    <n v="6185"/>
    <n v="2390"/>
    <n v="0.88714632174616004"/>
    <n v="0.18329090757343033"/>
    <n v="2.2958158995815898"/>
    <n v="0.47433232775801948"/>
    <n v="4.8400999999999996"/>
    <s v="0-0,99 lei"/>
    <x v="6"/>
    <s v="0-0,99 euro"/>
    <n v="0"/>
  </r>
  <r>
    <n v="593"/>
    <x v="7"/>
    <s v="MUNICIPIUL BRAȘOV"/>
    <d v="2020-09-27T00:00:00"/>
    <n v="1"/>
    <m/>
    <s v="X"/>
    <s v="X"/>
    <n v="42100"/>
    <n v="358570.48"/>
    <n v="0"/>
    <n v="400670.48"/>
    <n v="82781.446664325122"/>
    <n v="245992"/>
    <m/>
    <n v="85058"/>
    <m/>
    <n v="245992"/>
    <n v="85058"/>
    <n v="1.628794757553091"/>
    <n v="0.33652088955870568"/>
    <n v="4.7105560911378115"/>
    <n v="0.97323528256395775"/>
    <n v="4.8400999999999996"/>
    <s v="1-1,99 lei"/>
    <x v="10"/>
    <s v="0-0,99 euro"/>
    <n v="0"/>
  </r>
  <r>
    <n v="594"/>
    <x v="7"/>
    <s v="MUNICIPIUL CODLEA"/>
    <d v="2020-09-27T00:00:00"/>
    <n v="1"/>
    <m/>
    <s v="X"/>
    <s v="X"/>
    <n v="11640"/>
    <n v="28405.01"/>
    <n v="0"/>
    <n v="40045.009999999995"/>
    <n v="8273.5914547220091"/>
    <n v="21012"/>
    <m/>
    <n v="7753"/>
    <m/>
    <n v="21012"/>
    <n v="7753"/>
    <n v="1.9058162002665142"/>
    <n v="0.39375554229592657"/>
    <n v="5.1650986714820064"/>
    <n v="1.0671470985066438"/>
    <n v="4.8400999999999996"/>
    <s v="1-1,99 lei"/>
    <x v="10"/>
    <s v="0-0,99 euro"/>
    <n v="0"/>
  </r>
  <r>
    <n v="595"/>
    <x v="7"/>
    <s v="MUNICIPIUL FĂGĂRAȘ"/>
    <d v="2020-09-27T00:00:00"/>
    <n v="1"/>
    <m/>
    <s v="X"/>
    <s v="X"/>
    <n v="89520"/>
    <n v="26483.05"/>
    <n v="0"/>
    <n v="116003.05"/>
    <n v="23967.077126505654"/>
    <n v="31232"/>
    <m/>
    <n v="9954"/>
    <m/>
    <n v="31232"/>
    <n v="9954"/>
    <n v="3.7142370005122953"/>
    <n v="0.76738848381485825"/>
    <n v="11.653912999799076"/>
    <n v="2.407783516827974"/>
    <n v="4.8400999999999996"/>
    <s v="3-3,99 lei"/>
    <x v="0"/>
    <s v="0-0,99 euro"/>
    <n v="0"/>
  </r>
  <r>
    <n v="596"/>
    <x v="7"/>
    <s v="MUNICIPIUL SĂCELE"/>
    <d v="2020-09-27T00:00:00"/>
    <n v="1"/>
    <m/>
    <s v="X"/>
    <s v="X"/>
    <n v="3400"/>
    <n v="29934"/>
    <n v="0"/>
    <n v="33334"/>
    <n v="6887.0477882688383"/>
    <n v="27624"/>
    <m/>
    <n v="10925"/>
    <m/>
    <n v="27624"/>
    <n v="10925"/>
    <n v="1.206704315088329"/>
    <n v="0.24931392225126117"/>
    <n v="3.05116704805492"/>
    <n v="0.63039339023055729"/>
    <n v="4.8400999999999996"/>
    <s v="1-1,99 lei"/>
    <x v="10"/>
    <s v="0-0,99 euro"/>
    <n v="0"/>
  </r>
  <r>
    <n v="597"/>
    <x v="7"/>
    <s v="ORAȘUL GHIMBAV"/>
    <d v="2020-09-27T00:00:00"/>
    <n v="1"/>
    <m/>
    <s v="X"/>
    <s v="X"/>
    <n v="37864"/>
    <n v="4700"/>
    <n v="0"/>
    <n v="42564"/>
    <n v="8794.0331811326214"/>
    <n v="5978"/>
    <m/>
    <n v="2757"/>
    <m/>
    <n v="5978"/>
    <n v="2757"/>
    <n v="7.1201070592171298"/>
    <n v="1.471066105910442"/>
    <n v="15.438520130576714"/>
    <n v="3.1897109833633013"/>
    <n v="4.8400999999999996"/>
    <s v="7-7,99 lei"/>
    <x v="5"/>
    <s v="1-1,99 euro"/>
    <n v="1"/>
  </r>
  <r>
    <n v="598"/>
    <x v="7"/>
    <s v="ORAȘUL PREDEAL"/>
    <d v="2020-09-27T00:00:00"/>
    <n v="1"/>
    <m/>
    <s v="X"/>
    <s v="X"/>
    <n v="35262"/>
    <n v="19048.599999999999"/>
    <n v="0"/>
    <n v="54310.6"/>
    <n v="11220.966508956428"/>
    <n v="4158"/>
    <m/>
    <n v="2306"/>
    <m/>
    <n v="4158"/>
    <n v="2306"/>
    <n v="13.061712361712361"/>
    <n v="2.698645144049165"/>
    <n v="23.551864700780573"/>
    <n v="4.8659872111693092"/>
    <n v="4.8400999999999996"/>
    <s v="13-13,99 lei"/>
    <x v="14"/>
    <s v="2-2,99 euro"/>
    <n v="2"/>
  </r>
  <r>
    <n v="599"/>
    <x v="7"/>
    <s v="ORAȘUL RÂȘNOV"/>
    <d v="2020-09-27T00:00:00"/>
    <n v="1"/>
    <m/>
    <s v="X"/>
    <s v="X"/>
    <n v="42535"/>
    <n v="26956.11"/>
    <n v="0"/>
    <n v="69491.11"/>
    <n v="14357.370715481085"/>
    <n v="15024"/>
    <m/>
    <n v="5852"/>
    <m/>
    <n v="15024"/>
    <n v="5852"/>
    <n v="4.6253401224707131"/>
    <n v="0.9556290412327666"/>
    <n v="11.874762474367738"/>
    <n v="2.4534126308067474"/>
    <n v="4.8400999999999996"/>
    <s v="4-4,99 lei"/>
    <x v="11"/>
    <s v="0-0,99 euro"/>
    <n v="0"/>
  </r>
  <r>
    <n v="600"/>
    <x v="7"/>
    <s v="ORAȘUL RUPEA"/>
    <d v="2020-09-27T00:00:00"/>
    <n v="1"/>
    <m/>
    <s v="X"/>
    <s v="X"/>
    <n v="0"/>
    <n v="13891"/>
    <n v="0"/>
    <n v="13891"/>
    <n v="2869.9820251647698"/>
    <n v="4814"/>
    <m/>
    <n v="2465"/>
    <m/>
    <n v="4814"/>
    <n v="2465"/>
    <n v="2.8855421686746987"/>
    <n v="0.59617408084020973"/>
    <n v="5.6352941176470592"/>
    <n v="1.1642929108173508"/>
    <n v="4.8400999999999996"/>
    <s v="2-2,99 lei"/>
    <x v="7"/>
    <s v="0-0,99 euro"/>
    <n v="0"/>
  </r>
  <r>
    <n v="601"/>
    <x v="7"/>
    <s v="ORAȘUL VICTORIA"/>
    <d v="2020-09-27T00:00:00"/>
    <n v="1"/>
    <m/>
    <s v="X"/>
    <s v="X"/>
    <n v="46935"/>
    <n v="10143"/>
    <n v="0"/>
    <n v="57078"/>
    <n v="11792.731555133159"/>
    <n v="6993"/>
    <m/>
    <n v="3052"/>
    <m/>
    <n v="6993"/>
    <n v="3052"/>
    <n v="8.1621621621621614"/>
    <n v="1.6863622987463405"/>
    <n v="18.701834862385322"/>
    <n v="3.8639356340541151"/>
    <n v="4.8400999999999996"/>
    <s v="8-8,99 lei"/>
    <x v="2"/>
    <s v="1-1,99 euro"/>
    <n v="1"/>
  </r>
  <r>
    <n v="602"/>
    <x v="7"/>
    <s v="ORAȘUL ZĂRNEȘTI"/>
    <d v="2020-09-27T00:00:00"/>
    <n v="1"/>
    <m/>
    <s v="X"/>
    <s v="X"/>
    <n v="44268"/>
    <n v="31582.49"/>
    <n v="0"/>
    <n v="75850.490000000005"/>
    <n v="15671.2650565071"/>
    <n v="21451"/>
    <m/>
    <n v="9428"/>
    <m/>
    <n v="21451"/>
    <n v="9428"/>
    <n v="3.5359885320031701"/>
    <n v="0.73056104873931749"/>
    <n v="8.0452365294866368"/>
    <n v="1.662204609302832"/>
    <n v="4.8400999999999996"/>
    <s v="3-3,99 lei"/>
    <x v="0"/>
    <s v="0-0,99 euro"/>
    <n v="0"/>
  </r>
  <r>
    <n v="603"/>
    <x v="7"/>
    <s v="COMUNA APAŢA"/>
    <d v="2020-09-27T00:00:00"/>
    <n v="1"/>
    <m/>
    <s v="X"/>
    <s v="X"/>
    <n v="0"/>
    <n v="28014.26"/>
    <n v="0"/>
    <n v="28014.26"/>
    <n v="5787.9506621764012"/>
    <n v="2429"/>
    <m/>
    <n v="1480"/>
    <m/>
    <n v="2429"/>
    <n v="1480"/>
    <n v="11.533248250308768"/>
    <n v="2.3828532985493625"/>
    <n v="18.928554054054054"/>
    <n v="3.9107774744435142"/>
    <n v="4.8400999999999996"/>
    <s v="11-11,99 lei"/>
    <x v="4"/>
    <s v="2-2,99 euro"/>
    <n v="2"/>
  </r>
  <r>
    <n v="604"/>
    <x v="7"/>
    <s v="COMUNA AUGUSTIN"/>
    <d v="2020-09-27T00:00:00"/>
    <n v="1"/>
    <m/>
    <s v="X"/>
    <s v="X"/>
    <n v="77675"/>
    <n v="5020"/>
    <n v="0"/>
    <n v="82695"/>
    <n v="17085.390797710792"/>
    <n v="1335"/>
    <m/>
    <n v="913"/>
    <m/>
    <n v="1335"/>
    <n v="913"/>
    <n v="61.943820224719104"/>
    <n v="12.798045541356398"/>
    <n v="90.575027382256295"/>
    <n v="18.713461990920912"/>
    <n v="4.8400999999999996"/>
    <s v="61-61,99 lei"/>
    <x v="43"/>
    <s v="12-12,99 euro"/>
    <n v="12"/>
  </r>
  <r>
    <n v="605"/>
    <x v="7"/>
    <s v="COMUNA BECLEAN"/>
    <d v="2020-09-27T00:00:00"/>
    <n v="1"/>
    <m/>
    <s v="X"/>
    <s v="X"/>
    <n v="500"/>
    <n v="4360"/>
    <n v="0"/>
    <n v="4860"/>
    <n v="1004.1114852998905"/>
    <n v="1469"/>
    <m/>
    <n v="1126"/>
    <m/>
    <n v="1469"/>
    <n v="1126"/>
    <n v="3.3083730428863172"/>
    <n v="0.6835340267528186"/>
    <n v="4.3161634103019537"/>
    <n v="0.89175087504430772"/>
    <n v="4.8400999999999996"/>
    <s v="3-3,99 lei"/>
    <x v="0"/>
    <s v="0-0,99 euro"/>
    <n v="0"/>
  </r>
  <r>
    <n v="606"/>
    <x v="7"/>
    <s v="COMUNA BOD"/>
    <d v="2020-09-27T00:00:00"/>
    <n v="1"/>
    <m/>
    <s v="X"/>
    <s v="X"/>
    <n v="0"/>
    <n v="22418.49"/>
    <n v="0"/>
    <n v="22418.49"/>
    <n v="4631.8237226503588"/>
    <n v="4361"/>
    <m/>
    <n v="2204"/>
    <m/>
    <n v="4361"/>
    <n v="2204"/>
    <n v="5.1406764503554232"/>
    <n v="1.0621012893029944"/>
    <n v="10.171728675136118"/>
    <n v="2.1015534131807434"/>
    <n v="4.8400999999999996"/>
    <s v="5-5,99 lei"/>
    <x v="8"/>
    <s v="1-1,99 euro"/>
    <n v="1"/>
  </r>
  <r>
    <n v="607"/>
    <x v="7"/>
    <s v="COMUNA BRAN"/>
    <d v="2020-09-27T00:00:00"/>
    <n v="1"/>
    <m/>
    <s v="X"/>
    <s v="X"/>
    <n v="14899"/>
    <n v="12092"/>
    <n v="0"/>
    <n v="26991"/>
    <n v="5576.5376748414292"/>
    <n v="4509"/>
    <m/>
    <n v="2512"/>
    <m/>
    <n v="4509"/>
    <n v="2512"/>
    <n v="5.9860279441117763"/>
    <n v="1.2367570802487091"/>
    <n v="10.744824840764331"/>
    <n v="2.2199592654623523"/>
    <n v="4.8400999999999996"/>
    <s v="5-5,99 lei"/>
    <x v="8"/>
    <s v="1-1,99 euro"/>
    <n v="1"/>
  </r>
  <r>
    <n v="608"/>
    <x v="7"/>
    <s v="COMUNA BUDILA"/>
    <d v="2020-09-27T00:00:00"/>
    <n v="1"/>
    <m/>
    <s v="X"/>
    <s v="X"/>
    <n v="0"/>
    <n v="1690.28"/>
    <n v="0"/>
    <n v="1690.28"/>
    <n v="349.22418958285988"/>
    <n v="3147"/>
    <m/>
    <n v="2178"/>
    <m/>
    <n v="3147"/>
    <n v="2178"/>
    <n v="0.5371083571655545"/>
    <n v="0.11097050828816647"/>
    <n v="0.77606978879706157"/>
    <n v="0.1603416848406152"/>
    <n v="4.8400999999999996"/>
    <s v="0-0,99 lei"/>
    <x v="6"/>
    <s v="0-0,99 euro"/>
    <n v="0"/>
  </r>
  <r>
    <n v="609"/>
    <x v="7"/>
    <s v="COMUNA BUNEŞTI"/>
    <d v="2020-09-27T00:00:00"/>
    <n v="1"/>
    <m/>
    <s v="X"/>
    <s v="X"/>
    <n v="2700"/>
    <n v="6000"/>
    <n v="0"/>
    <n v="8700"/>
    <n v="1797.4835230677054"/>
    <n v="2131"/>
    <m/>
    <n v="1233"/>
    <m/>
    <n v="2131"/>
    <n v="1233"/>
    <n v="4.0825903331769124"/>
    <n v="0.84349297187597627"/>
    <n v="7.0559610705596105"/>
    <n v="1.4578130762917318"/>
    <n v="4.8400999999999996"/>
    <s v="4-4,99 lei"/>
    <x v="11"/>
    <s v="0-0,99 euro"/>
    <n v="0"/>
  </r>
  <r>
    <n v="610"/>
    <x v="7"/>
    <s v="COMUNA CAŢA"/>
    <d v="2020-09-27T00:00:00"/>
    <n v="1"/>
    <m/>
    <s v="X"/>
    <s v="X"/>
    <n v="0"/>
    <n v="27447"/>
    <n v="0"/>
    <n v="27447"/>
    <n v="5670.7506043263575"/>
    <n v="2062"/>
    <m/>
    <n v="1364"/>
    <m/>
    <n v="2062"/>
    <n v="1364"/>
    <n v="13.31086323957323"/>
    <n v="2.7501215345908618"/>
    <n v="20.122434017595307"/>
    <n v="4.1574417920281217"/>
    <n v="4.8400999999999996"/>
    <s v="13-13,99 lei"/>
    <x v="14"/>
    <s v="2-2,99 euro"/>
    <n v="2"/>
  </r>
  <r>
    <n v="611"/>
    <x v="7"/>
    <s v="COMUNA CINCU"/>
    <d v="2020-09-27T00:00:00"/>
    <n v="1"/>
    <m/>
    <s v="X"/>
    <s v="X"/>
    <n v="15031"/>
    <n v="3543"/>
    <n v="0"/>
    <n v="18574"/>
    <n v="3837.5240180987998"/>
    <n v="1580"/>
    <m/>
    <n v="924"/>
    <m/>
    <n v="1580"/>
    <n v="924"/>
    <n v="11.755696202531645"/>
    <n v="2.4288126696827845"/>
    <n v="20.101731601731601"/>
    <n v="4.1531645217519477"/>
    <n v="4.8400999999999996"/>
    <s v="11-11,99 lei"/>
    <x v="4"/>
    <s v="2-2,99 euro"/>
    <n v="2"/>
  </r>
  <r>
    <n v="612"/>
    <x v="7"/>
    <s v="COMUNA COMANA"/>
    <d v="2020-09-27T00:00:00"/>
    <n v="1"/>
    <m/>
    <s v="X"/>
    <s v="X"/>
    <n v="0"/>
    <n v="3127"/>
    <n v="0"/>
    <n v="3127"/>
    <n v="646.06103179686374"/>
    <n v="2175"/>
    <m/>
    <n v="1325"/>
    <m/>
    <n v="2175"/>
    <n v="1325"/>
    <n v="1.4377011494252874"/>
    <n v="0.29703955484913275"/>
    <n v="2.36"/>
    <n v="0.48759323154480283"/>
    <n v="4.8400999999999996"/>
    <s v="1-1,99 lei"/>
    <x v="10"/>
    <s v="0-0,99 euro"/>
    <n v="0"/>
  </r>
  <r>
    <n v="613"/>
    <x v="7"/>
    <s v="COMUNA CRISTIAN"/>
    <d v="2020-09-27T00:00:00"/>
    <n v="1"/>
    <m/>
    <s v="X"/>
    <s v="X"/>
    <n v="20131"/>
    <n v="49799.37"/>
    <n v="0"/>
    <n v="69930.37"/>
    <n v="14448.12503873887"/>
    <n v="4880"/>
    <m/>
    <n v="2943"/>
    <m/>
    <n v="4880"/>
    <n v="2943"/>
    <n v="14.329993852459015"/>
    <n v="2.9606813603973094"/>
    <n v="23.761593611960581"/>
    <n v="4.9093187355551713"/>
    <n v="4.8400999999999996"/>
    <s v="14-14,99 lei"/>
    <x v="22"/>
    <s v="2-2,99 euro"/>
    <n v="2"/>
  </r>
  <r>
    <n v="614"/>
    <x v="7"/>
    <s v="COMUNA CRIZBAV"/>
    <d v="2020-09-27T00:00:00"/>
    <n v="1"/>
    <m/>
    <s v="X"/>
    <s v="X"/>
    <n v="3520"/>
    <n v="5582"/>
    <n v="0"/>
    <n v="9102"/>
    <n v="1880.5396582715234"/>
    <n v="1972"/>
    <m/>
    <n v="1203"/>
    <m/>
    <n v="1972"/>
    <n v="1203"/>
    <n v="4.6156186612576064"/>
    <n v="0.95362051636486989"/>
    <n v="7.5660847880299249"/>
    <n v="1.5632083609904601"/>
    <n v="4.8400999999999996"/>
    <s v="4-4,99 lei"/>
    <x v="11"/>
    <s v="0-0,99 euro"/>
    <n v="0"/>
  </r>
  <r>
    <n v="615"/>
    <x v="7"/>
    <s v="COMUNA DRĂGUŞ"/>
    <d v="2020-09-27T00:00:00"/>
    <n v="1"/>
    <m/>
    <s v="X"/>
    <s v="X"/>
    <n v="10017"/>
    <n v="9201"/>
    <n v="0"/>
    <n v="19218"/>
    <n v="3970.5791202661103"/>
    <n v="914"/>
    <m/>
    <n v="706"/>
    <m/>
    <n v="914"/>
    <n v="706"/>
    <n v="21.026258205689278"/>
    <n v="4.3441784685624842"/>
    <n v="27.220963172804531"/>
    <n v="5.6240497454194198"/>
    <n v="4.8400999999999996"/>
    <s v="21-21,99 lei"/>
    <x v="44"/>
    <s v="4-4,99 euro"/>
    <n v="4"/>
  </r>
  <r>
    <n v="616"/>
    <x v="7"/>
    <s v="COMUNA DUMBRĂVIŢA"/>
    <d v="2020-09-27T00:00:00"/>
    <n v="1"/>
    <m/>
    <s v="X"/>
    <s v="X"/>
    <n v="17000"/>
    <n v="32693.65"/>
    <n v="0"/>
    <n v="49693.65"/>
    <n v="10267.070928286606"/>
    <n v="4100"/>
    <m/>
    <n v="2254"/>
    <m/>
    <n v="4100"/>
    <n v="2254"/>
    <n v="12.120402439024391"/>
    <n v="2.5041636410455137"/>
    <n v="22.046872227151731"/>
    <n v="4.5550447774119815"/>
    <n v="4.8400999999999996"/>
    <s v="12-12,99 lei"/>
    <x v="15"/>
    <s v="2-2,99 euro"/>
    <n v="2"/>
  </r>
  <r>
    <n v="617"/>
    <x v="7"/>
    <s v="COMUNA FELDIOARA"/>
    <d v="2020-09-27T00:00:00"/>
    <n v="1"/>
    <m/>
    <s v="X"/>
    <s v="X"/>
    <n v="0"/>
    <n v="49950.06"/>
    <n v="0"/>
    <n v="49950.06"/>
    <n v="10320.047106464743"/>
    <n v="6014"/>
    <m/>
    <n v="3017"/>
    <m/>
    <n v="6014"/>
    <n v="3017"/>
    <n v="8.3056301962088455"/>
    <n v="1.7160038421125279"/>
    <n v="16.556201524693403"/>
    <n v="3.420632120140783"/>
    <n v="4.8400999999999996"/>
    <s v="8-8,99 lei"/>
    <x v="2"/>
    <s v="1-1,99 euro"/>
    <n v="1"/>
  </r>
  <r>
    <n v="618"/>
    <x v="7"/>
    <s v="COMUNA FUNDATA"/>
    <d v="2020-09-27T00:00:00"/>
    <n v="1"/>
    <m/>
    <s v="X"/>
    <s v="X"/>
    <n v="720"/>
    <n v="1107.01"/>
    <n v="0"/>
    <n v="1827.01"/>
    <n v="377.47360591723316"/>
    <n v="652"/>
    <m/>
    <n v="628"/>
    <m/>
    <n v="652"/>
    <n v="628"/>
    <n v="2.8021625766871168"/>
    <n v="0.57894724833931466"/>
    <n v="2.909251592356688"/>
    <n v="0.60107262088731395"/>
    <n v="4.8400999999999996"/>
    <s v="2-2,99 lei"/>
    <x v="7"/>
    <s v="0-0,99 euro"/>
    <n v="0"/>
  </r>
  <r>
    <n v="619"/>
    <x v="7"/>
    <s v="COMUNA HĂLCHIU"/>
    <d v="2020-09-27T00:00:00"/>
    <n v="1"/>
    <m/>
    <s v="X"/>
    <s v="X"/>
    <n v="0"/>
    <n v="9236"/>
    <n v="0"/>
    <n v="9236"/>
    <n v="1908.2250366727963"/>
    <n v="4045"/>
    <m/>
    <n v="1929"/>
    <m/>
    <n v="4045"/>
    <n v="1929"/>
    <n v="2.2833127317676145"/>
    <n v="0.47174908199574689"/>
    <n v="4.787973043027475"/>
    <n v="0.98923019008439417"/>
    <n v="4.8400999999999996"/>
    <s v="2-2,99 lei"/>
    <x v="7"/>
    <s v="0-0,99 euro"/>
    <n v="0"/>
  </r>
  <r>
    <n v="620"/>
    <x v="7"/>
    <s v="COMUNA HĂRMAN"/>
    <d v="2020-09-27T00:00:00"/>
    <n v="1"/>
    <m/>
    <s v="X"/>
    <s v="X"/>
    <n v="30214"/>
    <n v="22017"/>
    <n v="0"/>
    <n v="52231"/>
    <n v="10791.305964752795"/>
    <n v="5672"/>
    <m/>
    <n v="2670"/>
    <m/>
    <n v="5672"/>
    <n v="2670"/>
    <n v="9.2085684062059237"/>
    <n v="1.9025574691031022"/>
    <n v="19.562172284644195"/>
    <n v="4.0416876272482378"/>
    <n v="4.8400999999999996"/>
    <s v="9-9,99 lei"/>
    <x v="12"/>
    <s v="1-1,99 euro"/>
    <n v="1"/>
  </r>
  <r>
    <n v="621"/>
    <x v="7"/>
    <s v="COMUNA HÂRSENI"/>
    <d v="2020-09-27T00:00:00"/>
    <n v="1"/>
    <m/>
    <s v="X"/>
    <s v="X"/>
    <n v="1100"/>
    <n v="5948"/>
    <n v="0"/>
    <n v="7048"/>
    <n v="1456.1682609863433"/>
    <n v="1900"/>
    <m/>
    <n v="1219"/>
    <m/>
    <n v="1900"/>
    <n v="1219"/>
    <n v="3.7094736842105265"/>
    <n v="0.76640434788754908"/>
    <n v="5.7817883511074655"/>
    <n v="1.1945596890782144"/>
    <n v="4.8400999999999996"/>
    <s v="3-3,99 lei"/>
    <x v="0"/>
    <s v="0-0,99 euro"/>
    <n v="0"/>
  </r>
  <r>
    <n v="622"/>
    <x v="7"/>
    <s v="COMUNA HOGHIZ"/>
    <d v="2020-09-27T00:00:00"/>
    <n v="1"/>
    <m/>
    <s v="X"/>
    <s v="X"/>
    <n v="0"/>
    <n v="6014.33"/>
    <n v="0"/>
    <n v="6014.33"/>
    <n v="1242.6044916427347"/>
    <n v="3966"/>
    <m/>
    <n v="2213"/>
    <m/>
    <n v="3966"/>
    <n v="2213"/>
    <n v="1.5164725163893091"/>
    <n v="0.31331429441319586"/>
    <n v="2.7177270673294172"/>
    <n v="0.56150225559997047"/>
    <n v="4.8400999999999996"/>
    <s v="1-1,99 lei"/>
    <x v="10"/>
    <s v="0-0,99 euro"/>
    <n v="0"/>
  </r>
  <r>
    <n v="623"/>
    <x v="7"/>
    <s v="COMUNA HOLBAV"/>
    <d v="2020-09-27T00:00:00"/>
    <n v="1"/>
    <m/>
    <s v="X"/>
    <s v="X"/>
    <n v="21168"/>
    <n v="1677"/>
    <n v="0"/>
    <n v="22845"/>
    <n v="4719.9438028139921"/>
    <n v="1020"/>
    <m/>
    <n v="716"/>
    <m/>
    <n v="1020"/>
    <n v="716"/>
    <n v="22.397058823529413"/>
    <n v="4.6273958851117571"/>
    <n v="31.906424581005588"/>
    <n v="6.5921002832597653"/>
    <n v="4.8400999999999996"/>
    <s v="22-22,99 lei"/>
    <x v="17"/>
    <s v="4-4,99 euro"/>
    <n v="4"/>
  </r>
  <r>
    <n v="624"/>
    <x v="7"/>
    <s v="COMUNA HOMOROD"/>
    <d v="2020-09-27T00:00:00"/>
    <n v="1"/>
    <m/>
    <s v="X"/>
    <s v="X"/>
    <n v="0"/>
    <n v="19808"/>
    <n v="0"/>
    <n v="19808"/>
    <n v="4092.4774281523114"/>
    <n v="2000"/>
    <m/>
    <n v="1210"/>
    <m/>
    <n v="2000"/>
    <n v="1210"/>
    <n v="9.9039999999999999"/>
    <n v="2.0462387140761558"/>
    <n v="16.370247933884297"/>
    <n v="3.3822127505391002"/>
    <n v="4.8400999999999996"/>
    <s v="9-9,99 lei"/>
    <x v="12"/>
    <s v="2-2,99 euro"/>
    <n v="2"/>
  </r>
  <r>
    <n v="625"/>
    <x v="7"/>
    <s v="COMUNA JIBERT"/>
    <d v="2020-09-27T00:00:00"/>
    <n v="1"/>
    <m/>
    <s v="X"/>
    <s v="X"/>
    <n v="13796"/>
    <n v="37830.54"/>
    <n v="0"/>
    <n v="51626.54"/>
    <n v="10666.420115286875"/>
    <n v="2125"/>
    <m/>
    <n v="1093"/>
    <m/>
    <n v="2125"/>
    <n v="1093"/>
    <n v="24.294842352941178"/>
    <n v="5.0194918189585298"/>
    <n v="47.233796889295519"/>
    <n v="9.7588473149925665"/>
    <n v="4.8400999999999996"/>
    <s v="24-24,99 lei"/>
    <x v="16"/>
    <s v="5-5,99 euro"/>
    <n v="5"/>
  </r>
  <r>
    <n v="626"/>
    <x v="7"/>
    <s v="COMUNA LISA"/>
    <d v="2020-09-27T00:00:00"/>
    <n v="1"/>
    <m/>
    <s v="X"/>
    <s v="X"/>
    <n v="2800"/>
    <n v="12685.42"/>
    <n v="0"/>
    <n v="15485.42"/>
    <n v="3199.4008388256443"/>
    <n v="1444"/>
    <m/>
    <n v="1033"/>
    <m/>
    <n v="1444"/>
    <n v="1033"/>
    <n v="10.723975069252077"/>
    <n v="2.2156515504332717"/>
    <n v="14.990726040658277"/>
    <n v="3.0971934548166935"/>
    <n v="4.8400999999999996"/>
    <s v="10-10,99 lei"/>
    <x v="3"/>
    <s v="2-2,99 euro"/>
    <n v="2"/>
  </r>
  <r>
    <n v="627"/>
    <x v="7"/>
    <s v="COMUNA MĂIERUŞ"/>
    <d v="2020-09-27T00:00:00"/>
    <n v="1"/>
    <m/>
    <s v="X"/>
    <s v="X"/>
    <n v="1400"/>
    <n v="16418.759999999998"/>
    <n v="0"/>
    <n v="17818.759999999998"/>
    <n v="3681.4859197124024"/>
    <n v="2286"/>
    <m/>
    <n v="1556"/>
    <m/>
    <n v="2286"/>
    <n v="1556"/>
    <n v="7.7947331583552053"/>
    <n v="1.610448783776204"/>
    <n v="11.451645244215937"/>
    <n v="2.3659935216660686"/>
    <n v="4.8400999999999996"/>
    <s v="7-7,99 lei"/>
    <x v="5"/>
    <s v="1-1,99 euro"/>
    <n v="1"/>
  </r>
  <r>
    <n v="628"/>
    <x v="7"/>
    <s v="COMUNA MÂNDRA"/>
    <d v="2020-09-27T00:00:00"/>
    <n v="1"/>
    <m/>
    <s v="X"/>
    <s v="X"/>
    <n v="3600"/>
    <n v="33169"/>
    <n v="0"/>
    <n v="36769"/>
    <n v="7596.7438689283281"/>
    <n v="2497"/>
    <m/>
    <n v="1483"/>
    <m/>
    <n v="2497"/>
    <n v="1483"/>
    <n v="14.725270324389268"/>
    <n v="3.0423483656100632"/>
    <n v="24.793661496965612"/>
    <n v="5.1225514962429726"/>
    <n v="4.8400999999999996"/>
    <s v="14-14,99 lei"/>
    <x v="22"/>
    <s v="3-3,99 euro"/>
    <n v="3"/>
  </r>
  <r>
    <n v="629"/>
    <x v="7"/>
    <s v="COMUNA MOIECIU"/>
    <d v="2020-09-27T00:00:00"/>
    <n v="1"/>
    <m/>
    <s v="X"/>
    <s v="X"/>
    <n v="30640"/>
    <n v="26210"/>
    <n v="0"/>
    <n v="56850"/>
    <n v="11745.625090390695"/>
    <n v="3855"/>
    <m/>
    <n v="2566"/>
    <m/>
    <n v="3855"/>
    <n v="2566"/>
    <n v="14.747081712062256"/>
    <n v="3.0468547575591947"/>
    <n v="22.155105222135621"/>
    <n v="4.5774065044390859"/>
    <n v="4.8400999999999996"/>
    <s v="14-14,99 lei"/>
    <x v="22"/>
    <s v="3-3,99 euro"/>
    <n v="3"/>
  </r>
  <r>
    <n v="630"/>
    <x v="7"/>
    <s v="COMUNA ORMENIŞ"/>
    <d v="2020-09-27T00:00:00"/>
    <n v="1"/>
    <m/>
    <s v="X"/>
    <s v="X"/>
    <n v="0"/>
    <n v="29967"/>
    <n v="0"/>
    <n v="29967"/>
    <n v="6191.4010041114861"/>
    <n v="1577"/>
    <m/>
    <n v="1233"/>
    <m/>
    <n v="1577"/>
    <n v="1233"/>
    <n v="19.002536461636019"/>
    <n v="3.9260627800326482"/>
    <n v="24.304136253041364"/>
    <n v="5.0214120065786583"/>
    <n v="4.8400999999999996"/>
    <s v="19-19,99 lei"/>
    <x v="30"/>
    <s v="3-3,99 euro"/>
    <n v="3"/>
  </r>
  <r>
    <n v="631"/>
    <x v="7"/>
    <s v="COMUNA PĂRĂU"/>
    <d v="2020-09-27T00:00:00"/>
    <n v="1"/>
    <m/>
    <s v="X"/>
    <s v="X"/>
    <n v="1520"/>
    <n v="10139"/>
    <n v="0"/>
    <n v="11659"/>
    <n v="2408.8345282122273"/>
    <n v="1696"/>
    <m/>
    <n v="1188"/>
    <m/>
    <n v="1696"/>
    <n v="1188"/>
    <n v="6.8744103773584904"/>
    <n v="1.4203033774836247"/>
    <n v="9.813973063973064"/>
    <n v="2.0276384917611341"/>
    <n v="4.8400999999999996"/>
    <s v="6-6,99 lei"/>
    <x v="13"/>
    <s v="1-1,99 euro"/>
    <n v="1"/>
  </r>
  <r>
    <n v="632"/>
    <x v="7"/>
    <s v="COMUNA POIANA MĂRULUI"/>
    <d v="2020-09-27T00:00:00"/>
    <n v="1"/>
    <m/>
    <s v="X"/>
    <s v="X"/>
    <n v="4500"/>
    <n v="4960"/>
    <n v="0"/>
    <n v="9460"/>
    <n v="1954.5050722092519"/>
    <n v="2652"/>
    <m/>
    <n v="1620"/>
    <m/>
    <n v="2652"/>
    <n v="1620"/>
    <n v="3.5671191553544497"/>
    <n v="0.73699286282400145"/>
    <n v="5.8395061728395063"/>
    <n v="1.206484612474847"/>
    <n v="4.8400999999999996"/>
    <s v="3-3,99 lei"/>
    <x v="0"/>
    <s v="0-0,99 euro"/>
    <n v="0"/>
  </r>
  <r>
    <n v="633"/>
    <x v="7"/>
    <s v="COMUNA PREJMER"/>
    <d v="2020-09-27T00:00:00"/>
    <n v="1"/>
    <m/>
    <s v="X"/>
    <s v="X"/>
    <n v="2400"/>
    <n v="23594.6"/>
    <n v="0"/>
    <n v="25994.6"/>
    <n v="5370.6741596248012"/>
    <n v="7842"/>
    <m/>
    <n v="3807"/>
    <m/>
    <n v="7842"/>
    <n v="3807"/>
    <n v="3.3147921448610047"/>
    <n v="0.68486026008987522"/>
    <n v="6.8281061203047013"/>
    <n v="1.4107365798856846"/>
    <n v="4.8400999999999996"/>
    <s v="3-3,99 lei"/>
    <x v="0"/>
    <s v="0-0,99 euro"/>
    <n v="0"/>
  </r>
  <r>
    <n v="634"/>
    <x v="7"/>
    <s v="COMUNA RACOŞ"/>
    <d v="2020-09-27T00:00:00"/>
    <n v="1"/>
    <m/>
    <s v="X"/>
    <s v="X"/>
    <n v="0"/>
    <n v="5622.28"/>
    <n v="0"/>
    <n v="5622.28"/>
    <n v="1161.6040990888619"/>
    <n v="2550"/>
    <m/>
    <n v="1548"/>
    <m/>
    <n v="2550"/>
    <n v="1548"/>
    <n v="2.2048156862745096"/>
    <n v="0.45553101925053407"/>
    <n v="3.6319638242894055"/>
    <n v="0.75039024488944561"/>
    <n v="4.8400999999999996"/>
    <s v="2-2,99 lei"/>
    <x v="7"/>
    <s v="0-0,99 euro"/>
    <n v="0"/>
  </r>
  <r>
    <n v="635"/>
    <x v="7"/>
    <s v="COMUNA RECEA"/>
    <d v="2020-09-27T00:00:00"/>
    <n v="1"/>
    <m/>
    <s v="X"/>
    <s v="X"/>
    <n v="0"/>
    <n v="11793.29"/>
    <n v="0"/>
    <n v="11793.29"/>
    <n v="2436.5798227309356"/>
    <n v="2643"/>
    <m/>
    <n v="1459"/>
    <m/>
    <n v="2643"/>
    <n v="1459"/>
    <n v="4.4620847521755582"/>
    <n v="0.92189928972036916"/>
    <n v="8.0831322823851952"/>
    <n v="1.6700341485475911"/>
    <n v="4.8400999999999996"/>
    <s v="4-4,99 lei"/>
    <x v="11"/>
    <s v="0-0,99 euro"/>
    <n v="0"/>
  </r>
  <r>
    <n v="636"/>
    <x v="7"/>
    <s v="COMUNA SÂMBĂTA DE SUS"/>
    <d v="2020-09-27T00:00:00"/>
    <n v="1"/>
    <m/>
    <s v="X"/>
    <s v="X"/>
    <n v="16830"/>
    <n v="3409.91"/>
    <n v="0"/>
    <n v="20239.91"/>
    <n v="4181.7131877440552"/>
    <n v="1320"/>
    <m/>
    <n v="956"/>
    <m/>
    <n v="1320"/>
    <n v="956"/>
    <n v="15.333265151515151"/>
    <n v="3.1679645361697388"/>
    <n v="21.171453974895396"/>
    <n v="4.3741769746276731"/>
    <n v="4.8400999999999996"/>
    <s v="15-15,99 lei"/>
    <x v="1"/>
    <s v="3-3,99 euro"/>
    <n v="3"/>
  </r>
  <r>
    <n v="637"/>
    <x v="7"/>
    <s v="COMUNA SÂNPETRU"/>
    <d v="2020-09-27T00:00:00"/>
    <n v="1"/>
    <m/>
    <s v="X"/>
    <s v="X"/>
    <n v="249.95"/>
    <n v="5388.69"/>
    <n v="0"/>
    <n v="5638.6399999999994"/>
    <n v="1164.984194541435"/>
    <n v="7273"/>
    <m/>
    <n v="3491"/>
    <m/>
    <n v="7273"/>
    <n v="3491"/>
    <n v="0.77528392685274294"/>
    <n v="0.16017932002494639"/>
    <n v="1.6151933543397305"/>
    <n v="0.3337107403441521"/>
    <n v="4.8400999999999996"/>
    <s v="0-0,99 lei"/>
    <x v="6"/>
    <s v="0-0,99 euro"/>
    <n v="0"/>
  </r>
  <r>
    <n v="638"/>
    <x v="7"/>
    <s v="COMUNA ŞERCAIA"/>
    <d v="2020-09-27T00:00:00"/>
    <n v="1"/>
    <m/>
    <s v="X"/>
    <s v="X"/>
    <n v="0"/>
    <n v="19830"/>
    <n v="0"/>
    <n v="19830"/>
    <n v="4097.0227887853562"/>
    <n v="2274"/>
    <m/>
    <n v="1124"/>
    <m/>
    <n v="2274"/>
    <n v="1124"/>
    <n v="8.7203166226912927"/>
    <n v="1.8016810856575884"/>
    <n v="17.642348754448399"/>
    <n v="3.6450380683143737"/>
    <n v="4.8400999999999996"/>
    <s v="8-8,99 lei"/>
    <x v="2"/>
    <s v="1-1,99 euro"/>
    <n v="1"/>
  </r>
  <r>
    <n v="639"/>
    <x v="7"/>
    <s v="COMUNA ŞINCA"/>
    <d v="2020-09-27T00:00:00"/>
    <n v="1"/>
    <m/>
    <s v="X"/>
    <s v="X"/>
    <n v="1350"/>
    <n v="5672.92"/>
    <n v="0"/>
    <n v="7022.92"/>
    <n v="1450.9865498646723"/>
    <n v="2857"/>
    <m/>
    <n v="1698"/>
    <m/>
    <n v="2857"/>
    <n v="1698"/>
    <n v="2.4581449072453623"/>
    <n v="0.50787068598693463"/>
    <n v="4.1359952885747937"/>
    <n v="0.8545268255975691"/>
    <n v="4.8400999999999996"/>
    <s v="2-2,99 lei"/>
    <x v="7"/>
    <s v="0-0,99 euro"/>
    <n v="0"/>
  </r>
  <r>
    <n v="640"/>
    <x v="7"/>
    <s v="COMUNA ŞINCA NOUĂ"/>
    <d v="2020-09-27T00:00:00"/>
    <n v="1"/>
    <m/>
    <s v="X"/>
    <s v="X"/>
    <n v="1200"/>
    <n v="5882"/>
    <n v="0"/>
    <n v="7082"/>
    <n v="1463.1929092374126"/>
    <n v="1297"/>
    <m/>
    <n v="971"/>
    <m/>
    <n v="1297"/>
    <n v="971"/>
    <n v="5.4602929838087899"/>
    <n v="1.1281363987952293"/>
    <n v="7.2935118434603501"/>
    <n v="1.5068928004504765"/>
    <n v="4.8400999999999996"/>
    <s v="5-5,99 lei"/>
    <x v="8"/>
    <s v="1-1,99 euro"/>
    <n v="1"/>
  </r>
  <r>
    <n v="641"/>
    <x v="7"/>
    <s v="COMUNA ŞOARŞ"/>
    <d v="2020-09-27T00:00:00"/>
    <n v="1"/>
    <m/>
    <s v="X"/>
    <s v="X"/>
    <n v="6120"/>
    <n v="18320.48"/>
    <n v="0"/>
    <n v="24440.48"/>
    <n v="5049.5816202144588"/>
    <n v="1642"/>
    <m/>
    <n v="1032"/>
    <m/>
    <n v="1642"/>
    <n v="1032"/>
    <n v="14.884579780755177"/>
    <n v="3.0752628624935801"/>
    <n v="23.682635658914727"/>
    <n v="4.8930054459442429"/>
    <n v="4.8400999999999996"/>
    <s v="14-14,99 lei"/>
    <x v="22"/>
    <s v="3-3,99 euro"/>
    <n v="3"/>
  </r>
  <r>
    <n v="642"/>
    <x v="7"/>
    <s v="COMUNA TĂRLUNGENI"/>
    <d v="2020-09-27T00:00:00"/>
    <n v="1"/>
    <m/>
    <s v="X"/>
    <s v="X"/>
    <n v="2100"/>
    <n v="47707.77"/>
    <n v="0"/>
    <n v="49807.77"/>
    <n v="10290.648953534019"/>
    <n v="7954"/>
    <m/>
    <n v="4195"/>
    <m/>
    <n v="7954"/>
    <n v="4195"/>
    <n v="6.2619776213226048"/>
    <n v="1.2937702984075961"/>
    <n v="11.873127532777115"/>
    <n v="2.4530748399365958"/>
    <n v="4.8400999999999996"/>
    <s v="6-6,99 lei"/>
    <x v="13"/>
    <s v="1-1,99 euro"/>
    <n v="1"/>
  </r>
  <r>
    <n v="643"/>
    <x v="7"/>
    <s v="COMUNA TELIU"/>
    <d v="2020-09-27T00:00:00"/>
    <n v="1"/>
    <m/>
    <s v="X"/>
    <s v="X"/>
    <n v="23110"/>
    <n v="11469"/>
    <n v="0"/>
    <n v="34579"/>
    <n v="7144.2738786388718"/>
    <n v="3246"/>
    <m/>
    <n v="1912"/>
    <m/>
    <n v="3246"/>
    <n v="1912"/>
    <n v="10.652803450400492"/>
    <n v="2.2009469743188146"/>
    <n v="18.085251046025103"/>
    <n v="3.7365449156061046"/>
    <n v="4.8400999999999996"/>
    <s v="10-10,99 lei"/>
    <x v="3"/>
    <s v="2-2,99 euro"/>
    <n v="2"/>
  </r>
  <r>
    <n v="644"/>
    <x v="7"/>
    <s v="COMUNA TICUŞU"/>
    <d v="2020-09-27T00:00:00"/>
    <n v="1"/>
    <m/>
    <s v="X"/>
    <s v="X"/>
    <n v="1800"/>
    <n v="2978.45"/>
    <n v="0"/>
    <n v="4778.45"/>
    <n v="987.26265986239957"/>
    <n v="786"/>
    <m/>
    <n v="592"/>
    <m/>
    <n v="786"/>
    <n v="592"/>
    <n v="6.079452926208651"/>
    <n v="1.2560593636926203"/>
    <n v="8.0717060810810803"/>
    <n v="1.667673411929729"/>
    <n v="4.8400999999999996"/>
    <s v="6-6,99 lei"/>
    <x v="13"/>
    <s v="1-1,99 euro"/>
    <n v="1"/>
  </r>
  <r>
    <n v="645"/>
    <x v="7"/>
    <s v="COMUNA UCEA"/>
    <d v="2020-09-27T00:00:00"/>
    <n v="1"/>
    <m/>
    <s v="X"/>
    <s v="X"/>
    <n v="2360"/>
    <n v="13038.49"/>
    <n v="0"/>
    <n v="15398.49"/>
    <n v="3181.4404661060726"/>
    <n v="1873"/>
    <m/>
    <n v="1149"/>
    <m/>
    <n v="1873"/>
    <n v="1149"/>
    <n v="8.2212973838761343"/>
    <n v="1.6985800673283891"/>
    <n v="13.401644908616188"/>
    <n v="2.7688776902576784"/>
    <n v="4.8400999999999996"/>
    <s v="8-8,99 lei"/>
    <x v="2"/>
    <s v="1-1,99 euro"/>
    <n v="1"/>
  </r>
  <r>
    <n v="646"/>
    <x v="7"/>
    <s v="COMUNA UNGRA"/>
    <d v="2020-09-27T00:00:00"/>
    <n v="1"/>
    <m/>
    <s v="X"/>
    <s v="X"/>
    <n v="0"/>
    <n v="4796"/>
    <n v="0"/>
    <n v="4796"/>
    <n v="990.88861800376037"/>
    <n v="1705"/>
    <m/>
    <n v="1141"/>
    <m/>
    <n v="1705"/>
    <n v="1141"/>
    <n v="2.8129032258064517"/>
    <n v="0.58116634487024066"/>
    <n v="4.2033304119193691"/>
    <n v="0.86843875372809853"/>
    <n v="4.8400999999999996"/>
    <s v="2-2,99 lei"/>
    <x v="7"/>
    <s v="0-0,99 euro"/>
    <n v="0"/>
  </r>
  <r>
    <n v="647"/>
    <x v="7"/>
    <s v="COMUNA VAMA BUZĂULUI"/>
    <d v="2020-09-27T00:00:00"/>
    <n v="1"/>
    <m/>
    <s v="X"/>
    <s v="X"/>
    <n v="1200"/>
    <n v="24166.11"/>
    <n v="0"/>
    <n v="25366.11"/>
    <n v="5240.8235367037878"/>
    <n v="2823"/>
    <m/>
    <n v="1626"/>
    <m/>
    <n v="2823"/>
    <n v="1626"/>
    <n v="8.9855154091392144"/>
    <n v="1.8564730912872078"/>
    <n v="15.600313653136531"/>
    <n v="3.2231387064598942"/>
    <n v="4.8400999999999996"/>
    <s v="8-8,99 lei"/>
    <x v="2"/>
    <s v="1-1,99 euro"/>
    <n v="1"/>
  </r>
  <r>
    <n v="648"/>
    <x v="7"/>
    <s v="COMUNA VIŞTEA"/>
    <d v="2020-09-27T00:00:00"/>
    <n v="1"/>
    <m/>
    <s v="X"/>
    <s v="X"/>
    <n v="17057"/>
    <n v="13052.42"/>
    <n v="0"/>
    <n v="30109.42"/>
    <n v="6220.8260159914053"/>
    <n v="1766"/>
    <m/>
    <n v="1100"/>
    <m/>
    <n v="1766"/>
    <n v="1100"/>
    <n v="17.049501698754245"/>
    <n v="3.5225515379339782"/>
    <n v="27.372199999999999"/>
    <n v="5.6552963781740049"/>
    <n v="4.8400999999999996"/>
    <s v="17-17,99 lei"/>
    <x v="29"/>
    <s v="3-3,99 euro"/>
    <n v="3"/>
  </r>
  <r>
    <n v="649"/>
    <x v="7"/>
    <s v="COMUNA VOILA"/>
    <d v="2020-09-27T00:00:00"/>
    <n v="1"/>
    <m/>
    <s v="X"/>
    <s v="X"/>
    <n v="10570"/>
    <n v="23995"/>
    <n v="0"/>
    <n v="34565"/>
    <n v="7141.3813764178431"/>
    <n v="2577"/>
    <m/>
    <n v="1605"/>
    <m/>
    <n v="2577"/>
    <n v="1605"/>
    <n v="13.412883197516493"/>
    <n v="2.7711996028008703"/>
    <n v="21.535825545171338"/>
    <n v="4.4494588015064442"/>
    <n v="4.8400999999999996"/>
    <s v="13-13,99 lei"/>
    <x v="14"/>
    <s v="2-2,99 euro"/>
    <n v="2"/>
  </r>
  <r>
    <n v="650"/>
    <x v="7"/>
    <s v="COMUNA VULCAN"/>
    <d v="2020-09-27T00:00:00"/>
    <n v="1"/>
    <m/>
    <s v="X"/>
    <s v="X"/>
    <n v="0"/>
    <n v="14605"/>
    <n v="0"/>
    <n v="14605"/>
    <n v="3017.4996384372225"/>
    <n v="4028"/>
    <m/>
    <n v="2437"/>
    <m/>
    <n v="4028"/>
    <n v="2437"/>
    <n v="3.6258689175769612"/>
    <n v="0.74913099266068084"/>
    <n v="5.9930242100943785"/>
    <n v="1.238202559883965"/>
    <n v="4.8400999999999996"/>
    <s v="3-3,99 lei"/>
    <x v="0"/>
    <s v="0-0,99 euro"/>
    <n v="0"/>
  </r>
  <r>
    <n v="651"/>
    <x v="8"/>
    <s v="MUNICIPIUL BRĂILA"/>
    <d v="2020-09-27T00:00:00"/>
    <n v="1"/>
    <m/>
    <s v="X"/>
    <s v="X"/>
    <n v="52500"/>
    <n v="293737.57"/>
    <n v="0"/>
    <n v="346237.57"/>
    <n v="71535.210016321987"/>
    <n v="170681"/>
    <m/>
    <n v="53326"/>
    <m/>
    <n v="170681"/>
    <n v="53326"/>
    <n v="2.028565393921995"/>
    <n v="0.41911642195863619"/>
    <n v="6.4928472039905492"/>
    <n v="1.3414696398815209"/>
    <n v="4.8400999999999996"/>
    <s v="2-2,99 lei"/>
    <x v="7"/>
    <s v="0-0,99 euro"/>
    <n v="0"/>
  </r>
  <r>
    <n v="652"/>
    <x v="8"/>
    <s v="ORAȘUL FĂUREI"/>
    <d v="2020-09-27T00:00:00"/>
    <n v="1"/>
    <m/>
    <s v="X"/>
    <s v="X"/>
    <n v="4500"/>
    <n v="15747.29"/>
    <n v="0"/>
    <n v="20247.29"/>
    <n v="4183.2379496291405"/>
    <n v="3269"/>
    <m/>
    <n v="1934"/>
    <m/>
    <n v="3269"/>
    <n v="1934"/>
    <n v="6.1937259100642397"/>
    <n v="1.2796689965216093"/>
    <n v="10.469126163391934"/>
    <n v="2.1629979057027615"/>
    <n v="4.8400999999999996"/>
    <s v="6-6,99 lei"/>
    <x v="13"/>
    <s v="1-1,99 euro"/>
    <n v="1"/>
  </r>
  <r>
    <n v="653"/>
    <x v="8"/>
    <s v="ORAȘUL IANCA"/>
    <d v="2020-09-27T00:00:00"/>
    <n v="1"/>
    <m/>
    <s v="X"/>
    <s v="X"/>
    <n v="7000"/>
    <n v="12863.57"/>
    <n v="0"/>
    <n v="19863.57"/>
    <n v="4103.9585958967791"/>
    <n v="8850"/>
    <m/>
    <n v="4459"/>
    <m/>
    <n v="8850"/>
    <n v="4459"/>
    <n v="2.2444711864406779"/>
    <n v="0.46372413512957955"/>
    <n v="4.4547140614487555"/>
    <n v="0.92037645119909828"/>
    <n v="4.8400999999999996"/>
    <s v="2-2,99 lei"/>
    <x v="7"/>
    <s v="0-0,99 euro"/>
    <n v="0"/>
  </r>
  <r>
    <n v="654"/>
    <x v="8"/>
    <s v="ORAȘUL ÎNSURĂȚEI"/>
    <d v="2020-09-27T00:00:00"/>
    <n v="1"/>
    <m/>
    <s v="X"/>
    <s v="X"/>
    <n v="4455"/>
    <n v="19661.740000000002"/>
    <n v="0"/>
    <n v="24116.74"/>
    <n v="4982.6945724261905"/>
    <n v="5696"/>
    <m/>
    <n v="2435"/>
    <m/>
    <n v="5696"/>
    <n v="2435"/>
    <n v="4.2339782303370788"/>
    <n v="0.87477081678830593"/>
    <n v="9.9042053388090352"/>
    <n v="2.0462811385733843"/>
    <n v="4.8400999999999996"/>
    <s v="4-4,99 lei"/>
    <x v="11"/>
    <s v="0-0,99 euro"/>
    <n v="0"/>
  </r>
  <r>
    <n v="655"/>
    <x v="8"/>
    <s v="COMUNA BĂRĂGANUL"/>
    <d v="2020-09-27T00:00:00"/>
    <n v="1"/>
    <m/>
    <s v="X"/>
    <s v="X"/>
    <n v="0"/>
    <n v="4180.67"/>
    <n v="0"/>
    <n v="4180.67"/>
    <n v="863.75694717051306"/>
    <n v="2493"/>
    <m/>
    <n v="1401"/>
    <m/>
    <n v="2493"/>
    <n v="1401"/>
    <n v="1.6769634977938228"/>
    <n v="0.34647290299659567"/>
    <n v="2.9840613847251962"/>
    <n v="0.61652887021449898"/>
    <n v="4.8400999999999996"/>
    <s v="1-1,99 lei"/>
    <x v="10"/>
    <s v="0-0,99 euro"/>
    <n v="0"/>
  </r>
  <r>
    <n v="656"/>
    <x v="8"/>
    <s v="COMUNA BERTEŞTII DE JOS"/>
    <d v="2020-09-27T00:00:00"/>
    <n v="1"/>
    <m/>
    <s v="X"/>
    <s v="X"/>
    <n v="1620"/>
    <n v="6695.52"/>
    <n v="0"/>
    <n v="8315.52"/>
    <n v="1718.0471477862029"/>
    <n v="2434"/>
    <m/>
    <n v="1356"/>
    <m/>
    <n v="2434"/>
    <n v="1356"/>
    <n v="3.4164009860312246"/>
    <n v="0.70585338857280322"/>
    <n v="6.1323893805309737"/>
    <n v="1.266996421671241"/>
    <n v="4.8400999999999996"/>
    <s v="3-3,99 lei"/>
    <x v="0"/>
    <s v="0-0,99 euro"/>
    <n v="0"/>
  </r>
  <r>
    <n v="657"/>
    <x v="8"/>
    <s v="COMUNA BORDEI VERDE"/>
    <d v="2020-09-27T00:00:00"/>
    <n v="1"/>
    <m/>
    <s v="X"/>
    <s v="X"/>
    <n v="2508"/>
    <n v="574"/>
    <n v="0"/>
    <n v="3082"/>
    <n v="636.76370322927221"/>
    <n v="2043"/>
    <m/>
    <n v="1177"/>
    <m/>
    <n v="2043"/>
    <n v="1177"/>
    <n v="1.5085658345570241"/>
    <n v="0.31168071621599225"/>
    <n v="2.6185216652506371"/>
    <n v="0.54100569518204944"/>
    <n v="4.8400999999999996"/>
    <s v="1-1,99 lei"/>
    <x v="10"/>
    <s v="0-0,99 euro"/>
    <n v="0"/>
  </r>
  <r>
    <n v="658"/>
    <x v="8"/>
    <s v="COMUNA CAZASU"/>
    <d v="2020-09-27T00:00:00"/>
    <n v="1"/>
    <m/>
    <s v="X"/>
    <s v="X"/>
    <n v="2250"/>
    <n v="5820"/>
    <n v="0"/>
    <n v="8070"/>
    <n v="1667.3209231214232"/>
    <n v="3054"/>
    <m/>
    <n v="1549"/>
    <m/>
    <n v="3054"/>
    <n v="1549"/>
    <n v="2.6424361493123771"/>
    <n v="0.545946602200859"/>
    <n v="5.2098127824402845"/>
    <n v="1.0763853603107962"/>
    <n v="4.8400999999999996"/>
    <s v="2-2,99 lei"/>
    <x v="7"/>
    <s v="0-0,99 euro"/>
    <n v="0"/>
  </r>
  <r>
    <n v="659"/>
    <x v="8"/>
    <s v="COMUNA CHISCANI"/>
    <d v="2020-09-27T00:00:00"/>
    <n v="1"/>
    <m/>
    <s v="X"/>
    <s v="X"/>
    <n v="1800"/>
    <n v="8792.18"/>
    <n v="0"/>
    <n v="10592.18"/>
    <n v="2188.4217268238262"/>
    <n v="5222"/>
    <m/>
    <n v="2321"/>
    <m/>
    <n v="5222"/>
    <n v="2321"/>
    <n v="2.0283761011106858"/>
    <n v="0.41907731268169784"/>
    <n v="4.5636277466609219"/>
    <n v="0.94287881379742622"/>
    <n v="4.8400999999999996"/>
    <s v="2-2,99 lei"/>
    <x v="7"/>
    <s v="0-0,99 euro"/>
    <n v="0"/>
  </r>
  <r>
    <n v="660"/>
    <x v="8"/>
    <s v="COMUNA CIOCILE"/>
    <d v="2020-09-27T00:00:00"/>
    <n v="1"/>
    <m/>
    <s v="X"/>
    <s v="X"/>
    <n v="0"/>
    <n v="12534"/>
    <n v="0"/>
    <n v="12534"/>
    <n v="2589.6159170265078"/>
    <n v="1971"/>
    <m/>
    <n v="1246"/>
    <m/>
    <n v="1971"/>
    <n v="1246"/>
    <n v="6.359208523592085"/>
    <n v="1.3138589127481013"/>
    <n v="10.059390048154093"/>
    <n v="2.0783434326055441"/>
    <n v="4.8400999999999996"/>
    <s v="6-6,99 lei"/>
    <x v="13"/>
    <s v="1-1,99 euro"/>
    <n v="1"/>
  </r>
  <r>
    <n v="661"/>
    <x v="8"/>
    <s v="COMUNA CIREŞU"/>
    <d v="2020-09-27T00:00:00"/>
    <n v="1"/>
    <m/>
    <s v="X"/>
    <s v="X"/>
    <n v="4050"/>
    <n v="8093"/>
    <n v="0"/>
    <n v="12143"/>
    <n v="2508.8324621392121"/>
    <n v="2348"/>
    <m/>
    <n v="1462"/>
    <m/>
    <n v="2348"/>
    <n v="1462"/>
    <n v="5.1716354344122655"/>
    <n v="1.0684976414562233"/>
    <n v="8.3057455540355676"/>
    <n v="1.716027675881814"/>
    <n v="4.8400999999999996"/>
    <s v="5-5,99 lei"/>
    <x v="8"/>
    <s v="1-1,99 euro"/>
    <n v="1"/>
  </r>
  <r>
    <n v="662"/>
    <x v="8"/>
    <s v="COMUNA DUDEŞTI"/>
    <d v="2020-09-27T00:00:00"/>
    <n v="1"/>
    <m/>
    <s v="X"/>
    <s v="X"/>
    <n v="2520"/>
    <n v="11358"/>
    <n v="0"/>
    <n v="13878"/>
    <n v="2867.2961302452431"/>
    <n v="2839"/>
    <m/>
    <n v="1681"/>
    <m/>
    <n v="2839"/>
    <n v="1681"/>
    <n v="4.8883409651285668"/>
    <n v="1.0099669356270671"/>
    <n v="8.2558001189767989"/>
    <n v="1.7057085843219768"/>
    <n v="4.8400999999999996"/>
    <s v="4-4,99 lei"/>
    <x v="11"/>
    <s v="1-1,99 euro"/>
    <n v="1"/>
  </r>
  <r>
    <n v="663"/>
    <x v="8"/>
    <s v="COMUNA FRECĂŢEI"/>
    <d v="2020-09-27T00:00:00"/>
    <n v="1"/>
    <m/>
    <s v="X"/>
    <s v="X"/>
    <n v="6323.7"/>
    <n v="4647.7700000000004"/>
    <n v="0"/>
    <n v="10971.470000000001"/>
    <n v="2266.7858102105333"/>
    <n v="1108"/>
    <m/>
    <n v="846"/>
    <m/>
    <n v="1108"/>
    <n v="846"/>
    <n v="9.9020487364620955"/>
    <n v="2.0458355687820697"/>
    <n v="12.968640661938535"/>
    <n v="2.6794158513126871"/>
    <n v="4.8400999999999996"/>
    <s v="9-9,99 lei"/>
    <x v="12"/>
    <s v="2-2,99 euro"/>
    <n v="2"/>
  </r>
  <r>
    <n v="664"/>
    <x v="8"/>
    <s v="COMUNA GALBENU"/>
    <d v="2020-09-27T00:00:00"/>
    <n v="1"/>
    <m/>
    <s v="X"/>
    <s v="X"/>
    <n v="8500"/>
    <n v="3274"/>
    <n v="0"/>
    <n v="11774"/>
    <n v="2432.5943678849612"/>
    <n v="2417"/>
    <m/>
    <n v="1748"/>
    <m/>
    <n v="2417"/>
    <n v="1748"/>
    <n v="4.8713280926768725"/>
    <n v="1.006451951959024"/>
    <n v="6.7356979405034325"/>
    <n v="1.3916443752202294"/>
    <n v="4.8400999999999996"/>
    <s v="4-4,99 lei"/>
    <x v="11"/>
    <s v="1-1,99 euro"/>
    <n v="1"/>
  </r>
  <r>
    <n v="665"/>
    <x v="8"/>
    <s v="COMUNA GEMENELE"/>
    <d v="2020-09-27T00:00:00"/>
    <n v="1"/>
    <m/>
    <s v="X"/>
    <s v="X"/>
    <n v="600"/>
    <n v="3045"/>
    <n v="0"/>
    <n v="3645"/>
    <n v="753.08361397491797"/>
    <n v="1433"/>
    <m/>
    <n v="837"/>
    <m/>
    <n v="1433"/>
    <n v="837"/>
    <n v="2.5436147941381715"/>
    <n v="0.52552938867754218"/>
    <n v="4.354838709677419"/>
    <n v="0.89974147428305606"/>
    <n v="4.8400999999999996"/>
    <s v="2-2,99 lei"/>
    <x v="7"/>
    <s v="0-0,99 euro"/>
    <n v="0"/>
  </r>
  <r>
    <n v="666"/>
    <x v="8"/>
    <s v="COMUNA GRADIŞTEA"/>
    <d v="2020-09-27T00:00:00"/>
    <n v="1"/>
    <m/>
    <s v="X"/>
    <s v="X"/>
    <n v="2340"/>
    <n v="2857"/>
    <n v="0"/>
    <n v="5197"/>
    <n v="1073.7381459060764"/>
    <n v="1723"/>
    <m/>
    <n v="1220"/>
    <m/>
    <n v="1723"/>
    <n v="1220"/>
    <n v="3.016250725478816"/>
    <n v="0.62317942304473384"/>
    <n v="4.2598360655737704"/>
    <n v="0.88011323434924293"/>
    <n v="4.8400999999999996"/>
    <s v="3-3,99 lei"/>
    <x v="0"/>
    <s v="0-0,99 euro"/>
    <n v="0"/>
  </r>
  <r>
    <n v="667"/>
    <x v="8"/>
    <s v="COMUNA GROPENI"/>
    <d v="2020-09-27T00:00:00"/>
    <n v="1"/>
    <m/>
    <s v="X"/>
    <s v="X"/>
    <n v="3432"/>
    <n v="10750.55"/>
    <n v="0"/>
    <n v="14182.55"/>
    <n v="2930.2183839176878"/>
    <n v="2752"/>
    <m/>
    <n v="1759"/>
    <m/>
    <n v="2752"/>
    <n v="1759"/>
    <n v="5.1535428779069763"/>
    <n v="1.0647595871793925"/>
    <n v="8.0628482092097773"/>
    <n v="1.6658433109253483"/>
    <n v="4.8400999999999996"/>
    <s v="5-5,99 lei"/>
    <x v="8"/>
    <s v="1-1,99 euro"/>
    <n v="1"/>
  </r>
  <r>
    <n v="668"/>
    <x v="8"/>
    <s v="COMUNA JIRLĂU"/>
    <d v="2020-09-27T00:00:00"/>
    <n v="1"/>
    <m/>
    <s v="X"/>
    <s v="X"/>
    <n v="0"/>
    <n v="8388"/>
    <n v="0"/>
    <n v="8388"/>
    <n v="1733.0220449990704"/>
    <n v="2480"/>
    <m/>
    <n v="1204"/>
    <m/>
    <n v="2480"/>
    <n v="1204"/>
    <n v="3.3822580645161291"/>
    <n v="0.69879921169317361"/>
    <n v="6.9667774086378733"/>
    <n v="1.4393870805640119"/>
    <n v="4.8400999999999996"/>
    <s v="3-3,99 lei"/>
    <x v="0"/>
    <s v="0-0,99 euro"/>
    <n v="0"/>
  </r>
  <r>
    <n v="669"/>
    <x v="8"/>
    <s v="COMUNA MĂRAŞU"/>
    <d v="2020-09-27T00:00:00"/>
    <n v="1"/>
    <m/>
    <s v="X"/>
    <s v="X"/>
    <n v="2500"/>
    <n v="16488.810000000001"/>
    <n v="0"/>
    <n v="18988.810000000001"/>
    <n v="3923.2267928348592"/>
    <n v="2177"/>
    <m/>
    <n v="1370"/>
    <m/>
    <n v="2177"/>
    <n v="1370"/>
    <n v="8.7224666972898497"/>
    <n v="1.802125306768424"/>
    <n v="13.860445255474454"/>
    <n v="2.8636691918502621"/>
    <n v="4.8400999999999996"/>
    <s v="8-8,99 lei"/>
    <x v="2"/>
    <s v="1-1,99 euro"/>
    <n v="1"/>
  </r>
  <r>
    <n v="670"/>
    <x v="8"/>
    <s v="COMUNA MĂXINENI"/>
    <d v="2020-09-27T00:00:00"/>
    <n v="1"/>
    <m/>
    <s v="X"/>
    <s v="X"/>
    <n v="0"/>
    <n v="11149"/>
    <n v="0"/>
    <n v="11149"/>
    <n v="2303.4648044461892"/>
    <n v="2658"/>
    <m/>
    <n v="1611"/>
    <m/>
    <n v="2658"/>
    <n v="1611"/>
    <n v="4.1945071482317529"/>
    <n v="0.86661580302715924"/>
    <n v="6.920546244568591"/>
    <n v="1.4298353845103595"/>
    <n v="4.8400999999999996"/>
    <s v="4-4,99 lei"/>
    <x v="11"/>
    <s v="0-0,99 euro"/>
    <n v="0"/>
  </r>
  <r>
    <n v="671"/>
    <x v="8"/>
    <s v="COMUNA MIRCEA VODĂ"/>
    <d v="2020-09-27T00:00:00"/>
    <n v="1"/>
    <m/>
    <s v="X"/>
    <s v="X"/>
    <n v="1800"/>
    <n v="5483.63"/>
    <n v="0"/>
    <n v="7283.63"/>
    <n v="1504.8511394392679"/>
    <n v="2601"/>
    <m/>
    <n v="1641"/>
    <m/>
    <n v="2601"/>
    <n v="1641"/>
    <n v="2.8003191080353709"/>
    <n v="0.57856637425577384"/>
    <n v="4.4385313833028643"/>
    <n v="0.91703299173629971"/>
    <n v="4.8400999999999996"/>
    <s v="2-2,99 lei"/>
    <x v="7"/>
    <s v="0-0,99 euro"/>
    <n v="0"/>
  </r>
  <r>
    <n v="672"/>
    <x v="8"/>
    <s v="COMUNA MOVILA MIRESII"/>
    <d v="2020-09-27T00:00:00"/>
    <n v="1"/>
    <m/>
    <s v="X"/>
    <s v="X"/>
    <n v="7260"/>
    <n v="4396.1899999999996"/>
    <n v="0"/>
    <n v="11656.189999999999"/>
    <n v="2408.2539616950062"/>
    <n v="3318"/>
    <m/>
    <n v="1826"/>
    <m/>
    <n v="3318"/>
    <n v="1826"/>
    <n v="3.5130168776371304"/>
    <n v="0.72581493721971257"/>
    <n v="6.3834556407447964"/>
    <n v="1.3188685441922268"/>
    <n v="4.8400999999999996"/>
    <s v="3-3,99 lei"/>
    <x v="0"/>
    <s v="0-0,99 euro"/>
    <n v="0"/>
  </r>
  <r>
    <n v="673"/>
    <x v="8"/>
    <s v="COMUNA RACOVIŢĂ"/>
    <d v="2020-09-27T00:00:00"/>
    <n v="1"/>
    <m/>
    <s v="X"/>
    <s v="X"/>
    <n v="0"/>
    <n v="9819"/>
    <n v="0"/>
    <n v="9819"/>
    <n v="2028.6770934484825"/>
    <n v="847"/>
    <m/>
    <n v="570"/>
    <m/>
    <n v="847"/>
    <n v="570"/>
    <n v="11.592680047225501"/>
    <n v="2.3951323417337456"/>
    <n v="17.226315789473684"/>
    <n v="3.5590826200850572"/>
    <n v="4.8400999999999996"/>
    <s v="11-11,99 lei"/>
    <x v="4"/>
    <s v="2-2,99 euro"/>
    <n v="2"/>
  </r>
  <r>
    <n v="674"/>
    <x v="8"/>
    <s v="COMUNA RÂMNICELU"/>
    <d v="2020-09-27T00:00:00"/>
    <n v="1"/>
    <m/>
    <s v="X"/>
    <s v="X"/>
    <n v="1500"/>
    <n v="7233"/>
    <n v="0"/>
    <n v="8733"/>
    <n v="1804.3015640172725"/>
    <n v="1571"/>
    <m/>
    <n v="800"/>
    <m/>
    <n v="1571"/>
    <n v="800"/>
    <n v="5.5588796944621262"/>
    <n v="1.1485051330472773"/>
    <n v="10.91625"/>
    <n v="2.2553769550215907"/>
    <n v="4.8400999999999996"/>
    <s v="5-5,99 lei"/>
    <x v="8"/>
    <s v="1-1,99 euro"/>
    <n v="1"/>
  </r>
  <r>
    <n v="675"/>
    <x v="8"/>
    <s v="COMUNA ROMANU"/>
    <d v="2020-09-27T00:00:00"/>
    <n v="1"/>
    <m/>
    <s v="X"/>
    <s v="X"/>
    <n v="2160"/>
    <n v="1144"/>
    <n v="0"/>
    <n v="3304"/>
    <n v="682.63052416272399"/>
    <n v="1444"/>
    <m/>
    <n v="783"/>
    <m/>
    <n v="1444"/>
    <n v="783"/>
    <n v="2.2880886426592797"/>
    <n v="0.47273582005728809"/>
    <n v="4.2196679438058746"/>
    <n v="0.87181420710437296"/>
    <n v="4.8400999999999996"/>
    <s v="2-2,99 lei"/>
    <x v="7"/>
    <s v="0-0,99 euro"/>
    <n v="0"/>
  </r>
  <r>
    <n v="676"/>
    <x v="8"/>
    <s v="COMUNA ROŞIORI"/>
    <d v="2020-09-27T00:00:00"/>
    <n v="1"/>
    <m/>
    <s v="X"/>
    <s v="X"/>
    <n v="3280"/>
    <n v="10410"/>
    <n v="0"/>
    <n v="13690"/>
    <n v="2828.4539575628605"/>
    <n v="2047"/>
    <m/>
    <n v="1027"/>
    <m/>
    <n v="2047"/>
    <n v="1027"/>
    <n v="6.6878358573522227"/>
    <n v="1.3817557193760921"/>
    <n v="13.330087633885102"/>
    <n v="2.7540934348226491"/>
    <n v="4.8400999999999996"/>
    <s v="6-6,99 lei"/>
    <x v="13"/>
    <s v="1-1,99 euro"/>
    <n v="1"/>
  </r>
  <r>
    <n v="677"/>
    <x v="8"/>
    <s v="COMUNA SALCIA TUDOR"/>
    <d v="2020-09-27T00:00:00"/>
    <n v="1"/>
    <m/>
    <s v="X"/>
    <s v="X"/>
    <n v="5000"/>
    <n v="706"/>
    <n v="0"/>
    <n v="5706"/>
    <n v="1178.9012623706124"/>
    <n v="2059"/>
    <m/>
    <n v="1231"/>
    <m/>
    <n v="2059"/>
    <n v="1231"/>
    <n v="2.7712481787275376"/>
    <n v="0.57256010799932611"/>
    <n v="4.6352558895207148"/>
    <n v="0.95767771110529032"/>
    <n v="4.8400999999999996"/>
    <s v="2-2,99 lei"/>
    <x v="7"/>
    <s v="0-0,99 euro"/>
    <n v="0"/>
  </r>
  <r>
    <n v="678"/>
    <x v="8"/>
    <s v="COMUNA SCORŢARU NOU"/>
    <d v="2020-09-27T00:00:00"/>
    <n v="1"/>
    <m/>
    <s v="X"/>
    <s v="X"/>
    <n v="3000"/>
    <n v="5088"/>
    <n v="0"/>
    <n v="8088"/>
    <n v="1671.03985454846"/>
    <n v="1058"/>
    <m/>
    <n v="603"/>
    <m/>
    <n v="1058"/>
    <n v="603"/>
    <n v="7.6446124763705106"/>
    <n v="1.5794327547717013"/>
    <n v="13.412935323383085"/>
    <n v="2.7712103723855059"/>
    <n v="4.8400999999999996"/>
    <s v="7-7,99 lei"/>
    <x v="5"/>
    <s v="1-1,99 euro"/>
    <n v="1"/>
  </r>
  <r>
    <n v="679"/>
    <x v="8"/>
    <s v="COMUNA SILIŞTEA"/>
    <d v="2020-09-27T00:00:00"/>
    <n v="1"/>
    <m/>
    <s v="X"/>
    <s v="X"/>
    <n v="1760"/>
    <n v="10052"/>
    <n v="0"/>
    <n v="11812"/>
    <n v="2440.4454453420385"/>
    <n v="1460"/>
    <m/>
    <n v="878"/>
    <m/>
    <n v="1460"/>
    <n v="878"/>
    <n v="8.0904109589041102"/>
    <n v="1.6715379762616702"/>
    <n v="13.453302961275627"/>
    <n v="2.7795506211184948"/>
    <n v="4.8400999999999996"/>
    <s v="8-8,99 lei"/>
    <x v="2"/>
    <s v="1-1,99 euro"/>
    <n v="1"/>
  </r>
  <r>
    <n v="680"/>
    <x v="8"/>
    <s v="COMUNA STĂNCUŢA"/>
    <d v="2020-09-27T00:00:00"/>
    <n v="1"/>
    <m/>
    <s v="X"/>
    <s v="X"/>
    <n v="0"/>
    <n v="21630"/>
    <n v="0"/>
    <n v="21630"/>
    <n v="4468.9159314890194"/>
    <n v="2813"/>
    <m/>
    <n v="1887"/>
    <m/>
    <n v="2813"/>
    <n v="1887"/>
    <n v="7.6892996800568785"/>
    <n v="1.5886654573370136"/>
    <n v="11.462639109697934"/>
    <n v="2.3682649345463802"/>
    <n v="4.8400999999999996"/>
    <s v="7-7,99 lei"/>
    <x v="5"/>
    <s v="1-1,99 euro"/>
    <n v="1"/>
  </r>
  <r>
    <n v="681"/>
    <x v="8"/>
    <s v="COMUNA SURDILA-GĂISEANCA"/>
    <d v="2020-09-27T00:00:00"/>
    <n v="1"/>
    <m/>
    <s v="X"/>
    <s v="X"/>
    <n v="8475"/>
    <n v="6624"/>
    <n v="0"/>
    <n v="15099"/>
    <n v="3119.5636453792281"/>
    <n v="1962"/>
    <m/>
    <n v="1430"/>
    <m/>
    <n v="1962"/>
    <n v="1430"/>
    <n v="7.6957186544342511"/>
    <n v="1.5899916643115333"/>
    <n v="10.558741258741259"/>
    <n v="2.1815130387267327"/>
    <n v="4.8400999999999996"/>
    <s v="7-7,99 lei"/>
    <x v="5"/>
    <s v="1-1,99 euro"/>
    <n v="1"/>
  </r>
  <r>
    <n v="682"/>
    <x v="8"/>
    <s v="COMUNA SURDILA-GRECI"/>
    <d v="2020-09-27T00:00:00"/>
    <n v="1"/>
    <m/>
    <s v="X"/>
    <s v="X"/>
    <n v="8165.18"/>
    <n v="8226.14"/>
    <n v="0"/>
    <n v="16391.32"/>
    <n v="3386.566393256338"/>
    <n v="1195"/>
    <m/>
    <n v="802"/>
    <m/>
    <n v="1195"/>
    <n v="802"/>
    <n v="13.716585774058577"/>
    <n v="2.8339467725994458"/>
    <n v="20.438054862842893"/>
    <n v="4.222651363162516"/>
    <n v="4.8400999999999996"/>
    <s v="13-13,99 lei"/>
    <x v="14"/>
    <s v="2-2,99 euro"/>
    <n v="2"/>
  </r>
  <r>
    <n v="683"/>
    <x v="8"/>
    <s v="COMUNA ŞUŢEŞTI"/>
    <d v="2020-09-27T00:00:00"/>
    <n v="1"/>
    <m/>
    <s v="X"/>
    <s v="X"/>
    <n v="7244"/>
    <n v="14394"/>
    <n v="0"/>
    <n v="21638"/>
    <n v="4470.5687899010354"/>
    <n v="3535"/>
    <m/>
    <n v="2038"/>
    <m/>
    <n v="3535"/>
    <n v="2038"/>
    <n v="6.1210749646393214"/>
    <n v="1.264658780735795"/>
    <n v="10.617271835132483"/>
    <n v="2.1936058831702825"/>
    <n v="4.8400999999999996"/>
    <s v="6-6,99 lei"/>
    <x v="13"/>
    <s v="1-1,99 euro"/>
    <n v="1"/>
  </r>
  <r>
    <n v="684"/>
    <x v="8"/>
    <s v="COMUNA TICHILEŞTI"/>
    <d v="2020-09-27T00:00:00"/>
    <n v="1"/>
    <m/>
    <s v="X"/>
    <s v="X"/>
    <n v="4000"/>
    <n v="3995.49"/>
    <n v="0"/>
    <n v="7995.49"/>
    <n v="1651.9266130865064"/>
    <n v="3041"/>
    <m/>
    <n v="1537"/>
    <m/>
    <n v="3041"/>
    <n v="1537"/>
    <n v="2.62923051627754"/>
    <n v="0.5432182219949051"/>
    <n v="5.2020104098893949"/>
    <n v="1.0747733331727434"/>
    <n v="4.8400999999999996"/>
    <s v="2-2,99 lei"/>
    <x v="7"/>
    <s v="0-0,99 euro"/>
    <n v="0"/>
  </r>
  <r>
    <n v="685"/>
    <x v="8"/>
    <s v="COMUNA TRAIAN"/>
    <d v="2020-09-27T00:00:00"/>
    <n v="1"/>
    <m/>
    <s v="X"/>
    <s v="X"/>
    <n v="2000"/>
    <n v="3993.79"/>
    <n v="0"/>
    <n v="5993.79"/>
    <n v="1238.360777669883"/>
    <n v="2658"/>
    <m/>
    <n v="1422"/>
    <m/>
    <n v="2658"/>
    <n v="1422"/>
    <n v="2.2549999999999999"/>
    <n v="0.46589946488708917"/>
    <n v="4.2150421940928267"/>
    <n v="0.87085849343873623"/>
    <n v="4.8400999999999996"/>
    <s v="2-2,99 lei"/>
    <x v="7"/>
    <s v="0-0,99 euro"/>
    <n v="0"/>
  </r>
  <r>
    <n v="686"/>
    <x v="8"/>
    <s v="COMUNA TUDOR VLADIMIRESCU"/>
    <d v="2020-09-27T00:00:00"/>
    <n v="1"/>
    <m/>
    <s v="X"/>
    <s v="X"/>
    <n v="3000"/>
    <n v="1713"/>
    <n v="0"/>
    <n v="4713"/>
    <n v="973.74021197909144"/>
    <n v="1736"/>
    <m/>
    <n v="935"/>
    <m/>
    <n v="1736"/>
    <n v="935"/>
    <n v="2.7148617511520738"/>
    <n v="0.56091026035661951"/>
    <n v="5.0406417112299469"/>
    <n v="1.0414333817958197"/>
    <n v="4.8400999999999996"/>
    <s v="2-2,99 lei"/>
    <x v="7"/>
    <s v="0-0,99 euro"/>
    <n v="0"/>
  </r>
  <r>
    <n v="687"/>
    <x v="8"/>
    <s v="COMUNA TUFEŞTI"/>
    <d v="2020-09-27T00:00:00"/>
    <n v="1"/>
    <m/>
    <s v="X"/>
    <s v="X"/>
    <n v="1200"/>
    <n v="6250.04"/>
    <n v="0"/>
    <n v="7450.04"/>
    <n v="1539.2326604822215"/>
    <n v="4141"/>
    <m/>
    <n v="2254"/>
    <m/>
    <n v="4141"/>
    <n v="2254"/>
    <n v="1.7990920067616518"/>
    <n v="0.37170554467090594"/>
    <n v="3.3052528837622006"/>
    <n v="0.68288937909592795"/>
    <n v="4.8400999999999996"/>
    <s v="1-1,99 lei"/>
    <x v="10"/>
    <s v="0-0,99 euro"/>
    <n v="0"/>
  </r>
  <r>
    <n v="688"/>
    <x v="8"/>
    <s v="COMUNA ULMU"/>
    <d v="2020-09-27T00:00:00"/>
    <n v="1"/>
    <m/>
    <s v="X"/>
    <s v="X"/>
    <n v="0"/>
    <n v="1602.88"/>
    <n v="0"/>
    <n v="1602.88"/>
    <n v="331.16671143158203"/>
    <n v="2956"/>
    <m/>
    <n v="1954"/>
    <m/>
    <n v="2956"/>
    <n v="1954"/>
    <n v="0.54224627875507447"/>
    <n v="0.11203204040310623"/>
    <n v="0.82030706243602869"/>
    <n v="0.1694814285729693"/>
    <n v="4.8400999999999996"/>
    <s v="0-0,99 lei"/>
    <x v="6"/>
    <s v="0-0,99 euro"/>
    <n v="0"/>
  </r>
  <r>
    <n v="689"/>
    <x v="8"/>
    <s v="COMUNA UNIREA"/>
    <d v="2020-09-27T00:00:00"/>
    <n v="1"/>
    <m/>
    <s v="X"/>
    <s v="X"/>
    <n v="1200"/>
    <n v="7794.81"/>
    <n v="0"/>
    <n v="8994.8100000000013"/>
    <n v="1858.3934216235207"/>
    <n v="1904"/>
    <m/>
    <n v="1154"/>
    <m/>
    <n v="1904"/>
    <n v="1154"/>
    <n v="4.7241649159663872"/>
    <n v="0.97604696513840372"/>
    <n v="7.7944627383015606"/>
    <n v="1.6103929130186487"/>
    <n v="4.8400999999999996"/>
    <s v="4-4,99 lei"/>
    <x v="11"/>
    <s v="0-0,99 euro"/>
    <n v="0"/>
  </r>
  <r>
    <n v="690"/>
    <x v="8"/>
    <s v="COMUNA VĂDENI"/>
    <d v="2020-09-27T00:00:00"/>
    <n v="1"/>
    <m/>
    <s v="X"/>
    <s v="X"/>
    <n v="2880"/>
    <n v="803.48"/>
    <n v="0"/>
    <n v="3683.48"/>
    <n v="761.03386293671622"/>
    <n v="3306"/>
    <m/>
    <n v="1554"/>
    <m/>
    <n v="3306"/>
    <n v="1554"/>
    <n v="1.1141802782819117"/>
    <n v="0.23019778068261229"/>
    <n v="2.3703217503217502"/>
    <n v="0.48972578052555743"/>
    <n v="4.8400999999999996"/>
    <s v="1-1,99 lei"/>
    <x v="10"/>
    <s v="0-0,99 euro"/>
    <n v="0"/>
  </r>
  <r>
    <n v="691"/>
    <x v="8"/>
    <s v="COMUNA VICTORIA"/>
    <d v="2020-09-27T00:00:00"/>
    <n v="1"/>
    <m/>
    <s v="X"/>
    <s v="X"/>
    <n v="2700"/>
    <n v="5279.99"/>
    <n v="0"/>
    <n v="7979.99"/>
    <n v="1648.724199913225"/>
    <n v="2908"/>
    <m/>
    <n v="1905"/>
    <m/>
    <n v="2908"/>
    <n v="1905"/>
    <n v="2.7441506189821183"/>
    <n v="0.56696155430303474"/>
    <n v="4.188971128608924"/>
    <n v="0.86547202095182418"/>
    <n v="4.8400999999999996"/>
    <s v="2-2,99 lei"/>
    <x v="7"/>
    <s v="0-0,99 euro"/>
    <n v="0"/>
  </r>
  <r>
    <n v="692"/>
    <x v="8"/>
    <s v="COMUNA VIŞANI"/>
    <d v="2020-09-27T00:00:00"/>
    <n v="1"/>
    <m/>
    <s v="X"/>
    <s v="X"/>
    <n v="0"/>
    <n v="12148"/>
    <n v="0"/>
    <n v="12148"/>
    <n v="2509.8654986467222"/>
    <n v="1864"/>
    <m/>
    <n v="1014"/>
    <m/>
    <n v="1864"/>
    <n v="1014"/>
    <n v="6.5171673819742493"/>
    <n v="1.3464943662267823"/>
    <n v="11.980276134122288"/>
    <n v="2.4752125233202391"/>
    <n v="4.8400999999999996"/>
    <s v="6-6,99 lei"/>
    <x v="13"/>
    <s v="1-1,99 euro"/>
    <n v="1"/>
  </r>
  <r>
    <n v="693"/>
    <x v="8"/>
    <s v="COMUNA VIZIRU"/>
    <d v="2020-09-27T00:00:00"/>
    <n v="1"/>
    <m/>
    <s v="X"/>
    <s v="X"/>
    <n v="1200"/>
    <n v="3676"/>
    <n v="0"/>
    <n v="4876"/>
    <n v="1007.4172021239232"/>
    <n v="4909"/>
    <m/>
    <n v="2770"/>
    <m/>
    <n v="4909"/>
    <n v="2770"/>
    <n v="0.99327765328987572"/>
    <n v="0.20521841558849524"/>
    <n v="1.7602888086642599"/>
    <n v="0.36368852062235496"/>
    <n v="4.8400999999999996"/>
    <s v="0-0,99 lei"/>
    <x v="6"/>
    <s v="0-0,99 euro"/>
    <n v="0"/>
  </r>
  <r>
    <n v="694"/>
    <x v="8"/>
    <s v="COMUNA ZĂVOAIA"/>
    <d v="2020-09-27T00:00:00"/>
    <n v="1"/>
    <m/>
    <s v="X"/>
    <s v="X"/>
    <n v="3000"/>
    <n v="1586"/>
    <n v="0"/>
    <n v="4586"/>
    <n v="947.50108468833298"/>
    <n v="2458"/>
    <m/>
    <n v="1552"/>
    <m/>
    <n v="2458"/>
    <n v="1552"/>
    <n v="1.8657445077298618"/>
    <n v="0.38547643803430959"/>
    <n v="2.954896907216495"/>
    <n v="0.61050327621670941"/>
    <n v="4.8400999999999996"/>
    <s v="1-1,99 lei"/>
    <x v="10"/>
    <s v="0-0,99 euro"/>
    <n v="0"/>
  </r>
  <r>
    <n v="695"/>
    <x v="9"/>
    <s v="MUNICIPIUL BUZĂU"/>
    <d v="2020-09-27T00:00:00"/>
    <n v="1"/>
    <m/>
    <s v="X"/>
    <s v="X"/>
    <n v="19200"/>
    <n v="57807.05"/>
    <n v="0"/>
    <n v="77007.05"/>
    <n v="15910.218797132293"/>
    <n v="108941"/>
    <m/>
    <n v="38906"/>
    <m/>
    <n v="108941"/>
    <n v="38906"/>
    <n v="0.70686931458312297"/>
    <n v="0.14604436160061218"/>
    <n v="1.9793103891430628"/>
    <n v="0.40893997833579121"/>
    <n v="4.8400999999999996"/>
    <s v="0-0,99 lei"/>
    <x v="6"/>
    <s v="0-0,99 euro"/>
    <n v="0"/>
  </r>
  <r>
    <n v="696"/>
    <x v="9"/>
    <s v="MUNICIPIUL RÂMNICU SĂRAT"/>
    <d v="2020-09-27T00:00:00"/>
    <n v="1"/>
    <m/>
    <s v="X"/>
    <s v="X"/>
    <n v="12300"/>
    <n v="28731"/>
    <n v="0"/>
    <n v="41031"/>
    <n v="8477.3041879300017"/>
    <n v="32211"/>
    <m/>
    <n v="13831"/>
    <m/>
    <n v="32211"/>
    <n v="13831"/>
    <n v="1.2738195026543728"/>
    <n v="0.26318041004408438"/>
    <n v="2.9665967753596991"/>
    <n v="0.61292055440170645"/>
    <n v="4.8400999999999996"/>
    <s v="1-1,99 lei"/>
    <x v="10"/>
    <s v="0-0,99 euro"/>
    <n v="0"/>
  </r>
  <r>
    <n v="697"/>
    <x v="9"/>
    <s v="ORAȘUL NEHOIU"/>
    <d v="2020-09-27T00:00:00"/>
    <n v="1"/>
    <m/>
    <s v="X"/>
    <s v="X"/>
    <n v="3200"/>
    <n v="28672"/>
    <n v="0"/>
    <n v="31872"/>
    <n v="6584.9879134728626"/>
    <n v="8947"/>
    <m/>
    <n v="6110"/>
    <m/>
    <n v="8947"/>
    <n v="6110"/>
    <n v="3.5623113892925002"/>
    <n v="0.73599954325168915"/>
    <n v="5.216366612111293"/>
    <n v="1.0777394293736273"/>
    <n v="4.8400999999999996"/>
    <s v="3-3,99 lei"/>
    <x v="0"/>
    <s v="0-0,99 euro"/>
    <n v="0"/>
  </r>
  <r>
    <n v="698"/>
    <x v="9"/>
    <s v="ORAȘUL PĂTÂRLAGELE"/>
    <d v="2020-09-27T00:00:00"/>
    <n v="1"/>
    <m/>
    <s v="X"/>
    <s v="X"/>
    <n v="7328"/>
    <n v="28935"/>
    <n v="0"/>
    <n v="36263"/>
    <n v="7492.2005743682985"/>
    <n v="6262"/>
    <m/>
    <n v="3584"/>
    <m/>
    <n v="6262"/>
    <n v="3584"/>
    <n v="5.7909613541999363"/>
    <n v="1.1964548984938197"/>
    <n v="10.118024553571429"/>
    <n v="2.0904577495447261"/>
    <n v="4.8400999999999996"/>
    <s v="5-5,99 lei"/>
    <x v="8"/>
    <s v="1-1,99 euro"/>
    <n v="1"/>
  </r>
  <r>
    <n v="699"/>
    <x v="9"/>
    <s v="ORAȘUL POGOANELE"/>
    <d v="2020-09-27T00:00:00"/>
    <n v="1"/>
    <m/>
    <s v="X"/>
    <s v="X"/>
    <n v="1680"/>
    <n v="7814.17"/>
    <n v="0"/>
    <n v="9494.17"/>
    <n v="1961.5648437015766"/>
    <n v="5835"/>
    <m/>
    <n v="3840"/>
    <m/>
    <n v="5835"/>
    <n v="3840"/>
    <n v="1.6271071122536418"/>
    <n v="0.33617220971749384"/>
    <n v="2.4724401041666666"/>
    <n v="0.51082417804728553"/>
    <n v="4.8400999999999996"/>
    <s v="1-1,99 lei"/>
    <x v="10"/>
    <s v="0-0,99 euro"/>
    <n v="0"/>
  </r>
  <r>
    <n v="700"/>
    <x v="9"/>
    <s v="COMUNA AMARU"/>
    <d v="2020-09-27T00:00:00"/>
    <n v="1"/>
    <m/>
    <s v="X"/>
    <s v="X"/>
    <n v="0"/>
    <n v="14594"/>
    <n v="0"/>
    <n v="14594"/>
    <n v="3015.2269581207001"/>
    <n v="1837"/>
    <m/>
    <n v="1148"/>
    <m/>
    <n v="1837"/>
    <n v="1148"/>
    <n v="7.9444746869896568"/>
    <n v="1.641386476930158"/>
    <n v="12.712543554006968"/>
    <n v="2.6265043189204706"/>
    <n v="4.8400999999999996"/>
    <s v="7-7,99 lei"/>
    <x v="5"/>
    <s v="1-1,99 euro"/>
    <n v="1"/>
  </r>
  <r>
    <n v="701"/>
    <x v="9"/>
    <s v="COMUNA BALTA ALBĂ"/>
    <d v="2020-09-27T00:00:00"/>
    <n v="1"/>
    <m/>
    <s v="X"/>
    <s v="X"/>
    <n v="19802.28"/>
    <n v="8347"/>
    <n v="0"/>
    <n v="28149.279999999999"/>
    <n v="5815.8467800252065"/>
    <n v="1982"/>
    <m/>
    <n v="1673"/>
    <m/>
    <n v="1982"/>
    <n v="1673"/>
    <n v="14.202462159434914"/>
    <n v="2.9343323814456137"/>
    <n v="16.825630603705918"/>
    <n v="3.4762981351017372"/>
    <n v="4.8400999999999996"/>
    <s v="14-14,99 lei"/>
    <x v="22"/>
    <s v="2-2,99 euro"/>
    <n v="2"/>
  </r>
  <r>
    <n v="702"/>
    <x v="9"/>
    <s v="COMUNA BĂLĂCEANU"/>
    <d v="2020-09-27T00:00:00"/>
    <n v="1"/>
    <m/>
    <s v="X"/>
    <s v="X"/>
    <n v="6960"/>
    <n v="5709"/>
    <n v="0"/>
    <n v="12669"/>
    <n v="2617.5079027292827"/>
    <n v="1266"/>
    <m/>
    <n v="1019"/>
    <m/>
    <n v="1266"/>
    <n v="1019"/>
    <n v="10.007109004739336"/>
    <n v="2.0675417873059105"/>
    <n v="12.432777232580962"/>
    <n v="2.5687025541994926"/>
    <n v="4.8400999999999996"/>
    <s v="10-10,99 lei"/>
    <x v="3"/>
    <s v="2-2,99 euro"/>
    <n v="2"/>
  </r>
  <r>
    <n v="703"/>
    <x v="9"/>
    <s v="COMUNA BECENI"/>
    <d v="2020-09-27T00:00:00"/>
    <n v="1"/>
    <m/>
    <s v="X"/>
    <s v="X"/>
    <n v="2500"/>
    <n v="6349"/>
    <n v="0"/>
    <n v="8849"/>
    <n v="1828.2680109915086"/>
    <n v="3579"/>
    <m/>
    <n v="2503"/>
    <m/>
    <n v="3579"/>
    <n v="2503"/>
    <n v="2.4724783459066777"/>
    <n v="0.51083207906999406"/>
    <n v="3.5353575709149023"/>
    <n v="0.73043068757151763"/>
    <n v="4.8400999999999996"/>
    <s v="2-2,99 lei"/>
    <x v="7"/>
    <s v="0-0,99 euro"/>
    <n v="0"/>
  </r>
  <r>
    <n v="704"/>
    <x v="9"/>
    <s v="COMUNA BERCA"/>
    <d v="2020-09-27T00:00:00"/>
    <n v="1"/>
    <m/>
    <s v="X"/>
    <s v="X"/>
    <n v="7110"/>
    <n v="14120.31"/>
    <n v="0"/>
    <n v="21230.309999999998"/>
    <n v="4386.3370591516705"/>
    <n v="7261"/>
    <m/>
    <n v="3694"/>
    <m/>
    <n v="7261"/>
    <n v="3694"/>
    <n v="2.9238823853463707"/>
    <n v="0.60409544954574723"/>
    <n v="5.7472414726583647"/>
    <n v="1.1874220517465268"/>
    <n v="4.8400999999999996"/>
    <s v="2-2,99 lei"/>
    <x v="7"/>
    <s v="0-0,99 euro"/>
    <n v="0"/>
  </r>
  <r>
    <n v="705"/>
    <x v="9"/>
    <s v="COMUNA BISOCA"/>
    <d v="2020-09-27T00:00:00"/>
    <n v="1"/>
    <m/>
    <s v="X"/>
    <s v="X"/>
    <n v="3427"/>
    <n v="8000"/>
    <n v="0"/>
    <n v="11427"/>
    <n v="2360.9016342637551"/>
    <n v="1984"/>
    <m/>
    <n v="863"/>
    <m/>
    <n v="1984"/>
    <n v="863"/>
    <n v="5.759576612903226"/>
    <n v="1.189970581786167"/>
    <n v="13.241019698725376"/>
    <n v="2.7356913490889401"/>
    <n v="4.8400999999999996"/>
    <s v="5-5,99 lei"/>
    <x v="8"/>
    <s v="1-1,99 euro"/>
    <n v="1"/>
  </r>
  <r>
    <n v="706"/>
    <x v="9"/>
    <s v="COMUNA BLĂJANI"/>
    <d v="2020-09-27T00:00:00"/>
    <n v="1"/>
    <m/>
    <s v="X"/>
    <s v="X"/>
    <n v="600"/>
    <n v="3708"/>
    <n v="0"/>
    <n v="4308"/>
    <n v="890.06425487076717"/>
    <n v="817"/>
    <m/>
    <n v="703"/>
    <m/>
    <n v="817"/>
    <n v="703"/>
    <n v="5.2729498164014688"/>
    <n v="1.0894299325223589"/>
    <n v="6.1280227596017074"/>
    <n v="1.2660942459043629"/>
    <n v="4.8400999999999996"/>
    <s v="5-5,99 lei"/>
    <x v="8"/>
    <s v="1-1,99 euro"/>
    <n v="1"/>
  </r>
  <r>
    <n v="707"/>
    <x v="9"/>
    <s v="COMUNA BOLDU"/>
    <d v="2020-09-27T00:00:00"/>
    <n v="1"/>
    <m/>
    <s v="X"/>
    <s v="X"/>
    <n v="2000"/>
    <n v="11158"/>
    <n v="0"/>
    <n v="13158"/>
    <n v="2718.5388731637777"/>
    <n v="1773"/>
    <m/>
    <n v="1188"/>
    <m/>
    <n v="1773"/>
    <n v="1188"/>
    <n v="7.4213197969543145"/>
    <n v="1.533298856832362"/>
    <n v="11.075757575757576"/>
    <n v="2.2883323848179948"/>
    <n v="4.8400999999999996"/>
    <s v="7-7,99 lei"/>
    <x v="5"/>
    <s v="1-1,99 euro"/>
    <n v="1"/>
  </r>
  <r>
    <n v="708"/>
    <x v="9"/>
    <s v="COMUNA BOZIORU"/>
    <d v="2020-09-27T00:00:00"/>
    <n v="1"/>
    <m/>
    <s v="X"/>
    <s v="X"/>
    <n v="1200"/>
    <n v="5413.49"/>
    <n v="0"/>
    <n v="6613.49"/>
    <n v="1366.395322410694"/>
    <n v="780"/>
    <m/>
    <n v="654"/>
    <m/>
    <n v="780"/>
    <n v="654"/>
    <n v="8.4788333333333323"/>
    <n v="1.7517888748855051"/>
    <n v="10.11237003058104"/>
    <n v="2.0892894838084004"/>
    <n v="4.8400999999999996"/>
    <s v="8-8,99 lei"/>
    <x v="2"/>
    <s v="1-1,99 euro"/>
    <n v="1"/>
  </r>
  <r>
    <n v="709"/>
    <x v="9"/>
    <s v="COMUNA BRĂDEANU"/>
    <d v="2020-09-27T00:00:00"/>
    <n v="1"/>
    <m/>
    <s v="X"/>
    <s v="X"/>
    <n v="1400"/>
    <n v="5475.77"/>
    <n v="0"/>
    <n v="6875.77"/>
    <n v="1420.584285448648"/>
    <n v="1931"/>
    <m/>
    <n v="1204"/>
    <m/>
    <n v="1931"/>
    <n v="1204"/>
    <n v="3.5607301916105647"/>
    <n v="0.73567285626548318"/>
    <n v="5.7107724252491696"/>
    <n v="1.1798872802729634"/>
    <n v="4.8400999999999996"/>
    <s v="3-3,99 lei"/>
    <x v="0"/>
    <s v="0-0,99 euro"/>
    <n v="0"/>
  </r>
  <r>
    <n v="710"/>
    <x v="9"/>
    <s v="COMUNA BRĂEŞTI"/>
    <d v="2020-09-27T00:00:00"/>
    <n v="1"/>
    <m/>
    <s v="X"/>
    <s v="X"/>
    <n v="1890"/>
    <n v="2950"/>
    <n v="0"/>
    <n v="4840"/>
    <n v="999.9793392698499"/>
    <n v="1722"/>
    <m/>
    <n v="1137"/>
    <m/>
    <n v="1722"/>
    <n v="1137"/>
    <n v="2.81068524970964"/>
    <n v="0.58070809481408237"/>
    <n v="4.2568161829375546"/>
    <n v="0.87948930454692165"/>
    <n v="4.8400999999999996"/>
    <s v="2-2,99 lei"/>
    <x v="7"/>
    <s v="0-0,99 euro"/>
    <n v="0"/>
  </r>
  <r>
    <n v="711"/>
    <x v="9"/>
    <s v="COMUNA BREAZA"/>
    <d v="2020-09-27T00:00:00"/>
    <n v="1"/>
    <m/>
    <s v="X"/>
    <s v="X"/>
    <n v="5900"/>
    <n v="0"/>
    <n v="0"/>
    <n v="5900"/>
    <n v="1218.983078862007"/>
    <n v="2105"/>
    <m/>
    <n v="1235"/>
    <m/>
    <n v="2105"/>
    <n v="1235"/>
    <n v="2.8028503562945368"/>
    <n v="0.57908934862803185"/>
    <n v="4.7773279352226723"/>
    <n v="0.9870308330866453"/>
    <n v="4.8400999999999996"/>
    <s v="2-2,99 lei"/>
    <x v="7"/>
    <s v="0-0,99 euro"/>
    <n v="0"/>
  </r>
  <r>
    <n v="712"/>
    <x v="9"/>
    <s v="COMUNA BUDA"/>
    <d v="2020-09-27T00:00:00"/>
    <n v="1"/>
    <m/>
    <s v="X"/>
    <s v="X"/>
    <n v="400"/>
    <n v="12497"/>
    <n v="0"/>
    <n v="12897"/>
    <n v="2664.6143674717468"/>
    <n v="2315"/>
    <m/>
    <n v="1512"/>
    <m/>
    <n v="2315"/>
    <n v="1512"/>
    <n v="5.5710583153347732"/>
    <n v="1.1510213250417913"/>
    <n v="8.5297619047619051"/>
    <n v="1.7623110895977161"/>
    <n v="4.8400999999999996"/>
    <s v="5-5,99 lei"/>
    <x v="8"/>
    <s v="1-1,99 euro"/>
    <n v="1"/>
  </r>
  <r>
    <n v="713"/>
    <x v="9"/>
    <s v="COMUNA C.A. ROSETTI"/>
    <d v="2020-09-27T00:00:00"/>
    <n v="1"/>
    <m/>
    <s v="X"/>
    <s v="X"/>
    <n v="1200"/>
    <n v="8803"/>
    <n v="0"/>
    <n v="10003"/>
    <n v="2066.6928369248571"/>
    <n v="2866"/>
    <m/>
    <n v="1779"/>
    <m/>
    <n v="2866"/>
    <n v="1779"/>
    <n v="3.4902302861130496"/>
    <n v="0.72110706103449307"/>
    <n v="5.6228218100056209"/>
    <n v="1.1617160409920502"/>
    <n v="4.8400999999999996"/>
    <s v="3-3,99 lei"/>
    <x v="0"/>
    <s v="0-0,99 euro"/>
    <n v="0"/>
  </r>
  <r>
    <n v="714"/>
    <x v="9"/>
    <s v="COMUNA CALVINI"/>
    <d v="2020-09-27T00:00:00"/>
    <n v="1"/>
    <m/>
    <s v="X"/>
    <s v="X"/>
    <n v="4100"/>
    <n v="13354.85"/>
    <n v="0"/>
    <n v="17454.849999999999"/>
    <n v="3606.2994566227972"/>
    <n v="3518"/>
    <m/>
    <n v="2379"/>
    <m/>
    <n v="3518"/>
    <n v="2379"/>
    <n v="4.9615832859579303"/>
    <n v="1.0250993338893681"/>
    <n v="7.3370533837746947"/>
    <n v="1.5158888005980653"/>
    <n v="4.8400999999999996"/>
    <s v="4-4,99 lei"/>
    <x v="11"/>
    <s v="1-1,99 euro"/>
    <n v="1"/>
  </r>
  <r>
    <n v="715"/>
    <x v="9"/>
    <s v="COMUNA CĂNEŞTI"/>
    <d v="2020-09-27T00:00:00"/>
    <n v="1"/>
    <m/>
    <s v="X"/>
    <s v="X"/>
    <n v="2500"/>
    <n v="2258"/>
    <n v="0"/>
    <n v="4758"/>
    <n v="983.03754054668298"/>
    <n v="602"/>
    <m/>
    <n v="399"/>
    <m/>
    <n v="602"/>
    <n v="399"/>
    <n v="7.9036544850498336"/>
    <n v="1.6329527251606029"/>
    <n v="11.924812030075188"/>
    <n v="2.4637532344528394"/>
    <n v="4.8400999999999996"/>
    <s v="7-7,99 lei"/>
    <x v="5"/>
    <s v="1-1,99 euro"/>
    <n v="1"/>
  </r>
  <r>
    <n v="716"/>
    <x v="9"/>
    <s v="COMUNA CĂTINA"/>
    <d v="2020-09-27T00:00:00"/>
    <n v="1"/>
    <m/>
    <s v="X"/>
    <s v="X"/>
    <n v="3050"/>
    <n v="6940"/>
    <n v="0"/>
    <n v="9990"/>
    <n v="2064.0069420053305"/>
    <n v="1968"/>
    <m/>
    <n v="1445"/>
    <m/>
    <n v="1968"/>
    <n v="1445"/>
    <n v="5.0762195121951219"/>
    <n v="1.048784015246611"/>
    <n v="6.9134948096885811"/>
    <n v="1.4283785065780834"/>
    <n v="4.8400999999999996"/>
    <s v="5-5,99 lei"/>
    <x v="8"/>
    <s v="1-1,99 euro"/>
    <n v="1"/>
  </r>
  <r>
    <n v="717"/>
    <x v="9"/>
    <s v="COMUNA CERNĂTEŞTI"/>
    <d v="2020-09-27T00:00:00"/>
    <n v="1"/>
    <m/>
    <s v="X"/>
    <s v="X"/>
    <n v="2160"/>
    <n v="7403.01"/>
    <n v="0"/>
    <n v="9563.01"/>
    <n v="1975.7876903369768"/>
    <n v="3052"/>
    <m/>
    <n v="1629"/>
    <m/>
    <n v="3052"/>
    <n v="1629"/>
    <n v="3.1333584534731322"/>
    <n v="0.64737473471067386"/>
    <n v="5.8704788213627994"/>
    <n v="1.2128837878066157"/>
    <n v="4.8400999999999996"/>
    <s v="3-3,99 lei"/>
    <x v="0"/>
    <s v="0-0,99 euro"/>
    <n v="0"/>
  </r>
  <r>
    <n v="718"/>
    <x v="9"/>
    <s v="COMUNA CHILIILE"/>
    <d v="2020-09-27T00:00:00"/>
    <n v="1"/>
    <m/>
    <s v="X"/>
    <s v="X"/>
    <n v="0"/>
    <n v="3199.92"/>
    <n v="0"/>
    <n v="3199.92"/>
    <n v="661.12683622239217"/>
    <n v="431"/>
    <m/>
    <n v="295"/>
    <m/>
    <n v="431"/>
    <n v="295"/>
    <n v="7.4244083526682134"/>
    <n v="1.5339369749939493"/>
    <n v="10.847186440677966"/>
    <n v="2.2411079193979395"/>
    <n v="4.8400999999999996"/>
    <s v="7-7,99 lei"/>
    <x v="5"/>
    <s v="1-1,99 euro"/>
    <n v="1"/>
  </r>
  <r>
    <n v="719"/>
    <x v="9"/>
    <s v="COMUNA CHIOJDU"/>
    <d v="2020-09-27T00:00:00"/>
    <n v="1"/>
    <m/>
    <s v="X"/>
    <s v="X"/>
    <n v="6895"/>
    <n v="10279"/>
    <n v="0"/>
    <n v="17174"/>
    <n v="3548.2737959959509"/>
    <n v="2657"/>
    <m/>
    <n v="1773"/>
    <m/>
    <n v="2657"/>
    <n v="1773"/>
    <n v="6.4636808430560784"/>
    <n v="1.3354436567542156"/>
    <n v="9.6864072194021436"/>
    <n v="2.0012824568505083"/>
    <n v="4.8400999999999996"/>
    <s v="6-6,99 lei"/>
    <x v="13"/>
    <s v="1-1,99 euro"/>
    <n v="1"/>
  </r>
  <r>
    <n v="720"/>
    <x v="9"/>
    <s v="COMUNA CILIBIA"/>
    <d v="2020-09-27T00:00:00"/>
    <n v="1"/>
    <m/>
    <s v="X"/>
    <s v="X"/>
    <n v="95340"/>
    <n v="0"/>
    <n v="0"/>
    <n v="95340"/>
    <n v="19697.940125204026"/>
    <n v="1489"/>
    <m/>
    <n v="1054"/>
    <m/>
    <n v="1489"/>
    <n v="1054"/>
    <n v="64.029550033579582"/>
    <n v="13.228972548827418"/>
    <n v="90.455407969639467"/>
    <n v="18.688747746872892"/>
    <n v="4.8400999999999996"/>
    <s v="64-64,99 lei"/>
    <x v="45"/>
    <s v="13-13,99 euro"/>
    <n v="13"/>
  </r>
  <r>
    <n v="721"/>
    <x v="9"/>
    <s v="COMUNA CISLĂU"/>
    <d v="2020-09-27T00:00:00"/>
    <n v="1"/>
    <m/>
    <s v="X"/>
    <s v="X"/>
    <n v="19338"/>
    <n v="9067"/>
    <n v="0"/>
    <n v="28405"/>
    <n v="5868.6803991653069"/>
    <n v="3749"/>
    <m/>
    <n v="2308"/>
    <m/>
    <n v="3749"/>
    <n v="2308"/>
    <n v="7.5766871165644174"/>
    <n v="1.5653988794786096"/>
    <n v="12.307192374350088"/>
    <n v="2.5427558055308954"/>
    <n v="4.8400999999999996"/>
    <s v="7-7,99 lei"/>
    <x v="5"/>
    <s v="1-1,99 euro"/>
    <n v="1"/>
  </r>
  <r>
    <n v="722"/>
    <x v="9"/>
    <s v="COMUNA COCHIRLEANCA"/>
    <d v="2020-09-27T00:00:00"/>
    <n v="1"/>
    <m/>
    <s v="X"/>
    <s v="X"/>
    <n v="12200"/>
    <n v="8716"/>
    <n v="0"/>
    <n v="20916"/>
    <n v="4321.3983182165657"/>
    <n v="4332"/>
    <m/>
    <n v="2720"/>
    <m/>
    <n v="4332"/>
    <n v="2720"/>
    <n v="4.8282548476454297"/>
    <n v="0.99755270503614168"/>
    <n v="7.6897058823529409"/>
    <n v="1.5887493816972669"/>
    <n v="4.8400999999999996"/>
    <s v="4-4,99 lei"/>
    <x v="11"/>
    <s v="1-1,99 euro"/>
    <n v="1"/>
  </r>
  <r>
    <n v="723"/>
    <x v="9"/>
    <s v="COMUNA COLŢI"/>
    <d v="2020-09-27T00:00:00"/>
    <n v="1"/>
    <m/>
    <s v="X"/>
    <s v="X"/>
    <n v="4050"/>
    <n v="17570"/>
    <n v="0"/>
    <n v="21620"/>
    <n v="4466.8498584739991"/>
    <n v="832"/>
    <m/>
    <n v="688"/>
    <m/>
    <n v="832"/>
    <n v="688"/>
    <n v="25.985576923076923"/>
    <n v="5.3688099260504796"/>
    <n v="31.424418604651162"/>
    <n v="6.4925143291773244"/>
    <n v="4.8400999999999996"/>
    <s v="25-25,99 lei"/>
    <x v="35"/>
    <s v="5-5,99 euro"/>
    <n v="5"/>
  </r>
  <r>
    <n v="724"/>
    <x v="9"/>
    <s v="COMUNA COSTEŞTI"/>
    <d v="2020-09-27T00:00:00"/>
    <n v="1"/>
    <m/>
    <s v="X"/>
    <s v="X"/>
    <n v="14000"/>
    <n v="19710"/>
    <n v="0"/>
    <n v="33710"/>
    <n v="6964.7321336336036"/>
    <n v="4035"/>
    <m/>
    <n v="2363"/>
    <m/>
    <n v="4035"/>
    <n v="2363"/>
    <n v="8.3543990086741022"/>
    <n v="1.7260798348534334"/>
    <n v="14.265763859500634"/>
    <n v="2.9474109748766839"/>
    <n v="4.8400999999999996"/>
    <s v="8-8,99 lei"/>
    <x v="2"/>
    <s v="1-1,99 euro"/>
    <n v="1"/>
  </r>
  <r>
    <n v="725"/>
    <x v="9"/>
    <s v="COMUNA COZIENI"/>
    <d v="2020-09-27T00:00:00"/>
    <n v="1"/>
    <m/>
    <s v="X"/>
    <s v="X"/>
    <n v="4000"/>
    <n v="6030"/>
    <n v="0"/>
    <n v="10030"/>
    <n v="2072.271234065412"/>
    <n v="1582"/>
    <m/>
    <n v="930"/>
    <m/>
    <n v="1582"/>
    <n v="930"/>
    <n v="6.3400758533501893"/>
    <n v="1.3099059633788952"/>
    <n v="10.78494623655914"/>
    <n v="2.2282486387800131"/>
    <n v="4.8400999999999996"/>
    <s v="6-6,99 lei"/>
    <x v="13"/>
    <s v="1-1,99 euro"/>
    <n v="1"/>
  </r>
  <r>
    <n v="726"/>
    <x v="9"/>
    <s v="COMUNA FLORICA"/>
    <d v="2020-09-27T00:00:00"/>
    <n v="1"/>
    <m/>
    <s v="X"/>
    <s v="X"/>
    <n v="900"/>
    <n v="16276"/>
    <n v="0"/>
    <n v="17176"/>
    <n v="3548.6870105989547"/>
    <n v="1040"/>
    <m/>
    <n v="717"/>
    <m/>
    <n v="1040"/>
    <n v="717"/>
    <n v="16.515384615384615"/>
    <n v="3.4121990486528411"/>
    <n v="23.955369595536961"/>
    <n v="4.9493542686177889"/>
    <n v="4.8400999999999996"/>
    <s v="16-16,99 lei"/>
    <x v="31"/>
    <s v="3-3,99 euro"/>
    <n v="3"/>
  </r>
  <r>
    <n v="727"/>
    <x v="9"/>
    <s v="COMUNA GĂLBINAŞI"/>
    <d v="2020-09-27T00:00:00"/>
    <n v="1"/>
    <m/>
    <s v="X"/>
    <s v="X"/>
    <n v="0"/>
    <n v="15564.65"/>
    <n v="0"/>
    <n v="15564.65"/>
    <n v="3215.7703353236507"/>
    <n v="3541"/>
    <m/>
    <n v="2358"/>
    <m/>
    <n v="3541"/>
    <n v="2358"/>
    <n v="4.3955521039254446"/>
    <n v="0.90815315880362912"/>
    <n v="6.6007845631891433"/>
    <n v="1.3637702863967984"/>
    <n v="4.8400999999999996"/>
    <s v="4-4,99 lei"/>
    <x v="11"/>
    <s v="0-0,99 euro"/>
    <n v="0"/>
  </r>
  <r>
    <n v="728"/>
    <x v="9"/>
    <s v="COMUNA GHERĂSENI"/>
    <d v="2020-09-27T00:00:00"/>
    <n v="1"/>
    <m/>
    <s v="X"/>
    <s v="X"/>
    <n v="10700"/>
    <n v="17955.7"/>
    <n v="0"/>
    <n v="28655.7"/>
    <n v="5920.4768496518673"/>
    <n v="2742"/>
    <m/>
    <n v="1743"/>
    <m/>
    <n v="2742"/>
    <n v="1743"/>
    <n v="10.450656455142232"/>
    <n v="2.1591819291217607"/>
    <n v="16.440447504302927"/>
    <n v="3.3967164943498953"/>
    <n v="4.8400999999999996"/>
    <s v="10-10,99 lei"/>
    <x v="3"/>
    <s v="2-2,99 euro"/>
    <n v="2"/>
  </r>
  <r>
    <n v="729"/>
    <x v="9"/>
    <s v="COMUNA GHERGHEASA"/>
    <d v="2020-09-27T00:00:00"/>
    <n v="1"/>
    <m/>
    <s v="X"/>
    <s v="X"/>
    <n v="5130"/>
    <n v="4968"/>
    <n v="0"/>
    <n v="10098"/>
    <n v="2086.3205305675506"/>
    <n v="1782"/>
    <m/>
    <n v="1225"/>
    <m/>
    <n v="1782"/>
    <n v="1225"/>
    <n v="5.666666666666667"/>
    <n v="1.1707747085115323"/>
    <n v="8.2432653061224492"/>
    <n v="1.7031188004633067"/>
    <n v="4.8400999999999996"/>
    <s v="5-5,99 lei"/>
    <x v="8"/>
    <s v="1-1,99 euro"/>
    <n v="1"/>
  </r>
  <r>
    <n v="730"/>
    <x v="9"/>
    <s v="COMUNA GLODEANU SĂRAT"/>
    <d v="2020-09-27T00:00:00"/>
    <n v="1"/>
    <m/>
    <s v="X"/>
    <s v="X"/>
    <n v="4000"/>
    <n v="10279"/>
    <n v="0"/>
    <n v="14279"/>
    <n v="2950.1456581475591"/>
    <n v="3250"/>
    <m/>
    <n v="2190"/>
    <m/>
    <n v="3250"/>
    <n v="2190"/>
    <n v="4.3935384615384612"/>
    <n v="0.90773712558386432"/>
    <n v="6.5200913242009131"/>
    <n v="1.3470984740399814"/>
    <n v="4.8400999999999996"/>
    <s v="4-4,99 lei"/>
    <x v="11"/>
    <s v="0-0,99 euro"/>
    <n v="0"/>
  </r>
  <r>
    <n v="731"/>
    <x v="9"/>
    <s v="COMUNA GLODEANU-SILIŞTEA"/>
    <d v="2020-09-27T00:00:00"/>
    <n v="1"/>
    <m/>
    <s v="X"/>
    <s v="X"/>
    <n v="0"/>
    <n v="17535"/>
    <n v="0"/>
    <n v="17535"/>
    <n v="3622.8590318381853"/>
    <n v="2805"/>
    <m/>
    <n v="1820"/>
    <m/>
    <n v="2805"/>
    <n v="1820"/>
    <n v="6.2513368983957216"/>
    <n v="1.2915718473576419"/>
    <n v="9.634615384615385"/>
    <n v="1.9905818856253765"/>
    <n v="4.8400999999999996"/>
    <s v="6-6,99 lei"/>
    <x v="13"/>
    <s v="1-1,99 euro"/>
    <n v="1"/>
  </r>
  <r>
    <n v="732"/>
    <x v="9"/>
    <s v="COMUNA GREBĂNU"/>
    <d v="2020-09-27T00:00:00"/>
    <n v="1"/>
    <m/>
    <s v="X"/>
    <s v="X"/>
    <n v="10080"/>
    <n v="19986"/>
    <n v="0"/>
    <n v="30066"/>
    <n v="6211.8551269601876"/>
    <n v="4317"/>
    <m/>
    <n v="2963"/>
    <m/>
    <n v="4317"/>
    <n v="2963"/>
    <n v="6.9645587213342601"/>
    <n v="1.4389286835673356"/>
    <n v="10.147148160647992"/>
    <n v="2.0964748994128208"/>
    <n v="4.8400999999999996"/>
    <s v="6-6,99 lei"/>
    <x v="13"/>
    <s v="1-1,99 euro"/>
    <n v="1"/>
  </r>
  <r>
    <n v="733"/>
    <x v="9"/>
    <s v="COMUNA GURA TEGHII"/>
    <d v="2020-09-27T00:00:00"/>
    <n v="1"/>
    <m/>
    <s v="X"/>
    <s v="X"/>
    <n v="2400"/>
    <n v="10675"/>
    <n v="0"/>
    <n v="13075"/>
    <n v="2701.3904671391088"/>
    <n v="2793"/>
    <m/>
    <n v="1874"/>
    <m/>
    <n v="2793"/>
    <n v="1874"/>
    <n v="4.6813462226996059"/>
    <n v="0.96720031046871058"/>
    <n v="6.977054429028815"/>
    <n v="1.4415103880144657"/>
    <n v="4.8400999999999996"/>
    <s v="4-4,99 lei"/>
    <x v="11"/>
    <s v="0-0,99 euro"/>
    <n v="0"/>
  </r>
  <r>
    <n v="734"/>
    <x v="9"/>
    <s v="COMUNA LARGU"/>
    <d v="2020-09-27T00:00:00"/>
    <n v="1"/>
    <m/>
    <s v="X"/>
    <s v="X"/>
    <n v="300"/>
    <n v="3037.92"/>
    <n v="0"/>
    <n v="3337.92"/>
    <n v="689.63864382967301"/>
    <n v="1243"/>
    <m/>
    <n v="846"/>
    <m/>
    <n v="1243"/>
    <n v="846"/>
    <n v="2.6853740949316172"/>
    <n v="0.5548178952772912"/>
    <n v="3.9455319148936172"/>
    <n v="0.81517570192632749"/>
    <n v="4.8400999999999996"/>
    <s v="2-2,99 lei"/>
    <x v="7"/>
    <s v="0-0,99 euro"/>
    <n v="0"/>
  </r>
  <r>
    <n v="735"/>
    <x v="9"/>
    <s v="COMUNA LOPĂTARI"/>
    <d v="2020-09-27T00:00:00"/>
    <n v="1"/>
    <m/>
    <s v="X"/>
    <s v="X"/>
    <n v="23393"/>
    <n v="9184"/>
    <n v="0"/>
    <n v="32577"/>
    <n v="6730.6460610317972"/>
    <n v="2884"/>
    <m/>
    <n v="1867"/>
    <m/>
    <n v="2884"/>
    <n v="1867"/>
    <n v="11.295769764216367"/>
    <n v="2.3337885093730226"/>
    <n v="17.448848419925014"/>
    <n v="3.6050594863587557"/>
    <n v="4.8400999999999996"/>
    <s v="11-11,99 lei"/>
    <x v="4"/>
    <s v="2-2,99 euro"/>
    <n v="2"/>
  </r>
  <r>
    <n v="736"/>
    <x v="9"/>
    <s v="COMUNA LUCIU"/>
    <d v="2020-09-27T00:00:00"/>
    <n v="1"/>
    <m/>
    <s v="X"/>
    <s v="X"/>
    <n v="1980"/>
    <n v="8778"/>
    <n v="0"/>
    <n v="10758"/>
    <n v="2222.6813495588935"/>
    <n v="2198"/>
    <m/>
    <n v="1205"/>
    <m/>
    <n v="2198"/>
    <n v="1205"/>
    <n v="4.8944494995450407"/>
    <n v="1.011229003438987"/>
    <n v="8.9278008298755189"/>
    <n v="1.8445488378082104"/>
    <n v="4.8400999999999996"/>
    <s v="4-4,99 lei"/>
    <x v="11"/>
    <s v="1-1,99 euro"/>
    <n v="1"/>
  </r>
  <r>
    <n v="737"/>
    <x v="9"/>
    <s v="COMUNA MĂGURA"/>
    <d v="2020-09-27T00:00:00"/>
    <n v="1"/>
    <m/>
    <s v="X"/>
    <s v="X"/>
    <n v="4300"/>
    <n v="2009"/>
    <n v="0"/>
    <n v="6309"/>
    <n v="1303.4854651763394"/>
    <n v="1715"/>
    <m/>
    <n v="1237"/>
    <m/>
    <n v="1715"/>
    <n v="1237"/>
    <n v="3.6787172011661808"/>
    <n v="0.76004983392206382"/>
    <n v="5.1002425222312047"/>
    <n v="1.0537473445241223"/>
    <n v="4.8400999999999996"/>
    <s v="3-3,99 lei"/>
    <x v="0"/>
    <s v="0-0,99 euro"/>
    <n v="0"/>
  </r>
  <r>
    <n v="738"/>
    <x v="9"/>
    <s v="COMUNA MĂRĂCINENI"/>
    <d v="2020-09-27T00:00:00"/>
    <n v="1"/>
    <m/>
    <s v="X"/>
    <s v="X"/>
    <n v="77223"/>
    <n v="6400"/>
    <n v="0"/>
    <n v="83623"/>
    <n v="17277.122373504681"/>
    <n v="7391"/>
    <m/>
    <n v="3772"/>
    <m/>
    <n v="7391"/>
    <n v="3772"/>
    <n v="11.314165877418482"/>
    <n v="2.3375892806798375"/>
    <n v="22.169406150583246"/>
    <n v="4.5803611806746236"/>
    <n v="4.8400999999999996"/>
    <s v="11-11,99 lei"/>
    <x v="4"/>
    <s v="2-2,99 euro"/>
    <n v="2"/>
  </r>
  <r>
    <n v="739"/>
    <x v="9"/>
    <s v="COMUNA MĂRGĂRITEŞTI"/>
    <d v="2020-09-27T00:00:00"/>
    <n v="1"/>
    <m/>
    <s v="X"/>
    <s v="X"/>
    <n v="5000"/>
    <n v="2688"/>
    <n v="0"/>
    <n v="7688"/>
    <n v="1588.3969339476457"/>
    <n v="505"/>
    <m/>
    <n v="407"/>
    <m/>
    <n v="505"/>
    <n v="407"/>
    <n v="15.223762376237623"/>
    <n v="3.1453404632626647"/>
    <n v="18.889434889434888"/>
    <n v="3.9026951694045349"/>
    <n v="4.8400999999999996"/>
    <s v="15-15,99 lei"/>
    <x v="1"/>
    <s v="3-3,99 euro"/>
    <n v="3"/>
  </r>
  <r>
    <n v="740"/>
    <x v="9"/>
    <s v="COMUNA MÂNZĂLEŞTI"/>
    <d v="2020-09-27T00:00:00"/>
    <n v="1"/>
    <m/>
    <s v="X"/>
    <s v="X"/>
    <n v="17453"/>
    <n v="6157"/>
    <n v="0"/>
    <n v="23610"/>
    <n v="4877.9983884630483"/>
    <n v="1858"/>
    <m/>
    <n v="1203"/>
    <m/>
    <n v="1858"/>
    <n v="1203"/>
    <n v="12.707212055974166"/>
    <n v="2.6254027924989494"/>
    <n v="19.625935162094763"/>
    <n v="4.0548615032943047"/>
    <n v="4.8400999999999996"/>
    <s v="12-12,99 lei"/>
    <x v="15"/>
    <s v="2-2,99 euro"/>
    <n v="2"/>
  </r>
  <r>
    <n v="741"/>
    <x v="9"/>
    <s v="COMUNA MEREI"/>
    <d v="2020-09-27T00:00:00"/>
    <n v="1"/>
    <m/>
    <s v="X"/>
    <s v="X"/>
    <n v="177577"/>
    <n v="23016.93"/>
    <n v="0"/>
    <n v="200593.93"/>
    <n v="41444.170574988122"/>
    <n v="5539"/>
    <m/>
    <n v="3061"/>
    <m/>
    <n v="5539"/>
    <n v="3061"/>
    <n v="36.214827586206894"/>
    <n v="7.4822478019476657"/>
    <n v="65.532156158118255"/>
    <n v="13.539421945438786"/>
    <n v="4.8400999999999996"/>
    <s v="36-36,99 lei"/>
    <x v="46"/>
    <s v="7-7,99 euro"/>
    <n v="7"/>
  </r>
  <r>
    <n v="742"/>
    <x v="9"/>
    <s v="COMUNA MIHĂILEŞTI"/>
    <d v="2020-09-27T00:00:00"/>
    <n v="1"/>
    <m/>
    <s v="X"/>
    <s v="X"/>
    <n v="5000"/>
    <n v="8722.39"/>
    <n v="0"/>
    <n v="13722.39"/>
    <n v="2835.1459680585112"/>
    <n v="1610"/>
    <m/>
    <n v="1186"/>
    <m/>
    <n v="1610"/>
    <n v="1186"/>
    <n v="8.523223602484471"/>
    <n v="1.760960228607771"/>
    <n v="11.57031197301855"/>
    <n v="2.3905109342820499"/>
    <n v="4.8400999999999996"/>
    <s v="8-8,99 lei"/>
    <x v="2"/>
    <s v="1-1,99 euro"/>
    <n v="1"/>
  </r>
  <r>
    <n v="743"/>
    <x v="9"/>
    <s v="COMUNA MOVILA BANULUI"/>
    <d v="2020-09-27T00:00:00"/>
    <n v="1"/>
    <m/>
    <s v="X"/>
    <s v="X"/>
    <n v="9000"/>
    <n v="13363"/>
    <n v="0"/>
    <n v="22363"/>
    <n v="4620.3590834900106"/>
    <n v="2004"/>
    <m/>
    <n v="1334"/>
    <m/>
    <n v="2004"/>
    <n v="1334"/>
    <n v="11.159181636726547"/>
    <n v="2.3055684049351348"/>
    <n v="16.763868065967017"/>
    <n v="3.4635375438455851"/>
    <n v="4.8400999999999996"/>
    <s v="11-11,99 lei"/>
    <x v="4"/>
    <s v="2-2,99 euro"/>
    <n v="2"/>
  </r>
  <r>
    <n v="744"/>
    <x v="9"/>
    <s v="COMUNA MURGEŞTI"/>
    <d v="2020-09-27T00:00:00"/>
    <n v="1"/>
    <m/>
    <s v="X"/>
    <s v="X"/>
    <n v="5295"/>
    <n v="4785"/>
    <n v="0"/>
    <n v="10080"/>
    <n v="2082.6015991405138"/>
    <n v="735"/>
    <m/>
    <n v="575"/>
    <m/>
    <n v="735"/>
    <n v="575"/>
    <n v="13.714285714285714"/>
    <n v="2.8334715634564813"/>
    <n v="17.530434782608694"/>
    <n v="3.6219158245921981"/>
    <n v="4.8400999999999996"/>
    <s v="13-13,99 lei"/>
    <x v="14"/>
    <s v="2-2,99 euro"/>
    <n v="2"/>
  </r>
  <r>
    <n v="745"/>
    <x v="9"/>
    <s v="COMUNA NĂENI"/>
    <d v="2020-09-27T00:00:00"/>
    <n v="1"/>
    <m/>
    <s v="X"/>
    <s v="X"/>
    <n v="9479"/>
    <n v="11773"/>
    <n v="0"/>
    <n v="21252"/>
    <n v="4390.8183715212499"/>
    <n v="1305"/>
    <m/>
    <n v="1107"/>
    <m/>
    <n v="1305"/>
    <n v="1107"/>
    <n v="16.285057471264366"/>
    <n v="3.3646117789434866"/>
    <n v="19.197831978319783"/>
    <n v="3.9664122597301263"/>
    <n v="4.8400999999999996"/>
    <s v="16-16,99 lei"/>
    <x v="31"/>
    <s v="3-3,99 euro"/>
    <n v="3"/>
  </r>
  <r>
    <n v="746"/>
    <x v="9"/>
    <s v="COMUNA ODĂILE"/>
    <d v="2020-09-27T00:00:00"/>
    <n v="1"/>
    <m/>
    <s v="X"/>
    <s v="X"/>
    <n v="1100"/>
    <n v="4496"/>
    <n v="0"/>
    <n v="5596"/>
    <n v="1156.1744592053883"/>
    <n v="601"/>
    <m/>
    <n v="419"/>
    <m/>
    <n v="601"/>
    <n v="419"/>
    <n v="9.3111480865224632"/>
    <n v="1.9237511800422433"/>
    <n v="13.355608591885442"/>
    <n v="2.7593662510868455"/>
    <n v="4.8400999999999996"/>
    <s v="9-9,99 lei"/>
    <x v="12"/>
    <s v="1-1,99 euro"/>
    <n v="1"/>
  </r>
  <r>
    <n v="747"/>
    <x v="9"/>
    <s v="COMUNA PADINA"/>
    <d v="2020-09-27T00:00:00"/>
    <n v="1"/>
    <m/>
    <s v="X"/>
    <s v="X"/>
    <n v="10959"/>
    <n v="9540"/>
    <n v="0"/>
    <n v="20499"/>
    <n v="4235.2430734902173"/>
    <n v="3143"/>
    <m/>
    <n v="1415"/>
    <m/>
    <n v="3143"/>
    <n v="1415"/>
    <n v="6.5221126312440347"/>
    <n v="1.3475160908336676"/>
    <n v="14.486925795053004"/>
    <n v="2.9931046455761252"/>
    <n v="4.8400999999999996"/>
    <s v="6-6,99 lei"/>
    <x v="13"/>
    <s v="1-1,99 euro"/>
    <n v="1"/>
  </r>
  <r>
    <n v="748"/>
    <x v="9"/>
    <s v="COMUNA PARDOŞI"/>
    <d v="2020-09-27T00:00:00"/>
    <n v="1"/>
    <m/>
    <s v="X"/>
    <s v="X"/>
    <n v="3485"/>
    <n v="6941"/>
    <n v="0"/>
    <n v="10426"/>
    <n v="2154.0877254602178"/>
    <n v="315"/>
    <m/>
    <n v="301"/>
    <m/>
    <n v="315"/>
    <n v="301"/>
    <n v="33.098412698412702"/>
    <n v="6.8383737316197388"/>
    <n v="34.637873754152821"/>
    <n v="7.1564376261136804"/>
    <n v="4.8400999999999996"/>
    <s v="33-33,99 lei"/>
    <x v="47"/>
    <s v="6-6,99 euro"/>
    <n v="6"/>
  </r>
  <r>
    <n v="749"/>
    <x v="9"/>
    <s v="COMUNA PĂNĂTĂU"/>
    <d v="2020-09-27T00:00:00"/>
    <n v="1"/>
    <m/>
    <s v="X"/>
    <s v="X"/>
    <n v="1200"/>
    <n v="7745"/>
    <n v="0"/>
    <n v="8945"/>
    <n v="1848.1023119357039"/>
    <n v="1912"/>
    <m/>
    <n v="1024"/>
    <m/>
    <n v="1912"/>
    <n v="1024"/>
    <n v="4.6783472803347284"/>
    <n v="0.96658070707934307"/>
    <n v="8.7353515625"/>
    <n v="1.8047874139997109"/>
    <n v="4.8400999999999996"/>
    <s v="4-4,99 lei"/>
    <x v="11"/>
    <s v="0-0,99 euro"/>
    <n v="0"/>
  </r>
  <r>
    <n v="750"/>
    <x v="9"/>
    <s v="COMUNA PÂRSCOV"/>
    <d v="2020-09-27T00:00:00"/>
    <n v="1"/>
    <m/>
    <s v="X"/>
    <s v="X"/>
    <n v="16920"/>
    <n v="19080"/>
    <n v="0"/>
    <n v="36000"/>
    <n v="7437.8628540732634"/>
    <n v="4510"/>
    <m/>
    <n v="2403"/>
    <m/>
    <n v="4510"/>
    <n v="2403"/>
    <n v="7.9822616407982263"/>
    <n v="1.6491935374885285"/>
    <n v="14.9812734082397"/>
    <n v="3.0952404719406008"/>
    <n v="4.8400999999999996"/>
    <s v="7-7,99 lei"/>
    <x v="5"/>
    <s v="1-1,99 euro"/>
    <n v="1"/>
  </r>
  <r>
    <n v="751"/>
    <x v="9"/>
    <s v="COMUNA PIETROASELE"/>
    <d v="2020-09-27T00:00:00"/>
    <n v="1"/>
    <m/>
    <s v="X"/>
    <s v="X"/>
    <n v="5625.51"/>
    <n v="3286.82"/>
    <n v="0"/>
    <n v="8912.33"/>
    <n v="1841.3524513956324"/>
    <n v="2674"/>
    <m/>
    <n v="1402"/>
    <m/>
    <n v="2674"/>
    <n v="1402"/>
    <n v="3.3329581151832461"/>
    <n v="0.68861348219731955"/>
    <n v="6.3568687589158346"/>
    <n v="1.3133755002821914"/>
    <n v="4.8400999999999996"/>
    <s v="3-3,99 lei"/>
    <x v="0"/>
    <s v="0-0,99 euro"/>
    <n v="0"/>
  </r>
  <r>
    <n v="752"/>
    <x v="9"/>
    <s v="COMUNA PODGORIA"/>
    <d v="2020-09-27T00:00:00"/>
    <n v="1"/>
    <m/>
    <s v="X"/>
    <s v="X"/>
    <n v="5600"/>
    <n v="3695"/>
    <n v="0"/>
    <n v="9295"/>
    <n v="1920.4148674614162"/>
    <n v="2562"/>
    <m/>
    <n v="1402"/>
    <m/>
    <n v="2562"/>
    <n v="1402"/>
    <n v="3.628024980483997"/>
    <n v="0.7495764509997721"/>
    <n v="6.6298145506419397"/>
    <n v="1.3697680937670587"/>
    <n v="4.8400999999999996"/>
    <s v="3-3,99 lei"/>
    <x v="0"/>
    <s v="0-0,99 euro"/>
    <n v="0"/>
  </r>
  <r>
    <n v="753"/>
    <x v="9"/>
    <s v="COMUNA POŞTA CÂLNĂU"/>
    <d v="2020-09-27T00:00:00"/>
    <n v="1"/>
    <m/>
    <s v="X"/>
    <s v="X"/>
    <n v="7700"/>
    <n v="22300"/>
    <n v="0"/>
    <n v="30000"/>
    <n v="6198.2190450610533"/>
    <n v="5006"/>
    <m/>
    <n v="2844"/>
    <m/>
    <n v="5006"/>
    <n v="2844"/>
    <n v="5.9928086296444265"/>
    <n v="1.2381580193889439"/>
    <n v="10.548523206751055"/>
    <n v="2.1794019145784294"/>
    <n v="4.8400999999999996"/>
    <s v="5-5,99 lei"/>
    <x v="8"/>
    <s v="1-1,99 euro"/>
    <n v="1"/>
  </r>
  <r>
    <n v="754"/>
    <x v="9"/>
    <s v="COMUNA PUIEŞTI"/>
    <d v="2020-09-27T00:00:00"/>
    <n v="1"/>
    <m/>
    <s v="X"/>
    <s v="X"/>
    <n v="4860"/>
    <n v="12769"/>
    <n v="0"/>
    <n v="17629"/>
    <n v="3642.2801181793766"/>
    <n v="2923"/>
    <m/>
    <n v="1569"/>
    <m/>
    <n v="2923"/>
    <n v="1569"/>
    <n v="6.0311323982210059"/>
    <n v="1.2460759897979392"/>
    <n v="11.235818992989165"/>
    <n v="2.3214022423068048"/>
    <n v="4.8400999999999996"/>
    <s v="6-6,99 lei"/>
    <x v="13"/>
    <s v="1-1,99 euro"/>
    <n v="1"/>
  </r>
  <r>
    <n v="755"/>
    <x v="9"/>
    <s v="COMUNA RACOVIŢENI"/>
    <d v="2020-09-27T00:00:00"/>
    <n v="1"/>
    <m/>
    <s v="X"/>
    <s v="X"/>
    <n v="85180"/>
    <n v="6123"/>
    <n v="0"/>
    <n v="91303"/>
    <n v="18863.86644904031"/>
    <n v="1035"/>
    <m/>
    <n v="752"/>
    <m/>
    <n v="1035"/>
    <n v="752"/>
    <n v="88.215458937198065"/>
    <n v="18.225957921778075"/>
    <n v="121.41356382978724"/>
    <n v="25.084928788617432"/>
    <n v="4.8400999999999996"/>
    <s v="88-88,99 lei"/>
    <x v="48"/>
    <s v="18-18,99 euro"/>
    <n v="18"/>
  </r>
  <r>
    <n v="756"/>
    <x v="9"/>
    <s v="COMUNA RÂMNICELU"/>
    <d v="2020-09-27T00:00:00"/>
    <n v="1"/>
    <m/>
    <s v="X"/>
    <s v="X"/>
    <n v="8700"/>
    <n v="7402"/>
    <n v="0"/>
    <n v="16102"/>
    <n v="3326.7907687857692"/>
    <n v="3454"/>
    <m/>
    <n v="2444"/>
    <m/>
    <n v="3454"/>
    <n v="2444"/>
    <n v="4.6618413433700061"/>
    <n v="0.96317045998429907"/>
    <n v="6.5883797054009818"/>
    <n v="1.3612073522036698"/>
    <n v="4.8400999999999996"/>
    <s v="4-4,99 lei"/>
    <x v="11"/>
    <s v="0-0,99 euro"/>
    <n v="0"/>
  </r>
  <r>
    <n v="757"/>
    <x v="9"/>
    <s v="COMUNA ROBEASCA"/>
    <d v="2020-09-27T00:00:00"/>
    <n v="1"/>
    <m/>
    <s v="X"/>
    <s v="X"/>
    <n v="2500"/>
    <n v="3300.46"/>
    <n v="0"/>
    <n v="5800.46"/>
    <n v="1198.4173880704946"/>
    <n v="838"/>
    <m/>
    <n v="476"/>
    <m/>
    <n v="838"/>
    <n v="476"/>
    <n v="6.9217899761336517"/>
    <n v="1.4300923485328096"/>
    <n v="12.185840336134454"/>
    <n v="2.5176835883833921"/>
    <n v="4.8400999999999996"/>
    <s v="6-6,99 lei"/>
    <x v="13"/>
    <s v="1-1,99 euro"/>
    <n v="1"/>
  </r>
  <r>
    <n v="758"/>
    <x v="9"/>
    <s v="COMUNA RUŞEŢU"/>
    <d v="2020-09-27T00:00:00"/>
    <n v="1"/>
    <m/>
    <s v="X"/>
    <s v="X"/>
    <n v="2000"/>
    <n v="8375"/>
    <n v="0"/>
    <n v="10375"/>
    <n v="2143.5507530836139"/>
    <n v="3007"/>
    <m/>
    <n v="2011"/>
    <m/>
    <n v="3007"/>
    <n v="2011"/>
    <n v="3.4502826737612238"/>
    <n v="0.7128535926450329"/>
    <n v="5.1591248135256089"/>
    <n v="1.065912855834716"/>
    <n v="4.8400999999999996"/>
    <s v="3-3,99 lei"/>
    <x v="0"/>
    <s v="0-0,99 euro"/>
    <n v="0"/>
  </r>
  <r>
    <n v="759"/>
    <x v="9"/>
    <s v="COMUNA SĂGEATA"/>
    <d v="2020-09-27T00:00:00"/>
    <n v="1"/>
    <m/>
    <s v="X"/>
    <s v="X"/>
    <n v="129550"/>
    <n v="21803"/>
    <n v="0"/>
    <n v="151353"/>
    <n v="31270.634904237519"/>
    <n v="3766"/>
    <m/>
    <n v="2544"/>
    <m/>
    <n v="3766"/>
    <n v="2544"/>
    <n v="40.189325544344129"/>
    <n v="8.3034080999037485"/>
    <n v="59.494103773584904"/>
    <n v="12.291916235942422"/>
    <n v="4.8400999999999996"/>
    <s v="40-40,99 lei"/>
    <x v="23"/>
    <s v="8-8,99 euro"/>
    <n v="8"/>
  </r>
  <r>
    <n v="760"/>
    <x v="9"/>
    <s v="COMUNA SĂHĂTENI"/>
    <d v="2020-09-27T00:00:00"/>
    <n v="1"/>
    <m/>
    <s v="X"/>
    <s v="X"/>
    <n v="3200"/>
    <n v="7672"/>
    <n v="0"/>
    <n v="10872"/>
    <n v="2246.2345819301254"/>
    <n v="2648"/>
    <m/>
    <n v="1719"/>
    <m/>
    <n v="2648"/>
    <n v="1719"/>
    <n v="4.1057401812688825"/>
    <n v="0.84827589952044014"/>
    <n v="6.3246073298429319"/>
    <n v="1.3067100534788396"/>
    <n v="4.8400999999999996"/>
    <s v="4-4,99 lei"/>
    <x v="11"/>
    <s v="0-0,99 euro"/>
    <n v="0"/>
  </r>
  <r>
    <n v="761"/>
    <x v="9"/>
    <s v="COMUNA SĂPOCA"/>
    <d v="2020-09-27T00:00:00"/>
    <n v="1"/>
    <m/>
    <s v="X"/>
    <s v="X"/>
    <n v="0"/>
    <n v="10520"/>
    <n v="0"/>
    <n v="10520"/>
    <n v="2173.5088118014091"/>
    <n v="2850"/>
    <m/>
    <n v="1677"/>
    <m/>
    <n v="2850"/>
    <n v="1677"/>
    <n v="3.6912280701754385"/>
    <n v="0.76263467080751202"/>
    <n v="6.2731067382230172"/>
    <n v="1.2960696552184909"/>
    <n v="4.8400999999999996"/>
    <s v="3-3,99 lei"/>
    <x v="0"/>
    <s v="0-0,99 euro"/>
    <n v="0"/>
  </r>
  <r>
    <n v="762"/>
    <x v="9"/>
    <s v="COMUNA SĂRULEŞTI"/>
    <d v="2020-09-27T00:00:00"/>
    <n v="1"/>
    <m/>
    <s v="X"/>
    <s v="X"/>
    <n v="1680"/>
    <n v="4083"/>
    <n v="0"/>
    <n v="5763"/>
    <n v="1190.6778785562283"/>
    <n v="1059"/>
    <m/>
    <n v="580"/>
    <m/>
    <n v="1059"/>
    <n v="580"/>
    <n v="5.4419263456090654"/>
    <n v="1.1243417172391201"/>
    <n v="9.9362068965517238"/>
    <n v="2.0528928940624627"/>
    <n v="4.8400999999999996"/>
    <s v="5-5,99 lei"/>
    <x v="8"/>
    <s v="1-1,99 euro"/>
    <n v="1"/>
  </r>
  <r>
    <n v="763"/>
    <x v="9"/>
    <s v="COMUNA SCORŢOASA"/>
    <d v="2020-09-27T00:00:00"/>
    <n v="1"/>
    <m/>
    <s v="X"/>
    <s v="X"/>
    <n v="6400"/>
    <n v="22328.53"/>
    <n v="0"/>
    <n v="28728.53"/>
    <n v="5935.5240594202605"/>
    <n v="2065"/>
    <m/>
    <n v="1314"/>
    <m/>
    <n v="2065"/>
    <n v="1314"/>
    <n v="13.912121065375302"/>
    <n v="2.8743457914868089"/>
    <n v="21.863417047184171"/>
    <n v="4.5171415977323139"/>
    <n v="4.8400999999999996"/>
    <s v="13-13,99 lei"/>
    <x v="14"/>
    <s v="2-2,99 euro"/>
    <n v="2"/>
  </r>
  <r>
    <n v="764"/>
    <x v="9"/>
    <s v="COMUNA SCUTELNICI"/>
    <d v="2020-09-27T00:00:00"/>
    <n v="1"/>
    <m/>
    <s v="X"/>
    <s v="X"/>
    <n v="101620"/>
    <n v="7714"/>
    <n v="0"/>
    <n v="109334"/>
    <n v="22589.202702423507"/>
    <n v="1753"/>
    <m/>
    <n v="1541"/>
    <m/>
    <n v="1753"/>
    <n v="1541"/>
    <n v="62.369652025099832"/>
    <n v="12.886025500526815"/>
    <n v="70.950032446463339"/>
    <n v="14.658794745245624"/>
    <n v="4.8400999999999996"/>
    <s v="62-62,99 lei"/>
    <x v="49"/>
    <s v="12-12,99 euro"/>
    <n v="12"/>
  </r>
  <r>
    <n v="765"/>
    <x v="9"/>
    <s v="COMUNA SIRIU"/>
    <d v="2020-09-27T00:00:00"/>
    <n v="1"/>
    <m/>
    <s v="X"/>
    <s v="X"/>
    <n v="14794"/>
    <n v="745"/>
    <n v="0"/>
    <n v="15539"/>
    <n v="3210.4708580401234"/>
    <n v="2536"/>
    <m/>
    <n v="1772"/>
    <m/>
    <n v="2536"/>
    <n v="1772"/>
    <n v="6.1273659305993693"/>
    <n v="1.2659585402366418"/>
    <n v="8.7691873589164793"/>
    <n v="1.8117781365914918"/>
    <n v="4.8400999999999996"/>
    <s v="6-6,99 lei"/>
    <x v="13"/>
    <s v="1-1,99 euro"/>
    <n v="1"/>
  </r>
  <r>
    <n v="766"/>
    <x v="9"/>
    <s v="COMUNA SMEENI"/>
    <d v="2020-09-27T00:00:00"/>
    <n v="1"/>
    <m/>
    <s v="X"/>
    <s v="X"/>
    <n v="6800"/>
    <n v="6850"/>
    <n v="0"/>
    <n v="13650"/>
    <n v="2820.189665502779"/>
    <n v="5290"/>
    <m/>
    <n v="2501"/>
    <m/>
    <n v="5290"/>
    <n v="2501"/>
    <n v="2.5803402646502835"/>
    <n v="0.5331171390364422"/>
    <n v="5.4578168732506995"/>
    <n v="1.1276248162746019"/>
    <n v="4.8400999999999996"/>
    <s v="2-2,99 lei"/>
    <x v="7"/>
    <s v="0-0,99 euro"/>
    <n v="0"/>
  </r>
  <r>
    <n v="767"/>
    <x v="9"/>
    <s v="COMUNA STÂLPU"/>
    <d v="2020-09-27T00:00:00"/>
    <n v="1"/>
    <m/>
    <s v="X"/>
    <s v="X"/>
    <n v="25300"/>
    <n v="1574"/>
    <n v="0"/>
    <n v="26874"/>
    <n v="5552.3646205656914"/>
    <n v="2581"/>
    <m/>
    <n v="1575"/>
    <m/>
    <n v="2581"/>
    <n v="1575"/>
    <n v="10.412243316543975"/>
    <n v="2.1512454942137511"/>
    <n v="17.062857142857144"/>
    <n v="3.525310870200439"/>
    <n v="4.8400999999999996"/>
    <s v="10-10,99 lei"/>
    <x v="3"/>
    <s v="2-2,99 euro"/>
    <n v="2"/>
  </r>
  <r>
    <n v="768"/>
    <x v="9"/>
    <s v="COMUNA TISĂU"/>
    <d v="2020-09-27T00:00:00"/>
    <n v="1"/>
    <m/>
    <s v="X"/>
    <s v="X"/>
    <n v="5800"/>
    <n v="3438"/>
    <n v="0"/>
    <n v="9238"/>
    <n v="1908.6382512758003"/>
    <n v="3748"/>
    <m/>
    <n v="2142"/>
    <m/>
    <n v="3748"/>
    <n v="2142"/>
    <n v="2.4647812166488796"/>
    <n v="0.50924179596472796"/>
    <n v="4.3127917833800185"/>
    <n v="0.89105427230429513"/>
    <n v="4.8400999999999996"/>
    <s v="2-2,99 lei"/>
    <x v="7"/>
    <s v="0-0,99 euro"/>
    <n v="0"/>
  </r>
  <r>
    <n v="769"/>
    <x v="9"/>
    <s v="COMUNA TOPLICENI"/>
    <d v="2020-09-27T00:00:00"/>
    <n v="1"/>
    <m/>
    <s v="X"/>
    <s v="X"/>
    <n v="7000"/>
    <n v="8309"/>
    <n v="0"/>
    <n v="15309"/>
    <n v="3162.9511786946555"/>
    <n v="3586"/>
    <m/>
    <n v="2147"/>
    <m/>
    <n v="3586"/>
    <n v="2147"/>
    <n v="4.2691020635805907"/>
    <n v="0.88202765719315546"/>
    <n v="7.1304145319049841"/>
    <n v="1.4731957050277855"/>
    <n v="4.8400999999999996"/>
    <s v="4-4,99 lei"/>
    <x v="11"/>
    <s v="0-0,99 euro"/>
    <n v="0"/>
  </r>
  <r>
    <n v="770"/>
    <x v="9"/>
    <s v="COMUNA ŢINTEŞTI"/>
    <d v="2020-09-27T00:00:00"/>
    <n v="1"/>
    <m/>
    <s v="X"/>
    <s v="X"/>
    <n v="5400"/>
    <n v="8634"/>
    <n v="0"/>
    <n v="14034"/>
    <n v="2899.5268692795607"/>
    <n v="3636"/>
    <m/>
    <n v="2327"/>
    <m/>
    <n v="3636"/>
    <n v="2327"/>
    <n v="3.8597359735973598"/>
    <n v="0.79744963401528068"/>
    <n v="6.0309411259131931"/>
    <n v="1.2460364715425702"/>
    <n v="4.8400999999999996"/>
    <s v="3-3,99 lei"/>
    <x v="0"/>
    <s v="0-0,99 euro"/>
    <n v="0"/>
  </r>
  <r>
    <n v="771"/>
    <x v="9"/>
    <s v="COMUNA ULMENI"/>
    <d v="2020-09-27T00:00:00"/>
    <n v="1"/>
    <m/>
    <s v="X"/>
    <s v="X"/>
    <n v="5500"/>
    <n v="11087"/>
    <n v="0"/>
    <n v="16587"/>
    <n v="3426.9953100142561"/>
    <n v="2559"/>
    <m/>
    <n v="1531"/>
    <m/>
    <n v="2559"/>
    <n v="1531"/>
    <n v="6.4818288393903867"/>
    <n v="1.3391931653045159"/>
    <n v="10.834095362508165"/>
    <n v="2.2384032070635245"/>
    <n v="4.8400999999999996"/>
    <s v="6-6,99 lei"/>
    <x v="13"/>
    <s v="1-1,99 euro"/>
    <n v="1"/>
  </r>
  <r>
    <n v="772"/>
    <x v="9"/>
    <s v="COMUNA UNGURIU"/>
    <d v="2020-09-27T00:00:00"/>
    <n v="1"/>
    <m/>
    <s v="X"/>
    <s v="X"/>
    <n v="0"/>
    <n v="0"/>
    <n v="0"/>
    <n v="0"/>
    <n v="0"/>
    <n v="1883"/>
    <m/>
    <n v="987"/>
    <m/>
    <n v="1883"/>
    <n v="987"/>
    <n v="0"/>
    <n v="0"/>
    <n v="0"/>
    <n v="0"/>
    <n v="4.8400999999999996"/>
    <s v="0-0,99 lei"/>
    <x v="6"/>
    <s v="0-0,99 euro"/>
    <n v="0"/>
  </r>
  <r>
    <n v="773"/>
    <x v="9"/>
    <s v="COMUNA VADU PAŞII"/>
    <d v="2020-09-27T00:00:00"/>
    <n v="1"/>
    <m/>
    <s v="X"/>
    <s v="X"/>
    <n v="7500"/>
    <n v="33569.550000000003"/>
    <n v="0"/>
    <n v="41069.550000000003"/>
    <n v="8485.2688994029068"/>
    <n v="8086"/>
    <m/>
    <n v="5335"/>
    <m/>
    <n v="8086"/>
    <n v="5335"/>
    <n v="5.0790934949295083"/>
    <n v="1.0493778010639261"/>
    <n v="7.6981349578256797"/>
    <n v="1.5904908902348467"/>
    <n v="4.8400999999999996"/>
    <s v="5-5,99 lei"/>
    <x v="8"/>
    <s v="1-1,99 euro"/>
    <n v="1"/>
  </r>
  <r>
    <n v="774"/>
    <x v="9"/>
    <s v="COMUNA VALEA RÂMNICULUI"/>
    <d v="2020-09-27T00:00:00"/>
    <n v="1"/>
    <m/>
    <s v="X"/>
    <s v="X"/>
    <n v="73900"/>
    <n v="14807"/>
    <n v="0"/>
    <n v="88707"/>
    <n v="18327.513894341027"/>
    <n v="4627"/>
    <m/>
    <n v="2612"/>
    <m/>
    <n v="4627"/>
    <n v="2612"/>
    <n v="19.171601469634751"/>
    <n v="3.9609928451136867"/>
    <n v="33.961332312404288"/>
    <n v="7.0166592244797199"/>
    <n v="4.8400999999999996"/>
    <s v="19-19,99 lei"/>
    <x v="30"/>
    <s v="3-3,99 euro"/>
    <n v="3"/>
  </r>
  <r>
    <n v="775"/>
    <x v="9"/>
    <s v="COMUNA VALEA SALCIEI"/>
    <d v="2020-09-27T00:00:00"/>
    <n v="1"/>
    <m/>
    <s v="X"/>
    <s v="X"/>
    <n v="0"/>
    <n v="2974"/>
    <n v="0"/>
    <n v="2974"/>
    <n v="614.45011466705239"/>
    <n v="560"/>
    <m/>
    <n v="375"/>
    <m/>
    <n v="560"/>
    <n v="375"/>
    <n v="5.3107142857142859"/>
    <n v="1.0972323476197363"/>
    <n v="7.9306666666666663"/>
    <n v="1.6385336391121397"/>
    <n v="4.8400999999999996"/>
    <s v="5-5,99 lei"/>
    <x v="8"/>
    <s v="1-1,99 euro"/>
    <n v="1"/>
  </r>
  <r>
    <n v="776"/>
    <x v="9"/>
    <s v="COMUNA VÂLCELELE"/>
    <d v="2020-09-27T00:00:00"/>
    <n v="1"/>
    <m/>
    <s v="X"/>
    <s v="X"/>
    <n v="4400"/>
    <n v="7705"/>
    <n v="0"/>
    <n v="12105"/>
    <n v="2500.9813846821348"/>
    <n v="1131"/>
    <m/>
    <n v="1107"/>
    <m/>
    <n v="1131"/>
    <n v="1107"/>
    <n v="10.702917771883289"/>
    <n v="2.2113009590469805"/>
    <n v="10.934959349593496"/>
    <n v="2.2592424432539611"/>
    <n v="4.8400999999999996"/>
    <s v="10-10,99 lei"/>
    <x v="3"/>
    <s v="2-2,99 euro"/>
    <n v="2"/>
  </r>
  <r>
    <n v="777"/>
    <x v="9"/>
    <s v="COMUNA VERNEŞTI"/>
    <d v="2020-09-27T00:00:00"/>
    <n v="1"/>
    <m/>
    <s v="X"/>
    <s v="X"/>
    <n v="0"/>
    <n v="17919"/>
    <n v="29714"/>
    <n v="47633"/>
    <n v="9841.3255924464374"/>
    <n v="7489"/>
    <m/>
    <n v="3387"/>
    <m/>
    <n v="7489"/>
    <n v="3387"/>
    <n v="6.36039524636133"/>
    <n v="1.314104098337086"/>
    <n v="14.063478004133451"/>
    <n v="2.9056172401672389"/>
    <n v="4.8400999999999996"/>
    <s v="6-6,99 lei"/>
    <x v="13"/>
    <s v="1-1,99 euro"/>
    <n v="1"/>
  </r>
  <r>
    <n v="778"/>
    <x v="9"/>
    <s v="COMUNA VINTILĂ VODĂ"/>
    <d v="2020-09-27T00:00:00"/>
    <n v="1"/>
    <m/>
    <s v="X"/>
    <s v="X"/>
    <n v="0"/>
    <n v="8769"/>
    <n v="0"/>
    <n v="8769"/>
    <n v="1811.7394268713458"/>
    <n v="2379"/>
    <m/>
    <n v="1351"/>
    <m/>
    <n v="2379"/>
    <n v="1351"/>
    <n v="3.6860025220680956"/>
    <n v="0.76155503441418493"/>
    <n v="6.490747594374537"/>
    <n v="1.341035845204549"/>
    <n v="4.8400999999999996"/>
    <s v="3-3,99 lei"/>
    <x v="0"/>
    <s v="0-0,99 euro"/>
    <n v="0"/>
  </r>
  <r>
    <n v="779"/>
    <x v="9"/>
    <s v="COMUNA VIPEREŞTI"/>
    <d v="2020-09-27T00:00:00"/>
    <n v="1"/>
    <m/>
    <s v="X"/>
    <s v="X"/>
    <n v="2000"/>
    <n v="6875"/>
    <n v="0"/>
    <n v="8875"/>
    <n v="1833.6398008305614"/>
    <n v="2592"/>
    <m/>
    <n v="1660"/>
    <m/>
    <n v="2592"/>
    <n v="1660"/>
    <n v="3.4239969135802468"/>
    <n v="0.7074227626661117"/>
    <n v="5.346385542168675"/>
    <n v="1.1046022896569647"/>
    <n v="4.8400999999999996"/>
    <s v="3-3,99 lei"/>
    <x v="0"/>
    <s v="0-0,99 euro"/>
    <n v="0"/>
  </r>
  <r>
    <n v="780"/>
    <x v="9"/>
    <s v="COMUNA ZĂRNEŞTI"/>
    <d v="2020-09-27T00:00:00"/>
    <n v="1"/>
    <m/>
    <s v="X"/>
    <s v="X"/>
    <n v="8400"/>
    <n v="6228"/>
    <n v="0"/>
    <n v="14628"/>
    <n v="3022.2516063717694"/>
    <n v="4040"/>
    <m/>
    <n v="2674"/>
    <m/>
    <n v="4040"/>
    <n v="2674"/>
    <n v="3.6207920792079209"/>
    <n v="0.74808208078509142"/>
    <n v="5.4704562453253551"/>
    <n v="1.1302362028316266"/>
    <n v="4.8400999999999996"/>
    <s v="3-3,99 lei"/>
    <x v="0"/>
    <s v="0-0,99 euro"/>
    <n v="0"/>
  </r>
  <r>
    <n v="781"/>
    <x v="9"/>
    <s v="COMUNA ZIDURI"/>
    <d v="2020-09-27T00:00:00"/>
    <n v="1"/>
    <m/>
    <s v="X"/>
    <s v="X"/>
    <n v="10400"/>
    <n v="16409"/>
    <n v="0"/>
    <n v="26809"/>
    <n v="5538.9351459680593"/>
    <n v="3418"/>
    <m/>
    <n v="2298"/>
    <m/>
    <n v="3418"/>
    <n v="2298"/>
    <n v="7.8434757167934466"/>
    <n v="1.6205193522434345"/>
    <n v="11.666231505657093"/>
    <n v="2.410328610081836"/>
    <n v="4.8400999999999996"/>
    <s v="7-7,99 lei"/>
    <x v="5"/>
    <s v="1-1,99 euro"/>
    <n v="1"/>
  </r>
  <r>
    <n v="782"/>
    <x v="10"/>
    <s v="MUNICIPIUL REȘIȚA"/>
    <d v="2020-09-27T00:00:00"/>
    <n v="1"/>
    <m/>
    <s v="X"/>
    <s v="X"/>
    <n v="147600"/>
    <n v="45779.56"/>
    <n v="0"/>
    <n v="193379.56"/>
    <n v="39953.629057250888"/>
    <n v="71524"/>
    <m/>
    <n v="19619"/>
    <m/>
    <n v="71524"/>
    <n v="19619"/>
    <n v="2.7037016945360999"/>
    <n v="0.55860451117458321"/>
    <n v="9.8567490697792959"/>
    <n v="2.0364763268897952"/>
    <n v="4.8400999999999996"/>
    <s v="2-2,99 lei"/>
    <x v="7"/>
    <s v="0-0,99 euro"/>
    <n v="0"/>
  </r>
  <r>
    <n v="783"/>
    <x v="10"/>
    <s v="MUNICIPIUL CARANSEBEȘ"/>
    <d v="2020-09-27T00:00:00"/>
    <n v="1"/>
    <m/>
    <s v="X"/>
    <s v="X"/>
    <n v="11400"/>
    <n v="34814"/>
    <n v="0"/>
    <n v="46214"/>
    <n v="9548.1498316150501"/>
    <n v="24684"/>
    <m/>
    <n v="9302"/>
    <m/>
    <n v="24684"/>
    <n v="9302"/>
    <n v="1.872224923027062"/>
    <n v="0.38681533915147664"/>
    <n v="4.9681788862610192"/>
    <n v="1.0264620330697753"/>
    <n v="4.8400999999999996"/>
    <s v="1-1,99 lei"/>
    <x v="10"/>
    <s v="0-0,99 euro"/>
    <n v="0"/>
  </r>
  <r>
    <n v="784"/>
    <x v="10"/>
    <s v="ORAȘUL ANINA"/>
    <d v="2020-09-27T00:00:00"/>
    <n v="1"/>
    <m/>
    <s v="X"/>
    <s v="X"/>
    <n v="2400"/>
    <n v="12711.05"/>
    <n v="0"/>
    <n v="15111.05"/>
    <n v="3122.0532633623275"/>
    <n v="7294"/>
    <m/>
    <n v="2979"/>
    <m/>
    <n v="7294"/>
    <n v="2979"/>
    <n v="2.0717096243487796"/>
    <n v="0.42803033498249621"/>
    <n v="5.0725243370258477"/>
    <n v="1.0480205650763099"/>
    <n v="4.8400999999999996"/>
    <s v="2-2,99 lei"/>
    <x v="7"/>
    <s v="0-0,99 euro"/>
    <n v="0"/>
  </r>
  <r>
    <n v="785"/>
    <x v="10"/>
    <s v="ORAȘUL BĂILE HERCULANE"/>
    <d v="2020-09-27T00:00:00"/>
    <n v="1"/>
    <m/>
    <s v="X"/>
    <s v="X"/>
    <n v="143075"/>
    <n v="12880"/>
    <n v="0"/>
    <n v="155955"/>
    <n v="32221.441705749883"/>
    <n v="4118"/>
    <m/>
    <n v="2336"/>
    <m/>
    <n v="4118"/>
    <n v="2336"/>
    <n v="37.871539582321518"/>
    <n v="7.8245365968309573"/>
    <n v="66.761558219178085"/>
    <n v="13.793425387735395"/>
    <n v="4.8400999999999996"/>
    <s v="37-37,99 lei"/>
    <x v="28"/>
    <s v="7-7,99 euro"/>
    <n v="7"/>
  </r>
  <r>
    <n v="786"/>
    <x v="10"/>
    <s v="ORAȘUL BOCȘA"/>
    <d v="2020-09-27T00:00:00"/>
    <n v="1"/>
    <m/>
    <s v="X"/>
    <s v="X"/>
    <n v="1200"/>
    <n v="12755"/>
    <n v="0"/>
    <n v="13955"/>
    <n v="2883.2048924608998"/>
    <n v="15005"/>
    <m/>
    <n v="5811"/>
    <m/>
    <n v="15005"/>
    <n v="5811"/>
    <n v="0.93002332555814726"/>
    <n v="0.19214960962751748"/>
    <n v="2.4014799518155221"/>
    <n v="0.49616329245584234"/>
    <n v="4.8400999999999996"/>
    <s v="0-0,99 lei"/>
    <x v="6"/>
    <s v="0-0,99 euro"/>
    <n v="0"/>
  </r>
  <r>
    <n v="787"/>
    <x v="10"/>
    <s v="ORAȘUL MOLDOVA NOUĂ"/>
    <s v="27.09.2020_x000a_24.01.2021 - Repetare alegeri"/>
    <n v="1"/>
    <s v="24.01.2021 - Repetare alegeri"/>
    <s v="X"/>
    <s v="X"/>
    <n v="11818"/>
    <n v="29828"/>
    <n v="0"/>
    <n v="41646"/>
    <n v="8604.3676783537539"/>
    <n v="10954"/>
    <n v="10911"/>
    <n v="4988"/>
    <n v="3965"/>
    <n v="21865"/>
    <n v="8953"/>
    <n v="1.9046878573061972"/>
    <n v="0.39352241840172669"/>
    <n v="4.6516251535798059"/>
    <n v="0.96105972058011324"/>
    <n v="4.8400999999999996"/>
    <s v="1-1,99 lei"/>
    <x v="10"/>
    <s v="0-0,99 euro"/>
    <n v="0"/>
  </r>
  <r>
    <n v="788"/>
    <x v="10"/>
    <s v="ORAȘUL ORAVIȚA"/>
    <d v="2020-09-27T00:00:00"/>
    <n v="1"/>
    <m/>
    <s v="X"/>
    <s v="X"/>
    <n v="22970"/>
    <n v="2231"/>
    <n v="0"/>
    <n v="25201"/>
    <n v="5206.7106051527862"/>
    <n v="10528"/>
    <m/>
    <n v="4532"/>
    <m/>
    <n v="10528"/>
    <n v="4532"/>
    <n v="2.3937120060790273"/>
    <n v="0.49455837814901082"/>
    <n v="5.5606796116504853"/>
    <n v="1.1488770090804912"/>
    <n v="4.8400999999999996"/>
    <s v="2-2,99 lei"/>
    <x v="7"/>
    <s v="0-0,99 euro"/>
    <n v="0"/>
  </r>
  <r>
    <n v="789"/>
    <x v="10"/>
    <s v="ORAȘUL OȚELU ROȘU"/>
    <d v="2020-09-27T00:00:00"/>
    <n v="1"/>
    <m/>
    <s v="X"/>
    <s v="X"/>
    <n v="3420"/>
    <n v="15622.03"/>
    <n v="0"/>
    <n v="19042.03"/>
    <n v="3934.2224334207972"/>
    <n v="10211"/>
    <m/>
    <n v="4348"/>
    <m/>
    <n v="10211"/>
    <n v="4348"/>
    <n v="1.8648545686024873"/>
    <n v="0.38529257011270174"/>
    <n v="4.3794917203311865"/>
    <n v="0.90483496628813187"/>
    <n v="4.8400999999999996"/>
    <s v="1-1,99 lei"/>
    <x v="10"/>
    <s v="0-0,99 euro"/>
    <n v="0"/>
  </r>
  <r>
    <n v="790"/>
    <x v="10"/>
    <s v="COMUNA ARMENIȘ"/>
    <d v="2020-09-27T00:00:00"/>
    <n v="1"/>
    <m/>
    <s v="X"/>
    <s v="X"/>
    <n v="4800"/>
    <n v="24680"/>
    <n v="0"/>
    <n v="29480"/>
    <n v="6090.783248279995"/>
    <n v="1971"/>
    <m/>
    <n v="1630"/>
    <m/>
    <n v="1971"/>
    <n v="1630"/>
    <n v="14.956874682902081"/>
    <n v="3.0901995171385059"/>
    <n v="18.085889570552148"/>
    <n v="3.7366768394355798"/>
    <n v="4.8400999999999996"/>
    <s v="14-14,99 lei"/>
    <x v="22"/>
    <s v="3-3,99 euro"/>
    <n v="3"/>
  </r>
  <r>
    <n v="791"/>
    <x v="10"/>
    <s v="COMUNA BĂNIA"/>
    <d v="2020-09-27T00:00:00"/>
    <n v="1"/>
    <m/>
    <s v="X"/>
    <s v="X"/>
    <n v="1600"/>
    <n v="14915"/>
    <n v="0"/>
    <n v="16515"/>
    <n v="3412.1195843061096"/>
    <n v="1411"/>
    <m/>
    <n v="1118"/>
    <m/>
    <n v="1411"/>
    <n v="1118"/>
    <n v="11.70446491849752"/>
    <n v="2.4182279123360098"/>
    <n v="14.771914132379248"/>
    <n v="3.0519853169106526"/>
    <n v="4.8400999999999996"/>
    <s v="11-11,99 lei"/>
    <x v="4"/>
    <s v="2-2,99 euro"/>
    <n v="2"/>
  </r>
  <r>
    <n v="792"/>
    <x v="10"/>
    <s v="COMUNA BĂUȚAR"/>
    <d v="2020-09-27T00:00:00"/>
    <n v="1"/>
    <m/>
    <s v="X"/>
    <s v="X"/>
    <n v="0"/>
    <n v="3499.4"/>
    <n v="0"/>
    <n v="3499.4"/>
    <n v="723.0015908762216"/>
    <n v="2060"/>
    <m/>
    <n v="1547"/>
    <m/>
    <n v="2060"/>
    <n v="1547"/>
    <n v="1.69873786407767"/>
    <n v="0.35097164605641823"/>
    <n v="2.2620555914673561"/>
    <n v="0.46735720160066035"/>
    <n v="4.8400999999999996"/>
    <s v="1-1,99 lei"/>
    <x v="10"/>
    <s v="0-0,99 euro"/>
    <n v="0"/>
  </r>
  <r>
    <n v="793"/>
    <x v="10"/>
    <s v="COMUNA BERLIȘTE"/>
    <d v="2020-09-27T00:00:00"/>
    <n v="1"/>
    <m/>
    <s v="X"/>
    <s v="X"/>
    <n v="16000"/>
    <n v="3800"/>
    <n v="20000"/>
    <n v="39800"/>
    <n v="8222.9705997809961"/>
    <n v="940"/>
    <m/>
    <n v="657"/>
    <m/>
    <n v="940"/>
    <n v="657"/>
    <n v="42.340425531914896"/>
    <n v="8.7478410635968036"/>
    <n v="60.578386605783869"/>
    <n v="12.515936985968031"/>
    <n v="4.8400999999999996"/>
    <s v="42-42,99 lei"/>
    <x v="42"/>
    <s v="8-8,99 euro"/>
    <n v="8"/>
  </r>
  <r>
    <n v="794"/>
    <x v="10"/>
    <s v="COMUNA BERZASCA"/>
    <d v="2020-09-27T00:00:00"/>
    <n v="1"/>
    <m/>
    <s v="X"/>
    <s v="X"/>
    <n v="0"/>
    <n v="12179"/>
    <n v="0"/>
    <n v="12179"/>
    <n v="2516.2703249932856"/>
    <n v="2183"/>
    <m/>
    <n v="1353"/>
    <m/>
    <n v="2183"/>
    <n v="1353"/>
    <n v="5.5790196976637656"/>
    <n v="1.1526662047610103"/>
    <n v="9.0014781966001483"/>
    <n v="1.8597711197289619"/>
    <n v="4.8400999999999996"/>
    <s v="5-5,99 lei"/>
    <x v="8"/>
    <s v="1-1,99 euro"/>
    <n v="1"/>
  </r>
  <r>
    <n v="795"/>
    <x v="10"/>
    <s v="COMUNA BERZOVIA"/>
    <d v="2020-09-27T00:00:00"/>
    <n v="1"/>
    <m/>
    <s v="X"/>
    <s v="X"/>
    <n v="1600"/>
    <n v="2620"/>
    <n v="0"/>
    <n v="4220"/>
    <n v="871.88281233858811"/>
    <n v="3185"/>
    <m/>
    <n v="1876"/>
    <m/>
    <n v="3185"/>
    <n v="1876"/>
    <n v="1.3249607535321821"/>
    <n v="0.27374656588338714"/>
    <n v="2.2494669509594885"/>
    <n v="0.46475629655575057"/>
    <n v="4.8400999999999996"/>
    <s v="1-1,99 lei"/>
    <x v="10"/>
    <s v="0-0,99 euro"/>
    <n v="0"/>
  </r>
  <r>
    <n v="796"/>
    <x v="10"/>
    <s v="COMUNA BOLVAȘNIȚA"/>
    <d v="2020-09-27T00:00:00"/>
    <n v="1"/>
    <m/>
    <s v="X"/>
    <s v="X"/>
    <n v="577.11"/>
    <n v="1249.9100000000001"/>
    <n v="0"/>
    <n v="1827.02"/>
    <n v="377.47567199024814"/>
    <n v="1135"/>
    <m/>
    <n v="837"/>
    <m/>
    <n v="1135"/>
    <n v="837"/>
    <n v="1.6097092511013216"/>
    <n v="0.33257768457290587"/>
    <n v="2.1828195937873356"/>
    <n v="0.45098646593816982"/>
    <n v="4.8400999999999996"/>
    <s v="1-1,99 lei"/>
    <x v="10"/>
    <s v="0-0,99 euro"/>
    <n v="0"/>
  </r>
  <r>
    <n v="797"/>
    <x v="10"/>
    <s v="COMUNA BOZOVICI"/>
    <d v="2020-09-27T00:00:00"/>
    <n v="1"/>
    <m/>
    <s v="X"/>
    <s v="X"/>
    <n v="3900"/>
    <n v="7583"/>
    <n v="0"/>
    <n v="11483"/>
    <n v="2372.4716431478691"/>
    <n v="2361"/>
    <m/>
    <n v="1379"/>
    <m/>
    <n v="2361"/>
    <n v="1379"/>
    <n v="4.8636171113934772"/>
    <n v="1.0048588069241293"/>
    <n v="8.3270485859318342"/>
    <n v="1.7204290378157137"/>
    <n v="4.8400999999999996"/>
    <s v="4-4,99 lei"/>
    <x v="11"/>
    <s v="1-1,99 euro"/>
    <n v="1"/>
  </r>
  <r>
    <n v="798"/>
    <x v="10"/>
    <s v="COMUNA BREBU"/>
    <d v="2020-09-27T00:00:00"/>
    <n v="1"/>
    <m/>
    <s v="X"/>
    <s v="X"/>
    <n v="5400"/>
    <n v="4367.03"/>
    <n v="0"/>
    <n v="9767.0299999999988"/>
    <n v="2017.9397119894215"/>
    <n v="975"/>
    <m/>
    <n v="936"/>
    <m/>
    <n v="975"/>
    <n v="936"/>
    <n v="10.017466666666666"/>
    <n v="2.0696817558865863"/>
    <n v="10.434861111111109"/>
    <n v="2.155918495715194"/>
    <n v="4.8400999999999996"/>
    <s v="10-10,99 lei"/>
    <x v="3"/>
    <s v="2-2,99 euro"/>
    <n v="2"/>
  </r>
  <r>
    <n v="799"/>
    <x v="10"/>
    <s v="COMUNA BREBU NOU"/>
    <d v="2020-09-27T00:00:00"/>
    <n v="1"/>
    <m/>
    <s v="X"/>
    <s v="X"/>
    <n v="0"/>
    <n v="5450"/>
    <n v="0"/>
    <n v="5450"/>
    <n v="1126.0097931860912"/>
    <n v="278"/>
    <m/>
    <n v="251"/>
    <m/>
    <n v="278"/>
    <n v="251"/>
    <n v="19.60431654676259"/>
    <n v="4.0503949395183136"/>
    <n v="21.713147410358566"/>
    <n v="4.4860947935700848"/>
    <n v="4.8400999999999996"/>
    <s v="19-19,99 lei"/>
    <x v="30"/>
    <s v="4-4,99 euro"/>
    <n v="4"/>
  </r>
  <r>
    <n v="800"/>
    <x v="10"/>
    <s v="COMUNA BUCHIN"/>
    <d v="2020-09-27T00:00:00"/>
    <n v="1"/>
    <m/>
    <s v="X"/>
    <s v="X"/>
    <n v="900"/>
    <n v="7398.95"/>
    <n v="0"/>
    <n v="8298.9500000000007"/>
    <n v="1714.6236648003144"/>
    <n v="1710"/>
    <m/>
    <n v="1000"/>
    <m/>
    <n v="1710"/>
    <n v="1000"/>
    <n v="4.8531871345029245"/>
    <n v="1.0027038975440434"/>
    <n v="8.2989500000000014"/>
    <n v="1.7146236648003144"/>
    <n v="4.8400999999999996"/>
    <s v="4-4,99 lei"/>
    <x v="11"/>
    <s v="1-1,99 euro"/>
    <n v="1"/>
  </r>
  <r>
    <n v="801"/>
    <x v="10"/>
    <s v="COMUNA BUCOȘNIȚA"/>
    <d v="2020-09-27T00:00:00"/>
    <n v="1"/>
    <m/>
    <s v="X"/>
    <s v="X"/>
    <n v="4400"/>
    <n v="5742"/>
    <n v="0"/>
    <n v="10142"/>
    <n v="2095.4112518336401"/>
    <n v="2399"/>
    <m/>
    <n v="1419"/>
    <m/>
    <n v="2399"/>
    <n v="1419"/>
    <n v="4.2275948311796583"/>
    <n v="0.87345195991398084"/>
    <n v="7.1472868217054266"/>
    <n v="1.4766816432936154"/>
    <n v="4.8400999999999996"/>
    <s v="4-4,99 lei"/>
    <x v="11"/>
    <s v="0-0,99 euro"/>
    <n v="0"/>
  </r>
  <r>
    <n v="802"/>
    <x v="10"/>
    <s v="COMUNA CARAȘOVA"/>
    <d v="2020-09-27T00:00:00"/>
    <n v="1"/>
    <m/>
    <s v="X"/>
    <s v="X"/>
    <n v="0"/>
    <n v="6204.01"/>
    <n v="0"/>
    <n v="6204.01"/>
    <n v="1281.7937645916409"/>
    <n v="2515"/>
    <m/>
    <n v="1227"/>
    <m/>
    <n v="2515"/>
    <n v="1227"/>
    <n v="2.4668031809145132"/>
    <n v="0.50965954854538409"/>
    <n v="5.056242868785656"/>
    <n v="1.044656694858713"/>
    <n v="4.8400999999999996"/>
    <s v="2-2,99 lei"/>
    <x v="7"/>
    <s v="0-0,99 euro"/>
    <n v="0"/>
  </r>
  <r>
    <n v="803"/>
    <x v="10"/>
    <s v="COMUNA CĂRBUNARI"/>
    <d v="2020-09-27T00:00:00"/>
    <n v="1"/>
    <m/>
    <s v="X"/>
    <s v="X"/>
    <n v="880"/>
    <n v="1147"/>
    <n v="0"/>
    <n v="2027"/>
    <n v="418.79300014462513"/>
    <n v="784"/>
    <m/>
    <n v="599"/>
    <m/>
    <n v="784"/>
    <n v="599"/>
    <n v="2.5854591836734695"/>
    <n v="0.53417474508243001"/>
    <n v="3.3839732888146909"/>
    <n v="0.69915358955697016"/>
    <n v="4.8400999999999996"/>
    <s v="2-2,99 lei"/>
    <x v="7"/>
    <s v="0-0,99 euro"/>
    <n v="0"/>
  </r>
  <r>
    <n v="804"/>
    <x v="10"/>
    <s v="COMUNA CICLOVA ROMÂNĂ"/>
    <d v="2020-09-27T00:00:00"/>
    <n v="1"/>
    <m/>
    <s v="X"/>
    <s v="X"/>
    <n v="3505"/>
    <n v="2868"/>
    <n v="0"/>
    <n v="6373"/>
    <n v="1316.7083324724697"/>
    <n v="1352"/>
    <m/>
    <n v="978"/>
    <m/>
    <n v="1352"/>
    <n v="978"/>
    <n v="4.7137573964497044"/>
    <n v="0.973896695615732"/>
    <n v="6.5163599182004086"/>
    <n v="1.3463275383154087"/>
    <n v="4.8400999999999996"/>
    <s v="4-4,99 lei"/>
    <x v="11"/>
    <s v="0-0,99 euro"/>
    <n v="0"/>
  </r>
  <r>
    <n v="805"/>
    <x v="10"/>
    <s v="COMUNA CIUCHICI"/>
    <d v="2020-09-27T00:00:00"/>
    <n v="1"/>
    <m/>
    <s v="X"/>
    <s v="X"/>
    <n v="1200"/>
    <n v="8000"/>
    <n v="0"/>
    <n v="9200"/>
    <n v="1900.787173818723"/>
    <n v="859"/>
    <m/>
    <n v="614"/>
    <m/>
    <n v="859"/>
    <n v="614"/>
    <n v="10.710128055878929"/>
    <n v="2.2127906563663831"/>
    <n v="14.983713355048859"/>
    <n v="3.0957445827666499"/>
    <n v="4.8400999999999996"/>
    <s v="10-10,99 lei"/>
    <x v="3"/>
    <s v="2-2,99 euro"/>
    <n v="2"/>
  </r>
  <r>
    <n v="806"/>
    <x v="10"/>
    <s v="COMUNA CIUDANOVIȚA"/>
    <d v="2020-09-27T00:00:00"/>
    <n v="1"/>
    <m/>
    <s v="X"/>
    <s v="X"/>
    <n v="200"/>
    <n v="8564"/>
    <n v="0"/>
    <n v="8764"/>
    <n v="1810.7063903638357"/>
    <n v="493"/>
    <m/>
    <n v="343"/>
    <m/>
    <n v="493"/>
    <n v="343"/>
    <n v="17.776876267748477"/>
    <n v="3.6728324348150827"/>
    <n v="25.551020408163264"/>
    <n v="5.2790273771540397"/>
    <n v="4.8400999999999996"/>
    <s v="17-17,99 lei"/>
    <x v="29"/>
    <s v="3-3,99 euro"/>
    <n v="3"/>
  </r>
  <r>
    <n v="807"/>
    <x v="10"/>
    <s v="COMUNA CONSTANTIN DAICOVICIU"/>
    <d v="2020-09-27T00:00:00"/>
    <n v="1"/>
    <m/>
    <s v="X"/>
    <s v="X"/>
    <n v="2160"/>
    <n v="3113.64"/>
    <n v="0"/>
    <n v="5273.6399999999994"/>
    <n v="1089.5725294931922"/>
    <n v="2342"/>
    <m/>
    <n v="1609"/>
    <m/>
    <n v="2342"/>
    <n v="1609"/>
    <n v="2.2517677198975234"/>
    <n v="0.46523165221741769"/>
    <n v="3.2775885643256677"/>
    <n v="0.67717372870925552"/>
    <n v="4.8400999999999996"/>
    <s v="2-2,99 lei"/>
    <x v="7"/>
    <s v="0-0,99 euro"/>
    <n v="0"/>
  </r>
  <r>
    <n v="808"/>
    <x v="10"/>
    <s v="COMUNA COPĂCELE"/>
    <d v="2020-09-27T00:00:00"/>
    <n v="1"/>
    <m/>
    <s v="X"/>
    <s v="X"/>
    <n v="2880"/>
    <n v="5146.3500000000004"/>
    <n v="0"/>
    <n v="8026.35"/>
    <n v="1658.3025144108594"/>
    <n v="930"/>
    <m/>
    <n v="746"/>
    <m/>
    <n v="930"/>
    <n v="746"/>
    <n v="8.6304838709677423"/>
    <n v="1.7831209832374832"/>
    <n v="10.759182305630027"/>
    <n v="2.2229256225346643"/>
    <n v="4.8400999999999996"/>
    <s v="8-8,99 lei"/>
    <x v="2"/>
    <s v="1-1,99 euro"/>
    <n v="1"/>
  </r>
  <r>
    <n v="809"/>
    <x v="10"/>
    <s v="COMUNA CORNEA"/>
    <d v="2020-09-27T00:00:00"/>
    <n v="1"/>
    <m/>
    <s v="X"/>
    <s v="X"/>
    <n v="0"/>
    <n v="5000"/>
    <n v="0"/>
    <n v="5000"/>
    <n v="1033.0365075101754"/>
    <n v="1455"/>
    <m/>
    <n v="1072"/>
    <m/>
    <n v="1455"/>
    <n v="1072"/>
    <n v="3.4364261168384878"/>
    <n v="0.70999072681111708"/>
    <n v="4.6641791044776122"/>
    <n v="0.96365345849829798"/>
    <n v="4.8400999999999996"/>
    <s v="3-3,99 lei"/>
    <x v="0"/>
    <s v="0-0,99 euro"/>
    <n v="0"/>
  </r>
  <r>
    <n v="810"/>
    <x v="10"/>
    <s v="COMUNA CORNEREVA"/>
    <d v="2020-09-27T00:00:00"/>
    <n v="1"/>
    <m/>
    <s v="X"/>
    <s v="X"/>
    <n v="4028"/>
    <n v="10867.49"/>
    <n v="0"/>
    <n v="14895.49"/>
    <n v="3077.5169934505489"/>
    <n v="2333"/>
    <m/>
    <n v="1687"/>
    <m/>
    <n v="2333"/>
    <n v="1687"/>
    <n v="6.3846935276468066"/>
    <n v="1.3191243006646158"/>
    <n v="8.8295732068761108"/>
    <n v="1.8242542936873438"/>
    <n v="4.8400999999999996"/>
    <s v="6-6,99 lei"/>
    <x v="13"/>
    <s v="1-1,99 euro"/>
    <n v="1"/>
  </r>
  <r>
    <n v="811"/>
    <x v="10"/>
    <s v="COMUNA CORONINI"/>
    <d v="2020-09-27T00:00:00"/>
    <n v="1"/>
    <m/>
    <s v="X"/>
    <s v="X"/>
    <n v="0"/>
    <n v="0"/>
    <n v="0"/>
    <n v="0"/>
    <n v="0"/>
    <n v="1615"/>
    <m/>
    <n v="1123"/>
    <m/>
    <n v="1615"/>
    <n v="1123"/>
    <n v="0"/>
    <n v="0"/>
    <n v="0"/>
    <n v="0"/>
    <n v="4.8400999999999996"/>
    <s v="0-0,99 lei"/>
    <x v="6"/>
    <s v="0-0,99 euro"/>
    <n v="0"/>
  </r>
  <r>
    <n v="812"/>
    <x v="10"/>
    <s v="COMUNA DALBOȘEȚ"/>
    <d v="2020-09-27T00:00:00"/>
    <n v="1"/>
    <m/>
    <s v="X"/>
    <s v="X"/>
    <n v="0"/>
    <n v="0"/>
    <n v="0"/>
    <n v="0"/>
    <n v="0"/>
    <n v="1339"/>
    <m/>
    <n v="1071"/>
    <m/>
    <n v="1339"/>
    <n v="1071"/>
    <n v="0"/>
    <n v="0"/>
    <n v="0"/>
    <n v="0"/>
    <n v="4.8400999999999996"/>
    <s v="0-0,99 lei"/>
    <x v="6"/>
    <s v="0-0,99 euro"/>
    <n v="0"/>
  </r>
  <r>
    <n v="813"/>
    <x v="10"/>
    <s v="COMUNA DOCLIN"/>
    <d v="2020-09-27T00:00:00"/>
    <n v="1"/>
    <m/>
    <s v="X"/>
    <s v="X"/>
    <n v="2000"/>
    <n v="4229.24"/>
    <n v="0"/>
    <n v="6229.24"/>
    <n v="1287.006466808537"/>
    <n v="1620"/>
    <m/>
    <n v="1005"/>
    <m/>
    <n v="1620"/>
    <n v="1005"/>
    <n v="3.8452098765432097"/>
    <n v="0.79444843630156603"/>
    <n v="6.1982487562189057"/>
    <n v="1.2806034495607332"/>
    <n v="4.8400999999999996"/>
    <s v="3-3,99 lei"/>
    <x v="0"/>
    <s v="0-0,99 euro"/>
    <n v="0"/>
  </r>
  <r>
    <n v="814"/>
    <x v="10"/>
    <s v="COMUNA DOGNECEA"/>
    <d v="2020-09-27T00:00:00"/>
    <n v="1"/>
    <m/>
    <s v="X"/>
    <s v="X"/>
    <n v="4500"/>
    <n v="16828.099999999999"/>
    <n v="0"/>
    <n v="21328.1"/>
    <n v="4406.5411871655542"/>
    <n v="1642"/>
    <m/>
    <n v="1389"/>
    <m/>
    <n v="1642"/>
    <n v="1389"/>
    <n v="12.989098660170523"/>
    <n v="2.6836426231215311"/>
    <n v="15.355003599712022"/>
    <n v="3.1724558582905358"/>
    <n v="4.8400999999999996"/>
    <s v="12-12,99 lei"/>
    <x v="15"/>
    <s v="2-2,99 euro"/>
    <n v="2"/>
  </r>
  <r>
    <n v="815"/>
    <x v="10"/>
    <s v="COMUNA DOMAȘNEA"/>
    <d v="2020-09-27T00:00:00"/>
    <n v="1"/>
    <m/>
    <s v="X"/>
    <s v="X"/>
    <n v="0"/>
    <n v="5605"/>
    <n v="0"/>
    <n v="5605"/>
    <n v="1158.0339249189067"/>
    <n v="1076"/>
    <m/>
    <n v="879"/>
    <m/>
    <n v="1076"/>
    <n v="879"/>
    <n v="5.20910780669145"/>
    <n v="1.0762397071737051"/>
    <n v="6.3765642775881686"/>
    <n v="1.3174447382467653"/>
    <n v="4.8400999999999996"/>
    <s v="5-5,99 lei"/>
    <x v="8"/>
    <s v="1-1,99 euro"/>
    <n v="1"/>
  </r>
  <r>
    <n v="816"/>
    <x v="10"/>
    <s v="COMUNA EFTIMIE MURGU"/>
    <d v="2020-09-27T00:00:00"/>
    <n v="1"/>
    <m/>
    <s v="X"/>
    <s v="X"/>
    <n v="3810"/>
    <n v="1469"/>
    <n v="0"/>
    <n v="5279"/>
    <n v="1090.6799446292432"/>
    <n v="1293"/>
    <m/>
    <n v="930"/>
    <m/>
    <n v="1293"/>
    <n v="930"/>
    <n v="4.0827532869296208"/>
    <n v="0.84352663931109295"/>
    <n v="5.6763440860215058"/>
    <n v="1.1727741340099389"/>
    <n v="4.8400999999999996"/>
    <s v="4-4,99 lei"/>
    <x v="11"/>
    <s v="0-0,99 euro"/>
    <n v="0"/>
  </r>
  <r>
    <n v="817"/>
    <x v="10"/>
    <s v="COMUNA EZERIȘ"/>
    <d v="2020-09-27T00:00:00"/>
    <n v="1"/>
    <m/>
    <s v="X"/>
    <s v="X"/>
    <n v="2656"/>
    <n v="923.41"/>
    <n v="1100"/>
    <n v="4679.41"/>
    <n v="966.80027272163807"/>
    <n v="1104"/>
    <m/>
    <n v="614"/>
    <m/>
    <n v="1104"/>
    <n v="614"/>
    <n v="4.2385960144927539"/>
    <n v="0.87572488471162868"/>
    <n v="7.6211889250814329"/>
    <n v="1.5745932780482705"/>
    <n v="4.8400999999999996"/>
    <s v="4-4,99 lei"/>
    <x v="11"/>
    <s v="0-0,99 euro"/>
    <n v="0"/>
  </r>
  <r>
    <n v="818"/>
    <x v="10"/>
    <s v="COMUNA FÂRLIUG"/>
    <d v="2020-09-27T00:00:00"/>
    <n v="1"/>
    <m/>
    <s v="X"/>
    <s v="X"/>
    <n v="3397"/>
    <n v="9512.15"/>
    <n v="0"/>
    <n v="12909.15"/>
    <n v="2667.1246461849964"/>
    <n v="1477"/>
    <m/>
    <n v="1281"/>
    <m/>
    <n v="1477"/>
    <n v="1281"/>
    <n v="8.7401150981719695"/>
    <n v="1.8057715952505053"/>
    <n v="10.077400468384075"/>
    <n v="2.0820645169281784"/>
    <n v="4.8400999999999996"/>
    <s v="8-8,99 lei"/>
    <x v="2"/>
    <s v="1-1,99 euro"/>
    <n v="1"/>
  </r>
  <r>
    <n v="819"/>
    <x v="10"/>
    <s v="COMUNA FOROTIC"/>
    <d v="2020-09-27T00:00:00"/>
    <n v="1"/>
    <m/>
    <s v="X"/>
    <s v="X"/>
    <n v="10838"/>
    <n v="1600"/>
    <n v="0"/>
    <n v="12438"/>
    <n v="2569.7816160823127"/>
    <n v="1361"/>
    <m/>
    <n v="902"/>
    <m/>
    <n v="1361"/>
    <n v="902"/>
    <n v="9.1388684790595143"/>
    <n v="1.8881569552404942"/>
    <n v="13.789356984478935"/>
    <n v="2.8489818360114332"/>
    <n v="4.8400999999999996"/>
    <s v="9-9,99 lei"/>
    <x v="12"/>
    <s v="1-1,99 euro"/>
    <n v="1"/>
  </r>
  <r>
    <n v="820"/>
    <x v="10"/>
    <s v="COMUNA GÂRNIC"/>
    <d v="2020-09-27T00:00:00"/>
    <n v="1"/>
    <m/>
    <s v="X"/>
    <s v="X"/>
    <n v="0"/>
    <n v="4503.09"/>
    <n v="0"/>
    <n v="4503.09"/>
    <n v="930.37127332079922"/>
    <n v="1127"/>
    <m/>
    <n v="704"/>
    <m/>
    <n v="1127"/>
    <n v="704"/>
    <n v="3.9956433007985805"/>
    <n v="0.82552908014267901"/>
    <n v="6.3964346590909091"/>
    <n v="1.3215501041488624"/>
    <n v="4.8400999999999996"/>
    <s v="4-4,99 lei"/>
    <x v="11"/>
    <s v="0-0,99 euro"/>
    <n v="0"/>
  </r>
  <r>
    <n v="821"/>
    <x v="10"/>
    <s v="COMUNA GLIMBOCA"/>
    <d v="2020-09-27T00:00:00"/>
    <n v="1"/>
    <m/>
    <s v="X"/>
    <s v="X"/>
    <n v="0"/>
    <n v="4638"/>
    <n v="0"/>
    <n v="4638"/>
    <n v="958.24466436643877"/>
    <n v="1555"/>
    <m/>
    <n v="880"/>
    <m/>
    <n v="1555"/>
    <n v="880"/>
    <n v="2.9826366559485531"/>
    <n v="0.61623451084658443"/>
    <n v="5.2704545454545455"/>
    <n v="1.0889143913254986"/>
    <n v="4.8400999999999996"/>
    <s v="2-2,99 lei"/>
    <x v="7"/>
    <s v="0-0,99 euro"/>
    <n v="0"/>
  </r>
  <r>
    <n v="822"/>
    <x v="10"/>
    <s v="COMUNA GORUIA"/>
    <d v="2020-09-27T00:00:00"/>
    <n v="1"/>
    <m/>
    <s v="X"/>
    <s v="X"/>
    <n v="3300"/>
    <n v="14240"/>
    <n v="0"/>
    <n v="17540"/>
    <n v="3623.8920683456954"/>
    <n v="657"/>
    <m/>
    <n v="508"/>
    <m/>
    <n v="657"/>
    <n v="508"/>
    <n v="26.697108066971079"/>
    <n v="5.5158174556251067"/>
    <n v="34.527559055118111"/>
    <n v="7.1336458038301087"/>
    <n v="4.8400999999999996"/>
    <s v="26-26,99 lei"/>
    <x v="27"/>
    <s v="5-5,99 euro"/>
    <n v="5"/>
  </r>
  <r>
    <n v="823"/>
    <x v="10"/>
    <s v="COMUNA GRĂDINARI"/>
    <d v="2020-09-27T00:00:00"/>
    <n v="1"/>
    <m/>
    <s v="X"/>
    <s v="X"/>
    <n v="600"/>
    <n v="6985.15"/>
    <n v="0"/>
    <n v="7585.15"/>
    <n v="1567.1473729881614"/>
    <n v="1654"/>
    <m/>
    <n v="1017"/>
    <m/>
    <n v="1654"/>
    <n v="1017"/>
    <n v="4.5859431680773879"/>
    <n v="0.94748934279816288"/>
    <n v="7.4583579154375608"/>
    <n v="1.5409512025448981"/>
    <n v="4.8400999999999996"/>
    <s v="4-4,99 lei"/>
    <x v="11"/>
    <s v="0-0,99 euro"/>
    <n v="0"/>
  </r>
  <r>
    <n v="824"/>
    <x v="10"/>
    <s v="COMUNA IABLANIȚA"/>
    <d v="2020-09-27T00:00:00"/>
    <n v="1"/>
    <m/>
    <s v="X"/>
    <s v="X"/>
    <n v="1200"/>
    <n v="5000"/>
    <n v="10000"/>
    <n v="16200"/>
    <n v="3347.0382843329685"/>
    <n v="1736"/>
    <m/>
    <n v="1308"/>
    <m/>
    <n v="1736"/>
    <n v="1308"/>
    <n v="9.3317972350230409"/>
    <n v="1.9280174448922629"/>
    <n v="12.385321100917432"/>
    <n v="2.5588977708967651"/>
    <n v="4.8400999999999996"/>
    <s v="9-9,99 lei"/>
    <x v="12"/>
    <s v="1-1,99 euro"/>
    <n v="1"/>
  </r>
  <r>
    <n v="825"/>
    <x v="10"/>
    <s v="COMUNA LĂPUȘNICEL"/>
    <d v="2020-09-27T00:00:00"/>
    <n v="1"/>
    <m/>
    <s v="X"/>
    <s v="X"/>
    <n v="4103"/>
    <n v="1802"/>
    <n v="0"/>
    <n v="5905"/>
    <n v="1220.0161153695174"/>
    <n v="790"/>
    <m/>
    <n v="740"/>
    <m/>
    <n v="790"/>
    <n v="740"/>
    <n v="7.4746835443037973"/>
    <n v="1.5443241966702752"/>
    <n v="7.9797297297297298"/>
    <n v="1.6486704261750236"/>
    <n v="4.8400999999999996"/>
    <s v="7-7,99 lei"/>
    <x v="5"/>
    <s v="1-1,99 euro"/>
    <n v="1"/>
  </r>
  <r>
    <n v="826"/>
    <x v="10"/>
    <s v="COMUNA LĂPUȘNICU MARE"/>
    <d v="2020-09-27T00:00:00"/>
    <n v="1"/>
    <m/>
    <s v="X"/>
    <s v="X"/>
    <n v="9117"/>
    <n v="1360"/>
    <n v="4508"/>
    <n v="14985"/>
    <n v="3096.0104130079958"/>
    <n v="1349"/>
    <m/>
    <n v="1334"/>
    <m/>
    <n v="1349"/>
    <n v="1334"/>
    <n v="11.108228317272053"/>
    <n v="2.2950410771000711"/>
    <n v="11.233133433283358"/>
    <n v="2.3208473860629653"/>
    <n v="4.8400999999999996"/>
    <s v="11-11,99 lei"/>
    <x v="4"/>
    <s v="2-2,99 euro"/>
    <n v="2"/>
  </r>
  <r>
    <n v="827"/>
    <x v="10"/>
    <s v="COMUNA LUNCAVIȚA"/>
    <d v="2020-09-27T00:00:00"/>
    <n v="1"/>
    <m/>
    <s v="X"/>
    <s v="X"/>
    <n v="0"/>
    <n v="5446"/>
    <n v="0"/>
    <n v="5446"/>
    <n v="1125.1833639800832"/>
    <n v="1953"/>
    <m/>
    <n v="1298"/>
    <m/>
    <n v="1953"/>
    <n v="1298"/>
    <n v="2.7885304659498207"/>
    <n v="0.57613075472610509"/>
    <n v="4.1956856702619412"/>
    <n v="0.86685929428357722"/>
    <n v="4.8400999999999996"/>
    <s v="2-2,99 lei"/>
    <x v="7"/>
    <s v="0-0,99 euro"/>
    <n v="0"/>
  </r>
  <r>
    <n v="828"/>
    <x v="10"/>
    <s v="COMUNA LUPAC"/>
    <d v="2020-09-27T00:00:00"/>
    <n v="1"/>
    <m/>
    <s v="X"/>
    <s v="X"/>
    <n v="4800"/>
    <n v="5392"/>
    <n v="0"/>
    <n v="10192"/>
    <n v="2105.7416169087419"/>
    <n v="2238"/>
    <m/>
    <n v="1058"/>
    <m/>
    <n v="2238"/>
    <n v="1058"/>
    <n v="4.554066130473637"/>
    <n v="0.9409033140789731"/>
    <n v="9.6332703213610582"/>
    <n v="1.9903039857360509"/>
    <n v="4.8400999999999996"/>
    <s v="4-4,99 lei"/>
    <x v="11"/>
    <s v="0-0,99 euro"/>
    <n v="0"/>
  </r>
  <r>
    <n v="829"/>
    <x v="10"/>
    <s v="COMUNA MARGA"/>
    <d v="2020-09-27T00:00:00"/>
    <n v="1"/>
    <m/>
    <s v="X"/>
    <s v="X"/>
    <n v="5500"/>
    <n v="3607.42"/>
    <n v="0"/>
    <n v="9107.42"/>
    <n v="1881.6594698456645"/>
    <n v="904"/>
    <m/>
    <n v="589"/>
    <m/>
    <n v="904"/>
    <n v="589"/>
    <n v="10.0745796460177"/>
    <n v="2.0814817144310447"/>
    <n v="15.46251273344652"/>
    <n v="3.1946680302982418"/>
    <n v="4.8400999999999996"/>
    <s v="10-10,99 lei"/>
    <x v="3"/>
    <s v="2-2,99 euro"/>
    <n v="2"/>
  </r>
  <r>
    <n v="830"/>
    <x v="10"/>
    <s v="COMUNA MĂURENI"/>
    <d v="2020-09-27T00:00:00"/>
    <n v="1"/>
    <m/>
    <s v="X"/>
    <s v="X"/>
    <n v="3300"/>
    <n v="4952"/>
    <n v="0"/>
    <n v="8252"/>
    <n v="1704.9234519947936"/>
    <n v="2229"/>
    <m/>
    <n v="1286"/>
    <m/>
    <n v="2229"/>
    <n v="1286"/>
    <n v="3.7021085688649618"/>
    <n v="0.76488266128075078"/>
    <n v="6.4167962674961121"/>
    <n v="1.3257569611157027"/>
    <n v="4.8400999999999996"/>
    <s v="3-3,99 lei"/>
    <x v="0"/>
    <s v="0-0,99 euro"/>
    <n v="0"/>
  </r>
  <r>
    <n v="831"/>
    <x v="10"/>
    <s v="COMUNA MEHADIA"/>
    <d v="2020-09-27T00:00:00"/>
    <n v="1"/>
    <m/>
    <s v="X"/>
    <s v="X"/>
    <n v="0"/>
    <n v="7609.65"/>
    <n v="0"/>
    <n v="7609.65"/>
    <n v="1572.2092518749614"/>
    <n v="3382"/>
    <m/>
    <n v="2041"/>
    <m/>
    <n v="3382"/>
    <n v="2041"/>
    <n v="2.2500443524541689"/>
    <n v="0.46487559192044986"/>
    <n v="3.7283929446349826"/>
    <n v="0.77031320523026037"/>
    <n v="4.8400999999999996"/>
    <s v="2-2,99 lei"/>
    <x v="7"/>
    <s v="0-0,99 euro"/>
    <n v="0"/>
  </r>
  <r>
    <n v="832"/>
    <x v="10"/>
    <s v="COMUNA MEHADICA"/>
    <d v="2020-09-27T00:00:00"/>
    <n v="1"/>
    <m/>
    <s v="X"/>
    <s v="X"/>
    <n v="500"/>
    <n v="8938"/>
    <n v="0"/>
    <n v="9438"/>
    <n v="1949.9597115762072"/>
    <n v="560"/>
    <m/>
    <n v="475"/>
    <m/>
    <n v="560"/>
    <n v="475"/>
    <n v="16.853571428571428"/>
    <n v="3.4820709135289412"/>
    <n v="19.869473684210526"/>
    <n v="4.1051783401604363"/>
    <n v="4.8400999999999996"/>
    <s v="16-16,99 lei"/>
    <x v="31"/>
    <s v="3-3,99 euro"/>
    <n v="3"/>
  </r>
  <r>
    <n v="833"/>
    <x v="10"/>
    <s v="COMUNA NAIDĂȘ"/>
    <d v="2020-09-27T00:00:00"/>
    <n v="1"/>
    <m/>
    <s v="X"/>
    <s v="X"/>
    <n v="0"/>
    <n v="6834"/>
    <n v="0"/>
    <n v="6834"/>
    <n v="1411.9542984649079"/>
    <n v="868"/>
    <m/>
    <n v="732"/>
    <m/>
    <n v="868"/>
    <n v="732"/>
    <n v="7.8732718894009217"/>
    <n v="1.6266754590609538"/>
    <n v="9.3360655737704921"/>
    <n v="1.9288993148427702"/>
    <n v="4.8400999999999996"/>
    <s v="7-7,99 lei"/>
    <x v="5"/>
    <s v="1-1,99 euro"/>
    <n v="1"/>
  </r>
  <r>
    <n v="834"/>
    <x v="10"/>
    <s v="COMUNA OBREJA"/>
    <d v="2020-09-27T00:00:00"/>
    <n v="1"/>
    <m/>
    <s v="X"/>
    <s v="X"/>
    <n v="2000"/>
    <n v="2128"/>
    <n v="0"/>
    <n v="4128"/>
    <n v="852.87494060040092"/>
    <n v="2709"/>
    <m/>
    <n v="1725"/>
    <m/>
    <n v="2709"/>
    <n v="1725"/>
    <n v="1.5238095238095237"/>
    <n v="0.31483017371738681"/>
    <n v="2.3930434782608696"/>
    <n v="0.49442025542052226"/>
    <n v="4.8400999999999996"/>
    <s v="1-1,99 lei"/>
    <x v="10"/>
    <s v="0-0,99 euro"/>
    <n v="0"/>
  </r>
  <r>
    <n v="835"/>
    <x v="10"/>
    <s v="COMUNA OCNA DE FIER"/>
    <d v="2020-09-27T00:00:00"/>
    <n v="1"/>
    <m/>
    <s v="X"/>
    <s v="X"/>
    <n v="700"/>
    <n v="3555.49"/>
    <n v="0"/>
    <n v="4255.49"/>
    <n v="879.21530546889528"/>
    <n v="590"/>
    <m/>
    <n v="417"/>
    <m/>
    <n v="590"/>
    <n v="417"/>
    <n v="7.2126949152542368"/>
    <n v="1.4901954329981275"/>
    <n v="10.205011990407673"/>
    <n v="2.1084299891340414"/>
    <n v="4.8400999999999996"/>
    <s v="7-7,99 lei"/>
    <x v="5"/>
    <s v="1-1,99 euro"/>
    <n v="1"/>
  </r>
  <r>
    <n v="836"/>
    <x v="10"/>
    <s v="COMUNA PĂLTINIȘ"/>
    <d v="2020-09-27T00:00:00"/>
    <n v="1"/>
    <m/>
    <s v="X"/>
    <s v="X"/>
    <n v="1000"/>
    <n v="10173"/>
    <n v="0"/>
    <n v="11173"/>
    <n v="2308.4233796822382"/>
    <n v="2074"/>
    <m/>
    <n v="1676"/>
    <m/>
    <n v="2074"/>
    <n v="1676"/>
    <n v="5.3871745419479264"/>
    <n v="1.1130295948323232"/>
    <n v="6.6664677804295946"/>
    <n v="1.37734091866482"/>
    <n v="4.8400999999999996"/>
    <s v="5-5,99 lei"/>
    <x v="8"/>
    <s v="1-1,99 euro"/>
    <n v="1"/>
  </r>
  <r>
    <n v="837"/>
    <x v="10"/>
    <s v="COMUNA POJEJENA"/>
    <d v="2020-09-27T00:00:00"/>
    <n v="1"/>
    <m/>
    <s v="X"/>
    <s v="X"/>
    <n v="2350"/>
    <n v="3232"/>
    <n v="0"/>
    <n v="5582"/>
    <n v="1153.28195698436"/>
    <n v="2416"/>
    <m/>
    <n v="1486"/>
    <m/>
    <n v="2416"/>
    <n v="1486"/>
    <n v="2.310430463576159"/>
    <n v="0.47735180338756622"/>
    <n v="3.756393001345895"/>
    <n v="0.77609822138920592"/>
    <n v="4.8400999999999996"/>
    <s v="2-2,99 lei"/>
    <x v="7"/>
    <s v="0-0,99 euro"/>
    <n v="0"/>
  </r>
  <r>
    <n v="838"/>
    <x v="10"/>
    <s v="COMUNA PRIGOR"/>
    <d v="2020-09-27T00:00:00"/>
    <n v="1"/>
    <m/>
    <s v="X"/>
    <s v="X"/>
    <n v="1100"/>
    <n v="2671"/>
    <n v="0"/>
    <n v="3771"/>
    <n v="779.11613396417431"/>
    <n v="2012"/>
    <m/>
    <n v="1509"/>
    <m/>
    <n v="2012"/>
    <n v="1509"/>
    <n v="1.8742544731610338"/>
    <n v="0.38723465902791965"/>
    <n v="2.4990059642147116"/>
    <n v="0.51631287870389286"/>
    <n v="4.8400999999999996"/>
    <s v="1-1,99 lei"/>
    <x v="10"/>
    <s v="0-0,99 euro"/>
    <n v="0"/>
  </r>
  <r>
    <n v="839"/>
    <x v="10"/>
    <s v="COMUNA RĂCĂȘDIA"/>
    <d v="2020-09-27T00:00:00"/>
    <n v="1"/>
    <m/>
    <s v="X"/>
    <s v="X"/>
    <n v="300"/>
    <n v="1734.38"/>
    <n v="0"/>
    <n v="2034.38"/>
    <n v="420.3177620297102"/>
    <n v="1633"/>
    <m/>
    <n v="841"/>
    <m/>
    <n v="1633"/>
    <n v="841"/>
    <n v="1.2457930189834661"/>
    <n v="0.25738993388224751"/>
    <n v="2.4190011890606424"/>
    <n v="0.49978330800203352"/>
    <n v="4.8400999999999996"/>
    <s v="1-1,99 lei"/>
    <x v="10"/>
    <s v="0-0,99 euro"/>
    <n v="0"/>
  </r>
  <r>
    <n v="840"/>
    <x v="10"/>
    <s v="COMUNA RAMNA"/>
    <d v="2020-09-27T00:00:00"/>
    <n v="1"/>
    <m/>
    <s v="X"/>
    <s v="X"/>
    <n v="1000"/>
    <n v="10068"/>
    <n v="0"/>
    <n v="11068"/>
    <n v="2286.7296130245245"/>
    <n v="1295"/>
    <m/>
    <n v="902"/>
    <m/>
    <n v="1295"/>
    <n v="902"/>
    <n v="8.5467181467181472"/>
    <n v="1.7658143729919109"/>
    <n v="12.270509977827052"/>
    <n v="2.5351769545726435"/>
    <n v="4.8400999999999996"/>
    <s v="8-8,99 lei"/>
    <x v="2"/>
    <s v="1-1,99 euro"/>
    <n v="1"/>
  </r>
  <r>
    <n v="841"/>
    <x v="10"/>
    <s v="COMUNA RUSCA MONTANĂ"/>
    <d v="2020-09-27T00:00:00"/>
    <n v="1"/>
    <m/>
    <s v="X"/>
    <s v="X"/>
    <n v="600"/>
    <n v="17600"/>
    <n v="0"/>
    <n v="18200"/>
    <n v="3760.2528873370388"/>
    <n v="1567"/>
    <m/>
    <n v="893"/>
    <m/>
    <n v="1567"/>
    <n v="893"/>
    <n v="11.614550095724313"/>
    <n v="2.3996508534378038"/>
    <n v="20.380739081746921"/>
    <n v="4.2108095042967957"/>
    <n v="4.8400999999999996"/>
    <s v="11-11,99 lei"/>
    <x v="4"/>
    <s v="2-2,99 euro"/>
    <n v="2"/>
  </r>
  <r>
    <n v="842"/>
    <x v="10"/>
    <s v="COMUNA SACU"/>
    <d v="2020-09-27T00:00:00"/>
    <n v="1"/>
    <m/>
    <s v="X"/>
    <s v="X"/>
    <n v="0"/>
    <n v="7380"/>
    <n v="0"/>
    <n v="7380"/>
    <n v="1524.761885085019"/>
    <n v="1227"/>
    <m/>
    <n v="776"/>
    <m/>
    <n v="1227"/>
    <n v="776"/>
    <n v="6.0146699266503667"/>
    <n v="1.2426747229706756"/>
    <n v="9.5103092783505154"/>
    <n v="1.9648993364497667"/>
    <n v="4.8400999999999996"/>
    <s v="6-6,99 lei"/>
    <x v="13"/>
    <s v="1-1,99 euro"/>
    <n v="1"/>
  </r>
  <r>
    <n v="843"/>
    <x v="10"/>
    <s v="COMUNA SASCA MONTANĂ"/>
    <d v="2020-09-27T00:00:00"/>
    <n v="1"/>
    <m/>
    <s v="X"/>
    <s v="X"/>
    <n v="6414"/>
    <n v="5861"/>
    <n v="0"/>
    <n v="12275"/>
    <n v="2536.1046259374807"/>
    <n v="1266"/>
    <m/>
    <n v="757"/>
    <m/>
    <n v="1266"/>
    <n v="757"/>
    <n v="9.695892575039494"/>
    <n v="2.0032422005825281"/>
    <n v="16.215323645970937"/>
    <n v="3.3502042614761964"/>
    <n v="4.8400999999999996"/>
    <s v="9-9,99 lei"/>
    <x v="12"/>
    <s v="2-2,99 euro"/>
    <n v="2"/>
  </r>
  <r>
    <n v="844"/>
    <x v="10"/>
    <s v="COMUNA SICHEVIȚA"/>
    <d v="2020-09-27T00:00:00"/>
    <n v="1"/>
    <m/>
    <s v="X"/>
    <s v="X"/>
    <n v="960"/>
    <n v="7997"/>
    <n v="0"/>
    <n v="8957"/>
    <n v="1850.5815995537284"/>
    <n v="1755"/>
    <m/>
    <n v="1437"/>
    <m/>
    <n v="1755"/>
    <n v="1437"/>
    <n v="5.1037037037037036"/>
    <n v="1.0544624498881643"/>
    <n v="6.2331245650661096"/>
    <n v="1.2878090463143552"/>
    <n v="4.8400999999999996"/>
    <s v="5-5,99 lei"/>
    <x v="8"/>
    <s v="1-1,99 euro"/>
    <n v="1"/>
  </r>
  <r>
    <n v="845"/>
    <x v="10"/>
    <s v="COMUNA SLATINA-TIMIȘ"/>
    <d v="2020-09-27T00:00:00"/>
    <n v="1"/>
    <m/>
    <s v="X"/>
    <s v="X"/>
    <n v="1920"/>
    <n v="5847"/>
    <n v="0"/>
    <n v="7767"/>
    <n v="1604.7189107663066"/>
    <n v="2540"/>
    <m/>
    <n v="1532"/>
    <m/>
    <n v="2540"/>
    <n v="1532"/>
    <n v="3.0578740157480313"/>
    <n v="0.63177909872689242"/>
    <n v="5.0698433420365534"/>
    <n v="1.0474666519362315"/>
    <n v="4.8400999999999996"/>
    <s v="3-3,99 lei"/>
    <x v="0"/>
    <s v="0-0,99 euro"/>
    <n v="0"/>
  </r>
  <r>
    <n v="846"/>
    <x v="10"/>
    <s v="COMUNA SOCOL"/>
    <d v="2020-09-27T00:00:00"/>
    <n v="1"/>
    <m/>
    <s v="X"/>
    <s v="X"/>
    <n v="2000"/>
    <n v="17000"/>
    <n v="0"/>
    <n v="19000"/>
    <n v="3925.5387285386669"/>
    <n v="1714"/>
    <m/>
    <n v="1071"/>
    <m/>
    <n v="1714"/>
    <n v="1071"/>
    <n v="11.085180863477246"/>
    <n v="2.2902793048650332"/>
    <n v="17.740429505135388"/>
    <n v="3.6653022675431064"/>
    <n v="4.8400999999999996"/>
    <s v="11-11,99 lei"/>
    <x v="4"/>
    <s v="2-2,99 euro"/>
    <n v="2"/>
  </r>
  <r>
    <n v="847"/>
    <x v="10"/>
    <s v="COMUNA ȘOPOTU NOU"/>
    <d v="2020-09-27T00:00:00"/>
    <n v="1"/>
    <m/>
    <s v="X"/>
    <s v="X"/>
    <n v="140800"/>
    <n v="18072"/>
    <n v="0"/>
    <n v="158872"/>
    <n v="32824.115204231319"/>
    <n v="875"/>
    <m/>
    <n v="708"/>
    <m/>
    <n v="875"/>
    <n v="708"/>
    <n v="181.56800000000001"/>
    <n v="37.513274519121509"/>
    <n v="224.39548022598871"/>
    <n v="46.361744638744803"/>
    <n v="4.8400999999999996"/>
    <s v="181-181,99 lei"/>
    <x v="50"/>
    <s v="37-37,99 euro"/>
    <n v="37"/>
  </r>
  <r>
    <n v="848"/>
    <x v="10"/>
    <s v="COMUNA TÂRNOVA"/>
    <d v="2020-09-27T00:00:00"/>
    <n v="1"/>
    <m/>
    <s v="X"/>
    <s v="X"/>
    <n v="83663"/>
    <n v="4187.5600000000004"/>
    <n v="0"/>
    <n v="87850.559999999998"/>
    <n v="18150.567137042624"/>
    <n v="1405"/>
    <m/>
    <n v="846"/>
    <m/>
    <n v="1405"/>
    <n v="846"/>
    <n v="62.52708896797153"/>
    <n v="12.918553122450266"/>
    <n v="103.84226950354609"/>
    <n v="21.454571083974734"/>
    <n v="4.8400999999999996"/>
    <s v="62-62,99 lei"/>
    <x v="49"/>
    <s v="12-12,99 euro"/>
    <n v="12"/>
  </r>
  <r>
    <n v="849"/>
    <x v="10"/>
    <s v="COMUNA TEREGOVA"/>
    <d v="2020-09-27T00:00:00"/>
    <n v="1"/>
    <m/>
    <s v="X"/>
    <s v="X"/>
    <n v="2984"/>
    <n v="924"/>
    <n v="0"/>
    <n v="3908"/>
    <n v="807.42133426995315"/>
    <n v="3239"/>
    <m/>
    <n v="2330"/>
    <m/>
    <n v="3239"/>
    <n v="2330"/>
    <n v="1.2065452300092621"/>
    <n v="0.2492810541123659"/>
    <n v="1.6772532188841203"/>
    <n v="0.34653276148925027"/>
    <n v="4.8400999999999996"/>
    <s v="1-1,99 lei"/>
    <x v="10"/>
    <s v="0-0,99 euro"/>
    <n v="0"/>
  </r>
  <r>
    <n v="850"/>
    <x v="10"/>
    <s v="COMUNA TICVANIU MARE"/>
    <d v="2020-09-27T00:00:00"/>
    <n v="1"/>
    <m/>
    <s v="X"/>
    <s v="X"/>
    <n v="6400"/>
    <n v="6330"/>
    <n v="0"/>
    <n v="12730"/>
    <n v="2630.1109481209069"/>
    <n v="1519"/>
    <m/>
    <n v="960"/>
    <m/>
    <n v="1519"/>
    <n v="960"/>
    <n v="8.3805134957208693"/>
    <n v="1.7314752785522758"/>
    <n v="13.260416666666666"/>
    <n v="2.7396989042926112"/>
    <n v="4.8400999999999996"/>
    <s v="8-8,99 lei"/>
    <x v="2"/>
    <s v="1-1,99 euro"/>
    <n v="1"/>
  </r>
  <r>
    <n v="851"/>
    <x v="10"/>
    <s v="COMUNA TOPLEȚ"/>
    <d v="2020-09-27T00:00:00"/>
    <n v="1"/>
    <m/>
    <s v="X"/>
    <s v="X"/>
    <n v="1000"/>
    <n v="5740"/>
    <n v="0"/>
    <n v="6740"/>
    <n v="1392.5332121237166"/>
    <n v="2184"/>
    <m/>
    <n v="1053"/>
    <m/>
    <n v="2184"/>
    <n v="1053"/>
    <n v="3.0860805860805862"/>
    <n v="0.63760678210792887"/>
    <n v="6.4007597340930671"/>
    <n v="1.3224436962238524"/>
    <n v="4.8400999999999996"/>
    <s v="3-3,99 lei"/>
    <x v="0"/>
    <s v="0-0,99 euro"/>
    <n v="0"/>
  </r>
  <r>
    <n v="852"/>
    <x v="10"/>
    <s v="COMUNA TURNU RUIENI"/>
    <d v="2020-09-27T00:00:00"/>
    <n v="1"/>
    <m/>
    <s v="X"/>
    <s v="X"/>
    <n v="2500"/>
    <n v="3940"/>
    <n v="0"/>
    <n v="6440"/>
    <n v="1330.5510216731061"/>
    <n v="2820"/>
    <m/>
    <n v="1955"/>
    <m/>
    <n v="2820"/>
    <n v="1955"/>
    <n v="2.2836879432624113"/>
    <n v="0.47182660343017946"/>
    <n v="3.2941176470588234"/>
    <n v="0.68058875788905682"/>
    <n v="4.8400999999999996"/>
    <s v="2-2,99 lei"/>
    <x v="7"/>
    <s v="0-0,99 euro"/>
    <n v="0"/>
  </r>
  <r>
    <n v="853"/>
    <x v="10"/>
    <s v="COMUNA VĂLIUG"/>
    <d v="2020-09-27T00:00:00"/>
    <n v="1"/>
    <m/>
    <s v="X"/>
    <s v="X"/>
    <n v="450"/>
    <n v="3884"/>
    <n v="0"/>
    <n v="4334"/>
    <n v="895.43604470982007"/>
    <n v="675"/>
    <m/>
    <n v="579"/>
    <m/>
    <n v="675"/>
    <n v="579"/>
    <n v="6.4207407407407411"/>
    <n v="1.3265719180886224"/>
    <n v="7.485319516407599"/>
    <n v="1.5465216661654924"/>
    <n v="4.8400999999999996"/>
    <s v="6-6,99 lei"/>
    <x v="13"/>
    <s v="1-1,99 euro"/>
    <n v="1"/>
  </r>
  <r>
    <n v="854"/>
    <x v="10"/>
    <s v="COMUNA VĂRĂDIA"/>
    <d v="2020-09-27T00:00:00"/>
    <n v="1"/>
    <m/>
    <s v="X"/>
    <s v="X"/>
    <n v="400"/>
    <n v="8368.56"/>
    <n v="0"/>
    <n v="8768.56"/>
    <n v="1811.6485196586848"/>
    <n v="1125"/>
    <m/>
    <n v="613"/>
    <m/>
    <n v="1125"/>
    <n v="613"/>
    <n v="7.7942755555555552"/>
    <n v="1.6103542396966086"/>
    <n v="14.304339314845024"/>
    <n v="2.9553809456095999"/>
    <n v="4.8400999999999996"/>
    <s v="7-7,99 lei"/>
    <x v="5"/>
    <s v="1-1,99 euro"/>
    <n v="1"/>
  </r>
  <r>
    <n v="855"/>
    <x v="10"/>
    <s v="COMUNA VERMEȘ"/>
    <d v="2020-09-27T00:00:00"/>
    <n v="1"/>
    <m/>
    <s v="X"/>
    <s v="X"/>
    <n v="3000"/>
    <n v="14857.15"/>
    <n v="0"/>
    <n v="17857.150000000001"/>
    <n v="3689.4175740170663"/>
    <n v="1272"/>
    <m/>
    <n v="999"/>
    <m/>
    <n v="1272"/>
    <n v="999"/>
    <n v="14.03863993710692"/>
    <n v="2.9004855141643602"/>
    <n v="17.875025025025028"/>
    <n v="3.6931106847017681"/>
    <n v="4.8400999999999996"/>
    <s v="14-14,99 lei"/>
    <x v="22"/>
    <s v="2-2,99 euro"/>
    <n v="2"/>
  </r>
  <r>
    <n v="856"/>
    <x v="10"/>
    <s v="COMUNA VRANI"/>
    <d v="2020-09-27T00:00:00"/>
    <n v="1"/>
    <m/>
    <s v="X"/>
    <s v="X"/>
    <n v="0"/>
    <n v="840"/>
    <n v="0"/>
    <n v="840"/>
    <n v="173.55013326170948"/>
    <n v="840"/>
    <m/>
    <n v="552"/>
    <m/>
    <n v="840"/>
    <n v="552"/>
    <n v="1"/>
    <n v="0.2066073015020351"/>
    <n v="1.5217391304347827"/>
    <n v="0.31440241532918384"/>
    <n v="4.8400999999999996"/>
    <s v="1-1,99 lei"/>
    <x v="10"/>
    <s v="0-0,99 euro"/>
    <n v="0"/>
  </r>
  <r>
    <n v="857"/>
    <x v="10"/>
    <s v="COMUNA ZĂVOI"/>
    <d v="2020-09-27T00:00:00"/>
    <n v="1"/>
    <m/>
    <s v="X"/>
    <s v="X"/>
    <n v="4200"/>
    <n v="8251.35"/>
    <n v="0"/>
    <n v="12451.35"/>
    <n v="2572.5398235573648"/>
    <n v="3352"/>
    <m/>
    <n v="1989"/>
    <m/>
    <n v="3352"/>
    <n v="1989"/>
    <n v="3.7146032219570406"/>
    <n v="0.76746414783930927"/>
    <n v="6.260105580693816"/>
    <n v="1.2933835211449798"/>
    <n v="4.8400999999999996"/>
    <s v="3-3,99 lei"/>
    <x v="0"/>
    <s v="0-0,99 euro"/>
    <n v="0"/>
  </r>
  <r>
    <n v="858"/>
    <x v="10"/>
    <s v="COMUNA ZORLENȚU MARE"/>
    <d v="2020-09-27T00:00:00"/>
    <n v="1"/>
    <m/>
    <s v="X"/>
    <s v="X"/>
    <n v="1650"/>
    <n v="17004"/>
    <n v="0"/>
    <n v="18654"/>
    <n v="3854.0526022189629"/>
    <n v="970"/>
    <m/>
    <n v="1158"/>
    <m/>
    <n v="970"/>
    <n v="1158"/>
    <n v="19.230927835051546"/>
    <n v="3.9732501053803739"/>
    <n v="16.108808290155441"/>
    <n v="3.3281974112426278"/>
    <n v="4.8400999999999996"/>
    <s v="19-19,99 lei"/>
    <x v="30"/>
    <s v="3-3,99 euro"/>
    <n v="3"/>
  </r>
  <r>
    <n v="859"/>
    <x v="11"/>
    <s v="MUNICIPIUL CĂLĂRAȘI"/>
    <d v="2020-09-27T00:00:00"/>
    <n v="1"/>
    <m/>
    <s v="X"/>
    <s v="X"/>
    <n v="23220"/>
    <n v="121243.9"/>
    <n v="0"/>
    <n v="144463.9"/>
    <n v="29847.296543459848"/>
    <n v="61539"/>
    <m/>
    <n v="24548"/>
    <m/>
    <n v="61539"/>
    <n v="24548"/>
    <n v="2.3475178342189507"/>
    <n v="0.48501432495587915"/>
    <n v="5.8849560045624898"/>
    <n v="1.2158748795608543"/>
    <n v="4.8400999999999996"/>
    <s v="2-2,99 lei"/>
    <x v="7"/>
    <s v="0-0,99 euro"/>
    <n v="0"/>
  </r>
  <r>
    <n v="860"/>
    <x v="11"/>
    <s v="MUNICIPIUL OLTENIȚA"/>
    <d v="2020-09-27T00:00:00"/>
    <n v="1"/>
    <m/>
    <s v="X"/>
    <s v="X"/>
    <n v="0"/>
    <n v="41332"/>
    <n v="0"/>
    <n v="41332"/>
    <n v="8539.4929856821145"/>
    <n v="22606"/>
    <m/>
    <n v="9139"/>
    <m/>
    <n v="22606"/>
    <n v="9139"/>
    <n v="1.8283641511103248"/>
    <n v="0.37775338342396331"/>
    <n v="4.5225954699638908"/>
    <n v="0.93440124583456774"/>
    <n v="4.8400999999999996"/>
    <s v="1-1,99 lei"/>
    <x v="10"/>
    <s v="0-0,99 euro"/>
    <n v="0"/>
  </r>
  <r>
    <n v="861"/>
    <x v="11"/>
    <s v="ORAȘUL BUDEȘTI "/>
    <d v="2020-09-27T00:00:00"/>
    <n v="1"/>
    <m/>
    <s v="X"/>
    <s v="X"/>
    <n v="18710"/>
    <n v="9457"/>
    <n v="0"/>
    <n v="28167"/>
    <n v="5819.5078614078229"/>
    <n v="5672"/>
    <m/>
    <n v="3349"/>
    <m/>
    <n v="5672"/>
    <n v="3349"/>
    <n v="4.9659732016925249"/>
    <n v="1.026006322533114"/>
    <n v="8.4105703194983583"/>
    <n v="1.737685237804665"/>
    <n v="4.8400999999999996"/>
    <s v="4-4,99 lei"/>
    <x v="11"/>
    <s v="1-1,99 euro"/>
    <n v="1"/>
  </r>
  <r>
    <n v="862"/>
    <x v="11"/>
    <s v="ORAȘUL FUNDULEA"/>
    <d v="2020-09-27T00:00:00"/>
    <n v="1"/>
    <m/>
    <s v="X"/>
    <s v="X"/>
    <n v="3000"/>
    <n v="25640"/>
    <n v="0"/>
    <n v="28640"/>
    <n v="5917.2331150182854"/>
    <n v="5195"/>
    <m/>
    <n v="3765"/>
    <m/>
    <n v="5195"/>
    <n v="3765"/>
    <n v="5.512993262752647"/>
    <n v="1.1390246612162243"/>
    <n v="7.6069057104913682"/>
    <n v="1.5716422616250425"/>
    <n v="4.8400999999999996"/>
    <s v="5-5,99 lei"/>
    <x v="8"/>
    <s v="1-1,99 euro"/>
    <n v="1"/>
  </r>
  <r>
    <n v="863"/>
    <x v="11"/>
    <s v="ORAȘUL LEHLIU-GARĂ"/>
    <d v="2020-09-27T00:00:00"/>
    <n v="1"/>
    <m/>
    <s v="X"/>
    <s v="X"/>
    <n v="6150"/>
    <n v="0"/>
    <n v="0"/>
    <n v="6150"/>
    <n v="1270.6349042375159"/>
    <n v="5284"/>
    <m/>
    <n v="3182"/>
    <m/>
    <n v="5284"/>
    <n v="3182"/>
    <n v="1.1638909916729749"/>
    <n v="0.24046837703208099"/>
    <n v="1.9327467001885608"/>
    <n v="0.39931958021292141"/>
    <n v="4.8400999999999996"/>
    <s v="1-1,99 lei"/>
    <x v="10"/>
    <s v="0-0,99 euro"/>
    <n v="0"/>
  </r>
  <r>
    <n v="864"/>
    <x v="11"/>
    <s v="COMUNA ALEXANDRU ODOBESCU"/>
    <d v="2020-09-27T00:00:00"/>
    <n v="1"/>
    <m/>
    <s v="X"/>
    <s v="X"/>
    <n v="5200"/>
    <n v="7554"/>
    <n v="0"/>
    <n v="12754"/>
    <n v="2635.0695233569554"/>
    <n v="2171"/>
    <m/>
    <n v="1732"/>
    <m/>
    <n v="2171"/>
    <n v="1732"/>
    <n v="5.8747121142330725"/>
    <n v="1.2137584170230102"/>
    <n v="7.3637413394919164"/>
    <n v="1.5214027271114061"/>
    <n v="4.8400999999999996"/>
    <s v="5-5,99 lei"/>
    <x v="8"/>
    <s v="1-1,99 euro"/>
    <n v="1"/>
  </r>
  <r>
    <n v="865"/>
    <x v="11"/>
    <s v="COMUNA BELCIUGATELE"/>
    <d v="2020-09-27T00:00:00"/>
    <n v="1"/>
    <m/>
    <s v="X"/>
    <s v="X"/>
    <n v="2000"/>
    <n v="9782"/>
    <n v="0"/>
    <n v="11782"/>
    <n v="2434.2472262969777"/>
    <n v="1655"/>
    <m/>
    <n v="1192"/>
    <m/>
    <n v="1655"/>
    <n v="1192"/>
    <n v="7.1190332326283992"/>
    <n v="1.4708442454966633"/>
    <n v="9.8842281879194633"/>
    <n v="2.0421537133363907"/>
    <n v="4.8400999999999996"/>
    <s v="7-7,99 lei"/>
    <x v="5"/>
    <s v="1-1,99 euro"/>
    <n v="1"/>
  </r>
  <r>
    <n v="866"/>
    <x v="11"/>
    <s v="COMUNA BORCEA"/>
    <d v="2020-09-27T00:00:00"/>
    <n v="1"/>
    <m/>
    <s v="X"/>
    <s v="X"/>
    <n v="0"/>
    <n v="10805"/>
    <n v="0"/>
    <n v="10805"/>
    <n v="2232.3918927294894"/>
    <n v="6715"/>
    <m/>
    <n v="3137"/>
    <m/>
    <n v="6715"/>
    <n v="3137"/>
    <n v="1.6090841399851079"/>
    <n v="0.33244853205204605"/>
    <n v="3.4443736053554352"/>
    <n v="0.71163273596732213"/>
    <n v="4.8400999999999996"/>
    <s v="1-1,99 lei"/>
    <x v="10"/>
    <s v="0-0,99 euro"/>
    <n v="0"/>
  </r>
  <r>
    <n v="867"/>
    <x v="11"/>
    <s v="COMUNA CĂSCIOARELE"/>
    <d v="2020-09-27T00:00:00"/>
    <n v="1"/>
    <m/>
    <s v="X"/>
    <s v="X"/>
    <n v="3000"/>
    <n v="5678"/>
    <n v="0"/>
    <n v="8678"/>
    <n v="1792.9381624346606"/>
    <n v="1454"/>
    <m/>
    <n v="1041"/>
    <m/>
    <n v="1454"/>
    <n v="1041"/>
    <n v="5.9683631361760661"/>
    <n v="1.2331074019495603"/>
    <n v="8.3362151777137363"/>
    <n v="1.7223229226077432"/>
    <n v="4.8400999999999996"/>
    <s v="5-5,99 lei"/>
    <x v="8"/>
    <s v="1-1,99 euro"/>
    <n v="1"/>
  </r>
  <r>
    <n v="868"/>
    <x v="11"/>
    <s v="COMUNA CHIRNOGI"/>
    <d v="2020-09-27T00:00:00"/>
    <n v="1"/>
    <m/>
    <s v="X"/>
    <s v="X"/>
    <n v="0"/>
    <n v="24909"/>
    <n v="0"/>
    <n v="24909"/>
    <n v="5146.3812731141925"/>
    <n v="5926"/>
    <m/>
    <n v="2944"/>
    <m/>
    <n v="5926"/>
    <n v="2944"/>
    <n v="4.2033412082348969"/>
    <n v="0.86844098432571593"/>
    <n v="8.4609375"/>
    <n v="1.7480914650523751"/>
    <n v="4.8400999999999996"/>
    <s v="4-4,99 lei"/>
    <x v="11"/>
    <s v="0-0,99 euro"/>
    <n v="0"/>
  </r>
  <r>
    <n v="869"/>
    <x v="11"/>
    <s v="COMUNA CHISELET"/>
    <d v="2020-09-27T00:00:00"/>
    <n v="1"/>
    <m/>
    <s v="X"/>
    <s v="X"/>
    <n v="1600"/>
    <n v="9415"/>
    <n v="0"/>
    <n v="11015"/>
    <n v="2275.7794260449168"/>
    <n v="2518"/>
    <m/>
    <n v="1401"/>
    <m/>
    <n v="2518"/>
    <n v="1401"/>
    <n v="4.3745035742652902"/>
    <n v="0.90380437888995901"/>
    <n v="7.8622412562455386"/>
    <n v="1.6243964497108614"/>
    <n v="4.8400999999999996"/>
    <s v="4-4,99 lei"/>
    <x v="11"/>
    <s v="0-0,99 euro"/>
    <n v="0"/>
  </r>
  <r>
    <n v="870"/>
    <x v="11"/>
    <s v="COMUNA CIOCĂNEȘTI"/>
    <d v="2020-09-27T00:00:00"/>
    <n v="1"/>
    <m/>
    <s v="X"/>
    <s v="X"/>
    <n v="7978"/>
    <n v="12881"/>
    <n v="0"/>
    <n v="20859"/>
    <n v="4309.6217020309505"/>
    <n v="3320"/>
    <m/>
    <n v="2150"/>
    <m/>
    <n v="3320"/>
    <n v="2150"/>
    <n v="6.2828313253012045"/>
    <n v="1.298078825912937"/>
    <n v="9.7018604651162796"/>
    <n v="2.0044752102469539"/>
    <n v="4.8400999999999996"/>
    <s v="6-6,99 lei"/>
    <x v="13"/>
    <s v="1-1,99 euro"/>
    <n v="1"/>
  </r>
  <r>
    <n v="871"/>
    <x v="11"/>
    <s v="COMUNA CRIVĂȚ"/>
    <d v="2020-09-27T00:00:00"/>
    <n v="1"/>
    <m/>
    <s v="X"/>
    <s v="X"/>
    <n v="5386"/>
    <n v="14182"/>
    <n v="0"/>
    <n v="19568"/>
    <n v="4042.8916757918228"/>
    <n v="1663"/>
    <m/>
    <n v="1216"/>
    <m/>
    <n v="1663"/>
    <n v="1216"/>
    <n v="11.766686710763681"/>
    <n v="2.4310833889307415"/>
    <n v="16.092105263157894"/>
    <n v="3.324746443907749"/>
    <n v="4.8400999999999996"/>
    <s v="11-11,99 lei"/>
    <x v="4"/>
    <s v="2-2,99 euro"/>
    <n v="2"/>
  </r>
  <r>
    <n v="872"/>
    <x v="11"/>
    <s v="COMUNA CURCANI"/>
    <d v="2020-09-27T00:00:00"/>
    <n v="1"/>
    <m/>
    <s v="X"/>
    <s v="X"/>
    <n v="2940"/>
    <n v="9362.5"/>
    <n v="0"/>
    <n v="12302.5"/>
    <n v="2541.7863267287867"/>
    <n v="4147"/>
    <m/>
    <n v="2849"/>
    <m/>
    <n v="4147"/>
    <n v="2849"/>
    <n v="2.9666023631540872"/>
    <n v="0.61292170888082631"/>
    <n v="4.3181818181818183"/>
    <n v="0.892167892849697"/>
    <n v="4.8400999999999996"/>
    <s v="2-2,99 lei"/>
    <x v="7"/>
    <s v="0-0,99 euro"/>
    <n v="0"/>
  </r>
  <r>
    <n v="873"/>
    <x v="11"/>
    <s v="COMUNA CUZA VODĂ"/>
    <d v="2020-09-27T00:00:00"/>
    <n v="1"/>
    <m/>
    <s v="X"/>
    <s v="X"/>
    <n v="0"/>
    <n v="12297"/>
    <n v="0"/>
    <n v="12297"/>
    <n v="2540.6499865705255"/>
    <n v="3321"/>
    <m/>
    <n v="1968"/>
    <m/>
    <n v="3321"/>
    <n v="1968"/>
    <n v="3.7028003613369469"/>
    <n v="0.76502559065658704"/>
    <n v="6.2484756097560972"/>
    <n v="1.2909806842329905"/>
    <n v="4.8400999999999996"/>
    <s v="3-3,99 lei"/>
    <x v="0"/>
    <s v="0-0,99 euro"/>
    <n v="0"/>
  </r>
  <r>
    <n v="874"/>
    <x v="11"/>
    <s v="COMUNA DICHISENI"/>
    <d v="2020-09-27T00:00:00"/>
    <n v="1"/>
    <m/>
    <s v="X"/>
    <s v="X"/>
    <n v="10683"/>
    <n v="11290"/>
    <n v="2805"/>
    <n v="24778"/>
    <n v="5119.315716617426"/>
    <n v="1438"/>
    <m/>
    <n v="924"/>
    <m/>
    <n v="1438"/>
    <n v="924"/>
    <n v="17.23087621696801"/>
    <n v="3.5600248377033559"/>
    <n v="26.816017316017316"/>
    <n v="5.5403849746941836"/>
    <n v="4.8400999999999996"/>
    <s v="17-17,99 lei"/>
    <x v="29"/>
    <s v="3-3,99 euro"/>
    <n v="3"/>
  </r>
  <r>
    <n v="875"/>
    <x v="11"/>
    <s v="COMUNA DOR MĂRUNT"/>
    <d v="2020-09-27T00:00:00"/>
    <n v="1"/>
    <m/>
    <s v="X"/>
    <s v="X"/>
    <n v="10800"/>
    <n v="18661.669999999998"/>
    <n v="0"/>
    <n v="29461.67"/>
    <n v="6086.9961364434621"/>
    <n v="5057"/>
    <m/>
    <n v="3556"/>
    <m/>
    <n v="5057"/>
    <n v="3556"/>
    <n v="5.8259185287719992"/>
    <n v="1.2036773060002892"/>
    <n v="8.2850590551181096"/>
    <n v="1.7117536941629534"/>
    <n v="4.8400999999999996"/>
    <s v="5-5,99 lei"/>
    <x v="8"/>
    <s v="1-1,99 euro"/>
    <n v="1"/>
  </r>
  <r>
    <n v="876"/>
    <x v="11"/>
    <s v="COMUNA DOROBANȚU"/>
    <d v="2020-09-27T00:00:00"/>
    <n v="1"/>
    <m/>
    <s v="X"/>
    <s v="X"/>
    <n v="7540"/>
    <n v="6554"/>
    <n v="0"/>
    <n v="14094"/>
    <n v="2911.9233073696828"/>
    <n v="2245"/>
    <m/>
    <n v="1549"/>
    <m/>
    <n v="2245"/>
    <n v="1549"/>
    <n v="6.2779510022271712"/>
    <n v="1.2970705155321527"/>
    <n v="9.0987734021949649"/>
    <n v="1.8798730196059927"/>
    <n v="4.8400999999999996"/>
    <s v="6-6,99 lei"/>
    <x v="13"/>
    <s v="1-1,99 euro"/>
    <n v="1"/>
  </r>
  <r>
    <n v="877"/>
    <x v="11"/>
    <s v="COMUNA DRAGALINA"/>
    <d v="2020-09-27T00:00:00"/>
    <n v="1"/>
    <m/>
    <s v="X"/>
    <s v="X"/>
    <n v="0"/>
    <n v="39850"/>
    <n v="0"/>
    <n v="39850"/>
    <n v="8233.3009648560983"/>
    <n v="6668"/>
    <m/>
    <n v="3570"/>
    <m/>
    <n v="6668"/>
    <n v="3570"/>
    <n v="5.97630473905219"/>
    <n v="1.2347481950893968"/>
    <n v="11.162464985994397"/>
    <n v="2.3062467688672545"/>
    <n v="4.8400999999999996"/>
    <s v="5-5,99 lei"/>
    <x v="8"/>
    <s v="1-1,99 euro"/>
    <n v="1"/>
  </r>
  <r>
    <n v="878"/>
    <x v="11"/>
    <s v="COMUNA DRAGOȘ VODĂ"/>
    <d v="2020-09-27T00:00:00"/>
    <n v="1"/>
    <m/>
    <s v="X"/>
    <s v="X"/>
    <n v="11800"/>
    <n v="7920"/>
    <n v="0"/>
    <n v="19720"/>
    <n v="4074.2959856201323"/>
    <n v="2224"/>
    <m/>
    <n v="1369"/>
    <m/>
    <n v="2224"/>
    <n v="1369"/>
    <n v="8.8669064748201443"/>
    <n v="1.8319676194335128"/>
    <n v="14.404674945215486"/>
    <n v="2.9761110194449469"/>
    <n v="4.8400999999999996"/>
    <s v="8-8,99 lei"/>
    <x v="2"/>
    <s v="1-1,99 euro"/>
    <n v="1"/>
  </r>
  <r>
    <n v="879"/>
    <x v="11"/>
    <s v="COMUNA FRĂSINET"/>
    <d v="2020-09-27T00:00:00"/>
    <n v="1"/>
    <m/>
    <s v="X"/>
    <s v="X"/>
    <n v="4142"/>
    <n v="2646.49"/>
    <n v="0"/>
    <n v="6788.49"/>
    <n v="1402.5516001735502"/>
    <n v="1297"/>
    <m/>
    <n v="968"/>
    <m/>
    <n v="1297"/>
    <n v="968"/>
    <n v="5.2339938319198147"/>
    <n v="1.0813813416912492"/>
    <n v="7.012902892561983"/>
    <n v="1.4489169423280477"/>
    <n v="4.8400999999999996"/>
    <s v="5-5,99 lei"/>
    <x v="8"/>
    <s v="1-1,99 euro"/>
    <n v="1"/>
  </r>
  <r>
    <n v="880"/>
    <x v="11"/>
    <s v="COMUNA FRUMUȘANI"/>
    <d v="2020-09-27T00:00:00"/>
    <n v="1"/>
    <m/>
    <s v="X"/>
    <s v="X"/>
    <n v="0"/>
    <n v="18112"/>
    <n v="0"/>
    <n v="18112"/>
    <n v="3742.0714448048598"/>
    <n v="3779"/>
    <m/>
    <n v="2743"/>
    <m/>
    <n v="3779"/>
    <n v="2743"/>
    <n v="4.7928023286583752"/>
    <n v="0.99022795575677691"/>
    <n v="6.6029894276339771"/>
    <n v="1.3642258274899233"/>
    <n v="4.8400999999999996"/>
    <s v="4-4,99 lei"/>
    <x v="11"/>
    <s v="0-0,99 euro"/>
    <n v="0"/>
  </r>
  <r>
    <n v="881"/>
    <x v="11"/>
    <s v="COMUNA FUNDENI"/>
    <d v="2020-09-27T00:00:00"/>
    <n v="1"/>
    <m/>
    <s v="X"/>
    <s v="X"/>
    <n v="3600"/>
    <n v="5559"/>
    <n v="0"/>
    <n v="9159"/>
    <n v="1892.3162744571396"/>
    <n v="3639"/>
    <m/>
    <n v="2333"/>
    <m/>
    <n v="3639"/>
    <n v="2333"/>
    <n v="2.5169002473206925"/>
    <n v="0.52000996824873302"/>
    <n v="3.9258465495070722"/>
    <n v="0.81110856170473189"/>
    <n v="4.8400999999999996"/>
    <s v="2-2,99 lei"/>
    <x v="7"/>
    <s v="0-0,99 euro"/>
    <n v="0"/>
  </r>
  <r>
    <n v="882"/>
    <x v="11"/>
    <s v="COMUNA GĂLBINAȘI"/>
    <d v="2020-09-27T00:00:00"/>
    <n v="1"/>
    <m/>
    <s v="X"/>
    <s v="X"/>
    <n v="0"/>
    <n v="22966"/>
    <n v="0"/>
    <n v="22966"/>
    <n v="4744.9432862957383"/>
    <n v="2708"/>
    <m/>
    <n v="1956"/>
    <m/>
    <n v="2708"/>
    <n v="1956"/>
    <n v="8.4807976366322002"/>
    <n v="1.7521947142894159"/>
    <n v="11.741308793456033"/>
    <n v="2.4258401259180666"/>
    <n v="4.8400999999999996"/>
    <s v="8-8,99 lei"/>
    <x v="2"/>
    <s v="1-1,99 euro"/>
    <n v="1"/>
  </r>
  <r>
    <n v="883"/>
    <x v="11"/>
    <s v="COMUNA GRĂDIȘTEA"/>
    <d v="2020-09-27T00:00:00"/>
    <n v="1"/>
    <m/>
    <s v="X"/>
    <s v="X"/>
    <n v="6525"/>
    <n v="1722.51"/>
    <n v="0"/>
    <n v="8247.51"/>
    <n v="1703.9957852110495"/>
    <n v="3974"/>
    <m/>
    <n v="2589"/>
    <m/>
    <n v="3974"/>
    <n v="2589"/>
    <n v="2.0753673880221442"/>
    <n v="0.42878605566458217"/>
    <n v="3.1855967555040556"/>
    <n v="0.65816754932833121"/>
    <n v="4.8400999999999996"/>
    <s v="2-2,99 lei"/>
    <x v="7"/>
    <s v="0-0,99 euro"/>
    <n v="0"/>
  </r>
  <r>
    <n v="884"/>
    <x v="11"/>
    <s v="COMUNA GURBĂNEȘTI"/>
    <d v="2020-09-27T00:00:00"/>
    <n v="1"/>
    <m/>
    <s v="X"/>
    <s v="X"/>
    <n v="990"/>
    <n v="5599"/>
    <n v="0"/>
    <n v="6589"/>
    <n v="1361.3355095969093"/>
    <n v="879"/>
    <m/>
    <n v="900"/>
    <m/>
    <n v="879"/>
    <n v="900"/>
    <n v="7.4960182025028441"/>
    <n v="1.5487320928292483"/>
    <n v="7.3211111111111107"/>
    <n v="1.5125950106632327"/>
    <n v="4.8400999999999996"/>
    <s v="7-7,99 lei"/>
    <x v="5"/>
    <s v="1-1,99 euro"/>
    <n v="1"/>
  </r>
  <r>
    <n v="885"/>
    <x v="11"/>
    <s v="COMUNA ILEANA"/>
    <d v="2020-09-27T00:00:00"/>
    <n v="1"/>
    <m/>
    <s v="X"/>
    <s v="X"/>
    <n v="2160"/>
    <n v="29199"/>
    <n v="0"/>
    <n v="31359"/>
    <n v="6478.9983678023191"/>
    <n v="2374"/>
    <m/>
    <n v="1372"/>
    <m/>
    <n v="2374"/>
    <n v="1372"/>
    <n v="13.209351305812973"/>
    <n v="2.7291484278864022"/>
    <n v="22.856413994169095"/>
    <n v="4.7223020173486292"/>
    <n v="4.8400999999999996"/>
    <s v="13-13,99 lei"/>
    <x v="14"/>
    <s v="2-2,99 euro"/>
    <n v="2"/>
  </r>
  <r>
    <n v="886"/>
    <x v="11"/>
    <s v="COMUNA INDEPENDENȚA"/>
    <d v="2020-09-27T00:00:00"/>
    <n v="1"/>
    <m/>
    <s v="X"/>
    <s v="X"/>
    <n v="2580"/>
    <n v="9951.33"/>
    <n v="0"/>
    <n v="12531.33"/>
    <n v="2589.0642755314975"/>
    <n v="2833"/>
    <m/>
    <n v="1885"/>
    <m/>
    <n v="2833"/>
    <n v="1885"/>
    <n v="4.423342746205436"/>
    <n v="0.91389490841210641"/>
    <n v="6.6479204244031829"/>
    <n v="1.3735088994862055"/>
    <n v="4.8400999999999996"/>
    <s v="4-4,99 lei"/>
    <x v="11"/>
    <s v="0-0,99 euro"/>
    <n v="0"/>
  </r>
  <r>
    <n v="887"/>
    <x v="11"/>
    <s v="COMUNA JEGĂLIA"/>
    <d v="2020-09-27T00:00:00"/>
    <n v="1"/>
    <m/>
    <s v="X"/>
    <s v="X"/>
    <n v="18253"/>
    <n v="6084.57"/>
    <n v="0"/>
    <n v="24337.57"/>
    <n v="5028.3196628168844"/>
    <n v="3467"/>
    <m/>
    <n v="1876"/>
    <m/>
    <n v="3467"/>
    <n v="1876"/>
    <n v="7.0197779059705798"/>
    <n v="1.4503373702961881"/>
    <n v="12.973118336886994"/>
    <n v="2.6803409716507911"/>
    <n v="4.8400999999999996"/>
    <s v="7-7,99 lei"/>
    <x v="5"/>
    <s v="1-1,99 euro"/>
    <n v="1"/>
  </r>
  <r>
    <n v="888"/>
    <x v="11"/>
    <s v="COMUNA LEHLIU"/>
    <d v="2020-09-27T00:00:00"/>
    <n v="1"/>
    <m/>
    <s v="X"/>
    <s v="X"/>
    <n v="16064"/>
    <n v="7149"/>
    <n v="0"/>
    <n v="23213"/>
    <n v="4795.9752897667404"/>
    <n v="2020"/>
    <m/>
    <n v="1453"/>
    <m/>
    <n v="2020"/>
    <n v="1453"/>
    <n v="11.491584158415842"/>
    <n v="2.3742451929538317"/>
    <n v="15.975911906400551"/>
    <n v="3.3007400480156508"/>
    <n v="4.8400999999999996"/>
    <s v="11-11,99 lei"/>
    <x v="4"/>
    <s v="2-2,99 euro"/>
    <n v="2"/>
  </r>
  <r>
    <n v="889"/>
    <x v="11"/>
    <s v="COMUNA LUICA"/>
    <d v="2020-09-27T00:00:00"/>
    <n v="1"/>
    <m/>
    <s v="X"/>
    <s v="X"/>
    <n v="1860"/>
    <n v="1860"/>
    <n v="0"/>
    <n v="3720"/>
    <n v="768.57916158757052"/>
    <n v="1671"/>
    <m/>
    <n v="1129"/>
    <m/>
    <n v="1671"/>
    <n v="1129"/>
    <n v="2.2262118491921004"/>
    <n v="0.45995162273343537"/>
    <n v="3.2949512843224094"/>
    <n v="0.68076099343451779"/>
    <n v="4.8400999999999996"/>
    <s v="2-2,99 lei"/>
    <x v="7"/>
    <s v="0-0,99 euro"/>
    <n v="0"/>
  </r>
  <r>
    <n v="890"/>
    <x v="11"/>
    <s v="COMUNA LUPȘANU"/>
    <d v="2020-09-27T00:00:00"/>
    <n v="1"/>
    <m/>
    <s v="X"/>
    <s v="X"/>
    <n v="2500"/>
    <n v="5985.44"/>
    <n v="0"/>
    <n v="8485.4399999999987"/>
    <n v="1753.1538604574284"/>
    <n v="2410"/>
    <m/>
    <n v="1735"/>
    <m/>
    <n v="2410"/>
    <n v="1735"/>
    <n v="3.5209294605809123"/>
    <n v="0.72744973462963836"/>
    <n v="4.8907435158501436"/>
    <n v="1.0104633201483737"/>
    <n v="4.8400999999999996"/>
    <s v="3-3,99 lei"/>
    <x v="0"/>
    <s v="0-0,99 euro"/>
    <n v="0"/>
  </r>
  <r>
    <n v="891"/>
    <x v="11"/>
    <s v="COMUNA MÂNĂSTIREA"/>
    <d v="2020-09-27T00:00:00"/>
    <n v="1"/>
    <m/>
    <s v="X"/>
    <s v="X"/>
    <n v="6000"/>
    <n v="14987"/>
    <n v="0"/>
    <n v="20987"/>
    <n v="4336.0674366232106"/>
    <n v="4259"/>
    <m/>
    <n v="2589"/>
    <m/>
    <n v="4259"/>
    <n v="2589"/>
    <n v="4.9276825545902794"/>
    <n v="1.0180951952625523"/>
    <n v="8.1062186172267285"/>
    <n v="1.6748039538907726"/>
    <n v="4.8400999999999996"/>
    <s v="4-4,99 lei"/>
    <x v="11"/>
    <s v="1-1,99 euro"/>
    <n v="1"/>
  </r>
  <r>
    <n v="892"/>
    <x v="11"/>
    <s v="COMUNA MITRENI"/>
    <d v="2020-09-27T00:00:00"/>
    <n v="1"/>
    <m/>
    <s v="X"/>
    <s v="X"/>
    <n v="900"/>
    <n v="11870.79"/>
    <n v="0"/>
    <n v="12770.79"/>
    <n v="2638.5384599491749"/>
    <n v="3338"/>
    <m/>
    <n v="1967"/>
    <m/>
    <n v="3338"/>
    <n v="1967"/>
    <n v="3.8258807669263035"/>
    <n v="0.79045490112318006"/>
    <n v="6.4925216065073723"/>
    <n v="1.3414023690641459"/>
    <n v="4.8400999999999996"/>
    <s v="3-3,99 lei"/>
    <x v="0"/>
    <s v="0-0,99 euro"/>
    <n v="0"/>
  </r>
  <r>
    <n v="893"/>
    <x v="11"/>
    <s v="COMUNA MODELU"/>
    <d v="2020-09-27T00:00:00"/>
    <n v="1"/>
    <m/>
    <s v="X"/>
    <s v="X"/>
    <n v="0"/>
    <n v="1222.8399999999999"/>
    <n v="0"/>
    <n v="1222.8399999999999"/>
    <n v="252.64767256874859"/>
    <n v="8137"/>
    <m/>
    <n v="4023"/>
    <m/>
    <n v="8137"/>
    <n v="4023"/>
    <n v="0.15028143050264225"/>
    <n v="3.104924082201654E-2"/>
    <n v="0.30396221725080785"/>
    <n v="6.2800813464764751E-2"/>
    <n v="4.8400999999999996"/>
    <s v="0-0,99 lei"/>
    <x v="6"/>
    <s v="0-0,99 euro"/>
    <n v="0"/>
  </r>
  <r>
    <n v="894"/>
    <x v="11"/>
    <s v="COMUNA NANA"/>
    <d v="2020-09-27T00:00:00"/>
    <n v="1"/>
    <m/>
    <s v="X"/>
    <s v="X"/>
    <n v="1700"/>
    <n v="15208"/>
    <n v="0"/>
    <n v="16908"/>
    <n v="3493.3162537964095"/>
    <n v="1810"/>
    <m/>
    <n v="1094"/>
    <m/>
    <n v="1810"/>
    <n v="1094"/>
    <n v="9.3414364640883978"/>
    <n v="1.9300089799980162"/>
    <n v="15.455210237659964"/>
    <n v="3.1931592813495517"/>
    <n v="4.8400999999999996"/>
    <s v="9-9,99 lei"/>
    <x v="12"/>
    <s v="1-1,99 euro"/>
    <n v="1"/>
  </r>
  <r>
    <n v="895"/>
    <x v="11"/>
    <s v="COMUNA NICOLAE BĂLCESCU"/>
    <d v="2020-09-27T00:00:00"/>
    <n v="1"/>
    <m/>
    <s v="X"/>
    <s v="X"/>
    <n v="0"/>
    <n v="11125"/>
    <n v="0"/>
    <n v="11125"/>
    <n v="2298.5062292101406"/>
    <n v="1220"/>
    <m/>
    <n v="1104"/>
    <m/>
    <n v="1220"/>
    <n v="1104"/>
    <n v="9.1188524590163933"/>
    <n v="1.8840214993525743"/>
    <n v="10.076992753623188"/>
    <n v="2.0819802800816491"/>
    <n v="4.8400999999999996"/>
    <s v="9-9,99 lei"/>
    <x v="12"/>
    <s v="1-1,99 euro"/>
    <n v="1"/>
  </r>
  <r>
    <n v="896"/>
    <x v="11"/>
    <s v="COMUNA PERIȘORU"/>
    <d v="2020-09-27T00:00:00"/>
    <n v="1"/>
    <m/>
    <s v="X"/>
    <s v="X"/>
    <n v="0"/>
    <n v="7305"/>
    <n v="0"/>
    <n v="7305"/>
    <n v="1509.2663374723663"/>
    <n v="4217"/>
    <m/>
    <n v="2565"/>
    <m/>
    <n v="4217"/>
    <n v="2565"/>
    <n v="1.732274128527389"/>
    <n v="0.35790048315683337"/>
    <n v="2.8479532163742691"/>
    <n v="0.58840792883912918"/>
    <n v="4.8400999999999996"/>
    <s v="1-1,99 lei"/>
    <x v="10"/>
    <s v="0-0,99 euro"/>
    <n v="0"/>
  </r>
  <r>
    <n v="897"/>
    <x v="11"/>
    <s v="COMUNA PLĂTĂREȘTI"/>
    <d v="2020-09-27T00:00:00"/>
    <n v="1"/>
    <m/>
    <s v="X"/>
    <s v="X"/>
    <n v="7372"/>
    <n v="11522"/>
    <n v="0"/>
    <n v="18894"/>
    <n v="3903.6383545794511"/>
    <n v="2628"/>
    <m/>
    <n v="1530"/>
    <m/>
    <n v="2628"/>
    <n v="1530"/>
    <n v="7.1894977168949774"/>
    <n v="1.4854027224427135"/>
    <n v="12.349019607843138"/>
    <n v="2.5513976173721904"/>
    <n v="4.8400999999999996"/>
    <s v="7-7,99 lei"/>
    <x v="5"/>
    <s v="1-1,99 euro"/>
    <n v="1"/>
  </r>
  <r>
    <n v="898"/>
    <x v="11"/>
    <s v="COMUNA RADOVANU"/>
    <d v="2020-09-27T00:00:00"/>
    <n v="1"/>
    <m/>
    <s v="X"/>
    <s v="X"/>
    <n v="4800"/>
    <n v="12613"/>
    <n v="0"/>
    <n v="17413"/>
    <n v="3597.6529410549369"/>
    <n v="3267"/>
    <m/>
    <n v="2373"/>
    <m/>
    <n v="3267"/>
    <n v="2373"/>
    <n v="5.3299663299663296"/>
    <n v="1.101209960531049"/>
    <n v="7.3379688158449223"/>
    <n v="1.5160779355478031"/>
    <n v="4.8400999999999996"/>
    <s v="5-5,99 lei"/>
    <x v="8"/>
    <s v="1-1,99 euro"/>
    <n v="1"/>
  </r>
  <r>
    <n v="899"/>
    <x v="11"/>
    <s v="COMUNA ROSEȚI"/>
    <d v="2020-09-27T00:00:00"/>
    <n v="1"/>
    <m/>
    <s v="X"/>
    <s v="X"/>
    <n v="5824"/>
    <n v="28322.95"/>
    <n v="0"/>
    <n v="34146.949999999997"/>
    <n v="7055.0091940249167"/>
    <n v="4998"/>
    <m/>
    <n v="2750"/>
    <m/>
    <n v="4998"/>
    <n v="2750"/>
    <n v="6.8321228491396555"/>
    <n v="1.4115664653911397"/>
    <n v="12.417072727272727"/>
    <n v="2.5654578887363333"/>
    <n v="4.8400999999999996"/>
    <s v="6-6,99 lei"/>
    <x v="13"/>
    <s v="1-1,99 euro"/>
    <n v="1"/>
  </r>
  <r>
    <n v="900"/>
    <x v="11"/>
    <s v="COMUNA SĂRULEȘTI"/>
    <d v="2020-09-27T00:00:00"/>
    <n v="1"/>
    <m/>
    <s v="X"/>
    <s v="X"/>
    <n v="1800"/>
    <n v="14789"/>
    <n v="0"/>
    <n v="16589"/>
    <n v="3427.4085246172604"/>
    <n v="2189"/>
    <m/>
    <n v="1689"/>
    <m/>
    <n v="2189"/>
    <n v="1689"/>
    <n v="7.5783462768387393"/>
    <n v="1.5657416741056467"/>
    <n v="9.8217880402605093"/>
    <n v="2.0292531229231856"/>
    <n v="4.8400999999999996"/>
    <s v="7-7,99 lei"/>
    <x v="5"/>
    <s v="1-1,99 euro"/>
    <n v="1"/>
  </r>
  <r>
    <n v="901"/>
    <x v="11"/>
    <s v="COMUNA SOHATU"/>
    <d v="2020-09-27T00:00:00"/>
    <n v="1"/>
    <m/>
    <s v="X"/>
    <s v="X"/>
    <n v="0"/>
    <n v="15207.49"/>
    <n v="0"/>
    <n v="15207.49"/>
    <n v="3141.9784715191836"/>
    <n v="2015"/>
    <m/>
    <n v="1578"/>
    <m/>
    <n v="2015"/>
    <n v="1578"/>
    <n v="7.547141439205955"/>
    <n v="1.5592945268085279"/>
    <n v="9.6371926489226869"/>
    <n v="1.9911143672491658"/>
    <n v="4.8400999999999996"/>
    <s v="7-7,99 lei"/>
    <x v="5"/>
    <s v="1-1,99 euro"/>
    <n v="1"/>
  </r>
  <r>
    <n v="902"/>
    <x v="11"/>
    <s v="COMUNA ȘOLDANU"/>
    <d v="2020-09-27T00:00:00"/>
    <n v="1"/>
    <m/>
    <s v="X"/>
    <s v="X"/>
    <n v="0"/>
    <n v="10334"/>
    <n v="0"/>
    <n v="10334"/>
    <n v="2135.0798537220307"/>
    <n v="3604"/>
    <m/>
    <n v="1619"/>
    <m/>
    <n v="3604"/>
    <n v="1619"/>
    <n v="2.8673695893451718"/>
    <n v="0.59241949326360455"/>
    <n v="6.3829524397776405"/>
    <n v="1.3187645791982896"/>
    <n v="4.8400999999999996"/>
    <s v="2-2,99 lei"/>
    <x v="7"/>
    <s v="0-0,99 euro"/>
    <n v="0"/>
  </r>
  <r>
    <n v="903"/>
    <x v="11"/>
    <s v="COMUNA SPANȚOV"/>
    <d v="2020-09-27T00:00:00"/>
    <n v="1"/>
    <m/>
    <s v="X"/>
    <s v="X"/>
    <n v="12690"/>
    <n v="11014"/>
    <n v="0"/>
    <n v="23704"/>
    <n v="4897.4194748042401"/>
    <n v="2573"/>
    <m/>
    <n v="2202"/>
    <m/>
    <n v="2573"/>
    <n v="2202"/>
    <n v="9.2125923047026816"/>
    <n v="1.9033888359130353"/>
    <n v="10.764759309718437"/>
    <n v="2.2240778722998367"/>
    <n v="4.8400999999999996"/>
    <s v="9-9,99 lei"/>
    <x v="12"/>
    <s v="1-1,99 euro"/>
    <n v="1"/>
  </r>
  <r>
    <n v="904"/>
    <x v="11"/>
    <s v="COMUNA ȘTEFAN CEL MARE"/>
    <d v="2020-09-27T00:00:00"/>
    <n v="1"/>
    <m/>
    <s v="X"/>
    <s v="X"/>
    <n v="5590"/>
    <n v="7446"/>
    <n v="0"/>
    <n v="13036"/>
    <n v="2693.3327823805294"/>
    <n v="2669"/>
    <m/>
    <n v="1379"/>
    <m/>
    <n v="2669"/>
    <n v="1379"/>
    <n v="4.8842263019857626"/>
    <n v="1.0091168161785422"/>
    <n v="9.4532269760696153"/>
    <n v="1.9531057160119865"/>
    <n v="4.8400999999999996"/>
    <s v="4-4,99 lei"/>
    <x v="11"/>
    <s v="1-1,99 euro"/>
    <n v="1"/>
  </r>
  <r>
    <n v="905"/>
    <x v="11"/>
    <s v="COMUNA ȘTEFAN VODĂ"/>
    <d v="2020-09-27T00:00:00"/>
    <n v="1"/>
    <m/>
    <s v="X"/>
    <s v="X"/>
    <n v="5200"/>
    <n v="26183.56"/>
    <n v="0"/>
    <n v="31383.56"/>
    <n v="6484.0726431272087"/>
    <n v="1882"/>
    <m/>
    <n v="1194"/>
    <m/>
    <n v="1882"/>
    <n v="1194"/>
    <n v="16.675642933049946"/>
    <n v="3.4453095872089312"/>
    <n v="26.284388609715243"/>
    <n v="5.4305466022840942"/>
    <n v="4.8400999999999996"/>
    <s v="16-16,99 lei"/>
    <x v="31"/>
    <s v="3-3,99 euro"/>
    <n v="3"/>
  </r>
  <r>
    <n v="906"/>
    <x v="11"/>
    <s v="COMUNA TĂMĂDĂU MARE"/>
    <d v="2020-09-27T00:00:00"/>
    <n v="1"/>
    <m/>
    <s v="X"/>
    <s v="X"/>
    <n v="600"/>
    <n v="10003"/>
    <n v="0"/>
    <n v="10603"/>
    <n v="2190.6572178260781"/>
    <n v="1946"/>
    <m/>
    <n v="1187"/>
    <m/>
    <n v="1946"/>
    <n v="1187"/>
    <n v="5.4486125385405959"/>
    <n v="1.1257231335180258"/>
    <n v="8.932603201347936"/>
    <n v="1.8455410428189369"/>
    <n v="4.8400999999999996"/>
    <s v="5-5,99 lei"/>
    <x v="8"/>
    <s v="1-1,99 euro"/>
    <n v="1"/>
  </r>
  <r>
    <n v="907"/>
    <x v="11"/>
    <s v="COMUNA ULMENI"/>
    <d v="2020-09-27T00:00:00"/>
    <n v="1"/>
    <m/>
    <s v="X"/>
    <s v="X"/>
    <n v="0"/>
    <n v="21787"/>
    <n v="0"/>
    <n v="21787"/>
    <n v="4501.3532778248391"/>
    <n v="3940"/>
    <m/>
    <n v="2297"/>
    <m/>
    <n v="3940"/>
    <n v="2297"/>
    <n v="5.5296954314720814"/>
    <n v="1.1424754512245785"/>
    <n v="9.4849804092294292"/>
    <n v="1.9596662071505613"/>
    <n v="4.8400999999999996"/>
    <s v="5-5,99 lei"/>
    <x v="8"/>
    <s v="1-1,99 euro"/>
    <n v="1"/>
  </r>
  <r>
    <n v="908"/>
    <x v="11"/>
    <s v="COMUNA ULMU"/>
    <d v="2020-09-27T00:00:00"/>
    <n v="1"/>
    <m/>
    <s v="X"/>
    <s v="X"/>
    <n v="13921"/>
    <n v="4798.7"/>
    <n v="0"/>
    <n v="18719.7"/>
    <n v="3867.6267019276465"/>
    <n v="1068"/>
    <m/>
    <n v="961"/>
    <m/>
    <n v="1068"/>
    <n v="961"/>
    <n v="17.527808988764047"/>
    <n v="3.6213733164116539"/>
    <n v="19.47939646201873"/>
    <n v="4.0245855379059794"/>
    <n v="4.8400999999999996"/>
    <s v="17-17,99 lei"/>
    <x v="29"/>
    <s v="3-3,99 euro"/>
    <n v="3"/>
  </r>
  <r>
    <n v="909"/>
    <x v="11"/>
    <s v="COMUNA UNIREA"/>
    <d v="2020-09-27T00:00:00"/>
    <n v="1"/>
    <m/>
    <s v="X"/>
    <s v="X"/>
    <n v="7980"/>
    <n v="5700"/>
    <n v="0"/>
    <n v="13680"/>
    <n v="2826.3878845478403"/>
    <n v="2300"/>
    <m/>
    <n v="1642"/>
    <m/>
    <n v="2300"/>
    <n v="1642"/>
    <n v="5.947826086956522"/>
    <n v="1.2288642976294957"/>
    <n v="8.3313032886723501"/>
    <n v="1.721308090467625"/>
    <n v="4.8400999999999996"/>
    <s v="5-5,99 lei"/>
    <x v="8"/>
    <s v="1-1,99 euro"/>
    <n v="1"/>
  </r>
  <r>
    <n v="910"/>
    <x v="11"/>
    <s v="COMUNA VÂLCELELE"/>
    <d v="2020-09-27T00:00:00"/>
    <n v="1"/>
    <m/>
    <s v="X"/>
    <s v="X"/>
    <n v="6744"/>
    <n v="11757"/>
    <n v="0"/>
    <n v="18501"/>
    <n v="3822.4416850891512"/>
    <n v="1381"/>
    <m/>
    <n v="854"/>
    <m/>
    <n v="1381"/>
    <n v="854"/>
    <n v="13.396813902968864"/>
    <n v="2.7678795692173432"/>
    <n v="21.66393442622951"/>
    <n v="4.4759270317203175"/>
    <n v="4.8400999999999996"/>
    <s v="13-13,99 lei"/>
    <x v="14"/>
    <s v="2-2,99 euro"/>
    <n v="2"/>
  </r>
  <r>
    <n v="911"/>
    <x v="11"/>
    <s v="COMUNA VALEA ARGOVEI"/>
    <d v="2020-09-27T00:00:00"/>
    <n v="1"/>
    <m/>
    <s v="X"/>
    <s v="X"/>
    <n v="9793"/>
    <n v="5131"/>
    <n v="0"/>
    <n v="14924"/>
    <n v="3083.4073676163716"/>
    <n v="1875"/>
    <m/>
    <n v="1249"/>
    <m/>
    <n v="1875"/>
    <n v="1249"/>
    <n v="7.9594666666666667"/>
    <n v="1.6444839293953981"/>
    <n v="11.948759007205764"/>
    <n v="2.4687008547769187"/>
    <n v="4.8400999999999996"/>
    <s v="7-7,99 lei"/>
    <x v="5"/>
    <s v="1-1,99 euro"/>
    <n v="1"/>
  </r>
  <r>
    <n v="912"/>
    <x v="11"/>
    <s v="COMUNA VASILAȚI"/>
    <d v="2020-09-27T00:00:00"/>
    <n v="1"/>
    <m/>
    <s v="X"/>
    <s v="X"/>
    <n v="2000"/>
    <n v="37890"/>
    <n v="0"/>
    <n v="39890"/>
    <n v="8241.5652569161794"/>
    <n v="3207"/>
    <m/>
    <n v="2199"/>
    <m/>
    <n v="3207"/>
    <n v="2199"/>
    <n v="12.438415965076395"/>
    <n v="2.5698675575042653"/>
    <n v="18.14006366530241"/>
    <n v="3.7478696029632466"/>
    <n v="4.8400999999999996"/>
    <s v="12-12,99 lei"/>
    <x v="15"/>
    <s v="2-2,99 euro"/>
    <n v="2"/>
  </r>
  <r>
    <n v="913"/>
    <x v="11"/>
    <s v="COMUNA VLAD ȚEPEȘ"/>
    <d v="2020-09-27T00:00:00"/>
    <n v="1"/>
    <m/>
    <s v="X"/>
    <s v="X"/>
    <n v="7150"/>
    <n v="14500"/>
    <n v="0"/>
    <n v="21650"/>
    <n v="4473.0480775190599"/>
    <n v="1625"/>
    <m/>
    <n v="1127"/>
    <m/>
    <n v="1625"/>
    <n v="1127"/>
    <n v="13.323076923076924"/>
    <n v="2.7526449707809602"/>
    <n v="19.210292812777286"/>
    <n v="3.9689867591118544"/>
    <n v="4.8400999999999996"/>
    <s v="13-13,99 lei"/>
    <x v="14"/>
    <s v="2-2,99 euro"/>
    <n v="2"/>
  </r>
  <r>
    <n v="914"/>
    <x v="12"/>
    <s v="MUNICIPIUL CLUJ-NAPOCA"/>
    <d v="2020-09-27T00:00:00"/>
    <n v="1"/>
    <m/>
    <s v="X"/>
    <s v="X"/>
    <n v="94000"/>
    <n v="755293.88"/>
    <n v="0"/>
    <n v="849293.88"/>
    <n v="175470.31672899323"/>
    <n v="279022"/>
    <m/>
    <n v="99146"/>
    <m/>
    <n v="279022"/>
    <n v="99146"/>
    <n v="3.0438240712201905"/>
    <n v="0.62887627760174192"/>
    <n v="8.5660932362374673"/>
    <n v="1.7698174079538582"/>
    <n v="4.8400999999999996"/>
    <s v="3-3,99 lei"/>
    <x v="0"/>
    <s v="0-0,99 euro"/>
    <n v="0"/>
  </r>
  <r>
    <n v="915"/>
    <x v="12"/>
    <s v="MUNICIPIUL CÂMPIA-TURZII"/>
    <d v="2020-09-27T00:00:00"/>
    <n v="1"/>
    <m/>
    <s v="X"/>
    <s v="X"/>
    <n v="3200"/>
    <n v="4185.3100000000004"/>
    <n v="0"/>
    <n v="7385.31"/>
    <n v="1525.8589698559949"/>
    <n v="23031"/>
    <m/>
    <n v="8530"/>
    <m/>
    <n v="23031"/>
    <n v="8530"/>
    <n v="0.32066822977725679"/>
    <n v="6.6252397631713561E-2"/>
    <n v="0.86580422039859328"/>
    <n v="0.17888147360562659"/>
    <n v="4.8400999999999996"/>
    <s v="0-0,99 lei"/>
    <x v="6"/>
    <s v="0-0,99 euro"/>
    <n v="0"/>
  </r>
  <r>
    <n v="916"/>
    <x v="12"/>
    <s v="MUNICIPIUL DEJ"/>
    <d v="2020-09-27T00:00:00"/>
    <n v="1"/>
    <m/>
    <s v="X"/>
    <s v="X"/>
    <n v="0"/>
    <n v="50122.91"/>
    <n v="0"/>
    <n v="50122.91"/>
    <n v="10355.759178529372"/>
    <n v="31935"/>
    <m/>
    <n v="10206"/>
    <m/>
    <n v="31935"/>
    <n v="10206"/>
    <n v="1.5695290433693441"/>
    <n v="0.32427616027961081"/>
    <n v="4.9111218890848525"/>
    <n v="1.0146736408513983"/>
    <n v="4.8400999999999996"/>
    <s v="1-1,99 lei"/>
    <x v="10"/>
    <s v="0-0,99 euro"/>
    <n v="0"/>
  </r>
  <r>
    <n v="917"/>
    <x v="12"/>
    <s v="MUNICIPIUL GHERLA"/>
    <d v="2020-09-27T00:00:00"/>
    <n v="1"/>
    <m/>
    <s v="X"/>
    <s v="X"/>
    <n v="7290"/>
    <n v="2759.35"/>
    <n v="0"/>
    <n v="10049.35"/>
    <n v="2076.2690853494764"/>
    <n v="18974"/>
    <m/>
    <n v="7446"/>
    <m/>
    <n v="18974"/>
    <n v="7446"/>
    <n v="0.52963792558237588"/>
    <n v="0.10942706257771036"/>
    <n v="1.3496306741874833"/>
    <n v="0.27884355161824825"/>
    <n v="4.8400999999999996"/>
    <s v="0-0,99 lei"/>
    <x v="6"/>
    <s v="0-0,99 euro"/>
    <n v="0"/>
  </r>
  <r>
    <n v="918"/>
    <x v="12"/>
    <s v="MUNICIPIUL TURDA"/>
    <d v="2020-09-27T00:00:00"/>
    <n v="1"/>
    <m/>
    <s v="X"/>
    <s v="X"/>
    <n v="14900"/>
    <n v="20646.830000000002"/>
    <n v="0"/>
    <n v="35546.83"/>
    <n v="7344.2346232515865"/>
    <n v="46513"/>
    <m/>
    <n v="16267"/>
    <m/>
    <n v="46513"/>
    <n v="16267"/>
    <n v="0.76423430008814741"/>
    <n v="0.15789638645650864"/>
    <n v="2.1852111637056617"/>
    <n v="0.45148058174534866"/>
    <n v="4.8400999999999996"/>
    <s v="0-0,99 lei"/>
    <x v="6"/>
    <s v="0-0,99 euro"/>
    <n v="0"/>
  </r>
  <r>
    <n v="919"/>
    <x v="12"/>
    <s v="ORAȘUL HUEDIN"/>
    <d v="2020-09-27T00:00:00"/>
    <n v="1"/>
    <m/>
    <s v="X"/>
    <s v="X"/>
    <n v="2520"/>
    <n v="14285"/>
    <n v="0"/>
    <n v="16805"/>
    <n v="3472.0357017417"/>
    <n v="7555"/>
    <m/>
    <n v="3388"/>
    <m/>
    <n v="7555"/>
    <n v="3388"/>
    <n v="2.2243547319655859"/>
    <n v="0.45956792875469227"/>
    <n v="4.9601534828807559"/>
    <n v="1.0248039261339139"/>
    <n v="4.8400999999999996"/>
    <s v="2-2,99 lei"/>
    <x v="7"/>
    <s v="0-0,99 euro"/>
    <n v="0"/>
  </r>
  <r>
    <n v="920"/>
    <x v="12"/>
    <s v="COMUNA AGHIREŞU"/>
    <d v="2020-09-27T00:00:00"/>
    <n v="1"/>
    <m/>
    <s v="X"/>
    <s v="X"/>
    <n v="214200"/>
    <n v="5311"/>
    <n v="0"/>
    <n v="219511"/>
    <n v="45352.575360013223"/>
    <n v="5480"/>
    <m/>
    <n v="2431"/>
    <m/>
    <n v="5480"/>
    <n v="2431"/>
    <n v="40.056751824817518"/>
    <n v="8.2760174014622674"/>
    <n v="90.296585767174008"/>
    <n v="18.655933920202887"/>
    <n v="4.8400999999999996"/>
    <s v="40-40,99 lei"/>
    <x v="23"/>
    <s v="8-8,99 euro"/>
    <n v="8"/>
  </r>
  <r>
    <n v="921"/>
    <x v="12"/>
    <s v="COMUNA AITON"/>
    <d v="2020-09-27T00:00:00"/>
    <n v="1"/>
    <m/>
    <s v="X"/>
    <s v="X"/>
    <n v="2000"/>
    <n v="3478"/>
    <n v="0"/>
    <n v="5478"/>
    <n v="1131.7947976281482"/>
    <n v="883"/>
    <m/>
    <n v="607"/>
    <m/>
    <n v="883"/>
    <n v="607"/>
    <n v="6.2038505096262737"/>
    <n v="1.2817608127159097"/>
    <n v="9.0247116968698524"/>
    <n v="1.864571330524132"/>
    <n v="4.8400999999999996"/>
    <s v="6-6,99 lei"/>
    <x v="13"/>
    <s v="1-1,99 euro"/>
    <n v="1"/>
  </r>
  <r>
    <n v="922"/>
    <x v="12"/>
    <s v="COMUNA ALUNIŞ"/>
    <d v="2020-09-27T00:00:00"/>
    <n v="1"/>
    <m/>
    <s v="X"/>
    <s v="X"/>
    <n v="7363"/>
    <n v="0"/>
    <n v="0"/>
    <n v="7363"/>
    <n v="1521.2495609594844"/>
    <n v="949"/>
    <m/>
    <n v="710"/>
    <m/>
    <n v="949"/>
    <n v="710"/>
    <n v="7.7586933614330871"/>
    <n v="1.6030026985874439"/>
    <n v="10.370422535211267"/>
    <n v="2.1426050154358935"/>
    <n v="4.8400999999999996"/>
    <s v="7-7,99 lei"/>
    <x v="5"/>
    <s v="1-1,99 euro"/>
    <n v="1"/>
  </r>
  <r>
    <n v="923"/>
    <x v="12"/>
    <s v="COMUNA APAHIDA"/>
    <d v="2020-09-27T00:00:00"/>
    <n v="1"/>
    <m/>
    <s v="X"/>
    <s v="X"/>
    <n v="0"/>
    <n v="0"/>
    <n v="0"/>
    <n v="0"/>
    <n v="0"/>
    <n v="11632"/>
    <m/>
    <n v="5709"/>
    <m/>
    <n v="11632"/>
    <n v="5709"/>
    <n v="0"/>
    <n v="0"/>
    <n v="0"/>
    <n v="0"/>
    <n v="4.8400999999999996"/>
    <s v="0-0,99 lei"/>
    <x v="6"/>
    <s v="0-0,99 euro"/>
    <n v="0"/>
  </r>
  <r>
    <n v="924"/>
    <x v="12"/>
    <s v="COMUNA AŞCHILEU"/>
    <d v="2020-09-27T00:00:00"/>
    <n v="1"/>
    <m/>
    <s v="X"/>
    <s v="X"/>
    <n v="2400"/>
    <n v="3679"/>
    <n v="0"/>
    <n v="6079"/>
    <n v="1255.9657858308713"/>
    <n v="1157"/>
    <m/>
    <n v="692"/>
    <m/>
    <n v="1157"/>
    <n v="692"/>
    <n v="5.2541054451166813"/>
    <n v="1.0855365478227064"/>
    <n v="8.7846820809248563"/>
    <n v="1.8149794592931665"/>
    <n v="4.8400999999999996"/>
    <s v="5-5,99 lei"/>
    <x v="8"/>
    <s v="1-1,99 euro"/>
    <n v="1"/>
  </r>
  <r>
    <n v="925"/>
    <x v="12"/>
    <s v="COMUNA BACIU"/>
    <d v="2020-09-27T00:00:00"/>
    <n v="1"/>
    <m/>
    <s v="X"/>
    <s v="X"/>
    <n v="1800"/>
    <n v="7038.18"/>
    <n v="0"/>
    <n v="8838.18"/>
    <n v="1826.0325199892566"/>
    <n v="10020"/>
    <m/>
    <n v="5012"/>
    <m/>
    <n v="10020"/>
    <n v="5012"/>
    <n v="0.88205389221556885"/>
    <n v="0.18223877445002559"/>
    <n v="1.7634038308060656"/>
    <n v="0.36433210694119245"/>
    <n v="4.8400999999999996"/>
    <s v="0-0,99 lei"/>
    <x v="6"/>
    <s v="0-0,99 euro"/>
    <n v="0"/>
  </r>
  <r>
    <n v="926"/>
    <x v="12"/>
    <s v="COMUNA BĂIŞOARA"/>
    <d v="2020-09-27T00:00:00"/>
    <n v="1"/>
    <m/>
    <s v="X"/>
    <s v="X"/>
    <n v="0"/>
    <n v="636"/>
    <n v="0"/>
    <n v="636"/>
    <n v="131.40224375529434"/>
    <n v="1691"/>
    <m/>
    <n v="1138"/>
    <m/>
    <n v="1691"/>
    <n v="1138"/>
    <n v="0.37610881135422825"/>
    <n v="7.7706826585035083E-2"/>
    <n v="0.5588752196836555"/>
    <n v="0.11546770101519713"/>
    <n v="4.8400999999999996"/>
    <s v="0-0,99 lei"/>
    <x v="6"/>
    <s v="0-0,99 euro"/>
    <n v="0"/>
  </r>
  <r>
    <n v="927"/>
    <x v="12"/>
    <s v="COMUNA BELIŞ"/>
    <d v="2020-09-27T00:00:00"/>
    <n v="1"/>
    <m/>
    <s v="X"/>
    <s v="X"/>
    <n v="1263"/>
    <n v="6191"/>
    <n v="0"/>
    <n v="7454"/>
    <n v="1540.0508253961696"/>
    <n v="1102"/>
    <m/>
    <n v="866"/>
    <m/>
    <n v="1102"/>
    <n v="866"/>
    <n v="6.7640653357531759"/>
    <n v="1.3975052862034207"/>
    <n v="8.6073903002309464"/>
    <n v="1.7783496829055077"/>
    <n v="4.8400999999999996"/>
    <s v="6-6,99 lei"/>
    <x v="13"/>
    <s v="1-1,99 euro"/>
    <n v="1"/>
  </r>
  <r>
    <n v="928"/>
    <x v="12"/>
    <s v="COMUNA BOBÂLNA"/>
    <d v="2020-09-27T00:00:00"/>
    <n v="1"/>
    <m/>
    <s v="X"/>
    <s v="X"/>
    <n v="1920"/>
    <n v="8677"/>
    <n v="0"/>
    <n v="10597"/>
    <n v="2189.4175740170658"/>
    <n v="1125"/>
    <m/>
    <n v="823"/>
    <m/>
    <n v="1125"/>
    <n v="823"/>
    <n v="9.4195555555555561"/>
    <n v="1.9461489546818362"/>
    <n v="12.876063183475091"/>
    <n v="2.660288668307492"/>
    <n v="4.8400999999999996"/>
    <s v="9-9,99 lei"/>
    <x v="12"/>
    <s v="1-1,99 euro"/>
    <n v="1"/>
  </r>
  <r>
    <n v="929"/>
    <x v="12"/>
    <s v="COMUNA BONŢIDA"/>
    <d v="2020-09-27T00:00:00"/>
    <n v="1"/>
    <m/>
    <s v="X"/>
    <s v="X"/>
    <n v="3000"/>
    <n v="35000"/>
    <n v="0"/>
    <n v="38000"/>
    <n v="7851.0774570773337"/>
    <n v="3838"/>
    <m/>
    <n v="2271"/>
    <m/>
    <n v="3838"/>
    <n v="2271"/>
    <n v="9.9009900990099009"/>
    <n v="2.045616846554803"/>
    <n v="16.73271686481726"/>
    <n v="3.4571014782374871"/>
    <n v="4.8400999999999996"/>
    <s v="9-9,99 lei"/>
    <x v="12"/>
    <s v="2-2,99 euro"/>
    <n v="2"/>
  </r>
  <r>
    <n v="930"/>
    <x v="12"/>
    <s v="COMUNA BORŞA"/>
    <d v="2020-09-27T00:00:00"/>
    <n v="1"/>
    <m/>
    <s v="X"/>
    <s v="X"/>
    <n v="1800"/>
    <n v="0"/>
    <n v="0"/>
    <n v="1800"/>
    <n v="371.89314270366316"/>
    <n v="1110"/>
    <m/>
    <n v="776"/>
    <m/>
    <n v="1110"/>
    <n v="776"/>
    <n v="1.6216216216216217"/>
    <n v="0.33503886730059745"/>
    <n v="2.3195876288659796"/>
    <n v="0.47924374059750408"/>
    <n v="4.8400999999999996"/>
    <s v="1-1,99 lei"/>
    <x v="10"/>
    <s v="0-0,99 euro"/>
    <n v="0"/>
  </r>
  <r>
    <n v="931"/>
    <x v="12"/>
    <s v="COMUNA BUZA"/>
    <d v="2020-09-27T00:00:00"/>
    <n v="1"/>
    <m/>
    <s v="X"/>
    <s v="X"/>
    <n v="200"/>
    <n v="0"/>
    <n v="0"/>
    <n v="200"/>
    <n v="41.321460300407018"/>
    <n v="1000"/>
    <m/>
    <n v="594"/>
    <m/>
    <n v="1000"/>
    <n v="594"/>
    <n v="0.2"/>
    <n v="4.1321460300407016E-2"/>
    <n v="0.33670033670033672"/>
    <n v="6.9564747980483191E-2"/>
    <n v="4.8400999999999996"/>
    <s v="0-0,99 lei"/>
    <x v="6"/>
    <s v="0-0,99 euro"/>
    <n v="0"/>
  </r>
  <r>
    <n v="932"/>
    <x v="12"/>
    <s v="COMUNA CĂIANU"/>
    <d v="2020-09-27T00:00:00"/>
    <n v="1"/>
    <m/>
    <s v="X"/>
    <s v="X"/>
    <n v="0"/>
    <n v="462"/>
    <n v="0"/>
    <n v="462"/>
    <n v="95.452573293940219"/>
    <n v="2000"/>
    <m/>
    <n v="1239"/>
    <m/>
    <n v="2000"/>
    <n v="1239"/>
    <n v="0.23100000000000001"/>
    <n v="4.7726286646970109E-2"/>
    <n v="0.3728813559322034"/>
    <n v="7.7040010729572408E-2"/>
    <n v="4.8400999999999996"/>
    <s v="0-0,99 lei"/>
    <x v="6"/>
    <s v="0-0,99 euro"/>
    <n v="0"/>
  </r>
  <r>
    <n v="933"/>
    <x v="12"/>
    <s v="COMUNA CĂLĂRAŞI"/>
    <d v="2020-09-27T00:00:00"/>
    <n v="1"/>
    <m/>
    <s v="X"/>
    <s v="X"/>
    <n v="600"/>
    <n v="1602"/>
    <n v="700"/>
    <n v="2902"/>
    <n v="599.57438895890584"/>
    <n v="2040"/>
    <m/>
    <n v="1113"/>
    <m/>
    <n v="2040"/>
    <n v="1113"/>
    <n v="1.4225490196078432"/>
    <n v="0.29390901419554211"/>
    <n v="2.6073674752920035"/>
    <n v="0.53870115809425501"/>
    <n v="4.8400999999999996"/>
    <s v="1-1,99 lei"/>
    <x v="10"/>
    <s v="0-0,99 euro"/>
    <n v="0"/>
  </r>
  <r>
    <n v="934"/>
    <x v="12"/>
    <s v="COMUNA CĂLĂŢELE"/>
    <d v="2020-09-27T00:00:00"/>
    <n v="1"/>
    <m/>
    <s v="X"/>
    <s v="X"/>
    <n v="1980"/>
    <n v="18000"/>
    <n v="0"/>
    <n v="19980"/>
    <n v="4128.0138840106611"/>
    <n v="1963"/>
    <m/>
    <n v="1177"/>
    <m/>
    <n v="1963"/>
    <n v="1177"/>
    <n v="10.178298522669383"/>
    <n v="2.1029107916508716"/>
    <n v="16.97536108751062"/>
    <n v="3.5072335463132212"/>
    <n v="4.8400999999999996"/>
    <s v="10-10,99 lei"/>
    <x v="3"/>
    <s v="2-2,99 euro"/>
    <n v="2"/>
  </r>
  <r>
    <n v="935"/>
    <x v="12"/>
    <s v="COMUNA CĂMĂRAŞU"/>
    <d v="2020-09-27T00:00:00"/>
    <n v="1"/>
    <m/>
    <s v="X"/>
    <s v="X"/>
    <n v="900"/>
    <n v="1840.31"/>
    <n v="0"/>
    <n v="2740.31"/>
    <n v="566.16805437904179"/>
    <n v="2042"/>
    <m/>
    <n v="1298"/>
    <m/>
    <n v="2042"/>
    <n v="1298"/>
    <n v="1.341973555337904"/>
    <n v="0.2772615349554563"/>
    <n v="2.1111787365177195"/>
    <n v="0.43618494174040201"/>
    <n v="4.8400999999999996"/>
    <s v="1-1,99 lei"/>
    <x v="10"/>
    <s v="0-0,99 euro"/>
    <n v="0"/>
  </r>
  <r>
    <n v="936"/>
    <x v="12"/>
    <s v="COMUNA CĂPUŞU MARE"/>
    <d v="2020-09-27T00:00:00"/>
    <n v="1"/>
    <m/>
    <s v="X"/>
    <s v="X"/>
    <n v="1800"/>
    <n v="8400"/>
    <n v="0"/>
    <n v="10200"/>
    <n v="2107.3944753207579"/>
    <n v="2563"/>
    <m/>
    <n v="1639"/>
    <m/>
    <n v="2563"/>
    <n v="1639"/>
    <n v="3.9797112758486151"/>
    <n v="0.82223740746030349"/>
    <n v="6.223306894447834"/>
    <n v="1.2857806438808772"/>
    <n v="4.8400999999999996"/>
    <s v="3-3,99 lei"/>
    <x v="0"/>
    <s v="0-0,99 euro"/>
    <n v="0"/>
  </r>
  <r>
    <n v="937"/>
    <x v="12"/>
    <s v="COMUNA CĂŞEIU"/>
    <d v="2020-09-27T00:00:00"/>
    <n v="1"/>
    <m/>
    <s v="X"/>
    <s v="X"/>
    <n v="0"/>
    <n v="19161"/>
    <n v="0"/>
    <n v="19161"/>
    <n v="3958.8025040804946"/>
    <n v="3797"/>
    <m/>
    <n v="2195"/>
    <m/>
    <n v="3797"/>
    <n v="2195"/>
    <n v="5.0463523834606265"/>
    <n v="1.0426132483751631"/>
    <n v="8.7293849658314357"/>
    <n v="1.8035546715628676"/>
    <n v="4.8400999999999996"/>
    <s v="5-5,99 lei"/>
    <x v="8"/>
    <s v="1-1,99 euro"/>
    <n v="1"/>
  </r>
  <r>
    <n v="938"/>
    <x v="12"/>
    <s v="COMUNA CĂTINA"/>
    <d v="2020-09-27T00:00:00"/>
    <n v="1"/>
    <m/>
    <s v="X"/>
    <s v="X"/>
    <n v="700"/>
    <n v="1539"/>
    <n v="0"/>
    <n v="2239"/>
    <n v="462.59374806305658"/>
    <n v="1391"/>
    <m/>
    <n v="1078"/>
    <m/>
    <n v="1391"/>
    <n v="1078"/>
    <n v="1.6096333572969086"/>
    <n v="0.33256200435877542"/>
    <n v="2.0769944341372915"/>
    <n v="0.42912221527185213"/>
    <n v="4.8400999999999996"/>
    <s v="1-1,99 lei"/>
    <x v="10"/>
    <s v="0-0,99 euro"/>
    <n v="0"/>
  </r>
  <r>
    <n v="939"/>
    <x v="12"/>
    <s v="COMUNA CEANU MARE"/>
    <d v="2020-09-27T00:00:00"/>
    <n v="1"/>
    <m/>
    <s v="X"/>
    <s v="X"/>
    <n v="1000"/>
    <n v="899"/>
    <n v="0"/>
    <n v="1899"/>
    <n v="392.34726555236466"/>
    <n v="3189"/>
    <m/>
    <n v="1825"/>
    <m/>
    <n v="3189"/>
    <n v="1825"/>
    <n v="0.59548447789275638"/>
    <n v="0.12303144106377067"/>
    <n v="1.0405479452054796"/>
    <n v="0.21498480304239159"/>
    <n v="4.8400999999999996"/>
    <s v="0-0,99 lei"/>
    <x v="6"/>
    <s v="0-0,99 euro"/>
    <n v="0"/>
  </r>
  <r>
    <n v="940"/>
    <x v="12"/>
    <s v="COMUNA CHINTENI"/>
    <d v="2020-09-27T00:00:00"/>
    <n v="1"/>
    <m/>
    <s v="X"/>
    <s v="X"/>
    <n v="2000"/>
    <n v="8943"/>
    <n v="0"/>
    <n v="10943"/>
    <n v="2260.9037003367703"/>
    <n v="2827"/>
    <m/>
    <n v="2014"/>
    <m/>
    <n v="2827"/>
    <n v="2014"/>
    <n v="3.8708878669968163"/>
    <n v="0.79975369661718088"/>
    <n v="5.4334657398212514"/>
    <n v="1.1225936943082275"/>
    <n v="4.8400999999999996"/>
    <s v="3-3,99 lei"/>
    <x v="0"/>
    <s v="0-0,99 euro"/>
    <n v="0"/>
  </r>
  <r>
    <n v="941"/>
    <x v="12"/>
    <s v="COMUNA CHIUIEŞTI"/>
    <d v="2020-09-27T00:00:00"/>
    <n v="1"/>
    <m/>
    <s v="X"/>
    <s v="X"/>
    <n v="0"/>
    <n v="13811.09"/>
    <n v="0"/>
    <n v="13811.09"/>
    <n v="2853.4720357017418"/>
    <n v="1967"/>
    <m/>
    <n v="1243"/>
    <m/>
    <n v="1967"/>
    <n v="1243"/>
    <n v="7.0213980681240464"/>
    <n v="1.4506721076267117"/>
    <n v="11.111094127111826"/>
    <n v="2.2956331743376843"/>
    <n v="4.8400999999999996"/>
    <s v="7-7,99 lei"/>
    <x v="5"/>
    <s v="1-1,99 euro"/>
    <n v="1"/>
  </r>
  <r>
    <n v="942"/>
    <x v="12"/>
    <s v="COMUNA CIUCEA"/>
    <d v="2020-09-27T00:00:00"/>
    <n v="1"/>
    <m/>
    <s v="X"/>
    <s v="X"/>
    <n v="0"/>
    <n v="0"/>
    <n v="0"/>
    <n v="0"/>
    <n v="0"/>
    <n v="1289"/>
    <m/>
    <n v="1012"/>
    <m/>
    <n v="1289"/>
    <n v="1012"/>
    <n v="0"/>
    <n v="0"/>
    <n v="0"/>
    <n v="0"/>
    <n v="4.8400999999999996"/>
    <s v="0-0,99 lei"/>
    <x v="6"/>
    <s v="0-0,99 euro"/>
    <n v="0"/>
  </r>
  <r>
    <n v="943"/>
    <x v="12"/>
    <s v="COMUNA CIURILA"/>
    <d v="2020-09-27T00:00:00"/>
    <n v="1"/>
    <m/>
    <s v="X"/>
    <s v="X"/>
    <n v="107135"/>
    <n v="2169"/>
    <n v="0"/>
    <n v="109304"/>
    <n v="22583.004483378445"/>
    <n v="1233"/>
    <m/>
    <n v="955"/>
    <m/>
    <n v="1233"/>
    <n v="955"/>
    <n v="88.64882400648824"/>
    <n v="18.315494309309365"/>
    <n v="114.45445026178011"/>
    <n v="23.647125113485284"/>
    <n v="4.8400999999999996"/>
    <s v="88-88,99 lei"/>
    <x v="48"/>
    <s v="18-18,99 euro"/>
    <n v="18"/>
  </r>
  <r>
    <n v="944"/>
    <x v="12"/>
    <s v="COMUNA CÂŢCĂU"/>
    <d v="2020-09-27T00:00:00"/>
    <n v="1"/>
    <m/>
    <s v="X"/>
    <s v="X"/>
    <n v="4500"/>
    <n v="1660"/>
    <n v="0"/>
    <n v="6160"/>
    <n v="1272.7009772525362"/>
    <n v="1870"/>
    <m/>
    <n v="1405"/>
    <m/>
    <n v="1870"/>
    <n v="1405"/>
    <n v="3.2941176470588234"/>
    <n v="0.68058875788905682"/>
    <n v="4.3843416370106763"/>
    <n v="0.90583699448579091"/>
    <n v="4.8400999999999996"/>
    <s v="3-3,99 lei"/>
    <x v="0"/>
    <s v="0-0,99 euro"/>
    <n v="0"/>
  </r>
  <r>
    <n v="945"/>
    <x v="12"/>
    <s v="COMUNA COJOCNA"/>
    <d v="2020-09-27T00:00:00"/>
    <n v="1"/>
    <m/>
    <s v="X"/>
    <s v="X"/>
    <n v="2700"/>
    <n v="10884"/>
    <n v="0"/>
    <n v="13584"/>
    <n v="2806.5535836036447"/>
    <n v="3331"/>
    <m/>
    <n v="2088"/>
    <m/>
    <n v="3331"/>
    <n v="2088"/>
    <n v="4.0780546382467726"/>
    <n v="0.84255586418602368"/>
    <n v="6.5057471264367814"/>
    <n v="1.3441348580477226"/>
    <n v="4.8400999999999996"/>
    <s v="4-4,99 lei"/>
    <x v="11"/>
    <s v="0-0,99 euro"/>
    <n v="0"/>
  </r>
  <r>
    <n v="946"/>
    <x v="12"/>
    <s v="COMUNA CORNEŞTI"/>
    <d v="2020-09-27T00:00:00"/>
    <n v="1"/>
    <m/>
    <s v="X"/>
    <s v="X"/>
    <n v="0"/>
    <n v="26600"/>
    <n v="0"/>
    <n v="26600"/>
    <n v="5495.754219954134"/>
    <n v="1117"/>
    <m/>
    <n v="813"/>
    <m/>
    <n v="1117"/>
    <n v="813"/>
    <n v="23.813786929274844"/>
    <n v="4.9201022560019103"/>
    <n v="32.718327183271832"/>
    <n v="6.7598452889964751"/>
    <n v="4.8400999999999996"/>
    <s v="23-23,99 lei"/>
    <x v="51"/>
    <s v="4-4,99 euro"/>
    <n v="4"/>
  </r>
  <r>
    <n v="947"/>
    <x v="12"/>
    <s v="COMUNA CUZDRIOARA"/>
    <d v="2020-09-27T00:00:00"/>
    <n v="1"/>
    <m/>
    <s v="X"/>
    <s v="X"/>
    <n v="3062"/>
    <n v="6771.73"/>
    <n v="0"/>
    <n v="9833.73"/>
    <n v="2031.7204189996075"/>
    <n v="2440"/>
    <m/>
    <n v="1252"/>
    <m/>
    <n v="2440"/>
    <n v="1252"/>
    <n v="4.0302172131147538"/>
    <n v="0.83267230286869165"/>
    <n v="7.8544169329073483"/>
    <n v="1.6227798873798782"/>
    <n v="4.8400999999999996"/>
    <s v="4-4,99 lei"/>
    <x v="11"/>
    <s v="0-0,99 euro"/>
    <n v="0"/>
  </r>
  <r>
    <n v="948"/>
    <x v="12"/>
    <s v="COMUNA DĂBÂCA"/>
    <d v="2020-09-27T00:00:00"/>
    <n v="1"/>
    <m/>
    <s v="X"/>
    <s v="X"/>
    <n v="2200"/>
    <n v="6571.12"/>
    <n v="0"/>
    <n v="8771.119999999999"/>
    <n v="1812.1774343505299"/>
    <n v="1155"/>
    <m/>
    <n v="759"/>
    <m/>
    <n v="1155"/>
    <n v="759"/>
    <n v="7.594043290043289"/>
    <n v="1.5689847916454804"/>
    <n v="11.55615283267457"/>
    <n v="2.387585552503992"/>
    <n v="4.8400999999999996"/>
    <s v="7-7,99 lei"/>
    <x v="5"/>
    <s v="1-1,99 euro"/>
    <n v="1"/>
  </r>
  <r>
    <n v="949"/>
    <x v="12"/>
    <s v="COMUNA FELEACU"/>
    <d v="2020-09-27T00:00:00"/>
    <n v="1"/>
    <m/>
    <s v="X"/>
    <s v="X"/>
    <n v="0"/>
    <n v="2535"/>
    <n v="0"/>
    <n v="2535"/>
    <n v="523.74950930765897"/>
    <n v="3453"/>
    <m/>
    <n v="1955"/>
    <m/>
    <n v="3453"/>
    <n v="1955"/>
    <n v="0.73414422241529109"/>
    <n v="0.15167955670653316"/>
    <n v="1.2966751918158568"/>
    <n v="0.26790256230570791"/>
    <n v="4.8400999999999996"/>
    <s v="0-0,99 lei"/>
    <x v="6"/>
    <s v="0-0,99 euro"/>
    <n v="0"/>
  </r>
  <r>
    <n v="950"/>
    <x v="12"/>
    <s v="COMUNA FIZEŞU-GHERLII"/>
    <d v="2020-09-27T00:00:00"/>
    <n v="1"/>
    <m/>
    <s v="X"/>
    <s v="X"/>
    <n v="2200"/>
    <n v="2098.5"/>
    <n v="0"/>
    <n v="4298.5"/>
    <n v="888.10148550649785"/>
    <n v="2145"/>
    <m/>
    <n v="1228"/>
    <m/>
    <n v="2145"/>
    <n v="1228"/>
    <n v="2.0039627039627042"/>
    <n v="0.41403332657645586"/>
    <n v="3.5004071661237783"/>
    <n v="0.72320967875121978"/>
    <n v="4.8400999999999996"/>
    <s v="2-2,99 lei"/>
    <x v="7"/>
    <s v="0-0,99 euro"/>
    <n v="0"/>
  </r>
  <r>
    <n v="951"/>
    <x v="12"/>
    <s v="COMUNA FLOREŞTI"/>
    <d v="2020-09-27T00:00:00"/>
    <n v="1"/>
    <m/>
    <s v="X"/>
    <s v="X"/>
    <n v="0"/>
    <n v="101503.4"/>
    <n v="0"/>
    <n v="101503.4"/>
    <n v="20971.343567281667"/>
    <n v="33448"/>
    <m/>
    <n v="13816"/>
    <m/>
    <n v="33448"/>
    <n v="13816"/>
    <n v="3.0346627601052378"/>
    <n v="0.62698348383406088"/>
    <n v="7.3468008106543135"/>
    <n v="1.5179026901622514"/>
    <n v="4.8400999999999996"/>
    <s v="3-3,99 lei"/>
    <x v="0"/>
    <s v="0-0,99 euro"/>
    <n v="0"/>
  </r>
  <r>
    <n v="952"/>
    <x v="12"/>
    <s v="COMUNA FRATA"/>
    <d v="2020-09-27T00:00:00"/>
    <n v="1"/>
    <m/>
    <s v="X"/>
    <s v="X"/>
    <n v="0"/>
    <n v="15275"/>
    <n v="0"/>
    <n v="15275"/>
    <n v="3155.9265304435862"/>
    <n v="3173"/>
    <m/>
    <n v="1689"/>
    <m/>
    <n v="3173"/>
    <n v="1689"/>
    <n v="4.8140560983296563"/>
    <n v="0.99461913975530614"/>
    <n v="9.0438129070455897"/>
    <n v="1.8685177800139645"/>
    <n v="4.8400999999999996"/>
    <s v="4-4,99 lei"/>
    <x v="11"/>
    <s v="0-0,99 euro"/>
    <n v="0"/>
  </r>
  <r>
    <n v="953"/>
    <x v="12"/>
    <s v="COMUNA GEACA"/>
    <d v="2020-09-27T00:00:00"/>
    <n v="1"/>
    <m/>
    <s v="X"/>
    <s v="X"/>
    <n v="6000"/>
    <n v="10622"/>
    <n v="0"/>
    <n v="16622"/>
    <n v="3434.2265655668275"/>
    <n v="1209"/>
    <m/>
    <n v="942"/>
    <m/>
    <n v="1209"/>
    <n v="942"/>
    <n v="13.748552522746071"/>
    <n v="2.8405513362835628"/>
    <n v="17.645435244161359"/>
    <n v="3.6456757596250822"/>
    <n v="4.8400999999999996"/>
    <s v="13-13,99 lei"/>
    <x v="14"/>
    <s v="2-2,99 euro"/>
    <n v="2"/>
  </r>
  <r>
    <n v="954"/>
    <x v="12"/>
    <s v="COMUNA GILĂU"/>
    <d v="2020-09-27T00:00:00"/>
    <n v="1"/>
    <m/>
    <s v="X"/>
    <s v="X"/>
    <n v="2500"/>
    <n v="4803.66"/>
    <n v="0"/>
    <n v="7303.66"/>
    <n v="1508.9894836883536"/>
    <n v="7325"/>
    <m/>
    <n v="4078"/>
    <m/>
    <n v="7325"/>
    <n v="4078"/>
    <n v="0.99708668941979517"/>
    <n v="0.20600539026462167"/>
    <n v="1.7909906817067189"/>
    <n v="0.37003175176271547"/>
    <n v="4.8400999999999996"/>
    <s v="1-1,99 lei"/>
    <x v="10"/>
    <s v="0-0,99 euro"/>
    <n v="0"/>
  </r>
  <r>
    <n v="955"/>
    <x v="12"/>
    <s v="COMUNA GÂRBĂU"/>
    <d v="2020-09-27T00:00:00"/>
    <n v="1"/>
    <m/>
    <s v="X"/>
    <s v="X"/>
    <n v="1500"/>
    <n v="13121.25"/>
    <n v="0"/>
    <n v="14621.25"/>
    <n v="3020.8570070866308"/>
    <n v="1893"/>
    <m/>
    <n v="1449"/>
    <m/>
    <n v="1893"/>
    <n v="1449"/>
    <n v="7.7238510301109349"/>
    <n v="1.5958040185349345"/>
    <n v="10.090579710144928"/>
    <n v="2.0847874445042311"/>
    <n v="4.8400999999999996"/>
    <s v="7-7,99 lei"/>
    <x v="5"/>
    <s v="1-1,99 euro"/>
    <n v="1"/>
  </r>
  <r>
    <n v="956"/>
    <x v="12"/>
    <s v="COMUNA IARA"/>
    <d v="2020-09-27T00:00:00"/>
    <n v="1"/>
    <m/>
    <s v="X"/>
    <s v="X"/>
    <n v="10000"/>
    <n v="14836.55"/>
    <n v="0"/>
    <n v="24836.55"/>
    <n v="5131.4125741203698"/>
    <n v="3282"/>
    <m/>
    <n v="2058"/>
    <m/>
    <n v="3282"/>
    <n v="2058"/>
    <n v="7.5675045703839121"/>
    <n v="1.5635016983913375"/>
    <n v="12.068294460641399"/>
    <n v="2.4933977522450776"/>
    <n v="4.8400999999999996"/>
    <s v="7-7,99 lei"/>
    <x v="5"/>
    <s v="1-1,99 euro"/>
    <n v="1"/>
  </r>
  <r>
    <n v="957"/>
    <x v="12"/>
    <s v="COMUNA ICLOD"/>
    <d v="2020-09-27T00:00:00"/>
    <n v="1"/>
    <m/>
    <s v="X"/>
    <s v="X"/>
    <n v="800"/>
    <n v="621"/>
    <n v="0"/>
    <n v="1421"/>
    <n v="293.5889754343919"/>
    <n v="3578"/>
    <m/>
    <n v="1789"/>
    <m/>
    <n v="3578"/>
    <n v="1789"/>
    <n v="0.39714924538848517"/>
    <n v="8.2053933883284483E-2"/>
    <n v="0.79429849077697035"/>
    <n v="0.16410786776656897"/>
    <n v="4.8400999999999996"/>
    <s v="0-0,99 lei"/>
    <x v="6"/>
    <s v="0-0,99 euro"/>
    <n v="0"/>
  </r>
  <r>
    <n v="958"/>
    <x v="12"/>
    <s v="COMUNA IZVORU CRISULUI"/>
    <d v="2020-09-27T00:00:00"/>
    <n v="1"/>
    <m/>
    <s v="X"/>
    <s v="X"/>
    <n v="0"/>
    <n v="6120"/>
    <n v="0"/>
    <n v="6120"/>
    <n v="1264.4366851924549"/>
    <n v="1267"/>
    <m/>
    <n v="960"/>
    <m/>
    <n v="1267"/>
    <n v="960"/>
    <n v="4.8303078137332278"/>
    <n v="0.99797686281961717"/>
    <n v="6.375"/>
    <n v="1.3171215470754738"/>
    <n v="4.8400999999999996"/>
    <s v="4-4,99 lei"/>
    <x v="11"/>
    <s v="1-1,99 euro"/>
    <n v="1"/>
  </r>
  <r>
    <n v="959"/>
    <x v="12"/>
    <s v="COMUNA JICHIŞU DE JOS"/>
    <d v="2020-09-27T00:00:00"/>
    <n v="1"/>
    <m/>
    <s v="X"/>
    <s v="X"/>
    <n v="2500"/>
    <n v="8351.8700000000008"/>
    <n v="0"/>
    <n v="10851.87"/>
    <n v="2242.0755769508896"/>
    <n v="968"/>
    <m/>
    <n v="787"/>
    <m/>
    <n v="968"/>
    <n v="787"/>
    <n v="11.210609504132233"/>
    <n v="2.316193777841828"/>
    <n v="13.788907242693774"/>
    <n v="2.8488889160748281"/>
    <n v="4.8400999999999996"/>
    <s v="11-11,99 lei"/>
    <x v="4"/>
    <s v="2-2,99 euro"/>
    <n v="2"/>
  </r>
  <r>
    <n v="960"/>
    <x v="12"/>
    <s v="COMUNA  JUCU"/>
    <d v="2020-09-27T00:00:00"/>
    <n v="1"/>
    <m/>
    <s v="X"/>
    <s v="X"/>
    <n v="8400"/>
    <n v="12331.72"/>
    <n v="0"/>
    <n v="20731.72"/>
    <n v="4283.3247246957717"/>
    <n v="3917"/>
    <m/>
    <n v="2421"/>
    <m/>
    <n v="3917"/>
    <n v="2421"/>
    <n v="5.2927546591779429"/>
    <n v="1.0935217576450782"/>
    <n v="8.5632878975629918"/>
    <n v="1.7692378045005253"/>
    <n v="4.8400999999999996"/>
    <s v="5-5,99 lei"/>
    <x v="8"/>
    <s v="1-1,99 euro"/>
    <n v="1"/>
  </r>
  <r>
    <n v="961"/>
    <x v="12"/>
    <s v="COMUNA LUNA"/>
    <d v="2020-09-27T00:00:00"/>
    <n v="1"/>
    <m/>
    <s v="X"/>
    <s v="X"/>
    <n v="0"/>
    <n v="7499.45"/>
    <n v="0"/>
    <n v="7499.45"/>
    <n v="1549.4411272494372"/>
    <n v="3845"/>
    <m/>
    <n v="1896"/>
    <m/>
    <n v="3845"/>
    <n v="1896"/>
    <n v="1.9504421326397918"/>
    <n v="0.40297558576058184"/>
    <n v="3.9554061181434599"/>
    <n v="0.81721578441426013"/>
    <n v="4.8400999999999996"/>
    <s v="1-1,99 lei"/>
    <x v="10"/>
    <s v="0-0,99 euro"/>
    <n v="0"/>
  </r>
  <r>
    <n v="962"/>
    <x v="12"/>
    <s v="COMUNA MĂGURI RĂCĂTĂU"/>
    <d v="2020-09-27T00:00:00"/>
    <n v="1"/>
    <m/>
    <s v="X"/>
    <s v="X"/>
    <n v="68140"/>
    <n v="6500"/>
    <n v="0"/>
    <n v="74640"/>
    <n v="15421.1689841119"/>
    <n v="1868"/>
    <m/>
    <n v="1047"/>
    <m/>
    <n v="1868"/>
    <n v="1047"/>
    <n v="39.957173447537471"/>
    <n v="8.2554437816444857"/>
    <n v="71.289398280802288"/>
    <n v="14.728910204500382"/>
    <n v="4.8400999999999996"/>
    <s v="39-39,99 lei"/>
    <x v="52"/>
    <s v="8-8,99 euro"/>
    <n v="8"/>
  </r>
  <r>
    <n v="963"/>
    <x v="12"/>
    <s v="COMUNA MĂNĂSTIRENI"/>
    <d v="2020-09-27T00:00:00"/>
    <n v="1"/>
    <m/>
    <s v="X"/>
    <s v="X"/>
    <n v="2000"/>
    <n v="1395"/>
    <n v="0"/>
    <n v="3395"/>
    <n v="701.43178859940917"/>
    <n v="1160"/>
    <m/>
    <n v="939"/>
    <m/>
    <n v="1160"/>
    <n v="939"/>
    <n v="2.9267241379310347"/>
    <n v="0.60468257637880096"/>
    <n v="3.6155484558040469"/>
    <n v="0.74699870990352413"/>
    <n v="4.8400999999999996"/>
    <s v="2-2,99 lei"/>
    <x v="7"/>
    <s v="0-0,99 euro"/>
    <n v="0"/>
  </r>
  <r>
    <n v="964"/>
    <x v="12"/>
    <s v="COMUNA MĂRGĂU"/>
    <d v="2020-09-27T00:00:00"/>
    <n v="1"/>
    <m/>
    <s v="X"/>
    <s v="X"/>
    <n v="3142"/>
    <n v="1918"/>
    <n v="0"/>
    <n v="5060"/>
    <n v="1045.4329456002977"/>
    <n v="1290"/>
    <m/>
    <n v="1111"/>
    <m/>
    <n v="1290"/>
    <n v="1111"/>
    <n v="3.9224806201550386"/>
    <n v="0.8104131361242618"/>
    <n v="4.5544554455445541"/>
    <n v="0.94098374941520946"/>
    <n v="4.8400999999999996"/>
    <s v="3-3,99 lei"/>
    <x v="0"/>
    <s v="0-0,99 euro"/>
    <n v="0"/>
  </r>
  <r>
    <n v="965"/>
    <x v="12"/>
    <s v="COMUNA MĂRIŞEL"/>
    <d v="2020-09-27T00:00:00"/>
    <n v="1"/>
    <m/>
    <s v="X"/>
    <s v="X"/>
    <n v="1500"/>
    <n v="2081"/>
    <n v="0"/>
    <n v="3581"/>
    <n v="739.86074667878768"/>
    <n v="1256"/>
    <m/>
    <n v="968"/>
    <m/>
    <n v="1256"/>
    <n v="968"/>
    <n v="2.8511146496815285"/>
    <n v="0.58906110404362078"/>
    <n v="3.6993801652892562"/>
    <n v="0.76431895318056575"/>
    <n v="4.8400999999999996"/>
    <s v="2-2,99 lei"/>
    <x v="7"/>
    <s v="0-0,99 euro"/>
    <n v="0"/>
  </r>
  <r>
    <n v="966"/>
    <x v="12"/>
    <s v="COMUNA MICA"/>
    <d v="2020-09-27T00:00:00"/>
    <n v="1"/>
    <m/>
    <s v="X"/>
    <s v="X"/>
    <n v="1600"/>
    <n v="5720.1"/>
    <n v="0"/>
    <n v="7320.1"/>
    <n v="1512.3861077250472"/>
    <n v="2955"/>
    <m/>
    <n v="1728"/>
    <m/>
    <n v="2955"/>
    <n v="1728"/>
    <n v="2.4771912013536381"/>
    <n v="0.51180578941625965"/>
    <n v="4.236168981481482"/>
    <n v="0.87522344197051338"/>
    <n v="4.8400999999999996"/>
    <s v="2-2,99 lei"/>
    <x v="7"/>
    <s v="0-0,99 euro"/>
    <n v="0"/>
  </r>
  <r>
    <n v="967"/>
    <x v="12"/>
    <s v="COMUNA MIHAI VITEAZU"/>
    <d v="2020-09-27T00:00:00"/>
    <n v="1"/>
    <m/>
    <s v="X"/>
    <s v="X"/>
    <n v="4000"/>
    <n v="5598"/>
    <n v="0"/>
    <n v="9598"/>
    <n v="1983.0168798165328"/>
    <n v="4970"/>
    <m/>
    <n v="2181"/>
    <m/>
    <n v="4970"/>
    <n v="2181"/>
    <n v="1.9311871227364186"/>
    <n v="0.39899736012405085"/>
    <n v="4.4007336084364974"/>
    <n v="0.90922369546837811"/>
    <n v="4.8400999999999996"/>
    <s v="1-1,99 lei"/>
    <x v="10"/>
    <s v="0-0,99 euro"/>
    <n v="0"/>
  </r>
  <r>
    <n v="968"/>
    <x v="12"/>
    <s v="COMUNA MINTIU GHERLII"/>
    <d v="2020-09-27T00:00:00"/>
    <n v="1"/>
    <m/>
    <s v="X"/>
    <s v="X"/>
    <n v="0"/>
    <n v="6202"/>
    <n v="0"/>
    <n v="6202"/>
    <n v="1281.3784839156217"/>
    <n v="3112"/>
    <m/>
    <n v="1501"/>
    <m/>
    <n v="3112"/>
    <n v="1501"/>
    <n v="1.99293059125964"/>
    <n v="0.41175401154100955"/>
    <n v="4.1319120586275817"/>
    <n v="0.85368320047676327"/>
    <n v="4.8400999999999996"/>
    <s v="1-1,99 lei"/>
    <x v="10"/>
    <s v="0-0,99 euro"/>
    <n v="0"/>
  </r>
  <r>
    <n v="969"/>
    <x v="12"/>
    <s v="COMUNA MOCIU"/>
    <d v="2020-09-27T00:00:00"/>
    <n v="1"/>
    <m/>
    <s v="X"/>
    <s v="X"/>
    <n v="2520"/>
    <n v="6684"/>
    <n v="0"/>
    <n v="9204"/>
    <n v="1901.613603024731"/>
    <n v="2652"/>
    <m/>
    <n v="1888"/>
    <m/>
    <n v="2652"/>
    <n v="1888"/>
    <n v="3.4705882352941178"/>
    <n v="0.71704886991882766"/>
    <n v="4.875"/>
    <n v="1.007210594822421"/>
    <n v="4.8400999999999996"/>
    <s v="3-3,99 lei"/>
    <x v="0"/>
    <s v="0-0,99 euro"/>
    <n v="0"/>
  </r>
  <r>
    <n v="970"/>
    <x v="12"/>
    <s v="COMUNA MOLDOVENEŞTI"/>
    <d v="2020-09-27T00:00:00"/>
    <n v="1"/>
    <m/>
    <s v="X"/>
    <s v="X"/>
    <n v="3628"/>
    <n v="4006"/>
    <n v="0"/>
    <n v="7634"/>
    <n v="1577.2401396665359"/>
    <n v="2704"/>
    <m/>
    <n v="1549"/>
    <m/>
    <n v="2704"/>
    <n v="1549"/>
    <n v="2.8232248520710059"/>
    <n v="0.58329886821987276"/>
    <n v="4.9283408650742411"/>
    <n v="1.0182312070151942"/>
    <n v="4.8400999999999996"/>
    <s v="2-2,99 lei"/>
    <x v="7"/>
    <s v="0-0,99 euro"/>
    <n v="0"/>
  </r>
  <r>
    <n v="971"/>
    <x v="12"/>
    <s v="COMUNA NEGRENI"/>
    <d v="2020-09-27T00:00:00"/>
    <n v="1"/>
    <m/>
    <s v="X"/>
    <s v="X"/>
    <n v="900"/>
    <n v="7735"/>
    <n v="0"/>
    <n v="8635"/>
    <n v="1784.054048470073"/>
    <n v="1975"/>
    <m/>
    <n v="1120"/>
    <m/>
    <n v="1975"/>
    <n v="1120"/>
    <n v="4.3721518987341774"/>
    <n v="0.90331850555446735"/>
    <n v="7.7098214285714288"/>
    <n v="1.5929054004197081"/>
    <n v="4.8400999999999996"/>
    <s v="4-4,99 lei"/>
    <x v="11"/>
    <s v="0-0,99 euro"/>
    <n v="0"/>
  </r>
  <r>
    <n v="972"/>
    <x v="12"/>
    <s v="COMUNA PANTICEU"/>
    <d v="2020-09-27T00:00:00"/>
    <n v="1"/>
    <m/>
    <s v="X"/>
    <s v="X"/>
    <n v="1650"/>
    <n v="4510"/>
    <n v="0"/>
    <n v="6160"/>
    <n v="1272.7009772525362"/>
    <n v="1302"/>
    <m/>
    <n v="1075"/>
    <m/>
    <n v="1302"/>
    <n v="1075"/>
    <n v="4.731182795698925"/>
    <n v="0.97749691033220909"/>
    <n v="5.7302325581395346"/>
    <n v="1.1839078858163128"/>
    <n v="4.8400999999999996"/>
    <s v="4-4,99 lei"/>
    <x v="11"/>
    <s v="0-0,99 euro"/>
    <n v="0"/>
  </r>
  <r>
    <n v="973"/>
    <x v="12"/>
    <s v="COMUNA PĂLATCA"/>
    <d v="2020-09-27T00:00:00"/>
    <n v="1"/>
    <m/>
    <s v="X"/>
    <s v="X"/>
    <n v="1440"/>
    <n v="1622"/>
    <n v="0"/>
    <n v="3062"/>
    <n v="632.63155719923145"/>
    <n v="878"/>
    <m/>
    <n v="749"/>
    <m/>
    <n v="878"/>
    <n v="749"/>
    <n v="3.4874715261959"/>
    <n v="0.72053708109251868"/>
    <n v="4.088117489986649"/>
    <n v="0.84463492282941444"/>
    <n v="4.8400999999999996"/>
    <s v="3-3,99 lei"/>
    <x v="0"/>
    <s v="0-0,99 euro"/>
    <n v="0"/>
  </r>
  <r>
    <n v="974"/>
    <x v="12"/>
    <s v="COMUNA PETREŞTII DE JOS"/>
    <d v="2020-09-27T00:00:00"/>
    <n v="1"/>
    <m/>
    <s v="X"/>
    <s v="X"/>
    <n v="0"/>
    <n v="10075"/>
    <n v="0"/>
    <n v="10075"/>
    <n v="2081.5685626330037"/>
    <n v="1288"/>
    <m/>
    <n v="965"/>
    <m/>
    <n v="1288"/>
    <n v="965"/>
    <n v="7.8222049689440993"/>
    <n v="1.6161246604293507"/>
    <n v="10.440414507772021"/>
    <n v="2.1570658680134756"/>
    <n v="4.8400999999999996"/>
    <s v="7-7,99 lei"/>
    <x v="5"/>
    <s v="1-1,99 euro"/>
    <n v="1"/>
  </r>
  <r>
    <n v="975"/>
    <x v="12"/>
    <s v="COMUNA PLOSCOŞ"/>
    <d v="2020-09-27T00:00:00"/>
    <n v="1"/>
    <m/>
    <s v="X"/>
    <s v="X"/>
    <n v="1000"/>
    <n v="7847"/>
    <n v="0"/>
    <n v="8847"/>
    <n v="1827.8547963885046"/>
    <n v="550"/>
    <m/>
    <n v="375"/>
    <m/>
    <n v="550"/>
    <n v="375"/>
    <n v="16.085454545454546"/>
    <n v="3.3233723570700082"/>
    <n v="23.591999999999999"/>
    <n v="4.8742794570360122"/>
    <n v="4.8400999999999996"/>
    <s v="16-16,99 lei"/>
    <x v="31"/>
    <s v="3-3,99 euro"/>
    <n v="3"/>
  </r>
  <r>
    <n v="976"/>
    <x v="12"/>
    <s v="COMUNA POIENI"/>
    <d v="2020-09-27T00:00:00"/>
    <n v="1"/>
    <m/>
    <s v="X"/>
    <s v="X"/>
    <n v="1890"/>
    <n v="96"/>
    <n v="0"/>
    <n v="1986"/>
    <n v="410.32210078304172"/>
    <n v="4064"/>
    <m/>
    <n v="2306"/>
    <m/>
    <n v="4064"/>
    <n v="2306"/>
    <n v="0.48868110236220474"/>
    <n v="0.10096508385409492"/>
    <n v="0.86123156981786642"/>
    <n v="0.17793673060843093"/>
    <n v="4.8400999999999996"/>
    <s v="0-0,99 lei"/>
    <x v="6"/>
    <s v="0-0,99 euro"/>
    <n v="0"/>
  </r>
  <r>
    <n v="977"/>
    <x v="12"/>
    <s v="COMUNA RECEA CRISTUR"/>
    <d v="2020-09-27T00:00:00"/>
    <n v="1"/>
    <m/>
    <s v="X"/>
    <s v="X"/>
    <n v="0"/>
    <n v="16217"/>
    <n v="0"/>
    <n v="16217"/>
    <n v="3350.5506084585031"/>
    <n v="981"/>
    <m/>
    <n v="771"/>
    <m/>
    <n v="981"/>
    <n v="771"/>
    <n v="16.531090723751273"/>
    <n v="3.4154440453195751"/>
    <n v="21.033722438391699"/>
    <n v="4.3457206335389147"/>
    <n v="4.8400999999999996"/>
    <s v="16-16,99 lei"/>
    <x v="31"/>
    <s v="3-3,99 euro"/>
    <n v="3"/>
  </r>
  <r>
    <n v="978"/>
    <x v="12"/>
    <s v="COMUNA RÂŞCA"/>
    <d v="2020-09-27T00:00:00"/>
    <n v="1"/>
    <m/>
    <s v="X"/>
    <s v="X"/>
    <n v="1500"/>
    <n v="7640"/>
    <n v="0"/>
    <n v="9140"/>
    <n v="1888.3907357286007"/>
    <n v="1219"/>
    <m/>
    <n v="925"/>
    <m/>
    <n v="1219"/>
    <n v="925"/>
    <n v="7.4979491386382282"/>
    <n v="1.5491310383335526"/>
    <n v="9.8810810810810814"/>
    <n v="2.0415034980849738"/>
    <n v="4.8400999999999996"/>
    <s v="7-7,99 lei"/>
    <x v="5"/>
    <s v="1-1,99 euro"/>
    <n v="1"/>
  </r>
  <r>
    <n v="979"/>
    <x v="12"/>
    <s v="COMUNA SĂCUIEU"/>
    <d v="2020-09-27T00:00:00"/>
    <n v="1"/>
    <m/>
    <s v="X"/>
    <s v="X"/>
    <n v="5530"/>
    <n v="5285"/>
    <n v="0"/>
    <n v="10815"/>
    <n v="2234.4579657445097"/>
    <n v="1168"/>
    <m/>
    <n v="892"/>
    <m/>
    <n v="1168"/>
    <n v="892"/>
    <n v="9.2594178082191778"/>
    <n v="1.9130633268360528"/>
    <n v="12.124439461883409"/>
    <n v="2.5049977194445177"/>
    <n v="4.8400999999999996"/>
    <s v="9-9,99 lei"/>
    <x v="12"/>
    <s v="1-1,99 euro"/>
    <n v="1"/>
  </r>
  <r>
    <n v="980"/>
    <x v="12"/>
    <s v="COMUNA SĂNDULEŞTI"/>
    <d v="2020-09-27T00:00:00"/>
    <n v="1"/>
    <m/>
    <s v="X"/>
    <s v="X"/>
    <n v="800"/>
    <n v="3313"/>
    <n v="0"/>
    <n v="4113"/>
    <n v="849.77583107787041"/>
    <n v="1761"/>
    <m/>
    <n v="1055"/>
    <m/>
    <n v="1761"/>
    <n v="1055"/>
    <n v="2.3356047700170359"/>
    <n v="0.48255299890850106"/>
    <n v="3.8985781990521327"/>
    <n v="0.80547472140082499"/>
    <n v="4.8400999999999996"/>
    <s v="2-2,99 lei"/>
    <x v="7"/>
    <s v="0-0,99 euro"/>
    <n v="0"/>
  </r>
  <r>
    <n v="981"/>
    <x v="12"/>
    <s v="COMUNA SAVĂDISLA"/>
    <d v="2020-09-27T00:00:00"/>
    <n v="1"/>
    <m/>
    <s v="X"/>
    <s v="X"/>
    <n v="5400"/>
    <n v="29569"/>
    <n v="0"/>
    <n v="34969"/>
    <n v="7224.8507262246658"/>
    <n v="3502"/>
    <m/>
    <n v="2409"/>
    <m/>
    <n v="3502"/>
    <n v="2409"/>
    <n v="9.9854368932038842"/>
    <n v="2.0630641708237194"/>
    <n v="14.515981735159817"/>
    <n v="2.9991078149541992"/>
    <n v="4.8400999999999996"/>
    <s v="9-9,99 lei"/>
    <x v="12"/>
    <s v="2-2,99 euro"/>
    <n v="2"/>
  </r>
  <r>
    <n v="982"/>
    <x v="12"/>
    <s v="COMUNA SIC"/>
    <d v="2020-09-27T00:00:00"/>
    <n v="1"/>
    <m/>
    <s v="X"/>
    <s v="X"/>
    <n v="3100"/>
    <n v="19286"/>
    <n v="0"/>
    <n v="22386"/>
    <n v="4625.1110514245574"/>
    <n v="1976"/>
    <m/>
    <n v="1177"/>
    <m/>
    <n v="1976"/>
    <n v="1177"/>
    <n v="11.328947368421053"/>
    <n v="2.3406432446480552"/>
    <n v="19.019541206457095"/>
    <n v="3.9295760844728611"/>
    <n v="4.8400999999999996"/>
    <s v="11-11,99 lei"/>
    <x v="4"/>
    <s v="2-2,99 euro"/>
    <n v="2"/>
  </r>
  <r>
    <n v="983"/>
    <x v="12"/>
    <s v="COMUNA SÂNCRAIU"/>
    <d v="2020-09-27T00:00:00"/>
    <n v="1"/>
    <m/>
    <s v="X"/>
    <s v="X"/>
    <n v="0"/>
    <n v="2831"/>
    <n v="0"/>
    <n v="2831"/>
    <n v="584.90527055226141"/>
    <n v="1324"/>
    <m/>
    <n v="967"/>
    <m/>
    <n v="1324"/>
    <n v="967"/>
    <n v="2.1382175226586102"/>
    <n v="0.44177135238086207"/>
    <n v="2.9276111685625645"/>
    <n v="0.60486584338393112"/>
    <n v="4.8400999999999996"/>
    <s v="2-2,99 lei"/>
    <x v="7"/>
    <s v="0-0,99 euro"/>
    <n v="0"/>
  </r>
  <r>
    <n v="984"/>
    <x v="12"/>
    <s v="COMUNA SÂNMĂRTIN"/>
    <d v="2020-09-27T00:00:00"/>
    <n v="1"/>
    <m/>
    <s v="X"/>
    <s v="X"/>
    <n v="0"/>
    <n v="1000"/>
    <n v="0"/>
    <n v="1000"/>
    <n v="206.60730150203509"/>
    <n v="1134"/>
    <m/>
    <n v="771"/>
    <m/>
    <n v="1134"/>
    <n v="771"/>
    <n v="0.88183421516754845"/>
    <n v="0.18219338756793219"/>
    <n v="1.2970168612191959"/>
    <n v="0.2679731536991376"/>
    <n v="4.8400999999999996"/>
    <s v="0-0,99 lei"/>
    <x v="6"/>
    <s v="0-0,99 euro"/>
    <n v="0"/>
  </r>
  <r>
    <n v="985"/>
    <x v="12"/>
    <s v="COMUNA SÂNPAUL"/>
    <d v="2020-09-27T00:00:00"/>
    <n v="1"/>
    <m/>
    <s v="X"/>
    <s v="X"/>
    <n v="19000"/>
    <n v="30175.62"/>
    <n v="0"/>
    <n v="49175.619999999995"/>
    <n v="10160.042147889506"/>
    <n v="1795"/>
    <m/>
    <n v="1187"/>
    <m/>
    <n v="1795"/>
    <n v="1187"/>
    <n v="27.395888579387183"/>
    <n v="5.6601906116376082"/>
    <n v="41.428491996630157"/>
    <n v="8.5594289367224139"/>
    <n v="4.8400999999999996"/>
    <s v="27-27,99 lei"/>
    <x v="32"/>
    <s v="5-5,99 euro"/>
    <n v="5"/>
  </r>
  <r>
    <n v="986"/>
    <x v="12"/>
    <s v="COMUNA SUATU"/>
    <d v="2020-09-27T00:00:00"/>
    <n v="1"/>
    <m/>
    <s v="X"/>
    <s v="X"/>
    <n v="1000"/>
    <n v="6825.53"/>
    <n v="6340"/>
    <n v="14165.529999999999"/>
    <n v="2926.7019276461228"/>
    <n v="1305"/>
    <m/>
    <n v="798"/>
    <m/>
    <n v="1305"/>
    <n v="798"/>
    <n v="10.854812260536397"/>
    <n v="2.2426834694606304"/>
    <n v="17.751290726817039"/>
    <n v="3.6675462752457682"/>
    <n v="4.8400999999999996"/>
    <s v="10-10,99 lei"/>
    <x v="3"/>
    <s v="2-2,99 euro"/>
    <n v="2"/>
  </r>
  <r>
    <n v="987"/>
    <x v="12"/>
    <s v="COMUNA TRITENII DE JOS"/>
    <d v="2020-09-27T00:00:00"/>
    <n v="1"/>
    <m/>
    <s v="X"/>
    <s v="X"/>
    <n v="0"/>
    <n v="5653"/>
    <n v="0"/>
    <n v="5653"/>
    <n v="1167.9510753910045"/>
    <n v="3778"/>
    <m/>
    <n v="2268"/>
    <m/>
    <n v="3778"/>
    <n v="2268"/>
    <n v="1.496294335627316"/>
    <n v="0.30914533493674018"/>
    <n v="2.492504409171076"/>
    <n v="0.51496960996076035"/>
    <n v="4.8400999999999996"/>
    <s v="1-1,99 lei"/>
    <x v="10"/>
    <s v="0-0,99 euro"/>
    <n v="0"/>
  </r>
  <r>
    <n v="988"/>
    <x v="12"/>
    <s v="COMUNA TURENI"/>
    <d v="2020-09-27T00:00:00"/>
    <n v="1"/>
    <m/>
    <s v="X"/>
    <s v="X"/>
    <n v="1000"/>
    <n v="12810.23"/>
    <n v="0"/>
    <n v="13810.23"/>
    <n v="2853.2943534224501"/>
    <n v="1786"/>
    <m/>
    <n v="1093"/>
    <m/>
    <n v="1786"/>
    <n v="1093"/>
    <n v="7.732491601343785"/>
    <n v="1.5975892236407896"/>
    <n v="12.63516010978957"/>
    <n v="2.6105163343297804"/>
    <n v="4.8400999999999996"/>
    <s v="7-7,99 lei"/>
    <x v="5"/>
    <s v="1-1,99 euro"/>
    <n v="1"/>
  </r>
  <r>
    <n v="989"/>
    <x v="12"/>
    <s v="COMUNA ŢAGA"/>
    <d v="2020-09-27T00:00:00"/>
    <n v="1"/>
    <m/>
    <s v="X"/>
    <s v="X"/>
    <n v="1600"/>
    <n v="5190.4399999999996"/>
    <n v="0"/>
    <n v="6790.44"/>
    <n v="1402.9544844114791"/>
    <n v="1474"/>
    <m/>
    <n v="789"/>
    <m/>
    <n v="1474"/>
    <n v="789"/>
    <n v="4.6068113975576663"/>
    <n v="0.95180087137820835"/>
    <n v="8.6063878326996193"/>
    <n v="1.7781425657940166"/>
    <n v="4.8400999999999996"/>
    <s v="4-4,99 lei"/>
    <x v="11"/>
    <s v="0-0,99 euro"/>
    <n v="0"/>
  </r>
  <r>
    <n v="990"/>
    <x v="12"/>
    <s v="COMUNA UNGURAŞ"/>
    <d v="2020-09-27T00:00:00"/>
    <n v="1"/>
    <m/>
    <s v="X"/>
    <s v="X"/>
    <n v="1440"/>
    <n v="2965.79"/>
    <n v="0"/>
    <n v="4405.79"/>
    <n v="910.26838288465126"/>
    <n v="2208"/>
    <m/>
    <n v="1374"/>
    <m/>
    <n v="2208"/>
    <n v="1374"/>
    <n v="1.9953759057971014"/>
    <n v="0.41225923137891812"/>
    <n v="3.206542940320233"/>
    <n v="0.66249518404996455"/>
    <n v="4.8400999999999996"/>
    <s v="2-2,99 lei"/>
    <x v="7"/>
    <s v="0-0,99 euro"/>
    <n v="0"/>
  </r>
  <r>
    <n v="991"/>
    <x v="12"/>
    <s v="COMUNA VAD"/>
    <d v="2020-09-27T00:00:00"/>
    <n v="1"/>
    <m/>
    <s v="X"/>
    <s v="X"/>
    <n v="5500"/>
    <n v="6690"/>
    <n v="0"/>
    <n v="12190"/>
    <n v="2518.543005309808"/>
    <n v="1607"/>
    <m/>
    <n v="1333"/>
    <m/>
    <n v="1607"/>
    <n v="1333"/>
    <n v="7.5855631611698815"/>
    <n v="1.5672327351025563"/>
    <n v="9.1447861965491377"/>
    <n v="1.8893795988820765"/>
    <n v="4.8400999999999996"/>
    <s v="7-7,99 lei"/>
    <x v="5"/>
    <s v="1-1,99 euro"/>
    <n v="1"/>
  </r>
  <r>
    <n v="992"/>
    <x v="12"/>
    <s v="COMUNA VALEA IERII"/>
    <d v="2020-09-27T00:00:00"/>
    <n v="1"/>
    <m/>
    <s v="X"/>
    <s v="X"/>
    <n v="3200"/>
    <n v="500"/>
    <n v="1200"/>
    <n v="4900"/>
    <n v="1012.3757773599719"/>
    <n v="814"/>
    <m/>
    <n v="696"/>
    <m/>
    <n v="814"/>
    <n v="696"/>
    <n v="6.0196560196560194"/>
    <n v="1.2437048861916118"/>
    <n v="7.0402298850574709"/>
    <n v="1.4545628985057069"/>
    <n v="4.8400999999999996"/>
    <s v="6-6,99 lei"/>
    <x v="13"/>
    <s v="1-1,99 euro"/>
    <n v="1"/>
  </r>
  <r>
    <n v="993"/>
    <x v="12"/>
    <s v="COMUNA VIIŞOARA"/>
    <d v="2020-09-27T00:00:00"/>
    <n v="1"/>
    <m/>
    <s v="X"/>
    <s v="X"/>
    <n v="0"/>
    <n v="1282"/>
    <n v="0"/>
    <n v="1282"/>
    <n v="264.87056052560899"/>
    <n v="4826"/>
    <m/>
    <n v="1813"/>
    <m/>
    <n v="4826"/>
    <n v="1813"/>
    <n v="0.26564442602569416"/>
    <n v="5.488407802022565E-2"/>
    <n v="0.70711527854384992"/>
    <n v="0.14609517955080473"/>
    <n v="4.8400999999999996"/>
    <s v="0-0,99 lei"/>
    <x v="6"/>
    <s v="0-0,99 euro"/>
    <n v="0"/>
  </r>
  <r>
    <n v="994"/>
    <x v="12"/>
    <s v="COMUNA VULTURENI"/>
    <d v="2020-09-27T00:00:00"/>
    <n v="1"/>
    <m/>
    <s v="X"/>
    <s v="X"/>
    <n v="4050"/>
    <n v="5100"/>
    <n v="0"/>
    <n v="9150"/>
    <n v="1890.4568087436212"/>
    <n v="1125"/>
    <m/>
    <n v="819"/>
    <m/>
    <n v="1125"/>
    <n v="819"/>
    <n v="8.1333333333333329"/>
    <n v="1.6804060522165523"/>
    <n v="11.172161172161172"/>
    <n v="2.3082500717260332"/>
    <n v="4.8400999999999996"/>
    <s v="8-8,99 lei"/>
    <x v="2"/>
    <s v="1-1,99 euro"/>
    <n v="1"/>
  </r>
  <r>
    <n v="995"/>
    <x v="13"/>
    <s v="MUNICIPIUL CONSTANȚA"/>
    <d v="2020-09-27T00:00:00"/>
    <n v="1"/>
    <m/>
    <s v="X"/>
    <s v="X"/>
    <n v="65221"/>
    <n v="246369.34"/>
    <n v="0"/>
    <n v="311590.33999999997"/>
    <n v="64376.839321501619"/>
    <n v="261193"/>
    <m/>
    <n v="100256"/>
    <m/>
    <n v="261193"/>
    <n v="100256"/>
    <n v="1.1929505767765598"/>
    <n v="0.24647229949310134"/>
    <n v="3.107947055537823"/>
    <n v="0.64212455435586513"/>
    <n v="4.8400999999999996"/>
    <s v="1-1,99 lei"/>
    <x v="10"/>
    <s v="0-0,99 euro"/>
    <n v="0"/>
  </r>
  <r>
    <n v="996"/>
    <x v="13"/>
    <s v="MUNICIPIUL MANGALIA"/>
    <d v="2020-09-27T00:00:00"/>
    <n v="1"/>
    <m/>
    <s v="X"/>
    <s v="X"/>
    <n v="7600"/>
    <n v="323425"/>
    <n v="0"/>
    <n v="331025"/>
    <n v="68392.181979711168"/>
    <n v="33614"/>
    <m/>
    <n v="16998"/>
    <m/>
    <n v="33614"/>
    <n v="16998"/>
    <n v="9.8478312607841971"/>
    <n v="2.0346338424380068"/>
    <n v="19.474349923520414"/>
    <n v="4.0235428862049165"/>
    <n v="4.8400999999999996"/>
    <s v="9-9,99 lei"/>
    <x v="12"/>
    <s v="2-2,99 euro"/>
    <n v="2"/>
  </r>
  <r>
    <n v="997"/>
    <x v="13"/>
    <s v="MUNICIPIUL MEDGIDIA"/>
    <d v="2020-09-27T00:00:00"/>
    <n v="1"/>
    <m/>
    <s v="X"/>
    <s v="X"/>
    <n v="0"/>
    <n v="12702"/>
    <n v="0"/>
    <n v="12702"/>
    <n v="2624.3259436788499"/>
    <n v="35914"/>
    <m/>
    <n v="14403"/>
    <m/>
    <n v="35914"/>
    <n v="14403"/>
    <n v="0.35367823133040038"/>
    <n v="7.3072504975186553E-2"/>
    <n v="0.88189960424911473"/>
    <n v="0.18220689742962229"/>
    <n v="4.8400999999999996"/>
    <s v="0-0,99 lei"/>
    <x v="6"/>
    <s v="0-0,99 euro"/>
    <n v="0"/>
  </r>
  <r>
    <n v="998"/>
    <x v="13"/>
    <s v="ORAȘUL MURFATLAR"/>
    <d v="2020-09-27T00:00:00"/>
    <n v="1"/>
    <m/>
    <s v="X"/>
    <s v="X"/>
    <n v="8000"/>
    <n v="33685.21"/>
    <n v="0"/>
    <n v="41685.21"/>
    <n v="8612.4687506456485"/>
    <n v="9018"/>
    <m/>
    <n v="4988"/>
    <m/>
    <n v="9018"/>
    <n v="4988"/>
    <n v="4.6224451097804389"/>
    <n v="0.95503091047301492"/>
    <n v="8.3570990376904568"/>
    <n v="1.7266376805624797"/>
    <n v="4.8400999999999996"/>
    <s v="4-4,99 lei"/>
    <x v="11"/>
    <s v="0-0,99 euro"/>
    <n v="0"/>
  </r>
  <r>
    <n v="999"/>
    <x v="13"/>
    <s v="ORAȘUL NĂVODARI"/>
    <d v="2020-09-27T00:00:00"/>
    <n v="1"/>
    <m/>
    <s v="X"/>
    <s v="X"/>
    <n v="7800"/>
    <n v="42093.69"/>
    <n v="0"/>
    <n v="49893.69"/>
    <n v="10308.400652879074"/>
    <n v="35081"/>
    <m/>
    <n v="14897"/>
    <m/>
    <n v="35081"/>
    <n v="14897"/>
    <n v="1.4222425244434309"/>
    <n v="0.29384569005669947"/>
    <n v="3.349244143116064"/>
    <n v="0.6919782944807058"/>
    <n v="4.8400999999999996"/>
    <s v="1-1,99 lei"/>
    <x v="10"/>
    <s v="0-0,99 euro"/>
    <n v="0"/>
  </r>
  <r>
    <n v="1000"/>
    <x v="13"/>
    <s v="ORAȘUL NEGRU VODĂ"/>
    <d v="2020-09-27T00:00:00"/>
    <n v="1"/>
    <m/>
    <s v="X"/>
    <s v="X"/>
    <n v="3300"/>
    <n v="7114.33"/>
    <n v="0"/>
    <n v="10414.33"/>
    <n v="2151.676618251689"/>
    <n v="4542"/>
    <m/>
    <n v="2231"/>
    <m/>
    <n v="4542"/>
    <n v="2231"/>
    <n v="2.2928952003522678"/>
    <n v="0.47372888997175011"/>
    <n v="4.6680098610488567"/>
    <n v="0.96444492077619404"/>
    <n v="4.8400999999999996"/>
    <s v="2-2,99 lei"/>
    <x v="7"/>
    <s v="0-0,99 euro"/>
    <n v="0"/>
  </r>
  <r>
    <n v="1001"/>
    <x v="13"/>
    <s v="ORAȘUL OVIDIU"/>
    <d v="2020-09-27T00:00:00"/>
    <n v="1"/>
    <m/>
    <s v="X"/>
    <s v="X"/>
    <n v="40159"/>
    <n v="39943.599999999999"/>
    <n v="0"/>
    <n v="80102.600000000006"/>
    <n v="16549.782029296919"/>
    <n v="12951"/>
    <m/>
    <n v="6368"/>
    <m/>
    <n v="12951"/>
    <n v="6368"/>
    <n v="6.1850513473863025"/>
    <n v="1.2778767685350103"/>
    <n v="12.578925879396985"/>
    <n v="2.5988979317363254"/>
    <n v="4.8400999999999996"/>
    <s v="6-6,99 lei"/>
    <x v="13"/>
    <s v="1-1,99 euro"/>
    <n v="1"/>
  </r>
  <r>
    <n v="1002"/>
    <x v="13"/>
    <s v="ORAȘUL TECHIRGHIOL"/>
    <d v="2020-09-27T00:00:00"/>
    <n v="1"/>
    <m/>
    <s v="X"/>
    <s v="X"/>
    <n v="0"/>
    <n v="14991"/>
    <n v="0"/>
    <n v="14991"/>
    <n v="3097.250056817008"/>
    <n v="6891"/>
    <m/>
    <n v="4156"/>
    <m/>
    <n v="6891"/>
    <n v="4156"/>
    <n v="2.1754462342185459"/>
    <n v="0.44946307601465796"/>
    <n v="3.6070741097208856"/>
    <n v="0.74524784812728784"/>
    <n v="4.8400999999999996"/>
    <s v="2-2,99 lei"/>
    <x v="7"/>
    <s v="0-0,99 euro"/>
    <n v="0"/>
  </r>
  <r>
    <n v="1003"/>
    <x v="13"/>
    <s v="ORAȘUL HÂRȘOVA"/>
    <d v="2020-09-27T00:00:00"/>
    <n v="1"/>
    <m/>
    <s v="X"/>
    <s v="X"/>
    <n v="7085"/>
    <n v="8779"/>
    <n v="0"/>
    <n v="15864"/>
    <n v="3277.6182310282848"/>
    <n v="8625"/>
    <m/>
    <n v="4643"/>
    <m/>
    <n v="8625"/>
    <n v="4643"/>
    <n v="1.8393043478260869"/>
    <n v="0.38001370794530837"/>
    <n v="3.416756407495154"/>
    <n v="0.70592682124236161"/>
    <n v="4.8400999999999996"/>
    <s v="1-1,99 lei"/>
    <x v="10"/>
    <s v="0-0,99 euro"/>
    <n v="0"/>
  </r>
  <r>
    <n v="1004"/>
    <x v="13"/>
    <s v="ORAȘUL CERNAVODĂ "/>
    <d v="2020-09-27T00:00:00"/>
    <n v="1"/>
    <m/>
    <s v="X"/>
    <s v="X"/>
    <n v="46568"/>
    <n v="30540"/>
    <n v="0"/>
    <n v="77108"/>
    <n v="15931.075804218923"/>
    <n v="15407"/>
    <m/>
    <n v="6940"/>
    <m/>
    <n v="15407"/>
    <n v="6940"/>
    <n v="5.0047381060556893"/>
    <n v="1.0340154348165718"/>
    <n v="11.110662824207493"/>
    <n v="2.2955440640084901"/>
    <n v="4.8400999999999996"/>
    <s v="5-5,99 lei"/>
    <x v="8"/>
    <s v="1-1,99 euro"/>
    <n v="1"/>
  </r>
  <r>
    <n v="1005"/>
    <x v="13"/>
    <s v="ORAȘUL EFORIE"/>
    <d v="2020-09-27T00:00:00"/>
    <n v="1"/>
    <m/>
    <s v="X"/>
    <s v="X"/>
    <n v="24936"/>
    <n v="52935.09"/>
    <n v="21172.94"/>
    <n v="99044.03"/>
    <n v="20463.219768186609"/>
    <n v="9278"/>
    <m/>
    <n v="4910"/>
    <m/>
    <n v="9278"/>
    <n v="4910"/>
    <n v="10.675148738952361"/>
    <n v="2.2055636740878"/>
    <n v="20.171900203665988"/>
    <n v="4.1676618672477819"/>
    <n v="4.8400999999999996"/>
    <s v="10-10,99 lei"/>
    <x v="3"/>
    <s v="2-2,99 euro"/>
    <n v="2"/>
  </r>
  <r>
    <n v="1006"/>
    <x v="13"/>
    <s v="COMUNA 23 AUGUST"/>
    <d v="2020-09-27T00:00:00"/>
    <n v="1"/>
    <m/>
    <s v="X"/>
    <s v="X"/>
    <n v="0"/>
    <n v="20517.86"/>
    <n v="0"/>
    <n v="20517.86"/>
    <n v="4239.1396871965462"/>
    <n v="4752"/>
    <m/>
    <n v="2261"/>
    <m/>
    <n v="4752"/>
    <n v="2261"/>
    <n v="4.3177314814814816"/>
    <n v="0.89207484999927322"/>
    <n v="9.0746837682441406"/>
    <n v="1.8748959253412412"/>
    <n v="4.8400999999999996"/>
    <s v="4-4,99 lei"/>
    <x v="11"/>
    <s v="0-0,99 euro"/>
    <n v="0"/>
  </r>
  <r>
    <n v="1007"/>
    <x v="13"/>
    <s v="COMUNA ADAMCLISI"/>
    <d v="2020-09-27T00:00:00"/>
    <n v="1"/>
    <m/>
    <s v="X"/>
    <s v="X"/>
    <n v="1440"/>
    <n v="4807"/>
    <n v="0"/>
    <n v="6247"/>
    <n v="1290.6758124832133"/>
    <n v="1816"/>
    <m/>
    <n v="1367"/>
    <m/>
    <n v="1816"/>
    <n v="1367"/>
    <n v="3.4399779735682818"/>
    <n v="0.71072456634538184"/>
    <n v="4.5698610095098759"/>
    <n v="0.94416665141420142"/>
    <n v="4.8400999999999996"/>
    <s v="3-3,99 lei"/>
    <x v="0"/>
    <s v="0-0,99 euro"/>
    <n v="0"/>
  </r>
  <r>
    <n v="1008"/>
    <x v="13"/>
    <s v="COMUNA AGIGEA"/>
    <d v="2020-09-27T00:00:00"/>
    <n v="1"/>
    <m/>
    <s v="X"/>
    <s v="X"/>
    <n v="126695"/>
    <n v="9334"/>
    <n v="0"/>
    <n v="136029"/>
    <n v="28104.584616020333"/>
    <n v="7168"/>
    <m/>
    <n v="4307"/>
    <m/>
    <n v="7168"/>
    <n v="4307"/>
    <n v="18.977260044642858"/>
    <n v="3.9208404877260508"/>
    <n v="31.583236591595078"/>
    <n v="6.5253272848897916"/>
    <n v="4.8400999999999996"/>
    <s v="18-18,99 lei"/>
    <x v="53"/>
    <s v="3-3,99 euro"/>
    <n v="3"/>
  </r>
  <r>
    <n v="1009"/>
    <x v="13"/>
    <s v="COMUNA ALBEȘTI"/>
    <d v="2020-09-27T00:00:00"/>
    <n v="1"/>
    <m/>
    <s v="X"/>
    <s v="X"/>
    <n v="1500"/>
    <n v="8300"/>
    <n v="0"/>
    <n v="9800"/>
    <n v="2024.7515547199439"/>
    <n v="3015"/>
    <m/>
    <n v="1654"/>
    <m/>
    <n v="3015"/>
    <n v="1654"/>
    <n v="3.2504145936981756"/>
    <n v="0.67155938796681391"/>
    <n v="5.9250302297460697"/>
    <n v="1.2241545070858186"/>
    <n v="4.8400999999999996"/>
    <s v="3-3,99 lei"/>
    <x v="0"/>
    <s v="0-0,99 euro"/>
    <n v="0"/>
  </r>
  <r>
    <n v="1010"/>
    <x v="13"/>
    <s v="COMUNA ALIMAN"/>
    <d v="2020-09-27T00:00:00"/>
    <n v="1"/>
    <m/>
    <s v="X"/>
    <s v="X"/>
    <n v="3240"/>
    <n v="14145"/>
    <n v="0"/>
    <n v="17385"/>
    <n v="3591.8679366128804"/>
    <n v="2177"/>
    <m/>
    <n v="1304"/>
    <m/>
    <n v="2177"/>
    <n v="1304"/>
    <n v="7.9857602204869087"/>
    <n v="1.6499163695970971"/>
    <n v="13.332055214723926"/>
    <n v="2.7544999513902457"/>
    <n v="4.8400999999999996"/>
    <s v="7-7,99 lei"/>
    <x v="5"/>
    <s v="1-1,99 euro"/>
    <n v="1"/>
  </r>
  <r>
    <n v="1011"/>
    <x v="13"/>
    <s v="COMUNA AMZACEA"/>
    <d v="2020-09-27T00:00:00"/>
    <n v="1"/>
    <m/>
    <s v="X"/>
    <s v="X"/>
    <n v="0"/>
    <n v="2102.35"/>
    <n v="0"/>
    <n v="2102.35"/>
    <n v="434.36086031280348"/>
    <n v="2328"/>
    <m/>
    <n v="1317"/>
    <m/>
    <n v="2328"/>
    <n v="1317"/>
    <n v="0.90307130584192441"/>
    <n v="0.18658112556391901"/>
    <n v="1.5963173880030372"/>
    <n v="0.32981082787608462"/>
    <n v="4.8400999999999996"/>
    <s v="0-0,99 lei"/>
    <x v="6"/>
    <s v="0-0,99 euro"/>
    <n v="0"/>
  </r>
  <r>
    <n v="1012"/>
    <x v="13"/>
    <s v="COMUNA BĂNEASA"/>
    <d v="2020-09-27T00:00:00"/>
    <n v="1"/>
    <m/>
    <s v="X"/>
    <s v="X"/>
    <n v="150505"/>
    <n v="4980"/>
    <n v="0"/>
    <n v="155485"/>
    <n v="32124.336274043926"/>
    <n v="4279"/>
    <m/>
    <n v="2654"/>
    <m/>
    <n v="4279"/>
    <n v="2654"/>
    <n v="36.336760925449873"/>
    <n v="7.5074401201317889"/>
    <n v="58.585154483798043"/>
    <n v="12.104120675977365"/>
    <n v="4.8400999999999996"/>
    <s v="36-36,99 lei"/>
    <x v="46"/>
    <s v="7-7,99 euro"/>
    <n v="7"/>
  </r>
  <r>
    <n v="1013"/>
    <x v="13"/>
    <s v="COMUNA BĂRĂGANU"/>
    <d v="2020-09-27T00:00:00"/>
    <n v="1"/>
    <m/>
    <s v="X"/>
    <s v="X"/>
    <n v="92100"/>
    <n v="1548"/>
    <n v="0"/>
    <n v="93648"/>
    <n v="19348.360571062582"/>
    <n v="1678"/>
    <m/>
    <n v="853"/>
    <m/>
    <n v="1678"/>
    <n v="853"/>
    <n v="55.809296781883191"/>
    <n v="11.530608206831097"/>
    <n v="109.78663540445487"/>
    <n v="22.682720481902205"/>
    <n v="4.8400999999999996"/>
    <s v="55-55,99 lei"/>
    <x v="54"/>
    <s v="11-11,99 euro"/>
    <n v="11"/>
  </r>
  <r>
    <n v="1014"/>
    <x v="13"/>
    <s v="COMUNA CASTELU"/>
    <d v="2020-09-27T00:00:00"/>
    <n v="1"/>
    <m/>
    <s v="X"/>
    <s v="X"/>
    <n v="4206"/>
    <n v="8111"/>
    <n v="0"/>
    <n v="12317"/>
    <n v="2544.7821326005665"/>
    <n v="4120"/>
    <m/>
    <n v="2237"/>
    <m/>
    <n v="4120"/>
    <n v="2237"/>
    <n v="2.9895631067961164"/>
    <n v="0.61766556616518609"/>
    <n v="5.5060348681269558"/>
    <n v="1.1375870060798241"/>
    <n v="4.8400999999999996"/>
    <s v="2-2,99 lei"/>
    <x v="7"/>
    <s v="0-0,99 euro"/>
    <n v="0"/>
  </r>
  <r>
    <n v="1015"/>
    <x v="13"/>
    <s v="COMUNA CERCHEZU"/>
    <d v="2020-09-27T00:00:00"/>
    <n v="1"/>
    <m/>
    <s v="X"/>
    <s v="X"/>
    <n v="5569"/>
    <n v="2888"/>
    <n v="0"/>
    <n v="8457"/>
    <n v="1747.2779488027109"/>
    <n v="1085"/>
    <m/>
    <n v="840"/>
    <m/>
    <n v="1085"/>
    <n v="840"/>
    <n v="7.7944700460829495"/>
    <n v="1.6103944228596414"/>
    <n v="10.067857142857143"/>
    <n v="2.0800927961937035"/>
    <n v="4.8400999999999996"/>
    <s v="7-7,99 lei"/>
    <x v="5"/>
    <s v="1-1,99 euro"/>
    <n v="1"/>
  </r>
  <r>
    <n v="1016"/>
    <x v="13"/>
    <s v="COMUNA CHIRNOGENI"/>
    <d v="2020-09-27T00:00:00"/>
    <n v="1"/>
    <m/>
    <s v="X"/>
    <s v="X"/>
    <n v="0"/>
    <n v="4508.1899999999996"/>
    <n v="0"/>
    <n v="4508.1899999999996"/>
    <n v="931.42497055845956"/>
    <n v="2598"/>
    <m/>
    <n v="1120"/>
    <m/>
    <n v="2598"/>
    <n v="1120"/>
    <n v="1.7352540415704387"/>
    <n v="0.35851615494936856"/>
    <n v="4.0251696428571426"/>
    <n v="0.83162943799862465"/>
    <n v="4.8400999999999996"/>
    <s v="1-1,99 lei"/>
    <x v="10"/>
    <s v="0-0,99 euro"/>
    <n v="0"/>
  </r>
  <r>
    <n v="1017"/>
    <x v="13"/>
    <s v="COMUNA CIOBANU"/>
    <d v="2020-09-27T00:00:00"/>
    <n v="1"/>
    <m/>
    <s v="X"/>
    <s v="X"/>
    <n v="800"/>
    <n v="1125.97"/>
    <n v="0"/>
    <n v="1925.97"/>
    <n v="397.91946447387454"/>
    <n v="2806"/>
    <m/>
    <n v="1641"/>
    <m/>
    <n v="2806"/>
    <n v="1641"/>
    <n v="0.68637562366357807"/>
    <n v="0.14181021542190825"/>
    <n v="1.173656307129799"/>
    <n v="0.24248596250693147"/>
    <n v="4.8400999999999996"/>
    <s v="0-0,99 lei"/>
    <x v="6"/>
    <s v="0-0,99 euro"/>
    <n v="0"/>
  </r>
  <r>
    <n v="1018"/>
    <x v="13"/>
    <s v="COMUNA CIOCÂRLIA"/>
    <d v="2020-09-27T00:00:00"/>
    <n v="1"/>
    <m/>
    <s v="X"/>
    <s v="X"/>
    <n v="130030"/>
    <n v="1613"/>
    <n v="0"/>
    <n v="131643"/>
    <n v="27198.404991632407"/>
    <n v="2480"/>
    <m/>
    <n v="1618"/>
    <m/>
    <n v="2480"/>
    <n v="1618"/>
    <n v="53.081854838709674"/>
    <n v="10.967098786948551"/>
    <n v="81.361557478368354"/>
    <n v="16.809891836608411"/>
    <n v="4.8400999999999996"/>
    <s v="53-53,99 lei"/>
    <x v="55"/>
    <s v="10-10,99 euro"/>
    <n v="10"/>
  </r>
  <r>
    <n v="1019"/>
    <x v="13"/>
    <s v="COMUNA COBADIN"/>
    <d v="2020-09-27T00:00:00"/>
    <n v="1"/>
    <m/>
    <s v="X"/>
    <s v="X"/>
    <n v="24700"/>
    <n v="11565.17"/>
    <n v="0"/>
    <n v="36265.17"/>
    <n v="7492.6489122125577"/>
    <n v="7378"/>
    <m/>
    <n v="3463"/>
    <m/>
    <n v="7378"/>
    <n v="3463"/>
    <n v="4.9153117375982651"/>
    <n v="1.0155392941464567"/>
    <n v="10.472183078255847"/>
    <n v="2.1636294866337158"/>
    <n v="4.8400999999999996"/>
    <s v="4-4,99 lei"/>
    <x v="11"/>
    <s v="1-1,99 euro"/>
    <n v="1"/>
  </r>
  <r>
    <n v="1020"/>
    <x v="13"/>
    <s v="COMUNA COGEALAC"/>
    <d v="2020-09-27T00:00:00"/>
    <n v="1"/>
    <m/>
    <s v="X"/>
    <s v="X"/>
    <n v="12500"/>
    <n v="5450"/>
    <n v="0"/>
    <n v="17950"/>
    <n v="3708.6010619615299"/>
    <n v="4411"/>
    <m/>
    <n v="3278"/>
    <m/>
    <n v="4411"/>
    <n v="3278"/>
    <n v="4.0693720244842435"/>
    <n v="0.84076197278656317"/>
    <n v="5.4758999389871876"/>
    <n v="1.1313609096893014"/>
    <n v="4.8400999999999996"/>
    <s v="4-4,99 lei"/>
    <x v="11"/>
    <s v="0-0,99 euro"/>
    <n v="0"/>
  </r>
  <r>
    <n v="1021"/>
    <x v="13"/>
    <s v="COMUNA COMANA"/>
    <d v="2020-09-27T00:00:00"/>
    <n v="1"/>
    <m/>
    <s v="X"/>
    <s v="X"/>
    <n v="100040"/>
    <n v="2435"/>
    <n v="0"/>
    <n v="102475"/>
    <n v="21172.083221421046"/>
    <n v="1586"/>
    <m/>
    <n v="1009"/>
    <m/>
    <n v="1586"/>
    <n v="1009"/>
    <n v="64.612232030264821"/>
    <n v="13.349358903796372"/>
    <n v="101.56095143706641"/>
    <n v="20.983234114391522"/>
    <n v="4.8400999999999996"/>
    <s v="64-64,99 lei"/>
    <x v="45"/>
    <s v="13-13,99 euro"/>
    <n v="13"/>
  </r>
  <r>
    <n v="1022"/>
    <x v="13"/>
    <s v="COMUNA CORBU"/>
    <d v="2020-09-27T00:00:00"/>
    <n v="1"/>
    <m/>
    <s v="X"/>
    <s v="X"/>
    <n v="2331"/>
    <n v="24938.240000000002"/>
    <n v="0"/>
    <n v="27269.24"/>
    <n v="5634.0240904113562"/>
    <n v="5179"/>
    <m/>
    <n v="2594"/>
    <m/>
    <n v="5179"/>
    <n v="2594"/>
    <n v="5.2653485228808652"/>
    <n v="1.0878594497801422"/>
    <n v="10.51242868157286"/>
    <n v="2.1719445221323657"/>
    <n v="4.8400999999999996"/>
    <s v="5-5,99 lei"/>
    <x v="8"/>
    <s v="1-1,99 euro"/>
    <n v="1"/>
  </r>
  <r>
    <n v="1023"/>
    <x v="13"/>
    <s v="COMUNA COSTINEȘTI"/>
    <d v="2020-09-27T00:00:00"/>
    <n v="1"/>
    <m/>
    <s v="X"/>
    <s v="X"/>
    <n v="90825"/>
    <n v="5486"/>
    <n v="0"/>
    <n v="96311"/>
    <n v="19898.555814962503"/>
    <n v="2775"/>
    <m/>
    <n v="1465"/>
    <m/>
    <n v="2775"/>
    <n v="1465"/>
    <n v="34.706666666666663"/>
    <n v="7.170650744130632"/>
    <n v="65.741296928327642"/>
    <n v="13.582631955605803"/>
    <n v="4.8400999999999996"/>
    <s v="34-34,99 lei"/>
    <x v="40"/>
    <s v="7-7,99 euro"/>
    <n v="7"/>
  </r>
  <r>
    <n v="1024"/>
    <x v="13"/>
    <s v="COMUNA CRUCEA"/>
    <d v="2020-09-27T00:00:00"/>
    <n v="1"/>
    <m/>
    <s v="X"/>
    <s v="X"/>
    <n v="129050"/>
    <n v="3230"/>
    <n v="0"/>
    <n v="132280"/>
    <n v="27330.013842689204"/>
    <n v="2478"/>
    <m/>
    <n v="1287"/>
    <m/>
    <n v="2478"/>
    <n v="1287"/>
    <n v="53.381759483454395"/>
    <n v="11.029061276307186"/>
    <n v="102.78166278166279"/>
    <n v="21.235441991211502"/>
    <n v="4.8400999999999996"/>
    <s v="53-53,99 lei"/>
    <x v="55"/>
    <s v="11-11,99 euro"/>
    <n v="11"/>
  </r>
  <r>
    <n v="1025"/>
    <x v="13"/>
    <s v="COMUNA CUMPĂNA"/>
    <d v="2020-09-27T00:00:00"/>
    <n v="1"/>
    <m/>
    <s v="X"/>
    <s v="X"/>
    <n v="0"/>
    <n v="0"/>
    <n v="12150"/>
    <n v="12150"/>
    <n v="2510.2787132497265"/>
    <n v="12243"/>
    <m/>
    <n v="6226"/>
    <m/>
    <n v="12243"/>
    <n v="6226"/>
    <n v="0.99240382259250182"/>
    <n v="0.20503787578614119"/>
    <n v="1.9514937359460327"/>
    <n v="0.40319285468193489"/>
    <n v="4.8400999999999996"/>
    <s v="0-0,99 lei"/>
    <x v="6"/>
    <s v="0-0,99 euro"/>
    <n v="0"/>
  </r>
  <r>
    <n v="1026"/>
    <x v="13"/>
    <s v="COMUNA CUZA VODĂ"/>
    <d v="2020-09-27T00:00:00"/>
    <n v="1"/>
    <m/>
    <s v="X"/>
    <s v="X"/>
    <n v="97830"/>
    <n v="4505.5"/>
    <n v="0"/>
    <n v="102335.5"/>
    <n v="21143.261502861511"/>
    <n v="3213"/>
    <m/>
    <n v="1744"/>
    <m/>
    <n v="3213"/>
    <n v="1744"/>
    <n v="31.850451291627763"/>
    <n v="6.58053579298522"/>
    <n v="58.678612385321102"/>
    <n v="12.123429760815087"/>
    <n v="4.8400999999999996"/>
    <s v="31-31,99 lei"/>
    <x v="36"/>
    <s v="6-6,99 euro"/>
    <n v="6"/>
  </r>
  <r>
    <n v="1027"/>
    <x v="13"/>
    <s v="COMUNA DELENI"/>
    <d v="2020-09-27T00:00:00"/>
    <n v="1"/>
    <m/>
    <s v="X"/>
    <s v="X"/>
    <n v="0"/>
    <n v="1000"/>
    <n v="0"/>
    <n v="1000"/>
    <n v="206.60730150203509"/>
    <n v="1878"/>
    <m/>
    <n v="1275"/>
    <m/>
    <n v="1878"/>
    <n v="1275"/>
    <n v="0.53248136315228967"/>
    <n v="0.11001453754101975"/>
    <n v="0.78431372549019607"/>
    <n v="0.16204494235453731"/>
    <n v="4.8400999999999996"/>
    <s v="0-0,99 lei"/>
    <x v="6"/>
    <s v="0-0,99 euro"/>
    <n v="0"/>
  </r>
  <r>
    <n v="1028"/>
    <x v="13"/>
    <s v="COMUNA DOBROMIR"/>
    <d v="2020-09-27T00:00:00"/>
    <n v="1"/>
    <m/>
    <s v="X"/>
    <s v="X"/>
    <n v="0"/>
    <n v="8474.61"/>
    <n v="0"/>
    <n v="8474.61"/>
    <n v="1750.9163033821617"/>
    <n v="2351"/>
    <m/>
    <n v="1638"/>
    <m/>
    <n v="2351"/>
    <n v="1638"/>
    <n v="3.6046831135686945"/>
    <n v="0.74475385086438184"/>
    <n v="5.1737545787545791"/>
    <n v="1.068935472150282"/>
    <n v="4.8400999999999996"/>
    <s v="3-3,99 lei"/>
    <x v="0"/>
    <s v="0-0,99 euro"/>
    <n v="0"/>
  </r>
  <r>
    <n v="1029"/>
    <x v="13"/>
    <s v="COMUNA DUMBRĂVENI"/>
    <d v="2020-09-27T00:00:00"/>
    <n v="1"/>
    <m/>
    <s v="X"/>
    <s v="X"/>
    <n v="103901"/>
    <n v="21502"/>
    <n v="0"/>
    <n v="125403"/>
    <n v="25909.175430259707"/>
    <n v="423"/>
    <m/>
    <n v="387"/>
    <m/>
    <n v="423"/>
    <n v="387"/>
    <n v="296.46099290780143"/>
    <n v="61.251005745294819"/>
    <n v="324.03875968992247"/>
    <n v="66.948773721601313"/>
    <n v="4.8400999999999996"/>
    <s v="296-296,99 lei"/>
    <x v="56"/>
    <s v="61-61,99 euro"/>
    <n v="61"/>
  </r>
  <r>
    <n v="1030"/>
    <x v="13"/>
    <s v="COMUNA FÂNTÂNELE"/>
    <d v="2020-09-27T00:00:00"/>
    <n v="1"/>
    <m/>
    <s v="X"/>
    <s v="X"/>
    <n v="58090"/>
    <n v="1485"/>
    <n v="0"/>
    <n v="59575"/>
    <n v="12308.62998698374"/>
    <n v="1324"/>
    <m/>
    <n v="1001"/>
    <m/>
    <n v="1324"/>
    <n v="1001"/>
    <n v="44.996223564954683"/>
    <n v="9.2965483285375683"/>
    <n v="59.515484515484516"/>
    <n v="12.296333653330409"/>
    <n v="4.8400999999999996"/>
    <s v="45-45,99 lei"/>
    <x v="57"/>
    <s v="9-9,99 euro"/>
    <n v="9"/>
  </r>
  <r>
    <n v="1031"/>
    <x v="13"/>
    <s v="COMUNA GÂRLICIU"/>
    <d v="2020-09-27T00:00:00"/>
    <n v="1"/>
    <m/>
    <s v="X"/>
    <s v="X"/>
    <n v="8000"/>
    <n v="1000"/>
    <n v="0"/>
    <n v="9000"/>
    <n v="1859.4657135183159"/>
    <n v="1294"/>
    <m/>
    <n v="930"/>
    <m/>
    <n v="1294"/>
    <n v="930"/>
    <n v="6.9551777434312214"/>
    <n v="1.4369905050373384"/>
    <n v="9.67741935483871"/>
    <n v="1.9994254984067912"/>
    <n v="4.8400999999999996"/>
    <s v="6-6,99 lei"/>
    <x v="13"/>
    <s v="1-1,99 euro"/>
    <n v="1"/>
  </r>
  <r>
    <n v="1032"/>
    <x v="13"/>
    <s v="COMUNA GHINDĂREȘTI"/>
    <d v="2020-09-27T00:00:00"/>
    <n v="1"/>
    <m/>
    <s v="X"/>
    <s v="X"/>
    <n v="3961"/>
    <n v="2601"/>
    <n v="0"/>
    <n v="6562"/>
    <n v="1355.7571124563542"/>
    <n v="2229"/>
    <m/>
    <n v="1050"/>
    <m/>
    <n v="2229"/>
    <n v="1050"/>
    <n v="2.9439210408254821"/>
    <n v="0.60823558208001538"/>
    <n v="6.2495238095238097"/>
    <n v="1.2911972499584325"/>
    <n v="4.8400999999999996"/>
    <s v="2-2,99 lei"/>
    <x v="7"/>
    <s v="0-0,99 euro"/>
    <n v="0"/>
  </r>
  <r>
    <n v="1033"/>
    <x v="13"/>
    <s v="COMUNA GRĂDINA"/>
    <d v="2020-09-27T00:00:00"/>
    <n v="1"/>
    <m/>
    <s v="X"/>
    <s v="X"/>
    <n v="0"/>
    <n v="8038"/>
    <n v="0"/>
    <n v="8038"/>
    <n v="1660.7094894733582"/>
    <n v="875"/>
    <m/>
    <n v="515"/>
    <m/>
    <n v="875"/>
    <n v="515"/>
    <n v="9.1862857142857148"/>
    <n v="1.8979537022552666"/>
    <n v="15.607766990291262"/>
    <n v="3.224678620336618"/>
    <n v="4.8400999999999996"/>
    <s v="9-9,99 lei"/>
    <x v="12"/>
    <s v="1-1,99 euro"/>
    <n v="1"/>
  </r>
  <r>
    <n v="1034"/>
    <x v="13"/>
    <s v="COMUNA HORIA"/>
    <d v="2020-09-27T00:00:00"/>
    <n v="1"/>
    <m/>
    <s v="X"/>
    <s v="X"/>
    <n v="1000"/>
    <n v="6321"/>
    <n v="0"/>
    <n v="7321"/>
    <n v="1512.5720542963988"/>
    <n v="949"/>
    <m/>
    <n v="643"/>
    <m/>
    <n v="949"/>
    <n v="643"/>
    <n v="7.7144362486828237"/>
    <n v="1.5938588559498408"/>
    <n v="11.385692068429238"/>
    <n v="2.3523671139912889"/>
    <n v="4.8400999999999996"/>
    <s v="7-7,99 lei"/>
    <x v="5"/>
    <s v="1-1,99 euro"/>
    <n v="1"/>
  </r>
  <r>
    <n v="1035"/>
    <x v="13"/>
    <s v="COMUNA INDEPENDENȚA"/>
    <d v="2020-09-27T00:00:00"/>
    <n v="1"/>
    <m/>
    <s v="X"/>
    <s v="X"/>
    <n v="94230"/>
    <n v="20032.060000000001"/>
    <n v="0"/>
    <n v="114262.06"/>
    <n v="23607.375880663625"/>
    <n v="2312"/>
    <m/>
    <n v="1510"/>
    <m/>
    <n v="2312"/>
    <n v="1510"/>
    <n v="49.421306228373702"/>
    <n v="10.210802716550011"/>
    <n v="75.670238410596028"/>
    <n v="15.634023762028891"/>
    <n v="4.8400999999999996"/>
    <s v="49-49,99 lei"/>
    <x v="58"/>
    <s v="10-10,99 euro"/>
    <n v="10"/>
  </r>
  <r>
    <n v="1036"/>
    <x v="13"/>
    <s v="COMUNA ION CORVIN"/>
    <d v="2020-09-27T00:00:00"/>
    <n v="1"/>
    <m/>
    <s v="X"/>
    <s v="X"/>
    <n v="13200"/>
    <n v="6311"/>
    <n v="0"/>
    <n v="19511"/>
    <n v="4031.1150596062066"/>
    <n v="1538"/>
    <m/>
    <n v="1108"/>
    <m/>
    <n v="1538"/>
    <n v="1108"/>
    <n v="12.68595578673602"/>
    <n v="2.6210110920716558"/>
    <n v="17.609205776173287"/>
    <n v="3.6381904870092119"/>
    <n v="4.8400999999999996"/>
    <s v="12-12,99 lei"/>
    <x v="15"/>
    <s v="2-2,99 euro"/>
    <n v="2"/>
  </r>
  <r>
    <n v="1037"/>
    <x v="13"/>
    <s v="COMUNA ISTRIA"/>
    <d v="2020-09-27T00:00:00"/>
    <n v="1"/>
    <m/>
    <s v="X"/>
    <s v="X"/>
    <n v="87975"/>
    <n v="476"/>
    <n v="0"/>
    <n v="88451"/>
    <n v="18274.622425156507"/>
    <n v="1956"/>
    <m/>
    <n v="1348"/>
    <m/>
    <n v="1956"/>
    <n v="1348"/>
    <n v="45.220347648261757"/>
    <n v="9.3428540005912613"/>
    <n v="65.616468842729972"/>
    <n v="13.556841561688804"/>
    <n v="4.8400999999999996"/>
    <s v="45-45,99 lei"/>
    <x v="57"/>
    <s v="9-9,99 euro"/>
    <n v="9"/>
  </r>
  <r>
    <n v="1038"/>
    <x v="13"/>
    <s v="COMUNA LIMANU"/>
    <d v="2020-09-27T00:00:00"/>
    <n v="1"/>
    <m/>
    <s v="X"/>
    <s v="X"/>
    <n v="0"/>
    <n v="10940.76"/>
    <n v="0"/>
    <n v="10940.76"/>
    <n v="2260.4408999814054"/>
    <n v="5599"/>
    <m/>
    <n v="3174"/>
    <m/>
    <n v="5599"/>
    <n v="3174"/>
    <n v="1.9540560814431149"/>
    <n v="0.40372225397060285"/>
    <n v="3.4469943289224951"/>
    <n v="0.71217419659149506"/>
    <n v="4.8400999999999996"/>
    <s v="1-1,99 lei"/>
    <x v="10"/>
    <s v="0-0,99 euro"/>
    <n v="0"/>
  </r>
  <r>
    <n v="1039"/>
    <x v="13"/>
    <s v="COMUNA LIPNIȚA"/>
    <d v="2020-09-27T00:00:00"/>
    <n v="1"/>
    <m/>
    <s v="X"/>
    <s v="X"/>
    <n v="0"/>
    <n v="0"/>
    <n v="0"/>
    <n v="0"/>
    <n v="0"/>
    <n v="2446"/>
    <m/>
    <n v="1219"/>
    <m/>
    <n v="2446"/>
    <n v="1219"/>
    <n v="0"/>
    <n v="0"/>
    <n v="0"/>
    <n v="0"/>
    <n v="4.8400999999999996"/>
    <s v="0-0,99 lei"/>
    <x v="6"/>
    <s v="0-0,99 euro"/>
    <n v="0"/>
  </r>
  <r>
    <n v="1040"/>
    <x v="13"/>
    <s v="COMUNA LUMINA"/>
    <d v="2020-09-27T00:00:00"/>
    <n v="1"/>
    <m/>
    <s v="X"/>
    <s v="X"/>
    <n v="1600"/>
    <n v="39081"/>
    <n v="0"/>
    <n v="40681"/>
    <n v="8404.9916324042897"/>
    <n v="9311"/>
    <m/>
    <n v="4520"/>
    <m/>
    <n v="9311"/>
    <n v="4520"/>
    <n v="4.3691332832134036"/>
    <n v="0.90269483754744817"/>
    <n v="9.0002212389380531"/>
    <n v="1.8595114230982941"/>
    <n v="4.8400999999999996"/>
    <s v="4-4,99 lei"/>
    <x v="11"/>
    <s v="0-0,99 euro"/>
    <n v="0"/>
  </r>
  <r>
    <n v="1041"/>
    <x v="13"/>
    <s v="COMUNA MERENI"/>
    <d v="2020-09-27T00:00:00"/>
    <n v="1"/>
    <m/>
    <s v="X"/>
    <s v="X"/>
    <n v="0"/>
    <n v="0"/>
    <n v="0"/>
    <n v="0"/>
    <n v="0"/>
    <n v="1838"/>
    <m/>
    <n v="1213"/>
    <m/>
    <n v="1838"/>
    <n v="1213"/>
    <n v="0"/>
    <n v="0"/>
    <n v="0"/>
    <n v="0"/>
    <n v="4.8400999999999996"/>
    <s v="0-0,99 lei"/>
    <x v="6"/>
    <s v="0-0,99 euro"/>
    <n v="0"/>
  </r>
  <r>
    <n v="1042"/>
    <x v="13"/>
    <s v="COMUNA MIHAI VITEAZU"/>
    <d v="2020-09-27T00:00:00"/>
    <n v="1"/>
    <m/>
    <s v="X"/>
    <s v="X"/>
    <n v="88460"/>
    <n v="17110"/>
    <n v="0"/>
    <n v="105570"/>
    <n v="21811.532819569846"/>
    <n v="2756"/>
    <m/>
    <n v="1580"/>
    <m/>
    <n v="2756"/>
    <n v="1580"/>
    <n v="38.305515239477501"/>
    <n v="7.9141991362735293"/>
    <n v="66.816455696202539"/>
    <n v="13.804767607322686"/>
    <n v="4.8400999999999996"/>
    <s v="38-38,99 lei"/>
    <x v="59"/>
    <s v="7-7,99 euro"/>
    <n v="7"/>
  </r>
  <r>
    <n v="1043"/>
    <x v="13"/>
    <s v="COMUNA MIHAIL KOGĂLNICEANU"/>
    <d v="2020-09-27T00:00:00"/>
    <n v="1"/>
    <m/>
    <s v="X"/>
    <s v="X"/>
    <n v="10450"/>
    <n v="114533"/>
    <n v="6600"/>
    <n v="131583"/>
    <n v="27186.008553542284"/>
    <n v="8340"/>
    <m/>
    <n v="4568"/>
    <m/>
    <n v="8340"/>
    <n v="4568"/>
    <n v="15.777338129496403"/>
    <n v="3.2597132558204178"/>
    <n v="28.805385288966725"/>
    <n v="5.9514029232798347"/>
    <n v="4.8400999999999996"/>
    <s v="15-15,99 lei"/>
    <x v="1"/>
    <s v="3-3,99 euro"/>
    <n v="3"/>
  </r>
  <r>
    <n v="1044"/>
    <x v="13"/>
    <s v="COMUNA MIRCEA VODĂ"/>
    <d v="2020-09-27T00:00:00"/>
    <n v="1"/>
    <m/>
    <s v="X"/>
    <s v="X"/>
    <n v="9570"/>
    <n v="25899"/>
    <n v="0"/>
    <n v="35469"/>
    <n v="7328.1543769756827"/>
    <n v="4049"/>
    <m/>
    <n v="2327"/>
    <m/>
    <n v="4049"/>
    <n v="2327"/>
    <n v="8.7599407261052118"/>
    <n v="1.8098677147383755"/>
    <n v="15.242372152986679"/>
    <n v="3.1491853790183422"/>
    <n v="4.8400999999999996"/>
    <s v="8-8,99 lei"/>
    <x v="2"/>
    <s v="1-1,99 euro"/>
    <n v="1"/>
  </r>
  <r>
    <n v="1045"/>
    <x v="13"/>
    <s v="COMUNA NICOLAE BĂLCESCU"/>
    <d v="2020-09-27T00:00:00"/>
    <n v="1"/>
    <m/>
    <s v="X"/>
    <s v="X"/>
    <n v="111375"/>
    <n v="2928"/>
    <n v="0"/>
    <n v="114303"/>
    <n v="23615.834383587116"/>
    <n v="4378"/>
    <m/>
    <n v="2877"/>
    <m/>
    <n v="4378"/>
    <n v="2877"/>
    <n v="26.108497030607584"/>
    <n v="5.3942061177677285"/>
    <n v="39.729927007299267"/>
    <n v="8.2084930078509259"/>
    <n v="4.8400999999999996"/>
    <s v="26-26,99 lei"/>
    <x v="27"/>
    <s v="5-5,99 euro"/>
    <n v="5"/>
  </r>
  <r>
    <n v="1046"/>
    <x v="13"/>
    <s v="COMUNA OLTINA"/>
    <d v="2020-09-27T00:00:00"/>
    <n v="1"/>
    <m/>
    <s v="X"/>
    <s v="X"/>
    <n v="97875"/>
    <n v="15900"/>
    <n v="0"/>
    <n v="113775"/>
    <n v="23506.745728394042"/>
    <n v="2033"/>
    <m/>
    <n v="1335"/>
    <m/>
    <n v="2033"/>
    <n v="1335"/>
    <n v="55.964092474176091"/>
    <n v="11.562590127099874"/>
    <n v="85.224719101123597"/>
    <n v="17.608049234752091"/>
    <n v="4.8400999999999996"/>
    <s v="55-55,99 lei"/>
    <x v="54"/>
    <s v="11-11,99 euro"/>
    <n v="11"/>
  </r>
  <r>
    <n v="1047"/>
    <x v="13"/>
    <s v="COMUNA OSTROV"/>
    <d v="2020-09-27T00:00:00"/>
    <n v="1"/>
    <m/>
    <s v="X"/>
    <s v="X"/>
    <n v="0"/>
    <n v="5206.93"/>
    <n v="0"/>
    <n v="5206.93"/>
    <n v="1075.7897564099917"/>
    <n v="3870"/>
    <m/>
    <n v="1977"/>
    <m/>
    <n v="3870"/>
    <n v="1977"/>
    <n v="1.3454599483204135"/>
    <n v="0.27798184920154823"/>
    <n v="2.6337531613555893"/>
    <n v="0.54415263349013232"/>
    <n v="4.8400999999999996"/>
    <s v="1-1,99 lei"/>
    <x v="10"/>
    <s v="0-0,99 euro"/>
    <n v="0"/>
  </r>
  <r>
    <n v="1048"/>
    <x v="13"/>
    <s v="COMUNA PANTELIMON"/>
    <d v="2020-09-27T00:00:00"/>
    <n v="1"/>
    <m/>
    <s v="X"/>
    <s v="X"/>
    <n v="2640"/>
    <n v="26126.76"/>
    <n v="0"/>
    <n v="28766.76"/>
    <n v="5943.4226565566833"/>
    <n v="1411"/>
    <m/>
    <n v="965"/>
    <m/>
    <n v="1411"/>
    <n v="965"/>
    <n v="20.387498228206944"/>
    <n v="4.212205993307359"/>
    <n v="29.810113989637305"/>
    <n v="6.1589872088670292"/>
    <n v="4.8400999999999996"/>
    <s v="20-20,99 lei"/>
    <x v="34"/>
    <s v="4-4,99 euro"/>
    <n v="4"/>
  </r>
  <r>
    <n v="1049"/>
    <x v="13"/>
    <s v="COMUNA PECINEAGA"/>
    <d v="2020-09-27T00:00:00"/>
    <n v="1"/>
    <m/>
    <s v="X"/>
    <s v="X"/>
    <n v="3600"/>
    <n v="8550"/>
    <n v="0"/>
    <n v="12150"/>
    <n v="2510.2787132497265"/>
    <n v="2687"/>
    <m/>
    <n v="1552"/>
    <m/>
    <n v="2687"/>
    <n v="1552"/>
    <n v="4.5217714923706733"/>
    <n v="0.93423100604753495"/>
    <n v="7.8286082474226806"/>
    <n v="1.6174476245165763"/>
    <n v="4.8400999999999996"/>
    <s v="4-4,99 lei"/>
    <x v="11"/>
    <s v="0-0,99 euro"/>
    <n v="0"/>
  </r>
  <r>
    <n v="1050"/>
    <x v="13"/>
    <s v="COMUNA PEȘTERA"/>
    <d v="2020-09-27T00:00:00"/>
    <n v="1"/>
    <m/>
    <s v="X"/>
    <s v="X"/>
    <n v="104250"/>
    <n v="5591"/>
    <n v="0"/>
    <n v="109841"/>
    <n v="22693.952604285038"/>
    <n v="2856"/>
    <m/>
    <n v="1475"/>
    <m/>
    <n v="2856"/>
    <n v="1475"/>
    <n v="38.45973389355742"/>
    <n v="7.9460618362342572"/>
    <n v="74.468474576271191"/>
    <n v="15.385730579176297"/>
    <n v="4.8400999999999996"/>
    <s v="38-38,99 lei"/>
    <x v="59"/>
    <s v="7-7,99 euro"/>
    <n v="7"/>
  </r>
  <r>
    <n v="1051"/>
    <x v="13"/>
    <s v="COMUNA POARTA ALBĂ"/>
    <d v="2020-09-27T00:00:00"/>
    <n v="1"/>
    <m/>
    <s v="X"/>
    <s v="X"/>
    <n v="0"/>
    <n v="25743.360000000001"/>
    <n v="0"/>
    <n v="25743.360000000001"/>
    <n v="5318.7661411954305"/>
    <n v="4465"/>
    <m/>
    <n v="2665"/>
    <m/>
    <n v="4465"/>
    <n v="2665"/>
    <n v="5.7655901455767076"/>
    <n v="1.1912130215443293"/>
    <n v="9.6597973733583498"/>
    <n v="1.9957846683660152"/>
    <n v="4.8400999999999996"/>
    <s v="5-5,99 lei"/>
    <x v="8"/>
    <s v="1-1,99 euro"/>
    <n v="1"/>
  </r>
  <r>
    <n v="1052"/>
    <x v="13"/>
    <s v="COMUNA RASOVA"/>
    <d v="2020-09-27T00:00:00"/>
    <n v="1"/>
    <m/>
    <s v="X"/>
    <s v="X"/>
    <n v="0"/>
    <n v="2809.97"/>
    <n v="0"/>
    <n v="2809.97"/>
    <n v="580.56031900167352"/>
    <n v="2914"/>
    <m/>
    <n v="1585"/>
    <m/>
    <n v="2914"/>
    <n v="1585"/>
    <n v="0.96429993136582015"/>
    <n v="0.19923140665808975"/>
    <n v="1.7728517350157726"/>
    <n v="0.36628411293480978"/>
    <n v="4.8400999999999996"/>
    <s v="0-0,99 lei"/>
    <x v="6"/>
    <s v="0-0,99 euro"/>
    <n v="0"/>
  </r>
  <r>
    <n v="1053"/>
    <x v="13"/>
    <s v="COMUNA SALIGNY"/>
    <d v="2020-09-27T00:00:00"/>
    <n v="1"/>
    <m/>
    <s v="X"/>
    <s v="X"/>
    <n v="3150"/>
    <n v="43503.47"/>
    <n v="0"/>
    <n v="46653.47"/>
    <n v="9638.9475424061493"/>
    <n v="1882"/>
    <m/>
    <n v="989"/>
    <m/>
    <n v="1882"/>
    <n v="989"/>
    <n v="24.789303931987249"/>
    <n v="5.1216511915016731"/>
    <n v="47.172366026289183"/>
    <n v="9.7461552501578854"/>
    <n v="4.8400999999999996"/>
    <s v="24-24,99 lei"/>
    <x v="16"/>
    <s v="5-5,99 euro"/>
    <n v="5"/>
  </r>
  <r>
    <n v="1054"/>
    <x v="13"/>
    <s v="COMUNA SARAIU"/>
    <d v="2020-09-27T00:00:00"/>
    <n v="1"/>
    <m/>
    <s v="X"/>
    <s v="X"/>
    <n v="0"/>
    <n v="5556"/>
    <n v="0"/>
    <n v="5556"/>
    <n v="1147.910167145307"/>
    <n v="1030"/>
    <m/>
    <n v="741"/>
    <m/>
    <n v="1030"/>
    <n v="741"/>
    <n v="5.3941747572815535"/>
    <n v="1.1144758904323369"/>
    <n v="7.4979757085020244"/>
    <n v="1.5491365278614129"/>
    <n v="4.8400999999999996"/>
    <s v="5-5,99 lei"/>
    <x v="8"/>
    <s v="1-1,99 euro"/>
    <n v="1"/>
  </r>
  <r>
    <n v="1055"/>
    <x v="13"/>
    <s v="COMUNA SĂCELE"/>
    <d v="2020-09-27T00:00:00"/>
    <n v="1"/>
    <m/>
    <s v="X"/>
    <s v="X"/>
    <n v="2000"/>
    <n v="440"/>
    <n v="0"/>
    <n v="2440"/>
    <n v="504.12181566496565"/>
    <n v="2001"/>
    <m/>
    <n v="1340"/>
    <m/>
    <n v="2001"/>
    <n v="1340"/>
    <n v="1.2193903048475763"/>
    <n v="0.25193494036230168"/>
    <n v="1.8208955223880596"/>
    <n v="0.37621031019773554"/>
    <n v="4.8400999999999996"/>
    <s v="1-1,99 lei"/>
    <x v="10"/>
    <s v="0-0,99 euro"/>
    <n v="0"/>
  </r>
  <r>
    <n v="1056"/>
    <x v="13"/>
    <s v="COMUNA SEIMENI"/>
    <d v="2020-09-27T00:00:00"/>
    <n v="1"/>
    <m/>
    <s v="X"/>
    <s v="X"/>
    <n v="2847"/>
    <n v="3215.72"/>
    <n v="0"/>
    <n v="6062.7199999999993"/>
    <n v="1252.6022189624182"/>
    <n v="1754"/>
    <m/>
    <n v="1112"/>
    <m/>
    <n v="1754"/>
    <n v="1112"/>
    <n v="3.456510832383124"/>
    <n v="0.71414037569123046"/>
    <n v="5.4520863309352512"/>
    <n v="1.1264408443906639"/>
    <n v="4.8400999999999996"/>
    <s v="3-3,99 lei"/>
    <x v="0"/>
    <s v="0-0,99 euro"/>
    <n v="0"/>
  </r>
  <r>
    <n v="1057"/>
    <x v="13"/>
    <s v="COMUNA SILIȘTEA"/>
    <d v="2020-09-27T00:00:00"/>
    <n v="1"/>
    <m/>
    <s v="X"/>
    <s v="X"/>
    <n v="1000"/>
    <n v="7500"/>
    <n v="0"/>
    <n v="8500"/>
    <n v="1756.1620627672983"/>
    <n v="1169"/>
    <m/>
    <n v="860"/>
    <m/>
    <n v="1169"/>
    <n v="860"/>
    <n v="7.2711719418306249"/>
    <n v="1.5022772136589377"/>
    <n v="9.8837209302325579"/>
    <n v="2.0420489101945329"/>
    <n v="4.8400999999999996"/>
    <s v="7-7,99 lei"/>
    <x v="5"/>
    <s v="1-1,99 euro"/>
    <n v="1"/>
  </r>
  <r>
    <n v="1058"/>
    <x v="13"/>
    <s v="COMUNA TÂRGUȘOR"/>
    <d v="2020-09-27T00:00:00"/>
    <n v="1"/>
    <m/>
    <s v="X"/>
    <s v="X"/>
    <n v="800"/>
    <n v="11797.92"/>
    <n v="0"/>
    <n v="12597.92"/>
    <n v="2602.8222557385179"/>
    <n v="1309"/>
    <m/>
    <n v="875"/>
    <m/>
    <n v="1309"/>
    <n v="875"/>
    <n v="9.624079449961803"/>
    <n v="1.9884050845977983"/>
    <n v="14.397622857142856"/>
    <n v="2.974654006558306"/>
    <n v="4.8400999999999996"/>
    <s v="9-9,99 lei"/>
    <x v="12"/>
    <s v="1-1,99 euro"/>
    <n v="1"/>
  </r>
  <r>
    <n v="1059"/>
    <x v="13"/>
    <s v="COMUNA TOPALU"/>
    <d v="2020-09-27T00:00:00"/>
    <n v="1"/>
    <m/>
    <s v="X"/>
    <s v="X"/>
    <n v="0"/>
    <n v="4719"/>
    <n v="0"/>
    <n v="4719"/>
    <n v="974.97985578810358"/>
    <n v="1412"/>
    <m/>
    <n v="1008"/>
    <m/>
    <n v="1412"/>
    <n v="1008"/>
    <n v="3.3420679886685551"/>
    <n v="0.69049564857514423"/>
    <n v="4.6815476190476186"/>
    <n v="0.96724192042470591"/>
    <n v="4.8400999999999996"/>
    <s v="3-3,99 lei"/>
    <x v="0"/>
    <s v="0-0,99 euro"/>
    <n v="0"/>
  </r>
  <r>
    <n v="1060"/>
    <x v="13"/>
    <s v="COMUNA TOPRAISAR"/>
    <d v="2020-09-27T00:00:00"/>
    <n v="1"/>
    <m/>
    <s v="X"/>
    <s v="X"/>
    <n v="4950"/>
    <n v="8573.52"/>
    <n v="0"/>
    <n v="13523.52"/>
    <n v="2794.0579740088019"/>
    <n v="4971"/>
    <m/>
    <n v="2496"/>
    <m/>
    <n v="4971"/>
    <n v="2496"/>
    <n v="2.7204828002414003"/>
    <n v="0.56207161014057572"/>
    <n v="5.4180769230769235"/>
    <n v="1.1194142524073725"/>
    <n v="4.8400999999999996"/>
    <s v="2-2,99 lei"/>
    <x v="7"/>
    <s v="0-0,99 euro"/>
    <n v="0"/>
  </r>
  <r>
    <n v="1061"/>
    <x v="13"/>
    <s v="COMUNA TORTOMAN"/>
    <d v="2020-09-27T00:00:00"/>
    <n v="1"/>
    <m/>
    <s v="X"/>
    <s v="X"/>
    <n v="1000"/>
    <n v="6148"/>
    <n v="0"/>
    <n v="7148"/>
    <n v="1476.8289911365468"/>
    <n v="1455"/>
    <m/>
    <n v="848"/>
    <m/>
    <n v="1455"/>
    <n v="848"/>
    <n v="4.9127147766323027"/>
    <n v="1.015002743049173"/>
    <n v="8.4292452830188687"/>
    <n v="1.7415436216232865"/>
    <n v="4.8400999999999996"/>
    <s v="4-4,99 lei"/>
    <x v="11"/>
    <s v="1-1,99 euro"/>
    <n v="1"/>
  </r>
  <r>
    <n v="1062"/>
    <x v="13"/>
    <s v="COMUNA TUZLA"/>
    <d v="2020-09-27T00:00:00"/>
    <n v="1"/>
    <m/>
    <s v="X"/>
    <s v="X"/>
    <n v="0"/>
    <n v="3820"/>
    <n v="0"/>
    <n v="3820"/>
    <n v="789.23989173777409"/>
    <n v="6059"/>
    <m/>
    <n v="3465"/>
    <m/>
    <n v="6059"/>
    <n v="3465"/>
    <n v="0.63046707377455025"/>
    <n v="0.1302591007984443"/>
    <n v="1.1024531024531024"/>
    <n v="0.22777486053038212"/>
    <n v="4.8400999999999996"/>
    <s v="0-0,99 lei"/>
    <x v="6"/>
    <s v="0-0,99 euro"/>
    <n v="0"/>
  </r>
  <r>
    <n v="1063"/>
    <x v="13"/>
    <s v="COMUNA VALU LUI TRAIAN"/>
    <d v="2020-09-27T00:00:00"/>
    <n v="1"/>
    <m/>
    <s v="X"/>
    <s v="X"/>
    <n v="4851"/>
    <n v="6294.34"/>
    <n v="0"/>
    <n v="11145.34"/>
    <n v="2302.708621722692"/>
    <n v="13316"/>
    <m/>
    <n v="6678"/>
    <m/>
    <n v="13316"/>
    <n v="6678"/>
    <n v="0.83698858516070895"/>
    <n v="0.17292795296806038"/>
    <n v="1.668963761605271"/>
    <n v="0.34482009908995087"/>
    <n v="4.8400999999999996"/>
    <s v="0-0,99 lei"/>
    <x v="6"/>
    <s v="0-0,99 euro"/>
    <n v="0"/>
  </r>
  <r>
    <n v="1064"/>
    <x v="13"/>
    <s v="COMUNA VULTURU"/>
    <d v="2020-09-27T00:00:00"/>
    <n v="1"/>
    <m/>
    <s v="X"/>
    <s v="X"/>
    <n v="1600"/>
    <n v="6209"/>
    <n v="0"/>
    <n v="7809"/>
    <n v="1613.3964174293922"/>
    <n v="566"/>
    <m/>
    <n v="392"/>
    <m/>
    <n v="566"/>
    <n v="392"/>
    <n v="13.796819787985866"/>
    <n v="2.8505237057056401"/>
    <n v="19.920918367346939"/>
    <n v="4.115807187319878"/>
    <n v="4.8400999999999996"/>
    <s v="13-13,99 lei"/>
    <x v="14"/>
    <s v="2-2,99 euro"/>
    <n v="2"/>
  </r>
  <r>
    <n v="1065"/>
    <x v="14"/>
    <s v="MUNICIPIUL SFÂNTU GHEORGHE"/>
    <d v="2020-09-27T00:00:00"/>
    <n v="1"/>
    <m/>
    <s v="X"/>
    <s v="X"/>
    <n v="15000"/>
    <n v="24520.28"/>
    <n v="0"/>
    <n v="39520.28"/>
    <n v="8165.1784054048476"/>
    <n v="52914"/>
    <m/>
    <n v="14414"/>
    <m/>
    <n v="52914"/>
    <n v="14414"/>
    <n v="0.74687757493290996"/>
    <n v="0.15431036030927256"/>
    <n v="2.7417982516997363"/>
    <n v="0.56647553804668016"/>
    <n v="4.8400999999999996"/>
    <s v="0-0,99 lei"/>
    <x v="6"/>
    <s v="0-0,99 euro"/>
    <n v="0"/>
  </r>
  <r>
    <n v="1066"/>
    <x v="14"/>
    <s v="MUNICIPIUL TÂRGU SECUIESC"/>
    <d v="2020-09-27T00:00:00"/>
    <n v="1"/>
    <m/>
    <s v="X"/>
    <s v="X"/>
    <n v="3877"/>
    <n v="4384.2700000000004"/>
    <n v="0"/>
    <n v="8261.27"/>
    <n v="1706.8387016797176"/>
    <n v="16526"/>
    <m/>
    <n v="4904"/>
    <m/>
    <n v="16526"/>
    <n v="4904"/>
    <n v="0.49989531647101537"/>
    <n v="0.10328202236958232"/>
    <n v="1.6845982871125613"/>
    <n v="0.34805030621527683"/>
    <n v="4.8400999999999996"/>
    <s v="0-0,99 lei"/>
    <x v="6"/>
    <s v="0-0,99 euro"/>
    <n v="0"/>
  </r>
  <r>
    <n v="1067"/>
    <x v="14"/>
    <s v="ORAȘUL BARAOLT"/>
    <d v="2020-09-27T00:00:00"/>
    <n v="1"/>
    <m/>
    <s v="X"/>
    <s v="X"/>
    <n v="0"/>
    <n v="16474.169999999998"/>
    <n v="0"/>
    <n v="16474.169999999998"/>
    <n v="3403.6838081857813"/>
    <n v="7591"/>
    <m/>
    <n v="3559"/>
    <m/>
    <n v="7591"/>
    <n v="3559"/>
    <n v="2.1702239494137792"/>
    <n v="0.4483841138434701"/>
    <n v="4.628876088788985"/>
    <n v="0.95635959769198686"/>
    <n v="4.8400999999999996"/>
    <s v="2-2,99 lei"/>
    <x v="7"/>
    <s v="0-0,99 euro"/>
    <n v="0"/>
  </r>
  <r>
    <n v="1068"/>
    <x v="14"/>
    <s v="ORAȘUL COVASNA"/>
    <d v="2020-09-27T00:00:00"/>
    <n v="1"/>
    <m/>
    <s v="X"/>
    <s v="X"/>
    <n v="3080"/>
    <n v="12931"/>
    <n v="0"/>
    <n v="16011"/>
    <n v="3307.9895043490837"/>
    <n v="9231"/>
    <m/>
    <n v="3437"/>
    <m/>
    <n v="9231"/>
    <n v="3437"/>
    <n v="1.7344816379590511"/>
    <n v="0.35835657072354932"/>
    <n v="4.6584230433517604"/>
    <n v="0.96246421424180495"/>
    <n v="4.8400999999999996"/>
    <s v="1-1,99 lei"/>
    <x v="10"/>
    <s v="0-0,99 euro"/>
    <n v="0"/>
  </r>
  <r>
    <n v="1069"/>
    <x v="14"/>
    <s v="ORAȘUL ÎNTORSURA BUZĂULUI"/>
    <d v="2020-09-27T00:00:00"/>
    <n v="1"/>
    <m/>
    <s v="X"/>
    <s v="X"/>
    <n v="6685"/>
    <n v="2953.01"/>
    <n v="0"/>
    <n v="9638.01"/>
    <n v="1991.2832379496294"/>
    <n v="7409"/>
    <m/>
    <n v="3673"/>
    <m/>
    <n v="7409"/>
    <n v="3673"/>
    <n v="1.3008516668916184"/>
    <n v="0.26876545255090151"/>
    <n v="2.6240157909066157"/>
    <n v="0.54214082165794431"/>
    <n v="4.8400999999999996"/>
    <s v="1-1,99 lei"/>
    <x v="10"/>
    <s v="0-0,99 euro"/>
    <n v="0"/>
  </r>
  <r>
    <n v="1070"/>
    <x v="14"/>
    <s v="COMUNA AITA MARE"/>
    <d v="2020-09-27T00:00:00"/>
    <n v="1"/>
    <m/>
    <s v="X"/>
    <s v="X"/>
    <n v="3150"/>
    <n v="1570"/>
    <n v="0"/>
    <n v="4720"/>
    <n v="975.1864630896057"/>
    <n v="1362"/>
    <m/>
    <n v="845"/>
    <m/>
    <n v="1362"/>
    <n v="845"/>
    <n v="3.4654919236417032"/>
    <n v="0.71599593472070899"/>
    <n v="5.5857988165680474"/>
    <n v="1.1540668202243853"/>
    <n v="4.8400999999999996"/>
    <s v="3-3,99 lei"/>
    <x v="0"/>
    <s v="0-0,99 euro"/>
    <n v="0"/>
  </r>
  <r>
    <n v="1071"/>
    <x v="14"/>
    <s v="COMUNA ARCUŞ"/>
    <d v="2020-09-27T00:00:00"/>
    <n v="1"/>
    <m/>
    <s v="X"/>
    <s v="X"/>
    <n v="0"/>
    <n v="0"/>
    <n v="0"/>
    <n v="0"/>
    <n v="0"/>
    <n v="1327"/>
    <m/>
    <n v="696"/>
    <m/>
    <n v="1327"/>
    <n v="696"/>
    <n v="0"/>
    <n v="0"/>
    <n v="0"/>
    <n v="0"/>
    <n v="4.8400999999999996"/>
    <s v="0-0,99 lei"/>
    <x v="6"/>
    <s v="0-0,99 euro"/>
    <n v="0"/>
  </r>
  <r>
    <n v="1072"/>
    <x v="14"/>
    <s v="COMUNA BARCANI"/>
    <d v="2020-09-27T00:00:00"/>
    <n v="1"/>
    <m/>
    <s v="X"/>
    <s v="X"/>
    <n v="2000"/>
    <n v="12655.41"/>
    <n v="0"/>
    <n v="14655.41"/>
    <n v="3027.9147125059403"/>
    <n v="3082"/>
    <m/>
    <n v="1797"/>
    <m/>
    <n v="3082"/>
    <n v="1797"/>
    <n v="4.7551622323166773"/>
    <n v="0.98245123702334214"/>
    <n v="8.1554869226488584"/>
    <n v="1.6849831455236173"/>
    <n v="4.8400999999999996"/>
    <s v="4-4,99 lei"/>
    <x v="11"/>
    <s v="0-0,99 euro"/>
    <n v="0"/>
  </r>
  <r>
    <n v="1073"/>
    <x v="14"/>
    <s v="COMUNA BĂŢANI"/>
    <d v="2020-09-27T00:00:00"/>
    <n v="1"/>
    <m/>
    <s v="X"/>
    <s v="X"/>
    <n v="1800"/>
    <n v="2200"/>
    <n v="0"/>
    <n v="4000"/>
    <n v="826.42920600814034"/>
    <n v="3563"/>
    <m/>
    <n v="1671"/>
    <m/>
    <n v="3563"/>
    <n v="1671"/>
    <n v="1.1226494527083919"/>
    <n v="0.23194757395681739"/>
    <n v="2.3937761819269898"/>
    <n v="0.49457163734777998"/>
    <n v="4.8400999999999996"/>
    <s v="1-1,99 lei"/>
    <x v="10"/>
    <s v="0-0,99 euro"/>
    <n v="0"/>
  </r>
  <r>
    <n v="1074"/>
    <x v="14"/>
    <s v="COMUNA BELIN"/>
    <d v="2020-09-27T00:00:00"/>
    <n v="1"/>
    <m/>
    <s v="X"/>
    <s v="X"/>
    <n v="3000"/>
    <n v="12732.4"/>
    <n v="0"/>
    <n v="15732.4"/>
    <n v="3250.428710150617"/>
    <n v="2187"/>
    <m/>
    <n v="1129"/>
    <m/>
    <n v="2187"/>
    <n v="1129"/>
    <n v="7.1935985368084134"/>
    <n v="1.4862499817789745"/>
    <n v="13.934809565987599"/>
    <n v="2.8790334013734427"/>
    <n v="4.8400999999999996"/>
    <s v="7-7,99 lei"/>
    <x v="5"/>
    <s v="1-1,99 euro"/>
    <n v="1"/>
  </r>
  <r>
    <n v="1075"/>
    <x v="14"/>
    <s v="COMUNA BIXAD"/>
    <d v="2020-09-27T00:00:00"/>
    <n v="1"/>
    <m/>
    <s v="X"/>
    <s v="X"/>
    <n v="0"/>
    <n v="2235"/>
    <n v="0"/>
    <n v="2235"/>
    <n v="461.76731885704845"/>
    <n v="1398"/>
    <m/>
    <n v="420"/>
    <m/>
    <n v="1398"/>
    <n v="420"/>
    <n v="1.5987124463519313"/>
    <n v="0.33030566441848958"/>
    <n v="5.3214285714285712"/>
    <n v="1.0994459972786867"/>
    <n v="4.8400999999999996"/>
    <s v="1-1,99 lei"/>
    <x v="10"/>
    <s v="0-0,99 euro"/>
    <n v="0"/>
  </r>
  <r>
    <n v="1076"/>
    <x v="14"/>
    <s v="COMUNA BODOC"/>
    <d v="2020-09-27T00:00:00"/>
    <n v="1"/>
    <m/>
    <s v="X"/>
    <s v="X"/>
    <n v="1080"/>
    <n v="17341.8"/>
    <n v="0"/>
    <n v="18421.8"/>
    <n v="3806.0783868101898"/>
    <n v="2020"/>
    <m/>
    <n v="1053"/>
    <m/>
    <n v="2020"/>
    <n v="1053"/>
    <n v="9.1197029702970287"/>
    <n v="1.8841972211931632"/>
    <n v="17.494586894586895"/>
    <n v="3.6145093891834663"/>
    <n v="4.8400999999999996"/>
    <s v="9-9,99 lei"/>
    <x v="12"/>
    <s v="1-1,99 euro"/>
    <n v="1"/>
  </r>
  <r>
    <n v="1077"/>
    <x v="14"/>
    <s v="COMUNA BOROŞNEU MARE"/>
    <d v="2020-09-27T00:00:00"/>
    <n v="1"/>
    <m/>
    <s v="X"/>
    <s v="X"/>
    <n v="0"/>
    <n v="6585.85"/>
    <n v="0"/>
    <n v="6585.85"/>
    <n v="1360.6846965971779"/>
    <n v="2510"/>
    <m/>
    <n v="1425"/>
    <m/>
    <n v="2510"/>
    <n v="1425"/>
    <n v="2.6238446215139444"/>
    <n v="0.5421054568116247"/>
    <n v="4.6216491228070176"/>
    <n v="0.95486645375240553"/>
    <n v="4.8400999999999996"/>
    <s v="2-2,99 lei"/>
    <x v="7"/>
    <s v="0-0,99 euro"/>
    <n v="0"/>
  </r>
  <r>
    <n v="1078"/>
    <x v="14"/>
    <s v="COMUNA BRATEŞ"/>
    <d v="2020-09-27T00:00:00"/>
    <n v="1"/>
    <m/>
    <s v="X"/>
    <s v="X"/>
    <n v="1080"/>
    <n v="3345.95"/>
    <n v="0"/>
    <n v="4425.95"/>
    <n v="914.43358608293215"/>
    <n v="1181"/>
    <m/>
    <n v="500"/>
    <m/>
    <n v="1181"/>
    <n v="500"/>
    <n v="3.7476291278577474"/>
    <n v="0.7742875411371144"/>
    <n v="8.8518999999999988"/>
    <n v="1.8288671721658643"/>
    <n v="4.8400999999999996"/>
    <s v="3-3,99 lei"/>
    <x v="0"/>
    <s v="0-0,99 euro"/>
    <n v="0"/>
  </r>
  <r>
    <n v="1079"/>
    <x v="14"/>
    <s v="COMUNA BRĂDUŢ"/>
    <d v="2020-09-27T00:00:00"/>
    <n v="1"/>
    <m/>
    <s v="X"/>
    <s v="X"/>
    <n v="1500"/>
    <n v="2193"/>
    <n v="0"/>
    <n v="3693"/>
    <n v="763.00076444701563"/>
    <n v="3729"/>
    <m/>
    <n v="1442"/>
    <m/>
    <n v="3729"/>
    <n v="1442"/>
    <n v="0.9903459372485921"/>
    <n v="0.2046127016484354"/>
    <n v="2.5610263522884882"/>
    <n v="0.52912674372192481"/>
    <n v="4.8400999999999996"/>
    <s v="0-0,99 lei"/>
    <x v="6"/>
    <s v="0-0,99 euro"/>
    <n v="0"/>
  </r>
  <r>
    <n v="1080"/>
    <x v="14"/>
    <s v="COMUNA BREŢCU"/>
    <d v="2020-09-27T00:00:00"/>
    <n v="1"/>
    <m/>
    <s v="X"/>
    <s v="X"/>
    <n v="1200"/>
    <n v="802"/>
    <n v="0"/>
    <n v="2002"/>
    <n v="413.62781760707429"/>
    <n v="2880"/>
    <m/>
    <n v="1200"/>
    <m/>
    <n v="2880"/>
    <n v="1200"/>
    <n v="0.69513888888888886"/>
    <n v="0.14362077000245635"/>
    <n v="1.6683333333333332"/>
    <n v="0.34468984800589525"/>
    <n v="4.8400999999999996"/>
    <s v="0-0,99 lei"/>
    <x v="6"/>
    <s v="0-0,99 euro"/>
    <n v="0"/>
  </r>
  <r>
    <n v="1081"/>
    <x v="14"/>
    <s v="COMUNA CATALINA"/>
    <d v="2020-09-27T00:00:00"/>
    <n v="1"/>
    <m/>
    <s v="X"/>
    <s v="X"/>
    <n v="0"/>
    <n v="5864.02"/>
    <n v="0"/>
    <n v="5864.02"/>
    <n v="1211.549348153964"/>
    <n v="2725"/>
    <m/>
    <n v="1313"/>
    <m/>
    <n v="2725"/>
    <n v="1313"/>
    <n v="2.1519339449541288"/>
    <n v="0.44460526537760148"/>
    <n v="4.4661233815689263"/>
    <n v="0.92273370004109978"/>
    <n v="4.8400999999999996"/>
    <s v="2-2,99 lei"/>
    <x v="7"/>
    <s v="0-0,99 euro"/>
    <n v="0"/>
  </r>
  <r>
    <n v="1082"/>
    <x v="14"/>
    <s v="COMUNA CERNAT"/>
    <d v="2020-09-27T00:00:00"/>
    <n v="1"/>
    <m/>
    <s v="X"/>
    <s v="X"/>
    <n v="2250"/>
    <n v="929"/>
    <n v="0"/>
    <n v="3179"/>
    <n v="656.80461147496953"/>
    <n v="3292"/>
    <m/>
    <n v="1561"/>
    <m/>
    <n v="3292"/>
    <n v="1561"/>
    <n v="0.96567436208991497"/>
    <n v="0.19951537408109646"/>
    <n v="2.0365150544522743"/>
    <n v="0.4207588798686544"/>
    <n v="4.8400999999999996"/>
    <s v="0-0,99 lei"/>
    <x v="6"/>
    <s v="0-0,99 euro"/>
    <n v="0"/>
  </r>
  <r>
    <n v="1083"/>
    <x v="14"/>
    <s v="COMUNA CHICHIŞ"/>
    <d v="2020-09-27T00:00:00"/>
    <n v="1"/>
    <m/>
    <s v="X"/>
    <s v="X"/>
    <n v="500"/>
    <n v="1904.8"/>
    <n v="0"/>
    <n v="2404.8000000000002"/>
    <n v="496.84923865209402"/>
    <n v="1296"/>
    <m/>
    <n v="650"/>
    <m/>
    <n v="1296"/>
    <n v="650"/>
    <n v="1.8555555555555556"/>
    <n v="0.38337132612044289"/>
    <n v="3.6996923076923078"/>
    <n v="0.76438344408014469"/>
    <n v="4.8400999999999996"/>
    <s v="1-1,99 lei"/>
    <x v="10"/>
    <s v="0-0,99 euro"/>
    <n v="0"/>
  </r>
  <r>
    <n v="1084"/>
    <x v="14"/>
    <s v="COMUNA COMANDĂU"/>
    <d v="2020-09-27T00:00:00"/>
    <n v="1"/>
    <m/>
    <s v="X"/>
    <s v="X"/>
    <n v="65"/>
    <n v="5866"/>
    <n v="0"/>
    <n v="5931"/>
    <n v="1225.3879052085701"/>
    <n v="805"/>
    <m/>
    <n v="397"/>
    <m/>
    <n v="805"/>
    <n v="397"/>
    <n v="7.3677018633540374"/>
    <n v="1.5222210002590935"/>
    <n v="14.939546599496222"/>
    <n v="3.0866194085858192"/>
    <n v="4.8400999999999996"/>
    <s v="7-7,99 lei"/>
    <x v="5"/>
    <s v="1-1,99 euro"/>
    <n v="1"/>
  </r>
  <r>
    <n v="1085"/>
    <x v="14"/>
    <s v="COMUNA DALNIC"/>
    <d v="2020-09-27T00:00:00"/>
    <n v="1"/>
    <m/>
    <s v="X"/>
    <s v="X"/>
    <n v="2062"/>
    <n v="77.86"/>
    <n v="0"/>
    <n v="2139.86"/>
    <n v="442.11070019214486"/>
    <n v="745"/>
    <m/>
    <n v="448"/>
    <m/>
    <n v="745"/>
    <n v="448"/>
    <n v="2.872295302013423"/>
    <n v="0.59343718146596625"/>
    <n v="4.7764732142857147"/>
    <n v="0.9868542415003233"/>
    <n v="4.8400999999999996"/>
    <s v="2-2,99 lei"/>
    <x v="7"/>
    <s v="0-0,99 euro"/>
    <n v="0"/>
  </r>
  <r>
    <n v="1086"/>
    <x v="14"/>
    <s v="COMUNA DOBÂRLĂU"/>
    <d v="2020-09-27T00:00:00"/>
    <n v="1"/>
    <m/>
    <s v="X"/>
    <s v="X"/>
    <n v="0"/>
    <n v="11023.5"/>
    <n v="0"/>
    <n v="11023.5"/>
    <n v="2277.5355881076839"/>
    <n v="1772"/>
    <m/>
    <n v="1096"/>
    <m/>
    <n v="1772"/>
    <n v="1096"/>
    <n v="6.2209367945823928"/>
    <n v="1.2852909639433883"/>
    <n v="10.057937956204379"/>
    <n v="2.0780434198062809"/>
    <n v="4.8400999999999996"/>
    <s v="6-6,99 lei"/>
    <x v="13"/>
    <s v="1-1,99 euro"/>
    <n v="1"/>
  </r>
  <r>
    <n v="1087"/>
    <x v="14"/>
    <s v="COMUNA ESTELNIC"/>
    <d v="2020-09-27T00:00:00"/>
    <n v="1"/>
    <m/>
    <s v="X"/>
    <s v="X"/>
    <n v="1000"/>
    <n v="1001"/>
    <n v="0"/>
    <n v="2001"/>
    <n v="413.42121030557223"/>
    <n v="891"/>
    <m/>
    <n v="658"/>
    <m/>
    <n v="891"/>
    <n v="658"/>
    <n v="2.2457912457912457"/>
    <n v="0.46399686902982296"/>
    <n v="3.0410334346504557"/>
    <n v="0.62829971171059606"/>
    <n v="4.8400999999999996"/>
    <s v="2-2,99 lei"/>
    <x v="7"/>
    <s v="0-0,99 euro"/>
    <n v="0"/>
  </r>
  <r>
    <n v="1088"/>
    <x v="14"/>
    <s v="COMUNA GHELINŢA"/>
    <d v="2020-09-27T00:00:00"/>
    <n v="1"/>
    <m/>
    <s v="X"/>
    <s v="X"/>
    <n v="800"/>
    <n v="3555"/>
    <n v="0"/>
    <n v="4355"/>
    <n v="899.77479804136283"/>
    <n v="4130"/>
    <m/>
    <n v="2336"/>
    <m/>
    <n v="4130"/>
    <n v="2336"/>
    <n v="1.0544794188861986"/>
    <n v="0.21786314722551159"/>
    <n v="1.8642979452054795"/>
    <n v="0.38517756765469296"/>
    <n v="4.8400999999999996"/>
    <s v="1-1,99 lei"/>
    <x v="10"/>
    <s v="0-0,99 euro"/>
    <n v="0"/>
  </r>
  <r>
    <n v="1089"/>
    <x v="14"/>
    <s v="COMUNA GHIDFALĂU"/>
    <d v="2020-09-27T00:00:00"/>
    <n v="1"/>
    <m/>
    <s v="X"/>
    <s v="X"/>
    <n v="2000"/>
    <n v="3079.86"/>
    <n v="0"/>
    <n v="5079.8600000000006"/>
    <n v="1049.536166608128"/>
    <n v="2133"/>
    <m/>
    <n v="1233"/>
    <m/>
    <n v="2133"/>
    <n v="1233"/>
    <n v="2.381556493202063"/>
    <n v="0.49204696043512802"/>
    <n v="4.1199188969991898"/>
    <n v="0.8512053257162433"/>
    <n v="4.8400999999999996"/>
    <s v="2-2,99 lei"/>
    <x v="7"/>
    <s v="0-0,99 euro"/>
    <n v="0"/>
  </r>
  <r>
    <n v="1090"/>
    <x v="14"/>
    <s v="COMUNA HĂGHIG"/>
    <d v="2020-09-27T00:00:00"/>
    <n v="1"/>
    <m/>
    <s v="X"/>
    <s v="X"/>
    <n v="0"/>
    <n v="1814.83"/>
    <n v="0"/>
    <n v="1814.83"/>
    <n v="374.95712898493832"/>
    <n v="1768"/>
    <m/>
    <n v="1029"/>
    <m/>
    <n v="1768"/>
    <n v="1029"/>
    <n v="1.026487556561086"/>
    <n v="0.21207982408650358"/>
    <n v="1.7636831875607386"/>
    <n v="0.36438982408643178"/>
    <n v="4.8400999999999996"/>
    <s v="1-1,99 lei"/>
    <x v="10"/>
    <s v="0-0,99 euro"/>
    <n v="0"/>
  </r>
  <r>
    <n v="1091"/>
    <x v="14"/>
    <s v="COMUNA ILIENI"/>
    <d v="2020-09-27T00:00:00"/>
    <n v="1"/>
    <m/>
    <s v="X"/>
    <s v="X"/>
    <n v="600"/>
    <n v="482"/>
    <n v="0"/>
    <n v="1082"/>
    <n v="223.54910022520198"/>
    <n v="1660"/>
    <m/>
    <n v="972"/>
    <m/>
    <n v="1660"/>
    <n v="972"/>
    <n v="0.65180722891566267"/>
    <n v="0.13466813266578434"/>
    <n v="1.1131687242798354"/>
    <n v="0.22998878623991972"/>
    <n v="4.8400999999999996"/>
    <s v="0-0,99 lei"/>
    <x v="6"/>
    <s v="0-0,99 euro"/>
    <n v="0"/>
  </r>
  <r>
    <n v="1092"/>
    <x v="14"/>
    <s v="COMUNA LEMNIA"/>
    <d v="2020-09-27T00:00:00"/>
    <n v="1"/>
    <m/>
    <s v="X"/>
    <s v="X"/>
    <n v="800"/>
    <n v="14534"/>
    <n v="0"/>
    <n v="15334"/>
    <n v="3168.1163612322061"/>
    <n v="1547"/>
    <m/>
    <n v="757"/>
    <m/>
    <n v="1547"/>
    <n v="757"/>
    <n v="9.9120879120879124"/>
    <n v="2.047909735767425"/>
    <n v="20.256274768824305"/>
    <n v="4.1850942684705501"/>
    <n v="4.8400999999999996"/>
    <s v="9-9,99 lei"/>
    <x v="12"/>
    <s v="2-2,99 euro"/>
    <n v="2"/>
  </r>
  <r>
    <n v="1093"/>
    <x v="14"/>
    <s v="COMUNA MALNAŞ"/>
    <d v="2020-09-27T00:00:00"/>
    <n v="1"/>
    <m/>
    <s v="X"/>
    <s v="X"/>
    <n v="600"/>
    <n v="1247.9000000000001"/>
    <n v="0"/>
    <n v="1847.9"/>
    <n v="381.78963244561066"/>
    <n v="867"/>
    <m/>
    <n v="453"/>
    <m/>
    <n v="867"/>
    <n v="453"/>
    <n v="2.1313725490196078"/>
    <n v="0.44035713084845518"/>
    <n v="4.0792494481236208"/>
    <n v="0.84280272063048711"/>
    <n v="4.8400999999999996"/>
    <s v="2-2,99 lei"/>
    <x v="7"/>
    <s v="0-0,99 euro"/>
    <n v="0"/>
  </r>
  <r>
    <n v="1094"/>
    <x v="14"/>
    <s v="COMUNA MERENI"/>
    <d v="2020-09-27T00:00:00"/>
    <n v="1"/>
    <m/>
    <s v="X"/>
    <s v="X"/>
    <n v="800"/>
    <n v="0"/>
    <n v="0"/>
    <n v="800"/>
    <n v="165.28584120162807"/>
    <n v="1057"/>
    <m/>
    <n v="631"/>
    <m/>
    <n v="1057"/>
    <n v="631"/>
    <n v="0.7568590350047304"/>
    <n v="0.15637260283976165"/>
    <n v="1.2678288431061806"/>
    <n v="0.26194269604061499"/>
    <n v="4.8400999999999996"/>
    <s v="0-0,99 lei"/>
    <x v="6"/>
    <s v="0-0,99 euro"/>
    <n v="0"/>
  </r>
  <r>
    <n v="1095"/>
    <x v="14"/>
    <s v="COMUNA MICFALĂU"/>
    <d v="2020-09-27T00:00:00"/>
    <n v="1"/>
    <m/>
    <s v="X"/>
    <s v="X"/>
    <n v="2400"/>
    <n v="800"/>
    <n v="0"/>
    <n v="3200"/>
    <n v="661.1433648065123"/>
    <n v="1472"/>
    <m/>
    <n v="455"/>
    <m/>
    <n v="1472"/>
    <n v="455"/>
    <n v="2.1739130434782608"/>
    <n v="0.44914630761311974"/>
    <n v="7.0329670329670328"/>
    <n v="1.453062340234093"/>
    <n v="4.8400999999999996"/>
    <s v="2-2,99 lei"/>
    <x v="7"/>
    <s v="0-0,99 euro"/>
    <n v="0"/>
  </r>
  <r>
    <n v="1096"/>
    <x v="14"/>
    <s v="COMUNA MOACŞA"/>
    <d v="2020-09-27T00:00:00"/>
    <n v="1"/>
    <m/>
    <s v="X"/>
    <s v="X"/>
    <n v="600"/>
    <n v="5075"/>
    <n v="0"/>
    <n v="5675"/>
    <n v="1172.4964360240492"/>
    <n v="1005"/>
    <m/>
    <n v="401"/>
    <m/>
    <n v="1005"/>
    <n v="401"/>
    <n v="5.6467661691542288"/>
    <n v="1.1666631204219395"/>
    <n v="14.152119700748131"/>
    <n v="2.9239312619053597"/>
    <n v="4.8400999999999996"/>
    <s v="5-5,99 lei"/>
    <x v="8"/>
    <s v="1-1,99 euro"/>
    <n v="1"/>
  </r>
  <r>
    <n v="1097"/>
    <x v="14"/>
    <s v="COMUNA OJDULA"/>
    <d v="2020-09-27T00:00:00"/>
    <n v="1"/>
    <m/>
    <s v="X"/>
    <s v="X"/>
    <n v="1500"/>
    <n v="6661"/>
    <n v="0"/>
    <n v="8161"/>
    <n v="1686.1221875581084"/>
    <n v="2972"/>
    <m/>
    <n v="1488"/>
    <m/>
    <n v="2972"/>
    <n v="1488"/>
    <n v="2.7459623149394345"/>
    <n v="0.56733586391591806"/>
    <n v="5.484543010752688"/>
    <n v="1.1331466314234599"/>
    <n v="4.8400999999999996"/>
    <s v="2-2,99 lei"/>
    <x v="7"/>
    <s v="0-0,99 euro"/>
    <n v="0"/>
  </r>
  <r>
    <n v="1098"/>
    <x v="14"/>
    <s v="COMUNA OZUN"/>
    <d v="2020-09-27T00:00:00"/>
    <n v="1"/>
    <m/>
    <s v="X"/>
    <s v="X"/>
    <n v="1400"/>
    <n v="2283"/>
    <n v="0"/>
    <n v="3683"/>
    <n v="760.93469143199525"/>
    <n v="3753"/>
    <m/>
    <n v="1784"/>
    <m/>
    <n v="3753"/>
    <n v="1784"/>
    <n v="0.98134825472954967"/>
    <n v="0.20275371474340401"/>
    <n v="2.0644618834080717"/>
    <n v="0.4265328987847507"/>
    <n v="4.8400999999999996"/>
    <s v="0-0,99 lei"/>
    <x v="6"/>
    <s v="0-0,99 euro"/>
    <n v="0"/>
  </r>
  <r>
    <n v="1099"/>
    <x v="14"/>
    <s v="COMUNA POIAN"/>
    <d v="2020-09-27T00:00:00"/>
    <n v="1"/>
    <m/>
    <s v="X"/>
    <s v="X"/>
    <n v="3592"/>
    <n v="4961"/>
    <n v="0"/>
    <n v="8553"/>
    <n v="1767.1122497469062"/>
    <n v="1383"/>
    <m/>
    <n v="839"/>
    <m/>
    <n v="1383"/>
    <n v="839"/>
    <n v="6.1843817787418658"/>
    <n v="1.2777384307642128"/>
    <n v="10.194278903456496"/>
    <n v="2.1062124550022721"/>
    <n v="4.8400999999999996"/>
    <s v="6-6,99 lei"/>
    <x v="13"/>
    <s v="1-1,99 euro"/>
    <n v="1"/>
  </r>
  <r>
    <n v="1100"/>
    <x v="14"/>
    <s v="COMUNA RECI"/>
    <d v="2020-09-27T00:00:00"/>
    <n v="1"/>
    <m/>
    <s v="X"/>
    <s v="X"/>
    <n v="0"/>
    <n v="10166.370000000001"/>
    <n v="0"/>
    <n v="10166.370000000001"/>
    <n v="2100.4462717712449"/>
    <n v="1867"/>
    <m/>
    <n v="784"/>
    <m/>
    <n v="1867"/>
    <n v="784"/>
    <n v="5.4452972683449392"/>
    <n v="1.1250381744891511"/>
    <n v="12.96730867346939"/>
    <n v="2.679140652769445"/>
    <n v="4.8400999999999996"/>
    <s v="5-5,99 lei"/>
    <x v="8"/>
    <s v="1-1,99 euro"/>
    <n v="1"/>
  </r>
  <r>
    <n v="1101"/>
    <x v="14"/>
    <s v="COMUNA SÂNZIENI"/>
    <d v="2020-09-27T00:00:00"/>
    <n v="1"/>
    <m/>
    <s v="X"/>
    <s v="X"/>
    <n v="1200"/>
    <n v="3131"/>
    <n v="0"/>
    <n v="4331"/>
    <n v="894.81622280531406"/>
    <n v="3661"/>
    <m/>
    <n v="1112"/>
    <m/>
    <n v="3661"/>
    <n v="1112"/>
    <n v="1.183010106528271"/>
    <n v="0.24441852575944115"/>
    <n v="3.8947841726618706"/>
    <n v="0.80469084784650546"/>
    <n v="4.8400999999999996"/>
    <s v="1-1,99 lei"/>
    <x v="10"/>
    <s v="0-0,99 euro"/>
    <n v="0"/>
  </r>
  <r>
    <n v="1102"/>
    <x v="14"/>
    <s v="COMUNA SITA BUZĂULUI"/>
    <d v="2020-09-27T00:00:00"/>
    <n v="1"/>
    <m/>
    <s v="X"/>
    <s v="X"/>
    <n v="2500"/>
    <n v="1636.79"/>
    <n v="0"/>
    <n v="4136.79"/>
    <n v="854.69101878060371"/>
    <n v="3838"/>
    <m/>
    <n v="1907"/>
    <m/>
    <n v="3838"/>
    <n v="1907"/>
    <n v="1.0778504429390308"/>
    <n v="0.22269177143840638"/>
    <n v="2.1692658626114314"/>
    <n v="0.44818616611463225"/>
    <n v="4.8400999999999996"/>
    <s v="1-1,99 lei"/>
    <x v="10"/>
    <s v="0-0,99 euro"/>
    <n v="0"/>
  </r>
  <r>
    <n v="1103"/>
    <x v="14"/>
    <s v="COMUNA TURIA"/>
    <d v="2020-09-27T00:00:00"/>
    <n v="1"/>
    <m/>
    <s v="X"/>
    <s v="X"/>
    <n v="2000"/>
    <n v="7476"/>
    <n v="0"/>
    <n v="9476"/>
    <n v="1957.8107890332847"/>
    <n v="3132"/>
    <m/>
    <n v="1242"/>
    <m/>
    <n v="3132"/>
    <n v="1242"/>
    <n v="3.0255427841634739"/>
    <n v="0.6250992302149696"/>
    <n v="7.6296296296296298"/>
    <n v="1.5763371892377493"/>
    <n v="4.8400999999999996"/>
    <s v="3-3,99 lei"/>
    <x v="0"/>
    <s v="0-0,99 euro"/>
    <n v="0"/>
  </r>
  <r>
    <n v="1104"/>
    <x v="14"/>
    <s v="COMUNA VALEA CRIŞULUI"/>
    <d v="2020-09-27T00:00:00"/>
    <n v="1"/>
    <m/>
    <s v="X"/>
    <s v="X"/>
    <n v="0"/>
    <n v="5289.46"/>
    <n v="0"/>
    <n v="5289.46"/>
    <n v="1092.8410570029546"/>
    <n v="1883"/>
    <m/>
    <n v="1223"/>
    <m/>
    <n v="1883"/>
    <n v="1223"/>
    <n v="2.8090600106213488"/>
    <n v="0.58037230855175492"/>
    <n v="4.324987735077678"/>
    <n v="0.89357404497379767"/>
    <n v="4.8400999999999996"/>
    <s v="2-2,99 lei"/>
    <x v="7"/>
    <s v="0-0,99 euro"/>
    <n v="0"/>
  </r>
  <r>
    <n v="1105"/>
    <x v="14"/>
    <s v="COMUNA VALEA MARE"/>
    <d v="2020-09-27T00:00:00"/>
    <n v="1"/>
    <m/>
    <s v="X"/>
    <s v="X"/>
    <n v="0"/>
    <n v="2560"/>
    <n v="0"/>
    <n v="2560"/>
    <n v="528.91469184520986"/>
    <n v="928"/>
    <m/>
    <n v="625"/>
    <m/>
    <n v="928"/>
    <n v="625"/>
    <n v="2.7586206896551726"/>
    <n v="0.56995117655733818"/>
    <n v="4.0960000000000001"/>
    <n v="0.84626350695233576"/>
    <n v="4.8400999999999996"/>
    <s v="2-2,99 lei"/>
    <x v="7"/>
    <s v="0-0,99 euro"/>
    <n v="0"/>
  </r>
  <r>
    <n v="1106"/>
    <x v="14"/>
    <s v="COMUNA VÂLCELE"/>
    <d v="2020-09-27T00:00:00"/>
    <n v="1"/>
    <m/>
    <s v="X"/>
    <s v="X"/>
    <n v="3000"/>
    <n v="10166"/>
    <n v="0"/>
    <n v="13166"/>
    <n v="2720.1917315757942"/>
    <n v="3242"/>
    <m/>
    <n v="1963"/>
    <m/>
    <n v="3242"/>
    <n v="1963"/>
    <n v="4.0610734114743989"/>
    <n v="0.83904741874638933"/>
    <n v="6.707080998471727"/>
    <n v="1.3857319060498188"/>
    <n v="4.8400999999999996"/>
    <s v="4-4,99 lei"/>
    <x v="11"/>
    <s v="0-0,99 euro"/>
    <n v="0"/>
  </r>
  <r>
    <n v="1107"/>
    <x v="14"/>
    <s v="COMUNA VÂRGHIŞ"/>
    <d v="2020-09-27T00:00:00"/>
    <n v="1"/>
    <m/>
    <s v="X"/>
    <s v="X"/>
    <n v="0"/>
    <n v="1240.04"/>
    <n v="0"/>
    <n v="1240.04"/>
    <n v="256.20131815458359"/>
    <n v="1488"/>
    <m/>
    <n v="835"/>
    <m/>
    <n v="1488"/>
    <n v="835"/>
    <n v="0.83336021505376345"/>
    <n v="0.1721783052114137"/>
    <n v="1.4850778443113772"/>
    <n v="0.30682792593363306"/>
    <n v="4.8400999999999996"/>
    <s v="0-0,99 lei"/>
    <x v="6"/>
    <s v="0-0,99 euro"/>
    <n v="0"/>
  </r>
  <r>
    <n v="1108"/>
    <x v="14"/>
    <s v="COMUNA ZAGON"/>
    <d v="2020-09-27T00:00:00"/>
    <n v="1"/>
    <m/>
    <s v="X"/>
    <s v="X"/>
    <n v="0"/>
    <n v="13278.27"/>
    <n v="0"/>
    <n v="13278.27"/>
    <n v="2743.3875333154278"/>
    <n v="4197"/>
    <m/>
    <n v="2567"/>
    <m/>
    <n v="4197"/>
    <n v="2567"/>
    <n v="3.1637526804860614"/>
    <n v="0.65365440393505547"/>
    <n v="5.1726801714063111"/>
    <n v="1.0687134917473424"/>
    <n v="4.8400999999999996"/>
    <s v="3-3,99 lei"/>
    <x v="0"/>
    <s v="0-0,99 euro"/>
    <n v="0"/>
  </r>
  <r>
    <n v="1109"/>
    <x v="14"/>
    <s v="COMUNA ZĂBALA"/>
    <d v="2020-09-27T00:00:00"/>
    <n v="1"/>
    <m/>
    <s v="X"/>
    <s v="X"/>
    <n v="0"/>
    <n v="4391"/>
    <n v="0"/>
    <n v="4391"/>
    <n v="907.2126608954361"/>
    <n v="3801"/>
    <m/>
    <n v="1213"/>
    <m/>
    <n v="3801"/>
    <n v="1213"/>
    <n v="1.1552223099184424"/>
    <n v="0.23867736408719709"/>
    <n v="3.6199505358615003"/>
    <n v="0.74790821178519051"/>
    <n v="4.8400999999999996"/>
    <s v="1-1,99 lei"/>
    <x v="10"/>
    <s v="0-0,99 euro"/>
    <n v="0"/>
  </r>
  <r>
    <n v="1110"/>
    <x v="15"/>
    <s v="MUNICIPIUL MORENI"/>
    <d v="2020-09-27T00:00:00"/>
    <n v="1"/>
    <m/>
    <s v="X"/>
    <s v="X"/>
    <n v="9560"/>
    <n v="81874"/>
    <n v="0"/>
    <n v="91434"/>
    <n v="18890.932005537077"/>
    <n v="16588"/>
    <m/>
    <n v="7242"/>
    <m/>
    <n v="16588"/>
    <n v="7242"/>
    <n v="5.5120569086086331"/>
    <n v="1.1388312036132793"/>
    <n v="12.625517812758906"/>
    <n v="2.6085241653599942"/>
    <n v="4.8400999999999996"/>
    <s v="5-5,99 lei"/>
    <x v="8"/>
    <s v="1-1,99 euro"/>
    <n v="1"/>
  </r>
  <r>
    <n v="1111"/>
    <x v="15"/>
    <s v="MUNICIPIUL TÂRGOVIȘTE"/>
    <d v="2020-09-27T00:00:00"/>
    <n v="1"/>
    <m/>
    <s v="X"/>
    <s v="X"/>
    <n v="29700"/>
    <n v="37140"/>
    <n v="0"/>
    <n v="66840"/>
    <n v="13809.632032396026"/>
    <n v="75983"/>
    <m/>
    <n v="26588"/>
    <m/>
    <n v="75983"/>
    <n v="26588"/>
    <n v="0.87967045260123977"/>
    <n v="0.18174633842301602"/>
    <n v="2.5139160523544457"/>
    <n v="0.51939341177960086"/>
    <n v="4.8400999999999996"/>
    <s v="0-0,99 lei"/>
    <x v="6"/>
    <s v="0-0,99 euro"/>
    <n v="0"/>
  </r>
  <r>
    <n v="1112"/>
    <x v="15"/>
    <s v="ORAȘUL PUCIOASA"/>
    <d v="2020-09-27T00:00:00"/>
    <n v="1"/>
    <m/>
    <s v="X"/>
    <s v="X"/>
    <n v="3120"/>
    <n v="12302"/>
    <n v="0"/>
    <n v="15422"/>
    <n v="3186.2978037643852"/>
    <n v="12613"/>
    <m/>
    <n v="5548"/>
    <m/>
    <n v="12613"/>
    <n v="5548"/>
    <n v="1.2227067311504003"/>
    <n v="0.25262013825135854"/>
    <n v="2.779740447007931"/>
    <n v="0.57431467263236935"/>
    <n v="4.8400999999999996"/>
    <s v="1-1,99 lei"/>
    <x v="10"/>
    <s v="0-0,99 euro"/>
    <n v="0"/>
  </r>
  <r>
    <n v="1113"/>
    <x v="15"/>
    <s v="ORAȘUL FIENI"/>
    <d v="2020-09-27T00:00:00"/>
    <n v="1"/>
    <m/>
    <s v="X"/>
    <s v="X"/>
    <n v="8720"/>
    <n v="13635.51"/>
    <n v="0"/>
    <n v="22355.510000000002"/>
    <n v="4618.8115948017612"/>
    <n v="6368"/>
    <m/>
    <n v="2802"/>
    <m/>
    <n v="6368"/>
    <n v="2802"/>
    <n v="3.5106014447236182"/>
    <n v="0.7253158911434926"/>
    <n v="7.9784118486795155"/>
    <n v="1.648398142327538"/>
    <n v="4.8400999999999996"/>
    <s v="3-3,99 lei"/>
    <x v="0"/>
    <s v="0-0,99 euro"/>
    <n v="0"/>
  </r>
  <r>
    <n v="1114"/>
    <x v="15"/>
    <s v="ORAȘUL RĂCARI"/>
    <d v="2020-09-27T00:00:00"/>
    <n v="1"/>
    <m/>
    <s v="X"/>
    <s v="X"/>
    <n v="15754"/>
    <n v="5164"/>
    <n v="0"/>
    <n v="20918"/>
    <n v="4321.8115328195699"/>
    <n v="4985"/>
    <m/>
    <n v="3110"/>
    <m/>
    <n v="4985"/>
    <n v="3110"/>
    <n v="4.1961885656970912"/>
    <n v="0.86696319615237105"/>
    <n v="6.7260450160771708"/>
    <n v="1.3896500105529164"/>
    <n v="4.8400999999999996"/>
    <s v="4-4,99 lei"/>
    <x v="11"/>
    <s v="0-0,99 euro"/>
    <n v="0"/>
  </r>
  <r>
    <n v="1115"/>
    <x v="15"/>
    <s v="ORAȘUL TITU"/>
    <d v="2020-09-27T00:00:00"/>
    <n v="1"/>
    <m/>
    <s v="X"/>
    <s v="X"/>
    <n v="0"/>
    <n v="39440.720000000001"/>
    <n v="0"/>
    <n v="39440.720000000001"/>
    <n v="8148.740728497346"/>
    <n v="8340"/>
    <m/>
    <n v="4229"/>
    <m/>
    <n v="8340"/>
    <n v="4229"/>
    <n v="4.7291031175059954"/>
    <n v="0.97706723363277526"/>
    <n v="9.3262520690470563"/>
    <n v="1.9268717731135838"/>
    <n v="4.8400999999999996"/>
    <s v="4-4,99 lei"/>
    <x v="11"/>
    <s v="0-0,99 euro"/>
    <n v="0"/>
  </r>
  <r>
    <n v="1116"/>
    <x v="15"/>
    <s v="ORAȘUL GĂEȘTI"/>
    <d v="2020-09-27T00:00:00"/>
    <n v="1"/>
    <m/>
    <s v="X"/>
    <s v="X"/>
    <n v="0"/>
    <n v="47819.61"/>
    <n v="0"/>
    <n v="47819.61"/>
    <n v="9879.8805809797323"/>
    <n v="12551"/>
    <m/>
    <n v="5918"/>
    <m/>
    <n v="12551"/>
    <n v="5918"/>
    <n v="3.8100239024778904"/>
    <n v="0.78717875714920982"/>
    <n v="8.0803666779317336"/>
    <n v="1.6694627544744394"/>
    <n v="4.8400999999999996"/>
    <s v="3-3,99 lei"/>
    <x v="0"/>
    <s v="0-0,99 euro"/>
    <n v="0"/>
  </r>
  <r>
    <n v="1117"/>
    <x v="15"/>
    <s v="COMUNA ANINOASA"/>
    <d v="2020-09-27T00:00:00"/>
    <n v="1"/>
    <m/>
    <s v="X"/>
    <s v="X"/>
    <n v="0"/>
    <n v="21830"/>
    <n v="0"/>
    <n v="21830"/>
    <n v="4510.2373917894265"/>
    <n v="5338"/>
    <m/>
    <n v="3008"/>
    <m/>
    <n v="5338"/>
    <n v="3008"/>
    <n v="4.089546646684151"/>
    <n v="0.84493019703810912"/>
    <n v="7.2573138297872344"/>
    <n v="1.4994140265257403"/>
    <n v="4.8400999999999996"/>
    <s v="4-4,99 lei"/>
    <x v="11"/>
    <s v="0-0,99 euro"/>
    <n v="0"/>
  </r>
  <r>
    <n v="1118"/>
    <x v="15"/>
    <s v="COMUNA BĂLENI"/>
    <d v="2020-09-27T00:00:00"/>
    <n v="1"/>
    <m/>
    <s v="X"/>
    <s v="X"/>
    <n v="20527"/>
    <n v="18975"/>
    <n v="0"/>
    <n v="39502"/>
    <n v="8161.4016239333905"/>
    <n v="6756"/>
    <m/>
    <n v="4058"/>
    <m/>
    <n v="6756"/>
    <n v="4058"/>
    <n v="5.8469508584961511"/>
    <n v="1.2080227388888973"/>
    <n v="9.7343518974864462"/>
    <n v="2.0111881774108897"/>
    <n v="4.8400999999999996"/>
    <s v="5-5,99 lei"/>
    <x v="8"/>
    <s v="1-1,99 euro"/>
    <n v="1"/>
  </r>
  <r>
    <n v="1119"/>
    <x v="15"/>
    <s v="COMUNA BĂRBULEȚU"/>
    <d v="2020-09-27T00:00:00"/>
    <n v="1"/>
    <m/>
    <s v="X"/>
    <s v="X"/>
    <n v="0"/>
    <n v="81"/>
    <n v="0"/>
    <n v="81"/>
    <n v="16.735191421664844"/>
    <n v="1790"/>
    <m/>
    <n v="1063"/>
    <m/>
    <n v="1790"/>
    <n v="1063"/>
    <n v="4.5251396648044694E-2"/>
    <n v="9.3492689506507499E-3"/>
    <n v="7.61994355597366E-2"/>
    <n v="1.5743359756975394E-2"/>
    <n v="4.8400999999999996"/>
    <s v="0-0,99 lei"/>
    <x v="6"/>
    <s v="0-0,99 euro"/>
    <n v="0"/>
  </r>
  <r>
    <n v="1120"/>
    <x v="15"/>
    <s v="COMUNA BEZDEAD"/>
    <d v="2020-09-27T00:00:00"/>
    <n v="1"/>
    <m/>
    <s v="X"/>
    <s v="X"/>
    <n v="0"/>
    <n v="4822"/>
    <n v="0"/>
    <n v="4822"/>
    <n v="996.26040784281327"/>
    <n v="3697"/>
    <m/>
    <n v="1807"/>
    <m/>
    <n v="3697"/>
    <n v="1807"/>
    <n v="1.3043007844197998"/>
    <n v="0.26947806541596248"/>
    <n v="2.6685113447703377"/>
    <n v="0.55133392797056624"/>
    <n v="4.8400999999999996"/>
    <s v="1-1,99 lei"/>
    <x v="10"/>
    <s v="0-0,99 euro"/>
    <n v="0"/>
  </r>
  <r>
    <n v="1121"/>
    <x v="15"/>
    <s v="COMUNA BILCIUREȘTI"/>
    <d v="2020-09-27T00:00:00"/>
    <n v="1"/>
    <m/>
    <s v="X"/>
    <s v="X"/>
    <n v="0"/>
    <n v="8140"/>
    <n v="0"/>
    <n v="8140"/>
    <n v="1681.7834342265658"/>
    <n v="1488"/>
    <m/>
    <n v="1169"/>
    <m/>
    <n v="1488"/>
    <n v="1169"/>
    <n v="5.470430107526882"/>
    <n v="1.1302308025716168"/>
    <n v="6.9632164242942682"/>
    <n v="1.4386513551980888"/>
    <n v="4.8400999999999996"/>
    <s v="5-5,99 lei"/>
    <x v="8"/>
    <s v="1-1,99 euro"/>
    <n v="1"/>
  </r>
  <r>
    <n v="1122"/>
    <x v="15"/>
    <s v="COMUNA BRANIȘTEA"/>
    <d v="2020-09-27T00:00:00"/>
    <n v="1"/>
    <m/>
    <s v="X"/>
    <s v="X"/>
    <n v="0"/>
    <n v="8648.0499999999993"/>
    <n v="0"/>
    <n v="8648.0499999999993"/>
    <n v="1786.7502737546745"/>
    <n v="3270"/>
    <m/>
    <n v="1728"/>
    <m/>
    <n v="3270"/>
    <n v="1728"/>
    <n v="2.6446636085626909"/>
    <n v="0.54640681154577198"/>
    <n v="5.0046585648148145"/>
    <n v="1.0339990010154365"/>
    <n v="4.8400999999999996"/>
    <s v="2-2,99 lei"/>
    <x v="7"/>
    <s v="0-0,99 euro"/>
    <n v="0"/>
  </r>
  <r>
    <n v="1123"/>
    <x v="15"/>
    <s v="COMUNA BRĂNEȘTI"/>
    <d v="2020-09-27T00:00:00"/>
    <n v="1"/>
    <m/>
    <s v="X"/>
    <s v="X"/>
    <n v="24600"/>
    <n v="10169"/>
    <n v="0"/>
    <n v="34769"/>
    <n v="7183.5292659242587"/>
    <n v="3535"/>
    <m/>
    <n v="1866"/>
    <m/>
    <n v="3535"/>
    <n v="1866"/>
    <n v="9.8356435643564364"/>
    <n v="2.0321157753675414"/>
    <n v="18.632904608788852"/>
    <n v="3.8496941403666982"/>
    <n v="4.8400999999999996"/>
    <s v="9-9,99 lei"/>
    <x v="12"/>
    <s v="2-2,99 euro"/>
    <n v="2"/>
  </r>
  <r>
    <n v="1124"/>
    <x v="15"/>
    <s v="COMUNA BREZOAELE"/>
    <d v="2020-09-27T00:00:00"/>
    <n v="1"/>
    <m/>
    <s v="X"/>
    <s v="X"/>
    <n v="0"/>
    <n v="9722.06"/>
    <n v="0"/>
    <n v="9722.06"/>
    <n v="2008.6485816408751"/>
    <n v="2872"/>
    <m/>
    <n v="2028"/>
    <m/>
    <n v="2872"/>
    <n v="2028"/>
    <n v="3.3851183844011139"/>
    <n v="0.69939017466604292"/>
    <n v="4.7939151873767258"/>
    <n v="0.99045788049352812"/>
    <n v="4.8400999999999996"/>
    <s v="3-3,99 lei"/>
    <x v="0"/>
    <s v="0-0,99 euro"/>
    <n v="0"/>
  </r>
  <r>
    <n v="1125"/>
    <x v="15"/>
    <s v="COMUNA BUCIUMENI"/>
    <d v="2020-09-27T00:00:00"/>
    <n v="1"/>
    <m/>
    <s v="X"/>
    <s v="X"/>
    <n v="3600"/>
    <n v="51312.81"/>
    <n v="0"/>
    <n v="54912.81"/>
    <n v="11345.387491993968"/>
    <n v="3673"/>
    <m/>
    <n v="1856"/>
    <m/>
    <n v="3673"/>
    <n v="1856"/>
    <n v="14.950397495235501"/>
    <n v="3.0888612828733919"/>
    <n v="29.586643318965518"/>
    <n v="6.1128165366346812"/>
    <n v="4.8400999999999996"/>
    <s v="14-14,99 lei"/>
    <x v="22"/>
    <s v="3-3,99 euro"/>
    <n v="3"/>
  </r>
  <r>
    <n v="1126"/>
    <x v="15"/>
    <s v="COMUNA BUCȘANI"/>
    <d v="2020-09-27T00:00:00"/>
    <n v="1"/>
    <m/>
    <s v="X"/>
    <s v="X"/>
    <n v="14031"/>
    <n v="15135.56"/>
    <n v="0"/>
    <n v="29166.559999999998"/>
    <n v="6026.0242556971962"/>
    <n v="5478"/>
    <m/>
    <n v="3312"/>
    <m/>
    <n v="5478"/>
    <n v="3312"/>
    <n v="5.3243081416575384"/>
    <n v="1.1000409375131792"/>
    <n v="8.8063285024154574"/>
    <n v="1.8194517680245157"/>
    <n v="4.8400999999999996"/>
    <s v="5-5,99 lei"/>
    <x v="8"/>
    <s v="1-1,99 euro"/>
    <n v="1"/>
  </r>
  <r>
    <n v="1127"/>
    <x v="15"/>
    <s v="COMUNA BUTIMANU"/>
    <d v="2020-09-27T00:00:00"/>
    <n v="1"/>
    <m/>
    <s v="X"/>
    <s v="X"/>
    <n v="15400"/>
    <n v="9052"/>
    <n v="0"/>
    <n v="24452"/>
    <n v="5051.9617363277621"/>
    <n v="1848"/>
    <m/>
    <n v="1529"/>
    <m/>
    <n v="1848"/>
    <n v="1529"/>
    <n v="13.231601731601732"/>
    <n v="2.7337455283158887"/>
    <n v="15.992151733158927"/>
    <n v="3.3040953147990595"/>
    <n v="4.8400999999999996"/>
    <s v="13-13,99 lei"/>
    <x v="14"/>
    <s v="2-2,99 euro"/>
    <n v="2"/>
  </r>
  <r>
    <n v="1128"/>
    <x v="15"/>
    <s v="COMUNA CÂNDEȘTI"/>
    <d v="2020-09-27T00:00:00"/>
    <n v="1"/>
    <m/>
    <s v="X"/>
    <s v="X"/>
    <n v="5761"/>
    <n v="1463.78"/>
    <n v="0"/>
    <n v="7224.78"/>
    <n v="1492.692299745873"/>
    <n v="2302"/>
    <m/>
    <n v="1628"/>
    <m/>
    <n v="2302"/>
    <n v="1628"/>
    <n v="3.1384795829713292"/>
    <n v="0.64843279745693871"/>
    <n v="4.4378255528255526"/>
    <n v="0.91688716200606446"/>
    <n v="4.8400999999999996"/>
    <s v="3-3,99 lei"/>
    <x v="0"/>
    <s v="0-0,99 euro"/>
    <n v="0"/>
  </r>
  <r>
    <n v="1129"/>
    <x v="15"/>
    <s v="COMUNA CIOCĂNEȘTI"/>
    <d v="2020-09-27T00:00:00"/>
    <n v="1"/>
    <m/>
    <s v="X"/>
    <s v="X"/>
    <n v="0"/>
    <n v="15307"/>
    <n v="0"/>
    <n v="15307"/>
    <n v="3162.5379640916512"/>
    <n v="4072"/>
    <m/>
    <n v="2758"/>
    <m/>
    <n v="4072"/>
    <n v="2758"/>
    <n v="3.7590864440078584"/>
    <n v="0.77665470630934463"/>
    <n v="5.5500362581580855"/>
    <n v="1.1466780145364943"/>
    <n v="4.8400999999999996"/>
    <s v="3-3,99 lei"/>
    <x v="0"/>
    <s v="0-0,99 euro"/>
    <n v="0"/>
  </r>
  <r>
    <n v="1130"/>
    <x v="15"/>
    <s v="COMUNA COBIA"/>
    <d v="2020-09-27T00:00:00"/>
    <n v="1"/>
    <m/>
    <s v="X"/>
    <s v="X"/>
    <n v="0"/>
    <n v="17937"/>
    <n v="0"/>
    <n v="17937"/>
    <n v="3705.9151670420038"/>
    <n v="2505"/>
    <m/>
    <n v="1750"/>
    <m/>
    <n v="2505"/>
    <n v="1750"/>
    <n v="7.1604790419161679"/>
    <n v="1.4794072523121771"/>
    <n v="10.249714285714285"/>
    <n v="2.1176658097382877"/>
    <n v="4.8400999999999996"/>
    <s v="7-7,99 lei"/>
    <x v="5"/>
    <s v="1-1,99 euro"/>
    <n v="1"/>
  </r>
  <r>
    <n v="1131"/>
    <x v="15"/>
    <s v="COMUNA COJASCA"/>
    <d v="2020-09-27T00:00:00"/>
    <n v="1"/>
    <m/>
    <s v="X"/>
    <s v="X"/>
    <n v="3000"/>
    <n v="20738"/>
    <n v="0"/>
    <n v="23738"/>
    <n v="4904.4441230553093"/>
    <n v="5652"/>
    <m/>
    <n v="4388"/>
    <m/>
    <n v="5652"/>
    <n v="4388"/>
    <n v="4.1999292285916487"/>
    <n v="0.86773604441884455"/>
    <n v="5.4097538742023703"/>
    <n v="1.1176946497391316"/>
    <n v="4.8400999999999996"/>
    <s v="4-4,99 lei"/>
    <x v="11"/>
    <s v="0-0,99 euro"/>
    <n v="0"/>
  </r>
  <r>
    <n v="1132"/>
    <x v="15"/>
    <s v="COMUNA COMIȘANI"/>
    <d v="2020-09-27T00:00:00"/>
    <n v="1"/>
    <m/>
    <s v="X"/>
    <s v="X"/>
    <n v="1080"/>
    <n v="10547"/>
    <n v="0"/>
    <n v="11627"/>
    <n v="2402.2230945641622"/>
    <n v="4314"/>
    <m/>
    <n v="2592"/>
    <m/>
    <n v="4314"/>
    <n v="2592"/>
    <n v="2.6951784886416319"/>
    <n v="0.5568435546045809"/>
    <n v="4.4857253086419755"/>
    <n v="0.92678360129790205"/>
    <n v="4.8400999999999996"/>
    <s v="2-2,99 lei"/>
    <x v="7"/>
    <s v="0-0,99 euro"/>
    <n v="0"/>
  </r>
  <r>
    <n v="1133"/>
    <x v="15"/>
    <s v="COMUNA CONȚEȘTI"/>
    <d v="2020-09-27T00:00:00"/>
    <n v="1"/>
    <m/>
    <s v="X"/>
    <s v="X"/>
    <n v="17296"/>
    <n v="3571"/>
    <n v="0"/>
    <n v="20867"/>
    <n v="4311.2745604429665"/>
    <n v="3366"/>
    <m/>
    <n v="1913"/>
    <m/>
    <n v="3366"/>
    <n v="1913"/>
    <n v="6.1993464052287583"/>
    <n v="1.2808302318606555"/>
    <n v="10.907997909043388"/>
    <n v="2.2536720127772956"/>
    <n v="4.8400999999999996"/>
    <s v="6-6,99 lei"/>
    <x v="13"/>
    <s v="1-1,99 euro"/>
    <n v="1"/>
  </r>
  <r>
    <n v="1134"/>
    <x v="15"/>
    <s v="COMUNA CORBII MARI"/>
    <d v="2020-09-27T00:00:00"/>
    <n v="1"/>
    <m/>
    <s v="X"/>
    <s v="X"/>
    <n v="5500"/>
    <n v="18977"/>
    <n v="0"/>
    <n v="24477"/>
    <n v="5057.1269188653132"/>
    <n v="6231"/>
    <m/>
    <n v="3949"/>
    <m/>
    <n v="6231"/>
    <n v="3949"/>
    <n v="3.9282619162253249"/>
    <n v="0.81160759410452787"/>
    <n v="6.1982780450747024"/>
    <n v="1.2806095008521938"/>
    <n v="4.8400999999999996"/>
    <s v="3-3,99 lei"/>
    <x v="0"/>
    <s v="0-0,99 euro"/>
    <n v="0"/>
  </r>
  <r>
    <n v="1135"/>
    <x v="15"/>
    <s v="COMUNA CORNĂȚELU"/>
    <d v="2020-09-27T00:00:00"/>
    <n v="1"/>
    <m/>
    <s v="X"/>
    <s v="X"/>
    <n v="0"/>
    <n v="38419"/>
    <n v="0"/>
    <n v="38419"/>
    <n v="7937.6459164066864"/>
    <n v="1066"/>
    <m/>
    <n v="987"/>
    <m/>
    <n v="1066"/>
    <n v="987"/>
    <n v="36.040337711069419"/>
    <n v="7.4461969197060851"/>
    <n v="38.925025329280651"/>
    <n v="8.0421944441810407"/>
    <n v="4.8400999999999996"/>
    <s v="36-36,99 lei"/>
    <x v="46"/>
    <s v="7-7,99 euro"/>
    <n v="7"/>
  </r>
  <r>
    <n v="1136"/>
    <x v="15"/>
    <s v="COMUNA CORNEȘTI"/>
    <d v="2020-09-27T00:00:00"/>
    <n v="1"/>
    <m/>
    <s v="X"/>
    <s v="X"/>
    <n v="12852"/>
    <n v="30591"/>
    <n v="0"/>
    <n v="43443"/>
    <n v="8975.6409991529108"/>
    <n v="5067"/>
    <m/>
    <n v="3324"/>
    <m/>
    <n v="5067"/>
    <n v="3324"/>
    <n v="8.5737122557726462"/>
    <n v="1.7713915530201128"/>
    <n v="13.069494584837544"/>
    <n v="2.7002530081687457"/>
    <n v="4.8400999999999996"/>
    <s v="8-8,99 lei"/>
    <x v="2"/>
    <s v="1-1,99 euro"/>
    <n v="1"/>
  </r>
  <r>
    <n v="1137"/>
    <x v="15"/>
    <s v="COMUNA COSTEȘTII DIN VALE"/>
    <d v="2020-09-27T00:00:00"/>
    <n v="1"/>
    <m/>
    <s v="X"/>
    <s v="X"/>
    <n v="0"/>
    <n v="6396.21"/>
    <n v="0"/>
    <n v="6396.21"/>
    <n v="1321.5036879403319"/>
    <n v="2705"/>
    <m/>
    <n v="1515"/>
    <m/>
    <n v="2705"/>
    <n v="1515"/>
    <n v="2.3645878003696859"/>
    <n v="0.48854110459901368"/>
    <n v="4.2219207920792083"/>
    <n v="0.87227966200681972"/>
    <n v="4.8400999999999996"/>
    <s v="2-2,99 lei"/>
    <x v="7"/>
    <s v="0-0,99 euro"/>
    <n v="0"/>
  </r>
  <r>
    <n v="1138"/>
    <x v="15"/>
    <s v="COMUNA CRÂNGURILE"/>
    <d v="2020-09-27T00:00:00"/>
    <n v="1"/>
    <m/>
    <s v="X"/>
    <s v="X"/>
    <n v="1500"/>
    <n v="18435"/>
    <n v="0"/>
    <n v="19935"/>
    <n v="4118.7165554430694"/>
    <n v="2678"/>
    <m/>
    <n v="1792"/>
    <m/>
    <n v="2678"/>
    <n v="1792"/>
    <n v="7.4439880507841671"/>
    <n v="1.5379822835859109"/>
    <n v="11.124441964285714"/>
    <n v="2.2983909349570699"/>
    <n v="4.8400999999999996"/>
    <s v="7-7,99 lei"/>
    <x v="5"/>
    <s v="1-1,99 euro"/>
    <n v="1"/>
  </r>
  <r>
    <n v="1139"/>
    <x v="15"/>
    <s v="COMUNA CREVEDIA"/>
    <d v="2020-09-27T00:00:00"/>
    <n v="1"/>
    <m/>
    <s v="X"/>
    <s v="X"/>
    <n v="0"/>
    <n v="12202.76"/>
    <n v="0"/>
    <n v="12202.76"/>
    <n v="2521.179314476974"/>
    <n v="4948"/>
    <m/>
    <n v="3519"/>
    <m/>
    <n v="4948"/>
    <n v="3519"/>
    <n v="2.4662004850444625"/>
    <n v="0.50953502717804644"/>
    <n v="3.4676783177038932"/>
    <n v="0.71644765969791813"/>
    <n v="4.8400999999999996"/>
    <s v="2-2,99 lei"/>
    <x v="7"/>
    <s v="0-0,99 euro"/>
    <n v="0"/>
  </r>
  <r>
    <n v="1140"/>
    <x v="15"/>
    <s v="COMUNA DĂRMĂNEȘTI"/>
    <d v="2020-09-27T00:00:00"/>
    <n v="1"/>
    <m/>
    <s v="X"/>
    <s v="X"/>
    <n v="5642"/>
    <n v="12084"/>
    <n v="0"/>
    <n v="17726"/>
    <n v="3662.3210264250743"/>
    <n v="3833"/>
    <m/>
    <n v="2329"/>
    <m/>
    <n v="3833"/>
    <n v="2329"/>
    <n v="4.6245760500913127"/>
    <n v="0.95547117830030637"/>
    <n v="7.6109918419922717"/>
    <n v="1.5724864862280268"/>
    <n v="4.8400999999999996"/>
    <s v="4-4,99 lei"/>
    <x v="11"/>
    <s v="0-0,99 euro"/>
    <n v="0"/>
  </r>
  <r>
    <n v="1141"/>
    <x v="15"/>
    <s v="COMUNA DOBRA"/>
    <d v="2020-09-27T00:00:00"/>
    <n v="1"/>
    <m/>
    <s v="X"/>
    <s v="X"/>
    <n v="0"/>
    <n v="14846.46"/>
    <n v="0"/>
    <n v="14846.46"/>
    <n v="3067.3870374579037"/>
    <n v="2962"/>
    <m/>
    <n v="1989"/>
    <m/>
    <n v="2962"/>
    <n v="1989"/>
    <n v="5.012309250506414"/>
    <n v="1.0355796885408182"/>
    <n v="7.4642835595776766"/>
    <n v="1.5421754838903488"/>
    <n v="4.8400999999999996"/>
    <s v="5-5,99 lei"/>
    <x v="8"/>
    <s v="1-1,99 euro"/>
    <n v="1"/>
  </r>
  <r>
    <n v="1142"/>
    <x v="15"/>
    <s v="COMUNA DOICEȘTI"/>
    <d v="2020-09-27T00:00:00"/>
    <n v="1"/>
    <m/>
    <s v="X"/>
    <s v="X"/>
    <n v="0"/>
    <n v="7345.12"/>
    <n v="0"/>
    <n v="7345.12"/>
    <n v="1517.5554224086279"/>
    <n v="3930"/>
    <m/>
    <n v="1987"/>
    <m/>
    <n v="3930"/>
    <n v="1987"/>
    <n v="1.8689872773536895"/>
    <n v="0.38614641791568138"/>
    <n v="3.6965878208354304"/>
    <n v="0.76374203442809663"/>
    <n v="4.8400999999999996"/>
    <s v="1-1,99 lei"/>
    <x v="10"/>
    <s v="0-0,99 euro"/>
    <n v="0"/>
  </r>
  <r>
    <n v="1143"/>
    <x v="15"/>
    <s v="COMUNA DRAGODANA"/>
    <d v="2020-09-27T00:00:00"/>
    <n v="1"/>
    <m/>
    <s v="X"/>
    <s v="X"/>
    <n v="20100"/>
    <n v="15642.38"/>
    <n v="0"/>
    <n v="35742.379999999997"/>
    <n v="7384.6366810603085"/>
    <n v="5499"/>
    <m/>
    <n v="3302"/>
    <m/>
    <n v="5499"/>
    <n v="3302"/>
    <n v="6.4997963266048364"/>
    <n v="1.3429053793526657"/>
    <n v="10.824463961235613"/>
    <n v="2.2364132892369195"/>
    <n v="4.8400999999999996"/>
    <s v="6-6,99 lei"/>
    <x v="13"/>
    <s v="1-1,99 euro"/>
    <n v="1"/>
  </r>
  <r>
    <n v="1144"/>
    <x v="15"/>
    <s v="COMUNA DRAGOMIREȘTI"/>
    <d v="2020-09-27T00:00:00"/>
    <n v="1"/>
    <m/>
    <s v="X"/>
    <s v="X"/>
    <n v="9000"/>
    <n v="3812.07"/>
    <n v="0"/>
    <n v="12812.07"/>
    <n v="2647.0672093551789"/>
    <n v="7325"/>
    <m/>
    <n v="3986"/>
    <m/>
    <n v="7325"/>
    <n v="3986"/>
    <n v="1.7490880546075085"/>
    <n v="0.36137436305190157"/>
    <n v="3.2142674360260912"/>
    <n v="0.66409112126321601"/>
    <n v="4.8400999999999996"/>
    <s v="1-1,99 lei"/>
    <x v="10"/>
    <s v="0-0,99 euro"/>
    <n v="0"/>
  </r>
  <r>
    <n v="1145"/>
    <x v="15"/>
    <s v="COMUNA FINTA"/>
    <d v="2020-09-27T00:00:00"/>
    <n v="1"/>
    <m/>
    <s v="X"/>
    <s v="X"/>
    <n v="2000"/>
    <n v="9202.9"/>
    <n v="0"/>
    <n v="11202.9"/>
    <n v="2314.6009379971488"/>
    <n v="3317"/>
    <m/>
    <n v="2113"/>
    <m/>
    <n v="3317"/>
    <n v="2113"/>
    <n v="3.3774193548387097"/>
    <n v="0.69779949894397009"/>
    <n v="5.3018930430667295"/>
    <n v="1.0954098144804301"/>
    <n v="4.8400999999999996"/>
    <s v="3-3,99 lei"/>
    <x v="0"/>
    <s v="0-0,99 euro"/>
    <n v="0"/>
  </r>
  <r>
    <n v="1146"/>
    <x v="15"/>
    <s v="COMUNA GLODENI"/>
    <d v="2020-09-27T00:00:00"/>
    <n v="1"/>
    <m/>
    <s v="X"/>
    <s v="X"/>
    <n v="1800"/>
    <n v="5942.96"/>
    <n v="0"/>
    <n v="7742.96"/>
    <n v="1599.7520712381977"/>
    <n v="3445"/>
    <m/>
    <n v="1632"/>
    <m/>
    <n v="3445"/>
    <n v="1632"/>
    <n v="2.2475936139332364"/>
    <n v="0.46436925144795288"/>
    <n v="4.7444607843137252"/>
    <n v="0.98024023972928775"/>
    <n v="4.8400999999999996"/>
    <s v="2-2,99 lei"/>
    <x v="7"/>
    <s v="0-0,99 euro"/>
    <n v="0"/>
  </r>
  <r>
    <n v="1147"/>
    <x v="15"/>
    <s v="COMUNA GURA FOII"/>
    <d v="2020-09-27T00:00:00"/>
    <n v="1"/>
    <m/>
    <s v="X"/>
    <s v="X"/>
    <n v="0"/>
    <n v="23859"/>
    <n v="0"/>
    <n v="23859"/>
    <n v="4929.4436065370555"/>
    <n v="1883"/>
    <m/>
    <n v="1428"/>
    <m/>
    <n v="1883"/>
    <n v="1428"/>
    <n v="12.670738183749336"/>
    <n v="2.6178670241832478"/>
    <n v="16.707983193277311"/>
    <n v="3.4519913211043805"/>
    <n v="4.8400999999999996"/>
    <s v="12-12,99 lei"/>
    <x v="15"/>
    <s v="2-2,99 euro"/>
    <n v="2"/>
  </r>
  <r>
    <n v="1148"/>
    <x v="15"/>
    <s v="COMUNA GURA OCNIȚEI"/>
    <d v="2020-09-27T00:00:00"/>
    <n v="1"/>
    <m/>
    <s v="X"/>
    <s v="X"/>
    <n v="0"/>
    <n v="13124"/>
    <n v="0"/>
    <n v="13124"/>
    <n v="2711.5142249127084"/>
    <n v="5941"/>
    <m/>
    <n v="3074"/>
    <m/>
    <n v="5941"/>
    <n v="3074"/>
    <n v="2.209055714526174"/>
    <n v="0.45640704004590277"/>
    <n v="4.2693558880936893"/>
    <n v="0.8820800991908615"/>
    <n v="4.8400999999999996"/>
    <s v="2-2,99 lei"/>
    <x v="7"/>
    <s v="0-0,99 euro"/>
    <n v="0"/>
  </r>
  <r>
    <n v="1149"/>
    <x v="15"/>
    <s v="COMUNA GURA ȘUȚII"/>
    <d v="2020-09-27T00:00:00"/>
    <n v="1"/>
    <m/>
    <s v="X"/>
    <s v="X"/>
    <n v="9500"/>
    <n v="10812"/>
    <n v="0"/>
    <n v="20312"/>
    <n v="4196.6075081093368"/>
    <n v="4253"/>
    <m/>
    <n v="2483"/>
    <m/>
    <n v="4253"/>
    <n v="2483"/>
    <n v="4.775922877968493"/>
    <n v="0.9867405379989036"/>
    <n v="8.1804269029399919"/>
    <n v="1.6901359275510821"/>
    <n v="4.8400999999999996"/>
    <s v="4-4,99 lei"/>
    <x v="11"/>
    <s v="0-0,99 euro"/>
    <n v="0"/>
  </r>
  <r>
    <n v="1150"/>
    <x v="15"/>
    <s v="COMUNA HULUBEȘTI"/>
    <d v="2020-09-27T00:00:00"/>
    <n v="1"/>
    <m/>
    <s v="X"/>
    <s v="X"/>
    <n v="0"/>
    <n v="26438.11"/>
    <n v="0"/>
    <n v="26438.11"/>
    <n v="5462.3065639139695"/>
    <n v="2626"/>
    <m/>
    <n v="1614"/>
    <m/>
    <n v="2626"/>
    <n v="1614"/>
    <n v="10.067825590251333"/>
    <n v="2.0800862771949618"/>
    <n v="16.380489467162331"/>
    <n v="3.3843287260929178"/>
    <n v="4.8400999999999996"/>
    <s v="10-10,99 lei"/>
    <x v="3"/>
    <s v="2-2,99 euro"/>
    <n v="2"/>
  </r>
  <r>
    <n v="1151"/>
    <x v="15"/>
    <s v="COMUNA I. L. CARAGIALE"/>
    <d v="2020-09-27T00:00:00"/>
    <n v="1"/>
    <m/>
    <s v="X"/>
    <s v="X"/>
    <n v="0"/>
    <n v="14078.66"/>
    <n v="0"/>
    <n v="14078.66"/>
    <n v="2908.7539513646416"/>
    <n v="5439"/>
    <m/>
    <n v="2916"/>
    <m/>
    <n v="5439"/>
    <n v="2916"/>
    <n v="2.5884647913219343"/>
    <n v="0.53479572556805322"/>
    <n v="4.8280727023319612"/>
    <n v="0.99751507248444493"/>
    <n v="4.8400999999999996"/>
    <s v="2-2,99 lei"/>
    <x v="7"/>
    <s v="0-0,99 euro"/>
    <n v="0"/>
  </r>
  <r>
    <n v="1152"/>
    <x v="15"/>
    <s v="COMUNA IEDERA"/>
    <d v="2020-09-27T00:00:00"/>
    <n v="1"/>
    <m/>
    <s v="X"/>
    <s v="X"/>
    <n v="0"/>
    <n v="10704.83"/>
    <n v="0"/>
    <n v="10704.83"/>
    <n v="2211.6960393380305"/>
    <n v="3163"/>
    <m/>
    <n v="1763"/>
    <m/>
    <n v="3163"/>
    <n v="1763"/>
    <n v="3.3843914005690801"/>
    <n v="0.6992399744982708"/>
    <n v="6.0719398752127054"/>
    <n v="1.2545071125003009"/>
    <n v="4.8400999999999996"/>
    <s v="3-3,99 lei"/>
    <x v="0"/>
    <s v="0-0,99 euro"/>
    <n v="0"/>
  </r>
  <r>
    <n v="1153"/>
    <x v="15"/>
    <s v="COMUNA LUCIENI"/>
    <d v="2020-09-27T00:00:00"/>
    <n v="1"/>
    <m/>
    <s v="X"/>
    <s v="X"/>
    <n v="1650"/>
    <n v="17322"/>
    <n v="0"/>
    <n v="18972"/>
    <n v="3919.7537240966099"/>
    <n v="2496"/>
    <m/>
    <n v="1568"/>
    <m/>
    <n v="2496"/>
    <n v="1568"/>
    <n v="7.6009615384615383"/>
    <n v="1.5704141522822956"/>
    <n v="12.099489795918368"/>
    <n v="2.4998429362861034"/>
    <n v="4.8400999999999996"/>
    <s v="7-7,99 lei"/>
    <x v="5"/>
    <s v="1-1,99 euro"/>
    <n v="1"/>
  </r>
  <r>
    <n v="1154"/>
    <x v="15"/>
    <s v="COMUNA LUDEȘTI"/>
    <d v="2020-09-27T00:00:00"/>
    <n v="1"/>
    <m/>
    <s v="X"/>
    <s v="X"/>
    <n v="21022"/>
    <n v="14315.53"/>
    <n v="0"/>
    <n v="35337.53"/>
    <n v="7300.9917150472102"/>
    <n v="3969"/>
    <m/>
    <n v="2220"/>
    <m/>
    <n v="3969"/>
    <n v="2220"/>
    <n v="8.9033837238599141"/>
    <n v="1.8395040854238374"/>
    <n v="15.917806306306305"/>
    <n v="3.2887350067780226"/>
    <n v="4.8400999999999996"/>
    <s v="8-8,99 lei"/>
    <x v="2"/>
    <s v="1-1,99 euro"/>
    <n v="1"/>
  </r>
  <r>
    <n v="1155"/>
    <x v="15"/>
    <s v="COMUNA LUNGULEȚU"/>
    <d v="2020-09-27T00:00:00"/>
    <n v="1"/>
    <m/>
    <s v="X"/>
    <s v="X"/>
    <n v="23870"/>
    <n v="9011"/>
    <n v="0"/>
    <n v="32881"/>
    <n v="6793.4546806884164"/>
    <n v="4321"/>
    <m/>
    <n v="2882"/>
    <m/>
    <n v="4321"/>
    <n v="2882"/>
    <n v="7.609581115482527"/>
    <n v="1.5721950198306911"/>
    <n v="11.409090909090908"/>
    <n v="2.3572014853186731"/>
    <n v="4.8400999999999996"/>
    <s v="7-7,99 lei"/>
    <x v="5"/>
    <s v="1-1,99 euro"/>
    <n v="1"/>
  </r>
  <r>
    <n v="1156"/>
    <x v="15"/>
    <s v="COMUNA MALU CU FLORI"/>
    <d v="2020-09-27T00:00:00"/>
    <n v="1"/>
    <m/>
    <s v="X"/>
    <s v="X"/>
    <n v="18865"/>
    <n v="8784"/>
    <n v="0"/>
    <n v="27649"/>
    <n v="5712.4852792297688"/>
    <n v="1876"/>
    <m/>
    <n v="1409"/>
    <m/>
    <n v="1876"/>
    <n v="1409"/>
    <n v="14.738272921108742"/>
    <n v="3.0450347970307936"/>
    <n v="19.623136976579133"/>
    <n v="4.0542833777358185"/>
    <n v="4.8400999999999996"/>
    <s v="14-14,99 lei"/>
    <x v="22"/>
    <s v="3-3,99 euro"/>
    <n v="3"/>
  </r>
  <r>
    <n v="1157"/>
    <x v="15"/>
    <s v="COMUNA MĂNEȘTI"/>
    <d v="2020-09-27T00:00:00"/>
    <n v="1"/>
    <m/>
    <s v="X"/>
    <s v="X"/>
    <n v="0"/>
    <n v="12892.64"/>
    <n v="0"/>
    <n v="12892.64"/>
    <n v="2663.7135596371977"/>
    <n v="3999"/>
    <m/>
    <n v="2236"/>
    <m/>
    <n v="3999"/>
    <n v="2236"/>
    <n v="3.2239659914978742"/>
    <n v="0.6660949136377089"/>
    <n v="5.7659391771019672"/>
    <n v="1.1912851340059023"/>
    <n v="4.8400999999999996"/>
    <s v="3-3,99 lei"/>
    <x v="0"/>
    <s v="0-0,99 euro"/>
    <n v="0"/>
  </r>
  <r>
    <n v="1158"/>
    <x v="15"/>
    <s v="COMUNA MĂTĂSARU"/>
    <d v="2020-09-27T00:00:00"/>
    <n v="1"/>
    <m/>
    <s v="X"/>
    <s v="X"/>
    <n v="0"/>
    <n v="17235.98"/>
    <n v="0"/>
    <n v="17235.98"/>
    <n v="3561.0793165430468"/>
    <n v="4179"/>
    <m/>
    <n v="2275"/>
    <m/>
    <n v="4179"/>
    <n v="2275"/>
    <n v="4.1244268963866952"/>
    <n v="0.85213671130486879"/>
    <n v="7.576254945054945"/>
    <n v="1.5653095896892513"/>
    <n v="4.8400999999999996"/>
    <s v="4-4,99 lei"/>
    <x v="11"/>
    <s v="0-0,99 euro"/>
    <n v="0"/>
  </r>
  <r>
    <n v="1159"/>
    <x v="15"/>
    <s v="COMUNA MOGOȘANI"/>
    <d v="2020-09-27T00:00:00"/>
    <n v="1"/>
    <m/>
    <s v="X"/>
    <s v="X"/>
    <n v="0"/>
    <n v="10980"/>
    <n v="0"/>
    <n v="10980"/>
    <n v="2268.5481704923454"/>
    <n v="3535"/>
    <m/>
    <n v="2608"/>
    <m/>
    <n v="3535"/>
    <n v="2608"/>
    <n v="3.1060820367751063"/>
    <n v="0.64173922786204962"/>
    <n v="4.2101226993865026"/>
    <n v="0.86984208991270917"/>
    <n v="4.8400999999999996"/>
    <s v="3-3,99 lei"/>
    <x v="0"/>
    <s v="0-0,99 euro"/>
    <n v="0"/>
  </r>
  <r>
    <n v="1160"/>
    <x v="15"/>
    <s v="COMUNA MOROENI"/>
    <d v="2020-09-27T00:00:00"/>
    <n v="1"/>
    <m/>
    <s v="X"/>
    <s v="X"/>
    <n v="3000"/>
    <n v="9581.7999999999993"/>
    <n v="0"/>
    <n v="12581.8"/>
    <n v="2599.4917460383049"/>
    <n v="4114"/>
    <m/>
    <n v="2827"/>
    <m/>
    <n v="4114"/>
    <n v="2827"/>
    <n v="3.0582887700534758"/>
    <n v="0.63186478999472651"/>
    <n v="4.4505836575875488"/>
    <n v="0.91952307960322066"/>
    <n v="4.8400999999999996"/>
    <s v="3-3,99 lei"/>
    <x v="0"/>
    <s v="0-0,99 euro"/>
    <n v="0"/>
  </r>
  <r>
    <n v="1161"/>
    <x v="15"/>
    <s v="COMUNA MORTENI"/>
    <d v="2020-09-27T00:00:00"/>
    <n v="1"/>
    <m/>
    <s v="X"/>
    <s v="X"/>
    <n v="29919"/>
    <n v="10092.52"/>
    <n v="0"/>
    <n v="40011.520000000004"/>
    <n v="8266.6721761947083"/>
    <n v="2256"/>
    <m/>
    <n v="1556"/>
    <m/>
    <n v="2256"/>
    <n v="1556"/>
    <n v="17.735602836879433"/>
    <n v="3.6643050426394983"/>
    <n v="25.714344473007714"/>
    <n v="5.312771321461895"/>
    <n v="4.8400999999999996"/>
    <s v="17-17,99 lei"/>
    <x v="29"/>
    <s v="3-3,99 euro"/>
    <n v="3"/>
  </r>
  <r>
    <n v="1162"/>
    <x v="15"/>
    <s v="COMUNA MOȚĂIENI"/>
    <d v="2020-09-27T00:00:00"/>
    <n v="1"/>
    <m/>
    <s v="X"/>
    <s v="X"/>
    <n v="400"/>
    <n v="6503.89"/>
    <n v="0"/>
    <n v="6903.89"/>
    <n v="1426.394082766885"/>
    <n v="1724"/>
    <m/>
    <n v="1064"/>
    <m/>
    <n v="1724"/>
    <n v="1064"/>
    <n v="4.0045765661252899"/>
    <n v="0.82737475798543214"/>
    <n v="6.4886184210526316"/>
    <n v="1.34059594245008"/>
    <n v="4.8400999999999996"/>
    <s v="4-4,99 lei"/>
    <x v="11"/>
    <s v="0-0,99 euro"/>
    <n v="0"/>
  </r>
  <r>
    <n v="1163"/>
    <x v="15"/>
    <s v="COMUNA NICULEȘTI"/>
    <d v="2020-09-27T00:00:00"/>
    <n v="1"/>
    <m/>
    <s v="X"/>
    <s v="X"/>
    <n v="2100"/>
    <n v="9352"/>
    <n v="0"/>
    <n v="11452"/>
    <n v="2366.0668168013058"/>
    <n v="3293"/>
    <m/>
    <n v="1840"/>
    <m/>
    <n v="3293"/>
    <n v="1840"/>
    <n v="3.4776799271181296"/>
    <n v="0.71851406522967076"/>
    <n v="6.2239130434782606"/>
    <n v="1.2859058786963617"/>
    <n v="4.8400999999999996"/>
    <s v="3-3,99 lei"/>
    <x v="0"/>
    <s v="0-0,99 euro"/>
    <n v="0"/>
  </r>
  <r>
    <n v="1164"/>
    <x v="15"/>
    <s v="COMUNA NUCET"/>
    <d v="2020-09-27T00:00:00"/>
    <n v="1"/>
    <m/>
    <s v="X"/>
    <s v="X"/>
    <n v="1760"/>
    <n v="35857.15"/>
    <n v="0"/>
    <n v="37617.15"/>
    <n v="7771.9778516972801"/>
    <n v="3488"/>
    <m/>
    <n v="2016"/>
    <m/>
    <n v="3488"/>
    <n v="2016"/>
    <n v="10.784733371559634"/>
    <n v="2.2282046593168809"/>
    <n v="18.659300595238097"/>
    <n v="3.8551477438974602"/>
    <n v="4.8400999999999996"/>
    <s v="10-10,99 lei"/>
    <x v="3"/>
    <s v="2-2,99 euro"/>
    <n v="2"/>
  </r>
  <r>
    <n v="1165"/>
    <x v="15"/>
    <s v="COMUNA OCNIȚA"/>
    <d v="2020-09-27T00:00:00"/>
    <n v="1"/>
    <m/>
    <s v="X"/>
    <s v="X"/>
    <n v="0"/>
    <n v="51895"/>
    <n v="0"/>
    <n v="51895"/>
    <n v="10721.885911448111"/>
    <n v="3557"/>
    <m/>
    <n v="2055"/>
    <m/>
    <n v="3557"/>
    <n v="2055"/>
    <n v="14.589541748664605"/>
    <n v="3.0143058508428764"/>
    <n v="25.253041362530414"/>
    <n v="5.2174627306316843"/>
    <n v="4.8400999999999996"/>
    <s v="14-14,99 lei"/>
    <x v="22"/>
    <s v="3-3,99 euro"/>
    <n v="3"/>
  </r>
  <r>
    <n v="1166"/>
    <x v="15"/>
    <s v="COMUNA ODOBEȘTI"/>
    <d v="2020-09-27T00:00:00"/>
    <n v="1"/>
    <m/>
    <s v="X"/>
    <s v="X"/>
    <n v="1350"/>
    <n v="38721.9"/>
    <n v="0"/>
    <n v="40071.9"/>
    <n v="8279.1471250594004"/>
    <n v="3969"/>
    <m/>
    <n v="2610"/>
    <m/>
    <n v="3969"/>
    <n v="2610"/>
    <n v="10.096220710506426"/>
    <n v="2.0859529163666921"/>
    <n v="15.353218390804598"/>
    <n v="3.1720870210955558"/>
    <n v="4.8400999999999996"/>
    <s v="10-10,99 lei"/>
    <x v="3"/>
    <s v="2-2,99 euro"/>
    <n v="2"/>
  </r>
  <r>
    <n v="1167"/>
    <x v="15"/>
    <s v="COMUNA PETREȘTI"/>
    <d v="2020-09-27T00:00:00"/>
    <n v="1"/>
    <m/>
    <s v="X"/>
    <s v="X"/>
    <n v="0"/>
    <n v="15752.56"/>
    <n v="0"/>
    <n v="15752.56"/>
    <n v="3254.5939133488978"/>
    <n v="4608"/>
    <m/>
    <n v="2563"/>
    <m/>
    <n v="4608"/>
    <n v="2563"/>
    <n v="3.4185243055555556"/>
    <n v="0.70629208188995174"/>
    <n v="6.146141240733515"/>
    <n v="1.2698376563983214"/>
    <n v="4.8400999999999996"/>
    <s v="3-3,99 lei"/>
    <x v="0"/>
    <s v="0-0,99 euro"/>
    <n v="0"/>
  </r>
  <r>
    <n v="1168"/>
    <x v="15"/>
    <s v="COMUNA PERȘINARI"/>
    <d v="2020-09-27T00:00:00"/>
    <n v="1"/>
    <m/>
    <s v="X"/>
    <s v="X"/>
    <n v="0"/>
    <n v="20289"/>
    <n v="0"/>
    <n v="20289"/>
    <n v="4191.8555401747899"/>
    <n v="2289"/>
    <m/>
    <n v="1164"/>
    <m/>
    <n v="2289"/>
    <n v="1164"/>
    <n v="8.8636959370904318"/>
    <n v="1.8313042988968065"/>
    <n v="17.430412371134022"/>
    <n v="3.601250464067689"/>
    <n v="4.8400999999999996"/>
    <s v="8-8,99 lei"/>
    <x v="2"/>
    <s v="1-1,99 euro"/>
    <n v="1"/>
  </r>
  <r>
    <n v="1169"/>
    <x v="15"/>
    <s v="COMUNA PIETRARI"/>
    <d v="2020-09-27T00:00:00"/>
    <n v="1"/>
    <m/>
    <s v="X"/>
    <s v="X"/>
    <n v="6800"/>
    <n v="6040"/>
    <n v="0"/>
    <n v="12840"/>
    <n v="2652.8377512861307"/>
    <n v="1981"/>
    <m/>
    <n v="1355"/>
    <m/>
    <n v="1981"/>
    <n v="1355"/>
    <n v="6.4815749621403329"/>
    <n v="1.3391407124109695"/>
    <n v="9.476014760147601"/>
    <n v="1.9578138385875503"/>
    <n v="4.8400999999999996"/>
    <s v="6-6,99 lei"/>
    <x v="13"/>
    <s v="1-1,99 euro"/>
    <n v="1"/>
  </r>
  <r>
    <n v="1170"/>
    <x v="15"/>
    <s v="COMUNA PIETROȘIȚA"/>
    <d v="2020-09-27T00:00:00"/>
    <n v="1"/>
    <m/>
    <s v="X"/>
    <s v="X"/>
    <n v="0"/>
    <n v="5917"/>
    <n v="0"/>
    <n v="5917"/>
    <n v="1222.4954029875416"/>
    <n v="2642"/>
    <m/>
    <n v="1424"/>
    <m/>
    <n v="2642"/>
    <n v="1424"/>
    <n v="2.2395912187736564"/>
    <n v="0.46271589817847902"/>
    <n v="4.1551966292134832"/>
    <n v="0.85849396277215007"/>
    <n v="4.8400999999999996"/>
    <s v="2-2,99 lei"/>
    <x v="7"/>
    <s v="0-0,99 euro"/>
    <n v="0"/>
  </r>
  <r>
    <n v="1171"/>
    <x v="15"/>
    <s v="COMUNA POIANA"/>
    <d v="2020-09-27T00:00:00"/>
    <n v="1"/>
    <m/>
    <s v="X"/>
    <s v="X"/>
    <n v="6840"/>
    <n v="7880"/>
    <n v="0"/>
    <n v="14720"/>
    <n v="3041.2594781099565"/>
    <n v="2824"/>
    <m/>
    <n v="1806"/>
    <m/>
    <n v="2824"/>
    <n v="1806"/>
    <n v="5.2124645892351271"/>
    <n v="1.0769332429567835"/>
    <n v="8.1506090808416385"/>
    <n v="1.6839753477906736"/>
    <n v="4.8400999999999996"/>
    <s v="5-5,99 lei"/>
    <x v="8"/>
    <s v="1-1,99 euro"/>
    <n v="1"/>
  </r>
  <r>
    <n v="1172"/>
    <x v="15"/>
    <s v="COMUNA POTLOGI"/>
    <d v="2020-09-27T00:00:00"/>
    <n v="1"/>
    <m/>
    <s v="X"/>
    <s v="X"/>
    <n v="1320"/>
    <n v="14549"/>
    <n v="0"/>
    <n v="15869"/>
    <n v="3278.6512675357949"/>
    <n v="6736"/>
    <m/>
    <n v="2836"/>
    <m/>
    <n v="6736"/>
    <n v="2836"/>
    <n v="2.3558491686460807"/>
    <n v="0.48673563947977955"/>
    <n v="5.5955571227080396"/>
    <n v="1.1560829575231999"/>
    <n v="4.8400999999999996"/>
    <s v="2-2,99 lei"/>
    <x v="7"/>
    <s v="0-0,99 euro"/>
    <n v="0"/>
  </r>
  <r>
    <n v="1173"/>
    <x v="15"/>
    <s v="COMUNA PRODULEȘTI"/>
    <d v="2020-09-27T00:00:00"/>
    <n v="1"/>
    <m/>
    <s v="X"/>
    <s v="X"/>
    <n v="900"/>
    <n v="7141"/>
    <n v="0"/>
    <n v="8041"/>
    <n v="1661.3293113778643"/>
    <n v="2759"/>
    <m/>
    <n v="1670"/>
    <m/>
    <n v="2759"/>
    <n v="1670"/>
    <n v="2.9144617615077926"/>
    <n v="0.60214907987599287"/>
    <n v="4.8149700598802392"/>
    <n v="0.99480797088494866"/>
    <n v="4.8400999999999996"/>
    <s v="2-2,99 lei"/>
    <x v="7"/>
    <s v="0-0,99 euro"/>
    <n v="0"/>
  </r>
  <r>
    <n v="1174"/>
    <x v="15"/>
    <s v="COMUNA PUCHENI"/>
    <d v="2020-09-27T00:00:00"/>
    <n v="1"/>
    <m/>
    <s v="X"/>
    <s v="X"/>
    <n v="0"/>
    <n v="19557"/>
    <n v="0"/>
    <n v="19557"/>
    <n v="4040.6189954753004"/>
    <n v="1486"/>
    <m/>
    <n v="1103"/>
    <m/>
    <n v="1486"/>
    <n v="1103"/>
    <n v="13.160834454912516"/>
    <n v="2.7191244922444819"/>
    <n v="17.730734360834088"/>
    <n v="3.6632991799413421"/>
    <n v="4.8400999999999996"/>
    <s v="13-13,99 lei"/>
    <x v="14"/>
    <s v="2-2,99 euro"/>
    <n v="2"/>
  </r>
  <r>
    <n v="1175"/>
    <x v="15"/>
    <s v="COMUNA RACIU"/>
    <d v="2020-09-27T00:00:00"/>
    <n v="1"/>
    <m/>
    <s v="X"/>
    <s v="X"/>
    <n v="1500"/>
    <n v="9524"/>
    <n v="0"/>
    <n v="11024"/>
    <n v="2277.638891758435"/>
    <n v="2699"/>
    <m/>
    <n v="1608"/>
    <m/>
    <n v="2699"/>
    <n v="1608"/>
    <n v="4.0844757317525007"/>
    <n v="0.84388250898793438"/>
    <n v="6.855721393034826"/>
    <n v="1.4164420968646985"/>
    <n v="4.8400999999999996"/>
    <s v="4-4,99 lei"/>
    <x v="11"/>
    <s v="0-0,99 euro"/>
    <n v="0"/>
  </r>
  <r>
    <n v="1176"/>
    <x v="15"/>
    <s v="COMUNA RĂSCĂEȚI"/>
    <d v="2020-09-27T00:00:00"/>
    <n v="1"/>
    <m/>
    <s v="X"/>
    <s v="X"/>
    <n v="0"/>
    <n v="8531.91"/>
    <n v="0"/>
    <n v="8531.91"/>
    <n v="1762.7549017582282"/>
    <n v="1793"/>
    <m/>
    <n v="1336"/>
    <m/>
    <n v="1793"/>
    <n v="1336"/>
    <n v="4.7584551031790294"/>
    <n v="0.98313156818640723"/>
    <n v="6.3861601796407186"/>
    <n v="1.3194273216753205"/>
    <n v="4.8400999999999996"/>
    <s v="4-4,99 lei"/>
    <x v="11"/>
    <s v="0-0,99 euro"/>
    <n v="0"/>
  </r>
  <r>
    <n v="1177"/>
    <x v="15"/>
    <s v="COMUNA RĂZVAD"/>
    <d v="2020-09-27T00:00:00"/>
    <n v="1"/>
    <m/>
    <s v="X"/>
    <s v="X"/>
    <n v="1100"/>
    <n v="23486"/>
    <n v="0"/>
    <n v="24586"/>
    <n v="5079.6471147290349"/>
    <n v="7465"/>
    <m/>
    <n v="3911"/>
    <m/>
    <n v="7465"/>
    <n v="3911"/>
    <n v="3.2935030140656396"/>
    <n v="0.68046177022492094"/>
    <n v="6.2863717719253387"/>
    <n v="1.2988103080360611"/>
    <n v="4.8400999999999996"/>
    <s v="3-3,99 lei"/>
    <x v="0"/>
    <s v="0-0,99 euro"/>
    <n v="0"/>
  </r>
  <r>
    <n v="1178"/>
    <x v="15"/>
    <s v="COMUNA RÂU ALB"/>
    <d v="2020-09-27T00:00:00"/>
    <n v="1"/>
    <m/>
    <s v="X"/>
    <s v="X"/>
    <n v="1029"/>
    <n v="4080.24"/>
    <n v="0"/>
    <n v="5109.24"/>
    <n v="1055.6062891262577"/>
    <n v="1178"/>
    <m/>
    <n v="790"/>
    <m/>
    <n v="1178"/>
    <n v="790"/>
    <n v="4.3372156196943967"/>
    <n v="0.89610041521753625"/>
    <n v="6.4673924050632907"/>
    <n v="1.3362104925648832"/>
    <n v="4.8400999999999996"/>
    <s v="4-4,99 lei"/>
    <x v="11"/>
    <s v="0-0,99 euro"/>
    <n v="0"/>
  </r>
  <r>
    <n v="1179"/>
    <x v="15"/>
    <s v="COMUNA  RUNCU"/>
    <d v="2020-09-27T00:00:00"/>
    <n v="1"/>
    <m/>
    <s v="X"/>
    <s v="X"/>
    <n v="0"/>
    <n v="13328.45"/>
    <n v="0"/>
    <n v="13328.45"/>
    <n v="2753.7550877047997"/>
    <n v="3540"/>
    <m/>
    <n v="1699"/>
    <m/>
    <n v="3540"/>
    <n v="1699"/>
    <n v="3.7650988700564976"/>
    <n v="0.77789691743073441"/>
    <n v="7.8448793407887001"/>
    <n v="1.620809351209417"/>
    <n v="4.8400999999999996"/>
    <s v="3-3,99 lei"/>
    <x v="0"/>
    <s v="0-0,99 euro"/>
    <n v="0"/>
  </r>
  <r>
    <n v="1180"/>
    <x v="15"/>
    <s v="COMUNA SĂLCIOARA"/>
    <d v="2020-09-27T00:00:00"/>
    <n v="1"/>
    <m/>
    <s v="X"/>
    <s v="X"/>
    <n v="0"/>
    <n v="17650.54"/>
    <n v="0"/>
    <n v="17650.54"/>
    <n v="3646.7304394537309"/>
    <n v="3141"/>
    <m/>
    <n v="1692"/>
    <m/>
    <n v="3141"/>
    <n v="1692"/>
    <n v="5.6194014645017516"/>
    <n v="1.161009372637291"/>
    <n v="10.431761229314422"/>
    <n v="2.1552780375022049"/>
    <n v="4.8400999999999996"/>
    <s v="5-5,99 lei"/>
    <x v="8"/>
    <s v="1-1,99 euro"/>
    <n v="1"/>
  </r>
  <r>
    <n v="1181"/>
    <x v="15"/>
    <s v="COMUNA SLOBOZIA MOARĂ"/>
    <d v="2020-09-27T00:00:00"/>
    <n v="1"/>
    <m/>
    <s v="X"/>
    <s v="X"/>
    <n v="660"/>
    <n v="9016.7999999999993"/>
    <n v="0"/>
    <n v="9676.7999999999993"/>
    <n v="1999.297535174893"/>
    <n v="1683"/>
    <m/>
    <n v="1332"/>
    <m/>
    <n v="1683"/>
    <n v="1332"/>
    <n v="5.749732620320855"/>
    <n v="1.1879367410427173"/>
    <n v="7.2648648648648644"/>
    <n v="1.5009741255066764"/>
    <n v="4.8400999999999996"/>
    <s v="5-5,99 lei"/>
    <x v="8"/>
    <s v="1-1,99 euro"/>
    <n v="1"/>
  </r>
  <r>
    <n v="1182"/>
    <x v="15"/>
    <s v="COMUNA ȘELARU"/>
    <d v="2020-09-27T00:00:00"/>
    <n v="1"/>
    <m/>
    <s v="X"/>
    <s v="X"/>
    <n v="0"/>
    <n v="35328"/>
    <n v="0"/>
    <n v="35328"/>
    <n v="7299.0227474638959"/>
    <n v="2497"/>
    <m/>
    <n v="1800"/>
    <m/>
    <n v="2497"/>
    <n v="1800"/>
    <n v="14.148177813376051"/>
    <n v="2.9231168391925895"/>
    <n v="19.626666666666665"/>
    <n v="4.0550126374799422"/>
    <n v="4.8400999999999996"/>
    <s v="14-14,99 lei"/>
    <x v="22"/>
    <s v="2-2,99 euro"/>
    <n v="2"/>
  </r>
  <r>
    <n v="1183"/>
    <x v="15"/>
    <s v="COMUNA ȘOTÂNGA"/>
    <d v="2020-09-27T00:00:00"/>
    <n v="1"/>
    <m/>
    <s v="X"/>
    <s v="X"/>
    <n v="3500"/>
    <n v="7424.23"/>
    <n v="0"/>
    <n v="10924.23"/>
    <n v="2257.0256812875768"/>
    <n v="5888"/>
    <m/>
    <n v="2729"/>
    <m/>
    <n v="5888"/>
    <n v="2729"/>
    <n v="1.8553379755434782"/>
    <n v="0.38332637250128682"/>
    <n v="4.0030157566874314"/>
    <n v="0.82705228335931724"/>
    <n v="4.8400999999999996"/>
    <s v="1-1,99 lei"/>
    <x v="10"/>
    <s v="0-0,99 euro"/>
    <n v="0"/>
  </r>
  <r>
    <n v="1184"/>
    <x v="15"/>
    <s v="COMUNA TĂRTĂȘEȘTI"/>
    <d v="2020-09-27T00:00:00"/>
    <n v="1"/>
    <m/>
    <s v="X"/>
    <s v="X"/>
    <n v="1440"/>
    <n v="6726.49"/>
    <n v="0"/>
    <n v="8166.49"/>
    <n v="1687.2564616433547"/>
    <n v="4193"/>
    <m/>
    <n v="2501"/>
    <m/>
    <n v="4193"/>
    <n v="2501"/>
    <n v="1.9476484617219174"/>
    <n v="0.40239839295095509"/>
    <n v="3.2652898840463815"/>
    <n v="0.67463273156471593"/>
    <n v="4.8400999999999996"/>
    <s v="1-1,99 lei"/>
    <x v="10"/>
    <s v="0-0,99 euro"/>
    <n v="0"/>
  </r>
  <r>
    <n v="1185"/>
    <x v="15"/>
    <s v="COMUNA TĂTĂRANI"/>
    <d v="2020-09-27T00:00:00"/>
    <n v="1"/>
    <m/>
    <s v="X"/>
    <s v="X"/>
    <n v="2000"/>
    <n v="14646"/>
    <n v="0"/>
    <n v="16646"/>
    <n v="3439.185140802876"/>
    <n v="4235"/>
    <m/>
    <n v="2430"/>
    <m/>
    <n v="4235"/>
    <n v="2430"/>
    <n v="3.9305785123966941"/>
    <n v="0.81208621978816431"/>
    <n v="6.8502057613168725"/>
    <n v="1.4153025270793729"/>
    <n v="4.8400999999999996"/>
    <s v="3-3,99 lei"/>
    <x v="0"/>
    <s v="0-0,99 euro"/>
    <n v="0"/>
  </r>
  <r>
    <n v="1186"/>
    <x v="15"/>
    <s v="COMUNA ULIEȘTI"/>
    <d v="2020-09-27T00:00:00"/>
    <n v="1"/>
    <m/>
    <s v="X"/>
    <s v="X"/>
    <n v="12849"/>
    <n v="7243.5"/>
    <n v="0"/>
    <n v="20092.5"/>
    <n v="4151.2572054296406"/>
    <n v="3250"/>
    <m/>
    <n v="2242"/>
    <m/>
    <n v="3250"/>
    <n v="2242"/>
    <n v="6.1823076923076927"/>
    <n v="1.2773099093629663"/>
    <n v="8.9618644067796609"/>
    <n v="1.8515866215118826"/>
    <n v="4.8400999999999996"/>
    <s v="6-6,99 lei"/>
    <x v="13"/>
    <s v="1-1,99 euro"/>
    <n v="1"/>
  </r>
  <r>
    <n v="1187"/>
    <x v="15"/>
    <s v="COMUNA ULMI"/>
    <d v="2020-09-27T00:00:00"/>
    <n v="1"/>
    <m/>
    <s v="X"/>
    <s v="X"/>
    <n v="1200"/>
    <n v="7947.77"/>
    <n v="0"/>
    <n v="9147.77"/>
    <n v="1889.9960744612717"/>
    <n v="3902"/>
    <m/>
    <n v="2116"/>
    <m/>
    <n v="3902"/>
    <n v="2116"/>
    <n v="2.3443798052280882"/>
    <n v="0.48436598525404195"/>
    <n v="4.3231427221172023"/>
    <n v="0.89319285182479757"/>
    <n v="4.8400999999999996"/>
    <s v="2-2,99 lei"/>
    <x v="7"/>
    <s v="0-0,99 euro"/>
    <n v="0"/>
  </r>
  <r>
    <n v="1188"/>
    <x v="15"/>
    <s v="COMUNA VALEA LUNGĂ"/>
    <d v="2020-09-27T00:00:00"/>
    <n v="1"/>
    <m/>
    <s v="X"/>
    <s v="X"/>
    <n v="0"/>
    <n v="27975"/>
    <n v="0"/>
    <n v="27975"/>
    <n v="5779.8392595194318"/>
    <n v="3955"/>
    <m/>
    <n v="2024"/>
    <m/>
    <n v="3955"/>
    <n v="2024"/>
    <n v="7.0733249051833127"/>
    <n v="1.4614005713070624"/>
    <n v="13.821640316205533"/>
    <n v="2.8556518080629605"/>
    <n v="4.8400999999999996"/>
    <s v="7-7,99 lei"/>
    <x v="5"/>
    <s v="1-1,99 euro"/>
    <n v="1"/>
  </r>
  <r>
    <n v="1189"/>
    <x v="15"/>
    <s v="COMUNA VALEA MARE"/>
    <d v="2020-09-27T00:00:00"/>
    <n v="1"/>
    <m/>
    <s v="X"/>
    <s v="X"/>
    <n v="0"/>
    <n v="29135"/>
    <n v="0"/>
    <n v="29135"/>
    <n v="6019.5037292617926"/>
    <n v="1775"/>
    <m/>
    <n v="1251"/>
    <m/>
    <n v="1775"/>
    <n v="1251"/>
    <n v="16.414084507042254"/>
    <n v="3.3912697066263622"/>
    <n v="23.289368505195842"/>
    <n v="4.8117535805449982"/>
    <n v="4.8400999999999996"/>
    <s v="16-16,99 lei"/>
    <x v="31"/>
    <s v="3-3,99 euro"/>
    <n v="3"/>
  </r>
  <r>
    <n v="1190"/>
    <x v="15"/>
    <s v="COMUNA VĂCĂREȘTI"/>
    <d v="2020-09-27T00:00:00"/>
    <n v="1"/>
    <m/>
    <s v="X"/>
    <s v="X"/>
    <n v="16080"/>
    <n v="25405.78"/>
    <n v="0"/>
    <n v="41485.78"/>
    <n v="8571.2650565070981"/>
    <n v="4262"/>
    <m/>
    <n v="2167"/>
    <m/>
    <n v="4262"/>
    <n v="2167"/>
    <n v="9.7338761145002337"/>
    <n v="2.011089877172008"/>
    <n v="19.14433779418551"/>
    <n v="3.9553599707000915"/>
    <n v="4.8400999999999996"/>
    <s v="9-9,99 lei"/>
    <x v="12"/>
    <s v="2-2,99 euro"/>
    <n v="2"/>
  </r>
  <r>
    <n v="1191"/>
    <x v="15"/>
    <s v="COMUNA VĂLENI-DÂMBOVIȚA"/>
    <d v="2020-09-27T00:00:00"/>
    <n v="1"/>
    <m/>
    <s v="X"/>
    <s v="X"/>
    <n v="600"/>
    <n v="3991"/>
    <n v="0"/>
    <n v="4591"/>
    <n v="948.53412119584311"/>
    <n v="2085"/>
    <m/>
    <n v="1375"/>
    <m/>
    <n v="2085"/>
    <n v="1375"/>
    <n v="2.2019184652278176"/>
    <n v="0.45493243222822211"/>
    <n v="3.338909090909091"/>
    <n v="0.68984299723334042"/>
    <n v="4.8400999999999996"/>
    <s v="2-2,99 lei"/>
    <x v="7"/>
    <s v="0-0,99 euro"/>
    <n v="0"/>
  </r>
  <r>
    <n v="1192"/>
    <x v="15"/>
    <s v="COMUNA VÂRFURI"/>
    <d v="2020-09-27T00:00:00"/>
    <n v="1"/>
    <m/>
    <s v="X"/>
    <s v="X"/>
    <n v="0"/>
    <n v="3538"/>
    <n v="0"/>
    <n v="3538"/>
    <n v="730.97663271420015"/>
    <n v="1480"/>
    <m/>
    <n v="879"/>
    <m/>
    <n v="1480"/>
    <n v="879"/>
    <n v="2.3905405405405404"/>
    <n v="0.49390313021229743"/>
    <n v="4.0250284414106936"/>
    <n v="0.83160026474880566"/>
    <n v="4.8400999999999996"/>
    <s v="2-2,99 lei"/>
    <x v="7"/>
    <s v="0-0,99 euro"/>
    <n v="0"/>
  </r>
  <r>
    <n v="1193"/>
    <x v="15"/>
    <s v="COMUNA VIȘINA"/>
    <d v="2020-09-27T00:00:00"/>
    <n v="1"/>
    <m/>
    <s v="X"/>
    <s v="X"/>
    <n v="1200"/>
    <n v="3015"/>
    <n v="0"/>
    <n v="4215"/>
    <n v="870.84977583107798"/>
    <n v="3219"/>
    <m/>
    <n v="2220"/>
    <m/>
    <n v="3219"/>
    <n v="2220"/>
    <n v="1.3094128611369991"/>
    <n v="0.27053425779157442"/>
    <n v="1.8986486486486487"/>
    <n v="0.39227467379778286"/>
    <n v="4.8400999999999996"/>
    <s v="1-1,99 lei"/>
    <x v="10"/>
    <s v="0-0,99 euro"/>
    <n v="0"/>
  </r>
  <r>
    <n v="1194"/>
    <x v="15"/>
    <s v="COMUNA VIȘINEȘTI"/>
    <d v="2020-09-27T00:00:00"/>
    <n v="1"/>
    <m/>
    <s v="X"/>
    <s v="X"/>
    <n v="1500"/>
    <n v="7027"/>
    <n v="0"/>
    <n v="8527"/>
    <n v="1761.7404599078534"/>
    <n v="1544"/>
    <m/>
    <n v="952"/>
    <m/>
    <n v="1544"/>
    <n v="952"/>
    <n v="5.5226683937823831"/>
    <n v="1.1410236139299568"/>
    <n v="8.9569327731092443"/>
    <n v="1.8505677099872408"/>
    <n v="4.8400999999999996"/>
    <s v="5-5,99 lei"/>
    <x v="8"/>
    <s v="1-1,99 euro"/>
    <n v="1"/>
  </r>
  <r>
    <n v="1195"/>
    <x v="15"/>
    <s v="COMUNA VLĂDENI"/>
    <d v="2020-09-27T00:00:00"/>
    <n v="1"/>
    <m/>
    <s v="X"/>
    <s v="X"/>
    <n v="0"/>
    <n v="11876.1"/>
    <n v="0"/>
    <n v="11876.1"/>
    <n v="2453.6889733683192"/>
    <n v="2309"/>
    <m/>
    <n v="1359"/>
    <m/>
    <n v="2309"/>
    <n v="1359"/>
    <n v="5.1433954092680816"/>
    <n v="1.0626630460668338"/>
    <n v="8.738852097130243"/>
    <n v="1.8055106500134799"/>
    <n v="4.8400999999999996"/>
    <s v="5-5,99 lei"/>
    <x v="8"/>
    <s v="1-1,99 euro"/>
    <n v="1"/>
  </r>
  <r>
    <n v="1196"/>
    <x v="15"/>
    <s v="COMUNA VOINEȘTI"/>
    <d v="2020-09-27T00:00:00"/>
    <n v="1"/>
    <m/>
    <s v="X"/>
    <s v="X"/>
    <n v="1500"/>
    <n v="12682"/>
    <n v="0"/>
    <n v="14182"/>
    <n v="2930.1047499018619"/>
    <n v="4984"/>
    <m/>
    <n v="3005"/>
    <m/>
    <n v="4984"/>
    <n v="3005"/>
    <n v="2.845505617977528"/>
    <n v="0.58790223713921785"/>
    <n v="4.7194675540765392"/>
    <n v="0.97507645587416369"/>
    <n v="4.8400999999999996"/>
    <s v="2-2,99 lei"/>
    <x v="7"/>
    <s v="0-0,99 euro"/>
    <n v="0"/>
  </r>
  <r>
    <n v="1197"/>
    <x v="15"/>
    <s v="COMUNA VULCANA-BĂI"/>
    <d v="2020-09-27T00:00:00"/>
    <n v="1"/>
    <m/>
    <s v="X"/>
    <s v="X"/>
    <n v="4800"/>
    <n v="13027"/>
    <n v="0"/>
    <n v="17827"/>
    <n v="3683.1883638767795"/>
    <n v="2438"/>
    <m/>
    <n v="1301"/>
    <m/>
    <n v="2438"/>
    <n v="1301"/>
    <n v="7.31214109926169"/>
    <n v="1.5107417407205823"/>
    <n v="13.702536510376634"/>
    <n v="2.831044092142029"/>
    <n v="4.8400999999999996"/>
    <s v="7-7,99 lei"/>
    <x v="5"/>
    <s v="1-1,99 euro"/>
    <n v="1"/>
  </r>
  <r>
    <n v="1198"/>
    <x v="15"/>
    <s v="COMUNA VULCANA-PANDELE"/>
    <d v="2020-09-27T00:00:00"/>
    <n v="1"/>
    <m/>
    <s v="X"/>
    <s v="X"/>
    <n v="800"/>
    <n v="5161"/>
    <n v="0"/>
    <n v="5961"/>
    <n v="1231.5861242536312"/>
    <n v="4202"/>
    <m/>
    <n v="1743"/>
    <m/>
    <n v="4202"/>
    <n v="1743"/>
    <n v="1.4186101856258924"/>
    <n v="0.2930952223354667"/>
    <n v="3.4199655765920824"/>
    <n v="0.70658985900954174"/>
    <n v="4.8400999999999996"/>
    <s v="1-1,99 lei"/>
    <x v="10"/>
    <s v="0-0,99 euro"/>
    <n v="0"/>
  </r>
  <r>
    <n v="1199"/>
    <x v="16"/>
    <s v="MUNICIPIUL CRAIOVA"/>
    <d v="2020-09-27T00:00:00"/>
    <n v="1"/>
    <m/>
    <s v="X"/>
    <s v="X"/>
    <n v="78000"/>
    <n v="139729"/>
    <n v="0"/>
    <n v="217729"/>
    <n v="44984.401148736601"/>
    <n v="250618"/>
    <m/>
    <n v="89480"/>
    <m/>
    <n v="250618"/>
    <n v="89480"/>
    <n v="0.86876840450406589"/>
    <n v="0.17949389568481355"/>
    <n v="2.4332700044702729"/>
    <n v="0.50273134944944797"/>
    <n v="4.8400999999999996"/>
    <s v="0-0,99 lei"/>
    <x v="6"/>
    <s v="0-0,99 euro"/>
    <n v="0"/>
  </r>
  <r>
    <n v="1200"/>
    <x v="16"/>
    <s v="MUNICIPIUL CALAFAT"/>
    <d v="2020-09-27T00:00:00"/>
    <n v="1"/>
    <m/>
    <s v="X"/>
    <s v="X"/>
    <n v="183.62"/>
    <n v="7.1630000000000003"/>
    <n v="0"/>
    <n v="190.78300000000002"/>
    <n v="39.417160802462767"/>
    <n v="14736"/>
    <m/>
    <n v="6828"/>
    <m/>
    <n v="14736"/>
    <n v="6828"/>
    <n v="1.2946729098805647E-2"/>
    <n v="2.6748887623821095E-3"/>
    <n v="2.7941271236086702E-2"/>
    <n v="5.7728706506243073E-3"/>
    <n v="4.8400999999999996"/>
    <s v="0-0,99 lei"/>
    <x v="6"/>
    <s v="0-0,99 euro"/>
    <n v="0"/>
  </r>
  <r>
    <n v="1201"/>
    <x v="16"/>
    <s v="MUNICIPIUL BĂILEŞTI"/>
    <d v="2020-09-27T00:00:00"/>
    <n v="1"/>
    <m/>
    <s v="X"/>
    <s v="X"/>
    <n v="7800"/>
    <n v="11030"/>
    <n v="0"/>
    <n v="18830"/>
    <n v="3890.415487283321"/>
    <n v="15337"/>
    <m/>
    <n v="5662"/>
    <m/>
    <n v="15337"/>
    <n v="5662"/>
    <n v="1.2277498858968507"/>
    <n v="0.25366209084457986"/>
    <n v="3.325679971741434"/>
    <n v="0.68710976462086204"/>
    <n v="4.8400999999999996"/>
    <s v="1-1,99 lei"/>
    <x v="10"/>
    <s v="0-0,99 euro"/>
    <n v="0"/>
  </r>
  <r>
    <n v="1202"/>
    <x v="16"/>
    <s v="ORAȘUL BECHET"/>
    <d v="2020-09-27T00:00:00"/>
    <n v="1"/>
    <m/>
    <s v="X"/>
    <s v="X"/>
    <n v="7610"/>
    <n v="3359.78"/>
    <n v="0"/>
    <n v="10969.78"/>
    <n v="2266.4366438709949"/>
    <n v="3285"/>
    <m/>
    <n v="1724"/>
    <m/>
    <n v="3285"/>
    <n v="1724"/>
    <n v="3.3393546423135465"/>
    <n v="0.68993505140669553"/>
    <n v="6.3629814385150816"/>
    <n v="1.3146384245191385"/>
    <n v="4.8400999999999996"/>
    <s v="3-3,99 lei"/>
    <x v="0"/>
    <s v="0-0,99 euro"/>
    <n v="0"/>
  </r>
  <r>
    <n v="1203"/>
    <x v="16"/>
    <s v="ORAȘUL DĂBULENI"/>
    <d v="2020-09-27T00:00:00"/>
    <n v="1"/>
    <m/>
    <s v="X"/>
    <s v="X"/>
    <n v="0"/>
    <n v="12091"/>
    <n v="0"/>
    <n v="12091"/>
    <n v="2498.0888824611066"/>
    <n v="10023"/>
    <m/>
    <n v="5946"/>
    <m/>
    <n v="10023"/>
    <n v="5946"/>
    <n v="1.2063254514616382"/>
    <n v="0.24923564625971331"/>
    <n v="2.0334678775647492"/>
    <n v="0.4201293108747236"/>
    <n v="4.8400999999999996"/>
    <s v="1-1,99 lei"/>
    <x v="10"/>
    <s v="0-0,99 euro"/>
    <n v="0"/>
  </r>
  <r>
    <n v="1204"/>
    <x v="16"/>
    <s v="ORAȘUL FILIAŞI"/>
    <d v="2020-09-27T00:00:00"/>
    <n v="1"/>
    <m/>
    <s v="X"/>
    <s v="X"/>
    <n v="18000"/>
    <n v="67774"/>
    <n v="0"/>
    <n v="85774"/>
    <n v="17721.534679035558"/>
    <n v="14813"/>
    <m/>
    <n v="7627"/>
    <m/>
    <n v="14813"/>
    <n v="7627"/>
    <n v="5.7904543306555052"/>
    <n v="1.1963501437275068"/>
    <n v="11.246099383768192"/>
    <n v="2.3235262461040458"/>
    <n v="4.8400999999999996"/>
    <s v="5-5,99 lei"/>
    <x v="8"/>
    <s v="1-1,99 euro"/>
    <n v="1"/>
  </r>
  <r>
    <n v="1205"/>
    <x v="16"/>
    <s v="ORAȘUL SEGARCEA"/>
    <d v="2020-09-27T00:00:00"/>
    <n v="1"/>
    <m/>
    <s v="X"/>
    <s v="X"/>
    <n v="4000"/>
    <n v="7393"/>
    <n v="0"/>
    <n v="11393"/>
    <n v="2353.8769860126858"/>
    <n v="6340"/>
    <m/>
    <n v="3653"/>
    <m/>
    <n v="6340"/>
    <n v="3653"/>
    <n v="1.7970031545741325"/>
    <n v="0.37127397255720596"/>
    <n v="3.1188064604434711"/>
    <n v="0.64436818669933915"/>
    <n v="4.8400999999999996"/>
    <s v="1-1,99 lei"/>
    <x v="10"/>
    <s v="0-0,99 euro"/>
    <n v="0"/>
  </r>
  <r>
    <n v="1206"/>
    <x v="16"/>
    <s v="COMUNA AFUMAŢI"/>
    <d v="2020-09-27T00:00:00"/>
    <n v="1"/>
    <m/>
    <s v="X"/>
    <s v="X"/>
    <n v="4840"/>
    <n v="8814"/>
    <n v="0"/>
    <n v="13654"/>
    <n v="2821.016094708787"/>
    <n v="2096"/>
    <m/>
    <n v="1309"/>
    <m/>
    <n v="2096"/>
    <n v="1309"/>
    <n v="6.5143129770992365"/>
    <n v="1.3459046253381617"/>
    <n v="10.430863254392666"/>
    <n v="2.1550925093268045"/>
    <n v="4.8400999999999996"/>
    <s v="6-6,99 lei"/>
    <x v="13"/>
    <s v="1-1,99 euro"/>
    <n v="1"/>
  </r>
  <r>
    <n v="1207"/>
    <x v="16"/>
    <s v="COMUNA ALMĂJ"/>
    <d v="2020-09-27T00:00:00"/>
    <n v="1"/>
    <m/>
    <s v="X"/>
    <s v="X"/>
    <n v="0"/>
    <n v="9750"/>
    <n v="0"/>
    <n v="9750"/>
    <n v="2014.4211896448421"/>
    <n v="1585"/>
    <m/>
    <n v="1117"/>
    <m/>
    <n v="1585"/>
    <n v="1117"/>
    <n v="6.1514195583596214"/>
    <n v="1.270928195359522"/>
    <n v="8.7287376902417186"/>
    <n v="1.8034209396999481"/>
    <n v="4.8400999999999996"/>
    <s v="6-6,99 lei"/>
    <x v="13"/>
    <s v="1-1,99 euro"/>
    <n v="1"/>
  </r>
  <r>
    <n v="1208"/>
    <x v="16"/>
    <s v="COMUNA AMĂRĂŞTII DE JOS"/>
    <d v="2020-09-27T00:00:00"/>
    <n v="1"/>
    <m/>
    <s v="X"/>
    <s v="X"/>
    <n v="800"/>
    <n v="11956"/>
    <n v="0"/>
    <n v="12756"/>
    <n v="2635.4827379599596"/>
    <n v="4214"/>
    <m/>
    <n v="3221"/>
    <m/>
    <n v="4214"/>
    <n v="3221"/>
    <n v="3.0270526815377314"/>
    <n v="0.62541118603700985"/>
    <n v="3.9602607885749768"/>
    <n v="0.81821879477179749"/>
    <n v="4.8400999999999996"/>
    <s v="3-3,99 lei"/>
    <x v="0"/>
    <s v="0-0,99 euro"/>
    <n v="0"/>
  </r>
  <r>
    <n v="1209"/>
    <x v="16"/>
    <s v="COMUNA AMĂRĂŞTII DE SUS"/>
    <d v="2020-09-27T00:00:00"/>
    <n v="1"/>
    <m/>
    <s v="X"/>
    <s v="X"/>
    <n v="0"/>
    <n v="7000"/>
    <n v="0"/>
    <n v="7000"/>
    <n v="1446.2511105142457"/>
    <n v="1307"/>
    <m/>
    <n v="1103"/>
    <m/>
    <n v="1307"/>
    <n v="1103"/>
    <n v="5.3557765876052024"/>
    <n v="1.1065425482128888"/>
    <n v="6.3463281958295559"/>
    <n v="1.3111977429866235"/>
    <n v="4.8400999999999996"/>
    <s v="5-5,99 lei"/>
    <x v="8"/>
    <s v="1-1,99 euro"/>
    <n v="1"/>
  </r>
  <r>
    <n v="1210"/>
    <x v="16"/>
    <s v="COMUNA APELE VII"/>
    <d v="2020-09-27T00:00:00"/>
    <n v="1"/>
    <m/>
    <s v="X"/>
    <s v="X"/>
    <n v="0"/>
    <n v="6495.16"/>
    <n v="0"/>
    <n v="6495.16"/>
    <n v="1341.9474804239583"/>
    <n v="1677"/>
    <m/>
    <n v="1346"/>
    <m/>
    <n v="1677"/>
    <n v="1346"/>
    <n v="3.8730828861061419"/>
    <n v="0.80020720359210396"/>
    <n v="4.8255274888558688"/>
    <n v="0.99698921279640285"/>
    <n v="4.8400999999999996"/>
    <s v="3-3,99 lei"/>
    <x v="0"/>
    <s v="0-0,99 euro"/>
    <n v="0"/>
  </r>
  <r>
    <n v="1211"/>
    <x v="16"/>
    <s v="COMUNA ARGETOAIA"/>
    <d v="2020-09-27T00:00:00"/>
    <n v="1"/>
    <m/>
    <s v="X"/>
    <s v="X"/>
    <n v="0"/>
    <n v="26657.48"/>
    <n v="0"/>
    <n v="26657.48"/>
    <n v="5507.6300076444704"/>
    <n v="3651"/>
    <m/>
    <n v="2500"/>
    <m/>
    <n v="3651"/>
    <n v="2500"/>
    <n v="7.3014187893727742"/>
    <n v="1.5085264332085648"/>
    <n v="10.662991999999999"/>
    <n v="2.2030520030577883"/>
    <n v="4.8400999999999996"/>
    <s v="7-7,99 lei"/>
    <x v="5"/>
    <s v="1-1,99 euro"/>
    <n v="1"/>
  </r>
  <r>
    <n v="1212"/>
    <x v="16"/>
    <s v="COMUNA BÂRCA"/>
    <d v="2020-09-27T00:00:00"/>
    <n v="1"/>
    <m/>
    <s v="X"/>
    <s v="X"/>
    <n v="1000"/>
    <n v="8840"/>
    <n v="0"/>
    <n v="9840"/>
    <n v="2033.0158467800254"/>
    <n v="3128"/>
    <m/>
    <n v="1950"/>
    <m/>
    <n v="3128"/>
    <n v="1950"/>
    <n v="3.1457800511508953"/>
    <n v="0.64994112748722044"/>
    <n v="5.046153846153846"/>
    <n v="1.0425722291179618"/>
    <n v="4.8400999999999996"/>
    <s v="3-3,99 lei"/>
    <x v="0"/>
    <s v="0-0,99 euro"/>
    <n v="0"/>
  </r>
  <r>
    <n v="1213"/>
    <x v="16"/>
    <s v="COMUNA BISTREŢ"/>
    <d v="2020-09-27T00:00:00"/>
    <n v="1"/>
    <m/>
    <s v="X"/>
    <s v="X"/>
    <n v="2500"/>
    <n v="8570"/>
    <n v="0"/>
    <n v="11070"/>
    <n v="2287.1428276275287"/>
    <n v="3214"/>
    <m/>
    <n v="1804"/>
    <m/>
    <n v="3214"/>
    <n v="1804"/>
    <n v="3.4443061605476042"/>
    <n v="0.71161880137757583"/>
    <n v="6.1363636363636367"/>
    <n v="1.2678175319443064"/>
    <n v="4.8400999999999996"/>
    <s v="3-3,99 lei"/>
    <x v="0"/>
    <s v="0-0,99 euro"/>
    <n v="0"/>
  </r>
  <r>
    <n v="1214"/>
    <x v="16"/>
    <s v="COMUNA BOTOŞEŞTI-PAIA"/>
    <d v="2020-09-27T00:00:00"/>
    <n v="1"/>
    <m/>
    <s v="X"/>
    <s v="X"/>
    <n v="3513"/>
    <n v="3883"/>
    <n v="0"/>
    <n v="7396"/>
    <n v="1528.0676019090515"/>
    <n v="550"/>
    <m/>
    <n v="602"/>
    <m/>
    <n v="550"/>
    <n v="602"/>
    <n v="13.447272727272727"/>
    <n v="2.7783047307437299"/>
    <n v="12.285714285714286"/>
    <n v="2.5383182755964313"/>
    <n v="4.8400999999999996"/>
    <s v="13-13,99 lei"/>
    <x v="14"/>
    <s v="2-2,99 euro"/>
    <n v="2"/>
  </r>
  <r>
    <n v="1215"/>
    <x v="16"/>
    <s v="COMUNA BRABOVA"/>
    <d v="2020-09-27T00:00:00"/>
    <n v="1"/>
    <m/>
    <s v="X"/>
    <s v="X"/>
    <n v="2000"/>
    <n v="5480.89"/>
    <n v="0"/>
    <n v="7480.89"/>
    <n v="1545.6064957335593"/>
    <n v="1026"/>
    <m/>
    <n v="834"/>
    <m/>
    <n v="1026"/>
    <n v="834"/>
    <n v="7.2913157894736846"/>
    <n v="1.5064390796623386"/>
    <n v="8.969892086330935"/>
    <n v="1.8532451987212941"/>
    <n v="4.8400999999999996"/>
    <s v="7-7,99 lei"/>
    <x v="5"/>
    <s v="1-1,99 euro"/>
    <n v="1"/>
  </r>
  <r>
    <n v="1216"/>
    <x v="16"/>
    <s v="COMUNA BRĂDEŞTI"/>
    <d v="2020-09-27T00:00:00"/>
    <n v="1"/>
    <m/>
    <s v="X"/>
    <s v="X"/>
    <n v="5279"/>
    <n v="29337.07"/>
    <n v="0"/>
    <n v="34616.07"/>
    <n v="7151.9328113055517"/>
    <n v="3751"/>
    <m/>
    <n v="2212"/>
    <m/>
    <n v="3751"/>
    <n v="2212"/>
    <n v="9.2284910690482533"/>
    <n v="1.9066736367116908"/>
    <n v="15.649217902350813"/>
    <n v="3.2332426814220399"/>
    <n v="4.8400999999999996"/>
    <s v="9-9,99 lei"/>
    <x v="12"/>
    <s v="1-1,99 euro"/>
    <n v="1"/>
  </r>
  <r>
    <n v="1217"/>
    <x v="16"/>
    <s v="COMUNA BRALOŞTIŢA"/>
    <d v="2020-09-27T00:00:00"/>
    <n v="1"/>
    <m/>
    <s v="X"/>
    <s v="X"/>
    <n v="3000"/>
    <n v="797.54"/>
    <n v="3201"/>
    <n v="6998.54"/>
    <n v="1445.9494638540527"/>
    <n v="3026"/>
    <m/>
    <n v="2013"/>
    <m/>
    <n v="3026"/>
    <n v="2013"/>
    <n v="2.3128023793787178"/>
    <n v="0.47784185851092292"/>
    <n v="3.4766716343765522"/>
    <n v="0.71830574458720953"/>
    <n v="4.8400999999999996"/>
    <s v="2-2,99 lei"/>
    <x v="7"/>
    <s v="0-0,99 euro"/>
    <n v="0"/>
  </r>
  <r>
    <n v="1218"/>
    <x v="16"/>
    <s v="COMUNA BRATOVOEŞTI"/>
    <d v="2020-09-27T00:00:00"/>
    <n v="1"/>
    <m/>
    <s v="X"/>
    <s v="X"/>
    <n v="29019"/>
    <n v="816"/>
    <n v="0"/>
    <n v="29835"/>
    <n v="6164.1288403132176"/>
    <n v="2695"/>
    <m/>
    <n v="1695"/>
    <m/>
    <n v="2695"/>
    <n v="1695"/>
    <n v="11.070500927643785"/>
    <n v="2.2872463229362587"/>
    <n v="17.601769911504423"/>
    <n v="3.6366541830756445"/>
    <n v="4.8400999999999996"/>
    <s v="11-11,99 lei"/>
    <x v="4"/>
    <s v="2-2,99 euro"/>
    <n v="2"/>
  </r>
  <r>
    <n v="1219"/>
    <x v="16"/>
    <s v="COMUNA BREASTA"/>
    <d v="2020-09-27T00:00:00"/>
    <n v="1"/>
    <m/>
    <s v="X"/>
    <s v="X"/>
    <n v="18659"/>
    <n v="8780"/>
    <n v="0"/>
    <n v="27439"/>
    <n v="5669.0977459143414"/>
    <n v="3302"/>
    <m/>
    <n v="2148"/>
    <m/>
    <n v="3302"/>
    <n v="2148"/>
    <n v="8.3098122350090851"/>
    <n v="1.7168678818638223"/>
    <n v="12.774208566108008"/>
    <n v="2.6392447606677569"/>
    <n v="4.8400999999999996"/>
    <s v="8-8,99 lei"/>
    <x v="2"/>
    <s v="1-1,99 euro"/>
    <n v="1"/>
  </r>
  <r>
    <n v="1220"/>
    <x v="16"/>
    <s v="COMUNA BUCOVĂŢ"/>
    <d v="2020-09-27T00:00:00"/>
    <n v="1"/>
    <m/>
    <s v="X"/>
    <s v="X"/>
    <n v="0"/>
    <n v="7809"/>
    <n v="0"/>
    <n v="7809"/>
    <n v="1613.3964174293922"/>
    <n v="3524"/>
    <m/>
    <n v="2182"/>
    <m/>
    <n v="3524"/>
    <n v="2182"/>
    <n v="2.2159477866061295"/>
    <n v="0.45783099246009995"/>
    <n v="3.5788267644362968"/>
    <n v="0.73941174034344281"/>
    <n v="4.8400999999999996"/>
    <s v="2-2,99 lei"/>
    <x v="7"/>
    <s v="0-0,99 euro"/>
    <n v="0"/>
  </r>
  <r>
    <n v="1221"/>
    <x v="16"/>
    <s v="COMUNA BULZEŞTI"/>
    <d v="2020-09-27T00:00:00"/>
    <n v="1"/>
    <m/>
    <s v="X"/>
    <s v="X"/>
    <n v="4000"/>
    <n v="18888.8"/>
    <n v="0"/>
    <n v="22888.799999999999"/>
    <n v="4728.9932026197812"/>
    <n v="1117"/>
    <m/>
    <n v="697"/>
    <m/>
    <n v="1117"/>
    <n v="697"/>
    <n v="20.491316025067142"/>
    <n v="4.2336555081645306"/>
    <n v="32.8390243902439"/>
    <n v="6.7847822132278068"/>
    <n v="4.8400999999999996"/>
    <s v="20-20,99 lei"/>
    <x v="34"/>
    <s v="4-4,99 euro"/>
    <n v="4"/>
  </r>
  <r>
    <n v="1222"/>
    <x v="16"/>
    <s v="COMUNA CĂLĂRAŞI"/>
    <d v="2020-09-27T00:00:00"/>
    <n v="1"/>
    <m/>
    <s v="X"/>
    <s v="X"/>
    <n v="0"/>
    <n v="7300"/>
    <n v="0"/>
    <n v="7300"/>
    <n v="1508.2333009648562"/>
    <n v="4839"/>
    <m/>
    <n v="3091"/>
    <m/>
    <n v="4839"/>
    <n v="3091"/>
    <n v="1.5085761520975409"/>
    <n v="0.31168284789519657"/>
    <n v="2.3616952442575219"/>
    <n v="0.48794348138623622"/>
    <n v="4.8400999999999996"/>
    <s v="1-1,99 lei"/>
    <x v="10"/>
    <s v="0-0,99 euro"/>
    <n v="0"/>
  </r>
  <r>
    <n v="1223"/>
    <x v="16"/>
    <s v="COMUNA CALOPĂR"/>
    <d v="2020-09-27T00:00:00"/>
    <n v="1"/>
    <m/>
    <s v="X"/>
    <s v="X"/>
    <n v="1200"/>
    <n v="10775"/>
    <n v="0"/>
    <n v="11975"/>
    <n v="2474.1224354868705"/>
    <n v="2980"/>
    <m/>
    <n v="1988"/>
    <m/>
    <n v="2980"/>
    <n v="1988"/>
    <n v="4.0184563758389258"/>
    <n v="0.83024242801572834"/>
    <n v="6.0236418511066399"/>
    <n v="1.2445283880718665"/>
    <n v="4.8400999999999996"/>
    <s v="4-4,99 lei"/>
    <x v="11"/>
    <s v="0-0,99 euro"/>
    <n v="0"/>
  </r>
  <r>
    <n v="1224"/>
    <x v="16"/>
    <s v="COMUNA CARAULA"/>
    <d v="2020-09-27T00:00:00"/>
    <n v="1"/>
    <m/>
    <s v="X"/>
    <s v="X"/>
    <n v="0"/>
    <n v="4793"/>
    <n v="0"/>
    <n v="4793"/>
    <n v="990.26879609925425"/>
    <n v="1920"/>
    <m/>
    <n v="1254"/>
    <m/>
    <n v="1920"/>
    <n v="1254"/>
    <n v="2.4963541666666669"/>
    <n v="0.51576499796836162"/>
    <n v="3.8221690590111641"/>
    <n v="0.78968803516686936"/>
    <n v="4.8400999999999996"/>
    <s v="2-2,99 lei"/>
    <x v="7"/>
    <s v="0-0,99 euro"/>
    <n v="0"/>
  </r>
  <r>
    <n v="1225"/>
    <x v="16"/>
    <s v="COMUNA CÂRCEA"/>
    <d v="2020-09-27T00:00:00"/>
    <n v="1"/>
    <m/>
    <s v="X"/>
    <s v="X"/>
    <n v="1800"/>
    <n v="4121.7299999999996"/>
    <n v="0"/>
    <n v="5921.73"/>
    <n v="1223.4726555236462"/>
    <n v="2481"/>
    <m/>
    <n v="1688"/>
    <m/>
    <n v="2481"/>
    <n v="1688"/>
    <n v="2.38683192261185"/>
    <n v="0.49313690266974858"/>
    <n v="3.5081338862559237"/>
    <n v="0.72480607554718379"/>
    <n v="4.8400999999999996"/>
    <s v="2-2,99 lei"/>
    <x v="7"/>
    <s v="0-0,99 euro"/>
    <n v="0"/>
  </r>
  <r>
    <n v="1226"/>
    <x v="16"/>
    <s v="COMUNA CÂRNA"/>
    <d v="2020-09-27T00:00:00"/>
    <n v="1"/>
    <m/>
    <s v="X"/>
    <s v="X"/>
    <n v="4600"/>
    <n v="0"/>
    <n v="0"/>
    <n v="4600"/>
    <n v="950.39358690936149"/>
    <n v="1065"/>
    <m/>
    <n v="844"/>
    <m/>
    <n v="1065"/>
    <n v="844"/>
    <n v="4.31924882629108"/>
    <n v="0.89238834451583238"/>
    <n v="5.4502369668246446"/>
    <n v="1.1260587522622767"/>
    <n v="4.8400999999999996"/>
    <s v="4-4,99 lei"/>
    <x v="11"/>
    <s v="0-0,99 euro"/>
    <n v="0"/>
  </r>
  <r>
    <n v="1227"/>
    <x v="16"/>
    <s v="COMUNA CARPEN"/>
    <d v="2020-09-27T00:00:00"/>
    <n v="1"/>
    <m/>
    <s v="X"/>
    <s v="X"/>
    <n v="7265.3"/>
    <n v="6663.17"/>
    <n v="0"/>
    <n v="13928.470000000001"/>
    <n v="2877.723600752051"/>
    <n v="1819"/>
    <m/>
    <n v="1267"/>
    <m/>
    <n v="1819"/>
    <n v="1267"/>
    <n v="7.6572127542605832"/>
    <n v="1.5820360641847449"/>
    <n v="10.993267561168114"/>
    <n v="2.2712893455028027"/>
    <n v="4.8400999999999996"/>
    <s v="7-7,99 lei"/>
    <x v="5"/>
    <s v="1-1,99 euro"/>
    <n v="1"/>
  </r>
  <r>
    <n v="1228"/>
    <x v="16"/>
    <s v="COMUNA CASTRANOVA"/>
    <d v="2020-09-27T00:00:00"/>
    <n v="1"/>
    <m/>
    <s v="X"/>
    <s v="X"/>
    <n v="3100"/>
    <n v="6902.49"/>
    <n v="0"/>
    <n v="10002.49"/>
    <n v="2066.5874672010909"/>
    <n v="2543"/>
    <m/>
    <n v="1901"/>
    <m/>
    <n v="2543"/>
    <n v="1901"/>
    <n v="3.9333425088478173"/>
    <n v="0.81265728163629214"/>
    <n v="5.2616991057338245"/>
    <n v="1.0871054535513367"/>
    <n v="4.8400999999999996"/>
    <s v="3-3,99 lei"/>
    <x v="0"/>
    <s v="0-0,99 euro"/>
    <n v="0"/>
  </r>
  <r>
    <n v="1229"/>
    <x v="16"/>
    <s v="COMUNA CATANE"/>
    <d v="2020-09-27T00:00:00"/>
    <n v="1"/>
    <m/>
    <s v="X"/>
    <s v="X"/>
    <n v="4500"/>
    <n v="129.5"/>
    <n v="0"/>
    <n v="4629.5"/>
    <n v="956.48850230367145"/>
    <n v="1392"/>
    <m/>
    <n v="808"/>
    <m/>
    <n v="1392"/>
    <n v="808"/>
    <n v="3.3257902298850577"/>
    <n v="0.6871325447583847"/>
    <n v="5.7295792079207919"/>
    <n v="1.1837728988906826"/>
    <n v="4.8400999999999996"/>
    <s v="3-3,99 lei"/>
    <x v="0"/>
    <s v="0-0,99 euro"/>
    <n v="0"/>
  </r>
  <r>
    <n v="1230"/>
    <x v="16"/>
    <s v="COMUNA CELARU"/>
    <d v="2020-09-27T00:00:00"/>
    <n v="1"/>
    <m/>
    <s v="X"/>
    <s v="X"/>
    <n v="2160"/>
    <n v="8398"/>
    <n v="0"/>
    <n v="10558"/>
    <n v="2181.3598892584864"/>
    <n v="3564"/>
    <m/>
    <n v="2448"/>
    <m/>
    <n v="3564"/>
    <n v="2448"/>
    <n v="2.9624017957351292"/>
    <n v="0.61205384098161797"/>
    <n v="4.3129084967320264"/>
    <n v="0.89107838613500268"/>
    <n v="4.8400999999999996"/>
    <s v="2-2,99 lei"/>
    <x v="7"/>
    <s v="0-0,99 euro"/>
    <n v="0"/>
  </r>
  <r>
    <n v="1231"/>
    <x v="16"/>
    <s v="COMUNA CERĂT"/>
    <d v="2020-09-27T00:00:00"/>
    <n v="1"/>
    <m/>
    <s v="X"/>
    <s v="X"/>
    <n v="1080"/>
    <n v="34774"/>
    <n v="0"/>
    <n v="35854"/>
    <n v="7407.6981880539661"/>
    <n v="3202"/>
    <m/>
    <n v="1522"/>
    <m/>
    <n v="3202"/>
    <n v="1522"/>
    <n v="11.19737663960025"/>
    <n v="2.3134597714097334"/>
    <n v="23.557161629434955"/>
    <n v="4.8670815953048399"/>
    <n v="4.8400999999999996"/>
    <s v="11-11,99 lei"/>
    <x v="4"/>
    <s v="2-2,99 euro"/>
    <n v="2"/>
  </r>
  <r>
    <n v="1232"/>
    <x v="16"/>
    <s v="COMUNA CERNĂTEŞTI"/>
    <d v="2020-09-27T00:00:00"/>
    <n v="1"/>
    <m/>
    <s v="X"/>
    <s v="X"/>
    <n v="1080"/>
    <n v="17309.39"/>
    <n v="0"/>
    <n v="18389.39"/>
    <n v="3799.3822441685093"/>
    <n v="1377"/>
    <m/>
    <n v="970"/>
    <m/>
    <n v="1377"/>
    <n v="970"/>
    <n v="13.354676833696441"/>
    <n v="2.7591737430417642"/>
    <n v="18.958134020618555"/>
    <n v="3.9168889115139272"/>
    <n v="4.8400999999999996"/>
    <s v="13-13,99 lei"/>
    <x v="14"/>
    <s v="2-2,99 euro"/>
    <n v="2"/>
  </r>
  <r>
    <n v="1233"/>
    <x v="16"/>
    <s v="COMUNA CETATE"/>
    <d v="2020-09-27T00:00:00"/>
    <n v="1"/>
    <m/>
    <s v="X"/>
    <s v="X"/>
    <n v="0"/>
    <n v="27.704999999999998"/>
    <n v="0"/>
    <n v="27.704999999999998"/>
    <n v="5.724055288113882"/>
    <n v="4233"/>
    <m/>
    <n v="2242"/>
    <m/>
    <n v="4233"/>
    <n v="2242"/>
    <n v="6.545003543586109E-3"/>
    <n v="1.3522455204615833E-3"/>
    <n v="1.2357270294380017E-2"/>
    <n v="2.5531022694531141E-3"/>
    <n v="4.8400999999999996"/>
    <s v="0-0,99 lei"/>
    <x v="6"/>
    <s v="0-0,99 euro"/>
    <n v="0"/>
  </r>
  <r>
    <n v="1234"/>
    <x v="16"/>
    <s v="COMUNA CIOROIAŞI"/>
    <d v="2020-09-27T00:00:00"/>
    <n v="1"/>
    <m/>
    <s v="X"/>
    <s v="X"/>
    <n v="8345"/>
    <n v="4183"/>
    <n v="0"/>
    <n v="12528"/>
    <n v="2588.3762732174955"/>
    <n v="1204"/>
    <m/>
    <n v="981"/>
    <m/>
    <n v="1204"/>
    <n v="981"/>
    <n v="10.40531561461794"/>
    <n v="2.1498141804132023"/>
    <n v="12.770642201834862"/>
    <n v="2.6385079237691085"/>
    <n v="4.8400999999999996"/>
    <s v="10-10,99 lei"/>
    <x v="3"/>
    <s v="2-2,99 euro"/>
    <n v="2"/>
  </r>
  <r>
    <n v="1235"/>
    <x v="16"/>
    <s v="COMUNA CIUPERCENII NOI"/>
    <d v="2020-09-27T00:00:00"/>
    <n v="1"/>
    <m/>
    <s v="X"/>
    <s v="X"/>
    <n v="8000"/>
    <n v="19000"/>
    <n v="0"/>
    <n v="27000"/>
    <n v="5578.3971405549473"/>
    <n v="4388"/>
    <m/>
    <n v="2807"/>
    <m/>
    <n v="4388"/>
    <n v="2807"/>
    <n v="6.1531449407474934"/>
    <n v="1.2712846719587392"/>
    <n v="9.6188101175632355"/>
    <n v="1.9873164020502128"/>
    <n v="4.8400999999999996"/>
    <s v="6-6,99 lei"/>
    <x v="13"/>
    <s v="1-1,99 euro"/>
    <n v="1"/>
  </r>
  <r>
    <n v="1236"/>
    <x v="16"/>
    <s v="COMUNA COŞOVENI"/>
    <d v="2020-09-27T00:00:00"/>
    <n v="1"/>
    <m/>
    <s v="X"/>
    <s v="X"/>
    <n v="107250"/>
    <n v="21679.83"/>
    <n v="0"/>
    <n v="128929.83"/>
    <n v="26637.844259416132"/>
    <n v="2678"/>
    <m/>
    <n v="1986"/>
    <m/>
    <n v="2678"/>
    <n v="1986"/>
    <n v="48.144073935772965"/>
    <n v="9.9469171991845151"/>
    <n v="64.9193504531722"/>
    <n v="13.41281181239483"/>
    <n v="4.8400999999999996"/>
    <s v="48-48,99 lei"/>
    <x v="60"/>
    <s v="9-9,99 euro"/>
    <n v="9"/>
  </r>
  <r>
    <n v="1237"/>
    <x v="16"/>
    <s v="COMUNA COŢOFENII DIN DOS"/>
    <d v="2020-09-27T00:00:00"/>
    <n v="1"/>
    <m/>
    <s v="X"/>
    <s v="X"/>
    <n v="3080"/>
    <n v="2503"/>
    <n v="0"/>
    <n v="5583"/>
    <n v="1153.4885642858619"/>
    <n v="1904"/>
    <m/>
    <n v="1354"/>
    <m/>
    <n v="1904"/>
    <n v="1354"/>
    <n v="2.9322478991596639"/>
    <n v="0.60582382578038962"/>
    <n v="4.1233382570162478"/>
    <n v="0.85191179046223187"/>
    <n v="4.8400999999999996"/>
    <s v="2-2,99 lei"/>
    <x v="7"/>
    <s v="0-0,99 euro"/>
    <n v="0"/>
  </r>
  <r>
    <n v="1238"/>
    <x v="16"/>
    <s v="COMUNA COŢOFENII DIN FAŢĂ"/>
    <d v="2020-09-27T00:00:00"/>
    <n v="1"/>
    <m/>
    <s v="X"/>
    <s v="X"/>
    <n v="2750"/>
    <n v="7393"/>
    <n v="0"/>
    <n v="10143"/>
    <n v="2095.6178591351422"/>
    <n v="1589"/>
    <m/>
    <n v="1003"/>
    <m/>
    <n v="1589"/>
    <n v="1003"/>
    <n v="6.3832599118942728"/>
    <n v="1.3188281051825943"/>
    <n v="10.112662013958126"/>
    <n v="2.0893498097060244"/>
    <n v="4.8400999999999996"/>
    <s v="6-6,99 lei"/>
    <x v="13"/>
    <s v="1-1,99 euro"/>
    <n v="1"/>
  </r>
  <r>
    <n v="1239"/>
    <x v="16"/>
    <s v="COMUNA DANEŢI"/>
    <d v="2020-09-27T00:00:00"/>
    <n v="1"/>
    <m/>
    <s v="X"/>
    <s v="X"/>
    <n v="3774.4"/>
    <n v="2445.5500000000002"/>
    <n v="0"/>
    <n v="6219.9500000000007"/>
    <n v="1285.0870849775833"/>
    <n v="4814"/>
    <m/>
    <n v="2899"/>
    <m/>
    <n v="4814"/>
    <n v="2899"/>
    <n v="1.2920544245949317"/>
    <n v="0.26694787805932352"/>
    <n v="2.1455501897205935"/>
    <n v="0.4432863349353513"/>
    <n v="4.8400999999999996"/>
    <s v="1-1,99 lei"/>
    <x v="10"/>
    <s v="0-0,99 euro"/>
    <n v="0"/>
  </r>
  <r>
    <n v="1240"/>
    <x v="16"/>
    <s v="COMUNA DESA"/>
    <d v="2020-09-27T00:00:00"/>
    <n v="1"/>
    <m/>
    <s v="X"/>
    <s v="X"/>
    <n v="0"/>
    <n v="15.487"/>
    <n v="0"/>
    <n v="15.487"/>
    <n v="3.1997272783620176"/>
    <n v="3897"/>
    <m/>
    <n v="2383"/>
    <m/>
    <n v="3897"/>
    <n v="2383"/>
    <n v="3.9740826276623044E-3"/>
    <n v="8.2107448764742567E-4"/>
    <n v="6.498950902224087E-3"/>
    <n v="1.3427307085027351E-3"/>
    <n v="4.8400999999999996"/>
    <s v="0-0,99 lei"/>
    <x v="6"/>
    <s v="0-0,99 euro"/>
    <n v="0"/>
  </r>
  <r>
    <n v="1241"/>
    <x v="16"/>
    <s v="COMUNA DIOŞTI"/>
    <d v="2020-09-27T00:00:00"/>
    <n v="1"/>
    <m/>
    <s v="X"/>
    <s v="X"/>
    <n v="1500"/>
    <n v="10293"/>
    <n v="0"/>
    <n v="11793"/>
    <n v="2436.5199066135001"/>
    <n v="2406"/>
    <m/>
    <n v="1492"/>
    <m/>
    <n v="2406"/>
    <n v="1492"/>
    <n v="4.9014962593516209"/>
    <n v="1.0126849154669577"/>
    <n v="7.9041554959785527"/>
    <n v="1.6330562376766087"/>
    <n v="4.8400999999999996"/>
    <s v="4-4,99 lei"/>
    <x v="11"/>
    <s v="1-1,99 euro"/>
    <n v="1"/>
  </r>
  <r>
    <n v="1242"/>
    <x v="16"/>
    <s v="COMUNA DOBREŞTI"/>
    <d v="2020-09-27T00:00:00"/>
    <n v="1"/>
    <m/>
    <s v="X"/>
    <s v="X"/>
    <n v="0"/>
    <n v="9900"/>
    <n v="0"/>
    <n v="9900"/>
    <n v="2045.4122848701475"/>
    <n v="1920"/>
    <m/>
    <n v="1236"/>
    <m/>
    <n v="1920"/>
    <n v="1236"/>
    <n v="5.15625"/>
    <n v="1.0653188983698685"/>
    <n v="8.0097087378640772"/>
    <n v="1.6548643081473684"/>
    <n v="4.8400999999999996"/>
    <s v="5-5,99 lei"/>
    <x v="8"/>
    <s v="1-1,99 euro"/>
    <n v="1"/>
  </r>
  <r>
    <n v="1243"/>
    <x v="16"/>
    <s v="COMUNA DOBROTEŞTI"/>
    <d v="2020-09-27T00:00:00"/>
    <n v="1"/>
    <m/>
    <s v="X"/>
    <s v="X"/>
    <n v="0"/>
    <n v="6697"/>
    <n v="0"/>
    <n v="6697"/>
    <n v="1383.6490981591292"/>
    <n v="1347"/>
    <m/>
    <n v="1029"/>
    <m/>
    <n v="1347"/>
    <n v="1029"/>
    <n v="4.9717891610987381"/>
    <n v="1.0272079422116771"/>
    <n v="6.5082604470359575"/>
    <n v="1.3446541284345279"/>
    <n v="4.8400999999999996"/>
    <s v="4-4,99 lei"/>
    <x v="11"/>
    <s v="1-1,99 euro"/>
    <n v="1"/>
  </r>
  <r>
    <n v="1244"/>
    <x v="16"/>
    <s v="COMUNA DRĂGOTEŞTI"/>
    <d v="2020-09-27T00:00:00"/>
    <n v="1"/>
    <m/>
    <s v="X"/>
    <s v="X"/>
    <n v="2555"/>
    <n v="11917"/>
    <n v="0"/>
    <n v="14472"/>
    <n v="2990.0208673374518"/>
    <n v="1699"/>
    <m/>
    <n v="1319"/>
    <m/>
    <n v="1699"/>
    <n v="1319"/>
    <n v="8.5179517363154797"/>
    <n v="1.7598710225647156"/>
    <n v="10.971948445792266"/>
    <n v="2.266884660604588"/>
    <n v="4.8400999999999996"/>
    <s v="8-8,99 lei"/>
    <x v="2"/>
    <s v="1-1,99 euro"/>
    <n v="1"/>
  </r>
  <r>
    <n v="1245"/>
    <x v="16"/>
    <s v="COMUNA DRĂNIC"/>
    <d v="2020-09-27T00:00:00"/>
    <n v="1"/>
    <m/>
    <s v="X"/>
    <s v="X"/>
    <n v="0"/>
    <n v="14501.53"/>
    <n v="0"/>
    <n v="14501.53"/>
    <n v="2996.121980950807"/>
    <n v="1900"/>
    <m/>
    <n v="1451"/>
    <m/>
    <n v="1900"/>
    <n v="1451"/>
    <n v="7.6323842105263164"/>
    <n v="1.5769063057635826"/>
    <n v="9.9941626464507234"/>
    <n v="2.0648669751556215"/>
    <n v="4.8400999999999996"/>
    <s v="7-7,99 lei"/>
    <x v="5"/>
    <s v="1-1,99 euro"/>
    <n v="1"/>
  </r>
  <r>
    <n v="1246"/>
    <x v="16"/>
    <s v="COMUNA FĂRCAŞ"/>
    <d v="2020-09-27T00:00:00"/>
    <n v="1"/>
    <m/>
    <s v="X"/>
    <s v="X"/>
    <n v="1200"/>
    <n v="5560.43"/>
    <n v="0"/>
    <n v="6760.43"/>
    <n v="1396.7541992934032"/>
    <n v="1674"/>
    <m/>
    <n v="1172"/>
    <m/>
    <n v="1674"/>
    <n v="1172"/>
    <n v="4.0384886499402626"/>
    <n v="0.8343812421107546"/>
    <n v="5.7682849829351541"/>
    <n v="1.1917697946189447"/>
    <n v="4.8400999999999996"/>
    <s v="4-4,99 lei"/>
    <x v="11"/>
    <s v="0-0,99 euro"/>
    <n v="0"/>
  </r>
  <r>
    <n v="1247"/>
    <x v="16"/>
    <s v="COMUNA GALICEA MARE"/>
    <d v="2020-09-27T00:00:00"/>
    <n v="1"/>
    <m/>
    <s v="X"/>
    <s v="X"/>
    <n v="8028"/>
    <n v="6556.05"/>
    <n v="0"/>
    <n v="14584.05"/>
    <n v="3013.1712154707548"/>
    <n v="3293"/>
    <m/>
    <n v="1761"/>
    <m/>
    <n v="3293"/>
    <n v="1761"/>
    <n v="4.4288035226237472"/>
    <n v="0.91502314469199963"/>
    <n v="8.2816865417376491"/>
    <n v="1.7110569082741367"/>
    <n v="4.8400999999999996"/>
    <s v="4-4,99 lei"/>
    <x v="11"/>
    <s v="0-0,99 euro"/>
    <n v="0"/>
  </r>
  <r>
    <n v="1248"/>
    <x v="16"/>
    <s v="COMUNA GALICIUICA"/>
    <d v="2020-09-27T00:00:00"/>
    <n v="1"/>
    <m/>
    <s v="X"/>
    <s v="X"/>
    <n v="0"/>
    <n v="2000"/>
    <n v="0"/>
    <n v="2000"/>
    <n v="413.21460300407017"/>
    <n v="1169"/>
    <m/>
    <n v="875"/>
    <m/>
    <n v="1169"/>
    <n v="875"/>
    <n v="1.7108639863130881"/>
    <n v="0.35347699144916184"/>
    <n v="2.2857142857142856"/>
    <n v="0.47224526057608018"/>
    <n v="4.8400999999999996"/>
    <s v="1-1,99 lei"/>
    <x v="10"/>
    <s v="0-0,99 euro"/>
    <n v="0"/>
  </r>
  <r>
    <n v="1249"/>
    <x v="16"/>
    <s v="COMUNA GHERCEŞTI"/>
    <d v="2020-09-27T00:00:00"/>
    <n v="1"/>
    <m/>
    <s v="X"/>
    <s v="X"/>
    <n v="0"/>
    <n v="5655.33"/>
    <n v="0"/>
    <n v="5655.33"/>
    <n v="1168.4324704035041"/>
    <n v="1565"/>
    <m/>
    <n v="970"/>
    <m/>
    <n v="1565"/>
    <n v="970"/>
    <n v="3.6136293929712457"/>
    <n v="0.74660221751022626"/>
    <n v="5.8302371134020614"/>
    <n v="1.2045695571170145"/>
    <n v="4.8400999999999996"/>
    <s v="3-3,99 lei"/>
    <x v="0"/>
    <s v="0-0,99 euro"/>
    <n v="0"/>
  </r>
  <r>
    <n v="1250"/>
    <x v="16"/>
    <s v="COMUNA GHIDICI"/>
    <d v="2020-09-27T00:00:00"/>
    <n v="1"/>
    <m/>
    <s v="X"/>
    <s v="X"/>
    <n v="0"/>
    <n v="10000"/>
    <n v="0"/>
    <n v="10000"/>
    <n v="2066.0730150203508"/>
    <n v="1848"/>
    <m/>
    <n v="962"/>
    <m/>
    <n v="1848"/>
    <n v="962"/>
    <n v="5.4112554112554117"/>
    <n v="1.1180048782577656"/>
    <n v="10.395010395010395"/>
    <n v="2.1476850467987014"/>
    <n v="4.8400999999999996"/>
    <s v="5-5,99 lei"/>
    <x v="8"/>
    <s v="1-1,99 euro"/>
    <n v="1"/>
  </r>
  <r>
    <n v="1251"/>
    <x v="16"/>
    <s v="COMUNA GHINDENI"/>
    <d v="2020-09-27T00:00:00"/>
    <n v="1"/>
    <m/>
    <s v="X"/>
    <s v="X"/>
    <n v="500"/>
    <n v="3904.69"/>
    <n v="0"/>
    <n v="4404.6900000000005"/>
    <n v="910.04111485299904"/>
    <n v="1544"/>
    <m/>
    <n v="1216"/>
    <m/>
    <n v="1544"/>
    <n v="1216"/>
    <n v="2.8527784974093269"/>
    <n v="0.5894048671327714"/>
    <n v="3.6222779605263162"/>
    <n v="0.74838907471463734"/>
    <n v="4.8400999999999996"/>
    <s v="2-2,99 lei"/>
    <x v="7"/>
    <s v="0-0,99 euro"/>
    <n v="0"/>
  </r>
  <r>
    <n v="1252"/>
    <x v="16"/>
    <s v="COMUNA GIGHERA"/>
    <d v="2020-09-27T00:00:00"/>
    <n v="1"/>
    <m/>
    <s v="X"/>
    <s v="X"/>
    <n v="11157"/>
    <n v="2780"/>
    <n v="0"/>
    <n v="13937"/>
    <n v="2879.4859610338631"/>
    <n v="2244"/>
    <m/>
    <n v="1454"/>
    <m/>
    <n v="2244"/>
    <n v="1454"/>
    <n v="6.2107843137254903"/>
    <n v="1.2831933872699925"/>
    <n v="9.5852819807427778"/>
    <n v="1.9803892441773474"/>
    <n v="4.8400999999999996"/>
    <s v="6-6,99 lei"/>
    <x v="13"/>
    <s v="1-1,99 euro"/>
    <n v="1"/>
  </r>
  <r>
    <n v="1253"/>
    <x v="16"/>
    <s v="COMUNA GÂNGIOVA"/>
    <d v="2020-09-27T00:00:00"/>
    <n v="1"/>
    <m/>
    <s v="X"/>
    <s v="X"/>
    <n v="2200"/>
    <n v="454.06"/>
    <n v="0"/>
    <n v="2654.06"/>
    <n v="548.34817462449121"/>
    <n v="1994"/>
    <m/>
    <n v="1268"/>
    <m/>
    <n v="1994"/>
    <n v="1268"/>
    <n v="1.3310230692076228"/>
    <n v="0.27499908456594341"/>
    <n v="2.0931072555205046"/>
    <n v="0.43245124181742206"/>
    <n v="4.8400999999999996"/>
    <s v="1-1,99 lei"/>
    <x v="10"/>
    <s v="0-0,99 euro"/>
    <n v="0"/>
  </r>
  <r>
    <n v="1254"/>
    <x v="16"/>
    <s v="COMUNA GIUBEGA"/>
    <d v="2020-09-27T00:00:00"/>
    <n v="1"/>
    <m/>
    <s v="X"/>
    <s v="X"/>
    <n v="0"/>
    <n v="6909"/>
    <n v="0"/>
    <n v="6909"/>
    <n v="1427.4498460775606"/>
    <n v="1737"/>
    <m/>
    <n v="1236"/>
    <m/>
    <n v="1737"/>
    <n v="1236"/>
    <n v="3.9775474956822108"/>
    <n v="0.82179035467907924"/>
    <n v="5.5898058252427187"/>
    <n v="1.1548946974737544"/>
    <n v="4.8400999999999996"/>
    <s v="3-3,99 lei"/>
    <x v="0"/>
    <s v="0-0,99 euro"/>
    <n v="0"/>
  </r>
  <r>
    <n v="1255"/>
    <x v="16"/>
    <s v="COMUNA GIURGIŢA"/>
    <d v="2020-09-27T00:00:00"/>
    <n v="1"/>
    <m/>
    <s v="X"/>
    <s v="X"/>
    <n v="6869"/>
    <n v="6471.22"/>
    <n v="0"/>
    <n v="13340.220000000001"/>
    <n v="2756.1868556434788"/>
    <n v="2323"/>
    <m/>
    <n v="1473"/>
    <m/>
    <n v="2323"/>
    <n v="1473"/>
    <n v="5.7426689625484295"/>
    <n v="1.1864773377716225"/>
    <n v="9.0564969450101849"/>
    <n v="1.8711383948699789"/>
    <n v="4.8400999999999996"/>
    <s v="5-5,99 lei"/>
    <x v="8"/>
    <s v="1-1,99 euro"/>
    <n v="1"/>
  </r>
  <r>
    <n v="1256"/>
    <x v="16"/>
    <s v="COMUNA GOGOŞU"/>
    <d v="2020-09-27T00:00:00"/>
    <n v="1"/>
    <m/>
    <s v="X"/>
    <s v="X"/>
    <n v="600"/>
    <n v="6695.14"/>
    <n v="0"/>
    <n v="7295.14"/>
    <n v="1507.2291894795565"/>
    <n v="456"/>
    <m/>
    <n v="497"/>
    <m/>
    <n v="456"/>
    <n v="497"/>
    <n v="15.99811403508772"/>
    <n v="3.3053271699113078"/>
    <n v="14.678350100603623"/>
    <n v="3.0326543047878398"/>
    <n v="4.8400999999999996"/>
    <s v="16-16,99 lei"/>
    <x v="31"/>
    <s v="3-3,99 euro"/>
    <n v="3"/>
  </r>
  <r>
    <n v="1257"/>
    <x v="16"/>
    <s v="COMUNA GOICEA"/>
    <d v="2020-09-27T00:00:00"/>
    <n v="1"/>
    <m/>
    <s v="X"/>
    <s v="X"/>
    <n v="0"/>
    <n v="12779"/>
    <n v="0"/>
    <n v="12779"/>
    <n v="2640.2347058945065"/>
    <n v="2002"/>
    <m/>
    <n v="1275"/>
    <m/>
    <n v="2002"/>
    <n v="1275"/>
    <n v="6.383116883116883"/>
    <n v="1.3187985543928604"/>
    <n v="10.022745098039216"/>
    <n v="2.0707723183486326"/>
    <n v="4.8400999999999996"/>
    <s v="6-6,99 lei"/>
    <x v="13"/>
    <s v="1-1,99 euro"/>
    <n v="1"/>
  </r>
  <r>
    <n v="1258"/>
    <x v="16"/>
    <s v="COMUNA GOIEŞTI"/>
    <d v="2020-09-27T00:00:00"/>
    <n v="1"/>
    <m/>
    <s v="X"/>
    <s v="X"/>
    <n v="6200"/>
    <n v="160"/>
    <n v="0"/>
    <n v="6360"/>
    <n v="1314.0224375529433"/>
    <n v="2558"/>
    <m/>
    <n v="1723"/>
    <m/>
    <n v="2558"/>
    <n v="1723"/>
    <n v="2.4863174354964817"/>
    <n v="0.5136913360253883"/>
    <n v="3.6912362159024958"/>
    <n v="0.76263635377419814"/>
    <n v="4.8400999999999996"/>
    <s v="2-2,99 lei"/>
    <x v="7"/>
    <s v="0-0,99 euro"/>
    <n v="0"/>
  </r>
  <r>
    <n v="1259"/>
    <x v="16"/>
    <s v="COMUNA GRECEŞTI"/>
    <d v="2020-09-27T00:00:00"/>
    <n v="1"/>
    <m/>
    <s v="X"/>
    <s v="X"/>
    <n v="1000"/>
    <n v="20000"/>
    <n v="0"/>
    <n v="21000"/>
    <n v="4338.7533315427372"/>
    <n v="1306"/>
    <m/>
    <n v="1413"/>
    <m/>
    <n v="1306"/>
    <n v="1413"/>
    <n v="16.079632465543646"/>
    <n v="3.3221694728504878"/>
    <n v="14.861995753715499"/>
    <n v="3.0705968376098633"/>
    <n v="4.8400999999999996"/>
    <s v="16-16,99 lei"/>
    <x v="31"/>
    <s v="3-3,99 euro"/>
    <n v="3"/>
  </r>
  <r>
    <n v="1260"/>
    <x v="16"/>
    <s v="COMUNA ÎNTORSURA"/>
    <d v="2020-09-27T00:00:00"/>
    <n v="1"/>
    <m/>
    <s v="X"/>
    <s v="X"/>
    <n v="0"/>
    <n v="8959"/>
    <n v="0"/>
    <n v="8959"/>
    <n v="1850.9948141567324"/>
    <n v="1218"/>
    <m/>
    <n v="967"/>
    <m/>
    <n v="1218"/>
    <n v="967"/>
    <n v="7.3555008210180626"/>
    <n v="1.5197001758265456"/>
    <n v="9.2647362978283354"/>
    <n v="1.9141621656222674"/>
    <n v="4.8400999999999996"/>
    <s v="7-7,99 lei"/>
    <x v="5"/>
    <s v="1-1,99 euro"/>
    <n v="1"/>
  </r>
  <r>
    <n v="1261"/>
    <x v="16"/>
    <s v="COMUNA IŞALNIŢA"/>
    <d v="2020-09-27T00:00:00"/>
    <n v="1"/>
    <m/>
    <s v="X"/>
    <s v="X"/>
    <n v="2500"/>
    <n v="13297.01"/>
    <n v="0"/>
    <n v="15797.01"/>
    <n v="3263.7776079006635"/>
    <n v="3507"/>
    <m/>
    <n v="2450"/>
    <m/>
    <n v="3507"/>
    <n v="2450"/>
    <n v="4.5044225834046197"/>
    <n v="0.93064659478205403"/>
    <n v="6.4477591836734698"/>
    <n v="1.3321541256737401"/>
    <n v="4.8400999999999996"/>
    <s v="4-4,99 lei"/>
    <x v="11"/>
    <s v="0-0,99 euro"/>
    <n v="0"/>
  </r>
  <r>
    <n v="1262"/>
    <x v="16"/>
    <s v="COMUNA IZVOARE"/>
    <d v="2020-09-27T00:00:00"/>
    <n v="1"/>
    <m/>
    <s v="X"/>
    <s v="X"/>
    <n v="0"/>
    <n v="4000"/>
    <n v="0"/>
    <n v="4000"/>
    <n v="826.42920600814034"/>
    <n v="1214"/>
    <m/>
    <n v="953"/>
    <m/>
    <n v="1214"/>
    <n v="953"/>
    <n v="3.2948929159802307"/>
    <n v="0.68074893410884707"/>
    <n v="4.1972717733473246"/>
    <n v="0.86718699476195205"/>
    <n v="4.8400999999999996"/>
    <s v="3-3,99 lei"/>
    <x v="0"/>
    <s v="0-0,99 euro"/>
    <n v="0"/>
  </r>
  <r>
    <n v="1263"/>
    <x v="16"/>
    <s v="COMUNA LEU"/>
    <d v="2020-09-27T00:00:00"/>
    <n v="1"/>
    <m/>
    <s v="X"/>
    <s v="X"/>
    <n v="2900"/>
    <n v="12899.93"/>
    <n v="0"/>
    <n v="15799.93"/>
    <n v="3264.3809012210495"/>
    <n v="3850"/>
    <m/>
    <n v="2249"/>
    <m/>
    <n v="3850"/>
    <n v="2249"/>
    <n v="4.1038779220779222"/>
    <n v="0.84789114317429859"/>
    <n v="7.0253134726545134"/>
    <n v="1.4514810587910403"/>
    <n v="4.8400999999999996"/>
    <s v="4-4,99 lei"/>
    <x v="11"/>
    <s v="0-0,99 euro"/>
    <n v="0"/>
  </r>
  <r>
    <n v="1264"/>
    <x v="16"/>
    <s v="COMUNA LIPOVU"/>
    <d v="2020-09-27T00:00:00"/>
    <n v="1"/>
    <m/>
    <s v="X"/>
    <s v="X"/>
    <n v="6925"/>
    <n v="2452"/>
    <n v="0"/>
    <n v="9377"/>
    <n v="1937.3566661845832"/>
    <n v="2345"/>
    <m/>
    <n v="1301"/>
    <m/>
    <n v="2345"/>
    <n v="1301"/>
    <n v="3.9987206823027717"/>
    <n v="0.82616488963095236"/>
    <n v="7.2075326671790929"/>
    <n v="1.4891288748536382"/>
    <n v="4.8400999999999996"/>
    <s v="4-4,99 lei"/>
    <x v="11"/>
    <s v="0-0,99 euro"/>
    <n v="0"/>
  </r>
  <r>
    <n v="1265"/>
    <x v="16"/>
    <s v="COMUNA MĂCEŞU DE JOS"/>
    <d v="2020-09-27T00:00:00"/>
    <n v="1"/>
    <m/>
    <s v="X"/>
    <s v="X"/>
    <n v="800"/>
    <n v="6535.74"/>
    <n v="0"/>
    <n v="7335.74"/>
    <n v="1515.617445920539"/>
    <n v="1064"/>
    <m/>
    <n v="844"/>
    <m/>
    <n v="1064"/>
    <n v="844"/>
    <n v="6.8944924812030077"/>
    <n v="1.424452486767424"/>
    <n v="8.6916350710900474"/>
    <n v="1.7957552676783637"/>
    <n v="4.8400999999999996"/>
    <s v="6-6,99 lei"/>
    <x v="13"/>
    <s v="1-1,99 euro"/>
    <n v="1"/>
  </r>
  <r>
    <n v="1266"/>
    <x v="16"/>
    <s v="COMUNA MĂCEŞU DE SUS"/>
    <d v="2020-09-27T00:00:00"/>
    <n v="1"/>
    <m/>
    <s v="X"/>
    <s v="X"/>
    <n v="4917.41"/>
    <n v="2045"/>
    <n v="0"/>
    <n v="6962.41"/>
    <n v="1438.4847420507842"/>
    <n v="991"/>
    <m/>
    <n v="653"/>
    <m/>
    <n v="991"/>
    <n v="653"/>
    <n v="7.0256407669021188"/>
    <n v="1.4515486801723352"/>
    <n v="10.66218989280245"/>
    <n v="2.202886281854187"/>
    <n v="4.8400999999999996"/>
    <s v="7-7,99 lei"/>
    <x v="5"/>
    <s v="1-1,99 euro"/>
    <n v="1"/>
  </r>
  <r>
    <n v="1267"/>
    <x v="16"/>
    <s v="COMUNA MAGLAVIT"/>
    <d v="2020-09-27T00:00:00"/>
    <n v="1"/>
    <m/>
    <s v="X"/>
    <s v="X"/>
    <n v="2980"/>
    <n v="11247"/>
    <n v="0"/>
    <n v="14227"/>
    <n v="2939.4020784694535"/>
    <n v="3893"/>
    <m/>
    <n v="2310"/>
    <m/>
    <n v="3893"/>
    <n v="2310"/>
    <n v="3.6545080914461856"/>
    <n v="0.75504805509104889"/>
    <n v="6.1588744588744593"/>
    <n v="1.2724684322378585"/>
    <n v="4.8400999999999996"/>
    <s v="3-3,99 lei"/>
    <x v="0"/>
    <s v="0-0,99 euro"/>
    <n v="0"/>
  </r>
  <r>
    <n v="1268"/>
    <x v="16"/>
    <s v="COMUNA MALU MARE"/>
    <d v="2020-09-27T00:00:00"/>
    <n v="1"/>
    <m/>
    <s v="X"/>
    <s v="X"/>
    <n v="2357"/>
    <n v="1005"/>
    <n v="0"/>
    <n v="3362"/>
    <n v="694.61374764984203"/>
    <n v="4807"/>
    <m/>
    <n v="3138"/>
    <m/>
    <n v="4807"/>
    <n v="3138"/>
    <n v="0.69939671312669027"/>
    <n v="0.14450046757849844"/>
    <n v="1.07138304652645"/>
    <n v="0.22135556011785915"/>
    <n v="4.8400999999999996"/>
    <s v="0-0,99 lei"/>
    <x v="6"/>
    <s v="0-0,99 euro"/>
    <n v="0"/>
  </r>
  <r>
    <n v="1269"/>
    <x v="16"/>
    <s v="COMUNA MELINEŞTI"/>
    <d v="2020-09-27T00:00:00"/>
    <n v="1"/>
    <m/>
    <s v="X"/>
    <s v="X"/>
    <n v="2070"/>
    <n v="8107.89"/>
    <n v="0"/>
    <n v="10177.89"/>
    <n v="2102.8263878845478"/>
    <n v="3192"/>
    <m/>
    <n v="2162"/>
    <m/>
    <n v="3192"/>
    <n v="2162"/>
    <n v="3.1885620300751878"/>
    <n v="0.65878019670568544"/>
    <n v="4.7076271970397778"/>
    <n v="0.97263015165797773"/>
    <n v="4.8400999999999996"/>
    <s v="3-3,99 lei"/>
    <x v="0"/>
    <s v="0-0,99 euro"/>
    <n v="0"/>
  </r>
  <r>
    <n v="1270"/>
    <x v="16"/>
    <s v="COMUNA MÂRŞANI"/>
    <d v="2020-09-27T00:00:00"/>
    <n v="1"/>
    <m/>
    <s v="X"/>
    <s v="X"/>
    <n v="1800"/>
    <n v="7200"/>
    <n v="0"/>
    <n v="9000"/>
    <n v="1859.4657135183159"/>
    <n v="3682"/>
    <m/>
    <n v="2491"/>
    <m/>
    <n v="3682"/>
    <n v="2491"/>
    <n v="2.4443237370994026"/>
    <n v="0.50501513131947739"/>
    <n v="3.6130068245684464"/>
    <n v="0.74647359033252347"/>
    <n v="4.8400999999999996"/>
    <s v="2-2,99 lei"/>
    <x v="7"/>
    <s v="0-0,99 euro"/>
    <n v="0"/>
  </r>
  <r>
    <n v="1271"/>
    <x v="16"/>
    <s v="COMUNA MISCHII"/>
    <d v="2020-09-27T00:00:00"/>
    <n v="1"/>
    <m/>
    <s v="X"/>
    <s v="X"/>
    <n v="0"/>
    <n v="4630.13"/>
    <n v="0"/>
    <n v="4630.13"/>
    <n v="956.61866490361774"/>
    <n v="1454"/>
    <m/>
    <n v="1224"/>
    <m/>
    <n v="1454"/>
    <n v="1224"/>
    <n v="3.1844085281980745"/>
    <n v="0.65792205289107131"/>
    <n v="3.7827859477124184"/>
    <n v="0.78155119681668117"/>
    <n v="4.8400999999999996"/>
    <s v="3-3,99 lei"/>
    <x v="0"/>
    <s v="0-0,99 euro"/>
    <n v="0"/>
  </r>
  <r>
    <n v="1272"/>
    <x v="16"/>
    <s v="COMUNA MOŢĂŢEI"/>
    <d v="2020-09-27T00:00:00"/>
    <n v="1"/>
    <m/>
    <s v="X"/>
    <s v="X"/>
    <n v="1000"/>
    <n v="16808"/>
    <n v="0"/>
    <n v="17808"/>
    <n v="3679.2628251482411"/>
    <n v="5768"/>
    <m/>
    <n v="3239"/>
    <m/>
    <n v="5768"/>
    <n v="3239"/>
    <n v="3.087378640776699"/>
    <n v="0.63787496968589474"/>
    <n v="5.497993207780179"/>
    <n v="1.1359255403359805"/>
    <n v="4.8400999999999996"/>
    <s v="3-3,99 lei"/>
    <x v="0"/>
    <s v="0-0,99 euro"/>
    <n v="0"/>
  </r>
  <r>
    <n v="1273"/>
    <x v="16"/>
    <s v="COMUNA MURGAŞI"/>
    <d v="2020-09-27T00:00:00"/>
    <n v="1"/>
    <m/>
    <s v="X"/>
    <s v="X"/>
    <n v="0"/>
    <n v="17554.5"/>
    <n v="0"/>
    <n v="17554.5"/>
    <n v="3626.8878742174752"/>
    <n v="2020"/>
    <m/>
    <n v="1544"/>
    <m/>
    <n v="2020"/>
    <n v="1544"/>
    <n v="8.6903465346534645"/>
    <n v="1.7954890466423143"/>
    <n v="11.36949481865285"/>
    <n v="2.3490206439232351"/>
    <n v="4.8400999999999996"/>
    <s v="8-8,99 lei"/>
    <x v="2"/>
    <s v="1-1,99 euro"/>
    <n v="1"/>
  </r>
  <r>
    <n v="1274"/>
    <x v="16"/>
    <s v="COMUNA NEGOI"/>
    <d v="2020-09-27T00:00:00"/>
    <n v="1"/>
    <m/>
    <s v="X"/>
    <s v="X"/>
    <n v="720"/>
    <n v="4514"/>
    <n v="0"/>
    <n v="5234"/>
    <n v="1081.3826160616518"/>
    <n v="1704"/>
    <m/>
    <n v="876"/>
    <m/>
    <n v="1704"/>
    <n v="876"/>
    <n v="3.0715962441314555"/>
    <n v="0.63461421130378626"/>
    <n v="5.9748858447488589"/>
    <n v="1.2344550411662691"/>
    <n v="4.8400999999999996"/>
    <s v="3-3,99 lei"/>
    <x v="0"/>
    <s v="0-0,99 euro"/>
    <n v="0"/>
  </r>
  <r>
    <n v="1275"/>
    <x v="16"/>
    <s v="COMUNA ORODEL"/>
    <d v="2020-09-27T00:00:00"/>
    <n v="1"/>
    <m/>
    <s v="X"/>
    <s v="X"/>
    <n v="800"/>
    <n v="12910.63"/>
    <n v="0"/>
    <n v="13710.63"/>
    <n v="2832.7162661928473"/>
    <n v="2027"/>
    <m/>
    <n v="1403"/>
    <m/>
    <n v="2027"/>
    <n v="1403"/>
    <n v="6.7640009866798216"/>
    <n v="1.397491991215021"/>
    <n v="9.7723663578047031"/>
    <n v="2.019042242475301"/>
    <n v="4.8400999999999996"/>
    <s v="6-6,99 lei"/>
    <x v="13"/>
    <s v="1-1,99 euro"/>
    <n v="1"/>
  </r>
  <r>
    <n v="1276"/>
    <x v="16"/>
    <s v="COMUNA OSTROVENI"/>
    <d v="2020-09-27T00:00:00"/>
    <n v="1"/>
    <m/>
    <s v="X"/>
    <s v="X"/>
    <n v="11609"/>
    <n v="3885"/>
    <n v="0"/>
    <n v="15494"/>
    <n v="3201.1735294725318"/>
    <n v="3908"/>
    <m/>
    <n v="2256"/>
    <m/>
    <n v="3908"/>
    <n v="2256"/>
    <n v="3.9646878198567044"/>
    <n v="0.81913345175858032"/>
    <n v="6.8679078014184398"/>
    <n v="1.4189598978158386"/>
    <n v="4.8400999999999996"/>
    <s v="3-3,99 lei"/>
    <x v="0"/>
    <s v="0-0,99 euro"/>
    <n v="0"/>
  </r>
  <r>
    <n v="1277"/>
    <x v="16"/>
    <s v="COMUNA PERIŞOR"/>
    <d v="2020-09-27T00:00:00"/>
    <n v="1"/>
    <m/>
    <s v="X"/>
    <s v="X"/>
    <n v="2750"/>
    <n v="3200"/>
    <n v="0"/>
    <n v="5950"/>
    <n v="1229.3134439371088"/>
    <n v="1361"/>
    <m/>
    <n v="1123"/>
    <m/>
    <n v="1361"/>
    <n v="1123"/>
    <n v="4.3717854518736221"/>
    <n v="0.90324279495746418"/>
    <n v="5.2983081032947466"/>
    <n v="1.0946691397480932"/>
    <n v="4.8400999999999996"/>
    <s v="4-4,99 lei"/>
    <x v="11"/>
    <s v="0-0,99 euro"/>
    <n v="0"/>
  </r>
  <r>
    <n v="1278"/>
    <x v="16"/>
    <s v="COMUNA PIELEŞTI"/>
    <d v="2020-09-27T00:00:00"/>
    <n v="1"/>
    <m/>
    <s v="X"/>
    <s v="X"/>
    <n v="1500"/>
    <n v="20895.580000000002"/>
    <n v="0"/>
    <n v="22395.58"/>
    <n v="4627.0903493729475"/>
    <n v="3396"/>
    <m/>
    <n v="2221"/>
    <m/>
    <n v="3396"/>
    <n v="2221"/>
    <n v="6.5946937573616022"/>
    <n v="1.3625118814407973"/>
    <n v="10.08355695632598"/>
    <n v="2.0833364922885851"/>
    <n v="4.8400999999999996"/>
    <s v="6-6,99 lei"/>
    <x v="13"/>
    <s v="1-1,99 euro"/>
    <n v="1"/>
  </r>
  <r>
    <n v="1279"/>
    <x v="16"/>
    <s v="COMUNA PISCU VECHI"/>
    <d v="2020-09-27T00:00:00"/>
    <n v="1"/>
    <m/>
    <s v="X"/>
    <s v="X"/>
    <n v="0"/>
    <n v="19082.400000000001"/>
    <n v="0"/>
    <n v="19082.400000000001"/>
    <n v="3942.563170182435"/>
    <n v="2157"/>
    <m/>
    <n v="1415"/>
    <m/>
    <n v="2157"/>
    <n v="1415"/>
    <n v="8.8467315716272612"/>
    <n v="1.8277993371267662"/>
    <n v="13.485795053003535"/>
    <n v="2.7862637245105546"/>
    <n v="4.8400999999999996"/>
    <s v="8-8,99 lei"/>
    <x v="2"/>
    <s v="1-1,99 euro"/>
    <n v="1"/>
  </r>
  <r>
    <n v="1280"/>
    <x v="16"/>
    <s v="COMUNA PLENIŢA"/>
    <d v="2020-09-27T00:00:00"/>
    <n v="1"/>
    <m/>
    <s v="X"/>
    <s v="X"/>
    <n v="0"/>
    <n v="21892"/>
    <n v="0"/>
    <n v="21892"/>
    <n v="4523.0470444825523"/>
    <n v="3654"/>
    <m/>
    <n v="2330"/>
    <m/>
    <n v="3654"/>
    <n v="2330"/>
    <n v="5.991242474001095"/>
    <n v="1.2378344401977428"/>
    <n v="9.3957081545064369"/>
    <n v="1.9412219075032413"/>
    <n v="4.8400999999999996"/>
    <s v="5-5,99 lei"/>
    <x v="8"/>
    <s v="1-1,99 euro"/>
    <n v="1"/>
  </r>
  <r>
    <n v="1281"/>
    <x v="16"/>
    <s v="COMUNA PLEŞOI"/>
    <d v="2020-09-27T00:00:00"/>
    <n v="1"/>
    <m/>
    <s v="X"/>
    <s v="X"/>
    <n v="2000"/>
    <n v="16566.48"/>
    <n v="0"/>
    <n v="18566.48"/>
    <n v="3835.9703311915046"/>
    <n v="1021"/>
    <m/>
    <n v="995"/>
    <m/>
    <n v="1021"/>
    <n v="995"/>
    <n v="18.184603330068558"/>
    <n v="3.7570718229103863"/>
    <n v="18.65977889447236"/>
    <n v="3.8552465640115625"/>
    <n v="4.8400999999999996"/>
    <s v="18-18,99 lei"/>
    <x v="53"/>
    <s v="3-3,99 euro"/>
    <n v="3"/>
  </r>
  <r>
    <n v="1282"/>
    <x v="16"/>
    <s v="COMUNA PODARI"/>
    <d v="2020-09-27T00:00:00"/>
    <n v="1"/>
    <m/>
    <s v="X"/>
    <s v="X"/>
    <n v="3300"/>
    <n v="6347.94"/>
    <n v="0"/>
    <n v="9647.9399999999987"/>
    <n v="1993.3348484535443"/>
    <n v="5610"/>
    <m/>
    <n v="3119"/>
    <m/>
    <n v="5610"/>
    <n v="3119"/>
    <n v="1.7197754010695185"/>
    <n v="0.35531815480455337"/>
    <n v="3.0932798974030136"/>
    <n v="0.63909421239292863"/>
    <n v="4.8400999999999996"/>
    <s v="1-1,99 lei"/>
    <x v="10"/>
    <s v="0-0,99 euro"/>
    <n v="0"/>
  </r>
  <r>
    <n v="1283"/>
    <x v="16"/>
    <s v="COMUNA POIANA MARE"/>
    <d v="2020-09-27T00:00:00"/>
    <n v="1"/>
    <m/>
    <s v="X"/>
    <s v="X"/>
    <n v="700"/>
    <n v="5638"/>
    <n v="0"/>
    <n v="6338"/>
    <n v="1309.4770769198985"/>
    <n v="8708"/>
    <m/>
    <n v="4467"/>
    <m/>
    <n v="8708"/>
    <n v="4467"/>
    <n v="0.72783647220946257"/>
    <n v="0.15037632945795804"/>
    <n v="1.4188493396015223"/>
    <n v="0.2931446332930151"/>
    <n v="4.8400999999999996"/>
    <s v="0-0,99 lei"/>
    <x v="6"/>
    <s v="0-0,99 euro"/>
    <n v="0"/>
  </r>
  <r>
    <n v="1284"/>
    <x v="16"/>
    <s v="COMUNA PREDEŞTI"/>
    <d v="2020-09-27T00:00:00"/>
    <n v="1"/>
    <m/>
    <s v="X"/>
    <s v="X"/>
    <n v="1000"/>
    <n v="9204.3700000000008"/>
    <n v="0"/>
    <n v="10204.370000000001"/>
    <n v="2108.2973492283222"/>
    <n v="1679"/>
    <m/>
    <n v="1146"/>
    <m/>
    <n v="1679"/>
    <n v="1146"/>
    <n v="6.0776474091721271"/>
    <n v="1.2556863306898882"/>
    <n v="8.9043368237347309"/>
    <n v="1.8397010028170351"/>
    <n v="4.8400999999999996"/>
    <s v="6-6,99 lei"/>
    <x v="13"/>
    <s v="1-1,99 euro"/>
    <n v="1"/>
  </r>
  <r>
    <n v="1285"/>
    <x v="16"/>
    <s v="COMUNA RADOVAN"/>
    <d v="2020-09-27T00:00:00"/>
    <n v="1"/>
    <m/>
    <s v="X"/>
    <s v="X"/>
    <n v="12.789"/>
    <n v="9.8109999999999999"/>
    <n v="15000"/>
    <n v="15022.6"/>
    <n v="3103.7788475444727"/>
    <n v="1033"/>
    <m/>
    <n v="793"/>
    <m/>
    <n v="1033"/>
    <n v="793"/>
    <n v="14.54269119070668"/>
    <n v="3.0046261834893251"/>
    <n v="18.944010088272385"/>
    <n v="3.9139708039652872"/>
    <n v="4.8400999999999996"/>
    <s v="14-14,99 lei"/>
    <x v="22"/>
    <s v="3-3,99 euro"/>
    <n v="3"/>
  </r>
  <r>
    <n v="1286"/>
    <x v="16"/>
    <s v="COMUNA RAST"/>
    <d v="2020-09-27T00:00:00"/>
    <n v="1"/>
    <m/>
    <s v="X"/>
    <s v="X"/>
    <n v="99760"/>
    <n v="27365"/>
    <n v="0"/>
    <n v="127125"/>
    <n v="26264.953203446214"/>
    <n v="2850"/>
    <m/>
    <n v="1761"/>
    <m/>
    <n v="2850"/>
    <n v="1761"/>
    <n v="44.60526315789474"/>
    <n v="9.2157730538407758"/>
    <n v="72.189097103918229"/>
    <n v="14.914794550508923"/>
    <n v="4.8400999999999996"/>
    <s v="44-44,99 lei"/>
    <x v="39"/>
    <s v="9-9,99 euro"/>
    <n v="9"/>
  </r>
  <r>
    <n v="1287"/>
    <x v="16"/>
    <s v="COMUNA ROBĂNEŞTI"/>
    <d v="2020-09-27T00:00:00"/>
    <n v="1"/>
    <m/>
    <s v="X"/>
    <s v="X"/>
    <n v="2640"/>
    <n v="6504"/>
    <n v="0"/>
    <n v="9144"/>
    <n v="1889.2171649346089"/>
    <n v="1957"/>
    <m/>
    <n v="1338"/>
    <m/>
    <n v="1957"/>
    <n v="1338"/>
    <n v="4.672457843638222"/>
    <n v="0.96536390645611081"/>
    <n v="6.8340807174887894"/>
    <n v="1.4119709752874505"/>
    <n v="4.8400999999999996"/>
    <s v="4-4,99 lei"/>
    <x v="11"/>
    <s v="0-0,99 euro"/>
    <n v="0"/>
  </r>
  <r>
    <n v="1288"/>
    <x v="16"/>
    <s v="COMUNA ROJIŞTE"/>
    <d v="2020-09-27T00:00:00"/>
    <n v="1"/>
    <m/>
    <s v="X"/>
    <s v="X"/>
    <n v="10846"/>
    <n v="5098"/>
    <n v="0"/>
    <n v="15944"/>
    <n v="3294.1468151484478"/>
    <n v="1990"/>
    <m/>
    <n v="1455"/>
    <m/>
    <n v="1990"/>
    <n v="1455"/>
    <n v="8.0120603015075371"/>
    <n v="1.6553501583660541"/>
    <n v="10.958075601374571"/>
    <n v="2.2640184296552905"/>
    <n v="4.8400999999999996"/>
    <s v="8-8,99 lei"/>
    <x v="2"/>
    <s v="1-1,99 euro"/>
    <n v="1"/>
  </r>
  <r>
    <n v="1289"/>
    <x v="16"/>
    <s v="COMUNA SADOVA"/>
    <d v="2020-09-27T00:00:00"/>
    <n v="1"/>
    <m/>
    <s v="X"/>
    <s v="X"/>
    <n v="12302"/>
    <n v="6391"/>
    <n v="0"/>
    <n v="18693"/>
    <n v="3862.1102869775423"/>
    <n v="6715"/>
    <m/>
    <n v="3406"/>
    <m/>
    <n v="6715"/>
    <n v="3406"/>
    <n v="2.7837676842889056"/>
    <n v="0.57514672925949994"/>
    <n v="5.48825601879037"/>
    <n v="1.1339137659945808"/>
    <n v="4.8400999999999996"/>
    <s v="2-2,99 lei"/>
    <x v="7"/>
    <s v="0-0,99 euro"/>
    <n v="0"/>
  </r>
  <r>
    <n v="1290"/>
    <x v="16"/>
    <s v="COMUNA SĂLCUŢA"/>
    <d v="2020-09-27T00:00:00"/>
    <n v="1"/>
    <m/>
    <s v="X"/>
    <s v="X"/>
    <n v="5411"/>
    <n v="3934.27"/>
    <n v="0"/>
    <n v="9345.27"/>
    <n v="1930.8010165079236"/>
    <n v="1539"/>
    <m/>
    <n v="812"/>
    <m/>
    <n v="1539"/>
    <n v="812"/>
    <n v="6.0723001949317741"/>
    <n v="1.2545815571851355"/>
    <n v="11.508953201970444"/>
    <n v="2.3778337641723195"/>
    <n v="4.8400999999999996"/>
    <s v="6-6,99 lei"/>
    <x v="13"/>
    <s v="1-1,99 euro"/>
    <n v="1"/>
  </r>
  <r>
    <n v="1291"/>
    <x v="16"/>
    <s v="COMUNA SCĂEŞTI"/>
    <d v="2020-09-27T00:00:00"/>
    <n v="1"/>
    <m/>
    <s v="X"/>
    <s v="X"/>
    <n v="0"/>
    <n v="5000"/>
    <n v="0"/>
    <n v="5000"/>
    <n v="1033.0365075101754"/>
    <n v="1660"/>
    <m/>
    <n v="1157"/>
    <m/>
    <n v="1660"/>
    <n v="1157"/>
    <n v="3.0120481927710845"/>
    <n v="0.62231114910251528"/>
    <n v="4.3215211754537597"/>
    <n v="0.89285782844440398"/>
    <n v="4.8400999999999996"/>
    <s v="3-3,99 lei"/>
    <x v="0"/>
    <s v="0-0,99 euro"/>
    <n v="0"/>
  </r>
  <r>
    <n v="1292"/>
    <x v="16"/>
    <s v="COMUNA SEACA DE CÂMP"/>
    <d v="2020-09-27T00:00:00"/>
    <n v="1"/>
    <m/>
    <s v="X"/>
    <s v="X"/>
    <n v="0"/>
    <n v="6448"/>
    <n v="0"/>
    <n v="6448"/>
    <n v="1332.2038800851224"/>
    <n v="1489"/>
    <m/>
    <n v="1310"/>
    <m/>
    <n v="1489"/>
    <n v="1310"/>
    <n v="4.3304231027535263"/>
    <n v="0.89469703162197611"/>
    <n v="4.9221374045801527"/>
    <n v="1.0169495267825361"/>
    <n v="4.8400999999999996"/>
    <s v="4-4,99 lei"/>
    <x v="11"/>
    <s v="0-0,99 euro"/>
    <n v="0"/>
  </r>
  <r>
    <n v="1293"/>
    <x v="16"/>
    <s v="COMUNA SEACA DE PĂDURE"/>
    <d v="2020-09-27T00:00:00"/>
    <n v="1"/>
    <m/>
    <s v="X"/>
    <s v="X"/>
    <n v="1500"/>
    <n v="8.891"/>
    <n v="0"/>
    <n v="1508.8910000000001"/>
    <n v="311.74789777070725"/>
    <n v="738"/>
    <m/>
    <n v="586"/>
    <m/>
    <n v="738"/>
    <n v="586"/>
    <n v="2.0445677506775071"/>
    <n v="0.42242262570556538"/>
    <n v="2.5748993174061434"/>
    <n v="0.53199299960871549"/>
    <n v="4.8400999999999996"/>
    <s v="2-2,99 lei"/>
    <x v="7"/>
    <s v="0-0,99 euro"/>
    <n v="0"/>
  </r>
  <r>
    <n v="1294"/>
    <x v="16"/>
    <s v="COMUNA SECU"/>
    <d v="2020-09-27T00:00:00"/>
    <n v="1"/>
    <m/>
    <s v="X"/>
    <s v="X"/>
    <n v="0"/>
    <n v="11392"/>
    <n v="0"/>
    <n v="11392"/>
    <n v="2353.6703787111837"/>
    <n v="814"/>
    <m/>
    <n v="758"/>
    <m/>
    <n v="814"/>
    <n v="758"/>
    <n v="13.995085995085995"/>
    <n v="2.8914869517336408"/>
    <n v="15.029023746701847"/>
    <n v="3.1051060405160733"/>
    <n v="4.8400999999999996"/>
    <s v="14-14,99 lei"/>
    <x v="22"/>
    <s v="2-2,99 euro"/>
    <n v="2"/>
  </r>
  <r>
    <n v="1295"/>
    <x v="16"/>
    <s v="COMUNA SILIŞTEA CRUCII"/>
    <d v="2020-09-27T00:00:00"/>
    <n v="1"/>
    <m/>
    <s v="X"/>
    <s v="X"/>
    <n v="7480"/>
    <n v="2691.58"/>
    <n v="0"/>
    <n v="10171.58"/>
    <n v="2101.5226958120702"/>
    <n v="1207"/>
    <m/>
    <n v="886"/>
    <m/>
    <n v="1207"/>
    <n v="886"/>
    <n v="8.4271582435791217"/>
    <n v="1.7411124240365121"/>
    <n v="11.480338600451468"/>
    <n v="2.3719217785689279"/>
    <n v="4.8400999999999996"/>
    <s v="8-8,99 lei"/>
    <x v="2"/>
    <s v="1-1,99 euro"/>
    <n v="1"/>
  </r>
  <r>
    <n v="1296"/>
    <x v="16"/>
    <s v="COMUNA ŞIMNICU DE SUS"/>
    <d v="2020-09-27T00:00:00"/>
    <n v="1"/>
    <m/>
    <s v="X"/>
    <s v="X"/>
    <n v="0"/>
    <n v="0"/>
    <n v="0"/>
    <n v="0"/>
    <n v="0"/>
    <n v="4445"/>
    <m/>
    <n v="2412"/>
    <m/>
    <n v="4445"/>
    <n v="2412"/>
    <n v="0"/>
    <n v="0"/>
    <n v="0"/>
    <n v="0"/>
    <n v="4.8400999999999996"/>
    <s v="0-0,99 lei"/>
    <x v="6"/>
    <s v="0-0,99 euro"/>
    <n v="0"/>
  </r>
  <r>
    <n v="1297"/>
    <x v="16"/>
    <s v="COMUNA SOPOT"/>
    <d v="2020-09-27T00:00:00"/>
    <n v="1"/>
    <m/>
    <s v="X"/>
    <s v="X"/>
    <n v="9900"/>
    <n v="12063"/>
    <n v="0"/>
    <n v="21963"/>
    <n v="4537.7161628891972"/>
    <n v="1414"/>
    <m/>
    <n v="990"/>
    <m/>
    <n v="1414"/>
    <n v="990"/>
    <n v="15.532531824611032"/>
    <n v="3.2091344857773674"/>
    <n v="22.184848484848484"/>
    <n v="4.5835516796860576"/>
    <n v="4.8400999999999996"/>
    <s v="15-15,99 lei"/>
    <x v="1"/>
    <s v="3-3,99 euro"/>
    <n v="3"/>
  </r>
  <r>
    <n v="1298"/>
    <x v="16"/>
    <s v="COMUNA TĂLPAŞ"/>
    <d v="2020-09-27T00:00:00"/>
    <n v="1"/>
    <m/>
    <s v="X"/>
    <s v="X"/>
    <n v="1200"/>
    <n v="9399.49"/>
    <n v="0"/>
    <n v="10599.49"/>
    <n v="2189.932026197806"/>
    <n v="997"/>
    <m/>
    <n v="629"/>
    <m/>
    <n v="997"/>
    <n v="629"/>
    <n v="10.631384152457372"/>
    <n v="2.1965215909707183"/>
    <n v="16.851335453100159"/>
    <n v="3.4816089446705978"/>
    <n v="4.8400999999999996"/>
    <s v="10-10,99 lei"/>
    <x v="3"/>
    <s v="2-2,99 euro"/>
    <n v="2"/>
  </r>
  <r>
    <n v="1299"/>
    <x v="16"/>
    <s v="COMUNA TEASC"/>
    <d v="2020-09-27T00:00:00"/>
    <n v="1"/>
    <m/>
    <s v="X"/>
    <s v="X"/>
    <n v="2817"/>
    <n v="4523"/>
    <n v="0"/>
    <n v="7340"/>
    <n v="1516.4975930249377"/>
    <n v="2555"/>
    <m/>
    <n v="1731"/>
    <m/>
    <n v="2555"/>
    <n v="1731"/>
    <n v="2.8727984344422701"/>
    <n v="0.59354113229938854"/>
    <n v="4.2403235124205665"/>
    <n v="0.87608179839684441"/>
    <n v="4.8400999999999996"/>
    <s v="2-2,99 lei"/>
    <x v="7"/>
    <s v="0-0,99 euro"/>
    <n v="0"/>
  </r>
  <r>
    <n v="1300"/>
    <x v="16"/>
    <s v="COMUNA TERPEZIŢA"/>
    <d v="2020-09-27T00:00:00"/>
    <n v="1"/>
    <m/>
    <s v="X"/>
    <s v="X"/>
    <n v="3173"/>
    <n v="4236.38"/>
    <n v="0"/>
    <n v="7409.38"/>
    <n v="1530.8320076031489"/>
    <n v="1232"/>
    <m/>
    <n v="1246"/>
    <m/>
    <n v="1232"/>
    <n v="1246"/>
    <n v="6.0141071428571431"/>
    <n v="1.2425584477298286"/>
    <n v="5.9465329052969507"/>
    <n v="1.2285971168564598"/>
    <n v="4.8400999999999996"/>
    <s v="6-6,99 lei"/>
    <x v="13"/>
    <s v="1-1,99 euro"/>
    <n v="1"/>
  </r>
  <r>
    <n v="1301"/>
    <x v="16"/>
    <s v="COMUNA TESLUI"/>
    <d v="2020-09-27T00:00:00"/>
    <n v="1"/>
    <m/>
    <s v="X"/>
    <s v="X"/>
    <n v="800"/>
    <n v="4021"/>
    <n v="0"/>
    <n v="4821"/>
    <n v="996.05380054131126"/>
    <n v="1789"/>
    <m/>
    <n v="1173"/>
    <m/>
    <n v="1789"/>
    <n v="1173"/>
    <n v="2.6948015651201787"/>
    <n v="0.55676567945294086"/>
    <n v="4.1099744245524299"/>
    <n v="0.84915072509915712"/>
    <n v="4.8400999999999996"/>
    <s v="2-2,99 lei"/>
    <x v="7"/>
    <s v="0-0,99 euro"/>
    <n v="0"/>
  </r>
  <r>
    <n v="1302"/>
    <x v="16"/>
    <s v="COMUNA ŢUGLUI"/>
    <d v="2020-09-27T00:00:00"/>
    <n v="1"/>
    <m/>
    <s v="X"/>
    <s v="X"/>
    <n v="0"/>
    <n v="8314"/>
    <n v="0"/>
    <n v="8314"/>
    <n v="1717.7331046879199"/>
    <n v="2444"/>
    <m/>
    <n v="1615"/>
    <m/>
    <n v="2444"/>
    <n v="1615"/>
    <n v="3.4018003273322424"/>
    <n v="0.70283678587885434"/>
    <n v="5.147987616099071"/>
    <n v="1.0636118295281238"/>
    <n v="4.8400999999999996"/>
    <s v="3-3,99 lei"/>
    <x v="0"/>
    <s v="0-0,99 euro"/>
    <n v="0"/>
  </r>
  <r>
    <n v="1303"/>
    <x v="16"/>
    <s v="COMUNA UNIREA"/>
    <d v="2020-09-27T00:00:00"/>
    <n v="1"/>
    <m/>
    <s v="X"/>
    <s v="X"/>
    <n v="0"/>
    <n v="6385"/>
    <n v="0"/>
    <n v="6385"/>
    <n v="1319.1876200904942"/>
    <n v="3026"/>
    <m/>
    <n v="2279"/>
    <m/>
    <n v="3026"/>
    <n v="2279"/>
    <n v="2.11004626569729"/>
    <n v="0.43595096500016334"/>
    <n v="2.8016673979815709"/>
    <n v="0.57884494080320059"/>
    <n v="4.8400999999999996"/>
    <s v="2-2,99 lei"/>
    <x v="7"/>
    <s v="0-0,99 euro"/>
    <n v="0"/>
  </r>
  <r>
    <n v="1304"/>
    <x v="16"/>
    <s v="COMUNA URZICUŢA"/>
    <d v="2020-09-27T00:00:00"/>
    <n v="1"/>
    <m/>
    <s v="X"/>
    <s v="X"/>
    <n v="2500"/>
    <n v="335.53"/>
    <n v="0"/>
    <n v="2835.5299999999997"/>
    <n v="585.84120162806551"/>
    <n v="2244"/>
    <m/>
    <n v="1535"/>
    <m/>
    <n v="2244"/>
    <n v="1535"/>
    <n v="1.2636051693404633"/>
    <n v="0.26107005420145524"/>
    <n v="1.8472508143322475"/>
    <n v="0.38165550594662245"/>
    <n v="4.8400999999999996"/>
    <s v="1-1,99 lei"/>
    <x v="10"/>
    <s v="0-0,99 euro"/>
    <n v="0"/>
  </r>
  <r>
    <n v="1305"/>
    <x v="16"/>
    <s v="COMUNA VALEA STANCIULUI"/>
    <d v="2020-09-27T00:00:00"/>
    <n v="1"/>
    <m/>
    <s v="X"/>
    <s v="X"/>
    <n v="3960"/>
    <n v="13990"/>
    <n v="0"/>
    <n v="17950"/>
    <n v="3708.6010619615299"/>
    <n v="4253"/>
    <m/>
    <n v="2666"/>
    <m/>
    <n v="4253"/>
    <n v="2666"/>
    <n v="4.2205501998589234"/>
    <n v="0.87199648764672699"/>
    <n v="6.7329332333083274"/>
    <n v="1.3910731665272056"/>
    <n v="4.8400999999999996"/>
    <s v="4-4,99 lei"/>
    <x v="11"/>
    <s v="0-0,99 euro"/>
    <n v="0"/>
  </r>
  <r>
    <n v="1306"/>
    <x v="16"/>
    <s v="COMUNA VELA"/>
    <d v="2020-09-27T00:00:00"/>
    <n v="1"/>
    <m/>
    <s v="X"/>
    <s v="X"/>
    <n v="0"/>
    <n v="11396"/>
    <n v="0"/>
    <n v="11396"/>
    <n v="2354.4968079171922"/>
    <n v="1494"/>
    <m/>
    <n v="1141"/>
    <m/>
    <n v="1494"/>
    <n v="1141"/>
    <n v="7.6278447121820614"/>
    <n v="1.5759684122605035"/>
    <n v="9.9877300613496924"/>
    <n v="2.0635379561062157"/>
    <n v="4.8400999999999996"/>
    <s v="7-7,99 lei"/>
    <x v="5"/>
    <s v="1-1,99 euro"/>
    <n v="1"/>
  </r>
  <r>
    <n v="1307"/>
    <x v="16"/>
    <s v="COMUNA VERBIŢA"/>
    <d v="2020-09-27T00:00:00"/>
    <n v="1"/>
    <m/>
    <s v="X"/>
    <s v="X"/>
    <n v="440"/>
    <n v="8612"/>
    <n v="0"/>
    <n v="9052"/>
    <n v="1870.2092931964216"/>
    <n v="1016"/>
    <m/>
    <n v="654"/>
    <m/>
    <n v="1016"/>
    <n v="654"/>
    <n v="8.9094488188976371"/>
    <n v="1.8407571783429346"/>
    <n v="13.840978593272171"/>
    <n v="2.8596472373033972"/>
    <n v="4.8400999999999996"/>
    <s v="8-8,99 lei"/>
    <x v="2"/>
    <s v="1-1,99 euro"/>
    <n v="1"/>
  </r>
  <r>
    <n v="1308"/>
    <x v="16"/>
    <s v="COMUNA VÂRTOP"/>
    <d v="2020-09-27T00:00:00"/>
    <n v="1"/>
    <m/>
    <s v="X"/>
    <s v="X"/>
    <n v="0"/>
    <n v="5179.42"/>
    <n v="0"/>
    <n v="5179.42"/>
    <n v="1070.1059895456706"/>
    <n v="1322"/>
    <m/>
    <n v="779"/>
    <m/>
    <n v="1322"/>
    <n v="779"/>
    <n v="3.9178668683812408"/>
    <n v="0.80945990132047696"/>
    <n v="6.6488061617458278"/>
    <n v="1.3736918992884091"/>
    <n v="4.8400999999999996"/>
    <s v="3-3,99 lei"/>
    <x v="0"/>
    <s v="0-0,99 euro"/>
    <n v="0"/>
  </r>
  <r>
    <n v="1309"/>
    <x v="16"/>
    <s v="COMUNA VÂRVORU DE JOS"/>
    <d v="2020-09-27T00:00:00"/>
    <n v="1"/>
    <m/>
    <s v="X"/>
    <s v="X"/>
    <n v="0"/>
    <n v="25000"/>
    <n v="0"/>
    <n v="25000"/>
    <n v="5165.1825375508779"/>
    <n v="2061"/>
    <m/>
    <n v="1205"/>
    <m/>
    <n v="2061"/>
    <n v="1205"/>
    <n v="12.1300339640951"/>
    <n v="2.5061535844497222"/>
    <n v="20.74688796680498"/>
    <n v="4.2864585373866211"/>
    <n v="4.8400999999999996"/>
    <s v="12-12,99 lei"/>
    <x v="15"/>
    <s v="2-2,99 euro"/>
    <n v="2"/>
  </r>
  <r>
    <n v="1310"/>
    <x v="17"/>
    <s v="MUNICIPIUL GALATI"/>
    <d v="2020-09-27T00:00:00"/>
    <n v="1"/>
    <m/>
    <s v="X"/>
    <s v="X"/>
    <n v="75960"/>
    <n v="282534.34000000003"/>
    <n v="0"/>
    <n v="358494.34"/>
    <n v="74067.548191153081"/>
    <n v="262930"/>
    <m/>
    <n v="82108"/>
    <m/>
    <n v="262930"/>
    <n v="82108"/>
    <n v="1.3634592477085157"/>
    <n v="0.28170063587705124"/>
    <n v="4.3661316802260437"/>
    <n v="0.90207468445404926"/>
    <n v="4.8400999999999996"/>
    <s v="1-1,99 lei"/>
    <x v="10"/>
    <s v="0-0,99 euro"/>
    <n v="0"/>
  </r>
  <r>
    <n v="1311"/>
    <x v="17"/>
    <s v="MUNICIPIUL TECUCI"/>
    <d v="2020-09-27T00:00:00"/>
    <n v="1"/>
    <m/>
    <s v="X"/>
    <s v="X"/>
    <n v="33277.5"/>
    <n v="88827.43"/>
    <n v="0"/>
    <n v="122104.93"/>
    <n v="25227.770087394889"/>
    <n v="38133"/>
    <m/>
    <n v="14576"/>
    <m/>
    <n v="38133"/>
    <n v="14576"/>
    <n v="3.2020803503527127"/>
    <n v="0.6615731803790651"/>
    <n v="8.3771219813391866"/>
    <n v="1.7307745669178711"/>
    <n v="4.8400999999999996"/>
    <s v="3-3,99 lei"/>
    <x v="0"/>
    <s v="0-0,99 euro"/>
    <n v="0"/>
  </r>
  <r>
    <n v="1312"/>
    <x v="17"/>
    <s v="ORAȘUL BEREŞTI"/>
    <d v="2020-09-27T00:00:00"/>
    <n v="1"/>
    <m/>
    <s v="X"/>
    <s v="X"/>
    <n v="1920"/>
    <n v="15473.6"/>
    <n v="0"/>
    <n v="17393.599999999999"/>
    <n v="3593.6447594057972"/>
    <n v="2619"/>
    <m/>
    <n v="1574"/>
    <m/>
    <n v="2619"/>
    <n v="1574"/>
    <n v="6.6413134784268797"/>
    <n v="1.3721438562068717"/>
    <n v="11.050571791613722"/>
    <n v="2.2831288179198204"/>
    <n v="4.8400999999999996"/>
    <s v="6-6,99 lei"/>
    <x v="13"/>
    <s v="1-1,99 euro"/>
    <n v="1"/>
  </r>
  <r>
    <n v="1313"/>
    <x v="17"/>
    <s v="ORAȘUL TG. BUJOR "/>
    <d v="2020-09-27T00:00:00"/>
    <n v="1"/>
    <m/>
    <s v="X"/>
    <s v="X"/>
    <n v="9500"/>
    <n v="48338.8"/>
    <n v="0"/>
    <n v="57838.8"/>
    <n v="11949.918390115909"/>
    <n v="5809"/>
    <m/>
    <n v="2869"/>
    <m/>
    <n v="5809"/>
    <n v="2869"/>
    <n v="9.9567567567567572"/>
    <n v="2.0571386452256686"/>
    <n v="20.159916347159289"/>
    <n v="4.1651859149933452"/>
    <n v="4.8400999999999996"/>
    <s v="9-9,99 lei"/>
    <x v="12"/>
    <s v="2-2,99 euro"/>
    <n v="2"/>
  </r>
  <r>
    <n v="1314"/>
    <x v="17"/>
    <s v="COMUNA BARCEA"/>
    <d v="2020-09-27T00:00:00"/>
    <n v="1"/>
    <m/>
    <s v="X"/>
    <s v="X"/>
    <n v="4000"/>
    <n v="6566"/>
    <n v="0"/>
    <n v="10566"/>
    <n v="2183.0127476705029"/>
    <n v="5069"/>
    <m/>
    <n v="2337"/>
    <m/>
    <n v="5069"/>
    <n v="2337"/>
    <n v="2.0844347997632671"/>
    <n v="0.43065944913602344"/>
    <n v="4.521181001283697"/>
    <n v="0.93410900627749371"/>
    <n v="4.8400999999999996"/>
    <s v="2-2,99 lei"/>
    <x v="7"/>
    <s v="0-0,99 euro"/>
    <n v="0"/>
  </r>
  <r>
    <n v="1315"/>
    <x v="17"/>
    <s v="COMUNA BĂLĂBĂNEŞTI"/>
    <d v="2020-09-27T00:00:00"/>
    <n v="1"/>
    <m/>
    <s v="X"/>
    <s v="X"/>
    <n v="0"/>
    <n v="13727"/>
    <n v="0"/>
    <n v="13727"/>
    <n v="2836.0984277184357"/>
    <n v="1554"/>
    <m/>
    <n v="893"/>
    <m/>
    <n v="1554"/>
    <n v="893"/>
    <n v="8.8333333333333339"/>
    <n v="1.8250311632679765"/>
    <n v="15.371780515117582"/>
    <n v="3.1759220915100062"/>
    <n v="4.8400999999999996"/>
    <s v="8-8,99 lei"/>
    <x v="2"/>
    <s v="1-1,99 euro"/>
    <n v="1"/>
  </r>
  <r>
    <n v="1316"/>
    <x v="17"/>
    <s v="COMUNA BĂLĂŞEŞTI"/>
    <d v="2020-09-27T00:00:00"/>
    <n v="1"/>
    <m/>
    <s v="X"/>
    <s v="X"/>
    <n v="0"/>
    <n v="13287.74"/>
    <n v="0"/>
    <n v="13287.74"/>
    <n v="2745.344104460652"/>
    <n v="1742"/>
    <m/>
    <n v="978"/>
    <m/>
    <n v="1742"/>
    <n v="978"/>
    <n v="7.6278645235361653"/>
    <n v="1.5759725054309139"/>
    <n v="13.586646216768916"/>
    <n v="2.8071003113094601"/>
    <n v="4.8400999999999996"/>
    <s v="7-7,99 lei"/>
    <x v="5"/>
    <s v="1-1,99 euro"/>
    <n v="1"/>
  </r>
  <r>
    <n v="1317"/>
    <x v="17"/>
    <s v="COMUNA BĂLENI"/>
    <d v="2020-09-27T00:00:00"/>
    <n v="1"/>
    <m/>
    <s v="X"/>
    <s v="X"/>
    <n v="900"/>
    <n v="6742"/>
    <n v="0"/>
    <n v="7642"/>
    <n v="1578.8929980785522"/>
    <n v="1905"/>
    <m/>
    <n v="1069"/>
    <m/>
    <n v="1905"/>
    <n v="1069"/>
    <n v="4.0115485564304461"/>
    <n v="0.8288152220884788"/>
    <n v="7.1487371375116933"/>
    <n v="1.4769812891286738"/>
    <n v="4.8400999999999996"/>
    <s v="4-4,99 lei"/>
    <x v="11"/>
    <s v="0-0,99 euro"/>
    <n v="0"/>
  </r>
  <r>
    <n v="1318"/>
    <x v="17"/>
    <s v="COMUNA BĂNEASA"/>
    <d v="2020-09-27T00:00:00"/>
    <n v="1"/>
    <m/>
    <s v="X"/>
    <s v="X"/>
    <n v="800"/>
    <n v="4142"/>
    <n v="0"/>
    <n v="4942"/>
    <n v="1021.0532840230575"/>
    <n v="1696"/>
    <m/>
    <n v="1033"/>
    <m/>
    <n v="1696"/>
    <n v="1033"/>
    <n v="2.9139150943396226"/>
    <n v="0.60203613444755744"/>
    <n v="4.7841239109390123"/>
    <n v="0.98843493129047189"/>
    <n v="4.8400999999999996"/>
    <s v="2-2,99 lei"/>
    <x v="7"/>
    <s v="0-0,99 euro"/>
    <n v="0"/>
  </r>
  <r>
    <n v="1319"/>
    <x v="17"/>
    <s v="COMUNA BEREŞTI-MERIA"/>
    <d v="2020-09-27T00:00:00"/>
    <n v="1"/>
    <m/>
    <s v="X"/>
    <s v="X"/>
    <n v="2000"/>
    <n v="11738"/>
    <n v="0"/>
    <n v="13738"/>
    <n v="2838.3711080349581"/>
    <n v="2780"/>
    <m/>
    <n v="1436"/>
    <m/>
    <n v="2780"/>
    <n v="1436"/>
    <n v="4.9417266187050357"/>
    <n v="1.0209968014514237"/>
    <n v="9.5668523676880231"/>
    <n v="1.9765815515563774"/>
    <n v="4.8400999999999996"/>
    <s v="4-4,99 lei"/>
    <x v="11"/>
    <s v="1-1,99 euro"/>
    <n v="1"/>
  </r>
  <r>
    <n v="1320"/>
    <x v="17"/>
    <s v="COMUNA BRANIŞTEA"/>
    <d v="2020-09-27T00:00:00"/>
    <n v="1"/>
    <m/>
    <s v="X"/>
    <s v="X"/>
    <n v="3600"/>
    <n v="5614"/>
    <n v="0"/>
    <n v="9214"/>
    <n v="1903.6796760397515"/>
    <n v="3636"/>
    <m/>
    <n v="1928"/>
    <m/>
    <n v="3636"/>
    <n v="1928"/>
    <n v="2.534103410341034"/>
    <n v="0.52356426733766548"/>
    <n v="4.7790456431535269"/>
    <n v="0.98738572408700798"/>
    <n v="4.8400999999999996"/>
    <s v="2-2,99 lei"/>
    <x v="7"/>
    <s v="0-0,99 euro"/>
    <n v="0"/>
  </r>
  <r>
    <n v="1321"/>
    <x v="17"/>
    <s v="COMUNA BRĂHĂŞEŞTI"/>
    <d v="2020-09-27T00:00:00"/>
    <n v="1"/>
    <m/>
    <s v="X"/>
    <s v="X"/>
    <n v="0"/>
    <n v="11156.88"/>
    <n v="0"/>
    <n v="11156.88"/>
    <n v="2305.0928699820251"/>
    <n v="6550"/>
    <m/>
    <n v="2510"/>
    <m/>
    <n v="6550"/>
    <n v="2510"/>
    <n v="1.7033404580152671"/>
    <n v="0.35192257556977485"/>
    <n v="4.4449721115537848"/>
    <n v="0.91836369321993039"/>
    <n v="4.8400999999999996"/>
    <s v="1-1,99 lei"/>
    <x v="10"/>
    <s v="0-0,99 euro"/>
    <n v="0"/>
  </r>
  <r>
    <n v="1322"/>
    <x v="17"/>
    <s v="COMUNA BUCIUMENI"/>
    <d v="2020-09-27T00:00:00"/>
    <n v="1"/>
    <m/>
    <s v="X"/>
    <s v="X"/>
    <n v="2880"/>
    <n v="5474"/>
    <n v="0"/>
    <n v="8354"/>
    <n v="1725.9973967480012"/>
    <n v="1977"/>
    <m/>
    <n v="1105"/>
    <m/>
    <n v="1977"/>
    <n v="1105"/>
    <n v="4.2255943348507836"/>
    <n v="0.87303864276580734"/>
    <n v="7.5601809954751129"/>
    <n v="1.5619885943420826"/>
    <n v="4.8400999999999996"/>
    <s v="4-4,99 lei"/>
    <x v="11"/>
    <s v="0-0,99 euro"/>
    <n v="0"/>
  </r>
  <r>
    <n v="1323"/>
    <x v="17"/>
    <s v="COMUNA CAVADINEŞTI"/>
    <d v="2020-09-27T00:00:00"/>
    <n v="1"/>
    <m/>
    <s v="X"/>
    <s v="X"/>
    <n v="7285.75"/>
    <n v="5390.64"/>
    <n v="0"/>
    <n v="12676.39"/>
    <n v="2619.0347306873828"/>
    <n v="2317"/>
    <m/>
    <n v="1455"/>
    <m/>
    <n v="2317"/>
    <n v="1455"/>
    <n v="5.4710358221838584"/>
    <n v="1.130355947642375"/>
    <n v="8.7122955326460474"/>
    <n v="1.8000238698882356"/>
    <n v="4.8400999999999996"/>
    <s v="5-5,99 lei"/>
    <x v="8"/>
    <s v="1-1,99 euro"/>
    <n v="1"/>
  </r>
  <r>
    <n v="1324"/>
    <x v="17"/>
    <s v="COMUNA CERŢEŞTI"/>
    <d v="2020-09-27T00:00:00"/>
    <n v="1"/>
    <m/>
    <s v="X"/>
    <s v="X"/>
    <n v="1800"/>
    <n v="7137"/>
    <n v="0"/>
    <n v="8937"/>
    <n v="1846.4494535236877"/>
    <n v="1877"/>
    <m/>
    <n v="1283"/>
    <m/>
    <n v="1877"/>
    <n v="1283"/>
    <n v="4.7613212573255197"/>
    <n v="0.98372373656030243"/>
    <n v="6.9657053780202647"/>
    <n v="1.4391655912109802"/>
    <n v="4.8400999999999996"/>
    <s v="4-4,99 lei"/>
    <x v="11"/>
    <s v="0-0,99 euro"/>
    <n v="0"/>
  </r>
  <r>
    <n v="1325"/>
    <x v="17"/>
    <s v="COMUNA CORNI "/>
    <d v="2020-09-27T00:00:00"/>
    <n v="1"/>
    <m/>
    <s v="X"/>
    <s v="X"/>
    <n v="4382"/>
    <n v="2635"/>
    <n v="0"/>
    <n v="7017"/>
    <n v="1449.7634346397804"/>
    <n v="1719"/>
    <m/>
    <n v="1170"/>
    <m/>
    <n v="1719"/>
    <n v="1170"/>
    <n v="4.0820244328097735"/>
    <n v="0.84337605272820271"/>
    <n v="5.9974358974358974"/>
    <n v="1.2391140467006669"/>
    <n v="4.8400999999999996"/>
    <s v="4-4,99 lei"/>
    <x v="11"/>
    <s v="0-0,99 euro"/>
    <n v="0"/>
  </r>
  <r>
    <n v="1326"/>
    <x v="17"/>
    <s v="COMUNA COROD"/>
    <d v="2020-09-27T00:00:00"/>
    <n v="1"/>
    <m/>
    <s v="X"/>
    <s v="X"/>
    <n v="3600"/>
    <n v="8039.49"/>
    <n v="0"/>
    <n v="11639.49"/>
    <n v="2404.8036197599226"/>
    <n v="6047"/>
    <m/>
    <n v="2894"/>
    <m/>
    <n v="6047"/>
    <n v="2894"/>
    <n v="1.9248371093104018"/>
    <n v="0.3976854009855999"/>
    <n v="4.0219384934346927"/>
    <n v="0.8309618589357024"/>
    <n v="4.8400999999999996"/>
    <s v="1-1,99 lei"/>
    <x v="10"/>
    <s v="0-0,99 euro"/>
    <n v="0"/>
  </r>
  <r>
    <n v="1327"/>
    <x v="17"/>
    <s v="COMUNA COSMEŞTI"/>
    <d v="2020-09-27T00:00:00"/>
    <n v="1"/>
    <m/>
    <s v="X"/>
    <s v="X"/>
    <n v="4080"/>
    <n v="8949.64"/>
    <n v="0"/>
    <n v="13029.64"/>
    <n v="2692.0187599429764"/>
    <n v="5499"/>
    <m/>
    <n v="2376"/>
    <m/>
    <n v="5499"/>
    <n v="2376"/>
    <n v="2.3694562647754136"/>
    <n v="0.48954696489233979"/>
    <n v="5.4838552188552185"/>
    <n v="1.1330045285955288"/>
    <n v="4.8400999999999996"/>
    <s v="2-2,99 lei"/>
    <x v="7"/>
    <s v="0-0,99 euro"/>
    <n v="0"/>
  </r>
  <r>
    <n v="1328"/>
    <x v="17"/>
    <s v="COMUNA COSTACHE NEGRI"/>
    <d v="2020-09-27T00:00:00"/>
    <n v="1"/>
    <m/>
    <s v="X"/>
    <s v="X"/>
    <n v="0"/>
    <n v="6009"/>
    <n v="0"/>
    <n v="6009"/>
    <n v="1241.5032747257289"/>
    <n v="2210"/>
    <m/>
    <n v="1294"/>
    <m/>
    <n v="2210"/>
    <n v="1294"/>
    <n v="2.7190045248868779"/>
    <n v="0.5617661876587009"/>
    <n v="4.6437403400309121"/>
    <n v="0.95943066052992965"/>
    <n v="4.8400999999999996"/>
    <s v="2-2,99 lei"/>
    <x v="7"/>
    <s v="0-0,99 euro"/>
    <n v="0"/>
  </r>
  <r>
    <n v="1329"/>
    <x v="17"/>
    <s v="COMUNA CUCA"/>
    <d v="2020-09-27T00:00:00"/>
    <n v="1"/>
    <m/>
    <s v="X"/>
    <s v="X"/>
    <n v="3000"/>
    <n v="6058.17"/>
    <n v="0"/>
    <n v="9058.17"/>
    <n v="1871.4840602466893"/>
    <n v="1783"/>
    <m/>
    <n v="1152"/>
    <m/>
    <n v="1783"/>
    <n v="1152"/>
    <n v="5.0802972518227705"/>
    <n v="1.0496265060273076"/>
    <n v="7.8629947916666669"/>
    <n v="1.6245521356308066"/>
    <n v="4.8400999999999996"/>
    <s v="5-5,99 lei"/>
    <x v="8"/>
    <s v="1-1,99 euro"/>
    <n v="1"/>
  </r>
  <r>
    <n v="1330"/>
    <x v="17"/>
    <s v="COMUNA CUDALBI"/>
    <d v="2020-09-27T00:00:00"/>
    <n v="1"/>
    <m/>
    <s v="X"/>
    <s v="X"/>
    <n v="4800"/>
    <n v="5332"/>
    <n v="0"/>
    <n v="10132"/>
    <n v="2093.3451788186194"/>
    <n v="6148"/>
    <m/>
    <n v="3166"/>
    <m/>
    <n v="6148"/>
    <n v="3166"/>
    <n v="1.6480156148340923"/>
    <n v="0.34049205901408902"/>
    <n v="3.2002526847757422"/>
    <n v="0.66119557132615903"/>
    <n v="4.8400999999999996"/>
    <s v="1-1,99 lei"/>
    <x v="10"/>
    <s v="0-0,99 euro"/>
    <n v="0"/>
  </r>
  <r>
    <n v="1331"/>
    <x v="17"/>
    <s v="COMUNA CUZA VODĂ"/>
    <d v="2020-09-27T00:00:00"/>
    <n v="1"/>
    <m/>
    <s v="X"/>
    <s v="X"/>
    <n v="1350"/>
    <n v="4638"/>
    <n v="0"/>
    <n v="5988"/>
    <n v="1237.1645213941861"/>
    <n v="2298"/>
    <m/>
    <n v="1134"/>
    <m/>
    <n v="2298"/>
    <n v="1134"/>
    <n v="2.6057441253263707"/>
    <n v="0.53836576213846221"/>
    <n v="5.28042328042328"/>
    <n v="1.0909740047567777"/>
    <n v="4.8400999999999996"/>
    <s v="2-2,99 lei"/>
    <x v="7"/>
    <s v="0-0,99 euro"/>
    <n v="0"/>
  </r>
  <r>
    <n v="1332"/>
    <x v="17"/>
    <s v="COMUNA DRĂGĂNEŞTI"/>
    <d v="2020-09-27T00:00:00"/>
    <n v="1"/>
    <m/>
    <s v="X"/>
    <s v="X"/>
    <n v="1980"/>
    <n v="5497"/>
    <n v="0"/>
    <n v="7477"/>
    <n v="1544.8027933307164"/>
    <n v="5481"/>
    <m/>
    <n v="2440"/>
    <m/>
    <n v="5481"/>
    <n v="2440"/>
    <n v="1.3641671227878125"/>
    <n v="0.28184688803698532"/>
    <n v="3.0643442622950818"/>
    <n v="0.63311589890603137"/>
    <n v="4.8400999999999996"/>
    <s v="1-1,99 lei"/>
    <x v="10"/>
    <s v="0-0,99 euro"/>
    <n v="0"/>
  </r>
  <r>
    <n v="1333"/>
    <x v="17"/>
    <s v="COMUNA DRĂGUŞENI"/>
    <d v="2020-09-27T00:00:00"/>
    <n v="1"/>
    <m/>
    <s v="X"/>
    <s v="X"/>
    <n v="3200"/>
    <n v="9202.0300000000007"/>
    <n v="0"/>
    <n v="12402.03"/>
    <n v="2562.3499514472846"/>
    <n v="4243"/>
    <m/>
    <n v="2031"/>
    <m/>
    <n v="4243"/>
    <n v="2031"/>
    <n v="2.9229389582842331"/>
    <n v="0.60390053062627491"/>
    <n v="6.1063663220088626"/>
    <n v="1.2616198677731583"/>
    <n v="4.8400999999999996"/>
    <s v="2-2,99 lei"/>
    <x v="7"/>
    <s v="0-0,99 euro"/>
    <n v="0"/>
  </r>
  <r>
    <n v="1334"/>
    <x v="17"/>
    <s v="COMUNA FÂRŢĂNEŞTI"/>
    <d v="2020-09-27T00:00:00"/>
    <n v="1"/>
    <m/>
    <s v="X"/>
    <s v="X"/>
    <n v="0"/>
    <n v="3900"/>
    <n v="0"/>
    <n v="3900"/>
    <n v="805.76847585793689"/>
    <n v="4099"/>
    <m/>
    <n v="1689"/>
    <m/>
    <n v="4099"/>
    <n v="1689"/>
    <n v="0.95145157355452548"/>
    <n v="0.19657684212196558"/>
    <n v="2.3090586145648313"/>
    <n v="0.47706836936526753"/>
    <n v="4.8400999999999996"/>
    <s v="0-0,99 lei"/>
    <x v="6"/>
    <s v="0-0,99 euro"/>
    <n v="0"/>
  </r>
  <r>
    <n v="1335"/>
    <x v="17"/>
    <s v="COMUNA FOLTEŞTI"/>
    <d v="2020-09-27T00:00:00"/>
    <n v="1"/>
    <m/>
    <s v="X"/>
    <s v="X"/>
    <n v="0"/>
    <n v="9734.36"/>
    <n v="0"/>
    <n v="9734.36"/>
    <n v="2011.1898514493505"/>
    <n v="2631"/>
    <m/>
    <n v="1428"/>
    <m/>
    <n v="2631"/>
    <n v="1428"/>
    <n v="3.6998707715697456"/>
    <n v="0.7644203160202776"/>
    <n v="6.8167787114845941"/>
    <n v="1.408396254516352"/>
    <n v="4.8400999999999996"/>
    <s v="3-3,99 lei"/>
    <x v="0"/>
    <s v="0-0,99 euro"/>
    <n v="0"/>
  </r>
  <r>
    <n v="1336"/>
    <x v="17"/>
    <s v="COMUNA FRUMUŞIŢA"/>
    <d v="2020-09-27T00:00:00"/>
    <n v="1"/>
    <m/>
    <s v="X"/>
    <s v="X"/>
    <n v="1200"/>
    <n v="13086.15"/>
    <n v="17588.2"/>
    <n v="31874.35"/>
    <n v="6585.4734406313919"/>
    <n v="4365"/>
    <m/>
    <n v="2240"/>
    <m/>
    <n v="4365"/>
    <n v="2240"/>
    <n v="7.3022565864833906"/>
    <n v="1.5086995282087954"/>
    <n v="14.229620535714284"/>
    <n v="2.9399435002818715"/>
    <n v="4.8400999999999996"/>
    <s v="7-7,99 lei"/>
    <x v="5"/>
    <s v="1-1,99 euro"/>
    <n v="1"/>
  </r>
  <r>
    <n v="1337"/>
    <x v="17"/>
    <s v="COMUNA FUNDENI"/>
    <d v="2020-09-27T00:00:00"/>
    <n v="1"/>
    <m/>
    <s v="X"/>
    <s v="X"/>
    <n v="0"/>
    <n v="10067.870000000001"/>
    <n v="0"/>
    <n v="10067.870000000001"/>
    <n v="2080.0954525732941"/>
    <n v="3173"/>
    <m/>
    <n v="1633"/>
    <m/>
    <n v="3173"/>
    <n v="1633"/>
    <n v="3.1729814056098333"/>
    <n v="0.65556112592918192"/>
    <n v="6.1652602571953468"/>
    <n v="1.2737877847968733"/>
    <n v="4.8400999999999996"/>
    <s v="3-3,99 lei"/>
    <x v="0"/>
    <s v="0-0,99 euro"/>
    <n v="0"/>
  </r>
  <r>
    <n v="1338"/>
    <x v="17"/>
    <s v="COMUNA GHIDIGENI"/>
    <d v="2020-09-27T00:00:00"/>
    <n v="1"/>
    <m/>
    <s v="X"/>
    <s v="X"/>
    <n v="12400"/>
    <n v="8514"/>
    <n v="0"/>
    <n v="20914"/>
    <n v="4320.9851036135624"/>
    <n v="5060"/>
    <m/>
    <n v="2916"/>
    <m/>
    <n v="5060"/>
    <n v="2916"/>
    <n v="4.1332015810276683"/>
    <n v="0.85394962522007167"/>
    <n v="7.1721536351165982"/>
    <n v="1.4818193085094522"/>
    <n v="4.8400999999999996"/>
    <s v="4-4,99 lei"/>
    <x v="11"/>
    <s v="0-0,99 euro"/>
    <n v="0"/>
  </r>
  <r>
    <n v="1339"/>
    <x v="17"/>
    <s v="COMUNA GOHOR"/>
    <d v="2020-09-27T00:00:00"/>
    <n v="1"/>
    <m/>
    <s v="X"/>
    <s v="X"/>
    <n v="3860"/>
    <n v="500"/>
    <n v="0"/>
    <n v="4360"/>
    <n v="900.80783454887307"/>
    <n v="2933"/>
    <m/>
    <n v="1896"/>
    <m/>
    <n v="2933"/>
    <n v="1896"/>
    <n v="1.4865325605182407"/>
    <n v="0.30712848092358441"/>
    <n v="2.2995780590717301"/>
    <n v="0.47510961737809759"/>
    <n v="4.8400999999999996"/>
    <s v="1-1,99 lei"/>
    <x v="10"/>
    <s v="0-0,99 euro"/>
    <n v="0"/>
  </r>
  <r>
    <n v="1340"/>
    <x v="17"/>
    <s v="COMUNA GRIVIŢA"/>
    <d v="2020-09-27T00:00:00"/>
    <n v="1"/>
    <m/>
    <s v="X"/>
    <s v="X"/>
    <n v="0"/>
    <n v="20003"/>
    <n v="0"/>
    <n v="20003"/>
    <n v="4132.7658519452079"/>
    <n v="3104"/>
    <m/>
    <n v="1625"/>
    <m/>
    <n v="3104"/>
    <n v="1625"/>
    <n v="6.4442654639175254"/>
    <n v="1.3314322976627604"/>
    <n v="12.309538461538461"/>
    <n v="2.543240524273974"/>
    <n v="4.8400999999999996"/>
    <s v="6-6,99 lei"/>
    <x v="13"/>
    <s v="1-1,99 euro"/>
    <n v="1"/>
  </r>
  <r>
    <n v="1341"/>
    <x v="17"/>
    <s v="COMUNA INDEPENDENŢA"/>
    <d v="2020-09-27T00:00:00"/>
    <n v="1"/>
    <m/>
    <s v="X"/>
    <s v="X"/>
    <n v="0"/>
    <n v="9718"/>
    <n v="0"/>
    <n v="9718"/>
    <n v="2007.8097559967771"/>
    <n v="3910"/>
    <m/>
    <n v="2048"/>
    <m/>
    <n v="3910"/>
    <n v="2048"/>
    <n v="2.4854219948849106"/>
    <n v="0.51350633145697622"/>
    <n v="4.7451171875"/>
    <n v="0.98037585742030131"/>
    <n v="4.8400999999999996"/>
    <s v="2-2,99 lei"/>
    <x v="7"/>
    <s v="0-0,99 euro"/>
    <n v="0"/>
  </r>
  <r>
    <n v="1342"/>
    <x v="17"/>
    <s v="COMUNA IVEŞTI"/>
    <d v="2020-09-27T00:00:00"/>
    <n v="1"/>
    <m/>
    <s v="X"/>
    <s v="X"/>
    <n v="0"/>
    <n v="16939"/>
    <n v="0"/>
    <n v="16939"/>
    <n v="3499.7210801429724"/>
    <n v="7981"/>
    <m/>
    <n v="3916"/>
    <m/>
    <n v="7981"/>
    <n v="3916"/>
    <n v="2.1224157373762687"/>
    <n v="0.43850658816476284"/>
    <n v="4.3255873340143003"/>
    <n v="0.89369792649207669"/>
    <n v="4.8400999999999996"/>
    <s v="2-2,99 lei"/>
    <x v="7"/>
    <s v="0-0,99 euro"/>
    <n v="0"/>
  </r>
  <r>
    <n v="1343"/>
    <x v="17"/>
    <s v="COMUNA JORĂŞTI"/>
    <d v="2020-09-27T00:00:00"/>
    <n v="1"/>
    <m/>
    <s v="X"/>
    <s v="X"/>
    <n v="5956"/>
    <n v="2598.89"/>
    <n v="0"/>
    <n v="8554.89"/>
    <n v="1767.5027375467448"/>
    <n v="1350"/>
    <m/>
    <n v="835"/>
    <m/>
    <n v="1350"/>
    <n v="835"/>
    <n v="6.336955555555555"/>
    <n v="1.3092612870716629"/>
    <n v="10.245377245508982"/>
    <n v="2.1167697455649637"/>
    <n v="4.8400999999999996"/>
    <s v="6-6,99 lei"/>
    <x v="13"/>
    <s v="1-1,99 euro"/>
    <n v="1"/>
  </r>
  <r>
    <n v="1344"/>
    <x v="17"/>
    <s v="COMUNA LIEŞTI"/>
    <d v="2020-09-27T00:00:00"/>
    <n v="1"/>
    <m/>
    <s v="X"/>
    <s v="X"/>
    <n v="3600"/>
    <n v="9578.5400000000009"/>
    <n v="0"/>
    <n v="13178.54"/>
    <n v="2722.7825871366299"/>
    <n v="8895"/>
    <m/>
    <n v="3482"/>
    <m/>
    <n v="8895"/>
    <n v="3482"/>
    <n v="1.4815671725688591"/>
    <n v="0.30610259551845193"/>
    <n v="3.7847616312464103"/>
    <n v="0.78195938746026128"/>
    <n v="4.8400999999999996"/>
    <s v="1-1,99 lei"/>
    <x v="10"/>
    <s v="0-0,99 euro"/>
    <n v="0"/>
  </r>
  <r>
    <n v="1345"/>
    <x v="17"/>
    <s v="COMUNA MATCA"/>
    <d v="2020-09-27T00:00:00"/>
    <n v="1"/>
    <m/>
    <s v="X"/>
    <s v="X"/>
    <n v="3000"/>
    <n v="4529"/>
    <n v="0"/>
    <n v="7529"/>
    <n v="1555.5463730088222"/>
    <n v="9894"/>
    <m/>
    <n v="5435"/>
    <m/>
    <n v="9894"/>
    <n v="5435"/>
    <n v="0.76096624216696984"/>
    <n v="0.15722118182826181"/>
    <n v="1.385280588776449"/>
    <n v="0.28620908427025249"/>
    <n v="4.8400999999999996"/>
    <s v="0-0,99 lei"/>
    <x v="6"/>
    <s v="0-0,99 euro"/>
    <n v="0"/>
  </r>
  <r>
    <n v="1346"/>
    <x v="17"/>
    <s v="COMUNA MĂSTĂCANI"/>
    <d v="2020-09-27T00:00:00"/>
    <n v="1"/>
    <m/>
    <s v="X"/>
    <s v="X"/>
    <n v="4258"/>
    <n v="5747"/>
    <n v="0"/>
    <n v="10005"/>
    <n v="2067.1060515278614"/>
    <n v="4035"/>
    <m/>
    <n v="1716"/>
    <m/>
    <n v="4035"/>
    <n v="1716"/>
    <n v="2.479553903345725"/>
    <n v="0.51229394089909819"/>
    <n v="5.8304195804195809"/>
    <n v="1.2046072561351173"/>
    <n v="4.8400999999999996"/>
    <s v="2-2,99 lei"/>
    <x v="7"/>
    <s v="0-0,99 euro"/>
    <n v="0"/>
  </r>
  <r>
    <n v="1347"/>
    <x v="17"/>
    <s v="COMUNA MOVILENI"/>
    <d v="2020-09-27T00:00:00"/>
    <n v="1"/>
    <m/>
    <s v="X"/>
    <s v="X"/>
    <n v="3000"/>
    <n v="9636"/>
    <n v="0"/>
    <n v="12636"/>
    <n v="2610.6898617797156"/>
    <n v="2742"/>
    <m/>
    <n v="1167"/>
    <m/>
    <n v="2742"/>
    <n v="1167"/>
    <n v="4.608315098468271"/>
    <n v="0.95211154696561473"/>
    <n v="10.827763496143959"/>
    <n v="2.2370949972405447"/>
    <n v="4.8400999999999996"/>
    <s v="4-4,99 lei"/>
    <x v="11"/>
    <s v="0-0,99 euro"/>
    <n v="0"/>
  </r>
  <r>
    <n v="1348"/>
    <x v="17"/>
    <s v="COMUNA MUNTENI"/>
    <d v="2020-09-27T00:00:00"/>
    <n v="1"/>
    <m/>
    <s v="X"/>
    <s v="X"/>
    <n v="16000"/>
    <n v="32307.22"/>
    <n v="0"/>
    <n v="48307.22"/>
    <n v="9980.6243672651399"/>
    <n v="5992"/>
    <m/>
    <n v="3409"/>
    <m/>
    <n v="5992"/>
    <n v="3409"/>
    <n v="8.0619526034712958"/>
    <n v="1.6656582722405107"/>
    <n v="14.170495746553241"/>
    <n v="2.9277278871414314"/>
    <n v="4.8400999999999996"/>
    <s v="8-8,99 lei"/>
    <x v="2"/>
    <s v="1-1,99 euro"/>
    <n v="1"/>
  </r>
  <r>
    <n v="1349"/>
    <x v="17"/>
    <s v="COMUNA NĂMOLOASA"/>
    <d v="2020-09-27T00:00:00"/>
    <n v="1"/>
    <m/>
    <s v="X"/>
    <s v="X"/>
    <n v="0"/>
    <n v="8127"/>
    <n v="0"/>
    <n v="8127"/>
    <n v="1679.0975393070391"/>
    <n v="1684"/>
    <m/>
    <n v="971"/>
    <m/>
    <n v="1684"/>
    <n v="971"/>
    <n v="4.8260095011876487"/>
    <n v="0.99708880006356249"/>
    <n v="8.3697219361483004"/>
    <n v="1.7292456635499889"/>
    <n v="4.8400999999999996"/>
    <s v="4-4,99 lei"/>
    <x v="11"/>
    <s v="1-1,99 euro"/>
    <n v="1"/>
  </r>
  <r>
    <n v="1350"/>
    <x v="17"/>
    <s v="COMUNA NEGRILEŞTI"/>
    <d v="2020-09-27T00:00:00"/>
    <n v="1"/>
    <m/>
    <s v="X"/>
    <s v="X"/>
    <n v="0"/>
    <n v="29845"/>
    <n v="0"/>
    <n v="29845"/>
    <n v="6166.1949133282378"/>
    <n v="2155"/>
    <m/>
    <n v="1446"/>
    <m/>
    <n v="2155"/>
    <n v="1446"/>
    <n v="13.849187935034802"/>
    <n v="2.8613433472520824"/>
    <n v="20.63969571230982"/>
    <n v="4.2643118349434559"/>
    <n v="4.8400999999999996"/>
    <s v="13-13,99 lei"/>
    <x v="14"/>
    <s v="2-2,99 euro"/>
    <n v="2"/>
  </r>
  <r>
    <n v="1351"/>
    <x v="17"/>
    <s v="COMUNA NICOREŞTI"/>
    <d v="2020-09-27T00:00:00"/>
    <n v="1"/>
    <m/>
    <s v="X"/>
    <s v="X"/>
    <n v="2100"/>
    <n v="11531.86"/>
    <n v="0"/>
    <n v="13631.86"/>
    <n v="2816.4418090535323"/>
    <n v="3255"/>
    <m/>
    <n v="1583"/>
    <m/>
    <n v="3255"/>
    <n v="1583"/>
    <n v="4.1879754224270354"/>
    <n v="0.86526630078449529"/>
    <n v="8.611408717624764"/>
    <n v="1.779179917279553"/>
    <n v="4.8400999999999996"/>
    <s v="4-4,99 lei"/>
    <x v="11"/>
    <s v="0-0,99 euro"/>
    <n v="0"/>
  </r>
  <r>
    <n v="1352"/>
    <x v="17"/>
    <s v="COMUNA OANCEA"/>
    <d v="2020-09-27T00:00:00"/>
    <n v="1"/>
    <m/>
    <s v="X"/>
    <s v="X"/>
    <n v="2695"/>
    <n v="9839"/>
    <n v="0"/>
    <n v="12534"/>
    <n v="2589.6159170265078"/>
    <n v="1505"/>
    <m/>
    <n v="772"/>
    <m/>
    <n v="1505"/>
    <n v="772"/>
    <n v="8.3282392026578069"/>
    <n v="1.7206750279245899"/>
    <n v="16.235751295336787"/>
    <n v="3.3544247629877044"/>
    <n v="4.8400999999999996"/>
    <s v="8-8,99 lei"/>
    <x v="2"/>
    <s v="1-1,99 euro"/>
    <n v="1"/>
  </r>
  <r>
    <n v="1353"/>
    <x v="17"/>
    <s v="COMUNA PECHEA"/>
    <d v="2020-09-27T00:00:00"/>
    <n v="1"/>
    <m/>
    <s v="X"/>
    <s v="X"/>
    <n v="2000"/>
    <n v="8412.5"/>
    <n v="0"/>
    <n v="10412.5"/>
    <n v="2151.2985268899406"/>
    <n v="9116"/>
    <m/>
    <n v="3943"/>
    <m/>
    <n v="9116"/>
    <n v="3943"/>
    <n v="1.1422224659938569"/>
    <n v="0.23599150141399086"/>
    <n v="2.6407557697184885"/>
    <n v="0.5455994235074666"/>
    <n v="4.8400999999999996"/>
    <s v="1-1,99 lei"/>
    <x v="10"/>
    <s v="0-0,99 euro"/>
    <n v="0"/>
  </r>
  <r>
    <n v="1354"/>
    <x v="17"/>
    <s v="COMUNA PISCU"/>
    <d v="2020-09-27T00:00:00"/>
    <n v="1"/>
    <m/>
    <s v="X"/>
    <s v="X"/>
    <n v="6000"/>
    <n v="14400.68"/>
    <n v="0"/>
    <n v="20400.68"/>
    <n v="4214.9294436065375"/>
    <n v="4011"/>
    <m/>
    <n v="1816"/>
    <m/>
    <n v="4011"/>
    <n v="1816"/>
    <n v="5.0861829967589127"/>
    <n v="1.0508425439058933"/>
    <n v="11.233854625550661"/>
    <n v="2.3209963896511772"/>
    <n v="4.8400999999999996"/>
    <s v="5-5,99 lei"/>
    <x v="8"/>
    <s v="1-1,99 euro"/>
    <n v="1"/>
  </r>
  <r>
    <n v="1355"/>
    <x v="17"/>
    <s v="COMUNA POIANA"/>
    <d v="2020-09-27T00:00:00"/>
    <n v="1"/>
    <m/>
    <s v="X"/>
    <s v="X"/>
    <n v="0"/>
    <n v="12401.89"/>
    <n v="0"/>
    <n v="12401.89"/>
    <n v="2562.3210264250738"/>
    <n v="1416"/>
    <m/>
    <n v="1007"/>
    <m/>
    <n v="1416"/>
    <n v="1007"/>
    <n v="8.7583968926553677"/>
    <n v="1.8095487474753347"/>
    <n v="12.315680238331678"/>
    <n v="2.5445094602036482"/>
    <n v="4.8400999999999996"/>
    <s v="8-8,99 lei"/>
    <x v="2"/>
    <s v="1-1,99 euro"/>
    <n v="1"/>
  </r>
  <r>
    <n v="1356"/>
    <x v="17"/>
    <s v="COMUNA PRIPONEŞTI"/>
    <d v="2020-09-27T00:00:00"/>
    <n v="1"/>
    <m/>
    <s v="X"/>
    <s v="X"/>
    <n v="0"/>
    <n v="15185"/>
    <n v="0"/>
    <n v="15185"/>
    <n v="3137.3318733084029"/>
    <n v="1749"/>
    <m/>
    <n v="1036"/>
    <m/>
    <n v="1749"/>
    <n v="1036"/>
    <n v="8.6821040594625494"/>
    <n v="1.793786091085422"/>
    <n v="14.657335907335908"/>
    <n v="3.0283126190235548"/>
    <n v="4.8400999999999996"/>
    <s v="8-8,99 lei"/>
    <x v="2"/>
    <s v="1-1,99 euro"/>
    <n v="1"/>
  </r>
  <r>
    <n v="1357"/>
    <x v="17"/>
    <s v="COMUNA RĂDEŞTI"/>
    <d v="2020-09-27T00:00:00"/>
    <n v="1"/>
    <m/>
    <s v="X"/>
    <s v="X"/>
    <n v="600"/>
    <n v="7440"/>
    <n v="0"/>
    <n v="8040"/>
    <n v="1661.1227040763622"/>
    <n v="1149"/>
    <m/>
    <n v="721"/>
    <m/>
    <n v="1149"/>
    <n v="721"/>
    <n v="6.9973890339425591"/>
    <n v="1.4457116658628044"/>
    <n v="11.15117891816921"/>
    <n v="2.3039149848493232"/>
    <n v="4.8400999999999996"/>
    <s v="7-7,99 lei"/>
    <x v="5"/>
    <s v="1-1,99 euro"/>
    <n v="1"/>
  </r>
  <r>
    <n v="1358"/>
    <x v="17"/>
    <s v="COMUNA REDIU"/>
    <d v="2020-09-27T00:00:00"/>
    <n v="1"/>
    <m/>
    <s v="X"/>
    <s v="X"/>
    <n v="1000"/>
    <n v="8504"/>
    <n v="0"/>
    <n v="9504"/>
    <n v="1963.5957934753417"/>
    <n v="1756"/>
    <m/>
    <n v="1047"/>
    <m/>
    <n v="1756"/>
    <n v="1047"/>
    <n v="5.4123006833712983"/>
    <n v="1.1182208391089645"/>
    <n v="9.0773638968481372"/>
    <n v="1.8754496594797916"/>
    <n v="4.8400999999999996"/>
    <s v="5-5,99 lei"/>
    <x v="8"/>
    <s v="1-1,99 euro"/>
    <n v="1"/>
  </r>
  <r>
    <n v="1359"/>
    <x v="17"/>
    <s v="COMUNA SCHELA"/>
    <d v="2020-09-27T00:00:00"/>
    <n v="1"/>
    <m/>
    <s v="X"/>
    <s v="X"/>
    <n v="1620"/>
    <n v="7900.51"/>
    <n v="0"/>
    <n v="9520.51"/>
    <n v="1967.0068800231402"/>
    <n v="3137"/>
    <m/>
    <n v="1878"/>
    <m/>
    <n v="3137"/>
    <n v="1878"/>
    <n v="3.0349091488683455"/>
    <n v="0.62703438955152702"/>
    <n v="5.0694941427050058"/>
    <n v="1.047394504804654"/>
    <n v="4.8400999999999996"/>
    <s v="3-3,99 lei"/>
    <x v="0"/>
    <s v="0-0,99 euro"/>
    <n v="0"/>
  </r>
  <r>
    <n v="1360"/>
    <x v="17"/>
    <s v="COMUNA SCÂNTEIEŞTI"/>
    <d v="2020-09-27T00:00:00"/>
    <n v="1"/>
    <m/>
    <s v="X"/>
    <s v="X"/>
    <n v="1200"/>
    <n v="4597"/>
    <n v="0"/>
    <n v="5797"/>
    <n v="1197.7025268072975"/>
    <n v="1980"/>
    <m/>
    <n v="1167"/>
    <m/>
    <n v="1980"/>
    <n v="1167"/>
    <n v="2.9277777777777776"/>
    <n v="0.6049002660642917"/>
    <n v="4.9674378748928874"/>
    <n v="1.0263089347106233"/>
    <n v="4.8400999999999996"/>
    <s v="2-2,99 lei"/>
    <x v="7"/>
    <s v="0-0,99 euro"/>
    <n v="0"/>
  </r>
  <r>
    <n v="1361"/>
    <x v="17"/>
    <s v="COMUNA SLOBOZIA CONACHI"/>
    <d v="2020-09-27T00:00:00"/>
    <n v="1"/>
    <m/>
    <s v="X"/>
    <s v="X"/>
    <n v="2700"/>
    <n v="53418.63"/>
    <n v="0"/>
    <n v="56118.63"/>
    <n v="11594.518708291151"/>
    <n v="3422"/>
    <m/>
    <n v="1726"/>
    <m/>
    <n v="3422"/>
    <n v="1726"/>
    <n v="16.399365867913499"/>
    <n v="3.3882287283141879"/>
    <n v="32.513690614136728"/>
    <n v="6.717565879658836"/>
    <n v="4.8400999999999996"/>
    <s v="16-16,99 lei"/>
    <x v="31"/>
    <s v="3-3,99 euro"/>
    <n v="3"/>
  </r>
  <r>
    <n v="1362"/>
    <x v="17"/>
    <s v="COMUNA SMÂRDAN"/>
    <d v="2020-09-27T00:00:00"/>
    <n v="1"/>
    <m/>
    <s v="X"/>
    <s v="X"/>
    <n v="2499"/>
    <n v="3395"/>
    <n v="0"/>
    <n v="5894"/>
    <n v="1217.7434350529948"/>
    <n v="4738"/>
    <m/>
    <n v="2391"/>
    <m/>
    <n v="4738"/>
    <n v="2391"/>
    <n v="1.2439848037146475"/>
    <n v="0.25701634340502211"/>
    <n v="2.465077373483898"/>
    <n v="0.50930298412923247"/>
    <n v="4.8400999999999996"/>
    <s v="1-1,99 lei"/>
    <x v="10"/>
    <s v="0-0,99 euro"/>
    <n v="0"/>
  </r>
  <r>
    <n v="1363"/>
    <x v="17"/>
    <s v="COMUNA SMULŢI"/>
    <d v="2020-09-27T00:00:00"/>
    <n v="1"/>
    <m/>
    <s v="X"/>
    <s v="X"/>
    <n v="600"/>
    <n v="5743"/>
    <n v="0"/>
    <n v="6343"/>
    <n v="1310.5101134274087"/>
    <n v="1126"/>
    <m/>
    <n v="704"/>
    <m/>
    <n v="1126"/>
    <n v="704"/>
    <n v="5.6332149200710475"/>
    <n v="1.1638633334168815"/>
    <n v="9.0099431818181817"/>
    <n v="1.8615200474821145"/>
    <n v="4.8400999999999996"/>
    <s v="5-5,99 lei"/>
    <x v="8"/>
    <s v="1-1,99 euro"/>
    <n v="1"/>
  </r>
  <r>
    <n v="1364"/>
    <x v="17"/>
    <s v="COMUNA SUCEVENI"/>
    <d v="2020-09-27T00:00:00"/>
    <n v="1"/>
    <m/>
    <s v="X"/>
    <s v="X"/>
    <n v="0"/>
    <n v="7651"/>
    <n v="0"/>
    <n v="7651"/>
    <n v="1580.7524637920706"/>
    <n v="1376"/>
    <m/>
    <n v="843"/>
    <m/>
    <n v="1376"/>
    <n v="843"/>
    <n v="5.5603197674418601"/>
    <n v="1.1488026626395862"/>
    <n v="9.0759193357058123"/>
    <n v="1.875151202600321"/>
    <n v="4.8400999999999996"/>
    <s v="5-5,99 lei"/>
    <x v="8"/>
    <s v="1-1,99 euro"/>
    <n v="1"/>
  </r>
  <r>
    <n v="1365"/>
    <x v="17"/>
    <s v="COMUNA SUHURLUI"/>
    <d v="2020-09-27T00:00:00"/>
    <n v="1"/>
    <m/>
    <s v="X"/>
    <s v="X"/>
    <n v="0"/>
    <n v="4074"/>
    <n v="0"/>
    <n v="4074"/>
    <n v="841.71814631929101"/>
    <n v="1130"/>
    <m/>
    <n v="583"/>
    <m/>
    <n v="1130"/>
    <n v="583"/>
    <n v="3.6053097345132743"/>
    <n v="0.74488331532680618"/>
    <n v="6.9879931389365355"/>
    <n v="1.4437704053504135"/>
    <n v="4.8400999999999996"/>
    <s v="3-3,99 lei"/>
    <x v="0"/>
    <s v="0-0,99 euro"/>
    <n v="0"/>
  </r>
  <r>
    <n v="1366"/>
    <x v="17"/>
    <s v="COMUNA ŞENDRENI"/>
    <d v="2020-09-27T00:00:00"/>
    <n v="1"/>
    <m/>
    <s v="X"/>
    <s v="X"/>
    <n v="4500"/>
    <n v="3888.99"/>
    <n v="0"/>
    <n v="8388.99"/>
    <n v="1733.2265862275574"/>
    <n v="4276"/>
    <m/>
    <n v="2178"/>
    <m/>
    <n v="4276"/>
    <n v="2178"/>
    <n v="1.961877923292797"/>
    <n v="0.40533830360794137"/>
    <n v="3.8516942148760331"/>
    <n v="0.79578814794653696"/>
    <n v="4.8400999999999996"/>
    <s v="1-1,99 lei"/>
    <x v="10"/>
    <s v="0-0,99 euro"/>
    <n v="0"/>
  </r>
  <r>
    <n v="1367"/>
    <x v="17"/>
    <s v="COMUNA T. VLADIMIRESCU"/>
    <d v="2020-09-27T00:00:00"/>
    <n v="1"/>
    <m/>
    <s v="X"/>
    <s v="X"/>
    <n v="2880"/>
    <n v="8271"/>
    <n v="0"/>
    <n v="11151"/>
    <n v="2303.8780190491934"/>
    <n v="4300"/>
    <m/>
    <n v="2205"/>
    <m/>
    <n v="4300"/>
    <n v="2205"/>
    <n v="2.5932558139534883"/>
    <n v="0.53578558582539382"/>
    <n v="5.0571428571428569"/>
    <n v="1.0448426390245775"/>
    <n v="4.8400999999999996"/>
    <s v="2-2,99 lei"/>
    <x v="7"/>
    <s v="0-0,99 euro"/>
    <n v="0"/>
  </r>
  <r>
    <n v="1368"/>
    <x v="17"/>
    <s v="COMUNA TULUCEŞTI"/>
    <d v="2020-09-27T00:00:00"/>
    <n v="1"/>
    <m/>
    <s v="X"/>
    <s v="X"/>
    <n v="7500"/>
    <n v="11468.04"/>
    <n v="0"/>
    <n v="18968.04"/>
    <n v="3918.935559182662"/>
    <n v="6401"/>
    <m/>
    <n v="2698"/>
    <m/>
    <n v="6401"/>
    <n v="2698"/>
    <n v="2.9632932354319639"/>
    <n v="0.61223801893183283"/>
    <n v="7.0304077094143818"/>
    <n v="1.452533565301209"/>
    <n v="4.8400999999999996"/>
    <s v="2-2,99 lei"/>
    <x v="7"/>
    <s v="0-0,99 euro"/>
    <n v="0"/>
  </r>
  <r>
    <n v="1369"/>
    <x v="17"/>
    <s v="COMUNA ŢEPU"/>
    <d v="2020-09-27T00:00:00"/>
    <n v="1"/>
    <m/>
    <s v="X"/>
    <s v="X"/>
    <n v="0"/>
    <n v="12174.12"/>
    <n v="0"/>
    <n v="12174.12"/>
    <n v="2515.2620813619556"/>
    <n v="1975"/>
    <m/>
    <n v="1302"/>
    <m/>
    <n v="1975"/>
    <n v="1302"/>
    <n v="6.1641113924050641"/>
    <n v="1.2735504209427624"/>
    <n v="9.3503225806451624"/>
    <n v="1.9318449165606417"/>
    <n v="4.8400999999999996"/>
    <s v="6-6,99 lei"/>
    <x v="13"/>
    <s v="1-1,99 euro"/>
    <n v="1"/>
  </r>
  <r>
    <n v="1370"/>
    <x v="17"/>
    <s v="COMUNA UMBRĂREŞTI"/>
    <d v="2020-09-27T00:00:00"/>
    <n v="1"/>
    <m/>
    <s v="X"/>
    <s v="X"/>
    <n v="2520"/>
    <n v="21549"/>
    <n v="0"/>
    <n v="24069"/>
    <n v="4972.8311398524829"/>
    <n v="5876"/>
    <m/>
    <n v="2814"/>
    <m/>
    <n v="5876"/>
    <n v="2814"/>
    <n v="4.0961538461538458"/>
    <n v="0.84629529269102843"/>
    <n v="8.5533049040511724"/>
    <n v="1.7671752451501361"/>
    <n v="4.8400999999999996"/>
    <s v="4-4,99 lei"/>
    <x v="11"/>
    <s v="0-0,99 euro"/>
    <n v="0"/>
  </r>
  <r>
    <n v="1371"/>
    <x v="17"/>
    <s v="COMUNA VALEA MĂRULUI"/>
    <d v="2020-09-27T00:00:00"/>
    <n v="1"/>
    <m/>
    <s v="X"/>
    <s v="X"/>
    <n v="3840"/>
    <n v="9560"/>
    <n v="0"/>
    <n v="13400"/>
    <n v="2768.5378401272701"/>
    <n v="2958"/>
    <m/>
    <n v="1601"/>
    <m/>
    <n v="2958"/>
    <n v="1601"/>
    <n v="4.5300878972278564"/>
    <n v="0.93594923601327584"/>
    <n v="8.3697688944409752"/>
    <n v="1.7292553654761211"/>
    <n v="4.8400999999999996"/>
    <s v="4-4,99 lei"/>
    <x v="11"/>
    <s v="0-0,99 euro"/>
    <n v="0"/>
  </r>
  <r>
    <n v="1372"/>
    <x v="17"/>
    <s v="COMUNA VÂNĂTORI"/>
    <d v="2020-09-27T00:00:00"/>
    <n v="1"/>
    <m/>
    <s v="X"/>
    <s v="X"/>
    <n v="2400"/>
    <n v="7299"/>
    <n v="0"/>
    <n v="9699"/>
    <n v="2003.8842172682384"/>
    <n v="5353"/>
    <m/>
    <n v="2782"/>
    <m/>
    <n v="5353"/>
    <n v="2782"/>
    <n v="1.8118811881188119"/>
    <n v="0.37434788291952892"/>
    <n v="3.4863407620416966"/>
    <n v="0.72030345696198361"/>
    <n v="4.8400999999999996"/>
    <s v="1-1,99 lei"/>
    <x v="10"/>
    <s v="0-0,99 euro"/>
    <n v="0"/>
  </r>
  <r>
    <n v="1373"/>
    <x v="17"/>
    <s v="COMUNA VÂRLEZI"/>
    <d v="2020-09-27T00:00:00"/>
    <n v="1"/>
    <m/>
    <s v="X"/>
    <s v="X"/>
    <n v="1200"/>
    <n v="1564"/>
    <n v="0"/>
    <n v="2764"/>
    <n v="571.062581351625"/>
    <n v="1526"/>
    <m/>
    <n v="1029"/>
    <m/>
    <n v="1526"/>
    <n v="1029"/>
    <n v="1.8112712975098295"/>
    <n v="0.37422187506659566"/>
    <n v="2.6861030126336249"/>
    <n v="0.55496849499672007"/>
    <n v="4.8400999999999996"/>
    <s v="1-1,99 lei"/>
    <x v="10"/>
    <s v="0-0,99 euro"/>
    <n v="0"/>
  </r>
  <r>
    <n v="1374"/>
    <x v="17"/>
    <s v="COMUNA VLĂDEŞTI"/>
    <d v="2020-09-27T00:00:00"/>
    <n v="1"/>
    <m/>
    <s v="X"/>
    <s v="X"/>
    <n v="880"/>
    <n v="3867"/>
    <n v="0"/>
    <n v="4747"/>
    <n v="980.76486023016059"/>
    <n v="2095"/>
    <m/>
    <n v="975"/>
    <m/>
    <n v="2095"/>
    <n v="975"/>
    <n v="2.2658711217183769"/>
    <n v="0.46814551800962317"/>
    <n v="4.8687179487179488"/>
    <n v="1.0059126771591391"/>
    <n v="4.8400999999999996"/>
    <s v="2-2,99 lei"/>
    <x v="7"/>
    <s v="0-0,99 euro"/>
    <n v="0"/>
  </r>
  <r>
    <n v="1375"/>
    <x v="18"/>
    <s v="MUNICIPIUL GIURGIU"/>
    <d v="2020-09-27T00:00:00"/>
    <n v="1"/>
    <m/>
    <s v="X"/>
    <s v="X"/>
    <n v="0"/>
    <n v="53324.98"/>
    <n v="0"/>
    <n v="53324.98"/>
    <n v="11017.330220449992"/>
    <n v="56086"/>
    <m/>
    <n v="20170"/>
    <m/>
    <n v="56086"/>
    <n v="20170"/>
    <n v="0.95077167207502766"/>
    <n v="0.1964363695119993"/>
    <n v="2.6437768963807637"/>
    <n v="0.54622361033465505"/>
    <n v="4.8400999999999996"/>
    <s v="0-0,99 lei"/>
    <x v="6"/>
    <s v="0-0,99 euro"/>
    <n v="0"/>
  </r>
  <r>
    <n v="1376"/>
    <x v="18"/>
    <s v="ORAȘUL BOLINTIN VALE"/>
    <d v="2020-09-27T00:00:00"/>
    <n v="1"/>
    <m/>
    <s v="X"/>
    <s v="X"/>
    <n v="1920"/>
    <n v="5232"/>
    <n v="0"/>
    <n v="7152"/>
    <n v="1477.6554203425551"/>
    <n v="10500"/>
    <m/>
    <n v="4832"/>
    <m/>
    <n v="10500"/>
    <n v="4832"/>
    <n v="0.68114285714285716"/>
    <n v="0.14072908765167191"/>
    <n v="1.4801324503311257"/>
    <n v="0.30580617142850891"/>
    <n v="4.8400999999999996"/>
    <s v="0-0,99 lei"/>
    <x v="6"/>
    <s v="0-0,99 euro"/>
    <n v="0"/>
  </r>
  <r>
    <n v="1377"/>
    <x v="18"/>
    <s v="ORAȘUL MIHĂILEȘTI"/>
    <d v="2020-09-27T00:00:00"/>
    <n v="1"/>
    <m/>
    <s v="X"/>
    <s v="X"/>
    <n v="6000"/>
    <n v="85000"/>
    <n v="0"/>
    <n v="91000"/>
    <n v="18801.264436685193"/>
    <n v="6051"/>
    <m/>
    <n v="4239"/>
    <m/>
    <n v="6051"/>
    <n v="4239"/>
    <n v="15.038836555941167"/>
    <n v="3.1071334385531637"/>
    <n v="21.467327199811276"/>
    <n v="4.4353065432142467"/>
    <n v="4.8400999999999996"/>
    <s v="15-15,99 lei"/>
    <x v="1"/>
    <s v="3-3,99 euro"/>
    <n v="3"/>
  </r>
  <r>
    <n v="1378"/>
    <x v="18"/>
    <s v="COMUNA ADUNATII COPĂCENI"/>
    <d v="2020-09-27T00:00:00"/>
    <n v="1"/>
    <m/>
    <s v="X"/>
    <s v="X"/>
    <n v="7669"/>
    <n v="69614.58"/>
    <n v="0"/>
    <n v="77283.58"/>
    <n v="15967.35191421665"/>
    <n v="5157"/>
    <m/>
    <n v="3432"/>
    <m/>
    <n v="5157"/>
    <n v="3432"/>
    <n v="14.98615086290479"/>
    <n v="3.0962481896871532"/>
    <n v="22.51852564102564"/>
    <n v="4.6524918164966929"/>
    <n v="4.8400999999999996"/>
    <s v="14-14,99 lei"/>
    <x v="22"/>
    <s v="3-3,99 euro"/>
    <n v="3"/>
  </r>
  <r>
    <n v="1379"/>
    <x v="18"/>
    <s v="COMUNA BĂNEASA"/>
    <d v="2020-09-27T00:00:00"/>
    <n v="1"/>
    <m/>
    <s v="X"/>
    <s v="X"/>
    <n v="9026"/>
    <n v="22877.77"/>
    <n v="0"/>
    <n v="31903.77"/>
    <n v="6591.5518274415826"/>
    <n v="3887"/>
    <m/>
    <n v="2498"/>
    <m/>
    <n v="3887"/>
    <n v="2498"/>
    <n v="8.2078132235657328"/>
    <n v="1.6957941413536359"/>
    <n v="12.771725380304243"/>
    <n v="2.6387317163497128"/>
    <n v="4.8400999999999996"/>
    <s v="8-8,99 lei"/>
    <x v="2"/>
    <s v="1-1,99 euro"/>
    <n v="1"/>
  </r>
  <r>
    <n v="1380"/>
    <x v="18"/>
    <s v="COMUNA BOLINTIN DEAL"/>
    <d v="2020-09-27T00:00:00"/>
    <n v="1"/>
    <m/>
    <s v="X"/>
    <s v="X"/>
    <n v="2400"/>
    <n v="9620"/>
    <n v="0"/>
    <n v="12020"/>
    <n v="2483.4197640544617"/>
    <n v="5149"/>
    <m/>
    <n v="2212"/>
    <m/>
    <n v="5149"/>
    <n v="2212"/>
    <n v="2.3344338706544958"/>
    <n v="0.48231108255087624"/>
    <n v="5.4339963833634721"/>
    <n v="1.1227033291385451"/>
    <n v="4.8400999999999996"/>
    <s v="2-2,99 lei"/>
    <x v="7"/>
    <s v="0-0,99 euro"/>
    <n v="0"/>
  </r>
  <r>
    <n v="1381"/>
    <x v="18"/>
    <s v="COMUNA BUCȘANI"/>
    <d v="2020-09-27T00:00:00"/>
    <n v="1"/>
    <m/>
    <s v="X"/>
    <s v="X"/>
    <n v="5930"/>
    <n v="19589.66"/>
    <n v="0"/>
    <n v="25519.66"/>
    <n v="5272.5480878494254"/>
    <n v="2745"/>
    <m/>
    <n v="2254"/>
    <m/>
    <n v="2745"/>
    <n v="2254"/>
    <n v="9.2967795992714031"/>
    <n v="1.9207825456646359"/>
    <n v="11.321943212067435"/>
    <n v="2.3391961348045367"/>
    <n v="4.8400999999999996"/>
    <s v="9-9,99 lei"/>
    <x v="12"/>
    <s v="1-1,99 euro"/>
    <n v="1"/>
  </r>
  <r>
    <n v="1382"/>
    <x v="18"/>
    <s v="COMUNA BULBUCATA"/>
    <d v="2020-09-27T00:00:00"/>
    <n v="1"/>
    <m/>
    <s v="X"/>
    <s v="X"/>
    <n v="6325.02"/>
    <n v="2644.38"/>
    <n v="0"/>
    <n v="8969.4000000000015"/>
    <n v="1853.143530092354"/>
    <n v="1088"/>
    <m/>
    <n v="1162"/>
    <m/>
    <n v="1088"/>
    <n v="1162"/>
    <n v="8.2439338235294137"/>
    <n v="1.7032569210407666"/>
    <n v="7.7189328743545627"/>
    <n v="1.5947878916457436"/>
    <n v="4.8400999999999996"/>
    <s v="8-8,99 lei"/>
    <x v="2"/>
    <s v="1-1,99 euro"/>
    <n v="1"/>
  </r>
  <r>
    <n v="1383"/>
    <x v="18"/>
    <s v="COMUNA BUTURUGENI"/>
    <d v="2020-09-27T00:00:00"/>
    <n v="1"/>
    <m/>
    <s v="X"/>
    <s v="X"/>
    <n v="800"/>
    <n v="2800"/>
    <n v="0"/>
    <n v="3600"/>
    <n v="743.78628540732632"/>
    <n v="3126"/>
    <m/>
    <n v="2539"/>
    <m/>
    <n v="3126"/>
    <n v="2539"/>
    <n v="1.1516314779270633"/>
    <n v="0.23793547197931103"/>
    <n v="1.4178810555336747"/>
    <n v="0.29294457873466967"/>
    <n v="4.8400999999999996"/>
    <s v="1-1,99 lei"/>
    <x v="10"/>
    <s v="0-0,99 euro"/>
    <n v="0"/>
  </r>
  <r>
    <n v="1384"/>
    <x v="18"/>
    <s v="COMUNA CĂLUGĂRENI"/>
    <d v="2020-09-27T00:00:00"/>
    <n v="1"/>
    <m/>
    <s v="X"/>
    <s v="X"/>
    <n v="4260"/>
    <n v="5731"/>
    <n v="0"/>
    <n v="9991"/>
    <n v="2064.2135493068326"/>
    <n v="4511"/>
    <m/>
    <n v="2814"/>
    <m/>
    <n v="4511"/>
    <n v="2814"/>
    <n v="2.2148082465085346"/>
    <n v="0.45759555515558248"/>
    <n v="3.5504619758351104"/>
    <n v="0.7335513679128759"/>
    <n v="4.8400999999999996"/>
    <s v="2-2,99 lei"/>
    <x v="7"/>
    <s v="0-0,99 euro"/>
    <n v="0"/>
  </r>
  <r>
    <n v="1385"/>
    <x v="18"/>
    <s v="COMUNA CLEJANI"/>
    <d v="2020-09-27T00:00:00"/>
    <n v="1"/>
    <m/>
    <s v="X"/>
    <s v="X"/>
    <n v="25266"/>
    <n v="6576.5"/>
    <n v="0"/>
    <n v="31842.5"/>
    <n v="6578.8929980785524"/>
    <n v="2464"/>
    <m/>
    <n v="1724"/>
    <m/>
    <n v="2464"/>
    <n v="1724"/>
    <n v="12.923092532467532"/>
    <n v="2.6700052751942178"/>
    <n v="18.470127610208817"/>
    <n v="3.816063223943476"/>
    <n v="4.8400999999999996"/>
    <s v="12-12,99 lei"/>
    <x v="15"/>
    <s v="2-2,99 euro"/>
    <n v="2"/>
  </r>
  <r>
    <n v="1386"/>
    <x v="18"/>
    <s v="COMUNA COLIBAȘI"/>
    <d v="2020-09-27T00:00:00"/>
    <n v="1"/>
    <m/>
    <s v="X"/>
    <s v="X"/>
    <n v="999"/>
    <n v="1261"/>
    <n v="0"/>
    <n v="2260"/>
    <n v="466.93250139459934"/>
    <n v="2675"/>
    <m/>
    <n v="1966"/>
    <m/>
    <n v="2675"/>
    <n v="1966"/>
    <n v="0.84485981308411218"/>
    <n v="0.17455420612882219"/>
    <n v="1.1495422177009156"/>
    <n v="0.23750381556185113"/>
    <n v="4.8400999999999996"/>
    <s v="0-0,99 lei"/>
    <x v="6"/>
    <s v="0-0,99 euro"/>
    <n v="0"/>
  </r>
  <r>
    <n v="1387"/>
    <x v="18"/>
    <s v="COMUNA COMANA"/>
    <d v="2020-09-27T00:00:00"/>
    <n v="1"/>
    <m/>
    <s v="X"/>
    <s v="X"/>
    <n v="50322"/>
    <n v="6734.88"/>
    <n v="22925.58"/>
    <n v="79982.459999999992"/>
    <n v="16524.96022809446"/>
    <n v="5337"/>
    <m/>
    <n v="3605"/>
    <m/>
    <n v="5337"/>
    <n v="3605"/>
    <n v="14.986408094435074"/>
    <n v="3.0963013355994864"/>
    <n v="22.186535367545073"/>
    <n v="4.5839002019679498"/>
    <n v="4.8400999999999996"/>
    <s v="14-14,99 lei"/>
    <x v="22"/>
    <s v="3-3,99 euro"/>
    <n v="3"/>
  </r>
  <r>
    <n v="1388"/>
    <x v="18"/>
    <s v="COMUNA COSOBA"/>
    <d v="2020-09-27T00:00:00"/>
    <n v="1"/>
    <m/>
    <s v="X"/>
    <s v="X"/>
    <n v="18744"/>
    <n v="11852.23"/>
    <n v="0"/>
    <n v="30596.23"/>
    <n v="6321.4045164356112"/>
    <n v="2168"/>
    <m/>
    <n v="1182"/>
    <m/>
    <n v="2168"/>
    <n v="1182"/>
    <n v="14.112652214022139"/>
    <n v="2.9157769909758353"/>
    <n v="25.885135363790187"/>
    <n v="5.3480579665275902"/>
    <n v="4.8400999999999996"/>
    <s v="14-14,99 lei"/>
    <x v="22"/>
    <s v="2-2,99 euro"/>
    <n v="2"/>
  </r>
  <r>
    <n v="1389"/>
    <x v="18"/>
    <s v="COMUNA CREVEDIA MARE "/>
    <d v="2020-09-27T00:00:00"/>
    <n v="1"/>
    <m/>
    <s v="X"/>
    <s v="X"/>
    <n v="6000"/>
    <n v="5185.6000000000004"/>
    <n v="0"/>
    <n v="11185.6"/>
    <n v="2311.026631681164"/>
    <n v="3791"/>
    <m/>
    <n v="2253"/>
    <m/>
    <n v="3791"/>
    <n v="2253"/>
    <n v="2.9505671326826697"/>
    <n v="0.60960871318416354"/>
    <n v="4.9647581003106973"/>
    <n v="1.0257552737155633"/>
    <n v="4.8400999999999996"/>
    <s v="2-2,99 lei"/>
    <x v="7"/>
    <s v="0-0,99 euro"/>
    <n v="0"/>
  </r>
  <r>
    <n v="1390"/>
    <x v="18"/>
    <s v="COMUNA DAIA"/>
    <d v="2020-09-27T00:00:00"/>
    <n v="1"/>
    <m/>
    <s v="X"/>
    <s v="X"/>
    <n v="1200"/>
    <n v="1600"/>
    <n v="0"/>
    <n v="2800"/>
    <n v="578.50044420569827"/>
    <n v="2113"/>
    <m/>
    <n v="1557"/>
    <m/>
    <n v="2113"/>
    <n v="1557"/>
    <n v="1.3251301467108376"/>
    <n v="0.27378156375092205"/>
    <n v="1.798330122029544"/>
    <n v="0.37154813372234957"/>
    <n v="4.8400999999999996"/>
    <s v="1-1,99 lei"/>
    <x v="10"/>
    <s v="0-0,99 euro"/>
    <n v="0"/>
  </r>
  <r>
    <n v="1391"/>
    <x v="18"/>
    <s v="COMUNA FLOREȘTI-STOENEȘTI"/>
    <d v="2020-09-27T00:00:00"/>
    <n v="1"/>
    <m/>
    <s v="X"/>
    <s v="X"/>
    <n v="3600"/>
    <n v="13111.47"/>
    <n v="0"/>
    <n v="16711.47"/>
    <n v="3452.7117208322147"/>
    <n v="7142"/>
    <m/>
    <n v="4306"/>
    <m/>
    <n v="7142"/>
    <n v="4306"/>
    <n v="2.3398865863903668"/>
    <n v="0.48343765343492223"/>
    <n v="3.8809730608453323"/>
    <n v="0.80183737130334753"/>
    <n v="4.8400999999999996"/>
    <s v="2-2,99 lei"/>
    <x v="7"/>
    <s v="0-0,99 euro"/>
    <n v="0"/>
  </r>
  <r>
    <n v="1392"/>
    <x v="18"/>
    <s v="COMUNA FRĂTEȘTI"/>
    <d v="2020-09-27T00:00:00"/>
    <n v="1"/>
    <m/>
    <s v="X"/>
    <s v="X"/>
    <n v="0"/>
    <n v="32160.37"/>
    <n v="0"/>
    <n v="32160.37"/>
    <n v="6644.5672610070042"/>
    <n v="4286"/>
    <m/>
    <n v="2898"/>
    <m/>
    <n v="4286"/>
    <n v="2898"/>
    <n v="7.503586094260382"/>
    <n v="1.5502956745233327"/>
    <n v="11.097436162870945"/>
    <n v="2.2928113392018648"/>
    <n v="4.8400999999999996"/>
    <s v="7-7,99 lei"/>
    <x v="5"/>
    <s v="1-1,99 euro"/>
    <n v="1"/>
  </r>
  <r>
    <n v="1393"/>
    <x v="18"/>
    <s v="COMUNA GĂISENI"/>
    <d v="2020-09-27T00:00:00"/>
    <n v="1"/>
    <m/>
    <s v="X"/>
    <s v="X"/>
    <n v="14022"/>
    <n v="20884"/>
    <n v="0"/>
    <n v="34906"/>
    <n v="7211.8344662300369"/>
    <n v="4241"/>
    <m/>
    <n v="2445"/>
    <m/>
    <n v="4241"/>
    <n v="2445"/>
    <n v="8.2306059891535011"/>
    <n v="1.7005032931454933"/>
    <n v="14.276482617586913"/>
    <n v="2.9496255485603422"/>
    <n v="4.8400999999999996"/>
    <s v="8-8,99 lei"/>
    <x v="2"/>
    <s v="1-1,99 euro"/>
    <n v="1"/>
  </r>
  <r>
    <n v="1394"/>
    <x v="18"/>
    <s v="COMUNA GĂUJANI"/>
    <d v="2020-09-27T00:00:00"/>
    <n v="1"/>
    <m/>
    <s v="X"/>
    <s v="X"/>
    <n v="1800"/>
    <n v="5000"/>
    <n v="0"/>
    <n v="6800"/>
    <n v="1404.9296502138386"/>
    <n v="1904"/>
    <m/>
    <n v="1722"/>
    <m/>
    <n v="1904"/>
    <n v="1722"/>
    <n v="3.5714285714285716"/>
    <n v="0.73788321965012538"/>
    <n v="3.9488966318234611"/>
    <n v="0.81587087701152072"/>
    <n v="4.8400999999999996"/>
    <s v="3-3,99 lei"/>
    <x v="0"/>
    <s v="0-0,99 euro"/>
    <n v="0"/>
  </r>
  <r>
    <n v="1395"/>
    <x v="18"/>
    <s v="COMUNA GHIMPAȚI"/>
    <d v="2020-09-27T00:00:00"/>
    <n v="1"/>
    <m/>
    <s v="X"/>
    <s v="X"/>
    <n v="24000"/>
    <n v="7000"/>
    <n v="0"/>
    <n v="31000"/>
    <n v="6404.826346563088"/>
    <n v="4244"/>
    <m/>
    <n v="3278"/>
    <m/>
    <n v="4244"/>
    <n v="3278"/>
    <n v="7.304429783223374"/>
    <n v="1.5091485265228766"/>
    <n v="9.4569859670530807"/>
    <n v="1.9538823509954508"/>
    <n v="4.8400999999999996"/>
    <s v="7-7,99 lei"/>
    <x v="5"/>
    <s v="1-1,99 euro"/>
    <n v="1"/>
  </r>
  <r>
    <n v="1396"/>
    <x v="18"/>
    <s v="COMUNA GOGOȘARI"/>
    <d v="2020-09-27T00:00:00"/>
    <n v="1"/>
    <m/>
    <s v="X"/>
    <s v="X"/>
    <n v="3240"/>
    <n v="9913.51"/>
    <n v="0"/>
    <n v="13153.51"/>
    <n v="2717.6112063800338"/>
    <n v="1358"/>
    <m/>
    <n v="975"/>
    <m/>
    <n v="1358"/>
    <n v="975"/>
    <n v="9.6859425625920466"/>
    <n v="2.0011864553608496"/>
    <n v="13.490779487179488"/>
    <n v="2.7872935450051628"/>
    <n v="4.8400999999999996"/>
    <s v="9-9,99 lei"/>
    <x v="12"/>
    <s v="2-2,99 euro"/>
    <n v="2"/>
  </r>
  <r>
    <n v="1397"/>
    <x v="18"/>
    <s v="COMUNA GOSTINARI"/>
    <d v="2020-09-27T00:00:00"/>
    <n v="1"/>
    <m/>
    <s v="X"/>
    <s v="X"/>
    <n v="19992"/>
    <n v="769.92"/>
    <n v="0"/>
    <n v="20761.919999999998"/>
    <n v="4289.564265201132"/>
    <n v="1855"/>
    <m/>
    <n v="1556"/>
    <m/>
    <n v="1855"/>
    <n v="1556"/>
    <n v="11.192409703504042"/>
    <n v="2.3124335661461628"/>
    <n v="13.343136246786631"/>
    <n v="2.7567893735225786"/>
    <n v="4.8400999999999996"/>
    <s v="11-11,99 lei"/>
    <x v="4"/>
    <s v="2-2,99 euro"/>
    <n v="2"/>
  </r>
  <r>
    <n v="1398"/>
    <x v="18"/>
    <s v="COMUNA GOSTINU"/>
    <d v="2020-09-27T00:00:00"/>
    <n v="1"/>
    <m/>
    <s v="X"/>
    <s v="X"/>
    <n v="0"/>
    <n v="4600"/>
    <n v="0"/>
    <n v="4600"/>
    <n v="950.39358690936149"/>
    <n v="1466"/>
    <m/>
    <n v="881"/>
    <m/>
    <n v="1466"/>
    <n v="881"/>
    <n v="3.1377899045020463"/>
    <n v="0.64829030484949624"/>
    <n v="5.2213393870601585"/>
    <n v="1.0787668409867894"/>
    <n v="4.8400999999999996"/>
    <s v="3-3,99 lei"/>
    <x v="0"/>
    <s v="0-0,99 euro"/>
    <n v="0"/>
  </r>
  <r>
    <n v="1399"/>
    <x v="18"/>
    <s v="COMUNA GRĂDINARI"/>
    <d v="2020-09-27T00:00:00"/>
    <n v="1"/>
    <m/>
    <s v="X"/>
    <s v="X"/>
    <n v="18383"/>
    <n v="10040.57"/>
    <n v="0"/>
    <n v="28423.57"/>
    <n v="5872.5170967541999"/>
    <n v="2700"/>
    <m/>
    <n v="1765"/>
    <m/>
    <n v="2700"/>
    <n v="1765"/>
    <n v="10.527248148148148"/>
    <n v="2.175006332131185"/>
    <n v="16.104005665722379"/>
    <n v="3.3272051539683853"/>
    <n v="4.8400999999999996"/>
    <s v="10-10,99 lei"/>
    <x v="3"/>
    <s v="2-2,99 euro"/>
    <n v="2"/>
  </r>
  <r>
    <n v="1400"/>
    <x v="18"/>
    <s v="COMUNA GREACA"/>
    <d v="2020-09-27T00:00:00"/>
    <n v="1"/>
    <m/>
    <s v="X"/>
    <s v="X"/>
    <n v="0"/>
    <n v="6548.85"/>
    <n v="0"/>
    <n v="6548.85"/>
    <n v="1353.0402264416027"/>
    <n v="1822"/>
    <m/>
    <n v="1326"/>
    <m/>
    <n v="1822"/>
    <n v="1326"/>
    <n v="3.5943194291986829"/>
    <n v="0.74261263800307509"/>
    <n v="4.9388009049773762"/>
    <n v="1.0203923276331845"/>
    <n v="4.8400999999999996"/>
    <s v="3-3,99 lei"/>
    <x v="0"/>
    <s v="0-0,99 euro"/>
    <n v="0"/>
  </r>
  <r>
    <n v="1401"/>
    <x v="18"/>
    <s v="COMUNA HERĂȘTI"/>
    <d v="2020-09-27T00:00:00"/>
    <n v="1"/>
    <m/>
    <s v="X"/>
    <s v="X"/>
    <n v="1200"/>
    <n v="100"/>
    <n v="0"/>
    <n v="1300"/>
    <n v="268.58949195264563"/>
    <n v="1725"/>
    <m/>
    <n v="1292"/>
    <m/>
    <n v="1725"/>
    <n v="1292"/>
    <n v="0.75362318840579712"/>
    <n v="0.15570405330588152"/>
    <n v="1.0061919504643964"/>
    <n v="0.2078866036785183"/>
    <n v="4.8400999999999996"/>
    <s v="0-0,99 lei"/>
    <x v="6"/>
    <s v="0-0,99 euro"/>
    <n v="0"/>
  </r>
  <r>
    <n v="1402"/>
    <x v="18"/>
    <s v="COMUNA HOTARELE "/>
    <d v="2020-09-27T00:00:00"/>
    <n v="1"/>
    <m/>
    <s v="X"/>
    <s v="X"/>
    <n v="16200"/>
    <n v="2400"/>
    <n v="0"/>
    <n v="18600"/>
    <n v="3842.8958079378526"/>
    <n v="2795"/>
    <m/>
    <n v="2139"/>
    <m/>
    <n v="2795"/>
    <n v="2139"/>
    <n v="6.6547406082289804"/>
    <n v="1.3749179992622014"/>
    <n v="8.695652173913043"/>
    <n v="1.796585230452479"/>
    <n v="4.8400999999999996"/>
    <s v="6-6,99 lei"/>
    <x v="13"/>
    <s v="1-1,99 euro"/>
    <n v="1"/>
  </r>
  <r>
    <n v="1403"/>
    <x v="18"/>
    <s v="COMUNA IEPUREȘTI"/>
    <d v="2020-09-27T00:00:00"/>
    <n v="1"/>
    <m/>
    <s v="X"/>
    <s v="X"/>
    <n v="5000"/>
    <n v="7954.8"/>
    <n v="2969"/>
    <n v="15923.8"/>
    <n v="3289.9733476581064"/>
    <n v="1543"/>
    <m/>
    <n v="1515"/>
    <m/>
    <n v="1543"/>
    <n v="1515"/>
    <n v="10.320025923525598"/>
    <n v="2.1321927074906717"/>
    <n v="10.51075907590759"/>
    <n v="2.1715995694112915"/>
    <n v="4.8400999999999996"/>
    <s v="10-10,99 lei"/>
    <x v="3"/>
    <s v="2-2,99 euro"/>
    <n v="2"/>
  </r>
  <r>
    <n v="1404"/>
    <x v="18"/>
    <s v="COMUNA ISVOARELE"/>
    <d v="2020-09-27T00:00:00"/>
    <n v="1"/>
    <m/>
    <s v="X"/>
    <s v="X"/>
    <n v="3000"/>
    <n v="7849"/>
    <n v="0"/>
    <n v="10849"/>
    <n v="2241.482613995579"/>
    <n v="1245"/>
    <m/>
    <n v="970"/>
    <m/>
    <n v="1245"/>
    <n v="970"/>
    <n v="8.7140562248995987"/>
    <n v="1.8003876417635172"/>
    <n v="11.184536082474226"/>
    <n v="2.3108068185521433"/>
    <n v="4.8400999999999996"/>
    <s v="8-8,99 lei"/>
    <x v="2"/>
    <s v="1-1,99 euro"/>
    <n v="1"/>
  </r>
  <r>
    <n v="1405"/>
    <x v="18"/>
    <s v="COMUNA IZVOARELE"/>
    <d v="2020-09-27T00:00:00"/>
    <n v="1"/>
    <m/>
    <s v="X"/>
    <s v="X"/>
    <n v="0"/>
    <n v="15566.47"/>
    <n v="0"/>
    <n v="15566.47"/>
    <n v="3216.1463606123843"/>
    <n v="2728"/>
    <m/>
    <n v="2553"/>
    <m/>
    <n v="2728"/>
    <n v="2553"/>
    <n v="5.7061840175953078"/>
    <n v="1.1789392817494078"/>
    <n v="6.0973247160203679"/>
    <n v="1.2597518059586308"/>
    <n v="4.8400999999999996"/>
    <s v="5-5,99 lei"/>
    <x v="8"/>
    <s v="1-1,99 euro"/>
    <n v="1"/>
  </r>
  <r>
    <n v="1406"/>
    <x v="18"/>
    <s v="COMUNA JOIȚA"/>
    <d v="2020-09-27T00:00:00"/>
    <n v="1"/>
    <m/>
    <s v="X"/>
    <s v="X"/>
    <n v="540"/>
    <n v="4574"/>
    <n v="0"/>
    <n v="5114"/>
    <n v="1056.5897398814075"/>
    <n v="3086"/>
    <m/>
    <n v="1607"/>
    <m/>
    <n v="3086"/>
    <n v="1607"/>
    <n v="1.6571613739468567"/>
    <n v="0.34238163962456497"/>
    <n v="3.182327317983821"/>
    <n v="0.65749205966484592"/>
    <n v="4.8400999999999996"/>
    <s v="1-1,99 lei"/>
    <x v="10"/>
    <s v="0-0,99 euro"/>
    <n v="0"/>
  </r>
  <r>
    <n v="1407"/>
    <x v="18"/>
    <s v="COMUNA LETCA NOUĂ"/>
    <d v="2020-09-27T00:00:00"/>
    <n v="1"/>
    <m/>
    <s v="X"/>
    <s v="X"/>
    <n v="5694"/>
    <n v="854.51"/>
    <n v="0"/>
    <n v="6548.51"/>
    <n v="1352.9699799590919"/>
    <n v="2567"/>
    <m/>
    <n v="1979"/>
    <m/>
    <n v="2567"/>
    <n v="1979"/>
    <n v="2.551036229061161"/>
    <n v="0.52706271132025395"/>
    <n v="3.30899949469429"/>
    <n v="0.68366345627038505"/>
    <n v="4.8400999999999996"/>
    <s v="2-2,99 lei"/>
    <x v="7"/>
    <s v="0-0,99 euro"/>
    <n v="0"/>
  </r>
  <r>
    <n v="1408"/>
    <x v="18"/>
    <s v="COMUNA MALU"/>
    <d v="2020-09-27T00:00:00"/>
    <n v="1"/>
    <m/>
    <s v="X"/>
    <s v="X"/>
    <n v="0"/>
    <n v="2848"/>
    <n v="0"/>
    <n v="2848"/>
    <n v="588.41759467779593"/>
    <n v="1789"/>
    <m/>
    <n v="1258"/>
    <m/>
    <n v="1789"/>
    <n v="1258"/>
    <n v="1.5919508105086642"/>
    <n v="0.32890866108317268"/>
    <n v="2.2639109697933226"/>
    <n v="0.46774053630985368"/>
    <n v="4.8400999999999996"/>
    <s v="1-1,99 lei"/>
    <x v="10"/>
    <s v="0-0,99 euro"/>
    <n v="0"/>
  </r>
  <r>
    <n v="1409"/>
    <x v="18"/>
    <s v="COMUNA MÂRȘA"/>
    <d v="2020-09-27T00:00:00"/>
    <n v="1"/>
    <m/>
    <s v="X"/>
    <s v="X"/>
    <n v="900"/>
    <n v="1216.75"/>
    <n v="0"/>
    <n v="2116.75"/>
    <n v="437.33600545443278"/>
    <n v="2182"/>
    <m/>
    <n v="1432"/>
    <m/>
    <n v="2182"/>
    <n v="1432"/>
    <n v="0.97009624197983502"/>
    <n v="0.20042896675271896"/>
    <n v="1.478177374301676"/>
    <n v="0.30540223844583297"/>
    <n v="4.8400999999999996"/>
    <s v="0-0,99 lei"/>
    <x v="6"/>
    <s v="0-0,99 euro"/>
    <n v="0"/>
  </r>
  <r>
    <n v="1410"/>
    <x v="18"/>
    <s v="COMUNA MIHAI BRAVU"/>
    <d v="2020-09-27T00:00:00"/>
    <n v="1"/>
    <m/>
    <s v="X"/>
    <s v="X"/>
    <n v="0"/>
    <n v="10108"/>
    <n v="0"/>
    <n v="10108"/>
    <n v="2088.3866035825708"/>
    <n v="1869"/>
    <m/>
    <n v="1451"/>
    <m/>
    <n v="1869"/>
    <n v="1451"/>
    <n v="5.4082397003745317"/>
    <n v="1.1173818103705568"/>
    <n v="6.9662301860785663"/>
    <n v="1.4392740203877126"/>
    <n v="4.8400999999999996"/>
    <s v="5-5,99 lei"/>
    <x v="8"/>
    <s v="1-1,99 euro"/>
    <n v="1"/>
  </r>
  <r>
    <n v="1411"/>
    <x v="18"/>
    <s v="COMUNA OGREZENI"/>
    <d v="2020-09-27T00:00:00"/>
    <n v="1"/>
    <m/>
    <s v="X"/>
    <s v="X"/>
    <n v="0"/>
    <n v="3756.07"/>
    <n v="0"/>
    <n v="3756.07"/>
    <n v="776.03148695274899"/>
    <n v="3785"/>
    <m/>
    <n v="2545"/>
    <m/>
    <n v="3785"/>
    <n v="2545"/>
    <n v="0.99235667107001324"/>
    <n v="0.20502813393731809"/>
    <n v="1.4758624754420433"/>
    <n v="0.30492396343919409"/>
    <n v="4.8400999999999996"/>
    <s v="0-0,99 lei"/>
    <x v="6"/>
    <s v="0-0,99 euro"/>
    <n v="0"/>
  </r>
  <r>
    <n v="1412"/>
    <x v="18"/>
    <s v="COMUNA OINACU"/>
    <d v="2020-09-27T00:00:00"/>
    <n v="1"/>
    <m/>
    <s v="X"/>
    <s v="X"/>
    <n v="2160"/>
    <n v="11755.48"/>
    <n v="0"/>
    <n v="13915.48"/>
    <n v="2875.0397719055391"/>
    <n v="2768"/>
    <m/>
    <n v="2112"/>
    <m/>
    <n v="2768"/>
    <n v="2112"/>
    <n v="5.0272687861271672"/>
    <n v="1.0386704378271456"/>
    <n v="6.5887689393939395"/>
    <n v="1.3612877707886075"/>
    <n v="4.8400999999999996"/>
    <s v="5-5,99 lei"/>
    <x v="8"/>
    <s v="1-1,99 euro"/>
    <n v="1"/>
  </r>
  <r>
    <n v="1413"/>
    <x v="18"/>
    <s v="COMUNA PRUNDU"/>
    <d v="2020-09-27T00:00:00"/>
    <n v="1"/>
    <m/>
    <s v="X"/>
    <s v="X"/>
    <n v="1080"/>
    <n v="5000"/>
    <n v="0"/>
    <n v="6080"/>
    <n v="1256.1723931323734"/>
    <n v="3318"/>
    <m/>
    <n v="1838"/>
    <m/>
    <n v="3318"/>
    <n v="1838"/>
    <n v="1.8324291742013261"/>
    <n v="0.37859324687533857"/>
    <n v="3.3079434167573449"/>
    <n v="0.68344526285765694"/>
    <n v="4.8400999999999996"/>
    <s v="1-1,99 lei"/>
    <x v="10"/>
    <s v="0-0,99 euro"/>
    <n v="0"/>
  </r>
  <r>
    <n v="1414"/>
    <x v="18"/>
    <s v="COMUNA PUTINEIU"/>
    <d v="2020-09-27T00:00:00"/>
    <n v="1"/>
    <m/>
    <s v="X"/>
    <s v="X"/>
    <n v="26940"/>
    <n v="5908.13"/>
    <n v="0"/>
    <n v="32848.129999999997"/>
    <n v="6786.6634986880435"/>
    <n v="1836"/>
    <m/>
    <n v="1512"/>
    <m/>
    <n v="1836"/>
    <n v="1512"/>
    <n v="17.891138344226579"/>
    <n v="3.6964398141002417"/>
    <n v="21.724953703703701"/>
    <n v="4.488534059978865"/>
    <n v="4.8400999999999996"/>
    <s v="17-17,99 lei"/>
    <x v="29"/>
    <s v="3-3,99 euro"/>
    <n v="3"/>
  </r>
  <r>
    <n v="1415"/>
    <x v="18"/>
    <s v="COMUNA RĂSUCENI"/>
    <d v="2020-09-27T00:00:00"/>
    <n v="1"/>
    <m/>
    <s v="X"/>
    <s v="X"/>
    <n v="2700"/>
    <n v="3466.58"/>
    <n v="0"/>
    <n v="6166.58"/>
    <n v="1274.0604532964196"/>
    <n v="1750"/>
    <m/>
    <n v="1115"/>
    <m/>
    <n v="1750"/>
    <n v="1115"/>
    <n v="3.5237599999999998"/>
    <n v="0.7280345447408112"/>
    <n v="5.5305650224215244"/>
    <n v="1.1426551150640534"/>
    <n v="4.8400999999999996"/>
    <s v="3-3,99 lei"/>
    <x v="0"/>
    <s v="0-0,99 euro"/>
    <n v="0"/>
  </r>
  <r>
    <n v="1416"/>
    <x v="18"/>
    <s v="COMUNA ROATA DE JOS"/>
    <d v="2020-09-27T00:00:00"/>
    <n v="1"/>
    <m/>
    <s v="X"/>
    <s v="X"/>
    <n v="7000"/>
    <n v="2343.89"/>
    <n v="0"/>
    <n v="9343.89"/>
    <n v="1930.5158984318507"/>
    <n v="6471"/>
    <m/>
    <n v="4721"/>
    <m/>
    <n v="6471"/>
    <n v="4721"/>
    <n v="1.4439638386648121"/>
    <n v="0.29833347217305684"/>
    <n v="1.9792183859351831"/>
    <n v="0.40892096980128168"/>
    <n v="4.8400999999999996"/>
    <s v="1-1,99 lei"/>
    <x v="10"/>
    <s v="0-0,99 euro"/>
    <n v="0"/>
  </r>
  <r>
    <n v="1417"/>
    <x v="18"/>
    <s v="COMUNA SĂBĂRENI"/>
    <d v="2020-09-27T00:00:00"/>
    <n v="1"/>
    <m/>
    <s v="X"/>
    <s v="X"/>
    <n v="18084"/>
    <n v="5047.21"/>
    <n v="0"/>
    <n v="23131.21"/>
    <n v="4779.0768785768887"/>
    <n v="2149"/>
    <m/>
    <n v="1700"/>
    <m/>
    <n v="2149"/>
    <n v="1700"/>
    <n v="10.763708701721731"/>
    <n v="2.2238608090167"/>
    <n v="13.606594117647058"/>
    <n v="2.811221693280523"/>
    <n v="4.8400999999999996"/>
    <s v="10-10,99 lei"/>
    <x v="3"/>
    <s v="2-2,99 euro"/>
    <n v="2"/>
  </r>
  <r>
    <n v="1418"/>
    <x v="18"/>
    <s v="COMUNA SCHITU"/>
    <d v="2020-09-27T00:00:00"/>
    <n v="1"/>
    <m/>
    <s v="X"/>
    <s v="X"/>
    <n v="2000"/>
    <n v="5326.74"/>
    <n v="0"/>
    <n v="7326.74"/>
    <n v="1513.7579802070206"/>
    <n v="1264"/>
    <m/>
    <n v="950"/>
    <m/>
    <n v="1264"/>
    <n v="950"/>
    <n v="5.7964715189873415"/>
    <n v="1.1975933387713771"/>
    <n v="7.7123578947368419"/>
    <n v="1.5934294528494954"/>
    <n v="4.8400999999999996"/>
    <s v="5-5,99 lei"/>
    <x v="8"/>
    <s v="1-1,99 euro"/>
    <n v="1"/>
  </r>
  <r>
    <n v="1419"/>
    <x v="18"/>
    <s v="COMUNA SINGURENI"/>
    <d v="2020-09-27T00:00:00"/>
    <n v="1"/>
    <m/>
    <s v="X"/>
    <s v="X"/>
    <n v="28951"/>
    <n v="4070"/>
    <n v="0"/>
    <n v="33021"/>
    <n v="6822.379702898701"/>
    <n v="2294"/>
    <m/>
    <n v="1908"/>
    <m/>
    <n v="2294"/>
    <n v="1908"/>
    <n v="14.394507410636443"/>
    <n v="2.9740103325626421"/>
    <n v="17.306603773584907"/>
    <n v="3.575670703825315"/>
    <n v="4.8400999999999996"/>
    <s v="14-14,99 lei"/>
    <x v="22"/>
    <s v="2-2,99 euro"/>
    <n v="2"/>
  </r>
  <r>
    <n v="1420"/>
    <x v="18"/>
    <s v="COMUNA SLOBOZIA "/>
    <d v="2020-09-27T00:00:00"/>
    <n v="1"/>
    <m/>
    <s v="X"/>
    <s v="X"/>
    <n v="2000"/>
    <n v="26833"/>
    <n v="0"/>
    <n v="28833"/>
    <n v="5957.1083242081777"/>
    <n v="1925"/>
    <m/>
    <n v="1056"/>
    <m/>
    <n v="1925"/>
    <n v="1056"/>
    <n v="14.978181818181818"/>
    <n v="3.094601726861391"/>
    <n v="27.303977272727273"/>
    <n v="5.6412010645910771"/>
    <n v="4.8400999999999996"/>
    <s v="14-14,99 lei"/>
    <x v="22"/>
    <s v="3-3,99 euro"/>
    <n v="3"/>
  </r>
  <r>
    <n v="1421"/>
    <x v="18"/>
    <s v="COMUNA STĂNEȘTI"/>
    <d v="2020-09-27T00:00:00"/>
    <n v="1"/>
    <m/>
    <s v="X"/>
    <s v="X"/>
    <n v="2240"/>
    <n v="6281"/>
    <n v="0"/>
    <n v="8521"/>
    <n v="1760.5008160988411"/>
    <n v="2123"/>
    <m/>
    <n v="1657"/>
    <m/>
    <n v="2123"/>
    <n v="1657"/>
    <n v="4.0136599152143191"/>
    <n v="0.82925144422931751"/>
    <n v="5.1424260712130359"/>
    <n v="1.0624627737470376"/>
    <n v="4.8400999999999996"/>
    <s v="4-4,99 lei"/>
    <x v="11"/>
    <s v="0-0,99 euro"/>
    <n v="0"/>
  </r>
  <r>
    <n v="1422"/>
    <x v="18"/>
    <s v="COMUNA STOENEȘTI"/>
    <d v="2020-09-27T00:00:00"/>
    <n v="1"/>
    <m/>
    <s v="X"/>
    <s v="X"/>
    <n v="2700"/>
    <n v="7085"/>
    <n v="0"/>
    <n v="9785"/>
    <n v="2021.6524451974135"/>
    <n v="1567"/>
    <m/>
    <n v="1325"/>
    <m/>
    <n v="1567"/>
    <n v="1325"/>
    <n v="6.244416081684748"/>
    <n v="1.2901419560927974"/>
    <n v="7.3849056603773588"/>
    <n v="1.5257754303376705"/>
    <n v="4.8400999999999996"/>
    <s v="6-6,99 lei"/>
    <x v="13"/>
    <s v="1-1,99 euro"/>
    <n v="1"/>
  </r>
  <r>
    <n v="1423"/>
    <x v="18"/>
    <s v="COMUNA TOPORU"/>
    <d v="2020-09-27T00:00:00"/>
    <n v="1"/>
    <m/>
    <s v="X"/>
    <s v="X"/>
    <n v="2000"/>
    <n v="4436"/>
    <n v="0"/>
    <n v="6436"/>
    <n v="1329.7245924670979"/>
    <n v="1503"/>
    <m/>
    <n v="1117"/>
    <m/>
    <n v="1503"/>
    <n v="1117"/>
    <n v="4.2821024617431807"/>
    <n v="0.88471363437597994"/>
    <n v="5.7618621307072519"/>
    <n v="1.1904427864521914"/>
    <n v="4.8400999999999996"/>
    <s v="4-4,99 lei"/>
    <x v="11"/>
    <s v="0-0,99 euro"/>
    <n v="0"/>
  </r>
  <r>
    <n v="1424"/>
    <x v="18"/>
    <s v="COMUNA ULMI"/>
    <d v="2020-09-27T00:00:00"/>
    <n v="1"/>
    <m/>
    <s v="X"/>
    <s v="X"/>
    <n v="19625"/>
    <n v="9816.6"/>
    <n v="0"/>
    <n v="29441.599999999999"/>
    <n v="6082.8495279023164"/>
    <n v="6046"/>
    <m/>
    <n v="3384"/>
    <m/>
    <n v="6046"/>
    <n v="3384"/>
    <n v="4.8695997353622227"/>
    <n v="1.0060948607182132"/>
    <n v="8.7002364066193856"/>
    <n v="1.7975323664013938"/>
    <n v="4.8400999999999996"/>
    <s v="4-4,99 lei"/>
    <x v="11"/>
    <s v="1-1,99 euro"/>
    <n v="1"/>
  </r>
  <r>
    <n v="1425"/>
    <x v="18"/>
    <s v="COMUNA VALEA DRAGULUI"/>
    <d v="2020-09-27T00:00:00"/>
    <n v="1"/>
    <m/>
    <s v="X"/>
    <s v="X"/>
    <n v="0"/>
    <n v="3910"/>
    <n v="0"/>
    <n v="3910"/>
    <n v="807.83454887295727"/>
    <n v="2307"/>
    <m/>
    <n v="1876"/>
    <m/>
    <n v="2307"/>
    <n v="1876"/>
    <n v="1.6948417858690941"/>
    <n v="0.35016668785130356"/>
    <n v="2.0842217484008527"/>
    <n v="0.43061543116895379"/>
    <n v="4.8400999999999996"/>
    <s v="1-1,99 lei"/>
    <x v="10"/>
    <s v="0-0,99 euro"/>
    <n v="0"/>
  </r>
  <r>
    <n v="1426"/>
    <x v="18"/>
    <s v="COMUNA VĂRĂȘTI"/>
    <d v="2020-09-27T00:00:00"/>
    <n v="1"/>
    <m/>
    <s v="X"/>
    <s v="X"/>
    <n v="6500"/>
    <n v="7431"/>
    <n v="0"/>
    <n v="13931"/>
    <n v="2878.2463172248508"/>
    <n v="4676"/>
    <m/>
    <n v="3067"/>
    <m/>
    <n v="4676"/>
    <n v="3067"/>
    <n v="2.9792557741659538"/>
    <n v="0.61553599598478415"/>
    <n v="4.5422236713400714"/>
    <n v="0.93845657555423889"/>
    <n v="4.8400999999999996"/>
    <s v="2-2,99 lei"/>
    <x v="7"/>
    <s v="0-0,99 euro"/>
    <n v="0"/>
  </r>
  <r>
    <n v="1427"/>
    <x v="18"/>
    <s v="COMUNA VÂNĂTORII MICI"/>
    <d v="2020-09-27T00:00:00"/>
    <n v="1"/>
    <m/>
    <s v="X"/>
    <s v="X"/>
    <n v="6600"/>
    <n v="49842"/>
    <n v="0"/>
    <n v="56442"/>
    <n v="11661.329311377865"/>
    <n v="3628"/>
    <m/>
    <n v="2431"/>
    <m/>
    <n v="3628"/>
    <n v="2431"/>
    <n v="15.557331863285556"/>
    <n v="3.2142583548450565"/>
    <n v="23.217605923488275"/>
    <n v="4.7969269071895786"/>
    <n v="4.8400999999999996"/>
    <s v="15-15,99 lei"/>
    <x v="1"/>
    <s v="3-3,99 euro"/>
    <n v="3"/>
  </r>
  <r>
    <n v="1428"/>
    <x v="18"/>
    <s v="COMUNA VEDEA"/>
    <d v="2020-09-27T00:00:00"/>
    <n v="1"/>
    <m/>
    <s v="X"/>
    <s v="X"/>
    <n v="84343"/>
    <n v="0"/>
    <n v="0"/>
    <n v="84343"/>
    <n v="17425.879630586147"/>
    <n v="2151"/>
    <m/>
    <n v="1595"/>
    <m/>
    <n v="2151"/>
    <n v="1595"/>
    <n v="39.211064621106459"/>
    <n v="8.1012922503887239"/>
    <n v="52.879623824451407"/>
    <n v="10.925316382812632"/>
    <n v="4.8400999999999996"/>
    <s v="39-39,99 lei"/>
    <x v="52"/>
    <s v="8-8,99 euro"/>
    <n v="8"/>
  </r>
  <r>
    <n v="1429"/>
    <x v="19"/>
    <s v="MUNICIPIUL TÂRGU JIU"/>
    <d v="2020-09-27T00:00:00"/>
    <n v="1"/>
    <m/>
    <s v="X"/>
    <s v="X"/>
    <n v="75300"/>
    <n v="106769.47"/>
    <n v="0"/>
    <n v="182069.47"/>
    <n v="37616.881882605732"/>
    <n v="78291"/>
    <m/>
    <n v="27378"/>
    <m/>
    <n v="78291"/>
    <n v="27378"/>
    <n v="2.3255478918394195"/>
    <n v="0.48047517444668902"/>
    <n v="6.6502107531594712"/>
    <n v="1.3739820981300948"/>
    <n v="4.8400999999999996"/>
    <s v="2-2,99 lei"/>
    <x v="7"/>
    <s v="0-0,99 euro"/>
    <n v="0"/>
  </r>
  <r>
    <n v="1430"/>
    <x v="19"/>
    <s v="MUNICIPIUL MOTRU"/>
    <d v="2020-09-27T00:00:00"/>
    <n v="1"/>
    <m/>
    <s v="X"/>
    <s v="X"/>
    <n v="7500"/>
    <n v="52814.39"/>
    <n v="0"/>
    <n v="60314.39"/>
    <n v="12461.39335964133"/>
    <n v="17977"/>
    <m/>
    <n v="7694"/>
    <m/>
    <n v="17977"/>
    <n v="7694"/>
    <n v="3.3550864994159202"/>
    <n v="0.69318536795023256"/>
    <n v="7.8391460878606702"/>
    <n v="1.6196248192931284"/>
    <n v="4.8400999999999996"/>
    <s v="3-3,99 lei"/>
    <x v="0"/>
    <s v="0-0,99 euro"/>
    <n v="0"/>
  </r>
  <r>
    <n v="1431"/>
    <x v="19"/>
    <s v="ORAȘUL BUMBEŞTI-JIU"/>
    <d v="2020-09-27T00:00:00"/>
    <n v="1"/>
    <m/>
    <s v="X"/>
    <s v="X"/>
    <n v="720"/>
    <n v="4769.47"/>
    <n v="0"/>
    <n v="5489.47"/>
    <n v="1134.1645833763766"/>
    <n v="8097"/>
    <m/>
    <n v="3343"/>
    <m/>
    <n v="8097"/>
    <n v="3343"/>
    <n v="0.67796344325058666"/>
    <n v="0.14007219752703182"/>
    <n v="1.6420789709841461"/>
    <n v="0.33926550504827302"/>
    <n v="4.8400999999999996"/>
    <s v="0-0,99 lei"/>
    <x v="6"/>
    <s v="0-0,99 euro"/>
    <n v="0"/>
  </r>
  <r>
    <n v="1432"/>
    <x v="19"/>
    <s v="ORAȘUL NOVACI"/>
    <d v="2020-09-27T00:00:00"/>
    <n v="1"/>
    <m/>
    <s v="X"/>
    <s v="X"/>
    <n v="800"/>
    <n v="11650.67"/>
    <n v="0"/>
    <n v="12450.67"/>
    <n v="2572.3993305923432"/>
    <n v="4759"/>
    <m/>
    <n v="2836"/>
    <m/>
    <n v="4759"/>
    <n v="2836"/>
    <n v="2.6162366043286407"/>
    <n v="0.54053358491118786"/>
    <n v="4.3902221438645981"/>
    <n v="0.90705195013834383"/>
    <n v="4.8400999999999996"/>
    <s v="2-2,99 lei"/>
    <x v="7"/>
    <s v="0-0,99 euro"/>
    <n v="0"/>
  </r>
  <r>
    <n v="1433"/>
    <x v="19"/>
    <s v="ORAȘUL ROVINARI"/>
    <d v="2020-09-27T00:00:00"/>
    <n v="1"/>
    <m/>
    <s v="X"/>
    <s v="X"/>
    <n v="18000"/>
    <n v="51611.39"/>
    <n v="0"/>
    <n v="69611.39"/>
    <n v="14382.221441705751"/>
    <n v="10676"/>
    <m/>
    <n v="4637"/>
    <m/>
    <n v="10676"/>
    <n v="4637"/>
    <n v="6.520362495316598"/>
    <n v="1.3471544999724383"/>
    <n v="15.012160879879232"/>
    <n v="3.1016220491062652"/>
    <n v="4.8400999999999996"/>
    <s v="6-6,99 lei"/>
    <x v="13"/>
    <s v="1-1,99 euro"/>
    <n v="1"/>
  </r>
  <r>
    <n v="1434"/>
    <x v="19"/>
    <s v="ORAȘUL ŢICLENI"/>
    <d v="2020-09-27T00:00:00"/>
    <n v="1"/>
    <m/>
    <s v="X"/>
    <s v="X"/>
    <n v="9500"/>
    <n v="4616.33"/>
    <n v="0"/>
    <n v="14116.33"/>
    <n v="2916.5368484122232"/>
    <n v="3909"/>
    <m/>
    <n v="2370"/>
    <m/>
    <n v="3909"/>
    <n v="2370"/>
    <n v="3.6112381683294958"/>
    <n v="0.74610817303970922"/>
    <n v="5.9562573839662445"/>
    <n v="1.2306062651528369"/>
    <n v="4.8400999999999996"/>
    <s v="3-3,99 lei"/>
    <x v="0"/>
    <s v="0-0,99 euro"/>
    <n v="0"/>
  </r>
  <r>
    <n v="1435"/>
    <x v="19"/>
    <s v="ORAȘUL TÂRGU CĂRBUNEŞTI"/>
    <d v="2020-09-27T00:00:00"/>
    <n v="1"/>
    <m/>
    <s v="X"/>
    <s v="X"/>
    <n v="5500"/>
    <n v="8509"/>
    <n v="0"/>
    <n v="14009"/>
    <n v="2894.3616867420096"/>
    <n v="7048"/>
    <m/>
    <n v="3722"/>
    <m/>
    <n v="7048"/>
    <n v="3722"/>
    <n v="1.9876560726447219"/>
    <n v="0.41066425748325902"/>
    <n v="3.7638366469639979"/>
    <n v="0.77763613292369949"/>
    <n v="4.8400999999999996"/>
    <s v="1-1,99 lei"/>
    <x v="10"/>
    <s v="0-0,99 euro"/>
    <n v="0"/>
  </r>
  <r>
    <n v="1436"/>
    <x v="19"/>
    <s v="ORAȘUL TISMANA"/>
    <d v="2020-09-27T00:00:00"/>
    <n v="1"/>
    <m/>
    <s v="X"/>
    <s v="X"/>
    <n v="5258"/>
    <n v="26239"/>
    <n v="0"/>
    <n v="31497"/>
    <n v="6507.5101754095995"/>
    <n v="5882"/>
    <m/>
    <n v="3541"/>
    <m/>
    <n v="5882"/>
    <n v="3541"/>
    <n v="5.3548112886773209"/>
    <n v="1.1063431104062562"/>
    <n v="8.8949449308105049"/>
    <n v="1.8377605691639649"/>
    <n v="4.8400999999999996"/>
    <s v="5-5,99 lei"/>
    <x v="8"/>
    <s v="1-1,99 euro"/>
    <n v="1"/>
  </r>
  <r>
    <n v="1437"/>
    <x v="19"/>
    <s v="ORAȘUL TURCENI"/>
    <d v="2020-09-27T00:00:00"/>
    <n v="1"/>
    <m/>
    <s v="X"/>
    <s v="X"/>
    <n v="4950"/>
    <n v="17064.46"/>
    <n v="0"/>
    <n v="22014.46"/>
    <n v="4548.3481746244915"/>
    <n v="6701"/>
    <m/>
    <n v="3685"/>
    <m/>
    <n v="6701"/>
    <n v="3685"/>
    <n v="3.2852499626921352"/>
    <n v="0.67875662955148364"/>
    <n v="5.9740732700135686"/>
    <n v="1.2342871572929421"/>
    <n v="4.8400999999999996"/>
    <s v="3-3,99 lei"/>
    <x v="0"/>
    <s v="0-0,99 euro"/>
    <n v="0"/>
  </r>
  <r>
    <n v="1438"/>
    <x v="19"/>
    <s v="COMUNA ALBENI"/>
    <d v="2020-09-27T00:00:00"/>
    <n v="1"/>
    <m/>
    <s v="X"/>
    <s v="X"/>
    <n v="4000"/>
    <n v="36184.18"/>
    <n v="0"/>
    <n v="40184.18"/>
    <n v="8302.3449928720493"/>
    <n v="2334"/>
    <m/>
    <n v="1449"/>
    <m/>
    <n v="2334"/>
    <n v="1449"/>
    <n v="17.216872322193659"/>
    <n v="3.5571315307935087"/>
    <n v="27.732353347135955"/>
    <n v="5.7297066893526907"/>
    <n v="4.8400999999999996"/>
    <s v="17-17,99 lei"/>
    <x v="29"/>
    <s v="3-3,99 euro"/>
    <n v="3"/>
  </r>
  <r>
    <n v="1439"/>
    <x v="19"/>
    <s v="COMUNA ALIMPEŞTI"/>
    <d v="2020-09-27T00:00:00"/>
    <n v="1"/>
    <m/>
    <s v="X"/>
    <s v="X"/>
    <n v="0"/>
    <n v="5590"/>
    <n v="0"/>
    <n v="5590"/>
    <n v="1154.9348153963763"/>
    <n v="1495"/>
    <m/>
    <n v="964"/>
    <m/>
    <n v="1495"/>
    <n v="964"/>
    <n v="3.7391304347826089"/>
    <n v="0.77253164909456606"/>
    <n v="5.7987551867219915"/>
    <n v="1.1980651611995605"/>
    <n v="4.8400999999999996"/>
    <s v="3-3,99 lei"/>
    <x v="0"/>
    <s v="0-0,99 euro"/>
    <n v="0"/>
  </r>
  <r>
    <n v="1440"/>
    <x v="19"/>
    <s v="COMUNA ANINOASA"/>
    <d v="2020-09-27T00:00:00"/>
    <n v="1"/>
    <m/>
    <s v="X"/>
    <s v="X"/>
    <n v="0"/>
    <n v="15504"/>
    <n v="0"/>
    <n v="15504"/>
    <n v="3203.239602487552"/>
    <n v="3078"/>
    <m/>
    <n v="2096"/>
    <m/>
    <n v="3078"/>
    <n v="2096"/>
    <n v="5.0370370370370372"/>
    <n v="1.0406886297880287"/>
    <n v="7.3969465648854964"/>
    <n v="1.5282631691257405"/>
    <n v="4.8400999999999996"/>
    <s v="5-5,99 lei"/>
    <x v="8"/>
    <s v="1-1,99 euro"/>
    <n v="1"/>
  </r>
  <r>
    <n v="1441"/>
    <x v="19"/>
    <s v="COMUNA ARCANI"/>
    <d v="2020-09-27T00:00:00"/>
    <n v="1"/>
    <m/>
    <s v="X"/>
    <s v="X"/>
    <n v="5600"/>
    <n v="5077"/>
    <n v="0"/>
    <n v="10677"/>
    <n v="2205.9461581372288"/>
    <n v="1114"/>
    <m/>
    <n v="886"/>
    <m/>
    <n v="1114"/>
    <n v="886"/>
    <n v="9.5843806104129268"/>
    <n v="1.9802030144858427"/>
    <n v="12.05079006772009"/>
    <n v="2.4897812168591749"/>
    <n v="4.8400999999999996"/>
    <s v="9-9,99 lei"/>
    <x v="12"/>
    <s v="1-1,99 euro"/>
    <n v="1"/>
  </r>
  <r>
    <n v="1442"/>
    <x v="19"/>
    <s v="COMUNA BAIA DE FIER"/>
    <d v="2020-09-27T00:00:00"/>
    <n v="1"/>
    <m/>
    <s v="X"/>
    <s v="X"/>
    <n v="1200"/>
    <n v="4675"/>
    <n v="0"/>
    <n v="5875"/>
    <n v="1213.8178963244561"/>
    <n v="3525"/>
    <m/>
    <n v="2069"/>
    <m/>
    <n v="3525"/>
    <n v="2069"/>
    <n v="1.6666666666666667"/>
    <n v="0.3443455025033918"/>
    <n v="2.8395360077332046"/>
    <n v="0.58666887207561924"/>
    <n v="4.8400999999999996"/>
    <s v="1-1,99 lei"/>
    <x v="10"/>
    <s v="0-0,99 euro"/>
    <n v="0"/>
  </r>
  <r>
    <n v="1443"/>
    <x v="19"/>
    <s v="COMUNA BĂLĂNEŞTI"/>
    <d v="2020-09-27T00:00:00"/>
    <n v="1"/>
    <m/>
    <s v="X"/>
    <s v="X"/>
    <n v="0"/>
    <n v="9800"/>
    <n v="0"/>
    <n v="9800"/>
    <n v="2024.7515547199439"/>
    <n v="1797"/>
    <m/>
    <n v="1279"/>
    <m/>
    <n v="1797"/>
    <n v="1279"/>
    <n v="5.4535336672231498"/>
    <n v="1.1267398746354724"/>
    <n v="7.662236121970289"/>
    <n v="1.5830739286316997"/>
    <n v="4.8400999999999996"/>
    <s v="5-5,99 lei"/>
    <x v="8"/>
    <s v="1-1,99 euro"/>
    <n v="1"/>
  </r>
  <r>
    <n v="1444"/>
    <x v="19"/>
    <s v="COMUNA BĂLEŞTI"/>
    <d v="2020-09-27T00:00:00"/>
    <n v="1"/>
    <m/>
    <s v="X"/>
    <s v="X"/>
    <n v="4200"/>
    <n v="6133"/>
    <n v="0"/>
    <n v="10333"/>
    <n v="2134.8732464205286"/>
    <n v="6341"/>
    <m/>
    <n v="3845"/>
    <m/>
    <n v="6341"/>
    <n v="3845"/>
    <n v="1.6295536981548651"/>
    <n v="0.33667769222843852"/>
    <n v="2.6873862158647595"/>
    <n v="0.55523361415358352"/>
    <n v="4.8400999999999996"/>
    <s v="1-1,99 lei"/>
    <x v="10"/>
    <s v="0-0,99 euro"/>
    <n v="0"/>
  </r>
  <r>
    <n v="1445"/>
    <x v="19"/>
    <s v="COMUNA BĂRBĂTEŞTI"/>
    <d v="2020-09-27T00:00:00"/>
    <n v="1"/>
    <m/>
    <s v="X"/>
    <s v="X"/>
    <n v="4000"/>
    <n v="10729.42"/>
    <n v="0"/>
    <n v="14729.42"/>
    <n v="3043.2057188901058"/>
    <n v="1357"/>
    <m/>
    <n v="816"/>
    <m/>
    <n v="1357"/>
    <n v="816"/>
    <n v="10.854399410464259"/>
    <n v="2.2425981716213013"/>
    <n v="18.050759803921569"/>
    <n v="3.7294187731496393"/>
    <n v="4.8400999999999996"/>
    <s v="10-10,99 lei"/>
    <x v="3"/>
    <s v="2-2,99 euro"/>
    <n v="2"/>
  </r>
  <r>
    <n v="1446"/>
    <x v="19"/>
    <s v="COMUNA BENGEŞTI-CIOCADIA"/>
    <d v="2020-09-27T00:00:00"/>
    <n v="1"/>
    <m/>
    <s v="X"/>
    <s v="X"/>
    <n v="2400"/>
    <n v="5268"/>
    <n v="0"/>
    <n v="7668"/>
    <n v="1584.2647879176052"/>
    <n v="2631"/>
    <m/>
    <n v="1560"/>
    <m/>
    <n v="2631"/>
    <n v="1560"/>
    <n v="2.9144811858608892"/>
    <n v="0.60215309308916964"/>
    <n v="4.9153846153846157"/>
    <n v="1.015554351229234"/>
    <n v="4.8400999999999996"/>
    <s v="2-2,99 lei"/>
    <x v="7"/>
    <s v="0-0,99 euro"/>
    <n v="0"/>
  </r>
  <r>
    <n v="1447"/>
    <x v="19"/>
    <s v="COMUNA BERLEŞTI"/>
    <d v="2020-09-27T00:00:00"/>
    <n v="1"/>
    <m/>
    <s v="X"/>
    <s v="X"/>
    <n v="0"/>
    <n v="1111"/>
    <n v="0"/>
    <n v="1111"/>
    <n v="229.540711968761"/>
    <n v="1706"/>
    <m/>
    <n v="1337"/>
    <m/>
    <n v="1706"/>
    <n v="1337"/>
    <n v="0.65123094958968342"/>
    <n v="0.13454906914933235"/>
    <n v="0.83096484667165293"/>
    <n v="0.17168340461388257"/>
    <n v="4.8400999999999996"/>
    <s v="0-0,99 lei"/>
    <x v="6"/>
    <s v="0-0,99 euro"/>
    <n v="0"/>
  </r>
  <r>
    <n v="1448"/>
    <x v="19"/>
    <s v="COMUNA BÂLTENI"/>
    <d v="2020-09-27T00:00:00"/>
    <n v="1"/>
    <m/>
    <s v="X"/>
    <s v="X"/>
    <n v="0"/>
    <n v="6099"/>
    <n v="0"/>
    <n v="6099"/>
    <n v="1260.097931860912"/>
    <n v="6222"/>
    <m/>
    <n v="3304"/>
    <m/>
    <n v="6222"/>
    <n v="3304"/>
    <n v="0.98023143683702985"/>
    <n v="0.2025229720123613"/>
    <n v="1.8459443099273607"/>
    <n v="0.38138557259712835"/>
    <n v="4.8400999999999996"/>
    <s v="0-0,99 lei"/>
    <x v="6"/>
    <s v="0-0,99 euro"/>
    <n v="0"/>
  </r>
  <r>
    <n v="1449"/>
    <x v="19"/>
    <s v="COMUNA BOLBOŞI"/>
    <d v="2020-09-27T00:00:00"/>
    <n v="1"/>
    <m/>
    <s v="X"/>
    <s v="X"/>
    <n v="2848"/>
    <n v="220"/>
    <n v="0"/>
    <n v="3068"/>
    <n v="633.8712010082437"/>
    <n v="2559"/>
    <m/>
    <n v="1512"/>
    <m/>
    <n v="2559"/>
    <n v="1512"/>
    <n v="1.198905822586948"/>
    <n v="0.24770269675976697"/>
    <n v="2.0291005291005293"/>
    <n v="0.41922698479381199"/>
    <n v="4.8400999999999996"/>
    <s v="1-1,99 lei"/>
    <x v="10"/>
    <s v="0-0,99 euro"/>
    <n v="0"/>
  </r>
  <r>
    <n v="1450"/>
    <x v="19"/>
    <s v="COMUNA BORĂSCU"/>
    <d v="2020-09-27T00:00:00"/>
    <n v="1"/>
    <m/>
    <s v="X"/>
    <s v="X"/>
    <n v="0"/>
    <n v="8638.65"/>
    <n v="0"/>
    <n v="8638.65"/>
    <n v="1784.8081651205555"/>
    <n v="2653"/>
    <m/>
    <n v="1431"/>
    <m/>
    <n v="2653"/>
    <n v="1431"/>
    <n v="3.2561816811157178"/>
    <n v="0.67275091033567869"/>
    <n v="6.0367924528301886"/>
    <n v="1.2472453984070968"/>
    <n v="4.8400999999999996"/>
    <s v="3-3,99 lei"/>
    <x v="0"/>
    <s v="0-0,99 euro"/>
    <n v="0"/>
  </r>
  <r>
    <n v="1451"/>
    <x v="19"/>
    <s v="COMUNA BRĂNEŞTI"/>
    <d v="2020-09-27T00:00:00"/>
    <n v="1"/>
    <m/>
    <s v="X"/>
    <s v="X"/>
    <n v="7669"/>
    <n v="6823"/>
    <n v="0"/>
    <n v="14492"/>
    <n v="2994.1530133674928"/>
    <n v="1865"/>
    <m/>
    <n v="1311"/>
    <m/>
    <n v="1865"/>
    <n v="1311"/>
    <n v="7.7705093833780161"/>
    <n v="1.6054439749959748"/>
    <n v="11.054157131960336"/>
    <n v="2.2838695754138008"/>
    <n v="4.8400999999999996"/>
    <s v="7-7,99 lei"/>
    <x v="5"/>
    <s v="1-1,99 euro"/>
    <n v="1"/>
  </r>
  <r>
    <n v="1452"/>
    <x v="19"/>
    <s v="COMUNA BUMBEŞTI-PIŢIC"/>
    <d v="2020-09-27T00:00:00"/>
    <n v="1"/>
    <m/>
    <s v="X"/>
    <s v="X"/>
    <n v="0"/>
    <n v="4061.7"/>
    <n v="0"/>
    <n v="4061.7"/>
    <n v="839.17687651081587"/>
    <n v="1779"/>
    <m/>
    <n v="1352"/>
    <m/>
    <n v="1779"/>
    <n v="1352"/>
    <n v="2.2831365935919057"/>
    <n v="0.47171269056257215"/>
    <n v="3.0042159763313609"/>
    <n v="0.62069295599912422"/>
    <n v="4.8400999999999996"/>
    <s v="2-2,99 lei"/>
    <x v="7"/>
    <s v="0-0,99 euro"/>
    <n v="0"/>
  </r>
  <r>
    <n v="1453"/>
    <x v="19"/>
    <s v="COMUNA BUSTUCHIN"/>
    <d v="2020-09-27T00:00:00"/>
    <n v="1"/>
    <m/>
    <s v="X"/>
    <s v="X"/>
    <n v="0"/>
    <n v="7515.58"/>
    <n v="0"/>
    <n v="7515.58"/>
    <n v="1552.7737030226649"/>
    <n v="2685"/>
    <m/>
    <n v="1986"/>
    <m/>
    <n v="2685"/>
    <n v="1986"/>
    <n v="2.799098696461825"/>
    <n v="0.57831422831384172"/>
    <n v="3.7842799597180261"/>
    <n v="0.78185987060557149"/>
    <n v="4.8400999999999996"/>
    <s v="2-2,99 lei"/>
    <x v="7"/>
    <s v="0-0,99 euro"/>
    <n v="0"/>
  </r>
  <r>
    <n v="1454"/>
    <x v="19"/>
    <s v="COMUNA CĂPRENI"/>
    <d v="2020-09-27T00:00:00"/>
    <n v="1"/>
    <m/>
    <s v="X"/>
    <s v="X"/>
    <n v="0"/>
    <n v="6743.96"/>
    <n v="0"/>
    <n v="6743.96"/>
    <n v="1393.3513770376646"/>
    <n v="1691"/>
    <m/>
    <n v="864"/>
    <m/>
    <n v="1691"/>
    <n v="864"/>
    <n v="3.9881490242460083"/>
    <n v="0.82398070788744215"/>
    <n v="7.8055092592592592"/>
    <n v="1.6126752049047044"/>
    <n v="4.8400999999999996"/>
    <s v="3-3,99 lei"/>
    <x v="0"/>
    <s v="0-0,99 euro"/>
    <n v="0"/>
  </r>
  <r>
    <n v="1455"/>
    <x v="19"/>
    <s v="COMUNA CĂTUNELE"/>
    <d v="2020-09-27T00:00:00"/>
    <n v="1"/>
    <m/>
    <s v="X"/>
    <s v="X"/>
    <n v="6000"/>
    <n v="6337"/>
    <n v="0"/>
    <n v="12337"/>
    <n v="2548.914278630607"/>
    <n v="2157"/>
    <m/>
    <n v="1466"/>
    <m/>
    <n v="2157"/>
    <n v="1466"/>
    <n v="5.7195178488641636"/>
    <n v="1.1816941486465493"/>
    <n v="8.4154160982264674"/>
    <n v="1.7386864110713554"/>
    <n v="4.8400999999999996"/>
    <s v="5-5,99 lei"/>
    <x v="8"/>
    <s v="1-1,99 euro"/>
    <n v="1"/>
  </r>
  <r>
    <n v="1456"/>
    <x v="19"/>
    <s v="COMUNA CÂLNIC"/>
    <d v="2020-09-27T00:00:00"/>
    <n v="1"/>
    <m/>
    <s v="X"/>
    <s v="X"/>
    <n v="6605"/>
    <n v="1857"/>
    <n v="0"/>
    <n v="8462"/>
    <n v="1748.310985310221"/>
    <n v="1836"/>
    <m/>
    <n v="1376"/>
    <m/>
    <n v="1836"/>
    <n v="1376"/>
    <n v="4.6089324618736383"/>
    <n v="0.95223909875284363"/>
    <n v="6.1497093023255811"/>
    <n v="1.2705748439754514"/>
    <n v="4.8400999999999996"/>
    <s v="4-4,99 lei"/>
    <x v="11"/>
    <s v="0-0,99 euro"/>
    <n v="0"/>
  </r>
  <r>
    <n v="1457"/>
    <x v="19"/>
    <s v="COMUNA CIUPERCENI"/>
    <d v="2020-09-27T00:00:00"/>
    <n v="1"/>
    <m/>
    <s v="X"/>
    <s v="X"/>
    <n v="8500"/>
    <n v="16013"/>
    <n v="0"/>
    <n v="24513"/>
    <n v="5064.5647817193867"/>
    <n v="1305"/>
    <m/>
    <n v="1001"/>
    <m/>
    <n v="1305"/>
    <n v="1001"/>
    <n v="18.783908045977011"/>
    <n v="3.8808925530416758"/>
    <n v="24.488511488511488"/>
    <n v="5.0595052764429438"/>
    <n v="4.8400999999999996"/>
    <s v="18-18,99 lei"/>
    <x v="53"/>
    <s v="3-3,99 euro"/>
    <n v="3"/>
  </r>
  <r>
    <n v="1458"/>
    <x v="19"/>
    <s v="COMUNA CRASNA"/>
    <d v="2020-09-27T00:00:00"/>
    <n v="1"/>
    <m/>
    <s v="X"/>
    <s v="X"/>
    <n v="0"/>
    <n v="7541"/>
    <n v="0"/>
    <n v="7541"/>
    <n v="1558.0256606268467"/>
    <n v="4108"/>
    <m/>
    <n v="2513"/>
    <m/>
    <n v="4108"/>
    <n v="2513"/>
    <n v="1.8356864654333009"/>
    <n v="0.37926622702698315"/>
    <n v="3.0007958615200954"/>
    <n v="0.61998633530714153"/>
    <n v="4.8400999999999996"/>
    <s v="1-1,99 lei"/>
    <x v="10"/>
    <s v="0-0,99 euro"/>
    <n v="0"/>
  </r>
  <r>
    <n v="1459"/>
    <x v="19"/>
    <s v="COMUNA CRUŞET"/>
    <d v="2020-09-27T00:00:00"/>
    <n v="1"/>
    <m/>
    <s v="X"/>
    <s v="X"/>
    <n v="1500"/>
    <n v="9800"/>
    <n v="0"/>
    <n v="11300"/>
    <n v="2334.6625069729967"/>
    <n v="2452"/>
    <m/>
    <n v="1546"/>
    <m/>
    <n v="2452"/>
    <n v="1546"/>
    <n v="4.6084828711256121"/>
    <n v="0.95214621002161359"/>
    <n v="7.3091849935316944"/>
    <n v="1.5101309876927533"/>
    <n v="4.8400999999999996"/>
    <s v="4-4,99 lei"/>
    <x v="11"/>
    <s v="0-0,99 euro"/>
    <n v="0"/>
  </r>
  <r>
    <n v="1460"/>
    <x v="19"/>
    <s v="COMUNA DĂNCIULEŞTI"/>
    <d v="2020-09-27T00:00:00"/>
    <n v="1"/>
    <m/>
    <s v="X"/>
    <s v="X"/>
    <n v="0"/>
    <n v="7693"/>
    <n v="0"/>
    <n v="7693"/>
    <n v="1589.4299704551561"/>
    <n v="1568"/>
    <m/>
    <n v="1292"/>
    <m/>
    <n v="1568"/>
    <n v="1292"/>
    <n v="4.90625"/>
    <n v="1.0136670729943598"/>
    <n v="5.9543343653250771"/>
    <n v="1.230208955460647"/>
    <n v="4.8400999999999996"/>
    <s v="4-4,99 lei"/>
    <x v="11"/>
    <s v="1-1,99 euro"/>
    <n v="1"/>
  </r>
  <r>
    <n v="1461"/>
    <x v="19"/>
    <s v="COMUNA DĂNEŞTI"/>
    <d v="2020-09-27T00:00:00"/>
    <n v="1"/>
    <m/>
    <s v="X"/>
    <s v="X"/>
    <n v="1600"/>
    <n v="12394.26"/>
    <n v="0"/>
    <n v="13994.26"/>
    <n v="2891.3162951178697"/>
    <n v="3227"/>
    <m/>
    <n v="2307"/>
    <m/>
    <n v="3227"/>
    <n v="2307"/>
    <n v="4.3366160520607373"/>
    <n v="0.89597654016667794"/>
    <n v="6.0659991330732552"/>
    <n v="1.2532797117979495"/>
    <n v="4.8400999999999996"/>
    <s v="4-4,99 lei"/>
    <x v="11"/>
    <s v="0-0,99 euro"/>
    <n v="0"/>
  </r>
  <r>
    <n v="1462"/>
    <x v="19"/>
    <s v="COMUNA DRĂGOTEŞTI"/>
    <d v="2020-09-27T00:00:00"/>
    <n v="1"/>
    <m/>
    <s v="X"/>
    <s v="X"/>
    <n v="2500"/>
    <n v="5609"/>
    <n v="0"/>
    <n v="8109"/>
    <n v="1675.3786078800026"/>
    <n v="2061"/>
    <m/>
    <n v="1135"/>
    <m/>
    <n v="2061"/>
    <n v="1135"/>
    <n v="3.9344978165938866"/>
    <n v="0.81289597665211188"/>
    <n v="7.1444933920704843"/>
    <n v="1.4761045003348041"/>
    <n v="4.8400999999999996"/>
    <s v="3-3,99 lei"/>
    <x v="0"/>
    <s v="0-0,99 euro"/>
    <n v="0"/>
  </r>
  <r>
    <n v="1463"/>
    <x v="19"/>
    <s v="COMUNA DRĂGUŢEŞTI"/>
    <d v="2020-09-27T00:00:00"/>
    <n v="1"/>
    <m/>
    <s v="X"/>
    <s v="X"/>
    <n v="1000"/>
    <n v="2457"/>
    <n v="0"/>
    <n v="3457"/>
    <n v="714.24144129253534"/>
    <n v="4286"/>
    <m/>
    <n v="3114"/>
    <m/>
    <n v="4286"/>
    <n v="3114"/>
    <n v="0.8065795613625758"/>
    <n v="0.16664522661981693"/>
    <n v="1.1101477199743095"/>
    <n v="0.22936462469252902"/>
    <n v="4.8400999999999996"/>
    <s v="0-0,99 lei"/>
    <x v="6"/>
    <s v="0-0,99 euro"/>
    <n v="0"/>
  </r>
  <r>
    <n v="1464"/>
    <x v="19"/>
    <s v="COMUNA FĂRCĂŞEŞTI"/>
    <d v="2020-09-27T00:00:00"/>
    <n v="1"/>
    <m/>
    <s v="X"/>
    <s v="X"/>
    <n v="0"/>
    <n v="29652"/>
    <n v="0"/>
    <n v="29652"/>
    <n v="6126.3197041383446"/>
    <n v="2650"/>
    <m/>
    <n v="1993"/>
    <m/>
    <n v="2650"/>
    <n v="1993"/>
    <n v="11.18943396226415"/>
    <n v="2.3118187562786208"/>
    <n v="14.878073256397391"/>
    <n v="3.0739185670538607"/>
    <n v="4.8400999999999996"/>
    <s v="11-11,99 lei"/>
    <x v="4"/>
    <s v="2-2,99 euro"/>
    <n v="2"/>
  </r>
  <r>
    <n v="1465"/>
    <x v="19"/>
    <s v="COMUNA GLOGOVA"/>
    <d v="2020-09-27T00:00:00"/>
    <n v="1"/>
    <m/>
    <s v="X"/>
    <s v="X"/>
    <n v="0"/>
    <n v="9239.41"/>
    <n v="0"/>
    <n v="9239.41"/>
    <n v="1908.9295675709182"/>
    <n v="1572"/>
    <m/>
    <n v="1156"/>
    <m/>
    <n v="1572"/>
    <n v="1156"/>
    <n v="5.8774872773536897"/>
    <n v="1.2143317859865892"/>
    <n v="7.9925692041522494"/>
    <n v="1.6513231553381644"/>
    <n v="4.8400999999999996"/>
    <s v="5-5,99 lei"/>
    <x v="8"/>
    <s v="1-1,99 euro"/>
    <n v="1"/>
  </r>
  <r>
    <n v="1466"/>
    <x v="19"/>
    <s v="COMUNA GODINEŞTI"/>
    <d v="2020-09-27T00:00:00"/>
    <n v="1"/>
    <m/>
    <s v="X"/>
    <s v="X"/>
    <n v="5400"/>
    <n v="4913"/>
    <n v="0"/>
    <n v="10313"/>
    <n v="2130.7411003904881"/>
    <n v="1636"/>
    <m/>
    <n v="1098"/>
    <m/>
    <n v="1636"/>
    <n v="1098"/>
    <n v="6.3037897310513449"/>
    <n v="1.3024089855687579"/>
    <n v="9.3925318761384329"/>
    <n v="1.9405656652008088"/>
    <n v="4.8400999999999996"/>
    <s v="6-6,99 lei"/>
    <x v="13"/>
    <s v="1-1,99 euro"/>
    <n v="1"/>
  </r>
  <r>
    <n v="1467"/>
    <x v="19"/>
    <s v="COMUNA HUREZANI"/>
    <d v="2020-09-27T00:00:00"/>
    <n v="1"/>
    <m/>
    <s v="X"/>
    <s v="X"/>
    <n v="0"/>
    <n v="5763"/>
    <n v="0"/>
    <n v="5763"/>
    <n v="1190.6778785562283"/>
    <n v="1301"/>
    <m/>
    <n v="913"/>
    <m/>
    <n v="1301"/>
    <n v="913"/>
    <n v="4.4296694850115292"/>
    <n v="0.91520205884414163"/>
    <n v="6.3121577217962761"/>
    <n v="1.3041378735555622"/>
    <n v="4.8400999999999996"/>
    <s v="4-4,99 lei"/>
    <x v="11"/>
    <s v="0-0,99 euro"/>
    <n v="0"/>
  </r>
  <r>
    <n v="1468"/>
    <x v="19"/>
    <s v="COMUNA IONEŞTI"/>
    <d v="2020-09-27T00:00:00"/>
    <n v="1"/>
    <m/>
    <s v="X"/>
    <s v="X"/>
    <n v="0"/>
    <n v="6886"/>
    <n v="0"/>
    <n v="6886"/>
    <n v="1422.6978781430137"/>
    <n v="1909"/>
    <m/>
    <n v="1370"/>
    <m/>
    <n v="1909"/>
    <n v="1370"/>
    <n v="3.6071241487689889"/>
    <n v="0.74525818655998621"/>
    <n v="5.0262773722627738"/>
    <n v="1.0384656044839515"/>
    <n v="4.8400999999999996"/>
    <s v="3-3,99 lei"/>
    <x v="0"/>
    <s v="0-0,99 euro"/>
    <n v="0"/>
  </r>
  <r>
    <n v="1469"/>
    <x v="19"/>
    <s v="COMUNA JUPÂNEŞTI"/>
    <d v="2020-09-27T00:00:00"/>
    <n v="1"/>
    <m/>
    <s v="X"/>
    <s v="X"/>
    <n v="0"/>
    <n v="16114"/>
    <n v="0"/>
    <n v="16114"/>
    <n v="3329.2700564037937"/>
    <n v="1707"/>
    <m/>
    <n v="933"/>
    <m/>
    <n v="1707"/>
    <n v="933"/>
    <n v="9.4399531341534857"/>
    <n v="1.9503632433531304"/>
    <n v="17.271168274383708"/>
    <n v="3.5683494709579784"/>
    <n v="4.8400999999999996"/>
    <s v="9-9,99 lei"/>
    <x v="12"/>
    <s v="1-1,99 euro"/>
    <n v="1"/>
  </r>
  <r>
    <n v="1470"/>
    <x v="19"/>
    <s v="COMUNA LELEŞTI"/>
    <d v="2020-09-27T00:00:00"/>
    <n v="1"/>
    <m/>
    <s v="X"/>
    <s v="X"/>
    <n v="3000"/>
    <n v="3475.31"/>
    <n v="0"/>
    <n v="6475.3099999999995"/>
    <n v="1337.8463254891428"/>
    <n v="1509"/>
    <m/>
    <n v="998"/>
    <m/>
    <n v="1509"/>
    <n v="998"/>
    <n v="4.2911265738899926"/>
    <n v="0.88657808183508469"/>
    <n v="6.4882865731462918"/>
    <n v="1.340527380249642"/>
    <n v="4.8400999999999996"/>
    <s v="4-4,99 lei"/>
    <x v="11"/>
    <s v="0-0,99 euro"/>
    <n v="0"/>
  </r>
  <r>
    <n v="1471"/>
    <x v="19"/>
    <s v="COMUNA LICURICI"/>
    <d v="2020-09-27T00:00:00"/>
    <n v="1"/>
    <m/>
    <s v="X"/>
    <s v="X"/>
    <n v="1500"/>
    <n v="5142.99"/>
    <n v="0"/>
    <n v="6642.99"/>
    <n v="1372.4902378050042"/>
    <n v="1786"/>
    <m/>
    <n v="1222"/>
    <m/>
    <n v="1786"/>
    <n v="1222"/>
    <n v="3.7194792833146697"/>
    <n v="0.76847157771836738"/>
    <n v="5.4361620294599016"/>
    <n v="1.1231507674345369"/>
    <n v="4.8400999999999996"/>
    <s v="3-3,99 lei"/>
    <x v="0"/>
    <s v="0-0,99 euro"/>
    <n v="0"/>
  </r>
  <r>
    <n v="1472"/>
    <x v="19"/>
    <s v="COMUNA LOGREŞTI"/>
    <d v="2020-09-27T00:00:00"/>
    <n v="1"/>
    <m/>
    <s v="X"/>
    <s v="X"/>
    <n v="2500"/>
    <n v="3195"/>
    <n v="0"/>
    <n v="5695"/>
    <n v="1176.62858205409"/>
    <n v="2116"/>
    <m/>
    <n v="1384"/>
    <m/>
    <n v="2116"/>
    <n v="1384"/>
    <n v="2.6913988657844992"/>
    <n v="0.55606265692537338"/>
    <n v="4.1148843930635834"/>
    <n v="0.8501651604437066"/>
    <n v="4.8400999999999996"/>
    <s v="2-2,99 lei"/>
    <x v="7"/>
    <s v="0-0,99 euro"/>
    <n v="0"/>
  </r>
  <r>
    <n v="1473"/>
    <x v="19"/>
    <s v="COMUNA MĂTĂSARI"/>
    <d v="2020-09-27T00:00:00"/>
    <n v="1"/>
    <m/>
    <s v="X"/>
    <s v="X"/>
    <n v="2500"/>
    <n v="37500"/>
    <n v="0"/>
    <n v="40000"/>
    <n v="8264.2920600814032"/>
    <n v="4042"/>
    <m/>
    <n v="2211"/>
    <m/>
    <n v="4042"/>
    <n v="2211"/>
    <n v="9.8960910440376058"/>
    <n v="2.0446046660270665"/>
    <n v="18.091361374943464"/>
    <n v="3.7378073541752164"/>
    <n v="4.8400999999999996"/>
    <s v="9-9,99 lei"/>
    <x v="12"/>
    <s v="2-2,99 euro"/>
    <n v="2"/>
  </r>
  <r>
    <n v="1474"/>
    <x v="19"/>
    <s v="COMUNA MUŞETEŞTI"/>
    <d v="2020-09-27T00:00:00"/>
    <n v="1"/>
    <m/>
    <s v="X"/>
    <s v="X"/>
    <n v="1500"/>
    <n v="6020.38"/>
    <n v="0"/>
    <n v="7520.38"/>
    <n v="1553.7654180698748"/>
    <n v="1622"/>
    <m/>
    <n v="1242"/>
    <m/>
    <n v="1622"/>
    <n v="1242"/>
    <n v="4.6364858199753396"/>
    <n v="0.95793182371755536"/>
    <n v="6.0550563607085346"/>
    <n v="1.2510188551287238"/>
    <n v="4.8400999999999996"/>
    <s v="4-4,99 lei"/>
    <x v="11"/>
    <s v="0-0,99 euro"/>
    <n v="0"/>
  </r>
  <r>
    <n v="1475"/>
    <x v="19"/>
    <s v="COMUNA NEGOMIR"/>
    <d v="2020-09-27T00:00:00"/>
    <n v="1"/>
    <m/>
    <s v="X"/>
    <s v="X"/>
    <n v="1500"/>
    <n v="3383"/>
    <n v="0"/>
    <n v="4883"/>
    <n v="1008.8634532344374"/>
    <n v="2851"/>
    <m/>
    <n v="2152"/>
    <m/>
    <n v="2851"/>
    <n v="2152"/>
    <n v="1.7127323746054015"/>
    <n v="0.35386301411239474"/>
    <n v="2.2690520446096656"/>
    <n v="0.46880271990447836"/>
    <n v="4.8400999999999996"/>
    <s v="1-1,99 lei"/>
    <x v="10"/>
    <s v="0-0,99 euro"/>
    <n v="0"/>
  </r>
  <r>
    <n v="1476"/>
    <x v="19"/>
    <s v="COMUNA PADEŞ"/>
    <d v="2020-09-27T00:00:00"/>
    <n v="1"/>
    <m/>
    <s v="X"/>
    <s v="X"/>
    <n v="2400"/>
    <n v="2358.27"/>
    <n v="0"/>
    <n v="4758.2700000000004"/>
    <n v="983.09332451808859"/>
    <n v="3931"/>
    <m/>
    <n v="2653"/>
    <m/>
    <n v="3931"/>
    <n v="2653"/>
    <n v="1.2104477232256425"/>
    <n v="0.25008733770493224"/>
    <n v="1.7935431586882775"/>
    <n v="0.37055911214402132"/>
    <n v="4.8400999999999996"/>
    <s v="1-1,99 lei"/>
    <x v="10"/>
    <s v="0-0,99 euro"/>
    <n v="0"/>
  </r>
  <r>
    <n v="1477"/>
    <x v="19"/>
    <s v="COMUNA PEŞTIŞANI"/>
    <d v="2020-09-27T00:00:00"/>
    <n v="1"/>
    <m/>
    <s v="X"/>
    <s v="X"/>
    <n v="3600"/>
    <n v="1038"/>
    <n v="0"/>
    <n v="4638"/>
    <n v="958.24466436643877"/>
    <n v="3164"/>
    <m/>
    <n v="2282"/>
    <m/>
    <n v="3164"/>
    <n v="2282"/>
    <n v="1.4658659924146651"/>
    <n v="0.30285861705639655"/>
    <n v="2.0324276950043823"/>
    <n v="0.41991440156285659"/>
    <n v="4.8400999999999996"/>
    <s v="1-1,99 lei"/>
    <x v="10"/>
    <s v="0-0,99 euro"/>
    <n v="0"/>
  </r>
  <r>
    <n v="1478"/>
    <x v="19"/>
    <s v="COMUNA PLOPŞORU"/>
    <d v="2020-09-27T00:00:00"/>
    <n v="1"/>
    <m/>
    <s v="X"/>
    <s v="X"/>
    <n v="3750"/>
    <n v="5416"/>
    <n v="0"/>
    <n v="9166"/>
    <n v="1893.7625255676537"/>
    <n v="5287"/>
    <m/>
    <n v="3276"/>
    <m/>
    <n v="5287"/>
    <n v="3276"/>
    <n v="1.7336864006052581"/>
    <n v="0.35819226887982858"/>
    <n v="2.7979242979242978"/>
    <n v="0.57807158900111533"/>
    <n v="4.8400999999999996"/>
    <s v="1-1,99 lei"/>
    <x v="10"/>
    <s v="0-0,99 euro"/>
    <n v="0"/>
  </r>
  <r>
    <n v="1479"/>
    <x v="19"/>
    <s v="COMUNA POLOVRAGI"/>
    <d v="2020-09-27T00:00:00"/>
    <n v="1"/>
    <m/>
    <s v="X"/>
    <s v="X"/>
    <n v="9500"/>
    <n v="4613"/>
    <n v="0"/>
    <n v="14113"/>
    <n v="2915.8488460982212"/>
    <n v="2252"/>
    <m/>
    <n v="1509"/>
    <m/>
    <n v="2252"/>
    <n v="1509"/>
    <n v="6.266873889875666"/>
    <n v="1.2947819032407732"/>
    <n v="9.3525513585155728"/>
    <n v="1.9323053983420948"/>
    <n v="4.8400999999999996"/>
    <s v="6-6,99 lei"/>
    <x v="13"/>
    <s v="1-1,99 euro"/>
    <n v="1"/>
  </r>
  <r>
    <n v="1480"/>
    <x v="19"/>
    <s v="COMUNA PRIGORIA"/>
    <d v="2020-09-27T00:00:00"/>
    <n v="1"/>
    <m/>
    <s v="X"/>
    <s v="X"/>
    <n v="1800"/>
    <n v="22412"/>
    <n v="0"/>
    <n v="24212"/>
    <n v="5002.3759839672739"/>
    <n v="2386"/>
    <m/>
    <n v="1566"/>
    <m/>
    <n v="2386"/>
    <n v="1566"/>
    <n v="10.147527242246438"/>
    <n v="2.0965532204389246"/>
    <n v="15.461047254150703"/>
    <n v="3.1943652515755261"/>
    <n v="4.8400999999999996"/>
    <s v="10-10,99 lei"/>
    <x v="3"/>
    <s v="2-2,99 euro"/>
    <n v="2"/>
  </r>
  <r>
    <n v="1481"/>
    <x v="19"/>
    <s v="COMUNA ROŞIA DE AMARADIA"/>
    <d v="2020-09-27T00:00:00"/>
    <n v="1"/>
    <m/>
    <s v="X"/>
    <s v="X"/>
    <n v="0"/>
    <n v="11792"/>
    <n v="0"/>
    <n v="11792"/>
    <n v="2436.313299311998"/>
    <n v="2462"/>
    <m/>
    <n v="1619"/>
    <m/>
    <n v="2462"/>
    <n v="1619"/>
    <n v="4.7896019496344433"/>
    <n v="0.98956673408285867"/>
    <n v="7.2835083384805435"/>
    <n v="1.5048260032810363"/>
    <n v="4.8400999999999996"/>
    <s v="4-4,99 lei"/>
    <x v="11"/>
    <s v="0-0,99 euro"/>
    <n v="0"/>
  </r>
  <r>
    <n v="1482"/>
    <x v="19"/>
    <s v="COMUNA RUNCU"/>
    <d v="2020-09-27T00:00:00"/>
    <n v="1"/>
    <m/>
    <s v="X"/>
    <s v="X"/>
    <n v="5000"/>
    <n v="6821"/>
    <n v="0"/>
    <n v="11821"/>
    <n v="2442.3049110555571"/>
    <n v="4329"/>
    <m/>
    <n v="2939"/>
    <m/>
    <n v="4329"/>
    <n v="2939"/>
    <n v="2.7306537306537306"/>
    <n v="0.56417299862683234"/>
    <n v="4.0221163661109225"/>
    <n v="0.83099860872934916"/>
    <n v="4.8400999999999996"/>
    <s v="2-2,99 lei"/>
    <x v="7"/>
    <s v="0-0,99 euro"/>
    <n v="0"/>
  </r>
  <r>
    <n v="1483"/>
    <x v="19"/>
    <s v="COMUNA SĂCELU"/>
    <d v="2020-09-27T00:00:00"/>
    <n v="1"/>
    <m/>
    <s v="X"/>
    <s v="X"/>
    <n v="0"/>
    <n v="5162.16"/>
    <n v="0"/>
    <n v="5162.16"/>
    <n v="1066.5399475217455"/>
    <n v="1214"/>
    <m/>
    <n v="1046"/>
    <m/>
    <n v="1214"/>
    <n v="1046"/>
    <n v="4.2521911037891265"/>
    <n v="0.87853372942483154"/>
    <n v="4.9351434034416828"/>
    <n v="1.0196366611106553"/>
    <n v="4.8400999999999996"/>
    <s v="4-4,99 lei"/>
    <x v="11"/>
    <s v="0-0,99 euro"/>
    <n v="0"/>
  </r>
  <r>
    <n v="1484"/>
    <x v="19"/>
    <s v="COMUNA SAMARINEŞTI"/>
    <d v="2020-09-27T00:00:00"/>
    <n v="1"/>
    <m/>
    <s v="X"/>
    <s v="X"/>
    <n v="3120"/>
    <n v="9477"/>
    <n v="0"/>
    <n v="12597"/>
    <n v="2602.6321770211362"/>
    <n v="1458"/>
    <m/>
    <n v="1105"/>
    <m/>
    <n v="1458"/>
    <n v="1105"/>
    <n v="8.6399176954732511"/>
    <n v="1.7850700802614103"/>
    <n v="11.4"/>
    <n v="2.3553232371232"/>
    <n v="4.8400999999999996"/>
    <s v="8-8,99 lei"/>
    <x v="2"/>
    <s v="1-1,99 euro"/>
    <n v="1"/>
  </r>
  <r>
    <n v="1485"/>
    <x v="19"/>
    <s v="COMUNA SĂULEŞTI"/>
    <d v="2020-09-27T00:00:00"/>
    <n v="1"/>
    <m/>
    <s v="X"/>
    <s v="X"/>
    <n v="0"/>
    <n v="9981.67"/>
    <n v="0"/>
    <n v="9981.67"/>
    <n v="2062.2859031838188"/>
    <n v="1864"/>
    <m/>
    <n v="1260"/>
    <m/>
    <n v="1864"/>
    <n v="1260"/>
    <n v="5.3549731759656654"/>
    <n v="1.1063765575020488"/>
    <n v="7.9219603174603179"/>
    <n v="1.6367348437966815"/>
    <n v="4.8400999999999996"/>
    <s v="5-5,99 lei"/>
    <x v="8"/>
    <s v="1-1,99 euro"/>
    <n v="1"/>
  </r>
  <r>
    <n v="1486"/>
    <x v="19"/>
    <s v="COMUNA SCHELA"/>
    <d v="2020-09-27T00:00:00"/>
    <n v="1"/>
    <m/>
    <s v="X"/>
    <s v="X"/>
    <n v="900"/>
    <n v="12200"/>
    <n v="0"/>
    <n v="13100"/>
    <n v="2706.5556496766599"/>
    <n v="1432"/>
    <m/>
    <n v="1010"/>
    <m/>
    <n v="1432"/>
    <n v="1010"/>
    <n v="9.1480446927374306"/>
    <n v="1.8900528279864943"/>
    <n v="12.970297029702971"/>
    <n v="2.6797580689867919"/>
    <n v="4.8400999999999996"/>
    <s v="9-9,99 lei"/>
    <x v="12"/>
    <s v="1-1,99 euro"/>
    <n v="1"/>
  </r>
  <r>
    <n v="1487"/>
    <x v="19"/>
    <s v="COMUNA SCOARŢA"/>
    <d v="2020-09-27T00:00:00"/>
    <n v="1"/>
    <m/>
    <s v="X"/>
    <s v="X"/>
    <n v="11300"/>
    <n v="6164"/>
    <n v="0"/>
    <n v="17464"/>
    <n v="3608.1899134315408"/>
    <n v="3939"/>
    <m/>
    <n v="2357"/>
    <m/>
    <n v="3939"/>
    <n v="2357"/>
    <n v="4.4336125920284335"/>
    <n v="0.91601673354443791"/>
    <n v="7.4094187526516757"/>
    <n v="1.5308400141839376"/>
    <n v="4.8400999999999996"/>
    <s v="4-4,99 lei"/>
    <x v="11"/>
    <s v="0-0,99 euro"/>
    <n v="0"/>
  </r>
  <r>
    <n v="1488"/>
    <x v="19"/>
    <s v="COMUNA SLIVILEŞTI"/>
    <d v="2020-09-27T00:00:00"/>
    <n v="1"/>
    <m/>
    <s v="X"/>
    <s v="X"/>
    <n v="2500"/>
    <n v="7375"/>
    <n v="0"/>
    <n v="9875"/>
    <n v="2040.2471023325966"/>
    <n v="2569"/>
    <m/>
    <n v="1532"/>
    <m/>
    <n v="2569"/>
    <n v="1532"/>
    <n v="3.8439081354612692"/>
    <n v="0.79417948708937192"/>
    <n v="6.445822454308094"/>
    <n v="1.3317539832458203"/>
    <n v="4.8400999999999996"/>
    <s v="3-3,99 lei"/>
    <x v="0"/>
    <s v="0-0,99 euro"/>
    <n v="0"/>
  </r>
  <r>
    <n v="1489"/>
    <x v="19"/>
    <s v="COMUNA STĂNEŞTI"/>
    <d v="2020-09-27T00:00:00"/>
    <n v="1"/>
    <m/>
    <s v="X"/>
    <s v="X"/>
    <n v="1700"/>
    <n v="4363"/>
    <n v="0"/>
    <n v="6063"/>
    <n v="1252.6600690068387"/>
    <n v="1894"/>
    <m/>
    <n v="1259"/>
    <m/>
    <n v="1894"/>
    <n v="1259"/>
    <n v="3.2011615628299896"/>
    <n v="0.66138335216834143"/>
    <n v="4.8157267672756152"/>
    <n v="0.99496431215793391"/>
    <n v="4.8400999999999996"/>
    <s v="3-3,99 lei"/>
    <x v="0"/>
    <s v="0-0,99 euro"/>
    <n v="0"/>
  </r>
  <r>
    <n v="1490"/>
    <x v="19"/>
    <s v="COMUNA STEJARI"/>
    <d v="2020-09-27T00:00:00"/>
    <n v="1"/>
    <m/>
    <s v="X"/>
    <s v="X"/>
    <n v="6359"/>
    <n v="1057"/>
    <n v="0"/>
    <n v="7416"/>
    <n v="1532.1997479390923"/>
    <n v="1948"/>
    <m/>
    <n v="1337"/>
    <m/>
    <n v="1948"/>
    <n v="1337"/>
    <n v="3.806981519507187"/>
    <n v="0.78655017861349708"/>
    <n v="5.5467464472700074"/>
    <n v="1.1459983155864564"/>
    <n v="4.8400999999999996"/>
    <s v="3-3,99 lei"/>
    <x v="0"/>
    <s v="0-0,99 euro"/>
    <n v="0"/>
  </r>
  <r>
    <n v="1491"/>
    <x v="19"/>
    <s v="COMUNA STOINA"/>
    <d v="2020-09-27T00:00:00"/>
    <n v="1"/>
    <m/>
    <s v="X"/>
    <s v="X"/>
    <n v="0"/>
    <n v="23537"/>
    <n v="0"/>
    <n v="23537"/>
    <n v="4862.9160554534001"/>
    <n v="1827"/>
    <m/>
    <n v="1275"/>
    <m/>
    <n v="1827"/>
    <n v="1275"/>
    <n v="12.882868089764642"/>
    <n v="2.6616946116329503"/>
    <n v="18.460392156862746"/>
    <n v="3.8140518081987453"/>
    <n v="4.8400999999999996"/>
    <s v="12-12,99 lei"/>
    <x v="15"/>
    <s v="2-2,99 euro"/>
    <n v="2"/>
  </r>
  <r>
    <n v="1492"/>
    <x v="19"/>
    <s v="COMUNA TELEŞTI"/>
    <d v="2020-09-27T00:00:00"/>
    <n v="1"/>
    <m/>
    <s v="X"/>
    <s v="X"/>
    <n v="15840"/>
    <n v="12130"/>
    <n v="0"/>
    <n v="27970"/>
    <n v="5778.8062230119212"/>
    <n v="2295"/>
    <m/>
    <n v="1566"/>
    <m/>
    <n v="2295"/>
    <n v="1566"/>
    <n v="12.187363834422658"/>
    <n v="2.5179983542535607"/>
    <n v="17.860791826309068"/>
    <n v="3.6901700019233212"/>
    <n v="4.8400999999999996"/>
    <s v="12-12,99 lei"/>
    <x v="15"/>
    <s v="2-2,99 euro"/>
    <n v="2"/>
  </r>
  <r>
    <n v="1493"/>
    <x v="19"/>
    <s v="COMUNA ŢÂNŢĂRENI"/>
    <d v="2020-09-27T00:00:00"/>
    <n v="1"/>
    <m/>
    <s v="X"/>
    <s v="X"/>
    <n v="0"/>
    <n v="32897"/>
    <n v="0"/>
    <n v="32897"/>
    <n v="6796.7603975124484"/>
    <n v="4471"/>
    <m/>
    <n v="2705"/>
    <m/>
    <n v="4471"/>
    <n v="2705"/>
    <n v="7.357861775889063"/>
    <n v="1.5201879663414111"/>
    <n v="12.161552680221812"/>
    <n v="2.5126655813354706"/>
    <n v="4.8400999999999996"/>
    <s v="7-7,99 lei"/>
    <x v="5"/>
    <s v="1-1,99 euro"/>
    <n v="1"/>
  </r>
  <r>
    <n v="1494"/>
    <x v="19"/>
    <s v="COMUNA TURBUREA"/>
    <d v="2020-09-27T00:00:00"/>
    <n v="1"/>
    <m/>
    <s v="X"/>
    <s v="X"/>
    <n v="12347"/>
    <n v="110666"/>
    <n v="0"/>
    <n v="123013"/>
    <n v="25415.383979669845"/>
    <n v="3536"/>
    <m/>
    <n v="2112"/>
    <m/>
    <n v="3536"/>
    <n v="2112"/>
    <n v="34.788744343891402"/>
    <n v="7.1876085915355894"/>
    <n v="58.244791666666664"/>
    <n v="12.033799232798222"/>
    <n v="4.8400999999999996"/>
    <s v="34-34,99 lei"/>
    <x v="40"/>
    <s v="7-7,99 euro"/>
    <n v="7"/>
  </r>
  <r>
    <n v="1495"/>
    <x v="19"/>
    <s v="COMUNA TURCINEŞTI"/>
    <d v="2020-09-27T00:00:00"/>
    <n v="1"/>
    <m/>
    <s v="X"/>
    <s v="X"/>
    <n v="400"/>
    <n v="1825"/>
    <n v="0"/>
    <n v="2225"/>
    <n v="459.70124584202807"/>
    <n v="1824"/>
    <m/>
    <n v="1288"/>
    <m/>
    <n v="1824"/>
    <n v="1288"/>
    <n v="1.2198464912280702"/>
    <n v="0.25202919179935751"/>
    <n v="1.7274844720496894"/>
    <n v="0.35691090515685409"/>
    <n v="4.8400999999999996"/>
    <s v="1-1,99 lei"/>
    <x v="10"/>
    <s v="0-0,99 euro"/>
    <n v="0"/>
  </r>
  <r>
    <n v="1496"/>
    <x v="19"/>
    <s v="COMUNA URDARI"/>
    <d v="2020-09-27T00:00:00"/>
    <n v="1"/>
    <m/>
    <s v="X"/>
    <s v="X"/>
    <n v="1467"/>
    <n v="10756.94"/>
    <n v="0"/>
    <n v="12223.94"/>
    <n v="2525.5552571227872"/>
    <n v="2562"/>
    <m/>
    <n v="1946"/>
    <m/>
    <n v="2562"/>
    <n v="1946"/>
    <n v="4.771249024199844"/>
    <n v="0.98577488568414806"/>
    <n v="6.2815724563206583"/>
    <n v="1.2978187343899215"/>
    <n v="4.8400999999999996"/>
    <s v="4-4,99 lei"/>
    <x v="11"/>
    <s v="0-0,99 euro"/>
    <n v="0"/>
  </r>
  <r>
    <n v="1497"/>
    <x v="19"/>
    <s v="COMUNA VĂGIULEŞTI"/>
    <d v="2020-09-27T00:00:00"/>
    <n v="1"/>
    <m/>
    <s v="X"/>
    <s v="X"/>
    <n v="0"/>
    <n v="8373"/>
    <n v="0"/>
    <n v="8373"/>
    <n v="1729.9229354765398"/>
    <n v="2047"/>
    <m/>
    <n v="1377"/>
    <m/>
    <n v="2047"/>
    <n v="1377"/>
    <n v="4.0903761602344897"/>
    <n v="0.84510158059430374"/>
    <n v="6.0806100217864927"/>
    <n v="1.256298428087538"/>
    <n v="4.8400999999999996"/>
    <s v="4-4,99 lei"/>
    <x v="11"/>
    <s v="0-0,99 euro"/>
    <n v="0"/>
  </r>
  <r>
    <n v="1498"/>
    <x v="19"/>
    <s v="COMUNA VLADIMIR"/>
    <d v="2020-09-27T00:00:00"/>
    <n v="1"/>
    <m/>
    <s v="X"/>
    <s v="X"/>
    <n v="0"/>
    <n v="2564"/>
    <n v="0"/>
    <n v="2564"/>
    <n v="529.74112105121799"/>
    <n v="2276"/>
    <m/>
    <n v="1676"/>
    <m/>
    <n v="2276"/>
    <n v="1676"/>
    <n v="1.1265377855887522"/>
    <n v="0.23275093192057028"/>
    <n v="1.5298329355608591"/>
    <n v="0.31607465456516587"/>
    <n v="4.8400999999999996"/>
    <s v="1-1,99 lei"/>
    <x v="10"/>
    <s v="0-0,99 euro"/>
    <n v="0"/>
  </r>
  <r>
    <n v="1499"/>
    <x v="20"/>
    <s v="MUNICIPIUL MIERCUREA CIUC"/>
    <d v="2020-09-27T00:00:00"/>
    <n v="1"/>
    <m/>
    <s v="X"/>
    <s v="X"/>
    <n v="28800"/>
    <n v="25971.46"/>
    <n v="0"/>
    <n v="54771.46"/>
    <n v="11316.183549926654"/>
    <n v="34427"/>
    <m/>
    <n v="11108"/>
    <m/>
    <n v="34427"/>
    <n v="11108"/>
    <n v="1.5909448978999041"/>
    <n v="0.32870083219352991"/>
    <n v="4.9308120273676632"/>
    <n v="1.0187417671882115"/>
    <n v="4.8400999999999996"/>
    <s v="1-1,99 lei"/>
    <x v="10"/>
    <s v="0-0,99 euro"/>
    <n v="0"/>
  </r>
  <r>
    <n v="1500"/>
    <x v="20"/>
    <s v="MUNICIPIUL GHEORGHENI"/>
    <d v="2020-09-27T00:00:00"/>
    <n v="1"/>
    <m/>
    <s v="X"/>
    <s v="X"/>
    <n v="6500"/>
    <n v="7076.13"/>
    <n v="0"/>
    <n v="13576.130000000001"/>
    <n v="2804.9275841408239"/>
    <n v="16328"/>
    <m/>
    <n v="5590"/>
    <m/>
    <n v="16328"/>
    <n v="5590"/>
    <n v="0.83146313081822643"/>
    <n v="0.17178635375678736"/>
    <n v="2.428645796064401"/>
    <n v="0.50177595422912769"/>
    <n v="4.8400999999999996"/>
    <s v="0-0,99 lei"/>
    <x v="6"/>
    <s v="0-0,99 euro"/>
    <n v="0"/>
  </r>
  <r>
    <n v="1501"/>
    <x v="20"/>
    <s v="MUNICIPIUL ODORHEIU SECUIESC"/>
    <d v="2020-09-27T00:00:00"/>
    <n v="1"/>
    <m/>
    <s v="X"/>
    <s v="X"/>
    <n v="18200"/>
    <n v="24366.400000000001"/>
    <n v="0"/>
    <n v="42566.400000000001"/>
    <n v="8794.5290386562265"/>
    <n v="31385"/>
    <m/>
    <n v="12840"/>
    <m/>
    <n v="31385"/>
    <n v="12840"/>
    <n v="1.3562657320375977"/>
    <n v="0.28021440301597028"/>
    <n v="3.3151401869158881"/>
    <n v="0.68493216811964386"/>
    <n v="4.8400999999999996"/>
    <s v="1-1,99 lei"/>
    <x v="10"/>
    <s v="0-0,99 euro"/>
    <n v="0"/>
  </r>
  <r>
    <n v="1502"/>
    <x v="20"/>
    <s v="MUNICIPIUL TOPLIȚA"/>
    <d v="2020-09-27T00:00:00"/>
    <n v="1"/>
    <m/>
    <s v="X"/>
    <s v="X"/>
    <n v="0"/>
    <n v="14610"/>
    <n v="0"/>
    <n v="14610"/>
    <n v="3018.5326749447327"/>
    <n v="13017"/>
    <m/>
    <n v="4901"/>
    <m/>
    <n v="13017"/>
    <n v="4901"/>
    <n v="1.1223784282092648"/>
    <n v="0.23189157831641183"/>
    <n v="2.9810242807590286"/>
    <n v="0.61590138235966796"/>
    <n v="4.8400999999999996"/>
    <s v="1-1,99 lei"/>
    <x v="10"/>
    <s v="0-0,99 euro"/>
    <n v="0"/>
  </r>
  <r>
    <n v="1503"/>
    <x v="20"/>
    <s v="ORAȘUL BĂILE TUȘNAD"/>
    <d v="2020-09-27T00:00:00"/>
    <n v="1"/>
    <m/>
    <s v="X"/>
    <s v="X"/>
    <n v="0"/>
    <n v="0"/>
    <n v="0"/>
    <n v="0"/>
    <n v="0"/>
    <n v="1372"/>
    <m/>
    <n v="833"/>
    <m/>
    <n v="1372"/>
    <n v="833"/>
    <n v="0"/>
    <n v="0"/>
    <n v="0"/>
    <n v="0"/>
    <n v="4.8400999999999996"/>
    <s v="0-0,99 lei"/>
    <x v="6"/>
    <s v="0-0,99 euro"/>
    <n v="0"/>
  </r>
  <r>
    <n v="1504"/>
    <x v="20"/>
    <s v="ORAȘUL BĂLAN"/>
    <d v="2020-09-27T00:00:00"/>
    <n v="1"/>
    <m/>
    <s v="X"/>
    <s v="X"/>
    <n v="0"/>
    <n v="2369.44"/>
    <n v="0"/>
    <n v="2369.44"/>
    <n v="489.54360447098207"/>
    <n v="6310"/>
    <m/>
    <n v="2041"/>
    <m/>
    <n v="6310"/>
    <n v="2041"/>
    <n v="0.37550554675118858"/>
    <n v="7.7582187713309367E-2"/>
    <n v="1.1609211170994611"/>
    <n v="0.23985477926064777"/>
    <n v="4.8400999999999996"/>
    <s v="0-0,99 lei"/>
    <x v="6"/>
    <s v="0-0,99 euro"/>
    <n v="0"/>
  </r>
  <r>
    <n v="1505"/>
    <x v="20"/>
    <s v="ORAȘUL BORSEC"/>
    <d v="2020-09-27T00:00:00"/>
    <n v="1"/>
    <m/>
    <s v="X"/>
    <s v="X"/>
    <n v="3000"/>
    <n v="879"/>
    <n v="0"/>
    <n v="3879"/>
    <n v="801.42972252639413"/>
    <n v="2306"/>
    <m/>
    <n v="1110"/>
    <m/>
    <n v="2306"/>
    <n v="1110"/>
    <n v="1.6821335646140503"/>
    <n v="0.3475410765509081"/>
    <n v="3.4945945945945946"/>
    <n v="0.72200875903278749"/>
    <n v="4.8400999999999996"/>
    <s v="1-1,99 lei"/>
    <x v="10"/>
    <s v="0-0,99 euro"/>
    <n v="0"/>
  </r>
  <r>
    <n v="1506"/>
    <x v="20"/>
    <s v="ORAȘUL CRISTURU SECUIESC"/>
    <d v="2020-09-27T00:00:00"/>
    <n v="1"/>
    <m/>
    <s v="X"/>
    <s v="X"/>
    <n v="8000"/>
    <n v="12000"/>
    <n v="0"/>
    <n v="20000"/>
    <n v="4132.1460300407016"/>
    <n v="8878"/>
    <m/>
    <n v="4756"/>
    <m/>
    <n v="8878"/>
    <n v="4756"/>
    <n v="2.2527596305474207"/>
    <n v="0.46543658820012407"/>
    <n v="4.2052144659377628"/>
    <n v="0.86882801304472279"/>
    <n v="4.8400999999999996"/>
    <s v="2-2,99 lei"/>
    <x v="7"/>
    <s v="0-0,99 euro"/>
    <n v="0"/>
  </r>
  <r>
    <n v="1507"/>
    <x v="20"/>
    <s v="ORAȘUL VLĂHIȚA"/>
    <d v="2020-09-27T00:00:00"/>
    <n v="1"/>
    <m/>
    <s v="X"/>
    <s v="X"/>
    <n v="3600"/>
    <n v="5096"/>
    <n v="0"/>
    <n v="8696"/>
    <n v="1796.6570938616971"/>
    <n v="6169"/>
    <m/>
    <n v="3063"/>
    <m/>
    <n v="6169"/>
    <n v="3063"/>
    <n v="1.4096287891068244"/>
    <n v="0.29123960023694234"/>
    <n v="2.8390466862553052"/>
    <n v="0.58656777468550347"/>
    <n v="4.8400999999999996"/>
    <s v="1-1,99 lei"/>
    <x v="10"/>
    <s v="0-0,99 euro"/>
    <n v="0"/>
  </r>
  <r>
    <n v="1508"/>
    <x v="20"/>
    <s v="COMUNA ATID"/>
    <d v="2020-09-27T00:00:00"/>
    <n v="1"/>
    <m/>
    <s v="X"/>
    <s v="X"/>
    <n v="104365"/>
    <n v="0"/>
    <n v="0"/>
    <n v="104365"/>
    <n v="21562.571021259893"/>
    <n v="2250"/>
    <m/>
    <n v="884"/>
    <m/>
    <n v="2250"/>
    <n v="884"/>
    <n v="46.384444444444448"/>
    <n v="9.5833648983377309"/>
    <n v="118.05995475113122"/>
    <n v="24.392048666583591"/>
    <n v="4.8400999999999996"/>
    <s v="46-46,99 lei"/>
    <x v="38"/>
    <s v="9-9,99 euro"/>
    <n v="9"/>
  </r>
  <r>
    <n v="1509"/>
    <x v="20"/>
    <s v="COMUNA AVRĂMEŞTI"/>
    <d v="2020-09-27T00:00:00"/>
    <n v="1"/>
    <m/>
    <s v="X"/>
    <s v="X"/>
    <n v="1600"/>
    <n v="2100"/>
    <n v="0"/>
    <n v="3700"/>
    <n v="764.44701555752988"/>
    <n v="2166"/>
    <m/>
    <n v="737"/>
    <m/>
    <n v="2166"/>
    <n v="737"/>
    <n v="1.7082179132040627"/>
    <n v="0.35293029342452903"/>
    <n v="5.0203527815468112"/>
    <n v="1.0372415407836226"/>
    <n v="4.8400999999999996"/>
    <s v="1-1,99 lei"/>
    <x v="10"/>
    <s v="0-0,99 euro"/>
    <n v="0"/>
  </r>
  <r>
    <n v="1510"/>
    <x v="20"/>
    <s v="COMUNA BILBOR"/>
    <d v="2020-09-27T00:00:00"/>
    <n v="1"/>
    <m/>
    <s v="X"/>
    <s v="X"/>
    <n v="2200"/>
    <n v="2086"/>
    <n v="0"/>
    <n v="4286"/>
    <n v="885.51889423772241"/>
    <n v="2231"/>
    <m/>
    <n v="1418"/>
    <m/>
    <n v="2231"/>
    <n v="1418"/>
    <n v="1.9211116091438816"/>
    <n v="0.39691568544944977"/>
    <n v="3.0225669957686883"/>
    <n v="0.6244844106048818"/>
    <n v="4.8400999999999996"/>
    <s v="1-1,99 lei"/>
    <x v="10"/>
    <s v="0-0,99 euro"/>
    <n v="0"/>
  </r>
  <r>
    <n v="1511"/>
    <x v="20"/>
    <s v="COMUNA BRĂDEŞTI"/>
    <d v="2020-09-27T00:00:00"/>
    <n v="1"/>
    <m/>
    <s v="X"/>
    <s v="X"/>
    <n v="0"/>
    <n v="5051"/>
    <n v="0"/>
    <n v="5051"/>
    <n v="1043.5734798867793"/>
    <n v="1648"/>
    <m/>
    <n v="681"/>
    <m/>
    <n v="1648"/>
    <n v="681"/>
    <n v="3.0649271844660193"/>
    <n v="0.63323633488275444"/>
    <n v="7.4170337738619674"/>
    <n v="1.5324133331670768"/>
    <n v="4.8400999999999996"/>
    <s v="3-3,99 lei"/>
    <x v="0"/>
    <s v="0-0,99 euro"/>
    <n v="0"/>
  </r>
  <r>
    <n v="1512"/>
    <x v="20"/>
    <s v="COMUNA CĂPÂLNIŢA"/>
    <d v="2020-09-27T00:00:00"/>
    <n v="1"/>
    <m/>
    <s v="X"/>
    <s v="X"/>
    <n v="2500"/>
    <n v="1500"/>
    <n v="0"/>
    <n v="4000"/>
    <n v="826.42920600814034"/>
    <n v="1665"/>
    <m/>
    <n v="1058"/>
    <m/>
    <n v="1665"/>
    <n v="1058"/>
    <n v="2.4024024024024024"/>
    <n v="0.49635387748236659"/>
    <n v="3.7807183364839321"/>
    <n v="0.7811240132402083"/>
    <n v="4.8400999999999996"/>
    <s v="2-2,99 lei"/>
    <x v="7"/>
    <s v="0-0,99 euro"/>
    <n v="0"/>
  </r>
  <r>
    <n v="1513"/>
    <x v="20"/>
    <s v="COMUNA CÂRŢA"/>
    <d v="2020-09-27T00:00:00"/>
    <n v="1"/>
    <m/>
    <s v="X"/>
    <s v="X"/>
    <n v="1700"/>
    <n v="4579"/>
    <n v="0"/>
    <n v="6279"/>
    <n v="1297.2872461312784"/>
    <n v="2271"/>
    <m/>
    <n v="1165"/>
    <m/>
    <n v="2271"/>
    <n v="1165"/>
    <n v="2.7648612945838837"/>
    <n v="0.5712405311013995"/>
    <n v="5.3896995708154503"/>
    <n v="1.113551284232857"/>
    <n v="4.8400999999999996"/>
    <s v="2-2,99 lei"/>
    <x v="7"/>
    <s v="0-0,99 euro"/>
    <n v="0"/>
  </r>
  <r>
    <n v="1514"/>
    <x v="20"/>
    <s v="COMUNA CICEU"/>
    <d v="2020-09-27T00:00:00"/>
    <n v="1"/>
    <m/>
    <s v="X"/>
    <s v="X"/>
    <n v="400"/>
    <n v="300"/>
    <n v="0"/>
    <n v="700"/>
    <n v="144.62511105142457"/>
    <n v="2306"/>
    <m/>
    <n v="1417"/>
    <m/>
    <n v="2306"/>
    <n v="1417"/>
    <n v="0.30355594102341715"/>
    <n v="6.2716873829759143E-2"/>
    <n v="0.49400141143260412"/>
    <n v="0.10206429855428692"/>
    <n v="4.8400999999999996"/>
    <s v="0-0,99 lei"/>
    <x v="6"/>
    <s v="0-0,99 euro"/>
    <n v="0"/>
  </r>
  <r>
    <n v="1515"/>
    <x v="20"/>
    <s v="COMUNA CIUCSÂNGEORGIU"/>
    <d v="2020-09-27T00:00:00"/>
    <n v="1"/>
    <m/>
    <s v="X"/>
    <s v="X"/>
    <n v="1800"/>
    <n v="17357.400000000001"/>
    <n v="0"/>
    <n v="19157.400000000001"/>
    <n v="3958.0587177950874"/>
    <n v="3894"/>
    <m/>
    <n v="2221"/>
    <m/>
    <n v="3894"/>
    <n v="2221"/>
    <n v="4.9197226502311251"/>
    <n v="1.0164506209026933"/>
    <n v="8.6255740657361564"/>
    <n v="1.7821065816276846"/>
    <n v="4.8400999999999996"/>
    <s v="4-4,99 lei"/>
    <x v="11"/>
    <s v="1-1,99 euro"/>
    <n v="1"/>
  </r>
  <r>
    <n v="1516"/>
    <x v="20"/>
    <s v="COMUNA CIUMANI"/>
    <d v="2020-09-27T00:00:00"/>
    <n v="1"/>
    <m/>
    <s v="X"/>
    <s v="X"/>
    <n v="1200"/>
    <n v="1678"/>
    <n v="0"/>
    <n v="2878"/>
    <n v="594.61581372285696"/>
    <n v="3648"/>
    <m/>
    <n v="1599"/>
    <m/>
    <n v="3648"/>
    <n v="1599"/>
    <n v="0.78892543859649122"/>
    <n v="0.16299775595473054"/>
    <n v="1.7998749218261414"/>
    <n v="0.37186730063968543"/>
    <n v="4.8400999999999996"/>
    <s v="0-0,99 lei"/>
    <x v="6"/>
    <s v="0-0,99 euro"/>
    <n v="0"/>
  </r>
  <r>
    <n v="1517"/>
    <x v="20"/>
    <s v="COMUNA CORBU"/>
    <d v="2020-09-27T00:00:00"/>
    <n v="1"/>
    <m/>
    <s v="X"/>
    <s v="X"/>
    <n v="0"/>
    <n v="452"/>
    <n v="0"/>
    <n v="452"/>
    <n v="93.386500278919868"/>
    <n v="1152"/>
    <m/>
    <n v="655"/>
    <m/>
    <n v="1152"/>
    <n v="655"/>
    <n v="0.3923611111111111"/>
    <n v="8.1064670381006829E-2"/>
    <n v="0.69007633587786255"/>
    <n v="0.14257480958613719"/>
    <n v="4.8400999999999996"/>
    <s v="0-0,99 lei"/>
    <x v="6"/>
    <s v="0-0,99 euro"/>
    <n v="0"/>
  </r>
  <r>
    <n v="1518"/>
    <x v="20"/>
    <s v="COMUNA CORUND"/>
    <d v="2020-09-27T00:00:00"/>
    <n v="1"/>
    <m/>
    <s v="X"/>
    <s v="X"/>
    <n v="0"/>
    <n v="1200"/>
    <n v="0"/>
    <n v="1200"/>
    <n v="247.92876180244212"/>
    <n v="4969"/>
    <m/>
    <n v="1880"/>
    <m/>
    <n v="4969"/>
    <n v="1880"/>
    <n v="0.24149728315556451"/>
    <n v="4.9895101992844061E-2"/>
    <n v="0.63829787234042556"/>
    <n v="0.1318770009587458"/>
    <n v="4.8400999999999996"/>
    <s v="0-0,99 lei"/>
    <x v="6"/>
    <s v="0-0,99 euro"/>
    <n v="0"/>
  </r>
  <r>
    <n v="1519"/>
    <x v="20"/>
    <s v="COMUNA COZMENI"/>
    <d v="2020-09-27T00:00:00"/>
    <n v="1"/>
    <m/>
    <s v="X"/>
    <s v="X"/>
    <n v="0"/>
    <n v="1600"/>
    <n v="0"/>
    <n v="1600"/>
    <n v="330.57168240325615"/>
    <n v="1647"/>
    <m/>
    <n v="648"/>
    <m/>
    <n v="1647"/>
    <n v="648"/>
    <n v="0.97146326654523374"/>
    <n v="0.20071140400926299"/>
    <n v="2.4691358024691357"/>
    <n v="0.51014148519021008"/>
    <n v="4.8400999999999996"/>
    <s v="0-0,99 lei"/>
    <x v="6"/>
    <s v="0-0,99 euro"/>
    <n v="0"/>
  </r>
  <r>
    <n v="1520"/>
    <x v="20"/>
    <s v="COMUNA DĂNEŞTI"/>
    <d v="2020-09-27T00:00:00"/>
    <n v="1"/>
    <m/>
    <s v="X"/>
    <s v="X"/>
    <n v="3000"/>
    <n v="95"/>
    <n v="0"/>
    <n v="3095"/>
    <n v="639.4495981487986"/>
    <n v="1852"/>
    <m/>
    <n v="813"/>
    <m/>
    <n v="1852"/>
    <n v="813"/>
    <n v="1.6711663066954643"/>
    <n v="0.34527516098747224"/>
    <n v="3.806888068880689"/>
    <n v="0.78653087103173258"/>
    <n v="4.8400999999999996"/>
    <s v="1-1,99 lei"/>
    <x v="10"/>
    <s v="0-0,99 euro"/>
    <n v="0"/>
  </r>
  <r>
    <n v="1521"/>
    <x v="20"/>
    <s v="COMUNA DÂRJIU"/>
    <d v="2020-09-27T00:00:00"/>
    <n v="1"/>
    <m/>
    <s v="X"/>
    <s v="X"/>
    <n v="1000"/>
    <n v="242"/>
    <n v="0"/>
    <n v="1242"/>
    <n v="256.60626846552759"/>
    <n v="810"/>
    <m/>
    <n v="276"/>
    <m/>
    <n v="810"/>
    <n v="276"/>
    <n v="1.5333333333333334"/>
    <n v="0.31679786230312046"/>
    <n v="4.5"/>
    <n v="0.92973285675915796"/>
    <n v="4.8400999999999996"/>
    <s v="1-1,99 lei"/>
    <x v="10"/>
    <s v="0-0,99 euro"/>
    <n v="0"/>
  </r>
  <r>
    <n v="1522"/>
    <x v="20"/>
    <s v="COMUNA DEALU"/>
    <d v="2020-09-27T00:00:00"/>
    <n v="1"/>
    <m/>
    <s v="X"/>
    <s v="X"/>
    <n v="0"/>
    <n v="3776.82"/>
    <n v="0"/>
    <n v="3776.82"/>
    <n v="780.31858845891622"/>
    <n v="3214"/>
    <m/>
    <n v="1198"/>
    <m/>
    <n v="3214"/>
    <n v="1198"/>
    <n v="1.1751151213441196"/>
    <n v="0.24278736417514507"/>
    <n v="3.152604340567613"/>
    <n v="0.65135107550827731"/>
    <n v="4.8400999999999996"/>
    <s v="1-1,99 lei"/>
    <x v="10"/>
    <s v="0-0,99 euro"/>
    <n v="0"/>
  </r>
  <r>
    <n v="1523"/>
    <x v="20"/>
    <s v="COMUNA DITRĂU"/>
    <d v="2020-09-27T00:00:00"/>
    <n v="1"/>
    <m/>
    <s v="X"/>
    <s v="X"/>
    <n v="2147"/>
    <n v="14475"/>
    <n v="0"/>
    <n v="16622"/>
    <n v="3434.2265655668275"/>
    <n v="4800"/>
    <m/>
    <n v="1328"/>
    <m/>
    <n v="4800"/>
    <n v="1328"/>
    <n v="3.4629166666666666"/>
    <n v="0.71546386782642235"/>
    <n v="12.516566265060241"/>
    <n v="2.5860139800955024"/>
    <n v="4.8400999999999996"/>
    <s v="3-3,99 lei"/>
    <x v="0"/>
    <s v="0-0,99 euro"/>
    <n v="0"/>
  </r>
  <r>
    <n v="1524"/>
    <x v="20"/>
    <s v="COMUNA FELICENI"/>
    <d v="2020-09-27T00:00:00"/>
    <n v="1"/>
    <m/>
    <s v="X"/>
    <s v="X"/>
    <n v="0"/>
    <n v="8159"/>
    <n v="0"/>
    <n v="8159"/>
    <n v="1685.7089729551044"/>
    <n v="2811"/>
    <m/>
    <n v="1591"/>
    <m/>
    <n v="2811"/>
    <n v="1591"/>
    <n v="2.9025257915332623"/>
    <n v="0.59968302132874574"/>
    <n v="5.1282212445003141"/>
    <n v="1.0595279528316182"/>
    <n v="4.8400999999999996"/>
    <s v="2-2,99 lei"/>
    <x v="7"/>
    <s v="0-0,99 euro"/>
    <n v="0"/>
  </r>
  <r>
    <n v="1525"/>
    <x v="20"/>
    <s v="COMUNA FRUMOASA"/>
    <d v="2020-09-27T00:00:00"/>
    <n v="1"/>
    <m/>
    <s v="X"/>
    <s v="X"/>
    <n v="0"/>
    <n v="0"/>
    <n v="0"/>
    <n v="0"/>
    <n v="0"/>
    <n v="2988"/>
    <m/>
    <n v="1136"/>
    <m/>
    <n v="2988"/>
    <n v="1136"/>
    <n v="0"/>
    <n v="0"/>
    <n v="0"/>
    <n v="0"/>
    <n v="4.8400999999999996"/>
    <s v="0-0,99 lei"/>
    <x v="6"/>
    <s v="0-0,99 euro"/>
    <n v="0"/>
  </r>
  <r>
    <n v="1526"/>
    <x v="20"/>
    <s v="COMUNA GĂLAUŢAŞ"/>
    <d v="2020-09-27T00:00:00"/>
    <n v="1"/>
    <m/>
    <s v="X"/>
    <s v="X"/>
    <n v="720"/>
    <n v="5541"/>
    <n v="2991"/>
    <n v="9252"/>
    <n v="1911.5307534968288"/>
    <n v="2005"/>
    <m/>
    <n v="801"/>
    <m/>
    <n v="2005"/>
    <n v="801"/>
    <n v="4.6144638403990026"/>
    <n v="0.95338192194355553"/>
    <n v="11.55056179775281"/>
    <n v="2.3864304038662034"/>
    <n v="4.8400999999999996"/>
    <s v="4-4,99 lei"/>
    <x v="11"/>
    <s v="0-0,99 euro"/>
    <n v="0"/>
  </r>
  <r>
    <n v="1527"/>
    <x v="20"/>
    <s v="COMUNA JOSENI"/>
    <d v="2020-09-27T00:00:00"/>
    <n v="1"/>
    <m/>
    <s v="X"/>
    <s v="X"/>
    <n v="3400"/>
    <n v="6241"/>
    <n v="0"/>
    <n v="9641"/>
    <n v="1991.9009937811204"/>
    <n v="4747"/>
    <m/>
    <n v="1541"/>
    <m/>
    <n v="4747"/>
    <n v="1541"/>
    <n v="2.030966926479882"/>
    <n v="0.41961259611989055"/>
    <n v="6.2563270603504222"/>
    <n v="1.2926028512531607"/>
    <n v="4.8400999999999996"/>
    <s v="2-2,99 lei"/>
    <x v="7"/>
    <s v="0-0,99 euro"/>
    <n v="0"/>
  </r>
  <r>
    <n v="1528"/>
    <x v="20"/>
    <s v="COMUNA LĂZAREA"/>
    <d v="2020-09-27T00:00:00"/>
    <n v="1"/>
    <m/>
    <s v="X"/>
    <s v="X"/>
    <n v="1800"/>
    <n v="1560.17"/>
    <n v="0"/>
    <n v="3360.17"/>
    <n v="694.23565628809331"/>
    <n v="2928"/>
    <m/>
    <n v="1382"/>
    <m/>
    <n v="2928"/>
    <n v="1382"/>
    <n v="1.147599043715847"/>
    <n v="0.23710234162844718"/>
    <n v="2.4313820549927643"/>
    <n v="0.50234128530252775"/>
    <n v="4.8400999999999996"/>
    <s v="1-1,99 lei"/>
    <x v="10"/>
    <s v="0-0,99 euro"/>
    <n v="0"/>
  </r>
  <r>
    <n v="1529"/>
    <x v="20"/>
    <s v="COMUNA LELICENI"/>
    <d v="2020-09-27T00:00:00"/>
    <n v="1"/>
    <m/>
    <s v="X"/>
    <s v="X"/>
    <n v="0"/>
    <n v="0"/>
    <n v="0"/>
    <n v="0"/>
    <n v="0"/>
    <n v="1777"/>
    <m/>
    <n v="862"/>
    <m/>
    <n v="1777"/>
    <n v="862"/>
    <n v="0"/>
    <n v="0"/>
    <n v="0"/>
    <n v="0"/>
    <n v="4.8400999999999996"/>
    <s v="0-0,99 lei"/>
    <x v="6"/>
    <s v="0-0,99 euro"/>
    <n v="0"/>
  </r>
  <r>
    <n v="1530"/>
    <x v="20"/>
    <s v="COMUNA LUETA"/>
    <d v="2020-09-27T00:00:00"/>
    <n v="1"/>
    <m/>
    <s v="X"/>
    <s v="X"/>
    <n v="0"/>
    <n v="1415"/>
    <n v="0"/>
    <n v="1415"/>
    <n v="292.34933162537965"/>
    <n v="3038"/>
    <m/>
    <n v="1480"/>
    <m/>
    <n v="3038"/>
    <n v="1480"/>
    <n v="0.46576695194206713"/>
    <n v="9.6230853069578556E-2"/>
    <n v="0.95608108108108103"/>
    <n v="0.19753333217931057"/>
    <n v="4.8400999999999996"/>
    <s v="0-0,99 lei"/>
    <x v="6"/>
    <s v="0-0,99 euro"/>
    <n v="0"/>
  </r>
  <r>
    <n v="1531"/>
    <x v="20"/>
    <s v="COMUNA LUNCA DE JOS"/>
    <d v="2020-09-27T00:00:00"/>
    <n v="1"/>
    <m/>
    <s v="X"/>
    <s v="X"/>
    <n v="2500"/>
    <n v="2000"/>
    <n v="0"/>
    <n v="4500"/>
    <n v="929.73285675915793"/>
    <n v="4301"/>
    <m/>
    <n v="1570"/>
    <m/>
    <n v="4301"/>
    <n v="1570"/>
    <n v="1.0462683096954197"/>
    <n v="0.21616667211326621"/>
    <n v="2.8662420382165603"/>
    <n v="0.59218653296761647"/>
    <n v="4.8400999999999996"/>
    <s v="1-1,99 lei"/>
    <x v="10"/>
    <s v="0-0,99 euro"/>
    <n v="0"/>
  </r>
  <r>
    <n v="1532"/>
    <x v="20"/>
    <s v="COMUNA LUNCA DE SUS"/>
    <d v="2020-09-27T00:00:00"/>
    <n v="1"/>
    <m/>
    <s v="X"/>
    <s v="X"/>
    <n v="0"/>
    <n v="0"/>
    <n v="0"/>
    <n v="0"/>
    <n v="0"/>
    <n v="2663"/>
    <m/>
    <n v="1497"/>
    <m/>
    <n v="2663"/>
    <n v="1497"/>
    <n v="0"/>
    <n v="0"/>
    <n v="0"/>
    <n v="0"/>
    <n v="4.8400999999999996"/>
    <s v="0-0,99 lei"/>
    <x v="6"/>
    <s v="0-0,99 euro"/>
    <n v="0"/>
  </r>
  <r>
    <n v="1533"/>
    <x v="20"/>
    <s v="COMUNA LUPENI"/>
    <d v="2020-09-27T00:00:00"/>
    <n v="1"/>
    <m/>
    <s v="X"/>
    <s v="X"/>
    <n v="2000"/>
    <n v="13700"/>
    <n v="0"/>
    <n v="15700"/>
    <n v="3243.7346335819511"/>
    <n v="3821"/>
    <m/>
    <n v="2263"/>
    <m/>
    <n v="3821"/>
    <n v="2263"/>
    <n v="4.1088720230306199"/>
    <n v="0.84892296089556429"/>
    <n v="6.9376933274414494"/>
    <n v="1.4333780970313528"/>
    <n v="4.8400999999999996"/>
    <s v="4-4,99 lei"/>
    <x v="11"/>
    <s v="0-0,99 euro"/>
    <n v="0"/>
  </r>
  <r>
    <n v="1534"/>
    <x v="20"/>
    <s v="COMUNA MĂDĂRAŞ"/>
    <d v="2020-09-27T00:00:00"/>
    <n v="1"/>
    <m/>
    <s v="X"/>
    <s v="X"/>
    <n v="1929.43"/>
    <n v="0"/>
    <n v="0"/>
    <n v="1929.43"/>
    <n v="398.63432573707161"/>
    <n v="1825"/>
    <m/>
    <n v="1159"/>
    <m/>
    <n v="1825"/>
    <n v="1159"/>
    <n v="1.0572219178082192"/>
    <n v="0.21842976752716253"/>
    <n v="1.6647368421052633"/>
    <n v="0.3439467866583879"/>
    <n v="4.8400999999999996"/>
    <s v="1-1,99 lei"/>
    <x v="10"/>
    <s v="0-0,99 euro"/>
    <n v="0"/>
  </r>
  <r>
    <n v="1535"/>
    <x v="20"/>
    <s v="COMUNA MĂRTINIȘ"/>
    <d v="2020-09-27T00:00:00"/>
    <n v="1"/>
    <m/>
    <s v="X"/>
    <s v="X"/>
    <n v="5000"/>
    <n v="5766"/>
    <n v="0"/>
    <n v="10766"/>
    <n v="2224.33420797091"/>
    <n v="2339"/>
    <m/>
    <n v="1498"/>
    <m/>
    <n v="2339"/>
    <n v="1498"/>
    <n v="4.6028217186831979"/>
    <n v="0.95097657459209495"/>
    <n v="7.1869158878504669"/>
    <n v="1.4848692977108879"/>
    <n v="4.8400999999999996"/>
    <s v="4-4,99 lei"/>
    <x v="11"/>
    <s v="0-0,99 euro"/>
    <n v="0"/>
  </r>
  <r>
    <n v="1536"/>
    <x v="20"/>
    <s v="COMUNA MEREȘTI"/>
    <d v="2020-09-27T00:00:00"/>
    <n v="1"/>
    <m/>
    <s v="X"/>
    <s v="X"/>
    <n v="600"/>
    <n v="70"/>
    <n v="0"/>
    <n v="670"/>
    <n v="138.42689200636352"/>
    <n v="1088"/>
    <m/>
    <n v="464"/>
    <m/>
    <n v="1088"/>
    <n v="464"/>
    <n v="0.6158088235294118"/>
    <n v="0.12723059927055469"/>
    <n v="1.4439655172413792"/>
    <n v="0.29833381897923172"/>
    <n v="4.8400999999999996"/>
    <s v="0-0,99 lei"/>
    <x v="6"/>
    <s v="0-0,99 euro"/>
    <n v="0"/>
  </r>
  <r>
    <n v="1537"/>
    <x v="20"/>
    <s v="COMUNA MIHĂILENI"/>
    <d v="2020-09-27T00:00:00"/>
    <n v="1"/>
    <m/>
    <s v="X"/>
    <s v="X"/>
    <n v="34090"/>
    <n v="4236.55"/>
    <n v="0"/>
    <n v="38326.550000000003"/>
    <n v="7918.5450713828241"/>
    <n v="2220"/>
    <m/>
    <n v="1173"/>
    <m/>
    <n v="2220"/>
    <n v="1173"/>
    <n v="17.264211711711713"/>
    <n v="3.5669121943165876"/>
    <n v="32.673955669224213"/>
    <n v="6.750677810215536"/>
    <n v="4.8400999999999996"/>
    <s v="17-17,99 lei"/>
    <x v="29"/>
    <s v="3-3,99 euro"/>
    <n v="3"/>
  </r>
  <r>
    <n v="1538"/>
    <x v="20"/>
    <s v="COMUNA MUGENI"/>
    <d v="2020-09-27T00:00:00"/>
    <n v="1"/>
    <m/>
    <s v="X"/>
    <s v="X"/>
    <n v="0"/>
    <n v="14690.65"/>
    <n v="0"/>
    <n v="14690.65"/>
    <n v="3035.1955538108718"/>
    <n v="2910"/>
    <m/>
    <n v="1899"/>
    <m/>
    <n v="2910"/>
    <n v="1899"/>
    <n v="5.0483333333333329"/>
    <n v="1.0430225270827738"/>
    <n v="7.7359926276987885"/>
    <n v="1.5983125612484843"/>
    <n v="4.8400999999999996"/>
    <s v="5-5,99 lei"/>
    <x v="8"/>
    <s v="1-1,99 euro"/>
    <n v="1"/>
  </r>
  <r>
    <n v="1539"/>
    <x v="20"/>
    <s v="COMUNA OCLAND"/>
    <d v="2020-09-27T00:00:00"/>
    <n v="1"/>
    <m/>
    <s v="X"/>
    <s v="X"/>
    <n v="1400"/>
    <n v="7318.33"/>
    <n v="0"/>
    <n v="8718.33"/>
    <n v="1801.2706349042376"/>
    <n v="990"/>
    <m/>
    <n v="466"/>
    <m/>
    <n v="990"/>
    <n v="466"/>
    <n v="8.8063939393939386"/>
    <n v="1.8194652877820581"/>
    <n v="18.708862660944206"/>
    <n v="3.8653876285498661"/>
    <n v="4.8400999999999996"/>
    <s v="8-8,99 lei"/>
    <x v="2"/>
    <s v="1-1,99 euro"/>
    <n v="1"/>
  </r>
  <r>
    <n v="1540"/>
    <x v="20"/>
    <s v="COMUNA PĂULENI CIUC"/>
    <d v="2020-09-27T00:00:00"/>
    <n v="1"/>
    <m/>
    <s v="X"/>
    <s v="X"/>
    <n v="1700"/>
    <n v="10447"/>
    <n v="0"/>
    <n v="12147"/>
    <n v="2509.6588913452201"/>
    <n v="1594"/>
    <m/>
    <n v="965"/>
    <m/>
    <n v="1594"/>
    <n v="965"/>
    <n v="7.6204516938519449"/>
    <n v="1.5744409606933627"/>
    <n v="12.587564766839378"/>
    <n v="2.6006827889587774"/>
    <n v="4.8400999999999996"/>
    <s v="7-7,99 lei"/>
    <x v="5"/>
    <s v="1-1,99 euro"/>
    <n v="1"/>
  </r>
  <r>
    <n v="1541"/>
    <x v="20"/>
    <s v="COMUNA PLĂIEŞII DE JOS"/>
    <d v="2020-09-27T00:00:00"/>
    <n v="1"/>
    <m/>
    <s v="X"/>
    <s v="X"/>
    <n v="0"/>
    <n v="6973"/>
    <n v="0"/>
    <n v="6973"/>
    <n v="1440.6727133736908"/>
    <n v="2085"/>
    <m/>
    <n v="761"/>
    <m/>
    <n v="2085"/>
    <n v="761"/>
    <n v="3.3443645083932854"/>
    <n v="0.690970126318317"/>
    <n v="9.1629434954007891"/>
    <n v="1.8931310294003822"/>
    <n v="4.8400999999999996"/>
    <s v="3-3,99 lei"/>
    <x v="0"/>
    <s v="0-0,99 euro"/>
    <n v="0"/>
  </r>
  <r>
    <n v="1542"/>
    <x v="20"/>
    <s v="COMUNA PORUMBENI"/>
    <d v="2020-09-27T00:00:00"/>
    <n v="1"/>
    <m/>
    <s v="X"/>
    <s v="X"/>
    <n v="0"/>
    <n v="0"/>
    <n v="0"/>
    <n v="0"/>
    <n v="0"/>
    <n v="1419"/>
    <m/>
    <n v="661"/>
    <m/>
    <n v="1419"/>
    <n v="661"/>
    <n v="0"/>
    <n v="0"/>
    <n v="0"/>
    <n v="0"/>
    <n v="4.8400999999999996"/>
    <s v="0-0,99 lei"/>
    <x v="6"/>
    <s v="0-0,99 euro"/>
    <n v="0"/>
  </r>
  <r>
    <n v="1543"/>
    <x v="20"/>
    <s v="COMUNA PRAID"/>
    <d v="2020-09-27T00:00:00"/>
    <n v="1"/>
    <m/>
    <s v="X"/>
    <s v="X"/>
    <n v="2500"/>
    <n v="491"/>
    <n v="0"/>
    <n v="2991"/>
    <n v="617.96243879258702"/>
    <n v="5574"/>
    <m/>
    <n v="2866"/>
    <m/>
    <n v="5574"/>
    <n v="2866"/>
    <n v="0.53659849300322926"/>
    <n v="0.11086516662945588"/>
    <n v="1.0436147941381717"/>
    <n v="0.21561843642448955"/>
    <n v="4.8400999999999996"/>
    <s v="0-0,99 lei"/>
    <x v="6"/>
    <s v="0-0,99 euro"/>
    <n v="0"/>
  </r>
  <r>
    <n v="1544"/>
    <x v="20"/>
    <s v="COMUNA RACU"/>
    <d v="2020-09-27T00:00:00"/>
    <n v="1"/>
    <m/>
    <s v="X"/>
    <s v="X"/>
    <n v="900"/>
    <n v="1468.45"/>
    <n v="0"/>
    <n v="2368.4499999999998"/>
    <n v="489.339063242495"/>
    <n v="1301"/>
    <m/>
    <n v="580"/>
    <m/>
    <n v="1301"/>
    <n v="580"/>
    <n v="1.8204842428900845"/>
    <n v="0.37612533685049576"/>
    <n v="4.08353448275862"/>
    <n v="0.84368804007326725"/>
    <n v="4.8400999999999996"/>
    <s v="1-1,99 lei"/>
    <x v="10"/>
    <s v="0-0,99 euro"/>
    <n v="0"/>
  </r>
  <r>
    <n v="1545"/>
    <x v="20"/>
    <s v="COMUNA REMETEA"/>
    <d v="2020-09-27T00:00:00"/>
    <n v="1"/>
    <m/>
    <s v="X"/>
    <s v="X"/>
    <n v="1200"/>
    <n v="743.5"/>
    <n v="0"/>
    <n v="1943.5"/>
    <n v="401.54129046920519"/>
    <n v="5179"/>
    <m/>
    <n v="2719"/>
    <m/>
    <n v="5179"/>
    <n v="2719"/>
    <n v="0.37526549526935704"/>
    <n v="7.7532591324426567E-2"/>
    <n v="0.71478484737035675"/>
    <n v="0.14767976846973344"/>
    <n v="4.8400999999999996"/>
    <s v="0-0,99 lei"/>
    <x v="6"/>
    <s v="0-0,99 euro"/>
    <n v="0"/>
  </r>
  <r>
    <n v="1546"/>
    <x v="20"/>
    <s v="COMUNA SĂCEL"/>
    <d v="2020-09-27T00:00:00"/>
    <n v="1"/>
    <m/>
    <s v="X"/>
    <s v="X"/>
    <n v="1764"/>
    <n v="2928"/>
    <n v="0"/>
    <n v="4692"/>
    <n v="969.40145864754868"/>
    <n v="930"/>
    <m/>
    <n v="419"/>
    <m/>
    <n v="930"/>
    <n v="419"/>
    <n v="5.0451612903225804"/>
    <n v="1.0423671598360738"/>
    <n v="11.198090692124104"/>
    <n v="2.3136072998748181"/>
    <n v="4.8400999999999996"/>
    <s v="5-5,99 lei"/>
    <x v="8"/>
    <s v="1-1,99 euro"/>
    <n v="1"/>
  </r>
  <r>
    <n v="1547"/>
    <x v="20"/>
    <s v="COMUNA SÂNCRĂIENI"/>
    <d v="2020-09-27T00:00:00"/>
    <n v="1"/>
    <m/>
    <s v="X"/>
    <s v="X"/>
    <n v="0"/>
    <n v="1180.51"/>
    <n v="0"/>
    <n v="1180.51"/>
    <n v="243.90198549616744"/>
    <n v="2135"/>
    <m/>
    <n v="675"/>
    <m/>
    <n v="2135"/>
    <n v="675"/>
    <n v="0.55293208430913343"/>
    <n v="0.11423980585300583"/>
    <n v="1.7489037037037036"/>
    <n v="0.36133627480913694"/>
    <n v="4.8400999999999996"/>
    <s v="0-0,99 lei"/>
    <x v="6"/>
    <s v="0-0,99 euro"/>
    <n v="0"/>
  </r>
  <r>
    <n v="1548"/>
    <x v="20"/>
    <s v="COMUNA SÂNDOMINIC"/>
    <d v="2020-09-27T00:00:00"/>
    <n v="1"/>
    <m/>
    <s v="X"/>
    <s v="X"/>
    <n v="0"/>
    <n v="2716.89"/>
    <n v="0"/>
    <n v="2716.89"/>
    <n v="561.32931137786409"/>
    <n v="5188"/>
    <m/>
    <n v="1782"/>
    <m/>
    <n v="5188"/>
    <n v="1782"/>
    <n v="0.52368735543562062"/>
    <n v="0.10819763133729068"/>
    <n v="1.5246296296296296"/>
    <n v="0.31499961356782497"/>
    <n v="4.8400999999999996"/>
    <s v="0-0,99 lei"/>
    <x v="6"/>
    <s v="0-0,99 euro"/>
    <n v="0"/>
  </r>
  <r>
    <n v="1549"/>
    <x v="20"/>
    <s v="COMUNA SÂNMARTIN"/>
    <d v="2020-09-27T00:00:00"/>
    <n v="1"/>
    <m/>
    <s v="X"/>
    <s v="X"/>
    <n v="3700"/>
    <n v="6922"/>
    <n v="0"/>
    <n v="10622"/>
    <n v="2194.5827565546169"/>
    <n v="1819"/>
    <m/>
    <n v="662"/>
    <m/>
    <n v="1819"/>
    <n v="662"/>
    <n v="5.839472237493128"/>
    <n v="1.2064776011845062"/>
    <n v="16.045317220543808"/>
    <n v="3.31507969268069"/>
    <n v="4.8400999999999996"/>
    <s v="5-5,99 lei"/>
    <x v="8"/>
    <s v="1-1,99 euro"/>
    <n v="1"/>
  </r>
  <r>
    <n v="1550"/>
    <x v="20"/>
    <s v="COMUNA SÂNSIMION"/>
    <d v="2020-09-27T00:00:00"/>
    <n v="1"/>
    <m/>
    <s v="X"/>
    <s v="X"/>
    <n v="0"/>
    <n v="0"/>
    <n v="0"/>
    <n v="0"/>
    <n v="0"/>
    <n v="2793"/>
    <m/>
    <n v="1345"/>
    <m/>
    <n v="2793"/>
    <n v="1345"/>
    <n v="0"/>
    <n v="0"/>
    <n v="0"/>
    <n v="0"/>
    <n v="4.8400999999999996"/>
    <s v="0-0,99 lei"/>
    <x v="6"/>
    <s v="0-0,99 euro"/>
    <n v="0"/>
  </r>
  <r>
    <n v="1551"/>
    <x v="20"/>
    <s v="COMUNA SÂNTIMBRU"/>
    <d v="2020-09-27T00:00:00"/>
    <n v="1"/>
    <m/>
    <s v="X"/>
    <s v="X"/>
    <n v="0"/>
    <n v="0"/>
    <n v="0"/>
    <n v="0"/>
    <n v="0"/>
    <n v="1722"/>
    <m/>
    <n v="712"/>
    <m/>
    <n v="1722"/>
    <n v="712"/>
    <n v="0"/>
    <n v="0"/>
    <n v="0"/>
    <n v="0"/>
    <n v="4.8400999999999996"/>
    <s v="0-0,99 lei"/>
    <x v="6"/>
    <s v="0-0,99 euro"/>
    <n v="0"/>
  </r>
  <r>
    <n v="1552"/>
    <x v="20"/>
    <s v="COMUNA SĂRMAŞ"/>
    <d v="2020-09-27T00:00:00"/>
    <n v="1"/>
    <m/>
    <s v="X"/>
    <s v="X"/>
    <n v="0"/>
    <n v="3541"/>
    <n v="0"/>
    <n v="3541"/>
    <n v="731.59645461870628"/>
    <n v="3220"/>
    <m/>
    <n v="1710"/>
    <m/>
    <n v="3220"/>
    <n v="1710"/>
    <n v="1.0996894409937887"/>
    <n v="0.22720386789400815"/>
    <n v="2.0707602339181288"/>
    <n v="0.42783418398754752"/>
    <n v="4.8400999999999996"/>
    <s v="1-1,99 lei"/>
    <x v="10"/>
    <s v="0-0,99 euro"/>
    <n v="0"/>
  </r>
  <r>
    <n v="1553"/>
    <x v="20"/>
    <s v="COMUNA SATU MARE"/>
    <d v="2020-09-27T00:00:00"/>
    <n v="1"/>
    <m/>
    <s v="X"/>
    <s v="X"/>
    <n v="800"/>
    <n v="1500"/>
    <n v="0"/>
    <n v="2300"/>
    <n v="475.19679345468074"/>
    <n v="1628"/>
    <m/>
    <n v="629"/>
    <m/>
    <n v="1628"/>
    <n v="629"/>
    <n v="1.4127764127764129"/>
    <n v="0.29188992226945992"/>
    <n v="3.6565977742448332"/>
    <n v="0.75547979881507277"/>
    <n v="4.8400999999999996"/>
    <s v="1-1,99 lei"/>
    <x v="10"/>
    <s v="0-0,99 euro"/>
    <n v="0"/>
  </r>
  <r>
    <n v="1554"/>
    <x v="20"/>
    <s v="COMUNA SECUIENI"/>
    <d v="2020-09-27T00:00:00"/>
    <n v="1"/>
    <m/>
    <s v="X"/>
    <s v="X"/>
    <n v="990"/>
    <n v="6695"/>
    <n v="0"/>
    <n v="7685"/>
    <n v="1587.7771120431398"/>
    <n v="2314"/>
    <m/>
    <n v="1108"/>
    <m/>
    <n v="2314"/>
    <n v="1108"/>
    <n v="3.3210890233362145"/>
    <n v="0.68616124115952459"/>
    <n v="6.9359205776173285"/>
    <n v="1.4330118339739528"/>
    <n v="4.8400999999999996"/>
    <s v="3-3,99 lei"/>
    <x v="0"/>
    <s v="0-0,99 euro"/>
    <n v="0"/>
  </r>
  <r>
    <n v="1555"/>
    <x v="20"/>
    <s v="COMUNA SICULENI"/>
    <d v="2020-09-27T00:00:00"/>
    <n v="1"/>
    <m/>
    <s v="X"/>
    <s v="X"/>
    <n v="0"/>
    <n v="1055.68"/>
    <n v="0"/>
    <n v="1055.68"/>
    <n v="218.11119604966842"/>
    <n v="2252"/>
    <m/>
    <n v="959"/>
    <m/>
    <n v="2252"/>
    <n v="959"/>
    <n v="0.46877442273534636"/>
    <n v="9.6852218494524162E-2"/>
    <n v="1.100813347236705"/>
    <n v="0.22743607512999836"/>
    <n v="4.8400999999999996"/>
    <s v="0-0,99 lei"/>
    <x v="6"/>
    <s v="0-0,99 euro"/>
    <n v="0"/>
  </r>
  <r>
    <n v="1556"/>
    <x v="20"/>
    <s v="COMUNA ŞIMONEȘTI"/>
    <d v="2020-09-27T00:00:00"/>
    <n v="1"/>
    <m/>
    <s v="X"/>
    <s v="X"/>
    <n v="2160"/>
    <n v="6186.65"/>
    <n v="0"/>
    <n v="8346.65"/>
    <n v="1724.4788330819613"/>
    <n v="3147"/>
    <m/>
    <n v="1622"/>
    <m/>
    <n v="3147"/>
    <n v="1622"/>
    <n v="2.6522561169367651"/>
    <n v="0.54797547921257106"/>
    <n v="5.1459001233045623"/>
    <n v="1.0631805382749453"/>
    <n v="4.8400999999999996"/>
    <s v="2-2,99 lei"/>
    <x v="7"/>
    <s v="0-0,99 euro"/>
    <n v="0"/>
  </r>
  <r>
    <n v="1557"/>
    <x v="20"/>
    <s v="COMUNA SUBCETATE"/>
    <d v="2020-09-27T00:00:00"/>
    <n v="1"/>
    <m/>
    <s v="X"/>
    <s v="X"/>
    <n v="1080"/>
    <n v="1521.87"/>
    <n v="0"/>
    <n v="2601.87"/>
    <n v="537.56533955910004"/>
    <n v="1464"/>
    <m/>
    <n v="760"/>
    <m/>
    <n v="1464"/>
    <n v="760"/>
    <n v="1.7772336065573771"/>
    <n v="0.36718943958954919"/>
    <n v="3.4235131578947366"/>
    <n v="0.70732281520934215"/>
    <n v="4.8400999999999996"/>
    <s v="1-1,99 lei"/>
    <x v="10"/>
    <s v="0-0,99 euro"/>
    <n v="0"/>
  </r>
  <r>
    <n v="1558"/>
    <x v="20"/>
    <s v="COMUNA SUSENI"/>
    <d v="2020-09-27T00:00:00"/>
    <n v="1"/>
    <m/>
    <s v="X"/>
    <s v="X"/>
    <n v="3000"/>
    <n v="6765"/>
    <n v="0"/>
    <n v="9765"/>
    <n v="2017.5202991673727"/>
    <n v="4232"/>
    <m/>
    <n v="1506"/>
    <m/>
    <n v="4232"/>
    <n v="1506"/>
    <n v="2.3074196597353498"/>
    <n v="0.47672974933066464"/>
    <n v="6.4840637450199203"/>
    <n v="1.3396549131257456"/>
    <n v="4.8400999999999996"/>
    <s v="2-2,99 lei"/>
    <x v="7"/>
    <s v="0-0,99 euro"/>
    <n v="0"/>
  </r>
  <r>
    <n v="1559"/>
    <x v="20"/>
    <s v="COMUNA TOMEŞTI"/>
    <d v="2020-09-27T00:00:00"/>
    <n v="1"/>
    <m/>
    <s v="X"/>
    <s v="X"/>
    <n v="2100"/>
    <n v="719"/>
    <n v="0"/>
    <n v="2819"/>
    <n v="582.42598293423691"/>
    <n v="2146"/>
    <m/>
    <n v="719"/>
    <m/>
    <n v="2146"/>
    <n v="719"/>
    <n v="1.3136067101584343"/>
    <n v="0.27140073762080003"/>
    <n v="3.9207232267037551"/>
    <n v="0.81005004580561457"/>
    <n v="4.8400999999999996"/>
    <s v="1-1,99 lei"/>
    <x v="10"/>
    <s v="0-0,99 euro"/>
    <n v="0"/>
  </r>
  <r>
    <n v="1560"/>
    <x v="20"/>
    <s v="COMUNA TULGHEŞ"/>
    <d v="2020-09-27T00:00:00"/>
    <n v="1"/>
    <m/>
    <s v="X"/>
    <s v="X"/>
    <n v="0"/>
    <n v="1098.73"/>
    <n v="0"/>
    <n v="1098.73"/>
    <n v="227.00564037933103"/>
    <n v="2627"/>
    <m/>
    <n v="1138"/>
    <m/>
    <n v="2627"/>
    <n v="1138"/>
    <n v="0.41824514655500572"/>
    <n v="8.6412501096052918E-2"/>
    <n v="0.96549209138840075"/>
    <n v="0.19947771562331373"/>
    <n v="4.8400999999999996"/>
    <s v="0-0,99 lei"/>
    <x v="6"/>
    <s v="0-0,99 euro"/>
    <n v="0"/>
  </r>
  <r>
    <n v="1561"/>
    <x v="20"/>
    <s v="COMUNA TUŞNAD"/>
    <d v="2020-09-27T00:00:00"/>
    <n v="1"/>
    <m/>
    <s v="X"/>
    <s v="X"/>
    <n v="0"/>
    <n v="1861.2"/>
    <n v="0"/>
    <n v="1861.2"/>
    <n v="384.53750955558775"/>
    <n v="1733"/>
    <m/>
    <n v="829"/>
    <m/>
    <n v="1733"/>
    <n v="829"/>
    <n v="1.0739757645701096"/>
    <n v="0.22189123459641533"/>
    <n v="2.2451145958986731"/>
    <n v="0.46385706822145689"/>
    <n v="4.8400999999999996"/>
    <s v="1-1,99 lei"/>
    <x v="10"/>
    <s v="0-0,99 euro"/>
    <n v="0"/>
  </r>
  <r>
    <n v="1562"/>
    <x v="20"/>
    <s v="COMUNA ULIEȘ"/>
    <d v="2020-09-27T00:00:00"/>
    <n v="1"/>
    <m/>
    <s v="X"/>
    <s v="X"/>
    <n v="118085"/>
    <n v="692"/>
    <n v="0"/>
    <n v="118777"/>
    <n v="24540.195450507224"/>
    <n v="914"/>
    <m/>
    <n v="468"/>
    <m/>
    <n v="914"/>
    <n v="468"/>
    <n v="129.95295404814004"/>
    <n v="26.849229158104183"/>
    <n v="253.79700854700855"/>
    <n v="52.436315065186378"/>
    <n v="4.8400999999999996"/>
    <s v="129-129,99 lei"/>
    <x v="61"/>
    <s v="26-26,99 euro"/>
    <n v="26"/>
  </r>
  <r>
    <n v="1563"/>
    <x v="20"/>
    <s v="COMUNA VĂRȘAG"/>
    <d v="2020-09-27T00:00:00"/>
    <n v="1"/>
    <m/>
    <s v="X"/>
    <s v="X"/>
    <n v="0"/>
    <n v="956.94"/>
    <n v="0"/>
    <n v="956.94"/>
    <n v="197.71079109935746"/>
    <n v="1323"/>
    <m/>
    <n v="590"/>
    <m/>
    <n v="1323"/>
    <n v="590"/>
    <n v="0.72331065759637192"/>
    <n v="0.14944126311364889"/>
    <n v="1.6219322033898307"/>
    <n v="0.33510303576162281"/>
    <n v="4.8400999999999996"/>
    <s v="0-0,99 lei"/>
    <x v="6"/>
    <s v="0-0,99 euro"/>
    <n v="0"/>
  </r>
  <r>
    <n v="1564"/>
    <x v="20"/>
    <s v="COMUNA VOŞLĂBENI"/>
    <d v="2020-09-27T00:00:00"/>
    <n v="1"/>
    <m/>
    <s v="X"/>
    <s v="X"/>
    <n v="0"/>
    <n v="0"/>
    <n v="0"/>
    <n v="0"/>
    <n v="0"/>
    <n v="1639"/>
    <m/>
    <n v="994"/>
    <m/>
    <n v="1639"/>
    <n v="994"/>
    <n v="0"/>
    <n v="0"/>
    <n v="0"/>
    <n v="0"/>
    <n v="4.8400999999999996"/>
    <s v="0-0,99 lei"/>
    <x v="6"/>
    <s v="0-0,99 euro"/>
    <n v="0"/>
  </r>
  <r>
    <n v="1565"/>
    <x v="20"/>
    <s v="COMUNA ZETEA"/>
    <d v="2020-09-27T00:00:00"/>
    <n v="1"/>
    <m/>
    <s v="X"/>
    <s v="X"/>
    <n v="1800"/>
    <n v="1110"/>
    <n v="0"/>
    <n v="2910"/>
    <n v="601.2272473709221"/>
    <n v="4822"/>
    <m/>
    <n v="1321"/>
    <m/>
    <n v="4822"/>
    <n v="1321"/>
    <n v="0.60348403152218999"/>
    <n v="0.12468420725236874"/>
    <n v="2.2028766086298259"/>
    <n v="0.45513039165096297"/>
    <n v="4.8400999999999996"/>
    <s v="0-0,99 lei"/>
    <x v="6"/>
    <s v="0-0,99 euro"/>
    <n v="0"/>
  </r>
  <r>
    <n v="1566"/>
    <x v="21"/>
    <s v="MUNICIPIUL DEVA"/>
    <d v="2020-09-27T00:00:00"/>
    <n v="1"/>
    <m/>
    <s v="X"/>
    <s v="X"/>
    <n v="24600"/>
    <n v="81494.039999999994"/>
    <n v="0"/>
    <n v="106094.04"/>
    <n v="21919.803309848969"/>
    <n v="58095"/>
    <m/>
    <n v="21113"/>
    <m/>
    <n v="58095"/>
    <n v="21113"/>
    <n v="1.8262163697392202"/>
    <n v="0.37730963611066304"/>
    <n v="5.0250575474825929"/>
    <n v="1.0382135797778131"/>
    <n v="4.8400999999999996"/>
    <s v="1-1,99 lei"/>
    <x v="10"/>
    <s v="0-0,99 euro"/>
    <n v="0"/>
  </r>
  <r>
    <n v="1567"/>
    <x v="21"/>
    <s v="MUNICIPIUL BRAD"/>
    <d v="2020-09-27T00:00:00"/>
    <n v="1"/>
    <m/>
    <s v="X"/>
    <s v="X"/>
    <n v="14200"/>
    <n v="16334"/>
    <n v="0"/>
    <n v="30534"/>
    <n v="6308.5473440631395"/>
    <n v="13158"/>
    <m/>
    <n v="5436"/>
    <m/>
    <n v="13158"/>
    <n v="5436"/>
    <n v="2.3205654354765164"/>
    <n v="0.47944576258269794"/>
    <n v="5.6169977924944812"/>
    <n v="1.1605127564501729"/>
    <n v="4.8400999999999996"/>
    <s v="2-2,99 lei"/>
    <x v="7"/>
    <s v="0-0,99 euro"/>
    <n v="0"/>
  </r>
  <r>
    <n v="1568"/>
    <x v="21"/>
    <s v="MUNICIPIUL HUNEDOARA"/>
    <d v="2020-09-27T00:00:00"/>
    <n v="1"/>
    <m/>
    <s v="X"/>
    <s v="X"/>
    <n v="49800"/>
    <n v="34217.25"/>
    <n v="0"/>
    <n v="84017.25"/>
    <n v="17358.577302121859"/>
    <n v="60271"/>
    <m/>
    <n v="21767"/>
    <m/>
    <n v="60271"/>
    <n v="21767"/>
    <n v="1.393991305934861"/>
    <n v="0.28800878203649949"/>
    <n v="3.8598451784811871"/>
    <n v="0.79747219654163914"/>
    <n v="4.8400999999999996"/>
    <s v="1-1,99 lei"/>
    <x v="10"/>
    <s v="0-0,99 euro"/>
    <n v="0"/>
  </r>
  <r>
    <n v="1569"/>
    <x v="21"/>
    <s v="MUNICIPIUL LUPENI"/>
    <d v="2020-09-27T00:00:00"/>
    <n v="1"/>
    <m/>
    <s v="X"/>
    <s v="X"/>
    <n v="9000"/>
    <n v="31334.06"/>
    <n v="0"/>
    <n v="40334.06"/>
    <n v="8333.3112952211741"/>
    <n v="21573"/>
    <m/>
    <n v="7659"/>
    <m/>
    <n v="21573"/>
    <n v="7659"/>
    <n v="1.869654660918741"/>
    <n v="0.38628430423312354"/>
    <n v="5.2662305784044907"/>
    <n v="1.0880416888916535"/>
    <n v="4.8400999999999996"/>
    <s v="1-1,99 lei"/>
    <x v="10"/>
    <s v="0-0,99 euro"/>
    <n v="0"/>
  </r>
  <r>
    <n v="1570"/>
    <x v="21"/>
    <s v="MUNICIPIUL ORĂŞTIE"/>
    <d v="2020-09-27T00:00:00"/>
    <n v="1"/>
    <m/>
    <s v="X"/>
    <s v="X"/>
    <n v="9900"/>
    <n v="25267.14"/>
    <n v="0"/>
    <n v="35167.14"/>
    <n v="7265.7878969442781"/>
    <n v="18056"/>
    <m/>
    <n v="6745"/>
    <m/>
    <n v="18056"/>
    <n v="6745"/>
    <n v="1.947670580416482"/>
    <n v="0.4024029628347518"/>
    <n v="5.2138087472201633"/>
    <n v="1.077210955810864"/>
    <n v="4.8400999999999996"/>
    <s v="1-1,99 lei"/>
    <x v="10"/>
    <s v="0-0,99 euro"/>
    <n v="0"/>
  </r>
  <r>
    <n v="1571"/>
    <x v="21"/>
    <s v="MUNICIPIUL PETROŞANI"/>
    <d v="2020-09-27T00:00:00"/>
    <n v="1"/>
    <m/>
    <s v="X"/>
    <s v="X"/>
    <n v="44300"/>
    <n v="24139.040000000001"/>
    <n v="0"/>
    <n v="68439.040000000008"/>
    <n v="14140.005371789843"/>
    <n v="34643"/>
    <m/>
    <n v="11684"/>
    <m/>
    <n v="34643"/>
    <n v="11684"/>
    <n v="1.9755517709205326"/>
    <n v="0.40816342036745784"/>
    <n v="5.8575008558712778"/>
    <n v="1.2102024453774258"/>
    <n v="4.8400999999999996"/>
    <s v="1-1,99 lei"/>
    <x v="10"/>
    <s v="0-0,99 euro"/>
    <n v="0"/>
  </r>
  <r>
    <n v="1572"/>
    <x v="21"/>
    <s v="MUNICIPIUL VULCAN"/>
    <d v="2020-09-27T00:00:00"/>
    <n v="1"/>
    <m/>
    <s v="X"/>
    <s v="X"/>
    <n v="10500"/>
    <n v="58143"/>
    <n v="0"/>
    <n v="68643"/>
    <n v="14182.144997004196"/>
    <n v="22950"/>
    <m/>
    <n v="8444"/>
    <m/>
    <n v="22950"/>
    <n v="8444"/>
    <n v="2.990980392156863"/>
    <n v="0.61795838766902811"/>
    <n v="8.1292041686404541"/>
    <n v="1.6795529366418991"/>
    <n v="4.8400999999999996"/>
    <s v="2-2,99 lei"/>
    <x v="7"/>
    <s v="0-0,99 euro"/>
    <n v="0"/>
  </r>
  <r>
    <n v="1573"/>
    <x v="21"/>
    <s v="ORAȘUL ANINOASA"/>
    <d v="2020-09-27T00:00:00"/>
    <n v="1"/>
    <m/>
    <s v="X"/>
    <s v="X"/>
    <n v="0"/>
    <n v="911"/>
    <n v="0"/>
    <n v="911"/>
    <n v="188.21925166835396"/>
    <n v="3721"/>
    <m/>
    <n v="1677"/>
    <m/>
    <n v="3721"/>
    <n v="1677"/>
    <n v="0.24482665950013438"/>
    <n v="5.0582975455080344E-2"/>
    <n v="0.54323196183661304"/>
    <n v="0.11223568972471912"/>
    <n v="4.8400999999999996"/>
    <s v="0-0,99 lei"/>
    <x v="6"/>
    <s v="0-0,99 euro"/>
    <n v="0"/>
  </r>
  <r>
    <n v="1574"/>
    <x v="21"/>
    <s v="ORAȘUL CĂLAN"/>
    <d v="2020-09-27T00:00:00"/>
    <n v="1"/>
    <m/>
    <s v="X"/>
    <s v="X"/>
    <n v="6200"/>
    <n v="14933"/>
    <n v="0"/>
    <n v="21133"/>
    <n v="4366.2321026425079"/>
    <n v="10848"/>
    <m/>
    <n v="4950"/>
    <m/>
    <n v="10848"/>
    <n v="4950"/>
    <n v="1.9481010324483776"/>
    <n v="0.40249189736748781"/>
    <n v="4.2692929292929289"/>
    <n v="0.88206709144293094"/>
    <n v="4.8400999999999996"/>
    <s v="1-1,99 lei"/>
    <x v="10"/>
    <s v="0-0,99 euro"/>
    <n v="0"/>
  </r>
  <r>
    <n v="1575"/>
    <x v="21"/>
    <s v="ORAȘUL GEOAGIU"/>
    <d v="2020-09-27T00:00:00"/>
    <n v="1"/>
    <m/>
    <s v="X"/>
    <s v="X"/>
    <n v="5000"/>
    <n v="9085.73"/>
    <n v="0"/>
    <n v="14085.73"/>
    <n v="2910.2146649862607"/>
    <n v="4679"/>
    <m/>
    <n v="2993"/>
    <m/>
    <n v="4679"/>
    <n v="2993"/>
    <n v="3.0104146185082281"/>
    <n v="0.62197364073226347"/>
    <n v="4.7062245238890741"/>
    <n v="0.9723403491434216"/>
    <n v="4.8400999999999996"/>
    <s v="3-3,99 lei"/>
    <x v="0"/>
    <s v="0-0,99 euro"/>
    <n v="0"/>
  </r>
  <r>
    <n v="1576"/>
    <x v="21"/>
    <s v="ORAȘUL HAŢEG"/>
    <d v="2020-09-27T00:00:00"/>
    <n v="1"/>
    <m/>
    <s v="X"/>
    <s v="X"/>
    <n v="9600"/>
    <n v="7027.42"/>
    <n v="0"/>
    <n v="16627.419999999998"/>
    <n v="3435.3463771409679"/>
    <n v="8838"/>
    <m/>
    <n v="4996"/>
    <m/>
    <n v="8838"/>
    <n v="4996"/>
    <n v="1.881355510296447"/>
    <n v="0.38870178514833309"/>
    <n v="3.3281465172137707"/>
    <n v="0.68761937092493353"/>
    <n v="4.8400999999999996"/>
    <s v="1-1,99 lei"/>
    <x v="10"/>
    <s v="0-0,99 euro"/>
    <n v="0"/>
  </r>
  <r>
    <n v="1577"/>
    <x v="21"/>
    <s v="ORAȘUL PETRILA"/>
    <d v="2020-09-27T00:00:00"/>
    <n v="1"/>
    <m/>
    <s v="X"/>
    <s v="X"/>
    <n v="5028"/>
    <n v="26110"/>
    <n v="0"/>
    <n v="31138"/>
    <n v="6433.3381541703693"/>
    <n v="19872"/>
    <m/>
    <n v="8794"/>
    <m/>
    <n v="19872"/>
    <n v="8794"/>
    <n v="1.5669283413848631"/>
    <n v="0.32373883626058619"/>
    <n v="3.5408232886058677"/>
    <n v="0.73155994475441999"/>
    <n v="4.8400999999999996"/>
    <s v="1-1,99 lei"/>
    <x v="10"/>
    <s v="0-0,99 euro"/>
    <n v="0"/>
  </r>
  <r>
    <n v="1578"/>
    <x v="21"/>
    <s v="ORAȘUL SIMERIA"/>
    <d v="2020-09-27T00:00:00"/>
    <n v="1"/>
    <m/>
    <s v="X"/>
    <s v="X"/>
    <n v="6000"/>
    <n v="12288.14"/>
    <n v="0"/>
    <n v="18288.14"/>
    <n v="3778.4632548914278"/>
    <n v="11446"/>
    <m/>
    <n v="4624"/>
    <m/>
    <n v="11446"/>
    <n v="4624"/>
    <n v="1.5977756421457276"/>
    <n v="0.33011211382941008"/>
    <n v="3.9550475778546712"/>
    <n v="0.81714170737271363"/>
    <n v="4.8400999999999996"/>
    <s v="1-1,99 lei"/>
    <x v="10"/>
    <s v="0-0,99 euro"/>
    <n v="0"/>
  </r>
  <r>
    <n v="1579"/>
    <x v="21"/>
    <s v="ORAȘUL URICANI"/>
    <d v="2020-09-27T00:00:00"/>
    <n v="1"/>
    <m/>
    <s v="X"/>
    <s v="X"/>
    <n v="5000"/>
    <n v="7539.46"/>
    <n v="0"/>
    <n v="12539.46"/>
    <n v="2590.7439928927088"/>
    <n v="7727"/>
    <m/>
    <n v="3171"/>
    <m/>
    <n v="7727"/>
    <n v="3171"/>
    <n v="1.6228109227384495"/>
    <n v="0.33528458559501861"/>
    <n v="3.9544181646168397"/>
    <n v="0.81701166600211561"/>
    <n v="4.8400999999999996"/>
    <s v="1-1,99 lei"/>
    <x v="10"/>
    <s v="0-0,99 euro"/>
    <n v="0"/>
  </r>
  <r>
    <n v="1580"/>
    <x v="21"/>
    <s v="COMUNA BAIA DE CRIŞ"/>
    <d v="2020-09-27T00:00:00"/>
    <n v="1"/>
    <m/>
    <s v="X"/>
    <s v="X"/>
    <n v="5040"/>
    <n v="8958"/>
    <n v="0"/>
    <n v="13998"/>
    <n v="2892.0890064254872"/>
    <n v="2141"/>
    <m/>
    <n v="1368"/>
    <m/>
    <n v="2141"/>
    <n v="1368"/>
    <n v="6.5380663241475947"/>
    <n v="1.3508122402734644"/>
    <n v="10.232456140350877"/>
    <n v="2.1141001508958239"/>
    <n v="4.8400999999999996"/>
    <s v="6-6,99 lei"/>
    <x v="13"/>
    <s v="1-1,99 euro"/>
    <n v="1"/>
  </r>
  <r>
    <n v="1581"/>
    <x v="21"/>
    <s v="COMUNA BALŞA"/>
    <d v="2020-09-27T00:00:00"/>
    <n v="1"/>
    <m/>
    <s v="X"/>
    <s v="X"/>
    <n v="0"/>
    <n v="24825"/>
    <n v="0"/>
    <n v="24825"/>
    <n v="5129.026259788021"/>
    <n v="692"/>
    <m/>
    <n v="715"/>
    <m/>
    <n v="692"/>
    <n v="715"/>
    <n v="35.874277456647398"/>
    <n v="7.4118876586532094"/>
    <n v="34.72027972027972"/>
    <n v="7.173463300402827"/>
    <n v="4.8400999999999996"/>
    <s v="35-35,99 lei"/>
    <x v="62"/>
    <s v="7-7,99 euro"/>
    <n v="7"/>
  </r>
  <r>
    <n v="1582"/>
    <x v="21"/>
    <s v="COMUNA BARU"/>
    <d v="2020-09-27T00:00:00"/>
    <n v="1"/>
    <m/>
    <s v="X"/>
    <s v="X"/>
    <n v="0"/>
    <n v="9915.7800000000007"/>
    <n v="0"/>
    <n v="9915.7800000000007"/>
    <n v="2048.6725480878499"/>
    <n v="2289"/>
    <m/>
    <n v="1559"/>
    <m/>
    <n v="2289"/>
    <n v="1559"/>
    <n v="4.3319266055045871"/>
    <n v="0.89500766626817385"/>
    <n v="6.360346375881976"/>
    <n v="1.3140940013392237"/>
    <n v="4.8400999999999996"/>
    <s v="4-4,99 lei"/>
    <x v="11"/>
    <s v="0-0,99 euro"/>
    <n v="0"/>
  </r>
  <r>
    <n v="1583"/>
    <x v="21"/>
    <s v="COMUNA BĂCIA"/>
    <d v="2020-09-27T00:00:00"/>
    <n v="1"/>
    <m/>
    <s v="X"/>
    <s v="X"/>
    <n v="1350"/>
    <n v="500"/>
    <n v="0"/>
    <n v="1850"/>
    <n v="382.22350777876494"/>
    <n v="1567"/>
    <m/>
    <n v="1023"/>
    <m/>
    <n v="1567"/>
    <n v="1023"/>
    <n v="1.1805998723675815"/>
    <n v="0.24392055378351304"/>
    <n v="1.8084066471163245"/>
    <n v="0.37363001737904689"/>
    <n v="4.8400999999999996"/>
    <s v="1-1,99 lei"/>
    <x v="10"/>
    <s v="0-0,99 euro"/>
    <n v="0"/>
  </r>
  <r>
    <n v="1584"/>
    <x v="21"/>
    <s v="COMUNA BĂIŢA"/>
    <d v="2020-09-27T00:00:00"/>
    <n v="1"/>
    <m/>
    <s v="X"/>
    <s v="X"/>
    <n v="9000"/>
    <n v="9182"/>
    <n v="0"/>
    <n v="18182"/>
    <n v="3756.5339559100021"/>
    <n v="2899"/>
    <m/>
    <n v="1939"/>
    <m/>
    <n v="2899"/>
    <n v="1939"/>
    <n v="6.271817868230424"/>
    <n v="1.2958033652673342"/>
    <n v="9.376998452810728"/>
    <n v="1.9373563465239825"/>
    <n v="4.8400999999999996"/>
    <s v="6-6,99 lei"/>
    <x v="13"/>
    <s v="1-1,99 euro"/>
    <n v="1"/>
  </r>
  <r>
    <n v="1585"/>
    <x v="21"/>
    <s v="COMUNA BĂNIŢA"/>
    <d v="2020-09-27T00:00:00"/>
    <n v="1"/>
    <m/>
    <s v="X"/>
    <s v="X"/>
    <n v="0"/>
    <n v="8704"/>
    <n v="0"/>
    <n v="8704"/>
    <n v="1798.3099522737134"/>
    <n v="989"/>
    <m/>
    <n v="761"/>
    <m/>
    <n v="989"/>
    <n v="761"/>
    <n v="8.8008088978766423"/>
    <n v="1.8183113774253927"/>
    <n v="11.437582128777924"/>
    <n v="2.3630879793347086"/>
    <n v="4.8400999999999996"/>
    <s v="8-8,99 lei"/>
    <x v="2"/>
    <s v="1-1,99 euro"/>
    <n v="1"/>
  </r>
  <r>
    <n v="1586"/>
    <x v="21"/>
    <s v="COMUNA BĂTRÂNA"/>
    <d v="2020-09-27T00:00:00"/>
    <n v="1"/>
    <m/>
    <s v="X"/>
    <s v="X"/>
    <n v="0"/>
    <n v="7419"/>
    <n v="0"/>
    <n v="7419"/>
    <n v="1532.8195698435984"/>
    <n v="98"/>
    <m/>
    <n v="150"/>
    <m/>
    <n v="98"/>
    <n v="150"/>
    <n v="75.704081632653057"/>
    <n v="15.641016018812229"/>
    <n v="49.46"/>
    <n v="10.218797132290655"/>
    <n v="4.8400999999999996"/>
    <s v="75-75,99 lei"/>
    <x v="63"/>
    <s v="15-15,99 euro"/>
    <n v="15"/>
  </r>
  <r>
    <n v="1587"/>
    <x v="21"/>
    <s v="COMUNA BERIU"/>
    <d v="2020-09-27T00:00:00"/>
    <n v="1"/>
    <m/>
    <s v="X"/>
    <s v="X"/>
    <n v="12000"/>
    <n v="3669"/>
    <n v="0"/>
    <n v="15669"/>
    <n v="3237.3298072353878"/>
    <n v="2870"/>
    <m/>
    <n v="1589"/>
    <m/>
    <n v="2870"/>
    <n v="1589"/>
    <n v="5.4595818815331008"/>
    <n v="1.1279894798729575"/>
    <n v="9.8609188168659543"/>
    <n v="2.0373378270833151"/>
    <n v="4.8400999999999996"/>
    <s v="5-5,99 lei"/>
    <x v="8"/>
    <s v="1-1,99 euro"/>
    <n v="1"/>
  </r>
  <r>
    <n v="1588"/>
    <x v="21"/>
    <s v="COMUNA BLĂJENI"/>
    <d v="2020-09-27T00:00:00"/>
    <n v="1"/>
    <m/>
    <s v="X"/>
    <s v="X"/>
    <n v="3600"/>
    <n v="560"/>
    <n v="0"/>
    <n v="4160"/>
    <n v="859.48637424846606"/>
    <n v="866"/>
    <m/>
    <n v="755"/>
    <m/>
    <n v="866"/>
    <n v="755"/>
    <n v="4.8036951501154732"/>
    <n v="0.99247849220377149"/>
    <n v="5.5099337748344368"/>
    <n v="1.138392548673465"/>
    <n v="4.8400999999999996"/>
    <s v="4-4,99 lei"/>
    <x v="11"/>
    <s v="0-0,99 euro"/>
    <n v="0"/>
  </r>
  <r>
    <n v="1589"/>
    <x v="21"/>
    <s v="COMUNA BOŞOROD"/>
    <d v="2020-09-27T00:00:00"/>
    <n v="1"/>
    <m/>
    <s v="X"/>
    <s v="X"/>
    <n v="1800"/>
    <n v="11132.42"/>
    <n v="0"/>
    <n v="12932.42"/>
    <n v="2671.9323980909489"/>
    <n v="1617"/>
    <m/>
    <n v="1217"/>
    <m/>
    <n v="1617"/>
    <n v="1217"/>
    <n v="7.9977860235003089"/>
    <n v="1.6524009883060908"/>
    <n v="10.626474938373049"/>
    <n v="2.1955073114962604"/>
    <n v="4.8400999999999996"/>
    <s v="8-8,99 lei"/>
    <x v="2"/>
    <s v="1-1,99 euro"/>
    <n v="1"/>
  </r>
  <r>
    <n v="1590"/>
    <x v="21"/>
    <s v="COMUNA BRĂNIŞCA"/>
    <d v="2020-09-27T00:00:00"/>
    <n v="1"/>
    <m/>
    <s v="X"/>
    <s v="X"/>
    <n v="0"/>
    <n v="10355"/>
    <n v="0"/>
    <n v="10355"/>
    <n v="2139.4186070535734"/>
    <n v="1346"/>
    <m/>
    <n v="880"/>
    <m/>
    <n v="1346"/>
    <n v="880"/>
    <n v="7.6931649331352157"/>
    <n v="1.5894640468451511"/>
    <n v="11.767045454545455"/>
    <n v="2.4311575080154242"/>
    <n v="4.8400999999999996"/>
    <s v="7-7,99 lei"/>
    <x v="5"/>
    <s v="1-1,99 euro"/>
    <n v="1"/>
  </r>
  <r>
    <n v="1591"/>
    <x v="21"/>
    <s v="COMUNA BRETEA ROMÂNĂ"/>
    <d v="2020-09-27T00:00:00"/>
    <n v="1"/>
    <m/>
    <s v="X"/>
    <s v="X"/>
    <n v="11000"/>
    <n v="12623"/>
    <n v="0"/>
    <n v="23623"/>
    <n v="4880.6842833825749"/>
    <n v="2406"/>
    <m/>
    <n v="1887"/>
    <m/>
    <n v="2406"/>
    <n v="1887"/>
    <n v="9.8183707398171247"/>
    <n v="2.0285470837001558"/>
    <n v="12.518812930577637"/>
    <n v="2.5864781575954292"/>
    <n v="4.8400999999999996"/>
    <s v="9-9,99 lei"/>
    <x v="12"/>
    <s v="2-2,99 euro"/>
    <n v="2"/>
  </r>
  <r>
    <n v="1592"/>
    <x v="21"/>
    <s v="COMUNA BUCEŞ"/>
    <d v="2020-09-27T00:00:00"/>
    <n v="1"/>
    <m/>
    <s v="X"/>
    <s v="X"/>
    <n v="1200"/>
    <n v="8400"/>
    <n v="0"/>
    <n v="9600"/>
    <n v="1983.430094419537"/>
    <n v="1517"/>
    <m/>
    <n v="993"/>
    <m/>
    <n v="1517"/>
    <n v="993"/>
    <n v="6.3282794990112059"/>
    <n v="1.307468750441356"/>
    <n v="9.667673716012084"/>
    <n v="1.9974119782674089"/>
    <n v="4.8400999999999996"/>
    <s v="6-6,99 lei"/>
    <x v="13"/>
    <s v="1-1,99 euro"/>
    <n v="1"/>
  </r>
  <r>
    <n v="1593"/>
    <x v="21"/>
    <s v="COMUNA BUCUREŞCI"/>
    <d v="2020-09-27T00:00:00"/>
    <n v="1"/>
    <m/>
    <s v="X"/>
    <s v="X"/>
    <n v="2700"/>
    <n v="6700"/>
    <n v="0"/>
    <n v="9400"/>
    <n v="1942.1086341191299"/>
    <n v="1308"/>
    <m/>
    <n v="1116"/>
    <m/>
    <n v="1308"/>
    <n v="1116"/>
    <n v="7.186544342507645"/>
    <n v="1.4847925337302217"/>
    <n v="8.4229390681003586"/>
    <n v="1.7402407115762812"/>
    <n v="4.8400999999999996"/>
    <s v="7-7,99 lei"/>
    <x v="5"/>
    <s v="1-1,99 euro"/>
    <n v="1"/>
  </r>
  <r>
    <n v="1594"/>
    <x v="21"/>
    <s v="COMUNA BULZEŞTII DE SUS"/>
    <d v="2020-09-27T00:00:00"/>
    <n v="1"/>
    <m/>
    <s v="X"/>
    <s v="X"/>
    <n v="400"/>
    <n v="4539"/>
    <n v="0"/>
    <n v="4939"/>
    <n v="1020.4334621185513"/>
    <n v="224"/>
    <m/>
    <n v="323"/>
    <m/>
    <n v="224"/>
    <n v="323"/>
    <n v="22.049107142857142"/>
    <n v="4.5555065273149618"/>
    <n v="15.291021671826625"/>
    <n v="3.1592367248252362"/>
    <n v="4.8400999999999996"/>
    <s v="22-22,99 lei"/>
    <x v="17"/>
    <s v="4-4,99 euro"/>
    <n v="4"/>
  </r>
  <r>
    <n v="1595"/>
    <x v="21"/>
    <s v="COMUNA BUNILA"/>
    <d v="2020-09-27T00:00:00"/>
    <n v="1"/>
    <m/>
    <s v="X"/>
    <s v="X"/>
    <n v="19243"/>
    <n v="17743.09"/>
    <n v="0"/>
    <n v="36986.089999999997"/>
    <n v="7641.5962480114049"/>
    <n v="353"/>
    <m/>
    <n v="306"/>
    <m/>
    <n v="353"/>
    <n v="306"/>
    <n v="104.77645892351273"/>
    <n v="21.647581439125794"/>
    <n v="120.86957516339868"/>
    <n v="24.972536758207205"/>
    <n v="4.8400999999999996"/>
    <s v="104-104,99 lei"/>
    <x v="64"/>
    <s v="21-21,99 euro"/>
    <n v="21"/>
  </r>
  <r>
    <n v="1596"/>
    <x v="21"/>
    <s v="COMUNA BURJUC"/>
    <d v="2020-09-27T00:00:00"/>
    <n v="1"/>
    <m/>
    <s v="X"/>
    <s v="X"/>
    <n v="2750"/>
    <n v="16290.03"/>
    <n v="0"/>
    <n v="19040.03"/>
    <n v="3933.809218817793"/>
    <n v="664"/>
    <m/>
    <n v="576"/>
    <m/>
    <n v="664"/>
    <n v="576"/>
    <n v="28.674743975903613"/>
    <n v="5.9244114741231826"/>
    <n v="33.055607638888887"/>
    <n v="6.8295298937808901"/>
    <n v="4.8400999999999996"/>
    <s v="28-28,99 lei"/>
    <x v="9"/>
    <s v="5-5,99 euro"/>
    <n v="5"/>
  </r>
  <r>
    <n v="1597"/>
    <x v="21"/>
    <s v="COMUNA CÂRJIȚI"/>
    <d v="2020-09-27T00:00:00"/>
    <n v="1"/>
    <m/>
    <s v="X"/>
    <s v="X"/>
    <n v="0"/>
    <n v="10973"/>
    <n v="0"/>
    <n v="10973"/>
    <n v="2267.1019193818311"/>
    <n v="584"/>
    <m/>
    <n v="525"/>
    <m/>
    <n v="584"/>
    <n v="525"/>
    <n v="18.789383561643834"/>
    <n v="3.8820238345579301"/>
    <n v="20.900952380952383"/>
    <n v="4.3182893702511072"/>
    <n v="4.8400999999999996"/>
    <s v="18-18,99 lei"/>
    <x v="53"/>
    <s v="3-3,99 euro"/>
    <n v="3"/>
  </r>
  <r>
    <n v="1598"/>
    <x v="21"/>
    <s v="COMUNA CERBĂL"/>
    <d v="2020-09-27T00:00:00"/>
    <n v="1"/>
    <m/>
    <s v="X"/>
    <s v="X"/>
    <n v="11130"/>
    <n v="7238"/>
    <n v="2000"/>
    <n v="20368"/>
    <n v="4208.1775169934508"/>
    <n v="402"/>
    <m/>
    <n v="402"/>
    <m/>
    <n v="402"/>
    <n v="402"/>
    <n v="50.666666666666664"/>
    <n v="10.468103276103111"/>
    <n v="50.666666666666664"/>
    <n v="10.468103276103111"/>
    <n v="4.8400999999999996"/>
    <s v="50-50,99 lei"/>
    <x v="65"/>
    <s v="10-10,99 euro"/>
    <n v="10"/>
  </r>
  <r>
    <n v="1599"/>
    <x v="21"/>
    <s v="COMUNA CERTEJU DE SUS"/>
    <d v="2020-09-27T00:00:00"/>
    <n v="1"/>
    <m/>
    <s v="X"/>
    <s v="X"/>
    <n v="14800"/>
    <n v="18219.240000000002"/>
    <n v="0"/>
    <n v="33019.240000000005"/>
    <n v="6822.0160740480587"/>
    <n v="2489"/>
    <m/>
    <n v="1697"/>
    <m/>
    <n v="2489"/>
    <n v="1697"/>
    <n v="13.266066693451187"/>
    <n v="2.7408662410799756"/>
    <n v="19.45741897466117"/>
    <n v="4.0200448285492394"/>
    <n v="4.8400999999999996"/>
    <s v="13-13,99 lei"/>
    <x v="14"/>
    <s v="2-2,99 euro"/>
    <n v="2"/>
  </r>
  <r>
    <n v="1600"/>
    <x v="21"/>
    <s v="COMUNA CRIŞCIOR"/>
    <d v="2020-09-27T00:00:00"/>
    <n v="1"/>
    <m/>
    <s v="X"/>
    <s v="X"/>
    <n v="6000"/>
    <n v="5472"/>
    <n v="0"/>
    <n v="11472"/>
    <n v="2370.1989628313468"/>
    <n v="3268"/>
    <m/>
    <n v="1790"/>
    <m/>
    <n v="3268"/>
    <n v="1790"/>
    <n v="3.510403916768666"/>
    <n v="0.72527508042574873"/>
    <n v="6.4089385474860334"/>
    <n v="1.3241334987884619"/>
    <n v="4.8400999999999996"/>
    <s v="3-3,99 lei"/>
    <x v="0"/>
    <s v="0-0,99 euro"/>
    <n v="0"/>
  </r>
  <r>
    <n v="1601"/>
    <x v="21"/>
    <s v="COMUNA DENSUŞ"/>
    <d v="2020-09-27T00:00:00"/>
    <n v="1"/>
    <m/>
    <s v="X"/>
    <s v="X"/>
    <n v="2500"/>
    <n v="2409"/>
    <n v="0"/>
    <n v="4909"/>
    <n v="1014.2352430734903"/>
    <n v="1251"/>
    <m/>
    <n v="1013"/>
    <m/>
    <n v="1251"/>
    <n v="1013"/>
    <n v="3.9240607513988808"/>
    <n v="0.81073960277657098"/>
    <n v="4.846001974333662"/>
    <n v="1.0012193909906124"/>
    <n v="4.8400999999999996"/>
    <s v="3-3,99 lei"/>
    <x v="0"/>
    <s v="0-0,99 euro"/>
    <n v="0"/>
  </r>
  <r>
    <n v="1602"/>
    <x v="21"/>
    <s v="COMUNA DOBRA"/>
    <d v="2020-09-27T00:00:00"/>
    <n v="1"/>
    <m/>
    <s v="X"/>
    <s v="X"/>
    <n v="4800"/>
    <n v="8929"/>
    <n v="0"/>
    <n v="13729"/>
    <n v="2836.5116423214399"/>
    <n v="2611"/>
    <m/>
    <n v="1875"/>
    <m/>
    <n v="2611"/>
    <n v="1875"/>
    <n v="5.2581386441976257"/>
    <n v="1.0863698362012408"/>
    <n v="7.3221333333333334"/>
    <n v="1.5128062092381014"/>
    <n v="4.8400999999999996"/>
    <s v="5-5,99 lei"/>
    <x v="8"/>
    <s v="1-1,99 euro"/>
    <n v="1"/>
  </r>
  <r>
    <n v="1603"/>
    <x v="21"/>
    <s v="COMUNA GENERAL BERTHELOT"/>
    <d v="2020-09-27T00:00:00"/>
    <n v="1"/>
    <m/>
    <s v="X"/>
    <s v="X"/>
    <n v="4000"/>
    <n v="4434.1000000000004"/>
    <n v="0"/>
    <n v="8434.1"/>
    <n v="1742.5466415983142"/>
    <n v="752"/>
    <m/>
    <n v="582"/>
    <m/>
    <n v="752"/>
    <n v="582"/>
    <n v="11.215558510638298"/>
    <n v="2.3172162787211623"/>
    <n v="14.491580756013747"/>
    <n v="2.9940663944988217"/>
    <n v="4.8400999999999996"/>
    <s v="11-11,99 lei"/>
    <x v="4"/>
    <s v="2-2,99 euro"/>
    <n v="2"/>
  </r>
  <r>
    <n v="1604"/>
    <x v="21"/>
    <s v="COMUNA GHELARI"/>
    <d v="2020-09-27T00:00:00"/>
    <n v="1"/>
    <m/>
    <s v="X"/>
    <s v="X"/>
    <n v="22207"/>
    <n v="23247"/>
    <n v="0"/>
    <n v="45454"/>
    <n v="9391.1282824735026"/>
    <n v="1739"/>
    <m/>
    <n v="1040"/>
    <m/>
    <n v="1739"/>
    <n v="1040"/>
    <n v="26.138010350776309"/>
    <n v="5.4003037852061544"/>
    <n v="43.705769230769228"/>
    <n v="9.0299310408399069"/>
    <n v="4.8400999999999996"/>
    <s v="26-26,99 lei"/>
    <x v="27"/>
    <s v="5-5,99 euro"/>
    <n v="5"/>
  </r>
  <r>
    <n v="1605"/>
    <x v="21"/>
    <s v="COMUNA GURASADA"/>
    <d v="2020-09-27T00:00:00"/>
    <n v="1"/>
    <m/>
    <s v="X"/>
    <s v="X"/>
    <n v="2000"/>
    <n v="5961.92"/>
    <n v="0"/>
    <n v="7961.92"/>
    <n v="1644.9908059750833"/>
    <n v="1104"/>
    <m/>
    <n v="707"/>
    <m/>
    <n v="1104"/>
    <n v="707"/>
    <n v="7.2118840579710142"/>
    <n v="1.4900279039629378"/>
    <n v="11.261555869872701"/>
    <n v="2.3267196689888023"/>
    <n v="4.8400999999999996"/>
    <s v="7-7,99 lei"/>
    <x v="5"/>
    <s v="1-1,99 euro"/>
    <n v="1"/>
  </r>
  <r>
    <n v="1606"/>
    <x v="21"/>
    <s v="COMUNA HĂRĂU"/>
    <d v="2020-09-27T00:00:00"/>
    <n v="1"/>
    <m/>
    <s v="X"/>
    <s v="X"/>
    <n v="5760"/>
    <n v="5971.45"/>
    <n v="0"/>
    <n v="11731.45"/>
    <n v="2423.80322720605"/>
    <n v="1774"/>
    <m/>
    <n v="1079"/>
    <m/>
    <n v="1774"/>
    <n v="1079"/>
    <n v="6.6129932356257051"/>
    <n v="1.3662926872638388"/>
    <n v="10.872520852641335"/>
    <n v="2.2463421938888324"/>
    <n v="4.8400999999999996"/>
    <s v="6-6,99 lei"/>
    <x v="13"/>
    <s v="1-1,99 euro"/>
    <n v="1"/>
  </r>
  <r>
    <n v="1607"/>
    <x v="21"/>
    <s v="COMUNA ILIA"/>
    <d v="2020-09-27T00:00:00"/>
    <n v="1"/>
    <m/>
    <s v="X"/>
    <s v="X"/>
    <n v="24500"/>
    <n v="5733"/>
    <n v="0"/>
    <n v="30233"/>
    <n v="6246.3585463110276"/>
    <n v="3052"/>
    <m/>
    <n v="2134"/>
    <m/>
    <n v="3052"/>
    <n v="2134"/>
    <n v="9.9059633027522942"/>
    <n v="2.0466443467598388"/>
    <n v="14.167291471415183"/>
    <n v="2.9270658605018873"/>
    <n v="4.8400999999999996"/>
    <s v="9-9,99 lei"/>
    <x v="12"/>
    <s v="2-2,99 euro"/>
    <n v="2"/>
  </r>
  <r>
    <n v="1608"/>
    <x v="21"/>
    <s v="COMUNA LĂPUGIU DE JOS"/>
    <d v="2020-09-27T00:00:00"/>
    <n v="1"/>
    <m/>
    <s v="X"/>
    <s v="X"/>
    <n v="6000"/>
    <n v="7721.48"/>
    <n v="0"/>
    <n v="13721.48"/>
    <n v="2834.9579554141446"/>
    <n v="1082"/>
    <m/>
    <n v="1058"/>
    <m/>
    <n v="1082"/>
    <n v="1058"/>
    <n v="12.681589648798521"/>
    <n v="2.6201090160944034"/>
    <n v="12.969262759924385"/>
    <n v="2.6795443812988133"/>
    <n v="4.8400999999999996"/>
    <s v="12-12,99 lei"/>
    <x v="15"/>
    <s v="2-2,99 euro"/>
    <n v="2"/>
  </r>
  <r>
    <n v="1609"/>
    <x v="21"/>
    <s v="COMUNA LELESE"/>
    <d v="2020-09-27T00:00:00"/>
    <n v="1"/>
    <m/>
    <s v="X"/>
    <s v="X"/>
    <n v="1500"/>
    <n v="3220.16"/>
    <n v="0"/>
    <n v="4720.16"/>
    <n v="975.21952025784594"/>
    <n v="316"/>
    <m/>
    <n v="218"/>
    <m/>
    <n v="316"/>
    <n v="218"/>
    <n v="14.937215189873417"/>
    <n v="3.0861377223349553"/>
    <n v="21.652110091743118"/>
    <n v="4.4734840378800271"/>
    <n v="4.8400999999999996"/>
    <s v="14-14,99 lei"/>
    <x v="22"/>
    <s v="3-3,99 euro"/>
    <n v="3"/>
  </r>
  <r>
    <n v="1610"/>
    <x v="21"/>
    <s v="COMUNA LUNCA CERNII DE JOS"/>
    <d v="2020-09-27T00:00:00"/>
    <n v="1"/>
    <m/>
    <s v="X"/>
    <s v="X"/>
    <n v="3000"/>
    <n v="5000"/>
    <n v="0"/>
    <n v="8000"/>
    <n v="1652.8584120162807"/>
    <n v="748"/>
    <m/>
    <n v="500"/>
    <m/>
    <n v="748"/>
    <n v="500"/>
    <n v="10.695187165775401"/>
    <n v="2.2097037593800546"/>
    <n v="16"/>
    <n v="3.3057168240325612"/>
    <n v="4.8400999999999996"/>
    <s v="10-10,99 lei"/>
    <x v="3"/>
    <s v="2-2,99 euro"/>
    <n v="2"/>
  </r>
  <r>
    <n v="1611"/>
    <x v="21"/>
    <s v="COMUNA LUNCOIU DE JOS"/>
    <d v="2020-09-27T00:00:00"/>
    <n v="1"/>
    <m/>
    <s v="X"/>
    <s v="X"/>
    <n v="3600"/>
    <n v="5355.08"/>
    <n v="0"/>
    <n v="8955.08"/>
    <n v="1850.1849135348446"/>
    <n v="1508"/>
    <m/>
    <n v="1071"/>
    <m/>
    <n v="1508"/>
    <n v="1071"/>
    <n v="5.9383819628647219"/>
    <n v="1.2269130726358386"/>
    <n v="8.3614192343604099"/>
    <n v="1.727530264738417"/>
    <n v="4.8400999999999996"/>
    <s v="5-5,99 lei"/>
    <x v="8"/>
    <s v="1-1,99 euro"/>
    <n v="1"/>
  </r>
  <r>
    <n v="1612"/>
    <x v="21"/>
    <s v="COMUNA MĂRTINEŞTI"/>
    <d v="2020-09-27T00:00:00"/>
    <n v="1"/>
    <m/>
    <s v="X"/>
    <s v="X"/>
    <n v="2500"/>
    <n v="843"/>
    <n v="0"/>
    <n v="3343"/>
    <n v="690.68820892130339"/>
    <n v="992"/>
    <m/>
    <n v="831"/>
    <m/>
    <n v="992"/>
    <n v="831"/>
    <n v="3.369959677419355"/>
    <n v="0.69625827512228167"/>
    <n v="4.0228640192539107"/>
    <n v="0.83115307932768157"/>
    <n v="4.8400999999999996"/>
    <s v="3-3,99 lei"/>
    <x v="0"/>
    <s v="0-0,99 euro"/>
    <n v="0"/>
  </r>
  <r>
    <n v="1613"/>
    <x v="21"/>
    <s v="COMUNA ORĂŞTIOARA DE SUS"/>
    <d v="2020-09-27T00:00:00"/>
    <n v="1"/>
    <m/>
    <s v="X"/>
    <s v="X"/>
    <n v="10000"/>
    <n v="8427.82"/>
    <n v="0"/>
    <n v="18427.82"/>
    <n v="3807.3221627652324"/>
    <n v="1829"/>
    <m/>
    <n v="1370"/>
    <m/>
    <n v="1829"/>
    <n v="1370"/>
    <n v="10.075352651722252"/>
    <n v="2.0816414230537084"/>
    <n v="13.450963503649636"/>
    <n v="2.7790672720914107"/>
    <n v="4.8400999999999996"/>
    <s v="10-10,99 lei"/>
    <x v="3"/>
    <s v="2-2,99 euro"/>
    <n v="2"/>
  </r>
  <r>
    <n v="1614"/>
    <x v="21"/>
    <s v="COMUNA PEŞTIŞU MIC"/>
    <d v="2020-09-27T00:00:00"/>
    <n v="1"/>
    <m/>
    <s v="X"/>
    <s v="X"/>
    <n v="5000"/>
    <n v="17693"/>
    <n v="0"/>
    <n v="22693"/>
    <n v="4688.539492985682"/>
    <n v="998"/>
    <m/>
    <n v="818"/>
    <m/>
    <n v="998"/>
    <n v="818"/>
    <n v="22.738476953907817"/>
    <n v="4.6979353637131078"/>
    <n v="27.742053789731052"/>
    <n v="5.7317108716206384"/>
    <n v="4.8400999999999996"/>
    <s v="22-22,99 lei"/>
    <x v="17"/>
    <s v="4-4,99 euro"/>
    <n v="4"/>
  </r>
  <r>
    <n v="1615"/>
    <x v="21"/>
    <s v="COMUNA PUI"/>
    <d v="2020-09-27T00:00:00"/>
    <n v="1"/>
    <m/>
    <s v="X"/>
    <s v="X"/>
    <n v="19200"/>
    <n v="15225"/>
    <n v="0"/>
    <n v="34425"/>
    <n v="7112.4563542075584"/>
    <n v="3469"/>
    <m/>
    <n v="2476"/>
    <m/>
    <n v="3469"/>
    <n v="2476"/>
    <n v="9.9236091092533876"/>
    <n v="2.0502900992238566"/>
    <n v="13.903473344103393"/>
    <n v="2.8725591091306777"/>
    <n v="4.8400999999999996"/>
    <s v="9-9,99 lei"/>
    <x v="12"/>
    <s v="2-2,99 euro"/>
    <n v="2"/>
  </r>
  <r>
    <n v="1616"/>
    <x v="21"/>
    <s v="COMUNA RAPOLTU MARE"/>
    <d v="2020-09-27T00:00:00"/>
    <n v="1"/>
    <m/>
    <s v="X"/>
    <s v="X"/>
    <n v="7500"/>
    <n v="5791"/>
    <n v="0"/>
    <n v="13291"/>
    <n v="2746.0176442635484"/>
    <n v="1582"/>
    <m/>
    <n v="1032"/>
    <m/>
    <n v="1582"/>
    <n v="1032"/>
    <n v="8.4013906447534765"/>
    <n v="1.7357886499769586"/>
    <n v="12.878875968992247"/>
    <n v="2.6608698103328958"/>
    <n v="4.8400999999999996"/>
    <s v="8-8,99 lei"/>
    <x v="2"/>
    <s v="1-1,99 euro"/>
    <n v="1"/>
  </r>
  <r>
    <n v="1617"/>
    <x v="21"/>
    <s v="COMUNA RĂCHITOVA"/>
    <d v="2020-09-27T00:00:00"/>
    <n v="1"/>
    <m/>
    <s v="X"/>
    <s v="X"/>
    <n v="2500"/>
    <n v="6963"/>
    <n v="0"/>
    <n v="9463"/>
    <n v="1955.124894113758"/>
    <n v="1058"/>
    <m/>
    <n v="910"/>
    <m/>
    <n v="1058"/>
    <n v="910"/>
    <n v="8.9442344045368625"/>
    <n v="1.8479441343230227"/>
    <n v="10.398901098901099"/>
    <n v="2.1484888946305034"/>
    <n v="4.8400999999999996"/>
    <s v="8-8,99 lei"/>
    <x v="2"/>
    <s v="1-1,99 euro"/>
    <n v="1"/>
  </r>
  <r>
    <n v="1618"/>
    <x v="21"/>
    <s v="COMUNA RIBIŢA"/>
    <d v="2020-09-27T00:00:00"/>
    <n v="1"/>
    <m/>
    <s v="X"/>
    <s v="X"/>
    <n v="1100"/>
    <n v="17597"/>
    <n v="0"/>
    <n v="18697"/>
    <n v="3862.9367161835503"/>
    <n v="1152"/>
    <m/>
    <n v="1059"/>
    <m/>
    <n v="1152"/>
    <n v="1059"/>
    <n v="16.230034722222221"/>
    <n v="3.353243677242665"/>
    <n v="17.65533522190746"/>
    <n v="3.6477211673121346"/>
    <n v="4.8400999999999996"/>
    <s v="16-16,99 lei"/>
    <x v="31"/>
    <s v="3-3,99 euro"/>
    <n v="3"/>
  </r>
  <r>
    <n v="1619"/>
    <x v="21"/>
    <s v="COMUNA RÂU DE MORI"/>
    <d v="2020-09-27T00:00:00"/>
    <n v="1"/>
    <m/>
    <s v="X"/>
    <s v="X"/>
    <n v="10400"/>
    <n v="4437"/>
    <n v="0"/>
    <n v="14837"/>
    <n v="3065.4325323856947"/>
    <n v="2610"/>
    <m/>
    <n v="2013"/>
    <m/>
    <n v="2610"/>
    <n v="2013"/>
    <n v="5.6846743295019158"/>
    <n v="1.1744952231362815"/>
    <n v="7.3705911574764036"/>
    <n v="1.5228179495209611"/>
    <n v="4.8400999999999996"/>
    <s v="5-5,99 lei"/>
    <x v="8"/>
    <s v="1-1,99 euro"/>
    <n v="1"/>
  </r>
  <r>
    <n v="1620"/>
    <x v="21"/>
    <s v="COMUNA ROMOS"/>
    <d v="2020-09-27T00:00:00"/>
    <n v="1"/>
    <m/>
    <s v="X"/>
    <s v="X"/>
    <n v="4000"/>
    <n v="5998"/>
    <n v="0"/>
    <n v="9998"/>
    <n v="2065.659800417347"/>
    <n v="2256"/>
    <m/>
    <n v="1276"/>
    <m/>
    <n v="2256"/>
    <n v="1276"/>
    <n v="4.4317375886524824"/>
    <n v="0.91562934415662545"/>
    <n v="7.8354231974921627"/>
    <n v="1.6188556429603034"/>
    <n v="4.8400999999999996"/>
    <s v="4-4,99 lei"/>
    <x v="11"/>
    <s v="0-0,99 euro"/>
    <n v="0"/>
  </r>
  <r>
    <n v="1621"/>
    <x v="21"/>
    <s v="COMUNA SARMIZEGETUSA"/>
    <d v="2020-09-27T00:00:00"/>
    <n v="1"/>
    <m/>
    <s v="X"/>
    <s v="X"/>
    <n v="6000"/>
    <n v="7362.58"/>
    <n v="0"/>
    <n v="13362.58"/>
    <n v="2760.8065949050642"/>
    <n v="965"/>
    <m/>
    <n v="815"/>
    <m/>
    <n v="965"/>
    <n v="815"/>
    <n v="13.847233160621762"/>
    <n v="2.8609394765855587"/>
    <n v="16.395803680981594"/>
    <n v="3.3874927544847413"/>
    <n v="4.8400999999999996"/>
    <s v="13-13,99 lei"/>
    <x v="14"/>
    <s v="2-2,99 euro"/>
    <n v="2"/>
  </r>
  <r>
    <n v="1622"/>
    <x v="21"/>
    <s v="COMUNA SĂLAŞU DE SUS"/>
    <d v="2020-09-27T00:00:00"/>
    <n v="1"/>
    <m/>
    <s v="X"/>
    <s v="X"/>
    <n v="7000"/>
    <n v="10407"/>
    <n v="0"/>
    <n v="17407"/>
    <n v="3596.4132972459252"/>
    <n v="1971"/>
    <m/>
    <n v="1580"/>
    <m/>
    <n v="1971"/>
    <n v="1580"/>
    <n v="8.8315575849822423"/>
    <n v="1.8246642806930113"/>
    <n v="11.017088607594937"/>
    <n v="2.2762109476240031"/>
    <n v="4.8400999999999996"/>
    <s v="8-8,99 lei"/>
    <x v="2"/>
    <s v="1-1,99 euro"/>
    <n v="1"/>
  </r>
  <r>
    <n v="1623"/>
    <x v="21"/>
    <s v="COMUNA SÂNTĂMĂRIA ORLEA"/>
    <d v="2020-09-27T00:00:00"/>
    <n v="1"/>
    <m/>
    <s v="X"/>
    <s v="X"/>
    <n v="1920"/>
    <n v="8840"/>
    <n v="0"/>
    <n v="10760"/>
    <n v="2223.0945641618978"/>
    <n v="2587"/>
    <m/>
    <n v="1767"/>
    <m/>
    <n v="2587"/>
    <n v="1767"/>
    <n v="4.1592578275995358"/>
    <n v="0.85933303601155697"/>
    <n v="6.0894170911148837"/>
    <n v="1.2581180329156185"/>
    <n v="4.8400999999999996"/>
    <s v="4-4,99 lei"/>
    <x v="11"/>
    <s v="0-0,99 euro"/>
    <n v="0"/>
  </r>
  <r>
    <n v="1624"/>
    <x v="21"/>
    <s v="COMUNA ŞOIMUŞ"/>
    <d v="2020-09-27T00:00:00"/>
    <n v="1"/>
    <m/>
    <s v="X"/>
    <s v="X"/>
    <n v="6120"/>
    <n v="6343.02"/>
    <n v="0"/>
    <n v="12463.02"/>
    <n v="2574.9509307658936"/>
    <n v="2991"/>
    <m/>
    <n v="2084"/>
    <m/>
    <n v="2991"/>
    <n v="2084"/>
    <n v="4.1668405215646942"/>
    <n v="0.86089967594981398"/>
    <n v="5.9803358925143959"/>
    <n v="1.2355810608281639"/>
    <n v="4.8400999999999996"/>
    <s v="4-4,99 lei"/>
    <x v="11"/>
    <s v="0-0,99 euro"/>
    <n v="0"/>
  </r>
  <r>
    <n v="1625"/>
    <x v="21"/>
    <s v="COMUNA TELIUCU INFERIOR"/>
    <d v="2020-09-27T00:00:00"/>
    <n v="1"/>
    <m/>
    <s v="X"/>
    <s v="X"/>
    <n v="16944"/>
    <n v="15488.76"/>
    <n v="0"/>
    <n v="32432.760000000002"/>
    <n v="6700.845023863144"/>
    <n v="2086"/>
    <m/>
    <n v="1227"/>
    <m/>
    <n v="2086"/>
    <n v="1227"/>
    <n v="15.547823585810164"/>
    <n v="3.2122938752939327"/>
    <n v="26.432567237163816"/>
    <n v="5.4611613886415196"/>
    <n v="4.8400999999999996"/>
    <s v="15-15,99 lei"/>
    <x v="1"/>
    <s v="3-3,99 euro"/>
    <n v="3"/>
  </r>
  <r>
    <n v="1626"/>
    <x v="21"/>
    <s v="COMUNA TOMEŞTI"/>
    <d v="2020-09-27T00:00:00"/>
    <n v="1"/>
    <m/>
    <s v="X"/>
    <s v="X"/>
    <n v="1800"/>
    <n v="7110.5"/>
    <n v="0"/>
    <n v="8910.5"/>
    <n v="1840.9743600338838"/>
    <n v="847"/>
    <m/>
    <n v="645"/>
    <m/>
    <n v="847"/>
    <n v="645"/>
    <n v="10.520070838252657"/>
    <n v="2.1735234475016338"/>
    <n v="13.814728682170543"/>
    <n v="2.8542238140060214"/>
    <n v="4.8400999999999996"/>
    <s v="10-10,99 lei"/>
    <x v="3"/>
    <s v="2-2,99 euro"/>
    <n v="2"/>
  </r>
  <r>
    <n v="1627"/>
    <x v="21"/>
    <s v="COMUNA TOPLIŢA"/>
    <d v="2020-09-27T00:00:00"/>
    <n v="1"/>
    <m/>
    <s v="X"/>
    <s v="X"/>
    <n v="24643"/>
    <n v="15062.41"/>
    <n v="0"/>
    <n v="39705.410000000003"/>
    <n v="8203.4276151319209"/>
    <n v="643"/>
    <m/>
    <n v="557"/>
    <m/>
    <n v="643"/>
    <n v="557"/>
    <n v="61.750248833592543"/>
    <n v="12.758052278587746"/>
    <n v="71.2843985637343"/>
    <n v="14.72787722644869"/>
    <n v="4.8400999999999996"/>
    <s v="61-61,99 lei"/>
    <x v="43"/>
    <s v="12-12,99 euro"/>
    <n v="12"/>
  </r>
  <r>
    <n v="1628"/>
    <x v="21"/>
    <s v="COMUNA TOTEŞTI"/>
    <d v="2020-09-27T00:00:00"/>
    <n v="1"/>
    <m/>
    <s v="X"/>
    <s v="X"/>
    <n v="6600"/>
    <n v="8986"/>
    <n v="0"/>
    <n v="15586"/>
    <n v="3220.1814012107188"/>
    <n v="1537"/>
    <m/>
    <n v="1112"/>
    <m/>
    <n v="1537"/>
    <n v="1112"/>
    <n v="10.14053350683149"/>
    <n v="2.0951082636374228"/>
    <n v="14.016187050359711"/>
    <n v="2.8958465838225891"/>
    <n v="4.8400999999999996"/>
    <s v="10-10,99 lei"/>
    <x v="3"/>
    <s v="2-2,99 euro"/>
    <n v="2"/>
  </r>
  <r>
    <n v="1629"/>
    <x v="21"/>
    <s v="COMUNA TURDAŞ"/>
    <d v="2020-09-27T00:00:00"/>
    <n v="1"/>
    <m/>
    <s v="X"/>
    <s v="X"/>
    <n v="4000"/>
    <n v="2933.4"/>
    <n v="0"/>
    <n v="6933.4"/>
    <n v="1432.4910642342102"/>
    <n v="1693"/>
    <m/>
    <n v="1092"/>
    <m/>
    <n v="1693"/>
    <n v="1092"/>
    <n v="4.0953337271116359"/>
    <n v="0.84612585010880692"/>
    <n v="6.3492673992673989"/>
    <n v="1.3118050038774818"/>
    <n v="4.8400999999999996"/>
    <s v="4-4,99 lei"/>
    <x v="11"/>
    <s v="0-0,99 euro"/>
    <n v="0"/>
  </r>
  <r>
    <n v="1630"/>
    <x v="21"/>
    <s v="COMUNA VAŢA DE JOS"/>
    <d v="2020-09-27T00:00:00"/>
    <n v="1"/>
    <m/>
    <s v="X"/>
    <s v="X"/>
    <n v="4800"/>
    <n v="4845.25"/>
    <n v="0"/>
    <n v="9645.25"/>
    <n v="1992.7790748125039"/>
    <n v="3034"/>
    <m/>
    <n v="2166"/>
    <m/>
    <n v="3034"/>
    <n v="2166"/>
    <n v="3.1790540540540539"/>
    <n v="0.65681577943721292"/>
    <n v="4.4530240073868885"/>
    <n v="0.92002727368998338"/>
    <n v="4.8400999999999996"/>
    <s v="3-3,99 lei"/>
    <x v="0"/>
    <s v="0-0,99 euro"/>
    <n v="0"/>
  </r>
  <r>
    <n v="1631"/>
    <x v="21"/>
    <s v="COMUNA VĂLIŞOARA"/>
    <d v="2020-09-27T00:00:00"/>
    <n v="1"/>
    <m/>
    <s v="X"/>
    <s v="X"/>
    <n v="360"/>
    <n v="0"/>
    <n v="0"/>
    <n v="360"/>
    <n v="74.378628540732635"/>
    <n v="1010"/>
    <m/>
    <n v="768"/>
    <m/>
    <n v="1010"/>
    <n v="768"/>
    <n v="0.35643564356435642"/>
    <n v="7.3642206475972902E-2"/>
    <n v="0.46875"/>
    <n v="9.6847172579078947E-2"/>
    <n v="4.8400999999999996"/>
    <s v="0-0,99 lei"/>
    <x v="6"/>
    <s v="0-0,99 euro"/>
    <n v="0"/>
  </r>
  <r>
    <n v="1632"/>
    <x v="21"/>
    <s v="COMUNA VEŢEL"/>
    <d v="2020-09-27T00:00:00"/>
    <n v="1"/>
    <m/>
    <s v="X"/>
    <s v="X"/>
    <n v="1800"/>
    <n v="5950.56"/>
    <n v="1932.56"/>
    <n v="9683.1200000000008"/>
    <n v="2000.6032933203862"/>
    <n v="2434"/>
    <m/>
    <n v="1381"/>
    <m/>
    <n v="2434"/>
    <n v="1381"/>
    <n v="3.9782744453574366"/>
    <n v="0.8219405477898053"/>
    <n v="7.0116727009413475"/>
    <n v="1.4486627757569777"/>
    <n v="4.8400999999999996"/>
    <s v="3-3,99 lei"/>
    <x v="0"/>
    <s v="0-0,99 euro"/>
    <n v="0"/>
  </r>
  <r>
    <n v="1633"/>
    <x v="21"/>
    <s v="COMUNA VORŢA"/>
    <d v="2020-09-27T00:00:00"/>
    <n v="1"/>
    <m/>
    <s v="X"/>
    <s v="X"/>
    <n v="3000"/>
    <n v="5932.85"/>
    <n v="0"/>
    <n v="8932.85"/>
    <n v="1845.5920332224543"/>
    <n v="626"/>
    <m/>
    <n v="529"/>
    <m/>
    <n v="626"/>
    <n v="529"/>
    <n v="14.269728434504794"/>
    <n v="2.9482300850198953"/>
    <n v="16.886294896030247"/>
    <n v="3.4888318208363978"/>
    <n v="4.8400999999999996"/>
    <s v="14-14,99 lei"/>
    <x v="22"/>
    <s v="2-2,99 euro"/>
    <n v="2"/>
  </r>
  <r>
    <n v="1634"/>
    <x v="21"/>
    <s v="COMUNA ZAM"/>
    <d v="2020-09-27T00:00:00"/>
    <n v="1"/>
    <m/>
    <s v="X"/>
    <s v="X"/>
    <n v="7500"/>
    <n v="5573"/>
    <n v="0"/>
    <n v="13073"/>
    <n v="2700.977252536105"/>
    <n v="1358"/>
    <m/>
    <n v="855"/>
    <m/>
    <n v="1358"/>
    <n v="855"/>
    <n v="9.6266568483063324"/>
    <n v="1.9889375939146576"/>
    <n v="15.290058479532163"/>
    <n v="3.1590377222644501"/>
    <n v="4.8400999999999996"/>
    <s v="9-9,99 lei"/>
    <x v="12"/>
    <s v="1-1,99 euro"/>
    <n v="1"/>
  </r>
  <r>
    <n v="1635"/>
    <x v="22"/>
    <s v="COMUNA ADÂNCATA"/>
    <d v="2020-09-27T00:00:00"/>
    <n v="1"/>
    <m/>
    <s v="X"/>
    <s v="X"/>
    <n v="2500"/>
    <n v="4331"/>
    <n v="0"/>
    <n v="6831"/>
    <n v="1411.3344765604018"/>
    <n v="1960"/>
    <m/>
    <n v="1362"/>
    <m/>
    <n v="1960"/>
    <n v="1362"/>
    <n v="3.4852040816326531"/>
    <n v="0.72006861049000093"/>
    <n v="5.0154185022026434"/>
    <n v="1.0362220826434667"/>
    <n v="4.8400999999999996"/>
    <s v="3-3,99 lei"/>
    <x v="0"/>
    <s v="0-0,99 euro"/>
    <n v="0"/>
  </r>
  <r>
    <n v="1636"/>
    <x v="22"/>
    <s v="COMUNA ALBEȘTI"/>
    <d v="2020-09-27T00:00:00"/>
    <n v="1"/>
    <m/>
    <s v="X"/>
    <s v="X"/>
    <n v="3000"/>
    <n v="17800"/>
    <n v="0"/>
    <n v="20800"/>
    <n v="4297.4318712423301"/>
    <n v="952"/>
    <m/>
    <n v="699"/>
    <m/>
    <n v="952"/>
    <n v="699"/>
    <n v="21.84873949579832"/>
    <n v="4.5141091084478253"/>
    <n v="29.756795422031473"/>
    <n v="6.1479712034940341"/>
    <n v="4.8400999999999996"/>
    <s v="21-21,99 lei"/>
    <x v="44"/>
    <s v="4-4,99 euro"/>
    <n v="4"/>
  </r>
  <r>
    <n v="1637"/>
    <x v="22"/>
    <s v="COMUNA ALEXENI"/>
    <d v="2020-09-27T00:00:00"/>
    <n v="1"/>
    <m/>
    <s v="X"/>
    <s v="X"/>
    <n v="1321"/>
    <n v="4502.42"/>
    <n v="0"/>
    <n v="5823.42"/>
    <n v="1203.1610917129813"/>
    <n v="1884"/>
    <m/>
    <n v="1335"/>
    <m/>
    <n v="1884"/>
    <n v="1335"/>
    <n v="3.090987261146497"/>
    <n v="0.63862053700264398"/>
    <n v="4.3621123595505615"/>
    <n v="0.90124426345541664"/>
    <n v="4.8400999999999996"/>
    <s v="3-3,99 lei"/>
    <x v="0"/>
    <s v="0-0,99 euro"/>
    <n v="0"/>
  </r>
  <r>
    <n v="1638"/>
    <x v="22"/>
    <s v="COMUNA ANDRĂȘEȘTI"/>
    <d v="2020-09-27T00:00:00"/>
    <n v="1"/>
    <m/>
    <s v="X"/>
    <s v="X"/>
    <n v="644"/>
    <n v="10835"/>
    <n v="0"/>
    <n v="11479"/>
    <n v="2371.6452139418607"/>
    <n v="1727"/>
    <m/>
    <n v="1031"/>
    <m/>
    <n v="1727"/>
    <n v="1031"/>
    <n v="6.6467863346844238"/>
    <n v="1.3732745882697515"/>
    <n v="11.133850630455868"/>
    <n v="2.300334834085219"/>
    <n v="4.8400999999999996"/>
    <s v="6-6,99 lei"/>
    <x v="13"/>
    <s v="1-1,99 euro"/>
    <n v="1"/>
  </r>
  <r>
    <n v="1639"/>
    <x v="22"/>
    <s v="COMUNA ARMĂȘEȘTI"/>
    <d v="2020-09-27T00:00:00"/>
    <n v="1"/>
    <m/>
    <s v="X"/>
    <s v="X"/>
    <n v="1200"/>
    <n v="9068"/>
    <n v="0"/>
    <n v="10268"/>
    <n v="2121.4437718228965"/>
    <n v="1749"/>
    <m/>
    <n v="900"/>
    <m/>
    <n v="1749"/>
    <n v="900"/>
    <n v="5.8707833047455686"/>
    <n v="1.2129466962966817"/>
    <n v="11.408888888888889"/>
    <n v="2.3571597464698848"/>
    <n v="4.8400999999999996"/>
    <s v="5-5,99 lei"/>
    <x v="8"/>
    <s v="1-1,99 euro"/>
    <n v="1"/>
  </r>
  <r>
    <n v="1640"/>
    <x v="22"/>
    <s v="COMUNA AXINTELE"/>
    <d v="2020-09-27T00:00:00"/>
    <n v="1"/>
    <m/>
    <s v="X"/>
    <s v="X"/>
    <n v="4060"/>
    <n v="7169.58"/>
    <n v="5299"/>
    <n v="16528.580000000002"/>
    <n v="3414.9253114605076"/>
    <n v="1789"/>
    <m/>
    <n v="891"/>
    <m/>
    <n v="1789"/>
    <n v="891"/>
    <n v="9.2390050307434333"/>
    <n v="1.9088458979656275"/>
    <n v="18.550594837261507"/>
    <n v="3.8326883405841836"/>
    <n v="4.8400999999999996"/>
    <s v="9-9,99 lei"/>
    <x v="12"/>
    <s v="1-1,99 euro"/>
    <n v="1"/>
  </r>
  <r>
    <n v="1641"/>
    <x v="22"/>
    <s v="COMUNA BALACIU"/>
    <d v="2020-09-27T00:00:00"/>
    <n v="1"/>
    <m/>
    <s v="X"/>
    <s v="X"/>
    <n v="1200"/>
    <n v="13115"/>
    <n v="0"/>
    <n v="14315"/>
    <n v="2957.5835210016326"/>
    <n v="1226"/>
    <m/>
    <n v="723"/>
    <m/>
    <n v="1226"/>
    <n v="723"/>
    <n v="11.676182707993474"/>
    <n v="2.4123846011432564"/>
    <n v="19.799446749654219"/>
    <n v="4.0907102641792985"/>
    <n v="4.8400999999999996"/>
    <s v="11-11,99 lei"/>
    <x v="4"/>
    <s v="2-2,99 euro"/>
    <n v="2"/>
  </r>
  <r>
    <n v="1642"/>
    <x v="22"/>
    <s v="COMUNA BĂRBULEȘTI"/>
    <d v="2020-09-27T00:00:00"/>
    <n v="1"/>
    <m/>
    <s v="X"/>
    <s v="X"/>
    <n v="450"/>
    <n v="8978"/>
    <n v="0"/>
    <n v="9428"/>
    <n v="1947.8936385611869"/>
    <n v="4071"/>
    <m/>
    <n v="1662"/>
    <m/>
    <n v="4071"/>
    <n v="1662"/>
    <n v="2.3158929010071234"/>
    <n v="0.47848038284480149"/>
    <n v="5.6726835138387486"/>
    <n v="1.1720178330693063"/>
    <n v="4.8400999999999996"/>
    <s v="2-2,99 lei"/>
    <x v="7"/>
    <s v="0-0,99 euro"/>
    <n v="0"/>
  </r>
  <r>
    <n v="1643"/>
    <x v="22"/>
    <s v="COMUNA BĂRCĂNEȘTI"/>
    <d v="2020-09-27T00:00:00"/>
    <n v="1"/>
    <m/>
    <s v="X"/>
    <s v="X"/>
    <n v="2400"/>
    <n v="13847"/>
    <n v="0"/>
    <n v="16247"/>
    <n v="3356.7488275035644"/>
    <n v="2654"/>
    <m/>
    <n v="1495"/>
    <m/>
    <n v="2654"/>
    <n v="1495"/>
    <n v="6.121703089675961"/>
    <n v="1.264788555954621"/>
    <n v="10.867558528428093"/>
    <n v="2.245316941473956"/>
    <n v="4.8400999999999996"/>
    <s v="6-6,99 lei"/>
    <x v="13"/>
    <s v="1-1,99 euro"/>
    <n v="1"/>
  </r>
  <r>
    <n v="1644"/>
    <x v="22"/>
    <s v="COMUNA BORĂNEȘTI"/>
    <d v="2020-09-27T00:00:00"/>
    <n v="1"/>
    <m/>
    <s v="X"/>
    <s v="X"/>
    <n v="1800"/>
    <n v="20176"/>
    <n v="0"/>
    <n v="21976"/>
    <n v="4540.4020578087229"/>
    <n v="1877"/>
    <m/>
    <n v="1466"/>
    <m/>
    <n v="1877"/>
    <n v="1466"/>
    <n v="11.708044752264252"/>
    <n v="2.4189675321303796"/>
    <n v="14.990450204638472"/>
    <n v="3.0971364650809843"/>
    <n v="4.8400999999999996"/>
    <s v="11-11,99 lei"/>
    <x v="4"/>
    <s v="2-2,99 euro"/>
    <n v="2"/>
  </r>
  <r>
    <n v="1645"/>
    <x v="22"/>
    <s v="COMUNA BORDUȘANI"/>
    <d v="2020-09-27T00:00:00"/>
    <n v="1"/>
    <m/>
    <s v="X"/>
    <s v="X"/>
    <n v="0"/>
    <n v="5888"/>
    <n v="0"/>
    <n v="5888"/>
    <n v="1216.5037912439827"/>
    <n v="3946"/>
    <m/>
    <n v="1827"/>
    <m/>
    <n v="3946"/>
    <n v="1827"/>
    <n v="1.4921439432336543"/>
    <n v="0.30828783356411116"/>
    <n v="3.2227695675971537"/>
    <n v="0.66584772372412848"/>
    <n v="4.8400999999999996"/>
    <s v="1-1,99 lei"/>
    <x v="10"/>
    <s v="0-0,99 euro"/>
    <n v="0"/>
  </r>
  <r>
    <n v="1646"/>
    <x v="22"/>
    <s v="COMUNA BUCU"/>
    <d v="2020-09-27T00:00:00"/>
    <n v="1"/>
    <m/>
    <s v="X"/>
    <s v="X"/>
    <n v="0"/>
    <n v="2953"/>
    <n v="0"/>
    <n v="2953"/>
    <n v="610.11136133550963"/>
    <n v="2071"/>
    <m/>
    <n v="925"/>
    <m/>
    <n v="2071"/>
    <n v="925"/>
    <n v="1.4258812168034767"/>
    <n v="0.29459747046620455"/>
    <n v="3.1924324324324322"/>
    <n v="0.6595798500924428"/>
    <n v="4.8400999999999996"/>
    <s v="1-1,99 lei"/>
    <x v="10"/>
    <s v="0-0,99 euro"/>
    <n v="0"/>
  </r>
  <r>
    <n v="1647"/>
    <x v="22"/>
    <s v="COMUNA BUEȘTI"/>
    <d v="2020-09-27T00:00:00"/>
    <n v="1"/>
    <m/>
    <s v="X"/>
    <s v="X"/>
    <n v="2000"/>
    <n v="7334.84"/>
    <n v="0"/>
    <n v="9334.84"/>
    <n v="1928.6461023532574"/>
    <n v="837"/>
    <m/>
    <n v="542"/>
    <m/>
    <n v="837"/>
    <n v="542"/>
    <n v="11.15273596176822"/>
    <n v="2.3042366814256363"/>
    <n v="17.222952029520297"/>
    <n v="3.5583876427181873"/>
    <n v="4.8400999999999996"/>
    <s v="11-11,99 lei"/>
    <x v="4"/>
    <s v="2-2,99 euro"/>
    <n v="2"/>
  </r>
  <r>
    <n v="1648"/>
    <x v="22"/>
    <s v="COMUNA CIOCÎRLIA"/>
    <d v="2020-09-27T00:00:00"/>
    <n v="1"/>
    <m/>
    <s v="X"/>
    <s v="X"/>
    <n v="1000"/>
    <n v="3053.65"/>
    <n v="0"/>
    <n v="4053.65"/>
    <n v="837.51368773372462"/>
    <n v="639"/>
    <m/>
    <n v="424"/>
    <m/>
    <n v="639"/>
    <n v="424"/>
    <n v="6.3437402190923322"/>
    <n v="1.3106630480965957"/>
    <n v="9.5604952830188683"/>
    <n v="1.9752681314474638"/>
    <n v="4.8400999999999996"/>
    <s v="6-6,99 lei"/>
    <x v="13"/>
    <s v="1-1,99 euro"/>
    <n v="1"/>
  </r>
  <r>
    <n v="1649"/>
    <x v="22"/>
    <s v="COMUNA CIOCHINA"/>
    <d v="2020-09-27T00:00:00"/>
    <n v="1"/>
    <m/>
    <s v="X"/>
    <s v="X"/>
    <n v="3085"/>
    <n v="12970.86"/>
    <n v="0"/>
    <n v="16055.86"/>
    <n v="3317.2579078944655"/>
    <n v="2473"/>
    <m/>
    <n v="1700"/>
    <m/>
    <n v="2473"/>
    <n v="1700"/>
    <n v="6.4924625960372024"/>
    <n v="1.3413901770701437"/>
    <n v="9.4446235294117642"/>
    <n v="1.9513281811143914"/>
    <n v="4.8400999999999996"/>
    <s v="6-6,99 lei"/>
    <x v="13"/>
    <s v="1-1,99 euro"/>
    <n v="1"/>
  </r>
  <r>
    <n v="1650"/>
    <x v="22"/>
    <s v="COMUNA CIULNIȚA"/>
    <d v="2020-09-27T00:00:00"/>
    <n v="1"/>
    <m/>
    <s v="X"/>
    <s v="X"/>
    <n v="0"/>
    <n v="8281"/>
    <n v="0"/>
    <n v="8281"/>
    <n v="1710.9150637383527"/>
    <n v="1947"/>
    <m/>
    <n v="1087"/>
    <m/>
    <n v="1947"/>
    <n v="1087"/>
    <n v="4.2532100667693884"/>
    <n v="0.87874425461651395"/>
    <n v="7.6182152713891442"/>
    <n v="1.5739788994833053"/>
    <n v="4.8400999999999996"/>
    <s v="4-4,99 lei"/>
    <x v="11"/>
    <s v="0-0,99 euro"/>
    <n v="0"/>
  </r>
  <r>
    <n v="1651"/>
    <x v="22"/>
    <s v="COMUNA COCORA"/>
    <d v="2020-09-27T00:00:00"/>
    <n v="1"/>
    <m/>
    <s v="X"/>
    <s v="X"/>
    <n v="7000"/>
    <n v="6047.08"/>
    <n v="2685"/>
    <n v="15732.08"/>
    <n v="3250.3625958141365"/>
    <n v="1649"/>
    <m/>
    <n v="1158"/>
    <m/>
    <n v="1649"/>
    <n v="1158"/>
    <n v="9.5403759854457242"/>
    <n v="1.9711113376677603"/>
    <n v="13.585561312607945"/>
    <n v="2.8068761621883733"/>
    <n v="4.8400999999999996"/>
    <s v="9-9,99 lei"/>
    <x v="12"/>
    <s v="1-1,99 euro"/>
    <n v="1"/>
  </r>
  <r>
    <n v="1652"/>
    <x v="22"/>
    <s v="COMUNA COLELIA"/>
    <d v="2020-09-27T00:00:00"/>
    <n v="1"/>
    <m/>
    <s v="X"/>
    <s v="X"/>
    <n v="0"/>
    <n v="2866"/>
    <n v="0"/>
    <n v="2866"/>
    <n v="592.13652610483257"/>
    <n v="915"/>
    <m/>
    <n v="601"/>
    <m/>
    <n v="915"/>
    <n v="601"/>
    <n v="3.1322404371584698"/>
    <n v="0.64714374437686617"/>
    <n v="4.7687188019966724"/>
    <n v="0.98525212330255008"/>
    <n v="4.8400999999999996"/>
    <s v="3-3,99 lei"/>
    <x v="0"/>
    <s v="0-0,99 euro"/>
    <n v="0"/>
  </r>
  <r>
    <n v="1653"/>
    <x v="22"/>
    <s v="COMUNA COSÂMBEȘTI"/>
    <d v="2020-09-27T00:00:00"/>
    <n v="1"/>
    <m/>
    <s v="X"/>
    <s v="X"/>
    <n v="2338"/>
    <n v="3636"/>
    <n v="0"/>
    <n v="5974"/>
    <n v="1234.2720191731578"/>
    <n v="1542"/>
    <m/>
    <n v="979"/>
    <m/>
    <n v="1542"/>
    <n v="979"/>
    <n v="3.874189364461738"/>
    <n v="0.80043581009932407"/>
    <n v="6.1021450459652709"/>
    <n v="1.2607477213208966"/>
    <n v="4.8400999999999996"/>
    <s v="3-3,99 lei"/>
    <x v="0"/>
    <s v="0-0,99 euro"/>
    <n v="0"/>
  </r>
  <r>
    <n v="1654"/>
    <x v="22"/>
    <s v="COMUNA COȘERENI"/>
    <d v="2020-09-27T00:00:00"/>
    <n v="1"/>
    <m/>
    <s v="X"/>
    <s v="X"/>
    <n v="1800"/>
    <n v="7506"/>
    <n v="0"/>
    <n v="9306"/>
    <n v="1922.6875477779386"/>
    <n v="3609"/>
    <m/>
    <n v="2183"/>
    <m/>
    <n v="3609"/>
    <n v="2183"/>
    <n v="2.5785536159600997"/>
    <n v="0.53274800437183112"/>
    <n v="4.2629409070087032"/>
    <n v="0.88075471725970622"/>
    <n v="4.8400999999999996"/>
    <s v="2-2,99 lei"/>
    <x v="7"/>
    <s v="0-0,99 euro"/>
    <n v="0"/>
  </r>
  <r>
    <n v="1655"/>
    <x v="22"/>
    <s v="COMUNA DRĂGOEȘTI"/>
    <d v="2020-09-27T00:00:00"/>
    <n v="1"/>
    <m/>
    <s v="X"/>
    <s v="X"/>
    <n v="300"/>
    <n v="4507"/>
    <n v="0"/>
    <n v="4807"/>
    <n v="993.16129832028275"/>
    <n v="744"/>
    <m/>
    <n v="747"/>
    <m/>
    <n v="744"/>
    <n v="747"/>
    <n v="6.461021505376344"/>
    <n v="1.334894218172423"/>
    <n v="6.4350736278447123"/>
    <n v="1.3295331972159072"/>
    <n v="4.8400999999999996"/>
    <s v="6-6,99 lei"/>
    <x v="13"/>
    <s v="1-1,99 euro"/>
    <n v="1"/>
  </r>
  <r>
    <n v="1656"/>
    <x v="22"/>
    <s v="COMUNA DRIDU"/>
    <d v="2020-09-27T00:00:00"/>
    <n v="1"/>
    <m/>
    <s v="X"/>
    <s v="X"/>
    <n v="1200"/>
    <n v="2473.3000000000002"/>
    <n v="0"/>
    <n v="3673.3"/>
    <n v="758.93060060742562"/>
    <n v="2660"/>
    <m/>
    <n v="1631"/>
    <m/>
    <n v="2660"/>
    <n v="1631"/>
    <n v="1.3809398496240601"/>
    <n v="0.28531225586745323"/>
    <n v="2.2521765787860208"/>
    <n v="0.46531612544906537"/>
    <n v="4.8400999999999996"/>
    <s v="1-1,99 lei"/>
    <x v="10"/>
    <s v="0-0,99 euro"/>
    <n v="0"/>
  </r>
  <r>
    <n v="1657"/>
    <x v="22"/>
    <s v="COMUNA FĂCĂENI"/>
    <d v="2020-09-27T00:00:00"/>
    <n v="1"/>
    <m/>
    <s v="X"/>
    <s v="X"/>
    <n v="7060"/>
    <n v="7684"/>
    <n v="0"/>
    <n v="14744"/>
    <n v="3046.2180533460055"/>
    <n v="4338"/>
    <m/>
    <n v="2304"/>
    <m/>
    <n v="4338"/>
    <n v="2304"/>
    <n v="3.3988012909174734"/>
    <n v="0.70221716305809256"/>
    <n v="6.3993055555555554"/>
    <n v="1.3221432523203149"/>
    <n v="4.8400999999999996"/>
    <s v="3-3,99 lei"/>
    <x v="0"/>
    <s v="0-0,99 euro"/>
    <n v="0"/>
  </r>
  <r>
    <n v="1658"/>
    <x v="22"/>
    <s v="COMUNA GÂRBOVI"/>
    <d v="2020-09-27T00:00:00"/>
    <n v="1"/>
    <m/>
    <s v="X"/>
    <s v="X"/>
    <n v="1800"/>
    <n v="9590"/>
    <n v="0"/>
    <n v="11390"/>
    <n v="2353.2571641081799"/>
    <n v="3065"/>
    <m/>
    <n v="1484"/>
    <m/>
    <n v="3065"/>
    <n v="1484"/>
    <n v="3.7161500815660684"/>
    <n v="0.76778374032893315"/>
    <n v="7.6752021563342314"/>
    <n v="1.5857528060028168"/>
    <n v="4.8400999999999996"/>
    <s v="3-3,99 lei"/>
    <x v="0"/>
    <s v="0-0,99 euro"/>
    <n v="0"/>
  </r>
  <r>
    <n v="1659"/>
    <x v="22"/>
    <s v="COMUNA GHEORGHE DOJA"/>
    <d v="2020-09-27T00:00:00"/>
    <n v="1"/>
    <m/>
    <s v="X"/>
    <s v="X"/>
    <n v="3000"/>
    <n v="13066"/>
    <n v="0"/>
    <n v="16066"/>
    <n v="3319.3529059316957"/>
    <n v="2171"/>
    <m/>
    <n v="1441"/>
    <m/>
    <n v="2171"/>
    <n v="1441"/>
    <n v="7.4002763703362504"/>
    <n v="1.5289511312444475"/>
    <n v="11.149201943095074"/>
    <n v="2.3035065273641191"/>
    <n v="4.8400999999999996"/>
    <s v="7-7,99 lei"/>
    <x v="5"/>
    <s v="1-1,99 euro"/>
    <n v="1"/>
  </r>
  <r>
    <n v="1660"/>
    <x v="22"/>
    <s v="COMUNA GHEORGHE LAZĂR"/>
    <d v="2020-09-27T00:00:00"/>
    <n v="1"/>
    <m/>
    <s v="X"/>
    <s v="X"/>
    <n v="0"/>
    <n v="12600"/>
    <n v="0"/>
    <n v="12600"/>
    <n v="2603.2519989256421"/>
    <n v="1858"/>
    <m/>
    <n v="1249"/>
    <m/>
    <n v="1858"/>
    <n v="1249"/>
    <n v="6.7814854682454255"/>
    <n v="1.4011044127694521"/>
    <n v="10.088070456365092"/>
    <n v="2.0842690143519951"/>
    <n v="4.8400999999999996"/>
    <s v="6-6,99 lei"/>
    <x v="13"/>
    <s v="1-1,99 euro"/>
    <n v="1"/>
  </r>
  <r>
    <n v="1661"/>
    <x v="22"/>
    <s v="COMUNA GIURGENI"/>
    <d v="2020-09-27T00:00:00"/>
    <n v="1"/>
    <m/>
    <s v="X"/>
    <s v="X"/>
    <n v="0"/>
    <n v="4967"/>
    <n v="0"/>
    <n v="4967"/>
    <n v="1026.2184665606082"/>
    <n v="1142"/>
    <m/>
    <n v="756"/>
    <m/>
    <n v="1142"/>
    <n v="756"/>
    <n v="4.3493870402802104"/>
    <n v="0.89861511958021734"/>
    <n v="6.5701058201058204"/>
    <n v="1.3574318340748786"/>
    <n v="4.8400999999999996"/>
    <s v="4-4,99 lei"/>
    <x v="11"/>
    <s v="0-0,99 euro"/>
    <n v="0"/>
  </r>
  <r>
    <n v="1662"/>
    <x v="22"/>
    <s v="COMUNA GRINDU"/>
    <d v="2020-09-27T00:00:00"/>
    <n v="1"/>
    <m/>
    <s v="X"/>
    <s v="X"/>
    <n v="2000"/>
    <n v="1079"/>
    <n v="0"/>
    <n v="3079"/>
    <n v="636.14388132476608"/>
    <n v="1583"/>
    <m/>
    <n v="935"/>
    <m/>
    <n v="1583"/>
    <n v="935"/>
    <n v="1.945041061276058"/>
    <n v="0.40185968498090086"/>
    <n v="3.2930481283422459"/>
    <n v="0.68036778751311877"/>
    <n v="4.8400999999999996"/>
    <s v="1-1,99 lei"/>
    <x v="10"/>
    <s v="0-0,99 euro"/>
    <n v="0"/>
  </r>
  <r>
    <n v="1663"/>
    <x v="22"/>
    <s v="COMUNA GRIVIȚA"/>
    <d v="2020-09-27T00:00:00"/>
    <n v="1"/>
    <m/>
    <s v="X"/>
    <s v="X"/>
    <n v="0"/>
    <n v="2804"/>
    <n v="0"/>
    <n v="2804"/>
    <n v="579.3268734117064"/>
    <n v="2678"/>
    <m/>
    <n v="1526"/>
    <m/>
    <n v="2678"/>
    <n v="1526"/>
    <n v="1.0470500373412994"/>
    <n v="0.21632818275269097"/>
    <n v="1.837483617300131"/>
    <n v="0.37963753172457826"/>
    <n v="4.8400999999999996"/>
    <s v="1-1,99 lei"/>
    <x v="10"/>
    <s v="0-0,99 euro"/>
    <n v="0"/>
  </r>
  <r>
    <n v="1664"/>
    <x v="22"/>
    <s v="COMUNA GURA IALOMIȚEI"/>
    <d v="2020-09-27T00:00:00"/>
    <n v="1"/>
    <m/>
    <s v="X"/>
    <s v="X"/>
    <n v="2160"/>
    <n v="3641"/>
    <n v="0"/>
    <n v="5801"/>
    <n v="1198.5289560133056"/>
    <n v="2056"/>
    <m/>
    <n v="1309"/>
    <m/>
    <n v="2056"/>
    <n v="1309"/>
    <n v="2.8214980544747084"/>
    <n v="0.58294209922826146"/>
    <n v="4.4316271963330784"/>
    <n v="0.91560653629740685"/>
    <n v="4.8400999999999996"/>
    <s v="2-2,99 lei"/>
    <x v="7"/>
    <s v="0-0,99 euro"/>
    <n v="0"/>
  </r>
  <r>
    <n v="1665"/>
    <x v="22"/>
    <s v="COMUNA ION ROATĂ"/>
    <d v="2020-09-27T00:00:00"/>
    <n v="1"/>
    <m/>
    <s v="X"/>
    <s v="X"/>
    <n v="1350"/>
    <n v="4068"/>
    <n v="0"/>
    <n v="5418"/>
    <n v="1119.3983595380262"/>
    <n v="2833"/>
    <m/>
    <n v="1931"/>
    <m/>
    <n v="2833"/>
    <n v="1931"/>
    <n v="1.9124602894458171"/>
    <n v="0.39512825963220127"/>
    <n v="2.805800103573278"/>
    <n v="0.57969878795340557"/>
    <n v="4.8400999999999996"/>
    <s v="1-1,99 lei"/>
    <x v="10"/>
    <s v="0-0,99 euro"/>
    <n v="0"/>
  </r>
  <r>
    <n v="1666"/>
    <x v="22"/>
    <s v="COMUNA JILAVELE"/>
    <d v="2020-09-27T00:00:00"/>
    <n v="1"/>
    <m/>
    <s v="X"/>
    <s v="X"/>
    <n v="3500"/>
    <n v="2175"/>
    <n v="0"/>
    <n v="5675"/>
    <n v="1172.4964360240492"/>
    <n v="2718"/>
    <m/>
    <n v="1418"/>
    <m/>
    <n v="2718"/>
    <n v="1418"/>
    <n v="2.0879323031640911"/>
    <n v="0.43138205887566194"/>
    <n v="4.0021156558533146"/>
    <n v="0.82686631595490068"/>
    <n v="4.8400999999999996"/>
    <s v="2-2,99 lei"/>
    <x v="7"/>
    <s v="0-0,99 euro"/>
    <n v="0"/>
  </r>
  <r>
    <n v="1667"/>
    <x v="22"/>
    <s v="COMUNA MAIA"/>
    <d v="2020-09-27T00:00:00"/>
    <n v="1"/>
    <m/>
    <s v="X"/>
    <s v="X"/>
    <n v="0"/>
    <n v="4657.1400000000003"/>
    <n v="0"/>
    <n v="4657.1400000000003"/>
    <n v="962.1991281171878"/>
    <n v="1338"/>
    <m/>
    <n v="1121"/>
    <m/>
    <n v="1338"/>
    <n v="1121"/>
    <n v="3.4806726457399106"/>
    <n v="0.71913238274827185"/>
    <n v="4.1544513826940239"/>
    <n v="0.85833998939981071"/>
    <n v="4.8400999999999996"/>
    <s v="3-3,99 lei"/>
    <x v="0"/>
    <s v="0-0,99 euro"/>
    <n v="0"/>
  </r>
  <r>
    <n v="1668"/>
    <x v="22"/>
    <s v="COMUNA MANASIA"/>
    <d v="2020-09-27T00:00:00"/>
    <n v="1"/>
    <m/>
    <s v="X"/>
    <s v="X"/>
    <n v="900"/>
    <n v="4225"/>
    <n v="0"/>
    <n v="5125"/>
    <n v="1058.8624201979299"/>
    <n v="3763"/>
    <m/>
    <n v="1960"/>
    <m/>
    <n v="3763"/>
    <n v="1960"/>
    <n v="1.3619452564443264"/>
    <n v="0.28138783422745944"/>
    <n v="2.614795918367347"/>
    <n v="0.54023592867241321"/>
    <n v="4.8400999999999996"/>
    <s v="1-1,99 lei"/>
    <x v="10"/>
    <s v="0-0,99 euro"/>
    <n v="0"/>
  </r>
  <r>
    <n v="1669"/>
    <x v="22"/>
    <s v="COMUNA MĂRCULEȘTI"/>
    <d v="2020-09-27T00:00:00"/>
    <n v="1"/>
    <m/>
    <s v="X"/>
    <s v="X"/>
    <n v="0"/>
    <n v="2000"/>
    <n v="0"/>
    <n v="2000"/>
    <n v="413.21460300407017"/>
    <n v="1329"/>
    <m/>
    <n v="896"/>
    <m/>
    <n v="1329"/>
    <n v="896"/>
    <n v="1.5048908954100828"/>
    <n v="0.31092144695565854"/>
    <n v="2.2321428571428572"/>
    <n v="0.46117701228132829"/>
    <n v="4.8400999999999996"/>
    <s v="1-1,99 lei"/>
    <x v="10"/>
    <s v="0-0,99 euro"/>
    <n v="0"/>
  </r>
  <r>
    <n v="1670"/>
    <x v="22"/>
    <s v="COMUNA MIHAIL KOGĂLNICEANU"/>
    <d v="2020-09-27T00:00:00"/>
    <n v="1"/>
    <m/>
    <s v="X"/>
    <s v="X"/>
    <n v="1200"/>
    <n v="3482"/>
    <n v="0"/>
    <n v="4682"/>
    <n v="967.3353856325283"/>
    <n v="2669"/>
    <m/>
    <n v="1671"/>
    <m/>
    <n v="2669"/>
    <n v="1671"/>
    <n v="1.7542150618209067"/>
    <n v="0.36243364017704321"/>
    <n v="2.8019150209455415"/>
    <n v="0.57889610151557647"/>
    <n v="4.8400999999999996"/>
    <s v="1-1,99 lei"/>
    <x v="10"/>
    <s v="0-0,99 euro"/>
    <n v="0"/>
  </r>
  <r>
    <n v="1671"/>
    <x v="22"/>
    <s v="COMUNA MILOȘEȘTI"/>
    <d v="2020-09-27T00:00:00"/>
    <n v="1"/>
    <m/>
    <s v="X"/>
    <s v="X"/>
    <n v="5120"/>
    <n v="11985.25"/>
    <n v="0"/>
    <n v="17105.25"/>
    <n v="3534.069544017686"/>
    <n v="2029"/>
    <m/>
    <n v="1345"/>
    <m/>
    <n v="2029"/>
    <n v="1345"/>
    <n v="8.4303844258255296"/>
    <n v="1.7417789768445964"/>
    <n v="12.717657992565055"/>
    <n v="2.6275609992696549"/>
    <n v="4.8400999999999996"/>
    <s v="8-8,99 lei"/>
    <x v="2"/>
    <s v="1-1,99 euro"/>
    <n v="1"/>
  </r>
  <r>
    <n v="1672"/>
    <x v="22"/>
    <s v="COMUNA MOLDOVENI"/>
    <d v="2020-09-27T00:00:00"/>
    <n v="1"/>
    <m/>
    <s v="X"/>
    <s v="X"/>
    <n v="0"/>
    <n v="860"/>
    <n v="0"/>
    <n v="860"/>
    <n v="177.68227929175018"/>
    <n v="878"/>
    <m/>
    <n v="542"/>
    <m/>
    <n v="878"/>
    <n v="542"/>
    <n v="0.97949886104783601"/>
    <n v="0.20237161650541022"/>
    <n v="1.5867158671586716"/>
    <n v="0.32782708356411472"/>
    <n v="4.8400999999999996"/>
    <s v="0-0,99 lei"/>
    <x v="6"/>
    <s v="0-0,99 euro"/>
    <n v="0"/>
  </r>
  <r>
    <n v="1673"/>
    <x v="22"/>
    <s v="COMUNA MOVILA"/>
    <d v="2020-09-27T00:00:00"/>
    <n v="1"/>
    <m/>
    <s v="X"/>
    <s v="X"/>
    <n v="4800"/>
    <n v="4321.92"/>
    <n v="0"/>
    <n v="9121.92"/>
    <n v="1884.6552757174441"/>
    <n v="1561"/>
    <m/>
    <n v="830"/>
    <m/>
    <n v="1561"/>
    <n v="830"/>
    <n v="5.8436386931454196"/>
    <n v="1.2073384213436542"/>
    <n v="10.990265060240963"/>
    <n v="2.2706690068884869"/>
    <n v="4.8400999999999996"/>
    <s v="5-5,99 lei"/>
    <x v="8"/>
    <s v="1-1,99 euro"/>
    <n v="1"/>
  </r>
  <r>
    <n v="1674"/>
    <x v="22"/>
    <s v="COMUNA MOVILIȚA"/>
    <d v="2020-09-27T00:00:00"/>
    <n v="1"/>
    <m/>
    <s v="X"/>
    <s v="X"/>
    <n v="300"/>
    <n v="8346.5"/>
    <n v="0"/>
    <n v="8646.5"/>
    <n v="1786.4300324373464"/>
    <n v="1950"/>
    <m/>
    <n v="1189"/>
    <m/>
    <n v="1950"/>
    <n v="1189"/>
    <n v="4.434102564102564"/>
    <n v="0.91611796535248535"/>
    <n v="7.2720773759461732"/>
    <n v="1.5024642829582393"/>
    <n v="4.8400999999999996"/>
    <s v="4-4,99 lei"/>
    <x v="11"/>
    <s v="0-0,99 euro"/>
    <n v="0"/>
  </r>
  <r>
    <n v="1675"/>
    <x v="22"/>
    <s v="MUNICIPIUL FETEȘTI"/>
    <d v="2020-09-27T00:00:00"/>
    <n v="1"/>
    <m/>
    <s v="X"/>
    <s v="X"/>
    <n v="8800"/>
    <n v="19885"/>
    <n v="0"/>
    <n v="28685"/>
    <n v="5926.530443585877"/>
    <n v="27776"/>
    <m/>
    <n v="9891"/>
    <m/>
    <n v="27776"/>
    <n v="9891"/>
    <n v="1.032726094470046"/>
    <n v="0.21336875156919199"/>
    <n v="2.900111212213123"/>
    <n v="0.59918415161114924"/>
    <n v="4.8400999999999996"/>
    <s v="1-1,99 lei"/>
    <x v="10"/>
    <s v="0-0,99 euro"/>
    <n v="0"/>
  </r>
  <r>
    <n v="1676"/>
    <x v="22"/>
    <s v="MUNICIPIUL SLOBOZIA"/>
    <d v="2020-09-27T00:00:00"/>
    <n v="1"/>
    <m/>
    <s v="X"/>
    <s v="X"/>
    <n v="8000"/>
    <n v="30895.73"/>
    <n v="0"/>
    <n v="38895.729999999996"/>
    <n v="8036.1418152517508"/>
    <n v="42983"/>
    <m/>
    <n v="16202"/>
    <m/>
    <n v="42983"/>
    <n v="16202"/>
    <n v="0.90490961542935566"/>
    <n v="0.18696093374710351"/>
    <n v="2.4006746080730772"/>
    <n v="0.49599690255843421"/>
    <n v="4.8400999999999996"/>
    <s v="0-0,99 lei"/>
    <x v="6"/>
    <s v="0-0,99 euro"/>
    <n v="0"/>
  </r>
  <r>
    <n v="1677"/>
    <x v="22"/>
    <s v="MUNICIPIUL URZICENI"/>
    <d v="2020-09-27T00:00:00"/>
    <n v="1"/>
    <m/>
    <s v="X"/>
    <s v="X"/>
    <n v="5500"/>
    <n v="25028.21"/>
    <n v="0"/>
    <n v="30528.21"/>
    <n v="6307.3510877874423"/>
    <n v="13858"/>
    <m/>
    <n v="5057"/>
    <m/>
    <n v="13858"/>
    <n v="5057"/>
    <n v="2.2029304372925385"/>
    <n v="0.45514151304570949"/>
    <n v="6.0368222266165708"/>
    <n v="1.2472515498887566"/>
    <n v="4.8400999999999996"/>
    <s v="2-2,99 lei"/>
    <x v="7"/>
    <s v="0-0,99 euro"/>
    <n v="0"/>
  </r>
  <r>
    <n v="1678"/>
    <x v="22"/>
    <s v="COMUNA MUNTENI BUZĂU"/>
    <d v="2020-09-27T00:00:00"/>
    <n v="1"/>
    <m/>
    <s v="X"/>
    <s v="X"/>
    <n v="0"/>
    <n v="5368.5"/>
    <n v="0"/>
    <n v="5368.5"/>
    <n v="1109.1712981136754"/>
    <n v="2752"/>
    <m/>
    <n v="1564"/>
    <m/>
    <n v="2752"/>
    <n v="1564"/>
    <n v="1.9507630813953489"/>
    <n v="0.4030418961168879"/>
    <n v="3.4325447570332481"/>
    <n v="0.70918880953559815"/>
    <n v="4.8400999999999996"/>
    <s v="1-1,99 lei"/>
    <x v="10"/>
    <s v="0-0,99 euro"/>
    <n v="0"/>
  </r>
  <r>
    <n v="1679"/>
    <x v="22"/>
    <s v="COMUNA OGRADA"/>
    <d v="2020-09-27T00:00:00"/>
    <n v="1"/>
    <m/>
    <s v="X"/>
    <s v="X"/>
    <n v="1800"/>
    <n v="3807"/>
    <n v="0"/>
    <n v="5607"/>
    <n v="1158.4471395219107"/>
    <n v="2350"/>
    <m/>
    <n v="1409"/>
    <m/>
    <n v="2350"/>
    <n v="1409"/>
    <n v="2.3859574468085105"/>
    <n v="0.49295622958379176"/>
    <n v="3.9794180269694821"/>
    <n v="0.82217682010071735"/>
    <n v="4.8400999999999996"/>
    <s v="2-2,99 lei"/>
    <x v="7"/>
    <s v="0-0,99 euro"/>
    <n v="0"/>
  </r>
  <r>
    <n v="1680"/>
    <x v="22"/>
    <s v="ORAȘUL AMARA"/>
    <d v="2020-09-27T00:00:00"/>
    <n v="1"/>
    <m/>
    <s v="X"/>
    <s v="X"/>
    <n v="600"/>
    <n v="1096"/>
    <n v="0"/>
    <n v="1696"/>
    <n v="350.40598334745152"/>
    <n v="6544"/>
    <m/>
    <n v="3142"/>
    <m/>
    <n v="6544"/>
    <n v="3142"/>
    <n v="0.25916870415647919"/>
    <n v="5.3546146599549441E-2"/>
    <n v="0.5397835773392744"/>
    <n v="0.11152322830918253"/>
    <n v="4.8400999999999996"/>
    <s v="0-0,99 lei"/>
    <x v="6"/>
    <s v="0-0,99 euro"/>
    <n v="0"/>
  </r>
  <r>
    <n v="1681"/>
    <x v="22"/>
    <s v="ORAȘUL CĂZĂNEȘTI"/>
    <d v="2020-09-27T00:00:00"/>
    <n v="1"/>
    <m/>
    <s v="X"/>
    <s v="X"/>
    <n v="1200"/>
    <n v="2786"/>
    <n v="0"/>
    <n v="3986"/>
    <n v="823.53670378711195"/>
    <n v="2850"/>
    <m/>
    <n v="1501"/>
    <m/>
    <n v="2850"/>
    <n v="1501"/>
    <n v="1.3985964912280702"/>
    <n v="0.28896024694284628"/>
    <n v="2.6555629580279811"/>
    <n v="0.54865869672692336"/>
    <n v="4.8400999999999996"/>
    <s v="1-1,99 lei"/>
    <x v="10"/>
    <s v="0-0,99 euro"/>
    <n v="0"/>
  </r>
  <r>
    <n v="1682"/>
    <x v="22"/>
    <s v="ORAȘUL FIERBINȚI-TÂRG"/>
    <d v="2020-09-27T00:00:00"/>
    <n v="1"/>
    <m/>
    <s v="X"/>
    <s v="X"/>
    <n v="400"/>
    <n v="5333.42"/>
    <n v="0"/>
    <n v="5733.42"/>
    <n v="1184.5664345777982"/>
    <n v="3746"/>
    <m/>
    <n v="2854"/>
    <m/>
    <n v="3746"/>
    <n v="2854"/>
    <n v="1.5305445808862788"/>
    <n v="0.31622168568547737"/>
    <n v="2.0089067974772248"/>
    <n v="0.41505481239586484"/>
    <n v="4.8400999999999996"/>
    <s v="1-1,99 lei"/>
    <x v="10"/>
    <s v="0-0,99 euro"/>
    <n v="0"/>
  </r>
  <r>
    <n v="1683"/>
    <x v="22"/>
    <s v="ORAȘUL ȚĂNDĂREI"/>
    <d v="2020-09-27T00:00:00"/>
    <n v="1"/>
    <m/>
    <s v="X"/>
    <s v="X"/>
    <n v="11000"/>
    <n v="23189.1"/>
    <n v="0"/>
    <n v="34189.1"/>
    <n v="7063.7176917832276"/>
    <n v="11506"/>
    <m/>
    <n v="4062"/>
    <m/>
    <n v="11506"/>
    <n v="4062"/>
    <n v="2.9714149139579349"/>
    <n v="0.61391601701575071"/>
    <n v="8.4168143771541111"/>
    <n v="1.7389753057073432"/>
    <n v="4.8400999999999996"/>
    <s v="2-2,99 lei"/>
    <x v="7"/>
    <s v="0-0,99 euro"/>
    <n v="0"/>
  </r>
  <r>
    <n v="1684"/>
    <x v="22"/>
    <s v="COMUNA PERIEȚI"/>
    <d v="2020-09-27T00:00:00"/>
    <n v="1"/>
    <m/>
    <s v="X"/>
    <s v="X"/>
    <n v="1600"/>
    <n v="5000"/>
    <n v="0"/>
    <n v="6600"/>
    <n v="1363.6081899134317"/>
    <n v="3028"/>
    <m/>
    <n v="1782"/>
    <m/>
    <n v="3028"/>
    <n v="1782"/>
    <n v="2.179656538969617"/>
    <n v="0.45033295571777798"/>
    <n v="3.7037037037037037"/>
    <n v="0.76521222778531517"/>
    <n v="4.8400999999999996"/>
    <s v="2-2,99 lei"/>
    <x v="7"/>
    <s v="0-0,99 euro"/>
    <n v="0"/>
  </r>
  <r>
    <n v="1685"/>
    <x v="22"/>
    <s v="COMUNA PLATONEȘTI"/>
    <d v="2020-09-27T00:00:00"/>
    <n v="1"/>
    <m/>
    <s v="X"/>
    <s v="X"/>
    <n v="2220"/>
    <n v="2488"/>
    <n v="0"/>
    <n v="4708"/>
    <n v="972.70717547158119"/>
    <n v="1525"/>
    <m/>
    <n v="975"/>
    <m/>
    <n v="1525"/>
    <n v="975"/>
    <n v="3.0872131147540984"/>
    <n v="0.63784077080103685"/>
    <n v="4.8287179487179488"/>
    <n v="0.99764838509905762"/>
    <n v="4.8400999999999996"/>
    <s v="3-3,99 lei"/>
    <x v="0"/>
    <s v="0-0,99 euro"/>
    <n v="0"/>
  </r>
  <r>
    <n v="1686"/>
    <x v="22"/>
    <s v="COMUNA RĂDULEȘTI"/>
    <d v="2020-09-27T00:00:00"/>
    <n v="1"/>
    <m/>
    <s v="X"/>
    <s v="X"/>
    <n v="1000"/>
    <n v="7555.9"/>
    <n v="0"/>
    <n v="8555.9"/>
    <n v="1767.7114109212621"/>
    <n v="901"/>
    <m/>
    <n v="679"/>
    <m/>
    <n v="901"/>
    <n v="679"/>
    <n v="9.496004439511653"/>
    <n v="1.9619438522988479"/>
    <n v="12.600736377025036"/>
    <n v="2.6034041397956731"/>
    <n v="4.8400999999999996"/>
    <s v="9-9,99 lei"/>
    <x v="12"/>
    <s v="1-1,99 euro"/>
    <n v="1"/>
  </r>
  <r>
    <n v="1687"/>
    <x v="22"/>
    <s v="COMUNA REVIGA"/>
    <d v="2020-09-27T00:00:00"/>
    <n v="1"/>
    <m/>
    <s v="X"/>
    <s v="X"/>
    <n v="1800"/>
    <n v="4048"/>
    <n v="0"/>
    <n v="5848"/>
    <n v="1208.2394991839012"/>
    <n v="2153"/>
    <m/>
    <n v="1293"/>
    <m/>
    <n v="2153"/>
    <n v="1293"/>
    <n v="2.7162099396191359"/>
    <n v="0.56118880593771536"/>
    <n v="4.5228151585460168"/>
    <n v="0.93444663509969161"/>
    <n v="4.8400999999999996"/>
    <s v="2-2,99 lei"/>
    <x v="7"/>
    <s v="0-0,99 euro"/>
    <n v="0"/>
  </r>
  <r>
    <n v="1688"/>
    <x v="22"/>
    <s v="COMUNA ROȘIORI"/>
    <d v="2020-09-27T00:00:00"/>
    <n v="1"/>
    <m/>
    <s v="X"/>
    <s v="X"/>
    <n v="2500"/>
    <n v="3692.76"/>
    <n v="0"/>
    <n v="6192.76"/>
    <n v="1279.469432449743"/>
    <n v="1552"/>
    <m/>
    <n v="1145"/>
    <m/>
    <n v="1552"/>
    <n v="1145"/>
    <n v="3.9901804123711342"/>
    <n v="0.82440040750627763"/>
    <n v="5.4085240174672489"/>
    <n v="1.1174405523578541"/>
    <n v="4.8400999999999996"/>
    <s v="3-3,99 lei"/>
    <x v="0"/>
    <s v="0-0,99 euro"/>
    <n v="0"/>
  </r>
  <r>
    <n v="1689"/>
    <x v="22"/>
    <s v="COMUNA SĂLCIOARA"/>
    <d v="2020-09-27T00:00:00"/>
    <n v="1"/>
    <m/>
    <s v="X"/>
    <s v="X"/>
    <n v="2000"/>
    <n v="6300"/>
    <n v="0"/>
    <n v="8300"/>
    <n v="1714.8406024668914"/>
    <n v="1764"/>
    <m/>
    <n v="1426"/>
    <m/>
    <n v="1764"/>
    <n v="1426"/>
    <n v="4.7052154195011342"/>
    <n v="0.97213186080889535"/>
    <n v="5.820476858345021"/>
    <n v="1.2025530171577079"/>
    <n v="4.8400999999999996"/>
    <s v="4-4,99 lei"/>
    <x v="11"/>
    <s v="0-0,99 euro"/>
    <n v="0"/>
  </r>
  <r>
    <n v="1690"/>
    <x v="22"/>
    <s v="COMUNA SĂRĂȚENI"/>
    <d v="2020-09-27T00:00:00"/>
    <n v="1"/>
    <m/>
    <s v="X"/>
    <s v="X"/>
    <n v="240"/>
    <n v="4402.7"/>
    <n v="0"/>
    <n v="4642.7"/>
    <n v="959.21571868349827"/>
    <n v="950"/>
    <m/>
    <n v="730"/>
    <m/>
    <n v="950"/>
    <n v="730"/>
    <n v="4.8870526315789471"/>
    <n v="1.0097007565089455"/>
    <n v="6.3598630136986296"/>
    <n v="1.3139941351828743"/>
    <n v="4.8400999999999996"/>
    <s v="4-4,99 lei"/>
    <x v="11"/>
    <s v="1-1,99 euro"/>
    <n v="1"/>
  </r>
  <r>
    <n v="1691"/>
    <x v="22"/>
    <s v="COMUNA SĂVENI"/>
    <d v="2020-09-27T00:00:00"/>
    <n v="1"/>
    <m/>
    <s v="X"/>
    <s v="X"/>
    <n v="3172.79"/>
    <n v="0"/>
    <n v="0"/>
    <n v="3172.79"/>
    <n v="655.52158013264193"/>
    <n v="2796"/>
    <m/>
    <n v="1378"/>
    <m/>
    <n v="2796"/>
    <n v="1378"/>
    <n v="1.1347603719599428"/>
    <n v="0.23444977830208938"/>
    <n v="2.3024600870827285"/>
    <n v="0.47570506540830326"/>
    <n v="4.8400999999999996"/>
    <s v="1-1,99 lei"/>
    <x v="10"/>
    <s v="0-0,99 euro"/>
    <n v="0"/>
  </r>
  <r>
    <n v="1692"/>
    <x v="22"/>
    <s v="COMUNA SCÂNTEIA"/>
    <d v="2020-09-27T00:00:00"/>
    <n v="1"/>
    <m/>
    <s v="X"/>
    <s v="X"/>
    <n v="540"/>
    <n v="10348"/>
    <n v="0"/>
    <n v="10888"/>
    <n v="2249.5402987541584"/>
    <n v="3051"/>
    <m/>
    <n v="1530"/>
    <m/>
    <n v="3051"/>
    <n v="1530"/>
    <n v="3.568666011143887"/>
    <n v="0.73731245452447014"/>
    <n v="7.1163398692810453"/>
    <n v="1.4702877769635021"/>
    <n v="4.8400999999999996"/>
    <s v="3-3,99 lei"/>
    <x v="0"/>
    <s v="0-0,99 euro"/>
    <n v="0"/>
  </r>
  <r>
    <n v="1693"/>
    <x v="22"/>
    <s v="COMUNA SFÂNTU GHEORGHE"/>
    <d v="2020-09-27T00:00:00"/>
    <n v="1"/>
    <m/>
    <s v="X"/>
    <s v="X"/>
    <n v="0"/>
    <n v="14500"/>
    <n v="0"/>
    <n v="14500"/>
    <n v="2995.8058717795088"/>
    <n v="1503"/>
    <m/>
    <n v="904"/>
    <m/>
    <n v="1503"/>
    <n v="904"/>
    <n v="9.6473719228210246"/>
    <n v="1.9932174795605515"/>
    <n v="16.039823008849556"/>
    <n v="3.31394454842866"/>
    <n v="4.8400999999999996"/>
    <s v="9-9,99 lei"/>
    <x v="12"/>
    <s v="1-1,99 euro"/>
    <n v="1"/>
  </r>
  <r>
    <n v="1694"/>
    <x v="22"/>
    <s v="COMUNA SINEȘTI"/>
    <d v="2020-09-27T00:00:00"/>
    <n v="1"/>
    <m/>
    <s v="X"/>
    <s v="X"/>
    <n v="0"/>
    <n v="8851.6"/>
    <n v="0"/>
    <n v="8851.6"/>
    <n v="1828.8051899754139"/>
    <n v="2117"/>
    <m/>
    <n v="1649"/>
    <m/>
    <n v="2117"/>
    <n v="1649"/>
    <n v="4.1811998110533777"/>
    <n v="0.86386641000255737"/>
    <n v="5.3678593086719228"/>
    <n v="1.1090389266072855"/>
    <n v="4.8400999999999996"/>
    <s v="4-4,99 lei"/>
    <x v="11"/>
    <s v="0-0,99 euro"/>
    <n v="0"/>
  </r>
  <r>
    <n v="1695"/>
    <x v="22"/>
    <s v="COMUNA STELNICA"/>
    <d v="2020-09-27T00:00:00"/>
    <n v="1"/>
    <m/>
    <s v="X"/>
    <s v="X"/>
    <n v="423"/>
    <n v="2430.92"/>
    <n v="0"/>
    <n v="2853.92"/>
    <n v="589.64070990268806"/>
    <n v="1479"/>
    <m/>
    <n v="899"/>
    <m/>
    <n v="1479"/>
    <n v="899"/>
    <n v="1.9296281271129141"/>
    <n v="0.3986752602452252"/>
    <n v="3.1745494994438266"/>
    <n v="0.65588510556472535"/>
    <n v="4.8400999999999996"/>
    <s v="1-1,99 lei"/>
    <x v="10"/>
    <s v="0-0,99 euro"/>
    <n v="0"/>
  </r>
  <r>
    <n v="1696"/>
    <x v="22"/>
    <s v="COMUNA SUDIȚI"/>
    <d v="2020-09-27T00:00:00"/>
    <n v="1"/>
    <m/>
    <s v="X"/>
    <s v="X"/>
    <n v="1810"/>
    <n v="1360"/>
    <n v="0"/>
    <n v="3170"/>
    <n v="654.94514576145127"/>
    <n v="1667"/>
    <m/>
    <n v="1211"/>
    <m/>
    <n v="1667"/>
    <n v="1211"/>
    <n v="1.901619676064787"/>
    <n v="0.39288850975491979"/>
    <n v="2.6176713459950456"/>
    <n v="0.54083001301523637"/>
    <n v="4.8400999999999996"/>
    <s v="1-1,99 lei"/>
    <x v="10"/>
    <s v="0-0,99 euro"/>
    <n v="0"/>
  </r>
  <r>
    <n v="1697"/>
    <x v="22"/>
    <s v="COMUNA TRAIAN"/>
    <d v="2020-09-27T00:00:00"/>
    <n v="1"/>
    <m/>
    <s v="X"/>
    <s v="X"/>
    <n v="0"/>
    <n v="10108.39"/>
    <n v="0"/>
    <n v="10108.39"/>
    <n v="2088.4671804301565"/>
    <n v="2483"/>
    <m/>
    <n v="1704"/>
    <m/>
    <n v="2483"/>
    <n v="1704"/>
    <n v="4.0710390656463948"/>
    <n v="0.84110639566256806"/>
    <n v="5.9321537558685442"/>
    <n v="1.2256262795951622"/>
    <n v="4.8400999999999996"/>
    <s v="4-4,99 lei"/>
    <x v="11"/>
    <s v="0-0,99 euro"/>
    <n v="0"/>
  </r>
  <r>
    <n v="1698"/>
    <x v="22"/>
    <s v="COMUNA VALEA CIORII"/>
    <d v="2020-09-27T00:00:00"/>
    <n v="1"/>
    <m/>
    <s v="X"/>
    <s v="X"/>
    <n v="3869"/>
    <n v="2383"/>
    <n v="0"/>
    <n v="6252"/>
    <n v="1291.7088489907235"/>
    <n v="1446"/>
    <m/>
    <n v="1061"/>
    <m/>
    <n v="1446"/>
    <n v="1061"/>
    <n v="4.3236514522821574"/>
    <n v="0.89329795919137167"/>
    <n v="5.8925541941564559"/>
    <n v="1.2174447210091643"/>
    <n v="4.8400999999999996"/>
    <s v="4-4,99 lei"/>
    <x v="11"/>
    <s v="0-0,99 euro"/>
    <n v="0"/>
  </r>
  <r>
    <n v="1699"/>
    <x v="22"/>
    <s v="COMUNA VALEA MĂCRIȘULUI"/>
    <d v="2020-09-27T00:00:00"/>
    <n v="1"/>
    <m/>
    <s v="X"/>
    <s v="X"/>
    <n v="4840"/>
    <n v="7331.29"/>
    <n v="0"/>
    <n v="12171.29"/>
    <n v="2514.6773826987051"/>
    <n v="1335"/>
    <m/>
    <n v="957"/>
    <m/>
    <n v="1335"/>
    <n v="957"/>
    <n v="9.1170711610486901"/>
    <n v="1.8836534701862959"/>
    <n v="12.718171368861025"/>
    <n v="2.6276670665608202"/>
    <n v="4.8400999999999996"/>
    <s v="9-9,99 lei"/>
    <x v="12"/>
    <s v="1-1,99 euro"/>
    <n v="1"/>
  </r>
  <r>
    <n v="1700"/>
    <x v="22"/>
    <s v="COMUNA VLĂDENI"/>
    <d v="2020-09-27T00:00:00"/>
    <n v="1"/>
    <m/>
    <s v="X"/>
    <s v="X"/>
    <n v="1000"/>
    <n v="8093"/>
    <n v="0"/>
    <n v="9093"/>
    <n v="1878.680192558005"/>
    <n v="1660"/>
    <m/>
    <n v="1148"/>
    <m/>
    <n v="1660"/>
    <n v="1148"/>
    <n v="5.4777108433734938"/>
    <n v="1.1317350557578343"/>
    <n v="7.9207317073170733"/>
    <n v="1.6364810039703876"/>
    <n v="4.8400999999999996"/>
    <s v="5-5,99 lei"/>
    <x v="8"/>
    <s v="1-1,99 euro"/>
    <n v="1"/>
  </r>
  <r>
    <n v="1701"/>
    <x v="23"/>
    <s v="MUNICIPIUL IAŞI"/>
    <d v="2020-09-27T00:00:00"/>
    <n v="1"/>
    <m/>
    <s v="X"/>
    <s v="X"/>
    <n v="368400"/>
    <n v="901849.68"/>
    <n v="0"/>
    <n v="1270249.6800000002"/>
    <n v="262442.85861862364"/>
    <n v="321854"/>
    <m/>
    <n v="89328"/>
    <m/>
    <n v="321854"/>
    <n v="89328"/>
    <n v="3.9466642639209089"/>
    <n v="0.81540965350321459"/>
    <n v="14.220061794734017"/>
    <n v="2.937968594602181"/>
    <n v="4.8400999999999996"/>
    <s v="3-3,99 lei"/>
    <x v="0"/>
    <s v="0-0,99 euro"/>
    <n v="0"/>
  </r>
  <r>
    <n v="1702"/>
    <x v="23"/>
    <s v="MUNICIPIUL PAȘCANI"/>
    <d v="2020-09-27T00:00:00"/>
    <n v="1"/>
    <m/>
    <s v="X"/>
    <s v="X"/>
    <n v="20520"/>
    <n v="27607.34"/>
    <n v="0"/>
    <n v="48127.34"/>
    <n v="9943.4598458709534"/>
    <n v="38278"/>
    <m/>
    <n v="12871"/>
    <m/>
    <n v="38278"/>
    <n v="12871"/>
    <n v="1.2573107267882333"/>
    <n v="0.2597695764112794"/>
    <n v="3.7392075207831557"/>
    <n v="0.77254757562512266"/>
    <n v="4.8400999999999996"/>
    <s v="1-1,99 lei"/>
    <x v="10"/>
    <s v="0-0,99 euro"/>
    <n v="0"/>
  </r>
  <r>
    <n v="1703"/>
    <x v="23"/>
    <s v="ORAȘUL HÂRLĂU"/>
    <d v="2020-09-27T00:00:00"/>
    <n v="1"/>
    <m/>
    <s v="X"/>
    <s v="X"/>
    <n v="1400"/>
    <n v="28523"/>
    <n v="0"/>
    <n v="29923"/>
    <n v="6182.3102828453966"/>
    <n v="12097"/>
    <m/>
    <n v="4110"/>
    <m/>
    <n v="12097"/>
    <n v="4110"/>
    <n v="2.4735884930147969"/>
    <n v="0.51106144356827288"/>
    <n v="7.2805352798053526"/>
    <n v="1.504211747650948"/>
    <n v="4.8400999999999996"/>
    <s v="2-2,99 lei"/>
    <x v="7"/>
    <s v="0-0,99 euro"/>
    <n v="0"/>
  </r>
  <r>
    <n v="1704"/>
    <x v="23"/>
    <s v="ORAȘUL PODU ILOAIEI"/>
    <d v="2020-09-27T00:00:00"/>
    <n v="1"/>
    <m/>
    <s v="X"/>
    <s v="X"/>
    <n v="0"/>
    <n v="5149.9399999999996"/>
    <n v="0"/>
    <n v="5149.9399999999996"/>
    <n v="1064.0152062973905"/>
    <n v="8603"/>
    <m/>
    <n v="4151"/>
    <m/>
    <n v="8603"/>
    <n v="4151"/>
    <n v="0.59862141113565026"/>
    <n v="0.123679554376077"/>
    <n v="1.2406504456757408"/>
    <n v="0.25632744068836194"/>
    <n v="4.8400999999999996"/>
    <s v="0-0,99 lei"/>
    <x v="6"/>
    <s v="0-0,99 euro"/>
    <n v="0"/>
  </r>
  <r>
    <n v="1705"/>
    <x v="23"/>
    <s v="ORAȘUL TÂRGU  FRUMOS"/>
    <d v="2020-09-27T00:00:00"/>
    <n v="1"/>
    <m/>
    <s v="X"/>
    <s v="X"/>
    <n v="2400"/>
    <n v="5649.65"/>
    <n v="0"/>
    <n v="8049.65"/>
    <n v="1663.1164645358567"/>
    <n v="11550"/>
    <m/>
    <n v="4278"/>
    <m/>
    <n v="11550"/>
    <n v="4278"/>
    <n v="0.69693939393939386"/>
    <n v="0.14399276749228196"/>
    <n v="1.881638616175783"/>
    <n v="0.38876027689010206"/>
    <n v="4.8400999999999996"/>
    <s v="0-0,99 lei"/>
    <x v="6"/>
    <s v="0-0,99 euro"/>
    <n v="0"/>
  </r>
  <r>
    <n v="1706"/>
    <x v="23"/>
    <s v="COMUNA ALEXANDRU IOAN CUZA"/>
    <d v="2020-09-27T00:00:00"/>
    <n v="1"/>
    <m/>
    <s v="X"/>
    <s v="X"/>
    <n v="0"/>
    <n v="9199"/>
    <n v="0"/>
    <n v="9199"/>
    <n v="1900.5805665172209"/>
    <n v="2297"/>
    <m/>
    <n v="1275"/>
    <m/>
    <n v="2297"/>
    <n v="1275"/>
    <n v="4.0047888550282975"/>
    <n v="0.82741861842282149"/>
    <n v="7.2149019607843137"/>
    <n v="1.4906514247193889"/>
    <n v="4.8400999999999996"/>
    <s v="4-4,99 lei"/>
    <x v="11"/>
    <s v="0-0,99 euro"/>
    <n v="0"/>
  </r>
  <r>
    <n v="1707"/>
    <x v="23"/>
    <s v="COMUNA ANDRIEŞENI"/>
    <d v="2020-09-27T00:00:00"/>
    <n v="1"/>
    <m/>
    <s v="X"/>
    <s v="X"/>
    <n v="6640"/>
    <n v="11945"/>
    <n v="0"/>
    <n v="18585"/>
    <n v="3839.7966984153222"/>
    <n v="3187"/>
    <m/>
    <n v="1663"/>
    <m/>
    <n v="3187"/>
    <n v="1663"/>
    <n v="5.8315029808597423"/>
    <n v="1.2048310945765053"/>
    <n v="11.175586289837643"/>
    <n v="2.3089577260464957"/>
    <n v="4.8400999999999996"/>
    <s v="5-5,99 lei"/>
    <x v="8"/>
    <s v="1-1,99 euro"/>
    <n v="1"/>
  </r>
  <r>
    <n v="1708"/>
    <x v="23"/>
    <s v="COMUNA ARONEANU"/>
    <d v="2020-09-27T00:00:00"/>
    <n v="1"/>
    <m/>
    <s v="X"/>
    <s v="X"/>
    <n v="31623"/>
    <n v="12000"/>
    <n v="0"/>
    <n v="43623"/>
    <n v="9012.8303134232774"/>
    <n v="3400"/>
    <m/>
    <n v="1965"/>
    <m/>
    <n v="3400"/>
    <n v="1965"/>
    <n v="12.830294117647059"/>
    <n v="2.6508324451244936"/>
    <n v="22.2"/>
    <n v="4.5866820933451793"/>
    <n v="4.8400999999999996"/>
    <s v="12-12,99 lei"/>
    <x v="15"/>
    <s v="2-2,99 euro"/>
    <n v="2"/>
  </r>
  <r>
    <n v="1709"/>
    <x v="23"/>
    <s v="COMUNA BALŞ"/>
    <d v="2020-09-27T00:00:00"/>
    <n v="1"/>
    <m/>
    <s v="X"/>
    <s v="X"/>
    <n v="4000"/>
    <n v="11424.98"/>
    <n v="0"/>
    <n v="15424.98"/>
    <n v="3186.9134935228612"/>
    <n v="2798"/>
    <m/>
    <n v="1554"/>
    <m/>
    <n v="2798"/>
    <n v="1554"/>
    <n v="5.5128591851322373"/>
    <n v="1.1389969598008796"/>
    <n v="9.9259845559845559"/>
    <n v="2.0507808838628452"/>
    <n v="4.8400999999999996"/>
    <s v="5-5,99 lei"/>
    <x v="8"/>
    <s v="1-1,99 euro"/>
    <n v="1"/>
  </r>
  <r>
    <n v="1710"/>
    <x v="23"/>
    <s v="COMUNA BĂLŢAŢI"/>
    <d v="2020-09-27T00:00:00"/>
    <n v="1"/>
    <m/>
    <s v="X"/>
    <s v="X"/>
    <n v="0"/>
    <n v="10024"/>
    <n v="0"/>
    <n v="10024"/>
    <n v="2071.0315902563998"/>
    <n v="4482"/>
    <m/>
    <n v="2611"/>
    <m/>
    <n v="4482"/>
    <n v="2611"/>
    <n v="2.2365015618027666"/>
    <n v="0.46207755248915661"/>
    <n v="3.8391420911528149"/>
    <n v="0.79319478753596317"/>
    <n v="4.8400999999999996"/>
    <s v="2-2,99 lei"/>
    <x v="7"/>
    <s v="0-0,99 euro"/>
    <n v="0"/>
  </r>
  <r>
    <n v="1711"/>
    <x v="23"/>
    <s v="COMUNA BÂRNOVA"/>
    <d v="2020-09-27T00:00:00"/>
    <n v="1"/>
    <m/>
    <s v="X"/>
    <s v="X"/>
    <n v="9495"/>
    <n v="0"/>
    <n v="0"/>
    <n v="9495"/>
    <n v="1961.7363277618233"/>
    <n v="5725"/>
    <m/>
    <n v="2860"/>
    <m/>
    <n v="5725"/>
    <n v="2860"/>
    <n v="1.6585152838427948"/>
    <n v="0.34266136729464164"/>
    <n v="3.31993006993007"/>
    <n v="0.68592179292371447"/>
    <n v="4.8400999999999996"/>
    <s v="1-1,99 lei"/>
    <x v="10"/>
    <s v="0-0,99 euro"/>
    <n v="0"/>
  </r>
  <r>
    <n v="1712"/>
    <x v="23"/>
    <s v="COMUNA BELCEȘTI"/>
    <d v="2020-09-27T00:00:00"/>
    <n v="1"/>
    <m/>
    <s v="X"/>
    <s v="X"/>
    <n v="10800"/>
    <n v="8984.59"/>
    <n v="0"/>
    <n v="19784.59"/>
    <n v="4087.6407512241485"/>
    <n v="8390"/>
    <m/>
    <n v="3750"/>
    <m/>
    <n v="8390"/>
    <n v="3750"/>
    <n v="2.3581156138259831"/>
    <n v="0.48720390360240151"/>
    <n v="5.2758906666666663"/>
    <n v="1.090037533659773"/>
    <n v="4.8400999999999996"/>
    <s v="2-2,99 lei"/>
    <x v="7"/>
    <s v="0-0,99 euro"/>
    <n v="0"/>
  </r>
  <r>
    <n v="1713"/>
    <x v="23"/>
    <s v="COMUNA BIVOLARI"/>
    <d v="2020-09-27T00:00:00"/>
    <n v="1"/>
    <m/>
    <s v="X"/>
    <s v="X"/>
    <n v="16000"/>
    <n v="22252"/>
    <n v="0"/>
    <n v="38252"/>
    <n v="7903.1424970558464"/>
    <n v="3322"/>
    <m/>
    <n v="1199"/>
    <m/>
    <n v="3322"/>
    <n v="1199"/>
    <n v="11.514750150511739"/>
    <n v="2.3790314560673829"/>
    <n v="31.90325271059216"/>
    <n v="6.5914449516729325"/>
    <n v="4.8400999999999996"/>
    <s v="11-11,99 lei"/>
    <x v="4"/>
    <s v="2-2,99 euro"/>
    <n v="2"/>
  </r>
  <r>
    <n v="1714"/>
    <x v="23"/>
    <s v="COMUNA BRĂEŞTI"/>
    <d v="2020-09-27T00:00:00"/>
    <n v="1"/>
    <m/>
    <s v="X"/>
    <s v="X"/>
    <n v="3300"/>
    <n v="9700"/>
    <n v="0"/>
    <n v="13000"/>
    <n v="2685.8949195264563"/>
    <n v="2501"/>
    <m/>
    <n v="1417"/>
    <m/>
    <n v="2501"/>
    <n v="1417"/>
    <n v="5.1979208316673331"/>
    <n v="1.0739283964520017"/>
    <n v="9.1743119266055047"/>
    <n v="1.8954798302939"/>
    <n v="4.8400999999999996"/>
    <s v="5-5,99 lei"/>
    <x v="8"/>
    <s v="1-1,99 euro"/>
    <n v="1"/>
  </r>
  <r>
    <n v="1715"/>
    <x v="23"/>
    <s v="COMUNA BUTEA"/>
    <d v="2020-09-27T00:00:00"/>
    <n v="1"/>
    <m/>
    <s v="X"/>
    <s v="X"/>
    <n v="2556"/>
    <n v="7591"/>
    <n v="0"/>
    <n v="10147"/>
    <n v="2096.4442883411502"/>
    <n v="3519"/>
    <m/>
    <n v="1407"/>
    <m/>
    <n v="3519"/>
    <n v="1407"/>
    <n v="2.8834896277351518"/>
    <n v="0.59575001089546753"/>
    <n v="7.2117981520966596"/>
    <n v="1.4900101551820542"/>
    <n v="4.8400999999999996"/>
    <s v="2-2,99 lei"/>
    <x v="7"/>
    <s v="0-0,99 euro"/>
    <n v="0"/>
  </r>
  <r>
    <n v="1716"/>
    <x v="23"/>
    <s v="COMUNA CEPLENIȚA"/>
    <d v="2020-09-27T00:00:00"/>
    <n v="1"/>
    <m/>
    <s v="X"/>
    <s v="X"/>
    <n v="0"/>
    <n v="23310"/>
    <n v="0"/>
    <n v="23310"/>
    <n v="4816.0161980124385"/>
    <n v="3356"/>
    <m/>
    <n v="1581"/>
    <m/>
    <n v="3356"/>
    <n v="1581"/>
    <n v="6.9457687723480337"/>
    <n v="1.4350465429119303"/>
    <n v="14.743833017077799"/>
    <n v="3.046183553455053"/>
    <n v="4.8400999999999996"/>
    <s v="6-6,99 lei"/>
    <x v="13"/>
    <s v="1-1,99 euro"/>
    <n v="1"/>
  </r>
  <r>
    <n v="1717"/>
    <x v="23"/>
    <s v="COMUNA CIOHORĂNI"/>
    <d v="2020-09-27T00:00:00"/>
    <n v="1"/>
    <m/>
    <s v="X"/>
    <s v="X"/>
    <n v="3320"/>
    <n v="9180"/>
    <n v="0"/>
    <n v="12500"/>
    <n v="2582.5912687754389"/>
    <n v="1508"/>
    <m/>
    <n v="742"/>
    <m/>
    <n v="1508"/>
    <n v="742"/>
    <n v="8.2891246684350133"/>
    <n v="1.7125936795593097"/>
    <n v="16.846361185983827"/>
    <n v="3.4805812247647423"/>
    <n v="4.8400999999999996"/>
    <s v="8-8,99 lei"/>
    <x v="2"/>
    <s v="1-1,99 euro"/>
    <n v="1"/>
  </r>
  <r>
    <n v="1718"/>
    <x v="23"/>
    <s v="COMUNA CIORTEȘTI"/>
    <d v="2020-09-27T00:00:00"/>
    <n v="1"/>
    <m/>
    <s v="X"/>
    <s v="X"/>
    <n v="0"/>
    <n v="7345"/>
    <n v="0"/>
    <n v="7345"/>
    <n v="1517.5306295324478"/>
    <n v="3033"/>
    <m/>
    <n v="1746"/>
    <m/>
    <n v="3033"/>
    <n v="1746"/>
    <n v="2.4216946917243654"/>
    <n v="0.50033980531897393"/>
    <n v="4.2067583046964492"/>
    <n v="0.86914698140460933"/>
    <n v="4.8400999999999996"/>
    <s v="2-2,99 lei"/>
    <x v="7"/>
    <s v="0-0,99 euro"/>
    <n v="0"/>
  </r>
  <r>
    <n v="1719"/>
    <x v="23"/>
    <s v="COMUNA CIUREA"/>
    <d v="2020-09-27T00:00:00"/>
    <n v="1"/>
    <m/>
    <s v="X"/>
    <s v="X"/>
    <n v="13040"/>
    <n v="45882"/>
    <n v="0"/>
    <n v="58922"/>
    <n v="12173.715419102911"/>
    <n v="13534"/>
    <m/>
    <n v="5412"/>
    <m/>
    <n v="13534"/>
    <n v="5412"/>
    <n v="4.3536279001034428"/>
    <n v="0.89949131218434397"/>
    <n v="10.887287509238728"/>
    <n v="2.2493930929606267"/>
    <n v="4.8400999999999996"/>
    <s v="4-4,99 lei"/>
    <x v="11"/>
    <s v="0-0,99 euro"/>
    <n v="0"/>
  </r>
  <r>
    <n v="1720"/>
    <x v="23"/>
    <s v="COMUNA COARNELE CAPREI"/>
    <d v="2020-09-27T00:00:00"/>
    <n v="1"/>
    <m/>
    <s v="X"/>
    <s v="X"/>
    <n v="0"/>
    <n v="10000"/>
    <n v="0"/>
    <n v="10000"/>
    <n v="2066.0730150203508"/>
    <n v="2204"/>
    <m/>
    <n v="1527"/>
    <m/>
    <n v="2204"/>
    <n v="1527"/>
    <n v="4.5372050816696916"/>
    <n v="0.93741969828509564"/>
    <n v="6.5487884741322855"/>
    <n v="1.3530275147481015"/>
    <n v="4.8400999999999996"/>
    <s v="4-4,99 lei"/>
    <x v="11"/>
    <s v="0-0,99 euro"/>
    <n v="0"/>
  </r>
  <r>
    <n v="1721"/>
    <x v="23"/>
    <s v="COMUNA COMARNA"/>
    <d v="2020-09-27T00:00:00"/>
    <n v="1"/>
    <m/>
    <s v="X"/>
    <s v="X"/>
    <n v="6000"/>
    <n v="20653"/>
    <n v="0"/>
    <n v="26653"/>
    <n v="5506.7044069337417"/>
    <n v="5698"/>
    <m/>
    <n v="1985"/>
    <m/>
    <n v="5698"/>
    <n v="1985"/>
    <n v="4.6776061776061777"/>
    <n v="0.96642758984446153"/>
    <n v="13.427204030226701"/>
    <n v="2.7741583914023886"/>
    <n v="4.8400999999999996"/>
    <s v="4-4,99 lei"/>
    <x v="11"/>
    <s v="0-0,99 euro"/>
    <n v="0"/>
  </r>
  <r>
    <n v="1722"/>
    <x v="23"/>
    <s v="COMUNA COSTEȘTI"/>
    <d v="2020-09-27T00:00:00"/>
    <n v="1"/>
    <m/>
    <s v="X"/>
    <s v="X"/>
    <n v="0"/>
    <n v="7884.12"/>
    <n v="0"/>
    <n v="7884.12"/>
    <n v="1628.9167579182249"/>
    <n v="1420"/>
    <m/>
    <n v="897"/>
    <m/>
    <n v="1420"/>
    <n v="897"/>
    <n v="5.5521971830985919"/>
    <n v="1.1471244774072007"/>
    <n v="8.7894314381270906"/>
    <n v="1.8159607111685896"/>
    <n v="4.8400999999999996"/>
    <s v="5-5,99 lei"/>
    <x v="8"/>
    <s v="1-1,99 euro"/>
    <n v="1"/>
  </r>
  <r>
    <n v="1723"/>
    <x v="23"/>
    <s v="COMUNA COSTULENI"/>
    <d v="2020-09-27T00:00:00"/>
    <n v="1"/>
    <m/>
    <s v="X"/>
    <s v="X"/>
    <n v="5000"/>
    <n v="5650"/>
    <n v="0"/>
    <n v="10650"/>
    <n v="2200.367760996674"/>
    <n v="6280"/>
    <m/>
    <n v="1723"/>
    <m/>
    <n v="6280"/>
    <n v="1723"/>
    <n v="1.6958598726114649"/>
    <n v="0.35037703200583981"/>
    <n v="6.1810795124782354"/>
    <n v="1.277056158442643"/>
    <n v="4.8400999999999996"/>
    <s v="1-1,99 lei"/>
    <x v="10"/>
    <s v="0-0,99 euro"/>
    <n v="0"/>
  </r>
  <r>
    <n v="1724"/>
    <x v="23"/>
    <s v="COMUNA COTNARI"/>
    <d v="2020-09-27T00:00:00"/>
    <n v="1"/>
    <m/>
    <s v="X"/>
    <s v="X"/>
    <n v="2880"/>
    <n v="8985"/>
    <n v="0"/>
    <n v="11865"/>
    <n v="2451.3956323216466"/>
    <n v="5985"/>
    <m/>
    <n v="2830"/>
    <m/>
    <n v="5985"/>
    <n v="2830"/>
    <n v="1.9824561403508771"/>
    <n v="0.40958991350403451"/>
    <n v="4.1925795053003529"/>
    <n v="0.86621753792284328"/>
    <n v="4.8400999999999996"/>
    <s v="1-1,99 lei"/>
    <x v="10"/>
    <s v="0-0,99 euro"/>
    <n v="0"/>
  </r>
  <r>
    <n v="1725"/>
    <x v="23"/>
    <s v="COMUNA COZMEȘTI"/>
    <d v="2020-09-27T00:00:00"/>
    <n v="1"/>
    <m/>
    <s v="X"/>
    <s v="X"/>
    <n v="3500"/>
    <n v="8000"/>
    <n v="0"/>
    <n v="11500"/>
    <n v="2375.9839672734038"/>
    <n v="2178"/>
    <m/>
    <n v="1256"/>
    <m/>
    <n v="2178"/>
    <n v="1256"/>
    <n v="5.2800734618916438"/>
    <n v="1.0909017296939412"/>
    <n v="9.1560509554140133"/>
    <n v="1.8917069803132196"/>
    <n v="4.8400999999999996"/>
    <s v="5-5,99 lei"/>
    <x v="8"/>
    <s v="1-1,99 euro"/>
    <n v="1"/>
  </r>
  <r>
    <n v="1726"/>
    <x v="23"/>
    <s v="COMUNA CRISTEȘTI"/>
    <d v="2020-09-27T00:00:00"/>
    <n v="1"/>
    <m/>
    <s v="X"/>
    <s v="X"/>
    <n v="10776"/>
    <n v="7935"/>
    <n v="0"/>
    <n v="18711"/>
    <n v="3865.8292184045786"/>
    <n v="3219"/>
    <m/>
    <n v="1946"/>
    <m/>
    <n v="3219"/>
    <n v="1946"/>
    <n v="5.8126747437092261"/>
    <n v="1.2009410433067966"/>
    <n v="9.615107913669064"/>
    <n v="1.9865514996940281"/>
    <n v="4.8400999999999996"/>
    <s v="5-5,99 lei"/>
    <x v="8"/>
    <s v="1-1,99 euro"/>
    <n v="1"/>
  </r>
  <r>
    <n v="1727"/>
    <x v="23"/>
    <s v="COMUNA CUCUTENI"/>
    <d v="2020-09-27T00:00:00"/>
    <n v="1"/>
    <m/>
    <s v="X"/>
    <s v="X"/>
    <n v="3500"/>
    <n v="15000"/>
    <n v="0"/>
    <n v="18500"/>
    <n v="3822.2350777876495"/>
    <n v="1089"/>
    <m/>
    <n v="659"/>
    <m/>
    <n v="1089"/>
    <n v="659"/>
    <n v="16.988062442607898"/>
    <n v="3.5098577390152887"/>
    <n v="28.072837632776935"/>
    <n v="5.8000532288128221"/>
    <n v="4.8400999999999996"/>
    <s v="16-16,99 lei"/>
    <x v="31"/>
    <s v="3-3,99 euro"/>
    <n v="3"/>
  </r>
  <r>
    <n v="1728"/>
    <x v="23"/>
    <s v="COMUNA DAGÂȚA"/>
    <d v="2020-09-27T00:00:00"/>
    <n v="1"/>
    <m/>
    <s v="X"/>
    <s v="X"/>
    <n v="0"/>
    <n v="14847"/>
    <n v="0"/>
    <n v="14847"/>
    <n v="3067.498605400715"/>
    <n v="3589"/>
    <m/>
    <n v="1855"/>
    <m/>
    <n v="3589"/>
    <n v="1855"/>
    <n v="4.136806910002786"/>
    <n v="0.85469451251064776"/>
    <n v="8.0037735849056606"/>
    <n v="1.6536380622106279"/>
    <n v="4.8400999999999996"/>
    <s v="4-4,99 lei"/>
    <x v="11"/>
    <s v="0-0,99 euro"/>
    <n v="0"/>
  </r>
  <r>
    <n v="1729"/>
    <x v="23"/>
    <s v="COMUNA DELENI"/>
    <d v="2020-09-27T00:00:00"/>
    <n v="1"/>
    <m/>
    <s v="X"/>
    <s v="X"/>
    <n v="0"/>
    <n v="38964"/>
    <n v="0"/>
    <n v="38964"/>
    <n v="8050.2468957252959"/>
    <n v="7856"/>
    <m/>
    <n v="2873"/>
    <m/>
    <n v="7856"/>
    <n v="2873"/>
    <n v="4.9597759674134423"/>
    <n v="1.0247259286819368"/>
    <n v="13.562130177514794"/>
    <n v="2.8020351185956476"/>
    <n v="4.8400999999999996"/>
    <s v="4-4,99 lei"/>
    <x v="11"/>
    <s v="1-1,99 euro"/>
    <n v="1"/>
  </r>
  <r>
    <n v="1730"/>
    <x v="23"/>
    <s v="COMUNA DOBROVĂȚ"/>
    <d v="2020-09-27T00:00:00"/>
    <n v="1"/>
    <m/>
    <s v="X"/>
    <s v="X"/>
    <n v="6247"/>
    <n v="2859"/>
    <n v="0"/>
    <n v="9106"/>
    <n v="1881.3660874775317"/>
    <n v="1861"/>
    <m/>
    <n v="958"/>
    <m/>
    <n v="1861"/>
    <n v="958"/>
    <n v="4.8930682428801724"/>
    <n v="1.0109436257267768"/>
    <n v="9.5052192066805841"/>
    <n v="1.9638476904775906"/>
    <n v="4.8400999999999996"/>
    <s v="4-4,99 lei"/>
    <x v="11"/>
    <s v="1-1,99 euro"/>
    <n v="1"/>
  </r>
  <r>
    <n v="1731"/>
    <x v="23"/>
    <s v="COMUNA DOLHEȘTI"/>
    <d v="2020-09-27T00:00:00"/>
    <n v="1"/>
    <m/>
    <s v="X"/>
    <s v="X"/>
    <n v="0"/>
    <n v="8235"/>
    <n v="0"/>
    <n v="8235"/>
    <n v="1701.411127869259"/>
    <n v="2139"/>
    <m/>
    <n v="1253"/>
    <m/>
    <n v="2139"/>
    <n v="1253"/>
    <n v="3.8499298737727909"/>
    <n v="0.79542362219226692"/>
    <n v="6.5722266560255385"/>
    <n v="1.3578700142611804"/>
    <n v="4.8400999999999996"/>
    <s v="3-3,99 lei"/>
    <x v="0"/>
    <s v="0-0,99 euro"/>
    <n v="0"/>
  </r>
  <r>
    <n v="1732"/>
    <x v="23"/>
    <s v="COMUNA DRAGUȘENI"/>
    <d v="2020-09-27T00:00:00"/>
    <n v="1"/>
    <m/>
    <s v="X"/>
    <s v="X"/>
    <n v="2640"/>
    <n v="2709"/>
    <n v="0"/>
    <n v="5349"/>
    <n v="1105.1424557343857"/>
    <n v="1174"/>
    <m/>
    <n v="587"/>
    <m/>
    <n v="1174"/>
    <n v="587"/>
    <n v="4.5562180579216358"/>
    <n v="0.9413479180020321"/>
    <n v="9.1124361158432716"/>
    <n v="1.8826958360040642"/>
    <n v="4.8400999999999996"/>
    <s v="4-4,99 lei"/>
    <x v="11"/>
    <s v="0-0,99 euro"/>
    <n v="0"/>
  </r>
  <r>
    <n v="1733"/>
    <x v="23"/>
    <s v="COMUNA DUMEȘTI"/>
    <d v="2020-09-27T00:00:00"/>
    <n v="1"/>
    <m/>
    <s v="X"/>
    <s v="X"/>
    <n v="0"/>
    <n v="17472.490000000002"/>
    <n v="0"/>
    <n v="17472.490000000002"/>
    <n v="3609.9440094212937"/>
    <n v="3901"/>
    <m/>
    <n v="2199"/>
    <m/>
    <n v="3901"/>
    <n v="2199"/>
    <n v="4.4789771853370937"/>
    <n v="0.92538938975167739"/>
    <n v="7.9456525693497051"/>
    <n v="1.6416298360260544"/>
    <n v="4.8400999999999996"/>
    <s v="4-4,99 lei"/>
    <x v="11"/>
    <s v="0-0,99 euro"/>
    <n v="0"/>
  </r>
  <r>
    <n v="1734"/>
    <x v="23"/>
    <s v="COMUNA ERBICENI"/>
    <d v="2020-09-27T00:00:00"/>
    <n v="1"/>
    <m/>
    <s v="X"/>
    <s v="X"/>
    <n v="0"/>
    <n v="14681"/>
    <n v="0"/>
    <n v="14681"/>
    <n v="3033.2017933513771"/>
    <n v="4417"/>
    <m/>
    <n v="2071"/>
    <m/>
    <n v="4417"/>
    <n v="2071"/>
    <n v="3.3237491510074713"/>
    <n v="0.68671084295933371"/>
    <n v="7.0888459681313378"/>
    <n v="1.4646073362391971"/>
    <n v="4.8400999999999996"/>
    <s v="3-3,99 lei"/>
    <x v="0"/>
    <s v="0-0,99 euro"/>
    <n v="0"/>
  </r>
  <r>
    <n v="1735"/>
    <x v="23"/>
    <s v="COMUNA FÂNTÂNELE"/>
    <d v="2020-09-27T00:00:00"/>
    <n v="1"/>
    <m/>
    <s v="X"/>
    <s v="X"/>
    <n v="17120"/>
    <n v="9799.7000000000007"/>
    <n v="0"/>
    <n v="26919.7"/>
    <n v="5561.8065742443341"/>
    <n v="1525"/>
    <m/>
    <n v="915"/>
    <m/>
    <n v="1525"/>
    <n v="915"/>
    <n v="17.652262295081968"/>
    <n v="3.6470862781930058"/>
    <n v="29.420437158469944"/>
    <n v="6.0784771303216765"/>
    <n v="4.8400999999999996"/>
    <s v="17-17,99 lei"/>
    <x v="29"/>
    <s v="3-3,99 euro"/>
    <n v="3"/>
  </r>
  <r>
    <n v="1736"/>
    <x v="23"/>
    <s v="COMUNA FOCURI"/>
    <d v="2020-09-27T00:00:00"/>
    <n v="1"/>
    <m/>
    <s v="X"/>
    <s v="X"/>
    <n v="0"/>
    <n v="3846"/>
    <n v="0"/>
    <n v="3846"/>
    <n v="794.61168157682698"/>
    <n v="2985"/>
    <m/>
    <n v="1527"/>
    <m/>
    <n v="2985"/>
    <n v="1527"/>
    <n v="1.2884422110552765"/>
    <n v="0.26620156836744624"/>
    <n v="2.5186640471512769"/>
    <n v="0.52037438217211984"/>
    <n v="4.8400999999999996"/>
    <s v="1-1,99 lei"/>
    <x v="10"/>
    <s v="0-0,99 euro"/>
    <n v="0"/>
  </r>
  <r>
    <n v="1737"/>
    <x v="23"/>
    <s v="COMUNA GOLĂIEȘTI"/>
    <d v="2020-09-27T00:00:00"/>
    <n v="1"/>
    <m/>
    <s v="X"/>
    <s v="X"/>
    <n v="18500"/>
    <n v="10800"/>
    <n v="0"/>
    <n v="29300"/>
    <n v="6053.5939340096284"/>
    <n v="3037"/>
    <m/>
    <n v="1908"/>
    <m/>
    <n v="3037"/>
    <n v="1908"/>
    <n v="9.6476786302271975"/>
    <n v="1.9932808475500916"/>
    <n v="15.356394129979035"/>
    <n v="3.1727431519966607"/>
    <n v="4.8400999999999996"/>
    <s v="9-9,99 lei"/>
    <x v="12"/>
    <s v="1-1,99 euro"/>
    <n v="1"/>
  </r>
  <r>
    <n v="1738"/>
    <x v="23"/>
    <s v="COMUNA GORBAN"/>
    <d v="2020-09-27T00:00:00"/>
    <n v="1"/>
    <m/>
    <s v="X"/>
    <s v="X"/>
    <n v="5624"/>
    <n v="9148"/>
    <n v="0"/>
    <n v="14772"/>
    <n v="3052.0030577880625"/>
    <n v="2401"/>
    <m/>
    <n v="1232"/>
    <m/>
    <n v="2401"/>
    <n v="1232"/>
    <n v="6.1524364847980006"/>
    <n v="1.2711382997867815"/>
    <n v="11.99025974025974"/>
    <n v="2.4772752092435573"/>
    <n v="4.8400999999999996"/>
    <s v="6-6,99 lei"/>
    <x v="13"/>
    <s v="1-1,99 euro"/>
    <n v="1"/>
  </r>
  <r>
    <n v="1739"/>
    <x v="23"/>
    <s v="COMUNA GRAJDURI"/>
    <d v="2020-09-27T00:00:00"/>
    <n v="1"/>
    <m/>
    <s v="X"/>
    <s v="X"/>
    <n v="10700"/>
    <n v="31905"/>
    <n v="0"/>
    <n v="42605"/>
    <n v="8802.5040804942055"/>
    <n v="8289"/>
    <m/>
    <n v="1279"/>
    <m/>
    <n v="8289"/>
    <n v="1279"/>
    <n v="5.139944504765352"/>
    <n v="1.0619500639997834"/>
    <n v="33.311180609851448"/>
    <n v="6.8823331356483237"/>
    <n v="4.8400999999999996"/>
    <s v="5-5,99 lei"/>
    <x v="8"/>
    <s v="1-1,99 euro"/>
    <n v="1"/>
  </r>
  <r>
    <n v="1740"/>
    <x v="23"/>
    <s v="COMUNA GROPNIȚA"/>
    <d v="2020-09-27T00:00:00"/>
    <n v="1"/>
    <m/>
    <s v="X"/>
    <s v="X"/>
    <n v="0"/>
    <n v="23265"/>
    <n v="0"/>
    <n v="23265"/>
    <n v="4806.7188694448469"/>
    <n v="2542"/>
    <m/>
    <n v="1533"/>
    <m/>
    <n v="2542"/>
    <n v="1533"/>
    <n v="9.1522423288749017"/>
    <n v="1.8909200902615448"/>
    <n v="15.176125244618396"/>
    <n v="3.135498284047519"/>
    <n v="4.8400999999999996"/>
    <s v="9-9,99 lei"/>
    <x v="12"/>
    <s v="1-1,99 euro"/>
    <n v="1"/>
  </r>
  <r>
    <n v="1741"/>
    <x v="23"/>
    <s v="COMUNA GROZEȘTI"/>
    <d v="2020-09-27T00:00:00"/>
    <n v="1"/>
    <m/>
    <s v="X"/>
    <s v="X"/>
    <n v="1200"/>
    <n v="100"/>
    <n v="0"/>
    <n v="1300"/>
    <n v="268.58949195264563"/>
    <n v="1368"/>
    <m/>
    <n v="903"/>
    <m/>
    <n v="1368"/>
    <n v="903"/>
    <n v="0.95029239766081874"/>
    <n v="0.19633734791860061"/>
    <n v="1.4396456256921373"/>
    <n v="0.29744129784346141"/>
    <n v="4.8400999999999996"/>
    <s v="0-0,99 lei"/>
    <x v="6"/>
    <s v="0-0,99 euro"/>
    <n v="0"/>
  </r>
  <r>
    <n v="1742"/>
    <x v="23"/>
    <s v="COMUNA HĂLĂUCEȘTI"/>
    <d v="2020-09-27T00:00:00"/>
    <n v="1"/>
    <m/>
    <s v="X"/>
    <s v="X"/>
    <n v="2400"/>
    <n v="16337.87"/>
    <n v="0"/>
    <n v="18737.870000000003"/>
    <n v="3871.3807565959391"/>
    <n v="4760"/>
    <m/>
    <n v="1764"/>
    <m/>
    <n v="4760"/>
    <n v="1764"/>
    <n v="3.9365273109243701"/>
    <n v="0.81331528499914685"/>
    <n v="10.622375283446713"/>
    <n v="2.1946602928548407"/>
    <n v="4.8400999999999996"/>
    <s v="3-3,99 lei"/>
    <x v="0"/>
    <s v="0-0,99 euro"/>
    <n v="0"/>
  </r>
  <r>
    <n v="1743"/>
    <x v="23"/>
    <s v="COMUNA HĂRMĂNEȘTI"/>
    <d v="2020-09-27T00:00:00"/>
    <n v="1"/>
    <m/>
    <s v="X"/>
    <s v="X"/>
    <n v="5000"/>
    <n v="1947"/>
    <n v="0"/>
    <n v="6947"/>
    <n v="1435.3009235346378"/>
    <n v="1987"/>
    <m/>
    <n v="1061"/>
    <m/>
    <n v="1987"/>
    <n v="1061"/>
    <n v="3.4962254655259186"/>
    <n v="0.72234570887500649"/>
    <n v="6.5475966069745519"/>
    <n v="1.3527812662908933"/>
    <n v="4.8400999999999996"/>
    <s v="3-3,99 lei"/>
    <x v="0"/>
    <s v="0-0,99 euro"/>
    <n v="0"/>
  </r>
  <r>
    <n v="1744"/>
    <x v="23"/>
    <s v="COMUNA HELEȘTENI"/>
    <d v="2020-09-27T00:00:00"/>
    <n v="1"/>
    <m/>
    <s v="X"/>
    <s v="X"/>
    <n v="0"/>
    <n v="9209"/>
    <n v="0"/>
    <n v="9209"/>
    <n v="1902.6466395322411"/>
    <n v="2006"/>
    <m/>
    <n v="1156"/>
    <m/>
    <n v="2006"/>
    <n v="1156"/>
    <n v="4.5907278165503493"/>
    <n v="0.94847788610779715"/>
    <n v="7.9662629757785464"/>
    <n v="1.6458880964811775"/>
    <n v="4.8400999999999996"/>
    <s v="4-4,99 lei"/>
    <x v="11"/>
    <s v="0-0,99 euro"/>
    <n v="0"/>
  </r>
  <r>
    <n v="1745"/>
    <x v="23"/>
    <s v="COMUNA HOLBOCA"/>
    <d v="2020-09-27T00:00:00"/>
    <n v="1"/>
    <m/>
    <s v="X"/>
    <s v="X"/>
    <n v="4764"/>
    <n v="21285.23"/>
    <n v="0"/>
    <n v="26049.23"/>
    <n v="5381.9611165058577"/>
    <n v="12453"/>
    <m/>
    <n v="5656"/>
    <m/>
    <n v="12453"/>
    <n v="5656"/>
    <n v="2.0918035814663134"/>
    <n v="0.43218189323904743"/>
    <n v="4.6055922913719947"/>
    <n v="0.95154899513894231"/>
    <n v="4.8400999999999996"/>
    <s v="2-2,99 lei"/>
    <x v="7"/>
    <s v="0-0,99 euro"/>
    <n v="0"/>
  </r>
  <r>
    <n v="1746"/>
    <x v="23"/>
    <s v="COMUNA HORLEȘTI"/>
    <d v="2020-09-27T00:00:00"/>
    <n v="1"/>
    <m/>
    <s v="X"/>
    <s v="X"/>
    <n v="11400"/>
    <n v="12577.42"/>
    <n v="0"/>
    <n v="23977.42"/>
    <n v="4953.9100431809256"/>
    <n v="2325"/>
    <m/>
    <n v="1269"/>
    <m/>
    <n v="2325"/>
    <n v="1269"/>
    <n v="10.312868817204301"/>
    <n v="2.130713997067065"/>
    <n v="18.894736012608352"/>
    <n v="3.9037904201583338"/>
    <n v="4.8400999999999996"/>
    <s v="10-10,99 lei"/>
    <x v="3"/>
    <s v="2-2,99 euro"/>
    <n v="2"/>
  </r>
  <r>
    <n v="1747"/>
    <x v="23"/>
    <s v="COMUNA ION NECULCE"/>
    <d v="2020-09-27T00:00:00"/>
    <n v="1"/>
    <m/>
    <s v="X"/>
    <s v="X"/>
    <n v="11400"/>
    <n v="16258.81"/>
    <n v="0"/>
    <n v="27658.809999999998"/>
    <n v="5714.5120968575029"/>
    <n v="4684"/>
    <m/>
    <n v="2445"/>
    <m/>
    <n v="4684"/>
    <n v="2445"/>
    <n v="5.9049551665243376"/>
    <n v="1.2200068524460936"/>
    <n v="11.31239672801636"/>
    <n v="2.337223761495911"/>
    <n v="4.8400999999999996"/>
    <s v="5-5,99 lei"/>
    <x v="8"/>
    <s v="1-1,99 euro"/>
    <n v="1"/>
  </r>
  <r>
    <n v="1748"/>
    <x v="23"/>
    <s v="COMUNA IPATELE"/>
    <d v="2020-09-27T00:00:00"/>
    <n v="1"/>
    <m/>
    <s v="X"/>
    <s v="X"/>
    <n v="0"/>
    <n v="7511"/>
    <n v="0"/>
    <n v="7511"/>
    <n v="1551.8274415817857"/>
    <n v="1311"/>
    <m/>
    <n v="779"/>
    <m/>
    <n v="1311"/>
    <n v="779"/>
    <n v="5.7292143401983218"/>
    <n v="1.1836975145551378"/>
    <n v="9.6418485237483953"/>
    <n v="1.9920763049830368"/>
    <n v="4.8400999999999996"/>
    <s v="5-5,99 lei"/>
    <x v="8"/>
    <s v="1-1,99 euro"/>
    <n v="1"/>
  </r>
  <r>
    <n v="1749"/>
    <x v="23"/>
    <s v="COMUNA LESPEZI"/>
    <d v="2020-09-27T00:00:00"/>
    <n v="1"/>
    <m/>
    <s v="X"/>
    <s v="X"/>
    <n v="0"/>
    <n v="10150"/>
    <n v="0"/>
    <n v="10150"/>
    <n v="2097.0641102456561"/>
    <n v="4694"/>
    <m/>
    <n v="2313"/>
    <m/>
    <n v="4694"/>
    <n v="2313"/>
    <n v="2.1623348956114188"/>
    <n v="0.44675417772595999"/>
    <n v="4.3882403804582797"/>
    <n v="0.90664250334874885"/>
    <n v="4.8400999999999996"/>
    <s v="2-2,99 lei"/>
    <x v="7"/>
    <s v="0-0,99 euro"/>
    <n v="0"/>
  </r>
  <r>
    <n v="1750"/>
    <x v="23"/>
    <s v="COMUNA LEȚCANI"/>
    <d v="2020-09-27T00:00:00"/>
    <n v="1"/>
    <m/>
    <s v="X"/>
    <s v="X"/>
    <n v="0"/>
    <n v="42981"/>
    <n v="0"/>
    <n v="42981"/>
    <n v="8880.1884258589707"/>
    <n v="6319"/>
    <m/>
    <n v="3151"/>
    <m/>
    <n v="6319"/>
    <n v="3151"/>
    <n v="6.8018673840797597"/>
    <n v="1.4053154653994258"/>
    <n v="13.640431609013012"/>
    <n v="2.818212766061241"/>
    <n v="4.8400999999999996"/>
    <s v="6-6,99 lei"/>
    <x v="13"/>
    <s v="1-1,99 euro"/>
    <n v="1"/>
  </r>
  <r>
    <n v="1751"/>
    <x v="23"/>
    <s v="COMUNA LUNGANI"/>
    <d v="2020-09-27T00:00:00"/>
    <n v="1"/>
    <m/>
    <s v="X"/>
    <s v="X"/>
    <n v="0"/>
    <n v="7020"/>
    <n v="0"/>
    <n v="7020"/>
    <n v="1450.3832565442865"/>
    <n v="4250"/>
    <m/>
    <n v="2574"/>
    <m/>
    <n v="4250"/>
    <n v="2574"/>
    <n v="1.651764705882353"/>
    <n v="0.34126664859865563"/>
    <n v="2.7272727272727271"/>
    <n v="0.56347445864191392"/>
    <n v="4.8400999999999996"/>
    <s v="1-1,99 lei"/>
    <x v="10"/>
    <s v="0-0,99 euro"/>
    <n v="0"/>
  </r>
  <r>
    <n v="1752"/>
    <x v="23"/>
    <s v="COMUNA MĂDÂRJAC"/>
    <d v="2020-09-27T00:00:00"/>
    <n v="1"/>
    <m/>
    <s v="X"/>
    <s v="X"/>
    <n v="0"/>
    <n v="6483"/>
    <n v="0"/>
    <n v="6483"/>
    <n v="1339.4351356376935"/>
    <n v="1176"/>
    <m/>
    <n v="824"/>
    <m/>
    <n v="1176"/>
    <n v="824"/>
    <n v="5.5127551020408161"/>
    <n v="1.1389754554742293"/>
    <n v="7.8677184466019421"/>
    <n v="1.6255280772302105"/>
    <n v="4.8400999999999996"/>
    <s v="5-5,99 lei"/>
    <x v="8"/>
    <s v="1-1,99 euro"/>
    <n v="1"/>
  </r>
  <r>
    <n v="1753"/>
    <x v="23"/>
    <s v="COMUNA MIRCEȘTI"/>
    <d v="2020-09-27T00:00:00"/>
    <n v="1"/>
    <m/>
    <s v="X"/>
    <s v="X"/>
    <n v="598"/>
    <n v="5414.4"/>
    <n v="0"/>
    <n v="6012.4"/>
    <n v="1242.2057395508357"/>
    <n v="3109"/>
    <m/>
    <n v="1495"/>
    <m/>
    <n v="3109"/>
    <n v="1495"/>
    <n v="1.9338694113862978"/>
    <n v="0.39955154054385195"/>
    <n v="4.0216722408026753"/>
    <n v="0.83090684919788338"/>
    <n v="4.8400999999999996"/>
    <s v="1-1,99 lei"/>
    <x v="10"/>
    <s v="0-0,99 euro"/>
    <n v="0"/>
  </r>
  <r>
    <n v="1754"/>
    <x v="23"/>
    <s v="COMUNA MIRONEASA"/>
    <d v="2020-09-27T00:00:00"/>
    <n v="1"/>
    <m/>
    <s v="X"/>
    <s v="X"/>
    <n v="14800"/>
    <n v="9795"/>
    <n v="0"/>
    <n v="24595"/>
    <n v="5081.5065804425531"/>
    <n v="4367"/>
    <m/>
    <n v="1713"/>
    <m/>
    <n v="4367"/>
    <n v="1713"/>
    <n v="5.6320128234485916"/>
    <n v="1.1636149714775712"/>
    <n v="14.357851722124927"/>
    <n v="2.9664369996745785"/>
    <n v="4.8400999999999996"/>
    <s v="5-5,99 lei"/>
    <x v="8"/>
    <s v="1-1,99 euro"/>
    <n v="1"/>
  </r>
  <r>
    <n v="1755"/>
    <x v="23"/>
    <s v="COMUNA MIROSLAVA"/>
    <d v="2020-09-27T00:00:00"/>
    <n v="1"/>
    <m/>
    <s v="X"/>
    <s v="X"/>
    <n v="0"/>
    <n v="4410"/>
    <n v="0"/>
    <n v="4410"/>
    <n v="911.13819962397474"/>
    <n v="17767"/>
    <m/>
    <n v="6505"/>
    <m/>
    <n v="17767"/>
    <n v="6505"/>
    <n v="0.24821297911859064"/>
    <n v="5.1282613813472995E-2"/>
    <n v="0.67794004611837044"/>
    <n v="0.14006736350868174"/>
    <n v="4.8400999999999996"/>
    <s v="0-0,99 lei"/>
    <x v="6"/>
    <s v="0-0,99 euro"/>
    <n v="0"/>
  </r>
  <r>
    <n v="1756"/>
    <x v="23"/>
    <s v="COMUNA MIROSLOVEȘTI"/>
    <d v="2020-09-27T00:00:00"/>
    <n v="1"/>
    <m/>
    <s v="X"/>
    <s v="X"/>
    <n v="4667"/>
    <n v="8260.24"/>
    <n v="0"/>
    <n v="12927.24"/>
    <n v="2670.8621722691682"/>
    <n v="3476"/>
    <m/>
    <n v="2104"/>
    <m/>
    <n v="3476"/>
    <n v="2104"/>
    <n v="3.7189988492520136"/>
    <n v="0.76837231653313243"/>
    <n v="6.1441254752851711"/>
    <n v="1.2694211845385781"/>
    <n v="4.8400999999999996"/>
    <s v="3-3,99 lei"/>
    <x v="0"/>
    <s v="0-0,99 euro"/>
    <n v="0"/>
  </r>
  <r>
    <n v="1757"/>
    <x v="23"/>
    <s v="COMUNA MOGOȘEȘTI "/>
    <d v="2020-09-27T00:00:00"/>
    <n v="1"/>
    <m/>
    <s v="X"/>
    <s v="X"/>
    <n v="0"/>
    <n v="17900"/>
    <n v="0"/>
    <n v="17900"/>
    <n v="3698.2706968864281"/>
    <n v="4016"/>
    <m/>
    <n v="2063"/>
    <m/>
    <n v="4016"/>
    <n v="2063"/>
    <n v="4.4571713147410357"/>
    <n v="0.92088413767092336"/>
    <n v="8.676684440135725"/>
    <n v="1.7926663581611382"/>
    <n v="4.8400999999999996"/>
    <s v="4-4,99 lei"/>
    <x v="11"/>
    <s v="0-0,99 euro"/>
    <n v="0"/>
  </r>
  <r>
    <n v="1758"/>
    <x v="23"/>
    <s v="COMUNA MOGOȘEȘTI-SIRET"/>
    <d v="2020-09-27T00:00:00"/>
    <n v="1"/>
    <m/>
    <s v="X"/>
    <s v="X"/>
    <n v="0"/>
    <n v="3566"/>
    <n v="0"/>
    <n v="3566"/>
    <n v="736.76163715625717"/>
    <n v="3119"/>
    <m/>
    <n v="1623"/>
    <m/>
    <n v="3119"/>
    <n v="1623"/>
    <n v="1.1433151651170246"/>
    <n v="0.23621726103118215"/>
    <n v="2.197165742452249"/>
    <n v="0.45395048500077462"/>
    <n v="4.8400999999999996"/>
    <s v="1-1,99 lei"/>
    <x v="10"/>
    <s v="0-0,99 euro"/>
    <n v="0"/>
  </r>
  <r>
    <n v="1759"/>
    <x v="23"/>
    <s v="COMUNA MOȘNA"/>
    <d v="2020-09-27T00:00:00"/>
    <n v="1"/>
    <m/>
    <s v="X"/>
    <s v="X"/>
    <n v="4800"/>
    <n v="5856"/>
    <n v="0"/>
    <n v="10656"/>
    <n v="2201.6074048056862"/>
    <n v="7522"/>
    <m/>
    <n v="712"/>
    <m/>
    <n v="7522"/>
    <n v="712"/>
    <n v="1.416644509438979"/>
    <n v="0.29268909928286174"/>
    <n v="14.966292134831461"/>
    <n v="3.0921452314686606"/>
    <n v="4.8400999999999996"/>
    <s v="1-1,99 lei"/>
    <x v="10"/>
    <s v="0-0,99 euro"/>
    <n v="0"/>
  </r>
  <r>
    <n v="1760"/>
    <x v="23"/>
    <s v="COMUNA MOȚCA"/>
    <d v="2020-09-27T00:00:00"/>
    <n v="1"/>
    <m/>
    <s v="X"/>
    <s v="X"/>
    <n v="1500"/>
    <n v="8039.82"/>
    <n v="0"/>
    <n v="9539.82"/>
    <n v="1970.9964670151444"/>
    <n v="4208"/>
    <m/>
    <n v="2001"/>
    <m/>
    <n v="4208"/>
    <n v="2001"/>
    <n v="2.2670674904942967"/>
    <n v="0.46839269653401722"/>
    <n v="4.767526236881559"/>
    <n v="0.98500573064225105"/>
    <n v="4.8400999999999996"/>
    <s v="2-2,99 lei"/>
    <x v="7"/>
    <s v="0-0,99 euro"/>
    <n v="0"/>
  </r>
  <r>
    <n v="1761"/>
    <x v="23"/>
    <s v="COMUNA MOVILENI"/>
    <d v="2020-09-27T00:00:00"/>
    <n v="1"/>
    <m/>
    <s v="X"/>
    <s v="X"/>
    <n v="0"/>
    <n v="2380"/>
    <n v="0"/>
    <n v="2380"/>
    <n v="491.72537757484355"/>
    <n v="2463"/>
    <m/>
    <n v="1211"/>
    <m/>
    <n v="2463"/>
    <n v="1211"/>
    <n v="0.96630125862768979"/>
    <n v="0.19964489548308711"/>
    <n v="1.9653179190751444"/>
    <n v="0.40604903185371061"/>
    <n v="4.8400999999999996"/>
    <s v="0-0,99 lei"/>
    <x v="6"/>
    <s v="0-0,99 euro"/>
    <n v="0"/>
  </r>
  <r>
    <n v="1762"/>
    <x v="23"/>
    <s v="COMUNA OȚELENI"/>
    <d v="2020-09-27T00:00:00"/>
    <n v="1"/>
    <m/>
    <s v="X"/>
    <s v="X"/>
    <n v="1800"/>
    <n v="114"/>
    <n v="0"/>
    <n v="1914"/>
    <n v="395.44637507489517"/>
    <n v="2956"/>
    <m/>
    <n v="1648"/>
    <m/>
    <n v="2956"/>
    <n v="1648"/>
    <n v="0.64749661705006767"/>
    <n v="0.13377752878041108"/>
    <n v="1.1614077669902914"/>
    <n v="0.23995532468136843"/>
    <n v="4.8400999999999996"/>
    <s v="0-0,99 lei"/>
    <x v="6"/>
    <s v="0-0,99 euro"/>
    <n v="0"/>
  </r>
  <r>
    <n v="1763"/>
    <x v="23"/>
    <s v="COMUNA PLUGARI"/>
    <d v="2020-09-27T00:00:00"/>
    <n v="1"/>
    <m/>
    <s v="X"/>
    <s v="X"/>
    <n v="2400"/>
    <n v="4539.51"/>
    <n v="0"/>
    <n v="6939.51"/>
    <n v="1433.7534348463876"/>
    <n v="2724"/>
    <m/>
    <n v="1195"/>
    <m/>
    <n v="2724"/>
    <n v="1195"/>
    <n v="2.5475440528634361"/>
    <n v="0.5263412022196724"/>
    <n v="5.8071213389121343"/>
    <n v="1.1997936693275211"/>
    <n v="4.8400999999999996"/>
    <s v="2-2,99 lei"/>
    <x v="7"/>
    <s v="0-0,99 euro"/>
    <n v="0"/>
  </r>
  <r>
    <n v="1764"/>
    <x v="23"/>
    <s v="COMUNA POPEȘTI"/>
    <d v="2020-09-27T00:00:00"/>
    <n v="1"/>
    <m/>
    <s v="X"/>
    <s v="X"/>
    <n v="7100"/>
    <n v="2161"/>
    <n v="0"/>
    <n v="9261"/>
    <n v="1913.3902192103471"/>
    <n v="5899"/>
    <m/>
    <n v="1793"/>
    <m/>
    <n v="5899"/>
    <n v="1793"/>
    <n v="1.5699271062892015"/>
    <n v="0.3243584029853106"/>
    <n v="5.1650864472950362"/>
    <n v="1.067144572900361"/>
    <n v="4.8400999999999996"/>
    <s v="1-1,99 lei"/>
    <x v="10"/>
    <s v="0-0,99 euro"/>
    <n v="0"/>
  </r>
  <r>
    <n v="1765"/>
    <x v="23"/>
    <s v="COMUNA POPRICANI"/>
    <d v="2020-09-27T00:00:00"/>
    <n v="1"/>
    <m/>
    <s v="X"/>
    <s v="X"/>
    <n v="0"/>
    <n v="39167"/>
    <n v="0"/>
    <n v="39167"/>
    <n v="8092.1881779302084"/>
    <n v="6772"/>
    <m/>
    <n v="3707"/>
    <m/>
    <n v="6772"/>
    <n v="3707"/>
    <n v="5.7836680448907263"/>
    <n v="1.1949480475384242"/>
    <n v="10.565686538980307"/>
    <n v="2.1829479843350978"/>
    <n v="4.8400999999999996"/>
    <s v="5-5,99 lei"/>
    <x v="8"/>
    <s v="1-1,99 euro"/>
    <n v="1"/>
  </r>
  <r>
    <n v="1766"/>
    <x v="23"/>
    <s v="COMUNA PRISĂCANI"/>
    <d v="2020-09-27T00:00:00"/>
    <n v="1"/>
    <m/>
    <s v="X"/>
    <s v="X"/>
    <n v="3640"/>
    <n v="5229.67"/>
    <n v="0"/>
    <n v="8869.67"/>
    <n v="1832.5385839135556"/>
    <n v="4385"/>
    <m/>
    <n v="1655"/>
    <m/>
    <n v="4385"/>
    <n v="1655"/>
    <n v="2.0227297605473202"/>
    <n v="0.4179107374945395"/>
    <n v="5.3593172205438071"/>
    <n v="1.1072740688299429"/>
    <n v="4.8400999999999996"/>
    <s v="2-2,99 lei"/>
    <x v="7"/>
    <s v="0-0,99 euro"/>
    <n v="0"/>
  </r>
  <r>
    <n v="1767"/>
    <x v="23"/>
    <s v="COMUNA PROBOTA"/>
    <d v="2020-09-27T00:00:00"/>
    <n v="1"/>
    <m/>
    <s v="X"/>
    <s v="X"/>
    <n v="2740"/>
    <n v="3665"/>
    <n v="0"/>
    <n v="6405"/>
    <n v="1323.3197661205347"/>
    <n v="2883"/>
    <m/>
    <n v="1484"/>
    <m/>
    <n v="2883"/>
    <n v="1484"/>
    <n v="2.2216441207075963"/>
    <n v="0.45900789667725794"/>
    <n v="4.3160377358490569"/>
    <n v="0.89172490978472685"/>
    <n v="4.8400999999999996"/>
    <s v="2-2,99 lei"/>
    <x v="7"/>
    <s v="0-0,99 euro"/>
    <n v="0"/>
  </r>
  <r>
    <n v="1768"/>
    <x v="23"/>
    <s v="COMUNA RĂCHITENI"/>
    <d v="2020-09-27T00:00:00"/>
    <n v="1"/>
    <m/>
    <s v="X"/>
    <s v="X"/>
    <n v="0"/>
    <n v="67"/>
    <n v="0"/>
    <n v="67"/>
    <n v="13.842689200636352"/>
    <n v="2707"/>
    <m/>
    <n v="1283"/>
    <m/>
    <n v="2707"/>
    <n v="1283"/>
    <n v="2.4750646472109346E-2"/>
    <n v="5.1136642780333771E-3"/>
    <n v="5.2221356196414652E-2"/>
    <n v="1.0789313484517811E-2"/>
    <n v="4.8400999999999996"/>
    <s v="0-0,99 lei"/>
    <x v="6"/>
    <s v="0-0,99 euro"/>
    <n v="0"/>
  </r>
  <r>
    <n v="1769"/>
    <x v="23"/>
    <s v="COMUNA RĂDUCĂNENI"/>
    <d v="2020-09-27T00:00:00"/>
    <n v="1"/>
    <m/>
    <s v="X"/>
    <s v="X"/>
    <n v="0"/>
    <n v="1485"/>
    <n v="0"/>
    <n v="1485"/>
    <n v="306.81184273052213"/>
    <n v="6961"/>
    <m/>
    <n v="2933"/>
    <m/>
    <n v="6961"/>
    <n v="2933"/>
    <n v="0.21333141789972704"/>
    <n v="4.4075828577865558E-2"/>
    <n v="0.50630753494715308"/>
    <n v="0.10460683352557863"/>
    <n v="4.8400999999999996"/>
    <s v="0-0,99 lei"/>
    <x v="6"/>
    <s v="0-0,99 euro"/>
    <n v="0"/>
  </r>
  <r>
    <n v="1770"/>
    <x v="23"/>
    <s v="COMUNA REDIU"/>
    <d v="2020-09-27T00:00:00"/>
    <n v="1"/>
    <m/>
    <s v="X"/>
    <s v="X"/>
    <n v="0"/>
    <n v="19500"/>
    <n v="0"/>
    <n v="19500"/>
    <n v="4028.8423792896842"/>
    <n v="6141"/>
    <m/>
    <n v="2911"/>
    <m/>
    <n v="6141"/>
    <n v="2911"/>
    <n v="3.1753786028334146"/>
    <n v="0.65605640437871426"/>
    <n v="6.6987289591205768"/>
    <n v="1.3840063137374388"/>
    <n v="4.8400999999999996"/>
    <s v="3-3,99 lei"/>
    <x v="0"/>
    <s v="0-0,99 euro"/>
    <n v="0"/>
  </r>
  <r>
    <n v="1771"/>
    <x v="23"/>
    <s v="COMUNA ROMÂNEȘTI"/>
    <d v="2020-09-27T00:00:00"/>
    <n v="1"/>
    <m/>
    <s v="X"/>
    <s v="X"/>
    <n v="0"/>
    <n v="8548"/>
    <n v="0"/>
    <n v="8548"/>
    <n v="1766.079213239396"/>
    <n v="1435"/>
    <m/>
    <n v="926"/>
    <m/>
    <n v="1435"/>
    <n v="926"/>
    <n v="5.9567944250871081"/>
    <n v="1.2307172217696141"/>
    <n v="9.23110151187905"/>
    <n v="1.9072129732606868"/>
    <n v="4.8400999999999996"/>
    <s v="5-5,99 lei"/>
    <x v="8"/>
    <s v="1-1,99 euro"/>
    <n v="1"/>
  </r>
  <r>
    <n v="1772"/>
    <x v="23"/>
    <s v="COMUNA ROȘCANI"/>
    <d v="2020-09-27T00:00:00"/>
    <n v="1"/>
    <m/>
    <s v="X"/>
    <s v="X"/>
    <n v="4826"/>
    <n v="8690.6"/>
    <n v="0"/>
    <n v="13516.6"/>
    <n v="2792.6282514824079"/>
    <n v="1155"/>
    <m/>
    <n v="761"/>
    <m/>
    <n v="1155"/>
    <n v="761"/>
    <n v="11.702683982683983"/>
    <n v="2.4178599579934268"/>
    <n v="17.76162943495401"/>
    <n v="3.6696823278349644"/>
    <n v="4.8400999999999996"/>
    <s v="11-11,99 lei"/>
    <x v="4"/>
    <s v="2-2,99 euro"/>
    <n v="2"/>
  </r>
  <r>
    <n v="1773"/>
    <x v="23"/>
    <s v="COMUNA RUGINOASA"/>
    <d v="2020-09-27T00:00:00"/>
    <n v="1"/>
    <m/>
    <s v="X"/>
    <s v="X"/>
    <n v="4000"/>
    <n v="9372"/>
    <n v="0"/>
    <n v="13372"/>
    <n v="2762.7528356852135"/>
    <n v="4987"/>
    <m/>
    <n v="2670"/>
    <m/>
    <n v="4987"/>
    <n v="2670"/>
    <n v="2.6813715660717867"/>
    <n v="0.5539909435903777"/>
    <n v="5.0082397003745323"/>
    <n v="1.0347388897697429"/>
    <n v="4.8400999999999996"/>
    <s v="2-2,99 lei"/>
    <x v="7"/>
    <s v="0-0,99 euro"/>
    <n v="0"/>
  </r>
  <r>
    <n v="1774"/>
    <x v="23"/>
    <s v="COMUNA SCÂNTEIA"/>
    <d v="2020-09-27T00:00:00"/>
    <n v="1"/>
    <m/>
    <s v="X"/>
    <s v="X"/>
    <n v="0"/>
    <n v="9659"/>
    <n v="0"/>
    <n v="9659"/>
    <n v="1995.6199252081569"/>
    <n v="8914"/>
    <m/>
    <n v="1748"/>
    <m/>
    <n v="8914"/>
    <n v="1748"/>
    <n v="1.0835763966793808"/>
    <n v="0.2238747952892256"/>
    <n v="5.5257437070938211"/>
    <n v="1.1416589961145063"/>
    <n v="4.8400999999999996"/>
    <s v="1-1,99 lei"/>
    <x v="10"/>
    <s v="0-0,99 euro"/>
    <n v="0"/>
  </r>
  <r>
    <n v="1775"/>
    <x v="23"/>
    <s v="COMUNA SCHITU DUCA"/>
    <d v="2020-09-27T00:00:00"/>
    <n v="1"/>
    <m/>
    <s v="X"/>
    <s v="X"/>
    <n v="15158"/>
    <n v="3845"/>
    <n v="0"/>
    <n v="19003"/>
    <n v="3926.1585504431728"/>
    <n v="3171"/>
    <m/>
    <n v="1790"/>
    <m/>
    <n v="3171"/>
    <n v="1790"/>
    <n v="5.9927467675812043"/>
    <n v="1.2381452382349962"/>
    <n v="10.616201117318436"/>
    <n v="2.1933846650520517"/>
    <n v="4.8400999999999996"/>
    <s v="5-5,99 lei"/>
    <x v="8"/>
    <s v="1-1,99 euro"/>
    <n v="1"/>
  </r>
  <r>
    <n v="1776"/>
    <x v="23"/>
    <s v="COMUNA SCOBINȚI"/>
    <d v="2020-09-27T00:00:00"/>
    <n v="1"/>
    <m/>
    <s v="X"/>
    <s v="X"/>
    <n v="0"/>
    <n v="25618"/>
    <n v="0"/>
    <n v="25618"/>
    <n v="5292.8658498791356"/>
    <n v="6001"/>
    <m/>
    <n v="2430"/>
    <m/>
    <n v="6001"/>
    <n v="2430"/>
    <n v="4.2689551741376439"/>
    <n v="0.88199730876172899"/>
    <n v="10.542386831275721"/>
    <n v="2.1781340946004675"/>
    <n v="4.8400999999999996"/>
    <s v="4-4,99 lei"/>
    <x v="11"/>
    <s v="0-0,99 euro"/>
    <n v="0"/>
  </r>
  <r>
    <n v="1777"/>
    <x v="23"/>
    <s v="COMUNA SINEȘTI"/>
    <d v="2020-09-27T00:00:00"/>
    <n v="1"/>
    <m/>
    <s v="X"/>
    <s v="X"/>
    <n v="0"/>
    <n v="15122"/>
    <n v="0"/>
    <n v="15122"/>
    <n v="3124.315613313775"/>
    <n v="3176"/>
    <m/>
    <n v="1334"/>
    <m/>
    <n v="3176"/>
    <n v="1334"/>
    <n v="4.7613350125944587"/>
    <n v="0.98372657849929945"/>
    <n v="11.335832083958021"/>
    <n v="2.3420656771467581"/>
    <n v="4.8400999999999996"/>
    <s v="4-4,99 lei"/>
    <x v="11"/>
    <s v="0-0,99 euro"/>
    <n v="0"/>
  </r>
  <r>
    <n v="1778"/>
    <x v="23"/>
    <s v="COMUNA SIREȚEL"/>
    <d v="2020-09-27T00:00:00"/>
    <n v="1"/>
    <m/>
    <s v="X"/>
    <s v="X"/>
    <n v="0"/>
    <n v="42623"/>
    <n v="0"/>
    <n v="42623"/>
    <n v="8806.2230119212418"/>
    <n v="3179"/>
    <m/>
    <n v="1922"/>
    <m/>
    <n v="3179"/>
    <n v="1922"/>
    <n v="13.407675369613086"/>
    <n v="2.7701236275310608"/>
    <n v="22.176378772112383"/>
    <n v="4.5818017751931537"/>
    <n v="4.8400999999999996"/>
    <s v="13-13,99 lei"/>
    <x v="14"/>
    <s v="2-2,99 euro"/>
    <n v="2"/>
  </r>
  <r>
    <n v="1779"/>
    <x v="23"/>
    <s v="COMUNA STOLNICENI-PRĂJESCU"/>
    <d v="2020-09-27T00:00:00"/>
    <n v="1"/>
    <m/>
    <s v="X"/>
    <s v="X"/>
    <n v="2789"/>
    <n v="6310"/>
    <n v="0"/>
    <n v="9099"/>
    <n v="1879.9198363670173"/>
    <n v="4348"/>
    <m/>
    <n v="2199"/>
    <m/>
    <n v="4348"/>
    <n v="2199"/>
    <n v="2.0926862925482981"/>
    <n v="0.43236426779370224"/>
    <n v="4.1377899045020463"/>
    <n v="0.85489760635153134"/>
    <n v="4.8400999999999996"/>
    <s v="2-2,99 lei"/>
    <x v="7"/>
    <s v="0-0,99 euro"/>
    <n v="0"/>
  </r>
  <r>
    <n v="1780"/>
    <x v="23"/>
    <s v="COMUNA STRUNGA"/>
    <d v="2020-09-27T00:00:00"/>
    <n v="1"/>
    <m/>
    <s v="X"/>
    <s v="X"/>
    <n v="5600"/>
    <n v="6652"/>
    <n v="0"/>
    <n v="12252"/>
    <n v="2531.3526580029338"/>
    <n v="3422"/>
    <m/>
    <n v="1532"/>
    <m/>
    <n v="3422"/>
    <n v="1532"/>
    <n v="3.580362361192285"/>
    <n v="0.7397290058453927"/>
    <n v="7.9973890339425591"/>
    <n v="1.6523189673648393"/>
    <n v="4.8400999999999996"/>
    <s v="3-3,99 lei"/>
    <x v="0"/>
    <s v="0-0,99 euro"/>
    <n v="0"/>
  </r>
  <r>
    <n v="1781"/>
    <x v="23"/>
    <s v="COMUNA ȘCHEIA"/>
    <d v="2020-09-27T00:00:00"/>
    <n v="1"/>
    <m/>
    <s v="X"/>
    <s v="X"/>
    <n v="1980"/>
    <n v="5323.25"/>
    <n v="0"/>
    <n v="7303.25"/>
    <n v="1508.9047746947379"/>
    <n v="2437"/>
    <m/>
    <n v="1361"/>
    <m/>
    <n v="2437"/>
    <n v="1361"/>
    <n v="2.996819860484202"/>
    <n v="0.61916486446234631"/>
    <n v="5.366091109478325"/>
    <n v="1.1086736037433782"/>
    <n v="4.8400999999999996"/>
    <s v="3-3,99 lei"/>
    <x v="0"/>
    <s v="0-0,99 euro"/>
    <n v="0"/>
  </r>
  <r>
    <n v="1782"/>
    <x v="23"/>
    <s v="COMUNA ȘIPOTE"/>
    <d v="2020-09-27T00:00:00"/>
    <n v="1"/>
    <m/>
    <s v="X"/>
    <s v="X"/>
    <n v="0"/>
    <n v="15198"/>
    <n v="0"/>
    <n v="15198"/>
    <n v="3140.0177682279295"/>
    <n v="3911"/>
    <m/>
    <n v="1852"/>
    <m/>
    <n v="3911"/>
    <n v="1852"/>
    <n v="3.8859626693940168"/>
    <n v="0.80286826086114282"/>
    <n v="8.2062634989200856"/>
    <n v="1.6954739569265278"/>
    <n v="4.8400999999999996"/>
    <s v="3-3,99 lei"/>
    <x v="0"/>
    <s v="0-0,99 euro"/>
    <n v="0"/>
  </r>
  <r>
    <n v="1783"/>
    <x v="23"/>
    <s v="COMUNA TANSA"/>
    <d v="2020-09-27T00:00:00"/>
    <n v="1"/>
    <m/>
    <s v="X"/>
    <s v="X"/>
    <n v="0"/>
    <n v="16295.5"/>
    <n v="0"/>
    <n v="16295.5"/>
    <n v="3366.769281626413"/>
    <n v="2527"/>
    <m/>
    <n v="1261"/>
    <m/>
    <n v="2527"/>
    <n v="1261"/>
    <n v="6.4485555995251289"/>
    <n v="1.3323186710037249"/>
    <n v="12.922680412371134"/>
    <n v="2.6699201281732061"/>
    <n v="4.8400999999999996"/>
    <s v="6-6,99 lei"/>
    <x v="13"/>
    <s v="1-1,99 euro"/>
    <n v="1"/>
  </r>
  <r>
    <n v="1784"/>
    <x v="23"/>
    <s v="COMUNA TĂTĂRUȘI"/>
    <d v="2020-09-27T00:00:00"/>
    <n v="1"/>
    <m/>
    <s v="X"/>
    <s v="X"/>
    <n v="3434"/>
    <n v="11744"/>
    <n v="0"/>
    <n v="15178"/>
    <n v="3135.8856221978886"/>
    <n v="4444"/>
    <m/>
    <n v="2164"/>
    <m/>
    <n v="4444"/>
    <n v="2164"/>
    <n v="3.4153915391539154"/>
    <n v="0.70564482947747265"/>
    <n v="7.0138632162661736"/>
    <n v="1.4491153522171389"/>
    <n v="4.8400999999999996"/>
    <s v="3-3,99 lei"/>
    <x v="0"/>
    <s v="0-0,99 euro"/>
    <n v="0"/>
  </r>
  <r>
    <n v="1785"/>
    <x v="23"/>
    <s v="COMUNA TODIREȘTI"/>
    <d v="2020-09-27T00:00:00"/>
    <n v="1"/>
    <m/>
    <s v="X"/>
    <s v="X"/>
    <n v="5000"/>
    <n v="12000"/>
    <n v="0"/>
    <n v="17000"/>
    <n v="3512.3241255345965"/>
    <n v="3830"/>
    <m/>
    <n v="1907"/>
    <m/>
    <n v="3830"/>
    <n v="1907"/>
    <n v="4.438642297650131"/>
    <n v="0.91705590745028631"/>
    <n v="8.9145254326166761"/>
    <n v="1.8418060438041932"/>
    <n v="4.8400999999999996"/>
    <s v="4-4,99 lei"/>
    <x v="11"/>
    <s v="0-0,99 euro"/>
    <n v="0"/>
  </r>
  <r>
    <n v="1786"/>
    <x v="23"/>
    <s v="COMUNA TOMEȘTI"/>
    <d v="2020-09-27T00:00:00"/>
    <n v="1"/>
    <m/>
    <s v="X"/>
    <s v="X"/>
    <n v="7780.85"/>
    <n v="8587.4500000000007"/>
    <n v="0"/>
    <n v="16368.300000000001"/>
    <n v="3381.8102931757612"/>
    <n v="11531"/>
    <m/>
    <n v="3831"/>
    <m/>
    <n v="11531"/>
    <n v="3831"/>
    <n v="1.4195039458850058"/>
    <n v="0.29327987973079189"/>
    <n v="4.2725920125293664"/>
    <n v="0.88274870612784162"/>
    <n v="4.8400999999999996"/>
    <s v="1-1,99 lei"/>
    <x v="10"/>
    <s v="0-0,99 euro"/>
    <n v="0"/>
  </r>
  <r>
    <n v="1787"/>
    <x v="23"/>
    <s v="COMUNA TRIFEȘTI"/>
    <d v="2020-09-27T00:00:00"/>
    <n v="1"/>
    <m/>
    <s v="X"/>
    <s v="X"/>
    <n v="0"/>
    <n v="12986"/>
    <n v="0"/>
    <n v="12986"/>
    <n v="2683.0024173054276"/>
    <n v="2943"/>
    <m/>
    <n v="1509"/>
    <m/>
    <n v="2943"/>
    <n v="1509"/>
    <n v="4.4125042473666323"/>
    <n v="0.91165559541468821"/>
    <n v="8.6056991385023203"/>
    <n v="1.7780002765443523"/>
    <n v="4.8400999999999996"/>
    <s v="4-4,99 lei"/>
    <x v="11"/>
    <s v="0-0,99 euro"/>
    <n v="0"/>
  </r>
  <r>
    <n v="1788"/>
    <x v="23"/>
    <s v="COMUNA ȚIBANA"/>
    <d v="2020-09-27T00:00:00"/>
    <n v="1"/>
    <m/>
    <s v="X"/>
    <s v="X"/>
    <n v="2500"/>
    <n v="5000"/>
    <n v="2000"/>
    <n v="9500"/>
    <n v="1962.7693642693334"/>
    <n v="5790"/>
    <m/>
    <n v="2451"/>
    <m/>
    <n v="5790"/>
    <n v="2451"/>
    <n v="1.6407599309153713"/>
    <n v="0.33899298173909043"/>
    <n v="3.8759689922480618"/>
    <n v="0.80080349419393448"/>
    <n v="4.8400999999999996"/>
    <s v="1-1,99 lei"/>
    <x v="10"/>
    <s v="0-0,99 euro"/>
    <n v="0"/>
  </r>
  <r>
    <n v="1789"/>
    <x v="23"/>
    <s v="COMUNA ȚIBĂNEȘTI"/>
    <d v="2020-09-27T00:00:00"/>
    <n v="1"/>
    <m/>
    <s v="X"/>
    <s v="X"/>
    <n v="0"/>
    <n v="15937.4"/>
    <n v="0"/>
    <n v="15937.4"/>
    <n v="3292.7832069585343"/>
    <n v="6298"/>
    <m/>
    <n v="3035"/>
    <m/>
    <n v="6298"/>
    <n v="3035"/>
    <n v="2.5305493807557955"/>
    <n v="0.5228299788756009"/>
    <n v="5.2512026359143329"/>
    <n v="1.084936806246634"/>
    <n v="4.8400999999999996"/>
    <s v="2-2,99 lei"/>
    <x v="7"/>
    <s v="0-0,99 euro"/>
    <n v="0"/>
  </r>
  <r>
    <n v="1790"/>
    <x v="23"/>
    <s v="COMUNA ȚIGĂNAȘI"/>
    <d v="2020-09-27T00:00:00"/>
    <n v="1"/>
    <m/>
    <s v="X"/>
    <s v="X"/>
    <n v="28992"/>
    <n v="11175.57"/>
    <n v="0"/>
    <n v="40167.57"/>
    <n v="8298.9132455940999"/>
    <n v="3808"/>
    <m/>
    <n v="1932"/>
    <m/>
    <n v="3808"/>
    <n v="1932"/>
    <n v="10.548206407563026"/>
    <n v="2.1793364615530724"/>
    <n v="20.790667701863352"/>
    <n v="4.2955037503075051"/>
    <n v="4.8400999999999996"/>
    <s v="10-10,99 lei"/>
    <x v="3"/>
    <s v="2-2,99 euro"/>
    <n v="2"/>
  </r>
  <r>
    <n v="1791"/>
    <x v="23"/>
    <s v="COMUNA ȚUȚORA"/>
    <d v="2020-09-27T00:00:00"/>
    <n v="1"/>
    <m/>
    <s v="X"/>
    <s v="X"/>
    <n v="0"/>
    <n v="8886.26"/>
    <n v="0"/>
    <n v="8886.26"/>
    <n v="1835.9661990454745"/>
    <n v="1842"/>
    <m/>
    <n v="1041"/>
    <m/>
    <n v="1842"/>
    <n v="1041"/>
    <n v="4.8242453854505971"/>
    <n v="0.99672432087159313"/>
    <n v="8.5362728146013449"/>
    <n v="1.7636562911099658"/>
    <n v="4.8400999999999996"/>
    <s v="4-4,99 lei"/>
    <x v="11"/>
    <s v="1-1,99 euro"/>
    <n v="1"/>
  </r>
  <r>
    <n v="1792"/>
    <x v="23"/>
    <s v="COMUNA UNGHENI"/>
    <d v="2020-09-27T00:00:00"/>
    <n v="1"/>
    <m/>
    <s v="X"/>
    <s v="X"/>
    <n v="0"/>
    <n v="16330"/>
    <n v="0"/>
    <n v="16330"/>
    <n v="3373.8972335282333"/>
    <n v="3474"/>
    <m/>
    <n v="1709"/>
    <m/>
    <n v="3474"/>
    <n v="1709"/>
    <n v="4.7006332757628098"/>
    <n v="0.97118515645602566"/>
    <n v="9.555295494441193"/>
    <n v="1.9741938171610494"/>
    <n v="4.8400999999999996"/>
    <s v="4-4,99 lei"/>
    <x v="11"/>
    <s v="0-0,99 euro"/>
    <n v="0"/>
  </r>
  <r>
    <n v="1793"/>
    <x v="23"/>
    <s v="COMUNA VALEA LUPULUI"/>
    <d v="2020-09-27T00:00:00"/>
    <n v="1"/>
    <m/>
    <s v="X"/>
    <s v="X"/>
    <n v="0"/>
    <n v="3634.53"/>
    <n v="0"/>
    <n v="3634.53"/>
    <n v="750.92043552819166"/>
    <n v="8716"/>
    <m/>
    <n v="4062"/>
    <m/>
    <n v="8716"/>
    <n v="4062"/>
    <n v="0.41699518127581464"/>
    <n v="8.615424914274801E-2"/>
    <n v="0.89476366322008871"/>
    <n v="0.18486470593997825"/>
    <n v="4.8400999999999996"/>
    <s v="0-0,99 lei"/>
    <x v="6"/>
    <s v="0-0,99 euro"/>
    <n v="0"/>
  </r>
  <r>
    <n v="1794"/>
    <x v="23"/>
    <s v="COMUNA VALEA SEACĂ"/>
    <d v="2020-09-27T00:00:00"/>
    <n v="1"/>
    <m/>
    <s v="X"/>
    <s v="X"/>
    <n v="0"/>
    <n v="5848.57"/>
    <n v="0"/>
    <n v="5848.57"/>
    <n v="1208.3572653457572"/>
    <n v="4960"/>
    <m/>
    <n v="2522"/>
    <m/>
    <n v="4960"/>
    <n v="2522"/>
    <n v="1.1791471774193547"/>
    <n v="0.24362041640035428"/>
    <n v="2.3190206185567011"/>
    <n v="0.47912659212758019"/>
    <n v="4.8400999999999996"/>
    <s v="1-1,99 lei"/>
    <x v="10"/>
    <s v="0-0,99 euro"/>
    <n v="0"/>
  </r>
  <r>
    <n v="1795"/>
    <x v="23"/>
    <s v="COMUNA VÂNĂTORI"/>
    <d v="2020-09-27T00:00:00"/>
    <n v="1"/>
    <m/>
    <s v="X"/>
    <s v="X"/>
    <n v="0"/>
    <n v="0"/>
    <n v="0"/>
    <n v="0"/>
    <n v="0"/>
    <n v="3694"/>
    <m/>
    <n v="2489"/>
    <m/>
    <n v="3694"/>
    <n v="2489"/>
    <n v="0"/>
    <n v="0"/>
    <n v="0"/>
    <n v="0"/>
    <n v="4.8400999999999996"/>
    <s v="0-0,99 lei"/>
    <x v="6"/>
    <s v="0-0,99 euro"/>
    <n v="0"/>
  </r>
  <r>
    <n v="1796"/>
    <x v="23"/>
    <s v="COMUNA VICTORIA"/>
    <d v="2020-09-27T00:00:00"/>
    <n v="1"/>
    <m/>
    <s v="X"/>
    <s v="X"/>
    <n v="0"/>
    <n v="19801.89"/>
    <n v="0"/>
    <n v="19801.89"/>
    <n v="4091.2150575401338"/>
    <n v="3448"/>
    <m/>
    <n v="1827"/>
    <m/>
    <n v="3448"/>
    <n v="1827"/>
    <n v="5.7430075406032479"/>
    <n v="1.1865472904698764"/>
    <n v="10.83847290640394"/>
    <n v="2.2393076395950375"/>
    <n v="4.8400999999999996"/>
    <s v="5-5,99 lei"/>
    <x v="8"/>
    <s v="1-1,99 euro"/>
    <n v="1"/>
  </r>
  <r>
    <n v="1797"/>
    <x v="23"/>
    <s v="COMUNA VLĂDENI"/>
    <d v="2020-09-27T00:00:00"/>
    <n v="1"/>
    <m/>
    <s v="X"/>
    <s v="X"/>
    <n v="0"/>
    <n v="21430.39"/>
    <n v="0"/>
    <n v="21430.39"/>
    <n v="4427.6750480361979"/>
    <n v="3309"/>
    <m/>
    <n v="1618"/>
    <m/>
    <n v="3309"/>
    <n v="1618"/>
    <n v="6.4763946811725592"/>
    <n v="1.3380704285391956"/>
    <n v="13.244987639060568"/>
    <n v="2.736511154534115"/>
    <n v="4.8400999999999996"/>
    <s v="6-6,99 lei"/>
    <x v="13"/>
    <s v="1-1,99 euro"/>
    <n v="1"/>
  </r>
  <r>
    <n v="1798"/>
    <x v="23"/>
    <s v="COMUNA VOINEȘTI"/>
    <d v="2020-09-27T00:00:00"/>
    <n v="1"/>
    <m/>
    <s v="X"/>
    <s v="X"/>
    <n v="0"/>
    <n v="2703"/>
    <n v="0"/>
    <n v="2703"/>
    <n v="558.45953596000084"/>
    <n v="5627"/>
    <m/>
    <n v="2696"/>
    <m/>
    <n v="5627"/>
    <n v="2696"/>
    <n v="0.48036253776435045"/>
    <n v="9.9246407670161865E-2"/>
    <n v="1.0025964391691395"/>
    <n v="0.20714374479228517"/>
    <n v="4.8400999999999996"/>
    <s v="0-0,99 lei"/>
    <x v="6"/>
    <s v="0-0,99 euro"/>
    <n v="0"/>
  </r>
  <r>
    <n v="1799"/>
    <x v="24"/>
    <s v="MUNICIPIUL DROBETA-TURNU SEVERIN"/>
    <d v="2020-09-27T00:00:00"/>
    <n v="1"/>
    <m/>
    <s v="X"/>
    <s v="X"/>
    <n v="16800"/>
    <n v="291102"/>
    <n v="40627"/>
    <n v="348529"/>
    <n v="72008.636185202791"/>
    <n v="88949"/>
    <m/>
    <n v="32470"/>
    <m/>
    <n v="88949"/>
    <n v="32470"/>
    <n v="3.9183014986115641"/>
    <n v="0.80954969909951535"/>
    <n v="10.733877425315676"/>
    <n v="2.2176974494980839"/>
    <n v="4.8400999999999996"/>
    <s v="3-3,99 lei"/>
    <x v="0"/>
    <s v="0-0,99 euro"/>
    <n v="0"/>
  </r>
  <r>
    <n v="1800"/>
    <x v="24"/>
    <s v="MUNICIPIUL ORŞOVA"/>
    <d v="2020-09-27T00:00:00"/>
    <n v="1"/>
    <m/>
    <s v="X"/>
    <s v="X"/>
    <n v="4000"/>
    <n v="13411.96"/>
    <n v="0"/>
    <n v="17411.96"/>
    <n v="3597.4380694613747"/>
    <n v="10495"/>
    <m/>
    <n v="4517"/>
    <m/>
    <n v="10495"/>
    <n v="4517"/>
    <n v="1.6590719390185802"/>
    <n v="0.34277637631837776"/>
    <n v="3.8547620101837499"/>
    <n v="0.79642197685662486"/>
    <n v="4.8400999999999996"/>
    <s v="1-1,99 lei"/>
    <x v="10"/>
    <s v="0-0,99 euro"/>
    <n v="0"/>
  </r>
  <r>
    <n v="1801"/>
    <x v="24"/>
    <s v="ORAȘUL BAIA DE ARAMĂ"/>
    <d v="2020-09-27T00:00:00"/>
    <n v="1"/>
    <m/>
    <s v="X"/>
    <s v="X"/>
    <n v="9570"/>
    <n v="749.4"/>
    <n v="0"/>
    <n v="10319.4"/>
    <n v="2132.0633871201007"/>
    <n v="4562"/>
    <m/>
    <n v="2832"/>
    <m/>
    <n v="4562"/>
    <n v="2832"/>
    <n v="2.262034195528277"/>
    <n v="0.46735278104342409"/>
    <n v="3.6438559322033899"/>
    <n v="0.75284724121472479"/>
    <n v="4.8400999999999996"/>
    <s v="2-2,99 lei"/>
    <x v="7"/>
    <s v="0-0,99 euro"/>
    <n v="0"/>
  </r>
  <r>
    <n v="1802"/>
    <x v="24"/>
    <s v="ORAȘUL STREHAIA"/>
    <d v="2020-09-27T00:00:00"/>
    <n v="1"/>
    <m/>
    <s v="X"/>
    <s v="X"/>
    <n v="0"/>
    <n v="14462.59"/>
    <n v="0"/>
    <n v="14462.59"/>
    <n v="2988.0766926303177"/>
    <n v="9038"/>
    <m/>
    <n v="4886"/>
    <m/>
    <n v="9038"/>
    <n v="4886"/>
    <n v="1.6001980526665192"/>
    <n v="0.33061260153024097"/>
    <n v="2.9600061399918132"/>
    <n v="0.61155888101316369"/>
    <n v="4.8400999999999996"/>
    <s v="1-1,99 lei"/>
    <x v="10"/>
    <s v="0-0,99 euro"/>
    <n v="0"/>
  </r>
  <r>
    <n v="1803"/>
    <x v="24"/>
    <s v="ORAȘUL VÎNJU MARE"/>
    <d v="2020-09-27T00:00:00"/>
    <n v="1"/>
    <m/>
    <s v="X"/>
    <s v="X"/>
    <n v="0"/>
    <n v="10000"/>
    <n v="0"/>
    <n v="10000"/>
    <n v="2066.0730150203508"/>
    <n v="4824"/>
    <m/>
    <n v="2899"/>
    <m/>
    <n v="4824"/>
    <n v="2899"/>
    <n v="2.0729684908789388"/>
    <n v="0.42829042599924355"/>
    <n v="3.4494653328734048"/>
    <n v="0.71268472404979333"/>
    <n v="4.8400999999999996"/>
    <s v="2-2,99 lei"/>
    <x v="7"/>
    <s v="0-0,99 euro"/>
    <n v="0"/>
  </r>
  <r>
    <n v="1804"/>
    <x v="24"/>
    <s v="COMUNA BALA"/>
    <d v="2020-09-27T00:00:00"/>
    <n v="1"/>
    <m/>
    <s v="X"/>
    <s v="X"/>
    <n v="2400"/>
    <n v="10137"/>
    <n v="0"/>
    <n v="12537"/>
    <n v="2590.2357389310141"/>
    <n v="3063"/>
    <m/>
    <n v="2353"/>
    <m/>
    <n v="3063"/>
    <n v="2353"/>
    <n v="4.0930460333006859"/>
    <n v="0.84565319586386356"/>
    <n v="5.3280917977050573"/>
    <n v="1.100822668478969"/>
    <n v="4.8400999999999996"/>
    <s v="4-4,99 lei"/>
    <x v="11"/>
    <s v="0-0,99 euro"/>
    <n v="0"/>
  </r>
  <r>
    <n v="1805"/>
    <x v="24"/>
    <s v="COMUNA BĂLĂCIŢA"/>
    <d v="2020-09-27T00:00:00"/>
    <n v="1"/>
    <m/>
    <s v="X"/>
    <s v="X"/>
    <n v="0"/>
    <n v="11436"/>
    <n v="0"/>
    <n v="11436"/>
    <n v="2362.7610999772733"/>
    <n v="2133"/>
    <m/>
    <n v="1637"/>
    <m/>
    <n v="2133"/>
    <n v="1637"/>
    <n v="5.3614627285513361"/>
    <n v="1.1077173464497296"/>
    <n v="6.9859499083689673"/>
    <n v="1.4433482589965017"/>
    <n v="4.8400999999999996"/>
    <s v="5-5,99 lei"/>
    <x v="8"/>
    <s v="1-1,99 euro"/>
    <n v="1"/>
  </r>
  <r>
    <n v="1806"/>
    <x v="24"/>
    <s v="COMUNA BALTA"/>
    <d v="2020-09-27T00:00:00"/>
    <n v="1"/>
    <m/>
    <s v="X"/>
    <s v="X"/>
    <n v="5114"/>
    <n v="3254"/>
    <n v="0"/>
    <n v="8368"/>
    <n v="1728.8898989690297"/>
    <n v="841"/>
    <m/>
    <n v="1113"/>
    <m/>
    <n v="841"/>
    <n v="1113"/>
    <n v="9.9500594530321038"/>
    <n v="2.0557549333757783"/>
    <n v="7.5184186882300086"/>
    <n v="1.5533601967376727"/>
    <n v="4.8400999999999996"/>
    <s v="9-9,99 lei"/>
    <x v="12"/>
    <s v="2-2,99 euro"/>
    <n v="2"/>
  </r>
  <r>
    <n v="1807"/>
    <x v="24"/>
    <s v="COMUNA BÂCLEŞ"/>
    <d v="2020-09-27T00:00:00"/>
    <n v="1"/>
    <m/>
    <s v="X"/>
    <s v="X"/>
    <n v="0"/>
    <n v="24288"/>
    <n v="0"/>
    <n v="24288"/>
    <n v="5018.0781388814285"/>
    <n v="1442"/>
    <m/>
    <n v="1210"/>
    <m/>
    <n v="1442"/>
    <n v="1210"/>
    <n v="16.843273231622746"/>
    <n v="3.4799432308470379"/>
    <n v="20.072727272727274"/>
    <n v="4.147172015604486"/>
    <n v="4.8400999999999996"/>
    <s v="16-16,99 lei"/>
    <x v="31"/>
    <s v="3-3,99 euro"/>
    <n v="3"/>
  </r>
  <r>
    <n v="1808"/>
    <x v="24"/>
    <s v="COMUNA BÂLVĂNEŞTI"/>
    <d v="2020-09-27T00:00:00"/>
    <n v="1"/>
    <m/>
    <s v="X"/>
    <s v="X"/>
    <n v="0"/>
    <n v="5461"/>
    <n v="0"/>
    <n v="5461"/>
    <n v="1128.2824735026136"/>
    <n v="727"/>
    <m/>
    <n v="699"/>
    <m/>
    <n v="727"/>
    <n v="699"/>
    <n v="7.5116918844566714"/>
    <n v="1.5519703899623296"/>
    <n v="7.8125894134477827"/>
    <n v="1.6141380164558135"/>
    <n v="4.8400999999999996"/>
    <s v="7-7,99 lei"/>
    <x v="5"/>
    <s v="1-1,99 euro"/>
    <n v="1"/>
  </r>
  <r>
    <n v="1809"/>
    <x v="24"/>
    <s v="COMUNA BRANIŞTEA"/>
    <d v="2020-09-27T00:00:00"/>
    <n v="1"/>
    <m/>
    <s v="X"/>
    <s v="X"/>
    <n v="960"/>
    <n v="5954"/>
    <n v="0"/>
    <n v="6914"/>
    <n v="1428.4828825850707"/>
    <n v="1473"/>
    <m/>
    <n v="1128"/>
    <m/>
    <n v="1473"/>
    <n v="1128"/>
    <n v="4.6938221317040059"/>
    <n v="0.96977792436189458"/>
    <n v="6.1294326241134751"/>
    <n v="1.266385534206623"/>
    <n v="4.8400999999999996"/>
    <s v="4-4,99 lei"/>
    <x v="11"/>
    <s v="0-0,99 euro"/>
    <n v="0"/>
  </r>
  <r>
    <n v="1810"/>
    <x v="24"/>
    <s v="COMUNA BREZNIŢA-MOTRU"/>
    <d v="2020-09-27T00:00:00"/>
    <n v="1"/>
    <m/>
    <s v="X"/>
    <s v="X"/>
    <n v="0"/>
    <n v="2885"/>
    <n v="0"/>
    <n v="2885"/>
    <n v="596.06206483337121"/>
    <n v="1103"/>
    <m/>
    <n v="844"/>
    <m/>
    <n v="1103"/>
    <n v="844"/>
    <n v="2.615593834995467"/>
    <n v="0.54040078407377268"/>
    <n v="3.4182464454976302"/>
    <n v="0.70623467397318862"/>
    <n v="4.8400999999999996"/>
    <s v="2-2,99 lei"/>
    <x v="7"/>
    <s v="0-0,99 euro"/>
    <n v="0"/>
  </r>
  <r>
    <n v="1811"/>
    <x v="24"/>
    <s v="COMUNA BREZNIŢA-OCOL"/>
    <d v="2020-09-27T00:00:00"/>
    <n v="1"/>
    <m/>
    <s v="X"/>
    <s v="X"/>
    <n v="614"/>
    <n v="4891"/>
    <n v="0"/>
    <n v="5505"/>
    <n v="1137.3731947687031"/>
    <n v="3323"/>
    <m/>
    <n v="1749"/>
    <m/>
    <n v="3323"/>
    <n v="1749"/>
    <n v="1.6566355702678304"/>
    <n v="0.34227300474532141"/>
    <n v="3.1475128644939967"/>
    <n v="0.65029913937604522"/>
    <n v="4.8400999999999996"/>
    <s v="1-1,99 lei"/>
    <x v="10"/>
    <s v="0-0,99 euro"/>
    <n v="0"/>
  </r>
  <r>
    <n v="1812"/>
    <x v="24"/>
    <s v="COMUNA BROŞTENI"/>
    <d v="2020-09-27T00:00:00"/>
    <n v="1"/>
    <m/>
    <s v="X"/>
    <s v="X"/>
    <n v="0"/>
    <n v="3000"/>
    <n v="0"/>
    <n v="3000"/>
    <n v="619.82190450610528"/>
    <n v="2285"/>
    <m/>
    <n v="1670"/>
    <m/>
    <n v="2285"/>
    <n v="1670"/>
    <n v="1.3129102844638949"/>
    <n v="0.27125685098735464"/>
    <n v="1.7964071856287425"/>
    <n v="0.37115084102161994"/>
    <n v="4.8400999999999996"/>
    <s v="1-1,99 lei"/>
    <x v="10"/>
    <s v="0-0,99 euro"/>
    <n v="0"/>
  </r>
  <r>
    <n v="1813"/>
    <x v="24"/>
    <s v="COMUNA BURILA MARE"/>
    <d v="2020-09-27T00:00:00"/>
    <n v="1"/>
    <m/>
    <s v="X"/>
    <s v="X"/>
    <n v="0"/>
    <n v="7255"/>
    <n v="0"/>
    <n v="7255"/>
    <n v="1498.9359723972645"/>
    <n v="1703"/>
    <m/>
    <n v="975"/>
    <m/>
    <n v="1703"/>
    <n v="975"/>
    <n v="4.260129183793306"/>
    <n v="0.88017379471360224"/>
    <n v="7.4410256410256412"/>
    <n v="1.5373702280997585"/>
    <n v="4.8400999999999996"/>
    <s v="4-4,99 lei"/>
    <x v="11"/>
    <s v="0-0,99 euro"/>
    <n v="0"/>
  </r>
  <r>
    <n v="1814"/>
    <x v="24"/>
    <s v="COMUNA BUTOIEŞTI"/>
    <d v="2020-09-27T00:00:00"/>
    <n v="1"/>
    <m/>
    <s v="X"/>
    <s v="X"/>
    <n v="7274.2"/>
    <n v="5092"/>
    <n v="0"/>
    <n v="12366.2"/>
    <n v="2554.9472118344665"/>
    <n v="2589"/>
    <m/>
    <n v="2111"/>
    <m/>
    <n v="2589"/>
    <n v="2111"/>
    <n v="4.7764387794515262"/>
    <n v="0.98684712701215394"/>
    <n v="5.8579819990525817"/>
    <n v="1.2103018530717511"/>
    <n v="4.8400999999999996"/>
    <s v="4-4,99 lei"/>
    <x v="11"/>
    <s v="0-0,99 euro"/>
    <n v="0"/>
  </r>
  <r>
    <n v="1815"/>
    <x v="24"/>
    <s v="COMUNA CĂZĂNEŞTI"/>
    <d v="2020-09-27T00:00:00"/>
    <n v="1"/>
    <m/>
    <s v="X"/>
    <s v="X"/>
    <n v="1000"/>
    <n v="12284"/>
    <n v="0"/>
    <n v="13284"/>
    <n v="2744.571393153034"/>
    <n v="1714"/>
    <m/>
    <n v="1437"/>
    <m/>
    <n v="1714"/>
    <n v="1437"/>
    <n v="7.750291715285881"/>
    <n v="1.6012668571487947"/>
    <n v="9.2442588726513577"/>
    <n v="1.9099313800647419"/>
    <n v="4.8400999999999996"/>
    <s v="7-7,99 lei"/>
    <x v="5"/>
    <s v="1-1,99 euro"/>
    <n v="1"/>
  </r>
  <r>
    <n v="1816"/>
    <x v="24"/>
    <s v="COMUNA CIREŞU"/>
    <d v="2020-09-27T00:00:00"/>
    <n v="1"/>
    <m/>
    <s v="X"/>
    <s v="X"/>
    <n v="0"/>
    <n v="2128"/>
    <n v="0"/>
    <n v="2128"/>
    <n v="439.66033759633069"/>
    <n v="389"/>
    <m/>
    <n v="389"/>
    <m/>
    <n v="389"/>
    <n v="389"/>
    <n v="5.4704370179948585"/>
    <n v="1.1302322303247576"/>
    <n v="5.4704370179948585"/>
    <n v="1.1302322303247576"/>
    <n v="4.8400999999999996"/>
    <s v="5-5,99 lei"/>
    <x v="8"/>
    <s v="1-1,99 euro"/>
    <n v="1"/>
  </r>
  <r>
    <n v="1817"/>
    <x v="24"/>
    <s v="COMUNA CORCOVA"/>
    <d v="2020-09-27T00:00:00"/>
    <n v="1"/>
    <m/>
    <s v="X"/>
    <s v="X"/>
    <n v="0"/>
    <n v="10280"/>
    <n v="0"/>
    <n v="10280"/>
    <n v="2123.923059440921"/>
    <n v="4816"/>
    <m/>
    <n v="3453"/>
    <m/>
    <n v="4816"/>
    <n v="3453"/>
    <n v="2.1345514950166113"/>
    <n v="0.44101392430251679"/>
    <n v="2.97712134375905"/>
    <n v="0.61509500707817"/>
    <n v="4.8400999999999996"/>
    <s v="2-2,99 lei"/>
    <x v="7"/>
    <s v="0-0,99 euro"/>
    <n v="0"/>
  </r>
  <r>
    <n v="1818"/>
    <x v="24"/>
    <s v="COMUNA CORLĂŢEL"/>
    <d v="2020-09-27T00:00:00"/>
    <n v="1"/>
    <m/>
    <s v="X"/>
    <s v="X"/>
    <n v="4000"/>
    <n v="2810"/>
    <n v="0"/>
    <n v="6810"/>
    <n v="1406.9957232288591"/>
    <n v="1032"/>
    <m/>
    <n v="739"/>
    <m/>
    <n v="1032"/>
    <n v="739"/>
    <n v="6.5988372093023253"/>
    <n v="1.3633679488651735"/>
    <n v="9.2151556156968883"/>
    <n v="1.903918434680459"/>
    <n v="4.8400999999999996"/>
    <s v="6-6,99 lei"/>
    <x v="13"/>
    <s v="1-1,99 euro"/>
    <n v="1"/>
  </r>
  <r>
    <n v="1819"/>
    <x v="24"/>
    <s v="COMUNA CUJMIR"/>
    <d v="2020-09-27T00:00:00"/>
    <n v="1"/>
    <m/>
    <s v="X"/>
    <s v="X"/>
    <n v="17490"/>
    <n v="8439"/>
    <n v="0"/>
    <n v="25929"/>
    <n v="5357.1207206462677"/>
    <n v="2688"/>
    <m/>
    <n v="2023"/>
    <m/>
    <n v="2688"/>
    <n v="2023"/>
    <n v="9.6462053571428577"/>
    <n v="1.9929764585737604"/>
    <n v="12.817103311913"/>
    <n v="2.6481071283471418"/>
    <n v="4.8400999999999996"/>
    <s v="9-9,99 lei"/>
    <x v="12"/>
    <s v="1-1,99 euro"/>
    <n v="1"/>
  </r>
  <r>
    <n v="1820"/>
    <x v="24"/>
    <s v="COMUNA DEVESEL"/>
    <d v="2020-09-27T00:00:00"/>
    <n v="1"/>
    <m/>
    <s v="X"/>
    <s v="X"/>
    <n v="112015"/>
    <n v="5099.5"/>
    <n v="0"/>
    <n v="117114.5"/>
    <n v="24196.710811760091"/>
    <n v="2407"/>
    <m/>
    <n v="2069"/>
    <m/>
    <n v="2407"/>
    <n v="2069"/>
    <n v="48.655795596177818"/>
    <n v="10.052642630560902"/>
    <n v="56.604398260029001"/>
    <n v="11.694881977651082"/>
    <n v="4.8400999999999996"/>
    <s v="48-48,99 lei"/>
    <x v="60"/>
    <s v="10-10,99 euro"/>
    <n v="10"/>
  </r>
  <r>
    <n v="1821"/>
    <x v="24"/>
    <s v="COMUNA DÂRVARI"/>
    <d v="2020-09-27T00:00:00"/>
    <n v="1"/>
    <m/>
    <s v="X"/>
    <s v="X"/>
    <n v="0"/>
    <n v="8292"/>
    <n v="0"/>
    <n v="8292"/>
    <n v="1713.1877440548751"/>
    <n v="2056"/>
    <m/>
    <n v="1489"/>
    <m/>
    <n v="2056"/>
    <n v="1489"/>
    <n v="4.0330739299610894"/>
    <n v="0.83326252142746848"/>
    <n v="5.5688381464069847"/>
    <n v="1.1505626219307421"/>
    <n v="4.8400999999999996"/>
    <s v="4-4,99 lei"/>
    <x v="11"/>
    <s v="0-0,99 euro"/>
    <n v="0"/>
  </r>
  <r>
    <n v="1822"/>
    <x v="24"/>
    <s v="COMUNA DUBOVA"/>
    <d v="2020-09-27T00:00:00"/>
    <n v="1"/>
    <m/>
    <s v="X"/>
    <s v="X"/>
    <n v="510"/>
    <n v="4380"/>
    <n v="0"/>
    <n v="4890"/>
    <n v="1010.3097043449517"/>
    <n v="818"/>
    <m/>
    <n v="590"/>
    <m/>
    <n v="818"/>
    <n v="590"/>
    <n v="5.9779951100244499"/>
    <n v="1.235097438074513"/>
    <n v="8.2881355932203391"/>
    <n v="1.7123893293982231"/>
    <n v="4.8400999999999996"/>
    <s v="5-5,99 lei"/>
    <x v="8"/>
    <s v="1-1,99 euro"/>
    <n v="1"/>
  </r>
  <r>
    <n v="1823"/>
    <x v="24"/>
    <s v="COMUNA DUMBRAVA"/>
    <d v="2020-09-27T00:00:00"/>
    <n v="1"/>
    <m/>
    <s v="X"/>
    <s v="X"/>
    <n v="12080"/>
    <n v="5165.1099999999997"/>
    <n v="0"/>
    <n v="17245.11"/>
    <n v="3562.9656412057607"/>
    <n v="1083"/>
    <m/>
    <n v="926"/>
    <m/>
    <n v="1083"/>
    <n v="926"/>
    <n v="15.923462603878116"/>
    <n v="3.2899036391558272"/>
    <n v="18.623228941684665"/>
    <n v="3.8476950768960698"/>
    <n v="4.8400999999999996"/>
    <s v="15-15,99 lei"/>
    <x v="1"/>
    <s v="3-3,99 euro"/>
    <n v="3"/>
  </r>
  <r>
    <n v="1824"/>
    <x v="24"/>
    <s v="COMUNA EŞELNIŢA"/>
    <d v="2020-09-27T00:00:00"/>
    <n v="1"/>
    <m/>
    <s v="X"/>
    <s v="X"/>
    <n v="750"/>
    <n v="939"/>
    <n v="0"/>
    <n v="1689"/>
    <n v="348.95973223693727"/>
    <n v="2377"/>
    <m/>
    <n v="1374"/>
    <m/>
    <n v="2377"/>
    <n v="1374"/>
    <n v="0.71055952881783757"/>
    <n v="0.14680678680561096"/>
    <n v="1.2292576419213974"/>
    <n v="0.25397360424813487"/>
    <n v="4.8400999999999996"/>
    <s v="0-0,99 lei"/>
    <x v="6"/>
    <s v="0-0,99 euro"/>
    <n v="0"/>
  </r>
  <r>
    <n v="1825"/>
    <x v="24"/>
    <s v="COMUNA FLOREŞTI"/>
    <d v="2020-09-27T00:00:00"/>
    <n v="1"/>
    <m/>
    <s v="X"/>
    <s v="X"/>
    <n v="0"/>
    <n v="2364"/>
    <n v="0"/>
    <n v="2364"/>
    <n v="488.41966075081098"/>
    <n v="2182"/>
    <m/>
    <n v="1514"/>
    <m/>
    <n v="2182"/>
    <n v="1514"/>
    <n v="1.083409715857012"/>
    <n v="0.22384035781430384"/>
    <n v="1.5614266842800528"/>
    <n v="0.32260215373237183"/>
    <n v="4.8400999999999996"/>
    <s v="1-1,99 lei"/>
    <x v="10"/>
    <s v="0-0,99 euro"/>
    <n v="0"/>
  </r>
  <r>
    <n v="1826"/>
    <x v="24"/>
    <s v="COMUNA GÂRLA MARE"/>
    <d v="2020-09-27T00:00:00"/>
    <n v="1"/>
    <m/>
    <s v="X"/>
    <s v="X"/>
    <n v="0"/>
    <n v="7449"/>
    <n v="0"/>
    <n v="7449"/>
    <n v="1539.0177888886594"/>
    <n v="2625"/>
    <m/>
    <n v="1358"/>
    <m/>
    <n v="2625"/>
    <n v="1358"/>
    <n v="2.8377142857142856"/>
    <n v="0.58629249100520364"/>
    <n v="5.4852724594992637"/>
    <n v="1.133297340860574"/>
    <n v="4.8400999999999996"/>
    <s v="2-2,99 lei"/>
    <x v="7"/>
    <s v="0-0,99 euro"/>
    <n v="0"/>
  </r>
  <r>
    <n v="1827"/>
    <x v="24"/>
    <s v="COMUNA GODEANU"/>
    <d v="2020-09-27T00:00:00"/>
    <n v="1"/>
    <m/>
    <s v="X"/>
    <s v="X"/>
    <n v="500"/>
    <n v="2444.67"/>
    <n v="0"/>
    <n v="2944.67"/>
    <n v="608.39032251399772"/>
    <n v="457"/>
    <m/>
    <n v="593"/>
    <m/>
    <n v="457"/>
    <n v="593"/>
    <n v="6.4434792122538296"/>
    <n v="1.3312698523282225"/>
    <n v="4.9657166947723441"/>
    <n v="1.0259533263305189"/>
    <n v="4.8400999999999996"/>
    <s v="6-6,99 lei"/>
    <x v="13"/>
    <s v="1-1,99 euro"/>
    <n v="1"/>
  </r>
  <r>
    <n v="1828"/>
    <x v="24"/>
    <s v="COMUNA GOGOŞU"/>
    <d v="2020-09-27T00:00:00"/>
    <n v="1"/>
    <m/>
    <s v="X"/>
    <s v="X"/>
    <n v="1540"/>
    <n v="14568"/>
    <n v="0"/>
    <n v="16108"/>
    <n v="3328.0304125947814"/>
    <n v="3257"/>
    <m/>
    <n v="1920"/>
    <m/>
    <n v="3257"/>
    <n v="1920"/>
    <n v="4.945655511206632"/>
    <n v="1.0218085393290701"/>
    <n v="8.3895833333333325"/>
    <n v="1.7333491732264485"/>
    <n v="4.8400999999999996"/>
    <s v="4-4,99 lei"/>
    <x v="11"/>
    <s v="1-1,99 euro"/>
    <n v="1"/>
  </r>
  <r>
    <n v="1829"/>
    <x v="24"/>
    <s v="COMUNA GRECI"/>
    <d v="2020-09-27T00:00:00"/>
    <n v="1"/>
    <m/>
    <s v="X"/>
    <s v="X"/>
    <n v="0"/>
    <n v="4928"/>
    <n v="0"/>
    <n v="4928"/>
    <n v="1018.160781802029"/>
    <n v="972"/>
    <m/>
    <n v="868"/>
    <m/>
    <n v="972"/>
    <n v="868"/>
    <n v="5.0699588477366255"/>
    <n v="1.0474905162572314"/>
    <n v="5.67741935483871"/>
    <n v="1.1729962923986508"/>
    <n v="4.8400999999999996"/>
    <s v="5-5,99 lei"/>
    <x v="8"/>
    <s v="1-1,99 euro"/>
    <n v="1"/>
  </r>
  <r>
    <n v="1830"/>
    <x v="24"/>
    <s v="COMUNA GROZEŞTI"/>
    <d v="2020-09-27T00:00:00"/>
    <n v="1"/>
    <m/>
    <s v="X"/>
    <s v="X"/>
    <n v="34376"/>
    <n v="7006"/>
    <n v="0"/>
    <n v="41382"/>
    <n v="8549.8233507572168"/>
    <n v="1540"/>
    <m/>
    <n v="923"/>
    <m/>
    <n v="1540"/>
    <n v="923"/>
    <n v="26.87142857142857"/>
    <n v="5.5518333446475436"/>
    <n v="44.834236186348861"/>
    <n v="9.2630805533664322"/>
    <n v="4.8400999999999996"/>
    <s v="26-26,99 lei"/>
    <x v="27"/>
    <s v="5-5,99 euro"/>
    <n v="5"/>
  </r>
  <r>
    <n v="1831"/>
    <x v="24"/>
    <s v="COMUNA GRUIA"/>
    <d v="2020-09-27T00:00:00"/>
    <n v="1"/>
    <m/>
    <s v="X"/>
    <s v="X"/>
    <n v="960"/>
    <n v="7857.18"/>
    <n v="0"/>
    <n v="8817.18"/>
    <n v="1821.6937666577139"/>
    <n v="2189"/>
    <m/>
    <n v="1366"/>
    <m/>
    <n v="2189"/>
    <n v="1366"/>
    <n v="4.0279488350845138"/>
    <n v="0.83220363940507713"/>
    <n v="6.4547437774524159"/>
    <n v="1.3335971937464963"/>
    <n v="4.8400999999999996"/>
    <s v="4-4,99 lei"/>
    <x v="11"/>
    <s v="0-0,99 euro"/>
    <n v="0"/>
  </r>
  <r>
    <n v="1832"/>
    <x v="24"/>
    <s v="COMUNA HINOVA"/>
    <d v="2020-09-27T00:00:00"/>
    <n v="1"/>
    <m/>
    <s v="X"/>
    <s v="X"/>
    <n v="0"/>
    <n v="5138.57"/>
    <n v="0"/>
    <n v="5138.57"/>
    <n v="1061.6660812793125"/>
    <n v="2329"/>
    <m/>
    <n v="1619"/>
    <m/>
    <n v="2329"/>
    <n v="1619"/>
    <n v="2.2063417775869469"/>
    <n v="0.45584632085844246"/>
    <n v="3.1739159975293387"/>
    <n v="0.65575421944367662"/>
    <n v="4.8400999999999996"/>
    <s v="2-2,99 lei"/>
    <x v="7"/>
    <s v="0-0,99 euro"/>
    <n v="0"/>
  </r>
  <r>
    <n v="1833"/>
    <x v="24"/>
    <s v="COMUNA HUSNICIOARA"/>
    <d v="2020-09-27T00:00:00"/>
    <n v="1"/>
    <m/>
    <s v="X"/>
    <s v="X"/>
    <n v="11593"/>
    <n v="0"/>
    <n v="0"/>
    <n v="11593"/>
    <n v="2395.198446313093"/>
    <n v="983"/>
    <m/>
    <n v="919"/>
    <m/>
    <n v="983"/>
    <n v="919"/>
    <n v="11.793489318413021"/>
    <n v="2.4366210033703894"/>
    <n v="12.614798694232862"/>
    <n v="2.6063095172068476"/>
    <n v="4.8400999999999996"/>
    <s v="11-11,99 lei"/>
    <x v="4"/>
    <s v="2-2,99 euro"/>
    <n v="2"/>
  </r>
  <r>
    <n v="1834"/>
    <x v="24"/>
    <s v="COMUNA ILOVĂŢ"/>
    <d v="2020-09-27T00:00:00"/>
    <n v="1"/>
    <m/>
    <s v="X"/>
    <s v="X"/>
    <n v="0"/>
    <n v="1896"/>
    <n v="0"/>
    <n v="1896"/>
    <n v="391.72744364785854"/>
    <n v="974"/>
    <m/>
    <n v="1008"/>
    <m/>
    <n v="974"/>
    <n v="1008"/>
    <n v="1.946611909650924"/>
    <n v="0.40218423372470075"/>
    <n v="1.8809523809523809"/>
    <n v="0.38861849568239937"/>
    <n v="4.8400999999999996"/>
    <s v="1-1,99 lei"/>
    <x v="10"/>
    <s v="0-0,99 euro"/>
    <n v="0"/>
  </r>
  <r>
    <n v="1835"/>
    <x v="24"/>
    <s v="COMUNA ILOVIŢA"/>
    <d v="2020-09-27T00:00:00"/>
    <n v="1"/>
    <m/>
    <s v="X"/>
    <s v="X"/>
    <n v="0"/>
    <n v="3518"/>
    <n v="0"/>
    <n v="3518"/>
    <n v="726.84448668415951"/>
    <n v="1068"/>
    <m/>
    <n v="785"/>
    <m/>
    <n v="1068"/>
    <n v="785"/>
    <n v="3.2940074906367043"/>
    <n v="0.68056599876793966"/>
    <n v="4.4815286624203825"/>
    <n v="0.92591654354670005"/>
    <n v="4.8400999999999996"/>
    <s v="3-3,99 lei"/>
    <x v="0"/>
    <s v="0-0,99 euro"/>
    <n v="0"/>
  </r>
  <r>
    <n v="1836"/>
    <x v="24"/>
    <s v="COMUNA ISVERNA"/>
    <d v="2020-09-27T00:00:00"/>
    <n v="1"/>
    <m/>
    <s v="X"/>
    <s v="X"/>
    <n v="1760"/>
    <n v="9934.5"/>
    <n v="0"/>
    <n v="11694.5"/>
    <n v="2416.1690874155493"/>
    <n v="1754"/>
    <m/>
    <n v="1733"/>
    <m/>
    <n v="1754"/>
    <n v="1733"/>
    <n v="6.6673318129988601"/>
    <n v="1.3775194341023655"/>
    <n v="6.7481246393537218"/>
    <n v="1.3942118219362662"/>
    <n v="4.8400999999999996"/>
    <s v="6-6,99 lei"/>
    <x v="13"/>
    <s v="1-1,99 euro"/>
    <n v="1"/>
  </r>
  <r>
    <n v="1837"/>
    <x v="24"/>
    <s v="COMUNA IZVORU BÂRZII"/>
    <d v="2020-09-27T00:00:00"/>
    <n v="1"/>
    <m/>
    <s v="X"/>
    <s v="X"/>
    <n v="0"/>
    <n v="2978"/>
    <n v="0"/>
    <n v="2978"/>
    <n v="615.27654387306052"/>
    <n v="2304"/>
    <m/>
    <n v="1514"/>
    <m/>
    <n v="2304"/>
    <n v="1514"/>
    <n v="1.2925347222222223"/>
    <n v="0.26704711105601586"/>
    <n v="1.9669749009247028"/>
    <n v="0.40639137640228568"/>
    <n v="4.8400999999999996"/>
    <s v="1-1,99 lei"/>
    <x v="10"/>
    <s v="0-0,99 euro"/>
    <n v="0"/>
  </r>
  <r>
    <n v="1838"/>
    <x v="24"/>
    <s v="COMUNA JIANA"/>
    <d v="2020-09-27T00:00:00"/>
    <n v="1"/>
    <m/>
    <s v="X"/>
    <s v="X"/>
    <n v="2500"/>
    <n v="7497"/>
    <n v="3609.27"/>
    <n v="13606.27"/>
    <n v="2811.1547282080951"/>
    <n v="3560"/>
    <m/>
    <n v="1967"/>
    <m/>
    <n v="3560"/>
    <n v="1967"/>
    <n v="3.8219859550561801"/>
    <n v="0.78965020455283574"/>
    <n v="6.9172699542450431"/>
    <n v="1.4291584790076741"/>
    <n v="4.8400999999999996"/>
    <s v="3-3,99 lei"/>
    <x v="0"/>
    <s v="0-0,99 euro"/>
    <n v="0"/>
  </r>
  <r>
    <n v="1839"/>
    <x v="24"/>
    <s v="COMUNA LIVEZILE"/>
    <d v="2020-09-27T00:00:00"/>
    <n v="1"/>
    <m/>
    <s v="X"/>
    <s v="X"/>
    <n v="0"/>
    <n v="5933.5"/>
    <n v="0"/>
    <n v="5933.5"/>
    <n v="1225.9044234623252"/>
    <n v="1154"/>
    <m/>
    <n v="1138"/>
    <m/>
    <n v="1154"/>
    <n v="1138"/>
    <n v="5.1416811091854422"/>
    <n v="1.0623088591527947"/>
    <n v="5.2139718804920916"/>
    <n v="1.0772446603359624"/>
    <n v="4.8400999999999996"/>
    <s v="5-5,99 lei"/>
    <x v="8"/>
    <s v="1-1,99 euro"/>
    <n v="1"/>
  </r>
  <r>
    <n v="1840"/>
    <x v="24"/>
    <s v="COMUNA MALOVĂŢ"/>
    <d v="2020-09-27T00:00:00"/>
    <n v="1"/>
    <m/>
    <s v="X"/>
    <s v="X"/>
    <n v="2400"/>
    <n v="16694"/>
    <n v="0"/>
    <n v="19094"/>
    <n v="3944.9598148798582"/>
    <n v="2145"/>
    <m/>
    <n v="1834"/>
    <m/>
    <n v="2145"/>
    <n v="1834"/>
    <n v="8.9016317016317021"/>
    <n v="1.8391421048390948"/>
    <n v="10.411123227917122"/>
    <n v="2.1510140757251137"/>
    <n v="4.8400999999999996"/>
    <s v="8-8,99 lei"/>
    <x v="2"/>
    <s v="1-1,99 euro"/>
    <n v="1"/>
  </r>
  <r>
    <n v="1841"/>
    <x v="24"/>
    <s v="COMUNA OBÂRŞIA DE CÎMP"/>
    <d v="2020-09-27T00:00:00"/>
    <n v="1"/>
    <m/>
    <s v="X"/>
    <s v="X"/>
    <n v="0"/>
    <n v="4571"/>
    <n v="0"/>
    <n v="4571"/>
    <n v="944.40197516580247"/>
    <n v="1434"/>
    <m/>
    <n v="1340"/>
    <m/>
    <n v="1434"/>
    <n v="1340"/>
    <n v="3.1875871687587169"/>
    <n v="0.65857878323975072"/>
    <n v="3.4111940298507464"/>
    <n v="0.70477759340731527"/>
    <n v="4.8400999999999996"/>
    <s v="3-3,99 lei"/>
    <x v="0"/>
    <s v="0-0,99 euro"/>
    <n v="0"/>
  </r>
  <r>
    <n v="1842"/>
    <x v="24"/>
    <s v="COMUNA OBÂRŞIA-CLOŞANI"/>
    <d v="2020-09-27T00:00:00"/>
    <n v="1"/>
    <m/>
    <s v="X"/>
    <s v="X"/>
    <n v="500"/>
    <n v="0"/>
    <n v="0"/>
    <n v="500"/>
    <n v="103.30365075101754"/>
    <n v="856"/>
    <m/>
    <n v="677"/>
    <m/>
    <n v="856"/>
    <n v="677"/>
    <n v="0.58411214953271029"/>
    <n v="0.12068183498950648"/>
    <n v="0.73855243722304287"/>
    <n v="0.15259032607240405"/>
    <n v="4.8400999999999996"/>
    <s v="0-0,99 lei"/>
    <x v="6"/>
    <s v="0-0,99 euro"/>
    <n v="0"/>
  </r>
  <r>
    <n v="1843"/>
    <x v="24"/>
    <s v="COMUNA OPRIŞOR"/>
    <d v="2020-09-27T00:00:00"/>
    <n v="1"/>
    <m/>
    <s v="X"/>
    <s v="X"/>
    <n v="0"/>
    <n v="908"/>
    <n v="0"/>
    <n v="908"/>
    <n v="187.59942976384787"/>
    <n v="1721"/>
    <m/>
    <n v="1337"/>
    <m/>
    <n v="1721"/>
    <n v="1337"/>
    <n v="0.52760023242300991"/>
    <n v="0.10900606029276459"/>
    <n v="0.67913238593866865"/>
    <n v="0.14031370962142697"/>
    <n v="4.8400999999999996"/>
    <s v="0-0,99 lei"/>
    <x v="6"/>
    <s v="0-0,99 euro"/>
    <n v="0"/>
  </r>
  <r>
    <n v="1844"/>
    <x v="24"/>
    <s v="COMUNA PĂDINA"/>
    <d v="2020-09-27T00:00:00"/>
    <n v="1"/>
    <m/>
    <s v="X"/>
    <s v="X"/>
    <n v="330"/>
    <n v="5378"/>
    <n v="0"/>
    <n v="5708"/>
    <n v="1179.3144769736164"/>
    <n v="970"/>
    <m/>
    <n v="1003"/>
    <m/>
    <n v="970"/>
    <n v="1003"/>
    <n v="5.8845360824742272"/>
    <n v="1.215788120591357"/>
    <n v="5.6909272183449655"/>
    <n v="1.1757871156267361"/>
    <n v="4.8400999999999996"/>
    <s v="5-5,99 lei"/>
    <x v="8"/>
    <s v="1-1,99 euro"/>
    <n v="1"/>
  </r>
  <r>
    <n v="1845"/>
    <x v="24"/>
    <s v="COMUNA PĂTULELE"/>
    <d v="2020-09-27T00:00:00"/>
    <n v="1"/>
    <m/>
    <s v="X"/>
    <s v="X"/>
    <n v="4486"/>
    <n v="2792.02"/>
    <n v="0"/>
    <n v="7278.02"/>
    <n v="1503.6920724778415"/>
    <n v="2990"/>
    <m/>
    <n v="2007"/>
    <m/>
    <n v="2990"/>
    <n v="2007"/>
    <n v="2.4341204013377928"/>
    <n v="0.502907047651452"/>
    <n v="3.6263178873941206"/>
    <n v="0.74922375310306"/>
    <n v="4.8400999999999996"/>
    <s v="2-2,99 lei"/>
    <x v="7"/>
    <s v="0-0,99 euro"/>
    <n v="0"/>
  </r>
  <r>
    <n v="1846"/>
    <x v="24"/>
    <s v="COMUNA PODENI"/>
    <d v="2020-09-27T00:00:00"/>
    <n v="1"/>
    <m/>
    <s v="X"/>
    <s v="X"/>
    <n v="660"/>
    <n v="5998.1"/>
    <n v="0"/>
    <n v="6658.1"/>
    <n v="1375.6120741307"/>
    <n v="677"/>
    <m/>
    <n v="557"/>
    <m/>
    <n v="677"/>
    <n v="557"/>
    <n v="9.8347119645494843"/>
    <n v="2.0319233000453472"/>
    <n v="11.953500897666069"/>
    <n v="2.4696805639689408"/>
    <n v="4.8400999999999996"/>
    <s v="9-9,99 lei"/>
    <x v="12"/>
    <s v="2-2,99 euro"/>
    <n v="2"/>
  </r>
  <r>
    <n v="1847"/>
    <x v="24"/>
    <s v="COMUNA PONOARELE"/>
    <d v="2020-09-27T00:00:00"/>
    <n v="1"/>
    <m/>
    <s v="X"/>
    <s v="X"/>
    <n v="3080"/>
    <n v="8000"/>
    <n v="0"/>
    <n v="11080"/>
    <n v="2289.208900642549"/>
    <n v="1987"/>
    <m/>
    <n v="1489"/>
    <m/>
    <n v="1987"/>
    <n v="1489"/>
    <n v="5.576245596376447"/>
    <n v="1.1520930551799442"/>
    <n v="7.4412357286769648"/>
    <n v="1.5374136337424775"/>
    <n v="4.8400999999999996"/>
    <s v="5-5,99 lei"/>
    <x v="8"/>
    <s v="1-1,99 euro"/>
    <n v="1"/>
  </r>
  <r>
    <n v="1848"/>
    <x v="24"/>
    <s v="COMUNA POROINA MARE"/>
    <d v="2020-09-27T00:00:00"/>
    <n v="1"/>
    <m/>
    <s v="X"/>
    <s v="X"/>
    <n v="12905"/>
    <n v="2653.7"/>
    <n v="0"/>
    <n v="15558.7"/>
    <n v="3214.5410218797138"/>
    <n v="766"/>
    <m/>
    <n v="833"/>
    <m/>
    <n v="766"/>
    <n v="833"/>
    <n v="20.311618798955614"/>
    <n v="4.196528749190227"/>
    <n v="18.677911164465787"/>
    <n v="3.8589928233850106"/>
    <n v="4.8400999999999996"/>
    <s v="20-20,99 lei"/>
    <x v="34"/>
    <s v="4-4,99 euro"/>
    <n v="4"/>
  </r>
  <r>
    <n v="1849"/>
    <x v="24"/>
    <s v="COMUNA PRISTOL"/>
    <d v="2020-09-27T00:00:00"/>
    <n v="1"/>
    <m/>
    <s v="X"/>
    <s v="X"/>
    <n v="92.775000000000006"/>
    <n v="63.88"/>
    <n v="0"/>
    <n v="156.655"/>
    <n v="32.366066816801307"/>
    <n v="1222"/>
    <m/>
    <n v="921"/>
    <m/>
    <n v="1222"/>
    <n v="921"/>
    <n v="0.12819558101472994"/>
    <n v="2.6486143057938876E-2"/>
    <n v="0.17009229098805645"/>
    <n v="3.5142309247341269E-2"/>
    <n v="4.8400999999999996"/>
    <s v="0-0,99 lei"/>
    <x v="6"/>
    <s v="0-0,99 euro"/>
    <n v="0"/>
  </r>
  <r>
    <n v="1850"/>
    <x v="24"/>
    <s v="COMUNA PRUNIŞOR"/>
    <d v="2020-09-27T00:00:00"/>
    <n v="1"/>
    <m/>
    <s v="X"/>
    <s v="X"/>
    <n v="0"/>
    <n v="32641"/>
    <n v="0"/>
    <n v="32641"/>
    <n v="6743.8689283279273"/>
    <n v="1537"/>
    <m/>
    <n v="1514"/>
    <m/>
    <n v="1537"/>
    <n v="1514"/>
    <n v="21.236824983734547"/>
    <n v="4.3876831023603948"/>
    <n v="21.559445178335537"/>
    <n v="4.4543387901769664"/>
    <n v="4.8400999999999996"/>
    <s v="21-21,99 lei"/>
    <x v="44"/>
    <s v="4-4,99 euro"/>
    <n v="4"/>
  </r>
  <r>
    <n v="1851"/>
    <x v="24"/>
    <s v="COMUNA PUNGHINA"/>
    <d v="2020-09-27T00:00:00"/>
    <n v="1"/>
    <m/>
    <s v="X"/>
    <s v="X"/>
    <n v="2000"/>
    <n v="2000"/>
    <n v="0"/>
    <n v="4000"/>
    <n v="826.42920600814034"/>
    <n v="2170"/>
    <m/>
    <n v="1005"/>
    <m/>
    <n v="2170"/>
    <n v="1005"/>
    <n v="1.8433179723502304"/>
    <n v="0.38084295207748403"/>
    <n v="3.9800995024875623"/>
    <n v="0.82231761791854763"/>
    <n v="4.8400999999999996"/>
    <s v="1-1,99 lei"/>
    <x v="10"/>
    <s v="0-0,99 euro"/>
    <n v="0"/>
  </r>
  <r>
    <n v="1852"/>
    <x v="24"/>
    <s v="COMUNA ROGOVA"/>
    <d v="2020-09-27T00:00:00"/>
    <n v="1"/>
    <m/>
    <s v="X"/>
    <s v="X"/>
    <n v="2200"/>
    <n v="7800"/>
    <n v="0"/>
    <n v="10000"/>
    <n v="2066.0730150203508"/>
    <n v="1165"/>
    <m/>
    <n v="1056"/>
    <m/>
    <n v="1165"/>
    <n v="1056"/>
    <n v="8.5836909871244629"/>
    <n v="1.7734532317771252"/>
    <n v="9.4696969696969688"/>
    <n v="1.9565085369510897"/>
    <n v="4.8400999999999996"/>
    <s v="8-8,99 lei"/>
    <x v="2"/>
    <s v="1-1,99 euro"/>
    <n v="1"/>
  </r>
  <r>
    <n v="1853"/>
    <x v="24"/>
    <s v="COMUNA SALCIA"/>
    <d v="2020-09-27T00:00:00"/>
    <n v="1"/>
    <m/>
    <s v="X"/>
    <s v="X"/>
    <n v="3720"/>
    <n v="11784"/>
    <n v="0"/>
    <n v="15504"/>
    <n v="3203.239602487552"/>
    <n v="2320"/>
    <m/>
    <n v="1698"/>
    <m/>
    <n v="2320"/>
    <n v="1698"/>
    <n v="6.682758620689655"/>
    <n v="1.3807067252101517"/>
    <n v="9.1307420494699638"/>
    <n v="1.8864779755521508"/>
    <n v="4.8400999999999996"/>
    <s v="6-6,99 lei"/>
    <x v="13"/>
    <s v="1-1,99 euro"/>
    <n v="1"/>
  </r>
  <r>
    <n v="1854"/>
    <x v="24"/>
    <s v="COMUNA ŞIMIAN"/>
    <d v="2020-09-27T00:00:00"/>
    <n v="1"/>
    <m/>
    <s v="X"/>
    <s v="X"/>
    <n v="12120"/>
    <n v="9219.76"/>
    <n v="0"/>
    <n v="21339.760000000002"/>
    <n v="4408.9502283010688"/>
    <n v="8584"/>
    <m/>
    <n v="4458"/>
    <m/>
    <n v="8584"/>
    <n v="4458"/>
    <n v="2.4859925442684068"/>
    <n v="0.51362421112547396"/>
    <n v="4.7868461193360252"/>
    <n v="0.98899735942150491"/>
    <n v="4.8400999999999996"/>
    <s v="2-2,99 lei"/>
    <x v="7"/>
    <s v="0-0,99 euro"/>
    <n v="0"/>
  </r>
  <r>
    <n v="1855"/>
    <x v="24"/>
    <s v="COMUNA ŞIŞEŞTI"/>
    <d v="2020-09-27T00:00:00"/>
    <n v="1"/>
    <m/>
    <s v="X"/>
    <s v="X"/>
    <n v="1200"/>
    <n v="6008"/>
    <n v="0"/>
    <n v="7208"/>
    <n v="1489.2254292266689"/>
    <n v="2097"/>
    <m/>
    <n v="1243"/>
    <m/>
    <n v="2097"/>
    <n v="1243"/>
    <n v="3.4372913686218407"/>
    <n v="0.71016949414719543"/>
    <n v="5.7988736926790025"/>
    <n v="1.1980896453955503"/>
    <n v="4.8400999999999996"/>
    <s v="3-3,99 lei"/>
    <x v="0"/>
    <s v="0-0,99 euro"/>
    <n v="0"/>
  </r>
  <r>
    <n v="1856"/>
    <x v="24"/>
    <s v="COMUNA ŞOVARNA"/>
    <d v="2020-09-27T00:00:00"/>
    <n v="1"/>
    <m/>
    <s v="X"/>
    <s v="X"/>
    <n v="1240"/>
    <n v="3264"/>
    <n v="0"/>
    <n v="4504"/>
    <n v="930.55928596516605"/>
    <n v="922"/>
    <m/>
    <n v="697"/>
    <m/>
    <n v="922"/>
    <n v="697"/>
    <n v="4.8850325379609547"/>
    <n v="1.0092833904177505"/>
    <n v="6.4619799139167862"/>
    <n v="1.3350922323747003"/>
    <n v="4.8400999999999996"/>
    <s v="4-4,99 lei"/>
    <x v="11"/>
    <s v="1-1,99 euro"/>
    <n v="1"/>
  </r>
  <r>
    <n v="1857"/>
    <x v="24"/>
    <s v="COMUNA STÎNGĂCEAUA"/>
    <d v="2020-09-27T00:00:00"/>
    <n v="1"/>
    <m/>
    <s v="X"/>
    <s v="X"/>
    <n v="270"/>
    <n v="7672"/>
    <n v="0"/>
    <n v="7942"/>
    <n v="1640.8751885291626"/>
    <n v="1055"/>
    <m/>
    <n v="821"/>
    <m/>
    <n v="1055"/>
    <n v="821"/>
    <n v="7.5279620853080571"/>
    <n v="1.5553319322551304"/>
    <n v="9.6735688185140081"/>
    <n v="1.9986299494874089"/>
    <n v="4.8400999999999996"/>
    <s v="7-7,99 lei"/>
    <x v="5"/>
    <s v="1-1,99 euro"/>
    <n v="1"/>
  </r>
  <r>
    <n v="1858"/>
    <x v="24"/>
    <s v="COMUNA SVINIŢA"/>
    <d v="2020-09-27T00:00:00"/>
    <n v="1"/>
    <m/>
    <s v="X"/>
    <s v="X"/>
    <n v="200"/>
    <n v="11318"/>
    <n v="0"/>
    <n v="11518"/>
    <n v="2379.7028987004401"/>
    <n v="780"/>
    <m/>
    <n v="628"/>
    <m/>
    <n v="780"/>
    <n v="628"/>
    <n v="14.766666666666667"/>
    <n v="3.0509011521800513"/>
    <n v="18.340764331210192"/>
    <n v="3.789335825956115"/>
    <n v="4.8400999999999996"/>
    <s v="14-14,99 lei"/>
    <x v="22"/>
    <s v="3-3,99 euro"/>
    <n v="3"/>
  </r>
  <r>
    <n v="1859"/>
    <x v="24"/>
    <s v="COMUNA TÂMNA"/>
    <d v="2020-09-27T00:00:00"/>
    <n v="1"/>
    <m/>
    <s v="X"/>
    <s v="X"/>
    <n v="0"/>
    <n v="10826"/>
    <n v="0"/>
    <n v="10826"/>
    <n v="2236.7306460610321"/>
    <n v="2425"/>
    <m/>
    <n v="1637"/>
    <m/>
    <n v="2425"/>
    <n v="1637"/>
    <n v="4.4643298969072163"/>
    <n v="0.92236315301485861"/>
    <n v="6.6133170433720219"/>
    <n v="1.3663595883085107"/>
    <n v="4.8400999999999996"/>
    <s v="4-4,99 lei"/>
    <x v="11"/>
    <s v="0-0,99 euro"/>
    <n v="0"/>
  </r>
  <r>
    <n v="1860"/>
    <x v="24"/>
    <s v="COMUNA VÂNĂTORI"/>
    <d v="2020-09-27T00:00:00"/>
    <n v="1"/>
    <m/>
    <s v="X"/>
    <s v="X"/>
    <n v="0"/>
    <n v="4765.7"/>
    <n v="0"/>
    <n v="4765.7"/>
    <n v="984.6284167682486"/>
    <n v="1610"/>
    <m/>
    <n v="1109"/>
    <m/>
    <n v="1610"/>
    <n v="1109"/>
    <n v="2.9600621118012422"/>
    <n v="0.6115704451976699"/>
    <n v="4.2972948602344454"/>
    <n v="0.88785249483160378"/>
    <n v="4.8400999999999996"/>
    <s v="2-2,99 lei"/>
    <x v="7"/>
    <s v="0-0,99 euro"/>
    <n v="0"/>
  </r>
  <r>
    <n v="1861"/>
    <x v="24"/>
    <s v="COMUNA VÎNJULEŢ"/>
    <d v="2020-09-27T00:00:00"/>
    <n v="1"/>
    <m/>
    <s v="X"/>
    <s v="X"/>
    <n v="0"/>
    <n v="2180"/>
    <n v="0"/>
    <n v="2180"/>
    <n v="450.40391727443654"/>
    <n v="1438"/>
    <m/>
    <n v="740"/>
    <m/>
    <n v="1438"/>
    <n v="740"/>
    <n v="1.5159944367176634"/>
    <n v="0.31321551966233419"/>
    <n v="2.9459459459459461"/>
    <n v="0.60865394226275205"/>
    <n v="4.8400999999999996"/>
    <s v="1-1,99 lei"/>
    <x v="10"/>
    <s v="0-0,99 euro"/>
    <n v="0"/>
  </r>
  <r>
    <n v="1862"/>
    <x v="24"/>
    <s v="COMUNA VLĂDAIA"/>
    <d v="2020-09-27T00:00:00"/>
    <n v="1"/>
    <m/>
    <s v="X"/>
    <s v="X"/>
    <n v="0"/>
    <n v="4092"/>
    <n v="0"/>
    <n v="4092"/>
    <n v="845.43707774632765"/>
    <n v="1273"/>
    <m/>
    <n v="775"/>
    <m/>
    <n v="1273"/>
    <n v="775"/>
    <n v="3.2144540455616655"/>
    <n v="0.66412967615579543"/>
    <n v="5.28"/>
    <n v="1.0908865519307454"/>
    <n v="4.8400999999999996"/>
    <s v="3-3,99 lei"/>
    <x v="0"/>
    <s v="0-0,99 euro"/>
    <n v="0"/>
  </r>
  <r>
    <n v="1863"/>
    <x v="24"/>
    <s v="COMUNA VOLOIAC"/>
    <d v="2020-09-27T00:00:00"/>
    <n v="1"/>
    <m/>
    <s v="X"/>
    <s v="X"/>
    <n v="10360"/>
    <n v="14235.35"/>
    <n v="0"/>
    <n v="24595.35"/>
    <n v="5081.578892998079"/>
    <n v="1312"/>
    <m/>
    <n v="892"/>
    <m/>
    <n v="1312"/>
    <n v="892"/>
    <n v="18.746455792682926"/>
    <n v="3.8731546440534137"/>
    <n v="27.573262331838563"/>
    <n v="5.6968373239888779"/>
    <n v="4.8400999999999996"/>
    <s v="18-18,99 lei"/>
    <x v="53"/>
    <s v="3-3,99 euro"/>
    <n v="3"/>
  </r>
  <r>
    <n v="1864"/>
    <x v="24"/>
    <s v="COMUNA VRATA"/>
    <d v="2020-09-27T00:00:00"/>
    <n v="1"/>
    <m/>
    <s v="X"/>
    <s v="X"/>
    <n v="0"/>
    <n v="5514.62"/>
    <n v="0"/>
    <n v="5514.62"/>
    <n v="1139.3607570091528"/>
    <n v="1518"/>
    <m/>
    <n v="894"/>
    <m/>
    <n v="1518"/>
    <n v="894"/>
    <n v="3.6328194993412386"/>
    <n v="0.75056703360286747"/>
    <n v="6.1684787472035794"/>
    <n v="1.2744527483323858"/>
    <n v="4.8400999999999996"/>
    <s v="3-3,99 lei"/>
    <x v="0"/>
    <s v="0-0,99 euro"/>
    <n v="0"/>
  </r>
  <r>
    <n v="1865"/>
    <x v="25"/>
    <s v="MUNICIPIUL SLATINA"/>
    <d v="2020-09-27T00:00:00"/>
    <n v="1"/>
    <m/>
    <s v="X"/>
    <s v="X"/>
    <n v="11780"/>
    <n v="101545.36"/>
    <n v="0"/>
    <n v="113325.36"/>
    <n v="23413.846821346669"/>
    <n v="68286"/>
    <m/>
    <n v="25767"/>
    <m/>
    <n v="68286"/>
    <n v="25767"/>
    <n v="1.6595694578683771"/>
    <n v="0.34287916734538076"/>
    <n v="4.3980812667365239"/>
    <n v="0.90867570230708539"/>
    <n v="4.8400999999999996"/>
    <s v="1-1,99 lei"/>
    <x v="10"/>
    <s v="0-0,99 euro"/>
    <n v="0"/>
  </r>
  <r>
    <n v="1866"/>
    <x v="25"/>
    <s v="MUNICIPIUL CARACAL"/>
    <d v="2020-09-27T00:00:00"/>
    <n v="1"/>
    <m/>
    <s v="X"/>
    <s v="X"/>
    <n v="3087"/>
    <n v="1969"/>
    <n v="0"/>
    <n v="5056"/>
    <n v="1044.6065163942894"/>
    <n v="27927"/>
    <m/>
    <n v="11164"/>
    <m/>
    <n v="27927"/>
    <n v="11164"/>
    <n v="0.18104343466895836"/>
    <n v="3.7404895491613473E-2"/>
    <n v="0.45288427087065569"/>
    <n v="9.3569197097302881E-2"/>
    <n v="4.8400999999999996"/>
    <s v="0-0,99 lei"/>
    <x v="6"/>
    <s v="0-0,99 euro"/>
    <n v="0"/>
  </r>
  <r>
    <n v="1867"/>
    <x v="25"/>
    <s v="ORAȘUL BALŞ"/>
    <d v="2020-09-27T00:00:00"/>
    <n v="1"/>
    <m/>
    <s v="X"/>
    <s v="X"/>
    <n v="0"/>
    <n v="46193.95"/>
    <n v="0"/>
    <n v="46193.95"/>
    <n v="9544.0073552199337"/>
    <n v="17003"/>
    <m/>
    <n v="8247"/>
    <m/>
    <n v="17003"/>
    <n v="8247"/>
    <n v="2.7168117391048638"/>
    <n v="0.56131314210550687"/>
    <n v="5.6013035043045951"/>
    <n v="1.1572702019182652"/>
    <n v="4.8400999999999996"/>
    <s v="2-2,99 lei"/>
    <x v="7"/>
    <s v="0-0,99 euro"/>
    <n v="0"/>
  </r>
  <r>
    <n v="1868"/>
    <x v="25"/>
    <s v="ORAȘUL CORABIA"/>
    <d v="2020-09-27T00:00:00"/>
    <n v="1"/>
    <m/>
    <s v="X"/>
    <s v="X"/>
    <n v="43735"/>
    <n v="21749"/>
    <n v="0"/>
    <n v="65484"/>
    <n v="13529.472531559266"/>
    <n v="14331"/>
    <m/>
    <n v="6396"/>
    <m/>
    <n v="14331"/>
    <n v="6396"/>
    <n v="4.5693950177935942"/>
    <n v="0.94407037412317818"/>
    <n v="10.238273921200751"/>
    <n v="2.1153021468979465"/>
    <n v="4.8400999999999996"/>
    <s v="4-4,99 lei"/>
    <x v="11"/>
    <s v="0-0,99 euro"/>
    <n v="0"/>
  </r>
  <r>
    <n v="1869"/>
    <x v="25"/>
    <s v="ORAȘUL DRĂGĂNEŞTI-OLT"/>
    <d v="2020-09-27T00:00:00"/>
    <n v="1"/>
    <m/>
    <s v="X"/>
    <s v="X"/>
    <n v="3360"/>
    <n v="6441.41"/>
    <n v="0"/>
    <n v="9801.41"/>
    <n v="2025.0428710150618"/>
    <n v="9506"/>
    <m/>
    <n v="5504"/>
    <m/>
    <n v="9506"/>
    <n v="5504"/>
    <n v="1.0310761624237323"/>
    <n v="0.21302786356144138"/>
    <n v="1.7807794331395348"/>
    <n v="0.36792203325128303"/>
    <n v="4.8400999999999996"/>
    <s v="1-1,99 lei"/>
    <x v="10"/>
    <s v="0-0,99 euro"/>
    <n v="0"/>
  </r>
  <r>
    <n v="1870"/>
    <x v="25"/>
    <s v="ORAȘUL PIATRA-OLT"/>
    <d v="2020-09-27T00:00:00"/>
    <n v="1"/>
    <m/>
    <s v="X"/>
    <s v="X"/>
    <n v="2000"/>
    <n v="20606.599999999999"/>
    <n v="0"/>
    <n v="22606.6"/>
    <n v="4670.6886221359064"/>
    <n v="5187"/>
    <m/>
    <n v="3785"/>
    <m/>
    <n v="5187"/>
    <n v="3785"/>
    <n v="4.3583188741083472"/>
    <n v="0.90046050166491354"/>
    <n v="5.9726816380449135"/>
    <n v="1.2339996359672143"/>
    <n v="4.8400999999999996"/>
    <s v="4-4,99 lei"/>
    <x v="11"/>
    <s v="0-0,99 euro"/>
    <n v="0"/>
  </r>
  <r>
    <n v="1871"/>
    <x v="25"/>
    <s v="ORAȘUL POTCOAVA"/>
    <d v="2020-09-27T00:00:00"/>
    <n v="1"/>
    <m/>
    <s v="X"/>
    <s v="X"/>
    <n v="4400"/>
    <n v="8367.33"/>
    <n v="0"/>
    <n v="12767.33"/>
    <n v="2637.8235986859777"/>
    <n v="4747"/>
    <m/>
    <n v="3359"/>
    <m/>
    <n v="4747"/>
    <n v="3359"/>
    <n v="2.6895576153360015"/>
    <n v="0.55568224113881981"/>
    <n v="3.8009318249479009"/>
    <n v="0.78530026754569149"/>
    <n v="4.8400999999999996"/>
    <s v="2-2,99 lei"/>
    <x v="7"/>
    <s v="0-0,99 euro"/>
    <n v="0"/>
  </r>
  <r>
    <n v="1872"/>
    <x v="25"/>
    <s v="ORAȘUL SCORNICEŞTI"/>
    <d v="2020-09-27T00:00:00"/>
    <n v="1"/>
    <m/>
    <s v="X"/>
    <s v="X"/>
    <n v="0"/>
    <n v="7302"/>
    <n v="0"/>
    <n v="7302"/>
    <n v="1508.6465155678602"/>
    <n v="9860"/>
    <m/>
    <n v="6528"/>
    <m/>
    <n v="9860"/>
    <n v="6528"/>
    <n v="0.74056795131845843"/>
    <n v="0.15300674600079719"/>
    <n v="1.1185661764705883"/>
    <n v="0.2311039392720374"/>
    <n v="4.8400999999999996"/>
    <s v="0-0,99 lei"/>
    <x v="6"/>
    <s v="0-0,99 euro"/>
    <n v="0"/>
  </r>
  <r>
    <n v="1873"/>
    <x v="25"/>
    <s v="COMUNA BĂBICIU"/>
    <d v="2020-09-27T00:00:00"/>
    <n v="1"/>
    <m/>
    <s v="X"/>
    <s v="X"/>
    <n v="0"/>
    <n v="5700"/>
    <n v="0"/>
    <n v="5700"/>
    <n v="1177.6616185616001"/>
    <n v="1709"/>
    <m/>
    <n v="1408"/>
    <m/>
    <n v="1709"/>
    <n v="1408"/>
    <n v="3.3352837916910474"/>
    <n v="0.68909398394476307"/>
    <n v="4.0482954545454541"/>
    <n v="0.83640739954659094"/>
    <n v="4.8400999999999996"/>
    <s v="3-3,99 lei"/>
    <x v="0"/>
    <s v="0-0,99 euro"/>
    <n v="0"/>
  </r>
  <r>
    <n v="1874"/>
    <x v="25"/>
    <s v="COMUNA BALDOVINEŞTI"/>
    <d v="2020-09-27T00:00:00"/>
    <n v="1"/>
    <m/>
    <s v="X"/>
    <s v="X"/>
    <n v="3530"/>
    <n v="8735"/>
    <n v="0"/>
    <n v="12265"/>
    <n v="2534.0385529224604"/>
    <n v="913"/>
    <m/>
    <n v="658"/>
    <m/>
    <n v="913"/>
    <n v="658"/>
    <n v="13.433734939759036"/>
    <n v="2.7755077249972184"/>
    <n v="18.63981762917933"/>
    <n v="3.8511224208548032"/>
    <n v="4.8400999999999996"/>
    <s v="13-13,99 lei"/>
    <x v="14"/>
    <s v="2-2,99 euro"/>
    <n v="2"/>
  </r>
  <r>
    <n v="1875"/>
    <x v="25"/>
    <s v="COMUNA BĂLTENI"/>
    <d v="2020-09-27T00:00:00"/>
    <n v="1"/>
    <m/>
    <s v="X"/>
    <s v="X"/>
    <n v="720"/>
    <n v="5027"/>
    <n v="0"/>
    <n v="5747"/>
    <n v="1187.3721617321958"/>
    <n v="1334"/>
    <m/>
    <n v="1032"/>
    <m/>
    <n v="1334"/>
    <n v="1032"/>
    <n v="4.3080959520239883"/>
    <n v="0.89008407925951705"/>
    <n v="5.5687984496124034"/>
    <n v="1.1505544202831355"/>
    <n v="4.8400999999999996"/>
    <s v="4-4,99 lei"/>
    <x v="11"/>
    <s v="0-0,99 euro"/>
    <n v="0"/>
  </r>
  <r>
    <n v="1876"/>
    <x v="25"/>
    <s v="COMUNA BĂRĂŞTI"/>
    <d v="2020-09-27T00:00:00"/>
    <n v="1"/>
    <m/>
    <s v="X"/>
    <s v="X"/>
    <n v="2160"/>
    <n v="7814"/>
    <n v="0"/>
    <n v="9974"/>
    <n v="2060.701225181298"/>
    <n v="1091"/>
    <m/>
    <n v="1175"/>
    <m/>
    <n v="1091"/>
    <n v="1175"/>
    <n v="9.1420714940421632"/>
    <n v="1.8888187215227297"/>
    <n v="8.488510638297873"/>
    <n v="1.7537882767500408"/>
    <n v="4.8400999999999996"/>
    <s v="9-9,99 lei"/>
    <x v="12"/>
    <s v="1-1,99 euro"/>
    <n v="1"/>
  </r>
  <r>
    <n v="1877"/>
    <x v="25"/>
    <s v="COMUNA BARZA"/>
    <d v="2020-09-27T00:00:00"/>
    <n v="1"/>
    <m/>
    <s v="X"/>
    <s v="X"/>
    <n v="0"/>
    <n v="2934"/>
    <n v="0"/>
    <n v="2934"/>
    <n v="606.18582260697099"/>
    <n v="2154"/>
    <m/>
    <n v="1425"/>
    <m/>
    <n v="2154"/>
    <n v="1425"/>
    <n v="1.3621169916434541"/>
    <n v="0.28142331597352416"/>
    <n v="2.0589473684210526"/>
    <n v="0.42539355972419018"/>
    <n v="4.8400999999999996"/>
    <s v="1-1,99 lei"/>
    <x v="10"/>
    <s v="0-0,99 euro"/>
    <n v="0"/>
  </r>
  <r>
    <n v="1878"/>
    <x v="25"/>
    <s v="COMUNA BOBICEŞTI"/>
    <d v="2020-09-27T00:00:00"/>
    <n v="1"/>
    <m/>
    <s v="X"/>
    <s v="X"/>
    <n v="2460"/>
    <n v="6232"/>
    <n v="0"/>
    <n v="8692"/>
    <n v="1795.8306646556891"/>
    <n v="2619"/>
    <m/>
    <n v="1467"/>
    <m/>
    <n v="2619"/>
    <n v="1467"/>
    <n v="3.3188239786177931"/>
    <n v="0.68569326638247008"/>
    <n v="5.9250170415814587"/>
    <n v="1.2241517823147166"/>
    <n v="4.8400999999999996"/>
    <s v="3-3,99 lei"/>
    <x v="0"/>
    <s v="0-0,99 euro"/>
    <n v="0"/>
  </r>
  <r>
    <n v="1879"/>
    <x v="25"/>
    <s v="COMUNA BRASTAVĂŢU"/>
    <d v="2020-09-27T00:00:00"/>
    <n v="1"/>
    <m/>
    <s v="X"/>
    <s v="X"/>
    <n v="3600"/>
    <n v="4397.01"/>
    <n v="0"/>
    <n v="7997.01"/>
    <n v="1652.2406561847897"/>
    <n v="3512"/>
    <m/>
    <n v="2156"/>
    <m/>
    <n v="3512"/>
    <n v="2156"/>
    <n v="2.2770529612756265"/>
    <n v="0.47045576770637521"/>
    <n v="3.7091883116883118"/>
    <n v="0.76634538784081152"/>
    <n v="4.8400999999999996"/>
    <s v="2-2,99 lei"/>
    <x v="7"/>
    <s v="0-0,99 euro"/>
    <n v="0"/>
  </r>
  <r>
    <n v="1880"/>
    <x v="25"/>
    <s v="COMUNA BREBENI"/>
    <d v="2020-09-27T00:00:00"/>
    <n v="1"/>
    <m/>
    <s v="X"/>
    <s v="X"/>
    <n v="2000"/>
    <n v="9341"/>
    <n v="0"/>
    <n v="11341"/>
    <n v="2343.1334063345798"/>
    <n v="2230"/>
    <m/>
    <n v="1500"/>
    <m/>
    <n v="2230"/>
    <n v="1500"/>
    <n v="5.0856502242152466"/>
    <n v="1.0507324692083317"/>
    <n v="7.5606666666666671"/>
    <n v="1.5620889375563864"/>
    <n v="4.8400999999999996"/>
    <s v="5-5,99 lei"/>
    <x v="8"/>
    <s v="1-1,99 euro"/>
    <n v="1"/>
  </r>
  <r>
    <n v="1881"/>
    <x v="25"/>
    <s v="COMUNA BRÎNCOVENI"/>
    <d v="2020-09-27T00:00:00"/>
    <n v="1"/>
    <m/>
    <s v="X"/>
    <s v="X"/>
    <n v="7920"/>
    <n v="8380"/>
    <n v="0"/>
    <n v="16300"/>
    <n v="3367.699014483172"/>
    <n v="2244"/>
    <m/>
    <n v="1750"/>
    <m/>
    <n v="2244"/>
    <n v="1750"/>
    <n v="7.2638146167557931"/>
    <n v="1.5007571365789536"/>
    <n v="9.3142857142857149"/>
    <n v="1.9243994368475268"/>
    <n v="4.8400999999999996"/>
    <s v="7-7,99 lei"/>
    <x v="5"/>
    <s v="1-1,99 euro"/>
    <n v="1"/>
  </r>
  <r>
    <n v="1882"/>
    <x v="25"/>
    <s v="COMUNA BUCINIŞU"/>
    <d v="2020-09-27T00:00:00"/>
    <n v="1"/>
    <m/>
    <s v="X"/>
    <s v="X"/>
    <n v="3125.44"/>
    <n v="0"/>
    <n v="0"/>
    <n v="3125.44"/>
    <n v="645.73872440652053"/>
    <n v="1593"/>
    <m/>
    <n v="1466"/>
    <m/>
    <n v="1593"/>
    <n v="1466"/>
    <n v="1.961983678593848"/>
    <n v="0.40536015342531106"/>
    <n v="2.1319508867667123"/>
    <n v="0.44047661964974116"/>
    <n v="4.8400999999999996"/>
    <s v="1-1,99 lei"/>
    <x v="10"/>
    <s v="0-0,99 euro"/>
    <n v="0"/>
  </r>
  <r>
    <n v="1883"/>
    <x v="25"/>
    <s v="COMUNA CĂLUI"/>
    <d v="2020-09-27T00:00:00"/>
    <n v="1"/>
    <m/>
    <s v="X"/>
    <s v="X"/>
    <n v="2400"/>
    <n v="2959"/>
    <n v="0"/>
    <n v="5359"/>
    <n v="1107.208528749406"/>
    <n v="1241"/>
    <m/>
    <n v="889"/>
    <m/>
    <n v="1241"/>
    <n v="889"/>
    <n v="4.3182917002417405"/>
    <n v="0.89219059528558098"/>
    <n v="6.028121484814398"/>
    <n v="1.2454539131039437"/>
    <n v="4.8400999999999996"/>
    <s v="4-4,99 lei"/>
    <x v="11"/>
    <s v="0-0,99 euro"/>
    <n v="0"/>
  </r>
  <r>
    <n v="1884"/>
    <x v="25"/>
    <s v="COMUNA CEZIENI"/>
    <d v="2020-09-27T00:00:00"/>
    <n v="1"/>
    <m/>
    <s v="X"/>
    <s v="X"/>
    <n v="0"/>
    <n v="4614"/>
    <n v="0"/>
    <n v="4614"/>
    <n v="953.28608913039"/>
    <n v="1396"/>
    <m/>
    <n v="882"/>
    <m/>
    <n v="1396"/>
    <n v="882"/>
    <n v="3.3051575931232091"/>
    <n v="0.68286969135414755"/>
    <n v="5.2312925170068025"/>
    <n v="1.0808232303065646"/>
    <n v="4.8400999999999996"/>
    <s v="3-3,99 lei"/>
    <x v="0"/>
    <s v="0-0,99 euro"/>
    <n v="0"/>
  </r>
  <r>
    <n v="1885"/>
    <x v="25"/>
    <s v="COMUNA CILIENI"/>
    <d v="2020-09-27T00:00:00"/>
    <n v="1"/>
    <m/>
    <s v="X"/>
    <s v="X"/>
    <n v="1023"/>
    <n v="5608"/>
    <n v="0"/>
    <n v="6631"/>
    <n v="1370.0130162599946"/>
    <n v="2616"/>
    <m/>
    <n v="1585"/>
    <m/>
    <n v="2616"/>
    <n v="1585"/>
    <n v="2.5347859327217126"/>
    <n v="0.5237052814449521"/>
    <n v="4.1835962145110406"/>
    <n v="0.86436152445425529"/>
    <n v="4.8400999999999996"/>
    <s v="2-2,99 lei"/>
    <x v="7"/>
    <s v="0-0,99 euro"/>
    <n v="0"/>
  </r>
  <r>
    <n v="1886"/>
    <x v="25"/>
    <s v="COMUNA CÎRLOGANI"/>
    <d v="2020-09-27T00:00:00"/>
    <n v="1"/>
    <m/>
    <s v="X"/>
    <s v="X"/>
    <n v="1000"/>
    <n v="15692"/>
    <n v="0"/>
    <n v="16692"/>
    <n v="3448.6890766719698"/>
    <n v="1860"/>
    <m/>
    <n v="1189"/>
    <m/>
    <n v="1860"/>
    <n v="1189"/>
    <n v="8.9741935483870972"/>
    <n v="1.8541339121892311"/>
    <n v="14.038687973086628"/>
    <n v="2.9004954387485027"/>
    <n v="4.8400999999999996"/>
    <s v="8-8,99 lei"/>
    <x v="2"/>
    <s v="1-1,99 euro"/>
    <n v="1"/>
  </r>
  <r>
    <n v="1887"/>
    <x v="25"/>
    <s v="COMUNA COLONEŞTI"/>
    <d v="2020-09-27T00:00:00"/>
    <n v="1"/>
    <m/>
    <s v="X"/>
    <s v="X"/>
    <n v="0"/>
    <n v="5000"/>
    <n v="0"/>
    <n v="5000"/>
    <n v="1033.0365075101754"/>
    <n v="1426"/>
    <m/>
    <n v="1064"/>
    <m/>
    <n v="1426"/>
    <n v="1064"/>
    <n v="3.5063113604488079"/>
    <n v="0.72442952840825769"/>
    <n v="4.6992481203007515"/>
    <n v="0.9708989732238491"/>
    <n v="4.8400999999999996"/>
    <s v="3-3,99 lei"/>
    <x v="0"/>
    <s v="0-0,99 euro"/>
    <n v="0"/>
  </r>
  <r>
    <n v="1888"/>
    <x v="25"/>
    <s v="COMUNA CORBU"/>
    <d v="2020-09-27T00:00:00"/>
    <n v="1"/>
    <m/>
    <s v="X"/>
    <s v="X"/>
    <n v="0"/>
    <n v="13700"/>
    <n v="0"/>
    <n v="13700"/>
    <n v="2830.5200305778808"/>
    <n v="1702"/>
    <m/>
    <n v="1260"/>
    <m/>
    <n v="1702"/>
    <n v="1260"/>
    <n v="8.0493537015276146"/>
    <n v="1.663055247108038"/>
    <n v="10.873015873015873"/>
    <n v="2.2464444687126037"/>
    <n v="4.8400999999999996"/>
    <s v="8-8,99 lei"/>
    <x v="2"/>
    <s v="1-1,99 euro"/>
    <n v="1"/>
  </r>
  <r>
    <n v="1889"/>
    <x v="25"/>
    <s v="COMUNA COTEANA"/>
    <d v="2020-09-27T00:00:00"/>
    <n v="1"/>
    <m/>
    <s v="X"/>
    <s v="X"/>
    <n v="0"/>
    <n v="4955"/>
    <n v="0"/>
    <n v="4955"/>
    <n v="1023.7391789425839"/>
    <n v="1831"/>
    <m/>
    <n v="1470"/>
    <m/>
    <n v="1831"/>
    <n v="1470"/>
    <n v="2.706171490988531"/>
    <n v="0.55911478915487922"/>
    <n v="3.370748299319728"/>
    <n v="0.69642121016502301"/>
    <n v="4.8400999999999996"/>
    <s v="2-2,99 lei"/>
    <x v="7"/>
    <s v="0-0,99 euro"/>
    <n v="0"/>
  </r>
  <r>
    <n v="1890"/>
    <x v="25"/>
    <s v="COMUNA CRÎMPOIA"/>
    <d v="2020-09-27T00:00:00"/>
    <n v="1"/>
    <m/>
    <s v="X"/>
    <s v="X"/>
    <n v="3000"/>
    <n v="4935.1400000000003"/>
    <n v="0"/>
    <n v="7935.14"/>
    <n v="1639.4578624408589"/>
    <n v="2890"/>
    <m/>
    <n v="1698"/>
    <m/>
    <n v="2890"/>
    <n v="1698"/>
    <n v="2.7457231833910036"/>
    <n v="0.5672864575919927"/>
    <n v="4.6732273262661961"/>
    <n v="0.96552288718542922"/>
    <n v="4.8400999999999996"/>
    <s v="2-2,99 lei"/>
    <x v="7"/>
    <s v="0-0,99 euro"/>
    <n v="0"/>
  </r>
  <r>
    <n v="1891"/>
    <x v="25"/>
    <s v="COMUNA CUNGREA"/>
    <d v="2020-09-27T00:00:00"/>
    <n v="1"/>
    <m/>
    <s v="X"/>
    <s v="X"/>
    <n v="1500"/>
    <n v="2616.67"/>
    <n v="0"/>
    <n v="4116.67"/>
    <n v="850.53407987438288"/>
    <n v="1562"/>
    <m/>
    <n v="1347"/>
    <m/>
    <n v="1562"/>
    <n v="1347"/>
    <n v="2.6355121638924457"/>
    <n v="0.54451605625760746"/>
    <n v="3.0561766889383817"/>
    <n v="0.63142841861498356"/>
    <n v="4.8400999999999996"/>
    <s v="2-2,99 lei"/>
    <x v="7"/>
    <s v="0-0,99 euro"/>
    <n v="0"/>
  </r>
  <r>
    <n v="1892"/>
    <x v="25"/>
    <s v="COMUNA CURTIŞOARA"/>
    <d v="2020-09-27T00:00:00"/>
    <n v="1"/>
    <m/>
    <s v="X"/>
    <s v="X"/>
    <n v="1500"/>
    <n v="7140"/>
    <n v="0"/>
    <n v="8640"/>
    <n v="1785.0870849775833"/>
    <n v="3670"/>
    <m/>
    <n v="2386"/>
    <m/>
    <n v="3670"/>
    <n v="2386"/>
    <n v="2.3542234332425069"/>
    <n v="0.48639975067509084"/>
    <n v="3.6211232187761944"/>
    <n v="0.74815049663771305"/>
    <n v="4.8400999999999996"/>
    <s v="2-2,99 lei"/>
    <x v="7"/>
    <s v="0-0,99 euro"/>
    <n v="0"/>
  </r>
  <r>
    <n v="1893"/>
    <x v="25"/>
    <s v="COMUNA DĂNEASA"/>
    <d v="2020-09-27T00:00:00"/>
    <n v="1"/>
    <m/>
    <s v="X"/>
    <s v="X"/>
    <n v="0"/>
    <n v="12852"/>
    <n v="0"/>
    <n v="12852"/>
    <n v="2655.3170389041552"/>
    <n v="2875"/>
    <m/>
    <n v="1958"/>
    <m/>
    <n v="2875"/>
    <n v="1958"/>
    <n v="4.4702608695652177"/>
    <n v="0.92358853527101048"/>
    <n v="6.5638406537282945"/>
    <n v="1.356137404956157"/>
    <n v="4.8400999999999996"/>
    <s v="4-4,99 lei"/>
    <x v="11"/>
    <s v="0-0,99 euro"/>
    <n v="0"/>
  </r>
  <r>
    <n v="1894"/>
    <x v="25"/>
    <s v="COMUNA DEVESELU"/>
    <d v="2020-09-27T00:00:00"/>
    <n v="1"/>
    <m/>
    <s v="X"/>
    <s v="X"/>
    <n v="500"/>
    <n v="1457.29"/>
    <n v="0"/>
    <n v="1957.29"/>
    <n v="404.39040515691829"/>
    <n v="2611"/>
    <m/>
    <n v="1708"/>
    <m/>
    <n v="2611"/>
    <n v="1708"/>
    <n v="0.74963232477977781"/>
    <n v="0.15487951174144707"/>
    <n v="1.1459543325526931"/>
    <n v="0.23676253229327768"/>
    <n v="4.8400999999999996"/>
    <s v="0-0,99 lei"/>
    <x v="6"/>
    <s v="0-0,99 euro"/>
    <n v="0"/>
  </r>
  <r>
    <n v="1895"/>
    <x v="25"/>
    <s v="COMUNA DOBREŢU"/>
    <d v="2020-09-27T00:00:00"/>
    <n v="1"/>
    <m/>
    <s v="X"/>
    <s v="X"/>
    <n v="0"/>
    <n v="11662"/>
    <n v="0"/>
    <n v="11662"/>
    <n v="2409.4543501167332"/>
    <n v="1025"/>
    <m/>
    <n v="761"/>
    <m/>
    <n v="1025"/>
    <n v="761"/>
    <n v="11.377560975609756"/>
    <n v="2.3506871708455934"/>
    <n v="15.324572930354796"/>
    <n v="3.1661686598117389"/>
    <n v="4.8400999999999996"/>
    <s v="11-11,99 lei"/>
    <x v="4"/>
    <s v="2-2,99 euro"/>
    <n v="2"/>
  </r>
  <r>
    <n v="1896"/>
    <x v="25"/>
    <s v="COMUNA DOBROSLOVENI"/>
    <d v="2020-09-27T00:00:00"/>
    <n v="1"/>
    <m/>
    <s v="X"/>
    <s v="X"/>
    <n v="1600"/>
    <n v="20023"/>
    <n v="0"/>
    <n v="21623"/>
    <n v="4467.4696803785046"/>
    <n v="2998"/>
    <m/>
    <n v="1624"/>
    <m/>
    <n v="2998"/>
    <n v="1624"/>
    <n v="7.212474983322215"/>
    <n v="1.4901499934551383"/>
    <n v="13.314655172413794"/>
    <n v="2.7509049756025274"/>
    <n v="4.8400999999999996"/>
    <s v="7-7,99 lei"/>
    <x v="5"/>
    <s v="1-1,99 euro"/>
    <n v="1"/>
  </r>
  <r>
    <n v="1897"/>
    <x v="25"/>
    <s v="COMUNA DOBROTEASA"/>
    <d v="2020-09-27T00:00:00"/>
    <n v="1"/>
    <m/>
    <s v="X"/>
    <s v="X"/>
    <n v="1200"/>
    <n v="6504.5"/>
    <n v="0"/>
    <n v="7704.5"/>
    <n v="1591.8059544224295"/>
    <n v="1259"/>
    <m/>
    <n v="805"/>
    <m/>
    <n v="1259"/>
    <n v="805"/>
    <n v="6.1195393169181891"/>
    <n v="1.2643415047040742"/>
    <n v="9.5708074534161494"/>
    <n v="1.9773987011458751"/>
    <n v="4.8400999999999996"/>
    <s v="6-6,99 lei"/>
    <x v="13"/>
    <s v="1-1,99 euro"/>
    <n v="1"/>
  </r>
  <r>
    <n v="1898"/>
    <x v="25"/>
    <s v="COMUNA DOBRUN"/>
    <d v="2020-09-27T00:00:00"/>
    <n v="1"/>
    <m/>
    <s v="X"/>
    <s v="X"/>
    <n v="0"/>
    <n v="8851"/>
    <n v="0"/>
    <n v="8851"/>
    <n v="1828.6812255945126"/>
    <n v="1191"/>
    <m/>
    <n v="772"/>
    <m/>
    <n v="1191"/>
    <n v="772"/>
    <n v="7.4315701091519735"/>
    <n v="1.5354166461750736"/>
    <n v="11.465025906735752"/>
    <n v="2.3687580642415966"/>
    <n v="4.8400999999999996"/>
    <s v="7-7,99 lei"/>
    <x v="5"/>
    <s v="1-1,99 euro"/>
    <n v="1"/>
  </r>
  <r>
    <n v="1899"/>
    <x v="25"/>
    <s v="COMUNA DRĂGHICENI"/>
    <d v="2020-09-27T00:00:00"/>
    <n v="1"/>
    <m/>
    <s v="X"/>
    <s v="X"/>
    <n v="0"/>
    <n v="0"/>
    <n v="0"/>
    <n v="0"/>
    <n v="0"/>
    <n v="1515"/>
    <m/>
    <n v="1180"/>
    <m/>
    <n v="1515"/>
    <n v="1180"/>
    <n v="0"/>
    <n v="0"/>
    <n v="0"/>
    <n v="0"/>
    <n v="4.8400999999999996"/>
    <s v="0-0,99 lei"/>
    <x v="6"/>
    <s v="0-0,99 euro"/>
    <n v="0"/>
  </r>
  <r>
    <n v="1900"/>
    <x v="25"/>
    <s v="COMUNA FĂGEŢELU"/>
    <d v="2020-09-27T00:00:00"/>
    <n v="1"/>
    <m/>
    <s v="X"/>
    <s v="X"/>
    <n v="1100"/>
    <n v="8744"/>
    <n v="0"/>
    <n v="9844"/>
    <n v="2033.8422759860334"/>
    <n v="666"/>
    <m/>
    <n v="734"/>
    <m/>
    <n v="666"/>
    <n v="734"/>
    <n v="14.780780780780781"/>
    <n v="3.0538172312102603"/>
    <n v="13.411444141689373"/>
    <n v="2.7709022833597188"/>
    <n v="4.8400999999999996"/>
    <s v="14-14,99 lei"/>
    <x v="22"/>
    <s v="3-3,99 euro"/>
    <n v="3"/>
  </r>
  <r>
    <n v="1901"/>
    <x v="25"/>
    <s v="COMUNA FĂLCOIU"/>
    <d v="2020-09-27T00:00:00"/>
    <n v="1"/>
    <m/>
    <s v="X"/>
    <s v="X"/>
    <n v="0"/>
    <n v="4342"/>
    <n v="0"/>
    <n v="4342"/>
    <n v="897.08890312183644"/>
    <n v="3065"/>
    <m/>
    <n v="1611"/>
    <m/>
    <n v="3065"/>
    <n v="1611"/>
    <n v="1.4166394779771616"/>
    <n v="0.29268805974611301"/>
    <n v="2.6952203600248295"/>
    <n v="0.55685220553807346"/>
    <n v="4.8400999999999996"/>
    <s v="1-1,99 lei"/>
    <x v="10"/>
    <s v="0-0,99 euro"/>
    <n v="0"/>
  </r>
  <r>
    <n v="1902"/>
    <x v="25"/>
    <s v="COMUNA FĂRCAŞELE"/>
    <d v="2020-09-27T00:00:00"/>
    <n v="1"/>
    <m/>
    <s v="X"/>
    <s v="X"/>
    <n v="4400"/>
    <n v="3997"/>
    <n v="0"/>
    <n v="8397"/>
    <n v="1734.8815107125888"/>
    <n v="3863"/>
    <m/>
    <n v="2493"/>
    <m/>
    <n v="3863"/>
    <n v="2493"/>
    <n v="2.1736991975148849"/>
    <n v="0.44910212547568956"/>
    <n v="3.3682310469314078"/>
    <n v="0.69590112744187271"/>
    <n v="4.8400999999999996"/>
    <s v="2-2,99 lei"/>
    <x v="7"/>
    <s v="0-0,99 euro"/>
    <n v="0"/>
  </r>
  <r>
    <n v="1903"/>
    <x v="25"/>
    <s v="COMUNA GĂNEASA"/>
    <d v="2020-09-27T00:00:00"/>
    <n v="1"/>
    <m/>
    <s v="X"/>
    <s v="X"/>
    <n v="3300"/>
    <n v="9168.66"/>
    <n v="0"/>
    <n v="12468.66"/>
    <n v="2576.1161959463648"/>
    <n v="2931"/>
    <m/>
    <n v="2139"/>
    <m/>
    <n v="2931"/>
    <n v="2139"/>
    <n v="4.2540634595701121"/>
    <n v="0.87892057180019267"/>
    <n v="5.8292005610098174"/>
    <n v="1.2043553978243875"/>
    <n v="4.8400999999999996"/>
    <s v="4-4,99 lei"/>
    <x v="11"/>
    <s v="0-0,99 euro"/>
    <n v="0"/>
  </r>
  <r>
    <n v="1904"/>
    <x v="25"/>
    <s v="COMUNA GĂVĂNEŞTI"/>
    <d v="2020-09-27T00:00:00"/>
    <n v="1"/>
    <m/>
    <s v="X"/>
    <s v="X"/>
    <n v="1500"/>
    <n v="2974"/>
    <n v="0"/>
    <n v="4474"/>
    <n v="924.36106692010503"/>
    <n v="1588"/>
    <m/>
    <n v="1166"/>
    <m/>
    <n v="1588"/>
    <n v="1166"/>
    <n v="2.8173803526448364"/>
    <n v="0.58209135196480166"/>
    <n v="3.83704974271012"/>
    <n v="0.79276249307041602"/>
    <n v="4.8400999999999996"/>
    <s v="2-2,99 lei"/>
    <x v="7"/>
    <s v="0-0,99 euro"/>
    <n v="0"/>
  </r>
  <r>
    <n v="1905"/>
    <x v="25"/>
    <s v="COMUNA GHIMPEŢENI"/>
    <d v="2020-09-27T00:00:00"/>
    <n v="1"/>
    <m/>
    <s v="X"/>
    <s v="X"/>
    <n v="2400"/>
    <n v="3515"/>
    <n v="0"/>
    <n v="5915"/>
    <n v="1222.0821883845376"/>
    <n v="1188"/>
    <m/>
    <n v="1004"/>
    <m/>
    <n v="1188"/>
    <n v="1004"/>
    <n v="4.9789562289562292"/>
    <n v="1.0286887107613953"/>
    <n v="5.8914342629482075"/>
    <n v="1.2172133350443601"/>
    <n v="4.8400999999999996"/>
    <s v="4-4,99 lei"/>
    <x v="11"/>
    <s v="1-1,99 euro"/>
    <n v="1"/>
  </r>
  <r>
    <n v="1906"/>
    <x v="25"/>
    <s v="COMUNA GÎRCOV"/>
    <d v="2020-09-27T00:00:00"/>
    <n v="1"/>
    <m/>
    <s v="X"/>
    <s v="X"/>
    <n v="0"/>
    <n v="1500"/>
    <n v="0"/>
    <n v="1500"/>
    <n v="309.91095225305264"/>
    <n v="1909"/>
    <m/>
    <n v="1181"/>
    <m/>
    <n v="1909"/>
    <n v="1181"/>
    <n v="0.78575170246202197"/>
    <n v="0.16234203889630835"/>
    <n v="1.2701100762066047"/>
    <n v="0.26241401545559073"/>
    <n v="4.8400999999999996"/>
    <s v="0-0,99 lei"/>
    <x v="6"/>
    <s v="0-0,99 euro"/>
    <n v="0"/>
  </r>
  <r>
    <n v="1907"/>
    <x v="25"/>
    <s v="COMUNA GIUVĂRĂŞTI"/>
    <d v="2020-09-27T00:00:00"/>
    <n v="1"/>
    <m/>
    <s v="X"/>
    <s v="X"/>
    <n v="2000"/>
    <n v="2911.58"/>
    <n v="0"/>
    <n v="4911.58"/>
    <n v="1014.7682899113655"/>
    <n v="1842"/>
    <m/>
    <n v="1103"/>
    <m/>
    <n v="1842"/>
    <n v="1103"/>
    <n v="2.6664386536373508"/>
    <n v="0.55090569484873264"/>
    <n v="4.452928377153218"/>
    <n v="0.9200075157854628"/>
    <n v="4.8400999999999996"/>
    <s v="2-2,99 lei"/>
    <x v="7"/>
    <s v="0-0,99 euro"/>
    <n v="0"/>
  </r>
  <r>
    <n v="1908"/>
    <x v="25"/>
    <s v="COMUNA GOSTAVĂŢU"/>
    <d v="2020-09-27T00:00:00"/>
    <n v="1"/>
    <m/>
    <s v="X"/>
    <s v="X"/>
    <n v="1200"/>
    <n v="3307"/>
    <n v="0"/>
    <n v="4507"/>
    <n v="931.17910786967218"/>
    <n v="2379"/>
    <m/>
    <n v="1486"/>
    <m/>
    <n v="2379"/>
    <n v="1486"/>
    <n v="1.8944934846574191"/>
    <n v="0.3914161865782565"/>
    <n v="3.0329744279946165"/>
    <n v="0.62663466209264618"/>
    <n v="4.8400999999999996"/>
    <s v="1-1,99 lei"/>
    <x v="10"/>
    <s v="0-0,99 euro"/>
    <n v="0"/>
  </r>
  <r>
    <n v="1909"/>
    <x v="25"/>
    <s v="COMUNA GRĂDINARI"/>
    <d v="2020-09-27T00:00:00"/>
    <n v="1"/>
    <m/>
    <s v="X"/>
    <s v="X"/>
    <n v="2160"/>
    <n v="10073"/>
    <n v="0"/>
    <n v="12233"/>
    <n v="2527.4271192743954"/>
    <n v="1905"/>
    <m/>
    <n v="1060"/>
    <m/>
    <n v="1905"/>
    <n v="1060"/>
    <n v="6.4215223097112863"/>
    <n v="1.3267333959445644"/>
    <n v="11.540566037735848"/>
    <n v="2.3843652068626371"/>
    <n v="4.8400999999999996"/>
    <s v="6-6,99 lei"/>
    <x v="13"/>
    <s v="1-1,99 euro"/>
    <n v="1"/>
  </r>
  <r>
    <n v="1910"/>
    <x v="25"/>
    <s v="COMUNA GRĂDINILE"/>
    <d v="2020-09-27T00:00:00"/>
    <n v="1"/>
    <m/>
    <s v="X"/>
    <s v="X"/>
    <n v="0"/>
    <n v="2400"/>
    <n v="0"/>
    <n v="2400"/>
    <n v="495.85752360488425"/>
    <n v="1217"/>
    <m/>
    <n v="793"/>
    <m/>
    <n v="1217"/>
    <n v="793"/>
    <n v="1.9720624486442071"/>
    <n v="0.40744250090787532"/>
    <n v="3.0264817150063053"/>
    <n v="0.62529322018270395"/>
    <n v="4.8400999999999996"/>
    <s v="1-1,99 lei"/>
    <x v="10"/>
    <s v="0-0,99 euro"/>
    <n v="0"/>
  </r>
  <r>
    <n v="1911"/>
    <x v="25"/>
    <s v="COMUNA GROJDIBODU"/>
    <d v="2020-09-27T00:00:00"/>
    <n v="1"/>
    <m/>
    <s v="X"/>
    <s v="X"/>
    <n v="3000"/>
    <n v="10301"/>
    <n v="0"/>
    <n v="13301"/>
    <n v="2748.0837172785687"/>
    <n v="2269"/>
    <m/>
    <n v="1402"/>
    <m/>
    <n v="2269"/>
    <n v="1402"/>
    <n v="5.8620537681798153"/>
    <n v="1.211143110303468"/>
    <n v="9.4871611982881596"/>
    <n v="1.9601167740931302"/>
    <n v="4.8400999999999996"/>
    <s v="5-5,99 lei"/>
    <x v="8"/>
    <s v="1-1,99 euro"/>
    <n v="1"/>
  </r>
  <r>
    <n v="1912"/>
    <x v="25"/>
    <s v="COMUNA GURA PADINII"/>
    <d v="2020-09-27T00:00:00"/>
    <n v="1"/>
    <m/>
    <s v="X"/>
    <s v="X"/>
    <n v="4535"/>
    <n v="0"/>
    <n v="0"/>
    <n v="4535"/>
    <n v="936.9641123117292"/>
    <n v="1427"/>
    <m/>
    <n v="1092"/>
    <m/>
    <n v="1427"/>
    <n v="1092"/>
    <n v="3.1779957953749123"/>
    <n v="0.65659713546722442"/>
    <n v="4.1529304029304033"/>
    <n v="0.85802574387520991"/>
    <n v="4.8400999999999996"/>
    <s v="3-3,99 lei"/>
    <x v="0"/>
    <s v="0-0,99 euro"/>
    <n v="0"/>
  </r>
  <r>
    <n v="1913"/>
    <x v="25"/>
    <s v="COMUNA IANCA"/>
    <d v="2020-09-27T00:00:00"/>
    <n v="1"/>
    <m/>
    <s v="X"/>
    <s v="X"/>
    <n v="3600"/>
    <n v="5442"/>
    <n v="0"/>
    <n v="9042"/>
    <n v="1868.1432201814014"/>
    <n v="3065"/>
    <m/>
    <n v="2046"/>
    <m/>
    <n v="3065"/>
    <n v="2046"/>
    <n v="2.9500815660685156"/>
    <n v="0.60950839157631365"/>
    <n v="4.419354838709677"/>
    <n v="0.91307097760576805"/>
    <n v="4.8400999999999996"/>
    <s v="2-2,99 lei"/>
    <x v="7"/>
    <s v="0-0,99 euro"/>
    <n v="0"/>
  </r>
  <r>
    <n v="1914"/>
    <x v="25"/>
    <s v="COMUNA IANCU JIANU"/>
    <d v="2020-09-27T00:00:00"/>
    <n v="1"/>
    <m/>
    <s v="X"/>
    <s v="X"/>
    <n v="0"/>
    <n v="7355"/>
    <n v="0"/>
    <n v="7355"/>
    <n v="1519.5967025474681"/>
    <n v="3522"/>
    <m/>
    <n v="1978"/>
    <m/>
    <n v="3522"/>
    <n v="1978"/>
    <n v="2.0883021010789324"/>
    <n v="0.43145846182494835"/>
    <n v="3.71840242669363"/>
    <n v="0.76824909127778973"/>
    <n v="4.8400999999999996"/>
    <s v="2-2,99 lei"/>
    <x v="7"/>
    <s v="0-0,99 euro"/>
    <n v="0"/>
  </r>
  <r>
    <n v="1915"/>
    <x v="25"/>
    <s v="COMUNA ICOANA"/>
    <d v="2020-09-27T00:00:00"/>
    <n v="1"/>
    <m/>
    <s v="X"/>
    <s v="X"/>
    <n v="1800"/>
    <n v="8024"/>
    <n v="0"/>
    <n v="9824"/>
    <n v="2029.7101299559929"/>
    <n v="1434"/>
    <m/>
    <n v="1133"/>
    <m/>
    <n v="1434"/>
    <n v="1133"/>
    <n v="6.8507670850767086"/>
    <n v="1.4154185006666617"/>
    <n v="8.6707855251544572"/>
    <n v="1.7914475992550687"/>
    <n v="4.8400999999999996"/>
    <s v="6-6,99 lei"/>
    <x v="13"/>
    <s v="1-1,99 euro"/>
    <n v="1"/>
  </r>
  <r>
    <n v="1916"/>
    <x v="25"/>
    <s v="COMUNA IPOTESTI"/>
    <d v="2020-09-27T00:00:00"/>
    <n v="1"/>
    <m/>
    <s v="X"/>
    <s v="X"/>
    <n v="600"/>
    <n v="4863.82"/>
    <n v="0"/>
    <n v="5463.82"/>
    <n v="1128.8651060928494"/>
    <n v="1204"/>
    <m/>
    <n v="893"/>
    <m/>
    <n v="1204"/>
    <n v="893"/>
    <n v="4.5380564784053155"/>
    <n v="0.93759560306715062"/>
    <n v="6.1184994400895851"/>
    <n v="1.2641266585586219"/>
    <n v="4.8400999999999996"/>
    <s v="4-4,99 lei"/>
    <x v="11"/>
    <s v="0-0,99 euro"/>
    <n v="0"/>
  </r>
  <r>
    <n v="1917"/>
    <x v="25"/>
    <s v="COMUNA IZBICENI"/>
    <d v="2020-09-27T00:00:00"/>
    <n v="1"/>
    <m/>
    <s v="X"/>
    <s v="X"/>
    <n v="1500"/>
    <n v="9399"/>
    <n v="0"/>
    <n v="10899"/>
    <n v="2251.8129790706807"/>
    <n v="3815"/>
    <m/>
    <n v="2583"/>
    <m/>
    <n v="3815"/>
    <n v="2583"/>
    <n v="2.856880733944954"/>
    <n v="0.59025241915352056"/>
    <n v="4.2195121951219514"/>
    <n v="0.87178202828907503"/>
    <n v="4.8400999999999996"/>
    <s v="2-2,99 lei"/>
    <x v="7"/>
    <s v="0-0,99 euro"/>
    <n v="0"/>
  </r>
  <r>
    <n v="1918"/>
    <x v="25"/>
    <s v="COMUNA IZVOARELE"/>
    <d v="2020-09-27T00:00:00"/>
    <n v="1"/>
    <m/>
    <s v="X"/>
    <s v="X"/>
    <n v="0"/>
    <n v="30942"/>
    <n v="0"/>
    <n v="30942"/>
    <n v="6392.8431230759697"/>
    <n v="2767"/>
    <m/>
    <n v="1711"/>
    <m/>
    <n v="2767"/>
    <n v="1711"/>
    <n v="11.182508131550415"/>
    <n v="2.3103878290841959"/>
    <n v="18.084161309175922"/>
    <n v="3.7363197680163469"/>
    <n v="4.8400999999999996"/>
    <s v="11-11,99 lei"/>
    <x v="4"/>
    <s v="2-2,99 euro"/>
    <n v="2"/>
  </r>
  <r>
    <n v="1919"/>
    <x v="25"/>
    <s v="COMUNA LELEASCA"/>
    <d v="2020-09-27T00:00:00"/>
    <n v="1"/>
    <m/>
    <s v="X"/>
    <s v="X"/>
    <n v="18700"/>
    <n v="15209"/>
    <n v="0"/>
    <n v="33909"/>
    <n v="7005.8469866325086"/>
    <n v="1094"/>
    <m/>
    <n v="980"/>
    <m/>
    <n v="1094"/>
    <n v="980"/>
    <n v="30.995429616087751"/>
    <n v="6.4038820718761507"/>
    <n v="34.601020408163265"/>
    <n v="7.1488234557474577"/>
    <n v="4.8400999999999996"/>
    <s v="31-31,99 lei"/>
    <x v="36"/>
    <s v="6-6,99 euro"/>
    <n v="6"/>
  </r>
  <r>
    <n v="1920"/>
    <x v="25"/>
    <s v="COMUNA MĂRUNŢEI"/>
    <d v="2020-09-27T00:00:00"/>
    <n v="1"/>
    <m/>
    <s v="X"/>
    <s v="X"/>
    <n v="0"/>
    <n v="13685.78"/>
    <n v="0"/>
    <n v="13685.78"/>
    <n v="2827.5820747505222"/>
    <n v="3240"/>
    <m/>
    <n v="2061"/>
    <m/>
    <n v="3240"/>
    <n v="2061"/>
    <n v="4.2240061728395064"/>
    <n v="0.87271051689830936"/>
    <n v="6.6403590490053377"/>
    <n v="1.371946664119613"/>
    <n v="4.8400999999999996"/>
    <s v="4-4,99 lei"/>
    <x v="11"/>
    <s v="0-0,99 euro"/>
    <n v="0"/>
  </r>
  <r>
    <n v="1921"/>
    <x v="25"/>
    <s v="COMUNA MIHĂEŞTI"/>
    <d v="2020-09-27T00:00:00"/>
    <n v="1"/>
    <m/>
    <s v="X"/>
    <s v="X"/>
    <n v="5000"/>
    <n v="500"/>
    <n v="0"/>
    <n v="5500"/>
    <n v="1136.340158261193"/>
    <n v="1173"/>
    <m/>
    <n v="917"/>
    <m/>
    <n v="1173"/>
    <n v="917"/>
    <n v="4.6888320545609545"/>
    <n v="0.96874693798908185"/>
    <n v="5.9978189749182116"/>
    <n v="1.239193193305554"/>
    <n v="4.8400999999999996"/>
    <s v="4-4,99 lei"/>
    <x v="11"/>
    <s v="0-0,99 euro"/>
    <n v="0"/>
  </r>
  <r>
    <n v="1922"/>
    <x v="25"/>
    <s v="COMUNA MILCOV"/>
    <d v="2020-09-27T00:00:00"/>
    <n v="1"/>
    <m/>
    <s v="X"/>
    <s v="X"/>
    <n v="3600"/>
    <n v="4389"/>
    <n v="0"/>
    <n v="7989"/>
    <n v="1650.5857316997583"/>
    <n v="1283"/>
    <m/>
    <n v="1164"/>
    <m/>
    <n v="1283"/>
    <n v="1164"/>
    <n v="6.2268121590023382"/>
    <n v="1.2865048571315341"/>
    <n v="6.8634020618556697"/>
    <n v="1.4180289791235037"/>
    <n v="4.8400999999999996"/>
    <s v="6-6,99 lei"/>
    <x v="13"/>
    <s v="1-1,99 euro"/>
    <n v="1"/>
  </r>
  <r>
    <n v="1923"/>
    <x v="25"/>
    <s v="COMUNA MORUNGLAV"/>
    <d v="2020-09-27T00:00:00"/>
    <n v="1"/>
    <m/>
    <s v="X"/>
    <s v="X"/>
    <n v="0"/>
    <n v="13725.38"/>
    <n v="0"/>
    <n v="13725.38"/>
    <n v="2835.7637238900024"/>
    <n v="1949"/>
    <m/>
    <n v="1267"/>
    <m/>
    <n v="1949"/>
    <n v="1267"/>
    <n v="7.0422678296562333"/>
    <n v="1.4549839527398678"/>
    <n v="10.832975532754539"/>
    <n v="2.2381718420599861"/>
    <n v="4.8400999999999996"/>
    <s v="7-7,99 lei"/>
    <x v="5"/>
    <s v="1-1,99 euro"/>
    <n v="1"/>
  </r>
  <r>
    <n v="1924"/>
    <x v="25"/>
    <s v="COMUNA MOVILENI"/>
    <d v="2020-09-27T00:00:00"/>
    <n v="1"/>
    <m/>
    <s v="X"/>
    <s v="X"/>
    <n v="8080"/>
    <n v="6587"/>
    <n v="0"/>
    <n v="14667"/>
    <n v="3030.3092911303488"/>
    <n v="2774"/>
    <m/>
    <n v="1893"/>
    <m/>
    <n v="2774"/>
    <n v="1893"/>
    <n v="5.2873107426099493"/>
    <n v="1.0923970047333629"/>
    <n v="7.7480190174326466"/>
    <n v="1.6007973011782086"/>
    <n v="4.8400999999999996"/>
    <s v="5-5,99 lei"/>
    <x v="8"/>
    <s v="1-1,99 euro"/>
    <n v="1"/>
  </r>
  <r>
    <n v="1925"/>
    <x v="25"/>
    <s v="COMUNA NICOLAE TITULESCU"/>
    <d v="2020-09-27T00:00:00"/>
    <n v="1"/>
    <m/>
    <s v="X"/>
    <s v="X"/>
    <n v="0"/>
    <n v="6822.6"/>
    <n v="0"/>
    <n v="6822.6"/>
    <n v="1409.5989752277846"/>
    <n v="950"/>
    <m/>
    <n v="686"/>
    <m/>
    <n v="950"/>
    <n v="686"/>
    <n v="7.1816842105263161"/>
    <n v="1.4837883949766155"/>
    <n v="9.945481049562682"/>
    <n v="2.0548090017897733"/>
    <n v="4.8400999999999996"/>
    <s v="7-7,99 lei"/>
    <x v="5"/>
    <s v="1-1,99 euro"/>
    <n v="1"/>
  </r>
  <r>
    <n v="1926"/>
    <x v="25"/>
    <s v="COMUNA OBÎRŞIA"/>
    <d v="2020-09-27T00:00:00"/>
    <n v="1"/>
    <m/>
    <s v="X"/>
    <s v="X"/>
    <n v="0"/>
    <n v="7037"/>
    <n v="0"/>
    <n v="7037"/>
    <n v="1453.8955806698209"/>
    <n v="1999"/>
    <m/>
    <n v="1546"/>
    <m/>
    <n v="1999"/>
    <n v="1546"/>
    <n v="3.5202601300650325"/>
    <n v="0.7273114460579394"/>
    <n v="4.5517464424320826"/>
    <n v="0.94042404959238091"/>
    <n v="4.8400999999999996"/>
    <s v="3-3,99 lei"/>
    <x v="0"/>
    <s v="0-0,99 euro"/>
    <n v="0"/>
  </r>
  <r>
    <n v="1927"/>
    <x v="25"/>
    <s v="COMUNA OBOGA"/>
    <d v="2020-09-27T00:00:00"/>
    <n v="1"/>
    <m/>
    <s v="X"/>
    <s v="X"/>
    <n v="22000"/>
    <n v="10000"/>
    <n v="16500"/>
    <n v="48500"/>
    <n v="10020.454122848701"/>
    <n v="1380"/>
    <m/>
    <n v="954"/>
    <m/>
    <n v="1380"/>
    <n v="954"/>
    <n v="35.144927536231883"/>
    <n v="7.2611986397454356"/>
    <n v="50.838574423480082"/>
    <n v="10.503620673845599"/>
    <n v="4.8400999999999996"/>
    <s v="35-35,99 lei"/>
    <x v="62"/>
    <s v="7-7,99 euro"/>
    <n v="7"/>
  </r>
  <r>
    <n v="1928"/>
    <x v="25"/>
    <s v="COMUNA OPORELU"/>
    <d v="2020-09-27T00:00:00"/>
    <n v="1"/>
    <m/>
    <s v="X"/>
    <s v="X"/>
    <n v="720"/>
    <n v="4191"/>
    <n v="0"/>
    <n v="4911"/>
    <n v="1014.6484576764943"/>
    <n v="853"/>
    <m/>
    <n v="861"/>
    <m/>
    <n v="853"/>
    <n v="861"/>
    <n v="5.7573270808909731"/>
    <n v="1.1895058120474729"/>
    <n v="5.7038327526132404"/>
    <n v="1.1784534932363464"/>
    <n v="4.8400999999999996"/>
    <s v="5-5,99 lei"/>
    <x v="8"/>
    <s v="1-1,99 euro"/>
    <n v="1"/>
  </r>
  <r>
    <n v="1929"/>
    <x v="25"/>
    <s v="COMUNA OPTAŞI-MĂGURA"/>
    <d v="2020-09-27T00:00:00"/>
    <n v="1"/>
    <m/>
    <s v="X"/>
    <s v="X"/>
    <n v="600"/>
    <n v="10598"/>
    <n v="0"/>
    <n v="11198"/>
    <n v="2313.5885622197889"/>
    <n v="966"/>
    <m/>
    <n v="693"/>
    <m/>
    <n v="966"/>
    <n v="693"/>
    <n v="11.592132505175984"/>
    <n v="2.3950192155484356"/>
    <n v="16.158730158730158"/>
    <n v="3.3385116337947891"/>
    <n v="4.8400999999999996"/>
    <s v="11-11,99 lei"/>
    <x v="4"/>
    <s v="2-2,99 euro"/>
    <n v="2"/>
  </r>
  <r>
    <n v="1930"/>
    <x v="25"/>
    <s v="COMUNA ORLEA"/>
    <d v="2020-09-27T00:00:00"/>
    <n v="1"/>
    <m/>
    <s v="X"/>
    <s v="X"/>
    <n v="1100"/>
    <n v="5911"/>
    <n v="0"/>
    <n v="7011"/>
    <n v="1448.5237908307681"/>
    <n v="1850"/>
    <m/>
    <n v="1178"/>
    <m/>
    <n v="1850"/>
    <n v="1178"/>
    <n v="3.7897297297297299"/>
    <n v="0.78298583288149626"/>
    <n v="5.9516129032258061"/>
    <n v="1.2296466815201768"/>
    <n v="4.8400999999999996"/>
    <s v="3-3,99 lei"/>
    <x v="0"/>
    <s v="0-0,99 euro"/>
    <n v="0"/>
  </r>
  <r>
    <n v="1931"/>
    <x v="25"/>
    <s v="COMUNA OSICA DE JOS"/>
    <d v="2020-09-27T00:00:00"/>
    <n v="1"/>
    <m/>
    <s v="X"/>
    <s v="X"/>
    <n v="2400"/>
    <n v="3363"/>
    <n v="0"/>
    <n v="5763"/>
    <n v="1190.6778785562283"/>
    <n v="1255"/>
    <m/>
    <n v="917"/>
    <m/>
    <n v="1255"/>
    <n v="917"/>
    <n v="4.5920318725099598"/>
    <n v="0.94874731359062014"/>
    <n v="6.2846237731733918"/>
    <n v="1.2984491587308924"/>
    <n v="4.8400999999999996"/>
    <s v="4-4,99 lei"/>
    <x v="11"/>
    <s v="0-0,99 euro"/>
    <n v="0"/>
  </r>
  <r>
    <n v="1932"/>
    <x v="25"/>
    <s v="COMUNA OSICA DE SUS"/>
    <d v="2020-09-27T00:00:00"/>
    <n v="1"/>
    <m/>
    <s v="X"/>
    <s v="X"/>
    <n v="3000"/>
    <n v="1923"/>
    <n v="0"/>
    <n v="4923"/>
    <n v="1017.1277452945188"/>
    <n v="3900"/>
    <m/>
    <n v="2399"/>
    <m/>
    <n v="3900"/>
    <n v="2399"/>
    <n v="1.2623076923076924"/>
    <n v="0.26080198597295356"/>
    <n v="2.0521050437682367"/>
    <n v="0.42397988549167104"/>
    <n v="4.8400999999999996"/>
    <s v="1-1,99 lei"/>
    <x v="10"/>
    <s v="0-0,99 euro"/>
    <n v="0"/>
  </r>
  <r>
    <n v="1933"/>
    <x v="25"/>
    <s v="COMUNA PÂRŞCOVENI"/>
    <d v="2020-09-27T00:00:00"/>
    <n v="1"/>
    <m/>
    <s v="X"/>
    <s v="X"/>
    <n v="0"/>
    <n v="5155"/>
    <n v="0"/>
    <n v="5155"/>
    <n v="1065.0606392429909"/>
    <n v="2471"/>
    <m/>
    <n v="1789"/>
    <m/>
    <n v="2471"/>
    <n v="1789"/>
    <n v="2.0861999190611087"/>
    <n v="0.43102413567097969"/>
    <n v="2.8814980435997763"/>
    <n v="0.59533853507154322"/>
    <n v="4.8400999999999996"/>
    <s v="2-2,99 lei"/>
    <x v="7"/>
    <s v="0-0,99 euro"/>
    <n v="0"/>
  </r>
  <r>
    <n v="1934"/>
    <x v="25"/>
    <s v="COMUNA PERIEŢI"/>
    <d v="2020-09-27T00:00:00"/>
    <n v="1"/>
    <m/>
    <s v="X"/>
    <s v="X"/>
    <n v="0"/>
    <n v="1152"/>
    <n v="0"/>
    <n v="1152"/>
    <n v="238.01161133034444"/>
    <n v="1644"/>
    <m/>
    <n v="1182"/>
    <m/>
    <n v="1644"/>
    <n v="1182"/>
    <n v="0.7007299270072993"/>
    <n v="0.14477591930069614"/>
    <n v="0.97461928934010156"/>
    <n v="0.20136346136238953"/>
    <n v="4.8400999999999996"/>
    <s v="0-0,99 lei"/>
    <x v="6"/>
    <s v="0-0,99 euro"/>
    <n v="0"/>
  </r>
  <r>
    <n v="1935"/>
    <x v="25"/>
    <s v="COMUNA PLEŞOIU"/>
    <d v="2020-09-27T00:00:00"/>
    <n v="1"/>
    <m/>
    <s v="X"/>
    <s v="X"/>
    <n v="0"/>
    <n v="8253"/>
    <n v="0"/>
    <n v="8253"/>
    <n v="1705.1300592962957"/>
    <n v="2435"/>
    <m/>
    <n v="1876"/>
    <m/>
    <n v="2435"/>
    <n v="1876"/>
    <n v="3.3893223819301848"/>
    <n v="0.70025875125104542"/>
    <n v="4.3992537313432836"/>
    <n v="0.90891794205559473"/>
    <n v="4.8400999999999996"/>
    <s v="3-3,99 lei"/>
    <x v="0"/>
    <s v="0-0,99 euro"/>
    <n v="0"/>
  </r>
  <r>
    <n v="1936"/>
    <x v="25"/>
    <s v="COMUNA POBORU"/>
    <d v="2020-09-27T00:00:00"/>
    <n v="1"/>
    <m/>
    <s v="X"/>
    <s v="X"/>
    <n v="680"/>
    <n v="2787"/>
    <n v="481.96"/>
    <n v="3948.96"/>
    <n v="815.88396933947649"/>
    <n v="1558"/>
    <m/>
    <n v="1178"/>
    <m/>
    <n v="1558"/>
    <n v="1178"/>
    <n v="2.5346341463414634"/>
    <n v="0.52367392127052403"/>
    <n v="3.3522580645161288"/>
    <n v="0.69260099264811248"/>
    <n v="4.8400999999999996"/>
    <s v="2-2,99 lei"/>
    <x v="7"/>
    <s v="0-0,99 euro"/>
    <n v="0"/>
  </r>
  <r>
    <n v="1937"/>
    <x v="25"/>
    <s v="COMUNA PRISEACA"/>
    <d v="2020-09-27T00:00:00"/>
    <n v="1"/>
    <m/>
    <s v="X"/>
    <s v="X"/>
    <n v="0"/>
    <n v="2985.05"/>
    <n v="0"/>
    <n v="2985.05"/>
    <n v="616.73312534864988"/>
    <n v="1347"/>
    <m/>
    <n v="993"/>
    <m/>
    <n v="1347"/>
    <n v="993"/>
    <n v="2.2160727542687453"/>
    <n v="0.45785681169164799"/>
    <n v="3.0060926485397785"/>
    <n v="0.62108069017990919"/>
    <n v="4.8400999999999996"/>
    <s v="2-2,99 lei"/>
    <x v="7"/>
    <s v="0-0,99 euro"/>
    <n v="0"/>
  </r>
  <r>
    <n v="1938"/>
    <x v="25"/>
    <s v="COMUNA RADOMIREŞTI"/>
    <d v="2020-09-27T00:00:00"/>
    <n v="1"/>
    <m/>
    <s v="X"/>
    <s v="X"/>
    <n v="0"/>
    <n v="7740"/>
    <n v="0"/>
    <n v="7740"/>
    <n v="1599.1405136257517"/>
    <n v="2409"/>
    <m/>
    <n v="1404"/>
    <m/>
    <n v="2409"/>
    <n v="1404"/>
    <n v="3.2129514321295143"/>
    <n v="0.66381922524937809"/>
    <n v="5.5128205128205128"/>
    <n v="1.1389889698189115"/>
    <n v="4.8400999999999996"/>
    <s v="3-3,99 lei"/>
    <x v="0"/>
    <s v="0-0,99 euro"/>
    <n v="0"/>
  </r>
  <r>
    <n v="1939"/>
    <x v="25"/>
    <s v="COMUNA REDEA"/>
    <d v="2020-09-27T00:00:00"/>
    <n v="1"/>
    <m/>
    <s v="X"/>
    <s v="X"/>
    <n v="7024"/>
    <n v="7533"/>
    <n v="0"/>
    <n v="14557"/>
    <n v="3007.582487965125"/>
    <n v="2330"/>
    <m/>
    <n v="1748"/>
    <m/>
    <n v="2330"/>
    <n v="1748"/>
    <n v="6.2476394849785404"/>
    <n v="1.2908079347489807"/>
    <n v="8.3278032036613272"/>
    <n v="1.7205849473484696"/>
    <n v="4.8400999999999996"/>
    <s v="6-6,99 lei"/>
    <x v="13"/>
    <s v="1-1,99 euro"/>
    <n v="1"/>
  </r>
  <r>
    <n v="1940"/>
    <x v="25"/>
    <s v="COMUNA ROTUNDA"/>
    <d v="2020-09-27T00:00:00"/>
    <n v="1"/>
    <m/>
    <s v="X"/>
    <s v="X"/>
    <n v="79050"/>
    <n v="20424"/>
    <n v="0"/>
    <n v="99474"/>
    <n v="20552.05470961344"/>
    <n v="2214"/>
    <m/>
    <n v="1336"/>
    <m/>
    <n v="2214"/>
    <n v="1336"/>
    <n v="44.929539295392956"/>
    <n v="9.2827708715507864"/>
    <n v="74.456586826347305"/>
    <n v="15.383274483243593"/>
    <n v="4.8400999999999996"/>
    <s v="44-44,99 lei"/>
    <x v="39"/>
    <s v="9-9,99 euro"/>
    <n v="9"/>
  </r>
  <r>
    <n v="1941"/>
    <x v="25"/>
    <s v="COMUNA RUSĂNEŞTI"/>
    <d v="2020-09-27T00:00:00"/>
    <n v="1"/>
    <m/>
    <s v="X"/>
    <s v="X"/>
    <n v="3000"/>
    <n v="2976"/>
    <n v="0"/>
    <n v="5976"/>
    <n v="1234.6852337761618"/>
    <n v="3492"/>
    <m/>
    <n v="2375"/>
    <m/>
    <n v="3492"/>
    <n v="2375"/>
    <n v="1.7113402061855669"/>
    <n v="0.35357538195193638"/>
    <n v="2.5162105263157897"/>
    <n v="0.5198674668531208"/>
    <n v="4.8400999999999996"/>
    <s v="1-1,99 lei"/>
    <x v="10"/>
    <s v="0-0,99 euro"/>
    <n v="0"/>
  </r>
  <r>
    <n v="1942"/>
    <x v="25"/>
    <s v="COMUNA SÂRBII-MĂGURA"/>
    <d v="2020-09-27T00:00:00"/>
    <n v="1"/>
    <m/>
    <s v="X"/>
    <s v="X"/>
    <n v="2400"/>
    <n v="1952"/>
    <n v="0"/>
    <n v="4352"/>
    <n v="899.1549761368567"/>
    <n v="1556"/>
    <m/>
    <n v="1094"/>
    <m/>
    <n v="1556"/>
    <n v="1094"/>
    <n v="2.7969151670951158"/>
    <n v="0.57786309520363544"/>
    <n v="3.9780621572212067"/>
    <n v="0.82189668751083789"/>
    <n v="4.8400999999999996"/>
    <s v="2-2,99 lei"/>
    <x v="7"/>
    <s v="0-0,99 euro"/>
    <n v="0"/>
  </r>
  <r>
    <n v="1943"/>
    <x v="25"/>
    <s v="COMUNA SCĂRIŞOARA"/>
    <d v="2020-09-27T00:00:00"/>
    <n v="1"/>
    <m/>
    <s v="X"/>
    <s v="X"/>
    <n v="2700"/>
    <n v="7310"/>
    <n v="0"/>
    <n v="10010"/>
    <n v="2068.1390880353715"/>
    <n v="2390"/>
    <m/>
    <n v="1661"/>
    <m/>
    <n v="2390"/>
    <n v="1661"/>
    <n v="4.1882845188284517"/>
    <n v="0.86533016235789606"/>
    <n v="6.0264900662251657"/>
    <n v="1.2451168501116023"/>
    <n v="4.8400999999999996"/>
    <s v="4-4,99 lei"/>
    <x v="11"/>
    <s v="0-0,99 euro"/>
    <n v="0"/>
  </r>
  <r>
    <n v="1944"/>
    <x v="25"/>
    <s v="COMUNA SCHITU"/>
    <d v="2020-09-27T00:00:00"/>
    <n v="1"/>
    <m/>
    <s v="X"/>
    <s v="X"/>
    <n v="0"/>
    <n v="20752"/>
    <n v="0"/>
    <n v="20752"/>
    <n v="4287.5147207702321"/>
    <n v="2125"/>
    <m/>
    <n v="1518"/>
    <m/>
    <n v="2125"/>
    <n v="1518"/>
    <n v="9.7656470588235287"/>
    <n v="2.0176539862448153"/>
    <n v="13.670619235836627"/>
    <n v="2.8244497501780184"/>
    <n v="4.8400999999999996"/>
    <s v="9-9,99 lei"/>
    <x v="12"/>
    <s v="2-2,99 euro"/>
    <n v="2"/>
  </r>
  <r>
    <n v="1945"/>
    <x v="25"/>
    <s v="COMUNA SEACA"/>
    <d v="2020-09-27T00:00:00"/>
    <n v="1"/>
    <m/>
    <s v="X"/>
    <s v="X"/>
    <n v="1210"/>
    <n v="5460.87"/>
    <n v="0"/>
    <n v="6670.87"/>
    <n v="1378.2504493708809"/>
    <n v="1402"/>
    <m/>
    <n v="976"/>
    <m/>
    <n v="1402"/>
    <n v="976"/>
    <n v="4.7581098430813125"/>
    <n v="0.98306023492930161"/>
    <n v="6.8349077868852461"/>
    <n v="1.4121418538636075"/>
    <n v="4.8400999999999996"/>
    <s v="4-4,99 lei"/>
    <x v="11"/>
    <s v="0-0,99 euro"/>
    <n v="0"/>
  </r>
  <r>
    <n v="1946"/>
    <x v="25"/>
    <s v="COMUNA ŞERBĂNEŞTI"/>
    <d v="2020-09-27T00:00:00"/>
    <n v="1"/>
    <m/>
    <s v="X"/>
    <s v="X"/>
    <n v="6721"/>
    <n v="2819"/>
    <n v="0"/>
    <n v="9540"/>
    <n v="1971.0336563294147"/>
    <n v="2266"/>
    <m/>
    <n v="1491"/>
    <m/>
    <n v="2266"/>
    <n v="1491"/>
    <n v="4.2100617828773172"/>
    <n v="0.86982950411712923"/>
    <n v="6.3983903420523136"/>
    <n v="1.3219541625281119"/>
    <n v="4.8400999999999996"/>
    <s v="4-4,99 lei"/>
    <x v="11"/>
    <s v="0-0,99 euro"/>
    <n v="0"/>
  </r>
  <r>
    <n v="1947"/>
    <x v="25"/>
    <s v="COMUNA SÂMBUREŞTI"/>
    <d v="2020-09-27T00:00:00"/>
    <n v="1"/>
    <m/>
    <s v="X"/>
    <s v="X"/>
    <n v="0"/>
    <n v="0"/>
    <n v="0"/>
    <n v="0"/>
    <n v="0"/>
    <n v="849"/>
    <m/>
    <n v="754"/>
    <m/>
    <n v="849"/>
    <n v="754"/>
    <n v="0"/>
    <n v="0"/>
    <n v="0"/>
    <n v="0"/>
    <n v="4.8400999999999996"/>
    <s v="0-0,99 lei"/>
    <x v="6"/>
    <s v="0-0,99 euro"/>
    <n v="0"/>
  </r>
  <r>
    <n v="1948"/>
    <x v="25"/>
    <s v="COMUNA SLĂTIOARA"/>
    <d v="2020-09-27T00:00:00"/>
    <n v="1"/>
    <m/>
    <s v="X"/>
    <s v="X"/>
    <n v="2750"/>
    <n v="13300"/>
    <n v="0"/>
    <n v="16050"/>
    <n v="3316.0471891076631"/>
    <n v="2202"/>
    <m/>
    <n v="1644"/>
    <m/>
    <n v="2202"/>
    <n v="1644"/>
    <n v="7.2888283378746594"/>
    <n v="1.5059251539998471"/>
    <n v="9.7627737226277365"/>
    <n v="2.0170603340070943"/>
    <n v="4.8400999999999996"/>
    <s v="7-7,99 lei"/>
    <x v="5"/>
    <s v="1-1,99 euro"/>
    <n v="1"/>
  </r>
  <r>
    <n v="1949"/>
    <x v="25"/>
    <s v="COMUNA ŞOPÂRLIŢA"/>
    <d v="2020-09-27T00:00:00"/>
    <n v="1"/>
    <m/>
    <s v="X"/>
    <s v="X"/>
    <n v="1000"/>
    <n v="11122"/>
    <n v="0"/>
    <n v="12122"/>
    <n v="2504.4937088076695"/>
    <n v="999"/>
    <m/>
    <n v="872"/>
    <m/>
    <n v="999"/>
    <n v="872"/>
    <n v="12.134134134134134"/>
    <n v="2.5070007095171865"/>
    <n v="13.901376146788991"/>
    <n v="2.8721258128528317"/>
    <n v="4.8400999999999996"/>
    <s v="12-12,99 lei"/>
    <x v="15"/>
    <s v="2-2,99 euro"/>
    <n v="2"/>
  </r>
  <r>
    <n v="1950"/>
    <x v="25"/>
    <s v="COMUNA SPINENI"/>
    <d v="2020-09-27T00:00:00"/>
    <n v="1"/>
    <m/>
    <s v="X"/>
    <s v="X"/>
    <n v="0"/>
    <n v="21353"/>
    <n v="0"/>
    <n v="21353"/>
    <n v="4411.6857089729556"/>
    <n v="1312"/>
    <m/>
    <n v="1011"/>
    <m/>
    <n v="1312"/>
    <n v="1011"/>
    <n v="16.275152439024389"/>
    <n v="3.3625653269610942"/>
    <n v="21.120672601384769"/>
    <n v="4.3636851720800749"/>
    <n v="4.8400999999999996"/>
    <s v="16-16,99 lei"/>
    <x v="31"/>
    <s v="3-3,99 euro"/>
    <n v="3"/>
  </r>
  <r>
    <n v="1951"/>
    <x v="25"/>
    <s v="COMUNA SPRÂNCENATA"/>
    <d v="2020-09-27T00:00:00"/>
    <n v="1"/>
    <m/>
    <s v="X"/>
    <s v="X"/>
    <n v="3000"/>
    <n v="4899"/>
    <n v="0"/>
    <n v="7899"/>
    <n v="1631.9910745645752"/>
    <n v="1923"/>
    <m/>
    <n v="1261"/>
    <m/>
    <n v="1923"/>
    <n v="1261"/>
    <n v="4.1076443057722312"/>
    <n v="0.848669305545801"/>
    <n v="6.2640761300555114"/>
    <n v="1.2942038656340802"/>
    <n v="4.8400999999999996"/>
    <s v="4-4,99 lei"/>
    <x v="11"/>
    <s v="0-0,99 euro"/>
    <n v="0"/>
  </r>
  <r>
    <n v="1952"/>
    <x v="25"/>
    <s v="COMUNA ŞTEFAN CEL MARE"/>
    <d v="2020-09-27T00:00:00"/>
    <n v="1"/>
    <m/>
    <s v="X"/>
    <s v="X"/>
    <n v="1570"/>
    <n v="0"/>
    <n v="0"/>
    <n v="1570"/>
    <n v="324.37346335819512"/>
    <n v="1402"/>
    <m/>
    <n v="1128"/>
    <m/>
    <n v="1402"/>
    <n v="1128"/>
    <n v="1.1198288159771754"/>
    <n v="0.23136480981326329"/>
    <n v="1.3918439716312057"/>
    <n v="0.2875651270905985"/>
    <n v="4.8400999999999996"/>
    <s v="1-1,99 lei"/>
    <x v="10"/>
    <s v="0-0,99 euro"/>
    <n v="0"/>
  </r>
  <r>
    <n v="1953"/>
    <x v="25"/>
    <s v="COMUNA STOENEŞTI"/>
    <d v="2020-09-27T00:00:00"/>
    <n v="1"/>
    <m/>
    <s v="X"/>
    <s v="X"/>
    <n v="2200"/>
    <n v="2465"/>
    <n v="0"/>
    <n v="4665"/>
    <n v="963.82306150699378"/>
    <n v="1850"/>
    <m/>
    <n v="1104"/>
    <m/>
    <n v="1850"/>
    <n v="1104"/>
    <n v="2.5216216216216214"/>
    <n v="0.52098543865242908"/>
    <n v="4.2255434782608692"/>
    <n v="0.87302813542300162"/>
    <n v="4.8400999999999996"/>
    <s v="2-2,99 lei"/>
    <x v="7"/>
    <s v="0-0,99 euro"/>
    <n v="0"/>
  </r>
  <r>
    <n v="1954"/>
    <x v="25"/>
    <s v="COMUNA STOICĂNEŞTI"/>
    <d v="2020-09-27T00:00:00"/>
    <n v="1"/>
    <m/>
    <s v="X"/>
    <s v="X"/>
    <n v="1440"/>
    <n v="2212"/>
    <n v="0"/>
    <n v="3652"/>
    <n v="754.52986508543222"/>
    <n v="2111"/>
    <m/>
    <n v="1284"/>
    <m/>
    <n v="2111"/>
    <n v="1284"/>
    <n v="1.7299857887257224"/>
    <n v="0.35742769544549136"/>
    <n v="2.8442367601246108"/>
    <n v="0.58764008184223693"/>
    <n v="4.8400999999999996"/>
    <s v="1-1,99 lei"/>
    <x v="10"/>
    <s v="0-0,99 euro"/>
    <n v="0"/>
  </r>
  <r>
    <n v="1955"/>
    <x v="25"/>
    <s v="COMUNA STREJEŞTI"/>
    <d v="2020-09-27T00:00:00"/>
    <n v="1"/>
    <m/>
    <s v="X"/>
    <s v="X"/>
    <n v="0"/>
    <n v="14707"/>
    <n v="0"/>
    <n v="14707"/>
    <n v="3038.5735831904303"/>
    <n v="2544"/>
    <m/>
    <n v="1901"/>
    <m/>
    <n v="2544"/>
    <n v="1901"/>
    <n v="5.7810534591194971"/>
    <n v="1.1944078550276849"/>
    <n v="7.7364544976328249"/>
    <n v="1.5984079869492005"/>
    <n v="4.8400999999999996"/>
    <s v="5-5,99 lei"/>
    <x v="8"/>
    <s v="1-1,99 euro"/>
    <n v="1"/>
  </r>
  <r>
    <n v="1956"/>
    <x v="25"/>
    <s v="COMUNA STUDINA"/>
    <d v="2020-09-27T00:00:00"/>
    <n v="1"/>
    <m/>
    <s v="X"/>
    <s v="X"/>
    <n v="2200"/>
    <n v="2800"/>
    <n v="0"/>
    <n v="5000"/>
    <n v="1033.0365075101754"/>
    <n v="2208"/>
    <m/>
    <n v="1475"/>
    <m/>
    <n v="2208"/>
    <n v="1475"/>
    <n v="2.2644927536231885"/>
    <n v="0.46786073709699971"/>
    <n v="3.3898305084745761"/>
    <n v="0.70036373390520368"/>
    <n v="4.8400999999999996"/>
    <s v="2-2,99 lei"/>
    <x v="7"/>
    <s v="0-0,99 euro"/>
    <n v="0"/>
  </r>
  <r>
    <n v="1957"/>
    <x v="25"/>
    <s v="COMUNA TĂTULEŞTI"/>
    <d v="2020-09-27T00:00:00"/>
    <n v="1"/>
    <m/>
    <s v="X"/>
    <s v="X"/>
    <n v="0"/>
    <n v="10235"/>
    <n v="0"/>
    <n v="10235"/>
    <n v="2114.6257308733293"/>
    <n v="714"/>
    <m/>
    <n v="886"/>
    <m/>
    <n v="714"/>
    <n v="886"/>
    <n v="14.334733893557424"/>
    <n v="2.9616606874976599"/>
    <n v="11.551918735891649"/>
    <n v="2.3867107571933741"/>
    <n v="4.8400999999999996"/>
    <s v="14-14,99 lei"/>
    <x v="22"/>
    <s v="2-2,99 euro"/>
    <n v="2"/>
  </r>
  <r>
    <n v="1958"/>
    <x v="25"/>
    <s v="COMUNA TESLUI"/>
    <d v="2020-09-27T00:00:00"/>
    <n v="1"/>
    <m/>
    <s v="X"/>
    <s v="X"/>
    <n v="810"/>
    <n v="6014.35"/>
    <n v="0"/>
    <n v="6824.35"/>
    <n v="1409.9605380054134"/>
    <n v="2096"/>
    <m/>
    <n v="1423"/>
    <m/>
    <n v="2096"/>
    <n v="1423"/>
    <n v="3.2558921755725194"/>
    <n v="0.67269109637662849"/>
    <n v="4.7957484188334512"/>
    <n v="0.99083663949783085"/>
    <n v="4.8400999999999996"/>
    <s v="3-3,99 lei"/>
    <x v="0"/>
    <s v="0-0,99 euro"/>
    <n v="0"/>
  </r>
  <r>
    <n v="1959"/>
    <x v="25"/>
    <s v="COMUNA TIA MARE"/>
    <d v="2020-09-27T00:00:00"/>
    <n v="1"/>
    <m/>
    <s v="X"/>
    <s v="X"/>
    <n v="2700"/>
    <n v="5101.2"/>
    <n v="0"/>
    <n v="7801.2"/>
    <n v="1611.7848804776761"/>
    <n v="3517"/>
    <m/>
    <n v="2181"/>
    <m/>
    <n v="3517"/>
    <n v="2181"/>
    <n v="2.2181404606198463"/>
    <n v="0.45828401492114762"/>
    <n v="3.5768913342503437"/>
    <n v="0.73901186633547733"/>
    <n v="4.8400999999999996"/>
    <s v="2-2,99 lei"/>
    <x v="7"/>
    <s v="0-0,99 euro"/>
    <n v="0"/>
  </r>
  <r>
    <n v="1960"/>
    <x v="25"/>
    <s v="COMUNA TOPANA"/>
    <d v="2020-09-27T00:00:00"/>
    <n v="1"/>
    <m/>
    <s v="X"/>
    <s v="X"/>
    <n v="4400"/>
    <n v="6344.38"/>
    <n v="0"/>
    <n v="10744.380000000001"/>
    <n v="2219.8673581124362"/>
    <n v="558"/>
    <m/>
    <n v="579"/>
    <m/>
    <n v="558"/>
    <n v="579"/>
    <n v="19.255161290322583"/>
    <n v="3.9782569141799935"/>
    <n v="18.556787564766839"/>
    <n v="3.8339678033029987"/>
    <n v="4.8400999999999996"/>
    <s v="19-19,99 lei"/>
    <x v="30"/>
    <s v="3-3,99 euro"/>
    <n v="3"/>
  </r>
  <r>
    <n v="1961"/>
    <x v="25"/>
    <s v="COMUNA TRAIAN"/>
    <d v="2020-09-27T00:00:00"/>
    <n v="1"/>
    <m/>
    <s v="X"/>
    <s v="X"/>
    <n v="0"/>
    <n v="5801"/>
    <n v="0"/>
    <n v="5801"/>
    <n v="1198.5289560133056"/>
    <n v="2450"/>
    <m/>
    <n v="1579"/>
    <m/>
    <n v="2450"/>
    <n v="1579"/>
    <n v="2.3677551020408165"/>
    <n v="0.48919549225032882"/>
    <n v="3.6738442051931601"/>
    <n v="0.75904303737384771"/>
    <n v="4.8400999999999996"/>
    <s v="2-2,99 lei"/>
    <x v="7"/>
    <s v="0-0,99 euro"/>
    <n v="0"/>
  </r>
  <r>
    <n v="1962"/>
    <x v="25"/>
    <s v="COMUNA TUFENI"/>
    <d v="2020-09-27T00:00:00"/>
    <n v="1"/>
    <m/>
    <s v="X"/>
    <s v="X"/>
    <n v="0"/>
    <n v="6950"/>
    <n v="0"/>
    <n v="6950"/>
    <n v="1435.920745439144"/>
    <n v="2137"/>
    <m/>
    <n v="1489"/>
    <m/>
    <n v="2137"/>
    <n v="1489"/>
    <n v="3.2522227421619094"/>
    <n v="0.67193296464162089"/>
    <n v="4.6675621222296844"/>
    <n v="0.96435241466698718"/>
    <n v="4.8400999999999996"/>
    <s v="3-3,99 lei"/>
    <x v="0"/>
    <s v="0-0,99 euro"/>
    <n v="0"/>
  </r>
  <r>
    <n v="1963"/>
    <x v="25"/>
    <s v="COMUNA URZICA"/>
    <d v="2020-09-27T00:00:00"/>
    <n v="1"/>
    <m/>
    <s v="X"/>
    <s v="X"/>
    <n v="83375"/>
    <n v="5554"/>
    <n v="0"/>
    <n v="88929"/>
    <n v="18373.380715274478"/>
    <n v="1739"/>
    <m/>
    <n v="1142"/>
    <m/>
    <n v="1739"/>
    <n v="1142"/>
    <n v="51.138010350776305"/>
    <n v="10.565486322757032"/>
    <n v="77.871278458844131"/>
    <n v="16.08877470689534"/>
    <n v="4.8400999999999996"/>
    <s v="51-51,99 lei"/>
    <x v="66"/>
    <s v="10-10,99 euro"/>
    <n v="10"/>
  </r>
  <r>
    <n v="1964"/>
    <x v="25"/>
    <s v="COMUNA VĂDASTRA"/>
    <d v="2020-09-27T00:00:00"/>
    <n v="1"/>
    <m/>
    <s v="X"/>
    <s v="X"/>
    <n v="1200"/>
    <n v="3500"/>
    <n v="0"/>
    <n v="4700"/>
    <n v="971.05431705956494"/>
    <n v="1148"/>
    <m/>
    <n v="886"/>
    <m/>
    <n v="1148"/>
    <n v="886"/>
    <n v="4.0940766550522651"/>
    <n v="0.84586612984282661"/>
    <n v="5.3047404063205414"/>
    <n v="1.0959981005186963"/>
    <n v="4.8400999999999996"/>
    <s v="4-4,99 lei"/>
    <x v="11"/>
    <s v="0-0,99 euro"/>
    <n v="0"/>
  </r>
  <r>
    <n v="1965"/>
    <x v="25"/>
    <s v="COMUNA VĂDĂSTRIŢA"/>
    <d v="2020-09-27T00:00:00"/>
    <n v="1"/>
    <m/>
    <s v="X"/>
    <s v="X"/>
    <n v="2000"/>
    <n v="5438"/>
    <n v="0"/>
    <n v="7438"/>
    <n v="1536.745108572137"/>
    <n v="2630"/>
    <m/>
    <n v="1684"/>
    <m/>
    <n v="2630"/>
    <n v="1684"/>
    <n v="2.8281368821292774"/>
    <n v="0.58431372949510918"/>
    <n v="4.4168646080760094"/>
    <n v="0.91255647777442817"/>
    <n v="4.8400999999999996"/>
    <s v="2-2,99 lei"/>
    <x v="7"/>
    <s v="0-0,99 euro"/>
    <n v="0"/>
  </r>
  <r>
    <n v="1966"/>
    <x v="25"/>
    <s v="COMUNA VALEA MARE"/>
    <d v="2020-09-27T00:00:00"/>
    <n v="1"/>
    <m/>
    <s v="X"/>
    <s v="X"/>
    <n v="4000"/>
    <n v="23710.38"/>
    <n v="0"/>
    <n v="27710.38"/>
    <n v="5725.166835395964"/>
    <n v="2997"/>
    <m/>
    <n v="1886"/>
    <m/>
    <n v="2997"/>
    <n v="1886"/>
    <n v="9.2460393727060399"/>
    <n v="1.9102992443763644"/>
    <n v="14.692672322375397"/>
    <n v="3.0356133803796204"/>
    <n v="4.8400999999999996"/>
    <s v="9-9,99 lei"/>
    <x v="12"/>
    <s v="1-1,99 euro"/>
    <n v="1"/>
  </r>
  <r>
    <n v="1967"/>
    <x v="25"/>
    <s v="COMUNA VĂLENI"/>
    <d v="2020-09-27T00:00:00"/>
    <n v="1"/>
    <m/>
    <s v="X"/>
    <s v="X"/>
    <n v="1650"/>
    <n v="0"/>
    <n v="0"/>
    <n v="1650"/>
    <n v="340.90204747835793"/>
    <n v="2138"/>
    <m/>
    <n v="1515"/>
    <m/>
    <n v="2138"/>
    <n v="1515"/>
    <n v="0.77174929840972872"/>
    <n v="0.15944903998052287"/>
    <n v="1.0891089108910892"/>
    <n v="0.22501785312102834"/>
    <n v="4.8400999999999996"/>
    <s v="0-0,99 lei"/>
    <x v="6"/>
    <s v="0-0,99 euro"/>
    <n v="0"/>
  </r>
  <r>
    <n v="1968"/>
    <x v="25"/>
    <s v="COMUNA VERGULEASA"/>
    <d v="2020-09-27T00:00:00"/>
    <n v="1"/>
    <m/>
    <s v="X"/>
    <s v="X"/>
    <n v="3000"/>
    <n v="15889.11"/>
    <n v="0"/>
    <n v="18889.11"/>
    <n v="3902.6280448751063"/>
    <n v="2190"/>
    <m/>
    <n v="1367"/>
    <m/>
    <n v="2190"/>
    <n v="1367"/>
    <n v="8.6251643835616445"/>
    <n v="1.7820219382991354"/>
    <n v="13.817929773226043"/>
    <n v="2.8548851827908606"/>
    <n v="4.8400999999999996"/>
    <s v="8-8,99 lei"/>
    <x v="2"/>
    <s v="1-1,99 euro"/>
    <n v="1"/>
  </r>
  <r>
    <n v="1969"/>
    <x v="25"/>
    <s v="COMUNA VÎLCELE"/>
    <d v="2020-09-27T00:00:00"/>
    <n v="1"/>
    <m/>
    <s v="X"/>
    <s v="X"/>
    <n v="0"/>
    <n v="9057"/>
    <n v="0"/>
    <n v="9057"/>
    <n v="1871.2423297039318"/>
    <n v="1929"/>
    <m/>
    <n v="1539"/>
    <m/>
    <n v="1929"/>
    <n v="1539"/>
    <n v="4.6951788491446349"/>
    <n v="0.97005823209120356"/>
    <n v="5.8849902534113063"/>
    <n v="1.2158819556230875"/>
    <n v="4.8400999999999996"/>
    <s v="4-4,99 lei"/>
    <x v="11"/>
    <s v="0-0,99 euro"/>
    <n v="0"/>
  </r>
  <r>
    <n v="1970"/>
    <x v="25"/>
    <s v="COMUNA VIŞINA"/>
    <d v="2020-09-27T00:00:00"/>
    <n v="1"/>
    <m/>
    <s v="X"/>
    <s v="X"/>
    <n v="1440"/>
    <n v="10147.35"/>
    <n v="0"/>
    <n v="11587.35"/>
    <n v="2394.0311150596067"/>
    <n v="2386"/>
    <m/>
    <n v="1537"/>
    <m/>
    <n v="2386"/>
    <n v="1537"/>
    <n v="4.8563914501257335"/>
    <n v="1.0033659325480331"/>
    <n v="7.5389394925178923"/>
    <n v="1.5575999447362439"/>
    <n v="4.8400999999999996"/>
    <s v="4-4,99 lei"/>
    <x v="11"/>
    <s v="1-1,99 euro"/>
    <n v="1"/>
  </r>
  <r>
    <n v="1971"/>
    <x v="25"/>
    <s v="COMUNA VIŞINA NOUĂ"/>
    <d v="2020-09-27T00:00:00"/>
    <n v="1"/>
    <m/>
    <s v="X"/>
    <s v="X"/>
    <n v="1200"/>
    <n v="300"/>
    <n v="0"/>
    <n v="1500"/>
    <n v="309.91095225305264"/>
    <n v="1450"/>
    <m/>
    <n v="1201"/>
    <m/>
    <n v="1450"/>
    <n v="1201"/>
    <n v="1.0344827586206897"/>
    <n v="0.21373169120900182"/>
    <n v="1.2489592006661117"/>
    <n v="0.25804409013576407"/>
    <n v="4.8400999999999996"/>
    <s v="1-1,99 lei"/>
    <x v="10"/>
    <s v="0-0,99 euro"/>
    <n v="0"/>
  </r>
  <r>
    <n v="1972"/>
    <x v="25"/>
    <s v="COMUNA VITOMIREŞTI"/>
    <d v="2020-09-27T00:00:00"/>
    <n v="1"/>
    <m/>
    <s v="X"/>
    <s v="X"/>
    <n v="5200"/>
    <n v="4966"/>
    <n v="0"/>
    <n v="10166"/>
    <n v="2100.3698270696887"/>
    <n v="1550"/>
    <m/>
    <n v="1079"/>
    <m/>
    <n v="1550"/>
    <n v="1079"/>
    <n v="6.5587096774193547"/>
    <n v="1.3550773077868958"/>
    <n v="9.4216867469879517"/>
    <n v="1.9465892743926678"/>
    <n v="4.8400999999999996"/>
    <s v="6-6,99 lei"/>
    <x v="13"/>
    <s v="1-1,99 euro"/>
    <n v="1"/>
  </r>
  <r>
    <n v="1973"/>
    <x v="25"/>
    <s v="COMUNA VLĂDILA"/>
    <d v="2020-09-27T00:00:00"/>
    <n v="1"/>
    <m/>
    <s v="X"/>
    <s v="X"/>
    <n v="2200"/>
    <n v="2382"/>
    <n v="0"/>
    <n v="4582"/>
    <n v="946.67465548232485"/>
    <n v="1659"/>
    <m/>
    <n v="918"/>
    <m/>
    <n v="1659"/>
    <n v="918"/>
    <n v="2.7619047619047619"/>
    <n v="0.57062968986276363"/>
    <n v="4.9912854030501093"/>
    <n v="1.0312360081506806"/>
    <n v="4.8400999999999996"/>
    <s v="2-2,99 lei"/>
    <x v="7"/>
    <s v="0-0,99 euro"/>
    <n v="0"/>
  </r>
  <r>
    <n v="1974"/>
    <x v="25"/>
    <s v="COMUNA VOINEASA"/>
    <d v="2020-09-27T00:00:00"/>
    <n v="1"/>
    <m/>
    <s v="X"/>
    <s v="X"/>
    <n v="0"/>
    <n v="2500"/>
    <n v="0"/>
    <n v="2500"/>
    <n v="516.5182537550877"/>
    <n v="1710"/>
    <m/>
    <n v="1281"/>
    <m/>
    <n v="1710"/>
    <n v="1281"/>
    <n v="1.4619883040935673"/>
    <n v="0.30205745833630859"/>
    <n v="1.9516003122560499"/>
    <n v="0.40321487412575152"/>
    <n v="4.8400999999999996"/>
    <s v="1-1,99 lei"/>
    <x v="10"/>
    <s v="0-0,99 euro"/>
    <n v="0"/>
  </r>
  <r>
    <n v="1975"/>
    <x v="25"/>
    <s v="COMUNA VULPENI"/>
    <d v="2020-09-27T00:00:00"/>
    <n v="1"/>
    <m/>
    <s v="X"/>
    <s v="X"/>
    <n v="12600"/>
    <n v="5210.8500000000004"/>
    <n v="0"/>
    <n v="17810.849999999999"/>
    <n v="3679.8516559575214"/>
    <n v="1728"/>
    <m/>
    <n v="1214"/>
    <m/>
    <n v="1728"/>
    <n v="1214"/>
    <n v="10.30720486111111"/>
    <n v="2.1295437823828247"/>
    <n v="14.671210873146622"/>
    <n v="3.0311792882681394"/>
    <n v="4.8400999999999996"/>
    <s v="10-10,99 lei"/>
    <x v="3"/>
    <s v="2-2,99 euro"/>
    <n v="2"/>
  </r>
  <r>
    <n v="1976"/>
    <x v="25"/>
    <s v="COMUNA VULTUREŞTI"/>
    <d v="2020-09-27T00:00:00"/>
    <n v="1"/>
    <m/>
    <s v="X"/>
    <s v="X"/>
    <n v="3000"/>
    <n v="11864.94"/>
    <n v="0"/>
    <n v="14864.94"/>
    <n v="3071.2051403896617"/>
    <n v="1873"/>
    <m/>
    <n v="1227"/>
    <m/>
    <n v="1873"/>
    <n v="1227"/>
    <n v="7.9364335290977044"/>
    <n v="1.6397251149971499"/>
    <n v="12.114865525672371"/>
    <n v="2.5030196743192028"/>
    <n v="4.8400999999999996"/>
    <s v="7-7,99 lei"/>
    <x v="5"/>
    <s v="1-1,99 euro"/>
    <n v="1"/>
  </r>
  <r>
    <n v="1977"/>
    <x v="26"/>
    <s v="MUNICIPIUL RÂMNICU VÂLCEA"/>
    <d v="2020-09-27T00:00:00"/>
    <n v="1"/>
    <m/>
    <s v="X"/>
    <s v="X"/>
    <n v="62628"/>
    <n v="117445"/>
    <n v="0"/>
    <n v="180073"/>
    <n v="37204.396603375964"/>
    <n v="97613"/>
    <m/>
    <n v="34501"/>
    <m/>
    <n v="97613"/>
    <n v="34501"/>
    <n v="1.844764529314743"/>
    <n v="0.38114182130839092"/>
    <n v="5.2193559606967916"/>
    <n v="1.0783570506181259"/>
    <n v="4.8400999999999996"/>
    <s v="1-1,99 lei"/>
    <x v="10"/>
    <s v="0-0,99 euro"/>
    <n v="0"/>
  </r>
  <r>
    <n v="1978"/>
    <x v="26"/>
    <s v="MUNICIPIUL DRĂGĂŞANI"/>
    <d v="2020-09-27T00:00:00"/>
    <n v="1"/>
    <m/>
    <s v="X"/>
    <s v="X"/>
    <n v="22422"/>
    <n v="20182"/>
    <n v="0"/>
    <n v="42604"/>
    <n v="8802.2974731927025"/>
    <n v="16867"/>
    <m/>
    <n v="6892"/>
    <m/>
    <n v="16867"/>
    <n v="6892"/>
    <n v="2.525878935198909"/>
    <n v="0.5218650307222803"/>
    <n v="6.1816598955310509"/>
    <n v="1.2771760698190224"/>
    <n v="4.8400999999999996"/>
    <s v="2-2,99 lei"/>
    <x v="7"/>
    <s v="0-0,99 euro"/>
    <n v="0"/>
  </r>
  <r>
    <n v="1979"/>
    <x v="26"/>
    <s v="ORAȘUL BĂBENI"/>
    <d v="2020-09-27T00:00:00"/>
    <n v="1"/>
    <m/>
    <s v="X"/>
    <s v="X"/>
    <n v="8550"/>
    <n v="5155"/>
    <n v="0"/>
    <n v="13705"/>
    <n v="2831.5530670853909"/>
    <n v="7527"/>
    <m/>
    <n v="3996"/>
    <m/>
    <n v="7527"/>
    <n v="3996"/>
    <n v="1.8207785306230901"/>
    <n v="0.37618613884487723"/>
    <n v="3.4296796796796798"/>
    <n v="0.70859686363498275"/>
    <n v="4.8400999999999996"/>
    <s v="1-1,99 lei"/>
    <x v="10"/>
    <s v="0-0,99 euro"/>
    <n v="0"/>
  </r>
  <r>
    <n v="1980"/>
    <x v="26"/>
    <s v="ORAȘUL BĂILE GOVORA"/>
    <d v="2020-09-27T00:00:00"/>
    <n v="1"/>
    <m/>
    <s v="X"/>
    <s v="X"/>
    <n v="19186"/>
    <n v="883.1"/>
    <n v="0"/>
    <n v="20069.099999999999"/>
    <n v="4146.422594574492"/>
    <n v="2407"/>
    <m/>
    <n v="1562"/>
    <m/>
    <n v="2407"/>
    <n v="1562"/>
    <n v="8.3378063980058155"/>
    <n v="1.7226516803383847"/>
    <n v="12.848335467349552"/>
    <n v="2.6545599197019794"/>
    <n v="4.8400999999999996"/>
    <s v="8-8,99 lei"/>
    <x v="2"/>
    <s v="1-1,99 euro"/>
    <n v="1"/>
  </r>
  <r>
    <n v="1981"/>
    <x v="26"/>
    <s v="ORAȘUL BĂILE OLĂNEŞTI"/>
    <d v="2020-09-27T00:00:00"/>
    <n v="1"/>
    <m/>
    <s v="X"/>
    <s v="X"/>
    <n v="41731"/>
    <n v="28806.13"/>
    <n v="0"/>
    <n v="70537.13"/>
    <n v="14573.486084998245"/>
    <n v="3776"/>
    <m/>
    <n v="2126"/>
    <m/>
    <n v="3776"/>
    <n v="2126"/>
    <n v="18.68038400423729"/>
    <n v="3.8595037301372472"/>
    <n v="33.178330197554097"/>
    <n v="6.8548852704601337"/>
    <n v="4.8400999999999996"/>
    <s v="18-18,99 lei"/>
    <x v="53"/>
    <s v="3-3,99 euro"/>
    <n v="3"/>
  </r>
  <r>
    <n v="1982"/>
    <x v="26"/>
    <s v="ORAȘUL BĂLCEŞTI"/>
    <d v="2020-09-27T00:00:00"/>
    <n v="1"/>
    <m/>
    <s v="X"/>
    <s v="X"/>
    <n v="15277.12"/>
    <n v="7630.52"/>
    <n v="0"/>
    <n v="22907.64"/>
    <n v="4732.8856841800789"/>
    <n v="4080"/>
    <m/>
    <n v="2083"/>
    <m/>
    <n v="4080"/>
    <n v="2083"/>
    <n v="5.6146176470588234"/>
    <n v="1.1600210010245291"/>
    <n v="10.997426788286125"/>
    <n v="2.272148672193989"/>
    <n v="4.8400999999999996"/>
    <s v="5-5,99 lei"/>
    <x v="8"/>
    <s v="1-1,99 euro"/>
    <n v="1"/>
  </r>
  <r>
    <n v="1983"/>
    <x v="26"/>
    <s v="ORAȘUL BERBEŞTI"/>
    <d v="2020-09-27T00:00:00"/>
    <n v="1"/>
    <m/>
    <s v="X"/>
    <s v="X"/>
    <n v="17491"/>
    <n v="12395.94"/>
    <n v="0"/>
    <n v="29886.940000000002"/>
    <n v="6174.8600235532331"/>
    <n v="4416"/>
    <m/>
    <n v="2389"/>
    <m/>
    <n v="4416"/>
    <n v="2389"/>
    <n v="6.7678759057971023"/>
    <n v="1.3982925777973807"/>
    <n v="12.510230221850147"/>
    <n v="2.5847049073056647"/>
    <n v="4.8400999999999996"/>
    <s v="6-6,99 lei"/>
    <x v="13"/>
    <s v="1-1,99 euro"/>
    <n v="1"/>
  </r>
  <r>
    <n v="1984"/>
    <x v="26"/>
    <s v="ORAȘUL BREZOI"/>
    <d v="2020-09-27T00:00:00"/>
    <n v="1"/>
    <m/>
    <s v="X"/>
    <s v="X"/>
    <n v="13167"/>
    <n v="29870"/>
    <n v="0"/>
    <n v="43037"/>
    <n v="8891.7584347430839"/>
    <n v="5743"/>
    <m/>
    <n v="2386"/>
    <m/>
    <n v="5743"/>
    <n v="2386"/>
    <n v="7.4938185617273199"/>
    <n v="1.5482776309843433"/>
    <n v="18.037300922045265"/>
    <n v="3.7266380698839412"/>
    <n v="4.8400999999999996"/>
    <s v="7-7,99 lei"/>
    <x v="5"/>
    <s v="1-1,99 euro"/>
    <n v="1"/>
  </r>
  <r>
    <n v="1985"/>
    <x v="26"/>
    <s v="ORAȘUL CĂLIMĂNEŞTI"/>
    <d v="2020-09-27T00:00:00"/>
    <n v="1"/>
    <m/>
    <s v="X"/>
    <s v="X"/>
    <n v="25394"/>
    <n v="14771"/>
    <n v="0"/>
    <n v="40165"/>
    <n v="8298.3822648292389"/>
    <n v="7299"/>
    <m/>
    <n v="3300"/>
    <m/>
    <n v="7299"/>
    <n v="3300"/>
    <n v="5.5028086039183446"/>
    <n v="1.1369204363377503"/>
    <n v="12.171212121212122"/>
    <n v="2.5146612923724967"/>
    <n v="4.8400999999999996"/>
    <s v="5-5,99 lei"/>
    <x v="8"/>
    <s v="1-1,99 euro"/>
    <n v="1"/>
  </r>
  <r>
    <n v="1986"/>
    <x v="26"/>
    <s v="ORAȘUL HOREZU"/>
    <d v="2020-09-27T00:00:00"/>
    <n v="1"/>
    <m/>
    <s v="X"/>
    <s v="X"/>
    <n v="12645"/>
    <n v="14792.29"/>
    <n v="0"/>
    <n v="27437.29"/>
    <n v="5668.7444474287731"/>
    <n v="5707"/>
    <m/>
    <n v="3480"/>
    <m/>
    <n v="5707"/>
    <n v="3480"/>
    <n v="4.8076555107762395"/>
    <n v="0.99329673163286725"/>
    <n v="7.8842787356321837"/>
    <n v="1.6289495538588428"/>
    <n v="4.8400999999999996"/>
    <s v="4-4,99 lei"/>
    <x v="11"/>
    <s v="0-0,99 euro"/>
    <n v="0"/>
  </r>
  <r>
    <n v="1987"/>
    <x v="26"/>
    <s v="ORAȘUL OCNELE MARI"/>
    <d v="2020-09-27T00:00:00"/>
    <n v="1"/>
    <m/>
    <s v="X"/>
    <s v="X"/>
    <n v="2000"/>
    <n v="36283.32"/>
    <n v="0"/>
    <n v="38283.32"/>
    <n v="7909.6134377388898"/>
    <n v="2768"/>
    <m/>
    <n v="1985"/>
    <m/>
    <n v="2768"/>
    <n v="1985"/>
    <n v="13.830679190751445"/>
    <n v="2.8575193055415062"/>
    <n v="19.286307304785893"/>
    <n v="3.984691908180801"/>
    <n v="4.8400999999999996"/>
    <s v="13-13,99 lei"/>
    <x v="14"/>
    <s v="2-2,99 euro"/>
    <n v="2"/>
  </r>
  <r>
    <n v="1988"/>
    <x v="26"/>
    <s v="COMUNA ALUNU"/>
    <d v="2020-09-27T00:00:00"/>
    <n v="1"/>
    <m/>
    <s v="X"/>
    <s v="X"/>
    <n v="21311"/>
    <n v="10659.2"/>
    <n v="0"/>
    <n v="31970.2"/>
    <n v="6605.2767504803624"/>
    <n v="3549"/>
    <m/>
    <n v="2268"/>
    <m/>
    <n v="3549"/>
    <n v="2268"/>
    <n v="9.0082276697661321"/>
    <n v="1.8611656101663461"/>
    <n v="14.09620811287478"/>
    <n v="2.9123795196121529"/>
    <n v="4.8400999999999996"/>
    <s v="9-9,99 lei"/>
    <x v="12"/>
    <s v="1-1,99 euro"/>
    <n v="1"/>
  </r>
  <r>
    <n v="1989"/>
    <x v="26"/>
    <s v="COMUNA AMĂRĂŞTI"/>
    <d v="2020-09-27T00:00:00"/>
    <n v="1"/>
    <m/>
    <s v="X"/>
    <s v="X"/>
    <n v="1440"/>
    <n v="20443"/>
    <n v="0"/>
    <n v="21883"/>
    <n v="4521.1875787690342"/>
    <n v="1485"/>
    <m/>
    <n v="1015"/>
    <m/>
    <n v="1485"/>
    <n v="1015"/>
    <n v="14.736026936026937"/>
    <n v="3.0445707601138277"/>
    <n v="21.559605911330049"/>
    <n v="4.4543719987872255"/>
    <n v="4.8400999999999996"/>
    <s v="14-14,99 lei"/>
    <x v="22"/>
    <s v="3-3,99 euro"/>
    <n v="3"/>
  </r>
  <r>
    <n v="1990"/>
    <x v="26"/>
    <s v="COMUNA BĂRBĂTEŞTI"/>
    <d v="2020-09-27T00:00:00"/>
    <n v="1"/>
    <m/>
    <s v="X"/>
    <s v="X"/>
    <n v="900"/>
    <n v="665.55"/>
    <n v="0"/>
    <n v="1565.55"/>
    <n v="323.45406086651104"/>
    <n v="2757"/>
    <m/>
    <n v="1453"/>
    <m/>
    <n v="2757"/>
    <n v="1453"/>
    <n v="0.56784548422198045"/>
    <n v="0.11732102316521982"/>
    <n v="1.0774604267033723"/>
    <n v="0.22261119123641504"/>
    <n v="4.8400999999999996"/>
    <s v="0-0,99 lei"/>
    <x v="6"/>
    <s v="0-0,99 euro"/>
    <n v="0"/>
  </r>
  <r>
    <n v="1991"/>
    <x v="26"/>
    <s v="COMUNA BERISLĂVEŞTI"/>
    <d v="2020-09-27T00:00:00"/>
    <n v="1"/>
    <m/>
    <s v="X"/>
    <s v="X"/>
    <n v="13793"/>
    <n v="15854"/>
    <n v="0"/>
    <n v="29647"/>
    <n v="6125.2866676308349"/>
    <n v="2156"/>
    <m/>
    <n v="1589"/>
    <m/>
    <n v="2156"/>
    <n v="1589"/>
    <n v="13.750927643784786"/>
    <n v="2.8410420536321128"/>
    <n v="18.657646318439269"/>
    <n v="3.8548059582321175"/>
    <n v="4.8400999999999996"/>
    <s v="13-13,99 lei"/>
    <x v="14"/>
    <s v="2-2,99 euro"/>
    <n v="2"/>
  </r>
  <r>
    <n v="1992"/>
    <x v="26"/>
    <s v="COMUNA BOIŞOARA"/>
    <d v="2020-09-27T00:00:00"/>
    <n v="1"/>
    <m/>
    <s v="X"/>
    <s v="X"/>
    <n v="14453"/>
    <n v="3399"/>
    <n v="0"/>
    <n v="17852"/>
    <n v="3688.3535464143306"/>
    <n v="964"/>
    <m/>
    <n v="701"/>
    <m/>
    <n v="964"/>
    <n v="701"/>
    <n v="18.518672199170126"/>
    <n v="3.8260928904712972"/>
    <n v="25.466476462196862"/>
    <n v="5.2615599806195874"/>
    <n v="4.8400999999999996"/>
    <s v="18-18,99 lei"/>
    <x v="53"/>
    <s v="3-3,99 euro"/>
    <n v="3"/>
  </r>
  <r>
    <n v="1993"/>
    <x v="26"/>
    <s v="COMUNA BUDEŞTI"/>
    <d v="2020-09-27T00:00:00"/>
    <n v="1"/>
    <m/>
    <s v="X"/>
    <s v="X"/>
    <n v="24315"/>
    <n v="0"/>
    <n v="0"/>
    <n v="24315"/>
    <n v="5023.6565360219838"/>
    <n v="5098"/>
    <m/>
    <n v="2667"/>
    <m/>
    <n v="5098"/>
    <n v="2667"/>
    <n v="4.7695174578265984"/>
    <n v="0.98541713142840015"/>
    <n v="9.1169853768278966"/>
    <n v="1.8836357465399265"/>
    <n v="4.8400999999999996"/>
    <s v="4-4,99 lei"/>
    <x v="11"/>
    <s v="0-0,99 euro"/>
    <n v="0"/>
  </r>
  <r>
    <n v="1994"/>
    <x v="26"/>
    <s v="COMUNA BUJORENI"/>
    <d v="2020-09-27T00:00:00"/>
    <n v="1"/>
    <m/>
    <s v="X"/>
    <s v="X"/>
    <n v="21126"/>
    <n v="13880.38"/>
    <n v="0"/>
    <n v="35006.379999999997"/>
    <n v="7232.573707154811"/>
    <n v="4012"/>
    <m/>
    <n v="2181"/>
    <m/>
    <n v="4012"/>
    <n v="2181"/>
    <n v="8.7254187437686941"/>
    <n v="1.8027352211253267"/>
    <n v="16.050609812012837"/>
    <n v="3.3161731807220591"/>
    <n v="4.8400999999999996"/>
    <s v="8-8,99 lei"/>
    <x v="2"/>
    <s v="1-1,99 euro"/>
    <n v="1"/>
  </r>
  <r>
    <n v="1995"/>
    <x v="26"/>
    <s v="COMUNA BUNEŞTI"/>
    <d v="2020-09-27T00:00:00"/>
    <n v="1"/>
    <m/>
    <s v="X"/>
    <s v="X"/>
    <n v="900"/>
    <n v="21377.22"/>
    <n v="0"/>
    <n v="22277.22"/>
    <n v="4602.6363091671665"/>
    <n v="2206"/>
    <m/>
    <n v="1296"/>
    <m/>
    <n v="2206"/>
    <n v="1296"/>
    <n v="10.098467815049865"/>
    <n v="2.0864171845726047"/>
    <n v="17.189212962962962"/>
    <n v="3.5514169052215792"/>
    <n v="4.8400999999999996"/>
    <s v="10-10,99 lei"/>
    <x v="3"/>
    <s v="2-2,99 euro"/>
    <n v="2"/>
  </r>
  <r>
    <n v="1996"/>
    <x v="26"/>
    <s v="COMUNA CERNIŞOARA"/>
    <d v="2020-09-27T00:00:00"/>
    <n v="1"/>
    <m/>
    <s v="X"/>
    <s v="X"/>
    <n v="15415"/>
    <n v="11210"/>
    <n v="0"/>
    <n v="26625"/>
    <n v="5500.9194024916842"/>
    <n v="2933"/>
    <m/>
    <n v="1896"/>
    <m/>
    <n v="2933"/>
    <n v="1896"/>
    <n v="9.077736106375724"/>
    <n v="1.8755265606858793"/>
    <n v="14.042721518987342"/>
    <n v="2.9013287987825338"/>
    <n v="4.8400999999999996"/>
    <s v="9-9,99 lei"/>
    <x v="12"/>
    <s v="1-1,99 euro"/>
    <n v="1"/>
  </r>
  <r>
    <n v="1997"/>
    <x v="26"/>
    <s v="COMUNA CÎINENI"/>
    <d v="2020-09-27T00:00:00"/>
    <n v="1"/>
    <m/>
    <s v="X"/>
    <s v="X"/>
    <n v="38596"/>
    <n v="3437.96"/>
    <n v="0"/>
    <n v="42033.96"/>
    <n v="8684.5230470444822"/>
    <n v="1834"/>
    <m/>
    <n v="1487"/>
    <m/>
    <n v="1834"/>
    <n v="1487"/>
    <n v="22.91928026172301"/>
    <n v="4.7352906472434473"/>
    <n v="28.267626092804303"/>
    <n v="5.8402979469028127"/>
    <n v="4.8400999999999996"/>
    <s v="22-22,99 lei"/>
    <x v="17"/>
    <s v="4-4,99 euro"/>
    <n v="4"/>
  </r>
  <r>
    <n v="1998"/>
    <x v="26"/>
    <s v="COMUNA COPĂCENI"/>
    <d v="2020-09-27T00:00:00"/>
    <n v="1"/>
    <m/>
    <s v="X"/>
    <s v="X"/>
    <n v="26594"/>
    <n v="5901"/>
    <n v="0"/>
    <n v="32495"/>
    <n v="6713.7042623086309"/>
    <n v="2184"/>
    <m/>
    <n v="1364"/>
    <m/>
    <n v="2184"/>
    <n v="1364"/>
    <n v="14.878663003663004"/>
    <n v="3.0740404131449774"/>
    <n v="23.823313782991203"/>
    <n v="4.9220705735400516"/>
    <n v="4.8400999999999996"/>
    <s v="14-14,99 lei"/>
    <x v="22"/>
    <s v="3-3,99 euro"/>
    <n v="3"/>
  </r>
  <r>
    <n v="1999"/>
    <x v="26"/>
    <s v="COMUNA COSTEŞTI"/>
    <d v="2020-09-27T00:00:00"/>
    <n v="1"/>
    <m/>
    <s v="X"/>
    <s v="X"/>
    <n v="900"/>
    <n v="56592"/>
    <n v="0"/>
    <n v="57492"/>
    <n v="11878.266977955001"/>
    <n v="2673"/>
    <m/>
    <n v="1801"/>
    <m/>
    <n v="2673"/>
    <n v="1801"/>
    <n v="21.508417508417509"/>
    <n v="4.4437961009932669"/>
    <n v="31.922265408106608"/>
    <n v="6.595373113800667"/>
    <n v="4.8400999999999996"/>
    <s v="21-21,99 lei"/>
    <x v="44"/>
    <s v="4-4,99 euro"/>
    <n v="4"/>
  </r>
  <r>
    <n v="2000"/>
    <x v="26"/>
    <s v="COMUNA CREŢENI"/>
    <d v="2020-09-27T00:00:00"/>
    <n v="1"/>
    <m/>
    <s v="X"/>
    <s v="X"/>
    <n v="1080"/>
    <n v="3252"/>
    <n v="0"/>
    <n v="4332"/>
    <n v="895.02283010681606"/>
    <n v="1815"/>
    <m/>
    <n v="1169"/>
    <m/>
    <n v="1815"/>
    <n v="1169"/>
    <n v="2.3867768595041321"/>
    <n v="0.49312552622965072"/>
    <n v="3.705731394354149"/>
    <n v="0.7656311634788846"/>
    <n v="4.8400999999999996"/>
    <s v="2-2,99 lei"/>
    <x v="7"/>
    <s v="0-0,99 euro"/>
    <n v="0"/>
  </r>
  <r>
    <n v="2001"/>
    <x v="26"/>
    <s v="COMUNA DĂEŞTI"/>
    <d v="2020-09-27T00:00:00"/>
    <n v="1"/>
    <m/>
    <s v="X"/>
    <s v="X"/>
    <n v="30531"/>
    <n v="4134"/>
    <n v="0"/>
    <n v="34665"/>
    <n v="7162.0421065680466"/>
    <n v="2530"/>
    <m/>
    <n v="1547"/>
    <m/>
    <n v="2530"/>
    <n v="1547"/>
    <n v="13.701581027667984"/>
    <n v="2.8308466824379632"/>
    <n v="22.407886231415642"/>
    <n v="4.6296329066373927"/>
    <n v="4.8400999999999996"/>
    <s v="13-13,99 lei"/>
    <x v="14"/>
    <s v="2-2,99 euro"/>
    <n v="2"/>
  </r>
  <r>
    <n v="2002"/>
    <x v="26"/>
    <s v="COMUNA DĂNICEI"/>
    <d v="2020-09-27T00:00:00"/>
    <n v="1"/>
    <m/>
    <s v="X"/>
    <s v="X"/>
    <n v="1040"/>
    <n v="3616"/>
    <n v="0"/>
    <n v="4656"/>
    <n v="961.96359579347541"/>
    <n v="1660"/>
    <m/>
    <n v="1132"/>
    <m/>
    <n v="1660"/>
    <n v="1132"/>
    <n v="2.8048192771084337"/>
    <n v="0.57949614204426225"/>
    <n v="4.1130742049469964"/>
    <n v="0.84979116236172736"/>
    <n v="4.8400999999999996"/>
    <s v="2-2,99 lei"/>
    <x v="7"/>
    <s v="0-0,99 euro"/>
    <n v="0"/>
  </r>
  <r>
    <n v="2003"/>
    <x v="26"/>
    <s v="COMUNA DICULEŞTI"/>
    <d v="2020-09-27T00:00:00"/>
    <n v="1"/>
    <m/>
    <s v="X"/>
    <s v="X"/>
    <n v="600"/>
    <n v="3940.9"/>
    <n v="0"/>
    <n v="4540.8999999999996"/>
    <n v="938.18309539059112"/>
    <n v="1530"/>
    <m/>
    <n v="977"/>
    <m/>
    <n v="1530"/>
    <n v="977"/>
    <n v="2.9679084967320257"/>
    <n v="0.6131915656147654"/>
    <n v="4.6477993858751274"/>
    <n v="0.96026928903847608"/>
    <n v="4.8400999999999996"/>
    <s v="2-2,99 lei"/>
    <x v="7"/>
    <s v="0-0,99 euro"/>
    <n v="0"/>
  </r>
  <r>
    <n v="2004"/>
    <x v="26"/>
    <s v="COMUNA DRĂGOEŞTI"/>
    <d v="2020-09-27T00:00:00"/>
    <n v="1"/>
    <m/>
    <s v="X"/>
    <s v="X"/>
    <n v="2600"/>
    <n v="3909"/>
    <n v="0"/>
    <n v="6509"/>
    <n v="1344.8069254767465"/>
    <n v="1636"/>
    <m/>
    <n v="1210"/>
    <m/>
    <n v="1636"/>
    <n v="1210"/>
    <n v="3.9786063569682151"/>
    <n v="0.82200912315204555"/>
    <n v="5.3793388429752067"/>
    <n v="1.1114106822121872"/>
    <n v="4.8400999999999996"/>
    <s v="3-3,99 lei"/>
    <x v="0"/>
    <s v="0-0,99 euro"/>
    <n v="0"/>
  </r>
  <r>
    <n v="2005"/>
    <x v="26"/>
    <s v="COMUNA FĂUREŞTI"/>
    <d v="2020-09-27T00:00:00"/>
    <n v="1"/>
    <m/>
    <s v="X"/>
    <s v="X"/>
    <n v="3183"/>
    <n v="7579.49"/>
    <n v="0"/>
    <n v="10762.49"/>
    <n v="2223.6090163426375"/>
    <n v="1157"/>
    <m/>
    <n v="837"/>
    <m/>
    <n v="1157"/>
    <n v="837"/>
    <n v="9.3020656871218659"/>
    <n v="1.9218746900109227"/>
    <n v="12.858410991636799"/>
    <n v="2.6566415965861858"/>
    <n v="4.8400999999999996"/>
    <s v="9-9,99 lei"/>
    <x v="12"/>
    <s v="1-1,99 euro"/>
    <n v="1"/>
  </r>
  <r>
    <n v="2006"/>
    <x v="26"/>
    <s v="COMUNA FÎRTĂŢEŞTI"/>
    <d v="2020-09-27T00:00:00"/>
    <n v="1"/>
    <m/>
    <s v="X"/>
    <s v="X"/>
    <n v="33570"/>
    <n v="3863.51"/>
    <n v="0"/>
    <n v="37433.51"/>
    <n v="7734.0364868494462"/>
    <n v="3065"/>
    <m/>
    <n v="2019"/>
    <m/>
    <n v="3065"/>
    <n v="2019"/>
    <n v="12.213216965742252"/>
    <n v="2.5233397999508798"/>
    <n v="18.540619118375435"/>
    <n v="3.8306272842245894"/>
    <n v="4.8400999999999996"/>
    <s v="12-12,99 lei"/>
    <x v="15"/>
    <s v="2-2,99 euro"/>
    <n v="2"/>
  </r>
  <r>
    <n v="2007"/>
    <x v="26"/>
    <s v="COMUNA FRÎNCEŞTI"/>
    <d v="2020-09-27T00:00:00"/>
    <n v="1"/>
    <m/>
    <s v="X"/>
    <s v="X"/>
    <n v="27065"/>
    <n v="9318"/>
    <n v="0"/>
    <n v="36383"/>
    <n v="7516.9934505485426"/>
    <n v="4251"/>
    <m/>
    <n v="2350"/>
    <m/>
    <n v="4251"/>
    <n v="2350"/>
    <n v="8.5586920724535407"/>
    <n v="1.7682882734764862"/>
    <n v="15.482127659574468"/>
    <n v="3.1987206172546991"/>
    <n v="4.8400999999999996"/>
    <s v="8-8,99 lei"/>
    <x v="2"/>
    <s v="1-1,99 euro"/>
    <n v="1"/>
  </r>
  <r>
    <n v="2008"/>
    <x v="26"/>
    <s v="COMUNA GALICEA"/>
    <d v="2020-09-27T00:00:00"/>
    <n v="1"/>
    <m/>
    <s v="X"/>
    <s v="X"/>
    <n v="25205"/>
    <n v="17512"/>
    <n v="0"/>
    <n v="42717"/>
    <n v="8825.6440982624335"/>
    <n v="3130"/>
    <m/>
    <n v="2091"/>
    <m/>
    <n v="3130"/>
    <n v="2091"/>
    <n v="13.647603833865814"/>
    <n v="2.8196946000838445"/>
    <n v="20.428981348637016"/>
    <n v="4.2207767088772998"/>
    <n v="4.8400999999999996"/>
    <s v="13-13,99 lei"/>
    <x v="14"/>
    <s v="2-2,99 euro"/>
    <n v="2"/>
  </r>
  <r>
    <n v="2009"/>
    <x v="26"/>
    <s v="COMUNA GHIOROIU"/>
    <d v="2020-09-27T00:00:00"/>
    <n v="1"/>
    <m/>
    <s v="X"/>
    <s v="X"/>
    <n v="2720"/>
    <n v="5479"/>
    <n v="0"/>
    <n v="8199"/>
    <n v="1693.9732650151857"/>
    <n v="1166"/>
    <m/>
    <n v="907"/>
    <m/>
    <n v="1166"/>
    <n v="907"/>
    <n v="7.0317324185248715"/>
    <n v="1.4528072598758024"/>
    <n v="9.0396912899669246"/>
    <n v="1.8676662238315167"/>
    <n v="4.8400999999999996"/>
    <s v="7-7,99 lei"/>
    <x v="5"/>
    <s v="1-1,99 euro"/>
    <n v="1"/>
  </r>
  <r>
    <n v="2010"/>
    <x v="26"/>
    <s v="COMUNA GLĂVILE"/>
    <d v="2020-09-27T00:00:00"/>
    <n v="1"/>
    <m/>
    <s v="X"/>
    <s v="X"/>
    <n v="1200"/>
    <n v="5002"/>
    <n v="0"/>
    <n v="6202"/>
    <n v="1281.3784839156217"/>
    <n v="1602"/>
    <m/>
    <n v="1083"/>
    <m/>
    <n v="1602"/>
    <n v="1083"/>
    <n v="3.8714107365792758"/>
    <n v="0.79986172529065025"/>
    <n v="5.7266851338873499"/>
    <n v="1.183174962064286"/>
    <n v="4.8400999999999996"/>
    <s v="3-3,99 lei"/>
    <x v="0"/>
    <s v="0-0,99 euro"/>
    <n v="0"/>
  </r>
  <r>
    <n v="2011"/>
    <x v="26"/>
    <s v="COMUNA GOLEŞTI"/>
    <d v="2020-09-27T00:00:00"/>
    <n v="1"/>
    <m/>
    <s v="X"/>
    <s v="X"/>
    <n v="21870"/>
    <n v="3733.48"/>
    <n v="0"/>
    <n v="25603.48"/>
    <n v="5289.8659118613259"/>
    <n v="2149"/>
    <m/>
    <n v="1419"/>
    <m/>
    <n v="2149"/>
    <n v="1419"/>
    <n v="11.91413680781759"/>
    <n v="2.4615476555892628"/>
    <n v="18.043326286116983"/>
    <n v="3.7278829540953673"/>
    <n v="4.8400999999999996"/>
    <s v="11-11,99 lei"/>
    <x v="4"/>
    <s v="2-2,99 euro"/>
    <n v="2"/>
  </r>
  <r>
    <n v="2012"/>
    <x v="26"/>
    <s v="COMUNA GRĂDIŞTEA"/>
    <d v="2020-09-27T00:00:00"/>
    <n v="1"/>
    <m/>
    <s v="X"/>
    <s v="X"/>
    <n v="8518"/>
    <n v="5503"/>
    <n v="0"/>
    <n v="14021"/>
    <n v="2896.8409743600341"/>
    <n v="2120"/>
    <m/>
    <n v="1533"/>
    <m/>
    <n v="2120"/>
    <n v="1533"/>
    <n v="6.6136792452830191"/>
    <n v="1.3664344218679407"/>
    <n v="9.1461187214611872"/>
    <n v="1.8896549082583394"/>
    <n v="4.8400999999999996"/>
    <s v="6-6,99 lei"/>
    <x v="13"/>
    <s v="1-1,99 euro"/>
    <n v="1"/>
  </r>
  <r>
    <n v="2013"/>
    <x v="26"/>
    <s v="COMUNA GUŞOENI"/>
    <d v="2020-09-27T00:00:00"/>
    <n v="1"/>
    <m/>
    <s v="X"/>
    <s v="X"/>
    <n v="4000"/>
    <n v="13813"/>
    <n v="0"/>
    <n v="17813"/>
    <n v="3680.2958616557512"/>
    <n v="1202"/>
    <m/>
    <n v="837"/>
    <m/>
    <n v="1202"/>
    <n v="837"/>
    <n v="14.819467554076539"/>
    <n v="3.0618102010447181"/>
    <n v="21.281959378733571"/>
    <n v="4.3970081979160707"/>
    <n v="4.8400999999999996"/>
    <s v="14-14,99 lei"/>
    <x v="22"/>
    <s v="3-3,99 euro"/>
    <n v="3"/>
  </r>
  <r>
    <n v="2014"/>
    <x v="26"/>
    <s v="COMUNA IONEŞTI"/>
    <d v="2020-09-27T00:00:00"/>
    <n v="1"/>
    <m/>
    <s v="X"/>
    <s v="X"/>
    <n v="23524"/>
    <n v="0"/>
    <n v="0"/>
    <n v="23524"/>
    <n v="4860.2301605338735"/>
    <n v="3322"/>
    <m/>
    <n v="1577"/>
    <m/>
    <n v="3322"/>
    <n v="1577"/>
    <n v="7.0812763395544849"/>
    <n v="1.4630433957055609"/>
    <n v="14.916930881420418"/>
    <n v="3.0819468361026465"/>
    <n v="4.8400999999999996"/>
    <s v="7-7,99 lei"/>
    <x v="5"/>
    <s v="1-1,99 euro"/>
    <n v="1"/>
  </r>
  <r>
    <n v="2015"/>
    <x v="26"/>
    <s v="COMUNA LĂCUSTENI"/>
    <d v="2020-09-27T00:00:00"/>
    <n v="1"/>
    <m/>
    <s v="X"/>
    <s v="X"/>
    <n v="30450"/>
    <n v="150"/>
    <n v="0"/>
    <n v="30600"/>
    <n v="6322.1834259622738"/>
    <n v="1095"/>
    <m/>
    <n v="812"/>
    <m/>
    <n v="1095"/>
    <n v="812"/>
    <n v="27.945205479452056"/>
    <n v="5.7736834940294735"/>
    <n v="37.684729064039409"/>
    <n v="7.7859401797564951"/>
    <n v="4.8400999999999996"/>
    <s v="27-27,99 lei"/>
    <x v="32"/>
    <s v="5-5,99 euro"/>
    <n v="5"/>
  </r>
  <r>
    <n v="2016"/>
    <x v="26"/>
    <s v="COMUNA LĂDEŞTI"/>
    <d v="2020-09-27T00:00:00"/>
    <n v="1"/>
    <m/>
    <s v="X"/>
    <s v="X"/>
    <n v="22694"/>
    <n v="11962.83"/>
    <n v="0"/>
    <n v="34656.83"/>
    <n v="7160.3541249147756"/>
    <n v="1373"/>
    <m/>
    <n v="1170"/>
    <m/>
    <n v="1373"/>
    <n v="1170"/>
    <n v="25.241682447195924"/>
    <n v="5.2151158957864352"/>
    <n v="29.621222222222222"/>
    <n v="6.1199607905254494"/>
    <n v="4.8400999999999996"/>
    <s v="25-25,99 lei"/>
    <x v="35"/>
    <s v="5-5,99 euro"/>
    <n v="5"/>
  </r>
  <r>
    <n v="2017"/>
    <x v="26"/>
    <s v="COMUNA LALOŞU"/>
    <d v="2020-09-27T00:00:00"/>
    <n v="1"/>
    <m/>
    <s v="X"/>
    <s v="X"/>
    <n v="3600"/>
    <n v="4159"/>
    <n v="0"/>
    <n v="7759"/>
    <n v="1603.0660523542904"/>
    <n v="1861"/>
    <m/>
    <n v="1339"/>
    <m/>
    <n v="1861"/>
    <n v="1339"/>
    <n v="4.1692638366469641"/>
    <n v="0.86140035053965092"/>
    <n v="5.7946228528752801"/>
    <n v="1.1972113908545858"/>
    <n v="4.8400999999999996"/>
    <s v="4-4,99 lei"/>
    <x v="11"/>
    <s v="0-0,99 euro"/>
    <n v="0"/>
  </r>
  <r>
    <n v="2018"/>
    <x v="26"/>
    <s v="COMUNA LĂPUŞATA"/>
    <d v="2020-09-27T00:00:00"/>
    <n v="1"/>
    <m/>
    <s v="X"/>
    <s v="X"/>
    <n v="22815"/>
    <n v="9377"/>
    <n v="0"/>
    <n v="32192"/>
    <n v="6651.1022499535138"/>
    <n v="1665"/>
    <m/>
    <n v="1082"/>
    <m/>
    <n v="1665"/>
    <n v="1082"/>
    <n v="19.334534534534534"/>
    <n v="3.9946560059780865"/>
    <n v="29.752310536044362"/>
    <n v="6.1470445933026934"/>
    <n v="4.8400999999999996"/>
    <s v="19-19,99 lei"/>
    <x v="30"/>
    <s v="3-3,99 euro"/>
    <n v="3"/>
  </r>
  <r>
    <n v="2019"/>
    <x v="26"/>
    <s v="COMUNA LIVEZI"/>
    <d v="2020-09-27T00:00:00"/>
    <n v="1"/>
    <m/>
    <s v="X"/>
    <s v="X"/>
    <n v="9997"/>
    <n v="1945.5"/>
    <n v="0"/>
    <n v="11942.5"/>
    <n v="2467.4076981880544"/>
    <n v="1837"/>
    <m/>
    <n v="1228"/>
    <m/>
    <n v="1837"/>
    <n v="1228"/>
    <n v="6.5010887316276538"/>
    <n v="1.3431723996668776"/>
    <n v="9.7251628664495122"/>
    <n v="2.0092896565049303"/>
    <n v="4.8400999999999996"/>
    <s v="6-6,99 lei"/>
    <x v="13"/>
    <s v="1-1,99 euro"/>
    <n v="1"/>
  </r>
  <r>
    <n v="2020"/>
    <x v="26"/>
    <s v="COMUNA LUNGEŞTI"/>
    <d v="2020-09-27T00:00:00"/>
    <n v="1"/>
    <m/>
    <s v="X"/>
    <s v="X"/>
    <n v="800"/>
    <n v="5266"/>
    <n v="0"/>
    <n v="6066"/>
    <n v="1253.2798909113449"/>
    <n v="2438"/>
    <m/>
    <n v="1436"/>
    <m/>
    <n v="2438"/>
    <n v="1436"/>
    <n v="2.4881050041017225"/>
    <n v="0.51406066075116685"/>
    <n v="4.2242339832869078"/>
    <n v="0.87275758420010086"/>
    <n v="4.8400999999999996"/>
    <s v="2-2,99 lei"/>
    <x v="7"/>
    <s v="0-0,99 euro"/>
    <n v="0"/>
  </r>
  <r>
    <n v="2021"/>
    <x v="26"/>
    <s v="COMUNA MĂCIUCA"/>
    <d v="2020-09-27T00:00:00"/>
    <n v="1"/>
    <m/>
    <s v="X"/>
    <s v="X"/>
    <n v="11193"/>
    <n v="1571.29"/>
    <n v="0"/>
    <n v="12764.29"/>
    <n v="2637.1955124894116"/>
    <n v="1402"/>
    <m/>
    <n v="1068"/>
    <m/>
    <n v="1402"/>
    <n v="1068"/>
    <n v="9.1043437945791741"/>
    <n v="1.8810239033448015"/>
    <n v="11.951582397003746"/>
    <n v="2.4692841877241682"/>
    <n v="4.8400999999999996"/>
    <s v="9-9,99 lei"/>
    <x v="12"/>
    <s v="1-1,99 euro"/>
    <n v="1"/>
  </r>
  <r>
    <n v="2022"/>
    <x v="26"/>
    <s v="COMUNA MĂDULARI"/>
    <d v="2020-09-27T00:00:00"/>
    <n v="1"/>
    <m/>
    <s v="X"/>
    <s v="X"/>
    <n v="4888"/>
    <n v="607.01"/>
    <n v="0"/>
    <n v="5495.01"/>
    <n v="1135.309187826698"/>
    <n v="1101"/>
    <m/>
    <n v="876"/>
    <m/>
    <n v="1101"/>
    <n v="876"/>
    <n v="4.9909264305177112"/>
    <n v="1.0311618418044486"/>
    <n v="6.272842465753425"/>
    <n v="1.2960150545966873"/>
    <n v="4.8400999999999996"/>
    <s v="4-4,99 lei"/>
    <x v="11"/>
    <s v="1-1,99 euro"/>
    <n v="1"/>
  </r>
  <r>
    <n v="2023"/>
    <x v="26"/>
    <s v="COMUNA MALAIA"/>
    <d v="2020-09-27T00:00:00"/>
    <n v="1"/>
    <m/>
    <s v="X"/>
    <s v="X"/>
    <n v="1227"/>
    <n v="12771"/>
    <n v="0"/>
    <n v="13998"/>
    <n v="2892.0890064254872"/>
    <n v="1490"/>
    <m/>
    <n v="1187"/>
    <m/>
    <n v="1490"/>
    <n v="1187"/>
    <n v="9.394630872483221"/>
    <n v="1.9409993331714679"/>
    <n v="11.792754844144904"/>
    <n v="2.4364692556238308"/>
    <n v="4.8400999999999996"/>
    <s v="9-9,99 lei"/>
    <x v="12"/>
    <s v="1-1,99 euro"/>
    <n v="1"/>
  </r>
  <r>
    <n v="2024"/>
    <x v="26"/>
    <s v="COMUNA MĂLDĂREŞTI"/>
    <d v="2020-09-27T00:00:00"/>
    <n v="1"/>
    <m/>
    <s v="X"/>
    <s v="X"/>
    <n v="600"/>
    <n v="3973.75"/>
    <n v="0"/>
    <n v="4573.75"/>
    <n v="944.97014524493306"/>
    <n v="1633"/>
    <m/>
    <n v="1020"/>
    <m/>
    <n v="1633"/>
    <n v="1020"/>
    <n v="2.8008266993263931"/>
    <n v="0.57867124632267797"/>
    <n v="4.4840686274509807"/>
    <n v="0.92644131886758141"/>
    <n v="4.8400999999999996"/>
    <s v="2-2,99 lei"/>
    <x v="7"/>
    <s v="0-0,99 euro"/>
    <n v="0"/>
  </r>
  <r>
    <n v="2025"/>
    <x v="26"/>
    <s v="COMUNA MATEEŞTI"/>
    <d v="2020-09-27T00:00:00"/>
    <n v="1"/>
    <m/>
    <s v="X"/>
    <s v="X"/>
    <n v="5710"/>
    <n v="5773"/>
    <n v="0"/>
    <n v="11483"/>
    <n v="2372.4716431478691"/>
    <n v="2528"/>
    <m/>
    <n v="1686"/>
    <m/>
    <n v="2528"/>
    <n v="1686"/>
    <n v="4.5423259493670889"/>
    <n v="0.93847770694140398"/>
    <n v="6.8107947805456703"/>
    <n v="1.4071599306926863"/>
    <n v="4.8400999999999996"/>
    <s v="4-4,99 lei"/>
    <x v="11"/>
    <s v="0-0,99 euro"/>
    <n v="0"/>
  </r>
  <r>
    <n v="2026"/>
    <x v="26"/>
    <s v="COMUNA MIHĂEŞTI"/>
    <d v="2020-09-27T00:00:00"/>
    <n v="1"/>
    <m/>
    <s v="X"/>
    <s v="X"/>
    <n v="12840"/>
    <n v="4622"/>
    <n v="0"/>
    <n v="17462"/>
    <n v="3607.7766988285371"/>
    <n v="5686"/>
    <m/>
    <n v="2972"/>
    <m/>
    <n v="5686"/>
    <n v="2972"/>
    <n v="3.0710517059444249"/>
    <n v="0.63450170573839904"/>
    <n v="5.8755047106325708"/>
    <n v="1.213922173226291"/>
    <n v="4.8400999999999996"/>
    <s v="3-3,99 lei"/>
    <x v="0"/>
    <s v="0-0,99 euro"/>
    <n v="0"/>
  </r>
  <r>
    <n v="2027"/>
    <x v="26"/>
    <s v="COMUNA MILCOIU"/>
    <d v="2020-09-27T00:00:00"/>
    <n v="1"/>
    <m/>
    <s v="X"/>
    <s v="X"/>
    <n v="2000"/>
    <n v="7773"/>
    <n v="0"/>
    <n v="9773"/>
    <n v="2019.173157579389"/>
    <n v="1042"/>
    <m/>
    <n v="820"/>
    <m/>
    <n v="1042"/>
    <n v="820"/>
    <n v="9.3790786948176592"/>
    <n v="1.9377861397115057"/>
    <n v="11.918292682926829"/>
    <n v="2.462406289730962"/>
    <n v="4.8400999999999996"/>
    <s v="9-9,99 lei"/>
    <x v="12"/>
    <s v="1-1,99 euro"/>
    <n v="1"/>
  </r>
  <r>
    <n v="2028"/>
    <x v="26"/>
    <s v="COMUNA MITROFANI"/>
    <d v="2020-09-27T00:00:00"/>
    <n v="1"/>
    <m/>
    <s v="X"/>
    <s v="X"/>
    <n v="2080"/>
    <n v="390"/>
    <n v="0"/>
    <n v="2470"/>
    <n v="510.32003471002668"/>
    <n v="789"/>
    <m/>
    <n v="598"/>
    <m/>
    <n v="789"/>
    <n v="598"/>
    <n v="3.1305449936628644"/>
    <n v="0.64679345337138994"/>
    <n v="4.1304347826086953"/>
    <n v="0.85337798446492752"/>
    <n v="4.8400999999999996"/>
    <s v="3-3,99 lei"/>
    <x v="0"/>
    <s v="0-0,99 euro"/>
    <n v="0"/>
  </r>
  <r>
    <n v="2029"/>
    <x v="26"/>
    <s v="COMUNA MUEREASCA"/>
    <d v="2020-09-27T00:00:00"/>
    <n v="1"/>
    <m/>
    <s v="X"/>
    <s v="X"/>
    <n v="1000"/>
    <n v="3573"/>
    <n v="0"/>
    <n v="4573"/>
    <n v="944.81518976880648"/>
    <n v="2048"/>
    <m/>
    <n v="921"/>
    <m/>
    <n v="2048"/>
    <n v="921"/>
    <n v="2.23291015625"/>
    <n v="0.46133554187930004"/>
    <n v="4.9652551574375678"/>
    <n v="1.0258579693472383"/>
    <n v="4.8400999999999996"/>
    <s v="2-2,99 lei"/>
    <x v="7"/>
    <s v="0-0,99 euro"/>
    <n v="0"/>
  </r>
  <r>
    <n v="2030"/>
    <x v="26"/>
    <s v="COMUNA NICOLAE BĂLCESCU"/>
    <d v="2020-09-27T00:00:00"/>
    <n v="1"/>
    <m/>
    <s v="X"/>
    <s v="X"/>
    <n v="8720"/>
    <n v="8958.01"/>
    <n v="0"/>
    <n v="17678.010000000002"/>
    <n v="3652.4059420259919"/>
    <n v="2768"/>
    <m/>
    <n v="1670"/>
    <m/>
    <n v="2768"/>
    <n v="1670"/>
    <n v="6.3865643063583821"/>
    <n v="1.319510817205922"/>
    <n v="10.585634730538924"/>
    <n v="2.1870694263628692"/>
    <n v="4.8400999999999996"/>
    <s v="6-6,99 lei"/>
    <x v="13"/>
    <s v="1-1,99 euro"/>
    <n v="1"/>
  </r>
  <r>
    <n v="2031"/>
    <x v="26"/>
    <s v="COMUNA OLANU"/>
    <d v="2020-09-27T00:00:00"/>
    <n v="1"/>
    <m/>
    <s v="X"/>
    <s v="X"/>
    <n v="14300"/>
    <n v="9631.14"/>
    <n v="0"/>
    <n v="23931.14"/>
    <n v="4944.348257267412"/>
    <n v="2432"/>
    <m/>
    <n v="1428"/>
    <m/>
    <n v="2432"/>
    <n v="1428"/>
    <n v="9.8401069078947359"/>
    <n v="2.0330379347316661"/>
    <n v="16.758501400560224"/>
    <n v="3.4624287515878236"/>
    <n v="4.8400999999999996"/>
    <s v="9-9,99 lei"/>
    <x v="12"/>
    <s v="2-2,99 euro"/>
    <n v="2"/>
  </r>
  <r>
    <n v="2032"/>
    <x v="26"/>
    <s v="COMUNA ORLEŞTI"/>
    <d v="2020-09-27T00:00:00"/>
    <n v="1"/>
    <m/>
    <s v="X"/>
    <s v="X"/>
    <n v="2550"/>
    <n v="6536.07"/>
    <n v="0"/>
    <n v="9086.07"/>
    <n v="1877.2484039585959"/>
    <n v="2340"/>
    <m/>
    <n v="1313"/>
    <m/>
    <n v="2340"/>
    <n v="1313"/>
    <n v="3.8829358974358974"/>
    <n v="0.80224290767461359"/>
    <n v="6.9200837776085296"/>
    <n v="1.4297398354597075"/>
    <n v="4.8400999999999996"/>
    <s v="3-3,99 lei"/>
    <x v="0"/>
    <s v="0-0,99 euro"/>
    <n v="0"/>
  </r>
  <r>
    <n v="2033"/>
    <x v="26"/>
    <s v="COMUNA OTEŞANI"/>
    <d v="2020-09-27T00:00:00"/>
    <n v="1"/>
    <m/>
    <s v="X"/>
    <s v="X"/>
    <n v="2550"/>
    <n v="13500"/>
    <n v="0"/>
    <n v="16050"/>
    <n v="3316.0471891076631"/>
    <n v="2185"/>
    <m/>
    <n v="1326"/>
    <m/>
    <n v="2185"/>
    <n v="1326"/>
    <n v="7.3455377574370706"/>
    <n v="1.5176417341453836"/>
    <n v="12.104072398190045"/>
    <n v="2.5007897353753115"/>
    <n v="4.8400999999999996"/>
    <s v="7-7,99 lei"/>
    <x v="5"/>
    <s v="1-1,99 euro"/>
    <n v="1"/>
  </r>
  <r>
    <n v="2034"/>
    <x v="26"/>
    <s v="COMUNA PĂUŞEŞTI"/>
    <d v="2020-09-27T00:00:00"/>
    <n v="1"/>
    <m/>
    <s v="X"/>
    <s v="X"/>
    <n v="6000"/>
    <n v="6815"/>
    <n v="0"/>
    <n v="12815"/>
    <n v="2647.6725687485796"/>
    <n v="2097"/>
    <m/>
    <n v="1312"/>
    <m/>
    <n v="2097"/>
    <n v="1312"/>
    <n v="6.1111111111111107"/>
    <n v="1.2626001758457699"/>
    <n v="9.7675304878048781"/>
    <n v="2.0180431164242223"/>
    <n v="4.8400999999999996"/>
    <s v="6-6,99 lei"/>
    <x v="13"/>
    <s v="1-1,99 euro"/>
    <n v="1"/>
  </r>
  <r>
    <n v="2035"/>
    <x v="26"/>
    <s v="COMUNA PĂUSEŞTI-MĂGLAŞI"/>
    <d v="2020-09-27T00:00:00"/>
    <n v="1"/>
    <m/>
    <s v="X"/>
    <s v="X"/>
    <n v="6150"/>
    <n v="1635"/>
    <n v="0"/>
    <n v="7785"/>
    <n v="1608.4378421933432"/>
    <n v="3323"/>
    <m/>
    <n v="1871"/>
    <m/>
    <n v="3323"/>
    <n v="1871"/>
    <n v="2.3427625639482397"/>
    <n v="0.48403185139733468"/>
    <n v="4.160876536611438"/>
    <n v="0.85966747311242286"/>
    <n v="4.8400999999999996"/>
    <s v="2-2,99 lei"/>
    <x v="7"/>
    <s v="0-0,99 euro"/>
    <n v="0"/>
  </r>
  <r>
    <n v="2036"/>
    <x v="26"/>
    <s v="COMUNA PERIŞANI"/>
    <d v="2020-09-27T00:00:00"/>
    <n v="1"/>
    <m/>
    <s v="X"/>
    <s v="X"/>
    <n v="2100"/>
    <n v="8142"/>
    <n v="0"/>
    <n v="10242"/>
    <n v="2116.0719819838437"/>
    <n v="1726"/>
    <m/>
    <n v="1071"/>
    <m/>
    <n v="1726"/>
    <n v="1071"/>
    <n v="5.9339513325608344"/>
    <n v="1.2259976720647994"/>
    <n v="9.5630252100840334"/>
    <n v="1.9757908328513947"/>
    <n v="4.8400999999999996"/>
    <s v="5-5,99 lei"/>
    <x v="8"/>
    <s v="1-1,99 euro"/>
    <n v="1"/>
  </r>
  <r>
    <n v="2037"/>
    <x v="26"/>
    <s v="COMUNA PESCEANA"/>
    <d v="2020-09-27T00:00:00"/>
    <n v="1"/>
    <m/>
    <s v="X"/>
    <s v="X"/>
    <n v="990"/>
    <n v="12608"/>
    <n v="0"/>
    <n v="13598"/>
    <n v="2809.4460858246734"/>
    <n v="1342"/>
    <m/>
    <n v="897"/>
    <m/>
    <n v="1342"/>
    <n v="897"/>
    <n v="10.13263785394933"/>
    <n v="2.0934769641018431"/>
    <n v="15.159420289855072"/>
    <n v="3.1320469184221555"/>
    <n v="4.8400999999999996"/>
    <s v="10-10,99 lei"/>
    <x v="3"/>
    <s v="2-2,99 euro"/>
    <n v="2"/>
  </r>
  <r>
    <n v="2038"/>
    <x v="26"/>
    <s v="COMUNA PIETRARI"/>
    <d v="2020-09-27T00:00:00"/>
    <n v="1"/>
    <m/>
    <s v="X"/>
    <s v="X"/>
    <n v="4580"/>
    <n v="5584"/>
    <n v="0"/>
    <n v="10164"/>
    <n v="2099.9566124666849"/>
    <n v="2485"/>
    <m/>
    <n v="1413"/>
    <m/>
    <n v="2485"/>
    <n v="1413"/>
    <n v="4.0901408450704224"/>
    <n v="0.84505296276325348"/>
    <n v="7.1932059447983017"/>
    <n v="1.4861688694031741"/>
    <n v="4.8400999999999996"/>
    <s v="4-4,99 lei"/>
    <x v="11"/>
    <s v="0-0,99 euro"/>
    <n v="0"/>
  </r>
  <r>
    <n v="2039"/>
    <x v="26"/>
    <s v="COMUNA POPEŞTI"/>
    <d v="2020-09-27T00:00:00"/>
    <n v="1"/>
    <m/>
    <s v="X"/>
    <s v="X"/>
    <n v="9800"/>
    <n v="5791.89"/>
    <n v="0"/>
    <n v="15591.89"/>
    <n v="3221.3983182165657"/>
    <n v="2474"/>
    <m/>
    <n v="1780"/>
    <m/>
    <n v="2474"/>
    <n v="1780"/>
    <n v="6.3022999191592559"/>
    <n v="1.3021011795539879"/>
    <n v="8.7594887640449439"/>
    <n v="1.8097743360767222"/>
    <n v="4.8400999999999996"/>
    <s v="6-6,99 lei"/>
    <x v="13"/>
    <s v="1-1,99 euro"/>
    <n v="1"/>
  </r>
  <r>
    <n v="2040"/>
    <x v="26"/>
    <s v="COMUNA PRUNDENI"/>
    <d v="2020-09-27T00:00:00"/>
    <n v="1"/>
    <m/>
    <s v="X"/>
    <s v="X"/>
    <n v="600"/>
    <n v="4252"/>
    <n v="0"/>
    <n v="4852"/>
    <n v="1002.4586268878743"/>
    <n v="3384"/>
    <m/>
    <n v="1771"/>
    <m/>
    <n v="3384"/>
    <n v="1771"/>
    <n v="1.4338061465721039"/>
    <n v="0.29623481882029384"/>
    <n v="2.7396950875211745"/>
    <n v="0.56604100897113174"/>
    <n v="4.8400999999999996"/>
    <s v="1-1,99 lei"/>
    <x v="10"/>
    <s v="0-0,99 euro"/>
    <n v="0"/>
  </r>
  <r>
    <n v="2041"/>
    <x v="26"/>
    <s v="COMUNA RACOVIŢA"/>
    <d v="2020-09-27T00:00:00"/>
    <n v="1"/>
    <m/>
    <s v="X"/>
    <s v="X"/>
    <n v="3360"/>
    <n v="13946"/>
    <n v="0"/>
    <n v="17306"/>
    <n v="3575.5459597942195"/>
    <n v="1331"/>
    <m/>
    <n v="991"/>
    <m/>
    <n v="1331"/>
    <n v="991"/>
    <n v="13.002253944402705"/>
    <n v="2.6863606008972347"/>
    <n v="17.463168516649848"/>
    <n v="3.6080181229003223"/>
    <n v="4.8400999999999996"/>
    <s v="13-13,99 lei"/>
    <x v="14"/>
    <s v="2-2,99 euro"/>
    <n v="2"/>
  </r>
  <r>
    <n v="2042"/>
    <x v="26"/>
    <s v="COMUNA ROEŞTI"/>
    <d v="2020-09-27T00:00:00"/>
    <n v="1"/>
    <m/>
    <s v="X"/>
    <s v="X"/>
    <n v="3080"/>
    <n v="5680.45"/>
    <n v="0"/>
    <n v="8760.4500000000007"/>
    <n v="1809.9729344435036"/>
    <n v="1793"/>
    <m/>
    <n v="1179"/>
    <m/>
    <n v="1793"/>
    <n v="1179"/>
    <n v="4.8859174567763528"/>
    <n v="1.0094662211062486"/>
    <n v="7.4304071246819348"/>
    <n v="1.5351763650920303"/>
    <n v="4.8400999999999996"/>
    <s v="4-4,99 lei"/>
    <x v="11"/>
    <s v="1-1,99 euro"/>
    <n v="1"/>
  </r>
  <r>
    <n v="2043"/>
    <x v="26"/>
    <s v="COMUNA ROŞIILE"/>
    <d v="2020-09-27T00:00:00"/>
    <n v="1"/>
    <m/>
    <s v="X"/>
    <s v="X"/>
    <n v="5440"/>
    <n v="7824"/>
    <n v="0"/>
    <n v="13264"/>
    <n v="2740.4392471229935"/>
    <n v="1984"/>
    <m/>
    <n v="1245"/>
    <m/>
    <n v="1984"/>
    <n v="1245"/>
    <n v="6.685483870967742"/>
    <n v="1.3812697818160249"/>
    <n v="10.653815261044176"/>
    <n v="2.201156021785537"/>
    <n v="4.8400999999999996"/>
    <s v="6-6,99 lei"/>
    <x v="13"/>
    <s v="1-1,99 euro"/>
    <n v="1"/>
  </r>
  <r>
    <n v="2044"/>
    <x v="26"/>
    <s v="COMUNA RUNCU"/>
    <d v="2020-09-27T00:00:00"/>
    <n v="1"/>
    <m/>
    <s v="X"/>
    <s v="X"/>
    <n v="6606"/>
    <n v="508"/>
    <n v="0"/>
    <n v="7114"/>
    <n v="1469.8043428854776"/>
    <n v="749"/>
    <m/>
    <n v="600"/>
    <m/>
    <n v="749"/>
    <n v="600"/>
    <n v="9.49799732977303"/>
    <n v="1.9623555979779408"/>
    <n v="11.856666666666667"/>
    <n v="2.4496739048091292"/>
    <n v="4.8400999999999996"/>
    <s v="9-9,99 lei"/>
    <x v="12"/>
    <s v="1-1,99 euro"/>
    <n v="1"/>
  </r>
  <r>
    <n v="2045"/>
    <x v="26"/>
    <s v="COMUNA SĂLĂTRUCEL"/>
    <d v="2020-09-27T00:00:00"/>
    <n v="1"/>
    <m/>
    <s v="X"/>
    <s v="X"/>
    <n v="9292"/>
    <n v="2714"/>
    <n v="0"/>
    <n v="12006"/>
    <n v="2480.5272618334334"/>
    <n v="1782"/>
    <m/>
    <n v="1206"/>
    <m/>
    <n v="1782"/>
    <n v="1206"/>
    <n v="6.737373737373737"/>
    <n v="1.3919906070894688"/>
    <n v="9.9552238805970141"/>
    <n v="2.0568219418187672"/>
    <n v="4.8400999999999996"/>
    <s v="6-6,99 lei"/>
    <x v="13"/>
    <s v="1-1,99 euro"/>
    <n v="1"/>
  </r>
  <r>
    <n v="2046"/>
    <x v="26"/>
    <s v="COMUNA SCUNDU"/>
    <d v="2020-09-27T00:00:00"/>
    <n v="1"/>
    <m/>
    <s v="X"/>
    <s v="X"/>
    <n v="1082"/>
    <n v="9826"/>
    <n v="0"/>
    <n v="10908"/>
    <n v="2253.6724447841989"/>
    <n v="1566"/>
    <m/>
    <n v="1073"/>
    <m/>
    <n v="1566"/>
    <n v="1073"/>
    <n v="6.9655172413793105"/>
    <n v="1.4391267208072789"/>
    <n v="10.165890027958994"/>
    <n v="2.1003471060430559"/>
    <n v="4.8400999999999996"/>
    <s v="6-6,99 lei"/>
    <x v="13"/>
    <s v="1-1,99 euro"/>
    <n v="1"/>
  </r>
  <r>
    <n v="2047"/>
    <x v="26"/>
    <s v="COMUNA SINEŞTI"/>
    <d v="2020-09-27T00:00:00"/>
    <n v="1"/>
    <m/>
    <s v="X"/>
    <s v="X"/>
    <n v="3400"/>
    <n v="12715"/>
    <n v="0"/>
    <n v="16115"/>
    <n v="3329.4766637052958"/>
    <n v="2007"/>
    <m/>
    <n v="1373"/>
    <m/>
    <n v="2007"/>
    <n v="1373"/>
    <n v="8.0293971101145996"/>
    <n v="1.6589320696090164"/>
    <n v="11.737072104879825"/>
    <n v="2.4249647951240321"/>
    <n v="4.8400999999999996"/>
    <s v="8-8,99 lei"/>
    <x v="2"/>
    <s v="1-1,99 euro"/>
    <n v="1"/>
  </r>
  <r>
    <n v="2048"/>
    <x v="26"/>
    <s v="COMUNA ŞIRINEASA"/>
    <d v="2020-09-27T00:00:00"/>
    <n v="1"/>
    <m/>
    <s v="X"/>
    <s v="X"/>
    <n v="1800"/>
    <n v="10185.27"/>
    <n v="0"/>
    <n v="11985.27"/>
    <n v="2476.2442924732964"/>
    <n v="1915"/>
    <m/>
    <n v="1279"/>
    <m/>
    <n v="1915"/>
    <n v="1279"/>
    <n v="6.2586266318537858"/>
    <n v="1.2930779595160817"/>
    <n v="9.3708131352619244"/>
    <n v="1.9360784147562911"/>
    <n v="4.8400999999999996"/>
    <s v="6-6,99 lei"/>
    <x v="13"/>
    <s v="1-1,99 euro"/>
    <n v="1"/>
  </r>
  <r>
    <n v="2049"/>
    <x v="26"/>
    <s v="COMUNA SLĂTIOARA"/>
    <d v="2020-09-27T00:00:00"/>
    <n v="1"/>
    <m/>
    <s v="X"/>
    <s v="X"/>
    <n v="3000"/>
    <n v="42324"/>
    <n v="0"/>
    <n v="45324"/>
    <n v="9364.2693332782383"/>
    <n v="2745"/>
    <m/>
    <n v="1498"/>
    <m/>
    <n v="2745"/>
    <n v="1498"/>
    <n v="16.511475409836066"/>
    <n v="3.4113913782434384"/>
    <n v="30.256341789052069"/>
    <n v="6.2511811303593046"/>
    <n v="4.8400999999999996"/>
    <s v="16-16,99 lei"/>
    <x v="31"/>
    <s v="3-3,99 euro"/>
    <n v="3"/>
  </r>
  <r>
    <n v="2050"/>
    <x v="26"/>
    <s v="COMUNA STĂNEŞTI"/>
    <d v="2020-09-27T00:00:00"/>
    <n v="1"/>
    <m/>
    <s v="X"/>
    <s v="X"/>
    <n v="3360"/>
    <n v="11311"/>
    <n v="0"/>
    <n v="14671"/>
    <n v="3031.1357203363568"/>
    <n v="886"/>
    <m/>
    <n v="630"/>
    <m/>
    <n v="886"/>
    <n v="630"/>
    <n v="16.558690744920995"/>
    <n v="3.4211464112148495"/>
    <n v="23.287301587301588"/>
    <n v="4.8113265402164398"/>
    <n v="4.8400999999999996"/>
    <s v="16-16,99 lei"/>
    <x v="31"/>
    <s v="3-3,99 euro"/>
    <n v="3"/>
  </r>
  <r>
    <n v="2051"/>
    <x v="26"/>
    <s v="COMUNA ŞTEFĂNEŞTI"/>
    <d v="2020-09-27T00:00:00"/>
    <n v="1"/>
    <m/>
    <s v="X"/>
    <s v="X"/>
    <n v="4800"/>
    <n v="11334"/>
    <n v="0"/>
    <n v="16134"/>
    <n v="3333.4022024338342"/>
    <n v="2621"/>
    <m/>
    <n v="1910"/>
    <m/>
    <n v="2621"/>
    <n v="1910"/>
    <n v="6.1556657764212135"/>
    <n v="1.2718054950148165"/>
    <n v="8.4471204188481668"/>
    <n v="1.7452367552009602"/>
    <n v="4.8400999999999996"/>
    <s v="6-6,99 lei"/>
    <x v="13"/>
    <s v="1-1,99 euro"/>
    <n v="1"/>
  </r>
  <r>
    <n v="2052"/>
    <x v="26"/>
    <s v="COMUNA STOENEŞTI"/>
    <d v="2020-09-27T00:00:00"/>
    <n v="1"/>
    <m/>
    <s v="X"/>
    <s v="X"/>
    <n v="1500"/>
    <n v="6500"/>
    <n v="0"/>
    <n v="8000"/>
    <n v="1652.8584120162807"/>
    <n v="2806"/>
    <m/>
    <n v="1881"/>
    <m/>
    <n v="2806"/>
    <n v="1881"/>
    <n v="2.8510334996436208"/>
    <n v="0.58904433785327182"/>
    <n v="4.2530568846358321"/>
    <n v="0.87871260606926138"/>
    <n v="4.8400999999999996"/>
    <s v="2-2,99 lei"/>
    <x v="7"/>
    <s v="0-0,99 euro"/>
    <n v="0"/>
  </r>
  <r>
    <n v="2053"/>
    <x v="26"/>
    <s v="COMUNA STOILEŞTI"/>
    <d v="2020-09-27T00:00:00"/>
    <n v="1"/>
    <m/>
    <s v="X"/>
    <s v="X"/>
    <n v="6000"/>
    <n v="12445.71"/>
    <n v="0"/>
    <n v="18445.71"/>
    <n v="3811.0183673891038"/>
    <n v="3021"/>
    <m/>
    <n v="2016"/>
    <m/>
    <n v="3021"/>
    <n v="2016"/>
    <n v="6.1058291956305855"/>
    <n v="1.2615088935415768"/>
    <n v="9.1496577380952377"/>
    <n v="1.8903860949350713"/>
    <n v="4.8400999999999996"/>
    <s v="6-6,99 lei"/>
    <x v="13"/>
    <s v="1-1,99 euro"/>
    <n v="1"/>
  </r>
  <r>
    <n v="2054"/>
    <x v="26"/>
    <s v="COMUNA STROEŞTI"/>
    <d v="2020-09-27T00:00:00"/>
    <n v="1"/>
    <m/>
    <s v="X"/>
    <s v="X"/>
    <n v="1000"/>
    <n v="25670"/>
    <n v="0"/>
    <n v="26670"/>
    <n v="5510.2167310592758"/>
    <n v="2263"/>
    <m/>
    <n v="1477"/>
    <m/>
    <n v="2263"/>
    <n v="1477"/>
    <n v="11.785240830755635"/>
    <n v="2.4349168055940238"/>
    <n v="18.05687203791469"/>
    <n v="3.7306816053211076"/>
    <n v="4.8400999999999996"/>
    <s v="11-11,99 lei"/>
    <x v="4"/>
    <s v="2-2,99 euro"/>
    <n v="2"/>
  </r>
  <r>
    <n v="2055"/>
    <x v="26"/>
    <s v="COMUNA ŞUŞANI"/>
    <d v="2020-09-27T00:00:00"/>
    <n v="1"/>
    <m/>
    <s v="X"/>
    <s v="X"/>
    <n v="4620"/>
    <n v="13771"/>
    <n v="0"/>
    <n v="18391"/>
    <n v="3799.7148819239274"/>
    <n v="2504"/>
    <m/>
    <n v="1743"/>
    <m/>
    <n v="2504"/>
    <n v="1743"/>
    <n v="7.3446485623003195"/>
    <n v="1.5174580199376706"/>
    <n v="10.55134825014343"/>
    <n v="2.1799855891703541"/>
    <n v="4.8400999999999996"/>
    <s v="7-7,99 lei"/>
    <x v="5"/>
    <s v="1-1,99 euro"/>
    <n v="1"/>
  </r>
  <r>
    <n v="2056"/>
    <x v="26"/>
    <s v="COMUNA SUTEŞTI"/>
    <d v="2020-09-27T00:00:00"/>
    <n v="1"/>
    <m/>
    <s v="X"/>
    <s v="X"/>
    <n v="1180"/>
    <n v="3501"/>
    <n v="0"/>
    <n v="4681"/>
    <n v="967.1287783310263"/>
    <n v="1701"/>
    <m/>
    <n v="1169"/>
    <m/>
    <n v="1701"/>
    <n v="1169"/>
    <n v="2.7519106407995295"/>
    <n v="0.56856483147032699"/>
    <n v="4.0042771599657829"/>
    <n v="0.82731289848676326"/>
    <n v="4.8400999999999996"/>
    <s v="2-2,99 lei"/>
    <x v="7"/>
    <s v="0-0,99 euro"/>
    <n v="0"/>
  </r>
  <r>
    <n v="2057"/>
    <x v="26"/>
    <s v="COMUNA TETOIU"/>
    <d v="2020-09-27T00:00:00"/>
    <n v="1"/>
    <m/>
    <s v="X"/>
    <s v="X"/>
    <n v="9000"/>
    <n v="11547"/>
    <n v="0"/>
    <n v="20547"/>
    <n v="4245.1602239623153"/>
    <n v="1965"/>
    <m/>
    <n v="1391"/>
    <m/>
    <n v="1965"/>
    <n v="1391"/>
    <n v="10.456488549618321"/>
    <n v="2.1603868824235701"/>
    <n v="14.771387491013659"/>
    <n v="3.051876508959249"/>
    <n v="4.8400999999999996"/>
    <s v="10-10,99 lei"/>
    <x v="3"/>
    <s v="2-2,99 euro"/>
    <n v="2"/>
  </r>
  <r>
    <n v="2058"/>
    <x v="26"/>
    <s v="COMUNA TITEŞTI"/>
    <d v="2020-09-27T00:00:00"/>
    <n v="1"/>
    <m/>
    <s v="X"/>
    <s v="X"/>
    <n v="2800"/>
    <n v="2950.6"/>
    <n v="0"/>
    <n v="5750.6"/>
    <n v="1188.1159480176032"/>
    <n v="588"/>
    <m/>
    <n v="357"/>
    <m/>
    <n v="588"/>
    <n v="357"/>
    <n v="9.7799319727891163"/>
    <n v="2.0206053537714341"/>
    <n v="16.10812324929972"/>
    <n v="3.328055876800009"/>
    <n v="4.8400999999999996"/>
    <s v="9-9,99 lei"/>
    <x v="12"/>
    <s v="2-2,99 euro"/>
    <n v="2"/>
  </r>
  <r>
    <n v="2059"/>
    <x v="26"/>
    <s v="COMUNA TOMŞANI"/>
    <d v="2020-09-27T00:00:00"/>
    <n v="1"/>
    <m/>
    <s v="X"/>
    <s v="X"/>
    <n v="3000"/>
    <n v="8000"/>
    <n v="0"/>
    <n v="11000"/>
    <n v="2272.680316522386"/>
    <n v="3122"/>
    <m/>
    <n v="1895"/>
    <m/>
    <n v="3122"/>
    <n v="1895"/>
    <n v="3.5233824471492632"/>
    <n v="0.72795653956514605"/>
    <n v="5.8047493403693933"/>
    <n v="1.1993035971094386"/>
    <n v="4.8400999999999996"/>
    <s v="3-3,99 lei"/>
    <x v="0"/>
    <s v="0-0,99 euro"/>
    <n v="0"/>
  </r>
  <r>
    <n v="2060"/>
    <x v="26"/>
    <s v="COMUNA VAIDEENI"/>
    <d v="2020-09-27T00:00:00"/>
    <n v="1"/>
    <m/>
    <s v="X"/>
    <s v="X"/>
    <n v="6862"/>
    <n v="10657"/>
    <n v="0"/>
    <n v="17519"/>
    <n v="3619.5533150141528"/>
    <n v="3217"/>
    <m/>
    <n v="2131"/>
    <m/>
    <n v="3217"/>
    <n v="2131"/>
    <n v="5.4457569163817219"/>
    <n v="1.1251331411296714"/>
    <n v="8.2210229938995774"/>
    <n v="1.6985233763557732"/>
    <n v="4.8400999999999996"/>
    <s v="5-5,99 lei"/>
    <x v="8"/>
    <s v="1-1,99 euro"/>
    <n v="1"/>
  </r>
  <r>
    <n v="2061"/>
    <x v="26"/>
    <s v="COMUNA VALEA MARE"/>
    <d v="2020-09-27T00:00:00"/>
    <n v="1"/>
    <m/>
    <s v="X"/>
    <s v="X"/>
    <n v="1000"/>
    <n v="11098.48"/>
    <n v="0"/>
    <n v="12098.48"/>
    <n v="2499.6343050763417"/>
    <n v="2046"/>
    <m/>
    <n v="1300"/>
    <m/>
    <n v="2046"/>
    <n v="1300"/>
    <n v="5.9132355816226783"/>
    <n v="1.2217176466648787"/>
    <n v="9.3065230769230762"/>
    <n v="1.9227956192894935"/>
    <n v="4.8400999999999996"/>
    <s v="5-5,99 lei"/>
    <x v="8"/>
    <s v="1-1,99 euro"/>
    <n v="1"/>
  </r>
  <r>
    <n v="2062"/>
    <x v="26"/>
    <s v="COMUNA VLĂDEŞTI"/>
    <d v="2020-09-27T00:00:00"/>
    <n v="1"/>
    <m/>
    <s v="X"/>
    <s v="X"/>
    <n v="3000"/>
    <n v="10648"/>
    <n v="0"/>
    <n v="13648"/>
    <n v="2819.7764508997752"/>
    <n v="2755"/>
    <m/>
    <n v="1707"/>
    <m/>
    <n v="2755"/>
    <n v="1707"/>
    <n v="4.9539019963702362"/>
    <n v="1.0235123233755989"/>
    <n v="7.9953134153485648"/>
    <n v="1.6518901294081869"/>
    <n v="4.8400999999999996"/>
    <s v="4-4,99 lei"/>
    <x v="11"/>
    <s v="1-1,99 euro"/>
    <n v="1"/>
  </r>
  <r>
    <n v="2063"/>
    <x v="26"/>
    <s v="COMUNA VOICEŞTI"/>
    <d v="2020-09-27T00:00:00"/>
    <n v="1"/>
    <m/>
    <s v="X"/>
    <s v="X"/>
    <n v="800"/>
    <n v="16114.92"/>
    <n v="0"/>
    <n v="16914.919999999998"/>
    <n v="3494.745976322803"/>
    <n v="1235"/>
    <m/>
    <n v="943"/>
    <m/>
    <n v="1235"/>
    <n v="943"/>
    <n v="13.696291497975707"/>
    <n v="2.8297538269820266"/>
    <n v="17.937348886532341"/>
    <n v="3.7059872495469808"/>
    <n v="4.8400999999999996"/>
    <s v="13-13,99 lei"/>
    <x v="14"/>
    <s v="2-2,99 euro"/>
    <n v="2"/>
  </r>
  <r>
    <n v="2064"/>
    <x v="26"/>
    <s v="COMUNA VOINEASA"/>
    <d v="2020-09-27T00:00:00"/>
    <n v="1"/>
    <m/>
    <s v="X"/>
    <s v="X"/>
    <n v="1080"/>
    <n v="10862"/>
    <n v="0"/>
    <n v="11942"/>
    <n v="2467.3043945373033"/>
    <n v="1291"/>
    <m/>
    <n v="820"/>
    <m/>
    <n v="1291"/>
    <n v="820"/>
    <n v="9.2501936483346245"/>
    <n v="1.911157548053682"/>
    <n v="14.563414634146341"/>
    <n v="3.0089077982162236"/>
    <n v="4.8400999999999996"/>
    <s v="9-9,99 lei"/>
    <x v="12"/>
    <s v="1-1,99 euro"/>
    <n v="1"/>
  </r>
  <r>
    <n v="2065"/>
    <x v="26"/>
    <s v="COMUNA ZĂTRENI"/>
    <d v="2020-09-27T00:00:00"/>
    <n v="1"/>
    <m/>
    <s v="X"/>
    <s v="X"/>
    <n v="2500"/>
    <n v="5680"/>
    <n v="0"/>
    <n v="8180"/>
    <n v="1690.047726286647"/>
    <n v="1801"/>
    <m/>
    <n v="1195"/>
    <m/>
    <n v="1801"/>
    <n v="1195"/>
    <n v="4.5419211549139371"/>
    <n v="0.93839407345177517"/>
    <n v="6.8451882845188283"/>
    <n v="1.4142658797377801"/>
    <n v="4.8400999999999996"/>
    <s v="4-4,99 lei"/>
    <x v="11"/>
    <s v="0-0,99 euro"/>
    <n v="0"/>
  </r>
  <r>
    <n v="2066"/>
    <x v="27"/>
    <s v="MUNICIPIUL FOCȘANI"/>
    <d v="2020-09-27T00:00:00"/>
    <n v="1"/>
    <m/>
    <s v="X"/>
    <s v="X"/>
    <n v="33000"/>
    <n v="154780.79"/>
    <n v="0"/>
    <n v="187780.79"/>
    <n v="38796.882295820338"/>
    <n v="76575"/>
    <m/>
    <n v="31614"/>
    <m/>
    <n v="76575"/>
    <n v="31614"/>
    <n v="2.4522466862553052"/>
    <n v="0.50665207046451632"/>
    <n v="5.9397985069905737"/>
    <n v="1.2272057409951393"/>
    <n v="4.8400999999999996"/>
    <s v="2-2,99 lei"/>
    <x v="7"/>
    <s v="0-0,99 euro"/>
    <n v="0"/>
  </r>
  <r>
    <n v="2067"/>
    <x v="27"/>
    <s v="MUNICIPIUL ADJUD"/>
    <d v="2020-09-27T00:00:00"/>
    <n v="1"/>
    <m/>
    <s v="X"/>
    <s v="X"/>
    <n v="17540"/>
    <n v="22742.85"/>
    <n v="0"/>
    <n v="40282.85"/>
    <n v="8322.7309353112541"/>
    <n v="16351"/>
    <m/>
    <n v="6267"/>
    <m/>
    <n v="16351"/>
    <n v="6267"/>
    <n v="2.4636321937496177"/>
    <n v="0.50900439944414744"/>
    <n v="6.4277724589117602"/>
    <n v="1.3280247224048594"/>
    <n v="4.8400999999999996"/>
    <s v="2-2,99 lei"/>
    <x v="7"/>
    <s v="0-0,99 euro"/>
    <n v="0"/>
  </r>
  <r>
    <n v="2068"/>
    <x v="27"/>
    <s v="ORAȘUL MĂRĂȘEȘTI"/>
    <d v="2020-09-27T00:00:00"/>
    <n v="1"/>
    <m/>
    <s v="X"/>
    <s v="X"/>
    <n v="18214"/>
    <n v="42052"/>
    <n v="0"/>
    <n v="60266"/>
    <n v="12451.395632321648"/>
    <n v="10030"/>
    <m/>
    <n v="4318"/>
    <m/>
    <n v="10030"/>
    <n v="4318"/>
    <n v="6.0085742771684947"/>
    <n v="1.2414153172803237"/>
    <n v="13.956924502084298"/>
    <n v="2.8836025086432717"/>
    <n v="4.8400999999999996"/>
    <s v="6-6,99 lei"/>
    <x v="13"/>
    <s v="1-1,99 euro"/>
    <n v="1"/>
  </r>
  <r>
    <n v="2069"/>
    <x v="27"/>
    <s v="ORAȘUL ODOBEȘTI"/>
    <d v="2020-09-27T00:00:00"/>
    <n v="1"/>
    <m/>
    <s v="X"/>
    <s v="X"/>
    <n v="42698"/>
    <n v="5369"/>
    <n v="0"/>
    <n v="48067"/>
    <n v="9930.9931612983219"/>
    <n v="7883"/>
    <m/>
    <n v="4072"/>
    <m/>
    <n v="7883"/>
    <n v="4072"/>
    <n v="6.0975516935176959"/>
    <n v="1.2597987011668554"/>
    <n v="11.804273084479371"/>
    <n v="2.4388490081773875"/>
    <n v="4.8400999999999996"/>
    <s v="6-6,99 lei"/>
    <x v="13"/>
    <s v="1-1,99 euro"/>
    <n v="1"/>
  </r>
  <r>
    <n v="2070"/>
    <x v="27"/>
    <s v="ORAȘUL PANCIU"/>
    <d v="2020-09-27T00:00:00"/>
    <n v="1"/>
    <m/>
    <s v="X"/>
    <s v="X"/>
    <n v="800"/>
    <n v="15943"/>
    <n v="0"/>
    <n v="16743"/>
    <n v="3459.2260490485737"/>
    <n v="7717"/>
    <m/>
    <n v="3806"/>
    <m/>
    <n v="7717"/>
    <n v="3806"/>
    <n v="2.1696255021381368"/>
    <n v="0.4482604702667583"/>
    <n v="4.3991066736731472"/>
    <n v="0.90888755886720274"/>
    <n v="4.8400999999999996"/>
    <s v="2-2,99 lei"/>
    <x v="7"/>
    <s v="0-0,99 euro"/>
    <n v="0"/>
  </r>
  <r>
    <n v="2071"/>
    <x v="27"/>
    <s v="COMUNA ANDREIAŞU DE JOS"/>
    <d v="2020-09-27T00:00:00"/>
    <n v="1"/>
    <m/>
    <s v="X"/>
    <s v="X"/>
    <n v="6250"/>
    <n v="283"/>
    <n v="3248"/>
    <n v="9781"/>
    <n v="2020.8260159914053"/>
    <n v="1404"/>
    <m/>
    <n v="928"/>
    <m/>
    <n v="1404"/>
    <n v="928"/>
    <n v="6.9665242165242169"/>
    <n v="1.4393347692246476"/>
    <n v="10.539870689655173"/>
    <n v="2.1776142413700486"/>
    <n v="4.8400999999999996"/>
    <s v="6-6,99 lei"/>
    <x v="13"/>
    <s v="1-1,99 euro"/>
    <n v="1"/>
  </r>
  <r>
    <n v="2072"/>
    <x v="27"/>
    <s v="COMUNA BĂLEŞTI"/>
    <d v="2020-09-27T00:00:00"/>
    <n v="1"/>
    <m/>
    <s v="X"/>
    <s v="X"/>
    <n v="8274"/>
    <n v="4080.33"/>
    <n v="0"/>
    <n v="12354.33"/>
    <n v="2552.4947831656373"/>
    <n v="1557"/>
    <m/>
    <n v="1087"/>
    <m/>
    <n v="1557"/>
    <n v="1087"/>
    <n v="7.9347013487475913"/>
    <n v="1.6393672338892982"/>
    <n v="11.365528978840846"/>
    <n v="2.348201272461488"/>
    <n v="4.8400999999999996"/>
    <s v="7-7,99 lei"/>
    <x v="5"/>
    <s v="1-1,99 euro"/>
    <n v="1"/>
  </r>
  <r>
    <n v="2073"/>
    <x v="27"/>
    <s v="COMUNA BÂRSEŞTI"/>
    <d v="2020-09-27T00:00:00"/>
    <n v="1"/>
    <m/>
    <s v="X"/>
    <s v="X"/>
    <n v="900"/>
    <n v="9763.2099999999991"/>
    <n v="0"/>
    <n v="10663.21"/>
    <n v="2203.0970434495157"/>
    <n v="1169"/>
    <m/>
    <n v="809"/>
    <m/>
    <n v="1169"/>
    <n v="809"/>
    <n v="9.1216509837467914"/>
    <n v="1.8845996949953085"/>
    <n v="13.180729295426451"/>
    <n v="2.7232349115568799"/>
    <n v="4.8400999999999996"/>
    <s v="9-9,99 lei"/>
    <x v="12"/>
    <s v="1-1,99 euro"/>
    <n v="1"/>
  </r>
  <r>
    <n v="2074"/>
    <x v="27"/>
    <s v="COMUNA BILIEŞTI"/>
    <d v="2020-09-27T00:00:00"/>
    <n v="1"/>
    <m/>
    <s v="X"/>
    <s v="X"/>
    <n v="2000"/>
    <n v="5386"/>
    <n v="0"/>
    <n v="7386"/>
    <n v="1526.0015288940313"/>
    <n v="2061"/>
    <m/>
    <n v="1090"/>
    <m/>
    <n v="2061"/>
    <n v="1090"/>
    <n v="3.5836972343522562"/>
    <n v="0.74041801498982596"/>
    <n v="6.7761467889908253"/>
    <n v="1.4000014026550744"/>
    <n v="4.8400999999999996"/>
    <s v="3-3,99 lei"/>
    <x v="0"/>
    <s v="0-0,99 euro"/>
    <n v="0"/>
  </r>
  <r>
    <n v="2075"/>
    <x v="27"/>
    <s v="COMUNA BOGHEŞTI"/>
    <d v="2020-09-27T00:00:00"/>
    <n v="1"/>
    <m/>
    <s v="X"/>
    <s v="X"/>
    <n v="600"/>
    <n v="2985.9"/>
    <n v="0"/>
    <n v="3585.9"/>
    <n v="740.87312245614771"/>
    <n v="1190"/>
    <m/>
    <n v="689"/>
    <m/>
    <n v="1190"/>
    <n v="689"/>
    <n v="3.0133613445378153"/>
    <n v="0.62258245584550231"/>
    <n v="5.2044992743105949"/>
    <n v="1.075287550734612"/>
    <n v="4.8400999999999996"/>
    <s v="3-3,99 lei"/>
    <x v="0"/>
    <s v="0-0,99 euro"/>
    <n v="0"/>
  </r>
  <r>
    <n v="2076"/>
    <x v="27"/>
    <s v="COMUNA BOLOTEŞTI"/>
    <d v="2020-09-27T00:00:00"/>
    <n v="1"/>
    <m/>
    <s v="X"/>
    <s v="X"/>
    <n v="4200"/>
    <n v="4145"/>
    <n v="0"/>
    <n v="8345"/>
    <n v="1724.1379310344828"/>
    <n v="3854"/>
    <m/>
    <n v="2411"/>
    <m/>
    <n v="3854"/>
    <n v="2411"/>
    <n v="2.1652828230409962"/>
    <n v="0.44736324105720882"/>
    <n v="3.4612194110327663"/>
    <n v="0.71511320241994314"/>
    <n v="4.8400999999999996"/>
    <s v="2-2,99 lei"/>
    <x v="7"/>
    <s v="0-0,99 euro"/>
    <n v="0"/>
  </r>
  <r>
    <n v="2077"/>
    <x v="27"/>
    <s v="COMUNA BORDEŞTI"/>
    <d v="2020-09-27T00:00:00"/>
    <n v="1"/>
    <m/>
    <s v="X"/>
    <s v="X"/>
    <n v="1785"/>
    <n v="306"/>
    <n v="0"/>
    <n v="2091"/>
    <n v="432.01586744075541"/>
    <n v="1405"/>
    <m/>
    <n v="943"/>
    <m/>
    <n v="1405"/>
    <n v="943"/>
    <n v="1.4882562277580071"/>
    <n v="0.30748460316067999"/>
    <n v="2.2173913043478262"/>
    <n v="0.45812923376538223"/>
    <n v="4.8400999999999996"/>
    <s v="1-1,99 lei"/>
    <x v="10"/>
    <s v="0-0,99 euro"/>
    <n v="0"/>
  </r>
  <r>
    <n v="2078"/>
    <x v="27"/>
    <s v="COMUNA BROŞTENI"/>
    <d v="2020-09-27T00:00:00"/>
    <n v="1"/>
    <m/>
    <s v="X"/>
    <s v="X"/>
    <n v="0"/>
    <n v="1237"/>
    <n v="0"/>
    <n v="1237"/>
    <n v="255.5732319580174"/>
    <n v="1901"/>
    <m/>
    <n v="981"/>
    <m/>
    <n v="1901"/>
    <n v="981"/>
    <n v="0.65071015255128883"/>
    <n v="0.13444146867859938"/>
    <n v="1.2609582059123343"/>
    <n v="0.26052317223039489"/>
    <n v="4.8400999999999996"/>
    <s v="0-0,99 lei"/>
    <x v="6"/>
    <s v="0-0,99 euro"/>
    <n v="0"/>
  </r>
  <r>
    <n v="2079"/>
    <x v="27"/>
    <s v="COMUNA CÂMPINEANCA"/>
    <d v="2020-09-27T00:00:00"/>
    <n v="1"/>
    <m/>
    <s v="X"/>
    <s v="X"/>
    <n v="3500"/>
    <n v="1129.7"/>
    <n v="0"/>
    <n v="4629.7"/>
    <n v="956.52982376397188"/>
    <n v="3573"/>
    <m/>
    <n v="1799"/>
    <m/>
    <n v="3573"/>
    <n v="1799"/>
    <n v="1.2957458718164008"/>
    <n v="0.26771055800838844"/>
    <n v="2.5734852695942187"/>
    <n v="0.53170084700609888"/>
    <n v="4.8400999999999996"/>
    <s v="1-1,99 lei"/>
    <x v="10"/>
    <s v="0-0,99 euro"/>
    <n v="0"/>
  </r>
  <r>
    <n v="2080"/>
    <x v="27"/>
    <s v="COMUNA CÂMPURI"/>
    <d v="2020-09-27T00:00:00"/>
    <n v="1"/>
    <m/>
    <s v="X"/>
    <s v="X"/>
    <n v="1200"/>
    <n v="6764"/>
    <n v="0"/>
    <n v="7964"/>
    <n v="1645.4205491622074"/>
    <n v="2987"/>
    <m/>
    <n v="1664"/>
    <m/>
    <n v="2987"/>
    <n v="1664"/>
    <n v="2.6662202879142951"/>
    <n v="0.55086057889595164"/>
    <n v="4.7860576923076925"/>
    <n v="0.98883446464074964"/>
    <n v="4.8400999999999996"/>
    <s v="2-2,99 lei"/>
    <x v="7"/>
    <s v="0-0,99 euro"/>
    <n v="0"/>
  </r>
  <r>
    <n v="2081"/>
    <x v="27"/>
    <s v="COMUNA CÂRLIGELE"/>
    <d v="2020-09-27T00:00:00"/>
    <n v="1"/>
    <m/>
    <s v="X"/>
    <s v="X"/>
    <n v="0"/>
    <n v="13442"/>
    <n v="0"/>
    <n v="13442"/>
    <n v="2777.2153467903559"/>
    <n v="2503"/>
    <m/>
    <n v="1224"/>
    <m/>
    <n v="2503"/>
    <n v="1224"/>
    <n v="5.3703555733120254"/>
    <n v="1.1095546731084123"/>
    <n v="10.982026143790849"/>
    <n v="2.268966786593428"/>
    <n v="4.8400999999999996"/>
    <s v="5-5,99 lei"/>
    <x v="8"/>
    <s v="1-1,99 euro"/>
    <n v="1"/>
  </r>
  <r>
    <n v="2082"/>
    <x v="27"/>
    <s v="COMUNA CHIOJDENI"/>
    <d v="2020-09-27T00:00:00"/>
    <n v="1"/>
    <m/>
    <s v="X"/>
    <s v="X"/>
    <n v="4480"/>
    <n v="5491"/>
    <n v="0"/>
    <n v="9971"/>
    <n v="2060.0814032767921"/>
    <n v="1809"/>
    <m/>
    <n v="1195"/>
    <m/>
    <n v="1809"/>
    <n v="1195"/>
    <n v="5.511885019347706"/>
    <n v="1.138795690036922"/>
    <n v="8.3439330543933057"/>
    <n v="1.7239174922818343"/>
    <n v="4.8400999999999996"/>
    <s v="5-5,99 lei"/>
    <x v="8"/>
    <s v="1-1,99 euro"/>
    <n v="1"/>
  </r>
  <r>
    <n v="2083"/>
    <x v="27"/>
    <s v="COMUNA CIORĂŞTI"/>
    <d v="2020-09-27T00:00:00"/>
    <n v="1"/>
    <m/>
    <s v="X"/>
    <s v="X"/>
    <n v="2900"/>
    <n v="5434"/>
    <n v="0"/>
    <n v="8334"/>
    <n v="1721.8652507179604"/>
    <n v="2324"/>
    <m/>
    <n v="1201"/>
    <m/>
    <n v="2324"/>
    <n v="1201"/>
    <n v="3.5860585197934594"/>
    <n v="0.74090587380290895"/>
    <n v="6.9392173189009156"/>
    <n v="1.4336929647943051"/>
    <n v="4.8400999999999996"/>
    <s v="3-3,99 lei"/>
    <x v="0"/>
    <s v="0-0,99 euro"/>
    <n v="0"/>
  </r>
  <r>
    <n v="2084"/>
    <x v="27"/>
    <s v="COMUNA CORBIŢA"/>
    <d v="2020-09-27T00:00:00"/>
    <n v="1"/>
    <m/>
    <s v="X"/>
    <s v="X"/>
    <n v="720"/>
    <n v="983"/>
    <n v="0"/>
    <n v="1703"/>
    <n v="351.85223445796578"/>
    <n v="1360"/>
    <m/>
    <n v="819"/>
    <m/>
    <n v="1360"/>
    <n v="819"/>
    <n v="1.2522058823529412"/>
    <n v="0.25871487827791601"/>
    <n v="2.0793650793650795"/>
    <n v="0.42961200788518411"/>
    <n v="4.8400999999999996"/>
    <s v="1-1,99 lei"/>
    <x v="10"/>
    <s v="0-0,99 euro"/>
    <n v="0"/>
  </r>
  <r>
    <n v="2085"/>
    <x v="27"/>
    <s v="COMUNA COTEŞTI"/>
    <d v="2020-09-27T00:00:00"/>
    <n v="1"/>
    <m/>
    <s v="X"/>
    <s v="X"/>
    <n v="500"/>
    <n v="13679.86"/>
    <n v="0"/>
    <n v="14179.86"/>
    <n v="2929.6626102766477"/>
    <n v="3975"/>
    <m/>
    <n v="1853"/>
    <m/>
    <n v="3975"/>
    <n v="1853"/>
    <n v="3.5672603773584908"/>
    <n v="0.73702204032116925"/>
    <n v="7.6523799244468433"/>
    <n v="1.5810375662583096"/>
    <n v="4.8400999999999996"/>
    <s v="3-3,99 lei"/>
    <x v="0"/>
    <s v="0-0,99 euro"/>
    <n v="0"/>
  </r>
  <r>
    <n v="2086"/>
    <x v="27"/>
    <s v="COMUNA DUMBRĂVENI"/>
    <d v="2020-09-27T00:00:00"/>
    <n v="1"/>
    <m/>
    <s v="X"/>
    <s v="X"/>
    <n v="4200"/>
    <n v="4071"/>
    <n v="0"/>
    <n v="8271"/>
    <n v="1708.8489907233322"/>
    <n v="3662"/>
    <m/>
    <n v="1943"/>
    <m/>
    <n v="3662"/>
    <n v="1943"/>
    <n v="2.2586018569087929"/>
    <n v="0.46664363482341131"/>
    <n v="4.2568193515182706"/>
    <n v="0.87948995919883288"/>
    <n v="4.8400999999999996"/>
    <s v="2-2,99 lei"/>
    <x v="7"/>
    <s v="0-0,99 euro"/>
    <n v="0"/>
  </r>
  <r>
    <n v="2087"/>
    <x v="27"/>
    <s v="COMUNA DUMITREŞTI"/>
    <d v="2020-09-27T00:00:00"/>
    <n v="1"/>
    <m/>
    <s v="X"/>
    <s v="X"/>
    <n v="9148"/>
    <n v="1702"/>
    <n v="0"/>
    <n v="10850"/>
    <n v="2241.6892212970806"/>
    <n v="3574"/>
    <m/>
    <n v="2698"/>
    <m/>
    <n v="3574"/>
    <n v="2698"/>
    <n v="3.0358142137660886"/>
    <n v="0.62722138256773385"/>
    <n v="4.0214974054855448"/>
    <n v="0.83087072694480379"/>
    <n v="4.8400999999999996"/>
    <s v="3-3,99 lei"/>
    <x v="0"/>
    <s v="0-0,99 euro"/>
    <n v="0"/>
  </r>
  <r>
    <n v="2088"/>
    <x v="27"/>
    <s v="COMUNA FITIONEŞTI"/>
    <d v="2020-09-27T00:00:00"/>
    <n v="1"/>
    <m/>
    <s v="X"/>
    <s v="X"/>
    <n v="1800"/>
    <n v="6838.24"/>
    <n v="0"/>
    <n v="8638.24"/>
    <n v="1784.7234561269397"/>
    <n v="2146"/>
    <m/>
    <n v="1181"/>
    <m/>
    <n v="2146"/>
    <n v="1181"/>
    <n v="4.0252749301025164"/>
    <n v="0.83165119111227381"/>
    <n v="7.3143437764606265"/>
    <n v="1.5111968299127347"/>
    <n v="4.8400999999999996"/>
    <s v="4-4,99 lei"/>
    <x v="11"/>
    <s v="0-0,99 euro"/>
    <n v="0"/>
  </r>
  <r>
    <n v="2089"/>
    <x v="27"/>
    <s v="COMUNA GAROAFA"/>
    <d v="2020-09-27T00:00:00"/>
    <n v="1"/>
    <m/>
    <s v="X"/>
    <s v="X"/>
    <n v="409"/>
    <n v="2533"/>
    <n v="0"/>
    <n v="2942"/>
    <n v="607.83868101898724"/>
    <n v="3892"/>
    <m/>
    <n v="2104"/>
    <m/>
    <n v="3892"/>
    <n v="2104"/>
    <n v="0.75590955806783144"/>
    <n v="0.15617643397199055"/>
    <n v="1.3982889733840305"/>
    <n v="0.2888967115109255"/>
    <n v="4.8400999999999996"/>
    <s v="0-0,99 lei"/>
    <x v="6"/>
    <s v="0-0,99 euro"/>
    <n v="0"/>
  </r>
  <r>
    <n v="2090"/>
    <x v="27"/>
    <s v="COMUNA GOLEŞTI"/>
    <d v="2020-09-27T00:00:00"/>
    <n v="1"/>
    <m/>
    <s v="X"/>
    <s v="X"/>
    <n v="6600"/>
    <n v="4460"/>
    <n v="0"/>
    <n v="11060"/>
    <n v="2285.076754612508"/>
    <n v="3887"/>
    <m/>
    <n v="1798"/>
    <m/>
    <n v="3887"/>
    <n v="1798"/>
    <n v="2.8453820427064573"/>
    <n v="0.58787670558592953"/>
    <n v="6.1512791991101228"/>
    <n v="1.2708991961137419"/>
    <n v="4.8400999999999996"/>
    <s v="2-2,99 lei"/>
    <x v="7"/>
    <s v="0-0,99 euro"/>
    <n v="0"/>
  </r>
  <r>
    <n v="2091"/>
    <x v="27"/>
    <s v="COMUNA GOLOGANU"/>
    <d v="2020-09-27T00:00:00"/>
    <n v="1"/>
    <m/>
    <s v="X"/>
    <s v="X"/>
    <n v="1800"/>
    <n v="1734"/>
    <n v="0"/>
    <n v="3534"/>
    <n v="730.15020350819202"/>
    <n v="2579"/>
    <m/>
    <n v="1522"/>
    <m/>
    <n v="2579"/>
    <n v="1522"/>
    <n v="1.3702985653354014"/>
    <n v="0.28311368883605742"/>
    <n v="2.3219448094612352"/>
    <n v="0.47973075131944287"/>
    <n v="4.8400999999999996"/>
    <s v="1-1,99 lei"/>
    <x v="10"/>
    <s v="0-0,99 euro"/>
    <n v="0"/>
  </r>
  <r>
    <n v="2092"/>
    <x v="27"/>
    <s v="COMUNA GUGEŞTI"/>
    <d v="2020-09-27T00:00:00"/>
    <n v="1"/>
    <m/>
    <s v="X"/>
    <s v="X"/>
    <n v="0"/>
    <n v="22095"/>
    <n v="0"/>
    <n v="22095"/>
    <n v="4564.9883266874658"/>
    <n v="5438"/>
    <m/>
    <n v="2475"/>
    <m/>
    <n v="5438"/>
    <n v="2475"/>
    <n v="4.0630746598013978"/>
    <n v="0.83946089126286605"/>
    <n v="8.9272727272727277"/>
    <n v="1.8444397279545317"/>
    <n v="4.8400999999999996"/>
    <s v="4-4,99 lei"/>
    <x v="11"/>
    <s v="0-0,99 euro"/>
    <n v="0"/>
  </r>
  <r>
    <n v="2093"/>
    <x v="27"/>
    <s v="COMUNA GURA CALIŢEI"/>
    <d v="2020-09-27T00:00:00"/>
    <n v="1"/>
    <m/>
    <s v="X"/>
    <s v="X"/>
    <n v="2697"/>
    <n v="1564"/>
    <n v="0"/>
    <n v="4261"/>
    <n v="880.35371170017152"/>
    <n v="2094"/>
    <m/>
    <n v="1326"/>
    <m/>
    <n v="2094"/>
    <n v="1326"/>
    <n v="2.0348615090735436"/>
    <n v="0.42041724532004371"/>
    <n v="3.21342383107089"/>
    <n v="0.66391682631988802"/>
    <n v="4.8400999999999996"/>
    <s v="2-2,99 lei"/>
    <x v="7"/>
    <s v="0-0,99 euro"/>
    <n v="0"/>
  </r>
  <r>
    <n v="2094"/>
    <x v="27"/>
    <s v="COMUNA HOMOCEA"/>
    <d v="2020-09-27T00:00:00"/>
    <n v="1"/>
    <m/>
    <s v="X"/>
    <s v="X"/>
    <n v="4800"/>
    <n v="9763.9500000000007"/>
    <n v="0"/>
    <n v="14563.95"/>
    <n v="3009.018408710564"/>
    <n v="5915"/>
    <m/>
    <n v="2997"/>
    <m/>
    <n v="5915"/>
    <n v="2997"/>
    <n v="2.4622062552831783"/>
    <n v="0.50870979014548845"/>
    <n v="4.8595095095095093"/>
    <n v="1.0040101463832378"/>
    <n v="4.8400999999999996"/>
    <s v="2-2,99 lei"/>
    <x v="7"/>
    <s v="0-0,99 euro"/>
    <n v="0"/>
  </r>
  <r>
    <n v="2095"/>
    <x v="27"/>
    <s v="COMUNA JARIŞTEA"/>
    <d v="2020-09-27T00:00:00"/>
    <n v="1"/>
    <m/>
    <s v="X"/>
    <s v="X"/>
    <n v="45500"/>
    <n v="23790.04"/>
    <n v="0"/>
    <n v="69290.040000000008"/>
    <n v="14315.828185368073"/>
    <n v="3419"/>
    <m/>
    <n v="1696"/>
    <m/>
    <n v="3419"/>
    <n v="1696"/>
    <n v="20.266171395144781"/>
    <n v="4.1871389837285973"/>
    <n v="40.854976415094342"/>
    <n v="8.440936430051929"/>
    <n v="4.8400999999999996"/>
    <s v="20-20,99 lei"/>
    <x v="34"/>
    <s v="4-4,99 euro"/>
    <n v="4"/>
  </r>
  <r>
    <n v="2096"/>
    <x v="27"/>
    <s v="COMUNA JITIA"/>
    <d v="2020-09-27T00:00:00"/>
    <n v="1"/>
    <m/>
    <s v="X"/>
    <s v="X"/>
    <n v="0"/>
    <n v="6206"/>
    <n v="0"/>
    <n v="6206"/>
    <n v="1282.2049131216297"/>
    <n v="1266"/>
    <m/>
    <n v="867"/>
    <m/>
    <n v="1266"/>
    <n v="867"/>
    <n v="4.902053712480253"/>
    <n v="1.012800089353578"/>
    <n v="7.1580161476355251"/>
    <n v="1.4788984003709684"/>
    <n v="4.8400999999999996"/>
    <s v="4-4,99 lei"/>
    <x v="11"/>
    <s v="1-1,99 euro"/>
    <n v="1"/>
  </r>
  <r>
    <n v="2097"/>
    <x v="27"/>
    <s v="COMUNA MĂICĂNEŞTI"/>
    <d v="2020-09-27T00:00:00"/>
    <n v="1"/>
    <m/>
    <s v="X"/>
    <s v="X"/>
    <n v="7718"/>
    <n v="24831"/>
    <n v="0"/>
    <n v="32549"/>
    <n v="6724.8610565897407"/>
    <n v="3790"/>
    <m/>
    <n v="2347"/>
    <m/>
    <n v="3790"/>
    <n v="2347"/>
    <n v="8.5881266490765178"/>
    <n v="1.7743696719234143"/>
    <n v="13.868342564976565"/>
    <n v="2.86530083365562"/>
    <n v="4.8400999999999996"/>
    <s v="8-8,99 lei"/>
    <x v="2"/>
    <s v="1-1,99 euro"/>
    <n v="1"/>
  </r>
  <r>
    <n v="2098"/>
    <x v="27"/>
    <s v="COMUNA MERA"/>
    <d v="2020-09-27T00:00:00"/>
    <n v="1"/>
    <m/>
    <s v="X"/>
    <s v="X"/>
    <n v="0"/>
    <n v="0"/>
    <n v="0"/>
    <n v="0"/>
    <n v="0"/>
    <n v="3226"/>
    <m/>
    <n v="1732"/>
    <m/>
    <n v="3226"/>
    <n v="1732"/>
    <n v="0"/>
    <n v="0"/>
    <n v="0"/>
    <n v="0"/>
    <n v="4.8400999999999996"/>
    <s v="0-0,99 lei"/>
    <x v="6"/>
    <s v="0-0,99 euro"/>
    <n v="0"/>
  </r>
  <r>
    <n v="2099"/>
    <x v="27"/>
    <s v="COMUNA MILCOVUL"/>
    <d v="2020-09-27T00:00:00"/>
    <n v="1"/>
    <m/>
    <s v="X"/>
    <s v="X"/>
    <n v="2848"/>
    <n v="1818"/>
    <n v="0"/>
    <n v="4666"/>
    <n v="964.02966880849579"/>
    <n v="3025"/>
    <m/>
    <n v="1728"/>
    <m/>
    <n v="3025"/>
    <n v="1728"/>
    <n v="1.5424793388429752"/>
    <n v="0.31868749382099032"/>
    <n v="2.7002314814814814"/>
    <n v="0.55788753981973138"/>
    <n v="4.8400999999999996"/>
    <s v="1-1,99 lei"/>
    <x v="10"/>
    <s v="0-0,99 euro"/>
    <n v="0"/>
  </r>
  <r>
    <n v="2100"/>
    <x v="27"/>
    <s v="COMUNA MOVILIŢA"/>
    <d v="2020-09-27T00:00:00"/>
    <n v="1"/>
    <m/>
    <s v="X"/>
    <s v="X"/>
    <n v="0"/>
    <n v="13440"/>
    <n v="0"/>
    <n v="13440"/>
    <n v="2776.8021321873516"/>
    <n v="3122"/>
    <m/>
    <n v="1438"/>
    <m/>
    <n v="3122"/>
    <n v="1438"/>
    <n v="4.304932735426009"/>
    <n v="0.88943053561414209"/>
    <n v="9.3463143254520169"/>
    <n v="1.9310167817714545"/>
    <n v="4.8400999999999996"/>
    <s v="4-4,99 lei"/>
    <x v="11"/>
    <s v="0-0,99 euro"/>
    <n v="0"/>
  </r>
  <r>
    <n v="2101"/>
    <x v="27"/>
    <s v="COMUNA NĂNEŞTI"/>
    <d v="2020-09-27T00:00:00"/>
    <n v="1"/>
    <m/>
    <s v="X"/>
    <s v="X"/>
    <n v="900"/>
    <n v="0"/>
    <n v="0"/>
    <n v="900"/>
    <n v="185.94657135183158"/>
    <n v="1882"/>
    <m/>
    <n v="993"/>
    <m/>
    <n v="1882"/>
    <n v="993"/>
    <n v="0.47821466524973433"/>
    <n v="9.8802641525946644E-2"/>
    <n v="0.90634441087613293"/>
    <n v="0.18725737296256956"/>
    <n v="4.8400999999999996"/>
    <s v="0-0,99 lei"/>
    <x v="6"/>
    <s v="0-0,99 euro"/>
    <n v="0"/>
  </r>
  <r>
    <n v="2102"/>
    <x v="27"/>
    <s v="COMUNA NĂRUJA"/>
    <d v="2020-09-27T00:00:00"/>
    <n v="1"/>
    <m/>
    <s v="X"/>
    <s v="X"/>
    <n v="1200"/>
    <n v="237"/>
    <n v="0"/>
    <n v="1437"/>
    <n v="296.89469225842441"/>
    <n v="1532"/>
    <m/>
    <n v="1075"/>
    <m/>
    <n v="1532"/>
    <n v="1075"/>
    <n v="0.93798955613577029"/>
    <n v="0.19379549103030314"/>
    <n v="1.3367441860465117"/>
    <n v="0.27618110907760413"/>
    <n v="4.8400999999999996"/>
    <s v="0-0,99 lei"/>
    <x v="6"/>
    <s v="0-0,99 euro"/>
    <n v="0"/>
  </r>
  <r>
    <n v="2103"/>
    <x v="27"/>
    <s v="COMUNA NEGRILEŞTI"/>
    <d v="2020-09-27T00:00:00"/>
    <n v="1"/>
    <m/>
    <s v="X"/>
    <s v="X"/>
    <n v="0"/>
    <n v="9716"/>
    <n v="0"/>
    <n v="9716"/>
    <n v="2007.3965413937731"/>
    <n v="1408"/>
    <m/>
    <n v="734"/>
    <m/>
    <n v="1408"/>
    <n v="734"/>
    <n v="6.9005681818181817"/>
    <n v="1.4257077708762593"/>
    <n v="13.237057220708447"/>
    <n v="2.734872672198601"/>
    <n v="4.8400999999999996"/>
    <s v="6-6,99 lei"/>
    <x v="13"/>
    <s v="1-1,99 euro"/>
    <n v="1"/>
  </r>
  <r>
    <n v="2104"/>
    <x v="27"/>
    <s v="COMUNA NEREJU"/>
    <d v="2020-09-27T00:00:00"/>
    <n v="1"/>
    <m/>
    <s v="X"/>
    <s v="X"/>
    <n v="2160"/>
    <n v="6174.66"/>
    <n v="0"/>
    <n v="8334.66"/>
    <n v="1722.0016115369517"/>
    <n v="3478"/>
    <m/>
    <n v="2308"/>
    <m/>
    <n v="3478"/>
    <n v="2308"/>
    <n v="2.3963944795859691"/>
    <n v="0.49511259676163072"/>
    <n v="3.611204506065858"/>
    <n v="0.74610121817025643"/>
    <n v="4.8400999999999996"/>
    <s v="2-2,99 lei"/>
    <x v="7"/>
    <s v="0-0,99 euro"/>
    <n v="0"/>
  </r>
  <r>
    <n v="2105"/>
    <x v="27"/>
    <s v="COMUNA NISTOREŞTI"/>
    <d v="2020-09-27T00:00:00"/>
    <n v="1"/>
    <m/>
    <s v="X"/>
    <s v="X"/>
    <n v="4705"/>
    <n v="5800"/>
    <n v="0"/>
    <n v="10505"/>
    <n v="2170.4097022788787"/>
    <n v="1701"/>
    <m/>
    <n v="1081"/>
    <m/>
    <n v="1701"/>
    <n v="1081"/>
    <n v="6.1757789535567316"/>
    <n v="1.2759610242674184"/>
    <n v="9.717853839037927"/>
    <n v="2.0077795580748186"/>
    <n v="4.8400999999999996"/>
    <s v="6-6,99 lei"/>
    <x v="13"/>
    <s v="1-1,99 euro"/>
    <n v="1"/>
  </r>
  <r>
    <n v="2106"/>
    <x v="27"/>
    <s v="COMUNA OBREJIŢA"/>
    <d v="2020-09-27T00:00:00"/>
    <n v="1"/>
    <m/>
    <s v="X"/>
    <s v="X"/>
    <n v="1000"/>
    <n v="0"/>
    <n v="0"/>
    <n v="1000"/>
    <n v="206.60730150203509"/>
    <n v="1303"/>
    <m/>
    <n v="875"/>
    <m/>
    <n v="1303"/>
    <n v="875"/>
    <n v="0.76745970836531086"/>
    <n v="0.15856277935689569"/>
    <n v="1.1428571428571428"/>
    <n v="0.23612263028804009"/>
    <n v="4.8400999999999996"/>
    <s v="0-0,99 lei"/>
    <x v="6"/>
    <s v="0-0,99 euro"/>
    <n v="0"/>
  </r>
  <r>
    <n v="2107"/>
    <x v="27"/>
    <s v="COMUNA PALTIN"/>
    <d v="2020-09-27T00:00:00"/>
    <n v="1"/>
    <m/>
    <s v="X"/>
    <s v="X"/>
    <n v="2000"/>
    <n v="7444.49"/>
    <n v="0"/>
    <n v="9444.49"/>
    <n v="1951.3005929629553"/>
    <n v="1561"/>
    <m/>
    <n v="1050"/>
    <m/>
    <n v="1561"/>
    <n v="1050"/>
    <n v="6.0502818705957715"/>
    <n v="1.2500324106104774"/>
    <n v="8.9947523809523808"/>
    <n v="1.8583815171075764"/>
    <n v="4.8400999999999996"/>
    <s v="6-6,99 lei"/>
    <x v="13"/>
    <s v="1-1,99 euro"/>
    <n v="1"/>
  </r>
  <r>
    <n v="2108"/>
    <x v="27"/>
    <s v="COMUNA PĂULEŞTI"/>
    <d v="2020-09-27T00:00:00"/>
    <n v="1"/>
    <m/>
    <s v="X"/>
    <s v="X"/>
    <n v="1841"/>
    <n v="5934"/>
    <n v="0"/>
    <n v="7775"/>
    <n v="1606.3717691783229"/>
    <n v="1585"/>
    <m/>
    <n v="1010"/>
    <m/>
    <n v="1585"/>
    <n v="1010"/>
    <n v="4.9053627760252363"/>
    <n v="1.013483766043106"/>
    <n v="7.6980198019801982"/>
    <n v="1.5904670981963593"/>
    <n v="4.8400999999999996"/>
    <s v="4-4,99 lei"/>
    <x v="11"/>
    <s v="1-1,99 euro"/>
    <n v="1"/>
  </r>
  <r>
    <n v="2109"/>
    <x v="27"/>
    <s v="COMUNA PĂUNEŞTI"/>
    <d v="2020-09-27T00:00:00"/>
    <n v="1"/>
    <m/>
    <s v="X"/>
    <s v="X"/>
    <n v="6500"/>
    <n v="28702"/>
    <n v="0"/>
    <n v="35202"/>
    <n v="7272.9902274746391"/>
    <n v="5413"/>
    <m/>
    <n v="2356"/>
    <m/>
    <n v="5413"/>
    <n v="2356"/>
    <n v="6.503232957694439"/>
    <n v="1.3436154124283464"/>
    <n v="14.941426146010187"/>
    <n v="3.0870077366191166"/>
    <n v="4.8400999999999996"/>
    <s v="6-6,99 lei"/>
    <x v="13"/>
    <s v="1-1,99 euro"/>
    <n v="1"/>
  </r>
  <r>
    <n v="2110"/>
    <x v="27"/>
    <s v="COMUNA PLOSCUŢENI"/>
    <d v="2020-09-27T00:00:00"/>
    <n v="1"/>
    <m/>
    <s v="X"/>
    <s v="X"/>
    <n v="0"/>
    <n v="13371.89"/>
    <n v="0"/>
    <n v="13371.89"/>
    <n v="2762.7301088820482"/>
    <n v="2496"/>
    <m/>
    <n v="1226"/>
    <m/>
    <n v="2496"/>
    <n v="1226"/>
    <n v="5.3573277243589743"/>
    <n v="1.1068630243918463"/>
    <n v="10.906924959216965"/>
    <n v="2.2534503335090115"/>
    <n v="4.8400999999999996"/>
    <s v="5-5,99 lei"/>
    <x v="8"/>
    <s v="1-1,99 euro"/>
    <n v="1"/>
  </r>
  <r>
    <n v="2111"/>
    <x v="27"/>
    <s v="COMUNA POIANA CRISTEI"/>
    <d v="2020-09-27T00:00:00"/>
    <n v="1"/>
    <m/>
    <s v="X"/>
    <s v="X"/>
    <n v="4200"/>
    <n v="4910"/>
    <n v="0"/>
    <n v="9110"/>
    <n v="1882.1925166835397"/>
    <n v="2117"/>
    <m/>
    <n v="1415"/>
    <m/>
    <n v="2117"/>
    <n v="1415"/>
    <n v="4.3032593292394896"/>
    <n v="0.8890847976776286"/>
    <n v="6.4381625441696109"/>
    <n v="1.3301713898823602"/>
    <n v="4.8400999999999996"/>
    <s v="4-4,99 lei"/>
    <x v="11"/>
    <s v="0-0,99 euro"/>
    <n v="0"/>
  </r>
  <r>
    <n v="2112"/>
    <x v="27"/>
    <s v="COMUNA POPEŞTI"/>
    <d v="2020-09-27T00:00:00"/>
    <n v="1"/>
    <m/>
    <s v="X"/>
    <s v="X"/>
    <n v="3910"/>
    <n v="1050"/>
    <n v="0"/>
    <n v="4960"/>
    <n v="1024.7722154500941"/>
    <n v="2490"/>
    <m/>
    <n v="1324"/>
    <m/>
    <n v="2490"/>
    <n v="1324"/>
    <n v="1.9919678714859437"/>
    <n v="0.41155510660646349"/>
    <n v="3.7462235649546827"/>
    <n v="0.77399714157862087"/>
    <n v="4.8400999999999996"/>
    <s v="1-1,99 lei"/>
    <x v="10"/>
    <s v="0-0,99 euro"/>
    <n v="0"/>
  </r>
  <r>
    <n v="2113"/>
    <x v="27"/>
    <s v="COMUNA PUFEŞTI"/>
    <d v="2020-09-27T00:00:00"/>
    <n v="1"/>
    <m/>
    <s v="X"/>
    <s v="X"/>
    <n v="1500"/>
    <n v="2231"/>
    <n v="0"/>
    <n v="3731"/>
    <n v="770.85184190409291"/>
    <n v="3357"/>
    <m/>
    <n v="1776"/>
    <m/>
    <n v="3357"/>
    <n v="1776"/>
    <n v="1.1114089961274949"/>
    <n v="0.22962521355498747"/>
    <n v="2.1007882882882885"/>
    <n v="0.43403819927032256"/>
    <n v="4.8400999999999996"/>
    <s v="1-1,99 lei"/>
    <x v="10"/>
    <s v="0-0,99 euro"/>
    <n v="0"/>
  </r>
  <r>
    <n v="2114"/>
    <x v="27"/>
    <s v="COMUNA RĂCOASA"/>
    <d v="2020-09-27T00:00:00"/>
    <n v="1"/>
    <m/>
    <s v="X"/>
    <s v="X"/>
    <n v="2250"/>
    <n v="3798"/>
    <n v="0"/>
    <n v="6048"/>
    <n v="1249.5609594843083"/>
    <n v="2550"/>
    <m/>
    <n v="1450"/>
    <m/>
    <n v="2550"/>
    <n v="1450"/>
    <n v="2.3717647058823528"/>
    <n v="0.49002390568012094"/>
    <n v="4.1710344827586203"/>
    <n v="0.86176617895469543"/>
    <n v="4.8400999999999996"/>
    <s v="2-2,99 lei"/>
    <x v="7"/>
    <s v="0-0,99 euro"/>
    <n v="0"/>
  </r>
  <r>
    <n v="2115"/>
    <x v="27"/>
    <s v="COMUNA RĂSTOACA"/>
    <d v="2020-09-27T00:00:00"/>
    <n v="1"/>
    <m/>
    <s v="X"/>
    <s v="X"/>
    <n v="2607"/>
    <n v="140"/>
    <n v="0"/>
    <n v="2747"/>
    <n v="567.55025722609037"/>
    <n v="2073"/>
    <m/>
    <n v="1140"/>
    <m/>
    <n v="2073"/>
    <n v="1140"/>
    <n v="1.3251326579835987"/>
    <n v="0.27378208259821052"/>
    <n v="2.4096491228070174"/>
    <n v="0.49785110282990386"/>
    <n v="4.8400999999999996"/>
    <s v="1-1,99 lei"/>
    <x v="10"/>
    <s v="0-0,99 euro"/>
    <n v="0"/>
  </r>
  <r>
    <n v="2116"/>
    <x v="27"/>
    <s v="COMUNA REGHIU"/>
    <d v="2020-09-27T00:00:00"/>
    <n v="1"/>
    <m/>
    <s v="X"/>
    <s v="X"/>
    <n v="900"/>
    <n v="4108"/>
    <n v="0"/>
    <n v="5008"/>
    <n v="1034.6893659221919"/>
    <n v="1723"/>
    <m/>
    <n v="1098"/>
    <m/>
    <n v="1723"/>
    <n v="1098"/>
    <n v="2.906558328496808"/>
    <n v="0.60051617290899117"/>
    <n v="4.5610200364298725"/>
    <n v="0.94234004182348985"/>
    <n v="4.8400999999999996"/>
    <s v="2-2,99 lei"/>
    <x v="7"/>
    <s v="0-0,99 euro"/>
    <n v="0"/>
  </r>
  <r>
    <n v="2117"/>
    <x v="27"/>
    <s v="COMUNA RUGINEŞTI"/>
    <d v="2020-09-27T00:00:00"/>
    <n v="1"/>
    <m/>
    <s v="X"/>
    <s v="X"/>
    <n v="0"/>
    <n v="17027.98"/>
    <n v="0"/>
    <n v="17027.98"/>
    <n v="3518.1049978306237"/>
    <n v="3425"/>
    <m/>
    <n v="1741"/>
    <m/>
    <n v="3425"/>
    <n v="1741"/>
    <n v="4.9716729927007295"/>
    <n v="1.0271839409724448"/>
    <n v="9.7805743825387701"/>
    <n v="2.0207380803162684"/>
    <n v="4.8400999999999996"/>
    <s v="4-4,99 lei"/>
    <x v="11"/>
    <s v="1-1,99 euro"/>
    <n v="1"/>
  </r>
  <r>
    <n v="2118"/>
    <x v="27"/>
    <s v="COMUNA SIHLEA"/>
    <d v="2020-09-27T00:00:00"/>
    <n v="1"/>
    <m/>
    <s v="X"/>
    <s v="X"/>
    <n v="1600"/>
    <n v="8332.31"/>
    <n v="0"/>
    <n v="9932.31"/>
    <n v="2052.0877667816781"/>
    <n v="4060"/>
    <m/>
    <n v="2025"/>
    <m/>
    <n v="4060"/>
    <n v="2025"/>
    <n v="2.4463817733990147"/>
    <n v="0.50544033664573351"/>
    <n v="4.9048444444444446"/>
    <n v="1.013376674953915"/>
    <n v="4.8400999999999996"/>
    <s v="2-2,99 lei"/>
    <x v="7"/>
    <s v="0-0,99 euro"/>
    <n v="0"/>
  </r>
  <r>
    <n v="2119"/>
    <x v="27"/>
    <s v="COMUNA SLOBOZIA BRADULUI"/>
    <d v="2020-09-27T00:00:00"/>
    <n v="1"/>
    <m/>
    <s v="X"/>
    <s v="X"/>
    <n v="3300"/>
    <n v="6495.2"/>
    <n v="0"/>
    <n v="9795.2000000000007"/>
    <n v="2023.7598396727344"/>
    <n v="4478"/>
    <m/>
    <n v="3031"/>
    <m/>
    <n v="4478"/>
    <n v="3031"/>
    <n v="2.1874050915587318"/>
    <n v="0.45193386325876161"/>
    <n v="3.2316727152754869"/>
    <n v="0.66768717904082298"/>
    <n v="4.8400999999999996"/>
    <s v="2-2,99 lei"/>
    <x v="7"/>
    <s v="0-0,99 euro"/>
    <n v="0"/>
  </r>
  <r>
    <n v="2120"/>
    <x v="27"/>
    <s v="COMUNA SLOBOZIA CIORĂŞTI"/>
    <d v="2020-09-27T00:00:00"/>
    <n v="1"/>
    <m/>
    <s v="X"/>
    <s v="X"/>
    <n v="990"/>
    <n v="3700"/>
    <n v="0"/>
    <n v="4690"/>
    <n v="968.98824404454456"/>
    <n v="1669"/>
    <m/>
    <n v="828"/>
    <m/>
    <n v="1669"/>
    <n v="828"/>
    <n v="2.8100659077291792"/>
    <n v="0.5805801342387924"/>
    <n v="5.6642512077294684"/>
    <n v="1.1702756570586288"/>
    <n v="4.8400999999999996"/>
    <s v="2-2,99 lei"/>
    <x v="7"/>
    <s v="0-0,99 euro"/>
    <n v="0"/>
  </r>
  <r>
    <n v="2121"/>
    <x v="27"/>
    <s v="COMUNA SOVEJA"/>
    <d v="2020-09-27T00:00:00"/>
    <n v="1"/>
    <m/>
    <s v="X"/>
    <s v="X"/>
    <n v="0"/>
    <n v="0"/>
    <n v="0"/>
    <n v="0"/>
    <n v="0"/>
    <n v="1787"/>
    <m/>
    <n v="1235"/>
    <m/>
    <n v="1787"/>
    <n v="1235"/>
    <n v="0"/>
    <n v="0"/>
    <n v="0"/>
    <n v="0"/>
    <n v="4.8400999999999996"/>
    <s v="0-0,99 lei"/>
    <x v="6"/>
    <s v="0-0,99 euro"/>
    <n v="0"/>
  </r>
  <r>
    <n v="2122"/>
    <x v="27"/>
    <s v="COMUNA SPULBER"/>
    <d v="2020-09-27T00:00:00"/>
    <n v="1"/>
    <m/>
    <s v="X"/>
    <s v="X"/>
    <n v="0"/>
    <n v="11792"/>
    <n v="0"/>
    <n v="11792"/>
    <n v="2436.313299311998"/>
    <n v="1014"/>
    <m/>
    <n v="698"/>
    <m/>
    <n v="1014"/>
    <n v="698"/>
    <n v="11.629191321499015"/>
    <n v="2.4026758375857966"/>
    <n v="16.893982808022923"/>
    <n v="3.4904201995873896"/>
    <n v="4.8400999999999996"/>
    <s v="11-11,99 lei"/>
    <x v="4"/>
    <s v="2-2,99 euro"/>
    <n v="2"/>
  </r>
  <r>
    <n v="2123"/>
    <x v="27"/>
    <s v="COMUNA STRĂOANE"/>
    <d v="2020-09-27T00:00:00"/>
    <n v="1"/>
    <m/>
    <s v="X"/>
    <s v="X"/>
    <n v="5400"/>
    <n v="728"/>
    <n v="0"/>
    <n v="6128"/>
    <n v="1266.0895436044711"/>
    <n v="2964"/>
    <m/>
    <n v="1593"/>
    <m/>
    <n v="2964"/>
    <n v="1593"/>
    <n v="2.0674763832658569"/>
    <n v="0.42715571646574602"/>
    <n v="3.846829880728186"/>
    <n v="0.79478314099464609"/>
    <n v="4.8400999999999996"/>
    <s v="2-2,99 lei"/>
    <x v="7"/>
    <s v="0-0,99 euro"/>
    <n v="0"/>
  </r>
  <r>
    <n v="2124"/>
    <x v="27"/>
    <s v="COMUNA SURAIA"/>
    <d v="2020-09-27T00:00:00"/>
    <n v="1"/>
    <m/>
    <s v="X"/>
    <s v="X"/>
    <n v="90945"/>
    <n v="15440"/>
    <n v="0"/>
    <n v="106385"/>
    <n v="21979.917770294003"/>
    <n v="4877"/>
    <m/>
    <n v="2226"/>
    <m/>
    <n v="4877"/>
    <n v="2226"/>
    <n v="21.81361492720935"/>
    <n v="4.5068521161152351"/>
    <n v="47.792003593890385"/>
    <n v="9.8741768959092564"/>
    <n v="4.8400999999999996"/>
    <s v="21-21,99 lei"/>
    <x v="44"/>
    <s v="4-4,99 euro"/>
    <n v="4"/>
  </r>
  <r>
    <n v="2125"/>
    <x v="27"/>
    <s v="COMUNA TĂNĂSOAIA"/>
    <d v="2020-09-27T00:00:00"/>
    <n v="1"/>
    <m/>
    <s v="X"/>
    <s v="X"/>
    <n v="4800"/>
    <n v="5049"/>
    <n v="0"/>
    <n v="9849"/>
    <n v="2034.8753124935438"/>
    <n v="1697"/>
    <m/>
    <n v="1145"/>
    <m/>
    <n v="1697"/>
    <n v="1145"/>
    <n v="5.8037713612256923"/>
    <n v="1.1991015394776334"/>
    <n v="8.6017467248908304"/>
    <n v="1.7771836790336626"/>
    <n v="4.8400999999999996"/>
    <s v="5-5,99 lei"/>
    <x v="8"/>
    <s v="1-1,99 euro"/>
    <n v="1"/>
  </r>
  <r>
    <n v="2126"/>
    <x v="27"/>
    <s v="COMUNA TĂTĂRANU"/>
    <d v="2020-09-27T00:00:00"/>
    <n v="1"/>
    <m/>
    <s v="X"/>
    <s v="X"/>
    <n v="14300"/>
    <n v="10705.97"/>
    <n v="0"/>
    <n v="25005.97"/>
    <n v="5166.4159831408451"/>
    <n v="3733"/>
    <m/>
    <n v="2014"/>
    <m/>
    <n v="3733"/>
    <n v="2014"/>
    <n v="6.6986257701580501"/>
    <n v="1.3839849941443465"/>
    <n v="12.416072492552136"/>
    <n v="2.5652512329398438"/>
    <n v="4.8400999999999996"/>
    <s v="6-6,99 lei"/>
    <x v="13"/>
    <s v="1-1,99 euro"/>
    <n v="1"/>
  </r>
  <r>
    <n v="2127"/>
    <x v="27"/>
    <s v="COMUNA TÂMBOEŞTI"/>
    <d v="2020-09-27T00:00:00"/>
    <n v="1"/>
    <m/>
    <s v="X"/>
    <s v="X"/>
    <n v="0"/>
    <n v="5000"/>
    <n v="0"/>
    <n v="5000"/>
    <n v="1033.0365075101754"/>
    <n v="2378"/>
    <m/>
    <n v="1684"/>
    <m/>
    <n v="2378"/>
    <n v="1684"/>
    <n v="2.1026072329688814"/>
    <n v="0.4344140065223614"/>
    <n v="2.9691211401425179"/>
    <n v="0.61344210659749132"/>
    <n v="4.8400999999999996"/>
    <s v="2-2,99 lei"/>
    <x v="7"/>
    <s v="0-0,99 euro"/>
    <n v="0"/>
  </r>
  <r>
    <n v="2128"/>
    <x v="27"/>
    <s v="COMUNA ŢIFEŞTI"/>
    <d v="2020-09-27T00:00:00"/>
    <n v="1"/>
    <m/>
    <s v="X"/>
    <s v="X"/>
    <n v="1531"/>
    <n v="0"/>
    <n v="0"/>
    <n v="1531"/>
    <n v="316.31577859961573"/>
    <n v="4199"/>
    <m/>
    <n v="2013"/>
    <m/>
    <n v="4199"/>
    <n v="2013"/>
    <n v="0.36461062157656587"/>
    <n v="7.5331216622913963E-2"/>
    <n v="0.76055638350720323"/>
    <n v="0.15713650203657015"/>
    <n v="4.8400999999999996"/>
    <s v="0-0,99 lei"/>
    <x v="6"/>
    <s v="0-0,99 euro"/>
    <n v="0"/>
  </r>
  <r>
    <n v="2129"/>
    <x v="27"/>
    <s v="COMUNA TULNICI"/>
    <d v="2020-09-27T00:00:00"/>
    <n v="1"/>
    <m/>
    <s v="X"/>
    <s v="X"/>
    <n v="1800"/>
    <n v="6816"/>
    <n v="0"/>
    <n v="8616"/>
    <n v="1780.1285097415343"/>
    <n v="3376"/>
    <m/>
    <n v="1874"/>
    <m/>
    <n v="3376"/>
    <n v="1874"/>
    <n v="2.5521327014218009"/>
    <n v="0.52728925051585729"/>
    <n v="4.5976520811099251"/>
    <n v="0.94990848972333741"/>
    <n v="4.8400999999999996"/>
    <s v="2-2,99 lei"/>
    <x v="7"/>
    <s v="0-0,99 euro"/>
    <n v="0"/>
  </r>
  <r>
    <n v="2130"/>
    <x v="27"/>
    <s v="COMUNA URECHEŞTI"/>
    <d v="2020-09-27T00:00:00"/>
    <n v="1"/>
    <m/>
    <s v="X"/>
    <s v="X"/>
    <n v="0"/>
    <n v="7630"/>
    <n v="0"/>
    <n v="7630"/>
    <n v="1576.4137104605279"/>
    <n v="2255"/>
    <m/>
    <n v="1188"/>
    <m/>
    <n v="2255"/>
    <n v="1188"/>
    <n v="3.3835920177383594"/>
    <n v="0.69907481616874856"/>
    <n v="6.4225589225589221"/>
    <n v="1.3269475677277172"/>
    <n v="4.8400999999999996"/>
    <s v="3-3,99 lei"/>
    <x v="0"/>
    <s v="0-0,99 euro"/>
    <n v="0"/>
  </r>
  <r>
    <n v="2131"/>
    <x v="27"/>
    <s v="COMUNA VALEA SĂRII"/>
    <d v="2020-09-27T00:00:00"/>
    <n v="1"/>
    <m/>
    <s v="X"/>
    <s v="X"/>
    <n v="4200"/>
    <n v="2681.82"/>
    <n v="0"/>
    <n v="6881.82"/>
    <n v="1421.8342596227351"/>
    <n v="1660"/>
    <m/>
    <n v="1153"/>
    <m/>
    <n v="1660"/>
    <n v="1153"/>
    <n v="4.1456746987951805"/>
    <n v="0.85652666242333442"/>
    <n v="5.968620988725065"/>
    <n v="1.2331606761688942"/>
    <n v="4.8400999999999996"/>
    <s v="4-4,99 lei"/>
    <x v="11"/>
    <s v="0-0,99 euro"/>
    <n v="0"/>
  </r>
  <r>
    <n v="2132"/>
    <x v="27"/>
    <s v="COMUNA VÂNĂTORI"/>
    <d v="2020-09-27T00:00:00"/>
    <n v="1"/>
    <m/>
    <s v="X"/>
    <s v="X"/>
    <n v="0"/>
    <n v="5944.87"/>
    <n v="0"/>
    <n v="5944.87"/>
    <n v="1228.2535484804034"/>
    <n v="5701"/>
    <m/>
    <n v="2765"/>
    <m/>
    <n v="5701"/>
    <n v="2765"/>
    <n v="1.0427767058410804"/>
    <n v="0.21544528126300708"/>
    <n v="2.1500433996383363"/>
    <n v="0.44421466491153833"/>
    <n v="4.8400999999999996"/>
    <s v="1-1,99 lei"/>
    <x v="10"/>
    <s v="0-0,99 euro"/>
    <n v="0"/>
  </r>
  <r>
    <n v="2133"/>
    <x v="27"/>
    <s v="COMUNA VÂRTEȘCOIU"/>
    <d v="2020-09-27T00:00:00"/>
    <n v="1"/>
    <m/>
    <s v="X"/>
    <s v="X"/>
    <n v="0"/>
    <n v="1058"/>
    <n v="0"/>
    <n v="1058"/>
    <n v="218.59052498915312"/>
    <n v="2854"/>
    <m/>
    <n v="1536"/>
    <m/>
    <n v="2854"/>
    <n v="1536"/>
    <n v="0.37070777855641207"/>
    <n v="7.6590933773354283E-2"/>
    <n v="0.68880208333333337"/>
    <n v="0.14231153970647989"/>
    <n v="4.8400999999999996"/>
    <s v="0-0,99 lei"/>
    <x v="6"/>
    <s v="0-0,99 euro"/>
    <n v="0"/>
  </r>
  <r>
    <n v="2134"/>
    <x v="27"/>
    <s v="COMUNA VIDRA"/>
    <d v="2020-09-27T00:00:00"/>
    <n v="1"/>
    <m/>
    <s v="X"/>
    <s v="X"/>
    <n v="1800"/>
    <n v="700"/>
    <n v="0"/>
    <n v="2500"/>
    <n v="516.5182537550877"/>
    <n v="5885"/>
    <m/>
    <n v="3276"/>
    <m/>
    <n v="5885"/>
    <n v="3276"/>
    <n v="0.42480883602378927"/>
    <n v="8.7768607265095611E-2"/>
    <n v="0.76312576312576308"/>
    <n v="0.15766735462609516"/>
    <n v="4.8400999999999996"/>
    <s v="0-0,99 lei"/>
    <x v="6"/>
    <s v="0-0,99 euro"/>
    <n v="0"/>
  </r>
  <r>
    <n v="2135"/>
    <x v="27"/>
    <s v="COMUNA VINTILEASCA"/>
    <d v="2020-09-27T00:00:00"/>
    <n v="1"/>
    <m/>
    <s v="X"/>
    <s v="X"/>
    <n v="1500"/>
    <n v="3344.04"/>
    <n v="0"/>
    <n v="4844.04"/>
    <n v="1000.8140327679181"/>
    <n v="1590"/>
    <m/>
    <n v="1090"/>
    <m/>
    <n v="1590"/>
    <n v="1090"/>
    <n v="3.046566037735849"/>
    <n v="0.62944278790435104"/>
    <n v="4.4440733944954127"/>
    <n v="0.91817801171368629"/>
    <n v="4.8400999999999996"/>
    <s v="3-3,99 lei"/>
    <x v="0"/>
    <s v="0-0,99 euro"/>
    <n v="0"/>
  </r>
  <r>
    <n v="2136"/>
    <x v="27"/>
    <s v="COMUNA VIZANTEA-LIVEZI"/>
    <d v="2020-09-27T00:00:00"/>
    <n v="1"/>
    <m/>
    <s v="X"/>
    <s v="X"/>
    <n v="7560"/>
    <n v="2486"/>
    <n v="0"/>
    <n v="10046"/>
    <n v="2075.5769508894446"/>
    <n v="3231"/>
    <m/>
    <n v="1652"/>
    <m/>
    <n v="3231"/>
    <n v="1652"/>
    <n v="3.1092541008975547"/>
    <n v="0.6423945994705802"/>
    <n v="6.0811138014527844"/>
    <n v="1.2564025126449423"/>
    <n v="4.8400999999999996"/>
    <s v="3-3,99 lei"/>
    <x v="0"/>
    <s v="0-0,99 euro"/>
    <n v="0"/>
  </r>
  <r>
    <n v="2137"/>
    <x v="27"/>
    <s v="COMUNA VRÂNCIOAIA"/>
    <d v="2020-09-27T00:00:00"/>
    <n v="1"/>
    <m/>
    <s v="X"/>
    <s v="X"/>
    <n v="5400"/>
    <n v="5999.76"/>
    <n v="0"/>
    <n v="11399.76"/>
    <n v="2355.2736513708396"/>
    <n v="2257"/>
    <m/>
    <n v="1232"/>
    <m/>
    <n v="2257"/>
    <n v="1232"/>
    <n v="5.0508462560921581"/>
    <n v="1.0435417152728577"/>
    <n v="9.2530519480519491"/>
    <n v="1.9117480936451621"/>
    <n v="4.8400999999999996"/>
    <s v="5-5,99 lei"/>
    <x v="8"/>
    <s v="1-1,99 euro"/>
    <n v="1"/>
  </r>
  <r>
    <n v="2138"/>
    <x v="27"/>
    <s v="COMUNA VULTURU"/>
    <d v="2020-09-27T00:00:00"/>
    <n v="1"/>
    <m/>
    <s v="X"/>
    <s v="X"/>
    <n v="6300"/>
    <n v="11647.63"/>
    <n v="0"/>
    <n v="17947.629999999997"/>
    <n v="3708.1114026569699"/>
    <n v="6984"/>
    <m/>
    <n v="2566"/>
    <m/>
    <n v="6984"/>
    <n v="2566"/>
    <n v="2.5698210194730811"/>
    <n v="0.53094378617654203"/>
    <n v="6.9943998441153532"/>
    <n v="1.4450940774189283"/>
    <n v="4.8400999999999996"/>
    <s v="2-2,99 lei"/>
    <x v="7"/>
    <s v="0-0,99 euro"/>
    <n v="0"/>
  </r>
  <r>
    <n v="2139"/>
    <x v="28"/>
    <s v="MUNICIPIUL TULCEA"/>
    <d v="2020-09-27T00:00:00"/>
    <n v="1"/>
    <m/>
    <s v="X"/>
    <s v="X"/>
    <n v="10600"/>
    <n v="198238"/>
    <n v="0"/>
    <n v="208838"/>
    <n v="43147.455631082004"/>
    <n v="71347"/>
    <m/>
    <n v="26350"/>
    <m/>
    <n v="71347"/>
    <n v="26350"/>
    <n v="2.9270747193294744"/>
    <n v="0.6047550090554894"/>
    <n v="7.9255407969639471"/>
    <n v="1.6374745970050097"/>
    <n v="4.8400999999999996"/>
    <s v="2-2,99 lei"/>
    <x v="7"/>
    <s v="0-0,99 euro"/>
    <n v="0"/>
  </r>
  <r>
    <n v="2140"/>
    <x v="28"/>
    <s v="ORAȘUL BABADAG"/>
    <d v="2020-09-27T00:00:00"/>
    <n v="1"/>
    <m/>
    <s v="X"/>
    <s v="X"/>
    <n v="600"/>
    <n v="78206.289999999994"/>
    <n v="0"/>
    <n v="78806.289999999994"/>
    <n v="16281.954918286812"/>
    <n v="7889"/>
    <m/>
    <n v="3770"/>
    <m/>
    <n v="7889"/>
    <n v="3770"/>
    <n v="9.9893890226898208"/>
    <n v="2.0638807096319955"/>
    <n v="20.90352519893899"/>
    <n v="4.3188209332325762"/>
    <n v="4.8400999999999996"/>
    <s v="9-9,99 lei"/>
    <x v="12"/>
    <s v="2-2,99 euro"/>
    <n v="2"/>
  </r>
  <r>
    <n v="2141"/>
    <x v="28"/>
    <s v="ORAȘUL ISACCEA"/>
    <d v="2020-09-27T00:00:00"/>
    <n v="1"/>
    <m/>
    <s v="X"/>
    <s v="X"/>
    <n v="135345"/>
    <n v="29664.43"/>
    <n v="0"/>
    <n v="165009.43"/>
    <n v="34092.153054688955"/>
    <n v="4184"/>
    <m/>
    <n v="2115"/>
    <m/>
    <n v="4184"/>
    <n v="2115"/>
    <n v="39.438200286806882"/>
    <n v="8.148220137353956"/>
    <n v="78.018643026004725"/>
    <n v="16.119221302453408"/>
    <n v="4.8400999999999996"/>
    <s v="39-39,99 lei"/>
    <x v="52"/>
    <s v="8-8,99 euro"/>
    <n v="8"/>
  </r>
  <r>
    <n v="2142"/>
    <x v="28"/>
    <s v="ORAȘUL MĂCIN"/>
    <d v="2020-09-27T00:00:00"/>
    <n v="1"/>
    <m/>
    <s v="X"/>
    <s v="X"/>
    <n v="1400"/>
    <n v="45946"/>
    <n v="0"/>
    <n v="47346"/>
    <n v="9782.0292969153543"/>
    <n v="8893"/>
    <m/>
    <n v="3665"/>
    <m/>
    <n v="8893"/>
    <n v="3665"/>
    <n v="5.3239626672663896"/>
    <n v="1.0999695599814858"/>
    <n v="12.918417462482946"/>
    <n v="2.6690393716003693"/>
    <n v="4.8400999999999996"/>
    <s v="5-5,99 lei"/>
    <x v="8"/>
    <s v="1-1,99 euro"/>
    <n v="1"/>
  </r>
  <r>
    <n v="2143"/>
    <x v="28"/>
    <s v="ORAȘUL SULINA"/>
    <d v="2020-09-27T00:00:00"/>
    <n v="1"/>
    <m/>
    <s v="X"/>
    <s v="X"/>
    <n v="2880"/>
    <n v="13055.58"/>
    <n v="0"/>
    <n v="15935.58"/>
    <n v="3292.4071816698006"/>
    <n v="3347"/>
    <m/>
    <n v="1670"/>
    <m/>
    <n v="3347"/>
    <n v="1670"/>
    <n v="4.7611532715864957"/>
    <n v="0.98368902948007186"/>
    <n v="9.5422634730538913"/>
    <n v="1.9715013063891023"/>
    <n v="4.8400999999999996"/>
    <s v="4-4,99 lei"/>
    <x v="11"/>
    <s v="0-0,99 euro"/>
    <n v="0"/>
  </r>
  <r>
    <n v="2144"/>
    <x v="28"/>
    <s v="COMUNA BAIA"/>
    <d v="2020-09-27T00:00:00"/>
    <n v="1"/>
    <m/>
    <s v="X"/>
    <s v="X"/>
    <n v="23782"/>
    <n v="31301"/>
    <n v="0"/>
    <n v="55083"/>
    <n v="11380.5499886366"/>
    <n v="3711"/>
    <m/>
    <n v="2638"/>
    <m/>
    <n v="3711"/>
    <n v="2638"/>
    <n v="14.843168957154406"/>
    <n v="3.0667070839764481"/>
    <n v="20.880591357088704"/>
    <n v="4.314082634054814"/>
    <n v="4.8400999999999996"/>
    <s v="14-14,99 lei"/>
    <x v="22"/>
    <s v="3-3,99 euro"/>
    <n v="3"/>
  </r>
  <r>
    <n v="2145"/>
    <x v="28"/>
    <s v="COMUNA BEIDAUD"/>
    <d v="2020-09-27T00:00:00"/>
    <n v="1"/>
    <m/>
    <s v="X"/>
    <s v="X"/>
    <n v="1500"/>
    <n v="7019.2"/>
    <n v="0"/>
    <n v="8519.2000000000007"/>
    <n v="1760.1289229561376"/>
    <n v="1289"/>
    <m/>
    <n v="992"/>
    <m/>
    <n v="1289"/>
    <n v="992"/>
    <n v="6.6091543832428243"/>
    <n v="1.3654995523321471"/>
    <n v="8.5879032258064516"/>
    <n v="1.7743235110444935"/>
    <n v="4.8400999999999996"/>
    <s v="6-6,99 lei"/>
    <x v="13"/>
    <s v="1-1,99 euro"/>
    <n v="1"/>
  </r>
  <r>
    <n v="2146"/>
    <x v="28"/>
    <s v="COMUNA BEŞTEPE"/>
    <d v="2020-09-27T00:00:00"/>
    <n v="1"/>
    <m/>
    <s v="X"/>
    <s v="X"/>
    <n v="600"/>
    <n v="29421.84"/>
    <n v="0"/>
    <n v="30021.84"/>
    <n v="6202.7313485258574"/>
    <n v="1473"/>
    <m/>
    <n v="825"/>
    <m/>
    <n v="1473"/>
    <n v="825"/>
    <n v="20.381425661914459"/>
    <n v="4.2109513567724761"/>
    <n v="36.390109090909093"/>
    <n v="7.5184622406374029"/>
    <n v="4.8400999999999996"/>
    <s v="20-20,99 lei"/>
    <x v="34"/>
    <s v="4-4,99 euro"/>
    <n v="4"/>
  </r>
  <r>
    <n v="2147"/>
    <x v="28"/>
    <s v="COMUNA C.A. ROSETTI"/>
    <d v="2020-09-27T00:00:00"/>
    <n v="1"/>
    <m/>
    <s v="X"/>
    <s v="X"/>
    <n v="20"/>
    <n v="3172"/>
    <n v="0"/>
    <n v="3192"/>
    <n v="659.49050639449604"/>
    <n v="641"/>
    <m/>
    <n v="368"/>
    <m/>
    <n v="641"/>
    <n v="368"/>
    <n v="4.9797191887675503"/>
    <n v="1.0288463438291671"/>
    <n v="8.6739130434782616"/>
    <n v="1.792093767376348"/>
    <n v="4.8400999999999996"/>
    <s v="4-4,99 lei"/>
    <x v="11"/>
    <s v="1-1,99 euro"/>
    <n v="1"/>
  </r>
  <r>
    <n v="2148"/>
    <x v="28"/>
    <s v="COMUNA CARCALIU"/>
    <d v="2020-09-27T00:00:00"/>
    <n v="1"/>
    <m/>
    <s v="X"/>
    <s v="X"/>
    <n v="0"/>
    <n v="4837"/>
    <n v="0"/>
    <n v="4837"/>
    <n v="999.35951736534378"/>
    <n v="2488"/>
    <m/>
    <n v="1003"/>
    <m/>
    <n v="2488"/>
    <n v="1003"/>
    <n v="1.9441318327974277"/>
    <n v="0.4016718317384822"/>
    <n v="4.8225324027916248"/>
    <n v="0.99637040614690309"/>
    <n v="4.8400999999999996"/>
    <s v="1-1,99 lei"/>
    <x v="10"/>
    <s v="0-0,99 euro"/>
    <n v="0"/>
  </r>
  <r>
    <n v="2149"/>
    <x v="28"/>
    <s v="COMUNA CASIMCEA"/>
    <d v="2020-09-27T00:00:00"/>
    <n v="1"/>
    <m/>
    <s v="X"/>
    <s v="X"/>
    <n v="2500"/>
    <n v="27143"/>
    <n v="0"/>
    <n v="29643"/>
    <n v="6124.4602384248265"/>
    <n v="2190"/>
    <m/>
    <n v="1367"/>
    <m/>
    <n v="2190"/>
    <n v="1367"/>
    <n v="13.535616438356165"/>
    <n v="2.7965571864953547"/>
    <n v="21.684711046086321"/>
    <n v="4.4802196330832675"/>
    <n v="4.8400999999999996"/>
    <s v="13-13,99 lei"/>
    <x v="14"/>
    <s v="2-2,99 euro"/>
    <n v="2"/>
  </r>
  <r>
    <n v="2150"/>
    <x v="28"/>
    <s v="COMUNA CEAMURLIA DE JOS"/>
    <d v="2020-09-27T00:00:00"/>
    <n v="1"/>
    <m/>
    <s v="X"/>
    <s v="X"/>
    <n v="1000"/>
    <n v="14773.4"/>
    <n v="0"/>
    <n v="15773.4"/>
    <n v="3258.8996095122002"/>
    <n v="2004"/>
    <m/>
    <n v="1094"/>
    <m/>
    <n v="2004"/>
    <n v="1094"/>
    <n v="7.8709580838323348"/>
    <n v="1.6261974099362277"/>
    <n v="14.418098720292504"/>
    <n v="2.9788844693895795"/>
    <n v="4.8400999999999996"/>
    <s v="7-7,99 lei"/>
    <x v="5"/>
    <s v="1-1,99 euro"/>
    <n v="1"/>
  </r>
  <r>
    <n v="2151"/>
    <x v="28"/>
    <s v="COMUNA CEATALCHIOI"/>
    <d v="2020-09-27T00:00:00"/>
    <n v="1"/>
    <m/>
    <s v="X"/>
    <s v="X"/>
    <n v="900"/>
    <n v="18739"/>
    <n v="0"/>
    <n v="19639"/>
    <n v="4057.5607941984672"/>
    <n v="581"/>
    <m/>
    <n v="435"/>
    <m/>
    <n v="581"/>
    <n v="435"/>
    <n v="33.802065404475044"/>
    <n v="6.9837535184138853"/>
    <n v="45.147126436781612"/>
    <n v="9.3277259636746379"/>
    <n v="4.8400999999999996"/>
    <s v="33-33,99 lei"/>
    <x v="47"/>
    <s v="6-6,99 euro"/>
    <n v="6"/>
  </r>
  <r>
    <n v="2152"/>
    <x v="28"/>
    <s v="COMUNA CERNA"/>
    <d v="2020-09-27T00:00:00"/>
    <n v="1"/>
    <m/>
    <s v="X"/>
    <s v="X"/>
    <n v="2100"/>
    <n v="7340.34"/>
    <n v="0"/>
    <n v="9440.34"/>
    <n v="1950.443172661722"/>
    <n v="3058"/>
    <m/>
    <n v="2052"/>
    <m/>
    <n v="3058"/>
    <n v="2052"/>
    <n v="3.0870961412688032"/>
    <n v="0.63781660322489275"/>
    <n v="4.6005555555555553"/>
    <n v="0.95050836874352918"/>
    <n v="4.8400999999999996"/>
    <s v="3-3,99 lei"/>
    <x v="0"/>
    <s v="0-0,99 euro"/>
    <n v="0"/>
  </r>
  <r>
    <n v="2153"/>
    <x v="28"/>
    <s v="COMUNA CHILIA VECHE"/>
    <d v="2020-09-27T00:00:00"/>
    <n v="1"/>
    <m/>
    <s v="X"/>
    <s v="X"/>
    <n v="2200"/>
    <n v="16924"/>
    <n v="0"/>
    <n v="19124"/>
    <n v="3951.1580339249194"/>
    <n v="1638"/>
    <m/>
    <n v="911"/>
    <m/>
    <n v="1638"/>
    <n v="911"/>
    <n v="11.675213675213675"/>
    <n v="2.412184391895555"/>
    <n v="20.992316136114159"/>
    <n v="4.3371657891601751"/>
    <n v="4.8400999999999996"/>
    <s v="11-11,99 lei"/>
    <x v="4"/>
    <s v="2-2,99 euro"/>
    <n v="2"/>
  </r>
  <r>
    <n v="2154"/>
    <x v="28"/>
    <s v="COMUNA CIUCUROVA"/>
    <d v="2020-09-27T00:00:00"/>
    <n v="1"/>
    <m/>
    <s v="X"/>
    <s v="X"/>
    <n v="104895"/>
    <n v="10941"/>
    <n v="0"/>
    <n v="115836"/>
    <n v="23932.563376789738"/>
    <n v="1703"/>
    <m/>
    <n v="953"/>
    <m/>
    <n v="1703"/>
    <n v="953"/>
    <n v="68.018790369935402"/>
    <n v="14.053178729764966"/>
    <n v="121.54879328436516"/>
    <n v="25.112868181311374"/>
    <n v="4.8400999999999996"/>
    <s v="68-68,99 lei"/>
    <x v="67"/>
    <s v="14-14,99 euro"/>
    <n v="14"/>
  </r>
  <r>
    <n v="2155"/>
    <x v="28"/>
    <s v="COMUNA CRIŞAN"/>
    <d v="2020-09-27T00:00:00"/>
    <n v="1"/>
    <m/>
    <s v="X"/>
    <s v="X"/>
    <n v="810"/>
    <n v="15018"/>
    <n v="0"/>
    <n v="15828"/>
    <n v="3270.1803681742117"/>
    <n v="1001"/>
    <m/>
    <n v="739"/>
    <m/>
    <n v="1001"/>
    <n v="739"/>
    <n v="15.812187812187812"/>
    <n v="3.266913454719492"/>
    <n v="21.418132611637347"/>
    <n v="4.4251425821031285"/>
    <n v="4.8400999999999996"/>
    <s v="15-15,99 lei"/>
    <x v="1"/>
    <s v="3-3,99 euro"/>
    <n v="3"/>
  </r>
  <r>
    <n v="2156"/>
    <x v="28"/>
    <s v="COMUNA DĂENI"/>
    <d v="2020-09-27T00:00:00"/>
    <n v="1"/>
    <m/>
    <s v="X"/>
    <s v="X"/>
    <n v="800"/>
    <n v="7253"/>
    <n v="0"/>
    <n v="8053"/>
    <n v="1663.8085989958886"/>
    <n v="1617"/>
    <m/>
    <n v="1054"/>
    <m/>
    <n v="1617"/>
    <n v="1054"/>
    <n v="4.9802102659245513"/>
    <n v="1.0289478039554043"/>
    <n v="7.640417457305503"/>
    <n v="1.5785660332029303"/>
    <n v="4.8400999999999996"/>
    <s v="4-4,99 lei"/>
    <x v="11"/>
    <s v="1-1,99 euro"/>
    <n v="1"/>
  </r>
  <r>
    <n v="2157"/>
    <x v="28"/>
    <s v="COMUNA DOROBANŢU"/>
    <d v="2020-09-27T00:00:00"/>
    <n v="1"/>
    <m/>
    <s v="X"/>
    <s v="X"/>
    <n v="0"/>
    <n v="9316"/>
    <n v="0"/>
    <n v="9316"/>
    <n v="1924.7536207929591"/>
    <n v="1086"/>
    <m/>
    <n v="686"/>
    <m/>
    <n v="1086"/>
    <n v="686"/>
    <n v="8.5782688766114177"/>
    <n v="1.7723329841555793"/>
    <n v="13.580174927113703"/>
    <n v="2.8057632956165586"/>
    <n v="4.8400999999999996"/>
    <s v="8-8,99 lei"/>
    <x v="2"/>
    <s v="1-1,99 euro"/>
    <n v="1"/>
  </r>
  <r>
    <n v="2158"/>
    <x v="28"/>
    <s v="COMUNA FRECĂŢEI"/>
    <d v="2020-09-27T00:00:00"/>
    <n v="1"/>
    <m/>
    <s v="X"/>
    <s v="X"/>
    <n v="4800"/>
    <n v="18667.5"/>
    <n v="0"/>
    <n v="23467.5"/>
    <n v="4848.5568479990088"/>
    <n v="3002"/>
    <m/>
    <n v="1535"/>
    <m/>
    <n v="3002"/>
    <n v="1535"/>
    <n v="7.8172884743504332"/>
    <n v="1.615108876748504"/>
    <n v="15.288273615635179"/>
    <n v="3.1586689563511459"/>
    <n v="4.8400999999999996"/>
    <s v="7-7,99 lei"/>
    <x v="5"/>
    <s v="1-1,99 euro"/>
    <n v="1"/>
  </r>
  <r>
    <n v="2159"/>
    <x v="28"/>
    <s v="COMUNA GRECI"/>
    <d v="2020-09-27T00:00:00"/>
    <n v="1"/>
    <m/>
    <s v="X"/>
    <s v="X"/>
    <n v="6240"/>
    <n v="10159"/>
    <n v="0"/>
    <n v="16399"/>
    <n v="3388.1531373318735"/>
    <n v="4282"/>
    <m/>
    <n v="1845"/>
    <m/>
    <n v="4282"/>
    <n v="1845"/>
    <n v="3.8297524521251751"/>
    <n v="0.79125481955438426"/>
    <n v="8.8883468834688344"/>
    <n v="1.8363973644075196"/>
    <n v="4.8400999999999996"/>
    <s v="3-3,99 lei"/>
    <x v="0"/>
    <s v="0-0,99 euro"/>
    <n v="0"/>
  </r>
  <r>
    <n v="2160"/>
    <x v="28"/>
    <s v="COMUNA GRINDU"/>
    <d v="2020-09-27T00:00:00"/>
    <n v="1"/>
    <m/>
    <s v="X"/>
    <s v="X"/>
    <n v="0"/>
    <n v="14616"/>
    <n v="0"/>
    <n v="14616"/>
    <n v="3019.7723187537449"/>
    <n v="1115"/>
    <m/>
    <n v="754"/>
    <m/>
    <n v="1115"/>
    <n v="754"/>
    <n v="13.108520179372197"/>
    <n v="2.7083159809450628"/>
    <n v="19.384615384615383"/>
    <n v="4.0050030752702188"/>
    <n v="4.8400999999999996"/>
    <s v="13-13,99 lei"/>
    <x v="14"/>
    <s v="2-2,99 euro"/>
    <n v="2"/>
  </r>
  <r>
    <n v="2161"/>
    <x v="28"/>
    <s v="COMUNA HAMCEARCA"/>
    <d v="2020-09-27T00:00:00"/>
    <n v="1"/>
    <m/>
    <s v="X"/>
    <s v="X"/>
    <n v="3300"/>
    <n v="22030"/>
    <n v="0"/>
    <n v="25330"/>
    <n v="5233.3629470465494"/>
    <n v="1096"/>
    <m/>
    <n v="787"/>
    <m/>
    <n v="1096"/>
    <n v="787"/>
    <n v="23.111313868613138"/>
    <n v="4.7749661925607203"/>
    <n v="32.185514612452351"/>
    <n v="6.6497623215330997"/>
    <n v="4.8400999999999996"/>
    <s v="23-23,99 lei"/>
    <x v="51"/>
    <s v="4-4,99 euro"/>
    <n v="4"/>
  </r>
  <r>
    <n v="2162"/>
    <x v="28"/>
    <s v="COMUNA HORIA"/>
    <d v="2020-09-27T00:00:00"/>
    <n v="1"/>
    <m/>
    <s v="X"/>
    <s v="X"/>
    <n v="96535"/>
    <n v="12548"/>
    <n v="0"/>
    <n v="109083"/>
    <n v="22537.344269746496"/>
    <n v="1137"/>
    <m/>
    <n v="796"/>
    <m/>
    <n v="1137"/>
    <n v="796"/>
    <n v="95.939313984168862"/>
    <n v="19.82176277022559"/>
    <n v="137.0389447236181"/>
    <n v="28.313246570033286"/>
    <n v="4.8400999999999996"/>
    <s v="95-95,99 lei"/>
    <x v="68"/>
    <s v="19-19,99 euro"/>
    <n v="19"/>
  </r>
  <r>
    <n v="2163"/>
    <x v="28"/>
    <s v="COMUNA I.C.BRĂTIANU"/>
    <d v="2020-09-27T00:00:00"/>
    <n v="1"/>
    <m/>
    <s v="X"/>
    <s v="X"/>
    <n v="600"/>
    <n v="7281"/>
    <n v="0"/>
    <n v="7881"/>
    <n v="1628.2721431375387"/>
    <n v="954"/>
    <m/>
    <n v="702"/>
    <m/>
    <n v="954"/>
    <n v="702"/>
    <n v="8.2610062893081757"/>
    <n v="1.7067842171253027"/>
    <n v="11.226495726495726"/>
    <n v="2.3194759873754114"/>
    <n v="4.8400999999999996"/>
    <s v="8-8,99 lei"/>
    <x v="2"/>
    <s v="1-1,99 euro"/>
    <n v="1"/>
  </r>
  <r>
    <n v="2164"/>
    <x v="28"/>
    <s v="COMUNA IZVOARELE"/>
    <d v="2020-09-27T00:00:00"/>
    <n v="1"/>
    <m/>
    <s v="X"/>
    <s v="X"/>
    <n v="4000"/>
    <n v="31777"/>
    <n v="0"/>
    <n v="35777"/>
    <n v="7391.7894258383094"/>
    <n v="1731"/>
    <m/>
    <n v="1131"/>
    <m/>
    <n v="1731"/>
    <n v="1131"/>
    <n v="20.668399768919699"/>
    <n v="4.2702423026217851"/>
    <n v="31.633068081343943"/>
    <n v="6.535622834516631"/>
    <n v="4.8400999999999996"/>
    <s v="20-20,99 lei"/>
    <x v="34"/>
    <s v="4-4,99 euro"/>
    <n v="4"/>
  </r>
  <r>
    <n v="2165"/>
    <x v="28"/>
    <s v="COMUNA JIJILA"/>
    <d v="2020-09-27T00:00:00"/>
    <n v="1"/>
    <m/>
    <s v="X"/>
    <s v="X"/>
    <n v="1800"/>
    <n v="13325"/>
    <n v="0"/>
    <n v="15125"/>
    <n v="3124.9354352182809"/>
    <n v="4521"/>
    <m/>
    <n v="2256"/>
    <m/>
    <n v="4521"/>
    <n v="2256"/>
    <n v="3.3454987834549876"/>
    <n v="0.69120447582797628"/>
    <n v="6.7043439716312054"/>
    <n v="1.38516641632016"/>
    <n v="4.8400999999999996"/>
    <s v="3-3,99 lei"/>
    <x v="0"/>
    <s v="0-0,99 euro"/>
    <n v="0"/>
  </r>
  <r>
    <n v="2166"/>
    <x v="28"/>
    <s v="COMUNA JURILOVCA"/>
    <d v="2020-09-27T00:00:00"/>
    <n v="1"/>
    <m/>
    <s v="X"/>
    <s v="X"/>
    <n v="0"/>
    <n v="48534"/>
    <n v="0"/>
    <n v="48534"/>
    <n v="10027.478771099772"/>
    <n v="3649"/>
    <m/>
    <n v="1861"/>
    <m/>
    <n v="3649"/>
    <n v="1861"/>
    <n v="13.300630309673883"/>
    <n v="2.7480073365578983"/>
    <n v="26.079527135948414"/>
    <n v="5.3882207260074004"/>
    <n v="4.8400999999999996"/>
    <s v="13-13,99 lei"/>
    <x v="14"/>
    <s v="2-2,99 euro"/>
    <n v="2"/>
  </r>
  <r>
    <n v="2167"/>
    <x v="28"/>
    <s v="COMUNA LUNCAVIŢA"/>
    <d v="2020-09-27T00:00:00"/>
    <n v="1"/>
    <m/>
    <s v="X"/>
    <s v="X"/>
    <n v="1440"/>
    <n v="1190"/>
    <n v="0"/>
    <n v="2630"/>
    <n v="543.37720295035228"/>
    <n v="3512"/>
    <m/>
    <n v="1633"/>
    <m/>
    <n v="3512"/>
    <n v="1633"/>
    <n v="0.74886104783599083"/>
    <n v="0.15472016029338048"/>
    <n v="1.61053276178812"/>
    <n v="0.33274782789366336"/>
    <n v="4.8400999999999996"/>
    <s v="0-0,99 lei"/>
    <x v="6"/>
    <s v="0-0,99 euro"/>
    <n v="0"/>
  </r>
  <r>
    <n v="2168"/>
    <x v="28"/>
    <s v="COMUNA MAHMUDIA"/>
    <d v="2020-09-27T00:00:00"/>
    <n v="1"/>
    <m/>
    <s v="X"/>
    <s v="X"/>
    <n v="400"/>
    <n v="14500"/>
    <n v="0"/>
    <n v="14900"/>
    <n v="3078.4487923803231"/>
    <n v="2157"/>
    <m/>
    <n v="1217"/>
    <m/>
    <n v="2157"/>
    <n v="1217"/>
    <n v="6.9077422345850721"/>
    <n v="1.4271899825592596"/>
    <n v="12.243221035332786"/>
    <n v="2.529538859803059"/>
    <n v="4.8400999999999996"/>
    <s v="6-6,99 lei"/>
    <x v="13"/>
    <s v="1-1,99 euro"/>
    <n v="1"/>
  </r>
  <r>
    <n v="2169"/>
    <x v="28"/>
    <s v="COMUNA MALIUC"/>
    <d v="2020-09-27T00:00:00"/>
    <n v="1"/>
    <m/>
    <s v="X"/>
    <s v="X"/>
    <n v="130089"/>
    <n v="3008"/>
    <n v="0"/>
    <n v="133097"/>
    <n v="27498.812008016364"/>
    <n v="770"/>
    <m/>
    <n v="522"/>
    <m/>
    <n v="770"/>
    <n v="522"/>
    <n v="172.85324675324676"/>
    <n v="35.712742867553722"/>
    <n v="254.9750957854406"/>
    <n v="52.679716490452805"/>
    <n v="4.8400999999999996"/>
    <s v="172-172,99 lei"/>
    <x v="69"/>
    <s v="35-35,99 euro"/>
    <n v="35"/>
  </r>
  <r>
    <n v="2170"/>
    <x v="28"/>
    <s v="COMUNA MIHAI BRAVU"/>
    <d v="2020-09-27T00:00:00"/>
    <n v="1"/>
    <m/>
    <s v="X"/>
    <s v="X"/>
    <n v="1800"/>
    <n v="5723"/>
    <n v="0"/>
    <n v="7523"/>
    <n v="1554.30672919981"/>
    <n v="2129"/>
    <m/>
    <n v="1210"/>
    <m/>
    <n v="2129"/>
    <n v="1210"/>
    <n v="3.5335838421794268"/>
    <n v="0.73006422226388445"/>
    <n v="6.2173553719008261"/>
    <n v="1.2845510158676114"/>
    <n v="4.8400999999999996"/>
    <s v="3-3,99 lei"/>
    <x v="0"/>
    <s v="0-0,99 euro"/>
    <n v="0"/>
  </r>
  <r>
    <n v="2171"/>
    <x v="28"/>
    <s v="COMUNA MIHAIL KOGĂLNICEANU"/>
    <d v="2020-09-27T00:00:00"/>
    <n v="1"/>
    <m/>
    <s v="X"/>
    <s v="X"/>
    <n v="36141"/>
    <n v="21116"/>
    <n v="0"/>
    <n v="57257"/>
    <n v="11829.714262102023"/>
    <n v="2580"/>
    <m/>
    <n v="1570"/>
    <m/>
    <n v="2580"/>
    <n v="1570"/>
    <n v="22.192635658914728"/>
    <n v="4.5851605667062101"/>
    <n v="36.469426751592358"/>
    <n v="7.5348498484726258"/>
    <n v="4.8400999999999996"/>
    <s v="22-22,99 lei"/>
    <x v="17"/>
    <s v="4-4,99 euro"/>
    <n v="4"/>
  </r>
  <r>
    <n v="2172"/>
    <x v="28"/>
    <s v="COMUNA MURIGHIOL"/>
    <d v="2020-09-27T00:00:00"/>
    <n v="1"/>
    <m/>
    <s v="X"/>
    <s v="X"/>
    <n v="0"/>
    <n v="17049"/>
    <n v="0"/>
    <n v="17049"/>
    <n v="3522.4478833081962"/>
    <n v="2845"/>
    <m/>
    <n v="1595"/>
    <m/>
    <n v="2845"/>
    <n v="1595"/>
    <n v="5.9926186291739896"/>
    <n v="1.2381187639044626"/>
    <n v="10.689028213166145"/>
    <n v="2.2084312748013768"/>
    <n v="4.8400999999999996"/>
    <s v="5-5,99 lei"/>
    <x v="8"/>
    <s v="1-1,99 euro"/>
    <n v="1"/>
  </r>
  <r>
    <n v="2173"/>
    <x v="28"/>
    <s v="COMUNA NALBANT"/>
    <d v="2020-09-27T00:00:00"/>
    <n v="1"/>
    <m/>
    <s v="X"/>
    <s v="X"/>
    <n v="102255"/>
    <n v="25222"/>
    <n v="0"/>
    <n v="127477"/>
    <n v="26337.67897357493"/>
    <n v="2074"/>
    <m/>
    <n v="1152"/>
    <m/>
    <n v="2074"/>
    <n v="1152"/>
    <n v="61.464320154291222"/>
    <n v="12.69897732573526"/>
    <n v="110.65711805555556"/>
    <n v="22.862568553450458"/>
    <n v="4.8400999999999996"/>
    <s v="61-61,99 lei"/>
    <x v="43"/>
    <s v="12-12,99 euro"/>
    <n v="12"/>
  </r>
  <r>
    <n v="2174"/>
    <x v="28"/>
    <s v="COMUNA NICULIŢEL"/>
    <d v="2020-09-27T00:00:00"/>
    <n v="1"/>
    <m/>
    <s v="X"/>
    <s v="X"/>
    <n v="1800"/>
    <n v="43383.93"/>
    <n v="0"/>
    <n v="45183.93"/>
    <n v="9335.3298485568484"/>
    <n v="3729"/>
    <m/>
    <n v="1751"/>
    <m/>
    <n v="3729"/>
    <n v="1751"/>
    <n v="12.116902654867257"/>
    <n v="2.503440560084969"/>
    <n v="25.804643061107939"/>
    <n v="5.3314276690787255"/>
    <n v="4.8400999999999996"/>
    <s v="12-12,99 lei"/>
    <x v="15"/>
    <s v="2-2,99 euro"/>
    <n v="2"/>
  </r>
  <r>
    <n v="2175"/>
    <x v="28"/>
    <s v="COMUNA NUFĂRU"/>
    <d v="2020-09-27T00:00:00"/>
    <n v="1"/>
    <m/>
    <s v="X"/>
    <s v="X"/>
    <n v="0"/>
    <n v="8810.32"/>
    <n v="0"/>
    <n v="8810.32"/>
    <n v="1820.2764405694097"/>
    <n v="2272"/>
    <m/>
    <n v="1360"/>
    <m/>
    <n v="2272"/>
    <n v="1360"/>
    <n v="3.8777816901408451"/>
    <n v="0.80117801081400075"/>
    <n v="6.4781764705882354"/>
    <n v="1.338438559242213"/>
    <n v="4.8400999999999996"/>
    <s v="3-3,99 lei"/>
    <x v="0"/>
    <s v="0-0,99 euro"/>
    <n v="0"/>
  </r>
  <r>
    <n v="2176"/>
    <x v="28"/>
    <s v="COMUNA OSTROV"/>
    <d v="2020-09-27T00:00:00"/>
    <n v="1"/>
    <m/>
    <s v="X"/>
    <s v="X"/>
    <n v="1800"/>
    <n v="11071"/>
    <n v="0"/>
    <n v="12871"/>
    <n v="2659.2425776326936"/>
    <n v="1556"/>
    <m/>
    <n v="900"/>
    <m/>
    <n v="1556"/>
    <n v="900"/>
    <n v="8.2718508997429314"/>
    <n v="1.709024792823068"/>
    <n v="14.301111111111112"/>
    <n v="2.9547139751474374"/>
    <n v="4.8400999999999996"/>
    <s v="8-8,99 lei"/>
    <x v="2"/>
    <s v="1-1,99 euro"/>
    <n v="1"/>
  </r>
  <r>
    <n v="2177"/>
    <x v="28"/>
    <s v="COMUNA PARDINA"/>
    <d v="2020-09-27T00:00:00"/>
    <n v="1"/>
    <m/>
    <s v="X"/>
    <s v="X"/>
    <n v="2147"/>
    <n v="832.04"/>
    <n v="0"/>
    <n v="2979.04"/>
    <n v="615.49141546662258"/>
    <n v="472"/>
    <m/>
    <n v="375"/>
    <m/>
    <n v="472"/>
    <n v="375"/>
    <n v="6.3115254237288134"/>
    <n v="1.3040072361580988"/>
    <n v="7.9441066666666664"/>
    <n v="1.6413104412443269"/>
    <n v="4.8400999999999996"/>
    <s v="6-6,99 lei"/>
    <x v="13"/>
    <s v="1-1,99 euro"/>
    <n v="1"/>
  </r>
  <r>
    <n v="2178"/>
    <x v="28"/>
    <s v="COMUNA PECENEAGA"/>
    <d v="2020-09-27T00:00:00"/>
    <n v="1"/>
    <m/>
    <s v="X"/>
    <s v="X"/>
    <n v="2980"/>
    <n v="6418"/>
    <n v="0"/>
    <n v="9398"/>
    <n v="1941.6954195161259"/>
    <n v="1390"/>
    <m/>
    <n v="971"/>
    <m/>
    <n v="1390"/>
    <n v="971"/>
    <n v="6.7611510791366909"/>
    <n v="1.3969031795080042"/>
    <n v="9.6786817713697211"/>
    <n v="1.9996863228796353"/>
    <n v="4.8400999999999996"/>
    <s v="6-6,99 lei"/>
    <x v="13"/>
    <s v="1-1,99 euro"/>
    <n v="1"/>
  </r>
  <r>
    <n v="2179"/>
    <x v="28"/>
    <s v="COMUNA SARICHIOI"/>
    <d v="2020-09-27T00:00:00"/>
    <n v="1"/>
    <m/>
    <s v="X"/>
    <s v="X"/>
    <n v="1200"/>
    <n v="5733"/>
    <n v="0"/>
    <n v="6933"/>
    <n v="1432.4084213136093"/>
    <n v="5576"/>
    <m/>
    <n v="2516"/>
    <m/>
    <n v="5576"/>
    <n v="2516"/>
    <n v="1.2433644189383071"/>
    <n v="0.25688816738048947"/>
    <n v="2.7555643879173291"/>
    <n v="0.56931972230270644"/>
    <n v="4.8400999999999996"/>
    <s v="1-1,99 lei"/>
    <x v="10"/>
    <s v="0-0,99 euro"/>
    <n v="0"/>
  </r>
  <r>
    <n v="2180"/>
    <x v="28"/>
    <s v="COMUNA SFÎNTU GHEORGHE"/>
    <d v="2020-09-27T00:00:00"/>
    <n v="1"/>
    <m/>
    <s v="X"/>
    <s v="X"/>
    <n v="10493.96"/>
    <n v="4054.64"/>
    <n v="0"/>
    <n v="14548.599999999999"/>
    <n v="3005.8469866325077"/>
    <n v="696"/>
    <m/>
    <n v="540"/>
    <m/>
    <n v="696"/>
    <n v="540"/>
    <n v="20.903160919540227"/>
    <n v="4.3187456704490055"/>
    <n v="26.941851851851847"/>
    <n v="5.5663833085787182"/>
    <n v="4.8400999999999996"/>
    <s v="20-20,99 lei"/>
    <x v="34"/>
    <s v="4-4,99 euro"/>
    <n v="4"/>
  </r>
  <r>
    <n v="2181"/>
    <x v="28"/>
    <s v="COMUNA SLAVA CERCHEZĂ"/>
    <d v="2020-09-27T00:00:00"/>
    <n v="1"/>
    <m/>
    <s v="X"/>
    <s v="X"/>
    <n v="96175"/>
    <n v="9137"/>
    <n v="0"/>
    <n v="105312"/>
    <n v="21758.228135782319"/>
    <n v="1920"/>
    <m/>
    <n v="888"/>
    <m/>
    <n v="1920"/>
    <n v="888"/>
    <n v="54.85"/>
    <n v="11.332410487386625"/>
    <n v="118.5945945945946"/>
    <n v="24.502509161917025"/>
    <n v="4.8400999999999996"/>
    <s v="54-54,99 lei"/>
    <x v="70"/>
    <s v="11-11,99 euro"/>
    <n v="11"/>
  </r>
  <r>
    <n v="2182"/>
    <x v="28"/>
    <s v="COMUNA SMÂRDAN"/>
    <d v="2020-09-27T00:00:00"/>
    <n v="1"/>
    <m/>
    <s v="X"/>
    <s v="X"/>
    <n v="500"/>
    <n v="9726"/>
    <n v="0"/>
    <n v="10226"/>
    <n v="2112.7662651598107"/>
    <n v="892"/>
    <m/>
    <n v="581"/>
    <m/>
    <n v="892"/>
    <n v="581"/>
    <n v="11.464125560538116"/>
    <n v="2.3685720461432855"/>
    <n v="17.600688468158349"/>
    <n v="3.6364307489841838"/>
    <n v="4.8400999999999996"/>
    <s v="11-11,99 lei"/>
    <x v="4"/>
    <s v="2-2,99 euro"/>
    <n v="2"/>
  </r>
  <r>
    <n v="2183"/>
    <x v="28"/>
    <s v="COMUNA SOMOVA"/>
    <d v="2020-09-27T00:00:00"/>
    <n v="1"/>
    <m/>
    <s v="X"/>
    <s v="X"/>
    <n v="107075"/>
    <n v="38400"/>
    <n v="0"/>
    <n v="145475"/>
    <n v="30056.197186008554"/>
    <n v="4150"/>
    <m/>
    <n v="2155"/>
    <m/>
    <n v="4150"/>
    <n v="2155"/>
    <n v="35.054216867469883"/>
    <n v="7.2424571532550734"/>
    <n v="67.505800464037122"/>
    <n v="13.947191269609538"/>
    <n v="4.8400999999999996"/>
    <s v="35-35,99 lei"/>
    <x v="62"/>
    <s v="7-7,99 euro"/>
    <n v="7"/>
  </r>
  <r>
    <n v="2184"/>
    <x v="28"/>
    <s v="COMUNA STEJARU"/>
    <d v="2020-09-27T00:00:00"/>
    <n v="1"/>
    <m/>
    <s v="X"/>
    <s v="X"/>
    <n v="96170"/>
    <n v="7561"/>
    <n v="0"/>
    <n v="103731"/>
    <n v="21431.581992107604"/>
    <n v="1249"/>
    <m/>
    <n v="1185"/>
    <m/>
    <n v="1249"/>
    <n v="1185"/>
    <n v="83.051240992794234"/>
    <n v="17.158992787916414"/>
    <n v="87.536708860759489"/>
    <n v="18.085723200090804"/>
    <n v="4.8400999999999996"/>
    <s v="83-83,99 lei"/>
    <x v="71"/>
    <s v="17-17,99 euro"/>
    <n v="17"/>
  </r>
  <r>
    <n v="2185"/>
    <x v="28"/>
    <s v="COMUNA TOPOLOG"/>
    <d v="2020-09-27T00:00:00"/>
    <n v="1"/>
    <m/>
    <s v="X"/>
    <s v="X"/>
    <n v="4000"/>
    <n v="19010.84"/>
    <n v="0"/>
    <n v="23010.84"/>
    <n v="4754.2075576950892"/>
    <n v="3518"/>
    <m/>
    <n v="2019"/>
    <m/>
    <n v="3518"/>
    <n v="2019"/>
    <n v="6.540886867538374"/>
    <n v="1.3513949851322027"/>
    <n v="11.397147102526002"/>
    <n v="2.3547338076746356"/>
    <n v="4.8400999999999996"/>
    <s v="6-6,99 lei"/>
    <x v="13"/>
    <s v="1-1,99 euro"/>
    <n v="1"/>
  </r>
  <r>
    <n v="2186"/>
    <x v="28"/>
    <s v="COMUNA TURCOAIA"/>
    <d v="2020-09-27T00:00:00"/>
    <n v="1"/>
    <m/>
    <s v="X"/>
    <s v="X"/>
    <n v="200"/>
    <n v="12401"/>
    <n v="0"/>
    <n v="12601"/>
    <n v="2603.4586062271442"/>
    <n v="2669"/>
    <m/>
    <n v="1698"/>
    <m/>
    <n v="2669"/>
    <n v="1698"/>
    <n v="4.7212439115773694"/>
    <n v="0.97544346430391315"/>
    <n v="7.421083627797409"/>
    <n v="1.5332500625601555"/>
    <n v="4.8400999999999996"/>
    <s v="4-4,99 lei"/>
    <x v="11"/>
    <s v="0-0,99 euro"/>
    <n v="0"/>
  </r>
  <r>
    <n v="2187"/>
    <x v="28"/>
    <s v="COMUNA VĂCĂRENI"/>
    <d v="2020-09-27T00:00:00"/>
    <n v="1"/>
    <m/>
    <s v="X"/>
    <s v="X"/>
    <n v="2000"/>
    <n v="14133.44"/>
    <n v="0"/>
    <n v="16133.44"/>
    <n v="3333.2865023449931"/>
    <n v="1812"/>
    <m/>
    <n v="1081"/>
    <m/>
    <n v="1812"/>
    <n v="1081"/>
    <n v="8.9036644591611473"/>
    <n v="1.8395620873868614"/>
    <n v="14.924551341350602"/>
    <n v="3.0835212787650259"/>
    <n v="4.8400999999999996"/>
    <s v="8-8,99 lei"/>
    <x v="2"/>
    <s v="1-1,99 euro"/>
    <n v="1"/>
  </r>
  <r>
    <n v="2188"/>
    <x v="28"/>
    <s v="COMUNA VALEA NUCARILOR"/>
    <d v="2020-09-27T00:00:00"/>
    <n v="1"/>
    <m/>
    <s v="X"/>
    <s v="X"/>
    <n v="2120"/>
    <n v="16089"/>
    <n v="0"/>
    <n v="18209"/>
    <n v="3762.112353050557"/>
    <n v="2864"/>
    <m/>
    <n v="1521"/>
    <m/>
    <n v="2864"/>
    <n v="1521"/>
    <n v="6.3578910614525137"/>
    <n v="1.3135867154506136"/>
    <n v="11.97172912557528"/>
    <n v="2.4734466489484266"/>
    <n v="4.8400999999999996"/>
    <s v="6-6,99 lei"/>
    <x v="13"/>
    <s v="1-1,99 euro"/>
    <n v="1"/>
  </r>
  <r>
    <n v="2189"/>
    <x v="28"/>
    <s v="COMUNA VALEA TEILOR"/>
    <d v="2020-09-27T00:00:00"/>
    <n v="1"/>
    <m/>
    <s v="X"/>
    <s v="X"/>
    <n v="1000"/>
    <n v="7559"/>
    <n v="0"/>
    <n v="8559"/>
    <n v="1768.3518935559184"/>
    <n v="1145"/>
    <m/>
    <n v="793"/>
    <m/>
    <n v="1145"/>
    <n v="793"/>
    <n v="7.4751091703056769"/>
    <n v="1.5444121341099724"/>
    <n v="10.793190416141236"/>
    <n v="2.229951946476568"/>
    <n v="4.8400999999999996"/>
    <s v="7-7,99 lei"/>
    <x v="5"/>
    <s v="1-1,99 euro"/>
    <n v="1"/>
  </r>
  <r>
    <n v="2190"/>
    <x v="29"/>
    <s v="MUNICIPIUL PLOIESTI"/>
    <d v="2020-09-27T00:00:00"/>
    <n v="1"/>
    <m/>
    <s v="X"/>
    <s v="X"/>
    <n v="68100"/>
    <n v="385194.73"/>
    <n v="0"/>
    <n v="453294.73"/>
    <n v="93654.000950393587"/>
    <n v="188407"/>
    <m/>
    <n v="63296"/>
    <m/>
    <n v="188407"/>
    <n v="63296"/>
    <n v="2.4059335905778445"/>
    <n v="0.49708344674239063"/>
    <n v="7.1615067302831141"/>
    <n v="1.4796195802324568"/>
    <n v="4.8400999999999996"/>
    <s v="2-2,99 lei"/>
    <x v="7"/>
    <s v="0-0,99 euro"/>
    <n v="0"/>
  </r>
  <r>
    <n v="2191"/>
    <x v="29"/>
    <s v="MUNICIPIUL CÂMPINA"/>
    <d v="2020-09-27T00:00:00"/>
    <n v="1"/>
    <m/>
    <s v="X"/>
    <s v="X"/>
    <n v="0"/>
    <n v="94056.84"/>
    <n v="0"/>
    <n v="94056.84"/>
    <n v="19432.829900208675"/>
    <n v="31005"/>
    <m/>
    <n v="14173"/>
    <m/>
    <n v="31005"/>
    <n v="14173"/>
    <n v="3.0336023222060957"/>
    <n v="0.62676438962130865"/>
    <n v="6.636339518803358"/>
    <n v="1.371116199831276"/>
    <n v="4.8400999999999996"/>
    <s v="3-3,99 lei"/>
    <x v="0"/>
    <s v="0-0,99 euro"/>
    <n v="0"/>
  </r>
  <r>
    <n v="2192"/>
    <x v="29"/>
    <s v="ORAȘUL AZUGA"/>
    <d v="2020-09-27T00:00:00"/>
    <n v="1"/>
    <m/>
    <s v="X"/>
    <s v="X"/>
    <n v="870"/>
    <n v="1252.55"/>
    <n v="0"/>
    <n v="2122.5500000000002"/>
    <n v="438.53432780314466"/>
    <n v="3946"/>
    <m/>
    <n v="2129"/>
    <m/>
    <n v="3946"/>
    <n v="2129"/>
    <n v="0.53789913836796766"/>
    <n v="0.11113388945847559"/>
    <n v="0.99697040864255526"/>
    <n v="0.20598136580701956"/>
    <n v="4.8400999999999996"/>
    <s v="0-0,99 lei"/>
    <x v="6"/>
    <s v="0-0,99 euro"/>
    <n v="0"/>
  </r>
  <r>
    <n v="2193"/>
    <x v="29"/>
    <s v="ORAȘUL BĂICOI"/>
    <d v="2020-09-27T00:00:00"/>
    <n v="1"/>
    <m/>
    <s v="X"/>
    <s v="X"/>
    <n v="24336"/>
    <n v="21796.87"/>
    <n v="0"/>
    <n v="46132.869999999995"/>
    <n v="9531.3877812441897"/>
    <n v="15847"/>
    <m/>
    <n v="7841"/>
    <m/>
    <n v="15847"/>
    <n v="7841"/>
    <n v="2.9111421720199404"/>
    <n v="0.60146322844981315"/>
    <n v="5.8835441907919899"/>
    <n v="1.2155831885275079"/>
    <n v="4.8400999999999996"/>
    <s v="2-2,99 lei"/>
    <x v="7"/>
    <s v="0-0,99 euro"/>
    <n v="0"/>
  </r>
  <r>
    <n v="2194"/>
    <x v="29"/>
    <s v="ORAȘUL BOLDEȘTI-SCĂIENI"/>
    <d v="2020-09-27T00:00:00"/>
    <n v="1"/>
    <m/>
    <s v="X"/>
    <s v="X"/>
    <n v="44928"/>
    <n v="17108"/>
    <n v="0"/>
    <n v="62036"/>
    <n v="12817.090555980249"/>
    <n v="9405"/>
    <m/>
    <n v="4780"/>
    <m/>
    <n v="9405"/>
    <n v="4780"/>
    <n v="6.5960659223817117"/>
    <n v="1.3627953807528175"/>
    <n v="12.978242677824268"/>
    <n v="2.6813996979038177"/>
    <n v="4.8400999999999996"/>
    <s v="6-6,99 lei"/>
    <x v="13"/>
    <s v="1-1,99 euro"/>
    <n v="1"/>
  </r>
  <r>
    <n v="2195"/>
    <x v="29"/>
    <s v="ORAȘUL BREAZA"/>
    <d v="2020-09-27T00:00:00"/>
    <n v="1"/>
    <m/>
    <s v="X"/>
    <s v="X"/>
    <n v="0"/>
    <n v="11192"/>
    <n v="0"/>
    <n v="11192"/>
    <n v="2312.3489184107766"/>
    <n v="13794"/>
    <m/>
    <n v="6553"/>
    <m/>
    <n v="13794"/>
    <n v="6553"/>
    <n v="0.81136726112802671"/>
    <n v="0.16763440034875862"/>
    <n v="1.7079200366244469"/>
    <n v="0.35286874994823386"/>
    <n v="4.8400999999999996"/>
    <s v="0-0,99 lei"/>
    <x v="6"/>
    <s v="0-0,99 euro"/>
    <n v="0"/>
  </r>
  <r>
    <n v="2196"/>
    <x v="29"/>
    <s v="ORAȘUL BUȘTENI"/>
    <d v="2020-09-27T00:00:00"/>
    <n v="1"/>
    <m/>
    <s v="X"/>
    <s v="X"/>
    <n v="29200"/>
    <n v="35817.620000000003"/>
    <n v="0"/>
    <n v="65017.62"/>
    <n v="13433.115018284749"/>
    <n v="8191"/>
    <m/>
    <n v="4330"/>
    <m/>
    <n v="8191"/>
    <n v="4330"/>
    <n v="7.937690147723111"/>
    <n v="1.6399847415803623"/>
    <n v="15.01561662817552"/>
    <n v="3.1023360319364315"/>
    <n v="4.8400999999999996"/>
    <s v="7-7,99 lei"/>
    <x v="5"/>
    <s v="1-1,99 euro"/>
    <n v="1"/>
  </r>
  <r>
    <n v="2197"/>
    <x v="29"/>
    <s v="ORAȘUL COMARNIC"/>
    <d v="2020-09-27T00:00:00"/>
    <n v="1"/>
    <m/>
    <s v="X"/>
    <s v="X"/>
    <n v="0"/>
    <n v="10947.87"/>
    <n v="0"/>
    <n v="10947.87"/>
    <n v="2261.9098778950852"/>
    <n v="10255"/>
    <m/>
    <n v="5741"/>
    <m/>
    <n v="10255"/>
    <n v="5741"/>
    <n v="1.0675641150658217"/>
    <n v="0.22056654099415751"/>
    <n v="1.9069622017070198"/>
    <n v="0.39399231456106693"/>
    <n v="4.8400999999999996"/>
    <s v="1-1,99 lei"/>
    <x v="10"/>
    <s v="0-0,99 euro"/>
    <n v="0"/>
  </r>
  <r>
    <n v="2198"/>
    <x v="29"/>
    <s v="ORAȘUL MIZIL"/>
    <d v="2020-09-27T00:00:00"/>
    <n v="1"/>
    <m/>
    <s v="X"/>
    <s v="X"/>
    <n v="0"/>
    <n v="18730"/>
    <n v="0"/>
    <n v="18730"/>
    <n v="3869.7547571331174"/>
    <n v="12399"/>
    <m/>
    <n v="5280"/>
    <m/>
    <n v="12399"/>
    <n v="5280"/>
    <n v="1.5106056940075812"/>
    <n v="0.31210216607251534"/>
    <n v="3.5473484848484849"/>
    <n v="0.73290809794187828"/>
    <n v="4.8400999999999996"/>
    <s v="1-1,99 lei"/>
    <x v="10"/>
    <s v="0-0,99 euro"/>
    <n v="0"/>
  </r>
  <r>
    <n v="2199"/>
    <x v="29"/>
    <s v="ORAȘUL PLOPENI"/>
    <d v="2020-09-27T00:00:00"/>
    <n v="1"/>
    <m/>
    <s v="X"/>
    <s v="X"/>
    <n v="0"/>
    <n v="42415"/>
    <n v="0"/>
    <n v="42415"/>
    <n v="8763.2486932088195"/>
    <n v="7448"/>
    <m/>
    <n v="3642"/>
    <m/>
    <n v="7448"/>
    <n v="3642"/>
    <n v="5.6948174006444683"/>
    <n v="1.1765908556939877"/>
    <n v="11.646073585941791"/>
    <n v="2.4061638366855629"/>
    <n v="4.8400999999999996"/>
    <s v="5-5,99 lei"/>
    <x v="8"/>
    <s v="1-1,99 euro"/>
    <n v="1"/>
  </r>
  <r>
    <n v="2200"/>
    <x v="29"/>
    <s v="ORAȘUL SINAIA"/>
    <d v="2020-09-27T00:00:00"/>
    <n v="1"/>
    <m/>
    <s v="X"/>
    <s v="X"/>
    <n v="2200"/>
    <n v="21042"/>
    <n v="0"/>
    <n v="23242"/>
    <n v="4801.9669015103"/>
    <n v="9715"/>
    <m/>
    <n v="5041"/>
    <m/>
    <n v="9715"/>
    <n v="5041"/>
    <n v="2.3923829130211014"/>
    <n v="0.49428377781886773"/>
    <n v="4.6105931362824837"/>
    <n v="0.95258220621112877"/>
    <n v="4.8400999999999996"/>
    <s v="2-2,99 lei"/>
    <x v="7"/>
    <s v="0-0,99 euro"/>
    <n v="0"/>
  </r>
  <r>
    <n v="2201"/>
    <x v="29"/>
    <s v="ORAȘUL SLĂNIC"/>
    <d v="2020-09-27T00:00:00"/>
    <n v="1"/>
    <m/>
    <s v="X"/>
    <s v="X"/>
    <n v="13113"/>
    <n v="2868"/>
    <n v="0"/>
    <n v="15981"/>
    <n v="3301.7912853040229"/>
    <n v="4718"/>
    <m/>
    <n v="2368"/>
    <m/>
    <n v="4718"/>
    <n v="2368"/>
    <n v="3.3872403560830859"/>
    <n v="0.69982858950911886"/>
    <n v="6.7487331081081079"/>
    <n v="1.3943375360236583"/>
    <n v="4.8400999999999996"/>
    <s v="3-3,99 lei"/>
    <x v="0"/>
    <s v="0-0,99 euro"/>
    <n v="0"/>
  </r>
  <r>
    <n v="2202"/>
    <x v="29"/>
    <s v="ORAȘUL URLAȚI"/>
    <d v="2020-09-27T00:00:00"/>
    <n v="1"/>
    <m/>
    <s v="X"/>
    <s v="X"/>
    <n v="6700"/>
    <n v="17182"/>
    <n v="0"/>
    <n v="23882"/>
    <n v="4934.1955744716024"/>
    <n v="9306"/>
    <m/>
    <n v="4230"/>
    <m/>
    <n v="9306"/>
    <n v="4230"/>
    <n v="2.566301310982162"/>
    <n v="0.53021658870315946"/>
    <n v="5.6458628841607563"/>
    <n v="1.1664764951469508"/>
    <n v="4.8400999999999996"/>
    <s v="2-2,99 lei"/>
    <x v="7"/>
    <s v="0-0,99 euro"/>
    <n v="0"/>
  </r>
  <r>
    <n v="2203"/>
    <x v="29"/>
    <s v="ORAȘUL VĂLENII DE MUNTE"/>
    <d v="2020-09-27T00:00:00"/>
    <n v="1"/>
    <m/>
    <s v="X"/>
    <s v="X"/>
    <n v="4700"/>
    <n v="4070.87"/>
    <n v="0"/>
    <n v="8770.869999999999"/>
    <n v="1812.1257825251544"/>
    <n v="11070"/>
    <m/>
    <n v="4976"/>
    <m/>
    <n v="11070"/>
    <n v="4976"/>
    <n v="0.79230984643179758"/>
    <n v="0.16369699932476553"/>
    <n v="1.7626346463022506"/>
    <n v="0.3641731878065021"/>
    <n v="4.8400999999999996"/>
    <s v="0-0,99 lei"/>
    <x v="6"/>
    <s v="0-0,99 euro"/>
    <n v="0"/>
  </r>
  <r>
    <n v="2204"/>
    <x v="29"/>
    <s v="COMUNA ADUNAŢI                                  "/>
    <d v="2020-09-27T00:00:00"/>
    <n v="1"/>
    <m/>
    <s v="X"/>
    <s v="X"/>
    <n v="4900"/>
    <n v="4641"/>
    <n v="0"/>
    <n v="9541"/>
    <n v="1971.2402636309168"/>
    <n v="1672"/>
    <m/>
    <n v="1090"/>
    <m/>
    <n v="1672"/>
    <n v="1090"/>
    <n v="5.7063397129186599"/>
    <n v="1.1789714495400221"/>
    <n v="8.7532110091743114"/>
    <n v="1.8084773060834098"/>
    <n v="4.8400999999999996"/>
    <s v="5-5,99 lei"/>
    <x v="8"/>
    <s v="1-1,99 euro"/>
    <n v="1"/>
  </r>
  <r>
    <n v="2205"/>
    <x v="29"/>
    <s v="COMUNA ALBEŞTI-PALEOLOGU     "/>
    <d v="2020-09-27T00:00:00"/>
    <n v="1"/>
    <m/>
    <s v="X"/>
    <s v="X"/>
    <n v="4000"/>
    <n v="37667"/>
    <n v="0"/>
    <n v="41667"/>
    <n v="8608.7064316852957"/>
    <n v="4604"/>
    <m/>
    <n v="2420"/>
    <m/>
    <n v="4604"/>
    <n v="2420"/>
    <n v="9.0501737619461338"/>
    <n v="1.8698319790802118"/>
    <n v="17.217768595041321"/>
    <n v="3.5573167073079732"/>
    <n v="4.8400999999999996"/>
    <s v="9-9,99 lei"/>
    <x v="12"/>
    <s v="1-1,99 euro"/>
    <n v="1"/>
  </r>
  <r>
    <n v="2206"/>
    <x v="29"/>
    <s v="COMUNA ALUNIŞ                                   "/>
    <d v="2020-09-27T00:00:00"/>
    <n v="1"/>
    <m/>
    <s v="X"/>
    <s v="X"/>
    <n v="1080"/>
    <n v="8960.25"/>
    <n v="0"/>
    <n v="10040.25"/>
    <n v="2074.3889589058081"/>
    <n v="2712"/>
    <m/>
    <n v="1780"/>
    <m/>
    <n v="2712"/>
    <n v="1780"/>
    <n v="3.7021570796460175"/>
    <n v="0.76489268396231858"/>
    <n v="5.6405898876404494"/>
    <n v="1.1653870555650607"/>
    <n v="4.8400999999999996"/>
    <s v="3-3,99 lei"/>
    <x v="0"/>
    <s v="0-0,99 euro"/>
    <n v="0"/>
  </r>
  <r>
    <n v="2207"/>
    <x v="29"/>
    <s v="COMUNA APOSTOLACHE                       "/>
    <d v="2020-09-27T00:00:00"/>
    <n v="1"/>
    <m/>
    <s v="X"/>
    <s v="X"/>
    <n v="2310"/>
    <n v="0"/>
    <n v="0"/>
    <n v="2310"/>
    <n v="477.26286646970107"/>
    <n v="1658"/>
    <m/>
    <n v="1024"/>
    <m/>
    <n v="1658"/>
    <n v="1024"/>
    <n v="1.3932448733413751"/>
    <n v="0.2878545636126062"/>
    <n v="2.255859375"/>
    <n v="0.46607701803681745"/>
    <n v="4.8400999999999996"/>
    <s v="1-1,99 lei"/>
    <x v="10"/>
    <s v="0-0,99 euro"/>
    <n v="0"/>
  </r>
  <r>
    <n v="2208"/>
    <x v="29"/>
    <s v="COMUNA ARICEŞTII-ZELETIN          "/>
    <d v="2020-09-27T00:00:00"/>
    <n v="1"/>
    <m/>
    <s v="X"/>
    <s v="X"/>
    <n v="5400"/>
    <n v="988"/>
    <n v="0"/>
    <n v="6388"/>
    <n v="1319.8074419950003"/>
    <n v="925"/>
    <m/>
    <n v="765"/>
    <m/>
    <n v="925"/>
    <n v="765"/>
    <n v="6.9059459459459456"/>
    <n v="1.4268188562108111"/>
    <n v="8.3503267973856214"/>
    <n v="1.7252384862679744"/>
    <n v="4.8400999999999996"/>
    <s v="6-6,99 lei"/>
    <x v="13"/>
    <s v="1-1,99 euro"/>
    <n v="1"/>
  </r>
  <r>
    <n v="2209"/>
    <x v="29"/>
    <s v="COMUNA ARICEŞTII RAHTIVANI     "/>
    <d v="2020-09-27T00:00:00"/>
    <n v="1"/>
    <m/>
    <s v="X"/>
    <s v="X"/>
    <n v="4000"/>
    <n v="18007.740000000002"/>
    <n v="0"/>
    <n v="22007.74"/>
    <n v="4546.9597735583984"/>
    <n v="6744"/>
    <m/>
    <n v="4116"/>
    <m/>
    <n v="6744"/>
    <n v="4116"/>
    <n v="3.2633066429418744"/>
    <n v="0.67422297947188592"/>
    <n v="5.3468756073858117"/>
    <n v="1.1047035407090375"/>
    <n v="4.8400999999999996"/>
    <s v="3-3,99 lei"/>
    <x v="0"/>
    <s v="0-0,99 euro"/>
    <n v="0"/>
  </r>
  <r>
    <n v="2210"/>
    <x v="29"/>
    <s v="COMUNA BABA ANA                        "/>
    <d v="2020-09-27T00:00:00"/>
    <n v="1"/>
    <m/>
    <s v="X"/>
    <s v="X"/>
    <n v="600"/>
    <n v="5396"/>
    <n v="0"/>
    <n v="5996"/>
    <n v="1238.8173798062026"/>
    <n v="3290"/>
    <m/>
    <n v="1611"/>
    <m/>
    <n v="3290"/>
    <n v="1611"/>
    <n v="1.8224924012158055"/>
    <n v="0.37654023702316186"/>
    <n v="3.7219118559900681"/>
    <n v="0.76897416499453919"/>
    <n v="4.8400999999999996"/>
    <s v="1-1,99 lei"/>
    <x v="10"/>
    <s v="0-0,99 euro"/>
    <n v="0"/>
  </r>
  <r>
    <n v="2211"/>
    <x v="29"/>
    <s v="COMUNA BALTA DOAMNEI             "/>
    <d v="2020-09-27T00:00:00"/>
    <n v="1"/>
    <m/>
    <s v="X"/>
    <s v="X"/>
    <n v="58287"/>
    <n v="3791.78"/>
    <n v="0"/>
    <n v="62078.78"/>
    <n v="12825.929216338505"/>
    <n v="1934"/>
    <m/>
    <n v="1138"/>
    <m/>
    <n v="1934"/>
    <n v="1138"/>
    <n v="32.098645294725955"/>
    <n v="6.6318144862143251"/>
    <n v="54.550773286467489"/>
    <n v="11.270588063566349"/>
    <n v="4.8400999999999996"/>
    <s v="32-32,99 lei"/>
    <x v="72"/>
    <s v="6-6,99 euro"/>
    <n v="6"/>
  </r>
  <r>
    <n v="2212"/>
    <x v="29"/>
    <s v="COMUNA BĂLŢEŞTI                        "/>
    <d v="2020-09-27T00:00:00"/>
    <n v="1"/>
    <m/>
    <s v="X"/>
    <s v="X"/>
    <n v="3600"/>
    <n v="13977.85"/>
    <n v="0"/>
    <n v="17577.849999999999"/>
    <n v="3631.7121547075471"/>
    <n v="2948"/>
    <m/>
    <n v="1894"/>
    <m/>
    <n v="2948"/>
    <n v="1894"/>
    <n v="5.9626356852103113"/>
    <n v="1.2319240687610404"/>
    <n v="9.2808078141499468"/>
    <n v="1.9174826582405211"/>
    <n v="4.8400999999999996"/>
    <s v="5-5,99 lei"/>
    <x v="8"/>
    <s v="1-1,99 euro"/>
    <n v="1"/>
  </r>
  <r>
    <n v="2213"/>
    <x v="29"/>
    <s v="COMUNA BĂNEŞTI                    "/>
    <d v="2020-09-27T00:00:00"/>
    <n v="1"/>
    <m/>
    <s v="X"/>
    <s v="X"/>
    <n v="2400"/>
    <n v="32932.94"/>
    <n v="0"/>
    <n v="35332.94"/>
    <n v="7300.0433875333165"/>
    <n v="4787"/>
    <m/>
    <n v="2755"/>
    <m/>
    <n v="4787"/>
    <n v="2755"/>
    <n v="7.3810194276164616"/>
    <n v="1.5249725062739328"/>
    <n v="12.825023593466426"/>
    <n v="2.6497435163460312"/>
    <n v="4.8400999999999996"/>
    <s v="7-7,99 lei"/>
    <x v="5"/>
    <s v="1-1,99 euro"/>
    <n v="1"/>
  </r>
  <r>
    <n v="2214"/>
    <x v="29"/>
    <s v="COMUNA BĂRCĂNEŞTI                      "/>
    <d v="2020-09-27T00:00:00"/>
    <n v="1"/>
    <m/>
    <s v="X"/>
    <s v="X"/>
    <n v="26253"/>
    <n v="9725"/>
    <n v="0"/>
    <n v="35978"/>
    <n v="7433.3174934402186"/>
    <n v="7707"/>
    <m/>
    <n v="2904"/>
    <m/>
    <n v="7707"/>
    <n v="2904"/>
    <n v="4.6682236927468539"/>
    <n v="0.96448909996629284"/>
    <n v="12.389118457300276"/>
    <n v="2.559682332451866"/>
    <n v="4.8400999999999996"/>
    <s v="4-4,99 lei"/>
    <x v="11"/>
    <s v="0-0,99 euro"/>
    <n v="0"/>
  </r>
  <r>
    <n v="2215"/>
    <x v="29"/>
    <s v="COMUNA BĂTRÂNI                      "/>
    <d v="2020-09-27T00:00:00"/>
    <n v="1"/>
    <m/>
    <s v="X"/>
    <s v="X"/>
    <n v="480"/>
    <n v="5785.86"/>
    <n v="0"/>
    <n v="6265.86"/>
    <n v="1294.5724261895416"/>
    <n v="1660"/>
    <m/>
    <n v="1062"/>
    <m/>
    <n v="1660"/>
    <n v="1062"/>
    <n v="3.774614457831325"/>
    <n v="0.77986290734309738"/>
    <n v="5.9000564971751412"/>
    <n v="1.2189947515909054"/>
    <n v="4.8400999999999996"/>
    <s v="3-3,99 lei"/>
    <x v="0"/>
    <s v="0-0,99 euro"/>
    <n v="0"/>
  </r>
  <r>
    <n v="2216"/>
    <x v="29"/>
    <s v="COMUNA BERCENI                         "/>
    <d v="2020-09-27T00:00:00"/>
    <n v="1"/>
    <m/>
    <s v="X"/>
    <s v="X"/>
    <n v="2880"/>
    <n v="5685"/>
    <n v="0"/>
    <n v="8565"/>
    <n v="1769.5915373649307"/>
    <n v="5101"/>
    <m/>
    <n v="2647"/>
    <m/>
    <n v="5101"/>
    <n v="2647"/>
    <n v="1.6790825328366987"/>
    <n v="0.34691071110859256"/>
    <n v="3.2357385719682661"/>
    <n v="0.66852721472041199"/>
    <n v="4.8400999999999996"/>
    <s v="1-1,99 lei"/>
    <x v="10"/>
    <s v="0-0,99 euro"/>
    <n v="0"/>
  </r>
  <r>
    <n v="2217"/>
    <x v="29"/>
    <s v="COMUNA BERTEA                               "/>
    <d v="2020-09-27T00:00:00"/>
    <n v="1"/>
    <m/>
    <s v="X"/>
    <s v="X"/>
    <n v="0"/>
    <n v="5153"/>
    <n v="0"/>
    <n v="5153"/>
    <n v="1064.6474246399869"/>
    <n v="2551"/>
    <m/>
    <n v="1436"/>
    <m/>
    <n v="2551"/>
    <n v="1436"/>
    <n v="2.0199921599372797"/>
    <n v="0.41734512921990863"/>
    <n v="3.588440111420613"/>
    <n v="0.741397928022275"/>
    <n v="4.8400999999999996"/>
    <s v="2-2,99 lei"/>
    <x v="7"/>
    <s v="0-0,99 euro"/>
    <n v="0"/>
  </r>
  <r>
    <n v="2218"/>
    <x v="29"/>
    <s v="COMUNA BLEJOI                        "/>
    <d v="2020-09-27T00:00:00"/>
    <n v="1"/>
    <m/>
    <s v="X"/>
    <s v="X"/>
    <n v="8400"/>
    <n v="74846"/>
    <n v="0"/>
    <n v="83246"/>
    <n v="17199.231420838412"/>
    <n v="7604"/>
    <m/>
    <n v="3666"/>
    <m/>
    <n v="7604"/>
    <n v="3666"/>
    <n v="10.947659126775381"/>
    <n v="2.2618663099471874"/>
    <n v="22.707583196944899"/>
    <n v="4.6915524879537402"/>
    <n v="4.8400999999999996"/>
    <s v="10-10,99 lei"/>
    <x v="3"/>
    <s v="2-2,99 euro"/>
    <n v="2"/>
  </r>
  <r>
    <n v="2219"/>
    <x v="29"/>
    <s v="COMUNA BOLDEŞTI GRĂDIŞTEA"/>
    <d v="2020-09-27T00:00:00"/>
    <n v="1"/>
    <m/>
    <s v="X"/>
    <s v="X"/>
    <n v="1000"/>
    <n v="4000"/>
    <n v="0"/>
    <n v="5000"/>
    <n v="1033.0365075101754"/>
    <n v="1327"/>
    <m/>
    <n v="845"/>
    <m/>
    <n v="1327"/>
    <n v="845"/>
    <n v="3.7678975131876413"/>
    <n v="0.77847513753592723"/>
    <n v="5.9171597633136095"/>
    <n v="1.2225284112546455"/>
    <n v="4.8400999999999996"/>
    <s v="3-3,99 lei"/>
    <x v="0"/>
    <s v="0-0,99 euro"/>
    <n v="0"/>
  </r>
  <r>
    <n v="2220"/>
    <x v="29"/>
    <s v="COMUNA BRAZI"/>
    <d v="2020-09-27T00:00:00"/>
    <n v="1"/>
    <m/>
    <s v="X"/>
    <s v="X"/>
    <n v="0"/>
    <n v="63533.17"/>
    <n v="0"/>
    <n v="63533.17"/>
    <n v="13126.416809570052"/>
    <n v="6963"/>
    <m/>
    <n v="3848"/>
    <m/>
    <n v="6963"/>
    <n v="3848"/>
    <n v="9.1243960936377988"/>
    <n v="1.8851668547422162"/>
    <n v="16.510699064449064"/>
    <n v="3.4112309796179967"/>
    <n v="4.8400999999999996"/>
    <s v="9-9,99 lei"/>
    <x v="12"/>
    <s v="1-1,99 euro"/>
    <n v="1"/>
  </r>
  <r>
    <n v="2221"/>
    <x v="29"/>
    <s v="COMUNA BREBU"/>
    <d v="2020-09-27T00:00:00"/>
    <n v="1"/>
    <m/>
    <s v="X"/>
    <s v="X"/>
    <n v="1400"/>
    <n v="6545"/>
    <n v="0"/>
    <n v="7945"/>
    <n v="1641.4950104336688"/>
    <n v="5944"/>
    <m/>
    <n v="3588"/>
    <m/>
    <n v="5944"/>
    <n v="3588"/>
    <n v="1.33664199192463"/>
    <n v="0.27615999502585276"/>
    <n v="2.2143255295429207"/>
    <n v="0.45749582230592772"/>
    <n v="4.8400999999999996"/>
    <s v="1-1,99 lei"/>
    <x v="10"/>
    <s v="0-0,99 euro"/>
    <n v="0"/>
  </r>
  <r>
    <n v="2222"/>
    <x v="29"/>
    <s v="COMUNA BUCOV"/>
    <d v="2020-09-27T00:00:00"/>
    <n v="1"/>
    <m/>
    <s v="X"/>
    <s v="X"/>
    <n v="0"/>
    <n v="48178.86"/>
    <n v="0"/>
    <n v="48178.86"/>
    <n v="9954.1042540443395"/>
    <n v="9368"/>
    <m/>
    <n v="4062"/>
    <m/>
    <n v="9368"/>
    <n v="4062"/>
    <n v="5.1429184457728434"/>
    <n v="1.0625645019261678"/>
    <n v="11.860871491875923"/>
    <n v="2.450542652398902"/>
    <n v="4.8400999999999996"/>
    <s v="5-5,99 lei"/>
    <x v="8"/>
    <s v="1-1,99 euro"/>
    <n v="1"/>
  </r>
  <r>
    <n v="2223"/>
    <x v="29"/>
    <s v="COMUNA CĂLUGĂRENI"/>
    <d v="2020-09-27T00:00:00"/>
    <n v="1"/>
    <m/>
    <s v="X"/>
    <s v="X"/>
    <n v="0"/>
    <n v="0"/>
    <n v="0"/>
    <n v="0"/>
    <n v="0"/>
    <n v="931"/>
    <m/>
    <n v="495"/>
    <m/>
    <n v="931"/>
    <n v="495"/>
    <n v="0"/>
    <n v="0"/>
    <n v="0"/>
    <n v="0"/>
    <n v="4.8400999999999996"/>
    <s v="0-0,99 lei"/>
    <x v="6"/>
    <s v="0-0,99 euro"/>
    <n v="0"/>
  </r>
  <r>
    <n v="2224"/>
    <x v="29"/>
    <s v="COMUNA CĂRBUNEŞTI"/>
    <d v="2020-09-27T00:00:00"/>
    <n v="1"/>
    <m/>
    <s v="X"/>
    <s v="X"/>
    <n v="550"/>
    <n v="11235"/>
    <n v="0"/>
    <n v="11785"/>
    <n v="2434.8670482014836"/>
    <n v="1378"/>
    <m/>
    <n v="662"/>
    <m/>
    <n v="1378"/>
    <n v="662"/>
    <n v="8.5522496371552972"/>
    <n v="1.7669572193044147"/>
    <n v="17.802114803625379"/>
    <n v="3.6780469006064709"/>
    <n v="4.8400999999999996"/>
    <s v="8-8,99 lei"/>
    <x v="2"/>
    <s v="1-1,99 euro"/>
    <n v="1"/>
  </r>
  <r>
    <n v="2225"/>
    <x v="29"/>
    <s v="COMUNA CEPTURA                           "/>
    <d v="2020-09-27T00:00:00"/>
    <n v="1"/>
    <m/>
    <s v="X"/>
    <s v="X"/>
    <n v="0"/>
    <n v="7461.91"/>
    <n v="0"/>
    <n v="7461.91"/>
    <n v="1541.6850891510508"/>
    <n v="3679"/>
    <m/>
    <n v="2076"/>
    <m/>
    <n v="3679"/>
    <n v="2076"/>
    <n v="2.0282440880674097"/>
    <n v="0.41905003782306355"/>
    <n v="3.5943689788053947"/>
    <n v="0.74262287531360827"/>
    <n v="4.8400999999999996"/>
    <s v="2-2,99 lei"/>
    <x v="7"/>
    <s v="0-0,99 euro"/>
    <n v="0"/>
  </r>
  <r>
    <n v="2226"/>
    <x v="29"/>
    <s v="COMUNA CERAŞU"/>
    <d v="2020-09-27T00:00:00"/>
    <n v="1"/>
    <m/>
    <s v="X"/>
    <s v="X"/>
    <n v="3373"/>
    <n v="3535.48"/>
    <n v="0"/>
    <n v="6908.48"/>
    <n v="1427.3424102807794"/>
    <n v="3607"/>
    <m/>
    <n v="2462"/>
    <m/>
    <n v="3607"/>
    <n v="2462"/>
    <n v="1.9152980316052119"/>
    <n v="0.39571455788211241"/>
    <n v="2.8060438667749796"/>
    <n v="0.57974915121071458"/>
    <n v="4.8400999999999996"/>
    <s v="1-1,99 lei"/>
    <x v="10"/>
    <s v="0-0,99 euro"/>
    <n v="0"/>
  </r>
  <r>
    <n v="2227"/>
    <x v="29"/>
    <s v="COMUNA CHIOJDEANCA"/>
    <d v="2020-09-27T00:00:00"/>
    <n v="1"/>
    <m/>
    <s v="X"/>
    <s v="X"/>
    <n v="3200"/>
    <n v="3084"/>
    <n v="0"/>
    <n v="6284"/>
    <n v="1298.3202826387885"/>
    <n v="1257"/>
    <m/>
    <n v="933"/>
    <m/>
    <n v="1257"/>
    <n v="933"/>
    <n v="4.9992044550517107"/>
    <n v="1.0328721421151859"/>
    <n v="6.735262593783494"/>
    <n v="1.3915544294092053"/>
    <n v="4.8400999999999996"/>
    <s v="5-5,99 lei"/>
    <x v="8"/>
    <s v="1-1,99 euro"/>
    <n v="1"/>
  </r>
  <r>
    <n v="2228"/>
    <x v="29"/>
    <s v="COMUNA CIORANI"/>
    <d v="2020-09-27T00:00:00"/>
    <n v="1"/>
    <m/>
    <s v="X"/>
    <s v="X"/>
    <n v="1800"/>
    <n v="4653"/>
    <n v="0"/>
    <n v="6453"/>
    <n v="1333.2369165926325"/>
    <n v="5290"/>
    <m/>
    <n v="2591"/>
    <m/>
    <n v="5290"/>
    <n v="2591"/>
    <n v="1.2198487712665407"/>
    <n v="0.25202966287195322"/>
    <n v="2.4905441914318796"/>
    <n v="0.51456461466330861"/>
    <n v="4.8400999999999996"/>
    <s v="1-1,99 lei"/>
    <x v="10"/>
    <s v="0-0,99 euro"/>
    <n v="0"/>
  </r>
  <r>
    <n v="2229"/>
    <x v="29"/>
    <s v="COMUNA COCORĂŞTII COLŢ"/>
    <d v="2020-09-27T00:00:00"/>
    <n v="1"/>
    <m/>
    <s v="X"/>
    <s v="X"/>
    <n v="1200"/>
    <n v="5112.58"/>
    <n v="0"/>
    <n v="6312.58"/>
    <n v="1304.2251193157167"/>
    <n v="2342"/>
    <m/>
    <n v="1414"/>
    <m/>
    <n v="2342"/>
    <n v="1414"/>
    <n v="2.6953800170794193"/>
    <n v="0.55688519185128804"/>
    <n v="4.4643422913719943"/>
    <n v="0.9223657138017799"/>
    <n v="4.8400999999999996"/>
    <s v="2-2,99 lei"/>
    <x v="7"/>
    <s v="0-0,99 euro"/>
    <n v="0"/>
  </r>
  <r>
    <n v="2230"/>
    <x v="29"/>
    <s v="COMUNA COCORĂŞTII MISLII"/>
    <d v="2020-09-27T00:00:00"/>
    <n v="1"/>
    <m/>
    <s v="X"/>
    <s v="X"/>
    <n v="0"/>
    <n v="203"/>
    <n v="0"/>
    <n v="203"/>
    <n v="41.941282204913122"/>
    <n v="2799"/>
    <m/>
    <n v="1662"/>
    <m/>
    <n v="2799"/>
    <n v="1662"/>
    <n v="7.2525902107895682E-2"/>
    <n v="1.4984380923513084E-2"/>
    <n v="0.12214199759326114"/>
    <n v="2.5235428522811746E-2"/>
    <n v="4.8400999999999996"/>
    <s v="0-0,99 lei"/>
    <x v="6"/>
    <s v="0-0,99 euro"/>
    <n v="0"/>
  </r>
  <r>
    <n v="2231"/>
    <x v="29"/>
    <s v="COMUNA COLCEAG"/>
    <d v="2020-09-27T00:00:00"/>
    <n v="1"/>
    <m/>
    <s v="X"/>
    <s v="X"/>
    <n v="113480"/>
    <n v="7111.86"/>
    <n v="0"/>
    <n v="120591.86"/>
    <n v="24915.158777711207"/>
    <n v="3734"/>
    <m/>
    <n v="2088"/>
    <m/>
    <n v="3734"/>
    <n v="2088"/>
    <n v="32.295623995715054"/>
    <n v="6.672511724079059"/>
    <n v="57.75472222222222"/>
    <n v="11.932547307332953"/>
    <n v="4.8400999999999996"/>
    <s v="32-32,99 lei"/>
    <x v="72"/>
    <s v="6-6,99 euro"/>
    <n v="6"/>
  </r>
  <r>
    <n v="2232"/>
    <x v="29"/>
    <s v="COMUNA CORNU"/>
    <d v="2020-09-27T00:00:00"/>
    <n v="1"/>
    <m/>
    <s v="X"/>
    <s v="X"/>
    <n v="4500"/>
    <n v="8390.9500000000007"/>
    <n v="0"/>
    <n v="12890.95"/>
    <n v="2663.3643932976597"/>
    <n v="3638"/>
    <m/>
    <n v="1970"/>
    <m/>
    <n v="3638"/>
    <n v="1970"/>
    <n v="3.5434167124793845"/>
    <n v="0.73209576506257823"/>
    <n v="6.5436294416243657"/>
    <n v="1.351961620963279"/>
    <n v="4.8400999999999996"/>
    <s v="3-3,99 lei"/>
    <x v="0"/>
    <s v="0-0,99 euro"/>
    <n v="0"/>
  </r>
  <r>
    <n v="2233"/>
    <x v="29"/>
    <s v="COMUNA COSMINELE"/>
    <d v="2020-09-27T00:00:00"/>
    <n v="1"/>
    <m/>
    <s v="X"/>
    <s v="X"/>
    <n v="1000"/>
    <n v="2616"/>
    <n v="0"/>
    <n v="3616"/>
    <n v="747.09200223135895"/>
    <n v="820"/>
    <m/>
    <n v="610"/>
    <m/>
    <n v="820"/>
    <n v="610"/>
    <n v="4.409756097560976"/>
    <n v="0.91108780759921826"/>
    <n v="5.9278688524590164"/>
    <n v="1.224740987264523"/>
    <n v="4.8400999999999996"/>
    <s v="4-4,99 lei"/>
    <x v="11"/>
    <s v="0-0,99 euro"/>
    <n v="0"/>
  </r>
  <r>
    <n v="2234"/>
    <x v="29"/>
    <s v="COMUNA DRĂGĂNEŞTI"/>
    <d v="2020-09-27T00:00:00"/>
    <n v="1"/>
    <m/>
    <s v="X"/>
    <s v="X"/>
    <n v="0"/>
    <n v="29673"/>
    <n v="0"/>
    <n v="29673"/>
    <n v="6130.6584574698873"/>
    <n v="3785"/>
    <m/>
    <n v="2243"/>
    <m/>
    <n v="3785"/>
    <n v="2243"/>
    <n v="7.8396301188903568"/>
    <n v="1.6197248236380151"/>
    <n v="13.229157378510923"/>
    <n v="2.7332405071198784"/>
    <n v="4.8400999999999996"/>
    <s v="7-7,99 lei"/>
    <x v="5"/>
    <s v="1-1,99 euro"/>
    <n v="1"/>
  </r>
  <r>
    <n v="2235"/>
    <x v="29"/>
    <s v="COMUNA DRAJNA"/>
    <d v="2020-09-27T00:00:00"/>
    <n v="1"/>
    <m/>
    <s v="X"/>
    <s v="X"/>
    <n v="2750"/>
    <n v="1928"/>
    <n v="23062"/>
    <n v="27740"/>
    <n v="5731.2865436664533"/>
    <n v="4427"/>
    <m/>
    <n v="2458"/>
    <m/>
    <n v="4427"/>
    <n v="2458"/>
    <n v="6.266094420600858"/>
    <n v="1.2946208591973014"/>
    <n v="11.28559804719284"/>
    <n v="2.3316869583671496"/>
    <n v="4.8400999999999996"/>
    <s v="6-6,99 lei"/>
    <x v="13"/>
    <s v="1-1,99 euro"/>
    <n v="1"/>
  </r>
  <r>
    <n v="2236"/>
    <x v="29"/>
    <s v="COMUNA DUMBRAVA"/>
    <d v="2020-09-27T00:00:00"/>
    <n v="1"/>
    <m/>
    <s v="X"/>
    <s v="X"/>
    <n v="1800"/>
    <n v="45364.14"/>
    <n v="0"/>
    <n v="47164.14"/>
    <n v="9744.4556930641938"/>
    <n v="3501"/>
    <m/>
    <n v="2085"/>
    <m/>
    <n v="3501"/>
    <n v="2085"/>
    <n v="13.471619537275064"/>
    <n v="2.7833349594584957"/>
    <n v="22.620690647482014"/>
    <n v="4.6735998527885823"/>
    <n v="4.8400999999999996"/>
    <s v="13-13,99 lei"/>
    <x v="14"/>
    <s v="2-2,99 euro"/>
    <n v="2"/>
  </r>
  <r>
    <n v="2237"/>
    <x v="29"/>
    <s v="COMUNA DUMBRĂVEŞTI"/>
    <d v="2020-09-27T00:00:00"/>
    <n v="1"/>
    <m/>
    <s v="X"/>
    <s v="X"/>
    <n v="0"/>
    <n v="18932.07"/>
    <n v="0"/>
    <n v="18932.07"/>
    <n v="3911.5038945476335"/>
    <n v="2954"/>
    <m/>
    <n v="1928"/>
    <m/>
    <n v="2954"/>
    <n v="1928"/>
    <n v="6.4089607312119163"/>
    <n v="1.3241380821082036"/>
    <n v="9.8195383817427384"/>
    <n v="2.0287883270475278"/>
    <n v="4.8400999999999996"/>
    <s v="6-6,99 lei"/>
    <x v="13"/>
    <s v="1-1,99 euro"/>
    <n v="1"/>
  </r>
  <r>
    <n v="2238"/>
    <x v="29"/>
    <s v="COMUNA FÂNTÂNELE"/>
    <d v="2020-09-27T00:00:00"/>
    <n v="1"/>
    <m/>
    <s v="X"/>
    <s v="X"/>
    <n v="600"/>
    <n v="3111"/>
    <n v="0"/>
    <n v="3711"/>
    <n v="766.71969587405226"/>
    <n v="1627"/>
    <m/>
    <n v="1026"/>
    <m/>
    <n v="1627"/>
    <n v="1026"/>
    <n v="2.2808850645359557"/>
    <n v="0.471247508220069"/>
    <n v="3.6169590643274856"/>
    <n v="0.74729015192402759"/>
    <n v="4.8400999999999996"/>
    <s v="2-2,99 lei"/>
    <x v="7"/>
    <s v="0-0,99 euro"/>
    <n v="0"/>
  </r>
  <r>
    <n v="2239"/>
    <x v="29"/>
    <s v="COMUNA FILIPEŞTII DE PĂDURE"/>
    <d v="2020-09-27T00:00:00"/>
    <n v="1"/>
    <m/>
    <s v="X"/>
    <s v="X"/>
    <n v="0"/>
    <n v="11880.52"/>
    <n v="0"/>
    <n v="11880.52"/>
    <n v="2454.602177640958"/>
    <n v="8356"/>
    <m/>
    <n v="4517"/>
    <m/>
    <n v="8356"/>
    <n v="4517"/>
    <n v="1.4217951172809957"/>
    <n v="0.29375325247019601"/>
    <n v="2.6301793225592207"/>
    <n v="0.54341425230041129"/>
    <n v="4.8400999999999996"/>
    <s v="1-1,99 lei"/>
    <x v="10"/>
    <s v="0-0,99 euro"/>
    <n v="0"/>
  </r>
  <r>
    <n v="2240"/>
    <x v="29"/>
    <s v="COMUNA FILIPEŞTII DE TÂRG"/>
    <d v="2020-09-27T00:00:00"/>
    <n v="1"/>
    <m/>
    <s v="X"/>
    <s v="X"/>
    <n v="0"/>
    <n v="13393.65"/>
    <n v="0"/>
    <n v="13393.65"/>
    <n v="2767.2258837627323"/>
    <n v="6581"/>
    <m/>
    <n v="3719"/>
    <m/>
    <n v="6581"/>
    <n v="3719"/>
    <n v="2.0351998176568911"/>
    <n v="0.42048714234352413"/>
    <n v="3.6014116698037104"/>
    <n v="0.74407794669608296"/>
    <n v="4.8400999999999996"/>
    <s v="2-2,99 lei"/>
    <x v="7"/>
    <s v="0-0,99 euro"/>
    <n v="0"/>
  </r>
  <r>
    <n v="2241"/>
    <x v="29"/>
    <s v="COMUNA FLOREŞTI"/>
    <d v="2020-09-27T00:00:00"/>
    <n v="1"/>
    <m/>
    <s v="X"/>
    <s v="X"/>
    <n v="3000"/>
    <n v="36227.410000000003"/>
    <n v="0"/>
    <n v="39227.410000000003"/>
    <n v="8104.6693250139469"/>
    <n v="6215"/>
    <m/>
    <n v="3725"/>
    <m/>
    <n v="6215"/>
    <n v="3725"/>
    <n v="6.3117312952534199"/>
    <n v="1.3040497707182537"/>
    <n v="10.530848322147651"/>
    <n v="2.1757501543661601"/>
    <n v="4.8400999999999996"/>
    <s v="6-6,99 lei"/>
    <x v="13"/>
    <s v="1-1,99 euro"/>
    <n v="1"/>
  </r>
  <r>
    <n v="2242"/>
    <x v="29"/>
    <s v="COMUNA FULGA"/>
    <d v="2020-09-27T00:00:00"/>
    <n v="1"/>
    <m/>
    <s v="X"/>
    <s v="X"/>
    <n v="1200"/>
    <n v="1000"/>
    <n v="0"/>
    <n v="2200"/>
    <n v="454.53606330447724"/>
    <n v="2565"/>
    <m/>
    <n v="1484"/>
    <m/>
    <n v="2565"/>
    <n v="1484"/>
    <n v="0.85769980506822607"/>
    <n v="0.17720704222396774"/>
    <n v="1.4824797843665769"/>
    <n v="0.30629114777929733"/>
    <n v="4.8400999999999996"/>
    <s v="0-0,99 lei"/>
    <x v="6"/>
    <s v="0-0,99 euro"/>
    <n v="0"/>
  </r>
  <r>
    <n v="2243"/>
    <x v="29"/>
    <s v="COMUNA GHERGHIŢA"/>
    <d v="2020-09-27T00:00:00"/>
    <n v="1"/>
    <m/>
    <s v="X"/>
    <s v="X"/>
    <n v="900"/>
    <n v="4162"/>
    <n v="0"/>
    <n v="5062"/>
    <n v="1045.8461602033017"/>
    <n v="1497"/>
    <m/>
    <n v="1073"/>
    <m/>
    <n v="1497"/>
    <n v="1073"/>
    <n v="3.3814295257181031"/>
    <n v="0.69862802952792369"/>
    <n v="4.7176141658900281"/>
    <n v="0.97469353234231282"/>
    <n v="4.8400999999999996"/>
    <s v="3-3,99 lei"/>
    <x v="0"/>
    <s v="0-0,99 euro"/>
    <n v="0"/>
  </r>
  <r>
    <n v="2244"/>
    <x v="29"/>
    <s v="COMUNA GORGOTA"/>
    <d v="2020-09-27T00:00:00"/>
    <n v="1"/>
    <m/>
    <s v="X"/>
    <s v="X"/>
    <n v="19980"/>
    <n v="8523"/>
    <n v="0"/>
    <n v="28503"/>
    <n v="5888.9279147125062"/>
    <n v="4103"/>
    <m/>
    <n v="2255"/>
    <m/>
    <n v="4103"/>
    <n v="2255"/>
    <n v="6.9468681452595664"/>
    <n v="1.4352736813825264"/>
    <n v="12.639911308203992"/>
    <n v="2.6114979666130846"/>
    <n v="4.8400999999999996"/>
    <s v="6-6,99 lei"/>
    <x v="13"/>
    <s v="1-1,99 euro"/>
    <n v="1"/>
  </r>
  <r>
    <n v="2245"/>
    <x v="29"/>
    <s v="COMUNA GORNET"/>
    <d v="2020-09-27T00:00:00"/>
    <n v="1"/>
    <m/>
    <s v="X"/>
    <s v="X"/>
    <n v="3000"/>
    <n v="22044"/>
    <n v="0"/>
    <n v="25044"/>
    <n v="5174.2732588169674"/>
    <n v="2347"/>
    <m/>
    <n v="1639"/>
    <m/>
    <n v="2347"/>
    <n v="1639"/>
    <n v="10.670643374520665"/>
    <n v="2.2046328329002844"/>
    <n v="15.280048810250152"/>
    <n v="3.1569696515051664"/>
    <n v="4.8400999999999996"/>
    <s v="10-10,99 lei"/>
    <x v="3"/>
    <s v="2-2,99 euro"/>
    <n v="2"/>
  </r>
  <r>
    <n v="2246"/>
    <x v="29"/>
    <s v="COMUNA GORNET CRICOV"/>
    <d v="2020-09-27T00:00:00"/>
    <n v="1"/>
    <m/>
    <s v="X"/>
    <s v="X"/>
    <n v="0"/>
    <n v="6577"/>
    <n v="0"/>
    <n v="6577"/>
    <n v="1358.8562219788848"/>
    <n v="1825"/>
    <m/>
    <n v="1226"/>
    <m/>
    <n v="1825"/>
    <n v="1226"/>
    <n v="3.603835616438356"/>
    <n v="0.74457875176925192"/>
    <n v="5.3646003262642736"/>
    <n v="1.1083655970463988"/>
    <n v="4.8400999999999996"/>
    <s v="3-3,99 lei"/>
    <x v="0"/>
    <s v="0-0,99 euro"/>
    <n v="0"/>
  </r>
  <r>
    <n v="2247"/>
    <x v="29"/>
    <s v="COMUNA GURA VADULUI "/>
    <d v="2020-09-27T00:00:00"/>
    <n v="1"/>
    <m/>
    <s v="X"/>
    <s v="X"/>
    <n v="2760"/>
    <n v="1750"/>
    <n v="0"/>
    <n v="4510"/>
    <n v="931.7989297741783"/>
    <n v="1761"/>
    <m/>
    <n v="994"/>
    <m/>
    <n v="1761"/>
    <n v="994"/>
    <n v="2.5610448608745031"/>
    <n v="0.52913056773093603"/>
    <n v="4.5372233400402413"/>
    <n v="0.93742347059776487"/>
    <n v="4.8400999999999996"/>
    <s v="2-2,99 lei"/>
    <x v="7"/>
    <s v="0-0,99 euro"/>
    <n v="0"/>
  </r>
  <r>
    <n v="2248"/>
    <x v="29"/>
    <s v="COMUNA GURA VITIOAREI "/>
    <d v="2020-09-27T00:00:00"/>
    <n v="1"/>
    <m/>
    <s v="X"/>
    <s v="X"/>
    <n v="2000"/>
    <n v="16532"/>
    <n v="0"/>
    <n v="18532"/>
    <n v="3828.8465114357145"/>
    <n v="4830"/>
    <m/>
    <n v="3041"/>
    <m/>
    <n v="4830"/>
    <n v="3041"/>
    <n v="3.8368530020703933"/>
    <n v="0.79272184501774623"/>
    <n v="6.0940480105228545"/>
    <n v="1.2590748146779727"/>
    <n v="4.8400999999999996"/>
    <s v="3-3,99 lei"/>
    <x v="0"/>
    <s v="0-0,99 euro"/>
    <n v="0"/>
  </r>
  <r>
    <n v="2249"/>
    <x v="29"/>
    <s v="COMUNA IORDĂCHEANU"/>
    <d v="2020-09-27T00:00:00"/>
    <n v="1"/>
    <m/>
    <s v="X"/>
    <s v="X"/>
    <n v="2400"/>
    <n v="3651.28"/>
    <n v="46"/>
    <n v="6097.2800000000007"/>
    <n v="1259.7425673023288"/>
    <n v="4175"/>
    <m/>
    <n v="2815"/>
    <m/>
    <n v="4175"/>
    <n v="2815"/>
    <n v="1.4604263473053893"/>
    <n v="0.30173474665924044"/>
    <n v="2.1659964476021316"/>
    <n v="0.4475106811020706"/>
    <n v="4.8400999999999996"/>
    <s v="1-1,99 lei"/>
    <x v="10"/>
    <s v="0-0,99 euro"/>
    <n v="0"/>
  </r>
  <r>
    <n v="2250"/>
    <x v="29"/>
    <s v="COMUNA IZVOARELE"/>
    <d v="2020-09-27T00:00:00"/>
    <n v="1"/>
    <m/>
    <s v="X"/>
    <s v="X"/>
    <n v="3000"/>
    <n v="2175.39"/>
    <n v="0"/>
    <n v="5175.3899999999994"/>
    <n v="1069.2733621206173"/>
    <n v="5364"/>
    <m/>
    <n v="2810"/>
    <m/>
    <n v="5364"/>
    <n v="2810"/>
    <n v="0.96483780760626392"/>
    <n v="0.19934253581666989"/>
    <n v="1.8417758007117435"/>
    <n v="0.38052432815680332"/>
    <n v="4.8400999999999996"/>
    <s v="0-0,99 lei"/>
    <x v="6"/>
    <s v="0-0,99 euro"/>
    <n v="0"/>
  </r>
  <r>
    <n v="2251"/>
    <x v="29"/>
    <s v="COMUNA JUGURENI"/>
    <d v="2020-09-27T00:00:00"/>
    <n v="1"/>
    <m/>
    <s v="X"/>
    <s v="X"/>
    <n v="0"/>
    <n v="47655"/>
    <n v="0"/>
    <n v="47655"/>
    <n v="9845.8709530794822"/>
    <n v="395"/>
    <m/>
    <n v="342"/>
    <m/>
    <n v="395"/>
    <n v="342"/>
    <n v="120.64556962025317"/>
    <n v="24.926255577416409"/>
    <n v="139.34210526315789"/>
    <n v="28.789096354033575"/>
    <n v="4.8400999999999996"/>
    <s v="120-120,99 lei"/>
    <x v="73"/>
    <s v="24-24,99 euro"/>
    <n v="24"/>
  </r>
  <r>
    <n v="2252"/>
    <x v="29"/>
    <s v="COMUNA LAPOŞ"/>
    <d v="2020-09-27T00:00:00"/>
    <n v="1"/>
    <m/>
    <s v="X"/>
    <s v="X"/>
    <n v="0"/>
    <n v="2193"/>
    <n v="0"/>
    <n v="2193"/>
    <n v="453.08981219396298"/>
    <n v="908"/>
    <m/>
    <n v="611"/>
    <m/>
    <n v="908"/>
    <n v="611"/>
    <n v="2.4151982378854626"/>
    <n v="0.49899759052198567"/>
    <n v="3.5891980360065467"/>
    <n v="0.74155452077571682"/>
    <n v="4.8400999999999996"/>
    <s v="2-2,99 lei"/>
    <x v="7"/>
    <s v="0-0,99 euro"/>
    <n v="0"/>
  </r>
  <r>
    <n v="2253"/>
    <x v="29"/>
    <s v="COMUNA LIPĂNEŞTI "/>
    <d v="2020-09-27T00:00:00"/>
    <n v="1"/>
    <m/>
    <s v="X"/>
    <s v="X"/>
    <n v="3200"/>
    <n v="5377.06"/>
    <n v="0"/>
    <n v="8577.0600000000013"/>
    <n v="1772.0832214210454"/>
    <n v="4261"/>
    <m/>
    <n v="2631"/>
    <m/>
    <n v="4261"/>
    <n v="2631"/>
    <n v="2.0129218493311432"/>
    <n v="0.41588435142479357"/>
    <n v="3.2600000000000007"/>
    <n v="0.67353980289663451"/>
    <n v="4.8400999999999996"/>
    <s v="2-2,99 lei"/>
    <x v="7"/>
    <s v="0-0,99 euro"/>
    <n v="0"/>
  </r>
  <r>
    <n v="2254"/>
    <x v="29"/>
    <s v="COMUNA MĂGURELE"/>
    <d v="2020-09-27T00:00:00"/>
    <n v="1"/>
    <m/>
    <s v="X"/>
    <s v="X"/>
    <n v="6000"/>
    <n v="1294.6199999999999"/>
    <n v="0"/>
    <n v="7294.62"/>
    <n v="1507.1217536827753"/>
    <n v="3864"/>
    <m/>
    <n v="1983"/>
    <m/>
    <n v="3864"/>
    <n v="1983"/>
    <n v="1.8878416149068322"/>
    <n v="0.39004186171914473"/>
    <n v="3.6785779122541604"/>
    <n v="0.76002105581582213"/>
    <n v="4.8400999999999996"/>
    <s v="1-1,99 lei"/>
    <x v="10"/>
    <s v="0-0,99 euro"/>
    <n v="0"/>
  </r>
  <r>
    <n v="2255"/>
    <x v="29"/>
    <s v="COMUNA MĂGURENI"/>
    <d v="2020-09-27T00:00:00"/>
    <n v="1"/>
    <m/>
    <s v="X"/>
    <s v="X"/>
    <n v="15889"/>
    <n v="5393.13"/>
    <n v="0"/>
    <n v="21282.13"/>
    <n v="4397.0434495155068"/>
    <n v="5235"/>
    <m/>
    <n v="2710"/>
    <m/>
    <n v="5235"/>
    <n v="2710"/>
    <n v="4.0653543457497614"/>
    <n v="0.83993189102492971"/>
    <n v="7.8531845018450186"/>
    <n v="1.6225252581238032"/>
    <n v="4.8400999999999996"/>
    <s v="4-4,99 lei"/>
    <x v="11"/>
    <s v="0-0,99 euro"/>
    <n v="0"/>
  </r>
  <r>
    <n v="2256"/>
    <x v="29"/>
    <s v="COMUNA MĂNECIU"/>
    <d v="2020-09-27T00:00:00"/>
    <n v="1"/>
    <m/>
    <s v="X"/>
    <s v="X"/>
    <n v="4700"/>
    <n v="20581.5"/>
    <n v="0"/>
    <n v="25281.5"/>
    <n v="5223.3424929237008"/>
    <n v="8652"/>
    <m/>
    <n v="4308"/>
    <m/>
    <n v="8652"/>
    <n v="4308"/>
    <n v="2.9220411465557095"/>
    <n v="0.60371503616778788"/>
    <n v="5.8685004642525538"/>
    <n v="1.2124750447826604"/>
    <n v="4.8400999999999996"/>
    <s v="2-2,99 lei"/>
    <x v="7"/>
    <s v="0-0,99 euro"/>
    <n v="0"/>
  </r>
  <r>
    <n v="2257"/>
    <x v="29"/>
    <s v="COMUNA MĂNEŞTI"/>
    <d v="2020-09-27T00:00:00"/>
    <n v="1"/>
    <m/>
    <s v="X"/>
    <s v="X"/>
    <n v="0"/>
    <n v="2848.9"/>
    <n v="0"/>
    <n v="2848.9"/>
    <n v="588.60354124914784"/>
    <n v="3151"/>
    <m/>
    <n v="1889"/>
    <m/>
    <n v="3151"/>
    <n v="1889"/>
    <n v="0.90412567438908287"/>
    <n v="0.18679896580423608"/>
    <n v="1.5081524616199047"/>
    <n v="0.31159531034894011"/>
    <n v="4.8400999999999996"/>
    <s v="0-0,99 lei"/>
    <x v="6"/>
    <s v="0-0,99 euro"/>
    <n v="0"/>
  </r>
  <r>
    <n v="2258"/>
    <x v="29"/>
    <s v="COMUNA OLARI"/>
    <d v="2020-09-27T00:00:00"/>
    <n v="1"/>
    <m/>
    <s v="X"/>
    <s v="X"/>
    <n v="2160"/>
    <n v="1098"/>
    <n v="0"/>
    <n v="3258"/>
    <n v="673.12658829363033"/>
    <n v="1497"/>
    <m/>
    <n v="1038"/>
    <m/>
    <n v="1497"/>
    <n v="1038"/>
    <n v="2.1763527054108218"/>
    <n v="0.44965035958158339"/>
    <n v="3.1387283236994219"/>
    <n v="0.64848418910754368"/>
    <n v="4.8400999999999996"/>
    <s v="2-2,99 lei"/>
    <x v="7"/>
    <s v="0-0,99 euro"/>
    <n v="0"/>
  </r>
  <r>
    <n v="2259"/>
    <x v="29"/>
    <s v="COMUNA PĂCUREŢI"/>
    <d v="2020-09-27T00:00:00"/>
    <n v="1"/>
    <m/>
    <s v="X"/>
    <s v="X"/>
    <n v="1200"/>
    <n v="12951"/>
    <n v="0"/>
    <n v="14151"/>
    <n v="2923.6999235552985"/>
    <n v="1665"/>
    <m/>
    <n v="1013"/>
    <m/>
    <n v="1665"/>
    <n v="1013"/>
    <n v="8.4990990990990998"/>
    <n v="1.7559759300632423"/>
    <n v="13.969397828232971"/>
    <n v="2.8861795888996036"/>
    <n v="4.8400999999999996"/>
    <s v="8-8,99 lei"/>
    <x v="2"/>
    <s v="1-1,99 euro"/>
    <n v="1"/>
  </r>
  <r>
    <n v="2260"/>
    <x v="29"/>
    <s v="COMUNA PĂULEŞTI"/>
    <d v="2020-09-27T00:00:00"/>
    <n v="1"/>
    <m/>
    <s v="X"/>
    <s v="X"/>
    <n v="0"/>
    <n v="53887.7"/>
    <n v="0"/>
    <n v="53887.7"/>
    <n v="11133.592281151216"/>
    <n v="5666"/>
    <m/>
    <n v="3238"/>
    <m/>
    <n v="5666"/>
    <n v="3238"/>
    <n v="9.5107130250617722"/>
    <n v="1.9649827534682696"/>
    <n v="16.6422791846819"/>
    <n v="3.4384163931906162"/>
    <n v="4.8400999999999996"/>
    <s v="9-9,99 lei"/>
    <x v="12"/>
    <s v="1-1,99 euro"/>
    <n v="1"/>
  </r>
  <r>
    <n v="2261"/>
    <x v="29"/>
    <s v="COMUNA PLOPU"/>
    <d v="2020-09-27T00:00:00"/>
    <n v="1"/>
    <m/>
    <s v="X"/>
    <s v="X"/>
    <n v="3500"/>
    <n v="43971"/>
    <n v="0"/>
    <n v="47471"/>
    <n v="9807.855209603109"/>
    <n v="1966"/>
    <m/>
    <n v="1416"/>
    <m/>
    <n v="1966"/>
    <n v="1416"/>
    <n v="24.145981688708037"/>
    <n v="4.98873611882152"/>
    <n v="33.524717514124291"/>
    <n v="6.9264514192112348"/>
    <n v="4.8400999999999996"/>
    <s v="24-24,99 lei"/>
    <x v="16"/>
    <s v="4-4,99 euro"/>
    <n v="4"/>
  </r>
  <r>
    <n v="2262"/>
    <x v="29"/>
    <s v="COMUNA PODENII NOI"/>
    <d v="2020-09-27T00:00:00"/>
    <n v="1"/>
    <m/>
    <s v="X"/>
    <s v="X"/>
    <n v="2700"/>
    <n v="24138"/>
    <n v="0"/>
    <n v="26838"/>
    <n v="5544.9267577116179"/>
    <n v="3834"/>
    <m/>
    <n v="2602"/>
    <m/>
    <n v="3834"/>
    <n v="2602"/>
    <n v="7"/>
    <n v="1.4462511105142457"/>
    <n v="10.314373558800922"/>
    <n v="2.1310248876678011"/>
    <n v="4.8400999999999996"/>
    <s v="7-7,99 lei"/>
    <x v="5"/>
    <s v="1-1,99 euro"/>
    <n v="1"/>
  </r>
  <r>
    <n v="2263"/>
    <x v="29"/>
    <s v="COMUNA POIANA CÂMPINA"/>
    <d v="2020-09-27T00:00:00"/>
    <n v="1"/>
    <m/>
    <s v="X"/>
    <s v="X"/>
    <n v="2000"/>
    <n v="929.01"/>
    <n v="0"/>
    <n v="2929.01"/>
    <n v="605.1548521724759"/>
    <n v="4239"/>
    <m/>
    <n v="2324"/>
    <m/>
    <n v="4239"/>
    <n v="2324"/>
    <n v="0.69096720924746413"/>
    <n v="0.1427588705290106"/>
    <n v="1.260331325301205"/>
    <n v="0.26039365411896553"/>
    <n v="4.8400999999999996"/>
    <s v="0-0,99 lei"/>
    <x v="6"/>
    <s v="0-0,99 euro"/>
    <n v="0"/>
  </r>
  <r>
    <n v="2264"/>
    <x v="29"/>
    <s v="COMUNA POIENARII BURCHII"/>
    <d v="2020-09-27T00:00:00"/>
    <n v="1"/>
    <m/>
    <s v="X"/>
    <s v="X"/>
    <n v="4000"/>
    <n v="12862"/>
    <n v="0"/>
    <n v="16862"/>
    <n v="3483.8123179273157"/>
    <n v="3872"/>
    <m/>
    <n v="2254"/>
    <m/>
    <n v="3872"/>
    <n v="2254"/>
    <n v="4.3548553719008263"/>
    <n v="0.89974491682007118"/>
    <n v="7.4809228039041704"/>
    <n v="1.5456132732596786"/>
    <n v="4.8400999999999996"/>
    <s v="4-4,99 lei"/>
    <x v="11"/>
    <s v="0-0,99 euro"/>
    <n v="0"/>
  </r>
  <r>
    <n v="2265"/>
    <x v="29"/>
    <s v="COMUNA POSEŞTI"/>
    <d v="2020-09-27T00:00:00"/>
    <n v="1"/>
    <m/>
    <s v="X"/>
    <s v="X"/>
    <n v="2466"/>
    <n v="12579"/>
    <n v="0"/>
    <n v="15045"/>
    <n v="3108.4068510981178"/>
    <n v="3128"/>
    <m/>
    <n v="1864"/>
    <m/>
    <n v="3128"/>
    <n v="1864"/>
    <n v="4.8097826086956523"/>
    <n v="0.99373620559402742"/>
    <n v="8.0713519313304722"/>
    <n v="1.6676002420054281"/>
    <n v="4.8400999999999996"/>
    <s v="4-4,99 lei"/>
    <x v="11"/>
    <s v="0-0,99 euro"/>
    <n v="0"/>
  </r>
  <r>
    <n v="2266"/>
    <x v="29"/>
    <s v="COMUNA PREDEAL SĂRARI"/>
    <d v="2020-09-27T00:00:00"/>
    <n v="1"/>
    <m/>
    <s v="X"/>
    <s v="X"/>
    <n v="3000"/>
    <n v="4927.54"/>
    <n v="0"/>
    <n v="7927.54"/>
    <n v="1637.8876469494433"/>
    <n v="1836"/>
    <m/>
    <n v="1344"/>
    <m/>
    <n v="1836"/>
    <n v="1344"/>
    <n v="4.3178322440087147"/>
    <n v="0.89209566827311726"/>
    <n v="5.898467261904762"/>
    <n v="1.2186664039802406"/>
    <n v="4.8400999999999996"/>
    <s v="4-4,99 lei"/>
    <x v="11"/>
    <s v="0-0,99 euro"/>
    <n v="0"/>
  </r>
  <r>
    <n v="2267"/>
    <x v="29"/>
    <s v="COMUNA PROVIŢA DE JOS"/>
    <d v="2020-09-27T00:00:00"/>
    <n v="1"/>
    <m/>
    <s v="X"/>
    <s v="X"/>
    <n v="2000"/>
    <n v="6955.59"/>
    <n v="0"/>
    <n v="8955.59"/>
    <n v="1850.2902832586105"/>
    <n v="1810"/>
    <m/>
    <n v="1073"/>
    <m/>
    <n v="1810"/>
    <n v="1073"/>
    <n v="4.9478397790055251"/>
    <n v="1.0222598250047572"/>
    <n v="8.346309412861137"/>
    <n v="1.7244084652922744"/>
    <n v="4.8400999999999996"/>
    <s v="4-4,99 lei"/>
    <x v="11"/>
    <s v="1-1,99 euro"/>
    <n v="1"/>
  </r>
  <r>
    <n v="2268"/>
    <x v="29"/>
    <s v="COMUNA PROVIŢA DE SUS"/>
    <d v="2020-09-27T00:00:00"/>
    <n v="1"/>
    <m/>
    <s v="X"/>
    <s v="X"/>
    <n v="1200"/>
    <n v="2029"/>
    <n v="0"/>
    <n v="3229"/>
    <n v="667.13497655007131"/>
    <n v="1632"/>
    <m/>
    <n v="1147"/>
    <m/>
    <n v="1632"/>
    <n v="1147"/>
    <n v="1.9785539215686274"/>
    <n v="0.40878368661156328"/>
    <n v="2.815170008718396"/>
    <n v="0.58163467877076835"/>
    <n v="4.8400999999999996"/>
    <s v="1-1,99 lei"/>
    <x v="10"/>
    <s v="0-0,99 euro"/>
    <n v="0"/>
  </r>
  <r>
    <n v="2269"/>
    <x v="29"/>
    <s v="COMUNA PUCHENII MARI"/>
    <d v="2020-09-27T00:00:00"/>
    <n v="1"/>
    <m/>
    <s v="X"/>
    <s v="X"/>
    <n v="10800"/>
    <n v="47937.4"/>
    <n v="0"/>
    <n v="58737.4"/>
    <n v="12135.575711245636"/>
    <n v="6963"/>
    <m/>
    <n v="3764"/>
    <m/>
    <n v="6963"/>
    <n v="3764"/>
    <n v="8.4356455550768352"/>
    <n v="1.7428659645620617"/>
    <n v="15.605047821466526"/>
    <n v="3.2241168202034101"/>
    <n v="4.8400999999999996"/>
    <s v="8-8,99 lei"/>
    <x v="2"/>
    <s v="1-1,99 euro"/>
    <n v="1"/>
  </r>
  <r>
    <n v="2270"/>
    <x v="29"/>
    <s v="COMUNA RÎFOV"/>
    <d v="2020-09-27T00:00:00"/>
    <n v="1"/>
    <m/>
    <s v="X"/>
    <s v="X"/>
    <n v="2400"/>
    <n v="10897.57"/>
    <n v="0"/>
    <n v="13297.57"/>
    <n v="2747.3750542344169"/>
    <n v="4394"/>
    <m/>
    <n v="2881"/>
    <m/>
    <n v="4394"/>
    <n v="2881"/>
    <n v="3.0263017751479291"/>
    <n v="0.6252560432941322"/>
    <n v="4.6156091634849012"/>
    <n v="0.95361855405568097"/>
    <n v="4.8400999999999996"/>
    <s v="3-3,99 lei"/>
    <x v="0"/>
    <s v="0-0,99 euro"/>
    <n v="0"/>
  </r>
  <r>
    <n v="2271"/>
    <x v="29"/>
    <s v="COMUNA SALCIA"/>
    <d v="2020-09-27T00:00:00"/>
    <n v="1"/>
    <m/>
    <s v="X"/>
    <s v="X"/>
    <n v="1200"/>
    <n v="4800"/>
    <n v="0"/>
    <n v="6000"/>
    <n v="1239.6438090122106"/>
    <n v="783"/>
    <m/>
    <n v="607"/>
    <m/>
    <n v="783"/>
    <n v="607"/>
    <n v="7.6628352490421454"/>
    <n v="1.5831977126592727"/>
    <n v="9.8846787479406917"/>
    <n v="2.0422468023265412"/>
    <n v="4.8400999999999996"/>
    <s v="7-7,99 lei"/>
    <x v="5"/>
    <s v="1-1,99 euro"/>
    <n v="1"/>
  </r>
  <r>
    <n v="2272"/>
    <x v="29"/>
    <s v="COMUNA SĂLCIILE"/>
    <d v="2020-09-27T00:00:00"/>
    <n v="1"/>
    <m/>
    <s v="X"/>
    <s v="X"/>
    <n v="720"/>
    <n v="4964.28"/>
    <n v="0"/>
    <n v="5684.28"/>
    <n v="1174.4137517819879"/>
    <n v="1426"/>
    <m/>
    <n v="1236"/>
    <m/>
    <n v="1426"/>
    <n v="1236"/>
    <n v="3.9861711079943896"/>
    <n v="0.82357205594809813"/>
    <n v="4.5989320388349508"/>
    <n v="0.95017293833494165"/>
    <n v="4.8400999999999996"/>
    <s v="3-3,99 lei"/>
    <x v="0"/>
    <s v="0-0,99 euro"/>
    <n v="0"/>
  </r>
  <r>
    <n v="2273"/>
    <x v="29"/>
    <s v="COMUNA SÎNGERU"/>
    <d v="2020-09-27T00:00:00"/>
    <n v="1"/>
    <m/>
    <s v="X"/>
    <s v="X"/>
    <n v="3000"/>
    <n v="2580"/>
    <n v="0"/>
    <n v="5580"/>
    <n v="1152.8687423813558"/>
    <n v="4057"/>
    <m/>
    <n v="2439"/>
    <m/>
    <n v="4057"/>
    <n v="2439"/>
    <n v="1.3754005422726152"/>
    <n v="0.28416779452338076"/>
    <n v="2.2878228782287824"/>
    <n v="0.47268091118546773"/>
    <n v="4.8400999999999996"/>
    <s v="1-1,99 lei"/>
    <x v="10"/>
    <s v="0-0,99 euro"/>
    <n v="0"/>
  </r>
  <r>
    <n v="2274"/>
    <x v="29"/>
    <s v="COMUNA SCORŢENI"/>
    <d v="2020-09-27T00:00:00"/>
    <n v="1"/>
    <m/>
    <s v="X"/>
    <s v="X"/>
    <n v="0"/>
    <n v="4946.57"/>
    <n v="0"/>
    <n v="4946.57"/>
    <n v="1021.9974793909217"/>
    <n v="4648"/>
    <m/>
    <n v="2630"/>
    <m/>
    <n v="4648"/>
    <n v="2630"/>
    <n v="1.0642362306368329"/>
    <n v="0.21987897577257354"/>
    <n v="1.8808250950570342"/>
    <n v="0.38859219748704249"/>
    <n v="4.8400999999999996"/>
    <s v="1-1,99 lei"/>
    <x v="10"/>
    <s v="0-0,99 euro"/>
    <n v="0"/>
  </r>
  <r>
    <n v="2275"/>
    <x v="29"/>
    <s v="COMUNA SECĂRIA                  "/>
    <d v="2020-09-27T00:00:00"/>
    <n v="1"/>
    <m/>
    <s v="X"/>
    <s v="X"/>
    <n v="2100"/>
    <n v="400"/>
    <n v="0"/>
    <n v="2500"/>
    <n v="516.5182537550877"/>
    <n v="1022"/>
    <m/>
    <n v="721"/>
    <m/>
    <n v="1022"/>
    <n v="721"/>
    <n v="2.4461839530332683"/>
    <n v="0.50539946551378445"/>
    <n v="3.467406380027739"/>
    <n v="0.71639147538847114"/>
    <n v="4.8400999999999996"/>
    <s v="2-2,99 lei"/>
    <x v="7"/>
    <s v="0-0,99 euro"/>
    <n v="0"/>
  </r>
  <r>
    <n v="2276"/>
    <x v="29"/>
    <s v="COMUNA ŞIRNA"/>
    <d v="2020-09-27T00:00:00"/>
    <n v="1"/>
    <m/>
    <s v="X"/>
    <s v="X"/>
    <n v="1800"/>
    <n v="3103"/>
    <n v="0"/>
    <n v="4903"/>
    <n v="1012.9955992644781"/>
    <n v="3916"/>
    <m/>
    <n v="2053"/>
    <m/>
    <n v="3916"/>
    <n v="2053"/>
    <n v="1.2520429009193055"/>
    <n v="0.25868120512371756"/>
    <n v="2.3882123721383341"/>
    <n v="0.49342211362127525"/>
    <n v="4.8400999999999996"/>
    <s v="1-1,99 lei"/>
    <x v="10"/>
    <s v="0-0,99 euro"/>
    <n v="0"/>
  </r>
  <r>
    <n v="2277"/>
    <x v="29"/>
    <s v="COMUNA ŞOIMARI"/>
    <d v="2020-09-27T00:00:00"/>
    <n v="1"/>
    <m/>
    <s v="X"/>
    <s v="X"/>
    <n v="2400"/>
    <n v="594.19000000000005"/>
    <n v="0"/>
    <n v="2994.19"/>
    <n v="618.62151608437853"/>
    <n v="2390"/>
    <m/>
    <n v="1346"/>
    <m/>
    <n v="2390"/>
    <n v="1346"/>
    <n v="1.2527991631799162"/>
    <n v="0.25883745442861028"/>
    <n v="2.2245096582466566"/>
    <n v="0.45959993765555612"/>
    <n v="4.8400999999999996"/>
    <s v="1-1,99 lei"/>
    <x v="10"/>
    <s v="0-0,99 euro"/>
    <n v="0"/>
  </r>
  <r>
    <n v="2278"/>
    <x v="29"/>
    <s v="COMUNA ŞOTRILE"/>
    <d v="2020-09-27T00:00:00"/>
    <n v="1"/>
    <m/>
    <s v="X"/>
    <s v="X"/>
    <n v="3000"/>
    <n v="11214"/>
    <n v="0"/>
    <n v="14214"/>
    <n v="2936.7161835499269"/>
    <n v="2617"/>
    <m/>
    <n v="1906"/>
    <m/>
    <n v="2617"/>
    <n v="1906"/>
    <n v="5.431410011463508"/>
    <n v="1.1221689658196128"/>
    <n v="7.4575026232948582"/>
    <n v="1.5407744929432985"/>
    <n v="4.8400999999999996"/>
    <s v="5-5,99 lei"/>
    <x v="8"/>
    <s v="1-1,99 euro"/>
    <n v="1"/>
  </r>
  <r>
    <n v="2279"/>
    <x v="29"/>
    <s v="COMUNA STARCHIOJD"/>
    <d v="2020-09-27T00:00:00"/>
    <n v="1"/>
    <m/>
    <s v="X"/>
    <s v="X"/>
    <n v="1800"/>
    <n v="23982"/>
    <n v="0"/>
    <n v="25782"/>
    <n v="5326.7494473254692"/>
    <n v="2917"/>
    <m/>
    <n v="1641"/>
    <m/>
    <n v="2917"/>
    <n v="1641"/>
    <n v="8.8385327391155304"/>
    <n v="1.8261053984660505"/>
    <n v="15.711151736745887"/>
    <n v="3.24603866381808"/>
    <n v="4.8400999999999996"/>
    <s v="8-8,99 lei"/>
    <x v="2"/>
    <s v="1-1,99 euro"/>
    <n v="1"/>
  </r>
  <r>
    <n v="2280"/>
    <x v="29"/>
    <s v="COMUNA ŞTEFEŞTI"/>
    <d v="2020-09-27T00:00:00"/>
    <n v="1"/>
    <m/>
    <s v="X"/>
    <s v="X"/>
    <n v="600"/>
    <n v="3132"/>
    <n v="0"/>
    <n v="3732"/>
    <n v="771.05844920559502"/>
    <n v="1895"/>
    <m/>
    <n v="1125"/>
    <m/>
    <n v="1895"/>
    <n v="1125"/>
    <n v="1.9693931398416886"/>
    <n v="0.40689100221931135"/>
    <n v="3.3173333333333335"/>
    <n v="0.68538528818275113"/>
    <n v="4.8400999999999996"/>
    <s v="1-1,99 lei"/>
    <x v="10"/>
    <s v="0-0,99 euro"/>
    <n v="0"/>
  </r>
  <r>
    <n v="2281"/>
    <x v="29"/>
    <s v="COMUNA SURANI"/>
    <d v="2020-09-27T00:00:00"/>
    <n v="1"/>
    <m/>
    <s v="X"/>
    <s v="X"/>
    <n v="1143"/>
    <n v="500"/>
    <n v="0"/>
    <n v="1643"/>
    <n v="339.45579636784367"/>
    <n v="1443"/>
    <m/>
    <n v="956"/>
    <m/>
    <n v="1443"/>
    <n v="956"/>
    <n v="1.1386001386001385"/>
    <n v="0.23524310212601779"/>
    <n v="1.7186192468619246"/>
    <n v="0.35507928490360219"/>
    <n v="4.8400999999999996"/>
    <s v="1-1,99 lei"/>
    <x v="10"/>
    <s v="0-0,99 euro"/>
    <n v="0"/>
  </r>
  <r>
    <n v="2282"/>
    <x v="29"/>
    <s v="COMUNA TALEA"/>
    <d v="2020-09-27T00:00:00"/>
    <n v="1"/>
    <m/>
    <s v="X"/>
    <s v="X"/>
    <n v="0"/>
    <n v="6020"/>
    <n v="0"/>
    <n v="6020"/>
    <n v="1243.7759550422513"/>
    <n v="852"/>
    <m/>
    <n v="666"/>
    <m/>
    <n v="852"/>
    <n v="666"/>
    <n v="7.065727699530516"/>
    <n v="1.4598309331481822"/>
    <n v="9.0390390390390394"/>
    <n v="1.8675314640274043"/>
    <n v="4.8400999999999996"/>
    <s v="7-7,99 lei"/>
    <x v="5"/>
    <s v="1-1,99 euro"/>
    <n v="1"/>
  </r>
  <r>
    <n v="2283"/>
    <x v="29"/>
    <s v="COMUNA TĂTARU"/>
    <d v="2020-09-27T00:00:00"/>
    <n v="1"/>
    <m/>
    <s v="X"/>
    <s v="X"/>
    <n v="600"/>
    <n v="200"/>
    <n v="0"/>
    <n v="800"/>
    <n v="165.28584120162807"/>
    <n v="691"/>
    <m/>
    <n v="674"/>
    <m/>
    <n v="691"/>
    <n v="674"/>
    <n v="1.1577424023154848"/>
    <n v="0.23919803357688579"/>
    <n v="1.1869436201780414"/>
    <n v="0.24523121840004164"/>
    <n v="4.8400999999999996"/>
    <s v="1-1,99 lei"/>
    <x v="10"/>
    <s v="0-0,99 euro"/>
    <n v="0"/>
  </r>
  <r>
    <n v="2284"/>
    <x v="29"/>
    <s v="COMUNA TEIŞANI"/>
    <d v="2020-09-27T00:00:00"/>
    <n v="1"/>
    <m/>
    <s v="X"/>
    <s v="X"/>
    <n v="600"/>
    <n v="2785"/>
    <n v="0"/>
    <n v="3385"/>
    <n v="699.36571558438879"/>
    <n v="3021"/>
    <m/>
    <n v="1684"/>
    <m/>
    <n v="3021"/>
    <n v="1684"/>
    <n v="1.1204899040052962"/>
    <n v="0.23150139542680861"/>
    <n v="2.0100950118764844"/>
    <n v="0.41530030616650165"/>
    <n v="4.8400999999999996"/>
    <s v="1-1,99 lei"/>
    <x v="10"/>
    <s v="0-0,99 euro"/>
    <n v="0"/>
  </r>
  <r>
    <n v="2285"/>
    <x v="29"/>
    <s v="COMUNA TELEGA"/>
    <d v="2020-09-27T00:00:00"/>
    <n v="1"/>
    <m/>
    <s v="X"/>
    <s v="X"/>
    <n v="0"/>
    <n v="9992"/>
    <n v="0"/>
    <n v="9992"/>
    <n v="2064.4201566083348"/>
    <n v="4555"/>
    <m/>
    <n v="2539"/>
    <m/>
    <n v="4555"/>
    <n v="2539"/>
    <n v="2.1936333699231612"/>
    <n v="0.45322067104463992"/>
    <n v="3.9354076408034659"/>
    <n v="0.8130839529768944"/>
    <n v="4.8400999999999996"/>
    <s v="2-2,99 lei"/>
    <x v="7"/>
    <s v="0-0,99 euro"/>
    <n v="0"/>
  </r>
  <r>
    <n v="2286"/>
    <x v="29"/>
    <s v="COMUNA TINOSU"/>
    <d v="2020-09-27T00:00:00"/>
    <n v="1"/>
    <m/>
    <s v="X"/>
    <s v="X"/>
    <n v="600"/>
    <n v="9076"/>
    <n v="0"/>
    <n v="9676"/>
    <n v="1999.1322493336916"/>
    <n v="1951"/>
    <m/>
    <n v="1015"/>
    <m/>
    <n v="1951"/>
    <n v="1015"/>
    <n v="4.9595079446437724"/>
    <n v="1.0246705532207543"/>
    <n v="9.533004926108374"/>
    <n v="1.9695884229888587"/>
    <n v="4.8400999999999996"/>
    <s v="4-4,99 lei"/>
    <x v="11"/>
    <s v="1-1,99 euro"/>
    <n v="1"/>
  </r>
  <r>
    <n v="2287"/>
    <x v="29"/>
    <s v="COMUNA TÎRGŞORU VECHI"/>
    <d v="2020-09-27T00:00:00"/>
    <n v="1"/>
    <m/>
    <s v="X"/>
    <s v="X"/>
    <n v="23113"/>
    <n v="4802"/>
    <n v="0"/>
    <n v="27915"/>
    <n v="5767.4428214293093"/>
    <n v="8688"/>
    <m/>
    <n v="4384"/>
    <m/>
    <n v="8688"/>
    <n v="4384"/>
    <n v="3.2130524861878453"/>
    <n v="0.66384010375567559"/>
    <n v="6.367472627737226"/>
    <n v="1.3155663370048607"/>
    <n v="4.8400999999999996"/>
    <s v="3-3,99 lei"/>
    <x v="0"/>
    <s v="0-0,99 euro"/>
    <n v="0"/>
  </r>
  <r>
    <n v="2288"/>
    <x v="29"/>
    <s v="COMUNA TOMŞANI"/>
    <d v="2020-09-27T00:00:00"/>
    <n v="1"/>
    <m/>
    <s v="X"/>
    <s v="X"/>
    <n v="4411"/>
    <n v="7009.65"/>
    <n v="0"/>
    <n v="11420.65"/>
    <n v="2359.5896778992169"/>
    <n v="3580"/>
    <m/>
    <n v="2287"/>
    <m/>
    <n v="3580"/>
    <n v="2287"/>
    <n v="3.1901256983240223"/>
    <n v="0.65910326198302149"/>
    <n v="4.9937254044599912"/>
    <n v="1.0317401302576374"/>
    <n v="4.8400999999999996"/>
    <s v="3-3,99 lei"/>
    <x v="0"/>
    <s v="0-0,99 euro"/>
    <n v="0"/>
  </r>
  <r>
    <n v="2289"/>
    <x v="29"/>
    <s v="COMUNA VADU SĂPAT"/>
    <d v="2020-09-27T00:00:00"/>
    <n v="1"/>
    <m/>
    <s v="X"/>
    <s v="X"/>
    <n v="56000"/>
    <n v="3202.22"/>
    <n v="0"/>
    <n v="59202.22"/>
    <n v="12231.610917129812"/>
    <n v="1346"/>
    <m/>
    <n v="880"/>
    <m/>
    <n v="1346"/>
    <n v="880"/>
    <n v="43.983818722139674"/>
    <n v="9.0873780959359678"/>
    <n v="67.27525"/>
    <n v="13.899557860374786"/>
    <n v="4.8400999999999996"/>
    <s v="43-43,99 lei"/>
    <x v="74"/>
    <s v="9-9,99 euro"/>
    <n v="9"/>
  </r>
  <r>
    <n v="2290"/>
    <x v="29"/>
    <s v="COMUNA VALEA CĂLUGĂRESCĂ"/>
    <d v="2020-09-27T00:00:00"/>
    <n v="1"/>
    <m/>
    <s v="X"/>
    <s v="X"/>
    <n v="7700"/>
    <n v="10897"/>
    <n v="0"/>
    <n v="18597"/>
    <n v="3842.2759860333467"/>
    <n v="8814"/>
    <m/>
    <n v="4220"/>
    <m/>
    <n v="8814"/>
    <n v="4220"/>
    <n v="2.1099387338325393"/>
    <n v="0.43592874813176158"/>
    <n v="4.4068720379146917"/>
    <n v="0.91049193981832865"/>
    <n v="4.8400999999999996"/>
    <s v="2-2,99 lei"/>
    <x v="7"/>
    <s v="0-0,99 euro"/>
    <n v="0"/>
  </r>
  <r>
    <n v="2291"/>
    <x v="29"/>
    <s v="COMUNA VALEA DOFTANEI       "/>
    <d v="2020-09-27T00:00:00"/>
    <n v="1"/>
    <m/>
    <s v="X"/>
    <s v="X"/>
    <n v="1800"/>
    <n v="11376.1"/>
    <n v="0"/>
    <n v="13176.1"/>
    <n v="2722.2784653209646"/>
    <n v="5433"/>
    <m/>
    <n v="2426"/>
    <m/>
    <n v="5433"/>
    <n v="2426"/>
    <n v="2.4251978648996873"/>
    <n v="0.50106358647542149"/>
    <n v="5.4312036273701567"/>
    <n v="1.1221263253590126"/>
    <n v="4.8400999999999996"/>
    <s v="2-2,99 lei"/>
    <x v="7"/>
    <s v="0-0,99 euro"/>
    <n v="0"/>
  </r>
  <r>
    <n v="2292"/>
    <x v="29"/>
    <s v="COMUNA VĂRBILĂU"/>
    <d v="2020-09-27T00:00:00"/>
    <n v="1"/>
    <m/>
    <s v="X"/>
    <s v="X"/>
    <n v="7200"/>
    <n v="1463"/>
    <n v="0"/>
    <n v="8663"/>
    <n v="1789.83905291213"/>
    <n v="5461"/>
    <m/>
    <n v="2511"/>
    <m/>
    <n v="5461"/>
    <n v="2511"/>
    <n v="1.5863394982603918"/>
    <n v="0.32774932300167187"/>
    <n v="3.4500199123855038"/>
    <n v="0.71279930422625648"/>
    <n v="4.8400999999999996"/>
    <s v="1-1,99 lei"/>
    <x v="10"/>
    <s v="0-0,99 euro"/>
    <n v="0"/>
  </r>
  <r>
    <n v="2293"/>
    <x v="29"/>
    <s v="COMUNA VÂLCĂNEŞTI"/>
    <d v="2020-09-27T00:00:00"/>
    <n v="1"/>
    <m/>
    <s v="X"/>
    <s v="X"/>
    <n v="2000"/>
    <n v="7944"/>
    <n v="0"/>
    <n v="9944"/>
    <n v="2054.5030061362372"/>
    <n v="3085"/>
    <m/>
    <n v="1557"/>
    <m/>
    <n v="3085"/>
    <n v="1557"/>
    <n v="3.2233387358184764"/>
    <n v="0.6659653180344367"/>
    <n v="6.3866409762363521"/>
    <n v="1.3195266577625158"/>
    <n v="4.8400999999999996"/>
    <s v="3-3,99 lei"/>
    <x v="0"/>
    <s v="0-0,99 euro"/>
    <n v="0"/>
  </r>
  <r>
    <n v="2294"/>
    <x v="30"/>
    <s v="MUNICIPIUL ALEXANDRIA"/>
    <d v="2020-09-27T00:00:00"/>
    <n v="1"/>
    <m/>
    <s v="X"/>
    <s v="X"/>
    <n v="33900"/>
    <n v="74957"/>
    <n v="0"/>
    <n v="108857"/>
    <n v="22490.651019607034"/>
    <n v="41557"/>
    <m/>
    <n v="15165"/>
    <m/>
    <n v="41557"/>
    <n v="15165"/>
    <n v="2.6194624251028706"/>
    <n v="0.54120006303648083"/>
    <n v="7.1781734256511704"/>
    <n v="1.4830630411874075"/>
    <n v="4.8400999999999996"/>
    <s v="2-2,99 lei"/>
    <x v="7"/>
    <s v="0-0,99 euro"/>
    <n v="0"/>
  </r>
  <r>
    <n v="2295"/>
    <x v="30"/>
    <s v="MUNICIPIUL ROŞIORI DE VEDE"/>
    <d v="2020-09-27T00:00:00"/>
    <n v="1"/>
    <m/>
    <s v="X"/>
    <s v="X"/>
    <n v="19700"/>
    <n v="24596"/>
    <n v="0"/>
    <n v="44296"/>
    <n v="9151.877027334147"/>
    <n v="24923"/>
    <m/>
    <n v="8445"/>
    <m/>
    <n v="24923"/>
    <n v="8445"/>
    <n v="1.7773141275127393"/>
    <n v="0.367206075806851"/>
    <n v="5.245233866193014"/>
    <n v="1.0837036148412251"/>
    <n v="4.8400999999999996"/>
    <s v="1-1,99 lei"/>
    <x v="10"/>
    <s v="0-0,99 euro"/>
    <n v="0"/>
  </r>
  <r>
    <n v="2296"/>
    <x v="30"/>
    <s v="MUNICIPIUL TURNU MĂGURELE"/>
    <d v="2020-09-27T00:00:00"/>
    <n v="1"/>
    <m/>
    <s v="X"/>
    <s v="X"/>
    <n v="24900"/>
    <n v="71591"/>
    <n v="0"/>
    <n v="96491"/>
    <n v="19935.74512923287"/>
    <n v="23230"/>
    <m/>
    <n v="9336"/>
    <m/>
    <n v="23230"/>
    <n v="9336"/>
    <n v="4.1537236332328886"/>
    <n v="0.85818963104747614"/>
    <n v="10.335368466152527"/>
    <n v="2.1353625888210015"/>
    <n v="4.8400999999999996"/>
    <s v="4-4,99 lei"/>
    <x v="11"/>
    <s v="0-0,99 euro"/>
    <n v="0"/>
  </r>
  <r>
    <n v="2297"/>
    <x v="30"/>
    <s v="ORAȘUL VIDELE"/>
    <d v="2020-09-27T00:00:00"/>
    <n v="1"/>
    <m/>
    <s v="X"/>
    <s v="X"/>
    <n v="0"/>
    <n v="30945"/>
    <n v="0"/>
    <n v="30945"/>
    <n v="6393.4629449804761"/>
    <n v="9007"/>
    <m/>
    <n v="5384"/>
    <m/>
    <n v="9007"/>
    <n v="5384"/>
    <n v="3.4356611524369933"/>
    <n v="0.70983267958037932"/>
    <n v="5.7475854383358094"/>
    <n v="1.1874931175669532"/>
    <n v="4.8400999999999996"/>
    <s v="3-3,99 lei"/>
    <x v="0"/>
    <s v="0-0,99 euro"/>
    <n v="0"/>
  </r>
  <r>
    <n v="2298"/>
    <x v="30"/>
    <s v="ORAȘUL ZIMNICEA"/>
    <d v="2020-09-27T00:00:00"/>
    <n v="1"/>
    <m/>
    <s v="X"/>
    <s v="X"/>
    <n v="9000"/>
    <n v="23604.82"/>
    <n v="0"/>
    <n v="32604.82"/>
    <n v="6736.3938761595837"/>
    <n v="12214"/>
    <m/>
    <n v="6232"/>
    <m/>
    <n v="12214"/>
    <n v="6232"/>
    <n v="2.6694629114131323"/>
    <n v="0.55153052858683349"/>
    <n v="5.2318388960205393"/>
    <n v="1.08093611620019"/>
    <n v="4.8400999999999996"/>
    <s v="2-2,99 lei"/>
    <x v="7"/>
    <s v="0-0,99 euro"/>
    <n v="0"/>
  </r>
  <r>
    <n v="2299"/>
    <x v="30"/>
    <s v="COMUNA BALACI"/>
    <d v="2020-09-27T00:00:00"/>
    <n v="1"/>
    <s v="11.10.2020 al 2-lea tur de scutin pentru alegerea primarului"/>
    <s v="X"/>
    <s v="X"/>
    <n v="0"/>
    <n v="8700.8700000000008"/>
    <n v="0"/>
    <n v="8700.8700000000008"/>
    <n v="1797.6632714200123"/>
    <n v="1293"/>
    <n v="1290"/>
    <n v="918"/>
    <n v="1027"/>
    <n v="2583"/>
    <n v="1945"/>
    <n v="3.3685133565621372"/>
    <n v="0.6959594546728658"/>
    <n v="4.4734550128534707"/>
    <n v="0.9242484685964073"/>
    <n v="4.8400999999999996"/>
    <s v="3-3,99 lei"/>
    <x v="0"/>
    <s v="0-0,99 euro"/>
    <n v="0"/>
  </r>
  <r>
    <n v="2300"/>
    <x v="30"/>
    <s v="COMUNA BĂBĂIŢA"/>
    <d v="2020-09-27T00:00:00"/>
    <n v="1"/>
    <m/>
    <s v="X"/>
    <s v="X"/>
    <n v="2500"/>
    <n v="6501"/>
    <n v="0"/>
    <n v="9001"/>
    <n v="1859.672320819818"/>
    <n v="2335"/>
    <m/>
    <n v="1642"/>
    <m/>
    <n v="2335"/>
    <n v="1642"/>
    <n v="3.8548179871520341"/>
    <n v="0.79643354210698847"/>
    <n v="5.4817295980511576"/>
    <n v="1.1325653598171852"/>
    <n v="4.8400999999999996"/>
    <s v="3-3,99 lei"/>
    <x v="0"/>
    <s v="0-0,99 euro"/>
    <n v="0"/>
  </r>
  <r>
    <n v="2301"/>
    <x v="30"/>
    <s v="COMUNA BECIU"/>
    <d v="2020-09-27T00:00:00"/>
    <n v="1"/>
    <m/>
    <s v="X"/>
    <s v="X"/>
    <n v="1800"/>
    <n v="7176"/>
    <n v="0"/>
    <n v="8976"/>
    <n v="1854.5071382822671"/>
    <n v="1211"/>
    <m/>
    <n v="806"/>
    <m/>
    <n v="1211"/>
    <n v="806"/>
    <n v="7.4120561519405452"/>
    <n v="1.5313849201339942"/>
    <n v="11.136476426799007"/>
    <n v="2.3008773427819689"/>
    <n v="4.8400999999999996"/>
    <s v="7-7,99 lei"/>
    <x v="5"/>
    <s v="1-1,99 euro"/>
    <n v="1"/>
  </r>
  <r>
    <n v="2302"/>
    <x v="30"/>
    <s v="COMUNA BEUCA"/>
    <d v="2020-09-27T00:00:00"/>
    <n v="1"/>
    <m/>
    <s v="X"/>
    <s v="X"/>
    <n v="1200"/>
    <n v="9378"/>
    <n v="0"/>
    <n v="10578"/>
    <n v="2185.4920352885274"/>
    <n v="1031"/>
    <m/>
    <n v="910"/>
    <m/>
    <n v="1031"/>
    <n v="910"/>
    <n v="10.259941804073716"/>
    <n v="2.1197788897075922"/>
    <n v="11.624175824175824"/>
    <n v="2.4016395992181621"/>
    <n v="4.8400999999999996"/>
    <s v="10-10,99 lei"/>
    <x v="3"/>
    <s v="2-2,99 euro"/>
    <n v="2"/>
  </r>
  <r>
    <n v="2303"/>
    <x v="30"/>
    <s v="COMUNA BLEJEŞTI"/>
    <d v="2020-09-27T00:00:00"/>
    <n v="1"/>
    <m/>
    <s v="X"/>
    <s v="X"/>
    <n v="3892.29"/>
    <n v="1132.22"/>
    <n v="0"/>
    <n v="5024.51"/>
    <n v="1038.1004524699904"/>
    <n v="3004"/>
    <m/>
    <n v="2101"/>
    <m/>
    <n v="3004"/>
    <n v="2101"/>
    <n v="1.6726065246338215"/>
    <n v="0.34557272052929106"/>
    <n v="2.3914850071394573"/>
    <n v="0.49409826390765843"/>
    <n v="4.8400999999999996"/>
    <s v="1-1,99 lei"/>
    <x v="10"/>
    <s v="0-0,99 euro"/>
    <n v="0"/>
  </r>
  <r>
    <n v="2304"/>
    <x v="30"/>
    <s v="COMUNA BOGDANA"/>
    <d v="2020-09-27T00:00:00"/>
    <n v="1"/>
    <m/>
    <s v="X"/>
    <s v="X"/>
    <n v="4820"/>
    <n v="8537.92"/>
    <n v="0"/>
    <n v="13357.92"/>
    <n v="2759.8438048800649"/>
    <n v="1734"/>
    <m/>
    <n v="1271"/>
    <m/>
    <n v="1734"/>
    <n v="1271"/>
    <n v="7.7035294117647055"/>
    <n v="1.5916054238062658"/>
    <n v="10.509771833202203"/>
    <n v="2.1713955978600037"/>
    <n v="4.8400999999999996"/>
    <s v="7-7,99 lei"/>
    <x v="5"/>
    <s v="1-1,99 euro"/>
    <n v="1"/>
  </r>
  <r>
    <n v="2305"/>
    <x v="30"/>
    <s v="COMUNA BOTOROAGA"/>
    <d v="2020-09-27T00:00:00"/>
    <n v="1"/>
    <m/>
    <s v="X"/>
    <s v="X"/>
    <n v="3000"/>
    <n v="10022"/>
    <n v="0"/>
    <n v="13022"/>
    <n v="2690.4402801595011"/>
    <n v="3953"/>
    <m/>
    <n v="2830"/>
    <m/>
    <n v="3953"/>
    <n v="2830"/>
    <n v="3.2942069314444726"/>
    <n v="0.68060720469504199"/>
    <n v="4.6014134275618375"/>
    <n v="0.95068561136378127"/>
    <n v="4.8400999999999996"/>
    <s v="3-3,99 lei"/>
    <x v="0"/>
    <s v="0-0,99 euro"/>
    <n v="0"/>
  </r>
  <r>
    <n v="2306"/>
    <x v="30"/>
    <s v="COMUNA BRAGADIRU"/>
    <d v="2020-09-27T00:00:00"/>
    <n v="1"/>
    <m/>
    <s v="X"/>
    <s v="X"/>
    <n v="2400"/>
    <n v="20548.52"/>
    <n v="0"/>
    <n v="22948.52"/>
    <n v="4741.3317906654829"/>
    <n v="3072"/>
    <m/>
    <n v="1974"/>
    <m/>
    <n v="3072"/>
    <n v="1974"/>
    <n v="7.4702213541666671"/>
    <n v="1.5434022756072536"/>
    <n v="11.625390070921986"/>
    <n v="2.4018904714617442"/>
    <n v="4.8400999999999996"/>
    <s v="7-7,99 lei"/>
    <x v="5"/>
    <s v="1-1,99 euro"/>
    <n v="1"/>
  </r>
  <r>
    <n v="2307"/>
    <x v="30"/>
    <s v="COMUNA BRÂNCENI"/>
    <d v="2020-09-27T00:00:00"/>
    <n v="1"/>
    <m/>
    <s v="X"/>
    <s v="X"/>
    <n v="5000"/>
    <n v="6421.87"/>
    <n v="0"/>
    <n v="11421.869999999999"/>
    <n v="2359.8417388070493"/>
    <n v="2257"/>
    <m/>
    <n v="1586"/>
    <m/>
    <n v="2257"/>
    <n v="1586"/>
    <n v="5.0606424457244126"/>
    <n v="1.0455656795777799"/>
    <n v="7.2016834804539718"/>
    <n v="1.4879203901683791"/>
    <n v="4.8400999999999996"/>
    <s v="5-5,99 lei"/>
    <x v="8"/>
    <s v="1-1,99 euro"/>
    <n v="1"/>
  </r>
  <r>
    <n v="2308"/>
    <x v="30"/>
    <s v="COMUNA BUJORENI"/>
    <d v="2020-09-27T00:00:00"/>
    <n v="1"/>
    <m/>
    <s v="X"/>
    <s v="X"/>
    <n v="0"/>
    <n v="4743"/>
    <n v="0"/>
    <n v="4743"/>
    <n v="979.93843102415246"/>
    <n v="754"/>
    <m/>
    <n v="612"/>
    <m/>
    <n v="754"/>
    <n v="612"/>
    <n v="6.2904509283819632"/>
    <n v="1.2996530915439688"/>
    <n v="7.75"/>
    <n v="1.6012065866407721"/>
    <n v="4.8400999999999996"/>
    <s v="6-6,99 lei"/>
    <x v="13"/>
    <s v="1-1,99 euro"/>
    <n v="1"/>
  </r>
  <r>
    <n v="2309"/>
    <x v="30"/>
    <s v="COMUNA BUJORU"/>
    <d v="2020-09-27T00:00:00"/>
    <n v="1"/>
    <m/>
    <s v="X"/>
    <s v="X"/>
    <n v="1800"/>
    <n v="5467"/>
    <n v="0"/>
    <n v="7267"/>
    <n v="1501.415260015289"/>
    <n v="1453"/>
    <m/>
    <n v="1002"/>
    <m/>
    <n v="1453"/>
    <n v="1002"/>
    <n v="5.0013764624913968"/>
    <n v="1.0333208947111419"/>
    <n v="7.2524950099800396"/>
    <n v="1.4984184231689512"/>
    <n v="4.8400999999999996"/>
    <s v="5-5,99 lei"/>
    <x v="8"/>
    <s v="1-1,99 euro"/>
    <n v="1"/>
  </r>
  <r>
    <n v="2310"/>
    <x v="30"/>
    <s v="COMUNA BUZESCU"/>
    <d v="2020-09-27T00:00:00"/>
    <n v="1"/>
    <m/>
    <s v="X"/>
    <s v="X"/>
    <n v="1650"/>
    <n v="2010"/>
    <n v="0"/>
    <n v="3660"/>
    <n v="756.18272349744848"/>
    <n v="3439"/>
    <m/>
    <n v="2071"/>
    <m/>
    <n v="3439"/>
    <n v="2071"/>
    <n v="1.0642628671125327"/>
    <n v="0.21988447906293937"/>
    <n v="1.7672621921776919"/>
    <n v="0.36512927257240391"/>
    <n v="4.8400999999999996"/>
    <s v="1-1,99 lei"/>
    <x v="10"/>
    <s v="0-0,99 euro"/>
    <n v="0"/>
  </r>
  <r>
    <n v="2311"/>
    <x v="30"/>
    <s v="COMUNA CĂLINEŞTI"/>
    <d v="2020-09-27T00:00:00"/>
    <n v="1"/>
    <m/>
    <s v="X"/>
    <s v="X"/>
    <n v="0"/>
    <n v="13460.18"/>
    <n v="0"/>
    <n v="13460.18"/>
    <n v="2780.9714675316627"/>
    <n v="2448"/>
    <m/>
    <n v="1922"/>
    <m/>
    <n v="2448"/>
    <n v="1922"/>
    <n v="5.4984395424836601"/>
    <n v="1.1360177563446334"/>
    <n v="7.0032154006243497"/>
    <n v="1.4469154357604905"/>
    <n v="4.8400999999999996"/>
    <s v="5-5,99 lei"/>
    <x v="8"/>
    <s v="1-1,99 euro"/>
    <n v="1"/>
  </r>
  <r>
    <n v="2312"/>
    <x v="30"/>
    <s v="COMUNA CĂLMĂŢUIU"/>
    <d v="2020-09-27T00:00:00"/>
    <n v="1"/>
    <m/>
    <s v="X"/>
    <s v="X"/>
    <n v="4000"/>
    <n v="2246.65"/>
    <n v="0"/>
    <n v="6246.65"/>
    <n v="1290.6034999276874"/>
    <n v="1450"/>
    <m/>
    <n v="1112"/>
    <m/>
    <n v="1450"/>
    <n v="1112"/>
    <n v="4.3080344827586208"/>
    <n v="0.89007137926047408"/>
    <n v="5.6174910071942445"/>
    <n v="1.1606146582083519"/>
    <n v="4.8400999999999996"/>
    <s v="4-4,99 lei"/>
    <x v="11"/>
    <s v="0-0,99 euro"/>
    <n v="0"/>
  </r>
  <r>
    <n v="2313"/>
    <x v="30"/>
    <s v="COMUNA CĂLMĂŢUIU DE SUS"/>
    <d v="2020-09-27T00:00:00"/>
    <n v="1"/>
    <m/>
    <s v="X"/>
    <s v="X"/>
    <n v="0"/>
    <n v="3193"/>
    <n v="0"/>
    <n v="3193"/>
    <n v="659.69711369599804"/>
    <n v="1654"/>
    <m/>
    <n v="1259"/>
    <m/>
    <n v="1654"/>
    <n v="1259"/>
    <n v="1.9304715840386941"/>
    <n v="0.39884952460459372"/>
    <n v="2.5361397934868943"/>
    <n v="0.52398499896425577"/>
    <n v="4.8400999999999996"/>
    <s v="1-1,99 lei"/>
    <x v="10"/>
    <s v="0-0,99 euro"/>
    <n v="0"/>
  </r>
  <r>
    <n v="2314"/>
    <x v="30"/>
    <s v="COMUNA CERVENIA"/>
    <d v="2020-09-27T00:00:00"/>
    <n v="1"/>
    <m/>
    <s v="X"/>
    <s v="X"/>
    <n v="7418"/>
    <n v="8360"/>
    <n v="0"/>
    <n v="15778"/>
    <n v="3259.8500030991099"/>
    <n v="2410"/>
    <m/>
    <n v="1388"/>
    <m/>
    <n v="2410"/>
    <n v="1388"/>
    <n v="6.5468879668049791"/>
    <n v="1.3526348560577219"/>
    <n v="11.367435158501442"/>
    <n v="2.3485951030973413"/>
    <n v="4.8400999999999996"/>
    <s v="6-6,99 lei"/>
    <x v="13"/>
    <s v="1-1,99 euro"/>
    <n v="1"/>
  </r>
  <r>
    <n v="2315"/>
    <x v="30"/>
    <s v="COMUNA CIOLĂNEŞTI"/>
    <d v="2020-09-27T00:00:00"/>
    <n v="1"/>
    <m/>
    <s v="X"/>
    <s v="X"/>
    <n v="2107"/>
    <n v="3108"/>
    <n v="0"/>
    <n v="5215"/>
    <n v="1077.4570773331131"/>
    <n v="2055"/>
    <m/>
    <n v="1283"/>
    <m/>
    <n v="2055"/>
    <n v="1283"/>
    <n v="2.5377128953771289"/>
    <n v="0.52431001330078497"/>
    <n v="4.0646921278254089"/>
    <n v="0.83979507196657299"/>
    <n v="4.8400999999999996"/>
    <s v="2-2,99 lei"/>
    <x v="7"/>
    <s v="0-0,99 euro"/>
    <n v="0"/>
  </r>
  <r>
    <n v="2316"/>
    <x v="30"/>
    <s v="COMUNA CIUPERCENI"/>
    <d v="2020-09-27T00:00:00"/>
    <n v="1"/>
    <m/>
    <s v="X"/>
    <s v="X"/>
    <n v="2000"/>
    <n v="3263"/>
    <n v="0"/>
    <n v="5263"/>
    <n v="1087.3742278052107"/>
    <n v="1282"/>
    <m/>
    <n v="1003"/>
    <m/>
    <n v="1282"/>
    <n v="1003"/>
    <n v="4.1053042121684866"/>
    <n v="0.84818582512106921"/>
    <n v="5.2472582253240283"/>
    <n v="1.0841218622185551"/>
    <n v="4.8400999999999996"/>
    <s v="4-4,99 lei"/>
    <x v="11"/>
    <s v="0-0,99 euro"/>
    <n v="0"/>
  </r>
  <r>
    <n v="2317"/>
    <x v="30"/>
    <s v="COMUNA CONŢEŞTI"/>
    <d v="2020-09-27T00:00:00"/>
    <n v="1"/>
    <m/>
    <s v="X"/>
    <s v="X"/>
    <n v="2400"/>
    <n v="371"/>
    <n v="0"/>
    <n v="2771"/>
    <n v="572.50883246213925"/>
    <n v="2640"/>
    <m/>
    <n v="1887"/>
    <m/>
    <n v="2640"/>
    <n v="1887"/>
    <n v="1.0496212121212121"/>
    <n v="0.2168594062356588"/>
    <n v="1.4684684684684686"/>
    <n v="0.30339630761109659"/>
    <n v="4.8400999999999996"/>
    <s v="1-1,99 lei"/>
    <x v="10"/>
    <s v="0-0,99 euro"/>
    <n v="0"/>
  </r>
  <r>
    <n v="2318"/>
    <x v="30"/>
    <s v="COMUNA COSMEŞTI"/>
    <d v="2020-09-27T00:00:00"/>
    <n v="1"/>
    <m/>
    <s v="X"/>
    <s v="X"/>
    <n v="2600"/>
    <n v="780.71"/>
    <n v="0"/>
    <n v="3380.71"/>
    <n v="698.47937026094507"/>
    <n v="1999"/>
    <m/>
    <n v="1619"/>
    <m/>
    <n v="1999"/>
    <n v="1619"/>
    <n v="1.6912006003001501"/>
    <n v="0.34941439232663585"/>
    <n v="2.0881470043236567"/>
    <n v="0.4314264177028691"/>
    <n v="4.8400999999999996"/>
    <s v="1-1,99 lei"/>
    <x v="10"/>
    <s v="0-0,99 euro"/>
    <n v="0"/>
  </r>
  <r>
    <n v="2319"/>
    <x v="30"/>
    <s v="COMUNA CRÂNGENI"/>
    <d v="2020-09-27T00:00:00"/>
    <n v="1"/>
    <m/>
    <s v="X"/>
    <s v="X"/>
    <n v="3721"/>
    <n v="1524"/>
    <n v="0"/>
    <n v="5245"/>
    <n v="1083.6552963781742"/>
    <n v="2121"/>
    <m/>
    <n v="1304"/>
    <m/>
    <n v="2121"/>
    <n v="1304"/>
    <n v="2.4728901461574728"/>
    <n v="0.51091716000856868"/>
    <n v="4.022239263803681"/>
    <n v="0.83102400029001089"/>
    <n v="4.8400999999999996"/>
    <s v="2-2,99 lei"/>
    <x v="7"/>
    <s v="0-0,99 euro"/>
    <n v="0"/>
  </r>
  <r>
    <n v="2320"/>
    <x v="30"/>
    <s v="COMUNA CRÂNGU"/>
    <d v="2020-09-27T00:00:00"/>
    <n v="1"/>
    <m/>
    <s v="X"/>
    <s v="X"/>
    <n v="0"/>
    <n v="1069"/>
    <n v="0"/>
    <n v="1069"/>
    <n v="220.86320530567551"/>
    <n v="1119"/>
    <m/>
    <n v="953"/>
    <m/>
    <n v="1119"/>
    <n v="953"/>
    <n v="0.95531724754244862"/>
    <n v="0.19737551859309696"/>
    <n v="1.1217208814270725"/>
    <n v="0.2317557243501317"/>
    <n v="4.8400999999999996"/>
    <s v="0-0,99 lei"/>
    <x v="6"/>
    <s v="0-0,99 euro"/>
    <n v="0"/>
  </r>
  <r>
    <n v="2321"/>
    <x v="30"/>
    <s v="COMUNA CREVENICU"/>
    <d v="2020-09-27T00:00:00"/>
    <n v="1"/>
    <m/>
    <s v="X"/>
    <s v="X"/>
    <n v="0"/>
    <n v="7000"/>
    <n v="0"/>
    <n v="7000"/>
    <n v="1446.2511105142457"/>
    <n v="1112"/>
    <m/>
    <n v="943"/>
    <m/>
    <n v="1112"/>
    <n v="943"/>
    <n v="6.2949640287769784"/>
    <n v="1.3005855310379908"/>
    <n v="7.4231177094379639"/>
    <n v="1.5336703186789455"/>
    <n v="4.8400999999999996"/>
    <s v="6-6,99 lei"/>
    <x v="13"/>
    <s v="1-1,99 euro"/>
    <n v="1"/>
  </r>
  <r>
    <n v="2322"/>
    <x v="30"/>
    <s v="COMUNA DIDEŞTI"/>
    <d v="2020-09-27T00:00:00"/>
    <n v="1"/>
    <m/>
    <s v="X"/>
    <s v="X"/>
    <n v="3500"/>
    <n v="3800"/>
    <n v="0"/>
    <n v="7300"/>
    <n v="1508.2333009648562"/>
    <n v="937"/>
    <m/>
    <n v="775"/>
    <m/>
    <n v="937"/>
    <n v="775"/>
    <n v="7.790821771611526"/>
    <n v="1.6096406627159618"/>
    <n v="9.4193548387096779"/>
    <n v="1.9461074851159434"/>
    <n v="4.8400999999999996"/>
    <s v="7-7,99 lei"/>
    <x v="5"/>
    <s v="1-1,99 euro"/>
    <n v="1"/>
  </r>
  <r>
    <n v="2323"/>
    <x v="30"/>
    <s v="COMUNA DOBROTEŞTI"/>
    <d v="2020-09-27T00:00:00"/>
    <n v="1"/>
    <m/>
    <s v="X"/>
    <s v="X"/>
    <n v="1800"/>
    <n v="15389.88"/>
    <n v="0"/>
    <n v="17189.879999999997"/>
    <n v="3551.5547199438024"/>
    <n v="3511"/>
    <m/>
    <n v="1844"/>
    <m/>
    <n v="3511"/>
    <n v="1844"/>
    <n v="4.8960068356593558"/>
    <n v="1.0115507604510972"/>
    <n v="9.3220607375271136"/>
    <n v="1.926005813418548"/>
    <n v="4.8400999999999996"/>
    <s v="4-4,99 lei"/>
    <x v="11"/>
    <s v="1-1,99 euro"/>
    <n v="1"/>
  </r>
  <r>
    <n v="2324"/>
    <x v="30"/>
    <s v="COMUNA DRACEA"/>
    <d v="2020-09-27T00:00:00"/>
    <n v="1"/>
    <m/>
    <s v="X"/>
    <s v="X"/>
    <n v="0"/>
    <n v="7860"/>
    <n v="0"/>
    <n v="7860"/>
    <n v="1623.9333898059958"/>
    <n v="1249"/>
    <m/>
    <n v="782"/>
    <m/>
    <n v="1249"/>
    <n v="782"/>
    <n v="6.2930344275420333"/>
    <n v="1.3001868613338639"/>
    <n v="10.051150895140665"/>
    <n v="2.0766411634347772"/>
    <n v="4.8400999999999996"/>
    <s v="6-6,99 lei"/>
    <x v="13"/>
    <s v="1-1,99 euro"/>
    <n v="1"/>
  </r>
  <r>
    <n v="2325"/>
    <x v="30"/>
    <s v="COMUNA DRĂCŞENEI"/>
    <d v="2020-09-27T00:00:00"/>
    <n v="1"/>
    <m/>
    <s v="X"/>
    <s v="X"/>
    <n v="0"/>
    <n v="3698"/>
    <n v="0"/>
    <n v="3698"/>
    <n v="764.03380095452576"/>
    <n v="1311"/>
    <m/>
    <n v="951"/>
    <m/>
    <n v="1311"/>
    <n v="951"/>
    <n v="2.820747520976354"/>
    <n v="0.58278703352747963"/>
    <n v="3.8885383806519451"/>
    <n v="0.80340042161359171"/>
    <n v="4.8400999999999996"/>
    <s v="2-2,99 lei"/>
    <x v="7"/>
    <s v="0-0,99 euro"/>
    <n v="0"/>
  </r>
  <r>
    <n v="2326"/>
    <x v="30"/>
    <s v="COMUNA DRĂGĂNEŞTI DE VEDE"/>
    <d v="2020-09-27T00:00:00"/>
    <n v="1"/>
    <m/>
    <s v="X"/>
    <s v="X"/>
    <n v="1100"/>
    <n v="3432.69"/>
    <n v="0"/>
    <n v="4532.6900000000005"/>
    <n v="936.48684944525962"/>
    <n v="1693"/>
    <m/>
    <n v="1175"/>
    <m/>
    <n v="1693"/>
    <n v="1175"/>
    <n v="2.6773124630832843"/>
    <n v="0.55315230327540443"/>
    <n v="3.8576085106382982"/>
    <n v="0.79701008463426348"/>
    <n v="4.8400999999999996"/>
    <s v="2-2,99 lei"/>
    <x v="7"/>
    <s v="0-0,99 euro"/>
    <n v="0"/>
  </r>
  <r>
    <n v="2327"/>
    <x v="30"/>
    <s v="COMUNA DRĂGĂNEŞTI-VLAŞCA"/>
    <d v="2020-09-27T00:00:00"/>
    <n v="1"/>
    <m/>
    <s v="X"/>
    <s v="X"/>
    <n v="5400"/>
    <n v="9425.59"/>
    <n v="0"/>
    <n v="14825.59"/>
    <n v="3063.0751430755568"/>
    <n v="3234"/>
    <m/>
    <n v="2079"/>
    <m/>
    <n v="3234"/>
    <n v="2079"/>
    <n v="4.5842888064316636"/>
    <n v="0.94714753960283138"/>
    <n v="7.1311159211159207"/>
    <n v="1.4733406171599599"/>
    <n v="4.8400999999999996"/>
    <s v="4-4,99 lei"/>
    <x v="11"/>
    <s v="0-0,99 euro"/>
    <n v="0"/>
  </r>
  <r>
    <n v="2328"/>
    <x v="30"/>
    <s v="COMUNA FÂNTÂNELE"/>
    <d v="2020-09-27T00:00:00"/>
    <n v="1"/>
    <m/>
    <s v="X"/>
    <s v="X"/>
    <n v="2000"/>
    <n v="3720.7"/>
    <n v="0"/>
    <n v="5720.7"/>
    <n v="1181.9383897026921"/>
    <n v="1276"/>
    <m/>
    <n v="1190"/>
    <m/>
    <n v="1276"/>
    <n v="1190"/>
    <n v="4.4833072100313478"/>
    <n v="0.92628400446919446"/>
    <n v="4.8073109243697481"/>
    <n v="0.99322553756528753"/>
    <n v="4.8400999999999996"/>
    <s v="4-4,99 lei"/>
    <x v="11"/>
    <s v="0-0,99 euro"/>
    <n v="0"/>
  </r>
  <r>
    <n v="2329"/>
    <x v="30"/>
    <s v="COMUNA FRĂSINET"/>
    <d v="2020-09-27T00:00:00"/>
    <n v="1"/>
    <m/>
    <s v="X"/>
    <s v="X"/>
    <n v="0"/>
    <n v="281"/>
    <n v="0"/>
    <n v="281"/>
    <n v="58.056651722071862"/>
    <n v="1989"/>
    <m/>
    <n v="1279"/>
    <m/>
    <n v="1989"/>
    <n v="1279"/>
    <n v="0.1412770236299648"/>
    <n v="2.9188864616426276E-2"/>
    <n v="0.21970289288506645"/>
    <n v="4.5392221831174244E-2"/>
    <n v="4.8400999999999996"/>
    <s v="0-0,99 lei"/>
    <x v="6"/>
    <s v="0-0,99 euro"/>
    <n v="0"/>
  </r>
  <r>
    <n v="2330"/>
    <x v="30"/>
    <s v="COMUNA FRUMOASA"/>
    <d v="2020-09-27T00:00:00"/>
    <n v="1"/>
    <m/>
    <s v="X"/>
    <s v="X"/>
    <n v="0"/>
    <n v="5796"/>
    <n v="0"/>
    <n v="5796"/>
    <n v="1197.4959195057954"/>
    <n v="1617"/>
    <m/>
    <n v="1198"/>
    <m/>
    <n v="1617"/>
    <n v="1198"/>
    <n v="3.5844155844155843"/>
    <n v="0.74056643135794398"/>
    <n v="4.8380634390651087"/>
    <n v="0.99957923164089768"/>
    <n v="4.8400999999999996"/>
    <s v="3-3,99 lei"/>
    <x v="0"/>
    <s v="0-0,99 euro"/>
    <n v="0"/>
  </r>
  <r>
    <n v="2331"/>
    <x v="30"/>
    <s v="COMUNA FURCULEŞTI"/>
    <d v="2020-09-27T00:00:00"/>
    <n v="1"/>
    <m/>
    <s v="X"/>
    <s v="X"/>
    <n v="0"/>
    <n v="3173"/>
    <n v="0"/>
    <n v="3173"/>
    <n v="655.5649676659574"/>
    <n v="2715"/>
    <m/>
    <n v="1601"/>
    <m/>
    <n v="2715"/>
    <n v="1601"/>
    <n v="1.1686924493554327"/>
    <n v="0.24146039324712978"/>
    <n v="1.9818863210493443"/>
    <n v="0.40947218467580099"/>
    <n v="4.8400999999999996"/>
    <s v="1-1,99 lei"/>
    <x v="10"/>
    <s v="0-0,99 euro"/>
    <n v="0"/>
  </r>
  <r>
    <n v="2332"/>
    <x v="30"/>
    <s v="COMUNA GĂLĂTENI"/>
    <d v="2020-09-27T00:00:00"/>
    <n v="1"/>
    <m/>
    <s v="X"/>
    <s v="X"/>
    <n v="5658"/>
    <n v="11203"/>
    <n v="0"/>
    <n v="16861"/>
    <n v="3483.6057106258136"/>
    <n v="2057"/>
    <m/>
    <n v="1759"/>
    <m/>
    <n v="2057"/>
    <n v="1759"/>
    <n v="8.1968886728245014"/>
    <n v="1.693537049404868"/>
    <n v="9.5855599772598072"/>
    <n v="1.9804466802875575"/>
    <n v="4.8400999999999996"/>
    <s v="8-8,99 lei"/>
    <x v="2"/>
    <s v="1-1,99 euro"/>
    <n v="1"/>
  </r>
  <r>
    <n v="2333"/>
    <x v="30"/>
    <s v="COMUNA GRATIA"/>
    <d v="2020-09-27T00:00:00"/>
    <n v="1"/>
    <m/>
    <s v="X"/>
    <s v="X"/>
    <n v="1800"/>
    <n v="0"/>
    <n v="0"/>
    <n v="1800"/>
    <n v="371.89314270366316"/>
    <n v="2060"/>
    <m/>
    <n v="1344"/>
    <m/>
    <n v="2060"/>
    <n v="1344"/>
    <n v="0.87378640776699024"/>
    <n v="0.18053065179789474"/>
    <n v="1.3392857142857142"/>
    <n v="0.27670620736879697"/>
    <n v="4.8400999999999996"/>
    <s v="0-0,99 lei"/>
    <x v="6"/>
    <s v="0-0,99 euro"/>
    <n v="0"/>
  </r>
  <r>
    <n v="2334"/>
    <x v="30"/>
    <s v="COMUNA ISLAZ"/>
    <d v="2020-09-27T00:00:00"/>
    <n v="1"/>
    <m/>
    <s v="X"/>
    <s v="X"/>
    <n v="2400"/>
    <n v="5348"/>
    <n v="0"/>
    <n v="7748"/>
    <n v="1600.793372037768"/>
    <n v="4140"/>
    <m/>
    <n v="2359"/>
    <m/>
    <n v="4140"/>
    <n v="2359"/>
    <n v="1.8714975845410629"/>
    <n v="0.38666506570960579"/>
    <n v="3.2844425604069523"/>
    <n v="0.67858981434411525"/>
    <n v="4.8400999999999996"/>
    <s v="1-1,99 lei"/>
    <x v="10"/>
    <s v="0-0,99 euro"/>
    <n v="0"/>
  </r>
  <r>
    <n v="2335"/>
    <x v="30"/>
    <s v="COMUNA IZVOARELE"/>
    <d v="2020-09-27T00:00:00"/>
    <n v="1"/>
    <m/>
    <s v="X"/>
    <s v="X"/>
    <n v="0"/>
    <n v="2895.04"/>
    <n v="0"/>
    <n v="2895.04"/>
    <n v="598.13640214045165"/>
    <n v="2010"/>
    <m/>
    <n v="1157"/>
    <m/>
    <n v="2010"/>
    <n v="1157"/>
    <n v="1.4403184079601989"/>
    <n v="0.29758029957236398"/>
    <n v="2.5021953327571307"/>
    <n v="0.51697182553193743"/>
    <n v="4.8400999999999996"/>
    <s v="1-1,99 lei"/>
    <x v="10"/>
    <s v="0-0,99 euro"/>
    <n v="0"/>
  </r>
  <r>
    <n v="2336"/>
    <x v="30"/>
    <s v="COMUNA LISA"/>
    <d v="2020-09-27T00:00:00"/>
    <n v="1"/>
    <m/>
    <s v="X"/>
    <s v="X"/>
    <n v="3600"/>
    <n v="5769.81"/>
    <n v="0"/>
    <n v="9369.8100000000013"/>
    <n v="1935.8711596867838"/>
    <n v="1745"/>
    <m/>
    <n v="1227"/>
    <m/>
    <n v="1745"/>
    <n v="1227"/>
    <n v="5.3695186246418345"/>
    <n v="1.1093817534021684"/>
    <n v="7.6363569682151597"/>
    <n v="1.5777271065091962"/>
    <n v="4.8400999999999996"/>
    <s v="5-5,99 lei"/>
    <x v="8"/>
    <s v="1-1,99 euro"/>
    <n v="1"/>
  </r>
  <r>
    <n v="2337"/>
    <x v="30"/>
    <s v="COMUNA LIŢA"/>
    <d v="2020-09-27T00:00:00"/>
    <n v="1"/>
    <m/>
    <s v="X"/>
    <s v="X"/>
    <n v="9200"/>
    <n v="4304.8999999999996"/>
    <n v="0"/>
    <n v="13504.9"/>
    <n v="2790.2109460548336"/>
    <n v="2143"/>
    <m/>
    <n v="1393"/>
    <m/>
    <n v="2143"/>
    <n v="1393"/>
    <n v="6.3018665422305178"/>
    <n v="1.3020116407162079"/>
    <n v="9.694831299353913"/>
    <n v="2.0030229332769802"/>
    <n v="4.8400999999999996"/>
    <s v="6-6,99 lei"/>
    <x v="13"/>
    <s v="1-1,99 euro"/>
    <n v="1"/>
  </r>
  <r>
    <n v="2338"/>
    <x v="30"/>
    <s v="COMUNA LUNCA"/>
    <d v="2020-09-27T00:00:00"/>
    <n v="1"/>
    <m/>
    <s v="X"/>
    <s v="X"/>
    <n v="6500"/>
    <n v="7254"/>
    <n v="0"/>
    <n v="13754"/>
    <n v="2841.6768248589906"/>
    <n v="2668"/>
    <m/>
    <n v="1798"/>
    <m/>
    <n v="2668"/>
    <n v="1798"/>
    <n v="5.1551724137931032"/>
    <n v="1.0650962611915258"/>
    <n v="7.649610678531702"/>
    <n v="1.5804654198325865"/>
    <n v="4.8400999999999996"/>
    <s v="5-5,99 lei"/>
    <x v="8"/>
    <s v="1-1,99 euro"/>
    <n v="1"/>
  </r>
  <r>
    <n v="2339"/>
    <x v="30"/>
    <s v="COMUNA MAVRODIN"/>
    <d v="2020-09-27T00:00:00"/>
    <n v="1"/>
    <m/>
    <s v="X"/>
    <s v="X"/>
    <n v="0"/>
    <n v="1223.58"/>
    <n v="0"/>
    <n v="1223.58"/>
    <n v="252.80056197186008"/>
    <n v="1971"/>
    <m/>
    <n v="1101"/>
    <m/>
    <n v="1971"/>
    <n v="1101"/>
    <n v="0.62079147640791477"/>
    <n v="0.12826005173610355"/>
    <n v="1.1113351498637603"/>
    <n v="0.22960995637771126"/>
    <n v="4.8400999999999996"/>
    <s v="0-0,99 lei"/>
    <x v="6"/>
    <s v="0-0,99 euro"/>
    <n v="0"/>
  </r>
  <r>
    <n v="2340"/>
    <x v="30"/>
    <s v="COMUNA MĂGURA"/>
    <d v="2020-09-27T00:00:00"/>
    <n v="1"/>
    <m/>
    <s v="X"/>
    <s v="X"/>
    <n v="0"/>
    <n v="2572.39"/>
    <n v="0"/>
    <n v="2572.39"/>
    <n v="531.47455631082005"/>
    <n v="2161"/>
    <m/>
    <n v="1451"/>
    <m/>
    <n v="2161"/>
    <n v="1451"/>
    <n v="1.1903701989819528"/>
    <n v="0.24593917460010184"/>
    <n v="1.772839421088904"/>
    <n v="0.36628156878760859"/>
    <n v="4.8400999999999996"/>
    <s v="1-1,99 lei"/>
    <x v="10"/>
    <s v="0-0,99 euro"/>
    <n v="0"/>
  </r>
  <r>
    <n v="2341"/>
    <x v="30"/>
    <s v="COMUNA MĂLDĂENI"/>
    <d v="2020-09-27T00:00:00"/>
    <n v="1"/>
    <m/>
    <s v="X"/>
    <s v="X"/>
    <n v="0"/>
    <n v="19267.34"/>
    <n v="0"/>
    <n v="19267.34"/>
    <n v="3980.7731245222208"/>
    <n v="3375"/>
    <m/>
    <n v="1971"/>
    <m/>
    <n v="3375"/>
    <n v="1971"/>
    <n v="5.7088414814814818"/>
    <n v="1.1794883331917692"/>
    <n v="9.7754134956874683"/>
    <n v="2.0196718034105636"/>
    <n v="4.8400999999999996"/>
    <s v="5-5,99 lei"/>
    <x v="8"/>
    <s v="1-1,99 euro"/>
    <n v="1"/>
  </r>
  <r>
    <n v="2342"/>
    <x v="30"/>
    <s v="COMUNA MÂRZĂNEŞTI"/>
    <d v="2020-09-27T00:00:00"/>
    <n v="1"/>
    <m/>
    <s v="X"/>
    <s v="X"/>
    <n v="6300"/>
    <n v="2004"/>
    <n v="0"/>
    <n v="8304"/>
    <n v="1715.6670316728994"/>
    <n v="2930"/>
    <m/>
    <n v="2224"/>
    <m/>
    <n v="2930"/>
    <n v="2224"/>
    <n v="2.8341296928327644"/>
    <n v="0.58555188794296908"/>
    <n v="3.7338129496402876"/>
    <n v="0.77143301783853391"/>
    <n v="4.8400999999999996"/>
    <s v="2-2,99 lei"/>
    <x v="7"/>
    <s v="0-0,99 euro"/>
    <n v="0"/>
  </r>
  <r>
    <n v="2343"/>
    <x v="30"/>
    <s v="COMUNA MERENI"/>
    <d v="2020-09-27T00:00:00"/>
    <n v="1"/>
    <m/>
    <s v="X"/>
    <s v="X"/>
    <n v="0"/>
    <n v="19099.37"/>
    <n v="0"/>
    <n v="19099.37"/>
    <n v="3946.0692960889237"/>
    <n v="2043"/>
    <m/>
    <n v="1282"/>
    <m/>
    <n v="2043"/>
    <n v="1282"/>
    <n v="9.3486882036221246"/>
    <n v="1.931507242334275"/>
    <n v="14.898104524180967"/>
    <n v="3.07805717323629"/>
    <n v="4.8400999999999996"/>
    <s v="9-9,99 lei"/>
    <x v="12"/>
    <s v="1-1,99 euro"/>
    <n v="1"/>
  </r>
  <r>
    <n v="2344"/>
    <x v="30"/>
    <s v="COMUNA MOŞTENI"/>
    <d v="2020-09-27T00:00:00"/>
    <n v="1"/>
    <m/>
    <s v="X"/>
    <s v="X"/>
    <n v="0"/>
    <n v="3946.1"/>
    <n v="0"/>
    <n v="3946.1"/>
    <n v="815.29307245718064"/>
    <n v="1153"/>
    <m/>
    <n v="935"/>
    <m/>
    <n v="1153"/>
    <n v="935"/>
    <n v="3.4224631396357328"/>
    <n v="0.70710587377032141"/>
    <n v="4.2204278074866313"/>
    <n v="0.87197120048896326"/>
    <n v="4.8400999999999996"/>
    <s v="3-3,99 lei"/>
    <x v="0"/>
    <s v="0-0,99 euro"/>
    <n v="0"/>
  </r>
  <r>
    <n v="2345"/>
    <x v="30"/>
    <s v="COMUNA NANOV"/>
    <d v="2020-09-27T00:00:00"/>
    <n v="1"/>
    <m/>
    <s v="X"/>
    <s v="X"/>
    <n v="2000"/>
    <n v="869"/>
    <n v="0"/>
    <n v="2869"/>
    <n v="592.75634800933869"/>
    <n v="3049"/>
    <m/>
    <n v="1870"/>
    <m/>
    <n v="3049"/>
    <n v="1870"/>
    <n v="0.94096425057395872"/>
    <n v="0.19441008462097037"/>
    <n v="1.5342245989304812"/>
    <n v="0.31698200428306883"/>
    <n v="4.8400999999999996"/>
    <s v="0-0,99 lei"/>
    <x v="6"/>
    <s v="0-0,99 euro"/>
    <n v="0"/>
  </r>
  <r>
    <n v="2346"/>
    <x v="30"/>
    <s v="COMUNA NĂSTURELU"/>
    <d v="2020-09-27T00:00:00"/>
    <n v="1"/>
    <m/>
    <s v="X"/>
    <s v="X"/>
    <n v="2500"/>
    <n v="4758"/>
    <n v="0"/>
    <n v="7258"/>
    <n v="1499.5557943017707"/>
    <n v="2023"/>
    <m/>
    <n v="1539"/>
    <m/>
    <n v="2023"/>
    <n v="1539"/>
    <n v="3.587740978744439"/>
    <n v="0.74125348210665876"/>
    <n v="4.716049382716049"/>
    <n v="0.97437023671330125"/>
    <n v="4.8400999999999996"/>
    <s v="3-3,99 lei"/>
    <x v="0"/>
    <s v="0-0,99 euro"/>
    <n v="0"/>
  </r>
  <r>
    <n v="2347"/>
    <x v="30"/>
    <s v="COMUNA NECŞEŞTI"/>
    <d v="2020-09-27T00:00:00"/>
    <n v="1"/>
    <m/>
    <s v="X"/>
    <s v="X"/>
    <n v="0"/>
    <n v="4593.83"/>
    <n v="0"/>
    <n v="4593.83"/>
    <n v="949.11881985909383"/>
    <n v="853"/>
    <m/>
    <n v="788"/>
    <m/>
    <n v="853"/>
    <n v="788"/>
    <n v="5.3854982415005859"/>
    <n v="1.1126832589203914"/>
    <n v="5.8297335025380708"/>
    <n v="1.2044655074353983"/>
    <n v="4.8400999999999996"/>
    <s v="5-5,99 lei"/>
    <x v="8"/>
    <s v="1-1,99 euro"/>
    <n v="1"/>
  </r>
  <r>
    <n v="2348"/>
    <x v="30"/>
    <s v="COMUNA NENCIULEŞTI"/>
    <d v="2020-09-27T00:00:00"/>
    <n v="1"/>
    <m/>
    <s v="X"/>
    <s v="X"/>
    <n v="3930"/>
    <n v="4596"/>
    <n v="0"/>
    <n v="8526"/>
    <n v="1761.5338526063513"/>
    <n v="1912"/>
    <m/>
    <n v="1174"/>
    <m/>
    <n v="1912"/>
    <n v="1174"/>
    <n v="4.4592050209205025"/>
    <n v="0.92130431621671094"/>
    <n v="7.262350936967632"/>
    <n v="1.5004547296476587"/>
    <n v="4.8400999999999996"/>
    <s v="4-4,99 lei"/>
    <x v="11"/>
    <s v="0-0,99 euro"/>
    <n v="0"/>
  </r>
  <r>
    <n v="2349"/>
    <x v="30"/>
    <s v="COMUNA OLTENI"/>
    <d v="2020-09-27T00:00:00"/>
    <n v="1"/>
    <m/>
    <s v="X"/>
    <s v="X"/>
    <n v="0"/>
    <n v="5178"/>
    <n v="0"/>
    <n v="5178"/>
    <n v="1069.8126071775378"/>
    <n v="2322"/>
    <m/>
    <n v="1695"/>
    <m/>
    <n v="2322"/>
    <n v="1695"/>
    <n v="2.2299741602067185"/>
    <n v="0.46072894365957701"/>
    <n v="3.0548672566371682"/>
    <n v="0.63115788034073028"/>
    <n v="4.8400999999999996"/>
    <s v="2-2,99 lei"/>
    <x v="7"/>
    <s v="0-0,99 euro"/>
    <n v="0"/>
  </r>
  <r>
    <n v="2350"/>
    <x v="30"/>
    <s v="COMUNA ORBEASCA"/>
    <d v="2020-09-27T00:00:00"/>
    <n v="1"/>
    <m/>
    <s v="X"/>
    <s v="X"/>
    <n v="7200"/>
    <n v="5180.0600000000004"/>
    <n v="0"/>
    <n v="12380.060000000001"/>
    <n v="2557.8107890332849"/>
    <n v="6015"/>
    <m/>
    <n v="3274"/>
    <m/>
    <n v="6015"/>
    <n v="3274"/>
    <n v="2.0581978387364925"/>
    <n v="0.42523870141866749"/>
    <n v="3.7813255956017109"/>
    <n v="0.78124947740784512"/>
    <n v="4.8400999999999996"/>
    <s v="2-2,99 lei"/>
    <x v="7"/>
    <s v="0-0,99 euro"/>
    <n v="0"/>
  </r>
  <r>
    <n v="2351"/>
    <x v="30"/>
    <s v="COMUNA PERETU"/>
    <d v="2020-09-27T00:00:00"/>
    <n v="1"/>
    <m/>
    <s v="X"/>
    <s v="X"/>
    <n v="3000"/>
    <n v="8577.8799999999992"/>
    <n v="0"/>
    <n v="11577.88"/>
    <n v="2392.074543914382"/>
    <n v="5852"/>
    <m/>
    <n v="2995"/>
    <m/>
    <n v="5852"/>
    <n v="2995"/>
    <n v="1.9784483937115516"/>
    <n v="0.40876188378577955"/>
    <n v="3.8657362270450748"/>
    <n v="0.79868933018844146"/>
    <n v="4.8400999999999996"/>
    <s v="1-1,99 lei"/>
    <x v="10"/>
    <s v="0-0,99 euro"/>
    <n v="0"/>
  </r>
  <r>
    <n v="2352"/>
    <x v="30"/>
    <s v="COMUNA PIATRA"/>
    <d v="2020-09-27T00:00:00"/>
    <n v="1"/>
    <m/>
    <s v="X"/>
    <s v="X"/>
    <n v="0"/>
    <n v="19099.37"/>
    <n v="0"/>
    <n v="19099.37"/>
    <n v="3946.0692960889237"/>
    <n v="2470"/>
    <m/>
    <n v="1870"/>
    <m/>
    <n v="2470"/>
    <n v="1870"/>
    <n v="7.7325384615384607"/>
    <n v="1.5975989052991595"/>
    <n v="10.213566844919786"/>
    <n v="2.1101974845395315"/>
    <n v="4.8400999999999996"/>
    <s v="7-7,99 lei"/>
    <x v="5"/>
    <s v="1-1,99 euro"/>
    <n v="1"/>
  </r>
  <r>
    <n v="2353"/>
    <x v="30"/>
    <s v="COMUNA PIETROŞANI"/>
    <d v="2020-09-27T00:00:00"/>
    <n v="1"/>
    <m/>
    <s v="X"/>
    <s v="X"/>
    <n v="600"/>
    <n v="3625"/>
    <n v="0"/>
    <n v="4225"/>
    <n v="872.91584884609824"/>
    <n v="2049"/>
    <m/>
    <n v="1530"/>
    <m/>
    <n v="2049"/>
    <n v="1530"/>
    <n v="2.0619814543679844"/>
    <n v="0.42602042403421098"/>
    <n v="2.761437908496732"/>
    <n v="0.57053323453993354"/>
    <n v="4.8400999999999996"/>
    <s v="2-2,99 lei"/>
    <x v="7"/>
    <s v="0-0,99 euro"/>
    <n v="0"/>
  </r>
  <r>
    <n v="2354"/>
    <x v="30"/>
    <s v="COMUNA PLOPII-SLĂVITEŞTI"/>
    <d v="2020-09-27T00:00:00"/>
    <n v="1"/>
    <m/>
    <s v="X"/>
    <s v="X"/>
    <n v="900"/>
    <n v="7565"/>
    <n v="0"/>
    <n v="8465"/>
    <n v="1748.9308072147271"/>
    <n v="1934"/>
    <m/>
    <n v="1589"/>
    <m/>
    <n v="1934"/>
    <n v="1589"/>
    <n v="4.3769389865563602"/>
    <n v="0.9043075528514618"/>
    <n v="5.327249842668345"/>
    <n v="1.1006487144208477"/>
    <n v="4.8400999999999996"/>
    <s v="4-4,99 lei"/>
    <x v="11"/>
    <s v="0-0,99 euro"/>
    <n v="0"/>
  </r>
  <r>
    <n v="2355"/>
    <x v="30"/>
    <s v="COMUNA PLOSCA"/>
    <d v="2020-09-27T00:00:00"/>
    <n v="1"/>
    <m/>
    <s v="X"/>
    <s v="X"/>
    <n v="3200"/>
    <n v="4920.83"/>
    <n v="0"/>
    <n v="8120.83"/>
    <n v="1677.8227722567717"/>
    <n v="4644"/>
    <m/>
    <n v="2858"/>
    <m/>
    <n v="4644"/>
    <n v="2858"/>
    <n v="1.7486714039621016"/>
    <n v="0.36128827998638496"/>
    <n v="2.8414380685794263"/>
    <n v="0.58706185173434977"/>
    <n v="4.8400999999999996"/>
    <s v="1-1,99 lei"/>
    <x v="10"/>
    <s v="0-0,99 euro"/>
    <n v="0"/>
  </r>
  <r>
    <n v="2356"/>
    <x v="30"/>
    <s v="COMUNA POENI"/>
    <d v="2020-09-27T00:00:00"/>
    <n v="1"/>
    <m/>
    <s v="X"/>
    <s v="X"/>
    <n v="4800"/>
    <n v="1045"/>
    <n v="0"/>
    <n v="5845"/>
    <n v="1207.6196772793951"/>
    <n v="2283"/>
    <m/>
    <n v="1736"/>
    <m/>
    <n v="2283"/>
    <n v="1736"/>
    <n v="2.5602277704774421"/>
    <n v="0.52896175088891595"/>
    <n v="3.3669354838709675"/>
    <n v="0.69563345465402948"/>
    <n v="4.8400999999999996"/>
    <s v="2-2,99 lei"/>
    <x v="7"/>
    <s v="0-0,99 euro"/>
    <n v="0"/>
  </r>
  <r>
    <n v="2357"/>
    <x v="30"/>
    <s v="COMUNA POROSCHIA"/>
    <d v="2020-09-27T00:00:00"/>
    <n v="1"/>
    <m/>
    <s v="X"/>
    <s v="X"/>
    <n v="3000"/>
    <n v="14922"/>
    <n v="0"/>
    <n v="17922"/>
    <n v="3702.8160575194729"/>
    <n v="3651"/>
    <m/>
    <n v="2315"/>
    <m/>
    <n v="3651"/>
    <n v="2315"/>
    <n v="4.9087921117502056"/>
    <n v="1.0141922918431863"/>
    <n v="7.7416846652267814"/>
    <n v="1.5994885777621912"/>
    <n v="4.8400999999999996"/>
    <s v="4-4,99 lei"/>
    <x v="11"/>
    <s v="1-1,99 euro"/>
    <n v="1"/>
  </r>
  <r>
    <n v="2358"/>
    <x v="30"/>
    <s v="COMUNA PURANI"/>
    <d v="2020-09-27T00:00:00"/>
    <n v="1"/>
    <m/>
    <s v="X"/>
    <s v="X"/>
    <n v="600"/>
    <n v="15033"/>
    <n v="0"/>
    <n v="15633"/>
    <n v="3229.8919443813147"/>
    <n v="1136"/>
    <m/>
    <n v="990"/>
    <m/>
    <n v="1136"/>
    <n v="990"/>
    <n v="13.76144366197183"/>
    <n v="2.843214739772284"/>
    <n v="15.790909090909091"/>
    <n v="3.2625171155366814"/>
    <n v="4.8400999999999996"/>
    <s v="13-13,99 lei"/>
    <x v="14"/>
    <s v="2-2,99 euro"/>
    <n v="2"/>
  </r>
  <r>
    <n v="2359"/>
    <x v="30"/>
    <s v="COMUNA PUTINEIU"/>
    <d v="2020-09-27T00:00:00"/>
    <n v="1"/>
    <m/>
    <s v="X"/>
    <s v="X"/>
    <n v="4420"/>
    <n v="4507.95"/>
    <n v="0"/>
    <n v="8927.9500000000007"/>
    <n v="1844.5796574450944"/>
    <n v="1584"/>
    <m/>
    <n v="1190"/>
    <m/>
    <n v="1584"/>
    <n v="1190"/>
    <n v="5.6363320707070708"/>
    <n v="1.1645073594981656"/>
    <n v="7.5024789915966394"/>
    <n v="1.5500669390294912"/>
    <n v="4.8400999999999996"/>
    <s v="5-5,99 lei"/>
    <x v="8"/>
    <s v="1-1,99 euro"/>
    <n v="1"/>
  </r>
  <r>
    <n v="2360"/>
    <x v="30"/>
    <s v="COMUNA RĂDOIEŞTI"/>
    <d v="2020-09-27T00:00:00"/>
    <n v="1"/>
    <m/>
    <s v="X"/>
    <s v="X"/>
    <n v="12229"/>
    <n v="6191.26"/>
    <n v="0"/>
    <n v="18420.260000000002"/>
    <n v="3805.7602115658774"/>
    <n v="1617"/>
    <m/>
    <n v="1277"/>
    <m/>
    <n v="1617"/>
    <n v="1277"/>
    <n v="11.391626468769328"/>
    <n v="2.3535932044315877"/>
    <n v="14.42463586530932"/>
    <n v="2.9802350912810316"/>
    <n v="4.8400999999999996"/>
    <s v="11-11,99 lei"/>
    <x v="4"/>
    <s v="2-2,99 euro"/>
    <n v="2"/>
  </r>
  <r>
    <n v="2361"/>
    <x v="30"/>
    <s v="COMUNA RĂSMIREŞTI"/>
    <d v="2020-09-27T00:00:00"/>
    <n v="1"/>
    <m/>
    <s v="X"/>
    <s v="X"/>
    <n v="1300"/>
    <n v="3953"/>
    <n v="0"/>
    <n v="5253"/>
    <n v="1085.3081547901904"/>
    <n v="693"/>
    <m/>
    <n v="708"/>
    <m/>
    <n v="693"/>
    <n v="708"/>
    <n v="7.5800865800865802"/>
    <n v="1.5661012334634783"/>
    <n v="7.4194915254237293"/>
    <n v="1.5329211225850148"/>
    <n v="4.8400999999999996"/>
    <s v="7-7,99 lei"/>
    <x v="5"/>
    <s v="1-1,99 euro"/>
    <n v="1"/>
  </r>
  <r>
    <n v="2362"/>
    <x v="30"/>
    <s v="COMUNA SAELELE"/>
    <d v="2020-09-27T00:00:00"/>
    <n v="1"/>
    <m/>
    <s v="X"/>
    <s v="X"/>
    <n v="5666"/>
    <n v="6400"/>
    <n v="0"/>
    <n v="12066"/>
    <n v="2492.9236999235554"/>
    <n v="1877"/>
    <m/>
    <n v="1333"/>
    <m/>
    <n v="1877"/>
    <n v="1333"/>
    <n v="6.4283431006925946"/>
    <n v="1.328142621163322"/>
    <n v="9.0517629407351841"/>
    <n v="1.8701603150214219"/>
    <n v="4.8400999999999996"/>
    <s v="6-6,99 lei"/>
    <x v="13"/>
    <s v="1-1,99 euro"/>
    <n v="1"/>
  </r>
  <r>
    <n v="2363"/>
    <x v="30"/>
    <s v="COMUNA SALCIA"/>
    <d v="2020-09-27T00:00:00"/>
    <n v="1"/>
    <m/>
    <s v="X"/>
    <s v="X"/>
    <n v="3150"/>
    <n v="1540"/>
    <n v="0"/>
    <n v="4690"/>
    <n v="968.98824404454456"/>
    <n v="2022"/>
    <m/>
    <n v="1243"/>
    <m/>
    <n v="2022"/>
    <n v="1243"/>
    <n v="2.3194856577645897"/>
    <n v="0.47922267262341472"/>
    <n v="3.7731295253419148"/>
    <n v="0.77955610944854747"/>
    <n v="4.8400999999999996"/>
    <s v="2-2,99 lei"/>
    <x v="7"/>
    <s v="0-0,99 euro"/>
    <n v="0"/>
  </r>
  <r>
    <n v="2364"/>
    <x v="30"/>
    <s v="COMUNA SĂCENI"/>
    <d v="2020-09-27T00:00:00"/>
    <n v="1"/>
    <m/>
    <s v="X"/>
    <s v="X"/>
    <n v="5526"/>
    <n v="3416.02"/>
    <n v="0"/>
    <n v="8942.02"/>
    <n v="1847.4866221772279"/>
    <n v="908"/>
    <m/>
    <n v="741"/>
    <m/>
    <n v="908"/>
    <n v="741"/>
    <n v="9.8480396475770924"/>
    <n v="2.0346768966709559"/>
    <n v="12.067503373819164"/>
    <n v="2.4932343079314818"/>
    <n v="4.8400999999999996"/>
    <s v="9-9,99 lei"/>
    <x v="12"/>
    <s v="2-2,99 euro"/>
    <n v="2"/>
  </r>
  <r>
    <n v="2365"/>
    <x v="30"/>
    <s v="COMUNA SÂRBENI"/>
    <d v="2020-09-27T00:00:00"/>
    <n v="1"/>
    <m/>
    <s v="X"/>
    <s v="X"/>
    <n v="3120"/>
    <n v="2645.5"/>
    <n v="0"/>
    <n v="5765.5"/>
    <n v="1191.1943968099833"/>
    <n v="1077"/>
    <m/>
    <n v="933"/>
    <m/>
    <n v="1077"/>
    <n v="933"/>
    <n v="5.3532961931290624"/>
    <n v="1.1060300806035128"/>
    <n v="6.179528403001072"/>
    <n v="1.276735687899232"/>
    <n v="4.8400999999999996"/>
    <s v="5-5,99 lei"/>
    <x v="8"/>
    <s v="1-1,99 euro"/>
    <n v="1"/>
  </r>
  <r>
    <n v="2366"/>
    <x v="30"/>
    <s v="COMUNA SCRIOAŞTEA"/>
    <d v="2020-09-27T00:00:00"/>
    <n v="1"/>
    <m/>
    <s v="X"/>
    <s v="X"/>
    <n v="4980"/>
    <n v="3178.22"/>
    <n v="0"/>
    <n v="8158.2199999999993"/>
    <n v="1685.5478192599326"/>
    <n v="3092"/>
    <m/>
    <n v="2053"/>
    <m/>
    <n v="3092"/>
    <n v="2053"/>
    <n v="2.6384928848641653"/>
    <n v="0.54513189497410497"/>
    <n v="3.9738041889917191"/>
    <n v="0.82101696018506209"/>
    <n v="4.8400999999999996"/>
    <s v="2-2,99 lei"/>
    <x v="7"/>
    <s v="0-0,99 euro"/>
    <n v="0"/>
  </r>
  <r>
    <n v="2367"/>
    <x v="30"/>
    <s v="COMUNA SCURTU MARE"/>
    <d v="2020-09-27T00:00:00"/>
    <n v="1"/>
    <m/>
    <s v="X"/>
    <s v="X"/>
    <n v="4950"/>
    <n v="2517"/>
    <n v="0"/>
    <n v="7467"/>
    <n v="1542.7367203156962"/>
    <n v="1255"/>
    <m/>
    <n v="1031"/>
    <m/>
    <n v="1255"/>
    <n v="1031"/>
    <n v="5.9498007968127489"/>
    <n v="1.2292722871041404"/>
    <n v="7.2424830261881672"/>
    <n v="1.4963498742150303"/>
    <n v="4.8400999999999996"/>
    <s v="5-5,99 lei"/>
    <x v="8"/>
    <s v="1-1,99 euro"/>
    <n v="1"/>
  </r>
  <r>
    <n v="2368"/>
    <x v="30"/>
    <s v="COMUNA SEACA"/>
    <d v="2020-09-27T00:00:00"/>
    <n v="1"/>
    <m/>
    <s v="X"/>
    <s v="X"/>
    <n v="0"/>
    <n v="3429"/>
    <n v="0"/>
    <n v="3429"/>
    <n v="708.45643685047833"/>
    <n v="1900"/>
    <m/>
    <n v="1354"/>
    <m/>
    <n v="1900"/>
    <n v="1354"/>
    <n v="1.8047368421052632"/>
    <n v="0.37287180886867283"/>
    <n v="2.5324963072378139"/>
    <n v="0.52323222810227354"/>
    <n v="4.8400999999999996"/>
    <s v="1-1,99 lei"/>
    <x v="10"/>
    <s v="0-0,99 euro"/>
    <n v="0"/>
  </r>
  <r>
    <n v="2369"/>
    <x v="30"/>
    <s v="COMUNA SEGARCEA-VALE"/>
    <d v="2020-09-27T00:00:00"/>
    <n v="1"/>
    <m/>
    <s v="X"/>
    <s v="X"/>
    <n v="2400"/>
    <n v="2192.85"/>
    <n v="0"/>
    <n v="4592.8500000000004"/>
    <n v="948.91634470362203"/>
    <n v="2398"/>
    <m/>
    <n v="1583"/>
    <m/>
    <n v="2398"/>
    <n v="1583"/>
    <n v="1.9152835696413679"/>
    <n v="0.39571156993478818"/>
    <n v="2.9013581806696149"/>
    <n v="0.5994417843990032"/>
    <n v="4.8400999999999996"/>
    <s v="1-1,99 lei"/>
    <x v="10"/>
    <s v="0-0,99 euro"/>
    <n v="0"/>
  </r>
  <r>
    <n v="2370"/>
    <x v="30"/>
    <s v="COMUNA SFINŢEŞTI"/>
    <d v="2020-09-27T00:00:00"/>
    <n v="1"/>
    <m/>
    <s v="X"/>
    <s v="X"/>
    <n v="0"/>
    <n v="6339"/>
    <n v="0"/>
    <n v="6339"/>
    <n v="1309.6836842214004"/>
    <n v="878"/>
    <m/>
    <n v="716"/>
    <m/>
    <n v="878"/>
    <n v="716"/>
    <n v="7.2198177676537583"/>
    <n v="1.49166706631139"/>
    <n v="8.8533519553072626"/>
    <n v="1.8291671567337995"/>
    <n v="4.8400999999999996"/>
    <s v="7-7,99 lei"/>
    <x v="5"/>
    <s v="1-1,99 euro"/>
    <n v="1"/>
  </r>
  <r>
    <n v="2371"/>
    <x v="30"/>
    <s v="COMUNA SILIŞTEA"/>
    <d v="2020-09-27T00:00:00"/>
    <n v="1"/>
    <m/>
    <s v="X"/>
    <s v="X"/>
    <n v="0"/>
    <n v="11507"/>
    <n v="0"/>
    <n v="11507"/>
    <n v="2377.4302183839177"/>
    <n v="1782"/>
    <m/>
    <n v="1368"/>
    <m/>
    <n v="1782"/>
    <n v="1368"/>
    <n v="6.457351290684624"/>
    <n v="1.3341359250190334"/>
    <n v="8.4115497076023384"/>
    <n v="1.7378875865379515"/>
    <n v="4.8400999999999996"/>
    <s v="6-6,99 lei"/>
    <x v="13"/>
    <s v="1-1,99 euro"/>
    <n v="1"/>
  </r>
  <r>
    <n v="2372"/>
    <x v="30"/>
    <s v="COMUNA SILIŞTEA-GUMEŞTI"/>
    <d v="2020-09-27T00:00:00"/>
    <n v="1"/>
    <m/>
    <s v="X"/>
    <s v="X"/>
    <n v="0"/>
    <n v="8874.1"/>
    <n v="0"/>
    <n v="8874.1"/>
    <n v="1833.4538542592097"/>
    <n v="1935"/>
    <m/>
    <n v="1248"/>
    <m/>
    <n v="1935"/>
    <n v="1248"/>
    <n v="4.5860981912144707"/>
    <n v="0.94752137171018591"/>
    <n v="7.1106570512820513"/>
    <n v="1.4691136652718026"/>
    <n v="4.8400999999999996"/>
    <s v="4-4,99 lei"/>
    <x v="11"/>
    <s v="0-0,99 euro"/>
    <n v="0"/>
  </r>
  <r>
    <n v="2373"/>
    <x v="30"/>
    <s v="COMUNA SLOBOZIA MÂNDRA"/>
    <d v="2020-09-27T00:00:00"/>
    <n v="1"/>
    <m/>
    <s v="X"/>
    <s v="X"/>
    <n v="4500"/>
    <n v="2643"/>
    <n v="0"/>
    <n v="7143"/>
    <n v="1475.7959546290367"/>
    <n v="1296"/>
    <m/>
    <n v="940"/>
    <m/>
    <n v="1296"/>
    <n v="940"/>
    <n v="5.5115740740740744"/>
    <n v="1.138731446473022"/>
    <n v="7.5989361702127658"/>
    <n v="1.5699956964138688"/>
    <n v="4.8400999999999996"/>
    <s v="5-5,99 lei"/>
    <x v="8"/>
    <s v="1-1,99 euro"/>
    <n v="1"/>
  </r>
  <r>
    <n v="2374"/>
    <x v="30"/>
    <s v="COMUNA SMÂRDIOASA"/>
    <d v="2020-09-27T00:00:00"/>
    <n v="1"/>
    <m/>
    <s v="X"/>
    <s v="X"/>
    <n v="2000"/>
    <n v="2660"/>
    <n v="0"/>
    <n v="4660"/>
    <n v="962.79002499948353"/>
    <n v="1842"/>
    <m/>
    <n v="1238"/>
    <m/>
    <n v="1842"/>
    <n v="1238"/>
    <n v="2.5298588490770899"/>
    <n v="0.52268730998886181"/>
    <n v="3.7641357027463651"/>
    <n v="0.77769792003189298"/>
    <n v="4.8400999999999996"/>
    <s v="2-2,99 lei"/>
    <x v="7"/>
    <s v="0-0,99 euro"/>
    <n v="0"/>
  </r>
  <r>
    <n v="2375"/>
    <x v="30"/>
    <s v="COMUNA STEJARU"/>
    <d v="2020-09-27T00:00:00"/>
    <n v="1"/>
    <m/>
    <s v="X"/>
    <s v="X"/>
    <n v="2200"/>
    <n v="30663.13"/>
    <n v="0"/>
    <n v="32863.130000000005"/>
    <n v="6789.7626082105753"/>
    <n v="1401"/>
    <m/>
    <n v="1144"/>
    <m/>
    <n v="1401"/>
    <n v="1144"/>
    <n v="23.456909350463956"/>
    <n v="4.8463687424772131"/>
    <n v="28.726512237762243"/>
    <n v="5.9351071750092439"/>
    <n v="4.8400999999999996"/>
    <s v="23-23,99 lei"/>
    <x v="51"/>
    <s v="4-4,99 euro"/>
    <n v="4"/>
  </r>
  <r>
    <n v="2376"/>
    <x v="30"/>
    <s v="COMUNA SUHAIA"/>
    <d v="2020-09-27T00:00:00"/>
    <n v="1"/>
    <m/>
    <s v="X"/>
    <s v="X"/>
    <n v="603"/>
    <n v="3176"/>
    <n v="0"/>
    <n v="3779"/>
    <n v="780.76899237619068"/>
    <n v="1783"/>
    <m/>
    <n v="1290"/>
    <m/>
    <n v="1783"/>
    <n v="1290"/>
    <n v="2.1194615816040381"/>
    <n v="0.4378962380124457"/>
    <n v="2.9294573643410851"/>
    <n v="0.60524728091177571"/>
    <n v="4.8400999999999996"/>
    <s v="2-2,99 lei"/>
    <x v="7"/>
    <s v="0-0,99 euro"/>
    <n v="0"/>
  </r>
  <r>
    <n v="2377"/>
    <x v="30"/>
    <s v="COMUNA ŞTOROBĂNEASA"/>
    <d v="2020-09-27T00:00:00"/>
    <n v="1"/>
    <m/>
    <s v="X"/>
    <s v="X"/>
    <n v="1200"/>
    <n v="7042.63"/>
    <n v="0"/>
    <n v="8242.630000000001"/>
    <n v="1702.9875415797198"/>
    <n v="2484"/>
    <m/>
    <n v="1531"/>
    <m/>
    <n v="2484"/>
    <n v="1531"/>
    <n v="3.318289049919485"/>
    <n v="0.68558274620761672"/>
    <n v="5.3838210320052262"/>
    <n v="1.1123367351925015"/>
    <n v="4.8400999999999996"/>
    <s v="3-3,99 lei"/>
    <x v="0"/>
    <s v="0-0,99 euro"/>
    <n v="0"/>
  </r>
  <r>
    <n v="2378"/>
    <x v="30"/>
    <s v="COMUNA TALPA"/>
    <d v="2020-09-27T00:00:00"/>
    <n v="1"/>
    <m/>
    <s v="X"/>
    <s v="X"/>
    <n v="200"/>
    <n v="6658"/>
    <n v="0"/>
    <n v="6858"/>
    <n v="1416.9128737009567"/>
    <n v="1396"/>
    <m/>
    <n v="1174"/>
    <m/>
    <n v="1396"/>
    <n v="1174"/>
    <n v="4.9126074498567336"/>
    <n v="1.0149805685536939"/>
    <n v="5.8415672913117547"/>
    <n v="1.2069104546004741"/>
    <n v="4.8400999999999996"/>
    <s v="4-4,99 lei"/>
    <x v="11"/>
    <s v="1-1,99 euro"/>
    <n v="1"/>
  </r>
  <r>
    <n v="2379"/>
    <x v="30"/>
    <s v="COMUNA TĂTĂRĂŞTII DE JOS"/>
    <d v="2020-09-27T00:00:00"/>
    <n v="1"/>
    <m/>
    <s v="X"/>
    <s v="X"/>
    <n v="5800"/>
    <n v="15000"/>
    <n v="0"/>
    <n v="20800"/>
    <n v="4297.4318712423301"/>
    <n v="2578"/>
    <m/>
    <n v="1618"/>
    <m/>
    <n v="2578"/>
    <n v="1618"/>
    <n v="8.0682699767261443"/>
    <n v="1.6669634876812762"/>
    <n v="12.855377008652658"/>
    <n v="2.6560147535490297"/>
    <n v="4.8400999999999996"/>
    <s v="8-8,99 lei"/>
    <x v="2"/>
    <s v="1-1,99 euro"/>
    <n v="1"/>
  </r>
  <r>
    <n v="2380"/>
    <x v="30"/>
    <s v="COMUNA TĂTĂRĂŞTII DE SUS"/>
    <d v="2020-09-27T00:00:00"/>
    <n v="1"/>
    <m/>
    <s v="X"/>
    <s v="X"/>
    <n v="3068"/>
    <n v="1889"/>
    <n v="0"/>
    <n v="4957"/>
    <n v="1024.152393545588"/>
    <n v="2253"/>
    <m/>
    <n v="1539"/>
    <m/>
    <n v="2253"/>
    <n v="1539"/>
    <n v="2.2001775410563691"/>
    <n v="0.45457274458303948"/>
    <n v="3.2209226770630282"/>
    <n v="0.66546614265470305"/>
    <n v="4.8400999999999996"/>
    <s v="2-2,99 lei"/>
    <x v="7"/>
    <s v="0-0,99 euro"/>
    <n v="0"/>
  </r>
  <r>
    <n v="2381"/>
    <x v="30"/>
    <s v="COMUNA TRAIAN"/>
    <d v="2020-09-27T00:00:00"/>
    <n v="1"/>
    <m/>
    <s v="X"/>
    <s v="X"/>
    <n v="614"/>
    <n v="3538"/>
    <n v="0"/>
    <n v="4152"/>
    <n v="857.83351583644969"/>
    <n v="1429"/>
    <m/>
    <n v="841"/>
    <m/>
    <n v="1429"/>
    <n v="841"/>
    <n v="2.9055283414975506"/>
    <n v="0.60030337007449242"/>
    <n v="4.9369797859690845"/>
    <n v="1.0200160711491673"/>
    <n v="4.8400999999999996"/>
    <s v="2-2,99 lei"/>
    <x v="7"/>
    <s v="0-0,99 euro"/>
    <n v="0"/>
  </r>
  <r>
    <n v="2382"/>
    <x v="30"/>
    <s v="COMUNA TRIVALEA-MOŞTENI"/>
    <d v="2020-09-27T00:00:00"/>
    <n v="1"/>
    <m/>
    <s v="X"/>
    <s v="X"/>
    <n v="4500"/>
    <n v="2390"/>
    <n v="0"/>
    <n v="6890"/>
    <n v="1423.5243073490219"/>
    <n v="2037"/>
    <m/>
    <n v="1410"/>
    <m/>
    <n v="2037"/>
    <n v="1410"/>
    <n v="3.3824251350024546"/>
    <n v="0.69883372967551394"/>
    <n v="4.8865248226950353"/>
    <n v="1.0095917073397318"/>
    <n v="4.8400999999999996"/>
    <s v="3-3,99 lei"/>
    <x v="0"/>
    <s v="0-0,99 euro"/>
    <n v="0"/>
  </r>
  <r>
    <n v="2383"/>
    <x v="30"/>
    <s v="COMUNA TROIANUL"/>
    <d v="2020-09-27T00:00:00"/>
    <n v="1"/>
    <m/>
    <s v="X"/>
    <s v="X"/>
    <n v="7534"/>
    <n v="12297"/>
    <n v="0"/>
    <n v="19831"/>
    <n v="4097.2293960868583"/>
    <n v="2293"/>
    <m/>
    <n v="1613"/>
    <m/>
    <n v="2293"/>
    <n v="1613"/>
    <n v="8.6484954208460536"/>
    <n v="1.7868423009537104"/>
    <n v="12.294482331060136"/>
    <n v="2.5401298177847851"/>
    <n v="4.8400999999999996"/>
    <s v="8-8,99 lei"/>
    <x v="2"/>
    <s v="1-1,99 euro"/>
    <n v="1"/>
  </r>
  <r>
    <n v="2384"/>
    <x v="30"/>
    <s v="COMUNA ŢIGĂNEŞTI"/>
    <d v="2020-09-27T00:00:00"/>
    <n v="1"/>
    <m/>
    <s v="X"/>
    <s v="X"/>
    <n v="0"/>
    <n v="20682"/>
    <n v="0"/>
    <n v="20682"/>
    <n v="4273.0522096650902"/>
    <n v="4110"/>
    <m/>
    <n v="2484"/>
    <m/>
    <n v="4110"/>
    <n v="2484"/>
    <n v="5.0321167883211677"/>
    <n v="1.0396720704781242"/>
    <n v="8.3260869565217384"/>
    <n v="1.720230358158249"/>
    <n v="4.8400999999999996"/>
    <s v="5-5,99 lei"/>
    <x v="8"/>
    <s v="1-1,99 euro"/>
    <n v="1"/>
  </r>
  <r>
    <n v="2385"/>
    <x v="30"/>
    <s v="COMUNA UDA-CLOCOCIOV"/>
    <d v="2020-09-27T00:00:00"/>
    <n v="1"/>
    <m/>
    <s v="X"/>
    <s v="X"/>
    <n v="7200"/>
    <n v="10278.75"/>
    <n v="0"/>
    <n v="17478.75"/>
    <n v="3611.2373711286959"/>
    <n v="1213"/>
    <m/>
    <n v="975"/>
    <m/>
    <n v="1213"/>
    <n v="975"/>
    <n v="14.409521846661171"/>
    <n v="2.9771124246732859"/>
    <n v="17.926923076923078"/>
    <n v="3.7038332011576367"/>
    <n v="4.8400999999999996"/>
    <s v="14-14,99 lei"/>
    <x v="22"/>
    <s v="2-2,99 euro"/>
    <n v="2"/>
  </r>
  <r>
    <n v="2386"/>
    <x v="30"/>
    <s v="COMUNA VÂRTOAPE"/>
    <d v="2020-09-27T00:00:00"/>
    <n v="1"/>
    <m/>
    <s v="X"/>
    <s v="X"/>
    <n v="9160"/>
    <n v="5100"/>
    <n v="0"/>
    <n v="14260"/>
    <n v="2946.2201194190206"/>
    <n v="2073"/>
    <m/>
    <n v="2091"/>
    <m/>
    <n v="2073"/>
    <n v="2091"/>
    <n v="6.8789194404245055"/>
    <n v="1.4212349828359965"/>
    <n v="6.8197034911525583"/>
    <n v="1.4090005353510382"/>
    <n v="4.8400999999999996"/>
    <s v="6-6,99 lei"/>
    <x v="13"/>
    <s v="1-1,99 euro"/>
    <n v="1"/>
  </r>
  <r>
    <n v="2387"/>
    <x v="30"/>
    <s v="COMUNA VEDEA"/>
    <d v="2020-09-27T00:00:00"/>
    <n v="1"/>
    <m/>
    <s v="X"/>
    <s v="X"/>
    <n v="3120"/>
    <n v="6366"/>
    <n v="0"/>
    <n v="9486"/>
    <n v="1959.8768620483049"/>
    <n v="2268"/>
    <m/>
    <n v="1465"/>
    <m/>
    <n v="2268"/>
    <n v="1465"/>
    <n v="4.1825396825396828"/>
    <n v="0.86414323723470232"/>
    <n v="6.4750853242320821"/>
    <n v="1.3377999058350205"/>
    <n v="4.8400999999999996"/>
    <s v="4-4,99 lei"/>
    <x v="11"/>
    <s v="0-0,99 euro"/>
    <n v="0"/>
  </r>
  <r>
    <n v="2388"/>
    <x v="30"/>
    <s v="COMUNA VIIŞOARA"/>
    <d v="2020-09-27T00:00:00"/>
    <n v="1"/>
    <m/>
    <s v="X"/>
    <s v="X"/>
    <n v="4200"/>
    <n v="2006"/>
    <n v="0"/>
    <n v="6206"/>
    <n v="1282.2049131216297"/>
    <n v="1317"/>
    <m/>
    <n v="926"/>
    <m/>
    <n v="1317"/>
    <n v="926"/>
    <n v="4.7122247532270309"/>
    <n v="0.97358004033533008"/>
    <n v="6.7019438444924404"/>
    <n v="1.3846705325287578"/>
    <n v="4.8400999999999996"/>
    <s v="4-4,99 lei"/>
    <x v="11"/>
    <s v="0-0,99 euro"/>
    <n v="0"/>
  </r>
  <r>
    <n v="2389"/>
    <x v="30"/>
    <s v="COMUNA VITĂNEŞTI"/>
    <d v="2020-09-27T00:00:00"/>
    <n v="1"/>
    <m/>
    <s v="X"/>
    <s v="X"/>
    <n v="2680"/>
    <n v="7549"/>
    <n v="0"/>
    <n v="10229"/>
    <n v="2113.3860870643171"/>
    <n v="2212"/>
    <m/>
    <n v="1540"/>
    <m/>
    <n v="2212"/>
    <n v="1540"/>
    <n v="4.6243218806509949"/>
    <n v="0.95541866503811801"/>
    <n v="6.6422077922077918"/>
    <n v="1.3723286279638423"/>
    <n v="4.8400999999999996"/>
    <s v="4-4,99 lei"/>
    <x v="11"/>
    <s v="0-0,99 euro"/>
    <n v="0"/>
  </r>
  <r>
    <n v="2390"/>
    <x v="30"/>
    <s v="COMUNA ZÂMBREASCA"/>
    <d v="2020-09-27T00:00:00"/>
    <n v="1"/>
    <m/>
    <s v="X"/>
    <s v="X"/>
    <n v="0"/>
    <n v="8533.27"/>
    <n v="0"/>
    <n v="8533.27"/>
    <n v="1763.035887688271"/>
    <n v="1141"/>
    <m/>
    <n v="864"/>
    <m/>
    <n v="1141"/>
    <n v="864"/>
    <n v="7.4787642418930762"/>
    <n v="1.5451672985874418"/>
    <n v="9.876469907407408"/>
    <n v="2.0405507959354989"/>
    <n v="4.8400999999999996"/>
    <s v="7-7,99 lei"/>
    <x v="5"/>
    <s v="1-1,99 euro"/>
    <n v="1"/>
  </r>
  <r>
    <n v="2391"/>
    <x v="31"/>
    <s v="MUNICIPIUL TÂRGU MUREŞ"/>
    <d v="2020-09-27T00:00:00"/>
    <n v="1"/>
    <m/>
    <s v="X"/>
    <s v="X"/>
    <n v="0"/>
    <n v="85498.94"/>
    <n v="0"/>
    <n v="85498.94"/>
    <n v="17664.705274684409"/>
    <n v="123982"/>
    <m/>
    <n v="57498"/>
    <m/>
    <n v="123982"/>
    <n v="57498"/>
    <n v="0.68960768498653036"/>
    <n v="0.14247798289013253"/>
    <n v="1.4869898083411597"/>
    <n v="0.30722295166239538"/>
    <n v="4.8400999999999996"/>
    <s v="0-0,99 lei"/>
    <x v="6"/>
    <s v="0-0,99 euro"/>
    <n v="0"/>
  </r>
  <r>
    <n v="2392"/>
    <x v="31"/>
    <s v="MUNICIPIUL REGHIN"/>
    <d v="2020-09-27T00:00:00"/>
    <n v="1"/>
    <m/>
    <s v="X"/>
    <s v="X"/>
    <n v="67300"/>
    <n v="92664"/>
    <n v="0"/>
    <n v="159964"/>
    <n v="33049.73037747154"/>
    <n v="30800"/>
    <m/>
    <n v="14468"/>
    <m/>
    <n v="30800"/>
    <n v="14468"/>
    <n v="5.1936363636363634"/>
    <n v="1.0730431940737513"/>
    <n v="11.056400331766657"/>
    <n v="2.2843330368725145"/>
    <n v="4.8400999999999996"/>
    <s v="5-5,99 lei"/>
    <x v="8"/>
    <s v="1-1,99 euro"/>
    <n v="1"/>
  </r>
  <r>
    <n v="2393"/>
    <x v="31"/>
    <s v="MUNICIPIUL SIGHIŞOARA"/>
    <d v="2020-09-27T00:00:00"/>
    <n v="1"/>
    <m/>
    <s v="X"/>
    <s v="X"/>
    <n v="2800"/>
    <n v="38403.760000000002"/>
    <n v="0"/>
    <n v="41203.760000000002"/>
    <n v="8512.9976653374943"/>
    <n v="28244"/>
    <m/>
    <n v="10028"/>
    <m/>
    <n v="28244"/>
    <n v="10028"/>
    <n v="1.4588500212434501"/>
    <n v="0.30140906618529578"/>
    <n v="4.1088711607499002"/>
    <n v="0.84892278274207167"/>
    <n v="4.8400999999999996"/>
    <s v="1-1,99 lei"/>
    <x v="10"/>
    <s v="0-0,99 euro"/>
    <n v="0"/>
  </r>
  <r>
    <n v="2394"/>
    <x v="31"/>
    <s v="MUNICIPIUL TÂRNĂVENI"/>
    <d v="2020-09-27T00:00:00"/>
    <n v="1"/>
    <m/>
    <s v="X"/>
    <s v="X"/>
    <n v="2970"/>
    <n v="31128.02"/>
    <n v="0"/>
    <n v="34098.020000000004"/>
    <n v="7044.8998987624236"/>
    <n v="21066"/>
    <m/>
    <n v="7214"/>
    <m/>
    <n v="21066"/>
    <n v="7214"/>
    <n v="1.6186281211430744"/>
    <n v="0.33442038824467973"/>
    <n v="4.7266454116994741"/>
    <n v="0.97655945366820396"/>
    <n v="4.8400999999999996"/>
    <s v="1-1,99 lei"/>
    <x v="10"/>
    <s v="0-0,99 euro"/>
    <n v="0"/>
  </r>
  <r>
    <n v="2395"/>
    <x v="31"/>
    <s v="ORAȘUL SÂNGEORGIU DE PĂDURE"/>
    <d v="2020-09-27T00:00:00"/>
    <n v="1"/>
    <m/>
    <s v="X"/>
    <s v="X"/>
    <n v="3342.01"/>
    <n v="12982.56"/>
    <n v="0"/>
    <n v="16324.57"/>
    <n v="3372.7753558810768"/>
    <n v="4355"/>
    <m/>
    <n v="2106"/>
    <m/>
    <n v="4355"/>
    <n v="2106"/>
    <n v="3.7484661308840415"/>
    <n v="0.77446047207372604"/>
    <n v="7.7514577397910731"/>
    <n v="1.6015077663252977"/>
    <n v="4.8400999999999996"/>
    <s v="3-3,99 lei"/>
    <x v="0"/>
    <s v="0-0,99 euro"/>
    <n v="0"/>
  </r>
  <r>
    <n v="2396"/>
    <x v="31"/>
    <s v="ORAȘUL IERNUT"/>
    <d v="2020-09-27T00:00:00"/>
    <n v="1"/>
    <m/>
    <s v="X"/>
    <s v="X"/>
    <n v="7500"/>
    <n v="22989.21"/>
    <n v="0"/>
    <n v="30489.21"/>
    <n v="6299.2934030288634"/>
    <n v="7846"/>
    <m/>
    <n v="3796"/>
    <m/>
    <n v="7846"/>
    <n v="3796"/>
    <n v="3.8859559010961"/>
    <n v="0.8028668624813744"/>
    <n v="8.0319309799789256"/>
    <n v="1.6594555856240421"/>
    <n v="4.8400999999999996"/>
    <s v="3-3,99 lei"/>
    <x v="0"/>
    <s v="0-0,99 euro"/>
    <n v="0"/>
  </r>
  <r>
    <n v="2397"/>
    <x v="31"/>
    <s v="ORAȘUL LUDUŞ"/>
    <d v="2020-09-27T00:00:00"/>
    <n v="1"/>
    <m/>
    <s v="X"/>
    <s v="X"/>
    <n v="6120"/>
    <n v="11751.24"/>
    <n v="0"/>
    <n v="17871.239999999998"/>
    <n v="3692.3286708952292"/>
    <n v="14366"/>
    <m/>
    <n v="6035"/>
    <m/>
    <n v="14366"/>
    <n v="6035"/>
    <n v="1.2439955450368925"/>
    <n v="0.25701856264062573"/>
    <n v="2.961265948632974"/>
    <n v="0.61181916667692282"/>
    <n v="4.8400999999999996"/>
    <s v="1-1,99 lei"/>
    <x v="10"/>
    <s v="0-0,99 euro"/>
    <n v="0"/>
  </r>
  <r>
    <n v="2398"/>
    <x v="31"/>
    <s v="ORAȘUL MIERCUREA NIRAJULUI"/>
    <d v="2020-09-27T00:00:00"/>
    <n v="1"/>
    <m/>
    <s v="X"/>
    <s v="X"/>
    <n v="0"/>
    <n v="7513.52"/>
    <n v="0"/>
    <n v="7513.52"/>
    <n v="1552.3480919815709"/>
    <n v="4679"/>
    <m/>
    <n v="2260"/>
    <m/>
    <n v="4679"/>
    <n v="2260"/>
    <n v="1.6057961102799745"/>
    <n v="0.33176920110740987"/>
    <n v="3.3245663716814162"/>
    <n v="0.68687968671750921"/>
    <n v="4.8400999999999996"/>
    <s v="1-1,99 lei"/>
    <x v="10"/>
    <s v="0-0,99 euro"/>
    <n v="0"/>
  </r>
  <r>
    <n v="2399"/>
    <x v="31"/>
    <s v="ORAȘUL SĂRMAŞU"/>
    <d v="2020-09-27T00:00:00"/>
    <n v="1"/>
    <m/>
    <s v="X"/>
    <s v="X"/>
    <n v="2160"/>
    <n v="7183"/>
    <n v="0"/>
    <n v="9343"/>
    <n v="1930.332017933514"/>
    <n v="5505"/>
    <m/>
    <n v="3124"/>
    <m/>
    <n v="5505"/>
    <n v="3124"/>
    <n v="1.6971843778383289"/>
    <n v="0.35065068445658748"/>
    <n v="2.9907170294494239"/>
    <n v="0.61790397501072791"/>
    <n v="4.8400999999999996"/>
    <s v="1-1,99 lei"/>
    <x v="10"/>
    <s v="0-0,99 euro"/>
    <n v="0"/>
  </r>
  <r>
    <n v="2400"/>
    <x v="31"/>
    <s v="ORAȘUL SOVATA"/>
    <d v="2020-09-27T00:00:00"/>
    <n v="1"/>
    <m/>
    <s v="X"/>
    <s v="X"/>
    <n v="0"/>
    <n v="25852.06"/>
    <n v="0"/>
    <n v="25852.06"/>
    <n v="5341.224354868702"/>
    <n v="8524"/>
    <m/>
    <n v="3745"/>
    <m/>
    <n v="8524"/>
    <n v="3745"/>
    <n v="3.0328554669169407"/>
    <n v="0.62661008386540384"/>
    <n v="6.9030867823765023"/>
    <n v="1.4262281321411754"/>
    <n v="4.8400999999999996"/>
    <s v="3-3,99 lei"/>
    <x v="0"/>
    <s v="0-0,99 euro"/>
    <n v="0"/>
  </r>
  <r>
    <n v="2401"/>
    <x v="31"/>
    <s v="ORAȘUL UNGHENI"/>
    <d v="2020-09-27T00:00:00"/>
    <n v="1"/>
    <m/>
    <s v="X"/>
    <s v="X"/>
    <n v="2761"/>
    <n v="49340"/>
    <n v="0"/>
    <n v="52101"/>
    <n v="10764.447015557531"/>
    <n v="6026"/>
    <m/>
    <n v="3740"/>
    <m/>
    <n v="6026"/>
    <n v="3740"/>
    <n v="8.646033853302356"/>
    <n v="1.7863337231260423"/>
    <n v="13.930748663101605"/>
    <n v="2.8781943891865054"/>
    <n v="4.8400999999999996"/>
    <s v="8-8,99 lei"/>
    <x v="2"/>
    <s v="1-1,99 euro"/>
    <n v="1"/>
  </r>
  <r>
    <n v="2402"/>
    <x v="31"/>
    <s v="COMUNA ACĂŢARI"/>
    <d v="2020-09-27T00:00:00"/>
    <n v="1"/>
    <m/>
    <s v="X"/>
    <s v="X"/>
    <n v="11200"/>
    <n v="5754"/>
    <n v="0"/>
    <n v="16954"/>
    <n v="3502.8201896655032"/>
    <n v="3764"/>
    <m/>
    <n v="2052"/>
    <m/>
    <n v="3764"/>
    <n v="2052"/>
    <n v="4.5042507970244419"/>
    <n v="0.93061110246161083"/>
    <n v="8.2621832358674467"/>
    <n v="1.7070273828779254"/>
    <n v="4.8400999999999996"/>
    <s v="4-4,99 lei"/>
    <x v="11"/>
    <s v="0-0,99 euro"/>
    <n v="0"/>
  </r>
  <r>
    <n v="2403"/>
    <x v="31"/>
    <s v="COMUNA ADĂMUŞ"/>
    <d v="2020-09-27T00:00:00"/>
    <n v="1"/>
    <m/>
    <s v="X"/>
    <s v="X"/>
    <n v="1800"/>
    <n v="2734"/>
    <n v="0"/>
    <n v="4534"/>
    <n v="936.75750501022708"/>
    <n v="4464"/>
    <m/>
    <n v="1969"/>
    <m/>
    <n v="4464"/>
    <n v="1969"/>
    <n v="1.0156810035842294"/>
    <n v="0.20984711133741646"/>
    <n v="2.3026917216861351"/>
    <n v="0.47575292280864756"/>
    <n v="4.8400999999999996"/>
    <s v="1-1,99 lei"/>
    <x v="10"/>
    <s v="0-0,99 euro"/>
    <n v="0"/>
  </r>
  <r>
    <n v="2404"/>
    <x v="31"/>
    <s v="COMUNA ALBEŞTI"/>
    <d v="2020-09-27T00:00:00"/>
    <n v="1"/>
    <m/>
    <s v="X"/>
    <s v="X"/>
    <n v="7800"/>
    <n v="15918.24"/>
    <n v="0"/>
    <n v="23718.239999999998"/>
    <n v="4900.3615627776289"/>
    <n v="4996"/>
    <m/>
    <n v="2344"/>
    <m/>
    <n v="4996"/>
    <n v="2344"/>
    <n v="4.7474459567654117"/>
    <n v="0.98085699815404903"/>
    <n v="10.118703071672353"/>
    <n v="2.0905979363385789"/>
    <n v="4.8400999999999996"/>
    <s v="4-4,99 lei"/>
    <x v="11"/>
    <s v="0-0,99 euro"/>
    <n v="0"/>
  </r>
  <r>
    <n v="2405"/>
    <x v="31"/>
    <s v="COMUNA ALUNIŞ"/>
    <d v="2020-09-27T00:00:00"/>
    <n v="1"/>
    <m/>
    <s v="X"/>
    <s v="X"/>
    <n v="0"/>
    <n v="10473"/>
    <n v="0"/>
    <n v="10473"/>
    <n v="2163.7982686308137"/>
    <n v="2518"/>
    <m/>
    <n v="1537"/>
    <m/>
    <n v="2518"/>
    <n v="1537"/>
    <n v="4.1592533756949956"/>
    <n v="0.85933211621557337"/>
    <n v="6.8139232270657129"/>
    <n v="1.4078062905860858"/>
    <n v="4.8400999999999996"/>
    <s v="4-4,99 lei"/>
    <x v="11"/>
    <s v="0-0,99 euro"/>
    <n v="0"/>
  </r>
  <r>
    <n v="2406"/>
    <x v="31"/>
    <s v="COMUNA APOLD"/>
    <d v="2020-09-27T00:00:00"/>
    <n v="1"/>
    <m/>
    <s v="X"/>
    <s v="X"/>
    <n v="3000"/>
    <n v="25280"/>
    <n v="0"/>
    <n v="28280"/>
    <n v="5842.8544864775522"/>
    <n v="2496"/>
    <m/>
    <n v="1313"/>
    <m/>
    <n v="2496"/>
    <n v="1313"/>
    <n v="11.330128205128204"/>
    <n v="2.3408872141336348"/>
    <n v="21.53846153846154"/>
    <n v="4.4500034169669096"/>
    <n v="4.8400999999999996"/>
    <s v="11-11,99 lei"/>
    <x v="4"/>
    <s v="2-2,99 euro"/>
    <n v="2"/>
  </r>
  <r>
    <n v="2407"/>
    <x v="31"/>
    <s v="COMUNA AŢINTIŞ"/>
    <d v="2020-09-27T00:00:00"/>
    <n v="1"/>
    <m/>
    <s v="X"/>
    <s v="X"/>
    <n v="0"/>
    <n v="4981.34"/>
    <n v="0"/>
    <n v="4981.34"/>
    <n v="1029.1812152641476"/>
    <n v="1202"/>
    <m/>
    <n v="829"/>
    <m/>
    <n v="1202"/>
    <n v="829"/>
    <n v="4.1442096505823631"/>
    <n v="0.85622397276551376"/>
    <n v="6.0088540410132696"/>
    <n v="1.2414731185333505"/>
    <n v="4.8400999999999996"/>
    <s v="4-4,99 lei"/>
    <x v="11"/>
    <s v="0-0,99 euro"/>
    <n v="0"/>
  </r>
  <r>
    <n v="2408"/>
    <x v="31"/>
    <s v="COMUNA BAHNEA"/>
    <d v="2020-09-27T00:00:00"/>
    <n v="1"/>
    <m/>
    <s v="X"/>
    <s v="X"/>
    <n v="4000"/>
    <n v="13165.22"/>
    <n v="0"/>
    <n v="17165.22"/>
    <n v="3546.459783888763"/>
    <n v="2788"/>
    <m/>
    <n v="1506"/>
    <m/>
    <n v="2788"/>
    <n v="1506"/>
    <n v="6.1568220946915355"/>
    <n v="1.2720443988123253"/>
    <n v="11.39788844621514"/>
    <n v="2.3548869746937338"/>
    <n v="4.8400999999999996"/>
    <s v="6-6,99 lei"/>
    <x v="13"/>
    <s v="1-1,99 euro"/>
    <n v="1"/>
  </r>
  <r>
    <n v="2409"/>
    <x v="31"/>
    <s v="COMUNA BAND"/>
    <d v="2020-09-27T00:00:00"/>
    <n v="1"/>
    <m/>
    <s v="X"/>
    <s v="X"/>
    <n v="3080"/>
    <n v="6735"/>
    <n v="0"/>
    <n v="9815"/>
    <n v="2027.8506642424745"/>
    <n v="4825"/>
    <m/>
    <n v="2608"/>
    <m/>
    <n v="4825"/>
    <n v="2608"/>
    <n v="2.0341968911917099"/>
    <n v="0.42027993041294809"/>
    <n v="3.7634202453987728"/>
    <n v="0.77755010131996727"/>
    <n v="4.8400999999999996"/>
    <s v="2-2,99 lei"/>
    <x v="7"/>
    <s v="0-0,99 euro"/>
    <n v="0"/>
  </r>
  <r>
    <n v="2410"/>
    <x v="31"/>
    <s v="COMUNA BATOŞ"/>
    <d v="2020-09-27T00:00:00"/>
    <n v="1"/>
    <m/>
    <s v="X"/>
    <s v="X"/>
    <n v="2000"/>
    <n v="14004.35"/>
    <n v="0"/>
    <n v="16004.35"/>
    <n v="3306.6155657940953"/>
    <n v="3387"/>
    <m/>
    <n v="1652"/>
    <m/>
    <n v="3387"/>
    <n v="1652"/>
    <n v="4.7252288160614118"/>
    <n v="0.97626677466610434"/>
    <n v="9.6878631961259085"/>
    <n v="2.0015832722724549"/>
    <n v="4.8400999999999996"/>
    <s v="4-4,99 lei"/>
    <x v="11"/>
    <s v="0-0,99 euro"/>
    <n v="0"/>
  </r>
  <r>
    <n v="2411"/>
    <x v="31"/>
    <s v="COMUNA BĂGACIU"/>
    <d v="2020-09-27T00:00:00"/>
    <n v="1"/>
    <m/>
    <s v="X"/>
    <s v="X"/>
    <n v="600"/>
    <n v="4959"/>
    <n v="0"/>
    <n v="5559"/>
    <n v="1148.5299890498131"/>
    <n v="2045"/>
    <m/>
    <n v="934"/>
    <m/>
    <n v="2045"/>
    <n v="934"/>
    <n v="2.7183374083129586"/>
    <n v="0.56162835650357612"/>
    <n v="5.9518201284796577"/>
    <n v="1.2296894957706779"/>
    <n v="4.8400999999999996"/>
    <s v="2-2,99 lei"/>
    <x v="7"/>
    <s v="0-0,99 euro"/>
    <n v="0"/>
  </r>
  <r>
    <n v="2412"/>
    <x v="31"/>
    <s v="COMUNA BĂLA"/>
    <d v="2020-09-27T00:00:00"/>
    <n v="1"/>
    <m/>
    <s v="X"/>
    <s v="X"/>
    <n v="400"/>
    <n v="2368.5"/>
    <n v="0"/>
    <n v="2768.5"/>
    <n v="571.99231420838419"/>
    <n v="565"/>
    <m/>
    <n v="423"/>
    <m/>
    <n v="565"/>
    <n v="423"/>
    <n v="4.9000000000000004"/>
    <n v="1.012375777359972"/>
    <n v="6.5449172576832151"/>
    <n v="1.3522276931640289"/>
    <n v="4.8400999999999996"/>
    <s v="4-4,99 lei"/>
    <x v="11"/>
    <s v="1-1,99 euro"/>
    <n v="1"/>
  </r>
  <r>
    <n v="2413"/>
    <x v="31"/>
    <s v="COMUNA BĂLĂUŞERI"/>
    <d v="2020-09-27T00:00:00"/>
    <n v="1"/>
    <m/>
    <s v="X"/>
    <s v="X"/>
    <n v="2200"/>
    <n v="8112"/>
    <n v="0"/>
    <n v="10312"/>
    <n v="2130.534493088986"/>
    <n v="3831"/>
    <m/>
    <n v="2134"/>
    <m/>
    <n v="3831"/>
    <n v="2134"/>
    <n v="2.6917253980683893"/>
    <n v="0.55613012087940117"/>
    <n v="4.8322399250234298"/>
    <n v="0.99837605111948735"/>
    <n v="4.8400999999999996"/>
    <s v="2-2,99 lei"/>
    <x v="7"/>
    <s v="0-0,99 euro"/>
    <n v="0"/>
  </r>
  <r>
    <n v="2414"/>
    <x v="31"/>
    <s v="COMUNA BEICA DE JOS"/>
    <d v="2020-09-27T00:00:00"/>
    <n v="1"/>
    <m/>
    <s v="X"/>
    <s v="X"/>
    <n v="4000"/>
    <n v="11474"/>
    <n v="0"/>
    <n v="15474"/>
    <n v="3197.0413834424912"/>
    <n v="1694"/>
    <m/>
    <n v="836"/>
    <m/>
    <n v="1694"/>
    <n v="836"/>
    <n v="9.1345926800472252"/>
    <n v="1.8872735439448001"/>
    <n v="18.509569377990431"/>
    <n v="3.8242121811513052"/>
    <n v="4.8400999999999996"/>
    <s v="9-9,99 lei"/>
    <x v="12"/>
    <s v="1-1,99 euro"/>
    <n v="1"/>
  </r>
  <r>
    <n v="2415"/>
    <x v="31"/>
    <s v="COMUNA BERENI"/>
    <d v="2020-09-27T00:00:00"/>
    <n v="1"/>
    <m/>
    <s v="X"/>
    <s v="X"/>
    <n v="5596"/>
    <n v="6434"/>
    <n v="0"/>
    <n v="12030"/>
    <n v="2485.4858370694824"/>
    <n v="1013"/>
    <m/>
    <n v="545"/>
    <m/>
    <n v="1013"/>
    <n v="545"/>
    <n v="11.875616979269497"/>
    <n v="2.4535891777586203"/>
    <n v="22.073394495412845"/>
    <n v="4.560524471687124"/>
    <n v="4.8400999999999996"/>
    <s v="11-11,99 lei"/>
    <x v="4"/>
    <s v="2-2,99 euro"/>
    <n v="2"/>
  </r>
  <r>
    <n v="2416"/>
    <x v="31"/>
    <s v="COMUNA BICHIŞ"/>
    <d v="2020-09-27T00:00:00"/>
    <n v="1"/>
    <m/>
    <s v="X"/>
    <s v="X"/>
    <n v="2400"/>
    <n v="6046.18"/>
    <n v="0"/>
    <n v="8446.18"/>
    <n v="1745.0424578004588"/>
    <n v="645"/>
    <m/>
    <n v="400"/>
    <m/>
    <n v="645"/>
    <n v="400"/>
    <n v="13.094852713178295"/>
    <n v="2.70549218263637"/>
    <n v="21.115449999999999"/>
    <n v="4.3626061445011466"/>
    <n v="4.8400999999999996"/>
    <s v="13-13,99 lei"/>
    <x v="14"/>
    <s v="2-2,99 euro"/>
    <n v="2"/>
  </r>
  <r>
    <n v="2417"/>
    <x v="31"/>
    <s v="COMUNA BOGATA"/>
    <d v="2020-09-27T00:00:00"/>
    <n v="1"/>
    <m/>
    <s v="X"/>
    <s v="X"/>
    <n v="0"/>
    <n v="6663.71"/>
    <n v="0"/>
    <n v="6663.71"/>
    <n v="1376.7711410921263"/>
    <n v="1534"/>
    <m/>
    <n v="1058"/>
    <m/>
    <n v="1534"/>
    <n v="1058"/>
    <n v="4.3440091264667533"/>
    <n v="0.89750400331950864"/>
    <n v="6.2984026465028355"/>
    <n v="1.3012959745672272"/>
    <n v="4.8400999999999996"/>
    <s v="4-4,99 lei"/>
    <x v="11"/>
    <s v="0-0,99 euro"/>
    <n v="0"/>
  </r>
  <r>
    <n v="2418"/>
    <x v="31"/>
    <s v="COMUNA BRÂNCOVENEŞTI"/>
    <d v="2020-09-27T00:00:00"/>
    <n v="1"/>
    <m/>
    <s v="X"/>
    <s v="X"/>
    <n v="0"/>
    <n v="9019"/>
    <n v="0"/>
    <n v="9019"/>
    <n v="1863.3912522468545"/>
    <n v="3314"/>
    <m/>
    <n v="1493"/>
    <m/>
    <n v="3314"/>
    <n v="1493"/>
    <n v="2.7214846107423054"/>
    <n v="0.5622785915047841"/>
    <n v="6.0408573342263896"/>
    <n v="1.2480852325832916"/>
    <n v="4.8400999999999996"/>
    <s v="2-2,99 lei"/>
    <x v="7"/>
    <s v="0-0,99 euro"/>
    <n v="0"/>
  </r>
  <r>
    <n v="2419"/>
    <x v="31"/>
    <s v="COMUNA BREAZA"/>
    <d v="2020-09-27T00:00:00"/>
    <n v="1"/>
    <m/>
    <s v="X"/>
    <s v="X"/>
    <n v="1500"/>
    <n v="2427"/>
    <n v="0"/>
    <n v="3927"/>
    <n v="811.34687299849179"/>
    <n v="2057"/>
    <m/>
    <n v="1275"/>
    <m/>
    <n v="2057"/>
    <n v="1275"/>
    <n v="1.9090909090909092"/>
    <n v="0.39443212104933972"/>
    <n v="3.08"/>
    <n v="0.63635048862626808"/>
    <n v="4.8400999999999996"/>
    <s v="1-1,99 lei"/>
    <x v="10"/>
    <s v="0-0,99 euro"/>
    <n v="0"/>
  </r>
  <r>
    <n v="2420"/>
    <x v="31"/>
    <s v="COMUNA CEUAŞU DE CÂMPIE"/>
    <d v="2020-09-27T00:00:00"/>
    <n v="1"/>
    <m/>
    <s v="X"/>
    <s v="X"/>
    <n v="0"/>
    <n v="46068"/>
    <n v="0"/>
    <n v="46068"/>
    <n v="9517.9851655957536"/>
    <n v="4882"/>
    <m/>
    <n v="2473"/>
    <m/>
    <n v="4882"/>
    <n v="2473"/>
    <n v="9.4362965997541988"/>
    <n v="1.9496077766480446"/>
    <n v="18.628386575010108"/>
    <n v="3.8487606815995767"/>
    <n v="4.8400999999999996"/>
    <s v="9-9,99 lei"/>
    <x v="12"/>
    <s v="1-1,99 euro"/>
    <n v="1"/>
  </r>
  <r>
    <n v="2421"/>
    <x v="31"/>
    <s v="COMUNA CHEŢANI"/>
    <d v="2020-09-27T00:00:00"/>
    <n v="1"/>
    <m/>
    <s v="X"/>
    <s v="X"/>
    <n v="0"/>
    <n v="18000"/>
    <n v="0"/>
    <n v="18000"/>
    <n v="3718.9314270366317"/>
    <n v="2057"/>
    <m/>
    <n v="1271"/>
    <m/>
    <n v="2057"/>
    <n v="1271"/>
    <n v="8.7506076810889653"/>
    <n v="1.8079394394927719"/>
    <n v="14.162077104642014"/>
    <n v="2.925988534253841"/>
    <n v="4.8400999999999996"/>
    <s v="8-8,99 lei"/>
    <x v="2"/>
    <s v="1-1,99 euro"/>
    <n v="1"/>
  </r>
  <r>
    <n v="2422"/>
    <x v="31"/>
    <s v="COMUNA CHIBED"/>
    <d v="2020-09-27T00:00:00"/>
    <n v="1"/>
    <m/>
    <s v="X"/>
    <s v="X"/>
    <n v="1350"/>
    <n v="7300"/>
    <n v="0"/>
    <n v="8650"/>
    <n v="1787.1531579926036"/>
    <n v="1351"/>
    <m/>
    <n v="524"/>
    <m/>
    <n v="1351"/>
    <n v="524"/>
    <n v="6.4026646928201334"/>
    <n v="1.3228372746059243"/>
    <n v="16.507633587786259"/>
    <n v="3.410597629756877"/>
    <n v="4.8400999999999996"/>
    <s v="6-6,99 lei"/>
    <x v="13"/>
    <s v="1-1,99 euro"/>
    <n v="1"/>
  </r>
  <r>
    <n v="2423"/>
    <x v="31"/>
    <s v="COMUNA CHIHERU DE JOS"/>
    <d v="2020-09-27T00:00:00"/>
    <n v="1"/>
    <m/>
    <s v="X"/>
    <s v="X"/>
    <n v="4000"/>
    <n v="7298.27"/>
    <n v="0"/>
    <n v="11298.27"/>
    <n v="2334.305076341398"/>
    <n v="1270"/>
    <m/>
    <n v="882"/>
    <m/>
    <n v="1270"/>
    <n v="882"/>
    <n v="8.8962755905511823"/>
    <n v="1.8380354931822032"/>
    <n v="12.809829931972789"/>
    <n v="2.6466043949448959"/>
    <n v="4.8400999999999996"/>
    <s v="8-8,99 lei"/>
    <x v="2"/>
    <s v="1-1,99 euro"/>
    <n v="1"/>
  </r>
  <r>
    <n v="2424"/>
    <x v="31"/>
    <s v="COMUNA COROISÂNMĂRTIN"/>
    <d v="2020-09-27T00:00:00"/>
    <n v="1"/>
    <m/>
    <s v="X"/>
    <s v="X"/>
    <n v="0"/>
    <n v="4100"/>
    <n v="0"/>
    <n v="4100"/>
    <n v="847.0899361583439"/>
    <n v="1159"/>
    <m/>
    <n v="710"/>
    <m/>
    <n v="1159"/>
    <n v="710"/>
    <n v="3.5375323554788611"/>
    <n v="0.73088001394162549"/>
    <n v="5.774647887323944"/>
    <n v="1.1930844171244281"/>
    <n v="4.8400999999999996"/>
    <s v="3-3,99 lei"/>
    <x v="0"/>
    <s v="0-0,99 euro"/>
    <n v="0"/>
  </r>
  <r>
    <n v="2425"/>
    <x v="31"/>
    <s v="COMUNA CORUNCA"/>
    <d v="2020-09-27T00:00:00"/>
    <n v="1"/>
    <m/>
    <s v="X"/>
    <s v="X"/>
    <n v="3500"/>
    <n v="23242.69"/>
    <n v="0"/>
    <n v="26742.69"/>
    <n v="5525.2350158054587"/>
    <n v="2980"/>
    <m/>
    <n v="1675"/>
    <m/>
    <n v="2980"/>
    <n v="1675"/>
    <n v="8.9740570469798655"/>
    <n v="1.8541057100018319"/>
    <n v="15.965785074626865"/>
    <n v="3.2986477706301245"/>
    <n v="4.8400999999999996"/>
    <s v="8-8,99 lei"/>
    <x v="2"/>
    <s v="1-1,99 euro"/>
    <n v="1"/>
  </r>
  <r>
    <n v="2426"/>
    <x v="31"/>
    <s v="COMUNA COZMA"/>
    <d v="2020-09-27T00:00:00"/>
    <n v="1"/>
    <m/>
    <s v="X"/>
    <s v="X"/>
    <n v="900"/>
    <n v="2705"/>
    <n v="0"/>
    <n v="3605"/>
    <n v="744.81932191483656"/>
    <n v="422"/>
    <m/>
    <n v="213"/>
    <m/>
    <n v="422"/>
    <n v="213"/>
    <n v="8.5426540284360186"/>
    <n v="1.7649746964806554"/>
    <n v="16.92488262910798"/>
    <n v="3.4968043282386692"/>
    <n v="4.8400999999999996"/>
    <s v="8-8,99 lei"/>
    <x v="2"/>
    <s v="1-1,99 euro"/>
    <n v="1"/>
  </r>
  <r>
    <n v="2427"/>
    <x v="31"/>
    <s v="COMUNA CRĂCIUNEŞTI"/>
    <d v="2020-09-27T00:00:00"/>
    <n v="1"/>
    <m/>
    <s v="X"/>
    <s v="X"/>
    <n v="3000"/>
    <n v="17049.919999999998"/>
    <n v="0"/>
    <n v="20049.919999999998"/>
    <n v="4142.4598665316835"/>
    <n v="3289"/>
    <m/>
    <n v="1916"/>
    <m/>
    <n v="3289"/>
    <n v="1916"/>
    <n v="6.0960535117056853"/>
    <n v="1.2594891658655165"/>
    <n v="10.46446764091858"/>
    <n v="2.1620354209455552"/>
    <n v="4.8400999999999996"/>
    <s v="6-6,99 lei"/>
    <x v="13"/>
    <s v="1-1,99 euro"/>
    <n v="1"/>
  </r>
  <r>
    <n v="2428"/>
    <x v="31"/>
    <s v="COMUNA CRĂIEŞTI"/>
    <d v="2020-09-27T00:00:00"/>
    <n v="1"/>
    <m/>
    <s v="X"/>
    <s v="X"/>
    <n v="4594"/>
    <n v="2065"/>
    <n v="0"/>
    <n v="6659"/>
    <n v="1375.7980207020516"/>
    <n v="703"/>
    <m/>
    <n v="513"/>
    <m/>
    <n v="703"/>
    <n v="513"/>
    <n v="9.4722617354196306"/>
    <n v="1.9570384362760336"/>
    <n v="12.980506822612085"/>
    <n v="2.6818674867486387"/>
    <n v="4.8400999999999996"/>
    <s v="9-9,99 lei"/>
    <x v="12"/>
    <s v="1-1,99 euro"/>
    <n v="1"/>
  </r>
  <r>
    <n v="2429"/>
    <x v="31"/>
    <s v="COMUNA CRISTEŞTI"/>
    <d v="2020-09-27T00:00:00"/>
    <n v="1"/>
    <m/>
    <s v="X"/>
    <s v="X"/>
    <n v="2900"/>
    <n v="9986.7999999999993"/>
    <n v="0"/>
    <n v="12886.8"/>
    <n v="2662.5069729964257"/>
    <n v="5001"/>
    <m/>
    <n v="2559"/>
    <m/>
    <n v="5001"/>
    <n v="2559"/>
    <n v="2.5768446310737851"/>
    <n v="0.53239491561616192"/>
    <n v="5.0358733880422033"/>
    <n v="1.0404482114093105"/>
    <n v="4.8400999999999996"/>
    <s v="2-2,99 lei"/>
    <x v="7"/>
    <s v="0-0,99 euro"/>
    <n v="0"/>
  </r>
  <r>
    <n v="2430"/>
    <x v="31"/>
    <s v="COMUNA CUCERDEA"/>
    <d v="2020-09-27T00:00:00"/>
    <n v="1"/>
    <m/>
    <s v="X"/>
    <s v="X"/>
    <n v="1500"/>
    <n v="5445"/>
    <n v="0"/>
    <n v="6945"/>
    <n v="1434.8877089316338"/>
    <n v="1127"/>
    <m/>
    <n v="721"/>
    <m/>
    <n v="1127"/>
    <n v="721"/>
    <n v="6.162377994676131"/>
    <n v="1.273192288315558"/>
    <n v="9.6324549237170594"/>
    <n v="1.9901355186291732"/>
    <n v="4.8400999999999996"/>
    <s v="6-6,99 lei"/>
    <x v="13"/>
    <s v="1-1,99 euro"/>
    <n v="1"/>
  </r>
  <r>
    <n v="2431"/>
    <x v="31"/>
    <s v="COMUNA CUCI"/>
    <d v="2020-09-27T00:00:00"/>
    <n v="1"/>
    <m/>
    <s v="X"/>
    <s v="X"/>
    <n v="0"/>
    <n v="2479"/>
    <n v="0"/>
    <n v="2479"/>
    <n v="512.17950042354505"/>
    <n v="1519"/>
    <m/>
    <n v="952"/>
    <m/>
    <n v="1519"/>
    <n v="952"/>
    <n v="1.6319947333772218"/>
    <n v="0.33718202792860108"/>
    <n v="2.6039915966386555"/>
    <n v="0.53800367691548845"/>
    <n v="4.8400999999999996"/>
    <s v="1-1,99 lei"/>
    <x v="10"/>
    <s v="0-0,99 euro"/>
    <n v="0"/>
  </r>
  <r>
    <n v="2432"/>
    <x v="31"/>
    <s v="COMUNA DANEŞ"/>
    <d v="2020-09-27T00:00:00"/>
    <n v="1"/>
    <m/>
    <s v="X"/>
    <s v="X"/>
    <n v="7500"/>
    <n v="16644"/>
    <n v="0"/>
    <n v="24144"/>
    <n v="4988.3266874651354"/>
    <n v="4622"/>
    <m/>
    <n v="2033"/>
    <m/>
    <n v="4622"/>
    <n v="2033"/>
    <n v="5.2237126784941585"/>
    <n v="1.0792571803256459"/>
    <n v="11.876045253320216"/>
    <n v="2.4536776623045427"/>
    <n v="4.8400999999999996"/>
    <s v="5-5,99 lei"/>
    <x v="8"/>
    <s v="1-1,99 euro"/>
    <n v="1"/>
  </r>
  <r>
    <n v="2433"/>
    <x v="31"/>
    <s v="COMUNA DEDA"/>
    <d v="2020-09-27T00:00:00"/>
    <n v="1"/>
    <m/>
    <s v="X"/>
    <s v="X"/>
    <n v="1200"/>
    <n v="9090.19"/>
    <n v="0"/>
    <n v="10290.19"/>
    <n v="2126.0283878432265"/>
    <n v="3286"/>
    <m/>
    <n v="2333"/>
    <m/>
    <n v="3286"/>
    <n v="2333"/>
    <n v="3.1315246500304323"/>
    <n v="0.64699585752989242"/>
    <n v="4.4107115302186033"/>
    <n v="0.91128520696237736"/>
    <n v="4.8400999999999996"/>
    <s v="3-3,99 lei"/>
    <x v="0"/>
    <s v="0-0,99 euro"/>
    <n v="0"/>
  </r>
  <r>
    <n v="2434"/>
    <x v="31"/>
    <s v="COMUNA EREMITU"/>
    <d v="2020-09-27T00:00:00"/>
    <n v="1"/>
    <m/>
    <s v="X"/>
    <s v="X"/>
    <n v="1500"/>
    <n v="12102.49"/>
    <n v="0"/>
    <n v="13602.49"/>
    <n v="2810.3737526084174"/>
    <n v="3133"/>
    <m/>
    <n v="1395"/>
    <m/>
    <n v="3133"/>
    <n v="1395"/>
    <n v="4.3416820938397702"/>
    <n v="0.89702322138794044"/>
    <n v="9.7508888888888894"/>
    <n v="2.0146048405795107"/>
    <n v="4.8400999999999996"/>
    <s v="4-4,99 lei"/>
    <x v="11"/>
    <s v="0-0,99 euro"/>
    <n v="0"/>
  </r>
  <r>
    <n v="2435"/>
    <x v="31"/>
    <s v="COMUNA ERNEI"/>
    <d v="2020-09-27T00:00:00"/>
    <n v="1"/>
    <m/>
    <s v="X"/>
    <s v="X"/>
    <n v="1400"/>
    <n v="5670"/>
    <n v="0"/>
    <n v="7070"/>
    <n v="1460.7136216193881"/>
    <n v="4751"/>
    <m/>
    <n v="1910"/>
    <m/>
    <n v="4751"/>
    <n v="1910"/>
    <n v="1.4881077667859397"/>
    <n v="0.30745393003986277"/>
    <n v="3.7015706806282722"/>
    <n v="0.76477152964365869"/>
    <n v="4.8400999999999996"/>
    <s v="1-1,99 lei"/>
    <x v="10"/>
    <s v="0-0,99 euro"/>
    <n v="0"/>
  </r>
  <r>
    <n v="2436"/>
    <x v="31"/>
    <s v="COMUNA FĂRĂGĂU"/>
    <d v="2020-09-27T00:00:00"/>
    <n v="1"/>
    <m/>
    <s v="X"/>
    <s v="X"/>
    <n v="501"/>
    <n v="3809.3"/>
    <n v="0"/>
    <n v="4310.3"/>
    <n v="890.53945166422193"/>
    <n v="1262"/>
    <m/>
    <n v="716"/>
    <m/>
    <n v="1262"/>
    <n v="716"/>
    <n v="3.4154516640253569"/>
    <n v="0.70565725171491434"/>
    <n v="6.0199720670391068"/>
    <n v="1.2437701838885782"/>
    <n v="4.8400999999999996"/>
    <s v="3-3,99 lei"/>
    <x v="0"/>
    <s v="0-0,99 euro"/>
    <n v="0"/>
  </r>
  <r>
    <n v="2437"/>
    <x v="31"/>
    <s v="COMUNA FÂNTÂNELE"/>
    <d v="2020-09-27T00:00:00"/>
    <n v="1"/>
    <m/>
    <s v="X"/>
    <s v="X"/>
    <n v="5100"/>
    <n v="9600"/>
    <n v="0"/>
    <n v="14700"/>
    <n v="3037.127332079916"/>
    <n v="3955"/>
    <m/>
    <n v="1609"/>
    <m/>
    <n v="3955"/>
    <n v="1609"/>
    <n v="3.7168141592920354"/>
    <n v="0.7679209436358827"/>
    <n v="9.1361093847110002"/>
    <n v="1.8875869062025581"/>
    <n v="4.8400999999999996"/>
    <s v="3-3,99 lei"/>
    <x v="0"/>
    <s v="0-0,99 euro"/>
    <n v="0"/>
  </r>
  <r>
    <n v="2438"/>
    <x v="31"/>
    <s v="COMUNA GĂLEŞTI"/>
    <d v="2020-09-27T00:00:00"/>
    <n v="1"/>
    <m/>
    <s v="X"/>
    <s v="X"/>
    <n v="1800"/>
    <n v="5355"/>
    <n v="0"/>
    <n v="7155"/>
    <n v="1478.2752422470612"/>
    <n v="2040"/>
    <m/>
    <n v="745"/>
    <m/>
    <n v="2040"/>
    <n v="745"/>
    <n v="3.5073529411764706"/>
    <n v="0.72464472659169665"/>
    <n v="9.6040268456375841"/>
    <n v="1.9842620701302836"/>
    <n v="4.8400999999999996"/>
    <s v="3-3,99 lei"/>
    <x v="0"/>
    <s v="0-0,99 euro"/>
    <n v="0"/>
  </r>
  <r>
    <n v="2439"/>
    <x v="31"/>
    <s v="COMUNA GĂNEŞTI"/>
    <d v="2020-09-27T00:00:00"/>
    <n v="1"/>
    <m/>
    <s v="X"/>
    <s v="X"/>
    <n v="1500"/>
    <n v="3753"/>
    <n v="0"/>
    <n v="5253"/>
    <n v="1085.3081547901904"/>
    <n v="2893"/>
    <m/>
    <n v="1594"/>
    <m/>
    <n v="2893"/>
    <n v="1594"/>
    <n v="1.8157621845834773"/>
    <n v="0.37514972512623246"/>
    <n v="3.2954830614805521"/>
    <n v="0.68087086247816209"/>
    <n v="4.8400999999999996"/>
    <s v="1-1,99 lei"/>
    <x v="10"/>
    <s v="0-0,99 euro"/>
    <n v="0"/>
  </r>
  <r>
    <n v="2440"/>
    <x v="31"/>
    <s v="COMUNA GHEORGHE DOJA"/>
    <d v="2020-09-27T00:00:00"/>
    <n v="1"/>
    <m/>
    <s v="X"/>
    <s v="X"/>
    <n v="4050"/>
    <n v="1412.76"/>
    <n v="0"/>
    <n v="5462.76"/>
    <n v="1128.6461023532572"/>
    <n v="2393"/>
    <m/>
    <n v="1222"/>
    <m/>
    <n v="2393"/>
    <n v="1222"/>
    <n v="2.2828081905557878"/>
    <n v="0.47164484009747482"/>
    <n v="4.4703436988543377"/>
    <n v="0.92360564840692083"/>
    <n v="4.8400999999999996"/>
    <s v="2-2,99 lei"/>
    <x v="7"/>
    <s v="0-0,99 euro"/>
    <n v="0"/>
  </r>
  <r>
    <n v="2441"/>
    <x v="31"/>
    <s v="COMUNA GHINDARI"/>
    <d v="2020-09-27T00:00:00"/>
    <n v="1"/>
    <m/>
    <s v="X"/>
    <s v="X"/>
    <n v="2000"/>
    <n v="3641.37"/>
    <n v="0"/>
    <n v="5641.37"/>
    <n v="1165.5482324745358"/>
    <n v="2583"/>
    <m/>
    <n v="1322"/>
    <m/>
    <n v="2583"/>
    <n v="1322"/>
    <n v="2.1840379403794037"/>
    <n v="0.45123818523985126"/>
    <n v="4.2672995461422083"/>
    <n v="0.88165524392930095"/>
    <n v="4.8400999999999996"/>
    <s v="2-2,99 lei"/>
    <x v="7"/>
    <s v="0-0,99 euro"/>
    <n v="0"/>
  </r>
  <r>
    <n v="2442"/>
    <x v="31"/>
    <s v="COMUNA GLODENI"/>
    <d v="2020-09-27T00:00:00"/>
    <n v="1"/>
    <m/>
    <s v="X"/>
    <s v="X"/>
    <n v="1800"/>
    <n v="9945.9599999999991"/>
    <n v="0"/>
    <n v="11745.96"/>
    <n v="2426.801099150844"/>
    <n v="2832"/>
    <m/>
    <n v="1745"/>
    <m/>
    <n v="2832"/>
    <n v="1745"/>
    <n v="4.1475847457627113"/>
    <n v="0.85692129207303813"/>
    <n v="6.7312091690544404"/>
    <n v="1.390716962264094"/>
    <n v="4.8400999999999996"/>
    <s v="4-4,99 lei"/>
    <x v="11"/>
    <s v="0-0,99 euro"/>
    <n v="0"/>
  </r>
  <r>
    <n v="2443"/>
    <x v="31"/>
    <s v="COMUNA GORNEŞTI"/>
    <d v="2020-09-27T00:00:00"/>
    <n v="1"/>
    <m/>
    <s v="X"/>
    <s v="X"/>
    <n v="10500"/>
    <n v="15203.09"/>
    <n v="0"/>
    <n v="25703.09"/>
    <n v="5310.4460651639438"/>
    <n v="4456"/>
    <m/>
    <n v="2472"/>
    <m/>
    <n v="4456"/>
    <n v="2472"/>
    <n v="5.7681979353680433"/>
    <n v="1.1917518099560018"/>
    <n v="10.397690129449838"/>
    <n v="2.1482386994999771"/>
    <n v="4.8400999999999996"/>
    <s v="5-5,99 lei"/>
    <x v="8"/>
    <s v="1-1,99 euro"/>
    <n v="1"/>
  </r>
  <r>
    <n v="2444"/>
    <x v="31"/>
    <s v="COMUNA GREBENIŞU DE CÂMPIE"/>
    <d v="2020-09-27T00:00:00"/>
    <n v="1"/>
    <m/>
    <s v="X"/>
    <s v="X"/>
    <n v="0"/>
    <n v="7241"/>
    <n v="0"/>
    <n v="7241"/>
    <n v="1496.043470176236"/>
    <n v="1351"/>
    <m/>
    <n v="982"/>
    <m/>
    <n v="1351"/>
    <n v="982"/>
    <n v="5.3597335307179863"/>
    <n v="1.107360081551618"/>
    <n v="7.3737270875763752"/>
    <n v="1.5234658555766152"/>
    <n v="4.8400999999999996"/>
    <s v="5-5,99 lei"/>
    <x v="8"/>
    <s v="1-1,99 euro"/>
    <n v="1"/>
  </r>
  <r>
    <n v="2445"/>
    <x v="31"/>
    <s v="COMUNA GURGHIU"/>
    <d v="2020-09-27T00:00:00"/>
    <n v="1"/>
    <m/>
    <s v="X"/>
    <s v="X"/>
    <n v="2400"/>
    <n v="13100"/>
    <n v="0"/>
    <n v="15500"/>
    <n v="3202.413173281544"/>
    <n v="4918"/>
    <m/>
    <n v="2375"/>
    <m/>
    <n v="4918"/>
    <n v="2375"/>
    <n v="3.1516876779178529"/>
    <n v="0.6511616863118227"/>
    <n v="6.5263157894736841"/>
    <n v="1.3483844940132816"/>
    <n v="4.8400999999999996"/>
    <s v="3-3,99 lei"/>
    <x v="0"/>
    <s v="0-0,99 euro"/>
    <n v="0"/>
  </r>
  <r>
    <n v="2446"/>
    <x v="31"/>
    <s v="COMUNA HODAC"/>
    <d v="2020-09-27T00:00:00"/>
    <n v="1"/>
    <m/>
    <s v="X"/>
    <s v="X"/>
    <n v="1500"/>
    <n v="7004.12"/>
    <n v="0"/>
    <n v="8504.119999999999"/>
    <n v="1757.0132848494866"/>
    <n v="3965"/>
    <m/>
    <n v="2546"/>
    <m/>
    <n v="3965"/>
    <n v="2546"/>
    <n v="2.1447969735182846"/>
    <n v="0.44313071496834466"/>
    <n v="3.3401885310290647"/>
    <n v="0.6901073389039617"/>
    <n v="4.8400999999999996"/>
    <s v="2-2,99 lei"/>
    <x v="7"/>
    <s v="0-0,99 euro"/>
    <n v="0"/>
  </r>
  <r>
    <n v="2447"/>
    <x v="31"/>
    <s v="COMUNA HODOŞA"/>
    <d v="2020-09-27T00:00:00"/>
    <n v="1"/>
    <m/>
    <s v="X"/>
    <s v="X"/>
    <n v="2000"/>
    <n v="9362.61"/>
    <n v="0"/>
    <n v="11362.61"/>
    <n v="2347.5981901200394"/>
    <n v="1006"/>
    <m/>
    <n v="482"/>
    <m/>
    <n v="1006"/>
    <n v="482"/>
    <n v="11.294840954274354"/>
    <n v="2.3335966104572954"/>
    <n v="23.573879668049795"/>
    <n v="4.8705356641494593"/>
    <n v="4.8400999999999996"/>
    <s v="11-11,99 lei"/>
    <x v="4"/>
    <s v="2-2,99 euro"/>
    <n v="2"/>
  </r>
  <r>
    <n v="2448"/>
    <x v="31"/>
    <s v="COMUNA IBĂNEŞTI"/>
    <d v="2020-09-27T00:00:00"/>
    <n v="1"/>
    <m/>
    <s v="X"/>
    <s v="X"/>
    <n v="6000"/>
    <n v="7651.18"/>
    <n v="0"/>
    <n v="13651.18"/>
    <n v="2820.4334621185517"/>
    <n v="3456"/>
    <m/>
    <n v="2226"/>
    <m/>
    <n v="3456"/>
    <n v="2226"/>
    <n v="3.949994212962963"/>
    <n v="0.8160976452889328"/>
    <n v="6.1326055705300986"/>
    <n v="1.2670410881035721"/>
    <n v="4.8400999999999996"/>
    <s v="3-3,99 lei"/>
    <x v="0"/>
    <s v="0-0,99 euro"/>
    <n v="0"/>
  </r>
  <r>
    <n v="2449"/>
    <x v="31"/>
    <s v="COMUNA ICLĂNZEL"/>
    <d v="2020-09-27T00:00:00"/>
    <n v="1"/>
    <m/>
    <s v="X"/>
    <s v="X"/>
    <n v="1650"/>
    <n v="6282"/>
    <n v="0"/>
    <n v="7932"/>
    <n v="1638.8091155141424"/>
    <n v="1659"/>
    <m/>
    <n v="1042"/>
    <m/>
    <n v="1659"/>
    <n v="1042"/>
    <n v="4.7811934900542497"/>
    <n v="0.98782948493920575"/>
    <n v="7.612284069097889"/>
    <n v="1.5727534697832461"/>
    <n v="4.8400999999999996"/>
    <s v="4-4,99 lei"/>
    <x v="11"/>
    <s v="0-0,99 euro"/>
    <n v="0"/>
  </r>
  <r>
    <n v="2450"/>
    <x v="31"/>
    <s v="COMUNA IDECIU DE JOS"/>
    <d v="2020-09-27T00:00:00"/>
    <n v="1"/>
    <m/>
    <s v="X"/>
    <s v="X"/>
    <n v="0"/>
    <n v="16680.75"/>
    <n v="0"/>
    <n v="16680.75"/>
    <n v="3446.3647445300721"/>
    <n v="1754"/>
    <m/>
    <n v="1101"/>
    <m/>
    <n v="1754"/>
    <n v="1101"/>
    <n v="9.510119726339795"/>
    <n v="1.9648601736203375"/>
    <n v="15.150544959128066"/>
    <n v="3.1302132102907105"/>
    <n v="4.8400999999999996"/>
    <s v="9-9,99 lei"/>
    <x v="12"/>
    <s v="1-1,99 euro"/>
    <n v="1"/>
  </r>
  <r>
    <n v="2451"/>
    <x v="31"/>
    <s v="COMUNA LIVEZENI"/>
    <d v="2020-09-27T00:00:00"/>
    <n v="1"/>
    <m/>
    <s v="X"/>
    <s v="X"/>
    <n v="2000"/>
    <n v="5285"/>
    <n v="0"/>
    <n v="7285"/>
    <n v="1505.1341914423258"/>
    <n v="2860"/>
    <m/>
    <n v="1320"/>
    <m/>
    <n v="2860"/>
    <n v="1320"/>
    <n v="2.5472027972027971"/>
    <n v="0.52627069630850554"/>
    <n v="5.5189393939393936"/>
    <n v="1.1402531753350953"/>
    <n v="4.8400999999999996"/>
    <s v="2-2,99 lei"/>
    <x v="7"/>
    <s v="0-0,99 euro"/>
    <n v="0"/>
  </r>
  <r>
    <n v="2452"/>
    <x v="31"/>
    <s v="COMUNA LUNCA"/>
    <d v="2020-09-27T00:00:00"/>
    <n v="1"/>
    <m/>
    <s v="X"/>
    <s v="X"/>
    <n v="7500"/>
    <n v="8877.98"/>
    <n v="0"/>
    <n v="16377.98"/>
    <n v="3383.8102518543005"/>
    <n v="1944"/>
    <m/>
    <n v="1320"/>
    <m/>
    <n v="1944"/>
    <n v="1320"/>
    <n v="8.4248868312757192"/>
    <n v="1.7406431336699077"/>
    <n v="12.407560606060606"/>
    <n v="2.5634926150411368"/>
    <n v="4.8400999999999996"/>
    <s v="8-8,99 lei"/>
    <x v="2"/>
    <s v="1-1,99 euro"/>
    <n v="1"/>
  </r>
  <r>
    <n v="2453"/>
    <x v="31"/>
    <s v="COMUNA LUNCA BRADULUI"/>
    <d v="2020-09-27T00:00:00"/>
    <n v="1"/>
    <m/>
    <s v="X"/>
    <s v="X"/>
    <n v="1000"/>
    <n v="1665"/>
    <n v="0"/>
    <n v="2665"/>
    <n v="550.60845850292355"/>
    <n v="1565"/>
    <m/>
    <n v="1014"/>
    <m/>
    <n v="1565"/>
    <n v="1014"/>
    <n v="1.7028753993610224"/>
    <n v="0.35182649105618119"/>
    <n v="2.6282051282051282"/>
    <n v="0.54300636933227175"/>
    <n v="4.8400999999999996"/>
    <s v="1-1,99 lei"/>
    <x v="10"/>
    <s v="0-0,99 euro"/>
    <n v="0"/>
  </r>
  <r>
    <n v="2454"/>
    <x v="31"/>
    <s v="COMUNA MĂDĂRAŞ"/>
    <d v="2020-09-27T00:00:00"/>
    <n v="1"/>
    <m/>
    <s v="X"/>
    <s v="X"/>
    <n v="800"/>
    <n v="10842"/>
    <n v="0"/>
    <n v="11642"/>
    <n v="2405.3222040866926"/>
    <n v="1273"/>
    <m/>
    <n v="819"/>
    <m/>
    <n v="1273"/>
    <n v="819"/>
    <n v="9.1453260015710924"/>
    <n v="1.8894911265409997"/>
    <n v="14.214896214896214"/>
    <n v="2.9369013480911996"/>
    <n v="4.8400999999999996"/>
    <s v="9-9,99 lei"/>
    <x v="12"/>
    <s v="1-1,99 euro"/>
    <n v="1"/>
  </r>
  <r>
    <n v="2455"/>
    <x v="31"/>
    <s v="COMUNA MĂGHERANI"/>
    <d v="2020-09-27T00:00:00"/>
    <n v="1"/>
    <m/>
    <s v="X"/>
    <s v="X"/>
    <n v="900"/>
    <n v="12092.83"/>
    <n v="0"/>
    <n v="12992.83"/>
    <n v="2684.4135451746865"/>
    <n v="1060"/>
    <m/>
    <n v="582"/>
    <m/>
    <n v="1060"/>
    <n v="582"/>
    <n v="12.257386792452831"/>
    <n v="2.5324656086553645"/>
    <n v="22.324450171821304"/>
    <n v="4.6123944075166436"/>
    <n v="4.8400999999999996"/>
    <s v="12-12,99 lei"/>
    <x v="15"/>
    <s v="2-2,99 euro"/>
    <n v="2"/>
  </r>
  <r>
    <n v="2456"/>
    <x v="31"/>
    <s v="COMUNA MICA"/>
    <d v="2020-09-27T00:00:00"/>
    <n v="1"/>
    <m/>
    <s v="X"/>
    <s v="X"/>
    <n v="1200"/>
    <n v="11373"/>
    <n v="0"/>
    <n v="12573"/>
    <n v="2597.6736017850872"/>
    <n v="3549"/>
    <m/>
    <n v="1893"/>
    <m/>
    <n v="3549"/>
    <n v="1893"/>
    <n v="3.5426880811496195"/>
    <n v="0.73194522450974564"/>
    <n v="6.6418383518225044"/>
    <n v="1.3722522988827719"/>
    <n v="4.8400999999999996"/>
    <s v="3-3,99 lei"/>
    <x v="0"/>
    <s v="0-0,99 euro"/>
    <n v="0"/>
  </r>
  <r>
    <n v="2457"/>
    <x v="31"/>
    <s v="COMUNA MIHEŞU DE CÂMPIE"/>
    <d v="2020-09-27T00:00:00"/>
    <n v="1"/>
    <m/>
    <s v="X"/>
    <s v="X"/>
    <n v="2500"/>
    <n v="2076"/>
    <n v="0"/>
    <n v="4576"/>
    <n v="945.4350116733126"/>
    <n v="1893"/>
    <m/>
    <n v="1266"/>
    <m/>
    <n v="1893"/>
    <n v="1266"/>
    <n v="2.4173269941891178"/>
    <n v="0.49943740711743928"/>
    <n v="3.6145339652448656"/>
    <n v="0.74678910874669246"/>
    <n v="4.8400999999999996"/>
    <s v="2-2,99 lei"/>
    <x v="7"/>
    <s v="0-0,99 euro"/>
    <n v="0"/>
  </r>
  <r>
    <n v="2458"/>
    <x v="31"/>
    <s v="COMUNA NADEŞ"/>
    <d v="2020-09-27T00:00:00"/>
    <n v="1"/>
    <m/>
    <s v="X"/>
    <s v="X"/>
    <n v="3300"/>
    <n v="6405"/>
    <n v="0"/>
    <n v="9705"/>
    <n v="2005.1238610772507"/>
    <n v="2221"/>
    <m/>
    <n v="1110"/>
    <m/>
    <n v="2221"/>
    <n v="1110"/>
    <n v="4.3696533093201264"/>
    <n v="0.90280227873806873"/>
    <n v="8.7432432432432439"/>
    <n v="1.806417892862388"/>
    <n v="4.8400999999999996"/>
    <s v="4-4,99 lei"/>
    <x v="11"/>
    <s v="0-0,99 euro"/>
    <n v="0"/>
  </r>
  <r>
    <n v="2459"/>
    <x v="31"/>
    <s v="COMUNA NEAUA"/>
    <d v="2020-09-27T00:00:00"/>
    <n v="1"/>
    <m/>
    <s v="X"/>
    <s v="X"/>
    <n v="12495.29"/>
    <n v="5000"/>
    <n v="0"/>
    <n v="17495.29"/>
    <n v="3614.6546558955397"/>
    <n v="1074"/>
    <m/>
    <n v="753"/>
    <m/>
    <n v="1074"/>
    <n v="753"/>
    <n v="16.289841713221602"/>
    <n v="3.3656002382640033"/>
    <n v="23.234116865869854"/>
    <n v="4.8003381884402918"/>
    <n v="4.8400999999999996"/>
    <s v="16-16,99 lei"/>
    <x v="31"/>
    <s v="3-3,99 euro"/>
    <n v="3"/>
  </r>
  <r>
    <n v="2460"/>
    <x v="31"/>
    <s v="COMUNA OGRA"/>
    <d v="2020-09-27T00:00:00"/>
    <n v="1"/>
    <m/>
    <s v="X"/>
    <s v="X"/>
    <n v="0"/>
    <n v="9042.66"/>
    <n v="0"/>
    <n v="9042.66"/>
    <n v="1868.2795810003927"/>
    <n v="1839"/>
    <m/>
    <n v="1109"/>
    <m/>
    <n v="1839"/>
    <n v="1109"/>
    <n v="4.9171615008156602"/>
    <n v="1.0159214687332205"/>
    <n v="8.1538863841298461"/>
    <n v="1.6846524625792541"/>
    <n v="4.8400999999999996"/>
    <s v="4-4,99 lei"/>
    <x v="11"/>
    <s v="1-1,99 euro"/>
    <n v="1"/>
  </r>
  <r>
    <n v="2461"/>
    <x v="31"/>
    <s v="COMUNA PAPIU ILARIAN"/>
    <d v="2020-09-27T00:00:00"/>
    <n v="1"/>
    <m/>
    <s v="X"/>
    <s v="X"/>
    <n v="1755"/>
    <n v="8070"/>
    <n v="0"/>
    <n v="9825"/>
    <n v="2029.9167372574948"/>
    <n v="691"/>
    <m/>
    <n v="325"/>
    <m/>
    <n v="691"/>
    <n v="325"/>
    <n v="14.218523878437047"/>
    <n v="2.9376508498661287"/>
    <n v="30.23076923076923"/>
    <n v="6.2458976530999841"/>
    <n v="4.8400999999999996"/>
    <s v="14-14,99 lei"/>
    <x v="22"/>
    <s v="2-2,99 euro"/>
    <n v="2"/>
  </r>
  <r>
    <n v="2462"/>
    <x v="31"/>
    <s v="COMUNA PĂNET"/>
    <d v="2020-09-27T00:00:00"/>
    <n v="1"/>
    <m/>
    <s v="X"/>
    <s v="X"/>
    <n v="1800"/>
    <n v="2895.85"/>
    <n v="0"/>
    <n v="4695.8500000000004"/>
    <n v="970.1968967583316"/>
    <n v="4983"/>
    <m/>
    <n v="2370"/>
    <m/>
    <n v="4983"/>
    <n v="2370"/>
    <n v="0.94237407184427058"/>
    <n v="0.19470136398922971"/>
    <n v="1.9813713080168778"/>
    <n v="0.40936577922292472"/>
    <n v="4.8400999999999996"/>
    <s v="0-0,99 lei"/>
    <x v="6"/>
    <s v="0-0,99 euro"/>
    <n v="0"/>
  </r>
  <r>
    <n v="2463"/>
    <x v="31"/>
    <s v="COMUNA PĂSĂRENI"/>
    <d v="2020-09-27T00:00:00"/>
    <n v="1"/>
    <m/>
    <s v="X"/>
    <s v="X"/>
    <n v="1500"/>
    <n v="7099.41"/>
    <n v="0"/>
    <n v="8599.41"/>
    <n v="1776.7008946096157"/>
    <n v="1423"/>
    <m/>
    <n v="781"/>
    <m/>
    <n v="1423"/>
    <n v="781"/>
    <n v="6.0431553056921992"/>
    <n v="1.2485600102667713"/>
    <n v="11.010768245838667"/>
    <n v="2.2749051147370238"/>
    <n v="4.8400999999999996"/>
    <s v="6-6,99 lei"/>
    <x v="13"/>
    <s v="1-1,99 euro"/>
    <n v="1"/>
  </r>
  <r>
    <n v="2464"/>
    <x v="31"/>
    <s v="COMUNA PETELEA"/>
    <d v="2020-09-27T00:00:00"/>
    <n v="1"/>
    <m/>
    <s v="X"/>
    <s v="X"/>
    <n v="1200"/>
    <n v="2576"/>
    <n v="0"/>
    <n v="3776"/>
    <n v="780.14917047168456"/>
    <n v="2254"/>
    <m/>
    <n v="1381"/>
    <m/>
    <n v="2254"/>
    <n v="1381"/>
    <n v="1.6752440106477373"/>
    <n v="0.34611764439737558"/>
    <n v="2.734250543084721"/>
    <n v="0.56491612633720822"/>
    <n v="4.8400999999999996"/>
    <s v="1-1,99 lei"/>
    <x v="10"/>
    <s v="0-0,99 euro"/>
    <n v="0"/>
  </r>
  <r>
    <n v="2465"/>
    <x v="31"/>
    <s v="COMUNA POGĂCEAUA"/>
    <d v="2020-09-27T00:00:00"/>
    <n v="1"/>
    <m/>
    <s v="X"/>
    <s v="X"/>
    <n v="2000"/>
    <n v="7330"/>
    <n v="0"/>
    <n v="9330"/>
    <n v="1927.6461230139876"/>
    <n v="1490"/>
    <m/>
    <n v="1064"/>
    <m/>
    <n v="1490"/>
    <n v="1064"/>
    <n v="6.2617449664429534"/>
    <n v="1.2937222302107299"/>
    <n v="8.768796992481203"/>
    <n v="1.8116974840357025"/>
    <n v="4.8400999999999996"/>
    <s v="6-6,99 lei"/>
    <x v="13"/>
    <s v="1-1,99 euro"/>
    <n v="1"/>
  </r>
  <r>
    <n v="2466"/>
    <x v="31"/>
    <s v="COMUNA RĂSTOLIŢA"/>
    <d v="2020-09-27T00:00:00"/>
    <n v="1"/>
    <m/>
    <s v="X"/>
    <s v="X"/>
    <n v="800"/>
    <n v="6831.9"/>
    <n v="0"/>
    <n v="7631.9"/>
    <n v="1576.8062643333815"/>
    <n v="1474"/>
    <m/>
    <n v="950"/>
    <m/>
    <n v="1474"/>
    <n v="950"/>
    <n v="5.1776797829036632"/>
    <n v="1.0697464479873686"/>
    <n v="8.0335789473684205"/>
    <n v="1.6597960677193488"/>
    <n v="4.8400999999999996"/>
    <s v="5-5,99 lei"/>
    <x v="8"/>
    <s v="1-1,99 euro"/>
    <n v="1"/>
  </r>
  <r>
    <n v="2467"/>
    <x v="31"/>
    <s v="COMUNA RÂCIU"/>
    <d v="2020-09-27T00:00:00"/>
    <n v="1"/>
    <m/>
    <s v="X"/>
    <s v="X"/>
    <n v="6500"/>
    <n v="11352"/>
    <n v="0"/>
    <n v="17852"/>
    <n v="3688.3535464143306"/>
    <n v="2846"/>
    <m/>
    <n v="1859"/>
    <m/>
    <n v="2846"/>
    <n v="1859"/>
    <n v="6.2726633872101196"/>
    <n v="1.2959780556620979"/>
    <n v="9.6030123722431409"/>
    <n v="1.9840524725198121"/>
    <n v="4.8400999999999996"/>
    <s v="6-6,99 lei"/>
    <x v="13"/>
    <s v="1-1,99 euro"/>
    <n v="1"/>
  </r>
  <r>
    <n v="2468"/>
    <x v="31"/>
    <s v="COMUNA RUŞII-MUNŢI"/>
    <d v="2020-09-27T00:00:00"/>
    <n v="1"/>
    <m/>
    <s v="X"/>
    <s v="X"/>
    <n v="0"/>
    <n v="5508"/>
    <n v="0"/>
    <n v="5508"/>
    <n v="1137.9930166732092"/>
    <n v="1768"/>
    <m/>
    <n v="1106"/>
    <m/>
    <n v="1768"/>
    <n v="1106"/>
    <n v="3.1153846153846154"/>
    <n v="0.64366120852557085"/>
    <n v="4.9801084990958406"/>
    <n v="1.0289267781855418"/>
    <n v="4.8400999999999996"/>
    <s v="3-3,99 lei"/>
    <x v="0"/>
    <s v="0-0,99 euro"/>
    <n v="0"/>
  </r>
  <r>
    <n v="2469"/>
    <x v="31"/>
    <s v="COMUNA SASCHIZ"/>
    <d v="2020-09-27T00:00:00"/>
    <n v="1"/>
    <m/>
    <s v="X"/>
    <s v="X"/>
    <n v="1500"/>
    <n v="7000"/>
    <n v="0"/>
    <n v="8500"/>
    <n v="1756.1620627672983"/>
    <n v="1798"/>
    <m/>
    <n v="795"/>
    <m/>
    <n v="1798"/>
    <n v="795"/>
    <n v="4.7274749721913238"/>
    <n v="0.97673084692285772"/>
    <n v="10.691823899371069"/>
    <n v="2.2090088839840232"/>
    <n v="4.8400999999999996"/>
    <s v="4-4,99 lei"/>
    <x v="11"/>
    <s v="0-0,99 euro"/>
    <n v="0"/>
  </r>
  <r>
    <n v="2470"/>
    <x v="31"/>
    <s v="COMUNA SĂRĂŢENI"/>
    <d v="2020-09-27T00:00:00"/>
    <n v="1"/>
    <m/>
    <s v="X"/>
    <s v="X"/>
    <n v="2000"/>
    <n v="8101.31"/>
    <n v="0"/>
    <n v="10101.310000000001"/>
    <n v="2087.0044007355223"/>
    <n v="1243"/>
    <m/>
    <n v="567"/>
    <m/>
    <n v="1243"/>
    <n v="567"/>
    <n v="8.1265567176186657"/>
    <n v="1.6790059539304283"/>
    <n v="17.815361552028222"/>
    <n v="3.6807837755476585"/>
    <n v="4.8400999999999996"/>
    <s v="8-8,99 lei"/>
    <x v="2"/>
    <s v="1-1,99 euro"/>
    <n v="1"/>
  </r>
  <r>
    <n v="2471"/>
    <x v="31"/>
    <s v="COMUNA SÂNCRAIU DE MUREŞ"/>
    <d v="2020-09-27T00:00:00"/>
    <n v="1"/>
    <m/>
    <s v="X"/>
    <s v="X"/>
    <n v="3600"/>
    <n v="9071"/>
    <n v="0"/>
    <n v="12671"/>
    <n v="2617.9211173322869"/>
    <n v="7634"/>
    <m/>
    <n v="3768"/>
    <m/>
    <n v="7634"/>
    <n v="3768"/>
    <n v="1.65981137018601"/>
    <n v="0.34292914819652698"/>
    <n v="3.3627919320594479"/>
    <n v="0.69477736659561751"/>
    <n v="4.8400999999999996"/>
    <s v="1-1,99 lei"/>
    <x v="10"/>
    <s v="0-0,99 euro"/>
    <n v="0"/>
  </r>
  <r>
    <n v="2472"/>
    <x v="31"/>
    <s v="COMUNA SÂNGEORGIU DE MUREŞ"/>
    <d v="2020-09-27T00:00:00"/>
    <n v="1"/>
    <m/>
    <s v="X"/>
    <s v="X"/>
    <n v="2420"/>
    <n v="51282"/>
    <n v="0"/>
    <n v="53702"/>
    <n v="11095.225305262289"/>
    <n v="8513"/>
    <m/>
    <n v="4443"/>
    <m/>
    <n v="8513"/>
    <n v="4443"/>
    <n v="6.3082344649359801"/>
    <n v="1.3033273000425571"/>
    <n v="12.086878235426514"/>
    <n v="2.4972372958051516"/>
    <n v="4.8400999999999996"/>
    <s v="6-6,99 lei"/>
    <x v="13"/>
    <s v="1-1,99 euro"/>
    <n v="1"/>
  </r>
  <r>
    <n v="2473"/>
    <x v="31"/>
    <s v="COMUNA SÂNGER"/>
    <d v="2020-09-27T00:00:00"/>
    <n v="1"/>
    <m/>
    <s v="X"/>
    <s v="X"/>
    <n v="0"/>
    <n v="4428.1499999999996"/>
    <n v="0"/>
    <n v="4428.1499999999996"/>
    <n v="914.8881221462367"/>
    <n v="1838"/>
    <m/>
    <n v="1199"/>
    <m/>
    <n v="1838"/>
    <n v="1199"/>
    <n v="2.4092219804134927"/>
    <n v="0.49776285209262061"/>
    <n v="3.6932026688907418"/>
    <n v="0.76304263731963029"/>
    <n v="4.8400999999999996"/>
    <s v="2-2,99 lei"/>
    <x v="7"/>
    <s v="0-0,99 euro"/>
    <n v="0"/>
  </r>
  <r>
    <n v="2474"/>
    <x v="31"/>
    <s v="COMUNA SÂNPAUL"/>
    <d v="2020-09-27T00:00:00"/>
    <n v="1"/>
    <m/>
    <s v="X"/>
    <s v="X"/>
    <n v="3900"/>
    <n v="14337.72"/>
    <n v="0"/>
    <n v="18237.72"/>
    <n v="3768.0461147496958"/>
    <n v="3422"/>
    <m/>
    <n v="2213"/>
    <m/>
    <n v="3422"/>
    <n v="2213"/>
    <n v="5.3295499707773235"/>
    <n v="1.1011239376825528"/>
    <n v="8.2411748757342984"/>
    <n v="1.7026869022818327"/>
    <n v="4.8400999999999996"/>
    <s v="5-5,99 lei"/>
    <x v="8"/>
    <s v="1-1,99 euro"/>
    <n v="1"/>
  </r>
  <r>
    <n v="2475"/>
    <x v="31"/>
    <s v="COMUNA SÂNPETRU DE CÂMPIE"/>
    <d v="2020-09-27T00:00:00"/>
    <n v="1"/>
    <m/>
    <s v="X"/>
    <s v="X"/>
    <n v="0"/>
    <n v="28097"/>
    <n v="0"/>
    <n v="28097"/>
    <n v="5805.0453503026802"/>
    <n v="2224"/>
    <m/>
    <n v="1528"/>
    <m/>
    <n v="2224"/>
    <n v="1528"/>
    <n v="12.633543165467627"/>
    <n v="2.6101822618267447"/>
    <n v="18.388089005235603"/>
    <n v="3.7991134491509686"/>
    <n v="4.8400999999999996"/>
    <s v="12-12,99 lei"/>
    <x v="15"/>
    <s v="2-2,99 euro"/>
    <n v="2"/>
  </r>
  <r>
    <n v="2476"/>
    <x v="31"/>
    <s v="COMUNA SÂNTANA DE MUREŞ"/>
    <d v="2020-09-27T00:00:00"/>
    <n v="1"/>
    <m/>
    <s v="X"/>
    <s v="X"/>
    <n v="3400"/>
    <n v="9644.07"/>
    <n v="0"/>
    <n v="13044.07"/>
    <n v="2695.000103303651"/>
    <n v="4950"/>
    <m/>
    <n v="2988"/>
    <m/>
    <n v="4950"/>
    <n v="2988"/>
    <n v="2.6351656565656567"/>
    <n v="0.54444446531386892"/>
    <n v="4.3654852744310571"/>
    <n v="0.90194113229707196"/>
    <n v="4.8400999999999996"/>
    <s v="2-2,99 lei"/>
    <x v="7"/>
    <s v="0-0,99 euro"/>
    <n v="0"/>
  </r>
  <r>
    <n v="2477"/>
    <x v="31"/>
    <s v="COMUNA SOLOVĂSTRU"/>
    <d v="2020-09-27T00:00:00"/>
    <n v="1"/>
    <m/>
    <s v="X"/>
    <s v="X"/>
    <n v="2500"/>
    <n v="20000"/>
    <n v="0"/>
    <n v="22500"/>
    <n v="4648.6642837957897"/>
    <n v="2390"/>
    <m/>
    <n v="1476"/>
    <m/>
    <n v="2390"/>
    <n v="1476"/>
    <n v="9.4142259414225933"/>
    <n v="1.9450478174877781"/>
    <n v="15.24390243902439"/>
    <n v="3.1495015472871204"/>
    <n v="4.8400999999999996"/>
    <s v="9-9,99 lei"/>
    <x v="12"/>
    <s v="1-1,99 euro"/>
    <n v="1"/>
  </r>
  <r>
    <n v="2478"/>
    <x v="31"/>
    <s v="COMUNA STÂNCENI"/>
    <d v="2020-09-27T00:00:00"/>
    <n v="1"/>
    <m/>
    <s v="X"/>
    <s v="X"/>
    <n v="0"/>
    <n v="5727"/>
    <n v="0"/>
    <n v="5727"/>
    <n v="1183.240015702155"/>
    <n v="1200"/>
    <m/>
    <n v="770"/>
    <m/>
    <n v="1200"/>
    <n v="770"/>
    <n v="4.7725"/>
    <n v="0.98603334641846252"/>
    <n v="7.4376623376623376"/>
    <n v="1.5366753450677337"/>
    <n v="4.8400999999999996"/>
    <s v="4-4,99 lei"/>
    <x v="11"/>
    <s v="0-0,99 euro"/>
    <n v="0"/>
  </r>
  <r>
    <n v="2479"/>
    <x v="31"/>
    <s v="COMUNA SUPLAC"/>
    <d v="2020-09-27T00:00:00"/>
    <n v="1"/>
    <m/>
    <s v="X"/>
    <s v="X"/>
    <n v="960"/>
    <n v="7086"/>
    <n v="0"/>
    <n v="8046"/>
    <n v="1662.3623478853744"/>
    <n v="1864"/>
    <m/>
    <n v="964"/>
    <m/>
    <n v="1864"/>
    <n v="964"/>
    <n v="4.3165236051502145"/>
    <n v="0.89182529392992194"/>
    <n v="8.3464730290456437"/>
    <n v="1.7244422695906374"/>
    <n v="4.8400999999999996"/>
    <s v="4-4,99 lei"/>
    <x v="11"/>
    <s v="0-0,99 euro"/>
    <n v="0"/>
  </r>
  <r>
    <n v="2480"/>
    <x v="31"/>
    <s v="COMUNA SUSENI"/>
    <d v="2020-09-27T00:00:00"/>
    <n v="1"/>
    <m/>
    <s v="X"/>
    <s v="X"/>
    <n v="2000"/>
    <n v="9698"/>
    <n v="0"/>
    <n v="11698"/>
    <n v="2416.8922129708067"/>
    <n v="1942"/>
    <m/>
    <n v="1225"/>
    <m/>
    <n v="1942"/>
    <n v="1225"/>
    <n v="6.0236869207003085"/>
    <n v="1.2445376997789941"/>
    <n v="9.5493877551020407"/>
    <n v="1.9729732350782094"/>
    <n v="4.8400999999999996"/>
    <s v="6-6,99 lei"/>
    <x v="13"/>
    <s v="1-1,99 euro"/>
    <n v="1"/>
  </r>
  <r>
    <n v="2481"/>
    <x v="31"/>
    <s v="COMUNA ŞĂULIA"/>
    <d v="2020-09-27T00:00:00"/>
    <n v="1"/>
    <m/>
    <s v="X"/>
    <s v="X"/>
    <n v="2500"/>
    <n v="5542"/>
    <n v="0"/>
    <n v="8042"/>
    <n v="1661.5359186793662"/>
    <n v="1563"/>
    <m/>
    <n v="1075"/>
    <m/>
    <n v="1563"/>
    <n v="1075"/>
    <n v="5.1452335252719132"/>
    <n v="1.063042814254233"/>
    <n v="7.4809302325581397"/>
    <n v="1.545614808073829"/>
    <n v="4.8400999999999996"/>
    <s v="5-5,99 lei"/>
    <x v="8"/>
    <s v="1-1,99 euro"/>
    <n v="1"/>
  </r>
  <r>
    <n v="2482"/>
    <x v="31"/>
    <s v="COMUNA ŞINCAI"/>
    <d v="2020-09-27T00:00:00"/>
    <n v="1"/>
    <m/>
    <s v="X"/>
    <s v="X"/>
    <n v="2384"/>
    <n v="3000"/>
    <n v="0"/>
    <n v="5384"/>
    <n v="1112.3737112869569"/>
    <n v="1202"/>
    <m/>
    <n v="792"/>
    <m/>
    <n v="1202"/>
    <n v="792"/>
    <n v="4.4792013311148082"/>
    <n v="0.9254356999059542"/>
    <n v="6.7979797979797976"/>
    <n v="1.4045122617259558"/>
    <n v="4.8400999999999996"/>
    <s v="4-4,99 lei"/>
    <x v="11"/>
    <s v="0-0,99 euro"/>
    <n v="0"/>
  </r>
  <r>
    <n v="2483"/>
    <x v="31"/>
    <s v="COMUNA TĂURENI"/>
    <d v="2020-09-27T00:00:00"/>
    <n v="1"/>
    <m/>
    <s v="X"/>
    <s v="X"/>
    <n v="1500"/>
    <n v="2236.91"/>
    <n v="0"/>
    <n v="3736.91"/>
    <n v="772.07289105596999"/>
    <n v="756"/>
    <m/>
    <n v="578"/>
    <m/>
    <n v="756"/>
    <n v="578"/>
    <n v="4.943002645502645"/>
    <n v="1.0212604379047223"/>
    <n v="6.4652422145328714"/>
    <n v="1.3357662475016783"/>
    <n v="4.8400999999999996"/>
    <s v="4-4,99 lei"/>
    <x v="11"/>
    <s v="1-1,99 euro"/>
    <n v="1"/>
  </r>
  <r>
    <n v="2484"/>
    <x v="31"/>
    <s v="COMUNA VALEA LARGĂ"/>
    <d v="2020-09-27T00:00:00"/>
    <n v="1"/>
    <m/>
    <s v="X"/>
    <s v="X"/>
    <n v="4500"/>
    <n v="7431.94"/>
    <n v="0"/>
    <n v="11931.939999999999"/>
    <n v="2465.2259250841926"/>
    <n v="2526"/>
    <m/>
    <n v="1362"/>
    <m/>
    <n v="2526"/>
    <n v="1362"/>
    <n v="4.7236500395882812"/>
    <n v="0.97594058791931615"/>
    <n v="8.7606020558002928"/>
    <n v="1.8100043502820797"/>
    <n v="4.8400999999999996"/>
    <s v="4-4,99 lei"/>
    <x v="11"/>
    <s v="0-0,99 euro"/>
    <n v="0"/>
  </r>
  <r>
    <n v="2485"/>
    <x v="31"/>
    <s v="COMUNA VĂRGATA"/>
    <d v="2020-09-27T00:00:00"/>
    <n v="1"/>
    <m/>
    <s v="X"/>
    <s v="X"/>
    <n v="1600"/>
    <n v="7644"/>
    <n v="0"/>
    <n v="9244"/>
    <n v="1909.8778950848125"/>
    <n v="1564"/>
    <m/>
    <n v="832"/>
    <m/>
    <n v="1564"/>
    <n v="832"/>
    <n v="5.9104859335038364"/>
    <n v="1.2211495492869646"/>
    <n v="11.110576923076923"/>
    <n v="2.2955263162077073"/>
    <n v="4.8400999999999996"/>
    <s v="5-5,99 lei"/>
    <x v="8"/>
    <s v="1-1,99 euro"/>
    <n v="1"/>
  </r>
  <r>
    <n v="2486"/>
    <x v="31"/>
    <s v="COMUNA VĂTAVA"/>
    <d v="2020-09-27T00:00:00"/>
    <n v="1"/>
    <m/>
    <s v="X"/>
    <s v="X"/>
    <n v="0"/>
    <n v="16919.54"/>
    <n v="0"/>
    <n v="16919.54"/>
    <n v="3495.7005020557431"/>
    <n v="1518"/>
    <m/>
    <n v="1129"/>
    <m/>
    <n v="1518"/>
    <n v="1129"/>
    <n v="11.145942028985507"/>
    <n v="2.3028330053068138"/>
    <n v="14.986306465899027"/>
    <n v="3.0962803384018982"/>
    <n v="4.8400999999999996"/>
    <s v="11-11,99 lei"/>
    <x v="4"/>
    <s v="2-2,99 euro"/>
    <n v="2"/>
  </r>
  <r>
    <n v="2487"/>
    <x v="31"/>
    <s v="COMUNA VÂNĂTORI"/>
    <d v="2020-09-27T00:00:00"/>
    <n v="1"/>
    <m/>
    <s v="X"/>
    <s v="X"/>
    <n v="5683"/>
    <n v="6410.78"/>
    <n v="0"/>
    <n v="12093.779999999999"/>
    <n v="2498.6632507592817"/>
    <n v="3153"/>
    <m/>
    <n v="1568"/>
    <m/>
    <n v="3153"/>
    <n v="1568"/>
    <n v="3.8356422454804946"/>
    <n v="0.79247169386593141"/>
    <n v="7.712869897959183"/>
    <n v="1.5935352364536235"/>
    <n v="4.8400999999999996"/>
    <s v="3-3,99 lei"/>
    <x v="0"/>
    <s v="0-0,99 euro"/>
    <n v="0"/>
  </r>
  <r>
    <n v="2488"/>
    <x v="31"/>
    <s v="COMUNA VEŢCA"/>
    <d v="2020-09-27T00:00:00"/>
    <n v="1"/>
    <m/>
    <s v="X"/>
    <s v="X"/>
    <n v="2000"/>
    <n v="10292"/>
    <n v="0"/>
    <n v="12292"/>
    <n v="2539.6169500630153"/>
    <n v="570"/>
    <m/>
    <n v="211"/>
    <m/>
    <n v="570"/>
    <n v="211"/>
    <n v="21.564912280701755"/>
    <n v="4.4554683334438865"/>
    <n v="58.255924170616112"/>
    <n v="12.036099289398177"/>
    <n v="4.8400999999999996"/>
    <s v="21-21,99 lei"/>
    <x v="44"/>
    <s v="4-4,99 euro"/>
    <n v="4"/>
  </r>
  <r>
    <n v="2489"/>
    <x v="31"/>
    <s v="COMUNA VIIŞOARA"/>
    <d v="2020-09-27T00:00:00"/>
    <n v="1"/>
    <m/>
    <s v="X"/>
    <s v="X"/>
    <n v="1500"/>
    <n v="8417"/>
    <n v="0"/>
    <n v="9917"/>
    <n v="2048.9246089956819"/>
    <n v="1426"/>
    <m/>
    <n v="781"/>
    <m/>
    <n v="1426"/>
    <n v="781"/>
    <n v="6.9544179523141656"/>
    <n v="1.4368335266449381"/>
    <n v="12.697823303457106"/>
    <n v="2.6234630076769294"/>
    <n v="4.8400999999999996"/>
    <s v="6-6,99 lei"/>
    <x v="13"/>
    <s v="1-1,99 euro"/>
    <n v="1"/>
  </r>
  <r>
    <n v="2490"/>
    <x v="31"/>
    <s v="COMUNA VOIVODENI"/>
    <d v="2020-09-27T00:00:00"/>
    <n v="1"/>
    <m/>
    <s v="X"/>
    <s v="X"/>
    <n v="3000"/>
    <n v="6894"/>
    <n v="0"/>
    <n v="9894"/>
    <n v="2044.1726410611352"/>
    <n v="1476"/>
    <m/>
    <n v="979"/>
    <m/>
    <n v="1476"/>
    <n v="979"/>
    <n v="6.7032520325203251"/>
    <n v="1.3849408137270565"/>
    <n v="10.106230847803882"/>
    <n v="2.0880210838213844"/>
    <n v="4.8400999999999996"/>
    <s v="6-6,99 lei"/>
    <x v="13"/>
    <s v="1-1,99 euro"/>
    <n v="1"/>
  </r>
  <r>
    <n v="2491"/>
    <x v="31"/>
    <s v="COMUNA ZAGĂR"/>
    <d v="2020-09-27T00:00:00"/>
    <n v="1"/>
    <m/>
    <s v="X"/>
    <s v="X"/>
    <n v="400"/>
    <n v="9164"/>
    <n v="0"/>
    <n v="9564"/>
    <n v="1975.9922315654637"/>
    <n v="1014"/>
    <m/>
    <n v="488"/>
    <m/>
    <n v="1014"/>
    <n v="488"/>
    <n v="9.4319526627218941"/>
    <n v="1.9487102875399052"/>
    <n v="19.598360655737704"/>
    <n v="4.0491644089456225"/>
    <n v="4.8400999999999996"/>
    <s v="9-9,99 lei"/>
    <x v="12"/>
    <s v="1-1,99 euro"/>
    <n v="1"/>
  </r>
  <r>
    <n v="2492"/>
    <x v="31"/>
    <s v="COMUNA ZAU DE CÂMPIE"/>
    <d v="2020-09-27T00:00:00"/>
    <n v="1"/>
    <m/>
    <s v="X"/>
    <s v="X"/>
    <n v="0"/>
    <n v="5000"/>
    <n v="0"/>
    <n v="5000"/>
    <n v="1033.0365075101754"/>
    <n v="2561"/>
    <m/>
    <n v="894"/>
    <m/>
    <n v="2561"/>
    <n v="894"/>
    <n v="1.9523623584537291"/>
    <n v="0.4033723184342739"/>
    <n v="5.592841163310962"/>
    <n v="1.1555218204811806"/>
    <n v="4.8400999999999996"/>
    <s v="1-1,99 lei"/>
    <x v="10"/>
    <s v="0-0,99 euro"/>
    <n v="0"/>
  </r>
  <r>
    <n v="2493"/>
    <x v="32"/>
    <s v="MUNICIPIUL BÂRLAD"/>
    <d v="2020-09-27T00:00:00"/>
    <n v="1"/>
    <m/>
    <s v="X"/>
    <s v="X"/>
    <n v="9200"/>
    <n v="13556"/>
    <n v="0"/>
    <n v="22756"/>
    <n v="4701.5557529803109"/>
    <n v="57978"/>
    <m/>
    <n v="19633"/>
    <m/>
    <n v="57978"/>
    <n v="19633"/>
    <n v="0.39249370450860671"/>
    <n v="8.1092065145060385E-2"/>
    <n v="1.1590689145825905"/>
    <n v="0.23947210069680186"/>
    <n v="4.8400999999999996"/>
    <s v="0-0,99 lei"/>
    <x v="6"/>
    <s v="0-0,99 euro"/>
    <n v="0"/>
  </r>
  <r>
    <n v="2494"/>
    <x v="32"/>
    <s v="MUNICIPIUL VASLUI"/>
    <d v="2020-09-27T00:00:00"/>
    <n v="1"/>
    <m/>
    <s v="X"/>
    <s v="X"/>
    <n v="0"/>
    <n v="215905.94"/>
    <n v="0"/>
    <n v="215905.94"/>
    <n v="44607.743641660301"/>
    <n v="122163"/>
    <m/>
    <n v="18899"/>
    <m/>
    <n v="122163"/>
    <n v="18899"/>
    <n v="1.767359511472377"/>
    <n v="0.3651493794492629"/>
    <n v="11.42419916397693"/>
    <n v="2.3603229610910788"/>
    <n v="4.8400999999999996"/>
    <s v="1-1,99 lei"/>
    <x v="10"/>
    <s v="0-0,99 euro"/>
    <n v="0"/>
  </r>
  <r>
    <n v="2495"/>
    <x v="32"/>
    <s v="MUNICIPIUL HUȘI"/>
    <d v="2020-09-27T00:00:00"/>
    <n v="1"/>
    <m/>
    <s v="X"/>
    <s v="X"/>
    <n v="297870"/>
    <n v="21657.11"/>
    <n v="0"/>
    <n v="319527.11"/>
    <n v="66016.633953843935"/>
    <n v="30477"/>
    <m/>
    <n v="8371"/>
    <m/>
    <n v="30477"/>
    <n v="8371"/>
    <n v="10.484204810184728"/>
    <n v="2.1661132642269232"/>
    <n v="38.170721538645324"/>
    <n v="7.8863497734851196"/>
    <n v="4.8400999999999996"/>
    <s v="10-10,99 lei"/>
    <x v="3"/>
    <s v="2-2,99 euro"/>
    <n v="2"/>
  </r>
  <r>
    <n v="2496"/>
    <x v="32"/>
    <s v="ORAȘUL MURGENI"/>
    <d v="2020-09-27T00:00:00"/>
    <n v="1"/>
    <m/>
    <s v="X"/>
    <s v="X"/>
    <n v="9700"/>
    <n v="16942"/>
    <n v="0"/>
    <n v="26642"/>
    <n v="5504.4317266172193"/>
    <n v="5641"/>
    <m/>
    <n v="2521"/>
    <m/>
    <n v="5641"/>
    <n v="2521"/>
    <n v="4.7229214678248539"/>
    <n v="0.97579005967332377"/>
    <n v="10.5680285600952"/>
    <n v="2.1834318629977072"/>
    <n v="4.8400999999999996"/>
    <s v="4-4,99 lei"/>
    <x v="11"/>
    <s v="0-0,99 euro"/>
    <n v="0"/>
  </r>
  <r>
    <n v="2497"/>
    <x v="32"/>
    <s v="ORAȘUL NEGREȘTI"/>
    <d v="2020-09-27T00:00:00"/>
    <n v="1"/>
    <m/>
    <s v="X"/>
    <s v="X"/>
    <n v="13500"/>
    <n v="8370.7800000000007"/>
    <n v="0"/>
    <n v="21870.78"/>
    <n v="4518.662837544679"/>
    <n v="8037"/>
    <m/>
    <n v="3529"/>
    <m/>
    <n v="8037"/>
    <n v="3529"/>
    <n v="2.7212616648002985"/>
    <n v="0.56223252924532519"/>
    <n v="6.1974440351374325"/>
    <n v="1.2804371883096284"/>
    <n v="4.8400999999999996"/>
    <s v="2-2,99 lei"/>
    <x v="7"/>
    <s v="0-0,99 euro"/>
    <n v="0"/>
  </r>
  <r>
    <n v="2498"/>
    <x v="32"/>
    <s v="COMUNA AL. VLAHUȚĂ"/>
    <d v="2020-09-27T00:00:00"/>
    <n v="1"/>
    <m/>
    <s v="X"/>
    <s v="X"/>
    <n v="7000"/>
    <n v="17048"/>
    <n v="0"/>
    <n v="24048"/>
    <n v="4968.4923865209403"/>
    <n v="1177"/>
    <m/>
    <n v="757"/>
    <m/>
    <n v="1177"/>
    <n v="757"/>
    <n v="20.431605777400168"/>
    <n v="4.2213189350220395"/>
    <n v="31.767503302509908"/>
    <n v="6.5633981327885609"/>
    <n v="4.8400999999999996"/>
    <s v="20-20,99 lei"/>
    <x v="34"/>
    <s v="4-4,99 euro"/>
    <n v="4"/>
  </r>
  <r>
    <n v="2499"/>
    <x v="32"/>
    <s v="COMUNA ALBEȘTI"/>
    <d v="2020-09-27T00:00:00"/>
    <n v="1"/>
    <m/>
    <s v="X"/>
    <s v="X"/>
    <n v="8000"/>
    <n v="8425"/>
    <n v="0"/>
    <n v="16425"/>
    <n v="3393.5249271709263"/>
    <n v="2375"/>
    <m/>
    <n v="1050"/>
    <m/>
    <n v="2375"/>
    <n v="1050"/>
    <n v="6.9157894736842103"/>
    <n v="1.4288526009140743"/>
    <n v="15.642857142857142"/>
    <n v="3.2319285020675488"/>
    <n v="4.8400999999999996"/>
    <s v="6-6,99 lei"/>
    <x v="13"/>
    <s v="1-1,99 euro"/>
    <n v="1"/>
  </r>
  <r>
    <n v="2500"/>
    <x v="32"/>
    <s v="COMUNA ARSURA"/>
    <d v="2020-09-27T00:00:00"/>
    <n v="1"/>
    <m/>
    <s v="X"/>
    <s v="X"/>
    <n v="0"/>
    <n v="5129.99"/>
    <n v="0"/>
    <n v="5129.99"/>
    <n v="1059.8933906324251"/>
    <n v="1235"/>
    <m/>
    <n v="864"/>
    <m/>
    <n v="1235"/>
    <n v="864"/>
    <n v="4.1538380566801614"/>
    <n v="0.85821327176714579"/>
    <n v="5.9374884259259257"/>
    <n v="1.2267284613801215"/>
    <n v="4.8400999999999996"/>
    <s v="4-4,99 lei"/>
    <x v="11"/>
    <s v="0-0,99 euro"/>
    <n v="0"/>
  </r>
  <r>
    <n v="2501"/>
    <x v="32"/>
    <s v="COMUNA BANCA"/>
    <d v="2020-09-27T00:00:00"/>
    <n v="1"/>
    <m/>
    <s v="X"/>
    <s v="X"/>
    <n v="3100"/>
    <n v="15888.21"/>
    <n v="0"/>
    <n v="18988.21"/>
    <n v="3923.1028284539575"/>
    <n v="4407"/>
    <m/>
    <n v="2605"/>
    <m/>
    <n v="4407"/>
    <n v="2605"/>
    <n v="4.3086476060812338"/>
    <n v="0.8901980550156473"/>
    <n v="7.2891401151631472"/>
    <n v="1.5059895694640912"/>
    <n v="4.8400999999999996"/>
    <s v="4-4,99 lei"/>
    <x v="11"/>
    <s v="0-0,99 euro"/>
    <n v="0"/>
  </r>
  <r>
    <n v="2502"/>
    <x v="32"/>
    <s v="COMUNA BĂCANI"/>
    <d v="2020-09-27T00:00:00"/>
    <n v="1"/>
    <m/>
    <s v="X"/>
    <s v="X"/>
    <n v="0"/>
    <n v="11897"/>
    <n v="0"/>
    <n v="11897"/>
    <n v="2458.0070659697117"/>
    <n v="2317"/>
    <m/>
    <n v="1230"/>
    <m/>
    <n v="2317"/>
    <n v="1230"/>
    <n v="5.1346568839015969"/>
    <n v="1.0608576029217573"/>
    <n v="9.6723577235772353"/>
    <n v="1.9983797284306599"/>
    <n v="4.8400999999999996"/>
    <s v="5-5,99 lei"/>
    <x v="8"/>
    <s v="1-1,99 euro"/>
    <n v="1"/>
  </r>
  <r>
    <n v="2503"/>
    <x v="32"/>
    <s v="COMUNA BĂCEȘTI"/>
    <d v="2020-09-27T00:00:00"/>
    <n v="1"/>
    <m/>
    <s v="X"/>
    <s v="X"/>
    <n v="0"/>
    <n v="36381"/>
    <n v="0"/>
    <n v="36381"/>
    <n v="7516.5802359455392"/>
    <n v="3060"/>
    <m/>
    <n v="1568"/>
    <m/>
    <n v="3060"/>
    <n v="1568"/>
    <n v="11.889215686274509"/>
    <n v="2.4563987699168428"/>
    <n v="23.202168367346939"/>
    <n v="4.793737395373431"/>
    <n v="4.8400999999999996"/>
    <s v="11-11,99 lei"/>
    <x v="4"/>
    <s v="2-2,99 euro"/>
    <n v="2"/>
  </r>
  <r>
    <n v="2504"/>
    <x v="32"/>
    <s v="COMUNA BĂLTENI"/>
    <d v="2020-09-27T00:00:00"/>
    <n v="1"/>
    <m/>
    <s v="X"/>
    <s v="X"/>
    <n v="3000"/>
    <n v="3100"/>
    <n v="0"/>
    <n v="6100"/>
    <n v="1260.3045391624141"/>
    <n v="1262"/>
    <m/>
    <n v="670"/>
    <m/>
    <n v="1262"/>
    <n v="670"/>
    <n v="4.8335974643423141"/>
    <n v="0.99865652865484478"/>
    <n v="9.1044776119402986"/>
    <n v="1.8810515509886778"/>
    <n v="4.8400999999999996"/>
    <s v="4-4,99 lei"/>
    <x v="11"/>
    <s v="1-1,99 euro"/>
    <n v="1"/>
  </r>
  <r>
    <n v="2505"/>
    <x v="32"/>
    <s v="COMUNA BEREZENI"/>
    <d v="2020-09-27T00:00:00"/>
    <n v="1"/>
    <m/>
    <s v="X"/>
    <s v="X"/>
    <n v="2400"/>
    <n v="5367"/>
    <n v="0"/>
    <n v="7767"/>
    <n v="1604.7189107663066"/>
    <n v="3917"/>
    <m/>
    <n v="1928"/>
    <m/>
    <n v="3917"/>
    <n v="1928"/>
    <n v="1.9828950727597652"/>
    <n v="0.40968060014457663"/>
    <n v="4.0285269709543572"/>
    <n v="0.832323086497047"/>
    <n v="4.8400999999999996"/>
    <s v="1-1,99 lei"/>
    <x v="10"/>
    <s v="0-0,99 euro"/>
    <n v="0"/>
  </r>
  <r>
    <n v="2506"/>
    <x v="32"/>
    <s v="COMUNA BLĂGEȘTI"/>
    <d v="2020-09-27T00:00:00"/>
    <n v="1"/>
    <m/>
    <s v="X"/>
    <s v="X"/>
    <n v="729"/>
    <n v="3000"/>
    <n v="0"/>
    <n v="3729"/>
    <n v="770.4386273010889"/>
    <n v="1070"/>
    <m/>
    <n v="567"/>
    <m/>
    <n v="1070"/>
    <n v="567"/>
    <n v="3.4850467289719624"/>
    <n v="0.72003610028139153"/>
    <n v="6.5767195767195767"/>
    <n v="1.3587982844816382"/>
    <n v="4.8400999999999996"/>
    <s v="3-3,99 lei"/>
    <x v="0"/>
    <s v="0-0,99 euro"/>
    <n v="0"/>
  </r>
  <r>
    <n v="2507"/>
    <x v="32"/>
    <s v="COMUNA BOGDANA"/>
    <d v="2020-09-27T00:00:00"/>
    <n v="1"/>
    <m/>
    <s v="X"/>
    <s v="X"/>
    <n v="16000"/>
    <n v="9076"/>
    <n v="0"/>
    <n v="25076"/>
    <n v="5180.8846924650325"/>
    <n v="1196"/>
    <m/>
    <n v="637"/>
    <m/>
    <n v="1196"/>
    <n v="637"/>
    <n v="20.96655518394649"/>
    <n v="4.3318433883486893"/>
    <n v="39.365777080062792"/>
    <n v="8.1332569740424372"/>
    <n v="4.8400999999999996"/>
    <s v="20-20,99 lei"/>
    <x v="34"/>
    <s v="4-4,99 euro"/>
    <n v="4"/>
  </r>
  <r>
    <n v="2508"/>
    <x v="32"/>
    <s v="COMUNA BOGDĂNEȘTI"/>
    <d v="2020-09-27T00:00:00"/>
    <n v="1"/>
    <m/>
    <s v="X"/>
    <s v="X"/>
    <n v="9175"/>
    <n v="1865"/>
    <n v="0"/>
    <n v="11040"/>
    <n v="2280.9446085824675"/>
    <n v="2420"/>
    <m/>
    <n v="1352"/>
    <m/>
    <n v="2420"/>
    <n v="1352"/>
    <n v="4.5619834710743801"/>
    <n v="0.94253909445556505"/>
    <n v="8.165680473372781"/>
    <n v="1.6870892075314108"/>
    <n v="4.8400999999999996"/>
    <s v="4-4,99 lei"/>
    <x v="11"/>
    <s v="0-0,99 euro"/>
    <n v="0"/>
  </r>
  <r>
    <n v="2509"/>
    <x v="32"/>
    <s v="COMUNA BOGDĂNIȚA"/>
    <d v="2020-09-27T00:00:00"/>
    <n v="1"/>
    <m/>
    <s v="X"/>
    <s v="X"/>
    <n v="3600"/>
    <n v="8000"/>
    <n v="0"/>
    <n v="11600"/>
    <n v="2396.6446974236073"/>
    <n v="1158"/>
    <m/>
    <n v="722"/>
    <m/>
    <n v="1158"/>
    <n v="722"/>
    <n v="10.01727115716753"/>
    <n v="2.0696413621965521"/>
    <n v="16.066481994459835"/>
    <n v="3.3194524895063813"/>
    <n v="4.8400999999999996"/>
    <s v="10-10,99 lei"/>
    <x v="3"/>
    <s v="2-2,99 euro"/>
    <n v="2"/>
  </r>
  <r>
    <n v="2510"/>
    <x v="32"/>
    <s v="COMUNA BOȚEȘTI"/>
    <d v="2020-09-27T00:00:00"/>
    <n v="1"/>
    <m/>
    <s v="X"/>
    <s v="X"/>
    <n v="5700"/>
    <n v="4526"/>
    <n v="0"/>
    <n v="10226"/>
    <n v="2112.7662651598107"/>
    <n v="1562"/>
    <m/>
    <n v="876"/>
    <m/>
    <n v="1562"/>
    <n v="876"/>
    <n v="6.5467349551856593"/>
    <n v="1.3526032427399557"/>
    <n v="11.673515981735159"/>
    <n v="2.4118336360271813"/>
    <n v="4.8400999999999996"/>
    <s v="6-6,99 lei"/>
    <x v="13"/>
    <s v="1-1,99 euro"/>
    <n v="1"/>
  </r>
  <r>
    <n v="2511"/>
    <x v="32"/>
    <s v="COMUNA BUNEȘTI-AVEREȘTI"/>
    <d v="2020-09-27T00:00:00"/>
    <n v="1"/>
    <m/>
    <s v="X"/>
    <s v="X"/>
    <n v="4200"/>
    <n v="6284"/>
    <n v="0"/>
    <n v="10484"/>
    <n v="2166.0709489473361"/>
    <n v="1992"/>
    <m/>
    <n v="1186"/>
    <m/>
    <n v="1992"/>
    <n v="1186"/>
    <n v="5.2630522088353411"/>
    <n v="1.0873850145317951"/>
    <n v="8.8397976391231037"/>
    <n v="1.8263667360432851"/>
    <n v="4.8400999999999996"/>
    <s v="5-5,99 lei"/>
    <x v="8"/>
    <s v="1-1,99 euro"/>
    <n v="1"/>
  </r>
  <r>
    <n v="2512"/>
    <x v="32"/>
    <s v="COMUNA CIOCANI"/>
    <d v="2020-09-27T00:00:00"/>
    <n v="1"/>
    <m/>
    <s v="X"/>
    <s v="X"/>
    <n v="800"/>
    <n v="5000"/>
    <n v="0"/>
    <n v="5800"/>
    <n v="1198.3223487118037"/>
    <n v="1273"/>
    <m/>
    <n v="779"/>
    <m/>
    <n v="1273"/>
    <n v="779"/>
    <n v="4.5561665357423413"/>
    <n v="0.94133727314360072"/>
    <n v="7.4454428754813868"/>
    <n v="1.5382828609907622"/>
    <n v="4.8400999999999996"/>
    <s v="4-4,99 lei"/>
    <x v="11"/>
    <s v="0-0,99 euro"/>
    <n v="0"/>
  </r>
  <r>
    <n v="2513"/>
    <x v="32"/>
    <s v="COMUNA CODĂEȘTI"/>
    <d v="2020-09-27T00:00:00"/>
    <n v="1"/>
    <m/>
    <s v="X"/>
    <s v="X"/>
    <n v="0"/>
    <n v="13052"/>
    <n v="0"/>
    <n v="13052"/>
    <n v="2696.6384992045623"/>
    <n v="3427"/>
    <m/>
    <n v="1628"/>
    <m/>
    <n v="3427"/>
    <n v="1628"/>
    <n v="3.808578932010505"/>
    <n v="0.78688021570019329"/>
    <n v="8.0171990171990171"/>
    <n v="1.6564118545482569"/>
    <n v="4.8400999999999996"/>
    <s v="3-3,99 lei"/>
    <x v="0"/>
    <s v="0-0,99 euro"/>
    <n v="0"/>
  </r>
  <r>
    <n v="2514"/>
    <x v="32"/>
    <s v="COMUNA COROIEȘTI"/>
    <d v="2020-09-27T00:00:00"/>
    <n v="1"/>
    <m/>
    <s v="X"/>
    <s v="X"/>
    <n v="5400"/>
    <n v="7984"/>
    <n v="0"/>
    <n v="13384"/>
    <n v="2765.2321233032376"/>
    <n v="1570"/>
    <m/>
    <n v="775"/>
    <m/>
    <n v="1570"/>
    <n v="775"/>
    <n v="8.524840764331211"/>
    <n v="1.7612943460530175"/>
    <n v="17.269677419354839"/>
    <n v="3.5680414494235322"/>
    <n v="4.8400999999999996"/>
    <s v="8-8,99 lei"/>
    <x v="2"/>
    <s v="1-1,99 euro"/>
    <n v="1"/>
  </r>
  <r>
    <n v="2515"/>
    <x v="32"/>
    <s v="COMUNA COSTEȘTI"/>
    <d v="2020-09-27T00:00:00"/>
    <n v="1"/>
    <m/>
    <s v="X"/>
    <s v="X"/>
    <n v="2340"/>
    <n v="14591"/>
    <n v="0"/>
    <n v="16931"/>
    <n v="3498.0682217309563"/>
    <n v="2210"/>
    <m/>
    <n v="1020"/>
    <m/>
    <n v="2210"/>
    <n v="1020"/>
    <n v="7.661085972850679"/>
    <n v="1.5828362994257721"/>
    <n v="16.599019607843136"/>
    <n v="3.4294786487558397"/>
    <n v="4.8400999999999996"/>
    <s v="7-7,99 lei"/>
    <x v="5"/>
    <s v="1-1,99 euro"/>
    <n v="1"/>
  </r>
  <r>
    <n v="2516"/>
    <x v="32"/>
    <s v="COMUNA COZMEȘTI"/>
    <d v="2020-09-27T00:00:00"/>
    <n v="1"/>
    <m/>
    <s v="X"/>
    <s v="X"/>
    <n v="0"/>
    <n v="25102"/>
    <n v="0"/>
    <n v="25102"/>
    <n v="5186.2564823040848"/>
    <n v="1694"/>
    <m/>
    <n v="816"/>
    <m/>
    <n v="1694"/>
    <n v="816"/>
    <n v="14.818181818181818"/>
    <n v="3.0615445586210654"/>
    <n v="30.762254901960784"/>
    <n v="6.3557064734118685"/>
    <n v="4.8400999999999996"/>
    <s v="14-14,99 lei"/>
    <x v="22"/>
    <s v="3-3,99 euro"/>
    <n v="3"/>
  </r>
  <r>
    <n v="2517"/>
    <x v="32"/>
    <s v="COMUNA CREȚEȘTI"/>
    <d v="2020-09-27T00:00:00"/>
    <n v="1"/>
    <m/>
    <s v="X"/>
    <s v="X"/>
    <n v="4900"/>
    <n v="7053"/>
    <n v="0"/>
    <n v="11953"/>
    <n v="2469.5770748538257"/>
    <n v="1359"/>
    <m/>
    <n v="841"/>
    <m/>
    <n v="1359"/>
    <n v="841"/>
    <n v="8.795437821927889"/>
    <n v="1.8172016739174581"/>
    <n v="14.212841854934602"/>
    <n v="2.9364769023232173"/>
    <n v="4.8400999999999996"/>
    <s v="8-8,99 lei"/>
    <x v="2"/>
    <s v="1-1,99 euro"/>
    <n v="1"/>
  </r>
  <r>
    <n v="2518"/>
    <x v="32"/>
    <s v="COMUNA DĂNEȘTI"/>
    <d v="2020-09-27T00:00:00"/>
    <n v="1"/>
    <m/>
    <s v="X"/>
    <s v="X"/>
    <n v="3200"/>
    <n v="2068"/>
    <n v="0"/>
    <n v="5268"/>
    <n v="1088.4072643127208"/>
    <n v="1559"/>
    <m/>
    <n v="876"/>
    <m/>
    <n v="1559"/>
    <n v="876"/>
    <n v="3.3790891597177679"/>
    <n v="0.69814449282406721"/>
    <n v="6.0136986301369859"/>
    <n v="1.2424740460190877"/>
    <n v="4.8400999999999996"/>
    <s v="3-3,99 lei"/>
    <x v="0"/>
    <s v="0-0,99 euro"/>
    <n v="0"/>
  </r>
  <r>
    <n v="2519"/>
    <x v="32"/>
    <s v="COMUNA DELENI"/>
    <d v="2020-09-27T00:00:00"/>
    <n v="1"/>
    <m/>
    <s v="X"/>
    <s v="X"/>
    <n v="1450"/>
    <n v="5573"/>
    <n v="0"/>
    <n v="7023"/>
    <n v="1451.0030784487924"/>
    <n v="1868"/>
    <m/>
    <n v="1045"/>
    <m/>
    <n v="1868"/>
    <n v="1045"/>
    <n v="3.7596359743040684"/>
    <n v="0.77676824328093808"/>
    <n v="6.7205741626794255"/>
    <n v="1.3885196922954952"/>
    <n v="4.8400999999999996"/>
    <s v="3-3,99 lei"/>
    <x v="0"/>
    <s v="0-0,99 euro"/>
    <n v="0"/>
  </r>
  <r>
    <n v="2520"/>
    <x v="32"/>
    <s v="COMUNA DELEȘTI"/>
    <d v="2020-09-27T00:00:00"/>
    <n v="1"/>
    <m/>
    <s v="X"/>
    <s v="X"/>
    <n v="0"/>
    <n v="7009.94"/>
    <n v="0"/>
    <n v="7009.94"/>
    <n v="1448.3047870911757"/>
    <n v="1768"/>
    <m/>
    <n v="950"/>
    <m/>
    <n v="1768"/>
    <n v="950"/>
    <n v="3.9648981900452487"/>
    <n v="0.81917691577555185"/>
    <n v="7.3788842105263157"/>
    <n v="1.5245313548328165"/>
    <n v="4.8400999999999996"/>
    <s v="3-3,99 lei"/>
    <x v="0"/>
    <s v="0-0,99 euro"/>
    <n v="0"/>
  </r>
  <r>
    <n v="2521"/>
    <x v="32"/>
    <s v="COMUNA DIMITRIE-CANTEMIR"/>
    <d v="2020-09-27T00:00:00"/>
    <n v="1"/>
    <m/>
    <s v="X"/>
    <s v="X"/>
    <n v="0"/>
    <n v="23964.17"/>
    <n v="0"/>
    <n v="23964.17"/>
    <n v="4951.1724964360237"/>
    <n v="1912"/>
    <m/>
    <n v="1107"/>
    <m/>
    <n v="1912"/>
    <n v="1107"/>
    <n v="12.53356171548117"/>
    <n v="2.5895253642447824"/>
    <n v="21.647850045167118"/>
    <n v="4.4726038811526863"/>
    <n v="4.8400999999999996"/>
    <s v="12-12,99 lei"/>
    <x v="15"/>
    <s v="2-2,99 euro"/>
    <n v="2"/>
  </r>
  <r>
    <n v="2522"/>
    <x v="32"/>
    <s v="COMUNA DODEȘTI"/>
    <d v="2020-09-27T00:00:00"/>
    <n v="1"/>
    <m/>
    <s v="X"/>
    <s v="X"/>
    <n v="2000"/>
    <n v="30000"/>
    <n v="0"/>
    <n v="32000"/>
    <n v="6611.4336480651227"/>
    <n v="1338"/>
    <m/>
    <n v="889"/>
    <m/>
    <n v="1338"/>
    <n v="889"/>
    <n v="23.916292974588938"/>
    <n v="4.9412807534119008"/>
    <n v="35.995500562429697"/>
    <n v="7.4369332374185859"/>
    <n v="4.8400999999999996"/>
    <s v="23-23,99 lei"/>
    <x v="51"/>
    <s v="4-4,99 euro"/>
    <n v="4"/>
  </r>
  <r>
    <n v="2523"/>
    <x v="32"/>
    <s v="COMUNA DRAGOMIREȘTI"/>
    <d v="2020-09-27T00:00:00"/>
    <n v="1"/>
    <m/>
    <s v="X"/>
    <s v="X"/>
    <n v="1000"/>
    <n v="8950"/>
    <n v="0"/>
    <n v="9950"/>
    <n v="2055.742649945249"/>
    <n v="3617"/>
    <m/>
    <n v="1803"/>
    <m/>
    <n v="3617"/>
    <n v="1803"/>
    <n v="2.7508985346972628"/>
    <n v="0.56835572295970394"/>
    <n v="5.5185801442041047"/>
    <n v="1.1401789517167216"/>
    <n v="4.8400999999999996"/>
    <s v="2-2,99 lei"/>
    <x v="7"/>
    <s v="0-0,99 euro"/>
    <n v="0"/>
  </r>
  <r>
    <n v="2524"/>
    <x v="32"/>
    <s v="COMUNA DRÂNCENI"/>
    <d v="2020-09-27T00:00:00"/>
    <n v="1"/>
    <m/>
    <s v="X"/>
    <s v="X"/>
    <n v="2500"/>
    <n v="9235"/>
    <n v="0"/>
    <n v="11735"/>
    <n v="2424.5366831263818"/>
    <n v="3794"/>
    <m/>
    <n v="1915"/>
    <m/>
    <n v="3794"/>
    <n v="1915"/>
    <n v="3.0930416447021614"/>
    <n v="0.63904498764532991"/>
    <n v="6.1279373368146217"/>
    <n v="1.2660765969328365"/>
    <n v="4.8400999999999996"/>
    <s v="3-3,99 lei"/>
    <x v="0"/>
    <s v="0-0,99 euro"/>
    <n v="0"/>
  </r>
  <r>
    <n v="2525"/>
    <x v="32"/>
    <s v="COMUNA DUDA-EPURENI"/>
    <d v="2020-09-27T00:00:00"/>
    <n v="1"/>
    <m/>
    <s v="X"/>
    <s v="X"/>
    <n v="3520"/>
    <n v="13408"/>
    <n v="0"/>
    <n v="16928"/>
    <n v="3497.44839982645"/>
    <n v="3527"/>
    <m/>
    <n v="1800"/>
    <m/>
    <n v="3527"/>
    <n v="1800"/>
    <n v="4.7995463566770624"/>
    <n v="0.99162132118697188"/>
    <n v="9.4044444444444437"/>
    <n v="1.9430268887924722"/>
    <n v="4.8400999999999996"/>
    <s v="4-4,99 lei"/>
    <x v="11"/>
    <s v="0-0,99 euro"/>
    <n v="0"/>
  </r>
  <r>
    <n v="2526"/>
    <x v="32"/>
    <s v="COMUNA DUMEȘTI"/>
    <d v="2020-09-27T00:00:00"/>
    <n v="1"/>
    <m/>
    <s v="X"/>
    <s v="X"/>
    <n v="0"/>
    <n v="21720"/>
    <n v="0"/>
    <n v="21720"/>
    <n v="4487.5105886242027"/>
    <n v="2781"/>
    <m/>
    <n v="1431"/>
    <m/>
    <n v="2781"/>
    <n v="1431"/>
    <n v="7.8101402373247035"/>
    <n v="1.613631998786121"/>
    <n v="15.178197064989519"/>
    <n v="3.1359263372635939"/>
    <n v="4.8400999999999996"/>
    <s v="7-7,99 lei"/>
    <x v="5"/>
    <s v="1-1,99 euro"/>
    <n v="1"/>
  </r>
  <r>
    <n v="2527"/>
    <x v="32"/>
    <s v="COMUNA EPURENI"/>
    <d v="2020-09-27T00:00:00"/>
    <n v="1"/>
    <m/>
    <s v="X"/>
    <s v="X"/>
    <n v="0"/>
    <n v="4969"/>
    <n v="0"/>
    <n v="4969"/>
    <n v="1026.6316811636125"/>
    <n v="2419"/>
    <m/>
    <n v="1344"/>
    <m/>
    <n v="2419"/>
    <n v="1344"/>
    <n v="2.0541546093427034"/>
    <n v="0.42440334070426311"/>
    <n v="3.6971726190476191"/>
    <n v="0.76386285800864029"/>
    <n v="4.8400999999999996"/>
    <s v="2-2,99 lei"/>
    <x v="7"/>
    <s v="0-0,99 euro"/>
    <n v="0"/>
  </r>
  <r>
    <n v="2528"/>
    <x v="32"/>
    <s v="COMUNA FĂLCIU"/>
    <d v="2020-09-27T00:00:00"/>
    <n v="1"/>
    <m/>
    <s v="X"/>
    <s v="X"/>
    <n v="6000"/>
    <n v="24408"/>
    <n v="0"/>
    <n v="30408"/>
    <n v="6282.5148240738836"/>
    <n v="4360"/>
    <m/>
    <n v="2306"/>
    <m/>
    <n v="4360"/>
    <n v="2306"/>
    <n v="6.9743119266055045"/>
    <n v="1.4409437669894229"/>
    <n v="13.186470078057242"/>
    <n v="2.724420999164737"/>
    <n v="4.8400999999999996"/>
    <s v="6-6,99 lei"/>
    <x v="13"/>
    <s v="1-1,99 euro"/>
    <n v="1"/>
  </r>
  <r>
    <n v="2529"/>
    <x v="32"/>
    <s v="COMUNA FEREȘTI"/>
    <d v="2020-09-27T00:00:00"/>
    <n v="1"/>
    <m/>
    <s v="X"/>
    <s v="X"/>
    <n v="2935"/>
    <n v="9941"/>
    <n v="0"/>
    <n v="12876"/>
    <n v="2660.2756141402037"/>
    <n v="1671"/>
    <m/>
    <n v="937"/>
    <m/>
    <n v="1671"/>
    <n v="937"/>
    <n v="7.7055655296229801"/>
    <n v="1.5920261006225038"/>
    <n v="13.741728922091783"/>
    <n v="2.8391415305658523"/>
    <n v="4.8400999999999996"/>
    <s v="7-7,99 lei"/>
    <x v="5"/>
    <s v="1-1,99 euro"/>
    <n v="1"/>
  </r>
  <r>
    <n v="2530"/>
    <x v="32"/>
    <s v="COMUNA FRUNTIȘENI"/>
    <d v="2020-09-27T00:00:00"/>
    <n v="1"/>
    <m/>
    <s v="X"/>
    <s v="X"/>
    <n v="3000"/>
    <n v="90"/>
    <n v="0"/>
    <n v="3090"/>
    <n v="638.41656164128847"/>
    <n v="1408"/>
    <m/>
    <n v="978"/>
    <m/>
    <n v="1408"/>
    <n v="978"/>
    <n v="2.1946022727272729"/>
    <n v="0.45342085343841509"/>
    <n v="3.1595092024539877"/>
    <n v="0.65277767038986556"/>
    <n v="4.8400999999999996"/>
    <s v="2-2,99 lei"/>
    <x v="7"/>
    <s v="0-0,99 euro"/>
    <n v="0"/>
  </r>
  <r>
    <n v="2531"/>
    <x v="32"/>
    <s v="COMUNA GĂGEȘTI"/>
    <d v="2020-09-27T00:00:00"/>
    <n v="1"/>
    <m/>
    <s v="X"/>
    <s v="X"/>
    <n v="6040"/>
    <n v="3199"/>
    <n v="0"/>
    <n v="9239"/>
    <n v="1908.8448585773024"/>
    <n v="1514"/>
    <m/>
    <n v="945"/>
    <m/>
    <n v="1514"/>
    <n v="945"/>
    <n v="6.1023778071334212"/>
    <n v="1.2607958114777427"/>
    <n v="9.7767195767195769"/>
    <n v="2.0199416492881506"/>
    <n v="4.8400999999999996"/>
    <s v="6-6,99 lei"/>
    <x v="13"/>
    <s v="1-1,99 euro"/>
    <n v="1"/>
  </r>
  <r>
    <n v="2532"/>
    <x v="32"/>
    <s v="COMUNA GÂRCENI"/>
    <d v="2020-09-27T00:00:00"/>
    <n v="1"/>
    <m/>
    <s v="X"/>
    <s v="X"/>
    <n v="0"/>
    <n v="6869.18"/>
    <n v="0"/>
    <n v="6869.18"/>
    <n v="1419.2227433317496"/>
    <n v="1747"/>
    <m/>
    <n v="924"/>
    <m/>
    <n v="1747"/>
    <n v="924"/>
    <n v="3.9319862621637092"/>
    <n v="0.8123770711687176"/>
    <n v="7.4341774891774897"/>
    <n v="1.535955349926136"/>
    <n v="4.8400999999999996"/>
    <s v="3-3,99 lei"/>
    <x v="0"/>
    <s v="0-0,99 euro"/>
    <n v="0"/>
  </r>
  <r>
    <n v="2533"/>
    <x v="32"/>
    <s v="COMUNA GHERGHEȘTI"/>
    <d v="2020-09-27T00:00:00"/>
    <n v="1"/>
    <m/>
    <s v="X"/>
    <s v="X"/>
    <n v="8800"/>
    <n v="35764"/>
    <n v="0"/>
    <n v="44564"/>
    <n v="9207.2477841366926"/>
    <n v="1998"/>
    <m/>
    <n v="1036"/>
    <m/>
    <n v="1998"/>
    <n v="1036"/>
    <n v="22.304304304304303"/>
    <n v="4.608232124192539"/>
    <n v="43.015444015444018"/>
    <n v="8.8873048109427533"/>
    <n v="4.8400999999999996"/>
    <s v="22-22,99 lei"/>
    <x v="17"/>
    <s v="4-4,99 euro"/>
    <n v="4"/>
  </r>
  <r>
    <n v="2534"/>
    <x v="32"/>
    <s v="COMUNA GRIVIȚA"/>
    <d v="2020-09-27T00:00:00"/>
    <n v="1"/>
    <m/>
    <s v="X"/>
    <s v="X"/>
    <n v="5800"/>
    <n v="3319"/>
    <n v="0"/>
    <n v="9119"/>
    <n v="1884.0519823970581"/>
    <n v="2878"/>
    <m/>
    <n v="1399"/>
    <m/>
    <n v="2878"/>
    <n v="1399"/>
    <n v="3.1685198054204307"/>
    <n v="0.65463932675366854"/>
    <n v="6.5182273052180131"/>
    <n v="1.3467133541079757"/>
    <n v="4.8400999999999996"/>
    <s v="3-3,99 lei"/>
    <x v="0"/>
    <s v="0-0,99 euro"/>
    <n v="0"/>
  </r>
  <r>
    <n v="2535"/>
    <x v="32"/>
    <s v="COMUNA HOCENI"/>
    <d v="2020-09-27T00:00:00"/>
    <n v="1"/>
    <m/>
    <s v="X"/>
    <s v="X"/>
    <n v="0"/>
    <n v="6648.93"/>
    <n v="0"/>
    <n v="6648.93"/>
    <n v="1373.7174851759262"/>
    <n v="2055"/>
    <m/>
    <n v="1339"/>
    <m/>
    <n v="2055"/>
    <n v="1339"/>
    <n v="3.2354890510948908"/>
    <n v="0.66847566188609542"/>
    <n v="4.9655937266616883"/>
    <n v="1.0259279202210054"/>
    <n v="4.8400999999999996"/>
    <s v="3-3,99 lei"/>
    <x v="0"/>
    <s v="0-0,99 euro"/>
    <n v="0"/>
  </r>
  <r>
    <n v="2536"/>
    <x v="32"/>
    <s v="COMUNA IANA"/>
    <d v="2020-09-27T00:00:00"/>
    <n v="1"/>
    <m/>
    <s v="X"/>
    <s v="X"/>
    <n v="1770"/>
    <n v="2000"/>
    <n v="0"/>
    <n v="3770"/>
    <n v="778.90952666267231"/>
    <n v="3212"/>
    <m/>
    <n v="1926"/>
    <m/>
    <n v="3212"/>
    <n v="1926"/>
    <n v="1.1737235367372354"/>
    <n v="0.24249985263470494"/>
    <n v="1.9574247144340602"/>
    <n v="0.40441823814261285"/>
    <n v="4.8400999999999996"/>
    <s v="1-1,99 lei"/>
    <x v="10"/>
    <s v="0-0,99 euro"/>
    <n v="0"/>
  </r>
  <r>
    <n v="2537"/>
    <x v="32"/>
    <s v="COMUNA IBĂNEȘTI"/>
    <d v="2020-09-27T00:00:00"/>
    <n v="1"/>
    <m/>
    <s v="X"/>
    <s v="X"/>
    <n v="16100"/>
    <n v="58163"/>
    <n v="0"/>
    <n v="74263"/>
    <n v="15343.278031445632"/>
    <n v="1148"/>
    <m/>
    <n v="756"/>
    <m/>
    <n v="1148"/>
    <n v="756"/>
    <n v="64.689024390243901"/>
    <n v="13.365224766067623"/>
    <n v="98.231481481481481"/>
    <n v="20.295341311436022"/>
    <n v="4.8400999999999996"/>
    <s v="64-64,99 lei"/>
    <x v="45"/>
    <s v="13-13,99 euro"/>
    <n v="13"/>
  </r>
  <r>
    <n v="2538"/>
    <x v="32"/>
    <s v="COMUNA IVĂNEȘTI"/>
    <d v="2020-09-27T00:00:00"/>
    <n v="1"/>
    <m/>
    <s v="X"/>
    <s v="X"/>
    <n v="60530"/>
    <n v="17321"/>
    <n v="0"/>
    <n v="77851"/>
    <n v="16084.585029234935"/>
    <n v="3387"/>
    <m/>
    <n v="1532"/>
    <m/>
    <n v="3387"/>
    <n v="1532"/>
    <n v="22.985237673457338"/>
    <n v="4.7489179300959359"/>
    <n v="50.816579634464752"/>
    <n v="10.499076389840036"/>
    <n v="4.8400999999999996"/>
    <s v="22-22,99 lei"/>
    <x v="17"/>
    <s v="4-4,99 euro"/>
    <n v="4"/>
  </r>
  <r>
    <n v="2539"/>
    <x v="32"/>
    <s v="COMUNA IVEȘTI"/>
    <d v="2020-09-27T00:00:00"/>
    <n v="1"/>
    <m/>
    <s v="X"/>
    <s v="X"/>
    <n v="2610"/>
    <n v="7795"/>
    <n v="0"/>
    <n v="10405"/>
    <n v="2149.7489721286752"/>
    <n v="2191"/>
    <m/>
    <n v="1174"/>
    <m/>
    <n v="2191"/>
    <n v="1174"/>
    <n v="4.7489730716567777"/>
    <n v="0.9811725112408376"/>
    <n v="8.8628620102214644"/>
    <n v="1.8311320035167591"/>
    <n v="4.8400999999999996"/>
    <s v="4-4,99 lei"/>
    <x v="11"/>
    <s v="0-0,99 euro"/>
    <n v="0"/>
  </r>
  <r>
    <n v="2540"/>
    <x v="32"/>
    <s v="COMUNA LAZA"/>
    <d v="2020-09-27T00:00:00"/>
    <n v="1"/>
    <m/>
    <s v="X"/>
    <s v="X"/>
    <n v="1300"/>
    <n v="3478"/>
    <n v="0"/>
    <n v="4778"/>
    <n v="987.16968657672373"/>
    <n v="2604"/>
    <m/>
    <n v="1267"/>
    <m/>
    <n v="2604"/>
    <n v="1267"/>
    <n v="1.8348694316436251"/>
    <n v="0.37909742188046225"/>
    <n v="3.771112865035517"/>
    <n v="0.7791394527045965"/>
    <n v="4.8400999999999996"/>
    <s v="1-1,99 lei"/>
    <x v="10"/>
    <s v="0-0,99 euro"/>
    <n v="0"/>
  </r>
  <r>
    <n v="2541"/>
    <x v="32"/>
    <s v="COMUNA LIPOVĂȚ"/>
    <d v="2020-09-27T00:00:00"/>
    <n v="1"/>
    <m/>
    <s v="X"/>
    <s v="X"/>
    <n v="8960"/>
    <n v="17923.62"/>
    <n v="0"/>
    <n v="26883.62"/>
    <n v="5554.3521828061403"/>
    <n v="3241"/>
    <m/>
    <n v="1615"/>
    <m/>
    <n v="3241"/>
    <n v="1615"/>
    <n v="8.2948534402962046"/>
    <n v="1.7137772856544708"/>
    <n v="16.646204334365326"/>
    <n v="3.4392273577746999"/>
    <n v="4.8400999999999996"/>
    <s v="8-8,99 lei"/>
    <x v="2"/>
    <s v="1-1,99 euro"/>
    <n v="1"/>
  </r>
  <r>
    <n v="2542"/>
    <x v="32"/>
    <s v="COMUNA LUNCA BANULUI"/>
    <d v="2020-09-27T00:00:00"/>
    <n v="1"/>
    <m/>
    <s v="X"/>
    <s v="X"/>
    <n v="2500"/>
    <n v="4817.53"/>
    <n v="0"/>
    <n v="7317.53"/>
    <n v="1511.8551269601869"/>
    <n v="2895"/>
    <m/>
    <n v="1593"/>
    <m/>
    <n v="2895"/>
    <n v="1593"/>
    <n v="2.5276442141623487"/>
    <n v="0.52222975024531504"/>
    <n v="4.5935530445699939"/>
    <n v="0.94906159884506403"/>
    <n v="4.8400999999999996"/>
    <s v="2-2,99 lei"/>
    <x v="7"/>
    <s v="0-0,99 euro"/>
    <n v="0"/>
  </r>
  <r>
    <n v="2543"/>
    <x v="32"/>
    <s v="COMUNA MĂLUȘTENI"/>
    <d v="2020-09-27T00:00:00"/>
    <n v="1"/>
    <m/>
    <s v="X"/>
    <s v="X"/>
    <n v="4100"/>
    <n v="2150"/>
    <n v="0"/>
    <n v="6250"/>
    <n v="1291.2956343877195"/>
    <n v="1726"/>
    <m/>
    <n v="1298"/>
    <m/>
    <n v="1726"/>
    <n v="1298"/>
    <n v="3.6210892236384704"/>
    <n v="0.74814347299404371"/>
    <n v="4.815100154083205"/>
    <n v="0.99483484929716448"/>
    <n v="4.8400999999999996"/>
    <s v="3-3,99 lei"/>
    <x v="0"/>
    <s v="0-0,99 euro"/>
    <n v="0"/>
  </r>
  <r>
    <n v="2544"/>
    <x v="32"/>
    <s v="COMUNA MICLEȘTI"/>
    <d v="2020-09-27T00:00:00"/>
    <n v="1"/>
    <m/>
    <s v="X"/>
    <s v="X"/>
    <n v="8570"/>
    <n v="5361"/>
    <n v="0"/>
    <n v="13931"/>
    <n v="2878.2463172248508"/>
    <n v="2029"/>
    <m/>
    <n v="1008"/>
    <m/>
    <n v="2029"/>
    <n v="1008"/>
    <n v="6.8659438146870375"/>
    <n v="1.4185541238170778"/>
    <n v="13.820436507936508"/>
    <n v="2.8554030924849712"/>
    <n v="4.8400999999999996"/>
    <s v="6-6,99 lei"/>
    <x v="13"/>
    <s v="1-1,99 euro"/>
    <n v="1"/>
  </r>
  <r>
    <n v="2545"/>
    <x v="32"/>
    <s v="COMUNA MUNTENII DE JOS"/>
    <d v="2020-09-27T00:00:00"/>
    <n v="1"/>
    <m/>
    <s v="X"/>
    <s v="X"/>
    <n v="2100"/>
    <n v="1969"/>
    <n v="0"/>
    <n v="4069"/>
    <n v="840.68510981178076"/>
    <n v="3585"/>
    <m/>
    <n v="1853"/>
    <m/>
    <n v="3585"/>
    <n v="1853"/>
    <n v="1.1350069735006973"/>
    <n v="0.23450072798097094"/>
    <n v="2.1958985429033997"/>
    <n v="0.45368867232152227"/>
    <n v="4.8400999999999996"/>
    <s v="1-1,99 lei"/>
    <x v="10"/>
    <s v="0-0,99 euro"/>
    <n v="0"/>
  </r>
  <r>
    <n v="2546"/>
    <x v="32"/>
    <s v="COMUNA MUNTENII DE SUS"/>
    <d v="2020-09-27T00:00:00"/>
    <n v="1"/>
    <m/>
    <s v="X"/>
    <s v="X"/>
    <n v="4291"/>
    <n v="11079.6"/>
    <n v="0"/>
    <n v="15370.6"/>
    <n v="3175.6781884671809"/>
    <n v="3414"/>
    <m/>
    <n v="1339"/>
    <m/>
    <n v="3414"/>
    <n v="1339"/>
    <n v="4.5022261277094318"/>
    <n v="0.93019279099800256"/>
    <n v="11.479163554891711"/>
    <n v="2.3716790055766848"/>
    <n v="4.8400999999999996"/>
    <s v="4-4,99 lei"/>
    <x v="11"/>
    <s v="0-0,99 euro"/>
    <n v="0"/>
  </r>
  <r>
    <n v="2547"/>
    <x v="32"/>
    <s v="COMUNA OLTENEȘTI"/>
    <d v="2020-09-27T00:00:00"/>
    <n v="1"/>
    <m/>
    <s v="X"/>
    <s v="X"/>
    <n v="7200"/>
    <n v="9795"/>
    <n v="0"/>
    <n v="16995"/>
    <n v="3511.2910890270864"/>
    <n v="2079"/>
    <m/>
    <n v="1158"/>
    <m/>
    <n v="2079"/>
    <n v="1158"/>
    <n v="8.174603174603174"/>
    <n v="1.6889327027547314"/>
    <n v="14.676165803108809"/>
    <n v="3.0322030129767588"/>
    <n v="4.8400999999999996"/>
    <s v="8-8,99 lei"/>
    <x v="2"/>
    <s v="1-1,99 euro"/>
    <n v="1"/>
  </r>
  <r>
    <n v="2548"/>
    <x v="32"/>
    <s v="COMUNA OȘEȘTI"/>
    <d v="2020-09-27T00:00:00"/>
    <n v="1"/>
    <m/>
    <s v="X"/>
    <s v="X"/>
    <n v="5943"/>
    <n v="2026"/>
    <n v="0"/>
    <n v="7969"/>
    <n v="1646.4535856697178"/>
    <n v="2359"/>
    <m/>
    <n v="1206"/>
    <m/>
    <n v="2359"/>
    <n v="1206"/>
    <n v="3.378126324713862"/>
    <n v="0.69794556408211861"/>
    <n v="6.6077943615257047"/>
    <n v="1.3652185619151889"/>
    <n v="4.8400999999999996"/>
    <s v="3-3,99 lei"/>
    <x v="0"/>
    <s v="0-0,99 euro"/>
    <n v="0"/>
  </r>
  <r>
    <n v="2549"/>
    <x v="32"/>
    <s v="COMUNA PĂDURENI"/>
    <d v="2020-09-27T00:00:00"/>
    <n v="1"/>
    <m/>
    <s v="X"/>
    <s v="X"/>
    <n v="2776"/>
    <n v="9635"/>
    <n v="0"/>
    <n v="12411"/>
    <n v="2564.2032189417578"/>
    <n v="3142"/>
    <m/>
    <n v="1405"/>
    <m/>
    <n v="3142"/>
    <n v="1405"/>
    <n v="3.9500318268618715"/>
    <n v="0.81610541659508518"/>
    <n v="8.8334519572953738"/>
    <n v="1.8250556718446675"/>
    <n v="4.8400999999999996"/>
    <s v="3-3,99 lei"/>
    <x v="0"/>
    <s v="0-0,99 euro"/>
    <n v="0"/>
  </r>
  <r>
    <n v="2550"/>
    <x v="32"/>
    <s v="COMUNA PERIENI"/>
    <d v="2020-09-27T00:00:00"/>
    <n v="1"/>
    <m/>
    <s v="X"/>
    <s v="X"/>
    <n v="7560"/>
    <n v="2931"/>
    <n v="0"/>
    <n v="10491"/>
    <n v="2167.51720005785"/>
    <n v="3007"/>
    <m/>
    <n v="1661"/>
    <m/>
    <n v="3007"/>
    <n v="1661"/>
    <n v="3.4888593282341205"/>
    <n v="0.7208238111266545"/>
    <n v="6.3160746538229979"/>
    <n v="1.3049471403117701"/>
    <n v="4.8400999999999996"/>
    <s v="3-3,99 lei"/>
    <x v="0"/>
    <s v="0-0,99 euro"/>
    <n v="0"/>
  </r>
  <r>
    <n v="2551"/>
    <x v="32"/>
    <s v="COMUNA POCHIDIA"/>
    <d v="2020-09-27T00:00:00"/>
    <n v="1"/>
    <m/>
    <s v="X"/>
    <s v="X"/>
    <n v="4676"/>
    <n v="516"/>
    <n v="0"/>
    <n v="5192"/>
    <n v="1072.7051093985663"/>
    <n v="1380"/>
    <m/>
    <n v="902"/>
    <m/>
    <n v="1380"/>
    <n v="902"/>
    <n v="3.7623188405797103"/>
    <n v="0.77732254304243931"/>
    <n v="5.7560975609756095"/>
    <n v="1.1892517842556167"/>
    <n v="4.8400999999999996"/>
    <s v="3-3,99 lei"/>
    <x v="0"/>
    <s v="0-0,99 euro"/>
    <n v="0"/>
  </r>
  <r>
    <n v="2552"/>
    <x v="32"/>
    <s v="COMUNA POGANA"/>
    <d v="2020-09-27T00:00:00"/>
    <n v="1"/>
    <m/>
    <s v="X"/>
    <s v="X"/>
    <n v="2400"/>
    <n v="4221"/>
    <n v="0"/>
    <n v="6621"/>
    <n v="1367.9469432449744"/>
    <n v="2484"/>
    <m/>
    <n v="1452"/>
    <m/>
    <n v="2484"/>
    <n v="1452"/>
    <n v="2.6654589371980677"/>
    <n v="0.55070327827897514"/>
    <n v="4.5599173553719012"/>
    <n v="0.94211221986568483"/>
    <n v="4.8400999999999996"/>
    <s v="2-2,99 lei"/>
    <x v="7"/>
    <s v="0-0,99 euro"/>
    <n v="0"/>
  </r>
  <r>
    <n v="2553"/>
    <x v="32"/>
    <s v="COMUNA POGONEȘTI"/>
    <d v="2020-09-27T00:00:00"/>
    <n v="1"/>
    <m/>
    <s v="X"/>
    <s v="X"/>
    <n v="5170"/>
    <n v="10870"/>
    <n v="0"/>
    <n v="16040"/>
    <n v="3313.9811160926429"/>
    <n v="1380"/>
    <m/>
    <n v="875"/>
    <m/>
    <n v="1380"/>
    <n v="875"/>
    <n v="11.623188405797102"/>
    <n v="2.4014355913714804"/>
    <n v="18.331428571428571"/>
    <n v="3.7874069898201634"/>
    <n v="4.8400999999999996"/>
    <s v="11-11,99 lei"/>
    <x v="4"/>
    <s v="2-2,99 euro"/>
    <n v="2"/>
  </r>
  <r>
    <n v="2554"/>
    <x v="32"/>
    <s v="COMUNA POIENEȘTI"/>
    <d v="2020-09-27T00:00:00"/>
    <n v="1"/>
    <m/>
    <s v="X"/>
    <s v="X"/>
    <n v="31386"/>
    <n v="5321"/>
    <n v="0"/>
    <n v="36707"/>
    <n v="7583.9342162352023"/>
    <n v="2272"/>
    <m/>
    <n v="1453"/>
    <m/>
    <n v="2272"/>
    <n v="1453"/>
    <n v="16.15625"/>
    <n v="3.3379992148922546"/>
    <n v="25.262904335856849"/>
    <n v="5.2195004929354454"/>
    <n v="4.8400999999999996"/>
    <s v="16-16,99 lei"/>
    <x v="31"/>
    <s v="3-3,99 euro"/>
    <n v="3"/>
  </r>
  <r>
    <n v="2555"/>
    <x v="32"/>
    <s v="COMUNA PUIEȘTI"/>
    <d v="2020-09-27T00:00:00"/>
    <n v="1"/>
    <m/>
    <s v="X"/>
    <s v="X"/>
    <n v="7200"/>
    <n v="5400"/>
    <n v="0"/>
    <n v="12600"/>
    <n v="2603.2519989256421"/>
    <n v="3610"/>
    <m/>
    <n v="1980"/>
    <m/>
    <n v="3610"/>
    <n v="1980"/>
    <n v="3.4903047091412742"/>
    <n v="0.72112243737552406"/>
    <n v="6.3636363636363633"/>
    <n v="1.3147737368311323"/>
    <n v="4.8400999999999996"/>
    <s v="3-3,99 lei"/>
    <x v="0"/>
    <s v="0-0,99 euro"/>
    <n v="0"/>
  </r>
  <r>
    <n v="2556"/>
    <x v="32"/>
    <s v="COMUNA PUNGEȘTI"/>
    <d v="2020-09-27T00:00:00"/>
    <n v="1"/>
    <m/>
    <s v="X"/>
    <s v="X"/>
    <n v="0"/>
    <n v="4877.68"/>
    <n v="0"/>
    <n v="4877.68"/>
    <n v="1007.7643023904466"/>
    <n v="2530"/>
    <m/>
    <n v="1412"/>
    <m/>
    <n v="2530"/>
    <n v="1412"/>
    <n v="1.9279367588932808"/>
    <n v="0.39832581122152039"/>
    <n v="3.4544475920679889"/>
    <n v="0.71371409517737006"/>
    <n v="4.8400999999999996"/>
    <s v="1-1,99 lei"/>
    <x v="10"/>
    <s v="0-0,99 euro"/>
    <n v="0"/>
  </r>
  <r>
    <n v="2557"/>
    <x v="32"/>
    <s v="COMUNA PUȘCAȘI"/>
    <d v="2020-09-27T00:00:00"/>
    <n v="1"/>
    <m/>
    <s v="X"/>
    <s v="X"/>
    <n v="0"/>
    <n v="11763.92"/>
    <n v="0"/>
    <n v="11763.92"/>
    <n v="2430.5117662858206"/>
    <n v="2953"/>
    <m/>
    <n v="1389"/>
    <m/>
    <n v="2953"/>
    <n v="1389"/>
    <n v="3.9837182526244499"/>
    <n v="0.8230652781191401"/>
    <n v="8.4693448524118065"/>
    <n v="1.749828485446955"/>
    <n v="4.8400999999999996"/>
    <s v="3-3,99 lei"/>
    <x v="0"/>
    <s v="0-0,99 euro"/>
    <n v="0"/>
  </r>
  <r>
    <n v="2558"/>
    <x v="32"/>
    <s v="COMUNA RAFAILA"/>
    <d v="2020-09-27T00:00:00"/>
    <n v="1"/>
    <m/>
    <s v="X"/>
    <s v="X"/>
    <n v="200"/>
    <n v="3629.5"/>
    <n v="0"/>
    <n v="3829.5"/>
    <n v="791.20266110204341"/>
    <n v="1467"/>
    <m/>
    <n v="784"/>
    <m/>
    <n v="1467"/>
    <n v="784"/>
    <n v="2.6104294478527605"/>
    <n v="0.53933378398230636"/>
    <n v="4.8845663265306118"/>
    <n v="1.0091870677321981"/>
    <n v="4.8400999999999996"/>
    <s v="2-2,99 lei"/>
    <x v="7"/>
    <s v="0-0,99 euro"/>
    <n v="0"/>
  </r>
  <r>
    <n v="2559"/>
    <x v="32"/>
    <s v="COMUNA REBRICEA"/>
    <d v="2020-09-27T00:00:00"/>
    <n v="1"/>
    <m/>
    <s v="X"/>
    <s v="X"/>
    <n v="0"/>
    <n v="24701"/>
    <n v="0"/>
    <n v="24701"/>
    <n v="5103.4069544017693"/>
    <n v="2749"/>
    <m/>
    <n v="1415"/>
    <m/>
    <n v="2749"/>
    <n v="1415"/>
    <n v="8.9854492542742808"/>
    <n v="1.856459423209083"/>
    <n v="17.456537102473497"/>
    <n v="3.6066480243122045"/>
    <n v="4.8400999999999996"/>
    <s v="8-8,99 lei"/>
    <x v="2"/>
    <s v="1-1,99 euro"/>
    <n v="1"/>
  </r>
  <r>
    <n v="2560"/>
    <x v="32"/>
    <s v="COMUNA ROȘIEȘTI"/>
    <d v="2020-09-27T00:00:00"/>
    <n v="1"/>
    <m/>
    <s v="X"/>
    <s v="X"/>
    <n v="0"/>
    <n v="15000"/>
    <n v="0"/>
    <n v="15000"/>
    <n v="3099.1095225305266"/>
    <n v="2528"/>
    <m/>
    <n v="1496"/>
    <m/>
    <n v="2528"/>
    <n v="1496"/>
    <n v="5.9335443037974684"/>
    <n v="1.2259135769503666"/>
    <n v="10.026737967914439"/>
    <n v="2.0715972744188011"/>
    <n v="4.8400999999999996"/>
    <s v="5-5,99 lei"/>
    <x v="8"/>
    <s v="1-1,99 euro"/>
    <n v="1"/>
  </r>
  <r>
    <n v="2561"/>
    <x v="32"/>
    <s v="COMUNA SOLEȘTI"/>
    <d v="2020-09-27T00:00:00"/>
    <n v="1"/>
    <m/>
    <s v="X"/>
    <s v="X"/>
    <n v="0"/>
    <n v="13059"/>
    <n v="0"/>
    <n v="13059"/>
    <n v="2698.0847503150762"/>
    <n v="2874"/>
    <m/>
    <n v="1468"/>
    <m/>
    <n v="2874"/>
    <n v="1468"/>
    <n v="4.5438413361169099"/>
    <n v="0.93879079690851641"/>
    <n v="8.895776566757494"/>
    <n v="1.8379323912228041"/>
    <n v="4.8400999999999996"/>
    <s v="4-4,99 lei"/>
    <x v="11"/>
    <s v="0-0,99 euro"/>
    <n v="0"/>
  </r>
  <r>
    <n v="2562"/>
    <x v="32"/>
    <s v="COMUNA STĂNILEȘTI"/>
    <d v="2020-09-27T00:00:00"/>
    <n v="1"/>
    <m/>
    <s v="X"/>
    <s v="X"/>
    <n v="5900"/>
    <n v="5190"/>
    <n v="0"/>
    <n v="11090"/>
    <n v="2291.2749736575693"/>
    <n v="4243"/>
    <m/>
    <n v="2226"/>
    <m/>
    <n v="4243"/>
    <n v="2226"/>
    <n v="2.6137167098750882"/>
    <n v="0.54001295631806956"/>
    <n v="4.982030548068284"/>
    <n v="1.0293238875370931"/>
    <n v="4.8400999999999996"/>
    <s v="2-2,99 lei"/>
    <x v="7"/>
    <s v="0-0,99 euro"/>
    <n v="0"/>
  </r>
  <r>
    <n v="2563"/>
    <x v="32"/>
    <s v="COMUNA ȘTEFAN CEL MARE"/>
    <d v="2020-09-27T00:00:00"/>
    <n v="1"/>
    <m/>
    <s v="X"/>
    <s v="X"/>
    <n v="0"/>
    <n v="8058"/>
    <n v="0"/>
    <n v="8058"/>
    <n v="1664.8416355033987"/>
    <n v="2781"/>
    <m/>
    <n v="1582"/>
    <m/>
    <n v="2781"/>
    <n v="1582"/>
    <n v="2.8975188781014025"/>
    <n v="0.59864855645573489"/>
    <n v="5.0935524652338815"/>
    <n v="1.0523651299010106"/>
    <n v="4.8400999999999996"/>
    <s v="2-2,99 lei"/>
    <x v="7"/>
    <s v="0-0,99 euro"/>
    <n v="0"/>
  </r>
  <r>
    <n v="2564"/>
    <x v="32"/>
    <s v="COMUNA ȘULETEA"/>
    <d v="2020-09-27T00:00:00"/>
    <n v="1"/>
    <m/>
    <s v="X"/>
    <s v="X"/>
    <n v="4800"/>
    <n v="28800"/>
    <n v="0"/>
    <n v="33600"/>
    <n v="6942.0053304683797"/>
    <n v="1814"/>
    <m/>
    <n v="1253"/>
    <m/>
    <n v="1814"/>
    <n v="1253"/>
    <n v="18.522601984564499"/>
    <n v="3.8269048128271113"/>
    <n v="26.815642458100559"/>
    <n v="5.5403075263115564"/>
    <n v="4.8400999999999996"/>
    <s v="18-18,99 lei"/>
    <x v="53"/>
    <s v="3-3,99 euro"/>
    <n v="3"/>
  </r>
  <r>
    <n v="2565"/>
    <x v="32"/>
    <s v="COMUNA TANACU"/>
    <d v="2020-09-27T00:00:00"/>
    <n v="1"/>
    <m/>
    <s v="X"/>
    <s v="X"/>
    <n v="0"/>
    <n v="7980"/>
    <n v="0"/>
    <n v="7980"/>
    <n v="1648.7262659862402"/>
    <n v="1544"/>
    <m/>
    <n v="702"/>
    <m/>
    <n v="1544"/>
    <n v="702"/>
    <n v="5.1683937823834194"/>
    <n v="1.0678278924781348"/>
    <n v="11.367521367521368"/>
    <n v="2.3486129145103134"/>
    <n v="4.8400999999999996"/>
    <s v="5-5,99 lei"/>
    <x v="8"/>
    <s v="1-1,99 euro"/>
    <n v="1"/>
  </r>
  <r>
    <n v="2566"/>
    <x v="32"/>
    <s v="COMUNA TĂCUTA"/>
    <d v="2020-09-27T00:00:00"/>
    <n v="1"/>
    <m/>
    <s v="X"/>
    <s v="X"/>
    <n v="1440"/>
    <n v="17464.87"/>
    <n v="0"/>
    <n v="18904.87"/>
    <n v="3905.8841759467782"/>
    <n v="2435"/>
    <m/>
    <n v="1297"/>
    <m/>
    <n v="2435"/>
    <n v="1297"/>
    <n v="7.7638069815195072"/>
    <n v="1.6040592098344058"/>
    <n v="14.575844255975326"/>
    <n v="3.0114758488410009"/>
    <n v="4.8400999999999996"/>
    <s v="7-7,99 lei"/>
    <x v="5"/>
    <s v="1-1,99 euro"/>
    <n v="1"/>
  </r>
  <r>
    <n v="2567"/>
    <x v="32"/>
    <s v="COMUNA TĂTĂRĂNI"/>
    <d v="2020-09-27T00:00:00"/>
    <n v="1"/>
    <m/>
    <s v="X"/>
    <s v="X"/>
    <n v="1800"/>
    <n v="7421"/>
    <n v="0"/>
    <n v="9221"/>
    <n v="1905.1259271502656"/>
    <n v="1565"/>
    <m/>
    <n v="784"/>
    <m/>
    <n v="1565"/>
    <n v="784"/>
    <n v="5.892012779552716"/>
    <n v="1.2173328607988918"/>
    <n v="11.761479591836734"/>
    <n v="2.4300075601406448"/>
    <n v="4.8400999999999996"/>
    <s v="5-5,99 lei"/>
    <x v="8"/>
    <s v="1-1,99 euro"/>
    <n v="1"/>
  </r>
  <r>
    <n v="2568"/>
    <x v="32"/>
    <s v="COMUNA TODIREȘTI"/>
    <d v="2020-09-27T00:00:00"/>
    <n v="1"/>
    <m/>
    <s v="X"/>
    <s v="X"/>
    <n v="9300"/>
    <n v="3473"/>
    <n v="0"/>
    <n v="12773"/>
    <n v="2638.9950620854943"/>
    <n v="2582"/>
    <m/>
    <n v="1270"/>
    <m/>
    <n v="2582"/>
    <n v="1270"/>
    <n v="4.9469403563129353"/>
    <n v="1.0220739977093316"/>
    <n v="10.05748031496063"/>
    <n v="2.0779488677838538"/>
    <n v="4.8400999999999996"/>
    <s v="4-4,99 lei"/>
    <x v="11"/>
    <s v="1-1,99 euro"/>
    <n v="1"/>
  </r>
  <r>
    <n v="2569"/>
    <x v="32"/>
    <s v="COMUNA TUTOVA"/>
    <d v="2020-09-27T00:00:00"/>
    <n v="1"/>
    <m/>
    <s v="X"/>
    <s v="X"/>
    <n v="6000"/>
    <n v="6500"/>
    <n v="0"/>
    <n v="12500"/>
    <n v="2582.5912687754389"/>
    <n v="3063"/>
    <m/>
    <n v="1537"/>
    <m/>
    <n v="3063"/>
    <n v="1537"/>
    <n v="4.0809663728370875"/>
    <n v="0.8431574498124188"/>
    <n v="8.1327260897852955"/>
    <n v="1.6802805912657377"/>
    <n v="4.8400999999999996"/>
    <s v="4-4,99 lei"/>
    <x v="11"/>
    <s v="0-0,99 euro"/>
    <n v="0"/>
  </r>
  <r>
    <n v="2570"/>
    <x v="32"/>
    <s v="COMUNA VĂLENI"/>
    <d v="2020-09-27T00:00:00"/>
    <n v="1"/>
    <m/>
    <s v="X"/>
    <s v="X"/>
    <n v="4115"/>
    <n v="0"/>
    <n v="0"/>
    <n v="4115"/>
    <n v="850.18904568087441"/>
    <n v="4288"/>
    <m/>
    <n v="1611"/>
    <m/>
    <n v="4288"/>
    <n v="1611"/>
    <n v="0.95965485074626866"/>
    <n v="0.19827169908602482"/>
    <n v="2.5543140906269399"/>
    <n v="0.52773994145305669"/>
    <n v="4.8400999999999996"/>
    <s v="0-0,99 lei"/>
    <x v="6"/>
    <s v="0-0,99 euro"/>
    <n v="0"/>
  </r>
  <r>
    <n v="2571"/>
    <x v="32"/>
    <s v="COMUNA VETRIȘOAIA"/>
    <d v="2020-09-27T00:00:00"/>
    <n v="1"/>
    <m/>
    <s v="X"/>
    <s v="X"/>
    <n v="1800"/>
    <n v="2000"/>
    <n v="0"/>
    <n v="3800"/>
    <n v="785.10774570773333"/>
    <n v="2408"/>
    <m/>
    <n v="1304"/>
    <m/>
    <n v="2408"/>
    <n v="1304"/>
    <n v="1.5780730897009967"/>
    <n v="0.32604142263610186"/>
    <n v="2.9141104294478528"/>
    <n v="0.60207649210715741"/>
    <n v="4.8400999999999996"/>
    <s v="1-1,99 lei"/>
    <x v="10"/>
    <s v="0-0,99 euro"/>
    <n v="0"/>
  </r>
  <r>
    <n v="2572"/>
    <x v="32"/>
    <s v="COMUNA VIIȘOARA"/>
    <d v="2020-09-27T00:00:00"/>
    <n v="1"/>
    <m/>
    <s v="X"/>
    <s v="X"/>
    <n v="7200"/>
    <n v="16210"/>
    <n v="0"/>
    <n v="23410"/>
    <n v="4836.6769281626421"/>
    <n v="1349"/>
    <m/>
    <n v="836"/>
    <m/>
    <n v="1349"/>
    <n v="836"/>
    <n v="17.353595255744995"/>
    <n v="3.5853794871479927"/>
    <n v="28.002392344497608"/>
    <n v="5.7854987178978972"/>
    <n v="4.8400999999999996"/>
    <s v="17-17,99 lei"/>
    <x v="29"/>
    <s v="3-3,99 euro"/>
    <n v="3"/>
  </r>
  <r>
    <n v="2573"/>
    <x v="32"/>
    <s v="COMUNA VINDEREI"/>
    <d v="2020-09-27T00:00:00"/>
    <n v="1"/>
    <m/>
    <s v="X"/>
    <s v="X"/>
    <n v="6500"/>
    <n v="6055.61"/>
    <n v="0"/>
    <n v="12555.61"/>
    <n v="2594.0807008119668"/>
    <n v="3125"/>
    <m/>
    <n v="1592"/>
    <m/>
    <n v="3125"/>
    <n v="1592"/>
    <n v="4.0177952000000001"/>
    <n v="0.83010582425982937"/>
    <n v="7.8866896984924626"/>
    <n v="1.6294476763894263"/>
    <n v="4.8400999999999996"/>
    <s v="4-4,99 lei"/>
    <x v="11"/>
    <s v="0-0,99 euro"/>
    <n v="0"/>
  </r>
  <r>
    <n v="2574"/>
    <x v="32"/>
    <s v="COMUNA VOINEȘTI"/>
    <d v="2020-09-27T00:00:00"/>
    <n v="1"/>
    <m/>
    <s v="X"/>
    <s v="X"/>
    <n v="4631"/>
    <n v="2132"/>
    <n v="0"/>
    <n v="6763"/>
    <n v="1397.2851800582634"/>
    <n v="2751"/>
    <m/>
    <n v="1620"/>
    <m/>
    <n v="2751"/>
    <n v="1620"/>
    <n v="2.4583787713558705"/>
    <n v="0.50791900401972501"/>
    <n v="4.1746913580246909"/>
    <n v="0.86252171608534778"/>
    <n v="4.8400999999999996"/>
    <s v="2-2,99 lei"/>
    <x v="7"/>
    <s v="0-0,99 euro"/>
    <n v="0"/>
  </r>
  <r>
    <n v="2575"/>
    <x v="32"/>
    <s v="COMUNA VULTUREȘTI"/>
    <d v="2020-09-27T00:00:00"/>
    <n v="1"/>
    <m/>
    <s v="X"/>
    <s v="X"/>
    <n v="4900"/>
    <n v="3316"/>
    <n v="0"/>
    <n v="8216"/>
    <n v="1697.4855891407203"/>
    <n v="1760"/>
    <m/>
    <n v="1050"/>
    <m/>
    <n v="1760"/>
    <n v="1050"/>
    <n v="4.668181818181818"/>
    <n v="0.96448044837540925"/>
    <n v="7.824761904761905"/>
    <n v="1.6166529420387812"/>
    <n v="4.8400999999999996"/>
    <s v="4-4,99 lei"/>
    <x v="11"/>
    <s v="0-0,99 euro"/>
    <n v="0"/>
  </r>
  <r>
    <n v="2576"/>
    <x v="32"/>
    <s v="COMUNA VUTCANI"/>
    <d v="2020-09-27T00:00:00"/>
    <n v="1"/>
    <m/>
    <s v="X"/>
    <s v="X"/>
    <n v="10095"/>
    <n v="1650"/>
    <n v="0"/>
    <n v="11745"/>
    <n v="2426.6027561414021"/>
    <n v="1464"/>
    <m/>
    <n v="730"/>
    <m/>
    <n v="1464"/>
    <n v="730"/>
    <n v="8.0225409836065573"/>
    <n v="1.6575155438124332"/>
    <n v="16.089041095890412"/>
    <n v="3.3241133645772631"/>
    <n v="4.8400999999999996"/>
    <s v="8-8,99 lei"/>
    <x v="2"/>
    <s v="1-1,99 euro"/>
    <n v="1"/>
  </r>
  <r>
    <n v="2577"/>
    <x v="32"/>
    <s v="COMUNA ZĂPODENI"/>
    <d v="2020-09-27T00:00:00"/>
    <n v="1"/>
    <m/>
    <s v="X"/>
    <s v="X"/>
    <n v="8481"/>
    <n v="7684"/>
    <n v="0"/>
    <n v="16165"/>
    <n v="3339.8070287803976"/>
    <n v="3221"/>
    <m/>
    <n v="1624"/>
    <m/>
    <n v="3221"/>
    <n v="1624"/>
    <n v="5.0186277553554799"/>
    <n v="1.0368851377772113"/>
    <n v="9.9538177339901477"/>
    <n v="2.0565314216628066"/>
    <n v="4.8400999999999996"/>
    <s v="5-5,99 lei"/>
    <x v="8"/>
    <s v="1-1,99 euro"/>
    <n v="1"/>
  </r>
  <r>
    <n v="2578"/>
    <x v="32"/>
    <s v="COMUNA ZORLENI"/>
    <d v="2020-09-27T00:00:00"/>
    <n v="1"/>
    <m/>
    <s v="X"/>
    <s v="X"/>
    <n v="27456"/>
    <n v="708"/>
    <n v="0"/>
    <n v="28164"/>
    <n v="5818.8880395033166"/>
    <n v="7684"/>
    <m/>
    <n v="3434"/>
    <m/>
    <n v="7684"/>
    <n v="3434"/>
    <n v="3.6652785007808433"/>
    <n v="0.75727330029975493"/>
    <n v="8.2015142690739662"/>
    <n v="1.6944927313638081"/>
    <n v="4.8400999999999996"/>
    <s v="3-3,99 lei"/>
    <x v="0"/>
    <s v="0-0,99 euro"/>
    <n v="0"/>
  </r>
  <r>
    <n v="2579"/>
    <x v="33"/>
    <s v="MUNICIPIUL CÂMPULUNG MOLDOVENESC"/>
    <d v="2020-09-27T00:00:00"/>
    <n v="1"/>
    <m/>
    <s v="X"/>
    <s v="X"/>
    <n v="13600"/>
    <n v="39981"/>
    <n v="0"/>
    <n v="53581"/>
    <n v="11070.225821780543"/>
    <n v="17332"/>
    <m/>
    <n v="6640"/>
    <m/>
    <n v="17332"/>
    <n v="6640"/>
    <n v="3.0914493422570968"/>
    <n v="0.63871600633398007"/>
    <n v="8.0694277108433727"/>
    <n v="1.6672026840030938"/>
    <n v="4.8400999999999996"/>
    <s v="3-3,99 lei"/>
    <x v="0"/>
    <s v="0-0,99 euro"/>
    <n v="0"/>
  </r>
  <r>
    <n v="2580"/>
    <x v="33"/>
    <s v="MUNICIPIUL FĂLTICENI"/>
    <d v="2020-09-27T00:00:00"/>
    <n v="1"/>
    <m/>
    <s v="X"/>
    <s v="X"/>
    <n v="55100"/>
    <n v="76119.91"/>
    <n v="0"/>
    <n v="131219.91"/>
    <n v="27110.991508439911"/>
    <n v="25734"/>
    <m/>
    <n v="11210"/>
    <m/>
    <n v="25734"/>
    <n v="11210"/>
    <n v="5.0990871998134768"/>
    <n v="1.0535086464770309"/>
    <n v="11.705611953612847"/>
    <n v="2.4184648981659151"/>
    <n v="4.8400999999999996"/>
    <s v="5-5,99 lei"/>
    <x v="8"/>
    <s v="1-1,99 euro"/>
    <n v="1"/>
  </r>
  <r>
    <n v="2581"/>
    <x v="33"/>
    <s v="MUNICIPIUL RĂDĂUŢI"/>
    <d v="2020-09-27T00:00:00"/>
    <n v="1"/>
    <m/>
    <s v="X"/>
    <s v="X"/>
    <n v="0"/>
    <n v="38658.29"/>
    <n v="0"/>
    <n v="38658.29"/>
    <n v="7987.0849775831084"/>
    <n v="28717"/>
    <m/>
    <n v="9732"/>
    <m/>
    <n v="28717"/>
    <n v="9732"/>
    <n v="1.3461813559912248"/>
    <n v="0.27813089729369739"/>
    <n v="3.9722862720920675"/>
    <n v="0.82070334747052076"/>
    <n v="4.8400999999999996"/>
    <s v="1-1,99 lei"/>
    <x v="10"/>
    <s v="0-0,99 euro"/>
    <n v="0"/>
  </r>
  <r>
    <n v="2582"/>
    <x v="33"/>
    <s v="MUNICIPIUL VATRA DORNEI"/>
    <d v="2020-09-27T00:00:00"/>
    <n v="1"/>
    <m/>
    <s v="X"/>
    <s v="X"/>
    <n v="0"/>
    <n v="52747"/>
    <n v="0"/>
    <n v="52747"/>
    <n v="10897.915332327846"/>
    <n v="13794"/>
    <m/>
    <n v="6627"/>
    <m/>
    <n v="13794"/>
    <n v="6627"/>
    <n v="3.8239089459185154"/>
    <n v="0.79004750850571592"/>
    <n v="7.9594084804587295"/>
    <n v="1.6444719076999919"/>
    <n v="4.8400999999999996"/>
    <s v="3-3,99 lei"/>
    <x v="0"/>
    <s v="0-0,99 euro"/>
    <n v="0"/>
  </r>
  <r>
    <n v="2583"/>
    <x v="33"/>
    <s v="MUNICIPIUL SUCEAVA"/>
    <d v="2020-09-27T00:00:00"/>
    <n v="1"/>
    <m/>
    <s v="X"/>
    <s v="X"/>
    <n v="15200"/>
    <n v="94913.68"/>
    <n v="0"/>
    <n v="110113.68"/>
    <n v="22750.290283258611"/>
    <n v="104235"/>
    <m/>
    <n v="31481"/>
    <m/>
    <n v="104235"/>
    <n v="31481"/>
    <n v="1.0563983306950639"/>
    <n v="0.21825960841616165"/>
    <n v="3.4977821543153009"/>
    <n v="0.72266733214505929"/>
    <n v="4.8400999999999996"/>
    <s v="1-1,99 lei"/>
    <x v="10"/>
    <s v="0-0,99 euro"/>
    <n v="0"/>
  </r>
  <r>
    <n v="2584"/>
    <x v="33"/>
    <s v="ORAȘUL LITENI"/>
    <d v="2020-09-27T00:00:00"/>
    <n v="1"/>
    <m/>
    <s v="X"/>
    <s v="X"/>
    <n v="2480"/>
    <n v="9900"/>
    <n v="0"/>
    <n v="12380"/>
    <n v="2557.7983925951944"/>
    <n v="8162"/>
    <m/>
    <n v="3469"/>
    <m/>
    <n v="8162"/>
    <n v="3469"/>
    <n v="1.5167851016907621"/>
    <n v="0.31337887681881821"/>
    <n v="3.5687518016719517"/>
    <n v="0.73733017947396784"/>
    <n v="4.8400999999999996"/>
    <s v="1-1,99 lei"/>
    <x v="10"/>
    <s v="0-0,99 euro"/>
    <n v="0"/>
  </r>
  <r>
    <n v="2585"/>
    <x v="33"/>
    <s v="ORAȘUL MILIŞĂUŢI"/>
    <d v="2020-09-27T00:00:00"/>
    <n v="1"/>
    <m/>
    <s v="X"/>
    <s v="X"/>
    <n v="0"/>
    <n v="936"/>
    <n v="0"/>
    <n v="936"/>
    <n v="193.38443420590485"/>
    <n v="4452"/>
    <m/>
    <n v="2274"/>
    <m/>
    <n v="4452"/>
    <n v="2274"/>
    <n v="0.21024258760107817"/>
    <n v="4.3437653685063984E-2"/>
    <n v="0.41160949868073876"/>
    <n v="8.504152779503292E-2"/>
    <n v="4.8400999999999996"/>
    <s v="0-0,99 lei"/>
    <x v="6"/>
    <s v="0-0,99 euro"/>
    <n v="0"/>
  </r>
  <r>
    <n v="2586"/>
    <x v="33"/>
    <s v="ORAȘUL SOLCA"/>
    <d v="2020-09-27T00:00:00"/>
    <n v="1"/>
    <m/>
    <s v="X"/>
    <s v="X"/>
    <n v="0"/>
    <n v="3375"/>
    <n v="0"/>
    <n v="3375"/>
    <n v="697.29964256936842"/>
    <n v="2082"/>
    <m/>
    <n v="1033"/>
    <m/>
    <n v="2082"/>
    <n v="1033"/>
    <n v="1.6210374639769451"/>
    <n v="0.33491817606597907"/>
    <n v="3.2671829622458857"/>
    <n v="0.67502385534304787"/>
    <n v="4.8400999999999996"/>
    <s v="1-1,99 lei"/>
    <x v="10"/>
    <s v="0-0,99 euro"/>
    <n v="0"/>
  </r>
  <r>
    <n v="2587"/>
    <x v="33"/>
    <s v="ORAȘUL BROŞTENI"/>
    <d v="2020-09-27T00:00:00"/>
    <n v="1"/>
    <m/>
    <s v="X"/>
    <s v="X"/>
    <n v="0"/>
    <n v="59499.06"/>
    <n v="0"/>
    <n v="59499.06"/>
    <n v="12292.940228507676"/>
    <n v="5308"/>
    <m/>
    <n v="2747"/>
    <m/>
    <n v="5308"/>
    <n v="2747"/>
    <n v="11.209318010550113"/>
    <n v="2.3159269458379192"/>
    <n v="21.659650527848562"/>
    <n v="4.4750419470359217"/>
    <n v="4.8400999999999996"/>
    <s v="11-11,99 lei"/>
    <x v="4"/>
    <s v="2-2,99 euro"/>
    <n v="2"/>
  </r>
  <r>
    <n v="2588"/>
    <x v="33"/>
    <s v="ORAȘUL CAJVANA"/>
    <d v="2020-09-27T00:00:00"/>
    <n v="1"/>
    <m/>
    <s v="X"/>
    <s v="X"/>
    <n v="0"/>
    <n v="4873"/>
    <n v="0"/>
    <n v="4873"/>
    <n v="1006.7973802194171"/>
    <n v="6961"/>
    <m/>
    <n v="2713"/>
    <m/>
    <n v="6961"/>
    <n v="2713"/>
    <n v="0.70004309725614133"/>
    <n v="0.14463401525921807"/>
    <n v="1.7961666052340581"/>
    <n v="0.37110113535547995"/>
    <n v="4.8400999999999996"/>
    <s v="0-0,99 lei"/>
    <x v="6"/>
    <s v="0-0,99 euro"/>
    <n v="0"/>
  </r>
  <r>
    <n v="2589"/>
    <x v="33"/>
    <s v="ORAȘUL DOLHASCA"/>
    <d v="2020-09-27T00:00:00"/>
    <n v="1"/>
    <m/>
    <s v="X"/>
    <s v="X"/>
    <n v="4500"/>
    <n v="4266.47"/>
    <n v="0"/>
    <n v="8766.4700000000012"/>
    <n v="1811.216710398546"/>
    <n v="8974"/>
    <m/>
    <n v="4443"/>
    <m/>
    <n v="8974"/>
    <n v="4443"/>
    <n v="0.97687430354357041"/>
    <n v="0.20182936376181701"/>
    <n v="1.9730970065271216"/>
    <n v="0.40765624812031193"/>
    <n v="4.8400999999999996"/>
    <s v="0-0,99 lei"/>
    <x v="6"/>
    <s v="0-0,99 euro"/>
    <n v="0"/>
  </r>
  <r>
    <n v="2590"/>
    <x v="33"/>
    <s v="ORAȘUL FRASIN"/>
    <d v="2020-09-27T00:00:00"/>
    <n v="1"/>
    <m/>
    <s v="X"/>
    <s v="X"/>
    <n v="10000"/>
    <n v="34414"/>
    <n v="0"/>
    <n v="44414"/>
    <n v="9176.2566889113859"/>
    <n v="5339"/>
    <m/>
    <n v="2730"/>
    <m/>
    <n v="5339"/>
    <n v="2730"/>
    <n v="8.3187862895673348"/>
    <n v="1.718721987059634"/>
    <n v="16.268864468864468"/>
    <n v="3.3612661864144271"/>
    <n v="4.8400999999999996"/>
    <s v="8-8,99 lei"/>
    <x v="2"/>
    <s v="1-1,99 euro"/>
    <n v="1"/>
  </r>
  <r>
    <n v="2591"/>
    <x v="33"/>
    <s v="ORAȘUL GURA HUMORULUI"/>
    <d v="2020-09-27T00:00:00"/>
    <n v="1"/>
    <m/>
    <s v="X"/>
    <s v="X"/>
    <n v="0"/>
    <n v="19540"/>
    <n v="0"/>
    <n v="19540"/>
    <n v="4037.1066713497657"/>
    <n v="14355"/>
    <m/>
    <n v="5157"/>
    <m/>
    <n v="14355"/>
    <n v="5157"/>
    <n v="1.3611981887843956"/>
    <n v="0.28123348459420172"/>
    <n v="3.7890246267209617"/>
    <n v="0.78284015345157376"/>
    <n v="4.8400999999999996"/>
    <s v="1-1,99 lei"/>
    <x v="10"/>
    <s v="0-0,99 euro"/>
    <n v="0"/>
  </r>
  <r>
    <n v="2592"/>
    <x v="33"/>
    <s v="ORAȘUL SALCEA"/>
    <d v="2020-09-27T00:00:00"/>
    <n v="1"/>
    <m/>
    <s v="X"/>
    <s v="X"/>
    <n v="0"/>
    <n v="19170.27"/>
    <n v="0"/>
    <n v="19170.27"/>
    <n v="3960.7177537654184"/>
    <n v="8044"/>
    <m/>
    <n v="4271"/>
    <m/>
    <n v="8044"/>
    <n v="4271"/>
    <n v="2.3831762804574841"/>
    <n v="0.49238162030897792"/>
    <n v="4.4884734254273004"/>
    <n v="0.92735138229113045"/>
    <n v="4.8400999999999996"/>
    <s v="2-2,99 lei"/>
    <x v="7"/>
    <s v="0-0,99 euro"/>
    <n v="0"/>
  </r>
  <r>
    <n v="2593"/>
    <x v="33"/>
    <s v="ORAȘUL SIRET"/>
    <d v="2020-09-27T00:00:00"/>
    <n v="1"/>
    <m/>
    <s v="X"/>
    <s v="X"/>
    <n v="6600"/>
    <n v="22490.6"/>
    <n v="0"/>
    <n v="29090.6"/>
    <n v="6010.3303650751022"/>
    <n v="8099"/>
    <m/>
    <n v="3485"/>
    <m/>
    <n v="8099"/>
    <n v="3485"/>
    <n v="3.5918755401901468"/>
    <n v="0.74210771268985087"/>
    <n v="8.3473744619799142"/>
    <n v="1.724628512216672"/>
    <n v="4.8400999999999996"/>
    <s v="3-3,99 lei"/>
    <x v="0"/>
    <s v="0-0,99 euro"/>
    <n v="0"/>
  </r>
  <r>
    <n v="2594"/>
    <x v="33"/>
    <s v="ORAȘUL VICOVU DE SUS"/>
    <d v="2020-09-27T00:00:00"/>
    <n v="1"/>
    <m/>
    <s v="X"/>
    <s v="X"/>
    <n v="0"/>
    <n v="16457"/>
    <n v="0"/>
    <n v="16457"/>
    <n v="3400.1363608189918"/>
    <n v="12163"/>
    <m/>
    <n v="4671"/>
    <m/>
    <n v="12163"/>
    <n v="4671"/>
    <n v="1.3530379018334293"/>
    <n v="0.27954750972778031"/>
    <n v="3.5232284307428814"/>
    <n v="0.72792471865103658"/>
    <n v="4.8400999999999996"/>
    <s v="1-1,99 lei"/>
    <x v="10"/>
    <s v="0-0,99 euro"/>
    <n v="0"/>
  </r>
  <r>
    <n v="2595"/>
    <x v="33"/>
    <s v="COMUNA ADÂNCATA"/>
    <d v="2020-09-27T00:00:00"/>
    <n v="1"/>
    <m/>
    <s v="X"/>
    <s v="X"/>
    <n v="1200"/>
    <n v="3716"/>
    <n v="0"/>
    <n v="4916"/>
    <n v="1015.6814941840046"/>
    <n v="3546"/>
    <m/>
    <n v="1638"/>
    <m/>
    <n v="3546"/>
    <n v="1638"/>
    <n v="1.3863508178228992"/>
    <n v="0.28643020140552866"/>
    <n v="3.0012210012210012"/>
    <n v="0.62007417227350703"/>
    <n v="4.8400999999999996"/>
    <s v="1-1,99 lei"/>
    <x v="10"/>
    <s v="0-0,99 euro"/>
    <n v="0"/>
  </r>
  <r>
    <n v="2596"/>
    <x v="33"/>
    <s v="COMUNA ARBORE"/>
    <d v="2020-09-27T00:00:00"/>
    <n v="1"/>
    <m/>
    <s v="X"/>
    <s v="X"/>
    <n v="0"/>
    <n v="7318"/>
    <n v="0"/>
    <n v="7318"/>
    <n v="1511.9522323918929"/>
    <n v="5846"/>
    <m/>
    <n v="2703"/>
    <m/>
    <n v="5846"/>
    <n v="2703"/>
    <n v="1.2517960998973656"/>
    <n v="0.2586302142305667"/>
    <n v="2.7073621901590825"/>
    <n v="0.55936079629740765"/>
    <n v="4.8400999999999996"/>
    <s v="1-1,99 lei"/>
    <x v="10"/>
    <s v="0-0,99 euro"/>
    <n v="0"/>
  </r>
  <r>
    <n v="2597"/>
    <x v="33"/>
    <s v="COMUNA BAIA"/>
    <d v="2020-09-27T00:00:00"/>
    <n v="1"/>
    <m/>
    <s v="X"/>
    <s v="X"/>
    <n v="2880"/>
    <n v="5854"/>
    <n v="0"/>
    <n v="8734"/>
    <n v="1804.5081713187747"/>
    <n v="5836"/>
    <m/>
    <n v="2731"/>
    <m/>
    <n v="5836"/>
    <n v="2731"/>
    <n v="1.4965729952021933"/>
    <n v="0.30920290803954331"/>
    <n v="3.198095935554742"/>
    <n v="0.66074997118959156"/>
    <n v="4.8400999999999996"/>
    <s v="1-1,99 lei"/>
    <x v="10"/>
    <s v="0-0,99 euro"/>
    <n v="0"/>
  </r>
  <r>
    <n v="2598"/>
    <x v="33"/>
    <s v="COMUNA BĂLĂCEANA"/>
    <d v="2020-09-27T00:00:00"/>
    <n v="1"/>
    <m/>
    <s v="X"/>
    <s v="X"/>
    <n v="880"/>
    <n v="1676"/>
    <n v="574.77"/>
    <n v="3130.77"/>
    <n v="646.83994132352643"/>
    <n v="1206"/>
    <m/>
    <n v="565"/>
    <m/>
    <n v="1206"/>
    <n v="565"/>
    <n v="2.5959950248756218"/>
    <n v="0.53635152680226073"/>
    <n v="5.5411858407079642"/>
    <n v="1.1448494536699583"/>
    <n v="4.8400999999999996"/>
    <s v="2-2,99 lei"/>
    <x v="7"/>
    <s v="0-0,99 euro"/>
    <n v="0"/>
  </r>
  <r>
    <n v="2599"/>
    <x v="33"/>
    <s v="COMUNA BĂLCĂUŢI"/>
    <d v="2020-09-27T00:00:00"/>
    <n v="1"/>
    <m/>
    <s v="X"/>
    <s v="X"/>
    <n v="0"/>
    <n v="4560"/>
    <n v="0"/>
    <n v="4560"/>
    <n v="942.12929484928009"/>
    <n v="2628"/>
    <m/>
    <n v="1257"/>
    <m/>
    <n v="2628"/>
    <n v="1257"/>
    <n v="1.7351598173515981"/>
    <n v="0.3584966875377778"/>
    <n v="3.6276849642004771"/>
    <n v="0.7495062011529674"/>
    <n v="4.8400999999999996"/>
    <s v="1-1,99 lei"/>
    <x v="10"/>
    <s v="0-0,99 euro"/>
    <n v="0"/>
  </r>
  <r>
    <n v="2600"/>
    <x v="33"/>
    <s v="COMUNA BERCHIŞEŞTI"/>
    <d v="2020-09-27T00:00:00"/>
    <n v="1"/>
    <m/>
    <s v="X"/>
    <s v="X"/>
    <n v="0"/>
    <n v="7846"/>
    <n v="0"/>
    <n v="7846"/>
    <n v="1621.0408875849673"/>
    <n v="2454"/>
    <m/>
    <n v="1436"/>
    <m/>
    <n v="2454"/>
    <n v="1436"/>
    <n v="3.1972290138549306"/>
    <n v="0.66057085883657995"/>
    <n v="5.4637883008356543"/>
    <n v="1.1288585568140441"/>
    <n v="4.8400999999999996"/>
    <s v="3-3,99 lei"/>
    <x v="0"/>
    <s v="0-0,99 euro"/>
    <n v="0"/>
  </r>
  <r>
    <n v="2601"/>
    <x v="33"/>
    <s v="COMUNA BILCA"/>
    <d v="2020-09-27T00:00:00"/>
    <n v="1"/>
    <m/>
    <s v="X"/>
    <s v="X"/>
    <n v="2700"/>
    <n v="2169"/>
    <n v="0"/>
    <n v="4869"/>
    <n v="1005.9709510134089"/>
    <n v="3118"/>
    <m/>
    <n v="1492"/>
    <m/>
    <n v="3118"/>
    <n v="1492"/>
    <n v="1.5615779345734446"/>
    <n v="0.3226334031473409"/>
    <n v="3.2634048257372652"/>
    <n v="0.67424326475429552"/>
    <n v="4.8400999999999996"/>
    <s v="1-1,99 lei"/>
    <x v="10"/>
    <s v="0-0,99 euro"/>
    <n v="0"/>
  </r>
  <r>
    <n v="2602"/>
    <x v="33"/>
    <s v="COMUNA BOGDĂNEŞTI"/>
    <d v="2020-09-27T00:00:00"/>
    <n v="1"/>
    <m/>
    <s v="X"/>
    <s v="X"/>
    <n v="2760"/>
    <n v="1958"/>
    <n v="0"/>
    <n v="4718"/>
    <n v="974.77324848660157"/>
    <n v="3277"/>
    <m/>
    <n v="1728"/>
    <m/>
    <n v="3277"/>
    <n v="1728"/>
    <n v="1.439731461702777"/>
    <n v="0.29745903218999131"/>
    <n v="2.730324074074074"/>
    <n v="0.56410488917048707"/>
    <n v="4.8400999999999996"/>
    <s v="1-1,99 lei"/>
    <x v="10"/>
    <s v="0-0,99 euro"/>
    <n v="0"/>
  </r>
  <r>
    <n v="2603"/>
    <x v="33"/>
    <s v="COMUNA BOROAIA"/>
    <d v="2020-09-27T00:00:00"/>
    <n v="1"/>
    <m/>
    <s v="X"/>
    <s v="X"/>
    <n v="0"/>
    <n v="4550"/>
    <n v="0"/>
    <n v="4550"/>
    <n v="940.06322183425971"/>
    <n v="3846"/>
    <m/>
    <n v="1704"/>
    <m/>
    <n v="3846"/>
    <n v="1704"/>
    <n v="1.1830473218928756"/>
    <n v="0.24442621472549655"/>
    <n v="2.67018779342723"/>
    <n v="0.55168029450367351"/>
    <n v="4.8400999999999996"/>
    <s v="1-1,99 lei"/>
    <x v="10"/>
    <s v="0-0,99 euro"/>
    <n v="0"/>
  </r>
  <r>
    <n v="2604"/>
    <x v="33"/>
    <s v="COMUNA BOSANCI"/>
    <d v="2020-09-27T00:00:00"/>
    <n v="1"/>
    <m/>
    <s v="X"/>
    <s v="X"/>
    <n v="2430"/>
    <n v="17087.59"/>
    <n v="0"/>
    <n v="19517.59"/>
    <n v="4032.4766017231054"/>
    <n v="5873"/>
    <m/>
    <n v="2475"/>
    <m/>
    <n v="5873"/>
    <n v="2475"/>
    <n v="3.3232743061467733"/>
    <n v="0.68661273654403299"/>
    <n v="7.8858949494949497"/>
    <n v="1.6292834754436789"/>
    <n v="4.8400999999999996"/>
    <s v="3-3,99 lei"/>
    <x v="0"/>
    <s v="0-0,99 euro"/>
    <n v="0"/>
  </r>
  <r>
    <n v="2605"/>
    <x v="33"/>
    <s v="COMUNA BOTOŞANA"/>
    <d v="2020-09-27T00:00:00"/>
    <n v="1"/>
    <m/>
    <s v="X"/>
    <s v="X"/>
    <n v="0"/>
    <n v="3916"/>
    <n v="0"/>
    <n v="3916"/>
    <n v="809.07419268196941"/>
    <n v="2112"/>
    <m/>
    <n v="1139"/>
    <m/>
    <n v="2112"/>
    <n v="1139"/>
    <n v="1.8541666666666667"/>
    <n v="0.38308437153502339"/>
    <n v="3.438103599648815"/>
    <n v="0.71033730700787479"/>
    <n v="4.8400999999999996"/>
    <s v="1-1,99 lei"/>
    <x v="10"/>
    <s v="0-0,99 euro"/>
    <n v="0"/>
  </r>
  <r>
    <n v="2606"/>
    <x v="33"/>
    <s v="COMUNA BREAZA"/>
    <d v="2020-09-27T00:00:00"/>
    <n v="1"/>
    <m/>
    <s v="X"/>
    <s v="X"/>
    <n v="0"/>
    <n v="0"/>
    <n v="0"/>
    <n v="0"/>
    <n v="0"/>
    <n v="1285"/>
    <m/>
    <n v="736"/>
    <m/>
    <n v="1285"/>
    <n v="736"/>
    <n v="0"/>
    <n v="0"/>
    <n v="0"/>
    <n v="0"/>
    <n v="4.8400999999999996"/>
    <s v="0-0,99 lei"/>
    <x v="6"/>
    <s v="0-0,99 euro"/>
    <n v="0"/>
  </r>
  <r>
    <n v="2607"/>
    <x v="33"/>
    <s v="COMUNA BRODINA"/>
    <d v="2020-09-27T00:00:00"/>
    <n v="1"/>
    <m/>
    <s v="X"/>
    <s v="X"/>
    <n v="3770"/>
    <n v="17123.96"/>
    <n v="0"/>
    <n v="20893.96"/>
    <n v="4316.8446932914612"/>
    <n v="3026"/>
    <m/>
    <n v="1511"/>
    <m/>
    <n v="3026"/>
    <n v="1511"/>
    <n v="6.9048116325181752"/>
    <n v="1.4265844987744418"/>
    <n v="13.827902051621443"/>
    <n v="2.8569455283199612"/>
    <n v="4.8400999999999996"/>
    <s v="6-6,99 lei"/>
    <x v="13"/>
    <s v="1-1,99 euro"/>
    <n v="1"/>
  </r>
  <r>
    <n v="2608"/>
    <x v="33"/>
    <s v="COMUNA BUNEŞTI"/>
    <d v="2020-09-27T00:00:00"/>
    <n v="1"/>
    <m/>
    <s v="X"/>
    <s v="X"/>
    <n v="2080"/>
    <n v="2924"/>
    <n v="0"/>
    <n v="5004"/>
    <n v="1033.8629367161836"/>
    <n v="2200"/>
    <m/>
    <n v="1231"/>
    <m/>
    <n v="2200"/>
    <n v="1231"/>
    <n v="2.2745454545454544"/>
    <n v="0.46993769850735623"/>
    <n v="4.064987814784728"/>
    <n v="0.83985616305132704"/>
    <n v="4.8400999999999996"/>
    <s v="2-2,99 lei"/>
    <x v="7"/>
    <s v="0-0,99 euro"/>
    <n v="0"/>
  </r>
  <r>
    <n v="2609"/>
    <x v="33"/>
    <s v="COMUNA BURLA"/>
    <d v="2020-09-27T00:00:00"/>
    <n v="1"/>
    <m/>
    <s v="X"/>
    <s v="X"/>
    <n v="0"/>
    <n v="2164.81"/>
    <n v="0"/>
    <n v="2164.81"/>
    <n v="447.26555236462059"/>
    <n v="1679"/>
    <m/>
    <n v="972"/>
    <m/>
    <n v="1679"/>
    <n v="972"/>
    <n v="1.2893448481238832"/>
    <n v="0.26638805977642682"/>
    <n v="2.2271707818930042"/>
    <n v="0.46014974523109115"/>
    <n v="4.8400999999999996"/>
    <s v="1-1,99 lei"/>
    <x v="10"/>
    <s v="0-0,99 euro"/>
    <n v="0"/>
  </r>
  <r>
    <n v="2610"/>
    <x v="33"/>
    <s v="COMUNA CACICA"/>
    <d v="2020-09-27T00:00:00"/>
    <n v="1"/>
    <m/>
    <s v="X"/>
    <s v="X"/>
    <n v="0"/>
    <n v="7013.73"/>
    <n v="0"/>
    <n v="7013.73"/>
    <n v="1449.0878287638686"/>
    <n v="3526"/>
    <m/>
    <n v="1765"/>
    <m/>
    <n v="3526"/>
    <n v="1765"/>
    <n v="1.9891463414634145"/>
    <n v="0.41097215790240177"/>
    <n v="3.9737847025495747"/>
    <n v="0.82101293414383492"/>
    <n v="4.8400999999999996"/>
    <s v="1-1,99 lei"/>
    <x v="10"/>
    <s v="0-0,99 euro"/>
    <n v="0"/>
  </r>
  <r>
    <n v="2611"/>
    <x v="33"/>
    <s v="COMUNA CALAFINDEŞTI"/>
    <d v="2020-09-27T00:00:00"/>
    <n v="1"/>
    <m/>
    <s v="X"/>
    <s v="X"/>
    <n v="0"/>
    <n v="5142"/>
    <n v="0"/>
    <n v="5142"/>
    <n v="1062.3747443234645"/>
    <n v="2281"/>
    <m/>
    <n v="1328"/>
    <m/>
    <n v="2281"/>
    <n v="1328"/>
    <n v="2.2542744410346338"/>
    <n v="0.46574955910717425"/>
    <n v="3.8719879518072289"/>
    <n v="0.79998098217128355"/>
    <n v="4.8400999999999996"/>
    <s v="2-2,99 lei"/>
    <x v="7"/>
    <s v="0-0,99 euro"/>
    <n v="0"/>
  </r>
  <r>
    <n v="2612"/>
    <x v="33"/>
    <s v="COMUNA CAPU CÂMPULUI"/>
    <d v="2020-09-27T00:00:00"/>
    <n v="1"/>
    <m/>
    <s v="X"/>
    <s v="X"/>
    <n v="1200"/>
    <n v="1235"/>
    <n v="0"/>
    <n v="2435"/>
    <n v="503.08877915745546"/>
    <n v="1910"/>
    <m/>
    <n v="1262"/>
    <m/>
    <n v="1910"/>
    <n v="1262"/>
    <n v="1.2748691099476439"/>
    <n v="0.26339726657458401"/>
    <n v="1.9294770206022187"/>
    <n v="0.39864404053681096"/>
    <n v="4.8400999999999996"/>
    <s v="1-1,99 lei"/>
    <x v="10"/>
    <s v="0-0,99 euro"/>
    <n v="0"/>
  </r>
  <r>
    <n v="2613"/>
    <x v="33"/>
    <s v="COMUNA CÂRLIBABA"/>
    <d v="2020-09-27T00:00:00"/>
    <n v="1"/>
    <m/>
    <s v="X"/>
    <s v="X"/>
    <n v="1181"/>
    <n v="0"/>
    <n v="0"/>
    <n v="1181"/>
    <n v="244.00322307390346"/>
    <n v="1588"/>
    <m/>
    <n v="933"/>
    <m/>
    <n v="1588"/>
    <n v="933"/>
    <n v="0.74370277078085645"/>
    <n v="0.15365442259061932"/>
    <n v="1.2658092175777063"/>
    <n v="0.26152542666013234"/>
    <n v="4.8400999999999996"/>
    <s v="0-0,99 lei"/>
    <x v="6"/>
    <s v="0-0,99 euro"/>
    <n v="0"/>
  </r>
  <r>
    <n v="2614"/>
    <x v="33"/>
    <s v="COMUNA CIPRIAN PORUMBESCU"/>
    <d v="2020-09-27T00:00:00"/>
    <n v="1"/>
    <m/>
    <s v="X"/>
    <s v="X"/>
    <n v="76980"/>
    <n v="1600"/>
    <n v="0"/>
    <n v="78580"/>
    <n v="16235.201752029918"/>
    <n v="1666"/>
    <m/>
    <n v="742"/>
    <m/>
    <n v="1666"/>
    <n v="742"/>
    <n v="47.16686674669868"/>
    <n v="9.7450190588414873"/>
    <n v="105.90296495956873"/>
    <n v="21.880325811361075"/>
    <n v="4.8400999999999996"/>
    <s v="47-47,99 lei"/>
    <x v="19"/>
    <s v="9-9,99 euro"/>
    <n v="9"/>
  </r>
  <r>
    <n v="2615"/>
    <x v="33"/>
    <s v="COMUNA CIOCĂNEŞTI"/>
    <d v="2020-09-27T00:00:00"/>
    <n v="1"/>
    <m/>
    <s v="X"/>
    <s v="X"/>
    <n v="1110"/>
    <n v="3351"/>
    <n v="0"/>
    <n v="4461"/>
    <n v="921.67517200057853"/>
    <n v="1255"/>
    <m/>
    <n v="785"/>
    <m/>
    <n v="1255"/>
    <n v="785"/>
    <n v="3.5545816733067728"/>
    <n v="0.73440252749050083"/>
    <n v="5.6828025477707005"/>
    <n v="1.1741084993637942"/>
    <n v="4.8400999999999996"/>
    <s v="3-3,99 lei"/>
    <x v="0"/>
    <s v="0-0,99 euro"/>
    <n v="0"/>
  </r>
  <r>
    <n v="2616"/>
    <x v="33"/>
    <s v="COMUNA COMĂNEŞTI"/>
    <d v="2020-09-27T00:00:00"/>
    <n v="1"/>
    <m/>
    <s v="X"/>
    <s v="X"/>
    <n v="2400"/>
    <n v="3783"/>
    <n v="0"/>
    <n v="6183"/>
    <n v="1277.4529451870831"/>
    <n v="1894"/>
    <m/>
    <n v="1034"/>
    <m/>
    <n v="1894"/>
    <n v="1034"/>
    <n v="3.2645195353748679"/>
    <n v="0.67447357190447887"/>
    <n v="5.9796905222437138"/>
    <n v="1.2354477226180687"/>
    <n v="4.8400999999999996"/>
    <s v="3-3,99 lei"/>
    <x v="0"/>
    <s v="0-0,99 euro"/>
    <n v="0"/>
  </r>
  <r>
    <n v="2617"/>
    <x v="33"/>
    <s v="COMUNA CORNU LUNCII"/>
    <d v="2020-09-27T00:00:00"/>
    <n v="1"/>
    <m/>
    <s v="X"/>
    <s v="X"/>
    <n v="0"/>
    <n v="0"/>
    <n v="0"/>
    <n v="0"/>
    <n v="0"/>
    <n v="5840"/>
    <m/>
    <n v="2969"/>
    <m/>
    <n v="5840"/>
    <n v="2969"/>
    <n v="0"/>
    <n v="0"/>
    <n v="0"/>
    <n v="0"/>
    <n v="4.8400999999999996"/>
    <s v="0-0,99 lei"/>
    <x v="6"/>
    <s v="0-0,99 euro"/>
    <n v="0"/>
  </r>
  <r>
    <n v="2618"/>
    <x v="33"/>
    <s v="COMUNA COŞNA"/>
    <d v="2020-09-27T00:00:00"/>
    <n v="1"/>
    <m/>
    <s v="X"/>
    <s v="X"/>
    <n v="0"/>
    <n v="4710"/>
    <n v="0"/>
    <n v="4710"/>
    <n v="973.12039007458532"/>
    <n v="1228"/>
    <m/>
    <n v="878"/>
    <m/>
    <n v="1228"/>
    <n v="878"/>
    <n v="3.8355048859934855"/>
    <n v="0.79244331439298477"/>
    <n v="5.3644646924829154"/>
    <n v="1.1083375741168398"/>
    <n v="4.8400999999999996"/>
    <s v="3-3,99 lei"/>
    <x v="0"/>
    <s v="0-0,99 euro"/>
    <n v="0"/>
  </r>
  <r>
    <n v="2619"/>
    <x v="33"/>
    <s v="COMUNA CRUCEA"/>
    <d v="2020-09-27T00:00:00"/>
    <n v="1"/>
    <m/>
    <s v="X"/>
    <s v="X"/>
    <n v="0"/>
    <n v="3527"/>
    <n v="0"/>
    <n v="3527"/>
    <n v="728.70395239767777"/>
    <n v="1672"/>
    <m/>
    <n v="857"/>
    <m/>
    <n v="1672"/>
    <n v="857"/>
    <n v="2.1094497607655502"/>
    <n v="0.43582772272588383"/>
    <n v="4.115519253208868"/>
    <n v="0.85029632718515491"/>
    <n v="4.8400999999999996"/>
    <s v="2-2,99 lei"/>
    <x v="7"/>
    <s v="0-0,99 euro"/>
    <n v="0"/>
  </r>
  <r>
    <n v="2620"/>
    <x v="33"/>
    <s v="COMUNA DĂRMĂNEŞTI"/>
    <d v="2020-09-27T00:00:00"/>
    <n v="1"/>
    <m/>
    <s v="X"/>
    <s v="X"/>
    <n v="3400"/>
    <n v="5258.26"/>
    <n v="0"/>
    <n v="8658.26"/>
    <n v="1788.8597343030106"/>
    <n v="4806"/>
    <m/>
    <n v="2353"/>
    <m/>
    <n v="4806"/>
    <n v="2353"/>
    <n v="1.8015522263836872"/>
    <n v="0.37221384400811708"/>
    <n v="3.6796685082872931"/>
    <n v="0.76024638091925656"/>
    <n v="4.8400999999999996"/>
    <s v="1-1,99 lei"/>
    <x v="10"/>
    <s v="0-0,99 euro"/>
    <n v="0"/>
  </r>
  <r>
    <n v="2621"/>
    <x v="33"/>
    <s v="COMUNA DOLHEŞTI"/>
    <d v="2020-09-27T00:00:00"/>
    <n v="1"/>
    <m/>
    <s v="X"/>
    <s v="X"/>
    <n v="2159"/>
    <n v="300"/>
    <n v="0"/>
    <n v="2459"/>
    <n v="508.04735439350429"/>
    <n v="3012"/>
    <m/>
    <n v="1622"/>
    <m/>
    <n v="3012"/>
    <n v="1622"/>
    <n v="0.81640106241699872"/>
    <n v="0.16867442044937062"/>
    <n v="1.5160295930949446"/>
    <n v="0.31322278322657476"/>
    <n v="4.8400999999999996"/>
    <s v="0-0,99 lei"/>
    <x v="6"/>
    <s v="0-0,99 euro"/>
    <n v="0"/>
  </r>
  <r>
    <n v="2622"/>
    <x v="33"/>
    <s v="COMUNA DORNA CANDRENILOR"/>
    <d v="2020-09-27T00:00:00"/>
    <n v="1"/>
    <m/>
    <s v="X"/>
    <s v="X"/>
    <n v="0"/>
    <n v="1515"/>
    <n v="0"/>
    <n v="1515"/>
    <n v="313.01006177558315"/>
    <n v="2524"/>
    <m/>
    <n v="1575"/>
    <m/>
    <n v="2524"/>
    <n v="1575"/>
    <n v="0.60023771790808245"/>
    <n v="0.12401349515672867"/>
    <n v="0.96190476190476193"/>
    <n v="0.19873654715910041"/>
    <n v="4.8400999999999996"/>
    <s v="0-0,99 lei"/>
    <x v="6"/>
    <s v="0-0,99 euro"/>
    <n v="0"/>
  </r>
  <r>
    <n v="2623"/>
    <x v="33"/>
    <s v="COMUNA DORNA-ARINI"/>
    <d v="2020-09-27T00:00:00"/>
    <n v="1"/>
    <m/>
    <s v="X"/>
    <s v="X"/>
    <n v="2000"/>
    <n v="6086"/>
    <n v="0"/>
    <n v="8086"/>
    <n v="1670.6266399454557"/>
    <n v="2509"/>
    <m/>
    <n v="1639"/>
    <m/>
    <n v="2509"/>
    <n v="1639"/>
    <n v="3.2227979274611398"/>
    <n v="0.66585358307909759"/>
    <n v="4.9334960341671747"/>
    <n v="1.0192963025902719"/>
    <n v="4.8400999999999996"/>
    <s v="3-3,99 lei"/>
    <x v="0"/>
    <s v="0-0,99 euro"/>
    <n v="0"/>
  </r>
  <r>
    <n v="2624"/>
    <x v="33"/>
    <s v="COMUNA DORNEŞTI"/>
    <d v="2020-09-27T00:00:00"/>
    <n v="1"/>
    <m/>
    <s v="X"/>
    <s v="X"/>
    <n v="1841"/>
    <n v="856"/>
    <n v="0"/>
    <n v="2697"/>
    <n v="557.2198921509887"/>
    <n v="3827"/>
    <m/>
    <n v="1687"/>
    <m/>
    <n v="3827"/>
    <n v="1687"/>
    <n v="0.70472955317481056"/>
    <n v="0.14560227127018258"/>
    <n v="1.5986959098992295"/>
    <n v="0.33030224786662044"/>
    <n v="4.8400999999999996"/>
    <s v="0-0,99 lei"/>
    <x v="6"/>
    <s v="0-0,99 euro"/>
    <n v="0"/>
  </r>
  <r>
    <n v="2625"/>
    <x v="33"/>
    <s v="COMUNA DRĂGOIEŞTI"/>
    <d v="2020-09-27T00:00:00"/>
    <n v="1"/>
    <m/>
    <s v="X"/>
    <s v="X"/>
    <n v="1200"/>
    <n v="2095.19"/>
    <n v="0"/>
    <n v="3295.19"/>
    <n v="680.81031383649099"/>
    <n v="2140"/>
    <m/>
    <n v="1278"/>
    <m/>
    <n v="2140"/>
    <n v="1278"/>
    <n v="1.5398084112149533"/>
    <n v="0.31813566067125748"/>
    <n v="2.5783959311424103"/>
    <n v="0.53271542553716045"/>
    <n v="4.8400999999999996"/>
    <s v="1-1,99 lei"/>
    <x v="10"/>
    <s v="0-0,99 euro"/>
    <n v="0"/>
  </r>
  <r>
    <n v="2626"/>
    <x v="33"/>
    <s v="COMUNA DRĂGUŞENI"/>
    <d v="2020-09-27T00:00:00"/>
    <n v="1"/>
    <m/>
    <s v="X"/>
    <s v="X"/>
    <n v="0"/>
    <n v="1986"/>
    <n v="0"/>
    <n v="1986"/>
    <n v="410.32210078304172"/>
    <n v="2079"/>
    <m/>
    <n v="1035"/>
    <m/>
    <n v="2079"/>
    <n v="1035"/>
    <n v="0.95526695526695526"/>
    <n v="0.1973651278417709"/>
    <n v="1.9188405797101449"/>
    <n v="0.39644647418651374"/>
    <n v="4.8400999999999996"/>
    <s v="0-0,99 lei"/>
    <x v="6"/>
    <s v="0-0,99 euro"/>
    <n v="0"/>
  </r>
  <r>
    <n v="2627"/>
    <x v="33"/>
    <s v="COMUNA DUMBRĂVENI"/>
    <d v="2020-09-27T00:00:00"/>
    <n v="1"/>
    <m/>
    <s v="X"/>
    <s v="X"/>
    <n v="0"/>
    <n v="61017.25"/>
    <n v="0"/>
    <n v="61017.25"/>
    <n v="12606.609367575051"/>
    <n v="7272"/>
    <m/>
    <n v="3074"/>
    <m/>
    <n v="7272"/>
    <n v="3074"/>
    <n v="8.3907109460946092"/>
    <n v="1.7335821462561951"/>
    <n v="19.849463240078073"/>
    <n v="4.1010440362963729"/>
    <n v="4.8400999999999996"/>
    <s v="8-8,99 lei"/>
    <x v="2"/>
    <s v="1-1,99 euro"/>
    <n v="1"/>
  </r>
  <r>
    <n v="2628"/>
    <x v="33"/>
    <s v="COMUNA FÂNTÂNA MARE"/>
    <d v="2020-09-27T00:00:00"/>
    <n v="1"/>
    <m/>
    <s v="X"/>
    <s v="X"/>
    <n v="0"/>
    <n v="1777"/>
    <n v="0"/>
    <n v="1777"/>
    <n v="367.14117476911639"/>
    <n v="2136"/>
    <m/>
    <n v="955"/>
    <m/>
    <n v="2136"/>
    <n v="955"/>
    <n v="0.83192883895131087"/>
    <n v="0.1718825724574515"/>
    <n v="1.8607329842931937"/>
    <n v="0.38444102070064545"/>
    <n v="4.8400999999999996"/>
    <s v="0-0,99 lei"/>
    <x v="6"/>
    <s v="0-0,99 euro"/>
    <n v="0"/>
  </r>
  <r>
    <n v="2629"/>
    <x v="33"/>
    <s v="COMUNA FÂNTÂNELE"/>
    <d v="2020-09-27T00:00:00"/>
    <n v="1"/>
    <m/>
    <s v="X"/>
    <s v="X"/>
    <n v="130575"/>
    <n v="15900.96"/>
    <n v="0"/>
    <n v="146475.96"/>
    <n v="30263.002830520032"/>
    <n v="3713"/>
    <m/>
    <n v="1988"/>
    <m/>
    <n v="3713"/>
    <n v="1988"/>
    <n v="39.449490977646107"/>
    <n v="8.1505528765203419"/>
    <n v="73.680060362173037"/>
    <n v="15.222838445935629"/>
    <n v="4.8400999999999996"/>
    <s v="39-39,99 lei"/>
    <x v="52"/>
    <s v="8-8,99 euro"/>
    <n v="8"/>
  </r>
  <r>
    <n v="2630"/>
    <x v="33"/>
    <s v="COMUNA FORĂŞTI"/>
    <d v="2020-09-27T00:00:00"/>
    <n v="1"/>
    <m/>
    <s v="X"/>
    <s v="X"/>
    <n v="1382"/>
    <n v="8007"/>
    <n v="0"/>
    <n v="9389"/>
    <n v="1939.8359538026075"/>
    <n v="3661"/>
    <m/>
    <n v="2081"/>
    <m/>
    <n v="3661"/>
    <n v="2081"/>
    <n v="2.5645998361103524"/>
    <n v="0.52986505157132135"/>
    <n v="4.5117731859682841"/>
    <n v="0.93216528294214684"/>
    <n v="4.8400999999999996"/>
    <s v="2-2,99 lei"/>
    <x v="7"/>
    <s v="0-0,99 euro"/>
    <n v="0"/>
  </r>
  <r>
    <n v="2631"/>
    <x v="33"/>
    <s v="COMUNA FRĂTĂUŢII NOI"/>
    <d v="2020-09-27T00:00:00"/>
    <n v="1"/>
    <m/>
    <s v="X"/>
    <s v="X"/>
    <n v="0"/>
    <n v="0"/>
    <n v="0"/>
    <n v="0"/>
    <n v="0"/>
    <n v="4549"/>
    <m/>
    <n v="1910"/>
    <m/>
    <n v="4549"/>
    <n v="1910"/>
    <n v="0"/>
    <n v="0"/>
    <n v="0"/>
    <n v="0"/>
    <n v="4.8400999999999996"/>
    <s v="0-0,99 lei"/>
    <x v="6"/>
    <s v="0-0,99 euro"/>
    <n v="0"/>
  </r>
  <r>
    <n v="2632"/>
    <x v="33"/>
    <s v="COMUNA FRĂTĂUŢII VECHI"/>
    <d v="2020-09-27T00:00:00"/>
    <n v="1"/>
    <m/>
    <s v="X"/>
    <s v="X"/>
    <n v="0"/>
    <n v="2041"/>
    <n v="0"/>
    <n v="2041"/>
    <n v="421.68550236565363"/>
    <n v="4497"/>
    <m/>
    <n v="1749"/>
    <m/>
    <n v="4497"/>
    <n v="1749"/>
    <n v="0.45385812764064931"/>
    <n v="9.3770403016600765E-2"/>
    <n v="1.1669525443110349"/>
    <n v="0.24110091616103696"/>
    <n v="4.8400999999999996"/>
    <s v="0-0,99 lei"/>
    <x v="6"/>
    <s v="0-0,99 euro"/>
    <n v="0"/>
  </r>
  <r>
    <n v="2633"/>
    <x v="33"/>
    <s v="COMUNA FRUMOSU"/>
    <d v="2020-09-27T00:00:00"/>
    <n v="1"/>
    <m/>
    <s v="X"/>
    <s v="X"/>
    <n v="0"/>
    <n v="4847"/>
    <n v="0"/>
    <n v="4847"/>
    <n v="1001.4255903803642"/>
    <n v="2842"/>
    <m/>
    <n v="1801"/>
    <m/>
    <n v="2842"/>
    <n v="1801"/>
    <n v="1.7054890921885997"/>
    <n v="0.35236649907824213"/>
    <n v="2.6912826207662408"/>
    <n v="0.5560386398558379"/>
    <n v="4.8400999999999996"/>
    <s v="1-1,99 lei"/>
    <x v="10"/>
    <s v="0-0,99 euro"/>
    <n v="0"/>
  </r>
  <r>
    <n v="2634"/>
    <x v="33"/>
    <s v="COMUNA FUNDU MOLDOVEI"/>
    <d v="2020-09-27T00:00:00"/>
    <n v="1"/>
    <m/>
    <s v="X"/>
    <s v="X"/>
    <n v="0"/>
    <n v="6236.24"/>
    <n v="0"/>
    <n v="6236.24"/>
    <n v="1288.4527179190513"/>
    <n v="3333"/>
    <m/>
    <n v="1924"/>
    <m/>
    <n v="3333"/>
    <n v="1924"/>
    <n v="1.871059105910591"/>
    <n v="0.38657447282299773"/>
    <n v="3.2412889812889811"/>
    <n v="0.6696739698123968"/>
    <n v="4.8400999999999996"/>
    <s v="1-1,99 lei"/>
    <x v="10"/>
    <s v="0-0,99 euro"/>
    <n v="0"/>
  </r>
  <r>
    <n v="2635"/>
    <x v="33"/>
    <s v="COMUNA GĂLĂNEŞTI"/>
    <d v="2020-09-27T00:00:00"/>
    <n v="1"/>
    <m/>
    <s v="X"/>
    <s v="X"/>
    <n v="0"/>
    <n v="14507.07"/>
    <n v="0"/>
    <n v="14507.07"/>
    <n v="2997.2665854011284"/>
    <n v="2443"/>
    <m/>
    <n v="887"/>
    <m/>
    <n v="2443"/>
    <n v="887"/>
    <n v="5.9382194023741297"/>
    <n v="1.2268794864515467"/>
    <n v="16.355208568207441"/>
    <n v="3.3791055077803027"/>
    <n v="4.8400999999999996"/>
    <s v="5-5,99 lei"/>
    <x v="8"/>
    <s v="1-1,99 euro"/>
    <n v="1"/>
  </r>
  <r>
    <n v="2636"/>
    <x v="33"/>
    <s v="COMUNA GRĂMEŞTI"/>
    <d v="2020-09-27T00:00:00"/>
    <n v="1"/>
    <m/>
    <s v="X"/>
    <s v="X"/>
    <n v="0"/>
    <n v="12121"/>
    <n v="0"/>
    <n v="12121"/>
    <n v="2504.2871015061673"/>
    <n v="2424"/>
    <m/>
    <n v="1203"/>
    <m/>
    <n v="2424"/>
    <n v="1203"/>
    <n v="5.0004125412541258"/>
    <n v="1.0331217415454486"/>
    <n v="10.075644222776392"/>
    <n v="2.0817016637624"/>
    <n v="4.8400999999999996"/>
    <s v="5-5,99 lei"/>
    <x v="8"/>
    <s v="1-1,99 euro"/>
    <n v="1"/>
  </r>
  <r>
    <n v="2637"/>
    <x v="33"/>
    <s v="COMUNA GRĂNICEŞTI"/>
    <d v="2020-09-27T00:00:00"/>
    <n v="1"/>
    <m/>
    <s v="X"/>
    <s v="X"/>
    <n v="7400"/>
    <n v="6185"/>
    <n v="0"/>
    <n v="13585"/>
    <n v="2806.7601909051468"/>
    <n v="4489"/>
    <m/>
    <n v="1893"/>
    <m/>
    <n v="4489"/>
    <n v="1893"/>
    <n v="3.0262864780574739"/>
    <n v="0.6252528828035524"/>
    <n v="7.1764395139989432"/>
    <n v="1.4827048023798979"/>
    <n v="4.8400999999999996"/>
    <s v="3-3,99 lei"/>
    <x v="0"/>
    <s v="0-0,99 euro"/>
    <n v="0"/>
  </r>
  <r>
    <n v="2638"/>
    <x v="33"/>
    <s v="COMUNA HĂNŢEŞTI"/>
    <d v="2020-09-27T00:00:00"/>
    <n v="1"/>
    <m/>
    <s v="X"/>
    <s v="X"/>
    <n v="411"/>
    <n v="4409"/>
    <n v="0"/>
    <n v="4820"/>
    <n v="995.84719323980914"/>
    <n v="3153"/>
    <m/>
    <n v="1564"/>
    <m/>
    <n v="3153"/>
    <n v="1564"/>
    <n v="1.5287028227085315"/>
    <n v="0.31584116499835369"/>
    <n v="3.081841432225064"/>
    <n v="0.63673094196918745"/>
    <n v="4.8400999999999996"/>
    <s v="1-1,99 lei"/>
    <x v="10"/>
    <s v="0-0,99 euro"/>
    <n v="0"/>
  </r>
  <r>
    <n v="2639"/>
    <x v="33"/>
    <s v="COMUNA HÂRTOP"/>
    <d v="2020-09-27T00:00:00"/>
    <n v="1"/>
    <m/>
    <s v="X"/>
    <s v="X"/>
    <n v="1800"/>
    <n v="7360"/>
    <n v="0"/>
    <n v="9160"/>
    <n v="1892.5228817586415"/>
    <n v="2040"/>
    <m/>
    <n v="1128"/>
    <m/>
    <n v="2040"/>
    <n v="1128"/>
    <n v="4.4901960784313726"/>
    <n v="0.92770729497972626"/>
    <n v="8.1205673758865249"/>
    <n v="1.6777685121973771"/>
    <n v="4.8400999999999996"/>
    <s v="4-4,99 lei"/>
    <x v="11"/>
    <s v="0-0,99 euro"/>
    <n v="0"/>
  </r>
  <r>
    <n v="2640"/>
    <x v="33"/>
    <s v="COMUNA HORODNIC DE JOS"/>
    <d v="2020-09-27T00:00:00"/>
    <n v="1"/>
    <m/>
    <s v="X"/>
    <s v="X"/>
    <n v="0"/>
    <n v="2130"/>
    <n v="0"/>
    <n v="2130"/>
    <n v="440.07355219933476"/>
    <n v="2000"/>
    <m/>
    <n v="1099"/>
    <m/>
    <n v="2000"/>
    <n v="1099"/>
    <n v="1.0649999999999999"/>
    <n v="0.22003677609966737"/>
    <n v="1.938125568698817"/>
    <n v="0.40043089372095975"/>
    <n v="4.8400999999999996"/>
    <s v="1-1,99 lei"/>
    <x v="10"/>
    <s v="0-0,99 euro"/>
    <n v="0"/>
  </r>
  <r>
    <n v="2641"/>
    <x v="33"/>
    <s v="COMUNA HORODNIC DE SUS"/>
    <d v="2020-09-27T00:00:00"/>
    <n v="1"/>
    <m/>
    <s v="X"/>
    <s v="X"/>
    <n v="1650"/>
    <n v="0"/>
    <n v="0"/>
    <n v="1650"/>
    <n v="340.90204747835793"/>
    <n v="4035"/>
    <m/>
    <n v="2055"/>
    <m/>
    <n v="4035"/>
    <n v="2055"/>
    <n v="0.40892193308550184"/>
    <n v="8.4486257119791311E-2"/>
    <n v="0.8029197080291971"/>
    <n v="0.16588907419871432"/>
    <n v="4.8400999999999996"/>
    <s v="0-0,99 lei"/>
    <x v="6"/>
    <s v="0-0,99 euro"/>
    <n v="0"/>
  </r>
  <r>
    <n v="2642"/>
    <x v="33"/>
    <s v="COMUNA HORODNICENI"/>
    <d v="2020-09-27T00:00:00"/>
    <n v="1"/>
    <m/>
    <s v="X"/>
    <s v="X"/>
    <n v="12246"/>
    <n v="8755"/>
    <n v="0"/>
    <n v="21001"/>
    <n v="4338.9599388442393"/>
    <n v="2848"/>
    <m/>
    <n v="1930"/>
    <m/>
    <n v="2848"/>
    <n v="1930"/>
    <n v="7.3739466292134832"/>
    <n v="1.5235112144818257"/>
    <n v="10.881347150259067"/>
    <n v="2.2481657714218857"/>
    <n v="4.8400999999999996"/>
    <s v="7-7,99 lei"/>
    <x v="5"/>
    <s v="1-1,99 euro"/>
    <n v="1"/>
  </r>
  <r>
    <n v="2643"/>
    <x v="33"/>
    <s v="COMUNA IACOBENI"/>
    <d v="2020-09-27T00:00:00"/>
    <n v="1"/>
    <m/>
    <s v="X"/>
    <s v="X"/>
    <n v="1841"/>
    <n v="1028"/>
    <n v="0"/>
    <n v="2869"/>
    <n v="592.75634800933869"/>
    <n v="1750"/>
    <m/>
    <n v="1090"/>
    <m/>
    <n v="1750"/>
    <n v="1090"/>
    <n v="1.6394285714285715"/>
    <n v="0.33871791314819355"/>
    <n v="2.6321100917431193"/>
    <n v="0.5438131633113199"/>
    <n v="4.8400999999999996"/>
    <s v="1-1,99 lei"/>
    <x v="10"/>
    <s v="0-0,99 euro"/>
    <n v="0"/>
  </r>
  <r>
    <n v="2644"/>
    <x v="33"/>
    <s v="COMUNA IASLOVĂŢ"/>
    <d v="2020-09-27T00:00:00"/>
    <n v="1"/>
    <m/>
    <s v="X"/>
    <s v="X"/>
    <n v="0"/>
    <n v="0"/>
    <n v="0"/>
    <n v="0"/>
    <n v="0"/>
    <n v="3162"/>
    <m/>
    <n v="1180"/>
    <m/>
    <n v="3162"/>
    <n v="1180"/>
    <n v="0"/>
    <n v="0"/>
    <n v="0"/>
    <n v="0"/>
    <n v="4.8400999999999996"/>
    <s v="0-0,99 lei"/>
    <x v="6"/>
    <s v="0-0,99 euro"/>
    <n v="0"/>
  </r>
  <r>
    <n v="2645"/>
    <x v="33"/>
    <s v="COMUNA ILIŞEŞTI"/>
    <d v="2020-09-27T00:00:00"/>
    <n v="1"/>
    <m/>
    <s v="X"/>
    <s v="X"/>
    <n v="3360"/>
    <n v="4630"/>
    <n v="0"/>
    <n v="7990"/>
    <n v="1650.7923390012604"/>
    <n v="2252"/>
    <m/>
    <n v="1267"/>
    <m/>
    <n v="2252"/>
    <n v="1267"/>
    <n v="3.5479573712255772"/>
    <n v="0.73303389831317067"/>
    <n v="6.306235201262826"/>
    <n v="1.3029142375700555"/>
    <n v="4.8400999999999996"/>
    <s v="3-3,99 lei"/>
    <x v="0"/>
    <s v="0-0,99 euro"/>
    <n v="0"/>
  </r>
  <r>
    <n v="2646"/>
    <x v="33"/>
    <s v="COMUNA IPOTEŞTI"/>
    <d v="2020-09-27T00:00:00"/>
    <n v="1"/>
    <m/>
    <s v="X"/>
    <s v="X"/>
    <n v="65100"/>
    <n v="3220.78"/>
    <n v="0"/>
    <n v="68320.78"/>
    <n v="14115.57199231421"/>
    <n v="6678"/>
    <m/>
    <n v="3303"/>
    <m/>
    <n v="6678"/>
    <n v="3303"/>
    <n v="10.230724767894579"/>
    <n v="2.1137424367047335"/>
    <n v="20.684462609748714"/>
    <n v="4.2735610028199238"/>
    <n v="4.8400999999999996"/>
    <s v="10-10,99 lei"/>
    <x v="3"/>
    <s v="2-2,99 euro"/>
    <n v="2"/>
  </r>
  <r>
    <n v="2647"/>
    <x v="33"/>
    <s v="COMUNA IZVOARELE SUCEVEI"/>
    <d v="2020-09-27T00:00:00"/>
    <n v="1"/>
    <m/>
    <s v="X"/>
    <s v="X"/>
    <n v="0"/>
    <n v="9239.9500000000007"/>
    <n v="0"/>
    <n v="9239.9500000000007"/>
    <n v="1909.0411355137294"/>
    <n v="1644"/>
    <m/>
    <n v="977"/>
    <m/>
    <n v="1644"/>
    <n v="977"/>
    <n v="5.620407542579076"/>
    <n v="1.1612172357139474"/>
    <n v="9.4574718526100323"/>
    <n v="1.9539827384992112"/>
    <n v="4.8400999999999996"/>
    <s v="5-5,99 lei"/>
    <x v="8"/>
    <s v="1-1,99 euro"/>
    <n v="1"/>
  </r>
  <r>
    <n v="2648"/>
    <x v="33"/>
    <s v="COMUNA MARGINEA"/>
    <d v="2020-09-27T00:00:00"/>
    <n v="1"/>
    <m/>
    <s v="X"/>
    <s v="X"/>
    <n v="0"/>
    <n v="13378"/>
    <n v="0"/>
    <n v="13378"/>
    <n v="2763.9924794942253"/>
    <n v="8550"/>
    <m/>
    <n v="3918"/>
    <m/>
    <n v="8550"/>
    <n v="3918"/>
    <n v="1.5646783625730993"/>
    <n v="0.32327397420985093"/>
    <n v="3.4144971924451251"/>
    <n v="0.7054600509173623"/>
    <n v="4.8400999999999996"/>
    <s v="1-1,99 lei"/>
    <x v="10"/>
    <s v="0-0,99 euro"/>
    <n v="0"/>
  </r>
  <r>
    <n v="2649"/>
    <x v="33"/>
    <s v="COMUNA MĂLINI"/>
    <d v="2020-09-27T00:00:00"/>
    <n v="1"/>
    <m/>
    <s v="X"/>
    <s v="X"/>
    <n v="0"/>
    <n v="2637"/>
    <n v="0"/>
    <n v="2637"/>
    <n v="544.82345406086654"/>
    <n v="6051"/>
    <m/>
    <n v="2104"/>
    <m/>
    <n v="6051"/>
    <n v="2104"/>
    <n v="0.43579573624194345"/>
    <n v="9.0038581071040583E-2"/>
    <n v="1.2533269961977187"/>
    <n v="0.25894650858406204"/>
    <n v="4.8400999999999996"/>
    <s v="0-0,99 lei"/>
    <x v="6"/>
    <s v="0-0,99 euro"/>
    <n v="0"/>
  </r>
  <r>
    <n v="2650"/>
    <x v="33"/>
    <s v="COMUNA MĂNĂSTIREA HUMORULUI"/>
    <d v="2020-09-27T00:00:00"/>
    <n v="1"/>
    <m/>
    <s v="X"/>
    <s v="X"/>
    <n v="130855"/>
    <n v="16555"/>
    <n v="0"/>
    <n v="147410"/>
    <n v="30455.982314414992"/>
    <n v="3070"/>
    <m/>
    <n v="1842"/>
    <m/>
    <n v="3070"/>
    <n v="1842"/>
    <n v="48.016286644951137"/>
    <n v="9.9205154118615617"/>
    <n v="80.0271444082519"/>
    <n v="16.5341923531026"/>
    <n v="4.8400999999999996"/>
    <s v="48-48,99 lei"/>
    <x v="60"/>
    <s v="9-9,99 euro"/>
    <n v="9"/>
  </r>
  <r>
    <n v="2651"/>
    <x v="33"/>
    <s v="COMUNA MITOCU DRAGOMIRNEI"/>
    <d v="2020-09-27T00:00:00"/>
    <n v="1"/>
    <m/>
    <s v="X"/>
    <s v="X"/>
    <n v="0"/>
    <n v="776"/>
    <n v="0"/>
    <n v="776"/>
    <n v="160.32726596557924"/>
    <n v="4076"/>
    <m/>
    <n v="2359"/>
    <m/>
    <n v="4076"/>
    <n v="2359"/>
    <n v="0.19038272816486751"/>
    <n v="3.9334461718738771E-2"/>
    <n v="0.32895294616362863"/>
    <n v="6.7964080528011547E-2"/>
    <n v="4.8400999999999996"/>
    <s v="0-0,99 lei"/>
    <x v="6"/>
    <s v="0-0,99 euro"/>
    <n v="0"/>
  </r>
  <r>
    <n v="2652"/>
    <x v="33"/>
    <s v="COMUNA MOARA"/>
    <d v="2020-09-27T00:00:00"/>
    <n v="1"/>
    <m/>
    <s v="X"/>
    <s v="X"/>
    <n v="23000"/>
    <n v="9800"/>
    <n v="0"/>
    <n v="32800"/>
    <n v="6776.7194892667512"/>
    <n v="4692"/>
    <m/>
    <n v="2672"/>
    <m/>
    <n v="4692"/>
    <n v="2672"/>
    <n v="6.9906223358908779"/>
    <n v="1.4443136166382675"/>
    <n v="12.275449101796408"/>
    <n v="2.5361974136477361"/>
    <n v="4.8400999999999996"/>
    <s v="6-6,99 lei"/>
    <x v="13"/>
    <s v="1-1,99 euro"/>
    <n v="1"/>
  </r>
  <r>
    <n v="2653"/>
    <x v="33"/>
    <s v="COMUNA MOLDOVA-SULIŢA"/>
    <d v="2020-09-27T00:00:00"/>
    <n v="1"/>
    <m/>
    <s v="X"/>
    <s v="X"/>
    <n v="0"/>
    <n v="7148.48"/>
    <n v="0"/>
    <n v="7148.48"/>
    <n v="1476.9281626412678"/>
    <n v="1558"/>
    <m/>
    <n v="805"/>
    <m/>
    <n v="1558"/>
    <n v="805"/>
    <n v="4.5882413350449287"/>
    <n v="0.9479641608737277"/>
    <n v="8.8800993788819866"/>
    <n v="1.8346933697407053"/>
    <n v="4.8400999999999996"/>
    <s v="4-4,99 lei"/>
    <x v="11"/>
    <s v="0-0,99 euro"/>
    <n v="0"/>
  </r>
  <r>
    <n v="2654"/>
    <x v="33"/>
    <s v="COMUNA MOLDOVIŢA"/>
    <d v="2020-09-27T00:00:00"/>
    <n v="1"/>
    <m/>
    <s v="X"/>
    <s v="X"/>
    <n v="1200"/>
    <n v="6094"/>
    <n v="0"/>
    <n v="7294"/>
    <n v="1506.9936571558439"/>
    <n v="4181"/>
    <m/>
    <n v="2179"/>
    <m/>
    <n v="4181"/>
    <n v="2179"/>
    <n v="1.7445587180100455"/>
    <n v="0.36043856903990529"/>
    <n v="3.3474070674621386"/>
    <n v="0.69159874123719323"/>
    <n v="4.8400999999999996"/>
    <s v="1-1,99 lei"/>
    <x v="10"/>
    <s v="0-0,99 euro"/>
    <n v="0"/>
  </r>
  <r>
    <n v="2655"/>
    <x v="33"/>
    <s v="COMUNA MUŞENIŢA"/>
    <d v="2020-09-27T00:00:00"/>
    <n v="1"/>
    <m/>
    <s v="X"/>
    <s v="X"/>
    <n v="500"/>
    <n v="980"/>
    <n v="0"/>
    <n v="1480"/>
    <n v="305.77880622301194"/>
    <n v="1540"/>
    <m/>
    <n v="838"/>
    <m/>
    <n v="1540"/>
    <n v="838"/>
    <n v="0.96103896103896103"/>
    <n v="0.19855766637857919"/>
    <n v="1.766109785202864"/>
    <n v="0.36489117687710254"/>
    <n v="4.8400999999999996"/>
    <s v="0-0,99 lei"/>
    <x v="6"/>
    <s v="0-0,99 euro"/>
    <n v="0"/>
  </r>
  <r>
    <n v="2656"/>
    <x v="33"/>
    <s v="COMUNA OSTRA"/>
    <d v="2020-09-27T00:00:00"/>
    <n v="1"/>
    <m/>
    <s v="X"/>
    <s v="X"/>
    <n v="1000"/>
    <n v="3708"/>
    <n v="0"/>
    <n v="4708"/>
    <n v="972.70717547158119"/>
    <n v="2799"/>
    <m/>
    <n v="1364"/>
    <m/>
    <n v="2799"/>
    <n v="1364"/>
    <n v="1.6820292961772061"/>
    <n v="0.34751953393053991"/>
    <n v="3.4516129032258065"/>
    <n v="0.71312842776508889"/>
    <n v="4.8400999999999996"/>
    <s v="1-1,99 lei"/>
    <x v="10"/>
    <s v="0-0,99 euro"/>
    <n v="0"/>
  </r>
  <r>
    <n v="2657"/>
    <x v="33"/>
    <s v="COMUNA PANACI"/>
    <d v="2020-09-27T00:00:00"/>
    <n v="1"/>
    <m/>
    <s v="X"/>
    <s v="X"/>
    <n v="0"/>
    <n v="3483.5"/>
    <n v="0"/>
    <n v="3483.5"/>
    <n v="719.71653478233929"/>
    <n v="1883"/>
    <m/>
    <n v="1084"/>
    <m/>
    <n v="1883"/>
    <n v="1084"/>
    <n v="1.8499734466277218"/>
    <n v="0.38221802165817276"/>
    <n v="3.2135608856088562"/>
    <n v="0.66394514278813588"/>
    <n v="4.8400999999999996"/>
    <s v="1-1,99 lei"/>
    <x v="10"/>
    <s v="0-0,99 euro"/>
    <n v="0"/>
  </r>
  <r>
    <n v="2658"/>
    <x v="33"/>
    <s v="COMUNA PĂLTINOASA"/>
    <d v="2020-09-27T00:00:00"/>
    <n v="1"/>
    <m/>
    <s v="X"/>
    <s v="X"/>
    <n v="2400"/>
    <n v="9500"/>
    <n v="0"/>
    <n v="11900"/>
    <n v="2458.6268878742176"/>
    <n v="4772"/>
    <m/>
    <n v="2866"/>
    <m/>
    <n v="4772"/>
    <n v="2866"/>
    <n v="2.4937133277451804"/>
    <n v="0.51521938136509171"/>
    <n v="4.1521284019539424"/>
    <n v="0.85786004461766141"/>
    <n v="4.8400999999999996"/>
    <s v="2-2,99 lei"/>
    <x v="7"/>
    <s v="0-0,99 euro"/>
    <n v="0"/>
  </r>
  <r>
    <n v="2659"/>
    <x v="33"/>
    <s v="COMUNA PÂRTEŞTII DE JOS"/>
    <d v="2020-09-27T00:00:00"/>
    <n v="1"/>
    <m/>
    <s v="X"/>
    <s v="X"/>
    <n v="0"/>
    <n v="3645.59"/>
    <n v="0"/>
    <n v="3645.59"/>
    <n v="753.20551228280419"/>
    <n v="2309"/>
    <m/>
    <n v="1344"/>
    <m/>
    <n v="2309"/>
    <n v="1344"/>
    <n v="1.5788609787786922"/>
    <n v="0.32620420627232749"/>
    <n v="2.7124925595238096"/>
    <n v="0.56042076806756269"/>
    <n v="4.8400999999999996"/>
    <s v="1-1,99 lei"/>
    <x v="10"/>
    <s v="0-0,99 euro"/>
    <n v="0"/>
  </r>
  <r>
    <n v="2660"/>
    <x v="33"/>
    <s v="COMUNA PĂTRĂUŢI"/>
    <d v="2020-09-27T00:00:00"/>
    <n v="1"/>
    <m/>
    <s v="X"/>
    <s v="X"/>
    <n v="0"/>
    <n v="7021"/>
    <n v="0"/>
    <n v="7021"/>
    <n v="1450.5898638457884"/>
    <n v="3977"/>
    <m/>
    <n v="2219"/>
    <m/>
    <n v="3977"/>
    <n v="2219"/>
    <n v="1.7654010560724165"/>
    <n v="0.36474474826396491"/>
    <n v="3.1640378548895898"/>
    <n v="0.65371332304902585"/>
    <n v="4.8400999999999996"/>
    <s v="1-1,99 lei"/>
    <x v="10"/>
    <s v="0-0,99 euro"/>
    <n v="0"/>
  </r>
  <r>
    <n v="2661"/>
    <x v="33"/>
    <s v="COMUNA POIANA STAMPEI"/>
    <d v="2020-09-27T00:00:00"/>
    <n v="1"/>
    <m/>
    <s v="X"/>
    <s v="X"/>
    <n v="0"/>
    <n v="4448"/>
    <n v="0"/>
    <n v="4448"/>
    <n v="918.98927708105214"/>
    <n v="1859"/>
    <m/>
    <n v="1276"/>
    <m/>
    <n v="1859"/>
    <n v="1276"/>
    <n v="2.3926842388380849"/>
    <n v="0.49434603393278759"/>
    <n v="3.4858934169278997"/>
    <n v="0.7202110321951819"/>
    <n v="4.8400999999999996"/>
    <s v="2-2,99 lei"/>
    <x v="7"/>
    <s v="0-0,99 euro"/>
    <n v="0"/>
  </r>
  <r>
    <n v="2662"/>
    <x v="33"/>
    <s v="COMUNA POIENI-SOLCA"/>
    <d v="2020-09-27T00:00:00"/>
    <n v="1"/>
    <m/>
    <s v="X"/>
    <s v="X"/>
    <n v="0"/>
    <n v="1388"/>
    <n v="0"/>
    <n v="1388"/>
    <n v="286.77093448482469"/>
    <n v="1717"/>
    <m/>
    <n v="840"/>
    <m/>
    <n v="1717"/>
    <n v="840"/>
    <n v="0.80838672102504372"/>
    <n v="0.16701859900106272"/>
    <n v="1.6523809523809523"/>
    <n v="0.34139396962479129"/>
    <n v="4.8400999999999996"/>
    <s v="0-0,99 lei"/>
    <x v="6"/>
    <s v="0-0,99 euro"/>
    <n v="0"/>
  </r>
  <r>
    <n v="2663"/>
    <x v="33"/>
    <s v="COMUNA POJORÂTA"/>
    <d v="2020-09-27T00:00:00"/>
    <n v="1"/>
    <m/>
    <s v="X"/>
    <s v="X"/>
    <n v="0"/>
    <n v="0"/>
    <n v="0"/>
    <n v="0"/>
    <n v="0"/>
    <n v="2475"/>
    <m/>
    <n v="1525"/>
    <m/>
    <n v="2475"/>
    <n v="1525"/>
    <n v="0"/>
    <n v="0"/>
    <n v="0"/>
    <n v="0"/>
    <n v="4.8400999999999996"/>
    <s v="0-0,99 lei"/>
    <x v="6"/>
    <s v="0-0,99 euro"/>
    <n v="0"/>
  </r>
  <r>
    <n v="2664"/>
    <x v="33"/>
    <s v="COMUNA PREUTEŞTI"/>
    <d v="2020-09-27T00:00:00"/>
    <n v="1"/>
    <m/>
    <s v="X"/>
    <s v="X"/>
    <n v="7840"/>
    <n v="3982"/>
    <n v="3540"/>
    <n v="15362"/>
    <n v="3173.9013656742632"/>
    <n v="5524"/>
    <m/>
    <n v="3357"/>
    <m/>
    <n v="5524"/>
    <n v="3357"/>
    <n v="2.7809558291093412"/>
    <n v="0.57456577944863563"/>
    <n v="4.5761096216860295"/>
    <n v="0.94545766031404921"/>
    <n v="4.8400999999999996"/>
    <s v="2-2,99 lei"/>
    <x v="7"/>
    <s v="0-0,99 euro"/>
    <n v="0"/>
  </r>
  <r>
    <n v="2665"/>
    <x v="33"/>
    <s v="COMUNA PUTNA"/>
    <d v="2020-09-27T00:00:00"/>
    <n v="1"/>
    <m/>
    <s v="X"/>
    <s v="X"/>
    <n v="2500"/>
    <n v="3788"/>
    <n v="0"/>
    <n v="6288"/>
    <n v="1299.1467118447968"/>
    <n v="3181"/>
    <m/>
    <n v="1647"/>
    <m/>
    <n v="3181"/>
    <n v="1647"/>
    <n v="1.9767368751964791"/>
    <n v="0.40840827156390969"/>
    <n v="3.8178506375227688"/>
    <n v="0.78879581775640362"/>
    <n v="4.8400999999999996"/>
    <s v="1-1,99 lei"/>
    <x v="10"/>
    <s v="0-0,99 euro"/>
    <n v="0"/>
  </r>
  <r>
    <n v="2666"/>
    <x v="33"/>
    <s v="COMUNA RĂDĂŞENI"/>
    <d v="2020-09-27T00:00:00"/>
    <n v="1"/>
    <m/>
    <s v="X"/>
    <s v="X"/>
    <n v="2030"/>
    <n v="10209"/>
    <n v="0"/>
    <n v="12239"/>
    <n v="2528.6667630834077"/>
    <n v="3409"/>
    <m/>
    <n v="1616"/>
    <m/>
    <n v="3409"/>
    <n v="1616"/>
    <n v="3.5902024053974775"/>
    <n v="0.74176203082528824"/>
    <n v="7.5736386138613865"/>
    <n v="1.5647690365615146"/>
    <n v="4.8400999999999996"/>
    <s v="3-3,99 lei"/>
    <x v="0"/>
    <s v="0-0,99 euro"/>
    <n v="0"/>
  </r>
  <r>
    <n v="2667"/>
    <x v="33"/>
    <s v="COMUNA RÂŞCA"/>
    <d v="2020-09-27T00:00:00"/>
    <n v="1"/>
    <m/>
    <s v="X"/>
    <s v="X"/>
    <n v="0"/>
    <n v="24883"/>
    <n v="0"/>
    <n v="24883"/>
    <n v="5141.0094832751392"/>
    <n v="4079"/>
    <m/>
    <n v="2349"/>
    <m/>
    <n v="4079"/>
    <n v="2349"/>
    <n v="6.1002696739396907"/>
    <n v="1.260360255767379"/>
    <n v="10.593018305661984"/>
    <n v="2.1885949268944827"/>
    <n v="4.8400999999999996"/>
    <s v="6-6,99 lei"/>
    <x v="13"/>
    <s v="1-1,99 euro"/>
    <n v="1"/>
  </r>
  <r>
    <n v="2668"/>
    <x v="33"/>
    <s v="COMUNA SADOVA"/>
    <d v="2020-09-27T00:00:00"/>
    <n v="1"/>
    <m/>
    <s v="X"/>
    <s v="X"/>
    <n v="2000"/>
    <n v="3029"/>
    <n v="0"/>
    <n v="5029"/>
    <n v="1039.0281192537345"/>
    <n v="2094"/>
    <m/>
    <n v="1379"/>
    <m/>
    <n v="2094"/>
    <n v="1379"/>
    <n v="2.4016236867239731"/>
    <n v="0.49619298913740906"/>
    <n v="3.6468455402465554"/>
    <n v="0.75346491606507215"/>
    <n v="4.8400999999999996"/>
    <s v="2-2,99 lei"/>
    <x v="7"/>
    <s v="0-0,99 euro"/>
    <n v="0"/>
  </r>
  <r>
    <n v="2669"/>
    <x v="33"/>
    <s v="COMUNA SATU MARE"/>
    <d v="2020-09-27T00:00:00"/>
    <n v="1"/>
    <m/>
    <s v="X"/>
    <s v="X"/>
    <n v="0"/>
    <n v="18781"/>
    <n v="0"/>
    <n v="18781"/>
    <n v="3880.2917295097213"/>
    <n v="3536"/>
    <m/>
    <n v="1563"/>
    <m/>
    <n v="3536"/>
    <n v="1563"/>
    <n v="5.311368778280543"/>
    <n v="1.097367570562704"/>
    <n v="12.015994881637877"/>
    <n v="2.4825922773574671"/>
    <n v="4.8400999999999996"/>
    <s v="5-5,99 lei"/>
    <x v="8"/>
    <s v="1-1,99 euro"/>
    <n v="1"/>
  </r>
  <r>
    <n v="2670"/>
    <x v="33"/>
    <s v="COMUNA SIMINICEA"/>
    <d v="2020-09-27T00:00:00"/>
    <n v="1"/>
    <m/>
    <s v="X"/>
    <s v="X"/>
    <n v="1481"/>
    <n v="817"/>
    <n v="0"/>
    <n v="2298"/>
    <n v="474.78357885167668"/>
    <n v="2370"/>
    <m/>
    <n v="1098"/>
    <m/>
    <n v="2370"/>
    <n v="1098"/>
    <n v="0.96962025316455691"/>
    <n v="0.20033062398804924"/>
    <n v="2.0928961748633879"/>
    <n v="0.432407631012456"/>
    <n v="4.8400999999999996"/>
    <s v="0-0,99 lei"/>
    <x v="6"/>
    <s v="0-0,99 euro"/>
    <n v="0"/>
  </r>
  <r>
    <n v="2671"/>
    <x v="33"/>
    <s v="COMUNA SLATINA"/>
    <d v="2020-09-27T00:00:00"/>
    <n v="1"/>
    <m/>
    <s v="X"/>
    <s v="X"/>
    <n v="900"/>
    <n v="2296"/>
    <n v="0"/>
    <n v="3196"/>
    <n v="660.31693560050417"/>
    <n v="4397"/>
    <m/>
    <n v="2914"/>
    <m/>
    <n v="4397"/>
    <n v="2914"/>
    <n v="0.72685922219695243"/>
    <n v="0.15017442246998047"/>
    <n v="1.096774193548387"/>
    <n v="0.226601556486103"/>
    <n v="4.8400999999999996"/>
    <s v="0-0,99 lei"/>
    <x v="6"/>
    <s v="0-0,99 euro"/>
    <n v="0"/>
  </r>
  <r>
    <n v="2672"/>
    <x v="33"/>
    <s v="COMUNA STRAJA"/>
    <d v="2020-09-27T00:00:00"/>
    <n v="1"/>
    <m/>
    <s v="X"/>
    <s v="X"/>
    <n v="0"/>
    <n v="4474"/>
    <n v="0"/>
    <n v="4474"/>
    <n v="924.36106692010503"/>
    <n v="4547"/>
    <m/>
    <n v="2765"/>
    <m/>
    <n v="4547"/>
    <n v="2765"/>
    <n v="0.98394545854409499"/>
    <n v="0.20329031601497802"/>
    <n v="1.6180831826401447"/>
    <n v="0.33430779997110488"/>
    <n v="4.8400999999999996"/>
    <s v="0-0,99 lei"/>
    <x v="6"/>
    <s v="0-0,99 euro"/>
    <n v="0"/>
  </r>
  <r>
    <n v="2673"/>
    <x v="33"/>
    <s v="COMUNA STROIEŞTI"/>
    <d v="2020-09-27T00:00:00"/>
    <n v="1"/>
    <m/>
    <s v="X"/>
    <s v="X"/>
    <n v="0"/>
    <n v="4900"/>
    <n v="0"/>
    <n v="4900"/>
    <n v="1012.3757773599719"/>
    <n v="2754"/>
    <m/>
    <n v="1513"/>
    <m/>
    <n v="2754"/>
    <n v="1513"/>
    <n v="1.7792302106027595"/>
    <n v="0.36760195256353373"/>
    <n v="3.2385988103106409"/>
    <n v="0.66911816084598275"/>
    <n v="4.8400999999999996"/>
    <s v="1-1,99 lei"/>
    <x v="10"/>
    <s v="0-0,99 euro"/>
    <n v="0"/>
  </r>
  <r>
    <n v="2674"/>
    <x v="33"/>
    <s v="COMUNA STULPICANI"/>
    <d v="2020-09-27T00:00:00"/>
    <n v="1"/>
    <m/>
    <s v="X"/>
    <s v="X"/>
    <n v="0"/>
    <n v="6240"/>
    <n v="9447"/>
    <n v="15687"/>
    <n v="3241.0487386624245"/>
    <n v="4736"/>
    <m/>
    <n v="2718"/>
    <m/>
    <n v="4736"/>
    <n v="2718"/>
    <n v="3.3122888513513513"/>
    <n v="0.68434306137297818"/>
    <n v="5.7715231788079473"/>
    <n v="1.1924388295299575"/>
    <n v="4.8400999999999996"/>
    <s v="3-3,99 lei"/>
    <x v="0"/>
    <s v="0-0,99 euro"/>
    <n v="0"/>
  </r>
  <r>
    <n v="2675"/>
    <x v="33"/>
    <s v="COMUNA SUCEVIŢA"/>
    <d v="2020-09-27T00:00:00"/>
    <n v="1"/>
    <m/>
    <s v="X"/>
    <s v="X"/>
    <n v="0"/>
    <n v="2976"/>
    <n v="0"/>
    <n v="2976"/>
    <n v="614.8633292700564"/>
    <n v="2493"/>
    <m/>
    <n v="1296"/>
    <m/>
    <n v="2493"/>
    <n v="1296"/>
    <n v="1.1937424789410349"/>
    <n v="0.24663591226235715"/>
    <n v="2.2962962962962963"/>
    <n v="0.47443158122689538"/>
    <n v="4.8400999999999996"/>
    <s v="1-1,99 lei"/>
    <x v="10"/>
    <s v="0-0,99 euro"/>
    <n v="0"/>
  </r>
  <r>
    <n v="2676"/>
    <x v="33"/>
    <s v="COMUNA ŞARU DORNEI"/>
    <d v="2020-09-27T00:00:00"/>
    <n v="1"/>
    <m/>
    <s v="X"/>
    <s v="X"/>
    <n v="0"/>
    <n v="8397.93"/>
    <n v="0"/>
    <n v="8397.93"/>
    <n v="1735.0736555029857"/>
    <n v="3465"/>
    <m/>
    <n v="1656"/>
    <m/>
    <n v="3465"/>
    <n v="1656"/>
    <n v="2.4236450216450218"/>
    <n v="0.50074275772091936"/>
    <n v="5.0712137681159426"/>
    <n v="1.047749791970402"/>
    <n v="4.8400999999999996"/>
    <s v="2-2,99 lei"/>
    <x v="7"/>
    <s v="0-0,99 euro"/>
    <n v="0"/>
  </r>
  <r>
    <n v="2677"/>
    <x v="33"/>
    <s v="COMUNA ŞCHEIA"/>
    <d v="2020-09-27T00:00:00"/>
    <n v="1"/>
    <m/>
    <s v="X"/>
    <s v="X"/>
    <n v="2520"/>
    <n v="28589.1"/>
    <n v="0"/>
    <n v="31109.1"/>
    <n v="6427.3672031569595"/>
    <n v="9563"/>
    <m/>
    <n v="4276"/>
    <m/>
    <n v="9563"/>
    <n v="4276"/>
    <n v="3.2530691205688589"/>
    <n v="0.67210783260033036"/>
    <n v="7.2752806361085121"/>
    <n v="1.5031260998963891"/>
    <n v="4.8400999999999996"/>
    <s v="3-3,99 lei"/>
    <x v="0"/>
    <s v="0-0,99 euro"/>
    <n v="0"/>
  </r>
  <r>
    <n v="2678"/>
    <x v="33"/>
    <s v="COMUNA ŞERBĂUŢI"/>
    <d v="2020-09-27T00:00:00"/>
    <n v="1"/>
    <m/>
    <s v="X"/>
    <s v="X"/>
    <n v="3418"/>
    <n v="60"/>
    <n v="0"/>
    <n v="3478"/>
    <n v="718.5801946240781"/>
    <n v="2610"/>
    <m/>
    <n v="1325"/>
    <m/>
    <n v="2610"/>
    <n v="1325"/>
    <n v="1.3325670498084292"/>
    <n v="0.27531808223144755"/>
    <n v="2.6249056603773586"/>
    <n v="0.54232467518798344"/>
    <n v="4.8400999999999996"/>
    <s v="1-1,99 lei"/>
    <x v="10"/>
    <s v="0-0,99 euro"/>
    <n v="0"/>
  </r>
  <r>
    <n v="2679"/>
    <x v="33"/>
    <s v="COMUNA TODIREŞTI"/>
    <d v="2020-09-27T00:00:00"/>
    <n v="1"/>
    <m/>
    <s v="X"/>
    <s v="X"/>
    <n v="0"/>
    <n v="12206.36"/>
    <n v="0"/>
    <n v="12206.36"/>
    <n v="2521.9231007623812"/>
    <n v="4449"/>
    <m/>
    <n v="2456"/>
    <m/>
    <n v="4449"/>
    <n v="2456"/>
    <n v="2.7436187907394922"/>
    <n v="0.56685167470496323"/>
    <n v="4.9700162866449515"/>
    <n v="1.0268416534048783"/>
    <n v="4.8400999999999996"/>
    <s v="2-2,99 lei"/>
    <x v="7"/>
    <s v="0-0,99 euro"/>
    <n v="0"/>
  </r>
  <r>
    <n v="2680"/>
    <x v="33"/>
    <s v="COMUNA UDEŞTI"/>
    <d v="2020-09-27T00:00:00"/>
    <n v="1"/>
    <m/>
    <s v="X"/>
    <s v="X"/>
    <n v="7560"/>
    <n v="8369.73"/>
    <n v="0"/>
    <n v="15929.73"/>
    <n v="3291.1985289560134"/>
    <n v="6169"/>
    <m/>
    <n v="3158"/>
    <m/>
    <n v="6169"/>
    <n v="3158"/>
    <n v="2.5822224023342519"/>
    <n v="0.53350600242438218"/>
    <n v="5.0442463584547177"/>
    <n v="1.0421781282317966"/>
    <n v="4.8400999999999996"/>
    <s v="2-2,99 lei"/>
    <x v="7"/>
    <s v="0-0,99 euro"/>
    <n v="0"/>
  </r>
  <r>
    <n v="2681"/>
    <x v="33"/>
    <s v="COMUNA ULMA"/>
    <d v="2020-09-27T00:00:00"/>
    <n v="1"/>
    <m/>
    <s v="X"/>
    <s v="X"/>
    <n v="600"/>
    <n v="1200"/>
    <n v="0"/>
    <n v="1800"/>
    <n v="371.89314270366316"/>
    <n v="1680"/>
    <m/>
    <n v="519"/>
    <m/>
    <n v="1680"/>
    <n v="519"/>
    <n v="1.0714285714285714"/>
    <n v="0.2213649658950376"/>
    <n v="3.4682080924855492"/>
    <n v="0.71655711503595987"/>
    <n v="4.8400999999999996"/>
    <s v="1-1,99 lei"/>
    <x v="10"/>
    <s v="0-0,99 euro"/>
    <n v="0"/>
  </r>
  <r>
    <n v="2682"/>
    <x v="33"/>
    <s v="COMUNA VAMA"/>
    <d v="2020-09-27T00:00:00"/>
    <n v="1"/>
    <m/>
    <s v="X"/>
    <s v="X"/>
    <n v="4400"/>
    <n v="6381"/>
    <n v="0"/>
    <n v="10781"/>
    <n v="2227.4333174934404"/>
    <n v="4971"/>
    <m/>
    <n v="2387"/>
    <m/>
    <n v="4971"/>
    <n v="2387"/>
    <n v="2.1687789177227921"/>
    <n v="0.4480855597452103"/>
    <n v="4.5165479681608716"/>
    <n v="0.93315178780621721"/>
    <n v="4.8400999999999996"/>
    <s v="2-2,99 lei"/>
    <x v="7"/>
    <s v="0-0,99 euro"/>
    <n v="0"/>
  </r>
  <r>
    <n v="2683"/>
    <x v="33"/>
    <s v="COMUNA VICOVU DE JOS"/>
    <d v="2020-09-27T00:00:00"/>
    <n v="1"/>
    <m/>
    <s v="X"/>
    <s v="X"/>
    <n v="13680"/>
    <n v="14322.46"/>
    <n v="0"/>
    <n v="28002.46"/>
    <n v="5785.5126960186772"/>
    <n v="5199"/>
    <m/>
    <n v="2385"/>
    <m/>
    <n v="5199"/>
    <n v="2385"/>
    <n v="5.3861242546643586"/>
    <n v="1.1128125978108632"/>
    <n v="11.741073375262054"/>
    <n v="2.4257914868002839"/>
    <n v="4.8400999999999996"/>
    <s v="5-5,99 lei"/>
    <x v="8"/>
    <s v="1-1,99 euro"/>
    <n v="1"/>
  </r>
  <r>
    <n v="2684"/>
    <x v="33"/>
    <s v="COMUNA VOITINEL"/>
    <d v="2020-09-27T00:00:00"/>
    <n v="1"/>
    <m/>
    <s v="X"/>
    <s v="X"/>
    <n v="1080"/>
    <n v="3425.03"/>
    <n v="0"/>
    <n v="4505.0300000000007"/>
    <n v="930.7720914857133"/>
    <n v="3393"/>
    <m/>
    <n v="1681"/>
    <m/>
    <n v="3393"/>
    <n v="1681"/>
    <n v="1.3277424108458593"/>
    <n v="0.27432127659466943"/>
    <n v="2.6799702558001193"/>
    <n v="0.5537014226565814"/>
    <n v="4.8400999999999996"/>
    <s v="1-1,99 lei"/>
    <x v="10"/>
    <s v="0-0,99 euro"/>
    <n v="0"/>
  </r>
  <r>
    <n v="2685"/>
    <x v="33"/>
    <s v="COMUNA VOLOVĂŢ"/>
    <d v="2020-09-27T00:00:00"/>
    <n v="1"/>
    <m/>
    <s v="X"/>
    <s v="X"/>
    <n v="0"/>
    <n v="4050"/>
    <n v="0"/>
    <n v="4050"/>
    <n v="836.75957108324212"/>
    <n v="4264"/>
    <m/>
    <n v="2065"/>
    <m/>
    <n v="4264"/>
    <n v="2065"/>
    <n v="0.94981238273921198"/>
    <n v="0.19623817333096671"/>
    <n v="1.9612590799031477"/>
    <n v="0.40521044604515355"/>
    <n v="4.8400999999999996"/>
    <s v="0-0,99 lei"/>
    <x v="6"/>
    <s v="0-0,99 euro"/>
    <n v="0"/>
  </r>
  <r>
    <n v="2686"/>
    <x v="33"/>
    <s v="COMUNA VULTUREŞTI"/>
    <d v="2020-09-27T00:00:00"/>
    <n v="1"/>
    <m/>
    <s v="X"/>
    <s v="X"/>
    <n v="1400"/>
    <n v="2615.2600000000002"/>
    <n v="0"/>
    <n v="4015.26"/>
    <n v="829.58203342906154"/>
    <n v="2755"/>
    <m/>
    <n v="1660"/>
    <m/>
    <n v="2755"/>
    <n v="1660"/>
    <n v="1.4574446460980037"/>
    <n v="0.30111870541889713"/>
    <n v="2.418831325301205"/>
    <n v="0.49974821290907323"/>
    <n v="4.8400999999999996"/>
    <s v="1-1,99 lei"/>
    <x v="10"/>
    <s v="0-0,99 euro"/>
    <n v="0"/>
  </r>
  <r>
    <n v="2687"/>
    <x v="33"/>
    <s v="COMUNA VADU MOLDOVEI"/>
    <d v="2020-09-27T00:00:00"/>
    <n v="1"/>
    <m/>
    <s v="X"/>
    <s v="X"/>
    <n v="0"/>
    <n v="13756"/>
    <n v="0"/>
    <n v="13756"/>
    <n v="2842.0900394619948"/>
    <n v="3765"/>
    <m/>
    <n v="2182"/>
    <m/>
    <n v="3765"/>
    <n v="2182"/>
    <n v="3.6536520584329351"/>
    <n v="0.75487119242018452"/>
    <n v="6.3043079743354724"/>
    <n v="1.3025160584152131"/>
    <n v="4.8400999999999996"/>
    <s v="3-3,99 lei"/>
    <x v="0"/>
    <s v="0-0,99 euro"/>
    <n v="0"/>
  </r>
  <r>
    <n v="2688"/>
    <x v="33"/>
    <s v="COMUNA VALEA MOLDOVEI"/>
    <d v="2020-09-27T00:00:00"/>
    <n v="1"/>
    <m/>
    <s v="X"/>
    <s v="X"/>
    <n v="60615"/>
    <n v="8517.9"/>
    <n v="0"/>
    <n v="69132.899999999994"/>
    <n v="14283.361914010042"/>
    <n v="3036"/>
    <m/>
    <n v="2119"/>
    <m/>
    <n v="3036"/>
    <n v="2119"/>
    <n v="22.771047430830038"/>
    <n v="4.7046646620586436"/>
    <n v="32.625247758376588"/>
    <n v="6.7406144001935075"/>
    <n v="4.8400999999999996"/>
    <s v="22-22,99 lei"/>
    <x v="17"/>
    <s v="4-4,99 euro"/>
    <n v="4"/>
  </r>
  <r>
    <n v="2689"/>
    <x v="33"/>
    <s v="COMUNA VATRA MOLDOVIŢEI"/>
    <d v="2020-09-27T00:00:00"/>
    <n v="1"/>
    <m/>
    <s v="X"/>
    <s v="X"/>
    <n v="0"/>
    <n v="6224"/>
    <n v="0"/>
    <n v="6224"/>
    <n v="1285.9238445486665"/>
    <n v="3575"/>
    <m/>
    <n v="1860"/>
    <m/>
    <n v="3575"/>
    <n v="1860"/>
    <n v="1.740979020979021"/>
    <n v="0.3596989774961305"/>
    <n v="3.3462365591397849"/>
    <n v="0.69135690567132602"/>
    <n v="4.8400999999999996"/>
    <s v="1-1,99 lei"/>
    <x v="10"/>
    <s v="0-0,99 euro"/>
    <n v="0"/>
  </r>
  <r>
    <n v="2690"/>
    <x v="33"/>
    <s v="COMUNA VEREŞTI"/>
    <d v="2020-09-27T00:00:00"/>
    <n v="1"/>
    <m/>
    <s v="X"/>
    <s v="X"/>
    <n v="0"/>
    <n v="2961.02"/>
    <n v="0"/>
    <n v="2961.02"/>
    <n v="611.76835189355597"/>
    <n v="5673"/>
    <m/>
    <n v="2347"/>
    <m/>
    <n v="5673"/>
    <n v="2347"/>
    <n v="0.52194958575709505"/>
    <n v="0.10783859543337845"/>
    <n v="1.2616190881976992"/>
    <n v="0.26065971533598464"/>
    <n v="4.8400999999999996"/>
    <s v="0-0,99 lei"/>
    <x v="6"/>
    <s v="0-0,99 euro"/>
    <n v="0"/>
  </r>
  <r>
    <n v="2691"/>
    <x v="33"/>
    <s v="COMUNA ZAMOSTEA"/>
    <d v="2020-09-27T00:00:00"/>
    <n v="1"/>
    <m/>
    <s v="X"/>
    <s v="X"/>
    <n v="2500"/>
    <n v="923"/>
    <n v="0"/>
    <n v="3423"/>
    <n v="707.21679304146619"/>
    <n v="2477"/>
    <m/>
    <n v="1426"/>
    <m/>
    <n v="2477"/>
    <n v="1426"/>
    <n v="1.3819136051675414"/>
    <n v="0.28551344087261454"/>
    <n v="2.4004207573632539"/>
    <n v="0.49594445514829327"/>
    <n v="4.8400999999999996"/>
    <s v="1-1,99 lei"/>
    <x v="10"/>
    <s v="0-0,99 euro"/>
    <n v="0"/>
  </r>
  <r>
    <n v="2692"/>
    <x v="33"/>
    <s v="COMUNA ZVORIŞTEA"/>
    <d v="2020-09-27T00:00:00"/>
    <n v="1"/>
    <m/>
    <s v="X"/>
    <s v="X"/>
    <n v="3000"/>
    <n v="6759"/>
    <n v="0"/>
    <n v="9759"/>
    <n v="2016.2806553583605"/>
    <n v="4846"/>
    <m/>
    <n v="1860"/>
    <m/>
    <n v="4846"/>
    <n v="1860"/>
    <n v="2.0138258357408172"/>
    <n v="0.41607112161749082"/>
    <n v="5.2467741935483874"/>
    <n v="1.0840218577195486"/>
    <n v="4.8400999999999996"/>
    <s v="2-2,99 lei"/>
    <x v="7"/>
    <s v="0-0,99 euro"/>
    <n v="0"/>
  </r>
  <r>
    <n v="2693"/>
    <x v="34"/>
    <s v="MUNICIPIUL PIATRA-NEAMŢ"/>
    <d v="2020-09-27T00:00:00"/>
    <n v="1"/>
    <m/>
    <s v="X"/>
    <s v="X"/>
    <n v="22500"/>
    <n v="87285.52"/>
    <n v="13666.45"/>
    <n v="123451.97"/>
    <n v="25506.078386810193"/>
    <n v="94385"/>
    <m/>
    <n v="30719"/>
    <m/>
    <n v="94385"/>
    <n v="30719"/>
    <n v="1.307961752397097"/>
    <n v="0.27023444813063724"/>
    <n v="4.0187496337771416"/>
    <n v="0.83030301724698696"/>
    <n v="4.8400999999999996"/>
    <s v="1-1,99 lei"/>
    <x v="10"/>
    <s v="0-0,99 euro"/>
    <n v="0"/>
  </r>
  <r>
    <n v="2694"/>
    <x v="34"/>
    <s v="MUNICIPIUL ROMAN"/>
    <d v="2020-09-27T00:00:00"/>
    <n v="1"/>
    <m/>
    <s v="X"/>
    <s v="X"/>
    <n v="34000"/>
    <n v="52956.15"/>
    <n v="0"/>
    <n v="86956.15"/>
    <n v="17965.775500506188"/>
    <n v="57741"/>
    <m/>
    <n v="17776"/>
    <m/>
    <n v="57741"/>
    <n v="17776"/>
    <n v="1.5059688955854591"/>
    <n v="0.31114416966291175"/>
    <n v="4.891772614761476"/>
    <n v="1.0106759394974227"/>
    <n v="4.8400999999999996"/>
    <s v="1-1,99 lei"/>
    <x v="10"/>
    <s v="0-0,99 euro"/>
    <n v="0"/>
  </r>
  <r>
    <n v="2695"/>
    <x v="34"/>
    <s v="ORAȘUL BICAZ"/>
    <d v="2020-09-27T00:00:00"/>
    <n v="1"/>
    <m/>
    <s v="X"/>
    <s v="X"/>
    <n v="4100"/>
    <n v="10480"/>
    <n v="0"/>
    <n v="14580"/>
    <n v="3012.3344558996719"/>
    <n v="6983"/>
    <m/>
    <n v="3024"/>
    <m/>
    <n v="6983"/>
    <n v="3024"/>
    <n v="2.0879278247171702"/>
    <n v="0.43138113359582869"/>
    <n v="4.8214285714285712"/>
    <n v="0.99614234652766931"/>
    <n v="4.8400999999999996"/>
    <s v="2-2,99 lei"/>
    <x v="7"/>
    <s v="0-0,99 euro"/>
    <n v="0"/>
  </r>
  <r>
    <n v="2696"/>
    <x v="34"/>
    <s v="ORAȘUL ROZNOV"/>
    <d v="2020-09-27T00:00:00"/>
    <n v="1"/>
    <m/>
    <s v="X"/>
    <s v="X"/>
    <n v="3600"/>
    <n v="10020"/>
    <n v="0"/>
    <n v="13620"/>
    <n v="2813.9914464577182"/>
    <n v="8338"/>
    <m/>
    <n v="4185"/>
    <m/>
    <n v="8338"/>
    <n v="4185"/>
    <n v="1.6334852482609739"/>
    <n v="0.33748997918658169"/>
    <n v="3.2544802867383513"/>
    <n v="0.67239938983458025"/>
    <n v="4.8400999999999996"/>
    <s v="1-1,99 lei"/>
    <x v="10"/>
    <s v="0-0,99 euro"/>
    <n v="0"/>
  </r>
  <r>
    <n v="2697"/>
    <x v="34"/>
    <s v="ORAȘUL TÂRGU-NEAMŢ"/>
    <d v="2020-09-27T00:00:00"/>
    <n v="1"/>
    <m/>
    <s v="X"/>
    <s v="X"/>
    <n v="0"/>
    <n v="116810"/>
    <n v="0"/>
    <n v="116810"/>
    <n v="24133.798888452719"/>
    <n v="18586"/>
    <m/>
    <n v="7753"/>
    <m/>
    <n v="18586"/>
    <n v="7753"/>
    <n v="6.2848380501452707"/>
    <n v="1.2984934299178263"/>
    <n v="15.066425899651747"/>
    <n v="3.1128335984074189"/>
    <n v="4.8400999999999996"/>
    <s v="6-6,99 lei"/>
    <x v="13"/>
    <s v="1-1,99 euro"/>
    <n v="1"/>
  </r>
  <r>
    <n v="2698"/>
    <x v="34"/>
    <s v="COMUNA AGAPIA"/>
    <d v="2020-09-27T00:00:00"/>
    <n v="1"/>
    <m/>
    <s v="X"/>
    <s v="X"/>
    <n v="6000"/>
    <n v="10978"/>
    <n v="0"/>
    <n v="16978"/>
    <n v="3507.7787649015518"/>
    <n v="3560"/>
    <m/>
    <n v="1961"/>
    <m/>
    <n v="3560"/>
    <n v="1961"/>
    <n v="4.7691011235955054"/>
    <n v="0.98533111373639093"/>
    <n v="8.6578276389597146"/>
    <n v="1.7887704053552023"/>
    <n v="4.8400999999999996"/>
    <s v="4-4,99 lei"/>
    <x v="11"/>
    <s v="0-0,99 euro"/>
    <n v="0"/>
  </r>
  <r>
    <n v="2699"/>
    <x v="34"/>
    <s v="COMUNA ALEXANDRU CEL BUN"/>
    <d v="2020-09-27T00:00:00"/>
    <n v="1"/>
    <m/>
    <s v="X"/>
    <s v="X"/>
    <n v="2500"/>
    <n v="7207"/>
    <n v="0"/>
    <n v="9707"/>
    <n v="2005.5370756802547"/>
    <n v="5052"/>
    <m/>
    <n v="2309"/>
    <m/>
    <n v="5052"/>
    <n v="2309"/>
    <n v="1.9214172604908948"/>
    <n v="0.3969788352494566"/>
    <n v="4.2039844088349936"/>
    <n v="0.86857387426602628"/>
    <n v="4.8400999999999996"/>
    <s v="1-1,99 lei"/>
    <x v="10"/>
    <s v="0-0,99 euro"/>
    <n v="0"/>
  </r>
  <r>
    <n v="2700"/>
    <x v="34"/>
    <s v="COMUNA BAHNA"/>
    <d v="2020-09-27T00:00:00"/>
    <n v="1"/>
    <m/>
    <s v="X"/>
    <s v="X"/>
    <n v="1800"/>
    <n v="5632"/>
    <n v="0"/>
    <n v="7432"/>
    <n v="1535.5054647631248"/>
    <n v="2574"/>
    <m/>
    <n v="1717"/>
    <m/>
    <n v="2574"/>
    <n v="1717"/>
    <n v="2.8873348873348874"/>
    <n v="0.59654446960494356"/>
    <n v="4.328479906814211"/>
    <n v="0.8942955531526644"/>
    <n v="4.8400999999999996"/>
    <s v="2-2,99 lei"/>
    <x v="7"/>
    <s v="0-0,99 euro"/>
    <n v="0"/>
  </r>
  <r>
    <n v="2701"/>
    <x v="34"/>
    <s v="COMUNA BÂRGĂUANI"/>
    <d v="2020-09-27T00:00:00"/>
    <n v="1"/>
    <m/>
    <s v="X"/>
    <s v="X"/>
    <n v="11276"/>
    <n v="38063"/>
    <n v="0"/>
    <n v="49339"/>
    <n v="10193.79764880891"/>
    <n v="3003"/>
    <m/>
    <n v="1701"/>
    <m/>
    <n v="3003"/>
    <n v="1701"/>
    <n v="16.42990342990343"/>
    <n v="3.3945380115913784"/>
    <n v="29.005878894767783"/>
    <n v="5.9928263661428041"/>
    <n v="4.8400999999999996"/>
    <s v="16-16,99 lei"/>
    <x v="31"/>
    <s v="3-3,99 euro"/>
    <n v="3"/>
  </r>
  <r>
    <n v="2702"/>
    <x v="34"/>
    <s v="COMUNA BĂLŢĂTEŞTI"/>
    <d v="2020-09-27T00:00:00"/>
    <n v="1"/>
    <m/>
    <s v="X"/>
    <s v="X"/>
    <n v="960"/>
    <n v="9426.56"/>
    <n v="0"/>
    <n v="10386.56"/>
    <n v="2145.9391334889774"/>
    <n v="3442"/>
    <m/>
    <n v="1612"/>
    <m/>
    <n v="3442"/>
    <n v="1612"/>
    <n v="3.0175944218477628"/>
    <n v="0.62345704052555995"/>
    <n v="6.4432754342431755"/>
    <n v="1.3312277503033358"/>
    <n v="4.8400999999999996"/>
    <s v="3-3,99 lei"/>
    <x v="0"/>
    <s v="0-0,99 euro"/>
    <n v="0"/>
  </r>
  <r>
    <n v="2703"/>
    <x v="34"/>
    <s v="COMUNA BICAZ-CHEI"/>
    <d v="2020-09-27T00:00:00"/>
    <n v="1"/>
    <m/>
    <s v="X"/>
    <s v="X"/>
    <n v="107312"/>
    <n v="3000"/>
    <n v="0"/>
    <n v="110312"/>
    <n v="22791.264643292496"/>
    <n v="3678"/>
    <m/>
    <n v="2000"/>
    <m/>
    <n v="3678"/>
    <n v="2000"/>
    <n v="29.992387166938553"/>
    <n v="6.1966461781654418"/>
    <n v="55.155999999999999"/>
    <n v="11.395632321646248"/>
    <n v="4.8400999999999996"/>
    <s v="29-29,99 lei"/>
    <x v="33"/>
    <s v="6-6,99 euro"/>
    <n v="6"/>
  </r>
  <r>
    <n v="2704"/>
    <x v="34"/>
    <s v="COMUNA BICAZU ARDELEAN"/>
    <d v="2020-09-27T00:00:00"/>
    <n v="1"/>
    <m/>
    <s v="X"/>
    <s v="X"/>
    <n v="4800"/>
    <n v="3786"/>
    <n v="0"/>
    <n v="8586"/>
    <n v="1773.9302906964733"/>
    <n v="3109"/>
    <m/>
    <n v="1420"/>
    <m/>
    <n v="3109"/>
    <n v="1420"/>
    <n v="2.7616596976519783"/>
    <n v="0.57057905779880136"/>
    <n v="6.0464788732394368"/>
    <n v="1.2492466835890657"/>
    <n v="4.8400999999999996"/>
    <s v="2-2,99 lei"/>
    <x v="7"/>
    <s v="0-0,99 euro"/>
    <n v="0"/>
  </r>
  <r>
    <n v="2705"/>
    <x v="34"/>
    <s v="COMUNA BODEŞTI"/>
    <d v="2020-09-27T00:00:00"/>
    <n v="1"/>
    <m/>
    <s v="X"/>
    <s v="X"/>
    <n v="0"/>
    <n v="4211.6899999999996"/>
    <n v="0"/>
    <n v="4211.6899999999996"/>
    <n v="870.16590566310617"/>
    <n v="3883"/>
    <m/>
    <n v="2007"/>
    <m/>
    <n v="3883"/>
    <n v="2007"/>
    <n v="1.0846484676796291"/>
    <n v="0.22409629298560552"/>
    <n v="2.0985002491280516"/>
    <n v="0.43356547367369513"/>
    <n v="4.8400999999999996"/>
    <s v="1-1,99 lei"/>
    <x v="10"/>
    <s v="0-0,99 euro"/>
    <n v="0"/>
  </r>
  <r>
    <n v="2706"/>
    <x v="34"/>
    <s v="COMUNA BOGHICEA"/>
    <d v="2020-09-27T00:00:00"/>
    <n v="1"/>
    <m/>
    <s v="X"/>
    <s v="X"/>
    <n v="1200"/>
    <n v="4128"/>
    <n v="0"/>
    <n v="5328"/>
    <n v="1100.8037024028431"/>
    <n v="1969"/>
    <m/>
    <n v="1142"/>
    <m/>
    <n v="1969"/>
    <n v="1142"/>
    <n v="2.7059421025901473"/>
    <n v="0.55906739583689335"/>
    <n v="4.6654991243432571"/>
    <n v="0.96392618424066823"/>
    <n v="4.8400999999999996"/>
    <s v="2-2,99 lei"/>
    <x v="7"/>
    <s v="0-0,99 euro"/>
    <n v="0"/>
  </r>
  <r>
    <n v="2707"/>
    <x v="34"/>
    <s v="COMUNA BORCA"/>
    <d v="2020-09-27T00:00:00"/>
    <n v="1"/>
    <m/>
    <s v="X"/>
    <s v="X"/>
    <n v="131500"/>
    <n v="30012"/>
    <n v="0"/>
    <n v="161512"/>
    <n v="33369.558480196691"/>
    <n v="5195"/>
    <m/>
    <n v="2844"/>
    <m/>
    <n v="5195"/>
    <n v="2844"/>
    <n v="31.089894128970165"/>
    <n v="6.4233991299704893"/>
    <n v="56.790436005625878"/>
    <n v="11.733318734246375"/>
    <n v="4.8400999999999996"/>
    <s v="31-31,99 lei"/>
    <x v="36"/>
    <s v="6-6,99 euro"/>
    <n v="6"/>
  </r>
  <r>
    <n v="2708"/>
    <x v="34"/>
    <s v="COMUNA BORLEŞTI"/>
    <d v="2020-09-27T00:00:00"/>
    <n v="1"/>
    <m/>
    <s v="X"/>
    <s v="X"/>
    <n v="4000"/>
    <n v="27721"/>
    <n v="0"/>
    <n v="31721"/>
    <n v="6553.7902109460556"/>
    <n v="7615"/>
    <m/>
    <n v="3330"/>
    <m/>
    <n v="7615"/>
    <n v="3330"/>
    <n v="4.1655942219304007"/>
    <n v="0.86064218134550963"/>
    <n v="9.5258258258258266"/>
    <n v="1.968105168452269"/>
    <n v="4.8400999999999996"/>
    <s v="4-4,99 lei"/>
    <x v="11"/>
    <s v="0-0,99 euro"/>
    <n v="0"/>
  </r>
  <r>
    <n v="2709"/>
    <x v="34"/>
    <s v="COMUNA BOTEŞTI"/>
    <d v="2020-09-27T00:00:00"/>
    <n v="1"/>
    <m/>
    <s v="X"/>
    <s v="X"/>
    <n v="1650"/>
    <n v="6503.4"/>
    <n v="0"/>
    <n v="8153.4"/>
    <n v="1684.551972066693"/>
    <n v="4170"/>
    <m/>
    <n v="1684"/>
    <m/>
    <n v="4170"/>
    <n v="1684"/>
    <n v="1.9552517985611511"/>
    <n v="0.40396929785772012"/>
    <n v="4.8416864608076011"/>
    <n v="1.0003277743863972"/>
    <n v="4.8400999999999996"/>
    <s v="1-1,99 lei"/>
    <x v="10"/>
    <s v="0-0,99 euro"/>
    <n v="0"/>
  </r>
  <r>
    <n v="2710"/>
    <x v="34"/>
    <s v="COMUNA BOZIENI"/>
    <d v="2020-09-27T00:00:00"/>
    <n v="1"/>
    <m/>
    <s v="X"/>
    <s v="X"/>
    <n v="4400"/>
    <n v="8628"/>
    <n v="0"/>
    <n v="13028"/>
    <n v="2691.6799239685133"/>
    <n v="2206"/>
    <m/>
    <n v="1184"/>
    <m/>
    <n v="2206"/>
    <n v="1184"/>
    <n v="5.9057116953762465"/>
    <n v="1.220163156830695"/>
    <n v="11.003378378378379"/>
    <n v="2.2733783141625956"/>
    <n v="4.8400999999999996"/>
    <s v="5-5,99 lei"/>
    <x v="8"/>
    <s v="1-1,99 euro"/>
    <n v="1"/>
  </r>
  <r>
    <n v="2711"/>
    <x v="34"/>
    <s v="COMUNA BIRA"/>
    <d v="2020-09-27T00:00:00"/>
    <n v="1"/>
    <m/>
    <s v="X"/>
    <s v="X"/>
    <n v="2000"/>
    <n v="4889"/>
    <n v="0"/>
    <n v="6889"/>
    <n v="1423.3177000475198"/>
    <n v="1591"/>
    <m/>
    <n v="835"/>
    <m/>
    <n v="1591"/>
    <n v="835"/>
    <n v="4.3299811439346323"/>
    <n v="0.89460571970302938"/>
    <n v="8.250299401197605"/>
    <n v="1.7045720958652932"/>
    <n v="4.8400999999999996"/>
    <s v="4-4,99 lei"/>
    <x v="11"/>
    <s v="0-0,99 euro"/>
    <n v="0"/>
  </r>
  <r>
    <n v="2712"/>
    <x v="34"/>
    <s v="COMUNA BRUSTURI"/>
    <d v="2020-09-27T00:00:00"/>
    <n v="1"/>
    <m/>
    <s v="X"/>
    <s v="X"/>
    <n v="2200"/>
    <n v="93730.74"/>
    <n v="0"/>
    <n v="95930.74"/>
    <n v="19819.991322493341"/>
    <n v="3195"/>
    <m/>
    <n v="1666"/>
    <m/>
    <n v="3195"/>
    <n v="1666"/>
    <n v="30.025270735524259"/>
    <n v="6.2034401635346921"/>
    <n v="57.581476590636257"/>
    <n v="11.896753494893963"/>
    <n v="4.8400999999999996"/>
    <s v="30-30,99 lei"/>
    <x v="75"/>
    <s v="6-6,99 euro"/>
    <n v="6"/>
  </r>
  <r>
    <n v="2713"/>
    <x v="34"/>
    <s v="COMUNA CÂNDEŞTI"/>
    <d v="2020-09-27T00:00:00"/>
    <n v="1"/>
    <m/>
    <s v="X"/>
    <s v="X"/>
    <n v="2200"/>
    <n v="21437.96"/>
    <n v="0"/>
    <n v="23637.96"/>
    <n v="4883.7751286130451"/>
    <n v="3378"/>
    <m/>
    <n v="1746"/>
    <m/>
    <n v="3378"/>
    <n v="1746"/>
    <n v="6.9976198934280633"/>
    <n v="1.4457593631181307"/>
    <n v="13.538350515463916"/>
    <n v="2.7971220667886856"/>
    <n v="4.8400999999999996"/>
    <s v="7-7,99 lei"/>
    <x v="5"/>
    <s v="1-1,99 euro"/>
    <n v="1"/>
  </r>
  <r>
    <n v="2714"/>
    <x v="34"/>
    <s v="COMUNA CEAHLĂU"/>
    <d v="2020-09-27T00:00:00"/>
    <n v="1"/>
    <m/>
    <s v="X"/>
    <s v="X"/>
    <n v="0"/>
    <n v="9200.4699999999993"/>
    <n v="0"/>
    <n v="9200.4699999999993"/>
    <n v="1900.8842792504288"/>
    <n v="2003"/>
    <m/>
    <n v="1074"/>
    <m/>
    <n v="2003"/>
    <n v="1074"/>
    <n v="4.5933449825262107"/>
    <n v="0.94901861170765289"/>
    <n v="8.5665456238361255"/>
    <n v="1.76991087453485"/>
    <n v="4.8400999999999996"/>
    <s v="4-4,99 lei"/>
    <x v="11"/>
    <s v="0-0,99 euro"/>
    <n v="0"/>
  </r>
  <r>
    <n v="2715"/>
    <x v="34"/>
    <s v="COMUNA CORDUN"/>
    <d v="2020-09-27T00:00:00"/>
    <n v="1"/>
    <m/>
    <s v="X"/>
    <s v="X"/>
    <n v="8520"/>
    <n v="3045"/>
    <n v="0"/>
    <n v="11565"/>
    <n v="2389.413441871036"/>
    <n v="6648"/>
    <m/>
    <n v="3203"/>
    <m/>
    <n v="6648"/>
    <n v="3203"/>
    <n v="1.7396209386281589"/>
    <n v="0.35941838776640134"/>
    <n v="3.6106774898532628"/>
    <n v="0.74599233277272425"/>
    <n v="4.8400999999999996"/>
    <s v="1-1,99 lei"/>
    <x v="10"/>
    <s v="0-0,99 euro"/>
    <n v="0"/>
  </r>
  <r>
    <n v="2716"/>
    <x v="34"/>
    <s v="COMUNA COSTIŞA"/>
    <d v="2020-09-27T00:00:00"/>
    <n v="1"/>
    <m/>
    <s v="X"/>
    <s v="X"/>
    <n v="0"/>
    <n v="15580"/>
    <n v="0"/>
    <n v="15580"/>
    <n v="3218.941757401707"/>
    <n v="2920"/>
    <m/>
    <n v="1544"/>
    <m/>
    <n v="2920"/>
    <n v="1544"/>
    <n v="5.3356164383561646"/>
    <n v="1.1023773141786668"/>
    <n v="10.090673575129534"/>
    <n v="2.0848068376954063"/>
    <n v="4.8400999999999996"/>
    <s v="5-5,99 lei"/>
    <x v="8"/>
    <s v="1-1,99 euro"/>
    <n v="1"/>
  </r>
  <r>
    <n v="2717"/>
    <x v="34"/>
    <s v="COMUNA CRĂCĂOANI"/>
    <d v="2020-09-27T00:00:00"/>
    <n v="1"/>
    <m/>
    <s v="X"/>
    <s v="X"/>
    <n v="1400"/>
    <n v="3850"/>
    <n v="0"/>
    <n v="5250"/>
    <n v="1084.6883328856843"/>
    <n v="3495"/>
    <m/>
    <n v="1998"/>
    <m/>
    <n v="3495"/>
    <n v="1998"/>
    <n v="1.502145922746781"/>
    <n v="0.31035431556099696"/>
    <n v="2.6276276276276276"/>
    <n v="0.54288705349633848"/>
    <n v="4.8400999999999996"/>
    <s v="1-1,99 lei"/>
    <x v="10"/>
    <s v="0-0,99 euro"/>
    <n v="0"/>
  </r>
  <r>
    <n v="2718"/>
    <x v="34"/>
    <s v="COMUNA DĂMUC"/>
    <d v="2020-09-27T00:00:00"/>
    <n v="1"/>
    <m/>
    <s v="X"/>
    <s v="X"/>
    <n v="0"/>
    <n v="12189"/>
    <n v="0"/>
    <n v="12189"/>
    <n v="2518.3363980083059"/>
    <n v="2406"/>
    <m/>
    <n v="1525"/>
    <m/>
    <n v="2406"/>
    <n v="1525"/>
    <n v="5.0660847880299249"/>
    <n v="1.0466901072353723"/>
    <n v="7.9927868852459012"/>
    <n v="1.6513681298415122"/>
    <n v="4.8400999999999996"/>
    <s v="5-5,99 lei"/>
    <x v="8"/>
    <s v="1-1,99 euro"/>
    <n v="1"/>
  </r>
  <r>
    <n v="2719"/>
    <x v="34"/>
    <s v="COMUNA DOBRENI"/>
    <d v="2020-09-27T00:00:00"/>
    <n v="1"/>
    <m/>
    <s v="X"/>
    <s v="X"/>
    <n v="74559"/>
    <n v="2417.5"/>
    <n v="0"/>
    <n v="76976.5"/>
    <n v="15903.906944071405"/>
    <n v="1500"/>
    <m/>
    <n v="931"/>
    <m/>
    <n v="1500"/>
    <n v="931"/>
    <n v="51.317666666666668"/>
    <n v="10.602604629380936"/>
    <n v="82.681525241675615"/>
    <n v="17.082606814255001"/>
    <n v="4.8400999999999996"/>
    <s v="51-51,99 lei"/>
    <x v="66"/>
    <s v="10-10,99 euro"/>
    <n v="10"/>
  </r>
  <r>
    <n v="2720"/>
    <x v="34"/>
    <s v="COMUNA DOCHIA"/>
    <d v="2020-09-27T00:00:00"/>
    <n v="1"/>
    <m/>
    <s v="X"/>
    <s v="X"/>
    <n v="1650"/>
    <n v="4806"/>
    <n v="0"/>
    <n v="6456"/>
    <n v="1333.8567384971386"/>
    <n v="2010"/>
    <m/>
    <n v="1055"/>
    <m/>
    <n v="2010"/>
    <n v="1055"/>
    <n v="3.2119402985074625"/>
    <n v="0.66361031766026801"/>
    <n v="6.1194312796208532"/>
    <n v="1.2643191834096101"/>
    <n v="4.8400999999999996"/>
    <s v="3-3,99 lei"/>
    <x v="0"/>
    <s v="0-0,99 euro"/>
    <n v="0"/>
  </r>
  <r>
    <n v="2721"/>
    <x v="34"/>
    <s v="COMUNA DOLJEŞTI"/>
    <d v="2020-09-27T00:00:00"/>
    <n v="1"/>
    <m/>
    <s v="X"/>
    <s v="X"/>
    <n v="4500"/>
    <n v="23424"/>
    <n v="0"/>
    <n v="27924"/>
    <n v="5769.3022871428284"/>
    <n v="6002"/>
    <m/>
    <n v="2202"/>
    <m/>
    <n v="6002"/>
    <n v="2202"/>
    <n v="4.6524491836054649"/>
    <n v="0.96122997120007136"/>
    <n v="12.681198910081743"/>
    <n v="2.6200282866225377"/>
    <n v="4.8400999999999996"/>
    <s v="4-4,99 lei"/>
    <x v="11"/>
    <s v="0-0,99 euro"/>
    <n v="0"/>
  </r>
  <r>
    <n v="2722"/>
    <x v="34"/>
    <s v="COMUNA DRĂGĂNEŞTI"/>
    <d v="2020-09-27T00:00:00"/>
    <n v="1"/>
    <m/>
    <s v="X"/>
    <s v="X"/>
    <n v="3658"/>
    <n v="4165"/>
    <n v="0"/>
    <n v="7823"/>
    <n v="1616.2889196504207"/>
    <n v="1227"/>
    <m/>
    <n v="770"/>
    <m/>
    <n v="1227"/>
    <n v="770"/>
    <n v="6.3757131214343925"/>
    <n v="1.3172688831706769"/>
    <n v="10.159740259740261"/>
    <n v="2.0990765190265201"/>
    <n v="4.8400999999999996"/>
    <s v="6-6,99 lei"/>
    <x v="13"/>
    <s v="1-1,99 euro"/>
    <n v="1"/>
  </r>
  <r>
    <n v="2723"/>
    <x v="34"/>
    <s v="COMUNA DRAGOMIREŞTI"/>
    <d v="2020-09-27T00:00:00"/>
    <n v="1"/>
    <m/>
    <s v="X"/>
    <s v="X"/>
    <n v="21980"/>
    <n v="7421.41"/>
    <n v="0"/>
    <n v="29401.41"/>
    <n v="6074.54598045495"/>
    <n v="1705"/>
    <m/>
    <n v="1034"/>
    <m/>
    <n v="1705"/>
    <n v="1034"/>
    <n v="17.244228739002931"/>
    <n v="3.5627835662492378"/>
    <n v="28.434632495164411"/>
    <n v="5.8748026890279981"/>
    <n v="4.8400999999999996"/>
    <s v="17-17,99 lei"/>
    <x v="29"/>
    <s v="3-3,99 euro"/>
    <n v="3"/>
  </r>
  <r>
    <n v="2724"/>
    <x v="34"/>
    <s v="COMUNA DULCEŞTI"/>
    <d v="2020-09-27T00:00:00"/>
    <n v="1"/>
    <m/>
    <s v="X"/>
    <s v="X"/>
    <n v="2000"/>
    <n v="4232"/>
    <n v="0"/>
    <n v="6232"/>
    <n v="1287.5767029606827"/>
    <n v="2141"/>
    <m/>
    <n v="1447"/>
    <m/>
    <n v="2141"/>
    <n v="1447"/>
    <n v="2.9107893507706679"/>
    <n v="0.60139033300358835"/>
    <n v="4.3068417415342086"/>
    <n v="0.8898249502147082"/>
    <n v="4.8400999999999996"/>
    <s v="2-2,99 lei"/>
    <x v="7"/>
    <s v="0-0,99 euro"/>
    <n v="0"/>
  </r>
  <r>
    <n v="2725"/>
    <x v="34"/>
    <s v="COMUNA DUMBRAVA ROŞIE"/>
    <d v="2020-09-27T00:00:00"/>
    <n v="1"/>
    <m/>
    <s v="X"/>
    <s v="X"/>
    <n v="1800"/>
    <n v="20035"/>
    <n v="0"/>
    <n v="21835"/>
    <n v="4511.2704282969362"/>
    <n v="7118"/>
    <m/>
    <n v="2980"/>
    <m/>
    <n v="7118"/>
    <n v="2980"/>
    <n v="3.0675751615622366"/>
    <n v="0.63378342628504303"/>
    <n v="7.3271812080536911"/>
    <n v="1.5138491370123948"/>
    <n v="4.8400999999999996"/>
    <s v="3-3,99 lei"/>
    <x v="0"/>
    <s v="0-0,99 euro"/>
    <n v="0"/>
  </r>
  <r>
    <n v="2726"/>
    <x v="34"/>
    <s v="COMUNA FARCAŞA"/>
    <d v="2020-09-27T00:00:00"/>
    <n v="1"/>
    <m/>
    <s v="X"/>
    <s v="X"/>
    <n v="97630"/>
    <n v="39257"/>
    <n v="0"/>
    <n v="136887"/>
    <n v="28281.853680709079"/>
    <n v="2522"/>
    <m/>
    <n v="1372"/>
    <m/>
    <n v="2522"/>
    <n v="1372"/>
    <n v="54.277160983346548"/>
    <n v="11.214057763960776"/>
    <n v="99.771865889212833"/>
    <n v="20.613595977193206"/>
    <n v="4.8400999999999996"/>
    <s v="54-54,99 lei"/>
    <x v="70"/>
    <s v="11-11,99 euro"/>
    <n v="11"/>
  </r>
  <r>
    <n v="2727"/>
    <x v="34"/>
    <s v="COMUNA FĂUREI"/>
    <d v="2020-09-27T00:00:00"/>
    <n v="1"/>
    <m/>
    <s v="X"/>
    <s v="X"/>
    <n v="8427"/>
    <n v="168"/>
    <n v="0"/>
    <n v="8595"/>
    <n v="1775.7897564099917"/>
    <n v="1722"/>
    <m/>
    <n v="923"/>
    <m/>
    <n v="1722"/>
    <n v="923"/>
    <n v="4.991289198606272"/>
    <n v="1.0312367923402972"/>
    <n v="9.3120260021668475"/>
    <n v="1.9239325638244764"/>
    <n v="4.8400999999999996"/>
    <s v="4-4,99 lei"/>
    <x v="11"/>
    <s v="1-1,99 euro"/>
    <n v="1"/>
  </r>
  <r>
    <n v="2728"/>
    <x v="34"/>
    <s v="COMUNA GÂDINŢI"/>
    <d v="2020-09-27T00:00:00"/>
    <n v="1"/>
    <m/>
    <s v="X"/>
    <s v="X"/>
    <n v="2760"/>
    <n v="1080"/>
    <n v="0"/>
    <n v="3840"/>
    <n v="793.37203776781473"/>
    <n v="2035"/>
    <m/>
    <n v="912"/>
    <m/>
    <n v="2035"/>
    <n v="912"/>
    <n v="1.886977886977887"/>
    <n v="0.38986340922251339"/>
    <n v="4.2105263157894735"/>
    <n v="0.86992548000856873"/>
    <n v="4.8400999999999996"/>
    <s v="1-1,99 lei"/>
    <x v="10"/>
    <s v="0-0,99 euro"/>
    <n v="0"/>
  </r>
  <r>
    <n v="2729"/>
    <x v="34"/>
    <s v="COMUNA GÂRCINA"/>
    <d v="2020-09-27T00:00:00"/>
    <n v="1"/>
    <m/>
    <s v="X"/>
    <s v="X"/>
    <n v="2750"/>
    <n v="13519"/>
    <n v="0"/>
    <n v="16269"/>
    <n v="3361.2941881366091"/>
    <n v="3957"/>
    <m/>
    <n v="1998"/>
    <m/>
    <n v="3957"/>
    <n v="1998"/>
    <n v="4.1114480667172097"/>
    <n v="0.849455190330202"/>
    <n v="8.1426426426426435"/>
    <n v="1.6823294234917963"/>
    <n v="4.8400999999999996"/>
    <s v="4-4,99 lei"/>
    <x v="11"/>
    <s v="0-0,99 euro"/>
    <n v="0"/>
  </r>
  <r>
    <n v="2730"/>
    <x v="34"/>
    <s v="COMUNA GHERĂEŞTI"/>
    <d v="2020-09-27T00:00:00"/>
    <n v="1"/>
    <m/>
    <s v="X"/>
    <s v="X"/>
    <n v="2500"/>
    <n v="9657"/>
    <n v="0"/>
    <n v="12157"/>
    <n v="2511.7249643602408"/>
    <n v="5453"/>
    <m/>
    <n v="2174"/>
    <m/>
    <n v="5453"/>
    <n v="2174"/>
    <n v="2.2294150009169265"/>
    <n v="0.4606134172676033"/>
    <n v="5.5919963201471941"/>
    <n v="1.1553472697149223"/>
    <n v="4.8400999999999996"/>
    <s v="2-2,99 lei"/>
    <x v="7"/>
    <s v="0-0,99 euro"/>
    <n v="0"/>
  </r>
  <r>
    <n v="2731"/>
    <x v="34"/>
    <s v="COMUNA GHINDĂOANI"/>
    <d v="2020-09-27T00:00:00"/>
    <n v="1"/>
    <m/>
    <s v="X"/>
    <s v="X"/>
    <n v="77600"/>
    <n v="13159"/>
    <n v="0"/>
    <n v="90759"/>
    <n v="18751.472077023205"/>
    <n v="1600"/>
    <m/>
    <n v="832"/>
    <m/>
    <n v="1600"/>
    <n v="832"/>
    <n v="56.724375000000002"/>
    <n v="11.719670048139504"/>
    <n v="109.08533653846153"/>
    <n v="22.537827015652891"/>
    <n v="4.8400999999999996"/>
    <s v="56-56,99 lei"/>
    <x v="76"/>
    <s v="11-11,99 euro"/>
    <n v="11"/>
  </r>
  <r>
    <n v="2732"/>
    <x v="34"/>
    <s v="COMUNA GIROV"/>
    <d v="2020-09-27T00:00:00"/>
    <n v="1"/>
    <m/>
    <s v="X"/>
    <s v="X"/>
    <n v="170875"/>
    <n v="18337"/>
    <n v="0"/>
    <n v="189212"/>
    <n v="39092.580731803064"/>
    <n v="4264"/>
    <m/>
    <n v="2233"/>
    <m/>
    <n v="4264"/>
    <n v="2233"/>
    <n v="44.374296435272043"/>
    <n v="9.1680536425429331"/>
    <n v="84.734437975817286"/>
    <n v="17.506753574475173"/>
    <n v="4.8400999999999996"/>
    <s v="44-44,99 lei"/>
    <x v="39"/>
    <s v="9-9,99 euro"/>
    <n v="9"/>
  </r>
  <r>
    <n v="2733"/>
    <x v="34"/>
    <s v="COMUNA GRINŢIEŞ"/>
    <d v="2020-09-27T00:00:00"/>
    <n v="1"/>
    <m/>
    <s v="X"/>
    <s v="X"/>
    <n v="1630"/>
    <n v="9297"/>
    <n v="0"/>
    <n v="10927"/>
    <n v="2257.5979835127373"/>
    <n v="2012"/>
    <m/>
    <n v="1159"/>
    <m/>
    <n v="2012"/>
    <n v="1159"/>
    <n v="5.430914512922465"/>
    <n v="1.1220665922031499"/>
    <n v="9.4279551337359795"/>
    <n v="1.9478843688634488"/>
    <n v="4.8400999999999996"/>
    <s v="5-5,99 lei"/>
    <x v="8"/>
    <s v="1-1,99 euro"/>
    <n v="1"/>
  </r>
  <r>
    <n v="2734"/>
    <x v="34"/>
    <s v="COMUNA GRUMĂZEŞTI"/>
    <d v="2020-09-27T00:00:00"/>
    <n v="1"/>
    <m/>
    <s v="X"/>
    <s v="X"/>
    <n v="1600"/>
    <n v="1624"/>
    <n v="0"/>
    <n v="3224"/>
    <n v="666.10194004256118"/>
    <n v="4298"/>
    <m/>
    <n v="2241"/>
    <m/>
    <n v="4298"/>
    <n v="2241"/>
    <n v="0.75011633317822246"/>
    <n v="0.15497951141055402"/>
    <n v="1.4386434627398483"/>
    <n v="0.29723424366022366"/>
    <n v="4.8400999999999996"/>
    <s v="0-0,99 lei"/>
    <x v="6"/>
    <s v="0-0,99 euro"/>
    <n v="0"/>
  </r>
  <r>
    <n v="2735"/>
    <x v="34"/>
    <s v="COMUNA HANGU"/>
    <d v="2020-09-27T00:00:00"/>
    <n v="1"/>
    <m/>
    <s v="X"/>
    <s v="X"/>
    <n v="1980"/>
    <n v="6154.01"/>
    <n v="0"/>
    <n v="8134.01"/>
    <n v="1680.5458564905684"/>
    <n v="3167"/>
    <m/>
    <n v="1586"/>
    <m/>
    <n v="3167"/>
    <n v="1586"/>
    <n v="2.5683643826965583"/>
    <n v="0.53064283438287607"/>
    <n v="5.1286317780580077"/>
    <n v="1.0596127720621491"/>
    <n v="4.8400999999999996"/>
    <s v="2-2,99 lei"/>
    <x v="7"/>
    <s v="0-0,99 euro"/>
    <n v="0"/>
  </r>
  <r>
    <n v="2736"/>
    <x v="34"/>
    <s v="COMUNA HORIA"/>
    <d v="2020-09-27T00:00:00"/>
    <n v="1"/>
    <m/>
    <s v="X"/>
    <s v="X"/>
    <n v="2000"/>
    <n v="7863"/>
    <n v="0"/>
    <n v="9863"/>
    <n v="2037.7678147145721"/>
    <n v="6082"/>
    <m/>
    <n v="2303"/>
    <m/>
    <n v="6082"/>
    <n v="2303"/>
    <n v="1.6216705031239724"/>
    <n v="0.3350489665758915"/>
    <n v="4.282674772036474"/>
    <n v="0.88483187786129924"/>
    <n v="4.8400999999999996"/>
    <s v="1-1,99 lei"/>
    <x v="10"/>
    <s v="0-0,99 euro"/>
    <n v="0"/>
  </r>
  <r>
    <n v="2737"/>
    <x v="34"/>
    <s v="COMUNA ICUŞEŞTI"/>
    <d v="2020-09-27T00:00:00"/>
    <n v="1"/>
    <m/>
    <s v="X"/>
    <s v="X"/>
    <n v="0"/>
    <n v="9351.69"/>
    <n v="0"/>
    <n v="9351.69"/>
    <n v="1932.1274353835668"/>
    <n v="3688"/>
    <m/>
    <n v="1788"/>
    <m/>
    <n v="3688"/>
    <n v="1788"/>
    <n v="2.5357077006507596"/>
    <n v="0.52389572542938356"/>
    <n v="5.2302516778523493"/>
    <n v="1.0806081853375653"/>
    <n v="4.8400999999999996"/>
    <s v="2-2,99 lei"/>
    <x v="7"/>
    <s v="0-0,99 euro"/>
    <n v="0"/>
  </r>
  <r>
    <n v="2738"/>
    <x v="34"/>
    <s v="COMUNA ION CREANGĂ"/>
    <d v="2020-09-27T00:00:00"/>
    <n v="1"/>
    <m/>
    <s v="X"/>
    <s v="X"/>
    <n v="5447"/>
    <n v="11192"/>
    <n v="0"/>
    <n v="16639"/>
    <n v="3437.7388896923621"/>
    <n v="4646"/>
    <m/>
    <n v="2529"/>
    <m/>
    <n v="4646"/>
    <n v="2529"/>
    <n v="3.5813603099440381"/>
    <n v="0.73993518934402969"/>
    <n v="6.5792803479636222"/>
    <n v="1.3593273585181345"/>
    <n v="4.8400999999999996"/>
    <s v="3-3,99 lei"/>
    <x v="0"/>
    <s v="0-0,99 euro"/>
    <n v="0"/>
  </r>
  <r>
    <n v="2739"/>
    <x v="34"/>
    <s v="COMUNA MĂRGINENI"/>
    <d v="2020-09-27T00:00:00"/>
    <n v="1"/>
    <m/>
    <s v="X"/>
    <s v="X"/>
    <n v="0"/>
    <n v="3841"/>
    <n v="0"/>
    <n v="3841"/>
    <n v="793.57864506931685"/>
    <n v="3011"/>
    <m/>
    <n v="1689"/>
    <m/>
    <n v="3011"/>
    <n v="1689"/>
    <n v="1.2756559282630355"/>
    <n v="0.26355982898349944"/>
    <n v="2.2741267021906455"/>
    <n v="0.46985118121333147"/>
    <n v="4.8400999999999996"/>
    <s v="1-1,99 lei"/>
    <x v="10"/>
    <s v="0-0,99 euro"/>
    <n v="0"/>
  </r>
  <r>
    <n v="2740"/>
    <x v="34"/>
    <s v="COMUNA MOLDOVENI"/>
    <d v="2020-09-27T00:00:00"/>
    <n v="1"/>
    <m/>
    <s v="X"/>
    <s v="X"/>
    <n v="700"/>
    <n v="5298"/>
    <n v="0"/>
    <n v="5998"/>
    <n v="1239.2305944092066"/>
    <n v="1716"/>
    <m/>
    <n v="770"/>
    <m/>
    <n v="1716"/>
    <n v="770"/>
    <n v="3.4953379953379953"/>
    <n v="0.72216235105431614"/>
    <n v="7.7896103896103899"/>
    <n v="1.609390382349619"/>
    <n v="4.8400999999999996"/>
    <s v="3-3,99 lei"/>
    <x v="0"/>
    <s v="0-0,99 euro"/>
    <n v="0"/>
  </r>
  <r>
    <n v="2741"/>
    <x v="34"/>
    <s v="COMUNA NEGREŞTI"/>
    <d v="2020-09-27T00:00:00"/>
    <n v="1"/>
    <m/>
    <s v="X"/>
    <s v="X"/>
    <n v="660"/>
    <n v="5260.7"/>
    <n v="0"/>
    <n v="5920.7"/>
    <n v="1223.2598500030992"/>
    <n v="1510"/>
    <m/>
    <n v="888"/>
    <m/>
    <n v="1510"/>
    <n v="888"/>
    <n v="3.9209933774834438"/>
    <n v="0.81010586092920478"/>
    <n v="6.6674549549549544"/>
    <n v="1.3775448761296163"/>
    <n v="4.8400999999999996"/>
    <s v="3-3,99 lei"/>
    <x v="0"/>
    <s v="0-0,99 euro"/>
    <n v="0"/>
  </r>
  <r>
    <n v="2742"/>
    <x v="34"/>
    <s v="COMUNA ONICENI"/>
    <d v="2020-09-27T00:00:00"/>
    <n v="1"/>
    <m/>
    <s v="X"/>
    <s v="X"/>
    <n v="0"/>
    <n v="5888.51"/>
    <n v="0"/>
    <n v="5888.51"/>
    <n v="1216.6091609677487"/>
    <n v="2513"/>
    <m/>
    <n v="1516"/>
    <m/>
    <n v="2513"/>
    <n v="1516"/>
    <n v="2.3432192598487864"/>
    <n v="0.48412620810495371"/>
    <n v="3.8842414248021111"/>
    <n v="0.80251263916078408"/>
    <n v="4.8400999999999996"/>
    <s v="2-2,99 lei"/>
    <x v="7"/>
    <s v="0-0,99 euro"/>
    <n v="0"/>
  </r>
  <r>
    <n v="2743"/>
    <x v="34"/>
    <s v="COMUNA PÂNCEŞTI"/>
    <d v="2020-09-27T00:00:00"/>
    <n v="1"/>
    <m/>
    <s v="X"/>
    <s v="X"/>
    <n v="82930"/>
    <n v="3850"/>
    <n v="0"/>
    <n v="86780"/>
    <n v="17929.381624346606"/>
    <n v="1168"/>
    <m/>
    <n v="717"/>
    <m/>
    <n v="1168"/>
    <n v="717"/>
    <n v="74.297945205479451"/>
    <n v="15.350497966050177"/>
    <n v="121.03207810320781"/>
    <n v="25.006111052087316"/>
    <n v="4.8400999999999996"/>
    <s v="74-74,99 lei"/>
    <x v="77"/>
    <s v="15-15,99 euro"/>
    <n v="15"/>
  </r>
  <r>
    <n v="2744"/>
    <x v="34"/>
    <s v="COMUNA PÂNGĂRAŢI"/>
    <d v="2020-09-27T00:00:00"/>
    <n v="1"/>
    <m/>
    <s v="X"/>
    <s v="X"/>
    <n v="128305"/>
    <n v="13465"/>
    <n v="0"/>
    <n v="141770"/>
    <n v="29290.717133943515"/>
    <n v="4465"/>
    <m/>
    <n v="2390"/>
    <m/>
    <n v="4465"/>
    <n v="2390"/>
    <n v="31.751399776035836"/>
    <n v="6.5600710266390854"/>
    <n v="59.31799163179916"/>
    <n v="12.255530181566325"/>
    <n v="4.8400999999999996"/>
    <s v="31-31,99 lei"/>
    <x v="36"/>
    <s v="6-6,99 euro"/>
    <n v="6"/>
  </r>
  <r>
    <n v="2745"/>
    <x v="34"/>
    <s v="COMUNA PĂSTRĂVENI"/>
    <d v="2020-09-27T00:00:00"/>
    <n v="1"/>
    <m/>
    <s v="X"/>
    <s v="X"/>
    <n v="2500"/>
    <n v="7720"/>
    <n v="0"/>
    <n v="10220"/>
    <n v="2111.5266213507989"/>
    <n v="3016"/>
    <m/>
    <n v="1653"/>
    <m/>
    <n v="3016"/>
    <n v="1653"/>
    <n v="3.3885941644562334"/>
    <n v="0.70010829620384574"/>
    <n v="6.1826981246218997"/>
    <n v="1.2773905755298238"/>
    <n v="4.8400999999999996"/>
    <s v="3-3,99 lei"/>
    <x v="0"/>
    <s v="0-0,99 euro"/>
    <n v="0"/>
  </r>
  <r>
    <n v="2746"/>
    <x v="34"/>
    <s v="COMUNA PETRICANI"/>
    <d v="2020-09-27T00:00:00"/>
    <n v="1"/>
    <m/>
    <s v="X"/>
    <s v="X"/>
    <n v="0"/>
    <n v="12032.07"/>
    <n v="0"/>
    <n v="12032.07"/>
    <n v="2485.9135141835914"/>
    <n v="4695"/>
    <m/>
    <n v="2246"/>
    <m/>
    <n v="4695"/>
    <n v="2246"/>
    <n v="2.5627412140575081"/>
    <n v="0.52948104668447105"/>
    <n v="5.3571104185218168"/>
    <n v="1.1068181274192304"/>
    <n v="4.8400999999999996"/>
    <s v="2-2,99 lei"/>
    <x v="7"/>
    <s v="0-0,99 euro"/>
    <n v="0"/>
  </r>
  <r>
    <n v="2747"/>
    <x v="34"/>
    <s v="COMUNA PIATRA ŞOIMULUI"/>
    <d v="2020-09-27T00:00:00"/>
    <n v="1"/>
    <m/>
    <s v="X"/>
    <s v="X"/>
    <n v="0"/>
    <n v="7754"/>
    <n v="0"/>
    <n v="7754"/>
    <n v="1602.0330158467802"/>
    <n v="6883"/>
    <m/>
    <n v="3097"/>
    <m/>
    <n v="6883"/>
    <n v="3097"/>
    <n v="1.1265436582885369"/>
    <n v="0.23275214526322538"/>
    <n v="2.5037132709073298"/>
    <n v="0.51728544263699716"/>
    <n v="4.8400999999999996"/>
    <s v="1-1,99 lei"/>
    <x v="10"/>
    <s v="0-0,99 euro"/>
    <n v="0"/>
  </r>
  <r>
    <n v="2748"/>
    <x v="34"/>
    <s v="COMUNA PIPIRIG"/>
    <d v="2020-09-27T00:00:00"/>
    <n v="1"/>
    <m/>
    <s v="X"/>
    <s v="X"/>
    <n v="5250"/>
    <n v="5684"/>
    <n v="0"/>
    <n v="10934"/>
    <n v="2259.0442346232517"/>
    <n v="7202"/>
    <m/>
    <n v="3502"/>
    <m/>
    <n v="7202"/>
    <n v="3502"/>
    <n v="1.5181893918356013"/>
    <n v="0.31366901341616937"/>
    <n v="3.1222158766419188"/>
    <n v="0.64507259697979769"/>
    <n v="4.8400999999999996"/>
    <s v="1-1,99 lei"/>
    <x v="10"/>
    <s v="0-0,99 euro"/>
    <n v="0"/>
  </r>
  <r>
    <n v="2749"/>
    <x v="34"/>
    <s v="COMUNA PODOLENI"/>
    <d v="2020-09-27T00:00:00"/>
    <n v="1"/>
    <m/>
    <s v="X"/>
    <s v="X"/>
    <n v="2000"/>
    <n v="56886"/>
    <n v="0"/>
    <n v="58886"/>
    <n v="12166.277556248839"/>
    <n v="4608"/>
    <m/>
    <n v="2234"/>
    <m/>
    <n v="4608"/>
    <n v="2234"/>
    <n v="12.779079861111111"/>
    <n v="2.640251205783168"/>
    <n v="26.358997314234557"/>
    <n v="5.4459613053933928"/>
    <n v="4.8400999999999996"/>
    <s v="12-12,99 lei"/>
    <x v="15"/>
    <s v="2-2,99 euro"/>
    <n v="2"/>
  </r>
  <r>
    <n v="2750"/>
    <x v="34"/>
    <s v="COMUNA POIANA TEIULUI"/>
    <d v="2020-09-27T00:00:00"/>
    <n v="1"/>
    <m/>
    <s v="X"/>
    <s v="X"/>
    <n v="0"/>
    <n v="8125"/>
    <n v="0"/>
    <n v="8125"/>
    <n v="1678.6843247040351"/>
    <n v="4101"/>
    <m/>
    <n v="2029"/>
    <m/>
    <n v="4101"/>
    <n v="2029"/>
    <n v="1.9812240916849548"/>
    <n v="0.40933536325384912"/>
    <n v="4.0044356826022671"/>
    <n v="0.82734565042091435"/>
    <n v="4.8400999999999996"/>
    <s v="1-1,99 lei"/>
    <x v="10"/>
    <s v="0-0,99 euro"/>
    <n v="0"/>
  </r>
  <r>
    <n v="2751"/>
    <x v="34"/>
    <s v="COMUNA POIENARI"/>
    <d v="2020-09-27T00:00:00"/>
    <n v="1"/>
    <m/>
    <s v="X"/>
    <s v="X"/>
    <n v="600"/>
    <n v="8090"/>
    <n v="0"/>
    <n v="8690"/>
    <n v="1795.4174500526849"/>
    <n v="1231"/>
    <m/>
    <n v="746"/>
    <m/>
    <n v="1231"/>
    <n v="746"/>
    <n v="7.0593013809910641"/>
    <n v="1.4585032088161534"/>
    <n v="11.648793565683647"/>
    <n v="2.4067258043601676"/>
    <n v="4.8400999999999996"/>
    <s v="7-7,99 lei"/>
    <x v="5"/>
    <s v="1-1,99 euro"/>
    <n v="1"/>
  </r>
  <r>
    <n v="2752"/>
    <x v="34"/>
    <s v="COMUNA RĂUCEŞTI"/>
    <d v="2020-09-27T00:00:00"/>
    <n v="1"/>
    <m/>
    <s v="X"/>
    <s v="X"/>
    <n v="8000"/>
    <n v="16792.39"/>
    <n v="0"/>
    <n v="24792.39"/>
    <n v="5122.2887956860395"/>
    <n v="6646"/>
    <m/>
    <n v="3580"/>
    <m/>
    <n v="6646"/>
    <n v="3580"/>
    <n v="3.7304228107132107"/>
    <n v="0.7707325903830935"/>
    <n v="6.9252486033519549"/>
    <n v="1.4308069261692848"/>
    <n v="4.8400999999999996"/>
    <s v="3-3,99 lei"/>
    <x v="0"/>
    <s v="0-0,99 euro"/>
    <n v="0"/>
  </r>
  <r>
    <n v="2753"/>
    <x v="34"/>
    <s v="COMUNA RĂZBOIENI"/>
    <d v="2020-09-27T00:00:00"/>
    <n v="1"/>
    <m/>
    <s v="X"/>
    <s v="X"/>
    <n v="0"/>
    <n v="3000"/>
    <n v="0"/>
    <n v="3000"/>
    <n v="619.82190450610528"/>
    <n v="1716"/>
    <m/>
    <n v="1092"/>
    <m/>
    <n v="1716"/>
    <n v="1092"/>
    <n v="1.7482517482517483"/>
    <n v="0.36120157605250891"/>
    <n v="2.7472527472527473"/>
    <n v="0.56760247665394259"/>
    <n v="4.8400999999999996"/>
    <s v="1-1,99 lei"/>
    <x v="10"/>
    <s v="0-0,99 euro"/>
    <n v="0"/>
  </r>
  <r>
    <n v="2754"/>
    <x v="34"/>
    <s v="COMUNA REDIU"/>
    <d v="2020-09-27T00:00:00"/>
    <n v="1"/>
    <m/>
    <s v="X"/>
    <s v="X"/>
    <n v="2880"/>
    <n v="13466"/>
    <n v="0"/>
    <n v="16346"/>
    <n v="3377.2029503522658"/>
    <n v="4334"/>
    <m/>
    <n v="2229"/>
    <m/>
    <n v="4334"/>
    <n v="2229"/>
    <n v="3.7715736040609138"/>
    <n v="0.77923464475133042"/>
    <n v="7.333333333333333"/>
    <n v="1.515120211014924"/>
    <n v="4.8400999999999996"/>
    <s v="3-3,99 lei"/>
    <x v="0"/>
    <s v="0-0,99 euro"/>
    <n v="0"/>
  </r>
  <r>
    <n v="2755"/>
    <x v="34"/>
    <s v="COMUNA ROMÂNI"/>
    <d v="2020-09-27T00:00:00"/>
    <n v="1"/>
    <m/>
    <s v="X"/>
    <s v="X"/>
    <n v="0"/>
    <n v="14065"/>
    <n v="0"/>
    <n v="14065"/>
    <n v="2905.9316956261237"/>
    <n v="3441"/>
    <m/>
    <n v="1715"/>
    <m/>
    <n v="3441"/>
    <n v="1715"/>
    <n v="4.0874745713455392"/>
    <n v="0.84450209114388952"/>
    <n v="8.2011661807580172"/>
    <n v="1.6944208137761654"/>
    <n v="4.8400999999999996"/>
    <s v="4-4,99 lei"/>
    <x v="11"/>
    <s v="0-0,99 euro"/>
    <n v="0"/>
  </r>
  <r>
    <n v="2756"/>
    <x v="34"/>
    <s v="COMUNA RUGINOASA"/>
    <d v="2020-09-27T00:00:00"/>
    <n v="1"/>
    <m/>
    <s v="X"/>
    <s v="X"/>
    <n v="3300"/>
    <n v="4393.8100000000004"/>
    <n v="0"/>
    <n v="7693.81"/>
    <n v="1589.5973223693727"/>
    <n v="1548"/>
    <m/>
    <n v="1090"/>
    <m/>
    <n v="1548"/>
    <n v="1090"/>
    <n v="4.9701614987080109"/>
    <n v="1.0268716552773725"/>
    <n v="7.0585412844036703"/>
    <n v="1.4583461673113511"/>
    <n v="4.8400999999999996"/>
    <s v="4-4,99 lei"/>
    <x v="11"/>
    <s v="1-1,99 euro"/>
    <n v="1"/>
  </r>
  <r>
    <n v="2757"/>
    <x v="34"/>
    <s v="COMUNA SĂBĂOANI"/>
    <d v="2020-09-27T00:00:00"/>
    <n v="1"/>
    <m/>
    <s v="X"/>
    <s v="X"/>
    <n v="8000"/>
    <n v="12490"/>
    <n v="0"/>
    <n v="20490"/>
    <n v="4233.3836077766991"/>
    <n v="9570"/>
    <m/>
    <n v="3559"/>
    <m/>
    <n v="9570"/>
    <n v="3559"/>
    <n v="2.1410658307210033"/>
    <n v="0.44235983362347953"/>
    <n v="5.7572351784209044"/>
    <n v="1.1894868243261307"/>
    <n v="4.8400999999999996"/>
    <s v="2-2,99 lei"/>
    <x v="7"/>
    <s v="0-0,99 euro"/>
    <n v="0"/>
  </r>
  <r>
    <n v="2758"/>
    <x v="34"/>
    <s v="COMUNA SAGNA"/>
    <d v="2020-09-27T00:00:00"/>
    <n v="1"/>
    <m/>
    <s v="X"/>
    <s v="X"/>
    <n v="4400"/>
    <n v="7683.11"/>
    <n v="0"/>
    <n v="12083.11"/>
    <n v="2496.4587508522554"/>
    <n v="4297"/>
    <m/>
    <n v="1864"/>
    <m/>
    <n v="4297"/>
    <n v="1864"/>
    <n v="2.8119874330928556"/>
    <n v="0.58097713540894935"/>
    <n v="6.4823551502145929"/>
    <n v="1.3393019049636563"/>
    <n v="4.8400999999999996"/>
    <s v="2-2,99 lei"/>
    <x v="7"/>
    <s v="0-0,99 euro"/>
    <n v="0"/>
  </r>
  <r>
    <n v="2759"/>
    <x v="34"/>
    <s v="COMUNA SĂVINEŞTI"/>
    <d v="2020-09-27T00:00:00"/>
    <n v="1"/>
    <m/>
    <s v="X"/>
    <s v="X"/>
    <n v="0"/>
    <n v="31302"/>
    <n v="0"/>
    <n v="31302"/>
    <n v="6467.2217516167029"/>
    <n v="6009"/>
    <m/>
    <n v="2480"/>
    <m/>
    <n v="6009"/>
    <n v="2480"/>
    <n v="5.2091862206689967"/>
    <n v="1.0762559080740062"/>
    <n v="12.621774193548386"/>
    <n v="2.6077507062970575"/>
    <n v="4.8400999999999996"/>
    <s v="5-5,99 lei"/>
    <x v="8"/>
    <s v="1-1,99 euro"/>
    <n v="1"/>
  </r>
  <r>
    <n v="2760"/>
    <x v="34"/>
    <s v="COMUNA SECUIENI"/>
    <d v="2020-09-27T00:00:00"/>
    <n v="1"/>
    <m/>
    <s v="X"/>
    <s v="X"/>
    <n v="0"/>
    <n v="9331"/>
    <n v="0"/>
    <n v="9331"/>
    <n v="1927.8527303154895"/>
    <n v="2620"/>
    <m/>
    <n v="1170"/>
    <m/>
    <n v="2620"/>
    <n v="1170"/>
    <n v="3.5614503816793892"/>
    <n v="0.7358216527921716"/>
    <n v="7.9752136752136753"/>
    <n v="1.6477373763380252"/>
    <n v="4.8400999999999996"/>
    <s v="3-3,99 lei"/>
    <x v="0"/>
    <s v="0-0,99 euro"/>
    <n v="0"/>
  </r>
  <r>
    <n v="2761"/>
    <x v="34"/>
    <s v="COMUNA STĂNIŢA"/>
    <d v="2020-09-27T00:00:00"/>
    <n v="1"/>
    <m/>
    <s v="X"/>
    <s v="X"/>
    <n v="3000"/>
    <n v="5373"/>
    <n v="0"/>
    <n v="8373"/>
    <n v="1729.9229354765398"/>
    <n v="1585"/>
    <m/>
    <n v="774"/>
    <m/>
    <n v="1585"/>
    <n v="774"/>
    <n v="5.2826498422712937"/>
    <n v="1.0914340286918232"/>
    <n v="10.817829457364342"/>
    <n v="2.2350425522952713"/>
    <n v="4.8400999999999996"/>
    <s v="5-5,99 lei"/>
    <x v="8"/>
    <s v="1-1,99 euro"/>
    <n v="1"/>
  </r>
  <r>
    <n v="2762"/>
    <x v="34"/>
    <s v="COMUNA ŞTEFAN CEL MARE"/>
    <d v="2020-09-27T00:00:00"/>
    <n v="1"/>
    <m/>
    <s v="X"/>
    <s v="X"/>
    <n v="3500"/>
    <n v="11747"/>
    <n v="0"/>
    <n v="15247"/>
    <n v="3150.1415260015292"/>
    <n v="2548"/>
    <m/>
    <n v="1393"/>
    <m/>
    <n v="2548"/>
    <n v="1393"/>
    <n v="5.9839089481946628"/>
    <n v="1.2363192802203804"/>
    <n v="10.945441493180187"/>
    <n v="2.2614081306543641"/>
    <n v="4.8400999999999996"/>
    <s v="5-5,99 lei"/>
    <x v="8"/>
    <s v="1-1,99 euro"/>
    <n v="1"/>
  </r>
  <r>
    <n v="2763"/>
    <x v="34"/>
    <s v="COMUNA TARCĂU"/>
    <d v="2020-09-27T00:00:00"/>
    <n v="1"/>
    <m/>
    <s v="X"/>
    <s v="X"/>
    <n v="10206"/>
    <n v="10165"/>
    <n v="0"/>
    <n v="20371"/>
    <n v="4208.7973388979572"/>
    <n v="2858"/>
    <m/>
    <n v="1583"/>
    <m/>
    <n v="2858"/>
    <n v="1583"/>
    <n v="7.1277116864940515"/>
    <n v="1.4726372774310557"/>
    <n v="12.868603916614024"/>
    <n v="2.6587475293101437"/>
    <n v="4.8400999999999996"/>
    <s v="7-7,99 lei"/>
    <x v="5"/>
    <s v="1-1,99 euro"/>
    <n v="1"/>
  </r>
  <r>
    <n v="2764"/>
    <x v="34"/>
    <s v="COMUNA TAŞCA"/>
    <d v="2020-09-27T00:00:00"/>
    <n v="1"/>
    <m/>
    <s v="X"/>
    <s v="X"/>
    <n v="2860"/>
    <n v="5738"/>
    <n v="0"/>
    <n v="8598"/>
    <n v="1776.4095783144978"/>
    <n v="2184"/>
    <m/>
    <n v="1288"/>
    <m/>
    <n v="2184"/>
    <n v="1288"/>
    <n v="3.9368131868131866"/>
    <n v="0.81337434904509975"/>
    <n v="6.6754658385093171"/>
    <n v="1.3791999831634301"/>
    <n v="4.8400999999999996"/>
    <s v="3-3,99 lei"/>
    <x v="0"/>
    <s v="0-0,99 euro"/>
    <n v="0"/>
  </r>
  <r>
    <n v="2765"/>
    <x v="34"/>
    <s v="COMUNA TAZLĂU"/>
    <d v="2020-09-27T00:00:00"/>
    <n v="1"/>
    <m/>
    <s v="X"/>
    <s v="X"/>
    <n v="1100"/>
    <n v="7080"/>
    <n v="0"/>
    <n v="8180"/>
    <n v="1690.047726286647"/>
    <n v="2253"/>
    <m/>
    <n v="1259"/>
    <m/>
    <n v="2253"/>
    <n v="1259"/>
    <n v="3.6307146027518864"/>
    <n v="0.7501321465986005"/>
    <n v="6.4972200158856239"/>
    <n v="1.3423730947471382"/>
    <n v="4.8400999999999996"/>
    <s v="3-3,99 lei"/>
    <x v="0"/>
    <s v="0-0,99 euro"/>
    <n v="0"/>
  </r>
  <r>
    <n v="2766"/>
    <x v="34"/>
    <s v="COMUNA TĂMĂŞENI"/>
    <d v="2020-09-27T00:00:00"/>
    <n v="1"/>
    <m/>
    <s v="X"/>
    <s v="X"/>
    <n v="3000"/>
    <n v="26244.400000000001"/>
    <n v="0"/>
    <n v="29244.400000000001"/>
    <n v="6042.1065680461152"/>
    <n v="7875"/>
    <m/>
    <n v="2786"/>
    <m/>
    <n v="7875"/>
    <n v="2786"/>
    <n v="3.7135746031746035"/>
    <n v="0.76725162768839561"/>
    <n v="10.496913137114143"/>
    <n v="2.1687388973604147"/>
    <n v="4.8400999999999996"/>
    <s v="3-3,99 lei"/>
    <x v="0"/>
    <s v="0-0,99 euro"/>
    <n v="0"/>
  </r>
  <r>
    <n v="2767"/>
    <x v="34"/>
    <s v="COMUNA TIMIŞEŞTI"/>
    <d v="2020-09-27T00:00:00"/>
    <n v="1"/>
    <m/>
    <s v="X"/>
    <s v="X"/>
    <n v="0"/>
    <n v="8147.91"/>
    <n v="0"/>
    <n v="8147.91"/>
    <n v="1683.4176979814467"/>
    <n v="3307"/>
    <m/>
    <n v="1578"/>
    <m/>
    <n v="3307"/>
    <n v="1578"/>
    <n v="2.463837314786816"/>
    <n v="0.50904677894812422"/>
    <n v="5.1634410646387829"/>
    <n v="1.0668046248298142"/>
    <n v="4.8400999999999996"/>
    <s v="2-2,99 lei"/>
    <x v="7"/>
    <s v="0-0,99 euro"/>
    <n v="0"/>
  </r>
  <r>
    <n v="2768"/>
    <x v="34"/>
    <s v="COMUNA TRIFEŞTI"/>
    <d v="2020-09-27T00:00:00"/>
    <n v="1"/>
    <m/>
    <s v="X"/>
    <s v="X"/>
    <n v="102480"/>
    <n v="1400"/>
    <n v="0"/>
    <n v="103880"/>
    <n v="21462.366480031407"/>
    <n v="4146"/>
    <m/>
    <n v="1871"/>
    <m/>
    <n v="4146"/>
    <n v="1871"/>
    <n v="25.055475156777618"/>
    <n v="5.1766441099931031"/>
    <n v="55.5211117049706"/>
    <n v="11.471067065757032"/>
    <n v="4.8400999999999996"/>
    <s v="25-25,99 lei"/>
    <x v="35"/>
    <s v="5-5,99 euro"/>
    <n v="5"/>
  </r>
  <r>
    <n v="2769"/>
    <x v="34"/>
    <s v="COMUNA TUPILAŢI"/>
    <d v="2020-09-27T00:00:00"/>
    <n v="1"/>
    <m/>
    <s v="X"/>
    <s v="X"/>
    <n v="0"/>
    <n v="9184.73"/>
    <n v="0"/>
    <n v="9184.73"/>
    <n v="1897.6322803247867"/>
    <n v="1777"/>
    <m/>
    <n v="1024"/>
    <m/>
    <n v="1777"/>
    <n v="1024"/>
    <n v="5.1686719189645469"/>
    <n v="1.0678853575266105"/>
    <n v="8.9694628906249996"/>
    <n v="1.8531565237546745"/>
    <n v="4.8400999999999996"/>
    <s v="5-5,99 lei"/>
    <x v="8"/>
    <s v="1-1,99 euro"/>
    <n v="1"/>
  </r>
  <r>
    <n v="2770"/>
    <x v="34"/>
    <s v="COMUNA ŢIBUCANI"/>
    <d v="2020-09-27T00:00:00"/>
    <n v="1"/>
    <m/>
    <s v="X"/>
    <s v="X"/>
    <n v="3525"/>
    <n v="5393"/>
    <n v="0"/>
    <n v="8918"/>
    <n v="1842.523914795149"/>
    <n v="3224"/>
    <m/>
    <n v="1988"/>
    <m/>
    <n v="3224"/>
    <n v="1988"/>
    <n v="2.7661290322580645"/>
    <n v="0.5715024549612745"/>
    <n v="4.4859154929577461"/>
    <n v="0.92682289476617152"/>
    <n v="4.8400999999999996"/>
    <s v="2-2,99 lei"/>
    <x v="7"/>
    <s v="0-0,99 euro"/>
    <n v="0"/>
  </r>
  <r>
    <n v="2771"/>
    <x v="34"/>
    <s v="COMUNA URECHENI"/>
    <d v="2020-09-27T00:00:00"/>
    <n v="1"/>
    <m/>
    <s v="X"/>
    <s v="X"/>
    <n v="0"/>
    <n v="8891"/>
    <n v="0"/>
    <n v="8891"/>
    <n v="1836.9455176545941"/>
    <n v="3271"/>
    <m/>
    <n v="1572"/>
    <m/>
    <n v="3271"/>
    <n v="1572"/>
    <n v="2.7181290125343933"/>
    <n v="0.56158530041412236"/>
    <n v="5.6558524173027989"/>
    <n v="1.1685404056326936"/>
    <n v="4.8400999999999996"/>
    <s v="2-2,99 lei"/>
    <x v="7"/>
    <s v="0-0,99 euro"/>
    <n v="0"/>
  </r>
  <r>
    <n v="2772"/>
    <x v="34"/>
    <s v="COMUNA VALEA URSULUI"/>
    <d v="2020-09-27T00:00:00"/>
    <n v="1"/>
    <m/>
    <s v="X"/>
    <s v="X"/>
    <n v="113995"/>
    <n v="0"/>
    <n v="0"/>
    <n v="113995"/>
    <n v="23552.19933472449"/>
    <n v="3063"/>
    <m/>
    <n v="1490"/>
    <m/>
    <n v="3063"/>
    <n v="1490"/>
    <n v="37.216780933725104"/>
    <n v="7.6892586793093338"/>
    <n v="76.506711409395976"/>
    <n v="15.806845191090261"/>
    <n v="4.8400999999999996"/>
    <s v="37-37,99 lei"/>
    <x v="28"/>
    <s v="7-7,99 euro"/>
    <n v="7"/>
  </r>
  <r>
    <n v="2773"/>
    <x v="34"/>
    <s v="COMUNA VĂLENI"/>
    <d v="2020-09-27T00:00:00"/>
    <n v="1"/>
    <m/>
    <s v="X"/>
    <s v="X"/>
    <n v="900"/>
    <n v="42901.120000000003"/>
    <n v="0"/>
    <n v="43801.120000000003"/>
    <n v="9049.6312059668198"/>
    <n v="1147"/>
    <m/>
    <n v="669"/>
    <m/>
    <n v="1147"/>
    <n v="669"/>
    <n v="38.187550130775939"/>
    <n v="7.889826683493304"/>
    <n v="65.472526158445447"/>
    <n v="13.527101952117818"/>
    <n v="4.8400999999999996"/>
    <s v="38-38,99 lei"/>
    <x v="59"/>
    <s v="7-7,99 euro"/>
    <n v="7"/>
  </r>
  <r>
    <n v="2774"/>
    <x v="34"/>
    <s v="COMUNA VÂNĂTORI-NEAMŢ"/>
    <d v="2020-09-27T00:00:00"/>
    <n v="1"/>
    <m/>
    <s v="X"/>
    <s v="X"/>
    <n v="3150"/>
    <n v="3266"/>
    <n v="0"/>
    <n v="6416"/>
    <n v="1325.5924464370571"/>
    <n v="6899"/>
    <m/>
    <n v="3071"/>
    <m/>
    <n v="6899"/>
    <n v="3071"/>
    <n v="0.92998985360197128"/>
    <n v="0.19214269407697596"/>
    <n v="2.0892217518723544"/>
    <n v="0.43164846839370141"/>
    <n v="4.8400999999999996"/>
    <s v="0-0,99 lei"/>
    <x v="6"/>
    <s v="0-0,99 euro"/>
    <n v="0"/>
  </r>
  <r>
    <n v="2775"/>
    <x v="34"/>
    <s v="COMUNA ZĂNEŞTI"/>
    <d v="2020-09-27T00:00:00"/>
    <n v="1"/>
    <m/>
    <s v="X"/>
    <s v="X"/>
    <n v="0"/>
    <n v="5514"/>
    <n v="0"/>
    <n v="5514"/>
    <n v="1139.2326604822215"/>
    <n v="5023"/>
    <m/>
    <n v="2442"/>
    <m/>
    <n v="5023"/>
    <n v="2442"/>
    <n v="1.0977503483973721"/>
    <n v="0.22680323720529991"/>
    <n v="2.2579852579852582"/>
    <n v="0.46651624098371069"/>
    <n v="4.8400999999999996"/>
    <s v="1-1,99 lei"/>
    <x v="10"/>
    <s v="0-0,99 euro"/>
    <n v="0"/>
  </r>
  <r>
    <n v="2776"/>
    <x v="35"/>
    <s v="MUNICIPIUL MEDIAȘ"/>
    <d v="2020-09-27T00:00:00"/>
    <n v="1"/>
    <m/>
    <s v="X"/>
    <s v="X"/>
    <n v="15500"/>
    <n v="55356.34"/>
    <n v="0"/>
    <n v="70856.34"/>
    <n v="14639.437201710709"/>
    <n v="48180"/>
    <m/>
    <n v="14772"/>
    <m/>
    <n v="48180"/>
    <n v="14772"/>
    <n v="1.4706587795765877"/>
    <n v="0.30384884187859501"/>
    <n v="4.7966653127538583"/>
    <n v="0.99102607647648988"/>
    <n v="4.8400999999999996"/>
    <s v="1-1,99 lei"/>
    <x v="10"/>
    <s v="0-0,99 euro"/>
    <n v="0"/>
  </r>
  <r>
    <n v="2777"/>
    <x v="35"/>
    <s v="MUNICIPIUL SIBIU"/>
    <d v="2020-09-27T00:00:00"/>
    <n v="1"/>
    <m/>
    <s v="X"/>
    <s v="X"/>
    <n v="69500"/>
    <n v="201112.69"/>
    <n v="0"/>
    <n v="270612.69"/>
    <n v="55910.557633106757"/>
    <n v="141078"/>
    <m/>
    <n v="48257"/>
    <m/>
    <n v="141078"/>
    <n v="48257"/>
    <n v="1.9181778165270276"/>
    <n v="0.39630954247371497"/>
    <n v="5.6077396025447088"/>
    <n v="1.1585999468078569"/>
    <n v="4.8400999999999996"/>
    <s v="1-1,99 lei"/>
    <x v="10"/>
    <s v="0-0,99 euro"/>
    <n v="0"/>
  </r>
  <r>
    <n v="2778"/>
    <x v="35"/>
    <s v="ORAȘUL AGNITA"/>
    <d v="2020-09-27T00:00:00"/>
    <n v="1"/>
    <m/>
    <s v="X"/>
    <s v="X"/>
    <n v="9500"/>
    <n v="8861.15"/>
    <n v="0"/>
    <n v="18361.150000000001"/>
    <n v="3793.5476539740921"/>
    <n v="9674"/>
    <m/>
    <n v="3768"/>
    <m/>
    <n v="9674"/>
    <n v="3768"/>
    <n v="1.8979894562745505"/>
    <n v="0.39213847984019973"/>
    <n v="4.8729166666666668"/>
    <n v="1.0067801629442921"/>
    <n v="4.8400999999999996"/>
    <s v="1-1,99 lei"/>
    <x v="10"/>
    <s v="0-0,99 euro"/>
    <n v="0"/>
  </r>
  <r>
    <n v="2779"/>
    <x v="35"/>
    <s v="ORAȘUL AVRIG"/>
    <d v="2020-09-27T00:00:00"/>
    <n v="1"/>
    <m/>
    <s v="X"/>
    <s v="X"/>
    <n v="3300"/>
    <n v="11916"/>
    <n v="0"/>
    <n v="15216"/>
    <n v="3143.7366996549658"/>
    <n v="12397"/>
    <m/>
    <n v="5657"/>
    <m/>
    <n v="12397"/>
    <n v="5657"/>
    <n v="1.2273937242881343"/>
    <n v="0.25358850525570426"/>
    <n v="2.689764893052855"/>
    <n v="0.55572506622856033"/>
    <n v="4.8400999999999996"/>
    <s v="1-1,99 lei"/>
    <x v="10"/>
    <s v="0-0,99 euro"/>
    <n v="0"/>
  </r>
  <r>
    <n v="2780"/>
    <x v="35"/>
    <s v="ORAȘUL CISNĂDIE"/>
    <d v="2020-09-27T00:00:00"/>
    <n v="1"/>
    <m/>
    <s v="X"/>
    <s v="X"/>
    <n v="4200"/>
    <n v="34262"/>
    <n v="0"/>
    <n v="38462"/>
    <n v="7946.5300303712738"/>
    <n v="19886"/>
    <m/>
    <n v="7148"/>
    <m/>
    <n v="19886"/>
    <n v="7148"/>
    <n v="1.9341245097053203"/>
    <n v="0.39960424571916292"/>
    <n v="5.380805819809737"/>
    <n v="1.1117137703373354"/>
    <n v="4.8400999999999996"/>
    <s v="1-1,99 lei"/>
    <x v="10"/>
    <s v="0-0,99 euro"/>
    <n v="0"/>
  </r>
  <r>
    <n v="2781"/>
    <x v="35"/>
    <s v="ORAȘUL COPȘA MICĂ"/>
    <d v="2020-09-27T00:00:00"/>
    <n v="1"/>
    <m/>
    <s v="X"/>
    <s v="X"/>
    <n v="612"/>
    <n v="18566"/>
    <n v="0"/>
    <n v="19178"/>
    <n v="3962.3148282060292"/>
    <n v="4609"/>
    <m/>
    <n v="1846"/>
    <m/>
    <n v="4609"/>
    <n v="1846"/>
    <n v="4.1609893686266002"/>
    <n v="0.8596907850305987"/>
    <n v="10.388949079089924"/>
    <n v="2.146432734672822"/>
    <n v="4.8400999999999996"/>
    <s v="4-4,99 lei"/>
    <x v="11"/>
    <s v="0-0,99 euro"/>
    <n v="0"/>
  </r>
  <r>
    <n v="2782"/>
    <x v="35"/>
    <s v="ORAȘUL DUMBRĂVENI"/>
    <d v="2020-09-27T00:00:00"/>
    <n v="1"/>
    <m/>
    <s v="X"/>
    <s v="X"/>
    <n v="4279"/>
    <n v="11945.45"/>
    <n v="0"/>
    <n v="16224.45"/>
    <n v="3352.0898328546937"/>
    <n v="6663"/>
    <m/>
    <n v="3054"/>
    <m/>
    <n v="6663"/>
    <n v="3054"/>
    <n v="2.4350067537145432"/>
    <n v="0.50309017452419236"/>
    <n v="5.3125245579567784"/>
    <n v="1.097606363082742"/>
    <n v="4.8400999999999996"/>
    <s v="2-2,99 lei"/>
    <x v="7"/>
    <s v="0-0,99 euro"/>
    <n v="0"/>
  </r>
  <r>
    <n v="2783"/>
    <x v="35"/>
    <s v="ORAȘUL MIERCUREA SIBIULUI"/>
    <d v="2020-09-27T00:00:00"/>
    <n v="1"/>
    <m/>
    <s v="X"/>
    <s v="X"/>
    <n v="112985"/>
    <n v="3398.32"/>
    <n v="0"/>
    <n v="116383.32"/>
    <n v="24045.643685047831"/>
    <n v="3873"/>
    <m/>
    <n v="1950"/>
    <m/>
    <n v="3873"/>
    <n v="1950"/>
    <n v="30.049914794732768"/>
    <n v="6.2085318061058175"/>
    <n v="59.683753846153849"/>
    <n v="12.331099325665555"/>
    <n v="4.8400999999999996"/>
    <s v="30-30,99 lei"/>
    <x v="75"/>
    <s v="6-6,99 euro"/>
    <n v="6"/>
  </r>
  <r>
    <n v="2784"/>
    <x v="35"/>
    <s v="ORAȘUL OCNA SIBIULUI"/>
    <d v="2020-09-27T00:00:00"/>
    <n v="1"/>
    <m/>
    <s v="X"/>
    <s v="X"/>
    <n v="0"/>
    <n v="6207.32"/>
    <n v="0"/>
    <n v="6207.32"/>
    <n v="1282.4776347596126"/>
    <n v="3489"/>
    <m/>
    <n v="1920"/>
    <m/>
    <n v="3489"/>
    <n v="1920"/>
    <n v="1.7791114932645455"/>
    <n v="0.36757742469464388"/>
    <n v="3.2329791666666665"/>
    <n v="0.66795710143729825"/>
    <n v="4.8400999999999996"/>
    <s v="1-1,99 lei"/>
    <x v="10"/>
    <s v="0-0,99 euro"/>
    <n v="0"/>
  </r>
  <r>
    <n v="2785"/>
    <x v="35"/>
    <s v="ORAȘUL SĂLIȘTE"/>
    <d v="2020-09-27T00:00:00"/>
    <n v="1"/>
    <m/>
    <s v="X"/>
    <s v="X"/>
    <n v="2400"/>
    <n v="8726"/>
    <n v="0"/>
    <n v="11126"/>
    <n v="2298.7128365116423"/>
    <n v="4800"/>
    <m/>
    <n v="2905"/>
    <m/>
    <n v="4800"/>
    <n v="2905"/>
    <n v="2.3179166666666666"/>
    <n v="0.47889850760659214"/>
    <n v="3.8299483648881241"/>
    <n v="0.79129529656166686"/>
    <n v="4.8400999999999996"/>
    <s v="2-2,99 lei"/>
    <x v="7"/>
    <s v="0-0,99 euro"/>
    <n v="0"/>
  </r>
  <r>
    <n v="2786"/>
    <x v="35"/>
    <s v="ORAȘUL TĂLMACIU"/>
    <d v="2020-09-27T00:00:00"/>
    <n v="1"/>
    <m/>
    <s v="X"/>
    <s v="X"/>
    <n v="0"/>
    <n v="30770.14"/>
    <n v="0"/>
    <n v="30770.14"/>
    <n v="6357.3355922398305"/>
    <n v="6624"/>
    <m/>
    <n v="3517"/>
    <m/>
    <n v="6624"/>
    <n v="3517"/>
    <n v="4.6452506038647341"/>
    <n v="0.9597426920651918"/>
    <n v="8.7489735570088136"/>
    <n v="1.8076018175262527"/>
    <n v="4.8400999999999996"/>
    <s v="4-4,99 lei"/>
    <x v="11"/>
    <s v="0-0,99 euro"/>
    <n v="0"/>
  </r>
  <r>
    <n v="2787"/>
    <x v="35"/>
    <s v="COMUNA ALMA"/>
    <d v="2020-09-27T00:00:00"/>
    <n v="1"/>
    <m/>
    <s v="X"/>
    <s v="X"/>
    <n v="1650"/>
    <n v="10852"/>
    <n v="0"/>
    <n v="12502"/>
    <n v="2583.0044833784427"/>
    <n v="1570"/>
    <m/>
    <n v="1253"/>
    <m/>
    <n v="1570"/>
    <n v="1253"/>
    <n v="7.9630573248407641"/>
    <n v="1.6452257855913648"/>
    <n v="9.977653631284916"/>
    <n v="2.061456092081758"/>
    <n v="4.8400999999999996"/>
    <s v="7-7,99 lei"/>
    <x v="5"/>
    <s v="1-1,99 euro"/>
    <n v="1"/>
  </r>
  <r>
    <n v="2788"/>
    <x v="35"/>
    <s v="COMUNA ALȚÂNA"/>
    <d v="2020-09-27T00:00:00"/>
    <n v="1"/>
    <m/>
    <s v="X"/>
    <s v="X"/>
    <n v="1500"/>
    <n v="4882.6099999999997"/>
    <n v="0"/>
    <n v="6382.61"/>
    <n v="1318.6938286399043"/>
    <n v="1428"/>
    <m/>
    <n v="960"/>
    <m/>
    <n v="1428"/>
    <n v="960"/>
    <n v="4.4696148459383753"/>
    <n v="0.92345506207276207"/>
    <n v="6.6485520833333327"/>
    <n v="1.3736394048332337"/>
    <n v="4.8400999999999996"/>
    <s v="4-4,99 lei"/>
    <x v="11"/>
    <s v="0-0,99 euro"/>
    <n v="0"/>
  </r>
  <r>
    <n v="2789"/>
    <x v="35"/>
    <s v="COMUNA APOLDU DE JOS"/>
    <d v="2020-09-27T00:00:00"/>
    <n v="1"/>
    <m/>
    <s v="X"/>
    <s v="X"/>
    <n v="800"/>
    <n v="1618"/>
    <n v="0"/>
    <n v="2418"/>
    <n v="499.57645503192089"/>
    <n v="1049"/>
    <m/>
    <n v="784"/>
    <m/>
    <n v="1049"/>
    <n v="784"/>
    <n v="2.3050524308865588"/>
    <n v="0.47624066256617814"/>
    <n v="3.0841836734693877"/>
    <n v="0.63721486611214395"/>
    <n v="4.8400999999999996"/>
    <s v="2-2,99 lei"/>
    <x v="7"/>
    <s v="0-0,99 euro"/>
    <n v="0"/>
  </r>
  <r>
    <n v="2790"/>
    <x v="35"/>
    <s v="COMUNA ARPAȘU DE JOS"/>
    <d v="2020-09-27T00:00:00"/>
    <n v="1"/>
    <m/>
    <s v="X"/>
    <s v="X"/>
    <n v="900"/>
    <n v="14540.57"/>
    <n v="0"/>
    <n v="15440.57"/>
    <n v="3190.1345013532782"/>
    <n v="2256"/>
    <m/>
    <n v="1562"/>
    <m/>
    <n v="2256"/>
    <n v="1562"/>
    <n v="6.8442242907801418"/>
    <n v="1.4140667115927652"/>
    <n v="9.885128040973111"/>
    <n v="2.0423396295475533"/>
    <n v="4.8400999999999996"/>
    <s v="6-6,99 lei"/>
    <x v="13"/>
    <s v="1-1,99 euro"/>
    <n v="1"/>
  </r>
  <r>
    <n v="2791"/>
    <x v="35"/>
    <s v="COMUNA AȚEL"/>
    <d v="2020-09-27T00:00:00"/>
    <n v="1"/>
    <m/>
    <s v="X"/>
    <s v="X"/>
    <n v="1600"/>
    <n v="2200"/>
    <n v="0"/>
    <n v="3800"/>
    <n v="785.10774570773333"/>
    <n v="1356"/>
    <m/>
    <n v="762"/>
    <m/>
    <n v="1356"/>
    <n v="762"/>
    <n v="2.8023598820058999"/>
    <n v="0.57898801305880043"/>
    <n v="4.9868766404199478"/>
    <n v="1.0303251256007"/>
    <n v="4.8400999999999996"/>
    <s v="2-2,99 lei"/>
    <x v="7"/>
    <s v="0-0,99 euro"/>
    <n v="0"/>
  </r>
  <r>
    <n v="2792"/>
    <x v="35"/>
    <s v="COMUNA AXENTE SEVER"/>
    <d v="2020-09-27T00:00:00"/>
    <n v="1"/>
    <m/>
    <s v="X"/>
    <s v="X"/>
    <n v="0"/>
    <n v="4041"/>
    <n v="0"/>
    <n v="4041"/>
    <n v="834.90010536972386"/>
    <n v="3499"/>
    <m/>
    <n v="1380"/>
    <m/>
    <n v="3499"/>
    <n v="1380"/>
    <n v="1.1549014004001144"/>
    <n v="0.23861106183758898"/>
    <n v="2.9282608695652175"/>
    <n v="0.60500007635487241"/>
    <n v="4.8400999999999996"/>
    <s v="1-1,99 lei"/>
    <x v="10"/>
    <s v="0-0,99 euro"/>
    <n v="0"/>
  </r>
  <r>
    <n v="2793"/>
    <x v="35"/>
    <s v="COMUNA BAZNA"/>
    <d v="2020-09-27T00:00:00"/>
    <n v="1"/>
    <m/>
    <s v="X"/>
    <s v="X"/>
    <n v="1500"/>
    <n v="12419"/>
    <n v="0"/>
    <n v="13919"/>
    <n v="2875.7670296068263"/>
    <n v="3053"/>
    <m/>
    <n v="1376"/>
    <m/>
    <n v="3053"/>
    <n v="1376"/>
    <n v="4.5591221749099251"/>
    <n v="0.94194792977622877"/>
    <n v="10.115552325581396"/>
    <n v="2.0899469691910073"/>
    <n v="4.8400999999999996"/>
    <s v="4-4,99 lei"/>
    <x v="11"/>
    <s v="0-0,99 euro"/>
    <n v="0"/>
  </r>
  <r>
    <n v="2794"/>
    <x v="35"/>
    <s v="COMUNA BIERTAN"/>
    <d v="2020-09-27T00:00:00"/>
    <n v="1"/>
    <m/>
    <s v="X"/>
    <s v="X"/>
    <n v="6200"/>
    <n v="1145"/>
    <n v="0"/>
    <n v="7345"/>
    <n v="1517.5306295324478"/>
    <n v="2405"/>
    <m/>
    <n v="1157"/>
    <m/>
    <n v="2405"/>
    <n v="1157"/>
    <n v="3.0540540540540539"/>
    <n v="0.63098986674945856"/>
    <n v="6.3483146067415728"/>
    <n v="1.3116081499848296"/>
    <n v="4.8400999999999996"/>
    <s v="3-3,99 lei"/>
    <x v="0"/>
    <s v="0-0,99 euro"/>
    <n v="0"/>
  </r>
  <r>
    <n v="2795"/>
    <x v="35"/>
    <s v="COMUNA BÂRGHIȘ"/>
    <d v="2020-09-27T00:00:00"/>
    <n v="1"/>
    <m/>
    <s v="X"/>
    <s v="X"/>
    <n v="1800"/>
    <n v="8467"/>
    <n v="0"/>
    <n v="10267"/>
    <n v="2121.2371645213943"/>
    <n v="1744"/>
    <m/>
    <n v="1074"/>
    <m/>
    <n v="1744"/>
    <n v="1074"/>
    <n v="5.8870412844036695"/>
    <n v="1.216305713601717"/>
    <n v="9.5595903165735567"/>
    <n v="1.9750811587722479"/>
    <n v="4.8400999999999996"/>
    <s v="5-5,99 lei"/>
    <x v="8"/>
    <s v="1-1,99 euro"/>
    <n v="1"/>
  </r>
  <r>
    <n v="2796"/>
    <x v="35"/>
    <s v="COMUNA BLĂJEL"/>
    <d v="2020-09-27T00:00:00"/>
    <n v="1"/>
    <m/>
    <s v="X"/>
    <s v="X"/>
    <n v="2800"/>
    <n v="7194"/>
    <n v="0"/>
    <n v="9994"/>
    <n v="2064.8333712113385"/>
    <n v="1911"/>
    <m/>
    <n v="1209"/>
    <m/>
    <n v="1911"/>
    <n v="1209"/>
    <n v="5.2297226582940866"/>
    <n v="1.0804988860341909"/>
    <n v="8.2663358147229111"/>
    <n v="1.7078853359895274"/>
    <n v="4.8400999999999996"/>
    <s v="5-5,99 lei"/>
    <x v="8"/>
    <s v="1-1,99 euro"/>
    <n v="1"/>
  </r>
  <r>
    <n v="2797"/>
    <x v="35"/>
    <s v="COMUNA BOIȚA"/>
    <d v="2020-09-27T00:00:00"/>
    <n v="1"/>
    <m/>
    <s v="X"/>
    <s v="X"/>
    <n v="600"/>
    <n v="955"/>
    <n v="0"/>
    <n v="1555"/>
    <n v="321.27435383566456"/>
    <n v="1252"/>
    <m/>
    <n v="847"/>
    <m/>
    <n v="1252"/>
    <n v="847"/>
    <n v="1.2420127795527156"/>
    <n v="0.25660890881442855"/>
    <n v="1.8358913813459268"/>
    <n v="0.37930856415072556"/>
    <n v="4.8400999999999996"/>
    <s v="1-1,99 lei"/>
    <x v="10"/>
    <s v="0-0,99 euro"/>
    <n v="0"/>
  </r>
  <r>
    <n v="2798"/>
    <x v="35"/>
    <s v="COMUNA BRATEIU"/>
    <d v="2020-09-27T00:00:00"/>
    <n v="1"/>
    <m/>
    <s v="X"/>
    <s v="X"/>
    <n v="12720"/>
    <n v="9465.52"/>
    <n v="0"/>
    <n v="22185.52"/>
    <n v="4583.69041961943"/>
    <n v="2973"/>
    <m/>
    <n v="1610"/>
    <m/>
    <n v="2973"/>
    <n v="1610"/>
    <n v="7.462334342415069"/>
    <n v="1.5417727613923411"/>
    <n v="13.779826086956522"/>
    <n v="2.847012682993435"/>
    <n v="4.8400999999999996"/>
    <s v="7-7,99 lei"/>
    <x v="5"/>
    <s v="1-1,99 euro"/>
    <n v="1"/>
  </r>
  <r>
    <n v="2799"/>
    <x v="35"/>
    <s v="COMUNA BRĂDENI"/>
    <d v="2020-09-27T00:00:00"/>
    <n v="1"/>
    <m/>
    <s v="X"/>
    <s v="X"/>
    <n v="0"/>
    <n v="10706.99"/>
    <n v="0"/>
    <n v="10706.99"/>
    <n v="2212.1423111092749"/>
    <n v="1202"/>
    <m/>
    <n v="735"/>
    <m/>
    <n v="1202"/>
    <n v="735"/>
    <n v="8.907645590682197"/>
    <n v="1.8403846182273502"/>
    <n v="14.567333333333334"/>
    <n v="3.009717430080646"/>
    <n v="4.8400999999999996"/>
    <s v="8-8,99 lei"/>
    <x v="2"/>
    <s v="1-1,99 euro"/>
    <n v="1"/>
  </r>
  <r>
    <n v="2800"/>
    <x v="35"/>
    <s v="COMUNA BRUIU"/>
    <d v="2020-09-27T00:00:00"/>
    <n v="1"/>
    <m/>
    <s v="X"/>
    <s v="X"/>
    <n v="0"/>
    <n v="6504.1"/>
    <n v="0"/>
    <n v="6504.1"/>
    <n v="1343.7945496993866"/>
    <n v="746"/>
    <m/>
    <n v="445"/>
    <m/>
    <n v="746"/>
    <n v="445"/>
    <n v="8.7186327077748"/>
    <n v="1.8013331765407328"/>
    <n v="14.615955056179777"/>
    <n v="3.0197630330323295"/>
    <n v="4.8400999999999996"/>
    <s v="8-8,99 lei"/>
    <x v="2"/>
    <s v="1-1,99 euro"/>
    <n v="1"/>
  </r>
  <r>
    <n v="2801"/>
    <x v="35"/>
    <s v="COMUNA CÂRȚA"/>
    <d v="2020-09-27T00:00:00"/>
    <n v="1"/>
    <m/>
    <s v="X"/>
    <s v="X"/>
    <n v="0"/>
    <n v="2592"/>
    <n v="0"/>
    <n v="2592"/>
    <n v="535.526125493275"/>
    <n v="978"/>
    <m/>
    <n v="617"/>
    <m/>
    <n v="978"/>
    <n v="617"/>
    <n v="2.6503067484662575"/>
    <n v="0.54757272545324642"/>
    <n v="4.2009724473257695"/>
    <n v="0.86795158102637759"/>
    <n v="4.8400999999999996"/>
    <s v="2-2,99 lei"/>
    <x v="7"/>
    <s v="0-0,99 euro"/>
    <n v="0"/>
  </r>
  <r>
    <n v="2802"/>
    <x v="35"/>
    <s v="COMUNA CÂRȚIȘOARA"/>
    <d v="2020-09-27T00:00:00"/>
    <n v="1"/>
    <m/>
    <s v="X"/>
    <s v="X"/>
    <n v="0"/>
    <n v="3666"/>
    <n v="0"/>
    <n v="3666"/>
    <n v="757.42236730646061"/>
    <n v="1112"/>
    <m/>
    <n v="803"/>
    <m/>
    <n v="1112"/>
    <n v="803"/>
    <n v="3.2967625899280577"/>
    <n v="0.68113522239789626"/>
    <n v="4.5653798256537979"/>
    <n v="0.9432408061101627"/>
    <n v="4.8400999999999996"/>
    <s v="3-3,99 lei"/>
    <x v="0"/>
    <s v="0-0,99 euro"/>
    <n v="0"/>
  </r>
  <r>
    <n v="2803"/>
    <x v="35"/>
    <s v="COMUNA CHIRPĂR"/>
    <d v="2020-09-27T00:00:00"/>
    <n v="1"/>
    <m/>
    <s v="X"/>
    <s v="X"/>
    <n v="2000"/>
    <n v="5106.96"/>
    <n v="0"/>
    <n v="7106.96"/>
    <n v="1468.3498274829033"/>
    <n v="1523"/>
    <m/>
    <n v="718"/>
    <m/>
    <n v="1523"/>
    <n v="718"/>
    <n v="4.6664215364412343"/>
    <n v="0.96411676131510393"/>
    <n v="9.8982729805013925"/>
    <n v="2.0450554700318988"/>
    <n v="4.8400999999999996"/>
    <s v="4-4,99 lei"/>
    <x v="11"/>
    <s v="0-0,99 euro"/>
    <n v="0"/>
  </r>
  <r>
    <n v="2804"/>
    <x v="35"/>
    <s v="COMUNA CRISTIAN"/>
    <d v="2020-09-27T00:00:00"/>
    <n v="1"/>
    <m/>
    <s v="X"/>
    <s v="X"/>
    <n v="0"/>
    <n v="11808"/>
    <n v="0"/>
    <n v="11808"/>
    <n v="2439.6190161360305"/>
    <n v="3499"/>
    <m/>
    <n v="1872"/>
    <m/>
    <n v="3499"/>
    <n v="1872"/>
    <n v="3.3746784795655902"/>
    <n v="0.69723321410003725"/>
    <n v="6.3076923076923075"/>
    <n v="1.3032152863974522"/>
    <n v="4.8400999999999996"/>
    <s v="3-3,99 lei"/>
    <x v="0"/>
    <s v="0-0,99 euro"/>
    <n v="0"/>
  </r>
  <r>
    <n v="2805"/>
    <x v="35"/>
    <s v="COMUNA DÂRLOS"/>
    <d v="2020-09-27T00:00:00"/>
    <n v="1"/>
    <m/>
    <s v="X"/>
    <s v="X"/>
    <n v="0"/>
    <n v="8913.3700000000008"/>
    <n v="0"/>
    <n v="8913.3700000000008"/>
    <n v="1841.5673229891947"/>
    <n v="2849"/>
    <m/>
    <n v="1302"/>
    <m/>
    <n v="2849"/>
    <n v="1302"/>
    <n v="3.128595998595999"/>
    <n v="0.64639077675998413"/>
    <n v="6.8459062980030732"/>
    <n v="1.4144142265662019"/>
    <n v="4.8400999999999996"/>
    <s v="3-3,99 lei"/>
    <x v="0"/>
    <s v="0-0,99 euro"/>
    <n v="0"/>
  </r>
  <r>
    <n v="2806"/>
    <x v="35"/>
    <s v="COMUNA GURA RÂULUI"/>
    <d v="2020-09-27T00:00:00"/>
    <n v="1"/>
    <m/>
    <s v="X"/>
    <s v="X"/>
    <n v="1873"/>
    <n v="1208.22"/>
    <n v="0"/>
    <n v="3081.2200000000003"/>
    <n v="636.6025495341006"/>
    <n v="2941"/>
    <m/>
    <n v="2153"/>
    <m/>
    <n v="2941"/>
    <n v="2153"/>
    <n v="1.0476776606596396"/>
    <n v="0.21645785431285297"/>
    <n v="1.4311286576869486"/>
    <n v="0.29568163006693016"/>
    <n v="4.8400999999999996"/>
    <s v="1-1,99 lei"/>
    <x v="10"/>
    <s v="0-0,99 euro"/>
    <n v="0"/>
  </r>
  <r>
    <n v="2807"/>
    <x v="35"/>
    <s v="COMUNA HOGHILAG"/>
    <d v="2020-09-27T00:00:00"/>
    <n v="1"/>
    <m/>
    <s v="X"/>
    <s v="X"/>
    <n v="1600"/>
    <n v="0"/>
    <n v="0"/>
    <n v="1600"/>
    <n v="330.57168240325615"/>
    <n v="1848"/>
    <m/>
    <n v="1067"/>
    <m/>
    <n v="1848"/>
    <n v="1067"/>
    <n v="0.86580086580086579"/>
    <n v="0.17888078052124251"/>
    <n v="1.499531396438613"/>
    <n v="0.30981413533576019"/>
    <n v="4.8400999999999996"/>
    <s v="0-0,99 lei"/>
    <x v="6"/>
    <s v="0-0,99 euro"/>
    <n v="0"/>
  </r>
  <r>
    <n v="2808"/>
    <x v="35"/>
    <s v="COMUNA IACOBENI"/>
    <d v="2020-09-27T00:00:00"/>
    <n v="1"/>
    <m/>
    <s v="X"/>
    <s v="X"/>
    <n v="1200"/>
    <n v="7955"/>
    <n v="0"/>
    <n v="9155"/>
    <n v="1891.4898452511313"/>
    <n v="2417"/>
    <m/>
    <n v="1276"/>
    <m/>
    <n v="2417"/>
    <n v="1276"/>
    <n v="3.7877534133223003"/>
    <n v="0.78257751148164312"/>
    <n v="7.1747648902821313"/>
    <n v="1.4823588128927361"/>
    <n v="4.8400999999999996"/>
    <s v="3-3,99 lei"/>
    <x v="0"/>
    <s v="0-0,99 euro"/>
    <n v="0"/>
  </r>
  <r>
    <n v="2809"/>
    <x v="35"/>
    <s v="COMUNA JINA"/>
    <d v="2020-09-27T00:00:00"/>
    <n v="1"/>
    <m/>
    <s v="X"/>
    <s v="X"/>
    <n v="4"/>
    <n v="211"/>
    <n v="0"/>
    <n v="215"/>
    <n v="44.420569822937544"/>
    <n v="2709"/>
    <m/>
    <n v="1679"/>
    <m/>
    <n v="2709"/>
    <n v="1679"/>
    <n v="7.9365079365079361E-2"/>
    <n v="1.6397404881113894E-2"/>
    <n v="0.12805241215008933"/>
    <n v="2.6456563325156369E-2"/>
    <n v="4.8400999999999996"/>
    <s v="0-0,99 lei"/>
    <x v="6"/>
    <s v="0-0,99 euro"/>
    <n v="0"/>
  </r>
  <r>
    <n v="2810"/>
    <x v="35"/>
    <s v="COMUNA LASLEA"/>
    <d v="2020-09-27T00:00:00"/>
    <n v="1"/>
    <m/>
    <s v="X"/>
    <s v="X"/>
    <n v="0"/>
    <n v="39121.040000000001"/>
    <n v="0"/>
    <n v="39121.040000000001"/>
    <n v="8082.6925063531753"/>
    <n v="3260"/>
    <m/>
    <n v="1546"/>
    <m/>
    <n v="3260"/>
    <n v="1546"/>
    <n v="12.000319018404909"/>
    <n v="2.4793535295561888"/>
    <n v="25.304683053040105"/>
    <n v="5.2281322809528952"/>
    <n v="4.8400999999999996"/>
    <s v="12-12,99 lei"/>
    <x v="15"/>
    <s v="2-2,99 euro"/>
    <n v="2"/>
  </r>
  <r>
    <n v="2811"/>
    <x v="35"/>
    <s v="COMUNA LOAMNEȘ"/>
    <d v="2020-09-27T00:00:00"/>
    <n v="1"/>
    <m/>
    <s v="X"/>
    <s v="X"/>
    <n v="3000"/>
    <n v="11925.16"/>
    <n v="0"/>
    <n v="14925.16"/>
    <n v="3083.647032086114"/>
    <n v="2364"/>
    <m/>
    <n v="1372"/>
    <m/>
    <n v="2364"/>
    <n v="1372"/>
    <n v="6.3135194585448389"/>
    <n v="1.304419218310539"/>
    <n v="10.878396501457726"/>
    <n v="2.2475561458353601"/>
    <n v="4.8400999999999996"/>
    <s v="6-6,99 lei"/>
    <x v="13"/>
    <s v="1-1,99 euro"/>
    <n v="1"/>
  </r>
  <r>
    <n v="2812"/>
    <x v="35"/>
    <s v="COMUNA LUDOȘ"/>
    <d v="2020-09-27T00:00:00"/>
    <n v="1"/>
    <m/>
    <s v="X"/>
    <s v="X"/>
    <n v="600"/>
    <n v="2420.6799999999998"/>
    <n v="0"/>
    <n v="3020.68"/>
    <n v="624.09454350116732"/>
    <n v="571"/>
    <m/>
    <n v="323"/>
    <m/>
    <n v="571"/>
    <n v="323"/>
    <n v="5.2901576182136596"/>
    <n v="1.0929851900195575"/>
    <n v="9.3519504643962836"/>
    <n v="1.9321812492296202"/>
    <n v="4.8400999999999996"/>
    <s v="5-5,99 lei"/>
    <x v="8"/>
    <s v="1-1,99 euro"/>
    <n v="1"/>
  </r>
  <r>
    <n v="2813"/>
    <x v="35"/>
    <s v="COMUNA MARPOD"/>
    <d v="2020-09-27T00:00:00"/>
    <n v="1"/>
    <m/>
    <s v="X"/>
    <s v="X"/>
    <n v="0"/>
    <n v="12716"/>
    <n v="0"/>
    <n v="12716"/>
    <n v="2627.2184458998781"/>
    <n v="710"/>
    <m/>
    <n v="406"/>
    <m/>
    <n v="710"/>
    <n v="406"/>
    <n v="17.909859154929578"/>
    <n v="3.7003076702815183"/>
    <n v="31.320197044334975"/>
    <n v="6.4709813938420639"/>
    <n v="4.8400999999999996"/>
    <s v="17-17,99 lei"/>
    <x v="29"/>
    <s v="3-3,99 euro"/>
    <n v="3"/>
  </r>
  <r>
    <n v="2814"/>
    <x v="35"/>
    <s v="COMUNA MERGHINDEAL"/>
    <d v="2020-09-27T00:00:00"/>
    <n v="1"/>
    <m/>
    <s v="X"/>
    <s v="X"/>
    <n v="2000"/>
    <n v="5440.58"/>
    <n v="0"/>
    <n v="7440.58"/>
    <n v="1537.2781554100122"/>
    <n v="1264"/>
    <m/>
    <n v="722"/>
    <m/>
    <n v="1264"/>
    <n v="722"/>
    <n v="5.886534810126582"/>
    <n v="1.2162010723180476"/>
    <n v="10.305512465373962"/>
    <n v="2.1291941210664991"/>
    <n v="4.8400999999999996"/>
    <s v="5-5,99 lei"/>
    <x v="8"/>
    <s v="1-1,99 euro"/>
    <n v="1"/>
  </r>
  <r>
    <n v="2815"/>
    <x v="35"/>
    <s v="COMUNA MICĂSASA"/>
    <d v="2020-09-27T00:00:00"/>
    <n v="1"/>
    <m/>
    <s v="X"/>
    <s v="X"/>
    <n v="9810"/>
    <n v="7923.94"/>
    <n v="0"/>
    <n v="17733.939999999999"/>
    <n v="3663.9614883990002"/>
    <n v="1819"/>
    <m/>
    <n v="1288"/>
    <m/>
    <n v="1819"/>
    <n v="1288"/>
    <n v="9.7492798240791636"/>
    <n v="2.0142723960412314"/>
    <n v="13.768586956521737"/>
    <n v="2.8446905965830749"/>
    <n v="4.8400999999999996"/>
    <s v="9-9,99 lei"/>
    <x v="12"/>
    <s v="2-2,99 euro"/>
    <n v="2"/>
  </r>
  <r>
    <n v="2816"/>
    <x v="35"/>
    <s v="COMUNA MIHĂILENI"/>
    <d v="2020-09-27T00:00:00"/>
    <n v="1"/>
    <m/>
    <s v="X"/>
    <s v="X"/>
    <n v="0"/>
    <n v="7430"/>
    <n v="0"/>
    <n v="7430"/>
    <n v="1535.0922501601208"/>
    <n v="756"/>
    <m/>
    <n v="322"/>
    <m/>
    <n v="756"/>
    <n v="322"/>
    <n v="9.8280423280423275"/>
    <n v="2.0305453044446042"/>
    <n v="23.074534161490682"/>
    <n v="4.767367236522114"/>
    <n v="4.8400999999999996"/>
    <s v="9-9,99 lei"/>
    <x v="12"/>
    <s v="2-2,99 euro"/>
    <n v="2"/>
  </r>
  <r>
    <n v="2817"/>
    <x v="35"/>
    <s v="COMUNA MOȘNA"/>
    <d v="2020-09-27T00:00:00"/>
    <n v="1"/>
    <m/>
    <s v="X"/>
    <s v="X"/>
    <n v="1500"/>
    <n v="28797.35"/>
    <n v="0"/>
    <n v="30297.35"/>
    <n v="6259.6537261626827"/>
    <n v="2896"/>
    <m/>
    <n v="1430"/>
    <m/>
    <n v="2896"/>
    <n v="1430"/>
    <n v="10.461792127071822"/>
    <n v="2.1614826402495453"/>
    <n v="21.186958041958039"/>
    <n v="4.3773802280857925"/>
    <n v="4.8400999999999996"/>
    <s v="10-10,99 lei"/>
    <x v="3"/>
    <s v="2-2,99 euro"/>
    <n v="2"/>
  </r>
  <r>
    <n v="2818"/>
    <x v="35"/>
    <s v="COMUNA NOCRICH"/>
    <d v="2020-09-27T00:00:00"/>
    <n v="1"/>
    <m/>
    <s v="X"/>
    <s v="X"/>
    <n v="1500"/>
    <n v="8317.77"/>
    <n v="0"/>
    <n v="9817.77"/>
    <n v="2028.4229664676352"/>
    <n v="2395"/>
    <m/>
    <n v="1525"/>
    <m/>
    <n v="2395"/>
    <n v="1525"/>
    <n v="4.0992776617954076"/>
    <n v="0.84694069581112119"/>
    <n v="6.4378819672131149"/>
    <n v="1.3301134206345149"/>
    <n v="4.8400999999999996"/>
    <s v="4-4,99 lei"/>
    <x v="11"/>
    <s v="0-0,99 euro"/>
    <n v="0"/>
  </r>
  <r>
    <n v="2819"/>
    <x v="35"/>
    <s v="COMUNA ORLAT"/>
    <d v="2020-09-27T00:00:00"/>
    <n v="1"/>
    <m/>
    <s v="X"/>
    <s v="X"/>
    <n v="900"/>
    <n v="2282"/>
    <n v="0"/>
    <n v="3182"/>
    <n v="657.42443337947566"/>
    <n v="2632"/>
    <m/>
    <n v="1567"/>
    <m/>
    <n v="2632"/>
    <n v="1567"/>
    <n v="1.2089665653495441"/>
    <n v="0.24978131967305306"/>
    <n v="2.0306317804722398"/>
    <n v="0.41954335250764241"/>
    <n v="4.8400999999999996"/>
    <s v="1-1,99 lei"/>
    <x v="10"/>
    <s v="0-0,99 euro"/>
    <n v="0"/>
  </r>
  <r>
    <n v="2820"/>
    <x v="35"/>
    <s v="COMUNA PĂUCA"/>
    <d v="2020-09-27T00:00:00"/>
    <n v="1"/>
    <m/>
    <s v="X"/>
    <s v="X"/>
    <n v="2400"/>
    <n v="8800"/>
    <n v="0"/>
    <n v="11200"/>
    <n v="2314.0017768227931"/>
    <n v="1575"/>
    <m/>
    <n v="861"/>
    <m/>
    <n v="1575"/>
    <n v="861"/>
    <n v="7.1111111111111107"/>
    <n v="1.4692074773478052"/>
    <n v="13.008130081300813"/>
    <n v="2.6875746536850094"/>
    <n v="4.8400999999999996"/>
    <s v="7-7,99 lei"/>
    <x v="5"/>
    <s v="1-1,99 euro"/>
    <n v="1"/>
  </r>
  <r>
    <n v="2821"/>
    <x v="35"/>
    <s v="COMUNA POIANA SIBIULUI"/>
    <d v="2020-09-27T00:00:00"/>
    <n v="1"/>
    <m/>
    <s v="X"/>
    <s v="X"/>
    <n v="960"/>
    <n v="3583"/>
    <n v="0"/>
    <n v="4543"/>
    <n v="938.61697072374545"/>
    <n v="1781"/>
    <m/>
    <n v="1222"/>
    <m/>
    <n v="1781"/>
    <n v="1222"/>
    <n v="2.5508141493542955"/>
    <n v="0.52701682803130012"/>
    <n v="3.7176759410801963"/>
    <n v="0.76809899404561821"/>
    <n v="4.8400999999999996"/>
    <s v="2-2,99 lei"/>
    <x v="7"/>
    <s v="0-0,99 euro"/>
    <n v="0"/>
  </r>
  <r>
    <n v="2822"/>
    <x v="35"/>
    <s v="COMUNA POPLACA"/>
    <d v="2020-09-27T00:00:00"/>
    <n v="1"/>
    <m/>
    <s v="X"/>
    <s v="X"/>
    <n v="0"/>
    <n v="5482.55"/>
    <n v="0"/>
    <n v="5482.55"/>
    <n v="1132.7348608499826"/>
    <n v="1427"/>
    <m/>
    <n v="862"/>
    <m/>
    <n v="1427"/>
    <n v="862"/>
    <n v="3.842011212333567"/>
    <n v="0.79378756892080071"/>
    <n v="6.3602668213457081"/>
    <n v="1.3140775647911631"/>
    <n v="4.8400999999999996"/>
    <s v="3-3,99 lei"/>
    <x v="0"/>
    <s v="0-0,99 euro"/>
    <n v="0"/>
  </r>
  <r>
    <n v="2823"/>
    <x v="35"/>
    <s v="COMUNA PORUMBACU DE JOS"/>
    <d v="2020-09-27T00:00:00"/>
    <n v="1"/>
    <m/>
    <s v="X"/>
    <s v="X"/>
    <n v="0"/>
    <n v="11403.97"/>
    <n v="0"/>
    <n v="11403.97"/>
    <n v="2356.1434681101632"/>
    <n v="2582"/>
    <m/>
    <n v="1649"/>
    <m/>
    <n v="2582"/>
    <n v="1649"/>
    <n v="4.4167195972114639"/>
    <n v="0.91252651747101599"/>
    <n v="6.9156882959369312"/>
    <n v="1.428831696852737"/>
    <n v="4.8400999999999996"/>
    <s v="4-4,99 lei"/>
    <x v="11"/>
    <s v="0-0,99 euro"/>
    <n v="0"/>
  </r>
  <r>
    <n v="2824"/>
    <x v="35"/>
    <s v="COMUNA RACOVIȚA"/>
    <d v="2020-09-27T00:00:00"/>
    <n v="1"/>
    <m/>
    <s v="X"/>
    <s v="X"/>
    <n v="0"/>
    <n v="7107.7"/>
    <n v="0"/>
    <n v="7107.7"/>
    <n v="1468.5027168860149"/>
    <n v="2347"/>
    <m/>
    <n v="1598"/>
    <m/>
    <n v="2347"/>
    <n v="1598"/>
    <n v="3.0284192586280358"/>
    <n v="0.62569353084193224"/>
    <n v="4.4478723404255316"/>
    <n v="0.91896290168086037"/>
    <n v="4.8400999999999996"/>
    <s v="3-3,99 lei"/>
    <x v="0"/>
    <s v="0-0,99 euro"/>
    <n v="0"/>
  </r>
  <r>
    <n v="2825"/>
    <x v="35"/>
    <s v="COMUNA RĂȘINARI"/>
    <d v="2020-09-27T00:00:00"/>
    <n v="1"/>
    <m/>
    <s v="X"/>
    <s v="X"/>
    <n v="900"/>
    <n v="14008"/>
    <n v="0"/>
    <n v="14908"/>
    <n v="3080.1016507923391"/>
    <n v="4427"/>
    <m/>
    <n v="1853"/>
    <m/>
    <n v="4427"/>
    <n v="1853"/>
    <n v="3.3675175062118816"/>
    <n v="0.69575370471929954"/>
    <n v="8.0453318942255798"/>
    <n v="1.6622243123542035"/>
    <n v="4.8400999999999996"/>
    <s v="3-3,99 lei"/>
    <x v="0"/>
    <s v="0-0,99 euro"/>
    <n v="0"/>
  </r>
  <r>
    <n v="2826"/>
    <x v="35"/>
    <s v="COMUNA RÂU SADULUI"/>
    <d v="2020-09-27T00:00:00"/>
    <n v="1"/>
    <m/>
    <s v="X"/>
    <s v="X"/>
    <n v="1500"/>
    <n v="4049"/>
    <n v="0"/>
    <n v="5549"/>
    <n v="1146.4639160347926"/>
    <n v="464"/>
    <m/>
    <n v="404"/>
    <m/>
    <n v="464"/>
    <n v="404"/>
    <n v="11.959051724137931"/>
    <n v="2.4708274052473977"/>
    <n v="13.735148514851485"/>
    <n v="2.8377819703831499"/>
    <n v="4.8400999999999996"/>
    <s v="11-11,99 lei"/>
    <x v="4"/>
    <s v="2-2,99 euro"/>
    <n v="2"/>
  </r>
  <r>
    <n v="2827"/>
    <x v="35"/>
    <s v="COMUNA ROȘIA"/>
    <d v="2020-09-27T00:00:00"/>
    <n v="1"/>
    <m/>
    <s v="X"/>
    <s v="X"/>
    <n v="1000"/>
    <n v="17893.79"/>
    <n v="0"/>
    <n v="18893.79"/>
    <n v="3903.5949670461359"/>
    <n v="4398"/>
    <m/>
    <n v="2754"/>
    <m/>
    <n v="4398"/>
    <n v="2754"/>
    <n v="4.2959959072305596"/>
    <n v="0.88758412165669298"/>
    <n v="6.8604901960784312"/>
    <n v="1.4174273663929324"/>
    <n v="4.8400999999999996"/>
    <s v="4-4,99 lei"/>
    <x v="11"/>
    <s v="0-0,99 euro"/>
    <n v="0"/>
  </r>
  <r>
    <n v="2828"/>
    <x v="35"/>
    <s v="COMUNA SADU"/>
    <d v="2020-09-27T00:00:00"/>
    <n v="1"/>
    <m/>
    <s v="X"/>
    <s v="X"/>
    <n v="1620"/>
    <n v="4680"/>
    <n v="0"/>
    <n v="6300"/>
    <n v="1301.625999462821"/>
    <n v="2129"/>
    <m/>
    <n v="1551"/>
    <m/>
    <n v="2129"/>
    <n v="1551"/>
    <n v="2.9591357444809772"/>
    <n v="0.61137905094543021"/>
    <n v="4.061895551257253"/>
    <n v="0.83921727882838237"/>
    <n v="4.8400999999999996"/>
    <s v="2-2,99 lei"/>
    <x v="7"/>
    <s v="0-0,99 euro"/>
    <n v="0"/>
  </r>
  <r>
    <n v="2829"/>
    <x v="35"/>
    <s v="COMUNA SLIMNIC"/>
    <d v="2020-09-27T00:00:00"/>
    <n v="1"/>
    <m/>
    <s v="X"/>
    <s v="X"/>
    <n v="1200"/>
    <n v="2865"/>
    <n v="0"/>
    <n v="4065"/>
    <n v="839.85868060577263"/>
    <n v="3248"/>
    <m/>
    <n v="1836"/>
    <m/>
    <n v="3248"/>
    <n v="1836"/>
    <n v="1.2515394088669951"/>
    <n v="0.258577179989462"/>
    <n v="2.2140522875816995"/>
    <n v="0.45743936852166267"/>
    <n v="4.8400999999999996"/>
    <s v="1-1,99 lei"/>
    <x v="10"/>
    <s v="0-0,99 euro"/>
    <n v="0"/>
  </r>
  <r>
    <n v="2830"/>
    <x v="35"/>
    <s v="COMUNA ȘEICA MARE"/>
    <d v="2020-09-27T00:00:00"/>
    <n v="1"/>
    <m/>
    <s v="X"/>
    <s v="X"/>
    <n v="2800"/>
    <n v="18672.349999999999"/>
    <n v="0"/>
    <n v="21472.35"/>
    <n v="4436.3442904072226"/>
    <n v="3700"/>
    <m/>
    <n v="1853"/>
    <m/>
    <n v="3700"/>
    <n v="1853"/>
    <n v="5.8033378378378373"/>
    <n v="1.1990119703803304"/>
    <n v="11.587884511602805"/>
    <n v="2.3941415490594835"/>
    <n v="4.8400999999999996"/>
    <s v="5-5,99 lei"/>
    <x v="8"/>
    <s v="1-1,99 euro"/>
    <n v="1"/>
  </r>
  <r>
    <n v="2831"/>
    <x v="35"/>
    <s v="COMUNA ȘEICA MICĂ"/>
    <d v="2020-09-27T00:00:00"/>
    <n v="1"/>
    <m/>
    <s v="X"/>
    <s v="X"/>
    <n v="0"/>
    <n v="3122.22"/>
    <n v="0"/>
    <n v="3122.22"/>
    <n v="645.07344889568401"/>
    <n v="1484"/>
    <m/>
    <n v="621"/>
    <m/>
    <n v="1484"/>
    <n v="621"/>
    <n v="2.103921832884097"/>
    <n v="0.43468561246339893"/>
    <n v="5.0277294685990332"/>
    <n v="1.0387656181895073"/>
    <n v="4.8400999999999996"/>
    <s v="2-2,99 lei"/>
    <x v="7"/>
    <s v="0-0,99 euro"/>
    <n v="0"/>
  </r>
  <r>
    <n v="2832"/>
    <x v="35"/>
    <s v="COMUNA ȘELIMBĂR"/>
    <d v="2020-09-27T00:00:00"/>
    <n v="1"/>
    <m/>
    <s v="X"/>
    <s v="X"/>
    <n v="12100"/>
    <n v="48496.54"/>
    <n v="0"/>
    <n v="60596.54"/>
    <n v="12519.687609760131"/>
    <n v="11266"/>
    <m/>
    <n v="5239"/>
    <m/>
    <n v="11266"/>
    <n v="5239"/>
    <n v="5.37870939108823"/>
    <n v="1.1112806328563936"/>
    <n v="11.566432525291086"/>
    <n v="2.3897094120557609"/>
    <n v="4.8400999999999996"/>
    <s v="5-5,99 lei"/>
    <x v="8"/>
    <s v="1-1,99 euro"/>
    <n v="1"/>
  </r>
  <r>
    <n v="2833"/>
    <x v="35"/>
    <s v="COMUNA ȘURA MARE"/>
    <d v="2020-09-27T00:00:00"/>
    <n v="1"/>
    <m/>
    <s v="X"/>
    <s v="X"/>
    <n v="400"/>
    <n v="4715"/>
    <n v="0"/>
    <n v="5115"/>
    <n v="1056.7963471829096"/>
    <n v="3896"/>
    <m/>
    <n v="2043"/>
    <m/>
    <n v="3896"/>
    <n v="2043"/>
    <n v="1.3128850102669405"/>
    <n v="0.27125162915372425"/>
    <n v="2.5036710719530104"/>
    <n v="0.51727672402491909"/>
    <n v="4.8400999999999996"/>
    <s v="1-1,99 lei"/>
    <x v="10"/>
    <s v="0-0,99 euro"/>
    <n v="0"/>
  </r>
  <r>
    <n v="2834"/>
    <x v="35"/>
    <s v="COMUNA ȘURA MICĂ"/>
    <d v="2020-09-27T00:00:00"/>
    <n v="1"/>
    <m/>
    <s v="X"/>
    <s v="X"/>
    <n v="1500"/>
    <n v="8119.52"/>
    <n v="0"/>
    <n v="9619.52"/>
    <n v="1987.4630689448568"/>
    <n v="2691"/>
    <m/>
    <n v="1545"/>
    <m/>
    <n v="2691"/>
    <n v="1545"/>
    <n v="3.574700854700855"/>
    <n v="0.73855929726676206"/>
    <n v="6.2262265372168288"/>
    <n v="1.2863838633947293"/>
    <n v="4.8400999999999996"/>
    <s v="3-3,99 lei"/>
    <x v="0"/>
    <s v="0-0,99 euro"/>
    <n v="0"/>
  </r>
  <r>
    <n v="2835"/>
    <x v="35"/>
    <s v="COMUNA TÂRNAVA"/>
    <d v="2020-09-27T00:00:00"/>
    <n v="1"/>
    <m/>
    <s v="X"/>
    <s v="X"/>
    <n v="1000"/>
    <n v="3090.44"/>
    <n v="0"/>
    <n v="4090.44"/>
    <n v="845.11477035598443"/>
    <n v="2517"/>
    <m/>
    <n v="1379"/>
    <m/>
    <n v="2517"/>
    <n v="1379"/>
    <n v="1.6251251489868892"/>
    <n v="0.33576272163527393"/>
    <n v="2.966236403190718"/>
    <n v="0.61284609888033681"/>
    <n v="4.8400999999999996"/>
    <s v="1-1,99 lei"/>
    <x v="10"/>
    <s v="0-0,99 euro"/>
    <n v="0"/>
  </r>
  <r>
    <n v="2836"/>
    <x v="35"/>
    <s v="COMUNA TILIȘCA"/>
    <d v="2020-09-27T00:00:00"/>
    <n v="1"/>
    <m/>
    <s v="X"/>
    <s v="X"/>
    <n v="720"/>
    <n v="2462"/>
    <n v="0"/>
    <n v="3182"/>
    <n v="657.42443337947566"/>
    <n v="1167"/>
    <m/>
    <n v="804"/>
    <m/>
    <n v="1167"/>
    <n v="804"/>
    <n v="2.7266495287060839"/>
    <n v="0.56334570126775974"/>
    <n v="3.9577114427860698"/>
    <n v="0.81769208131775584"/>
    <n v="4.8400999999999996"/>
    <s v="2-2,99 lei"/>
    <x v="7"/>
    <s v="0-0,99 euro"/>
    <n v="0"/>
  </r>
  <r>
    <n v="2837"/>
    <x v="35"/>
    <s v="COMUNA TURNU ROȘU"/>
    <d v="2020-09-27T00:00:00"/>
    <n v="1"/>
    <m/>
    <s v="X"/>
    <s v="X"/>
    <n v="400"/>
    <n v="4879.34"/>
    <n v="0"/>
    <n v="5279.34"/>
    <n v="1090.750191111754"/>
    <n v="1943"/>
    <m/>
    <n v="1345"/>
    <m/>
    <n v="1943"/>
    <n v="1345"/>
    <n v="2.7171075656201751"/>
    <n v="0.56137426202354812"/>
    <n v="3.9251598513011152"/>
    <n v="0.81096668484145285"/>
    <n v="4.8400999999999996"/>
    <s v="2-2,99 lei"/>
    <x v="7"/>
    <s v="0-0,99 euro"/>
    <n v="0"/>
  </r>
  <r>
    <n v="2838"/>
    <x v="35"/>
    <s v="COMUNA VALEA VIILOR"/>
    <d v="2020-09-27T00:00:00"/>
    <n v="1"/>
    <m/>
    <s v="X"/>
    <s v="X"/>
    <n v="21508"/>
    <n v="4672"/>
    <n v="0"/>
    <n v="26180"/>
    <n v="5408.9791533232792"/>
    <n v="1827"/>
    <m/>
    <n v="928"/>
    <m/>
    <n v="1827"/>
    <n v="928"/>
    <n v="14.329501915708812"/>
    <n v="2.9605797226728403"/>
    <n v="28.211206896551722"/>
    <n v="5.8286413290121546"/>
    <n v="4.8400999999999996"/>
    <s v="14-14,99 lei"/>
    <x v="22"/>
    <s v="2-2,99 euro"/>
    <n v="2"/>
  </r>
  <r>
    <n v="2839"/>
    <x v="35"/>
    <s v="COMUNA VURPĂR"/>
    <d v="2020-09-27T00:00:00"/>
    <n v="1"/>
    <m/>
    <s v="X"/>
    <s v="X"/>
    <n v="1000"/>
    <n v="4191"/>
    <n v="0"/>
    <n v="5191"/>
    <n v="1072.4985020970641"/>
    <n v="2086"/>
    <m/>
    <n v="998"/>
    <m/>
    <n v="2086"/>
    <n v="998"/>
    <n v="2.4884947267497601"/>
    <n v="0.51414118029581213"/>
    <n v="5.201402805611222"/>
    <n v="1.0746477976924491"/>
    <n v="4.8400999999999996"/>
    <s v="2-2,99 lei"/>
    <x v="7"/>
    <s v="0-0,99 euro"/>
    <n v="0"/>
  </r>
  <r>
    <n v="2840"/>
    <x v="36"/>
    <s v="MUNICIPIUL TIMIŞOARA"/>
    <d v="2020-09-27T00:00:00"/>
    <n v="1"/>
    <m/>
    <s v="X"/>
    <s v="X"/>
    <n v="0"/>
    <n v="458510.81"/>
    <n v="0"/>
    <n v="458510.81"/>
    <n v="94731.681163612331"/>
    <n v="275810"/>
    <m/>
    <n v="93514"/>
    <m/>
    <n v="275810"/>
    <n v="93514"/>
    <n v="1.6624154671694282"/>
    <n v="0.34346717364712059"/>
    <n v="4.9031247727612977"/>
    <n v="1.0130213782279909"/>
    <n v="4.8400999999999996"/>
    <s v="1-1,99 lei"/>
    <x v="10"/>
    <s v="0-0,99 euro"/>
    <n v="0"/>
  </r>
  <r>
    <n v="2841"/>
    <x v="36"/>
    <s v="MUNICIPIUL LUGOJ"/>
    <d v="2020-09-27T00:00:00"/>
    <n v="1"/>
    <m/>
    <s v="X"/>
    <s v="X"/>
    <n v="0"/>
    <n v="18326"/>
    <n v="0"/>
    <n v="18326"/>
    <n v="3786.2854073262952"/>
    <n v="38974"/>
    <m/>
    <n v="14088"/>
    <m/>
    <n v="38974"/>
    <n v="14088"/>
    <n v="0.47021090983732744"/>
    <n v="9.7149007218306951E-2"/>
    <n v="1.3008233957978421"/>
    <n v="0.2687596115365059"/>
    <n v="4.8400999999999996"/>
    <s v="0-0,99 lei"/>
    <x v="6"/>
    <s v="0-0,99 euro"/>
    <n v="0"/>
  </r>
  <r>
    <n v="2842"/>
    <x v="36"/>
    <s v="ORAȘUL BUZIAŞ"/>
    <d v="2020-09-27T00:00:00"/>
    <n v="1"/>
    <m/>
    <s v="X"/>
    <s v="X"/>
    <n v="1500"/>
    <n v="13175"/>
    <n v="0"/>
    <n v="14675"/>
    <n v="3031.9621495423648"/>
    <n v="6991"/>
    <m/>
    <n v="2721"/>
    <m/>
    <n v="6991"/>
    <n v="2721"/>
    <n v="2.0991274495780288"/>
    <n v="0.43369505786616575"/>
    <n v="5.3932377802278575"/>
    <n v="1.1142823041317034"/>
    <n v="4.8400999999999996"/>
    <s v="2-2,99 lei"/>
    <x v="7"/>
    <s v="0-0,99 euro"/>
    <n v="0"/>
  </r>
  <r>
    <n v="2843"/>
    <x v="36"/>
    <s v="ORAȘUL CIACOVA"/>
    <d v="2020-09-27T00:00:00"/>
    <n v="1"/>
    <m/>
    <s v="X"/>
    <s v="X"/>
    <n v="0"/>
    <n v="12800"/>
    <n v="0"/>
    <n v="12800"/>
    <n v="2644.5734592260492"/>
    <n v="4384"/>
    <m/>
    <n v="2286"/>
    <m/>
    <n v="4384"/>
    <n v="2286"/>
    <n v="2.9197080291970803"/>
    <n v="0.60323299708623379"/>
    <n v="5.5993000874890635"/>
    <n v="1.1568562813762244"/>
    <n v="4.8400999999999996"/>
    <s v="2-2,99 lei"/>
    <x v="7"/>
    <s v="0-0,99 euro"/>
    <n v="0"/>
  </r>
  <r>
    <n v="2844"/>
    <x v="36"/>
    <s v="ORAȘUL DETA"/>
    <d v="2020-09-27T00:00:00"/>
    <n v="1"/>
    <m/>
    <s v="X"/>
    <s v="X"/>
    <n v="1500"/>
    <n v="9667.4599999999991"/>
    <n v="0"/>
    <n v="11167.46"/>
    <n v="2307.2787752319168"/>
    <n v="6417"/>
    <m/>
    <n v="2509"/>
    <m/>
    <n v="6417"/>
    <n v="2509"/>
    <n v="1.7402929717936728"/>
    <n v="0.35955723472524809"/>
    <n v="4.4509605420486249"/>
    <n v="0.91960094668470183"/>
    <n v="4.8400999999999996"/>
    <s v="1-1,99 lei"/>
    <x v="10"/>
    <s v="0-0,99 euro"/>
    <n v="0"/>
  </r>
  <r>
    <n v="2845"/>
    <x v="36"/>
    <s v="ORAȘUL FĂGET"/>
    <d v="2020-09-27T00:00:00"/>
    <n v="1"/>
    <m/>
    <s v="X"/>
    <s v="X"/>
    <n v="8500"/>
    <n v="12760"/>
    <n v="0"/>
    <n v="21260"/>
    <n v="4392.4712299332659"/>
    <n v="5984"/>
    <m/>
    <n v="2979"/>
    <m/>
    <n v="5984"/>
    <n v="2979"/>
    <n v="3.552807486631016"/>
    <n v="0.73403596756906186"/>
    <n v="7.1366230278616989"/>
    <n v="1.4744784256237884"/>
    <n v="4.8400999999999996"/>
    <s v="3-3,99 lei"/>
    <x v="0"/>
    <s v="0-0,99 euro"/>
    <n v="0"/>
  </r>
  <r>
    <n v="2846"/>
    <x v="36"/>
    <s v="ORAȘUL GĂTAIA"/>
    <d v="2020-09-27T00:00:00"/>
    <n v="1"/>
    <m/>
    <s v="X"/>
    <s v="X"/>
    <n v="0"/>
    <n v="11357.58"/>
    <n v="0"/>
    <n v="11357.58"/>
    <n v="2346.5589553934838"/>
    <n v="5321"/>
    <m/>
    <n v="2689"/>
    <m/>
    <n v="5321"/>
    <n v="2689"/>
    <n v="2.1344822401804171"/>
    <n v="0.44099961574769475"/>
    <n v="4.2237188545927857"/>
    <n v="0.8726511548506819"/>
    <n v="4.8400999999999996"/>
    <s v="2-2,99 lei"/>
    <x v="7"/>
    <s v="0-0,99 euro"/>
    <n v="0"/>
  </r>
  <r>
    <n v="2847"/>
    <x v="36"/>
    <s v="ORAȘUL JIMBOLIA"/>
    <d v="2020-09-27T00:00:00"/>
    <n v="1"/>
    <m/>
    <s v="X"/>
    <s v="X"/>
    <n v="6714"/>
    <n v="23547"/>
    <n v="0"/>
    <n v="30261"/>
    <n v="6252.1435507530841"/>
    <n v="11078"/>
    <m/>
    <n v="4639"/>
    <m/>
    <n v="11078"/>
    <n v="4639"/>
    <n v="2.7316302581693446"/>
    <n v="0.56437475634167578"/>
    <n v="6.5231730976503552"/>
    <n v="1.3477351909362112"/>
    <n v="4.8400999999999996"/>
    <s v="2-2,99 lei"/>
    <x v="7"/>
    <s v="0-0,99 euro"/>
    <n v="0"/>
  </r>
  <r>
    <n v="2848"/>
    <x v="36"/>
    <s v="ORAȘUL RECAŞ"/>
    <d v="2020-09-27T00:00:00"/>
    <n v="1"/>
    <m/>
    <s v="X"/>
    <s v="X"/>
    <n v="0"/>
    <n v="15070.59"/>
    <n v="0"/>
    <n v="15070.59"/>
    <n v="3113.6939319435551"/>
    <n v="8063"/>
    <m/>
    <n v="3942"/>
    <m/>
    <n v="8063"/>
    <n v="3942"/>
    <n v="1.8691045516557112"/>
    <n v="0.38617064764275766"/>
    <n v="3.8230821917808218"/>
    <n v="0.78987669506432145"/>
    <n v="4.8400999999999996"/>
    <s v="1-1,99 lei"/>
    <x v="10"/>
    <s v="0-0,99 euro"/>
    <n v="0"/>
  </r>
  <r>
    <n v="2849"/>
    <x v="36"/>
    <s v="ORAȘUL SÂNNICOLAU MARE"/>
    <d v="2020-09-27T00:00:00"/>
    <n v="1"/>
    <m/>
    <s v="X"/>
    <s v="X"/>
    <n v="0"/>
    <n v="35343"/>
    <n v="0"/>
    <n v="35343"/>
    <n v="7302.1218569864268"/>
    <n v="11878"/>
    <m/>
    <n v="4761"/>
    <m/>
    <n v="11878"/>
    <n v="4761"/>
    <n v="2.9755009260818319"/>
    <n v="0.61476021695457372"/>
    <n v="7.4234404536862"/>
    <n v="1.5337369999971491"/>
    <n v="4.8400999999999996"/>
    <s v="2-2,99 lei"/>
    <x v="7"/>
    <s v="0-0,99 euro"/>
    <n v="0"/>
  </r>
  <r>
    <n v="2850"/>
    <x v="36"/>
    <s v="COMUNA BALINŢ"/>
    <d v="2020-09-27T00:00:00"/>
    <n v="1"/>
    <m/>
    <s v="X"/>
    <s v="X"/>
    <n v="2000"/>
    <n v="7578"/>
    <n v="0"/>
    <n v="9578"/>
    <n v="1978.8847337864922"/>
    <n v="1267"/>
    <m/>
    <n v="762"/>
    <m/>
    <n v="1267"/>
    <n v="762"/>
    <n v="7.5595895816890293"/>
    <n v="1.5618664039356687"/>
    <n v="12.569553805774278"/>
    <n v="2.5969615928956591"/>
    <n v="4.8400999999999996"/>
    <s v="7-7,99 lei"/>
    <x v="5"/>
    <s v="1-1,99 euro"/>
    <n v="1"/>
  </r>
  <r>
    <n v="2851"/>
    <x v="36"/>
    <s v="COMUNA BANLOC"/>
    <d v="2020-09-27T00:00:00"/>
    <n v="1"/>
    <m/>
    <s v="X"/>
    <s v="X"/>
    <n v="2500"/>
    <n v="0"/>
    <n v="0"/>
    <n v="2500"/>
    <n v="516.5182537550877"/>
    <n v="2496"/>
    <m/>
    <n v="1203"/>
    <m/>
    <n v="2496"/>
    <n v="1203"/>
    <n v="1.0016025641025641"/>
    <n v="0.20693840294674987"/>
    <n v="2.0781379883624274"/>
    <n v="0.42935848192442866"/>
    <n v="4.8400999999999996"/>
    <s v="1-1,99 lei"/>
    <x v="10"/>
    <s v="0-0,99 euro"/>
    <n v="0"/>
  </r>
  <r>
    <n v="2852"/>
    <x v="36"/>
    <s v="COMUNA BARA"/>
    <d v="2020-09-27T00:00:00"/>
    <n v="1"/>
    <m/>
    <s v="X"/>
    <s v="X"/>
    <n v="2700"/>
    <n v="4318.3"/>
    <n v="0"/>
    <n v="7018.3"/>
    <n v="1450.0320241317329"/>
    <n v="264"/>
    <m/>
    <n v="517"/>
    <m/>
    <n v="264"/>
    <n v="517"/>
    <n v="26.584469696969698"/>
    <n v="5.4925455459535337"/>
    <n v="13.575048355899421"/>
    <n v="2.8047041085720172"/>
    <n v="4.8400999999999996"/>
    <s v="26-26,99 lei"/>
    <x v="27"/>
    <s v="5-5,99 euro"/>
    <n v="5"/>
  </r>
  <r>
    <n v="2853"/>
    <x v="36"/>
    <s v="COMUNA BÂRNA"/>
    <d v="2020-09-27T00:00:00"/>
    <n v="1"/>
    <m/>
    <s v="X"/>
    <s v="X"/>
    <n v="0"/>
    <n v="9518.4500000000007"/>
    <n v="0"/>
    <n v="9518.4500000000007"/>
    <n v="1966.5812689820461"/>
    <n v="1178"/>
    <m/>
    <n v="678"/>
    <m/>
    <n v="1178"/>
    <n v="678"/>
    <n v="8.0801782682512737"/>
    <n v="1.6694238276587827"/>
    <n v="14.03901179941003"/>
    <n v="2.9005623436313366"/>
    <n v="4.8400999999999996"/>
    <s v="8-8,99 lei"/>
    <x v="2"/>
    <s v="1-1,99 euro"/>
    <n v="1"/>
  </r>
  <r>
    <n v="2854"/>
    <x v="36"/>
    <s v="COMUNA BEBA VECHE"/>
    <d v="2020-09-27T00:00:00"/>
    <n v="1"/>
    <m/>
    <s v="X"/>
    <s v="X"/>
    <n v="0"/>
    <n v="10536.78"/>
    <n v="4379.2"/>
    <n v="14915.98"/>
    <n v="3081.7503770583253"/>
    <n v="1254"/>
    <m/>
    <n v="709"/>
    <m/>
    <n v="1254"/>
    <n v="709"/>
    <n v="11.894720893141946"/>
    <n v="2.457536185851934"/>
    <n v="21.038053596614951"/>
    <n v="4.3466154824517984"/>
    <n v="4.8400999999999996"/>
    <s v="11-11,99 lei"/>
    <x v="4"/>
    <s v="2-2,99 euro"/>
    <n v="2"/>
  </r>
  <r>
    <n v="2855"/>
    <x v="36"/>
    <s v="COMUNA BECICHERECU MIC"/>
    <d v="2020-09-27T00:00:00"/>
    <n v="1"/>
    <m/>
    <s v="X"/>
    <s v="X"/>
    <n v="850"/>
    <n v="2402.1999999999998"/>
    <n v="0"/>
    <n v="3252.2"/>
    <n v="671.92826594491851"/>
    <n v="2726"/>
    <m/>
    <n v="1295"/>
    <m/>
    <n v="2726"/>
    <n v="1295"/>
    <n v="1.1930300807043286"/>
    <n v="0.24648872558507648"/>
    <n v="2.511351351351351"/>
    <n v="0.51886352582619188"/>
    <n v="4.8400999999999996"/>
    <s v="1-1,99 lei"/>
    <x v="10"/>
    <s v="0-0,99 euro"/>
    <n v="0"/>
  </r>
  <r>
    <n v="2856"/>
    <x v="36"/>
    <s v="COMUNA BELINŢ"/>
    <d v="2020-09-27T00:00:00"/>
    <n v="1"/>
    <m/>
    <s v="X"/>
    <s v="X"/>
    <n v="1440"/>
    <n v="12472.69"/>
    <n v="0"/>
    <n v="13912.69"/>
    <n v="2874.4633375343487"/>
    <n v="2131"/>
    <m/>
    <n v="1552"/>
    <m/>
    <n v="2131"/>
    <n v="1552"/>
    <n v="6.5287142186766776"/>
    <n v="1.3488800269987558"/>
    <n v="8.9643621134020623"/>
    <n v="1.8521026659370803"/>
    <n v="4.8400999999999996"/>
    <s v="6-6,99 lei"/>
    <x v="13"/>
    <s v="1-1,99 euro"/>
    <n v="1"/>
  </r>
  <r>
    <n v="2857"/>
    <x v="36"/>
    <s v="COMUNA BETHAUSEN"/>
    <d v="2020-09-27T00:00:00"/>
    <n v="1"/>
    <m/>
    <s v="X"/>
    <s v="X"/>
    <n v="7000"/>
    <n v="10000"/>
    <n v="0"/>
    <n v="17000"/>
    <n v="3512.3241255345965"/>
    <n v="2203"/>
    <m/>
    <n v="1598"/>
    <m/>
    <n v="2203"/>
    <n v="1598"/>
    <n v="7.7167498865183841"/>
    <n v="1.5943368704196987"/>
    <n v="10.638297872340425"/>
    <n v="2.1979500159790968"/>
    <n v="4.8400999999999996"/>
    <s v="7-7,99 lei"/>
    <x v="5"/>
    <s v="1-1,99 euro"/>
    <n v="1"/>
  </r>
  <r>
    <n v="2858"/>
    <x v="36"/>
    <s v="COMUNA BILED"/>
    <d v="2020-09-27T00:00:00"/>
    <n v="1"/>
    <m/>
    <s v="X"/>
    <s v="X"/>
    <n v="2700"/>
    <n v="6250"/>
    <n v="0"/>
    <n v="8950"/>
    <n v="1849.1353484432141"/>
    <n v="3400"/>
    <m/>
    <n v="1820"/>
    <m/>
    <n v="3400"/>
    <n v="1820"/>
    <n v="2.6323529411764706"/>
    <n v="0.54386333777741591"/>
    <n v="4.9175824175824179"/>
    <n v="1.0160084332105572"/>
    <n v="4.8400999999999996"/>
    <s v="2-2,99 lei"/>
    <x v="7"/>
    <s v="0-0,99 euro"/>
    <n v="0"/>
  </r>
  <r>
    <n v="2859"/>
    <x v="36"/>
    <s v="COMUNA BIRDA"/>
    <d v="2020-09-27T00:00:00"/>
    <n v="1"/>
    <m/>
    <s v="X"/>
    <s v="X"/>
    <n v="0"/>
    <n v="10013.5"/>
    <n v="0"/>
    <n v="10013.5"/>
    <n v="2068.8622135906285"/>
    <n v="1693"/>
    <m/>
    <n v="903"/>
    <m/>
    <n v="1693"/>
    <n v="903"/>
    <n v="5.9146485528647368"/>
    <n v="1.2220095768403003"/>
    <n v="11.089147286821705"/>
    <n v="2.2910987968888468"/>
    <n v="4.8400999999999996"/>
    <s v="5-5,99 lei"/>
    <x v="8"/>
    <s v="1-1,99 euro"/>
    <n v="1"/>
  </r>
  <r>
    <n v="2860"/>
    <x v="36"/>
    <s v="COMUNA BOGDA"/>
    <d v="2020-09-27T00:00:00"/>
    <n v="1"/>
    <m/>
    <s v="X"/>
    <s v="X"/>
    <n v="400"/>
    <n v="2533.38"/>
    <n v="0"/>
    <n v="2933.38"/>
    <n v="606.05772608003974"/>
    <n v="404"/>
    <m/>
    <n v="302"/>
    <m/>
    <n v="404"/>
    <n v="302"/>
    <n v="7.260841584158416"/>
    <n v="1.5001428863367321"/>
    <n v="9.7131788079470205"/>
    <n v="2.0068136625166879"/>
    <n v="4.8400999999999996"/>
    <s v="7-7,99 lei"/>
    <x v="5"/>
    <s v="1-1,99 euro"/>
    <n v="1"/>
  </r>
  <r>
    <n v="2861"/>
    <x v="36"/>
    <s v="COMUNA BOLDUR"/>
    <d v="2020-09-27T00:00:00"/>
    <n v="1"/>
    <m/>
    <s v="X"/>
    <s v="X"/>
    <n v="0"/>
    <n v="3100"/>
    <n v="0"/>
    <n v="3100"/>
    <n v="640.48263465630885"/>
    <n v="1983"/>
    <m/>
    <n v="1579"/>
    <m/>
    <n v="1983"/>
    <n v="1579"/>
    <n v="1.5632879475542107"/>
    <n v="0.32298670431483051"/>
    <n v="1.9632678910702976"/>
    <n v="0.4056254810996256"/>
    <n v="4.8400999999999996"/>
    <s v="1-1,99 lei"/>
    <x v="10"/>
    <s v="0-0,99 euro"/>
    <n v="0"/>
  </r>
  <r>
    <n v="2862"/>
    <x v="36"/>
    <s v="COMUNA BRESTOVĂŢ"/>
    <d v="2020-09-27T00:00:00"/>
    <n v="1"/>
    <m/>
    <s v="X"/>
    <s v="X"/>
    <n v="0"/>
    <n v="1500"/>
    <n v="0"/>
    <n v="1500"/>
    <n v="309.91095225305264"/>
    <n v="571"/>
    <m/>
    <n v="625"/>
    <m/>
    <n v="571"/>
    <n v="625"/>
    <n v="2.6269702276707529"/>
    <n v="0.54275122986524105"/>
    <n v="2.4"/>
    <n v="0.49585752360488422"/>
    <n v="4.8400999999999996"/>
    <s v="2-2,99 lei"/>
    <x v="7"/>
    <s v="0-0,99 euro"/>
    <n v="0"/>
  </r>
  <r>
    <n v="2863"/>
    <x v="36"/>
    <s v="COMUNA BUCOVĂŢ"/>
    <d v="2020-09-27T00:00:00"/>
    <n v="1"/>
    <m/>
    <s v="X"/>
    <s v="X"/>
    <n v="880"/>
    <n v="5370"/>
    <n v="0"/>
    <n v="6250"/>
    <n v="1291.2956343877195"/>
    <n v="1752"/>
    <m/>
    <n v="1270"/>
    <m/>
    <n v="1752"/>
    <n v="1270"/>
    <n v="3.567351598173516"/>
    <n v="0.73704088720760241"/>
    <n v="4.9212598425196852"/>
    <n v="1.0167682160533225"/>
    <n v="4.8400999999999996"/>
    <s v="3-3,99 lei"/>
    <x v="0"/>
    <s v="0-0,99 euro"/>
    <n v="0"/>
  </r>
  <r>
    <n v="2864"/>
    <x v="36"/>
    <s v="COMUNA CĂRPINIŞ"/>
    <d v="2020-09-27T00:00:00"/>
    <n v="1"/>
    <m/>
    <s v="X"/>
    <s v="X"/>
    <n v="0"/>
    <n v="14751.67"/>
    <n v="0"/>
    <n v="14751.67"/>
    <n v="3047.8027313485263"/>
    <n v="4542"/>
    <m/>
    <n v="1901"/>
    <m/>
    <n v="4542"/>
    <n v="1901"/>
    <n v="3.2478357551739321"/>
    <n v="0.67102658109831048"/>
    <n v="7.7599526564965808"/>
    <n v="1.6032628781423073"/>
    <n v="4.8400999999999996"/>
    <s v="3-3,99 lei"/>
    <x v="0"/>
    <s v="0-0,99 euro"/>
    <n v="0"/>
  </r>
  <r>
    <n v="2865"/>
    <x v="36"/>
    <s v="COMUNA CENAD"/>
    <d v="2020-09-27T00:00:00"/>
    <n v="1"/>
    <m/>
    <s v="X"/>
    <s v="X"/>
    <n v="0"/>
    <n v="0"/>
    <n v="0"/>
    <n v="0"/>
    <n v="0"/>
    <n v="3874"/>
    <m/>
    <n v="1595"/>
    <m/>
    <n v="3874"/>
    <n v="1595"/>
    <n v="0"/>
    <n v="0"/>
    <n v="0"/>
    <n v="0"/>
    <n v="4.8400999999999996"/>
    <s v="0-0,99 lei"/>
    <x v="6"/>
    <s v="0-0,99 euro"/>
    <n v="0"/>
  </r>
  <r>
    <n v="2866"/>
    <x v="36"/>
    <s v="COMUNA CENEI"/>
    <d v="2020-09-27T00:00:00"/>
    <n v="1"/>
    <m/>
    <s v="X"/>
    <s v="X"/>
    <n v="0"/>
    <n v="8847"/>
    <n v="0"/>
    <n v="8847"/>
    <n v="1827.8547963885046"/>
    <n v="2574"/>
    <m/>
    <n v="1349"/>
    <m/>
    <n v="2574"/>
    <n v="1349"/>
    <n v="3.4370629370629371"/>
    <n v="0.71012229851923259"/>
    <n v="6.5581912527798369"/>
    <n v="1.354970197471093"/>
    <n v="4.8400999999999996"/>
    <s v="3-3,99 lei"/>
    <x v="0"/>
    <s v="0-0,99 euro"/>
    <n v="0"/>
  </r>
  <r>
    <n v="2867"/>
    <x v="36"/>
    <s v="COMUNA CHECEA"/>
    <d v="2020-09-27T00:00:00"/>
    <n v="1"/>
    <m/>
    <s v="X"/>
    <s v="X"/>
    <n v="0"/>
    <n v="8973.11"/>
    <n v="0"/>
    <n v="8973.11"/>
    <n v="1853.9100431809263"/>
    <n v="1678"/>
    <m/>
    <n v="589"/>
    <m/>
    <n v="1678"/>
    <n v="589"/>
    <n v="5.3475029797377838"/>
    <n v="1.1048331604177153"/>
    <n v="15.234482173174873"/>
    <n v="3.1475552515805201"/>
    <n v="4.8400999999999996"/>
    <s v="5-5,99 lei"/>
    <x v="8"/>
    <s v="1-1,99 euro"/>
    <n v="1"/>
  </r>
  <r>
    <n v="2868"/>
    <x v="36"/>
    <s v="COMUNA CHEVEREŞU MARE"/>
    <d v="2020-09-27T00:00:00"/>
    <n v="1"/>
    <m/>
    <s v="X"/>
    <s v="X"/>
    <n v="0"/>
    <n v="13620.69"/>
    <n v="0"/>
    <n v="13620.69"/>
    <n v="2814.1340054957545"/>
    <n v="1946"/>
    <m/>
    <n v="1293"/>
    <m/>
    <n v="1946"/>
    <n v="1293"/>
    <n v="6.9993268242548821"/>
    <n v="1.4461120274901103"/>
    <n v="10.534176334106728"/>
    <n v="2.1764377459363917"/>
    <n v="4.8400999999999996"/>
    <s v="7-7,99 lei"/>
    <x v="5"/>
    <s v="1-1,99 euro"/>
    <n v="1"/>
  </r>
  <r>
    <n v="2869"/>
    <x v="36"/>
    <s v="COMUNA COMLOŞU MARE"/>
    <d v="2020-09-27T00:00:00"/>
    <n v="1"/>
    <m/>
    <s v="X"/>
    <s v="X"/>
    <n v="0"/>
    <n v="0"/>
    <n v="0"/>
    <n v="0"/>
    <n v="0"/>
    <n v="4293"/>
    <m/>
    <n v="2128"/>
    <m/>
    <n v="4293"/>
    <n v="2128"/>
    <n v="0"/>
    <n v="0"/>
    <n v="0"/>
    <n v="0"/>
    <n v="4.8400999999999996"/>
    <s v="0-0,99 lei"/>
    <x v="6"/>
    <s v="0-0,99 euro"/>
    <n v="0"/>
  </r>
  <r>
    <n v="2870"/>
    <x v="36"/>
    <s v="COMUNA COŞTEIU"/>
    <d v="2020-09-27T00:00:00"/>
    <n v="1"/>
    <m/>
    <s v="X"/>
    <s v="X"/>
    <n v="0"/>
    <n v="35000"/>
    <n v="0"/>
    <n v="35000"/>
    <n v="7231.2555525712287"/>
    <n v="3167"/>
    <m/>
    <n v="2019"/>
    <m/>
    <n v="3167"/>
    <n v="2019"/>
    <n v="11.051468266498263"/>
    <n v="2.2833140361765798"/>
    <n v="17.335314512134719"/>
    <n v="3.5816025520412227"/>
    <n v="4.8400999999999996"/>
    <s v="11-11,99 lei"/>
    <x v="4"/>
    <s v="2-2,99 euro"/>
    <n v="2"/>
  </r>
  <r>
    <n v="2871"/>
    <x v="36"/>
    <s v="COMUNA CRICIOVA"/>
    <d v="2020-09-27T00:00:00"/>
    <n v="1"/>
    <m/>
    <s v="X"/>
    <s v="X"/>
    <n v="106915"/>
    <n v="12256"/>
    <n v="0"/>
    <n v="119171"/>
    <n v="24621.598727299024"/>
    <n v="1346"/>
    <m/>
    <n v="1136"/>
    <m/>
    <n v="1346"/>
    <n v="1136"/>
    <n v="88.537147102526006"/>
    <n v="18.292421045541623"/>
    <n v="104.90404929577464"/>
    <n v="21.673942541636464"/>
    <n v="4.8400999999999996"/>
    <s v="88-88,99 lei"/>
    <x v="48"/>
    <s v="18-18,99 euro"/>
    <n v="18"/>
  </r>
  <r>
    <n v="2872"/>
    <x v="36"/>
    <s v="COMUNA CURTEA"/>
    <d v="2020-09-27T00:00:00"/>
    <n v="1"/>
    <m/>
    <s v="X"/>
    <s v="X"/>
    <n v="2200"/>
    <n v="5015"/>
    <n v="0"/>
    <n v="7215"/>
    <n v="1490.6716803371833"/>
    <n v="987"/>
    <m/>
    <n v="742"/>
    <m/>
    <n v="987"/>
    <n v="742"/>
    <n v="7.3100303951367778"/>
    <n v="1.5103056538370652"/>
    <n v="9.7237196765498659"/>
    <n v="2.008991482934209"/>
    <n v="4.8400999999999996"/>
    <s v="7-7,99 lei"/>
    <x v="5"/>
    <s v="1-1,99 euro"/>
    <n v="1"/>
  </r>
  <r>
    <n v="2873"/>
    <x v="36"/>
    <s v="COMUNA DAROVA"/>
    <d v="2020-09-27T00:00:00"/>
    <n v="1"/>
    <m/>
    <s v="X"/>
    <s v="X"/>
    <n v="900"/>
    <n v="1465"/>
    <n v="0"/>
    <n v="2365"/>
    <n v="488.62626805231298"/>
    <n v="2759"/>
    <m/>
    <n v="1454"/>
    <m/>
    <n v="2759"/>
    <n v="1454"/>
    <n v="0.85719463573758603"/>
    <n v="0.1771026705517626"/>
    <n v="1.626547455295736"/>
    <n v="0.33605658050365406"/>
    <n v="4.8400999999999996"/>
    <s v="0-0,99 lei"/>
    <x v="6"/>
    <s v="0-0,99 euro"/>
    <n v="0"/>
  </r>
  <r>
    <n v="2874"/>
    <x v="36"/>
    <s v="COMUNA DENTA"/>
    <d v="2020-09-27T00:00:00"/>
    <n v="1"/>
    <m/>
    <s v="X"/>
    <s v="X"/>
    <n v="2045"/>
    <n v="5968"/>
    <n v="0"/>
    <n v="8013"/>
    <n v="1655.5443069358073"/>
    <n v="2661"/>
    <m/>
    <n v="1498"/>
    <m/>
    <n v="2661"/>
    <n v="1498"/>
    <n v="3.0112739571589628"/>
    <n v="0.6221511863719682"/>
    <n v="5.3491321762349804"/>
    <n v="1.1051697643096177"/>
    <n v="4.8400999999999996"/>
    <s v="3-3,99 lei"/>
    <x v="0"/>
    <s v="0-0,99 euro"/>
    <n v="0"/>
  </r>
  <r>
    <n v="2875"/>
    <x v="36"/>
    <s v="COMUNA DUDEŞTII NOI"/>
    <d v="2020-09-27T00:00:00"/>
    <n v="1"/>
    <m/>
    <s v="X"/>
    <s v="X"/>
    <n v="0"/>
    <n v="2968"/>
    <n v="0"/>
    <n v="2968"/>
    <n v="613.21047085804014"/>
    <n v="2976"/>
    <m/>
    <n v="1577"/>
    <m/>
    <n v="2976"/>
    <n v="1577"/>
    <n v="0.99731182795698925"/>
    <n v="0.20605190553025543"/>
    <n v="1.8820545339251744"/>
    <n v="0.38884620853395063"/>
    <n v="4.8400999999999996"/>
    <s v="1-1,99 lei"/>
    <x v="10"/>
    <s v="0-0,99 euro"/>
    <n v="0"/>
  </r>
  <r>
    <n v="2876"/>
    <x v="36"/>
    <s v="COMUNA DUDEŞTII VECHI"/>
    <d v="2020-09-27T00:00:00"/>
    <n v="1"/>
    <m/>
    <s v="X"/>
    <s v="X"/>
    <n v="1080"/>
    <n v="2736"/>
    <n v="0"/>
    <n v="3816"/>
    <n v="788.41346253176596"/>
    <n v="3595"/>
    <m/>
    <n v="1803"/>
    <m/>
    <n v="3595"/>
    <n v="1803"/>
    <n v="1.0614742698191932"/>
    <n v="0.21930833450118664"/>
    <n v="2.1164725457570714"/>
    <n v="0.43727868138201109"/>
    <n v="4.8400999999999996"/>
    <s v="1-1,99 lei"/>
    <x v="10"/>
    <s v="0-0,99 euro"/>
    <n v="0"/>
  </r>
  <r>
    <n v="2877"/>
    <x v="36"/>
    <s v="COMUNA DUMBRAVA"/>
    <d v="2020-09-27T00:00:00"/>
    <n v="1"/>
    <m/>
    <s v="X"/>
    <s v="X"/>
    <n v="5060"/>
    <n v="5790"/>
    <n v="0"/>
    <n v="10850"/>
    <n v="2241.6892212970806"/>
    <n v="2242"/>
    <m/>
    <n v="1406"/>
    <m/>
    <n v="2242"/>
    <n v="1406"/>
    <n v="4.8394290811775198"/>
    <n v="0.99986138327256047"/>
    <n v="7.7169274537695589"/>
    <n v="1.5943735571102993"/>
    <n v="4.8400999999999996"/>
    <s v="4-4,99 lei"/>
    <x v="11"/>
    <s v="1-1,99 euro"/>
    <n v="1"/>
  </r>
  <r>
    <n v="2878"/>
    <x v="36"/>
    <s v="COMUNA DUMBRĂVIŢA"/>
    <d v="2020-09-27T00:00:00"/>
    <n v="1"/>
    <m/>
    <s v="X"/>
    <s v="X"/>
    <n v="1400"/>
    <n v="16217.58"/>
    <n v="0"/>
    <n v="17617.580000000002"/>
    <n v="3639.920662796224"/>
    <n v="12402"/>
    <m/>
    <n v="6518"/>
    <m/>
    <n v="12402"/>
    <n v="6518"/>
    <n v="1.4205434607321401"/>
    <n v="0.29349465108822964"/>
    <n v="2.7029119361767417"/>
    <n v="0.55844134133111756"/>
    <n v="4.8400999999999996"/>
    <s v="1-1,99 lei"/>
    <x v="10"/>
    <s v="0-0,99 euro"/>
    <n v="0"/>
  </r>
  <r>
    <n v="2879"/>
    <x v="36"/>
    <s v="COMUNA FÂRDEA"/>
    <d v="2020-09-27T00:00:00"/>
    <n v="1"/>
    <m/>
    <s v="X"/>
    <s v="X"/>
    <n v="0"/>
    <n v="4176"/>
    <n v="0"/>
    <n v="4176"/>
    <n v="862.79209107249858"/>
    <n v="1390"/>
    <m/>
    <n v="1123"/>
    <m/>
    <n v="1390"/>
    <n v="1123"/>
    <n v="3.0043165467625901"/>
    <n v="0.62071373458453138"/>
    <n v="3.7186108637577915"/>
    <n v="0.76829215589714928"/>
    <n v="4.8400999999999996"/>
    <s v="3-3,99 lei"/>
    <x v="0"/>
    <s v="0-0,99 euro"/>
    <n v="0"/>
  </r>
  <r>
    <n v="2880"/>
    <x v="36"/>
    <s v="COMUNA FIBIŞ"/>
    <d v="2020-09-27T00:00:00"/>
    <n v="1"/>
    <m/>
    <s v="X"/>
    <s v="X"/>
    <n v="700"/>
    <n v="20"/>
    <n v="0"/>
    <n v="720"/>
    <n v="148.75725708146527"/>
    <n v="1418"/>
    <m/>
    <n v="929"/>
    <m/>
    <n v="1418"/>
    <n v="929"/>
    <n v="0.50775740479548659"/>
    <n v="0.10490638722247198"/>
    <n v="0.77502691065661999"/>
    <n v="0.16012621860222312"/>
    <n v="4.8400999999999996"/>
    <s v="0-0,99 lei"/>
    <x v="6"/>
    <s v="0-0,99 euro"/>
    <n v="0"/>
  </r>
  <r>
    <n v="2881"/>
    <x v="36"/>
    <s v="COMUNA FOENI"/>
    <d v="2020-09-27T00:00:00"/>
    <n v="1"/>
    <m/>
    <s v="X"/>
    <s v="X"/>
    <n v="0"/>
    <n v="4447.9799999999996"/>
    <n v="0"/>
    <n v="4447.9799999999996"/>
    <n v="918.98514493502194"/>
    <n v="1433"/>
    <m/>
    <n v="848"/>
    <m/>
    <n v="1433"/>
    <n v="848"/>
    <n v="3.1039637124912769"/>
    <n v="0.64130156659806137"/>
    <n v="5.2452594339622634"/>
    <n v="1.0837088973290352"/>
    <n v="4.8400999999999996"/>
    <s v="3-3,99 lei"/>
    <x v="0"/>
    <s v="0-0,99 euro"/>
    <n v="0"/>
  </r>
  <r>
    <n v="2882"/>
    <x v="36"/>
    <s v="COMUNA GAVOJDIA"/>
    <d v="2020-09-27T00:00:00"/>
    <n v="1"/>
    <m/>
    <s v="X"/>
    <s v="X"/>
    <n v="110050"/>
    <n v="13975"/>
    <n v="0"/>
    <n v="124025"/>
    <n v="25624.470568789904"/>
    <n v="2354"/>
    <m/>
    <n v="1208"/>
    <m/>
    <n v="2354"/>
    <n v="1208"/>
    <n v="52.686915887850468"/>
    <n v="10.885501516053486"/>
    <n v="102.66970198675497"/>
    <n v="21.212310073501577"/>
    <n v="4.8400999999999996"/>
    <s v="52-52,99 lei"/>
    <x v="78"/>
    <s v="10-10,99 euro"/>
    <n v="10"/>
  </r>
  <r>
    <n v="2883"/>
    <x v="36"/>
    <s v="COMUNA GHILAD"/>
    <d v="2020-09-27T00:00:00"/>
    <n v="1"/>
    <m/>
    <s v="X"/>
    <s v="X"/>
    <n v="600"/>
    <n v="500"/>
    <n v="0"/>
    <n v="1100"/>
    <n v="227.26803165223862"/>
    <n v="1690"/>
    <m/>
    <n v="806"/>
    <m/>
    <n v="1690"/>
    <n v="806"/>
    <n v="0.65088757396449703"/>
    <n v="0.134478125238011"/>
    <n v="1.3647642679900744"/>
    <n v="0.28197026259582958"/>
    <n v="4.8400999999999996"/>
    <s v="0-0,99 lei"/>
    <x v="6"/>
    <s v="0-0,99 euro"/>
    <n v="0"/>
  </r>
  <r>
    <n v="2884"/>
    <x v="36"/>
    <s v="COMUNA GHIRODA"/>
    <d v="2020-09-27T00:00:00"/>
    <n v="1"/>
    <m/>
    <s v="X"/>
    <s v="X"/>
    <n v="800"/>
    <n v="3500.72"/>
    <n v="0"/>
    <n v="4300.7199999999993"/>
    <n v="888.56015371583226"/>
    <n v="6517"/>
    <m/>
    <n v="3417"/>
    <m/>
    <n v="6517"/>
    <n v="3417"/>
    <n v="0.65992327758170932"/>
    <n v="0.1363449675795354"/>
    <n v="1.2586245244366401"/>
    <n v="0.26004101659813644"/>
    <n v="4.8400999999999996"/>
    <s v="0-0,99 lei"/>
    <x v="6"/>
    <s v="0-0,99 euro"/>
    <n v="0"/>
  </r>
  <r>
    <n v="2885"/>
    <x v="36"/>
    <s v="COMUNA GHIZELA"/>
    <d v="2020-09-27T00:00:00"/>
    <n v="1"/>
    <m/>
    <s v="X"/>
    <s v="X"/>
    <n v="0"/>
    <n v="2200"/>
    <n v="0"/>
    <n v="2200"/>
    <n v="454.53606330447724"/>
    <n v="969"/>
    <m/>
    <n v="710"/>
    <m/>
    <n v="969"/>
    <n v="710"/>
    <n v="2.2703818369453046"/>
    <n v="0.46907746471050282"/>
    <n v="3.0985915492957745"/>
    <n v="0.64019163845701021"/>
    <n v="4.8400999999999996"/>
    <s v="2-2,99 lei"/>
    <x v="7"/>
    <s v="0-0,99 euro"/>
    <n v="0"/>
  </r>
  <r>
    <n v="2886"/>
    <x v="36"/>
    <s v="COMUNA GIARMATA"/>
    <d v="2020-09-27T00:00:00"/>
    <n v="1"/>
    <m/>
    <s v="X"/>
    <s v="X"/>
    <n v="2659"/>
    <n v="9400"/>
    <n v="0"/>
    <n v="12059"/>
    <n v="2491.4774488130411"/>
    <n v="6199"/>
    <m/>
    <n v="3122"/>
    <m/>
    <n v="6199"/>
    <n v="3122"/>
    <n v="1.9453137602839168"/>
    <n v="0.40191602658703679"/>
    <n v="3.8625880845611786"/>
    <n v="0.79803890096509966"/>
    <n v="4.8400999999999996"/>
    <s v="1-1,99 lei"/>
    <x v="10"/>
    <s v="0-0,99 euro"/>
    <n v="0"/>
  </r>
  <r>
    <n v="2887"/>
    <x v="36"/>
    <s v="COMUNA GIERA"/>
    <d v="2020-09-27T00:00:00"/>
    <n v="1"/>
    <m/>
    <s v="X"/>
    <s v="X"/>
    <n v="1650"/>
    <n v="5770"/>
    <n v="0"/>
    <n v="7420"/>
    <n v="1533.0261771451005"/>
    <n v="1153"/>
    <m/>
    <n v="675"/>
    <m/>
    <n v="1153"/>
    <n v="675"/>
    <n v="6.4353859496964443"/>
    <n v="1.3295977251908937"/>
    <n v="10.992592592592592"/>
    <n v="2.2711498920668154"/>
    <n v="4.8400999999999996"/>
    <s v="6-6,99 lei"/>
    <x v="13"/>
    <s v="1-1,99 euro"/>
    <n v="1"/>
  </r>
  <r>
    <n v="2888"/>
    <x v="36"/>
    <s v="COMUNA GIROC"/>
    <d v="2020-09-27T00:00:00"/>
    <n v="1"/>
    <m/>
    <s v="X"/>
    <s v="X"/>
    <n v="8000"/>
    <n v="61613.78"/>
    <n v="0"/>
    <n v="69613.78"/>
    <n v="14382.715233156341"/>
    <n v="15121"/>
    <m/>
    <n v="6916"/>
    <m/>
    <n v="15121"/>
    <n v="6916"/>
    <n v="4.6037814959328083"/>
    <n v="0.95117487157967995"/>
    <n v="10.065613071139387"/>
    <n v="2.0796291545917209"/>
    <n v="4.8400999999999996"/>
    <s v="4-4,99 lei"/>
    <x v="11"/>
    <s v="0-0,99 euro"/>
    <n v="0"/>
  </r>
  <r>
    <n v="2889"/>
    <x v="36"/>
    <s v="COMUNA GIULVĂZ"/>
    <d v="2020-09-27T00:00:00"/>
    <n v="1"/>
    <m/>
    <s v="X"/>
    <s v="X"/>
    <n v="3840"/>
    <n v="5362"/>
    <n v="0"/>
    <n v="9202"/>
    <n v="1901.200388421727"/>
    <n v="2474"/>
    <m/>
    <n v="1096"/>
    <m/>
    <n v="2474"/>
    <n v="1096"/>
    <n v="3.7194826192400972"/>
    <n v="0.76847226694491799"/>
    <n v="8.3959854014598534"/>
    <n v="1.7346718872461013"/>
    <n v="4.8400999999999996"/>
    <s v="3-3,99 lei"/>
    <x v="0"/>
    <s v="0-0,99 euro"/>
    <n v="0"/>
  </r>
  <r>
    <n v="2890"/>
    <x v="36"/>
    <s v="COMUNA GOTTLOB"/>
    <d v="2020-09-27T00:00:00"/>
    <n v="1"/>
    <m/>
    <s v="X"/>
    <s v="X"/>
    <n v="900"/>
    <n v="450"/>
    <n v="0"/>
    <n v="1350"/>
    <n v="278.91985702774736"/>
    <n v="2224"/>
    <m/>
    <n v="930"/>
    <m/>
    <n v="2224"/>
    <n v="930"/>
    <n v="0.60701438848920863"/>
    <n v="0.12541360477866337"/>
    <n v="1.4516129032258065"/>
    <n v="0.29991382476101869"/>
    <n v="4.8400999999999996"/>
    <s v="0-0,99 lei"/>
    <x v="6"/>
    <s v="0-0,99 euro"/>
    <n v="0"/>
  </r>
  <r>
    <n v="2891"/>
    <x v="36"/>
    <s v="COMUNA IECEA MARE"/>
    <d v="2020-09-27T00:00:00"/>
    <n v="1"/>
    <m/>
    <s v="X"/>
    <s v="X"/>
    <n v="0"/>
    <n v="3533"/>
    <n v="0"/>
    <n v="3533"/>
    <n v="729.94359620669002"/>
    <n v="2240"/>
    <m/>
    <n v="1428"/>
    <m/>
    <n v="2240"/>
    <n v="1428"/>
    <n v="1.5772321428571427"/>
    <n v="0.32586767687798662"/>
    <n v="2.4740896358543418"/>
    <n v="0.51116498333801819"/>
    <n v="4.8400999999999996"/>
    <s v="1-1,99 lei"/>
    <x v="10"/>
    <s v="0-0,99 euro"/>
    <n v="0"/>
  </r>
  <r>
    <n v="2892"/>
    <x v="36"/>
    <s v="COMUNA JAMU MARE"/>
    <d v="2020-09-27T00:00:00"/>
    <n v="1"/>
    <m/>
    <s v="X"/>
    <s v="X"/>
    <n v="1000"/>
    <n v="9070.26"/>
    <n v="0"/>
    <n v="10070.26"/>
    <n v="2080.589244023884"/>
    <n v="2469"/>
    <m/>
    <n v="1281"/>
    <m/>
    <n v="2469"/>
    <n v="1281"/>
    <n v="4.0786796273795058"/>
    <n v="0.84268499150420573"/>
    <n v="7.8612490241998438"/>
    <n v="1.6241914473254364"/>
    <n v="4.8400999999999996"/>
    <s v="4-4,99 lei"/>
    <x v="11"/>
    <s v="0-0,99 euro"/>
    <n v="0"/>
  </r>
  <r>
    <n v="2893"/>
    <x v="36"/>
    <s v="COMUNA JEBEL"/>
    <d v="2020-09-27T00:00:00"/>
    <n v="1"/>
    <m/>
    <s v="X"/>
    <s v="X"/>
    <n v="0"/>
    <n v="1090"/>
    <n v="0"/>
    <n v="1090"/>
    <n v="225.20195863721827"/>
    <n v="3042"/>
    <m/>
    <n v="1705"/>
    <m/>
    <n v="3042"/>
    <n v="1705"/>
    <n v="0.35831689677843526"/>
    <n v="7.4030887125975761E-2"/>
    <n v="0.63929618768328444"/>
    <n v="0.13208326019778197"/>
    <n v="4.8400999999999996"/>
    <s v="0-0,99 lei"/>
    <x v="6"/>
    <s v="0-0,99 euro"/>
    <n v="0"/>
  </r>
  <r>
    <n v="2894"/>
    <x v="36"/>
    <s v="COMUNA LENAUHEIM"/>
    <d v="2020-09-27T00:00:00"/>
    <n v="1"/>
    <m/>
    <s v="X"/>
    <s v="X"/>
    <n v="0"/>
    <n v="6312"/>
    <n v="0"/>
    <n v="6312"/>
    <n v="1304.1052870808455"/>
    <n v="5143"/>
    <m/>
    <n v="2081"/>
    <m/>
    <n v="5143"/>
    <n v="2081"/>
    <n v="1.2272992416877309"/>
    <n v="0.25356898446059606"/>
    <n v="3.0331571359923113"/>
    <n v="0.62667241089901271"/>
    <n v="4.8400999999999996"/>
    <s v="1-1,99 lei"/>
    <x v="10"/>
    <s v="0-0,99 euro"/>
    <n v="0"/>
  </r>
  <r>
    <n v="2895"/>
    <x v="36"/>
    <s v="COMUNA LIEBLING"/>
    <d v="2020-09-27T00:00:00"/>
    <n v="1"/>
    <m/>
    <s v="X"/>
    <s v="X"/>
    <n v="0"/>
    <n v="3707"/>
    <n v="0"/>
    <n v="3707"/>
    <n v="765.89326666804413"/>
    <n v="3348"/>
    <m/>
    <n v="1750"/>
    <m/>
    <n v="3348"/>
    <n v="1750"/>
    <n v="1.1072281959378734"/>
    <n v="0.2287614297096906"/>
    <n v="2.1182857142857143"/>
    <n v="0.43765329523888236"/>
    <n v="4.8400999999999996"/>
    <s v="1-1,99 lei"/>
    <x v="10"/>
    <s v="0-0,99 euro"/>
    <n v="0"/>
  </r>
  <r>
    <n v="2896"/>
    <x v="36"/>
    <s v="COMUNA LIVEZILE"/>
    <d v="2020-09-27T00:00:00"/>
    <n v="1"/>
    <m/>
    <s v="X"/>
    <s v="X"/>
    <n v="2540"/>
    <n v="0"/>
    <n v="0"/>
    <n v="2540"/>
    <n v="524.7825458151691"/>
    <n v="1338"/>
    <m/>
    <n v="697"/>
    <m/>
    <n v="1338"/>
    <n v="697"/>
    <n v="1.898355754857997"/>
    <n v="0.39221415980206958"/>
    <n v="3.6441893830703012"/>
    <n v="0.75291613459852091"/>
    <n v="4.8400999999999996"/>
    <s v="1-1,99 lei"/>
    <x v="10"/>
    <s v="0-0,99 euro"/>
    <n v="0"/>
  </r>
  <r>
    <n v="2897"/>
    <x v="36"/>
    <s v="COMUNA LOVRIN"/>
    <d v="2020-09-27T00:00:00"/>
    <n v="1"/>
    <m/>
    <s v="X"/>
    <s v="X"/>
    <n v="990"/>
    <n v="29358.75"/>
    <n v="0"/>
    <n v="30348.75"/>
    <n v="6270.2733414598879"/>
    <n v="3395"/>
    <m/>
    <n v="1263"/>
    <m/>
    <n v="3395"/>
    <n v="1263"/>
    <n v="8.9392488954344618"/>
    <n v="1.8469140917407623"/>
    <n v="24.029097387173397"/>
    <n v="4.9645869686934976"/>
    <n v="4.8400999999999996"/>
    <s v="8-8,99 lei"/>
    <x v="2"/>
    <s v="1-1,99 euro"/>
    <n v="1"/>
  </r>
  <r>
    <n v="2898"/>
    <x v="36"/>
    <s v="COMUNA MARGINA"/>
    <d v="2020-09-27T00:00:00"/>
    <n v="1"/>
    <m/>
    <s v="X"/>
    <s v="X"/>
    <n v="2500"/>
    <n v="10300"/>
    <n v="0"/>
    <n v="12800"/>
    <n v="2644.5734592260492"/>
    <n v="1827"/>
    <m/>
    <n v="1075"/>
    <m/>
    <n v="1827"/>
    <n v="1075"/>
    <n v="7.0060207991242471"/>
    <n v="1.4474950515741922"/>
    <n v="11.906976744186046"/>
    <n v="2.4600683341637666"/>
    <n v="4.8400999999999996"/>
    <s v="7-7,99 lei"/>
    <x v="5"/>
    <s v="1-1,99 euro"/>
    <n v="1"/>
  </r>
  <r>
    <n v="2899"/>
    <x v="36"/>
    <s v="COMUNA MAŞLOC"/>
    <d v="2020-09-27T00:00:00"/>
    <n v="1"/>
    <m/>
    <s v="X"/>
    <s v="X"/>
    <n v="0"/>
    <n v="31135.42"/>
    <n v="0"/>
    <n v="31135.42"/>
    <n v="6432.8051073324932"/>
    <n v="2003"/>
    <m/>
    <n v="874"/>
    <m/>
    <n v="2003"/>
    <n v="874"/>
    <n v="15.544393409885171"/>
    <n v="3.211585175902393"/>
    <n v="35.624050343249429"/>
    <n v="7.3601889099914111"/>
    <n v="4.8400999999999996"/>
    <s v="15-15,99 lei"/>
    <x v="1"/>
    <s v="3-3,99 euro"/>
    <n v="3"/>
  </r>
  <r>
    <n v="2900"/>
    <x v="36"/>
    <s v="COMUNA MĂNĂŞTIUR"/>
    <d v="2020-09-27T00:00:00"/>
    <n v="1"/>
    <m/>
    <s v="X"/>
    <s v="X"/>
    <n v="3000"/>
    <n v="6604"/>
    <n v="0"/>
    <n v="9604"/>
    <n v="1984.256523625545"/>
    <n v="1360"/>
    <m/>
    <n v="1045"/>
    <m/>
    <n v="1360"/>
    <n v="1045"/>
    <n v="7.0617647058823527"/>
    <n v="1.4590121497246655"/>
    <n v="9.1904306220095702"/>
    <n v="1.898810070455067"/>
    <n v="4.8400999999999996"/>
    <s v="7-7,99 lei"/>
    <x v="5"/>
    <s v="1-1,99 euro"/>
    <n v="1"/>
  </r>
  <r>
    <n v="2901"/>
    <x v="36"/>
    <s v="COMUNA MORAVIŢA"/>
    <d v="2020-09-27T00:00:00"/>
    <n v="1"/>
    <m/>
    <s v="X"/>
    <s v="X"/>
    <n v="1880"/>
    <n v="12016"/>
    <n v="0"/>
    <n v="13896"/>
    <n v="2871.0150616722799"/>
    <n v="2212"/>
    <m/>
    <n v="1171"/>
    <m/>
    <n v="2212"/>
    <n v="1171"/>
    <n v="6.282097649186257"/>
    <n v="1.297927243070651"/>
    <n v="11.866780529461998"/>
    <n v="2.451763502709035"/>
    <n v="4.8400999999999996"/>
    <s v="6-6,99 lei"/>
    <x v="13"/>
    <s v="1-1,99 euro"/>
    <n v="1"/>
  </r>
  <r>
    <n v="2902"/>
    <x v="36"/>
    <s v="COMUNA MOŞNIŢA NOUĂ"/>
    <d v="2020-09-27T00:00:00"/>
    <n v="1"/>
    <m/>
    <s v="X"/>
    <s v="X"/>
    <n v="0"/>
    <n v="10539.55"/>
    <n v="0"/>
    <n v="10539.55"/>
    <n v="2177.5479845457739"/>
    <n v="9381"/>
    <m/>
    <n v="4880"/>
    <m/>
    <n v="9381"/>
    <n v="4880"/>
    <n v="1.1234996269054471"/>
    <n v="0.23212322615347766"/>
    <n v="2.1597438524590165"/>
    <n v="0.44621884929216682"/>
    <n v="4.8400999999999996"/>
    <s v="1-1,99 lei"/>
    <x v="10"/>
    <s v="0-0,99 euro"/>
    <n v="0"/>
  </r>
  <r>
    <n v="2903"/>
    <x v="36"/>
    <s v="COMUNA NĂDRAG"/>
    <d v="2020-09-27T00:00:00"/>
    <n v="1"/>
    <m/>
    <s v="X"/>
    <s v="X"/>
    <n v="0"/>
    <n v="1483"/>
    <n v="0"/>
    <n v="1483"/>
    <n v="306.39862812751807"/>
    <n v="2390"/>
    <m/>
    <n v="1406"/>
    <m/>
    <n v="2390"/>
    <n v="1406"/>
    <n v="0.62050209205020923"/>
    <n v="0.1282002628148611"/>
    <n v="1.0547652916073968"/>
    <n v="0.21792221061701142"/>
    <n v="4.8400999999999996"/>
    <s v="0-0,99 lei"/>
    <x v="6"/>
    <s v="0-0,99 euro"/>
    <n v="0"/>
  </r>
  <r>
    <n v="2904"/>
    <x v="36"/>
    <s v="COMUNA NIŢCHIDORF"/>
    <d v="2020-09-27T00:00:00"/>
    <n v="1"/>
    <m/>
    <s v="X"/>
    <s v="X"/>
    <n v="0"/>
    <n v="10000"/>
    <n v="0"/>
    <n v="10000"/>
    <n v="2066.0730150203508"/>
    <n v="1318"/>
    <m/>
    <n v="766"/>
    <m/>
    <n v="1318"/>
    <n v="766"/>
    <n v="7.587253414264036"/>
    <n v="1.5675819537331948"/>
    <n v="13.054830287206267"/>
    <n v="2.6972232572067241"/>
    <n v="4.8400999999999996"/>
    <s v="7-7,99 lei"/>
    <x v="5"/>
    <s v="1-1,99 euro"/>
    <n v="1"/>
  </r>
  <r>
    <n v="2905"/>
    <x v="36"/>
    <s v="COMUNA OHABA LUNGĂ"/>
    <d v="2020-09-27T00:00:00"/>
    <n v="1"/>
    <m/>
    <s v="X"/>
    <s v="X"/>
    <n v="2460"/>
    <n v="0"/>
    <n v="0"/>
    <n v="2460"/>
    <n v="508.25396169500635"/>
    <n v="808"/>
    <m/>
    <n v="945"/>
    <m/>
    <n v="808"/>
    <n v="945"/>
    <n v="3.0445544554455446"/>
    <n v="0.6290271803156019"/>
    <n v="2.6031746031746033"/>
    <n v="0.53783488010053582"/>
    <n v="4.8400999999999996"/>
    <s v="3-3,99 lei"/>
    <x v="0"/>
    <s v="0-0,99 euro"/>
    <n v="0"/>
  </r>
  <r>
    <n v="2906"/>
    <x v="36"/>
    <s v="COMUNA ORŢIŞOARA"/>
    <d v="2020-09-27T00:00:00"/>
    <n v="1"/>
    <s v="11.10.2020 al 2-lea tur de scutin pentru alegerea primarului"/>
    <s v="X"/>
    <s v="X"/>
    <n v="5018"/>
    <n v="22599.52"/>
    <n v="0"/>
    <n v="27617.52"/>
    <n v="5705.9812813784847"/>
    <n v="3759"/>
    <n v="3760"/>
    <n v="2040"/>
    <n v="2118"/>
    <n v="7519"/>
    <n v="4158"/>
    <n v="3.6730309881633199"/>
    <n v="0.75887502079777691"/>
    <n v="6.6420202020202019"/>
    <n v="1.3722898704613959"/>
    <n v="4.8400999999999996"/>
    <s v="3-3,99 lei"/>
    <x v="0"/>
    <s v="0-0,99 euro"/>
    <n v="0"/>
  </r>
  <r>
    <n v="2907"/>
    <x v="36"/>
    <s v="COMUNA OTELEC"/>
    <d v="2020-09-27T00:00:00"/>
    <n v="1"/>
    <m/>
    <s v="X"/>
    <s v="X"/>
    <n v="600"/>
    <n v="3664"/>
    <n v="0"/>
    <n v="4264"/>
    <n v="880.97353360467764"/>
    <n v="1521"/>
    <m/>
    <n v="754"/>
    <m/>
    <n v="1521"/>
    <n v="754"/>
    <n v="2.8034188034188032"/>
    <n v="0.5792067939544232"/>
    <n v="5.6551724137931032"/>
    <n v="1.1683999119425432"/>
    <n v="4.8400999999999996"/>
    <s v="2-2,99 lei"/>
    <x v="7"/>
    <s v="0-0,99 euro"/>
    <n v="0"/>
  </r>
  <r>
    <n v="2908"/>
    <x v="36"/>
    <s v="COMUNA PARŢA"/>
    <d v="2020-09-27T00:00:00"/>
    <n v="1"/>
    <m/>
    <s v="X"/>
    <s v="X"/>
    <n v="316"/>
    <n v="7190"/>
    <n v="0"/>
    <n v="7506"/>
    <n v="1550.7944050742753"/>
    <n v="1935"/>
    <m/>
    <n v="1213"/>
    <m/>
    <n v="1935"/>
    <n v="1213"/>
    <n v="3.8790697674418606"/>
    <n v="0.80144413698928962"/>
    <n v="6.1879637262984337"/>
    <n v="1.2784784872829971"/>
    <n v="4.8400999999999996"/>
    <s v="3-3,99 lei"/>
    <x v="0"/>
    <s v="0-0,99 euro"/>
    <n v="0"/>
  </r>
  <r>
    <n v="2909"/>
    <x v="36"/>
    <s v="COMUNA PĂDURENI"/>
    <d v="2020-09-27T00:00:00"/>
    <n v="1"/>
    <m/>
    <s v="X"/>
    <s v="X"/>
    <n v="273"/>
    <n v="1564.1"/>
    <n v="0"/>
    <n v="1837.1"/>
    <n v="379.55827358938865"/>
    <n v="1618"/>
    <m/>
    <n v="1287"/>
    <m/>
    <n v="1618"/>
    <n v="1287"/>
    <n v="1.1354140914709516"/>
    <n v="0.23458484152619818"/>
    <n v="1.4274281274281273"/>
    <n v="0.29491707349602847"/>
    <n v="4.8400999999999996"/>
    <s v="1-1,99 lei"/>
    <x v="10"/>
    <s v="0-0,99 euro"/>
    <n v="0"/>
  </r>
  <r>
    <n v="2910"/>
    <x v="36"/>
    <s v="COMUNA PECIU NOU"/>
    <d v="2020-09-27T00:00:00"/>
    <n v="1"/>
    <m/>
    <s v="X"/>
    <s v="X"/>
    <n v="864"/>
    <n v="12110.42"/>
    <n v="0"/>
    <n v="12974.42"/>
    <n v="2680.6099047540342"/>
    <n v="4721"/>
    <m/>
    <n v="2164"/>
    <m/>
    <n v="4721"/>
    <n v="2164"/>
    <n v="2.7482355433170937"/>
    <n v="0.56780552949672403"/>
    <n v="5.9955730129390021"/>
    <n v="1.2387291611617532"/>
    <n v="4.8400999999999996"/>
    <s v="2-2,99 lei"/>
    <x v="7"/>
    <s v="0-0,99 euro"/>
    <n v="0"/>
  </r>
  <r>
    <n v="2911"/>
    <x v="36"/>
    <s v="COMUNA PERIAM"/>
    <d v="2020-09-27T00:00:00"/>
    <n v="1"/>
    <m/>
    <s v="X"/>
    <s v="X"/>
    <n v="3000"/>
    <n v="25102"/>
    <n v="0"/>
    <n v="28102"/>
    <n v="5806.0783868101908"/>
    <n v="4119"/>
    <m/>
    <n v="1812"/>
    <m/>
    <n v="4119"/>
    <n v="1812"/>
    <n v="6.8225297402282106"/>
    <n v="1.4095844590459312"/>
    <n v="15.508830022075054"/>
    <n v="3.2042375203146749"/>
    <n v="4.8400999999999996"/>
    <s v="6-6,99 lei"/>
    <x v="13"/>
    <s v="1-1,99 euro"/>
    <n v="1"/>
  </r>
  <r>
    <n v="2912"/>
    <x v="36"/>
    <s v="COMUNA PESAC"/>
    <d v="2020-09-27T00:00:00"/>
    <n v="1"/>
    <m/>
    <s v="X"/>
    <s v="X"/>
    <n v="0"/>
    <n v="5452"/>
    <n v="0"/>
    <n v="5452"/>
    <n v="1126.4230077890954"/>
    <n v="1843"/>
    <m/>
    <n v="961"/>
    <m/>
    <n v="1843"/>
    <n v="961"/>
    <n v="2.9582202930005428"/>
    <n v="0.61118991198540173"/>
    <n v="5.6732570239334024"/>
    <n v="1.1721363244423471"/>
    <n v="4.8400999999999996"/>
    <s v="2-2,99 lei"/>
    <x v="7"/>
    <s v="0-0,99 euro"/>
    <n v="0"/>
  </r>
  <r>
    <n v="2913"/>
    <x v="36"/>
    <s v="COMUNA PIETROASA"/>
    <d v="2020-09-27T00:00:00"/>
    <n v="1"/>
    <m/>
    <s v="X"/>
    <s v="X"/>
    <n v="2000"/>
    <n v="826"/>
    <n v="0"/>
    <n v="2826"/>
    <n v="583.87223404475117"/>
    <n v="841"/>
    <m/>
    <n v="874"/>
    <m/>
    <n v="841"/>
    <n v="874"/>
    <n v="3.3602853745541021"/>
    <n v="0.69425949351337835"/>
    <n v="3.2334096109839816"/>
    <n v="0.66804603437614551"/>
    <n v="4.8400999999999996"/>
    <s v="3-3,99 lei"/>
    <x v="0"/>
    <s v="0-0,99 euro"/>
    <n v="0"/>
  </r>
  <r>
    <n v="2914"/>
    <x v="36"/>
    <s v="COMUNA PIŞCHIA"/>
    <d v="2020-09-27T00:00:00"/>
    <n v="1"/>
    <m/>
    <s v="X"/>
    <s v="X"/>
    <n v="0"/>
    <n v="12167.86"/>
    <n v="0"/>
    <n v="12167.86"/>
    <n v="2513.9687196545528"/>
    <n v="2703"/>
    <m/>
    <n v="1630"/>
    <m/>
    <n v="2703"/>
    <n v="1630"/>
    <n v="4.5016130225675175"/>
    <n v="0.93006611899909464"/>
    <n v="7.4649447852760744"/>
    <n v="1.5423120979475784"/>
    <n v="4.8400999999999996"/>
    <s v="4-4,99 lei"/>
    <x v="11"/>
    <s v="0-0,99 euro"/>
    <n v="0"/>
  </r>
  <r>
    <n v="2915"/>
    <x v="36"/>
    <s v="COMUNA RACOVIŢA"/>
    <d v="2020-09-27T00:00:00"/>
    <n v="1"/>
    <m/>
    <s v="X"/>
    <s v="X"/>
    <n v="0"/>
    <n v="0"/>
    <n v="0"/>
    <n v="0"/>
    <n v="0"/>
    <n v="2413"/>
    <m/>
    <n v="1853"/>
    <m/>
    <n v="2413"/>
    <n v="1853"/>
    <n v="0"/>
    <n v="0"/>
    <n v="0"/>
    <n v="0"/>
    <n v="4.8400999999999996"/>
    <s v="0-0,99 lei"/>
    <x v="6"/>
    <s v="0-0,99 euro"/>
    <n v="0"/>
  </r>
  <r>
    <n v="2916"/>
    <x v="36"/>
    <s v="COMUNA REMETEA MARE"/>
    <d v="2020-09-27T00:00:00"/>
    <n v="1"/>
    <m/>
    <s v="X"/>
    <s v="X"/>
    <n v="880"/>
    <n v="0"/>
    <n v="0"/>
    <n v="880"/>
    <n v="181.81442532179088"/>
    <n v="2302"/>
    <m/>
    <n v="1482"/>
    <m/>
    <n v="2302"/>
    <n v="1482"/>
    <n v="0.38227628149435272"/>
    <n v="7.8981070947780577E-2"/>
    <n v="0.59379217273954121"/>
    <n v="0.12268179846274688"/>
    <n v="4.8400999999999996"/>
    <s v="0-0,99 lei"/>
    <x v="6"/>
    <s v="0-0,99 euro"/>
    <n v="0"/>
  </r>
  <r>
    <n v="2917"/>
    <x v="36"/>
    <s v="COMUNA SACOŞU TURCESC"/>
    <d v="2020-09-27T00:00:00"/>
    <n v="1"/>
    <m/>
    <s v="X"/>
    <s v="X"/>
    <n v="0"/>
    <n v="16640.060000000001"/>
    <n v="0"/>
    <n v="16640.060000000001"/>
    <n v="3437.9578934319543"/>
    <n v="2713"/>
    <m/>
    <n v="1663"/>
    <m/>
    <n v="2713"/>
    <n v="1663"/>
    <n v="6.1334537412458534"/>
    <n v="1.2672163263663672"/>
    <n v="10.006049308478653"/>
    <n v="2.0673228463210789"/>
    <n v="4.8400999999999996"/>
    <s v="6-6,99 lei"/>
    <x v="13"/>
    <s v="1-1,99 euro"/>
    <n v="1"/>
  </r>
  <r>
    <n v="2918"/>
    <x v="36"/>
    <s v="COMUNA SARAVALE"/>
    <d v="2020-09-27T00:00:00"/>
    <n v="1"/>
    <m/>
    <s v="X"/>
    <s v="X"/>
    <n v="400"/>
    <n v="654"/>
    <n v="0"/>
    <n v="1054"/>
    <n v="217.764095783145"/>
    <n v="2128"/>
    <m/>
    <n v="1209"/>
    <m/>
    <n v="2128"/>
    <n v="1209"/>
    <n v="0.49530075187969924"/>
    <n v="0.1023327517777937"/>
    <n v="0.87179487179487181"/>
    <n v="0.1801191859248511"/>
    <n v="4.8400999999999996"/>
    <s v="0-0,99 lei"/>
    <x v="6"/>
    <s v="0-0,99 euro"/>
    <n v="0"/>
  </r>
  <r>
    <n v="2919"/>
    <x v="36"/>
    <s v="COMUNA SATCHINEZ"/>
    <d v="2020-09-27T00:00:00"/>
    <n v="1"/>
    <m/>
    <s v="X"/>
    <s v="X"/>
    <n v="0"/>
    <n v="6678.41"/>
    <n v="0"/>
    <n v="6678.41"/>
    <n v="1379.8082684242063"/>
    <n v="4073"/>
    <m/>
    <n v="2084"/>
    <m/>
    <n v="4073"/>
    <n v="2084"/>
    <n v="1.6396783697520254"/>
    <n v="0.33876952330572213"/>
    <n v="3.2046113243761996"/>
    <n v="0.66209609809222947"/>
    <n v="4.8400999999999996"/>
    <s v="1-1,99 lei"/>
    <x v="10"/>
    <s v="0-0,99 euro"/>
    <n v="0"/>
  </r>
  <r>
    <n v="2920"/>
    <x v="36"/>
    <s v="COMUNA SĂCĂLAZ"/>
    <d v="2020-09-27T00:00:00"/>
    <n v="1"/>
    <m/>
    <s v="X"/>
    <s v="X"/>
    <n v="139955"/>
    <n v="36682.5"/>
    <n v="0"/>
    <n v="176637.5"/>
    <n v="36494.597219065727"/>
    <n v="8338"/>
    <m/>
    <n v="4304"/>
    <m/>
    <n v="8338"/>
    <n v="4304"/>
    <n v="21.184636603502039"/>
    <n v="4.376900601950795"/>
    <n v="41.04031133828996"/>
    <n v="8.4792279784074651"/>
    <n v="4.8400999999999996"/>
    <s v="21-21,99 lei"/>
    <x v="44"/>
    <s v="4-4,99 euro"/>
    <n v="4"/>
  </r>
  <r>
    <n v="2921"/>
    <x v="36"/>
    <s v="COMUNA SÂNANDREI"/>
    <d v="2020-09-27T00:00:00"/>
    <n v="1"/>
    <m/>
    <s v="X"/>
    <s v="X"/>
    <n v="1200"/>
    <n v="240"/>
    <n v="0"/>
    <n v="1440"/>
    <n v="297.51451416293054"/>
    <n v="6244"/>
    <m/>
    <n v="2778"/>
    <m/>
    <n v="6244"/>
    <n v="2778"/>
    <n v="0.23062139654067906"/>
    <n v="4.7648064407900467E-2"/>
    <n v="0.51835853131749465"/>
    <n v="0.1070966573660657"/>
    <n v="4.8400999999999996"/>
    <s v="0-0,99 lei"/>
    <x v="6"/>
    <s v="0-0,99 euro"/>
    <n v="0"/>
  </r>
  <r>
    <n v="2922"/>
    <x v="36"/>
    <s v="COMUNA SÂNMIHAIU ROMÂN"/>
    <d v="2020-09-27T00:00:00"/>
    <n v="1"/>
    <m/>
    <s v="X"/>
    <s v="X"/>
    <n v="0"/>
    <n v="0"/>
    <n v="0"/>
    <n v="0"/>
    <n v="0"/>
    <n v="6772"/>
    <m/>
    <n v="3596"/>
    <m/>
    <n v="6772"/>
    <n v="3596"/>
    <n v="0"/>
    <n v="0"/>
    <n v="0"/>
    <n v="0"/>
    <n v="4.8400999999999996"/>
    <s v="0-0,99 lei"/>
    <x v="6"/>
    <s v="0-0,99 euro"/>
    <n v="0"/>
  </r>
  <r>
    <n v="2923"/>
    <x v="36"/>
    <s v="COMUNA SÂNPETRU MARE"/>
    <d v="2020-09-27T00:00:00"/>
    <n v="1"/>
    <m/>
    <s v="X"/>
    <s v="X"/>
    <n v="1650"/>
    <n v="1217"/>
    <n v="0"/>
    <n v="2867"/>
    <n v="592.34313340633457"/>
    <n v="2797"/>
    <m/>
    <n v="1491"/>
    <m/>
    <n v="2797"/>
    <n v="1491"/>
    <n v="1.0250268144440471"/>
    <n v="0.21177802409951182"/>
    <n v="1.9228705566733735"/>
    <n v="0.39727909685200175"/>
    <n v="4.8400999999999996"/>
    <s v="1-1,99 lei"/>
    <x v="10"/>
    <s v="0-0,99 euro"/>
    <n v="0"/>
  </r>
  <r>
    <n v="2924"/>
    <x v="36"/>
    <s v="COMUNA SECAŞ"/>
    <d v="2020-09-27T00:00:00"/>
    <n v="1"/>
    <m/>
    <s v="X"/>
    <s v="X"/>
    <n v="0"/>
    <n v="6228"/>
    <n v="0"/>
    <n v="6228"/>
    <n v="1286.7502737546745"/>
    <n v="299"/>
    <m/>
    <n v="371"/>
    <m/>
    <n v="299"/>
    <n v="371"/>
    <n v="20.829431438127092"/>
    <n v="4.3035126212530921"/>
    <n v="16.787061994609164"/>
    <n v="3.4683295788535702"/>
    <n v="4.8400999999999996"/>
    <s v="20-20,99 lei"/>
    <x v="34"/>
    <s v="4-4,99 euro"/>
    <n v="4"/>
  </r>
  <r>
    <n v="2925"/>
    <x v="36"/>
    <s v="COMUNA ŞAG"/>
    <d v="2020-09-27T00:00:00"/>
    <n v="1"/>
    <m/>
    <s v="X"/>
    <s v="X"/>
    <n v="1000"/>
    <n v="10419.780000000001"/>
    <n v="0"/>
    <n v="11419.78"/>
    <n v="2359.4099295469105"/>
    <n v="3579"/>
    <m/>
    <n v="2351"/>
    <m/>
    <n v="3579"/>
    <n v="2351"/>
    <n v="3.1907739592064823"/>
    <n v="0.65923719741461595"/>
    <n v="4.8574138664398134"/>
    <n v="1.0035771712236965"/>
    <n v="4.8400999999999996"/>
    <s v="3-3,99 lei"/>
    <x v="0"/>
    <s v="0-0,99 euro"/>
    <n v="0"/>
  </r>
  <r>
    <n v="2926"/>
    <x v="36"/>
    <s v="COMUNA ŞANDRA"/>
    <d v="2020-09-27T00:00:00"/>
    <n v="1"/>
    <m/>
    <s v="X"/>
    <s v="X"/>
    <n v="9000"/>
    <n v="8528.01"/>
    <n v="0"/>
    <n v="17528.010000000002"/>
    <n v="3621.4148468006865"/>
    <n v="2549"/>
    <m/>
    <n v="1244"/>
    <m/>
    <n v="2549"/>
    <n v="1244"/>
    <n v="6.8764260494311502"/>
    <n v="1.4207198300512698"/>
    <n v="14.090040192926047"/>
    <n v="2.9111051823156644"/>
    <n v="4.8400999999999996"/>
    <s v="6-6,99 lei"/>
    <x v="13"/>
    <s v="1-1,99 euro"/>
    <n v="1"/>
  </r>
  <r>
    <n v="2927"/>
    <x v="36"/>
    <s v="COMUNA ŞTIUCA"/>
    <d v="2020-09-27T00:00:00"/>
    <n v="1"/>
    <m/>
    <s v="X"/>
    <s v="X"/>
    <n v="2000"/>
    <n v="1500"/>
    <n v="0"/>
    <n v="3500"/>
    <n v="723.12555525712287"/>
    <n v="1687"/>
    <m/>
    <n v="966"/>
    <m/>
    <n v="1687"/>
    <n v="966"/>
    <n v="2.0746887966804981"/>
    <n v="0.42864585373866204"/>
    <n v="3.6231884057971016"/>
    <n v="0.74857717935519963"/>
    <n v="4.8400999999999996"/>
    <s v="2-2,99 lei"/>
    <x v="7"/>
    <s v="0-0,99 euro"/>
    <n v="0"/>
  </r>
  <r>
    <n v="2928"/>
    <x v="36"/>
    <s v="COMUNA TEREMIA MARE"/>
    <d v="2020-09-27T00:00:00"/>
    <n v="1"/>
    <m/>
    <s v="X"/>
    <s v="X"/>
    <n v="800"/>
    <n v="622"/>
    <n v="0"/>
    <n v="1422"/>
    <n v="293.7955827358939"/>
    <n v="3753"/>
    <m/>
    <n v="1726"/>
    <m/>
    <n v="3753"/>
    <n v="1726"/>
    <n v="0.37889688249400477"/>
    <n v="7.8282862439620016E-2"/>
    <n v="0.82387022016222478"/>
    <n v="0.17021760297560481"/>
    <n v="4.8400999999999996"/>
    <s v="0-0,99 lei"/>
    <x v="6"/>
    <s v="0-0,99 euro"/>
    <n v="0"/>
  </r>
  <r>
    <n v="2929"/>
    <x v="36"/>
    <s v="COMUNA TOMEŞTI"/>
    <d v="2020-09-27T00:00:00"/>
    <n v="1"/>
    <m/>
    <s v="X"/>
    <s v="X"/>
    <n v="1200"/>
    <n v="3347"/>
    <n v="0"/>
    <n v="4547"/>
    <n v="939.44339992975358"/>
    <n v="1721"/>
    <m/>
    <n v="1050"/>
    <m/>
    <n v="1721"/>
    <n v="1050"/>
    <n v="2.6420685647879139"/>
    <n v="0.54587065655418565"/>
    <n v="4.3304761904761904"/>
    <n v="0.89470799993309869"/>
    <n v="4.8400999999999996"/>
    <s v="2-2,99 lei"/>
    <x v="7"/>
    <s v="0-0,99 euro"/>
    <n v="0"/>
  </r>
  <r>
    <n v="2930"/>
    <x v="36"/>
    <s v="COMUNA TOMNATIC"/>
    <d v="2020-09-27T00:00:00"/>
    <n v="1"/>
    <m/>
    <s v="X"/>
    <s v="X"/>
    <n v="660"/>
    <n v="7970"/>
    <n v="0"/>
    <n v="8630"/>
    <n v="1783.0210119625629"/>
    <n v="3072"/>
    <m/>
    <n v="1375"/>
    <m/>
    <n v="3072"/>
    <n v="1375"/>
    <n v="2.8092447916666665"/>
    <n v="0.58041048566489672"/>
    <n v="6.2763636363636364"/>
    <n v="1.2967425541545912"/>
    <n v="4.8400999999999996"/>
    <s v="2-2,99 lei"/>
    <x v="7"/>
    <s v="0-0,99 euro"/>
    <n v="0"/>
  </r>
  <r>
    <n v="2931"/>
    <x v="36"/>
    <s v="COMUNA TOPOLOVĂŢU MARE"/>
    <d v="2020-09-27T00:00:00"/>
    <n v="1"/>
    <m/>
    <s v="X"/>
    <s v="X"/>
    <n v="0"/>
    <n v="8032"/>
    <n v="0"/>
    <n v="8032"/>
    <n v="1659.4698456643459"/>
    <n v="2146"/>
    <m/>
    <n v="1138"/>
    <m/>
    <n v="2146"/>
    <n v="1138"/>
    <n v="3.7427772600186393"/>
    <n v="0.77328510981563181"/>
    <n v="7.0579964850615111"/>
    <n v="1.4582336077894076"/>
    <n v="4.8400999999999996"/>
    <s v="3-3,99 lei"/>
    <x v="0"/>
    <s v="0-0,99 euro"/>
    <n v="0"/>
  </r>
  <r>
    <n v="2932"/>
    <x v="36"/>
    <s v="COMUNA TORMAC"/>
    <d v="2020-09-27T00:00:00"/>
    <n v="1"/>
    <m/>
    <s v="X"/>
    <s v="X"/>
    <n v="900"/>
    <n v="12900"/>
    <n v="0"/>
    <n v="13800"/>
    <n v="2851.1807607280844"/>
    <n v="2332"/>
    <m/>
    <n v="1433"/>
    <m/>
    <n v="2332"/>
    <n v="1433"/>
    <n v="5.9176672384219557"/>
    <n v="1.2226332593173603"/>
    <n v="9.6301465457083051"/>
    <n v="1.9896585908779374"/>
    <n v="4.8400999999999996"/>
    <s v="5-5,99 lei"/>
    <x v="8"/>
    <s v="1-1,99 euro"/>
    <n v="1"/>
  </r>
  <r>
    <n v="2933"/>
    <x v="36"/>
    <s v="COMUNA TRAIAN VUIA"/>
    <d v="2020-09-27T00:00:00"/>
    <n v="1"/>
    <m/>
    <s v="X"/>
    <s v="X"/>
    <n v="3000"/>
    <n v="3581.9"/>
    <n v="0"/>
    <n v="6581.9"/>
    <n v="1359.8685977562448"/>
    <n v="1771"/>
    <m/>
    <n v="1165"/>
    <m/>
    <n v="1771"/>
    <n v="1165"/>
    <n v="3.7164878599661204"/>
    <n v="0.76785352781267346"/>
    <n v="5.64969957081545"/>
    <n v="1.1672691826233861"/>
    <n v="4.8400999999999996"/>
    <s v="3-3,99 lei"/>
    <x v="0"/>
    <s v="0-0,99 euro"/>
    <n v="0"/>
  </r>
  <r>
    <n v="2934"/>
    <x v="36"/>
    <s v="COMUNA UIVAR"/>
    <d v="2020-09-27T00:00:00"/>
    <n v="1"/>
    <m/>
    <s v="X"/>
    <s v="X"/>
    <n v="0"/>
    <n v="6708.31"/>
    <n v="0"/>
    <n v="6708.31"/>
    <n v="1385.9858267391171"/>
    <n v="2496"/>
    <m/>
    <n v="1265"/>
    <m/>
    <n v="2496"/>
    <n v="1265"/>
    <n v="2.6876241987179488"/>
    <n v="0.55528278314868473"/>
    <n v="5.30301185770751"/>
    <n v="1.0956409697542429"/>
    <n v="4.8400999999999996"/>
    <s v="2-2,99 lei"/>
    <x v="7"/>
    <s v="0-0,99 euro"/>
    <n v="0"/>
  </r>
  <r>
    <n v="2935"/>
    <x v="36"/>
    <s v="COMUNA VARIAŞ"/>
    <d v="2020-09-27T00:00:00"/>
    <n v="1"/>
    <m/>
    <s v="X"/>
    <s v="X"/>
    <n v="16000"/>
    <n v="15000"/>
    <n v="0"/>
    <n v="31000"/>
    <n v="6404.826346563088"/>
    <n v="5309"/>
    <m/>
    <n v="2568"/>
    <m/>
    <n v="5309"/>
    <n v="2568"/>
    <n v="5.8391410811828965"/>
    <n v="1.2064091818728739"/>
    <n v="12.071651090342678"/>
    <n v="2.4940912564498006"/>
    <n v="4.8400999999999996"/>
    <s v="5-5,99 lei"/>
    <x v="8"/>
    <s v="1-1,99 euro"/>
    <n v="1"/>
  </r>
  <r>
    <n v="2936"/>
    <x v="36"/>
    <s v="COMUNA VĂLCANI"/>
    <d v="2020-09-27T00:00:00"/>
    <n v="1"/>
    <m/>
    <s v="X"/>
    <s v="X"/>
    <n v="0"/>
    <n v="0"/>
    <n v="0"/>
    <n v="0"/>
    <n v="0"/>
    <n v="1134"/>
    <m/>
    <n v="674"/>
    <m/>
    <n v="1134"/>
    <n v="674"/>
    <n v="0"/>
    <n v="0"/>
    <n v="0"/>
    <n v="0"/>
    <n v="4.8400999999999996"/>
    <s v="0-0,99 lei"/>
    <x v="6"/>
    <s v="0-0,99 euro"/>
    <n v="0"/>
  </r>
  <r>
    <n v="2937"/>
    <x v="36"/>
    <s v="COMUNA VICTOR VLAD DELAMARINA"/>
    <d v="2020-09-27T00:00:00"/>
    <n v="1"/>
    <m/>
    <s v="X"/>
    <s v="X"/>
    <n v="3000"/>
    <n v="1019"/>
    <n v="0"/>
    <n v="4019"/>
    <n v="830.35474473667909"/>
    <n v="2303"/>
    <m/>
    <n v="1263"/>
    <m/>
    <n v="2303"/>
    <n v="1263"/>
    <n v="1.7451150673035172"/>
    <n v="0.36055351486612208"/>
    <n v="3.1821060965954078"/>
    <n v="0.65744635371075144"/>
    <n v="4.8400999999999996"/>
    <s v="1-1,99 lei"/>
    <x v="10"/>
    <s v="0-0,99 euro"/>
    <n v="0"/>
  </r>
  <r>
    <n v="2938"/>
    <x v="36"/>
    <s v="COMUNA VOITEG"/>
    <d v="2020-09-27T00:00:00"/>
    <n v="1"/>
    <m/>
    <s v="X"/>
    <s v="X"/>
    <n v="0"/>
    <n v="5000"/>
    <n v="0"/>
    <n v="5000"/>
    <n v="1033.0365075101754"/>
    <n v="2043"/>
    <m/>
    <n v="1187"/>
    <m/>
    <n v="2043"/>
    <n v="1187"/>
    <n v="2.4473813020068529"/>
    <n v="0.50564684655417302"/>
    <n v="4.2122999157540013"/>
    <n v="0.87029191871118394"/>
    <n v="4.8400999999999996"/>
    <s v="2-2,99 lei"/>
    <x v="7"/>
    <s v="0-0,99 euro"/>
    <n v="0"/>
  </r>
  <r>
    <n v="2939"/>
    <x v="37"/>
    <s v="MUNICIPIUL ZĂLAU"/>
    <d v="2020-09-27T00:00:00"/>
    <n v="1"/>
    <m/>
    <s v="X"/>
    <s v="X"/>
    <n v="0"/>
    <n v="150650.48000000001"/>
    <n v="0"/>
    <n v="150650.48000000001"/>
    <n v="31125.489142786311"/>
    <n v="56848"/>
    <m/>
    <n v="20636"/>
    <m/>
    <n v="56848"/>
    <n v="20636"/>
    <n v="2.6500576977202366"/>
    <n v="0.54752126975067394"/>
    <n v="7.3003721651482847"/>
    <n v="1.5083101930018565"/>
    <n v="4.8400999999999996"/>
    <s v="2-2,99 lei"/>
    <x v="7"/>
    <s v="0-0,99 euro"/>
    <n v="0"/>
  </r>
  <r>
    <n v="2940"/>
    <x v="37"/>
    <s v="ORAȘUL CEHU SILVANIEI"/>
    <d v="2020-09-27T00:00:00"/>
    <n v="1"/>
    <m/>
    <s v="X"/>
    <s v="X"/>
    <n v="4800"/>
    <n v="10155"/>
    <n v="0"/>
    <n v="14955"/>
    <n v="3089.812193962935"/>
    <n v="6298"/>
    <m/>
    <n v="3093"/>
    <m/>
    <n v="6298"/>
    <n v="3093"/>
    <n v="2.3745633534455384"/>
    <n v="0.49060212670100589"/>
    <n v="4.8351115421920463"/>
    <n v="0.99896934819364214"/>
    <n v="4.8400999999999996"/>
    <s v="2-2,99 lei"/>
    <x v="7"/>
    <s v="0-0,99 euro"/>
    <n v="0"/>
  </r>
  <r>
    <n v="2941"/>
    <x v="37"/>
    <s v="ORAȘUL JIBOU"/>
    <d v="2020-09-27T00:00:00"/>
    <n v="1"/>
    <m/>
    <s v="X"/>
    <s v="X"/>
    <n v="17800"/>
    <n v="10097.469999999999"/>
    <n v="0"/>
    <n v="27897.47"/>
    <n v="5763.8209954339791"/>
    <n v="9382"/>
    <m/>
    <n v="4162"/>
    <m/>
    <n v="9382"/>
    <n v="4162"/>
    <n v="2.9735099125985931"/>
    <n v="0.61434885903154757"/>
    <n v="6.7029000480538201"/>
    <n v="1.3848680911662612"/>
    <n v="4.8400999999999996"/>
    <s v="2-2,99 lei"/>
    <x v="7"/>
    <s v="0-0,99 euro"/>
    <n v="0"/>
  </r>
  <r>
    <n v="2942"/>
    <x v="37"/>
    <s v="ORAȘUL ŞIMLEU SILVANIEI"/>
    <d v="2020-09-27T00:00:00"/>
    <n v="1"/>
    <m/>
    <s v="X"/>
    <s v="X"/>
    <n v="139630"/>
    <n v="8179"/>
    <n v="0"/>
    <n v="147809"/>
    <n v="30538.418627714305"/>
    <n v="13501"/>
    <m/>
    <n v="5641"/>
    <m/>
    <n v="13501"/>
    <n v="5641"/>
    <n v="10.948003851566551"/>
    <n v="2.2619375326060518"/>
    <n v="26.202623648289311"/>
    <n v="5.4136533642464642"/>
    <n v="4.8400999999999996"/>
    <s v="10-10,99"/>
    <x v="3"/>
    <s v="2-2,99 euro"/>
    <n v="2"/>
  </r>
  <r>
    <n v="2943"/>
    <x v="37"/>
    <s v="COMUNA AGRIJ"/>
    <d v="2020-09-27T00:00:00"/>
    <n v="1"/>
    <m/>
    <s v="X"/>
    <s v="X"/>
    <n v="2766"/>
    <n v="1839"/>
    <n v="0"/>
    <n v="4605"/>
    <n v="951.42662341687162"/>
    <n v="1091"/>
    <m/>
    <n v="776"/>
    <m/>
    <n v="1091"/>
    <n v="776"/>
    <n v="4.22089825847846"/>
    <n v="0.87206839909887413"/>
    <n v="5.9342783505154637"/>
    <n v="1.226065236361948"/>
    <n v="4.8400999999999996"/>
    <s v="4-4,99 lei"/>
    <x v="11"/>
    <s v="0-0,99 euro"/>
    <n v="0"/>
  </r>
  <r>
    <n v="2944"/>
    <x v="37"/>
    <s v="COMUNA ALMAŞU"/>
    <d v="2020-09-27T00:00:00"/>
    <n v="1"/>
    <m/>
    <s v="X"/>
    <s v="X"/>
    <n v="0"/>
    <n v="2987.12"/>
    <n v="0"/>
    <n v="2987.12"/>
    <n v="617.16080246275908"/>
    <n v="1656"/>
    <m/>
    <n v="1212"/>
    <m/>
    <n v="1656"/>
    <n v="1212"/>
    <n v="1.8038164251207729"/>
    <n v="0.37268164399925063"/>
    <n v="2.4646204620462044"/>
    <n v="0.50920858289006521"/>
    <n v="4.8400999999999996"/>
    <s v="1-1,99 lei"/>
    <x v="10"/>
    <s v="0-0,99 euro"/>
    <n v="0"/>
  </r>
  <r>
    <n v="2945"/>
    <x v="37"/>
    <s v="COMUNA BĂBENI"/>
    <d v="2020-09-27T00:00:00"/>
    <n v="1"/>
    <m/>
    <s v="X"/>
    <s v="X"/>
    <n v="16000"/>
    <n v="5000"/>
    <n v="0"/>
    <n v="21000"/>
    <n v="4338.7533315427372"/>
    <n v="1342"/>
    <m/>
    <n v="1278"/>
    <m/>
    <n v="1342"/>
    <n v="1278"/>
    <n v="15.648286140089418"/>
    <n v="3.2330501725355716"/>
    <n v="16.431924882629108"/>
    <n v="3.3949556584841449"/>
    <n v="4.8400999999999996"/>
    <s v="15-15,99 lei"/>
    <x v="1"/>
    <s v="3-3,99 euro"/>
    <n v="3"/>
  </r>
  <r>
    <n v="2946"/>
    <x v="37"/>
    <s v="COMUNA BĂLAN"/>
    <d v="2020-09-27T00:00:00"/>
    <n v="1"/>
    <m/>
    <s v="X"/>
    <s v="X"/>
    <n v="0"/>
    <n v="5083.9799999999996"/>
    <n v="0"/>
    <n v="5083.9799999999996"/>
    <n v="1050.3873886903164"/>
    <n v="3061"/>
    <m/>
    <n v="2261"/>
    <m/>
    <n v="3061"/>
    <n v="2261"/>
    <n v="1.660888598497223"/>
    <n v="0.34315171143100831"/>
    <n v="2.2485537372843871"/>
    <n v="0.46456761994264323"/>
    <n v="4.8400999999999996"/>
    <s v="1-1,99 lei"/>
    <x v="10"/>
    <s v="0-0,99 euro"/>
    <n v="0"/>
  </r>
  <r>
    <n v="2947"/>
    <x v="37"/>
    <s v="COMUNA BĂNIŞOR"/>
    <d v="2020-09-27T00:00:00"/>
    <n v="1"/>
    <m/>
    <s v="X"/>
    <s v="X"/>
    <n v="1500"/>
    <n v="1431.46"/>
    <n v="0"/>
    <n v="2931.46"/>
    <n v="605.66104006115586"/>
    <n v="1631"/>
    <m/>
    <n v="1047"/>
    <m/>
    <n v="1631"/>
    <n v="1047"/>
    <n v="1.7973390557939914"/>
    <n v="0.37134337220181229"/>
    <n v="2.7998662846227318"/>
    <n v="0.57847281763243152"/>
    <n v="4.8400999999999996"/>
    <s v="1-1,99 lei"/>
    <x v="10"/>
    <s v="0-0,99 euro"/>
    <n v="0"/>
  </r>
  <r>
    <n v="2948"/>
    <x v="37"/>
    <s v="COMUNA BENESAT"/>
    <d v="2020-09-27T00:00:00"/>
    <n v="1"/>
    <m/>
    <s v="X"/>
    <s v="X"/>
    <n v="83"/>
    <n v="3864.76"/>
    <n v="0"/>
    <n v="3947.76"/>
    <n v="815.63604057767418"/>
    <n v="1212"/>
    <m/>
    <n v="891"/>
    <m/>
    <n v="1212"/>
    <n v="891"/>
    <n v="3.2572277227722775"/>
    <n v="0.67296703017959913"/>
    <n v="4.4307070707070713"/>
    <n v="0.9154164316247746"/>
    <n v="4.8400999999999996"/>
    <s v="3-3,99 lei"/>
    <x v="0"/>
    <s v="0-0,99 euro"/>
    <n v="0"/>
  </r>
  <r>
    <n v="2949"/>
    <x v="37"/>
    <s v="COMUNA BOBOTA"/>
    <d v="2020-09-27T00:00:00"/>
    <n v="1"/>
    <m/>
    <s v="X"/>
    <s v="X"/>
    <n v="0"/>
    <n v="5567.5"/>
    <n v="0"/>
    <n v="5567.5"/>
    <n v="1150.2861511125805"/>
    <n v="3015"/>
    <m/>
    <n v="1666"/>
    <m/>
    <n v="3015"/>
    <n v="1666"/>
    <n v="1.8466003316749586"/>
    <n v="0.38152111148012618"/>
    <n v="3.3418367346938775"/>
    <n v="0.69044786981547446"/>
    <n v="4.8400999999999996"/>
    <s v="1-1,99 lei"/>
    <x v="10"/>
    <s v="0-0,99 euro"/>
    <n v="0"/>
  </r>
  <r>
    <n v="2950"/>
    <x v="37"/>
    <s v="COMUNA BOCŞA"/>
    <d v="2020-09-27T00:00:00"/>
    <n v="1"/>
    <m/>
    <s v="X"/>
    <s v="X"/>
    <n v="800"/>
    <n v="1786.36"/>
    <n v="0"/>
    <n v="2586.3599999999997"/>
    <n v="534.36086031280342"/>
    <n v="2739"/>
    <m/>
    <n v="1750"/>
    <m/>
    <n v="2739"/>
    <n v="1750"/>
    <n v="0.94427163198247521"/>
    <n v="0.195093413768822"/>
    <n v="1.4779199999999999"/>
    <n v="0.30534906303588766"/>
    <n v="4.8400999999999996"/>
    <s v="0-0,99 lei"/>
    <x v="6"/>
    <s v="0-0,99 euro"/>
    <n v="0"/>
  </r>
  <r>
    <n v="2951"/>
    <x v="37"/>
    <s v="COMUNA BOGHIŞ"/>
    <d v="2020-09-27T00:00:00"/>
    <n v="1"/>
    <m/>
    <s v="X"/>
    <s v="X"/>
    <n v="0"/>
    <n v="243"/>
    <n v="0"/>
    <n v="243"/>
    <n v="50.205574264994532"/>
    <n v="1472"/>
    <m/>
    <n v="838"/>
    <m/>
    <n v="1472"/>
    <n v="838"/>
    <n v="0.16508152173913043"/>
    <n v="3.4107047734371287E-2"/>
    <n v="0.28997613365155134"/>
    <n v="5.9911186473740489E-2"/>
    <n v="4.8400999999999996"/>
    <s v="0-0,99 lei"/>
    <x v="6"/>
    <s v="0-0,99 euro"/>
    <n v="0"/>
  </r>
  <r>
    <n v="2952"/>
    <x v="37"/>
    <s v="COMUNA BUCIUMI"/>
    <d v="2020-09-27T00:00:00"/>
    <n v="1"/>
    <m/>
    <s v="X"/>
    <s v="X"/>
    <n v="4936"/>
    <n v="4859.0600000000004"/>
    <n v="0"/>
    <n v="9795.0600000000013"/>
    <n v="2023.7309146505243"/>
    <n v="1956"/>
    <m/>
    <n v="1486"/>
    <m/>
    <n v="1956"/>
    <n v="1486"/>
    <n v="5.0076993865030683"/>
    <n v="1.0346272569787955"/>
    <n v="6.5915612382234192"/>
    <n v="1.3618646801147538"/>
    <n v="4.8400999999999996"/>
    <s v="5-5,99 lei"/>
    <x v="8"/>
    <s v="1-1,99 euro"/>
    <n v="1"/>
  </r>
  <r>
    <n v="2953"/>
    <x v="37"/>
    <s v="COMUNA CAMĂR"/>
    <d v="2020-09-27T00:00:00"/>
    <n v="1"/>
    <m/>
    <s v="X"/>
    <s v="X"/>
    <n v="0"/>
    <n v="116"/>
    <n v="0"/>
    <n v="116"/>
    <n v="23.966446974236071"/>
    <n v="1325"/>
    <m/>
    <n v="723"/>
    <m/>
    <n v="1325"/>
    <n v="723"/>
    <n v="8.7547169811320755E-2"/>
    <n v="1.8087884508857413E-2"/>
    <n v="0.16044260027662519"/>
    <n v="3.3148612689123197E-2"/>
    <n v="4.8400999999999996"/>
    <s v="0-0,99 lei"/>
    <x v="6"/>
    <s v="0-0,99 euro"/>
    <n v="0"/>
  </r>
  <r>
    <n v="2954"/>
    <x v="37"/>
    <s v="COMUNA CARASTELEC"/>
    <d v="2020-09-27T00:00:00"/>
    <n v="1"/>
    <m/>
    <s v="X"/>
    <s v="X"/>
    <n v="550"/>
    <n v="3550"/>
    <n v="0"/>
    <n v="4100"/>
    <n v="847.0899361583439"/>
    <n v="841"/>
    <m/>
    <n v="529"/>
    <m/>
    <n v="841"/>
    <n v="529"/>
    <n v="4.8751486325802613"/>
    <n v="1.0072413033987442"/>
    <n v="7.7504725897920608"/>
    <n v="1.6013042271424269"/>
    <n v="4.8400999999999996"/>
    <s v="4-4,99 lei"/>
    <x v="11"/>
    <s v="1-1,99 euro"/>
    <n v="1"/>
  </r>
  <r>
    <n v="2955"/>
    <x v="37"/>
    <s v="COMUNA CHIEŞD"/>
    <d v="2020-09-27T00:00:00"/>
    <n v="1"/>
    <m/>
    <s v="X"/>
    <s v="X"/>
    <n v="1200"/>
    <n v="2863"/>
    <n v="0"/>
    <n v="4063"/>
    <n v="839.44546600276863"/>
    <n v="1947"/>
    <m/>
    <n v="995"/>
    <m/>
    <n v="1947"/>
    <n v="995"/>
    <n v="2.0868002054442734"/>
    <n v="0.43114815922073374"/>
    <n v="4.0834170854271354"/>
    <n v="0.84366378492740568"/>
    <n v="4.8400999999999996"/>
    <s v="2-2,99 lei"/>
    <x v="7"/>
    <s v="0-0,99 euro"/>
    <n v="0"/>
  </r>
  <r>
    <n v="2956"/>
    <x v="37"/>
    <s v="COMUNA CIZER"/>
    <d v="2020-09-27T00:00:00"/>
    <n v="1"/>
    <m/>
    <s v="X"/>
    <s v="X"/>
    <n v="1000"/>
    <n v="6619.88"/>
    <n v="0"/>
    <n v="7619.88"/>
    <n v="1574.3228445693271"/>
    <n v="1801"/>
    <m/>
    <n v="1246"/>
    <m/>
    <n v="1801"/>
    <n v="1246"/>
    <n v="4.2309161576901726"/>
    <n v="0.87413817022172524"/>
    <n v="6.1154735152487962"/>
    <n v="1.2635014803927185"/>
    <n v="4.8400999999999996"/>
    <s v="4-4,99 lei"/>
    <x v="11"/>
    <s v="0-0,99 euro"/>
    <n v="0"/>
  </r>
  <r>
    <n v="2957"/>
    <x v="37"/>
    <s v="COMUNA COŞEIU"/>
    <d v="2020-09-27T00:00:00"/>
    <n v="1"/>
    <m/>
    <s v="X"/>
    <s v="X"/>
    <n v="0"/>
    <n v="0"/>
    <n v="0"/>
    <n v="0"/>
    <n v="0"/>
    <n v="977"/>
    <m/>
    <n v="838"/>
    <m/>
    <n v="977"/>
    <n v="838"/>
    <n v="0"/>
    <n v="0"/>
    <n v="0"/>
    <n v="0"/>
    <n v="4.8400999999999996"/>
    <s v="0-0,99 lei"/>
    <x v="6"/>
    <s v="0-0,99 euro"/>
    <n v="0"/>
  </r>
  <r>
    <n v="2958"/>
    <x v="37"/>
    <s v="COMUNA CRASNA"/>
    <d v="2020-09-27T00:00:00"/>
    <n v="1"/>
    <m/>
    <s v="X"/>
    <s v="X"/>
    <n v="6000"/>
    <n v="5000"/>
    <n v="0"/>
    <n v="11000"/>
    <n v="2272.680316522386"/>
    <n v="5284"/>
    <m/>
    <n v="2896"/>
    <m/>
    <n v="5284"/>
    <n v="2896"/>
    <n v="2.0817562452687359"/>
    <n v="0.43010604021998222"/>
    <n v="3.798342541436464"/>
    <n v="0.78476530266656974"/>
    <n v="4.8400999999999996"/>
    <s v="2-2,99 lei"/>
    <x v="7"/>
    <s v="0-0,99 euro"/>
    <n v="0"/>
  </r>
  <r>
    <n v="2959"/>
    <x v="37"/>
    <s v="COMUNA CREACA"/>
    <d v="2020-09-27T00:00:00"/>
    <n v="1"/>
    <m/>
    <s v="X"/>
    <s v="X"/>
    <n v="2645"/>
    <n v="11902"/>
    <n v="0"/>
    <n v="14547"/>
    <n v="3005.5164149501047"/>
    <n v="2236"/>
    <m/>
    <n v="1200"/>
    <m/>
    <n v="2236"/>
    <n v="1200"/>
    <n v="6.5058139534883717"/>
    <n v="1.3441486650045191"/>
    <n v="12.1225"/>
    <n v="2.5045970124584205"/>
    <n v="4.8400999999999996"/>
    <s v="6-6,99 lei"/>
    <x v="13"/>
    <s v="1-1,99 euro"/>
    <n v="1"/>
  </r>
  <r>
    <n v="2960"/>
    <x v="37"/>
    <s v="COMUNA CRISTOLŢ"/>
    <d v="2020-09-27T00:00:00"/>
    <n v="1"/>
    <m/>
    <s v="X"/>
    <s v="X"/>
    <n v="0"/>
    <n v="0"/>
    <n v="0"/>
    <n v="0"/>
    <n v="0"/>
    <n v="1030"/>
    <m/>
    <n v="792"/>
    <m/>
    <n v="1030"/>
    <n v="792"/>
    <n v="0"/>
    <n v="0"/>
    <n v="0"/>
    <n v="0"/>
    <n v="4.8400999999999996"/>
    <s v="0-0,99 lei"/>
    <x v="6"/>
    <s v="0-0,99 euro"/>
    <n v="0"/>
  </r>
  <r>
    <n v="2961"/>
    <x v="37"/>
    <s v="COMUNA CRIŞENI"/>
    <d v="2020-09-27T00:00:00"/>
    <n v="1"/>
    <m/>
    <s v="X"/>
    <s v="X"/>
    <n v="100950"/>
    <n v="10095"/>
    <n v="0"/>
    <n v="111045"/>
    <n v="22942.707795293489"/>
    <n v="2623"/>
    <m/>
    <n v="1666"/>
    <m/>
    <n v="2623"/>
    <n v="1666"/>
    <n v="42.335112466641249"/>
    <n v="8.7467433455179133"/>
    <n v="66.653661464585838"/>
    <n v="13.771133130428264"/>
    <n v="4.8400999999999996"/>
    <s v="42-42,99 lei"/>
    <x v="42"/>
    <s v="8-8,99 euro"/>
    <n v="8"/>
  </r>
  <r>
    <n v="2962"/>
    <x v="37"/>
    <s v="COMUNA CUZĂPLAC"/>
    <d v="2020-09-27T00:00:00"/>
    <n v="1"/>
    <m/>
    <s v="X"/>
    <s v="X"/>
    <n v="3000"/>
    <n v="25868"/>
    <n v="0"/>
    <n v="28868"/>
    <n v="5964.3395797607491"/>
    <n v="1271"/>
    <m/>
    <n v="822"/>
    <m/>
    <n v="1271"/>
    <n v="822"/>
    <n v="22.712824547600313"/>
    <n v="4.6926353892688821"/>
    <n v="35.119221411192214"/>
    <n v="7.2558875666189158"/>
    <n v="4.8400999999999996"/>
    <s v="22-22,99 lei"/>
    <x v="17"/>
    <s v="4-4,99 euro"/>
    <n v="4"/>
  </r>
  <r>
    <n v="2963"/>
    <x v="37"/>
    <s v="COMUNA DOBRIN"/>
    <d v="2020-09-27T00:00:00"/>
    <n v="1"/>
    <m/>
    <s v="X"/>
    <s v="X"/>
    <n v="0"/>
    <n v="1953"/>
    <n v="0"/>
    <n v="1953"/>
    <n v="403.50405983347457"/>
    <n v="1353"/>
    <m/>
    <n v="687"/>
    <m/>
    <n v="1353"/>
    <n v="687"/>
    <n v="1.4434589800443458"/>
    <n v="0.29822916469584226"/>
    <n v="2.8427947598253276"/>
    <n v="0.58734215405163692"/>
    <n v="4.8400999999999996"/>
    <s v="1-1,99 lei"/>
    <x v="10"/>
    <s v="0-0,99 euro"/>
    <n v="0"/>
  </r>
  <r>
    <n v="2964"/>
    <x v="37"/>
    <s v="COMUNA DRAGU"/>
    <d v="2020-09-27T00:00:00"/>
    <n v="1"/>
    <m/>
    <s v="X"/>
    <s v="X"/>
    <n v="2400"/>
    <n v="5000"/>
    <n v="0"/>
    <n v="7400"/>
    <n v="1528.8940311150598"/>
    <n v="903"/>
    <m/>
    <n v="900"/>
    <m/>
    <n v="903"/>
    <n v="900"/>
    <n v="8.1949058693244741"/>
    <n v="1.6931273877243187"/>
    <n v="8.2222222222222214"/>
    <n v="1.6987711456833998"/>
    <n v="4.8400999999999996"/>
    <s v="8-8,99 lei"/>
    <x v="10"/>
    <s v="1-1,99 euro"/>
    <n v="1"/>
  </r>
  <r>
    <n v="2965"/>
    <x v="37"/>
    <s v="COMUNA FILDU DE JOS"/>
    <d v="2020-09-27T00:00:00"/>
    <n v="1"/>
    <m/>
    <s v="X"/>
    <s v="X"/>
    <n v="1200"/>
    <n v="0"/>
    <n v="0"/>
    <n v="1200"/>
    <n v="247.92876180244212"/>
    <n v="1028"/>
    <m/>
    <n v="782"/>
    <m/>
    <n v="1028"/>
    <n v="782"/>
    <n v="1.1673151750972763"/>
    <n v="0.24117583832922385"/>
    <n v="1.5345268542199488"/>
    <n v="0.31704445243279045"/>
    <n v="4.8400999999999996"/>
    <s v="1-1,99 lei"/>
    <x v="10"/>
    <s v="0-0,99 euro"/>
    <n v="0"/>
  </r>
  <r>
    <n v="2966"/>
    <x v="37"/>
    <s v="COMUNA GÎLGĂU"/>
    <d v="2020-09-27T00:00:00"/>
    <n v="1"/>
    <m/>
    <s v="X"/>
    <s v="X"/>
    <n v="3200"/>
    <n v="11304"/>
    <n v="0"/>
    <n v="14504"/>
    <n v="2996.6323009855168"/>
    <n v="1864"/>
    <m/>
    <n v="1359"/>
    <m/>
    <n v="1864"/>
    <n v="1359"/>
    <n v="7.7811158798283264"/>
    <n v="1.6076353546059641"/>
    <n v="10.672553348050037"/>
    <n v="2.2050274473771281"/>
    <n v="4.8400999999999996"/>
    <s v="7-7,99 lei"/>
    <x v="5"/>
    <s v="1-1,99 euro"/>
    <n v="1"/>
  </r>
  <r>
    <n v="2967"/>
    <x v="37"/>
    <s v="COMUNA GÎRBOU"/>
    <d v="2020-09-27T00:00:00"/>
    <n v="1"/>
    <m/>
    <s v="X"/>
    <s v="X"/>
    <n v="3900"/>
    <n v="0"/>
    <n v="0"/>
    <n v="3900"/>
    <n v="805.76847585793689"/>
    <n v="1559"/>
    <m/>
    <n v="958"/>
    <m/>
    <n v="1559"/>
    <n v="958"/>
    <n v="2.5016035920461834"/>
    <n v="0.51684956758045986"/>
    <n v="4.0709812108559502"/>
    <n v="0.84109444244043519"/>
    <n v="4.8400999999999996"/>
    <s v="2-2,99 lei"/>
    <x v="7"/>
    <s v="0-0,99 euro"/>
    <n v="0"/>
  </r>
  <r>
    <n v="2968"/>
    <x v="37"/>
    <s v="COMUNA HALMĂŞD"/>
    <d v="2020-09-27T00:00:00"/>
    <n v="1"/>
    <m/>
    <s v="X"/>
    <s v="X"/>
    <n v="4200"/>
    <n v="1525.29"/>
    <n v="0"/>
    <n v="5725.29"/>
    <n v="1182.8867172165865"/>
    <n v="1864"/>
    <m/>
    <n v="1098"/>
    <m/>
    <n v="1864"/>
    <n v="1098"/>
    <n v="3.0715075107296137"/>
    <n v="0.63459587833507858"/>
    <n v="5.2142896174863385"/>
    <n v="1.0773103071189312"/>
    <n v="4.8400999999999996"/>
    <s v="3-3,99 lei"/>
    <x v="0"/>
    <s v="0-0,99 euro"/>
    <n v="0"/>
  </r>
  <r>
    <n v="2969"/>
    <x v="37"/>
    <s v="COMUNA HERECLEAN"/>
    <d v="2020-09-27T00:00:00"/>
    <n v="1"/>
    <m/>
    <s v="X"/>
    <s v="X"/>
    <n v="4000"/>
    <n v="6035.49"/>
    <n v="0"/>
    <n v="10035.49"/>
    <n v="2073.4055081506581"/>
    <n v="3232"/>
    <m/>
    <n v="2032"/>
    <m/>
    <n v="3232"/>
    <n v="2032"/>
    <n v="3.1050402227722773"/>
    <n v="0.64152398148225809"/>
    <n v="4.9387253937007873"/>
    <n v="1.0203767264520955"/>
    <n v="4.8400999999999996"/>
    <s v="3-3,99 lei"/>
    <x v="0"/>
    <s v="0-0,99 euro"/>
    <n v="0"/>
  </r>
  <r>
    <n v="2970"/>
    <x v="37"/>
    <s v="COMUNA HIDA"/>
    <d v="2020-09-27T00:00:00"/>
    <n v="1"/>
    <m/>
    <s v="X"/>
    <s v="X"/>
    <n v="1123"/>
    <n v="9213.58"/>
    <n v="0"/>
    <n v="10336.58"/>
    <n v="2135.6129005599059"/>
    <n v="2102"/>
    <m/>
    <n v="1141"/>
    <m/>
    <n v="2102"/>
    <n v="1141"/>
    <n v="4.9174976213130348"/>
    <n v="1.0159909136821628"/>
    <n v="9.0592287467134085"/>
    <n v="1.8717028050481208"/>
    <n v="4.8400999999999996"/>
    <s v="4-4,99 lei"/>
    <x v="11"/>
    <s v="1-1,99 euro"/>
    <n v="1"/>
  </r>
  <r>
    <n v="2971"/>
    <x v="37"/>
    <s v="COMUNA HOROATU CRASNEI"/>
    <d v="2020-09-27T00:00:00"/>
    <n v="1"/>
    <m/>
    <s v="X"/>
    <s v="X"/>
    <n v="0"/>
    <n v="23180"/>
    <n v="0"/>
    <n v="23180"/>
    <n v="4789.1572488171732"/>
    <n v="2036"/>
    <m/>
    <n v="1420"/>
    <m/>
    <n v="2036"/>
    <n v="1420"/>
    <n v="11.385068762278978"/>
    <n v="2.3522383343895741"/>
    <n v="16.323943661971832"/>
    <n v="3.3726459498712487"/>
    <n v="4.8400999999999996"/>
    <s v="11-11,99 lei"/>
    <x v="4"/>
    <s v="2-2,99 euro"/>
    <n v="2"/>
  </r>
  <r>
    <n v="2972"/>
    <x v="37"/>
    <s v="COMUNA ILEANDA"/>
    <d v="2020-09-27T00:00:00"/>
    <n v="1"/>
    <m/>
    <s v="X"/>
    <s v="X"/>
    <n v="600"/>
    <n v="11497.32"/>
    <n v="0"/>
    <n v="12097.32"/>
    <n v="2499.3946406065993"/>
    <n v="1843"/>
    <m/>
    <n v="1457"/>
    <m/>
    <n v="1843"/>
    <n v="1457"/>
    <n v="6.5639283776451434"/>
    <n v="1.3561555293578944"/>
    <n v="8.30289636238847"/>
    <n v="1.715439012084145"/>
    <n v="4.8400999999999996"/>
    <s v="6-6,99 lei"/>
    <x v="13"/>
    <s v="1-1,99 euro"/>
    <n v="1"/>
  </r>
  <r>
    <n v="2973"/>
    <x v="37"/>
    <s v="COMUNA IP"/>
    <d v="2020-09-27T00:00:00"/>
    <n v="1"/>
    <m/>
    <s v="X"/>
    <s v="X"/>
    <n v="11000"/>
    <n v="1300"/>
    <n v="0"/>
    <n v="12300"/>
    <n v="2541.2698084750318"/>
    <n v="3009"/>
    <m/>
    <n v="1432"/>
    <m/>
    <n v="3009"/>
    <n v="1432"/>
    <n v="4.0877367896311068"/>
    <n v="0.84455626735627509"/>
    <n v="8.589385474860336"/>
    <n v="1.7746297545216703"/>
    <n v="4.8400999999999996"/>
    <s v="4-4,99 lei"/>
    <x v="11"/>
    <s v="0-0,99 euro"/>
    <n v="0"/>
  </r>
  <r>
    <n v="2974"/>
    <x v="37"/>
    <s v="COMUNA LETCA"/>
    <d v="2020-09-27T00:00:00"/>
    <n v="1"/>
    <m/>
    <s v="X"/>
    <s v="X"/>
    <n v="0"/>
    <n v="7919.08"/>
    <n v="0"/>
    <n v="7919.08"/>
    <n v="1636.1397491787361"/>
    <n v="1433"/>
    <m/>
    <n v="1153"/>
    <m/>
    <n v="1433"/>
    <n v="1153"/>
    <n v="5.5262247034194001"/>
    <n v="1.1417583734673664"/>
    <n v="6.8682393755420641"/>
    <n v="1.4190284034507685"/>
    <n v="4.8400999999999996"/>
    <s v="5-5,99 lei"/>
    <x v="8"/>
    <s v="1-1,99 euro"/>
    <n v="1"/>
  </r>
  <r>
    <n v="2975"/>
    <x v="37"/>
    <s v="COMUNA LOZNA"/>
    <d v="2020-09-27T00:00:00"/>
    <n v="1"/>
    <m/>
    <s v="X"/>
    <s v="X"/>
    <n v="6400"/>
    <n v="6236.05"/>
    <n v="0"/>
    <n v="12636.05"/>
    <n v="2610.7001921447904"/>
    <n v="759"/>
    <m/>
    <n v="672"/>
    <m/>
    <n v="759"/>
    <n v="672"/>
    <n v="16.648287220026351"/>
    <n v="3.4396576971604618"/>
    <n v="18.803645833333331"/>
    <n v="3.8849705240249857"/>
    <n v="4.8400999999999996"/>
    <s v="16-16,99 lei"/>
    <x v="31"/>
    <s v="3-3,99 euro"/>
    <n v="3"/>
  </r>
  <r>
    <n v="2976"/>
    <x v="37"/>
    <s v="COMUNA MARCA"/>
    <d v="2020-09-27T00:00:00"/>
    <n v="1"/>
    <m/>
    <s v="X"/>
    <s v="X"/>
    <n v="1200"/>
    <n v="4881.37"/>
    <n v="0"/>
    <n v="6081.37"/>
    <n v="1256.4554451354311"/>
    <n v="2096"/>
    <m/>
    <n v="1187"/>
    <m/>
    <n v="2096"/>
    <n v="1187"/>
    <n v="2.9014169847328244"/>
    <n v="0.59945393374782019"/>
    <n v="5.1233108677337826"/>
    <n v="1.0585134331385266"/>
    <n v="4.8400999999999996"/>
    <s v="2-2,99 lei"/>
    <x v="7"/>
    <s v="0-0,99 euro"/>
    <n v="0"/>
  </r>
  <r>
    <n v="2977"/>
    <x v="37"/>
    <s v="COMUNA MĂERIŞTE"/>
    <d v="2020-09-27T00:00:00"/>
    <n v="1"/>
    <m/>
    <s v="X"/>
    <s v="X"/>
    <n v="3000"/>
    <n v="4213"/>
    <n v="0"/>
    <n v="7213"/>
    <n v="1490.2584657341793"/>
    <n v="2420"/>
    <m/>
    <n v="1486"/>
    <m/>
    <n v="2420"/>
    <n v="1486"/>
    <n v="2.9805785123966944"/>
    <n v="0.61580928336123109"/>
    <n v="4.8539703903095557"/>
    <n v="1.0028657239126375"/>
    <n v="4.8400999999999996"/>
    <s v="2-2,99 lei"/>
    <x v="7"/>
    <s v="0-0,99 euro"/>
    <n v="0"/>
  </r>
  <r>
    <n v="2978"/>
    <x v="37"/>
    <s v="COMUNA MESEŞENII DE JOS"/>
    <d v="2020-09-27T00:00:00"/>
    <n v="1"/>
    <m/>
    <s v="X"/>
    <s v="X"/>
    <n v="1440"/>
    <n v="1997.19"/>
    <n v="0"/>
    <n v="3437.19"/>
    <n v="710.14855064978008"/>
    <n v="2572"/>
    <m/>
    <n v="1727"/>
    <m/>
    <n v="2572"/>
    <n v="1727"/>
    <n v="1.3363880248833593"/>
    <n v="0.27610752358078539"/>
    <n v="1.9902663578459756"/>
    <n v="0.41120356146484083"/>
    <n v="4.8400999999999996"/>
    <s v="1-1,99 lei"/>
    <x v="10"/>
    <s v="0-0,99 euro"/>
    <n v="0"/>
  </r>
  <r>
    <n v="2979"/>
    <x v="37"/>
    <s v="COMUNA MIRŞID"/>
    <d v="2020-09-27T00:00:00"/>
    <n v="1"/>
    <m/>
    <s v="X"/>
    <s v="X"/>
    <n v="1600"/>
    <n v="4910.6499999999996"/>
    <n v="0"/>
    <n v="6510.65"/>
    <n v="1345.1478275242248"/>
    <n v="1873"/>
    <m/>
    <n v="1216"/>
    <m/>
    <n v="1873"/>
    <n v="1216"/>
    <n v="3.4760544580886279"/>
    <n v="0.7181782314598103"/>
    <n v="5.3541529605263154"/>
    <n v="1.1062070950034744"/>
    <n v="4.8400999999999996"/>
    <s v="3-3,99 lei"/>
    <x v="0"/>
    <s v="0-0,99 euro"/>
    <n v="0"/>
  </r>
  <r>
    <n v="2980"/>
    <x v="37"/>
    <s v="COMUNA NĂPRADEA"/>
    <d v="2020-09-27T00:00:00"/>
    <n v="1"/>
    <m/>
    <s v="X"/>
    <s v="X"/>
    <n v="1000"/>
    <n v="1570"/>
    <n v="0"/>
    <n v="2570"/>
    <n v="530.98076486023024"/>
    <n v="2158"/>
    <m/>
    <n v="1400"/>
    <m/>
    <n v="2158"/>
    <n v="1400"/>
    <n v="1.1909175162187211"/>
    <n v="0.24605225433745609"/>
    <n v="1.8357142857142856"/>
    <n v="0.37927197490016445"/>
    <n v="4.8400999999999996"/>
    <s v="1-1,99 lei"/>
    <x v="10"/>
    <s v="0-0,99 euro"/>
    <n v="0"/>
  </r>
  <r>
    <n v="2981"/>
    <x v="37"/>
    <s v="COMUNA NUŞFALĂU"/>
    <d v="2020-09-27T00:00:00"/>
    <n v="1"/>
    <m/>
    <s v="X"/>
    <s v="X"/>
    <n v="0"/>
    <n v="0"/>
    <n v="0"/>
    <n v="0"/>
    <n v="0"/>
    <n v="3077"/>
    <m/>
    <n v="1640"/>
    <m/>
    <n v="3077"/>
    <n v="1640"/>
    <n v="0"/>
    <n v="0"/>
    <n v="0"/>
    <n v="0"/>
    <n v="4.8400999999999996"/>
    <s v="0-0,99 lei"/>
    <x v="6"/>
    <s v="0-0,99 euro"/>
    <n v="0"/>
  </r>
  <r>
    <n v="2982"/>
    <x v="37"/>
    <s v="COMUNA PERICEI"/>
    <d v="2020-09-27T00:00:00"/>
    <n v="1"/>
    <m/>
    <s v="X"/>
    <s v="X"/>
    <n v="480"/>
    <n v="12332.81"/>
    <n v="0"/>
    <n v="12812.81"/>
    <n v="2647.2200987582901"/>
    <n v="3019"/>
    <m/>
    <n v="1510"/>
    <m/>
    <n v="3019"/>
    <n v="1510"/>
    <n v="4.2440576349784696"/>
    <n v="0.87685329538201062"/>
    <n v="8.4853046357615884"/>
    <n v="1.7531258932174107"/>
    <n v="4.8400999999999996"/>
    <s v="4-4,99 lei"/>
    <x v="11"/>
    <s v="0-0,99 euro"/>
    <n v="0"/>
  </r>
  <r>
    <n v="2983"/>
    <x v="37"/>
    <s v="COMUNA PLOPIŞ"/>
    <d v="2020-09-27T00:00:00"/>
    <n v="1"/>
    <m/>
    <s v="X"/>
    <s v="X"/>
    <n v="1500"/>
    <n v="82"/>
    <n v="0"/>
    <n v="1582"/>
    <n v="326.85275097621951"/>
    <n v="1948"/>
    <m/>
    <n v="1051"/>
    <m/>
    <n v="1948"/>
    <n v="1051"/>
    <n v="0.81211498973305951"/>
    <n v="0.16778888653810037"/>
    <n v="1.5052331113225499"/>
    <n v="0.31099215126186441"/>
    <n v="4.8400999999999996"/>
    <s v="0-0,99 lei"/>
    <x v="6"/>
    <s v="0-0,99 euro"/>
    <n v="0"/>
  </r>
  <r>
    <n v="2984"/>
    <x v="37"/>
    <s v="COMUNA POIANA BLENCHII"/>
    <d v="2020-09-27T00:00:00"/>
    <n v="1"/>
    <m/>
    <s v="X"/>
    <s v="X"/>
    <n v="87"/>
    <n v="3500"/>
    <n v="0"/>
    <n v="3587"/>
    <n v="741.10039048779993"/>
    <n v="926"/>
    <m/>
    <n v="659"/>
    <m/>
    <n v="926"/>
    <n v="659"/>
    <n v="3.8736501079913608"/>
    <n v="0.8003243957751619"/>
    <n v="5.4430955993930201"/>
    <n v="1.1245832936081941"/>
    <n v="4.8400999999999996"/>
    <s v="3-3,99 lei"/>
    <x v="0"/>
    <s v="0-0,99 euro"/>
    <n v="0"/>
  </r>
  <r>
    <n v="2985"/>
    <x v="37"/>
    <s v="COMUNA ROMÂNAŞI"/>
    <d v="2020-09-27T00:00:00"/>
    <n v="1"/>
    <m/>
    <s v="X"/>
    <s v="X"/>
    <n v="3500"/>
    <n v="5042.75"/>
    <n v="0"/>
    <n v="8542.75"/>
    <n v="1764.9945249065104"/>
    <n v="2398"/>
    <m/>
    <n v="1410"/>
    <m/>
    <n v="2398"/>
    <n v="1410"/>
    <n v="3.5624478732276899"/>
    <n v="0.73602774182923703"/>
    <n v="6.0586879432624112"/>
    <n v="1.2517691666003619"/>
    <n v="4.8400999999999996"/>
    <s v="3-3,99 lei"/>
    <x v="0"/>
    <s v="0-0,99 euro"/>
    <n v="0"/>
  </r>
  <r>
    <n v="2986"/>
    <x v="37"/>
    <s v="COMUNA RUS"/>
    <d v="2020-09-27T00:00:00"/>
    <n v="1"/>
    <m/>
    <s v="X"/>
    <s v="X"/>
    <n v="55758"/>
    <n v="4208.59"/>
    <n v="0"/>
    <n v="59966.59"/>
    <n v="12389.535340178922"/>
    <n v="843"/>
    <m/>
    <n v="660"/>
    <m/>
    <n v="843"/>
    <n v="660"/>
    <n v="71.134744958481605"/>
    <n v="14.696957698907381"/>
    <n v="90.858469696969692"/>
    <n v="18.772023242695337"/>
    <n v="4.8400999999999996"/>
    <s v="71-71,99 lei"/>
    <x v="79"/>
    <s v="14-14,99 euro"/>
    <n v="14"/>
  </r>
  <r>
    <n v="2987"/>
    <x v="37"/>
    <s v="COMUNA SĂLĂŢIG"/>
    <d v="2020-09-27T00:00:00"/>
    <n v="1"/>
    <m/>
    <s v="X"/>
    <s v="X"/>
    <n v="0"/>
    <n v="66"/>
    <n v="0"/>
    <n v="66"/>
    <n v="13.636081899134316"/>
    <n v="2189"/>
    <m/>
    <n v="1502"/>
    <m/>
    <n v="2189"/>
    <n v="1502"/>
    <n v="3.015075376884422E-2"/>
    <n v="6.2293658744332191E-3"/>
    <n v="4.3941411451398134E-2"/>
    <n v="9.0786164441639915E-3"/>
    <n v="4.8400999999999996"/>
    <s v="0-0,99 lei"/>
    <x v="6"/>
    <s v="0-0,99 euro"/>
    <n v="0"/>
  </r>
  <r>
    <n v="2988"/>
    <x v="37"/>
    <s v="COMUNA SÂG"/>
    <d v="2020-09-27T00:00:00"/>
    <n v="1"/>
    <m/>
    <s v="X"/>
    <s v="X"/>
    <n v="1500"/>
    <n v="5971.12"/>
    <n v="0"/>
    <n v="7471.12"/>
    <n v="1543.5879423978845"/>
    <n v="2532"/>
    <m/>
    <n v="1413"/>
    <m/>
    <n v="2532"/>
    <n v="1413"/>
    <n v="2.9506793048973141"/>
    <n v="0.60963188878273478"/>
    <n v="5.2874168435951878"/>
    <n v="1.0924189259716097"/>
    <n v="4.8400999999999996"/>
    <s v="2-2,99 lei"/>
    <x v="7"/>
    <s v="0-0,99 euro"/>
    <n v="0"/>
  </r>
  <r>
    <n v="2989"/>
    <x v="37"/>
    <s v="COMUNA SÎNMIHAI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LMAŞULUI"/>
    <d v="2020-09-27T00:00:00"/>
    <n v="1"/>
    <m/>
    <s v="X"/>
    <s v="X"/>
    <n v="2099"/>
    <n v="5273.91"/>
    <n v="0"/>
    <n v="7372.91"/>
    <n v="1523.2970393173696"/>
    <n v="1300"/>
    <m/>
    <n v="860"/>
    <m/>
    <n v="1300"/>
    <n v="860"/>
    <n v="5.6714692307692305"/>
    <n v="1.1717669533210535"/>
    <n v="8.5731511627906976"/>
    <n v="1.7712756271132204"/>
    <n v="4.8400999999999996"/>
    <s v="5-5,99 lei"/>
    <x v="8"/>
    <s v="1-1,99 euro"/>
    <n v="1"/>
  </r>
  <r>
    <n v="2990"/>
    <x v="37"/>
    <s v="COMUNA SOMEŞ-ODORHEI"/>
    <d v="2020-09-27T00:00:00"/>
    <n v="1"/>
    <m/>
    <s v="X"/>
    <s v="X"/>
    <n v="2500"/>
    <n v="2855.12"/>
    <n v="0"/>
    <n v="5355.12"/>
    <n v="1106.4068924195781"/>
    <n v="2207"/>
    <m/>
    <n v="1413"/>
    <m/>
    <n v="2207"/>
    <n v="1413"/>
    <n v="2.426425011327594"/>
    <n v="0.5013171238874391"/>
    <n v="3.7898938428874733"/>
    <n v="0.78301973985815854"/>
    <n v="4.8400999999999996"/>
    <s v="2-2,99 lei"/>
    <x v="7"/>
    <s v="0-0,99 euro"/>
    <n v="0"/>
  </r>
  <r>
    <n v="2991"/>
    <x v="37"/>
    <s v="COMUNA SURDUC"/>
    <d v="2020-09-27T00:00:00"/>
    <n v="1"/>
    <m/>
    <s v="X"/>
    <s v="X"/>
    <n v="1400"/>
    <n v="6681.67"/>
    <n v="0"/>
    <n v="8081.67"/>
    <n v="1669.7320303299521"/>
    <n v="3034"/>
    <m/>
    <n v="2320"/>
    <m/>
    <n v="3034"/>
    <n v="2320"/>
    <n v="2.6637013843111403"/>
    <n v="0.55034015501976008"/>
    <n v="3.4834784482758621"/>
    <n v="0.71971208203877246"/>
    <n v="4.8400999999999996"/>
    <s v="2-2,99 lei"/>
    <x v="7"/>
    <s v="0-0,99 euro"/>
    <n v="0"/>
  </r>
  <r>
    <n v="2992"/>
    <x v="37"/>
    <s v="COMUNA ŞAMŞUD"/>
    <d v="2020-09-27T00:00:00"/>
    <n v="1"/>
    <m/>
    <s v="X"/>
    <s v="X"/>
    <n v="1000"/>
    <n v="3175.98"/>
    <n v="0"/>
    <n v="4175.9799999999996"/>
    <n v="862.78795892646849"/>
    <n v="1382"/>
    <m/>
    <n v="708"/>
    <m/>
    <n v="1382"/>
    <n v="708"/>
    <n v="3.0216931982633861"/>
    <n v="0.62430387766025219"/>
    <n v="5.8982768361581916"/>
    <n v="1.2186270606306051"/>
    <n v="4.8400999999999996"/>
    <s v="3-3,99 lei"/>
    <x v="0"/>
    <s v="0-0,99 euro"/>
    <n v="0"/>
  </r>
  <r>
    <n v="2993"/>
    <x v="37"/>
    <s v="COMUNA ŞĂRMĂŞAG"/>
    <d v="2020-09-27T00:00:00"/>
    <n v="1"/>
    <m/>
    <s v="X"/>
    <s v="X"/>
    <n v="2880"/>
    <n v="20240.490000000002"/>
    <n v="0"/>
    <n v="23120.49"/>
    <n v="4776.862048304788"/>
    <n v="5357"/>
    <m/>
    <n v="2505"/>
    <m/>
    <n v="5357"/>
    <n v="2505"/>
    <n v="4.3159398917304461"/>
    <n v="0.89170469447541312"/>
    <n v="9.2297365269461089"/>
    <n v="1.9069309574071009"/>
    <n v="4.8400999999999996"/>
    <s v="4-4,99 lei"/>
    <x v="11"/>
    <s v="0-0,99 euro"/>
    <n v="0"/>
  </r>
  <r>
    <n v="2994"/>
    <x v="37"/>
    <s v="COMUNA ŞIMIŞNA"/>
    <d v="2020-09-27T00:00:00"/>
    <n v="1"/>
    <m/>
    <s v="X"/>
    <s v="X"/>
    <n v="1400"/>
    <n v="0"/>
    <n v="0"/>
    <n v="1400"/>
    <n v="289.25022210284914"/>
    <n v="910"/>
    <m/>
    <n v="655"/>
    <m/>
    <n v="910"/>
    <n v="655"/>
    <n v="1.5384615384615385"/>
    <n v="0.31785738692620785"/>
    <n v="2.1374045801526718"/>
    <n v="0.44160339252343378"/>
    <n v="4.8400999999999996"/>
    <s v="1-1,99 lei"/>
    <x v="10"/>
    <s v="0-0,99 euro"/>
    <n v="0"/>
  </r>
  <r>
    <n v="2995"/>
    <x v="37"/>
    <s v="COMUNA TREZNEA"/>
    <d v="2020-09-27T00:00:00"/>
    <n v="1"/>
    <m/>
    <s v="X"/>
    <s v="X"/>
    <n v="1000"/>
    <n v="3377.28"/>
    <n v="0"/>
    <n v="4377.2800000000007"/>
    <n v="904.37800871882837"/>
    <n v="847"/>
    <m/>
    <n v="713"/>
    <m/>
    <n v="847"/>
    <n v="713"/>
    <n v="5.1679811097992925"/>
    <n v="1.0677426313091245"/>
    <n v="6.1392426367461441"/>
    <n v="1.2684123544443595"/>
    <n v="4.8400999999999996"/>
    <s v="5-5,99 lei"/>
    <x v="8"/>
    <s v="1-1,99 euro"/>
    <n v="1"/>
  </r>
  <r>
    <n v="2996"/>
    <x v="37"/>
    <s v="COMUNA VALCĂU DE JOS"/>
    <d v="2020-09-27T00:00:00"/>
    <n v="1"/>
    <m/>
    <s v="X"/>
    <s v="X"/>
    <n v="0"/>
    <n v="2172"/>
    <n v="0"/>
    <n v="2172"/>
    <n v="448.75105886242022"/>
    <n v="2447"/>
    <m/>
    <n v="1664"/>
    <m/>
    <n v="2447"/>
    <n v="1664"/>
    <n v="0.88761749080506747"/>
    <n v="0.18338825454124244"/>
    <n v="1.3052884615384615"/>
    <n v="0.26968212672020447"/>
    <n v="4.8400999999999996"/>
    <s v="0-0,99 lei"/>
    <x v="6"/>
    <s v="0-0,99 euro"/>
    <n v="0"/>
  </r>
  <r>
    <n v="2997"/>
    <x v="37"/>
    <s v="COMUNA VÂRŞOLŢ"/>
    <d v="2020-09-27T00:00:00"/>
    <n v="1"/>
    <m/>
    <s v="X"/>
    <s v="X"/>
    <n v="0"/>
    <n v="8523"/>
    <n v="0"/>
    <n v="8523"/>
    <n v="1760.9140307018451"/>
    <n v="1869"/>
    <m/>
    <n v="1221"/>
    <m/>
    <n v="1869"/>
    <n v="1221"/>
    <n v="4.560192616372392"/>
    <n v="0.94216909079820499"/>
    <n v="6.9803439803439806"/>
    <n v="1.4421900333348445"/>
    <n v="4.8400999999999996"/>
    <s v="4-4,99 lei"/>
    <x v="11"/>
    <s v="0-0,99 euro"/>
    <n v="0"/>
  </r>
  <r>
    <n v="2998"/>
    <x v="37"/>
    <s v="COMUNA ZALHA"/>
    <d v="2020-09-27T00:00:00"/>
    <n v="1"/>
    <m/>
    <s v="X"/>
    <s v="X"/>
    <n v="300"/>
    <n v="2052.1799999999998"/>
    <n v="0"/>
    <n v="2352.1799999999998"/>
    <n v="485.97756244705687"/>
    <n v="669"/>
    <m/>
    <n v="728"/>
    <m/>
    <n v="669"/>
    <n v="728"/>
    <n v="3.5159641255605378"/>
    <n v="0.72642386016002525"/>
    <n v="3.2310164835164832"/>
    <n v="0.6675515967679353"/>
    <n v="4.8400999999999996"/>
    <s v="3-3,99 lei"/>
    <x v="0"/>
    <s v="0-0,99 euro"/>
    <n v="0"/>
  </r>
  <r>
    <n v="2999"/>
    <x v="37"/>
    <s v="COMUNA ZIMBOR"/>
    <d v="2020-09-27T00:00:00"/>
    <n v="1"/>
    <m/>
    <s v="X"/>
    <s v="X"/>
    <n v="0"/>
    <n v="2719"/>
    <n v="0"/>
    <n v="2719"/>
    <n v="561.76525278403346"/>
    <n v="814"/>
    <m/>
    <n v="527"/>
    <m/>
    <n v="814"/>
    <n v="527"/>
    <n v="3.3402948402948405"/>
    <n v="0.69012930317448828"/>
    <n v="5.1593927893738138"/>
    <n v="1.0659682216015816"/>
    <n v="4.8400999999999996"/>
    <s v="3-3,99 lei"/>
    <x v="0"/>
    <s v="0-0,99 euro"/>
    <n v="0"/>
  </r>
  <r>
    <n v="3000"/>
    <x v="38"/>
    <s v="MUNICIPIUL BAIA MARE"/>
    <d v="2020-09-27T00:00:00"/>
    <n v="1"/>
    <m/>
    <s v="X"/>
    <s v="X"/>
    <n v="41110"/>
    <n v="190588"/>
    <n v="0"/>
    <n v="231698"/>
    <n v="47870.498543418529"/>
    <n v="120221"/>
    <m/>
    <n v="42243"/>
    <m/>
    <n v="120221"/>
    <n v="42243"/>
    <n v="1.927267282754261"/>
    <n v="0.3981874925630175"/>
    <n v="5.4848850697156921"/>
    <n v="1.1332173033027608"/>
    <n v="4.8400999999999996"/>
    <s v="1-1,99 lei"/>
    <x v="10"/>
    <s v="0-0,99 euro"/>
    <n v="0"/>
  </r>
  <r>
    <n v="3001"/>
    <x v="38"/>
    <s v="MUNICIPIUL SIGHETU MARMAŢIEI"/>
    <d v="2020-09-27T00:00:00"/>
    <n v="1"/>
    <m/>
    <s v="X"/>
    <s v="X"/>
    <n v="6000"/>
    <n v="13172.4"/>
    <n v="0"/>
    <n v="19172.400000000001"/>
    <n v="3961.1578273176178"/>
    <n v="35752"/>
    <m/>
    <n v="12230"/>
    <m/>
    <n v="35752"/>
    <n v="12230"/>
    <n v="0.53626090848064445"/>
    <n v="0.11079541920221576"/>
    <n v="1.5676533115290272"/>
    <n v="0.32388862038574145"/>
    <n v="4.8400999999999996"/>
    <s v="0-0,99 lei"/>
    <x v="6"/>
    <s v="0-0,99 euro"/>
    <n v="0"/>
  </r>
  <r>
    <n v="3002"/>
    <x v="38"/>
    <s v="ORAȘUL BAIA SPRIE"/>
    <d v="2020-09-27T00:00:00"/>
    <n v="1"/>
    <m/>
    <s v="X"/>
    <s v="X"/>
    <n v="3780"/>
    <n v="5054"/>
    <n v="0"/>
    <n v="8834"/>
    <n v="1825.168901468978"/>
    <n v="13950"/>
    <m/>
    <n v="5703"/>
    <m/>
    <n v="13950"/>
    <n v="5703"/>
    <n v="0.63326164874551971"/>
    <n v="0.13083648039204143"/>
    <n v="1.5490092933543749"/>
    <n v="0.32003663010152167"/>
    <n v="4.8400999999999996"/>
    <s v="0-0,99 lei"/>
    <x v="6"/>
    <s v="0-0,99 euro"/>
    <n v="0"/>
  </r>
  <r>
    <n v="3003"/>
    <x v="38"/>
    <s v="ORAȘUL BORŞA"/>
    <d v="2020-09-27T00:00:00"/>
    <n v="1"/>
    <m/>
    <s v="X"/>
    <s v="X"/>
    <n v="10340"/>
    <n v="18843.18"/>
    <n v="0"/>
    <n v="29183.18"/>
    <n v="6029.4580690481607"/>
    <n v="23298"/>
    <m/>
    <n v="7837"/>
    <m/>
    <n v="23298"/>
    <n v="7837"/>
    <n v="1.2526045154090479"/>
    <n v="0.25879723877792776"/>
    <n v="3.7237692994768405"/>
    <n v="0.76935792638103362"/>
    <n v="4.8400999999999996"/>
    <s v="1-1,99 lei"/>
    <x v="10"/>
    <s v="0-0,99 euro"/>
    <n v="0"/>
  </r>
  <r>
    <n v="3004"/>
    <x v="38"/>
    <s v="ORAȘUL CAVNIC"/>
    <d v="2020-09-27T00:00:00"/>
    <n v="1"/>
    <m/>
    <s v="X"/>
    <s v="X"/>
    <n v="2550"/>
    <n v="11529"/>
    <n v="0"/>
    <n v="14079"/>
    <n v="2908.8241978471519"/>
    <n v="4218"/>
    <m/>
    <n v="2206"/>
    <m/>
    <n v="4218"/>
    <n v="2206"/>
    <n v="3.3378378378378377"/>
    <n v="0.68962166852706308"/>
    <n v="6.3821396192203084"/>
    <n v="1.3185966445363335"/>
    <n v="4.8400999999999996"/>
    <s v="3-3,99 lei"/>
    <x v="0"/>
    <s v="0-0,99 euro"/>
    <n v="0"/>
  </r>
  <r>
    <n v="3005"/>
    <x v="38"/>
    <s v="ORAȘUL TÂRGU LĂPUŞ"/>
    <d v="2020-09-27T00:00:00"/>
    <n v="1"/>
    <m/>
    <s v="X"/>
    <s v="X"/>
    <n v="12500"/>
    <n v="16906.13"/>
    <n v="0"/>
    <n v="29406.13"/>
    <n v="6075.5211669180399"/>
    <n v="10739"/>
    <m/>
    <n v="4877"/>
    <m/>
    <n v="10739"/>
    <n v="4877"/>
    <n v="2.738255889747649"/>
    <n v="0.56574366020281586"/>
    <n v="6.0295530038958374"/>
    <n v="1.2457496753984088"/>
    <n v="4.8400999999999996"/>
    <s v="2-2,99 lei"/>
    <x v="7"/>
    <s v="0-0,99 euro"/>
    <n v="0"/>
  </r>
  <r>
    <n v="3006"/>
    <x v="38"/>
    <s v="ORAȘUL VIŞEU DE SUS"/>
    <d v="2020-09-27T00:00:00"/>
    <n v="1"/>
    <m/>
    <s v="X"/>
    <s v="X"/>
    <n v="0"/>
    <n v="18220"/>
    <n v="0"/>
    <n v="18220"/>
    <n v="3764.3850333670794"/>
    <n v="14785"/>
    <m/>
    <n v="4901"/>
    <m/>
    <n v="14785"/>
    <n v="4901"/>
    <n v="1.2323300642543118"/>
    <n v="0.25460838913541289"/>
    <n v="3.7176086512956541"/>
    <n v="0.76808509148481519"/>
    <n v="4.8400999999999996"/>
    <s v="1-1,99 lei"/>
    <x v="10"/>
    <s v="0-0,99 euro"/>
    <n v="0"/>
  </r>
  <r>
    <n v="3007"/>
    <x v="38"/>
    <s v="ORAȘUL SĂLIŞTEA DE SUS"/>
    <d v="2020-09-27T00:00:00"/>
    <n v="1"/>
    <m/>
    <s v="X"/>
    <s v="X"/>
    <n v="0"/>
    <n v="6927.4"/>
    <n v="0"/>
    <n v="6927.4"/>
    <n v="1431.2514204251979"/>
    <n v="4203"/>
    <m/>
    <n v="1780"/>
    <m/>
    <n v="4203"/>
    <n v="1780"/>
    <n v="1.6482036640494884"/>
    <n v="0.34053091135503161"/>
    <n v="3.8917977528089884"/>
    <n v="0.80407383169954938"/>
    <n v="4.8400999999999996"/>
    <s v="1-1,99 lei"/>
    <x v="10"/>
    <s v="0-0,99 euro"/>
    <n v="0"/>
  </r>
  <r>
    <n v="3008"/>
    <x v="38"/>
    <s v="ORAS ŞOMCUTA MARE"/>
    <d v="2020-09-27T00:00:00"/>
    <n v="1"/>
    <m/>
    <s v="X"/>
    <s v="X"/>
    <n v="3630"/>
    <n v="14454.55"/>
    <n v="0"/>
    <n v="18084.55"/>
    <n v="3736.4000743786287"/>
    <n v="6364"/>
    <m/>
    <n v="3960"/>
    <m/>
    <n v="6364"/>
    <n v="3960"/>
    <n v="2.8416954745443115"/>
    <n v="0.58711503368614526"/>
    <n v="4.5668055555555558"/>
    <n v="0.94353537231783557"/>
    <n v="4.8400999999999996"/>
    <s v="2-2,99 lei"/>
    <x v="7"/>
    <s v="0-0,99 euro"/>
    <n v="0"/>
  </r>
  <r>
    <n v="3009"/>
    <x v="38"/>
    <s v="ORAȘUL TĂUŢII-MĂGHERĂUŞ"/>
    <d v="2020-09-27T00:00:00"/>
    <n v="1"/>
    <m/>
    <s v="X"/>
    <s v="X"/>
    <n v="15333"/>
    <n v="27039.37"/>
    <n v="0"/>
    <n v="42372.369999999995"/>
    <n v="8754.4410239457866"/>
    <n v="7298"/>
    <m/>
    <n v="4246"/>
    <m/>
    <n v="7298"/>
    <n v="4246"/>
    <n v="5.8060249383392701"/>
    <n v="1.1995671449637966"/>
    <n v="9.9793617522373985"/>
    <n v="2.0618090023423896"/>
    <n v="4.8400999999999996"/>
    <s v="5-5,99 lei"/>
    <x v="8"/>
    <s v="1-1,99 euro"/>
    <n v="1"/>
  </r>
  <r>
    <n v="3010"/>
    <x v="38"/>
    <s v="ORAȘUL ULMENI"/>
    <d v="2020-09-27T00:00:00"/>
    <n v="1"/>
    <m/>
    <s v="X"/>
    <s v="X"/>
    <n v="29000"/>
    <n v="41611.199999999997"/>
    <n v="0"/>
    <n v="70611.199999999997"/>
    <n v="14588.789487820501"/>
    <n v="5736"/>
    <m/>
    <n v="3670"/>
    <m/>
    <n v="5736"/>
    <n v="3670"/>
    <n v="12.31018131101813"/>
    <n v="2.5433733416702409"/>
    <n v="19.240108991825611"/>
    <n v="3.9751469994061308"/>
    <n v="4.8400999999999996"/>
    <s v="12-12,99 lei"/>
    <x v="15"/>
    <s v="2-2,99 euro"/>
    <n v="2"/>
  </r>
  <r>
    <n v="3011"/>
    <x v="38"/>
    <s v="ORAȘUL DRAGOMIREŞTI"/>
    <d v="2020-09-27T00:00:00"/>
    <n v="1"/>
    <m/>
    <s v="X"/>
    <s v="X"/>
    <n v="0"/>
    <n v="2000"/>
    <n v="0"/>
    <n v="2000"/>
    <n v="413.21460300407017"/>
    <n v="2548"/>
    <m/>
    <n v="1382"/>
    <m/>
    <n v="2548"/>
    <n v="1382"/>
    <n v="0.78492935635792782"/>
    <n v="0.16217213618684073"/>
    <n v="1.4471780028943559"/>
    <n v="0.29899754197110723"/>
    <n v="4.8400999999999996"/>
    <s v="0-0,99 lei"/>
    <x v="6"/>
    <s v="0-0,99 euro"/>
    <n v="0"/>
  </r>
  <r>
    <n v="3012"/>
    <x v="38"/>
    <s v="ORAȘUL SEINI"/>
    <d v="2020-09-27T00:00:00"/>
    <n v="1"/>
    <m/>
    <s v="X"/>
    <s v="X"/>
    <n v="4800"/>
    <n v="8000"/>
    <n v="3400"/>
    <n v="16200"/>
    <n v="3347.0382843329685"/>
    <n v="7961"/>
    <m/>
    <n v="4320"/>
    <m/>
    <n v="7961"/>
    <n v="4320"/>
    <n v="2.0349202361512373"/>
    <n v="0.42042937876309111"/>
    <n v="3.75"/>
    <n v="0.77477738063263157"/>
    <n v="4.8400999999999996"/>
    <s v="2-2,99 lei"/>
    <x v="7"/>
    <s v="0-0,99 euro"/>
    <n v="0"/>
  </r>
  <r>
    <n v="3013"/>
    <x v="38"/>
    <s v="COMUNA ARDUSAT"/>
    <d v="2020-09-27T00:00:00"/>
    <n v="1"/>
    <m/>
    <s v="X"/>
    <s v="X"/>
    <n v="3850"/>
    <n v="6667.93"/>
    <n v="6687.8"/>
    <n v="17205.73"/>
    <n v="3554.8294456726103"/>
    <n v="2170"/>
    <m/>
    <n v="1397"/>
    <m/>
    <n v="2170"/>
    <n v="1397"/>
    <n v="7.9289078341013823"/>
    <n v="1.6381702514620324"/>
    <n v="12.31619899785254"/>
    <n v="2.5446166397083823"/>
    <n v="4.8400999999999996"/>
    <s v="7-7,99 lei"/>
    <x v="5"/>
    <s v="1-1,99 euro"/>
    <n v="1"/>
  </r>
  <r>
    <n v="3014"/>
    <x v="38"/>
    <s v="COMUNA ARINIŞ"/>
    <d v="2020-09-27T00:00:00"/>
    <n v="1"/>
    <m/>
    <s v="X"/>
    <s v="X"/>
    <n v="2200"/>
    <n v="4380"/>
    <n v="6600"/>
    <n v="13180"/>
    <n v="2723.0842337968224"/>
    <n v="859"/>
    <m/>
    <n v="667"/>
    <m/>
    <n v="859"/>
    <n v="667"/>
    <n v="15.343422584400466"/>
    <n v="3.1700631359683613"/>
    <n v="19.760119940029984"/>
    <n v="4.0825850581661509"/>
    <n v="4.8400999999999996"/>
    <s v="15-15,99 lei"/>
    <x v="1"/>
    <s v="3-3,99 euro"/>
    <n v="3"/>
  </r>
  <r>
    <n v="3015"/>
    <x v="38"/>
    <s v="COMUNA ASUAJU DE SUS"/>
    <d v="2020-09-27T00:00:00"/>
    <n v="1"/>
    <m/>
    <s v="X"/>
    <s v="X"/>
    <n v="4740"/>
    <n v="5832"/>
    <n v="0"/>
    <n v="10572"/>
    <n v="2184.2523914795152"/>
    <n v="1002"/>
    <m/>
    <n v="723"/>
    <m/>
    <n v="1002"/>
    <n v="723"/>
    <n v="10.550898203592814"/>
    <n v="2.1798926062669812"/>
    <n v="14.622406639004149"/>
    <n v="3.02109597715009"/>
    <n v="4.8400999999999996"/>
    <s v="10-10,99 lei"/>
    <x v="3"/>
    <s v="2-2,99 euro"/>
    <n v="2"/>
  </r>
  <r>
    <n v="3016"/>
    <x v="38"/>
    <s v="COMUNA BĂIŢA DE SUB CODRU"/>
    <d v="2020-09-27T00:00:00"/>
    <n v="1"/>
    <m/>
    <s v="X"/>
    <s v="X"/>
    <n v="2750"/>
    <n v="764"/>
    <n v="0"/>
    <n v="3514"/>
    <n v="726.01805747815138"/>
    <n v="1443"/>
    <m/>
    <n v="1104"/>
    <m/>
    <n v="1443"/>
    <n v="1104"/>
    <n v="2.4352044352044353"/>
    <n v="0.50313101696337592"/>
    <n v="3.1829710144927534"/>
    <n v="0.65762505206354294"/>
    <n v="4.8400999999999996"/>
    <s v="2-2,99 lei"/>
    <x v="7"/>
    <s v="0-0,99 euro"/>
    <n v="0"/>
  </r>
  <r>
    <n v="3017"/>
    <x v="38"/>
    <s v="COMUNA BĂIUŢ"/>
    <d v="2020-09-27T00:00:00"/>
    <n v="1"/>
    <m/>
    <s v="X"/>
    <s v="X"/>
    <n v="0"/>
    <n v="6332"/>
    <n v="7650"/>
    <n v="13982"/>
    <n v="2888.7832896014547"/>
    <n v="1928"/>
    <m/>
    <n v="1040"/>
    <m/>
    <n v="1928"/>
    <n v="1040"/>
    <n v="7.2520746887966805"/>
    <n v="1.498331581743493"/>
    <n v="13.444230769230769"/>
    <n v="2.7776762400013988"/>
    <n v="4.8400999999999996"/>
    <s v="7-7,99 lei"/>
    <x v="5"/>
    <s v="1-1,99 euro"/>
    <n v="1"/>
  </r>
  <r>
    <n v="3018"/>
    <x v="38"/>
    <s v="COMUNA BÂRSANA"/>
    <d v="2020-09-27T00:00:00"/>
    <n v="1"/>
    <m/>
    <s v="X"/>
    <s v="X"/>
    <n v="63585"/>
    <n v="8760"/>
    <n v="0"/>
    <n v="72345"/>
    <n v="14947.005227164729"/>
    <n v="3783"/>
    <m/>
    <n v="2029"/>
    <m/>
    <n v="3783"/>
    <n v="2029"/>
    <n v="19.123711340206185"/>
    <n v="3.9510983947038669"/>
    <n v="35.655495317890583"/>
    <n v="7.3666856713478213"/>
    <n v="4.8400999999999996"/>
    <s v="19-19,99 lei"/>
    <x v="30"/>
    <s v="3-3,99 euro"/>
    <n v="3"/>
  </r>
  <r>
    <n v="3019"/>
    <x v="38"/>
    <s v="COMUNA BĂSEŞTI"/>
    <d v="2020-09-27T00:00:00"/>
    <n v="1"/>
    <m/>
    <s v="X"/>
    <s v="X"/>
    <n v="3850"/>
    <n v="5614"/>
    <n v="0"/>
    <n v="9464"/>
    <n v="1955.3315014152602"/>
    <n v="1074"/>
    <m/>
    <n v="873"/>
    <m/>
    <n v="1074"/>
    <n v="873"/>
    <n v="8.8119180633147121"/>
    <n v="1.8206066121184918"/>
    <n v="10.840778923253151"/>
    <n v="2.2397840795134711"/>
    <n v="4.8400999999999996"/>
    <s v="8-8,99 lei"/>
    <x v="2"/>
    <s v="1-1,99 euro"/>
    <n v="1"/>
  </r>
  <r>
    <n v="3020"/>
    <x v="38"/>
    <s v="COMUNA BICAZ"/>
    <d v="2020-09-27T00:00:00"/>
    <n v="1"/>
    <m/>
    <s v="X"/>
    <s v="X"/>
    <n v="0"/>
    <n v="600"/>
    <n v="0"/>
    <n v="600"/>
    <n v="123.96438090122106"/>
    <n v="795"/>
    <m/>
    <n v="546"/>
    <m/>
    <n v="795"/>
    <n v="546"/>
    <n v="0.75471698113207553"/>
    <n v="0.15593003886946047"/>
    <n v="1.098901098901099"/>
    <n v="0.22704099066157704"/>
    <n v="4.8400999999999996"/>
    <s v="0-0,99 lei"/>
    <x v="6"/>
    <s v="0-0,99 euro"/>
    <n v="0"/>
  </r>
  <r>
    <n v="3021"/>
    <x v="38"/>
    <s v="COMUNA BISTRA"/>
    <d v="2020-09-27T00:00:00"/>
    <n v="1"/>
    <m/>
    <s v="X"/>
    <s v="X"/>
    <n v="5390"/>
    <n v="8285"/>
    <n v="0"/>
    <n v="13675"/>
    <n v="2825.3548480403301"/>
    <n v="3259"/>
    <m/>
    <n v="1390"/>
    <m/>
    <n v="3259"/>
    <n v="1390"/>
    <n v="4.196072414851181"/>
    <n v="0.86693919853953061"/>
    <n v="9.8381294964028783"/>
    <n v="2.0326293870793744"/>
    <n v="4.8400999999999996"/>
    <s v="4-4,99 lei"/>
    <x v="11"/>
    <s v="0-0,99 euro"/>
    <n v="0"/>
  </r>
  <r>
    <n v="3022"/>
    <x v="38"/>
    <s v="COMUNA BOCICOIU MARE"/>
    <d v="2020-09-27T00:00:00"/>
    <n v="1"/>
    <m/>
    <s v="X"/>
    <s v="X"/>
    <n v="0"/>
    <n v="4000"/>
    <n v="0"/>
    <n v="4000"/>
    <n v="826.42920600814034"/>
    <n v="3693"/>
    <m/>
    <n v="1434"/>
    <m/>
    <n v="3693"/>
    <n v="1434"/>
    <n v="1.0831302464121311"/>
    <n v="0.22378261738644473"/>
    <n v="2.7894002789400281"/>
    <n v="0.57631046444082312"/>
    <n v="4.8400999999999996"/>
    <s v="1-1,99 lei"/>
    <x v="10"/>
    <s v="0-0,99 euro"/>
    <n v="0"/>
  </r>
  <r>
    <n v="3023"/>
    <x v="38"/>
    <s v="COMUNA BOGDAN VODĂ"/>
    <d v="2020-09-27T00:00:00"/>
    <n v="1"/>
    <m/>
    <s v="X"/>
    <s v="X"/>
    <n v="0"/>
    <n v="13265"/>
    <n v="0"/>
    <n v="13265"/>
    <n v="2740.6458544244956"/>
    <n v="2508"/>
    <m/>
    <n v="1282"/>
    <m/>
    <n v="2508"/>
    <n v="1282"/>
    <n v="5.2890749601275919"/>
    <n v="1.0927615049539456"/>
    <n v="10.347113884555382"/>
    <n v="2.1377892780222276"/>
    <n v="4.8400999999999996"/>
    <s v="5-5,99 lei"/>
    <x v="8"/>
    <s v="1-1,99 euro"/>
    <n v="1"/>
  </r>
  <r>
    <n v="3024"/>
    <x v="38"/>
    <s v="COMUNA BOIU MARE"/>
    <d v="2020-09-27T00:00:00"/>
    <n v="1"/>
    <m/>
    <s v="X"/>
    <s v="X"/>
    <n v="0"/>
    <n v="4444.4799999999996"/>
    <n v="0"/>
    <n v="4444.4799999999996"/>
    <n v="918.26201937976487"/>
    <n v="964"/>
    <m/>
    <n v="812"/>
    <m/>
    <n v="964"/>
    <n v="812"/>
    <n v="4.610456431535269"/>
    <n v="0.95255396201220421"/>
    <n v="5.4734975369458123"/>
    <n v="1.1308645558864099"/>
    <n v="4.8400999999999996"/>
    <s v="4-4,99 lei"/>
    <x v="11"/>
    <s v="0-0,99 euro"/>
    <n v="0"/>
  </r>
  <r>
    <n v="3025"/>
    <x v="38"/>
    <s v="COMUNA BOTIZA"/>
    <d v="2020-09-27T00:00:00"/>
    <n v="1"/>
    <m/>
    <s v="X"/>
    <s v="X"/>
    <n v="0"/>
    <n v="11331.52"/>
    <n v="0"/>
    <n v="11331.52"/>
    <n v="2341.1747691163409"/>
    <n v="2096"/>
    <m/>
    <n v="1238"/>
    <m/>
    <n v="2096"/>
    <n v="1238"/>
    <n v="5.406259541984733"/>
    <n v="1.1169726951890939"/>
    <n v="9.1530856219709218"/>
    <n v="1.8910943207724886"/>
    <n v="4.8400999999999996"/>
    <s v="5-5,99 lei"/>
    <x v="8"/>
    <s v="1-1,99 euro"/>
    <n v="1"/>
  </r>
  <r>
    <n v="3026"/>
    <x v="38"/>
    <s v="COMUNA BUDEŞTI"/>
    <d v="2020-09-27T00:00:00"/>
    <n v="1"/>
    <m/>
    <s v="X"/>
    <s v="X"/>
    <n v="0"/>
    <n v="0"/>
    <n v="0"/>
    <n v="0"/>
    <n v="0"/>
    <n v="2450"/>
    <m/>
    <n v="1640"/>
    <m/>
    <n v="2450"/>
    <n v="1640"/>
    <n v="0"/>
    <n v="0"/>
    <n v="0"/>
    <n v="0"/>
    <n v="4.8400999999999996"/>
    <s v="0-0,99 lei"/>
    <x v="6"/>
    <s v="0-0,99 euro"/>
    <n v="0"/>
  </r>
  <r>
    <n v="3027"/>
    <x v="38"/>
    <s v="COMUNA CĂLINEŞTI"/>
    <d v="2020-09-27T00:00:00"/>
    <n v="1"/>
    <m/>
    <s v="X"/>
    <s v="X"/>
    <n v="900"/>
    <n v="2749"/>
    <n v="0"/>
    <n v="3649"/>
    <n v="753.9100431809261"/>
    <n v="2606"/>
    <m/>
    <n v="1613"/>
    <m/>
    <n v="2606"/>
    <n v="1613"/>
    <n v="1.4002302379125096"/>
    <n v="0.2892977909366562"/>
    <n v="2.2622442653440795"/>
    <n v="0.46739618300119412"/>
    <n v="4.8400999999999996"/>
    <s v="1-1,99 lei"/>
    <x v="10"/>
    <s v="0-0,99 euro"/>
    <n v="0"/>
  </r>
  <r>
    <n v="3028"/>
    <x v="38"/>
    <s v="COMUNA CÂMPULUNG LA TISA"/>
    <d v="2020-09-27T00:00:00"/>
    <n v="1"/>
    <m/>
    <s v="X"/>
    <s v="X"/>
    <n v="700"/>
    <n v="7400"/>
    <n v="0"/>
    <n v="8100"/>
    <n v="1673.5191421664842"/>
    <n v="2074"/>
    <m/>
    <n v="1039"/>
    <m/>
    <n v="2074"/>
    <n v="1039"/>
    <n v="3.90549662487946"/>
    <n v="0.80690411869165102"/>
    <n v="7.7959576515880658"/>
    <n v="1.6107017730187529"/>
    <n v="4.8400999999999996"/>
    <s v="3-3,99 lei"/>
    <x v="0"/>
    <s v="0-0,99 euro"/>
    <n v="0"/>
  </r>
  <r>
    <n v="3029"/>
    <x v="38"/>
    <s v="COMUNA CERNEŞTI"/>
    <d v="2020-09-27T00:00:00"/>
    <n v="1"/>
    <m/>
    <s v="X"/>
    <s v="X"/>
    <n v="0"/>
    <n v="6911"/>
    <n v="0"/>
    <n v="6911"/>
    <n v="1427.8630606805646"/>
    <n v="2995"/>
    <m/>
    <n v="1949"/>
    <m/>
    <n v="2995"/>
    <n v="1949"/>
    <n v="2.3075125208681135"/>
    <n v="0.47674893511871941"/>
    <n v="3.5459209851205746"/>
    <n v="0.73261316607519988"/>
    <n v="4.8400999999999996"/>
    <s v="2-2,99 lei"/>
    <x v="7"/>
    <s v="0-0,99 euro"/>
    <n v="0"/>
  </r>
  <r>
    <n v="3030"/>
    <x v="38"/>
    <s v="COMUNA CICÂRLĂU"/>
    <d v="2020-09-27T00:00:00"/>
    <n v="1"/>
    <m/>
    <s v="X"/>
    <s v="X"/>
    <n v="2750"/>
    <n v="13432"/>
    <n v="0"/>
    <n v="16182"/>
    <n v="3343.3193529059317"/>
    <n v="3542"/>
    <m/>
    <n v="1750"/>
    <m/>
    <n v="3542"/>
    <n v="1750"/>
    <n v="4.5686053077357425"/>
    <n v="0.94390721425915636"/>
    <n v="9.2468571428571433"/>
    <n v="1.9104682016605323"/>
    <n v="4.8400999999999996"/>
    <s v="4-4,99 lei"/>
    <x v="11"/>
    <s v="0-0,99 euro"/>
    <n v="0"/>
  </r>
  <r>
    <n v="3031"/>
    <x v="38"/>
    <s v="COMUNA COAŞ"/>
    <d v="2020-09-27T00:00:00"/>
    <n v="1"/>
    <m/>
    <s v="X"/>
    <s v="X"/>
    <n v="1000"/>
    <n v="4753.07"/>
    <n v="0"/>
    <n v="5753.07"/>
    <n v="1188.626268052313"/>
    <n v="1248"/>
    <m/>
    <n v="985"/>
    <m/>
    <n v="1248"/>
    <n v="985"/>
    <n v="4.6098317307692307"/>
    <n v="0.95242489427268673"/>
    <n v="5.840680203045685"/>
    <n v="1.2067271756876274"/>
    <n v="4.8400999999999996"/>
    <s v="4-4,99 lei"/>
    <x v="11"/>
    <s v="0-0,99 euro"/>
    <n v="0"/>
  </r>
  <r>
    <n v="3032"/>
    <x v="38"/>
    <s v="COMUNA COLTĂU"/>
    <d v="2020-09-27T00:00:00"/>
    <n v="1"/>
    <m/>
    <s v="X"/>
    <s v="X"/>
    <n v="1060"/>
    <n v="2629.95"/>
    <n v="0"/>
    <n v="3689.95"/>
    <n v="762.3706121774344"/>
    <n v="2210"/>
    <m/>
    <n v="1609"/>
    <m/>
    <n v="2210"/>
    <n v="1609"/>
    <n v="1.6696606334841628"/>
    <n v="0.34496407790834138"/>
    <n v="2.2933188315724049"/>
    <n v="0.47381641527497476"/>
    <n v="4.8400999999999996"/>
    <s v="1-1,99 lei"/>
    <x v="10"/>
    <s v="0-0,99 euro"/>
    <n v="0"/>
  </r>
  <r>
    <n v="3033"/>
    <x v="38"/>
    <s v="COMUNA COPALNIC-MĂNĂŞTUR"/>
    <d v="2020-09-27T00:00:00"/>
    <n v="1"/>
    <m/>
    <s v="X"/>
    <s v="X"/>
    <n v="3600"/>
    <n v="4091.76"/>
    <n v="0"/>
    <n v="7691.76"/>
    <n v="1589.1737774012936"/>
    <n v="4629"/>
    <m/>
    <n v="2643"/>
    <m/>
    <n v="4629"/>
    <n v="2643"/>
    <n v="1.6616461438755672"/>
    <n v="0.34330822583739329"/>
    <n v="2.9102383654937571"/>
    <n v="0.6012764954223585"/>
    <n v="4.8400999999999996"/>
    <s v="1-1,99 lei"/>
    <x v="10"/>
    <s v="0-0,99 euro"/>
    <n v="0"/>
  </r>
  <r>
    <n v="3034"/>
    <x v="38"/>
    <s v="COMUNA COROIENI"/>
    <d v="2020-09-27T00:00:00"/>
    <n v="1"/>
    <m/>
    <s v="X"/>
    <s v="X"/>
    <n v="1500"/>
    <n v="8644.5"/>
    <n v="0"/>
    <n v="10144.5"/>
    <n v="2095.9277700873949"/>
    <n v="1773"/>
    <m/>
    <n v="1057"/>
    <m/>
    <n v="1773"/>
    <n v="1057"/>
    <n v="5.7216582064297796"/>
    <n v="1.1821363621474308"/>
    <n v="9.5974456007568598"/>
    <n v="1.9829023368849525"/>
    <n v="4.8400999999999996"/>
    <s v="5-5,99 lei"/>
    <x v="8"/>
    <s v="1-1,99 euro"/>
    <n v="1"/>
  </r>
  <r>
    <n v="3035"/>
    <x v="38"/>
    <s v="COMUNA CUPŞENI"/>
    <d v="2020-09-27T00:00:00"/>
    <n v="1"/>
    <m/>
    <s v="X"/>
    <s v="X"/>
    <n v="2000"/>
    <n v="1643"/>
    <n v="0"/>
    <n v="3643"/>
    <n v="752.67039937191385"/>
    <n v="2816"/>
    <m/>
    <n v="1750"/>
    <m/>
    <n v="2816"/>
    <n v="1750"/>
    <n v="1.2936789772727273"/>
    <n v="0.26728352250423076"/>
    <n v="2.0817142857142859"/>
    <n v="0.43009737106966506"/>
    <n v="4.8400999999999996"/>
    <s v="1-1,99 lei"/>
    <x v="10"/>
    <s v="0-0,99 euro"/>
    <n v="0"/>
  </r>
  <r>
    <n v="3036"/>
    <x v="38"/>
    <s v="COMUNA DESEŞTI"/>
    <d v="2020-09-27T00:00:00"/>
    <n v="1"/>
    <m/>
    <s v="X"/>
    <s v="X"/>
    <n v="0"/>
    <n v="2962.8"/>
    <n v="0"/>
    <n v="2962.8"/>
    <n v="612.13611289022958"/>
    <n v="1973"/>
    <m/>
    <n v="1359"/>
    <m/>
    <n v="1973"/>
    <n v="1359"/>
    <n v="1.5016725798276738"/>
    <n v="0.31025651945779503"/>
    <n v="2.1801324503311261"/>
    <n v="0.45043128247993347"/>
    <n v="4.8400999999999996"/>
    <s v="1-1,99 lei"/>
    <x v="10"/>
    <s v="0-0,99 euro"/>
    <n v="0"/>
  </r>
  <r>
    <n v="3037"/>
    <x v="38"/>
    <s v="COMUNA DUMBRĂVIŢA"/>
    <d v="2020-09-27T00:00:00"/>
    <n v="1"/>
    <m/>
    <s v="X"/>
    <s v="X"/>
    <n v="7920"/>
    <n v="10604.27"/>
    <n v="0"/>
    <n v="18524.27"/>
    <n v="3827.2494369951037"/>
    <n v="3701"/>
    <m/>
    <n v="2217"/>
    <m/>
    <n v="3701"/>
    <n v="2217"/>
    <n v="5.0052067008916508"/>
    <n v="1.0341122499311277"/>
    <n v="8.3555570590888593"/>
    <n v="1.7263190965246296"/>
    <n v="4.8400999999999996"/>
    <s v="5-5,99 lei"/>
    <x v="8"/>
    <s v="1-1,99 euro"/>
    <n v="1"/>
  </r>
  <r>
    <n v="3038"/>
    <x v="38"/>
    <s v="COMUNA FĂRCAŞA"/>
    <d v="2020-09-27T00:00:00"/>
    <n v="1"/>
    <m/>
    <s v="X"/>
    <s v="X"/>
    <n v="4400"/>
    <n v="2500"/>
    <n v="0"/>
    <n v="6900"/>
    <n v="1425.5903803640422"/>
    <n v="3331"/>
    <m/>
    <n v="1967"/>
    <m/>
    <n v="3331"/>
    <n v="1967"/>
    <n v="2.0714500150105075"/>
    <n v="0.427976697797671"/>
    <n v="3.5078800203355365"/>
    <n v="0.72475362499442919"/>
    <n v="4.8400999999999996"/>
    <s v="2-2,99 lei"/>
    <x v="7"/>
    <s v="0-0,99 euro"/>
    <n v="0"/>
  </r>
  <r>
    <n v="3039"/>
    <x v="38"/>
    <s v="COMUNA GÂRDANI"/>
    <d v="2020-09-27T00:00:00"/>
    <n v="1"/>
    <m/>
    <s v="X"/>
    <s v="X"/>
    <n v="0"/>
    <n v="0"/>
    <n v="0"/>
    <n v="0"/>
    <n v="0"/>
    <n v="1146"/>
    <m/>
    <n v="724"/>
    <m/>
    <n v="1146"/>
    <n v="724"/>
    <n v="0"/>
    <n v="0"/>
    <n v="0"/>
    <n v="0"/>
    <n v="4.8400999999999996"/>
    <s v="0-0,99 lei"/>
    <x v="6"/>
    <s v="0-0,99 euro"/>
    <n v="0"/>
  </r>
  <r>
    <n v="3040"/>
    <x v="38"/>
    <s v="COMUNA GIULEŞTI"/>
    <d v="2020-09-27T00:00:00"/>
    <n v="1"/>
    <m/>
    <s v="X"/>
    <s v="X"/>
    <n v="92125"/>
    <n v="1686"/>
    <n v="0"/>
    <n v="93811"/>
    <n v="19382.037561207413"/>
    <n v="2770"/>
    <m/>
    <n v="1896"/>
    <m/>
    <n v="2770"/>
    <n v="1896"/>
    <n v="33.866787003610106"/>
    <n v="6.997125473360077"/>
    <n v="49.478375527426159"/>
    <n v="10.222593650425852"/>
    <n v="4.8400999999999996"/>
    <s v="33-33,99 lei"/>
    <x v="47"/>
    <s v="7-7,99 euro"/>
    <n v="7"/>
  </r>
  <r>
    <n v="3041"/>
    <x v="38"/>
    <s v="COMUNA GROŞI"/>
    <d v="2020-09-27T00:00:00"/>
    <n v="1"/>
    <m/>
    <s v="X"/>
    <s v="X"/>
    <n v="1800"/>
    <n v="9104.61"/>
    <n v="0"/>
    <n v="10904.61"/>
    <n v="2252.9720460321068"/>
    <n v="2590"/>
    <m/>
    <n v="1435"/>
    <m/>
    <n v="2590"/>
    <n v="1435"/>
    <n v="4.2102741312741312"/>
    <n v="0.86987337684637334"/>
    <n v="7.5990313588850178"/>
    <n v="1.5700153630885763"/>
    <n v="4.8400999999999996"/>
    <s v="4-4,99 lei"/>
    <x v="11"/>
    <s v="0-0,99 euro"/>
    <n v="0"/>
  </r>
  <r>
    <n v="3042"/>
    <x v="38"/>
    <s v="COMUNA GROŞII ŢIBLEŞULUI"/>
    <d v="2020-09-27T00:00:00"/>
    <n v="1"/>
    <m/>
    <s v="X"/>
    <s v="X"/>
    <n v="0"/>
    <n v="2990.51"/>
    <n v="0"/>
    <n v="2990.51"/>
    <n v="617.86120121485101"/>
    <n v="1713"/>
    <m/>
    <n v="1081"/>
    <m/>
    <n v="1713"/>
    <n v="1081"/>
    <n v="1.7457734967892586"/>
    <n v="0.36068955120540047"/>
    <n v="2.7664292321924147"/>
    <n v="0.57156447845962166"/>
    <n v="4.8400999999999996"/>
    <s v="1-1,99 lei"/>
    <x v="10"/>
    <s v="0-0,99 euro"/>
    <n v="0"/>
  </r>
  <r>
    <n v="3043"/>
    <x v="38"/>
    <s v="COMUNA IEUD"/>
    <d v="2020-09-27T00:00:00"/>
    <n v="1"/>
    <m/>
    <s v="X"/>
    <s v="X"/>
    <n v="77080"/>
    <n v="15000"/>
    <n v="0"/>
    <n v="92080"/>
    <n v="19024.400322307392"/>
    <n v="3506"/>
    <m/>
    <n v="1432"/>
    <m/>
    <n v="3506"/>
    <n v="1432"/>
    <n v="26.263548203080433"/>
    <n v="5.4262408221070713"/>
    <n v="64.30167597765363"/>
    <n v="13.285195755801251"/>
    <n v="4.8400999999999996"/>
    <s v="26-26,99 lei"/>
    <x v="27"/>
    <s v="5-5,99 euro"/>
    <n v="5"/>
  </r>
  <r>
    <n v="3044"/>
    <x v="38"/>
    <s v="COMUNA LĂPUŞ"/>
    <d v="2020-09-27T00:00:00"/>
    <n v="1"/>
    <m/>
    <s v="X"/>
    <s v="X"/>
    <n v="0"/>
    <n v="10701"/>
    <n v="0"/>
    <n v="10701"/>
    <n v="2210.9047333732774"/>
    <n v="2972"/>
    <m/>
    <n v="1702"/>
    <m/>
    <n v="2972"/>
    <n v="1702"/>
    <n v="3.6006056527590848"/>
    <n v="0.74391141768952807"/>
    <n v="6.2873090481786136"/>
    <n v="1.2990039561535121"/>
    <n v="4.8400999999999996"/>
    <s v="3-3,99 lei"/>
    <x v="0"/>
    <s v="0-0,99 euro"/>
    <n v="0"/>
  </r>
  <r>
    <n v="3045"/>
    <x v="38"/>
    <s v="COMUNA LEORDINA"/>
    <d v="2020-09-27T00:00:00"/>
    <n v="1"/>
    <m/>
    <s v="X"/>
    <s v="X"/>
    <n v="200"/>
    <n v="5900"/>
    <n v="0"/>
    <n v="6100"/>
    <n v="1260.3045391624141"/>
    <n v="1982"/>
    <m/>
    <n v="1167"/>
    <m/>
    <n v="1982"/>
    <n v="1167"/>
    <n v="3.0776992936427852"/>
    <n v="0.63587514589425531"/>
    <n v="5.2270779777206515"/>
    <n v="1.0799524757175785"/>
    <n v="4.8400999999999996"/>
    <s v="3-3,99 lei"/>
    <x v="0"/>
    <s v="0-0,99 euro"/>
    <n v="0"/>
  </r>
  <r>
    <n v="3046"/>
    <x v="38"/>
    <s v="COMUNA MIREŞU MARE"/>
    <d v="2020-09-27T00:00:00"/>
    <n v="1"/>
    <m/>
    <s v="X"/>
    <s v="X"/>
    <n v="2000"/>
    <n v="20156"/>
    <n v="0"/>
    <n v="22156"/>
    <n v="4577.5913720790895"/>
    <n v="3864"/>
    <m/>
    <n v="2391"/>
    <m/>
    <n v="3864"/>
    <n v="2391"/>
    <n v="5.7339544513457561"/>
    <n v="1.1846768561281287"/>
    <n v="9.2664157256378079"/>
    <n v="1.91450914767005"/>
    <n v="4.8400999999999996"/>
    <s v="5-5,99 lei"/>
    <x v="8"/>
    <s v="1-1,99 euro"/>
    <n v="1"/>
  </r>
  <r>
    <n v="3047"/>
    <x v="38"/>
    <s v="COMUNA MOISEI"/>
    <d v="2020-09-27T00:00:00"/>
    <n v="1"/>
    <m/>
    <s v="X"/>
    <s v="X"/>
    <n v="0"/>
    <n v="10000"/>
    <n v="0"/>
    <n v="10000"/>
    <n v="2066.0730150203508"/>
    <n v="7726"/>
    <m/>
    <n v="4014"/>
    <m/>
    <n v="7726"/>
    <n v="4014"/>
    <n v="1.2943308309603936"/>
    <n v="0.26741820023561363"/>
    <n v="2.4912805181863478"/>
    <n v="0.514716745147073"/>
    <n v="4.8400999999999996"/>
    <s v="1-1,99 lei"/>
    <x v="10"/>
    <s v="0-0,99 euro"/>
    <n v="0"/>
  </r>
  <r>
    <n v="3048"/>
    <x v="38"/>
    <s v="COMUNA OARŢA DE JOS"/>
    <d v="2020-09-27T00:00:00"/>
    <n v="1"/>
    <m/>
    <s v="X"/>
    <s v="X"/>
    <n v="2050"/>
    <n v="7992.17"/>
    <n v="0"/>
    <n v="10042.17"/>
    <n v="2074.785644924692"/>
    <n v="928"/>
    <m/>
    <n v="710"/>
    <m/>
    <n v="928"/>
    <n v="710"/>
    <n v="10.821303879310346"/>
    <n v="2.2357603932378147"/>
    <n v="14.143901408450704"/>
    <n v="2.9222333027108336"/>
    <n v="4.8400999999999996"/>
    <s v="10-10,99 lei"/>
    <x v="3"/>
    <s v="2-2,99 euro"/>
    <n v="2"/>
  </r>
  <r>
    <n v="3049"/>
    <x v="38"/>
    <s v="COMUNA OCNA ŞUGATAG"/>
    <d v="2020-09-27T00:00:00"/>
    <n v="1"/>
    <m/>
    <s v="X"/>
    <s v="X"/>
    <n v="0"/>
    <n v="10562.2"/>
    <n v="0"/>
    <n v="10562.2"/>
    <n v="2182.2276399247953"/>
    <n v="3491"/>
    <m/>
    <n v="2116"/>
    <m/>
    <n v="3491"/>
    <n v="2116"/>
    <n v="3.0255514179318248"/>
    <n v="0.62510101401455032"/>
    <n v="4.9915879017013234"/>
    <n v="1.0312985065807161"/>
    <n v="4.8400999999999996"/>
    <s v="3-3,99 lei"/>
    <x v="0"/>
    <s v="0-0,99 euro"/>
    <n v="0"/>
  </r>
  <r>
    <n v="3050"/>
    <x v="38"/>
    <s v="COMUNA ONCEŞTI"/>
    <d v="2020-09-27T00:00:00"/>
    <n v="1"/>
    <m/>
    <s v="X"/>
    <s v="X"/>
    <n v="0"/>
    <n v="0"/>
    <n v="0"/>
    <n v="0"/>
    <n v="0"/>
    <n v="1259"/>
    <m/>
    <n v="813"/>
    <m/>
    <n v="1259"/>
    <n v="813"/>
    <n v="0"/>
    <n v="0"/>
    <n v="0"/>
    <n v="0"/>
    <n v="4.8400999999999996"/>
    <s v="0-0,99 lei"/>
    <x v="6"/>
    <s v="0-0,99 euro"/>
    <n v="0"/>
  </r>
  <r>
    <n v="3051"/>
    <x v="38"/>
    <s v="COMUNA PETROVA"/>
    <d v="2020-09-27T00:00:00"/>
    <n v="1"/>
    <m/>
    <s v="X"/>
    <s v="X"/>
    <n v="2000"/>
    <n v="14800"/>
    <n v="0"/>
    <n v="16800"/>
    <n v="3471.0026652341899"/>
    <n v="1985"/>
    <m/>
    <n v="1193"/>
    <m/>
    <n v="1985"/>
    <n v="1193"/>
    <n v="8.4634760705289676"/>
    <n v="1.7486159522590377"/>
    <n v="14.082145850796312"/>
    <n v="2.9094741535911064"/>
    <n v="4.8400999999999996"/>
    <s v="8-8,99 lei"/>
    <x v="2"/>
    <s v="1-1,99 euro"/>
    <n v="1"/>
  </r>
  <r>
    <n v="3052"/>
    <x v="38"/>
    <s v="COMUNA POIENILE DE SUB MUNTE"/>
    <d v="2020-09-27T00:00:00"/>
    <n v="1"/>
    <m/>
    <s v="X"/>
    <s v="X"/>
    <n v="0"/>
    <n v="0"/>
    <n v="0"/>
    <n v="0"/>
    <n v="0"/>
    <n v="7503"/>
    <m/>
    <n v="3362"/>
    <m/>
    <n v="7503"/>
    <n v="3362"/>
    <n v="0"/>
    <n v="0"/>
    <n v="0"/>
    <n v="0"/>
    <n v="4.8400999999999996"/>
    <s v="0-0,99 lei"/>
    <x v="6"/>
    <s v="0-0,99 euro"/>
    <n v="0"/>
  </r>
  <r>
    <n v="3053"/>
    <x v="38"/>
    <s v="COMUNA POIENILE IZEI"/>
    <d v="2020-09-27T00:00:00"/>
    <n v="1"/>
    <m/>
    <s v="X"/>
    <s v="X"/>
    <n v="0"/>
    <n v="0"/>
    <n v="0"/>
    <n v="0"/>
    <n v="0"/>
    <n v="738"/>
    <m/>
    <n v="710"/>
    <m/>
    <n v="738"/>
    <n v="710"/>
    <n v="0"/>
    <n v="0"/>
    <n v="0"/>
    <n v="0"/>
    <n v="4.8400999999999996"/>
    <s v="0-0,99 lei"/>
    <x v="6"/>
    <s v="0-0,99 euro"/>
    <n v="0"/>
  </r>
  <r>
    <n v="3054"/>
    <x v="38"/>
    <s v="COMUNA RECEA"/>
    <d v="2020-09-27T00:00:00"/>
    <n v="1"/>
    <m/>
    <s v="X"/>
    <s v="X"/>
    <n v="0"/>
    <n v="882.14"/>
    <n v="0"/>
    <n v="882.14"/>
    <n v="182.25656494700524"/>
    <n v="5504"/>
    <m/>
    <n v="3390"/>
    <m/>
    <n v="5504"/>
    <n v="3390"/>
    <n v="0.16027252906976744"/>
    <n v="3.3113474736011124E-2"/>
    <n v="0.26021828908554573"/>
    <n v="5.3762998509441072E-2"/>
    <n v="4.8400999999999996"/>
    <s v="0-0,99 lei"/>
    <x v="6"/>
    <s v="0-0,99 euro"/>
    <n v="0"/>
  </r>
  <r>
    <n v="3055"/>
    <x v="38"/>
    <s v="COMUNA REMETEA CHIOARULUI"/>
    <d v="2020-09-27T00:00:00"/>
    <n v="1"/>
    <m/>
    <s v="X"/>
    <s v="X"/>
    <n v="0"/>
    <n v="6160"/>
    <n v="0"/>
    <n v="6160"/>
    <n v="1272.7009772525362"/>
    <n v="2272"/>
    <m/>
    <n v="1504"/>
    <m/>
    <n v="2272"/>
    <n v="1504"/>
    <n v="2.711267605633803"/>
    <n v="0.5601676836498839"/>
    <n v="4.0957446808510642"/>
    <n v="0.84621075615195229"/>
    <n v="4.8400999999999996"/>
    <s v="2-2,99 lei"/>
    <x v="7"/>
    <s v="0-0,99 euro"/>
    <n v="0"/>
  </r>
  <r>
    <n v="3056"/>
    <x v="38"/>
    <s v="COMUNA REMEŢI"/>
    <d v="2020-09-27T00:00:00"/>
    <n v="1"/>
    <m/>
    <s v="X"/>
    <s v="X"/>
    <n v="0"/>
    <n v="4015"/>
    <n v="0"/>
    <n v="4015"/>
    <n v="829.52831553067097"/>
    <n v="2616"/>
    <m/>
    <n v="1221"/>
    <m/>
    <n v="2616"/>
    <n v="1221"/>
    <n v="1.5347859327217126"/>
    <n v="0.31709797994291705"/>
    <n v="3.2882882882882885"/>
    <n v="0.67938436980398931"/>
    <n v="4.8400999999999996"/>
    <s v="1-1,99 lei"/>
    <x v="10"/>
    <s v="0-0,99 euro"/>
    <n v="0"/>
  </r>
  <r>
    <n v="3057"/>
    <x v="38"/>
    <s v="COMUNA REPEDEA"/>
    <d v="2020-09-27T00:00:00"/>
    <n v="1"/>
    <m/>
    <s v="X"/>
    <s v="X"/>
    <n v="0"/>
    <n v="20812"/>
    <n v="0"/>
    <n v="20812"/>
    <n v="4299.9111588603546"/>
    <n v="3672"/>
    <m/>
    <n v="1765"/>
    <m/>
    <n v="3672"/>
    <n v="1765"/>
    <n v="5.6677559912854028"/>
    <n v="1.170999770931469"/>
    <n v="11.791501416430595"/>
    <n v="2.4362102883061501"/>
    <n v="4.8400999999999996"/>
    <s v="5-5,99 lei"/>
    <x v="8"/>
    <s v="1-1,99 euro"/>
    <n v="1"/>
  </r>
  <r>
    <n v="3058"/>
    <x v="38"/>
    <s v="COMUNA RONA DE JOS"/>
    <d v="2020-09-27T00:00:00"/>
    <n v="1"/>
    <m/>
    <s v="X"/>
    <s v="X"/>
    <n v="0"/>
    <n v="3057"/>
    <n v="0"/>
    <n v="3057"/>
    <n v="631.59852069172132"/>
    <n v="1708"/>
    <m/>
    <n v="1088"/>
    <m/>
    <n v="1708"/>
    <n v="1088"/>
    <n v="1.7898126463700235"/>
    <n v="0.36978836106072677"/>
    <n v="2.8097426470588234"/>
    <n v="0.58051334622400852"/>
    <n v="4.8400999999999996"/>
    <s v="1-1,99 lei"/>
    <x v="10"/>
    <s v="0-0,99 euro"/>
    <n v="0"/>
  </r>
  <r>
    <n v="3059"/>
    <x v="38"/>
    <s v="COMUNA RONA DE SUS"/>
    <d v="2020-09-27T00:00:00"/>
    <n v="1"/>
    <m/>
    <s v="X"/>
    <s v="X"/>
    <n v="2500"/>
    <n v="14945.9"/>
    <n v="0"/>
    <n v="17445.900000000001"/>
    <n v="3604.4503212743543"/>
    <n v="3714"/>
    <m/>
    <n v="1797"/>
    <m/>
    <n v="3714"/>
    <n v="1797"/>
    <n v="4.6973344103392574"/>
    <n v="0.9705035867728472"/>
    <n v="9.7083472454090156"/>
    <n v="2.0058154264186725"/>
    <n v="4.8400999999999996"/>
    <s v="4-4,99 lei"/>
    <x v="11"/>
    <s v="0-0,99 euro"/>
    <n v="0"/>
  </r>
  <r>
    <n v="3060"/>
    <x v="38"/>
    <s v="COMUNA ROZAVLEA"/>
    <d v="2020-09-27T00:00:00"/>
    <n v="1"/>
    <m/>
    <s v="X"/>
    <s v="X"/>
    <n v="16470"/>
    <n v="15680"/>
    <n v="0"/>
    <n v="32150"/>
    <n v="6642.4247432904285"/>
    <n v="2696"/>
    <m/>
    <n v="1531"/>
    <m/>
    <n v="2696"/>
    <n v="1531"/>
    <n v="11.92507418397626"/>
    <n v="2.4638073973629186"/>
    <n v="20.99934683213586"/>
    <n v="4.338618382292899"/>
    <n v="4.8400999999999996"/>
    <s v="11-11,99 lei"/>
    <x v="4"/>
    <s v="2-2,99 euro"/>
    <n v="2"/>
  </r>
  <r>
    <n v="3061"/>
    <x v="38"/>
    <s v="COMUNA RUSCOVA"/>
    <d v="2020-09-27T00:00:00"/>
    <n v="1"/>
    <m/>
    <s v="X"/>
    <s v="X"/>
    <n v="3320"/>
    <n v="12216"/>
    <n v="0"/>
    <n v="15536"/>
    <n v="3209.8510361356175"/>
    <n v="4366"/>
    <m/>
    <n v="1496"/>
    <m/>
    <n v="4366"/>
    <n v="1496"/>
    <n v="3.5584058634906093"/>
    <n v="0.73519263310481386"/>
    <n v="10.385026737967914"/>
    <n v="2.1456223503580332"/>
    <n v="4.8400999999999996"/>
    <s v="3-3,99 lei"/>
    <x v="0"/>
    <s v="0-0,99 euro"/>
    <n v="0"/>
  </r>
  <r>
    <n v="3062"/>
    <x v="38"/>
    <s v="COMUNA SĂCĂLĂŞENI"/>
    <d v="2020-09-27T00:00:00"/>
    <n v="1"/>
    <m/>
    <s v="X"/>
    <s v="X"/>
    <n v="2400"/>
    <n v="2905.92"/>
    <n v="0"/>
    <n v="5305.92"/>
    <n v="1096.241813185678"/>
    <n v="1968"/>
    <m/>
    <n v="1271"/>
    <m/>
    <n v="1968"/>
    <n v="1271"/>
    <n v="2.6960975609756099"/>
    <n v="0.55703344165938917"/>
    <n v="4.1746026750590088"/>
    <n v="0.8625033935371188"/>
    <n v="4.8400999999999996"/>
    <s v="2-2,99 lei"/>
    <x v="7"/>
    <s v="0-0,99 euro"/>
    <n v="0"/>
  </r>
  <r>
    <n v="3063"/>
    <x v="38"/>
    <s v="COMUNA SĂCEL"/>
    <d v="2020-09-27T00:00:00"/>
    <n v="1"/>
    <m/>
    <s v="X"/>
    <s v="X"/>
    <n v="0"/>
    <n v="1675"/>
    <n v="0"/>
    <n v="1675"/>
    <n v="346.06723001590876"/>
    <n v="2758"/>
    <m/>
    <n v="1600"/>
    <m/>
    <n v="2758"/>
    <n v="1600"/>
    <n v="0.60732414793328504"/>
    <n v="0.12547760334151878"/>
    <n v="1.046875"/>
    <n v="0.21629201875994297"/>
    <n v="4.8400999999999996"/>
    <s v="0-0,99 lei"/>
    <x v="6"/>
    <s v="0-0,99 euro"/>
    <n v="0"/>
  </r>
  <r>
    <n v="3064"/>
    <x v="38"/>
    <s v="COMUNA SĂLSIG"/>
    <d v="2020-09-27T00:00:00"/>
    <n v="1"/>
    <m/>
    <s v="X"/>
    <s v="X"/>
    <n v="1200"/>
    <n v="1803.38"/>
    <n v="0"/>
    <n v="3003.38"/>
    <n v="620.52023718518217"/>
    <n v="1281"/>
    <m/>
    <n v="1005"/>
    <m/>
    <n v="1281"/>
    <n v="1005"/>
    <n v="2.3445589383294303"/>
    <n v="0.48440299546071985"/>
    <n v="2.9884378109452738"/>
    <n v="0.61743307182605189"/>
    <n v="4.8400999999999996"/>
    <s v="2-2,99 lei"/>
    <x v="7"/>
    <s v="0-0,99 euro"/>
    <n v="0"/>
  </r>
  <r>
    <n v="3065"/>
    <x v="38"/>
    <s v="COMUNA SĂPÂNŢA"/>
    <d v="2020-09-27T00:00:00"/>
    <n v="1"/>
    <m/>
    <s v="X"/>
    <s v="X"/>
    <n v="0"/>
    <n v="3000"/>
    <n v="0"/>
    <n v="3000"/>
    <n v="619.82190450610528"/>
    <n v="2640"/>
    <m/>
    <n v="1571"/>
    <m/>
    <n v="2640"/>
    <n v="1571"/>
    <n v="1.1363636363636365"/>
    <n v="0.23478102443413079"/>
    <n v="1.9096117122851686"/>
    <n v="0.39453972279191935"/>
    <n v="4.8400999999999996"/>
    <s v="1-1,99 lei"/>
    <x v="10"/>
    <s v="0-0,99 euro"/>
    <n v="0"/>
  </r>
  <r>
    <n v="3066"/>
    <x v="38"/>
    <s v="COMUNA SARASĂU"/>
    <d v="2020-09-27T00:00:00"/>
    <n v="1"/>
    <m/>
    <s v="X"/>
    <s v="X"/>
    <n v="0"/>
    <n v="1312"/>
    <n v="0"/>
    <n v="1312"/>
    <n v="271.06877957067007"/>
    <n v="2286"/>
    <m/>
    <n v="1073"/>
    <m/>
    <n v="2286"/>
    <n v="1073"/>
    <n v="0.573928258967629"/>
    <n v="0.11857776884106302"/>
    <n v="1.222739981360671"/>
    <n v="0.25262700798757698"/>
    <n v="4.8400999999999996"/>
    <s v="0-0,99 lei"/>
    <x v="6"/>
    <s v="0-0,99 euro"/>
    <n v="0"/>
  </r>
  <r>
    <n v="3067"/>
    <x v="38"/>
    <s v="COMUNA SATULUNG"/>
    <d v="2020-09-27T00:00:00"/>
    <n v="1"/>
    <m/>
    <s v="X"/>
    <s v="X"/>
    <n v="5640"/>
    <n v="11898"/>
    <n v="0"/>
    <n v="17538"/>
    <n v="3623.4788537426916"/>
    <n v="4768"/>
    <m/>
    <n v="3231"/>
    <m/>
    <n v="4768"/>
    <n v="3231"/>
    <n v="3.6782718120805371"/>
    <n v="0.75995781328496048"/>
    <n v="5.4280408542246983"/>
    <n v="1.1214728733341663"/>
    <n v="4.8400999999999996"/>
    <s v="3-3,99 lei"/>
    <x v="0"/>
    <s v="0-0,99 euro"/>
    <n v="0"/>
  </r>
  <r>
    <n v="3068"/>
    <x v="38"/>
    <s v="COMUNA ŞIEU"/>
    <d v="2020-09-27T00:00:00"/>
    <n v="1"/>
    <m/>
    <s v="X"/>
    <s v="X"/>
    <n v="0"/>
    <n v="0"/>
    <n v="0"/>
    <n v="0"/>
    <n v="0"/>
    <n v="1933"/>
    <m/>
    <n v="1314"/>
    <m/>
    <n v="1933"/>
    <n v="1314"/>
    <n v="0"/>
    <n v="0"/>
    <n v="0"/>
    <n v="0"/>
    <n v="4.8400999999999996"/>
    <s v="0-0,99 lei"/>
    <x v="6"/>
    <s v="0-0,99 euro"/>
    <n v="0"/>
  </r>
  <r>
    <n v="3069"/>
    <x v="38"/>
    <s v="COMUNA ŞIŞEŞTI"/>
    <d v="2020-09-27T00:00:00"/>
    <n v="1"/>
    <m/>
    <s v="X"/>
    <s v="X"/>
    <n v="19800"/>
    <n v="18456.87"/>
    <n v="0"/>
    <n v="38256.869999999995"/>
    <n v="7904.1486746141609"/>
    <n v="4517"/>
    <m/>
    <n v="2671"/>
    <m/>
    <n v="4517"/>
    <n v="2671"/>
    <n v="8.4695306619437662"/>
    <n v="1.7498668750529469"/>
    <n v="14.323051291651065"/>
    <n v="2.9592469766432652"/>
    <n v="4.8400999999999996"/>
    <s v="8-8,99 lei"/>
    <x v="2"/>
    <s v="1-1,99 euro"/>
    <n v="1"/>
  </r>
  <r>
    <n v="3070"/>
    <x v="38"/>
    <s v="COMUNA STRÂMTURA"/>
    <d v="2020-09-27T00:00:00"/>
    <n v="1"/>
    <m/>
    <s v="X"/>
    <s v="X"/>
    <n v="105270"/>
    <n v="1530"/>
    <n v="0"/>
    <n v="106800"/>
    <n v="22065.65980041735"/>
    <n v="2993"/>
    <m/>
    <n v="1328"/>
    <m/>
    <n v="2993"/>
    <n v="1328"/>
    <n v="35.683260942198466"/>
    <n v="7.3724222520605913"/>
    <n v="80.421686746987959"/>
    <n v="16.615707681037161"/>
    <n v="4.8400999999999996"/>
    <s v="35-35,99 lei"/>
    <x v="62"/>
    <s v="7-7,99 euro"/>
    <n v="7"/>
  </r>
  <r>
    <n v="3071"/>
    <x v="38"/>
    <s v="COMUNA SUCIU DE SUS"/>
    <d v="2020-09-27T00:00:00"/>
    <n v="1"/>
    <m/>
    <s v="X"/>
    <s v="X"/>
    <n v="0"/>
    <n v="8615.44"/>
    <n v="0"/>
    <n v="8615.44"/>
    <n v="1780.0128096526935"/>
    <n v="3172"/>
    <m/>
    <n v="2010"/>
    <m/>
    <n v="3172"/>
    <n v="2010"/>
    <n v="2.7160907944514503"/>
    <n v="0.56116418967613291"/>
    <n v="4.2862885572139309"/>
    <n v="0.8855785122650216"/>
    <n v="4.8400999999999996"/>
    <s v="2-2,99 lei"/>
    <x v="7"/>
    <s v="0-0,99 euro"/>
    <n v="0"/>
  </r>
  <r>
    <n v="3072"/>
    <x v="38"/>
    <s v="COMUNA VADU IZEI"/>
    <d v="2020-09-27T00:00:00"/>
    <n v="1"/>
    <m/>
    <s v="X"/>
    <s v="X"/>
    <n v="0"/>
    <n v="0"/>
    <n v="0"/>
    <n v="0"/>
    <n v="0"/>
    <n v="2435"/>
    <m/>
    <n v="1331"/>
    <m/>
    <n v="2435"/>
    <n v="1331"/>
    <n v="0"/>
    <n v="0"/>
    <n v="0"/>
    <n v="0"/>
    <n v="4.8400999999999996"/>
    <s v="0-0,99 lei"/>
    <x v="6"/>
    <s v="0-0,99 euro"/>
    <n v="0"/>
  </r>
  <r>
    <n v="3073"/>
    <x v="38"/>
    <s v="COMUNA VALEA CHIOARULUI"/>
    <d v="2020-09-27T00:00:00"/>
    <n v="1"/>
    <m/>
    <s v="X"/>
    <s v="X"/>
    <n v="0"/>
    <n v="3025.89"/>
    <n v="0"/>
    <n v="3025.89"/>
    <n v="625.17096754199292"/>
    <n v="1670"/>
    <m/>
    <n v="1417"/>
    <m/>
    <n v="1670"/>
    <n v="1417"/>
    <n v="1.8119101796407184"/>
    <n v="0.3743538727796365"/>
    <n v="2.1354199011997177"/>
    <n v="0.44119334336061605"/>
    <n v="4.8400999999999996"/>
    <s v="1-1,99 lei"/>
    <x v="10"/>
    <s v="0-0,99 euro"/>
    <n v="0"/>
  </r>
  <r>
    <n v="3074"/>
    <x v="38"/>
    <s v="COMUNA VIMA MICĂ"/>
    <d v="2020-09-27T00:00:00"/>
    <n v="1"/>
    <m/>
    <s v="X"/>
    <s v="X"/>
    <n v="0"/>
    <n v="4185"/>
    <n v="0"/>
    <n v="4185"/>
    <n v="864.65155678601684"/>
    <n v="1183"/>
    <m/>
    <n v="840"/>
    <m/>
    <n v="1183"/>
    <n v="840"/>
    <n v="3.5376162299239224"/>
    <n v="0.73089734301438447"/>
    <n v="4.9821428571428568"/>
    <n v="1.0293470914119247"/>
    <n v="4.8400999999999996"/>
    <s v="3-3,99 lei"/>
    <x v="0"/>
    <s v="0-0,99 euro"/>
    <n v="0"/>
  </r>
  <r>
    <n v="3075"/>
    <x v="38"/>
    <s v="COMUNA VIŞEU DE JOS"/>
    <d v="2020-09-27T00:00:00"/>
    <n v="1"/>
    <m/>
    <s v="X"/>
    <s v="X"/>
    <n v="5400"/>
    <n v="4674.9799999999996"/>
    <n v="0"/>
    <n v="10074.98"/>
    <n v="2081.5644304869734"/>
    <n v="4212"/>
    <m/>
    <n v="2135"/>
    <m/>
    <n v="4212"/>
    <n v="2135"/>
    <n v="2.3919705603038937"/>
    <n v="0.49419858273669831"/>
    <n v="4.7189601873536295"/>
    <n v="0.97497163020467137"/>
    <n v="4.8400999999999996"/>
    <s v="2-2,99 lei"/>
    <x v="7"/>
    <s v="0-0,99 euro"/>
    <n v="0"/>
  </r>
  <r>
    <n v="3076"/>
    <x v="39"/>
    <s v="COMUNA DASCĂLU"/>
    <d v="2020-09-27T00:00:00"/>
    <n v="1"/>
    <m/>
    <s v="X"/>
    <s v="X"/>
    <n v="2500"/>
    <n v="0"/>
    <n v="0"/>
    <n v="2500"/>
    <n v="516.5182537550877"/>
    <n v="2442"/>
    <m/>
    <n v="1699"/>
    <m/>
    <n v="2442"/>
    <n v="1699"/>
    <n v="1.0237510237510237"/>
    <n v="0.21151443642714485"/>
    <n v="1.4714537963507945"/>
    <n v="0.30401309814896277"/>
    <n v="4.8400999999999996"/>
    <s v="1-1,99 lei"/>
    <x v="10"/>
    <s v="0-0,99 euro"/>
    <n v="0"/>
  </r>
  <r>
    <n v="3077"/>
    <x v="39"/>
    <s v="COMUNA PERIȘ"/>
    <d v="2020-09-27T00:00:00"/>
    <n v="1"/>
    <m/>
    <s v="X"/>
    <s v="X"/>
    <n v="2500"/>
    <n v="18172.64"/>
    <n v="0"/>
    <n v="20672.64"/>
    <n v="4271.118365323031"/>
    <n v="6065"/>
    <m/>
    <n v="3009"/>
    <m/>
    <n v="6065"/>
    <n v="3009"/>
    <n v="3.4085144270403958"/>
    <n v="0.70422396790157149"/>
    <n v="6.8702691924227315"/>
    <n v="1.4194477784390265"/>
    <n v="4.8400999999999996"/>
    <s v="3-3,99 lei"/>
    <x v="0"/>
    <s v="0-0,99 euro"/>
    <n v="0"/>
  </r>
  <r>
    <n v="3078"/>
    <x v="39"/>
    <s v="ORAȘUL CHITILA"/>
    <d v="2020-09-27T00:00:00"/>
    <n v="1"/>
    <m/>
    <s v="X"/>
    <s v="X"/>
    <n v="17099"/>
    <n v="35487.14"/>
    <n v="0"/>
    <n v="52586.14"/>
    <n v="10864.680481808227"/>
    <n v="12626"/>
    <m/>
    <n v="4916"/>
    <m/>
    <n v="12626"/>
    <n v="4916"/>
    <n v="4.1649089181054961"/>
    <n v="0.8605005925715371"/>
    <n v="10.696936533767291"/>
    <n v="2.2100651915801928"/>
    <n v="4.8400999999999996"/>
    <s v="4-4,99 lei"/>
    <x v="11"/>
    <s v="0-0,99 euro"/>
    <n v="0"/>
  </r>
  <r>
    <n v="3079"/>
    <x v="39"/>
    <s v="COMUNA BRĂNEȘTI"/>
    <d v="2020-09-27T00:00:00"/>
    <n v="1"/>
    <m/>
    <s v="X"/>
    <s v="X"/>
    <n v="0"/>
    <n v="1562.43"/>
    <n v="0"/>
    <n v="1562.43"/>
    <n v="322.80944608582473"/>
    <n v="7975"/>
    <m/>
    <n v="4333"/>
    <m/>
    <n v="7975"/>
    <n v="4333"/>
    <n v="0.19591598746081507"/>
    <n v="4.0477673490385543E-2"/>
    <n v="0.36058850680821602"/>
    <n v="7.4500218344293725E-2"/>
    <n v="4.8400999999999996"/>
    <s v="0-0,99 lei"/>
    <x v="6"/>
    <s v="0-0,99 euro"/>
    <n v="0"/>
  </r>
  <r>
    <n v="3080"/>
    <x v="39"/>
    <s v="ORAȘUL VOLUNTARI"/>
    <d v="2020-09-27T00:00:00"/>
    <n v="1"/>
    <m/>
    <s v="X"/>
    <s v="X"/>
    <n v="14416"/>
    <n v="20000"/>
    <n v="0"/>
    <n v="34416"/>
    <n v="7110.5968884940403"/>
    <n v="36318"/>
    <m/>
    <n v="15500"/>
    <m/>
    <n v="36318"/>
    <n v="15500"/>
    <n v="0.94762927473979841"/>
    <n v="0.1957871272783204"/>
    <n v="2.2203870967741937"/>
    <n v="0.45874818635445419"/>
    <n v="4.8400999999999996"/>
    <s v="0-0,99 lei"/>
    <x v="6"/>
    <s v="0-0,99 euro"/>
    <n v="0"/>
  </r>
  <r>
    <n v="3081"/>
    <x v="39"/>
    <s v="COMUNA COPĂCENI"/>
    <d v="2020-09-27T00:00:00"/>
    <n v="1"/>
    <m/>
    <s v="X"/>
    <s v="X"/>
    <n v="1200"/>
    <n v="19000"/>
    <n v="0"/>
    <n v="20200"/>
    <n v="4173.4674903411087"/>
    <n v="2465"/>
    <m/>
    <n v="1518"/>
    <m/>
    <n v="2465"/>
    <n v="1518"/>
    <n v="8.1947261663286"/>
    <n v="1.6930902597732693"/>
    <n v="13.306982872200264"/>
    <n v="2.7493198223590967"/>
    <n v="4.8400999999999996"/>
    <s v="8-8,99 lei"/>
    <x v="2"/>
    <s v="1-1,99 euro"/>
    <n v="1"/>
  </r>
  <r>
    <n v="3082"/>
    <x v="39"/>
    <s v="COMUNA CORNETU"/>
    <d v="2020-09-27T00:00:00"/>
    <n v="1"/>
    <m/>
    <s v="X"/>
    <s v="X"/>
    <n v="25000"/>
    <n v="9641"/>
    <n v="0"/>
    <n v="34641"/>
    <n v="7157.0835313319976"/>
    <n v="5007"/>
    <m/>
    <n v="2376"/>
    <m/>
    <n v="5007"/>
    <n v="2376"/>
    <n v="6.9185140802875971"/>
    <n v="1.4294155245320546"/>
    <n v="14.579545454545455"/>
    <n v="3.0122405434898978"/>
    <n v="4.8400999999999996"/>
    <s v="6-6,99 lei"/>
    <x v="13"/>
    <s v="1-1,99 euro"/>
    <n v="1"/>
  </r>
  <r>
    <n v="3083"/>
    <x v="39"/>
    <s v="COMUNA CIOROGÂRLA"/>
    <d v="2020-09-27T00:00:00"/>
    <n v="1"/>
    <m/>
    <s v="X"/>
    <s v="X"/>
    <n v="14700"/>
    <n v="18247.04"/>
    <n v="0"/>
    <n v="32947.040000000001"/>
    <n v="6807.0990268796104"/>
    <n v="4922"/>
    <m/>
    <n v="2685"/>
    <m/>
    <n v="4922"/>
    <n v="2685"/>
    <n v="6.6938317757009349"/>
    <n v="1.382994519886146"/>
    <n v="12.270778398510242"/>
    <n v="2.5352324122456649"/>
    <n v="4.8400999999999996"/>
    <s v="6-6,99 lei"/>
    <x v="13"/>
    <s v="1-1,99 euro"/>
    <n v="1"/>
  </r>
  <r>
    <n v="3084"/>
    <x v="39"/>
    <s v="COMUNA SNAGOV"/>
    <d v="2020-09-27T00:00:00"/>
    <n v="1"/>
    <m/>
    <s v="X"/>
    <s v="X"/>
    <n v="0"/>
    <n v="13592.23"/>
    <n v="0"/>
    <n v="13592.23"/>
    <n v="2808.2539616950066"/>
    <n v="6792"/>
    <m/>
    <n v="4103"/>
    <m/>
    <n v="6792"/>
    <n v="4103"/>
    <n v="2.0012117196702"/>
    <n v="0.41346495313530723"/>
    <n v="3.3127540823787474"/>
    <n v="0.68443918150012351"/>
    <n v="4.8400999999999996"/>
    <s v="2-2,99 lei"/>
    <x v="7"/>
    <s v="0-0,99 euro"/>
    <n v="0"/>
  </r>
  <r>
    <n v="3085"/>
    <x v="39"/>
    <s v="COMUNA BERCENI"/>
    <d v="2020-09-27T00:00:00"/>
    <n v="1"/>
    <m/>
    <s v="X"/>
    <s v="X"/>
    <n v="2700"/>
    <n v="2281"/>
    <n v="0"/>
    <n v="4981"/>
    <n v="1029.1109687816368"/>
    <n v="6833"/>
    <m/>
    <n v="5093"/>
    <m/>
    <n v="6833"/>
    <n v="5093"/>
    <n v="0.7289623884091907"/>
    <n v="0.15060895196570126"/>
    <n v="0.97800903200471234"/>
    <n v="0.2020638069471111"/>
    <n v="4.8400999999999996"/>
    <s v="0-0,99 lei"/>
    <x v="6"/>
    <s v="0-0,99 euro"/>
    <n v="0"/>
  </r>
  <r>
    <n v="3086"/>
    <x v="39"/>
    <s v="COMUNA GRĂDIȘTEA"/>
    <d v="2020-09-27T00:00:00"/>
    <n v="1"/>
    <m/>
    <s v="X"/>
    <s v="X"/>
    <n v="0"/>
    <n v="2315"/>
    <n v="0"/>
    <n v="2315"/>
    <n v="478.29590297721126"/>
    <n v="2521"/>
    <m/>
    <n v="1734"/>
    <m/>
    <n v="2521"/>
    <n v="1734"/>
    <n v="0.91828639428798098"/>
    <n v="0.18972467392987358"/>
    <n v="1.3350634371395618"/>
    <n v="0.27583385408143674"/>
    <n v="4.8400999999999996"/>
    <s v="0-0,99 lei"/>
    <x v="6"/>
    <s v="0-0,99 euro"/>
    <n v="0"/>
  </r>
  <r>
    <n v="3087"/>
    <x v="39"/>
    <s v="ORAȘUL POPEȘTI-LEORDENI"/>
    <d v="2020-09-27T00:00:00"/>
    <n v="1"/>
    <m/>
    <s v="X"/>
    <s v="X"/>
    <n v="0"/>
    <n v="124912.28"/>
    <n v="0"/>
    <n v="124912.28"/>
    <n v="25807.789095266628"/>
    <n v="32968"/>
    <m/>
    <n v="16919"/>
    <m/>
    <n v="32968"/>
    <n v="16919"/>
    <n v="3.7888946857558845"/>
    <n v="0.7828133066994245"/>
    <n v="7.3829588037118032"/>
    <n v="1.5253731955355889"/>
    <n v="4.8400999999999996"/>
    <s v="3-3,99 lei"/>
    <x v="0"/>
    <s v="0-0,99 euro"/>
    <n v="0"/>
  </r>
  <r>
    <n v="3088"/>
    <x v="39"/>
    <s v="COMUNA DOMNEȘTI"/>
    <d v="2020-09-27T00:00:00"/>
    <n v="1"/>
    <m/>
    <s v="X"/>
    <s v="X"/>
    <n v="12043"/>
    <n v="21184"/>
    <n v="0"/>
    <n v="33227"/>
    <n v="6864.9408070081199"/>
    <n v="8084"/>
    <m/>
    <n v="4522"/>
    <m/>
    <n v="8084"/>
    <n v="4522"/>
    <n v="4.1102177140029692"/>
    <n v="0.84920099047601683"/>
    <n v="7.3478549314462631"/>
    <n v="1.5181204792145333"/>
    <n v="4.8400999999999996"/>
    <s v="4-4,99 lei"/>
    <x v="11"/>
    <s v="0-0,99 euro"/>
    <n v="0"/>
  </r>
  <r>
    <n v="3089"/>
    <x v="39"/>
    <s v="COMUNA GĂNEASA"/>
    <d v="2020-09-27T00:00:00"/>
    <n v="1"/>
    <m/>
    <s v="X"/>
    <s v="X"/>
    <n v="0"/>
    <n v="50930"/>
    <n v="0"/>
    <n v="50930"/>
    <n v="10522.509865498647"/>
    <n v="4110"/>
    <m/>
    <n v="2918"/>
    <m/>
    <n v="4110"/>
    <n v="2918"/>
    <n v="12.391727493917275"/>
    <n v="2.560221378466824"/>
    <n v="17.453735435229611"/>
    <n v="3.6060691794032373"/>
    <n v="4.8400999999999996"/>
    <s v="12-12,99 lei"/>
    <x v="15"/>
    <s v="2-2,99 euro"/>
    <n v="2"/>
  </r>
  <r>
    <n v="3090"/>
    <x v="39"/>
    <s v="COMUNA BALOTEȘTI"/>
    <d v="2020-09-27T00:00:00"/>
    <n v="1"/>
    <m/>
    <s v="X"/>
    <s v="X"/>
    <n v="8100"/>
    <n v="62883.27"/>
    <n v="0"/>
    <n v="70983.26999999999"/>
    <n v="14665.66186649036"/>
    <n v="7330"/>
    <m/>
    <n v="3938"/>
    <m/>
    <n v="7330"/>
    <n v="3938"/>
    <n v="9.6839386084583889"/>
    <n v="2.0007724238049605"/>
    <n v="18.025208227526662"/>
    <n v="3.7241396309015644"/>
    <n v="4.8400999999999996"/>
    <s v="9-9,99 lei"/>
    <x v="12"/>
    <s v="2-2,99 euro"/>
    <n v="2"/>
  </r>
  <r>
    <n v="3091"/>
    <x v="39"/>
    <s v="COMUNA VIDRA"/>
    <d v="2020-09-27T00:00:00"/>
    <n v="1"/>
    <m/>
    <s v="X"/>
    <s v="X"/>
    <n v="0"/>
    <n v="25208.69"/>
    <n v="0"/>
    <n v="25208.69"/>
    <n v="5208.2994153013369"/>
    <n v="7201"/>
    <m/>
    <n v="3892"/>
    <m/>
    <n v="7201"/>
    <n v="3892"/>
    <n v="3.5007207332314954"/>
    <n v="0.72327446400518491"/>
    <n v="6.4770529290853025"/>
    <n v="1.3382064273641667"/>
    <n v="4.8400999999999996"/>
    <s v="3-3,99 lei"/>
    <x v="0"/>
    <s v="0-0,99 euro"/>
    <n v="0"/>
  </r>
  <r>
    <n v="3092"/>
    <x v="39"/>
    <s v="COMUNA MOARA VLĂSIEI"/>
    <d v="2020-09-27T00:00:00"/>
    <n v="1"/>
    <m/>
    <s v="X"/>
    <s v="X"/>
    <n v="1650"/>
    <n v="1190"/>
    <n v="0"/>
    <n v="2840"/>
    <n v="586.76473626577967"/>
    <n v="5180"/>
    <m/>
    <n v="2878"/>
    <m/>
    <n v="5180"/>
    <n v="2878"/>
    <n v="0.54826254826254828"/>
    <n v="0.11327504561115438"/>
    <n v="0.98679638637943012"/>
    <n v="0.20387933852181364"/>
    <n v="4.8400999999999996"/>
    <s v="0-0,99 lei"/>
    <x v="6"/>
    <s v="0-0,99 euro"/>
    <n v="0"/>
  </r>
  <r>
    <n v="3093"/>
    <x v="39"/>
    <s v="ORAȘUL BRAGADIRU"/>
    <d v="2020-09-27T00:00:00"/>
    <n v="1"/>
    <m/>
    <s v="X"/>
    <s v="X"/>
    <n v="23469"/>
    <n v="151329"/>
    <n v="0"/>
    <n v="174798"/>
    <n v="36114.543087952734"/>
    <n v="20946"/>
    <m/>
    <n v="9264"/>
    <m/>
    <n v="20946"/>
    <n v="9264"/>
    <n v="8.3451733027785728"/>
    <n v="1.7241737366539069"/>
    <n v="18.868523316062177"/>
    <n v="3.8983746856598374"/>
    <n v="4.8400999999999996"/>
    <s v="8-8,99 lei"/>
    <x v="2"/>
    <s v="1-1,99 euro"/>
    <n v="1"/>
  </r>
  <r>
    <n v="3094"/>
    <x v="39"/>
    <s v="COMUNA TUNARI"/>
    <d v="2020-09-27T00:00:00"/>
    <n v="1"/>
    <m/>
    <s v="X"/>
    <s v="X"/>
    <n v="4500"/>
    <n v="42207.7"/>
    <n v="0"/>
    <n v="46707.7"/>
    <n v="9650.151856366605"/>
    <n v="5664"/>
    <m/>
    <n v="4772"/>
    <m/>
    <n v="5664"/>
    <n v="4772"/>
    <n v="8.2464159604519764"/>
    <n v="1.703769748652296"/>
    <n v="9.7878667225481966"/>
    <n v="2.0222447310072518"/>
    <n v="4.8400999999999996"/>
    <s v="8-8,99 lei"/>
    <x v="2"/>
    <s v="1-1,99 euro"/>
    <n v="1"/>
  </r>
  <r>
    <n v="3095"/>
    <x v="39"/>
    <s v="COMUNA AFUMAȚI"/>
    <d v="2020-09-27T00:00:00"/>
    <n v="1"/>
    <m/>
    <s v="X"/>
    <s v="X"/>
    <n v="0"/>
    <n v="1535.53"/>
    <n v="0"/>
    <n v="1535.53"/>
    <n v="317.25170967541993"/>
    <n v="6568"/>
    <m/>
    <n v="4388"/>
    <m/>
    <n v="6568"/>
    <n v="4388"/>
    <n v="0.23378958587088916"/>
    <n v="4.8302635456062719E-2"/>
    <n v="0.34993846855059252"/>
    <n v="7.2299842678992698E-2"/>
    <n v="4.8400999999999996"/>
    <s v="0-0,99 lei"/>
    <x v="6"/>
    <s v="0-0,99 euro"/>
    <n v="0"/>
  </r>
  <r>
    <n v="3096"/>
    <x v="39"/>
    <s v="COMUNA MOGOȘOAIA"/>
    <d v="2020-09-27T00:00:00"/>
    <n v="1"/>
    <m/>
    <s v="X"/>
    <s v="X"/>
    <n v="17646"/>
    <n v="20076.490000000002"/>
    <n v="0"/>
    <n v="37722.490000000005"/>
    <n v="7793.7418648375051"/>
    <n v="6882"/>
    <m/>
    <n v="3396"/>
    <m/>
    <n v="6882"/>
    <n v="3396"/>
    <n v="5.4813266492298762"/>
    <n v="1.1324821076485767"/>
    <n v="11.107918138987046"/>
    <n v="2.294976992001621"/>
    <n v="4.8400999999999996"/>
    <s v="5-5,99 lei"/>
    <x v="8"/>
    <s v="1-1,99 euro"/>
    <n v="1"/>
  </r>
  <r>
    <n v="3097"/>
    <x v="39"/>
    <s v="ORAȘUL MĂGURELE"/>
    <d v="2020-09-27T00:00:00"/>
    <n v="1"/>
    <m/>
    <s v="X"/>
    <s v="X"/>
    <n v="5000"/>
    <n v="24324"/>
    <n v="0"/>
    <n v="29324"/>
    <n v="6058.5525092456774"/>
    <n v="9683"/>
    <m/>
    <n v="6307"/>
    <m/>
    <n v="9683"/>
    <n v="6307"/>
    <n v="3.0284002891665804"/>
    <n v="0.62568961161268999"/>
    <n v="4.6494371333439037"/>
    <n v="0.96060765962354167"/>
    <n v="4.8400999999999996"/>
    <s v="3-3,99 lei"/>
    <x v="0"/>
    <s v="0-0,99 euro"/>
    <n v="0"/>
  </r>
  <r>
    <n v="3098"/>
    <x v="39"/>
    <s v="ORAȘUL BUFTEA"/>
    <d v="2020-09-27T00:00:00"/>
    <n v="1"/>
    <m/>
    <s v="X"/>
    <s v="X"/>
    <n v="13000"/>
    <n v="22735.31"/>
    <n v="0"/>
    <n v="35735.31"/>
    <n v="7383.1759674386894"/>
    <n v="18778"/>
    <m/>
    <n v="9528"/>
    <m/>
    <n v="18778"/>
    <n v="9528"/>
    <n v="1.9030413249547342"/>
    <n v="0.39318223279575509"/>
    <n v="3.750557304785894"/>
    <n v="0.77489252387055929"/>
    <n v="4.8400999999999996"/>
    <s v="1-1,99 lei"/>
    <x v="10"/>
    <s v="0-0,99 euro"/>
    <n v="0"/>
  </r>
  <r>
    <n v="3099"/>
    <x v="39"/>
    <s v="COMUNA JILAVA"/>
    <d v="2020-09-27T00:00:00"/>
    <n v="1"/>
    <m/>
    <s v="X"/>
    <s v="X"/>
    <n v="14040"/>
    <n v="40954"/>
    <n v="0"/>
    <n v="54994"/>
    <n v="11362.161938802918"/>
    <n v="8711"/>
    <m/>
    <n v="4827"/>
    <m/>
    <n v="8711"/>
    <n v="4827"/>
    <n v="6.3131672597864767"/>
    <n v="1.3043464514754812"/>
    <n v="11.392997721151854"/>
    <n v="2.3538765151860197"/>
    <n v="4.8400999999999996"/>
    <s v="6-6,99 lei"/>
    <x v="13"/>
    <s v="1-1,99 euro"/>
    <n v="1"/>
  </r>
  <r>
    <n v="3100"/>
    <x v="39"/>
    <s v="COMUNA DĂRĂȘTI-ILFOV"/>
    <d v="2020-09-27T00:00:00"/>
    <n v="1"/>
    <m/>
    <s v="X"/>
    <s v="X"/>
    <n v="0"/>
    <n v="0"/>
    <n v="0"/>
    <n v="0"/>
    <n v="0"/>
    <n v="2305"/>
    <m/>
    <n v="1871"/>
    <m/>
    <n v="2305"/>
    <n v="1871"/>
    <n v="0"/>
    <n v="0"/>
    <n v="0"/>
    <n v="0"/>
    <n v="4.8400999999999996"/>
    <s v="0-0,99 lei"/>
    <x v="6"/>
    <s v="0-0,99 euro"/>
    <n v="0"/>
  </r>
  <r>
    <n v="3101"/>
    <x v="39"/>
    <s v="COMUNA GRUIU"/>
    <d v="2020-09-27T00:00:00"/>
    <n v="1"/>
    <m/>
    <s v="X"/>
    <s v="X"/>
    <n v="2080"/>
    <n v="22775"/>
    <n v="0"/>
    <n v="24855"/>
    <n v="5135.2244788330827"/>
    <n v="5800"/>
    <m/>
    <n v="3699"/>
    <m/>
    <n v="5800"/>
    <n v="3699"/>
    <n v="4.2853448275862069"/>
    <n v="0.88538353083329013"/>
    <n v="6.7193836171938361"/>
    <n v="1.3882737169054022"/>
    <n v="4.8400999999999996"/>
    <s v="4-4,99 lei"/>
    <x v="11"/>
    <s v="0-0,99 euro"/>
    <n v="0"/>
  </r>
  <r>
    <n v="3102"/>
    <x v="39"/>
    <s v="COMUNA CHIAJNA"/>
    <d v="2020-09-27T00:00:00"/>
    <n v="1"/>
    <m/>
    <s v="X"/>
    <s v="X"/>
    <n v="6600"/>
    <n v="55620"/>
    <n v="0"/>
    <n v="62220"/>
    <n v="12855.106299456624"/>
    <n v="24053"/>
    <m/>
    <n v="10609"/>
    <m/>
    <n v="24053"/>
    <n v="10609"/>
    <n v="2.5867875109133998"/>
    <n v="0.5344491871889836"/>
    <n v="5.8648317466302196"/>
    <n v="1.211717060934737"/>
    <n v="4.8400999999999996"/>
    <s v="2-2,99 lei"/>
    <x v="7"/>
    <s v="0-0,99 euro"/>
    <n v="0"/>
  </r>
  <r>
    <n v="3103"/>
    <x v="39"/>
    <s v="COMUNA PETRĂCHIOAIA"/>
    <d v="2020-09-27T00:00:00"/>
    <n v="1"/>
    <m/>
    <s v="X"/>
    <s v="X"/>
    <n v="0"/>
    <n v="0"/>
    <n v="0"/>
    <n v="0"/>
    <n v="0"/>
    <n v="2791"/>
    <m/>
    <n v="1948"/>
    <m/>
    <n v="2791"/>
    <n v="1948"/>
    <n v="0"/>
    <n v="0"/>
    <n v="0"/>
    <n v="0"/>
    <n v="4.8400999999999996"/>
    <s v="0-0,99 lei"/>
    <x v="6"/>
    <s v="0-0,99 euro"/>
    <n v="0"/>
  </r>
  <r>
    <n v="3104"/>
    <x v="39"/>
    <s v="COMUNA CORBEANCA"/>
    <d v="2020-09-27T00:00:00"/>
    <n v="1"/>
    <m/>
    <s v="X"/>
    <s v="X"/>
    <n v="25682"/>
    <n v="0"/>
    <n v="0"/>
    <n v="25682"/>
    <n v="5306.0887171752656"/>
    <n v="6714"/>
    <m/>
    <n v="3890"/>
    <m/>
    <n v="6714"/>
    <n v="3890"/>
    <n v="3.8251414953827823"/>
    <n v="0.7903021622244959"/>
    <n v="6.6020565552699226"/>
    <n v="1.3640330892481403"/>
    <n v="4.8400999999999996"/>
    <s v="3-3,99 lei"/>
    <x v="0"/>
    <s v="0-0,99 euro"/>
    <n v="0"/>
  </r>
  <r>
    <n v="3105"/>
    <x v="39"/>
    <s v="COMUNA ȘTEFĂNEȘTI DE JOS"/>
    <d v="2020-09-27T00:00:00"/>
    <n v="1"/>
    <m/>
    <s v="X"/>
    <s v="X"/>
    <n v="2500"/>
    <n v="44415"/>
    <n v="0"/>
    <n v="46915"/>
    <n v="9692.9815499679771"/>
    <n v="7322"/>
    <m/>
    <n v="5060"/>
    <m/>
    <n v="7322"/>
    <n v="5060"/>
    <n v="6.4074023490849497"/>
    <n v="1.3238161089822422"/>
    <n v="9.2717391304347831"/>
    <n v="1.9156090019699559"/>
    <n v="4.8400999999999996"/>
    <s v="6-6,99 lei"/>
    <x v="13"/>
    <s v="1-1,99 euro"/>
    <n v="1"/>
  </r>
  <r>
    <n v="3106"/>
    <x v="39"/>
    <s v="COMUNA CERNICA"/>
    <d v="2020-09-27T00:00:00"/>
    <n v="1"/>
    <m/>
    <s v="X"/>
    <s v="X"/>
    <n v="0"/>
    <n v="5500"/>
    <n v="0"/>
    <n v="5500"/>
    <n v="1136.340158261193"/>
    <n v="8769"/>
    <m/>
    <n v="5736"/>
    <m/>
    <n v="8769"/>
    <n v="5736"/>
    <n v="0.62720948796898168"/>
    <n v="0.12958605978574445"/>
    <n v="0.95885634588563462"/>
    <n v="0.19810672215153294"/>
    <n v="4.8400999999999996"/>
    <s v="0-0,99 lei"/>
    <x v="6"/>
    <s v="0-0,99 euro"/>
    <n v="0"/>
  </r>
  <r>
    <n v="3107"/>
    <x v="39"/>
    <s v="ORAȘUL PANTELIMON"/>
    <d v="2020-09-27T00:00:00"/>
    <n v="1"/>
    <m/>
    <s v="X"/>
    <s v="X"/>
    <n v="28178"/>
    <n v="7328"/>
    <n v="0"/>
    <n v="35506"/>
    <n v="7335.7988471312583"/>
    <n v="24596"/>
    <m/>
    <n v="8827"/>
    <m/>
    <n v="24596"/>
    <n v="8827"/>
    <n v="1.4435680598471297"/>
    <n v="0.29825170137954377"/>
    <n v="4.0224311770703522"/>
    <n v="0.83106365097216017"/>
    <n v="4.8400999999999996"/>
    <s v="1-1,99 lei"/>
    <x v="10"/>
    <s v="0-0,99 euro"/>
    <n v="0"/>
  </r>
  <r>
    <n v="3108"/>
    <x v="39"/>
    <s v="COMUNA DOBROEȘTI"/>
    <d v="2020-09-27T00:00:00"/>
    <n v="1"/>
    <m/>
    <s v="X"/>
    <s v="X"/>
    <n v="3600"/>
    <n v="23914.02"/>
    <n v="0"/>
    <n v="27514.02"/>
    <n v="5684.5974256730242"/>
    <n v="9519"/>
    <m/>
    <n v="5038"/>
    <m/>
    <n v="9519"/>
    <n v="5038"/>
    <n v="2.8904317680428617"/>
    <n v="0.59718430777109199"/>
    <n v="5.4612981341802307"/>
    <n v="1.1283440702010767"/>
    <n v="4.8400999999999996"/>
    <s v="2-2,99 lei"/>
    <x v="7"/>
    <s v="0-0,99 euro"/>
    <n v="0"/>
  </r>
  <r>
    <n v="3109"/>
    <x v="39"/>
    <s v="COMUNA 1 DECEMBRIE "/>
    <d v="2020-09-27T00:00:00"/>
    <n v="1"/>
    <m/>
    <s v="X"/>
    <s v="X"/>
    <n v="5000"/>
    <n v="740"/>
    <n v="0"/>
    <n v="5740"/>
    <n v="1185.9259106216814"/>
    <n v="6735"/>
    <m/>
    <n v="3559"/>
    <m/>
    <n v="6735"/>
    <n v="3559"/>
    <n v="0.85226429101707502"/>
    <n v="0.17608402533358297"/>
    <n v="1.6128125878055635"/>
    <n v="0.33321885659502148"/>
    <n v="4.8400999999999996"/>
    <s v="0-0,99 lei"/>
    <x v="6"/>
    <s v="0-0,99 euro"/>
    <n v="0"/>
  </r>
  <r>
    <n v="3110"/>
    <x v="39"/>
    <s v="COMUNA NUCI"/>
    <d v="2020-09-27T00:00:00"/>
    <n v="1"/>
    <m/>
    <s v="X"/>
    <s v="X"/>
    <n v="0"/>
    <n v="11876.2"/>
    <n v="0"/>
    <n v="11876.2"/>
    <n v="2453.7096340984695"/>
    <n v="2242"/>
    <m/>
    <n v="1622"/>
    <m/>
    <n v="2242"/>
    <n v="1622"/>
    <n v="5.2971454058876004"/>
    <n v="1.0944289179743396"/>
    <n v="7.3219482120838473"/>
    <n v="1.5127679618362944"/>
    <n v="4.8400999999999996"/>
    <s v="5-5,99 lei"/>
    <x v="8"/>
    <s v="1-1,99 euro"/>
    <n v="1"/>
  </r>
  <r>
    <n v="3111"/>
    <x v="40"/>
    <s v="SECTORUL 1"/>
    <d v="2020-09-27T00:00:00"/>
    <n v="1"/>
    <m/>
    <s v="X"/>
    <s v="X"/>
    <n v="171000"/>
    <n v="466611"/>
    <n v="0"/>
    <n v="637611"/>
    <n v="131735.0881180141"/>
    <n v="212547"/>
    <m/>
    <n v="91112"/>
    <m/>
    <n v="212547"/>
    <n v="91112"/>
    <n v="2.9998588547474205"/>
    <n v="0.61979274286635"/>
    <n v="6.9981012380367025"/>
    <n v="1.4458588124288141"/>
    <n v="4.8400999999999996"/>
    <s v="3-3,99 lei"/>
    <x v="0"/>
    <s v="0-0,99 euro"/>
    <n v="0"/>
  </r>
  <r>
    <n v="3112"/>
    <x v="40"/>
    <s v="SECTORUL 2"/>
    <d v="2020-09-27T00:00:00"/>
    <n v="1"/>
    <m/>
    <s v="X"/>
    <s v="X"/>
    <n v="50400"/>
    <n v="300325.38"/>
    <n v="0"/>
    <n v="350725.38"/>
    <n v="72462.424330075824"/>
    <n v="308019"/>
    <m/>
    <n v="116970"/>
    <m/>
    <n v="308019"/>
    <n v="116970"/>
    <n v="1.1386485249286571"/>
    <n v="0.23525309909478254"/>
    <n v="2.9984216465760452"/>
    <n v="0.61949580516436542"/>
    <n v="4.8400999999999996"/>
    <s v="1-1,99 lei"/>
    <x v="10"/>
    <s v="0-0,99 euro"/>
    <n v="0"/>
  </r>
  <r>
    <n v="3113"/>
    <x v="40"/>
    <s v="SECTORUL 3"/>
    <d v="2020-09-27T00:00:00"/>
    <n v="1"/>
    <m/>
    <s v="X"/>
    <s v="X"/>
    <n v="56610"/>
    <n v="83866.44"/>
    <n v="0"/>
    <n v="140476.44"/>
    <n v="29023.458193012542"/>
    <n v="445329"/>
    <m/>
    <n v="137180"/>
    <m/>
    <n v="445329"/>
    <n v="137180"/>
    <n v="0.31544417722627544"/>
    <n v="6.5173070231250477E-2"/>
    <n v="1.0240300335325849"/>
    <n v="0.21157208188520588"/>
    <n v="4.8400999999999996"/>
    <s v="0-0,99 lei"/>
    <x v="6"/>
    <s v="0-0,99 euro"/>
    <n v="0"/>
  </r>
  <r>
    <n v="3114"/>
    <x v="40"/>
    <s v="SECTORUL 4"/>
    <d v="2020-09-27T00:00:00"/>
    <n v="1"/>
    <m/>
    <s v="X"/>
    <s v="X"/>
    <n v="38400"/>
    <n v="273865"/>
    <n v="0"/>
    <n v="312265"/>
    <n v="64516.229003532993"/>
    <n v="276112"/>
    <m/>
    <n v="104743"/>
    <m/>
    <n v="276112"/>
    <n v="104743"/>
    <n v="1.1309359969867301"/>
    <n v="0.233659634508942"/>
    <n v="2.9812493436315552"/>
    <n v="0.615947881992429"/>
    <n v="4.8400999999999996"/>
    <s v="1-1,99 lei"/>
    <x v="10"/>
    <s v="0-0,99 euro"/>
    <n v="0"/>
  </r>
  <r>
    <n v="3115"/>
    <x v="40"/>
    <s v="SECTORUL 5"/>
    <d v="2020-09-27T00:00:00"/>
    <n v="1"/>
    <m/>
    <s v="X"/>
    <s v="X"/>
    <n v="133100"/>
    <n v="519235.76"/>
    <n v="0"/>
    <n v="652335.76"/>
    <n v="134777.3310468792"/>
    <n v="247131"/>
    <m/>
    <n v="94831"/>
    <m/>
    <n v="247131"/>
    <n v="94831"/>
    <n v="2.639635496963149"/>
    <n v="0.54536796697653955"/>
    <n v="6.8789294639938419"/>
    <n v="1.4212370537786083"/>
    <n v="4.8400999999999996"/>
    <s v="2-2,99 lei"/>
    <x v="7"/>
    <s v="0-0,99 euro"/>
    <n v="0"/>
  </r>
  <r>
    <n v="3116"/>
    <x v="40"/>
    <s v="SECTORUL 6"/>
    <d v="2020-09-27T00:00:00"/>
    <n v="1"/>
    <m/>
    <s v="X"/>
    <s v="X"/>
    <n v="549475"/>
    <n v="721003.66"/>
    <n v="0"/>
    <n v="1270478.6600000001"/>
    <n v="262490.16755852156"/>
    <n v="329817"/>
    <m/>
    <n v="127168"/>
    <m/>
    <n v="329817"/>
    <n v="127168"/>
    <n v="3.8520714820642965"/>
    <n v="0.79586609410224929"/>
    <n v="9.9905531265727241"/>
    <n v="2.06412122199391"/>
    <n v="4.8400999999999996"/>
    <s v="3-3,99 lei"/>
    <x v="0"/>
    <s v="0-0,99 euro"/>
    <n v="0"/>
  </r>
  <r>
    <n v="3117"/>
    <x v="41"/>
    <s v="MUNICIPIUL SATU MARE"/>
    <d v="2020-09-27T00:00:00"/>
    <n v="1"/>
    <m/>
    <s v="X"/>
    <s v="X"/>
    <n v="43800"/>
    <n v="110980"/>
    <n v="0"/>
    <n v="154780"/>
    <n v="31978.678126484992"/>
    <n v="100040"/>
    <m/>
    <n v="36860"/>
    <m/>
    <n v="100040"/>
    <n v="36860"/>
    <n v="1.5471811275489804"/>
    <n v="0.31965891769777083"/>
    <n v="4.199131850244167"/>
    <n v="0.86757130023019513"/>
    <n v="4.8400999999999996"/>
    <s v="1-1,99 lei"/>
    <x v="10"/>
    <s v="0-0,99 euro"/>
    <n v="0"/>
  </r>
  <r>
    <n v="3118"/>
    <x v="41"/>
    <s v="MUNICIPIUL CAREI"/>
    <d v="2020-09-27T00:00:00"/>
    <n v="1"/>
    <m/>
    <s v="X"/>
    <s v="X"/>
    <n v="12430"/>
    <n v="8233.36"/>
    <n v="0"/>
    <n v="20663.36"/>
    <n v="4269.201049565092"/>
    <n v="20512"/>
    <m/>
    <n v="7029"/>
    <m/>
    <n v="20512"/>
    <n v="7029"/>
    <n v="1.0073790951638066"/>
    <n v="0.20813187644135589"/>
    <n v="2.9397296912789872"/>
    <n v="0.60736961866056227"/>
    <n v="4.8400999999999996"/>
    <s v="1-1,99 lei"/>
    <x v="10"/>
    <s v="0-0,99 euro"/>
    <n v="0"/>
  </r>
  <r>
    <n v="3119"/>
    <x v="41"/>
    <s v="ORAȘUL ARDUD"/>
    <d v="2020-09-27T00:00:00"/>
    <n v="1"/>
    <m/>
    <s v="X"/>
    <s v="X"/>
    <n v="0"/>
    <n v="8592.18"/>
    <n v="0"/>
    <n v="8592.18"/>
    <n v="1775.2071238197559"/>
    <n v="5828"/>
    <m/>
    <n v="2555"/>
    <m/>
    <n v="5828"/>
    <n v="2555"/>
    <n v="1.4742930679478381"/>
    <n v="0.30459971239185929"/>
    <n v="3.3628884540117419"/>
    <n v="0.69479730873571655"/>
    <n v="4.8400999999999996"/>
    <s v="1-1,99 lei"/>
    <x v="10"/>
    <s v="0-0,99 euro"/>
    <n v="0"/>
  </r>
  <r>
    <n v="3120"/>
    <x v="41"/>
    <s v="ORAȘUL LIVADA"/>
    <d v="2020-09-27T00:00:00"/>
    <n v="1"/>
    <m/>
    <s v="X"/>
    <s v="X"/>
    <n v="1200"/>
    <n v="17074.18"/>
    <n v="0"/>
    <n v="18274.18"/>
    <n v="3775.5790169624597"/>
    <n v="5715"/>
    <m/>
    <n v="2618"/>
    <m/>
    <n v="5715"/>
    <n v="2618"/>
    <n v="3.1975818022747156"/>
    <n v="0.66064374749999299"/>
    <n v="6.9802062643239111"/>
    <n v="1.4421615801995644"/>
    <n v="4.8400999999999996"/>
    <s v="3-3,99 lei"/>
    <x v="0"/>
    <s v="0-0,99 euro"/>
    <n v="0"/>
  </r>
  <r>
    <n v="3121"/>
    <x v="41"/>
    <s v="ORAȘUL NEGREȘTI-OAȘ"/>
    <d v="2020-09-27T00:00:00"/>
    <n v="1"/>
    <m/>
    <s v="X"/>
    <s v="X"/>
    <n v="9450"/>
    <n v="31113.5"/>
    <n v="0"/>
    <n v="40563.5"/>
    <n v="8380.7152744778014"/>
    <n v="13956"/>
    <m/>
    <n v="4832"/>
    <m/>
    <n v="13956"/>
    <n v="4832"/>
    <n v="2.9065276583548294"/>
    <n v="0.60050983623372034"/>
    <n v="8.394764072847682"/>
    <n v="1.7344195518372933"/>
    <n v="4.8400999999999996"/>
    <s v="2-2,99 lei"/>
    <x v="7"/>
    <s v="0-0,99 euro"/>
    <n v="0"/>
  </r>
  <r>
    <n v="3122"/>
    <x v="41"/>
    <s v="ORAȘUL TĂȘNAD"/>
    <d v="2020-09-27T00:00:00"/>
    <n v="1"/>
    <m/>
    <s v="X"/>
    <s v="X"/>
    <n v="3200"/>
    <n v="9873"/>
    <n v="0"/>
    <n v="13073"/>
    <n v="2700.977252536105"/>
    <n v="7564"/>
    <m/>
    <n v="4249"/>
    <m/>
    <n v="7564"/>
    <n v="4249"/>
    <n v="1.7283183500793231"/>
    <n v="0.35708319044633857"/>
    <n v="3.0767239350435398"/>
    <n v="0.63567362968606844"/>
    <n v="4.8400999999999996"/>
    <s v="1-1,99 lei"/>
    <x v="10"/>
    <s v="0-0,99 euro"/>
    <n v="0"/>
  </r>
  <r>
    <n v="3123"/>
    <x v="41"/>
    <s v="COMUNA ACÂȘ"/>
    <d v="2020-09-27T00:00:00"/>
    <n v="1"/>
    <m/>
    <s v="X"/>
    <s v="X"/>
    <n v="3207"/>
    <n v="675"/>
    <n v="5245"/>
    <n v="9127"/>
    <n v="1885.7048408090743"/>
    <n v="2224"/>
    <m/>
    <n v="1311"/>
    <m/>
    <n v="2224"/>
    <n v="1311"/>
    <n v="4.1038669064748206"/>
    <n v="0.84788886727026724"/>
    <n v="6.9618611746758203"/>
    <n v="1.4383713507315594"/>
    <n v="4.8400999999999996"/>
    <s v="4-4,99 lei"/>
    <x v="11"/>
    <s v="0-0,99 euro"/>
    <n v="0"/>
  </r>
  <r>
    <n v="3124"/>
    <x v="41"/>
    <s v="COMUNA AGRIȘ"/>
    <d v="2020-09-27T00:00:00"/>
    <n v="1"/>
    <m/>
    <s v="X"/>
    <s v="X"/>
    <n v="900"/>
    <n v="4685"/>
    <n v="0"/>
    <n v="5585"/>
    <n v="1153.9017788888659"/>
    <n v="1643"/>
    <m/>
    <n v="916"/>
    <m/>
    <n v="1643"/>
    <n v="916"/>
    <n v="3.3992696287279367"/>
    <n v="0.70231392506930368"/>
    <n v="6.0971615720524017"/>
    <n v="1.2597180992236527"/>
    <n v="4.8400999999999996"/>
    <s v="3-3,99 lei"/>
    <x v="0"/>
    <s v="0-0,99 euro"/>
    <n v="0"/>
  </r>
  <r>
    <n v="3125"/>
    <x v="41"/>
    <s v="COMUNA ANDRID"/>
    <d v="2020-09-27T00:00:00"/>
    <n v="1"/>
    <m/>
    <s v="X"/>
    <s v="X"/>
    <n v="0"/>
    <n v="5000"/>
    <n v="0"/>
    <n v="5000"/>
    <n v="1033.0365075101754"/>
    <n v="1999"/>
    <m/>
    <n v="1258"/>
    <m/>
    <n v="1999"/>
    <n v="1258"/>
    <n v="2.5012506253126565"/>
    <n v="0.51677664207612573"/>
    <n v="3.9745627980922098"/>
    <n v="0.82117369436420939"/>
    <n v="4.8400999999999996"/>
    <s v="2-2,99 lei"/>
    <x v="7"/>
    <s v="0-0,99 euro"/>
    <n v="0"/>
  </r>
  <r>
    <n v="3126"/>
    <x v="41"/>
    <s v="COMUNA APA"/>
    <d v="2020-09-27T00:00:00"/>
    <n v="1"/>
    <m/>
    <s v="X"/>
    <s v="X"/>
    <n v="1200"/>
    <n v="16343.93"/>
    <n v="0"/>
    <n v="17543.93"/>
    <n v="3624.7040350405987"/>
    <n v="2158"/>
    <m/>
    <n v="1226"/>
    <m/>
    <n v="2158"/>
    <n v="1226"/>
    <n v="8.1297173308619097"/>
    <n v="1.6796589597037066"/>
    <n v="14.30989396411093"/>
    <n v="2.9565285767052192"/>
    <n v="4.8400999999999996"/>
    <s v="8-8,99 lei"/>
    <x v="2"/>
    <s v="1-1,99 euro"/>
    <n v="1"/>
  </r>
  <r>
    <n v="3127"/>
    <x v="41"/>
    <s v="COMUNA BĂTARCI"/>
    <d v="2020-09-27T00:00:00"/>
    <n v="1"/>
    <m/>
    <s v="X"/>
    <s v="X"/>
    <n v="2500"/>
    <n v="12089"/>
    <n v="0"/>
    <n v="14589"/>
    <n v="3014.19392161319"/>
    <n v="3044"/>
    <m/>
    <n v="1398"/>
    <m/>
    <n v="3044"/>
    <n v="1398"/>
    <n v="4.7927069645203684"/>
    <n v="0.99020825282956304"/>
    <n v="10.435622317596566"/>
    <n v="2.1560757665330401"/>
    <n v="4.8400999999999996"/>
    <s v="4-4,99 lei"/>
    <x v="11"/>
    <s v="0-0,99 euro"/>
    <n v="0"/>
  </r>
  <r>
    <n v="3128"/>
    <x v="41"/>
    <s v="COMUNA BELTIUG"/>
    <d v="2020-09-27T00:00:00"/>
    <n v="1"/>
    <m/>
    <s v="X"/>
    <s v="X"/>
    <n v="0"/>
    <n v="4200"/>
    <n v="0"/>
    <n v="4200"/>
    <n v="867.75066630854747"/>
    <n v="2667"/>
    <m/>
    <n v="1384"/>
    <m/>
    <n v="2667"/>
    <n v="1384"/>
    <n v="1.5748031496062993"/>
    <n v="0.32536582913706319"/>
    <n v="3.0346820809248554"/>
    <n v="0.62698747565646495"/>
    <n v="4.8400999999999996"/>
    <s v="1-1,99 lei"/>
    <x v="10"/>
    <s v="0-0,99 euro"/>
    <n v="0"/>
  </r>
  <r>
    <n v="3129"/>
    <x v="41"/>
    <s v="COMUNA BERVENI"/>
    <d v="2020-09-27T00:00:00"/>
    <n v="1"/>
    <m/>
    <s v="X"/>
    <s v="X"/>
    <n v="14198"/>
    <n v="7000"/>
    <n v="0"/>
    <n v="21198"/>
    <n v="4379.6615772401401"/>
    <n v="2911"/>
    <m/>
    <n v="1537"/>
    <m/>
    <n v="2911"/>
    <n v="1537"/>
    <n v="7.2820336654070763"/>
    <n v="1.5045213250567298"/>
    <n v="13.791802212101496"/>
    <n v="2.8494870378920885"/>
    <n v="4.8400999999999996"/>
    <s v="7-7,99 lei"/>
    <x v="5"/>
    <s v="1-1,99 euro"/>
    <n v="1"/>
  </r>
  <r>
    <n v="3130"/>
    <x v="41"/>
    <s v="COMUNA BIXAD"/>
    <d v="2020-09-27T00:00:00"/>
    <n v="1"/>
    <m/>
    <s v="X"/>
    <s v="X"/>
    <n v="4151"/>
    <n v="4212"/>
    <n v="0"/>
    <n v="8363"/>
    <n v="1727.8568624615195"/>
    <n v="6278"/>
    <m/>
    <n v="2963"/>
    <m/>
    <n v="6278"/>
    <n v="2963"/>
    <n v="1.332112137623447"/>
    <n v="0.27522409405248799"/>
    <n v="2.822477219034762"/>
    <n v="0.58314440177574067"/>
    <n v="4.8400999999999996"/>
    <s v="1-1,99 lei"/>
    <x v="10"/>
    <s v="0-0,99 euro"/>
    <n v="0"/>
  </r>
  <r>
    <n v="3131"/>
    <x v="41"/>
    <s v="COMUNA BÂRSĂU"/>
    <d v="2020-09-27T00:00:00"/>
    <n v="1"/>
    <m/>
    <s v="X"/>
    <s v="X"/>
    <n v="2000"/>
    <n v="8000"/>
    <n v="0"/>
    <n v="10000"/>
    <n v="2066.0730150203508"/>
    <n v="1817"/>
    <m/>
    <n v="1210"/>
    <m/>
    <n v="1817"/>
    <n v="1210"/>
    <n v="5.5035773252614195"/>
    <n v="1.1370792597800499"/>
    <n v="8.2644628099173545"/>
    <n v="1.707498359520951"/>
    <n v="4.8400999999999996"/>
    <s v="5-5,99 lei"/>
    <x v="8"/>
    <s v="1-1,99 euro"/>
    <n v="1"/>
  </r>
  <r>
    <n v="3132"/>
    <x v="41"/>
    <s v="COMUNA BOGDAND"/>
    <d v="2020-09-27T00:00:00"/>
    <n v="1"/>
    <m/>
    <s v="X"/>
    <s v="X"/>
    <n v="7341"/>
    <n v="1763.59"/>
    <n v="0"/>
    <n v="9104.59"/>
    <n v="1881.0747711824138"/>
    <n v="2237"/>
    <m/>
    <n v="1231"/>
    <m/>
    <n v="2237"/>
    <n v="1231"/>
    <n v="4.07"/>
    <n v="0.84089171711328281"/>
    <n v="7.396092607636068"/>
    <n v="1.5280867353228382"/>
    <n v="4.8400999999999996"/>
    <s v="4-4,99 lei"/>
    <x v="11"/>
    <s v="0-0,99 euro"/>
    <n v="0"/>
  </r>
  <r>
    <n v="3133"/>
    <x v="41"/>
    <s v="COMUNA BOTIZ"/>
    <d v="2020-09-27T00:00:00"/>
    <n v="1"/>
    <m/>
    <s v="X"/>
    <s v="X"/>
    <n v="99173"/>
    <n v="7454"/>
    <n v="0"/>
    <n v="106627"/>
    <n v="22029.916737257496"/>
    <n v="3179"/>
    <m/>
    <n v="1447"/>
    <m/>
    <n v="3179"/>
    <n v="1447"/>
    <n v="33.541050644856874"/>
    <n v="6.929825963276973"/>
    <n v="73.688320663441601"/>
    <n v="15.224545084490321"/>
    <n v="4.8400999999999996"/>
    <s v="33-33,99 lei"/>
    <x v="47"/>
    <s v="6-6,99 euro"/>
    <n v="6"/>
  </r>
  <r>
    <n v="3134"/>
    <x v="41"/>
    <s v="COMUNA CĂLINEȘTI-OAȘ"/>
    <d v="2020-09-27T00:00:00"/>
    <n v="1"/>
    <m/>
    <s v="X"/>
    <s v="X"/>
    <n v="1920"/>
    <n v="4498"/>
    <n v="0"/>
    <n v="6418"/>
    <n v="1326.0056610400613"/>
    <n v="4123"/>
    <m/>
    <n v="2014"/>
    <m/>
    <n v="4123"/>
    <n v="2014"/>
    <n v="1.5566335192820762"/>
    <n v="0.32161185084648591"/>
    <n v="3.1866931479642502"/>
    <n v="0.65839407201591926"/>
    <n v="4.8400999999999996"/>
    <s v="1-1,99 lei"/>
    <x v="10"/>
    <s v="0-0,99 euro"/>
    <n v="0"/>
  </r>
  <r>
    <n v="3135"/>
    <x v="41"/>
    <s v="COMUNA CĂMĂRZANA"/>
    <d v="2020-09-27T00:00:00"/>
    <n v="1"/>
    <m/>
    <s v="X"/>
    <s v="X"/>
    <n v="0"/>
    <n v="1036.8"/>
    <n v="0"/>
    <n v="1036.8"/>
    <n v="214.21045019730997"/>
    <n v="1989"/>
    <m/>
    <n v="912"/>
    <m/>
    <n v="1989"/>
    <n v="912"/>
    <n v="0.52126696832579178"/>
    <n v="0.10769756168793865"/>
    <n v="1.1368421052631579"/>
    <n v="0.23487987960231357"/>
    <n v="4.8400999999999996"/>
    <s v="0-0,99 lei"/>
    <x v="6"/>
    <s v="0-0,99 euro"/>
    <n v="0"/>
  </r>
  <r>
    <n v="3136"/>
    <x v="41"/>
    <s v="COMUNA CĂMIN"/>
    <d v="2020-09-27T00:00:00"/>
    <n v="1"/>
    <m/>
    <s v="X"/>
    <s v="X"/>
    <n v="500"/>
    <n v="3341.74"/>
    <n v="0"/>
    <n v="3841.74"/>
    <n v="793.73153447242828"/>
    <n v="1144"/>
    <m/>
    <n v="806"/>
    <m/>
    <n v="1144"/>
    <n v="806"/>
    <n v="3.3581643356643354"/>
    <n v="0.6938212713919828"/>
    <n v="4.7664267990074443"/>
    <n v="0.98477857874991104"/>
    <n v="4.8400999999999996"/>
    <s v="3-3,99 lei"/>
    <x v="0"/>
    <s v="0-0,99 euro"/>
    <n v="0"/>
  </r>
  <r>
    <n v="3137"/>
    <x v="41"/>
    <s v="COMUNA CĂPLENI"/>
    <d v="2020-09-27T00:00:00"/>
    <n v="1"/>
    <m/>
    <s v="X"/>
    <s v="X"/>
    <n v="0"/>
    <n v="6570"/>
    <n v="0"/>
    <n v="6570"/>
    <n v="1357.4099708683707"/>
    <n v="2663"/>
    <m/>
    <n v="1483"/>
    <m/>
    <n v="2663"/>
    <n v="1483"/>
    <n v="2.4671423206909502"/>
    <n v="0.50972961729942567"/>
    <n v="4.4302090357383683"/>
    <n v="0.9153135339638373"/>
    <n v="4.8400999999999996"/>
    <s v="2-2,99 lei"/>
    <x v="7"/>
    <s v="0-0,99 euro"/>
    <n v="0"/>
  </r>
  <r>
    <n v="3138"/>
    <x v="41"/>
    <s v="COMUNA CĂUAȘ"/>
    <d v="2020-09-27T00:00:00"/>
    <n v="1"/>
    <m/>
    <s v="X"/>
    <s v="X"/>
    <n v="3000"/>
    <n v="9449.1"/>
    <n v="0"/>
    <n v="12449.1"/>
    <n v="2572.0749571289853"/>
    <n v="2001"/>
    <m/>
    <n v="1273"/>
    <m/>
    <n v="2001"/>
    <n v="1273"/>
    <n v="6.22143928035982"/>
    <n v="1.2853947811739057"/>
    <n v="9.7793401413982721"/>
    <n v="2.0204830770848274"/>
    <n v="4.8400999999999996"/>
    <s v="6-6,99 lei"/>
    <x v="13"/>
    <s v="1-1,99 euro"/>
    <n v="1"/>
  </r>
  <r>
    <n v="3139"/>
    <x v="41"/>
    <s v="COMUNA CEHAL"/>
    <d v="2020-09-27T00:00:00"/>
    <n v="1"/>
    <m/>
    <s v="X"/>
    <s v="X"/>
    <n v="0"/>
    <n v="4464"/>
    <n v="0"/>
    <n v="4464"/>
    <n v="922.29499390508465"/>
    <n v="1310"/>
    <m/>
    <n v="956"/>
    <m/>
    <n v="1310"/>
    <n v="956"/>
    <n v="3.4076335877862594"/>
    <n v="0.70404198008021734"/>
    <n v="4.6694560669456067"/>
    <n v="0.96474371747393795"/>
    <n v="4.8400999999999996"/>
    <s v="3-3,99 lei"/>
    <x v="0"/>
    <s v="0-0,99 euro"/>
    <n v="0"/>
  </r>
  <r>
    <n v="3140"/>
    <x v="41"/>
    <s v="COMUNA CERTEZE"/>
    <d v="2020-09-27T00:00:00"/>
    <n v="1"/>
    <m/>
    <s v="X"/>
    <s v="X"/>
    <n v="9656"/>
    <n v="40599"/>
    <n v="0"/>
    <n v="50255"/>
    <n v="10383.049936984773"/>
    <n v="4955"/>
    <m/>
    <n v="1999"/>
    <m/>
    <n v="4955"/>
    <n v="1999"/>
    <n v="10.142280524722503"/>
    <n v="2.0954692102895605"/>
    <n v="25.140070035017509"/>
    <n v="5.19412202950714"/>
    <n v="4.8400999999999996"/>
    <s v="10-10,99 lei"/>
    <x v="3"/>
    <s v="2-2,99 euro"/>
    <n v="2"/>
  </r>
  <r>
    <n v="3141"/>
    <x v="41"/>
    <s v="COMUNA CIUMEȘTI"/>
    <d v="2020-09-27T00:00:00"/>
    <n v="1"/>
    <m/>
    <s v="X"/>
    <s v="X"/>
    <n v="600"/>
    <n v="3079"/>
    <n v="0"/>
    <n v="3679"/>
    <n v="760.10826222598712"/>
    <n v="1114"/>
    <m/>
    <n v="706"/>
    <m/>
    <n v="1114"/>
    <n v="706"/>
    <n v="3.3025134649910233"/>
    <n v="0.68232339517593099"/>
    <n v="5.2110481586402262"/>
    <n v="1.0766405980538061"/>
    <n v="4.8400999999999996"/>
    <s v="3-3,99 lei"/>
    <x v="0"/>
    <s v="0-0,99 euro"/>
    <n v="0"/>
  </r>
  <r>
    <n v="3142"/>
    <x v="41"/>
    <s v="COMUNA CRAIDOROLȚ"/>
    <d v="2020-09-27T00:00:00"/>
    <n v="1"/>
    <m/>
    <s v="X"/>
    <s v="X"/>
    <n v="0"/>
    <n v="5006.99"/>
    <n v="0"/>
    <n v="5006.99"/>
    <n v="1034.4806925476746"/>
    <n v="1666"/>
    <m/>
    <n v="882"/>
    <m/>
    <n v="1666"/>
    <n v="882"/>
    <n v="3.0053961584633853"/>
    <n v="0.62093679024470261"/>
    <n v="5.676859410430839"/>
    <n v="1.1728806037955495"/>
    <n v="4.8400999999999996"/>
    <s v="3-3,99 lei"/>
    <x v="0"/>
    <s v="0-0,99 euro"/>
    <n v="0"/>
  </r>
  <r>
    <n v="3143"/>
    <x v="41"/>
    <s v="COMUNA CRUCIȘOR"/>
    <d v="2020-09-27T00:00:00"/>
    <n v="1"/>
    <m/>
    <s v="X"/>
    <s v="X"/>
    <n v="1800"/>
    <n v="2862"/>
    <n v="0"/>
    <n v="4662"/>
    <n v="963.20323960248766"/>
    <n v="2127"/>
    <m/>
    <n v="1376"/>
    <m/>
    <n v="2127"/>
    <n v="1376"/>
    <n v="2.1918194640338506"/>
    <n v="0.45284590484367071"/>
    <n v="3.3880813953488373"/>
    <n v="0.70000235436227298"/>
    <n v="4.8400999999999996"/>
    <s v="2-2,99 lei"/>
    <x v="7"/>
    <s v="0-0,99 euro"/>
    <n v="0"/>
  </r>
  <r>
    <n v="3144"/>
    <x v="41"/>
    <s v="COMUNA CULCIU"/>
    <d v="2020-09-27T00:00:00"/>
    <n v="1"/>
    <m/>
    <s v="X"/>
    <s v="X"/>
    <n v="3200"/>
    <n v="5720"/>
    <n v="0"/>
    <n v="8920"/>
    <n v="1842.937129398153"/>
    <n v="3340"/>
    <m/>
    <n v="1863"/>
    <m/>
    <n v="3340"/>
    <n v="1863"/>
    <n v="2.6706586826347305"/>
    <n v="0.55177758365214158"/>
    <n v="4.7879763821792807"/>
    <n v="0.98923087997753789"/>
    <n v="4.8400999999999996"/>
    <s v="2-2,99 lei"/>
    <x v="7"/>
    <s v="0-0,99 euro"/>
    <n v="0"/>
  </r>
  <r>
    <n v="3145"/>
    <x v="41"/>
    <s v="COMUNA DOBA"/>
    <d v="2020-09-27T00:00:00"/>
    <n v="1"/>
    <m/>
    <s v="X"/>
    <s v="X"/>
    <n v="3000"/>
    <n v="20050"/>
    <n v="0"/>
    <n v="23050"/>
    <n v="4762.2982996219089"/>
    <n v="2411"/>
    <m/>
    <n v="1370"/>
    <m/>
    <n v="2411"/>
    <n v="1370"/>
    <n v="9.5603484031522186"/>
    <n v="1.9752377849945701"/>
    <n v="16.824817518248175"/>
    <n v="3.4761301457094227"/>
    <n v="4.8400999999999996"/>
    <s v="9-9,99 lei"/>
    <x v="12"/>
    <s v="1-1,99 euro"/>
    <n v="1"/>
  </r>
  <r>
    <n v="3146"/>
    <x v="41"/>
    <s v="COMUNA DOROLȚ"/>
    <d v="2020-09-27T00:00:00"/>
    <n v="1"/>
    <m/>
    <s v="X"/>
    <s v="X"/>
    <n v="1320"/>
    <n v="3075"/>
    <n v="0"/>
    <n v="4395"/>
    <n v="908.03909010144423"/>
    <n v="3160"/>
    <m/>
    <n v="1972"/>
    <m/>
    <n v="3160"/>
    <n v="1972"/>
    <n v="1.3908227848101267"/>
    <n v="0.28735414243716589"/>
    <n v="2.2287018255578093"/>
    <n v="0.46046607003115836"/>
    <n v="4.8400999999999996"/>
    <s v="1-1,99 lei"/>
    <x v="10"/>
    <s v="0-0,99 euro"/>
    <n v="0"/>
  </r>
  <r>
    <n v="3147"/>
    <x v="41"/>
    <s v="COMUNA FOIENI"/>
    <d v="2020-09-27T00:00:00"/>
    <n v="1"/>
    <m/>
    <s v="X"/>
    <s v="X"/>
    <n v="500"/>
    <n v="4000"/>
    <n v="0"/>
    <n v="4500"/>
    <n v="929.73285675915793"/>
    <n v="1612"/>
    <m/>
    <n v="749"/>
    <m/>
    <n v="1612"/>
    <n v="749"/>
    <n v="2.791563275434243"/>
    <n v="0.57675735530965133"/>
    <n v="6.0080106809078773"/>
    <n v="1.2412988741777808"/>
    <n v="4.8400999999999996"/>
    <s v="2-2,99 lei"/>
    <x v="7"/>
    <s v="0-0,99 euro"/>
    <n v="0"/>
  </r>
  <r>
    <n v="3148"/>
    <x v="41"/>
    <s v="COMUNA GHERȚA MICĂ"/>
    <d v="2020-09-27T00:00:00"/>
    <n v="1"/>
    <m/>
    <s v="X"/>
    <s v="X"/>
    <n v="0"/>
    <n v="4312.55"/>
    <n v="0"/>
    <n v="4312.55"/>
    <n v="891.00431809260147"/>
    <n v="2824"/>
    <m/>
    <n v="1027"/>
    <m/>
    <n v="2824"/>
    <n v="1027"/>
    <n v="1.5271069405099151"/>
    <n v="0.3155114440837824"/>
    <n v="4.1991723466407009"/>
    <n v="0.86757966708140355"/>
    <n v="4.8400999999999996"/>
    <s v="1-1,99 lei"/>
    <x v="10"/>
    <s v="0-0,99 euro"/>
    <n v="0"/>
  </r>
  <r>
    <n v="3149"/>
    <x v="41"/>
    <s v="COMUNA HALMEU"/>
    <d v="2020-09-27T00:00:00"/>
    <n v="1"/>
    <m/>
    <s v="X"/>
    <s v="X"/>
    <n v="3510"/>
    <n v="9899"/>
    <n v="0"/>
    <n v="13409"/>
    <n v="2770.3973058407887"/>
    <n v="4096"/>
    <m/>
    <n v="1805"/>
    <m/>
    <n v="4096"/>
    <n v="1805"/>
    <n v="3.273681640625"/>
    <n v="0.6763665297462863"/>
    <n v="7.4288088642659282"/>
    <n v="1.5348461528203816"/>
    <n v="4.8400999999999996"/>
    <s v="3-3,99 lei"/>
    <x v="0"/>
    <s v="0-0,99 euro"/>
    <n v="0"/>
  </r>
  <r>
    <n v="3150"/>
    <x v="41"/>
    <s v="COMUNA HODOD"/>
    <d v="2020-09-27T00:00:00"/>
    <n v="1"/>
    <m/>
    <s v="X"/>
    <s v="X"/>
    <n v="0"/>
    <n v="10001.18"/>
    <n v="0"/>
    <n v="10001.18"/>
    <n v="2066.3168116361235"/>
    <n v="2260"/>
    <m/>
    <n v="1135"/>
    <m/>
    <n v="2260"/>
    <n v="1135"/>
    <n v="4.4253008849557522"/>
    <n v="0.91429947417527591"/>
    <n v="8.8116123348017616"/>
    <n v="1.8205434463754391"/>
    <n v="4.8400999999999996"/>
    <s v="4-4,99 lei"/>
    <x v="11"/>
    <s v="0-0,99 euro"/>
    <n v="0"/>
  </r>
  <r>
    <n v="3151"/>
    <x v="41"/>
    <s v="COMUNA HOMOROADE"/>
    <d v="2020-09-27T00:00:00"/>
    <n v="1"/>
    <m/>
    <s v="X"/>
    <s v="X"/>
    <n v="6000"/>
    <n v="6172.27"/>
    <n v="0"/>
    <n v="12172.27"/>
    <n v="2514.8798578541769"/>
    <n v="1377"/>
    <m/>
    <n v="1011"/>
    <m/>
    <n v="1377"/>
    <n v="1011"/>
    <n v="8.8397022512708787"/>
    <n v="1.8263470282165408"/>
    <n v="12.039831849653808"/>
    <n v="2.4875171689952293"/>
    <n v="4.8400999999999996"/>
    <s v="8-8,99 lei"/>
    <x v="2"/>
    <s v="1-1,99 euro"/>
    <n v="1"/>
  </r>
  <r>
    <n v="3152"/>
    <x v="41"/>
    <s v="COMUNA LAZURI"/>
    <d v="2020-09-27T00:00:00"/>
    <n v="1"/>
    <m/>
    <s v="X"/>
    <s v="X"/>
    <n v="3150"/>
    <n v="5380"/>
    <n v="0"/>
    <n v="8530"/>
    <n v="1762.3602818123593"/>
    <n v="5074"/>
    <m/>
    <n v="2667"/>
    <m/>
    <n v="5074"/>
    <n v="2667"/>
    <n v="1.681119432400473"/>
    <n v="0.34733154943089461"/>
    <n v="3.1983502062242222"/>
    <n v="0.6608025053664639"/>
    <n v="4.8400999999999996"/>
    <s v="1-1,99 lei"/>
    <x v="10"/>
    <s v="0-0,99 euro"/>
    <n v="0"/>
  </r>
  <r>
    <n v="3153"/>
    <x v="41"/>
    <s v="COMUNA MEDIEȘU AURIT"/>
    <d v="2020-09-27T00:00:00"/>
    <n v="1"/>
    <m/>
    <s v="X"/>
    <s v="X"/>
    <n v="4348"/>
    <n v="4716.46"/>
    <n v="0"/>
    <n v="9064.4599999999991"/>
    <n v="1872.7836201731368"/>
    <n v="5502"/>
    <m/>
    <n v="3043"/>
    <m/>
    <n v="5502"/>
    <n v="3043"/>
    <n v="1.6474845510723373"/>
    <n v="0.34038233736334728"/>
    <n v="2.9787906671048305"/>
    <n v="0.61543990146997596"/>
    <n v="4.8400999999999996"/>
    <s v="1-1,99 lei"/>
    <x v="10"/>
    <s v="0-0,99 euro"/>
    <n v="0"/>
  </r>
  <r>
    <n v="3154"/>
    <x v="41"/>
    <s v="COMUNA MICULA"/>
    <d v="2020-09-27T00:00:00"/>
    <n v="1"/>
    <m/>
    <s v="X"/>
    <s v="X"/>
    <n v="1100"/>
    <n v="12637"/>
    <n v="0"/>
    <n v="13737"/>
    <n v="2838.164500733456"/>
    <n v="3194"/>
    <m/>
    <n v="1451"/>
    <m/>
    <n v="3194"/>
    <n v="1451"/>
    <n v="4.3008766437069506"/>
    <n v="0.88859251744942269"/>
    <n v="9.4672639558924878"/>
    <n v="1.9560058585344287"/>
    <n v="4.8400999999999996"/>
    <s v="4-4,99 lei"/>
    <x v="11"/>
    <s v="0-0,99 euro"/>
    <n v="0"/>
  </r>
  <r>
    <n v="3155"/>
    <x v="41"/>
    <s v="COMUNA MOFTIN"/>
    <d v="2020-09-27T00:00:00"/>
    <n v="1"/>
    <m/>
    <s v="X"/>
    <s v="X"/>
    <n v="1600"/>
    <n v="7547"/>
    <n v="0"/>
    <n v="9147"/>
    <n v="1889.8369868391151"/>
    <n v="3556"/>
    <m/>
    <n v="1882"/>
    <m/>
    <n v="3556"/>
    <n v="1882"/>
    <n v="2.5722722159730034"/>
    <n v="0.53145022127084229"/>
    <n v="4.8602550478214663"/>
    <n v="1.0041641800420378"/>
    <n v="4.8400999999999996"/>
    <s v="2-2,99 lei"/>
    <x v="7"/>
    <s v="0-0,99 euro"/>
    <n v="0"/>
  </r>
  <r>
    <n v="3156"/>
    <x v="41"/>
    <s v="COMUNA ODOREU"/>
    <d v="2020-09-27T00:00:00"/>
    <n v="1"/>
    <m/>
    <s v="X"/>
    <s v="X"/>
    <n v="500"/>
    <n v="6364.29"/>
    <n v="0"/>
    <n v="6864.29"/>
    <n v="1418.2124336274046"/>
    <n v="4909"/>
    <m/>
    <n v="2317"/>
    <m/>
    <n v="4909"/>
    <n v="2317"/>
    <n v="1.3983071908739051"/>
    <n v="0.28890047537734864"/>
    <n v="2.9625766076823479"/>
    <n v="0.6120899584063032"/>
    <n v="4.8400999999999996"/>
    <s v="1-1,99 lei"/>
    <x v="10"/>
    <s v="0-0,99 euro"/>
    <n v="0"/>
  </r>
  <r>
    <n v="3157"/>
    <x v="41"/>
    <s v="COMUNA ORAȘU NOU"/>
    <d v="2020-09-27T00:00:00"/>
    <n v="1"/>
    <m/>
    <s v="X"/>
    <s v="X"/>
    <n v="2310"/>
    <n v="4540"/>
    <n v="0"/>
    <n v="6850"/>
    <n v="1415.2600152889404"/>
    <n v="3130"/>
    <m/>
    <n v="1718"/>
    <m/>
    <n v="3130"/>
    <n v="1718"/>
    <n v="2.1884984025559104"/>
    <n v="0.45215974929359121"/>
    <n v="3.9871944121071015"/>
    <n v="0.82378347804944141"/>
    <n v="4.8400999999999996"/>
    <s v="2-2,99 lei"/>
    <x v="7"/>
    <s v="0-0,99 euro"/>
    <n v="0"/>
  </r>
  <r>
    <n v="3158"/>
    <x v="41"/>
    <s v="COMUNA PĂULEȘTI"/>
    <d v="2020-09-27T00:00:00"/>
    <n v="1"/>
    <m/>
    <s v="X"/>
    <s v="X"/>
    <n v="0"/>
    <n v="4305.71"/>
    <n v="0"/>
    <n v="4305.71"/>
    <n v="889.59112415032757"/>
    <n v="4802"/>
    <m/>
    <n v="2676"/>
    <m/>
    <n v="4802"/>
    <n v="2676"/>
    <n v="0.89664931278633908"/>
    <n v="0.18525429490843973"/>
    <n v="1.6090097159940209"/>
    <n v="0.33243315551208058"/>
    <n v="4.8400999999999996"/>
    <s v="0-0,99 lei"/>
    <x v="6"/>
    <s v="0-0,99 euro"/>
    <n v="0"/>
  </r>
  <r>
    <n v="3159"/>
    <x v="41"/>
    <s v="COMUNA PETREȘTI"/>
    <d v="2020-09-27T00:00:00"/>
    <n v="1"/>
    <m/>
    <s v="X"/>
    <s v="X"/>
    <n v="2100"/>
    <n v="4988"/>
    <n v="0"/>
    <n v="7088"/>
    <n v="1464.4325530464248"/>
    <n v="1633"/>
    <m/>
    <n v="720"/>
    <m/>
    <n v="1633"/>
    <n v="720"/>
    <n v="4.3404776484996939"/>
    <n v="0.89677437418642059"/>
    <n v="9.844444444444445"/>
    <n v="2.0339341014533678"/>
    <n v="4.8400999999999996"/>
    <s v="4-4,99 lei"/>
    <x v="11"/>
    <s v="0-0,99 euro"/>
    <n v="0"/>
  </r>
  <r>
    <n v="3160"/>
    <x v="41"/>
    <s v="COMUNA PIR"/>
    <d v="2020-09-27T00:00:00"/>
    <n v="1"/>
    <m/>
    <s v="X"/>
    <s v="X"/>
    <n v="2400"/>
    <n v="7938.98"/>
    <n v="0"/>
    <n v="10338.98"/>
    <n v="2136.1087580835106"/>
    <n v="1235"/>
    <m/>
    <n v="726"/>
    <m/>
    <n v="1235"/>
    <n v="726"/>
    <n v="8.3716437246963551"/>
    <n v="1.72964271909596"/>
    <n v="14.241019283746557"/>
    <n v="2.9422985648533202"/>
    <n v="4.8400999999999996"/>
    <s v="8-8,99 lei"/>
    <x v="2"/>
    <s v="1-1,99 euro"/>
    <n v="1"/>
  </r>
  <r>
    <n v="3161"/>
    <x v="41"/>
    <s v="COMUNA PIȘCOLT"/>
    <d v="2020-09-27T00:00:00"/>
    <n v="1"/>
    <m/>
    <s v="X"/>
    <s v="X"/>
    <n v="1200"/>
    <n v="2533"/>
    <n v="0"/>
    <n v="3733"/>
    <n v="771.26505650709703"/>
    <n v="2466"/>
    <m/>
    <n v="1408"/>
    <m/>
    <n v="2466"/>
    <n v="1408"/>
    <n v="1.513787510137875"/>
    <n v="0.31275955251707099"/>
    <n v="2.6512784090909092"/>
    <n v="0.54777347763288142"/>
    <n v="4.8400999999999996"/>
    <s v="1-1,99 lei"/>
    <x v="10"/>
    <s v="0-0,99 euro"/>
    <n v="0"/>
  </r>
  <r>
    <n v="3162"/>
    <x v="41"/>
    <s v="COMUNA POMI"/>
    <d v="2020-09-27T00:00:00"/>
    <n v="1"/>
    <m/>
    <s v="X"/>
    <s v="X"/>
    <n v="4870"/>
    <n v="8680"/>
    <n v="0"/>
    <n v="13550"/>
    <n v="2799.5289353525754"/>
    <n v="1506"/>
    <m/>
    <n v="1171"/>
    <m/>
    <n v="1506"/>
    <n v="1171"/>
    <n v="8.9973439575033201"/>
    <n v="1.8589169557454019"/>
    <n v="11.571306575576431"/>
    <n v="2.3907164264326006"/>
    <n v="4.8400999999999996"/>
    <s v="9-9,99 lei"/>
    <x v="12"/>
    <s v="1-1,99 euro"/>
    <n v="1"/>
  </r>
  <r>
    <n v="3163"/>
    <x v="41"/>
    <s v="COMUNA PORUMBEȘTI"/>
    <d v="2020-09-27T00:00:00"/>
    <n v="1"/>
    <m/>
    <s v="X"/>
    <s v="X"/>
    <n v="0"/>
    <n v="4208.78"/>
    <n v="0"/>
    <n v="4208.78"/>
    <n v="869.56467841573522"/>
    <n v="2070"/>
    <m/>
    <n v="1112"/>
    <m/>
    <n v="2070"/>
    <n v="1112"/>
    <n v="2.0332270531400964"/>
    <n v="0.42007955479021025"/>
    <n v="3.7848741007194242"/>
    <n v="0.781982624474582"/>
    <n v="4.8400999999999996"/>
    <s v="2-2,99 lei"/>
    <x v="7"/>
    <s v="0-0,99 euro"/>
    <n v="0"/>
  </r>
  <r>
    <n v="3164"/>
    <x v="41"/>
    <s v="COMUNA RACȘA"/>
    <d v="2020-09-27T00:00:00"/>
    <n v="1"/>
    <m/>
    <s v="X"/>
    <s v="X"/>
    <n v="51250"/>
    <n v="6939"/>
    <n v="0"/>
    <n v="58189"/>
    <n v="12022.27226710192"/>
    <n v="2449"/>
    <m/>
    <n v="1223"/>
    <m/>
    <n v="2449"/>
    <n v="1223"/>
    <n v="23.760310330747245"/>
    <n v="4.9090536002866152"/>
    <n v="47.578904333605884"/>
    <n v="9.8301490327897962"/>
    <n v="4.8400999999999996"/>
    <s v="23-23,99 lei"/>
    <x v="51"/>
    <s v="4-4,99 euro"/>
    <n v="4"/>
  </r>
  <r>
    <n v="3165"/>
    <x v="41"/>
    <s v="COMUNA SANISLĂU"/>
    <d v="2020-09-27T00:00:00"/>
    <n v="1"/>
    <m/>
    <s v="X"/>
    <s v="X"/>
    <n v="3200"/>
    <n v="1071"/>
    <n v="0"/>
    <n v="4271"/>
    <n v="882.41978471519189"/>
    <n v="3005"/>
    <m/>
    <n v="1464"/>
    <m/>
    <n v="3005"/>
    <n v="1464"/>
    <n v="1.4212978369384359"/>
    <n v="0.29365051072052972"/>
    <n v="2.9173497267759565"/>
    <n v="0.60274575458687973"/>
    <n v="4.8400999999999996"/>
    <s v="1-1,99 lei"/>
    <x v="10"/>
    <s v="0-0,99 euro"/>
    <n v="0"/>
  </r>
  <r>
    <n v="3166"/>
    <x v="41"/>
    <s v="COMUNA SANTĂU"/>
    <d v="2020-09-27T00:00:00"/>
    <n v="1"/>
    <m/>
    <s v="X"/>
    <s v="X"/>
    <n v="0"/>
    <n v="5996"/>
    <n v="0"/>
    <n v="5996"/>
    <n v="1238.8173798062026"/>
    <n v="2002"/>
    <m/>
    <n v="1180"/>
    <m/>
    <n v="2002"/>
    <n v="1180"/>
    <n v="2.9950049950049951"/>
    <n v="0.61878990000309819"/>
    <n v="5.0813559322033894"/>
    <n v="1.0498452371239004"/>
    <n v="4.8400999999999996"/>
    <s v="3-3,99 lei"/>
    <x v="0"/>
    <s v="0-0,99 euro"/>
    <n v="0"/>
  </r>
  <r>
    <n v="3167"/>
    <x v="41"/>
    <s v="COMUNA SĂCĂȘENI"/>
    <d v="2020-09-27T00:00:00"/>
    <n v="1"/>
    <m/>
    <s v="X"/>
    <s v="X"/>
    <n v="400"/>
    <n v="8663"/>
    <n v="0"/>
    <n v="9063"/>
    <n v="1872.481973512944"/>
    <n v="943"/>
    <m/>
    <n v="581"/>
    <m/>
    <n v="943"/>
    <n v="581"/>
    <n v="9.6108165429480383"/>
    <n v="1.9856648711696119"/>
    <n v="15.598967297762478"/>
    <n v="3.222860539609198"/>
    <n v="4.8400999999999996"/>
    <s v="9-9,99 lei"/>
    <x v="12"/>
    <s v="1-1,99 euro"/>
    <n v="1"/>
  </r>
  <r>
    <n v="3168"/>
    <x v="41"/>
    <s v="COMUNA SĂUCA"/>
    <d v="2020-09-27T00:00:00"/>
    <n v="1"/>
    <m/>
    <s v="X"/>
    <s v="X"/>
    <n v="0"/>
    <n v="5550"/>
    <n v="0"/>
    <n v="5550"/>
    <n v="1146.6705233362948"/>
    <n v="1094"/>
    <m/>
    <n v="767"/>
    <m/>
    <n v="1094"/>
    <n v="767"/>
    <n v="5.0731261425959779"/>
    <n v="1.0481449025011835"/>
    <n v="7.2359843546284228"/>
    <n v="1.4950072012207234"/>
    <n v="4.8400999999999996"/>
    <s v="5-5,99 lei"/>
    <x v="8"/>
    <s v="1-1,99 euro"/>
    <n v="1"/>
  </r>
  <r>
    <n v="3169"/>
    <x v="41"/>
    <s v="COMUNA SUPUR"/>
    <d v="2020-09-27T00:00:00"/>
    <n v="1"/>
    <m/>
    <s v="X"/>
    <s v="X"/>
    <n v="0"/>
    <n v="8270"/>
    <n v="0"/>
    <n v="8270"/>
    <n v="1708.6423834218303"/>
    <n v="3244"/>
    <m/>
    <n v="1800"/>
    <m/>
    <n v="3244"/>
    <n v="1800"/>
    <n v="2.5493218249075218"/>
    <n v="0.52670850290438664"/>
    <n v="4.5944444444444441"/>
    <n v="0.9492457685676835"/>
    <n v="4.8400999999999996"/>
    <s v="2-2,99 lei"/>
    <x v="7"/>
    <s v="0-0,99 euro"/>
    <n v="0"/>
  </r>
  <r>
    <n v="3170"/>
    <x v="41"/>
    <s v="COMUNA SOCOND"/>
    <d v="2020-09-27T00:00:00"/>
    <n v="1"/>
    <m/>
    <s v="X"/>
    <s v="X"/>
    <n v="2400"/>
    <n v="2628.26"/>
    <n v="0"/>
    <n v="5028.26"/>
    <n v="1038.8752298506231"/>
    <n v="1995"/>
    <m/>
    <n v="1365"/>
    <m/>
    <n v="1995"/>
    <n v="1365"/>
    <n v="2.5204310776942358"/>
    <n v="0.52073946358427226"/>
    <n v="3.68370695970696"/>
    <n v="0.761080754469321"/>
    <n v="4.8400999999999996"/>
    <s v="2-2,99 lei"/>
    <x v="7"/>
    <s v="0-0,99 euro"/>
    <n v="0"/>
  </r>
  <r>
    <n v="3171"/>
    <x v="41"/>
    <s v="COMUNA TARNA MARE"/>
    <d v="2020-09-27T00:00:00"/>
    <n v="1"/>
    <m/>
    <s v="X"/>
    <s v="X"/>
    <n v="1500"/>
    <n v="22982.05"/>
    <n v="0"/>
    <n v="24482.05"/>
    <n v="5058.1702857378987"/>
    <n v="3116"/>
    <m/>
    <n v="1307"/>
    <m/>
    <n v="3116"/>
    <n v="1307"/>
    <n v="7.8568838254172011"/>
    <n v="1.6232895653844348"/>
    <n v="18.731484315225707"/>
    <n v="3.8700614274964793"/>
    <n v="4.8400999999999996"/>
    <s v="7-7,99 lei"/>
    <x v="5"/>
    <s v="1-1,99 euro"/>
    <n v="1"/>
  </r>
  <r>
    <n v="3172"/>
    <x v="41"/>
    <s v="COMUNA TEREBEȘTI"/>
    <d v="2020-09-27T00:00:00"/>
    <n v="1"/>
    <m/>
    <s v="X"/>
    <s v="X"/>
    <n v="3600"/>
    <n v="4753.05"/>
    <n v="0"/>
    <n v="8353.0499999999993"/>
    <n v="1725.8011198115742"/>
    <n v="1451"/>
    <m/>
    <n v="976"/>
    <m/>
    <n v="1451"/>
    <n v="976"/>
    <n v="5.7567539627842859"/>
    <n v="1.1893874016620083"/>
    <n v="8.5584528688524575"/>
    <n v="1.7682388522659571"/>
    <n v="4.8400999999999996"/>
    <s v="5-5,99 lei"/>
    <x v="8"/>
    <s v="1-1,99 euro"/>
    <n v="1"/>
  </r>
  <r>
    <n v="3173"/>
    <x v="41"/>
    <s v="COMUNA TIREAM"/>
    <d v="2020-09-27T00:00:00"/>
    <n v="1"/>
    <m/>
    <s v="X"/>
    <s v="X"/>
    <n v="0"/>
    <n v="2339"/>
    <n v="0"/>
    <n v="2339"/>
    <n v="483.25447821326009"/>
    <n v="1908"/>
    <m/>
    <n v="1019"/>
    <m/>
    <n v="1908"/>
    <n v="1019"/>
    <n v="1.2258909853249476"/>
    <n v="0.25327802841365832"/>
    <n v="2.2953876349362119"/>
    <n v="0.47424384515530921"/>
    <n v="4.8400999999999996"/>
    <s v="1-1,99 lei"/>
    <x v="10"/>
    <s v="0-0,99 euro"/>
    <n v="0"/>
  </r>
  <r>
    <n v="3174"/>
    <x v="41"/>
    <s v="COMUNA TÂRȘOLȚ"/>
    <d v="2020-09-27T00:00:00"/>
    <n v="1"/>
    <m/>
    <s v="X"/>
    <s v="X"/>
    <n v="18000"/>
    <n v="2703"/>
    <n v="0"/>
    <n v="20703"/>
    <n v="4277.3909629966329"/>
    <n v="2512"/>
    <m/>
    <n v="751"/>
    <m/>
    <n v="2512"/>
    <n v="751"/>
    <n v="8.2416401273885356"/>
    <n v="1.7027830266706341"/>
    <n v="27.567243675099867"/>
    <n v="5.6955938255614287"/>
    <n v="4.8400999999999996"/>
    <s v="8-8,99 lei"/>
    <x v="2"/>
    <s v="1-1,99 euro"/>
    <n v="1"/>
  </r>
  <r>
    <n v="3175"/>
    <x v="41"/>
    <s v="COMUNA TURȚ"/>
    <d v="2020-09-27T00:00:00"/>
    <n v="1"/>
    <m/>
    <s v="X"/>
    <s v="X"/>
    <n v="3120"/>
    <n v="1497.3"/>
    <n v="0"/>
    <n v="4617.3"/>
    <n v="953.96789322534664"/>
    <n v="6453"/>
    <m/>
    <n v="2314"/>
    <m/>
    <n v="6453"/>
    <n v="2314"/>
    <n v="0.71552766155276615"/>
    <n v="0.14783323930347847"/>
    <n v="1.9953759723422646"/>
    <n v="0.41225924512763468"/>
    <n v="4.8400999999999996"/>
    <s v="0-0,99 lei"/>
    <x v="6"/>
    <s v="0-0,99 euro"/>
    <n v="0"/>
  </r>
  <r>
    <n v="3176"/>
    <x v="41"/>
    <s v="COMUNA TURULUNG"/>
    <d v="2020-09-27T00:00:00"/>
    <n v="1"/>
    <m/>
    <s v="X"/>
    <s v="X"/>
    <n v="0"/>
    <n v="14610"/>
    <n v="0"/>
    <n v="14610"/>
    <n v="3018.5326749447327"/>
    <n v="3419"/>
    <m/>
    <n v="1592"/>
    <m/>
    <n v="3419"/>
    <n v="1592"/>
    <n v="4.273179292190699"/>
    <n v="0.88287004239389666"/>
    <n v="9.1771356783919593"/>
    <n v="1.8960632380306111"/>
    <n v="4.8400999999999996"/>
    <s v="4-4,99 lei"/>
    <x v="11"/>
    <s v="0-0,99 euro"/>
    <n v="0"/>
  </r>
  <r>
    <n v="3177"/>
    <x v="41"/>
    <s v="COMUNA URZICENI"/>
    <d v="2020-09-27T00:00:00"/>
    <n v="1"/>
    <m/>
    <s v="X"/>
    <s v="X"/>
    <n v="0"/>
    <n v="0"/>
    <n v="0"/>
    <n v="0"/>
    <n v="0"/>
    <n v="1256"/>
    <m/>
    <n v="752"/>
    <m/>
    <n v="1256"/>
    <n v="752"/>
    <n v="0"/>
    <n v="0"/>
    <n v="0"/>
    <n v="0"/>
    <n v="4.8400999999999996"/>
    <s v="0-0,99 lei"/>
    <x v="6"/>
    <s v="0-0,99 euro"/>
    <n v="0"/>
  </r>
  <r>
    <n v="3178"/>
    <x v="41"/>
    <s v="COMUNA VALEA VINULUI"/>
    <d v="2020-09-27T00:00:00"/>
    <n v="1"/>
    <m/>
    <s v="X"/>
    <s v="X"/>
    <n v="3400"/>
    <n v="4248"/>
    <n v="0"/>
    <n v="7648"/>
    <n v="1580.1326418875644"/>
    <n v="1605"/>
    <m/>
    <n v="1017"/>
    <m/>
    <n v="1605"/>
    <n v="1017"/>
    <n v="4.7651090342679128"/>
    <n v="0.98450631893306195"/>
    <n v="7.5201573254670597"/>
    <n v="1.5537194118855107"/>
    <n v="4.8400999999999996"/>
    <s v="4-4,99 lei"/>
    <x v="11"/>
    <s v="0-0,99 euro"/>
    <n v="0"/>
  </r>
  <r>
    <n v="3179"/>
    <x v="41"/>
    <s v="COMUNA VAMA"/>
    <d v="2020-09-27T00:00:00"/>
    <n v="1"/>
    <m/>
    <s v="X"/>
    <s v="X"/>
    <n v="3748"/>
    <n v="2221"/>
    <n v="0"/>
    <n v="5969"/>
    <n v="1233.2389826656474"/>
    <n v="3342"/>
    <m/>
    <n v="1296"/>
    <m/>
    <n v="3342"/>
    <n v="1296"/>
    <n v="1.7860562537402753"/>
    <n v="0.36901226291611233"/>
    <n v="4.6057098765432096"/>
    <n v="0.95157328909386374"/>
    <n v="4.8400999999999996"/>
    <s v="1-1,99 lei"/>
    <x v="10"/>
    <s v="0-0,99 euro"/>
    <n v="0"/>
  </r>
  <r>
    <n v="3180"/>
    <x v="41"/>
    <s v="COMUNA VETIȘ"/>
    <d v="2020-09-27T00:00:00"/>
    <n v="1"/>
    <m/>
    <s v="X"/>
    <s v="X"/>
    <n v="3600"/>
    <n v="21564.07"/>
    <n v="0"/>
    <n v="25164.07"/>
    <n v="5199.0805975083167"/>
    <n v="4462"/>
    <m/>
    <n v="1995"/>
    <m/>
    <n v="4462"/>
    <n v="1995"/>
    <n v="5.6396391752577317"/>
    <n v="1.1651906314451628"/>
    <n v="12.613568922305765"/>
    <n v="2.6060554373475271"/>
    <n v="4.8400999999999996"/>
    <s v="5-5,99 lei"/>
    <x v="8"/>
    <s v="1-1,99 euro"/>
    <n v="1"/>
  </r>
  <r>
    <n v="3181"/>
    <x v="41"/>
    <s v="COMUNA VIILE SATU MARE"/>
    <d v="2020-09-27T00:00:00"/>
    <n v="1"/>
    <m/>
    <s v="X"/>
    <s v="X"/>
    <n v="5900"/>
    <n v="2000"/>
    <n v="0"/>
    <n v="7900"/>
    <n v="1632.1976818660773"/>
    <n v="3041"/>
    <m/>
    <n v="1915"/>
    <m/>
    <n v="3041"/>
    <n v="1915"/>
    <n v="2.5978296612956266"/>
    <n v="0.53673057608223529"/>
    <n v="4.1253263707571799"/>
    <n v="0.85232254927732498"/>
    <n v="4.8400999999999996"/>
    <s v="2-2,99 lei"/>
    <x v="7"/>
    <s v="0-0,99 euro"/>
    <n v="0"/>
  </r>
  <r>
    <n v="3182"/>
    <x v="39"/>
    <s v="CIOLPANI"/>
    <d v="2020-09-27T00:00:00"/>
    <n v="1"/>
    <s v="NU A FOST COMUNICATĂ ADRESA CU CHELTIUELI"/>
    <s v="X"/>
    <s v="X"/>
    <n v="0"/>
    <n v="0"/>
    <n v="0"/>
    <n v="0"/>
    <n v="0"/>
    <n v="4491"/>
    <m/>
    <n v="2474"/>
    <m/>
    <n v="4491"/>
    <n v="2474"/>
    <m/>
    <m/>
    <m/>
    <n v="0"/>
    <n v="4.8400999999999996"/>
    <m/>
    <x v="80"/>
    <m/>
    <m/>
  </r>
  <r>
    <n v="3183"/>
    <x v="39"/>
    <s v="CLINCENI"/>
    <d v="2020-09-27T00:00:00"/>
    <n v="1"/>
    <m/>
    <s v="X"/>
    <s v="X"/>
    <n v="2400"/>
    <n v="19925.21"/>
    <n v="0"/>
    <n v="22325.21"/>
    <n v="4612.5513935662484"/>
    <n v="5839"/>
    <m/>
    <n v="3395"/>
    <m/>
    <n v="5839"/>
    <n v="3395"/>
    <n v="3.8234646343551977"/>
    <n v="0.78995571049259261"/>
    <n v="6.5759086892488954"/>
    <n v="1.3586307492094989"/>
    <n v="4.8400999999999996"/>
    <s v="3-3,99 lei"/>
    <x v="0"/>
    <s v="0-0,99 euro"/>
    <n v="0"/>
  </r>
  <r>
    <n v="3184"/>
    <x v="39"/>
    <s v="DRAGOMIREȘTI-VALE"/>
    <d v="2020-09-27T00:00:00"/>
    <n v="1"/>
    <s v="NU A FOST COMUNICATĂ ADRESA CU CHELTIUELI"/>
    <s v="X"/>
    <s v="X"/>
    <n v="0"/>
    <n v="0"/>
    <n v="0"/>
    <n v="0"/>
    <n v="0"/>
    <n v="4526"/>
    <m/>
    <n v="3419"/>
    <m/>
    <n v="4526"/>
    <n v="3419"/>
    <m/>
    <m/>
    <m/>
    <m/>
    <n v="4.8400999999999996"/>
    <m/>
    <x v="80"/>
    <m/>
    <m/>
  </r>
  <r>
    <n v="3185"/>
    <x v="39"/>
    <s v="GLINA"/>
    <d v="2020-09-27T00:00:00"/>
    <n v="1"/>
    <s v="NU A FOST COMUNICATĂ ADRESA CU CHELTIUELI"/>
    <s v="X"/>
    <s v="X"/>
    <n v="0"/>
    <n v="0"/>
    <n v="0"/>
    <n v="0"/>
    <n v="0"/>
    <n v="6862"/>
    <m/>
    <n v="3589"/>
    <m/>
    <n v="6862"/>
    <n v="3589"/>
    <m/>
    <m/>
    <m/>
    <n v="0"/>
    <n v="4.8400999999999996"/>
    <m/>
    <x v="80"/>
    <m/>
    <m/>
  </r>
  <r>
    <n v="3186"/>
    <x v="39"/>
    <s v="ORAȘ OTOPENI"/>
    <d v="2020-09-27T00:00:00"/>
    <n v="1"/>
    <m/>
    <s v="X"/>
    <s v="X"/>
    <n v="32027"/>
    <n v="88717"/>
    <n v="0"/>
    <n v="120744"/>
    <n v="24946.592012561727"/>
    <n v="15014"/>
    <m/>
    <n v="7136"/>
    <m/>
    <n v="15014"/>
    <n v="7136"/>
    <n v="8.0420940455574801"/>
    <n v="1.6615553491782153"/>
    <n v="16.920403587443946"/>
    <n v="3.4958789255271476"/>
    <n v="4.8400999999999996"/>
    <s v="8-8,99 lei"/>
    <x v="2"/>
    <s v="1-1,99 euro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28">
  <r>
    <m/>
    <x v="0"/>
    <s v="A JUDEȚ"/>
    <x v="0"/>
    <m/>
    <m/>
    <m/>
    <m/>
    <n v="0"/>
    <n v="2780.67"/>
    <n v="0"/>
    <n v="2780.67"/>
    <n v="574.50672506766398"/>
    <m/>
    <m/>
    <m/>
    <m/>
    <x v="0"/>
    <n v="0"/>
    <m/>
    <m/>
    <m/>
    <m/>
    <n v="4.8400999999999996"/>
    <m/>
    <m/>
    <m/>
    <m/>
  </r>
  <r>
    <n v="1"/>
    <x v="0"/>
    <s v="COMUNA ALBAC "/>
    <x v="0"/>
    <n v="1"/>
    <m/>
    <s v="X"/>
    <s v="X"/>
    <n v="2500"/>
    <n v="2954.5"/>
    <n v="0"/>
    <n v="5454.5"/>
    <n v="1126.9395260428505"/>
    <n v="1655"/>
    <m/>
    <n v="1051"/>
    <m/>
    <x v="1"/>
    <n v="1051"/>
    <n v="3.2957703927492448"/>
    <n v="0.68093022721622387"/>
    <n v="5.1898192197906754"/>
    <n v="1.0722545442843487"/>
    <n v="4.8400999999999996"/>
    <s v="3-3,99 lei"/>
    <n v="3"/>
    <s v="0-0,99 euro"/>
    <n v="0"/>
  </r>
  <r>
    <n v="2"/>
    <x v="0"/>
    <s v="COMUNA ALMAȘU MARE"/>
    <x v="0"/>
    <n v="1"/>
    <m/>
    <s v="X"/>
    <s v="X"/>
    <n v="5000"/>
    <n v="10731"/>
    <n v="0"/>
    <n v="15731"/>
    <n v="3250.139459928514"/>
    <n v="1034"/>
    <m/>
    <n v="832"/>
    <m/>
    <x v="2"/>
    <n v="832"/>
    <n v="15.213733075435202"/>
    <n v="3.1432683364879246"/>
    <n v="18.907451923076923"/>
    <n v="3.9064176201063869"/>
    <n v="4.8400999999999996"/>
    <s v="15-15,99 lei"/>
    <n v="15"/>
    <s v="3-3,99 euro"/>
    <n v="3"/>
  </r>
  <r>
    <n v="3"/>
    <x v="0"/>
    <s v="COMUNA ARIEȘENI"/>
    <x v="0"/>
    <n v="1"/>
    <m/>
    <s v="X"/>
    <s v="X"/>
    <n v="2000"/>
    <n v="4206"/>
    <n v="5246"/>
    <n v="11452"/>
    <n v="2366.0668168013058"/>
    <n v="1430"/>
    <m/>
    <n v="1283"/>
    <m/>
    <x v="3"/>
    <n v="1283"/>
    <n v="8.0083916083916087"/>
    <n v="1.6545921795813328"/>
    <n v="8.9259547934528456"/>
    <n v="1.8441674332044473"/>
    <n v="4.8400999999999996"/>
    <s v="8-8,99 lei"/>
    <n v="8"/>
    <s v="1-1,99 euro"/>
    <n v="1"/>
  </r>
  <r>
    <n v="4"/>
    <x v="0"/>
    <s v="COMUNA AVRAM IANCU"/>
    <x v="0"/>
    <n v="1"/>
    <m/>
    <s v="X"/>
    <s v="X"/>
    <n v="2889"/>
    <n v="9573.17"/>
    <n v="0"/>
    <n v="12462.17"/>
    <n v="2574.7753145596166"/>
    <n v="1225"/>
    <m/>
    <n v="875"/>
    <m/>
    <x v="4"/>
    <n v="875"/>
    <n v="10.1732"/>
    <n v="2.1018573996405032"/>
    <n v="14.24248"/>
    <n v="2.9426003594967045"/>
    <n v="4.8400999999999996"/>
    <s v="10-10,99 lei"/>
    <n v="10"/>
    <s v="2-2,99 euro"/>
    <n v="2"/>
  </r>
  <r>
    <n v="5"/>
    <x v="0"/>
    <s v="COMUNA BERGHIN"/>
    <x v="0"/>
    <n v="1"/>
    <m/>
    <s v="X"/>
    <s v="X"/>
    <n v="2000"/>
    <n v="2889.51"/>
    <n v="0"/>
    <n v="4889.51"/>
    <n v="1010.2084667672157"/>
    <n v="1608"/>
    <m/>
    <n v="703"/>
    <m/>
    <x v="5"/>
    <n v="703"/>
    <n v="3.040740049751244"/>
    <n v="0.62823909624826846"/>
    <n v="6.9552062588904695"/>
    <n v="1.4369963965394248"/>
    <n v="4.8400999999999996"/>
    <s v="3-3,99 lei"/>
    <n v="3"/>
    <s v="0-0,99 euro"/>
    <n v="0"/>
  </r>
  <r>
    <n v="6"/>
    <x v="0"/>
    <s v="COMUNA BISTRA"/>
    <x v="0"/>
    <n v="1"/>
    <m/>
    <s v="X"/>
    <s v="X"/>
    <n v="10000"/>
    <n v="35571.22"/>
    <n v="0"/>
    <n v="45571.22"/>
    <n v="9415.346790355572"/>
    <n v="3846"/>
    <m/>
    <n v="2094"/>
    <m/>
    <x v="6"/>
    <n v="2094"/>
    <n v="11.848991159646387"/>
    <n v="2.4480880890160095"/>
    <n v="21.762760267430757"/>
    <n v="4.4963451720895762"/>
    <n v="4.8400999999999996"/>
    <s v="11-11,99 lei"/>
    <n v="11"/>
    <s v="2-2,99 euro"/>
    <n v="2"/>
  </r>
  <r>
    <n v="7"/>
    <x v="0"/>
    <s v="COMUNA BLANDIANA"/>
    <x v="0"/>
    <n v="1"/>
    <m/>
    <s v="X"/>
    <s v="X"/>
    <n v="3600"/>
    <n v="1943.67"/>
    <n v="0"/>
    <n v="5543.67"/>
    <n v="1145.3626991177869"/>
    <n v="771"/>
    <m/>
    <n v="653"/>
    <m/>
    <x v="7"/>
    <n v="653"/>
    <n v="7.1902334630350193"/>
    <n v="1.4855547329672982"/>
    <n v="8.4895405819295569"/>
    <n v="1.7540010706244822"/>
    <n v="4.8400999999999996"/>
    <s v="7-7,99 lei"/>
    <n v="7"/>
    <s v="1-1,99 euro"/>
    <n v="1"/>
  </r>
  <r>
    <n v="8"/>
    <x v="0"/>
    <s v="COMUNA BUCERDEA GRÂNOASĂ"/>
    <x v="0"/>
    <n v="1"/>
    <m/>
    <s v="X"/>
    <s v="X"/>
    <n v="0"/>
    <n v="325"/>
    <n v="0"/>
    <n v="325"/>
    <n v="67.147372988161408"/>
    <n v="1820"/>
    <m/>
    <n v="1170"/>
    <m/>
    <x v="8"/>
    <n v="1170"/>
    <n v="0.17857142857142858"/>
    <n v="3.6894160982506266E-2"/>
    <n v="0.27777777777777779"/>
    <n v="5.7390917083898638E-2"/>
    <n v="4.8400999999999996"/>
    <s v="0-0,99 lei"/>
    <n v="0"/>
    <s v="0-0,99 euro"/>
    <n v="0"/>
  </r>
  <r>
    <n v="9"/>
    <x v="0"/>
    <s v="COMUNA BUCIUM"/>
    <x v="0"/>
    <n v="1"/>
    <m/>
    <s v="X"/>
    <s v="X"/>
    <n v="1200"/>
    <n v="2339.33"/>
    <n v="0"/>
    <n v="3539.33"/>
    <n v="731.25142042519792"/>
    <n v="1259"/>
    <m/>
    <n v="780"/>
    <m/>
    <x v="9"/>
    <n v="780"/>
    <n v="2.8112231930103255"/>
    <n v="0.58081923782779821"/>
    <n v="4.5376025641025644"/>
    <n v="0.93750182105794611"/>
    <n v="4.8400999999999996"/>
    <s v="2-2,99 lei"/>
    <n v="2"/>
    <s v="0-0,99 euro"/>
    <n v="0"/>
  </r>
  <r>
    <n v="10"/>
    <x v="0"/>
    <s v="COMUNA CÂLNIC"/>
    <x v="0"/>
    <n v="1"/>
    <m/>
    <s v="X"/>
    <s v="X"/>
    <n v="3300"/>
    <n v="1351"/>
    <n v="0"/>
    <n v="4651"/>
    <n v="960.93055928596527"/>
    <n v="1481"/>
    <m/>
    <n v="1089"/>
    <m/>
    <x v="10"/>
    <n v="1089"/>
    <n v="3.1404456448345712"/>
    <n v="0.64883900019308927"/>
    <n v="4.2708907254361801"/>
    <n v="0.88239720779243824"/>
    <n v="4.8400999999999996"/>
    <s v="3-3,99 lei"/>
    <n v="3"/>
    <s v="0-0,99 euro"/>
    <n v="0"/>
  </r>
  <r>
    <n v="11"/>
    <x v="0"/>
    <s v="COMUNA CENADE"/>
    <x v="0"/>
    <n v="1"/>
    <m/>
    <s v="X"/>
    <s v="X"/>
    <n v="0"/>
    <n v="1972"/>
    <n v="0"/>
    <n v="1972"/>
    <n v="407.42959856201321"/>
    <n v="774"/>
    <m/>
    <n v="452"/>
    <m/>
    <x v="11"/>
    <n v="452"/>
    <n v="2.5478036175710592"/>
    <n v="0.52639483018347966"/>
    <n v="4.3628318584070795"/>
    <n v="0.90139291717259562"/>
    <n v="4.8400999999999996"/>
    <s v="2-2,99 lei"/>
    <n v="2"/>
    <s v="0-0,99 euro"/>
    <n v="0"/>
  </r>
  <r>
    <n v="12"/>
    <x v="0"/>
    <s v="COMUNA CERGĂU"/>
    <x v="0"/>
    <n v="1"/>
    <m/>
    <s v="X"/>
    <s v="X"/>
    <n v="6000"/>
    <n v="1198"/>
    <n v="0"/>
    <n v="7198"/>
    <n v="1487.1593562116486"/>
    <n v="1282"/>
    <m/>
    <n v="945"/>
    <m/>
    <x v="12"/>
    <n v="945"/>
    <n v="5.614664586583463"/>
    <n v="1.1600306990730489"/>
    <n v="7.6169312169312171"/>
    <n v="1.573713604456771"/>
    <n v="4.8400999999999996"/>
    <s v="5-5,99 lei"/>
    <n v="5"/>
    <s v="1-1,99 euro"/>
    <n v="1"/>
  </r>
  <r>
    <n v="13"/>
    <x v="0"/>
    <s v="COMUNA CERU BĂCĂINȚI"/>
    <x v="0"/>
    <n v="1"/>
    <m/>
    <s v="X"/>
    <s v="X"/>
    <n v="1200"/>
    <n v="4945.1099999999997"/>
    <n v="0"/>
    <n v="6145.11"/>
    <n v="1269.6245945331709"/>
    <n v="215"/>
    <m/>
    <n v="245"/>
    <m/>
    <x v="13"/>
    <n v="245"/>
    <n v="28.581906976744186"/>
    <n v="5.9052306722473062"/>
    <n v="25.082081632653061"/>
    <n v="5.1821412021762079"/>
    <n v="4.8400999999999996"/>
    <s v="28-28,99 lei"/>
    <n v="28"/>
    <s v="5-5,99 euro"/>
    <n v="5"/>
  </r>
  <r>
    <n v="14"/>
    <x v="0"/>
    <s v="COMUNA CETATEA DE BALTĂ"/>
    <x v="0"/>
    <n v="1"/>
    <m/>
    <s v="X"/>
    <s v="X"/>
    <n v="1500"/>
    <n v="1019"/>
    <n v="0"/>
    <n v="2519"/>
    <n v="520.44379248362645"/>
    <n v="2396"/>
    <m/>
    <n v="1212"/>
    <m/>
    <x v="14"/>
    <n v="1212"/>
    <n v="1.0513355592654423"/>
    <n v="0.21721360287296596"/>
    <n v="2.0783828382838285"/>
    <n v="0.42940906970596243"/>
    <n v="4.8400999999999996"/>
    <s v="1-1,99 lei"/>
    <n v="1"/>
    <s v="0-0,99 euro"/>
    <n v="0"/>
  </r>
  <r>
    <n v="15"/>
    <x v="0"/>
    <s v="COMUNA CIUGUD"/>
    <x v="0"/>
    <n v="1"/>
    <m/>
    <s v="X"/>
    <s v="X"/>
    <n v="3000"/>
    <n v="9105.7800000000007"/>
    <n v="0"/>
    <n v="12105.78"/>
    <n v="2501.1425383773067"/>
    <n v="2659"/>
    <m/>
    <n v="1823"/>
    <m/>
    <x v="15"/>
    <n v="1823"/>
    <n v="4.5527566754418958"/>
    <n v="0.94063277110842669"/>
    <n v="6.6405814591332968"/>
    <n v="1.3719926156759774"/>
    <n v="4.8400999999999996"/>
    <s v="4-4,99 lei"/>
    <n v="4"/>
    <s v="0-0,99 euro"/>
    <n v="0"/>
  </r>
  <r>
    <n v="16"/>
    <x v="0"/>
    <s v="COMUNA CIURULEASA"/>
    <x v="0"/>
    <n v="1"/>
    <m/>
    <s v="X"/>
    <s v="X"/>
    <n v="900"/>
    <n v="5719"/>
    <n v="0"/>
    <n v="6619"/>
    <n v="1367.5337286419704"/>
    <n v="945"/>
    <m/>
    <n v="728"/>
    <m/>
    <x v="16"/>
    <n v="728"/>
    <n v="7.0042328042328039"/>
    <n v="1.4471256387745719"/>
    <n v="9.0920329670329672"/>
    <n v="1.8784803964862231"/>
    <n v="4.8400999999999996"/>
    <s v="7-7,99 lei"/>
    <n v="7"/>
    <s v="1-1,99 euro"/>
    <n v="1"/>
  </r>
  <r>
    <n v="17"/>
    <x v="0"/>
    <s v="COMUNA CRĂCIUNELUL DE JOS"/>
    <x v="0"/>
    <n v="1"/>
    <m/>
    <s v="X"/>
    <s v="X"/>
    <n v="1000"/>
    <n v="3057"/>
    <n v="0"/>
    <n v="4057"/>
    <n v="838.20582219375638"/>
    <n v="1715"/>
    <m/>
    <n v="1089"/>
    <m/>
    <x v="17"/>
    <n v="1089"/>
    <n v="2.3655976676384838"/>
    <n v="0.48874975055029524"/>
    <n v="3.7254361799816347"/>
    <n v="0.76970231606405548"/>
    <n v="4.8400999999999996"/>
    <s v="2-2,99 lei"/>
    <n v="2"/>
    <s v="0-0,99 euro"/>
    <n v="0"/>
  </r>
  <r>
    <n v="18"/>
    <x v="0"/>
    <s v="COMUNA CRICĂU"/>
    <x v="0"/>
    <n v="1"/>
    <m/>
    <s v="X"/>
    <s v="X"/>
    <n v="400"/>
    <n v="3720.24"/>
    <n v="0"/>
    <n v="4120.24"/>
    <n v="851.27166794074503"/>
    <n v="1682"/>
    <m/>
    <n v="1238"/>
    <m/>
    <x v="18"/>
    <n v="1238"/>
    <n v="2.4496076099881092"/>
    <n v="0.50610681803849289"/>
    <n v="3.3281421647819061"/>
    <n v="0.68761847168073109"/>
    <n v="4.8400999999999996"/>
    <s v="2-2,99 lei"/>
    <n v="2"/>
    <s v="0-0,99 euro"/>
    <n v="0"/>
  </r>
  <r>
    <n v="19"/>
    <x v="0"/>
    <s v="COMUNA CUT"/>
    <x v="0"/>
    <n v="1"/>
    <m/>
    <s v="X"/>
    <s v="X"/>
    <n v="1500"/>
    <n v="3165"/>
    <n v="0"/>
    <n v="4665"/>
    <n v="963.82306150699378"/>
    <n v="1059"/>
    <m/>
    <n v="736"/>
    <m/>
    <x v="19"/>
    <n v="736"/>
    <n v="4.405099150141643"/>
    <n v="0.91012564825967301"/>
    <n v="6.3383152173913047"/>
    <n v="1.3095422031345023"/>
    <n v="4.8400999999999996"/>
    <s v="4-4,99 lei"/>
    <n v="4"/>
    <s v="0-0,99 euro"/>
    <n v="0"/>
  </r>
  <r>
    <n v="20"/>
    <x v="0"/>
    <s v="COMUNA DAIA ROMÂNĂ"/>
    <x v="0"/>
    <n v="1"/>
    <m/>
    <s v="X"/>
    <s v="X"/>
    <n v="1000"/>
    <n v="953"/>
    <n v="0"/>
    <n v="1953"/>
    <n v="403.50405983347457"/>
    <n v="2557"/>
    <m/>
    <n v="1506"/>
    <m/>
    <x v="20"/>
    <n v="1506"/>
    <n v="0.76378568635119282"/>
    <n v="0.15780369958289972"/>
    <n v="1.296812749003984"/>
    <n v="0.26793098262514914"/>
    <n v="4.8400999999999996"/>
    <s v="0-0,99 lei"/>
    <n v="0"/>
    <s v="0-0,99 euro"/>
    <n v="0"/>
  </r>
  <r>
    <n v="21"/>
    <x v="0"/>
    <s v="COMUNA DOȘTAT"/>
    <x v="0"/>
    <n v="1"/>
    <m/>
    <s v="X"/>
    <s v="X"/>
    <n v="800"/>
    <n v="6941.49"/>
    <n v="0"/>
    <n v="7741.49"/>
    <n v="1599.4483585049898"/>
    <n v="778"/>
    <m/>
    <n v="555"/>
    <m/>
    <x v="21"/>
    <n v="555"/>
    <n v="9.9505012853470429"/>
    <n v="2.0558462191580844"/>
    <n v="13.94863063063063"/>
    <n v="2.8818889342432246"/>
    <n v="4.8400999999999996"/>
    <s v="9-9,99 lei"/>
    <n v="9"/>
    <s v="2-2,99 euro"/>
    <n v="2"/>
  </r>
  <r>
    <n v="22"/>
    <x v="0"/>
    <s v="COMUNA FĂRĂU"/>
    <x v="0"/>
    <n v="1"/>
    <m/>
    <s v="X"/>
    <s v="X"/>
    <n v="2500"/>
    <n v="3903"/>
    <n v="0"/>
    <n v="6403"/>
    <n v="1322.9065515175307"/>
    <n v="1259"/>
    <m/>
    <n v="927"/>
    <m/>
    <x v="9"/>
    <n v="927"/>
    <n v="5.0857823669579032"/>
    <n v="1.0507597708638052"/>
    <n v="6.9072276159654802"/>
    <n v="1.4270836585949631"/>
    <n v="4.8400999999999996"/>
    <s v="5-5,99 lei"/>
    <n v="5"/>
    <s v="1-1,99 euro"/>
    <n v="1"/>
  </r>
  <r>
    <n v="23"/>
    <x v="0"/>
    <s v="COMUNA GALDA DE JOS"/>
    <x v="0"/>
    <n v="1"/>
    <m/>
    <s v="X"/>
    <s v="X"/>
    <n v="0"/>
    <n v="22512.73"/>
    <n v="0"/>
    <n v="22512.73"/>
    <n v="4651.2943947439107"/>
    <n v="3708"/>
    <m/>
    <n v="2095"/>
    <m/>
    <x v="22"/>
    <n v="2095"/>
    <n v="6.0713942826321468"/>
    <n v="1.2543943890895122"/>
    <n v="10.745933174224344"/>
    <n v="2.2201882552476899"/>
    <n v="4.8400999999999996"/>
    <s v="6-6,99 lei"/>
    <n v="6"/>
    <s v="1-1,99 euro"/>
    <n v="1"/>
  </r>
  <r>
    <n v="24"/>
    <x v="0"/>
    <s v="COMUNA GÂRBOVA"/>
    <x v="0"/>
    <n v="1"/>
    <m/>
    <s v="X"/>
    <s v="X"/>
    <n v="2400"/>
    <n v="7644"/>
    <n v="0"/>
    <n v="10044"/>
    <n v="2075.1637362864403"/>
    <n v="1660"/>
    <m/>
    <n v="1066"/>
    <m/>
    <x v="23"/>
    <n v="1066"/>
    <n v="6.0506024096385538"/>
    <n v="1.2500986363171327"/>
    <n v="9.4221388367729837"/>
    <n v="1.9466826794431897"/>
    <n v="4.8400999999999996"/>
    <s v="6-6,99 lei"/>
    <n v="6"/>
    <s v="1-1,99 euro"/>
    <n v="1"/>
  </r>
  <r>
    <n v="25"/>
    <x v="0"/>
    <s v="COMUNA GÂRDA DE SUS"/>
    <x v="0"/>
    <n v="1"/>
    <m/>
    <s v="X"/>
    <s v="X"/>
    <n v="1500"/>
    <n v="300"/>
    <n v="0"/>
    <n v="1800"/>
    <n v="371.89314270366316"/>
    <n v="1316"/>
    <m/>
    <n v="910"/>
    <m/>
    <x v="24"/>
    <n v="910"/>
    <n v="1.3677811550151975"/>
    <n v="0.28259357348302672"/>
    <n v="1.9780219780219781"/>
    <n v="0.40867378319083864"/>
    <n v="4.8400999999999996"/>
    <s v="1-1,99 lei"/>
    <n v="1"/>
    <s v="0-0,99 euro"/>
    <n v="0"/>
  </r>
  <r>
    <n v="26"/>
    <x v="0"/>
    <s v="COMUNA HOPÂRTA"/>
    <x v="0"/>
    <n v="1"/>
    <m/>
    <s v="X"/>
    <s v="X"/>
    <n v="1000"/>
    <n v="3158"/>
    <n v="0"/>
    <n v="4158"/>
    <n v="859.07315964546194"/>
    <n v="888"/>
    <m/>
    <n v="544"/>
    <m/>
    <x v="25"/>
    <n v="544"/>
    <n v="4.6824324324324325"/>
    <n v="0.96742472933047519"/>
    <n v="7.6433823529411766"/>
    <n v="1.5791786022894521"/>
    <n v="4.8400999999999996"/>
    <s v="4-4,99 lei"/>
    <n v="4"/>
    <s v="0-0,99 euro"/>
    <n v="0"/>
  </r>
  <r>
    <n v="27"/>
    <x v="0"/>
    <s v="COMUNA HOREA"/>
    <x v="0"/>
    <n v="1"/>
    <m/>
    <s v="X"/>
    <s v="X"/>
    <n v="3000"/>
    <n v="11177"/>
    <n v="0"/>
    <n v="14177"/>
    <n v="2929.0717133943517"/>
    <n v="1640"/>
    <m/>
    <n v="1209"/>
    <m/>
    <x v="26"/>
    <n v="1209"/>
    <n v="8.6445121951219512"/>
    <n v="1.7860193374355804"/>
    <n v="11.726220016542598"/>
    <n v="2.4227226744370154"/>
    <n v="4.8400999999999996"/>
    <s v="8-8,99 lei"/>
    <n v="8"/>
    <s v="1-1,99 euro"/>
    <n v="1"/>
  </r>
  <r>
    <n v="28"/>
    <x v="0"/>
    <s v="COMUNA IGHIU"/>
    <x v="0"/>
    <n v="1"/>
    <m/>
    <s v="X"/>
    <s v="X"/>
    <n v="2666"/>
    <n v="876.14"/>
    <n v="0"/>
    <n v="3542.14"/>
    <n v="731.83198694241855"/>
    <n v="5687"/>
    <m/>
    <n v="3132"/>
    <m/>
    <x v="27"/>
    <n v="3132"/>
    <n v="0.62284860207490766"/>
    <n v="0.12868506891901152"/>
    <n v="1.1309514687100894"/>
    <n v="0.23366283107995484"/>
    <n v="4.8400999999999996"/>
    <s v="0-0,99 lei"/>
    <n v="0"/>
    <s v="0-0,99 euro"/>
    <n v="0"/>
  </r>
  <r>
    <n v="29"/>
    <x v="0"/>
    <s v="COMUNA ÎNTREGALDE"/>
    <x v="0"/>
    <n v="1"/>
    <m/>
    <s v="X"/>
    <s v="X"/>
    <n v="4000"/>
    <n v="2746"/>
    <n v="0"/>
    <n v="6746"/>
    <n v="1393.7728559327288"/>
    <n v="518"/>
    <m/>
    <n v="402"/>
    <m/>
    <x v="28"/>
    <n v="402"/>
    <n v="13.023166023166024"/>
    <n v="2.6906811890593221"/>
    <n v="16.781094527363184"/>
    <n v="3.4670966565490766"/>
    <n v="4.8400999999999996"/>
    <s v="13-13,99 lei"/>
    <n v="13"/>
    <s v="2-2,99 euro"/>
    <n v="2"/>
  </r>
  <r>
    <n v="30"/>
    <x v="0"/>
    <s v="COMUNA JIDVEI"/>
    <x v="0"/>
    <n v="1"/>
    <m/>
    <s v="X"/>
    <s v="X"/>
    <n v="2500"/>
    <n v="10457.120000000001"/>
    <n v="0"/>
    <n v="12957.12"/>
    <n v="2677.035598438049"/>
    <n v="4217"/>
    <m/>
    <n v="2427"/>
    <m/>
    <x v="29"/>
    <n v="2427"/>
    <n v="3.0725918899691727"/>
    <n v="0.6348199190035686"/>
    <n v="5.3387391841779976"/>
    <n v="1.1030224962661923"/>
    <n v="4.8400999999999996"/>
    <s v="3-3,99 lei"/>
    <n v="3"/>
    <s v="0-0,99 euro"/>
    <n v="0"/>
  </r>
  <r>
    <n v="31"/>
    <x v="0"/>
    <s v="COMUNA LIVEZILE"/>
    <x v="0"/>
    <n v="1"/>
    <m/>
    <s v="X"/>
    <s v="X"/>
    <n v="0"/>
    <n v="9451"/>
    <n v="0"/>
    <n v="9451"/>
    <n v="1952.6456064957338"/>
    <n v="1063"/>
    <m/>
    <n v="833"/>
    <m/>
    <x v="30"/>
    <n v="833"/>
    <n v="8.8908748824082782"/>
    <n v="1.8369196674465982"/>
    <n v="11.345738295318128"/>
    <n v="2.3441123727439783"/>
    <n v="4.8400999999999996"/>
    <s v="8-8,99 lei"/>
    <n v="8"/>
    <s v="1-1,99 euro"/>
    <n v="1"/>
  </r>
  <r>
    <n v="32"/>
    <x v="0"/>
    <s v="COMUNA LOPADEA NOUĂ"/>
    <x v="0"/>
    <n v="1"/>
    <m/>
    <s v="X"/>
    <s v="X"/>
    <n v="6000"/>
    <n v="5459"/>
    <n v="0"/>
    <n v="11459"/>
    <n v="2367.5130679118201"/>
    <n v="2275"/>
    <m/>
    <n v="1747"/>
    <m/>
    <x v="31"/>
    <n v="1747"/>
    <n v="5.0369230769230766"/>
    <n v="1.0406650847964045"/>
    <n v="6.5592444190040071"/>
    <n v="1.3551877893027018"/>
    <n v="4.8400999999999996"/>
    <s v="5-5,99 lei"/>
    <n v="5"/>
    <s v="1-1,99 euro"/>
    <n v="1"/>
  </r>
  <r>
    <n v="33"/>
    <x v="0"/>
    <s v="COMUNA LUNCA MUREȘULUI"/>
    <x v="0"/>
    <n v="1"/>
    <m/>
    <s v="X"/>
    <s v="X"/>
    <n v="0"/>
    <n v="5311"/>
    <n v="0"/>
    <n v="5311"/>
    <n v="1097.2913782773085"/>
    <n v="2064"/>
    <m/>
    <n v="1341"/>
    <m/>
    <x v="32"/>
    <n v="1341"/>
    <n v="2.573158914728682"/>
    <n v="0.53163341970799827"/>
    <n v="3.9604772557792693"/>
    <n v="0.81826351847674006"/>
    <n v="4.8400999999999996"/>
    <s v="2-2,99 lei"/>
    <n v="2"/>
    <s v="0-0,99 euro"/>
    <n v="0"/>
  </r>
  <r>
    <n v="34"/>
    <x v="0"/>
    <s v="COMUNA LUPȘA"/>
    <x v="0"/>
    <n v="1"/>
    <m/>
    <s v="X"/>
    <s v="X"/>
    <n v="2400"/>
    <n v="14591.15"/>
    <n v="0"/>
    <n v="16991.150000000001"/>
    <n v="3510.4956509163039"/>
    <n v="2600"/>
    <m/>
    <n v="1763"/>
    <m/>
    <x v="33"/>
    <n v="1763"/>
    <n v="6.5350576923076931"/>
    <n v="1.3501906349678092"/>
    <n v="9.6376347135564391"/>
    <n v="1.9912057010302349"/>
    <n v="4.8400999999999996"/>
    <s v="6-6,99 lei"/>
    <n v="6"/>
    <s v="1-1,99 euro"/>
    <n v="1"/>
  </r>
  <r>
    <n v="35"/>
    <x v="0"/>
    <s v="COMUNA METEȘ"/>
    <x v="0"/>
    <n v="1"/>
    <m/>
    <s v="X"/>
    <s v="X"/>
    <n v="1200"/>
    <n v="4482.8500000000004"/>
    <n v="0"/>
    <n v="5682.85"/>
    <n v="1174.1183033408402"/>
    <n v="2336"/>
    <m/>
    <n v="1606"/>
    <m/>
    <x v="34"/>
    <n v="1606"/>
    <n v="2.432726883561644"/>
    <n v="0.50261913670412683"/>
    <n v="3.5385118306351186"/>
    <n v="0.73108238066054809"/>
    <n v="4.8400999999999996"/>
    <s v="2-2,99 lei"/>
    <n v="2"/>
    <s v="0-0,99 euro"/>
    <n v="0"/>
  </r>
  <r>
    <n v="36"/>
    <x v="0"/>
    <s v="COMUNA MIHALȚ"/>
    <x v="0"/>
    <n v="1"/>
    <m/>
    <s v="X"/>
    <s v="X"/>
    <n v="4000"/>
    <n v="16958.2"/>
    <n v="0"/>
    <n v="20958.2"/>
    <n v="4330.1171463399523"/>
    <n v="2756"/>
    <m/>
    <n v="1949"/>
    <m/>
    <x v="35"/>
    <n v="1949"/>
    <n v="7.6045718432510885"/>
    <n v="1.5711600676124646"/>
    <n v="10.753309389430477"/>
    <n v="2.2217122351667276"/>
    <n v="4.8400999999999996"/>
    <s v="7-7,99 lei"/>
    <n v="7"/>
    <s v="1-1,99 euro"/>
    <n v="1"/>
  </r>
  <r>
    <n v="37"/>
    <x v="0"/>
    <s v="COMUNA MIRĂSLĂU"/>
    <x v="0"/>
    <n v="1"/>
    <m/>
    <s v="X"/>
    <s v="X"/>
    <n v="3798"/>
    <n v="10411.52"/>
    <n v="0"/>
    <n v="14209.52"/>
    <n v="2935.7905828391977"/>
    <n v="1713"/>
    <m/>
    <n v="942"/>
    <m/>
    <x v="36"/>
    <n v="942"/>
    <n v="8.2951079976649158"/>
    <n v="1.7138298790654978"/>
    <n v="15.084416135881105"/>
    <n v="3.1165505125681503"/>
    <n v="4.8400999999999996"/>
    <s v="8-8,99 lei"/>
    <n v="8"/>
    <s v="1-1,99 euro"/>
    <n v="1"/>
  </r>
  <r>
    <n v="38"/>
    <x v="0"/>
    <s v="COMUNA MOGOȘ"/>
    <x v="0"/>
    <n v="1"/>
    <m/>
    <s v="X"/>
    <s v="X"/>
    <n v="1800"/>
    <n v="6944"/>
    <n v="0"/>
    <n v="8744"/>
    <n v="1806.5742443337949"/>
    <n v="692"/>
    <m/>
    <n v="481"/>
    <m/>
    <x v="37"/>
    <n v="481"/>
    <n v="12.635838150289016"/>
    <n v="2.6106564224476805"/>
    <n v="18.178794178794178"/>
    <n v="3.7558716098415696"/>
    <n v="4.8400999999999996"/>
    <s v="12-12,99 lei"/>
    <n v="12"/>
    <s v="2-2,99 euro"/>
    <n v="2"/>
  </r>
  <r>
    <n v="39"/>
    <x v="0"/>
    <s v="COMUNA NOȘLAC"/>
    <x v="0"/>
    <n v="1"/>
    <m/>
    <s v="X"/>
    <s v="X"/>
    <n v="1401"/>
    <n v="525.83000000000004"/>
    <n v="0"/>
    <n v="1926.83"/>
    <n v="398.09714675316627"/>
    <n v="1494"/>
    <m/>
    <n v="773"/>
    <m/>
    <x v="38"/>
    <n v="773"/>
    <n v="1.2897121820615796"/>
    <n v="0.26646395365004438"/>
    <n v="2.492664941785252"/>
    <n v="0.51500277717097831"/>
    <n v="4.8400999999999996"/>
    <s v="1-1,99 lei"/>
    <n v="1"/>
    <s v="0-0,99 euro"/>
    <n v="0"/>
  </r>
  <r>
    <n v="40"/>
    <x v="0"/>
    <s v="COMUNA OCOLIȘ"/>
    <x v="0"/>
    <n v="1"/>
    <m/>
    <s v="X"/>
    <s v="X"/>
    <n v="2000"/>
    <n v="4456"/>
    <n v="0"/>
    <n v="6456"/>
    <n v="1333.8567384971386"/>
    <n v="490"/>
    <m/>
    <n v="410"/>
    <m/>
    <x v="39"/>
    <n v="410"/>
    <n v="13.175510204081633"/>
    <n v="2.722156609177834"/>
    <n v="15.746341463414634"/>
    <n v="3.2533091182857041"/>
    <n v="4.8400999999999996"/>
    <s v="13-13,99 lei"/>
    <n v="13"/>
    <s v="2-2,99 euro"/>
    <n v="2"/>
  </r>
  <r>
    <n v="41"/>
    <x v="0"/>
    <s v="COMUNA OHABA"/>
    <x v="0"/>
    <n v="1"/>
    <m/>
    <s v="X"/>
    <s v="X"/>
    <n v="400"/>
    <n v="6102.04"/>
    <n v="0"/>
    <n v="6502.04"/>
    <n v="1343.3689386582923"/>
    <n v="530"/>
    <m/>
    <n v="466"/>
    <m/>
    <x v="40"/>
    <n v="466"/>
    <n v="12.268000000000001"/>
    <n v="2.5346583748269667"/>
    <n v="13.952875536480686"/>
    <n v="2.8827659627860349"/>
    <n v="4.8400999999999996"/>
    <s v="12-12,99 lei"/>
    <n v="12"/>
    <s v="2-2,99 euro"/>
    <n v="2"/>
  </r>
  <r>
    <n v="42"/>
    <x v="0"/>
    <s v="COMUNA PIANU"/>
    <x v="0"/>
    <n v="1"/>
    <m/>
    <s v="X"/>
    <s v="X"/>
    <n v="7000"/>
    <n v="11966.7"/>
    <n v="0"/>
    <n v="18966.7"/>
    <n v="3918.6587053986491"/>
    <n v="2934"/>
    <m/>
    <n v="1736"/>
    <m/>
    <x v="41"/>
    <n v="1736"/>
    <n v="6.4644512610770279"/>
    <n v="1.3356028307425525"/>
    <n v="10.925518433179723"/>
    <n v="2.2572918809900053"/>
    <n v="4.8400999999999996"/>
    <s v="6-6,99 lei"/>
    <n v="6"/>
    <s v="1-1,99 euro"/>
    <n v="1"/>
  </r>
  <r>
    <n v="43"/>
    <x v="0"/>
    <s v="COMUNA POIANA VADULUI"/>
    <x v="0"/>
    <n v="1"/>
    <m/>
    <s v="X"/>
    <s v="X"/>
    <n v="900"/>
    <n v="2925.22"/>
    <n v="0"/>
    <n v="3825.22"/>
    <n v="790.31838185161462"/>
    <n v="859"/>
    <m/>
    <n v="649"/>
    <m/>
    <x v="42"/>
    <n v="649"/>
    <n v="4.4531082654249126"/>
    <n v="0.92004468201584944"/>
    <n v="5.8940215716486897"/>
    <n v="1.2177478919131195"/>
    <n v="4.8400999999999996"/>
    <s v="4-4,99 lei"/>
    <n v="4"/>
    <s v="0-0,99 euro"/>
    <n v="0"/>
  </r>
  <r>
    <n v="44"/>
    <x v="0"/>
    <s v="COMUNA PONOR"/>
    <x v="0"/>
    <n v="1"/>
    <m/>
    <s v="X"/>
    <s v="X"/>
    <n v="1500"/>
    <n v="991.83"/>
    <n v="0"/>
    <n v="2491.83"/>
    <n v="514.83027210181615"/>
    <n v="533"/>
    <m/>
    <n v="515"/>
    <m/>
    <x v="43"/>
    <n v="515"/>
    <n v="4.6751031894934334"/>
    <n v="0.96591045422479582"/>
    <n v="4.8385048543689315"/>
    <n v="0.99967043126566246"/>
    <n v="4.8400999999999996"/>
    <s v="4-4,99 lei"/>
    <n v="4"/>
    <s v="0-0,99 euro"/>
    <n v="0"/>
  </r>
  <r>
    <n v="45"/>
    <x v="0"/>
    <s v="COMUNA POȘAGA"/>
    <x v="0"/>
    <n v="1"/>
    <m/>
    <s v="X"/>
    <s v="X"/>
    <n v="2000"/>
    <n v="4697.5600000000004"/>
    <n v="0"/>
    <n v="6697.56"/>
    <n v="1383.7647982479702"/>
    <n v="850"/>
    <m/>
    <n v="685"/>
    <m/>
    <x v="44"/>
    <n v="685"/>
    <n v="7.879482352941177"/>
    <n v="1.6279585861740826"/>
    <n v="9.7774598540145998"/>
    <n v="2.0200945959824383"/>
    <n v="4.8400999999999996"/>
    <s v="7-7,99 lei"/>
    <n v="7"/>
    <s v="1-1,99 euro"/>
    <n v="1"/>
  </r>
  <r>
    <n v="46"/>
    <x v="0"/>
    <s v="COMUNA RĂDEȘTI"/>
    <x v="0"/>
    <n v="1"/>
    <m/>
    <s v="X"/>
    <s v="X"/>
    <n v="1800"/>
    <n v="2365.44"/>
    <n v="0"/>
    <n v="4165.4400000000005"/>
    <n v="860.61031796863722"/>
    <n v="1087"/>
    <m/>
    <n v="776"/>
    <m/>
    <x v="45"/>
    <n v="776"/>
    <n v="3.8320515179392829"/>
    <n v="0.79172982333821273"/>
    <n v="5.3678350515463924"/>
    <n v="1.1090339149080377"/>
    <n v="4.8400999999999996"/>
    <s v="3-3,99 lei"/>
    <n v="3"/>
    <s v="0-0,99 euro"/>
    <n v="0"/>
  </r>
  <r>
    <n v="47"/>
    <x v="0"/>
    <s v="COMUNA RÂMEȚ"/>
    <x v="0"/>
    <n v="1"/>
    <m/>
    <s v="X"/>
    <s v="X"/>
    <n v="480"/>
    <n v="4049.12"/>
    <n v="0"/>
    <n v="4529.12"/>
    <n v="935.74926137889713"/>
    <n v="465"/>
    <m/>
    <n v="363"/>
    <m/>
    <x v="46"/>
    <n v="363"/>
    <n v="9.7400430107526876"/>
    <n v="2.01236400296537"/>
    <n v="12.476914600550964"/>
    <n v="2.5778216566911767"/>
    <n v="4.8400999999999996"/>
    <s v="9-9,99 lei"/>
    <n v="9"/>
    <s v="2-2,99 euro"/>
    <n v="2"/>
  </r>
  <r>
    <n v="48"/>
    <x v="0"/>
    <s v="COMUNA RIMETEA"/>
    <x v="0"/>
    <n v="1"/>
    <m/>
    <s v="X"/>
    <s v="X"/>
    <n v="1100"/>
    <n v="948.87"/>
    <n v="0"/>
    <n v="2048.87"/>
    <n v="423.3115018284746"/>
    <n v="895"/>
    <m/>
    <n v="568"/>
    <m/>
    <x v="47"/>
    <n v="568"/>
    <n v="2.2892402234636871"/>
    <n v="0.47297374505974815"/>
    <n v="3.6071654929577464"/>
    <n v="0.74526672857125809"/>
    <n v="4.8400999999999996"/>
    <s v="2-2,99 lei"/>
    <n v="2"/>
    <s v="0-0,99 euro"/>
    <n v="0"/>
  </r>
  <r>
    <n v="49"/>
    <x v="0"/>
    <s v="COMUNA ROȘIA DE SECAȘ"/>
    <x v="0"/>
    <n v="1"/>
    <m/>
    <s v="X"/>
    <s v="X"/>
    <n v="0"/>
    <n v="2906"/>
    <n v="0"/>
    <n v="2906"/>
    <n v="600.40081816491397"/>
    <n v="1227"/>
    <m/>
    <n v="799"/>
    <m/>
    <x v="48"/>
    <n v="799"/>
    <n v="2.3683781581092096"/>
    <n v="0.48932422018330396"/>
    <n v="3.6370463078848561"/>
    <n v="0.75144032311002995"/>
    <n v="4.8400999999999996"/>
    <s v="2-2,99 lei"/>
    <n v="2"/>
    <s v="0-0,99 euro"/>
    <n v="0"/>
  </r>
  <r>
    <n v="50"/>
    <x v="0"/>
    <s v="COMUNA ROȘIA MONTANĂ"/>
    <x v="0"/>
    <n v="1"/>
    <m/>
    <s v="X"/>
    <s v="X"/>
    <n v="0"/>
    <n v="4763.5"/>
    <n v="0"/>
    <n v="4763.5"/>
    <n v="984.17388070494417"/>
    <n v="2285"/>
    <m/>
    <n v="1633"/>
    <m/>
    <x v="49"/>
    <n v="1633"/>
    <n v="2.0846827133479211"/>
    <n v="0.43071066989275458"/>
    <n v="2.9170238824249846"/>
    <n v="0.60267843276481581"/>
    <n v="4.8400999999999996"/>
    <s v="2-2,99 lei"/>
    <n v="2"/>
    <s v="0-0,99 euro"/>
    <n v="0"/>
  </r>
  <r>
    <n v="51"/>
    <x v="0"/>
    <s v="COMUNA SĂLCIUA"/>
    <x v="0"/>
    <n v="1"/>
    <m/>
    <s v="X"/>
    <s v="X"/>
    <n v="900"/>
    <n v="1292"/>
    <n v="0"/>
    <n v="2192"/>
    <n v="452.88320489246092"/>
    <n v="1250"/>
    <m/>
    <n v="804"/>
    <m/>
    <x v="50"/>
    <n v="804"/>
    <n v="1.7536"/>
    <n v="0.36230656391396876"/>
    <n v="2.7263681592039801"/>
    <n v="0.56328756827420512"/>
    <n v="4.8400999999999996"/>
    <s v="1-1,99 lei"/>
    <n v="1"/>
    <s v="0-0,99 euro"/>
    <n v="0"/>
  </r>
  <r>
    <n v="52"/>
    <x v="0"/>
    <s v="COMUNA SĂLIȘTEA"/>
    <x v="0"/>
    <n v="1"/>
    <m/>
    <s v="X"/>
    <s v="X"/>
    <n v="2400"/>
    <n v="1748"/>
    <n v="0"/>
    <n v="4148"/>
    <n v="857.00708663044156"/>
    <n v="1901"/>
    <m/>
    <n v="1441"/>
    <m/>
    <x v="51"/>
    <n v="1441"/>
    <n v="2.1820094687006839"/>
    <n v="0.45081908818013761"/>
    <n v="2.878556557945871"/>
    <n v="0.5947308026581829"/>
    <n v="4.8400999999999996"/>
    <s v="2-2,99 lei"/>
    <n v="2"/>
    <s v="0-0,99 euro"/>
    <n v="0"/>
  </r>
  <r>
    <n v="53"/>
    <x v="0"/>
    <s v="COMUNA SĂSCIORI"/>
    <x v="0"/>
    <n v="1"/>
    <m/>
    <s v="X"/>
    <s v="X"/>
    <n v="5362.46"/>
    <n v="8205.5499999999993"/>
    <n v="0"/>
    <n v="13568.009999999998"/>
    <n v="2803.2499328526269"/>
    <n v="4867"/>
    <m/>
    <n v="2795"/>
    <m/>
    <x v="52"/>
    <n v="2795"/>
    <n v="2.7877563180604064"/>
    <n v="0.57597081011970963"/>
    <n v="4.8543864042933809"/>
    <n v="1.0029516754392225"/>
    <n v="4.8400999999999996"/>
    <s v="2-2,99 lei"/>
    <n v="2"/>
    <s v="0-0,99 euro"/>
    <n v="0"/>
  </r>
  <r>
    <n v="54"/>
    <x v="0"/>
    <s v="COMUNA SÂNCEL"/>
    <x v="0"/>
    <n v="1"/>
    <m/>
    <s v="X"/>
    <s v="X"/>
    <n v="7800"/>
    <n v="3129.75"/>
    <n v="0"/>
    <n v="10929.75"/>
    <n v="2258.1661535918679"/>
    <n v="2159"/>
    <m/>
    <n v="1233"/>
    <m/>
    <x v="53"/>
    <n v="1233"/>
    <n v="5.0624131542380733"/>
    <n v="1.045931520885534"/>
    <n v="8.8643552311435521"/>
    <n v="1.8314405138620178"/>
    <n v="4.8400999999999996"/>
    <s v="5-5,99 lei"/>
    <n v="5"/>
    <s v="1-1,99 euro"/>
    <n v="1"/>
  </r>
  <r>
    <n v="55"/>
    <x v="0"/>
    <s v="COMUNA SÂNTIMBRU"/>
    <x v="0"/>
    <n v="1"/>
    <m/>
    <s v="X"/>
    <s v="X"/>
    <n v="2100"/>
    <n v="12022.81"/>
    <n v="0"/>
    <n v="14122.81"/>
    <n v="2917.8756637259562"/>
    <n v="2442"/>
    <m/>
    <n v="1472"/>
    <m/>
    <x v="54"/>
    <n v="1472"/>
    <n v="5.783296478296478"/>
    <n v="1.1948712791670582"/>
    <n v="9.5943002717391295"/>
    <n v="1.9822524889442636"/>
    <n v="4.8400999999999996"/>
    <s v="5-5,99 lei"/>
    <n v="5"/>
    <s v="1-1,99 euro"/>
    <n v="1"/>
  </r>
  <r>
    <n v="56"/>
    <x v="0"/>
    <s v="COMUNA SCĂRIȘOARA"/>
    <x v="0"/>
    <n v="1"/>
    <m/>
    <s v="X"/>
    <s v="X"/>
    <n v="3000"/>
    <n v="2150"/>
    <n v="0"/>
    <n v="5150"/>
    <n v="1064.0276027354807"/>
    <n v="1253"/>
    <m/>
    <n v="989"/>
    <m/>
    <x v="55"/>
    <n v="989"/>
    <n v="4.1101356743814845"/>
    <n v="0.84918404049120566"/>
    <n v="5.2072800808897872"/>
    <n v="1.075862085677938"/>
    <n v="4.8400999999999996"/>
    <s v="4-4,99 lei"/>
    <n v="4"/>
    <s v="0-0,99 euro"/>
    <n v="0"/>
  </r>
  <r>
    <n v="57"/>
    <x v="0"/>
    <s v="COMUNA SOHODOL"/>
    <x v="0"/>
    <n v="1"/>
    <m/>
    <s v="X"/>
    <s v="X"/>
    <n v="6462"/>
    <n v="4092"/>
    <n v="0"/>
    <n v="10554"/>
    <n v="2180.5334600524784"/>
    <n v="1448"/>
    <m/>
    <n v="873"/>
    <m/>
    <x v="56"/>
    <n v="873"/>
    <n v="7.2886740331491708"/>
    <n v="1.5058932735169051"/>
    <n v="12.0893470790378"/>
    <n v="2.4977473769215104"/>
    <n v="4.8400999999999996"/>
    <s v="7-7,99 lei"/>
    <n v="7"/>
    <s v="1-1,99 euro"/>
    <n v="1"/>
  </r>
  <r>
    <n v="58"/>
    <x v="0"/>
    <s v="COMUNA STREMȚ"/>
    <x v="0"/>
    <n v="1"/>
    <m/>
    <s v="X"/>
    <s v="X"/>
    <n v="900"/>
    <n v="2745.84"/>
    <n v="0"/>
    <n v="3645.84"/>
    <n v="753.25716410817972"/>
    <n v="2072"/>
    <m/>
    <n v="1397"/>
    <m/>
    <x v="57"/>
    <n v="1397"/>
    <n v="1.7595752895752896"/>
    <n v="0.3635411023688126"/>
    <n v="2.609763779527559"/>
    <n v="0.53919625204594113"/>
    <n v="4.8400999999999996"/>
    <s v="1-1,99 lei"/>
    <n v="1"/>
    <s v="0-0,99 euro"/>
    <n v="0"/>
  </r>
  <r>
    <n v="59"/>
    <x v="0"/>
    <s v="COMUNA ȘIBOT"/>
    <x v="0"/>
    <n v="1"/>
    <m/>
    <s v="X"/>
    <s v="X"/>
    <n v="800"/>
    <n v="5486.6"/>
    <n v="0"/>
    <n v="6286.6"/>
    <n v="1298.857461622694"/>
    <n v="2078"/>
    <m/>
    <n v="1310"/>
    <m/>
    <x v="58"/>
    <n v="1310"/>
    <n v="3.0253128007699712"/>
    <n v="0.62505171396664772"/>
    <n v="4.7989312977099239"/>
    <n v="0.99149424551350684"/>
    <n v="4.8400999999999996"/>
    <s v="3-3,99 lei"/>
    <n v="3"/>
    <s v="0-0,99 euro"/>
    <n v="0"/>
  </r>
  <r>
    <n v="60"/>
    <x v="0"/>
    <s v="COMUNA ȘONA"/>
    <x v="0"/>
    <n v="1"/>
    <m/>
    <s v="X"/>
    <s v="X"/>
    <n v="1500"/>
    <n v="8397.01"/>
    <n v="0"/>
    <n v="9897.01"/>
    <n v="2044.7945290386565"/>
    <n v="3597"/>
    <m/>
    <n v="1894"/>
    <m/>
    <x v="59"/>
    <n v="1894"/>
    <n v="2.7514623297192107"/>
    <n v="0.5684722071277889"/>
    <n v="5.2254540654699051"/>
    <n v="1.0796169635895758"/>
    <n v="4.8400999999999996"/>
    <s v="2-2,99 lei"/>
    <n v="2"/>
    <s v="0-0,99 euro"/>
    <n v="0"/>
  </r>
  <r>
    <n v="61"/>
    <x v="0"/>
    <s v="COMUNA ȘPRING"/>
    <x v="0"/>
    <n v="1"/>
    <m/>
    <s v="X"/>
    <s v="X"/>
    <n v="800"/>
    <n v="7225"/>
    <n v="0"/>
    <n v="8025"/>
    <n v="1658.0235945538316"/>
    <n v="2051"/>
    <m/>
    <n v="1502"/>
    <m/>
    <x v="60"/>
    <n v="1502"/>
    <n v="3.9127254997562164"/>
    <n v="0.8083976570228335"/>
    <n v="5.3428761651131822"/>
    <n v="1.1038772267335764"/>
    <n v="4.8400999999999996"/>
    <s v="3-3,99 lei"/>
    <n v="3"/>
    <s v="0-0,99 euro"/>
    <n v="0"/>
  </r>
  <r>
    <n v="62"/>
    <x v="0"/>
    <s v="COMUNA ȘUGAG"/>
    <x v="0"/>
    <n v="1"/>
    <m/>
    <s v="X"/>
    <s v="X"/>
    <n v="13013"/>
    <n v="7333"/>
    <n v="0"/>
    <n v="20346"/>
    <n v="4203.632156360406"/>
    <n v="2311"/>
    <m/>
    <n v="1366"/>
    <m/>
    <x v="61"/>
    <n v="1366"/>
    <n v="8.8039809606231074"/>
    <n v="1.8189667487496348"/>
    <n v="14.894582723279649"/>
    <n v="3.0773295434556411"/>
    <n v="4.8400999999999996"/>
    <s v="8-8,99 lei"/>
    <n v="8"/>
    <s v="1-1,99 euro"/>
    <n v="1"/>
  </r>
  <r>
    <n v="63"/>
    <x v="0"/>
    <s v="COMUNA UNIREA"/>
    <x v="0"/>
    <n v="1"/>
    <m/>
    <s v="X"/>
    <s v="X"/>
    <n v="0"/>
    <n v="11201.74"/>
    <n v="0"/>
    <n v="11201.74"/>
    <n v="2314.3612735274064"/>
    <n v="3971"/>
    <m/>
    <n v="2036"/>
    <m/>
    <x v="62"/>
    <n v="2036"/>
    <n v="2.8208864265927978"/>
    <n v="0.58281573244205653"/>
    <n v="5.5018369351669936"/>
    <n v="1.1367196824790797"/>
    <n v="4.8400999999999996"/>
    <s v="2-2,99 lei"/>
    <n v="2"/>
    <s v="0-0,99 euro"/>
    <n v="0"/>
  </r>
  <r>
    <n v="64"/>
    <x v="0"/>
    <s v="COMUNA VADU MOȚILOR"/>
    <x v="0"/>
    <n v="1"/>
    <m/>
    <s v="X"/>
    <s v="X"/>
    <n v="2400"/>
    <n v="7887"/>
    <n v="0"/>
    <n v="10287"/>
    <n v="2125.3693105514349"/>
    <n v="1104"/>
    <m/>
    <n v="971"/>
    <m/>
    <x v="63"/>
    <n v="971"/>
    <n v="9.3179347826086953"/>
    <n v="1.9251533610067344"/>
    <n v="10.594232749742533"/>
    <n v="2.1888458399087898"/>
    <n v="4.8400999999999996"/>
    <s v="9-9,99 lei"/>
    <n v="9"/>
    <s v="1-1,99 euro"/>
    <n v="1"/>
  </r>
  <r>
    <n v="65"/>
    <x v="0"/>
    <s v="COMUNA VALEA LUNGĂ"/>
    <x v="0"/>
    <n v="1"/>
    <m/>
    <s v="X"/>
    <s v="X"/>
    <n v="0"/>
    <n v="14000"/>
    <n v="0"/>
    <n v="14000"/>
    <n v="2892.5022210284915"/>
    <n v="2493"/>
    <m/>
    <n v="1723"/>
    <m/>
    <x v="64"/>
    <n v="1723"/>
    <n v="5.6157240272763742"/>
    <n v="1.1602495872557126"/>
    <n v="8.1253627394080095"/>
    <n v="1.6787592693142726"/>
    <n v="4.8400999999999996"/>
    <s v="5-5,99 lei"/>
    <n v="5"/>
    <s v="1-1,99 euro"/>
    <n v="1"/>
  </r>
  <r>
    <n v="66"/>
    <x v="0"/>
    <s v="COMUNA VIDRA"/>
    <x v="0"/>
    <n v="1"/>
    <m/>
    <s v="X"/>
    <s v="X"/>
    <n v="2700"/>
    <n v="7410.02"/>
    <n v="0"/>
    <n v="10110.02"/>
    <n v="2088.8039503316049"/>
    <n v="1308"/>
    <m/>
    <n v="1007"/>
    <m/>
    <x v="65"/>
    <n v="1007"/>
    <n v="7.7293730886850156"/>
    <n v="1.5969449161556613"/>
    <n v="10.039741807348561"/>
    <n v="2.0742839625934506"/>
    <n v="4.8400999999999996"/>
    <s v="7-7,99 lei"/>
    <n v="7"/>
    <s v="1-1,99 euro"/>
    <n v="1"/>
  </r>
  <r>
    <n v="67"/>
    <x v="0"/>
    <s v="COMUNA VINȚU DE JOS"/>
    <x v="0"/>
    <n v="1"/>
    <m/>
    <s v="X"/>
    <s v="X"/>
    <n v="1800"/>
    <n v="5219.71"/>
    <n v="0"/>
    <n v="7019.71"/>
    <n v="1450.3233404268508"/>
    <n v="4468"/>
    <m/>
    <n v="2608"/>
    <m/>
    <x v="66"/>
    <n v="2608"/>
    <n v="1.5711078782452998"/>
    <n v="0.32460235909284935"/>
    <n v="2.6916065950920247"/>
    <n v="0.55610557531704397"/>
    <n v="4.8400999999999996"/>
    <s v="1-1,99 lei"/>
    <n v="1"/>
    <s v="0-0,99 euro"/>
    <n v="0"/>
  </r>
  <r>
    <n v="68"/>
    <x v="0"/>
    <s v="MUNICIPIUL AIUD"/>
    <x v="0"/>
    <n v="1"/>
    <m/>
    <s v="X"/>
    <s v="X"/>
    <n v="11800"/>
    <n v="16280.86"/>
    <n v="0"/>
    <n v="28080.86"/>
    <n v="5801.7107084564377"/>
    <n v="21409"/>
    <m/>
    <n v="8332"/>
    <m/>
    <x v="67"/>
    <n v="8332"/>
    <n v="1.3116380961277967"/>
    <n v="0.270994007588231"/>
    <n v="3.3702424387902066"/>
    <n v="0.69631669568608234"/>
    <n v="4.8400999999999996"/>
    <s v="1-1,99 lei"/>
    <n v="1"/>
    <s v="0-0,99 euro"/>
    <n v="0"/>
  </r>
  <r>
    <n v="69"/>
    <x v="0"/>
    <s v="MUNICIPIUL ALBA IULIA"/>
    <x v="0"/>
    <n v="1"/>
    <m/>
    <s v="X"/>
    <s v="X"/>
    <n v="40000"/>
    <n v="162188.95000000001"/>
    <n v="0"/>
    <n v="202188.95"/>
    <n v="41773.713353029903"/>
    <n v="62326"/>
    <m/>
    <n v="22418"/>
    <m/>
    <x v="68"/>
    <n v="22418"/>
    <n v="3.2440546481404233"/>
    <n v="0.67024537677742679"/>
    <n v="9.0190449638683212"/>
    <n v="1.8634005421103534"/>
    <n v="4.8400999999999996"/>
    <s v="3-3,99 lei"/>
    <n v="3"/>
    <s v="0-0,99 euro"/>
    <n v="0"/>
  </r>
  <r>
    <n v="70"/>
    <x v="0"/>
    <s v="MUNICIPIUL BLAJ"/>
    <x v="0"/>
    <n v="1"/>
    <m/>
    <s v="X"/>
    <s v="X"/>
    <n v="20500"/>
    <n v="53794.95"/>
    <n v="0"/>
    <n v="74294.95"/>
    <n v="15349.879134728622"/>
    <n v="16926"/>
    <m/>
    <n v="7172"/>
    <m/>
    <x v="69"/>
    <n v="7172"/>
    <n v="4.3893979676237738"/>
    <n v="0.90688166930926517"/>
    <n v="10.359028165086446"/>
    <n v="2.1402508553720891"/>
    <n v="4.8400999999999996"/>
    <s v="4-4,99 lei"/>
    <n v="4"/>
    <s v="0-0,99 euro"/>
    <n v="0"/>
  </r>
  <r>
    <n v="71"/>
    <x v="0"/>
    <s v="MUNICIPIUL SEBEȘ"/>
    <x v="0"/>
    <n v="1"/>
    <m/>
    <s v="X"/>
    <s v="X"/>
    <n v="20000"/>
    <n v="53580.91"/>
    <n v="0"/>
    <n v="73580.91"/>
    <n v="15202.35325716411"/>
    <n v="26379"/>
    <m/>
    <n v="10812"/>
    <m/>
    <x v="70"/>
    <n v="10812"/>
    <n v="2.7893745024451269"/>
    <n v="0.57630513882876944"/>
    <n v="6.8054855715871261"/>
    <n v="1.4060630093566509"/>
    <n v="4.8400999999999996"/>
    <s v="2-2,99 lei"/>
    <n v="2"/>
    <s v="0-0,99 euro"/>
    <n v="0"/>
  </r>
  <r>
    <n v="72"/>
    <x v="0"/>
    <s v="ORAȘUL ABRUD"/>
    <x v="0"/>
    <n v="1"/>
    <m/>
    <s v="X"/>
    <s v="X"/>
    <n v="2000"/>
    <n v="1502.23"/>
    <n v="0"/>
    <n v="3502.23"/>
    <n v="723.58628953947243"/>
    <n v="4500"/>
    <m/>
    <n v="2344"/>
    <m/>
    <x v="71"/>
    <n v="2344"/>
    <n v="0.77827333333333337"/>
    <n v="0.16079695323099388"/>
    <n v="1.4941254266211603"/>
    <n v="0.30869722249977494"/>
    <n v="4.8400999999999996"/>
    <s v="0-0,99 lei"/>
    <n v="0"/>
    <s v="0-0,99 euro"/>
    <n v="0"/>
  </r>
  <r>
    <n v="73"/>
    <x v="0"/>
    <s v="ORAȘUL BAIA DE ARIEȘ"/>
    <x v="0"/>
    <n v="1"/>
    <m/>
    <s v="X"/>
    <s v="X"/>
    <n v="2100"/>
    <n v="6915.98"/>
    <n v="0"/>
    <n v="9015.98"/>
    <n v="1862.7672981963183"/>
    <n v="3342"/>
    <m/>
    <n v="1858"/>
    <m/>
    <x v="72"/>
    <n v="1858"/>
    <n v="2.6977797725912627"/>
    <n v="0.55738099886185466"/>
    <n v="4.852518837459634"/>
    <n v="1.0025658224953273"/>
    <n v="4.8400999999999996"/>
    <s v="2-2,99 lei"/>
    <n v="2"/>
    <s v="0-0,99 euro"/>
    <n v="0"/>
  </r>
  <r>
    <n v="74"/>
    <x v="0"/>
    <s v="ORAȘUL CÂMPENI"/>
    <x v="0"/>
    <n v="1"/>
    <m/>
    <s v="X"/>
    <s v="X"/>
    <n v="1800"/>
    <n v="4032"/>
    <n v="0"/>
    <n v="5832"/>
    <n v="1204.9337823598687"/>
    <n v="6318"/>
    <m/>
    <n v="4289"/>
    <m/>
    <x v="73"/>
    <n v="4289"/>
    <n v="0.92307692307692313"/>
    <n v="0.1907144321557247"/>
    <n v="1.3597575192352529"/>
    <n v="0.28093583174629722"/>
    <n v="4.8400999999999996"/>
    <s v="0-0,99 lei"/>
    <n v="0"/>
    <s v="0-0,99 euro"/>
    <n v="0"/>
  </r>
  <r>
    <n v="75"/>
    <x v="0"/>
    <s v="ORAȘUL CUGIR"/>
    <x v="0"/>
    <n v="1"/>
    <m/>
    <s v="X"/>
    <s v="X"/>
    <n v="0"/>
    <n v="28925"/>
    <n v="0"/>
    <n v="28925"/>
    <n v="5976.1161959463652"/>
    <n v="21979"/>
    <m/>
    <n v="8390"/>
    <m/>
    <x v="74"/>
    <n v="8390"/>
    <n v="1.3160289367123164"/>
    <n v="0.27190118731272422"/>
    <n v="3.4475566150178785"/>
    <n v="0.7122903690043344"/>
    <n v="4.8400999999999996"/>
    <s v="1-1,99 lei"/>
    <n v="1"/>
    <s v="0-0,99 euro"/>
    <n v="0"/>
  </r>
  <r>
    <n v="76"/>
    <x v="0"/>
    <s v="ORAȘUL OCNA MUREȘ"/>
    <x v="0"/>
    <n v="1"/>
    <m/>
    <s v="X"/>
    <s v="X"/>
    <n v="0"/>
    <n v="10407.629999999999"/>
    <n v="0"/>
    <n v="10407.629999999999"/>
    <n v="2150.2923493316252"/>
    <n v="11761"/>
    <m/>
    <n v="4313"/>
    <m/>
    <x v="75"/>
    <n v="4313"/>
    <n v="0.88492730210016146"/>
    <n v="0.18283244191239054"/>
    <n v="2.4130837004405286"/>
    <n v="0.49856071164656279"/>
    <n v="4.8400999999999996"/>
    <s v="0-0,99 lei"/>
    <n v="0"/>
    <s v="0-0,99 euro"/>
    <n v="0"/>
  </r>
  <r>
    <n v="77"/>
    <x v="0"/>
    <s v="ORAȘUL TEIUȘ"/>
    <x v="0"/>
    <n v="1"/>
    <m/>
    <s v="X"/>
    <s v="X"/>
    <n v="8684.49"/>
    <n v="15796.66"/>
    <n v="0"/>
    <n v="24481.15"/>
    <n v="5057.9843391665472"/>
    <n v="5949"/>
    <m/>
    <n v="2980"/>
    <m/>
    <x v="76"/>
    <n v="2980"/>
    <n v="4.1151706169104054"/>
    <n v="0.85022429638032393"/>
    <n v="8.2151510067114106"/>
    <n v="1.6973101809283715"/>
    <n v="4.8400999999999996"/>
    <s v="4-4,99 lei"/>
    <n v="4"/>
    <s v="0-0,99 euro"/>
    <n v="0"/>
  </r>
  <r>
    <n v="78"/>
    <x v="0"/>
    <s v="ORAȘUL ZLATNA"/>
    <x v="0"/>
    <n v="1"/>
    <m/>
    <s v="X"/>
    <s v="X"/>
    <n v="1980"/>
    <n v="9123.91"/>
    <n v="0"/>
    <n v="11103.91"/>
    <n v="2294.1488812214625"/>
    <n v="6669"/>
    <m/>
    <n v="3650"/>
    <m/>
    <x v="77"/>
    <n v="3650"/>
    <n v="1.6650037486879592"/>
    <n v="0.34400193150719188"/>
    <n v="3.0421671232876712"/>
    <n v="0.62853394006067465"/>
    <n v="4.8400999999999996"/>
    <s v="1-1,99 lei"/>
    <n v="1"/>
    <s v="0-0,99 euro"/>
    <n v="0"/>
  </r>
  <r>
    <m/>
    <x v="1"/>
    <s v="A JUDEȚ"/>
    <x v="0"/>
    <m/>
    <m/>
    <m/>
    <m/>
    <n v="0"/>
    <n v="56121.2"/>
    <n v="0"/>
    <n v="56121.2"/>
    <n v="11595.049689056012"/>
    <m/>
    <m/>
    <m/>
    <m/>
    <x v="0"/>
    <n v="0"/>
    <m/>
    <m/>
    <m/>
    <m/>
    <n v="4.8400999999999996"/>
    <m/>
    <m/>
    <m/>
    <m/>
  </r>
  <r>
    <n v="89"/>
    <x v="1"/>
    <s v="COMUNA ALMAȘ"/>
    <x v="0"/>
    <n v="1"/>
    <m/>
    <s v="X"/>
    <s v="X"/>
    <n v="960"/>
    <n v="6667"/>
    <n v="0"/>
    <n v="7627"/>
    <n v="1575.7938885560218"/>
    <n v="2100"/>
    <m/>
    <n v="1389"/>
    <m/>
    <x v="78"/>
    <n v="1389"/>
    <n v="3.631904761904762"/>
    <n v="0.75037804216953419"/>
    <n v="5.4910007199424049"/>
    <n v="1.1344808412930323"/>
    <n v="4.8400999999999996"/>
    <s v="3-3,99 lei"/>
    <n v="3"/>
    <s v="0-0,99 euro"/>
    <n v="0"/>
  </r>
  <r>
    <n v="90"/>
    <x v="1"/>
    <s v="COMUNA APATEU"/>
    <x v="0"/>
    <n v="1"/>
    <m/>
    <s v="X"/>
    <s v="X"/>
    <n v="4000"/>
    <n v="1067.43"/>
    <n v="0"/>
    <n v="5067.43"/>
    <n v="1046.9680378504577"/>
    <n v="2802"/>
    <m/>
    <n v="1987"/>
    <m/>
    <x v="79"/>
    <n v="1987"/>
    <n v="1.8085046395431836"/>
    <n v="0.37365026332992779"/>
    <n v="2.5502918973326625"/>
    <n v="0.52690892695040648"/>
    <n v="4.8400999999999996"/>
    <s v="1-1,99 lei"/>
    <n v="1"/>
    <s v="0-0,99 euro"/>
    <n v="0"/>
  </r>
  <r>
    <n v="91"/>
    <x v="1"/>
    <s v="COMUNA ARCHIȘ"/>
    <x v="0"/>
    <n v="1"/>
    <m/>
    <s v="X"/>
    <s v="X"/>
    <n v="129800"/>
    <n v="5571.36"/>
    <n v="0"/>
    <n v="135371.35999999999"/>
    <n v="27968.711390260531"/>
    <n v="1218"/>
    <m/>
    <n v="1039"/>
    <m/>
    <x v="80"/>
    <n v="1039"/>
    <n v="111.1423316912972"/>
    <n v="22.962817233383031"/>
    <n v="130.29004812319536"/>
    <n v="26.918875255303686"/>
    <n v="4.8400999999999996"/>
    <s v="111-111,99 lei"/>
    <n v="111"/>
    <s v="22-22,99 euro"/>
    <n v="22"/>
  </r>
  <r>
    <n v="92"/>
    <x v="1"/>
    <s v="COMUNA BATA"/>
    <x v="0"/>
    <n v="1"/>
    <m/>
    <s v="X"/>
    <s v="X"/>
    <n v="0"/>
    <n v="3558.11"/>
    <n v="0"/>
    <n v="3558.11"/>
    <n v="735.13150554740616"/>
    <n v="846"/>
    <m/>
    <n v="528"/>
    <m/>
    <x v="81"/>
    <n v="528"/>
    <n v="4.2058037825059102"/>
    <n v="0.86894977015059827"/>
    <n v="6.7388446969696973"/>
    <n v="1.3922945180822086"/>
    <n v="4.8400999999999996"/>
    <s v="4-4,99 lei"/>
    <n v="4"/>
    <s v="0-0,99 euro"/>
    <n v="0"/>
  </r>
  <r>
    <n v="93"/>
    <x v="1"/>
    <s v="COMUNA BÂRSA"/>
    <x v="0"/>
    <n v="1"/>
    <m/>
    <s v="X"/>
    <s v="X"/>
    <n v="0"/>
    <n v="2151.52"/>
    <n v="0"/>
    <n v="2151.52"/>
    <n v="444.51974132765855"/>
    <n v="1478"/>
    <m/>
    <n v="994"/>
    <m/>
    <x v="82"/>
    <n v="994"/>
    <n v="1.4556968876860623"/>
    <n v="0.30075760576972838"/>
    <n v="2.1645070422535211"/>
    <n v="0.44720295908215146"/>
    <n v="4.8400999999999996"/>
    <s v="1-1,99 lei"/>
    <n v="1"/>
    <s v="0-0,99 euro"/>
    <n v="0"/>
  </r>
  <r>
    <n v="94"/>
    <x v="1"/>
    <s v="COMUNA BÂRZAVA"/>
    <x v="0"/>
    <n v="1"/>
    <m/>
    <s v="X"/>
    <s v="X"/>
    <n v="8000"/>
    <n v="18221"/>
    <n v="0"/>
    <n v="26221"/>
    <n v="5417.4500526848624"/>
    <n v="2113"/>
    <m/>
    <n v="1644"/>
    <m/>
    <x v="83"/>
    <n v="1644"/>
    <n v="12.409370563180312"/>
    <n v="2.5638665653974737"/>
    <n v="15.949513381995134"/>
    <n v="3.2952859201246123"/>
    <n v="4.8400999999999996"/>
    <s v="12-12,99 lei"/>
    <n v="12"/>
    <s v="2-2,99 euro"/>
    <n v="2"/>
  </r>
  <r>
    <n v="95"/>
    <x v="1"/>
    <s v="COMUNA BELIU"/>
    <x v="0"/>
    <n v="1"/>
    <m/>
    <s v="X"/>
    <s v="X"/>
    <n v="1200"/>
    <n v="4970"/>
    <n v="0"/>
    <n v="6170"/>
    <n v="1274.7670502675564"/>
    <n v="2487"/>
    <m/>
    <n v="1761"/>
    <m/>
    <x v="84"/>
    <n v="1761"/>
    <n v="2.4809006835544833"/>
    <n v="0.51257219552374611"/>
    <n v="3.5036910846110163"/>
    <n v="0.72388816028822056"/>
    <n v="4.8400999999999996"/>
    <s v="2-2,99 lei"/>
    <n v="2"/>
    <s v="0-0,99 euro"/>
    <n v="0"/>
  </r>
  <r>
    <n v="96"/>
    <x v="1"/>
    <s v="COMUNA BIRCHIȘ"/>
    <x v="0"/>
    <n v="1"/>
    <m/>
    <s v="X"/>
    <s v="X"/>
    <n v="1320"/>
    <n v="2200"/>
    <n v="0"/>
    <n v="3520"/>
    <n v="727.25770128716351"/>
    <n v="1482"/>
    <m/>
    <n v="765"/>
    <m/>
    <x v="85"/>
    <n v="765"/>
    <n v="2.3751686909581649"/>
    <n v="0.49072719385098751"/>
    <n v="4.6013071895424833"/>
    <n v="0.95066366181328565"/>
    <n v="4.8400999999999996"/>
    <s v="2-2,99 lei"/>
    <n v="2"/>
    <s v="0-0,99 euro"/>
    <n v="0"/>
  </r>
  <r>
    <n v="97"/>
    <x v="1"/>
    <s v="COMUNA BOCSIG"/>
    <x v="0"/>
    <n v="1"/>
    <m/>
    <s v="X"/>
    <s v="X"/>
    <n v="113650"/>
    <n v="16920"/>
    <n v="0"/>
    <n v="130570"/>
    <n v="26976.715357120724"/>
    <n v="2733"/>
    <m/>
    <n v="1732"/>
    <m/>
    <x v="86"/>
    <n v="1732"/>
    <n v="47.775338455909257"/>
    <n v="9.8707337567218154"/>
    <n v="75.386836027713628"/>
    <n v="15.575470760462311"/>
    <n v="4.8400999999999996"/>
    <s v="47-47,99 lei"/>
    <n v="47"/>
    <s v="9-9,99 euro"/>
    <n v="9"/>
  </r>
  <r>
    <n v="98"/>
    <x v="1"/>
    <s v="COMUNA BRAZII"/>
    <x v="0"/>
    <n v="1"/>
    <m/>
    <s v="X"/>
    <s v="X"/>
    <n v="149175"/>
    <n v="2040"/>
    <n v="0"/>
    <n v="151215"/>
    <n v="31242.123096630236"/>
    <n v="983"/>
    <m/>
    <n v="809"/>
    <m/>
    <x v="87"/>
    <n v="809"/>
    <n v="153.83011190233978"/>
    <n v="31.782424309898509"/>
    <n v="186.9159456118665"/>
    <n v="38.618199130568897"/>
    <n v="4.8400999999999996"/>
    <s v="153-153,99 lei"/>
    <n v="153"/>
    <s v="31-31,99 euro"/>
    <n v="31"/>
  </r>
  <r>
    <n v="99"/>
    <x v="1"/>
    <s v="COMUNA BUTENI"/>
    <x v="0"/>
    <n v="1"/>
    <m/>
    <s v="X"/>
    <s v="X"/>
    <n v="4250"/>
    <n v="18169"/>
    <n v="0"/>
    <n v="22419"/>
    <n v="4631.9290923741246"/>
    <n v="2755"/>
    <m/>
    <n v="2039"/>
    <m/>
    <x v="88"/>
    <n v="2039"/>
    <n v="8.1375680580762246"/>
    <n v="1.6812809772682848"/>
    <n v="10.995095635115252"/>
    <n v="2.271667038927967"/>
    <n v="4.8400999999999996"/>
    <s v="8-8,99 lei"/>
    <n v="8"/>
    <s v="1-1,99 euro"/>
    <n v="1"/>
  </r>
  <r>
    <n v="100"/>
    <x v="1"/>
    <s v="COMUNA CĂRAND"/>
    <x v="0"/>
    <n v="1"/>
    <m/>
    <s v="X"/>
    <s v="X"/>
    <n v="95700"/>
    <n v="80"/>
    <n v="0"/>
    <n v="95780"/>
    <n v="19788.847337864921"/>
    <n v="900"/>
    <m/>
    <n v="681"/>
    <m/>
    <x v="89"/>
    <n v="681"/>
    <n v="106.42222222222222"/>
    <n v="21.987608153183245"/>
    <n v="140.64610866372982"/>
    <n v="29.058512977775216"/>
    <n v="4.8400999999999996"/>
    <s v="106-106,99 lei"/>
    <n v="106"/>
    <s v="21-21,99 euro"/>
    <n v="21"/>
  </r>
  <r>
    <n v="101"/>
    <x v="1"/>
    <s v="COMUNA CERMEI"/>
    <x v="0"/>
    <n v="1"/>
    <m/>
    <s v="X"/>
    <s v="X"/>
    <n v="800"/>
    <n v="9659"/>
    <n v="0"/>
    <n v="10459"/>
    <n v="2160.905766409785"/>
    <n v="2230"/>
    <m/>
    <n v="1304"/>
    <m/>
    <x v="90"/>
    <n v="1304"/>
    <n v="4.6901345291479819"/>
    <n v="0.9690160387487825"/>
    <n v="8.0207055214723919"/>
    <n v="1.6571363239338841"/>
    <n v="4.8400999999999996"/>
    <s v="4-4,99 lei"/>
    <n v="4"/>
    <s v="0-0,99 euro"/>
    <n v="0"/>
  </r>
  <r>
    <n v="102"/>
    <x v="1"/>
    <s v="COMUNA CHISINDIA"/>
    <x v="0"/>
    <n v="1"/>
    <m/>
    <s v="X"/>
    <s v="X"/>
    <n v="0"/>
    <n v="15500"/>
    <n v="0"/>
    <n v="15500"/>
    <n v="3202.413173281544"/>
    <n v="1050"/>
    <m/>
    <n v="831"/>
    <m/>
    <x v="91"/>
    <n v="831"/>
    <n v="14.761904761904763"/>
    <n v="3.0499173078871848"/>
    <n v="18.652226233453671"/>
    <n v="3.8536861290993309"/>
    <n v="4.8400999999999996"/>
    <s v="14-14,99 lei"/>
    <n v="14"/>
    <s v="3-3,99 euro"/>
    <n v="3"/>
  </r>
  <r>
    <n v="103"/>
    <x v="1"/>
    <s v="COMUNA CONOP"/>
    <x v="0"/>
    <n v="1"/>
    <m/>
    <s v="X"/>
    <s v="X"/>
    <n v="0"/>
    <n v="701"/>
    <n v="0"/>
    <n v="701"/>
    <n v="144.8317183529266"/>
    <n v="1769"/>
    <m/>
    <n v="998"/>
    <m/>
    <x v="92"/>
    <n v="998"/>
    <n v="0.39626907857546634"/>
    <n v="8.1872084993175012E-2"/>
    <n v="0.70240480961923846"/>
    <n v="0.14512196227748156"/>
    <n v="4.8400999999999996"/>
    <s v="0-0,99 lei"/>
    <n v="0"/>
    <s v="0-0,99 euro"/>
    <n v="0"/>
  </r>
  <r>
    <n v="104"/>
    <x v="1"/>
    <s v="COMUNA COVĂSINȚ"/>
    <x v="0"/>
    <n v="1"/>
    <m/>
    <s v="X"/>
    <s v="X"/>
    <n v="6600"/>
    <n v="96"/>
    <n v="0"/>
    <n v="6696"/>
    <n v="1383.442490857627"/>
    <n v="2114"/>
    <m/>
    <n v="1109"/>
    <m/>
    <x v="93"/>
    <n v="1109"/>
    <n v="3.1674550614947967"/>
    <n v="0.65441934288440262"/>
    <n v="6.0378719567177637"/>
    <n v="1.2474684317922697"/>
    <n v="4.8400999999999996"/>
    <s v="3-3,99 lei"/>
    <n v="3"/>
    <s v="0-0,99 euro"/>
    <n v="0"/>
  </r>
  <r>
    <n v="105"/>
    <x v="1"/>
    <s v="COMUNA CRAIVA"/>
    <x v="0"/>
    <n v="1"/>
    <m/>
    <s v="X"/>
    <s v="X"/>
    <n v="5700"/>
    <n v="8500"/>
    <n v="0"/>
    <n v="14200"/>
    <n v="2933.8236813288986"/>
    <n v="2301"/>
    <m/>
    <n v="1709"/>
    <m/>
    <x v="94"/>
    <n v="1709"/>
    <n v="6.1712299000434596"/>
    <n v="1.2750211565966529"/>
    <n v="8.3089526038619077"/>
    <n v="1.7166902757922169"/>
    <n v="4.8400999999999996"/>
    <s v="6-6,99 lei"/>
    <n v="6"/>
    <s v="1-1,99 euro"/>
    <n v="1"/>
  </r>
  <r>
    <n v="106"/>
    <x v="1"/>
    <s v="COMUNA DEZNA"/>
    <x v="0"/>
    <n v="1"/>
    <m/>
    <s v="X"/>
    <s v="X"/>
    <n v="500"/>
    <n v="3357"/>
    <n v="0"/>
    <n v="3857"/>
    <n v="796.88436189334936"/>
    <n v="1021"/>
    <m/>
    <n v="849"/>
    <m/>
    <x v="95"/>
    <n v="849"/>
    <n v="3.7776689520078355"/>
    <n v="0.78049398814235982"/>
    <n v="4.5429917550058896"/>
    <n v="0.93861526724776134"/>
    <n v="4.8400999999999996"/>
    <s v="3-3,99 lei"/>
    <n v="3"/>
    <s v="0-0,99 euro"/>
    <n v="0"/>
  </r>
  <r>
    <n v="107"/>
    <x v="1"/>
    <s v="COMUNA DIECI"/>
    <x v="0"/>
    <n v="1"/>
    <m/>
    <s v="X"/>
    <s v="X"/>
    <n v="220"/>
    <n v="845"/>
    <n v="0"/>
    <n v="1065"/>
    <n v="220.03677609966738"/>
    <n v="1244"/>
    <m/>
    <n v="1019"/>
    <m/>
    <x v="96"/>
    <n v="1019"/>
    <n v="0.85610932475884249"/>
    <n v="0.17687843737915385"/>
    <n v="1.0451422963689891"/>
    <n v="0.21593402953843707"/>
    <n v="4.8400999999999996"/>
    <s v="0-0,99 lei"/>
    <n v="0"/>
    <s v="0-0,99 euro"/>
    <n v="0"/>
  </r>
  <r>
    <n v="108"/>
    <x v="1"/>
    <s v="COMUNA DOROBANȚI"/>
    <x v="0"/>
    <n v="1"/>
    <m/>
    <s v="X"/>
    <s v="X"/>
    <n v="0"/>
    <n v="1626.62"/>
    <n v="0"/>
    <n v="1626.62"/>
    <n v="336.07156876924029"/>
    <n v="1381"/>
    <m/>
    <n v="755"/>
    <m/>
    <x v="97"/>
    <n v="755"/>
    <n v="1.1778566256335987"/>
    <n v="0.24335377897845062"/>
    <n v="2.1544635761589404"/>
    <n v="0.4451279056546229"/>
    <n v="4.8400999999999996"/>
    <s v="1-1,99 lei"/>
    <n v="1"/>
    <s v="0-0,99 euro"/>
    <n v="0"/>
  </r>
  <r>
    <n v="109"/>
    <x v="1"/>
    <s v="COMUNA FÂNTÂNELE"/>
    <x v="0"/>
    <n v="1"/>
    <m/>
    <s v="X"/>
    <s v="X"/>
    <n v="0"/>
    <n v="0"/>
    <n v="0"/>
    <n v="0"/>
    <n v="0"/>
    <n v="3032"/>
    <m/>
    <n v="1723"/>
    <m/>
    <x v="98"/>
    <n v="1723"/>
    <n v="0"/>
    <n v="0"/>
    <n v="0"/>
    <n v="0"/>
    <n v="4.8400999999999996"/>
    <s v="0-0,99 lei"/>
    <n v="0"/>
    <s v="0-0,99 euro"/>
    <n v="0"/>
  </r>
  <r>
    <n v="110"/>
    <x v="1"/>
    <s v="COMUNA FELNAC"/>
    <x v="0"/>
    <n v="1"/>
    <m/>
    <s v="X"/>
    <s v="X"/>
    <n v="540"/>
    <n v="1597.44"/>
    <n v="1979.56"/>
    <n v="4117"/>
    <n v="850.60226028387854"/>
    <n v="2541"/>
    <m/>
    <n v="1536"/>
    <m/>
    <x v="99"/>
    <n v="1536"/>
    <n v="1.6202282565918928"/>
    <n v="0.33475098791179791"/>
    <n v="2.6803385416666665"/>
    <n v="0.55377751320565005"/>
    <n v="4.8400999999999996"/>
    <s v="1-1,99 lei"/>
    <n v="1"/>
    <s v="0-0,99 euro"/>
    <n v="0"/>
  </r>
  <r>
    <n v="111"/>
    <x v="1"/>
    <s v="COMUNA FRUMUȘENI"/>
    <x v="0"/>
    <n v="1"/>
    <m/>
    <s v="X"/>
    <s v="X"/>
    <n v="80955"/>
    <n v="14280"/>
    <n v="0"/>
    <n v="95235"/>
    <n v="19676.246358546312"/>
    <n v="2335"/>
    <m/>
    <n v="1213"/>
    <m/>
    <x v="100"/>
    <n v="1213"/>
    <n v="40.785867237687363"/>
    <n v="8.4266579693988479"/>
    <n v="78.511953833470727"/>
    <n v="16.221142917185748"/>
    <n v="4.8400999999999996"/>
    <s v="40-40,99 lei"/>
    <n v="40"/>
    <s v="8-8,99 euro"/>
    <n v="8"/>
  </r>
  <r>
    <n v="112"/>
    <x v="1"/>
    <s v="COMUNA GHIOROC"/>
    <x v="0"/>
    <n v="1"/>
    <m/>
    <s v="X"/>
    <s v="X"/>
    <n v="20300"/>
    <n v="5272"/>
    <n v="0"/>
    <n v="25572"/>
    <n v="5283.3619140100418"/>
    <n v="3518"/>
    <m/>
    <n v="1463"/>
    <m/>
    <x v="101"/>
    <n v="1463"/>
    <n v="7.2689027856736779"/>
    <n v="1.5018083894286645"/>
    <n v="17.479152426520848"/>
    <n v="3.6113205153862213"/>
    <n v="4.8400999999999996"/>
    <s v="7-7,99 lei"/>
    <n v="7"/>
    <s v="1-1,99 euro"/>
    <n v="1"/>
  </r>
  <r>
    <n v="113"/>
    <x v="1"/>
    <s v="COMUNA GRĂNICERI"/>
    <x v="0"/>
    <n v="1"/>
    <m/>
    <s v="X"/>
    <s v="X"/>
    <n v="1080"/>
    <n v="1307"/>
    <n v="0"/>
    <n v="2387"/>
    <n v="493.1716286853578"/>
    <n v="2035"/>
    <m/>
    <n v="1151"/>
    <m/>
    <x v="102"/>
    <n v="1151"/>
    <n v="1.172972972972973"/>
    <n v="0.24234478068076551"/>
    <n v="2.0738488271068638"/>
    <n v="0.42847230989170965"/>
    <n v="4.8400999999999996"/>
    <s v="1-1,99 lei"/>
    <n v="1"/>
    <s v="0-0,99 euro"/>
    <n v="0"/>
  </r>
  <r>
    <n v="114"/>
    <x v="1"/>
    <s v="COMUNA GURAHONȚ"/>
    <x v="0"/>
    <n v="1"/>
    <m/>
    <s v="X"/>
    <s v="X"/>
    <n v="13800"/>
    <n v="18521"/>
    <n v="0"/>
    <n v="32321"/>
    <n v="6677.7545918472761"/>
    <n v="3161"/>
    <m/>
    <n v="2115"/>
    <m/>
    <x v="103"/>
    <n v="2115"/>
    <n v="10.224928819993673"/>
    <n v="2.1125449515492805"/>
    <n v="15.281796690307329"/>
    <n v="3.1573307762871283"/>
    <n v="4.8400999999999996"/>
    <s v="10-10,99 lei"/>
    <n v="10"/>
    <s v="2-2,99 euro"/>
    <n v="2"/>
  </r>
  <r>
    <n v="115"/>
    <x v="1"/>
    <s v="COMUNA HĂLMAGIU"/>
    <x v="0"/>
    <n v="1"/>
    <m/>
    <s v="X"/>
    <s v="X"/>
    <n v="1400"/>
    <n v="8244"/>
    <n v="0"/>
    <n v="9644"/>
    <n v="1992.5208156856265"/>
    <n v="2234"/>
    <m/>
    <n v="1970"/>
    <m/>
    <x v="104"/>
    <n v="1970"/>
    <n v="4.3169203222918533"/>
    <n v="0.89190725858801545"/>
    <n v="4.895431472081218"/>
    <n v="1.0114318861348357"/>
    <n v="4.8400999999999996"/>
    <s v="4-4,99 lei"/>
    <n v="4"/>
    <s v="0-0,99 euro"/>
    <n v="0"/>
  </r>
  <r>
    <n v="116"/>
    <x v="1"/>
    <s v="COMUNA HĂLMĂGEL"/>
    <x v="0"/>
    <n v="1"/>
    <m/>
    <s v="X"/>
    <s v="X"/>
    <n v="1220"/>
    <n v="7858"/>
    <n v="0"/>
    <n v="9078"/>
    <n v="1875.5810830354746"/>
    <n v="974"/>
    <m/>
    <n v="791"/>
    <m/>
    <x v="105"/>
    <n v="791"/>
    <n v="9.3203285420944564"/>
    <n v="1.9256479291945325"/>
    <n v="11.476611883691529"/>
    <n v="2.3711518116756949"/>
    <n v="4.8400999999999996"/>
    <s v="9-9,99 lei"/>
    <n v="9"/>
    <s v="1-1,99 euro"/>
    <n v="1"/>
  </r>
  <r>
    <n v="117"/>
    <x v="1"/>
    <s v="COMUNA HĂȘMAȘ"/>
    <x v="0"/>
    <n v="1"/>
    <m/>
    <s v="X"/>
    <s v="X"/>
    <n v="0"/>
    <n v="7731"/>
    <n v="0"/>
    <n v="7731"/>
    <n v="1597.2810479122334"/>
    <n v="998"/>
    <m/>
    <n v="846"/>
    <m/>
    <x v="106"/>
    <n v="846"/>
    <n v="7.746492985971944"/>
    <n v="1.6004820119361056"/>
    <n v="9.1382978723404253"/>
    <n v="1.8880390637260442"/>
    <n v="4.8400999999999996"/>
    <s v="7-7,99 lei"/>
    <n v="7"/>
    <s v="1-1,99 euro"/>
    <n v="1"/>
  </r>
  <r>
    <n v="118"/>
    <x v="1"/>
    <s v="COMUNA IGNEȘTI"/>
    <x v="0"/>
    <n v="1"/>
    <m/>
    <s v="X"/>
    <s v="X"/>
    <n v="400"/>
    <n v="1319"/>
    <n v="0"/>
    <n v="1719"/>
    <n v="355.15795128199835"/>
    <n v="585"/>
    <m/>
    <n v="418"/>
    <m/>
    <x v="107"/>
    <n v="418"/>
    <n v="2.9384615384615387"/>
    <n v="0.60710760902905703"/>
    <n v="4.1124401913875595"/>
    <n v="0.84966017053109655"/>
    <n v="4.8400999999999996"/>
    <s v="2-2,99 lei"/>
    <n v="2"/>
    <s v="0-0,99 euro"/>
    <n v="0"/>
  </r>
  <r>
    <n v="119"/>
    <x v="1"/>
    <s v="COMUNA IRATOȘU"/>
    <x v="0"/>
    <n v="1"/>
    <m/>
    <s v="X"/>
    <s v="X"/>
    <n v="600"/>
    <n v="7575"/>
    <n v="0"/>
    <n v="8175"/>
    <n v="1689.0146897791369"/>
    <n v="2151"/>
    <m/>
    <n v="1300"/>
    <m/>
    <x v="108"/>
    <n v="1300"/>
    <n v="3.8005578800557882"/>
    <n v="0.78522300780062149"/>
    <n v="6.2884615384615383"/>
    <n v="1.2992420690608746"/>
    <n v="4.8400999999999996"/>
    <s v="3-3,99 lei"/>
    <n v="3"/>
    <s v="0-0,99 euro"/>
    <n v="0"/>
  </r>
  <r>
    <n v="120"/>
    <x v="1"/>
    <s v="COMUNA LIVADA"/>
    <x v="0"/>
    <n v="1"/>
    <m/>
    <s v="X"/>
    <s v="X"/>
    <n v="0"/>
    <n v="3039.76"/>
    <n v="0"/>
    <n v="3039.76"/>
    <n v="628.0366108138262"/>
    <n v="3193"/>
    <m/>
    <n v="1612"/>
    <m/>
    <x v="109"/>
    <n v="1612"/>
    <n v="0.95200751644221737"/>
    <n v="0.19669170398178085"/>
    <n v="1.8857071960297769"/>
    <n v="0.38960087519468128"/>
    <n v="4.8400999999999996"/>
    <s v="0-0,99 lei"/>
    <n v="0"/>
    <s v="0-0,99 euro"/>
    <n v="0"/>
  </r>
  <r>
    <n v="121"/>
    <x v="1"/>
    <s v="COMUNA MACEA"/>
    <x v="0"/>
    <n v="1"/>
    <m/>
    <s v="X"/>
    <s v="X"/>
    <n v="1200"/>
    <n v="7672.52"/>
    <n v="0"/>
    <n v="8872.52"/>
    <n v="1833.1274147228366"/>
    <n v="5945"/>
    <m/>
    <n v="2373"/>
    <m/>
    <x v="110"/>
    <n v="2373"/>
    <n v="1.4924339781328848"/>
    <n v="0.30834775689198263"/>
    <n v="3.7389464812473663"/>
    <n v="0.77249364295104794"/>
    <n v="4.8400999999999996"/>
    <s v="1-1,99 lei"/>
    <n v="1"/>
    <s v="0-0,99 euro"/>
    <n v="0"/>
  </r>
  <r>
    <n v="122"/>
    <x v="1"/>
    <s v="COMUNA MIȘCA"/>
    <x v="0"/>
    <n v="1"/>
    <m/>
    <s v="X"/>
    <s v="X"/>
    <n v="2400"/>
    <n v="8567"/>
    <n v="0"/>
    <n v="10967"/>
    <n v="2265.8622755728188"/>
    <n v="2772"/>
    <m/>
    <n v="1697"/>
    <m/>
    <x v="111"/>
    <n v="1697"/>
    <n v="3.9563492063492065"/>
    <n v="0.8174106333235277"/>
    <n v="6.4625810253388334"/>
    <n v="1.3352164263835113"/>
    <n v="4.8400999999999996"/>
    <s v="3-3,99 lei"/>
    <n v="3"/>
    <s v="0-0,99 euro"/>
    <n v="0"/>
  </r>
  <r>
    <n v="123"/>
    <x v="1"/>
    <s v="COMUNA MONEASA"/>
    <x v="0"/>
    <n v="1"/>
    <m/>
    <s v="X"/>
    <s v="X"/>
    <n v="95195"/>
    <n v="6135"/>
    <n v="0"/>
    <n v="101330"/>
    <n v="20935.517861201217"/>
    <n v="778"/>
    <m/>
    <n v="703"/>
    <m/>
    <x v="21"/>
    <n v="703"/>
    <n v="130.24421593830334"/>
    <n v="26.909405991261202"/>
    <n v="144.13940256045518"/>
    <n v="29.780253003131175"/>
    <n v="4.8400999999999996"/>
    <s v="130-130,99 lei"/>
    <n v="130"/>
    <s v="26-26,99 euro"/>
    <n v="26"/>
  </r>
  <r>
    <n v="124"/>
    <x v="1"/>
    <s v="COMUNA OLARI"/>
    <x v="0"/>
    <n v="1"/>
    <m/>
    <s v="X"/>
    <s v="X"/>
    <n v="4268"/>
    <n v="3485"/>
    <n v="0"/>
    <n v="7753"/>
    <n v="1601.8264085452781"/>
    <n v="1616"/>
    <m/>
    <n v="884"/>
    <m/>
    <x v="112"/>
    <n v="884"/>
    <n v="4.7976485148514856"/>
    <n v="0.99122921320871171"/>
    <n v="8.7703619909502262"/>
    <n v="1.8120208241462423"/>
    <n v="4.8400999999999996"/>
    <s v="4-4,99 lei"/>
    <n v="4"/>
    <s v="0-0,99 euro"/>
    <n v="0"/>
  </r>
  <r>
    <n v="125"/>
    <x v="1"/>
    <s v="COMUNA PĂULIȘ"/>
    <x v="0"/>
    <n v="1"/>
    <m/>
    <s v="X"/>
    <s v="X"/>
    <n v="480"/>
    <n v="3445.14"/>
    <n v="0"/>
    <n v="3925.14"/>
    <n v="810.96258341769806"/>
    <n v="3643"/>
    <m/>
    <n v="2104"/>
    <m/>
    <x v="113"/>
    <n v="2104"/>
    <n v="1.0774471589349437"/>
    <n v="0.22260845001858307"/>
    <n v="1.8655608365019012"/>
    <n v="0.38543849021753712"/>
    <n v="4.8400999999999996"/>
    <s v="1-1,99 lei"/>
    <n v="1"/>
    <s v="0-0,99 euro"/>
    <n v="0"/>
  </r>
  <r>
    <n v="126"/>
    <x v="1"/>
    <s v="COMUNA PEREGU MARE"/>
    <x v="0"/>
    <n v="1"/>
    <m/>
    <s v="X"/>
    <s v="X"/>
    <n v="600"/>
    <n v="3196"/>
    <n v="0"/>
    <n v="3796"/>
    <n v="784.2813165017252"/>
    <n v="1572"/>
    <m/>
    <n v="782"/>
    <m/>
    <x v="114"/>
    <n v="782"/>
    <n v="2.4147582697201018"/>
    <n v="0.49890668988659365"/>
    <n v="4.8542199488491047"/>
    <n v="1.0029172845290604"/>
    <n v="4.8400999999999996"/>
    <s v="2-2,99 lei"/>
    <n v="2"/>
    <s v="0-0,99 euro"/>
    <n v="0"/>
  </r>
  <r>
    <n v="127"/>
    <x v="1"/>
    <s v="COMUNA PETRIȘ"/>
    <x v="0"/>
    <n v="1"/>
    <m/>
    <s v="X"/>
    <s v="X"/>
    <n v="0"/>
    <n v="10126.9"/>
    <n v="0"/>
    <n v="10126.9"/>
    <n v="2092.291481580959"/>
    <n v="1138"/>
    <m/>
    <n v="767"/>
    <m/>
    <x v="115"/>
    <n v="767"/>
    <n v="8.898857644991212"/>
    <n v="1.8385689644823893"/>
    <n v="13.203259452411995"/>
    <n v="2.7278898064940797"/>
    <n v="4.8400999999999996"/>
    <s v="8-8,99 lei"/>
    <n v="8"/>
    <s v="1-1,99 euro"/>
    <n v="1"/>
  </r>
  <r>
    <n v="128"/>
    <x v="1"/>
    <s v="COMUNA PILU"/>
    <x v="0"/>
    <n v="1"/>
    <m/>
    <s v="X"/>
    <s v="X"/>
    <n v="100310"/>
    <n v="6362.79"/>
    <n v="0"/>
    <n v="106672.79"/>
    <n v="22039.377285593273"/>
    <n v="1674"/>
    <m/>
    <n v="1125"/>
    <m/>
    <x v="116"/>
    <n v="1125"/>
    <n v="63.723291517323773"/>
    <n v="13.165697303221789"/>
    <n v="94.820257777777769"/>
    <n v="19.59055758719402"/>
    <n v="4.8400999999999996"/>
    <s v="63-63,99 lei"/>
    <n v="63"/>
    <s v="13-13,99 euro"/>
    <n v="13"/>
  </r>
  <r>
    <n v="129"/>
    <x v="1"/>
    <s v="COMUNA PLEŞCUŢA"/>
    <x v="0"/>
    <n v="1"/>
    <m/>
    <s v="X"/>
    <s v="X"/>
    <n v="99105"/>
    <n v="17556"/>
    <n v="0"/>
    <n v="116661"/>
    <n v="24103.014400528915"/>
    <n v="947"/>
    <m/>
    <n v="574"/>
    <m/>
    <x v="117"/>
    <n v="574"/>
    <n v="123.19007391763463"/>
    <n v="25.451968743958727"/>
    <n v="203.24216027874564"/>
    <n v="41.991314286635742"/>
    <n v="4.8400999999999996"/>
    <s v="123-123,99 lei"/>
    <n v="123"/>
    <s v="25-25,99 euro"/>
    <n v="25"/>
  </r>
  <r>
    <n v="130"/>
    <x v="1"/>
    <s v="COMUNA SĂVÂRŞIN"/>
    <x v="0"/>
    <n v="1"/>
    <m/>
    <s v="X"/>
    <s v="X"/>
    <n v="0"/>
    <n v="16380"/>
    <n v="0"/>
    <n v="16380"/>
    <n v="3384.2275986033351"/>
    <n v="2380"/>
    <m/>
    <n v="1409"/>
    <m/>
    <x v="118"/>
    <n v="1409"/>
    <n v="6.882352941176471"/>
    <n v="1.4219443691610651"/>
    <n v="11.62526614620298"/>
    <n v="2.401864867709961"/>
    <n v="4.8400999999999996"/>
    <s v="6-6,99 lei"/>
    <n v="6"/>
    <s v="1-1,99 euro"/>
    <n v="1"/>
  </r>
  <r>
    <n v="131"/>
    <x v="1"/>
    <s v="COMUNA SECUSIGIU"/>
    <x v="0"/>
    <n v="1"/>
    <m/>
    <s v="X"/>
    <s v="X"/>
    <n v="125985"/>
    <n v="0"/>
    <n v="0"/>
    <n v="125985"/>
    <n v="26029.420879733891"/>
    <n v="4811"/>
    <m/>
    <n v="2489"/>
    <m/>
    <x v="119"/>
    <n v="2489"/>
    <n v="26.186863437954688"/>
    <n v="5.4103971897181236"/>
    <n v="50.616713539574128"/>
    <n v="10.457782595312933"/>
    <n v="4.8400999999999996"/>
    <s v="26-26,99 lei"/>
    <n v="26"/>
    <s v="5-5,99 euro"/>
    <n v="5"/>
  </r>
  <r>
    <n v="132"/>
    <x v="1"/>
    <s v="COMUNA SELEUŞ"/>
    <x v="0"/>
    <n v="1"/>
    <m/>
    <s v="X"/>
    <s v="X"/>
    <n v="0"/>
    <n v="228"/>
    <n v="0"/>
    <n v="228"/>
    <n v="47.106464742464006"/>
    <n v="2409"/>
    <m/>
    <n v="1580"/>
    <m/>
    <x v="120"/>
    <n v="1580"/>
    <n v="9.4645080946450813E-2"/>
    <n v="1.9554364774787881E-2"/>
    <n v="0.14430379746835442"/>
    <n v="2.9814218191432915E-2"/>
    <n v="4.8400999999999996"/>
    <s v="0-0,99 lei"/>
    <n v="0"/>
    <s v="0-0,99 euro"/>
    <n v="0"/>
  </r>
  <r>
    <n v="133"/>
    <x v="1"/>
    <s v="COMUNA SEMLAC"/>
    <x v="0"/>
    <n v="1"/>
    <m/>
    <s v="X"/>
    <s v="X"/>
    <n v="1889"/>
    <n v="6182.62"/>
    <n v="0"/>
    <n v="8071.62"/>
    <n v="1667.6556269498565"/>
    <n v="3399"/>
    <m/>
    <n v="1542"/>
    <m/>
    <x v="121"/>
    <n v="1542"/>
    <n v="2.3747043248014124"/>
    <n v="0.49063125241243205"/>
    <n v="5.2345136186770427"/>
    <n v="1.0814887334305165"/>
    <n v="4.8400999999999996"/>
    <s v="2-2,99 lei"/>
    <n v="2"/>
    <s v="0-0,99 euro"/>
    <n v="0"/>
  </r>
  <r>
    <n v="134"/>
    <x v="1"/>
    <s v="COMUNA SINTEA MARE"/>
    <x v="0"/>
    <n v="1"/>
    <m/>
    <s v="X"/>
    <s v="X"/>
    <n v="110760"/>
    <n v="2257.27"/>
    <n v="0"/>
    <n v="113017.27"/>
    <n v="23350.193177826906"/>
    <n v="3025"/>
    <m/>
    <n v="1659"/>
    <m/>
    <x v="122"/>
    <n v="1659"/>
    <n v="37.361080991735541"/>
    <n v="7.7190721249014569"/>
    <n v="68.123731163351422"/>
    <n v="14.07486026391013"/>
    <n v="4.8400999999999996"/>
    <s v="37-37,99 lei"/>
    <n v="37"/>
    <s v="7-7,99 euro"/>
    <n v="7"/>
  </r>
  <r>
    <n v="135"/>
    <x v="1"/>
    <s v="COMUNA SOCODOR"/>
    <x v="0"/>
    <n v="1"/>
    <m/>
    <s v="X"/>
    <s v="X"/>
    <n v="3850"/>
    <n v="1664"/>
    <n v="0"/>
    <n v="5514"/>
    <n v="1139.2326604822215"/>
    <n v="1839"/>
    <m/>
    <n v="1435"/>
    <m/>
    <x v="123"/>
    <n v="1435"/>
    <n v="2.9983686786296899"/>
    <n v="0.6194848615999029"/>
    <n v="3.8425087108013938"/>
    <n v="0.79389035573673972"/>
    <n v="4.8400999999999996"/>
    <s v="3-3,99 lei"/>
    <n v="3"/>
    <s v="0-0,99 euro"/>
    <n v="0"/>
  </r>
  <r>
    <n v="136"/>
    <x v="1"/>
    <s v="COMUNA ȘAGU"/>
    <x v="0"/>
    <n v="1"/>
    <m/>
    <s v="X"/>
    <s v="X"/>
    <n v="600"/>
    <n v="27551"/>
    <n v="0"/>
    <n v="28151"/>
    <n v="5816.20214458379"/>
    <n v="3460"/>
    <m/>
    <n v="1887"/>
    <m/>
    <x v="124"/>
    <n v="1887"/>
    <n v="8.1361271676300575"/>
    <n v="1.6809832787814423"/>
    <n v="14.918388977212507"/>
    <n v="3.0822480893395814"/>
    <n v="4.8400999999999996"/>
    <s v="8-8,99 lei"/>
    <n v="8"/>
    <s v="1-1,99 euro"/>
    <n v="1"/>
  </r>
  <r>
    <n v="137"/>
    <x v="1"/>
    <s v="COMUNA ȘEITIN"/>
    <x v="0"/>
    <n v="1"/>
    <m/>
    <s v="X"/>
    <s v="X"/>
    <n v="1200"/>
    <n v="7210.6"/>
    <n v="0"/>
    <n v="8410.6"/>
    <n v="1737.6913700130165"/>
    <n v="2495"/>
    <m/>
    <n v="1349"/>
    <m/>
    <x v="125"/>
    <n v="1349"/>
    <n v="3.3709819639278558"/>
    <n v="0.69646948697916489"/>
    <n v="6.2346923647146033"/>
    <n v="1.2881329651690263"/>
    <n v="4.8400999999999996"/>
    <s v="3-3,99 lei"/>
    <n v="3"/>
    <s v="0-0,99 euro"/>
    <n v="0"/>
  </r>
  <r>
    <n v="138"/>
    <x v="1"/>
    <s v="COMUNA ȘEPREUȘ"/>
    <x v="0"/>
    <n v="1"/>
    <m/>
    <s v="X"/>
    <s v="X"/>
    <n v="1800"/>
    <n v="1977"/>
    <n v="0"/>
    <n v="3777"/>
    <n v="780.35577777318656"/>
    <n v="2164"/>
    <m/>
    <n v="1275"/>
    <m/>
    <x v="126"/>
    <n v="1275"/>
    <n v="1.7453789279112755"/>
    <n v="0.36060803039426365"/>
    <n v="2.9623529411764706"/>
    <n v="0.61204374727308752"/>
    <n v="4.8400999999999996"/>
    <s v="1-1,99 lei"/>
    <n v="1"/>
    <s v="0-0,99 euro"/>
    <n v="0"/>
  </r>
  <r>
    <n v="139"/>
    <x v="1"/>
    <s v="COMUNA ȘICULA"/>
    <x v="0"/>
    <n v="1"/>
    <m/>
    <s v="X"/>
    <s v="X"/>
    <n v="7200"/>
    <n v="19082"/>
    <n v="0"/>
    <n v="26282"/>
    <n v="5430.0530980764861"/>
    <n v="3490"/>
    <m/>
    <n v="2236"/>
    <m/>
    <x v="127"/>
    <n v="2236"/>
    <n v="7.5306590257879655"/>
    <n v="1.5558891398499961"/>
    <n v="11.754025044722718"/>
    <n v="2.4284673962774983"/>
    <n v="4.8400999999999996"/>
    <s v="7-7,99 lei"/>
    <n v="7"/>
    <s v="1-1,99 euro"/>
    <n v="1"/>
  </r>
  <r>
    <n v="140"/>
    <x v="1"/>
    <s v="COMUNA ȘILINDIA"/>
    <x v="0"/>
    <n v="1"/>
    <m/>
    <s v="X"/>
    <s v="X"/>
    <n v="2729"/>
    <n v="2082"/>
    <n v="0"/>
    <n v="4811"/>
    <n v="993.98772752629088"/>
    <n v="692"/>
    <m/>
    <n v="498"/>
    <m/>
    <x v="37"/>
    <n v="498"/>
    <n v="6.952312138728324"/>
    <n v="1.4363984501825013"/>
    <n v="9.6606425702811247"/>
    <n v="1.9959592922214677"/>
    <n v="4.8400999999999996"/>
    <s v="6-6,99 lei"/>
    <n v="6"/>
    <s v="1-1,99 euro"/>
    <n v="1"/>
  </r>
  <r>
    <n v="141"/>
    <x v="1"/>
    <s v="COMUNA ȘIMAND"/>
    <x v="0"/>
    <n v="1"/>
    <m/>
    <s v="X"/>
    <s v="X"/>
    <n v="0"/>
    <n v="8768.69"/>
    <n v="0"/>
    <n v="8768.69"/>
    <n v="1811.6753786078802"/>
    <n v="3420"/>
    <m/>
    <n v="2191"/>
    <m/>
    <x v="128"/>
    <n v="2191"/>
    <n v="2.5639444444444446"/>
    <n v="0.52972964286780122"/>
    <n v="4.0021405750798724"/>
    <n v="0.82687146444905535"/>
    <n v="4.8400999999999996"/>
    <s v="2-2,99 lei"/>
    <n v="2"/>
    <s v="0-0,99 euro"/>
    <n v="0"/>
  </r>
  <r>
    <n v="142"/>
    <x v="1"/>
    <s v="COMUNA ȘIRIA"/>
    <x v="0"/>
    <n v="1"/>
    <m/>
    <s v="X"/>
    <s v="X"/>
    <n v="6000"/>
    <n v="1581"/>
    <n v="0"/>
    <n v="7581"/>
    <n v="1566.289952686928"/>
    <n v="7157"/>
    <m/>
    <n v="2917"/>
    <m/>
    <x v="129"/>
    <n v="2917"/>
    <n v="1.059242699455079"/>
    <n v="0.21884727577014504"/>
    <n v="2.5989029825162837"/>
    <n v="0.53695233208328008"/>
    <n v="4.8400999999999996"/>
    <s v="1-1,99 lei"/>
    <n v="1"/>
    <s v="0-0,99 euro"/>
    <n v="0"/>
  </r>
  <r>
    <n v="143"/>
    <x v="1"/>
    <s v="COMUNA ȘIȘTAROVĂȚ"/>
    <x v="0"/>
    <n v="1"/>
    <m/>
    <s v="X"/>
    <s v="X"/>
    <n v="220"/>
    <n v="0"/>
    <n v="0"/>
    <n v="220"/>
    <n v="45.45360633044772"/>
    <n v="293"/>
    <m/>
    <n v="259"/>
    <m/>
    <x v="130"/>
    <n v="259"/>
    <n v="0.75085324232081907"/>
    <n v="0.15513176221995809"/>
    <n v="0.84942084942084939"/>
    <n v="0.17549654953840818"/>
    <n v="4.8400999999999996"/>
    <s v="0-0,99 lei"/>
    <n v="0"/>
    <s v="0-0,99 euro"/>
    <n v="0"/>
  </r>
  <r>
    <n v="144"/>
    <x v="1"/>
    <s v="COMUNA ŞOFRONEA"/>
    <x v="0"/>
    <n v="1"/>
    <m/>
    <s v="X"/>
    <s v="X"/>
    <n v="1320"/>
    <n v="3851.63"/>
    <n v="0"/>
    <n v="5171.63"/>
    <n v="1068.4965186669699"/>
    <n v="2470"/>
    <m/>
    <n v="1495"/>
    <m/>
    <x v="131"/>
    <n v="1495"/>
    <n v="2.0937773279352228"/>
    <n v="0.432589683670838"/>
    <n v="3.4592842809364548"/>
    <n v="0.71471339041268889"/>
    <n v="4.8400999999999996"/>
    <s v="2-2,99 lei"/>
    <n v="2"/>
    <s v="0-0,99 euro"/>
    <n v="0"/>
  </r>
  <r>
    <n v="145"/>
    <x v="1"/>
    <s v="COMUNA TAUŢ"/>
    <x v="0"/>
    <n v="1"/>
    <m/>
    <s v="X"/>
    <s v="X"/>
    <n v="5212"/>
    <n v="7675.5"/>
    <n v="0"/>
    <n v="12887.5"/>
    <n v="2662.6515981074772"/>
    <n v="1346"/>
    <m/>
    <n v="1112"/>
    <m/>
    <x v="132"/>
    <n v="1112"/>
    <n v="9.5746656760772666"/>
    <n v="1.9781958381184823"/>
    <n v="11.589478417266188"/>
    <n v="2.3944708616074437"/>
    <n v="4.8400999999999996"/>
    <s v="9-9,99 lei"/>
    <n v="9"/>
    <s v="1-1,99 euro"/>
    <n v="1"/>
  </r>
  <r>
    <n v="146"/>
    <x v="1"/>
    <s v="COMUNA TÂRNOVA"/>
    <x v="0"/>
    <n v="1"/>
    <m/>
    <s v="X"/>
    <s v="X"/>
    <n v="137245"/>
    <n v="2894.81"/>
    <n v="0"/>
    <n v="140139.81"/>
    <n v="28953.907977107912"/>
    <n v="4932"/>
    <m/>
    <n v="3640"/>
    <m/>
    <x v="133"/>
    <n v="3640"/>
    <n v="28.414397810218979"/>
    <n v="5.8706220553746782"/>
    <n v="38.499947802197802"/>
    <n v="7.954370323381295"/>
    <n v="4.8400999999999996"/>
    <s v="28-28,99 lei"/>
    <n v="28"/>
    <s v="5-5,99 euro"/>
    <n v="5"/>
  </r>
  <r>
    <n v="147"/>
    <x v="1"/>
    <s v="COMUNA USUSĂU"/>
    <x v="0"/>
    <n v="1"/>
    <m/>
    <s v="X"/>
    <s v="X"/>
    <n v="880"/>
    <n v="10968.89"/>
    <n v="0"/>
    <n v="11848.89"/>
    <n v="2448.0671886944483"/>
    <n v="1045"/>
    <m/>
    <n v="687"/>
    <m/>
    <x v="134"/>
    <n v="687"/>
    <n v="11.338650717703349"/>
    <n v="2.3426480274588024"/>
    <n v="17.247292576419213"/>
    <n v="3.5634165774300559"/>
    <n v="4.8400999999999996"/>
    <s v="11-11,99 lei"/>
    <n v="11"/>
    <s v="2-2,99 euro"/>
    <n v="2"/>
  </r>
  <r>
    <n v="148"/>
    <x v="1"/>
    <s v="COMUNA VĂRĂDIA DE MUREŞ"/>
    <x v="0"/>
    <n v="1"/>
    <m/>
    <s v="X"/>
    <s v="X"/>
    <n v="4400"/>
    <n v="406"/>
    <n v="0"/>
    <n v="4806"/>
    <n v="992.95469101878064"/>
    <n v="1380"/>
    <m/>
    <n v="938"/>
    <m/>
    <x v="135"/>
    <n v="938"/>
    <n v="3.482608695652174"/>
    <n v="0.71953238479621784"/>
    <n v="5.1236673773987205"/>
    <n v="1.058587090638359"/>
    <n v="4.8400999999999996"/>
    <s v="3-3,99 lei"/>
    <n v="3"/>
    <s v="0-0,99 euro"/>
    <n v="0"/>
  </r>
  <r>
    <n v="149"/>
    <x v="1"/>
    <s v="COMUNA VÂRFURILE"/>
    <x v="0"/>
    <n v="1"/>
    <m/>
    <s v="X"/>
    <s v="X"/>
    <n v="900"/>
    <n v="5695.37"/>
    <n v="0"/>
    <n v="6595.37"/>
    <n v="1362.6515981074772"/>
    <n v="2233"/>
    <m/>
    <n v="1530"/>
    <m/>
    <x v="136"/>
    <n v="1530"/>
    <n v="2.9535915808329603"/>
    <n v="0.61023358625502788"/>
    <n v="4.3106993464052286"/>
    <n v="0.89062195954737067"/>
    <n v="4.8400999999999996"/>
    <s v="2-2,99 lei"/>
    <n v="2"/>
    <s v="0-0,99 euro"/>
    <n v="0"/>
  </r>
  <r>
    <n v="150"/>
    <x v="1"/>
    <s v="COMUNA VINGA"/>
    <x v="0"/>
    <n v="1"/>
    <m/>
    <s v="X"/>
    <s v="X"/>
    <n v="0"/>
    <n v="3742.86"/>
    <n v="0"/>
    <n v="3742.86"/>
    <n v="773.30220449990713"/>
    <n v="5657"/>
    <m/>
    <n v="2639"/>
    <m/>
    <x v="137"/>
    <n v="2639"/>
    <n v="0.66163337458016613"/>
    <n v="0.13669828610569332"/>
    <n v="1.418287230011368"/>
    <n v="0.29302849734744491"/>
    <n v="4.8400999999999996"/>
    <s v="0-0,99 lei"/>
    <n v="0"/>
    <s v="0-0,99 euro"/>
    <n v="0"/>
  </r>
  <r>
    <n v="151"/>
    <x v="1"/>
    <s v="COMUNA VLADIMIRESCU"/>
    <x v="0"/>
    <n v="1"/>
    <m/>
    <s v="X"/>
    <s v="X"/>
    <n v="156515"/>
    <n v="344"/>
    <n v="0"/>
    <n v="156859"/>
    <n v="32408.214706307725"/>
    <n v="11750"/>
    <m/>
    <n v="4696"/>
    <m/>
    <x v="138"/>
    <n v="4696"/>
    <n v="13.349702127659574"/>
    <n v="2.7581459324517215"/>
    <n v="33.402683134582624"/>
    <n v="6.9012382253636551"/>
    <n v="4.8400999999999996"/>
    <s v="13-13,99 lei"/>
    <n v="13"/>
    <s v="2-2,99 euro"/>
    <n v="2"/>
  </r>
  <r>
    <n v="152"/>
    <x v="1"/>
    <s v="COMUNA ZĂBRANI"/>
    <x v="0"/>
    <n v="1"/>
    <m/>
    <s v="X"/>
    <s v="X"/>
    <n v="0"/>
    <n v="0"/>
    <n v="0"/>
    <n v="0"/>
    <n v="0"/>
    <n v="3673"/>
    <m/>
    <n v="1699"/>
    <m/>
    <x v="139"/>
    <n v="1699"/>
    <n v="0"/>
    <n v="0"/>
    <n v="0"/>
    <n v="0"/>
    <n v="4.8400999999999996"/>
    <s v="0-0,99 lei"/>
    <n v="0"/>
    <s v="0-0,99 euro"/>
    <n v="0"/>
  </r>
  <r>
    <n v="153"/>
    <x v="1"/>
    <s v="COMUNA ZĂDĂRENI"/>
    <x v="0"/>
    <n v="1"/>
    <m/>
    <s v="X"/>
    <s v="X"/>
    <n v="102490"/>
    <n v="9614"/>
    <n v="0"/>
    <n v="112104"/>
    <n v="23161.504927584141"/>
    <n v="2354"/>
    <m/>
    <n v="1225"/>
    <m/>
    <x v="140"/>
    <n v="1225"/>
    <n v="47.622769753610875"/>
    <n v="9.8392119488462786"/>
    <n v="91.513469387755109"/>
    <n v="18.907350961293176"/>
    <n v="4.8400999999999996"/>
    <s v="47-47,99 lei"/>
    <n v="47"/>
    <s v="9-9,99 euro"/>
    <n v="9"/>
  </r>
  <r>
    <n v="154"/>
    <x v="1"/>
    <s v="COMUNA ZĂRAND"/>
    <x v="0"/>
    <n v="1"/>
    <m/>
    <s v="X"/>
    <s v="X"/>
    <n v="2700"/>
    <n v="6278.22"/>
    <n v="0"/>
    <n v="8978.2200000000012"/>
    <n v="1854.9658064916018"/>
    <n v="2147"/>
    <m/>
    <n v="1505"/>
    <m/>
    <x v="141"/>
    <n v="1505"/>
    <n v="4.1817512808570108"/>
    <n v="0.86398034769054577"/>
    <n v="5.9655946843853824"/>
    <n v="1.2325354195957487"/>
    <n v="4.8400999999999996"/>
    <s v="4-4,99 lei"/>
    <n v="4"/>
    <s v="0-0,99 euro"/>
    <n v="0"/>
  </r>
  <r>
    <n v="155"/>
    <x v="1"/>
    <s v="COMUNA ZERIND"/>
    <x v="0"/>
    <n v="1"/>
    <m/>
    <s v="X"/>
    <s v="X"/>
    <n v="800"/>
    <n v="1745"/>
    <n v="0"/>
    <n v="2545"/>
    <n v="525.81558232267935"/>
    <n v="1196"/>
    <m/>
    <n v="645"/>
    <m/>
    <x v="142"/>
    <n v="645"/>
    <n v="2.1279264214046822"/>
    <n v="0.43964513572130381"/>
    <n v="3.945736434108527"/>
    <n v="0.81521795708942535"/>
    <n v="4.8400999999999996"/>
    <s v="2-2,99 lei"/>
    <n v="2"/>
    <s v="0-0,99 euro"/>
    <n v="0"/>
  </r>
  <r>
    <n v="156"/>
    <x v="1"/>
    <s v="COMUNA ZIMANDU NOU"/>
    <x v="0"/>
    <n v="1"/>
    <m/>
    <s v="X"/>
    <s v="X"/>
    <n v="2000"/>
    <n v="1351"/>
    <n v="0"/>
    <n v="3351"/>
    <n v="692.34106733331964"/>
    <n v="4203"/>
    <m/>
    <n v="2270"/>
    <m/>
    <x v="143"/>
    <n v="2270"/>
    <n v="0.79728765167737325"/>
    <n v="0.1647254502339566"/>
    <n v="1.4762114537444935"/>
    <n v="0.30499606490454612"/>
    <n v="4.8400999999999996"/>
    <s v="0-0,99 lei"/>
    <n v="0"/>
    <s v="0-0,99 euro"/>
    <n v="0"/>
  </r>
  <r>
    <n v="79"/>
    <x v="1"/>
    <s v="MUNICIPIUL ARAD"/>
    <x v="0"/>
    <n v="1"/>
    <m/>
    <s v="X"/>
    <s v="X"/>
    <n v="113500"/>
    <n v="162599.92000000001"/>
    <n v="0"/>
    <n v="276099.92000000004"/>
    <n v="57044.259416127781"/>
    <n v="148864"/>
    <m/>
    <n v="44410"/>
    <m/>
    <x v="144"/>
    <n v="44410"/>
    <n v="1.8547124892519349"/>
    <n v="0.38319714246646458"/>
    <n v="6.2170664264805238"/>
    <n v="1.2844913176340416"/>
    <n v="4.8400999999999996"/>
    <s v="1-1,99 lei"/>
    <n v="1"/>
    <s v="0-0,99 euro"/>
    <n v="0"/>
  </r>
  <r>
    <n v="80"/>
    <x v="1"/>
    <s v="ORAȘUL CHIȘINEU-CRIȘ"/>
    <x v="0"/>
    <n v="1"/>
    <m/>
    <s v="X"/>
    <s v="X"/>
    <n v="0"/>
    <n v="10880"/>
    <n v="0"/>
    <n v="10880"/>
    <n v="2247.8874403421419"/>
    <n v="6752"/>
    <m/>
    <n v="4084"/>
    <m/>
    <x v="145"/>
    <n v="4084"/>
    <n v="1.6113744075829384"/>
    <n v="0.33292171806015136"/>
    <n v="2.6640548481880511"/>
    <n v="0.55041318323754695"/>
    <n v="4.8400999999999996"/>
    <s v="1-1,99 lei"/>
    <n v="1"/>
    <s v="0-0,99 euro"/>
    <n v="0"/>
  </r>
  <r>
    <n v="81"/>
    <x v="1"/>
    <s v="ORAȘUL CURTICI"/>
    <x v="0"/>
    <n v="1"/>
    <m/>
    <s v="X"/>
    <s v="X"/>
    <n v="1800"/>
    <n v="2659.65"/>
    <n v="0"/>
    <n v="4459.6499999999996"/>
    <n v="921.39625214355078"/>
    <n v="7056"/>
    <m/>
    <n v="2531"/>
    <m/>
    <x v="146"/>
    <n v="2531"/>
    <n v="0.63203656462585034"/>
    <n v="0.13058336906796356"/>
    <n v="1.7620110628210193"/>
    <n v="0.36404435090618364"/>
    <n v="4.8400999999999996"/>
    <s v="0-0,99 lei"/>
    <n v="0"/>
    <s v="0-0,99 euro"/>
    <n v="0"/>
  </r>
  <r>
    <n v="82"/>
    <x v="1"/>
    <s v="ORAȘUL INEU"/>
    <x v="0"/>
    <n v="1"/>
    <m/>
    <s v="X"/>
    <s v="X"/>
    <n v="145335"/>
    <n v="47693"/>
    <n v="0"/>
    <n v="193028"/>
    <n v="39880.994194334831"/>
    <n v="7921"/>
    <m/>
    <n v="4195"/>
    <m/>
    <x v="147"/>
    <n v="4195"/>
    <n v="24.369145309935615"/>
    <n v="5.0348433523967717"/>
    <n v="46.013825983313467"/>
    <n v="9.506792418196623"/>
    <n v="4.8400999999999996"/>
    <s v="24-24,99 lei"/>
    <n v="24"/>
    <s v="5-5,99 euro"/>
    <n v="5"/>
  </r>
  <r>
    <n v="83"/>
    <x v="1"/>
    <s v="ORAȘUL LIPOVA"/>
    <x v="0"/>
    <n v="1"/>
    <m/>
    <s v="X"/>
    <s v="X"/>
    <n v="4950"/>
    <n v="20800.64"/>
    <n v="0"/>
    <n v="25750.639999999999"/>
    <n v="5320.2702423503652"/>
    <n v="9437"/>
    <m/>
    <n v="4276"/>
    <m/>
    <x v="148"/>
    <n v="4276"/>
    <n v="2.7286892020769313"/>
    <n v="0.56376711267885615"/>
    <n v="6.0221328344246956"/>
    <n v="1.2442166142072884"/>
    <n v="4.8400999999999996"/>
    <s v="2-2,99 lei"/>
    <n v="2"/>
    <s v="0-0,99 euro"/>
    <n v="0"/>
  </r>
  <r>
    <n v="84"/>
    <x v="1"/>
    <s v="ORAȘUL NĂDLAC"/>
    <x v="0"/>
    <n v="1"/>
    <m/>
    <s v="X"/>
    <s v="X"/>
    <n v="3000"/>
    <n v="8910"/>
    <n v="0"/>
    <n v="11910"/>
    <n v="2460.6929608892378"/>
    <n v="6587"/>
    <m/>
    <n v="3146"/>
    <m/>
    <x v="149"/>
    <n v="3146"/>
    <n v="1.8081068771823288"/>
    <n v="0.37356808272191255"/>
    <n v="3.7857596948506038"/>
    <n v="0.78216559468825109"/>
    <n v="4.8400999999999996"/>
    <s v="1-1,99 lei"/>
    <n v="1"/>
    <s v="0-0,99 euro"/>
    <n v="0"/>
  </r>
  <r>
    <n v="85"/>
    <x v="1"/>
    <s v="ORAȘUL PÂNCOTA"/>
    <x v="0"/>
    <n v="1"/>
    <m/>
    <s v="X"/>
    <s v="X"/>
    <n v="1650"/>
    <n v="7489"/>
    <n v="0"/>
    <n v="9139"/>
    <n v="1888.1841284270988"/>
    <n v="6472"/>
    <m/>
    <n v="2975"/>
    <m/>
    <x v="150"/>
    <n v="2975"/>
    <n v="1.4120828182941905"/>
    <n v="0.29174662058515122"/>
    <n v="3.0719327731092436"/>
    <n v="0.63468374064776434"/>
    <n v="4.8400999999999996"/>
    <s v="1-1,99 lei"/>
    <n v="1"/>
    <s v="0-0,99 euro"/>
    <n v="0"/>
  </r>
  <r>
    <n v="86"/>
    <x v="1"/>
    <s v="ORAȘUL PECICA"/>
    <x v="0"/>
    <n v="1"/>
    <m/>
    <s v="X"/>
    <s v="X"/>
    <n v="196300"/>
    <n v="65044.38"/>
    <n v="0"/>
    <n v="261344.38"/>
    <n v="53995.65711452243"/>
    <n v="11555"/>
    <m/>
    <n v="4761"/>
    <m/>
    <x v="151"/>
    <n v="4761"/>
    <n v="22.617427953266983"/>
    <n v="4.6729257563411881"/>
    <n v="54.892749422390253"/>
    <n v="11.341242830187445"/>
    <n v="4.8400999999999996"/>
    <s v="22-22,99 lei"/>
    <n v="22"/>
    <s v="4-4,99 euro"/>
    <n v="4"/>
  </r>
  <r>
    <n v="87"/>
    <x v="1"/>
    <s v="ORAȘUL SÂNTANA"/>
    <x v="0"/>
    <n v="1"/>
    <m/>
    <s v="X"/>
    <s v="X"/>
    <n v="3200"/>
    <n v="17363"/>
    <n v="0"/>
    <n v="20563"/>
    <n v="4248.4659407863473"/>
    <n v="12737"/>
    <m/>
    <n v="4579"/>
    <m/>
    <x v="152"/>
    <n v="4579"/>
    <n v="1.6144303996231453"/>
    <n v="0.33355310832899016"/>
    <n v="4.490718497488535"/>
    <n v="0.9278152305713796"/>
    <n v="4.8400999999999996"/>
    <s v="1-1,99 lei"/>
    <n v="1"/>
    <s v="0-0,99 euro"/>
    <n v="0"/>
  </r>
  <r>
    <n v="88"/>
    <x v="1"/>
    <s v="ORAȘUL SEBIȘ"/>
    <x v="0"/>
    <n v="1"/>
    <m/>
    <s v="X"/>
    <s v="X"/>
    <n v="0"/>
    <n v="34779"/>
    <n v="0"/>
    <n v="34779"/>
    <n v="7185.5953389392789"/>
    <n v="5305"/>
    <m/>
    <n v="2987"/>
    <m/>
    <x v="153"/>
    <n v="2987"/>
    <n v="6.5558906691800187"/>
    <n v="1.3544948801016548"/>
    <n v="11.643454971543354"/>
    <n v="2.4056228118310274"/>
    <n v="4.8400999999999996"/>
    <s v="6-6,99 lei"/>
    <n v="6"/>
    <s v="1-1,99 euro"/>
    <n v="1"/>
  </r>
  <r>
    <m/>
    <x v="2"/>
    <s v="A JUDEȚ"/>
    <x v="0"/>
    <m/>
    <m/>
    <m/>
    <m/>
    <n v="0"/>
    <n v="5305.35"/>
    <n v="0"/>
    <n v="5305.35"/>
    <n v="1096.124047023822"/>
    <m/>
    <m/>
    <m/>
    <m/>
    <x v="0"/>
    <n v="0"/>
    <m/>
    <m/>
    <m/>
    <m/>
    <n v="4.8400999999999996"/>
    <m/>
    <m/>
    <m/>
    <m/>
  </r>
  <r>
    <n v="164"/>
    <x v="2"/>
    <s v="COMUNA ALBEȘTII DE ARGEȘ "/>
    <x v="0"/>
    <n v="1"/>
    <m/>
    <s v="X"/>
    <s v="X"/>
    <n v="0"/>
    <n v="14512.16"/>
    <n v="0"/>
    <n v="14512.16"/>
    <n v="2998.3182165657736"/>
    <n v="5024"/>
    <m/>
    <n v="3029"/>
    <m/>
    <x v="154"/>
    <n v="3029"/>
    <n v="2.8885668789808916"/>
    <n v="0.59679900807439756"/>
    <n v="4.7910729613733904"/>
    <n v="0.98987065584872025"/>
    <n v="4.8400999999999996"/>
    <s v="2-2,99 lei"/>
    <n v="2"/>
    <s v="0-0,99 euro"/>
    <n v="0"/>
  </r>
  <r>
    <n v="165"/>
    <x v="2"/>
    <s v="COMUNA ALBEȘTII DE MUSCEL"/>
    <x v="0"/>
    <n v="1"/>
    <m/>
    <s v="X"/>
    <s v="X"/>
    <n v="1500"/>
    <n v="10445"/>
    <n v="0"/>
    <n v="11945"/>
    <n v="2467.9242164418092"/>
    <n v="1249"/>
    <m/>
    <n v="941"/>
    <m/>
    <x v="155"/>
    <n v="941"/>
    <n v="9.5636509207365901"/>
    <n v="1.9759201092408401"/>
    <n v="12.69394261424017"/>
    <n v="2.6226612289498505"/>
    <n v="4.8400999999999996"/>
    <s v="9-9,99 lei"/>
    <n v="9"/>
    <s v="1-1,99 euro"/>
    <n v="1"/>
  </r>
  <r>
    <n v="166"/>
    <x v="2"/>
    <s v="COMUNA ALBOTA"/>
    <x v="0"/>
    <n v="1"/>
    <m/>
    <s v="X"/>
    <s v="X"/>
    <n v="0"/>
    <n v="27792.68"/>
    <n v="0"/>
    <n v="27792.68"/>
    <n v="5742.1706163095805"/>
    <n v="3412"/>
    <m/>
    <n v="1887"/>
    <m/>
    <x v="156"/>
    <n v="1887"/>
    <n v="8.1455685814771392"/>
    <n v="1.6829339438187516"/>
    <n v="14.728500264970853"/>
    <n v="3.0430156949176368"/>
    <n v="4.8400999999999996"/>
    <s v="8-8,99 lei"/>
    <n v="8"/>
    <s v="1-1,99 euro"/>
    <n v="1"/>
  </r>
  <r>
    <n v="167"/>
    <x v="2"/>
    <s v="COMUNA ANINOASA"/>
    <x v="0"/>
    <n v="1"/>
    <m/>
    <s v="X"/>
    <s v="X"/>
    <n v="900"/>
    <n v="11154"/>
    <n v="0"/>
    <n v="12054"/>
    <n v="2490.4444123055309"/>
    <n v="2641"/>
    <m/>
    <n v="1863"/>
    <m/>
    <x v="157"/>
    <n v="1863"/>
    <n v="4.5641802347595606"/>
    <n v="0.94299296187259785"/>
    <n v="6.4702093397745575"/>
    <n v="1.3367924918440852"/>
    <n v="4.8400999999999996"/>
    <s v="4-4,99 lei"/>
    <n v="4"/>
    <s v="0-0,99 euro"/>
    <n v="0"/>
  </r>
  <r>
    <n v="168"/>
    <x v="2"/>
    <s v="COMUNA AREFU"/>
    <x v="0"/>
    <n v="1"/>
    <m/>
    <s v="X"/>
    <s v="X"/>
    <n v="600"/>
    <n v="7605"/>
    <n v="0"/>
    <n v="8205"/>
    <n v="1695.2129088241979"/>
    <n v="1939"/>
    <m/>
    <n v="962"/>
    <m/>
    <x v="158"/>
    <n v="962"/>
    <n v="4.2315626611655492"/>
    <n v="0.87427174256018458"/>
    <n v="8.5291060291060283"/>
    <n v="1.7621755808983346"/>
    <n v="4.8400999999999996"/>
    <s v="4-4,99 lei"/>
    <n v="4"/>
    <s v="0-0,99 euro"/>
    <n v="0"/>
  </r>
  <r>
    <n v="169"/>
    <x v="2"/>
    <s v="COMUNA BASCOV"/>
    <x v="0"/>
    <n v="1"/>
    <m/>
    <s v="X"/>
    <s v="X"/>
    <n v="25473"/>
    <n v="13769"/>
    <n v="0"/>
    <n v="39242"/>
    <n v="8107.6837255428609"/>
    <n v="9007"/>
    <m/>
    <n v="4385"/>
    <m/>
    <x v="159"/>
    <n v="4385"/>
    <n v="4.356833573886977"/>
    <n v="0.90015362779425567"/>
    <n v="8.9491448118586092"/>
    <n v="1.8489586603290447"/>
    <n v="4.8400999999999996"/>
    <s v="4-4,99 lei"/>
    <n v="4"/>
    <s v="0-0,99 euro"/>
    <n v="0"/>
  </r>
  <r>
    <n v="170"/>
    <x v="2"/>
    <s v="COMUNA BĂBANA"/>
    <x v="0"/>
    <n v="1"/>
    <m/>
    <s v="X"/>
    <s v="X"/>
    <n v="0"/>
    <n v="5183.7700000000004"/>
    <n v="0"/>
    <n v="5183.7700000000004"/>
    <n v="1071.0047313072046"/>
    <n v="2405"/>
    <m/>
    <n v="1402"/>
    <m/>
    <x v="160"/>
    <n v="1402"/>
    <n v="2.1554137214137215"/>
    <n v="0.44532421260174826"/>
    <n v="3.6974108416547793"/>
    <n v="0.76391207653866233"/>
    <n v="4.8400999999999996"/>
    <s v="2-2,99 lei"/>
    <n v="2"/>
    <s v="0-0,99 euro"/>
    <n v="0"/>
  </r>
  <r>
    <n v="171"/>
    <x v="2"/>
    <s v="COMUNA BĂICULEȘTI"/>
    <x v="0"/>
    <n v="1"/>
    <m/>
    <s v="X"/>
    <s v="X"/>
    <n v="29942"/>
    <n v="12415.33"/>
    <n v="0"/>
    <n v="42357.33"/>
    <n v="8751.3336501311969"/>
    <n v="5011"/>
    <m/>
    <n v="2877"/>
    <m/>
    <x v="161"/>
    <n v="2877"/>
    <n v="8.4528696866892847"/>
    <n v="1.7464245959152258"/>
    <n v="14.72274244004171"/>
    <n v="3.0418260862465059"/>
    <n v="4.8400999999999996"/>
    <s v="8-8,99 lei"/>
    <n v="8"/>
    <s v="1-1,99 euro"/>
    <n v="1"/>
  </r>
  <r>
    <n v="172"/>
    <x v="2"/>
    <s v="COMUNA BĂLILEȘTI"/>
    <x v="0"/>
    <n v="1"/>
    <m/>
    <s v="X"/>
    <s v="X"/>
    <n v="1200"/>
    <n v="54320"/>
    <n v="0"/>
    <n v="55520"/>
    <n v="11470.83737939299"/>
    <n v="3261"/>
    <m/>
    <n v="1934"/>
    <m/>
    <x v="162"/>
    <n v="1934"/>
    <n v="17.025452315240724"/>
    <n v="3.5175827597034619"/>
    <n v="28.707342295760082"/>
    <n v="5.9311465250222284"/>
    <n v="4.8400999999999996"/>
    <s v="17-17,99 lei"/>
    <n v="17"/>
    <s v="3-3,99 euro"/>
    <n v="3"/>
  </r>
  <r>
    <n v="173"/>
    <x v="2"/>
    <s v="COMUNA BÂRLA"/>
    <x v="0"/>
    <n v="1"/>
    <m/>
    <s v="X"/>
    <s v="X"/>
    <n v="3600"/>
    <n v="15386.42"/>
    <n v="0"/>
    <n v="18986.419999999998"/>
    <n v="3922.7330013842688"/>
    <n v="3607"/>
    <m/>
    <n v="2673"/>
    <m/>
    <x v="163"/>
    <n v="2673"/>
    <n v="5.2637704463543109"/>
    <n v="1.087533407647427"/>
    <n v="7.1030377852600068"/>
    <n v="1.4675394692795618"/>
    <n v="4.8400999999999996"/>
    <s v="5-5,99 lei"/>
    <n v="5"/>
    <s v="1-1,99 euro"/>
    <n v="1"/>
  </r>
  <r>
    <n v="174"/>
    <x v="2"/>
    <s v="COMUNA BELEȚI-NEGREȘTI"/>
    <x v="0"/>
    <n v="1"/>
    <m/>
    <s v="X"/>
    <s v="X"/>
    <n v="23460"/>
    <n v="5531.94"/>
    <n v="0"/>
    <n v="28991.94"/>
    <n v="5989.9464887089116"/>
    <n v="1485"/>
    <m/>
    <n v="1063"/>
    <m/>
    <x v="164"/>
    <n v="1063"/>
    <n v="19.52319191919192"/>
    <n v="4.0336339991305801"/>
    <n v="27.273697083725306"/>
    <n v="5.6349449564524097"/>
    <n v="4.8400999999999996"/>
    <s v="19-19,99 lei"/>
    <n v="19"/>
    <s v="4-4,99 euro"/>
    <n v="4"/>
  </r>
  <r>
    <n v="175"/>
    <x v="2"/>
    <s v="COMUNA BEREVOEȘTI"/>
    <x v="0"/>
    <n v="1"/>
    <m/>
    <s v="X"/>
    <s v="X"/>
    <n v="0"/>
    <n v="14919"/>
    <n v="0"/>
    <n v="14919"/>
    <n v="3082.3743311088615"/>
    <n v="2671"/>
    <m/>
    <n v="1892"/>
    <m/>
    <x v="165"/>
    <n v="1892"/>
    <n v="5.5855484837139651"/>
    <n v="1.154015099628926"/>
    <n v="7.8853065539112048"/>
    <n v="1.6291619086199056"/>
    <n v="4.8400999999999996"/>
    <s v="5-5,99 lei"/>
    <n v="5"/>
    <s v="1-1,99 euro"/>
    <n v="1"/>
  </r>
  <r>
    <n v="176"/>
    <x v="2"/>
    <s v="COMUNA BOGAȚI"/>
    <x v="0"/>
    <n v="1"/>
    <m/>
    <s v="X"/>
    <s v="X"/>
    <n v="48194"/>
    <n v="3714"/>
    <n v="0"/>
    <n v="51908"/>
    <n v="10724.571806367638"/>
    <n v="3599"/>
    <m/>
    <n v="1894"/>
    <m/>
    <x v="166"/>
    <n v="1894"/>
    <n v="14.42289524868019"/>
    <n v="2.9798754671763374"/>
    <n v="27.406546990496302"/>
    <n v="5.6623927171951625"/>
    <n v="4.8400999999999996"/>
    <s v="14-14,99 lei"/>
    <n v="14"/>
    <s v="2-2,99 euro"/>
    <n v="2"/>
  </r>
  <r>
    <n v="177"/>
    <x v="2"/>
    <s v="COMUNA BOTENI"/>
    <x v="0"/>
    <n v="1"/>
    <m/>
    <s v="X"/>
    <s v="X"/>
    <n v="1200"/>
    <n v="3986.39"/>
    <n v="0"/>
    <n v="5186.3899999999994"/>
    <n v="1071.5460424371397"/>
    <n v="1961"/>
    <m/>
    <n v="1379"/>
    <m/>
    <x v="167"/>
    <n v="1379"/>
    <n v="2.6447679755226923"/>
    <n v="0.54642837452174386"/>
    <n v="3.7609789702683099"/>
    <n v="0.77704571605303818"/>
    <n v="4.8400999999999996"/>
    <s v="2-2,99 lei"/>
    <n v="2"/>
    <s v="0-0,99 euro"/>
    <n v="0"/>
  </r>
  <r>
    <n v="178"/>
    <x v="2"/>
    <s v="COMUNA BOȚEȘTI"/>
    <x v="0"/>
    <n v="1"/>
    <m/>
    <s v="X"/>
    <s v="X"/>
    <n v="4800"/>
    <n v="9741"/>
    <n v="0"/>
    <n v="14541"/>
    <n v="3004.2767711410925"/>
    <n v="902"/>
    <m/>
    <n v="718"/>
    <m/>
    <x v="168"/>
    <n v="718"/>
    <n v="16.120842572062084"/>
    <n v="3.3306837817528741"/>
    <n v="20.252089136490252"/>
    <n v="4.1842294862689311"/>
    <n v="4.8400999999999996"/>
    <s v="16-16,99 lei"/>
    <n v="16"/>
    <s v="3-3,99 euro"/>
    <n v="3"/>
  </r>
  <r>
    <n v="179"/>
    <x v="2"/>
    <s v="COMUNA BRADU"/>
    <x v="0"/>
    <n v="1"/>
    <m/>
    <s v="X"/>
    <s v="X"/>
    <n v="23988"/>
    <n v="32042"/>
    <n v="0"/>
    <n v="56030"/>
    <n v="11576.207103159026"/>
    <n v="7077"/>
    <m/>
    <n v="4226"/>
    <m/>
    <x v="169"/>
    <n v="4226"/>
    <n v="7.9171965522113892"/>
    <n v="1.6357506151136112"/>
    <n v="13.258400378608613"/>
    <n v="2.7392823244578861"/>
    <n v="4.8400999999999996"/>
    <s v="7-7,99 lei"/>
    <n v="7"/>
    <s v="1-1,99 euro"/>
    <n v="1"/>
  </r>
  <r>
    <n v="180"/>
    <x v="2"/>
    <s v="COMUNA BRĂDULEȚ"/>
    <x v="0"/>
    <n v="1"/>
    <m/>
    <s v="X"/>
    <s v="X"/>
    <n v="300"/>
    <n v="25812"/>
    <n v="0"/>
    <n v="26112"/>
    <n v="5394.9298568211407"/>
    <n v="1465"/>
    <m/>
    <n v="928"/>
    <m/>
    <x v="170"/>
    <n v="928"/>
    <n v="17.823890784982936"/>
    <n v="3.6825459773523144"/>
    <n v="28.137931034482758"/>
    <n v="5.8135020008848501"/>
    <n v="4.8400999999999996"/>
    <s v="17-17,99 lei"/>
    <n v="17"/>
    <s v="3-3,99 euro"/>
    <n v="3"/>
  </r>
  <r>
    <n v="181"/>
    <x v="2"/>
    <s v="COMUNA BUDEASA"/>
    <x v="0"/>
    <n v="1"/>
    <m/>
    <s v="X"/>
    <s v="X"/>
    <n v="33050.370000000003"/>
    <n v="4000"/>
    <n v="0"/>
    <n v="37050.370000000003"/>
    <n v="7654.8769653519566"/>
    <n v="3461"/>
    <m/>
    <n v="2091"/>
    <m/>
    <x v="171"/>
    <n v="2091"/>
    <n v="10.705105460849467"/>
    <n v="2.2117529515608081"/>
    <n v="17.718971783835485"/>
    <n v="3.6608689456489509"/>
    <n v="4.8400999999999996"/>
    <s v="10-10,99 lei"/>
    <n v="10"/>
    <s v="2-2,99 euro"/>
    <n v="2"/>
  </r>
  <r>
    <n v="182"/>
    <x v="2"/>
    <s v="COMUNA BUGHEA DE JOS"/>
    <x v="0"/>
    <n v="1"/>
    <m/>
    <s v="X"/>
    <s v="X"/>
    <n v="900"/>
    <n v="6421.31"/>
    <n v="0"/>
    <n v="7321.31"/>
    <n v="1512.6361025598646"/>
    <n v="2393"/>
    <m/>
    <n v="1388"/>
    <m/>
    <x v="172"/>
    <n v="1388"/>
    <n v="3.0594692854157963"/>
    <n v="0.63210869308811723"/>
    <n v="5.2747190201729106"/>
    <n v="1.0897954629393838"/>
    <n v="4.8400999999999996"/>
    <s v="3-3,99 lei"/>
    <n v="3"/>
    <s v="0-0,99 euro"/>
    <n v="0"/>
  </r>
  <r>
    <n v="183"/>
    <x v="2"/>
    <s v="COMUNA BUGHEA DE SUS"/>
    <x v="0"/>
    <n v="1"/>
    <m/>
    <s v="X"/>
    <s v="X"/>
    <n v="600"/>
    <n v="5627"/>
    <n v="0"/>
    <n v="6227"/>
    <n v="1286.5436664531726"/>
    <n v="2383"/>
    <m/>
    <n v="1477"/>
    <m/>
    <x v="173"/>
    <n v="1477"/>
    <n v="2.6130927402433906"/>
    <n v="0.53988403963624532"/>
    <n v="4.215978334461747"/>
    <n v="0.87105190687418588"/>
    <n v="4.8400999999999996"/>
    <s v="2-2,99 lei"/>
    <n v="2"/>
    <s v="0-0,99 euro"/>
    <n v="0"/>
  </r>
  <r>
    <n v="184"/>
    <x v="2"/>
    <s v="COMUNA BUZOEȘTI"/>
    <x v="0"/>
    <n v="1"/>
    <m/>
    <s v="X"/>
    <s v="X"/>
    <n v="7680"/>
    <n v="4000"/>
    <n v="0"/>
    <n v="11680"/>
    <n v="2413.1732815437699"/>
    <n v="4584"/>
    <m/>
    <n v="2651"/>
    <m/>
    <x v="174"/>
    <n v="2651"/>
    <n v="2.5479930191972078"/>
    <n v="0.52643396194235814"/>
    <n v="4.4058845718596755"/>
    <n v="0.91028792212137677"/>
    <n v="4.8400999999999996"/>
    <s v="2-2,99 lei"/>
    <n v="2"/>
    <s v="0-0,99 euro"/>
    <n v="0"/>
  </r>
  <r>
    <n v="185"/>
    <x v="2"/>
    <s v="COMUNA CĂLDĂRARU"/>
    <x v="0"/>
    <n v="1"/>
    <m/>
    <s v="X"/>
    <s v="X"/>
    <n v="2120"/>
    <n v="5487"/>
    <n v="0"/>
    <n v="7607"/>
    <n v="1571.661742525981"/>
    <n v="1840"/>
    <m/>
    <n v="1113"/>
    <m/>
    <x v="175"/>
    <n v="1113"/>
    <n v="4.134239130434783"/>
    <n v="0.85416399050325054"/>
    <n v="6.8346810422282118"/>
    <n v="1.4120950067618878"/>
    <n v="4.8400999999999996"/>
    <s v="4-4,99 lei"/>
    <n v="4"/>
    <s v="0-0,99 euro"/>
    <n v="0"/>
  </r>
  <r>
    <n v="186"/>
    <x v="2"/>
    <s v="COMUNA CĂLINEȘTI"/>
    <x v="0"/>
    <n v="1"/>
    <m/>
    <s v="X"/>
    <s v="X"/>
    <n v="0"/>
    <n v="36000.300000000003"/>
    <n v="0"/>
    <n v="36000.300000000003"/>
    <n v="7437.9248362637145"/>
    <n v="9024"/>
    <m/>
    <n v="4624"/>
    <m/>
    <x v="176"/>
    <n v="4624"/>
    <n v="3.989394946808511"/>
    <n v="0.82423812458596124"/>
    <n v="7.7855320069204161"/>
    <n v="1.6085477587075507"/>
    <n v="4.8400999999999996"/>
    <s v="3-3,99 lei"/>
    <n v="3"/>
    <s v="0-0,99 euro"/>
    <n v="0"/>
  </r>
  <r>
    <n v="187"/>
    <x v="2"/>
    <s v="COMUNA CĂTEASCA"/>
    <x v="0"/>
    <n v="1"/>
    <m/>
    <s v="X"/>
    <s v="X"/>
    <n v="32689"/>
    <n v="10804.24"/>
    <n v="0"/>
    <n v="43493.24"/>
    <n v="8986.0209499803732"/>
    <n v="3052"/>
    <m/>
    <n v="2168"/>
    <m/>
    <x v="177"/>
    <n v="2168"/>
    <n v="14.250733944954128"/>
    <n v="2.9443056847904239"/>
    <n v="20.061457564575644"/>
    <n v="4.1448436116145633"/>
    <n v="4.8400999999999996"/>
    <s v="14-14,99 lei"/>
    <n v="14"/>
    <s v="2-2,99 euro"/>
    <n v="2"/>
  </r>
  <r>
    <n v="188"/>
    <x v="2"/>
    <s v="COMUNA CEPARI"/>
    <x v="0"/>
    <n v="1"/>
    <m/>
    <s v="X"/>
    <s v="X"/>
    <n v="3600"/>
    <n v="17400"/>
    <n v="0"/>
    <n v="21000"/>
    <n v="4338.7533315427372"/>
    <n v="1773"/>
    <m/>
    <n v="1156"/>
    <m/>
    <x v="178"/>
    <n v="1156"/>
    <n v="11.844331641285956"/>
    <n v="2.447125398501262"/>
    <n v="18.166089965397923"/>
    <n v="3.7532468265940633"/>
    <n v="4.8400999999999996"/>
    <s v="11-11,99 lei"/>
    <n v="11"/>
    <s v="2-2,99 euro"/>
    <n v="2"/>
  </r>
  <r>
    <n v="189"/>
    <x v="2"/>
    <s v="COMUNA CETĂȚENI"/>
    <x v="0"/>
    <n v="1"/>
    <m/>
    <s v="X"/>
    <s v="X"/>
    <n v="920"/>
    <n v="21601"/>
    <n v="0"/>
    <n v="22521"/>
    <n v="4653.0030371273324"/>
    <n v="2224"/>
    <m/>
    <n v="1439"/>
    <m/>
    <x v="179"/>
    <n v="1439"/>
    <n v="10.126348920863309"/>
    <n v="2.0921776246076136"/>
    <n v="15.65045170257123"/>
    <n v="3.2334975935561725"/>
    <n v="4.8400999999999996"/>
    <s v="10-10,99 lei"/>
    <n v="10"/>
    <s v="2-2,99 euro"/>
    <n v="2"/>
  </r>
  <r>
    <n v="190"/>
    <x v="2"/>
    <s v="COMUNA CICĂNEȘTI"/>
    <x v="0"/>
    <n v="1"/>
    <m/>
    <s v="X"/>
    <s v="X"/>
    <n v="500"/>
    <n v="4274.3999999999996"/>
    <n v="0"/>
    <n v="4774.3999999999996"/>
    <n v="986.42590029131634"/>
    <n v="1706"/>
    <m/>
    <n v="1240"/>
    <m/>
    <x v="180"/>
    <n v="1240"/>
    <n v="2.7985932004689329"/>
    <n v="0.57820978915083021"/>
    <n v="3.8503225806451611"/>
    <n v="0.79550475829944867"/>
    <n v="4.8400999999999996"/>
    <s v="2-2,99 lei"/>
    <n v="2"/>
    <s v="0-0,99 euro"/>
    <n v="0"/>
  </r>
  <r>
    <n v="191"/>
    <x v="2"/>
    <s v="COMUNA CIOFRÂNGENI"/>
    <x v="0"/>
    <n v="1"/>
    <m/>
    <s v="X"/>
    <s v="X"/>
    <n v="900"/>
    <n v="13072"/>
    <n v="0"/>
    <n v="13972"/>
    <n v="2886.7172165864345"/>
    <n v="1935"/>
    <m/>
    <n v="1090"/>
    <m/>
    <x v="181"/>
    <n v="1090"/>
    <n v="7.2206718346253229"/>
    <n v="1.491843522783687"/>
    <n v="12.818348623853211"/>
    <n v="2.6483644188866373"/>
    <n v="4.8400999999999996"/>
    <s v="7-7,99 lei"/>
    <n v="7"/>
    <s v="1-1,99 euro"/>
    <n v="1"/>
  </r>
  <r>
    <n v="192"/>
    <x v="2"/>
    <s v="COMUNA CIOMĂGEȘTI"/>
    <x v="0"/>
    <n v="1"/>
    <m/>
    <s v="X"/>
    <s v="X"/>
    <n v="18475"/>
    <n v="6100"/>
    <n v="0"/>
    <n v="24575"/>
    <n v="5077.3744344125125"/>
    <n v="887"/>
    <m/>
    <n v="696"/>
    <m/>
    <x v="182"/>
    <n v="696"/>
    <n v="27.705749718151072"/>
    <n v="5.7242101853579621"/>
    <n v="35.308908045977013"/>
    <n v="7.2950782103628056"/>
    <n v="4.8400999999999996"/>
    <s v="27-27,99 lei"/>
    <n v="27"/>
    <s v="5-5,99 euro"/>
    <n v="5"/>
  </r>
  <r>
    <n v="193"/>
    <x v="2"/>
    <s v="COMUNA COCU"/>
    <x v="0"/>
    <n v="1"/>
    <m/>
    <s v="X"/>
    <s v="X"/>
    <n v="0"/>
    <n v="27684"/>
    <n v="0"/>
    <n v="27684"/>
    <n v="5719.7165347823393"/>
    <n v="1812"/>
    <m/>
    <n v="1034"/>
    <m/>
    <x v="183"/>
    <n v="1034"/>
    <n v="15.278145695364238"/>
    <n v="3.1565764540741386"/>
    <n v="26.773694390715669"/>
    <n v="5.5316407493059376"/>
    <n v="4.8400999999999996"/>
    <s v="15-15,99 lei"/>
    <n v="15"/>
    <s v="3-3,99 euro"/>
    <n v="3"/>
  </r>
  <r>
    <n v="194"/>
    <x v="2"/>
    <s v="COMUNA CORBENI"/>
    <x v="0"/>
    <n v="1"/>
    <m/>
    <s v="X"/>
    <s v="X"/>
    <n v="1000"/>
    <n v="5865"/>
    <n v="0"/>
    <n v="6865"/>
    <n v="1418.359124811471"/>
    <n v="4557"/>
    <m/>
    <n v="2741"/>
    <m/>
    <x v="184"/>
    <n v="2741"/>
    <n v="1.5064735571648014"/>
    <n v="0.31124843642999145"/>
    <n v="2.5045603794235682"/>
    <n v="0.51746046144161661"/>
    <n v="4.8400999999999996"/>
    <s v="1-1,99 lei"/>
    <n v="1"/>
    <s v="0-0,99 euro"/>
    <n v="0"/>
  </r>
  <r>
    <n v="195"/>
    <x v="2"/>
    <s v="COMUNA CORBI"/>
    <x v="0"/>
    <n v="1"/>
    <m/>
    <s v="X"/>
    <s v="X"/>
    <n v="5000"/>
    <n v="15000"/>
    <n v="0"/>
    <n v="20000"/>
    <n v="4132.1460300407016"/>
    <n v="3324"/>
    <m/>
    <n v="2193"/>
    <m/>
    <x v="185"/>
    <n v="2193"/>
    <n v="6.0168471720818291"/>
    <n v="1.2431245577739776"/>
    <n v="9.1199270405836756"/>
    <n v="1.884243515750434"/>
    <n v="4.8400999999999996"/>
    <s v="6-6,99 lei"/>
    <n v="6"/>
    <s v="1-1,99 euro"/>
    <n v="1"/>
  </r>
  <r>
    <n v="196"/>
    <x v="2"/>
    <s v="COMUNA COȘEȘTI"/>
    <x v="0"/>
    <n v="1"/>
    <m/>
    <s v="X"/>
    <s v="X"/>
    <n v="2500"/>
    <n v="10711"/>
    <n v="0"/>
    <n v="13211"/>
    <n v="2729.4890601433858"/>
    <n v="4357"/>
    <m/>
    <n v="2661"/>
    <m/>
    <x v="186"/>
    <n v="2661"/>
    <n v="3.0321322010557723"/>
    <n v="0.62646065185755928"/>
    <n v="4.9646749342352496"/>
    <n v="1.0257380909971385"/>
    <n v="4.8400999999999996"/>
    <s v="3-3,99 lei"/>
    <n v="3"/>
    <s v="0-0,99 euro"/>
    <n v="0"/>
  </r>
  <r>
    <n v="197"/>
    <x v="2"/>
    <s v="COMUNA COTMEANA"/>
    <x v="0"/>
    <n v="1"/>
    <m/>
    <s v="X"/>
    <s v="X"/>
    <n v="0"/>
    <n v="4564"/>
    <n v="0"/>
    <n v="4564"/>
    <n v="942.95572405528821"/>
    <n v="1541"/>
    <m/>
    <n v="906"/>
    <m/>
    <x v="187"/>
    <n v="906"/>
    <n v="2.9617131732641142"/>
    <n v="0.61191156655112799"/>
    <n v="5.037527593818985"/>
    <n v="1.0407899824009803"/>
    <n v="4.8400999999999996"/>
    <s v="2-2,99 lei"/>
    <n v="2"/>
    <s v="0-0,99 euro"/>
    <n v="0"/>
  </r>
  <r>
    <n v="198"/>
    <x v="2"/>
    <s v="COMUNA CUCA"/>
    <x v="0"/>
    <n v="1"/>
    <m/>
    <s v="X"/>
    <s v="X"/>
    <n v="30200"/>
    <n v="6703"/>
    <n v="0"/>
    <n v="36903"/>
    <n v="7624.4292473296009"/>
    <n v="1646"/>
    <m/>
    <n v="921"/>
    <m/>
    <x v="188"/>
    <n v="921"/>
    <n v="22.419805589307412"/>
    <n v="4.6320955330070479"/>
    <n v="40.068403908794785"/>
    <n v="8.2784248070896869"/>
    <n v="4.8400999999999996"/>
    <s v="22-22,99 lei"/>
    <n v="22"/>
    <s v="4-4,99 euro"/>
    <n v="4"/>
  </r>
  <r>
    <n v="199"/>
    <x v="2"/>
    <s v="COMUNA DAVIDEȘTI"/>
    <x v="0"/>
    <n v="1"/>
    <m/>
    <s v="X"/>
    <s v="X"/>
    <n v="1200"/>
    <n v="36342"/>
    <n v="0"/>
    <n v="37542"/>
    <n v="7756.4513129894012"/>
    <n v="2387"/>
    <m/>
    <n v="1616"/>
    <m/>
    <x v="189"/>
    <n v="1616"/>
    <n v="15.727691663175534"/>
    <n v="3.249455933384751"/>
    <n v="23.231435643564357"/>
    <n v="4.7997842283350254"/>
    <n v="4.8400999999999996"/>
    <s v="15-15,99 lei"/>
    <n v="15"/>
    <s v="3-3,99 euro"/>
    <n v="3"/>
  </r>
  <r>
    <n v="200"/>
    <x v="2"/>
    <s v="COMUNA DÂMBOVICIOARA "/>
    <x v="0"/>
    <n v="1"/>
    <m/>
    <s v="X"/>
    <s v="X"/>
    <n v="900"/>
    <n v="3904.21"/>
    <n v="0"/>
    <n v="4804.21"/>
    <n v="992.5848639490921"/>
    <n v="750"/>
    <m/>
    <n v="665"/>
    <m/>
    <x v="190"/>
    <n v="665"/>
    <n v="6.4056133333333332"/>
    <n v="1.3234464852654562"/>
    <n v="7.2243759398496241"/>
    <n v="1.4926088179685595"/>
    <n v="4.8400999999999996"/>
    <s v="6-6,99 lei"/>
    <n v="6"/>
    <s v="1-1,99 euro"/>
    <n v="1"/>
  </r>
  <r>
    <n v="201"/>
    <x v="2"/>
    <s v="COMUNA DÂRMĂNEȘTI "/>
    <x v="0"/>
    <n v="1"/>
    <m/>
    <s v="X"/>
    <s v="X"/>
    <n v="2500"/>
    <n v="41316.5"/>
    <n v="0"/>
    <n v="43816.5"/>
    <n v="9052.8088262639212"/>
    <n v="2908"/>
    <m/>
    <n v="1692"/>
    <m/>
    <x v="191"/>
    <n v="1692"/>
    <n v="15.067572214580467"/>
    <n v="3.1130704354415135"/>
    <n v="25.896276595744681"/>
    <n v="5.3503598263971162"/>
    <n v="4.8400999999999996"/>
    <s v="15-15,99 lei"/>
    <n v="15"/>
    <s v="3-3,99 euro"/>
    <n v="3"/>
  </r>
  <r>
    <n v="202"/>
    <x v="2"/>
    <s v="COMUNA DOBREȘTI"/>
    <x v="0"/>
    <n v="1"/>
    <m/>
    <s v="X"/>
    <s v="X"/>
    <n v="40725"/>
    <n v="2300"/>
    <n v="0"/>
    <n v="43025"/>
    <n v="8889.2791471250603"/>
    <n v="1439"/>
    <m/>
    <n v="1070"/>
    <m/>
    <x v="192"/>
    <n v="1070"/>
    <n v="29.899235580264072"/>
    <n v="6.1774003802119948"/>
    <n v="40.210280373831779"/>
    <n v="8.3077375206776267"/>
    <n v="4.8400999999999996"/>
    <s v="29-29,99 lei"/>
    <n v="29"/>
    <s v="6-6,99 euro"/>
    <n v="6"/>
  </r>
  <r>
    <n v="203"/>
    <x v="2"/>
    <s v="COMUNA DOMNEȘTI"/>
    <x v="0"/>
    <n v="1"/>
    <m/>
    <s v="X"/>
    <s v="X"/>
    <n v="2000"/>
    <n v="2225"/>
    <n v="0"/>
    <n v="4225"/>
    <n v="872.91584884609824"/>
    <n v="2597"/>
    <m/>
    <n v="1994"/>
    <m/>
    <x v="193"/>
    <n v="1994"/>
    <n v="1.626877165960724"/>
    <n v="0.33612470113442366"/>
    <n v="2.1188565697091275"/>
    <n v="0.43777123813746149"/>
    <n v="4.8400999999999996"/>
    <s v="1-1,99 lei"/>
    <n v="1"/>
    <s v="0-0,99 euro"/>
    <n v="0"/>
  </r>
  <r>
    <n v="204"/>
    <x v="2"/>
    <s v="COMUNA DRAGOSLAVELE "/>
    <x v="0"/>
    <n v="1"/>
    <m/>
    <s v="X"/>
    <s v="X"/>
    <n v="1687"/>
    <n v="2521.1"/>
    <n v="0"/>
    <n v="4208.1000000000004"/>
    <n v="869.42418545071394"/>
    <n v="2060"/>
    <m/>
    <n v="1357"/>
    <m/>
    <x v="194"/>
    <n v="1357"/>
    <n v="2.0427669902912622"/>
    <n v="0.42205057546151165"/>
    <n v="3.1010316875460577"/>
    <n v="0.64069578883619305"/>
    <n v="4.8400999999999996"/>
    <s v="2-2,99 lei"/>
    <n v="2"/>
    <s v="0-0,99 euro"/>
    <n v="0"/>
  </r>
  <r>
    <n v="205"/>
    <x v="2"/>
    <s v="COMUNA DRĂGANU"/>
    <x v="0"/>
    <n v="1"/>
    <m/>
    <s v="X"/>
    <s v="X"/>
    <n v="27590"/>
    <n v="1990"/>
    <n v="0"/>
    <n v="29580"/>
    <n v="6111.4439784301985"/>
    <n v="1702"/>
    <m/>
    <n v="1074"/>
    <m/>
    <x v="195"/>
    <n v="1074"/>
    <n v="17.379553466509989"/>
    <n v="3.5907426430259686"/>
    <n v="27.541899441340782"/>
    <n v="5.6903575218158275"/>
    <n v="4.8400999999999996"/>
    <s v="17-17,99 lei"/>
    <n v="17"/>
    <s v="3-3,99 euro"/>
    <n v="3"/>
  </r>
  <r>
    <n v="206"/>
    <x v="2"/>
    <s v="COMUNA GODENI"/>
    <x v="0"/>
    <n v="1"/>
    <m/>
    <s v="X"/>
    <s v="X"/>
    <n v="3600"/>
    <n v="7588"/>
    <n v="0"/>
    <n v="11188"/>
    <n v="2311.5224892047686"/>
    <n v="2427"/>
    <m/>
    <n v="1436"/>
    <m/>
    <x v="196"/>
    <n v="1436"/>
    <n v="4.6098063452822418"/>
    <n v="0.95241964944572255"/>
    <n v="7.79108635097493"/>
    <n v="1.6096953267442677"/>
    <n v="4.8400999999999996"/>
    <s v="4-4,99 lei"/>
    <n v="4"/>
    <s v="0-0,99 euro"/>
    <n v="0"/>
  </r>
  <r>
    <n v="207"/>
    <x v="2"/>
    <s v="COMUNA HÂRSEȘTI"/>
    <x v="0"/>
    <n v="1"/>
    <m/>
    <s v="X"/>
    <s v="X"/>
    <n v="1000"/>
    <n v="2912"/>
    <n v="0"/>
    <n v="3912"/>
    <n v="808.24776347596128"/>
    <n v="1818"/>
    <m/>
    <n v="1183"/>
    <m/>
    <x v="197"/>
    <n v="1183"/>
    <n v="2.1518151815181517"/>
    <n v="0.44458072798457715"/>
    <n v="3.3068469991546916"/>
    <n v="0.68321873497545327"/>
    <n v="4.8400999999999996"/>
    <s v="2-2,99 lei"/>
    <n v="2"/>
    <s v="0-0,99 euro"/>
    <n v="0"/>
  </r>
  <r>
    <n v="208"/>
    <x v="2"/>
    <s v="COMUNA HÂRTIEȘTI "/>
    <x v="0"/>
    <n v="1"/>
    <m/>
    <s v="X"/>
    <s v="X"/>
    <n v="2000"/>
    <n v="8164"/>
    <n v="0"/>
    <n v="10164"/>
    <n v="2099.9566124666849"/>
    <n v="1735"/>
    <m/>
    <n v="1270"/>
    <m/>
    <x v="198"/>
    <n v="1270"/>
    <n v="5.8582132564841496"/>
    <n v="1.2103496325456398"/>
    <n v="8.0031496062992122"/>
    <n v="1.653509143674555"/>
    <n v="4.8400999999999996"/>
    <s v="5-5,99 lei"/>
    <n v="5"/>
    <s v="1-1,99 euro"/>
    <n v="1"/>
  </r>
  <r>
    <n v="209"/>
    <x v="2"/>
    <s v="COMUNA IZVORU"/>
    <x v="0"/>
    <n v="1"/>
    <m/>
    <s v="X"/>
    <s v="X"/>
    <n v="600"/>
    <n v="3833"/>
    <n v="0"/>
    <n v="4433"/>
    <n v="915.89016755852163"/>
    <n v="1801"/>
    <m/>
    <n v="1180"/>
    <m/>
    <x v="199"/>
    <n v="1180"/>
    <n v="2.4614103275957802"/>
    <n v="0.50854534567380438"/>
    <n v="3.756779661016949"/>
    <n v="0.77617810810044208"/>
    <n v="4.8400999999999996"/>
    <s v="2-2,99 lei"/>
    <n v="2"/>
    <s v="0-0,99 euro"/>
    <n v="0"/>
  </r>
  <r>
    <n v="210"/>
    <x v="2"/>
    <s v="COMUNA LEORDENI"/>
    <x v="0"/>
    <n v="1"/>
    <m/>
    <s v="X"/>
    <s v="X"/>
    <n v="56611"/>
    <n v="8324"/>
    <n v="0"/>
    <n v="64935"/>
    <n v="13416.04512303465"/>
    <n v="4568"/>
    <m/>
    <n v="2497"/>
    <m/>
    <x v="200"/>
    <n v="2497"/>
    <n v="14.215192644483363"/>
    <n v="2.9369625926082858"/>
    <n v="26.005206247496996"/>
    <n v="5.3728654877992188"/>
    <n v="4.8400999999999996"/>
    <s v="14-14,99 lei"/>
    <n v="14"/>
    <s v="2-2,99 euro"/>
    <n v="2"/>
  </r>
  <r>
    <n v="211"/>
    <x v="2"/>
    <s v="COMUNA LEREȘTI"/>
    <x v="0"/>
    <n v="1"/>
    <m/>
    <s v="X"/>
    <s v="X"/>
    <n v="7500"/>
    <n v="7645"/>
    <n v="0"/>
    <n v="15145"/>
    <n v="3129.0675812483214"/>
    <n v="3757"/>
    <m/>
    <n v="2273"/>
    <m/>
    <x v="201"/>
    <n v="2273"/>
    <n v="4.031141868512111"/>
    <n v="0.83286334342515878"/>
    <n v="6.663000439947206"/>
    <n v="1.3766245408043649"/>
    <n v="4.8400999999999996"/>
    <s v="4-4,99 lei"/>
    <n v="4"/>
    <s v="0-0,99 euro"/>
    <n v="0"/>
  </r>
  <r>
    <n v="212"/>
    <x v="2"/>
    <s v="COMUNA LUNCA CORBULUI"/>
    <x v="0"/>
    <n v="1"/>
    <m/>
    <s v="X"/>
    <s v="X"/>
    <n v="1600"/>
    <n v="43586"/>
    <n v="0"/>
    <n v="45186"/>
    <n v="9335.7575256709588"/>
    <n v="2160"/>
    <m/>
    <n v="1068"/>
    <m/>
    <x v="202"/>
    <n v="1068"/>
    <n v="20.919444444444444"/>
    <n v="4.3221099655884068"/>
    <n v="42.30898876404494"/>
    <n v="8.7413459978192503"/>
    <n v="4.8400999999999996"/>
    <s v="20-20,99 lei"/>
    <n v="20"/>
    <s v="4-4,99 euro"/>
    <n v="4"/>
  </r>
  <r>
    <n v="213"/>
    <x v="2"/>
    <s v="COMUNA MĂLURENI"/>
    <x v="0"/>
    <n v="1"/>
    <m/>
    <s v="X"/>
    <s v="X"/>
    <n v="26462"/>
    <n v="5882"/>
    <n v="0"/>
    <n v="32344"/>
    <n v="6682.5065597818229"/>
    <n v="3539"/>
    <m/>
    <n v="1920"/>
    <m/>
    <x v="203"/>
    <n v="1920"/>
    <n v="9.1393048883865493"/>
    <n v="1.8882471205939031"/>
    <n v="16.845833333333335"/>
    <n v="3.4804721665530329"/>
    <n v="4.8400999999999996"/>
    <s v="9-9,99 lei"/>
    <n v="9"/>
    <s v="1-1,99 euro"/>
    <n v="1"/>
  </r>
  <r>
    <n v="214"/>
    <x v="2"/>
    <s v="COMUNA MĂRĂCINENI"/>
    <x v="0"/>
    <n v="1"/>
    <m/>
    <s v="X"/>
    <s v="X"/>
    <n v="1500"/>
    <n v="33438.04"/>
    <n v="0"/>
    <n v="34938.04"/>
    <n v="7218.4541641701626"/>
    <n v="4473"/>
    <m/>
    <n v="2653"/>
    <m/>
    <x v="204"/>
    <n v="2653"/>
    <n v="7.8108741336910352"/>
    <n v="1.613783627133951"/>
    <n v="13.169257444402563"/>
    <n v="2.7208647433736006"/>
    <n v="4.8400999999999996"/>
    <s v="7-7,99 lei"/>
    <n v="7"/>
    <s v="1-1,99 euro"/>
    <n v="1"/>
  </r>
  <r>
    <n v="215"/>
    <x v="2"/>
    <s v="COMUNA MERIȘANI"/>
    <x v="0"/>
    <n v="1"/>
    <m/>
    <s v="X"/>
    <s v="X"/>
    <n v="1500"/>
    <n v="15791"/>
    <n v="0"/>
    <n v="17291"/>
    <n v="3572.4468502716891"/>
    <n v="3611"/>
    <m/>
    <n v="2006"/>
    <m/>
    <x v="205"/>
    <n v="2006"/>
    <n v="4.788424259207976"/>
    <n v="0.98932341464184137"/>
    <n v="8.6196410767696907"/>
    <n v="1.7808807827874822"/>
    <n v="4.8400999999999996"/>
    <s v="4-4,99 lei"/>
    <n v="4"/>
    <s v="0-0,99 euro"/>
    <n v="0"/>
  </r>
  <r>
    <n v="216"/>
    <x v="2"/>
    <s v="COMUNA MICEȘTI"/>
    <x v="0"/>
    <n v="1"/>
    <m/>
    <s v="X"/>
    <s v="X"/>
    <n v="900"/>
    <n v="63153.46"/>
    <n v="0"/>
    <n v="64053.46"/>
    <n v="13233.912522468545"/>
    <n v="3717"/>
    <m/>
    <n v="2478"/>
    <m/>
    <x v="206"/>
    <n v="2478"/>
    <n v="17.23256927629809"/>
    <n v="3.5603746361228263"/>
    <n v="25.848853914447133"/>
    <n v="5.3405619541842393"/>
    <n v="4.8400999999999996"/>
    <s v="17-17,99 lei"/>
    <n v="17"/>
    <s v="3-3,99 euro"/>
    <n v="3"/>
  </r>
  <r>
    <n v="217"/>
    <x v="2"/>
    <s v="COMUNA MIHĂEȘTI"/>
    <x v="0"/>
    <n v="1"/>
    <m/>
    <s v="X"/>
    <s v="X"/>
    <n v="0"/>
    <n v="41023.78"/>
    <n v="0"/>
    <n v="41023.78"/>
    <n v="8475.812483213158"/>
    <n v="4891"/>
    <m/>
    <n v="3381"/>
    <m/>
    <x v="207"/>
    <n v="3381"/>
    <n v="8.3876058065835206"/>
    <n v="1.7329406017610218"/>
    <n v="12.133623188405796"/>
    <n v="2.5068951443990413"/>
    <n v="4.8400999999999996"/>
    <s v="8-8,99 lei"/>
    <n v="8"/>
    <s v="1-1,99 euro"/>
    <n v="1"/>
  </r>
  <r>
    <n v="218"/>
    <x v="2"/>
    <s v="COMUNA MIOARELE"/>
    <x v="0"/>
    <n v="1"/>
    <m/>
    <s v="X"/>
    <s v="X"/>
    <n v="0"/>
    <n v="1600"/>
    <n v="0"/>
    <n v="1600"/>
    <n v="330.57168240325615"/>
    <n v="1324"/>
    <m/>
    <n v="942"/>
    <m/>
    <x v="208"/>
    <n v="942"/>
    <n v="1.2084592145015105"/>
    <n v="0.24967649728342609"/>
    <n v="1.6985138004246285"/>
    <n v="0.35092535286969867"/>
    <n v="4.8400999999999996"/>
    <s v="1-1,99 lei"/>
    <n v="1"/>
    <s v="0-0,99 euro"/>
    <n v="0"/>
  </r>
  <r>
    <n v="219"/>
    <x v="2"/>
    <s v="COMUNA MIROȘI"/>
    <x v="0"/>
    <n v="1"/>
    <m/>
    <s v="X"/>
    <s v="X"/>
    <n v="2200"/>
    <n v="13533"/>
    <n v="0"/>
    <n v="15733"/>
    <n v="3250.5526745315183"/>
    <n v="1897"/>
    <m/>
    <n v="1039"/>
    <m/>
    <x v="209"/>
    <n v="1039"/>
    <n v="8.2936215076436479"/>
    <n v="1.7135227593734941"/>
    <n v="15.142444658325314"/>
    <n v="3.1285396290004988"/>
    <n v="4.8400999999999996"/>
    <s v="8-8,99 lei"/>
    <n v="8"/>
    <s v="1-1,99 euro"/>
    <n v="1"/>
  </r>
  <r>
    <n v="220"/>
    <x v="2"/>
    <s v="COMUNA MORĂREȘTI"/>
    <x v="0"/>
    <n v="1"/>
    <m/>
    <s v="X"/>
    <s v="X"/>
    <n v="0"/>
    <n v="1880"/>
    <n v="0"/>
    <n v="1880"/>
    <n v="388.42172682382596"/>
    <n v="1488"/>
    <m/>
    <n v="1040"/>
    <m/>
    <x v="210"/>
    <n v="1040"/>
    <n v="1.2634408602150538"/>
    <n v="0.26103610673644217"/>
    <n v="1.8076923076923077"/>
    <n v="0.3734824296382942"/>
    <n v="4.8400999999999996"/>
    <s v="1-1,99 lei"/>
    <n v="1"/>
    <s v="0-0,99 euro"/>
    <n v="0"/>
  </r>
  <r>
    <n v="221"/>
    <x v="2"/>
    <s v="COMUNA MOȘOAIA"/>
    <x v="0"/>
    <n v="1"/>
    <m/>
    <s v="X"/>
    <s v="X"/>
    <n v="2500"/>
    <n v="44297.67"/>
    <n v="0"/>
    <n v="46797.67"/>
    <n v="9668.7403152827428"/>
    <n v="5415"/>
    <m/>
    <n v="3056"/>
    <m/>
    <x v="211"/>
    <n v="3056"/>
    <n v="8.642228993536472"/>
    <n v="1.7855476113172193"/>
    <n v="15.313373691099477"/>
    <n v="3.1638548152103216"/>
    <n v="4.8400999999999996"/>
    <s v="8-8,99 lei"/>
    <n v="8"/>
    <s v="1-1,99 euro"/>
    <n v="1"/>
  </r>
  <r>
    <n v="222"/>
    <x v="2"/>
    <s v="COMUNA MOZĂCENI"/>
    <x v="0"/>
    <n v="1"/>
    <m/>
    <s v="X"/>
    <s v="X"/>
    <n v="1200"/>
    <n v="11896.68"/>
    <n v="0"/>
    <n v="13096.68"/>
    <n v="2705.869713435673"/>
    <n v="1686"/>
    <m/>
    <n v="1123"/>
    <m/>
    <x v="212"/>
    <n v="1123"/>
    <n v="7.7679003558718867"/>
    <n v="1.6049049308633885"/>
    <n v="11.662226179875335"/>
    <n v="2.40950108053043"/>
    <n v="4.8400999999999996"/>
    <s v="7-7,99 lei"/>
    <n v="7"/>
    <s v="1-1,99 euro"/>
    <n v="1"/>
  </r>
  <r>
    <n v="223"/>
    <x v="2"/>
    <s v="COMUNA MUȘĂTEȘTI"/>
    <x v="0"/>
    <n v="1"/>
    <m/>
    <s v="X"/>
    <s v="X"/>
    <n v="4530"/>
    <n v="5807"/>
    <n v="0"/>
    <n v="10337"/>
    <n v="2135.6996756265366"/>
    <n v="3004"/>
    <m/>
    <n v="1780"/>
    <m/>
    <x v="213"/>
    <n v="1780"/>
    <n v="3.4410785619174433"/>
    <n v="0.71095195593426652"/>
    <n v="5.8073033707865171"/>
    <n v="1.1998312784418745"/>
    <n v="4.8400999999999996"/>
    <s v="3-3,99 lei"/>
    <n v="3"/>
    <s v="0-0,99 euro"/>
    <n v="0"/>
  </r>
  <r>
    <n v="224"/>
    <x v="2"/>
    <s v="COMUNA NEGRAȘI"/>
    <x v="0"/>
    <n v="1"/>
    <m/>
    <s v="X"/>
    <s v="X"/>
    <n v="800"/>
    <n v="13135"/>
    <n v="0"/>
    <n v="13935"/>
    <n v="2879.0727464308593"/>
    <n v="1635"/>
    <m/>
    <n v="1070"/>
    <m/>
    <x v="214"/>
    <n v="1070"/>
    <n v="8.522935779816514"/>
    <n v="1.7609007623430333"/>
    <n v="13.023364485981308"/>
    <n v="2.6907221929260365"/>
    <n v="4.8400999999999996"/>
    <s v="8-8,99 lei"/>
    <n v="8"/>
    <s v="1-1,99 euro"/>
    <n v="1"/>
  </r>
  <r>
    <n v="225"/>
    <x v="2"/>
    <s v="COMUNA NUCȘOARA"/>
    <x v="0"/>
    <n v="1"/>
    <m/>
    <s v="X"/>
    <s v="X"/>
    <n v="3000"/>
    <n v="9190.69"/>
    <n v="0"/>
    <n v="12190.69"/>
    <n v="2518.6855643478443"/>
    <n v="1130"/>
    <m/>
    <n v="852"/>
    <m/>
    <x v="215"/>
    <n v="852"/>
    <n v="10.788221238938053"/>
    <n v="2.228925278183933"/>
    <n v="14.308321596244133"/>
    <n v="2.9562037140232915"/>
    <n v="4.8400999999999996"/>
    <s v="10-10,99 lei"/>
    <n v="10"/>
    <s v="2-2,99 euro"/>
    <n v="2"/>
  </r>
  <r>
    <n v="226"/>
    <x v="2"/>
    <s v="COMUNA OARJA"/>
    <x v="0"/>
    <n v="1"/>
    <m/>
    <s v="X"/>
    <s v="X"/>
    <n v="22126"/>
    <n v="5335.12"/>
    <n v="0"/>
    <n v="27461.119999999999"/>
    <n v="5673.6678994235663"/>
    <n v="2223"/>
    <m/>
    <n v="1562"/>
    <m/>
    <x v="216"/>
    <n v="1562"/>
    <n v="12.353180386864597"/>
    <n v="2.5522572646979604"/>
    <n v="17.580742637644047"/>
    <n v="3.6323097947654075"/>
    <n v="4.8400999999999996"/>
    <s v="12-12,99 lei"/>
    <n v="12"/>
    <s v="2-2,99 euro"/>
    <n v="2"/>
  </r>
  <r>
    <n v="227"/>
    <x v="2"/>
    <s v="COMUNA PIETROȘANI "/>
    <x v="0"/>
    <n v="1"/>
    <m/>
    <s v="X"/>
    <s v="X"/>
    <n v="2000"/>
    <n v="21386"/>
    <n v="0"/>
    <n v="23386"/>
    <n v="4831.7183529265931"/>
    <n v="4556"/>
    <m/>
    <n v="2555"/>
    <m/>
    <x v="217"/>
    <n v="2555"/>
    <n v="5.1330114135206317"/>
    <n v="1.0605176367266447"/>
    <n v="9.1530332681017619"/>
    <n v="1.8910835040808582"/>
    <n v="4.8400999999999996"/>
    <s v="5-5,99 lei"/>
    <n v="5"/>
    <s v="1-1,99 euro"/>
    <n v="1"/>
  </r>
  <r>
    <n v="228"/>
    <x v="2"/>
    <s v="COMUNA POIANA LACULUI"/>
    <x v="0"/>
    <n v="1"/>
    <m/>
    <s v="X"/>
    <s v="X"/>
    <n v="7200"/>
    <n v="22988"/>
    <n v="0"/>
    <n v="30188"/>
    <n v="6237.0612177434359"/>
    <n v="5253"/>
    <m/>
    <n v="3280"/>
    <m/>
    <x v="218"/>
    <n v="3280"/>
    <n v="5.7468113458975827"/>
    <n v="1.1873331844171779"/>
    <n v="9.2036585365853654"/>
    <n v="1.901543054190072"/>
    <n v="4.8400999999999996"/>
    <s v="5-5,99 lei"/>
    <n v="5"/>
    <s v="1-1,99 euro"/>
    <n v="1"/>
  </r>
  <r>
    <n v="229"/>
    <x v="2"/>
    <s v="COMUNA POIENARII DE ARGEȘ "/>
    <x v="0"/>
    <n v="1"/>
    <m/>
    <s v="X"/>
    <s v="X"/>
    <n v="1100"/>
    <n v="3409"/>
    <n v="0"/>
    <n v="4509"/>
    <n v="931.5923224726763"/>
    <n v="826"/>
    <m/>
    <n v="608"/>
    <m/>
    <x v="219"/>
    <n v="608"/>
    <n v="5.4588377723970947"/>
    <n v="1.1278357414923441"/>
    <n v="7.4161184210526319"/>
    <n v="1.5322242145932177"/>
    <n v="4.8400999999999996"/>
    <s v="5-5,99 lei"/>
    <n v="5"/>
    <s v="1-1,99 euro"/>
    <n v="1"/>
  </r>
  <r>
    <n v="230"/>
    <x v="2"/>
    <s v="COMUNA POIENARII DE MUȘCEL"/>
    <x v="0"/>
    <n v="1"/>
    <m/>
    <s v="X"/>
    <s v="X"/>
    <n v="2893"/>
    <n v="819"/>
    <n v="0"/>
    <n v="3712"/>
    <n v="766.92630317555427"/>
    <n v="2717"/>
    <m/>
    <n v="1415"/>
    <m/>
    <x v="220"/>
    <n v="1415"/>
    <n v="1.3662127346337873"/>
    <n v="0.28226952638040276"/>
    <n v="2.6233215547703179"/>
    <n v="0.54199738740321857"/>
    <n v="4.8400999999999996"/>
    <s v="1-1,99 lei"/>
    <n v="1"/>
    <s v="0-0,99 euro"/>
    <n v="0"/>
  </r>
  <r>
    <n v="231"/>
    <x v="2"/>
    <s v="COMUNA POPEȘTI"/>
    <x v="0"/>
    <n v="1"/>
    <m/>
    <s v="X"/>
    <s v="X"/>
    <n v="1440"/>
    <n v="25733"/>
    <n v="0"/>
    <n v="27173"/>
    <n v="5614.1402037148"/>
    <n v="1551"/>
    <m/>
    <n v="1036"/>
    <m/>
    <x v="221"/>
    <n v="1036"/>
    <n v="17.519664732430691"/>
    <n v="3.6196906535878788"/>
    <n v="26.228764478764479"/>
    <n v="5.4190542506899613"/>
    <n v="4.8400999999999996"/>
    <s v="17-17,99 lei"/>
    <n v="17"/>
    <s v="3-3,99 euro"/>
    <n v="3"/>
  </r>
  <r>
    <n v="232"/>
    <x v="2"/>
    <s v="COMUNA PRIBOIENI"/>
    <x v="0"/>
    <n v="1"/>
    <m/>
    <s v="X"/>
    <s v="X"/>
    <n v="3000"/>
    <n v="14200"/>
    <n v="0"/>
    <n v="17200"/>
    <n v="3553.6455858350037"/>
    <n v="2983"/>
    <m/>
    <n v="2138"/>
    <m/>
    <x v="222"/>
    <n v="2138"/>
    <n v="5.7660073751257119"/>
    <n v="1.191299224215556"/>
    <n v="8.0449017773620213"/>
    <n v="1.662135447069693"/>
    <n v="4.8400999999999996"/>
    <s v="5-5,99 lei"/>
    <n v="5"/>
    <s v="1-1,99 euro"/>
    <n v="1"/>
  </r>
  <r>
    <n v="233"/>
    <x v="2"/>
    <s v="COMUNA RĂTEȘTI"/>
    <x v="0"/>
    <n v="1"/>
    <m/>
    <s v="X"/>
    <s v="X"/>
    <n v="1500"/>
    <n v="6048"/>
    <n v="0"/>
    <n v="7548"/>
    <n v="1559.4719117373609"/>
    <n v="2386"/>
    <m/>
    <n v="1329"/>
    <m/>
    <x v="223"/>
    <n v="1329"/>
    <n v="3.1634534786253141"/>
    <n v="0.65359258664600206"/>
    <n v="5.6794582392776523"/>
    <n v="1.1734175408106553"/>
    <n v="4.8400999999999996"/>
    <s v="3-3,99 lei"/>
    <n v="3"/>
    <s v="0-0,99 euro"/>
    <n v="0"/>
  </r>
  <r>
    <n v="234"/>
    <x v="2"/>
    <s v="COMUNA RÂCA"/>
    <x v="0"/>
    <n v="1"/>
    <m/>
    <s v="X"/>
    <s v="X"/>
    <n v="300"/>
    <n v="1246.26"/>
    <n v="0"/>
    <n v="1546.26"/>
    <n v="319.46860602053681"/>
    <n v="824"/>
    <m/>
    <n v="599"/>
    <m/>
    <x v="224"/>
    <n v="599"/>
    <n v="1.8765291262135921"/>
    <n v="0.38770461895696212"/>
    <n v="2.5814023372287145"/>
    <n v="0.53333657098587117"/>
    <n v="4.8400999999999996"/>
    <s v="1-1,99 lei"/>
    <n v="1"/>
    <s v="0-0,99 euro"/>
    <n v="0"/>
  </r>
  <r>
    <n v="235"/>
    <x v="2"/>
    <s v="COMUNA RECEA"/>
    <x v="0"/>
    <n v="1"/>
    <m/>
    <s v="X"/>
    <s v="X"/>
    <n v="3704"/>
    <n v="5317.89"/>
    <n v="0"/>
    <n v="9021.89"/>
    <n v="1863.9883473481952"/>
    <n v="2179"/>
    <m/>
    <n v="1287"/>
    <m/>
    <x v="225"/>
    <n v="1287"/>
    <n v="4.1403809086737029"/>
    <n v="0.85543292673161786"/>
    <n v="7.0100155400155399"/>
    <n v="1.4483203942099419"/>
    <n v="4.8400999999999996"/>
    <s v="4-4,99 lei"/>
    <n v="4"/>
    <s v="0-0,99 euro"/>
    <n v="0"/>
  </r>
  <r>
    <n v="236"/>
    <x v="2"/>
    <s v="COMUNA ROCIU"/>
    <x v="0"/>
    <n v="1"/>
    <m/>
    <s v="X"/>
    <s v="X"/>
    <n v="22305"/>
    <n v="1550"/>
    <n v="0"/>
    <n v="23855"/>
    <n v="4928.6171773310471"/>
    <n v="2047"/>
    <m/>
    <n v="1383"/>
    <m/>
    <x v="226"/>
    <n v="1383"/>
    <n v="11.653639472398632"/>
    <n v="2.4077270040698813"/>
    <n v="17.248734634851772"/>
    <n v="3.5637145172314151"/>
    <n v="4.8400999999999996"/>
    <s v="11-11,99 lei"/>
    <n v="11"/>
    <s v="2-2,99 euro"/>
    <n v="2"/>
  </r>
  <r>
    <n v="237"/>
    <x v="2"/>
    <s v="COMUNA RUCĂR"/>
    <x v="0"/>
    <n v="1"/>
    <m/>
    <s v="X"/>
    <s v="X"/>
    <n v="5000"/>
    <n v="4971"/>
    <n v="0"/>
    <n v="9971"/>
    <n v="2060.0814032767921"/>
    <n v="4827"/>
    <m/>
    <n v="3189"/>
    <m/>
    <x v="227"/>
    <n v="3189"/>
    <n v="2.0656722602030246"/>
    <n v="0.42678297146815664"/>
    <n v="3.1266854813421134"/>
    <n v="0.64599604994568582"/>
    <n v="4.8400999999999996"/>
    <s v="2-2,99 lei"/>
    <n v="2"/>
    <s v="0-0,99 euro"/>
    <n v="0"/>
  </r>
  <r>
    <n v="239"/>
    <x v="2"/>
    <s v="COMUNA SĂPATA "/>
    <x v="0"/>
    <n v="1"/>
    <m/>
    <s v="X"/>
    <s v="X"/>
    <n v="4944"/>
    <n v="10240.219999999999"/>
    <n v="0"/>
    <n v="15184.22"/>
    <n v="3137.1707196132311"/>
    <n v="1375"/>
    <m/>
    <n v="1023"/>
    <m/>
    <x v="228"/>
    <n v="1023"/>
    <n v="11.043069090909091"/>
    <n v="2.281578705173259"/>
    <n v="14.842834799608992"/>
    <n v="3.0666380445877137"/>
    <n v="4.8400999999999996"/>
    <s v="11-11,99 lei"/>
    <n v="11"/>
    <s v="2-2,99 euro"/>
    <n v="2"/>
  </r>
  <r>
    <n v="240"/>
    <x v="2"/>
    <s v="COMUNA SCHITU GOLEŞTI"/>
    <x v="0"/>
    <n v="1"/>
    <m/>
    <s v="X"/>
    <s v="X"/>
    <n v="900"/>
    <n v="7990.46"/>
    <n v="0"/>
    <n v="8890.4599999999991"/>
    <n v="1836.8339497117827"/>
    <n v="4107"/>
    <m/>
    <n v="2207"/>
    <m/>
    <x v="229"/>
    <n v="2207"/>
    <n v="2.1647090333576817"/>
    <n v="0.44724469191910948"/>
    <n v="4.0283008608971453"/>
    <n v="0.83227637050828396"/>
    <n v="4.8400999999999996"/>
    <s v="2-2,99 lei"/>
    <n v="2"/>
    <s v="0-0,99 euro"/>
    <n v="0"/>
  </r>
  <r>
    <n v="241"/>
    <x v="2"/>
    <s v="COMUNA SLOBOZIA"/>
    <x v="0"/>
    <n v="1"/>
    <m/>
    <s v="X"/>
    <s v="X"/>
    <n v="0"/>
    <n v="4792.4799999999996"/>
    <n v="0"/>
    <n v="4792.4799999999996"/>
    <n v="990.1613603024731"/>
    <n v="3780"/>
    <m/>
    <n v="2346"/>
    <m/>
    <x v="230"/>
    <n v="2346"/>
    <n v="1.2678518518518518"/>
    <n v="0.26194744981546908"/>
    <n v="2.0428303495311164"/>
    <n v="0.42206366594308314"/>
    <n v="4.8400999999999996"/>
    <s v="1-1,99 lei"/>
    <n v="1"/>
    <s v="0-0,99 euro"/>
    <n v="0"/>
  </r>
  <r>
    <n v="242"/>
    <x v="2"/>
    <s v="COMUNA STÂLPENI"/>
    <x v="0"/>
    <n v="1"/>
    <m/>
    <s v="X"/>
    <s v="X"/>
    <n v="900"/>
    <n v="4078"/>
    <n v="0"/>
    <n v="4978"/>
    <n v="1028.4911468771306"/>
    <n v="4110"/>
    <m/>
    <n v="2518"/>
    <m/>
    <x v="231"/>
    <n v="2518"/>
    <n v="1.2111922141119222"/>
    <n v="0.2502411549579393"/>
    <n v="1.9769658459094519"/>
    <n v="0.40845557858503995"/>
    <n v="4.8400999999999996"/>
    <s v="1-1,99 lei"/>
    <n v="1"/>
    <s v="0-0,99 euro"/>
    <n v="0"/>
  </r>
  <r>
    <n v="243"/>
    <x v="2"/>
    <s v="COMUNA STOENEŞTI"/>
    <x v="0"/>
    <n v="1"/>
    <m/>
    <s v="X"/>
    <s v="X"/>
    <n v="1800"/>
    <n v="13602"/>
    <n v="0"/>
    <n v="15402"/>
    <n v="3182.1656577343447"/>
    <n v="3520"/>
    <m/>
    <n v="2000"/>
    <m/>
    <x v="232"/>
    <n v="2000"/>
    <n v="4.3755681818181822"/>
    <n v="0.90402433458362064"/>
    <n v="7.7009999999999996"/>
    <n v="1.5910828288671723"/>
    <n v="4.8400999999999996"/>
    <s v="4-4,99 lei"/>
    <n v="4"/>
    <s v="0-0,99 euro"/>
    <n v="0"/>
  </r>
  <r>
    <n v="244"/>
    <x v="2"/>
    <s v="COMUNA STOLNICI"/>
    <x v="0"/>
    <n v="1"/>
    <m/>
    <s v="X"/>
    <s v="X"/>
    <n v="0"/>
    <n v="8920"/>
    <n v="0"/>
    <n v="8920"/>
    <n v="1842.937129398153"/>
    <n v="2462"/>
    <m/>
    <n v="1143"/>
    <m/>
    <x v="233"/>
    <n v="1143"/>
    <n v="3.6230706742485785"/>
    <n v="0.74855285515765757"/>
    <n v="7.8040244969378829"/>
    <n v="1.6123684421681128"/>
    <n v="4.8400999999999996"/>
    <s v="3-3,99 lei"/>
    <n v="3"/>
    <s v="0-0,99 euro"/>
    <n v="0"/>
  </r>
  <r>
    <n v="245"/>
    <x v="2"/>
    <s v="COMUNA SUSENI"/>
    <x v="0"/>
    <n v="1"/>
    <m/>
    <s v="X"/>
    <s v="X"/>
    <n v="3200"/>
    <n v="1244"/>
    <n v="0"/>
    <n v="4444"/>
    <n v="918.16284787504401"/>
    <n v="2509"/>
    <m/>
    <n v="1495"/>
    <m/>
    <x v="234"/>
    <n v="1495"/>
    <n v="1.7712235950577919"/>
    <n v="0.36594772733162378"/>
    <n v="2.9725752508361203"/>
    <n v="0.61415575108698595"/>
    <n v="4.8400999999999996"/>
    <s v="1-1,99 lei"/>
    <n v="1"/>
    <s v="0-0,99 euro"/>
    <n v="0"/>
  </r>
  <r>
    <n v="246"/>
    <x v="2"/>
    <s v="COMUNA ŞTEFAN CEL MARE"/>
    <x v="0"/>
    <n v="1"/>
    <m/>
    <s v="X"/>
    <s v="X"/>
    <n v="0"/>
    <n v="400"/>
    <n v="0"/>
    <n v="400"/>
    <n v="82.642920600814037"/>
    <n v="1853"/>
    <m/>
    <n v="1213"/>
    <m/>
    <x v="235"/>
    <n v="1213"/>
    <n v="0.21586616297895306"/>
    <n v="4.4599525418680001E-2"/>
    <n v="0.32976092333058532"/>
    <n v="6.8131014510151716E-2"/>
    <n v="4.8400999999999996"/>
    <s v="0-0,99 lei"/>
    <n v="0"/>
    <s v="0-0,99 euro"/>
    <n v="0"/>
  </r>
  <r>
    <n v="247"/>
    <x v="2"/>
    <s v="COMUNA ŞUICI"/>
    <x v="0"/>
    <n v="1"/>
    <m/>
    <s v="X"/>
    <s v="X"/>
    <n v="7700"/>
    <n v="7038"/>
    <n v="0"/>
    <n v="14738"/>
    <n v="3044.9784095369932"/>
    <n v="1970"/>
    <m/>
    <n v="1281"/>
    <m/>
    <x v="236"/>
    <n v="1281"/>
    <n v="7.4812182741116748"/>
    <n v="1.5456743195619256"/>
    <n v="11.505074160811866"/>
    <n v="2.3770323259461303"/>
    <n v="4.8400999999999996"/>
    <s v="7-7,99 lei"/>
    <n v="7"/>
    <s v="1-1,99 euro"/>
    <n v="1"/>
  </r>
  <r>
    <n v="248"/>
    <x v="2"/>
    <s v="COMUNA TEIU"/>
    <x v="0"/>
    <n v="1"/>
    <m/>
    <s v="X"/>
    <s v="X"/>
    <n v="0"/>
    <n v="23126"/>
    <n v="0"/>
    <n v="23126"/>
    <n v="4778.0004545360634"/>
    <n v="1108"/>
    <m/>
    <n v="754"/>
    <m/>
    <x v="237"/>
    <n v="754"/>
    <n v="20.871841155234659"/>
    <n v="4.3122747784621511"/>
    <n v="30.671087533156498"/>
    <n v="6.3368706293581747"/>
    <n v="4.8400999999999996"/>
    <s v="20-20,99 lei"/>
    <n v="20"/>
    <s v="4-4,99 euro"/>
    <n v="4"/>
  </r>
  <r>
    <n v="249"/>
    <x v="2"/>
    <s v="COMUNA TIGVENI"/>
    <x v="0"/>
    <n v="1"/>
    <m/>
    <s v="X"/>
    <s v="X"/>
    <n v="0"/>
    <n v="13851"/>
    <n v="0"/>
    <n v="13851"/>
    <n v="2861.7177331046883"/>
    <n v="2696"/>
    <m/>
    <n v="1455"/>
    <m/>
    <x v="238"/>
    <n v="1455"/>
    <n v="5.1376112759643915"/>
    <n v="1.0614680018934304"/>
    <n v="9.5195876288659793"/>
    <n v="1.9668163114121568"/>
    <n v="4.8400999999999996"/>
    <s v="5-5,99 lei"/>
    <n v="5"/>
    <s v="1-1,99 euro"/>
    <n v="1"/>
  </r>
  <r>
    <n v="250"/>
    <x v="2"/>
    <s v="COMUNA ŢIŢEŞTI"/>
    <x v="0"/>
    <n v="1"/>
    <m/>
    <s v="X"/>
    <s v="X"/>
    <n v="1080"/>
    <n v="9645"/>
    <n v="0"/>
    <n v="10725"/>
    <n v="2215.8633086093264"/>
    <n v="3935"/>
    <m/>
    <n v="2294"/>
    <m/>
    <x v="239"/>
    <n v="2294"/>
    <n v="2.7255400254129607"/>
    <n v="0.56311646978635999"/>
    <n v="4.6752397558849168"/>
    <n v="0.96593866983841603"/>
    <n v="4.8400999999999996"/>
    <s v="2-2,99 lei"/>
    <n v="2"/>
    <s v="0-0,99 euro"/>
    <n v="0"/>
  </r>
  <r>
    <n v="251"/>
    <x v="2"/>
    <s v="COMUNA UDA"/>
    <x v="0"/>
    <n v="1"/>
    <m/>
    <s v="X"/>
    <s v="X"/>
    <n v="2000"/>
    <n v="6500"/>
    <n v="0"/>
    <n v="8500"/>
    <n v="1756.1620627672983"/>
    <n v="1539"/>
    <m/>
    <n v="1073"/>
    <m/>
    <x v="240"/>
    <n v="1073"/>
    <n v="5.5230669265756989"/>
    <n v="1.1411059537149437"/>
    <n v="7.9217148182665422"/>
    <n v="1.6366841218707346"/>
    <n v="4.8400999999999996"/>
    <s v="5-5,99 lei"/>
    <n v="5"/>
    <s v="1-1,99 euro"/>
    <n v="1"/>
  </r>
  <r>
    <n v="252"/>
    <x v="2"/>
    <s v="COMUNA UNGHENI"/>
    <x v="0"/>
    <n v="1"/>
    <m/>
    <s v="X"/>
    <s v="X"/>
    <n v="22408"/>
    <n v="3895"/>
    <n v="0"/>
    <n v="26303"/>
    <n v="5434.3918514080287"/>
    <n v="2208"/>
    <m/>
    <n v="1379"/>
    <m/>
    <x v="241"/>
    <n v="1379"/>
    <n v="11.912590579710145"/>
    <n v="2.4612281935724769"/>
    <n v="19.073966642494561"/>
    <n v="3.9408207769456336"/>
    <n v="4.8400999999999996"/>
    <s v="11-11,99 lei"/>
    <n v="11"/>
    <s v="2-2,99 euro"/>
    <n v="2"/>
  </r>
  <r>
    <n v="253"/>
    <x v="2"/>
    <s v="COMUNA VALEA DANULUI"/>
    <x v="0"/>
    <n v="1"/>
    <m/>
    <s v="X"/>
    <s v="X"/>
    <n v="3000"/>
    <n v="14763"/>
    <n v="0"/>
    <n v="17763"/>
    <n v="3669.9654965806494"/>
    <n v="2528"/>
    <m/>
    <n v="1681"/>
    <m/>
    <x v="242"/>
    <n v="1681"/>
    <n v="7.0265031645569618"/>
    <n v="1.4517268578246241"/>
    <n v="10.566924449732301"/>
    <n v="2.1832037457350681"/>
    <n v="4.8400999999999996"/>
    <s v="7-7,99 lei"/>
    <n v="7"/>
    <s v="1-1,99 euro"/>
    <n v="1"/>
  </r>
  <r>
    <n v="254"/>
    <x v="2"/>
    <s v="COMUNA VALEA IAŞULUI"/>
    <x v="0"/>
    <n v="1"/>
    <m/>
    <s v="X"/>
    <s v="X"/>
    <n v="0"/>
    <n v="14766.6"/>
    <n v="0"/>
    <n v="14766.6"/>
    <n v="3050.8873783599515"/>
    <n v="2376"/>
    <m/>
    <n v="1337"/>
    <m/>
    <x v="243"/>
    <n v="1337"/>
    <n v="6.2148989898989901"/>
    <n v="1.2840435094107541"/>
    <n v="11.044577412116679"/>
    <n v="2.2818903353477573"/>
    <n v="4.8400999999999996"/>
    <s v="6-6,99 lei"/>
    <n v="6"/>
    <s v="1-1,99 euro"/>
    <n v="1"/>
  </r>
  <r>
    <n v="255"/>
    <x v="2"/>
    <s v="COMUNA VALEA MARE PRAVĂȚ"/>
    <x v="0"/>
    <n v="1"/>
    <m/>
    <s v="X"/>
    <s v="X"/>
    <n v="4000"/>
    <n v="10407"/>
    <n v="0"/>
    <n v="14407"/>
    <n v="2976.5913927398196"/>
    <n v="3332"/>
    <m/>
    <n v="2319"/>
    <m/>
    <x v="244"/>
    <n v="2319"/>
    <n v="4.3238295318127253"/>
    <n v="0.89333475172263499"/>
    <n v="6.2125916343251397"/>
    <n v="1.2835667929020351"/>
    <n v="4.8400999999999996"/>
    <s v="4-4,99 lei"/>
    <n v="4"/>
    <s v="0-0,99 euro"/>
    <n v="0"/>
  </r>
  <r>
    <n v="256"/>
    <x v="2"/>
    <s v="COMUNA VEDEA"/>
    <x v="0"/>
    <n v="1"/>
    <m/>
    <s v="X"/>
    <s v="X"/>
    <n v="26808"/>
    <n v="9953.4699999999993"/>
    <n v="37824.15"/>
    <n v="74585.62"/>
    <n v="15409.933679056217"/>
    <n v="2883"/>
    <m/>
    <n v="1663"/>
    <m/>
    <x v="245"/>
    <n v="1663"/>
    <n v="25.870835934790147"/>
    <n v="5.3451036000888719"/>
    <n v="44.850042092603722"/>
    <n v="9.2663461690055424"/>
    <n v="4.8400999999999996"/>
    <s v="25-25,99 lei"/>
    <n v="25"/>
    <s v="5-5,99 euro"/>
    <n v="5"/>
  </r>
  <r>
    <n v="257"/>
    <x v="2"/>
    <s v="COMUNA VLĂDEŞTI"/>
    <x v="0"/>
    <n v="1"/>
    <m/>
    <s v="X"/>
    <s v="X"/>
    <n v="4800"/>
    <n v="9812"/>
    <n v="0"/>
    <n v="14612"/>
    <n v="3018.9458895477369"/>
    <n v="2557"/>
    <m/>
    <n v="1775"/>
    <m/>
    <x v="20"/>
    <n v="1775"/>
    <n v="5.7145091904575676"/>
    <n v="1.1806593232490172"/>
    <n v="8.2321126760563388"/>
    <n v="1.7008145856606969"/>
    <n v="4.8400999999999996"/>
    <s v="5-5,99 lei"/>
    <n v="5"/>
    <s v="1-1,99 euro"/>
    <n v="1"/>
  </r>
  <r>
    <n v="258"/>
    <x v="2"/>
    <s v="COMUNA VULTUREŞTI"/>
    <x v="0"/>
    <n v="1"/>
    <m/>
    <s v="X"/>
    <s v="X"/>
    <n v="900"/>
    <n v="3840"/>
    <n v="0"/>
    <n v="4740"/>
    <n v="979.31860911964634"/>
    <n v="2205"/>
    <m/>
    <n v="1413"/>
    <m/>
    <x v="246"/>
    <n v="1413"/>
    <n v="2.1496598639455784"/>
    <n v="0.44413542363702779"/>
    <n v="3.3545647558386413"/>
    <n v="0.69307757191765484"/>
    <n v="4.8400999999999996"/>
    <s v="2-2,99 lei"/>
    <n v="2"/>
    <s v="0-0,99 euro"/>
    <n v="0"/>
  </r>
  <r>
    <n v="238"/>
    <x v="2"/>
    <s v="COOMUNA SĂLĂTRUCU "/>
    <x v="0"/>
    <n v="1"/>
    <m/>
    <s v="X"/>
    <s v="X"/>
    <n v="2500"/>
    <n v="5548"/>
    <n v="0"/>
    <n v="8048"/>
    <n v="1662.7755624883785"/>
    <n v="1754"/>
    <m/>
    <n v="971"/>
    <m/>
    <x v="247"/>
    <n v="971"/>
    <n v="4.5883694412770808"/>
    <n v="0.94799062855665817"/>
    <n v="8.2883625128733271"/>
    <n v="1.7124362126553847"/>
    <n v="4.8400999999999996"/>
    <s v="4-4,99 lei"/>
    <n v="4"/>
    <s v="0-0,99 euro"/>
    <n v="0"/>
  </r>
  <r>
    <n v="158"/>
    <x v="2"/>
    <s v="MUNICIPIUL CÂMPULUNG"/>
    <x v="0"/>
    <n v="1"/>
    <m/>
    <s v="X"/>
    <s v="X"/>
    <n v="30728"/>
    <n v="53363.839999999997"/>
    <n v="0"/>
    <n v="84091.839999999997"/>
    <n v="17373.988140740894"/>
    <n v="29885"/>
    <m/>
    <n v="13429"/>
    <m/>
    <x v="248"/>
    <n v="13429"/>
    <n v="2.813847749707211"/>
    <n v="0.58136149040458074"/>
    <n v="6.2619584481346333"/>
    <n v="1.2937663370869681"/>
    <n v="4.8400999999999996"/>
    <s v="2-2,99 lei"/>
    <n v="2"/>
    <s v="0-0,99 euro"/>
    <n v="0"/>
  </r>
  <r>
    <n v="159"/>
    <x v="2"/>
    <s v="MUNICIPIUL CURTEA DE ARGEȘ"/>
    <x v="0"/>
    <n v="1"/>
    <m/>
    <s v="X"/>
    <s v="X"/>
    <n v="6340"/>
    <n v="7902"/>
    <n v="0"/>
    <n v="14242"/>
    <n v="2942.5011879919839"/>
    <n v="27625"/>
    <m/>
    <n v="9960"/>
    <m/>
    <x v="249"/>
    <n v="9960"/>
    <n v="0.51554751131221721"/>
    <n v="0.10651588010830711"/>
    <n v="1.4299196787148594"/>
    <n v="0.29543184618393414"/>
    <n v="4.8400999999999996"/>
    <s v="0-0,99 lei"/>
    <n v="0"/>
    <s v="0-0,99 euro"/>
    <n v="0"/>
  </r>
  <r>
    <n v="157"/>
    <x v="2"/>
    <s v="MUNICIPIUL PITEȘTI"/>
    <x v="0"/>
    <n v="1"/>
    <m/>
    <s v="X"/>
    <s v="X"/>
    <n v="95500"/>
    <n v="273411.5"/>
    <n v="0"/>
    <n v="368911.5"/>
    <n v="76219.809508068021"/>
    <n v="144273"/>
    <m/>
    <n v="48917"/>
    <m/>
    <x v="250"/>
    <n v="48917"/>
    <n v="2.5570376993616271"/>
    <n v="0.52830265890407779"/>
    <n v="7.541580636588507"/>
    <n v="1.5581456243855514"/>
    <n v="4.8400999999999996"/>
    <s v="2-2,99 lei"/>
    <n v="2"/>
    <s v="0-0,99 euro"/>
    <n v="0"/>
  </r>
  <r>
    <n v="160"/>
    <x v="2"/>
    <s v="ORAȘUL COSTEȘTI"/>
    <x v="0"/>
    <n v="1"/>
    <m/>
    <s v="X"/>
    <s v="X"/>
    <n v="1800"/>
    <n v="59808"/>
    <n v="0"/>
    <n v="61608"/>
    <n v="12728.662630937379"/>
    <n v="8626"/>
    <m/>
    <n v="4327"/>
    <m/>
    <x v="251"/>
    <n v="4327"/>
    <n v="7.1421284488754928"/>
    <n v="1.4756158858030812"/>
    <n v="14.238040212618442"/>
    <n v="2.9416830670065583"/>
    <n v="4.8400999999999996"/>
    <s v="7-7,99 lei"/>
    <n v="7"/>
    <s v="1-1,99 euro"/>
    <n v="1"/>
  </r>
  <r>
    <n v="161"/>
    <x v="2"/>
    <s v="ORAȘUL MIOVENI"/>
    <x v="0"/>
    <n v="1"/>
    <m/>
    <s v="X"/>
    <s v="X"/>
    <n v="32028"/>
    <n v="99023.5"/>
    <n v="0"/>
    <n v="131051.5"/>
    <n v="27076.196772793952"/>
    <n v="28340"/>
    <m/>
    <n v="11912"/>
    <m/>
    <x v="252"/>
    <n v="11912"/>
    <n v="4.6242589978828512"/>
    <n v="0.95540567299908086"/>
    <n v="11.001637004701141"/>
    <n v="2.2730185336462352"/>
    <n v="4.8400999999999996"/>
    <s v="4-4,99 lei"/>
    <n v="4"/>
    <s v="0-0,99 euro"/>
    <n v="0"/>
  </r>
  <r>
    <n v="162"/>
    <x v="2"/>
    <s v="ORAȘUL ŞTEFĂNEȘTI"/>
    <x v="0"/>
    <n v="1"/>
    <m/>
    <s v="X"/>
    <s v="X"/>
    <n v="0"/>
    <n v="41572.65"/>
    <n v="0"/>
    <n v="41572.65"/>
    <n v="8589.2130327885789"/>
    <n v="12937"/>
    <m/>
    <n v="6420"/>
    <m/>
    <x v="253"/>
    <n v="6420"/>
    <n v="3.2134691195795009"/>
    <n v="0.66392618325644115"/>
    <n v="6.4754906542056077"/>
    <n v="1.3378836499670683"/>
    <n v="4.8400999999999996"/>
    <s v="3-3,99 lei"/>
    <n v="3"/>
    <s v="0-0,99 euro"/>
    <n v="0"/>
  </r>
  <r>
    <n v="163"/>
    <x v="2"/>
    <s v="ORAȘUL TOPOLOVENI"/>
    <x v="0"/>
    <n v="1"/>
    <m/>
    <s v="X"/>
    <s v="X"/>
    <n v="9300"/>
    <n v="59986.63"/>
    <n v="0"/>
    <n v="69286.63"/>
    <n v="14315.123654469951"/>
    <n v="7759"/>
    <m/>
    <n v="4108"/>
    <m/>
    <x v="254"/>
    <n v="4108"/>
    <n v="8.929840185590928"/>
    <n v="1.8449701835893737"/>
    <n v="16.866268257059396"/>
    <n v="3.4846941710004748"/>
    <n v="4.8400999999999996"/>
    <s v="8-8,99 lei"/>
    <n v="8"/>
    <s v="1-1,99 euro"/>
    <n v="1"/>
  </r>
  <r>
    <m/>
    <x v="3"/>
    <s v="A JUDEȚ"/>
    <x v="0"/>
    <m/>
    <m/>
    <m/>
    <m/>
    <n v="0"/>
    <n v="13860.82"/>
    <n v="0"/>
    <n v="13860.82"/>
    <n v="2863.746616805438"/>
    <m/>
    <m/>
    <m/>
    <m/>
    <x v="0"/>
    <n v="0"/>
    <m/>
    <m/>
    <m/>
    <m/>
    <n v="4.8400999999999996"/>
    <m/>
    <m/>
    <m/>
    <m/>
  </r>
  <r>
    <n v="267"/>
    <x v="3"/>
    <s v="COMUNA AGĂŞ"/>
    <x v="0"/>
    <n v="1"/>
    <m/>
    <s v="X"/>
    <s v="X"/>
    <n v="0"/>
    <n v="19333"/>
    <n v="0"/>
    <n v="19333"/>
    <n v="3994.3389599388447"/>
    <n v="4951"/>
    <m/>
    <n v="2220"/>
    <m/>
    <x v="255"/>
    <n v="2220"/>
    <n v="3.9048677034942436"/>
    <n v="0.80677417894139458"/>
    <n v="8.7085585585585594"/>
    <n v="1.7992517837562363"/>
    <n v="4.8400999999999996"/>
    <s v="3-3,99 lei"/>
    <n v="3"/>
    <s v="0-0,99 euro"/>
    <n v="0"/>
  </r>
  <r>
    <n v="268"/>
    <x v="3"/>
    <s v="COMUNA ARDEOANI"/>
    <x v="0"/>
    <n v="1"/>
    <m/>
    <s v="X"/>
    <s v="X"/>
    <n v="0"/>
    <n v="3414.63"/>
    <n v="0"/>
    <n v="3414.63"/>
    <n v="705.4874899278941"/>
    <n v="1948"/>
    <m/>
    <n v="1185"/>
    <m/>
    <x v="256"/>
    <n v="1185"/>
    <n v="1.7528901437371665"/>
    <n v="0.36215990242705037"/>
    <n v="2.8815443037974684"/>
    <n v="0.59534809276615541"/>
    <n v="4.8400999999999996"/>
    <s v="1-1,99 lei"/>
    <n v="1"/>
    <s v="0-0,99 euro"/>
    <n v="0"/>
  </r>
  <r>
    <n v="269"/>
    <x v="3"/>
    <s v="COMUNA ASĂU"/>
    <x v="0"/>
    <n v="1"/>
    <m/>
    <s v="X"/>
    <s v="X"/>
    <n v="2100"/>
    <n v="10711.98"/>
    <n v="0"/>
    <n v="12811.98"/>
    <n v="2647.0486146980434"/>
    <n v="5628"/>
    <m/>
    <n v="2859"/>
    <m/>
    <x v="257"/>
    <n v="2859"/>
    <n v="2.2764712153518123"/>
    <n v="0.4703355747508961"/>
    <n v="4.4812801678908709"/>
    <n v="0.92586520276251949"/>
    <n v="4.8400999999999996"/>
    <s v="2-2,99 lei"/>
    <n v="2"/>
    <s v="0-0,99 euro"/>
    <n v="0"/>
  </r>
  <r>
    <n v="270"/>
    <x v="3"/>
    <s v="COMUNA BALCANI"/>
    <x v="0"/>
    <n v="1"/>
    <m/>
    <s v="X"/>
    <s v="X"/>
    <n v="3500"/>
    <n v="17637.86"/>
    <n v="0"/>
    <n v="21137.86"/>
    <n v="4367.2362141278081"/>
    <n v="6500"/>
    <m/>
    <n v="2931"/>
    <m/>
    <x v="258"/>
    <n v="2931"/>
    <n v="3.2519784615384615"/>
    <n v="0.6718824944812013"/>
    <n v="7.2118253155919483"/>
    <n v="1.4900157673585153"/>
    <n v="4.8400999999999996"/>
    <s v="3-3,99 lei"/>
    <n v="3"/>
    <s v="0-0,99 euro"/>
    <n v="0"/>
  </r>
  <r>
    <n v="275"/>
    <x v="3"/>
    <s v="COMUNA BÂRSĂNEŞTI"/>
    <x v="0"/>
    <n v="1"/>
    <m/>
    <s v="X"/>
    <s v="X"/>
    <n v="0"/>
    <n v="12776"/>
    <n v="0"/>
    <n v="12776"/>
    <n v="2639.6148839900006"/>
    <n v="3765"/>
    <m/>
    <n v="1710"/>
    <m/>
    <x v="259"/>
    <n v="1710"/>
    <n v="3.3933598937583"/>
    <n v="0.70109293067463496"/>
    <n v="7.4713450292397665"/>
    <n v="1.5436344350818718"/>
    <n v="4.8400999999999996"/>
    <s v="3-3,99 lei"/>
    <n v="3"/>
    <s v="0-0,99 euro"/>
    <n v="0"/>
  </r>
  <r>
    <n v="272"/>
    <x v="3"/>
    <s v="COMUNA BERESTI-TAZLĂU"/>
    <x v="0"/>
    <n v="1"/>
    <m/>
    <s v="X"/>
    <s v="X"/>
    <n v="4371"/>
    <n v="4852"/>
    <n v="0"/>
    <n v="9223"/>
    <n v="1905.5391417532696"/>
    <n v="4375"/>
    <m/>
    <n v="2139"/>
    <m/>
    <x v="260"/>
    <n v="2139"/>
    <n v="2.1081142857142856"/>
    <n v="0.4355518038293188"/>
    <n v="4.311827956989247"/>
    <n v="0.89085513873458144"/>
    <n v="4.8400999999999996"/>
    <s v="2-2,99 lei"/>
    <n v="2"/>
    <s v="0-0,99 euro"/>
    <n v="0"/>
  </r>
  <r>
    <n v="271"/>
    <x v="3"/>
    <s v="COMUNA BEREŞTI-BISTRIŢA"/>
    <x v="0"/>
    <n v="1"/>
    <m/>
    <s v="X"/>
    <s v="X"/>
    <n v="0"/>
    <n v="3171"/>
    <n v="0"/>
    <n v="3171"/>
    <n v="655.15175306295328"/>
    <n v="1671"/>
    <m/>
    <n v="910"/>
    <m/>
    <x v="261"/>
    <n v="910"/>
    <n v="1.8976660682226212"/>
    <n v="0.39207166550745259"/>
    <n v="3.4846153846153847"/>
    <n v="0.71994698138786073"/>
    <n v="4.8400999999999996"/>
    <s v="1-1,99 lei"/>
    <n v="1"/>
    <s v="0-0,99 euro"/>
    <n v="0"/>
  </r>
  <r>
    <n v="273"/>
    <x v="3"/>
    <s v="COMUNA BERZUNŢI"/>
    <x v="0"/>
    <n v="1"/>
    <m/>
    <s v="X"/>
    <s v="X"/>
    <n v="129465"/>
    <n v="3256"/>
    <n v="0"/>
    <n v="132721"/>
    <n v="27421.127662651601"/>
    <n v="4171"/>
    <m/>
    <n v="2230"/>
    <m/>
    <x v="262"/>
    <n v="2230"/>
    <n v="31.819947254854952"/>
    <n v="6.5742334362626709"/>
    <n v="59.516143497757845"/>
    <n v="12.296469803879642"/>
    <n v="4.8400999999999996"/>
    <s v="31-31,99 lei"/>
    <n v="31"/>
    <s v="6-6,99 euro"/>
    <n v="6"/>
  </r>
  <r>
    <n v="274"/>
    <x v="3"/>
    <s v="COMUNA BLĂGEŞTI"/>
    <x v="0"/>
    <n v="1"/>
    <m/>
    <s v="X"/>
    <s v="X"/>
    <n v="0"/>
    <n v="4570"/>
    <n v="0"/>
    <n v="4570"/>
    <n v="944.19536786430035"/>
    <n v="5785"/>
    <m/>
    <n v="2632"/>
    <m/>
    <x v="263"/>
    <n v="2632"/>
    <n v="0.78997407087294724"/>
    <n v="0.16321441103963705"/>
    <n v="1.7363221884498481"/>
    <n v="0.35873684189373112"/>
    <n v="4.8400999999999996"/>
    <s v="0-0,99 lei"/>
    <n v="0"/>
    <s v="0-0,99 euro"/>
    <n v="0"/>
  </r>
  <r>
    <n v="276"/>
    <x v="3"/>
    <s v="COMUNA BOGDĂNEŞTI"/>
    <x v="0"/>
    <n v="1"/>
    <m/>
    <s v="X"/>
    <s v="X"/>
    <n v="1800"/>
    <n v="6942.17"/>
    <n v="0"/>
    <n v="8742.17"/>
    <n v="1806.1961529720461"/>
    <n v="2250"/>
    <m/>
    <n v="1045"/>
    <m/>
    <x v="264"/>
    <n v="1045"/>
    <n v="3.8854088888888891"/>
    <n v="0.8027538457653538"/>
    <n v="8.3657129186602877"/>
    <n v="1.7284173712651159"/>
    <n v="4.8400999999999996"/>
    <s v="3-3,99 lei"/>
    <n v="3"/>
    <s v="0-0,99 euro"/>
    <n v="0"/>
  </r>
  <r>
    <n v="277"/>
    <x v="3"/>
    <s v="COMUNA BRUSTUROASA"/>
    <x v="0"/>
    <n v="1"/>
    <m/>
    <s v="X"/>
    <s v="X"/>
    <n v="4800"/>
    <n v="11391.79"/>
    <n v="0"/>
    <n v="16191.79"/>
    <n v="3345.3420383876369"/>
    <n v="2675"/>
    <m/>
    <n v="1427"/>
    <m/>
    <x v="265"/>
    <n v="1427"/>
    <n v="6.0530056074766359"/>
    <n v="1.2505951545374343"/>
    <n v="11.346734407848635"/>
    <n v="2.3443181768658983"/>
    <n v="4.8400999999999996"/>
    <s v="6-6,99 lei"/>
    <n v="6"/>
    <s v="1-1,99 euro"/>
    <n v="1"/>
  </r>
  <r>
    <n v="278"/>
    <x v="3"/>
    <s v="COMUNA BUCIUMI"/>
    <x v="0"/>
    <n v="1"/>
    <m/>
    <s v="X"/>
    <s v="X"/>
    <n v="1500"/>
    <n v="10922"/>
    <n v="0"/>
    <n v="12422"/>
    <n v="2566.4758992582802"/>
    <n v="2425"/>
    <m/>
    <n v="1361"/>
    <m/>
    <x v="266"/>
    <n v="1361"/>
    <n v="5.1224742268041235"/>
    <n v="1.0583405770137237"/>
    <n v="9.1271124173401912"/>
    <n v="1.8857280670523733"/>
    <n v="4.8400999999999996"/>
    <s v="5-5,99 lei"/>
    <n v="5"/>
    <s v="1-1,99 euro"/>
    <n v="1"/>
  </r>
  <r>
    <n v="279"/>
    <x v="3"/>
    <s v="COMUNA BUHOCI"/>
    <x v="0"/>
    <n v="1"/>
    <m/>
    <s v="X"/>
    <s v="X"/>
    <n v="1900"/>
    <n v="13000"/>
    <n v="0"/>
    <n v="14900"/>
    <n v="3078.4487923803231"/>
    <n v="4095"/>
    <m/>
    <n v="1795"/>
    <m/>
    <x v="267"/>
    <n v="1795"/>
    <n v="3.6385836385836385"/>
    <n v="0.75175794685722175"/>
    <n v="8.3008356545961011"/>
    <n v="1.7150132548079795"/>
    <n v="4.8400999999999996"/>
    <s v="3-3,99 lei"/>
    <n v="3"/>
    <s v="0-0,99 euro"/>
    <n v="0"/>
  </r>
  <r>
    <n v="280"/>
    <x v="3"/>
    <s v="COMUNA CAŞIN"/>
    <x v="0"/>
    <n v="1"/>
    <m/>
    <s v="X"/>
    <s v="X"/>
    <n v="5025"/>
    <n v="1754"/>
    <n v="0"/>
    <n v="6779"/>
    <n v="1400.590896882296"/>
    <n v="3318"/>
    <m/>
    <n v="1828"/>
    <m/>
    <x v="268"/>
    <n v="1828"/>
    <n v="2.0430982519590115"/>
    <n v="0.42211901654077638"/>
    <n v="3.7084245076586435"/>
    <n v="0.76618758035136536"/>
    <n v="4.8400999999999996"/>
    <s v="2-2,99 lei"/>
    <n v="2"/>
    <s v="0-0,99 euro"/>
    <n v="0"/>
  </r>
  <r>
    <n v="281"/>
    <x v="3"/>
    <s v="COMUNA CĂIUŢI"/>
    <x v="0"/>
    <n v="1"/>
    <m/>
    <s v="X"/>
    <s v="X"/>
    <n v="1600"/>
    <n v="8139"/>
    <n v="0"/>
    <n v="9739"/>
    <n v="2012.1485093283197"/>
    <n v="4227"/>
    <m/>
    <n v="2100"/>
    <m/>
    <x v="269"/>
    <n v="2100"/>
    <n v="2.3039981074047788"/>
    <n v="0.47602283163669734"/>
    <n v="4.6376190476190473"/>
    <n v="0.95816595682300942"/>
    <n v="4.8400999999999996"/>
    <s v="2-2,99 lei"/>
    <n v="2"/>
    <s v="0-0,99 euro"/>
    <n v="0"/>
  </r>
  <r>
    <n v="282"/>
    <x v="3"/>
    <s v="COMUNA CLEJA"/>
    <x v="0"/>
    <n v="1"/>
    <m/>
    <s v="X"/>
    <s v="X"/>
    <n v="2880"/>
    <n v="6273.07"/>
    <n v="0"/>
    <n v="9153.07"/>
    <n v="1891.0910931592323"/>
    <n v="5524"/>
    <m/>
    <n v="2273"/>
    <m/>
    <x v="270"/>
    <n v="2273"/>
    <n v="1.6569641564083997"/>
    <n v="0.34234089304113546"/>
    <n v="4.0268675758908934"/>
    <n v="0.83198024336085885"/>
    <n v="4.8400999999999996"/>
    <s v="1-1,99 lei"/>
    <n v="1"/>
    <s v="0-0,99 euro"/>
    <n v="0"/>
  </r>
  <r>
    <n v="283"/>
    <x v="3"/>
    <s v="COMUNA COLONEŞTI"/>
    <x v="0"/>
    <n v="1"/>
    <m/>
    <s v="X"/>
    <s v="X"/>
    <n v="2040"/>
    <n v="6443"/>
    <n v="0"/>
    <n v="8483"/>
    <n v="1752.6497386417636"/>
    <n v="1670"/>
    <m/>
    <n v="817"/>
    <m/>
    <x v="271"/>
    <n v="817"/>
    <n v="5.0796407185628745"/>
    <n v="1.0494908614621339"/>
    <n v="10.383108935128519"/>
    <n v="2.1452261182885723"/>
    <n v="4.8400999999999996"/>
    <s v="5-5,99 lei"/>
    <n v="5"/>
    <s v="1-1,99 euro"/>
    <n v="1"/>
  </r>
  <r>
    <n v="284"/>
    <x v="3"/>
    <s v="COMUNA CORBASCA"/>
    <x v="0"/>
    <n v="1"/>
    <m/>
    <s v="X"/>
    <s v="X"/>
    <n v="0"/>
    <n v="36877"/>
    <n v="0"/>
    <n v="36877"/>
    <n v="7619.0574574905486"/>
    <n v="4071"/>
    <m/>
    <n v="1599"/>
    <m/>
    <x v="272"/>
    <n v="1599"/>
    <n v="9.0584622942765911"/>
    <n v="1.8715444503784202"/>
    <n v="23.062539086929331"/>
    <n v="4.7648889665356773"/>
    <n v="4.8400999999999996"/>
    <s v="9-9,99 lei"/>
    <n v="9"/>
    <s v="1-1,99 euro"/>
    <n v="1"/>
  </r>
  <r>
    <n v="285"/>
    <x v="3"/>
    <s v="COMUNA COŢOFĂNEŞTI"/>
    <x v="0"/>
    <n v="1"/>
    <m/>
    <s v="X"/>
    <s v="X"/>
    <n v="1600"/>
    <n v="10794"/>
    <n v="0"/>
    <n v="12394"/>
    <n v="2560.6908948162231"/>
    <n v="2519"/>
    <m/>
    <n v="1492"/>
    <m/>
    <x v="273"/>
    <n v="1492"/>
    <n v="4.9202064311234617"/>
    <n v="1.0165505735673772"/>
    <n v="8.3069705093833779"/>
    <n v="1.7162807606006858"/>
    <n v="4.8400999999999996"/>
    <s v="4-4,99 lei"/>
    <n v="4"/>
    <s v="1-1,99 euro"/>
    <n v="1"/>
  </r>
  <r>
    <n v="286"/>
    <x v="3"/>
    <s v="COMUNA DĂMIENEŞTI"/>
    <x v="0"/>
    <n v="1"/>
    <m/>
    <s v="X"/>
    <s v="X"/>
    <n v="3625"/>
    <n v="2000"/>
    <n v="0"/>
    <n v="5625"/>
    <n v="1162.1660709489474"/>
    <n v="1460"/>
    <m/>
    <n v="887"/>
    <m/>
    <x v="274"/>
    <n v="887"/>
    <n v="3.8527397260273974"/>
    <n v="0.79600415818421055"/>
    <n v="6.3416009019165731"/>
    <n v="1.310221049547855"/>
    <n v="4.8400999999999996"/>
    <s v="3-3,99 lei"/>
    <n v="3"/>
    <s v="0-0,99 euro"/>
    <n v="0"/>
  </r>
  <r>
    <n v="287"/>
    <x v="3"/>
    <s v="COMUNA DEALU MORII"/>
    <x v="0"/>
    <n v="1"/>
    <m/>
    <s v="X"/>
    <s v="X"/>
    <n v="6400"/>
    <n v="13042.18"/>
    <n v="0"/>
    <n v="19442.18"/>
    <n v="4016.896345116837"/>
    <n v="2124"/>
    <m/>
    <n v="1360"/>
    <m/>
    <x v="275"/>
    <n v="1360"/>
    <n v="9.1535687382297546"/>
    <n v="1.8911941361190381"/>
    <n v="14.295720588235294"/>
    <n v="2.9536002537623802"/>
    <n v="4.8400999999999996"/>
    <s v="9-9,99 lei"/>
    <n v="9"/>
    <s v="1-1,99 euro"/>
    <n v="1"/>
  </r>
  <r>
    <n v="288"/>
    <x v="3"/>
    <s v="COMUNA DOFTEANA"/>
    <x v="0"/>
    <n v="1"/>
    <m/>
    <s v="X"/>
    <s v="X"/>
    <n v="2600"/>
    <n v="19042"/>
    <n v="0"/>
    <n v="21642"/>
    <n v="4471.3952191070439"/>
    <n v="8826"/>
    <m/>
    <n v="4614"/>
    <m/>
    <x v="276"/>
    <n v="4614"/>
    <n v="2.4520734194425562"/>
    <n v="0.50661627227589434"/>
    <n v="4.6905071521456438"/>
    <n v="0.9690930253808071"/>
    <n v="4.8400999999999996"/>
    <s v="2-2,99 lei"/>
    <n v="2"/>
    <s v="0-0,99 euro"/>
    <n v="0"/>
  </r>
  <r>
    <n v="289"/>
    <x v="3"/>
    <s v="COMUNA FARAOANI"/>
    <x v="0"/>
    <n v="1"/>
    <m/>
    <s v="X"/>
    <s v="X"/>
    <n v="2880"/>
    <n v="3291"/>
    <n v="0"/>
    <n v="6171"/>
    <n v="1274.9736575690586"/>
    <n v="4427"/>
    <m/>
    <n v="1836"/>
    <m/>
    <x v="277"/>
    <n v="1836"/>
    <n v="1.3939462389880279"/>
    <n v="0.28799947087622735"/>
    <n v="3.3611111111111112"/>
    <n v="0.69443009671517353"/>
    <n v="4.8400999999999996"/>
    <s v="1-1,99 lei"/>
    <n v="1"/>
    <s v="0-0,99 euro"/>
    <n v="0"/>
  </r>
  <r>
    <n v="290"/>
    <x v="3"/>
    <s v="COMUNA FILIPENI"/>
    <x v="0"/>
    <n v="1"/>
    <m/>
    <s v="X"/>
    <s v="X"/>
    <n v="2250"/>
    <n v="5263"/>
    <n v="0"/>
    <n v="7513"/>
    <n v="1552.2406561847897"/>
    <n v="1715"/>
    <m/>
    <n v="1349"/>
    <m/>
    <x v="17"/>
    <n v="1349"/>
    <n v="4.3807580174927114"/>
    <n v="0.90509659252757413"/>
    <n v="5.5693106004447737"/>
    <n v="1.1506602343845735"/>
    <n v="4.8400999999999996"/>
    <s v="4-4,99 lei"/>
    <n v="4"/>
    <s v="0-0,99 euro"/>
    <n v="0"/>
  </r>
  <r>
    <n v="291"/>
    <x v="3"/>
    <s v="COMUNA FILIPEŞTI"/>
    <x v="0"/>
    <n v="1"/>
    <m/>
    <s v="X"/>
    <s v="X"/>
    <n v="0"/>
    <n v="9.1259999999999994"/>
    <n v="0"/>
    <n v="9.1259999999999994"/>
    <n v="1.8854982335075723"/>
    <n v="3739"/>
    <m/>
    <n v="2086"/>
    <m/>
    <x v="278"/>
    <n v="2086"/>
    <n v="2.4407595613800482E-3"/>
    <n v="5.0427874659202251E-4"/>
    <n v="4.3748801534036433E-3"/>
    <n v="9.0388218288953604E-4"/>
    <n v="4.8400999999999996"/>
    <s v="0-0,99 lei"/>
    <n v="0"/>
    <s v="0-0,99 euro"/>
    <n v="0"/>
  </r>
  <r>
    <n v="292"/>
    <x v="3"/>
    <s v="COMUNA GĂICEANA"/>
    <x v="0"/>
    <n v="1"/>
    <m/>
    <s v="X"/>
    <s v="X"/>
    <n v="0"/>
    <n v="5477.16"/>
    <n v="0"/>
    <n v="5477.16"/>
    <n v="1131.6212474948866"/>
    <n v="2184"/>
    <m/>
    <n v="1256"/>
    <m/>
    <x v="279"/>
    <n v="1256"/>
    <n v="2.507857142857143"/>
    <n v="0.51814159683831806"/>
    <n v="4.3607961783439491"/>
    <n v="0.90097233080803074"/>
    <n v="4.8400999999999996"/>
    <s v="2-2,99 lei"/>
    <n v="2"/>
    <s v="0-0,99 euro"/>
    <n v="0"/>
  </r>
  <r>
    <n v="295"/>
    <x v="3"/>
    <s v="COMUNA GÂRLENI"/>
    <x v="0"/>
    <n v="1"/>
    <m/>
    <s v="X"/>
    <s v="X"/>
    <n v="573"/>
    <n v="7647.52"/>
    <n v="0"/>
    <n v="8220.52"/>
    <n v="1698.4194541435097"/>
    <n v="3201"/>
    <m/>
    <n v="2332"/>
    <m/>
    <x v="280"/>
    <n v="2332"/>
    <n v="2.5681099656357391"/>
    <n v="0.53059026996048408"/>
    <n v="3.5250943396226417"/>
    <n v="0.72831022904953246"/>
    <n v="4.8400999999999996"/>
    <s v="2-2,99 lei"/>
    <n v="2"/>
    <s v="0-0,99 euro"/>
    <n v="0"/>
  </r>
  <r>
    <n v="293"/>
    <x v="3"/>
    <s v="COMUNA GHIMEŞ-FĂGET"/>
    <x v="0"/>
    <n v="1"/>
    <m/>
    <s v="X"/>
    <s v="X"/>
    <n v="0"/>
    <n v="7725.43"/>
    <n v="0"/>
    <n v="7725.43"/>
    <n v="1596.130245242867"/>
    <n v="5699"/>
    <m/>
    <n v="2146"/>
    <m/>
    <x v="281"/>
    <n v="2146"/>
    <n v="1.3555764169152484"/>
    <n v="0.28007198547865714"/>
    <n v="3.5999207828518176"/>
    <n v="0.74376991856610764"/>
    <n v="4.8400999999999996"/>
    <s v="1-1,99 lei"/>
    <n v="1"/>
    <s v="0-0,99 euro"/>
    <n v="0"/>
  </r>
  <r>
    <n v="294"/>
    <x v="3"/>
    <s v="COMUNA GIOSENI"/>
    <x v="0"/>
    <n v="1"/>
    <m/>
    <s v="X"/>
    <s v="X"/>
    <n v="720"/>
    <n v="5518.93"/>
    <n v="0"/>
    <n v="6238.93"/>
    <n v="1289.0084915600919"/>
    <n v="3761"/>
    <m/>
    <n v="1300"/>
    <m/>
    <x v="282"/>
    <n v="1300"/>
    <n v="1.6588487104493486"/>
    <n v="0.34273025566607068"/>
    <n v="4.7991769230769235"/>
    <n v="0.99154499350776304"/>
    <n v="4.8400999999999996"/>
    <s v="1-1,99 lei"/>
    <n v="1"/>
    <s v="0-0,99 euro"/>
    <n v="0"/>
  </r>
  <r>
    <n v="296"/>
    <x v="3"/>
    <s v="COMUNA GLĂVĂNEŞTI"/>
    <x v="0"/>
    <n v="1"/>
    <m/>
    <s v="X"/>
    <s v="X"/>
    <n v="2658"/>
    <n v="4629"/>
    <n v="0"/>
    <n v="7287"/>
    <n v="1505.5474060453298"/>
    <n v="2626"/>
    <m/>
    <n v="1478"/>
    <m/>
    <x v="283"/>
    <n v="1478"/>
    <n v="2.7749428789032748"/>
    <n v="0.57332346003249424"/>
    <n v="4.9303112313937758"/>
    <n v="1.0186382990834437"/>
    <n v="4.8400999999999996"/>
    <s v="2-2,99 lei"/>
    <n v="2"/>
    <s v="0-0,99 euro"/>
    <n v="0"/>
  </r>
  <r>
    <n v="297"/>
    <x v="3"/>
    <s v="COMUNA GURA VĂII"/>
    <x v="0"/>
    <n v="1"/>
    <m/>
    <s v="X"/>
    <s v="X"/>
    <n v="2640"/>
    <n v="1494"/>
    <n v="0"/>
    <n v="4134"/>
    <n v="854.11458440941306"/>
    <n v="4069"/>
    <m/>
    <n v="2130"/>
    <m/>
    <x v="284"/>
    <n v="2130"/>
    <n v="1.0159744408945688"/>
    <n v="0.20990773762826567"/>
    <n v="1.9408450704225353"/>
    <n v="0.40099276263352723"/>
    <n v="4.8400999999999996"/>
    <s v="1-1,99 lei"/>
    <n v="1"/>
    <s v="0-0,99 euro"/>
    <n v="0"/>
  </r>
  <r>
    <n v="298"/>
    <x v="3"/>
    <s v="COMUNA HELEGIU"/>
    <x v="0"/>
    <n v="1"/>
    <m/>
    <s v="X"/>
    <s v="X"/>
    <n v="1800"/>
    <n v="15622.26"/>
    <n v="0"/>
    <n v="17422.260000000002"/>
    <n v="3599.5661246668465"/>
    <n v="5385"/>
    <m/>
    <n v="2516"/>
    <m/>
    <x v="285"/>
    <n v="2516"/>
    <n v="3.23533147632312"/>
    <n v="0.66844310578771526"/>
    <n v="6.9245866454689988"/>
    <n v="1.4306701608373793"/>
    <n v="4.8400999999999996"/>
    <s v="3-3,99 lei"/>
    <n v="3"/>
    <s v="0-0,99 euro"/>
    <n v="0"/>
  </r>
  <r>
    <n v="299"/>
    <x v="3"/>
    <s v="COMUNA HEMEIUŞ"/>
    <x v="0"/>
    <n v="1"/>
    <m/>
    <s v="X"/>
    <s v="X"/>
    <n v="4950"/>
    <n v="13658.83"/>
    <n v="0"/>
    <n v="18608.830000000002"/>
    <n v="3844.7201504101163"/>
    <n v="5138"/>
    <m/>
    <n v="2287"/>
    <m/>
    <x v="286"/>
    <n v="2287"/>
    <n v="3.621804203970417"/>
    <n v="0.74829119315105419"/>
    <n v="8.136786182772191"/>
    <n v="1.6811194361216075"/>
    <n v="4.8400999999999996"/>
    <s v="3-3,99 lei"/>
    <n v="3"/>
    <s v="0-0,99 euro"/>
    <n v="0"/>
  </r>
  <r>
    <n v="300"/>
    <x v="3"/>
    <s v="COMUNA HORGEŞTI"/>
    <x v="0"/>
    <n v="1"/>
    <m/>
    <s v="X"/>
    <s v="X"/>
    <n v="3830"/>
    <n v="5612.33"/>
    <n v="0"/>
    <n v="9442.33"/>
    <n v="1950.8543211917111"/>
    <n v="4008"/>
    <m/>
    <n v="1829"/>
    <m/>
    <x v="287"/>
    <n v="1829"/>
    <n v="2.3558707584830341"/>
    <n v="0.48674010009773228"/>
    <n v="5.1625642427556038"/>
    <n v="1.0666234670266326"/>
    <n v="4.8400999999999996"/>
    <s v="2-2,99 lei"/>
    <n v="2"/>
    <s v="0-0,99 euro"/>
    <n v="0"/>
  </r>
  <r>
    <n v="301"/>
    <x v="3"/>
    <s v="COMUNA HURUIEŞTI"/>
    <x v="0"/>
    <n v="1"/>
    <m/>
    <s v="X"/>
    <s v="X"/>
    <n v="3360"/>
    <n v="5438"/>
    <n v="0"/>
    <n v="8798"/>
    <n v="1817.7310386149047"/>
    <n v="1836"/>
    <m/>
    <n v="1131"/>
    <m/>
    <x v="288"/>
    <n v="1131"/>
    <n v="4.7919389978213509"/>
    <n v="0.99004958530223564"/>
    <n v="7.7789566755083994"/>
    <n v="1.6071892472280325"/>
    <n v="4.8400999999999996"/>
    <s v="4-4,99 lei"/>
    <n v="4"/>
    <s v="0-0,99 euro"/>
    <n v="0"/>
  </r>
  <r>
    <n v="302"/>
    <x v="3"/>
    <s v="COMUNA ITEŞTI"/>
    <x v="0"/>
    <n v="1"/>
    <m/>
    <s v="X"/>
    <s v="X"/>
    <n v="660"/>
    <n v="4654"/>
    <n v="0"/>
    <n v="5314"/>
    <n v="1097.9112001818146"/>
    <n v="1222"/>
    <m/>
    <n v="777"/>
    <m/>
    <x v="289"/>
    <n v="777"/>
    <n v="4.3486088379705405"/>
    <n v="0.89845433730099389"/>
    <n v="6.8391248391248389"/>
    <n v="1.4130131276471229"/>
    <n v="4.8400999999999996"/>
    <s v="4-4,99 lei"/>
    <n v="4"/>
    <s v="0-0,99 euro"/>
    <n v="0"/>
  </r>
  <r>
    <n v="303"/>
    <x v="3"/>
    <s v="COMUNA IZVORUL BERHECIULUI"/>
    <x v="0"/>
    <n v="1"/>
    <m/>
    <s v="X"/>
    <s v="X"/>
    <n v="810"/>
    <n v="4613"/>
    <n v="0"/>
    <n v="5423"/>
    <n v="1120.4313960455363"/>
    <n v="1275"/>
    <m/>
    <n v="793"/>
    <m/>
    <x v="290"/>
    <n v="793"/>
    <n v="4.253333333333333"/>
    <n v="0.87876972238865592"/>
    <n v="6.8385876418663303"/>
    <n v="1.412902138771168"/>
    <n v="4.8400999999999996"/>
    <s v="4-4,99 lei"/>
    <n v="4"/>
    <s v="0-0,99 euro"/>
    <n v="0"/>
  </r>
  <r>
    <n v="304"/>
    <x v="3"/>
    <s v="COMUNA LETEA VECHE"/>
    <x v="0"/>
    <n v="1"/>
    <m/>
    <s v="X"/>
    <s v="X"/>
    <n v="6600"/>
    <n v="23146"/>
    <n v="0"/>
    <n v="29746"/>
    <n v="6145.7407904795364"/>
    <n v="5985"/>
    <m/>
    <n v="3141"/>
    <m/>
    <x v="291"/>
    <n v="3141"/>
    <n v="4.9700918964076859"/>
    <n v="1.0268572749339242"/>
    <n v="9.4702324100604898"/>
    <n v="1.9566191628397123"/>
    <n v="4.8400999999999996"/>
    <s v="4-4,99 lei"/>
    <n v="4"/>
    <s v="1-1,99 euro"/>
    <n v="1"/>
  </r>
  <r>
    <n v="305"/>
    <x v="3"/>
    <s v="COMUNA LIPOVA"/>
    <x v="0"/>
    <n v="1"/>
    <m/>
    <s v="X"/>
    <s v="X"/>
    <n v="6000"/>
    <n v="9167"/>
    <n v="0"/>
    <n v="15167"/>
    <n v="3133.6129418813662"/>
    <n v="2265"/>
    <m/>
    <n v="1219"/>
    <m/>
    <x v="292"/>
    <n v="1219"/>
    <n v="6.6962472406181019"/>
    <n v="1.3834935725745545"/>
    <n v="12.442165709598031"/>
    <n v="2.5706422821012027"/>
    <n v="4.8400999999999996"/>
    <s v="6-6,99 lei"/>
    <n v="6"/>
    <s v="1-1,99 euro"/>
    <n v="1"/>
  </r>
  <r>
    <n v="306"/>
    <x v="3"/>
    <s v="COMUNA LIVEZI"/>
    <x v="0"/>
    <n v="1"/>
    <m/>
    <s v="X"/>
    <s v="X"/>
    <n v="8250"/>
    <n v="9471"/>
    <n v="0"/>
    <n v="17721"/>
    <n v="3661.2879899175641"/>
    <n v="4403"/>
    <m/>
    <n v="2094"/>
    <m/>
    <x v="293"/>
    <n v="2094"/>
    <n v="4.0247558482852597"/>
    <n v="0.83154394501875184"/>
    <n v="8.4627507163323781"/>
    <n v="1.7484660887858472"/>
    <n v="4.8400999999999996"/>
    <s v="4-4,99 lei"/>
    <n v="4"/>
    <s v="0-0,99 euro"/>
    <n v="0"/>
  </r>
  <r>
    <n v="307"/>
    <x v="3"/>
    <s v="COMUNA LUIZI CĂLUGĂRA"/>
    <x v="0"/>
    <n v="1"/>
    <m/>
    <s v="X"/>
    <s v="X"/>
    <n v="3568"/>
    <n v="2583.61"/>
    <n v="0"/>
    <n v="6151.6100000000006"/>
    <n v="1270.9675419929342"/>
    <n v="4226"/>
    <m/>
    <n v="1602"/>
    <m/>
    <x v="294"/>
    <n v="1602"/>
    <n v="1.4556578324656888"/>
    <n v="0.30074953667603743"/>
    <n v="3.8399563046192262"/>
    <n v="0.79336300998310505"/>
    <n v="4.8400999999999996"/>
    <s v="1-1,99 lei"/>
    <n v="1"/>
    <s v="0-0,99 euro"/>
    <n v="0"/>
  </r>
  <r>
    <n v="308"/>
    <x v="3"/>
    <s v="COMUNA MĂGIREŞTI"/>
    <x v="0"/>
    <n v="1"/>
    <m/>
    <s v="X"/>
    <s v="X"/>
    <n v="0"/>
    <n v="0"/>
    <n v="0"/>
    <n v="0"/>
    <n v="0"/>
    <n v="3450"/>
    <m/>
    <n v="1697"/>
    <m/>
    <x v="295"/>
    <n v="1697"/>
    <n v="0"/>
    <n v="0"/>
    <n v="0"/>
    <n v="0"/>
    <n v="4.8400999999999996"/>
    <s v="0-0,99 lei"/>
    <n v="0"/>
    <s v="0-0,99 euro"/>
    <n v="0"/>
  </r>
  <r>
    <n v="310"/>
    <x v="3"/>
    <s v="COMUNA MĂGURA"/>
    <x v="0"/>
    <n v="1"/>
    <m/>
    <s v="X"/>
    <s v="X"/>
    <n v="32434"/>
    <n v="5758"/>
    <n v="0"/>
    <n v="38192"/>
    <n v="7890.7460589657248"/>
    <n v="4440"/>
    <m/>
    <n v="2244"/>
    <m/>
    <x v="296"/>
    <n v="2244"/>
    <n v="8.6018018018018019"/>
    <n v="1.7771950583256138"/>
    <n v="17.019607843137255"/>
    <n v="3.5163752490934601"/>
    <n v="4.8400999999999996"/>
    <s v="8-8,99 lei"/>
    <n v="8"/>
    <s v="1-1,99 euro"/>
    <n v="1"/>
  </r>
  <r>
    <n v="309"/>
    <x v="3"/>
    <s v="COMUNA MĂNĂSTIREA CAŞIN"/>
    <x v="0"/>
    <n v="1"/>
    <m/>
    <s v="X"/>
    <s v="X"/>
    <n v="1100"/>
    <n v="8260"/>
    <n v="0"/>
    <n v="9360"/>
    <n v="1933.8443420590486"/>
    <n v="4439"/>
    <m/>
    <n v="2115"/>
    <m/>
    <x v="297"/>
    <n v="2115"/>
    <n v="2.1085830141923858"/>
    <n v="0.43564864655531621"/>
    <n v="4.4255319148936172"/>
    <n v="0.91434720664730429"/>
    <n v="4.8400999999999996"/>
    <s v="2-2,99 lei"/>
    <n v="2"/>
    <s v="0-0,99 euro"/>
    <n v="0"/>
  </r>
  <r>
    <n v="311"/>
    <x v="3"/>
    <s v="COMUNA MĂRGINENI"/>
    <x v="0"/>
    <n v="1"/>
    <m/>
    <s v="X"/>
    <s v="X"/>
    <n v="4500"/>
    <n v="2467.0500000000002"/>
    <n v="0"/>
    <n v="6967.05"/>
    <n v="1439.4433999297537"/>
    <n v="8361"/>
    <m/>
    <n v="3506"/>
    <m/>
    <x v="298"/>
    <n v="3506"/>
    <n v="0.83327951202009332"/>
    <n v="0.17216163137540411"/>
    <n v="1.9871791215059897"/>
    <n v="0.41056571589553725"/>
    <n v="4.8400999999999996"/>
    <s v="0-0,99 lei"/>
    <n v="0"/>
    <s v="0-0,99 euro"/>
    <n v="0"/>
  </r>
  <r>
    <n v="312"/>
    <x v="3"/>
    <s v="COMUNA MOTOŞENI"/>
    <x v="0"/>
    <n v="1"/>
    <m/>
    <s v="X"/>
    <s v="X"/>
    <n v="0"/>
    <n v="10785"/>
    <n v="0"/>
    <n v="10785"/>
    <n v="2228.2597466994484"/>
    <n v="2586"/>
    <m/>
    <n v="1405"/>
    <m/>
    <x v="299"/>
    <n v="1405"/>
    <n v="4.1705336426914155"/>
    <n v="0.86166270173992587"/>
    <n v="7.6761565836298935"/>
    <n v="1.5859499976508531"/>
    <n v="4.8400999999999996"/>
    <s v="4-4,99 lei"/>
    <n v="4"/>
    <s v="0-0,99 euro"/>
    <n v="0"/>
  </r>
  <r>
    <n v="313"/>
    <x v="3"/>
    <s v="COMUNA NEGRI"/>
    <x v="0"/>
    <n v="1"/>
    <m/>
    <s v="X"/>
    <s v="X"/>
    <n v="1200"/>
    <n v="7200"/>
    <n v="0"/>
    <n v="8400"/>
    <n v="1735.5013326170949"/>
    <n v="2269"/>
    <m/>
    <n v="1070"/>
    <m/>
    <x v="300"/>
    <n v="1070"/>
    <n v="3.7020713970912298"/>
    <n v="0.76487498132088805"/>
    <n v="7.8504672897196262"/>
    <n v="1.6219638622589672"/>
    <n v="4.8400999999999996"/>
    <s v="3-3,99 lei"/>
    <n v="3"/>
    <s v="0-0,99 euro"/>
    <n v="0"/>
  </r>
  <r>
    <n v="314"/>
    <x v="3"/>
    <s v="COMUNA NICOLAE BĂLCESCU"/>
    <x v="0"/>
    <n v="1"/>
    <m/>
    <s v="X"/>
    <s v="X"/>
    <n v="2800"/>
    <n v="5509"/>
    <n v="0"/>
    <n v="8309"/>
    <n v="1716.7000681804095"/>
    <n v="8287"/>
    <m/>
    <n v="3315"/>
    <m/>
    <x v="301"/>
    <n v="3315"/>
    <n v="1.0026547604682032"/>
    <n v="0.20715579439850482"/>
    <n v="2.5064856711915535"/>
    <n v="0.51785824077840403"/>
    <n v="4.8400999999999996"/>
    <s v="1-1,99 lei"/>
    <n v="1"/>
    <s v="0-0,99 euro"/>
    <n v="0"/>
  </r>
  <r>
    <n v="315"/>
    <x v="3"/>
    <s v="COMUNA ODOBEŞTI"/>
    <x v="0"/>
    <n v="1"/>
    <m/>
    <s v="X"/>
    <s v="X"/>
    <n v="22483"/>
    <n v="9282"/>
    <n v="0"/>
    <n v="31765"/>
    <n v="6562.8809322121451"/>
    <n v="1895"/>
    <m/>
    <n v="1326"/>
    <m/>
    <x v="302"/>
    <n v="1326"/>
    <n v="16.762532981530342"/>
    <n v="3.463261705652847"/>
    <n v="23.955505279034689"/>
    <n v="4.9493823018191136"/>
    <n v="4.8400999999999996"/>
    <s v="16-16,99 lei"/>
    <n v="16"/>
    <s v="3-3,99 euro"/>
    <n v="3"/>
  </r>
  <r>
    <n v="316"/>
    <x v="3"/>
    <s v="COMUNA OITUZ"/>
    <x v="0"/>
    <n v="1"/>
    <m/>
    <s v="X"/>
    <s v="X"/>
    <n v="2400"/>
    <n v="6624"/>
    <n v="0"/>
    <n v="9024"/>
    <n v="1864.4242887543646"/>
    <n v="7644"/>
    <m/>
    <n v="3202"/>
    <m/>
    <x v="303"/>
    <n v="3202"/>
    <n v="1.1805337519623234"/>
    <n v="0.24390689282500846"/>
    <n v="2.8182386008744533"/>
    <n v="0.58226867231554169"/>
    <n v="4.8400999999999996"/>
    <s v="1-1,99 lei"/>
    <n v="1"/>
    <s v="0-0,99 euro"/>
    <n v="0"/>
  </r>
  <r>
    <n v="317"/>
    <x v="3"/>
    <s v="COMUNA ONCEŞTI"/>
    <x v="0"/>
    <n v="1"/>
    <m/>
    <s v="X"/>
    <s v="X"/>
    <n v="1650"/>
    <n v="13171"/>
    <n v="0"/>
    <n v="14821"/>
    <n v="3062.1268155616622"/>
    <n v="1268"/>
    <m/>
    <n v="763"/>
    <m/>
    <x v="304"/>
    <n v="763"/>
    <n v="11.688485804416404"/>
    <n v="2.4149265106953171"/>
    <n v="19.424639580602882"/>
    <n v="4.0132723663979846"/>
    <n v="4.8400999999999996"/>
    <s v="11-11,99 lei"/>
    <n v="11"/>
    <s v="2-2,99 euro"/>
    <n v="2"/>
  </r>
  <r>
    <n v="318"/>
    <x v="3"/>
    <s v="COMUNA ORBENI"/>
    <x v="0"/>
    <n v="1"/>
    <m/>
    <s v="X"/>
    <s v="X"/>
    <n v="300"/>
    <n v="8038"/>
    <n v="0"/>
    <n v="8338"/>
    <n v="1722.6916799239686"/>
    <n v="2986"/>
    <m/>
    <n v="1572"/>
    <m/>
    <x v="305"/>
    <n v="1572"/>
    <n v="2.7923643670462157"/>
    <n v="0.57692286668585691"/>
    <n v="5.3040712468193387"/>
    <n v="1.0958598472798782"/>
    <n v="4.8400999999999996"/>
    <s v="2-2,99 lei"/>
    <n v="2"/>
    <s v="0-0,99 euro"/>
    <n v="0"/>
  </r>
  <r>
    <n v="319"/>
    <x v="3"/>
    <s v="COMUNA PALANCA"/>
    <x v="0"/>
    <n v="1"/>
    <m/>
    <s v="X"/>
    <s v="X"/>
    <n v="0"/>
    <n v="1520"/>
    <n v="0"/>
    <n v="1520"/>
    <n v="314.04309828309334"/>
    <n v="2776"/>
    <m/>
    <n v="1224"/>
    <m/>
    <x v="306"/>
    <n v="1224"/>
    <n v="0.54755043227665701"/>
    <n v="0.11312791724895294"/>
    <n v="1.2418300653594772"/>
    <n v="0.25657115872801745"/>
    <n v="4.8400999999999996"/>
    <s v="0-0,99 lei"/>
    <n v="0"/>
    <s v="0-0,99 euro"/>
    <n v="0"/>
  </r>
  <r>
    <n v="320"/>
    <x v="3"/>
    <s v="COMUNA PARAVA"/>
    <x v="0"/>
    <n v="1"/>
    <m/>
    <s v="X"/>
    <s v="X"/>
    <n v="3360"/>
    <n v="5614.46"/>
    <n v="0"/>
    <n v="8974.4599999999991"/>
    <n v="1854.1889630379537"/>
    <n v="2625"/>
    <m/>
    <n v="1169"/>
    <m/>
    <x v="307"/>
    <n v="1169"/>
    <n v="3.4188419047619045"/>
    <n v="0.70635770020493471"/>
    <n v="7.6770402053036779"/>
    <n v="1.5861325603404224"/>
    <n v="4.8400999999999996"/>
    <s v="3-3,99 lei"/>
    <n v="3"/>
    <s v="0-0,99 euro"/>
    <n v="0"/>
  </r>
  <r>
    <n v="321"/>
    <x v="3"/>
    <s v="COMUNA PARINCEA"/>
    <x v="0"/>
    <n v="1"/>
    <m/>
    <s v="X"/>
    <s v="X"/>
    <n v="21300"/>
    <n v="10507"/>
    <n v="0"/>
    <n v="31807"/>
    <n v="6571.5584388752304"/>
    <n v="2882"/>
    <m/>
    <n v="1402"/>
    <m/>
    <x v="308"/>
    <n v="1402"/>
    <n v="11.036433032616239"/>
    <n v="2.2802076470767627"/>
    <n v="22.686875891583451"/>
    <n v="4.687274207471634"/>
    <n v="4.8400999999999996"/>
    <s v="11-11,99 lei"/>
    <n v="11"/>
    <s v="2-2,99 euro"/>
    <n v="2"/>
  </r>
  <r>
    <n v="322"/>
    <x v="3"/>
    <s v="COMUNA PÂNCEŞTI"/>
    <x v="0"/>
    <n v="1"/>
    <m/>
    <s v="X"/>
    <s v="X"/>
    <n v="3000"/>
    <n v="13948"/>
    <n v="0"/>
    <n v="16948"/>
    <n v="3501.580545856491"/>
    <n v="3405"/>
    <m/>
    <n v="1691"/>
    <m/>
    <x v="309"/>
    <n v="1691"/>
    <n v="4.9773861967694568"/>
    <n v="1.028364330648015"/>
    <n v="10.02247191011236"/>
    <n v="2.0707158757282618"/>
    <n v="4.8400999999999996"/>
    <s v="4-4,99 lei"/>
    <n v="4"/>
    <s v="1-1,99 euro"/>
    <n v="1"/>
  </r>
  <r>
    <n v="323"/>
    <x v="3"/>
    <s v="COMUNA PÂRGĂREŞTI"/>
    <x v="0"/>
    <n v="1"/>
    <m/>
    <s v="X"/>
    <s v="X"/>
    <n v="2310"/>
    <n v="7664.57"/>
    <n v="0"/>
    <n v="9974.57"/>
    <n v="2060.8189913431543"/>
    <n v="3824"/>
    <m/>
    <n v="1458"/>
    <m/>
    <x v="310"/>
    <n v="1458"/>
    <n v="2.6084126569037656"/>
    <n v="0.53891710024664075"/>
    <n v="6.8412688614540462"/>
    <n v="1.4134560983149207"/>
    <n v="4.8400999999999996"/>
    <s v="2-2,99 lei"/>
    <n v="2"/>
    <s v="0-0,99 euro"/>
    <n v="0"/>
  </r>
  <r>
    <n v="324"/>
    <x v="3"/>
    <s v="COMUNA PÂRJOL"/>
    <x v="0"/>
    <n v="1"/>
    <m/>
    <s v="X"/>
    <s v="X"/>
    <n v="4500"/>
    <n v="14168.94"/>
    <n v="0"/>
    <n v="18668.940000000002"/>
    <n v="3857.1393153034037"/>
    <n v="5208"/>
    <m/>
    <n v="2265"/>
    <m/>
    <x v="311"/>
    <n v="2265"/>
    <n v="3.5846658986175122"/>
    <n v="0.74061814809973192"/>
    <n v="8.2423576158940399"/>
    <n v="1.7029312650346153"/>
    <n v="4.8400999999999996"/>
    <s v="3-3,99 lei"/>
    <n v="3"/>
    <s v="0-0,99 euro"/>
    <n v="0"/>
  </r>
  <r>
    <n v="325"/>
    <x v="3"/>
    <s v="COMUNA PLOPANA"/>
    <x v="0"/>
    <n v="1"/>
    <m/>
    <s v="X"/>
    <s v="X"/>
    <n v="1495"/>
    <n v="0"/>
    <n v="0"/>
    <n v="1495"/>
    <n v="308.87791574554245"/>
    <n v="2492"/>
    <m/>
    <n v="1371"/>
    <m/>
    <x v="312"/>
    <n v="1371"/>
    <n v="0.5999197431781701"/>
    <n v="0.12394779925583566"/>
    <n v="1.0904449307075128"/>
    <n v="0.22529388457005284"/>
    <n v="4.8400999999999996"/>
    <s v="0-0,99 lei"/>
    <n v="0"/>
    <s v="0-0,99 euro"/>
    <n v="0"/>
  </r>
  <r>
    <n v="326"/>
    <x v="3"/>
    <s v="COMUNA PODU TURCULUI"/>
    <x v="0"/>
    <n v="1"/>
    <m/>
    <s v="X"/>
    <s v="X"/>
    <n v="5500"/>
    <n v="6554"/>
    <n v="0"/>
    <n v="12054"/>
    <n v="2490.4444123055309"/>
    <n v="3895"/>
    <m/>
    <n v="2037"/>
    <m/>
    <x v="313"/>
    <n v="2037"/>
    <n v="3.094736842105263"/>
    <n v="0.63939522780629809"/>
    <n v="5.9175257731958766"/>
    <n v="1.2226040315687436"/>
    <n v="4.8400999999999996"/>
    <s v="3-3,99 lei"/>
    <n v="3"/>
    <s v="0-0,99 euro"/>
    <n v="0"/>
  </r>
  <r>
    <n v="327"/>
    <x v="3"/>
    <s v="COMUNA PODURI"/>
    <x v="0"/>
    <n v="1"/>
    <m/>
    <s v="X"/>
    <s v="X"/>
    <n v="27199"/>
    <n v="35308"/>
    <n v="0"/>
    <n v="62507"/>
    <n v="12914.402594987709"/>
    <n v="6494"/>
    <m/>
    <n v="3012"/>
    <m/>
    <x v="314"/>
    <n v="3012"/>
    <n v="9.6253464736680012"/>
    <n v="1.9886668609466751"/>
    <n v="20.752656042496682"/>
    <n v="4.2876502639401419"/>
    <n v="4.8400999999999996"/>
    <s v="9-9,99 lei"/>
    <n v="9"/>
    <s v="1-1,99 euro"/>
    <n v="1"/>
  </r>
  <r>
    <n v="328"/>
    <x v="3"/>
    <s v="COMUNA PRĂJEŞTI"/>
    <x v="0"/>
    <n v="1"/>
    <m/>
    <s v="X"/>
    <s v="X"/>
    <n v="0"/>
    <n v="4223.83"/>
    <n v="0"/>
    <n v="4223.83"/>
    <n v="872.67411830334095"/>
    <n v="1946"/>
    <m/>
    <n v="962"/>
    <m/>
    <x v="315"/>
    <n v="962"/>
    <n v="2.1705190133607402"/>
    <n v="0.44844507620932217"/>
    <n v="4.3906756756756753"/>
    <n v="0.90714565312197604"/>
    <n v="4.8400999999999996"/>
    <s v="2-2,99 lei"/>
    <n v="2"/>
    <s v="0-0,99 euro"/>
    <n v="0"/>
  </r>
  <r>
    <n v="329"/>
    <x v="3"/>
    <s v="COMUNA RACOVA"/>
    <x v="0"/>
    <n v="1"/>
    <m/>
    <s v="X"/>
    <s v="X"/>
    <n v="3300"/>
    <n v="12950"/>
    <n v="0"/>
    <n v="16250"/>
    <n v="3357.3686494080703"/>
    <n v="2965"/>
    <m/>
    <n v="1459"/>
    <m/>
    <x v="316"/>
    <n v="1459"/>
    <n v="5.4806070826306916"/>
    <n v="1.1323334399352682"/>
    <n v="11.13776559287183"/>
    <n v="2.301143693905463"/>
    <n v="4.8400999999999996"/>
    <s v="5-5,99 lei"/>
    <n v="5"/>
    <s v="1-1,99 euro"/>
    <n v="1"/>
  </r>
  <r>
    <n v="330"/>
    <x v="3"/>
    <s v="COMUNA RĂCĂCIUNI"/>
    <x v="0"/>
    <n v="1"/>
    <m/>
    <s v="X"/>
    <s v="X"/>
    <n v="3000"/>
    <n v="12200"/>
    <n v="0"/>
    <n v="15200"/>
    <n v="3140.4309828309333"/>
    <n v="6577"/>
    <m/>
    <n v="2622"/>
    <m/>
    <x v="317"/>
    <n v="2622"/>
    <n v="2.3110840808879427"/>
    <n v="0.47748684549656883"/>
    <n v="5.7971014492753623"/>
    <n v="1.1977234869683193"/>
    <n v="4.8400999999999996"/>
    <s v="2-2,99 lei"/>
    <n v="2"/>
    <s v="0-0,99 euro"/>
    <n v="0"/>
  </r>
  <r>
    <n v="331"/>
    <x v="3"/>
    <s v="COMUNA RĂCHITOASA"/>
    <x v="0"/>
    <n v="1"/>
    <m/>
    <s v="X"/>
    <s v="X"/>
    <n v="0"/>
    <n v="25526"/>
    <n v="0"/>
    <n v="25526"/>
    <n v="5273.857978140948"/>
    <n v="3588"/>
    <m/>
    <n v="1774"/>
    <m/>
    <x v="318"/>
    <n v="1774"/>
    <n v="7.1142697881828321"/>
    <n v="1.4698600830939097"/>
    <n v="14.388951521984216"/>
    <n v="2.9728624454007599"/>
    <n v="4.8400999999999996"/>
    <s v="7-7,99 lei"/>
    <n v="7"/>
    <s v="1-1,99 euro"/>
    <n v="1"/>
  </r>
  <r>
    <n v="332"/>
    <x v="3"/>
    <s v="COMUNA ROŞIORI"/>
    <x v="0"/>
    <n v="1"/>
    <m/>
    <s v="X"/>
    <s v="X"/>
    <n v="9816"/>
    <n v="6316"/>
    <n v="0"/>
    <n v="16132"/>
    <n v="3332.9889878308304"/>
    <n v="1771"/>
    <m/>
    <n v="1039"/>
    <m/>
    <x v="319"/>
    <n v="1039"/>
    <n v="9.1089779785431961"/>
    <n v="1.8819813595882724"/>
    <n v="15.526467757459095"/>
    <n v="3.2078816052269783"/>
    <n v="4.8400999999999996"/>
    <s v="9-9,99 lei"/>
    <n v="9"/>
    <s v="1-1,99 euro"/>
    <n v="1"/>
  </r>
  <r>
    <n v="333"/>
    <x v="3"/>
    <s v="COMUNA SASCUT"/>
    <x v="0"/>
    <n v="1"/>
    <m/>
    <s v="X"/>
    <s v="X"/>
    <n v="1800"/>
    <n v="21213"/>
    <n v="0"/>
    <n v="23013"/>
    <n v="4754.6538294663333"/>
    <n v="8003"/>
    <m/>
    <n v="3750"/>
    <m/>
    <x v="320"/>
    <n v="3750"/>
    <n v="2.8755466699987506"/>
    <n v="0.59410893783160479"/>
    <n v="6.1368"/>
    <n v="1.2679076878576889"/>
    <n v="4.8400999999999996"/>
    <s v="2-2,99 lei"/>
    <n v="2"/>
    <s v="0-0,99 euro"/>
    <n v="0"/>
  </r>
  <r>
    <n v="334"/>
    <x v="3"/>
    <s v="COMUNA SĂNDULENI"/>
    <x v="0"/>
    <n v="1"/>
    <m/>
    <s v="X"/>
    <s v="X"/>
    <n v="4374"/>
    <n v="3811.94"/>
    <n v="0"/>
    <n v="8185.9400000000005"/>
    <n v="1691.2749736575693"/>
    <n v="3654"/>
    <m/>
    <n v="1595"/>
    <m/>
    <x v="321"/>
    <n v="1595"/>
    <n v="2.2402681992337166"/>
    <n v="0.46285576728450173"/>
    <n v="5.1322507836990603"/>
    <n v="1.0603604850517676"/>
    <n v="4.8400999999999996"/>
    <s v="2-2,99 lei"/>
    <n v="2"/>
    <s v="0-0,99 euro"/>
    <n v="0"/>
  </r>
  <r>
    <n v="335"/>
    <x v="3"/>
    <s v="COMUNA SĂRATA"/>
    <x v="0"/>
    <n v="1"/>
    <m/>
    <s v="X"/>
    <s v="X"/>
    <n v="1500"/>
    <n v="2505"/>
    <n v="0"/>
    <n v="4005"/>
    <n v="827.46224251565059"/>
    <n v="1836"/>
    <m/>
    <n v="922"/>
    <m/>
    <x v="288"/>
    <n v="922"/>
    <n v="2.1813725490196076"/>
    <n v="0.45068749592355695"/>
    <n v="4.3438177874186552"/>
    <n v="0.89746447127510909"/>
    <n v="4.8400999999999996"/>
    <s v="2-2,99 lei"/>
    <n v="2"/>
    <s v="0-0,99 euro"/>
    <n v="0"/>
  </r>
  <r>
    <n v="336"/>
    <x v="3"/>
    <s v="COMUNA SĂUCEŞTI"/>
    <x v="0"/>
    <n v="1"/>
    <m/>
    <s v="X"/>
    <s v="X"/>
    <n v="4470"/>
    <n v="5493"/>
    <n v="0"/>
    <n v="9963"/>
    <n v="2058.4285448647756"/>
    <n v="4442"/>
    <m/>
    <n v="2243"/>
    <m/>
    <x v="322"/>
    <n v="2243"/>
    <n v="2.2429085997298515"/>
    <n v="0.46340129330589275"/>
    <n v="4.4418189924208651"/>
    <n v="0.9177122357845634"/>
    <n v="4.8400999999999996"/>
    <s v="2-2,99 lei"/>
    <n v="2"/>
    <s v="0-0,99 euro"/>
    <n v="0"/>
  </r>
  <r>
    <n v="337"/>
    <x v="3"/>
    <s v="COMUNA SCORŢENI"/>
    <x v="0"/>
    <n v="1"/>
    <m/>
    <s v="X"/>
    <s v="X"/>
    <n v="1800"/>
    <n v="3107"/>
    <n v="0"/>
    <n v="4907"/>
    <n v="1013.8220284704862"/>
    <n v="2489"/>
    <m/>
    <n v="1325"/>
    <m/>
    <x v="323"/>
    <n v="1325"/>
    <n v="1.9714744877460828"/>
    <n v="0.40732102389332508"/>
    <n v="3.7033962264150944"/>
    <n v="0.76514870073244245"/>
    <n v="4.8400999999999996"/>
    <s v="1-1,99 lei"/>
    <n v="1"/>
    <s v="0-0,99 euro"/>
    <n v="0"/>
  </r>
  <r>
    <n v="338"/>
    <x v="3"/>
    <s v="COMUNA SECUIENI"/>
    <x v="0"/>
    <n v="1"/>
    <m/>
    <s v="X"/>
    <s v="X"/>
    <n v="2200"/>
    <n v="19192"/>
    <n v="0"/>
    <n v="21392"/>
    <n v="4419.7433937315345"/>
    <n v="1784"/>
    <m/>
    <n v="1187"/>
    <m/>
    <x v="324"/>
    <n v="1187"/>
    <n v="11.991031390134529"/>
    <n v="2.4774346377418914"/>
    <n v="18.021903959561921"/>
    <n v="3.7234569450139299"/>
    <n v="4.8400999999999996"/>
    <s v="11-11,99 lei"/>
    <n v="11"/>
    <s v="2-2,99 euro"/>
    <n v="2"/>
  </r>
  <r>
    <n v="339"/>
    <x v="3"/>
    <s v="COMUNA SOLONŢ"/>
    <x v="0"/>
    <n v="1"/>
    <m/>
    <s v="X"/>
    <s v="X"/>
    <n v="3113"/>
    <n v="1603.8"/>
    <n v="0"/>
    <n v="4716.8"/>
    <n v="974.52531972479915"/>
    <n v="2880"/>
    <m/>
    <n v="1285"/>
    <m/>
    <x v="325"/>
    <n v="1285"/>
    <n v="1.6377777777777778"/>
    <n v="0.33837684712666638"/>
    <n v="3.670661478599222"/>
    <n v="0.75838546282085539"/>
    <n v="4.8400999999999996"/>
    <s v="1-1,99 lei"/>
    <n v="1"/>
    <s v="0-0,99 euro"/>
    <n v="0"/>
  </r>
  <r>
    <n v="340"/>
    <x v="3"/>
    <s v="COMUNA STĂNIŞEŞTI"/>
    <x v="0"/>
    <n v="1"/>
    <m/>
    <s v="X"/>
    <s v="X"/>
    <n v="3240"/>
    <n v="12324"/>
    <n v="0"/>
    <n v="15564"/>
    <n v="3215.6360405776741"/>
    <n v="3336"/>
    <m/>
    <n v="1633"/>
    <m/>
    <x v="326"/>
    <n v="1633"/>
    <n v="4.6654676258992804"/>
    <n v="0.96391967643215648"/>
    <n v="9.5309246785058175"/>
    <n v="1.9691586286452383"/>
    <n v="4.8400999999999996"/>
    <s v="4-4,99 lei"/>
    <n v="4"/>
    <s v="0-0,99 euro"/>
    <n v="0"/>
  </r>
  <r>
    <n v="341"/>
    <x v="3"/>
    <s v="COMUNA STRUGARI"/>
    <x v="0"/>
    <n v="1"/>
    <m/>
    <s v="X"/>
    <s v="X"/>
    <n v="4800"/>
    <n v="8000"/>
    <n v="0"/>
    <n v="12800"/>
    <n v="2644.5734592260492"/>
    <n v="1963"/>
    <m/>
    <n v="1131"/>
    <m/>
    <x v="327"/>
    <n v="1131"/>
    <n v="6.5206316861946005"/>
    <n v="1.3472101167733312"/>
    <n v="11.317418213969939"/>
    <n v="2.3382612371583105"/>
    <n v="4.8400999999999996"/>
    <s v="6-6,99 lei"/>
    <n v="6"/>
    <s v="1-1,99 euro"/>
    <n v="1"/>
  </r>
  <r>
    <n v="342"/>
    <x v="3"/>
    <s v="COMUNA ŞTEFAN CEL MARE"/>
    <x v="0"/>
    <n v="1"/>
    <m/>
    <s v="X"/>
    <s v="X"/>
    <n v="3000"/>
    <n v="4474.7"/>
    <n v="0"/>
    <n v="7474.7"/>
    <n v="1544.3275965372618"/>
    <n v="3984"/>
    <m/>
    <n v="2074"/>
    <m/>
    <x v="328"/>
    <n v="2074"/>
    <n v="1.8761797188755021"/>
    <n v="0.38763242884971433"/>
    <n v="3.6040019286403084"/>
    <n v="0.74461311308450429"/>
    <n v="4.8400999999999996"/>
    <s v="1-1,99 lei"/>
    <n v="1"/>
    <s v="0-0,99 euro"/>
    <n v="0"/>
  </r>
  <r>
    <n v="343"/>
    <x v="3"/>
    <s v="COMUNA TAMAŞI"/>
    <x v="0"/>
    <n v="1"/>
    <m/>
    <s v="X"/>
    <s v="X"/>
    <n v="2880"/>
    <n v="12875.68"/>
    <n v="0"/>
    <n v="15755.68"/>
    <n v="3255.2385281295842"/>
    <n v="2467"/>
    <m/>
    <n v="1386"/>
    <m/>
    <x v="329"/>
    <n v="1386"/>
    <n v="6.38657478719092"/>
    <n v="1.3195129826224501"/>
    <n v="11.367734487734488"/>
    <n v="2.3486569467024419"/>
    <n v="4.8400999999999996"/>
    <s v="6-6,99 lei"/>
    <n v="6"/>
    <s v="1-1,99 euro"/>
    <n v="1"/>
  </r>
  <r>
    <n v="344"/>
    <x v="3"/>
    <s v="COMUNA TĂTĂRĂŞTI"/>
    <x v="0"/>
    <n v="1"/>
    <m/>
    <s v="X"/>
    <s v="X"/>
    <n v="2566"/>
    <n v="7571.9"/>
    <n v="0"/>
    <n v="10137.9"/>
    <n v="2094.5641618974814"/>
    <n v="1889"/>
    <m/>
    <n v="1027"/>
    <m/>
    <x v="330"/>
    <n v="1027"/>
    <n v="5.3668078348332449"/>
    <n v="1.1088216844348764"/>
    <n v="9.8713729308666007"/>
    <n v="2.0394977233665839"/>
    <n v="4.8400999999999996"/>
    <s v="5-5,99 lei"/>
    <n v="5"/>
    <s v="1-1,99 euro"/>
    <n v="1"/>
  </r>
  <r>
    <n v="345"/>
    <x v="3"/>
    <s v="COMUNA TÂRGU TROTUŞ"/>
    <x v="0"/>
    <n v="1"/>
    <m/>
    <s v="X"/>
    <s v="X"/>
    <n v="3872"/>
    <n v="5657.19"/>
    <n v="0"/>
    <n v="9529.1899999999987"/>
    <n v="1968.8002314001776"/>
    <n v="4476"/>
    <m/>
    <n v="2338"/>
    <m/>
    <x v="331"/>
    <n v="2338"/>
    <n v="2.12895218945487"/>
    <n v="0.43985706689012011"/>
    <n v="4.0757869974337035"/>
    <n v="0.84208735303685955"/>
    <n v="4.8400999999999996"/>
    <s v="2-2,99 lei"/>
    <n v="2"/>
    <s v="0-0,99 euro"/>
    <n v="0"/>
  </r>
  <r>
    <n v="346"/>
    <x v="3"/>
    <s v="COMUNA TRAIAN"/>
    <x v="0"/>
    <n v="1"/>
    <m/>
    <s v="X"/>
    <s v="X"/>
    <n v="2200"/>
    <n v="1312"/>
    <n v="0"/>
    <n v="3512"/>
    <n v="725.60484287514726"/>
    <n v="2595"/>
    <m/>
    <n v="1101"/>
    <m/>
    <x v="332"/>
    <n v="1101"/>
    <n v="1.3533718689788055"/>
    <n v="0.2796165097784768"/>
    <n v="3.189827429609446"/>
    <n v="0.65904163748878042"/>
    <n v="4.8400999999999996"/>
    <s v="1-1,99 lei"/>
    <n v="1"/>
    <s v="0-0,99 euro"/>
    <n v="0"/>
  </r>
  <r>
    <n v="347"/>
    <x v="3"/>
    <s v="COMUNA UNGURENI"/>
    <x v="0"/>
    <n v="1"/>
    <m/>
    <s v="X"/>
    <s v="X"/>
    <n v="2500"/>
    <n v="9741.07"/>
    <n v="0"/>
    <n v="12241.07"/>
    <n v="2529.0944401975166"/>
    <n v="2897"/>
    <m/>
    <n v="1450"/>
    <m/>
    <x v="333"/>
    <n v="1450"/>
    <n v="4.2254297549188813"/>
    <n v="0.87300463935019557"/>
    <n v="8.4421172413793109"/>
    <n v="1.7442030622051838"/>
    <n v="4.8400999999999996"/>
    <s v="4-4,99 lei"/>
    <n v="4"/>
    <s v="0-0,99 euro"/>
    <n v="0"/>
  </r>
  <r>
    <n v="348"/>
    <x v="3"/>
    <s v="COMUNA URECHEŞTI"/>
    <x v="0"/>
    <n v="1"/>
    <m/>
    <s v="X"/>
    <s v="X"/>
    <n v="3235"/>
    <n v="910.79"/>
    <n v="0"/>
    <n v="4145.79"/>
    <n v="856.55048449412209"/>
    <n v="3042"/>
    <m/>
    <n v="1568"/>
    <m/>
    <x v="334"/>
    <n v="1568"/>
    <n v="1.3628500986193295"/>
    <n v="0.28157478122752205"/>
    <n v="2.643998724489796"/>
    <n v="0.54626944164165947"/>
    <n v="4.8400999999999996"/>
    <s v="1-1,99 lei"/>
    <n v="1"/>
    <s v="0-0,99 euro"/>
    <n v="0"/>
  </r>
  <r>
    <n v="349"/>
    <x v="3"/>
    <s v="COMUNA VALEA SEACĂ"/>
    <x v="0"/>
    <n v="1"/>
    <m/>
    <s v="X"/>
    <s v="X"/>
    <n v="2000"/>
    <n v="2819"/>
    <n v="0"/>
    <n v="4819"/>
    <n v="995.64058593830714"/>
    <n v="2914"/>
    <m/>
    <n v="1465"/>
    <m/>
    <x v="335"/>
    <n v="1465"/>
    <n v="1.6537405628002746"/>
    <n v="0.34167487506462152"/>
    <n v="3.2894197952218431"/>
    <n v="0.67961814739816184"/>
    <n v="4.8400999999999996"/>
    <s v="1-1,99 lei"/>
    <n v="1"/>
    <s v="0-0,99 euro"/>
    <n v="0"/>
  </r>
  <r>
    <n v="350"/>
    <x v="3"/>
    <s v="COMUNA VULTURENI"/>
    <x v="0"/>
    <n v="1"/>
    <m/>
    <s v="X"/>
    <s v="X"/>
    <n v="0"/>
    <n v="5740"/>
    <n v="0"/>
    <n v="5740"/>
    <n v="1185.9259106216814"/>
    <n v="1487"/>
    <m/>
    <n v="852"/>
    <m/>
    <x v="336"/>
    <n v="852"/>
    <n v="3.8601210490921316"/>
    <n v="0.79752919342413009"/>
    <n v="6.737089201877934"/>
    <n v="1.3919318199784994"/>
    <n v="4.8400999999999996"/>
    <s v="3-3,99 lei"/>
    <n v="3"/>
    <s v="0-0,99 euro"/>
    <n v="0"/>
  </r>
  <r>
    <n v="351"/>
    <x v="3"/>
    <s v="COMUNA ZEMEŞ"/>
    <x v="0"/>
    <n v="1"/>
    <m/>
    <s v="X"/>
    <s v="X"/>
    <n v="4500"/>
    <n v="3024"/>
    <n v="0"/>
    <n v="7524"/>
    <n v="1554.5133365013121"/>
    <n v="3880"/>
    <m/>
    <n v="1954"/>
    <m/>
    <x v="337"/>
    <n v="1954"/>
    <n v="1.9391752577319588"/>
    <n v="0.40064776713951344"/>
    <n v="3.8505629477993857"/>
    <n v="0.7955544199085528"/>
    <n v="4.8400999999999996"/>
    <s v="1-1,99 lei"/>
    <n v="1"/>
    <s v="0-0,99 euro"/>
    <n v="0"/>
  </r>
  <r>
    <n v="259"/>
    <x v="3"/>
    <s v="MUNICIPIUL BACĂU"/>
    <x v="0"/>
    <n v="1"/>
    <m/>
    <s v="X"/>
    <s v="X"/>
    <n v="97800"/>
    <n v="68344.56"/>
    <n v="0"/>
    <n v="166144.56"/>
    <n v="34326.679200842962"/>
    <n v="165511"/>
    <m/>
    <n v="51783"/>
    <m/>
    <x v="338"/>
    <n v="51783"/>
    <n v="1.0038279026771635"/>
    <n v="0.20739817414457626"/>
    <n v="3.2084769132726958"/>
    <n v="0.66289475698285083"/>
    <n v="4.8400999999999996"/>
    <s v="1-1,99 lei"/>
    <n v="1"/>
    <s v="0-0,99 euro"/>
    <n v="0"/>
  </r>
  <r>
    <n v="260"/>
    <x v="3"/>
    <s v="MUNICIPIUL MOINEŞTI"/>
    <x v="0"/>
    <n v="1"/>
    <m/>
    <s v="X"/>
    <s v="X"/>
    <n v="18600"/>
    <n v="10212.98"/>
    <n v="0"/>
    <n v="28812.98"/>
    <n v="5952.9720460321068"/>
    <n v="19827"/>
    <m/>
    <n v="7581"/>
    <m/>
    <x v="339"/>
    <n v="7581"/>
    <n v="1.4532193473546173"/>
    <n v="0.3002457278474861"/>
    <n v="3.8006832871652816"/>
    <n v="0.78524891782510309"/>
    <n v="4.8400999999999996"/>
    <s v="1-1,99 lei"/>
    <n v="1"/>
    <s v="0-0,99 euro"/>
    <n v="0"/>
  </r>
  <r>
    <n v="261"/>
    <x v="3"/>
    <s v="MUNICIPIUL ONEŞTI"/>
    <x v="0"/>
    <n v="1"/>
    <m/>
    <s v="X"/>
    <s v="X"/>
    <n v="155918"/>
    <n v="15964"/>
    <n v="0"/>
    <n v="171882"/>
    <n v="35512.076196772796"/>
    <n v="42905"/>
    <m/>
    <n v="14716"/>
    <m/>
    <x v="340"/>
    <n v="14716"/>
    <n v="4.0061065143922621"/>
    <n v="0.82769085646830898"/>
    <n v="11.679940201141614"/>
    <n v="2.4131609266630059"/>
    <n v="4.8400999999999996"/>
    <s v="4-4,99 lei"/>
    <n v="4"/>
    <s v="0-0,99 euro"/>
    <n v="0"/>
  </r>
  <r>
    <n v="262"/>
    <x v="3"/>
    <s v="ORAȘUL BUHUŞI"/>
    <x v="0"/>
    <n v="1"/>
    <m/>
    <s v="X"/>
    <s v="X"/>
    <n v="11330"/>
    <n v="11471.5"/>
    <n v="0"/>
    <n v="22801.5"/>
    <n v="4710.9563851986532"/>
    <n v="19169"/>
    <m/>
    <n v="5870"/>
    <m/>
    <x v="341"/>
    <n v="5870"/>
    <n v="1.1894986697271637"/>
    <n v="0.24575911029258976"/>
    <n v="3.8844122657580922"/>
    <n v="0.80254793614968534"/>
    <n v="4.8400999999999996"/>
    <s v="1-1,99 lei"/>
    <n v="1"/>
    <s v="0-0,99 euro"/>
    <n v="0"/>
  </r>
  <r>
    <n v="263"/>
    <x v="3"/>
    <s v="ORAȘUL COMĂNEŞTI"/>
    <x v="0"/>
    <n v="1"/>
    <m/>
    <s v="X"/>
    <s v="X"/>
    <n v="10000"/>
    <n v="8061"/>
    <n v="0"/>
    <n v="18061"/>
    <n v="3731.5344724282559"/>
    <n v="19386"/>
    <m/>
    <n v="7292"/>
    <m/>
    <x v="342"/>
    <n v="7292"/>
    <n v="0.93165170741772418"/>
    <n v="0.19248604520933951"/>
    <n v="2.4768239166209547"/>
    <n v="0.51172990570875698"/>
    <n v="4.8400999999999996"/>
    <s v="0-0,99 lei"/>
    <n v="0"/>
    <s v="0-0,99 euro"/>
    <n v="0"/>
  </r>
  <r>
    <n v="264"/>
    <x v="3"/>
    <s v="ORAȘUL DĂRMĂNEŞTI"/>
    <x v="0"/>
    <n v="1"/>
    <m/>
    <s v="X"/>
    <s v="X"/>
    <n v="2500"/>
    <n v="45263"/>
    <n v="0"/>
    <n v="47763"/>
    <n v="9868.1845416417018"/>
    <n v="11348"/>
    <m/>
    <n v="5251"/>
    <m/>
    <x v="343"/>
    <n v="5251"/>
    <n v="4.2089354952414526"/>
    <n v="0.86959680486796809"/>
    <n v="9.0959817177680442"/>
    <n v="1.8792962372199014"/>
    <n v="4.8400999999999996"/>
    <s v="4-4,99 lei"/>
    <n v="4"/>
    <s v="0-0,99 euro"/>
    <n v="0"/>
  </r>
  <r>
    <n v="265"/>
    <x v="3"/>
    <s v="ORAȘUL SLĂNIC-MOLDOVA"/>
    <x v="0"/>
    <n v="1"/>
    <m/>
    <s v="X"/>
    <s v="X"/>
    <n v="4620"/>
    <n v="8478.2000000000007"/>
    <n v="0"/>
    <n v="13098.2"/>
    <n v="2706.1837565339561"/>
    <n v="4156"/>
    <m/>
    <n v="2256"/>
    <m/>
    <x v="344"/>
    <n v="2256"/>
    <n v="3.1516361886429261"/>
    <n v="0.65115104825167369"/>
    <n v="5.8059397163120572"/>
    <n v="1.1995495374707252"/>
    <n v="4.8400999999999996"/>
    <s v="3-3,99 lei"/>
    <n v="3"/>
    <s v="0-0,99 euro"/>
    <n v="0"/>
  </r>
  <r>
    <n v="266"/>
    <x v="3"/>
    <s v="ORAȘUL TÂRGU OCNA"/>
    <x v="0"/>
    <n v="1"/>
    <m/>
    <s v="X"/>
    <s v="X"/>
    <n v="6546"/>
    <n v="16574"/>
    <n v="0"/>
    <n v="23120"/>
    <n v="4776.7608107270516"/>
    <n v="10519"/>
    <m/>
    <n v="4875"/>
    <m/>
    <x v="345"/>
    <n v="4875"/>
    <n v="2.1979275596539596"/>
    <n v="0.45410788199705787"/>
    <n v="4.7425641025641028"/>
    <n v="0.97984837143119008"/>
    <n v="4.8400999999999996"/>
    <s v="2-2,99 lei"/>
    <n v="2"/>
    <s v="0-0,99 euro"/>
    <n v="0"/>
  </r>
  <r>
    <m/>
    <x v="4"/>
    <s v="A JUDEȚ"/>
    <x v="0"/>
    <m/>
    <m/>
    <m/>
    <m/>
    <n v="0"/>
    <n v="844.31"/>
    <n v="0"/>
    <n v="844.31"/>
    <n v="174.44061073118326"/>
    <m/>
    <m/>
    <m/>
    <m/>
    <x v="0"/>
    <n v="0"/>
    <m/>
    <m/>
    <m/>
    <m/>
    <n v="4.8400999999999996"/>
    <m/>
    <m/>
    <m/>
    <m/>
  </r>
  <r>
    <n v="362"/>
    <x v="4"/>
    <s v="COMUNA ABRAM"/>
    <x v="0"/>
    <n v="1"/>
    <m/>
    <s v="X"/>
    <s v="X"/>
    <n v="3360"/>
    <n v="29000"/>
    <n v="0"/>
    <n v="32360"/>
    <n v="6685.8122766058559"/>
    <n v="2460"/>
    <m/>
    <n v="1486"/>
    <m/>
    <x v="346"/>
    <n v="1486"/>
    <n v="13.154471544715447"/>
    <n v="2.717809868538966"/>
    <n v="21.776581426648722"/>
    <n v="4.4992007244992305"/>
    <n v="4.8400999999999996"/>
    <s v="13-13,99 lei"/>
    <n v="13"/>
    <s v="2-2,99 euro"/>
    <n v="2"/>
  </r>
  <r>
    <n v="363"/>
    <x v="4"/>
    <s v="COMUNA ABRĂMUȚ"/>
    <x v="0"/>
    <n v="1"/>
    <m/>
    <s v="X"/>
    <s v="X"/>
    <n v="0"/>
    <n v="4693"/>
    <n v="0"/>
    <n v="4693"/>
    <n v="969.60806594905068"/>
    <n v="2429"/>
    <m/>
    <n v="1144"/>
    <m/>
    <x v="347"/>
    <n v="1144"/>
    <n v="1.9320708110333471"/>
    <n v="0.39917993657844819"/>
    <n v="4.1022727272727275"/>
    <n v="0.8475594982072121"/>
    <n v="4.8400999999999996"/>
    <s v="1-1,99 lei"/>
    <n v="1"/>
    <s v="0-0,99 euro"/>
    <n v="0"/>
  </r>
  <r>
    <n v="364"/>
    <x v="4"/>
    <s v="COMUNA AȘTILEU"/>
    <x v="0"/>
    <n v="1"/>
    <m/>
    <s v="X"/>
    <s v="X"/>
    <n v="0"/>
    <n v="12478"/>
    <n v="0"/>
    <n v="12478"/>
    <n v="2578.0459081423937"/>
    <n v="2959"/>
    <m/>
    <n v="1930"/>
    <m/>
    <x v="348"/>
    <n v="1930"/>
    <n v="4.2169651909428865"/>
    <n v="0.87125579862872382"/>
    <n v="6.4652849740932643"/>
    <n v="1.3357750819390641"/>
    <n v="4.8400999999999996"/>
    <s v="4-4,99 lei"/>
    <n v="4"/>
    <s v="0-0,99 euro"/>
    <n v="0"/>
  </r>
  <r>
    <n v="365"/>
    <x v="4"/>
    <s v="COMUNA AUȘEU"/>
    <x v="0"/>
    <n v="1"/>
    <m/>
    <s v="X"/>
    <s v="X"/>
    <n v="900"/>
    <n v="13225.1"/>
    <n v="0"/>
    <n v="14125.1"/>
    <n v="2918.3487944463959"/>
    <n v="2325"/>
    <m/>
    <n v="1394"/>
    <m/>
    <x v="349"/>
    <n v="1394"/>
    <n v="6.0753118279569893"/>
    <n v="1.2552037825575897"/>
    <n v="10.132783357245337"/>
    <n v="2.0935070261451907"/>
    <n v="4.8400999999999996"/>
    <s v="6-6,99 lei"/>
    <n v="6"/>
    <s v="1-1,99 euro"/>
    <n v="1"/>
  </r>
  <r>
    <n v="366"/>
    <x v="4"/>
    <s v="COMUNA AVRAM IANCU"/>
    <x v="0"/>
    <n v="1"/>
    <m/>
    <s v="X"/>
    <s v="X"/>
    <n v="550"/>
    <n v="13091.36"/>
    <n v="0"/>
    <n v="13641.36"/>
    <n v="2818.4045784178015"/>
    <n v="2627"/>
    <m/>
    <n v="1723"/>
    <m/>
    <x v="350"/>
    <n v="1723"/>
    <n v="5.1927521888085266"/>
    <n v="1.0728605170985159"/>
    <n v="7.9172141613464886"/>
    <n v="1.635754253289496"/>
    <n v="4.8400999999999996"/>
    <s v="5-5,99 lei"/>
    <n v="5"/>
    <s v="1-1,99 euro"/>
    <n v="1"/>
  </r>
  <r>
    <n v="367"/>
    <x v="4"/>
    <s v="COMUNA BALC"/>
    <x v="0"/>
    <n v="1"/>
    <m/>
    <s v="X"/>
    <s v="X"/>
    <n v="0"/>
    <n v="15000"/>
    <n v="0"/>
    <n v="15000"/>
    <n v="3099.1095225305266"/>
    <n v="2524"/>
    <m/>
    <n v="1648"/>
    <m/>
    <x v="351"/>
    <n v="1648"/>
    <n v="5.9429477020602217"/>
    <n v="1.227856387690383"/>
    <n v="9.1019417475728162"/>
    <n v="1.880527622894737"/>
    <n v="4.8400999999999996"/>
    <s v="5-5,99 lei"/>
    <n v="5"/>
    <s v="1-1,99 euro"/>
    <n v="1"/>
  </r>
  <r>
    <n v="368"/>
    <x v="4"/>
    <s v="COMUNA BATĂR "/>
    <x v="0"/>
    <n v="1"/>
    <m/>
    <s v="X"/>
    <s v="X"/>
    <n v="1440"/>
    <n v="7559.29"/>
    <n v="0"/>
    <n v="8999.2900000000009"/>
    <n v="1859.3190223342497"/>
    <n v="4170"/>
    <m/>
    <n v="2194"/>
    <m/>
    <x v="352"/>
    <n v="2194"/>
    <n v="2.1581031175059953"/>
    <n v="0.44587986147104308"/>
    <n v="4.1017730173199638"/>
    <n v="0.84745625448233808"/>
    <n v="4.8400999999999996"/>
    <s v="2-2,99 lei"/>
    <n v="2"/>
    <s v="0-0,99 euro"/>
    <n v="0"/>
  </r>
  <r>
    <n v="369"/>
    <x v="4"/>
    <s v="COMUNA BIHARIA"/>
    <x v="0"/>
    <n v="1"/>
    <m/>
    <s v="X"/>
    <s v="X"/>
    <n v="3500"/>
    <n v="11075.15"/>
    <n v="0"/>
    <n v="14575.15"/>
    <n v="3011.3324104873868"/>
    <n v="3914"/>
    <m/>
    <n v="2367"/>
    <m/>
    <x v="353"/>
    <n v="2367"/>
    <n v="3.7238502810424117"/>
    <n v="0.76937465776376768"/>
    <n v="6.1576468103084068"/>
    <n v="1.2722147910804338"/>
    <n v="4.8400999999999996"/>
    <s v="3-3,99 lei"/>
    <n v="3"/>
    <s v="0-0,99 euro"/>
    <n v="0"/>
  </r>
  <r>
    <n v="370"/>
    <x v="4"/>
    <s v="COMUNA BOIANU MARE"/>
    <x v="0"/>
    <n v="1"/>
    <m/>
    <s v="X"/>
    <s v="X"/>
    <n v="0"/>
    <n v="4560.1099999999997"/>
    <n v="0"/>
    <n v="4560.1099999999997"/>
    <n v="942.15202165244523"/>
    <n v="1019"/>
    <m/>
    <n v="690"/>
    <m/>
    <x v="354"/>
    <n v="690"/>
    <n v="4.4750834151128558"/>
    <n v="0.92458490839297869"/>
    <n v="6.6088550724637676"/>
    <n v="1.3654377125397756"/>
    <n v="4.8400999999999996"/>
    <s v="4-4,99 lei"/>
    <n v="4"/>
    <s v="0-0,99 euro"/>
    <n v="0"/>
  </r>
  <r>
    <n v="371"/>
    <x v="4"/>
    <s v="COMUNA BOROD"/>
    <x v="0"/>
    <n v="1"/>
    <m/>
    <s v="X"/>
    <s v="X"/>
    <n v="4500"/>
    <n v="11242"/>
    <n v="0"/>
    <n v="15742"/>
    <n v="3252.4121402450364"/>
    <n v="3053"/>
    <m/>
    <n v="2003"/>
    <m/>
    <x v="355"/>
    <n v="2003"/>
    <n v="5.1562397641663935"/>
    <n v="1.0653167835719084"/>
    <n v="7.8592111832251623"/>
    <n v="1.623770414500767"/>
    <n v="4.8400999999999996"/>
    <s v="5-5,99 lei"/>
    <n v="5"/>
    <s v="1-1,99 euro"/>
    <n v="1"/>
  </r>
  <r>
    <n v="372"/>
    <x v="4"/>
    <s v="COMUNA BORȘ "/>
    <x v="0"/>
    <n v="1"/>
    <m/>
    <s v="X"/>
    <s v="X"/>
    <n v="800"/>
    <n v="1032.75"/>
    <n v="0"/>
    <n v="1832.75"/>
    <n v="378.65953182785483"/>
    <n v="3657"/>
    <m/>
    <n v="2115"/>
    <m/>
    <x v="356"/>
    <n v="2115"/>
    <n v="0.50116215477167081"/>
    <n v="0.10354376041232016"/>
    <n v="0.866548463356974"/>
    <n v="0.17903523963491955"/>
    <n v="4.8400999999999996"/>
    <s v="0-0,99 lei"/>
    <n v="0"/>
    <s v="0-0,99 euro"/>
    <n v="0"/>
  </r>
  <r>
    <n v="373"/>
    <x v="4"/>
    <s v="COMUNA BRATCA"/>
    <x v="0"/>
    <n v="1"/>
    <m/>
    <s v="X"/>
    <s v="X"/>
    <n v="600"/>
    <n v="13559.84"/>
    <n v="0"/>
    <n v="14159.84"/>
    <n v="2925.5263321005768"/>
    <n v="3864"/>
    <m/>
    <n v="2691"/>
    <m/>
    <x v="357"/>
    <n v="2691"/>
    <n v="3.6645548654244307"/>
    <n v="0.75712379195149504"/>
    <n v="5.2619249349684134"/>
    <n v="1.0871521115200955"/>
    <n v="4.8400999999999996"/>
    <s v="3-3,99 lei"/>
    <n v="3"/>
    <s v="0-0,99 euro"/>
    <n v="0"/>
  </r>
  <r>
    <n v="374"/>
    <x v="4"/>
    <s v="COMUNA BRUSTURI"/>
    <x v="0"/>
    <n v="1"/>
    <m/>
    <s v="X"/>
    <s v="X"/>
    <n v="5400"/>
    <n v="7353.01"/>
    <n v="0"/>
    <n v="12753.01"/>
    <n v="2634.8649821284685"/>
    <n v="2828"/>
    <m/>
    <n v="1957"/>
    <m/>
    <x v="358"/>
    <n v="1957"/>
    <n v="4.5095509193776522"/>
    <n v="0.93170614643863803"/>
    <n v="6.5166121614716408"/>
    <n v="1.3463796536169996"/>
    <n v="4.8400999999999996"/>
    <s v="4-4,99 lei"/>
    <n v="4"/>
    <s v="0-0,99 euro"/>
    <n v="0"/>
  </r>
  <r>
    <n v="375"/>
    <x v="4"/>
    <s v="COMUNA BUDUREASA "/>
    <x v="0"/>
    <n v="1"/>
    <m/>
    <s v="X"/>
    <s v="X"/>
    <n v="4290"/>
    <n v="25496.959999999999"/>
    <n v="0"/>
    <n v="29786.959999999999"/>
    <n v="6154.2034255490589"/>
    <n v="2125"/>
    <m/>
    <n v="1808"/>
    <m/>
    <x v="359"/>
    <n v="1808"/>
    <n v="14.017392941176471"/>
    <n v="2.8960957296701455"/>
    <n v="16.475088495575221"/>
    <n v="3.4038735760780194"/>
    <n v="4.8400999999999996"/>
    <s v="14-14,99 lei"/>
    <n v="14"/>
    <s v="2-2,99 euro"/>
    <n v="2"/>
  </r>
  <r>
    <n v="376"/>
    <x v="4"/>
    <s v="COMUNA BUDUSLĂU "/>
    <x v="0"/>
    <n v="1"/>
    <m/>
    <s v="X"/>
    <s v="X"/>
    <n v="0"/>
    <n v="12742.78"/>
    <n v="0"/>
    <n v="12742.78"/>
    <n v="2632.7513894341027"/>
    <n v="1619"/>
    <m/>
    <n v="858"/>
    <m/>
    <x v="360"/>
    <n v="858"/>
    <n v="7.8707720815318103"/>
    <n v="1.6261589805028429"/>
    <n v="14.851724941724942"/>
    <n v="3.0684748128602597"/>
    <n v="4.8400999999999996"/>
    <s v="7-7,99 lei"/>
    <n v="7"/>
    <s v="1-1,99 euro"/>
    <n v="1"/>
  </r>
  <r>
    <n v="377"/>
    <x v="4"/>
    <s v="COMUNA BULZ"/>
    <x v="0"/>
    <n v="1"/>
    <m/>
    <s v="X"/>
    <s v="X"/>
    <n v="0"/>
    <n v="2871"/>
    <n v="0"/>
    <n v="2871"/>
    <n v="593.16956261234282"/>
    <n v="1709"/>
    <m/>
    <n v="1240"/>
    <m/>
    <x v="361"/>
    <n v="1240"/>
    <n v="1.6799297834991223"/>
    <n v="0.34708575928165175"/>
    <n v="2.3153225806451614"/>
    <n v="0.47836255049382487"/>
    <n v="4.8400999999999996"/>
    <s v="1-1,99 lei"/>
    <n v="1"/>
    <s v="0-0,99 euro"/>
    <n v="0"/>
  </r>
  <r>
    <n v="378"/>
    <x v="4"/>
    <s v="COMUNA BUNTEȘTI"/>
    <x v="0"/>
    <n v="1"/>
    <m/>
    <s v="X"/>
    <s v="X"/>
    <n v="5400"/>
    <n v="12844.76"/>
    <n v="0"/>
    <n v="18244.760000000002"/>
    <n v="3769.5006301522703"/>
    <n v="3653"/>
    <m/>
    <n v="3065"/>
    <m/>
    <x v="362"/>
    <n v="3065"/>
    <n v="4.9944593484807012"/>
    <n v="1.0318917684512101"/>
    <n v="5.9526133768352372"/>
    <n v="1.2298533866728452"/>
    <n v="4.8400999999999996"/>
    <s v="4-4,99 lei"/>
    <n v="4"/>
    <s v="1-1,99 euro"/>
    <n v="1"/>
  </r>
  <r>
    <n v="379"/>
    <x v="4"/>
    <s v="COMUNA CĂBEȘTI "/>
    <x v="0"/>
    <n v="1"/>
    <m/>
    <s v="X"/>
    <s v="X"/>
    <n v="2000"/>
    <n v="3500"/>
    <n v="0"/>
    <n v="5500"/>
    <n v="1136.340158261193"/>
    <n v="1519"/>
    <m/>
    <n v="1187"/>
    <m/>
    <x v="363"/>
    <n v="1187"/>
    <n v="3.6208031599736668"/>
    <n v="0.74808437015220075"/>
    <n v="4.6335299073294021"/>
    <n v="0.9573211105823024"/>
    <n v="4.8400999999999996"/>
    <s v="3-3,99 lei"/>
    <n v="3"/>
    <s v="0-0,99 euro"/>
    <n v="0"/>
  </r>
  <r>
    <n v="380"/>
    <x v="4"/>
    <s v="COMUNA CĂPÂLNA "/>
    <x v="0"/>
    <n v="1"/>
    <m/>
    <s v="X"/>
    <s v="X"/>
    <n v="1800"/>
    <n v="3614.04"/>
    <n v="0"/>
    <n v="5414.04"/>
    <n v="1118.5801946240781"/>
    <n v="1210"/>
    <m/>
    <n v="937"/>
    <m/>
    <x v="364"/>
    <n v="937"/>
    <n v="4.4744132231404956"/>
    <n v="0.92444644183808111"/>
    <n v="5.7780576307363924"/>
    <n v="1.1937888950096884"/>
    <n v="4.8400999999999996"/>
    <s v="4-4,99 lei"/>
    <n v="4"/>
    <s v="0-0,99 euro"/>
    <n v="0"/>
  </r>
  <r>
    <n v="381"/>
    <x v="4"/>
    <s v="COMUNA CĂRPINET "/>
    <x v="0"/>
    <n v="1"/>
    <m/>
    <s v="X"/>
    <s v="X"/>
    <n v="3507"/>
    <n v="3969.96"/>
    <n v="0"/>
    <n v="7476.96"/>
    <n v="1544.7945290386563"/>
    <n v="1522"/>
    <m/>
    <n v="1226"/>
    <m/>
    <x v="365"/>
    <n v="1226"/>
    <n v="4.9125886990801577"/>
    <n v="1.0149766945063445"/>
    <n v="6.0986623164763456"/>
    <n v="1.260028163979328"/>
    <n v="4.8400999999999996"/>
    <s v="4-4,99 lei"/>
    <n v="4"/>
    <s v="1-1,99 euro"/>
    <n v="1"/>
  </r>
  <r>
    <n v="388"/>
    <x v="4"/>
    <s v="COMUNA CÂMPANI "/>
    <x v="0"/>
    <n v="1"/>
    <m/>
    <s v="X"/>
    <s v="X"/>
    <n v="4400"/>
    <n v="6641.24"/>
    <n v="0"/>
    <n v="11041.24"/>
    <n v="2281.2008016363297"/>
    <n v="1961"/>
    <m/>
    <n v="1575"/>
    <m/>
    <x v="167"/>
    <n v="1575"/>
    <n v="5.6304130545639977"/>
    <n v="1.1632844475452981"/>
    <n v="7.0103111111111112"/>
    <n v="1.4483814613563999"/>
    <n v="4.8400999999999996"/>
    <s v="5-5,99 lei"/>
    <n v="5"/>
    <s v="1-1,99 euro"/>
    <n v="1"/>
  </r>
  <r>
    <n v="382"/>
    <x v="4"/>
    <s v="COMUNA CEFA "/>
    <x v="0"/>
    <n v="1"/>
    <m/>
    <s v="X"/>
    <s v="X"/>
    <n v="4800"/>
    <n v="5202.9799999999996"/>
    <n v="0"/>
    <n v="10002.98"/>
    <n v="2066.6887047788268"/>
    <n v="1912"/>
    <m/>
    <n v="1170"/>
    <m/>
    <x v="366"/>
    <n v="1170"/>
    <n v="5.23168410041841"/>
    <n v="1.0809041342985497"/>
    <n v="8.5495555555555551"/>
    <n v="1.7664006023750656"/>
    <n v="4.8400999999999996"/>
    <s v="5-5,99 lei"/>
    <n v="5"/>
    <s v="1-1,99 euro"/>
    <n v="1"/>
  </r>
  <r>
    <n v="383"/>
    <x v="4"/>
    <s v="COMUNA CEICA "/>
    <x v="0"/>
    <n v="1"/>
    <m/>
    <s v="X"/>
    <s v="X"/>
    <n v="3500"/>
    <n v="16964.18"/>
    <n v="0"/>
    <n v="20464.18"/>
    <n v="4228.0490072519169"/>
    <n v="2870"/>
    <m/>
    <n v="2022"/>
    <m/>
    <x v="367"/>
    <n v="2022"/>
    <n v="7.1303763066202093"/>
    <n v="1.473187807404849"/>
    <n v="10.12076162215628"/>
    <n v="2.0910232478990687"/>
    <n v="4.8400999999999996"/>
    <s v="7-7,99 lei"/>
    <n v="7"/>
    <s v="1-1,99 euro"/>
    <n v="1"/>
  </r>
  <r>
    <n v="384"/>
    <x v="4"/>
    <s v="COMUNA CETARIU "/>
    <x v="0"/>
    <n v="1"/>
    <m/>
    <s v="X"/>
    <s v="X"/>
    <n v="0"/>
    <n v="4042"/>
    <n v="0"/>
    <n v="4042"/>
    <n v="835.10671267122586"/>
    <n v="1795"/>
    <m/>
    <n v="999"/>
    <m/>
    <x v="368"/>
    <n v="999"/>
    <n v="2.2518105849582173"/>
    <n v="0.46524050845193643"/>
    <n v="4.0460460460460457"/>
    <n v="0.83594265532655243"/>
    <n v="4.8400999999999996"/>
    <s v="2-2,99 lei"/>
    <n v="2"/>
    <s v="0-0,99 euro"/>
    <n v="0"/>
  </r>
  <r>
    <n v="385"/>
    <x v="4"/>
    <s v="COMUNA CHERECHIU "/>
    <x v="0"/>
    <n v="1"/>
    <m/>
    <s v="X"/>
    <s v="X"/>
    <n v="3600"/>
    <n v="9189.02"/>
    <n v="0"/>
    <n v="12789.02"/>
    <n v="2642.3049110555571"/>
    <n v="1823"/>
    <m/>
    <n v="1113"/>
    <m/>
    <x v="369"/>
    <n v="1113"/>
    <n v="7.0153702687877129"/>
    <n v="1.4494267202718361"/>
    <n v="11.490584007187781"/>
    <n v="2.3740385544075084"/>
    <n v="4.8400999999999996"/>
    <s v="7-7,99 lei"/>
    <n v="7"/>
    <s v="1-1,99 euro"/>
    <n v="1"/>
  </r>
  <r>
    <n v="386"/>
    <x v="4"/>
    <s v="COMUNA CHIȘLAZ "/>
    <x v="0"/>
    <n v="1"/>
    <m/>
    <s v="X"/>
    <s v="X"/>
    <n v="1980"/>
    <n v="15821"/>
    <n v="0"/>
    <n v="17801"/>
    <n v="3677.8165740377267"/>
    <n v="2515"/>
    <m/>
    <n v="1740"/>
    <m/>
    <x v="370"/>
    <n v="1740"/>
    <n v="7.0779324055666004"/>
    <n v="1.462352514527923"/>
    <n v="10.230459770114942"/>
    <n v="2.1136876862285785"/>
    <n v="4.8400999999999996"/>
    <s v="7-7,99 lei"/>
    <n v="7"/>
    <s v="1-1,99 euro"/>
    <n v="1"/>
  </r>
  <r>
    <n v="387"/>
    <x v="4"/>
    <s v="COMUNA CIUMEGHIU "/>
    <x v="0"/>
    <n v="1"/>
    <m/>
    <s v="X"/>
    <s v="X"/>
    <n v="1440"/>
    <n v="6687"/>
    <n v="0"/>
    <n v="8127"/>
    <n v="1679.0975393070391"/>
    <n v="3411"/>
    <m/>
    <n v="2097"/>
    <m/>
    <x v="371"/>
    <n v="2097"/>
    <n v="2.3825857519788918"/>
    <n v="0.4922596128135559"/>
    <n v="3.8755364806866952"/>
    <n v="0.80071413414737203"/>
    <n v="4.8400999999999996"/>
    <s v="2-2,99 lei"/>
    <n v="2"/>
    <s v="0-0,99 euro"/>
    <n v="0"/>
  </r>
  <r>
    <n v="389"/>
    <x v="4"/>
    <s v="COMUNA COCIUBA MARE"/>
    <x v="0"/>
    <n v="1"/>
    <m/>
    <s v="X"/>
    <s v="X"/>
    <n v="3200"/>
    <n v="484.97"/>
    <n v="0"/>
    <n v="3684.9700000000003"/>
    <n v="761.34170781595435"/>
    <n v="2291"/>
    <m/>
    <n v="1716"/>
    <m/>
    <x v="372"/>
    <n v="1716"/>
    <n v="1.608454823221301"/>
    <n v="0.33231851061368589"/>
    <n v="2.1474184149184152"/>
    <n v="0.44367232390207129"/>
    <n v="4.8400999999999996"/>
    <s v="1-1,99 lei"/>
    <n v="1"/>
    <s v="0-0,99 euro"/>
    <n v="0"/>
  </r>
  <r>
    <n v="390"/>
    <x v="4"/>
    <s v="COMUNA COPĂCEL "/>
    <x v="0"/>
    <n v="1"/>
    <m/>
    <s v="X"/>
    <s v="X"/>
    <n v="1890"/>
    <n v="8863"/>
    <n v="0"/>
    <n v="10753"/>
    <n v="2221.6483130513834"/>
    <n v="1675"/>
    <m/>
    <n v="1567"/>
    <m/>
    <x v="373"/>
    <n v="1567"/>
    <n v="6.419701492537313"/>
    <n v="1.3263572018217213"/>
    <n v="6.8621569878749202"/>
    <n v="1.4177717377481707"/>
    <n v="4.8400999999999996"/>
    <s v="6-6,99 lei"/>
    <n v="6"/>
    <s v="1-1,99 euro"/>
    <n v="1"/>
  </r>
  <r>
    <n v="391"/>
    <x v="4"/>
    <s v="COMUNA CRIȘTIORU DE JOS"/>
    <x v="0"/>
    <n v="1"/>
    <m/>
    <s v="X"/>
    <s v="X"/>
    <n v="2970"/>
    <n v="4272"/>
    <n v="0"/>
    <n v="7242"/>
    <n v="1496.2500774777382"/>
    <n v="1066"/>
    <m/>
    <n v="774"/>
    <m/>
    <x v="374"/>
    <n v="774"/>
    <n v="6.7936210131332082"/>
    <n v="1.403611704950974"/>
    <n v="9.3565891472868223"/>
    <n v="1.9331396349841579"/>
    <n v="4.8400999999999996"/>
    <s v="6-6,99 lei"/>
    <n v="6"/>
    <s v="1-1,99 euro"/>
    <n v="1"/>
  </r>
  <r>
    <n v="392"/>
    <x v="4"/>
    <s v="COMUNA CURĂȚELE "/>
    <x v="0"/>
    <n v="1"/>
    <m/>
    <s v="X"/>
    <s v="X"/>
    <n v="0"/>
    <n v="6921"/>
    <n v="0"/>
    <n v="6921"/>
    <n v="1429.9291336955848"/>
    <n v="2046"/>
    <m/>
    <n v="1475"/>
    <m/>
    <x v="375"/>
    <n v="1475"/>
    <n v="3.3826979472140764"/>
    <n v="0.69889009467037377"/>
    <n v="4.6922033898305084"/>
    <n v="0.96944348047158291"/>
    <n v="4.8400999999999996"/>
    <s v="3-3,99 lei"/>
    <n v="3"/>
    <s v="0-0,99 euro"/>
    <n v="0"/>
  </r>
  <r>
    <n v="393"/>
    <x v="4"/>
    <s v="COMUNA CURTUIȘENI "/>
    <x v="0"/>
    <n v="1"/>
    <m/>
    <s v="X"/>
    <s v="X"/>
    <n v="5830"/>
    <n v="15583"/>
    <n v="0"/>
    <n v="21413"/>
    <n v="4424.0821470630772"/>
    <n v="2951"/>
    <m/>
    <n v="1709"/>
    <m/>
    <x v="376"/>
    <n v="1709"/>
    <n v="7.2561843442900713"/>
    <n v="1.4991806665750855"/>
    <n v="12.529549444119368"/>
    <n v="2.5886963996858263"/>
    <n v="4.8400999999999996"/>
    <s v="7-7,99 lei"/>
    <n v="7"/>
    <s v="1-1,99 euro"/>
    <n v="1"/>
  </r>
  <r>
    <n v="394"/>
    <x v="4"/>
    <s v="COMUNA DERNA "/>
    <x v="0"/>
    <n v="1"/>
    <m/>
    <s v="X"/>
    <s v="X"/>
    <n v="1500"/>
    <n v="10099.82"/>
    <n v="0"/>
    <n v="11599.82"/>
    <n v="2396.6075081093368"/>
    <n v="2010"/>
    <m/>
    <n v="1132"/>
    <m/>
    <x v="377"/>
    <n v="1132"/>
    <n v="5.7710547263681589"/>
    <n v="1.192342043835491"/>
    <n v="10.247190812720849"/>
    <n v="2.1171444417927003"/>
    <n v="4.8400999999999996"/>
    <s v="5-5,99 lei"/>
    <n v="5"/>
    <s v="1-1,99 euro"/>
    <n v="1"/>
  </r>
  <r>
    <n v="395"/>
    <x v="4"/>
    <s v="COMUNA DIOSIG "/>
    <x v="0"/>
    <n v="1"/>
    <m/>
    <s v="X"/>
    <s v="X"/>
    <n v="1200"/>
    <n v="12772.96"/>
    <n v="0"/>
    <n v="13972.96"/>
    <n v="2886.9155595958759"/>
    <n v="5487"/>
    <m/>
    <n v="2955"/>
    <m/>
    <x v="378"/>
    <n v="2955"/>
    <n v="2.5465573172954254"/>
    <n v="0.52613733544666952"/>
    <n v="4.7285820642978003"/>
    <n v="0.97695958023549101"/>
    <n v="4.8400999999999996"/>
    <s v="2-2,99 lei"/>
    <n v="2"/>
    <s v="0-0,99 euro"/>
    <n v="0"/>
  </r>
  <r>
    <n v="396"/>
    <x v="4"/>
    <s v="COMUNA DOBREȘTI "/>
    <x v="0"/>
    <n v="1"/>
    <m/>
    <s v="X"/>
    <s v="X"/>
    <n v="1890"/>
    <n v="3069.29"/>
    <n v="0"/>
    <n v="4959.29"/>
    <n v="1024.6255242660277"/>
    <n v="3967"/>
    <m/>
    <n v="2470"/>
    <m/>
    <x v="379"/>
    <n v="2470"/>
    <n v="1.2501361230148726"/>
    <n v="0.25828725088631904"/>
    <n v="2.0078097165991902"/>
    <n v="0.41482814747612456"/>
    <n v="4.8400999999999996"/>
    <s v="1-1,99 lei"/>
    <n v="1"/>
    <s v="0-0,99 euro"/>
    <n v="0"/>
  </r>
  <r>
    <n v="397"/>
    <x v="4"/>
    <s v="COMUNA DRĂGĂNEȘTI"/>
    <x v="0"/>
    <n v="1"/>
    <m/>
    <s v="X"/>
    <s v="X"/>
    <n v="9920"/>
    <n v="15875"/>
    <n v="0"/>
    <n v="25795"/>
    <n v="5329.4353422449949"/>
    <n v="2418"/>
    <m/>
    <n v="1937"/>
    <m/>
    <x v="380"/>
    <n v="1937"/>
    <n v="10.667907361455748"/>
    <n v="2.2040675526240672"/>
    <n v="13.316985028394424"/>
    <n v="2.751386340859574"/>
    <n v="4.8400999999999996"/>
    <s v="10-10,99 lei"/>
    <n v="10"/>
    <s v="2-2,99 euro"/>
    <n v="2"/>
  </r>
  <r>
    <n v="398"/>
    <x v="4"/>
    <s v="COMUNA DRĂGEȘTI "/>
    <x v="0"/>
    <n v="1"/>
    <m/>
    <s v="X"/>
    <s v="X"/>
    <n v="1920"/>
    <n v="13298.94"/>
    <n v="0"/>
    <n v="15218.94"/>
    <n v="3144.3441251213821"/>
    <n v="1872"/>
    <m/>
    <n v="1732"/>
    <m/>
    <x v="381"/>
    <n v="1732"/>
    <n v="8.1297756410256419"/>
    <n v="1.6796710070092853"/>
    <n v="8.7869168591224014"/>
    <n v="1.8154411807860174"/>
    <n v="4.8400999999999996"/>
    <s v="8-8,99 lei"/>
    <n v="8"/>
    <s v="1-1,99 euro"/>
    <n v="1"/>
  </r>
  <r>
    <n v="399"/>
    <x v="4"/>
    <s v="COMUNA FINIȘ "/>
    <x v="0"/>
    <n v="1"/>
    <m/>
    <s v="X"/>
    <s v="X"/>
    <n v="6200"/>
    <n v="1542"/>
    <n v="0"/>
    <n v="7742"/>
    <n v="1599.5537282287557"/>
    <n v="2836"/>
    <m/>
    <n v="2012"/>
    <m/>
    <x v="382"/>
    <n v="2012"/>
    <n v="2.7299012693935119"/>
    <n v="0.56401753463637372"/>
    <n v="3.8479125248508947"/>
    <n v="0.79500682317532589"/>
    <n v="4.8400999999999996"/>
    <s v="2-2,99 lei"/>
    <n v="2"/>
    <s v="0-0,99 euro"/>
    <n v="0"/>
  </r>
  <r>
    <n v="400"/>
    <x v="4"/>
    <s v="COMUNA GEPIU "/>
    <x v="0"/>
    <n v="1"/>
    <m/>
    <s v="X"/>
    <s v="X"/>
    <n v="2000"/>
    <n v="9657.8700000000008"/>
    <n v="0"/>
    <n v="11657.87"/>
    <n v="2408.6010619615299"/>
    <n v="1810"/>
    <m/>
    <n v="1334"/>
    <m/>
    <x v="383"/>
    <n v="1334"/>
    <n v="6.4408121546961334"/>
    <n v="1.3307188187632761"/>
    <n v="8.7390329835082472"/>
    <n v="1.8055480224599174"/>
    <n v="4.8400999999999996"/>
    <s v="6-6,99 lei"/>
    <n v="6"/>
    <s v="1-1,99 euro"/>
    <n v="1"/>
  </r>
  <r>
    <n v="401"/>
    <x v="4"/>
    <s v="COMUNA GIRIȘU DE CRIȘ"/>
    <x v="0"/>
    <n v="1"/>
    <m/>
    <s v="X"/>
    <s v="X"/>
    <n v="1800"/>
    <n v="11262.31"/>
    <n v="0"/>
    <n v="13062.31"/>
    <n v="2698.7686204830479"/>
    <n v="3086"/>
    <m/>
    <n v="1936"/>
    <m/>
    <x v="384"/>
    <n v="1936"/>
    <n v="4.2327640959170445"/>
    <n v="0.87451996775212182"/>
    <n v="6.7470609504132231"/>
    <n v="1.3939920560346322"/>
    <n v="4.8400999999999996"/>
    <s v="4-4,99 lei"/>
    <n v="4"/>
    <s v="0-0,99 euro"/>
    <n v="0"/>
  </r>
  <r>
    <n v="402"/>
    <x v="4"/>
    <s v="COMUNA HIDIȘELU DE SUS"/>
    <x v="0"/>
    <n v="1"/>
    <m/>
    <s v="X"/>
    <s v="X"/>
    <n v="3000"/>
    <n v="6092"/>
    <n v="0"/>
    <n v="9092"/>
    <n v="1878.4735852565032"/>
    <n v="2611"/>
    <m/>
    <n v="2061"/>
    <m/>
    <x v="385"/>
    <n v="2061"/>
    <n v="3.4821907315204901"/>
    <n v="0.71944603035484611"/>
    <n v="4.4114507520621054"/>
    <n v="0.91143793559267494"/>
    <n v="4.8400999999999996"/>
    <s v="3-3,99 lei"/>
    <n v="3"/>
    <s v="0-0,99 euro"/>
    <n v="0"/>
  </r>
  <r>
    <n v="403"/>
    <x v="4"/>
    <s v="COMUNA HOLOD "/>
    <x v="0"/>
    <n v="1"/>
    <m/>
    <s v="X"/>
    <s v="X"/>
    <n v="4400"/>
    <n v="11261.73"/>
    <n v="0"/>
    <n v="15661.73"/>
    <n v="3235.8277721534682"/>
    <n v="2457"/>
    <m/>
    <n v="1965"/>
    <m/>
    <x v="386"/>
    <n v="1965"/>
    <n v="6.3743304843304838"/>
    <n v="1.3169832202496818"/>
    <n v="7.9703460559796433"/>
    <n v="1.6467316906633427"/>
    <n v="4.8400999999999996"/>
    <s v="6-6,99 lei"/>
    <n v="6"/>
    <s v="1-1,99 euro"/>
    <n v="1"/>
  </r>
  <r>
    <n v="404"/>
    <x v="4"/>
    <s v="COMUNA HUSASĂU DE TINCA"/>
    <x v="0"/>
    <n v="1"/>
    <m/>
    <s v="X"/>
    <s v="X"/>
    <n v="3875"/>
    <n v="19040"/>
    <n v="0"/>
    <n v="22915"/>
    <n v="4734.4063139191339"/>
    <n v="1750"/>
    <m/>
    <n v="1007"/>
    <m/>
    <x v="387"/>
    <n v="1007"/>
    <n v="13.094285714285714"/>
    <n v="2.7053750365252194"/>
    <n v="22.755710029791459"/>
    <n v="4.7014958430180078"/>
    <n v="4.8400999999999996"/>
    <s v="13-13,99 lei"/>
    <n v="13"/>
    <s v="2-2,99 euro"/>
    <n v="2"/>
  </r>
  <r>
    <n v="405"/>
    <x v="4"/>
    <s v="COMUNA INEU "/>
    <x v="0"/>
    <n v="1"/>
    <m/>
    <s v="X"/>
    <s v="X"/>
    <n v="2000"/>
    <n v="18111"/>
    <n v="0"/>
    <n v="20111"/>
    <n v="4155.0794405074275"/>
    <n v="3546"/>
    <m/>
    <n v="1921"/>
    <m/>
    <x v="388"/>
    <n v="1921"/>
    <n v="5.671460800902425"/>
    <n v="1.1717652116490207"/>
    <n v="10.469026548672566"/>
    <n v="2.1629773245744026"/>
    <n v="4.8400999999999996"/>
    <s v="5-5,99 lei"/>
    <n v="5"/>
    <s v="1-1,99 euro"/>
    <n v="1"/>
  </r>
  <r>
    <n v="406"/>
    <x v="4"/>
    <s v="COMUNA LAZURI DE BEIUȘ"/>
    <x v="0"/>
    <n v="1"/>
    <m/>
    <s v="X"/>
    <s v="X"/>
    <n v="0"/>
    <n v="20463.53"/>
    <n v="0"/>
    <n v="20463.53"/>
    <n v="4227.9147125059399"/>
    <n v="1330"/>
    <m/>
    <n v="1044"/>
    <m/>
    <x v="389"/>
    <n v="1044"/>
    <n v="15.386112781954886"/>
    <n v="3.1788832424856692"/>
    <n v="19.601082375478928"/>
    <n v="4.049726736116801"/>
    <n v="4.8400999999999996"/>
    <s v="15-15,99 lei"/>
    <n v="15"/>
    <s v="3-3,99 euro"/>
    <n v="3"/>
  </r>
  <r>
    <n v="407"/>
    <x v="4"/>
    <s v="COMUNA LĂZĂRENI "/>
    <x v="0"/>
    <n v="1"/>
    <m/>
    <s v="X"/>
    <s v="X"/>
    <n v="9600"/>
    <n v="9142.2199999999993"/>
    <n v="0"/>
    <n v="18742.22"/>
    <n v="3872.2794983574727"/>
    <n v="2364"/>
    <m/>
    <n v="1842"/>
    <m/>
    <x v="390"/>
    <n v="1842"/>
    <n v="7.9281810490693747"/>
    <n v="1.6380200923677972"/>
    <n v="10.174929424538545"/>
    <n v="2.102214711377564"/>
    <n v="4.8400999999999996"/>
    <s v="7-7,99 lei"/>
    <n v="7"/>
    <s v="1-1,99 euro"/>
    <n v="1"/>
  </r>
  <r>
    <n v="408"/>
    <x v="4"/>
    <s v="COMUNA LUGAȘU DE JOS"/>
    <x v="0"/>
    <n v="1"/>
    <m/>
    <s v="X"/>
    <s v="X"/>
    <n v="0"/>
    <n v="29700"/>
    <n v="0"/>
    <n v="29700"/>
    <n v="6136.2368546104426"/>
    <n v="2763"/>
    <m/>
    <n v="2059"/>
    <m/>
    <x v="391"/>
    <n v="2059"/>
    <n v="10.749185667752442"/>
    <n v="2.2208602441586835"/>
    <n v="14.424477901894123"/>
    <n v="2.9802024548860819"/>
    <n v="4.8400999999999996"/>
    <s v="10-10,99 lei"/>
    <n v="10"/>
    <s v="2-2,99 euro"/>
    <n v="2"/>
  </r>
  <r>
    <n v="409"/>
    <x v="4"/>
    <s v="COMUNA LUNCA "/>
    <x v="0"/>
    <n v="1"/>
    <m/>
    <s v="X"/>
    <s v="X"/>
    <n v="0"/>
    <n v="12265"/>
    <n v="0"/>
    <n v="12265"/>
    <n v="2534.0385529224604"/>
    <n v="2290"/>
    <m/>
    <n v="1711"/>
    <m/>
    <x v="392"/>
    <n v="1711"/>
    <n v="5.35589519650655"/>
    <n v="1.1065670536779304"/>
    <n v="7.1683226183518407"/>
    <n v="1.4810277924736766"/>
    <n v="4.8400999999999996"/>
    <s v="5-5,99 lei"/>
    <n v="5"/>
    <s v="1-1,99 euro"/>
    <n v="1"/>
  </r>
  <r>
    <n v="410"/>
    <x v="4"/>
    <s v="COMUNA MĂDĂRAS "/>
    <x v="0"/>
    <n v="1"/>
    <m/>
    <s v="X"/>
    <s v="X"/>
    <n v="3840"/>
    <n v="5601.55"/>
    <n v="0"/>
    <n v="9441.5499999999993"/>
    <n v="1950.6931674965392"/>
    <n v="2257"/>
    <m/>
    <n v="1430"/>
    <m/>
    <x v="393"/>
    <n v="1430"/>
    <n v="4.1832299512627378"/>
    <n v="0.86428585179288397"/>
    <n v="6.6024825174825166"/>
    <n v="1.3641210961514261"/>
    <n v="4.8400999999999996"/>
    <s v="4-4,99 lei"/>
    <n v="4"/>
    <s v="0-0,99 euro"/>
    <n v="0"/>
  </r>
  <r>
    <n v="411"/>
    <x v="4"/>
    <s v="COMUNA MĂGEȘTI "/>
    <x v="0"/>
    <n v="1"/>
    <m/>
    <s v="X"/>
    <s v="X"/>
    <n v="4200"/>
    <n v="9290"/>
    <n v="0"/>
    <n v="13490"/>
    <n v="2787.1324972624534"/>
    <n v="2131"/>
    <m/>
    <n v="1509"/>
    <m/>
    <x v="394"/>
    <n v="1509"/>
    <n v="6.3303613327076489"/>
    <n v="1.3078988724835539"/>
    <n v="8.9396951623591789"/>
    <n v="1.8470062937458274"/>
    <n v="4.8400999999999996"/>
    <s v="6-6,99 lei"/>
    <n v="6"/>
    <s v="1-1,99 euro"/>
    <n v="1"/>
  </r>
  <r>
    <n v="412"/>
    <x v="4"/>
    <s v="COMUNA NOJORID "/>
    <x v="0"/>
    <n v="1"/>
    <m/>
    <s v="X"/>
    <s v="X"/>
    <n v="5040"/>
    <n v="0"/>
    <n v="0"/>
    <n v="5040"/>
    <n v="1041.3007995702569"/>
    <n v="5107"/>
    <m/>
    <n v="2847"/>
    <m/>
    <x v="395"/>
    <n v="2847"/>
    <n v="0.98688075190914426"/>
    <n v="0.20389676905624768"/>
    <n v="1.7702845100105373"/>
    <n v="0.36575370550412956"/>
    <n v="4.8400999999999996"/>
    <s v="0-0,99 lei"/>
    <n v="0"/>
    <s v="0-0,99 euro"/>
    <n v="0"/>
  </r>
  <r>
    <n v="413"/>
    <x v="4"/>
    <s v="COMUNA OLCEA "/>
    <x v="0"/>
    <n v="1"/>
    <m/>
    <s v="X"/>
    <s v="X"/>
    <n v="0"/>
    <n v="10221.61"/>
    <n v="0"/>
    <n v="10221.61"/>
    <n v="2111.859259106217"/>
    <n v="2129"/>
    <m/>
    <n v="1233"/>
    <m/>
    <x v="396"/>
    <n v="1233"/>
    <n v="4.8011319868482856"/>
    <n v="0.99194892395782852"/>
    <n v="8.2900324412003243"/>
    <n v="1.7127812320407274"/>
    <n v="4.8400999999999996"/>
    <s v="4-4,99 lei"/>
    <n v="4"/>
    <s v="0-0,99 euro"/>
    <n v="0"/>
  </r>
  <r>
    <n v="414"/>
    <x v="4"/>
    <s v="COMUNA OȘORHEI "/>
    <x v="0"/>
    <n v="1"/>
    <m/>
    <s v="X"/>
    <s v="X"/>
    <n v="10800"/>
    <n v="6973.59"/>
    <n v="0"/>
    <n v="17773.59"/>
    <n v="3672.1534679035562"/>
    <n v="5628"/>
    <m/>
    <n v="3046"/>
    <m/>
    <x v="257"/>
    <n v="3046"/>
    <n v="3.1580650319829426"/>
    <n v="0.65247929422593398"/>
    <n v="5.8350590938936309"/>
    <n v="1.2055658134942733"/>
    <n v="4.8400999999999996"/>
    <s v="3-3,99 lei"/>
    <n v="3"/>
    <s v="0-0,99 euro"/>
    <n v="0"/>
  </r>
  <r>
    <n v="415"/>
    <x v="4"/>
    <s v="COMUNA PALEU "/>
    <x v="0"/>
    <n v="1"/>
    <m/>
    <s v="X"/>
    <s v="X"/>
    <n v="2160"/>
    <n v="6956"/>
    <n v="0"/>
    <n v="9116"/>
    <n v="1883.4321604925519"/>
    <n v="2671"/>
    <m/>
    <n v="1739"/>
    <m/>
    <x v="165"/>
    <n v="1739"/>
    <n v="3.4129539498315236"/>
    <n v="0.70514120572540318"/>
    <n v="5.2420931569867744"/>
    <n v="1.0830547213873214"/>
    <n v="4.8400999999999996"/>
    <s v="3-3,99 lei"/>
    <n v="3"/>
    <s v="0-0,99 euro"/>
    <n v="0"/>
  </r>
  <r>
    <n v="416"/>
    <x v="4"/>
    <s v="COMUNA PIETROASA "/>
    <x v="0"/>
    <n v="1"/>
    <m/>
    <s v="X"/>
    <s v="X"/>
    <n v="7346"/>
    <n v="9375.2199999999993"/>
    <n v="0"/>
    <n v="16721.22"/>
    <n v="3454.7261420218597"/>
    <n v="2530"/>
    <m/>
    <n v="1841"/>
    <m/>
    <x v="397"/>
    <n v="1841"/>
    <n v="6.609177865612649"/>
    <n v="1.3655044039612094"/>
    <n v="9.0826833242802838"/>
    <n v="1.8765486920270829"/>
    <n v="4.8400999999999996"/>
    <s v="6-6,99 lei"/>
    <n v="6"/>
    <s v="1-1,99 euro"/>
    <n v="1"/>
  </r>
  <r>
    <n v="417"/>
    <x v="4"/>
    <s v="COMUNA POCOLA "/>
    <x v="0"/>
    <n v="1"/>
    <m/>
    <s v="X"/>
    <s v="X"/>
    <n v="0"/>
    <n v="7597.04"/>
    <n v="0"/>
    <n v="7597.04"/>
    <n v="1569.6039338030207"/>
    <n v="1199"/>
    <m/>
    <n v="1000"/>
    <m/>
    <x v="398"/>
    <n v="1000"/>
    <n v="6.3361467889908258"/>
    <n v="1.309094189994179"/>
    <n v="7.5970399999999998"/>
    <n v="1.5696039338030208"/>
    <n v="4.8400999999999996"/>
    <s v="6-6,99 lei"/>
    <n v="6"/>
    <s v="1-1,99 euro"/>
    <n v="1"/>
  </r>
  <r>
    <n v="418"/>
    <x v="4"/>
    <s v="COMUNA POMEZEU "/>
    <x v="0"/>
    <n v="1"/>
    <m/>
    <s v="X"/>
    <s v="X"/>
    <n v="4500"/>
    <n v="9442"/>
    <n v="0"/>
    <n v="13942"/>
    <n v="2880.5189975413732"/>
    <n v="2174"/>
    <m/>
    <n v="1712"/>
    <m/>
    <x v="399"/>
    <n v="1712"/>
    <n v="6.4130634774609012"/>
    <n v="1.3249857394394542"/>
    <n v="8.1436915887850461"/>
    <n v="1.6825461434236992"/>
    <n v="4.8400999999999996"/>
    <s v="6-6,99 lei"/>
    <n v="6"/>
    <s v="1-1,99 euro"/>
    <n v="1"/>
  </r>
  <r>
    <n v="419"/>
    <x v="4"/>
    <s v="COMUNA POPEȘTI "/>
    <x v="0"/>
    <n v="1"/>
    <m/>
    <s v="X"/>
    <s v="X"/>
    <n v="8000"/>
    <n v="9325.56"/>
    <n v="0"/>
    <n v="17325.559999999998"/>
    <n v="3579.5871986115985"/>
    <n v="6413"/>
    <m/>
    <n v="3195"/>
    <m/>
    <x v="400"/>
    <n v="3195"/>
    <n v="2.7016310619055042"/>
    <n v="0.55817670335437375"/>
    <n v="5.4227104851330195"/>
    <n v="1.1203715801601248"/>
    <n v="4.8400999999999996"/>
    <s v="2-2,99 lei"/>
    <n v="2"/>
    <s v="0-0,99 euro"/>
    <n v="0"/>
  </r>
  <r>
    <n v="420"/>
    <x v="4"/>
    <s v="COMUNA RĂBĂGANI "/>
    <x v="0"/>
    <n v="1"/>
    <m/>
    <s v="X"/>
    <s v="X"/>
    <n v="0"/>
    <n v="7495.12"/>
    <n v="0"/>
    <n v="7495.12"/>
    <n v="1548.5465176339333"/>
    <n v="1620"/>
    <m/>
    <n v="1260"/>
    <m/>
    <x v="401"/>
    <n v="1260"/>
    <n v="4.6266172839506172"/>
    <n v="0.95589291211971195"/>
    <n v="5.9485079365079363"/>
    <n v="1.2290051727253439"/>
    <n v="4.8400999999999996"/>
    <s v="4-4,99 lei"/>
    <n v="4"/>
    <s v="0-0,99 euro"/>
    <n v="0"/>
  </r>
  <r>
    <n v="421"/>
    <x v="4"/>
    <s v="COMUNA REMETEA "/>
    <x v="0"/>
    <n v="1"/>
    <m/>
    <s v="X"/>
    <s v="X"/>
    <n v="0"/>
    <n v="7815.97"/>
    <n v="0"/>
    <n v="7815.97"/>
    <n v="1614.8364703208613"/>
    <n v="2357"/>
    <m/>
    <n v="1694"/>
    <m/>
    <x v="402"/>
    <n v="1694"/>
    <n v="3.316067034365719"/>
    <n v="0.68512366157015747"/>
    <n v="4.6139138134592681"/>
    <n v="0.95326828236178351"/>
    <n v="4.8400999999999996"/>
    <s v="3-3,99 lei"/>
    <n v="3"/>
    <s v="0-0,99 euro"/>
    <n v="0"/>
  </r>
  <r>
    <n v="422"/>
    <x v="4"/>
    <s v="COMUNA RIENI "/>
    <x v="0"/>
    <n v="1"/>
    <m/>
    <s v="X"/>
    <s v="X"/>
    <n v="10360"/>
    <n v="13728"/>
    <n v="0"/>
    <n v="24088"/>
    <n v="4976.7566785810213"/>
    <n v="2465"/>
    <m/>
    <n v="1789"/>
    <m/>
    <x v="403"/>
    <n v="1789"/>
    <n v="9.7720081135902639"/>
    <n v="2.0189682266048767"/>
    <n v="13.464505310229178"/>
    <n v="2.7818651082062722"/>
    <n v="4.8400999999999996"/>
    <s v="9-9,99 lei"/>
    <n v="9"/>
    <s v="2-2,99 euro"/>
    <n v="2"/>
  </r>
  <r>
    <n v="423"/>
    <x v="4"/>
    <s v="COMUNA ROȘIA "/>
    <x v="0"/>
    <n v="1"/>
    <m/>
    <s v="X"/>
    <s v="X"/>
    <n v="4050"/>
    <n v="1801.49"/>
    <n v="0"/>
    <n v="5851.49"/>
    <n v="1208.9605586661432"/>
    <n v="1948"/>
    <m/>
    <n v="1648"/>
    <m/>
    <x v="256"/>
    <n v="1648"/>
    <n v="3.0038449691991786"/>
    <n v="0.62061630321670602"/>
    <n v="3.5506614077669902"/>
    <n v="0.73359257200615491"/>
    <n v="4.8400999999999996"/>
    <s v="3-3,99 lei"/>
    <n v="3"/>
    <s v="0-0,99 euro"/>
    <n v="0"/>
  </r>
  <r>
    <n v="424"/>
    <x v="4"/>
    <s v="COMUNA ROȘIORI "/>
    <x v="0"/>
    <n v="1"/>
    <m/>
    <s v="X"/>
    <s v="X"/>
    <n v="1500"/>
    <n v="10933"/>
    <n v="0"/>
    <n v="12433"/>
    <n v="2568.7485795748025"/>
    <n v="2362"/>
    <m/>
    <n v="1322"/>
    <m/>
    <x v="404"/>
    <n v="1322"/>
    <n v="5.2637595258255718"/>
    <n v="1.0875311513864532"/>
    <n v="9.4046898638426626"/>
    <n v="1.9430775942320746"/>
    <n v="4.8400999999999996"/>
    <s v="5-5,99 lei"/>
    <n v="5"/>
    <s v="1-1,99 euro"/>
    <n v="1"/>
  </r>
  <r>
    <n v="425"/>
    <x v="4"/>
    <s v="COMUNA SĂCĂDAT "/>
    <x v="0"/>
    <n v="1"/>
    <m/>
    <s v="X"/>
    <s v="X"/>
    <n v="102856"/>
    <n v="1880.41"/>
    <n v="0"/>
    <n v="104736.41"/>
    <n v="21639.307039110765"/>
    <n v="1482"/>
    <m/>
    <n v="1194"/>
    <m/>
    <x v="85"/>
    <n v="1194"/>
    <n v="70.67234143049933"/>
    <n v="14.601421753785941"/>
    <n v="87.718936348408718"/>
    <n v="18.123372729573504"/>
    <n v="4.8400999999999996"/>
    <s v="70-70,99 lei"/>
    <n v="70"/>
    <s v="14-14,99 euro"/>
    <n v="14"/>
  </r>
  <r>
    <n v="426"/>
    <x v="4"/>
    <s v="COMUNA SĂLACEA "/>
    <x v="0"/>
    <n v="1"/>
    <m/>
    <s v="X"/>
    <s v="X"/>
    <n v="0"/>
    <n v="0"/>
    <n v="0"/>
    <n v="0"/>
    <n v="0"/>
    <n v="2470"/>
    <m/>
    <n v="1569"/>
    <m/>
    <x v="131"/>
    <n v="1569"/>
    <n v="0"/>
    <n v="0"/>
    <n v="0"/>
    <n v="0"/>
    <n v="4.8400999999999996"/>
    <s v="0-0,99 lei"/>
    <n v="0"/>
    <s v="0-0,99 euro"/>
    <n v="0"/>
  </r>
  <r>
    <n v="427"/>
    <x v="4"/>
    <s v="COMUNA SĂLARD "/>
    <x v="0"/>
    <n v="1"/>
    <m/>
    <s v="X"/>
    <s v="X"/>
    <n v="7161"/>
    <n v="20406.41"/>
    <n v="0"/>
    <n v="27567.41"/>
    <n v="5695.6281895002176"/>
    <n v="3602"/>
    <m/>
    <n v="2049"/>
    <m/>
    <x v="405"/>
    <n v="2049"/>
    <n v="7.6533620210993893"/>
    <n v="1.5812404745975062"/>
    <n v="13.454080039043436"/>
    <n v="2.7797111710591595"/>
    <n v="4.8400999999999996"/>
    <s v="7-7,99 lei"/>
    <n v="7"/>
    <s v="1-1,99 euro"/>
    <n v="1"/>
  </r>
  <r>
    <n v="428"/>
    <x v="4"/>
    <s v="COMUNA SÂMBĂTA "/>
    <x v="0"/>
    <n v="1"/>
    <m/>
    <s v="X"/>
    <s v="X"/>
    <n v="5640"/>
    <n v="3138"/>
    <n v="0"/>
    <n v="8778"/>
    <n v="1813.5988925848642"/>
    <n v="1127"/>
    <m/>
    <n v="981"/>
    <m/>
    <x v="406"/>
    <n v="981"/>
    <n v="7.7888198757763973"/>
    <n v="1.6092270564195779"/>
    <n v="8.9480122324159019"/>
    <n v="1.8487246611466506"/>
    <n v="4.8400999999999996"/>
    <s v="7-7,99 lei"/>
    <n v="7"/>
    <s v="1-1,99 euro"/>
    <n v="1"/>
  </r>
  <r>
    <n v="434"/>
    <x v="4"/>
    <s v="COMUNA SÂNIOB (CIUHOI)"/>
    <x v="0"/>
    <n v="1"/>
    <m/>
    <s v="X"/>
    <s v="X"/>
    <n v="1000"/>
    <n v="10677.4"/>
    <n v="0"/>
    <n v="11677.4"/>
    <n v="2412.6361025598644"/>
    <n v="1805"/>
    <m/>
    <n v="1298"/>
    <m/>
    <x v="407"/>
    <n v="1298"/>
    <n v="6.4694736842105263"/>
    <n v="1.3366405000331658"/>
    <n v="8.9964560862865941"/>
    <n v="1.858733515069233"/>
    <n v="4.8400999999999996"/>
    <s v="6-6,99 lei"/>
    <n v="6"/>
    <s v="1-1,99 euro"/>
    <n v="1"/>
  </r>
  <r>
    <n v="429"/>
    <x v="4"/>
    <s v="COMUNA SÂNMARTIN "/>
    <x v="0"/>
    <n v="1"/>
    <m/>
    <s v="X"/>
    <s v="X"/>
    <n v="2700"/>
    <n v="15081"/>
    <n v="0"/>
    <n v="17781"/>
    <n v="3673.6844280076862"/>
    <n v="9399"/>
    <m/>
    <n v="5970"/>
    <m/>
    <x v="408"/>
    <n v="5970"/>
    <n v="1.891796999680817"/>
    <n v="0.39085907309369999"/>
    <n v="2.9783919597989952"/>
    <n v="0.61535752562942814"/>
    <n v="4.8400999999999996"/>
    <s v="1-1,99 lei"/>
    <n v="1"/>
    <s v="0-0,99 euro"/>
    <n v="0"/>
  </r>
  <r>
    <n v="430"/>
    <x v="4"/>
    <s v="COMUNA SÂNNICOLAU ROMÂN"/>
    <x v="0"/>
    <n v="1"/>
    <m/>
    <s v="X"/>
    <s v="X"/>
    <n v="900"/>
    <n v="1500"/>
    <n v="0"/>
    <n v="2400"/>
    <n v="495.85752360488425"/>
    <n v="1782"/>
    <m/>
    <n v="1410"/>
    <m/>
    <x v="409"/>
    <n v="1410"/>
    <n v="1.3468013468013469"/>
    <n v="0.27825899192193282"/>
    <n v="1.7021276595744681"/>
    <n v="0.35167200255665548"/>
    <n v="4.8400999999999996"/>
    <s v="1-1,99 lei"/>
    <n v="1"/>
    <s v="0-0,99 euro"/>
    <n v="0"/>
  </r>
  <r>
    <n v="431"/>
    <x v="4"/>
    <s v="COMUNA SÂNTANDREI "/>
    <x v="0"/>
    <n v="1"/>
    <m/>
    <s v="X"/>
    <s v="X"/>
    <n v="2900"/>
    <n v="14282"/>
    <n v="0"/>
    <n v="17182"/>
    <n v="3549.9266544079669"/>
    <n v="5930"/>
    <m/>
    <n v="3302"/>
    <m/>
    <x v="410"/>
    <n v="3302"/>
    <n v="2.8974704890387857"/>
    <n v="0.59863855892208551"/>
    <n v="5.20351302241066"/>
    <n v="1.075083783890965"/>
    <n v="4.8400999999999996"/>
    <s v="2-2,99 lei"/>
    <n v="2"/>
    <s v="0-0,99 euro"/>
    <n v="0"/>
  </r>
  <r>
    <n v="432"/>
    <x v="4"/>
    <s v="COMUNA SÂRBI "/>
    <x v="0"/>
    <n v="1"/>
    <m/>
    <s v="X"/>
    <s v="X"/>
    <n v="3600"/>
    <n v="7029.22"/>
    <n v="0"/>
    <n v="10629.220000000001"/>
    <n v="2196.0744612714616"/>
    <n v="1961"/>
    <m/>
    <n v="1915"/>
    <m/>
    <x v="167"/>
    <n v="1915"/>
    <n v="5.4203059663437028"/>
    <n v="1.1198747890216529"/>
    <n v="5.5505065274151439"/>
    <n v="1.1467751755986744"/>
    <n v="4.8400999999999996"/>
    <s v="5-5,99 lei"/>
    <n v="5"/>
    <s v="1-1,99 euro"/>
    <n v="1"/>
  </r>
  <r>
    <n v="433"/>
    <x v="4"/>
    <s v="COMUNA SPINUȘ "/>
    <x v="0"/>
    <n v="1"/>
    <m/>
    <s v="X"/>
    <s v="X"/>
    <n v="7313"/>
    <n v="16408.150000000001"/>
    <n v="0"/>
    <n v="23721.15"/>
    <n v="4900.9627900249998"/>
    <n v="942"/>
    <m/>
    <n v="699"/>
    <m/>
    <x v="411"/>
    <n v="699"/>
    <n v="25.181687898089173"/>
    <n v="5.2027205838906578"/>
    <n v="33.935836909871249"/>
    <n v="7.0113916881616589"/>
    <n v="4.8400999999999996"/>
    <s v="25-25,99 lei"/>
    <n v="25"/>
    <s v="5-5,99 euro"/>
    <n v="5"/>
  </r>
  <r>
    <n v="435"/>
    <x v="4"/>
    <s v="COMUNA SUPLACU DE BARCĂU"/>
    <x v="0"/>
    <n v="1"/>
    <m/>
    <s v="X"/>
    <s v="X"/>
    <n v="3500"/>
    <n v="9526.0400000000009"/>
    <n v="0"/>
    <n v="13026.04"/>
    <n v="2691.2749736575693"/>
    <n v="3615"/>
    <m/>
    <n v="1958"/>
    <m/>
    <x v="412"/>
    <n v="1958"/>
    <n v="3.6033305670816045"/>
    <n v="0.7444744048845281"/>
    <n v="6.6527272727272733"/>
    <n v="1.3745020294471753"/>
    <n v="4.8400999999999996"/>
    <s v="3-3,99 lei"/>
    <n v="3"/>
    <s v="0-0,99 euro"/>
    <n v="0"/>
  </r>
  <r>
    <n v="436"/>
    <x v="4"/>
    <s v="COMUNA ȘIMIAN "/>
    <x v="0"/>
    <n v="1"/>
    <m/>
    <s v="X"/>
    <s v="X"/>
    <n v="2760"/>
    <n v="6609.92"/>
    <n v="0"/>
    <n v="9369.92"/>
    <n v="1935.8938864899487"/>
    <n v="3044"/>
    <m/>
    <n v="1586"/>
    <m/>
    <x v="413"/>
    <n v="1586"/>
    <n v="3.0781603153745074"/>
    <n v="0.63597039635018027"/>
    <n v="5.9078940731399747"/>
    <n v="1.2206140520113169"/>
    <n v="4.8400999999999996"/>
    <s v="3-3,99 lei"/>
    <n v="3"/>
    <s v="0-0,99 euro"/>
    <n v="0"/>
  </r>
  <r>
    <n v="437"/>
    <x v="4"/>
    <s v="COMUNA ȘINTEU "/>
    <x v="0"/>
    <n v="1"/>
    <m/>
    <s v="X"/>
    <s v="X"/>
    <n v="300"/>
    <n v="4381"/>
    <n v="0"/>
    <n v="4681"/>
    <n v="967.1287783310263"/>
    <n v="952"/>
    <m/>
    <n v="351"/>
    <m/>
    <x v="414"/>
    <n v="351"/>
    <n v="4.9170168067226889"/>
    <n v="1.0158915738771284"/>
    <n v="13.336182336182336"/>
    <n v="2.7553526448177386"/>
    <n v="4.8400999999999996"/>
    <s v="4-4,99 lei"/>
    <n v="4"/>
    <s v="1-1,99 euro"/>
    <n v="1"/>
  </r>
  <r>
    <n v="438"/>
    <x v="4"/>
    <s v="COMUNA ȘOIMI "/>
    <x v="0"/>
    <n v="1"/>
    <m/>
    <s v="X"/>
    <s v="X"/>
    <n v="4944"/>
    <n v="5127.45"/>
    <n v="0"/>
    <n v="10071.450000000001"/>
    <n v="2080.8351067126714"/>
    <n v="1867"/>
    <m/>
    <n v="1256"/>
    <m/>
    <x v="415"/>
    <n v="1256"/>
    <n v="5.3944563470808786"/>
    <n v="1.114534068940906"/>
    <n v="8.018670382165606"/>
    <n v="1.6567158492935281"/>
    <n v="4.8400999999999996"/>
    <s v="5-5,99 lei"/>
    <n v="5"/>
    <s v="1-1,99 euro"/>
    <n v="1"/>
  </r>
  <r>
    <n v="439"/>
    <x v="4"/>
    <s v="COMUNA ȘUNCUIUȘ "/>
    <x v="0"/>
    <n v="1"/>
    <m/>
    <s v="X"/>
    <s v="X"/>
    <n v="0"/>
    <n v="12486.88"/>
    <n v="0"/>
    <n v="12486.88"/>
    <n v="2579.8805809797318"/>
    <n v="2455"/>
    <m/>
    <n v="1583"/>
    <m/>
    <x v="416"/>
    <n v="1583"/>
    <n v="5.0863054989816696"/>
    <n v="1.0508678537595648"/>
    <n v="7.8881111813013263"/>
    <n v="1.6297413651166972"/>
    <n v="4.8400999999999996"/>
    <s v="5-5,99 lei"/>
    <n v="5"/>
    <s v="1-1,99 euro"/>
    <n v="1"/>
  </r>
  <r>
    <n v="440"/>
    <x v="4"/>
    <s v="COMUNA TARCEA "/>
    <x v="0"/>
    <n v="1"/>
    <m/>
    <s v="X"/>
    <s v="X"/>
    <n v="1800"/>
    <n v="11110.9"/>
    <n v="0"/>
    <n v="12910.9"/>
    <n v="2667.4862089626249"/>
    <n v="2100"/>
    <m/>
    <n v="1128"/>
    <m/>
    <x v="78"/>
    <n v="1128"/>
    <n v="6.1480476190476185"/>
    <n v="1.2702315280774403"/>
    <n v="11.445833333333333"/>
    <n v="2.3647927384420435"/>
    <n v="4.8400999999999996"/>
    <s v="6-6,99 lei"/>
    <n v="6"/>
    <s v="1-1,99 euro"/>
    <n v="1"/>
  </r>
  <r>
    <n v="441"/>
    <x v="4"/>
    <s v="COMUNA TĂMĂȘEU "/>
    <x v="0"/>
    <n v="1"/>
    <m/>
    <s v="X"/>
    <s v="X"/>
    <n v="720"/>
    <n v="1875"/>
    <n v="0"/>
    <n v="2595"/>
    <n v="536.14594739778113"/>
    <n v="1711"/>
    <m/>
    <n v="989"/>
    <m/>
    <x v="417"/>
    <n v="989"/>
    <n v="1.5166569257744009"/>
    <n v="0.31335239473862136"/>
    <n v="2.6238624873609706"/>
    <n v="0.54210914802606791"/>
    <n v="4.8400999999999996"/>
    <s v="1-1,99 lei"/>
    <n v="1"/>
    <s v="0-0,99 euro"/>
    <n v="0"/>
  </r>
  <r>
    <n v="442"/>
    <x v="4"/>
    <s v="COMUNA TĂRCAIA "/>
    <x v="0"/>
    <n v="1"/>
    <m/>
    <s v="X"/>
    <s v="X"/>
    <n v="0"/>
    <n v="10735"/>
    <n v="0"/>
    <n v="10735"/>
    <n v="2217.9293816243467"/>
    <n v="1630"/>
    <m/>
    <n v="1365"/>
    <m/>
    <x v="418"/>
    <n v="1365"/>
    <n v="6.5858895705521476"/>
    <n v="1.3606928721621758"/>
    <n v="7.8644688644688641"/>
    <n v="1.6248566898346861"/>
    <n v="4.8400999999999996"/>
    <s v="6-6,99 lei"/>
    <n v="6"/>
    <s v="1-1,99 euro"/>
    <n v="1"/>
  </r>
  <r>
    <n v="443"/>
    <x v="4"/>
    <s v="COMUNA TĂUTEU "/>
    <x v="0"/>
    <n v="1"/>
    <m/>
    <s v="X"/>
    <s v="X"/>
    <n v="0"/>
    <n v="13936"/>
    <n v="0"/>
    <n v="13936"/>
    <n v="2879.279353732361"/>
    <n v="3479"/>
    <m/>
    <n v="1747"/>
    <m/>
    <x v="419"/>
    <n v="1747"/>
    <n v="4.0057487783845929"/>
    <n v="0.82761694559711441"/>
    <n v="7.977103606182026"/>
    <n v="1.6481278498754213"/>
    <n v="4.8400999999999996"/>
    <s v="4-4,99 lei"/>
    <n v="4"/>
    <s v="0-0,99 euro"/>
    <n v="0"/>
  </r>
  <r>
    <n v="444"/>
    <x v="4"/>
    <s v="COMUNA TILEAGD "/>
    <x v="0"/>
    <n v="1"/>
    <m/>
    <s v="X"/>
    <s v="X"/>
    <n v="0"/>
    <n v="1208.1400000000001"/>
    <n v="0"/>
    <n v="1208.1400000000001"/>
    <n v="249.61054523666871"/>
    <n v="5580"/>
    <m/>
    <n v="2347"/>
    <m/>
    <x v="420"/>
    <n v="2347"/>
    <n v="0.21651254480286741"/>
    <n v="4.4733072623058909E-2"/>
    <n v="0.51475926714955267"/>
    <n v="0.10635302310893426"/>
    <n v="4.8400999999999996"/>
    <s v="0-0,99 lei"/>
    <n v="0"/>
    <s v="0-0,99 euro"/>
    <n v="0"/>
  </r>
  <r>
    <n v="445"/>
    <x v="4"/>
    <s v="COMUNA TINCA "/>
    <x v="0"/>
    <n v="1"/>
    <m/>
    <s v="X"/>
    <s v="X"/>
    <n v="4200"/>
    <n v="44271"/>
    <n v="0"/>
    <n v="48471"/>
    <n v="10014.462511105143"/>
    <n v="6150"/>
    <m/>
    <n v="3260"/>
    <m/>
    <x v="421"/>
    <n v="3260"/>
    <n v="7.8814634146341467"/>
    <n v="1.628367887984576"/>
    <n v="14.86840490797546"/>
    <n v="3.0719210156764243"/>
    <n v="4.8400999999999996"/>
    <s v="7-7,99 lei"/>
    <n v="7"/>
    <s v="1-1,99 euro"/>
    <n v="1"/>
  </r>
  <r>
    <n v="446"/>
    <x v="4"/>
    <s v="COMUNA TOBOLIU "/>
    <x v="0"/>
    <n v="1"/>
    <m/>
    <s v="X"/>
    <s v="X"/>
    <n v="2000"/>
    <n v="2562.31"/>
    <n v="0"/>
    <n v="4562.3099999999995"/>
    <n v="942.60655771574966"/>
    <n v="1716"/>
    <m/>
    <n v="1379"/>
    <m/>
    <x v="422"/>
    <n v="1379"/>
    <n v="2.658688811188811"/>
    <n v="0.54930452081337389"/>
    <n v="3.3084191443074689"/>
    <n v="0.68354355164303815"/>
    <n v="4.8400999999999996"/>
    <s v="2-2,99 lei"/>
    <n v="2"/>
    <s v="0-0,99 euro"/>
    <n v="0"/>
  </r>
  <r>
    <n v="447"/>
    <x v="4"/>
    <s v="COMUNA TULCA "/>
    <x v="0"/>
    <n v="1"/>
    <m/>
    <s v="X"/>
    <s v="X"/>
    <n v="14400"/>
    <n v="0"/>
    <n v="0"/>
    <n v="14400"/>
    <n v="2975.1451416293053"/>
    <n v="2217"/>
    <m/>
    <n v="1595"/>
    <m/>
    <x v="423"/>
    <n v="1595"/>
    <n v="6.4952638700947229"/>
    <n v="1.3419689407439357"/>
    <n v="9.0282131661441998"/>
    <n v="1.8652947596421976"/>
    <n v="4.8400999999999996"/>
    <s v="6-6,99 lei"/>
    <n v="6"/>
    <s v="1-1,99 euro"/>
    <n v="1"/>
  </r>
  <r>
    <n v="448"/>
    <x v="4"/>
    <s v="COMUNA ȚEȚCHEA "/>
    <x v="0"/>
    <n v="1"/>
    <m/>
    <s v="X"/>
    <s v="X"/>
    <n v="1944"/>
    <n v="6222"/>
    <n v="0"/>
    <n v="8166"/>
    <n v="1687.1552240656185"/>
    <n v="2509"/>
    <m/>
    <n v="1712"/>
    <m/>
    <x v="234"/>
    <n v="1712"/>
    <n v="3.2546831406935035"/>
    <n v="0.67244130094285315"/>
    <n v="4.7698598130841123"/>
    <n v="0.98548786452430992"/>
    <n v="4.8400999999999996"/>
    <s v="3-3,99 lei"/>
    <n v="3"/>
    <s v="0-0,99 euro"/>
    <n v="0"/>
  </r>
  <r>
    <n v="449"/>
    <x v="4"/>
    <s v="COMUNA UILEACU DE BEIUȘ"/>
    <x v="0"/>
    <n v="1"/>
    <m/>
    <s v="X"/>
    <s v="X"/>
    <n v="0"/>
    <n v="8214.3799999999992"/>
    <n v="0"/>
    <n v="8214.3799999999992"/>
    <n v="1697.1508853122868"/>
    <n v="1686"/>
    <m/>
    <n v="1400"/>
    <m/>
    <x v="212"/>
    <n v="1400"/>
    <n v="4.872111506524317"/>
    <n v="1.006613810980004"/>
    <n v="5.8674142857142852"/>
    <n v="1.2122506323659192"/>
    <n v="4.8400999999999996"/>
    <s v="4-4,99 lei"/>
    <n v="4"/>
    <s v="1-1,99 euro"/>
    <n v="1"/>
  </r>
  <r>
    <n v="450"/>
    <x v="4"/>
    <s v="COMUNA VADU CRIȘULUI "/>
    <x v="0"/>
    <n v="1"/>
    <m/>
    <s v="X"/>
    <s v="X"/>
    <n v="0"/>
    <n v="19938.939999999999"/>
    <n v="0"/>
    <n v="19938.939999999999"/>
    <n v="4119.5305882109878"/>
    <n v="3200"/>
    <m/>
    <n v="1884"/>
    <m/>
    <x v="424"/>
    <n v="1884"/>
    <n v="6.2309187499999998"/>
    <n v="1.2873533088159337"/>
    <n v="10.583301486199575"/>
    <n v="2.1865873610461719"/>
    <n v="4.8400999999999996"/>
    <s v="6-6,99 lei"/>
    <n v="6"/>
    <s v="1-1,99 euro"/>
    <n v="1"/>
  </r>
  <r>
    <n v="452"/>
    <x v="4"/>
    <s v="COMUNA VÂRCIOROG "/>
    <x v="0"/>
    <n v="1"/>
    <m/>
    <s v="X"/>
    <s v="X"/>
    <n v="0"/>
    <n v="4024.72"/>
    <n v="0"/>
    <n v="4024.72"/>
    <n v="831.53653850127068"/>
    <n v="1619"/>
    <m/>
    <n v="1110"/>
    <m/>
    <x v="360"/>
    <n v="1110"/>
    <n v="2.4859295861642989"/>
    <n v="0.5136112035214766"/>
    <n v="3.6258738738738736"/>
    <n v="0.74913201666781137"/>
    <n v="4.8400999999999996"/>
    <s v="2-2,99 lei"/>
    <n v="2"/>
    <s v="0-0,99 euro"/>
    <n v="0"/>
  </r>
  <r>
    <n v="451"/>
    <x v="4"/>
    <s v="COMUNA VIIȘOARA "/>
    <x v="0"/>
    <n v="1"/>
    <m/>
    <s v="X"/>
    <s v="X"/>
    <n v="0"/>
    <n v="8813.77"/>
    <n v="0"/>
    <n v="8813.77"/>
    <n v="1820.989235759592"/>
    <n v="1058"/>
    <m/>
    <n v="749"/>
    <m/>
    <x v="425"/>
    <n v="749"/>
    <n v="8.3305954631379961"/>
    <n v="1.7211618485440379"/>
    <n v="11.767383177570094"/>
    <n v="2.4312272840582003"/>
    <n v="4.8400999999999996"/>
    <s v="8-8,99 lei"/>
    <n v="8"/>
    <s v="1-1,99 euro"/>
    <n v="1"/>
  </r>
  <r>
    <n v="352"/>
    <x v="4"/>
    <s v="MUNICIPIUL BEIUȘ"/>
    <x v="0"/>
    <n v="1"/>
    <m/>
    <s v="X"/>
    <s v="X"/>
    <n v="0"/>
    <n v="22368.39"/>
    <n v="0"/>
    <n v="22368.39"/>
    <n v="4621.4726968451068"/>
    <n v="9184"/>
    <m/>
    <n v="5293"/>
    <m/>
    <x v="426"/>
    <n v="5293"/>
    <n v="2.4355825348432054"/>
    <n v="0.5032091351094411"/>
    <n v="4.2260324957491022"/>
    <n v="0.8731291700066327"/>
    <n v="4.8400999999999996"/>
    <s v="2-2,99 lei"/>
    <n v="2"/>
    <s v="0-0,99 euro"/>
    <n v="0"/>
  </r>
  <r>
    <n v="353"/>
    <x v="4"/>
    <s v="MUNICIPIUL MARGHITA"/>
    <x v="0"/>
    <n v="1"/>
    <m/>
    <s v="X"/>
    <s v="X"/>
    <n v="7560"/>
    <n v="14282.46"/>
    <n v="0"/>
    <n v="21842.46"/>
    <n v="4512.811718766141"/>
    <n v="14617"/>
    <m/>
    <n v="6247"/>
    <m/>
    <x v="427"/>
    <n v="6247"/>
    <n v="1.4943189436956967"/>
    <n v="0.30873720454033937"/>
    <n v="3.4964719065151271"/>
    <n v="0.72239662538276628"/>
    <n v="4.8400999999999996"/>
    <s v="1-1,99 lei"/>
    <n v="1"/>
    <s v="0-0,99 euro"/>
    <n v="0"/>
  </r>
  <r>
    <n v="354"/>
    <x v="4"/>
    <s v="MUNICIPIUL ORADEA"/>
    <x v="0"/>
    <n v="1"/>
    <m/>
    <s v="X"/>
    <s v="X"/>
    <n v="53200"/>
    <n v="112867.1"/>
    <n v="0"/>
    <n v="166067.1"/>
    <n v="34310.675399268614"/>
    <n v="186536"/>
    <m/>
    <n v="69282"/>
    <m/>
    <x v="428"/>
    <n v="69282"/>
    <n v="0.89026836642792817"/>
    <n v="0.18393594480029921"/>
    <n v="2.3969732398025463"/>
    <n v="0.49523217284819454"/>
    <n v="4.8400999999999996"/>
    <s v="0-0,99 lei"/>
    <n v="0"/>
    <s v="0-0,99 euro"/>
    <n v="0"/>
  </r>
  <r>
    <n v="355"/>
    <x v="4"/>
    <s v="MUNICIPIUL SALONTA"/>
    <x v="0"/>
    <n v="1"/>
    <m/>
    <s v="X"/>
    <s v="X"/>
    <n v="21900"/>
    <n v="34968.800000000003"/>
    <n v="0"/>
    <n v="56868.800000000003"/>
    <n v="11749.509307658935"/>
    <n v="15812"/>
    <m/>
    <n v="7138"/>
    <m/>
    <x v="429"/>
    <n v="7138"/>
    <n v="3.5965595750063244"/>
    <n v="0.74307546848336292"/>
    <n v="7.9670495937237327"/>
    <n v="1.6460506174921454"/>
    <n v="4.8400999999999996"/>
    <s v="3-3,99 lei"/>
    <n v="3"/>
    <s v="0-0,99 euro"/>
    <n v="0"/>
  </r>
  <r>
    <n v="356"/>
    <x v="4"/>
    <s v="ORAȘUL ALEȘD"/>
    <x v="0"/>
    <n v="1"/>
    <m/>
    <s v="X"/>
    <s v="X"/>
    <n v="6000"/>
    <n v="5739.48"/>
    <n v="0"/>
    <n v="11739.48"/>
    <n v="2425.462283837111"/>
    <n v="8918"/>
    <m/>
    <n v="4691"/>
    <m/>
    <x v="430"/>
    <n v="4691"/>
    <n v="1.316380354339538"/>
    <n v="0.27197379276038475"/>
    <n v="2.5025538264762308"/>
    <n v="0.51704589295184633"/>
    <n v="4.8400999999999996"/>
    <s v="1-1,99 lei"/>
    <n v="1"/>
    <s v="0-0,99 euro"/>
    <n v="0"/>
  </r>
  <r>
    <n v="357"/>
    <x v="4"/>
    <s v="ORAȘUL NUCET"/>
    <x v="0"/>
    <n v="1"/>
    <m/>
    <s v="X"/>
    <s v="X"/>
    <n v="0"/>
    <n v="4169"/>
    <n v="0"/>
    <n v="4169"/>
    <n v="861.34583996198432"/>
    <n v="1739"/>
    <m/>
    <n v="1439"/>
    <m/>
    <x v="431"/>
    <n v="1439"/>
    <n v="2.3973548016101209"/>
    <n v="0.49531100630361374"/>
    <n v="2.8971507991660874"/>
    <n v="0.59857250866016976"/>
    <n v="4.8400999999999996"/>
    <s v="2-2,99 lei"/>
    <n v="2"/>
    <s v="0-0,99 euro"/>
    <n v="0"/>
  </r>
  <r>
    <n v="358"/>
    <x v="4"/>
    <s v="ORAȘUL SĂCUENI"/>
    <x v="0"/>
    <n v="1"/>
    <m/>
    <s v="X"/>
    <s v="X"/>
    <n v="0"/>
    <n v="20420.64"/>
    <n v="0"/>
    <n v="20420.64"/>
    <n v="4219.0533253445183"/>
    <n v="9703"/>
    <m/>
    <n v="5366"/>
    <m/>
    <x v="432"/>
    <n v="5366"/>
    <n v="2.1045697207049368"/>
    <n v="0.43481947081773864"/>
    <n v="3.8055609392471115"/>
    <n v="0.78625667635939589"/>
    <n v="4.8400999999999996"/>
    <s v="2-2,99 lei"/>
    <n v="2"/>
    <s v="0-0,99 euro"/>
    <n v="0"/>
  </r>
  <r>
    <n v="359"/>
    <x v="4"/>
    <s v="ORAȘUL ȘTEI"/>
    <x v="0"/>
    <n v="1"/>
    <m/>
    <s v="X"/>
    <s v="X"/>
    <n v="5400"/>
    <n v="11085.46"/>
    <n v="0"/>
    <n v="16485.46"/>
    <n v="3406.0164046197392"/>
    <n v="5895"/>
    <m/>
    <n v="2831"/>
    <m/>
    <x v="433"/>
    <n v="2831"/>
    <n v="2.7965156912637825"/>
    <n v="0.5777805605801084"/>
    <n v="5.8231932179441888"/>
    <n v="1.203114236884401"/>
    <n v="4.8400999999999996"/>
    <s v="2-2,99 lei"/>
    <n v="2"/>
    <s v="0-0,99 euro"/>
    <n v="0"/>
  </r>
  <r>
    <n v="360"/>
    <x v="4"/>
    <s v="ORAȘUL VALEA LUI MIHAI"/>
    <x v="0"/>
    <n v="1"/>
    <m/>
    <s v="X"/>
    <s v="X"/>
    <n v="3850"/>
    <n v="22119.54"/>
    <n v="0"/>
    <n v="25969.54"/>
    <n v="5365.4965806491609"/>
    <n v="8973"/>
    <m/>
    <n v="3941"/>
    <m/>
    <x v="434"/>
    <n v="3941"/>
    <n v="2.894187005460827"/>
    <n v="0.59796016724051726"/>
    <n v="6.5895813245369199"/>
    <n v="1.3614556154907793"/>
    <n v="4.8400999999999996"/>
    <s v="2-2,99 lei"/>
    <n v="2"/>
    <s v="0-0,99 euro"/>
    <n v="0"/>
  </r>
  <r>
    <n v="361"/>
    <x v="4"/>
    <s v="ORAȘUL VAȘCĂU"/>
    <x v="0"/>
    <n v="1"/>
    <m/>
    <s v="X"/>
    <s v="X"/>
    <n v="3500"/>
    <n v="8476"/>
    <n v="0"/>
    <n v="11976"/>
    <n v="2474.3290427883721"/>
    <n v="2008"/>
    <m/>
    <n v="1531"/>
    <m/>
    <x v="435"/>
    <n v="1531"/>
    <n v="5.9641434262948207"/>
    <n v="1.2322355790778745"/>
    <n v="7.8223383409536247"/>
    <n v="1.6161522160603345"/>
    <n v="4.8400999999999996"/>
    <s v="5-5,99 lei"/>
    <n v="5"/>
    <s v="1-1,99 euro"/>
    <n v="1"/>
  </r>
  <r>
    <m/>
    <x v="5"/>
    <s v="A JUDEȚ"/>
    <x v="0"/>
    <m/>
    <m/>
    <m/>
    <m/>
    <n v="120"/>
    <n v="30553.68"/>
    <n v="0"/>
    <n v="30673.68"/>
    <n v="6337.4062519369436"/>
    <m/>
    <m/>
    <m/>
    <m/>
    <x v="0"/>
    <n v="0"/>
    <m/>
    <m/>
    <m/>
    <m/>
    <n v="4.8400999999999996"/>
    <m/>
    <m/>
    <m/>
    <m/>
  </r>
  <r>
    <n v="457"/>
    <x v="5"/>
    <s v="COMUNA BISTRIȚA BÂRGĂULUI"/>
    <x v="0"/>
    <n v="1"/>
    <m/>
    <s v="X"/>
    <s v="X"/>
    <n v="4200"/>
    <n v="15194"/>
    <n v="0"/>
    <n v="19394"/>
    <n v="4006.9420053304689"/>
    <n v="3654"/>
    <m/>
    <n v="1957"/>
    <m/>
    <x v="321"/>
    <n v="1957"/>
    <n v="5.3076081007115494"/>
    <n v="1.096590587118355"/>
    <n v="9.9100664282064379"/>
    <n v="2.0474920824376439"/>
    <n v="4.8400999999999996"/>
    <s v="5-5,99 lei"/>
    <n v="5"/>
    <s v="1-1,99 euro"/>
    <n v="1"/>
  </r>
  <r>
    <n v="458"/>
    <x v="5"/>
    <s v="COMUNA BRANIȘTEA"/>
    <x v="0"/>
    <n v="1"/>
    <m/>
    <s v="X"/>
    <s v="X"/>
    <n v="1080"/>
    <n v="4515"/>
    <n v="0"/>
    <n v="5595"/>
    <n v="1155.9678519038864"/>
    <n v="2575"/>
    <m/>
    <n v="1818"/>
    <m/>
    <x v="436"/>
    <n v="1818"/>
    <n v="2.1728155339805824"/>
    <n v="0.44891955413743162"/>
    <n v="3.0775577557755778"/>
    <n v="0.63584590313745126"/>
    <n v="4.8400999999999996"/>
    <s v="2-2,99 lei"/>
    <n v="2"/>
    <s v="0-0,99 euro"/>
    <n v="0"/>
  </r>
  <r>
    <n v="459"/>
    <x v="5"/>
    <s v="COMUNA BUDACU DE JOS"/>
    <x v="0"/>
    <n v="1"/>
    <m/>
    <s v="X"/>
    <s v="X"/>
    <n v="8000"/>
    <n v="4785"/>
    <n v="0"/>
    <n v="12785"/>
    <n v="2641.4743497035188"/>
    <n v="2613"/>
    <m/>
    <n v="1523"/>
    <m/>
    <x v="437"/>
    <n v="1523"/>
    <n v="4.8928434749330272"/>
    <n v="1.010897187027753"/>
    <n v="8.3946158896913978"/>
    <n v="1.7343889361152454"/>
    <n v="4.8400999999999996"/>
    <s v="4-4,99 lei"/>
    <n v="4"/>
    <s v="1-1,99 euro"/>
    <n v="1"/>
  </r>
  <r>
    <n v="460"/>
    <x v="5"/>
    <s v="COMUNA BUDEȘTI"/>
    <x v="0"/>
    <n v="1"/>
    <m/>
    <s v="X"/>
    <s v="X"/>
    <n v="1188"/>
    <n v="2894"/>
    <n v="0"/>
    <n v="4082"/>
    <n v="843.37100473130727"/>
    <n v="1394"/>
    <m/>
    <n v="838"/>
    <m/>
    <x v="438"/>
    <n v="838"/>
    <n v="2.9282639885222381"/>
    <n v="0.60500072075416589"/>
    <n v="4.8711217183770881"/>
    <n v="1.0064093135218464"/>
    <n v="4.8400999999999996"/>
    <s v="2-2,99 lei"/>
    <n v="2"/>
    <s v="0-0,99 euro"/>
    <n v="0"/>
  </r>
  <r>
    <n v="461"/>
    <x v="5"/>
    <s v="COMUNA CĂIANU MIC"/>
    <x v="0"/>
    <n v="1"/>
    <m/>
    <s v="X"/>
    <s v="X"/>
    <n v="4100"/>
    <n v="9541"/>
    <n v="0"/>
    <n v="13641"/>
    <n v="2818.3301997892609"/>
    <n v="3365"/>
    <m/>
    <n v="1753"/>
    <m/>
    <x v="439"/>
    <n v="1753"/>
    <n v="4.0537890044576521"/>
    <n v="0.83754240706961691"/>
    <n v="7.7815173987450086"/>
    <n v="1.607718311345842"/>
    <n v="4.8400999999999996"/>
    <s v="4-4,99 lei"/>
    <n v="4"/>
    <s v="0-0,99 euro"/>
    <n v="0"/>
  </r>
  <r>
    <n v="462"/>
    <x v="5"/>
    <s v="COMUNA CETATE"/>
    <x v="0"/>
    <n v="1"/>
    <m/>
    <s v="X"/>
    <s v="X"/>
    <n v="3000"/>
    <n v="10240"/>
    <n v="0"/>
    <n v="13240"/>
    <n v="2735.4806718869445"/>
    <n v="2282"/>
    <m/>
    <n v="1500"/>
    <m/>
    <x v="440"/>
    <n v="1500"/>
    <n v="5.8019281332164772"/>
    <n v="1.1987207151125963"/>
    <n v="8.8266666666666662"/>
    <n v="1.823653781257963"/>
    <n v="4.8400999999999996"/>
    <s v="5-5,99 lei"/>
    <n v="5"/>
    <s v="1-1,99 euro"/>
    <n v="1"/>
  </r>
  <r>
    <n v="463"/>
    <x v="5"/>
    <s v="COMUNA CHIOCHIȘ"/>
    <x v="0"/>
    <n v="1"/>
    <m/>
    <s v="X"/>
    <s v="X"/>
    <n v="6750"/>
    <n v="12240"/>
    <n v="6961"/>
    <n v="25951"/>
    <n v="5361.6660812793125"/>
    <n v="2351"/>
    <m/>
    <n v="1419"/>
    <m/>
    <x v="441"/>
    <n v="1419"/>
    <n v="11.038281582305402"/>
    <n v="2.2805895709397332"/>
    <n v="18.288231148696266"/>
    <n v="3.7784820868775988"/>
    <n v="4.8400999999999996"/>
    <s v="11-11,99 lei"/>
    <n v="11"/>
    <s v="2-2,99 euro"/>
    <n v="2"/>
  </r>
  <r>
    <n v="464"/>
    <x v="5"/>
    <s v="COMUNA CHIUZA"/>
    <x v="0"/>
    <n v="1"/>
    <m/>
    <s v="X"/>
    <s v="X"/>
    <n v="4000"/>
    <n v="1700"/>
    <n v="0"/>
    <n v="5700"/>
    <n v="1177.6616185616001"/>
    <n v="1803"/>
    <m/>
    <n v="1155"/>
    <m/>
    <x v="442"/>
    <n v="1155"/>
    <n v="3.1613976705490847"/>
    <n v="0.65316784168696618"/>
    <n v="4.9350649350649354"/>
    <n v="1.0196204489710823"/>
    <n v="4.8400999999999996"/>
    <s v="3-3,99 lei"/>
    <n v="3"/>
    <s v="0-0,99 euro"/>
    <n v="0"/>
  </r>
  <r>
    <n v="465"/>
    <x v="5"/>
    <s v="COMUNA CICEU-GIURGEȘTI"/>
    <x v="0"/>
    <n v="1"/>
    <m/>
    <s v="X"/>
    <s v="X"/>
    <n v="2000"/>
    <n v="5546"/>
    <n v="0"/>
    <n v="7546"/>
    <n v="1559.0586971343569"/>
    <n v="1238"/>
    <m/>
    <n v="877"/>
    <m/>
    <x v="443"/>
    <n v="877"/>
    <n v="6.095315024232633"/>
    <n v="1.259336588961516"/>
    <n v="8.604332953249715"/>
    <n v="1.77771801269596"/>
    <n v="4.8400999999999996"/>
    <s v="6-6,99 lei"/>
    <n v="6"/>
    <s v="1-1,99 euro"/>
    <n v="1"/>
  </r>
  <r>
    <n v="466"/>
    <x v="5"/>
    <s v="COMUNA CICEU-MIHĂEȘTI"/>
    <x v="0"/>
    <n v="1"/>
    <m/>
    <s v="X"/>
    <s v="X"/>
    <n v="2800"/>
    <n v="3427"/>
    <n v="0"/>
    <n v="6227"/>
    <n v="1286.5436664531726"/>
    <n v="981"/>
    <m/>
    <n v="534"/>
    <m/>
    <x v="444"/>
    <n v="534"/>
    <n v="6.347604485219164"/>
    <n v="1.3114614336933461"/>
    <n v="11.661048689138577"/>
    <n v="2.4092578023467652"/>
    <n v="4.8400999999999996"/>
    <s v="6-6,99 lei"/>
    <n v="6"/>
    <s v="1-1,99 euro"/>
    <n v="1"/>
  </r>
  <r>
    <n v="467"/>
    <x v="5"/>
    <s v="COMUNA COȘBUC"/>
    <x v="0"/>
    <n v="1"/>
    <m/>
    <s v="X"/>
    <s v="X"/>
    <n v="1800"/>
    <n v="1950"/>
    <n v="0"/>
    <n v="3750"/>
    <n v="774.77738063263166"/>
    <n v="1621"/>
    <m/>
    <n v="937"/>
    <m/>
    <x v="445"/>
    <n v="937"/>
    <n v="2.313386798272671"/>
    <n v="0.47796260372154947"/>
    <n v="4.0021344717182501"/>
    <n v="0.82687020344998041"/>
    <n v="4.8400999999999996"/>
    <s v="2-2,99 lei"/>
    <n v="2"/>
    <s v="0-0,99 euro"/>
    <n v="0"/>
  </r>
  <r>
    <n v="468"/>
    <x v="5"/>
    <s v="COMUNA DUMITRA"/>
    <x v="0"/>
    <n v="1"/>
    <m/>
    <s v="X"/>
    <s v="X"/>
    <n v="6400"/>
    <n v="9193"/>
    <n v="0"/>
    <n v="15593"/>
    <n v="3221.6276523212332"/>
    <n v="4154"/>
    <m/>
    <n v="2046"/>
    <m/>
    <x v="446"/>
    <n v="2046"/>
    <n v="3.7537313432835822"/>
    <n v="0.77554830339943026"/>
    <n v="7.6212121212121211"/>
    <n v="1.5745980705382372"/>
    <n v="4.8400999999999996"/>
    <s v="3-3,99 lei"/>
    <n v="3"/>
    <s v="0-0,99 euro"/>
    <n v="0"/>
  </r>
  <r>
    <n v="469"/>
    <x v="5"/>
    <s v="COMUNA DUMITRIȚA"/>
    <x v="0"/>
    <n v="1"/>
    <m/>
    <s v="X"/>
    <s v="X"/>
    <n v="4200"/>
    <n v="3573"/>
    <n v="0"/>
    <n v="7773"/>
    <n v="1605.9585545753189"/>
    <n v="2542"/>
    <m/>
    <n v="1539"/>
    <m/>
    <x v="447"/>
    <n v="1539"/>
    <n v="3.0578284815106214"/>
    <n v="0.63176969102097513"/>
    <n v="5.0506822612085767"/>
    <n v="1.0435078327325009"/>
    <n v="4.8400999999999996"/>
    <s v="3-3,99 lei"/>
    <n v="3"/>
    <s v="0-0,99 euro"/>
    <n v="0"/>
  </r>
  <r>
    <n v="470"/>
    <x v="5"/>
    <s v="COMUNA FELDRU"/>
    <x v="0"/>
    <n v="1"/>
    <m/>
    <s v="X"/>
    <s v="X"/>
    <n v="4000"/>
    <n v="1325"/>
    <n v="0"/>
    <n v="5325"/>
    <n v="1100.183880498337"/>
    <n v="6203"/>
    <m/>
    <n v="2729"/>
    <m/>
    <x v="448"/>
    <n v="2729"/>
    <n v="0.85845558600677097"/>
    <n v="0.17736319208420714"/>
    <n v="1.9512641993404178"/>
    <n v="0.40314543074325282"/>
    <n v="4.8400999999999996"/>
    <s v="0-0,99 lei"/>
    <n v="0"/>
    <s v="0-0,99 euro"/>
    <n v="0"/>
  </r>
  <r>
    <n v="471"/>
    <x v="5"/>
    <s v="COMUNA GALAȚII-BISTRIȚEI"/>
    <x v="0"/>
    <n v="1"/>
    <m/>
    <s v="X"/>
    <s v="X"/>
    <n v="0"/>
    <n v="10189"/>
    <n v="0"/>
    <n v="10189"/>
    <n v="2105.1217950042355"/>
    <n v="1997"/>
    <m/>
    <n v="1191"/>
    <m/>
    <x v="449"/>
    <n v="1191"/>
    <n v="5.1021532298447667"/>
    <n v="1.0541421106681199"/>
    <n v="8.5549958018471877"/>
    <n v="1.7675245969808862"/>
    <n v="4.8400999999999996"/>
    <s v="5-5,99 lei"/>
    <n v="5"/>
    <s v="1-1,99 euro"/>
    <n v="1"/>
  </r>
  <r>
    <n v="472"/>
    <x v="5"/>
    <s v="COMUNA ILVA MARE"/>
    <x v="0"/>
    <n v="1"/>
    <m/>
    <s v="X"/>
    <s v="X"/>
    <n v="0"/>
    <n v="107"/>
    <n v="0"/>
    <n v="107"/>
    <n v="22.106981260717756"/>
    <n v="1937"/>
    <m/>
    <n v="1278"/>
    <m/>
    <x v="450"/>
    <n v="1278"/>
    <n v="5.5240061951471346E-2"/>
    <n v="1.1413000134598738E-2"/>
    <n v="8.3724569640062599E-2"/>
    <n v="1.7298107402752547E-2"/>
    <n v="4.8400999999999996"/>
    <s v="0-0,99 lei"/>
    <n v="0"/>
    <s v="0-0,99 euro"/>
    <n v="0"/>
  </r>
  <r>
    <n v="473"/>
    <x v="5"/>
    <s v="COMUNA ILVA MICĂ"/>
    <x v="0"/>
    <n v="1"/>
    <m/>
    <s v="X"/>
    <s v="X"/>
    <n v="2400"/>
    <n v="11756"/>
    <n v="0"/>
    <n v="14156"/>
    <n v="2924.7329600628091"/>
    <n v="2718"/>
    <m/>
    <n v="1522"/>
    <m/>
    <x v="451"/>
    <n v="1522"/>
    <n v="5.2082413539367183"/>
    <n v="1.0760606917081712"/>
    <n v="9.3009198423127462"/>
    <n v="1.9216379501069705"/>
    <n v="4.8400999999999996"/>
    <s v="5-5,99 lei"/>
    <n v="5"/>
    <s v="1-1,99 euro"/>
    <n v="1"/>
  </r>
  <r>
    <n v="474"/>
    <x v="5"/>
    <s v="COMUNA JOSENII BÂRGĂULUI"/>
    <x v="0"/>
    <n v="1"/>
    <m/>
    <s v="X"/>
    <s v="X"/>
    <n v="7894"/>
    <n v="22068.71"/>
    <n v="0"/>
    <n v="29962.71"/>
    <n v="6190.5146587880417"/>
    <n v="4256"/>
    <m/>
    <n v="2170"/>
    <m/>
    <x v="452"/>
    <n v="2170"/>
    <n v="7.0401104323308266"/>
    <n v="1.4545382187001978"/>
    <n v="13.807700460829492"/>
    <n v="2.852771732160388"/>
    <n v="4.8400999999999996"/>
    <s v="7-7,99 lei"/>
    <n v="7"/>
    <s v="1-1,99 euro"/>
    <n v="1"/>
  </r>
  <r>
    <n v="475"/>
    <x v="5"/>
    <s v="COMUNA LECHINȚĂ"/>
    <x v="0"/>
    <n v="1"/>
    <m/>
    <s v="X"/>
    <s v="X"/>
    <n v="3500"/>
    <n v="15431"/>
    <n v="0"/>
    <n v="18931"/>
    <n v="3911.2828247350262"/>
    <n v="4878"/>
    <m/>
    <n v="2438"/>
    <m/>
    <x v="453"/>
    <n v="2438"/>
    <n v="3.8808938089380893"/>
    <n v="0.80182099728065315"/>
    <n v="7.7649712879409352"/>
    <n v="1.6042997640422585"/>
    <n v="4.8400999999999996"/>
    <s v="3-3,99 lei"/>
    <n v="3"/>
    <s v="0-0,99 euro"/>
    <n v="0"/>
  </r>
  <r>
    <n v="476"/>
    <x v="5"/>
    <s v="COMUNA LEȘU"/>
    <x v="0"/>
    <n v="1"/>
    <m/>
    <s v="X"/>
    <s v="X"/>
    <n v="1500"/>
    <n v="0"/>
    <n v="0"/>
    <n v="1500"/>
    <n v="309.91095225305264"/>
    <n v="2307"/>
    <m/>
    <n v="1555"/>
    <m/>
    <x v="454"/>
    <n v="1555"/>
    <n v="0.65019505851755521"/>
    <n v="0.13433504649026989"/>
    <n v="0.96463022508038587"/>
    <n v="0.19929964775115924"/>
    <n v="4.8400999999999996"/>
    <s v="0-0,99 lei"/>
    <n v="0"/>
    <s v="0-0,99 euro"/>
    <n v="0"/>
  </r>
  <r>
    <n v="477"/>
    <x v="5"/>
    <s v="COMUNA LIVEZILE"/>
    <x v="0"/>
    <n v="1"/>
    <m/>
    <s v="X"/>
    <s v="X"/>
    <n v="27690.6"/>
    <n v="5800.98"/>
    <n v="0"/>
    <n v="33491.58"/>
    <n v="6919.604966839529"/>
    <n v="3994"/>
    <m/>
    <n v="2460"/>
    <m/>
    <x v="455"/>
    <n v="2460"/>
    <n v="8.3854732098147231"/>
    <n v="1.7324999916974284"/>
    <n v="13.614463414634146"/>
    <n v="2.8128475474957435"/>
    <n v="4.8400999999999996"/>
    <s v="8-8,99 lei"/>
    <n v="8"/>
    <s v="1-1,99 euro"/>
    <n v="1"/>
  </r>
  <r>
    <n v="478"/>
    <x v="5"/>
    <s v="COMUNA LUNCA ILVEI"/>
    <x v="0"/>
    <n v="1"/>
    <m/>
    <s v="X"/>
    <s v="X"/>
    <n v="1440"/>
    <n v="223.14"/>
    <n v="0"/>
    <n v="1663.1399999999999"/>
    <n v="343.61686742009465"/>
    <n v="2703"/>
    <m/>
    <n v="1494"/>
    <m/>
    <x v="456"/>
    <n v="1494"/>
    <n v="0.61529411764705877"/>
    <n v="0.12712425727713453"/>
    <n v="1.1132128514056223"/>
    <n v="0.22999790322630165"/>
    <n v="4.8400999999999996"/>
    <s v="0-0,99 lei"/>
    <n v="0"/>
    <s v="0-0,99 euro"/>
    <n v="0"/>
  </r>
  <r>
    <n v="479"/>
    <x v="5"/>
    <s v="COMUNA MAIERU"/>
    <x v="0"/>
    <n v="1"/>
    <m/>
    <s v="X"/>
    <s v="X"/>
    <n v="0"/>
    <n v="1537.04"/>
    <n v="0"/>
    <n v="1537.04"/>
    <n v="317.56368670068804"/>
    <n v="6244"/>
    <m/>
    <n v="3864"/>
    <m/>
    <x v="457"/>
    <n v="3864"/>
    <n v="0.24616271620755925"/>
    <n v="5.0859014526055096E-2"/>
    <n v="0.39778467908902693"/>
    <n v="8.2185219125436859E-2"/>
    <n v="4.8400999999999996"/>
    <s v="0-0,99 lei"/>
    <n v="0"/>
    <s v="0-0,99 euro"/>
    <n v="0"/>
  </r>
  <r>
    <n v="480"/>
    <x v="5"/>
    <s v="COMUNA MATEI"/>
    <x v="0"/>
    <n v="1"/>
    <m/>
    <s v="X"/>
    <s v="X"/>
    <n v="3000"/>
    <n v="6051"/>
    <n v="0"/>
    <n v="9051"/>
    <n v="1870.0026858949198"/>
    <n v="2039"/>
    <m/>
    <n v="1412"/>
    <m/>
    <x v="458"/>
    <n v="1412"/>
    <n v="4.4389406571848946"/>
    <n v="0.91711755070864132"/>
    <n v="6.4100566572237963"/>
    <n v="1.3243645084241642"/>
    <n v="4.8400999999999996"/>
    <s v="4-4,99 lei"/>
    <n v="4"/>
    <s v="0-0,99 euro"/>
    <n v="0"/>
  </r>
  <r>
    <n v="481"/>
    <x v="5"/>
    <s v="COMUNA MĂGURA ILVEI"/>
    <x v="0"/>
    <n v="1"/>
    <m/>
    <s v="X"/>
    <s v="X"/>
    <n v="0"/>
    <n v="234.9"/>
    <n v="0"/>
    <n v="234.9"/>
    <n v="48.532055122828048"/>
    <n v="1709"/>
    <m/>
    <n v="964"/>
    <m/>
    <x v="361"/>
    <n v="964"/>
    <n v="0.13744880046811001"/>
    <n v="2.8397925759407867E-2"/>
    <n v="0.24367219917012448"/>
    <n v="5.0344455521605859E-2"/>
    <n v="4.8400999999999996"/>
    <s v="0-0,99 lei"/>
    <n v="0"/>
    <s v="0-0,99 euro"/>
    <n v="0"/>
  </r>
  <r>
    <n v="482"/>
    <x v="5"/>
    <s v="COMUNA MĂRIȘELU"/>
    <x v="0"/>
    <n v="1"/>
    <m/>
    <s v="X"/>
    <s v="X"/>
    <n v="2250"/>
    <n v="12759"/>
    <n v="0"/>
    <n v="15009"/>
    <n v="3100.9689882440448"/>
    <n v="1998"/>
    <m/>
    <n v="1155"/>
    <m/>
    <x v="459"/>
    <n v="1155"/>
    <n v="7.5120120120120122"/>
    <n v="1.5520365306526751"/>
    <n v="12.994805194805195"/>
    <n v="2.6848216348433289"/>
    <n v="4.8400999999999996"/>
    <s v="7-7,99 lei"/>
    <n v="7"/>
    <s v="1-1,99 euro"/>
    <n v="1"/>
  </r>
  <r>
    <n v="483"/>
    <x v="5"/>
    <s v="COMUNA MICEȘTII DE CÂMPIE"/>
    <x v="0"/>
    <n v="1"/>
    <m/>
    <s v="X"/>
    <s v="X"/>
    <n v="600"/>
    <n v="3292"/>
    <n v="0"/>
    <n v="3892"/>
    <n v="804.11561744592063"/>
    <n v="870"/>
    <m/>
    <n v="569"/>
    <m/>
    <x v="460"/>
    <n v="569"/>
    <n v="4.4735632183908045"/>
    <n v="0.92427082465048349"/>
    <n v="6.8400702987697715"/>
    <n v="1.4132084665130416"/>
    <n v="4.8400999999999996"/>
    <s v="4-4,99 lei"/>
    <n v="4"/>
    <s v="0-0,99 euro"/>
    <n v="0"/>
  </r>
  <r>
    <n v="484"/>
    <x v="5"/>
    <s v="COMUNA MILAȘ"/>
    <x v="0"/>
    <n v="1"/>
    <m/>
    <s v="X"/>
    <s v="X"/>
    <n v="3600"/>
    <n v="2908"/>
    <n v="0"/>
    <n v="6508"/>
    <n v="1344.6003181752444"/>
    <n v="999"/>
    <m/>
    <n v="674"/>
    <m/>
    <x v="461"/>
    <n v="674"/>
    <n v="6.5145145145145147"/>
    <n v="1.345946264439684"/>
    <n v="9.6557863501483681"/>
    <n v="1.9949559616843389"/>
    <n v="4.8400999999999996"/>
    <s v="6-6,99 lei"/>
    <n v="6"/>
    <s v="1-1,99 euro"/>
    <n v="1"/>
  </r>
  <r>
    <n v="485"/>
    <x v="5"/>
    <s v="COMUNA MONOR"/>
    <x v="0"/>
    <n v="1"/>
    <m/>
    <s v="X"/>
    <s v="X"/>
    <n v="2000"/>
    <n v="2374"/>
    <n v="0"/>
    <n v="4374"/>
    <n v="903.70033676990147"/>
    <n v="1085"/>
    <m/>
    <n v="827"/>
    <m/>
    <x v="462"/>
    <n v="827"/>
    <n v="4.0313364055299541"/>
    <n v="0.83290353619345758"/>
    <n v="5.2889963724304714"/>
    <n v="1.0927452681619123"/>
    <n v="4.8400999999999996"/>
    <s v="4-4,99 lei"/>
    <n v="4"/>
    <s v="0-0,99 euro"/>
    <n v="0"/>
  </r>
  <r>
    <n v="486"/>
    <x v="5"/>
    <s v="COMUNA NEGRILEȘTI"/>
    <x v="0"/>
    <n v="1"/>
    <m/>
    <s v="X"/>
    <s v="X"/>
    <n v="3300"/>
    <n v="3500"/>
    <n v="0"/>
    <n v="6800"/>
    <n v="1404.9296502138386"/>
    <n v="2006"/>
    <m/>
    <n v="1365"/>
    <m/>
    <x v="463"/>
    <n v="1365"/>
    <n v="3.3898305084745761"/>
    <n v="0.70036373390520368"/>
    <n v="4.9816849816849818"/>
    <n v="1.0292524909991492"/>
    <n v="4.8400999999999996"/>
    <s v="3-3,99 lei"/>
    <n v="3"/>
    <s v="0-0,99 euro"/>
    <n v="0"/>
  </r>
  <r>
    <n v="487"/>
    <x v="5"/>
    <s v="COMUNA NIMIGEA"/>
    <x v="0"/>
    <n v="1"/>
    <m/>
    <s v="X"/>
    <s v="X"/>
    <n v="4000"/>
    <n v="45027.41"/>
    <n v="0"/>
    <n v="49027.41"/>
    <n v="10129.420879733891"/>
    <n v="4280"/>
    <m/>
    <n v="2478"/>
    <m/>
    <x v="464"/>
    <n v="2478"/>
    <n v="11.455002336448599"/>
    <n v="2.3666871214331522"/>
    <n v="19.785072639225184"/>
    <n v="4.0877404680120621"/>
    <n v="4.8400999999999996"/>
    <s v="11-11,99 lei"/>
    <n v="11"/>
    <s v="2-2,99 euro"/>
    <n v="2"/>
  </r>
  <r>
    <n v="488"/>
    <x v="5"/>
    <s v="COMUNA NUȘENI"/>
    <x v="0"/>
    <n v="1"/>
    <m/>
    <s v="X"/>
    <s v="X"/>
    <n v="0"/>
    <n v="6338.45"/>
    <n v="0"/>
    <n v="6338.45"/>
    <n v="1309.5700502055743"/>
    <n v="2344"/>
    <m/>
    <n v="1615"/>
    <m/>
    <x v="465"/>
    <n v="1615"/>
    <n v="2.7041168941979521"/>
    <n v="0.55869029445630303"/>
    <n v="3.9247368421052631"/>
    <n v="0.81087928805298715"/>
    <n v="4.8400999999999996"/>
    <s v="2-2,99 lei"/>
    <n v="2"/>
    <s v="0-0,99 euro"/>
    <n v="0"/>
  </r>
  <r>
    <n v="489"/>
    <x v="5"/>
    <s v="COMUNA PÂRVA"/>
    <x v="0"/>
    <n v="1"/>
    <m/>
    <s v="X"/>
    <s v="X"/>
    <n v="0"/>
    <n v="6519.26"/>
    <n v="0"/>
    <n v="6519.26"/>
    <n v="1346.9267163901575"/>
    <n v="1931"/>
    <m/>
    <n v="1158"/>
    <m/>
    <x v="466"/>
    <n v="1158"/>
    <n v="3.3761056447436562"/>
    <n v="0.69752807684627527"/>
    <n v="5.6297582037996552"/>
    <n v="1.163149150595991"/>
    <n v="4.8400999999999996"/>
    <s v="3-3,99 lei"/>
    <n v="3"/>
    <s v="0-0,99 euro"/>
    <n v="0"/>
  </r>
  <r>
    <n v="490"/>
    <x v="5"/>
    <s v="COMUNA PETRU-RAREȘ"/>
    <x v="0"/>
    <n v="1"/>
    <m/>
    <s v="X"/>
    <s v="X"/>
    <n v="1800"/>
    <n v="6255"/>
    <n v="0"/>
    <n v="8055"/>
    <n v="1664.2218135988928"/>
    <n v="2873"/>
    <m/>
    <n v="1615"/>
    <m/>
    <x v="467"/>
    <n v="1615"/>
    <n v="2.8036895231465366"/>
    <n v="0.57926272662683354"/>
    <n v="4.9876160990712073"/>
    <n v="1.0304779031572091"/>
    <n v="4.8400999999999996"/>
    <s v="2-2,99 lei"/>
    <n v="2"/>
    <s v="0-0,99 euro"/>
    <n v="0"/>
  </r>
  <r>
    <n v="491"/>
    <x v="5"/>
    <s v="COMUNA POIANA ILVEI"/>
    <x v="0"/>
    <n v="1"/>
    <m/>
    <s v="X"/>
    <s v="X"/>
    <n v="1500"/>
    <n v="3594"/>
    <n v="0"/>
    <n v="5094"/>
    <n v="1052.4575938513667"/>
    <n v="1235"/>
    <m/>
    <n v="923"/>
    <m/>
    <x v="468"/>
    <n v="923"/>
    <n v="4.1246963562753036"/>
    <n v="0.85219238368531713"/>
    <n v="5.5189599133261105"/>
    <n v="1.1402574147902131"/>
    <n v="4.8400999999999996"/>
    <s v="4-4,99 lei"/>
    <n v="4"/>
    <s v="0-0,99 euro"/>
    <n v="0"/>
  </r>
  <r>
    <n v="492"/>
    <x v="5"/>
    <s v="COMUNA PRUNDU BÂRGĂULUI"/>
    <x v="0"/>
    <n v="1"/>
    <m/>
    <s v="X"/>
    <s v="X"/>
    <n v="2500"/>
    <n v="11747.62"/>
    <n v="0"/>
    <n v="14247.62"/>
    <n v="2943.6623210264256"/>
    <n v="5265"/>
    <m/>
    <n v="2736"/>
    <m/>
    <x v="469"/>
    <n v="2736"/>
    <n v="2.7061006647673316"/>
    <n v="0.55910015594044171"/>
    <n v="5.2074634502923978"/>
    <n v="1.0758999711353894"/>
    <n v="4.8400999999999996"/>
    <s v="2-2,99 lei"/>
    <n v="2"/>
    <s v="0-0,99 euro"/>
    <n v="0"/>
  </r>
  <r>
    <n v="493"/>
    <x v="5"/>
    <s v="COMUNA REBRA"/>
    <x v="0"/>
    <n v="1"/>
    <s v="11.10.2020 al 2-lea tur de scutin pentru alegerea primarului"/>
    <s v="X"/>
    <s v="X"/>
    <n v="2790"/>
    <n v="2150"/>
    <n v="0"/>
    <n v="4940"/>
    <n v="1020.6400694200534"/>
    <n v="2098"/>
    <n v="2094"/>
    <n v="1021"/>
    <n v="1278"/>
    <x v="470"/>
    <n v="2299"/>
    <n v="1.1784351145038168"/>
    <n v="0.24347329900287532"/>
    <n v="2.1487603305785123"/>
    <n v="0.44394957347544728"/>
    <n v="4.8400999999999996"/>
    <s v="1-1,99 lei"/>
    <n v="1"/>
    <s v="0-0,99 euro"/>
    <n v="0"/>
  </r>
  <r>
    <n v="494"/>
    <x v="5"/>
    <s v="COMUNA REBRIȘOARA"/>
    <x v="0"/>
    <n v="1"/>
    <m/>
    <s v="X"/>
    <s v="X"/>
    <n v="3800"/>
    <n v="5137"/>
    <n v="0"/>
    <n v="8937"/>
    <n v="1846.4494535236877"/>
    <n v="3840"/>
    <m/>
    <n v="2185"/>
    <m/>
    <x v="471"/>
    <n v="2185"/>
    <n v="2.3273437499999998"/>
    <n v="0.48084621185512699"/>
    <n v="4.0901601830663612"/>
    <n v="0.84505695813441084"/>
    <n v="4.8400999999999996"/>
    <s v="2-2,99 lei"/>
    <n v="2"/>
    <s v="0-0,99 euro"/>
    <n v="0"/>
  </r>
  <r>
    <n v="495"/>
    <x v="5"/>
    <s v="COMUNA RODNA"/>
    <x v="0"/>
    <n v="1"/>
    <m/>
    <s v="X"/>
    <s v="X"/>
    <n v="12000"/>
    <n v="2271"/>
    <n v="0"/>
    <n v="14271"/>
    <n v="2948.492799735543"/>
    <n v="4991"/>
    <m/>
    <n v="3020"/>
    <m/>
    <x v="472"/>
    <n v="3020"/>
    <n v="2.8593468242837106"/>
    <n v="0.59076193142367117"/>
    <n v="4.725496688741722"/>
    <n v="0.97632211911772948"/>
    <n v="4.8400999999999996"/>
    <s v="2-2,99 lei"/>
    <n v="2"/>
    <s v="0-0,99 euro"/>
    <n v="0"/>
  </r>
  <r>
    <n v="496"/>
    <x v="5"/>
    <s v="COMUNA ROMULI"/>
    <x v="0"/>
    <n v="1"/>
    <m/>
    <s v="X"/>
    <s v="X"/>
    <n v="0"/>
    <n v="3000"/>
    <n v="0"/>
    <n v="3000"/>
    <n v="619.82190450610528"/>
    <n v="1398"/>
    <m/>
    <n v="1049"/>
    <m/>
    <x v="473"/>
    <n v="1049"/>
    <n v="2.1459227467811157"/>
    <n v="0.4433633079442813"/>
    <n v="2.8598665395614873"/>
    <n v="0.59086930839476193"/>
    <n v="4.8400999999999996"/>
    <s v="2-2,99 lei"/>
    <n v="2"/>
    <s v="0-0,99 euro"/>
    <n v="0"/>
  </r>
  <r>
    <n v="497"/>
    <x v="5"/>
    <s v="COMUNA RUNCU SALVEI"/>
    <x v="0"/>
    <n v="1"/>
    <m/>
    <s v="X"/>
    <s v="X"/>
    <n v="500"/>
    <n v="1989"/>
    <n v="0"/>
    <n v="2489"/>
    <n v="514.24557343856532"/>
    <n v="1042"/>
    <m/>
    <n v="622"/>
    <m/>
    <x v="474"/>
    <n v="622"/>
    <n v="2.3886756238003839"/>
    <n v="0.49351782479708761"/>
    <n v="4.001607717041801"/>
    <n v="0.8267613720877256"/>
    <n v="4.8400999999999996"/>
    <s v="2-2,99 lei"/>
    <n v="2"/>
    <s v="0-0,99 euro"/>
    <n v="0"/>
  </r>
  <r>
    <n v="498"/>
    <x v="5"/>
    <s v="COMUNA SALVA"/>
    <x v="0"/>
    <n v="1"/>
    <m/>
    <s v="X"/>
    <s v="X"/>
    <n v="2550"/>
    <n v="3022"/>
    <n v="4070"/>
    <n v="9642"/>
    <n v="1992.1076010826225"/>
    <n v="2288"/>
    <m/>
    <n v="1644"/>
    <m/>
    <x v="475"/>
    <n v="1644"/>
    <n v="4.2141608391608392"/>
    <n v="0.87067639907457273"/>
    <n v="5.8649635036496353"/>
    <n v="1.2117442828969724"/>
    <n v="4.8400999999999996"/>
    <s v="4-4,99 lei"/>
    <n v="4"/>
    <s v="0-0,99 euro"/>
    <n v="0"/>
  </r>
  <r>
    <n v="499"/>
    <x v="5"/>
    <s v="COMUNA SÂNMIHAIU DE CÂMPIE"/>
    <x v="0"/>
    <n v="1"/>
    <m/>
    <s v="X"/>
    <s v="X"/>
    <n v="2556"/>
    <n v="13535.27"/>
    <n v="0"/>
    <n v="16091.27"/>
    <n v="3324.5738724406524"/>
    <n v="1088"/>
    <m/>
    <n v="932"/>
    <m/>
    <x v="476"/>
    <n v="932"/>
    <n v="14.789770220588236"/>
    <n v="3.0556745151108937"/>
    <n v="17.265311158798283"/>
    <n v="3.5671393481122879"/>
    <n v="4.8400999999999996"/>
    <s v="14-14,99 lei"/>
    <n v="14"/>
    <s v="3-3,99 euro"/>
    <n v="3"/>
  </r>
  <r>
    <n v="500"/>
    <x v="5"/>
    <s v="COMUNA SILIVAȘU DE CÂMPIE"/>
    <x v="0"/>
    <n v="1"/>
    <m/>
    <s v="X"/>
    <s v="X"/>
    <n v="0"/>
    <n v="913"/>
    <n v="0"/>
    <n v="913"/>
    <n v="188.63246627135806"/>
    <n v="771"/>
    <m/>
    <n v="619"/>
    <m/>
    <x v="7"/>
    <n v="619"/>
    <n v="1.1841763942931258"/>
    <n v="0.24465948932731266"/>
    <n v="1.4749596122778674"/>
    <n v="0.3047374253172182"/>
    <n v="4.8400999999999996"/>
    <s v="1-1,99 lei"/>
    <n v="1"/>
    <s v="0-0,99 euro"/>
    <n v="0"/>
  </r>
  <r>
    <n v="501"/>
    <x v="5"/>
    <s v="COMUNA SPERMEZEU"/>
    <x v="0"/>
    <n v="1"/>
    <m/>
    <s v="X"/>
    <s v="X"/>
    <n v="1500"/>
    <n v="2000"/>
    <n v="0"/>
    <n v="3500"/>
    <n v="723.12555525712287"/>
    <n v="2985"/>
    <m/>
    <n v="1608"/>
    <m/>
    <x v="477"/>
    <n v="1608"/>
    <n v="1.1725293132328307"/>
    <n v="0.24225311733906965"/>
    <n v="2.1766169154228856"/>
    <n v="0.44970494729920574"/>
    <n v="4.8400999999999996"/>
    <s v="1-1,99 lei"/>
    <n v="1"/>
    <s v="0-0,99 euro"/>
    <n v="0"/>
  </r>
  <r>
    <n v="502"/>
    <x v="5"/>
    <s v="COMUNA ȘANȚ"/>
    <x v="0"/>
    <n v="1"/>
    <m/>
    <s v="X"/>
    <s v="X"/>
    <n v="0"/>
    <n v="1079.5"/>
    <n v="0"/>
    <n v="1079.5"/>
    <n v="223.03258197144689"/>
    <n v="2686"/>
    <m/>
    <n v="2090"/>
    <m/>
    <x v="478"/>
    <n v="2090"/>
    <n v="0.40189873417721517"/>
    <n v="8.3035212945438155E-2"/>
    <n v="0.5165071770334928"/>
    <n v="0.10671415405332386"/>
    <n v="4.8400999999999996"/>
    <s v="0-0,99 lei"/>
    <n v="0"/>
    <s v="0-0,99 euro"/>
    <n v="0"/>
  </r>
  <r>
    <n v="503"/>
    <x v="5"/>
    <s v="COMUNA ȘIEU"/>
    <x v="0"/>
    <n v="1"/>
    <m/>
    <s v="X"/>
    <s v="X"/>
    <n v="1000"/>
    <n v="8804"/>
    <n v="0"/>
    <n v="9804"/>
    <n v="2025.5779839259521"/>
    <n v="2335"/>
    <m/>
    <n v="1454"/>
    <m/>
    <x v="100"/>
    <n v="1454"/>
    <n v="4.1987152034261239"/>
    <n v="0.86748521795543987"/>
    <n v="6.7427785419532329"/>
    <n v="1.3931072791787842"/>
    <n v="4.8400999999999996"/>
    <s v="4-4,99 lei"/>
    <n v="4"/>
    <s v="0-0,99 euro"/>
    <n v="0"/>
  </r>
  <r>
    <n v="504"/>
    <x v="5"/>
    <s v="COMUNA ȘIEU-MĂGHERUȘ"/>
    <x v="0"/>
    <n v="1"/>
    <m/>
    <s v="X"/>
    <s v="X"/>
    <n v="0"/>
    <n v="8500"/>
    <n v="0"/>
    <n v="8500"/>
    <n v="1756.1620627672983"/>
    <n v="3600"/>
    <m/>
    <n v="1661"/>
    <m/>
    <x v="479"/>
    <n v="1661"/>
    <n v="2.3611111111111112"/>
    <n v="0.48782279521313843"/>
    <n v="5.1173991571342565"/>
    <n v="1.0572920305642977"/>
    <n v="4.8400999999999996"/>
    <s v="2-2,99 lei"/>
    <n v="2"/>
    <s v="0-0,99 euro"/>
    <n v="0"/>
  </r>
  <r>
    <n v="505"/>
    <x v="5"/>
    <s v="COMUNA ȘIEU-ODORHEI"/>
    <x v="0"/>
    <n v="1"/>
    <m/>
    <s v="X"/>
    <s v="X"/>
    <n v="4800"/>
    <n v="13744"/>
    <n v="0"/>
    <n v="18544"/>
    <n v="3831.325799053739"/>
    <n v="1929"/>
    <m/>
    <n v="1172"/>
    <m/>
    <x v="480"/>
    <n v="1172"/>
    <n v="9.6132711249351992"/>
    <n v="1.986172005730295"/>
    <n v="15.822525597269625"/>
    <n v="3.2690493165987533"/>
    <n v="4.8400999999999996"/>
    <s v="9-9,99 lei"/>
    <n v="9"/>
    <s v="1-1,99 euro"/>
    <n v="1"/>
  </r>
  <r>
    <n v="506"/>
    <x v="5"/>
    <s v="COMUNA ȘIEUȚ"/>
    <x v="0"/>
    <n v="1"/>
    <m/>
    <s v="X"/>
    <s v="X"/>
    <n v="6000"/>
    <n v="9719"/>
    <n v="0"/>
    <n v="15719"/>
    <n v="3247.6601723104895"/>
    <n v="2055"/>
    <m/>
    <n v="1547"/>
    <m/>
    <x v="481"/>
    <n v="1547"/>
    <n v="7.6491484184914844"/>
    <n v="1.5803699135330849"/>
    <n v="10.160956690368455"/>
    <n v="2.0993278424760762"/>
    <n v="4.8400999999999996"/>
    <s v="7-7,99 lei"/>
    <n v="7"/>
    <s v="1-1,99 euro"/>
    <n v="1"/>
  </r>
  <r>
    <n v="507"/>
    <x v="5"/>
    <s v="COMUNA ȘINTEREAG"/>
    <x v="0"/>
    <n v="1"/>
    <m/>
    <s v="X"/>
    <s v="X"/>
    <n v="118485"/>
    <n v="20409"/>
    <n v="0"/>
    <n v="138894"/>
    <n v="28696.514534823662"/>
    <n v="2997"/>
    <m/>
    <n v="1778"/>
    <m/>
    <x v="482"/>
    <n v="1778"/>
    <n v="46.344344344344343"/>
    <n v="9.5750799248660865"/>
    <n v="78.118110236220474"/>
    <n v="16.139771954344017"/>
    <n v="4.8400999999999996"/>
    <s v="46-46,99 lei"/>
    <n v="46"/>
    <s v="9-9,99 euro"/>
    <n v="9"/>
  </r>
  <r>
    <n v="508"/>
    <x v="5"/>
    <s v="COMUNA TÂRLIȘUA"/>
    <x v="0"/>
    <n v="1"/>
    <m/>
    <s v="X"/>
    <s v="X"/>
    <n v="2700"/>
    <n v="7869.6"/>
    <n v="0"/>
    <n v="10569.6"/>
    <n v="2183.7565339559101"/>
    <n v="2709"/>
    <m/>
    <n v="1787"/>
    <m/>
    <x v="483"/>
    <n v="1787"/>
    <n v="3.9016611295681063"/>
    <n v="0.80611167735544853"/>
    <n v="5.9147174034695018"/>
    <n v="1.2220238018779574"/>
    <n v="4.8400999999999996"/>
    <s v="3-3,99 lei"/>
    <n v="3"/>
    <s v="0-0,99 euro"/>
    <n v="0"/>
  </r>
  <r>
    <n v="509"/>
    <x v="5"/>
    <s v="COMUNA TEACA"/>
    <x v="0"/>
    <n v="1"/>
    <m/>
    <s v="X"/>
    <s v="X"/>
    <n v="840"/>
    <n v="18368"/>
    <n v="0"/>
    <n v="19208"/>
    <n v="3968.51304725109"/>
    <n v="4480"/>
    <m/>
    <n v="2299"/>
    <m/>
    <x v="484"/>
    <n v="2299"/>
    <n v="4.2874999999999996"/>
    <n v="0.88582880518997542"/>
    <n v="8.3549369290996083"/>
    <n v="1.7261909731409699"/>
    <n v="4.8400999999999996"/>
    <s v="4-4,99 lei"/>
    <n v="4"/>
    <s v="0-0,99 euro"/>
    <n v="0"/>
  </r>
  <r>
    <n v="510"/>
    <x v="5"/>
    <s v="COMUNA TELCIU"/>
    <x v="0"/>
    <n v="1"/>
    <m/>
    <s v="X"/>
    <s v="X"/>
    <n v="2600"/>
    <n v="4059"/>
    <n v="0"/>
    <n v="6659"/>
    <n v="1375.7980207020516"/>
    <n v="4856"/>
    <m/>
    <n v="2545"/>
    <m/>
    <x v="485"/>
    <n v="2545"/>
    <n v="1.3712932454695221"/>
    <n v="0.28331919701442582"/>
    <n v="2.6165029469548133"/>
    <n v="0.54058861324245644"/>
    <n v="4.8400999999999996"/>
    <s v="1-1,99 lei"/>
    <n v="1"/>
    <s v="0-0,99 euro"/>
    <n v="0"/>
  </r>
  <r>
    <n v="511"/>
    <x v="5"/>
    <s v="COMUNA TIHA BÂRGĂULUI"/>
    <x v="0"/>
    <n v="1"/>
    <m/>
    <s v="X"/>
    <s v="X"/>
    <n v="0"/>
    <n v="11985"/>
    <n v="0"/>
    <n v="11985"/>
    <n v="2476.1885085018907"/>
    <n v="5151"/>
    <m/>
    <n v="2758"/>
    <m/>
    <x v="486"/>
    <n v="2758"/>
    <n v="2.3267326732673266"/>
    <n v="0.48071995894037872"/>
    <n v="4.3455402465554753"/>
    <n v="0.89782034390931498"/>
    <n v="4.8400999999999996"/>
    <s v="2-2,99 lei"/>
    <n v="2"/>
    <s v="0-0,99 euro"/>
    <n v="0"/>
  </r>
  <r>
    <n v="512"/>
    <x v="5"/>
    <s v="COMUNA URIU"/>
    <x v="0"/>
    <n v="1"/>
    <m/>
    <s v="X"/>
    <s v="X"/>
    <n v="0"/>
    <n v="2229.9299999999998"/>
    <n v="0"/>
    <n v="2229.9299999999998"/>
    <n v="460.71981983843307"/>
    <n v="3009"/>
    <m/>
    <n v="1682"/>
    <m/>
    <x v="487"/>
    <n v="1682"/>
    <n v="0.74108673978065798"/>
    <n v="0.15311393148502261"/>
    <n v="1.3257609988109393"/>
    <n v="0.27391190240097091"/>
    <n v="4.8400999999999996"/>
    <s v="0-0,99 lei"/>
    <n v="0"/>
    <s v="0-0,99 euro"/>
    <n v="0"/>
  </r>
  <r>
    <n v="513"/>
    <x v="5"/>
    <s v="COMUNA URMENIȘ"/>
    <x v="0"/>
    <n v="1"/>
    <m/>
    <s v="X"/>
    <s v="X"/>
    <n v="5500"/>
    <n v="4380"/>
    <n v="0"/>
    <n v="9880"/>
    <n v="2041.2801388401067"/>
    <n v="1447"/>
    <m/>
    <n v="929"/>
    <m/>
    <x v="488"/>
    <n v="929"/>
    <n v="6.8279198341395988"/>
    <n v="1.4106980918038057"/>
    <n v="10.635091496232508"/>
    <n v="2.1972875552638391"/>
    <n v="4.8400999999999996"/>
    <s v="6-6,99 lei"/>
    <n v="6"/>
    <s v="1-1,99 euro"/>
    <n v="1"/>
  </r>
  <r>
    <n v="514"/>
    <x v="5"/>
    <s v="COMUNA ZAGRA"/>
    <x v="0"/>
    <n v="1"/>
    <m/>
    <s v="X"/>
    <s v="X"/>
    <n v="0"/>
    <n v="12784.76"/>
    <n v="0"/>
    <n v="12784.76"/>
    <n v="2641.4247639511582"/>
    <n v="2700"/>
    <m/>
    <n v="1739"/>
    <m/>
    <x v="489"/>
    <n v="1739"/>
    <n v="4.7350962962962964"/>
    <n v="0.97830546813005859"/>
    <n v="7.3517883841288096"/>
    <n v="1.5189331592588604"/>
    <n v="4.8400999999999996"/>
    <s v="4-4,99 lei"/>
    <n v="4"/>
    <s v="0-0,99 euro"/>
    <n v="0"/>
  </r>
  <r>
    <n v="453"/>
    <x v="5"/>
    <s v="MUNICIPIUL BISTRIȚA"/>
    <x v="0"/>
    <n v="1"/>
    <m/>
    <s v="X"/>
    <s v="X"/>
    <n v="61900"/>
    <n v="11985.7"/>
    <n v="0"/>
    <n v="73885.7"/>
    <n v="15265.325096588915"/>
    <n v="77643"/>
    <m/>
    <n v="29128"/>
    <m/>
    <x v="490"/>
    <n v="29128"/>
    <n v="0.95160800072124974"/>
    <n v="0.1966091611167641"/>
    <n v="2.5365867893435867"/>
    <n v="0.52407735157198965"/>
    <n v="4.8400999999999996"/>
    <s v="0-0,99 lei"/>
    <n v="0"/>
    <s v="0-0,99 euro"/>
    <n v="0"/>
  </r>
  <r>
    <n v="454"/>
    <x v="5"/>
    <s v="ORAȘUL BECLEAN"/>
    <x v="0"/>
    <n v="1"/>
    <m/>
    <s v="X"/>
    <s v="X"/>
    <n v="0"/>
    <n v="90955.26"/>
    <n v="0"/>
    <n v="90955.26"/>
    <n v="18792.020826015992"/>
    <n v="9826"/>
    <m/>
    <n v="4936"/>
    <m/>
    <x v="491"/>
    <n v="4936"/>
    <n v="9.2565906777936089"/>
    <n v="1.9124792210478314"/>
    <n v="18.426916531604537"/>
    <n v="3.8071354995980538"/>
    <n v="4.8400999999999996"/>
    <s v="9-9,99 lei"/>
    <n v="9"/>
    <s v="1-1,99 euro"/>
    <n v="1"/>
  </r>
  <r>
    <n v="455"/>
    <x v="5"/>
    <s v="ORAȘUL NĂSĂUD"/>
    <x v="0"/>
    <n v="1"/>
    <m/>
    <s v="X"/>
    <s v="X"/>
    <n v="4800"/>
    <n v="13378.74"/>
    <n v="0"/>
    <n v="18178.739999999998"/>
    <n v="3755.8604161071053"/>
    <n v="9380"/>
    <m/>
    <n v="4630"/>
    <m/>
    <x v="492"/>
    <n v="4630"/>
    <n v="1.9380319829424304"/>
    <n v="0.40041155822037372"/>
    <n v="3.9262937365010795"/>
    <n v="0.81120095380283053"/>
    <n v="4.8400999999999996"/>
    <s v="1-1,99 lei"/>
    <n v="1"/>
    <s v="0-0,99 euro"/>
    <n v="0"/>
  </r>
  <r>
    <n v="456"/>
    <x v="5"/>
    <s v="ORAȘUL SÂNGEORZ-BĂI"/>
    <x v="0"/>
    <n v="1"/>
    <m/>
    <s v="X"/>
    <s v="X"/>
    <n v="7700"/>
    <n v="15731"/>
    <n v="0"/>
    <n v="23431"/>
    <n v="4841.0156814941847"/>
    <n v="8817"/>
    <m/>
    <n v="5132"/>
    <m/>
    <x v="493"/>
    <n v="5132"/>
    <n v="2.6574798684359759"/>
    <n v="0.5490547444135403"/>
    <n v="4.5656664068589246"/>
    <n v="0.94330001587961509"/>
    <n v="4.8400999999999996"/>
    <s v="2-2,99 lei"/>
    <n v="2"/>
    <s v="0-0,99 euro"/>
    <n v="0"/>
  </r>
  <r>
    <m/>
    <x v="6"/>
    <s v="A JUDEȚ"/>
    <x v="0"/>
    <m/>
    <m/>
    <m/>
    <m/>
    <n v="0"/>
    <n v="13672.22"/>
    <n v="0"/>
    <n v="13672.22"/>
    <n v="2824.7804797421541"/>
    <m/>
    <m/>
    <m/>
    <m/>
    <x v="0"/>
    <n v="0"/>
    <m/>
    <m/>
    <m/>
    <m/>
    <n v="4.8400999999999996"/>
    <m/>
    <m/>
    <m/>
    <m/>
  </r>
  <r>
    <n v="522"/>
    <x v="6"/>
    <s v="COMUNA ADĂȘENI"/>
    <x v="0"/>
    <n v="1"/>
    <m/>
    <s v="X"/>
    <s v="X"/>
    <n v="1400"/>
    <n v="11280"/>
    <n v="0"/>
    <n v="12680"/>
    <n v="2619.7805830458051"/>
    <n v="1105"/>
    <m/>
    <n v="774"/>
    <m/>
    <x v="494"/>
    <n v="774"/>
    <n v="11.475113122171946"/>
    <n v="2.3708421566025386"/>
    <n v="16.382428940568474"/>
    <n v="3.3847294354596964"/>
    <n v="4.8400999999999996"/>
    <s v="11-11,99 lei"/>
    <n v="11"/>
    <s v="2-2,99 euro"/>
    <n v="2"/>
  </r>
  <r>
    <n v="523"/>
    <x v="6"/>
    <s v="COMUNA ALBEȘTI"/>
    <x v="0"/>
    <n v="1"/>
    <m/>
    <s v="X"/>
    <s v="X"/>
    <n v="4500"/>
    <n v="20504"/>
    <n v="0"/>
    <n v="25004"/>
    <n v="5166.0089667568855"/>
    <n v="4851"/>
    <m/>
    <n v="2434"/>
    <m/>
    <x v="495"/>
    <n v="2434"/>
    <n v="5.1544011544011541"/>
    <n v="1.064936913369797"/>
    <n v="10.272801972062449"/>
    <n v="2.1224358943126069"/>
    <n v="4.8400999999999996"/>
    <s v="5-5,99 lei"/>
    <n v="5"/>
    <s v="1-1,99 euro"/>
    <n v="1"/>
  </r>
  <r>
    <n v="524"/>
    <x v="6"/>
    <s v="COMUNA AVRĂMENI"/>
    <x v="0"/>
    <n v="1"/>
    <m/>
    <s v="X"/>
    <s v="X"/>
    <n v="2800"/>
    <n v="7201.88"/>
    <n v="0"/>
    <n v="10001.880000000001"/>
    <n v="2066.461436747175"/>
    <n v="2967"/>
    <m/>
    <n v="1817"/>
    <m/>
    <x v="496"/>
    <n v="1817"/>
    <n v="3.3710414560161781"/>
    <n v="0.69648177847899395"/>
    <n v="5.5046119977985697"/>
    <n v="1.1372930306808888"/>
    <n v="4.8400999999999996"/>
    <s v="3-3,99 lei"/>
    <n v="3"/>
    <s v="0-0,99 euro"/>
    <n v="0"/>
  </r>
  <r>
    <n v="525"/>
    <x v="6"/>
    <s v="COMUNA BĂLUȘENI"/>
    <x v="0"/>
    <n v="1"/>
    <m/>
    <s v="X"/>
    <s v="X"/>
    <n v="0"/>
    <n v="11474"/>
    <n v="0"/>
    <n v="11474"/>
    <n v="2370.6121774343505"/>
    <n v="4050"/>
    <m/>
    <n v="2292"/>
    <m/>
    <x v="497"/>
    <n v="2292"/>
    <n v="2.8330864197530863"/>
    <n v="0.585336340107247"/>
    <n v="5.006108202443281"/>
    <n v="1.0342985067340098"/>
    <n v="4.8400999999999996"/>
    <s v="2-2,99 lei"/>
    <n v="2"/>
    <s v="0-0,99 euro"/>
    <n v="0"/>
  </r>
  <r>
    <n v="526"/>
    <x v="6"/>
    <s v="COMUNA BLÂNDEȘTI"/>
    <x v="0"/>
    <n v="1"/>
    <m/>
    <s v="X"/>
    <s v="X"/>
    <n v="1800"/>
    <n v="11774.61"/>
    <n v="0"/>
    <n v="13574.61"/>
    <n v="2804.6135410425409"/>
    <n v="1635"/>
    <m/>
    <n v="999"/>
    <m/>
    <x v="214"/>
    <n v="999"/>
    <n v="8.3025137614678908"/>
    <n v="1.715359963940392"/>
    <n v="13.588198198198199"/>
    <n v="2.8074209620045454"/>
    <n v="4.8400999999999996"/>
    <s v="8-8,99 lei"/>
    <n v="8"/>
    <s v="1-1,99 euro"/>
    <n v="1"/>
  </r>
  <r>
    <n v="527"/>
    <x v="6"/>
    <s v="COMUNA BRĂEȘTI"/>
    <x v="0"/>
    <n v="1"/>
    <m/>
    <s v="X"/>
    <s v="X"/>
    <n v="4320"/>
    <n v="13358.62"/>
    <n v="0"/>
    <n v="17678.620000000003"/>
    <n v="3652.5319724799083"/>
    <n v="1680"/>
    <m/>
    <n v="1128"/>
    <m/>
    <x v="498"/>
    <n v="1128"/>
    <n v="10.522988095238096"/>
    <n v="2.1741261740951834"/>
    <n v="15.67253546099291"/>
    <n v="3.2380602592906986"/>
    <n v="4.8400999999999996"/>
    <s v="10-10,99 lei"/>
    <n v="10"/>
    <s v="2-2,99 euro"/>
    <n v="2"/>
  </r>
  <r>
    <n v="528"/>
    <x v="6"/>
    <s v="COMUNA BROSCĂUȚI"/>
    <x v="0"/>
    <n v="1"/>
    <m/>
    <s v="X"/>
    <s v="X"/>
    <n v="4200"/>
    <n v="6118"/>
    <n v="0"/>
    <n v="10318"/>
    <n v="2131.7741368979982"/>
    <n v="2808"/>
    <m/>
    <n v="1675"/>
    <m/>
    <x v="499"/>
    <n v="1675"/>
    <n v="3.6745014245014245"/>
    <n v="0.75917882368162326"/>
    <n v="6.16"/>
    <n v="1.2727009772525362"/>
    <n v="4.8400999999999996"/>
    <s v="3-3,99 lei"/>
    <n v="3"/>
    <s v="0-0,99 euro"/>
    <n v="0"/>
  </r>
  <r>
    <n v="529"/>
    <x v="6"/>
    <s v="COMUNA CĂLĂRAȘI"/>
    <x v="0"/>
    <n v="1"/>
    <m/>
    <s v="X"/>
    <s v="X"/>
    <n v="117444"/>
    <n v="3196.69"/>
    <n v="0"/>
    <n v="120640.69"/>
    <n v="24925.247412243552"/>
    <n v="2693"/>
    <m/>
    <n v="1585"/>
    <m/>
    <x v="500"/>
    <n v="1585"/>
    <n v="44.797879688080208"/>
    <n v="9.255569035367083"/>
    <n v="76.114000000000004"/>
    <n v="15.7257081465259"/>
    <n v="4.8400999999999996"/>
    <s v="44-44,99 lei"/>
    <n v="44"/>
    <s v="9-9,99 euro"/>
    <n v="9"/>
  </r>
  <r>
    <n v="530"/>
    <x v="6"/>
    <s v="COMUNA CÂNDEȘTI"/>
    <x v="0"/>
    <n v="1"/>
    <m/>
    <s v="X"/>
    <s v="X"/>
    <n v="4660"/>
    <n v="7663"/>
    <n v="0"/>
    <n v="12323"/>
    <n v="2546.0217764095787"/>
    <n v="1671"/>
    <m/>
    <n v="1010"/>
    <m/>
    <x v="261"/>
    <n v="1010"/>
    <n v="7.3746259724715735"/>
    <n v="1.5236515717591734"/>
    <n v="12.200990099009902"/>
    <n v="2.520813640009484"/>
    <n v="4.8400999999999996"/>
    <s v="7-7,99 lei"/>
    <n v="7"/>
    <s v="1-1,99 euro"/>
    <n v="1"/>
  </r>
  <r>
    <n v="531"/>
    <x v="6"/>
    <s v="COMUNA CONCEȘTI"/>
    <x v="0"/>
    <n v="1"/>
    <m/>
    <s v="X"/>
    <s v="X"/>
    <n v="0"/>
    <n v="1000"/>
    <n v="0"/>
    <n v="1000"/>
    <n v="206.60730150203509"/>
    <n v="1473"/>
    <m/>
    <n v="772"/>
    <m/>
    <x v="501"/>
    <n v="772"/>
    <n v="0.67888662593346916"/>
    <n v="0.14026293380993557"/>
    <n v="1.2953367875647668"/>
    <n v="0.26762603821507136"/>
    <n v="4.8400999999999996"/>
    <s v="0-0,99 lei"/>
    <n v="0"/>
    <s v="0-0,99 euro"/>
    <n v="0"/>
  </r>
  <r>
    <n v="532"/>
    <x v="6"/>
    <s v="COMUNA COPĂLĂU"/>
    <x v="0"/>
    <n v="1"/>
    <m/>
    <s v="X"/>
    <s v="X"/>
    <n v="0"/>
    <n v="8749"/>
    <n v="0"/>
    <n v="8749"/>
    <n v="1807.6072808413051"/>
    <n v="3403"/>
    <m/>
    <n v="1882"/>
    <m/>
    <x v="502"/>
    <n v="1882"/>
    <n v="2.5709667940052894"/>
    <n v="0.5311805115607714"/>
    <n v="4.6487778958554733"/>
    <n v="0.96047145634500797"/>
    <n v="4.8400999999999996"/>
    <s v="2-2,99 lei"/>
    <n v="2"/>
    <s v="0-0,99 euro"/>
    <n v="0"/>
  </r>
  <r>
    <n v="533"/>
    <x v="6"/>
    <s v="COMUNA CORDĂRENI"/>
    <x v="0"/>
    <n v="1"/>
    <m/>
    <s v="X"/>
    <s v="X"/>
    <n v="5400"/>
    <n v="4871"/>
    <n v="0"/>
    <n v="10271"/>
    <n v="2122.0635937274023"/>
    <n v="1411"/>
    <m/>
    <n v="952"/>
    <m/>
    <x v="503"/>
    <n v="952"/>
    <n v="7.2792345854004257"/>
    <n v="1.5039430146898669"/>
    <n v="10.788865546218487"/>
    <n v="2.2290583967724813"/>
    <n v="4.8400999999999996"/>
    <s v="7-7,99 lei"/>
    <n v="7"/>
    <s v="1-1,99 euro"/>
    <n v="1"/>
  </r>
  <r>
    <n v="534"/>
    <x v="6"/>
    <s v="COMUNA CORLĂTENI"/>
    <x v="0"/>
    <n v="1"/>
    <m/>
    <s v="X"/>
    <s v="X"/>
    <n v="2000"/>
    <n v="8917.2900000000009"/>
    <n v="0"/>
    <n v="10917.29"/>
    <n v="2255.591826615153"/>
    <n v="1610"/>
    <m/>
    <n v="1040"/>
    <m/>
    <x v="504"/>
    <n v="1040"/>
    <n v="6.7809254658385099"/>
    <n v="1.4009887121833249"/>
    <n v="10.497394230769231"/>
    <n v="2.1688382948222626"/>
    <n v="4.8400999999999996"/>
    <s v="6-6,99 lei"/>
    <n v="6"/>
    <s v="1-1,99 euro"/>
    <n v="1"/>
  </r>
  <r>
    <n v="535"/>
    <x v="6"/>
    <s v="COMUNA CORNI"/>
    <x v="0"/>
    <n v="1"/>
    <m/>
    <s v="X"/>
    <s v="X"/>
    <n v="3000"/>
    <n v="9125.23"/>
    <n v="0"/>
    <n v="12125.23"/>
    <n v="2505.1610503915208"/>
    <n v="5145"/>
    <m/>
    <n v="2402"/>
    <m/>
    <x v="505"/>
    <n v="2402"/>
    <n v="2.3567016520894071"/>
    <n v="0.48691176878358033"/>
    <n v="5.0479725228975854"/>
    <n v="1.0429479810122901"/>
    <n v="4.8400999999999996"/>
    <s v="2-2,99 lei"/>
    <n v="2"/>
    <s v="0-0,99 euro"/>
    <n v="0"/>
  </r>
  <r>
    <n v="536"/>
    <x v="6"/>
    <s v="COMUNA COȘULA"/>
    <x v="0"/>
    <n v="1"/>
    <m/>
    <s v="X"/>
    <s v="X"/>
    <n v="0"/>
    <n v="9190"/>
    <n v="0"/>
    <n v="9190"/>
    <n v="1898.7211008037025"/>
    <n v="2439"/>
    <m/>
    <n v="1122"/>
    <m/>
    <x v="506"/>
    <n v="1122"/>
    <n v="3.7679376793767938"/>
    <n v="0.77848343616387961"/>
    <n v="8.1907308377896619"/>
    <n v="1.692264795725225"/>
    <n v="4.8400999999999996"/>
    <s v="3-3,99 lei"/>
    <n v="3"/>
    <s v="0-0,99 euro"/>
    <n v="0"/>
  </r>
  <r>
    <n v="537"/>
    <x v="6"/>
    <s v="COMUNA COȚUȘCA"/>
    <x v="0"/>
    <n v="1"/>
    <m/>
    <s v="X"/>
    <s v="X"/>
    <n v="3000"/>
    <n v="1743.35"/>
    <n v="0"/>
    <n v="4743.3500000000004"/>
    <n v="980.01074357967821"/>
    <n v="4284"/>
    <m/>
    <n v="1925"/>
    <m/>
    <x v="507"/>
    <n v="1925"/>
    <n v="1.1072245564892624"/>
    <n v="0.22876067777303413"/>
    <n v="2.4640779220779221"/>
    <n v="0.50909649017126135"/>
    <n v="4.8400999999999996"/>
    <s v="1-1,99 lei"/>
    <n v="1"/>
    <s v="0-0,99 euro"/>
    <n v="0"/>
  </r>
  <r>
    <n v="538"/>
    <x v="6"/>
    <s v="COMUNA CRISTEȘTI"/>
    <x v="0"/>
    <n v="1"/>
    <m/>
    <s v="X"/>
    <s v="X"/>
    <n v="1000"/>
    <n v="10862"/>
    <n v="0"/>
    <n v="11862"/>
    <n v="2450.7758104171403"/>
    <n v="3703"/>
    <m/>
    <n v="2025"/>
    <m/>
    <x v="508"/>
    <n v="2025"/>
    <n v="3.2033486362408858"/>
    <n v="0.66183521750395358"/>
    <n v="5.8577777777777778"/>
    <n v="1.2102596594652544"/>
    <n v="4.8400999999999996"/>
    <s v="3-3,99 lei"/>
    <n v="3"/>
    <s v="0-0,99 euro"/>
    <n v="0"/>
  </r>
  <r>
    <n v="539"/>
    <x v="6"/>
    <s v="COMUNA CRISTINESTI"/>
    <x v="0"/>
    <n v="1"/>
    <m/>
    <s v="X"/>
    <s v="X"/>
    <n v="4500"/>
    <n v="7880"/>
    <n v="0"/>
    <n v="12380"/>
    <n v="2557.7983925951944"/>
    <n v="2832"/>
    <m/>
    <n v="1756"/>
    <m/>
    <x v="509"/>
    <n v="1756"/>
    <n v="4.3714689265536721"/>
    <n v="0.90317739851525225"/>
    <n v="7.0501138952164011"/>
    <n v="1.4566050071726619"/>
    <n v="4.8400999999999996"/>
    <s v="4-4,99 lei"/>
    <n v="4"/>
    <s v="0-0,99 euro"/>
    <n v="0"/>
  </r>
  <r>
    <n v="540"/>
    <x v="6"/>
    <s v="COMUNA CURTEȘTI"/>
    <x v="0"/>
    <n v="1"/>
    <m/>
    <s v="X"/>
    <s v="X"/>
    <n v="138995"/>
    <n v="21443"/>
    <n v="0"/>
    <n v="160438"/>
    <n v="33147.662238383506"/>
    <n v="4686"/>
    <m/>
    <n v="2327"/>
    <m/>
    <x v="510"/>
    <n v="2327"/>
    <n v="34.23772940674349"/>
    <n v="7.073764882284145"/>
    <n v="68.946282767511818"/>
    <n v="14.24480543119188"/>
    <n v="4.8400999999999996"/>
    <s v="34-34,99 lei"/>
    <n v="34"/>
    <s v="7-7,99 euro"/>
    <n v="7"/>
  </r>
  <r>
    <n v="541"/>
    <x v="6"/>
    <s v="COMUNA DÂNGENI"/>
    <x v="0"/>
    <n v="1"/>
    <m/>
    <s v="X"/>
    <s v="X"/>
    <n v="2180"/>
    <n v="13820"/>
    <n v="0"/>
    <n v="16000"/>
    <n v="3305.7168240325614"/>
    <n v="2569"/>
    <m/>
    <n v="1532"/>
    <m/>
    <x v="511"/>
    <n v="1532"/>
    <n v="6.2281043207473727"/>
    <n v="1.2867718271827797"/>
    <n v="10.443864229765014"/>
    <n v="2.1577786057653796"/>
    <n v="4.8400999999999996"/>
    <s v="6-6,99 lei"/>
    <n v="6"/>
    <s v="1-1,99 euro"/>
    <n v="1"/>
  </r>
  <r>
    <n v="542"/>
    <x v="6"/>
    <s v="COMUNA DERSCA"/>
    <x v="0"/>
    <n v="1"/>
    <m/>
    <s v="X"/>
    <s v="X"/>
    <n v="1800"/>
    <n v="7268"/>
    <n v="0"/>
    <n v="9068"/>
    <n v="1873.5150100204542"/>
    <n v="2494"/>
    <m/>
    <n v="1444"/>
    <m/>
    <x v="512"/>
    <n v="1444"/>
    <n v="3.6359262229350442"/>
    <n v="0.7512089053810963"/>
    <n v="6.2797783933518003"/>
    <n v="1.297448067881201"/>
    <n v="4.8400999999999996"/>
    <s v="3-3,99 lei"/>
    <n v="3"/>
    <s v="0-0,99 euro"/>
    <n v="0"/>
  </r>
  <r>
    <n v="543"/>
    <x v="6"/>
    <s v="COMUNA DIMĂCHENI"/>
    <x v="0"/>
    <n v="1"/>
    <m/>
    <s v="X"/>
    <s v="X"/>
    <n v="96215"/>
    <n v="0"/>
    <n v="0"/>
    <n v="96215"/>
    <n v="19878.721514018307"/>
    <n v="1038"/>
    <m/>
    <n v="776"/>
    <m/>
    <x v="513"/>
    <n v="776"/>
    <n v="92.692678227360304"/>
    <n v="19.150984117551356"/>
    <n v="123.98840206185567"/>
    <n v="25.616909167549366"/>
    <n v="4.8400999999999996"/>
    <s v="92-92,99 lei"/>
    <n v="92"/>
    <s v="19-19,99 euro"/>
    <n v="19"/>
  </r>
  <r>
    <n v="544"/>
    <x v="6"/>
    <s v="COMUNA DOBÂRCENI"/>
    <x v="0"/>
    <n v="1"/>
    <m/>
    <s v="X"/>
    <s v="X"/>
    <n v="900"/>
    <n v="2983"/>
    <n v="0"/>
    <n v="3883"/>
    <n v="802.25615173240226"/>
    <n v="2007"/>
    <m/>
    <n v="1263"/>
    <m/>
    <x v="514"/>
    <n v="1263"/>
    <n v="1.9347284504235176"/>
    <n v="0.39972902428121687"/>
    <n v="3.0744259699129057"/>
    <n v="0.6351988533114824"/>
    <n v="4.8400999999999996"/>
    <s v="1-1,99 lei"/>
    <n v="1"/>
    <s v="0-0,99 euro"/>
    <n v="0"/>
  </r>
  <r>
    <n v="545"/>
    <x v="6"/>
    <s v="COMUNA DRĂGUȘENI"/>
    <x v="0"/>
    <n v="1"/>
    <m/>
    <s v="X"/>
    <s v="X"/>
    <n v="900"/>
    <n v="5626"/>
    <n v="0"/>
    <n v="6526"/>
    <n v="1348.3192496022812"/>
    <n v="3919"/>
    <m/>
    <n v="963"/>
    <m/>
    <x v="515"/>
    <n v="963"/>
    <n v="1.6652207195713191"/>
    <n v="0.34404675927590739"/>
    <n v="6.7767393561786085"/>
    <n v="1.4001238313627011"/>
    <n v="4.8400999999999996"/>
    <s v="1-1,99 lei"/>
    <n v="1"/>
    <s v="0-0,99 euro"/>
    <n v="0"/>
  </r>
  <r>
    <n v="546"/>
    <x v="6"/>
    <s v="COMUNA DURNEȘTI"/>
    <x v="0"/>
    <n v="1"/>
    <m/>
    <s v="X"/>
    <s v="X"/>
    <n v="0"/>
    <n v="6044"/>
    <n v="0"/>
    <n v="6044"/>
    <n v="1248.7345302783001"/>
    <n v="3040"/>
    <m/>
    <n v="1602"/>
    <m/>
    <x v="516"/>
    <n v="1602"/>
    <n v="1.9881578947368421"/>
    <n v="0.41076793759154606"/>
    <n v="3.7727840199750311"/>
    <n v="0.77948472551704129"/>
    <n v="4.8400999999999996"/>
    <s v="1-1,99 lei"/>
    <n v="1"/>
    <s v="0-0,99 euro"/>
    <n v="0"/>
  </r>
  <r>
    <n v="547"/>
    <x v="6"/>
    <s v="COMUNA FRUMUȘICA"/>
    <x v="0"/>
    <n v="1"/>
    <m/>
    <s v="X"/>
    <s v="X"/>
    <n v="0"/>
    <n v="9376.91"/>
    <n v="0"/>
    <n v="9376.91"/>
    <n v="1937.3380715274479"/>
    <n v="4671"/>
    <m/>
    <n v="2046"/>
    <m/>
    <x v="517"/>
    <n v="2046"/>
    <n v="2.0074737743523872"/>
    <n v="0.41475873935505203"/>
    <n v="4.5830449657869012"/>
    <n v="0.9468905530437185"/>
    <n v="4.8400999999999996"/>
    <s v="2-2,99 lei"/>
    <n v="2"/>
    <s v="0-0,99 euro"/>
    <n v="0"/>
  </r>
  <r>
    <n v="548"/>
    <x v="6"/>
    <s v="COMUNA GEORGE ENESCU"/>
    <x v="0"/>
    <n v="1"/>
    <m/>
    <s v="X"/>
    <s v="X"/>
    <n v="7300"/>
    <n v="5040"/>
    <n v="0"/>
    <n v="12340"/>
    <n v="2549.5341005351129"/>
    <n v="2449"/>
    <m/>
    <n v="1552"/>
    <m/>
    <x v="518"/>
    <n v="1552"/>
    <n v="5.0387913434054719"/>
    <n v="1.0410510822928187"/>
    <n v="7.9510309278350517"/>
    <n v="1.6427410441592223"/>
    <n v="4.8400999999999996"/>
    <s v="5-5,99 lei"/>
    <n v="5"/>
    <s v="1-1,99 euro"/>
    <n v="1"/>
  </r>
  <r>
    <n v="549"/>
    <x v="6"/>
    <s v="COMUNA GORBĂNEȘTI"/>
    <x v="0"/>
    <n v="1"/>
    <m/>
    <s v="X"/>
    <s v="X"/>
    <n v="0"/>
    <n v="6405"/>
    <n v="0"/>
    <n v="6405"/>
    <n v="1323.3197661205347"/>
    <n v="2590"/>
    <m/>
    <n v="1515"/>
    <m/>
    <x v="519"/>
    <n v="1515"/>
    <n v="2.4729729729729728"/>
    <n v="0.51093427263341107"/>
    <n v="4.2277227722772279"/>
    <n v="0.87347839347890077"/>
    <n v="4.8400999999999996"/>
    <s v="2-2,99 lei"/>
    <n v="2"/>
    <s v="0-0,99 euro"/>
    <n v="0"/>
  </r>
  <r>
    <n v="550"/>
    <x v="6"/>
    <s v="COMUNA HAVÂRNA"/>
    <x v="0"/>
    <n v="1"/>
    <m/>
    <s v="X"/>
    <s v="X"/>
    <n v="6000"/>
    <n v="8117"/>
    <n v="0"/>
    <n v="14117"/>
    <n v="2916.6752753042297"/>
    <n v="3591"/>
    <m/>
    <n v="1784"/>
    <m/>
    <x v="520"/>
    <n v="1784"/>
    <n v="3.9312169312169312"/>
    <n v="0.8122181217778417"/>
    <n v="7.9131165919282509"/>
    <n v="1.6349076655292767"/>
    <n v="4.8400999999999996"/>
    <s v="3-3,99 lei"/>
    <n v="3"/>
    <s v="0-0,99 euro"/>
    <n v="0"/>
  </r>
  <r>
    <n v="551"/>
    <x v="6"/>
    <s v="COMUNA HĂNEȘTI"/>
    <x v="0"/>
    <n v="1"/>
    <m/>
    <s v="X"/>
    <s v="X"/>
    <n v="1350"/>
    <n v="9451"/>
    <n v="10801"/>
    <n v="21602"/>
    <n v="4463.1309270469619"/>
    <n v="1628"/>
    <m/>
    <n v="910"/>
    <m/>
    <x v="521"/>
    <n v="910"/>
    <n v="13.269041769041769"/>
    <n v="2.7414809134195099"/>
    <n v="23.738461538461539"/>
    <n v="4.9045394802713869"/>
    <n v="4.8400999999999996"/>
    <s v="13-13,99 lei"/>
    <n v="13"/>
    <s v="2-2,99 euro"/>
    <n v="2"/>
  </r>
  <r>
    <n v="552"/>
    <x v="6"/>
    <s v="COMUNA HILISEU-HORIA"/>
    <x v="0"/>
    <n v="1"/>
    <m/>
    <s v="X"/>
    <s v="X"/>
    <n v="0"/>
    <n v="12393"/>
    <n v="0"/>
    <n v="12393"/>
    <n v="2560.484287514721"/>
    <n v="2658"/>
    <m/>
    <n v="1342"/>
    <m/>
    <x v="522"/>
    <n v="1342"/>
    <n v="4.6625282167042892"/>
    <n v="0.9633123730303691"/>
    <n v="9.2347242921013422"/>
    <n v="1.9079614661063495"/>
    <n v="4.8400999999999996"/>
    <s v="4-4,99 lei"/>
    <n v="4"/>
    <s v="0-0,99 euro"/>
    <n v="0"/>
  </r>
  <r>
    <n v="553"/>
    <x v="6"/>
    <s v="COMUNA HLIPICENI"/>
    <x v="0"/>
    <n v="1"/>
    <m/>
    <s v="X"/>
    <s v="X"/>
    <n v="0"/>
    <n v="2548.2199999999998"/>
    <n v="0"/>
    <n v="2548.2199999999998"/>
    <n v="526.48085783351587"/>
    <n v="2778"/>
    <m/>
    <n v="1361"/>
    <m/>
    <x v="523"/>
    <n v="1361"/>
    <n v="0.9172858171346292"/>
    <n v="0.18951794738427497"/>
    <n v="1.8723144746509919"/>
    <n v="0.38683384117084191"/>
    <n v="4.8400999999999996"/>
    <s v="0-0,99 lei"/>
    <n v="0"/>
    <s v="0-0,99 euro"/>
    <n v="0"/>
  </r>
  <r>
    <n v="554"/>
    <x v="6"/>
    <s v="COMUNA HUDESTI"/>
    <x v="0"/>
    <n v="1"/>
    <m/>
    <s v="X"/>
    <s v="X"/>
    <n v="0"/>
    <n v="21104.080000000002"/>
    <n v="0"/>
    <n v="21104.080000000002"/>
    <n v="4360.2570194830696"/>
    <n v="4796"/>
    <m/>
    <n v="2770"/>
    <m/>
    <x v="524"/>
    <n v="2770"/>
    <n v="4.4003502919099251"/>
    <n v="0.90914449947520215"/>
    <n v="7.6188014440433216"/>
    <n v="1.5741000070335991"/>
    <n v="4.8400999999999996"/>
    <s v="4-4,99 lei"/>
    <n v="4"/>
    <s v="0-0,99 euro"/>
    <n v="0"/>
  </r>
  <r>
    <n v="555"/>
    <x v="6"/>
    <s v="COMUNA IBĂNEȘTI"/>
    <x v="0"/>
    <n v="1"/>
    <m/>
    <s v="X"/>
    <s v="X"/>
    <n v="7800"/>
    <n v="3125"/>
    <n v="0"/>
    <n v="10925"/>
    <n v="2257.1847689097335"/>
    <n v="3100"/>
    <m/>
    <n v="1788"/>
    <m/>
    <x v="525"/>
    <n v="1788"/>
    <n v="3.524193548387097"/>
    <n v="0.72812411900313989"/>
    <n v="6.1101789709172261"/>
    <n v="1.2624075888756898"/>
    <n v="4.8400999999999996"/>
    <s v="3-3,99 lei"/>
    <n v="3"/>
    <s v="0-0,99 euro"/>
    <n v="0"/>
  </r>
  <r>
    <n v="556"/>
    <x v="6"/>
    <s v="COMUNA LEORDA"/>
    <x v="0"/>
    <n v="1"/>
    <m/>
    <s v="X"/>
    <s v="X"/>
    <n v="6750"/>
    <n v="4740"/>
    <n v="0"/>
    <n v="11490"/>
    <n v="2373.9178942583831"/>
    <n v="2170"/>
    <m/>
    <n v="1381"/>
    <m/>
    <x v="526"/>
    <n v="1381"/>
    <n v="5.2949308755760365"/>
    <n v="1.0939713798425728"/>
    <n v="8.3200579290369294"/>
    <n v="1.7189847170589305"/>
    <n v="4.8400999999999996"/>
    <s v="5-5,99 lei"/>
    <n v="5"/>
    <s v="1-1,99 euro"/>
    <n v="1"/>
  </r>
  <r>
    <n v="557"/>
    <x v="6"/>
    <s v="COMUNA LOZNA"/>
    <x v="0"/>
    <n v="1"/>
    <m/>
    <s v="X"/>
    <s v="X"/>
    <n v="0"/>
    <n v="9860"/>
    <n v="0"/>
    <n v="9860"/>
    <n v="2037.1479928100662"/>
    <n v="1547"/>
    <m/>
    <n v="839"/>
    <m/>
    <x v="527"/>
    <n v="839"/>
    <n v="6.3736263736263732"/>
    <n v="1.3168377458371467"/>
    <n v="11.752085816448153"/>
    <n v="2.4280667375566938"/>
    <n v="4.8400999999999996"/>
    <s v="6-6,99 lei"/>
    <n v="6"/>
    <s v="1-1,99 euro"/>
    <n v="1"/>
  </r>
  <r>
    <n v="558"/>
    <x v="6"/>
    <s v="COMUNA LUNCA"/>
    <x v="0"/>
    <n v="1"/>
    <m/>
    <s v="X"/>
    <s v="X"/>
    <n v="0"/>
    <n v="3446.67"/>
    <n v="0"/>
    <n v="3446.67"/>
    <n v="712.10718786801931"/>
    <n v="3338"/>
    <m/>
    <n v="1918"/>
    <m/>
    <x v="528"/>
    <n v="1918"/>
    <n v="1.032555422408628"/>
    <n v="0.21333348947514061"/>
    <n v="1.7970125130344108"/>
    <n v="0.37127590608343031"/>
    <n v="4.8400999999999996"/>
    <s v="1-1,99 lei"/>
    <n v="1"/>
    <s v="0-0,99 euro"/>
    <n v="0"/>
  </r>
  <r>
    <n v="559"/>
    <x v="6"/>
    <s v="COMUNA MANOLEASA"/>
    <x v="0"/>
    <n v="1"/>
    <m/>
    <s v="X"/>
    <s v="X"/>
    <n v="7000"/>
    <n v="19283"/>
    <n v="0"/>
    <n v="26283"/>
    <n v="5430.2597053779882"/>
    <n v="2548"/>
    <m/>
    <n v="1570"/>
    <m/>
    <x v="529"/>
    <n v="1570"/>
    <n v="10.315149136577707"/>
    <n v="2.1311851276993674"/>
    <n v="16.74076433121019"/>
    <n v="3.4587641435528589"/>
    <n v="4.8400999999999996"/>
    <s v="10-10,99 lei"/>
    <n v="10"/>
    <s v="2-2,99 euro"/>
    <n v="2"/>
  </r>
  <r>
    <n v="560"/>
    <x v="6"/>
    <s v="COMUNA MIHAI EMINESCU"/>
    <x v="0"/>
    <n v="1"/>
    <m/>
    <s v="X"/>
    <s v="X"/>
    <n v="700"/>
    <n v="8721"/>
    <n v="0"/>
    <n v="9421"/>
    <n v="1946.4473874506727"/>
    <n v="6729"/>
    <m/>
    <n v="3342"/>
    <m/>
    <x v="530"/>
    <n v="3342"/>
    <n v="1.4000594441967602"/>
    <n v="0.28926250370793177"/>
    <n v="2.8189706762417712"/>
    <n v="0.58241992443167945"/>
    <n v="4.8400999999999996"/>
    <s v="1-1,99 lei"/>
    <n v="1"/>
    <s v="0-0,99 euro"/>
    <n v="0"/>
  </r>
  <r>
    <n v="561"/>
    <x v="6"/>
    <s v="COMUNA MIHĂILENI"/>
    <x v="0"/>
    <n v="1"/>
    <m/>
    <s v="X"/>
    <s v="X"/>
    <n v="1200"/>
    <n v="3077"/>
    <n v="0"/>
    <n v="4277"/>
    <n v="883.65942852420415"/>
    <n v="2087"/>
    <m/>
    <n v="1147"/>
    <m/>
    <x v="531"/>
    <n v="1147"/>
    <n v="2.0493531384762815"/>
    <n v="0.42341132176531104"/>
    <n v="3.7288578901482126"/>
    <n v="0.77040926636809426"/>
    <n v="4.8400999999999996"/>
    <s v="2-2,99 lei"/>
    <n v="2"/>
    <s v="0-0,99 euro"/>
    <n v="0"/>
  </r>
  <r>
    <n v="562"/>
    <x v="6"/>
    <s v="COMUNA MIHĂLĂȘENI"/>
    <x v="0"/>
    <n v="1"/>
    <m/>
    <s v="X"/>
    <s v="X"/>
    <n v="6000"/>
    <n v="6394"/>
    <n v="0"/>
    <n v="12394"/>
    <n v="2560.6908948162231"/>
    <n v="1965"/>
    <m/>
    <n v="1140"/>
    <m/>
    <x v="532"/>
    <n v="1140"/>
    <n v="6.3073791348600512"/>
    <n v="1.303150582603676"/>
    <n v="10.871929824561404"/>
    <n v="2.2462200831721257"/>
    <n v="4.8400999999999996"/>
    <s v="6-6,99 lei"/>
    <n v="6"/>
    <s v="1-1,99 euro"/>
    <n v="1"/>
  </r>
  <r>
    <n v="563"/>
    <x v="6"/>
    <s v="COMUNA MILEANCA"/>
    <x v="0"/>
    <n v="1"/>
    <m/>
    <s v="X"/>
    <s v="X"/>
    <n v="744"/>
    <n v="4000"/>
    <n v="0"/>
    <n v="4744"/>
    <n v="980.14503832565447"/>
    <n v="2089"/>
    <m/>
    <n v="1261"/>
    <m/>
    <x v="533"/>
    <n v="1261"/>
    <n v="2.2709430349449495"/>
    <n v="0.46919341231481781"/>
    <n v="3.7620935765265662"/>
    <n v="0.7772760018442938"/>
    <n v="4.8400999999999996"/>
    <s v="2-2,99 lei"/>
    <n v="2"/>
    <s v="0-0,99 euro"/>
    <n v="0"/>
  </r>
  <r>
    <n v="564"/>
    <x v="6"/>
    <s v="COMUNA MITOC"/>
    <x v="0"/>
    <n v="1"/>
    <m/>
    <s v="X"/>
    <s v="X"/>
    <n v="1000"/>
    <n v="7610"/>
    <n v="0"/>
    <n v="8610"/>
    <n v="1778.8888659325221"/>
    <n v="1346"/>
    <m/>
    <n v="896"/>
    <m/>
    <x v="132"/>
    <n v="896"/>
    <n v="6.3967310549777121"/>
    <n v="1.3216113417032112"/>
    <n v="9.609375"/>
    <n v="1.9853670378711183"/>
    <n v="4.8400999999999996"/>
    <s v="6-6,99 lei"/>
    <n v="6"/>
    <s v="1-1,99 euro"/>
    <n v="1"/>
  </r>
  <r>
    <n v="565"/>
    <x v="6"/>
    <s v="COMUNA NICȘENI"/>
    <x v="0"/>
    <n v="1"/>
    <m/>
    <s v="X"/>
    <s v="X"/>
    <n v="1050"/>
    <n v="1933.24"/>
    <n v="0"/>
    <n v="2983.24"/>
    <n v="616.35916613293114"/>
    <n v="2103"/>
    <m/>
    <n v="1185"/>
    <m/>
    <x v="534"/>
    <n v="1185"/>
    <n v="1.4185639562529719"/>
    <n v="0.29308567100947747"/>
    <n v="2.5175021097046413"/>
    <n v="0.5201343174117562"/>
    <n v="4.8400999999999996"/>
    <s v="1-1,99 lei"/>
    <n v="1"/>
    <s v="0-0,99 euro"/>
    <n v="0"/>
  </r>
  <r>
    <n v="566"/>
    <x v="6"/>
    <s v="COMUNA PĂLTINIȘ"/>
    <x v="0"/>
    <n v="1"/>
    <m/>
    <s v="X"/>
    <s v="X"/>
    <n v="17400"/>
    <n v="16985"/>
    <n v="0"/>
    <n v="34385"/>
    <n v="7104.1920621474765"/>
    <n v="3680"/>
    <m/>
    <n v="1485"/>
    <m/>
    <x v="535"/>
    <n v="1485"/>
    <n v="9.34375"/>
    <n v="1.9304869734096404"/>
    <n v="23.154882154882156"/>
    <n v="4.7839677186178289"/>
    <n v="4.8400999999999996"/>
    <s v="9-9,99 lei"/>
    <n v="9"/>
    <s v="1-1,99 euro"/>
    <n v="1"/>
  </r>
  <r>
    <n v="567"/>
    <x v="6"/>
    <s v="COMUNA POMÂRLA"/>
    <x v="0"/>
    <n v="1"/>
    <m/>
    <s v="X"/>
    <s v="X"/>
    <n v="6000"/>
    <n v="3956"/>
    <n v="0"/>
    <n v="9956"/>
    <n v="2056.9822937542613"/>
    <n v="2102"/>
    <m/>
    <n v="1369"/>
    <m/>
    <x v="536"/>
    <n v="1369"/>
    <n v="4.7364414843006664"/>
    <n v="0.97858339379365422"/>
    <n v="7.2724616508400288"/>
    <n v="1.5025436769570937"/>
    <n v="4.8400999999999996"/>
    <s v="4-4,99 lei"/>
    <n v="4"/>
    <s v="0-0,99 euro"/>
    <n v="0"/>
  </r>
  <r>
    <n v="568"/>
    <x v="6"/>
    <s v="COMUNA PRĂJENI"/>
    <x v="0"/>
    <n v="1"/>
    <m/>
    <s v="X"/>
    <s v="X"/>
    <n v="960"/>
    <n v="4300"/>
    <n v="0"/>
    <n v="5260"/>
    <n v="1086.7544059007046"/>
    <n v="2568"/>
    <m/>
    <n v="1500"/>
    <m/>
    <x v="537"/>
    <n v="1500"/>
    <n v="2.0482866043613708"/>
    <n v="0.42319096802986939"/>
    <n v="3.5066666666666668"/>
    <n v="0.72450293726713633"/>
    <n v="4.8400999999999996"/>
    <s v="2-2,99 lei"/>
    <n v="2"/>
    <s v="0-0,99 euro"/>
    <n v="0"/>
  </r>
  <r>
    <n v="569"/>
    <x v="6"/>
    <s v="COMUNA RĂCHIȚI"/>
    <x v="0"/>
    <n v="1"/>
    <m/>
    <s v="X"/>
    <s v="X"/>
    <n v="2445"/>
    <n v="5000"/>
    <n v="0"/>
    <n v="7445"/>
    <n v="1538.1913596826514"/>
    <n v="4014"/>
    <m/>
    <n v="2266"/>
    <m/>
    <x v="538"/>
    <n v="2266"/>
    <n v="1.8547583457897359"/>
    <n v="0.38320661676199586"/>
    <n v="3.2855251544571935"/>
    <n v="0.6788134861794578"/>
    <n v="4.8400999999999996"/>
    <s v="1-1,99 lei"/>
    <n v="1"/>
    <s v="0-0,99 euro"/>
    <n v="0"/>
  </r>
  <r>
    <n v="570"/>
    <x v="6"/>
    <s v="COMUNA RĂDĂUȚI-PRUT"/>
    <x v="0"/>
    <n v="1"/>
    <m/>
    <s v="X"/>
    <s v="X"/>
    <n v="101975"/>
    <n v="21000"/>
    <n v="0"/>
    <n v="122975"/>
    <n v="25407.532902212766"/>
    <n v="2870"/>
    <m/>
    <n v="1553"/>
    <m/>
    <x v="367"/>
    <n v="1553"/>
    <n v="42.848432055749129"/>
    <n v="8.852798920631626"/>
    <n v="79.185447520927241"/>
    <n v="16.36029163052979"/>
    <n v="4.8400999999999996"/>
    <s v="42-42,99 lei"/>
    <n v="42"/>
    <s v="8-8,99 euro"/>
    <n v="8"/>
  </r>
  <r>
    <n v="571"/>
    <x v="6"/>
    <s v="COMUNA RĂUSENI"/>
    <x v="0"/>
    <n v="1"/>
    <m/>
    <s v="X"/>
    <s v="X"/>
    <n v="5000"/>
    <n v="7311"/>
    <n v="0"/>
    <n v="12311"/>
    <n v="2543.5424887915542"/>
    <n v="2048"/>
    <m/>
    <n v="1063"/>
    <m/>
    <x v="539"/>
    <n v="1063"/>
    <n v="6.01123046875"/>
    <n v="1.2419641058552511"/>
    <n v="11.58137347130762"/>
    <n v="2.3927963205941243"/>
    <n v="4.8400999999999996"/>
    <s v="6-6,99 lei"/>
    <n v="6"/>
    <s v="1-1,99 euro"/>
    <n v="1"/>
  </r>
  <r>
    <n v="572"/>
    <x v="6"/>
    <s v="COMUNA RIPICENI"/>
    <x v="0"/>
    <n v="1"/>
    <m/>
    <s v="X"/>
    <s v="X"/>
    <n v="900"/>
    <n v="10610"/>
    <n v="0"/>
    <n v="11510"/>
    <n v="2378.050040288424"/>
    <n v="4077"/>
    <m/>
    <n v="961"/>
    <m/>
    <x v="540"/>
    <n v="961"/>
    <n v="2.8231542801079224"/>
    <n v="0.58328428753701844"/>
    <n v="11.977107180020811"/>
    <n v="2.4745577942647494"/>
    <n v="4.8400999999999996"/>
    <s v="2-2,99 lei"/>
    <n v="2"/>
    <s v="0-0,99 euro"/>
    <n v="0"/>
  </r>
  <r>
    <n v="573"/>
    <x v="6"/>
    <s v="COMUNA ROMA"/>
    <x v="0"/>
    <n v="1"/>
    <m/>
    <s v="X"/>
    <s v="X"/>
    <n v="1500"/>
    <n v="4004.97"/>
    <n v="0"/>
    <n v="5504.9699999999993"/>
    <n v="1137.3669965496581"/>
    <n v="3124"/>
    <m/>
    <n v="1429"/>
    <m/>
    <x v="541"/>
    <n v="1429"/>
    <n v="1.762154289372599"/>
    <n v="0.36407394255750897"/>
    <n v="3.8523233030090966"/>
    <n v="0.79591812214811619"/>
    <n v="4.8400999999999996"/>
    <s v="1-1,99 lei"/>
    <n v="1"/>
    <s v="0-0,99 euro"/>
    <n v="0"/>
  </r>
  <r>
    <n v="574"/>
    <x v="6"/>
    <s v="COMUNA ROMÂNEȘTI"/>
    <x v="0"/>
    <n v="1"/>
    <m/>
    <s v="X"/>
    <s v="X"/>
    <n v="0"/>
    <n v="6588"/>
    <n v="0"/>
    <n v="6588"/>
    <n v="1361.1289022954072"/>
    <n v="1577"/>
    <m/>
    <n v="949"/>
    <m/>
    <x v="542"/>
    <n v="949"/>
    <n v="4.1775523145212432"/>
    <n v="0.86311281058681499"/>
    <n v="6.9420442571127499"/>
    <n v="1.4342770308697652"/>
    <n v="4.8400999999999996"/>
    <s v="4-4,99 lei"/>
    <n v="4"/>
    <s v="0-0,99 euro"/>
    <n v="0"/>
  </r>
  <r>
    <n v="575"/>
    <x v="6"/>
    <s v="COMUNA SANTA MARE"/>
    <x v="0"/>
    <n v="1"/>
    <m/>
    <s v="X"/>
    <s v="X"/>
    <n v="0"/>
    <n v="7555"/>
    <n v="0"/>
    <n v="7555"/>
    <n v="1560.9181628478752"/>
    <n v="2083"/>
    <m/>
    <n v="1227"/>
    <m/>
    <x v="543"/>
    <n v="1227"/>
    <n v="3.626980316850696"/>
    <n v="0.74936061586551861"/>
    <n v="6.1572942135289326"/>
    <n v="1.2721419420113083"/>
    <n v="4.8400999999999996"/>
    <s v="3-3,99 lei"/>
    <n v="3"/>
    <s v="0-0,99 euro"/>
    <n v="0"/>
  </r>
  <r>
    <n v="576"/>
    <x v="6"/>
    <s v="COMUNA STĂUCENI"/>
    <x v="0"/>
    <n v="1"/>
    <m/>
    <s v="X"/>
    <s v="X"/>
    <n v="27674"/>
    <n v="9520"/>
    <n v="0"/>
    <n v="37194"/>
    <n v="7684.5519720666935"/>
    <n v="2968"/>
    <m/>
    <n v="1620"/>
    <m/>
    <x v="544"/>
    <n v="1620"/>
    <n v="12.531671159029649"/>
    <n v="2.5891347614779963"/>
    <n v="22.959259259259259"/>
    <n v="4.7435506000411687"/>
    <n v="4.8400999999999996"/>
    <s v="12-12,99 lei"/>
    <n v="12"/>
    <s v="2-2,99 euro"/>
    <n v="2"/>
  </r>
  <r>
    <n v="578"/>
    <x v="6"/>
    <s v="COMUNA SUHARĂU"/>
    <x v="0"/>
    <n v="1"/>
    <m/>
    <s v="X"/>
    <s v="X"/>
    <n v="2500"/>
    <n v="7494"/>
    <n v="0"/>
    <n v="9994"/>
    <n v="2064.8333712113385"/>
    <n v="3591"/>
    <m/>
    <n v="1770"/>
    <m/>
    <x v="520"/>
    <n v="1770"/>
    <n v="2.7830687830687832"/>
    <n v="0.57500233116439392"/>
    <n v="5.6463276836158194"/>
    <n v="1.1665725261081008"/>
    <n v="4.8400999999999996"/>
    <s v="2-2,99 lei"/>
    <n v="2"/>
    <s v="0-0,99 euro"/>
    <n v="0"/>
  </r>
  <r>
    <n v="579"/>
    <x v="6"/>
    <s v="COMUNA SULIȚA"/>
    <x v="0"/>
    <n v="1"/>
    <m/>
    <s v="X"/>
    <s v="X"/>
    <n v="2019"/>
    <n v="421"/>
    <n v="0"/>
    <n v="2440"/>
    <n v="504.12181566496565"/>
    <n v="2452"/>
    <m/>
    <n v="1515"/>
    <m/>
    <x v="545"/>
    <n v="1515"/>
    <n v="0.9951060358890701"/>
    <n v="0.20559617278342807"/>
    <n v="1.6105610561056105"/>
    <n v="0.33275367370624798"/>
    <n v="4.8400999999999996"/>
    <s v="1-1,99 lei"/>
    <n v="1"/>
    <s v="0-0,99 euro"/>
    <n v="0"/>
  </r>
  <r>
    <n v="580"/>
    <x v="6"/>
    <s v="COMUNA ȘENDRICENI"/>
    <x v="0"/>
    <n v="1"/>
    <m/>
    <s v="X"/>
    <s v="X"/>
    <n v="3272"/>
    <n v="1762"/>
    <n v="0"/>
    <n v="5034"/>
    <n v="1040.0611557612447"/>
    <n v="3266"/>
    <m/>
    <n v="1630"/>
    <m/>
    <x v="546"/>
    <n v="1630"/>
    <n v="1.5413349663196572"/>
    <n v="0.3184510581020345"/>
    <n v="3.0883435582822085"/>
    <n v="0.63807432868788017"/>
    <n v="4.8400999999999996"/>
    <s v="1-1,99 lei"/>
    <n v="1"/>
    <s v="0-0,99 euro"/>
    <n v="0"/>
  </r>
  <r>
    <n v="577"/>
    <x v="6"/>
    <s v="COMUNA ȘTIUBIENI"/>
    <x v="0"/>
    <n v="1"/>
    <m/>
    <s v="X"/>
    <s v="X"/>
    <n v="1000"/>
    <n v="2190.5"/>
    <n v="0"/>
    <n v="3190.5"/>
    <n v="659.18059544224297"/>
    <n v="2119"/>
    <m/>
    <n v="1282"/>
    <m/>
    <x v="547"/>
    <n v="1282"/>
    <n v="1.505663048607834"/>
    <n v="0.31108097944419205"/>
    <n v="2.4886895475819033"/>
    <n v="0.51418143170221764"/>
    <n v="4.8400999999999996"/>
    <s v="1-1,99 lei"/>
    <n v="1"/>
    <s v="0-0,99 euro"/>
    <n v="0"/>
  </r>
  <r>
    <n v="581"/>
    <x v="6"/>
    <s v="COMUNA TODIRENI"/>
    <x v="0"/>
    <n v="1"/>
    <m/>
    <s v="X"/>
    <s v="X"/>
    <n v="4000"/>
    <n v="11736.25"/>
    <n v="0"/>
    <n v="15736.25"/>
    <n v="3251.2241482613999"/>
    <n v="2783"/>
    <m/>
    <n v="1367"/>
    <m/>
    <x v="548"/>
    <n v="1367"/>
    <n v="5.6544196909809559"/>
    <n v="1.1682443939135465"/>
    <n v="11.511521580102414"/>
    <n v="2.378364409847403"/>
    <n v="4.8400999999999996"/>
    <s v="5-5,99 lei"/>
    <n v="5"/>
    <s v="1-1,99 euro"/>
    <n v="1"/>
  </r>
  <r>
    <n v="582"/>
    <x v="6"/>
    <s v="COMUNA TRUȘEȘTI"/>
    <x v="0"/>
    <n v="1"/>
    <m/>
    <s v="X"/>
    <s v="X"/>
    <n v="4800"/>
    <n v="13823"/>
    <n v="0"/>
    <n v="18623"/>
    <n v="3847.6477758723995"/>
    <n v="4419"/>
    <m/>
    <n v="2302"/>
    <m/>
    <x v="549"/>
    <n v="2302"/>
    <n v="4.2143018782529982"/>
    <n v="0.87070553878081003"/>
    <n v="8.0899218071242398"/>
    <n v="1.6714369139324063"/>
    <n v="4.8400999999999996"/>
    <s v="4-4,99 lei"/>
    <n v="4"/>
    <s v="0-0,99 euro"/>
    <n v="0"/>
  </r>
  <r>
    <n v="583"/>
    <x v="6"/>
    <s v="COMUNA TUDORA"/>
    <x v="0"/>
    <n v="1"/>
    <m/>
    <s v="X"/>
    <s v="X"/>
    <n v="3970"/>
    <n v="2502.2199999999998"/>
    <n v="0"/>
    <n v="6472.2199999999993"/>
    <n v="1337.2079089275014"/>
    <n v="3991"/>
    <m/>
    <n v="1995"/>
    <m/>
    <x v="550"/>
    <n v="1995"/>
    <n v="1.6217038336256575"/>
    <n v="0.3350558529009024"/>
    <n v="3.2442205513784459"/>
    <n v="0.67027965359774511"/>
    <n v="4.8400999999999996"/>
    <s v="1-1,99 lei"/>
    <n v="1"/>
    <s v="0-0,99 euro"/>
    <n v="0"/>
  </r>
  <r>
    <n v="584"/>
    <x v="6"/>
    <s v="COMUNA UNGURENI"/>
    <x v="0"/>
    <n v="1"/>
    <m/>
    <s v="X"/>
    <s v="X"/>
    <n v="6000"/>
    <n v="7121"/>
    <n v="0"/>
    <n v="13121"/>
    <n v="2710.8944030082025"/>
    <n v="5097"/>
    <m/>
    <n v="2280"/>
    <m/>
    <x v="551"/>
    <n v="2280"/>
    <n v="2.5742593682558366"/>
    <n v="0.53186078144167204"/>
    <n v="5.7548245614035087"/>
    <n v="1.1889887732492117"/>
    <n v="4.8400999999999996"/>
    <s v="2-2,99 lei"/>
    <n v="2"/>
    <s v="0-0,99 euro"/>
    <n v="0"/>
  </r>
  <r>
    <n v="585"/>
    <x v="6"/>
    <s v="COMUNA UNȚENI"/>
    <x v="0"/>
    <n v="1"/>
    <m/>
    <s v="X"/>
    <s v="X"/>
    <n v="3391.2"/>
    <n v="12102.3"/>
    <n v="0"/>
    <n v="15493.5"/>
    <n v="3201.0702258217807"/>
    <n v="2157"/>
    <m/>
    <n v="1182"/>
    <m/>
    <x v="552"/>
    <n v="1182"/>
    <n v="7.1828929068150211"/>
    <n v="1.4840381204551603"/>
    <n v="13.107868020304569"/>
    <n v="2.7081812401199499"/>
    <n v="4.8400999999999996"/>
    <s v="7-7,99 lei"/>
    <n v="7"/>
    <s v="1-1,99 euro"/>
    <n v="1"/>
  </r>
  <r>
    <n v="586"/>
    <x v="6"/>
    <s v="COMUNA VĂCULEȘTI"/>
    <x v="0"/>
    <n v="1"/>
    <m/>
    <s v="X"/>
    <s v="X"/>
    <n v="2250"/>
    <n v="4605"/>
    <n v="0"/>
    <n v="6855"/>
    <n v="1416.2930517964505"/>
    <n v="1700"/>
    <m/>
    <n v="1089"/>
    <m/>
    <x v="553"/>
    <n v="1089"/>
    <n v="4.0323529411764705"/>
    <n v="0.83311355988026503"/>
    <n v="6.2947658402203857"/>
    <n v="1.3005445838351244"/>
    <n v="4.8400999999999996"/>
    <s v="4-4,99 lei"/>
    <n v="4"/>
    <s v="0-0,99 euro"/>
    <n v="0"/>
  </r>
  <r>
    <n v="587"/>
    <x v="6"/>
    <s v="COMUNA VÂRFU CÂMPULUI"/>
    <x v="0"/>
    <n v="1"/>
    <m/>
    <s v="X"/>
    <s v="X"/>
    <n v="6500"/>
    <n v="3184"/>
    <n v="0"/>
    <n v="9684"/>
    <n v="2000.7851077457078"/>
    <n v="5719"/>
    <m/>
    <n v="1849"/>
    <m/>
    <x v="554"/>
    <n v="1849"/>
    <n v="1.6933030250043715"/>
    <n v="0.34984876862138625"/>
    <n v="5.2374256354786368"/>
    <n v="1.0820903773638224"/>
    <n v="4.8400999999999996"/>
    <s v="1-1,99 lei"/>
    <n v="1"/>
    <s v="0-0,99 euro"/>
    <n v="0"/>
  </r>
  <r>
    <n v="588"/>
    <x v="6"/>
    <s v="COMUNA VIIȘOARA"/>
    <x v="0"/>
    <n v="1"/>
    <m/>
    <s v="X"/>
    <s v="X"/>
    <n v="0"/>
    <n v="7069"/>
    <n v="0"/>
    <n v="7069"/>
    <n v="1460.5070143178862"/>
    <n v="1496"/>
    <m/>
    <n v="1018"/>
    <m/>
    <x v="555"/>
    <n v="1018"/>
    <n v="4.7252673796791447"/>
    <n v="0.97627474219110033"/>
    <n v="6.9440078585461693"/>
    <n v="1.4346827252631495"/>
    <n v="4.8400999999999996"/>
    <s v="4-4,99 lei"/>
    <n v="4"/>
    <s v="0-0,99 euro"/>
    <n v="0"/>
  </r>
  <r>
    <n v="589"/>
    <x v="6"/>
    <s v="COMUNA VLĂDENI"/>
    <x v="0"/>
    <n v="1"/>
    <m/>
    <s v="X"/>
    <s v="X"/>
    <n v="1200"/>
    <n v="3769.24"/>
    <n v="0"/>
    <n v="4969.24"/>
    <n v="1026.6812669159729"/>
    <n v="3956"/>
    <m/>
    <n v="1720"/>
    <m/>
    <x v="556"/>
    <n v="1720"/>
    <n v="1.2561274014155712"/>
    <n v="0.2595250927492348"/>
    <n v="2.8890930232558136"/>
    <n v="0.59690771332324"/>
    <n v="4.8400999999999996"/>
    <s v="1-1,99 lei"/>
    <n v="1"/>
    <s v="0-0,99 euro"/>
    <n v="0"/>
  </r>
  <r>
    <n v="590"/>
    <x v="6"/>
    <s v="COMUNA VLĂSINEȘTI"/>
    <x v="0"/>
    <n v="1"/>
    <m/>
    <s v="X"/>
    <s v="X"/>
    <n v="0"/>
    <n v="7975"/>
    <n v="0"/>
    <n v="7975"/>
    <n v="1647.69322947873"/>
    <n v="2419"/>
    <m/>
    <n v="1441"/>
    <m/>
    <x v="557"/>
    <n v="1441"/>
    <n v="3.2968168664737494"/>
    <n v="0.68114643632853655"/>
    <n v="5.5343511450381682"/>
    <n v="1.143437355641034"/>
    <n v="4.8400999999999996"/>
    <s v="3-3,99 lei"/>
    <n v="3"/>
    <s v="0-0,99 euro"/>
    <n v="0"/>
  </r>
  <r>
    <n v="591"/>
    <x v="6"/>
    <s v="COMUNA VORNICENI"/>
    <x v="0"/>
    <n v="1"/>
    <m/>
    <s v="X"/>
    <s v="X"/>
    <n v="3360"/>
    <n v="9150"/>
    <n v="0"/>
    <n v="12510"/>
    <n v="2584.6573417904592"/>
    <n v="3461"/>
    <m/>
    <n v="1795"/>
    <m/>
    <x v="171"/>
    <n v="1795"/>
    <n v="3.6145622652412599"/>
    <n v="0.74679495573257992"/>
    <n v="6.9693593314763227"/>
    <n v="1.4399205246743505"/>
    <n v="4.8400999999999996"/>
    <s v="3-3,99 lei"/>
    <n v="3"/>
    <s v="0-0,99 euro"/>
    <n v="0"/>
  </r>
  <r>
    <n v="592"/>
    <x v="6"/>
    <s v="COMUNA VORONA"/>
    <x v="0"/>
    <n v="1"/>
    <m/>
    <s v="X"/>
    <s v="X"/>
    <n v="2880"/>
    <n v="2607"/>
    <n v="0"/>
    <n v="5487"/>
    <n v="1133.6542633416666"/>
    <n v="6185"/>
    <m/>
    <n v="2390"/>
    <m/>
    <x v="558"/>
    <n v="2390"/>
    <n v="0.88714632174616004"/>
    <n v="0.18329090757343033"/>
    <n v="2.2958158995815898"/>
    <n v="0.47433232775801948"/>
    <n v="4.8400999999999996"/>
    <s v="0-0,99 lei"/>
    <n v="0"/>
    <s v="0-0,99 euro"/>
    <n v="0"/>
  </r>
  <r>
    <n v="515"/>
    <x v="6"/>
    <s v="MUNICIPIUL BOTOȘANI"/>
    <x v="0"/>
    <n v="1"/>
    <m/>
    <s v="X"/>
    <s v="X"/>
    <n v="126500"/>
    <n v="63710.95"/>
    <n v="0"/>
    <n v="190210.95"/>
    <n v="39298.971095638524"/>
    <n v="98681"/>
    <m/>
    <n v="30525"/>
    <m/>
    <x v="559"/>
    <n v="30525"/>
    <n v="1.9275336690953679"/>
    <n v="0.39824252992611064"/>
    <n v="6.2313169533169539"/>
    <n v="1.2874355805286986"/>
    <n v="4.8400999999999996"/>
    <s v="1-1,99 lei"/>
    <n v="1"/>
    <s v="0-0,99 euro"/>
    <n v="0"/>
  </r>
  <r>
    <n v="516"/>
    <x v="6"/>
    <s v="MUNICIPIUL DOROHOI"/>
    <x v="0"/>
    <n v="1"/>
    <m/>
    <s v="X"/>
    <s v="X"/>
    <n v="4400"/>
    <n v="21089.18"/>
    <n v="0"/>
    <n v="25489.18"/>
    <n v="5266.2506972996434"/>
    <n v="24853"/>
    <m/>
    <n v="9414"/>
    <m/>
    <x v="560"/>
    <n v="9414"/>
    <n v="1.0255977145616224"/>
    <n v="0.21189597623223125"/>
    <n v="2.707582324198003"/>
    <n v="0.55940627759715778"/>
    <n v="4.8400999999999996"/>
    <s v="1-1,99 lei"/>
    <n v="1"/>
    <s v="0-0,99 euro"/>
    <n v="0"/>
  </r>
  <r>
    <n v="517"/>
    <x v="6"/>
    <s v="ORAȘUL BUCECEA"/>
    <x v="0"/>
    <n v="1"/>
    <m/>
    <s v="X"/>
    <s v="X"/>
    <n v="1200"/>
    <n v="3983"/>
    <n v="0"/>
    <n v="5183"/>
    <n v="1070.8456436850479"/>
    <n v="4443"/>
    <m/>
    <n v="2261"/>
    <m/>
    <x v="561"/>
    <n v="2261"/>
    <n v="1.1665541300922799"/>
    <n v="0.24101860087441995"/>
    <n v="2.2923485183547103"/>
    <n v="0.47361594147945507"/>
    <n v="4.8400999999999996"/>
    <s v="1-1,99 lei"/>
    <n v="1"/>
    <s v="0-0,99 euro"/>
    <n v="0"/>
  </r>
  <r>
    <n v="518"/>
    <x v="6"/>
    <s v="ORAȘUL DARABANI"/>
    <x v="0"/>
    <n v="1"/>
    <m/>
    <s v="X"/>
    <s v="X"/>
    <n v="6300"/>
    <n v="24147"/>
    <n v="0"/>
    <n v="30447"/>
    <n v="6290.5725088324625"/>
    <n v="11076"/>
    <m/>
    <n v="4020"/>
    <m/>
    <x v="562"/>
    <n v="4020"/>
    <n v="2.7489165763813652"/>
    <n v="0.56794623590036675"/>
    <n v="7.5738805970149254"/>
    <n v="1.5648190320478763"/>
    <n v="4.8400999999999996"/>
    <s v="2-2,99 lei"/>
    <n v="2"/>
    <s v="0-0,99 euro"/>
    <n v="0"/>
  </r>
  <r>
    <n v="519"/>
    <x v="6"/>
    <s v="ORAȘUL FLĂMÂNZI"/>
    <x v="0"/>
    <n v="1"/>
    <m/>
    <s v="X"/>
    <s v="X"/>
    <n v="5400"/>
    <n v="19339"/>
    <n v="0"/>
    <n v="24739"/>
    <n v="5111.2580318588462"/>
    <n v="9423"/>
    <m/>
    <n v="4101"/>
    <m/>
    <x v="563"/>
    <n v="4101"/>
    <n v="2.6253846970179349"/>
    <n v="0.54242364765561346"/>
    <n v="6.0324311143623506"/>
    <n v="1.2463443140353196"/>
    <n v="4.8400999999999996"/>
    <s v="2-2,99 lei"/>
    <n v="2"/>
    <s v="0-0,99 euro"/>
    <n v="0"/>
  </r>
  <r>
    <n v="520"/>
    <x v="6"/>
    <s v="ORAȘUL SĂVENI"/>
    <x v="0"/>
    <n v="1"/>
    <m/>
    <s v="X"/>
    <s v="X"/>
    <n v="7737.24"/>
    <n v="5076.42"/>
    <n v="0"/>
    <n v="12813.66"/>
    <n v="2647.3957149645671"/>
    <n v="6645"/>
    <m/>
    <n v="3206"/>
    <m/>
    <x v="564"/>
    <n v="3206"/>
    <n v="1.9283160270880362"/>
    <n v="0.39840417079978435"/>
    <n v="3.9967747972551466"/>
    <n v="0.82576285557222928"/>
    <n v="4.8400999999999996"/>
    <s v="1-1,99 lei"/>
    <n v="1"/>
    <s v="0-0,99 euro"/>
    <n v="0"/>
  </r>
  <r>
    <n v="521"/>
    <x v="6"/>
    <s v="ORAȘUL ȘTEFĂNEȘTI"/>
    <x v="0"/>
    <n v="1"/>
    <m/>
    <s v="X"/>
    <s v="X"/>
    <n v="6600"/>
    <n v="5347.14"/>
    <n v="0"/>
    <n v="11947.14"/>
    <n v="2468.3663560670234"/>
    <n v="5013"/>
    <m/>
    <n v="2421"/>
    <m/>
    <x v="565"/>
    <n v="2421"/>
    <n v="2.3832315978456013"/>
    <n v="0.49239304928526301"/>
    <n v="4.9347955390334572"/>
    <n v="1.0195647897839832"/>
    <n v="4.8400999999999996"/>
    <s v="2-2,99 lei"/>
    <n v="2"/>
    <s v="0-0,99 euro"/>
    <n v="0"/>
  </r>
  <r>
    <m/>
    <x v="7"/>
    <s v="A JUDEȚ"/>
    <x v="0"/>
    <m/>
    <m/>
    <m/>
    <m/>
    <n v="0"/>
    <n v="0"/>
    <n v="0"/>
    <n v="0"/>
    <n v="0"/>
    <m/>
    <m/>
    <m/>
    <m/>
    <x v="0"/>
    <n v="0"/>
    <m/>
    <m/>
    <m/>
    <m/>
    <n v="4.8400999999999996"/>
    <m/>
    <m/>
    <m/>
    <m/>
  </r>
  <r>
    <n v="603"/>
    <x v="7"/>
    <s v="COMUNA APAŢA"/>
    <x v="0"/>
    <n v="1"/>
    <m/>
    <s v="X"/>
    <s v="X"/>
    <n v="0"/>
    <n v="28014.26"/>
    <n v="0"/>
    <n v="28014.26"/>
    <n v="5787.9506621764012"/>
    <n v="2429"/>
    <m/>
    <n v="1480"/>
    <m/>
    <x v="347"/>
    <n v="1480"/>
    <n v="11.533248250308768"/>
    <n v="2.3828532985493625"/>
    <n v="18.928554054054054"/>
    <n v="3.9107774744435142"/>
    <n v="4.8400999999999996"/>
    <s v="11-11,99 lei"/>
    <n v="11"/>
    <s v="2-2,99 euro"/>
    <n v="2"/>
  </r>
  <r>
    <n v="604"/>
    <x v="7"/>
    <s v="COMUNA AUGUSTIN"/>
    <x v="0"/>
    <n v="1"/>
    <m/>
    <s v="X"/>
    <s v="X"/>
    <n v="77675"/>
    <n v="5020"/>
    <n v="0"/>
    <n v="82695"/>
    <n v="17085.390797710792"/>
    <n v="1335"/>
    <m/>
    <n v="913"/>
    <m/>
    <x v="566"/>
    <n v="913"/>
    <n v="61.943820224719104"/>
    <n v="12.798045541356398"/>
    <n v="90.575027382256295"/>
    <n v="18.713461990920912"/>
    <n v="4.8400999999999996"/>
    <s v="61-61,99 lei"/>
    <n v="61"/>
    <s v="12-12,99 euro"/>
    <n v="12"/>
  </r>
  <r>
    <n v="605"/>
    <x v="7"/>
    <s v="COMUNA BECLEAN"/>
    <x v="0"/>
    <n v="1"/>
    <m/>
    <s v="X"/>
    <s v="X"/>
    <n v="500"/>
    <n v="4360"/>
    <n v="0"/>
    <n v="4860"/>
    <n v="1004.1114852998905"/>
    <n v="1469"/>
    <m/>
    <n v="1126"/>
    <m/>
    <x v="567"/>
    <n v="1126"/>
    <n v="3.3083730428863172"/>
    <n v="0.6835340267528186"/>
    <n v="4.3161634103019537"/>
    <n v="0.89175087504430772"/>
    <n v="4.8400999999999996"/>
    <s v="3-3,99 lei"/>
    <n v="3"/>
    <s v="0-0,99 euro"/>
    <n v="0"/>
  </r>
  <r>
    <n v="606"/>
    <x v="7"/>
    <s v="COMUNA BOD"/>
    <x v="0"/>
    <n v="1"/>
    <m/>
    <s v="X"/>
    <s v="X"/>
    <n v="0"/>
    <n v="22418.49"/>
    <n v="0"/>
    <n v="22418.49"/>
    <n v="4631.8237226503588"/>
    <n v="4361"/>
    <m/>
    <n v="2204"/>
    <m/>
    <x v="568"/>
    <n v="2204"/>
    <n v="5.1406764503554232"/>
    <n v="1.0621012893029944"/>
    <n v="10.171728675136118"/>
    <n v="2.1015534131807434"/>
    <n v="4.8400999999999996"/>
    <s v="5-5,99 lei"/>
    <n v="5"/>
    <s v="1-1,99 euro"/>
    <n v="1"/>
  </r>
  <r>
    <n v="607"/>
    <x v="7"/>
    <s v="COMUNA BRAN"/>
    <x v="0"/>
    <n v="1"/>
    <m/>
    <s v="X"/>
    <s v="X"/>
    <n v="14899"/>
    <n v="12092"/>
    <n v="0"/>
    <n v="26991"/>
    <n v="5576.5376748414292"/>
    <n v="4509"/>
    <m/>
    <n v="2512"/>
    <m/>
    <x v="569"/>
    <n v="2512"/>
    <n v="5.9860279441117763"/>
    <n v="1.2367570802487091"/>
    <n v="10.744824840764331"/>
    <n v="2.2199592654623523"/>
    <n v="4.8400999999999996"/>
    <s v="5-5,99 lei"/>
    <n v="5"/>
    <s v="1-1,99 euro"/>
    <n v="1"/>
  </r>
  <r>
    <n v="608"/>
    <x v="7"/>
    <s v="COMUNA BUDILA"/>
    <x v="0"/>
    <n v="1"/>
    <m/>
    <s v="X"/>
    <s v="X"/>
    <n v="0"/>
    <n v="1690.28"/>
    <n v="0"/>
    <n v="1690.28"/>
    <n v="349.22418958285988"/>
    <n v="3147"/>
    <m/>
    <n v="2178"/>
    <m/>
    <x v="570"/>
    <n v="2178"/>
    <n v="0.5371083571655545"/>
    <n v="0.11097050828816647"/>
    <n v="0.77606978879706157"/>
    <n v="0.1603416848406152"/>
    <n v="4.8400999999999996"/>
    <s v="0-0,99 lei"/>
    <n v="0"/>
    <s v="0-0,99 euro"/>
    <n v="0"/>
  </r>
  <r>
    <n v="609"/>
    <x v="7"/>
    <s v="COMUNA BUNEŞTI"/>
    <x v="0"/>
    <n v="1"/>
    <m/>
    <s v="X"/>
    <s v="X"/>
    <n v="2700"/>
    <n v="6000"/>
    <n v="0"/>
    <n v="8700"/>
    <n v="1797.4835230677054"/>
    <n v="2131"/>
    <m/>
    <n v="1233"/>
    <m/>
    <x v="394"/>
    <n v="1233"/>
    <n v="4.0825903331769124"/>
    <n v="0.84349297187597627"/>
    <n v="7.0559610705596105"/>
    <n v="1.4578130762917318"/>
    <n v="4.8400999999999996"/>
    <s v="4-4,99 lei"/>
    <n v="4"/>
    <s v="0-0,99 euro"/>
    <n v="0"/>
  </r>
  <r>
    <n v="610"/>
    <x v="7"/>
    <s v="COMUNA CAŢA"/>
    <x v="0"/>
    <n v="1"/>
    <m/>
    <s v="X"/>
    <s v="X"/>
    <n v="0"/>
    <n v="27447"/>
    <n v="0"/>
    <n v="27447"/>
    <n v="5670.7506043263575"/>
    <n v="2062"/>
    <m/>
    <n v="1364"/>
    <m/>
    <x v="571"/>
    <n v="1364"/>
    <n v="13.31086323957323"/>
    <n v="2.7501215345908618"/>
    <n v="20.122434017595307"/>
    <n v="4.1574417920281217"/>
    <n v="4.8400999999999996"/>
    <s v="13-13,99 lei"/>
    <n v="13"/>
    <s v="2-2,99 euro"/>
    <n v="2"/>
  </r>
  <r>
    <n v="611"/>
    <x v="7"/>
    <s v="COMUNA CINCU"/>
    <x v="0"/>
    <n v="1"/>
    <m/>
    <s v="X"/>
    <s v="X"/>
    <n v="15031"/>
    <n v="3543"/>
    <n v="0"/>
    <n v="18574"/>
    <n v="3837.5240180987998"/>
    <n v="1580"/>
    <m/>
    <n v="924"/>
    <m/>
    <x v="572"/>
    <n v="924"/>
    <n v="11.755696202531645"/>
    <n v="2.4288126696827845"/>
    <n v="20.101731601731601"/>
    <n v="4.1531645217519477"/>
    <n v="4.8400999999999996"/>
    <s v="11-11,99 lei"/>
    <n v="11"/>
    <s v="2-2,99 euro"/>
    <n v="2"/>
  </r>
  <r>
    <n v="612"/>
    <x v="7"/>
    <s v="COMUNA COMANA"/>
    <x v="0"/>
    <n v="1"/>
    <m/>
    <s v="X"/>
    <s v="X"/>
    <n v="0"/>
    <n v="3127"/>
    <n v="0"/>
    <n v="3127"/>
    <n v="646.06103179686374"/>
    <n v="2175"/>
    <m/>
    <n v="1325"/>
    <m/>
    <x v="573"/>
    <n v="1325"/>
    <n v="1.4377011494252874"/>
    <n v="0.29703955484913275"/>
    <n v="2.36"/>
    <n v="0.48759323154480283"/>
    <n v="4.8400999999999996"/>
    <s v="1-1,99 lei"/>
    <n v="1"/>
    <s v="0-0,99 euro"/>
    <n v="0"/>
  </r>
  <r>
    <n v="613"/>
    <x v="7"/>
    <s v="COMUNA CRISTIAN"/>
    <x v="0"/>
    <n v="1"/>
    <m/>
    <s v="X"/>
    <s v="X"/>
    <n v="20131"/>
    <n v="49799.37"/>
    <n v="0"/>
    <n v="69930.37"/>
    <n v="14448.12503873887"/>
    <n v="4880"/>
    <m/>
    <n v="2943"/>
    <m/>
    <x v="574"/>
    <n v="2943"/>
    <n v="14.329993852459015"/>
    <n v="2.9606813603973094"/>
    <n v="23.761593611960581"/>
    <n v="4.9093187355551713"/>
    <n v="4.8400999999999996"/>
    <s v="14-14,99 lei"/>
    <n v="14"/>
    <s v="2-2,99 euro"/>
    <n v="2"/>
  </r>
  <r>
    <n v="614"/>
    <x v="7"/>
    <s v="COMUNA CRIZBAV"/>
    <x v="0"/>
    <n v="1"/>
    <m/>
    <s v="X"/>
    <s v="X"/>
    <n v="3520"/>
    <n v="5582"/>
    <n v="0"/>
    <n v="9102"/>
    <n v="1880.5396582715234"/>
    <n v="1972"/>
    <m/>
    <n v="1203"/>
    <m/>
    <x v="575"/>
    <n v="1203"/>
    <n v="4.6156186612576064"/>
    <n v="0.95362051636486989"/>
    <n v="7.5660847880299249"/>
    <n v="1.5632083609904601"/>
    <n v="4.8400999999999996"/>
    <s v="4-4,99 lei"/>
    <n v="4"/>
    <s v="0-0,99 euro"/>
    <n v="0"/>
  </r>
  <r>
    <n v="615"/>
    <x v="7"/>
    <s v="COMUNA DRĂGUŞ"/>
    <x v="0"/>
    <n v="1"/>
    <m/>
    <s v="X"/>
    <s v="X"/>
    <n v="10017"/>
    <n v="9201"/>
    <n v="0"/>
    <n v="19218"/>
    <n v="3970.5791202661103"/>
    <n v="914"/>
    <m/>
    <n v="706"/>
    <m/>
    <x v="576"/>
    <n v="706"/>
    <n v="21.026258205689278"/>
    <n v="4.3441784685624842"/>
    <n v="27.220963172804531"/>
    <n v="5.6240497454194198"/>
    <n v="4.8400999999999996"/>
    <s v="21-21,99 lei"/>
    <n v="21"/>
    <s v="4-4,99 euro"/>
    <n v="4"/>
  </r>
  <r>
    <n v="616"/>
    <x v="7"/>
    <s v="COMUNA DUMBRĂVIŢA"/>
    <x v="0"/>
    <n v="1"/>
    <m/>
    <s v="X"/>
    <s v="X"/>
    <n v="17000"/>
    <n v="32693.65"/>
    <n v="0"/>
    <n v="49693.65"/>
    <n v="10267.070928286606"/>
    <n v="4100"/>
    <m/>
    <n v="2254"/>
    <m/>
    <x v="577"/>
    <n v="2254"/>
    <n v="12.120402439024391"/>
    <n v="2.5041636410455137"/>
    <n v="22.046872227151731"/>
    <n v="4.5550447774119815"/>
    <n v="4.8400999999999996"/>
    <s v="12-12,99 lei"/>
    <n v="12"/>
    <s v="2-2,99 euro"/>
    <n v="2"/>
  </r>
  <r>
    <n v="617"/>
    <x v="7"/>
    <s v="COMUNA FELDIOARA"/>
    <x v="0"/>
    <n v="1"/>
    <m/>
    <s v="X"/>
    <s v="X"/>
    <n v="0"/>
    <n v="49950.06"/>
    <n v="0"/>
    <n v="49950.06"/>
    <n v="10320.047106464743"/>
    <n v="6014"/>
    <m/>
    <n v="3017"/>
    <m/>
    <x v="578"/>
    <n v="3017"/>
    <n v="8.3056301962088455"/>
    <n v="1.7160038421125279"/>
    <n v="16.556201524693403"/>
    <n v="3.420632120140783"/>
    <n v="4.8400999999999996"/>
    <s v="8-8,99 lei"/>
    <n v="8"/>
    <s v="1-1,99 euro"/>
    <n v="1"/>
  </r>
  <r>
    <n v="618"/>
    <x v="7"/>
    <s v="COMUNA FUNDATA"/>
    <x v="0"/>
    <n v="1"/>
    <m/>
    <s v="X"/>
    <s v="X"/>
    <n v="720"/>
    <n v="1107.01"/>
    <n v="0"/>
    <n v="1827.01"/>
    <n v="377.47360591723316"/>
    <n v="652"/>
    <m/>
    <n v="628"/>
    <m/>
    <x v="579"/>
    <n v="628"/>
    <n v="2.8021625766871168"/>
    <n v="0.57894724833931466"/>
    <n v="2.909251592356688"/>
    <n v="0.60107262088731395"/>
    <n v="4.8400999999999996"/>
    <s v="2-2,99 lei"/>
    <n v="2"/>
    <s v="0-0,99 euro"/>
    <n v="0"/>
  </r>
  <r>
    <n v="619"/>
    <x v="7"/>
    <s v="COMUNA HĂLCHIU"/>
    <x v="0"/>
    <n v="1"/>
    <m/>
    <s v="X"/>
    <s v="X"/>
    <n v="0"/>
    <n v="9236"/>
    <n v="0"/>
    <n v="9236"/>
    <n v="1908.2250366727963"/>
    <n v="4045"/>
    <m/>
    <n v="1929"/>
    <m/>
    <x v="580"/>
    <n v="1929"/>
    <n v="2.2833127317676145"/>
    <n v="0.47174908199574689"/>
    <n v="4.787973043027475"/>
    <n v="0.98923019008439417"/>
    <n v="4.8400999999999996"/>
    <s v="2-2,99 lei"/>
    <n v="2"/>
    <s v="0-0,99 euro"/>
    <n v="0"/>
  </r>
  <r>
    <n v="620"/>
    <x v="7"/>
    <s v="COMUNA HĂRMAN"/>
    <x v="0"/>
    <n v="1"/>
    <m/>
    <s v="X"/>
    <s v="X"/>
    <n v="30214"/>
    <n v="22017"/>
    <n v="0"/>
    <n v="52231"/>
    <n v="10791.305964752795"/>
    <n v="5672"/>
    <m/>
    <n v="2670"/>
    <m/>
    <x v="581"/>
    <n v="2670"/>
    <n v="9.2085684062059237"/>
    <n v="1.9025574691031022"/>
    <n v="19.562172284644195"/>
    <n v="4.0416876272482378"/>
    <n v="4.8400999999999996"/>
    <s v="9-9,99 lei"/>
    <n v="9"/>
    <s v="1-1,99 euro"/>
    <n v="1"/>
  </r>
  <r>
    <n v="621"/>
    <x v="7"/>
    <s v="COMUNA HÂRSENI"/>
    <x v="0"/>
    <n v="1"/>
    <m/>
    <s v="X"/>
    <s v="X"/>
    <n v="1100"/>
    <n v="5948"/>
    <n v="0"/>
    <n v="7048"/>
    <n v="1456.1682609863433"/>
    <n v="1900"/>
    <m/>
    <n v="1219"/>
    <m/>
    <x v="582"/>
    <n v="1219"/>
    <n v="3.7094736842105265"/>
    <n v="0.76640434788754908"/>
    <n v="5.7817883511074655"/>
    <n v="1.1945596890782144"/>
    <n v="4.8400999999999996"/>
    <s v="3-3,99 lei"/>
    <n v="3"/>
    <s v="0-0,99 euro"/>
    <n v="0"/>
  </r>
  <r>
    <n v="622"/>
    <x v="7"/>
    <s v="COMUNA HOGHIZ"/>
    <x v="0"/>
    <n v="1"/>
    <m/>
    <s v="X"/>
    <s v="X"/>
    <n v="0"/>
    <n v="6014.33"/>
    <n v="0"/>
    <n v="6014.33"/>
    <n v="1242.6044916427347"/>
    <n v="3966"/>
    <m/>
    <n v="2213"/>
    <m/>
    <x v="583"/>
    <n v="2213"/>
    <n v="1.5164725163893091"/>
    <n v="0.31331429441319586"/>
    <n v="2.7177270673294172"/>
    <n v="0.56150225559997047"/>
    <n v="4.8400999999999996"/>
    <s v="1-1,99 lei"/>
    <n v="1"/>
    <s v="0-0,99 euro"/>
    <n v="0"/>
  </r>
  <r>
    <n v="623"/>
    <x v="7"/>
    <s v="COMUNA HOLBAV"/>
    <x v="0"/>
    <n v="1"/>
    <m/>
    <s v="X"/>
    <s v="X"/>
    <n v="21168"/>
    <n v="1677"/>
    <n v="0"/>
    <n v="22845"/>
    <n v="4719.9438028139921"/>
    <n v="1020"/>
    <m/>
    <n v="716"/>
    <m/>
    <x v="584"/>
    <n v="716"/>
    <n v="22.397058823529413"/>
    <n v="4.6273958851117571"/>
    <n v="31.906424581005588"/>
    <n v="6.5921002832597653"/>
    <n v="4.8400999999999996"/>
    <s v="22-22,99 lei"/>
    <n v="22"/>
    <s v="4-4,99 euro"/>
    <n v="4"/>
  </r>
  <r>
    <n v="624"/>
    <x v="7"/>
    <s v="COMUNA HOMOROD"/>
    <x v="0"/>
    <n v="1"/>
    <m/>
    <s v="X"/>
    <s v="X"/>
    <n v="0"/>
    <n v="19808"/>
    <n v="0"/>
    <n v="19808"/>
    <n v="4092.4774281523114"/>
    <n v="2000"/>
    <m/>
    <n v="1210"/>
    <m/>
    <x v="585"/>
    <n v="1210"/>
    <n v="9.9039999999999999"/>
    <n v="2.0462387140761558"/>
    <n v="16.370247933884297"/>
    <n v="3.3822127505391002"/>
    <n v="4.8400999999999996"/>
    <s v="9-9,99 lei"/>
    <n v="9"/>
    <s v="2-2,99 euro"/>
    <n v="2"/>
  </r>
  <r>
    <n v="625"/>
    <x v="7"/>
    <s v="COMUNA JIBERT"/>
    <x v="0"/>
    <n v="1"/>
    <m/>
    <s v="X"/>
    <s v="X"/>
    <n v="13796"/>
    <n v="37830.54"/>
    <n v="0"/>
    <n v="51626.54"/>
    <n v="10666.420115286875"/>
    <n v="2125"/>
    <m/>
    <n v="1093"/>
    <m/>
    <x v="359"/>
    <n v="1093"/>
    <n v="24.294842352941178"/>
    <n v="5.0194918189585298"/>
    <n v="47.233796889295519"/>
    <n v="9.7588473149925665"/>
    <n v="4.8400999999999996"/>
    <s v="24-24,99 lei"/>
    <n v="24"/>
    <s v="5-5,99 euro"/>
    <n v="5"/>
  </r>
  <r>
    <n v="626"/>
    <x v="7"/>
    <s v="COMUNA LISA"/>
    <x v="0"/>
    <n v="1"/>
    <m/>
    <s v="X"/>
    <s v="X"/>
    <n v="2800"/>
    <n v="12685.42"/>
    <n v="0"/>
    <n v="15485.42"/>
    <n v="3199.4008388256443"/>
    <n v="1444"/>
    <m/>
    <n v="1033"/>
    <m/>
    <x v="586"/>
    <n v="1033"/>
    <n v="10.723975069252077"/>
    <n v="2.2156515504332717"/>
    <n v="14.990726040658277"/>
    <n v="3.0971934548166935"/>
    <n v="4.8400999999999996"/>
    <s v="10-10,99 lei"/>
    <n v="10"/>
    <s v="2-2,99 euro"/>
    <n v="2"/>
  </r>
  <r>
    <n v="627"/>
    <x v="7"/>
    <s v="COMUNA MĂIERUŞ"/>
    <x v="0"/>
    <n v="1"/>
    <m/>
    <s v="X"/>
    <s v="X"/>
    <n v="1400"/>
    <n v="16418.759999999998"/>
    <n v="0"/>
    <n v="17818.759999999998"/>
    <n v="3681.4859197124024"/>
    <n v="2286"/>
    <m/>
    <n v="1556"/>
    <m/>
    <x v="587"/>
    <n v="1556"/>
    <n v="7.7947331583552053"/>
    <n v="1.610448783776204"/>
    <n v="11.451645244215937"/>
    <n v="2.3659935216660686"/>
    <n v="4.8400999999999996"/>
    <s v="7-7,99 lei"/>
    <n v="7"/>
    <s v="1-1,99 euro"/>
    <n v="1"/>
  </r>
  <r>
    <n v="628"/>
    <x v="7"/>
    <s v="COMUNA MÂNDRA"/>
    <x v="0"/>
    <n v="1"/>
    <m/>
    <s v="X"/>
    <s v="X"/>
    <n v="3600"/>
    <n v="33169"/>
    <n v="0"/>
    <n v="36769"/>
    <n v="7596.7438689283281"/>
    <n v="2497"/>
    <m/>
    <n v="1483"/>
    <m/>
    <x v="588"/>
    <n v="1483"/>
    <n v="14.725270324389268"/>
    <n v="3.0423483656100632"/>
    <n v="24.793661496965612"/>
    <n v="5.1225514962429726"/>
    <n v="4.8400999999999996"/>
    <s v="14-14,99 lei"/>
    <n v="14"/>
    <s v="3-3,99 euro"/>
    <n v="3"/>
  </r>
  <r>
    <n v="629"/>
    <x v="7"/>
    <s v="COMUNA MOIECIU"/>
    <x v="0"/>
    <n v="1"/>
    <m/>
    <s v="X"/>
    <s v="X"/>
    <n v="30640"/>
    <n v="26210"/>
    <n v="0"/>
    <n v="56850"/>
    <n v="11745.625090390695"/>
    <n v="3855"/>
    <m/>
    <n v="2566"/>
    <m/>
    <x v="589"/>
    <n v="2566"/>
    <n v="14.747081712062256"/>
    <n v="3.0468547575591947"/>
    <n v="22.155105222135621"/>
    <n v="4.5774065044390859"/>
    <n v="4.8400999999999996"/>
    <s v="14-14,99 lei"/>
    <n v="14"/>
    <s v="3-3,99 euro"/>
    <n v="3"/>
  </r>
  <r>
    <n v="630"/>
    <x v="7"/>
    <s v="COMUNA ORMENIŞ"/>
    <x v="0"/>
    <n v="1"/>
    <m/>
    <s v="X"/>
    <s v="X"/>
    <n v="0"/>
    <n v="29967"/>
    <n v="0"/>
    <n v="29967"/>
    <n v="6191.4010041114861"/>
    <n v="1577"/>
    <m/>
    <n v="1233"/>
    <m/>
    <x v="542"/>
    <n v="1233"/>
    <n v="19.002536461636019"/>
    <n v="3.9260627800326482"/>
    <n v="24.304136253041364"/>
    <n v="5.0214120065786583"/>
    <n v="4.8400999999999996"/>
    <s v="19-19,99 lei"/>
    <n v="19"/>
    <s v="3-3,99 euro"/>
    <n v="3"/>
  </r>
  <r>
    <n v="631"/>
    <x v="7"/>
    <s v="COMUNA PĂRĂU"/>
    <x v="0"/>
    <n v="1"/>
    <m/>
    <s v="X"/>
    <s v="X"/>
    <n v="1520"/>
    <n v="10139"/>
    <n v="0"/>
    <n v="11659"/>
    <n v="2408.8345282122273"/>
    <n v="1696"/>
    <m/>
    <n v="1188"/>
    <m/>
    <x v="590"/>
    <n v="1188"/>
    <n v="6.8744103773584904"/>
    <n v="1.4203033774836247"/>
    <n v="9.813973063973064"/>
    <n v="2.0276384917611341"/>
    <n v="4.8400999999999996"/>
    <s v="6-6,99 lei"/>
    <n v="6"/>
    <s v="1-1,99 euro"/>
    <n v="1"/>
  </r>
  <r>
    <n v="632"/>
    <x v="7"/>
    <s v="COMUNA POIANA MĂRULUI"/>
    <x v="0"/>
    <n v="1"/>
    <m/>
    <s v="X"/>
    <s v="X"/>
    <n v="4500"/>
    <n v="4960"/>
    <n v="0"/>
    <n v="9460"/>
    <n v="1954.5050722092519"/>
    <n v="2652"/>
    <m/>
    <n v="1620"/>
    <m/>
    <x v="591"/>
    <n v="1620"/>
    <n v="3.5671191553544497"/>
    <n v="0.73699286282400145"/>
    <n v="5.8395061728395063"/>
    <n v="1.206484612474847"/>
    <n v="4.8400999999999996"/>
    <s v="3-3,99 lei"/>
    <n v="3"/>
    <s v="0-0,99 euro"/>
    <n v="0"/>
  </r>
  <r>
    <n v="633"/>
    <x v="7"/>
    <s v="COMUNA PREJMER"/>
    <x v="0"/>
    <n v="1"/>
    <m/>
    <s v="X"/>
    <s v="X"/>
    <n v="2400"/>
    <n v="23594.6"/>
    <n v="0"/>
    <n v="25994.6"/>
    <n v="5370.6741596248012"/>
    <n v="7842"/>
    <m/>
    <n v="3807"/>
    <m/>
    <x v="592"/>
    <n v="3807"/>
    <n v="3.3147921448610047"/>
    <n v="0.68486026008987522"/>
    <n v="6.8281061203047013"/>
    <n v="1.4107365798856846"/>
    <n v="4.8400999999999996"/>
    <s v="3-3,99 lei"/>
    <n v="3"/>
    <s v="0-0,99 euro"/>
    <n v="0"/>
  </r>
  <r>
    <n v="634"/>
    <x v="7"/>
    <s v="COMUNA RACOŞ"/>
    <x v="0"/>
    <n v="1"/>
    <m/>
    <s v="X"/>
    <s v="X"/>
    <n v="0"/>
    <n v="5622.28"/>
    <n v="0"/>
    <n v="5622.28"/>
    <n v="1161.6040990888619"/>
    <n v="2550"/>
    <m/>
    <n v="1548"/>
    <m/>
    <x v="593"/>
    <n v="1548"/>
    <n v="2.2048156862745096"/>
    <n v="0.45553101925053407"/>
    <n v="3.6319638242894055"/>
    <n v="0.75039024488944561"/>
    <n v="4.8400999999999996"/>
    <s v="2-2,99 lei"/>
    <n v="2"/>
    <s v="0-0,99 euro"/>
    <n v="0"/>
  </r>
  <r>
    <n v="635"/>
    <x v="7"/>
    <s v="COMUNA RECEA"/>
    <x v="0"/>
    <n v="1"/>
    <m/>
    <s v="X"/>
    <s v="X"/>
    <n v="0"/>
    <n v="11793.29"/>
    <n v="0"/>
    <n v="11793.29"/>
    <n v="2436.5798227309356"/>
    <n v="2643"/>
    <m/>
    <n v="1459"/>
    <m/>
    <x v="594"/>
    <n v="1459"/>
    <n v="4.4620847521755582"/>
    <n v="0.92189928972036916"/>
    <n v="8.0831322823851952"/>
    <n v="1.6700341485475911"/>
    <n v="4.8400999999999996"/>
    <s v="4-4,99 lei"/>
    <n v="4"/>
    <s v="0-0,99 euro"/>
    <n v="0"/>
  </r>
  <r>
    <n v="636"/>
    <x v="7"/>
    <s v="COMUNA SÂMBĂTA DE SUS"/>
    <x v="0"/>
    <n v="1"/>
    <m/>
    <s v="X"/>
    <s v="X"/>
    <n v="16830"/>
    <n v="3409.91"/>
    <n v="0"/>
    <n v="20239.91"/>
    <n v="4181.7131877440552"/>
    <n v="1320"/>
    <m/>
    <n v="956"/>
    <m/>
    <x v="595"/>
    <n v="956"/>
    <n v="15.333265151515151"/>
    <n v="3.1679645361697388"/>
    <n v="21.171453974895396"/>
    <n v="4.3741769746276731"/>
    <n v="4.8400999999999996"/>
    <s v="15-15,99 lei"/>
    <n v="15"/>
    <s v="3-3,99 euro"/>
    <n v="3"/>
  </r>
  <r>
    <n v="637"/>
    <x v="7"/>
    <s v="COMUNA SÂNPETRU"/>
    <x v="0"/>
    <n v="1"/>
    <m/>
    <s v="X"/>
    <s v="X"/>
    <n v="249.95"/>
    <n v="5388.69"/>
    <n v="0"/>
    <n v="5638.6399999999994"/>
    <n v="1164.984194541435"/>
    <n v="7273"/>
    <m/>
    <n v="3491"/>
    <m/>
    <x v="596"/>
    <n v="3491"/>
    <n v="0.77528392685274294"/>
    <n v="0.16017932002494639"/>
    <n v="1.6151933543397305"/>
    <n v="0.3337107403441521"/>
    <n v="4.8400999999999996"/>
    <s v="0-0,99 lei"/>
    <n v="0"/>
    <s v="0-0,99 euro"/>
    <n v="0"/>
  </r>
  <r>
    <n v="638"/>
    <x v="7"/>
    <s v="COMUNA ŞERCAIA"/>
    <x v="0"/>
    <n v="1"/>
    <m/>
    <s v="X"/>
    <s v="X"/>
    <n v="0"/>
    <n v="19830"/>
    <n v="0"/>
    <n v="19830"/>
    <n v="4097.0227887853562"/>
    <n v="2274"/>
    <m/>
    <n v="1124"/>
    <m/>
    <x v="597"/>
    <n v="1124"/>
    <n v="8.7203166226912927"/>
    <n v="1.8016810856575884"/>
    <n v="17.642348754448399"/>
    <n v="3.6450380683143737"/>
    <n v="4.8400999999999996"/>
    <s v="8-8,99 lei"/>
    <n v="8"/>
    <s v="1-1,99 euro"/>
    <n v="1"/>
  </r>
  <r>
    <n v="639"/>
    <x v="7"/>
    <s v="COMUNA ŞINCA"/>
    <x v="0"/>
    <n v="1"/>
    <m/>
    <s v="X"/>
    <s v="X"/>
    <n v="1350"/>
    <n v="5672.92"/>
    <n v="0"/>
    <n v="7022.92"/>
    <n v="1450.9865498646723"/>
    <n v="2857"/>
    <m/>
    <n v="1698"/>
    <m/>
    <x v="598"/>
    <n v="1698"/>
    <n v="2.4581449072453623"/>
    <n v="0.50787068598693463"/>
    <n v="4.1359952885747937"/>
    <n v="0.8545268255975691"/>
    <n v="4.8400999999999996"/>
    <s v="2-2,99 lei"/>
    <n v="2"/>
    <s v="0-0,99 euro"/>
    <n v="0"/>
  </r>
  <r>
    <n v="640"/>
    <x v="7"/>
    <s v="COMUNA ŞINCA NOUĂ"/>
    <x v="0"/>
    <n v="1"/>
    <m/>
    <s v="X"/>
    <s v="X"/>
    <n v="1200"/>
    <n v="5882"/>
    <n v="0"/>
    <n v="7082"/>
    <n v="1463.1929092374126"/>
    <n v="1297"/>
    <m/>
    <n v="971"/>
    <m/>
    <x v="599"/>
    <n v="971"/>
    <n v="5.4602929838087899"/>
    <n v="1.1281363987952293"/>
    <n v="7.2935118434603501"/>
    <n v="1.5068928004504765"/>
    <n v="4.8400999999999996"/>
    <s v="5-5,99 lei"/>
    <n v="5"/>
    <s v="1-1,99 euro"/>
    <n v="1"/>
  </r>
  <r>
    <n v="641"/>
    <x v="7"/>
    <s v="COMUNA ŞOARŞ"/>
    <x v="0"/>
    <n v="1"/>
    <m/>
    <s v="X"/>
    <s v="X"/>
    <n v="6120"/>
    <n v="18320.48"/>
    <n v="0"/>
    <n v="24440.48"/>
    <n v="5049.5816202144588"/>
    <n v="1642"/>
    <m/>
    <n v="1032"/>
    <m/>
    <x v="600"/>
    <n v="1032"/>
    <n v="14.884579780755177"/>
    <n v="3.0752628624935801"/>
    <n v="23.682635658914727"/>
    <n v="4.8930054459442429"/>
    <n v="4.8400999999999996"/>
    <s v="14-14,99 lei"/>
    <n v="14"/>
    <s v="3-3,99 euro"/>
    <n v="3"/>
  </r>
  <r>
    <n v="642"/>
    <x v="7"/>
    <s v="COMUNA TĂRLUNGENI"/>
    <x v="0"/>
    <n v="1"/>
    <m/>
    <s v="X"/>
    <s v="X"/>
    <n v="2100"/>
    <n v="47707.77"/>
    <n v="0"/>
    <n v="49807.77"/>
    <n v="10290.648953534019"/>
    <n v="7954"/>
    <m/>
    <n v="4195"/>
    <m/>
    <x v="601"/>
    <n v="4195"/>
    <n v="6.2619776213226048"/>
    <n v="1.2937702984075961"/>
    <n v="11.873127532777115"/>
    <n v="2.4530748399365958"/>
    <n v="4.8400999999999996"/>
    <s v="6-6,99 lei"/>
    <n v="6"/>
    <s v="1-1,99 euro"/>
    <n v="1"/>
  </r>
  <r>
    <n v="643"/>
    <x v="7"/>
    <s v="COMUNA TELIU"/>
    <x v="0"/>
    <n v="1"/>
    <m/>
    <s v="X"/>
    <s v="X"/>
    <n v="23110"/>
    <n v="11469"/>
    <n v="0"/>
    <n v="34579"/>
    <n v="7144.2738786388718"/>
    <n v="3246"/>
    <m/>
    <n v="1912"/>
    <m/>
    <x v="602"/>
    <n v="1912"/>
    <n v="10.652803450400492"/>
    <n v="2.2009469743188146"/>
    <n v="18.085251046025103"/>
    <n v="3.7365449156061046"/>
    <n v="4.8400999999999996"/>
    <s v="10-10,99 lei"/>
    <n v="10"/>
    <s v="2-2,99 euro"/>
    <n v="2"/>
  </r>
  <r>
    <n v="644"/>
    <x v="7"/>
    <s v="COMUNA TICUŞU"/>
    <x v="0"/>
    <n v="1"/>
    <m/>
    <s v="X"/>
    <s v="X"/>
    <n v="1800"/>
    <n v="2978.45"/>
    <n v="0"/>
    <n v="4778.45"/>
    <n v="987.26265986239957"/>
    <n v="786"/>
    <m/>
    <n v="592"/>
    <m/>
    <x v="603"/>
    <n v="592"/>
    <n v="6.079452926208651"/>
    <n v="1.2560593636926203"/>
    <n v="8.0717060810810803"/>
    <n v="1.667673411929729"/>
    <n v="4.8400999999999996"/>
    <s v="6-6,99 lei"/>
    <n v="6"/>
    <s v="1-1,99 euro"/>
    <n v="1"/>
  </r>
  <r>
    <n v="645"/>
    <x v="7"/>
    <s v="COMUNA UCEA"/>
    <x v="0"/>
    <n v="1"/>
    <m/>
    <s v="X"/>
    <s v="X"/>
    <n v="2360"/>
    <n v="13038.49"/>
    <n v="0"/>
    <n v="15398.49"/>
    <n v="3181.4404661060726"/>
    <n v="1873"/>
    <m/>
    <n v="1149"/>
    <m/>
    <x v="604"/>
    <n v="1149"/>
    <n v="8.2212973838761343"/>
    <n v="1.6985800673283891"/>
    <n v="13.401644908616188"/>
    <n v="2.7688776902576784"/>
    <n v="4.8400999999999996"/>
    <s v="8-8,99 lei"/>
    <n v="8"/>
    <s v="1-1,99 euro"/>
    <n v="1"/>
  </r>
  <r>
    <n v="646"/>
    <x v="7"/>
    <s v="COMUNA UNGRA"/>
    <x v="0"/>
    <n v="1"/>
    <m/>
    <s v="X"/>
    <s v="X"/>
    <n v="0"/>
    <n v="4796"/>
    <n v="0"/>
    <n v="4796"/>
    <n v="990.88861800376037"/>
    <n v="1705"/>
    <m/>
    <n v="1141"/>
    <m/>
    <x v="605"/>
    <n v="1141"/>
    <n v="2.8129032258064517"/>
    <n v="0.58116634487024066"/>
    <n v="4.2033304119193691"/>
    <n v="0.86843875372809853"/>
    <n v="4.8400999999999996"/>
    <s v="2-2,99 lei"/>
    <n v="2"/>
    <s v="0-0,99 euro"/>
    <n v="0"/>
  </r>
  <r>
    <n v="647"/>
    <x v="7"/>
    <s v="COMUNA VAMA BUZĂULUI"/>
    <x v="0"/>
    <n v="1"/>
    <m/>
    <s v="X"/>
    <s v="X"/>
    <n v="1200"/>
    <n v="24166.11"/>
    <n v="0"/>
    <n v="25366.11"/>
    <n v="5240.8235367037878"/>
    <n v="2823"/>
    <m/>
    <n v="1626"/>
    <m/>
    <x v="606"/>
    <n v="1626"/>
    <n v="8.9855154091392144"/>
    <n v="1.8564730912872078"/>
    <n v="15.600313653136531"/>
    <n v="3.2231387064598942"/>
    <n v="4.8400999999999996"/>
    <s v="8-8,99 lei"/>
    <n v="8"/>
    <s v="1-1,99 euro"/>
    <n v="1"/>
  </r>
  <r>
    <n v="648"/>
    <x v="7"/>
    <s v="COMUNA VIŞTEA"/>
    <x v="0"/>
    <n v="1"/>
    <m/>
    <s v="X"/>
    <s v="X"/>
    <n v="17057"/>
    <n v="13052.42"/>
    <n v="0"/>
    <n v="30109.42"/>
    <n v="6220.8260159914053"/>
    <n v="1766"/>
    <m/>
    <n v="1100"/>
    <m/>
    <x v="607"/>
    <n v="1100"/>
    <n v="17.049501698754245"/>
    <n v="3.5225515379339782"/>
    <n v="27.372199999999999"/>
    <n v="5.6552963781740049"/>
    <n v="4.8400999999999996"/>
    <s v="17-17,99 lei"/>
    <n v="17"/>
    <s v="3-3,99 euro"/>
    <n v="3"/>
  </r>
  <r>
    <n v="649"/>
    <x v="7"/>
    <s v="COMUNA VOILA"/>
    <x v="0"/>
    <n v="1"/>
    <m/>
    <s v="X"/>
    <s v="X"/>
    <n v="10570"/>
    <n v="23995"/>
    <n v="0"/>
    <n v="34565"/>
    <n v="7141.3813764178431"/>
    <n v="2577"/>
    <m/>
    <n v="1605"/>
    <m/>
    <x v="608"/>
    <n v="1605"/>
    <n v="13.412883197516493"/>
    <n v="2.7711996028008703"/>
    <n v="21.535825545171338"/>
    <n v="4.4494588015064442"/>
    <n v="4.8400999999999996"/>
    <s v="13-13,99 lei"/>
    <n v="13"/>
    <s v="2-2,99 euro"/>
    <n v="2"/>
  </r>
  <r>
    <n v="650"/>
    <x v="7"/>
    <s v="COMUNA VULCAN"/>
    <x v="0"/>
    <n v="1"/>
    <m/>
    <s v="X"/>
    <s v="X"/>
    <n v="0"/>
    <n v="14605"/>
    <n v="0"/>
    <n v="14605"/>
    <n v="3017.4996384372225"/>
    <n v="4028"/>
    <m/>
    <n v="2437"/>
    <m/>
    <x v="609"/>
    <n v="2437"/>
    <n v="3.6258689175769612"/>
    <n v="0.74913099266068084"/>
    <n v="5.9930242100943785"/>
    <n v="1.238202559883965"/>
    <n v="4.8400999999999996"/>
    <s v="3-3,99 lei"/>
    <n v="3"/>
    <s v="0-0,99 euro"/>
    <n v="0"/>
  </r>
  <r>
    <n v="593"/>
    <x v="7"/>
    <s v="MUNICIPIUL BRAȘOV"/>
    <x v="0"/>
    <n v="1"/>
    <m/>
    <s v="X"/>
    <s v="X"/>
    <n v="42100"/>
    <n v="358570.48"/>
    <n v="0"/>
    <n v="400670.48"/>
    <n v="82781.446664325122"/>
    <n v="245992"/>
    <m/>
    <n v="85058"/>
    <m/>
    <x v="610"/>
    <n v="85058"/>
    <n v="1.628794757553091"/>
    <n v="0.33652088955870568"/>
    <n v="4.7105560911378115"/>
    <n v="0.97323528256395775"/>
    <n v="4.8400999999999996"/>
    <s v="1-1,99 lei"/>
    <n v="1"/>
    <s v="0-0,99 euro"/>
    <n v="0"/>
  </r>
  <r>
    <n v="594"/>
    <x v="7"/>
    <s v="MUNICIPIUL CODLEA"/>
    <x v="0"/>
    <n v="1"/>
    <m/>
    <s v="X"/>
    <s v="X"/>
    <n v="11640"/>
    <n v="28405.01"/>
    <n v="0"/>
    <n v="40045.009999999995"/>
    <n v="8273.5914547220091"/>
    <n v="21012"/>
    <m/>
    <n v="7753"/>
    <m/>
    <x v="611"/>
    <n v="7753"/>
    <n v="1.9058162002665142"/>
    <n v="0.39375554229592657"/>
    <n v="5.1650986714820064"/>
    <n v="1.0671470985066438"/>
    <n v="4.8400999999999996"/>
    <s v="1-1,99 lei"/>
    <n v="1"/>
    <s v="0-0,99 euro"/>
    <n v="0"/>
  </r>
  <r>
    <n v="595"/>
    <x v="7"/>
    <s v="MUNICIPIUL FĂGĂRAȘ"/>
    <x v="0"/>
    <n v="1"/>
    <m/>
    <s v="X"/>
    <s v="X"/>
    <n v="89520"/>
    <n v="26483.05"/>
    <n v="0"/>
    <n v="116003.05"/>
    <n v="23967.077126505654"/>
    <n v="31232"/>
    <m/>
    <n v="9954"/>
    <m/>
    <x v="612"/>
    <n v="9954"/>
    <n v="3.7142370005122953"/>
    <n v="0.76738848381485825"/>
    <n v="11.653912999799076"/>
    <n v="2.407783516827974"/>
    <n v="4.8400999999999996"/>
    <s v="3-3,99 lei"/>
    <n v="3"/>
    <s v="0-0,99 euro"/>
    <n v="0"/>
  </r>
  <r>
    <n v="596"/>
    <x v="7"/>
    <s v="MUNICIPIUL SĂCELE"/>
    <x v="0"/>
    <n v="1"/>
    <m/>
    <s v="X"/>
    <s v="X"/>
    <n v="3400"/>
    <n v="29934"/>
    <n v="0"/>
    <n v="33334"/>
    <n v="6887.0477882688383"/>
    <n v="27624"/>
    <m/>
    <n v="10925"/>
    <m/>
    <x v="613"/>
    <n v="10925"/>
    <n v="1.206704315088329"/>
    <n v="0.24931392225126117"/>
    <n v="3.05116704805492"/>
    <n v="0.63039339023055729"/>
    <n v="4.8400999999999996"/>
    <s v="1-1,99 lei"/>
    <n v="1"/>
    <s v="0-0,99 euro"/>
    <n v="0"/>
  </r>
  <r>
    <n v="597"/>
    <x v="7"/>
    <s v="ORAȘUL GHIMBAV"/>
    <x v="0"/>
    <n v="1"/>
    <m/>
    <s v="X"/>
    <s v="X"/>
    <n v="37864"/>
    <n v="4700"/>
    <n v="0"/>
    <n v="42564"/>
    <n v="8794.0331811326214"/>
    <n v="5978"/>
    <m/>
    <n v="2757"/>
    <m/>
    <x v="614"/>
    <n v="2757"/>
    <n v="7.1201070592171298"/>
    <n v="1.471066105910442"/>
    <n v="15.438520130576714"/>
    <n v="3.1897109833633013"/>
    <n v="4.8400999999999996"/>
    <s v="7-7,99 lei"/>
    <n v="7"/>
    <s v="1-1,99 euro"/>
    <n v="1"/>
  </r>
  <r>
    <n v="598"/>
    <x v="7"/>
    <s v="ORAȘUL PREDEAL"/>
    <x v="0"/>
    <n v="1"/>
    <m/>
    <s v="X"/>
    <s v="X"/>
    <n v="35262"/>
    <n v="19048.599999999999"/>
    <n v="0"/>
    <n v="54310.6"/>
    <n v="11220.966508956428"/>
    <n v="4158"/>
    <m/>
    <n v="2306"/>
    <m/>
    <x v="615"/>
    <n v="2306"/>
    <n v="13.061712361712361"/>
    <n v="2.698645144049165"/>
    <n v="23.551864700780573"/>
    <n v="4.8659872111693092"/>
    <n v="4.8400999999999996"/>
    <s v="13-13,99 lei"/>
    <n v="13"/>
    <s v="2-2,99 euro"/>
    <n v="2"/>
  </r>
  <r>
    <n v="599"/>
    <x v="7"/>
    <s v="ORAȘUL RÂȘNOV"/>
    <x v="0"/>
    <n v="1"/>
    <m/>
    <s v="X"/>
    <s v="X"/>
    <n v="42535"/>
    <n v="26956.11"/>
    <n v="0"/>
    <n v="69491.11"/>
    <n v="14357.370715481085"/>
    <n v="15024"/>
    <m/>
    <n v="5852"/>
    <m/>
    <x v="616"/>
    <n v="5852"/>
    <n v="4.6253401224707131"/>
    <n v="0.9556290412327666"/>
    <n v="11.874762474367738"/>
    <n v="2.4534126308067474"/>
    <n v="4.8400999999999996"/>
    <s v="4-4,99 lei"/>
    <n v="4"/>
    <s v="0-0,99 euro"/>
    <n v="0"/>
  </r>
  <r>
    <n v="600"/>
    <x v="7"/>
    <s v="ORAȘUL RUPEA"/>
    <x v="0"/>
    <n v="1"/>
    <m/>
    <s v="X"/>
    <s v="X"/>
    <n v="0"/>
    <n v="13891"/>
    <n v="0"/>
    <n v="13891"/>
    <n v="2869.9820251647698"/>
    <n v="4814"/>
    <m/>
    <n v="2465"/>
    <m/>
    <x v="617"/>
    <n v="2465"/>
    <n v="2.8855421686746987"/>
    <n v="0.59617408084020973"/>
    <n v="5.6352941176470592"/>
    <n v="1.1642929108173508"/>
    <n v="4.8400999999999996"/>
    <s v="2-2,99 lei"/>
    <n v="2"/>
    <s v="0-0,99 euro"/>
    <n v="0"/>
  </r>
  <r>
    <n v="601"/>
    <x v="7"/>
    <s v="ORAȘUL VICTORIA"/>
    <x v="0"/>
    <n v="1"/>
    <m/>
    <s v="X"/>
    <s v="X"/>
    <n v="46935"/>
    <n v="10143"/>
    <n v="0"/>
    <n v="57078"/>
    <n v="11792.731555133159"/>
    <n v="6993"/>
    <m/>
    <n v="3052"/>
    <m/>
    <x v="618"/>
    <n v="3052"/>
    <n v="8.1621621621621614"/>
    <n v="1.6863622987463405"/>
    <n v="18.701834862385322"/>
    <n v="3.8639356340541151"/>
    <n v="4.8400999999999996"/>
    <s v="8-8,99 lei"/>
    <n v="8"/>
    <s v="1-1,99 euro"/>
    <n v="1"/>
  </r>
  <r>
    <n v="602"/>
    <x v="7"/>
    <s v="ORAȘUL ZĂRNEȘTI"/>
    <x v="0"/>
    <n v="1"/>
    <m/>
    <s v="X"/>
    <s v="X"/>
    <n v="44268"/>
    <n v="31582.49"/>
    <n v="0"/>
    <n v="75850.490000000005"/>
    <n v="15671.2650565071"/>
    <n v="21451"/>
    <m/>
    <n v="9428"/>
    <m/>
    <x v="619"/>
    <n v="9428"/>
    <n v="3.5359885320031701"/>
    <n v="0.73056104873931749"/>
    <n v="8.0452365294866368"/>
    <n v="1.662204609302832"/>
    <n v="4.8400999999999996"/>
    <s v="3-3,99 lei"/>
    <n v="3"/>
    <s v="0-0,99 euro"/>
    <n v="0"/>
  </r>
  <r>
    <m/>
    <x v="8"/>
    <s v="A JUDEȚ"/>
    <x v="0"/>
    <m/>
    <m/>
    <m/>
    <m/>
    <n v="0"/>
    <n v="8299.11"/>
    <n v="0"/>
    <n v="8299.11"/>
    <n v="1714.6567219685546"/>
    <m/>
    <m/>
    <m/>
    <m/>
    <x v="0"/>
    <n v="0"/>
    <m/>
    <m/>
    <m/>
    <m/>
    <n v="4.8400999999999996"/>
    <m/>
    <m/>
    <m/>
    <m/>
  </r>
  <r>
    <n v="655"/>
    <x v="8"/>
    <s v="COMUNA BĂRĂGANUL"/>
    <x v="0"/>
    <n v="1"/>
    <m/>
    <s v="X"/>
    <s v="X"/>
    <n v="0"/>
    <n v="4180.67"/>
    <n v="0"/>
    <n v="4180.67"/>
    <n v="863.75694717051306"/>
    <n v="2493"/>
    <m/>
    <n v="1401"/>
    <m/>
    <x v="64"/>
    <n v="1401"/>
    <n v="1.6769634977938228"/>
    <n v="0.34647290299659567"/>
    <n v="2.9840613847251962"/>
    <n v="0.61652887021449898"/>
    <n v="4.8400999999999996"/>
    <s v="1-1,99 lei"/>
    <n v="1"/>
    <s v="0-0,99 euro"/>
    <n v="0"/>
  </r>
  <r>
    <n v="656"/>
    <x v="8"/>
    <s v="COMUNA BERTEŞTII DE JOS"/>
    <x v="0"/>
    <n v="1"/>
    <m/>
    <s v="X"/>
    <s v="X"/>
    <n v="1620"/>
    <n v="6695.52"/>
    <n v="0"/>
    <n v="8315.52"/>
    <n v="1718.0471477862029"/>
    <n v="2434"/>
    <m/>
    <n v="1356"/>
    <m/>
    <x v="620"/>
    <n v="1356"/>
    <n v="3.4164009860312246"/>
    <n v="0.70585338857280322"/>
    <n v="6.1323893805309737"/>
    <n v="1.266996421671241"/>
    <n v="4.8400999999999996"/>
    <s v="3-3,99 lei"/>
    <n v="3"/>
    <s v="0-0,99 euro"/>
    <n v="0"/>
  </r>
  <r>
    <n v="657"/>
    <x v="8"/>
    <s v="COMUNA BORDEI VERDE"/>
    <x v="0"/>
    <n v="1"/>
    <m/>
    <s v="X"/>
    <s v="X"/>
    <n v="2508"/>
    <n v="574"/>
    <n v="0"/>
    <n v="3082"/>
    <n v="636.76370322927221"/>
    <n v="2043"/>
    <m/>
    <n v="1177"/>
    <m/>
    <x v="621"/>
    <n v="1177"/>
    <n v="1.5085658345570241"/>
    <n v="0.31168071621599225"/>
    <n v="2.6185216652506371"/>
    <n v="0.54100569518204944"/>
    <n v="4.8400999999999996"/>
    <s v="1-1,99 lei"/>
    <n v="1"/>
    <s v="0-0,99 euro"/>
    <n v="0"/>
  </r>
  <r>
    <n v="658"/>
    <x v="8"/>
    <s v="COMUNA CAZASU"/>
    <x v="0"/>
    <n v="1"/>
    <m/>
    <s v="X"/>
    <s v="X"/>
    <n v="2250"/>
    <n v="5820"/>
    <n v="0"/>
    <n v="8070"/>
    <n v="1667.3209231214232"/>
    <n v="3054"/>
    <m/>
    <n v="1549"/>
    <m/>
    <x v="622"/>
    <n v="1549"/>
    <n v="2.6424361493123771"/>
    <n v="0.545946602200859"/>
    <n v="5.2098127824402845"/>
    <n v="1.0763853603107962"/>
    <n v="4.8400999999999996"/>
    <s v="2-2,99 lei"/>
    <n v="2"/>
    <s v="0-0,99 euro"/>
    <n v="0"/>
  </r>
  <r>
    <n v="659"/>
    <x v="8"/>
    <s v="COMUNA CHISCANI"/>
    <x v="0"/>
    <n v="1"/>
    <m/>
    <s v="X"/>
    <s v="X"/>
    <n v="1800"/>
    <n v="8792.18"/>
    <n v="0"/>
    <n v="10592.18"/>
    <n v="2188.4217268238262"/>
    <n v="5222"/>
    <m/>
    <n v="2321"/>
    <m/>
    <x v="623"/>
    <n v="2321"/>
    <n v="2.0283761011106858"/>
    <n v="0.41907731268169784"/>
    <n v="4.5636277466609219"/>
    <n v="0.94287881379742622"/>
    <n v="4.8400999999999996"/>
    <s v="2-2,99 lei"/>
    <n v="2"/>
    <s v="0-0,99 euro"/>
    <n v="0"/>
  </r>
  <r>
    <n v="660"/>
    <x v="8"/>
    <s v="COMUNA CIOCILE"/>
    <x v="0"/>
    <n v="1"/>
    <m/>
    <s v="X"/>
    <s v="X"/>
    <n v="0"/>
    <n v="12534"/>
    <n v="0"/>
    <n v="12534"/>
    <n v="2589.6159170265078"/>
    <n v="1971"/>
    <m/>
    <n v="1246"/>
    <m/>
    <x v="624"/>
    <n v="1246"/>
    <n v="6.359208523592085"/>
    <n v="1.3138589127481013"/>
    <n v="10.059390048154093"/>
    <n v="2.0783434326055441"/>
    <n v="4.8400999999999996"/>
    <s v="6-6,99 lei"/>
    <n v="6"/>
    <s v="1-1,99 euro"/>
    <n v="1"/>
  </r>
  <r>
    <n v="661"/>
    <x v="8"/>
    <s v="COMUNA CIREŞU"/>
    <x v="0"/>
    <n v="1"/>
    <m/>
    <s v="X"/>
    <s v="X"/>
    <n v="4050"/>
    <n v="8093"/>
    <n v="0"/>
    <n v="12143"/>
    <n v="2508.8324621392121"/>
    <n v="2348"/>
    <m/>
    <n v="1462"/>
    <m/>
    <x v="625"/>
    <n v="1462"/>
    <n v="5.1716354344122655"/>
    <n v="1.0684976414562233"/>
    <n v="8.3057455540355676"/>
    <n v="1.716027675881814"/>
    <n v="4.8400999999999996"/>
    <s v="5-5,99 lei"/>
    <n v="5"/>
    <s v="1-1,99 euro"/>
    <n v="1"/>
  </r>
  <r>
    <n v="662"/>
    <x v="8"/>
    <s v="COMUNA DUDEŞTI"/>
    <x v="0"/>
    <n v="1"/>
    <m/>
    <s v="X"/>
    <s v="X"/>
    <n v="2520"/>
    <n v="11358"/>
    <n v="0"/>
    <n v="13878"/>
    <n v="2867.2961302452431"/>
    <n v="2839"/>
    <m/>
    <n v="1681"/>
    <m/>
    <x v="626"/>
    <n v="1681"/>
    <n v="4.8883409651285668"/>
    <n v="1.0099669356270671"/>
    <n v="8.2558001189767989"/>
    <n v="1.7057085843219768"/>
    <n v="4.8400999999999996"/>
    <s v="4-4,99 lei"/>
    <n v="4"/>
    <s v="1-1,99 euro"/>
    <n v="1"/>
  </r>
  <r>
    <n v="663"/>
    <x v="8"/>
    <s v="COMUNA FRECĂŢEI"/>
    <x v="0"/>
    <n v="1"/>
    <m/>
    <s v="X"/>
    <s v="X"/>
    <n v="6323.7"/>
    <n v="4647.7700000000004"/>
    <n v="0"/>
    <n v="10971.470000000001"/>
    <n v="2266.7858102105333"/>
    <n v="1108"/>
    <m/>
    <n v="846"/>
    <m/>
    <x v="237"/>
    <n v="846"/>
    <n v="9.9020487364620955"/>
    <n v="2.0458355687820697"/>
    <n v="12.968640661938535"/>
    <n v="2.6794158513126871"/>
    <n v="4.8400999999999996"/>
    <s v="9-9,99 lei"/>
    <n v="9"/>
    <s v="2-2,99 euro"/>
    <n v="2"/>
  </r>
  <r>
    <n v="664"/>
    <x v="8"/>
    <s v="COMUNA GALBENU"/>
    <x v="0"/>
    <n v="1"/>
    <m/>
    <s v="X"/>
    <s v="X"/>
    <n v="8500"/>
    <n v="3274"/>
    <n v="0"/>
    <n v="11774"/>
    <n v="2432.5943678849612"/>
    <n v="2417"/>
    <m/>
    <n v="1748"/>
    <m/>
    <x v="627"/>
    <n v="1748"/>
    <n v="4.8713280926768725"/>
    <n v="1.006451951959024"/>
    <n v="6.7356979405034325"/>
    <n v="1.3916443752202294"/>
    <n v="4.8400999999999996"/>
    <s v="4-4,99 lei"/>
    <n v="4"/>
    <s v="1-1,99 euro"/>
    <n v="1"/>
  </r>
  <r>
    <n v="665"/>
    <x v="8"/>
    <s v="COMUNA GEMENELE"/>
    <x v="0"/>
    <n v="1"/>
    <m/>
    <s v="X"/>
    <s v="X"/>
    <n v="600"/>
    <n v="3045"/>
    <n v="0"/>
    <n v="3645"/>
    <n v="753.08361397491797"/>
    <n v="1433"/>
    <m/>
    <n v="837"/>
    <m/>
    <x v="628"/>
    <n v="837"/>
    <n v="2.5436147941381715"/>
    <n v="0.52552938867754218"/>
    <n v="4.354838709677419"/>
    <n v="0.89974147428305606"/>
    <n v="4.8400999999999996"/>
    <s v="2-2,99 lei"/>
    <n v="2"/>
    <s v="0-0,99 euro"/>
    <n v="0"/>
  </r>
  <r>
    <n v="666"/>
    <x v="8"/>
    <s v="COMUNA GRADIŞTEA"/>
    <x v="0"/>
    <n v="1"/>
    <m/>
    <s v="X"/>
    <s v="X"/>
    <n v="2340"/>
    <n v="2857"/>
    <n v="0"/>
    <n v="5197"/>
    <n v="1073.7381459060764"/>
    <n v="1723"/>
    <m/>
    <n v="1220"/>
    <m/>
    <x v="629"/>
    <n v="1220"/>
    <n v="3.016250725478816"/>
    <n v="0.62317942304473384"/>
    <n v="4.2598360655737704"/>
    <n v="0.88011323434924293"/>
    <n v="4.8400999999999996"/>
    <s v="3-3,99 lei"/>
    <n v="3"/>
    <s v="0-0,99 euro"/>
    <n v="0"/>
  </r>
  <r>
    <n v="667"/>
    <x v="8"/>
    <s v="COMUNA GROPENI"/>
    <x v="0"/>
    <n v="1"/>
    <m/>
    <s v="X"/>
    <s v="X"/>
    <n v="3432"/>
    <n v="10750.55"/>
    <n v="0"/>
    <n v="14182.55"/>
    <n v="2930.2183839176878"/>
    <n v="2752"/>
    <m/>
    <n v="1759"/>
    <m/>
    <x v="630"/>
    <n v="1759"/>
    <n v="5.1535428779069763"/>
    <n v="1.0647595871793925"/>
    <n v="8.0628482092097773"/>
    <n v="1.6658433109253483"/>
    <n v="4.8400999999999996"/>
    <s v="5-5,99 lei"/>
    <n v="5"/>
    <s v="1-1,99 euro"/>
    <n v="1"/>
  </r>
  <r>
    <n v="668"/>
    <x v="8"/>
    <s v="COMUNA JIRLĂU"/>
    <x v="0"/>
    <n v="1"/>
    <m/>
    <s v="X"/>
    <s v="X"/>
    <n v="0"/>
    <n v="8388"/>
    <n v="0"/>
    <n v="8388"/>
    <n v="1733.0220449990704"/>
    <n v="2480"/>
    <m/>
    <n v="1204"/>
    <m/>
    <x v="631"/>
    <n v="1204"/>
    <n v="3.3822580645161291"/>
    <n v="0.69879921169317361"/>
    <n v="6.9667774086378733"/>
    <n v="1.4393870805640119"/>
    <n v="4.8400999999999996"/>
    <s v="3-3,99 lei"/>
    <n v="3"/>
    <s v="0-0,99 euro"/>
    <n v="0"/>
  </r>
  <r>
    <n v="669"/>
    <x v="8"/>
    <s v="COMUNA MĂRAŞU"/>
    <x v="0"/>
    <n v="1"/>
    <m/>
    <s v="X"/>
    <s v="X"/>
    <n v="2500"/>
    <n v="16488.810000000001"/>
    <n v="0"/>
    <n v="18988.810000000001"/>
    <n v="3923.2267928348592"/>
    <n v="2177"/>
    <m/>
    <n v="1370"/>
    <m/>
    <x v="632"/>
    <n v="1370"/>
    <n v="8.7224666972898497"/>
    <n v="1.802125306768424"/>
    <n v="13.860445255474454"/>
    <n v="2.8636691918502621"/>
    <n v="4.8400999999999996"/>
    <s v="8-8,99 lei"/>
    <n v="8"/>
    <s v="1-1,99 euro"/>
    <n v="1"/>
  </r>
  <r>
    <n v="670"/>
    <x v="8"/>
    <s v="COMUNA MĂXINENI"/>
    <x v="0"/>
    <n v="1"/>
    <m/>
    <s v="X"/>
    <s v="X"/>
    <n v="0"/>
    <n v="11149"/>
    <n v="0"/>
    <n v="11149"/>
    <n v="2303.4648044461892"/>
    <n v="2658"/>
    <m/>
    <n v="1611"/>
    <m/>
    <x v="522"/>
    <n v="1611"/>
    <n v="4.1945071482317529"/>
    <n v="0.86661580302715924"/>
    <n v="6.920546244568591"/>
    <n v="1.4298353845103595"/>
    <n v="4.8400999999999996"/>
    <s v="4-4,99 lei"/>
    <n v="4"/>
    <s v="0-0,99 euro"/>
    <n v="0"/>
  </r>
  <r>
    <n v="671"/>
    <x v="8"/>
    <s v="COMUNA MIRCEA VODĂ"/>
    <x v="0"/>
    <n v="1"/>
    <m/>
    <s v="X"/>
    <s v="X"/>
    <n v="1800"/>
    <n v="5483.63"/>
    <n v="0"/>
    <n v="7283.63"/>
    <n v="1504.8511394392679"/>
    <n v="2601"/>
    <m/>
    <n v="1641"/>
    <m/>
    <x v="633"/>
    <n v="1641"/>
    <n v="2.8003191080353709"/>
    <n v="0.57856637425577384"/>
    <n v="4.4385313833028643"/>
    <n v="0.91703299173629971"/>
    <n v="4.8400999999999996"/>
    <s v="2-2,99 lei"/>
    <n v="2"/>
    <s v="0-0,99 euro"/>
    <n v="0"/>
  </r>
  <r>
    <n v="672"/>
    <x v="8"/>
    <s v="COMUNA MOVILA MIRESII"/>
    <x v="0"/>
    <n v="1"/>
    <m/>
    <s v="X"/>
    <s v="X"/>
    <n v="7260"/>
    <n v="4396.1899999999996"/>
    <n v="0"/>
    <n v="11656.189999999999"/>
    <n v="2408.2539616950062"/>
    <n v="3318"/>
    <m/>
    <n v="1826"/>
    <m/>
    <x v="268"/>
    <n v="1826"/>
    <n v="3.5130168776371304"/>
    <n v="0.72581493721971257"/>
    <n v="6.3834556407447964"/>
    <n v="1.3188685441922268"/>
    <n v="4.8400999999999996"/>
    <s v="3-3,99 lei"/>
    <n v="3"/>
    <s v="0-0,99 euro"/>
    <n v="0"/>
  </r>
  <r>
    <n v="673"/>
    <x v="8"/>
    <s v="COMUNA RACOVIŢĂ"/>
    <x v="0"/>
    <n v="1"/>
    <m/>
    <s v="X"/>
    <s v="X"/>
    <n v="0"/>
    <n v="9819"/>
    <n v="0"/>
    <n v="9819"/>
    <n v="2028.6770934484825"/>
    <n v="847"/>
    <m/>
    <n v="570"/>
    <m/>
    <x v="634"/>
    <n v="570"/>
    <n v="11.592680047225501"/>
    <n v="2.3951323417337456"/>
    <n v="17.226315789473684"/>
    <n v="3.5590826200850572"/>
    <n v="4.8400999999999996"/>
    <s v="11-11,99 lei"/>
    <n v="11"/>
    <s v="2-2,99 euro"/>
    <n v="2"/>
  </r>
  <r>
    <n v="674"/>
    <x v="8"/>
    <s v="COMUNA RÂMNICELU"/>
    <x v="0"/>
    <n v="1"/>
    <m/>
    <s v="X"/>
    <s v="X"/>
    <n v="1500"/>
    <n v="7233"/>
    <n v="0"/>
    <n v="8733"/>
    <n v="1804.3015640172725"/>
    <n v="1571"/>
    <m/>
    <n v="800"/>
    <m/>
    <x v="635"/>
    <n v="800"/>
    <n v="5.5588796944621262"/>
    <n v="1.1485051330472773"/>
    <n v="10.91625"/>
    <n v="2.2553769550215907"/>
    <n v="4.8400999999999996"/>
    <s v="5-5,99 lei"/>
    <n v="5"/>
    <s v="1-1,99 euro"/>
    <n v="1"/>
  </r>
  <r>
    <n v="675"/>
    <x v="8"/>
    <s v="COMUNA ROMANU"/>
    <x v="0"/>
    <n v="1"/>
    <m/>
    <s v="X"/>
    <s v="X"/>
    <n v="2160"/>
    <n v="1144"/>
    <n v="0"/>
    <n v="3304"/>
    <n v="682.63052416272399"/>
    <n v="1444"/>
    <m/>
    <n v="783"/>
    <m/>
    <x v="586"/>
    <n v="783"/>
    <n v="2.2880886426592797"/>
    <n v="0.47273582005728809"/>
    <n v="4.2196679438058746"/>
    <n v="0.87181420710437296"/>
    <n v="4.8400999999999996"/>
    <s v="2-2,99 lei"/>
    <n v="2"/>
    <s v="0-0,99 euro"/>
    <n v="0"/>
  </r>
  <r>
    <n v="676"/>
    <x v="8"/>
    <s v="COMUNA ROŞIORI"/>
    <x v="0"/>
    <n v="1"/>
    <m/>
    <s v="X"/>
    <s v="X"/>
    <n v="3280"/>
    <n v="10410"/>
    <n v="0"/>
    <n v="13690"/>
    <n v="2828.4539575628605"/>
    <n v="2047"/>
    <m/>
    <n v="1027"/>
    <m/>
    <x v="226"/>
    <n v="1027"/>
    <n v="6.6878358573522227"/>
    <n v="1.3817557193760921"/>
    <n v="13.330087633885102"/>
    <n v="2.7540934348226491"/>
    <n v="4.8400999999999996"/>
    <s v="6-6,99 lei"/>
    <n v="6"/>
    <s v="1-1,99 euro"/>
    <n v="1"/>
  </r>
  <r>
    <n v="677"/>
    <x v="8"/>
    <s v="COMUNA SALCIA TUDOR"/>
    <x v="0"/>
    <n v="1"/>
    <m/>
    <s v="X"/>
    <s v="X"/>
    <n v="5000"/>
    <n v="706"/>
    <n v="0"/>
    <n v="5706"/>
    <n v="1178.9012623706124"/>
    <n v="2059"/>
    <m/>
    <n v="1231"/>
    <m/>
    <x v="636"/>
    <n v="1231"/>
    <n v="2.7712481787275376"/>
    <n v="0.57256010799932611"/>
    <n v="4.6352558895207148"/>
    <n v="0.95767771110529032"/>
    <n v="4.8400999999999996"/>
    <s v="2-2,99 lei"/>
    <n v="2"/>
    <s v="0-0,99 euro"/>
    <n v="0"/>
  </r>
  <r>
    <n v="678"/>
    <x v="8"/>
    <s v="COMUNA SCORŢARU NOU"/>
    <x v="0"/>
    <n v="1"/>
    <m/>
    <s v="X"/>
    <s v="X"/>
    <n v="3000"/>
    <n v="5088"/>
    <n v="0"/>
    <n v="8088"/>
    <n v="1671.03985454846"/>
    <n v="1058"/>
    <m/>
    <n v="603"/>
    <m/>
    <x v="425"/>
    <n v="603"/>
    <n v="7.6446124763705106"/>
    <n v="1.5794327547717013"/>
    <n v="13.412935323383085"/>
    <n v="2.7712103723855059"/>
    <n v="4.8400999999999996"/>
    <s v="7-7,99 lei"/>
    <n v="7"/>
    <s v="1-1,99 euro"/>
    <n v="1"/>
  </r>
  <r>
    <n v="679"/>
    <x v="8"/>
    <s v="COMUNA SILIŞTEA"/>
    <x v="0"/>
    <n v="1"/>
    <m/>
    <s v="X"/>
    <s v="X"/>
    <n v="1760"/>
    <n v="10052"/>
    <n v="0"/>
    <n v="11812"/>
    <n v="2440.4454453420385"/>
    <n v="1460"/>
    <m/>
    <n v="878"/>
    <m/>
    <x v="274"/>
    <n v="878"/>
    <n v="8.0904109589041102"/>
    <n v="1.6715379762616702"/>
    <n v="13.453302961275627"/>
    <n v="2.7795506211184948"/>
    <n v="4.8400999999999996"/>
    <s v="8-8,99 lei"/>
    <n v="8"/>
    <s v="1-1,99 euro"/>
    <n v="1"/>
  </r>
  <r>
    <n v="680"/>
    <x v="8"/>
    <s v="COMUNA STĂNCUŢA"/>
    <x v="0"/>
    <n v="1"/>
    <m/>
    <s v="X"/>
    <s v="X"/>
    <n v="0"/>
    <n v="21630"/>
    <n v="0"/>
    <n v="21630"/>
    <n v="4468.9159314890194"/>
    <n v="2813"/>
    <m/>
    <n v="1887"/>
    <m/>
    <x v="637"/>
    <n v="1887"/>
    <n v="7.6892996800568785"/>
    <n v="1.5886654573370136"/>
    <n v="11.462639109697934"/>
    <n v="2.3682649345463802"/>
    <n v="4.8400999999999996"/>
    <s v="7-7,99 lei"/>
    <n v="7"/>
    <s v="1-1,99 euro"/>
    <n v="1"/>
  </r>
  <r>
    <n v="681"/>
    <x v="8"/>
    <s v="COMUNA SURDILA-GĂISEANCA"/>
    <x v="0"/>
    <n v="1"/>
    <m/>
    <s v="X"/>
    <s v="X"/>
    <n v="8475"/>
    <n v="6624"/>
    <n v="0"/>
    <n v="15099"/>
    <n v="3119.5636453792281"/>
    <n v="1962"/>
    <m/>
    <n v="1430"/>
    <m/>
    <x v="638"/>
    <n v="1430"/>
    <n v="7.6957186544342511"/>
    <n v="1.5899916643115333"/>
    <n v="10.558741258741259"/>
    <n v="2.1815130387267327"/>
    <n v="4.8400999999999996"/>
    <s v="7-7,99 lei"/>
    <n v="7"/>
    <s v="1-1,99 euro"/>
    <n v="1"/>
  </r>
  <r>
    <n v="682"/>
    <x v="8"/>
    <s v="COMUNA SURDILA-GRECI"/>
    <x v="0"/>
    <n v="1"/>
    <m/>
    <s v="X"/>
    <s v="X"/>
    <n v="8165.18"/>
    <n v="8226.14"/>
    <n v="0"/>
    <n v="16391.32"/>
    <n v="3386.566393256338"/>
    <n v="1195"/>
    <m/>
    <n v="802"/>
    <m/>
    <x v="639"/>
    <n v="802"/>
    <n v="13.716585774058577"/>
    <n v="2.8339467725994458"/>
    <n v="20.438054862842893"/>
    <n v="4.222651363162516"/>
    <n v="4.8400999999999996"/>
    <s v="13-13,99 lei"/>
    <n v="13"/>
    <s v="2-2,99 euro"/>
    <n v="2"/>
  </r>
  <r>
    <n v="683"/>
    <x v="8"/>
    <s v="COMUNA ŞUŢEŞTI"/>
    <x v="0"/>
    <n v="1"/>
    <m/>
    <s v="X"/>
    <s v="X"/>
    <n v="7244"/>
    <n v="14394"/>
    <n v="0"/>
    <n v="21638"/>
    <n v="4470.5687899010354"/>
    <n v="3535"/>
    <m/>
    <n v="2038"/>
    <m/>
    <x v="640"/>
    <n v="2038"/>
    <n v="6.1210749646393214"/>
    <n v="1.264658780735795"/>
    <n v="10.617271835132483"/>
    <n v="2.1936058831702825"/>
    <n v="4.8400999999999996"/>
    <s v="6-6,99 lei"/>
    <n v="6"/>
    <s v="1-1,99 euro"/>
    <n v="1"/>
  </r>
  <r>
    <n v="684"/>
    <x v="8"/>
    <s v="COMUNA TICHILEŞTI"/>
    <x v="0"/>
    <n v="1"/>
    <m/>
    <s v="X"/>
    <s v="X"/>
    <n v="4000"/>
    <n v="3995.49"/>
    <n v="0"/>
    <n v="7995.49"/>
    <n v="1651.9266130865064"/>
    <n v="3041"/>
    <m/>
    <n v="1537"/>
    <m/>
    <x v="641"/>
    <n v="1537"/>
    <n v="2.62923051627754"/>
    <n v="0.5432182219949051"/>
    <n v="5.2020104098893949"/>
    <n v="1.0747733331727434"/>
    <n v="4.8400999999999996"/>
    <s v="2-2,99 lei"/>
    <n v="2"/>
    <s v="0-0,99 euro"/>
    <n v="0"/>
  </r>
  <r>
    <n v="685"/>
    <x v="8"/>
    <s v="COMUNA TRAIAN"/>
    <x v="0"/>
    <n v="1"/>
    <m/>
    <s v="X"/>
    <s v="X"/>
    <n v="2000"/>
    <n v="3993.79"/>
    <n v="0"/>
    <n v="5993.79"/>
    <n v="1238.360777669883"/>
    <n v="2658"/>
    <m/>
    <n v="1422"/>
    <m/>
    <x v="522"/>
    <n v="1422"/>
    <n v="2.2549999999999999"/>
    <n v="0.46589946488708917"/>
    <n v="4.2150421940928267"/>
    <n v="0.87085849343873623"/>
    <n v="4.8400999999999996"/>
    <s v="2-2,99 lei"/>
    <n v="2"/>
    <s v="0-0,99 euro"/>
    <n v="0"/>
  </r>
  <r>
    <n v="686"/>
    <x v="8"/>
    <s v="COMUNA TUDOR VLADIMIRESCU"/>
    <x v="0"/>
    <n v="1"/>
    <m/>
    <s v="X"/>
    <s v="X"/>
    <n v="3000"/>
    <n v="1713"/>
    <n v="0"/>
    <n v="4713"/>
    <n v="973.74021197909144"/>
    <n v="1736"/>
    <m/>
    <n v="935"/>
    <m/>
    <x v="642"/>
    <n v="935"/>
    <n v="2.7148617511520738"/>
    <n v="0.56091026035661951"/>
    <n v="5.0406417112299469"/>
    <n v="1.0414333817958197"/>
    <n v="4.8400999999999996"/>
    <s v="2-2,99 lei"/>
    <n v="2"/>
    <s v="0-0,99 euro"/>
    <n v="0"/>
  </r>
  <r>
    <n v="687"/>
    <x v="8"/>
    <s v="COMUNA TUFEŞTI"/>
    <x v="0"/>
    <n v="1"/>
    <m/>
    <s v="X"/>
    <s v="X"/>
    <n v="1200"/>
    <n v="6250.04"/>
    <n v="0"/>
    <n v="7450.04"/>
    <n v="1539.2326604822215"/>
    <n v="4141"/>
    <m/>
    <n v="2254"/>
    <m/>
    <x v="643"/>
    <n v="2254"/>
    <n v="1.7990920067616518"/>
    <n v="0.37170554467090594"/>
    <n v="3.3052528837622006"/>
    <n v="0.68288937909592795"/>
    <n v="4.8400999999999996"/>
    <s v="1-1,99 lei"/>
    <n v="1"/>
    <s v="0-0,99 euro"/>
    <n v="0"/>
  </r>
  <r>
    <n v="688"/>
    <x v="8"/>
    <s v="COMUNA ULMU"/>
    <x v="0"/>
    <n v="1"/>
    <m/>
    <s v="X"/>
    <s v="X"/>
    <n v="0"/>
    <n v="1602.88"/>
    <n v="0"/>
    <n v="1602.88"/>
    <n v="331.16671143158203"/>
    <n v="2956"/>
    <m/>
    <n v="1954"/>
    <m/>
    <x v="644"/>
    <n v="1954"/>
    <n v="0.54224627875507447"/>
    <n v="0.11203204040310623"/>
    <n v="0.82030706243602869"/>
    <n v="0.1694814285729693"/>
    <n v="4.8400999999999996"/>
    <s v="0-0,99 lei"/>
    <n v="0"/>
    <s v="0-0,99 euro"/>
    <n v="0"/>
  </r>
  <r>
    <n v="689"/>
    <x v="8"/>
    <s v="COMUNA UNIREA"/>
    <x v="0"/>
    <n v="1"/>
    <m/>
    <s v="X"/>
    <s v="X"/>
    <n v="1200"/>
    <n v="7794.81"/>
    <n v="0"/>
    <n v="8994.8100000000013"/>
    <n v="1858.3934216235207"/>
    <n v="1904"/>
    <m/>
    <n v="1154"/>
    <m/>
    <x v="645"/>
    <n v="1154"/>
    <n v="4.7241649159663872"/>
    <n v="0.97604696513840372"/>
    <n v="7.7944627383015606"/>
    <n v="1.6103929130186487"/>
    <n v="4.8400999999999996"/>
    <s v="4-4,99 lei"/>
    <n v="4"/>
    <s v="0-0,99 euro"/>
    <n v="0"/>
  </r>
  <r>
    <n v="690"/>
    <x v="8"/>
    <s v="COMUNA VĂDENI"/>
    <x v="0"/>
    <n v="1"/>
    <m/>
    <s v="X"/>
    <s v="X"/>
    <n v="2880"/>
    <n v="803.48"/>
    <n v="0"/>
    <n v="3683.48"/>
    <n v="761.03386293671622"/>
    <n v="3306"/>
    <m/>
    <n v="1554"/>
    <m/>
    <x v="646"/>
    <n v="1554"/>
    <n v="1.1141802782819117"/>
    <n v="0.23019778068261229"/>
    <n v="2.3703217503217502"/>
    <n v="0.48972578052555743"/>
    <n v="4.8400999999999996"/>
    <s v="1-1,99 lei"/>
    <n v="1"/>
    <s v="0-0,99 euro"/>
    <n v="0"/>
  </r>
  <r>
    <n v="691"/>
    <x v="8"/>
    <s v="COMUNA VICTORIA"/>
    <x v="0"/>
    <n v="1"/>
    <m/>
    <s v="X"/>
    <s v="X"/>
    <n v="2700"/>
    <n v="5279.99"/>
    <n v="0"/>
    <n v="7979.99"/>
    <n v="1648.724199913225"/>
    <n v="2908"/>
    <m/>
    <n v="1905"/>
    <m/>
    <x v="191"/>
    <n v="1905"/>
    <n v="2.7441506189821183"/>
    <n v="0.56696155430303474"/>
    <n v="4.188971128608924"/>
    <n v="0.86547202095182418"/>
    <n v="4.8400999999999996"/>
    <s v="2-2,99 lei"/>
    <n v="2"/>
    <s v="0-0,99 euro"/>
    <n v="0"/>
  </r>
  <r>
    <n v="692"/>
    <x v="8"/>
    <s v="COMUNA VIŞANI"/>
    <x v="0"/>
    <n v="1"/>
    <m/>
    <s v="X"/>
    <s v="X"/>
    <n v="0"/>
    <n v="12148"/>
    <n v="0"/>
    <n v="12148"/>
    <n v="2509.8654986467222"/>
    <n v="1864"/>
    <m/>
    <n v="1014"/>
    <m/>
    <x v="647"/>
    <n v="1014"/>
    <n v="6.5171673819742493"/>
    <n v="1.3464943662267823"/>
    <n v="11.980276134122288"/>
    <n v="2.4752125233202391"/>
    <n v="4.8400999999999996"/>
    <s v="6-6,99 lei"/>
    <n v="6"/>
    <s v="1-1,99 euro"/>
    <n v="1"/>
  </r>
  <r>
    <n v="693"/>
    <x v="8"/>
    <s v="COMUNA VIZIRU"/>
    <x v="0"/>
    <n v="1"/>
    <m/>
    <s v="X"/>
    <s v="X"/>
    <n v="1200"/>
    <n v="3676"/>
    <n v="0"/>
    <n v="4876"/>
    <n v="1007.4172021239232"/>
    <n v="4909"/>
    <m/>
    <n v="2770"/>
    <m/>
    <x v="648"/>
    <n v="2770"/>
    <n v="0.99327765328987572"/>
    <n v="0.20521841558849524"/>
    <n v="1.7602888086642599"/>
    <n v="0.36368852062235496"/>
    <n v="4.8400999999999996"/>
    <s v="0-0,99 lei"/>
    <n v="0"/>
    <s v="0-0,99 euro"/>
    <n v="0"/>
  </r>
  <r>
    <n v="694"/>
    <x v="8"/>
    <s v="COMUNA ZĂVOAIA"/>
    <x v="0"/>
    <n v="1"/>
    <m/>
    <s v="X"/>
    <s v="X"/>
    <n v="3000"/>
    <n v="1586"/>
    <n v="0"/>
    <n v="4586"/>
    <n v="947.50108468833298"/>
    <n v="2458"/>
    <m/>
    <n v="1552"/>
    <m/>
    <x v="649"/>
    <n v="1552"/>
    <n v="1.8657445077298618"/>
    <n v="0.38547643803430959"/>
    <n v="2.954896907216495"/>
    <n v="0.61050327621670941"/>
    <n v="4.8400999999999996"/>
    <s v="1-1,99 lei"/>
    <n v="1"/>
    <s v="0-0,99 euro"/>
    <n v="0"/>
  </r>
  <r>
    <n v="651"/>
    <x v="8"/>
    <s v="MUNICIPIUL BRĂILA"/>
    <x v="0"/>
    <n v="1"/>
    <m/>
    <s v="X"/>
    <s v="X"/>
    <n v="52500"/>
    <n v="293737.57"/>
    <n v="0"/>
    <n v="346237.57"/>
    <n v="71535.210016321987"/>
    <n v="170681"/>
    <m/>
    <n v="53326"/>
    <m/>
    <x v="650"/>
    <n v="53326"/>
    <n v="2.028565393921995"/>
    <n v="0.41911642195863619"/>
    <n v="6.4928472039905492"/>
    <n v="1.3414696398815209"/>
    <n v="4.8400999999999996"/>
    <s v="2-2,99 lei"/>
    <n v="2"/>
    <s v="0-0,99 euro"/>
    <n v="0"/>
  </r>
  <r>
    <n v="652"/>
    <x v="8"/>
    <s v="ORAȘUL FĂUREI"/>
    <x v="0"/>
    <n v="1"/>
    <m/>
    <s v="X"/>
    <s v="X"/>
    <n v="4500"/>
    <n v="15747.29"/>
    <n v="0"/>
    <n v="20247.29"/>
    <n v="4183.2379496291405"/>
    <n v="3269"/>
    <m/>
    <n v="1934"/>
    <m/>
    <x v="651"/>
    <n v="1934"/>
    <n v="6.1937259100642397"/>
    <n v="1.2796689965216093"/>
    <n v="10.469126163391934"/>
    <n v="2.1629979057027615"/>
    <n v="4.8400999999999996"/>
    <s v="6-6,99 lei"/>
    <n v="6"/>
    <s v="1-1,99 euro"/>
    <n v="1"/>
  </r>
  <r>
    <n v="653"/>
    <x v="8"/>
    <s v="ORAȘUL IANCA"/>
    <x v="0"/>
    <n v="1"/>
    <m/>
    <s v="X"/>
    <s v="X"/>
    <n v="7000"/>
    <n v="12863.57"/>
    <n v="0"/>
    <n v="19863.57"/>
    <n v="4103.9585958967791"/>
    <n v="8850"/>
    <m/>
    <n v="4459"/>
    <m/>
    <x v="652"/>
    <n v="4459"/>
    <n v="2.2444711864406779"/>
    <n v="0.46372413512957955"/>
    <n v="4.4547140614487555"/>
    <n v="0.92037645119909828"/>
    <n v="4.8400999999999996"/>
    <s v="2-2,99 lei"/>
    <n v="2"/>
    <s v="0-0,99 euro"/>
    <n v="0"/>
  </r>
  <r>
    <n v="654"/>
    <x v="8"/>
    <s v="ORAȘUL ÎNSURĂȚEI"/>
    <x v="0"/>
    <n v="1"/>
    <m/>
    <s v="X"/>
    <s v="X"/>
    <n v="4455"/>
    <n v="19661.740000000002"/>
    <n v="0"/>
    <n v="24116.74"/>
    <n v="4982.6945724261905"/>
    <n v="5696"/>
    <m/>
    <n v="2435"/>
    <m/>
    <x v="653"/>
    <n v="2435"/>
    <n v="4.2339782303370788"/>
    <n v="0.87477081678830593"/>
    <n v="9.9042053388090352"/>
    <n v="2.0462811385733843"/>
    <n v="4.8400999999999996"/>
    <s v="4-4,99 lei"/>
    <n v="4"/>
    <s v="0-0,99 euro"/>
    <n v="0"/>
  </r>
  <r>
    <m/>
    <x v="9"/>
    <s v="A JUDEȚ"/>
    <x v="0"/>
    <m/>
    <m/>
    <m/>
    <m/>
    <n v="0"/>
    <n v="0"/>
    <n v="0"/>
    <n v="0"/>
    <n v="0"/>
    <m/>
    <m/>
    <m/>
    <m/>
    <x v="0"/>
    <n v="0"/>
    <m/>
    <m/>
    <m/>
    <m/>
    <n v="4.8400999999999996"/>
    <m/>
    <m/>
    <m/>
    <m/>
  </r>
  <r>
    <n v="700"/>
    <x v="9"/>
    <s v="COMUNA AMARU"/>
    <x v="0"/>
    <n v="1"/>
    <m/>
    <s v="X"/>
    <s v="X"/>
    <n v="0"/>
    <n v="14594"/>
    <n v="0"/>
    <n v="14594"/>
    <n v="3015.2269581207001"/>
    <n v="1837"/>
    <m/>
    <n v="1148"/>
    <m/>
    <x v="654"/>
    <n v="1148"/>
    <n v="7.9444746869896568"/>
    <n v="1.641386476930158"/>
    <n v="12.712543554006968"/>
    <n v="2.6265043189204706"/>
    <n v="4.8400999999999996"/>
    <s v="7-7,99 lei"/>
    <n v="7"/>
    <s v="1-1,99 euro"/>
    <n v="1"/>
  </r>
  <r>
    <n v="701"/>
    <x v="9"/>
    <s v="COMUNA BALTA ALBĂ"/>
    <x v="0"/>
    <n v="1"/>
    <m/>
    <s v="X"/>
    <s v="X"/>
    <n v="19802.28"/>
    <n v="8347"/>
    <n v="0"/>
    <n v="28149.279999999999"/>
    <n v="5815.8467800252065"/>
    <n v="1982"/>
    <m/>
    <n v="1673"/>
    <m/>
    <x v="655"/>
    <n v="1673"/>
    <n v="14.202462159434914"/>
    <n v="2.9343323814456137"/>
    <n v="16.825630603705918"/>
    <n v="3.4762981351017372"/>
    <n v="4.8400999999999996"/>
    <s v="14-14,99 lei"/>
    <n v="14"/>
    <s v="2-2,99 euro"/>
    <n v="2"/>
  </r>
  <r>
    <n v="702"/>
    <x v="9"/>
    <s v="COMUNA BĂLĂCEANU"/>
    <x v="0"/>
    <n v="1"/>
    <m/>
    <s v="X"/>
    <s v="X"/>
    <n v="6960"/>
    <n v="5709"/>
    <n v="0"/>
    <n v="12669"/>
    <n v="2617.5079027292827"/>
    <n v="1266"/>
    <m/>
    <n v="1019"/>
    <m/>
    <x v="656"/>
    <n v="1019"/>
    <n v="10.007109004739336"/>
    <n v="2.0675417873059105"/>
    <n v="12.432777232580962"/>
    <n v="2.5687025541994926"/>
    <n v="4.8400999999999996"/>
    <s v="10-10,99 lei"/>
    <n v="10"/>
    <s v="2-2,99 euro"/>
    <n v="2"/>
  </r>
  <r>
    <n v="703"/>
    <x v="9"/>
    <s v="COMUNA BECENI"/>
    <x v="0"/>
    <n v="1"/>
    <m/>
    <s v="X"/>
    <s v="X"/>
    <n v="2500"/>
    <n v="6349"/>
    <n v="0"/>
    <n v="8849"/>
    <n v="1828.2680109915086"/>
    <n v="3579"/>
    <m/>
    <n v="2503"/>
    <m/>
    <x v="657"/>
    <n v="2503"/>
    <n v="2.4724783459066777"/>
    <n v="0.51083207906999406"/>
    <n v="3.5353575709149023"/>
    <n v="0.73043068757151763"/>
    <n v="4.8400999999999996"/>
    <s v="2-2,99 lei"/>
    <n v="2"/>
    <s v="0-0,99 euro"/>
    <n v="0"/>
  </r>
  <r>
    <n v="704"/>
    <x v="9"/>
    <s v="COMUNA BERCA"/>
    <x v="0"/>
    <n v="1"/>
    <m/>
    <s v="X"/>
    <s v="X"/>
    <n v="7110"/>
    <n v="14120.31"/>
    <n v="0"/>
    <n v="21230.309999999998"/>
    <n v="4386.3370591516705"/>
    <n v="7261"/>
    <m/>
    <n v="3694"/>
    <m/>
    <x v="658"/>
    <n v="3694"/>
    <n v="2.9238823853463707"/>
    <n v="0.60409544954574723"/>
    <n v="5.7472414726583647"/>
    <n v="1.1874220517465268"/>
    <n v="4.8400999999999996"/>
    <s v="2-2,99 lei"/>
    <n v="2"/>
    <s v="0-0,99 euro"/>
    <n v="0"/>
  </r>
  <r>
    <n v="705"/>
    <x v="9"/>
    <s v="COMUNA BISOCA"/>
    <x v="0"/>
    <n v="1"/>
    <m/>
    <s v="X"/>
    <s v="X"/>
    <n v="3427"/>
    <n v="8000"/>
    <n v="0"/>
    <n v="11427"/>
    <n v="2360.9016342637551"/>
    <n v="1984"/>
    <m/>
    <n v="863"/>
    <m/>
    <x v="659"/>
    <n v="863"/>
    <n v="5.759576612903226"/>
    <n v="1.189970581786167"/>
    <n v="13.241019698725376"/>
    <n v="2.7356913490889401"/>
    <n v="4.8400999999999996"/>
    <s v="5-5,99 lei"/>
    <n v="5"/>
    <s v="1-1,99 euro"/>
    <n v="1"/>
  </r>
  <r>
    <n v="706"/>
    <x v="9"/>
    <s v="COMUNA BLĂJANI"/>
    <x v="0"/>
    <n v="1"/>
    <m/>
    <s v="X"/>
    <s v="X"/>
    <n v="600"/>
    <n v="3708"/>
    <n v="0"/>
    <n v="4308"/>
    <n v="890.06425487076717"/>
    <n v="817"/>
    <m/>
    <n v="703"/>
    <m/>
    <x v="660"/>
    <n v="703"/>
    <n v="5.2729498164014688"/>
    <n v="1.0894299325223589"/>
    <n v="6.1280227596017074"/>
    <n v="1.2660942459043629"/>
    <n v="4.8400999999999996"/>
    <s v="5-5,99 lei"/>
    <n v="5"/>
    <s v="1-1,99 euro"/>
    <n v="1"/>
  </r>
  <r>
    <n v="707"/>
    <x v="9"/>
    <s v="COMUNA BOLDU"/>
    <x v="0"/>
    <n v="1"/>
    <m/>
    <s v="X"/>
    <s v="X"/>
    <n v="2000"/>
    <n v="11158"/>
    <n v="0"/>
    <n v="13158"/>
    <n v="2718.5388731637777"/>
    <n v="1773"/>
    <m/>
    <n v="1188"/>
    <m/>
    <x v="178"/>
    <n v="1188"/>
    <n v="7.4213197969543145"/>
    <n v="1.533298856832362"/>
    <n v="11.075757575757576"/>
    <n v="2.2883323848179948"/>
    <n v="4.8400999999999996"/>
    <s v="7-7,99 lei"/>
    <n v="7"/>
    <s v="1-1,99 euro"/>
    <n v="1"/>
  </r>
  <r>
    <n v="708"/>
    <x v="9"/>
    <s v="COMUNA BOZIORU"/>
    <x v="0"/>
    <n v="1"/>
    <m/>
    <s v="X"/>
    <s v="X"/>
    <n v="1200"/>
    <n v="5413.49"/>
    <n v="0"/>
    <n v="6613.49"/>
    <n v="1366.395322410694"/>
    <n v="780"/>
    <m/>
    <n v="654"/>
    <m/>
    <x v="661"/>
    <n v="654"/>
    <n v="8.4788333333333323"/>
    <n v="1.7517888748855051"/>
    <n v="10.11237003058104"/>
    <n v="2.0892894838084004"/>
    <n v="4.8400999999999996"/>
    <s v="8-8,99 lei"/>
    <n v="8"/>
    <s v="1-1,99 euro"/>
    <n v="1"/>
  </r>
  <r>
    <n v="709"/>
    <x v="9"/>
    <s v="COMUNA BRĂDEANU"/>
    <x v="0"/>
    <n v="1"/>
    <m/>
    <s v="X"/>
    <s v="X"/>
    <n v="1400"/>
    <n v="5475.77"/>
    <n v="0"/>
    <n v="6875.77"/>
    <n v="1420.584285448648"/>
    <n v="1931"/>
    <m/>
    <n v="1204"/>
    <m/>
    <x v="466"/>
    <n v="1204"/>
    <n v="3.5607301916105647"/>
    <n v="0.73567285626548318"/>
    <n v="5.7107724252491696"/>
    <n v="1.1798872802729634"/>
    <n v="4.8400999999999996"/>
    <s v="3-3,99 lei"/>
    <n v="3"/>
    <s v="0-0,99 euro"/>
    <n v="0"/>
  </r>
  <r>
    <n v="710"/>
    <x v="9"/>
    <s v="COMUNA BRĂEŞTI"/>
    <x v="0"/>
    <n v="1"/>
    <m/>
    <s v="X"/>
    <s v="X"/>
    <n v="1890"/>
    <n v="2950"/>
    <n v="0"/>
    <n v="4840"/>
    <n v="999.9793392698499"/>
    <n v="1722"/>
    <m/>
    <n v="1137"/>
    <m/>
    <x v="662"/>
    <n v="1137"/>
    <n v="2.81068524970964"/>
    <n v="0.58070809481408237"/>
    <n v="4.2568161829375546"/>
    <n v="0.87948930454692165"/>
    <n v="4.8400999999999996"/>
    <s v="2-2,99 lei"/>
    <n v="2"/>
    <s v="0-0,99 euro"/>
    <n v="0"/>
  </r>
  <r>
    <n v="711"/>
    <x v="9"/>
    <s v="COMUNA BREAZA"/>
    <x v="0"/>
    <n v="1"/>
    <m/>
    <s v="X"/>
    <s v="X"/>
    <n v="5900"/>
    <n v="0"/>
    <n v="0"/>
    <n v="5900"/>
    <n v="1218.983078862007"/>
    <n v="2105"/>
    <m/>
    <n v="1235"/>
    <m/>
    <x v="663"/>
    <n v="1235"/>
    <n v="2.8028503562945368"/>
    <n v="0.57908934862803185"/>
    <n v="4.7773279352226723"/>
    <n v="0.9870308330866453"/>
    <n v="4.8400999999999996"/>
    <s v="2-2,99 lei"/>
    <n v="2"/>
    <s v="0-0,99 euro"/>
    <n v="0"/>
  </r>
  <r>
    <n v="712"/>
    <x v="9"/>
    <s v="COMUNA BUDA"/>
    <x v="0"/>
    <n v="1"/>
    <m/>
    <s v="X"/>
    <s v="X"/>
    <n v="400"/>
    <n v="12497"/>
    <n v="0"/>
    <n v="12897"/>
    <n v="2664.6143674717468"/>
    <n v="2315"/>
    <m/>
    <n v="1512"/>
    <m/>
    <x v="664"/>
    <n v="1512"/>
    <n v="5.5710583153347732"/>
    <n v="1.1510213250417913"/>
    <n v="8.5297619047619051"/>
    <n v="1.7623110895977161"/>
    <n v="4.8400999999999996"/>
    <s v="5-5,99 lei"/>
    <n v="5"/>
    <s v="1-1,99 euro"/>
    <n v="1"/>
  </r>
  <r>
    <n v="713"/>
    <x v="9"/>
    <s v="COMUNA C.A. ROSETTI"/>
    <x v="0"/>
    <n v="1"/>
    <m/>
    <s v="X"/>
    <s v="X"/>
    <n v="1200"/>
    <n v="8803"/>
    <n v="0"/>
    <n v="10003"/>
    <n v="2066.6928369248571"/>
    <n v="2866"/>
    <m/>
    <n v="1779"/>
    <m/>
    <x v="665"/>
    <n v="1779"/>
    <n v="3.4902302861130496"/>
    <n v="0.72110706103449307"/>
    <n v="5.6228218100056209"/>
    <n v="1.1617160409920502"/>
    <n v="4.8400999999999996"/>
    <s v="3-3,99 lei"/>
    <n v="3"/>
    <s v="0-0,99 euro"/>
    <n v="0"/>
  </r>
  <r>
    <n v="714"/>
    <x v="9"/>
    <s v="COMUNA CALVINI"/>
    <x v="0"/>
    <n v="1"/>
    <m/>
    <s v="X"/>
    <s v="X"/>
    <n v="4100"/>
    <n v="13354.85"/>
    <n v="0"/>
    <n v="17454.849999999999"/>
    <n v="3606.2994566227972"/>
    <n v="3518"/>
    <m/>
    <n v="2379"/>
    <m/>
    <x v="101"/>
    <n v="2379"/>
    <n v="4.9615832859579303"/>
    <n v="1.0250993338893681"/>
    <n v="7.3370533837746947"/>
    <n v="1.5158888005980653"/>
    <n v="4.8400999999999996"/>
    <s v="4-4,99 lei"/>
    <n v="4"/>
    <s v="1-1,99 euro"/>
    <n v="1"/>
  </r>
  <r>
    <n v="715"/>
    <x v="9"/>
    <s v="COMUNA CĂNEŞTI"/>
    <x v="0"/>
    <n v="1"/>
    <m/>
    <s v="X"/>
    <s v="X"/>
    <n v="2500"/>
    <n v="2258"/>
    <n v="0"/>
    <n v="4758"/>
    <n v="983.03754054668298"/>
    <n v="602"/>
    <m/>
    <n v="399"/>
    <m/>
    <x v="666"/>
    <n v="399"/>
    <n v="7.9036544850498336"/>
    <n v="1.6329527251606029"/>
    <n v="11.924812030075188"/>
    <n v="2.4637532344528394"/>
    <n v="4.8400999999999996"/>
    <s v="7-7,99 lei"/>
    <n v="7"/>
    <s v="1-1,99 euro"/>
    <n v="1"/>
  </r>
  <r>
    <n v="716"/>
    <x v="9"/>
    <s v="COMUNA CĂTINA"/>
    <x v="0"/>
    <n v="1"/>
    <m/>
    <s v="X"/>
    <s v="X"/>
    <n v="3050"/>
    <n v="6940"/>
    <n v="0"/>
    <n v="9990"/>
    <n v="2064.0069420053305"/>
    <n v="1968"/>
    <m/>
    <n v="1445"/>
    <m/>
    <x v="667"/>
    <n v="1445"/>
    <n v="5.0762195121951219"/>
    <n v="1.048784015246611"/>
    <n v="6.9134948096885811"/>
    <n v="1.4283785065780834"/>
    <n v="4.8400999999999996"/>
    <s v="5-5,99 lei"/>
    <n v="5"/>
    <s v="1-1,99 euro"/>
    <n v="1"/>
  </r>
  <r>
    <n v="717"/>
    <x v="9"/>
    <s v="COMUNA CERNĂTEŞTI"/>
    <x v="0"/>
    <n v="1"/>
    <m/>
    <s v="X"/>
    <s v="X"/>
    <n v="2160"/>
    <n v="7403.01"/>
    <n v="0"/>
    <n v="9563.01"/>
    <n v="1975.7876903369768"/>
    <n v="3052"/>
    <m/>
    <n v="1629"/>
    <m/>
    <x v="177"/>
    <n v="1629"/>
    <n v="3.1333584534731322"/>
    <n v="0.64737473471067386"/>
    <n v="5.8704788213627994"/>
    <n v="1.2128837878066157"/>
    <n v="4.8400999999999996"/>
    <s v="3-3,99 lei"/>
    <n v="3"/>
    <s v="0-0,99 euro"/>
    <n v="0"/>
  </r>
  <r>
    <n v="718"/>
    <x v="9"/>
    <s v="COMUNA CHILIILE"/>
    <x v="0"/>
    <n v="1"/>
    <m/>
    <s v="X"/>
    <s v="X"/>
    <n v="0"/>
    <n v="3199.92"/>
    <n v="0"/>
    <n v="3199.92"/>
    <n v="661.12683622239217"/>
    <n v="431"/>
    <m/>
    <n v="295"/>
    <m/>
    <x v="668"/>
    <n v="295"/>
    <n v="7.4244083526682134"/>
    <n v="1.5339369749939493"/>
    <n v="10.847186440677966"/>
    <n v="2.2411079193979395"/>
    <n v="4.8400999999999996"/>
    <s v="7-7,99 lei"/>
    <n v="7"/>
    <s v="1-1,99 euro"/>
    <n v="1"/>
  </r>
  <r>
    <n v="719"/>
    <x v="9"/>
    <s v="COMUNA CHIOJDU"/>
    <x v="0"/>
    <n v="1"/>
    <m/>
    <s v="X"/>
    <s v="X"/>
    <n v="6895"/>
    <n v="10279"/>
    <n v="0"/>
    <n v="17174"/>
    <n v="3548.2737959959509"/>
    <n v="2657"/>
    <m/>
    <n v="1773"/>
    <m/>
    <x v="669"/>
    <n v="1773"/>
    <n v="6.4636808430560784"/>
    <n v="1.3354436567542156"/>
    <n v="9.6864072194021436"/>
    <n v="2.0012824568505083"/>
    <n v="4.8400999999999996"/>
    <s v="6-6,99 lei"/>
    <n v="6"/>
    <s v="1-1,99 euro"/>
    <n v="1"/>
  </r>
  <r>
    <n v="720"/>
    <x v="9"/>
    <s v="COMUNA CILIBIA"/>
    <x v="0"/>
    <n v="1"/>
    <m/>
    <s v="X"/>
    <s v="X"/>
    <n v="95340"/>
    <n v="0"/>
    <n v="0"/>
    <n v="95340"/>
    <n v="19697.940125204026"/>
    <n v="1489"/>
    <m/>
    <n v="1054"/>
    <m/>
    <x v="670"/>
    <n v="1054"/>
    <n v="64.029550033579582"/>
    <n v="13.228972548827418"/>
    <n v="90.455407969639467"/>
    <n v="18.688747746872892"/>
    <n v="4.8400999999999996"/>
    <s v="64-64,99 lei"/>
    <n v="64"/>
    <s v="13-13,99 euro"/>
    <n v="13"/>
  </r>
  <r>
    <n v="721"/>
    <x v="9"/>
    <s v="COMUNA CISLĂU"/>
    <x v="0"/>
    <n v="1"/>
    <m/>
    <s v="X"/>
    <s v="X"/>
    <n v="19338"/>
    <n v="9067"/>
    <n v="0"/>
    <n v="28405"/>
    <n v="5868.6803991653069"/>
    <n v="3749"/>
    <m/>
    <n v="2308"/>
    <m/>
    <x v="671"/>
    <n v="2308"/>
    <n v="7.5766871165644174"/>
    <n v="1.5653988794786096"/>
    <n v="12.307192374350088"/>
    <n v="2.5427558055308954"/>
    <n v="4.8400999999999996"/>
    <s v="7-7,99 lei"/>
    <n v="7"/>
    <s v="1-1,99 euro"/>
    <n v="1"/>
  </r>
  <r>
    <n v="722"/>
    <x v="9"/>
    <s v="COMUNA COCHIRLEANCA"/>
    <x v="0"/>
    <n v="1"/>
    <m/>
    <s v="X"/>
    <s v="X"/>
    <n v="12200"/>
    <n v="8716"/>
    <n v="0"/>
    <n v="20916"/>
    <n v="4321.3983182165657"/>
    <n v="4332"/>
    <m/>
    <n v="2720"/>
    <m/>
    <x v="672"/>
    <n v="2720"/>
    <n v="4.8282548476454297"/>
    <n v="0.99755270503614168"/>
    <n v="7.6897058823529409"/>
    <n v="1.5887493816972669"/>
    <n v="4.8400999999999996"/>
    <s v="4-4,99 lei"/>
    <n v="4"/>
    <s v="1-1,99 euro"/>
    <n v="1"/>
  </r>
  <r>
    <n v="723"/>
    <x v="9"/>
    <s v="COMUNA COLŢI"/>
    <x v="0"/>
    <n v="1"/>
    <m/>
    <s v="X"/>
    <s v="X"/>
    <n v="4050"/>
    <n v="17570"/>
    <n v="0"/>
    <n v="21620"/>
    <n v="4466.8498584739991"/>
    <n v="832"/>
    <m/>
    <n v="688"/>
    <m/>
    <x v="673"/>
    <n v="688"/>
    <n v="25.985576923076923"/>
    <n v="5.3688099260504796"/>
    <n v="31.424418604651162"/>
    <n v="6.4925143291773244"/>
    <n v="4.8400999999999996"/>
    <s v="25-25,99 lei"/>
    <n v="25"/>
    <s v="5-5,99 euro"/>
    <n v="5"/>
  </r>
  <r>
    <n v="724"/>
    <x v="9"/>
    <s v="COMUNA COSTEŞTI"/>
    <x v="0"/>
    <n v="1"/>
    <m/>
    <s v="X"/>
    <s v="X"/>
    <n v="14000"/>
    <n v="19710"/>
    <n v="0"/>
    <n v="33710"/>
    <n v="6964.7321336336036"/>
    <n v="4035"/>
    <m/>
    <n v="2363"/>
    <m/>
    <x v="674"/>
    <n v="2363"/>
    <n v="8.3543990086741022"/>
    <n v="1.7260798348534334"/>
    <n v="14.265763859500634"/>
    <n v="2.9474109748766839"/>
    <n v="4.8400999999999996"/>
    <s v="8-8,99 lei"/>
    <n v="8"/>
    <s v="1-1,99 euro"/>
    <n v="1"/>
  </r>
  <r>
    <n v="725"/>
    <x v="9"/>
    <s v="COMUNA COZIENI"/>
    <x v="0"/>
    <n v="1"/>
    <m/>
    <s v="X"/>
    <s v="X"/>
    <n v="4000"/>
    <n v="6030"/>
    <n v="0"/>
    <n v="10030"/>
    <n v="2072.271234065412"/>
    <n v="1582"/>
    <m/>
    <n v="930"/>
    <m/>
    <x v="675"/>
    <n v="930"/>
    <n v="6.3400758533501893"/>
    <n v="1.3099059633788952"/>
    <n v="10.78494623655914"/>
    <n v="2.2282486387800131"/>
    <n v="4.8400999999999996"/>
    <s v="6-6,99 lei"/>
    <n v="6"/>
    <s v="1-1,99 euro"/>
    <n v="1"/>
  </r>
  <r>
    <n v="726"/>
    <x v="9"/>
    <s v="COMUNA FLORICA"/>
    <x v="0"/>
    <n v="1"/>
    <m/>
    <s v="X"/>
    <s v="X"/>
    <n v="900"/>
    <n v="16276"/>
    <n v="0"/>
    <n v="17176"/>
    <n v="3548.6870105989547"/>
    <n v="1040"/>
    <m/>
    <n v="717"/>
    <m/>
    <x v="676"/>
    <n v="717"/>
    <n v="16.515384615384615"/>
    <n v="3.4121990486528411"/>
    <n v="23.955369595536961"/>
    <n v="4.9493542686177889"/>
    <n v="4.8400999999999996"/>
    <s v="16-16,99 lei"/>
    <n v="16"/>
    <s v="3-3,99 euro"/>
    <n v="3"/>
  </r>
  <r>
    <n v="727"/>
    <x v="9"/>
    <s v="COMUNA GĂLBINAŞI"/>
    <x v="0"/>
    <n v="1"/>
    <m/>
    <s v="X"/>
    <s v="X"/>
    <n v="0"/>
    <n v="15564.65"/>
    <n v="0"/>
    <n v="15564.65"/>
    <n v="3215.7703353236507"/>
    <n v="3541"/>
    <m/>
    <n v="2358"/>
    <m/>
    <x v="677"/>
    <n v="2358"/>
    <n v="4.3955521039254446"/>
    <n v="0.90815315880362912"/>
    <n v="6.6007845631891433"/>
    <n v="1.3637702863967984"/>
    <n v="4.8400999999999996"/>
    <s v="4-4,99 lei"/>
    <n v="4"/>
    <s v="0-0,99 euro"/>
    <n v="0"/>
  </r>
  <r>
    <n v="728"/>
    <x v="9"/>
    <s v="COMUNA GHERĂSENI"/>
    <x v="0"/>
    <n v="1"/>
    <m/>
    <s v="X"/>
    <s v="X"/>
    <n v="10700"/>
    <n v="17955.7"/>
    <n v="0"/>
    <n v="28655.7"/>
    <n v="5920.4768496518673"/>
    <n v="2742"/>
    <m/>
    <n v="1743"/>
    <m/>
    <x v="678"/>
    <n v="1743"/>
    <n v="10.450656455142232"/>
    <n v="2.1591819291217607"/>
    <n v="16.440447504302927"/>
    <n v="3.3967164943498953"/>
    <n v="4.8400999999999996"/>
    <s v="10-10,99 lei"/>
    <n v="10"/>
    <s v="2-2,99 euro"/>
    <n v="2"/>
  </r>
  <r>
    <n v="729"/>
    <x v="9"/>
    <s v="COMUNA GHERGHEASA"/>
    <x v="0"/>
    <n v="1"/>
    <m/>
    <s v="X"/>
    <s v="X"/>
    <n v="5130"/>
    <n v="4968"/>
    <n v="0"/>
    <n v="10098"/>
    <n v="2086.3205305675506"/>
    <n v="1782"/>
    <m/>
    <n v="1225"/>
    <m/>
    <x v="409"/>
    <n v="1225"/>
    <n v="5.666666666666667"/>
    <n v="1.1707747085115323"/>
    <n v="8.2432653061224492"/>
    <n v="1.7031188004633067"/>
    <n v="4.8400999999999996"/>
    <s v="5-5,99 lei"/>
    <n v="5"/>
    <s v="1-1,99 euro"/>
    <n v="1"/>
  </r>
  <r>
    <n v="730"/>
    <x v="9"/>
    <s v="COMUNA GLODEANU SĂRAT"/>
    <x v="0"/>
    <n v="1"/>
    <m/>
    <s v="X"/>
    <s v="X"/>
    <n v="4000"/>
    <n v="10279"/>
    <n v="0"/>
    <n v="14279"/>
    <n v="2950.1456581475591"/>
    <n v="3250"/>
    <m/>
    <n v="2190"/>
    <m/>
    <x v="679"/>
    <n v="2190"/>
    <n v="4.3935384615384612"/>
    <n v="0.90773712558386432"/>
    <n v="6.5200913242009131"/>
    <n v="1.3470984740399814"/>
    <n v="4.8400999999999996"/>
    <s v="4-4,99 lei"/>
    <n v="4"/>
    <s v="0-0,99 euro"/>
    <n v="0"/>
  </r>
  <r>
    <n v="731"/>
    <x v="9"/>
    <s v="COMUNA GLODEANU-SILIŞTEA"/>
    <x v="0"/>
    <n v="1"/>
    <m/>
    <s v="X"/>
    <s v="X"/>
    <n v="0"/>
    <n v="17535"/>
    <n v="0"/>
    <n v="17535"/>
    <n v="3622.8590318381853"/>
    <n v="2805"/>
    <m/>
    <n v="1820"/>
    <m/>
    <x v="680"/>
    <n v="1820"/>
    <n v="6.2513368983957216"/>
    <n v="1.2915718473576419"/>
    <n v="9.634615384615385"/>
    <n v="1.9905818856253765"/>
    <n v="4.8400999999999996"/>
    <s v="6-6,99 lei"/>
    <n v="6"/>
    <s v="1-1,99 euro"/>
    <n v="1"/>
  </r>
  <r>
    <n v="732"/>
    <x v="9"/>
    <s v="COMUNA GREBĂNU"/>
    <x v="0"/>
    <n v="1"/>
    <m/>
    <s v="X"/>
    <s v="X"/>
    <n v="10080"/>
    <n v="19986"/>
    <n v="0"/>
    <n v="30066"/>
    <n v="6211.8551269601876"/>
    <n v="4317"/>
    <m/>
    <n v="2963"/>
    <m/>
    <x v="681"/>
    <n v="2963"/>
    <n v="6.9645587213342601"/>
    <n v="1.4389286835673356"/>
    <n v="10.147148160647992"/>
    <n v="2.0964748994128208"/>
    <n v="4.8400999999999996"/>
    <s v="6-6,99 lei"/>
    <n v="6"/>
    <s v="1-1,99 euro"/>
    <n v="1"/>
  </r>
  <r>
    <n v="733"/>
    <x v="9"/>
    <s v="COMUNA GURA TEGHII"/>
    <x v="0"/>
    <n v="1"/>
    <m/>
    <s v="X"/>
    <s v="X"/>
    <n v="2400"/>
    <n v="10675"/>
    <n v="0"/>
    <n v="13075"/>
    <n v="2701.3904671391088"/>
    <n v="2793"/>
    <m/>
    <n v="1874"/>
    <m/>
    <x v="682"/>
    <n v="1874"/>
    <n v="4.6813462226996059"/>
    <n v="0.96720031046871058"/>
    <n v="6.977054429028815"/>
    <n v="1.4415103880144657"/>
    <n v="4.8400999999999996"/>
    <s v="4-4,99 lei"/>
    <n v="4"/>
    <s v="0-0,99 euro"/>
    <n v="0"/>
  </r>
  <r>
    <n v="734"/>
    <x v="9"/>
    <s v="COMUNA LARGU"/>
    <x v="0"/>
    <n v="1"/>
    <m/>
    <s v="X"/>
    <s v="X"/>
    <n v="300"/>
    <n v="3037.92"/>
    <n v="0"/>
    <n v="3337.92"/>
    <n v="689.63864382967301"/>
    <n v="1243"/>
    <m/>
    <n v="846"/>
    <m/>
    <x v="683"/>
    <n v="846"/>
    <n v="2.6853740949316172"/>
    <n v="0.5548178952772912"/>
    <n v="3.9455319148936172"/>
    <n v="0.81517570192632749"/>
    <n v="4.8400999999999996"/>
    <s v="2-2,99 lei"/>
    <n v="2"/>
    <s v="0-0,99 euro"/>
    <n v="0"/>
  </r>
  <r>
    <n v="735"/>
    <x v="9"/>
    <s v="COMUNA LOPĂTARI"/>
    <x v="0"/>
    <n v="1"/>
    <m/>
    <s v="X"/>
    <s v="X"/>
    <n v="23393"/>
    <n v="9184"/>
    <n v="0"/>
    <n v="32577"/>
    <n v="6730.6460610317972"/>
    <n v="2884"/>
    <m/>
    <n v="1867"/>
    <m/>
    <x v="684"/>
    <n v="1867"/>
    <n v="11.295769764216367"/>
    <n v="2.3337885093730226"/>
    <n v="17.448848419925014"/>
    <n v="3.6050594863587557"/>
    <n v="4.8400999999999996"/>
    <s v="11-11,99 lei"/>
    <n v="11"/>
    <s v="2-2,99 euro"/>
    <n v="2"/>
  </r>
  <r>
    <n v="736"/>
    <x v="9"/>
    <s v="COMUNA LUCIU"/>
    <x v="0"/>
    <n v="1"/>
    <m/>
    <s v="X"/>
    <s v="X"/>
    <n v="1980"/>
    <n v="8778"/>
    <n v="0"/>
    <n v="10758"/>
    <n v="2222.6813495588935"/>
    <n v="2198"/>
    <m/>
    <n v="1205"/>
    <m/>
    <x v="685"/>
    <n v="1205"/>
    <n v="4.8944494995450407"/>
    <n v="1.011229003438987"/>
    <n v="8.9278008298755189"/>
    <n v="1.8445488378082104"/>
    <n v="4.8400999999999996"/>
    <s v="4-4,99 lei"/>
    <n v="4"/>
    <s v="1-1,99 euro"/>
    <n v="1"/>
  </r>
  <r>
    <n v="737"/>
    <x v="9"/>
    <s v="COMUNA MĂGURA"/>
    <x v="0"/>
    <n v="1"/>
    <m/>
    <s v="X"/>
    <s v="X"/>
    <n v="4300"/>
    <n v="2009"/>
    <n v="0"/>
    <n v="6309"/>
    <n v="1303.4854651763394"/>
    <n v="1715"/>
    <m/>
    <n v="1237"/>
    <m/>
    <x v="17"/>
    <n v="1237"/>
    <n v="3.6787172011661808"/>
    <n v="0.76004983392206382"/>
    <n v="5.1002425222312047"/>
    <n v="1.0537473445241223"/>
    <n v="4.8400999999999996"/>
    <s v="3-3,99 lei"/>
    <n v="3"/>
    <s v="0-0,99 euro"/>
    <n v="0"/>
  </r>
  <r>
    <n v="738"/>
    <x v="9"/>
    <s v="COMUNA MĂRĂCINENI"/>
    <x v="0"/>
    <n v="1"/>
    <m/>
    <s v="X"/>
    <s v="X"/>
    <n v="77223"/>
    <n v="6400"/>
    <n v="0"/>
    <n v="83623"/>
    <n v="17277.122373504681"/>
    <n v="7391"/>
    <m/>
    <n v="3772"/>
    <m/>
    <x v="686"/>
    <n v="3772"/>
    <n v="11.314165877418482"/>
    <n v="2.3375892806798375"/>
    <n v="22.169406150583246"/>
    <n v="4.5803611806746236"/>
    <n v="4.8400999999999996"/>
    <s v="11-11,99 lei"/>
    <n v="11"/>
    <s v="2-2,99 euro"/>
    <n v="2"/>
  </r>
  <r>
    <n v="739"/>
    <x v="9"/>
    <s v="COMUNA MĂRGĂRITEŞTI"/>
    <x v="0"/>
    <n v="1"/>
    <m/>
    <s v="X"/>
    <s v="X"/>
    <n v="5000"/>
    <n v="2688"/>
    <n v="0"/>
    <n v="7688"/>
    <n v="1588.3969339476457"/>
    <n v="505"/>
    <m/>
    <n v="407"/>
    <m/>
    <x v="687"/>
    <n v="407"/>
    <n v="15.223762376237623"/>
    <n v="3.1453404632626647"/>
    <n v="18.889434889434888"/>
    <n v="3.9026951694045349"/>
    <n v="4.8400999999999996"/>
    <s v="15-15,99 lei"/>
    <n v="15"/>
    <s v="3-3,99 euro"/>
    <n v="3"/>
  </r>
  <r>
    <n v="740"/>
    <x v="9"/>
    <s v="COMUNA MÂNZĂLEŞTI"/>
    <x v="0"/>
    <n v="1"/>
    <m/>
    <s v="X"/>
    <s v="X"/>
    <n v="17453"/>
    <n v="6157"/>
    <n v="0"/>
    <n v="23610"/>
    <n v="4877.9983884630483"/>
    <n v="1858"/>
    <m/>
    <n v="1203"/>
    <m/>
    <x v="688"/>
    <n v="1203"/>
    <n v="12.707212055974166"/>
    <n v="2.6254027924989494"/>
    <n v="19.625935162094763"/>
    <n v="4.0548615032943047"/>
    <n v="4.8400999999999996"/>
    <s v="12-12,99 lei"/>
    <n v="12"/>
    <s v="2-2,99 euro"/>
    <n v="2"/>
  </r>
  <r>
    <n v="741"/>
    <x v="9"/>
    <s v="COMUNA MEREI"/>
    <x v="0"/>
    <n v="1"/>
    <m/>
    <s v="X"/>
    <s v="X"/>
    <n v="177577"/>
    <n v="23016.93"/>
    <n v="0"/>
    <n v="200593.93"/>
    <n v="41444.170574988122"/>
    <n v="5539"/>
    <m/>
    <n v="3061"/>
    <m/>
    <x v="689"/>
    <n v="3061"/>
    <n v="36.214827586206894"/>
    <n v="7.4822478019476657"/>
    <n v="65.532156158118255"/>
    <n v="13.539421945438786"/>
    <n v="4.8400999999999996"/>
    <s v="36-36,99 lei"/>
    <n v="36"/>
    <s v="7-7,99 euro"/>
    <n v="7"/>
  </r>
  <r>
    <n v="742"/>
    <x v="9"/>
    <s v="COMUNA MIHĂILEŞTI"/>
    <x v="0"/>
    <n v="1"/>
    <m/>
    <s v="X"/>
    <s v="X"/>
    <n v="5000"/>
    <n v="8722.39"/>
    <n v="0"/>
    <n v="13722.39"/>
    <n v="2835.1459680585112"/>
    <n v="1610"/>
    <m/>
    <n v="1186"/>
    <m/>
    <x v="504"/>
    <n v="1186"/>
    <n v="8.523223602484471"/>
    <n v="1.760960228607771"/>
    <n v="11.57031197301855"/>
    <n v="2.3905109342820499"/>
    <n v="4.8400999999999996"/>
    <s v="8-8,99 lei"/>
    <n v="8"/>
    <s v="1-1,99 euro"/>
    <n v="1"/>
  </r>
  <r>
    <n v="743"/>
    <x v="9"/>
    <s v="COMUNA MOVILA BANULUI"/>
    <x v="0"/>
    <n v="1"/>
    <m/>
    <s v="X"/>
    <s v="X"/>
    <n v="9000"/>
    <n v="13363"/>
    <n v="0"/>
    <n v="22363"/>
    <n v="4620.3590834900106"/>
    <n v="2004"/>
    <m/>
    <n v="1334"/>
    <m/>
    <x v="690"/>
    <n v="1334"/>
    <n v="11.159181636726547"/>
    <n v="2.3055684049351348"/>
    <n v="16.763868065967017"/>
    <n v="3.4635375438455851"/>
    <n v="4.8400999999999996"/>
    <s v="11-11,99 lei"/>
    <n v="11"/>
    <s v="2-2,99 euro"/>
    <n v="2"/>
  </r>
  <r>
    <n v="744"/>
    <x v="9"/>
    <s v="COMUNA MURGEŞTI"/>
    <x v="0"/>
    <n v="1"/>
    <m/>
    <s v="X"/>
    <s v="X"/>
    <n v="5295"/>
    <n v="4785"/>
    <n v="0"/>
    <n v="10080"/>
    <n v="2082.6015991405138"/>
    <n v="735"/>
    <m/>
    <n v="575"/>
    <m/>
    <x v="691"/>
    <n v="575"/>
    <n v="13.714285714285714"/>
    <n v="2.8334715634564813"/>
    <n v="17.530434782608694"/>
    <n v="3.6219158245921981"/>
    <n v="4.8400999999999996"/>
    <s v="13-13,99 lei"/>
    <n v="13"/>
    <s v="2-2,99 euro"/>
    <n v="2"/>
  </r>
  <r>
    <n v="745"/>
    <x v="9"/>
    <s v="COMUNA NĂENI"/>
    <x v="0"/>
    <n v="1"/>
    <m/>
    <s v="X"/>
    <s v="X"/>
    <n v="9479"/>
    <n v="11773"/>
    <n v="0"/>
    <n v="21252"/>
    <n v="4390.8183715212499"/>
    <n v="1305"/>
    <m/>
    <n v="1107"/>
    <m/>
    <x v="692"/>
    <n v="1107"/>
    <n v="16.285057471264366"/>
    <n v="3.3646117789434866"/>
    <n v="19.197831978319783"/>
    <n v="3.9664122597301263"/>
    <n v="4.8400999999999996"/>
    <s v="16-16,99 lei"/>
    <n v="16"/>
    <s v="3-3,99 euro"/>
    <n v="3"/>
  </r>
  <r>
    <n v="746"/>
    <x v="9"/>
    <s v="COMUNA ODĂILE"/>
    <x v="0"/>
    <n v="1"/>
    <m/>
    <s v="X"/>
    <s v="X"/>
    <n v="1100"/>
    <n v="4496"/>
    <n v="0"/>
    <n v="5596"/>
    <n v="1156.1744592053883"/>
    <n v="601"/>
    <m/>
    <n v="419"/>
    <m/>
    <x v="693"/>
    <n v="419"/>
    <n v="9.3111480865224632"/>
    <n v="1.9237511800422433"/>
    <n v="13.355608591885442"/>
    <n v="2.7593662510868455"/>
    <n v="4.8400999999999996"/>
    <s v="9-9,99 lei"/>
    <n v="9"/>
    <s v="1-1,99 euro"/>
    <n v="1"/>
  </r>
  <r>
    <n v="747"/>
    <x v="9"/>
    <s v="COMUNA PADINA"/>
    <x v="0"/>
    <n v="1"/>
    <m/>
    <s v="X"/>
    <s v="X"/>
    <n v="10959"/>
    <n v="9540"/>
    <n v="0"/>
    <n v="20499"/>
    <n v="4235.2430734902173"/>
    <n v="3143"/>
    <m/>
    <n v="1415"/>
    <m/>
    <x v="694"/>
    <n v="1415"/>
    <n v="6.5221126312440347"/>
    <n v="1.3475160908336676"/>
    <n v="14.486925795053004"/>
    <n v="2.9931046455761252"/>
    <n v="4.8400999999999996"/>
    <s v="6-6,99 lei"/>
    <n v="6"/>
    <s v="1-1,99 euro"/>
    <n v="1"/>
  </r>
  <r>
    <n v="748"/>
    <x v="9"/>
    <s v="COMUNA PARDOŞI"/>
    <x v="0"/>
    <n v="1"/>
    <m/>
    <s v="X"/>
    <s v="X"/>
    <n v="3485"/>
    <n v="6941"/>
    <n v="0"/>
    <n v="10426"/>
    <n v="2154.0877254602178"/>
    <n v="315"/>
    <m/>
    <n v="301"/>
    <m/>
    <x v="695"/>
    <n v="301"/>
    <n v="33.098412698412702"/>
    <n v="6.8383737316197388"/>
    <n v="34.637873754152821"/>
    <n v="7.1564376261136804"/>
    <n v="4.8400999999999996"/>
    <s v="33-33,99 lei"/>
    <n v="33"/>
    <s v="6-6,99 euro"/>
    <n v="6"/>
  </r>
  <r>
    <n v="749"/>
    <x v="9"/>
    <s v="COMUNA PĂNĂTĂU"/>
    <x v="0"/>
    <n v="1"/>
    <m/>
    <s v="X"/>
    <s v="X"/>
    <n v="1200"/>
    <n v="7745"/>
    <n v="0"/>
    <n v="8945"/>
    <n v="1848.1023119357039"/>
    <n v="1912"/>
    <m/>
    <n v="1024"/>
    <m/>
    <x v="366"/>
    <n v="1024"/>
    <n v="4.6783472803347284"/>
    <n v="0.96658070707934307"/>
    <n v="8.7353515625"/>
    <n v="1.8047874139997109"/>
    <n v="4.8400999999999996"/>
    <s v="4-4,99 lei"/>
    <n v="4"/>
    <s v="0-0,99 euro"/>
    <n v="0"/>
  </r>
  <r>
    <n v="750"/>
    <x v="9"/>
    <s v="COMUNA PÂRSCOV"/>
    <x v="0"/>
    <n v="1"/>
    <m/>
    <s v="X"/>
    <s v="X"/>
    <n v="16920"/>
    <n v="19080"/>
    <n v="0"/>
    <n v="36000"/>
    <n v="7437.8628540732634"/>
    <n v="4510"/>
    <m/>
    <n v="2403"/>
    <m/>
    <x v="696"/>
    <n v="2403"/>
    <n v="7.9822616407982263"/>
    <n v="1.6491935374885285"/>
    <n v="14.9812734082397"/>
    <n v="3.0952404719406008"/>
    <n v="4.8400999999999996"/>
    <s v="7-7,99 lei"/>
    <n v="7"/>
    <s v="1-1,99 euro"/>
    <n v="1"/>
  </r>
  <r>
    <n v="751"/>
    <x v="9"/>
    <s v="COMUNA PIETROASELE"/>
    <x v="0"/>
    <n v="1"/>
    <m/>
    <s v="X"/>
    <s v="X"/>
    <n v="5625.51"/>
    <n v="3286.82"/>
    <n v="0"/>
    <n v="8912.33"/>
    <n v="1841.3524513956324"/>
    <n v="2674"/>
    <m/>
    <n v="1402"/>
    <m/>
    <x v="697"/>
    <n v="1402"/>
    <n v="3.3329581151832461"/>
    <n v="0.68861348219731955"/>
    <n v="6.3568687589158346"/>
    <n v="1.3133755002821914"/>
    <n v="4.8400999999999996"/>
    <s v="3-3,99 lei"/>
    <n v="3"/>
    <s v="0-0,99 euro"/>
    <n v="0"/>
  </r>
  <r>
    <n v="752"/>
    <x v="9"/>
    <s v="COMUNA PODGORIA"/>
    <x v="0"/>
    <n v="1"/>
    <m/>
    <s v="X"/>
    <s v="X"/>
    <n v="5600"/>
    <n v="3695"/>
    <n v="0"/>
    <n v="9295"/>
    <n v="1920.4148674614162"/>
    <n v="2562"/>
    <m/>
    <n v="1402"/>
    <m/>
    <x v="698"/>
    <n v="1402"/>
    <n v="3.628024980483997"/>
    <n v="0.7495764509997721"/>
    <n v="6.6298145506419397"/>
    <n v="1.3697680937670587"/>
    <n v="4.8400999999999996"/>
    <s v="3-3,99 lei"/>
    <n v="3"/>
    <s v="0-0,99 euro"/>
    <n v="0"/>
  </r>
  <r>
    <n v="753"/>
    <x v="9"/>
    <s v="COMUNA POŞTA CÂLNĂU"/>
    <x v="0"/>
    <n v="1"/>
    <m/>
    <s v="X"/>
    <s v="X"/>
    <n v="7700"/>
    <n v="22300"/>
    <n v="0"/>
    <n v="30000"/>
    <n v="6198.2190450610533"/>
    <n v="5006"/>
    <m/>
    <n v="2844"/>
    <m/>
    <x v="699"/>
    <n v="2844"/>
    <n v="5.9928086296444265"/>
    <n v="1.2381580193889439"/>
    <n v="10.548523206751055"/>
    <n v="2.1794019145784294"/>
    <n v="4.8400999999999996"/>
    <s v="5-5,99 lei"/>
    <n v="5"/>
    <s v="1-1,99 euro"/>
    <n v="1"/>
  </r>
  <r>
    <n v="754"/>
    <x v="9"/>
    <s v="COMUNA PUIEŞTI"/>
    <x v="0"/>
    <n v="1"/>
    <m/>
    <s v="X"/>
    <s v="X"/>
    <n v="4860"/>
    <n v="12769"/>
    <n v="0"/>
    <n v="17629"/>
    <n v="3642.2801181793766"/>
    <n v="2923"/>
    <m/>
    <n v="1569"/>
    <m/>
    <x v="700"/>
    <n v="1569"/>
    <n v="6.0311323982210059"/>
    <n v="1.2460759897979392"/>
    <n v="11.235818992989165"/>
    <n v="2.3214022423068048"/>
    <n v="4.8400999999999996"/>
    <s v="6-6,99 lei"/>
    <n v="6"/>
    <s v="1-1,99 euro"/>
    <n v="1"/>
  </r>
  <r>
    <n v="755"/>
    <x v="9"/>
    <s v="COMUNA RACOVIŢENI"/>
    <x v="0"/>
    <n v="1"/>
    <m/>
    <s v="X"/>
    <s v="X"/>
    <n v="85180"/>
    <n v="6123"/>
    <n v="0"/>
    <n v="91303"/>
    <n v="18863.86644904031"/>
    <n v="1035"/>
    <m/>
    <n v="752"/>
    <m/>
    <x v="701"/>
    <n v="752"/>
    <n v="88.215458937198065"/>
    <n v="18.225957921778075"/>
    <n v="121.41356382978724"/>
    <n v="25.084928788617432"/>
    <n v="4.8400999999999996"/>
    <s v="88-88,99 lei"/>
    <n v="88"/>
    <s v="18-18,99 euro"/>
    <n v="18"/>
  </r>
  <r>
    <n v="756"/>
    <x v="9"/>
    <s v="COMUNA RÂMNICELU"/>
    <x v="0"/>
    <n v="1"/>
    <m/>
    <s v="X"/>
    <s v="X"/>
    <n v="8700"/>
    <n v="7402"/>
    <n v="0"/>
    <n v="16102"/>
    <n v="3326.7907687857692"/>
    <n v="3454"/>
    <m/>
    <n v="2444"/>
    <m/>
    <x v="702"/>
    <n v="2444"/>
    <n v="4.6618413433700061"/>
    <n v="0.96317045998429907"/>
    <n v="6.5883797054009818"/>
    <n v="1.3612073522036698"/>
    <n v="4.8400999999999996"/>
    <s v="4-4,99 lei"/>
    <n v="4"/>
    <s v="0-0,99 euro"/>
    <n v="0"/>
  </r>
  <r>
    <n v="757"/>
    <x v="9"/>
    <s v="COMUNA ROBEASCA"/>
    <x v="0"/>
    <n v="1"/>
    <m/>
    <s v="X"/>
    <s v="X"/>
    <n v="2500"/>
    <n v="3300.46"/>
    <n v="0"/>
    <n v="5800.46"/>
    <n v="1198.4173880704946"/>
    <n v="838"/>
    <m/>
    <n v="476"/>
    <m/>
    <x v="703"/>
    <n v="476"/>
    <n v="6.9217899761336517"/>
    <n v="1.4300923485328096"/>
    <n v="12.185840336134454"/>
    <n v="2.5176835883833921"/>
    <n v="4.8400999999999996"/>
    <s v="6-6,99 lei"/>
    <n v="6"/>
    <s v="1-1,99 euro"/>
    <n v="1"/>
  </r>
  <r>
    <n v="758"/>
    <x v="9"/>
    <s v="COMUNA RUŞEŢU"/>
    <x v="0"/>
    <n v="1"/>
    <m/>
    <s v="X"/>
    <s v="X"/>
    <n v="2000"/>
    <n v="8375"/>
    <n v="0"/>
    <n v="10375"/>
    <n v="2143.5507530836139"/>
    <n v="3007"/>
    <m/>
    <n v="2011"/>
    <m/>
    <x v="704"/>
    <n v="2011"/>
    <n v="3.4502826737612238"/>
    <n v="0.7128535926450329"/>
    <n v="5.1591248135256089"/>
    <n v="1.065912855834716"/>
    <n v="4.8400999999999996"/>
    <s v="3-3,99 lei"/>
    <n v="3"/>
    <s v="0-0,99 euro"/>
    <n v="0"/>
  </r>
  <r>
    <n v="759"/>
    <x v="9"/>
    <s v="COMUNA SĂGEATA"/>
    <x v="0"/>
    <n v="1"/>
    <m/>
    <s v="X"/>
    <s v="X"/>
    <n v="129550"/>
    <n v="21803"/>
    <n v="0"/>
    <n v="151353"/>
    <n v="31270.634904237519"/>
    <n v="3766"/>
    <m/>
    <n v="2544"/>
    <m/>
    <x v="705"/>
    <n v="2544"/>
    <n v="40.189325544344129"/>
    <n v="8.3034080999037485"/>
    <n v="59.494103773584904"/>
    <n v="12.291916235942422"/>
    <n v="4.8400999999999996"/>
    <s v="40-40,99 lei"/>
    <n v="40"/>
    <s v="8-8,99 euro"/>
    <n v="8"/>
  </r>
  <r>
    <n v="760"/>
    <x v="9"/>
    <s v="COMUNA SĂHĂTENI"/>
    <x v="0"/>
    <n v="1"/>
    <m/>
    <s v="X"/>
    <s v="X"/>
    <n v="3200"/>
    <n v="7672"/>
    <n v="0"/>
    <n v="10872"/>
    <n v="2246.2345819301254"/>
    <n v="2648"/>
    <m/>
    <n v="1719"/>
    <m/>
    <x v="706"/>
    <n v="1719"/>
    <n v="4.1057401812688825"/>
    <n v="0.84827589952044014"/>
    <n v="6.3246073298429319"/>
    <n v="1.3067100534788396"/>
    <n v="4.8400999999999996"/>
    <s v="4-4,99 lei"/>
    <n v="4"/>
    <s v="0-0,99 euro"/>
    <n v="0"/>
  </r>
  <r>
    <n v="761"/>
    <x v="9"/>
    <s v="COMUNA SĂPOCA"/>
    <x v="0"/>
    <n v="1"/>
    <m/>
    <s v="X"/>
    <s v="X"/>
    <n v="0"/>
    <n v="10520"/>
    <n v="0"/>
    <n v="10520"/>
    <n v="2173.5088118014091"/>
    <n v="2850"/>
    <m/>
    <n v="1677"/>
    <m/>
    <x v="707"/>
    <n v="1677"/>
    <n v="3.6912280701754385"/>
    <n v="0.76263467080751202"/>
    <n v="6.2731067382230172"/>
    <n v="1.2960696552184909"/>
    <n v="4.8400999999999996"/>
    <s v="3-3,99 lei"/>
    <n v="3"/>
    <s v="0-0,99 euro"/>
    <n v="0"/>
  </r>
  <r>
    <n v="762"/>
    <x v="9"/>
    <s v="COMUNA SĂRULEŞTI"/>
    <x v="0"/>
    <n v="1"/>
    <m/>
    <s v="X"/>
    <s v="X"/>
    <n v="1680"/>
    <n v="4083"/>
    <n v="0"/>
    <n v="5763"/>
    <n v="1190.6778785562283"/>
    <n v="1059"/>
    <m/>
    <n v="580"/>
    <m/>
    <x v="19"/>
    <n v="580"/>
    <n v="5.4419263456090654"/>
    <n v="1.1243417172391201"/>
    <n v="9.9362068965517238"/>
    <n v="2.0528928940624627"/>
    <n v="4.8400999999999996"/>
    <s v="5-5,99 lei"/>
    <n v="5"/>
    <s v="1-1,99 euro"/>
    <n v="1"/>
  </r>
  <r>
    <n v="763"/>
    <x v="9"/>
    <s v="COMUNA SCORŢOASA"/>
    <x v="0"/>
    <n v="1"/>
    <m/>
    <s v="X"/>
    <s v="X"/>
    <n v="6400"/>
    <n v="22328.53"/>
    <n v="0"/>
    <n v="28728.53"/>
    <n v="5935.5240594202605"/>
    <n v="2065"/>
    <m/>
    <n v="1314"/>
    <m/>
    <x v="708"/>
    <n v="1314"/>
    <n v="13.912121065375302"/>
    <n v="2.8743457914868089"/>
    <n v="21.863417047184171"/>
    <n v="4.5171415977323139"/>
    <n v="4.8400999999999996"/>
    <s v="13-13,99 lei"/>
    <n v="13"/>
    <s v="2-2,99 euro"/>
    <n v="2"/>
  </r>
  <r>
    <n v="764"/>
    <x v="9"/>
    <s v="COMUNA SCUTELNICI"/>
    <x v="0"/>
    <n v="1"/>
    <m/>
    <s v="X"/>
    <s v="X"/>
    <n v="101620"/>
    <n v="7714"/>
    <n v="0"/>
    <n v="109334"/>
    <n v="22589.202702423507"/>
    <n v="1753"/>
    <m/>
    <n v="1541"/>
    <m/>
    <x v="709"/>
    <n v="1541"/>
    <n v="62.369652025099832"/>
    <n v="12.886025500526815"/>
    <n v="70.950032446463339"/>
    <n v="14.658794745245624"/>
    <n v="4.8400999999999996"/>
    <s v="62-62,99 lei"/>
    <n v="62"/>
    <s v="12-12,99 euro"/>
    <n v="12"/>
  </r>
  <r>
    <n v="765"/>
    <x v="9"/>
    <s v="COMUNA SIRIU"/>
    <x v="0"/>
    <n v="1"/>
    <m/>
    <s v="X"/>
    <s v="X"/>
    <n v="14794"/>
    <n v="745"/>
    <n v="0"/>
    <n v="15539"/>
    <n v="3210.4708580401234"/>
    <n v="2536"/>
    <m/>
    <n v="1772"/>
    <m/>
    <x v="710"/>
    <n v="1772"/>
    <n v="6.1273659305993693"/>
    <n v="1.2659585402366418"/>
    <n v="8.7691873589164793"/>
    <n v="1.8117781365914918"/>
    <n v="4.8400999999999996"/>
    <s v="6-6,99 lei"/>
    <n v="6"/>
    <s v="1-1,99 euro"/>
    <n v="1"/>
  </r>
  <r>
    <n v="766"/>
    <x v="9"/>
    <s v="COMUNA SMEENI"/>
    <x v="0"/>
    <n v="1"/>
    <m/>
    <s v="X"/>
    <s v="X"/>
    <n v="6800"/>
    <n v="6850"/>
    <n v="0"/>
    <n v="13650"/>
    <n v="2820.189665502779"/>
    <n v="5290"/>
    <m/>
    <n v="2501"/>
    <m/>
    <x v="711"/>
    <n v="2501"/>
    <n v="2.5803402646502835"/>
    <n v="0.5331171390364422"/>
    <n v="5.4578168732506995"/>
    <n v="1.1276248162746019"/>
    <n v="4.8400999999999996"/>
    <s v="2-2,99 lei"/>
    <n v="2"/>
    <s v="0-0,99 euro"/>
    <n v="0"/>
  </r>
  <r>
    <n v="767"/>
    <x v="9"/>
    <s v="COMUNA STÂLPU"/>
    <x v="0"/>
    <n v="1"/>
    <m/>
    <s v="X"/>
    <s v="X"/>
    <n v="25300"/>
    <n v="1574"/>
    <n v="0"/>
    <n v="26874"/>
    <n v="5552.3646205656914"/>
    <n v="2581"/>
    <m/>
    <n v="1575"/>
    <m/>
    <x v="712"/>
    <n v="1575"/>
    <n v="10.412243316543975"/>
    <n v="2.1512454942137511"/>
    <n v="17.062857142857144"/>
    <n v="3.525310870200439"/>
    <n v="4.8400999999999996"/>
    <s v="10-10,99 lei"/>
    <n v="10"/>
    <s v="2-2,99 euro"/>
    <n v="2"/>
  </r>
  <r>
    <n v="768"/>
    <x v="9"/>
    <s v="COMUNA TISĂU"/>
    <x v="0"/>
    <n v="1"/>
    <m/>
    <s v="X"/>
    <s v="X"/>
    <n v="5800"/>
    <n v="3438"/>
    <n v="0"/>
    <n v="9238"/>
    <n v="1908.6382512758003"/>
    <n v="3748"/>
    <m/>
    <n v="2142"/>
    <m/>
    <x v="713"/>
    <n v="2142"/>
    <n v="2.4647812166488796"/>
    <n v="0.50924179596472796"/>
    <n v="4.3127917833800185"/>
    <n v="0.89105427230429513"/>
    <n v="4.8400999999999996"/>
    <s v="2-2,99 lei"/>
    <n v="2"/>
    <s v="0-0,99 euro"/>
    <n v="0"/>
  </r>
  <r>
    <n v="769"/>
    <x v="9"/>
    <s v="COMUNA TOPLICENI"/>
    <x v="0"/>
    <n v="1"/>
    <m/>
    <s v="X"/>
    <s v="X"/>
    <n v="7000"/>
    <n v="8309"/>
    <n v="0"/>
    <n v="15309"/>
    <n v="3162.9511786946555"/>
    <n v="3586"/>
    <m/>
    <n v="2147"/>
    <m/>
    <x v="714"/>
    <n v="2147"/>
    <n v="4.2691020635805907"/>
    <n v="0.88202765719315546"/>
    <n v="7.1304145319049841"/>
    <n v="1.4731957050277855"/>
    <n v="4.8400999999999996"/>
    <s v="4-4,99 lei"/>
    <n v="4"/>
    <s v="0-0,99 euro"/>
    <n v="0"/>
  </r>
  <r>
    <n v="770"/>
    <x v="9"/>
    <s v="COMUNA ŢINTEŞTI"/>
    <x v="0"/>
    <n v="1"/>
    <m/>
    <s v="X"/>
    <s v="X"/>
    <n v="5400"/>
    <n v="8634"/>
    <n v="0"/>
    <n v="14034"/>
    <n v="2899.5268692795607"/>
    <n v="3636"/>
    <m/>
    <n v="2327"/>
    <m/>
    <x v="715"/>
    <n v="2327"/>
    <n v="3.8597359735973598"/>
    <n v="0.79744963401528068"/>
    <n v="6.0309411259131931"/>
    <n v="1.2460364715425702"/>
    <n v="4.8400999999999996"/>
    <s v="3-3,99 lei"/>
    <n v="3"/>
    <s v="0-0,99 euro"/>
    <n v="0"/>
  </r>
  <r>
    <n v="771"/>
    <x v="9"/>
    <s v="COMUNA ULMENI"/>
    <x v="0"/>
    <n v="1"/>
    <m/>
    <s v="X"/>
    <s v="X"/>
    <n v="5500"/>
    <n v="11087"/>
    <n v="0"/>
    <n v="16587"/>
    <n v="3426.9953100142561"/>
    <n v="2559"/>
    <m/>
    <n v="1531"/>
    <m/>
    <x v="716"/>
    <n v="1531"/>
    <n v="6.4818288393903867"/>
    <n v="1.3391931653045159"/>
    <n v="10.834095362508165"/>
    <n v="2.2384032070635245"/>
    <n v="4.8400999999999996"/>
    <s v="6-6,99 lei"/>
    <n v="6"/>
    <s v="1-1,99 euro"/>
    <n v="1"/>
  </r>
  <r>
    <n v="772"/>
    <x v="9"/>
    <s v="COMUNA UNGURIU"/>
    <x v="0"/>
    <n v="1"/>
    <m/>
    <s v="X"/>
    <s v="X"/>
    <n v="0"/>
    <n v="0"/>
    <n v="0"/>
    <n v="0"/>
    <n v="0"/>
    <n v="1883"/>
    <m/>
    <n v="987"/>
    <m/>
    <x v="717"/>
    <n v="987"/>
    <n v="0"/>
    <n v="0"/>
    <n v="0"/>
    <n v="0"/>
    <n v="4.8400999999999996"/>
    <s v="0-0,99 lei"/>
    <n v="0"/>
    <s v="0-0,99 euro"/>
    <n v="0"/>
  </r>
  <r>
    <n v="773"/>
    <x v="9"/>
    <s v="COMUNA VADU PAŞII"/>
    <x v="0"/>
    <n v="1"/>
    <m/>
    <s v="X"/>
    <s v="X"/>
    <n v="7500"/>
    <n v="33569.550000000003"/>
    <n v="0"/>
    <n v="41069.550000000003"/>
    <n v="8485.2688994029068"/>
    <n v="8086"/>
    <m/>
    <n v="5335"/>
    <m/>
    <x v="718"/>
    <n v="5335"/>
    <n v="5.0790934949295083"/>
    <n v="1.0493778010639261"/>
    <n v="7.6981349578256797"/>
    <n v="1.5904908902348467"/>
    <n v="4.8400999999999996"/>
    <s v="5-5,99 lei"/>
    <n v="5"/>
    <s v="1-1,99 euro"/>
    <n v="1"/>
  </r>
  <r>
    <n v="774"/>
    <x v="9"/>
    <s v="COMUNA VALEA RÂMNICULUI"/>
    <x v="0"/>
    <n v="1"/>
    <m/>
    <s v="X"/>
    <s v="X"/>
    <n v="73900"/>
    <n v="14807"/>
    <n v="0"/>
    <n v="88707"/>
    <n v="18327.513894341027"/>
    <n v="4627"/>
    <m/>
    <n v="2612"/>
    <m/>
    <x v="719"/>
    <n v="2612"/>
    <n v="19.171601469634751"/>
    <n v="3.9609928451136867"/>
    <n v="33.961332312404288"/>
    <n v="7.0166592244797199"/>
    <n v="4.8400999999999996"/>
    <s v="19-19,99 lei"/>
    <n v="19"/>
    <s v="3-3,99 euro"/>
    <n v="3"/>
  </r>
  <r>
    <n v="775"/>
    <x v="9"/>
    <s v="COMUNA VALEA SALCIEI"/>
    <x v="0"/>
    <n v="1"/>
    <m/>
    <s v="X"/>
    <s v="X"/>
    <n v="0"/>
    <n v="2974"/>
    <n v="0"/>
    <n v="2974"/>
    <n v="614.45011466705239"/>
    <n v="560"/>
    <m/>
    <n v="375"/>
    <m/>
    <x v="720"/>
    <n v="375"/>
    <n v="5.3107142857142859"/>
    <n v="1.0972323476197363"/>
    <n v="7.9306666666666663"/>
    <n v="1.6385336391121397"/>
    <n v="4.8400999999999996"/>
    <s v="5-5,99 lei"/>
    <n v="5"/>
    <s v="1-1,99 euro"/>
    <n v="1"/>
  </r>
  <r>
    <n v="776"/>
    <x v="9"/>
    <s v="COMUNA VÂLCELELE"/>
    <x v="0"/>
    <n v="1"/>
    <m/>
    <s v="X"/>
    <s v="X"/>
    <n v="4400"/>
    <n v="7705"/>
    <n v="0"/>
    <n v="12105"/>
    <n v="2500.9813846821348"/>
    <n v="1131"/>
    <m/>
    <n v="1107"/>
    <m/>
    <x v="721"/>
    <n v="1107"/>
    <n v="10.702917771883289"/>
    <n v="2.2113009590469805"/>
    <n v="10.934959349593496"/>
    <n v="2.2592424432539611"/>
    <n v="4.8400999999999996"/>
    <s v="10-10,99 lei"/>
    <n v="10"/>
    <s v="2-2,99 euro"/>
    <n v="2"/>
  </r>
  <r>
    <n v="777"/>
    <x v="9"/>
    <s v="COMUNA VERNEŞTI"/>
    <x v="0"/>
    <n v="1"/>
    <m/>
    <s v="X"/>
    <s v="X"/>
    <n v="0"/>
    <n v="17919"/>
    <n v="29714"/>
    <n v="47633"/>
    <n v="9841.3255924464374"/>
    <n v="7489"/>
    <m/>
    <n v="3387"/>
    <m/>
    <x v="722"/>
    <n v="3387"/>
    <n v="6.36039524636133"/>
    <n v="1.314104098337086"/>
    <n v="14.063478004133451"/>
    <n v="2.9056172401672389"/>
    <n v="4.8400999999999996"/>
    <s v="6-6,99 lei"/>
    <n v="6"/>
    <s v="1-1,99 euro"/>
    <n v="1"/>
  </r>
  <r>
    <n v="778"/>
    <x v="9"/>
    <s v="COMUNA VINTILĂ VODĂ"/>
    <x v="0"/>
    <n v="1"/>
    <m/>
    <s v="X"/>
    <s v="X"/>
    <n v="0"/>
    <n v="8769"/>
    <n v="0"/>
    <n v="8769"/>
    <n v="1811.7394268713458"/>
    <n v="2379"/>
    <m/>
    <n v="1351"/>
    <m/>
    <x v="723"/>
    <n v="1351"/>
    <n v="3.6860025220680956"/>
    <n v="0.76155503441418493"/>
    <n v="6.490747594374537"/>
    <n v="1.341035845204549"/>
    <n v="4.8400999999999996"/>
    <s v="3-3,99 lei"/>
    <n v="3"/>
    <s v="0-0,99 euro"/>
    <n v="0"/>
  </r>
  <r>
    <n v="779"/>
    <x v="9"/>
    <s v="COMUNA VIPEREŞTI"/>
    <x v="0"/>
    <n v="1"/>
    <m/>
    <s v="X"/>
    <s v="X"/>
    <n v="2000"/>
    <n v="6875"/>
    <n v="0"/>
    <n v="8875"/>
    <n v="1833.6398008305614"/>
    <n v="2592"/>
    <m/>
    <n v="1660"/>
    <m/>
    <x v="724"/>
    <n v="1660"/>
    <n v="3.4239969135802468"/>
    <n v="0.7074227626661117"/>
    <n v="5.346385542168675"/>
    <n v="1.1046022896569647"/>
    <n v="4.8400999999999996"/>
    <s v="3-3,99 lei"/>
    <n v="3"/>
    <s v="0-0,99 euro"/>
    <n v="0"/>
  </r>
  <r>
    <n v="780"/>
    <x v="9"/>
    <s v="COMUNA ZĂRNEŞTI"/>
    <x v="0"/>
    <n v="1"/>
    <m/>
    <s v="X"/>
    <s v="X"/>
    <n v="8400"/>
    <n v="6228"/>
    <n v="0"/>
    <n v="14628"/>
    <n v="3022.2516063717694"/>
    <n v="4040"/>
    <m/>
    <n v="2674"/>
    <m/>
    <x v="725"/>
    <n v="2674"/>
    <n v="3.6207920792079209"/>
    <n v="0.74808208078509142"/>
    <n v="5.4704562453253551"/>
    <n v="1.1302362028316266"/>
    <n v="4.8400999999999996"/>
    <s v="3-3,99 lei"/>
    <n v="3"/>
    <s v="0-0,99 euro"/>
    <n v="0"/>
  </r>
  <r>
    <n v="781"/>
    <x v="9"/>
    <s v="COMUNA ZIDURI"/>
    <x v="0"/>
    <n v="1"/>
    <m/>
    <s v="X"/>
    <s v="X"/>
    <n v="10400"/>
    <n v="16409"/>
    <n v="0"/>
    <n v="26809"/>
    <n v="5538.9351459680593"/>
    <n v="3418"/>
    <m/>
    <n v="2298"/>
    <m/>
    <x v="726"/>
    <n v="2298"/>
    <n v="7.8434757167934466"/>
    <n v="1.6205193522434345"/>
    <n v="11.666231505657093"/>
    <n v="2.410328610081836"/>
    <n v="4.8400999999999996"/>
    <s v="7-7,99 lei"/>
    <n v="7"/>
    <s v="1-1,99 euro"/>
    <n v="1"/>
  </r>
  <r>
    <n v="695"/>
    <x v="9"/>
    <s v="MUNICIPIUL BUZĂU"/>
    <x v="0"/>
    <n v="1"/>
    <m/>
    <s v="X"/>
    <s v="X"/>
    <n v="19200"/>
    <n v="57807.05"/>
    <n v="0"/>
    <n v="77007.05"/>
    <n v="15910.218797132293"/>
    <n v="108941"/>
    <m/>
    <n v="38906"/>
    <m/>
    <x v="727"/>
    <n v="38906"/>
    <n v="0.70686931458312297"/>
    <n v="0.14604436160061218"/>
    <n v="1.9793103891430628"/>
    <n v="0.40893997833579121"/>
    <n v="4.8400999999999996"/>
    <s v="0-0,99 lei"/>
    <n v="0"/>
    <s v="0-0,99 euro"/>
    <n v="0"/>
  </r>
  <r>
    <n v="696"/>
    <x v="9"/>
    <s v="MUNICIPIUL RÂMNICU SĂRAT"/>
    <x v="0"/>
    <n v="1"/>
    <m/>
    <s v="X"/>
    <s v="X"/>
    <n v="12300"/>
    <n v="28731"/>
    <n v="0"/>
    <n v="41031"/>
    <n v="8477.3041879300017"/>
    <n v="32211"/>
    <m/>
    <n v="13831"/>
    <m/>
    <x v="728"/>
    <n v="13831"/>
    <n v="1.2738195026543728"/>
    <n v="0.26318041004408438"/>
    <n v="2.9665967753596991"/>
    <n v="0.61292055440170645"/>
    <n v="4.8400999999999996"/>
    <s v="1-1,99 lei"/>
    <n v="1"/>
    <s v="0-0,99 euro"/>
    <n v="0"/>
  </r>
  <r>
    <n v="697"/>
    <x v="9"/>
    <s v="ORAȘUL NEHOIU"/>
    <x v="0"/>
    <n v="1"/>
    <m/>
    <s v="X"/>
    <s v="X"/>
    <n v="3200"/>
    <n v="28672"/>
    <n v="0"/>
    <n v="31872"/>
    <n v="6584.9879134728626"/>
    <n v="8947"/>
    <m/>
    <n v="6110"/>
    <m/>
    <x v="729"/>
    <n v="6110"/>
    <n v="3.5623113892925002"/>
    <n v="0.73599954325168915"/>
    <n v="5.216366612111293"/>
    <n v="1.0777394293736273"/>
    <n v="4.8400999999999996"/>
    <s v="3-3,99 lei"/>
    <n v="3"/>
    <s v="0-0,99 euro"/>
    <n v="0"/>
  </r>
  <r>
    <n v="698"/>
    <x v="9"/>
    <s v="ORAȘUL PĂTÂRLAGELE"/>
    <x v="0"/>
    <n v="1"/>
    <m/>
    <s v="X"/>
    <s v="X"/>
    <n v="7328"/>
    <n v="28935"/>
    <n v="0"/>
    <n v="36263"/>
    <n v="7492.2005743682985"/>
    <n v="6262"/>
    <m/>
    <n v="3584"/>
    <m/>
    <x v="730"/>
    <n v="3584"/>
    <n v="5.7909613541999363"/>
    <n v="1.1964548984938197"/>
    <n v="10.118024553571429"/>
    <n v="2.0904577495447261"/>
    <n v="4.8400999999999996"/>
    <s v="5-5,99 lei"/>
    <n v="5"/>
    <s v="1-1,99 euro"/>
    <n v="1"/>
  </r>
  <r>
    <n v="699"/>
    <x v="9"/>
    <s v="ORAȘUL POGOANELE"/>
    <x v="0"/>
    <n v="1"/>
    <m/>
    <s v="X"/>
    <s v="X"/>
    <n v="1680"/>
    <n v="7814.17"/>
    <n v="0"/>
    <n v="9494.17"/>
    <n v="1961.5648437015766"/>
    <n v="5835"/>
    <m/>
    <n v="3840"/>
    <m/>
    <x v="731"/>
    <n v="3840"/>
    <n v="1.6271071122536418"/>
    <n v="0.33617220971749384"/>
    <n v="2.4724401041666666"/>
    <n v="0.51082417804728553"/>
    <n v="4.8400999999999996"/>
    <s v="1-1,99 lei"/>
    <n v="1"/>
    <s v="0-0,99 euro"/>
    <n v="0"/>
  </r>
  <r>
    <m/>
    <x v="10"/>
    <s v="A JUDEȚ"/>
    <x v="0"/>
    <m/>
    <m/>
    <m/>
    <m/>
    <n v="0"/>
    <n v="4769.6400000000003"/>
    <n v="0"/>
    <n v="4769.6400000000003"/>
    <n v="985.44244953616681"/>
    <m/>
    <m/>
    <m/>
    <m/>
    <x v="0"/>
    <n v="0"/>
    <m/>
    <m/>
    <m/>
    <m/>
    <n v="4.8400999999999996"/>
    <m/>
    <m/>
    <m/>
    <m/>
  </r>
  <r>
    <n v="790"/>
    <x v="10"/>
    <s v="COMUNA ARMENIȘ"/>
    <x v="0"/>
    <n v="1"/>
    <m/>
    <s v="X"/>
    <s v="X"/>
    <n v="4800"/>
    <n v="24680"/>
    <n v="0"/>
    <n v="29480"/>
    <n v="6090.783248279995"/>
    <n v="1971"/>
    <m/>
    <n v="1630"/>
    <m/>
    <x v="624"/>
    <n v="1630"/>
    <n v="14.956874682902081"/>
    <n v="3.0901995171385059"/>
    <n v="18.085889570552148"/>
    <n v="3.7366768394355798"/>
    <n v="4.8400999999999996"/>
    <s v="14-14,99 lei"/>
    <n v="14"/>
    <s v="3-3,99 euro"/>
    <n v="3"/>
  </r>
  <r>
    <n v="791"/>
    <x v="10"/>
    <s v="COMUNA BĂNIA"/>
    <x v="0"/>
    <n v="1"/>
    <m/>
    <s v="X"/>
    <s v="X"/>
    <n v="1600"/>
    <n v="14915"/>
    <n v="0"/>
    <n v="16515"/>
    <n v="3412.1195843061096"/>
    <n v="1411"/>
    <m/>
    <n v="1118"/>
    <m/>
    <x v="503"/>
    <n v="1118"/>
    <n v="11.70446491849752"/>
    <n v="2.4182279123360098"/>
    <n v="14.771914132379248"/>
    <n v="3.0519853169106526"/>
    <n v="4.8400999999999996"/>
    <s v="11-11,99 lei"/>
    <n v="11"/>
    <s v="2-2,99 euro"/>
    <n v="2"/>
  </r>
  <r>
    <n v="792"/>
    <x v="10"/>
    <s v="COMUNA BĂUȚAR"/>
    <x v="0"/>
    <n v="1"/>
    <m/>
    <s v="X"/>
    <s v="X"/>
    <n v="0"/>
    <n v="3499.4"/>
    <n v="0"/>
    <n v="3499.4"/>
    <n v="723.0015908762216"/>
    <n v="2060"/>
    <m/>
    <n v="1547"/>
    <m/>
    <x v="194"/>
    <n v="1547"/>
    <n v="1.69873786407767"/>
    <n v="0.35097164605641823"/>
    <n v="2.2620555914673561"/>
    <n v="0.46735720160066035"/>
    <n v="4.8400999999999996"/>
    <s v="1-1,99 lei"/>
    <n v="1"/>
    <s v="0-0,99 euro"/>
    <n v="0"/>
  </r>
  <r>
    <n v="793"/>
    <x v="10"/>
    <s v="COMUNA BERLIȘTE"/>
    <x v="0"/>
    <n v="1"/>
    <m/>
    <s v="X"/>
    <s v="X"/>
    <n v="16000"/>
    <n v="3800"/>
    <n v="20000"/>
    <n v="39800"/>
    <n v="8222.9705997809961"/>
    <n v="940"/>
    <m/>
    <n v="657"/>
    <m/>
    <x v="732"/>
    <n v="657"/>
    <n v="42.340425531914896"/>
    <n v="8.7478410635968036"/>
    <n v="60.578386605783869"/>
    <n v="12.515936985968031"/>
    <n v="4.8400999999999996"/>
    <s v="42-42,99 lei"/>
    <n v="42"/>
    <s v="8-8,99 euro"/>
    <n v="8"/>
  </r>
  <r>
    <n v="794"/>
    <x v="10"/>
    <s v="COMUNA BERZASCA"/>
    <x v="0"/>
    <n v="1"/>
    <m/>
    <s v="X"/>
    <s v="X"/>
    <n v="0"/>
    <n v="12179"/>
    <n v="0"/>
    <n v="12179"/>
    <n v="2516.2703249932856"/>
    <n v="2183"/>
    <m/>
    <n v="1353"/>
    <m/>
    <x v="733"/>
    <n v="1353"/>
    <n v="5.5790196976637656"/>
    <n v="1.1526662047610103"/>
    <n v="9.0014781966001483"/>
    <n v="1.8597711197289619"/>
    <n v="4.8400999999999996"/>
    <s v="5-5,99 lei"/>
    <n v="5"/>
    <s v="1-1,99 euro"/>
    <n v="1"/>
  </r>
  <r>
    <n v="795"/>
    <x v="10"/>
    <s v="COMUNA BERZOVIA"/>
    <x v="0"/>
    <n v="1"/>
    <m/>
    <s v="X"/>
    <s v="X"/>
    <n v="1600"/>
    <n v="2620"/>
    <n v="0"/>
    <n v="4220"/>
    <n v="871.88281233858811"/>
    <n v="3185"/>
    <m/>
    <n v="1876"/>
    <m/>
    <x v="734"/>
    <n v="1876"/>
    <n v="1.3249607535321821"/>
    <n v="0.27374656588338714"/>
    <n v="2.2494669509594885"/>
    <n v="0.46475629655575057"/>
    <n v="4.8400999999999996"/>
    <s v="1-1,99 lei"/>
    <n v="1"/>
    <s v="0-0,99 euro"/>
    <n v="0"/>
  </r>
  <r>
    <n v="796"/>
    <x v="10"/>
    <s v="COMUNA BOLVAȘNIȚA"/>
    <x v="0"/>
    <n v="1"/>
    <m/>
    <s v="X"/>
    <s v="X"/>
    <n v="577.11"/>
    <n v="1249.9100000000001"/>
    <n v="0"/>
    <n v="1827.02"/>
    <n v="377.47567199024814"/>
    <n v="1135"/>
    <m/>
    <n v="837"/>
    <m/>
    <x v="735"/>
    <n v="837"/>
    <n v="1.6097092511013216"/>
    <n v="0.33257768457290587"/>
    <n v="2.1828195937873356"/>
    <n v="0.45098646593816982"/>
    <n v="4.8400999999999996"/>
    <s v="1-1,99 lei"/>
    <n v="1"/>
    <s v="0-0,99 euro"/>
    <n v="0"/>
  </r>
  <r>
    <n v="797"/>
    <x v="10"/>
    <s v="COMUNA BOZOVICI"/>
    <x v="0"/>
    <n v="1"/>
    <m/>
    <s v="X"/>
    <s v="X"/>
    <n v="3900"/>
    <n v="7583"/>
    <n v="0"/>
    <n v="11483"/>
    <n v="2372.4716431478691"/>
    <n v="2361"/>
    <m/>
    <n v="1379"/>
    <m/>
    <x v="736"/>
    <n v="1379"/>
    <n v="4.8636171113934772"/>
    <n v="1.0048588069241293"/>
    <n v="8.3270485859318342"/>
    <n v="1.7204290378157137"/>
    <n v="4.8400999999999996"/>
    <s v="4-4,99 lei"/>
    <n v="4"/>
    <s v="1-1,99 euro"/>
    <n v="1"/>
  </r>
  <r>
    <n v="798"/>
    <x v="10"/>
    <s v="COMUNA BREBU"/>
    <x v="0"/>
    <n v="1"/>
    <m/>
    <s v="X"/>
    <s v="X"/>
    <n v="5400"/>
    <n v="4367.03"/>
    <n v="0"/>
    <n v="9767.0299999999988"/>
    <n v="2017.9397119894215"/>
    <n v="975"/>
    <m/>
    <n v="936"/>
    <m/>
    <x v="737"/>
    <n v="936"/>
    <n v="10.017466666666666"/>
    <n v="2.0696817558865863"/>
    <n v="10.434861111111109"/>
    <n v="2.155918495715194"/>
    <n v="4.8400999999999996"/>
    <s v="10-10,99 lei"/>
    <n v="10"/>
    <s v="2-2,99 euro"/>
    <n v="2"/>
  </r>
  <r>
    <n v="799"/>
    <x v="10"/>
    <s v="COMUNA BREBU NOU"/>
    <x v="0"/>
    <n v="1"/>
    <m/>
    <s v="X"/>
    <s v="X"/>
    <n v="0"/>
    <n v="5450"/>
    <n v="0"/>
    <n v="5450"/>
    <n v="1126.0097931860912"/>
    <n v="278"/>
    <m/>
    <n v="251"/>
    <m/>
    <x v="738"/>
    <n v="251"/>
    <n v="19.60431654676259"/>
    <n v="4.0503949395183136"/>
    <n v="21.713147410358566"/>
    <n v="4.4860947935700848"/>
    <n v="4.8400999999999996"/>
    <s v="19-19,99 lei"/>
    <n v="19"/>
    <s v="4-4,99 euro"/>
    <n v="4"/>
  </r>
  <r>
    <n v="800"/>
    <x v="10"/>
    <s v="COMUNA BUCHIN"/>
    <x v="0"/>
    <n v="1"/>
    <m/>
    <s v="X"/>
    <s v="X"/>
    <n v="900"/>
    <n v="7398.95"/>
    <n v="0"/>
    <n v="8298.9500000000007"/>
    <n v="1714.6236648003144"/>
    <n v="1710"/>
    <m/>
    <n v="1000"/>
    <m/>
    <x v="739"/>
    <n v="1000"/>
    <n v="4.8531871345029245"/>
    <n v="1.0027038975440434"/>
    <n v="8.2989500000000014"/>
    <n v="1.7146236648003144"/>
    <n v="4.8400999999999996"/>
    <s v="4-4,99 lei"/>
    <n v="4"/>
    <s v="1-1,99 euro"/>
    <n v="1"/>
  </r>
  <r>
    <n v="801"/>
    <x v="10"/>
    <s v="COMUNA BUCOȘNIȚA"/>
    <x v="0"/>
    <n v="1"/>
    <m/>
    <s v="X"/>
    <s v="X"/>
    <n v="4400"/>
    <n v="5742"/>
    <n v="0"/>
    <n v="10142"/>
    <n v="2095.4112518336401"/>
    <n v="2399"/>
    <m/>
    <n v="1419"/>
    <m/>
    <x v="740"/>
    <n v="1419"/>
    <n v="4.2275948311796583"/>
    <n v="0.87345195991398084"/>
    <n v="7.1472868217054266"/>
    <n v="1.4766816432936154"/>
    <n v="4.8400999999999996"/>
    <s v="4-4,99 lei"/>
    <n v="4"/>
    <s v="0-0,99 euro"/>
    <n v="0"/>
  </r>
  <r>
    <n v="802"/>
    <x v="10"/>
    <s v="COMUNA CARAȘOVA"/>
    <x v="0"/>
    <n v="1"/>
    <m/>
    <s v="X"/>
    <s v="X"/>
    <n v="0"/>
    <n v="6204.01"/>
    <n v="0"/>
    <n v="6204.01"/>
    <n v="1281.7937645916409"/>
    <n v="2515"/>
    <m/>
    <n v="1227"/>
    <m/>
    <x v="370"/>
    <n v="1227"/>
    <n v="2.4668031809145132"/>
    <n v="0.50965954854538409"/>
    <n v="5.056242868785656"/>
    <n v="1.044656694858713"/>
    <n v="4.8400999999999996"/>
    <s v="2-2,99 lei"/>
    <n v="2"/>
    <s v="0-0,99 euro"/>
    <n v="0"/>
  </r>
  <r>
    <n v="803"/>
    <x v="10"/>
    <s v="COMUNA CĂRBUNARI"/>
    <x v="0"/>
    <n v="1"/>
    <m/>
    <s v="X"/>
    <s v="X"/>
    <n v="880"/>
    <n v="1147"/>
    <n v="0"/>
    <n v="2027"/>
    <n v="418.79300014462513"/>
    <n v="784"/>
    <m/>
    <n v="599"/>
    <m/>
    <x v="741"/>
    <n v="599"/>
    <n v="2.5854591836734695"/>
    <n v="0.53417474508243001"/>
    <n v="3.3839732888146909"/>
    <n v="0.69915358955697016"/>
    <n v="4.8400999999999996"/>
    <s v="2-2,99 lei"/>
    <n v="2"/>
    <s v="0-0,99 euro"/>
    <n v="0"/>
  </r>
  <r>
    <n v="804"/>
    <x v="10"/>
    <s v="COMUNA CICLOVA ROMÂNĂ"/>
    <x v="0"/>
    <n v="1"/>
    <m/>
    <s v="X"/>
    <s v="X"/>
    <n v="3505"/>
    <n v="2868"/>
    <n v="0"/>
    <n v="6373"/>
    <n v="1316.7083324724697"/>
    <n v="1352"/>
    <m/>
    <n v="978"/>
    <m/>
    <x v="742"/>
    <n v="978"/>
    <n v="4.7137573964497044"/>
    <n v="0.973896695615732"/>
    <n v="6.5163599182004086"/>
    <n v="1.3463275383154087"/>
    <n v="4.8400999999999996"/>
    <s v="4-4,99 lei"/>
    <n v="4"/>
    <s v="0-0,99 euro"/>
    <n v="0"/>
  </r>
  <r>
    <n v="805"/>
    <x v="10"/>
    <s v="COMUNA CIUCHICI"/>
    <x v="0"/>
    <n v="1"/>
    <m/>
    <s v="X"/>
    <s v="X"/>
    <n v="1200"/>
    <n v="8000"/>
    <n v="0"/>
    <n v="9200"/>
    <n v="1900.787173818723"/>
    <n v="859"/>
    <m/>
    <n v="614"/>
    <m/>
    <x v="42"/>
    <n v="614"/>
    <n v="10.710128055878929"/>
    <n v="2.2127906563663831"/>
    <n v="14.983713355048859"/>
    <n v="3.0957445827666499"/>
    <n v="4.8400999999999996"/>
    <s v="10-10,99 lei"/>
    <n v="10"/>
    <s v="2-2,99 euro"/>
    <n v="2"/>
  </r>
  <r>
    <n v="806"/>
    <x v="10"/>
    <s v="COMUNA CIUDANOVIȚA"/>
    <x v="0"/>
    <n v="1"/>
    <m/>
    <s v="X"/>
    <s v="X"/>
    <n v="200"/>
    <n v="8564"/>
    <n v="0"/>
    <n v="8764"/>
    <n v="1810.7063903638357"/>
    <n v="493"/>
    <m/>
    <n v="343"/>
    <m/>
    <x v="743"/>
    <n v="343"/>
    <n v="17.776876267748477"/>
    <n v="3.6728324348150827"/>
    <n v="25.551020408163264"/>
    <n v="5.2790273771540397"/>
    <n v="4.8400999999999996"/>
    <s v="17-17,99 lei"/>
    <n v="17"/>
    <s v="3-3,99 euro"/>
    <n v="3"/>
  </r>
  <r>
    <n v="807"/>
    <x v="10"/>
    <s v="COMUNA CONSTANTIN DAICOVICIU"/>
    <x v="0"/>
    <n v="1"/>
    <m/>
    <s v="X"/>
    <s v="X"/>
    <n v="2160"/>
    <n v="3113.64"/>
    <n v="0"/>
    <n v="5273.6399999999994"/>
    <n v="1089.5725294931922"/>
    <n v="2342"/>
    <m/>
    <n v="1609"/>
    <m/>
    <x v="744"/>
    <n v="1609"/>
    <n v="2.2517677198975234"/>
    <n v="0.46523165221741769"/>
    <n v="3.2775885643256677"/>
    <n v="0.67717372870925552"/>
    <n v="4.8400999999999996"/>
    <s v="2-2,99 lei"/>
    <n v="2"/>
    <s v="0-0,99 euro"/>
    <n v="0"/>
  </r>
  <r>
    <n v="808"/>
    <x v="10"/>
    <s v="COMUNA COPĂCELE"/>
    <x v="0"/>
    <n v="1"/>
    <m/>
    <s v="X"/>
    <s v="X"/>
    <n v="2880"/>
    <n v="5146.3500000000004"/>
    <n v="0"/>
    <n v="8026.35"/>
    <n v="1658.3025144108594"/>
    <n v="930"/>
    <m/>
    <n v="746"/>
    <m/>
    <x v="745"/>
    <n v="746"/>
    <n v="8.6304838709677423"/>
    <n v="1.7831209832374832"/>
    <n v="10.759182305630027"/>
    <n v="2.2229256225346643"/>
    <n v="4.8400999999999996"/>
    <s v="8-8,99 lei"/>
    <n v="8"/>
    <s v="1-1,99 euro"/>
    <n v="1"/>
  </r>
  <r>
    <n v="809"/>
    <x v="10"/>
    <s v="COMUNA CORNEA"/>
    <x v="0"/>
    <n v="1"/>
    <m/>
    <s v="X"/>
    <s v="X"/>
    <n v="0"/>
    <n v="5000"/>
    <n v="0"/>
    <n v="5000"/>
    <n v="1033.0365075101754"/>
    <n v="1455"/>
    <m/>
    <n v="1072"/>
    <m/>
    <x v="746"/>
    <n v="1072"/>
    <n v="3.4364261168384878"/>
    <n v="0.70999072681111708"/>
    <n v="4.6641791044776122"/>
    <n v="0.96365345849829798"/>
    <n v="4.8400999999999996"/>
    <s v="3-3,99 lei"/>
    <n v="3"/>
    <s v="0-0,99 euro"/>
    <n v="0"/>
  </r>
  <r>
    <n v="810"/>
    <x v="10"/>
    <s v="COMUNA CORNEREVA"/>
    <x v="0"/>
    <n v="1"/>
    <m/>
    <s v="X"/>
    <s v="X"/>
    <n v="4028"/>
    <n v="10867.49"/>
    <n v="0"/>
    <n v="14895.49"/>
    <n v="3077.5169934505489"/>
    <n v="2333"/>
    <m/>
    <n v="1687"/>
    <m/>
    <x v="747"/>
    <n v="1687"/>
    <n v="6.3846935276468066"/>
    <n v="1.3191243006646158"/>
    <n v="8.8295732068761108"/>
    <n v="1.8242542936873438"/>
    <n v="4.8400999999999996"/>
    <s v="6-6,99 lei"/>
    <n v="6"/>
    <s v="1-1,99 euro"/>
    <n v="1"/>
  </r>
  <r>
    <n v="811"/>
    <x v="10"/>
    <s v="COMUNA CORONINI"/>
    <x v="0"/>
    <n v="1"/>
    <m/>
    <s v="X"/>
    <s v="X"/>
    <n v="0"/>
    <n v="0"/>
    <n v="0"/>
    <n v="0"/>
    <n v="0"/>
    <n v="1615"/>
    <m/>
    <n v="1123"/>
    <m/>
    <x v="748"/>
    <n v="1123"/>
    <n v="0"/>
    <n v="0"/>
    <n v="0"/>
    <n v="0"/>
    <n v="4.8400999999999996"/>
    <s v="0-0,99 lei"/>
    <n v="0"/>
    <s v="0-0,99 euro"/>
    <n v="0"/>
  </r>
  <r>
    <n v="812"/>
    <x v="10"/>
    <s v="COMUNA DALBOȘEȚ"/>
    <x v="0"/>
    <n v="1"/>
    <m/>
    <s v="X"/>
    <s v="X"/>
    <n v="0"/>
    <n v="0"/>
    <n v="0"/>
    <n v="0"/>
    <n v="0"/>
    <n v="1339"/>
    <m/>
    <n v="1071"/>
    <m/>
    <x v="749"/>
    <n v="1071"/>
    <n v="0"/>
    <n v="0"/>
    <n v="0"/>
    <n v="0"/>
    <n v="4.8400999999999996"/>
    <s v="0-0,99 lei"/>
    <n v="0"/>
    <s v="0-0,99 euro"/>
    <n v="0"/>
  </r>
  <r>
    <n v="813"/>
    <x v="10"/>
    <s v="COMUNA DOCLIN"/>
    <x v="0"/>
    <n v="1"/>
    <m/>
    <s v="X"/>
    <s v="X"/>
    <n v="2000"/>
    <n v="4229.24"/>
    <n v="0"/>
    <n v="6229.24"/>
    <n v="1287.006466808537"/>
    <n v="1620"/>
    <m/>
    <n v="1005"/>
    <m/>
    <x v="401"/>
    <n v="1005"/>
    <n v="3.8452098765432097"/>
    <n v="0.79444843630156603"/>
    <n v="6.1982487562189057"/>
    <n v="1.2806034495607332"/>
    <n v="4.8400999999999996"/>
    <s v="3-3,99 lei"/>
    <n v="3"/>
    <s v="0-0,99 euro"/>
    <n v="0"/>
  </r>
  <r>
    <n v="814"/>
    <x v="10"/>
    <s v="COMUNA DOGNECEA"/>
    <x v="0"/>
    <n v="1"/>
    <m/>
    <s v="X"/>
    <s v="X"/>
    <n v="4500"/>
    <n v="16828.099999999999"/>
    <n v="0"/>
    <n v="21328.1"/>
    <n v="4406.5411871655542"/>
    <n v="1642"/>
    <m/>
    <n v="1389"/>
    <m/>
    <x v="600"/>
    <n v="1389"/>
    <n v="12.989098660170523"/>
    <n v="2.6836426231215311"/>
    <n v="15.355003599712022"/>
    <n v="3.1724558582905358"/>
    <n v="4.8400999999999996"/>
    <s v="12-12,99 lei"/>
    <n v="12"/>
    <s v="2-2,99 euro"/>
    <n v="2"/>
  </r>
  <r>
    <n v="815"/>
    <x v="10"/>
    <s v="COMUNA DOMAȘNEA"/>
    <x v="0"/>
    <n v="1"/>
    <m/>
    <s v="X"/>
    <s v="X"/>
    <n v="0"/>
    <n v="5605"/>
    <n v="0"/>
    <n v="5605"/>
    <n v="1158.0339249189067"/>
    <n v="1076"/>
    <m/>
    <n v="879"/>
    <m/>
    <x v="750"/>
    <n v="879"/>
    <n v="5.20910780669145"/>
    <n v="1.0762397071737051"/>
    <n v="6.3765642775881686"/>
    <n v="1.3174447382467653"/>
    <n v="4.8400999999999996"/>
    <s v="5-5,99 lei"/>
    <n v="5"/>
    <s v="1-1,99 euro"/>
    <n v="1"/>
  </r>
  <r>
    <n v="816"/>
    <x v="10"/>
    <s v="COMUNA EFTIMIE MURGU"/>
    <x v="0"/>
    <n v="1"/>
    <m/>
    <s v="X"/>
    <s v="X"/>
    <n v="3810"/>
    <n v="1469"/>
    <n v="0"/>
    <n v="5279"/>
    <n v="1090.6799446292432"/>
    <n v="1293"/>
    <m/>
    <n v="930"/>
    <m/>
    <x v="751"/>
    <n v="930"/>
    <n v="4.0827532869296208"/>
    <n v="0.84352663931109295"/>
    <n v="5.6763440860215058"/>
    <n v="1.1727741340099389"/>
    <n v="4.8400999999999996"/>
    <s v="4-4,99 lei"/>
    <n v="4"/>
    <s v="0-0,99 euro"/>
    <n v="0"/>
  </r>
  <r>
    <n v="817"/>
    <x v="10"/>
    <s v="COMUNA EZERIȘ"/>
    <x v="0"/>
    <n v="1"/>
    <m/>
    <s v="X"/>
    <s v="X"/>
    <n v="2656"/>
    <n v="923.41"/>
    <n v="1100"/>
    <n v="4679.41"/>
    <n v="966.80027272163807"/>
    <n v="1104"/>
    <m/>
    <n v="614"/>
    <m/>
    <x v="63"/>
    <n v="614"/>
    <n v="4.2385960144927539"/>
    <n v="0.87572488471162868"/>
    <n v="7.6211889250814329"/>
    <n v="1.5745932780482705"/>
    <n v="4.8400999999999996"/>
    <s v="4-4,99 lei"/>
    <n v="4"/>
    <s v="0-0,99 euro"/>
    <n v="0"/>
  </r>
  <r>
    <n v="818"/>
    <x v="10"/>
    <s v="COMUNA FÂRLIUG"/>
    <x v="0"/>
    <n v="1"/>
    <m/>
    <s v="X"/>
    <s v="X"/>
    <n v="3397"/>
    <n v="9512.15"/>
    <n v="0"/>
    <n v="12909.15"/>
    <n v="2667.1246461849964"/>
    <n v="1477"/>
    <m/>
    <n v="1281"/>
    <m/>
    <x v="752"/>
    <n v="1281"/>
    <n v="8.7401150981719695"/>
    <n v="1.8057715952505053"/>
    <n v="10.077400468384075"/>
    <n v="2.0820645169281784"/>
    <n v="4.8400999999999996"/>
    <s v="8-8,99 lei"/>
    <n v="8"/>
    <s v="1-1,99 euro"/>
    <n v="1"/>
  </r>
  <r>
    <n v="819"/>
    <x v="10"/>
    <s v="COMUNA FOROTIC"/>
    <x v="0"/>
    <n v="1"/>
    <m/>
    <s v="X"/>
    <s v="X"/>
    <n v="10838"/>
    <n v="1600"/>
    <n v="0"/>
    <n v="12438"/>
    <n v="2569.7816160823127"/>
    <n v="1361"/>
    <m/>
    <n v="902"/>
    <m/>
    <x v="753"/>
    <n v="902"/>
    <n v="9.1388684790595143"/>
    <n v="1.8881569552404942"/>
    <n v="13.789356984478935"/>
    <n v="2.8489818360114332"/>
    <n v="4.8400999999999996"/>
    <s v="9-9,99 lei"/>
    <n v="9"/>
    <s v="1-1,99 euro"/>
    <n v="1"/>
  </r>
  <r>
    <n v="820"/>
    <x v="10"/>
    <s v="COMUNA GÂRNIC"/>
    <x v="0"/>
    <n v="1"/>
    <m/>
    <s v="X"/>
    <s v="X"/>
    <n v="0"/>
    <n v="4503.09"/>
    <n v="0"/>
    <n v="4503.09"/>
    <n v="930.37127332079922"/>
    <n v="1127"/>
    <m/>
    <n v="704"/>
    <m/>
    <x v="406"/>
    <n v="704"/>
    <n v="3.9956433007985805"/>
    <n v="0.82552908014267901"/>
    <n v="6.3964346590909091"/>
    <n v="1.3215501041488624"/>
    <n v="4.8400999999999996"/>
    <s v="4-4,99 lei"/>
    <n v="4"/>
    <s v="0-0,99 euro"/>
    <n v="0"/>
  </r>
  <r>
    <n v="821"/>
    <x v="10"/>
    <s v="COMUNA GLIMBOCA"/>
    <x v="0"/>
    <n v="1"/>
    <m/>
    <s v="X"/>
    <s v="X"/>
    <n v="0"/>
    <n v="4638"/>
    <n v="0"/>
    <n v="4638"/>
    <n v="958.24466436643877"/>
    <n v="1555"/>
    <m/>
    <n v="880"/>
    <m/>
    <x v="754"/>
    <n v="880"/>
    <n v="2.9826366559485531"/>
    <n v="0.61623451084658443"/>
    <n v="5.2704545454545455"/>
    <n v="1.0889143913254986"/>
    <n v="4.8400999999999996"/>
    <s v="2-2,99 lei"/>
    <n v="2"/>
    <s v="0-0,99 euro"/>
    <n v="0"/>
  </r>
  <r>
    <n v="822"/>
    <x v="10"/>
    <s v="COMUNA GORUIA"/>
    <x v="0"/>
    <n v="1"/>
    <m/>
    <s v="X"/>
    <s v="X"/>
    <n v="3300"/>
    <n v="14240"/>
    <n v="0"/>
    <n v="17540"/>
    <n v="3623.8920683456954"/>
    <n v="657"/>
    <m/>
    <n v="508"/>
    <m/>
    <x v="755"/>
    <n v="508"/>
    <n v="26.697108066971079"/>
    <n v="5.5158174556251067"/>
    <n v="34.527559055118111"/>
    <n v="7.1336458038301087"/>
    <n v="4.8400999999999996"/>
    <s v="26-26,99 lei"/>
    <n v="26"/>
    <s v="5-5,99 euro"/>
    <n v="5"/>
  </r>
  <r>
    <n v="823"/>
    <x v="10"/>
    <s v="COMUNA GRĂDINARI"/>
    <x v="0"/>
    <n v="1"/>
    <m/>
    <s v="X"/>
    <s v="X"/>
    <n v="600"/>
    <n v="6985.15"/>
    <n v="0"/>
    <n v="7585.15"/>
    <n v="1567.1473729881614"/>
    <n v="1654"/>
    <m/>
    <n v="1017"/>
    <m/>
    <x v="756"/>
    <n v="1017"/>
    <n v="4.5859431680773879"/>
    <n v="0.94748934279816288"/>
    <n v="7.4583579154375608"/>
    <n v="1.5409512025448981"/>
    <n v="4.8400999999999996"/>
    <s v="4-4,99 lei"/>
    <n v="4"/>
    <s v="0-0,99 euro"/>
    <n v="0"/>
  </r>
  <r>
    <n v="824"/>
    <x v="10"/>
    <s v="COMUNA IABLANIȚA"/>
    <x v="0"/>
    <n v="1"/>
    <m/>
    <s v="X"/>
    <s v="X"/>
    <n v="1200"/>
    <n v="5000"/>
    <n v="10000"/>
    <n v="16200"/>
    <n v="3347.0382843329685"/>
    <n v="1736"/>
    <m/>
    <n v="1308"/>
    <m/>
    <x v="642"/>
    <n v="1308"/>
    <n v="9.3317972350230409"/>
    <n v="1.9280174448922629"/>
    <n v="12.385321100917432"/>
    <n v="2.5588977708967651"/>
    <n v="4.8400999999999996"/>
    <s v="9-9,99 lei"/>
    <n v="9"/>
    <s v="1-1,99 euro"/>
    <n v="1"/>
  </r>
  <r>
    <n v="825"/>
    <x v="10"/>
    <s v="COMUNA LĂPUȘNICEL"/>
    <x v="0"/>
    <n v="1"/>
    <m/>
    <s v="X"/>
    <s v="X"/>
    <n v="4103"/>
    <n v="1802"/>
    <n v="0"/>
    <n v="5905"/>
    <n v="1220.0161153695174"/>
    <n v="790"/>
    <m/>
    <n v="740"/>
    <m/>
    <x v="757"/>
    <n v="740"/>
    <n v="7.4746835443037973"/>
    <n v="1.5443241966702752"/>
    <n v="7.9797297297297298"/>
    <n v="1.6486704261750236"/>
    <n v="4.8400999999999996"/>
    <s v="7-7,99 lei"/>
    <n v="7"/>
    <s v="1-1,99 euro"/>
    <n v="1"/>
  </r>
  <r>
    <n v="826"/>
    <x v="10"/>
    <s v="COMUNA LĂPUȘNICU MARE"/>
    <x v="0"/>
    <n v="1"/>
    <m/>
    <s v="X"/>
    <s v="X"/>
    <n v="9117"/>
    <n v="1360"/>
    <n v="4508"/>
    <n v="14985"/>
    <n v="3096.0104130079958"/>
    <n v="1349"/>
    <m/>
    <n v="1334"/>
    <m/>
    <x v="758"/>
    <n v="1334"/>
    <n v="11.108228317272053"/>
    <n v="2.2950410771000711"/>
    <n v="11.233133433283358"/>
    <n v="2.3208473860629653"/>
    <n v="4.8400999999999996"/>
    <s v="11-11,99 lei"/>
    <n v="11"/>
    <s v="2-2,99 euro"/>
    <n v="2"/>
  </r>
  <r>
    <n v="827"/>
    <x v="10"/>
    <s v="COMUNA LUNCAVIȚA"/>
    <x v="0"/>
    <n v="1"/>
    <m/>
    <s v="X"/>
    <s v="X"/>
    <n v="0"/>
    <n v="5446"/>
    <n v="0"/>
    <n v="5446"/>
    <n v="1125.1833639800832"/>
    <n v="1953"/>
    <m/>
    <n v="1298"/>
    <m/>
    <x v="759"/>
    <n v="1298"/>
    <n v="2.7885304659498207"/>
    <n v="0.57613075472610509"/>
    <n v="4.1956856702619412"/>
    <n v="0.86685929428357722"/>
    <n v="4.8400999999999996"/>
    <s v="2-2,99 lei"/>
    <n v="2"/>
    <s v="0-0,99 euro"/>
    <n v="0"/>
  </r>
  <r>
    <n v="828"/>
    <x v="10"/>
    <s v="COMUNA LUPAC"/>
    <x v="0"/>
    <n v="1"/>
    <m/>
    <s v="X"/>
    <s v="X"/>
    <n v="4800"/>
    <n v="5392"/>
    <n v="0"/>
    <n v="10192"/>
    <n v="2105.7416169087419"/>
    <n v="2238"/>
    <m/>
    <n v="1058"/>
    <m/>
    <x v="760"/>
    <n v="1058"/>
    <n v="4.554066130473637"/>
    <n v="0.9409033140789731"/>
    <n v="9.6332703213610582"/>
    <n v="1.9903039857360509"/>
    <n v="4.8400999999999996"/>
    <s v="4-4,99 lei"/>
    <n v="4"/>
    <s v="0-0,99 euro"/>
    <n v="0"/>
  </r>
  <r>
    <n v="829"/>
    <x v="10"/>
    <s v="COMUNA MARGA"/>
    <x v="0"/>
    <n v="1"/>
    <m/>
    <s v="X"/>
    <s v="X"/>
    <n v="5500"/>
    <n v="3607.42"/>
    <n v="0"/>
    <n v="9107.42"/>
    <n v="1881.6594698456645"/>
    <n v="904"/>
    <m/>
    <n v="589"/>
    <m/>
    <x v="761"/>
    <n v="589"/>
    <n v="10.0745796460177"/>
    <n v="2.0814817144310447"/>
    <n v="15.46251273344652"/>
    <n v="3.1946680302982418"/>
    <n v="4.8400999999999996"/>
    <s v="10-10,99 lei"/>
    <n v="10"/>
    <s v="2-2,99 euro"/>
    <n v="2"/>
  </r>
  <r>
    <n v="830"/>
    <x v="10"/>
    <s v="COMUNA MĂURENI"/>
    <x v="0"/>
    <n v="1"/>
    <m/>
    <s v="X"/>
    <s v="X"/>
    <n v="3300"/>
    <n v="4952"/>
    <n v="0"/>
    <n v="8252"/>
    <n v="1704.9234519947936"/>
    <n v="2229"/>
    <m/>
    <n v="1286"/>
    <m/>
    <x v="762"/>
    <n v="1286"/>
    <n v="3.7021085688649618"/>
    <n v="0.76488266128075078"/>
    <n v="6.4167962674961121"/>
    <n v="1.3257569611157027"/>
    <n v="4.8400999999999996"/>
    <s v="3-3,99 lei"/>
    <n v="3"/>
    <s v="0-0,99 euro"/>
    <n v="0"/>
  </r>
  <r>
    <n v="831"/>
    <x v="10"/>
    <s v="COMUNA MEHADIA"/>
    <x v="0"/>
    <n v="1"/>
    <m/>
    <s v="X"/>
    <s v="X"/>
    <n v="0"/>
    <n v="7609.65"/>
    <n v="0"/>
    <n v="7609.65"/>
    <n v="1572.2092518749614"/>
    <n v="3382"/>
    <m/>
    <n v="2041"/>
    <m/>
    <x v="763"/>
    <n v="2041"/>
    <n v="2.2500443524541689"/>
    <n v="0.46487559192044986"/>
    <n v="3.7283929446349826"/>
    <n v="0.77031320523026037"/>
    <n v="4.8400999999999996"/>
    <s v="2-2,99 lei"/>
    <n v="2"/>
    <s v="0-0,99 euro"/>
    <n v="0"/>
  </r>
  <r>
    <n v="832"/>
    <x v="10"/>
    <s v="COMUNA MEHADICA"/>
    <x v="0"/>
    <n v="1"/>
    <m/>
    <s v="X"/>
    <s v="X"/>
    <n v="500"/>
    <n v="8938"/>
    <n v="0"/>
    <n v="9438"/>
    <n v="1949.9597115762072"/>
    <n v="560"/>
    <m/>
    <n v="475"/>
    <m/>
    <x v="720"/>
    <n v="475"/>
    <n v="16.853571428571428"/>
    <n v="3.4820709135289412"/>
    <n v="19.869473684210526"/>
    <n v="4.1051783401604363"/>
    <n v="4.8400999999999996"/>
    <s v="16-16,99 lei"/>
    <n v="16"/>
    <s v="3-3,99 euro"/>
    <n v="3"/>
  </r>
  <r>
    <n v="833"/>
    <x v="10"/>
    <s v="COMUNA NAIDĂȘ"/>
    <x v="0"/>
    <n v="1"/>
    <m/>
    <s v="X"/>
    <s v="X"/>
    <n v="0"/>
    <n v="6834"/>
    <n v="0"/>
    <n v="6834"/>
    <n v="1411.9542984649079"/>
    <n v="868"/>
    <m/>
    <n v="732"/>
    <m/>
    <x v="764"/>
    <n v="732"/>
    <n v="7.8732718894009217"/>
    <n v="1.6266754590609538"/>
    <n v="9.3360655737704921"/>
    <n v="1.9288993148427702"/>
    <n v="4.8400999999999996"/>
    <s v="7-7,99 lei"/>
    <n v="7"/>
    <s v="1-1,99 euro"/>
    <n v="1"/>
  </r>
  <r>
    <n v="834"/>
    <x v="10"/>
    <s v="COMUNA OBREJA"/>
    <x v="0"/>
    <n v="1"/>
    <m/>
    <s v="X"/>
    <s v="X"/>
    <n v="2000"/>
    <n v="2128"/>
    <n v="0"/>
    <n v="4128"/>
    <n v="852.87494060040092"/>
    <n v="2709"/>
    <m/>
    <n v="1725"/>
    <m/>
    <x v="483"/>
    <n v="1725"/>
    <n v="1.5238095238095237"/>
    <n v="0.31483017371738681"/>
    <n v="2.3930434782608696"/>
    <n v="0.49442025542052226"/>
    <n v="4.8400999999999996"/>
    <s v="1-1,99 lei"/>
    <n v="1"/>
    <s v="0-0,99 euro"/>
    <n v="0"/>
  </r>
  <r>
    <n v="835"/>
    <x v="10"/>
    <s v="COMUNA OCNA DE FIER"/>
    <x v="0"/>
    <n v="1"/>
    <m/>
    <s v="X"/>
    <s v="X"/>
    <n v="700"/>
    <n v="3555.49"/>
    <n v="0"/>
    <n v="4255.49"/>
    <n v="879.21530546889528"/>
    <n v="590"/>
    <m/>
    <n v="417"/>
    <m/>
    <x v="765"/>
    <n v="417"/>
    <n v="7.2126949152542368"/>
    <n v="1.4901954329981275"/>
    <n v="10.205011990407673"/>
    <n v="2.1084299891340414"/>
    <n v="4.8400999999999996"/>
    <s v="7-7,99 lei"/>
    <n v="7"/>
    <s v="1-1,99 euro"/>
    <n v="1"/>
  </r>
  <r>
    <n v="836"/>
    <x v="10"/>
    <s v="COMUNA PĂLTINIȘ"/>
    <x v="0"/>
    <n v="1"/>
    <m/>
    <s v="X"/>
    <s v="X"/>
    <n v="1000"/>
    <n v="10173"/>
    <n v="0"/>
    <n v="11173"/>
    <n v="2308.4233796822382"/>
    <n v="2074"/>
    <m/>
    <n v="1676"/>
    <m/>
    <x v="766"/>
    <n v="1676"/>
    <n v="5.3871745419479264"/>
    <n v="1.1130295948323232"/>
    <n v="6.6664677804295946"/>
    <n v="1.37734091866482"/>
    <n v="4.8400999999999996"/>
    <s v="5-5,99 lei"/>
    <n v="5"/>
    <s v="1-1,99 euro"/>
    <n v="1"/>
  </r>
  <r>
    <n v="837"/>
    <x v="10"/>
    <s v="COMUNA POJEJENA"/>
    <x v="0"/>
    <n v="1"/>
    <m/>
    <s v="X"/>
    <s v="X"/>
    <n v="2350"/>
    <n v="3232"/>
    <n v="0"/>
    <n v="5582"/>
    <n v="1153.28195698436"/>
    <n v="2416"/>
    <m/>
    <n v="1486"/>
    <m/>
    <x v="767"/>
    <n v="1486"/>
    <n v="2.310430463576159"/>
    <n v="0.47735180338756622"/>
    <n v="3.756393001345895"/>
    <n v="0.77609822138920592"/>
    <n v="4.8400999999999996"/>
    <s v="2-2,99 lei"/>
    <n v="2"/>
    <s v="0-0,99 euro"/>
    <n v="0"/>
  </r>
  <r>
    <n v="838"/>
    <x v="10"/>
    <s v="COMUNA PRIGOR"/>
    <x v="0"/>
    <n v="1"/>
    <m/>
    <s v="X"/>
    <s v="X"/>
    <n v="1100"/>
    <n v="2671"/>
    <n v="0"/>
    <n v="3771"/>
    <n v="779.11613396417431"/>
    <n v="2012"/>
    <m/>
    <n v="1509"/>
    <m/>
    <x v="768"/>
    <n v="1509"/>
    <n v="1.8742544731610338"/>
    <n v="0.38723465902791965"/>
    <n v="2.4990059642147116"/>
    <n v="0.51631287870389286"/>
    <n v="4.8400999999999996"/>
    <s v="1-1,99 lei"/>
    <n v="1"/>
    <s v="0-0,99 euro"/>
    <n v="0"/>
  </r>
  <r>
    <n v="840"/>
    <x v="10"/>
    <s v="COMUNA RAMNA"/>
    <x v="0"/>
    <n v="1"/>
    <m/>
    <s v="X"/>
    <s v="X"/>
    <n v="1000"/>
    <n v="10068"/>
    <n v="0"/>
    <n v="11068"/>
    <n v="2286.7296130245245"/>
    <n v="1295"/>
    <m/>
    <n v="902"/>
    <m/>
    <x v="769"/>
    <n v="902"/>
    <n v="8.5467181467181472"/>
    <n v="1.7658143729919109"/>
    <n v="12.270509977827052"/>
    <n v="2.5351769545726435"/>
    <n v="4.8400999999999996"/>
    <s v="8-8,99 lei"/>
    <n v="8"/>
    <s v="1-1,99 euro"/>
    <n v="1"/>
  </r>
  <r>
    <n v="839"/>
    <x v="10"/>
    <s v="COMUNA RĂCĂȘDIA"/>
    <x v="0"/>
    <n v="1"/>
    <m/>
    <s v="X"/>
    <s v="X"/>
    <n v="300"/>
    <n v="1734.38"/>
    <n v="0"/>
    <n v="2034.38"/>
    <n v="420.3177620297102"/>
    <n v="1633"/>
    <m/>
    <n v="841"/>
    <m/>
    <x v="770"/>
    <n v="841"/>
    <n v="1.2457930189834661"/>
    <n v="0.25738993388224751"/>
    <n v="2.4190011890606424"/>
    <n v="0.49978330800203352"/>
    <n v="4.8400999999999996"/>
    <s v="1-1,99 lei"/>
    <n v="1"/>
    <s v="0-0,99 euro"/>
    <n v="0"/>
  </r>
  <r>
    <n v="841"/>
    <x v="10"/>
    <s v="COMUNA RUSCA MONTANĂ"/>
    <x v="0"/>
    <n v="1"/>
    <m/>
    <s v="X"/>
    <s v="X"/>
    <n v="600"/>
    <n v="17600"/>
    <n v="0"/>
    <n v="18200"/>
    <n v="3760.2528873370388"/>
    <n v="1567"/>
    <m/>
    <n v="893"/>
    <m/>
    <x v="771"/>
    <n v="893"/>
    <n v="11.614550095724313"/>
    <n v="2.3996508534378038"/>
    <n v="20.380739081746921"/>
    <n v="4.2108095042967957"/>
    <n v="4.8400999999999996"/>
    <s v="11-11,99 lei"/>
    <n v="11"/>
    <s v="2-2,99 euro"/>
    <n v="2"/>
  </r>
  <r>
    <n v="842"/>
    <x v="10"/>
    <s v="COMUNA SACU"/>
    <x v="0"/>
    <n v="1"/>
    <m/>
    <s v="X"/>
    <s v="X"/>
    <n v="0"/>
    <n v="7380"/>
    <n v="0"/>
    <n v="7380"/>
    <n v="1524.761885085019"/>
    <n v="1227"/>
    <m/>
    <n v="776"/>
    <m/>
    <x v="48"/>
    <n v="776"/>
    <n v="6.0146699266503667"/>
    <n v="1.2426747229706756"/>
    <n v="9.5103092783505154"/>
    <n v="1.9648993364497667"/>
    <n v="4.8400999999999996"/>
    <s v="6-6,99 lei"/>
    <n v="6"/>
    <s v="1-1,99 euro"/>
    <n v="1"/>
  </r>
  <r>
    <n v="843"/>
    <x v="10"/>
    <s v="COMUNA SASCA MONTANĂ"/>
    <x v="0"/>
    <n v="1"/>
    <m/>
    <s v="X"/>
    <s v="X"/>
    <n v="6414"/>
    <n v="5861"/>
    <n v="0"/>
    <n v="12275"/>
    <n v="2536.1046259374807"/>
    <n v="1266"/>
    <m/>
    <n v="757"/>
    <m/>
    <x v="656"/>
    <n v="757"/>
    <n v="9.695892575039494"/>
    <n v="2.0032422005825281"/>
    <n v="16.215323645970937"/>
    <n v="3.3502042614761964"/>
    <n v="4.8400999999999996"/>
    <s v="9-9,99 lei"/>
    <n v="9"/>
    <s v="2-2,99 euro"/>
    <n v="2"/>
  </r>
  <r>
    <n v="844"/>
    <x v="10"/>
    <s v="COMUNA SICHEVIȚA"/>
    <x v="0"/>
    <n v="1"/>
    <m/>
    <s v="X"/>
    <s v="X"/>
    <n v="960"/>
    <n v="7997"/>
    <n v="0"/>
    <n v="8957"/>
    <n v="1850.5815995537284"/>
    <n v="1755"/>
    <m/>
    <n v="1437"/>
    <m/>
    <x v="772"/>
    <n v="1437"/>
    <n v="5.1037037037037036"/>
    <n v="1.0544624498881643"/>
    <n v="6.2331245650661096"/>
    <n v="1.2878090463143552"/>
    <n v="4.8400999999999996"/>
    <s v="5-5,99 lei"/>
    <n v="5"/>
    <s v="1-1,99 euro"/>
    <n v="1"/>
  </r>
  <r>
    <n v="845"/>
    <x v="10"/>
    <s v="COMUNA SLATINA-TIMIȘ"/>
    <x v="0"/>
    <n v="1"/>
    <m/>
    <s v="X"/>
    <s v="X"/>
    <n v="1920"/>
    <n v="5847"/>
    <n v="0"/>
    <n v="7767"/>
    <n v="1604.7189107663066"/>
    <n v="2540"/>
    <m/>
    <n v="1532"/>
    <m/>
    <x v="773"/>
    <n v="1532"/>
    <n v="3.0578740157480313"/>
    <n v="0.63177909872689242"/>
    <n v="5.0698433420365534"/>
    <n v="1.0474666519362315"/>
    <n v="4.8400999999999996"/>
    <s v="3-3,99 lei"/>
    <n v="3"/>
    <s v="0-0,99 euro"/>
    <n v="0"/>
  </r>
  <r>
    <n v="846"/>
    <x v="10"/>
    <s v="COMUNA SOCOL"/>
    <x v="0"/>
    <n v="1"/>
    <m/>
    <s v="X"/>
    <s v="X"/>
    <n v="2000"/>
    <n v="17000"/>
    <n v="0"/>
    <n v="19000"/>
    <n v="3925.5387285386669"/>
    <n v="1714"/>
    <m/>
    <n v="1071"/>
    <m/>
    <x v="774"/>
    <n v="1071"/>
    <n v="11.085180863477246"/>
    <n v="2.2902793048650332"/>
    <n v="17.740429505135388"/>
    <n v="3.6653022675431064"/>
    <n v="4.8400999999999996"/>
    <s v="11-11,99 lei"/>
    <n v="11"/>
    <s v="2-2,99 euro"/>
    <n v="2"/>
  </r>
  <r>
    <n v="847"/>
    <x v="10"/>
    <s v="COMUNA ȘOPOTU NOU"/>
    <x v="0"/>
    <n v="1"/>
    <m/>
    <s v="X"/>
    <s v="X"/>
    <n v="140800"/>
    <n v="18072"/>
    <n v="0"/>
    <n v="158872"/>
    <n v="32824.115204231319"/>
    <n v="875"/>
    <m/>
    <n v="708"/>
    <m/>
    <x v="775"/>
    <n v="708"/>
    <n v="181.56800000000001"/>
    <n v="37.513274519121509"/>
    <n v="224.39548022598871"/>
    <n v="46.361744638744803"/>
    <n v="4.8400999999999996"/>
    <s v="181-181,99 lei"/>
    <n v="181"/>
    <s v="37-37,99 euro"/>
    <n v="37"/>
  </r>
  <r>
    <n v="848"/>
    <x v="10"/>
    <s v="COMUNA TÂRNOVA"/>
    <x v="0"/>
    <n v="1"/>
    <m/>
    <s v="X"/>
    <s v="X"/>
    <n v="83663"/>
    <n v="4187.5600000000004"/>
    <n v="0"/>
    <n v="87850.559999999998"/>
    <n v="18150.567137042624"/>
    <n v="1405"/>
    <m/>
    <n v="846"/>
    <m/>
    <x v="776"/>
    <n v="846"/>
    <n v="62.52708896797153"/>
    <n v="12.918553122450266"/>
    <n v="103.84226950354609"/>
    <n v="21.454571083974734"/>
    <n v="4.8400999999999996"/>
    <s v="62-62,99 lei"/>
    <n v="62"/>
    <s v="12-12,99 euro"/>
    <n v="12"/>
  </r>
  <r>
    <n v="849"/>
    <x v="10"/>
    <s v="COMUNA TEREGOVA"/>
    <x v="0"/>
    <n v="1"/>
    <m/>
    <s v="X"/>
    <s v="X"/>
    <n v="2984"/>
    <n v="924"/>
    <n v="0"/>
    <n v="3908"/>
    <n v="807.42133426995315"/>
    <n v="3239"/>
    <m/>
    <n v="2330"/>
    <m/>
    <x v="777"/>
    <n v="2330"/>
    <n v="1.2065452300092621"/>
    <n v="0.2492810541123659"/>
    <n v="1.6772532188841203"/>
    <n v="0.34653276148925027"/>
    <n v="4.8400999999999996"/>
    <s v="1-1,99 lei"/>
    <n v="1"/>
    <s v="0-0,99 euro"/>
    <n v="0"/>
  </r>
  <r>
    <n v="850"/>
    <x v="10"/>
    <s v="COMUNA TICVANIU MARE"/>
    <x v="0"/>
    <n v="1"/>
    <m/>
    <s v="X"/>
    <s v="X"/>
    <n v="6400"/>
    <n v="6330"/>
    <n v="0"/>
    <n v="12730"/>
    <n v="2630.1109481209069"/>
    <n v="1519"/>
    <m/>
    <n v="960"/>
    <m/>
    <x v="363"/>
    <n v="960"/>
    <n v="8.3805134957208693"/>
    <n v="1.7314752785522758"/>
    <n v="13.260416666666666"/>
    <n v="2.7396989042926112"/>
    <n v="4.8400999999999996"/>
    <s v="8-8,99 lei"/>
    <n v="8"/>
    <s v="1-1,99 euro"/>
    <n v="1"/>
  </r>
  <r>
    <n v="851"/>
    <x v="10"/>
    <s v="COMUNA TOPLEȚ"/>
    <x v="0"/>
    <n v="1"/>
    <m/>
    <s v="X"/>
    <s v="X"/>
    <n v="1000"/>
    <n v="5740"/>
    <n v="0"/>
    <n v="6740"/>
    <n v="1392.5332121237166"/>
    <n v="2184"/>
    <m/>
    <n v="1053"/>
    <m/>
    <x v="279"/>
    <n v="1053"/>
    <n v="3.0860805860805862"/>
    <n v="0.63760678210792887"/>
    <n v="6.4007597340930671"/>
    <n v="1.3224436962238524"/>
    <n v="4.8400999999999996"/>
    <s v="3-3,99 lei"/>
    <n v="3"/>
    <s v="0-0,99 euro"/>
    <n v="0"/>
  </r>
  <r>
    <n v="852"/>
    <x v="10"/>
    <s v="COMUNA TURNU RUIENI"/>
    <x v="0"/>
    <n v="1"/>
    <m/>
    <s v="X"/>
    <s v="X"/>
    <n v="2500"/>
    <n v="3940"/>
    <n v="0"/>
    <n v="6440"/>
    <n v="1330.5510216731061"/>
    <n v="2820"/>
    <m/>
    <n v="1955"/>
    <m/>
    <x v="778"/>
    <n v="1955"/>
    <n v="2.2836879432624113"/>
    <n v="0.47182660343017946"/>
    <n v="3.2941176470588234"/>
    <n v="0.68058875788905682"/>
    <n v="4.8400999999999996"/>
    <s v="2-2,99 lei"/>
    <n v="2"/>
    <s v="0-0,99 euro"/>
    <n v="0"/>
  </r>
  <r>
    <n v="853"/>
    <x v="10"/>
    <s v="COMUNA VĂLIUG"/>
    <x v="0"/>
    <n v="1"/>
    <m/>
    <s v="X"/>
    <s v="X"/>
    <n v="450"/>
    <n v="3884"/>
    <n v="0"/>
    <n v="4334"/>
    <n v="895.43604470982007"/>
    <n v="675"/>
    <m/>
    <n v="579"/>
    <m/>
    <x v="779"/>
    <n v="579"/>
    <n v="6.4207407407407411"/>
    <n v="1.3265719180886224"/>
    <n v="7.485319516407599"/>
    <n v="1.5465216661654924"/>
    <n v="4.8400999999999996"/>
    <s v="6-6,99 lei"/>
    <n v="6"/>
    <s v="1-1,99 euro"/>
    <n v="1"/>
  </r>
  <r>
    <n v="854"/>
    <x v="10"/>
    <s v="COMUNA VĂRĂDIA"/>
    <x v="0"/>
    <n v="1"/>
    <m/>
    <s v="X"/>
    <s v="X"/>
    <n v="400"/>
    <n v="8368.56"/>
    <n v="0"/>
    <n v="8768.56"/>
    <n v="1811.6485196586848"/>
    <n v="1125"/>
    <m/>
    <n v="613"/>
    <m/>
    <x v="780"/>
    <n v="613"/>
    <n v="7.7942755555555552"/>
    <n v="1.6103542396966086"/>
    <n v="14.304339314845024"/>
    <n v="2.9553809456095999"/>
    <n v="4.8400999999999996"/>
    <s v="7-7,99 lei"/>
    <n v="7"/>
    <s v="1-1,99 euro"/>
    <n v="1"/>
  </r>
  <r>
    <n v="855"/>
    <x v="10"/>
    <s v="COMUNA VERMEȘ"/>
    <x v="0"/>
    <n v="1"/>
    <m/>
    <s v="X"/>
    <s v="X"/>
    <n v="3000"/>
    <n v="14857.15"/>
    <n v="0"/>
    <n v="17857.150000000001"/>
    <n v="3689.4175740170663"/>
    <n v="1272"/>
    <m/>
    <n v="999"/>
    <m/>
    <x v="781"/>
    <n v="999"/>
    <n v="14.03863993710692"/>
    <n v="2.9004855141643602"/>
    <n v="17.875025025025028"/>
    <n v="3.6931106847017681"/>
    <n v="4.8400999999999996"/>
    <s v="14-14,99 lei"/>
    <n v="14"/>
    <s v="2-2,99 euro"/>
    <n v="2"/>
  </r>
  <r>
    <n v="856"/>
    <x v="10"/>
    <s v="COMUNA VRANI"/>
    <x v="0"/>
    <n v="1"/>
    <m/>
    <s v="X"/>
    <s v="X"/>
    <n v="0"/>
    <n v="840"/>
    <n v="0"/>
    <n v="840"/>
    <n v="173.55013326170948"/>
    <n v="840"/>
    <m/>
    <n v="552"/>
    <m/>
    <x v="782"/>
    <n v="552"/>
    <n v="1"/>
    <n v="0.2066073015020351"/>
    <n v="1.5217391304347827"/>
    <n v="0.31440241532918384"/>
    <n v="4.8400999999999996"/>
    <s v="1-1,99 lei"/>
    <n v="1"/>
    <s v="0-0,99 euro"/>
    <n v="0"/>
  </r>
  <r>
    <n v="857"/>
    <x v="10"/>
    <s v="COMUNA ZĂVOI"/>
    <x v="0"/>
    <n v="1"/>
    <m/>
    <s v="X"/>
    <s v="X"/>
    <n v="4200"/>
    <n v="8251.35"/>
    <n v="0"/>
    <n v="12451.35"/>
    <n v="2572.5398235573648"/>
    <n v="3352"/>
    <m/>
    <n v="1989"/>
    <m/>
    <x v="783"/>
    <n v="1989"/>
    <n v="3.7146032219570406"/>
    <n v="0.76746414783930927"/>
    <n v="6.260105580693816"/>
    <n v="1.2933835211449798"/>
    <n v="4.8400999999999996"/>
    <s v="3-3,99 lei"/>
    <n v="3"/>
    <s v="0-0,99 euro"/>
    <n v="0"/>
  </r>
  <r>
    <n v="858"/>
    <x v="10"/>
    <s v="COMUNA ZORLENȚU MARE"/>
    <x v="0"/>
    <n v="1"/>
    <m/>
    <s v="X"/>
    <s v="X"/>
    <n v="1650"/>
    <n v="17004"/>
    <n v="0"/>
    <n v="18654"/>
    <n v="3854.0526022189629"/>
    <n v="970"/>
    <m/>
    <n v="1158"/>
    <m/>
    <x v="784"/>
    <n v="1158"/>
    <n v="19.230927835051546"/>
    <n v="3.9732501053803739"/>
    <n v="16.108808290155441"/>
    <n v="3.3281974112426278"/>
    <n v="4.8400999999999996"/>
    <s v="19-19,99 lei"/>
    <n v="19"/>
    <s v="3-3,99 euro"/>
    <n v="3"/>
  </r>
  <r>
    <n v="783"/>
    <x v="10"/>
    <s v="MUNICIPIUL CARANSEBEȘ"/>
    <x v="0"/>
    <n v="1"/>
    <m/>
    <s v="X"/>
    <s v="X"/>
    <n v="11400"/>
    <n v="34814"/>
    <n v="0"/>
    <n v="46214"/>
    <n v="9548.1498316150501"/>
    <n v="24684"/>
    <m/>
    <n v="9302"/>
    <m/>
    <x v="785"/>
    <n v="9302"/>
    <n v="1.872224923027062"/>
    <n v="0.38681533915147664"/>
    <n v="4.9681788862610192"/>
    <n v="1.0264620330697753"/>
    <n v="4.8400999999999996"/>
    <s v="1-1,99 lei"/>
    <n v="1"/>
    <s v="0-0,99 euro"/>
    <n v="0"/>
  </r>
  <r>
    <n v="782"/>
    <x v="10"/>
    <s v="MUNICIPIUL REȘIȚA"/>
    <x v="0"/>
    <n v="1"/>
    <m/>
    <s v="X"/>
    <s v="X"/>
    <n v="147600"/>
    <n v="45779.56"/>
    <n v="0"/>
    <n v="193379.56"/>
    <n v="39953.629057250888"/>
    <n v="71524"/>
    <m/>
    <n v="19619"/>
    <m/>
    <x v="786"/>
    <n v="19619"/>
    <n v="2.7037016945360999"/>
    <n v="0.55860451117458321"/>
    <n v="9.8567490697792959"/>
    <n v="2.0364763268897952"/>
    <n v="4.8400999999999996"/>
    <s v="2-2,99 lei"/>
    <n v="2"/>
    <s v="0-0,99 euro"/>
    <n v="0"/>
  </r>
  <r>
    <n v="784"/>
    <x v="10"/>
    <s v="ORAȘUL ANINA"/>
    <x v="0"/>
    <n v="1"/>
    <m/>
    <s v="X"/>
    <s v="X"/>
    <n v="2400"/>
    <n v="12711.05"/>
    <n v="0"/>
    <n v="15111.05"/>
    <n v="3122.0532633623275"/>
    <n v="7294"/>
    <m/>
    <n v="2979"/>
    <m/>
    <x v="787"/>
    <n v="2979"/>
    <n v="2.0717096243487796"/>
    <n v="0.42803033498249621"/>
    <n v="5.0725243370258477"/>
    <n v="1.0480205650763099"/>
    <n v="4.8400999999999996"/>
    <s v="2-2,99 lei"/>
    <n v="2"/>
    <s v="0-0,99 euro"/>
    <n v="0"/>
  </r>
  <r>
    <n v="785"/>
    <x v="10"/>
    <s v="ORAȘUL BĂILE HERCULANE"/>
    <x v="0"/>
    <n v="1"/>
    <m/>
    <s v="X"/>
    <s v="X"/>
    <n v="143075"/>
    <n v="12880"/>
    <n v="0"/>
    <n v="155955"/>
    <n v="32221.441705749883"/>
    <n v="4118"/>
    <m/>
    <n v="2336"/>
    <m/>
    <x v="788"/>
    <n v="2336"/>
    <n v="37.871539582321518"/>
    <n v="7.8245365968309573"/>
    <n v="66.761558219178085"/>
    <n v="13.793425387735395"/>
    <n v="4.8400999999999996"/>
    <s v="37-37,99 lei"/>
    <n v="37"/>
    <s v="7-7,99 euro"/>
    <n v="7"/>
  </r>
  <r>
    <n v="786"/>
    <x v="10"/>
    <s v="ORAȘUL BOCȘA"/>
    <x v="0"/>
    <n v="1"/>
    <m/>
    <s v="X"/>
    <s v="X"/>
    <n v="1200"/>
    <n v="12755"/>
    <n v="0"/>
    <n v="13955"/>
    <n v="2883.2048924608998"/>
    <n v="15005"/>
    <m/>
    <n v="5811"/>
    <m/>
    <x v="789"/>
    <n v="5811"/>
    <n v="0.93002332555814726"/>
    <n v="0.19214960962751748"/>
    <n v="2.4014799518155221"/>
    <n v="0.49616329245584234"/>
    <n v="4.8400999999999996"/>
    <s v="0-0,99 lei"/>
    <n v="0"/>
    <s v="0-0,99 euro"/>
    <n v="0"/>
  </r>
  <r>
    <n v="787"/>
    <x v="10"/>
    <s v="ORAȘUL MOLDOVA NOUĂ"/>
    <x v="1"/>
    <n v="1"/>
    <s v="24.01.2021 - Repetare alegeri"/>
    <s v="X"/>
    <s v="X"/>
    <n v="11818"/>
    <n v="29828"/>
    <n v="0"/>
    <n v="41646"/>
    <n v="8604.3676783537539"/>
    <n v="10954"/>
    <n v="10911"/>
    <n v="4988"/>
    <n v="3965"/>
    <x v="790"/>
    <n v="8953"/>
    <n v="1.9046878573061972"/>
    <n v="0.39352241840172669"/>
    <n v="4.6516251535798059"/>
    <n v="0.96105972058011324"/>
    <n v="4.8400999999999996"/>
    <s v="1-1,99 lei"/>
    <n v="1"/>
    <s v="0-0,99 euro"/>
    <n v="0"/>
  </r>
  <r>
    <n v="788"/>
    <x v="10"/>
    <s v="ORAȘUL ORAVIȚA"/>
    <x v="0"/>
    <n v="1"/>
    <m/>
    <s v="X"/>
    <s v="X"/>
    <n v="22970"/>
    <n v="2231"/>
    <n v="0"/>
    <n v="25201"/>
    <n v="5206.7106051527862"/>
    <n v="10528"/>
    <m/>
    <n v="4532"/>
    <m/>
    <x v="791"/>
    <n v="4532"/>
    <n v="2.3937120060790273"/>
    <n v="0.49455837814901082"/>
    <n v="5.5606796116504853"/>
    <n v="1.1488770090804912"/>
    <n v="4.8400999999999996"/>
    <s v="2-2,99 lei"/>
    <n v="2"/>
    <s v="0-0,99 euro"/>
    <n v="0"/>
  </r>
  <r>
    <n v="789"/>
    <x v="10"/>
    <s v="ORAȘUL OȚELU ROȘU"/>
    <x v="0"/>
    <n v="1"/>
    <m/>
    <s v="X"/>
    <s v="X"/>
    <n v="3420"/>
    <n v="15622.03"/>
    <n v="0"/>
    <n v="19042.03"/>
    <n v="3934.2224334207972"/>
    <n v="10211"/>
    <m/>
    <n v="4348"/>
    <m/>
    <x v="792"/>
    <n v="4348"/>
    <n v="1.8648545686024873"/>
    <n v="0.38529257011270174"/>
    <n v="4.3794917203311865"/>
    <n v="0.90483496628813187"/>
    <n v="4.8400999999999996"/>
    <s v="1-1,99 lei"/>
    <n v="1"/>
    <s v="0-0,99 euro"/>
    <n v="0"/>
  </r>
  <r>
    <m/>
    <x v="11"/>
    <s v="A JUDEȚ"/>
    <x v="0"/>
    <m/>
    <m/>
    <m/>
    <m/>
    <n v="0"/>
    <n v="21005.49"/>
    <n v="0"/>
    <n v="21005.49"/>
    <n v="4339.8876056279832"/>
    <m/>
    <m/>
    <m/>
    <m/>
    <x v="0"/>
    <n v="0"/>
    <m/>
    <m/>
    <m/>
    <m/>
    <n v="4.8400999999999996"/>
    <m/>
    <m/>
    <m/>
    <m/>
  </r>
  <r>
    <n v="864"/>
    <x v="11"/>
    <s v="COMUNA ALEXANDRU ODOBESCU"/>
    <x v="0"/>
    <n v="1"/>
    <m/>
    <s v="X"/>
    <s v="X"/>
    <n v="5200"/>
    <n v="7554"/>
    <n v="0"/>
    <n v="12754"/>
    <n v="2635.0695233569554"/>
    <n v="2171"/>
    <m/>
    <n v="1732"/>
    <m/>
    <x v="793"/>
    <n v="1732"/>
    <n v="5.8747121142330725"/>
    <n v="1.2137584170230102"/>
    <n v="7.3637413394919164"/>
    <n v="1.5214027271114061"/>
    <n v="4.8400999999999996"/>
    <s v="5-5,99 lei"/>
    <n v="5"/>
    <s v="1-1,99 euro"/>
    <n v="1"/>
  </r>
  <r>
    <n v="865"/>
    <x v="11"/>
    <s v="COMUNA BELCIUGATELE"/>
    <x v="0"/>
    <n v="1"/>
    <m/>
    <s v="X"/>
    <s v="X"/>
    <n v="2000"/>
    <n v="9782"/>
    <n v="0"/>
    <n v="11782"/>
    <n v="2434.2472262969777"/>
    <n v="1655"/>
    <m/>
    <n v="1192"/>
    <m/>
    <x v="1"/>
    <n v="1192"/>
    <n v="7.1190332326283992"/>
    <n v="1.4708442454966633"/>
    <n v="9.8842281879194633"/>
    <n v="2.0421537133363907"/>
    <n v="4.8400999999999996"/>
    <s v="7-7,99 lei"/>
    <n v="7"/>
    <s v="1-1,99 euro"/>
    <n v="1"/>
  </r>
  <r>
    <n v="866"/>
    <x v="11"/>
    <s v="COMUNA BORCEA"/>
    <x v="0"/>
    <n v="1"/>
    <m/>
    <s v="X"/>
    <s v="X"/>
    <n v="0"/>
    <n v="10805"/>
    <n v="0"/>
    <n v="10805"/>
    <n v="2232.3918927294894"/>
    <n v="6715"/>
    <m/>
    <n v="3137"/>
    <m/>
    <x v="794"/>
    <n v="3137"/>
    <n v="1.6090841399851079"/>
    <n v="0.33244853205204605"/>
    <n v="3.4443736053554352"/>
    <n v="0.71163273596732213"/>
    <n v="4.8400999999999996"/>
    <s v="1-1,99 lei"/>
    <n v="1"/>
    <s v="0-0,99 euro"/>
    <n v="0"/>
  </r>
  <r>
    <n v="867"/>
    <x v="11"/>
    <s v="COMUNA CĂSCIOARELE"/>
    <x v="0"/>
    <n v="1"/>
    <m/>
    <s v="X"/>
    <s v="X"/>
    <n v="3000"/>
    <n v="5678"/>
    <n v="0"/>
    <n v="8678"/>
    <n v="1792.9381624346606"/>
    <n v="1454"/>
    <m/>
    <n v="1041"/>
    <m/>
    <x v="795"/>
    <n v="1041"/>
    <n v="5.9683631361760661"/>
    <n v="1.2331074019495603"/>
    <n v="8.3362151777137363"/>
    <n v="1.7223229226077432"/>
    <n v="4.8400999999999996"/>
    <s v="5-5,99 lei"/>
    <n v="5"/>
    <s v="1-1,99 euro"/>
    <n v="1"/>
  </r>
  <r>
    <n v="868"/>
    <x v="11"/>
    <s v="COMUNA CHIRNOGI"/>
    <x v="0"/>
    <n v="1"/>
    <m/>
    <s v="X"/>
    <s v="X"/>
    <n v="0"/>
    <n v="24909"/>
    <n v="0"/>
    <n v="24909"/>
    <n v="5146.3812731141925"/>
    <n v="5926"/>
    <m/>
    <n v="2944"/>
    <m/>
    <x v="796"/>
    <n v="2944"/>
    <n v="4.2033412082348969"/>
    <n v="0.86844098432571593"/>
    <n v="8.4609375"/>
    <n v="1.7480914650523751"/>
    <n v="4.8400999999999996"/>
    <s v="4-4,99 lei"/>
    <n v="4"/>
    <s v="0-0,99 euro"/>
    <n v="0"/>
  </r>
  <r>
    <n v="869"/>
    <x v="11"/>
    <s v="COMUNA CHISELET"/>
    <x v="0"/>
    <n v="1"/>
    <m/>
    <s v="X"/>
    <s v="X"/>
    <n v="1600"/>
    <n v="9415"/>
    <n v="0"/>
    <n v="11015"/>
    <n v="2275.7794260449168"/>
    <n v="2518"/>
    <m/>
    <n v="1401"/>
    <m/>
    <x v="797"/>
    <n v="1401"/>
    <n v="4.3745035742652902"/>
    <n v="0.90380437888995901"/>
    <n v="7.8622412562455386"/>
    <n v="1.6243964497108614"/>
    <n v="4.8400999999999996"/>
    <s v="4-4,99 lei"/>
    <n v="4"/>
    <s v="0-0,99 euro"/>
    <n v="0"/>
  </r>
  <r>
    <n v="870"/>
    <x v="11"/>
    <s v="COMUNA CIOCĂNEȘTI"/>
    <x v="0"/>
    <n v="1"/>
    <m/>
    <s v="X"/>
    <s v="X"/>
    <n v="7978"/>
    <n v="12881"/>
    <n v="0"/>
    <n v="20859"/>
    <n v="4309.6217020309505"/>
    <n v="3320"/>
    <m/>
    <n v="2150"/>
    <m/>
    <x v="798"/>
    <n v="2150"/>
    <n v="6.2828313253012045"/>
    <n v="1.298078825912937"/>
    <n v="9.7018604651162796"/>
    <n v="2.0044752102469539"/>
    <n v="4.8400999999999996"/>
    <s v="6-6,99 lei"/>
    <n v="6"/>
    <s v="1-1,99 euro"/>
    <n v="1"/>
  </r>
  <r>
    <n v="871"/>
    <x v="11"/>
    <s v="COMUNA CRIVĂȚ"/>
    <x v="0"/>
    <n v="1"/>
    <m/>
    <s v="X"/>
    <s v="X"/>
    <n v="5386"/>
    <n v="14182"/>
    <n v="0"/>
    <n v="19568"/>
    <n v="4042.8916757918228"/>
    <n v="1663"/>
    <m/>
    <n v="1216"/>
    <m/>
    <x v="799"/>
    <n v="1216"/>
    <n v="11.766686710763681"/>
    <n v="2.4310833889307415"/>
    <n v="16.092105263157894"/>
    <n v="3.324746443907749"/>
    <n v="4.8400999999999996"/>
    <s v="11-11,99 lei"/>
    <n v="11"/>
    <s v="2-2,99 euro"/>
    <n v="2"/>
  </r>
  <r>
    <n v="872"/>
    <x v="11"/>
    <s v="COMUNA CURCANI"/>
    <x v="0"/>
    <n v="1"/>
    <m/>
    <s v="X"/>
    <s v="X"/>
    <n v="2940"/>
    <n v="9362.5"/>
    <n v="0"/>
    <n v="12302.5"/>
    <n v="2541.7863267287867"/>
    <n v="4147"/>
    <m/>
    <n v="2849"/>
    <m/>
    <x v="800"/>
    <n v="2849"/>
    <n v="2.9666023631540872"/>
    <n v="0.61292170888082631"/>
    <n v="4.3181818181818183"/>
    <n v="0.892167892849697"/>
    <n v="4.8400999999999996"/>
    <s v="2-2,99 lei"/>
    <n v="2"/>
    <s v="0-0,99 euro"/>
    <n v="0"/>
  </r>
  <r>
    <n v="873"/>
    <x v="11"/>
    <s v="COMUNA CUZA VODĂ"/>
    <x v="0"/>
    <n v="1"/>
    <m/>
    <s v="X"/>
    <s v="X"/>
    <n v="0"/>
    <n v="12297"/>
    <n v="0"/>
    <n v="12297"/>
    <n v="2540.6499865705255"/>
    <n v="3321"/>
    <m/>
    <n v="1968"/>
    <m/>
    <x v="801"/>
    <n v="1968"/>
    <n v="3.7028003613369469"/>
    <n v="0.76502559065658704"/>
    <n v="6.2484756097560972"/>
    <n v="1.2909806842329905"/>
    <n v="4.8400999999999996"/>
    <s v="3-3,99 lei"/>
    <n v="3"/>
    <s v="0-0,99 euro"/>
    <n v="0"/>
  </r>
  <r>
    <n v="874"/>
    <x v="11"/>
    <s v="COMUNA DICHISENI"/>
    <x v="0"/>
    <n v="1"/>
    <m/>
    <s v="X"/>
    <s v="X"/>
    <n v="10683"/>
    <n v="11290"/>
    <n v="2805"/>
    <n v="24778"/>
    <n v="5119.315716617426"/>
    <n v="1438"/>
    <m/>
    <n v="924"/>
    <m/>
    <x v="802"/>
    <n v="924"/>
    <n v="17.23087621696801"/>
    <n v="3.5600248377033559"/>
    <n v="26.816017316017316"/>
    <n v="5.5403849746941836"/>
    <n v="4.8400999999999996"/>
    <s v="17-17,99 lei"/>
    <n v="17"/>
    <s v="3-3,99 euro"/>
    <n v="3"/>
  </r>
  <r>
    <n v="875"/>
    <x v="11"/>
    <s v="COMUNA DOR MĂRUNT"/>
    <x v="0"/>
    <n v="1"/>
    <m/>
    <s v="X"/>
    <s v="X"/>
    <n v="10800"/>
    <n v="18661.669999999998"/>
    <n v="0"/>
    <n v="29461.67"/>
    <n v="6086.9961364434621"/>
    <n v="5057"/>
    <m/>
    <n v="3556"/>
    <m/>
    <x v="803"/>
    <n v="3556"/>
    <n v="5.8259185287719992"/>
    <n v="1.2036773060002892"/>
    <n v="8.2850590551181096"/>
    <n v="1.7117536941629534"/>
    <n v="4.8400999999999996"/>
    <s v="5-5,99 lei"/>
    <n v="5"/>
    <s v="1-1,99 euro"/>
    <n v="1"/>
  </r>
  <r>
    <n v="876"/>
    <x v="11"/>
    <s v="COMUNA DOROBANȚU"/>
    <x v="0"/>
    <n v="1"/>
    <m/>
    <s v="X"/>
    <s v="X"/>
    <n v="7540"/>
    <n v="6554"/>
    <n v="0"/>
    <n v="14094"/>
    <n v="2911.9233073696828"/>
    <n v="2245"/>
    <m/>
    <n v="1549"/>
    <m/>
    <x v="804"/>
    <n v="1549"/>
    <n v="6.2779510022271712"/>
    <n v="1.2970705155321527"/>
    <n v="9.0987734021949649"/>
    <n v="1.8798730196059927"/>
    <n v="4.8400999999999996"/>
    <s v="6-6,99 lei"/>
    <n v="6"/>
    <s v="1-1,99 euro"/>
    <n v="1"/>
  </r>
  <r>
    <n v="877"/>
    <x v="11"/>
    <s v="COMUNA DRAGALINA"/>
    <x v="0"/>
    <n v="1"/>
    <m/>
    <s v="X"/>
    <s v="X"/>
    <n v="0"/>
    <n v="39850"/>
    <n v="0"/>
    <n v="39850"/>
    <n v="8233.3009648560983"/>
    <n v="6668"/>
    <m/>
    <n v="3570"/>
    <m/>
    <x v="805"/>
    <n v="3570"/>
    <n v="5.97630473905219"/>
    <n v="1.2347481950893968"/>
    <n v="11.162464985994397"/>
    <n v="2.3062467688672545"/>
    <n v="4.8400999999999996"/>
    <s v="5-5,99 lei"/>
    <n v="5"/>
    <s v="1-1,99 euro"/>
    <n v="1"/>
  </r>
  <r>
    <n v="878"/>
    <x v="11"/>
    <s v="COMUNA DRAGOȘ VODĂ"/>
    <x v="0"/>
    <n v="1"/>
    <m/>
    <s v="X"/>
    <s v="X"/>
    <n v="11800"/>
    <n v="7920"/>
    <n v="0"/>
    <n v="19720"/>
    <n v="4074.2959856201323"/>
    <n v="2224"/>
    <m/>
    <n v="1369"/>
    <m/>
    <x v="179"/>
    <n v="1369"/>
    <n v="8.8669064748201443"/>
    <n v="1.8319676194335128"/>
    <n v="14.404674945215486"/>
    <n v="2.9761110194449469"/>
    <n v="4.8400999999999996"/>
    <s v="8-8,99 lei"/>
    <n v="8"/>
    <s v="1-1,99 euro"/>
    <n v="1"/>
  </r>
  <r>
    <n v="879"/>
    <x v="11"/>
    <s v="COMUNA FRĂSINET"/>
    <x v="0"/>
    <n v="1"/>
    <m/>
    <s v="X"/>
    <s v="X"/>
    <n v="4142"/>
    <n v="2646.49"/>
    <n v="0"/>
    <n v="6788.49"/>
    <n v="1402.5516001735502"/>
    <n v="1297"/>
    <m/>
    <n v="968"/>
    <m/>
    <x v="599"/>
    <n v="968"/>
    <n v="5.2339938319198147"/>
    <n v="1.0813813416912492"/>
    <n v="7.012902892561983"/>
    <n v="1.4489169423280477"/>
    <n v="4.8400999999999996"/>
    <s v="5-5,99 lei"/>
    <n v="5"/>
    <s v="1-1,99 euro"/>
    <n v="1"/>
  </r>
  <r>
    <n v="880"/>
    <x v="11"/>
    <s v="COMUNA FRUMUȘANI"/>
    <x v="0"/>
    <n v="1"/>
    <m/>
    <s v="X"/>
    <s v="X"/>
    <n v="0"/>
    <n v="18112"/>
    <n v="0"/>
    <n v="18112"/>
    <n v="3742.0714448048598"/>
    <n v="3779"/>
    <m/>
    <n v="2743"/>
    <m/>
    <x v="806"/>
    <n v="2743"/>
    <n v="4.7928023286583752"/>
    <n v="0.99022795575677691"/>
    <n v="6.6029894276339771"/>
    <n v="1.3642258274899233"/>
    <n v="4.8400999999999996"/>
    <s v="4-4,99 lei"/>
    <n v="4"/>
    <s v="0-0,99 euro"/>
    <n v="0"/>
  </r>
  <r>
    <n v="881"/>
    <x v="11"/>
    <s v="COMUNA FUNDENI"/>
    <x v="0"/>
    <n v="1"/>
    <m/>
    <s v="X"/>
    <s v="X"/>
    <n v="3600"/>
    <n v="5559"/>
    <n v="0"/>
    <n v="9159"/>
    <n v="1892.3162744571396"/>
    <n v="3639"/>
    <m/>
    <n v="2333"/>
    <m/>
    <x v="807"/>
    <n v="2333"/>
    <n v="2.5169002473206925"/>
    <n v="0.52000996824873302"/>
    <n v="3.9258465495070722"/>
    <n v="0.81110856170473189"/>
    <n v="4.8400999999999996"/>
    <s v="2-2,99 lei"/>
    <n v="2"/>
    <s v="0-0,99 euro"/>
    <n v="0"/>
  </r>
  <r>
    <n v="882"/>
    <x v="11"/>
    <s v="COMUNA GĂLBINAȘI"/>
    <x v="0"/>
    <n v="1"/>
    <m/>
    <s v="X"/>
    <s v="X"/>
    <n v="0"/>
    <n v="22966"/>
    <n v="0"/>
    <n v="22966"/>
    <n v="4744.9432862957383"/>
    <n v="2708"/>
    <m/>
    <n v="1956"/>
    <m/>
    <x v="808"/>
    <n v="1956"/>
    <n v="8.4807976366322002"/>
    <n v="1.7521947142894159"/>
    <n v="11.741308793456033"/>
    <n v="2.4258401259180666"/>
    <n v="4.8400999999999996"/>
    <s v="8-8,99 lei"/>
    <n v="8"/>
    <s v="1-1,99 euro"/>
    <n v="1"/>
  </r>
  <r>
    <n v="883"/>
    <x v="11"/>
    <s v="COMUNA GRĂDIȘTEA"/>
    <x v="0"/>
    <n v="1"/>
    <m/>
    <s v="X"/>
    <s v="X"/>
    <n v="6525"/>
    <n v="1722.51"/>
    <n v="0"/>
    <n v="8247.51"/>
    <n v="1703.9957852110495"/>
    <n v="3974"/>
    <m/>
    <n v="2589"/>
    <m/>
    <x v="809"/>
    <n v="2589"/>
    <n v="2.0753673880221442"/>
    <n v="0.42878605566458217"/>
    <n v="3.1855967555040556"/>
    <n v="0.65816754932833121"/>
    <n v="4.8400999999999996"/>
    <s v="2-2,99 lei"/>
    <n v="2"/>
    <s v="0-0,99 euro"/>
    <n v="0"/>
  </r>
  <r>
    <n v="884"/>
    <x v="11"/>
    <s v="COMUNA GURBĂNEȘTI"/>
    <x v="0"/>
    <n v="1"/>
    <m/>
    <s v="X"/>
    <s v="X"/>
    <n v="990"/>
    <n v="5599"/>
    <n v="0"/>
    <n v="6589"/>
    <n v="1361.3355095969093"/>
    <n v="879"/>
    <m/>
    <n v="900"/>
    <m/>
    <x v="810"/>
    <n v="900"/>
    <n v="7.4960182025028441"/>
    <n v="1.5487320928292483"/>
    <n v="7.3211111111111107"/>
    <n v="1.5125950106632327"/>
    <n v="4.8400999999999996"/>
    <s v="7-7,99 lei"/>
    <n v="7"/>
    <s v="1-1,99 euro"/>
    <n v="1"/>
  </r>
  <r>
    <n v="885"/>
    <x v="11"/>
    <s v="COMUNA ILEANA"/>
    <x v="0"/>
    <n v="1"/>
    <m/>
    <s v="X"/>
    <s v="X"/>
    <n v="2160"/>
    <n v="29199"/>
    <n v="0"/>
    <n v="31359"/>
    <n v="6478.9983678023191"/>
    <n v="2374"/>
    <m/>
    <n v="1372"/>
    <m/>
    <x v="811"/>
    <n v="1372"/>
    <n v="13.209351305812973"/>
    <n v="2.7291484278864022"/>
    <n v="22.856413994169095"/>
    <n v="4.7223020173486292"/>
    <n v="4.8400999999999996"/>
    <s v="13-13,99 lei"/>
    <n v="13"/>
    <s v="2-2,99 euro"/>
    <n v="2"/>
  </r>
  <r>
    <n v="886"/>
    <x v="11"/>
    <s v="COMUNA INDEPENDENȚA"/>
    <x v="0"/>
    <n v="1"/>
    <m/>
    <s v="X"/>
    <s v="X"/>
    <n v="2580"/>
    <n v="9951.33"/>
    <n v="0"/>
    <n v="12531.33"/>
    <n v="2589.0642755314975"/>
    <n v="2833"/>
    <m/>
    <n v="1885"/>
    <m/>
    <x v="812"/>
    <n v="1885"/>
    <n v="4.423342746205436"/>
    <n v="0.91389490841210641"/>
    <n v="6.6479204244031829"/>
    <n v="1.3735088994862055"/>
    <n v="4.8400999999999996"/>
    <s v="4-4,99 lei"/>
    <n v="4"/>
    <s v="0-0,99 euro"/>
    <n v="0"/>
  </r>
  <r>
    <n v="887"/>
    <x v="11"/>
    <s v="COMUNA JEGĂLIA"/>
    <x v="0"/>
    <n v="1"/>
    <m/>
    <s v="X"/>
    <s v="X"/>
    <n v="18253"/>
    <n v="6084.57"/>
    <n v="0"/>
    <n v="24337.57"/>
    <n v="5028.3196628168844"/>
    <n v="3467"/>
    <m/>
    <n v="1876"/>
    <m/>
    <x v="813"/>
    <n v="1876"/>
    <n v="7.0197779059705798"/>
    <n v="1.4503373702961881"/>
    <n v="12.973118336886994"/>
    <n v="2.6803409716507911"/>
    <n v="4.8400999999999996"/>
    <s v="7-7,99 lei"/>
    <n v="7"/>
    <s v="1-1,99 euro"/>
    <n v="1"/>
  </r>
  <r>
    <n v="888"/>
    <x v="11"/>
    <s v="COMUNA LEHLIU"/>
    <x v="0"/>
    <n v="1"/>
    <m/>
    <s v="X"/>
    <s v="X"/>
    <n v="16064"/>
    <n v="7149"/>
    <n v="0"/>
    <n v="23213"/>
    <n v="4795.9752897667404"/>
    <n v="2020"/>
    <m/>
    <n v="1453"/>
    <m/>
    <x v="814"/>
    <n v="1453"/>
    <n v="11.491584158415842"/>
    <n v="2.3742451929538317"/>
    <n v="15.975911906400551"/>
    <n v="3.3007400480156508"/>
    <n v="4.8400999999999996"/>
    <s v="11-11,99 lei"/>
    <n v="11"/>
    <s v="2-2,99 euro"/>
    <n v="2"/>
  </r>
  <r>
    <n v="889"/>
    <x v="11"/>
    <s v="COMUNA LUICA"/>
    <x v="0"/>
    <n v="1"/>
    <m/>
    <s v="X"/>
    <s v="X"/>
    <n v="1860"/>
    <n v="1860"/>
    <n v="0"/>
    <n v="3720"/>
    <n v="768.57916158757052"/>
    <n v="1671"/>
    <m/>
    <n v="1129"/>
    <m/>
    <x v="261"/>
    <n v="1129"/>
    <n v="2.2262118491921004"/>
    <n v="0.45995162273343537"/>
    <n v="3.2949512843224094"/>
    <n v="0.68076099343451779"/>
    <n v="4.8400999999999996"/>
    <s v="2-2,99 lei"/>
    <n v="2"/>
    <s v="0-0,99 euro"/>
    <n v="0"/>
  </r>
  <r>
    <n v="890"/>
    <x v="11"/>
    <s v="COMUNA LUPȘANU"/>
    <x v="0"/>
    <n v="1"/>
    <m/>
    <s v="X"/>
    <s v="X"/>
    <n v="2500"/>
    <n v="5985.44"/>
    <n v="0"/>
    <n v="8485.4399999999987"/>
    <n v="1753.1538604574284"/>
    <n v="2410"/>
    <m/>
    <n v="1735"/>
    <m/>
    <x v="815"/>
    <n v="1735"/>
    <n v="3.5209294605809123"/>
    <n v="0.72744973462963836"/>
    <n v="4.8907435158501436"/>
    <n v="1.0104633201483737"/>
    <n v="4.8400999999999996"/>
    <s v="3-3,99 lei"/>
    <n v="3"/>
    <s v="0-0,99 euro"/>
    <n v="0"/>
  </r>
  <r>
    <n v="891"/>
    <x v="11"/>
    <s v="COMUNA MÂNĂSTIREA"/>
    <x v="0"/>
    <n v="1"/>
    <m/>
    <s v="X"/>
    <s v="X"/>
    <n v="6000"/>
    <n v="14987"/>
    <n v="0"/>
    <n v="20987"/>
    <n v="4336.0674366232106"/>
    <n v="4259"/>
    <m/>
    <n v="2589"/>
    <m/>
    <x v="816"/>
    <n v="2589"/>
    <n v="4.9276825545902794"/>
    <n v="1.0180951952625523"/>
    <n v="8.1062186172267285"/>
    <n v="1.6748039538907726"/>
    <n v="4.8400999999999996"/>
    <s v="4-4,99 lei"/>
    <n v="4"/>
    <s v="1-1,99 euro"/>
    <n v="1"/>
  </r>
  <r>
    <n v="892"/>
    <x v="11"/>
    <s v="COMUNA MITRENI"/>
    <x v="0"/>
    <n v="1"/>
    <m/>
    <s v="X"/>
    <s v="X"/>
    <n v="900"/>
    <n v="11870.79"/>
    <n v="0"/>
    <n v="12770.79"/>
    <n v="2638.5384599491749"/>
    <n v="3338"/>
    <m/>
    <n v="1967"/>
    <m/>
    <x v="528"/>
    <n v="1967"/>
    <n v="3.8258807669263035"/>
    <n v="0.79045490112318006"/>
    <n v="6.4925216065073723"/>
    <n v="1.3414023690641459"/>
    <n v="4.8400999999999996"/>
    <s v="3-3,99 lei"/>
    <n v="3"/>
    <s v="0-0,99 euro"/>
    <n v="0"/>
  </r>
  <r>
    <n v="893"/>
    <x v="11"/>
    <s v="COMUNA MODELU"/>
    <x v="0"/>
    <n v="1"/>
    <m/>
    <s v="X"/>
    <s v="X"/>
    <n v="0"/>
    <n v="1222.8399999999999"/>
    <n v="0"/>
    <n v="1222.8399999999999"/>
    <n v="252.64767256874859"/>
    <n v="8137"/>
    <m/>
    <n v="4023"/>
    <m/>
    <x v="817"/>
    <n v="4023"/>
    <n v="0.15028143050264225"/>
    <n v="3.104924082201654E-2"/>
    <n v="0.30396221725080785"/>
    <n v="6.2800813464764751E-2"/>
    <n v="4.8400999999999996"/>
    <s v="0-0,99 lei"/>
    <n v="0"/>
    <s v="0-0,99 euro"/>
    <n v="0"/>
  </r>
  <r>
    <n v="894"/>
    <x v="11"/>
    <s v="COMUNA NANA"/>
    <x v="0"/>
    <n v="1"/>
    <m/>
    <s v="X"/>
    <s v="X"/>
    <n v="1700"/>
    <n v="15208"/>
    <n v="0"/>
    <n v="16908"/>
    <n v="3493.3162537964095"/>
    <n v="1810"/>
    <m/>
    <n v="1094"/>
    <m/>
    <x v="383"/>
    <n v="1094"/>
    <n v="9.3414364640883978"/>
    <n v="1.9300089799980162"/>
    <n v="15.455210237659964"/>
    <n v="3.1931592813495517"/>
    <n v="4.8400999999999996"/>
    <s v="9-9,99 lei"/>
    <n v="9"/>
    <s v="1-1,99 euro"/>
    <n v="1"/>
  </r>
  <r>
    <n v="895"/>
    <x v="11"/>
    <s v="COMUNA NICOLAE BĂLCESCU"/>
    <x v="0"/>
    <n v="1"/>
    <m/>
    <s v="X"/>
    <s v="X"/>
    <n v="0"/>
    <n v="11125"/>
    <n v="0"/>
    <n v="11125"/>
    <n v="2298.5062292101406"/>
    <n v="1220"/>
    <m/>
    <n v="1104"/>
    <m/>
    <x v="818"/>
    <n v="1104"/>
    <n v="9.1188524590163933"/>
    <n v="1.8840214993525743"/>
    <n v="10.076992753623188"/>
    <n v="2.0819802800816491"/>
    <n v="4.8400999999999996"/>
    <s v="9-9,99 lei"/>
    <n v="9"/>
    <s v="1-1,99 euro"/>
    <n v="1"/>
  </r>
  <r>
    <n v="896"/>
    <x v="11"/>
    <s v="COMUNA PERIȘORU"/>
    <x v="0"/>
    <n v="1"/>
    <m/>
    <s v="X"/>
    <s v="X"/>
    <n v="0"/>
    <n v="7305"/>
    <n v="0"/>
    <n v="7305"/>
    <n v="1509.2663374723663"/>
    <n v="4217"/>
    <m/>
    <n v="2565"/>
    <m/>
    <x v="29"/>
    <n v="2565"/>
    <n v="1.732274128527389"/>
    <n v="0.35790048315683337"/>
    <n v="2.8479532163742691"/>
    <n v="0.58840792883912918"/>
    <n v="4.8400999999999996"/>
    <s v="1-1,99 lei"/>
    <n v="1"/>
    <s v="0-0,99 euro"/>
    <n v="0"/>
  </r>
  <r>
    <n v="897"/>
    <x v="11"/>
    <s v="COMUNA PLĂTĂREȘTI"/>
    <x v="0"/>
    <n v="1"/>
    <m/>
    <s v="X"/>
    <s v="X"/>
    <n v="7372"/>
    <n v="11522"/>
    <n v="0"/>
    <n v="18894"/>
    <n v="3903.6383545794511"/>
    <n v="2628"/>
    <m/>
    <n v="1530"/>
    <m/>
    <x v="819"/>
    <n v="1530"/>
    <n v="7.1894977168949774"/>
    <n v="1.4854027224427135"/>
    <n v="12.349019607843138"/>
    <n v="2.5513976173721904"/>
    <n v="4.8400999999999996"/>
    <s v="7-7,99 lei"/>
    <n v="7"/>
    <s v="1-1,99 euro"/>
    <n v="1"/>
  </r>
  <r>
    <n v="898"/>
    <x v="11"/>
    <s v="COMUNA RADOVANU"/>
    <x v="0"/>
    <n v="1"/>
    <m/>
    <s v="X"/>
    <s v="X"/>
    <n v="4800"/>
    <n v="12613"/>
    <n v="0"/>
    <n v="17413"/>
    <n v="3597.6529410549369"/>
    <n v="3267"/>
    <m/>
    <n v="2373"/>
    <m/>
    <x v="820"/>
    <n v="2373"/>
    <n v="5.3299663299663296"/>
    <n v="1.101209960531049"/>
    <n v="7.3379688158449223"/>
    <n v="1.5160779355478031"/>
    <n v="4.8400999999999996"/>
    <s v="5-5,99 lei"/>
    <n v="5"/>
    <s v="1-1,99 euro"/>
    <n v="1"/>
  </r>
  <r>
    <n v="899"/>
    <x v="11"/>
    <s v="COMUNA ROSEȚI"/>
    <x v="0"/>
    <n v="1"/>
    <m/>
    <s v="X"/>
    <s v="X"/>
    <n v="5824"/>
    <n v="28322.95"/>
    <n v="0"/>
    <n v="34146.949999999997"/>
    <n v="7055.0091940249167"/>
    <n v="4998"/>
    <m/>
    <n v="2750"/>
    <m/>
    <x v="821"/>
    <n v="2750"/>
    <n v="6.8321228491396555"/>
    <n v="1.4115664653911397"/>
    <n v="12.417072727272727"/>
    <n v="2.5654578887363333"/>
    <n v="4.8400999999999996"/>
    <s v="6-6,99 lei"/>
    <n v="6"/>
    <s v="1-1,99 euro"/>
    <n v="1"/>
  </r>
  <r>
    <n v="900"/>
    <x v="11"/>
    <s v="COMUNA SĂRULEȘTI"/>
    <x v="0"/>
    <n v="1"/>
    <m/>
    <s v="X"/>
    <s v="X"/>
    <n v="1800"/>
    <n v="14789"/>
    <n v="0"/>
    <n v="16589"/>
    <n v="3427.4085246172604"/>
    <n v="2189"/>
    <m/>
    <n v="1689"/>
    <m/>
    <x v="822"/>
    <n v="1689"/>
    <n v="7.5783462768387393"/>
    <n v="1.5657416741056467"/>
    <n v="9.8217880402605093"/>
    <n v="2.0292531229231856"/>
    <n v="4.8400999999999996"/>
    <s v="7-7,99 lei"/>
    <n v="7"/>
    <s v="1-1,99 euro"/>
    <n v="1"/>
  </r>
  <r>
    <n v="901"/>
    <x v="11"/>
    <s v="COMUNA SOHATU"/>
    <x v="0"/>
    <n v="1"/>
    <m/>
    <s v="X"/>
    <s v="X"/>
    <n v="0"/>
    <n v="15207.49"/>
    <n v="0"/>
    <n v="15207.49"/>
    <n v="3141.9784715191836"/>
    <n v="2015"/>
    <m/>
    <n v="1578"/>
    <m/>
    <x v="823"/>
    <n v="1578"/>
    <n v="7.547141439205955"/>
    <n v="1.5592945268085279"/>
    <n v="9.6371926489226869"/>
    <n v="1.9911143672491658"/>
    <n v="4.8400999999999996"/>
    <s v="7-7,99 lei"/>
    <n v="7"/>
    <s v="1-1,99 euro"/>
    <n v="1"/>
  </r>
  <r>
    <n v="903"/>
    <x v="11"/>
    <s v="COMUNA SPANȚOV"/>
    <x v="0"/>
    <n v="1"/>
    <m/>
    <s v="X"/>
    <s v="X"/>
    <n v="12690"/>
    <n v="11014"/>
    <n v="0"/>
    <n v="23704"/>
    <n v="4897.4194748042401"/>
    <n v="2573"/>
    <m/>
    <n v="2202"/>
    <m/>
    <x v="824"/>
    <n v="2202"/>
    <n v="9.2125923047026816"/>
    <n v="1.9033888359130353"/>
    <n v="10.764759309718437"/>
    <n v="2.2240778722998367"/>
    <n v="4.8400999999999996"/>
    <s v="9-9,99 lei"/>
    <n v="9"/>
    <s v="1-1,99 euro"/>
    <n v="1"/>
  </r>
  <r>
    <n v="902"/>
    <x v="11"/>
    <s v="COMUNA ȘOLDANU"/>
    <x v="0"/>
    <n v="1"/>
    <m/>
    <s v="X"/>
    <s v="X"/>
    <n v="0"/>
    <n v="10334"/>
    <n v="0"/>
    <n v="10334"/>
    <n v="2135.0798537220307"/>
    <n v="3604"/>
    <m/>
    <n v="1619"/>
    <m/>
    <x v="825"/>
    <n v="1619"/>
    <n v="2.8673695893451718"/>
    <n v="0.59241949326360455"/>
    <n v="6.3829524397776405"/>
    <n v="1.3187645791982896"/>
    <n v="4.8400999999999996"/>
    <s v="2-2,99 lei"/>
    <n v="2"/>
    <s v="0-0,99 euro"/>
    <n v="0"/>
  </r>
  <r>
    <n v="904"/>
    <x v="11"/>
    <s v="COMUNA ȘTEFAN CEL MARE"/>
    <x v="0"/>
    <n v="1"/>
    <m/>
    <s v="X"/>
    <s v="X"/>
    <n v="5590"/>
    <n v="7446"/>
    <n v="0"/>
    <n v="13036"/>
    <n v="2693.3327823805294"/>
    <n v="2669"/>
    <m/>
    <n v="1379"/>
    <m/>
    <x v="826"/>
    <n v="1379"/>
    <n v="4.8842263019857626"/>
    <n v="1.0091168161785422"/>
    <n v="9.4532269760696153"/>
    <n v="1.9531057160119865"/>
    <n v="4.8400999999999996"/>
    <s v="4-4,99 lei"/>
    <n v="4"/>
    <s v="1-1,99 euro"/>
    <n v="1"/>
  </r>
  <r>
    <n v="905"/>
    <x v="11"/>
    <s v="COMUNA ȘTEFAN VODĂ"/>
    <x v="0"/>
    <n v="1"/>
    <m/>
    <s v="X"/>
    <s v="X"/>
    <n v="5200"/>
    <n v="26183.56"/>
    <n v="0"/>
    <n v="31383.56"/>
    <n v="6484.0726431272087"/>
    <n v="1882"/>
    <m/>
    <n v="1194"/>
    <m/>
    <x v="827"/>
    <n v="1194"/>
    <n v="16.675642933049946"/>
    <n v="3.4453095872089312"/>
    <n v="26.284388609715243"/>
    <n v="5.4305466022840942"/>
    <n v="4.8400999999999996"/>
    <s v="16-16,99 lei"/>
    <n v="16"/>
    <s v="3-3,99 euro"/>
    <n v="3"/>
  </r>
  <r>
    <n v="906"/>
    <x v="11"/>
    <s v="COMUNA TĂMĂDĂU MARE"/>
    <x v="0"/>
    <n v="1"/>
    <m/>
    <s v="X"/>
    <s v="X"/>
    <n v="600"/>
    <n v="10003"/>
    <n v="0"/>
    <n v="10603"/>
    <n v="2190.6572178260781"/>
    <n v="1946"/>
    <m/>
    <n v="1187"/>
    <m/>
    <x v="315"/>
    <n v="1187"/>
    <n v="5.4486125385405959"/>
    <n v="1.1257231335180258"/>
    <n v="8.932603201347936"/>
    <n v="1.8455410428189369"/>
    <n v="4.8400999999999996"/>
    <s v="5-5,99 lei"/>
    <n v="5"/>
    <s v="1-1,99 euro"/>
    <n v="1"/>
  </r>
  <r>
    <n v="907"/>
    <x v="11"/>
    <s v="COMUNA ULMENI"/>
    <x v="0"/>
    <n v="1"/>
    <m/>
    <s v="X"/>
    <s v="X"/>
    <n v="0"/>
    <n v="21787"/>
    <n v="0"/>
    <n v="21787"/>
    <n v="4501.3532778248391"/>
    <n v="3940"/>
    <m/>
    <n v="2297"/>
    <m/>
    <x v="828"/>
    <n v="2297"/>
    <n v="5.5296954314720814"/>
    <n v="1.1424754512245785"/>
    <n v="9.4849804092294292"/>
    <n v="1.9596662071505613"/>
    <n v="4.8400999999999996"/>
    <s v="5-5,99 lei"/>
    <n v="5"/>
    <s v="1-1,99 euro"/>
    <n v="1"/>
  </r>
  <r>
    <n v="908"/>
    <x v="11"/>
    <s v="COMUNA ULMU"/>
    <x v="0"/>
    <n v="1"/>
    <m/>
    <s v="X"/>
    <s v="X"/>
    <n v="13921"/>
    <n v="4798.7"/>
    <n v="0"/>
    <n v="18719.7"/>
    <n v="3867.6267019276465"/>
    <n v="1068"/>
    <m/>
    <n v="961"/>
    <m/>
    <x v="829"/>
    <n v="961"/>
    <n v="17.527808988764047"/>
    <n v="3.6213733164116539"/>
    <n v="19.47939646201873"/>
    <n v="4.0245855379059794"/>
    <n v="4.8400999999999996"/>
    <s v="17-17,99 lei"/>
    <n v="17"/>
    <s v="3-3,99 euro"/>
    <n v="3"/>
  </r>
  <r>
    <n v="909"/>
    <x v="11"/>
    <s v="COMUNA UNIREA"/>
    <x v="0"/>
    <n v="1"/>
    <m/>
    <s v="X"/>
    <s v="X"/>
    <n v="7980"/>
    <n v="5700"/>
    <n v="0"/>
    <n v="13680"/>
    <n v="2826.3878845478403"/>
    <n v="2300"/>
    <m/>
    <n v="1642"/>
    <m/>
    <x v="830"/>
    <n v="1642"/>
    <n v="5.947826086956522"/>
    <n v="1.2288642976294957"/>
    <n v="8.3313032886723501"/>
    <n v="1.721308090467625"/>
    <n v="4.8400999999999996"/>
    <s v="5-5,99 lei"/>
    <n v="5"/>
    <s v="1-1,99 euro"/>
    <n v="1"/>
  </r>
  <r>
    <n v="911"/>
    <x v="11"/>
    <s v="COMUNA VALEA ARGOVEI"/>
    <x v="0"/>
    <n v="1"/>
    <m/>
    <s v="X"/>
    <s v="X"/>
    <n v="9793"/>
    <n v="5131"/>
    <n v="0"/>
    <n v="14924"/>
    <n v="3083.4073676163716"/>
    <n v="1875"/>
    <m/>
    <n v="1249"/>
    <m/>
    <x v="831"/>
    <n v="1249"/>
    <n v="7.9594666666666667"/>
    <n v="1.6444839293953981"/>
    <n v="11.948759007205764"/>
    <n v="2.4687008547769187"/>
    <n v="4.8400999999999996"/>
    <s v="7-7,99 lei"/>
    <n v="7"/>
    <s v="1-1,99 euro"/>
    <n v="1"/>
  </r>
  <r>
    <n v="912"/>
    <x v="11"/>
    <s v="COMUNA VASILAȚI"/>
    <x v="0"/>
    <n v="1"/>
    <m/>
    <s v="X"/>
    <s v="X"/>
    <n v="2000"/>
    <n v="37890"/>
    <n v="0"/>
    <n v="39890"/>
    <n v="8241.5652569161794"/>
    <n v="3207"/>
    <m/>
    <n v="2199"/>
    <m/>
    <x v="832"/>
    <n v="2199"/>
    <n v="12.438415965076395"/>
    <n v="2.5698675575042653"/>
    <n v="18.14006366530241"/>
    <n v="3.7478696029632466"/>
    <n v="4.8400999999999996"/>
    <s v="12-12,99 lei"/>
    <n v="12"/>
    <s v="2-2,99 euro"/>
    <n v="2"/>
  </r>
  <r>
    <n v="910"/>
    <x v="11"/>
    <s v="COMUNA VÂLCELELE"/>
    <x v="0"/>
    <n v="1"/>
    <m/>
    <s v="X"/>
    <s v="X"/>
    <n v="6744"/>
    <n v="11757"/>
    <n v="0"/>
    <n v="18501"/>
    <n v="3822.4416850891512"/>
    <n v="1381"/>
    <m/>
    <n v="854"/>
    <m/>
    <x v="97"/>
    <n v="854"/>
    <n v="13.396813902968864"/>
    <n v="2.7678795692173432"/>
    <n v="21.66393442622951"/>
    <n v="4.4759270317203175"/>
    <n v="4.8400999999999996"/>
    <s v="13-13,99 lei"/>
    <n v="13"/>
    <s v="2-2,99 euro"/>
    <n v="2"/>
  </r>
  <r>
    <n v="913"/>
    <x v="11"/>
    <s v="COMUNA VLAD ȚEPEȘ"/>
    <x v="0"/>
    <n v="1"/>
    <m/>
    <s v="X"/>
    <s v="X"/>
    <n v="7150"/>
    <n v="14500"/>
    <n v="0"/>
    <n v="21650"/>
    <n v="4473.0480775190599"/>
    <n v="1625"/>
    <m/>
    <n v="1127"/>
    <m/>
    <x v="833"/>
    <n v="1127"/>
    <n v="13.323076923076924"/>
    <n v="2.7526449707809602"/>
    <n v="19.210292812777286"/>
    <n v="3.9689867591118544"/>
    <n v="4.8400999999999996"/>
    <s v="13-13,99 lei"/>
    <n v="13"/>
    <s v="2-2,99 euro"/>
    <n v="2"/>
  </r>
  <r>
    <n v="859"/>
    <x v="11"/>
    <s v="MUNICIPIUL CĂLĂRAȘI"/>
    <x v="0"/>
    <n v="1"/>
    <m/>
    <s v="X"/>
    <s v="X"/>
    <n v="23220"/>
    <n v="121243.9"/>
    <n v="0"/>
    <n v="144463.9"/>
    <n v="29847.296543459848"/>
    <n v="61539"/>
    <m/>
    <n v="24548"/>
    <m/>
    <x v="834"/>
    <n v="24548"/>
    <n v="2.3475178342189507"/>
    <n v="0.48501432495587915"/>
    <n v="5.8849560045624898"/>
    <n v="1.2158748795608543"/>
    <n v="4.8400999999999996"/>
    <s v="2-2,99 lei"/>
    <n v="2"/>
    <s v="0-0,99 euro"/>
    <n v="0"/>
  </r>
  <r>
    <n v="860"/>
    <x v="11"/>
    <s v="MUNICIPIUL OLTENIȚA"/>
    <x v="0"/>
    <n v="1"/>
    <m/>
    <s v="X"/>
    <s v="X"/>
    <n v="0"/>
    <n v="41332"/>
    <n v="0"/>
    <n v="41332"/>
    <n v="8539.4929856821145"/>
    <n v="22606"/>
    <m/>
    <n v="9139"/>
    <m/>
    <x v="835"/>
    <n v="9139"/>
    <n v="1.8283641511103248"/>
    <n v="0.37775338342396331"/>
    <n v="4.5225954699638908"/>
    <n v="0.93440124583456774"/>
    <n v="4.8400999999999996"/>
    <s v="1-1,99 lei"/>
    <n v="1"/>
    <s v="0-0,99 euro"/>
    <n v="0"/>
  </r>
  <r>
    <n v="861"/>
    <x v="11"/>
    <s v="ORAȘUL BUDEȘTI "/>
    <x v="0"/>
    <n v="1"/>
    <m/>
    <s v="X"/>
    <s v="X"/>
    <n v="18710"/>
    <n v="9457"/>
    <n v="0"/>
    <n v="28167"/>
    <n v="5819.5078614078229"/>
    <n v="5672"/>
    <m/>
    <n v="3349"/>
    <m/>
    <x v="581"/>
    <n v="3349"/>
    <n v="4.9659732016925249"/>
    <n v="1.026006322533114"/>
    <n v="8.4105703194983583"/>
    <n v="1.737685237804665"/>
    <n v="4.8400999999999996"/>
    <s v="4-4,99 lei"/>
    <n v="4"/>
    <s v="1-1,99 euro"/>
    <n v="1"/>
  </r>
  <r>
    <n v="862"/>
    <x v="11"/>
    <s v="ORAȘUL FUNDULEA"/>
    <x v="0"/>
    <n v="1"/>
    <m/>
    <s v="X"/>
    <s v="X"/>
    <n v="3000"/>
    <n v="25640"/>
    <n v="0"/>
    <n v="28640"/>
    <n v="5917.2331150182854"/>
    <n v="5195"/>
    <m/>
    <n v="3765"/>
    <m/>
    <x v="836"/>
    <n v="3765"/>
    <n v="5.512993262752647"/>
    <n v="1.1390246612162243"/>
    <n v="7.6069057104913682"/>
    <n v="1.5716422616250425"/>
    <n v="4.8400999999999996"/>
    <s v="5-5,99 lei"/>
    <n v="5"/>
    <s v="1-1,99 euro"/>
    <n v="1"/>
  </r>
  <r>
    <n v="863"/>
    <x v="11"/>
    <s v="ORAȘUL LEHLIU-GARĂ"/>
    <x v="0"/>
    <n v="1"/>
    <m/>
    <s v="X"/>
    <s v="X"/>
    <n v="6150"/>
    <n v="0"/>
    <n v="0"/>
    <n v="6150"/>
    <n v="1270.6349042375159"/>
    <n v="5284"/>
    <m/>
    <n v="3182"/>
    <m/>
    <x v="837"/>
    <n v="3182"/>
    <n v="1.1638909916729749"/>
    <n v="0.24046837703208099"/>
    <n v="1.9327467001885608"/>
    <n v="0.39931958021292141"/>
    <n v="4.8400999999999996"/>
    <s v="1-1,99 lei"/>
    <n v="1"/>
    <s v="0-0,99 euro"/>
    <n v="0"/>
  </r>
  <r>
    <m/>
    <x v="12"/>
    <s v="A JUDEȚ"/>
    <x v="0"/>
    <m/>
    <m/>
    <m/>
    <m/>
    <n v="0"/>
    <n v="0"/>
    <n v="0"/>
    <n v="0"/>
    <n v="0"/>
    <m/>
    <m/>
    <m/>
    <m/>
    <x v="0"/>
    <n v="0"/>
    <m/>
    <m/>
    <m/>
    <m/>
    <n v="4.8400999999999996"/>
    <m/>
    <m/>
    <m/>
    <m/>
  </r>
  <r>
    <n v="960"/>
    <x v="12"/>
    <s v="COMUNA  JUCU"/>
    <x v="0"/>
    <n v="1"/>
    <m/>
    <s v="X"/>
    <s v="X"/>
    <n v="8400"/>
    <n v="12331.72"/>
    <n v="0"/>
    <n v="20731.72"/>
    <n v="4283.3247246957717"/>
    <n v="3917"/>
    <m/>
    <n v="2421"/>
    <m/>
    <x v="838"/>
    <n v="2421"/>
    <n v="5.2927546591779429"/>
    <n v="1.0935217576450782"/>
    <n v="8.5632878975629918"/>
    <n v="1.7692378045005253"/>
    <n v="4.8400999999999996"/>
    <s v="5-5,99 lei"/>
    <n v="5"/>
    <s v="1-1,99 euro"/>
    <n v="1"/>
  </r>
  <r>
    <n v="920"/>
    <x v="12"/>
    <s v="COMUNA AGHIREŞU"/>
    <x v="0"/>
    <n v="1"/>
    <m/>
    <s v="X"/>
    <s v="X"/>
    <n v="214200"/>
    <n v="5311"/>
    <n v="0"/>
    <n v="219511"/>
    <n v="45352.575360013223"/>
    <n v="5480"/>
    <m/>
    <n v="2431"/>
    <m/>
    <x v="839"/>
    <n v="2431"/>
    <n v="40.056751824817518"/>
    <n v="8.2760174014622674"/>
    <n v="90.296585767174008"/>
    <n v="18.655933920202887"/>
    <n v="4.8400999999999996"/>
    <s v="40-40,99 lei"/>
    <n v="40"/>
    <s v="8-8,99 euro"/>
    <n v="8"/>
  </r>
  <r>
    <n v="921"/>
    <x v="12"/>
    <s v="COMUNA AITON"/>
    <x v="0"/>
    <n v="1"/>
    <m/>
    <s v="X"/>
    <s v="X"/>
    <n v="2000"/>
    <n v="3478"/>
    <n v="0"/>
    <n v="5478"/>
    <n v="1131.7947976281482"/>
    <n v="883"/>
    <m/>
    <n v="607"/>
    <m/>
    <x v="840"/>
    <n v="607"/>
    <n v="6.2038505096262737"/>
    <n v="1.2817608127159097"/>
    <n v="9.0247116968698524"/>
    <n v="1.864571330524132"/>
    <n v="4.8400999999999996"/>
    <s v="6-6,99 lei"/>
    <n v="6"/>
    <s v="1-1,99 euro"/>
    <n v="1"/>
  </r>
  <r>
    <n v="922"/>
    <x v="12"/>
    <s v="COMUNA ALUNIŞ"/>
    <x v="0"/>
    <n v="1"/>
    <m/>
    <s v="X"/>
    <s v="X"/>
    <n v="7363"/>
    <n v="0"/>
    <n v="0"/>
    <n v="7363"/>
    <n v="1521.2495609594844"/>
    <n v="949"/>
    <m/>
    <n v="710"/>
    <m/>
    <x v="841"/>
    <n v="710"/>
    <n v="7.7586933614330871"/>
    <n v="1.6030026985874439"/>
    <n v="10.370422535211267"/>
    <n v="2.1426050154358935"/>
    <n v="4.8400999999999996"/>
    <s v="7-7,99 lei"/>
    <n v="7"/>
    <s v="1-1,99 euro"/>
    <n v="1"/>
  </r>
  <r>
    <n v="923"/>
    <x v="12"/>
    <s v="COMUNA APAHIDA"/>
    <x v="0"/>
    <n v="1"/>
    <m/>
    <s v="X"/>
    <s v="X"/>
    <n v="0"/>
    <n v="0"/>
    <n v="0"/>
    <n v="0"/>
    <n v="0"/>
    <n v="11632"/>
    <m/>
    <n v="5709"/>
    <m/>
    <x v="842"/>
    <n v="5709"/>
    <n v="0"/>
    <n v="0"/>
    <n v="0"/>
    <n v="0"/>
    <n v="4.8400999999999996"/>
    <s v="0-0,99 lei"/>
    <n v="0"/>
    <s v="0-0,99 euro"/>
    <n v="0"/>
  </r>
  <r>
    <n v="924"/>
    <x v="12"/>
    <s v="COMUNA AŞCHILEU"/>
    <x v="0"/>
    <n v="1"/>
    <m/>
    <s v="X"/>
    <s v="X"/>
    <n v="2400"/>
    <n v="3679"/>
    <n v="0"/>
    <n v="6079"/>
    <n v="1255.9657858308713"/>
    <n v="1157"/>
    <m/>
    <n v="692"/>
    <m/>
    <x v="843"/>
    <n v="692"/>
    <n v="5.2541054451166813"/>
    <n v="1.0855365478227064"/>
    <n v="8.7846820809248563"/>
    <n v="1.8149794592931665"/>
    <n v="4.8400999999999996"/>
    <s v="5-5,99 lei"/>
    <n v="5"/>
    <s v="1-1,99 euro"/>
    <n v="1"/>
  </r>
  <r>
    <n v="925"/>
    <x v="12"/>
    <s v="COMUNA BACIU"/>
    <x v="0"/>
    <n v="1"/>
    <m/>
    <s v="X"/>
    <s v="X"/>
    <n v="1800"/>
    <n v="7038.18"/>
    <n v="0"/>
    <n v="8838.18"/>
    <n v="1826.0325199892566"/>
    <n v="10020"/>
    <m/>
    <n v="5012"/>
    <m/>
    <x v="844"/>
    <n v="5012"/>
    <n v="0.88205389221556885"/>
    <n v="0.18223877445002559"/>
    <n v="1.7634038308060656"/>
    <n v="0.36433210694119245"/>
    <n v="4.8400999999999996"/>
    <s v="0-0,99 lei"/>
    <n v="0"/>
    <s v="0-0,99 euro"/>
    <n v="0"/>
  </r>
  <r>
    <n v="926"/>
    <x v="12"/>
    <s v="COMUNA BĂIŞOARA"/>
    <x v="0"/>
    <n v="1"/>
    <m/>
    <s v="X"/>
    <s v="X"/>
    <n v="0"/>
    <n v="636"/>
    <n v="0"/>
    <n v="636"/>
    <n v="131.40224375529434"/>
    <n v="1691"/>
    <m/>
    <n v="1138"/>
    <m/>
    <x v="845"/>
    <n v="1138"/>
    <n v="0.37610881135422825"/>
    <n v="7.7706826585035083E-2"/>
    <n v="0.5588752196836555"/>
    <n v="0.11546770101519713"/>
    <n v="4.8400999999999996"/>
    <s v="0-0,99 lei"/>
    <n v="0"/>
    <s v="0-0,99 euro"/>
    <n v="0"/>
  </r>
  <r>
    <n v="927"/>
    <x v="12"/>
    <s v="COMUNA BELIŞ"/>
    <x v="0"/>
    <n v="1"/>
    <m/>
    <s v="X"/>
    <s v="X"/>
    <n v="1263"/>
    <n v="6191"/>
    <n v="0"/>
    <n v="7454"/>
    <n v="1540.0508253961696"/>
    <n v="1102"/>
    <m/>
    <n v="866"/>
    <m/>
    <x v="846"/>
    <n v="866"/>
    <n v="6.7640653357531759"/>
    <n v="1.3975052862034207"/>
    <n v="8.6073903002309464"/>
    <n v="1.7783496829055077"/>
    <n v="4.8400999999999996"/>
    <s v="6-6,99 lei"/>
    <n v="6"/>
    <s v="1-1,99 euro"/>
    <n v="1"/>
  </r>
  <r>
    <n v="928"/>
    <x v="12"/>
    <s v="COMUNA BOBÂLNA"/>
    <x v="0"/>
    <n v="1"/>
    <m/>
    <s v="X"/>
    <s v="X"/>
    <n v="1920"/>
    <n v="8677"/>
    <n v="0"/>
    <n v="10597"/>
    <n v="2189.4175740170658"/>
    <n v="1125"/>
    <m/>
    <n v="823"/>
    <m/>
    <x v="780"/>
    <n v="823"/>
    <n v="9.4195555555555561"/>
    <n v="1.9461489546818362"/>
    <n v="12.876063183475091"/>
    <n v="2.660288668307492"/>
    <n v="4.8400999999999996"/>
    <s v="9-9,99 lei"/>
    <n v="9"/>
    <s v="1-1,99 euro"/>
    <n v="1"/>
  </r>
  <r>
    <n v="929"/>
    <x v="12"/>
    <s v="COMUNA BONŢIDA"/>
    <x v="0"/>
    <n v="1"/>
    <m/>
    <s v="X"/>
    <s v="X"/>
    <n v="3000"/>
    <n v="35000"/>
    <n v="0"/>
    <n v="38000"/>
    <n v="7851.0774570773337"/>
    <n v="3838"/>
    <m/>
    <n v="2271"/>
    <m/>
    <x v="847"/>
    <n v="2271"/>
    <n v="9.9009900990099009"/>
    <n v="2.045616846554803"/>
    <n v="16.73271686481726"/>
    <n v="3.4571014782374871"/>
    <n v="4.8400999999999996"/>
    <s v="9-9,99 lei"/>
    <n v="9"/>
    <s v="2-2,99 euro"/>
    <n v="2"/>
  </r>
  <r>
    <n v="930"/>
    <x v="12"/>
    <s v="COMUNA BORŞA"/>
    <x v="0"/>
    <n v="1"/>
    <m/>
    <s v="X"/>
    <s v="X"/>
    <n v="1800"/>
    <n v="0"/>
    <n v="0"/>
    <n v="1800"/>
    <n v="371.89314270366316"/>
    <n v="1110"/>
    <m/>
    <n v="776"/>
    <m/>
    <x v="848"/>
    <n v="776"/>
    <n v="1.6216216216216217"/>
    <n v="0.33503886730059745"/>
    <n v="2.3195876288659796"/>
    <n v="0.47924374059750408"/>
    <n v="4.8400999999999996"/>
    <s v="1-1,99 lei"/>
    <n v="1"/>
    <s v="0-0,99 euro"/>
    <n v="0"/>
  </r>
  <r>
    <n v="931"/>
    <x v="12"/>
    <s v="COMUNA BUZA"/>
    <x v="0"/>
    <n v="1"/>
    <m/>
    <s v="X"/>
    <s v="X"/>
    <n v="200"/>
    <n v="0"/>
    <n v="0"/>
    <n v="200"/>
    <n v="41.321460300407018"/>
    <n v="1000"/>
    <m/>
    <n v="594"/>
    <m/>
    <x v="849"/>
    <n v="594"/>
    <n v="0.2"/>
    <n v="4.1321460300407016E-2"/>
    <n v="0.33670033670033672"/>
    <n v="6.9564747980483191E-2"/>
    <n v="4.8400999999999996"/>
    <s v="0-0,99 lei"/>
    <n v="0"/>
    <s v="0-0,99 euro"/>
    <n v="0"/>
  </r>
  <r>
    <n v="932"/>
    <x v="12"/>
    <s v="COMUNA CĂIANU"/>
    <x v="0"/>
    <n v="1"/>
    <m/>
    <s v="X"/>
    <s v="X"/>
    <n v="0"/>
    <n v="462"/>
    <n v="0"/>
    <n v="462"/>
    <n v="95.452573293940219"/>
    <n v="2000"/>
    <m/>
    <n v="1239"/>
    <m/>
    <x v="585"/>
    <n v="1239"/>
    <n v="0.23100000000000001"/>
    <n v="4.7726286646970109E-2"/>
    <n v="0.3728813559322034"/>
    <n v="7.7040010729572408E-2"/>
    <n v="4.8400999999999996"/>
    <s v="0-0,99 lei"/>
    <n v="0"/>
    <s v="0-0,99 euro"/>
    <n v="0"/>
  </r>
  <r>
    <n v="933"/>
    <x v="12"/>
    <s v="COMUNA CĂLĂRAŞI"/>
    <x v="0"/>
    <n v="1"/>
    <m/>
    <s v="X"/>
    <s v="X"/>
    <n v="600"/>
    <n v="1602"/>
    <n v="700"/>
    <n v="2902"/>
    <n v="599.57438895890584"/>
    <n v="2040"/>
    <m/>
    <n v="1113"/>
    <m/>
    <x v="850"/>
    <n v="1113"/>
    <n v="1.4225490196078432"/>
    <n v="0.29390901419554211"/>
    <n v="2.6073674752920035"/>
    <n v="0.53870115809425501"/>
    <n v="4.8400999999999996"/>
    <s v="1-1,99 lei"/>
    <n v="1"/>
    <s v="0-0,99 euro"/>
    <n v="0"/>
  </r>
  <r>
    <n v="934"/>
    <x v="12"/>
    <s v="COMUNA CĂLĂŢELE"/>
    <x v="0"/>
    <n v="1"/>
    <m/>
    <s v="X"/>
    <s v="X"/>
    <n v="1980"/>
    <n v="18000"/>
    <n v="0"/>
    <n v="19980"/>
    <n v="4128.0138840106611"/>
    <n v="1963"/>
    <m/>
    <n v="1177"/>
    <m/>
    <x v="327"/>
    <n v="1177"/>
    <n v="10.178298522669383"/>
    <n v="2.1029107916508716"/>
    <n v="16.97536108751062"/>
    <n v="3.5072335463132212"/>
    <n v="4.8400999999999996"/>
    <s v="10-10,99 lei"/>
    <n v="10"/>
    <s v="2-2,99 euro"/>
    <n v="2"/>
  </r>
  <r>
    <n v="935"/>
    <x v="12"/>
    <s v="COMUNA CĂMĂRAŞU"/>
    <x v="0"/>
    <n v="1"/>
    <m/>
    <s v="X"/>
    <s v="X"/>
    <n v="900"/>
    <n v="1840.31"/>
    <n v="0"/>
    <n v="2740.31"/>
    <n v="566.16805437904179"/>
    <n v="2042"/>
    <m/>
    <n v="1298"/>
    <m/>
    <x v="851"/>
    <n v="1298"/>
    <n v="1.341973555337904"/>
    <n v="0.2772615349554563"/>
    <n v="2.1111787365177195"/>
    <n v="0.43618494174040201"/>
    <n v="4.8400999999999996"/>
    <s v="1-1,99 lei"/>
    <n v="1"/>
    <s v="0-0,99 euro"/>
    <n v="0"/>
  </r>
  <r>
    <n v="936"/>
    <x v="12"/>
    <s v="COMUNA CĂPUŞU MARE"/>
    <x v="0"/>
    <n v="1"/>
    <m/>
    <s v="X"/>
    <s v="X"/>
    <n v="1800"/>
    <n v="8400"/>
    <n v="0"/>
    <n v="10200"/>
    <n v="2107.3944753207579"/>
    <n v="2563"/>
    <m/>
    <n v="1639"/>
    <m/>
    <x v="852"/>
    <n v="1639"/>
    <n v="3.9797112758486151"/>
    <n v="0.82223740746030349"/>
    <n v="6.223306894447834"/>
    <n v="1.2857806438808772"/>
    <n v="4.8400999999999996"/>
    <s v="3-3,99 lei"/>
    <n v="3"/>
    <s v="0-0,99 euro"/>
    <n v="0"/>
  </r>
  <r>
    <n v="937"/>
    <x v="12"/>
    <s v="COMUNA CĂŞEIU"/>
    <x v="0"/>
    <n v="1"/>
    <m/>
    <s v="X"/>
    <s v="X"/>
    <n v="0"/>
    <n v="19161"/>
    <n v="0"/>
    <n v="19161"/>
    <n v="3958.8025040804946"/>
    <n v="3797"/>
    <m/>
    <n v="2195"/>
    <m/>
    <x v="853"/>
    <n v="2195"/>
    <n v="5.0463523834606265"/>
    <n v="1.0426132483751631"/>
    <n v="8.7293849658314357"/>
    <n v="1.8035546715628676"/>
    <n v="4.8400999999999996"/>
    <s v="5-5,99 lei"/>
    <n v="5"/>
    <s v="1-1,99 euro"/>
    <n v="1"/>
  </r>
  <r>
    <n v="938"/>
    <x v="12"/>
    <s v="COMUNA CĂTINA"/>
    <x v="0"/>
    <n v="1"/>
    <m/>
    <s v="X"/>
    <s v="X"/>
    <n v="700"/>
    <n v="1539"/>
    <n v="0"/>
    <n v="2239"/>
    <n v="462.59374806305658"/>
    <n v="1391"/>
    <m/>
    <n v="1078"/>
    <m/>
    <x v="854"/>
    <n v="1078"/>
    <n v="1.6096333572969086"/>
    <n v="0.33256200435877542"/>
    <n v="2.0769944341372915"/>
    <n v="0.42912221527185213"/>
    <n v="4.8400999999999996"/>
    <s v="1-1,99 lei"/>
    <n v="1"/>
    <s v="0-0,99 euro"/>
    <n v="0"/>
  </r>
  <r>
    <n v="944"/>
    <x v="12"/>
    <s v="COMUNA CÂŢCĂU"/>
    <x v="0"/>
    <n v="1"/>
    <m/>
    <s v="X"/>
    <s v="X"/>
    <n v="4500"/>
    <n v="1660"/>
    <n v="0"/>
    <n v="6160"/>
    <n v="1272.7009772525362"/>
    <n v="1870"/>
    <m/>
    <n v="1405"/>
    <m/>
    <x v="855"/>
    <n v="1405"/>
    <n v="3.2941176470588234"/>
    <n v="0.68058875788905682"/>
    <n v="4.3843416370106763"/>
    <n v="0.90583699448579091"/>
    <n v="4.8400999999999996"/>
    <s v="3-3,99 lei"/>
    <n v="3"/>
    <s v="0-0,99 euro"/>
    <n v="0"/>
  </r>
  <r>
    <n v="939"/>
    <x v="12"/>
    <s v="COMUNA CEANU MARE"/>
    <x v="0"/>
    <n v="1"/>
    <m/>
    <s v="X"/>
    <s v="X"/>
    <n v="1000"/>
    <n v="899"/>
    <n v="0"/>
    <n v="1899"/>
    <n v="392.34726555236466"/>
    <n v="3189"/>
    <m/>
    <n v="1825"/>
    <m/>
    <x v="856"/>
    <n v="1825"/>
    <n v="0.59548447789275638"/>
    <n v="0.12303144106377067"/>
    <n v="1.0405479452054796"/>
    <n v="0.21498480304239159"/>
    <n v="4.8400999999999996"/>
    <s v="0-0,99 lei"/>
    <n v="0"/>
    <s v="0-0,99 euro"/>
    <n v="0"/>
  </r>
  <r>
    <n v="940"/>
    <x v="12"/>
    <s v="COMUNA CHINTENI"/>
    <x v="0"/>
    <n v="1"/>
    <m/>
    <s v="X"/>
    <s v="X"/>
    <n v="2000"/>
    <n v="8943"/>
    <n v="0"/>
    <n v="10943"/>
    <n v="2260.9037003367703"/>
    <n v="2827"/>
    <m/>
    <n v="2014"/>
    <m/>
    <x v="857"/>
    <n v="2014"/>
    <n v="3.8708878669968163"/>
    <n v="0.79975369661718088"/>
    <n v="5.4334657398212514"/>
    <n v="1.1225936943082275"/>
    <n v="4.8400999999999996"/>
    <s v="3-3,99 lei"/>
    <n v="3"/>
    <s v="0-0,99 euro"/>
    <n v="0"/>
  </r>
  <r>
    <n v="941"/>
    <x v="12"/>
    <s v="COMUNA CHIUIEŞTI"/>
    <x v="0"/>
    <n v="1"/>
    <m/>
    <s v="X"/>
    <s v="X"/>
    <n v="0"/>
    <n v="13811.09"/>
    <n v="0"/>
    <n v="13811.09"/>
    <n v="2853.4720357017418"/>
    <n v="1967"/>
    <m/>
    <n v="1243"/>
    <m/>
    <x v="858"/>
    <n v="1243"/>
    <n v="7.0213980681240464"/>
    <n v="1.4506721076267117"/>
    <n v="11.111094127111826"/>
    <n v="2.2956331743376843"/>
    <n v="4.8400999999999996"/>
    <s v="7-7,99 lei"/>
    <n v="7"/>
    <s v="1-1,99 euro"/>
    <n v="1"/>
  </r>
  <r>
    <n v="942"/>
    <x v="12"/>
    <s v="COMUNA CIUCEA"/>
    <x v="0"/>
    <n v="1"/>
    <m/>
    <s v="X"/>
    <s v="X"/>
    <n v="0"/>
    <n v="0"/>
    <n v="0"/>
    <n v="0"/>
    <n v="0"/>
    <n v="1289"/>
    <m/>
    <n v="1012"/>
    <m/>
    <x v="859"/>
    <n v="1012"/>
    <n v="0"/>
    <n v="0"/>
    <n v="0"/>
    <n v="0"/>
    <n v="4.8400999999999996"/>
    <s v="0-0,99 lei"/>
    <n v="0"/>
    <s v="0-0,99 euro"/>
    <n v="0"/>
  </r>
  <r>
    <n v="943"/>
    <x v="12"/>
    <s v="COMUNA CIURILA"/>
    <x v="0"/>
    <n v="1"/>
    <m/>
    <s v="X"/>
    <s v="X"/>
    <n v="107135"/>
    <n v="2169"/>
    <n v="0"/>
    <n v="109304"/>
    <n v="22583.004483378445"/>
    <n v="1233"/>
    <m/>
    <n v="955"/>
    <m/>
    <x v="860"/>
    <n v="955"/>
    <n v="88.64882400648824"/>
    <n v="18.315494309309365"/>
    <n v="114.45445026178011"/>
    <n v="23.647125113485284"/>
    <n v="4.8400999999999996"/>
    <s v="88-88,99 lei"/>
    <n v="88"/>
    <s v="18-18,99 euro"/>
    <n v="18"/>
  </r>
  <r>
    <n v="945"/>
    <x v="12"/>
    <s v="COMUNA COJOCNA"/>
    <x v="0"/>
    <n v="1"/>
    <m/>
    <s v="X"/>
    <s v="X"/>
    <n v="2700"/>
    <n v="10884"/>
    <n v="0"/>
    <n v="13584"/>
    <n v="2806.5535836036447"/>
    <n v="3331"/>
    <m/>
    <n v="2088"/>
    <m/>
    <x v="861"/>
    <n v="2088"/>
    <n v="4.0780546382467726"/>
    <n v="0.84255586418602368"/>
    <n v="6.5057471264367814"/>
    <n v="1.3441348580477226"/>
    <n v="4.8400999999999996"/>
    <s v="4-4,99 lei"/>
    <n v="4"/>
    <s v="0-0,99 euro"/>
    <n v="0"/>
  </r>
  <r>
    <n v="946"/>
    <x v="12"/>
    <s v="COMUNA CORNEŞTI"/>
    <x v="0"/>
    <n v="1"/>
    <m/>
    <s v="X"/>
    <s v="X"/>
    <n v="0"/>
    <n v="26600"/>
    <n v="0"/>
    <n v="26600"/>
    <n v="5495.754219954134"/>
    <n v="1117"/>
    <m/>
    <n v="813"/>
    <m/>
    <x v="862"/>
    <n v="813"/>
    <n v="23.813786929274844"/>
    <n v="4.9201022560019103"/>
    <n v="32.718327183271832"/>
    <n v="6.7598452889964751"/>
    <n v="4.8400999999999996"/>
    <s v="23-23,99 lei"/>
    <n v="23"/>
    <s v="4-4,99 euro"/>
    <n v="4"/>
  </r>
  <r>
    <n v="947"/>
    <x v="12"/>
    <s v="COMUNA CUZDRIOARA"/>
    <x v="0"/>
    <n v="1"/>
    <m/>
    <s v="X"/>
    <s v="X"/>
    <n v="3062"/>
    <n v="6771.73"/>
    <n v="0"/>
    <n v="9833.73"/>
    <n v="2031.7204189996075"/>
    <n v="2440"/>
    <m/>
    <n v="1252"/>
    <m/>
    <x v="863"/>
    <n v="1252"/>
    <n v="4.0302172131147538"/>
    <n v="0.83267230286869165"/>
    <n v="7.8544169329073483"/>
    <n v="1.6227798873798782"/>
    <n v="4.8400999999999996"/>
    <s v="4-4,99 lei"/>
    <n v="4"/>
    <s v="0-0,99 euro"/>
    <n v="0"/>
  </r>
  <r>
    <n v="948"/>
    <x v="12"/>
    <s v="COMUNA DĂBÂCA"/>
    <x v="0"/>
    <n v="1"/>
    <m/>
    <s v="X"/>
    <s v="X"/>
    <n v="2200"/>
    <n v="6571.12"/>
    <n v="0"/>
    <n v="8771.119999999999"/>
    <n v="1812.1774343505299"/>
    <n v="1155"/>
    <m/>
    <n v="759"/>
    <m/>
    <x v="864"/>
    <n v="759"/>
    <n v="7.594043290043289"/>
    <n v="1.5689847916454804"/>
    <n v="11.55615283267457"/>
    <n v="2.387585552503992"/>
    <n v="4.8400999999999996"/>
    <s v="7-7,99 lei"/>
    <n v="7"/>
    <s v="1-1,99 euro"/>
    <n v="1"/>
  </r>
  <r>
    <n v="949"/>
    <x v="12"/>
    <s v="COMUNA FELEACU"/>
    <x v="0"/>
    <n v="1"/>
    <m/>
    <s v="X"/>
    <s v="X"/>
    <n v="0"/>
    <n v="2535"/>
    <n v="0"/>
    <n v="2535"/>
    <n v="523.74950930765897"/>
    <n v="3453"/>
    <m/>
    <n v="1955"/>
    <m/>
    <x v="865"/>
    <n v="1955"/>
    <n v="0.73414422241529109"/>
    <n v="0.15167955670653316"/>
    <n v="1.2966751918158568"/>
    <n v="0.26790256230570791"/>
    <n v="4.8400999999999996"/>
    <s v="0-0,99 lei"/>
    <n v="0"/>
    <s v="0-0,99 euro"/>
    <n v="0"/>
  </r>
  <r>
    <n v="950"/>
    <x v="12"/>
    <s v="COMUNA FIZEŞU-GHERLII"/>
    <x v="0"/>
    <n v="1"/>
    <m/>
    <s v="X"/>
    <s v="X"/>
    <n v="2200"/>
    <n v="2098.5"/>
    <n v="0"/>
    <n v="4298.5"/>
    <n v="888.10148550649785"/>
    <n v="2145"/>
    <m/>
    <n v="1228"/>
    <m/>
    <x v="866"/>
    <n v="1228"/>
    <n v="2.0039627039627042"/>
    <n v="0.41403332657645586"/>
    <n v="3.5004071661237783"/>
    <n v="0.72320967875121978"/>
    <n v="4.8400999999999996"/>
    <s v="2-2,99 lei"/>
    <n v="2"/>
    <s v="0-0,99 euro"/>
    <n v="0"/>
  </r>
  <r>
    <n v="951"/>
    <x v="12"/>
    <s v="COMUNA FLOREŞTI"/>
    <x v="0"/>
    <n v="1"/>
    <m/>
    <s v="X"/>
    <s v="X"/>
    <n v="0"/>
    <n v="101503.4"/>
    <n v="0"/>
    <n v="101503.4"/>
    <n v="20971.343567281667"/>
    <n v="33448"/>
    <m/>
    <n v="13816"/>
    <m/>
    <x v="867"/>
    <n v="13816"/>
    <n v="3.0346627601052378"/>
    <n v="0.62698348383406088"/>
    <n v="7.3468008106543135"/>
    <n v="1.5179026901622514"/>
    <n v="4.8400999999999996"/>
    <s v="3-3,99 lei"/>
    <n v="3"/>
    <s v="0-0,99 euro"/>
    <n v="0"/>
  </r>
  <r>
    <n v="952"/>
    <x v="12"/>
    <s v="COMUNA FRATA"/>
    <x v="0"/>
    <n v="1"/>
    <m/>
    <s v="X"/>
    <s v="X"/>
    <n v="0"/>
    <n v="15275"/>
    <n v="0"/>
    <n v="15275"/>
    <n v="3155.9265304435862"/>
    <n v="3173"/>
    <m/>
    <n v="1689"/>
    <m/>
    <x v="868"/>
    <n v="1689"/>
    <n v="4.8140560983296563"/>
    <n v="0.99461913975530614"/>
    <n v="9.0438129070455897"/>
    <n v="1.8685177800139645"/>
    <n v="4.8400999999999996"/>
    <s v="4-4,99 lei"/>
    <n v="4"/>
    <s v="0-0,99 euro"/>
    <n v="0"/>
  </r>
  <r>
    <n v="955"/>
    <x v="12"/>
    <s v="COMUNA GÂRBĂU"/>
    <x v="0"/>
    <n v="1"/>
    <m/>
    <s v="X"/>
    <s v="X"/>
    <n v="1500"/>
    <n v="13121.25"/>
    <n v="0"/>
    <n v="14621.25"/>
    <n v="3020.8570070866308"/>
    <n v="1893"/>
    <m/>
    <n v="1449"/>
    <m/>
    <x v="869"/>
    <n v="1449"/>
    <n v="7.7238510301109349"/>
    <n v="1.5958040185349345"/>
    <n v="10.090579710144928"/>
    <n v="2.0847874445042311"/>
    <n v="4.8400999999999996"/>
    <s v="7-7,99 lei"/>
    <n v="7"/>
    <s v="1-1,99 euro"/>
    <n v="1"/>
  </r>
  <r>
    <n v="953"/>
    <x v="12"/>
    <s v="COMUNA GEACA"/>
    <x v="0"/>
    <n v="1"/>
    <m/>
    <s v="X"/>
    <s v="X"/>
    <n v="6000"/>
    <n v="10622"/>
    <n v="0"/>
    <n v="16622"/>
    <n v="3434.2265655668275"/>
    <n v="1209"/>
    <m/>
    <n v="942"/>
    <m/>
    <x v="870"/>
    <n v="942"/>
    <n v="13.748552522746071"/>
    <n v="2.8405513362835628"/>
    <n v="17.645435244161359"/>
    <n v="3.6456757596250822"/>
    <n v="4.8400999999999996"/>
    <s v="13-13,99 lei"/>
    <n v="13"/>
    <s v="2-2,99 euro"/>
    <n v="2"/>
  </r>
  <r>
    <n v="954"/>
    <x v="12"/>
    <s v="COMUNA GILĂU"/>
    <x v="0"/>
    <n v="1"/>
    <m/>
    <s v="X"/>
    <s v="X"/>
    <n v="2500"/>
    <n v="4803.66"/>
    <n v="0"/>
    <n v="7303.66"/>
    <n v="1508.9894836883536"/>
    <n v="7325"/>
    <m/>
    <n v="4078"/>
    <m/>
    <x v="871"/>
    <n v="4078"/>
    <n v="0.99708668941979517"/>
    <n v="0.20600539026462167"/>
    <n v="1.7909906817067189"/>
    <n v="0.37003175176271547"/>
    <n v="4.8400999999999996"/>
    <s v="1-1,99 lei"/>
    <n v="1"/>
    <s v="0-0,99 euro"/>
    <n v="0"/>
  </r>
  <r>
    <n v="956"/>
    <x v="12"/>
    <s v="COMUNA IARA"/>
    <x v="0"/>
    <n v="1"/>
    <m/>
    <s v="X"/>
    <s v="X"/>
    <n v="10000"/>
    <n v="14836.55"/>
    <n v="0"/>
    <n v="24836.55"/>
    <n v="5131.4125741203698"/>
    <n v="3282"/>
    <m/>
    <n v="2058"/>
    <m/>
    <x v="872"/>
    <n v="2058"/>
    <n v="7.5675045703839121"/>
    <n v="1.5635016983913375"/>
    <n v="12.068294460641399"/>
    <n v="2.4933977522450776"/>
    <n v="4.8400999999999996"/>
    <s v="7-7,99 lei"/>
    <n v="7"/>
    <s v="1-1,99 euro"/>
    <n v="1"/>
  </r>
  <r>
    <n v="957"/>
    <x v="12"/>
    <s v="COMUNA ICLOD"/>
    <x v="0"/>
    <n v="1"/>
    <m/>
    <s v="X"/>
    <s v="X"/>
    <n v="800"/>
    <n v="621"/>
    <n v="0"/>
    <n v="1421"/>
    <n v="293.5889754343919"/>
    <n v="3578"/>
    <m/>
    <n v="1789"/>
    <m/>
    <x v="873"/>
    <n v="1789"/>
    <n v="0.39714924538848517"/>
    <n v="8.2053933883284483E-2"/>
    <n v="0.79429849077697035"/>
    <n v="0.16410786776656897"/>
    <n v="4.8400999999999996"/>
    <s v="0-0,99 lei"/>
    <n v="0"/>
    <s v="0-0,99 euro"/>
    <n v="0"/>
  </r>
  <r>
    <n v="958"/>
    <x v="12"/>
    <s v="COMUNA IZVORU CRISULUI"/>
    <x v="0"/>
    <n v="1"/>
    <m/>
    <s v="X"/>
    <s v="X"/>
    <n v="0"/>
    <n v="6120"/>
    <n v="0"/>
    <n v="6120"/>
    <n v="1264.4366851924549"/>
    <n v="1267"/>
    <m/>
    <n v="960"/>
    <m/>
    <x v="874"/>
    <n v="960"/>
    <n v="4.8303078137332278"/>
    <n v="0.99797686281961717"/>
    <n v="6.375"/>
    <n v="1.3171215470754738"/>
    <n v="4.8400999999999996"/>
    <s v="4-4,99 lei"/>
    <n v="4"/>
    <s v="1-1,99 euro"/>
    <n v="1"/>
  </r>
  <r>
    <n v="959"/>
    <x v="12"/>
    <s v="COMUNA JICHIŞU DE JOS"/>
    <x v="0"/>
    <n v="1"/>
    <m/>
    <s v="X"/>
    <s v="X"/>
    <n v="2500"/>
    <n v="8351.8700000000008"/>
    <n v="0"/>
    <n v="10851.87"/>
    <n v="2242.0755769508896"/>
    <n v="968"/>
    <m/>
    <n v="787"/>
    <m/>
    <x v="875"/>
    <n v="787"/>
    <n v="11.210609504132233"/>
    <n v="2.316193777841828"/>
    <n v="13.788907242693774"/>
    <n v="2.8488889160748281"/>
    <n v="4.8400999999999996"/>
    <s v="11-11,99 lei"/>
    <n v="11"/>
    <s v="2-2,99 euro"/>
    <n v="2"/>
  </r>
  <r>
    <n v="961"/>
    <x v="12"/>
    <s v="COMUNA LUNA"/>
    <x v="0"/>
    <n v="1"/>
    <m/>
    <s v="X"/>
    <s v="X"/>
    <n v="0"/>
    <n v="7499.45"/>
    <n v="0"/>
    <n v="7499.45"/>
    <n v="1549.4411272494372"/>
    <n v="3845"/>
    <m/>
    <n v="1896"/>
    <m/>
    <x v="876"/>
    <n v="1896"/>
    <n v="1.9504421326397918"/>
    <n v="0.40297558576058184"/>
    <n v="3.9554061181434599"/>
    <n v="0.81721578441426013"/>
    <n v="4.8400999999999996"/>
    <s v="1-1,99 lei"/>
    <n v="1"/>
    <s v="0-0,99 euro"/>
    <n v="0"/>
  </r>
  <r>
    <n v="962"/>
    <x v="12"/>
    <s v="COMUNA MĂGURI RĂCĂTĂU"/>
    <x v="0"/>
    <n v="1"/>
    <m/>
    <s v="X"/>
    <s v="X"/>
    <n v="68140"/>
    <n v="6500"/>
    <n v="0"/>
    <n v="74640"/>
    <n v="15421.1689841119"/>
    <n v="1868"/>
    <m/>
    <n v="1047"/>
    <m/>
    <x v="877"/>
    <n v="1047"/>
    <n v="39.957173447537471"/>
    <n v="8.2554437816444857"/>
    <n v="71.289398280802288"/>
    <n v="14.728910204500382"/>
    <n v="4.8400999999999996"/>
    <s v="39-39,99 lei"/>
    <n v="39"/>
    <s v="8-8,99 euro"/>
    <n v="8"/>
  </r>
  <r>
    <n v="963"/>
    <x v="12"/>
    <s v="COMUNA MĂNĂSTIRENI"/>
    <x v="0"/>
    <n v="1"/>
    <m/>
    <s v="X"/>
    <s v="X"/>
    <n v="2000"/>
    <n v="1395"/>
    <n v="0"/>
    <n v="3395"/>
    <n v="701.43178859940917"/>
    <n v="1160"/>
    <m/>
    <n v="939"/>
    <m/>
    <x v="878"/>
    <n v="939"/>
    <n v="2.9267241379310347"/>
    <n v="0.60468257637880096"/>
    <n v="3.6155484558040469"/>
    <n v="0.74699870990352413"/>
    <n v="4.8400999999999996"/>
    <s v="2-2,99 lei"/>
    <n v="2"/>
    <s v="0-0,99 euro"/>
    <n v="0"/>
  </r>
  <r>
    <n v="964"/>
    <x v="12"/>
    <s v="COMUNA MĂRGĂU"/>
    <x v="0"/>
    <n v="1"/>
    <m/>
    <s v="X"/>
    <s v="X"/>
    <n v="3142"/>
    <n v="1918"/>
    <n v="0"/>
    <n v="5060"/>
    <n v="1045.4329456002977"/>
    <n v="1290"/>
    <m/>
    <n v="1111"/>
    <m/>
    <x v="879"/>
    <n v="1111"/>
    <n v="3.9224806201550386"/>
    <n v="0.8104131361242618"/>
    <n v="4.5544554455445541"/>
    <n v="0.94098374941520946"/>
    <n v="4.8400999999999996"/>
    <s v="3-3,99 lei"/>
    <n v="3"/>
    <s v="0-0,99 euro"/>
    <n v="0"/>
  </r>
  <r>
    <n v="965"/>
    <x v="12"/>
    <s v="COMUNA MĂRIŞEL"/>
    <x v="0"/>
    <n v="1"/>
    <m/>
    <s v="X"/>
    <s v="X"/>
    <n v="1500"/>
    <n v="2081"/>
    <n v="0"/>
    <n v="3581"/>
    <n v="739.86074667878768"/>
    <n v="1256"/>
    <m/>
    <n v="968"/>
    <m/>
    <x v="880"/>
    <n v="968"/>
    <n v="2.8511146496815285"/>
    <n v="0.58906110404362078"/>
    <n v="3.6993801652892562"/>
    <n v="0.76431895318056575"/>
    <n v="4.8400999999999996"/>
    <s v="2-2,99 lei"/>
    <n v="2"/>
    <s v="0-0,99 euro"/>
    <n v="0"/>
  </r>
  <r>
    <n v="966"/>
    <x v="12"/>
    <s v="COMUNA MICA"/>
    <x v="0"/>
    <n v="1"/>
    <m/>
    <s v="X"/>
    <s v="X"/>
    <n v="1600"/>
    <n v="5720.1"/>
    <n v="0"/>
    <n v="7320.1"/>
    <n v="1512.3861077250472"/>
    <n v="2955"/>
    <m/>
    <n v="1728"/>
    <m/>
    <x v="881"/>
    <n v="1728"/>
    <n v="2.4771912013536381"/>
    <n v="0.51180578941625965"/>
    <n v="4.236168981481482"/>
    <n v="0.87522344197051338"/>
    <n v="4.8400999999999996"/>
    <s v="2-2,99 lei"/>
    <n v="2"/>
    <s v="0-0,99 euro"/>
    <n v="0"/>
  </r>
  <r>
    <n v="967"/>
    <x v="12"/>
    <s v="COMUNA MIHAI VITEAZU"/>
    <x v="0"/>
    <n v="1"/>
    <m/>
    <s v="X"/>
    <s v="X"/>
    <n v="4000"/>
    <n v="5598"/>
    <n v="0"/>
    <n v="9598"/>
    <n v="1983.0168798165328"/>
    <n v="4970"/>
    <m/>
    <n v="2181"/>
    <m/>
    <x v="882"/>
    <n v="2181"/>
    <n v="1.9311871227364186"/>
    <n v="0.39899736012405085"/>
    <n v="4.4007336084364974"/>
    <n v="0.90922369546837811"/>
    <n v="4.8400999999999996"/>
    <s v="1-1,99 lei"/>
    <n v="1"/>
    <s v="0-0,99 euro"/>
    <n v="0"/>
  </r>
  <r>
    <n v="968"/>
    <x v="12"/>
    <s v="COMUNA MINTIU GHERLII"/>
    <x v="0"/>
    <n v="1"/>
    <m/>
    <s v="X"/>
    <s v="X"/>
    <n v="0"/>
    <n v="6202"/>
    <n v="0"/>
    <n v="6202"/>
    <n v="1281.3784839156217"/>
    <n v="3112"/>
    <m/>
    <n v="1501"/>
    <m/>
    <x v="883"/>
    <n v="1501"/>
    <n v="1.99293059125964"/>
    <n v="0.41175401154100955"/>
    <n v="4.1319120586275817"/>
    <n v="0.85368320047676327"/>
    <n v="4.8400999999999996"/>
    <s v="1-1,99 lei"/>
    <n v="1"/>
    <s v="0-0,99 euro"/>
    <n v="0"/>
  </r>
  <r>
    <n v="969"/>
    <x v="12"/>
    <s v="COMUNA MOCIU"/>
    <x v="0"/>
    <n v="1"/>
    <m/>
    <s v="X"/>
    <s v="X"/>
    <n v="2520"/>
    <n v="6684"/>
    <n v="0"/>
    <n v="9204"/>
    <n v="1901.613603024731"/>
    <n v="2652"/>
    <m/>
    <n v="1888"/>
    <m/>
    <x v="591"/>
    <n v="1888"/>
    <n v="3.4705882352941178"/>
    <n v="0.71704886991882766"/>
    <n v="4.875"/>
    <n v="1.007210594822421"/>
    <n v="4.8400999999999996"/>
    <s v="3-3,99 lei"/>
    <n v="3"/>
    <s v="0-0,99 euro"/>
    <n v="0"/>
  </r>
  <r>
    <n v="970"/>
    <x v="12"/>
    <s v="COMUNA MOLDOVENEŞTI"/>
    <x v="0"/>
    <n v="1"/>
    <m/>
    <s v="X"/>
    <s v="X"/>
    <n v="3628"/>
    <n v="4006"/>
    <n v="0"/>
    <n v="7634"/>
    <n v="1577.2401396665359"/>
    <n v="2704"/>
    <m/>
    <n v="1549"/>
    <m/>
    <x v="884"/>
    <n v="1549"/>
    <n v="2.8232248520710059"/>
    <n v="0.58329886821987276"/>
    <n v="4.9283408650742411"/>
    <n v="1.0182312070151942"/>
    <n v="4.8400999999999996"/>
    <s v="2-2,99 lei"/>
    <n v="2"/>
    <s v="0-0,99 euro"/>
    <n v="0"/>
  </r>
  <r>
    <n v="971"/>
    <x v="12"/>
    <s v="COMUNA NEGRENI"/>
    <x v="0"/>
    <n v="1"/>
    <m/>
    <s v="X"/>
    <s v="X"/>
    <n v="900"/>
    <n v="7735"/>
    <n v="0"/>
    <n v="8635"/>
    <n v="1784.054048470073"/>
    <n v="1975"/>
    <m/>
    <n v="1120"/>
    <m/>
    <x v="885"/>
    <n v="1120"/>
    <n v="4.3721518987341774"/>
    <n v="0.90331850555446735"/>
    <n v="7.7098214285714288"/>
    <n v="1.5929054004197081"/>
    <n v="4.8400999999999996"/>
    <s v="4-4,99 lei"/>
    <n v="4"/>
    <s v="0-0,99 euro"/>
    <n v="0"/>
  </r>
  <r>
    <n v="972"/>
    <x v="12"/>
    <s v="COMUNA PANTICEU"/>
    <x v="0"/>
    <n v="1"/>
    <m/>
    <s v="X"/>
    <s v="X"/>
    <n v="1650"/>
    <n v="4510"/>
    <n v="0"/>
    <n v="6160"/>
    <n v="1272.7009772525362"/>
    <n v="1302"/>
    <m/>
    <n v="1075"/>
    <m/>
    <x v="886"/>
    <n v="1075"/>
    <n v="4.731182795698925"/>
    <n v="0.97749691033220909"/>
    <n v="5.7302325581395346"/>
    <n v="1.1839078858163128"/>
    <n v="4.8400999999999996"/>
    <s v="4-4,99 lei"/>
    <n v="4"/>
    <s v="0-0,99 euro"/>
    <n v="0"/>
  </r>
  <r>
    <n v="973"/>
    <x v="12"/>
    <s v="COMUNA PĂLATCA"/>
    <x v="0"/>
    <n v="1"/>
    <m/>
    <s v="X"/>
    <s v="X"/>
    <n v="1440"/>
    <n v="1622"/>
    <n v="0"/>
    <n v="3062"/>
    <n v="632.63155719923145"/>
    <n v="878"/>
    <m/>
    <n v="749"/>
    <m/>
    <x v="887"/>
    <n v="749"/>
    <n v="3.4874715261959"/>
    <n v="0.72053708109251868"/>
    <n v="4.088117489986649"/>
    <n v="0.84463492282941444"/>
    <n v="4.8400999999999996"/>
    <s v="3-3,99 lei"/>
    <n v="3"/>
    <s v="0-0,99 euro"/>
    <n v="0"/>
  </r>
  <r>
    <n v="974"/>
    <x v="12"/>
    <s v="COMUNA PETREŞTII DE JOS"/>
    <x v="0"/>
    <n v="1"/>
    <m/>
    <s v="X"/>
    <s v="X"/>
    <n v="0"/>
    <n v="10075"/>
    <n v="0"/>
    <n v="10075"/>
    <n v="2081.5685626330037"/>
    <n v="1288"/>
    <m/>
    <n v="965"/>
    <m/>
    <x v="888"/>
    <n v="965"/>
    <n v="7.8222049689440993"/>
    <n v="1.6161246604293507"/>
    <n v="10.440414507772021"/>
    <n v="2.1570658680134756"/>
    <n v="4.8400999999999996"/>
    <s v="7-7,99 lei"/>
    <n v="7"/>
    <s v="1-1,99 euro"/>
    <n v="1"/>
  </r>
  <r>
    <n v="975"/>
    <x v="12"/>
    <s v="COMUNA PLOSCOŞ"/>
    <x v="0"/>
    <n v="1"/>
    <m/>
    <s v="X"/>
    <s v="X"/>
    <n v="1000"/>
    <n v="7847"/>
    <n v="0"/>
    <n v="8847"/>
    <n v="1827.8547963885046"/>
    <n v="550"/>
    <m/>
    <n v="375"/>
    <m/>
    <x v="889"/>
    <n v="375"/>
    <n v="16.085454545454546"/>
    <n v="3.3233723570700082"/>
    <n v="23.591999999999999"/>
    <n v="4.8742794570360122"/>
    <n v="4.8400999999999996"/>
    <s v="16-16,99 lei"/>
    <n v="16"/>
    <s v="3-3,99 euro"/>
    <n v="3"/>
  </r>
  <r>
    <n v="976"/>
    <x v="12"/>
    <s v="COMUNA POIENI"/>
    <x v="0"/>
    <n v="1"/>
    <m/>
    <s v="X"/>
    <s v="X"/>
    <n v="1890"/>
    <n v="96"/>
    <n v="0"/>
    <n v="1986"/>
    <n v="410.32210078304172"/>
    <n v="4064"/>
    <m/>
    <n v="2306"/>
    <m/>
    <x v="890"/>
    <n v="2306"/>
    <n v="0.48868110236220474"/>
    <n v="0.10096508385409492"/>
    <n v="0.86123156981786642"/>
    <n v="0.17793673060843093"/>
    <n v="4.8400999999999996"/>
    <s v="0-0,99 lei"/>
    <n v="0"/>
    <s v="0-0,99 euro"/>
    <n v="0"/>
  </r>
  <r>
    <n v="978"/>
    <x v="12"/>
    <s v="COMUNA RÂŞCA"/>
    <x v="0"/>
    <n v="1"/>
    <m/>
    <s v="X"/>
    <s v="X"/>
    <n v="1500"/>
    <n v="7640"/>
    <n v="0"/>
    <n v="9140"/>
    <n v="1888.3907357286007"/>
    <n v="1219"/>
    <m/>
    <n v="925"/>
    <m/>
    <x v="891"/>
    <n v="925"/>
    <n v="7.4979491386382282"/>
    <n v="1.5491310383335526"/>
    <n v="9.8810810810810814"/>
    <n v="2.0415034980849738"/>
    <n v="4.8400999999999996"/>
    <s v="7-7,99 lei"/>
    <n v="7"/>
    <s v="1-1,99 euro"/>
    <n v="1"/>
  </r>
  <r>
    <n v="977"/>
    <x v="12"/>
    <s v="COMUNA RECEA CRISTUR"/>
    <x v="0"/>
    <n v="1"/>
    <m/>
    <s v="X"/>
    <s v="X"/>
    <n v="0"/>
    <n v="16217"/>
    <n v="0"/>
    <n v="16217"/>
    <n v="3350.5506084585031"/>
    <n v="981"/>
    <m/>
    <n v="771"/>
    <m/>
    <x v="444"/>
    <n v="771"/>
    <n v="16.531090723751273"/>
    <n v="3.4154440453195751"/>
    <n v="21.033722438391699"/>
    <n v="4.3457206335389147"/>
    <n v="4.8400999999999996"/>
    <s v="16-16,99 lei"/>
    <n v="16"/>
    <s v="3-3,99 euro"/>
    <n v="3"/>
  </r>
  <r>
    <n v="981"/>
    <x v="12"/>
    <s v="COMUNA SAVĂDISLA"/>
    <x v="0"/>
    <n v="1"/>
    <m/>
    <s v="X"/>
    <s v="X"/>
    <n v="5400"/>
    <n v="29569"/>
    <n v="0"/>
    <n v="34969"/>
    <n v="7224.8507262246658"/>
    <n v="3502"/>
    <m/>
    <n v="2409"/>
    <m/>
    <x v="892"/>
    <n v="2409"/>
    <n v="9.9854368932038842"/>
    <n v="2.0630641708237194"/>
    <n v="14.515981735159817"/>
    <n v="2.9991078149541992"/>
    <n v="4.8400999999999996"/>
    <s v="9-9,99 lei"/>
    <n v="9"/>
    <s v="2-2,99 euro"/>
    <n v="2"/>
  </r>
  <r>
    <n v="979"/>
    <x v="12"/>
    <s v="COMUNA SĂCUIEU"/>
    <x v="0"/>
    <n v="1"/>
    <m/>
    <s v="X"/>
    <s v="X"/>
    <n v="5530"/>
    <n v="5285"/>
    <n v="0"/>
    <n v="10815"/>
    <n v="2234.4579657445097"/>
    <n v="1168"/>
    <m/>
    <n v="892"/>
    <m/>
    <x v="893"/>
    <n v="892"/>
    <n v="9.2594178082191778"/>
    <n v="1.9130633268360528"/>
    <n v="12.124439461883409"/>
    <n v="2.5049977194445177"/>
    <n v="4.8400999999999996"/>
    <s v="9-9,99 lei"/>
    <n v="9"/>
    <s v="1-1,99 euro"/>
    <n v="1"/>
  </r>
  <r>
    <n v="980"/>
    <x v="12"/>
    <s v="COMUNA SĂNDULEŞTI"/>
    <x v="0"/>
    <n v="1"/>
    <m/>
    <s v="X"/>
    <s v="X"/>
    <n v="800"/>
    <n v="3313"/>
    <n v="0"/>
    <n v="4113"/>
    <n v="849.77583107787041"/>
    <n v="1761"/>
    <m/>
    <n v="1055"/>
    <m/>
    <x v="894"/>
    <n v="1055"/>
    <n v="2.3356047700170359"/>
    <n v="0.48255299890850106"/>
    <n v="3.8985781990521327"/>
    <n v="0.80547472140082499"/>
    <n v="4.8400999999999996"/>
    <s v="2-2,99 lei"/>
    <n v="2"/>
    <s v="0-0,99 euro"/>
    <n v="0"/>
  </r>
  <r>
    <n v="983"/>
    <x v="12"/>
    <s v="COMUNA SÂNCRAIU"/>
    <x v="0"/>
    <n v="1"/>
    <m/>
    <s v="X"/>
    <s v="X"/>
    <n v="0"/>
    <n v="2831"/>
    <n v="0"/>
    <n v="2831"/>
    <n v="584.90527055226141"/>
    <n v="1324"/>
    <m/>
    <n v="967"/>
    <m/>
    <x v="208"/>
    <n v="967"/>
    <n v="2.1382175226586102"/>
    <n v="0.44177135238086207"/>
    <n v="2.9276111685625645"/>
    <n v="0.60486584338393112"/>
    <n v="4.8400999999999996"/>
    <s v="2-2,99 lei"/>
    <n v="2"/>
    <s v="0-0,99 euro"/>
    <n v="0"/>
  </r>
  <r>
    <n v="984"/>
    <x v="12"/>
    <s v="COMUNA SÂNMĂRTIN"/>
    <x v="0"/>
    <n v="1"/>
    <m/>
    <s v="X"/>
    <s v="X"/>
    <n v="0"/>
    <n v="1000"/>
    <n v="0"/>
    <n v="1000"/>
    <n v="206.60730150203509"/>
    <n v="1134"/>
    <m/>
    <n v="771"/>
    <m/>
    <x v="895"/>
    <n v="771"/>
    <n v="0.88183421516754845"/>
    <n v="0.18219338756793219"/>
    <n v="1.2970168612191959"/>
    <n v="0.2679731536991376"/>
    <n v="4.8400999999999996"/>
    <s v="0-0,99 lei"/>
    <n v="0"/>
    <s v="0-0,99 euro"/>
    <n v="0"/>
  </r>
  <r>
    <n v="985"/>
    <x v="12"/>
    <s v="COMUNA SÂNPAUL"/>
    <x v="0"/>
    <n v="1"/>
    <m/>
    <s v="X"/>
    <s v="X"/>
    <n v="19000"/>
    <n v="30175.62"/>
    <n v="0"/>
    <n v="49175.619999999995"/>
    <n v="10160.042147889506"/>
    <n v="1795"/>
    <m/>
    <n v="1187"/>
    <m/>
    <x v="368"/>
    <n v="1187"/>
    <n v="27.395888579387183"/>
    <n v="5.6601906116376082"/>
    <n v="41.428491996630157"/>
    <n v="8.5594289367224139"/>
    <n v="4.8400999999999996"/>
    <s v="27-27,99 lei"/>
    <n v="27"/>
    <s v="5-5,99 euro"/>
    <n v="5"/>
  </r>
  <r>
    <n v="982"/>
    <x v="12"/>
    <s v="COMUNA SIC"/>
    <x v="0"/>
    <n v="1"/>
    <m/>
    <s v="X"/>
    <s v="X"/>
    <n v="3100"/>
    <n v="19286"/>
    <n v="0"/>
    <n v="22386"/>
    <n v="4625.1110514245574"/>
    <n v="1976"/>
    <m/>
    <n v="1177"/>
    <m/>
    <x v="896"/>
    <n v="1177"/>
    <n v="11.328947368421053"/>
    <n v="2.3406432446480552"/>
    <n v="19.019541206457095"/>
    <n v="3.9295760844728611"/>
    <n v="4.8400999999999996"/>
    <s v="11-11,99 lei"/>
    <n v="11"/>
    <s v="2-2,99 euro"/>
    <n v="2"/>
  </r>
  <r>
    <n v="986"/>
    <x v="12"/>
    <s v="COMUNA SUATU"/>
    <x v="0"/>
    <n v="1"/>
    <m/>
    <s v="X"/>
    <s v="X"/>
    <n v="1000"/>
    <n v="6825.53"/>
    <n v="6340"/>
    <n v="14165.529999999999"/>
    <n v="2926.7019276461228"/>
    <n v="1305"/>
    <m/>
    <n v="798"/>
    <m/>
    <x v="692"/>
    <n v="798"/>
    <n v="10.854812260536397"/>
    <n v="2.2426834694606304"/>
    <n v="17.751290726817039"/>
    <n v="3.6675462752457682"/>
    <n v="4.8400999999999996"/>
    <s v="10-10,99 lei"/>
    <n v="10"/>
    <s v="2-2,99 euro"/>
    <n v="2"/>
  </r>
  <r>
    <n v="987"/>
    <x v="12"/>
    <s v="COMUNA TRITENII DE JOS"/>
    <x v="0"/>
    <n v="1"/>
    <m/>
    <s v="X"/>
    <s v="X"/>
    <n v="0"/>
    <n v="5653"/>
    <n v="0"/>
    <n v="5653"/>
    <n v="1167.9510753910045"/>
    <n v="3778"/>
    <m/>
    <n v="2268"/>
    <m/>
    <x v="897"/>
    <n v="2268"/>
    <n v="1.496294335627316"/>
    <n v="0.30914533493674018"/>
    <n v="2.492504409171076"/>
    <n v="0.51496960996076035"/>
    <n v="4.8400999999999996"/>
    <s v="1-1,99 lei"/>
    <n v="1"/>
    <s v="0-0,99 euro"/>
    <n v="0"/>
  </r>
  <r>
    <n v="988"/>
    <x v="12"/>
    <s v="COMUNA TURENI"/>
    <x v="0"/>
    <n v="1"/>
    <m/>
    <s v="X"/>
    <s v="X"/>
    <n v="1000"/>
    <n v="12810.23"/>
    <n v="0"/>
    <n v="13810.23"/>
    <n v="2853.2943534224501"/>
    <n v="1786"/>
    <m/>
    <n v="1093"/>
    <m/>
    <x v="898"/>
    <n v="1093"/>
    <n v="7.732491601343785"/>
    <n v="1.5975892236407896"/>
    <n v="12.63516010978957"/>
    <n v="2.6105163343297804"/>
    <n v="4.8400999999999996"/>
    <s v="7-7,99 lei"/>
    <n v="7"/>
    <s v="1-1,99 euro"/>
    <n v="1"/>
  </r>
  <r>
    <n v="989"/>
    <x v="12"/>
    <s v="COMUNA ŢAGA"/>
    <x v="0"/>
    <n v="1"/>
    <m/>
    <s v="X"/>
    <s v="X"/>
    <n v="1600"/>
    <n v="5190.4399999999996"/>
    <n v="0"/>
    <n v="6790.44"/>
    <n v="1402.9544844114791"/>
    <n v="1474"/>
    <m/>
    <n v="789"/>
    <m/>
    <x v="899"/>
    <n v="789"/>
    <n v="4.6068113975576663"/>
    <n v="0.95180087137820835"/>
    <n v="8.6063878326996193"/>
    <n v="1.7781425657940166"/>
    <n v="4.8400999999999996"/>
    <s v="4-4,99 lei"/>
    <n v="4"/>
    <s v="0-0,99 euro"/>
    <n v="0"/>
  </r>
  <r>
    <n v="990"/>
    <x v="12"/>
    <s v="COMUNA UNGURAŞ"/>
    <x v="0"/>
    <n v="1"/>
    <m/>
    <s v="X"/>
    <s v="X"/>
    <n v="1440"/>
    <n v="2965.79"/>
    <n v="0"/>
    <n v="4405.79"/>
    <n v="910.26838288465126"/>
    <n v="2208"/>
    <m/>
    <n v="1374"/>
    <m/>
    <x v="241"/>
    <n v="1374"/>
    <n v="1.9953759057971014"/>
    <n v="0.41225923137891812"/>
    <n v="3.206542940320233"/>
    <n v="0.66249518404996455"/>
    <n v="4.8400999999999996"/>
    <s v="2-2,99 lei"/>
    <n v="2"/>
    <s v="0-0,99 euro"/>
    <n v="0"/>
  </r>
  <r>
    <n v="991"/>
    <x v="12"/>
    <s v="COMUNA VAD"/>
    <x v="0"/>
    <n v="1"/>
    <m/>
    <s v="X"/>
    <s v="X"/>
    <n v="5500"/>
    <n v="6690"/>
    <n v="0"/>
    <n v="12190"/>
    <n v="2518.543005309808"/>
    <n v="1607"/>
    <m/>
    <n v="1333"/>
    <m/>
    <x v="900"/>
    <n v="1333"/>
    <n v="7.5855631611698815"/>
    <n v="1.5672327351025563"/>
    <n v="9.1447861965491377"/>
    <n v="1.8893795988820765"/>
    <n v="4.8400999999999996"/>
    <s v="7-7,99 lei"/>
    <n v="7"/>
    <s v="1-1,99 euro"/>
    <n v="1"/>
  </r>
  <r>
    <n v="992"/>
    <x v="12"/>
    <s v="COMUNA VALEA IERII"/>
    <x v="0"/>
    <n v="1"/>
    <m/>
    <s v="X"/>
    <s v="X"/>
    <n v="3200"/>
    <n v="500"/>
    <n v="1200"/>
    <n v="4900"/>
    <n v="1012.3757773599719"/>
    <n v="814"/>
    <m/>
    <n v="696"/>
    <m/>
    <x v="901"/>
    <n v="696"/>
    <n v="6.0196560196560194"/>
    <n v="1.2437048861916118"/>
    <n v="7.0402298850574709"/>
    <n v="1.4545628985057069"/>
    <n v="4.8400999999999996"/>
    <s v="6-6,99 lei"/>
    <n v="6"/>
    <s v="1-1,99 euro"/>
    <n v="1"/>
  </r>
  <r>
    <n v="993"/>
    <x v="12"/>
    <s v="COMUNA VIIŞOARA"/>
    <x v="0"/>
    <n v="1"/>
    <m/>
    <s v="X"/>
    <s v="X"/>
    <n v="0"/>
    <n v="1282"/>
    <n v="0"/>
    <n v="1282"/>
    <n v="264.87056052560899"/>
    <n v="4826"/>
    <m/>
    <n v="1813"/>
    <m/>
    <x v="902"/>
    <n v="1813"/>
    <n v="0.26564442602569416"/>
    <n v="5.488407802022565E-2"/>
    <n v="0.70711527854384992"/>
    <n v="0.14609517955080473"/>
    <n v="4.8400999999999996"/>
    <s v="0-0,99 lei"/>
    <n v="0"/>
    <s v="0-0,99 euro"/>
    <n v="0"/>
  </r>
  <r>
    <n v="994"/>
    <x v="12"/>
    <s v="COMUNA VULTURENI"/>
    <x v="0"/>
    <n v="1"/>
    <m/>
    <s v="X"/>
    <s v="X"/>
    <n v="4050"/>
    <n v="5100"/>
    <n v="0"/>
    <n v="9150"/>
    <n v="1890.4568087436212"/>
    <n v="1125"/>
    <m/>
    <n v="819"/>
    <m/>
    <x v="780"/>
    <n v="819"/>
    <n v="8.1333333333333329"/>
    <n v="1.6804060522165523"/>
    <n v="11.172161172161172"/>
    <n v="2.3082500717260332"/>
    <n v="4.8400999999999996"/>
    <s v="8-8,99 lei"/>
    <n v="8"/>
    <s v="1-1,99 euro"/>
    <n v="1"/>
  </r>
  <r>
    <n v="915"/>
    <x v="12"/>
    <s v="MUNICIPIUL CÂMPIA-TURZII"/>
    <x v="0"/>
    <n v="1"/>
    <m/>
    <s v="X"/>
    <s v="X"/>
    <n v="3200"/>
    <n v="4185.3100000000004"/>
    <n v="0"/>
    <n v="7385.31"/>
    <n v="1525.8589698559949"/>
    <n v="23031"/>
    <m/>
    <n v="8530"/>
    <m/>
    <x v="903"/>
    <n v="8530"/>
    <n v="0.32066822977725679"/>
    <n v="6.6252397631713561E-2"/>
    <n v="0.86580422039859328"/>
    <n v="0.17888147360562659"/>
    <n v="4.8400999999999996"/>
    <s v="0-0,99 lei"/>
    <n v="0"/>
    <s v="0-0,99 euro"/>
    <n v="0"/>
  </r>
  <r>
    <n v="914"/>
    <x v="12"/>
    <s v="MUNICIPIUL CLUJ-NAPOCA"/>
    <x v="0"/>
    <n v="1"/>
    <m/>
    <s v="X"/>
    <s v="X"/>
    <n v="94000"/>
    <n v="755293.88"/>
    <n v="0"/>
    <n v="849293.88"/>
    <n v="175470.31672899323"/>
    <n v="279022"/>
    <m/>
    <n v="99146"/>
    <m/>
    <x v="904"/>
    <n v="99146"/>
    <n v="3.0438240712201905"/>
    <n v="0.62887627760174192"/>
    <n v="8.5660932362374673"/>
    <n v="1.7698174079538582"/>
    <n v="4.8400999999999996"/>
    <s v="3-3,99 lei"/>
    <n v="3"/>
    <s v="0-0,99 euro"/>
    <n v="0"/>
  </r>
  <r>
    <n v="916"/>
    <x v="12"/>
    <s v="MUNICIPIUL DEJ"/>
    <x v="0"/>
    <n v="1"/>
    <m/>
    <s v="X"/>
    <s v="X"/>
    <n v="0"/>
    <n v="50122.91"/>
    <n v="0"/>
    <n v="50122.91"/>
    <n v="10355.759178529372"/>
    <n v="31935"/>
    <m/>
    <n v="10206"/>
    <m/>
    <x v="905"/>
    <n v="10206"/>
    <n v="1.5695290433693441"/>
    <n v="0.32427616027961081"/>
    <n v="4.9111218890848525"/>
    <n v="1.0146736408513983"/>
    <n v="4.8400999999999996"/>
    <s v="1-1,99 lei"/>
    <n v="1"/>
    <s v="0-0,99 euro"/>
    <n v="0"/>
  </r>
  <r>
    <n v="917"/>
    <x v="12"/>
    <s v="MUNICIPIUL GHERLA"/>
    <x v="0"/>
    <n v="1"/>
    <m/>
    <s v="X"/>
    <s v="X"/>
    <n v="7290"/>
    <n v="2759.35"/>
    <n v="0"/>
    <n v="10049.35"/>
    <n v="2076.2690853494764"/>
    <n v="18974"/>
    <m/>
    <n v="7446"/>
    <m/>
    <x v="906"/>
    <n v="7446"/>
    <n v="0.52963792558237588"/>
    <n v="0.10942706257771036"/>
    <n v="1.3496306741874833"/>
    <n v="0.27884355161824825"/>
    <n v="4.8400999999999996"/>
    <s v="0-0,99 lei"/>
    <n v="0"/>
    <s v="0-0,99 euro"/>
    <n v="0"/>
  </r>
  <r>
    <n v="918"/>
    <x v="12"/>
    <s v="MUNICIPIUL TURDA"/>
    <x v="0"/>
    <n v="1"/>
    <m/>
    <s v="X"/>
    <s v="X"/>
    <n v="14900"/>
    <n v="20646.830000000002"/>
    <n v="0"/>
    <n v="35546.83"/>
    <n v="7344.2346232515865"/>
    <n v="46513"/>
    <m/>
    <n v="16267"/>
    <m/>
    <x v="907"/>
    <n v="16267"/>
    <n v="0.76423430008814741"/>
    <n v="0.15789638645650864"/>
    <n v="2.1852111637056617"/>
    <n v="0.45148058174534866"/>
    <n v="4.8400999999999996"/>
    <s v="0-0,99 lei"/>
    <n v="0"/>
    <s v="0-0,99 euro"/>
    <n v="0"/>
  </r>
  <r>
    <n v="919"/>
    <x v="12"/>
    <s v="ORAȘUL HUEDIN"/>
    <x v="0"/>
    <n v="1"/>
    <m/>
    <s v="X"/>
    <s v="X"/>
    <n v="2520"/>
    <n v="14285"/>
    <n v="0"/>
    <n v="16805"/>
    <n v="3472.0357017417"/>
    <n v="7555"/>
    <m/>
    <n v="3388"/>
    <m/>
    <x v="908"/>
    <n v="3388"/>
    <n v="2.2243547319655859"/>
    <n v="0.45956792875469227"/>
    <n v="4.9601534828807559"/>
    <n v="1.0248039261339139"/>
    <n v="4.8400999999999996"/>
    <s v="2-2,99 lei"/>
    <n v="2"/>
    <s v="0-0,99 euro"/>
    <n v="0"/>
  </r>
  <r>
    <m/>
    <x v="13"/>
    <s v="A JUDEȚ"/>
    <x v="0"/>
    <m/>
    <m/>
    <m/>
    <m/>
    <n v="0"/>
    <n v="0"/>
    <n v="0"/>
    <n v="0"/>
    <n v="0"/>
    <m/>
    <m/>
    <m/>
    <m/>
    <x v="0"/>
    <n v="0"/>
    <m/>
    <m/>
    <m/>
    <m/>
    <n v="4.8400999999999996"/>
    <m/>
    <m/>
    <m/>
    <m/>
  </r>
  <r>
    <n v="1006"/>
    <x v="13"/>
    <s v="COMUNA 23 AUGUST"/>
    <x v="0"/>
    <n v="1"/>
    <m/>
    <s v="X"/>
    <s v="X"/>
    <n v="0"/>
    <n v="20517.86"/>
    <n v="0"/>
    <n v="20517.86"/>
    <n v="4239.1396871965462"/>
    <n v="4752"/>
    <m/>
    <n v="2261"/>
    <m/>
    <x v="909"/>
    <n v="2261"/>
    <n v="4.3177314814814816"/>
    <n v="0.89207484999927322"/>
    <n v="9.0746837682441406"/>
    <n v="1.8748959253412412"/>
    <n v="4.8400999999999996"/>
    <s v="4-4,99 lei"/>
    <n v="4"/>
    <s v="0-0,99 euro"/>
    <n v="0"/>
  </r>
  <r>
    <n v="1007"/>
    <x v="13"/>
    <s v="COMUNA ADAMCLISI"/>
    <x v="0"/>
    <n v="1"/>
    <m/>
    <s v="X"/>
    <s v="X"/>
    <n v="1440"/>
    <n v="4807"/>
    <n v="0"/>
    <n v="6247"/>
    <n v="1290.6758124832133"/>
    <n v="1816"/>
    <m/>
    <n v="1367"/>
    <m/>
    <x v="910"/>
    <n v="1367"/>
    <n v="3.4399779735682818"/>
    <n v="0.71072456634538184"/>
    <n v="4.5698610095098759"/>
    <n v="0.94416665141420142"/>
    <n v="4.8400999999999996"/>
    <s v="3-3,99 lei"/>
    <n v="3"/>
    <s v="0-0,99 euro"/>
    <n v="0"/>
  </r>
  <r>
    <n v="1008"/>
    <x v="13"/>
    <s v="COMUNA AGIGEA"/>
    <x v="0"/>
    <n v="1"/>
    <m/>
    <s v="X"/>
    <s v="X"/>
    <n v="126695"/>
    <n v="9334"/>
    <n v="0"/>
    <n v="136029"/>
    <n v="28104.584616020333"/>
    <n v="7168"/>
    <m/>
    <n v="4307"/>
    <m/>
    <x v="911"/>
    <n v="4307"/>
    <n v="18.977260044642858"/>
    <n v="3.9208404877260508"/>
    <n v="31.583236591595078"/>
    <n v="6.5253272848897916"/>
    <n v="4.8400999999999996"/>
    <s v="18-18,99 lei"/>
    <n v="18"/>
    <s v="3-3,99 euro"/>
    <n v="3"/>
  </r>
  <r>
    <n v="1009"/>
    <x v="13"/>
    <s v="COMUNA ALBEȘTI"/>
    <x v="0"/>
    <n v="1"/>
    <m/>
    <s v="X"/>
    <s v="X"/>
    <n v="1500"/>
    <n v="8300"/>
    <n v="0"/>
    <n v="9800"/>
    <n v="2024.7515547199439"/>
    <n v="3015"/>
    <m/>
    <n v="1654"/>
    <m/>
    <x v="912"/>
    <n v="1654"/>
    <n v="3.2504145936981756"/>
    <n v="0.67155938796681391"/>
    <n v="5.9250302297460697"/>
    <n v="1.2241545070858186"/>
    <n v="4.8400999999999996"/>
    <s v="3-3,99 lei"/>
    <n v="3"/>
    <s v="0-0,99 euro"/>
    <n v="0"/>
  </r>
  <r>
    <n v="1010"/>
    <x v="13"/>
    <s v="COMUNA ALIMAN"/>
    <x v="0"/>
    <n v="1"/>
    <m/>
    <s v="X"/>
    <s v="X"/>
    <n v="3240"/>
    <n v="14145"/>
    <n v="0"/>
    <n v="17385"/>
    <n v="3591.8679366128804"/>
    <n v="2177"/>
    <m/>
    <n v="1304"/>
    <m/>
    <x v="632"/>
    <n v="1304"/>
    <n v="7.9857602204869087"/>
    <n v="1.6499163695970971"/>
    <n v="13.332055214723926"/>
    <n v="2.7544999513902457"/>
    <n v="4.8400999999999996"/>
    <s v="7-7,99 lei"/>
    <n v="7"/>
    <s v="1-1,99 euro"/>
    <n v="1"/>
  </r>
  <r>
    <n v="1011"/>
    <x v="13"/>
    <s v="COMUNA AMZACEA"/>
    <x v="0"/>
    <n v="1"/>
    <m/>
    <s v="X"/>
    <s v="X"/>
    <n v="0"/>
    <n v="2102.35"/>
    <n v="0"/>
    <n v="2102.35"/>
    <n v="434.36086031280348"/>
    <n v="2328"/>
    <m/>
    <n v="1317"/>
    <m/>
    <x v="913"/>
    <n v="1317"/>
    <n v="0.90307130584192441"/>
    <n v="0.18658112556391901"/>
    <n v="1.5963173880030372"/>
    <n v="0.32981082787608462"/>
    <n v="4.8400999999999996"/>
    <s v="0-0,99 lei"/>
    <n v="0"/>
    <s v="0-0,99 euro"/>
    <n v="0"/>
  </r>
  <r>
    <n v="1012"/>
    <x v="13"/>
    <s v="COMUNA BĂNEASA"/>
    <x v="0"/>
    <n v="1"/>
    <m/>
    <s v="X"/>
    <s v="X"/>
    <n v="150505"/>
    <n v="4980"/>
    <n v="0"/>
    <n v="155485"/>
    <n v="32124.336274043926"/>
    <n v="4279"/>
    <m/>
    <n v="2654"/>
    <m/>
    <x v="914"/>
    <n v="2654"/>
    <n v="36.336760925449873"/>
    <n v="7.5074401201317889"/>
    <n v="58.585154483798043"/>
    <n v="12.104120675977365"/>
    <n v="4.8400999999999996"/>
    <s v="36-36,99 lei"/>
    <n v="36"/>
    <s v="7-7,99 euro"/>
    <n v="7"/>
  </r>
  <r>
    <n v="1013"/>
    <x v="13"/>
    <s v="COMUNA BĂRĂGANU"/>
    <x v="0"/>
    <n v="1"/>
    <m/>
    <s v="X"/>
    <s v="X"/>
    <n v="92100"/>
    <n v="1548"/>
    <n v="0"/>
    <n v="93648"/>
    <n v="19348.360571062582"/>
    <n v="1678"/>
    <m/>
    <n v="853"/>
    <m/>
    <x v="915"/>
    <n v="853"/>
    <n v="55.809296781883191"/>
    <n v="11.530608206831097"/>
    <n v="109.78663540445487"/>
    <n v="22.682720481902205"/>
    <n v="4.8400999999999996"/>
    <s v="55-55,99 lei"/>
    <n v="55"/>
    <s v="11-11,99 euro"/>
    <n v="11"/>
  </r>
  <r>
    <n v="1014"/>
    <x v="13"/>
    <s v="COMUNA CASTELU"/>
    <x v="0"/>
    <n v="1"/>
    <m/>
    <s v="X"/>
    <s v="X"/>
    <n v="4206"/>
    <n v="8111"/>
    <n v="0"/>
    <n v="12317"/>
    <n v="2544.7821326005665"/>
    <n v="4120"/>
    <m/>
    <n v="2237"/>
    <m/>
    <x v="916"/>
    <n v="2237"/>
    <n v="2.9895631067961164"/>
    <n v="0.61766556616518609"/>
    <n v="5.5060348681269558"/>
    <n v="1.1375870060798241"/>
    <n v="4.8400999999999996"/>
    <s v="2-2,99 lei"/>
    <n v="2"/>
    <s v="0-0,99 euro"/>
    <n v="0"/>
  </r>
  <r>
    <n v="1015"/>
    <x v="13"/>
    <s v="COMUNA CERCHEZU"/>
    <x v="0"/>
    <n v="1"/>
    <m/>
    <s v="X"/>
    <s v="X"/>
    <n v="5569"/>
    <n v="2888"/>
    <n v="0"/>
    <n v="8457"/>
    <n v="1747.2779488027109"/>
    <n v="1085"/>
    <m/>
    <n v="840"/>
    <m/>
    <x v="462"/>
    <n v="840"/>
    <n v="7.7944700460829495"/>
    <n v="1.6103944228596414"/>
    <n v="10.067857142857143"/>
    <n v="2.0800927961937035"/>
    <n v="4.8400999999999996"/>
    <s v="7-7,99 lei"/>
    <n v="7"/>
    <s v="1-1,99 euro"/>
    <n v="1"/>
  </r>
  <r>
    <n v="1016"/>
    <x v="13"/>
    <s v="COMUNA CHIRNOGENI"/>
    <x v="0"/>
    <n v="1"/>
    <m/>
    <s v="X"/>
    <s v="X"/>
    <n v="0"/>
    <n v="4508.1899999999996"/>
    <n v="0"/>
    <n v="4508.1899999999996"/>
    <n v="931.42497055845956"/>
    <n v="2598"/>
    <m/>
    <n v="1120"/>
    <m/>
    <x v="917"/>
    <n v="1120"/>
    <n v="1.7352540415704387"/>
    <n v="0.35851615494936856"/>
    <n v="4.0251696428571426"/>
    <n v="0.83162943799862465"/>
    <n v="4.8400999999999996"/>
    <s v="1-1,99 lei"/>
    <n v="1"/>
    <s v="0-0,99 euro"/>
    <n v="0"/>
  </r>
  <r>
    <n v="1017"/>
    <x v="13"/>
    <s v="COMUNA CIOBANU"/>
    <x v="0"/>
    <n v="1"/>
    <m/>
    <s v="X"/>
    <s v="X"/>
    <n v="800"/>
    <n v="1125.97"/>
    <n v="0"/>
    <n v="1925.97"/>
    <n v="397.91946447387454"/>
    <n v="2806"/>
    <m/>
    <n v="1641"/>
    <m/>
    <x v="918"/>
    <n v="1641"/>
    <n v="0.68637562366357807"/>
    <n v="0.14181021542190825"/>
    <n v="1.173656307129799"/>
    <n v="0.24248596250693147"/>
    <n v="4.8400999999999996"/>
    <s v="0-0,99 lei"/>
    <n v="0"/>
    <s v="0-0,99 euro"/>
    <n v="0"/>
  </r>
  <r>
    <n v="1018"/>
    <x v="13"/>
    <s v="COMUNA CIOCÂRLIA"/>
    <x v="0"/>
    <n v="1"/>
    <m/>
    <s v="X"/>
    <s v="X"/>
    <n v="130030"/>
    <n v="1613"/>
    <n v="0"/>
    <n v="131643"/>
    <n v="27198.404991632407"/>
    <n v="2480"/>
    <m/>
    <n v="1618"/>
    <m/>
    <x v="631"/>
    <n v="1618"/>
    <n v="53.081854838709674"/>
    <n v="10.967098786948551"/>
    <n v="81.361557478368354"/>
    <n v="16.809891836608411"/>
    <n v="4.8400999999999996"/>
    <s v="53-53,99 lei"/>
    <n v="53"/>
    <s v="10-10,99 euro"/>
    <n v="10"/>
  </r>
  <r>
    <n v="1019"/>
    <x v="13"/>
    <s v="COMUNA COBADIN"/>
    <x v="0"/>
    <n v="1"/>
    <m/>
    <s v="X"/>
    <s v="X"/>
    <n v="24700"/>
    <n v="11565.17"/>
    <n v="0"/>
    <n v="36265.17"/>
    <n v="7492.6489122125577"/>
    <n v="7378"/>
    <m/>
    <n v="3463"/>
    <m/>
    <x v="919"/>
    <n v="3463"/>
    <n v="4.9153117375982651"/>
    <n v="1.0155392941464567"/>
    <n v="10.472183078255847"/>
    <n v="2.1636294866337158"/>
    <n v="4.8400999999999996"/>
    <s v="4-4,99 lei"/>
    <n v="4"/>
    <s v="1-1,99 euro"/>
    <n v="1"/>
  </r>
  <r>
    <n v="1020"/>
    <x v="13"/>
    <s v="COMUNA COGEALAC"/>
    <x v="0"/>
    <n v="1"/>
    <m/>
    <s v="X"/>
    <s v="X"/>
    <n v="12500"/>
    <n v="5450"/>
    <n v="0"/>
    <n v="17950"/>
    <n v="3708.6010619615299"/>
    <n v="4411"/>
    <m/>
    <n v="3278"/>
    <m/>
    <x v="920"/>
    <n v="3278"/>
    <n v="4.0693720244842435"/>
    <n v="0.84076197278656317"/>
    <n v="5.4758999389871876"/>
    <n v="1.1313609096893014"/>
    <n v="4.8400999999999996"/>
    <s v="4-4,99 lei"/>
    <n v="4"/>
    <s v="0-0,99 euro"/>
    <n v="0"/>
  </r>
  <r>
    <n v="1021"/>
    <x v="13"/>
    <s v="COMUNA COMANA"/>
    <x v="0"/>
    <n v="1"/>
    <m/>
    <s v="X"/>
    <s v="X"/>
    <n v="100040"/>
    <n v="2435"/>
    <n v="0"/>
    <n v="102475"/>
    <n v="21172.083221421046"/>
    <n v="1586"/>
    <m/>
    <n v="1009"/>
    <m/>
    <x v="921"/>
    <n v="1009"/>
    <n v="64.612232030264821"/>
    <n v="13.349358903796372"/>
    <n v="101.56095143706641"/>
    <n v="20.983234114391522"/>
    <n v="4.8400999999999996"/>
    <s v="64-64,99 lei"/>
    <n v="64"/>
    <s v="13-13,99 euro"/>
    <n v="13"/>
  </r>
  <r>
    <n v="1022"/>
    <x v="13"/>
    <s v="COMUNA CORBU"/>
    <x v="0"/>
    <n v="1"/>
    <m/>
    <s v="X"/>
    <s v="X"/>
    <n v="2331"/>
    <n v="24938.240000000002"/>
    <n v="0"/>
    <n v="27269.24"/>
    <n v="5634.0240904113562"/>
    <n v="5179"/>
    <m/>
    <n v="2594"/>
    <m/>
    <x v="922"/>
    <n v="2594"/>
    <n v="5.2653485228808652"/>
    <n v="1.0878594497801422"/>
    <n v="10.51242868157286"/>
    <n v="2.1719445221323657"/>
    <n v="4.8400999999999996"/>
    <s v="5-5,99 lei"/>
    <n v="5"/>
    <s v="1-1,99 euro"/>
    <n v="1"/>
  </r>
  <r>
    <n v="1023"/>
    <x v="13"/>
    <s v="COMUNA COSTINEȘTI"/>
    <x v="0"/>
    <n v="1"/>
    <m/>
    <s v="X"/>
    <s v="X"/>
    <n v="90825"/>
    <n v="5486"/>
    <n v="0"/>
    <n v="96311"/>
    <n v="19898.555814962503"/>
    <n v="2775"/>
    <m/>
    <n v="1465"/>
    <m/>
    <x v="923"/>
    <n v="1465"/>
    <n v="34.706666666666663"/>
    <n v="7.170650744130632"/>
    <n v="65.741296928327642"/>
    <n v="13.582631955605803"/>
    <n v="4.8400999999999996"/>
    <s v="34-34,99 lei"/>
    <n v="34"/>
    <s v="7-7,99 euro"/>
    <n v="7"/>
  </r>
  <r>
    <n v="1024"/>
    <x v="13"/>
    <s v="COMUNA CRUCEA"/>
    <x v="0"/>
    <n v="1"/>
    <m/>
    <s v="X"/>
    <s v="X"/>
    <n v="129050"/>
    <n v="3230"/>
    <n v="0"/>
    <n v="132280"/>
    <n v="27330.013842689204"/>
    <n v="2478"/>
    <m/>
    <n v="1287"/>
    <m/>
    <x v="924"/>
    <n v="1287"/>
    <n v="53.381759483454395"/>
    <n v="11.029061276307186"/>
    <n v="102.78166278166279"/>
    <n v="21.235441991211502"/>
    <n v="4.8400999999999996"/>
    <s v="53-53,99 lei"/>
    <n v="53"/>
    <s v="11-11,99 euro"/>
    <n v="11"/>
  </r>
  <r>
    <n v="1025"/>
    <x v="13"/>
    <s v="COMUNA CUMPĂNA"/>
    <x v="0"/>
    <n v="1"/>
    <m/>
    <s v="X"/>
    <s v="X"/>
    <n v="0"/>
    <n v="0"/>
    <n v="12150"/>
    <n v="12150"/>
    <n v="2510.2787132497265"/>
    <n v="12243"/>
    <m/>
    <n v="6226"/>
    <m/>
    <x v="925"/>
    <n v="6226"/>
    <n v="0.99240382259250182"/>
    <n v="0.20503787578614119"/>
    <n v="1.9514937359460327"/>
    <n v="0.40319285468193489"/>
    <n v="4.8400999999999996"/>
    <s v="0-0,99 lei"/>
    <n v="0"/>
    <s v="0-0,99 euro"/>
    <n v="0"/>
  </r>
  <r>
    <n v="1026"/>
    <x v="13"/>
    <s v="COMUNA CUZA VODĂ"/>
    <x v="0"/>
    <n v="1"/>
    <m/>
    <s v="X"/>
    <s v="X"/>
    <n v="97830"/>
    <n v="4505.5"/>
    <n v="0"/>
    <n v="102335.5"/>
    <n v="21143.261502861511"/>
    <n v="3213"/>
    <m/>
    <n v="1744"/>
    <m/>
    <x v="926"/>
    <n v="1744"/>
    <n v="31.850451291627763"/>
    <n v="6.58053579298522"/>
    <n v="58.678612385321102"/>
    <n v="12.123429760815087"/>
    <n v="4.8400999999999996"/>
    <s v="31-31,99 lei"/>
    <n v="31"/>
    <s v="6-6,99 euro"/>
    <n v="6"/>
  </r>
  <r>
    <n v="1027"/>
    <x v="13"/>
    <s v="COMUNA DELENI"/>
    <x v="0"/>
    <n v="1"/>
    <m/>
    <s v="X"/>
    <s v="X"/>
    <n v="0"/>
    <n v="1000"/>
    <n v="0"/>
    <n v="1000"/>
    <n v="206.60730150203509"/>
    <n v="1878"/>
    <m/>
    <n v="1275"/>
    <m/>
    <x v="927"/>
    <n v="1275"/>
    <n v="0.53248136315228967"/>
    <n v="0.11001453754101975"/>
    <n v="0.78431372549019607"/>
    <n v="0.16204494235453731"/>
    <n v="4.8400999999999996"/>
    <s v="0-0,99 lei"/>
    <n v="0"/>
    <s v="0-0,99 euro"/>
    <n v="0"/>
  </r>
  <r>
    <n v="1028"/>
    <x v="13"/>
    <s v="COMUNA DOBROMIR"/>
    <x v="0"/>
    <n v="1"/>
    <m/>
    <s v="X"/>
    <s v="X"/>
    <n v="0"/>
    <n v="8474.61"/>
    <n v="0"/>
    <n v="8474.61"/>
    <n v="1750.9163033821617"/>
    <n v="2351"/>
    <m/>
    <n v="1638"/>
    <m/>
    <x v="441"/>
    <n v="1638"/>
    <n v="3.6046831135686945"/>
    <n v="0.74475385086438184"/>
    <n v="5.1737545787545791"/>
    <n v="1.068935472150282"/>
    <n v="4.8400999999999996"/>
    <s v="3-3,99 lei"/>
    <n v="3"/>
    <s v="0-0,99 euro"/>
    <n v="0"/>
  </r>
  <r>
    <n v="1029"/>
    <x v="13"/>
    <s v="COMUNA DUMBRĂVENI"/>
    <x v="0"/>
    <n v="1"/>
    <m/>
    <s v="X"/>
    <s v="X"/>
    <n v="103901"/>
    <n v="21502"/>
    <n v="0"/>
    <n v="125403"/>
    <n v="25909.175430259707"/>
    <n v="423"/>
    <m/>
    <n v="387"/>
    <m/>
    <x v="928"/>
    <n v="387"/>
    <n v="296.46099290780143"/>
    <n v="61.251005745294819"/>
    <n v="324.03875968992247"/>
    <n v="66.948773721601313"/>
    <n v="4.8400999999999996"/>
    <s v="296-296,99 lei"/>
    <n v="296"/>
    <s v="61-61,99 euro"/>
    <n v="61"/>
  </r>
  <r>
    <n v="1030"/>
    <x v="13"/>
    <s v="COMUNA FÂNTÂNELE"/>
    <x v="0"/>
    <n v="1"/>
    <m/>
    <s v="X"/>
    <s v="X"/>
    <n v="58090"/>
    <n v="1485"/>
    <n v="0"/>
    <n v="59575"/>
    <n v="12308.62998698374"/>
    <n v="1324"/>
    <m/>
    <n v="1001"/>
    <m/>
    <x v="208"/>
    <n v="1001"/>
    <n v="44.996223564954683"/>
    <n v="9.2965483285375683"/>
    <n v="59.515484515484516"/>
    <n v="12.296333653330409"/>
    <n v="4.8400999999999996"/>
    <s v="45-45,99 lei"/>
    <n v="45"/>
    <s v="9-9,99 euro"/>
    <n v="9"/>
  </r>
  <r>
    <n v="1031"/>
    <x v="13"/>
    <s v="COMUNA GÂRLICIU"/>
    <x v="0"/>
    <n v="1"/>
    <m/>
    <s v="X"/>
    <s v="X"/>
    <n v="8000"/>
    <n v="1000"/>
    <n v="0"/>
    <n v="9000"/>
    <n v="1859.4657135183159"/>
    <n v="1294"/>
    <m/>
    <n v="930"/>
    <m/>
    <x v="929"/>
    <n v="930"/>
    <n v="6.9551777434312214"/>
    <n v="1.4369905050373384"/>
    <n v="9.67741935483871"/>
    <n v="1.9994254984067912"/>
    <n v="4.8400999999999996"/>
    <s v="6-6,99 lei"/>
    <n v="6"/>
    <s v="1-1,99 euro"/>
    <n v="1"/>
  </r>
  <r>
    <n v="1032"/>
    <x v="13"/>
    <s v="COMUNA GHINDĂREȘTI"/>
    <x v="0"/>
    <n v="1"/>
    <m/>
    <s v="X"/>
    <s v="X"/>
    <n v="3961"/>
    <n v="2601"/>
    <n v="0"/>
    <n v="6562"/>
    <n v="1355.7571124563542"/>
    <n v="2229"/>
    <m/>
    <n v="1050"/>
    <m/>
    <x v="762"/>
    <n v="1050"/>
    <n v="2.9439210408254821"/>
    <n v="0.60823558208001538"/>
    <n v="6.2495238095238097"/>
    <n v="1.2911972499584325"/>
    <n v="4.8400999999999996"/>
    <s v="2-2,99 lei"/>
    <n v="2"/>
    <s v="0-0,99 euro"/>
    <n v="0"/>
  </r>
  <r>
    <n v="1033"/>
    <x v="13"/>
    <s v="COMUNA GRĂDINA"/>
    <x v="0"/>
    <n v="1"/>
    <m/>
    <s v="X"/>
    <s v="X"/>
    <n v="0"/>
    <n v="8038"/>
    <n v="0"/>
    <n v="8038"/>
    <n v="1660.7094894733582"/>
    <n v="875"/>
    <m/>
    <n v="515"/>
    <m/>
    <x v="775"/>
    <n v="515"/>
    <n v="9.1862857142857148"/>
    <n v="1.8979537022552666"/>
    <n v="15.607766990291262"/>
    <n v="3.224678620336618"/>
    <n v="4.8400999999999996"/>
    <s v="9-9,99 lei"/>
    <n v="9"/>
    <s v="1-1,99 euro"/>
    <n v="1"/>
  </r>
  <r>
    <n v="1034"/>
    <x v="13"/>
    <s v="COMUNA HORIA"/>
    <x v="0"/>
    <n v="1"/>
    <m/>
    <s v="X"/>
    <s v="X"/>
    <n v="1000"/>
    <n v="6321"/>
    <n v="0"/>
    <n v="7321"/>
    <n v="1512.5720542963988"/>
    <n v="949"/>
    <m/>
    <n v="643"/>
    <m/>
    <x v="841"/>
    <n v="643"/>
    <n v="7.7144362486828237"/>
    <n v="1.5938588559498408"/>
    <n v="11.385692068429238"/>
    <n v="2.3523671139912889"/>
    <n v="4.8400999999999996"/>
    <s v="7-7,99 lei"/>
    <n v="7"/>
    <s v="1-1,99 euro"/>
    <n v="1"/>
  </r>
  <r>
    <n v="1035"/>
    <x v="13"/>
    <s v="COMUNA INDEPENDENȚA"/>
    <x v="0"/>
    <n v="1"/>
    <m/>
    <s v="X"/>
    <s v="X"/>
    <n v="94230"/>
    <n v="20032.060000000001"/>
    <n v="0"/>
    <n v="114262.06"/>
    <n v="23607.375880663625"/>
    <n v="2312"/>
    <m/>
    <n v="1510"/>
    <m/>
    <x v="930"/>
    <n v="1510"/>
    <n v="49.421306228373702"/>
    <n v="10.210802716550011"/>
    <n v="75.670238410596028"/>
    <n v="15.634023762028891"/>
    <n v="4.8400999999999996"/>
    <s v="49-49,99 lei"/>
    <n v="49"/>
    <s v="10-10,99 euro"/>
    <n v="10"/>
  </r>
  <r>
    <n v="1036"/>
    <x v="13"/>
    <s v="COMUNA ION CORVIN"/>
    <x v="0"/>
    <n v="1"/>
    <m/>
    <s v="X"/>
    <s v="X"/>
    <n v="13200"/>
    <n v="6311"/>
    <n v="0"/>
    <n v="19511"/>
    <n v="4031.1150596062066"/>
    <n v="1538"/>
    <m/>
    <n v="1108"/>
    <m/>
    <x v="931"/>
    <n v="1108"/>
    <n v="12.68595578673602"/>
    <n v="2.6210110920716558"/>
    <n v="17.609205776173287"/>
    <n v="3.6381904870092119"/>
    <n v="4.8400999999999996"/>
    <s v="12-12,99 lei"/>
    <n v="12"/>
    <s v="2-2,99 euro"/>
    <n v="2"/>
  </r>
  <r>
    <n v="1037"/>
    <x v="13"/>
    <s v="COMUNA ISTRIA"/>
    <x v="0"/>
    <n v="1"/>
    <m/>
    <s v="X"/>
    <s v="X"/>
    <n v="87975"/>
    <n v="476"/>
    <n v="0"/>
    <n v="88451"/>
    <n v="18274.622425156507"/>
    <n v="1956"/>
    <m/>
    <n v="1348"/>
    <m/>
    <x v="932"/>
    <n v="1348"/>
    <n v="45.220347648261757"/>
    <n v="9.3428540005912613"/>
    <n v="65.616468842729972"/>
    <n v="13.556841561688804"/>
    <n v="4.8400999999999996"/>
    <s v="45-45,99 lei"/>
    <n v="45"/>
    <s v="9-9,99 euro"/>
    <n v="9"/>
  </r>
  <r>
    <n v="1038"/>
    <x v="13"/>
    <s v="COMUNA LIMANU"/>
    <x v="0"/>
    <n v="1"/>
    <m/>
    <s v="X"/>
    <s v="X"/>
    <n v="0"/>
    <n v="10940.76"/>
    <n v="0"/>
    <n v="10940.76"/>
    <n v="2260.4408999814054"/>
    <n v="5599"/>
    <m/>
    <n v="3174"/>
    <m/>
    <x v="933"/>
    <n v="3174"/>
    <n v="1.9540560814431149"/>
    <n v="0.40372225397060285"/>
    <n v="3.4469943289224951"/>
    <n v="0.71217419659149506"/>
    <n v="4.8400999999999996"/>
    <s v="1-1,99 lei"/>
    <n v="1"/>
    <s v="0-0,99 euro"/>
    <n v="0"/>
  </r>
  <r>
    <n v="1039"/>
    <x v="13"/>
    <s v="COMUNA LIPNIȚA"/>
    <x v="0"/>
    <n v="1"/>
    <m/>
    <s v="X"/>
    <s v="X"/>
    <n v="0"/>
    <n v="0"/>
    <n v="0"/>
    <n v="0"/>
    <n v="0"/>
    <n v="2446"/>
    <m/>
    <n v="1219"/>
    <m/>
    <x v="934"/>
    <n v="1219"/>
    <n v="0"/>
    <n v="0"/>
    <n v="0"/>
    <n v="0"/>
    <n v="4.8400999999999996"/>
    <s v="0-0,99 lei"/>
    <n v="0"/>
    <s v="0-0,99 euro"/>
    <n v="0"/>
  </r>
  <r>
    <n v="1040"/>
    <x v="13"/>
    <s v="COMUNA LUMINA"/>
    <x v="0"/>
    <n v="1"/>
    <m/>
    <s v="X"/>
    <s v="X"/>
    <n v="1600"/>
    <n v="39081"/>
    <n v="0"/>
    <n v="40681"/>
    <n v="8404.9916324042897"/>
    <n v="9311"/>
    <m/>
    <n v="4520"/>
    <m/>
    <x v="935"/>
    <n v="4520"/>
    <n v="4.3691332832134036"/>
    <n v="0.90269483754744817"/>
    <n v="9.0002212389380531"/>
    <n v="1.8595114230982941"/>
    <n v="4.8400999999999996"/>
    <s v="4-4,99 lei"/>
    <n v="4"/>
    <s v="0-0,99 euro"/>
    <n v="0"/>
  </r>
  <r>
    <n v="1041"/>
    <x v="13"/>
    <s v="COMUNA MERENI"/>
    <x v="0"/>
    <n v="1"/>
    <m/>
    <s v="X"/>
    <s v="X"/>
    <n v="0"/>
    <n v="0"/>
    <n v="0"/>
    <n v="0"/>
    <n v="0"/>
    <n v="1838"/>
    <m/>
    <n v="1213"/>
    <m/>
    <x v="936"/>
    <n v="1213"/>
    <n v="0"/>
    <n v="0"/>
    <n v="0"/>
    <n v="0"/>
    <n v="4.8400999999999996"/>
    <s v="0-0,99 lei"/>
    <n v="0"/>
    <s v="0-0,99 euro"/>
    <n v="0"/>
  </r>
  <r>
    <n v="1042"/>
    <x v="13"/>
    <s v="COMUNA MIHAI VITEAZU"/>
    <x v="0"/>
    <n v="1"/>
    <m/>
    <s v="X"/>
    <s v="X"/>
    <n v="88460"/>
    <n v="17110"/>
    <n v="0"/>
    <n v="105570"/>
    <n v="21811.532819569846"/>
    <n v="2756"/>
    <m/>
    <n v="1580"/>
    <m/>
    <x v="35"/>
    <n v="1580"/>
    <n v="38.305515239477501"/>
    <n v="7.9141991362735293"/>
    <n v="66.816455696202539"/>
    <n v="13.804767607322686"/>
    <n v="4.8400999999999996"/>
    <s v="38-38,99 lei"/>
    <n v="38"/>
    <s v="7-7,99 euro"/>
    <n v="7"/>
  </r>
  <r>
    <n v="1043"/>
    <x v="13"/>
    <s v="COMUNA MIHAIL KOGĂLNICEANU"/>
    <x v="0"/>
    <n v="1"/>
    <m/>
    <s v="X"/>
    <s v="X"/>
    <n v="10450"/>
    <n v="114533"/>
    <n v="6600"/>
    <n v="131583"/>
    <n v="27186.008553542284"/>
    <n v="8340"/>
    <m/>
    <n v="4568"/>
    <m/>
    <x v="937"/>
    <n v="4568"/>
    <n v="15.777338129496403"/>
    <n v="3.2597132558204178"/>
    <n v="28.805385288966725"/>
    <n v="5.9514029232798347"/>
    <n v="4.8400999999999996"/>
    <s v="15-15,99 lei"/>
    <n v="15"/>
    <s v="3-3,99 euro"/>
    <n v="3"/>
  </r>
  <r>
    <n v="1044"/>
    <x v="13"/>
    <s v="COMUNA MIRCEA VODĂ"/>
    <x v="0"/>
    <n v="1"/>
    <m/>
    <s v="X"/>
    <s v="X"/>
    <n v="9570"/>
    <n v="25899"/>
    <n v="0"/>
    <n v="35469"/>
    <n v="7328.1543769756827"/>
    <n v="4049"/>
    <m/>
    <n v="2327"/>
    <m/>
    <x v="938"/>
    <n v="2327"/>
    <n v="8.7599407261052118"/>
    <n v="1.8098677147383755"/>
    <n v="15.242372152986679"/>
    <n v="3.1491853790183422"/>
    <n v="4.8400999999999996"/>
    <s v="8-8,99 lei"/>
    <n v="8"/>
    <s v="1-1,99 euro"/>
    <n v="1"/>
  </r>
  <r>
    <n v="1045"/>
    <x v="13"/>
    <s v="COMUNA NICOLAE BĂLCESCU"/>
    <x v="0"/>
    <n v="1"/>
    <m/>
    <s v="X"/>
    <s v="X"/>
    <n v="111375"/>
    <n v="2928"/>
    <n v="0"/>
    <n v="114303"/>
    <n v="23615.834383587116"/>
    <n v="4378"/>
    <m/>
    <n v="2877"/>
    <m/>
    <x v="939"/>
    <n v="2877"/>
    <n v="26.108497030607584"/>
    <n v="5.3942061177677285"/>
    <n v="39.729927007299267"/>
    <n v="8.2084930078509259"/>
    <n v="4.8400999999999996"/>
    <s v="26-26,99 lei"/>
    <n v="26"/>
    <s v="5-5,99 euro"/>
    <n v="5"/>
  </r>
  <r>
    <n v="1046"/>
    <x v="13"/>
    <s v="COMUNA OLTINA"/>
    <x v="0"/>
    <n v="1"/>
    <m/>
    <s v="X"/>
    <s v="X"/>
    <n v="97875"/>
    <n v="15900"/>
    <n v="0"/>
    <n v="113775"/>
    <n v="23506.745728394042"/>
    <n v="2033"/>
    <m/>
    <n v="1335"/>
    <m/>
    <x v="940"/>
    <n v="1335"/>
    <n v="55.964092474176091"/>
    <n v="11.562590127099874"/>
    <n v="85.224719101123597"/>
    <n v="17.608049234752091"/>
    <n v="4.8400999999999996"/>
    <s v="55-55,99 lei"/>
    <n v="55"/>
    <s v="11-11,99 euro"/>
    <n v="11"/>
  </r>
  <r>
    <n v="1047"/>
    <x v="13"/>
    <s v="COMUNA OSTROV"/>
    <x v="0"/>
    <n v="1"/>
    <m/>
    <s v="X"/>
    <s v="X"/>
    <n v="0"/>
    <n v="5206.93"/>
    <n v="0"/>
    <n v="5206.93"/>
    <n v="1075.7897564099917"/>
    <n v="3870"/>
    <m/>
    <n v="1977"/>
    <m/>
    <x v="941"/>
    <n v="1977"/>
    <n v="1.3454599483204135"/>
    <n v="0.27798184920154823"/>
    <n v="2.6337531613555893"/>
    <n v="0.54415263349013232"/>
    <n v="4.8400999999999996"/>
    <s v="1-1,99 lei"/>
    <n v="1"/>
    <s v="0-0,99 euro"/>
    <n v="0"/>
  </r>
  <r>
    <n v="1048"/>
    <x v="13"/>
    <s v="COMUNA PANTELIMON"/>
    <x v="0"/>
    <n v="1"/>
    <m/>
    <s v="X"/>
    <s v="X"/>
    <n v="2640"/>
    <n v="26126.76"/>
    <n v="0"/>
    <n v="28766.76"/>
    <n v="5943.4226565566833"/>
    <n v="1411"/>
    <m/>
    <n v="965"/>
    <m/>
    <x v="503"/>
    <n v="965"/>
    <n v="20.387498228206944"/>
    <n v="4.212205993307359"/>
    <n v="29.810113989637305"/>
    <n v="6.1589872088670292"/>
    <n v="4.8400999999999996"/>
    <s v="20-20,99 lei"/>
    <n v="20"/>
    <s v="4-4,99 euro"/>
    <n v="4"/>
  </r>
  <r>
    <n v="1049"/>
    <x v="13"/>
    <s v="COMUNA PECINEAGA"/>
    <x v="0"/>
    <n v="1"/>
    <m/>
    <s v="X"/>
    <s v="X"/>
    <n v="3600"/>
    <n v="8550"/>
    <n v="0"/>
    <n v="12150"/>
    <n v="2510.2787132497265"/>
    <n v="2687"/>
    <m/>
    <n v="1552"/>
    <m/>
    <x v="942"/>
    <n v="1552"/>
    <n v="4.5217714923706733"/>
    <n v="0.93423100604753495"/>
    <n v="7.8286082474226806"/>
    <n v="1.6174476245165763"/>
    <n v="4.8400999999999996"/>
    <s v="4-4,99 lei"/>
    <n v="4"/>
    <s v="0-0,99 euro"/>
    <n v="0"/>
  </r>
  <r>
    <n v="1050"/>
    <x v="13"/>
    <s v="COMUNA PEȘTERA"/>
    <x v="0"/>
    <n v="1"/>
    <m/>
    <s v="X"/>
    <s v="X"/>
    <n v="104250"/>
    <n v="5591"/>
    <n v="0"/>
    <n v="109841"/>
    <n v="22693.952604285038"/>
    <n v="2856"/>
    <m/>
    <n v="1475"/>
    <m/>
    <x v="943"/>
    <n v="1475"/>
    <n v="38.45973389355742"/>
    <n v="7.9460618362342572"/>
    <n v="74.468474576271191"/>
    <n v="15.385730579176297"/>
    <n v="4.8400999999999996"/>
    <s v="38-38,99 lei"/>
    <n v="38"/>
    <s v="7-7,99 euro"/>
    <n v="7"/>
  </r>
  <r>
    <n v="1051"/>
    <x v="13"/>
    <s v="COMUNA POARTA ALBĂ"/>
    <x v="0"/>
    <n v="1"/>
    <m/>
    <s v="X"/>
    <s v="X"/>
    <n v="0"/>
    <n v="25743.360000000001"/>
    <n v="0"/>
    <n v="25743.360000000001"/>
    <n v="5318.7661411954305"/>
    <n v="4465"/>
    <m/>
    <n v="2665"/>
    <m/>
    <x v="944"/>
    <n v="2665"/>
    <n v="5.7655901455767076"/>
    <n v="1.1912130215443293"/>
    <n v="9.6597973733583498"/>
    <n v="1.9957846683660152"/>
    <n v="4.8400999999999996"/>
    <s v="5-5,99 lei"/>
    <n v="5"/>
    <s v="1-1,99 euro"/>
    <n v="1"/>
  </r>
  <r>
    <n v="1052"/>
    <x v="13"/>
    <s v="COMUNA RASOVA"/>
    <x v="0"/>
    <n v="1"/>
    <m/>
    <s v="X"/>
    <s v="X"/>
    <n v="0"/>
    <n v="2809.97"/>
    <n v="0"/>
    <n v="2809.97"/>
    <n v="580.56031900167352"/>
    <n v="2914"/>
    <m/>
    <n v="1585"/>
    <m/>
    <x v="335"/>
    <n v="1585"/>
    <n v="0.96429993136582015"/>
    <n v="0.19923140665808975"/>
    <n v="1.7728517350157726"/>
    <n v="0.36628411293480978"/>
    <n v="4.8400999999999996"/>
    <s v="0-0,99 lei"/>
    <n v="0"/>
    <s v="0-0,99 euro"/>
    <n v="0"/>
  </r>
  <r>
    <n v="1053"/>
    <x v="13"/>
    <s v="COMUNA SALIGNY"/>
    <x v="0"/>
    <n v="1"/>
    <m/>
    <s v="X"/>
    <s v="X"/>
    <n v="3150"/>
    <n v="43503.47"/>
    <n v="0"/>
    <n v="46653.47"/>
    <n v="9638.9475424061493"/>
    <n v="1882"/>
    <m/>
    <n v="989"/>
    <m/>
    <x v="827"/>
    <n v="989"/>
    <n v="24.789303931987249"/>
    <n v="5.1216511915016731"/>
    <n v="47.172366026289183"/>
    <n v="9.7461552501578854"/>
    <n v="4.8400999999999996"/>
    <s v="24-24,99 lei"/>
    <n v="24"/>
    <s v="5-5,99 euro"/>
    <n v="5"/>
  </r>
  <r>
    <n v="1054"/>
    <x v="13"/>
    <s v="COMUNA SARAIU"/>
    <x v="0"/>
    <n v="1"/>
    <m/>
    <s v="X"/>
    <s v="X"/>
    <n v="0"/>
    <n v="5556"/>
    <n v="0"/>
    <n v="5556"/>
    <n v="1147.910167145307"/>
    <n v="1030"/>
    <m/>
    <n v="741"/>
    <m/>
    <x v="945"/>
    <n v="741"/>
    <n v="5.3941747572815535"/>
    <n v="1.1144758904323369"/>
    <n v="7.4979757085020244"/>
    <n v="1.5491365278614129"/>
    <n v="4.8400999999999996"/>
    <s v="5-5,99 lei"/>
    <n v="5"/>
    <s v="1-1,99 euro"/>
    <n v="1"/>
  </r>
  <r>
    <n v="1055"/>
    <x v="13"/>
    <s v="COMUNA SĂCELE"/>
    <x v="0"/>
    <n v="1"/>
    <m/>
    <s v="X"/>
    <s v="X"/>
    <n v="2000"/>
    <n v="440"/>
    <n v="0"/>
    <n v="2440"/>
    <n v="504.12181566496565"/>
    <n v="2001"/>
    <m/>
    <n v="1340"/>
    <m/>
    <x v="946"/>
    <n v="1340"/>
    <n v="1.2193903048475763"/>
    <n v="0.25193494036230168"/>
    <n v="1.8208955223880596"/>
    <n v="0.37621031019773554"/>
    <n v="4.8400999999999996"/>
    <s v="1-1,99 lei"/>
    <n v="1"/>
    <s v="0-0,99 euro"/>
    <n v="0"/>
  </r>
  <r>
    <n v="1056"/>
    <x v="13"/>
    <s v="COMUNA SEIMENI"/>
    <x v="0"/>
    <n v="1"/>
    <m/>
    <s v="X"/>
    <s v="X"/>
    <n v="2847"/>
    <n v="3215.72"/>
    <n v="0"/>
    <n v="6062.7199999999993"/>
    <n v="1252.6022189624182"/>
    <n v="1754"/>
    <m/>
    <n v="1112"/>
    <m/>
    <x v="247"/>
    <n v="1112"/>
    <n v="3.456510832383124"/>
    <n v="0.71414037569123046"/>
    <n v="5.4520863309352512"/>
    <n v="1.1264408443906639"/>
    <n v="4.8400999999999996"/>
    <s v="3-3,99 lei"/>
    <n v="3"/>
    <s v="0-0,99 euro"/>
    <n v="0"/>
  </r>
  <r>
    <n v="1057"/>
    <x v="13"/>
    <s v="COMUNA SILIȘTEA"/>
    <x v="0"/>
    <n v="1"/>
    <m/>
    <s v="X"/>
    <s v="X"/>
    <n v="1000"/>
    <n v="7500"/>
    <n v="0"/>
    <n v="8500"/>
    <n v="1756.1620627672983"/>
    <n v="1169"/>
    <m/>
    <n v="860"/>
    <m/>
    <x v="947"/>
    <n v="860"/>
    <n v="7.2711719418306249"/>
    <n v="1.5022772136589377"/>
    <n v="9.8837209302325579"/>
    <n v="2.0420489101945329"/>
    <n v="4.8400999999999996"/>
    <s v="7-7,99 lei"/>
    <n v="7"/>
    <s v="1-1,99 euro"/>
    <n v="1"/>
  </r>
  <r>
    <n v="1058"/>
    <x v="13"/>
    <s v="COMUNA TÂRGUȘOR"/>
    <x v="0"/>
    <n v="1"/>
    <m/>
    <s v="X"/>
    <s v="X"/>
    <n v="800"/>
    <n v="11797.92"/>
    <n v="0"/>
    <n v="12597.92"/>
    <n v="2602.8222557385179"/>
    <n v="1309"/>
    <m/>
    <n v="875"/>
    <m/>
    <x v="948"/>
    <n v="875"/>
    <n v="9.624079449961803"/>
    <n v="1.9884050845977983"/>
    <n v="14.397622857142856"/>
    <n v="2.974654006558306"/>
    <n v="4.8400999999999996"/>
    <s v="9-9,99 lei"/>
    <n v="9"/>
    <s v="1-1,99 euro"/>
    <n v="1"/>
  </r>
  <r>
    <n v="1059"/>
    <x v="13"/>
    <s v="COMUNA TOPALU"/>
    <x v="0"/>
    <n v="1"/>
    <m/>
    <s v="X"/>
    <s v="X"/>
    <n v="0"/>
    <n v="4719"/>
    <n v="0"/>
    <n v="4719"/>
    <n v="974.97985578810358"/>
    <n v="1412"/>
    <m/>
    <n v="1008"/>
    <m/>
    <x v="949"/>
    <n v="1008"/>
    <n v="3.3420679886685551"/>
    <n v="0.69049564857514423"/>
    <n v="4.6815476190476186"/>
    <n v="0.96724192042470591"/>
    <n v="4.8400999999999996"/>
    <s v="3-3,99 lei"/>
    <n v="3"/>
    <s v="0-0,99 euro"/>
    <n v="0"/>
  </r>
  <r>
    <n v="1060"/>
    <x v="13"/>
    <s v="COMUNA TOPRAISAR"/>
    <x v="0"/>
    <n v="1"/>
    <m/>
    <s v="X"/>
    <s v="X"/>
    <n v="4950"/>
    <n v="8573.52"/>
    <n v="0"/>
    <n v="13523.52"/>
    <n v="2794.0579740088019"/>
    <n v="4971"/>
    <m/>
    <n v="2496"/>
    <m/>
    <x v="950"/>
    <n v="2496"/>
    <n v="2.7204828002414003"/>
    <n v="0.56207161014057572"/>
    <n v="5.4180769230769235"/>
    <n v="1.1194142524073725"/>
    <n v="4.8400999999999996"/>
    <s v="2-2,99 lei"/>
    <n v="2"/>
    <s v="0-0,99 euro"/>
    <n v="0"/>
  </r>
  <r>
    <n v="1061"/>
    <x v="13"/>
    <s v="COMUNA TORTOMAN"/>
    <x v="0"/>
    <n v="1"/>
    <m/>
    <s v="X"/>
    <s v="X"/>
    <n v="1000"/>
    <n v="6148"/>
    <n v="0"/>
    <n v="7148"/>
    <n v="1476.8289911365468"/>
    <n v="1455"/>
    <m/>
    <n v="848"/>
    <m/>
    <x v="746"/>
    <n v="848"/>
    <n v="4.9127147766323027"/>
    <n v="1.015002743049173"/>
    <n v="8.4292452830188687"/>
    <n v="1.7415436216232865"/>
    <n v="4.8400999999999996"/>
    <s v="4-4,99 lei"/>
    <n v="4"/>
    <s v="1-1,99 euro"/>
    <n v="1"/>
  </r>
  <r>
    <n v="1062"/>
    <x v="13"/>
    <s v="COMUNA TUZLA"/>
    <x v="0"/>
    <n v="1"/>
    <m/>
    <s v="X"/>
    <s v="X"/>
    <n v="0"/>
    <n v="3820"/>
    <n v="0"/>
    <n v="3820"/>
    <n v="789.23989173777409"/>
    <n v="6059"/>
    <m/>
    <n v="3465"/>
    <m/>
    <x v="951"/>
    <n v="3465"/>
    <n v="0.63046707377455025"/>
    <n v="0.1302591007984443"/>
    <n v="1.1024531024531024"/>
    <n v="0.22777486053038212"/>
    <n v="4.8400999999999996"/>
    <s v="0-0,99 lei"/>
    <n v="0"/>
    <s v="0-0,99 euro"/>
    <n v="0"/>
  </r>
  <r>
    <n v="1063"/>
    <x v="13"/>
    <s v="COMUNA VALU LUI TRAIAN"/>
    <x v="0"/>
    <n v="1"/>
    <m/>
    <s v="X"/>
    <s v="X"/>
    <n v="4851"/>
    <n v="6294.34"/>
    <n v="0"/>
    <n v="11145.34"/>
    <n v="2302.708621722692"/>
    <n v="13316"/>
    <m/>
    <n v="6678"/>
    <m/>
    <x v="952"/>
    <n v="6678"/>
    <n v="0.83698858516070895"/>
    <n v="0.17292795296806038"/>
    <n v="1.668963761605271"/>
    <n v="0.34482009908995087"/>
    <n v="4.8400999999999996"/>
    <s v="0-0,99 lei"/>
    <n v="0"/>
    <s v="0-0,99 euro"/>
    <n v="0"/>
  </r>
  <r>
    <n v="1064"/>
    <x v="13"/>
    <s v="COMUNA VULTURU"/>
    <x v="0"/>
    <n v="1"/>
    <m/>
    <s v="X"/>
    <s v="X"/>
    <n v="1600"/>
    <n v="6209"/>
    <n v="0"/>
    <n v="7809"/>
    <n v="1613.3964174293922"/>
    <n v="566"/>
    <m/>
    <n v="392"/>
    <m/>
    <x v="953"/>
    <n v="392"/>
    <n v="13.796819787985866"/>
    <n v="2.8505237057056401"/>
    <n v="19.920918367346939"/>
    <n v="4.115807187319878"/>
    <n v="4.8400999999999996"/>
    <s v="13-13,99 lei"/>
    <n v="13"/>
    <s v="2-2,99 euro"/>
    <n v="2"/>
  </r>
  <r>
    <n v="995"/>
    <x v="13"/>
    <s v="MUNICIPIUL CONSTANȚA"/>
    <x v="0"/>
    <n v="1"/>
    <m/>
    <s v="X"/>
    <s v="X"/>
    <n v="65221"/>
    <n v="246369.34"/>
    <n v="0"/>
    <n v="311590.33999999997"/>
    <n v="64376.839321501619"/>
    <n v="261193"/>
    <m/>
    <n v="100256"/>
    <m/>
    <x v="954"/>
    <n v="100256"/>
    <n v="1.1929505767765598"/>
    <n v="0.24647229949310134"/>
    <n v="3.107947055537823"/>
    <n v="0.64212455435586513"/>
    <n v="4.8400999999999996"/>
    <s v="1-1,99 lei"/>
    <n v="1"/>
    <s v="0-0,99 euro"/>
    <n v="0"/>
  </r>
  <r>
    <n v="996"/>
    <x v="13"/>
    <s v="MUNICIPIUL MANGALIA"/>
    <x v="0"/>
    <n v="1"/>
    <m/>
    <s v="X"/>
    <s v="X"/>
    <n v="7600"/>
    <n v="323425"/>
    <n v="0"/>
    <n v="331025"/>
    <n v="68392.181979711168"/>
    <n v="33614"/>
    <m/>
    <n v="16998"/>
    <m/>
    <x v="955"/>
    <n v="16998"/>
    <n v="9.8478312607841971"/>
    <n v="2.0346338424380068"/>
    <n v="19.474349923520414"/>
    <n v="4.0235428862049165"/>
    <n v="4.8400999999999996"/>
    <s v="9-9,99 lei"/>
    <n v="9"/>
    <s v="2-2,99 euro"/>
    <n v="2"/>
  </r>
  <r>
    <n v="997"/>
    <x v="13"/>
    <s v="MUNICIPIUL MEDGIDIA"/>
    <x v="0"/>
    <n v="1"/>
    <m/>
    <s v="X"/>
    <s v="X"/>
    <n v="0"/>
    <n v="12702"/>
    <n v="0"/>
    <n v="12702"/>
    <n v="2624.3259436788499"/>
    <n v="35914"/>
    <m/>
    <n v="14403"/>
    <m/>
    <x v="956"/>
    <n v="14403"/>
    <n v="0.35367823133040038"/>
    <n v="7.3072504975186553E-2"/>
    <n v="0.88189960424911473"/>
    <n v="0.18220689742962229"/>
    <n v="4.8400999999999996"/>
    <s v="0-0,99 lei"/>
    <n v="0"/>
    <s v="0-0,99 euro"/>
    <n v="0"/>
  </r>
  <r>
    <n v="1004"/>
    <x v="13"/>
    <s v="ORAȘUL CERNAVODĂ "/>
    <x v="0"/>
    <n v="1"/>
    <m/>
    <s v="X"/>
    <s v="X"/>
    <n v="46568"/>
    <n v="30540"/>
    <n v="0"/>
    <n v="77108"/>
    <n v="15931.075804218923"/>
    <n v="15407"/>
    <m/>
    <n v="6940"/>
    <m/>
    <x v="957"/>
    <n v="6940"/>
    <n v="5.0047381060556893"/>
    <n v="1.0340154348165718"/>
    <n v="11.110662824207493"/>
    <n v="2.2955440640084901"/>
    <n v="4.8400999999999996"/>
    <s v="5-5,99 lei"/>
    <n v="5"/>
    <s v="1-1,99 euro"/>
    <n v="1"/>
  </r>
  <r>
    <n v="1005"/>
    <x v="13"/>
    <s v="ORAȘUL EFORIE"/>
    <x v="0"/>
    <n v="1"/>
    <m/>
    <s v="X"/>
    <s v="X"/>
    <n v="24936"/>
    <n v="52935.09"/>
    <n v="21172.94"/>
    <n v="99044.03"/>
    <n v="20463.219768186609"/>
    <n v="9278"/>
    <m/>
    <n v="4910"/>
    <m/>
    <x v="958"/>
    <n v="4910"/>
    <n v="10.675148738952361"/>
    <n v="2.2055636740878"/>
    <n v="20.171900203665988"/>
    <n v="4.1676618672477819"/>
    <n v="4.8400999999999996"/>
    <s v="10-10,99 lei"/>
    <n v="10"/>
    <s v="2-2,99 euro"/>
    <n v="2"/>
  </r>
  <r>
    <n v="1003"/>
    <x v="13"/>
    <s v="ORAȘUL HÂRȘOVA"/>
    <x v="0"/>
    <n v="1"/>
    <m/>
    <s v="X"/>
    <s v="X"/>
    <n v="7085"/>
    <n v="8779"/>
    <n v="0"/>
    <n v="15864"/>
    <n v="3277.6182310282848"/>
    <n v="8625"/>
    <m/>
    <n v="4643"/>
    <m/>
    <x v="959"/>
    <n v="4643"/>
    <n v="1.8393043478260869"/>
    <n v="0.38001370794530837"/>
    <n v="3.416756407495154"/>
    <n v="0.70592682124236161"/>
    <n v="4.8400999999999996"/>
    <s v="1-1,99 lei"/>
    <n v="1"/>
    <s v="0-0,99 euro"/>
    <n v="0"/>
  </r>
  <r>
    <n v="998"/>
    <x v="13"/>
    <s v="ORAȘUL MURFATLAR"/>
    <x v="0"/>
    <n v="1"/>
    <m/>
    <s v="X"/>
    <s v="X"/>
    <n v="8000"/>
    <n v="33685.21"/>
    <n v="0"/>
    <n v="41685.21"/>
    <n v="8612.4687506456485"/>
    <n v="9018"/>
    <m/>
    <n v="4988"/>
    <m/>
    <x v="960"/>
    <n v="4988"/>
    <n v="4.6224451097804389"/>
    <n v="0.95503091047301492"/>
    <n v="8.3570990376904568"/>
    <n v="1.7266376805624797"/>
    <n v="4.8400999999999996"/>
    <s v="4-4,99 lei"/>
    <n v="4"/>
    <s v="0-0,99 euro"/>
    <n v="0"/>
  </r>
  <r>
    <n v="999"/>
    <x v="13"/>
    <s v="ORAȘUL NĂVODARI"/>
    <x v="0"/>
    <n v="1"/>
    <m/>
    <s v="X"/>
    <s v="X"/>
    <n v="7800"/>
    <n v="42093.69"/>
    <n v="0"/>
    <n v="49893.69"/>
    <n v="10308.400652879074"/>
    <n v="35081"/>
    <m/>
    <n v="14897"/>
    <m/>
    <x v="961"/>
    <n v="14897"/>
    <n v="1.4222425244434309"/>
    <n v="0.29384569005669947"/>
    <n v="3.349244143116064"/>
    <n v="0.6919782944807058"/>
    <n v="4.8400999999999996"/>
    <s v="1-1,99 lei"/>
    <n v="1"/>
    <s v="0-0,99 euro"/>
    <n v="0"/>
  </r>
  <r>
    <n v="1000"/>
    <x v="13"/>
    <s v="ORAȘUL NEGRU VODĂ"/>
    <x v="0"/>
    <n v="1"/>
    <m/>
    <s v="X"/>
    <s v="X"/>
    <n v="3300"/>
    <n v="7114.33"/>
    <n v="0"/>
    <n v="10414.33"/>
    <n v="2151.676618251689"/>
    <n v="4542"/>
    <m/>
    <n v="2231"/>
    <m/>
    <x v="962"/>
    <n v="2231"/>
    <n v="2.2928952003522678"/>
    <n v="0.47372888997175011"/>
    <n v="4.6680098610488567"/>
    <n v="0.96444492077619404"/>
    <n v="4.8400999999999996"/>
    <s v="2-2,99 lei"/>
    <n v="2"/>
    <s v="0-0,99 euro"/>
    <n v="0"/>
  </r>
  <r>
    <n v="1001"/>
    <x v="13"/>
    <s v="ORAȘUL OVIDIU"/>
    <x v="0"/>
    <n v="1"/>
    <m/>
    <s v="X"/>
    <s v="X"/>
    <n v="40159"/>
    <n v="39943.599999999999"/>
    <n v="0"/>
    <n v="80102.600000000006"/>
    <n v="16549.782029296919"/>
    <n v="12951"/>
    <m/>
    <n v="6368"/>
    <m/>
    <x v="963"/>
    <n v="6368"/>
    <n v="6.1850513473863025"/>
    <n v="1.2778767685350103"/>
    <n v="12.578925879396985"/>
    <n v="2.5988979317363254"/>
    <n v="4.8400999999999996"/>
    <s v="6-6,99 lei"/>
    <n v="6"/>
    <s v="1-1,99 euro"/>
    <n v="1"/>
  </r>
  <r>
    <n v="1002"/>
    <x v="13"/>
    <s v="ORAȘUL TECHIRGHIOL"/>
    <x v="0"/>
    <n v="1"/>
    <m/>
    <s v="X"/>
    <s v="X"/>
    <n v="0"/>
    <n v="14991"/>
    <n v="0"/>
    <n v="14991"/>
    <n v="3097.250056817008"/>
    <n v="6891"/>
    <m/>
    <n v="4156"/>
    <m/>
    <x v="964"/>
    <n v="4156"/>
    <n v="2.1754462342185459"/>
    <n v="0.44946307601465796"/>
    <n v="3.6070741097208856"/>
    <n v="0.74524784812728784"/>
    <n v="4.8400999999999996"/>
    <s v="2-2,99 lei"/>
    <n v="2"/>
    <s v="0-0,99 euro"/>
    <n v="0"/>
  </r>
  <r>
    <m/>
    <x v="14"/>
    <s v="A JUDEȚ"/>
    <x v="0"/>
    <m/>
    <m/>
    <m/>
    <m/>
    <n v="0"/>
    <n v="13220.86"/>
    <n v="0"/>
    <n v="13220.86"/>
    <n v="2731.5262081361957"/>
    <m/>
    <m/>
    <m/>
    <m/>
    <x v="0"/>
    <n v="0"/>
    <m/>
    <m/>
    <m/>
    <m/>
    <n v="4.8400999999999996"/>
    <m/>
    <m/>
    <m/>
    <m/>
  </r>
  <r>
    <n v="1070"/>
    <x v="14"/>
    <s v="COMUNA AITA MARE"/>
    <x v="0"/>
    <n v="1"/>
    <m/>
    <s v="X"/>
    <s v="X"/>
    <n v="3150"/>
    <n v="1570"/>
    <n v="0"/>
    <n v="4720"/>
    <n v="975.1864630896057"/>
    <n v="1362"/>
    <m/>
    <n v="845"/>
    <m/>
    <x v="965"/>
    <n v="845"/>
    <n v="3.4654919236417032"/>
    <n v="0.71599593472070899"/>
    <n v="5.5857988165680474"/>
    <n v="1.1540668202243853"/>
    <n v="4.8400999999999996"/>
    <s v="3-3,99 lei"/>
    <n v="3"/>
    <s v="0-0,99 euro"/>
    <n v="0"/>
  </r>
  <r>
    <n v="1071"/>
    <x v="14"/>
    <s v="COMUNA ARCUŞ"/>
    <x v="0"/>
    <n v="1"/>
    <m/>
    <s v="X"/>
    <s v="X"/>
    <n v="0"/>
    <n v="0"/>
    <n v="0"/>
    <n v="0"/>
    <n v="0"/>
    <n v="1327"/>
    <m/>
    <n v="696"/>
    <m/>
    <x v="966"/>
    <n v="696"/>
    <n v="0"/>
    <n v="0"/>
    <n v="0"/>
    <n v="0"/>
    <n v="4.8400999999999996"/>
    <s v="0-0,99 lei"/>
    <n v="0"/>
    <s v="0-0,99 euro"/>
    <n v="0"/>
  </r>
  <r>
    <n v="1072"/>
    <x v="14"/>
    <s v="COMUNA BARCANI"/>
    <x v="0"/>
    <n v="1"/>
    <m/>
    <s v="X"/>
    <s v="X"/>
    <n v="2000"/>
    <n v="12655.41"/>
    <n v="0"/>
    <n v="14655.41"/>
    <n v="3027.9147125059403"/>
    <n v="3082"/>
    <m/>
    <n v="1797"/>
    <m/>
    <x v="967"/>
    <n v="1797"/>
    <n v="4.7551622323166773"/>
    <n v="0.98245123702334214"/>
    <n v="8.1554869226488584"/>
    <n v="1.6849831455236173"/>
    <n v="4.8400999999999996"/>
    <s v="4-4,99 lei"/>
    <n v="4"/>
    <s v="0-0,99 euro"/>
    <n v="0"/>
  </r>
  <r>
    <n v="1073"/>
    <x v="14"/>
    <s v="COMUNA BĂŢANI"/>
    <x v="0"/>
    <n v="1"/>
    <m/>
    <s v="X"/>
    <s v="X"/>
    <n v="1800"/>
    <n v="2200"/>
    <n v="0"/>
    <n v="4000"/>
    <n v="826.42920600814034"/>
    <n v="3563"/>
    <m/>
    <n v="1671"/>
    <m/>
    <x v="968"/>
    <n v="1671"/>
    <n v="1.1226494527083919"/>
    <n v="0.23194757395681739"/>
    <n v="2.3937761819269898"/>
    <n v="0.49457163734777998"/>
    <n v="4.8400999999999996"/>
    <s v="1-1,99 lei"/>
    <n v="1"/>
    <s v="0-0,99 euro"/>
    <n v="0"/>
  </r>
  <r>
    <n v="1074"/>
    <x v="14"/>
    <s v="COMUNA BELIN"/>
    <x v="0"/>
    <n v="1"/>
    <m/>
    <s v="X"/>
    <s v="X"/>
    <n v="3000"/>
    <n v="12732.4"/>
    <n v="0"/>
    <n v="15732.4"/>
    <n v="3250.428710150617"/>
    <n v="2187"/>
    <m/>
    <n v="1129"/>
    <m/>
    <x v="969"/>
    <n v="1129"/>
    <n v="7.1935985368084134"/>
    <n v="1.4862499817789745"/>
    <n v="13.934809565987599"/>
    <n v="2.8790334013734427"/>
    <n v="4.8400999999999996"/>
    <s v="7-7,99 lei"/>
    <n v="7"/>
    <s v="1-1,99 euro"/>
    <n v="1"/>
  </r>
  <r>
    <n v="1075"/>
    <x v="14"/>
    <s v="COMUNA BIXAD"/>
    <x v="0"/>
    <n v="1"/>
    <m/>
    <s v="X"/>
    <s v="X"/>
    <n v="0"/>
    <n v="2235"/>
    <n v="0"/>
    <n v="2235"/>
    <n v="461.76731885704845"/>
    <n v="1398"/>
    <m/>
    <n v="420"/>
    <m/>
    <x v="473"/>
    <n v="420"/>
    <n v="1.5987124463519313"/>
    <n v="0.33030566441848958"/>
    <n v="5.3214285714285712"/>
    <n v="1.0994459972786867"/>
    <n v="4.8400999999999996"/>
    <s v="1-1,99 lei"/>
    <n v="1"/>
    <s v="0-0,99 euro"/>
    <n v="0"/>
  </r>
  <r>
    <n v="1076"/>
    <x v="14"/>
    <s v="COMUNA BODOC"/>
    <x v="0"/>
    <n v="1"/>
    <m/>
    <s v="X"/>
    <s v="X"/>
    <n v="1080"/>
    <n v="17341.8"/>
    <n v="0"/>
    <n v="18421.8"/>
    <n v="3806.0783868101898"/>
    <n v="2020"/>
    <m/>
    <n v="1053"/>
    <m/>
    <x v="814"/>
    <n v="1053"/>
    <n v="9.1197029702970287"/>
    <n v="1.8841972211931632"/>
    <n v="17.494586894586895"/>
    <n v="3.6145093891834663"/>
    <n v="4.8400999999999996"/>
    <s v="9-9,99 lei"/>
    <n v="9"/>
    <s v="1-1,99 euro"/>
    <n v="1"/>
  </r>
  <r>
    <n v="1077"/>
    <x v="14"/>
    <s v="COMUNA BOROŞNEU MARE"/>
    <x v="0"/>
    <n v="1"/>
    <m/>
    <s v="X"/>
    <s v="X"/>
    <n v="0"/>
    <n v="6585.85"/>
    <n v="0"/>
    <n v="6585.85"/>
    <n v="1360.6846965971779"/>
    <n v="2510"/>
    <m/>
    <n v="1425"/>
    <m/>
    <x v="970"/>
    <n v="1425"/>
    <n v="2.6238446215139444"/>
    <n v="0.5421054568116247"/>
    <n v="4.6216491228070176"/>
    <n v="0.95486645375240553"/>
    <n v="4.8400999999999996"/>
    <s v="2-2,99 lei"/>
    <n v="2"/>
    <s v="0-0,99 euro"/>
    <n v="0"/>
  </r>
  <r>
    <n v="1078"/>
    <x v="14"/>
    <s v="COMUNA BRATEŞ"/>
    <x v="0"/>
    <n v="1"/>
    <m/>
    <s v="X"/>
    <s v="X"/>
    <n v="1080"/>
    <n v="3345.95"/>
    <n v="0"/>
    <n v="4425.95"/>
    <n v="914.43358608293215"/>
    <n v="1181"/>
    <m/>
    <n v="500"/>
    <m/>
    <x v="971"/>
    <n v="500"/>
    <n v="3.7476291278577474"/>
    <n v="0.7742875411371144"/>
    <n v="8.8518999999999988"/>
    <n v="1.8288671721658643"/>
    <n v="4.8400999999999996"/>
    <s v="3-3,99 lei"/>
    <n v="3"/>
    <s v="0-0,99 euro"/>
    <n v="0"/>
  </r>
  <r>
    <n v="1079"/>
    <x v="14"/>
    <s v="COMUNA BRĂDUŢ"/>
    <x v="0"/>
    <n v="1"/>
    <m/>
    <s v="X"/>
    <s v="X"/>
    <n v="1500"/>
    <n v="2193"/>
    <n v="0"/>
    <n v="3693"/>
    <n v="763.00076444701563"/>
    <n v="3729"/>
    <m/>
    <n v="1442"/>
    <m/>
    <x v="972"/>
    <n v="1442"/>
    <n v="0.9903459372485921"/>
    <n v="0.2046127016484354"/>
    <n v="2.5610263522884882"/>
    <n v="0.52912674372192481"/>
    <n v="4.8400999999999996"/>
    <s v="0-0,99 lei"/>
    <n v="0"/>
    <s v="0-0,99 euro"/>
    <n v="0"/>
  </r>
  <r>
    <n v="1080"/>
    <x v="14"/>
    <s v="COMUNA BREŢCU"/>
    <x v="0"/>
    <n v="1"/>
    <m/>
    <s v="X"/>
    <s v="X"/>
    <n v="1200"/>
    <n v="802"/>
    <n v="0"/>
    <n v="2002"/>
    <n v="413.62781760707429"/>
    <n v="2880"/>
    <m/>
    <n v="1200"/>
    <m/>
    <x v="325"/>
    <n v="1200"/>
    <n v="0.69513888888888886"/>
    <n v="0.14362077000245635"/>
    <n v="1.6683333333333332"/>
    <n v="0.34468984800589525"/>
    <n v="4.8400999999999996"/>
    <s v="0-0,99 lei"/>
    <n v="0"/>
    <s v="0-0,99 euro"/>
    <n v="0"/>
  </r>
  <r>
    <n v="1081"/>
    <x v="14"/>
    <s v="COMUNA CATALINA"/>
    <x v="0"/>
    <n v="1"/>
    <m/>
    <s v="X"/>
    <s v="X"/>
    <n v="0"/>
    <n v="5864.02"/>
    <n v="0"/>
    <n v="5864.02"/>
    <n v="1211.549348153964"/>
    <n v="2725"/>
    <m/>
    <n v="1313"/>
    <m/>
    <x v="973"/>
    <n v="1313"/>
    <n v="2.1519339449541288"/>
    <n v="0.44460526537760148"/>
    <n v="4.4661233815689263"/>
    <n v="0.92273370004109978"/>
    <n v="4.8400999999999996"/>
    <s v="2-2,99 lei"/>
    <n v="2"/>
    <s v="0-0,99 euro"/>
    <n v="0"/>
  </r>
  <r>
    <n v="1082"/>
    <x v="14"/>
    <s v="COMUNA CERNAT"/>
    <x v="0"/>
    <n v="1"/>
    <m/>
    <s v="X"/>
    <s v="X"/>
    <n v="2250"/>
    <n v="929"/>
    <n v="0"/>
    <n v="3179"/>
    <n v="656.80461147496953"/>
    <n v="3292"/>
    <m/>
    <n v="1561"/>
    <m/>
    <x v="974"/>
    <n v="1561"/>
    <n v="0.96567436208991497"/>
    <n v="0.19951537408109646"/>
    <n v="2.0365150544522743"/>
    <n v="0.4207588798686544"/>
    <n v="4.8400999999999996"/>
    <s v="0-0,99 lei"/>
    <n v="0"/>
    <s v="0-0,99 euro"/>
    <n v="0"/>
  </r>
  <r>
    <n v="1083"/>
    <x v="14"/>
    <s v="COMUNA CHICHIŞ"/>
    <x v="0"/>
    <n v="1"/>
    <m/>
    <s v="X"/>
    <s v="X"/>
    <n v="500"/>
    <n v="1904.8"/>
    <n v="0"/>
    <n v="2404.8000000000002"/>
    <n v="496.84923865209402"/>
    <n v="1296"/>
    <m/>
    <n v="650"/>
    <m/>
    <x v="975"/>
    <n v="650"/>
    <n v="1.8555555555555556"/>
    <n v="0.38337132612044289"/>
    <n v="3.6996923076923078"/>
    <n v="0.76438344408014469"/>
    <n v="4.8400999999999996"/>
    <s v="1-1,99 lei"/>
    <n v="1"/>
    <s v="0-0,99 euro"/>
    <n v="0"/>
  </r>
  <r>
    <n v="1084"/>
    <x v="14"/>
    <s v="COMUNA COMANDĂU"/>
    <x v="0"/>
    <n v="1"/>
    <m/>
    <s v="X"/>
    <s v="X"/>
    <n v="65"/>
    <n v="5866"/>
    <n v="0"/>
    <n v="5931"/>
    <n v="1225.3879052085701"/>
    <n v="805"/>
    <m/>
    <n v="397"/>
    <m/>
    <x v="976"/>
    <n v="397"/>
    <n v="7.3677018633540374"/>
    <n v="1.5222210002590935"/>
    <n v="14.939546599496222"/>
    <n v="3.0866194085858192"/>
    <n v="4.8400999999999996"/>
    <s v="7-7,99 lei"/>
    <n v="7"/>
    <s v="1-1,99 euro"/>
    <n v="1"/>
  </r>
  <r>
    <n v="1085"/>
    <x v="14"/>
    <s v="COMUNA DALNIC"/>
    <x v="0"/>
    <n v="1"/>
    <m/>
    <s v="X"/>
    <s v="X"/>
    <n v="2062"/>
    <n v="77.86"/>
    <n v="0"/>
    <n v="2139.86"/>
    <n v="442.11070019214486"/>
    <n v="745"/>
    <m/>
    <n v="448"/>
    <m/>
    <x v="977"/>
    <n v="448"/>
    <n v="2.872295302013423"/>
    <n v="0.59343718146596625"/>
    <n v="4.7764732142857147"/>
    <n v="0.9868542415003233"/>
    <n v="4.8400999999999996"/>
    <s v="2-2,99 lei"/>
    <n v="2"/>
    <s v="0-0,99 euro"/>
    <n v="0"/>
  </r>
  <r>
    <n v="1086"/>
    <x v="14"/>
    <s v="COMUNA DOBÂRLĂU"/>
    <x v="0"/>
    <n v="1"/>
    <m/>
    <s v="X"/>
    <s v="X"/>
    <n v="0"/>
    <n v="11023.5"/>
    <n v="0"/>
    <n v="11023.5"/>
    <n v="2277.5355881076839"/>
    <n v="1772"/>
    <m/>
    <n v="1096"/>
    <m/>
    <x v="978"/>
    <n v="1096"/>
    <n v="6.2209367945823928"/>
    <n v="1.2852909639433883"/>
    <n v="10.057937956204379"/>
    <n v="2.0780434198062809"/>
    <n v="4.8400999999999996"/>
    <s v="6-6,99 lei"/>
    <n v="6"/>
    <s v="1-1,99 euro"/>
    <n v="1"/>
  </r>
  <r>
    <n v="1087"/>
    <x v="14"/>
    <s v="COMUNA ESTELNIC"/>
    <x v="0"/>
    <n v="1"/>
    <m/>
    <s v="X"/>
    <s v="X"/>
    <n v="1000"/>
    <n v="1001"/>
    <n v="0"/>
    <n v="2001"/>
    <n v="413.42121030557223"/>
    <n v="891"/>
    <m/>
    <n v="658"/>
    <m/>
    <x v="979"/>
    <n v="658"/>
    <n v="2.2457912457912457"/>
    <n v="0.46399686902982296"/>
    <n v="3.0410334346504557"/>
    <n v="0.62829971171059606"/>
    <n v="4.8400999999999996"/>
    <s v="2-2,99 lei"/>
    <n v="2"/>
    <s v="0-0,99 euro"/>
    <n v="0"/>
  </r>
  <r>
    <n v="1088"/>
    <x v="14"/>
    <s v="COMUNA GHELINŢA"/>
    <x v="0"/>
    <n v="1"/>
    <m/>
    <s v="X"/>
    <s v="X"/>
    <n v="800"/>
    <n v="3555"/>
    <n v="0"/>
    <n v="4355"/>
    <n v="899.77479804136283"/>
    <n v="4130"/>
    <m/>
    <n v="2336"/>
    <m/>
    <x v="980"/>
    <n v="2336"/>
    <n v="1.0544794188861986"/>
    <n v="0.21786314722551159"/>
    <n v="1.8642979452054795"/>
    <n v="0.38517756765469296"/>
    <n v="4.8400999999999996"/>
    <s v="1-1,99 lei"/>
    <n v="1"/>
    <s v="0-0,99 euro"/>
    <n v="0"/>
  </r>
  <r>
    <n v="1089"/>
    <x v="14"/>
    <s v="COMUNA GHIDFALĂU"/>
    <x v="0"/>
    <n v="1"/>
    <m/>
    <s v="X"/>
    <s v="X"/>
    <n v="2000"/>
    <n v="3079.86"/>
    <n v="0"/>
    <n v="5079.8600000000006"/>
    <n v="1049.536166608128"/>
    <n v="2133"/>
    <m/>
    <n v="1233"/>
    <m/>
    <x v="981"/>
    <n v="1233"/>
    <n v="2.381556493202063"/>
    <n v="0.49204696043512802"/>
    <n v="4.1199188969991898"/>
    <n v="0.8512053257162433"/>
    <n v="4.8400999999999996"/>
    <s v="2-2,99 lei"/>
    <n v="2"/>
    <s v="0-0,99 euro"/>
    <n v="0"/>
  </r>
  <r>
    <n v="1090"/>
    <x v="14"/>
    <s v="COMUNA HĂGHIG"/>
    <x v="0"/>
    <n v="1"/>
    <m/>
    <s v="X"/>
    <s v="X"/>
    <n v="0"/>
    <n v="1814.83"/>
    <n v="0"/>
    <n v="1814.83"/>
    <n v="374.95712898493832"/>
    <n v="1768"/>
    <m/>
    <n v="1029"/>
    <m/>
    <x v="982"/>
    <n v="1029"/>
    <n v="1.026487556561086"/>
    <n v="0.21207982408650358"/>
    <n v="1.7636831875607386"/>
    <n v="0.36438982408643178"/>
    <n v="4.8400999999999996"/>
    <s v="1-1,99 lei"/>
    <n v="1"/>
    <s v="0-0,99 euro"/>
    <n v="0"/>
  </r>
  <r>
    <n v="1091"/>
    <x v="14"/>
    <s v="COMUNA ILIENI"/>
    <x v="0"/>
    <n v="1"/>
    <m/>
    <s v="X"/>
    <s v="X"/>
    <n v="600"/>
    <n v="482"/>
    <n v="0"/>
    <n v="1082"/>
    <n v="223.54910022520198"/>
    <n v="1660"/>
    <m/>
    <n v="972"/>
    <m/>
    <x v="23"/>
    <n v="972"/>
    <n v="0.65180722891566267"/>
    <n v="0.13466813266578434"/>
    <n v="1.1131687242798354"/>
    <n v="0.22998878623991972"/>
    <n v="4.8400999999999996"/>
    <s v="0-0,99 lei"/>
    <n v="0"/>
    <s v="0-0,99 euro"/>
    <n v="0"/>
  </r>
  <r>
    <n v="1092"/>
    <x v="14"/>
    <s v="COMUNA LEMNIA"/>
    <x v="0"/>
    <n v="1"/>
    <m/>
    <s v="X"/>
    <s v="X"/>
    <n v="800"/>
    <n v="14534"/>
    <n v="0"/>
    <n v="15334"/>
    <n v="3168.1163612322061"/>
    <n v="1547"/>
    <m/>
    <n v="757"/>
    <m/>
    <x v="527"/>
    <n v="757"/>
    <n v="9.9120879120879124"/>
    <n v="2.047909735767425"/>
    <n v="20.256274768824305"/>
    <n v="4.1850942684705501"/>
    <n v="4.8400999999999996"/>
    <s v="9-9,99 lei"/>
    <n v="9"/>
    <s v="2-2,99 euro"/>
    <n v="2"/>
  </r>
  <r>
    <n v="1093"/>
    <x v="14"/>
    <s v="COMUNA MALNAŞ"/>
    <x v="0"/>
    <n v="1"/>
    <m/>
    <s v="X"/>
    <s v="X"/>
    <n v="600"/>
    <n v="1247.9000000000001"/>
    <n v="0"/>
    <n v="1847.9"/>
    <n v="381.78963244561066"/>
    <n v="867"/>
    <m/>
    <n v="453"/>
    <m/>
    <x v="983"/>
    <n v="453"/>
    <n v="2.1313725490196078"/>
    <n v="0.44035713084845518"/>
    <n v="4.0792494481236208"/>
    <n v="0.84280272063048711"/>
    <n v="4.8400999999999996"/>
    <s v="2-2,99 lei"/>
    <n v="2"/>
    <s v="0-0,99 euro"/>
    <n v="0"/>
  </r>
  <r>
    <n v="1094"/>
    <x v="14"/>
    <s v="COMUNA MERENI"/>
    <x v="0"/>
    <n v="1"/>
    <m/>
    <s v="X"/>
    <s v="X"/>
    <n v="800"/>
    <n v="0"/>
    <n v="0"/>
    <n v="800"/>
    <n v="165.28584120162807"/>
    <n v="1057"/>
    <m/>
    <n v="631"/>
    <m/>
    <x v="984"/>
    <n v="631"/>
    <n v="0.7568590350047304"/>
    <n v="0.15637260283976165"/>
    <n v="1.2678288431061806"/>
    <n v="0.26194269604061499"/>
    <n v="4.8400999999999996"/>
    <s v="0-0,99 lei"/>
    <n v="0"/>
    <s v="0-0,99 euro"/>
    <n v="0"/>
  </r>
  <r>
    <n v="1095"/>
    <x v="14"/>
    <s v="COMUNA MICFALĂU"/>
    <x v="0"/>
    <n v="1"/>
    <m/>
    <s v="X"/>
    <s v="X"/>
    <n v="2400"/>
    <n v="800"/>
    <n v="0"/>
    <n v="3200"/>
    <n v="661.1433648065123"/>
    <n v="1472"/>
    <m/>
    <n v="455"/>
    <m/>
    <x v="985"/>
    <n v="455"/>
    <n v="2.1739130434782608"/>
    <n v="0.44914630761311974"/>
    <n v="7.0329670329670328"/>
    <n v="1.453062340234093"/>
    <n v="4.8400999999999996"/>
    <s v="2-2,99 lei"/>
    <n v="2"/>
    <s v="0-0,99 euro"/>
    <n v="0"/>
  </r>
  <r>
    <n v="1096"/>
    <x v="14"/>
    <s v="COMUNA MOACŞA"/>
    <x v="0"/>
    <n v="1"/>
    <m/>
    <s v="X"/>
    <s v="X"/>
    <n v="600"/>
    <n v="5075"/>
    <n v="0"/>
    <n v="5675"/>
    <n v="1172.4964360240492"/>
    <n v="1005"/>
    <m/>
    <n v="401"/>
    <m/>
    <x v="986"/>
    <n v="401"/>
    <n v="5.6467661691542288"/>
    <n v="1.1666631204219395"/>
    <n v="14.152119700748131"/>
    <n v="2.9239312619053597"/>
    <n v="4.8400999999999996"/>
    <s v="5-5,99 lei"/>
    <n v="5"/>
    <s v="1-1,99 euro"/>
    <n v="1"/>
  </r>
  <r>
    <n v="1097"/>
    <x v="14"/>
    <s v="COMUNA OJDULA"/>
    <x v="0"/>
    <n v="1"/>
    <m/>
    <s v="X"/>
    <s v="X"/>
    <n v="1500"/>
    <n v="6661"/>
    <n v="0"/>
    <n v="8161"/>
    <n v="1686.1221875581084"/>
    <n v="2972"/>
    <m/>
    <n v="1488"/>
    <m/>
    <x v="987"/>
    <n v="1488"/>
    <n v="2.7459623149394345"/>
    <n v="0.56733586391591806"/>
    <n v="5.484543010752688"/>
    <n v="1.1331466314234599"/>
    <n v="4.8400999999999996"/>
    <s v="2-2,99 lei"/>
    <n v="2"/>
    <s v="0-0,99 euro"/>
    <n v="0"/>
  </r>
  <r>
    <n v="1098"/>
    <x v="14"/>
    <s v="COMUNA OZUN"/>
    <x v="0"/>
    <n v="1"/>
    <m/>
    <s v="X"/>
    <s v="X"/>
    <n v="1400"/>
    <n v="2283"/>
    <n v="0"/>
    <n v="3683"/>
    <n v="760.93469143199525"/>
    <n v="3753"/>
    <m/>
    <n v="1784"/>
    <m/>
    <x v="988"/>
    <n v="1784"/>
    <n v="0.98134825472954967"/>
    <n v="0.20275371474340401"/>
    <n v="2.0644618834080717"/>
    <n v="0.4265328987847507"/>
    <n v="4.8400999999999996"/>
    <s v="0-0,99 lei"/>
    <n v="0"/>
    <s v="0-0,99 euro"/>
    <n v="0"/>
  </r>
  <r>
    <n v="1099"/>
    <x v="14"/>
    <s v="COMUNA POIAN"/>
    <x v="0"/>
    <n v="1"/>
    <m/>
    <s v="X"/>
    <s v="X"/>
    <n v="3592"/>
    <n v="4961"/>
    <n v="0"/>
    <n v="8553"/>
    <n v="1767.1122497469062"/>
    <n v="1383"/>
    <m/>
    <n v="839"/>
    <m/>
    <x v="989"/>
    <n v="839"/>
    <n v="6.1843817787418658"/>
    <n v="1.2777384307642128"/>
    <n v="10.194278903456496"/>
    <n v="2.1062124550022721"/>
    <n v="4.8400999999999996"/>
    <s v="6-6,99 lei"/>
    <n v="6"/>
    <s v="1-1,99 euro"/>
    <n v="1"/>
  </r>
  <r>
    <n v="1100"/>
    <x v="14"/>
    <s v="COMUNA RECI"/>
    <x v="0"/>
    <n v="1"/>
    <m/>
    <s v="X"/>
    <s v="X"/>
    <n v="0"/>
    <n v="10166.370000000001"/>
    <n v="0"/>
    <n v="10166.370000000001"/>
    <n v="2100.4462717712449"/>
    <n v="1867"/>
    <m/>
    <n v="784"/>
    <m/>
    <x v="415"/>
    <n v="784"/>
    <n v="5.4452972683449392"/>
    <n v="1.1250381744891511"/>
    <n v="12.96730867346939"/>
    <n v="2.679140652769445"/>
    <n v="4.8400999999999996"/>
    <s v="5-5,99 lei"/>
    <n v="5"/>
    <s v="1-1,99 euro"/>
    <n v="1"/>
  </r>
  <r>
    <n v="1101"/>
    <x v="14"/>
    <s v="COMUNA SÂNZIENI"/>
    <x v="0"/>
    <n v="1"/>
    <m/>
    <s v="X"/>
    <s v="X"/>
    <n v="1200"/>
    <n v="3131"/>
    <n v="0"/>
    <n v="4331"/>
    <n v="894.81622280531406"/>
    <n v="3661"/>
    <m/>
    <n v="1112"/>
    <m/>
    <x v="990"/>
    <n v="1112"/>
    <n v="1.183010106528271"/>
    <n v="0.24441852575944115"/>
    <n v="3.8947841726618706"/>
    <n v="0.80469084784650546"/>
    <n v="4.8400999999999996"/>
    <s v="1-1,99 lei"/>
    <n v="1"/>
    <s v="0-0,99 euro"/>
    <n v="0"/>
  </r>
  <r>
    <n v="1102"/>
    <x v="14"/>
    <s v="COMUNA SITA BUZĂULUI"/>
    <x v="0"/>
    <n v="1"/>
    <m/>
    <s v="X"/>
    <s v="X"/>
    <n v="2500"/>
    <n v="1636.79"/>
    <n v="0"/>
    <n v="4136.79"/>
    <n v="854.69101878060371"/>
    <n v="3838"/>
    <m/>
    <n v="1907"/>
    <m/>
    <x v="847"/>
    <n v="1907"/>
    <n v="1.0778504429390308"/>
    <n v="0.22269177143840638"/>
    <n v="2.1692658626114314"/>
    <n v="0.44818616611463225"/>
    <n v="4.8400999999999996"/>
    <s v="1-1,99 lei"/>
    <n v="1"/>
    <s v="0-0,99 euro"/>
    <n v="0"/>
  </r>
  <r>
    <n v="1103"/>
    <x v="14"/>
    <s v="COMUNA TURIA"/>
    <x v="0"/>
    <n v="1"/>
    <m/>
    <s v="X"/>
    <s v="X"/>
    <n v="2000"/>
    <n v="7476"/>
    <n v="0"/>
    <n v="9476"/>
    <n v="1957.8107890332847"/>
    <n v="3132"/>
    <m/>
    <n v="1242"/>
    <m/>
    <x v="991"/>
    <n v="1242"/>
    <n v="3.0255427841634739"/>
    <n v="0.6250992302149696"/>
    <n v="7.6296296296296298"/>
    <n v="1.5763371892377493"/>
    <n v="4.8400999999999996"/>
    <s v="3-3,99 lei"/>
    <n v="3"/>
    <s v="0-0,99 euro"/>
    <n v="0"/>
  </r>
  <r>
    <n v="1104"/>
    <x v="14"/>
    <s v="COMUNA VALEA CRIŞULUI"/>
    <x v="0"/>
    <n v="1"/>
    <m/>
    <s v="X"/>
    <s v="X"/>
    <n v="0"/>
    <n v="5289.46"/>
    <n v="0"/>
    <n v="5289.46"/>
    <n v="1092.8410570029546"/>
    <n v="1883"/>
    <m/>
    <n v="1223"/>
    <m/>
    <x v="717"/>
    <n v="1223"/>
    <n v="2.8090600106213488"/>
    <n v="0.58037230855175492"/>
    <n v="4.324987735077678"/>
    <n v="0.89357404497379767"/>
    <n v="4.8400999999999996"/>
    <s v="2-2,99 lei"/>
    <n v="2"/>
    <s v="0-0,99 euro"/>
    <n v="0"/>
  </r>
  <r>
    <n v="1105"/>
    <x v="14"/>
    <s v="COMUNA VALEA MARE"/>
    <x v="0"/>
    <n v="1"/>
    <m/>
    <s v="X"/>
    <s v="X"/>
    <n v="0"/>
    <n v="2560"/>
    <n v="0"/>
    <n v="2560"/>
    <n v="528.91469184520986"/>
    <n v="928"/>
    <m/>
    <n v="625"/>
    <m/>
    <x v="992"/>
    <n v="625"/>
    <n v="2.7586206896551726"/>
    <n v="0.56995117655733818"/>
    <n v="4.0960000000000001"/>
    <n v="0.84626350695233576"/>
    <n v="4.8400999999999996"/>
    <s v="2-2,99 lei"/>
    <n v="2"/>
    <s v="0-0,99 euro"/>
    <n v="0"/>
  </r>
  <r>
    <n v="1106"/>
    <x v="14"/>
    <s v="COMUNA VÂLCELE"/>
    <x v="0"/>
    <n v="1"/>
    <m/>
    <s v="X"/>
    <s v="X"/>
    <n v="3000"/>
    <n v="10166"/>
    <n v="0"/>
    <n v="13166"/>
    <n v="2720.1917315757942"/>
    <n v="3242"/>
    <m/>
    <n v="1963"/>
    <m/>
    <x v="993"/>
    <n v="1963"/>
    <n v="4.0610734114743989"/>
    <n v="0.83904741874638933"/>
    <n v="6.707080998471727"/>
    <n v="1.3857319060498188"/>
    <n v="4.8400999999999996"/>
    <s v="4-4,99 lei"/>
    <n v="4"/>
    <s v="0-0,99 euro"/>
    <n v="0"/>
  </r>
  <r>
    <n v="1107"/>
    <x v="14"/>
    <s v="COMUNA VÂRGHIŞ"/>
    <x v="0"/>
    <n v="1"/>
    <m/>
    <s v="X"/>
    <s v="X"/>
    <n v="0"/>
    <n v="1240.04"/>
    <n v="0"/>
    <n v="1240.04"/>
    <n v="256.20131815458359"/>
    <n v="1488"/>
    <m/>
    <n v="835"/>
    <m/>
    <x v="210"/>
    <n v="835"/>
    <n v="0.83336021505376345"/>
    <n v="0.1721783052114137"/>
    <n v="1.4850778443113772"/>
    <n v="0.30682792593363306"/>
    <n v="4.8400999999999996"/>
    <s v="0-0,99 lei"/>
    <n v="0"/>
    <s v="0-0,99 euro"/>
    <n v="0"/>
  </r>
  <r>
    <n v="1108"/>
    <x v="14"/>
    <s v="COMUNA ZAGON"/>
    <x v="0"/>
    <n v="1"/>
    <m/>
    <s v="X"/>
    <s v="X"/>
    <n v="0"/>
    <n v="13278.27"/>
    <n v="0"/>
    <n v="13278.27"/>
    <n v="2743.3875333154278"/>
    <n v="4197"/>
    <m/>
    <n v="2567"/>
    <m/>
    <x v="994"/>
    <n v="2567"/>
    <n v="3.1637526804860614"/>
    <n v="0.65365440393505547"/>
    <n v="5.1726801714063111"/>
    <n v="1.0687134917473424"/>
    <n v="4.8400999999999996"/>
    <s v="3-3,99 lei"/>
    <n v="3"/>
    <s v="0-0,99 euro"/>
    <n v="0"/>
  </r>
  <r>
    <n v="1109"/>
    <x v="14"/>
    <s v="COMUNA ZĂBALA"/>
    <x v="0"/>
    <n v="1"/>
    <m/>
    <s v="X"/>
    <s v="X"/>
    <n v="0"/>
    <n v="4391"/>
    <n v="0"/>
    <n v="4391"/>
    <n v="907.2126608954361"/>
    <n v="3801"/>
    <m/>
    <n v="1213"/>
    <m/>
    <x v="995"/>
    <n v="1213"/>
    <n v="1.1552223099184424"/>
    <n v="0.23867736408719709"/>
    <n v="3.6199505358615003"/>
    <n v="0.74790821178519051"/>
    <n v="4.8400999999999996"/>
    <s v="1-1,99 lei"/>
    <n v="1"/>
    <s v="0-0,99 euro"/>
    <n v="0"/>
  </r>
  <r>
    <n v="1065"/>
    <x v="14"/>
    <s v="MUNICIPIUL SFÂNTU GHEORGHE"/>
    <x v="0"/>
    <n v="1"/>
    <m/>
    <s v="X"/>
    <s v="X"/>
    <n v="15000"/>
    <n v="24520.28"/>
    <n v="0"/>
    <n v="39520.28"/>
    <n v="8165.1784054048476"/>
    <n v="52914"/>
    <m/>
    <n v="14414"/>
    <m/>
    <x v="996"/>
    <n v="14414"/>
    <n v="0.74687757493290996"/>
    <n v="0.15431036030927256"/>
    <n v="2.7417982516997363"/>
    <n v="0.56647553804668016"/>
    <n v="4.8400999999999996"/>
    <s v="0-0,99 lei"/>
    <n v="0"/>
    <s v="0-0,99 euro"/>
    <n v="0"/>
  </r>
  <r>
    <n v="1066"/>
    <x v="14"/>
    <s v="MUNICIPIUL TÂRGU SECUIESC"/>
    <x v="0"/>
    <n v="1"/>
    <m/>
    <s v="X"/>
    <s v="X"/>
    <n v="3877"/>
    <n v="4384.2700000000004"/>
    <n v="0"/>
    <n v="8261.27"/>
    <n v="1706.8387016797176"/>
    <n v="16526"/>
    <m/>
    <n v="4904"/>
    <m/>
    <x v="997"/>
    <n v="4904"/>
    <n v="0.49989531647101537"/>
    <n v="0.10328202236958232"/>
    <n v="1.6845982871125613"/>
    <n v="0.34805030621527683"/>
    <n v="4.8400999999999996"/>
    <s v="0-0,99 lei"/>
    <n v="0"/>
    <s v="0-0,99 euro"/>
    <n v="0"/>
  </r>
  <r>
    <n v="1067"/>
    <x v="14"/>
    <s v="ORAȘUL BARAOLT"/>
    <x v="0"/>
    <n v="1"/>
    <m/>
    <s v="X"/>
    <s v="X"/>
    <n v="0"/>
    <n v="16474.169999999998"/>
    <n v="0"/>
    <n v="16474.169999999998"/>
    <n v="3403.6838081857813"/>
    <n v="7591"/>
    <m/>
    <n v="3559"/>
    <m/>
    <x v="998"/>
    <n v="3559"/>
    <n v="2.1702239494137792"/>
    <n v="0.4483841138434701"/>
    <n v="4.628876088788985"/>
    <n v="0.95635959769198686"/>
    <n v="4.8400999999999996"/>
    <s v="2-2,99 lei"/>
    <n v="2"/>
    <s v="0-0,99 euro"/>
    <n v="0"/>
  </r>
  <r>
    <n v="1068"/>
    <x v="14"/>
    <s v="ORAȘUL COVASNA"/>
    <x v="0"/>
    <n v="1"/>
    <m/>
    <s v="X"/>
    <s v="X"/>
    <n v="3080"/>
    <n v="12931"/>
    <n v="0"/>
    <n v="16011"/>
    <n v="3307.9895043490837"/>
    <n v="9231"/>
    <m/>
    <n v="3437"/>
    <m/>
    <x v="999"/>
    <n v="3437"/>
    <n v="1.7344816379590511"/>
    <n v="0.35835657072354932"/>
    <n v="4.6584230433517604"/>
    <n v="0.96246421424180495"/>
    <n v="4.8400999999999996"/>
    <s v="1-1,99 lei"/>
    <n v="1"/>
    <s v="0-0,99 euro"/>
    <n v="0"/>
  </r>
  <r>
    <n v="1069"/>
    <x v="14"/>
    <s v="ORAȘUL ÎNTORSURA BUZĂULUI"/>
    <x v="0"/>
    <n v="1"/>
    <m/>
    <s v="X"/>
    <s v="X"/>
    <n v="6685"/>
    <n v="2953.01"/>
    <n v="0"/>
    <n v="9638.01"/>
    <n v="1991.2832379496294"/>
    <n v="7409"/>
    <m/>
    <n v="3673"/>
    <m/>
    <x v="1000"/>
    <n v="3673"/>
    <n v="1.3008516668916184"/>
    <n v="0.26876545255090151"/>
    <n v="2.6240157909066157"/>
    <n v="0.54214082165794431"/>
    <n v="4.8400999999999996"/>
    <s v="1-1,99 lei"/>
    <n v="1"/>
    <s v="0-0,99 euro"/>
    <n v="0"/>
  </r>
  <r>
    <m/>
    <x v="15"/>
    <s v="A JUDEȚ"/>
    <x v="0"/>
    <m/>
    <m/>
    <m/>
    <m/>
    <n v="0"/>
    <n v="7433.66"/>
    <n v="0"/>
    <n v="7433.66"/>
    <n v="1535.8484328836182"/>
    <m/>
    <m/>
    <m/>
    <m/>
    <x v="0"/>
    <n v="0"/>
    <m/>
    <m/>
    <m/>
    <m/>
    <n v="4.8400999999999996"/>
    <m/>
    <m/>
    <m/>
    <m/>
  </r>
  <r>
    <n v="1179"/>
    <x v="15"/>
    <s v="COMUNA  RUNCU"/>
    <x v="0"/>
    <n v="1"/>
    <m/>
    <s v="X"/>
    <s v="X"/>
    <n v="0"/>
    <n v="13328.45"/>
    <n v="0"/>
    <n v="13328.45"/>
    <n v="2753.7550877047997"/>
    <n v="3540"/>
    <m/>
    <n v="1699"/>
    <m/>
    <x v="1001"/>
    <n v="1699"/>
    <n v="3.7650988700564976"/>
    <n v="0.77789691743073441"/>
    <n v="7.8448793407887001"/>
    <n v="1.620809351209417"/>
    <n v="4.8400999999999996"/>
    <s v="3-3,99 lei"/>
    <n v="3"/>
    <s v="0-0,99 euro"/>
    <n v="0"/>
  </r>
  <r>
    <n v="1117"/>
    <x v="15"/>
    <s v="COMUNA ANINOASA"/>
    <x v="0"/>
    <n v="1"/>
    <m/>
    <s v="X"/>
    <s v="X"/>
    <n v="0"/>
    <n v="21830"/>
    <n v="0"/>
    <n v="21830"/>
    <n v="4510.2373917894265"/>
    <n v="5338"/>
    <m/>
    <n v="3008"/>
    <m/>
    <x v="1002"/>
    <n v="3008"/>
    <n v="4.089546646684151"/>
    <n v="0.84493019703810912"/>
    <n v="7.2573138297872344"/>
    <n v="1.4994140265257403"/>
    <n v="4.8400999999999996"/>
    <s v="4-4,99 lei"/>
    <n v="4"/>
    <s v="0-0,99 euro"/>
    <n v="0"/>
  </r>
  <r>
    <n v="1118"/>
    <x v="15"/>
    <s v="COMUNA BĂLENI"/>
    <x v="0"/>
    <n v="1"/>
    <m/>
    <s v="X"/>
    <s v="X"/>
    <n v="20527"/>
    <n v="18975"/>
    <n v="0"/>
    <n v="39502"/>
    <n v="8161.4016239333905"/>
    <n v="6756"/>
    <m/>
    <n v="4058"/>
    <m/>
    <x v="1003"/>
    <n v="4058"/>
    <n v="5.8469508584961511"/>
    <n v="1.2080227388888973"/>
    <n v="9.7343518974864462"/>
    <n v="2.0111881774108897"/>
    <n v="4.8400999999999996"/>
    <s v="5-5,99 lei"/>
    <n v="5"/>
    <s v="1-1,99 euro"/>
    <n v="1"/>
  </r>
  <r>
    <n v="1119"/>
    <x v="15"/>
    <s v="COMUNA BĂRBULEȚU"/>
    <x v="0"/>
    <n v="1"/>
    <m/>
    <s v="X"/>
    <s v="X"/>
    <n v="0"/>
    <n v="81"/>
    <n v="0"/>
    <n v="81"/>
    <n v="16.735191421664844"/>
    <n v="1790"/>
    <m/>
    <n v="1063"/>
    <m/>
    <x v="1004"/>
    <n v="1063"/>
    <n v="4.5251396648044694E-2"/>
    <n v="9.3492689506507499E-3"/>
    <n v="7.61994355597366E-2"/>
    <n v="1.5743359756975394E-2"/>
    <n v="4.8400999999999996"/>
    <s v="0-0,99 lei"/>
    <n v="0"/>
    <s v="0-0,99 euro"/>
    <n v="0"/>
  </r>
  <r>
    <n v="1120"/>
    <x v="15"/>
    <s v="COMUNA BEZDEAD"/>
    <x v="0"/>
    <n v="1"/>
    <m/>
    <s v="X"/>
    <s v="X"/>
    <n v="0"/>
    <n v="4822"/>
    <n v="0"/>
    <n v="4822"/>
    <n v="996.26040784281327"/>
    <n v="3697"/>
    <m/>
    <n v="1807"/>
    <m/>
    <x v="1005"/>
    <n v="1807"/>
    <n v="1.3043007844197998"/>
    <n v="0.26947806541596248"/>
    <n v="2.6685113447703377"/>
    <n v="0.55133392797056624"/>
    <n v="4.8400999999999996"/>
    <s v="1-1,99 lei"/>
    <n v="1"/>
    <s v="0-0,99 euro"/>
    <n v="0"/>
  </r>
  <r>
    <n v="1121"/>
    <x v="15"/>
    <s v="COMUNA BILCIUREȘTI"/>
    <x v="0"/>
    <n v="1"/>
    <m/>
    <s v="X"/>
    <s v="X"/>
    <n v="0"/>
    <n v="8140"/>
    <n v="0"/>
    <n v="8140"/>
    <n v="1681.7834342265658"/>
    <n v="1488"/>
    <m/>
    <n v="1169"/>
    <m/>
    <x v="210"/>
    <n v="1169"/>
    <n v="5.470430107526882"/>
    <n v="1.1302308025716168"/>
    <n v="6.9632164242942682"/>
    <n v="1.4386513551980888"/>
    <n v="4.8400999999999996"/>
    <s v="5-5,99 lei"/>
    <n v="5"/>
    <s v="1-1,99 euro"/>
    <n v="1"/>
  </r>
  <r>
    <n v="1122"/>
    <x v="15"/>
    <s v="COMUNA BRANIȘTEA"/>
    <x v="0"/>
    <n v="1"/>
    <m/>
    <s v="X"/>
    <s v="X"/>
    <n v="0"/>
    <n v="8648.0499999999993"/>
    <n v="0"/>
    <n v="8648.0499999999993"/>
    <n v="1786.7502737546745"/>
    <n v="3270"/>
    <m/>
    <n v="1728"/>
    <m/>
    <x v="1006"/>
    <n v="1728"/>
    <n v="2.6446636085626909"/>
    <n v="0.54640681154577198"/>
    <n v="5.0046585648148145"/>
    <n v="1.0339990010154365"/>
    <n v="4.8400999999999996"/>
    <s v="2-2,99 lei"/>
    <n v="2"/>
    <s v="0-0,99 euro"/>
    <n v="0"/>
  </r>
  <r>
    <n v="1123"/>
    <x v="15"/>
    <s v="COMUNA BRĂNEȘTI"/>
    <x v="0"/>
    <n v="1"/>
    <m/>
    <s v="X"/>
    <s v="X"/>
    <n v="24600"/>
    <n v="10169"/>
    <n v="0"/>
    <n v="34769"/>
    <n v="7183.5292659242587"/>
    <n v="3535"/>
    <m/>
    <n v="1866"/>
    <m/>
    <x v="640"/>
    <n v="1866"/>
    <n v="9.8356435643564364"/>
    <n v="2.0321157753675414"/>
    <n v="18.632904608788852"/>
    <n v="3.8496941403666982"/>
    <n v="4.8400999999999996"/>
    <s v="9-9,99 lei"/>
    <n v="9"/>
    <s v="2-2,99 euro"/>
    <n v="2"/>
  </r>
  <r>
    <n v="1124"/>
    <x v="15"/>
    <s v="COMUNA BREZOAELE"/>
    <x v="0"/>
    <n v="1"/>
    <m/>
    <s v="X"/>
    <s v="X"/>
    <n v="0"/>
    <n v="9722.06"/>
    <n v="0"/>
    <n v="9722.06"/>
    <n v="2008.6485816408751"/>
    <n v="2872"/>
    <m/>
    <n v="2028"/>
    <m/>
    <x v="1007"/>
    <n v="2028"/>
    <n v="3.3851183844011139"/>
    <n v="0.69939017466604292"/>
    <n v="4.7939151873767258"/>
    <n v="0.99045788049352812"/>
    <n v="4.8400999999999996"/>
    <s v="3-3,99 lei"/>
    <n v="3"/>
    <s v="0-0,99 euro"/>
    <n v="0"/>
  </r>
  <r>
    <n v="1125"/>
    <x v="15"/>
    <s v="COMUNA BUCIUMENI"/>
    <x v="0"/>
    <n v="1"/>
    <m/>
    <s v="X"/>
    <s v="X"/>
    <n v="3600"/>
    <n v="51312.81"/>
    <n v="0"/>
    <n v="54912.81"/>
    <n v="11345.387491993968"/>
    <n v="3673"/>
    <m/>
    <n v="1856"/>
    <m/>
    <x v="139"/>
    <n v="1856"/>
    <n v="14.950397495235501"/>
    <n v="3.0888612828733919"/>
    <n v="29.586643318965518"/>
    <n v="6.1128165366346812"/>
    <n v="4.8400999999999996"/>
    <s v="14-14,99 lei"/>
    <n v="14"/>
    <s v="3-3,99 euro"/>
    <n v="3"/>
  </r>
  <r>
    <n v="1126"/>
    <x v="15"/>
    <s v="COMUNA BUCȘANI"/>
    <x v="0"/>
    <n v="1"/>
    <m/>
    <s v="X"/>
    <s v="X"/>
    <n v="14031"/>
    <n v="15135.56"/>
    <n v="0"/>
    <n v="29166.559999999998"/>
    <n v="6026.0242556971962"/>
    <n v="5478"/>
    <m/>
    <n v="3312"/>
    <m/>
    <x v="1008"/>
    <n v="3312"/>
    <n v="5.3243081416575384"/>
    <n v="1.1000409375131792"/>
    <n v="8.8063285024154574"/>
    <n v="1.8194517680245157"/>
    <n v="4.8400999999999996"/>
    <s v="5-5,99 lei"/>
    <n v="5"/>
    <s v="1-1,99 euro"/>
    <n v="1"/>
  </r>
  <r>
    <n v="1127"/>
    <x v="15"/>
    <s v="COMUNA BUTIMANU"/>
    <x v="0"/>
    <n v="1"/>
    <m/>
    <s v="X"/>
    <s v="X"/>
    <n v="15400"/>
    <n v="9052"/>
    <n v="0"/>
    <n v="24452"/>
    <n v="5051.9617363277621"/>
    <n v="1848"/>
    <m/>
    <n v="1529"/>
    <m/>
    <x v="1009"/>
    <n v="1529"/>
    <n v="13.231601731601732"/>
    <n v="2.7337455283158887"/>
    <n v="15.992151733158927"/>
    <n v="3.3040953147990595"/>
    <n v="4.8400999999999996"/>
    <s v="13-13,99 lei"/>
    <n v="13"/>
    <s v="2-2,99 euro"/>
    <n v="2"/>
  </r>
  <r>
    <n v="1128"/>
    <x v="15"/>
    <s v="COMUNA CÂNDEȘTI"/>
    <x v="0"/>
    <n v="1"/>
    <m/>
    <s v="X"/>
    <s v="X"/>
    <n v="5761"/>
    <n v="1463.78"/>
    <n v="0"/>
    <n v="7224.78"/>
    <n v="1492.692299745873"/>
    <n v="2302"/>
    <m/>
    <n v="1628"/>
    <m/>
    <x v="1010"/>
    <n v="1628"/>
    <n v="3.1384795829713292"/>
    <n v="0.64843279745693871"/>
    <n v="4.4378255528255526"/>
    <n v="0.91688716200606446"/>
    <n v="4.8400999999999996"/>
    <s v="3-3,99 lei"/>
    <n v="3"/>
    <s v="0-0,99 euro"/>
    <n v="0"/>
  </r>
  <r>
    <n v="1129"/>
    <x v="15"/>
    <s v="COMUNA CIOCĂNEȘTI"/>
    <x v="0"/>
    <n v="1"/>
    <m/>
    <s v="X"/>
    <s v="X"/>
    <n v="0"/>
    <n v="15307"/>
    <n v="0"/>
    <n v="15307"/>
    <n v="3162.5379640916512"/>
    <n v="4072"/>
    <m/>
    <n v="2758"/>
    <m/>
    <x v="1011"/>
    <n v="2758"/>
    <n v="3.7590864440078584"/>
    <n v="0.77665470630934463"/>
    <n v="5.5500362581580855"/>
    <n v="1.1466780145364943"/>
    <n v="4.8400999999999996"/>
    <s v="3-3,99 lei"/>
    <n v="3"/>
    <s v="0-0,99 euro"/>
    <n v="0"/>
  </r>
  <r>
    <n v="1130"/>
    <x v="15"/>
    <s v="COMUNA COBIA"/>
    <x v="0"/>
    <n v="1"/>
    <m/>
    <s v="X"/>
    <s v="X"/>
    <n v="0"/>
    <n v="17937"/>
    <n v="0"/>
    <n v="17937"/>
    <n v="3705.9151670420038"/>
    <n v="2505"/>
    <m/>
    <n v="1750"/>
    <m/>
    <x v="1012"/>
    <n v="1750"/>
    <n v="7.1604790419161679"/>
    <n v="1.4794072523121771"/>
    <n v="10.249714285714285"/>
    <n v="2.1176658097382877"/>
    <n v="4.8400999999999996"/>
    <s v="7-7,99 lei"/>
    <n v="7"/>
    <s v="1-1,99 euro"/>
    <n v="1"/>
  </r>
  <r>
    <n v="1131"/>
    <x v="15"/>
    <s v="COMUNA COJASCA"/>
    <x v="0"/>
    <n v="1"/>
    <m/>
    <s v="X"/>
    <s v="X"/>
    <n v="3000"/>
    <n v="20738"/>
    <n v="0"/>
    <n v="23738"/>
    <n v="4904.4441230553093"/>
    <n v="5652"/>
    <m/>
    <n v="4388"/>
    <m/>
    <x v="1013"/>
    <n v="4388"/>
    <n v="4.1999292285916487"/>
    <n v="0.86773604441884455"/>
    <n v="5.4097538742023703"/>
    <n v="1.1176946497391316"/>
    <n v="4.8400999999999996"/>
    <s v="4-4,99 lei"/>
    <n v="4"/>
    <s v="0-0,99 euro"/>
    <n v="0"/>
  </r>
  <r>
    <n v="1132"/>
    <x v="15"/>
    <s v="COMUNA COMIȘANI"/>
    <x v="0"/>
    <n v="1"/>
    <m/>
    <s v="X"/>
    <s v="X"/>
    <n v="1080"/>
    <n v="10547"/>
    <n v="0"/>
    <n v="11627"/>
    <n v="2402.2230945641622"/>
    <n v="4314"/>
    <m/>
    <n v="2592"/>
    <m/>
    <x v="1014"/>
    <n v="2592"/>
    <n v="2.6951784886416319"/>
    <n v="0.5568435546045809"/>
    <n v="4.4857253086419755"/>
    <n v="0.92678360129790205"/>
    <n v="4.8400999999999996"/>
    <s v="2-2,99 lei"/>
    <n v="2"/>
    <s v="0-0,99 euro"/>
    <n v="0"/>
  </r>
  <r>
    <n v="1133"/>
    <x v="15"/>
    <s v="COMUNA CONȚEȘTI"/>
    <x v="0"/>
    <n v="1"/>
    <m/>
    <s v="X"/>
    <s v="X"/>
    <n v="17296"/>
    <n v="3571"/>
    <n v="0"/>
    <n v="20867"/>
    <n v="4311.2745604429665"/>
    <n v="3366"/>
    <m/>
    <n v="1913"/>
    <m/>
    <x v="1015"/>
    <n v="1913"/>
    <n v="6.1993464052287583"/>
    <n v="1.2808302318606555"/>
    <n v="10.907997909043388"/>
    <n v="2.2536720127772956"/>
    <n v="4.8400999999999996"/>
    <s v="6-6,99 lei"/>
    <n v="6"/>
    <s v="1-1,99 euro"/>
    <n v="1"/>
  </r>
  <r>
    <n v="1134"/>
    <x v="15"/>
    <s v="COMUNA CORBII MARI"/>
    <x v="0"/>
    <n v="1"/>
    <m/>
    <s v="X"/>
    <s v="X"/>
    <n v="5500"/>
    <n v="18977"/>
    <n v="0"/>
    <n v="24477"/>
    <n v="5057.1269188653132"/>
    <n v="6231"/>
    <m/>
    <n v="3949"/>
    <m/>
    <x v="1016"/>
    <n v="3949"/>
    <n v="3.9282619162253249"/>
    <n v="0.81160759410452787"/>
    <n v="6.1982780450747024"/>
    <n v="1.2806095008521938"/>
    <n v="4.8400999999999996"/>
    <s v="3-3,99 lei"/>
    <n v="3"/>
    <s v="0-0,99 euro"/>
    <n v="0"/>
  </r>
  <r>
    <n v="1135"/>
    <x v="15"/>
    <s v="COMUNA CORNĂȚELU"/>
    <x v="0"/>
    <n v="1"/>
    <m/>
    <s v="X"/>
    <s v="X"/>
    <n v="0"/>
    <n v="38419"/>
    <n v="0"/>
    <n v="38419"/>
    <n v="7937.6459164066864"/>
    <n v="1066"/>
    <m/>
    <n v="987"/>
    <m/>
    <x v="374"/>
    <n v="987"/>
    <n v="36.040337711069419"/>
    <n v="7.4461969197060851"/>
    <n v="38.925025329280651"/>
    <n v="8.0421944441810407"/>
    <n v="4.8400999999999996"/>
    <s v="36-36,99 lei"/>
    <n v="36"/>
    <s v="7-7,99 euro"/>
    <n v="7"/>
  </r>
  <r>
    <n v="1136"/>
    <x v="15"/>
    <s v="COMUNA CORNEȘTI"/>
    <x v="0"/>
    <n v="1"/>
    <m/>
    <s v="X"/>
    <s v="X"/>
    <n v="12852"/>
    <n v="30591"/>
    <n v="0"/>
    <n v="43443"/>
    <n v="8975.6409991529108"/>
    <n v="5067"/>
    <m/>
    <n v="3324"/>
    <m/>
    <x v="1017"/>
    <n v="3324"/>
    <n v="8.5737122557726462"/>
    <n v="1.7713915530201128"/>
    <n v="13.069494584837544"/>
    <n v="2.7002530081687457"/>
    <n v="4.8400999999999996"/>
    <s v="8-8,99 lei"/>
    <n v="8"/>
    <s v="1-1,99 euro"/>
    <n v="1"/>
  </r>
  <r>
    <n v="1137"/>
    <x v="15"/>
    <s v="COMUNA COSTEȘTII DIN VALE"/>
    <x v="0"/>
    <n v="1"/>
    <m/>
    <s v="X"/>
    <s v="X"/>
    <n v="0"/>
    <n v="6396.21"/>
    <n v="0"/>
    <n v="6396.21"/>
    <n v="1321.5036879403319"/>
    <n v="2705"/>
    <m/>
    <n v="1515"/>
    <m/>
    <x v="1018"/>
    <n v="1515"/>
    <n v="2.3645878003696859"/>
    <n v="0.48854110459901368"/>
    <n v="4.2219207920792083"/>
    <n v="0.87227966200681972"/>
    <n v="4.8400999999999996"/>
    <s v="2-2,99 lei"/>
    <n v="2"/>
    <s v="0-0,99 euro"/>
    <n v="0"/>
  </r>
  <r>
    <n v="1138"/>
    <x v="15"/>
    <s v="COMUNA CRÂNGURILE"/>
    <x v="0"/>
    <n v="1"/>
    <m/>
    <s v="X"/>
    <s v="X"/>
    <n v="1500"/>
    <n v="18435"/>
    <n v="0"/>
    <n v="19935"/>
    <n v="4118.7165554430694"/>
    <n v="2678"/>
    <m/>
    <n v="1792"/>
    <m/>
    <x v="1019"/>
    <n v="1792"/>
    <n v="7.4439880507841671"/>
    <n v="1.5379822835859109"/>
    <n v="11.124441964285714"/>
    <n v="2.2983909349570699"/>
    <n v="4.8400999999999996"/>
    <s v="7-7,99 lei"/>
    <n v="7"/>
    <s v="1-1,99 euro"/>
    <n v="1"/>
  </r>
  <r>
    <n v="1139"/>
    <x v="15"/>
    <s v="COMUNA CREVEDIA"/>
    <x v="0"/>
    <n v="1"/>
    <m/>
    <s v="X"/>
    <s v="X"/>
    <n v="0"/>
    <n v="12202.76"/>
    <n v="0"/>
    <n v="12202.76"/>
    <n v="2521.179314476974"/>
    <n v="4948"/>
    <m/>
    <n v="3519"/>
    <m/>
    <x v="1020"/>
    <n v="3519"/>
    <n v="2.4662004850444625"/>
    <n v="0.50953502717804644"/>
    <n v="3.4676783177038932"/>
    <n v="0.71644765969791813"/>
    <n v="4.8400999999999996"/>
    <s v="2-2,99 lei"/>
    <n v="2"/>
    <s v="0-0,99 euro"/>
    <n v="0"/>
  </r>
  <r>
    <n v="1140"/>
    <x v="15"/>
    <s v="COMUNA DĂRMĂNEȘTI"/>
    <x v="0"/>
    <n v="1"/>
    <m/>
    <s v="X"/>
    <s v="X"/>
    <n v="5642"/>
    <n v="12084"/>
    <n v="0"/>
    <n v="17726"/>
    <n v="3662.3210264250743"/>
    <n v="3833"/>
    <m/>
    <n v="2329"/>
    <m/>
    <x v="1021"/>
    <n v="2329"/>
    <n v="4.6245760500913127"/>
    <n v="0.95547117830030637"/>
    <n v="7.6109918419922717"/>
    <n v="1.5724864862280268"/>
    <n v="4.8400999999999996"/>
    <s v="4-4,99 lei"/>
    <n v="4"/>
    <s v="0-0,99 euro"/>
    <n v="0"/>
  </r>
  <r>
    <n v="1141"/>
    <x v="15"/>
    <s v="COMUNA DOBRA"/>
    <x v="0"/>
    <n v="1"/>
    <m/>
    <s v="X"/>
    <s v="X"/>
    <n v="0"/>
    <n v="14846.46"/>
    <n v="0"/>
    <n v="14846.46"/>
    <n v="3067.3870374579037"/>
    <n v="2962"/>
    <m/>
    <n v="1989"/>
    <m/>
    <x v="1022"/>
    <n v="1989"/>
    <n v="5.012309250506414"/>
    <n v="1.0355796885408182"/>
    <n v="7.4642835595776766"/>
    <n v="1.5421754838903488"/>
    <n v="4.8400999999999996"/>
    <s v="5-5,99 lei"/>
    <n v="5"/>
    <s v="1-1,99 euro"/>
    <n v="1"/>
  </r>
  <r>
    <n v="1142"/>
    <x v="15"/>
    <s v="COMUNA DOICEȘTI"/>
    <x v="0"/>
    <n v="1"/>
    <m/>
    <s v="X"/>
    <s v="X"/>
    <n v="0"/>
    <n v="7345.12"/>
    <n v="0"/>
    <n v="7345.12"/>
    <n v="1517.5554224086279"/>
    <n v="3930"/>
    <m/>
    <n v="1987"/>
    <m/>
    <x v="1023"/>
    <n v="1987"/>
    <n v="1.8689872773536895"/>
    <n v="0.38614641791568138"/>
    <n v="3.6965878208354304"/>
    <n v="0.76374203442809663"/>
    <n v="4.8400999999999996"/>
    <s v="1-1,99 lei"/>
    <n v="1"/>
    <s v="0-0,99 euro"/>
    <n v="0"/>
  </r>
  <r>
    <n v="1143"/>
    <x v="15"/>
    <s v="COMUNA DRAGODANA"/>
    <x v="0"/>
    <n v="1"/>
    <m/>
    <s v="X"/>
    <s v="X"/>
    <n v="20100"/>
    <n v="15642.38"/>
    <n v="0"/>
    <n v="35742.379999999997"/>
    <n v="7384.6366810603085"/>
    <n v="5499"/>
    <m/>
    <n v="3302"/>
    <m/>
    <x v="1024"/>
    <n v="3302"/>
    <n v="6.4997963266048364"/>
    <n v="1.3429053793526657"/>
    <n v="10.824463961235613"/>
    <n v="2.2364132892369195"/>
    <n v="4.8400999999999996"/>
    <s v="6-6,99 lei"/>
    <n v="6"/>
    <s v="1-1,99 euro"/>
    <n v="1"/>
  </r>
  <r>
    <n v="1144"/>
    <x v="15"/>
    <s v="COMUNA DRAGOMIREȘTI"/>
    <x v="0"/>
    <n v="1"/>
    <m/>
    <s v="X"/>
    <s v="X"/>
    <n v="9000"/>
    <n v="3812.07"/>
    <n v="0"/>
    <n v="12812.07"/>
    <n v="2647.0672093551789"/>
    <n v="7325"/>
    <m/>
    <n v="3986"/>
    <m/>
    <x v="871"/>
    <n v="3986"/>
    <n v="1.7490880546075085"/>
    <n v="0.36137436305190157"/>
    <n v="3.2142674360260912"/>
    <n v="0.66409112126321601"/>
    <n v="4.8400999999999996"/>
    <s v="1-1,99 lei"/>
    <n v="1"/>
    <s v="0-0,99 euro"/>
    <n v="0"/>
  </r>
  <r>
    <n v="1145"/>
    <x v="15"/>
    <s v="COMUNA FINTA"/>
    <x v="0"/>
    <n v="1"/>
    <m/>
    <s v="X"/>
    <s v="X"/>
    <n v="2000"/>
    <n v="9202.9"/>
    <n v="0"/>
    <n v="11202.9"/>
    <n v="2314.6009379971488"/>
    <n v="3317"/>
    <m/>
    <n v="2113"/>
    <m/>
    <x v="1025"/>
    <n v="2113"/>
    <n v="3.3774193548387097"/>
    <n v="0.69779949894397009"/>
    <n v="5.3018930430667295"/>
    <n v="1.0954098144804301"/>
    <n v="4.8400999999999996"/>
    <s v="3-3,99 lei"/>
    <n v="3"/>
    <s v="0-0,99 euro"/>
    <n v="0"/>
  </r>
  <r>
    <n v="1146"/>
    <x v="15"/>
    <s v="COMUNA GLODENI"/>
    <x v="0"/>
    <n v="1"/>
    <m/>
    <s v="X"/>
    <s v="X"/>
    <n v="1800"/>
    <n v="5942.96"/>
    <n v="0"/>
    <n v="7742.96"/>
    <n v="1599.7520712381977"/>
    <n v="3445"/>
    <m/>
    <n v="1632"/>
    <m/>
    <x v="1026"/>
    <n v="1632"/>
    <n v="2.2475936139332364"/>
    <n v="0.46436925144795288"/>
    <n v="4.7444607843137252"/>
    <n v="0.98024023972928775"/>
    <n v="4.8400999999999996"/>
    <s v="2-2,99 lei"/>
    <n v="2"/>
    <s v="0-0,99 euro"/>
    <n v="0"/>
  </r>
  <r>
    <n v="1147"/>
    <x v="15"/>
    <s v="COMUNA GURA FOII"/>
    <x v="0"/>
    <n v="1"/>
    <m/>
    <s v="X"/>
    <s v="X"/>
    <n v="0"/>
    <n v="23859"/>
    <n v="0"/>
    <n v="23859"/>
    <n v="4929.4436065370555"/>
    <n v="1883"/>
    <m/>
    <n v="1428"/>
    <m/>
    <x v="717"/>
    <n v="1428"/>
    <n v="12.670738183749336"/>
    <n v="2.6178670241832478"/>
    <n v="16.707983193277311"/>
    <n v="3.4519913211043805"/>
    <n v="4.8400999999999996"/>
    <s v="12-12,99 lei"/>
    <n v="12"/>
    <s v="2-2,99 euro"/>
    <n v="2"/>
  </r>
  <r>
    <n v="1148"/>
    <x v="15"/>
    <s v="COMUNA GURA OCNIȚEI"/>
    <x v="0"/>
    <n v="1"/>
    <m/>
    <s v="X"/>
    <s v="X"/>
    <n v="0"/>
    <n v="13124"/>
    <n v="0"/>
    <n v="13124"/>
    <n v="2711.5142249127084"/>
    <n v="5941"/>
    <m/>
    <n v="3074"/>
    <m/>
    <x v="1027"/>
    <n v="3074"/>
    <n v="2.209055714526174"/>
    <n v="0.45640704004590277"/>
    <n v="4.2693558880936893"/>
    <n v="0.8820800991908615"/>
    <n v="4.8400999999999996"/>
    <s v="2-2,99 lei"/>
    <n v="2"/>
    <s v="0-0,99 euro"/>
    <n v="0"/>
  </r>
  <r>
    <n v="1149"/>
    <x v="15"/>
    <s v="COMUNA GURA ȘUȚII"/>
    <x v="0"/>
    <n v="1"/>
    <m/>
    <s v="X"/>
    <s v="X"/>
    <n v="9500"/>
    <n v="10812"/>
    <n v="0"/>
    <n v="20312"/>
    <n v="4196.6075081093368"/>
    <n v="4253"/>
    <m/>
    <n v="2483"/>
    <m/>
    <x v="1028"/>
    <n v="2483"/>
    <n v="4.775922877968493"/>
    <n v="0.9867405379989036"/>
    <n v="8.1804269029399919"/>
    <n v="1.6901359275510821"/>
    <n v="4.8400999999999996"/>
    <s v="4-4,99 lei"/>
    <n v="4"/>
    <s v="0-0,99 euro"/>
    <n v="0"/>
  </r>
  <r>
    <n v="1150"/>
    <x v="15"/>
    <s v="COMUNA HULUBEȘTI"/>
    <x v="0"/>
    <n v="1"/>
    <m/>
    <s v="X"/>
    <s v="X"/>
    <n v="0"/>
    <n v="26438.11"/>
    <n v="0"/>
    <n v="26438.11"/>
    <n v="5462.3065639139695"/>
    <n v="2626"/>
    <m/>
    <n v="1614"/>
    <m/>
    <x v="283"/>
    <n v="1614"/>
    <n v="10.067825590251333"/>
    <n v="2.0800862771949618"/>
    <n v="16.380489467162331"/>
    <n v="3.3843287260929178"/>
    <n v="4.8400999999999996"/>
    <s v="10-10,99 lei"/>
    <n v="10"/>
    <s v="2-2,99 euro"/>
    <n v="2"/>
  </r>
  <r>
    <n v="1151"/>
    <x v="15"/>
    <s v="COMUNA I. L. CARAGIALE"/>
    <x v="0"/>
    <n v="1"/>
    <m/>
    <s v="X"/>
    <s v="X"/>
    <n v="0"/>
    <n v="14078.66"/>
    <n v="0"/>
    <n v="14078.66"/>
    <n v="2908.7539513646416"/>
    <n v="5439"/>
    <m/>
    <n v="2916"/>
    <m/>
    <x v="1029"/>
    <n v="2916"/>
    <n v="2.5884647913219343"/>
    <n v="0.53479572556805322"/>
    <n v="4.8280727023319612"/>
    <n v="0.99751507248444493"/>
    <n v="4.8400999999999996"/>
    <s v="2-2,99 lei"/>
    <n v="2"/>
    <s v="0-0,99 euro"/>
    <n v="0"/>
  </r>
  <r>
    <n v="1152"/>
    <x v="15"/>
    <s v="COMUNA IEDERA"/>
    <x v="0"/>
    <n v="1"/>
    <m/>
    <s v="X"/>
    <s v="X"/>
    <n v="0"/>
    <n v="10704.83"/>
    <n v="0"/>
    <n v="10704.83"/>
    <n v="2211.6960393380305"/>
    <n v="3163"/>
    <m/>
    <n v="1763"/>
    <m/>
    <x v="1030"/>
    <n v="1763"/>
    <n v="3.3843914005690801"/>
    <n v="0.6992399744982708"/>
    <n v="6.0719398752127054"/>
    <n v="1.2545071125003009"/>
    <n v="4.8400999999999996"/>
    <s v="3-3,99 lei"/>
    <n v="3"/>
    <s v="0-0,99 euro"/>
    <n v="0"/>
  </r>
  <r>
    <n v="1153"/>
    <x v="15"/>
    <s v="COMUNA LUCIENI"/>
    <x v="0"/>
    <n v="1"/>
    <m/>
    <s v="X"/>
    <s v="X"/>
    <n v="1650"/>
    <n v="17322"/>
    <n v="0"/>
    <n v="18972"/>
    <n v="3919.7537240966099"/>
    <n v="2496"/>
    <m/>
    <n v="1568"/>
    <m/>
    <x v="1031"/>
    <n v="1568"/>
    <n v="7.6009615384615383"/>
    <n v="1.5704141522822956"/>
    <n v="12.099489795918368"/>
    <n v="2.4998429362861034"/>
    <n v="4.8400999999999996"/>
    <s v="7-7,99 lei"/>
    <n v="7"/>
    <s v="1-1,99 euro"/>
    <n v="1"/>
  </r>
  <r>
    <n v="1154"/>
    <x v="15"/>
    <s v="COMUNA LUDEȘTI"/>
    <x v="0"/>
    <n v="1"/>
    <m/>
    <s v="X"/>
    <s v="X"/>
    <n v="21022"/>
    <n v="14315.53"/>
    <n v="0"/>
    <n v="35337.53"/>
    <n v="7300.9917150472102"/>
    <n v="3969"/>
    <m/>
    <n v="2220"/>
    <m/>
    <x v="1032"/>
    <n v="2220"/>
    <n v="8.9033837238599141"/>
    <n v="1.8395040854238374"/>
    <n v="15.917806306306305"/>
    <n v="3.2887350067780226"/>
    <n v="4.8400999999999996"/>
    <s v="8-8,99 lei"/>
    <n v="8"/>
    <s v="1-1,99 euro"/>
    <n v="1"/>
  </r>
  <r>
    <n v="1155"/>
    <x v="15"/>
    <s v="COMUNA LUNGULEȚU"/>
    <x v="0"/>
    <n v="1"/>
    <m/>
    <s v="X"/>
    <s v="X"/>
    <n v="23870"/>
    <n v="9011"/>
    <n v="0"/>
    <n v="32881"/>
    <n v="6793.4546806884164"/>
    <n v="4321"/>
    <m/>
    <n v="2882"/>
    <m/>
    <x v="1033"/>
    <n v="2882"/>
    <n v="7.609581115482527"/>
    <n v="1.5721950198306911"/>
    <n v="11.409090909090908"/>
    <n v="2.3572014853186731"/>
    <n v="4.8400999999999996"/>
    <s v="7-7,99 lei"/>
    <n v="7"/>
    <s v="1-1,99 euro"/>
    <n v="1"/>
  </r>
  <r>
    <n v="1156"/>
    <x v="15"/>
    <s v="COMUNA MALU CU FLORI"/>
    <x v="0"/>
    <n v="1"/>
    <m/>
    <s v="X"/>
    <s v="X"/>
    <n v="18865"/>
    <n v="8784"/>
    <n v="0"/>
    <n v="27649"/>
    <n v="5712.4852792297688"/>
    <n v="1876"/>
    <m/>
    <n v="1409"/>
    <m/>
    <x v="1034"/>
    <n v="1409"/>
    <n v="14.738272921108742"/>
    <n v="3.0450347970307936"/>
    <n v="19.623136976579133"/>
    <n v="4.0542833777358185"/>
    <n v="4.8400999999999996"/>
    <s v="14-14,99 lei"/>
    <n v="14"/>
    <s v="3-3,99 euro"/>
    <n v="3"/>
  </r>
  <r>
    <n v="1157"/>
    <x v="15"/>
    <s v="COMUNA MĂNEȘTI"/>
    <x v="0"/>
    <n v="1"/>
    <m/>
    <s v="X"/>
    <s v="X"/>
    <n v="0"/>
    <n v="12892.64"/>
    <n v="0"/>
    <n v="12892.64"/>
    <n v="2663.7135596371977"/>
    <n v="3999"/>
    <m/>
    <n v="2236"/>
    <m/>
    <x v="1035"/>
    <n v="2236"/>
    <n v="3.2239659914978742"/>
    <n v="0.6660949136377089"/>
    <n v="5.7659391771019672"/>
    <n v="1.1912851340059023"/>
    <n v="4.8400999999999996"/>
    <s v="3-3,99 lei"/>
    <n v="3"/>
    <s v="0-0,99 euro"/>
    <n v="0"/>
  </r>
  <r>
    <n v="1158"/>
    <x v="15"/>
    <s v="COMUNA MĂTĂSARU"/>
    <x v="0"/>
    <n v="1"/>
    <m/>
    <s v="X"/>
    <s v="X"/>
    <n v="0"/>
    <n v="17235.98"/>
    <n v="0"/>
    <n v="17235.98"/>
    <n v="3561.0793165430468"/>
    <n v="4179"/>
    <m/>
    <n v="2275"/>
    <m/>
    <x v="1036"/>
    <n v="2275"/>
    <n v="4.1244268963866952"/>
    <n v="0.85213671130486879"/>
    <n v="7.576254945054945"/>
    <n v="1.5653095896892513"/>
    <n v="4.8400999999999996"/>
    <s v="4-4,99 lei"/>
    <n v="4"/>
    <s v="0-0,99 euro"/>
    <n v="0"/>
  </r>
  <r>
    <n v="1159"/>
    <x v="15"/>
    <s v="COMUNA MOGOȘANI"/>
    <x v="0"/>
    <n v="1"/>
    <m/>
    <s v="X"/>
    <s v="X"/>
    <n v="0"/>
    <n v="10980"/>
    <n v="0"/>
    <n v="10980"/>
    <n v="2268.5481704923454"/>
    <n v="3535"/>
    <m/>
    <n v="2608"/>
    <m/>
    <x v="640"/>
    <n v="2608"/>
    <n v="3.1060820367751063"/>
    <n v="0.64173922786204962"/>
    <n v="4.2101226993865026"/>
    <n v="0.86984208991270917"/>
    <n v="4.8400999999999996"/>
    <s v="3-3,99 lei"/>
    <n v="3"/>
    <s v="0-0,99 euro"/>
    <n v="0"/>
  </r>
  <r>
    <n v="1160"/>
    <x v="15"/>
    <s v="COMUNA MOROENI"/>
    <x v="0"/>
    <n v="1"/>
    <m/>
    <s v="X"/>
    <s v="X"/>
    <n v="3000"/>
    <n v="9581.7999999999993"/>
    <n v="0"/>
    <n v="12581.8"/>
    <n v="2599.4917460383049"/>
    <n v="4114"/>
    <m/>
    <n v="2827"/>
    <m/>
    <x v="1037"/>
    <n v="2827"/>
    <n v="3.0582887700534758"/>
    <n v="0.63186478999472651"/>
    <n v="4.4505836575875488"/>
    <n v="0.91952307960322066"/>
    <n v="4.8400999999999996"/>
    <s v="3-3,99 lei"/>
    <n v="3"/>
    <s v="0-0,99 euro"/>
    <n v="0"/>
  </r>
  <r>
    <n v="1161"/>
    <x v="15"/>
    <s v="COMUNA MORTENI"/>
    <x v="0"/>
    <n v="1"/>
    <m/>
    <s v="X"/>
    <s v="X"/>
    <n v="29919"/>
    <n v="10092.52"/>
    <n v="0"/>
    <n v="40011.520000000004"/>
    <n v="8266.6721761947083"/>
    <n v="2256"/>
    <m/>
    <n v="1556"/>
    <m/>
    <x v="1038"/>
    <n v="1556"/>
    <n v="17.735602836879433"/>
    <n v="3.6643050426394983"/>
    <n v="25.714344473007714"/>
    <n v="5.312771321461895"/>
    <n v="4.8400999999999996"/>
    <s v="17-17,99 lei"/>
    <n v="17"/>
    <s v="3-3,99 euro"/>
    <n v="3"/>
  </r>
  <r>
    <n v="1162"/>
    <x v="15"/>
    <s v="COMUNA MOȚĂIENI"/>
    <x v="0"/>
    <n v="1"/>
    <m/>
    <s v="X"/>
    <s v="X"/>
    <n v="400"/>
    <n v="6503.89"/>
    <n v="0"/>
    <n v="6903.89"/>
    <n v="1426.394082766885"/>
    <n v="1724"/>
    <m/>
    <n v="1064"/>
    <m/>
    <x v="1039"/>
    <n v="1064"/>
    <n v="4.0045765661252899"/>
    <n v="0.82737475798543214"/>
    <n v="6.4886184210526316"/>
    <n v="1.34059594245008"/>
    <n v="4.8400999999999996"/>
    <s v="4-4,99 lei"/>
    <n v="4"/>
    <s v="0-0,99 euro"/>
    <n v="0"/>
  </r>
  <r>
    <n v="1163"/>
    <x v="15"/>
    <s v="COMUNA NICULEȘTI"/>
    <x v="0"/>
    <n v="1"/>
    <m/>
    <s v="X"/>
    <s v="X"/>
    <n v="2100"/>
    <n v="9352"/>
    <n v="0"/>
    <n v="11452"/>
    <n v="2366.0668168013058"/>
    <n v="3293"/>
    <m/>
    <n v="1840"/>
    <m/>
    <x v="1040"/>
    <n v="1840"/>
    <n v="3.4776799271181296"/>
    <n v="0.71851406522967076"/>
    <n v="6.2239130434782606"/>
    <n v="1.2859058786963617"/>
    <n v="4.8400999999999996"/>
    <s v="3-3,99 lei"/>
    <n v="3"/>
    <s v="0-0,99 euro"/>
    <n v="0"/>
  </r>
  <r>
    <n v="1164"/>
    <x v="15"/>
    <s v="COMUNA NUCET"/>
    <x v="0"/>
    <n v="1"/>
    <m/>
    <s v="X"/>
    <s v="X"/>
    <n v="1760"/>
    <n v="35857.15"/>
    <n v="0"/>
    <n v="37617.15"/>
    <n v="7771.9778516972801"/>
    <n v="3488"/>
    <m/>
    <n v="2016"/>
    <m/>
    <x v="1041"/>
    <n v="2016"/>
    <n v="10.784733371559634"/>
    <n v="2.2282046593168809"/>
    <n v="18.659300595238097"/>
    <n v="3.8551477438974602"/>
    <n v="4.8400999999999996"/>
    <s v="10-10,99 lei"/>
    <n v="10"/>
    <s v="2-2,99 euro"/>
    <n v="2"/>
  </r>
  <r>
    <n v="1165"/>
    <x v="15"/>
    <s v="COMUNA OCNIȚA"/>
    <x v="0"/>
    <n v="1"/>
    <m/>
    <s v="X"/>
    <s v="X"/>
    <n v="0"/>
    <n v="51895"/>
    <n v="0"/>
    <n v="51895"/>
    <n v="10721.885911448111"/>
    <n v="3557"/>
    <m/>
    <n v="2055"/>
    <m/>
    <x v="1042"/>
    <n v="2055"/>
    <n v="14.589541748664605"/>
    <n v="3.0143058508428764"/>
    <n v="25.253041362530414"/>
    <n v="5.2174627306316843"/>
    <n v="4.8400999999999996"/>
    <s v="14-14,99 lei"/>
    <n v="14"/>
    <s v="3-3,99 euro"/>
    <n v="3"/>
  </r>
  <r>
    <n v="1166"/>
    <x v="15"/>
    <s v="COMUNA ODOBEȘTI"/>
    <x v="0"/>
    <n v="1"/>
    <m/>
    <s v="X"/>
    <s v="X"/>
    <n v="1350"/>
    <n v="38721.9"/>
    <n v="0"/>
    <n v="40071.9"/>
    <n v="8279.1471250594004"/>
    <n v="3969"/>
    <m/>
    <n v="2610"/>
    <m/>
    <x v="1032"/>
    <n v="2610"/>
    <n v="10.096220710506426"/>
    <n v="2.0859529163666921"/>
    <n v="15.353218390804598"/>
    <n v="3.1720870210955558"/>
    <n v="4.8400999999999996"/>
    <s v="10-10,99 lei"/>
    <n v="10"/>
    <s v="2-2,99 euro"/>
    <n v="2"/>
  </r>
  <r>
    <n v="1168"/>
    <x v="15"/>
    <s v="COMUNA PERȘINARI"/>
    <x v="0"/>
    <n v="1"/>
    <m/>
    <s v="X"/>
    <s v="X"/>
    <n v="0"/>
    <n v="20289"/>
    <n v="0"/>
    <n v="20289"/>
    <n v="4191.8555401747899"/>
    <n v="2289"/>
    <m/>
    <n v="1164"/>
    <m/>
    <x v="1043"/>
    <n v="1164"/>
    <n v="8.8636959370904318"/>
    <n v="1.8313042988968065"/>
    <n v="17.430412371134022"/>
    <n v="3.601250464067689"/>
    <n v="4.8400999999999996"/>
    <s v="8-8,99 lei"/>
    <n v="8"/>
    <s v="1-1,99 euro"/>
    <n v="1"/>
  </r>
  <r>
    <n v="1167"/>
    <x v="15"/>
    <s v="COMUNA PETREȘTI"/>
    <x v="0"/>
    <n v="1"/>
    <m/>
    <s v="X"/>
    <s v="X"/>
    <n v="0"/>
    <n v="15752.56"/>
    <n v="0"/>
    <n v="15752.56"/>
    <n v="3254.5939133488978"/>
    <n v="4608"/>
    <m/>
    <n v="2563"/>
    <m/>
    <x v="1044"/>
    <n v="2563"/>
    <n v="3.4185243055555556"/>
    <n v="0.70629208188995174"/>
    <n v="6.146141240733515"/>
    <n v="1.2698376563983214"/>
    <n v="4.8400999999999996"/>
    <s v="3-3,99 lei"/>
    <n v="3"/>
    <s v="0-0,99 euro"/>
    <n v="0"/>
  </r>
  <r>
    <n v="1169"/>
    <x v="15"/>
    <s v="COMUNA PIETRARI"/>
    <x v="0"/>
    <n v="1"/>
    <m/>
    <s v="X"/>
    <s v="X"/>
    <n v="6800"/>
    <n v="6040"/>
    <n v="0"/>
    <n v="12840"/>
    <n v="2652.8377512861307"/>
    <n v="1981"/>
    <m/>
    <n v="1355"/>
    <m/>
    <x v="1045"/>
    <n v="1355"/>
    <n v="6.4815749621403329"/>
    <n v="1.3391407124109695"/>
    <n v="9.476014760147601"/>
    <n v="1.9578138385875503"/>
    <n v="4.8400999999999996"/>
    <s v="6-6,99 lei"/>
    <n v="6"/>
    <s v="1-1,99 euro"/>
    <n v="1"/>
  </r>
  <r>
    <n v="1170"/>
    <x v="15"/>
    <s v="COMUNA PIETROȘIȚA"/>
    <x v="0"/>
    <n v="1"/>
    <m/>
    <s v="X"/>
    <s v="X"/>
    <n v="0"/>
    <n v="5917"/>
    <n v="0"/>
    <n v="5917"/>
    <n v="1222.4954029875416"/>
    <n v="2642"/>
    <m/>
    <n v="1424"/>
    <m/>
    <x v="1046"/>
    <n v="1424"/>
    <n v="2.2395912187736564"/>
    <n v="0.46271589817847902"/>
    <n v="4.1551966292134832"/>
    <n v="0.85849396277215007"/>
    <n v="4.8400999999999996"/>
    <s v="2-2,99 lei"/>
    <n v="2"/>
    <s v="0-0,99 euro"/>
    <n v="0"/>
  </r>
  <r>
    <n v="1171"/>
    <x v="15"/>
    <s v="COMUNA POIANA"/>
    <x v="0"/>
    <n v="1"/>
    <m/>
    <s v="X"/>
    <s v="X"/>
    <n v="6840"/>
    <n v="7880"/>
    <n v="0"/>
    <n v="14720"/>
    <n v="3041.2594781099565"/>
    <n v="2824"/>
    <m/>
    <n v="1806"/>
    <m/>
    <x v="1047"/>
    <n v="1806"/>
    <n v="5.2124645892351271"/>
    <n v="1.0769332429567835"/>
    <n v="8.1506090808416385"/>
    <n v="1.6839753477906736"/>
    <n v="4.8400999999999996"/>
    <s v="5-5,99 lei"/>
    <n v="5"/>
    <s v="1-1,99 euro"/>
    <n v="1"/>
  </r>
  <r>
    <n v="1172"/>
    <x v="15"/>
    <s v="COMUNA POTLOGI"/>
    <x v="0"/>
    <n v="1"/>
    <m/>
    <s v="X"/>
    <s v="X"/>
    <n v="1320"/>
    <n v="14549"/>
    <n v="0"/>
    <n v="15869"/>
    <n v="3278.6512675357949"/>
    <n v="6736"/>
    <m/>
    <n v="2836"/>
    <m/>
    <x v="1048"/>
    <n v="2836"/>
    <n v="2.3558491686460807"/>
    <n v="0.48673563947977955"/>
    <n v="5.5955571227080396"/>
    <n v="1.1560829575231999"/>
    <n v="4.8400999999999996"/>
    <s v="2-2,99 lei"/>
    <n v="2"/>
    <s v="0-0,99 euro"/>
    <n v="0"/>
  </r>
  <r>
    <n v="1173"/>
    <x v="15"/>
    <s v="COMUNA PRODULEȘTI"/>
    <x v="0"/>
    <n v="1"/>
    <m/>
    <s v="X"/>
    <s v="X"/>
    <n v="900"/>
    <n v="7141"/>
    <n v="0"/>
    <n v="8041"/>
    <n v="1661.3293113778643"/>
    <n v="2759"/>
    <m/>
    <n v="1670"/>
    <m/>
    <x v="1049"/>
    <n v="1670"/>
    <n v="2.9144617615077926"/>
    <n v="0.60214907987599287"/>
    <n v="4.8149700598802392"/>
    <n v="0.99480797088494866"/>
    <n v="4.8400999999999996"/>
    <s v="2-2,99 lei"/>
    <n v="2"/>
    <s v="0-0,99 euro"/>
    <n v="0"/>
  </r>
  <r>
    <n v="1174"/>
    <x v="15"/>
    <s v="COMUNA PUCHENI"/>
    <x v="0"/>
    <n v="1"/>
    <m/>
    <s v="X"/>
    <s v="X"/>
    <n v="0"/>
    <n v="19557"/>
    <n v="0"/>
    <n v="19557"/>
    <n v="4040.6189954753004"/>
    <n v="1486"/>
    <m/>
    <n v="1103"/>
    <m/>
    <x v="1050"/>
    <n v="1103"/>
    <n v="13.160834454912516"/>
    <n v="2.7191244922444819"/>
    <n v="17.730734360834088"/>
    <n v="3.6632991799413421"/>
    <n v="4.8400999999999996"/>
    <s v="13-13,99 lei"/>
    <n v="13"/>
    <s v="2-2,99 euro"/>
    <n v="2"/>
  </r>
  <r>
    <n v="1175"/>
    <x v="15"/>
    <s v="COMUNA RACIU"/>
    <x v="0"/>
    <n v="1"/>
    <m/>
    <s v="X"/>
    <s v="X"/>
    <n v="1500"/>
    <n v="9524"/>
    <n v="0"/>
    <n v="11024"/>
    <n v="2277.638891758435"/>
    <n v="2699"/>
    <m/>
    <n v="1608"/>
    <m/>
    <x v="1051"/>
    <n v="1608"/>
    <n v="4.0844757317525007"/>
    <n v="0.84388250898793438"/>
    <n v="6.855721393034826"/>
    <n v="1.4164420968646985"/>
    <n v="4.8400999999999996"/>
    <s v="4-4,99 lei"/>
    <n v="4"/>
    <s v="0-0,99 euro"/>
    <n v="0"/>
  </r>
  <r>
    <n v="1176"/>
    <x v="15"/>
    <s v="COMUNA RĂSCĂEȚI"/>
    <x v="0"/>
    <n v="1"/>
    <m/>
    <s v="X"/>
    <s v="X"/>
    <n v="0"/>
    <n v="8531.91"/>
    <n v="0"/>
    <n v="8531.91"/>
    <n v="1762.7549017582282"/>
    <n v="1793"/>
    <m/>
    <n v="1336"/>
    <m/>
    <x v="1052"/>
    <n v="1336"/>
    <n v="4.7584551031790294"/>
    <n v="0.98313156818640723"/>
    <n v="6.3861601796407186"/>
    <n v="1.3194273216753205"/>
    <n v="4.8400999999999996"/>
    <s v="4-4,99 lei"/>
    <n v="4"/>
    <s v="0-0,99 euro"/>
    <n v="0"/>
  </r>
  <r>
    <n v="1177"/>
    <x v="15"/>
    <s v="COMUNA RĂZVAD"/>
    <x v="0"/>
    <n v="1"/>
    <m/>
    <s v="X"/>
    <s v="X"/>
    <n v="1100"/>
    <n v="23486"/>
    <n v="0"/>
    <n v="24586"/>
    <n v="5079.6471147290349"/>
    <n v="7465"/>
    <m/>
    <n v="3911"/>
    <m/>
    <x v="1053"/>
    <n v="3911"/>
    <n v="3.2935030140656396"/>
    <n v="0.68046177022492094"/>
    <n v="6.2863717719253387"/>
    <n v="1.2988103080360611"/>
    <n v="4.8400999999999996"/>
    <s v="3-3,99 lei"/>
    <n v="3"/>
    <s v="0-0,99 euro"/>
    <n v="0"/>
  </r>
  <r>
    <n v="1178"/>
    <x v="15"/>
    <s v="COMUNA RÂU ALB"/>
    <x v="0"/>
    <n v="1"/>
    <m/>
    <s v="X"/>
    <s v="X"/>
    <n v="1029"/>
    <n v="4080.24"/>
    <n v="0"/>
    <n v="5109.24"/>
    <n v="1055.6062891262577"/>
    <n v="1178"/>
    <m/>
    <n v="790"/>
    <m/>
    <x v="1054"/>
    <n v="790"/>
    <n v="4.3372156196943967"/>
    <n v="0.89610041521753625"/>
    <n v="6.4673924050632907"/>
    <n v="1.3362104925648832"/>
    <n v="4.8400999999999996"/>
    <s v="4-4,99 lei"/>
    <n v="4"/>
    <s v="0-0,99 euro"/>
    <n v="0"/>
  </r>
  <r>
    <n v="1180"/>
    <x v="15"/>
    <s v="COMUNA SĂLCIOARA"/>
    <x v="0"/>
    <n v="1"/>
    <m/>
    <s v="X"/>
    <s v="X"/>
    <n v="0"/>
    <n v="17650.54"/>
    <n v="0"/>
    <n v="17650.54"/>
    <n v="3646.7304394537309"/>
    <n v="3141"/>
    <m/>
    <n v="1692"/>
    <m/>
    <x v="1055"/>
    <n v="1692"/>
    <n v="5.6194014645017516"/>
    <n v="1.161009372637291"/>
    <n v="10.431761229314422"/>
    <n v="2.1552780375022049"/>
    <n v="4.8400999999999996"/>
    <s v="5-5,99 lei"/>
    <n v="5"/>
    <s v="1-1,99 euro"/>
    <n v="1"/>
  </r>
  <r>
    <n v="1181"/>
    <x v="15"/>
    <s v="COMUNA SLOBOZIA MOARĂ"/>
    <x v="0"/>
    <n v="1"/>
    <m/>
    <s v="X"/>
    <s v="X"/>
    <n v="660"/>
    <n v="9016.7999999999993"/>
    <n v="0"/>
    <n v="9676.7999999999993"/>
    <n v="1999.297535174893"/>
    <n v="1683"/>
    <m/>
    <n v="1332"/>
    <m/>
    <x v="1056"/>
    <n v="1332"/>
    <n v="5.749732620320855"/>
    <n v="1.1879367410427173"/>
    <n v="7.2648648648648644"/>
    <n v="1.5009741255066764"/>
    <n v="4.8400999999999996"/>
    <s v="5-5,99 lei"/>
    <n v="5"/>
    <s v="1-1,99 euro"/>
    <n v="1"/>
  </r>
  <r>
    <n v="1182"/>
    <x v="15"/>
    <s v="COMUNA ȘELARU"/>
    <x v="0"/>
    <n v="1"/>
    <m/>
    <s v="X"/>
    <s v="X"/>
    <n v="0"/>
    <n v="35328"/>
    <n v="0"/>
    <n v="35328"/>
    <n v="7299.0227474638959"/>
    <n v="2497"/>
    <m/>
    <n v="1800"/>
    <m/>
    <x v="588"/>
    <n v="1800"/>
    <n v="14.148177813376051"/>
    <n v="2.9231168391925895"/>
    <n v="19.626666666666665"/>
    <n v="4.0550126374799422"/>
    <n v="4.8400999999999996"/>
    <s v="14-14,99 lei"/>
    <n v="14"/>
    <s v="2-2,99 euro"/>
    <n v="2"/>
  </r>
  <r>
    <n v="1183"/>
    <x v="15"/>
    <s v="COMUNA ȘOTÂNGA"/>
    <x v="0"/>
    <n v="1"/>
    <m/>
    <s v="X"/>
    <s v="X"/>
    <n v="3500"/>
    <n v="7424.23"/>
    <n v="0"/>
    <n v="10924.23"/>
    <n v="2257.0256812875768"/>
    <n v="5888"/>
    <m/>
    <n v="2729"/>
    <m/>
    <x v="1057"/>
    <n v="2729"/>
    <n v="1.8553379755434782"/>
    <n v="0.38332637250128682"/>
    <n v="4.0030157566874314"/>
    <n v="0.82705228335931724"/>
    <n v="4.8400999999999996"/>
    <s v="1-1,99 lei"/>
    <n v="1"/>
    <s v="0-0,99 euro"/>
    <n v="0"/>
  </r>
  <r>
    <n v="1184"/>
    <x v="15"/>
    <s v="COMUNA TĂRTĂȘEȘTI"/>
    <x v="0"/>
    <n v="1"/>
    <m/>
    <s v="X"/>
    <s v="X"/>
    <n v="1440"/>
    <n v="6726.49"/>
    <n v="0"/>
    <n v="8166.49"/>
    <n v="1687.2564616433547"/>
    <n v="4193"/>
    <m/>
    <n v="2501"/>
    <m/>
    <x v="1058"/>
    <n v="2501"/>
    <n v="1.9476484617219174"/>
    <n v="0.40239839295095509"/>
    <n v="3.2652898840463815"/>
    <n v="0.67463273156471593"/>
    <n v="4.8400999999999996"/>
    <s v="1-1,99 lei"/>
    <n v="1"/>
    <s v="0-0,99 euro"/>
    <n v="0"/>
  </r>
  <r>
    <n v="1185"/>
    <x v="15"/>
    <s v="COMUNA TĂTĂRANI"/>
    <x v="0"/>
    <n v="1"/>
    <m/>
    <s v="X"/>
    <s v="X"/>
    <n v="2000"/>
    <n v="14646"/>
    <n v="0"/>
    <n v="16646"/>
    <n v="3439.185140802876"/>
    <n v="4235"/>
    <m/>
    <n v="2430"/>
    <m/>
    <x v="1059"/>
    <n v="2430"/>
    <n v="3.9305785123966941"/>
    <n v="0.81208621978816431"/>
    <n v="6.8502057613168725"/>
    <n v="1.4153025270793729"/>
    <n v="4.8400999999999996"/>
    <s v="3-3,99 lei"/>
    <n v="3"/>
    <s v="0-0,99 euro"/>
    <n v="0"/>
  </r>
  <r>
    <n v="1186"/>
    <x v="15"/>
    <s v="COMUNA ULIEȘTI"/>
    <x v="0"/>
    <n v="1"/>
    <m/>
    <s v="X"/>
    <s v="X"/>
    <n v="12849"/>
    <n v="7243.5"/>
    <n v="0"/>
    <n v="20092.5"/>
    <n v="4151.2572054296406"/>
    <n v="3250"/>
    <m/>
    <n v="2242"/>
    <m/>
    <x v="679"/>
    <n v="2242"/>
    <n v="6.1823076923076927"/>
    <n v="1.2773099093629663"/>
    <n v="8.9618644067796609"/>
    <n v="1.8515866215118826"/>
    <n v="4.8400999999999996"/>
    <s v="6-6,99 lei"/>
    <n v="6"/>
    <s v="1-1,99 euro"/>
    <n v="1"/>
  </r>
  <r>
    <n v="1187"/>
    <x v="15"/>
    <s v="COMUNA ULMI"/>
    <x v="0"/>
    <n v="1"/>
    <m/>
    <s v="X"/>
    <s v="X"/>
    <n v="1200"/>
    <n v="7947.77"/>
    <n v="0"/>
    <n v="9147.77"/>
    <n v="1889.9960744612717"/>
    <n v="3902"/>
    <m/>
    <n v="2116"/>
    <m/>
    <x v="1060"/>
    <n v="2116"/>
    <n v="2.3443798052280882"/>
    <n v="0.48436598525404195"/>
    <n v="4.3231427221172023"/>
    <n v="0.89319285182479757"/>
    <n v="4.8400999999999996"/>
    <s v="2-2,99 lei"/>
    <n v="2"/>
    <s v="0-0,99 euro"/>
    <n v="0"/>
  </r>
  <r>
    <n v="1188"/>
    <x v="15"/>
    <s v="COMUNA VALEA LUNGĂ"/>
    <x v="0"/>
    <n v="1"/>
    <m/>
    <s v="X"/>
    <s v="X"/>
    <n v="0"/>
    <n v="27975"/>
    <n v="0"/>
    <n v="27975"/>
    <n v="5779.8392595194318"/>
    <n v="3955"/>
    <m/>
    <n v="2024"/>
    <m/>
    <x v="1061"/>
    <n v="2024"/>
    <n v="7.0733249051833127"/>
    <n v="1.4614005713070624"/>
    <n v="13.821640316205533"/>
    <n v="2.8556518080629605"/>
    <n v="4.8400999999999996"/>
    <s v="7-7,99 lei"/>
    <n v="7"/>
    <s v="1-1,99 euro"/>
    <n v="1"/>
  </r>
  <r>
    <n v="1189"/>
    <x v="15"/>
    <s v="COMUNA VALEA MARE"/>
    <x v="0"/>
    <n v="1"/>
    <m/>
    <s v="X"/>
    <s v="X"/>
    <n v="0"/>
    <n v="29135"/>
    <n v="0"/>
    <n v="29135"/>
    <n v="6019.5037292617926"/>
    <n v="1775"/>
    <m/>
    <n v="1251"/>
    <m/>
    <x v="1062"/>
    <n v="1251"/>
    <n v="16.414084507042254"/>
    <n v="3.3912697066263622"/>
    <n v="23.289368505195842"/>
    <n v="4.8117535805449982"/>
    <n v="4.8400999999999996"/>
    <s v="16-16,99 lei"/>
    <n v="16"/>
    <s v="3-3,99 euro"/>
    <n v="3"/>
  </r>
  <r>
    <n v="1190"/>
    <x v="15"/>
    <s v="COMUNA VĂCĂREȘTI"/>
    <x v="0"/>
    <n v="1"/>
    <m/>
    <s v="X"/>
    <s v="X"/>
    <n v="16080"/>
    <n v="25405.78"/>
    <n v="0"/>
    <n v="41485.78"/>
    <n v="8571.2650565070981"/>
    <n v="4262"/>
    <m/>
    <n v="2167"/>
    <m/>
    <x v="1063"/>
    <n v="2167"/>
    <n v="9.7338761145002337"/>
    <n v="2.011089877172008"/>
    <n v="19.14433779418551"/>
    <n v="3.9553599707000915"/>
    <n v="4.8400999999999996"/>
    <s v="9-9,99 lei"/>
    <n v="9"/>
    <s v="2-2,99 euro"/>
    <n v="2"/>
  </r>
  <r>
    <n v="1191"/>
    <x v="15"/>
    <s v="COMUNA VĂLENI-DÂMBOVIȚA"/>
    <x v="0"/>
    <n v="1"/>
    <m/>
    <s v="X"/>
    <s v="X"/>
    <n v="600"/>
    <n v="3991"/>
    <n v="0"/>
    <n v="4591"/>
    <n v="948.53412119584311"/>
    <n v="2085"/>
    <m/>
    <n v="1375"/>
    <m/>
    <x v="1064"/>
    <n v="1375"/>
    <n v="2.2019184652278176"/>
    <n v="0.45493243222822211"/>
    <n v="3.338909090909091"/>
    <n v="0.68984299723334042"/>
    <n v="4.8400999999999996"/>
    <s v="2-2,99 lei"/>
    <n v="2"/>
    <s v="0-0,99 euro"/>
    <n v="0"/>
  </r>
  <r>
    <n v="1192"/>
    <x v="15"/>
    <s v="COMUNA VÂRFURI"/>
    <x v="0"/>
    <n v="1"/>
    <m/>
    <s v="X"/>
    <s v="X"/>
    <n v="0"/>
    <n v="3538"/>
    <n v="0"/>
    <n v="3538"/>
    <n v="730.97663271420015"/>
    <n v="1480"/>
    <m/>
    <n v="879"/>
    <m/>
    <x v="1065"/>
    <n v="879"/>
    <n v="2.3905405405405404"/>
    <n v="0.49390313021229743"/>
    <n v="4.0250284414106936"/>
    <n v="0.83160026474880566"/>
    <n v="4.8400999999999996"/>
    <s v="2-2,99 lei"/>
    <n v="2"/>
    <s v="0-0,99 euro"/>
    <n v="0"/>
  </r>
  <r>
    <n v="1193"/>
    <x v="15"/>
    <s v="COMUNA VIȘINA"/>
    <x v="0"/>
    <n v="1"/>
    <m/>
    <s v="X"/>
    <s v="X"/>
    <n v="1200"/>
    <n v="3015"/>
    <n v="0"/>
    <n v="4215"/>
    <n v="870.84977583107798"/>
    <n v="3219"/>
    <m/>
    <n v="2220"/>
    <m/>
    <x v="1066"/>
    <n v="2220"/>
    <n v="1.3094128611369991"/>
    <n v="0.27053425779157442"/>
    <n v="1.8986486486486487"/>
    <n v="0.39227467379778286"/>
    <n v="4.8400999999999996"/>
    <s v="1-1,99 lei"/>
    <n v="1"/>
    <s v="0-0,99 euro"/>
    <n v="0"/>
  </r>
  <r>
    <n v="1194"/>
    <x v="15"/>
    <s v="COMUNA VIȘINEȘTI"/>
    <x v="0"/>
    <n v="1"/>
    <m/>
    <s v="X"/>
    <s v="X"/>
    <n v="1500"/>
    <n v="7027"/>
    <n v="0"/>
    <n v="8527"/>
    <n v="1761.7404599078534"/>
    <n v="1544"/>
    <m/>
    <n v="952"/>
    <m/>
    <x v="1067"/>
    <n v="952"/>
    <n v="5.5226683937823831"/>
    <n v="1.1410236139299568"/>
    <n v="8.9569327731092443"/>
    <n v="1.8505677099872408"/>
    <n v="4.8400999999999996"/>
    <s v="5-5,99 lei"/>
    <n v="5"/>
    <s v="1-1,99 euro"/>
    <n v="1"/>
  </r>
  <r>
    <n v="1195"/>
    <x v="15"/>
    <s v="COMUNA VLĂDENI"/>
    <x v="0"/>
    <n v="1"/>
    <m/>
    <s v="X"/>
    <s v="X"/>
    <n v="0"/>
    <n v="11876.1"/>
    <n v="0"/>
    <n v="11876.1"/>
    <n v="2453.6889733683192"/>
    <n v="2309"/>
    <m/>
    <n v="1359"/>
    <m/>
    <x v="1068"/>
    <n v="1359"/>
    <n v="5.1433954092680816"/>
    <n v="1.0626630460668338"/>
    <n v="8.738852097130243"/>
    <n v="1.8055106500134799"/>
    <n v="4.8400999999999996"/>
    <s v="5-5,99 lei"/>
    <n v="5"/>
    <s v="1-1,99 euro"/>
    <n v="1"/>
  </r>
  <r>
    <n v="1196"/>
    <x v="15"/>
    <s v="COMUNA VOINEȘTI"/>
    <x v="0"/>
    <n v="1"/>
    <m/>
    <s v="X"/>
    <s v="X"/>
    <n v="1500"/>
    <n v="12682"/>
    <n v="0"/>
    <n v="14182"/>
    <n v="2930.1047499018619"/>
    <n v="4984"/>
    <m/>
    <n v="3005"/>
    <m/>
    <x v="1069"/>
    <n v="3005"/>
    <n v="2.845505617977528"/>
    <n v="0.58790223713921785"/>
    <n v="4.7194675540765392"/>
    <n v="0.97507645587416369"/>
    <n v="4.8400999999999996"/>
    <s v="2-2,99 lei"/>
    <n v="2"/>
    <s v="0-0,99 euro"/>
    <n v="0"/>
  </r>
  <r>
    <n v="1197"/>
    <x v="15"/>
    <s v="COMUNA VULCANA-BĂI"/>
    <x v="0"/>
    <n v="1"/>
    <m/>
    <s v="X"/>
    <s v="X"/>
    <n v="4800"/>
    <n v="13027"/>
    <n v="0"/>
    <n v="17827"/>
    <n v="3683.1883638767795"/>
    <n v="2438"/>
    <m/>
    <n v="1301"/>
    <m/>
    <x v="1070"/>
    <n v="1301"/>
    <n v="7.31214109926169"/>
    <n v="1.5107417407205823"/>
    <n v="13.702536510376634"/>
    <n v="2.831044092142029"/>
    <n v="4.8400999999999996"/>
    <s v="7-7,99 lei"/>
    <n v="7"/>
    <s v="1-1,99 euro"/>
    <n v="1"/>
  </r>
  <r>
    <n v="1198"/>
    <x v="15"/>
    <s v="COMUNA VULCANA-PANDELE"/>
    <x v="0"/>
    <n v="1"/>
    <m/>
    <s v="X"/>
    <s v="X"/>
    <n v="800"/>
    <n v="5161"/>
    <n v="0"/>
    <n v="5961"/>
    <n v="1231.5861242536312"/>
    <n v="4202"/>
    <m/>
    <n v="1743"/>
    <m/>
    <x v="1071"/>
    <n v="1743"/>
    <n v="1.4186101856258924"/>
    <n v="0.2930952223354667"/>
    <n v="3.4199655765920824"/>
    <n v="0.70658985900954174"/>
    <n v="4.8400999999999996"/>
    <s v="1-1,99 lei"/>
    <n v="1"/>
    <s v="0-0,99 euro"/>
    <n v="0"/>
  </r>
  <r>
    <n v="1110"/>
    <x v="15"/>
    <s v="MUNICIPIUL MORENI"/>
    <x v="0"/>
    <n v="1"/>
    <m/>
    <s v="X"/>
    <s v="X"/>
    <n v="9560"/>
    <n v="81874"/>
    <n v="0"/>
    <n v="91434"/>
    <n v="18890.932005537077"/>
    <n v="16588"/>
    <m/>
    <n v="7242"/>
    <m/>
    <x v="1072"/>
    <n v="7242"/>
    <n v="5.5120569086086331"/>
    <n v="1.1388312036132793"/>
    <n v="12.625517812758906"/>
    <n v="2.6085241653599942"/>
    <n v="4.8400999999999996"/>
    <s v="5-5,99 lei"/>
    <n v="5"/>
    <s v="1-1,99 euro"/>
    <n v="1"/>
  </r>
  <r>
    <n v="1111"/>
    <x v="15"/>
    <s v="MUNICIPIUL TÂRGOVIȘTE"/>
    <x v="0"/>
    <n v="1"/>
    <m/>
    <s v="X"/>
    <s v="X"/>
    <n v="29700"/>
    <n v="37140"/>
    <n v="0"/>
    <n v="66840"/>
    <n v="13809.632032396026"/>
    <n v="75983"/>
    <m/>
    <n v="26588"/>
    <m/>
    <x v="1073"/>
    <n v="26588"/>
    <n v="0.87967045260123977"/>
    <n v="0.18174633842301602"/>
    <n v="2.5139160523544457"/>
    <n v="0.51939341177960086"/>
    <n v="4.8400999999999996"/>
    <s v="0-0,99 lei"/>
    <n v="0"/>
    <s v="0-0,99 euro"/>
    <n v="0"/>
  </r>
  <r>
    <n v="1113"/>
    <x v="15"/>
    <s v="ORAȘUL FIENI"/>
    <x v="0"/>
    <n v="1"/>
    <m/>
    <s v="X"/>
    <s v="X"/>
    <n v="8720"/>
    <n v="13635.51"/>
    <n v="0"/>
    <n v="22355.510000000002"/>
    <n v="4618.8115948017612"/>
    <n v="6368"/>
    <m/>
    <n v="2802"/>
    <m/>
    <x v="1074"/>
    <n v="2802"/>
    <n v="3.5106014447236182"/>
    <n v="0.7253158911434926"/>
    <n v="7.9784118486795155"/>
    <n v="1.648398142327538"/>
    <n v="4.8400999999999996"/>
    <s v="3-3,99 lei"/>
    <n v="3"/>
    <s v="0-0,99 euro"/>
    <n v="0"/>
  </r>
  <r>
    <n v="1116"/>
    <x v="15"/>
    <s v="ORAȘUL GĂEȘTI"/>
    <x v="0"/>
    <n v="1"/>
    <m/>
    <s v="X"/>
    <s v="X"/>
    <n v="0"/>
    <n v="47819.61"/>
    <n v="0"/>
    <n v="47819.61"/>
    <n v="9879.8805809797323"/>
    <n v="12551"/>
    <m/>
    <n v="5918"/>
    <m/>
    <x v="1075"/>
    <n v="5918"/>
    <n v="3.8100239024778904"/>
    <n v="0.78717875714920982"/>
    <n v="8.0803666779317336"/>
    <n v="1.6694627544744394"/>
    <n v="4.8400999999999996"/>
    <s v="3-3,99 lei"/>
    <n v="3"/>
    <s v="0-0,99 euro"/>
    <n v="0"/>
  </r>
  <r>
    <n v="1112"/>
    <x v="15"/>
    <s v="ORAȘUL PUCIOASA"/>
    <x v="0"/>
    <n v="1"/>
    <m/>
    <s v="X"/>
    <s v="X"/>
    <n v="3120"/>
    <n v="12302"/>
    <n v="0"/>
    <n v="15422"/>
    <n v="3186.2978037643852"/>
    <n v="12613"/>
    <m/>
    <n v="5548"/>
    <m/>
    <x v="1076"/>
    <n v="5548"/>
    <n v="1.2227067311504003"/>
    <n v="0.25262013825135854"/>
    <n v="2.779740447007931"/>
    <n v="0.57431467263236935"/>
    <n v="4.8400999999999996"/>
    <s v="1-1,99 lei"/>
    <n v="1"/>
    <s v="0-0,99 euro"/>
    <n v="0"/>
  </r>
  <r>
    <n v="1114"/>
    <x v="15"/>
    <s v="ORAȘUL RĂCARI"/>
    <x v="0"/>
    <n v="1"/>
    <m/>
    <s v="X"/>
    <s v="X"/>
    <n v="15754"/>
    <n v="5164"/>
    <n v="0"/>
    <n v="20918"/>
    <n v="4321.8115328195699"/>
    <n v="4985"/>
    <m/>
    <n v="3110"/>
    <m/>
    <x v="1077"/>
    <n v="3110"/>
    <n v="4.1961885656970912"/>
    <n v="0.86696319615237105"/>
    <n v="6.7260450160771708"/>
    <n v="1.3896500105529164"/>
    <n v="4.8400999999999996"/>
    <s v="4-4,99 lei"/>
    <n v="4"/>
    <s v="0-0,99 euro"/>
    <n v="0"/>
  </r>
  <r>
    <n v="1115"/>
    <x v="15"/>
    <s v="ORAȘUL TITU"/>
    <x v="0"/>
    <n v="1"/>
    <m/>
    <s v="X"/>
    <s v="X"/>
    <n v="0"/>
    <n v="39440.720000000001"/>
    <n v="0"/>
    <n v="39440.720000000001"/>
    <n v="8148.740728497346"/>
    <n v="8340"/>
    <m/>
    <n v="4229"/>
    <m/>
    <x v="937"/>
    <n v="4229"/>
    <n v="4.7291031175059954"/>
    <n v="0.97706723363277526"/>
    <n v="9.3262520690470563"/>
    <n v="1.9268717731135838"/>
    <n v="4.8400999999999996"/>
    <s v="4-4,99 lei"/>
    <n v="4"/>
    <s v="0-0,99 euro"/>
    <n v="0"/>
  </r>
  <r>
    <m/>
    <x v="16"/>
    <s v="A JUDEȚ"/>
    <x v="0"/>
    <m/>
    <m/>
    <m/>
    <m/>
    <n v="0"/>
    <n v="5854.71"/>
    <n v="0"/>
    <n v="5854.71"/>
    <n v="1209.6258341769799"/>
    <m/>
    <m/>
    <m/>
    <m/>
    <x v="0"/>
    <n v="0"/>
    <m/>
    <m/>
    <m/>
    <m/>
    <n v="4.8400999999999996"/>
    <m/>
    <m/>
    <m/>
    <m/>
  </r>
  <r>
    <n v="1206"/>
    <x v="16"/>
    <s v="COMUNA AFUMAŢI"/>
    <x v="0"/>
    <n v="1"/>
    <m/>
    <s v="X"/>
    <s v="X"/>
    <n v="4840"/>
    <n v="8814"/>
    <n v="0"/>
    <n v="13654"/>
    <n v="2821.016094708787"/>
    <n v="2096"/>
    <m/>
    <n v="1309"/>
    <m/>
    <x v="1078"/>
    <n v="1309"/>
    <n v="6.5143129770992365"/>
    <n v="1.3459046253381617"/>
    <n v="10.430863254392666"/>
    <n v="2.1550925093268045"/>
    <n v="4.8400999999999996"/>
    <s v="6-6,99 lei"/>
    <n v="6"/>
    <s v="1-1,99 euro"/>
    <n v="1"/>
  </r>
  <r>
    <n v="1207"/>
    <x v="16"/>
    <s v="COMUNA ALMĂJ"/>
    <x v="0"/>
    <n v="1"/>
    <m/>
    <s v="X"/>
    <s v="X"/>
    <n v="0"/>
    <n v="9750"/>
    <n v="0"/>
    <n v="9750"/>
    <n v="2014.4211896448421"/>
    <n v="1585"/>
    <m/>
    <n v="1117"/>
    <m/>
    <x v="1079"/>
    <n v="1117"/>
    <n v="6.1514195583596214"/>
    <n v="1.270928195359522"/>
    <n v="8.7287376902417186"/>
    <n v="1.8034209396999481"/>
    <n v="4.8400999999999996"/>
    <s v="6-6,99 lei"/>
    <n v="6"/>
    <s v="1-1,99 euro"/>
    <n v="1"/>
  </r>
  <r>
    <n v="1208"/>
    <x v="16"/>
    <s v="COMUNA AMĂRĂŞTII DE JOS"/>
    <x v="0"/>
    <n v="1"/>
    <m/>
    <s v="X"/>
    <s v="X"/>
    <n v="800"/>
    <n v="11956"/>
    <n v="0"/>
    <n v="12756"/>
    <n v="2635.4827379599596"/>
    <n v="4214"/>
    <m/>
    <n v="3221"/>
    <m/>
    <x v="1080"/>
    <n v="3221"/>
    <n v="3.0270526815377314"/>
    <n v="0.62541118603700985"/>
    <n v="3.9602607885749768"/>
    <n v="0.81821879477179749"/>
    <n v="4.8400999999999996"/>
    <s v="3-3,99 lei"/>
    <n v="3"/>
    <s v="0-0,99 euro"/>
    <n v="0"/>
  </r>
  <r>
    <n v="1209"/>
    <x v="16"/>
    <s v="COMUNA AMĂRĂŞTII DE SUS"/>
    <x v="0"/>
    <n v="1"/>
    <m/>
    <s v="X"/>
    <s v="X"/>
    <n v="0"/>
    <n v="7000"/>
    <n v="0"/>
    <n v="7000"/>
    <n v="1446.2511105142457"/>
    <n v="1307"/>
    <m/>
    <n v="1103"/>
    <m/>
    <x v="1081"/>
    <n v="1103"/>
    <n v="5.3557765876052024"/>
    <n v="1.1065425482128888"/>
    <n v="6.3463281958295559"/>
    <n v="1.3111977429866235"/>
    <n v="4.8400999999999996"/>
    <s v="5-5,99 lei"/>
    <n v="5"/>
    <s v="1-1,99 euro"/>
    <n v="1"/>
  </r>
  <r>
    <n v="1210"/>
    <x v="16"/>
    <s v="COMUNA APELE VII"/>
    <x v="0"/>
    <n v="1"/>
    <m/>
    <s v="X"/>
    <s v="X"/>
    <n v="0"/>
    <n v="6495.16"/>
    <n v="0"/>
    <n v="6495.16"/>
    <n v="1341.9474804239583"/>
    <n v="1677"/>
    <m/>
    <n v="1346"/>
    <m/>
    <x v="1082"/>
    <n v="1346"/>
    <n v="3.8730828861061419"/>
    <n v="0.80020720359210396"/>
    <n v="4.8255274888558688"/>
    <n v="0.99698921279640285"/>
    <n v="4.8400999999999996"/>
    <s v="3-3,99 lei"/>
    <n v="3"/>
    <s v="0-0,99 euro"/>
    <n v="0"/>
  </r>
  <r>
    <n v="1211"/>
    <x v="16"/>
    <s v="COMUNA ARGETOAIA"/>
    <x v="0"/>
    <n v="1"/>
    <m/>
    <s v="X"/>
    <s v="X"/>
    <n v="0"/>
    <n v="26657.48"/>
    <n v="0"/>
    <n v="26657.48"/>
    <n v="5507.6300076444704"/>
    <n v="3651"/>
    <m/>
    <n v="2500"/>
    <m/>
    <x v="1083"/>
    <n v="2500"/>
    <n v="7.3014187893727742"/>
    <n v="1.5085264332085648"/>
    <n v="10.662991999999999"/>
    <n v="2.2030520030577883"/>
    <n v="4.8400999999999996"/>
    <s v="7-7,99 lei"/>
    <n v="7"/>
    <s v="1-1,99 euro"/>
    <n v="1"/>
  </r>
  <r>
    <n v="1212"/>
    <x v="16"/>
    <s v="COMUNA BÂRCA"/>
    <x v="0"/>
    <n v="1"/>
    <m/>
    <s v="X"/>
    <s v="X"/>
    <n v="1000"/>
    <n v="8840"/>
    <n v="0"/>
    <n v="9840"/>
    <n v="2033.0158467800254"/>
    <n v="3128"/>
    <m/>
    <n v="1950"/>
    <m/>
    <x v="1084"/>
    <n v="1950"/>
    <n v="3.1457800511508953"/>
    <n v="0.64994112748722044"/>
    <n v="5.046153846153846"/>
    <n v="1.0425722291179618"/>
    <n v="4.8400999999999996"/>
    <s v="3-3,99 lei"/>
    <n v="3"/>
    <s v="0-0,99 euro"/>
    <n v="0"/>
  </r>
  <r>
    <n v="1213"/>
    <x v="16"/>
    <s v="COMUNA BISTREŢ"/>
    <x v="0"/>
    <n v="1"/>
    <m/>
    <s v="X"/>
    <s v="X"/>
    <n v="2500"/>
    <n v="8570"/>
    <n v="0"/>
    <n v="11070"/>
    <n v="2287.1428276275287"/>
    <n v="3214"/>
    <m/>
    <n v="1804"/>
    <m/>
    <x v="1085"/>
    <n v="1804"/>
    <n v="3.4443061605476042"/>
    <n v="0.71161880137757583"/>
    <n v="6.1363636363636367"/>
    <n v="1.2678175319443064"/>
    <n v="4.8400999999999996"/>
    <s v="3-3,99 lei"/>
    <n v="3"/>
    <s v="0-0,99 euro"/>
    <n v="0"/>
  </r>
  <r>
    <n v="1214"/>
    <x v="16"/>
    <s v="COMUNA BOTOŞEŞTI-PAIA"/>
    <x v="0"/>
    <n v="1"/>
    <m/>
    <s v="X"/>
    <s v="X"/>
    <n v="3513"/>
    <n v="3883"/>
    <n v="0"/>
    <n v="7396"/>
    <n v="1528.0676019090515"/>
    <n v="550"/>
    <m/>
    <n v="602"/>
    <m/>
    <x v="889"/>
    <n v="602"/>
    <n v="13.447272727272727"/>
    <n v="2.7783047307437299"/>
    <n v="12.285714285714286"/>
    <n v="2.5383182755964313"/>
    <n v="4.8400999999999996"/>
    <s v="13-13,99 lei"/>
    <n v="13"/>
    <s v="2-2,99 euro"/>
    <n v="2"/>
  </r>
  <r>
    <n v="1215"/>
    <x v="16"/>
    <s v="COMUNA BRABOVA"/>
    <x v="0"/>
    <n v="1"/>
    <m/>
    <s v="X"/>
    <s v="X"/>
    <n v="2000"/>
    <n v="5480.89"/>
    <n v="0"/>
    <n v="7480.89"/>
    <n v="1545.6064957335593"/>
    <n v="1026"/>
    <m/>
    <n v="834"/>
    <m/>
    <x v="1086"/>
    <n v="834"/>
    <n v="7.2913157894736846"/>
    <n v="1.5064390796623386"/>
    <n v="8.969892086330935"/>
    <n v="1.8532451987212941"/>
    <n v="4.8400999999999996"/>
    <s v="7-7,99 lei"/>
    <n v="7"/>
    <s v="1-1,99 euro"/>
    <n v="1"/>
  </r>
  <r>
    <n v="1217"/>
    <x v="16"/>
    <s v="COMUNA BRALOŞTIŢA"/>
    <x v="0"/>
    <n v="1"/>
    <m/>
    <s v="X"/>
    <s v="X"/>
    <n v="3000"/>
    <n v="797.54"/>
    <n v="3201"/>
    <n v="6998.54"/>
    <n v="1445.9494638540527"/>
    <n v="3026"/>
    <m/>
    <n v="2013"/>
    <m/>
    <x v="1087"/>
    <n v="2013"/>
    <n v="2.3128023793787178"/>
    <n v="0.47784185851092292"/>
    <n v="3.4766716343765522"/>
    <n v="0.71830574458720953"/>
    <n v="4.8400999999999996"/>
    <s v="2-2,99 lei"/>
    <n v="2"/>
    <s v="0-0,99 euro"/>
    <n v="0"/>
  </r>
  <r>
    <n v="1218"/>
    <x v="16"/>
    <s v="COMUNA BRATOVOEŞTI"/>
    <x v="0"/>
    <n v="1"/>
    <m/>
    <s v="X"/>
    <s v="X"/>
    <n v="29019"/>
    <n v="816"/>
    <n v="0"/>
    <n v="29835"/>
    <n v="6164.1288403132176"/>
    <n v="2695"/>
    <m/>
    <n v="1695"/>
    <m/>
    <x v="1088"/>
    <n v="1695"/>
    <n v="11.070500927643785"/>
    <n v="2.2872463229362587"/>
    <n v="17.601769911504423"/>
    <n v="3.6366541830756445"/>
    <n v="4.8400999999999996"/>
    <s v="11-11,99 lei"/>
    <n v="11"/>
    <s v="2-2,99 euro"/>
    <n v="2"/>
  </r>
  <r>
    <n v="1216"/>
    <x v="16"/>
    <s v="COMUNA BRĂDEŞTI"/>
    <x v="0"/>
    <n v="1"/>
    <m/>
    <s v="X"/>
    <s v="X"/>
    <n v="5279"/>
    <n v="29337.07"/>
    <n v="0"/>
    <n v="34616.07"/>
    <n v="7151.9328113055517"/>
    <n v="3751"/>
    <m/>
    <n v="2212"/>
    <m/>
    <x v="1089"/>
    <n v="2212"/>
    <n v="9.2284910690482533"/>
    <n v="1.9066736367116908"/>
    <n v="15.649217902350813"/>
    <n v="3.2332426814220399"/>
    <n v="4.8400999999999996"/>
    <s v="9-9,99 lei"/>
    <n v="9"/>
    <s v="1-1,99 euro"/>
    <n v="1"/>
  </r>
  <r>
    <n v="1219"/>
    <x v="16"/>
    <s v="COMUNA BREASTA"/>
    <x v="0"/>
    <n v="1"/>
    <m/>
    <s v="X"/>
    <s v="X"/>
    <n v="18659"/>
    <n v="8780"/>
    <n v="0"/>
    <n v="27439"/>
    <n v="5669.0977459143414"/>
    <n v="3302"/>
    <m/>
    <n v="2148"/>
    <m/>
    <x v="1090"/>
    <n v="2148"/>
    <n v="8.3098122350090851"/>
    <n v="1.7168678818638223"/>
    <n v="12.774208566108008"/>
    <n v="2.6392447606677569"/>
    <n v="4.8400999999999996"/>
    <s v="8-8,99 lei"/>
    <n v="8"/>
    <s v="1-1,99 euro"/>
    <n v="1"/>
  </r>
  <r>
    <n v="1220"/>
    <x v="16"/>
    <s v="COMUNA BUCOVĂŢ"/>
    <x v="0"/>
    <n v="1"/>
    <m/>
    <s v="X"/>
    <s v="X"/>
    <n v="0"/>
    <n v="7809"/>
    <n v="0"/>
    <n v="7809"/>
    <n v="1613.3964174293922"/>
    <n v="3524"/>
    <m/>
    <n v="2182"/>
    <m/>
    <x v="1091"/>
    <n v="2182"/>
    <n v="2.2159477866061295"/>
    <n v="0.45783099246009995"/>
    <n v="3.5788267644362968"/>
    <n v="0.73941174034344281"/>
    <n v="4.8400999999999996"/>
    <s v="2-2,99 lei"/>
    <n v="2"/>
    <s v="0-0,99 euro"/>
    <n v="0"/>
  </r>
  <r>
    <n v="1221"/>
    <x v="16"/>
    <s v="COMUNA BULZEŞTI"/>
    <x v="0"/>
    <n v="1"/>
    <m/>
    <s v="X"/>
    <s v="X"/>
    <n v="4000"/>
    <n v="18888.8"/>
    <n v="0"/>
    <n v="22888.799999999999"/>
    <n v="4728.9932026197812"/>
    <n v="1117"/>
    <m/>
    <n v="697"/>
    <m/>
    <x v="862"/>
    <n v="697"/>
    <n v="20.491316025067142"/>
    <n v="4.2336555081645306"/>
    <n v="32.8390243902439"/>
    <n v="6.7847822132278068"/>
    <n v="4.8400999999999996"/>
    <s v="20-20,99 lei"/>
    <n v="20"/>
    <s v="4-4,99 euro"/>
    <n v="4"/>
  </r>
  <r>
    <n v="1223"/>
    <x v="16"/>
    <s v="COMUNA CALOPĂR"/>
    <x v="0"/>
    <n v="1"/>
    <m/>
    <s v="X"/>
    <s v="X"/>
    <n v="1200"/>
    <n v="10775"/>
    <n v="0"/>
    <n v="11975"/>
    <n v="2474.1224354868705"/>
    <n v="2980"/>
    <m/>
    <n v="1988"/>
    <m/>
    <x v="1092"/>
    <n v="1988"/>
    <n v="4.0184563758389258"/>
    <n v="0.83024242801572834"/>
    <n v="6.0236418511066399"/>
    <n v="1.2445283880718665"/>
    <n v="4.8400999999999996"/>
    <s v="4-4,99 lei"/>
    <n v="4"/>
    <s v="0-0,99 euro"/>
    <n v="0"/>
  </r>
  <r>
    <n v="1224"/>
    <x v="16"/>
    <s v="COMUNA CARAULA"/>
    <x v="0"/>
    <n v="1"/>
    <m/>
    <s v="X"/>
    <s v="X"/>
    <n v="0"/>
    <n v="4793"/>
    <n v="0"/>
    <n v="4793"/>
    <n v="990.26879609925425"/>
    <n v="1920"/>
    <m/>
    <n v="1254"/>
    <m/>
    <x v="1093"/>
    <n v="1254"/>
    <n v="2.4963541666666669"/>
    <n v="0.51576499796836162"/>
    <n v="3.8221690590111641"/>
    <n v="0.78968803516686936"/>
    <n v="4.8400999999999996"/>
    <s v="2-2,99 lei"/>
    <n v="2"/>
    <s v="0-0,99 euro"/>
    <n v="0"/>
  </r>
  <r>
    <n v="1227"/>
    <x v="16"/>
    <s v="COMUNA CARPEN"/>
    <x v="0"/>
    <n v="1"/>
    <m/>
    <s v="X"/>
    <s v="X"/>
    <n v="7265.3"/>
    <n v="6663.17"/>
    <n v="0"/>
    <n v="13928.470000000001"/>
    <n v="2877.723600752051"/>
    <n v="1819"/>
    <m/>
    <n v="1267"/>
    <m/>
    <x v="1094"/>
    <n v="1267"/>
    <n v="7.6572127542605832"/>
    <n v="1.5820360641847449"/>
    <n v="10.993267561168114"/>
    <n v="2.2712893455028027"/>
    <n v="4.8400999999999996"/>
    <s v="7-7,99 lei"/>
    <n v="7"/>
    <s v="1-1,99 euro"/>
    <n v="1"/>
  </r>
  <r>
    <n v="1228"/>
    <x v="16"/>
    <s v="COMUNA CASTRANOVA"/>
    <x v="0"/>
    <n v="1"/>
    <m/>
    <s v="X"/>
    <s v="X"/>
    <n v="3100"/>
    <n v="6902.49"/>
    <n v="0"/>
    <n v="10002.49"/>
    <n v="2066.5874672010909"/>
    <n v="2543"/>
    <m/>
    <n v="1901"/>
    <m/>
    <x v="1095"/>
    <n v="1901"/>
    <n v="3.9333425088478173"/>
    <n v="0.81265728163629214"/>
    <n v="5.2616991057338245"/>
    <n v="1.0871054535513367"/>
    <n v="4.8400999999999996"/>
    <s v="3-3,99 lei"/>
    <n v="3"/>
    <s v="0-0,99 euro"/>
    <n v="0"/>
  </r>
  <r>
    <n v="1229"/>
    <x v="16"/>
    <s v="COMUNA CATANE"/>
    <x v="0"/>
    <n v="1"/>
    <m/>
    <s v="X"/>
    <s v="X"/>
    <n v="4500"/>
    <n v="129.5"/>
    <n v="0"/>
    <n v="4629.5"/>
    <n v="956.48850230367145"/>
    <n v="1392"/>
    <m/>
    <n v="808"/>
    <m/>
    <x v="1096"/>
    <n v="808"/>
    <n v="3.3257902298850577"/>
    <n v="0.6871325447583847"/>
    <n v="5.7295792079207919"/>
    <n v="1.1837728988906826"/>
    <n v="4.8400999999999996"/>
    <s v="3-3,99 lei"/>
    <n v="3"/>
    <s v="0-0,99 euro"/>
    <n v="0"/>
  </r>
  <r>
    <n v="1222"/>
    <x v="16"/>
    <s v="COMUNA CĂLĂRAŞI"/>
    <x v="0"/>
    <n v="1"/>
    <m/>
    <s v="X"/>
    <s v="X"/>
    <n v="0"/>
    <n v="7300"/>
    <n v="0"/>
    <n v="7300"/>
    <n v="1508.2333009648562"/>
    <n v="4839"/>
    <m/>
    <n v="3091"/>
    <m/>
    <x v="1097"/>
    <n v="3091"/>
    <n v="1.5085761520975409"/>
    <n v="0.31168284789519657"/>
    <n v="2.3616952442575219"/>
    <n v="0.48794348138623622"/>
    <n v="4.8400999999999996"/>
    <s v="1-1,99 lei"/>
    <n v="1"/>
    <s v="0-0,99 euro"/>
    <n v="0"/>
  </r>
  <r>
    <n v="1225"/>
    <x v="16"/>
    <s v="COMUNA CÂRCEA"/>
    <x v="0"/>
    <n v="1"/>
    <m/>
    <s v="X"/>
    <s v="X"/>
    <n v="1800"/>
    <n v="4121.7299999999996"/>
    <n v="0"/>
    <n v="5921.73"/>
    <n v="1223.4726555236462"/>
    <n v="2481"/>
    <m/>
    <n v="1688"/>
    <m/>
    <x v="1098"/>
    <n v="1688"/>
    <n v="2.38683192261185"/>
    <n v="0.49313690266974858"/>
    <n v="3.5081338862559237"/>
    <n v="0.72480607554718379"/>
    <n v="4.8400999999999996"/>
    <s v="2-2,99 lei"/>
    <n v="2"/>
    <s v="0-0,99 euro"/>
    <n v="0"/>
  </r>
  <r>
    <n v="1226"/>
    <x v="16"/>
    <s v="COMUNA CÂRNA"/>
    <x v="0"/>
    <n v="1"/>
    <m/>
    <s v="X"/>
    <s v="X"/>
    <n v="4600"/>
    <n v="0"/>
    <n v="0"/>
    <n v="4600"/>
    <n v="950.39358690936149"/>
    <n v="1065"/>
    <m/>
    <n v="844"/>
    <m/>
    <x v="1099"/>
    <n v="844"/>
    <n v="4.31924882629108"/>
    <n v="0.89238834451583238"/>
    <n v="5.4502369668246446"/>
    <n v="1.1260587522622767"/>
    <n v="4.8400999999999996"/>
    <s v="4-4,99 lei"/>
    <n v="4"/>
    <s v="0-0,99 euro"/>
    <n v="0"/>
  </r>
  <r>
    <n v="1230"/>
    <x v="16"/>
    <s v="COMUNA CELARU"/>
    <x v="0"/>
    <n v="1"/>
    <m/>
    <s v="X"/>
    <s v="X"/>
    <n v="2160"/>
    <n v="8398"/>
    <n v="0"/>
    <n v="10558"/>
    <n v="2181.3598892584864"/>
    <n v="3564"/>
    <m/>
    <n v="2448"/>
    <m/>
    <x v="1100"/>
    <n v="2448"/>
    <n v="2.9624017957351292"/>
    <n v="0.61205384098161797"/>
    <n v="4.3129084967320264"/>
    <n v="0.89107838613500268"/>
    <n v="4.8400999999999996"/>
    <s v="2-2,99 lei"/>
    <n v="2"/>
    <s v="0-0,99 euro"/>
    <n v="0"/>
  </r>
  <r>
    <n v="1231"/>
    <x v="16"/>
    <s v="COMUNA CERĂT"/>
    <x v="0"/>
    <n v="1"/>
    <m/>
    <s v="X"/>
    <s v="X"/>
    <n v="1080"/>
    <n v="34774"/>
    <n v="0"/>
    <n v="35854"/>
    <n v="7407.6981880539661"/>
    <n v="3202"/>
    <m/>
    <n v="1522"/>
    <m/>
    <x v="1101"/>
    <n v="1522"/>
    <n v="11.19737663960025"/>
    <n v="2.3134597714097334"/>
    <n v="23.557161629434955"/>
    <n v="4.8670815953048399"/>
    <n v="4.8400999999999996"/>
    <s v="11-11,99 lei"/>
    <n v="11"/>
    <s v="2-2,99 euro"/>
    <n v="2"/>
  </r>
  <r>
    <n v="1232"/>
    <x v="16"/>
    <s v="COMUNA CERNĂTEŞTI"/>
    <x v="0"/>
    <n v="1"/>
    <m/>
    <s v="X"/>
    <s v="X"/>
    <n v="1080"/>
    <n v="17309.39"/>
    <n v="0"/>
    <n v="18389.39"/>
    <n v="3799.3822441685093"/>
    <n v="1377"/>
    <m/>
    <n v="970"/>
    <m/>
    <x v="1102"/>
    <n v="970"/>
    <n v="13.354676833696441"/>
    <n v="2.7591737430417642"/>
    <n v="18.958134020618555"/>
    <n v="3.9168889115139272"/>
    <n v="4.8400999999999996"/>
    <s v="13-13,99 lei"/>
    <n v="13"/>
    <s v="2-2,99 euro"/>
    <n v="2"/>
  </r>
  <r>
    <n v="1233"/>
    <x v="16"/>
    <s v="COMUNA CETATE"/>
    <x v="0"/>
    <n v="1"/>
    <m/>
    <s v="X"/>
    <s v="X"/>
    <n v="0"/>
    <n v="27.704999999999998"/>
    <n v="0"/>
    <n v="27.704999999999998"/>
    <n v="5.724055288113882"/>
    <n v="4233"/>
    <m/>
    <n v="2242"/>
    <m/>
    <x v="1103"/>
    <n v="2242"/>
    <n v="6.545003543586109E-3"/>
    <n v="1.3522455204615833E-3"/>
    <n v="1.2357270294380017E-2"/>
    <n v="2.5531022694531141E-3"/>
    <n v="4.8400999999999996"/>
    <s v="0-0,99 lei"/>
    <n v="0"/>
    <s v="0-0,99 euro"/>
    <n v="0"/>
  </r>
  <r>
    <n v="1234"/>
    <x v="16"/>
    <s v="COMUNA CIOROIAŞI"/>
    <x v="0"/>
    <n v="1"/>
    <m/>
    <s v="X"/>
    <s v="X"/>
    <n v="8345"/>
    <n v="4183"/>
    <n v="0"/>
    <n v="12528"/>
    <n v="2588.3762732174955"/>
    <n v="1204"/>
    <m/>
    <n v="981"/>
    <m/>
    <x v="1104"/>
    <n v="981"/>
    <n v="10.40531561461794"/>
    <n v="2.1498141804132023"/>
    <n v="12.770642201834862"/>
    <n v="2.6385079237691085"/>
    <n v="4.8400999999999996"/>
    <s v="10-10,99 lei"/>
    <n v="10"/>
    <s v="2-2,99 euro"/>
    <n v="2"/>
  </r>
  <r>
    <n v="1235"/>
    <x v="16"/>
    <s v="COMUNA CIUPERCENII NOI"/>
    <x v="0"/>
    <n v="1"/>
    <m/>
    <s v="X"/>
    <s v="X"/>
    <n v="8000"/>
    <n v="19000"/>
    <n v="0"/>
    <n v="27000"/>
    <n v="5578.3971405549473"/>
    <n v="4388"/>
    <m/>
    <n v="2807"/>
    <m/>
    <x v="1105"/>
    <n v="2807"/>
    <n v="6.1531449407474934"/>
    <n v="1.2712846719587392"/>
    <n v="9.6188101175632355"/>
    <n v="1.9873164020502128"/>
    <n v="4.8400999999999996"/>
    <s v="6-6,99 lei"/>
    <n v="6"/>
    <s v="1-1,99 euro"/>
    <n v="1"/>
  </r>
  <r>
    <n v="1236"/>
    <x v="16"/>
    <s v="COMUNA COŞOVENI"/>
    <x v="0"/>
    <n v="1"/>
    <m/>
    <s v="X"/>
    <s v="X"/>
    <n v="107250"/>
    <n v="21679.83"/>
    <n v="0"/>
    <n v="128929.83"/>
    <n v="26637.844259416132"/>
    <n v="2678"/>
    <m/>
    <n v="1986"/>
    <m/>
    <x v="1019"/>
    <n v="1986"/>
    <n v="48.144073935772965"/>
    <n v="9.9469171991845151"/>
    <n v="64.9193504531722"/>
    <n v="13.41281181239483"/>
    <n v="4.8400999999999996"/>
    <s v="48-48,99 lei"/>
    <n v="48"/>
    <s v="9-9,99 euro"/>
    <n v="9"/>
  </r>
  <r>
    <n v="1237"/>
    <x v="16"/>
    <s v="COMUNA COŢOFENII DIN DOS"/>
    <x v="0"/>
    <n v="1"/>
    <m/>
    <s v="X"/>
    <s v="X"/>
    <n v="3080"/>
    <n v="2503"/>
    <n v="0"/>
    <n v="5583"/>
    <n v="1153.4885642858619"/>
    <n v="1904"/>
    <m/>
    <n v="1354"/>
    <m/>
    <x v="645"/>
    <n v="1354"/>
    <n v="2.9322478991596639"/>
    <n v="0.60582382578038962"/>
    <n v="4.1233382570162478"/>
    <n v="0.85191179046223187"/>
    <n v="4.8400999999999996"/>
    <s v="2-2,99 lei"/>
    <n v="2"/>
    <s v="0-0,99 euro"/>
    <n v="0"/>
  </r>
  <r>
    <n v="1238"/>
    <x v="16"/>
    <s v="COMUNA COŢOFENII DIN FAŢĂ"/>
    <x v="0"/>
    <n v="1"/>
    <m/>
    <s v="X"/>
    <s v="X"/>
    <n v="2750"/>
    <n v="7393"/>
    <n v="0"/>
    <n v="10143"/>
    <n v="2095.6178591351422"/>
    <n v="1589"/>
    <m/>
    <n v="1003"/>
    <m/>
    <x v="1106"/>
    <n v="1003"/>
    <n v="6.3832599118942728"/>
    <n v="1.3188281051825943"/>
    <n v="10.112662013958126"/>
    <n v="2.0893498097060244"/>
    <n v="4.8400999999999996"/>
    <s v="6-6,99 lei"/>
    <n v="6"/>
    <s v="1-1,99 euro"/>
    <n v="1"/>
  </r>
  <r>
    <n v="1239"/>
    <x v="16"/>
    <s v="COMUNA DANEŢI"/>
    <x v="0"/>
    <n v="1"/>
    <m/>
    <s v="X"/>
    <s v="X"/>
    <n v="3774.4"/>
    <n v="2445.5500000000002"/>
    <n v="0"/>
    <n v="6219.9500000000007"/>
    <n v="1285.0870849775833"/>
    <n v="4814"/>
    <m/>
    <n v="2899"/>
    <m/>
    <x v="617"/>
    <n v="2899"/>
    <n v="1.2920544245949317"/>
    <n v="0.26694787805932352"/>
    <n v="2.1455501897205935"/>
    <n v="0.4432863349353513"/>
    <n v="4.8400999999999996"/>
    <s v="1-1,99 lei"/>
    <n v="1"/>
    <s v="0-0,99 euro"/>
    <n v="0"/>
  </r>
  <r>
    <n v="1240"/>
    <x v="16"/>
    <s v="COMUNA DESA"/>
    <x v="0"/>
    <n v="1"/>
    <m/>
    <s v="X"/>
    <s v="X"/>
    <n v="0"/>
    <n v="15.487"/>
    <n v="0"/>
    <n v="15.487"/>
    <n v="3.1997272783620176"/>
    <n v="3897"/>
    <m/>
    <n v="2383"/>
    <m/>
    <x v="1107"/>
    <n v="2383"/>
    <n v="3.9740826276623044E-3"/>
    <n v="8.2107448764742567E-4"/>
    <n v="6.498950902224087E-3"/>
    <n v="1.3427307085027351E-3"/>
    <n v="4.8400999999999996"/>
    <s v="0-0,99 lei"/>
    <n v="0"/>
    <s v="0-0,99 euro"/>
    <n v="0"/>
  </r>
  <r>
    <n v="1241"/>
    <x v="16"/>
    <s v="COMUNA DIOŞTI"/>
    <x v="0"/>
    <n v="1"/>
    <m/>
    <s v="X"/>
    <s v="X"/>
    <n v="1500"/>
    <n v="10293"/>
    <n v="0"/>
    <n v="11793"/>
    <n v="2436.5199066135001"/>
    <n v="2406"/>
    <m/>
    <n v="1492"/>
    <m/>
    <x v="1108"/>
    <n v="1492"/>
    <n v="4.9014962593516209"/>
    <n v="1.0126849154669577"/>
    <n v="7.9041554959785527"/>
    <n v="1.6330562376766087"/>
    <n v="4.8400999999999996"/>
    <s v="4-4,99 lei"/>
    <n v="4"/>
    <s v="1-1,99 euro"/>
    <n v="1"/>
  </r>
  <r>
    <n v="1242"/>
    <x v="16"/>
    <s v="COMUNA DOBREŞTI"/>
    <x v="0"/>
    <n v="1"/>
    <m/>
    <s v="X"/>
    <s v="X"/>
    <n v="0"/>
    <n v="9900"/>
    <n v="0"/>
    <n v="9900"/>
    <n v="2045.4122848701475"/>
    <n v="1920"/>
    <m/>
    <n v="1236"/>
    <m/>
    <x v="1093"/>
    <n v="1236"/>
    <n v="5.15625"/>
    <n v="1.0653188983698685"/>
    <n v="8.0097087378640772"/>
    <n v="1.6548643081473684"/>
    <n v="4.8400999999999996"/>
    <s v="5-5,99 lei"/>
    <n v="5"/>
    <s v="1-1,99 euro"/>
    <n v="1"/>
  </r>
  <r>
    <n v="1243"/>
    <x v="16"/>
    <s v="COMUNA DOBROTEŞTI"/>
    <x v="0"/>
    <n v="1"/>
    <m/>
    <s v="X"/>
    <s v="X"/>
    <n v="0"/>
    <n v="6697"/>
    <n v="0"/>
    <n v="6697"/>
    <n v="1383.6490981591292"/>
    <n v="1347"/>
    <m/>
    <n v="1029"/>
    <m/>
    <x v="1109"/>
    <n v="1029"/>
    <n v="4.9717891610987381"/>
    <n v="1.0272079422116771"/>
    <n v="6.5082604470359575"/>
    <n v="1.3446541284345279"/>
    <n v="4.8400999999999996"/>
    <s v="4-4,99 lei"/>
    <n v="4"/>
    <s v="1-1,99 euro"/>
    <n v="1"/>
  </r>
  <r>
    <n v="1244"/>
    <x v="16"/>
    <s v="COMUNA DRĂGOTEŞTI"/>
    <x v="0"/>
    <n v="1"/>
    <m/>
    <s v="X"/>
    <s v="X"/>
    <n v="2555"/>
    <n v="11917"/>
    <n v="0"/>
    <n v="14472"/>
    <n v="2990.0208673374518"/>
    <n v="1699"/>
    <m/>
    <n v="1319"/>
    <m/>
    <x v="1110"/>
    <n v="1319"/>
    <n v="8.5179517363154797"/>
    <n v="1.7598710225647156"/>
    <n v="10.971948445792266"/>
    <n v="2.266884660604588"/>
    <n v="4.8400999999999996"/>
    <s v="8-8,99 lei"/>
    <n v="8"/>
    <s v="1-1,99 euro"/>
    <n v="1"/>
  </r>
  <r>
    <n v="1245"/>
    <x v="16"/>
    <s v="COMUNA DRĂNIC"/>
    <x v="0"/>
    <n v="1"/>
    <m/>
    <s v="X"/>
    <s v="X"/>
    <n v="0"/>
    <n v="14501.53"/>
    <n v="0"/>
    <n v="14501.53"/>
    <n v="2996.121980950807"/>
    <n v="1900"/>
    <m/>
    <n v="1451"/>
    <m/>
    <x v="582"/>
    <n v="1451"/>
    <n v="7.6323842105263164"/>
    <n v="1.5769063057635826"/>
    <n v="9.9941626464507234"/>
    <n v="2.0648669751556215"/>
    <n v="4.8400999999999996"/>
    <s v="7-7,99 lei"/>
    <n v="7"/>
    <s v="1-1,99 euro"/>
    <n v="1"/>
  </r>
  <r>
    <n v="1246"/>
    <x v="16"/>
    <s v="COMUNA FĂRCAŞ"/>
    <x v="0"/>
    <n v="1"/>
    <m/>
    <s v="X"/>
    <s v="X"/>
    <n v="1200"/>
    <n v="5560.43"/>
    <n v="0"/>
    <n v="6760.43"/>
    <n v="1396.7541992934032"/>
    <n v="1674"/>
    <m/>
    <n v="1172"/>
    <m/>
    <x v="116"/>
    <n v="1172"/>
    <n v="4.0384886499402626"/>
    <n v="0.8343812421107546"/>
    <n v="5.7682849829351541"/>
    <n v="1.1917697946189447"/>
    <n v="4.8400999999999996"/>
    <s v="4-4,99 lei"/>
    <n v="4"/>
    <s v="0-0,99 euro"/>
    <n v="0"/>
  </r>
  <r>
    <n v="1247"/>
    <x v="16"/>
    <s v="COMUNA GALICEA MARE"/>
    <x v="0"/>
    <n v="1"/>
    <m/>
    <s v="X"/>
    <s v="X"/>
    <n v="8028"/>
    <n v="6556.05"/>
    <n v="0"/>
    <n v="14584.05"/>
    <n v="3013.1712154707548"/>
    <n v="3293"/>
    <m/>
    <n v="1761"/>
    <m/>
    <x v="1040"/>
    <n v="1761"/>
    <n v="4.4288035226237472"/>
    <n v="0.91502314469199963"/>
    <n v="8.2816865417376491"/>
    <n v="1.7110569082741367"/>
    <n v="4.8400999999999996"/>
    <s v="4-4,99 lei"/>
    <n v="4"/>
    <s v="0-0,99 euro"/>
    <n v="0"/>
  </r>
  <r>
    <n v="1248"/>
    <x v="16"/>
    <s v="COMUNA GALICIUICA"/>
    <x v="0"/>
    <n v="1"/>
    <m/>
    <s v="X"/>
    <s v="X"/>
    <n v="0"/>
    <n v="2000"/>
    <n v="0"/>
    <n v="2000"/>
    <n v="413.21460300407017"/>
    <n v="1169"/>
    <m/>
    <n v="875"/>
    <m/>
    <x v="947"/>
    <n v="875"/>
    <n v="1.7108639863130881"/>
    <n v="0.35347699144916184"/>
    <n v="2.2857142857142856"/>
    <n v="0.47224526057608018"/>
    <n v="4.8400999999999996"/>
    <s v="1-1,99 lei"/>
    <n v="1"/>
    <s v="0-0,99 euro"/>
    <n v="0"/>
  </r>
  <r>
    <n v="1253"/>
    <x v="16"/>
    <s v="COMUNA GÂNGIOVA"/>
    <x v="0"/>
    <n v="1"/>
    <m/>
    <s v="X"/>
    <s v="X"/>
    <n v="2200"/>
    <n v="454.06"/>
    <n v="0"/>
    <n v="2654.06"/>
    <n v="548.34817462449121"/>
    <n v="1994"/>
    <m/>
    <n v="1268"/>
    <m/>
    <x v="1111"/>
    <n v="1268"/>
    <n v="1.3310230692076228"/>
    <n v="0.27499908456594341"/>
    <n v="2.0931072555205046"/>
    <n v="0.43245124181742206"/>
    <n v="4.8400999999999996"/>
    <s v="1-1,99 lei"/>
    <n v="1"/>
    <s v="0-0,99 euro"/>
    <n v="0"/>
  </r>
  <r>
    <n v="1249"/>
    <x v="16"/>
    <s v="COMUNA GHERCEŞTI"/>
    <x v="0"/>
    <n v="1"/>
    <m/>
    <s v="X"/>
    <s v="X"/>
    <n v="0"/>
    <n v="5655.33"/>
    <n v="0"/>
    <n v="5655.33"/>
    <n v="1168.4324704035041"/>
    <n v="1565"/>
    <m/>
    <n v="970"/>
    <m/>
    <x v="1112"/>
    <n v="970"/>
    <n v="3.6136293929712457"/>
    <n v="0.74660221751022626"/>
    <n v="5.8302371134020614"/>
    <n v="1.2045695571170145"/>
    <n v="4.8400999999999996"/>
    <s v="3-3,99 lei"/>
    <n v="3"/>
    <s v="0-0,99 euro"/>
    <n v="0"/>
  </r>
  <r>
    <n v="1250"/>
    <x v="16"/>
    <s v="COMUNA GHIDICI"/>
    <x v="0"/>
    <n v="1"/>
    <m/>
    <s v="X"/>
    <s v="X"/>
    <n v="0"/>
    <n v="10000"/>
    <n v="0"/>
    <n v="10000"/>
    <n v="2066.0730150203508"/>
    <n v="1848"/>
    <m/>
    <n v="962"/>
    <m/>
    <x v="1009"/>
    <n v="962"/>
    <n v="5.4112554112554117"/>
    <n v="1.1180048782577656"/>
    <n v="10.395010395010395"/>
    <n v="2.1476850467987014"/>
    <n v="4.8400999999999996"/>
    <s v="5-5,99 lei"/>
    <n v="5"/>
    <s v="1-1,99 euro"/>
    <n v="1"/>
  </r>
  <r>
    <n v="1251"/>
    <x v="16"/>
    <s v="COMUNA GHINDENI"/>
    <x v="0"/>
    <n v="1"/>
    <m/>
    <s v="X"/>
    <s v="X"/>
    <n v="500"/>
    <n v="3904.69"/>
    <n v="0"/>
    <n v="4404.6900000000005"/>
    <n v="910.04111485299904"/>
    <n v="1544"/>
    <m/>
    <n v="1216"/>
    <m/>
    <x v="1067"/>
    <n v="1216"/>
    <n v="2.8527784974093269"/>
    <n v="0.5894048671327714"/>
    <n v="3.6222779605263162"/>
    <n v="0.74838907471463734"/>
    <n v="4.8400999999999996"/>
    <s v="2-2,99 lei"/>
    <n v="2"/>
    <s v="0-0,99 euro"/>
    <n v="0"/>
  </r>
  <r>
    <n v="1252"/>
    <x v="16"/>
    <s v="COMUNA GIGHERA"/>
    <x v="0"/>
    <n v="1"/>
    <m/>
    <s v="X"/>
    <s v="X"/>
    <n v="11157"/>
    <n v="2780"/>
    <n v="0"/>
    <n v="13937"/>
    <n v="2879.4859610338631"/>
    <n v="2244"/>
    <m/>
    <n v="1454"/>
    <m/>
    <x v="1113"/>
    <n v="1454"/>
    <n v="6.2107843137254903"/>
    <n v="1.2831933872699925"/>
    <n v="9.5852819807427778"/>
    <n v="1.9803892441773474"/>
    <n v="4.8400999999999996"/>
    <s v="6-6,99 lei"/>
    <n v="6"/>
    <s v="1-1,99 euro"/>
    <n v="1"/>
  </r>
  <r>
    <n v="1254"/>
    <x v="16"/>
    <s v="COMUNA GIUBEGA"/>
    <x v="0"/>
    <n v="1"/>
    <m/>
    <s v="X"/>
    <s v="X"/>
    <n v="0"/>
    <n v="6909"/>
    <n v="0"/>
    <n v="6909"/>
    <n v="1427.4498460775606"/>
    <n v="1737"/>
    <m/>
    <n v="1236"/>
    <m/>
    <x v="1114"/>
    <n v="1236"/>
    <n v="3.9775474956822108"/>
    <n v="0.82179035467907924"/>
    <n v="5.5898058252427187"/>
    <n v="1.1548946974737544"/>
    <n v="4.8400999999999996"/>
    <s v="3-3,99 lei"/>
    <n v="3"/>
    <s v="0-0,99 euro"/>
    <n v="0"/>
  </r>
  <r>
    <n v="1255"/>
    <x v="16"/>
    <s v="COMUNA GIURGIŢA"/>
    <x v="0"/>
    <n v="1"/>
    <m/>
    <s v="X"/>
    <s v="X"/>
    <n v="6869"/>
    <n v="6471.22"/>
    <n v="0"/>
    <n v="13340.220000000001"/>
    <n v="2756.1868556434788"/>
    <n v="2323"/>
    <m/>
    <n v="1473"/>
    <m/>
    <x v="1115"/>
    <n v="1473"/>
    <n v="5.7426689625484295"/>
    <n v="1.1864773377716225"/>
    <n v="9.0564969450101849"/>
    <n v="1.8711383948699789"/>
    <n v="4.8400999999999996"/>
    <s v="5-5,99 lei"/>
    <n v="5"/>
    <s v="1-1,99 euro"/>
    <n v="1"/>
  </r>
  <r>
    <n v="1256"/>
    <x v="16"/>
    <s v="COMUNA GOGOŞU"/>
    <x v="0"/>
    <n v="1"/>
    <m/>
    <s v="X"/>
    <s v="X"/>
    <n v="600"/>
    <n v="6695.14"/>
    <n v="0"/>
    <n v="7295.14"/>
    <n v="1507.2291894795565"/>
    <n v="456"/>
    <m/>
    <n v="497"/>
    <m/>
    <x v="1116"/>
    <n v="497"/>
    <n v="15.99811403508772"/>
    <n v="3.3053271699113078"/>
    <n v="14.678350100603623"/>
    <n v="3.0326543047878398"/>
    <n v="4.8400999999999996"/>
    <s v="16-16,99 lei"/>
    <n v="16"/>
    <s v="3-3,99 euro"/>
    <n v="3"/>
  </r>
  <r>
    <n v="1257"/>
    <x v="16"/>
    <s v="COMUNA GOICEA"/>
    <x v="0"/>
    <n v="1"/>
    <m/>
    <s v="X"/>
    <s v="X"/>
    <n v="0"/>
    <n v="12779"/>
    <n v="0"/>
    <n v="12779"/>
    <n v="2640.2347058945065"/>
    <n v="2002"/>
    <m/>
    <n v="1275"/>
    <m/>
    <x v="1117"/>
    <n v="1275"/>
    <n v="6.383116883116883"/>
    <n v="1.3187985543928604"/>
    <n v="10.022745098039216"/>
    <n v="2.0707723183486326"/>
    <n v="4.8400999999999996"/>
    <s v="6-6,99 lei"/>
    <n v="6"/>
    <s v="1-1,99 euro"/>
    <n v="1"/>
  </r>
  <r>
    <n v="1258"/>
    <x v="16"/>
    <s v="COMUNA GOIEŞTI"/>
    <x v="0"/>
    <n v="1"/>
    <m/>
    <s v="X"/>
    <s v="X"/>
    <n v="6200"/>
    <n v="160"/>
    <n v="0"/>
    <n v="6360"/>
    <n v="1314.0224375529433"/>
    <n v="2558"/>
    <m/>
    <n v="1723"/>
    <m/>
    <x v="1118"/>
    <n v="1723"/>
    <n v="2.4863174354964817"/>
    <n v="0.5136913360253883"/>
    <n v="3.6912362159024958"/>
    <n v="0.76263635377419814"/>
    <n v="4.8400999999999996"/>
    <s v="2-2,99 lei"/>
    <n v="2"/>
    <s v="0-0,99 euro"/>
    <n v="0"/>
  </r>
  <r>
    <n v="1259"/>
    <x v="16"/>
    <s v="COMUNA GRECEŞTI"/>
    <x v="0"/>
    <n v="1"/>
    <m/>
    <s v="X"/>
    <s v="X"/>
    <n v="1000"/>
    <n v="20000"/>
    <n v="0"/>
    <n v="21000"/>
    <n v="4338.7533315427372"/>
    <n v="1306"/>
    <m/>
    <n v="1413"/>
    <m/>
    <x v="1119"/>
    <n v="1413"/>
    <n v="16.079632465543646"/>
    <n v="3.3221694728504878"/>
    <n v="14.861995753715499"/>
    <n v="3.0705968376098633"/>
    <n v="4.8400999999999996"/>
    <s v="16-16,99 lei"/>
    <n v="16"/>
    <s v="3-3,99 euro"/>
    <n v="3"/>
  </r>
  <r>
    <n v="1261"/>
    <x v="16"/>
    <s v="COMUNA IŞALNIŢA"/>
    <x v="0"/>
    <n v="1"/>
    <m/>
    <s v="X"/>
    <s v="X"/>
    <n v="2500"/>
    <n v="13297.01"/>
    <n v="0"/>
    <n v="15797.01"/>
    <n v="3263.7776079006635"/>
    <n v="3507"/>
    <m/>
    <n v="2450"/>
    <m/>
    <x v="1120"/>
    <n v="2450"/>
    <n v="4.5044225834046197"/>
    <n v="0.93064659478205403"/>
    <n v="6.4477591836734698"/>
    <n v="1.3321541256737401"/>
    <n v="4.8400999999999996"/>
    <s v="4-4,99 lei"/>
    <n v="4"/>
    <s v="0-0,99 euro"/>
    <n v="0"/>
  </r>
  <r>
    <n v="1262"/>
    <x v="16"/>
    <s v="COMUNA IZVOARE"/>
    <x v="0"/>
    <n v="1"/>
    <m/>
    <s v="X"/>
    <s v="X"/>
    <n v="0"/>
    <n v="4000"/>
    <n v="0"/>
    <n v="4000"/>
    <n v="826.42920600814034"/>
    <n v="1214"/>
    <m/>
    <n v="953"/>
    <m/>
    <x v="1121"/>
    <n v="953"/>
    <n v="3.2948929159802307"/>
    <n v="0.68074893410884707"/>
    <n v="4.1972717733473246"/>
    <n v="0.86718699476195205"/>
    <n v="4.8400999999999996"/>
    <s v="3-3,99 lei"/>
    <n v="3"/>
    <s v="0-0,99 euro"/>
    <n v="0"/>
  </r>
  <r>
    <n v="1260"/>
    <x v="16"/>
    <s v="COMUNA ÎNTORSURA"/>
    <x v="0"/>
    <n v="1"/>
    <m/>
    <s v="X"/>
    <s v="X"/>
    <n v="0"/>
    <n v="8959"/>
    <n v="0"/>
    <n v="8959"/>
    <n v="1850.9948141567324"/>
    <n v="1218"/>
    <m/>
    <n v="967"/>
    <m/>
    <x v="80"/>
    <n v="967"/>
    <n v="7.3555008210180626"/>
    <n v="1.5197001758265456"/>
    <n v="9.2647362978283354"/>
    <n v="1.9141621656222674"/>
    <n v="4.8400999999999996"/>
    <s v="7-7,99 lei"/>
    <n v="7"/>
    <s v="1-1,99 euro"/>
    <n v="1"/>
  </r>
  <r>
    <n v="1263"/>
    <x v="16"/>
    <s v="COMUNA LEU"/>
    <x v="0"/>
    <n v="1"/>
    <m/>
    <s v="X"/>
    <s v="X"/>
    <n v="2900"/>
    <n v="12899.93"/>
    <n v="0"/>
    <n v="15799.93"/>
    <n v="3264.3809012210495"/>
    <n v="3850"/>
    <m/>
    <n v="2249"/>
    <m/>
    <x v="1122"/>
    <n v="2249"/>
    <n v="4.1038779220779222"/>
    <n v="0.84789114317429859"/>
    <n v="7.0253134726545134"/>
    <n v="1.4514810587910403"/>
    <n v="4.8400999999999996"/>
    <s v="4-4,99 lei"/>
    <n v="4"/>
    <s v="0-0,99 euro"/>
    <n v="0"/>
  </r>
  <r>
    <n v="1264"/>
    <x v="16"/>
    <s v="COMUNA LIPOVU"/>
    <x v="0"/>
    <n v="1"/>
    <m/>
    <s v="X"/>
    <s v="X"/>
    <n v="6925"/>
    <n v="2452"/>
    <n v="0"/>
    <n v="9377"/>
    <n v="1937.3566661845832"/>
    <n v="2345"/>
    <m/>
    <n v="1301"/>
    <m/>
    <x v="1123"/>
    <n v="1301"/>
    <n v="3.9987206823027717"/>
    <n v="0.82616488963095236"/>
    <n v="7.2075326671790929"/>
    <n v="1.4891288748536382"/>
    <n v="4.8400999999999996"/>
    <s v="4-4,99 lei"/>
    <n v="4"/>
    <s v="0-0,99 euro"/>
    <n v="0"/>
  </r>
  <r>
    <n v="1267"/>
    <x v="16"/>
    <s v="COMUNA MAGLAVIT"/>
    <x v="0"/>
    <n v="1"/>
    <m/>
    <s v="X"/>
    <s v="X"/>
    <n v="2980"/>
    <n v="11247"/>
    <n v="0"/>
    <n v="14227"/>
    <n v="2939.4020784694535"/>
    <n v="3893"/>
    <m/>
    <n v="2310"/>
    <m/>
    <x v="1124"/>
    <n v="2310"/>
    <n v="3.6545080914461856"/>
    <n v="0.75504805509104889"/>
    <n v="6.1588744588744593"/>
    <n v="1.2724684322378585"/>
    <n v="4.8400999999999996"/>
    <s v="3-3,99 lei"/>
    <n v="3"/>
    <s v="0-0,99 euro"/>
    <n v="0"/>
  </r>
  <r>
    <n v="1268"/>
    <x v="16"/>
    <s v="COMUNA MALU MARE"/>
    <x v="0"/>
    <n v="1"/>
    <m/>
    <s v="X"/>
    <s v="X"/>
    <n v="2357"/>
    <n v="1005"/>
    <n v="0"/>
    <n v="3362"/>
    <n v="694.61374764984203"/>
    <n v="4807"/>
    <m/>
    <n v="3138"/>
    <m/>
    <x v="1125"/>
    <n v="3138"/>
    <n v="0.69939671312669027"/>
    <n v="0.14450046757849844"/>
    <n v="1.07138304652645"/>
    <n v="0.22135556011785915"/>
    <n v="4.8400999999999996"/>
    <s v="0-0,99 lei"/>
    <n v="0"/>
    <s v="0-0,99 euro"/>
    <n v="0"/>
  </r>
  <r>
    <n v="1265"/>
    <x v="16"/>
    <s v="COMUNA MĂCEŞU DE JOS"/>
    <x v="0"/>
    <n v="1"/>
    <m/>
    <s v="X"/>
    <s v="X"/>
    <n v="800"/>
    <n v="6535.74"/>
    <n v="0"/>
    <n v="7335.74"/>
    <n v="1515.617445920539"/>
    <n v="1064"/>
    <m/>
    <n v="844"/>
    <m/>
    <x v="1126"/>
    <n v="844"/>
    <n v="6.8944924812030077"/>
    <n v="1.424452486767424"/>
    <n v="8.6916350710900474"/>
    <n v="1.7957552676783637"/>
    <n v="4.8400999999999996"/>
    <s v="6-6,99 lei"/>
    <n v="6"/>
    <s v="1-1,99 euro"/>
    <n v="1"/>
  </r>
  <r>
    <n v="1266"/>
    <x v="16"/>
    <s v="COMUNA MĂCEŞU DE SUS"/>
    <x v="0"/>
    <n v="1"/>
    <m/>
    <s v="X"/>
    <s v="X"/>
    <n v="4917.41"/>
    <n v="2045"/>
    <n v="0"/>
    <n v="6962.41"/>
    <n v="1438.4847420507842"/>
    <n v="991"/>
    <m/>
    <n v="653"/>
    <m/>
    <x v="1127"/>
    <n v="653"/>
    <n v="7.0256407669021188"/>
    <n v="1.4515486801723352"/>
    <n v="10.66218989280245"/>
    <n v="2.202886281854187"/>
    <n v="4.8400999999999996"/>
    <s v="7-7,99 lei"/>
    <n v="7"/>
    <s v="1-1,99 euro"/>
    <n v="1"/>
  </r>
  <r>
    <n v="1270"/>
    <x v="16"/>
    <s v="COMUNA MÂRŞANI"/>
    <x v="0"/>
    <n v="1"/>
    <m/>
    <s v="X"/>
    <s v="X"/>
    <n v="1800"/>
    <n v="7200"/>
    <n v="0"/>
    <n v="9000"/>
    <n v="1859.4657135183159"/>
    <n v="3682"/>
    <m/>
    <n v="2491"/>
    <m/>
    <x v="1128"/>
    <n v="2491"/>
    <n v="2.4443237370994026"/>
    <n v="0.50501513131947739"/>
    <n v="3.6130068245684464"/>
    <n v="0.74647359033252347"/>
    <n v="4.8400999999999996"/>
    <s v="2-2,99 lei"/>
    <n v="2"/>
    <s v="0-0,99 euro"/>
    <n v="0"/>
  </r>
  <r>
    <n v="1269"/>
    <x v="16"/>
    <s v="COMUNA MELINEŞTI"/>
    <x v="0"/>
    <n v="1"/>
    <m/>
    <s v="X"/>
    <s v="X"/>
    <n v="2070"/>
    <n v="8107.89"/>
    <n v="0"/>
    <n v="10177.89"/>
    <n v="2102.8263878845478"/>
    <n v="3192"/>
    <m/>
    <n v="2162"/>
    <m/>
    <x v="1129"/>
    <n v="2162"/>
    <n v="3.1885620300751878"/>
    <n v="0.65878019670568544"/>
    <n v="4.7076271970397778"/>
    <n v="0.97263015165797773"/>
    <n v="4.8400999999999996"/>
    <s v="3-3,99 lei"/>
    <n v="3"/>
    <s v="0-0,99 euro"/>
    <n v="0"/>
  </r>
  <r>
    <n v="1271"/>
    <x v="16"/>
    <s v="COMUNA MISCHII"/>
    <x v="0"/>
    <n v="1"/>
    <m/>
    <s v="X"/>
    <s v="X"/>
    <n v="0"/>
    <n v="4630.13"/>
    <n v="0"/>
    <n v="4630.13"/>
    <n v="956.61866490361774"/>
    <n v="1454"/>
    <m/>
    <n v="1224"/>
    <m/>
    <x v="795"/>
    <n v="1224"/>
    <n v="3.1844085281980745"/>
    <n v="0.65792205289107131"/>
    <n v="3.7827859477124184"/>
    <n v="0.78155119681668117"/>
    <n v="4.8400999999999996"/>
    <s v="3-3,99 lei"/>
    <n v="3"/>
    <s v="0-0,99 euro"/>
    <n v="0"/>
  </r>
  <r>
    <n v="1272"/>
    <x v="16"/>
    <s v="COMUNA MOŢĂŢEI"/>
    <x v="0"/>
    <n v="1"/>
    <m/>
    <s v="X"/>
    <s v="X"/>
    <n v="1000"/>
    <n v="16808"/>
    <n v="0"/>
    <n v="17808"/>
    <n v="3679.2628251482411"/>
    <n v="5768"/>
    <m/>
    <n v="3239"/>
    <m/>
    <x v="1130"/>
    <n v="3239"/>
    <n v="3.087378640776699"/>
    <n v="0.63787496968589474"/>
    <n v="5.497993207780179"/>
    <n v="1.1359255403359805"/>
    <n v="4.8400999999999996"/>
    <s v="3-3,99 lei"/>
    <n v="3"/>
    <s v="0-0,99 euro"/>
    <n v="0"/>
  </r>
  <r>
    <n v="1273"/>
    <x v="16"/>
    <s v="COMUNA MURGAŞI"/>
    <x v="0"/>
    <n v="1"/>
    <m/>
    <s v="X"/>
    <s v="X"/>
    <n v="0"/>
    <n v="17554.5"/>
    <n v="0"/>
    <n v="17554.5"/>
    <n v="3626.8878742174752"/>
    <n v="2020"/>
    <m/>
    <n v="1544"/>
    <m/>
    <x v="814"/>
    <n v="1544"/>
    <n v="8.6903465346534645"/>
    <n v="1.7954890466423143"/>
    <n v="11.36949481865285"/>
    <n v="2.3490206439232351"/>
    <n v="4.8400999999999996"/>
    <s v="8-8,99 lei"/>
    <n v="8"/>
    <s v="1-1,99 euro"/>
    <n v="1"/>
  </r>
  <r>
    <n v="1274"/>
    <x v="16"/>
    <s v="COMUNA NEGOI"/>
    <x v="0"/>
    <n v="1"/>
    <m/>
    <s v="X"/>
    <s v="X"/>
    <n v="720"/>
    <n v="4514"/>
    <n v="0"/>
    <n v="5234"/>
    <n v="1081.3826160616518"/>
    <n v="1704"/>
    <m/>
    <n v="876"/>
    <m/>
    <x v="1131"/>
    <n v="876"/>
    <n v="3.0715962441314555"/>
    <n v="0.63461421130378626"/>
    <n v="5.9748858447488589"/>
    <n v="1.2344550411662691"/>
    <n v="4.8400999999999996"/>
    <s v="3-3,99 lei"/>
    <n v="3"/>
    <s v="0-0,99 euro"/>
    <n v="0"/>
  </r>
  <r>
    <n v="1275"/>
    <x v="16"/>
    <s v="COMUNA ORODEL"/>
    <x v="0"/>
    <n v="1"/>
    <m/>
    <s v="X"/>
    <s v="X"/>
    <n v="800"/>
    <n v="12910.63"/>
    <n v="0"/>
    <n v="13710.63"/>
    <n v="2832.7162661928473"/>
    <n v="2027"/>
    <m/>
    <n v="1403"/>
    <m/>
    <x v="1132"/>
    <n v="1403"/>
    <n v="6.7640009866798216"/>
    <n v="1.397491991215021"/>
    <n v="9.7723663578047031"/>
    <n v="2.019042242475301"/>
    <n v="4.8400999999999996"/>
    <s v="6-6,99 lei"/>
    <n v="6"/>
    <s v="1-1,99 euro"/>
    <n v="1"/>
  </r>
  <r>
    <n v="1276"/>
    <x v="16"/>
    <s v="COMUNA OSTROVENI"/>
    <x v="0"/>
    <n v="1"/>
    <m/>
    <s v="X"/>
    <s v="X"/>
    <n v="11609"/>
    <n v="3885"/>
    <n v="0"/>
    <n v="15494"/>
    <n v="3201.1735294725318"/>
    <n v="3908"/>
    <m/>
    <n v="2256"/>
    <m/>
    <x v="1133"/>
    <n v="2256"/>
    <n v="3.9646878198567044"/>
    <n v="0.81913345175858032"/>
    <n v="6.8679078014184398"/>
    <n v="1.4189598978158386"/>
    <n v="4.8400999999999996"/>
    <s v="3-3,99 lei"/>
    <n v="3"/>
    <s v="0-0,99 euro"/>
    <n v="0"/>
  </r>
  <r>
    <n v="1277"/>
    <x v="16"/>
    <s v="COMUNA PERIŞOR"/>
    <x v="0"/>
    <n v="1"/>
    <m/>
    <s v="X"/>
    <s v="X"/>
    <n v="2750"/>
    <n v="3200"/>
    <n v="0"/>
    <n v="5950"/>
    <n v="1229.3134439371088"/>
    <n v="1361"/>
    <m/>
    <n v="1123"/>
    <m/>
    <x v="753"/>
    <n v="1123"/>
    <n v="4.3717854518736221"/>
    <n v="0.90324279495746418"/>
    <n v="5.2983081032947466"/>
    <n v="1.0946691397480932"/>
    <n v="4.8400999999999996"/>
    <s v="4-4,99 lei"/>
    <n v="4"/>
    <s v="0-0,99 euro"/>
    <n v="0"/>
  </r>
  <r>
    <n v="1278"/>
    <x v="16"/>
    <s v="COMUNA PIELEŞTI"/>
    <x v="0"/>
    <n v="1"/>
    <m/>
    <s v="X"/>
    <s v="X"/>
    <n v="1500"/>
    <n v="20895.580000000002"/>
    <n v="0"/>
    <n v="22395.58"/>
    <n v="4627.0903493729475"/>
    <n v="3396"/>
    <m/>
    <n v="2221"/>
    <m/>
    <x v="1134"/>
    <n v="2221"/>
    <n v="6.5946937573616022"/>
    <n v="1.3625118814407973"/>
    <n v="10.08355695632598"/>
    <n v="2.0833364922885851"/>
    <n v="4.8400999999999996"/>
    <s v="6-6,99 lei"/>
    <n v="6"/>
    <s v="1-1,99 euro"/>
    <n v="1"/>
  </r>
  <r>
    <n v="1279"/>
    <x v="16"/>
    <s v="COMUNA PISCU VECHI"/>
    <x v="0"/>
    <n v="1"/>
    <m/>
    <s v="X"/>
    <s v="X"/>
    <n v="0"/>
    <n v="19082.400000000001"/>
    <n v="0"/>
    <n v="19082.400000000001"/>
    <n v="3942.563170182435"/>
    <n v="2157"/>
    <m/>
    <n v="1415"/>
    <m/>
    <x v="552"/>
    <n v="1415"/>
    <n v="8.8467315716272612"/>
    <n v="1.8277993371267662"/>
    <n v="13.485795053003535"/>
    <n v="2.7862637245105546"/>
    <n v="4.8400999999999996"/>
    <s v="8-8,99 lei"/>
    <n v="8"/>
    <s v="1-1,99 euro"/>
    <n v="1"/>
  </r>
  <r>
    <n v="1280"/>
    <x v="16"/>
    <s v="COMUNA PLENIŢA"/>
    <x v="0"/>
    <n v="1"/>
    <m/>
    <s v="X"/>
    <s v="X"/>
    <n v="0"/>
    <n v="21892"/>
    <n v="0"/>
    <n v="21892"/>
    <n v="4523.0470444825523"/>
    <n v="3654"/>
    <m/>
    <n v="2330"/>
    <m/>
    <x v="321"/>
    <n v="2330"/>
    <n v="5.991242474001095"/>
    <n v="1.2378344401977428"/>
    <n v="9.3957081545064369"/>
    <n v="1.9412219075032413"/>
    <n v="4.8400999999999996"/>
    <s v="5-5,99 lei"/>
    <n v="5"/>
    <s v="1-1,99 euro"/>
    <n v="1"/>
  </r>
  <r>
    <n v="1281"/>
    <x v="16"/>
    <s v="COMUNA PLEŞOI"/>
    <x v="0"/>
    <n v="1"/>
    <m/>
    <s v="X"/>
    <s v="X"/>
    <n v="2000"/>
    <n v="16566.48"/>
    <n v="0"/>
    <n v="18566.48"/>
    <n v="3835.9703311915046"/>
    <n v="1021"/>
    <m/>
    <n v="995"/>
    <m/>
    <x v="95"/>
    <n v="995"/>
    <n v="18.184603330068558"/>
    <n v="3.7570718229103863"/>
    <n v="18.65977889447236"/>
    <n v="3.8552465640115625"/>
    <n v="4.8400999999999996"/>
    <s v="18-18,99 lei"/>
    <n v="18"/>
    <s v="3-3,99 euro"/>
    <n v="3"/>
  </r>
  <r>
    <n v="1282"/>
    <x v="16"/>
    <s v="COMUNA PODARI"/>
    <x v="0"/>
    <n v="1"/>
    <m/>
    <s v="X"/>
    <s v="X"/>
    <n v="3300"/>
    <n v="6347.94"/>
    <n v="0"/>
    <n v="9647.9399999999987"/>
    <n v="1993.3348484535443"/>
    <n v="5610"/>
    <m/>
    <n v="3119"/>
    <m/>
    <x v="1135"/>
    <n v="3119"/>
    <n v="1.7197754010695185"/>
    <n v="0.35531815480455337"/>
    <n v="3.0932798974030136"/>
    <n v="0.63909421239292863"/>
    <n v="4.8400999999999996"/>
    <s v="1-1,99 lei"/>
    <n v="1"/>
    <s v="0-0,99 euro"/>
    <n v="0"/>
  </r>
  <r>
    <n v="1283"/>
    <x v="16"/>
    <s v="COMUNA POIANA MARE"/>
    <x v="0"/>
    <n v="1"/>
    <m/>
    <s v="X"/>
    <s v="X"/>
    <n v="700"/>
    <n v="5638"/>
    <n v="0"/>
    <n v="6338"/>
    <n v="1309.4770769198985"/>
    <n v="8708"/>
    <m/>
    <n v="4467"/>
    <m/>
    <x v="1136"/>
    <n v="4467"/>
    <n v="0.72783647220946257"/>
    <n v="0.15037632945795804"/>
    <n v="1.4188493396015223"/>
    <n v="0.2931446332930151"/>
    <n v="4.8400999999999996"/>
    <s v="0-0,99 lei"/>
    <n v="0"/>
    <s v="0-0,99 euro"/>
    <n v="0"/>
  </r>
  <r>
    <n v="1284"/>
    <x v="16"/>
    <s v="COMUNA PREDEŞTI"/>
    <x v="0"/>
    <n v="1"/>
    <m/>
    <s v="X"/>
    <s v="X"/>
    <n v="1000"/>
    <n v="9204.3700000000008"/>
    <n v="0"/>
    <n v="10204.370000000001"/>
    <n v="2108.2973492283222"/>
    <n v="1679"/>
    <m/>
    <n v="1146"/>
    <m/>
    <x v="1137"/>
    <n v="1146"/>
    <n v="6.0776474091721271"/>
    <n v="1.2556863306898882"/>
    <n v="8.9043368237347309"/>
    <n v="1.8397010028170351"/>
    <n v="4.8400999999999996"/>
    <s v="6-6,99 lei"/>
    <n v="6"/>
    <s v="1-1,99 euro"/>
    <n v="1"/>
  </r>
  <r>
    <n v="1285"/>
    <x v="16"/>
    <s v="COMUNA RADOVAN"/>
    <x v="0"/>
    <n v="1"/>
    <m/>
    <s v="X"/>
    <s v="X"/>
    <n v="12.789"/>
    <n v="9.8109999999999999"/>
    <n v="15000"/>
    <n v="15022.6"/>
    <n v="3103.7788475444727"/>
    <n v="1033"/>
    <m/>
    <n v="793"/>
    <m/>
    <x v="1138"/>
    <n v="793"/>
    <n v="14.54269119070668"/>
    <n v="3.0046261834893251"/>
    <n v="18.944010088272385"/>
    <n v="3.9139708039652872"/>
    <n v="4.8400999999999996"/>
    <s v="14-14,99 lei"/>
    <n v="14"/>
    <s v="3-3,99 euro"/>
    <n v="3"/>
  </r>
  <r>
    <n v="1286"/>
    <x v="16"/>
    <s v="COMUNA RAST"/>
    <x v="0"/>
    <n v="1"/>
    <m/>
    <s v="X"/>
    <s v="X"/>
    <n v="99760"/>
    <n v="27365"/>
    <n v="0"/>
    <n v="127125"/>
    <n v="26264.953203446214"/>
    <n v="2850"/>
    <m/>
    <n v="1761"/>
    <m/>
    <x v="707"/>
    <n v="1761"/>
    <n v="44.60526315789474"/>
    <n v="9.2157730538407758"/>
    <n v="72.189097103918229"/>
    <n v="14.914794550508923"/>
    <n v="4.8400999999999996"/>
    <s v="44-44,99 lei"/>
    <n v="44"/>
    <s v="9-9,99 euro"/>
    <n v="9"/>
  </r>
  <r>
    <n v="1287"/>
    <x v="16"/>
    <s v="COMUNA ROBĂNEŞTI"/>
    <x v="0"/>
    <n v="1"/>
    <m/>
    <s v="X"/>
    <s v="X"/>
    <n v="2640"/>
    <n v="6504"/>
    <n v="0"/>
    <n v="9144"/>
    <n v="1889.2171649346089"/>
    <n v="1957"/>
    <m/>
    <n v="1338"/>
    <m/>
    <x v="1139"/>
    <n v="1338"/>
    <n v="4.672457843638222"/>
    <n v="0.96536390645611081"/>
    <n v="6.8340807174887894"/>
    <n v="1.4119709752874505"/>
    <n v="4.8400999999999996"/>
    <s v="4-4,99 lei"/>
    <n v="4"/>
    <s v="0-0,99 euro"/>
    <n v="0"/>
  </r>
  <r>
    <n v="1288"/>
    <x v="16"/>
    <s v="COMUNA ROJIŞTE"/>
    <x v="0"/>
    <n v="1"/>
    <m/>
    <s v="X"/>
    <s v="X"/>
    <n v="10846"/>
    <n v="5098"/>
    <n v="0"/>
    <n v="15944"/>
    <n v="3294.1468151484478"/>
    <n v="1990"/>
    <m/>
    <n v="1455"/>
    <m/>
    <x v="1140"/>
    <n v="1455"/>
    <n v="8.0120603015075371"/>
    <n v="1.6553501583660541"/>
    <n v="10.958075601374571"/>
    <n v="2.2640184296552905"/>
    <n v="4.8400999999999996"/>
    <s v="8-8,99 lei"/>
    <n v="8"/>
    <s v="1-1,99 euro"/>
    <n v="1"/>
  </r>
  <r>
    <n v="1289"/>
    <x v="16"/>
    <s v="COMUNA SADOVA"/>
    <x v="0"/>
    <n v="1"/>
    <m/>
    <s v="X"/>
    <s v="X"/>
    <n v="12302"/>
    <n v="6391"/>
    <n v="0"/>
    <n v="18693"/>
    <n v="3862.1102869775423"/>
    <n v="6715"/>
    <m/>
    <n v="3406"/>
    <m/>
    <x v="794"/>
    <n v="3406"/>
    <n v="2.7837676842889056"/>
    <n v="0.57514672925949994"/>
    <n v="5.48825601879037"/>
    <n v="1.1339137659945808"/>
    <n v="4.8400999999999996"/>
    <s v="2-2,99 lei"/>
    <n v="2"/>
    <s v="0-0,99 euro"/>
    <n v="0"/>
  </r>
  <r>
    <n v="1290"/>
    <x v="16"/>
    <s v="COMUNA SĂLCUŢA"/>
    <x v="0"/>
    <n v="1"/>
    <m/>
    <s v="X"/>
    <s v="X"/>
    <n v="5411"/>
    <n v="3934.27"/>
    <n v="0"/>
    <n v="9345.27"/>
    <n v="1930.8010165079236"/>
    <n v="1539"/>
    <m/>
    <n v="812"/>
    <m/>
    <x v="240"/>
    <n v="812"/>
    <n v="6.0723001949317741"/>
    <n v="1.2545815571851355"/>
    <n v="11.508953201970444"/>
    <n v="2.3778337641723195"/>
    <n v="4.8400999999999996"/>
    <s v="6-6,99 lei"/>
    <n v="6"/>
    <s v="1-1,99 euro"/>
    <n v="1"/>
  </r>
  <r>
    <n v="1291"/>
    <x v="16"/>
    <s v="COMUNA SCĂEŞTI"/>
    <x v="0"/>
    <n v="1"/>
    <m/>
    <s v="X"/>
    <s v="X"/>
    <n v="0"/>
    <n v="5000"/>
    <n v="0"/>
    <n v="5000"/>
    <n v="1033.0365075101754"/>
    <n v="1660"/>
    <m/>
    <n v="1157"/>
    <m/>
    <x v="23"/>
    <n v="1157"/>
    <n v="3.0120481927710845"/>
    <n v="0.62231114910251528"/>
    <n v="4.3215211754537597"/>
    <n v="0.89285782844440398"/>
    <n v="4.8400999999999996"/>
    <s v="3-3,99 lei"/>
    <n v="3"/>
    <s v="0-0,99 euro"/>
    <n v="0"/>
  </r>
  <r>
    <n v="1292"/>
    <x v="16"/>
    <s v="COMUNA SEACA DE CÂMP"/>
    <x v="0"/>
    <n v="1"/>
    <m/>
    <s v="X"/>
    <s v="X"/>
    <n v="0"/>
    <n v="6448"/>
    <n v="0"/>
    <n v="6448"/>
    <n v="1332.2038800851224"/>
    <n v="1489"/>
    <m/>
    <n v="1310"/>
    <m/>
    <x v="670"/>
    <n v="1310"/>
    <n v="4.3304231027535263"/>
    <n v="0.89469703162197611"/>
    <n v="4.9221374045801527"/>
    <n v="1.0169495267825361"/>
    <n v="4.8400999999999996"/>
    <s v="4-4,99 lei"/>
    <n v="4"/>
    <s v="0-0,99 euro"/>
    <n v="0"/>
  </r>
  <r>
    <n v="1293"/>
    <x v="16"/>
    <s v="COMUNA SEACA DE PĂDURE"/>
    <x v="0"/>
    <n v="1"/>
    <m/>
    <s v="X"/>
    <s v="X"/>
    <n v="1500"/>
    <n v="8.891"/>
    <n v="0"/>
    <n v="1508.8910000000001"/>
    <n v="311.74789777070725"/>
    <n v="738"/>
    <m/>
    <n v="586"/>
    <m/>
    <x v="1141"/>
    <n v="586"/>
    <n v="2.0445677506775071"/>
    <n v="0.42242262570556538"/>
    <n v="2.5748993174061434"/>
    <n v="0.53199299960871549"/>
    <n v="4.8400999999999996"/>
    <s v="2-2,99 lei"/>
    <n v="2"/>
    <s v="0-0,99 euro"/>
    <n v="0"/>
  </r>
  <r>
    <n v="1294"/>
    <x v="16"/>
    <s v="COMUNA SECU"/>
    <x v="0"/>
    <n v="1"/>
    <m/>
    <s v="X"/>
    <s v="X"/>
    <n v="0"/>
    <n v="11392"/>
    <n v="0"/>
    <n v="11392"/>
    <n v="2353.6703787111837"/>
    <n v="814"/>
    <m/>
    <n v="758"/>
    <m/>
    <x v="901"/>
    <n v="758"/>
    <n v="13.995085995085995"/>
    <n v="2.8914869517336408"/>
    <n v="15.029023746701847"/>
    <n v="3.1051060405160733"/>
    <n v="4.8400999999999996"/>
    <s v="14-14,99 lei"/>
    <n v="14"/>
    <s v="2-2,99 euro"/>
    <n v="2"/>
  </r>
  <r>
    <n v="1295"/>
    <x v="16"/>
    <s v="COMUNA SILIŞTEA CRUCII"/>
    <x v="0"/>
    <n v="1"/>
    <m/>
    <s v="X"/>
    <s v="X"/>
    <n v="7480"/>
    <n v="2691.58"/>
    <n v="0"/>
    <n v="10171.58"/>
    <n v="2101.5226958120702"/>
    <n v="1207"/>
    <m/>
    <n v="886"/>
    <m/>
    <x v="1142"/>
    <n v="886"/>
    <n v="8.4271582435791217"/>
    <n v="1.7411124240365121"/>
    <n v="11.480338600451468"/>
    <n v="2.3719217785689279"/>
    <n v="4.8400999999999996"/>
    <s v="8-8,99 lei"/>
    <n v="8"/>
    <s v="1-1,99 euro"/>
    <n v="1"/>
  </r>
  <r>
    <n v="1297"/>
    <x v="16"/>
    <s v="COMUNA SOPOT"/>
    <x v="0"/>
    <n v="1"/>
    <m/>
    <s v="X"/>
    <s v="X"/>
    <n v="9900"/>
    <n v="12063"/>
    <n v="0"/>
    <n v="21963"/>
    <n v="4537.7161628891972"/>
    <n v="1414"/>
    <m/>
    <n v="990"/>
    <m/>
    <x v="1143"/>
    <n v="990"/>
    <n v="15.532531824611032"/>
    <n v="3.2091344857773674"/>
    <n v="22.184848484848484"/>
    <n v="4.5835516796860576"/>
    <n v="4.8400999999999996"/>
    <s v="15-15,99 lei"/>
    <n v="15"/>
    <s v="3-3,99 euro"/>
    <n v="3"/>
  </r>
  <r>
    <n v="1296"/>
    <x v="16"/>
    <s v="COMUNA ŞIMNICU DE SUS"/>
    <x v="0"/>
    <n v="1"/>
    <m/>
    <s v="X"/>
    <s v="X"/>
    <n v="0"/>
    <n v="0"/>
    <n v="0"/>
    <n v="0"/>
    <n v="0"/>
    <n v="4445"/>
    <m/>
    <n v="2412"/>
    <m/>
    <x v="1144"/>
    <n v="2412"/>
    <n v="0"/>
    <n v="0"/>
    <n v="0"/>
    <n v="0"/>
    <n v="4.8400999999999996"/>
    <s v="0-0,99 lei"/>
    <n v="0"/>
    <s v="0-0,99 euro"/>
    <n v="0"/>
  </r>
  <r>
    <n v="1298"/>
    <x v="16"/>
    <s v="COMUNA TĂLPAŞ"/>
    <x v="0"/>
    <n v="1"/>
    <m/>
    <s v="X"/>
    <s v="X"/>
    <n v="1200"/>
    <n v="9399.49"/>
    <n v="0"/>
    <n v="10599.49"/>
    <n v="2189.932026197806"/>
    <n v="997"/>
    <m/>
    <n v="629"/>
    <m/>
    <x v="1145"/>
    <n v="629"/>
    <n v="10.631384152457372"/>
    <n v="2.1965215909707183"/>
    <n v="16.851335453100159"/>
    <n v="3.4816089446705978"/>
    <n v="4.8400999999999996"/>
    <s v="10-10,99 lei"/>
    <n v="10"/>
    <s v="2-2,99 euro"/>
    <n v="2"/>
  </r>
  <r>
    <n v="1299"/>
    <x v="16"/>
    <s v="COMUNA TEASC"/>
    <x v="0"/>
    <n v="1"/>
    <m/>
    <s v="X"/>
    <s v="X"/>
    <n v="2817"/>
    <n v="4523"/>
    <n v="0"/>
    <n v="7340"/>
    <n v="1516.4975930249377"/>
    <n v="2555"/>
    <m/>
    <n v="1731"/>
    <m/>
    <x v="1146"/>
    <n v="1731"/>
    <n v="2.8727984344422701"/>
    <n v="0.59354113229938854"/>
    <n v="4.2403235124205665"/>
    <n v="0.87608179839684441"/>
    <n v="4.8400999999999996"/>
    <s v="2-2,99 lei"/>
    <n v="2"/>
    <s v="0-0,99 euro"/>
    <n v="0"/>
  </r>
  <r>
    <n v="1300"/>
    <x v="16"/>
    <s v="COMUNA TERPEZIŢA"/>
    <x v="0"/>
    <n v="1"/>
    <m/>
    <s v="X"/>
    <s v="X"/>
    <n v="3173"/>
    <n v="4236.38"/>
    <n v="0"/>
    <n v="7409.38"/>
    <n v="1530.8320076031489"/>
    <n v="1232"/>
    <m/>
    <n v="1246"/>
    <m/>
    <x v="1147"/>
    <n v="1246"/>
    <n v="6.0141071428571431"/>
    <n v="1.2425584477298286"/>
    <n v="5.9465329052969507"/>
    <n v="1.2285971168564598"/>
    <n v="4.8400999999999996"/>
    <s v="6-6,99 lei"/>
    <n v="6"/>
    <s v="1-1,99 euro"/>
    <n v="1"/>
  </r>
  <r>
    <n v="1301"/>
    <x v="16"/>
    <s v="COMUNA TESLUI"/>
    <x v="0"/>
    <n v="1"/>
    <m/>
    <s v="X"/>
    <s v="X"/>
    <n v="800"/>
    <n v="4021"/>
    <n v="0"/>
    <n v="4821"/>
    <n v="996.05380054131126"/>
    <n v="1789"/>
    <m/>
    <n v="1173"/>
    <m/>
    <x v="1148"/>
    <n v="1173"/>
    <n v="2.6948015651201787"/>
    <n v="0.55676567945294086"/>
    <n v="4.1099744245524299"/>
    <n v="0.84915072509915712"/>
    <n v="4.8400999999999996"/>
    <s v="2-2,99 lei"/>
    <n v="2"/>
    <s v="0-0,99 euro"/>
    <n v="0"/>
  </r>
  <r>
    <n v="1302"/>
    <x v="16"/>
    <s v="COMUNA ŢUGLUI"/>
    <x v="0"/>
    <n v="1"/>
    <m/>
    <s v="X"/>
    <s v="X"/>
    <n v="0"/>
    <n v="8314"/>
    <n v="0"/>
    <n v="8314"/>
    <n v="1717.7331046879199"/>
    <n v="2444"/>
    <m/>
    <n v="1615"/>
    <m/>
    <x v="1149"/>
    <n v="1615"/>
    <n v="3.4018003273322424"/>
    <n v="0.70283678587885434"/>
    <n v="5.147987616099071"/>
    <n v="1.0636118295281238"/>
    <n v="4.8400999999999996"/>
    <s v="3-3,99 lei"/>
    <n v="3"/>
    <s v="0-0,99 euro"/>
    <n v="0"/>
  </r>
  <r>
    <n v="1303"/>
    <x v="16"/>
    <s v="COMUNA UNIREA"/>
    <x v="0"/>
    <n v="1"/>
    <m/>
    <s v="X"/>
    <s v="X"/>
    <n v="0"/>
    <n v="6385"/>
    <n v="0"/>
    <n v="6385"/>
    <n v="1319.1876200904942"/>
    <n v="3026"/>
    <m/>
    <n v="2279"/>
    <m/>
    <x v="1087"/>
    <n v="2279"/>
    <n v="2.11004626569729"/>
    <n v="0.43595096500016334"/>
    <n v="2.8016673979815709"/>
    <n v="0.57884494080320059"/>
    <n v="4.8400999999999996"/>
    <s v="2-2,99 lei"/>
    <n v="2"/>
    <s v="0-0,99 euro"/>
    <n v="0"/>
  </r>
  <r>
    <n v="1304"/>
    <x v="16"/>
    <s v="COMUNA URZICUŢA"/>
    <x v="0"/>
    <n v="1"/>
    <m/>
    <s v="X"/>
    <s v="X"/>
    <n v="2500"/>
    <n v="335.53"/>
    <n v="0"/>
    <n v="2835.5299999999997"/>
    <n v="585.84120162806551"/>
    <n v="2244"/>
    <m/>
    <n v="1535"/>
    <m/>
    <x v="1113"/>
    <n v="1535"/>
    <n v="1.2636051693404633"/>
    <n v="0.26107005420145524"/>
    <n v="1.8472508143322475"/>
    <n v="0.38165550594662245"/>
    <n v="4.8400999999999996"/>
    <s v="1-1,99 lei"/>
    <n v="1"/>
    <s v="0-0,99 euro"/>
    <n v="0"/>
  </r>
  <r>
    <n v="1305"/>
    <x v="16"/>
    <s v="COMUNA VALEA STANCIULUI"/>
    <x v="0"/>
    <n v="1"/>
    <m/>
    <s v="X"/>
    <s v="X"/>
    <n v="3960"/>
    <n v="13990"/>
    <n v="0"/>
    <n v="17950"/>
    <n v="3708.6010619615299"/>
    <n v="4253"/>
    <m/>
    <n v="2666"/>
    <m/>
    <x v="1028"/>
    <n v="2666"/>
    <n v="4.2205501998589234"/>
    <n v="0.87199648764672699"/>
    <n v="6.7329332333083274"/>
    <n v="1.3910731665272056"/>
    <n v="4.8400999999999996"/>
    <s v="4-4,99 lei"/>
    <n v="4"/>
    <s v="0-0,99 euro"/>
    <n v="0"/>
  </r>
  <r>
    <n v="1308"/>
    <x v="16"/>
    <s v="COMUNA VÂRTOP"/>
    <x v="0"/>
    <n v="1"/>
    <m/>
    <s v="X"/>
    <s v="X"/>
    <n v="0"/>
    <n v="5179.42"/>
    <n v="0"/>
    <n v="5179.42"/>
    <n v="1070.1059895456706"/>
    <n v="1322"/>
    <m/>
    <n v="779"/>
    <m/>
    <x v="1150"/>
    <n v="779"/>
    <n v="3.9178668683812408"/>
    <n v="0.80945990132047696"/>
    <n v="6.6488061617458278"/>
    <n v="1.3736918992884091"/>
    <n v="4.8400999999999996"/>
    <s v="3-3,99 lei"/>
    <n v="3"/>
    <s v="0-0,99 euro"/>
    <n v="0"/>
  </r>
  <r>
    <n v="1309"/>
    <x v="16"/>
    <s v="COMUNA VÂRVORU DE JOS"/>
    <x v="0"/>
    <n v="1"/>
    <m/>
    <s v="X"/>
    <s v="X"/>
    <n v="0"/>
    <n v="25000"/>
    <n v="0"/>
    <n v="25000"/>
    <n v="5165.1825375508779"/>
    <n v="2061"/>
    <m/>
    <n v="1205"/>
    <m/>
    <x v="1151"/>
    <n v="1205"/>
    <n v="12.1300339640951"/>
    <n v="2.5061535844497222"/>
    <n v="20.74688796680498"/>
    <n v="4.2864585373866211"/>
    <n v="4.8400999999999996"/>
    <s v="12-12,99 lei"/>
    <n v="12"/>
    <s v="2-2,99 euro"/>
    <n v="2"/>
  </r>
  <r>
    <n v="1306"/>
    <x v="16"/>
    <s v="COMUNA VELA"/>
    <x v="0"/>
    <n v="1"/>
    <m/>
    <s v="X"/>
    <s v="X"/>
    <n v="0"/>
    <n v="11396"/>
    <n v="0"/>
    <n v="11396"/>
    <n v="2354.4968079171922"/>
    <n v="1494"/>
    <m/>
    <n v="1141"/>
    <m/>
    <x v="38"/>
    <n v="1141"/>
    <n v="7.6278447121820614"/>
    <n v="1.5759684122605035"/>
    <n v="9.9877300613496924"/>
    <n v="2.0635379561062157"/>
    <n v="4.8400999999999996"/>
    <s v="7-7,99 lei"/>
    <n v="7"/>
    <s v="1-1,99 euro"/>
    <n v="1"/>
  </r>
  <r>
    <n v="1307"/>
    <x v="16"/>
    <s v="COMUNA VERBIŢA"/>
    <x v="0"/>
    <n v="1"/>
    <m/>
    <s v="X"/>
    <s v="X"/>
    <n v="440"/>
    <n v="8612"/>
    <n v="0"/>
    <n v="9052"/>
    <n v="1870.2092931964216"/>
    <n v="1016"/>
    <m/>
    <n v="654"/>
    <m/>
    <x v="1152"/>
    <n v="654"/>
    <n v="8.9094488188976371"/>
    <n v="1.8407571783429346"/>
    <n v="13.840978593272171"/>
    <n v="2.8596472373033972"/>
    <n v="4.8400999999999996"/>
    <s v="8-8,99 lei"/>
    <n v="8"/>
    <s v="1-1,99 euro"/>
    <n v="1"/>
  </r>
  <r>
    <n v="1201"/>
    <x v="16"/>
    <s v="MUNICIPIUL BĂILEŞTI"/>
    <x v="0"/>
    <n v="1"/>
    <m/>
    <s v="X"/>
    <s v="X"/>
    <n v="7800"/>
    <n v="11030"/>
    <n v="0"/>
    <n v="18830"/>
    <n v="3890.415487283321"/>
    <n v="15337"/>
    <m/>
    <n v="5662"/>
    <m/>
    <x v="1153"/>
    <n v="5662"/>
    <n v="1.2277498858968507"/>
    <n v="0.25366209084457986"/>
    <n v="3.325679971741434"/>
    <n v="0.68710976462086204"/>
    <n v="4.8400999999999996"/>
    <s v="1-1,99 lei"/>
    <n v="1"/>
    <s v="0-0,99 euro"/>
    <n v="0"/>
  </r>
  <r>
    <n v="1200"/>
    <x v="16"/>
    <s v="MUNICIPIUL CALAFAT"/>
    <x v="0"/>
    <n v="1"/>
    <m/>
    <s v="X"/>
    <s v="X"/>
    <n v="183.62"/>
    <n v="7.1630000000000003"/>
    <n v="0"/>
    <n v="190.78300000000002"/>
    <n v="39.417160802462767"/>
    <n v="14736"/>
    <m/>
    <n v="6828"/>
    <m/>
    <x v="1154"/>
    <n v="6828"/>
    <n v="1.2946729098805647E-2"/>
    <n v="2.6748887623821095E-3"/>
    <n v="2.7941271236086702E-2"/>
    <n v="5.7728706506243073E-3"/>
    <n v="4.8400999999999996"/>
    <s v="0-0,99 lei"/>
    <n v="0"/>
    <s v="0-0,99 euro"/>
    <n v="0"/>
  </r>
  <r>
    <n v="1199"/>
    <x v="16"/>
    <s v="MUNICIPIUL CRAIOVA"/>
    <x v="0"/>
    <n v="1"/>
    <m/>
    <s v="X"/>
    <s v="X"/>
    <n v="78000"/>
    <n v="139729"/>
    <n v="0"/>
    <n v="217729"/>
    <n v="44984.401148736601"/>
    <n v="250618"/>
    <m/>
    <n v="89480"/>
    <m/>
    <x v="1155"/>
    <n v="89480"/>
    <n v="0.86876840450406589"/>
    <n v="0.17949389568481355"/>
    <n v="2.4332700044702729"/>
    <n v="0.50273134944944797"/>
    <n v="4.8400999999999996"/>
    <s v="0-0,99 lei"/>
    <n v="0"/>
    <s v="0-0,99 euro"/>
    <n v="0"/>
  </r>
  <r>
    <n v="1202"/>
    <x v="16"/>
    <s v="ORAȘUL BECHET"/>
    <x v="0"/>
    <n v="1"/>
    <m/>
    <s v="X"/>
    <s v="X"/>
    <n v="7610"/>
    <n v="3359.78"/>
    <n v="0"/>
    <n v="10969.78"/>
    <n v="2266.4366438709949"/>
    <n v="3285"/>
    <m/>
    <n v="1724"/>
    <m/>
    <x v="1156"/>
    <n v="1724"/>
    <n v="3.3393546423135465"/>
    <n v="0.68993505140669553"/>
    <n v="6.3629814385150816"/>
    <n v="1.3146384245191385"/>
    <n v="4.8400999999999996"/>
    <s v="3-3,99 lei"/>
    <n v="3"/>
    <s v="0-0,99 euro"/>
    <n v="0"/>
  </r>
  <r>
    <n v="1203"/>
    <x v="16"/>
    <s v="ORAȘUL DĂBULENI"/>
    <x v="0"/>
    <n v="1"/>
    <m/>
    <s v="X"/>
    <s v="X"/>
    <n v="0"/>
    <n v="12091"/>
    <n v="0"/>
    <n v="12091"/>
    <n v="2498.0888824611066"/>
    <n v="10023"/>
    <m/>
    <n v="5946"/>
    <m/>
    <x v="1157"/>
    <n v="5946"/>
    <n v="1.2063254514616382"/>
    <n v="0.24923564625971331"/>
    <n v="2.0334678775647492"/>
    <n v="0.4201293108747236"/>
    <n v="4.8400999999999996"/>
    <s v="1-1,99 lei"/>
    <n v="1"/>
    <s v="0-0,99 euro"/>
    <n v="0"/>
  </r>
  <r>
    <n v="1204"/>
    <x v="16"/>
    <s v="ORAȘUL FILIAŞI"/>
    <x v="0"/>
    <n v="1"/>
    <m/>
    <s v="X"/>
    <s v="X"/>
    <n v="18000"/>
    <n v="67774"/>
    <n v="0"/>
    <n v="85774"/>
    <n v="17721.534679035558"/>
    <n v="14813"/>
    <m/>
    <n v="7627"/>
    <m/>
    <x v="1158"/>
    <n v="7627"/>
    <n v="5.7904543306555052"/>
    <n v="1.1963501437275068"/>
    <n v="11.246099383768192"/>
    <n v="2.3235262461040458"/>
    <n v="4.8400999999999996"/>
    <s v="5-5,99 lei"/>
    <n v="5"/>
    <s v="1-1,99 euro"/>
    <n v="1"/>
  </r>
  <r>
    <n v="1205"/>
    <x v="16"/>
    <s v="ORAȘUL SEGARCEA"/>
    <x v="0"/>
    <n v="1"/>
    <m/>
    <s v="X"/>
    <s v="X"/>
    <n v="4000"/>
    <n v="7393"/>
    <n v="0"/>
    <n v="11393"/>
    <n v="2353.8769860126858"/>
    <n v="6340"/>
    <m/>
    <n v="3653"/>
    <m/>
    <x v="1159"/>
    <n v="3653"/>
    <n v="1.7970031545741325"/>
    <n v="0.37127397255720596"/>
    <n v="3.1188064604434711"/>
    <n v="0.64436818669933915"/>
    <n v="4.8400999999999996"/>
    <s v="1-1,99 lei"/>
    <n v="1"/>
    <s v="0-0,99 euro"/>
    <n v="0"/>
  </r>
  <r>
    <m/>
    <x v="17"/>
    <s v="A JUDEȚ"/>
    <x v="0"/>
    <m/>
    <m/>
    <m/>
    <m/>
    <n v="0"/>
    <n v="16137.83"/>
    <n v="0"/>
    <n v="16137.83"/>
    <n v="3334.1935083985873"/>
    <m/>
    <m/>
    <m/>
    <m/>
    <x v="0"/>
    <n v="0"/>
    <m/>
    <m/>
    <m/>
    <m/>
    <n v="4.8400999999999996"/>
    <m/>
    <m/>
    <m/>
    <m/>
  </r>
  <r>
    <n v="1314"/>
    <x v="17"/>
    <s v="COMUNA BARCEA"/>
    <x v="0"/>
    <n v="1"/>
    <m/>
    <s v="X"/>
    <s v="X"/>
    <n v="4000"/>
    <n v="6566"/>
    <n v="0"/>
    <n v="10566"/>
    <n v="2183.0127476705029"/>
    <n v="5069"/>
    <m/>
    <n v="2337"/>
    <m/>
    <x v="1160"/>
    <n v="2337"/>
    <n v="2.0844347997632671"/>
    <n v="0.43065944913602344"/>
    <n v="4.521181001283697"/>
    <n v="0.93410900627749371"/>
    <n v="4.8400999999999996"/>
    <s v="2-2,99 lei"/>
    <n v="2"/>
    <s v="0-0,99 euro"/>
    <n v="0"/>
  </r>
  <r>
    <n v="1315"/>
    <x v="17"/>
    <s v="COMUNA BĂLĂBĂNEŞTI"/>
    <x v="0"/>
    <n v="1"/>
    <m/>
    <s v="X"/>
    <s v="X"/>
    <n v="0"/>
    <n v="13727"/>
    <n v="0"/>
    <n v="13727"/>
    <n v="2836.0984277184357"/>
    <n v="1554"/>
    <m/>
    <n v="893"/>
    <m/>
    <x v="1161"/>
    <n v="893"/>
    <n v="8.8333333333333339"/>
    <n v="1.8250311632679765"/>
    <n v="15.371780515117582"/>
    <n v="3.1759220915100062"/>
    <n v="4.8400999999999996"/>
    <s v="8-8,99 lei"/>
    <n v="8"/>
    <s v="1-1,99 euro"/>
    <n v="1"/>
  </r>
  <r>
    <n v="1316"/>
    <x v="17"/>
    <s v="COMUNA BĂLĂŞEŞTI"/>
    <x v="0"/>
    <n v="1"/>
    <m/>
    <s v="X"/>
    <s v="X"/>
    <n v="0"/>
    <n v="13287.74"/>
    <n v="0"/>
    <n v="13287.74"/>
    <n v="2745.344104460652"/>
    <n v="1742"/>
    <m/>
    <n v="978"/>
    <m/>
    <x v="1162"/>
    <n v="978"/>
    <n v="7.6278645235361653"/>
    <n v="1.5759725054309139"/>
    <n v="13.586646216768916"/>
    <n v="2.8071003113094601"/>
    <n v="4.8400999999999996"/>
    <s v="7-7,99 lei"/>
    <n v="7"/>
    <s v="1-1,99 euro"/>
    <n v="1"/>
  </r>
  <r>
    <n v="1317"/>
    <x v="17"/>
    <s v="COMUNA BĂLENI"/>
    <x v="0"/>
    <n v="1"/>
    <m/>
    <s v="X"/>
    <s v="X"/>
    <n v="900"/>
    <n v="6742"/>
    <n v="0"/>
    <n v="7642"/>
    <n v="1578.8929980785522"/>
    <n v="1905"/>
    <m/>
    <n v="1069"/>
    <m/>
    <x v="1163"/>
    <n v="1069"/>
    <n v="4.0115485564304461"/>
    <n v="0.8288152220884788"/>
    <n v="7.1487371375116933"/>
    <n v="1.4769812891286738"/>
    <n v="4.8400999999999996"/>
    <s v="4-4,99 lei"/>
    <n v="4"/>
    <s v="0-0,99 euro"/>
    <n v="0"/>
  </r>
  <r>
    <n v="1318"/>
    <x v="17"/>
    <s v="COMUNA BĂNEASA"/>
    <x v="0"/>
    <n v="1"/>
    <m/>
    <s v="X"/>
    <s v="X"/>
    <n v="800"/>
    <n v="4142"/>
    <n v="0"/>
    <n v="4942"/>
    <n v="1021.0532840230575"/>
    <n v="1696"/>
    <m/>
    <n v="1033"/>
    <m/>
    <x v="590"/>
    <n v="1033"/>
    <n v="2.9139150943396226"/>
    <n v="0.60203613444755744"/>
    <n v="4.7841239109390123"/>
    <n v="0.98843493129047189"/>
    <n v="4.8400999999999996"/>
    <s v="2-2,99 lei"/>
    <n v="2"/>
    <s v="0-0,99 euro"/>
    <n v="0"/>
  </r>
  <r>
    <n v="1319"/>
    <x v="17"/>
    <s v="COMUNA BEREŞTI-MERIA"/>
    <x v="0"/>
    <n v="1"/>
    <m/>
    <s v="X"/>
    <s v="X"/>
    <n v="2000"/>
    <n v="11738"/>
    <n v="0"/>
    <n v="13738"/>
    <n v="2838.3711080349581"/>
    <n v="2780"/>
    <m/>
    <n v="1436"/>
    <m/>
    <x v="1164"/>
    <n v="1436"/>
    <n v="4.9417266187050357"/>
    <n v="1.0209968014514237"/>
    <n v="9.5668523676880231"/>
    <n v="1.9765815515563774"/>
    <n v="4.8400999999999996"/>
    <s v="4-4,99 lei"/>
    <n v="4"/>
    <s v="1-1,99 euro"/>
    <n v="1"/>
  </r>
  <r>
    <n v="1320"/>
    <x v="17"/>
    <s v="COMUNA BRANIŞTEA"/>
    <x v="0"/>
    <n v="1"/>
    <m/>
    <s v="X"/>
    <s v="X"/>
    <n v="3600"/>
    <n v="5614"/>
    <n v="0"/>
    <n v="9214"/>
    <n v="1903.6796760397515"/>
    <n v="3636"/>
    <m/>
    <n v="1928"/>
    <m/>
    <x v="715"/>
    <n v="1928"/>
    <n v="2.534103410341034"/>
    <n v="0.52356426733766548"/>
    <n v="4.7790456431535269"/>
    <n v="0.98738572408700798"/>
    <n v="4.8400999999999996"/>
    <s v="2-2,99 lei"/>
    <n v="2"/>
    <s v="0-0,99 euro"/>
    <n v="0"/>
  </r>
  <r>
    <n v="1321"/>
    <x v="17"/>
    <s v="COMUNA BRĂHĂŞEŞTI"/>
    <x v="0"/>
    <n v="1"/>
    <m/>
    <s v="X"/>
    <s v="X"/>
    <n v="0"/>
    <n v="11156.88"/>
    <n v="0"/>
    <n v="11156.88"/>
    <n v="2305.0928699820251"/>
    <n v="6550"/>
    <m/>
    <n v="2510"/>
    <m/>
    <x v="1165"/>
    <n v="2510"/>
    <n v="1.7033404580152671"/>
    <n v="0.35192257556977485"/>
    <n v="4.4449721115537848"/>
    <n v="0.91836369321993039"/>
    <n v="4.8400999999999996"/>
    <s v="1-1,99 lei"/>
    <n v="1"/>
    <s v="0-0,99 euro"/>
    <n v="0"/>
  </r>
  <r>
    <n v="1322"/>
    <x v="17"/>
    <s v="COMUNA BUCIUMENI"/>
    <x v="0"/>
    <n v="1"/>
    <m/>
    <s v="X"/>
    <s v="X"/>
    <n v="2880"/>
    <n v="5474"/>
    <n v="0"/>
    <n v="8354"/>
    <n v="1725.9973967480012"/>
    <n v="1977"/>
    <m/>
    <n v="1105"/>
    <m/>
    <x v="1166"/>
    <n v="1105"/>
    <n v="4.2255943348507836"/>
    <n v="0.87303864276580734"/>
    <n v="7.5601809954751129"/>
    <n v="1.5619885943420826"/>
    <n v="4.8400999999999996"/>
    <s v="4-4,99 lei"/>
    <n v="4"/>
    <s v="0-0,99 euro"/>
    <n v="0"/>
  </r>
  <r>
    <n v="1323"/>
    <x v="17"/>
    <s v="COMUNA CAVADINEŞTI"/>
    <x v="0"/>
    <n v="1"/>
    <m/>
    <s v="X"/>
    <s v="X"/>
    <n v="7285.75"/>
    <n v="5390.64"/>
    <n v="0"/>
    <n v="12676.39"/>
    <n v="2619.0347306873828"/>
    <n v="2317"/>
    <m/>
    <n v="1455"/>
    <m/>
    <x v="1167"/>
    <n v="1455"/>
    <n v="5.4710358221838584"/>
    <n v="1.130355947642375"/>
    <n v="8.7122955326460474"/>
    <n v="1.8000238698882356"/>
    <n v="4.8400999999999996"/>
    <s v="5-5,99 lei"/>
    <n v="5"/>
    <s v="1-1,99 euro"/>
    <n v="1"/>
  </r>
  <r>
    <n v="1324"/>
    <x v="17"/>
    <s v="COMUNA CERŢEŞTI"/>
    <x v="0"/>
    <n v="1"/>
    <m/>
    <s v="X"/>
    <s v="X"/>
    <n v="1800"/>
    <n v="7137"/>
    <n v="0"/>
    <n v="8937"/>
    <n v="1846.4494535236877"/>
    <n v="1877"/>
    <m/>
    <n v="1283"/>
    <m/>
    <x v="1168"/>
    <n v="1283"/>
    <n v="4.7613212573255197"/>
    <n v="0.98372373656030243"/>
    <n v="6.9657053780202647"/>
    <n v="1.4391655912109802"/>
    <n v="4.8400999999999996"/>
    <s v="4-4,99 lei"/>
    <n v="4"/>
    <s v="0-0,99 euro"/>
    <n v="0"/>
  </r>
  <r>
    <n v="1325"/>
    <x v="17"/>
    <s v="COMUNA CORNI "/>
    <x v="0"/>
    <n v="1"/>
    <m/>
    <s v="X"/>
    <s v="X"/>
    <n v="4382"/>
    <n v="2635"/>
    <n v="0"/>
    <n v="7017"/>
    <n v="1449.7634346397804"/>
    <n v="1719"/>
    <m/>
    <n v="1170"/>
    <m/>
    <x v="1169"/>
    <n v="1170"/>
    <n v="4.0820244328097735"/>
    <n v="0.84337605272820271"/>
    <n v="5.9974358974358974"/>
    <n v="1.2391140467006669"/>
    <n v="4.8400999999999996"/>
    <s v="4-4,99 lei"/>
    <n v="4"/>
    <s v="0-0,99 euro"/>
    <n v="0"/>
  </r>
  <r>
    <n v="1326"/>
    <x v="17"/>
    <s v="COMUNA COROD"/>
    <x v="0"/>
    <n v="1"/>
    <m/>
    <s v="X"/>
    <s v="X"/>
    <n v="3600"/>
    <n v="8039.49"/>
    <n v="0"/>
    <n v="11639.49"/>
    <n v="2404.8036197599226"/>
    <n v="6047"/>
    <m/>
    <n v="2894"/>
    <m/>
    <x v="1170"/>
    <n v="2894"/>
    <n v="1.9248371093104018"/>
    <n v="0.3976854009855999"/>
    <n v="4.0219384934346927"/>
    <n v="0.8309618589357024"/>
    <n v="4.8400999999999996"/>
    <s v="1-1,99 lei"/>
    <n v="1"/>
    <s v="0-0,99 euro"/>
    <n v="0"/>
  </r>
  <r>
    <n v="1327"/>
    <x v="17"/>
    <s v="COMUNA COSMEŞTI"/>
    <x v="0"/>
    <n v="1"/>
    <m/>
    <s v="X"/>
    <s v="X"/>
    <n v="4080"/>
    <n v="8949.64"/>
    <n v="0"/>
    <n v="13029.64"/>
    <n v="2692.0187599429764"/>
    <n v="5499"/>
    <m/>
    <n v="2376"/>
    <m/>
    <x v="1024"/>
    <n v="2376"/>
    <n v="2.3694562647754136"/>
    <n v="0.48954696489233979"/>
    <n v="5.4838552188552185"/>
    <n v="1.1330045285955288"/>
    <n v="4.8400999999999996"/>
    <s v="2-2,99 lei"/>
    <n v="2"/>
    <s v="0-0,99 euro"/>
    <n v="0"/>
  </r>
  <r>
    <n v="1328"/>
    <x v="17"/>
    <s v="COMUNA COSTACHE NEGRI"/>
    <x v="0"/>
    <n v="1"/>
    <m/>
    <s v="X"/>
    <s v="X"/>
    <n v="0"/>
    <n v="6009"/>
    <n v="0"/>
    <n v="6009"/>
    <n v="1241.5032747257289"/>
    <n v="2210"/>
    <m/>
    <n v="1294"/>
    <m/>
    <x v="1171"/>
    <n v="1294"/>
    <n v="2.7190045248868779"/>
    <n v="0.5617661876587009"/>
    <n v="4.6437403400309121"/>
    <n v="0.95943066052992965"/>
    <n v="4.8400999999999996"/>
    <s v="2-2,99 lei"/>
    <n v="2"/>
    <s v="0-0,99 euro"/>
    <n v="0"/>
  </r>
  <r>
    <n v="1329"/>
    <x v="17"/>
    <s v="COMUNA CUCA"/>
    <x v="0"/>
    <n v="1"/>
    <m/>
    <s v="X"/>
    <s v="X"/>
    <n v="3000"/>
    <n v="6058.17"/>
    <n v="0"/>
    <n v="9058.17"/>
    <n v="1871.4840602466893"/>
    <n v="1783"/>
    <m/>
    <n v="1152"/>
    <m/>
    <x v="1172"/>
    <n v="1152"/>
    <n v="5.0802972518227705"/>
    <n v="1.0496265060273076"/>
    <n v="7.8629947916666669"/>
    <n v="1.6245521356308066"/>
    <n v="4.8400999999999996"/>
    <s v="5-5,99 lei"/>
    <n v="5"/>
    <s v="1-1,99 euro"/>
    <n v="1"/>
  </r>
  <r>
    <n v="1330"/>
    <x v="17"/>
    <s v="COMUNA CUDALBI"/>
    <x v="0"/>
    <n v="1"/>
    <m/>
    <s v="X"/>
    <s v="X"/>
    <n v="4800"/>
    <n v="5332"/>
    <n v="0"/>
    <n v="10132"/>
    <n v="2093.3451788186194"/>
    <n v="6148"/>
    <m/>
    <n v="3166"/>
    <m/>
    <x v="1173"/>
    <n v="3166"/>
    <n v="1.6480156148340923"/>
    <n v="0.34049205901408902"/>
    <n v="3.2002526847757422"/>
    <n v="0.66119557132615903"/>
    <n v="4.8400999999999996"/>
    <s v="1-1,99 lei"/>
    <n v="1"/>
    <s v="0-0,99 euro"/>
    <n v="0"/>
  </r>
  <r>
    <n v="1331"/>
    <x v="17"/>
    <s v="COMUNA CUZA VODĂ"/>
    <x v="0"/>
    <n v="1"/>
    <m/>
    <s v="X"/>
    <s v="X"/>
    <n v="1350"/>
    <n v="4638"/>
    <n v="0"/>
    <n v="5988"/>
    <n v="1237.1645213941861"/>
    <n v="2298"/>
    <m/>
    <n v="1134"/>
    <m/>
    <x v="1174"/>
    <n v="1134"/>
    <n v="2.6057441253263707"/>
    <n v="0.53836576213846221"/>
    <n v="5.28042328042328"/>
    <n v="1.0909740047567777"/>
    <n v="4.8400999999999996"/>
    <s v="2-2,99 lei"/>
    <n v="2"/>
    <s v="0-0,99 euro"/>
    <n v="0"/>
  </r>
  <r>
    <n v="1332"/>
    <x v="17"/>
    <s v="COMUNA DRĂGĂNEŞTI"/>
    <x v="0"/>
    <n v="1"/>
    <m/>
    <s v="X"/>
    <s v="X"/>
    <n v="1980"/>
    <n v="5497"/>
    <n v="0"/>
    <n v="7477"/>
    <n v="1544.8027933307164"/>
    <n v="5481"/>
    <m/>
    <n v="2440"/>
    <m/>
    <x v="1175"/>
    <n v="2440"/>
    <n v="1.3641671227878125"/>
    <n v="0.28184688803698532"/>
    <n v="3.0643442622950818"/>
    <n v="0.63311589890603137"/>
    <n v="4.8400999999999996"/>
    <s v="1-1,99 lei"/>
    <n v="1"/>
    <s v="0-0,99 euro"/>
    <n v="0"/>
  </r>
  <r>
    <n v="1333"/>
    <x v="17"/>
    <s v="COMUNA DRĂGUŞENI"/>
    <x v="0"/>
    <n v="1"/>
    <m/>
    <s v="X"/>
    <s v="X"/>
    <n v="3200"/>
    <n v="9202.0300000000007"/>
    <n v="0"/>
    <n v="12402.03"/>
    <n v="2562.3499514472846"/>
    <n v="4243"/>
    <m/>
    <n v="2031"/>
    <m/>
    <x v="1176"/>
    <n v="2031"/>
    <n v="2.9229389582842331"/>
    <n v="0.60390053062627491"/>
    <n v="6.1063663220088626"/>
    <n v="1.2616198677731583"/>
    <n v="4.8400999999999996"/>
    <s v="2-2,99 lei"/>
    <n v="2"/>
    <s v="0-0,99 euro"/>
    <n v="0"/>
  </r>
  <r>
    <n v="1334"/>
    <x v="17"/>
    <s v="COMUNA FÂRŢĂNEŞTI"/>
    <x v="0"/>
    <n v="1"/>
    <m/>
    <s v="X"/>
    <s v="X"/>
    <n v="0"/>
    <n v="3900"/>
    <n v="0"/>
    <n v="3900"/>
    <n v="805.76847585793689"/>
    <n v="4099"/>
    <m/>
    <n v="1689"/>
    <m/>
    <x v="1177"/>
    <n v="1689"/>
    <n v="0.95145157355452548"/>
    <n v="0.19657684212196558"/>
    <n v="2.3090586145648313"/>
    <n v="0.47706836936526753"/>
    <n v="4.8400999999999996"/>
    <s v="0-0,99 lei"/>
    <n v="0"/>
    <s v="0-0,99 euro"/>
    <n v="0"/>
  </r>
  <r>
    <n v="1335"/>
    <x v="17"/>
    <s v="COMUNA FOLTEŞTI"/>
    <x v="0"/>
    <n v="1"/>
    <m/>
    <s v="X"/>
    <s v="X"/>
    <n v="0"/>
    <n v="9734.36"/>
    <n v="0"/>
    <n v="9734.36"/>
    <n v="2011.1898514493505"/>
    <n v="2631"/>
    <m/>
    <n v="1428"/>
    <m/>
    <x v="1178"/>
    <n v="1428"/>
    <n v="3.6998707715697456"/>
    <n v="0.7644203160202776"/>
    <n v="6.8167787114845941"/>
    <n v="1.408396254516352"/>
    <n v="4.8400999999999996"/>
    <s v="3-3,99 lei"/>
    <n v="3"/>
    <s v="0-0,99 euro"/>
    <n v="0"/>
  </r>
  <r>
    <n v="1336"/>
    <x v="17"/>
    <s v="COMUNA FRUMUŞIŢA"/>
    <x v="0"/>
    <n v="1"/>
    <m/>
    <s v="X"/>
    <s v="X"/>
    <n v="1200"/>
    <n v="13086.15"/>
    <n v="17588.2"/>
    <n v="31874.35"/>
    <n v="6585.4734406313919"/>
    <n v="4365"/>
    <m/>
    <n v="2240"/>
    <m/>
    <x v="1179"/>
    <n v="2240"/>
    <n v="7.3022565864833906"/>
    <n v="1.5086995282087954"/>
    <n v="14.229620535714284"/>
    <n v="2.9399435002818715"/>
    <n v="4.8400999999999996"/>
    <s v="7-7,99 lei"/>
    <n v="7"/>
    <s v="1-1,99 euro"/>
    <n v="1"/>
  </r>
  <r>
    <n v="1337"/>
    <x v="17"/>
    <s v="COMUNA FUNDENI"/>
    <x v="0"/>
    <n v="1"/>
    <m/>
    <s v="X"/>
    <s v="X"/>
    <n v="0"/>
    <n v="10067.870000000001"/>
    <n v="0"/>
    <n v="10067.870000000001"/>
    <n v="2080.0954525732941"/>
    <n v="3173"/>
    <m/>
    <n v="1633"/>
    <m/>
    <x v="868"/>
    <n v="1633"/>
    <n v="3.1729814056098333"/>
    <n v="0.65556112592918192"/>
    <n v="6.1652602571953468"/>
    <n v="1.2737877847968733"/>
    <n v="4.8400999999999996"/>
    <s v="3-3,99 lei"/>
    <n v="3"/>
    <s v="0-0,99 euro"/>
    <n v="0"/>
  </r>
  <r>
    <n v="1338"/>
    <x v="17"/>
    <s v="COMUNA GHIDIGENI"/>
    <x v="0"/>
    <n v="1"/>
    <m/>
    <s v="X"/>
    <s v="X"/>
    <n v="12400"/>
    <n v="8514"/>
    <n v="0"/>
    <n v="20914"/>
    <n v="4320.9851036135624"/>
    <n v="5060"/>
    <m/>
    <n v="2916"/>
    <m/>
    <x v="1180"/>
    <n v="2916"/>
    <n v="4.1332015810276683"/>
    <n v="0.85394962522007167"/>
    <n v="7.1721536351165982"/>
    <n v="1.4818193085094522"/>
    <n v="4.8400999999999996"/>
    <s v="4-4,99 lei"/>
    <n v="4"/>
    <s v="0-0,99 euro"/>
    <n v="0"/>
  </r>
  <r>
    <n v="1339"/>
    <x v="17"/>
    <s v="COMUNA GOHOR"/>
    <x v="0"/>
    <n v="1"/>
    <m/>
    <s v="X"/>
    <s v="X"/>
    <n v="3860"/>
    <n v="500"/>
    <n v="0"/>
    <n v="4360"/>
    <n v="900.80783454887307"/>
    <n v="2933"/>
    <m/>
    <n v="1896"/>
    <m/>
    <x v="1181"/>
    <n v="1896"/>
    <n v="1.4865325605182407"/>
    <n v="0.30712848092358441"/>
    <n v="2.2995780590717301"/>
    <n v="0.47510961737809759"/>
    <n v="4.8400999999999996"/>
    <s v="1-1,99 lei"/>
    <n v="1"/>
    <s v="0-0,99 euro"/>
    <n v="0"/>
  </r>
  <r>
    <n v="1340"/>
    <x v="17"/>
    <s v="COMUNA GRIVIŢA"/>
    <x v="0"/>
    <n v="1"/>
    <m/>
    <s v="X"/>
    <s v="X"/>
    <n v="0"/>
    <n v="20003"/>
    <n v="0"/>
    <n v="20003"/>
    <n v="4132.7658519452079"/>
    <n v="3104"/>
    <m/>
    <n v="1625"/>
    <m/>
    <x v="1182"/>
    <n v="1625"/>
    <n v="6.4442654639175254"/>
    <n v="1.3314322976627604"/>
    <n v="12.309538461538461"/>
    <n v="2.543240524273974"/>
    <n v="4.8400999999999996"/>
    <s v="6-6,99 lei"/>
    <n v="6"/>
    <s v="1-1,99 euro"/>
    <n v="1"/>
  </r>
  <r>
    <n v="1341"/>
    <x v="17"/>
    <s v="COMUNA INDEPENDENŢA"/>
    <x v="0"/>
    <n v="1"/>
    <m/>
    <s v="X"/>
    <s v="X"/>
    <n v="0"/>
    <n v="9718"/>
    <n v="0"/>
    <n v="9718"/>
    <n v="2007.8097559967771"/>
    <n v="3910"/>
    <m/>
    <n v="2048"/>
    <m/>
    <x v="1183"/>
    <n v="2048"/>
    <n v="2.4854219948849106"/>
    <n v="0.51350633145697622"/>
    <n v="4.7451171875"/>
    <n v="0.98037585742030131"/>
    <n v="4.8400999999999996"/>
    <s v="2-2,99 lei"/>
    <n v="2"/>
    <s v="0-0,99 euro"/>
    <n v="0"/>
  </r>
  <r>
    <n v="1342"/>
    <x v="17"/>
    <s v="COMUNA IVEŞTI"/>
    <x v="0"/>
    <n v="1"/>
    <m/>
    <s v="X"/>
    <s v="X"/>
    <n v="0"/>
    <n v="16939"/>
    <n v="0"/>
    <n v="16939"/>
    <n v="3499.7210801429724"/>
    <n v="7981"/>
    <m/>
    <n v="3916"/>
    <m/>
    <x v="1184"/>
    <n v="3916"/>
    <n v="2.1224157373762687"/>
    <n v="0.43850658816476284"/>
    <n v="4.3255873340143003"/>
    <n v="0.89369792649207669"/>
    <n v="4.8400999999999996"/>
    <s v="2-2,99 lei"/>
    <n v="2"/>
    <s v="0-0,99 euro"/>
    <n v="0"/>
  </r>
  <r>
    <n v="1343"/>
    <x v="17"/>
    <s v="COMUNA JORĂŞTI"/>
    <x v="0"/>
    <n v="1"/>
    <m/>
    <s v="X"/>
    <s v="X"/>
    <n v="5956"/>
    <n v="2598.89"/>
    <n v="0"/>
    <n v="8554.89"/>
    <n v="1767.5027375467448"/>
    <n v="1350"/>
    <m/>
    <n v="835"/>
    <m/>
    <x v="1185"/>
    <n v="835"/>
    <n v="6.336955555555555"/>
    <n v="1.3092612870716629"/>
    <n v="10.245377245508982"/>
    <n v="2.1167697455649637"/>
    <n v="4.8400999999999996"/>
    <s v="6-6,99 lei"/>
    <n v="6"/>
    <s v="1-1,99 euro"/>
    <n v="1"/>
  </r>
  <r>
    <n v="1344"/>
    <x v="17"/>
    <s v="COMUNA LIEŞTI"/>
    <x v="0"/>
    <n v="1"/>
    <m/>
    <s v="X"/>
    <s v="X"/>
    <n v="3600"/>
    <n v="9578.5400000000009"/>
    <n v="0"/>
    <n v="13178.54"/>
    <n v="2722.7825871366299"/>
    <n v="8895"/>
    <m/>
    <n v="3482"/>
    <m/>
    <x v="1186"/>
    <n v="3482"/>
    <n v="1.4815671725688591"/>
    <n v="0.30610259551845193"/>
    <n v="3.7847616312464103"/>
    <n v="0.78195938746026128"/>
    <n v="4.8400999999999996"/>
    <s v="1-1,99 lei"/>
    <n v="1"/>
    <s v="0-0,99 euro"/>
    <n v="0"/>
  </r>
  <r>
    <n v="1345"/>
    <x v="17"/>
    <s v="COMUNA MATCA"/>
    <x v="0"/>
    <n v="1"/>
    <m/>
    <s v="X"/>
    <s v="X"/>
    <n v="3000"/>
    <n v="4529"/>
    <n v="0"/>
    <n v="7529"/>
    <n v="1555.5463730088222"/>
    <n v="9894"/>
    <m/>
    <n v="5435"/>
    <m/>
    <x v="1187"/>
    <n v="5435"/>
    <n v="0.76096624216696984"/>
    <n v="0.15722118182826181"/>
    <n v="1.385280588776449"/>
    <n v="0.28620908427025249"/>
    <n v="4.8400999999999996"/>
    <s v="0-0,99 lei"/>
    <n v="0"/>
    <s v="0-0,99 euro"/>
    <n v="0"/>
  </r>
  <r>
    <n v="1346"/>
    <x v="17"/>
    <s v="COMUNA MĂSTĂCANI"/>
    <x v="0"/>
    <n v="1"/>
    <m/>
    <s v="X"/>
    <s v="X"/>
    <n v="4258"/>
    <n v="5747"/>
    <n v="0"/>
    <n v="10005"/>
    <n v="2067.1060515278614"/>
    <n v="4035"/>
    <m/>
    <n v="1716"/>
    <m/>
    <x v="674"/>
    <n v="1716"/>
    <n v="2.479553903345725"/>
    <n v="0.51229394089909819"/>
    <n v="5.8304195804195809"/>
    <n v="1.2046072561351173"/>
    <n v="4.8400999999999996"/>
    <s v="2-2,99 lei"/>
    <n v="2"/>
    <s v="0-0,99 euro"/>
    <n v="0"/>
  </r>
  <r>
    <n v="1347"/>
    <x v="17"/>
    <s v="COMUNA MOVILENI"/>
    <x v="0"/>
    <n v="1"/>
    <m/>
    <s v="X"/>
    <s v="X"/>
    <n v="3000"/>
    <n v="9636"/>
    <n v="0"/>
    <n v="12636"/>
    <n v="2610.6898617797156"/>
    <n v="2742"/>
    <m/>
    <n v="1167"/>
    <m/>
    <x v="678"/>
    <n v="1167"/>
    <n v="4.608315098468271"/>
    <n v="0.95211154696561473"/>
    <n v="10.827763496143959"/>
    <n v="2.2370949972405447"/>
    <n v="4.8400999999999996"/>
    <s v="4-4,99 lei"/>
    <n v="4"/>
    <s v="0-0,99 euro"/>
    <n v="0"/>
  </r>
  <r>
    <n v="1348"/>
    <x v="17"/>
    <s v="COMUNA MUNTENI"/>
    <x v="0"/>
    <n v="1"/>
    <m/>
    <s v="X"/>
    <s v="X"/>
    <n v="16000"/>
    <n v="32307.22"/>
    <n v="0"/>
    <n v="48307.22"/>
    <n v="9980.6243672651399"/>
    <n v="5992"/>
    <m/>
    <n v="3409"/>
    <m/>
    <x v="1188"/>
    <n v="3409"/>
    <n v="8.0619526034712958"/>
    <n v="1.6656582722405107"/>
    <n v="14.170495746553241"/>
    <n v="2.9277278871414314"/>
    <n v="4.8400999999999996"/>
    <s v="8-8,99 lei"/>
    <n v="8"/>
    <s v="1-1,99 euro"/>
    <n v="1"/>
  </r>
  <r>
    <n v="1349"/>
    <x v="17"/>
    <s v="COMUNA NĂMOLOASA"/>
    <x v="0"/>
    <n v="1"/>
    <m/>
    <s v="X"/>
    <s v="X"/>
    <n v="0"/>
    <n v="8127"/>
    <n v="0"/>
    <n v="8127"/>
    <n v="1679.0975393070391"/>
    <n v="1684"/>
    <m/>
    <n v="971"/>
    <m/>
    <x v="1189"/>
    <n v="971"/>
    <n v="4.8260095011876487"/>
    <n v="0.99708880006356249"/>
    <n v="8.3697219361483004"/>
    <n v="1.7292456635499889"/>
    <n v="4.8400999999999996"/>
    <s v="4-4,99 lei"/>
    <n v="4"/>
    <s v="1-1,99 euro"/>
    <n v="1"/>
  </r>
  <r>
    <n v="1350"/>
    <x v="17"/>
    <s v="COMUNA NEGRILEŞTI"/>
    <x v="0"/>
    <n v="1"/>
    <m/>
    <s v="X"/>
    <s v="X"/>
    <n v="0"/>
    <n v="29845"/>
    <n v="0"/>
    <n v="29845"/>
    <n v="6166.1949133282378"/>
    <n v="2155"/>
    <m/>
    <n v="1446"/>
    <m/>
    <x v="1190"/>
    <n v="1446"/>
    <n v="13.849187935034802"/>
    <n v="2.8613433472520824"/>
    <n v="20.63969571230982"/>
    <n v="4.2643118349434559"/>
    <n v="4.8400999999999996"/>
    <s v="13-13,99 lei"/>
    <n v="13"/>
    <s v="2-2,99 euro"/>
    <n v="2"/>
  </r>
  <r>
    <n v="1351"/>
    <x v="17"/>
    <s v="COMUNA NICOREŞTI"/>
    <x v="0"/>
    <n v="1"/>
    <m/>
    <s v="X"/>
    <s v="X"/>
    <n v="2100"/>
    <n v="11531.86"/>
    <n v="0"/>
    <n v="13631.86"/>
    <n v="2816.4418090535323"/>
    <n v="3255"/>
    <m/>
    <n v="1583"/>
    <m/>
    <x v="1191"/>
    <n v="1583"/>
    <n v="4.1879754224270354"/>
    <n v="0.86526630078449529"/>
    <n v="8.611408717624764"/>
    <n v="1.779179917279553"/>
    <n v="4.8400999999999996"/>
    <s v="4-4,99 lei"/>
    <n v="4"/>
    <s v="0-0,99 euro"/>
    <n v="0"/>
  </r>
  <r>
    <n v="1352"/>
    <x v="17"/>
    <s v="COMUNA OANCEA"/>
    <x v="0"/>
    <n v="1"/>
    <m/>
    <s v="X"/>
    <s v="X"/>
    <n v="2695"/>
    <n v="9839"/>
    <n v="0"/>
    <n v="12534"/>
    <n v="2589.6159170265078"/>
    <n v="1505"/>
    <m/>
    <n v="772"/>
    <m/>
    <x v="1192"/>
    <n v="772"/>
    <n v="8.3282392026578069"/>
    <n v="1.7206750279245899"/>
    <n v="16.235751295336787"/>
    <n v="3.3544247629877044"/>
    <n v="4.8400999999999996"/>
    <s v="8-8,99 lei"/>
    <n v="8"/>
    <s v="1-1,99 euro"/>
    <n v="1"/>
  </r>
  <r>
    <n v="1353"/>
    <x v="17"/>
    <s v="COMUNA PECHEA"/>
    <x v="0"/>
    <n v="1"/>
    <m/>
    <s v="X"/>
    <s v="X"/>
    <n v="2000"/>
    <n v="8412.5"/>
    <n v="0"/>
    <n v="10412.5"/>
    <n v="2151.2985268899406"/>
    <n v="9116"/>
    <m/>
    <n v="3943"/>
    <m/>
    <x v="1193"/>
    <n v="3943"/>
    <n v="1.1422224659938569"/>
    <n v="0.23599150141399086"/>
    <n v="2.6407557697184885"/>
    <n v="0.5455994235074666"/>
    <n v="4.8400999999999996"/>
    <s v="1-1,99 lei"/>
    <n v="1"/>
    <s v="0-0,99 euro"/>
    <n v="0"/>
  </r>
  <r>
    <n v="1354"/>
    <x v="17"/>
    <s v="COMUNA PISCU"/>
    <x v="0"/>
    <n v="1"/>
    <m/>
    <s v="X"/>
    <s v="X"/>
    <n v="6000"/>
    <n v="14400.68"/>
    <n v="0"/>
    <n v="20400.68"/>
    <n v="4214.9294436065375"/>
    <n v="4011"/>
    <m/>
    <n v="1816"/>
    <m/>
    <x v="1194"/>
    <n v="1816"/>
    <n v="5.0861829967589127"/>
    <n v="1.0508425439058933"/>
    <n v="11.233854625550661"/>
    <n v="2.3209963896511772"/>
    <n v="4.8400999999999996"/>
    <s v="5-5,99 lei"/>
    <n v="5"/>
    <s v="1-1,99 euro"/>
    <n v="1"/>
  </r>
  <r>
    <n v="1355"/>
    <x v="17"/>
    <s v="COMUNA POIANA"/>
    <x v="0"/>
    <n v="1"/>
    <m/>
    <s v="X"/>
    <s v="X"/>
    <n v="0"/>
    <n v="12401.89"/>
    <n v="0"/>
    <n v="12401.89"/>
    <n v="2562.3210264250738"/>
    <n v="1416"/>
    <m/>
    <n v="1007"/>
    <m/>
    <x v="1195"/>
    <n v="1007"/>
    <n v="8.7583968926553677"/>
    <n v="1.8095487474753347"/>
    <n v="12.315680238331678"/>
    <n v="2.5445094602036482"/>
    <n v="4.8400999999999996"/>
    <s v="8-8,99 lei"/>
    <n v="8"/>
    <s v="1-1,99 euro"/>
    <n v="1"/>
  </r>
  <r>
    <n v="1356"/>
    <x v="17"/>
    <s v="COMUNA PRIPONEŞTI"/>
    <x v="0"/>
    <n v="1"/>
    <m/>
    <s v="X"/>
    <s v="X"/>
    <n v="0"/>
    <n v="15185"/>
    <n v="0"/>
    <n v="15185"/>
    <n v="3137.3318733084029"/>
    <n v="1749"/>
    <m/>
    <n v="1036"/>
    <m/>
    <x v="1196"/>
    <n v="1036"/>
    <n v="8.6821040594625494"/>
    <n v="1.793786091085422"/>
    <n v="14.657335907335908"/>
    <n v="3.0283126190235548"/>
    <n v="4.8400999999999996"/>
    <s v="8-8,99 lei"/>
    <n v="8"/>
    <s v="1-1,99 euro"/>
    <n v="1"/>
  </r>
  <r>
    <n v="1357"/>
    <x v="17"/>
    <s v="COMUNA RĂDEŞTI"/>
    <x v="0"/>
    <n v="1"/>
    <m/>
    <s v="X"/>
    <s v="X"/>
    <n v="600"/>
    <n v="7440"/>
    <n v="0"/>
    <n v="8040"/>
    <n v="1661.1227040763622"/>
    <n v="1149"/>
    <m/>
    <n v="721"/>
    <m/>
    <x v="1197"/>
    <n v="721"/>
    <n v="6.9973890339425591"/>
    <n v="1.4457116658628044"/>
    <n v="11.15117891816921"/>
    <n v="2.3039149848493232"/>
    <n v="4.8400999999999996"/>
    <s v="7-7,99 lei"/>
    <n v="7"/>
    <s v="1-1,99 euro"/>
    <n v="1"/>
  </r>
  <r>
    <n v="1358"/>
    <x v="17"/>
    <s v="COMUNA REDIU"/>
    <x v="0"/>
    <n v="1"/>
    <m/>
    <s v="X"/>
    <s v="X"/>
    <n v="1000"/>
    <n v="8504"/>
    <n v="0"/>
    <n v="9504"/>
    <n v="1963.5957934753417"/>
    <n v="1756"/>
    <m/>
    <n v="1047"/>
    <m/>
    <x v="1198"/>
    <n v="1047"/>
    <n v="5.4123006833712983"/>
    <n v="1.1182208391089645"/>
    <n v="9.0773638968481372"/>
    <n v="1.8754496594797916"/>
    <n v="4.8400999999999996"/>
    <s v="5-5,99 lei"/>
    <n v="5"/>
    <s v="1-1,99 euro"/>
    <n v="1"/>
  </r>
  <r>
    <n v="1360"/>
    <x v="17"/>
    <s v="COMUNA SCÂNTEIEŞTI"/>
    <x v="0"/>
    <n v="1"/>
    <m/>
    <s v="X"/>
    <s v="X"/>
    <n v="1200"/>
    <n v="4597"/>
    <n v="0"/>
    <n v="5797"/>
    <n v="1197.7025268072975"/>
    <n v="1980"/>
    <m/>
    <n v="1167"/>
    <m/>
    <x v="1199"/>
    <n v="1167"/>
    <n v="2.9277777777777776"/>
    <n v="0.6049002660642917"/>
    <n v="4.9674378748928874"/>
    <n v="1.0263089347106233"/>
    <n v="4.8400999999999996"/>
    <s v="2-2,99 lei"/>
    <n v="2"/>
    <s v="0-0,99 euro"/>
    <n v="0"/>
  </r>
  <r>
    <n v="1359"/>
    <x v="17"/>
    <s v="COMUNA SCHELA"/>
    <x v="0"/>
    <n v="1"/>
    <m/>
    <s v="X"/>
    <s v="X"/>
    <n v="1620"/>
    <n v="7900.51"/>
    <n v="0"/>
    <n v="9520.51"/>
    <n v="1967.0068800231402"/>
    <n v="3137"/>
    <m/>
    <n v="1878"/>
    <m/>
    <x v="1200"/>
    <n v="1878"/>
    <n v="3.0349091488683455"/>
    <n v="0.62703438955152702"/>
    <n v="5.0694941427050058"/>
    <n v="1.047394504804654"/>
    <n v="4.8400999999999996"/>
    <s v="3-3,99 lei"/>
    <n v="3"/>
    <s v="0-0,99 euro"/>
    <n v="0"/>
  </r>
  <r>
    <n v="1361"/>
    <x v="17"/>
    <s v="COMUNA SLOBOZIA CONACHI"/>
    <x v="0"/>
    <n v="1"/>
    <m/>
    <s v="X"/>
    <s v="X"/>
    <n v="2700"/>
    <n v="53418.63"/>
    <n v="0"/>
    <n v="56118.63"/>
    <n v="11594.518708291151"/>
    <n v="3422"/>
    <m/>
    <n v="1726"/>
    <m/>
    <x v="1201"/>
    <n v="1726"/>
    <n v="16.399365867913499"/>
    <n v="3.3882287283141879"/>
    <n v="32.513690614136728"/>
    <n v="6.717565879658836"/>
    <n v="4.8400999999999996"/>
    <s v="16-16,99 lei"/>
    <n v="16"/>
    <s v="3-3,99 euro"/>
    <n v="3"/>
  </r>
  <r>
    <n v="1362"/>
    <x v="17"/>
    <s v="COMUNA SMÂRDAN"/>
    <x v="0"/>
    <n v="1"/>
    <m/>
    <s v="X"/>
    <s v="X"/>
    <n v="2499"/>
    <n v="3395"/>
    <n v="0"/>
    <n v="5894"/>
    <n v="1217.7434350529948"/>
    <n v="4738"/>
    <m/>
    <n v="2391"/>
    <m/>
    <x v="1202"/>
    <n v="2391"/>
    <n v="1.2439848037146475"/>
    <n v="0.25701634340502211"/>
    <n v="2.465077373483898"/>
    <n v="0.50930298412923247"/>
    <n v="4.8400999999999996"/>
    <s v="1-1,99 lei"/>
    <n v="1"/>
    <s v="0-0,99 euro"/>
    <n v="0"/>
  </r>
  <r>
    <n v="1363"/>
    <x v="17"/>
    <s v="COMUNA SMULŢI"/>
    <x v="0"/>
    <n v="1"/>
    <m/>
    <s v="X"/>
    <s v="X"/>
    <n v="600"/>
    <n v="5743"/>
    <n v="0"/>
    <n v="6343"/>
    <n v="1310.5101134274087"/>
    <n v="1126"/>
    <m/>
    <n v="704"/>
    <m/>
    <x v="1203"/>
    <n v="704"/>
    <n v="5.6332149200710475"/>
    <n v="1.1638633334168815"/>
    <n v="9.0099431818181817"/>
    <n v="1.8615200474821145"/>
    <n v="4.8400999999999996"/>
    <s v="5-5,99 lei"/>
    <n v="5"/>
    <s v="1-1,99 euro"/>
    <n v="1"/>
  </r>
  <r>
    <n v="1364"/>
    <x v="17"/>
    <s v="COMUNA SUCEVENI"/>
    <x v="0"/>
    <n v="1"/>
    <m/>
    <s v="X"/>
    <s v="X"/>
    <n v="0"/>
    <n v="7651"/>
    <n v="0"/>
    <n v="7651"/>
    <n v="1580.7524637920706"/>
    <n v="1376"/>
    <m/>
    <n v="843"/>
    <m/>
    <x v="1204"/>
    <n v="843"/>
    <n v="5.5603197674418601"/>
    <n v="1.1488026626395862"/>
    <n v="9.0759193357058123"/>
    <n v="1.875151202600321"/>
    <n v="4.8400999999999996"/>
    <s v="5-5,99 lei"/>
    <n v="5"/>
    <s v="1-1,99 euro"/>
    <n v="1"/>
  </r>
  <r>
    <n v="1365"/>
    <x v="17"/>
    <s v="COMUNA SUHURLUI"/>
    <x v="0"/>
    <n v="1"/>
    <m/>
    <s v="X"/>
    <s v="X"/>
    <n v="0"/>
    <n v="4074"/>
    <n v="0"/>
    <n v="4074"/>
    <n v="841.71814631929101"/>
    <n v="1130"/>
    <m/>
    <n v="583"/>
    <m/>
    <x v="215"/>
    <n v="583"/>
    <n v="3.6053097345132743"/>
    <n v="0.74488331532680618"/>
    <n v="6.9879931389365355"/>
    <n v="1.4437704053504135"/>
    <n v="4.8400999999999996"/>
    <s v="3-3,99 lei"/>
    <n v="3"/>
    <s v="0-0,99 euro"/>
    <n v="0"/>
  </r>
  <r>
    <n v="1366"/>
    <x v="17"/>
    <s v="COMUNA ŞENDRENI"/>
    <x v="0"/>
    <n v="1"/>
    <m/>
    <s v="X"/>
    <s v="X"/>
    <n v="4500"/>
    <n v="3888.99"/>
    <n v="0"/>
    <n v="8388.99"/>
    <n v="1733.2265862275574"/>
    <n v="4276"/>
    <m/>
    <n v="2178"/>
    <m/>
    <x v="1205"/>
    <n v="2178"/>
    <n v="1.961877923292797"/>
    <n v="0.40533830360794137"/>
    <n v="3.8516942148760331"/>
    <n v="0.79578814794653696"/>
    <n v="4.8400999999999996"/>
    <s v="1-1,99 lei"/>
    <n v="1"/>
    <s v="0-0,99 euro"/>
    <n v="0"/>
  </r>
  <r>
    <n v="1367"/>
    <x v="17"/>
    <s v="COMUNA T. VLADIMIRESCU"/>
    <x v="0"/>
    <n v="1"/>
    <m/>
    <s v="X"/>
    <s v="X"/>
    <n v="2880"/>
    <n v="8271"/>
    <n v="0"/>
    <n v="11151"/>
    <n v="2303.8780190491934"/>
    <n v="4300"/>
    <m/>
    <n v="2205"/>
    <m/>
    <x v="1206"/>
    <n v="2205"/>
    <n v="2.5932558139534883"/>
    <n v="0.53578558582539382"/>
    <n v="5.0571428571428569"/>
    <n v="1.0448426390245775"/>
    <n v="4.8400999999999996"/>
    <s v="2-2,99 lei"/>
    <n v="2"/>
    <s v="0-0,99 euro"/>
    <n v="0"/>
  </r>
  <r>
    <n v="1368"/>
    <x v="17"/>
    <s v="COMUNA TULUCEŞTI"/>
    <x v="0"/>
    <n v="1"/>
    <m/>
    <s v="X"/>
    <s v="X"/>
    <n v="7500"/>
    <n v="11468.04"/>
    <n v="0"/>
    <n v="18968.04"/>
    <n v="3918.935559182662"/>
    <n v="6401"/>
    <m/>
    <n v="2698"/>
    <m/>
    <x v="1207"/>
    <n v="2698"/>
    <n v="2.9632932354319639"/>
    <n v="0.61223801893183283"/>
    <n v="7.0304077094143818"/>
    <n v="1.452533565301209"/>
    <n v="4.8400999999999996"/>
    <s v="2-2,99 lei"/>
    <n v="2"/>
    <s v="0-0,99 euro"/>
    <n v="0"/>
  </r>
  <r>
    <n v="1369"/>
    <x v="17"/>
    <s v="COMUNA ŢEPU"/>
    <x v="0"/>
    <n v="1"/>
    <m/>
    <s v="X"/>
    <s v="X"/>
    <n v="0"/>
    <n v="12174.12"/>
    <n v="0"/>
    <n v="12174.12"/>
    <n v="2515.2620813619556"/>
    <n v="1975"/>
    <m/>
    <n v="1302"/>
    <m/>
    <x v="885"/>
    <n v="1302"/>
    <n v="6.1641113924050641"/>
    <n v="1.2735504209427624"/>
    <n v="9.3503225806451624"/>
    <n v="1.9318449165606417"/>
    <n v="4.8400999999999996"/>
    <s v="6-6,99 lei"/>
    <n v="6"/>
    <s v="1-1,99 euro"/>
    <n v="1"/>
  </r>
  <r>
    <n v="1370"/>
    <x v="17"/>
    <s v="COMUNA UMBRĂREŞTI"/>
    <x v="0"/>
    <n v="1"/>
    <m/>
    <s v="X"/>
    <s v="X"/>
    <n v="2520"/>
    <n v="21549"/>
    <n v="0"/>
    <n v="24069"/>
    <n v="4972.8311398524829"/>
    <n v="5876"/>
    <m/>
    <n v="2814"/>
    <m/>
    <x v="1208"/>
    <n v="2814"/>
    <n v="4.0961538461538458"/>
    <n v="0.84629529269102843"/>
    <n v="8.5533049040511724"/>
    <n v="1.7671752451501361"/>
    <n v="4.8400999999999996"/>
    <s v="4-4,99 lei"/>
    <n v="4"/>
    <s v="0-0,99 euro"/>
    <n v="0"/>
  </r>
  <r>
    <n v="1371"/>
    <x v="17"/>
    <s v="COMUNA VALEA MĂRULUI"/>
    <x v="0"/>
    <n v="1"/>
    <m/>
    <s v="X"/>
    <s v="X"/>
    <n v="3840"/>
    <n v="9560"/>
    <n v="0"/>
    <n v="13400"/>
    <n v="2768.5378401272701"/>
    <n v="2958"/>
    <m/>
    <n v="1601"/>
    <m/>
    <x v="1209"/>
    <n v="1601"/>
    <n v="4.5300878972278564"/>
    <n v="0.93594923601327584"/>
    <n v="8.3697688944409752"/>
    <n v="1.7292553654761211"/>
    <n v="4.8400999999999996"/>
    <s v="4-4,99 lei"/>
    <n v="4"/>
    <s v="0-0,99 euro"/>
    <n v="0"/>
  </r>
  <r>
    <n v="1372"/>
    <x v="17"/>
    <s v="COMUNA VÂNĂTORI"/>
    <x v="0"/>
    <n v="1"/>
    <m/>
    <s v="X"/>
    <s v="X"/>
    <n v="2400"/>
    <n v="7299"/>
    <n v="0"/>
    <n v="9699"/>
    <n v="2003.8842172682384"/>
    <n v="5353"/>
    <m/>
    <n v="2782"/>
    <m/>
    <x v="1210"/>
    <n v="2782"/>
    <n v="1.8118811881188119"/>
    <n v="0.37434788291952892"/>
    <n v="3.4863407620416966"/>
    <n v="0.72030345696198361"/>
    <n v="4.8400999999999996"/>
    <s v="1-1,99 lei"/>
    <n v="1"/>
    <s v="0-0,99 euro"/>
    <n v="0"/>
  </r>
  <r>
    <n v="1373"/>
    <x v="17"/>
    <s v="COMUNA VÂRLEZI"/>
    <x v="0"/>
    <n v="1"/>
    <m/>
    <s v="X"/>
    <s v="X"/>
    <n v="1200"/>
    <n v="1564"/>
    <n v="0"/>
    <n v="2764"/>
    <n v="571.062581351625"/>
    <n v="1526"/>
    <m/>
    <n v="1029"/>
    <m/>
    <x v="1211"/>
    <n v="1029"/>
    <n v="1.8112712975098295"/>
    <n v="0.37422187506659566"/>
    <n v="2.6861030126336249"/>
    <n v="0.55496849499672007"/>
    <n v="4.8400999999999996"/>
    <s v="1-1,99 lei"/>
    <n v="1"/>
    <s v="0-0,99 euro"/>
    <n v="0"/>
  </r>
  <r>
    <n v="1374"/>
    <x v="17"/>
    <s v="COMUNA VLĂDEŞTI"/>
    <x v="0"/>
    <n v="1"/>
    <m/>
    <s v="X"/>
    <s v="X"/>
    <n v="880"/>
    <n v="3867"/>
    <n v="0"/>
    <n v="4747"/>
    <n v="980.76486023016059"/>
    <n v="2095"/>
    <m/>
    <n v="975"/>
    <m/>
    <x v="1212"/>
    <n v="975"/>
    <n v="2.2658711217183769"/>
    <n v="0.46814551800962317"/>
    <n v="4.8687179487179488"/>
    <n v="1.0059126771591391"/>
    <n v="4.8400999999999996"/>
    <s v="2-2,99 lei"/>
    <n v="2"/>
    <s v="0-0,99 euro"/>
    <n v="0"/>
  </r>
  <r>
    <n v="1310"/>
    <x v="17"/>
    <s v="MUNICIPIUL GALATI"/>
    <x v="0"/>
    <n v="1"/>
    <m/>
    <s v="X"/>
    <s v="X"/>
    <n v="75960"/>
    <n v="282534.34000000003"/>
    <n v="0"/>
    <n v="358494.34"/>
    <n v="74067.548191153081"/>
    <n v="262930"/>
    <m/>
    <n v="82108"/>
    <m/>
    <x v="1213"/>
    <n v="82108"/>
    <n v="1.3634592477085157"/>
    <n v="0.28170063587705124"/>
    <n v="4.3661316802260437"/>
    <n v="0.90207468445404926"/>
    <n v="4.8400999999999996"/>
    <s v="1-1,99 lei"/>
    <n v="1"/>
    <s v="0-0,99 euro"/>
    <n v="0"/>
  </r>
  <r>
    <n v="1311"/>
    <x v="17"/>
    <s v="MUNICIPIUL TECUCI"/>
    <x v="0"/>
    <n v="1"/>
    <m/>
    <s v="X"/>
    <s v="X"/>
    <n v="33277.5"/>
    <n v="88827.43"/>
    <n v="0"/>
    <n v="122104.93"/>
    <n v="25227.770087394889"/>
    <n v="38133"/>
    <m/>
    <n v="14576"/>
    <m/>
    <x v="1214"/>
    <n v="14576"/>
    <n v="3.2020803503527127"/>
    <n v="0.6615731803790651"/>
    <n v="8.3771219813391866"/>
    <n v="1.7307745669178711"/>
    <n v="4.8400999999999996"/>
    <s v="3-3,99 lei"/>
    <n v="3"/>
    <s v="0-0,99 euro"/>
    <n v="0"/>
  </r>
  <r>
    <n v="1312"/>
    <x v="17"/>
    <s v="ORAȘUL BEREŞTI"/>
    <x v="0"/>
    <n v="1"/>
    <m/>
    <s v="X"/>
    <s v="X"/>
    <n v="1920"/>
    <n v="15473.6"/>
    <n v="0"/>
    <n v="17393.599999999999"/>
    <n v="3593.6447594057972"/>
    <n v="2619"/>
    <m/>
    <n v="1574"/>
    <m/>
    <x v="1215"/>
    <n v="1574"/>
    <n v="6.6413134784268797"/>
    <n v="1.3721438562068717"/>
    <n v="11.050571791613722"/>
    <n v="2.2831288179198204"/>
    <n v="4.8400999999999996"/>
    <s v="6-6,99 lei"/>
    <n v="6"/>
    <s v="1-1,99 euro"/>
    <n v="1"/>
  </r>
  <r>
    <n v="1313"/>
    <x v="17"/>
    <s v="ORAȘUL TG. BUJOR "/>
    <x v="0"/>
    <n v="1"/>
    <m/>
    <s v="X"/>
    <s v="X"/>
    <n v="9500"/>
    <n v="48338.8"/>
    <n v="0"/>
    <n v="57838.8"/>
    <n v="11949.918390115909"/>
    <n v="5809"/>
    <m/>
    <n v="2869"/>
    <m/>
    <x v="1216"/>
    <n v="2869"/>
    <n v="9.9567567567567572"/>
    <n v="2.0571386452256686"/>
    <n v="20.159916347159289"/>
    <n v="4.1651859149933452"/>
    <n v="4.8400999999999996"/>
    <s v="9-9,99 lei"/>
    <n v="9"/>
    <s v="2-2,99 euro"/>
    <n v="2"/>
  </r>
  <r>
    <m/>
    <x v="18"/>
    <s v="A JUDEȚ"/>
    <x v="0"/>
    <m/>
    <m/>
    <m/>
    <m/>
    <n v="0"/>
    <n v="9105.33"/>
    <n v="0"/>
    <n v="9105.33"/>
    <n v="1881.2276605855252"/>
    <m/>
    <m/>
    <m/>
    <m/>
    <x v="0"/>
    <n v="0"/>
    <m/>
    <m/>
    <m/>
    <m/>
    <n v="4.8400999999999996"/>
    <m/>
    <m/>
    <m/>
    <m/>
  </r>
  <r>
    <n v="1378"/>
    <x v="18"/>
    <s v="COMUNA ADUNATII COPĂCENI"/>
    <x v="0"/>
    <n v="1"/>
    <m/>
    <s v="X"/>
    <s v="X"/>
    <n v="7669"/>
    <n v="69614.58"/>
    <n v="0"/>
    <n v="77283.58"/>
    <n v="15967.35191421665"/>
    <n v="5157"/>
    <m/>
    <n v="3432"/>
    <m/>
    <x v="1217"/>
    <n v="3432"/>
    <n v="14.98615086290479"/>
    <n v="3.0962481896871532"/>
    <n v="22.51852564102564"/>
    <n v="4.6524918164966929"/>
    <n v="4.8400999999999996"/>
    <s v="14-14,99 lei"/>
    <n v="14"/>
    <s v="3-3,99 euro"/>
    <n v="3"/>
  </r>
  <r>
    <n v="1379"/>
    <x v="18"/>
    <s v="COMUNA BĂNEASA"/>
    <x v="0"/>
    <n v="1"/>
    <m/>
    <s v="X"/>
    <s v="X"/>
    <n v="9026"/>
    <n v="22877.77"/>
    <n v="0"/>
    <n v="31903.77"/>
    <n v="6591.5518274415826"/>
    <n v="3887"/>
    <m/>
    <n v="2498"/>
    <m/>
    <x v="1218"/>
    <n v="2498"/>
    <n v="8.2078132235657328"/>
    <n v="1.6957941413536359"/>
    <n v="12.771725380304243"/>
    <n v="2.6387317163497128"/>
    <n v="4.8400999999999996"/>
    <s v="8-8,99 lei"/>
    <n v="8"/>
    <s v="1-1,99 euro"/>
    <n v="1"/>
  </r>
  <r>
    <n v="1380"/>
    <x v="18"/>
    <s v="COMUNA BOLINTIN DEAL"/>
    <x v="0"/>
    <n v="1"/>
    <m/>
    <s v="X"/>
    <s v="X"/>
    <n v="2400"/>
    <n v="9620"/>
    <n v="0"/>
    <n v="12020"/>
    <n v="2483.4197640544617"/>
    <n v="5149"/>
    <m/>
    <n v="2212"/>
    <m/>
    <x v="1219"/>
    <n v="2212"/>
    <n v="2.3344338706544958"/>
    <n v="0.48231108255087624"/>
    <n v="5.4339963833634721"/>
    <n v="1.1227033291385451"/>
    <n v="4.8400999999999996"/>
    <s v="2-2,99 lei"/>
    <n v="2"/>
    <s v="0-0,99 euro"/>
    <n v="0"/>
  </r>
  <r>
    <n v="1381"/>
    <x v="18"/>
    <s v="COMUNA BUCȘANI"/>
    <x v="0"/>
    <n v="1"/>
    <m/>
    <s v="X"/>
    <s v="X"/>
    <n v="5930"/>
    <n v="19589.66"/>
    <n v="0"/>
    <n v="25519.66"/>
    <n v="5272.5480878494254"/>
    <n v="2745"/>
    <m/>
    <n v="2254"/>
    <m/>
    <x v="1220"/>
    <n v="2254"/>
    <n v="9.2967795992714031"/>
    <n v="1.9207825456646359"/>
    <n v="11.321943212067435"/>
    <n v="2.3391961348045367"/>
    <n v="4.8400999999999996"/>
    <s v="9-9,99 lei"/>
    <n v="9"/>
    <s v="1-1,99 euro"/>
    <n v="1"/>
  </r>
  <r>
    <n v="1382"/>
    <x v="18"/>
    <s v="COMUNA BULBUCATA"/>
    <x v="0"/>
    <n v="1"/>
    <m/>
    <s v="X"/>
    <s v="X"/>
    <n v="6325.02"/>
    <n v="2644.38"/>
    <n v="0"/>
    <n v="8969.4000000000015"/>
    <n v="1853.143530092354"/>
    <n v="1088"/>
    <m/>
    <n v="1162"/>
    <m/>
    <x v="476"/>
    <n v="1162"/>
    <n v="8.2439338235294137"/>
    <n v="1.7032569210407666"/>
    <n v="7.7189328743545627"/>
    <n v="1.5947878916457436"/>
    <n v="4.8400999999999996"/>
    <s v="8-8,99 lei"/>
    <n v="8"/>
    <s v="1-1,99 euro"/>
    <n v="1"/>
  </r>
  <r>
    <n v="1383"/>
    <x v="18"/>
    <s v="COMUNA BUTURUGENI"/>
    <x v="0"/>
    <n v="1"/>
    <m/>
    <s v="X"/>
    <s v="X"/>
    <n v="800"/>
    <n v="2800"/>
    <n v="0"/>
    <n v="3600"/>
    <n v="743.78628540732632"/>
    <n v="3126"/>
    <m/>
    <n v="2539"/>
    <m/>
    <x v="1221"/>
    <n v="2539"/>
    <n v="1.1516314779270633"/>
    <n v="0.23793547197931103"/>
    <n v="1.4178810555336747"/>
    <n v="0.29294457873466967"/>
    <n v="4.8400999999999996"/>
    <s v="1-1,99 lei"/>
    <n v="1"/>
    <s v="0-0,99 euro"/>
    <n v="0"/>
  </r>
  <r>
    <n v="1384"/>
    <x v="18"/>
    <s v="COMUNA CĂLUGĂRENI"/>
    <x v="0"/>
    <n v="1"/>
    <m/>
    <s v="X"/>
    <s v="X"/>
    <n v="4260"/>
    <n v="5731"/>
    <n v="0"/>
    <n v="9991"/>
    <n v="2064.2135493068326"/>
    <n v="4511"/>
    <m/>
    <n v="2814"/>
    <m/>
    <x v="1222"/>
    <n v="2814"/>
    <n v="2.2148082465085346"/>
    <n v="0.45759555515558248"/>
    <n v="3.5504619758351104"/>
    <n v="0.7335513679128759"/>
    <n v="4.8400999999999996"/>
    <s v="2-2,99 lei"/>
    <n v="2"/>
    <s v="0-0,99 euro"/>
    <n v="0"/>
  </r>
  <r>
    <n v="1385"/>
    <x v="18"/>
    <s v="COMUNA CLEJANI"/>
    <x v="0"/>
    <n v="1"/>
    <m/>
    <s v="X"/>
    <s v="X"/>
    <n v="25266"/>
    <n v="6576.5"/>
    <n v="0"/>
    <n v="31842.5"/>
    <n v="6578.8929980785524"/>
    <n v="2464"/>
    <m/>
    <n v="1724"/>
    <m/>
    <x v="1223"/>
    <n v="1724"/>
    <n v="12.923092532467532"/>
    <n v="2.6700052751942178"/>
    <n v="18.470127610208817"/>
    <n v="3.816063223943476"/>
    <n v="4.8400999999999996"/>
    <s v="12-12,99 lei"/>
    <n v="12"/>
    <s v="2-2,99 euro"/>
    <n v="2"/>
  </r>
  <r>
    <n v="1386"/>
    <x v="18"/>
    <s v="COMUNA COLIBAȘI"/>
    <x v="0"/>
    <n v="1"/>
    <m/>
    <s v="X"/>
    <s v="X"/>
    <n v="999"/>
    <n v="1261"/>
    <n v="0"/>
    <n v="2260"/>
    <n v="466.93250139459934"/>
    <n v="2675"/>
    <m/>
    <n v="1966"/>
    <m/>
    <x v="265"/>
    <n v="1966"/>
    <n v="0.84485981308411218"/>
    <n v="0.17455420612882219"/>
    <n v="1.1495422177009156"/>
    <n v="0.23750381556185113"/>
    <n v="4.8400999999999996"/>
    <s v="0-0,99 lei"/>
    <n v="0"/>
    <s v="0-0,99 euro"/>
    <n v="0"/>
  </r>
  <r>
    <n v="1387"/>
    <x v="18"/>
    <s v="COMUNA COMANA"/>
    <x v="0"/>
    <n v="1"/>
    <m/>
    <s v="X"/>
    <s v="X"/>
    <n v="50322"/>
    <n v="6734.88"/>
    <n v="22925.58"/>
    <n v="79982.459999999992"/>
    <n v="16524.96022809446"/>
    <n v="5337"/>
    <m/>
    <n v="3605"/>
    <m/>
    <x v="1224"/>
    <n v="3605"/>
    <n v="14.986408094435074"/>
    <n v="3.0963013355994864"/>
    <n v="22.186535367545073"/>
    <n v="4.5839002019679498"/>
    <n v="4.8400999999999996"/>
    <s v="14-14,99 lei"/>
    <n v="14"/>
    <s v="3-3,99 euro"/>
    <n v="3"/>
  </r>
  <r>
    <n v="1388"/>
    <x v="18"/>
    <s v="COMUNA COSOBA"/>
    <x v="0"/>
    <n v="1"/>
    <m/>
    <s v="X"/>
    <s v="X"/>
    <n v="18744"/>
    <n v="11852.23"/>
    <n v="0"/>
    <n v="30596.23"/>
    <n v="6321.4045164356112"/>
    <n v="2168"/>
    <m/>
    <n v="1182"/>
    <m/>
    <x v="1225"/>
    <n v="1182"/>
    <n v="14.112652214022139"/>
    <n v="2.9157769909758353"/>
    <n v="25.885135363790187"/>
    <n v="5.3480579665275902"/>
    <n v="4.8400999999999996"/>
    <s v="14-14,99 lei"/>
    <n v="14"/>
    <s v="2-2,99 euro"/>
    <n v="2"/>
  </r>
  <r>
    <n v="1389"/>
    <x v="18"/>
    <s v="COMUNA CREVEDIA MARE "/>
    <x v="0"/>
    <n v="1"/>
    <m/>
    <s v="X"/>
    <s v="X"/>
    <n v="6000"/>
    <n v="5185.6000000000004"/>
    <n v="0"/>
    <n v="11185.6"/>
    <n v="2311.026631681164"/>
    <n v="3791"/>
    <m/>
    <n v="2253"/>
    <m/>
    <x v="1226"/>
    <n v="2253"/>
    <n v="2.9505671326826697"/>
    <n v="0.60960871318416354"/>
    <n v="4.9647581003106973"/>
    <n v="1.0257552737155633"/>
    <n v="4.8400999999999996"/>
    <s v="2-2,99 lei"/>
    <n v="2"/>
    <s v="0-0,99 euro"/>
    <n v="0"/>
  </r>
  <r>
    <n v="1390"/>
    <x v="18"/>
    <s v="COMUNA DAIA"/>
    <x v="0"/>
    <n v="1"/>
    <m/>
    <s v="X"/>
    <s v="X"/>
    <n v="1200"/>
    <n v="1600"/>
    <n v="0"/>
    <n v="2800"/>
    <n v="578.50044420569827"/>
    <n v="2113"/>
    <m/>
    <n v="1557"/>
    <m/>
    <x v="83"/>
    <n v="1557"/>
    <n v="1.3251301467108376"/>
    <n v="0.27378156375092205"/>
    <n v="1.798330122029544"/>
    <n v="0.37154813372234957"/>
    <n v="4.8400999999999996"/>
    <s v="1-1,99 lei"/>
    <n v="1"/>
    <s v="0-0,99 euro"/>
    <n v="0"/>
  </r>
  <r>
    <n v="1391"/>
    <x v="18"/>
    <s v="COMUNA FLOREȘTI-STOENEȘTI"/>
    <x v="0"/>
    <n v="1"/>
    <m/>
    <s v="X"/>
    <s v="X"/>
    <n v="3600"/>
    <n v="13111.47"/>
    <n v="0"/>
    <n v="16711.47"/>
    <n v="3452.7117208322147"/>
    <n v="7142"/>
    <m/>
    <n v="4306"/>
    <m/>
    <x v="1227"/>
    <n v="4306"/>
    <n v="2.3398865863903668"/>
    <n v="0.48343765343492223"/>
    <n v="3.8809730608453323"/>
    <n v="0.80183737130334753"/>
    <n v="4.8400999999999996"/>
    <s v="2-2,99 lei"/>
    <n v="2"/>
    <s v="0-0,99 euro"/>
    <n v="0"/>
  </r>
  <r>
    <n v="1392"/>
    <x v="18"/>
    <s v="COMUNA FRĂTEȘTI"/>
    <x v="0"/>
    <n v="1"/>
    <m/>
    <s v="X"/>
    <s v="X"/>
    <n v="0"/>
    <n v="32160.37"/>
    <n v="0"/>
    <n v="32160.37"/>
    <n v="6644.5672610070042"/>
    <n v="4286"/>
    <m/>
    <n v="2898"/>
    <m/>
    <x v="1228"/>
    <n v="2898"/>
    <n v="7.503586094260382"/>
    <n v="1.5502956745233327"/>
    <n v="11.097436162870945"/>
    <n v="2.2928113392018648"/>
    <n v="4.8400999999999996"/>
    <s v="7-7,99 lei"/>
    <n v="7"/>
    <s v="1-1,99 euro"/>
    <n v="1"/>
  </r>
  <r>
    <n v="1393"/>
    <x v="18"/>
    <s v="COMUNA GĂISENI"/>
    <x v="0"/>
    <n v="1"/>
    <m/>
    <s v="X"/>
    <s v="X"/>
    <n v="14022"/>
    <n v="20884"/>
    <n v="0"/>
    <n v="34906"/>
    <n v="7211.8344662300369"/>
    <n v="4241"/>
    <m/>
    <n v="2445"/>
    <m/>
    <x v="1229"/>
    <n v="2445"/>
    <n v="8.2306059891535011"/>
    <n v="1.7005032931454933"/>
    <n v="14.276482617586913"/>
    <n v="2.9496255485603422"/>
    <n v="4.8400999999999996"/>
    <s v="8-8,99 lei"/>
    <n v="8"/>
    <s v="1-1,99 euro"/>
    <n v="1"/>
  </r>
  <r>
    <n v="1394"/>
    <x v="18"/>
    <s v="COMUNA GĂUJANI"/>
    <x v="0"/>
    <n v="1"/>
    <m/>
    <s v="X"/>
    <s v="X"/>
    <n v="1800"/>
    <n v="5000"/>
    <n v="0"/>
    <n v="6800"/>
    <n v="1404.9296502138386"/>
    <n v="1904"/>
    <m/>
    <n v="1722"/>
    <m/>
    <x v="645"/>
    <n v="1722"/>
    <n v="3.5714285714285716"/>
    <n v="0.73788321965012538"/>
    <n v="3.9488966318234611"/>
    <n v="0.81587087701152072"/>
    <n v="4.8400999999999996"/>
    <s v="3-3,99 lei"/>
    <n v="3"/>
    <s v="0-0,99 euro"/>
    <n v="0"/>
  </r>
  <r>
    <n v="1395"/>
    <x v="18"/>
    <s v="COMUNA GHIMPAȚI"/>
    <x v="0"/>
    <n v="1"/>
    <m/>
    <s v="X"/>
    <s v="X"/>
    <n v="24000"/>
    <n v="7000"/>
    <n v="0"/>
    <n v="31000"/>
    <n v="6404.826346563088"/>
    <n v="4244"/>
    <m/>
    <n v="3278"/>
    <m/>
    <x v="1230"/>
    <n v="3278"/>
    <n v="7.304429783223374"/>
    <n v="1.5091485265228766"/>
    <n v="9.4569859670530807"/>
    <n v="1.9538823509954508"/>
    <n v="4.8400999999999996"/>
    <s v="7-7,99 lei"/>
    <n v="7"/>
    <s v="1-1,99 euro"/>
    <n v="1"/>
  </r>
  <r>
    <n v="1396"/>
    <x v="18"/>
    <s v="COMUNA GOGOȘARI"/>
    <x v="0"/>
    <n v="1"/>
    <m/>
    <s v="X"/>
    <s v="X"/>
    <n v="3240"/>
    <n v="9913.51"/>
    <n v="0"/>
    <n v="13153.51"/>
    <n v="2717.6112063800338"/>
    <n v="1358"/>
    <m/>
    <n v="975"/>
    <m/>
    <x v="1231"/>
    <n v="975"/>
    <n v="9.6859425625920466"/>
    <n v="2.0011864553608496"/>
    <n v="13.490779487179488"/>
    <n v="2.7872935450051628"/>
    <n v="4.8400999999999996"/>
    <s v="9-9,99 lei"/>
    <n v="9"/>
    <s v="2-2,99 euro"/>
    <n v="2"/>
  </r>
  <r>
    <n v="1397"/>
    <x v="18"/>
    <s v="COMUNA GOSTINARI"/>
    <x v="0"/>
    <n v="1"/>
    <m/>
    <s v="X"/>
    <s v="X"/>
    <n v="19992"/>
    <n v="769.92"/>
    <n v="0"/>
    <n v="20761.919999999998"/>
    <n v="4289.564265201132"/>
    <n v="1855"/>
    <m/>
    <n v="1556"/>
    <m/>
    <x v="1232"/>
    <n v="1556"/>
    <n v="11.192409703504042"/>
    <n v="2.3124335661461628"/>
    <n v="13.343136246786631"/>
    <n v="2.7567893735225786"/>
    <n v="4.8400999999999996"/>
    <s v="11-11,99 lei"/>
    <n v="11"/>
    <s v="2-2,99 euro"/>
    <n v="2"/>
  </r>
  <r>
    <n v="1398"/>
    <x v="18"/>
    <s v="COMUNA GOSTINU"/>
    <x v="0"/>
    <n v="1"/>
    <m/>
    <s v="X"/>
    <s v="X"/>
    <n v="0"/>
    <n v="4600"/>
    <n v="0"/>
    <n v="4600"/>
    <n v="950.39358690936149"/>
    <n v="1466"/>
    <m/>
    <n v="881"/>
    <m/>
    <x v="1233"/>
    <n v="881"/>
    <n v="3.1377899045020463"/>
    <n v="0.64829030484949624"/>
    <n v="5.2213393870601585"/>
    <n v="1.0787668409867894"/>
    <n v="4.8400999999999996"/>
    <s v="3-3,99 lei"/>
    <n v="3"/>
    <s v="0-0,99 euro"/>
    <n v="0"/>
  </r>
  <r>
    <n v="1399"/>
    <x v="18"/>
    <s v="COMUNA GRĂDINARI"/>
    <x v="0"/>
    <n v="1"/>
    <m/>
    <s v="X"/>
    <s v="X"/>
    <n v="18383"/>
    <n v="10040.57"/>
    <n v="0"/>
    <n v="28423.57"/>
    <n v="5872.5170967541999"/>
    <n v="2700"/>
    <m/>
    <n v="1765"/>
    <m/>
    <x v="489"/>
    <n v="1765"/>
    <n v="10.527248148148148"/>
    <n v="2.175006332131185"/>
    <n v="16.104005665722379"/>
    <n v="3.3272051539683853"/>
    <n v="4.8400999999999996"/>
    <s v="10-10,99 lei"/>
    <n v="10"/>
    <s v="2-2,99 euro"/>
    <n v="2"/>
  </r>
  <r>
    <n v="1400"/>
    <x v="18"/>
    <s v="COMUNA GREACA"/>
    <x v="0"/>
    <n v="1"/>
    <m/>
    <s v="X"/>
    <s v="X"/>
    <n v="0"/>
    <n v="6548.85"/>
    <n v="0"/>
    <n v="6548.85"/>
    <n v="1353.0402264416027"/>
    <n v="1822"/>
    <m/>
    <n v="1326"/>
    <m/>
    <x v="1234"/>
    <n v="1326"/>
    <n v="3.5943194291986829"/>
    <n v="0.74261263800307509"/>
    <n v="4.9388009049773762"/>
    <n v="1.0203923276331845"/>
    <n v="4.8400999999999996"/>
    <s v="3-3,99 lei"/>
    <n v="3"/>
    <s v="0-0,99 euro"/>
    <n v="0"/>
  </r>
  <r>
    <n v="1401"/>
    <x v="18"/>
    <s v="COMUNA HERĂȘTI"/>
    <x v="0"/>
    <n v="1"/>
    <m/>
    <s v="X"/>
    <s v="X"/>
    <n v="1200"/>
    <n v="100"/>
    <n v="0"/>
    <n v="1300"/>
    <n v="268.58949195264563"/>
    <n v="1725"/>
    <m/>
    <n v="1292"/>
    <m/>
    <x v="1235"/>
    <n v="1292"/>
    <n v="0.75362318840579712"/>
    <n v="0.15570405330588152"/>
    <n v="1.0061919504643964"/>
    <n v="0.2078866036785183"/>
    <n v="4.8400999999999996"/>
    <s v="0-0,99 lei"/>
    <n v="0"/>
    <s v="0-0,99 euro"/>
    <n v="0"/>
  </r>
  <r>
    <n v="1402"/>
    <x v="18"/>
    <s v="COMUNA HOTARELE "/>
    <x v="0"/>
    <n v="1"/>
    <m/>
    <s v="X"/>
    <s v="X"/>
    <n v="16200"/>
    <n v="2400"/>
    <n v="0"/>
    <n v="18600"/>
    <n v="3842.8958079378526"/>
    <n v="2795"/>
    <m/>
    <n v="2139"/>
    <m/>
    <x v="1236"/>
    <n v="2139"/>
    <n v="6.6547406082289804"/>
    <n v="1.3749179992622014"/>
    <n v="8.695652173913043"/>
    <n v="1.796585230452479"/>
    <n v="4.8400999999999996"/>
    <s v="6-6,99 lei"/>
    <n v="6"/>
    <s v="1-1,99 euro"/>
    <n v="1"/>
  </r>
  <r>
    <n v="1403"/>
    <x v="18"/>
    <s v="COMUNA IEPUREȘTI"/>
    <x v="0"/>
    <n v="1"/>
    <m/>
    <s v="X"/>
    <s v="X"/>
    <n v="5000"/>
    <n v="7954.8"/>
    <n v="2969"/>
    <n v="15923.8"/>
    <n v="3289.9733476581064"/>
    <n v="1543"/>
    <m/>
    <n v="1515"/>
    <m/>
    <x v="1237"/>
    <n v="1515"/>
    <n v="10.320025923525598"/>
    <n v="2.1321927074906717"/>
    <n v="10.51075907590759"/>
    <n v="2.1715995694112915"/>
    <n v="4.8400999999999996"/>
    <s v="10-10,99 lei"/>
    <n v="10"/>
    <s v="2-2,99 euro"/>
    <n v="2"/>
  </r>
  <r>
    <n v="1404"/>
    <x v="18"/>
    <s v="COMUNA ISVOARELE"/>
    <x v="0"/>
    <n v="1"/>
    <m/>
    <s v="X"/>
    <s v="X"/>
    <n v="3000"/>
    <n v="7849"/>
    <n v="0"/>
    <n v="10849"/>
    <n v="2241.482613995579"/>
    <n v="1245"/>
    <m/>
    <n v="970"/>
    <m/>
    <x v="1238"/>
    <n v="970"/>
    <n v="8.7140562248995987"/>
    <n v="1.8003876417635172"/>
    <n v="11.184536082474226"/>
    <n v="2.3108068185521433"/>
    <n v="4.8400999999999996"/>
    <s v="8-8,99 lei"/>
    <n v="8"/>
    <s v="1-1,99 euro"/>
    <n v="1"/>
  </r>
  <r>
    <n v="1405"/>
    <x v="18"/>
    <s v="COMUNA IZVOARELE"/>
    <x v="0"/>
    <n v="1"/>
    <m/>
    <s v="X"/>
    <s v="X"/>
    <n v="0"/>
    <n v="15566.47"/>
    <n v="0"/>
    <n v="15566.47"/>
    <n v="3216.1463606123843"/>
    <n v="2728"/>
    <m/>
    <n v="2553"/>
    <m/>
    <x v="1239"/>
    <n v="2553"/>
    <n v="5.7061840175953078"/>
    <n v="1.1789392817494078"/>
    <n v="6.0973247160203679"/>
    <n v="1.2597518059586308"/>
    <n v="4.8400999999999996"/>
    <s v="5-5,99 lei"/>
    <n v="5"/>
    <s v="1-1,99 euro"/>
    <n v="1"/>
  </r>
  <r>
    <n v="1406"/>
    <x v="18"/>
    <s v="COMUNA JOIȚA"/>
    <x v="0"/>
    <n v="1"/>
    <m/>
    <s v="X"/>
    <s v="X"/>
    <n v="540"/>
    <n v="4574"/>
    <n v="0"/>
    <n v="5114"/>
    <n v="1056.5897398814075"/>
    <n v="3086"/>
    <m/>
    <n v="1607"/>
    <m/>
    <x v="384"/>
    <n v="1607"/>
    <n v="1.6571613739468567"/>
    <n v="0.34238163962456497"/>
    <n v="3.182327317983821"/>
    <n v="0.65749205966484592"/>
    <n v="4.8400999999999996"/>
    <s v="1-1,99 lei"/>
    <n v="1"/>
    <s v="0-0,99 euro"/>
    <n v="0"/>
  </r>
  <r>
    <n v="1407"/>
    <x v="18"/>
    <s v="COMUNA LETCA NOUĂ"/>
    <x v="0"/>
    <n v="1"/>
    <m/>
    <s v="X"/>
    <s v="X"/>
    <n v="5694"/>
    <n v="854.51"/>
    <n v="0"/>
    <n v="6548.51"/>
    <n v="1352.9699799590919"/>
    <n v="2567"/>
    <m/>
    <n v="1979"/>
    <m/>
    <x v="1240"/>
    <n v="1979"/>
    <n v="2.551036229061161"/>
    <n v="0.52706271132025395"/>
    <n v="3.30899949469429"/>
    <n v="0.68366345627038505"/>
    <n v="4.8400999999999996"/>
    <s v="2-2,99 lei"/>
    <n v="2"/>
    <s v="0-0,99 euro"/>
    <n v="0"/>
  </r>
  <r>
    <n v="1408"/>
    <x v="18"/>
    <s v="COMUNA MALU"/>
    <x v="0"/>
    <n v="1"/>
    <m/>
    <s v="X"/>
    <s v="X"/>
    <n v="0"/>
    <n v="2848"/>
    <n v="0"/>
    <n v="2848"/>
    <n v="588.41759467779593"/>
    <n v="1789"/>
    <m/>
    <n v="1258"/>
    <m/>
    <x v="1148"/>
    <n v="1258"/>
    <n v="1.5919508105086642"/>
    <n v="0.32890866108317268"/>
    <n v="2.2639109697933226"/>
    <n v="0.46774053630985368"/>
    <n v="4.8400999999999996"/>
    <s v="1-1,99 lei"/>
    <n v="1"/>
    <s v="0-0,99 euro"/>
    <n v="0"/>
  </r>
  <r>
    <n v="1409"/>
    <x v="18"/>
    <s v="COMUNA MÂRȘA"/>
    <x v="0"/>
    <n v="1"/>
    <m/>
    <s v="X"/>
    <s v="X"/>
    <n v="900"/>
    <n v="1216.75"/>
    <n v="0"/>
    <n v="2116.75"/>
    <n v="437.33600545443278"/>
    <n v="2182"/>
    <m/>
    <n v="1432"/>
    <m/>
    <x v="1241"/>
    <n v="1432"/>
    <n v="0.97009624197983502"/>
    <n v="0.20042896675271896"/>
    <n v="1.478177374301676"/>
    <n v="0.30540223844583297"/>
    <n v="4.8400999999999996"/>
    <s v="0-0,99 lei"/>
    <n v="0"/>
    <s v="0-0,99 euro"/>
    <n v="0"/>
  </r>
  <r>
    <n v="1410"/>
    <x v="18"/>
    <s v="COMUNA MIHAI BRAVU"/>
    <x v="0"/>
    <n v="1"/>
    <m/>
    <s v="X"/>
    <s v="X"/>
    <n v="0"/>
    <n v="10108"/>
    <n v="0"/>
    <n v="10108"/>
    <n v="2088.3866035825708"/>
    <n v="1869"/>
    <m/>
    <n v="1451"/>
    <m/>
    <x v="1242"/>
    <n v="1451"/>
    <n v="5.4082397003745317"/>
    <n v="1.1173818103705568"/>
    <n v="6.9662301860785663"/>
    <n v="1.4392740203877126"/>
    <n v="4.8400999999999996"/>
    <s v="5-5,99 lei"/>
    <n v="5"/>
    <s v="1-1,99 euro"/>
    <n v="1"/>
  </r>
  <r>
    <n v="1411"/>
    <x v="18"/>
    <s v="COMUNA OGREZENI"/>
    <x v="0"/>
    <n v="1"/>
    <m/>
    <s v="X"/>
    <s v="X"/>
    <n v="0"/>
    <n v="3756.07"/>
    <n v="0"/>
    <n v="3756.07"/>
    <n v="776.03148695274899"/>
    <n v="3785"/>
    <m/>
    <n v="2545"/>
    <m/>
    <x v="1243"/>
    <n v="2545"/>
    <n v="0.99235667107001324"/>
    <n v="0.20502813393731809"/>
    <n v="1.4758624754420433"/>
    <n v="0.30492396343919409"/>
    <n v="4.8400999999999996"/>
    <s v="0-0,99 lei"/>
    <n v="0"/>
    <s v="0-0,99 euro"/>
    <n v="0"/>
  </r>
  <r>
    <n v="1412"/>
    <x v="18"/>
    <s v="COMUNA OINACU"/>
    <x v="0"/>
    <n v="1"/>
    <m/>
    <s v="X"/>
    <s v="X"/>
    <n v="2160"/>
    <n v="11755.48"/>
    <n v="0"/>
    <n v="13915.48"/>
    <n v="2875.0397719055391"/>
    <n v="2768"/>
    <m/>
    <n v="2112"/>
    <m/>
    <x v="1244"/>
    <n v="2112"/>
    <n v="5.0272687861271672"/>
    <n v="1.0386704378271456"/>
    <n v="6.5887689393939395"/>
    <n v="1.3612877707886075"/>
    <n v="4.8400999999999996"/>
    <s v="5-5,99 lei"/>
    <n v="5"/>
    <s v="1-1,99 euro"/>
    <n v="1"/>
  </r>
  <r>
    <n v="1413"/>
    <x v="18"/>
    <s v="COMUNA PRUNDU"/>
    <x v="0"/>
    <n v="1"/>
    <m/>
    <s v="X"/>
    <s v="X"/>
    <n v="1080"/>
    <n v="5000"/>
    <n v="0"/>
    <n v="6080"/>
    <n v="1256.1723931323734"/>
    <n v="3318"/>
    <m/>
    <n v="1838"/>
    <m/>
    <x v="268"/>
    <n v="1838"/>
    <n v="1.8324291742013261"/>
    <n v="0.37859324687533857"/>
    <n v="3.3079434167573449"/>
    <n v="0.68344526285765694"/>
    <n v="4.8400999999999996"/>
    <s v="1-1,99 lei"/>
    <n v="1"/>
    <s v="0-0,99 euro"/>
    <n v="0"/>
  </r>
  <r>
    <n v="1414"/>
    <x v="18"/>
    <s v="COMUNA PUTINEIU"/>
    <x v="0"/>
    <n v="1"/>
    <m/>
    <s v="X"/>
    <s v="X"/>
    <n v="26940"/>
    <n v="5908.13"/>
    <n v="0"/>
    <n v="32848.129999999997"/>
    <n v="6786.6634986880435"/>
    <n v="1836"/>
    <m/>
    <n v="1512"/>
    <m/>
    <x v="288"/>
    <n v="1512"/>
    <n v="17.891138344226579"/>
    <n v="3.6964398141002417"/>
    <n v="21.724953703703701"/>
    <n v="4.488534059978865"/>
    <n v="4.8400999999999996"/>
    <s v="17-17,99 lei"/>
    <n v="17"/>
    <s v="3-3,99 euro"/>
    <n v="3"/>
  </r>
  <r>
    <n v="1415"/>
    <x v="18"/>
    <s v="COMUNA RĂSUCENI"/>
    <x v="0"/>
    <n v="1"/>
    <m/>
    <s v="X"/>
    <s v="X"/>
    <n v="2700"/>
    <n v="3466.58"/>
    <n v="0"/>
    <n v="6166.58"/>
    <n v="1274.0604532964196"/>
    <n v="1750"/>
    <m/>
    <n v="1115"/>
    <m/>
    <x v="387"/>
    <n v="1115"/>
    <n v="3.5237599999999998"/>
    <n v="0.7280345447408112"/>
    <n v="5.5305650224215244"/>
    <n v="1.1426551150640534"/>
    <n v="4.8400999999999996"/>
    <s v="3-3,99 lei"/>
    <n v="3"/>
    <s v="0-0,99 euro"/>
    <n v="0"/>
  </r>
  <r>
    <n v="1416"/>
    <x v="18"/>
    <s v="COMUNA ROATA DE JOS"/>
    <x v="0"/>
    <n v="1"/>
    <m/>
    <s v="X"/>
    <s v="X"/>
    <n v="7000"/>
    <n v="2343.89"/>
    <n v="0"/>
    <n v="9343.89"/>
    <n v="1930.5158984318507"/>
    <n v="6471"/>
    <m/>
    <n v="4721"/>
    <m/>
    <x v="1245"/>
    <n v="4721"/>
    <n v="1.4439638386648121"/>
    <n v="0.29833347217305684"/>
    <n v="1.9792183859351831"/>
    <n v="0.40892096980128168"/>
    <n v="4.8400999999999996"/>
    <s v="1-1,99 lei"/>
    <n v="1"/>
    <s v="0-0,99 euro"/>
    <n v="0"/>
  </r>
  <r>
    <n v="1417"/>
    <x v="18"/>
    <s v="COMUNA SĂBĂRENI"/>
    <x v="0"/>
    <n v="1"/>
    <m/>
    <s v="X"/>
    <s v="X"/>
    <n v="18084"/>
    <n v="5047.21"/>
    <n v="0"/>
    <n v="23131.21"/>
    <n v="4779.0768785768887"/>
    <n v="2149"/>
    <m/>
    <n v="1700"/>
    <m/>
    <x v="1246"/>
    <n v="1700"/>
    <n v="10.763708701721731"/>
    <n v="2.2238608090167"/>
    <n v="13.606594117647058"/>
    <n v="2.811221693280523"/>
    <n v="4.8400999999999996"/>
    <s v="10-10,99 lei"/>
    <n v="10"/>
    <s v="2-2,99 euro"/>
    <n v="2"/>
  </r>
  <r>
    <n v="1418"/>
    <x v="18"/>
    <s v="COMUNA SCHITU"/>
    <x v="0"/>
    <n v="1"/>
    <m/>
    <s v="X"/>
    <s v="X"/>
    <n v="2000"/>
    <n v="5326.74"/>
    <n v="0"/>
    <n v="7326.74"/>
    <n v="1513.7579802070206"/>
    <n v="1264"/>
    <m/>
    <n v="950"/>
    <m/>
    <x v="1247"/>
    <n v="950"/>
    <n v="5.7964715189873415"/>
    <n v="1.1975933387713771"/>
    <n v="7.7123578947368419"/>
    <n v="1.5934294528494954"/>
    <n v="4.8400999999999996"/>
    <s v="5-5,99 lei"/>
    <n v="5"/>
    <s v="1-1,99 euro"/>
    <n v="1"/>
  </r>
  <r>
    <n v="1419"/>
    <x v="18"/>
    <s v="COMUNA SINGURENI"/>
    <x v="0"/>
    <n v="1"/>
    <m/>
    <s v="X"/>
    <s v="X"/>
    <n v="28951"/>
    <n v="4070"/>
    <n v="0"/>
    <n v="33021"/>
    <n v="6822.379702898701"/>
    <n v="2294"/>
    <m/>
    <n v="1908"/>
    <m/>
    <x v="1248"/>
    <n v="1908"/>
    <n v="14.394507410636443"/>
    <n v="2.9740103325626421"/>
    <n v="17.306603773584907"/>
    <n v="3.575670703825315"/>
    <n v="4.8400999999999996"/>
    <s v="14-14,99 lei"/>
    <n v="14"/>
    <s v="2-2,99 euro"/>
    <n v="2"/>
  </r>
  <r>
    <n v="1420"/>
    <x v="18"/>
    <s v="COMUNA SLOBOZIA "/>
    <x v="0"/>
    <n v="1"/>
    <m/>
    <s v="X"/>
    <s v="X"/>
    <n v="2000"/>
    <n v="26833"/>
    <n v="0"/>
    <n v="28833"/>
    <n v="5957.1083242081777"/>
    <n v="1925"/>
    <m/>
    <n v="1056"/>
    <m/>
    <x v="1249"/>
    <n v="1056"/>
    <n v="14.978181818181818"/>
    <n v="3.094601726861391"/>
    <n v="27.303977272727273"/>
    <n v="5.6412010645910771"/>
    <n v="4.8400999999999996"/>
    <s v="14-14,99 lei"/>
    <n v="14"/>
    <s v="3-3,99 euro"/>
    <n v="3"/>
  </r>
  <r>
    <n v="1421"/>
    <x v="18"/>
    <s v="COMUNA STĂNEȘTI"/>
    <x v="0"/>
    <n v="1"/>
    <m/>
    <s v="X"/>
    <s v="X"/>
    <n v="2240"/>
    <n v="6281"/>
    <n v="0"/>
    <n v="8521"/>
    <n v="1760.5008160988411"/>
    <n v="2123"/>
    <m/>
    <n v="1657"/>
    <m/>
    <x v="1250"/>
    <n v="1657"/>
    <n v="4.0136599152143191"/>
    <n v="0.82925144422931751"/>
    <n v="5.1424260712130359"/>
    <n v="1.0624627737470376"/>
    <n v="4.8400999999999996"/>
    <s v="4-4,99 lei"/>
    <n v="4"/>
    <s v="0-0,99 euro"/>
    <n v="0"/>
  </r>
  <r>
    <n v="1422"/>
    <x v="18"/>
    <s v="COMUNA STOENEȘTI"/>
    <x v="0"/>
    <n v="1"/>
    <m/>
    <s v="X"/>
    <s v="X"/>
    <n v="2700"/>
    <n v="7085"/>
    <n v="0"/>
    <n v="9785"/>
    <n v="2021.6524451974135"/>
    <n v="1567"/>
    <m/>
    <n v="1325"/>
    <m/>
    <x v="771"/>
    <n v="1325"/>
    <n v="6.244416081684748"/>
    <n v="1.2901419560927974"/>
    <n v="7.3849056603773588"/>
    <n v="1.5257754303376705"/>
    <n v="4.8400999999999996"/>
    <s v="6-6,99 lei"/>
    <n v="6"/>
    <s v="1-1,99 euro"/>
    <n v="1"/>
  </r>
  <r>
    <n v="1423"/>
    <x v="18"/>
    <s v="COMUNA TOPORU"/>
    <x v="0"/>
    <n v="1"/>
    <m/>
    <s v="X"/>
    <s v="X"/>
    <n v="2000"/>
    <n v="4436"/>
    <n v="0"/>
    <n v="6436"/>
    <n v="1329.7245924670979"/>
    <n v="1503"/>
    <m/>
    <n v="1117"/>
    <m/>
    <x v="1251"/>
    <n v="1117"/>
    <n v="4.2821024617431807"/>
    <n v="0.88471363437597994"/>
    <n v="5.7618621307072519"/>
    <n v="1.1904427864521914"/>
    <n v="4.8400999999999996"/>
    <s v="4-4,99 lei"/>
    <n v="4"/>
    <s v="0-0,99 euro"/>
    <n v="0"/>
  </r>
  <r>
    <n v="1424"/>
    <x v="18"/>
    <s v="COMUNA ULMI"/>
    <x v="0"/>
    <n v="1"/>
    <m/>
    <s v="X"/>
    <s v="X"/>
    <n v="19625"/>
    <n v="9816.6"/>
    <n v="0"/>
    <n v="29441.599999999999"/>
    <n v="6082.8495279023164"/>
    <n v="6046"/>
    <m/>
    <n v="3384"/>
    <m/>
    <x v="1252"/>
    <n v="3384"/>
    <n v="4.8695997353622227"/>
    <n v="1.0060948607182132"/>
    <n v="8.7002364066193856"/>
    <n v="1.7975323664013938"/>
    <n v="4.8400999999999996"/>
    <s v="4-4,99 lei"/>
    <n v="4"/>
    <s v="1-1,99 euro"/>
    <n v="1"/>
  </r>
  <r>
    <n v="1425"/>
    <x v="18"/>
    <s v="COMUNA VALEA DRAGULUI"/>
    <x v="0"/>
    <n v="1"/>
    <m/>
    <s v="X"/>
    <s v="X"/>
    <n v="0"/>
    <n v="3910"/>
    <n v="0"/>
    <n v="3910"/>
    <n v="807.83454887295727"/>
    <n v="2307"/>
    <m/>
    <n v="1876"/>
    <m/>
    <x v="454"/>
    <n v="1876"/>
    <n v="1.6948417858690941"/>
    <n v="0.35016668785130356"/>
    <n v="2.0842217484008527"/>
    <n v="0.43061543116895379"/>
    <n v="4.8400999999999996"/>
    <s v="1-1,99 lei"/>
    <n v="1"/>
    <s v="0-0,99 euro"/>
    <n v="0"/>
  </r>
  <r>
    <n v="1426"/>
    <x v="18"/>
    <s v="COMUNA VĂRĂȘTI"/>
    <x v="0"/>
    <n v="1"/>
    <m/>
    <s v="X"/>
    <s v="X"/>
    <n v="6500"/>
    <n v="7431"/>
    <n v="0"/>
    <n v="13931"/>
    <n v="2878.2463172248508"/>
    <n v="4676"/>
    <m/>
    <n v="3067"/>
    <m/>
    <x v="1253"/>
    <n v="3067"/>
    <n v="2.9792557741659538"/>
    <n v="0.61553599598478415"/>
    <n v="4.5422236713400714"/>
    <n v="0.93845657555423889"/>
    <n v="4.8400999999999996"/>
    <s v="2-2,99 lei"/>
    <n v="2"/>
    <s v="0-0,99 euro"/>
    <n v="0"/>
  </r>
  <r>
    <n v="1427"/>
    <x v="18"/>
    <s v="COMUNA VÂNĂTORII MICI"/>
    <x v="0"/>
    <n v="1"/>
    <m/>
    <s v="X"/>
    <s v="X"/>
    <n v="6600"/>
    <n v="49842"/>
    <n v="0"/>
    <n v="56442"/>
    <n v="11661.329311377865"/>
    <n v="3628"/>
    <m/>
    <n v="2431"/>
    <m/>
    <x v="1254"/>
    <n v="2431"/>
    <n v="15.557331863285556"/>
    <n v="3.2142583548450565"/>
    <n v="23.217605923488275"/>
    <n v="4.7969269071895786"/>
    <n v="4.8400999999999996"/>
    <s v="15-15,99 lei"/>
    <n v="15"/>
    <s v="3-3,99 euro"/>
    <n v="3"/>
  </r>
  <r>
    <n v="1428"/>
    <x v="18"/>
    <s v="COMUNA VEDEA"/>
    <x v="0"/>
    <n v="1"/>
    <m/>
    <s v="X"/>
    <s v="X"/>
    <n v="84343"/>
    <n v="0"/>
    <n v="0"/>
    <n v="84343"/>
    <n v="17425.879630586147"/>
    <n v="2151"/>
    <m/>
    <n v="1595"/>
    <m/>
    <x v="108"/>
    <n v="1595"/>
    <n v="39.211064621106459"/>
    <n v="8.1012922503887239"/>
    <n v="52.879623824451407"/>
    <n v="10.925316382812632"/>
    <n v="4.8400999999999996"/>
    <s v="39-39,99 lei"/>
    <n v="39"/>
    <s v="8-8,99 euro"/>
    <n v="8"/>
  </r>
  <r>
    <n v="1375"/>
    <x v="18"/>
    <s v="MUNICIPIUL GIURGIU"/>
    <x v="0"/>
    <n v="1"/>
    <m/>
    <s v="X"/>
    <s v="X"/>
    <n v="0"/>
    <n v="53324.98"/>
    <n v="0"/>
    <n v="53324.98"/>
    <n v="11017.330220449992"/>
    <n v="56086"/>
    <m/>
    <n v="20170"/>
    <m/>
    <x v="1255"/>
    <n v="20170"/>
    <n v="0.95077167207502766"/>
    <n v="0.1964363695119993"/>
    <n v="2.6437768963807637"/>
    <n v="0.54622361033465505"/>
    <n v="4.8400999999999996"/>
    <s v="0-0,99 lei"/>
    <n v="0"/>
    <s v="0-0,99 euro"/>
    <n v="0"/>
  </r>
  <r>
    <n v="1376"/>
    <x v="18"/>
    <s v="ORAȘUL BOLINTIN VALE"/>
    <x v="0"/>
    <n v="1"/>
    <m/>
    <s v="X"/>
    <s v="X"/>
    <n v="1920"/>
    <n v="5232"/>
    <n v="0"/>
    <n v="7152"/>
    <n v="1477.6554203425551"/>
    <n v="10500"/>
    <m/>
    <n v="4832"/>
    <m/>
    <x v="1256"/>
    <n v="4832"/>
    <n v="0.68114285714285716"/>
    <n v="0.14072908765167191"/>
    <n v="1.4801324503311257"/>
    <n v="0.30580617142850891"/>
    <n v="4.8400999999999996"/>
    <s v="0-0,99 lei"/>
    <n v="0"/>
    <s v="0-0,99 euro"/>
    <n v="0"/>
  </r>
  <r>
    <n v="1377"/>
    <x v="18"/>
    <s v="ORAȘUL MIHĂILEȘTI"/>
    <x v="0"/>
    <n v="1"/>
    <m/>
    <s v="X"/>
    <s v="X"/>
    <n v="6000"/>
    <n v="85000"/>
    <n v="0"/>
    <n v="91000"/>
    <n v="18801.264436685193"/>
    <n v="6051"/>
    <m/>
    <n v="4239"/>
    <m/>
    <x v="1257"/>
    <n v="4239"/>
    <n v="15.038836555941167"/>
    <n v="3.1071334385531637"/>
    <n v="21.467327199811276"/>
    <n v="4.4353065432142467"/>
    <n v="4.8400999999999996"/>
    <s v="15-15,99 lei"/>
    <n v="15"/>
    <s v="3-3,99 euro"/>
    <n v="3"/>
  </r>
  <r>
    <m/>
    <x v="19"/>
    <s v="A JUDEȚ"/>
    <x v="0"/>
    <m/>
    <m/>
    <m/>
    <m/>
    <n v="0"/>
    <n v="9885.42"/>
    <n v="0"/>
    <n v="9885.42"/>
    <n v="2042.3999504142478"/>
    <m/>
    <m/>
    <m/>
    <m/>
    <x v="0"/>
    <n v="0"/>
    <m/>
    <m/>
    <m/>
    <m/>
    <n v="4.8400999999999996"/>
    <m/>
    <m/>
    <m/>
    <m/>
  </r>
  <r>
    <n v="1438"/>
    <x v="19"/>
    <s v="COMUNA ALBENI"/>
    <x v="0"/>
    <n v="1"/>
    <m/>
    <s v="X"/>
    <s v="X"/>
    <n v="4000"/>
    <n v="36184.18"/>
    <n v="0"/>
    <n v="40184.18"/>
    <n v="8302.3449928720493"/>
    <n v="2334"/>
    <m/>
    <n v="1449"/>
    <m/>
    <x v="1258"/>
    <n v="1449"/>
    <n v="17.216872322193659"/>
    <n v="3.5571315307935087"/>
    <n v="27.732353347135955"/>
    <n v="5.7297066893526907"/>
    <n v="4.8400999999999996"/>
    <s v="17-17,99 lei"/>
    <n v="17"/>
    <s v="3-3,99 euro"/>
    <n v="3"/>
  </r>
  <r>
    <n v="1439"/>
    <x v="19"/>
    <s v="COMUNA ALIMPEŞTI"/>
    <x v="0"/>
    <n v="1"/>
    <m/>
    <s v="X"/>
    <s v="X"/>
    <n v="0"/>
    <n v="5590"/>
    <n v="0"/>
    <n v="5590"/>
    <n v="1154.9348153963763"/>
    <n v="1495"/>
    <m/>
    <n v="964"/>
    <m/>
    <x v="1259"/>
    <n v="964"/>
    <n v="3.7391304347826089"/>
    <n v="0.77253164909456606"/>
    <n v="5.7987551867219915"/>
    <n v="1.1980651611995605"/>
    <n v="4.8400999999999996"/>
    <s v="3-3,99 lei"/>
    <n v="3"/>
    <s v="0-0,99 euro"/>
    <n v="0"/>
  </r>
  <r>
    <n v="1440"/>
    <x v="19"/>
    <s v="COMUNA ANINOASA"/>
    <x v="0"/>
    <n v="1"/>
    <m/>
    <s v="X"/>
    <s v="X"/>
    <n v="0"/>
    <n v="15504"/>
    <n v="0"/>
    <n v="15504"/>
    <n v="3203.239602487552"/>
    <n v="3078"/>
    <m/>
    <n v="2096"/>
    <m/>
    <x v="1260"/>
    <n v="2096"/>
    <n v="5.0370370370370372"/>
    <n v="1.0406886297880287"/>
    <n v="7.3969465648854964"/>
    <n v="1.5282631691257405"/>
    <n v="4.8400999999999996"/>
    <s v="5-5,99 lei"/>
    <n v="5"/>
    <s v="1-1,99 euro"/>
    <n v="1"/>
  </r>
  <r>
    <n v="1441"/>
    <x v="19"/>
    <s v="COMUNA ARCANI"/>
    <x v="0"/>
    <n v="1"/>
    <m/>
    <s v="X"/>
    <s v="X"/>
    <n v="5600"/>
    <n v="5077"/>
    <n v="0"/>
    <n v="10677"/>
    <n v="2205.9461581372288"/>
    <n v="1114"/>
    <m/>
    <n v="886"/>
    <m/>
    <x v="1261"/>
    <n v="886"/>
    <n v="9.5843806104129268"/>
    <n v="1.9802030144858427"/>
    <n v="12.05079006772009"/>
    <n v="2.4897812168591749"/>
    <n v="4.8400999999999996"/>
    <s v="9-9,99 lei"/>
    <n v="9"/>
    <s v="1-1,99 euro"/>
    <n v="1"/>
  </r>
  <r>
    <n v="1442"/>
    <x v="19"/>
    <s v="COMUNA BAIA DE FIER"/>
    <x v="0"/>
    <n v="1"/>
    <m/>
    <s v="X"/>
    <s v="X"/>
    <n v="1200"/>
    <n v="4675"/>
    <n v="0"/>
    <n v="5875"/>
    <n v="1213.8178963244561"/>
    <n v="3525"/>
    <m/>
    <n v="2069"/>
    <m/>
    <x v="1262"/>
    <n v="2069"/>
    <n v="1.6666666666666667"/>
    <n v="0.3443455025033918"/>
    <n v="2.8395360077332046"/>
    <n v="0.58666887207561924"/>
    <n v="4.8400999999999996"/>
    <s v="1-1,99 lei"/>
    <n v="1"/>
    <s v="0-0,99 euro"/>
    <n v="0"/>
  </r>
  <r>
    <n v="1443"/>
    <x v="19"/>
    <s v="COMUNA BĂLĂNEŞTI"/>
    <x v="0"/>
    <n v="1"/>
    <m/>
    <s v="X"/>
    <s v="X"/>
    <n v="0"/>
    <n v="9800"/>
    <n v="0"/>
    <n v="9800"/>
    <n v="2024.7515547199439"/>
    <n v="1797"/>
    <m/>
    <n v="1279"/>
    <m/>
    <x v="1263"/>
    <n v="1279"/>
    <n v="5.4535336672231498"/>
    <n v="1.1267398746354724"/>
    <n v="7.662236121970289"/>
    <n v="1.5830739286316997"/>
    <n v="4.8400999999999996"/>
    <s v="5-5,99 lei"/>
    <n v="5"/>
    <s v="1-1,99 euro"/>
    <n v="1"/>
  </r>
  <r>
    <n v="1444"/>
    <x v="19"/>
    <s v="COMUNA BĂLEŞTI"/>
    <x v="0"/>
    <n v="1"/>
    <m/>
    <s v="X"/>
    <s v="X"/>
    <n v="4200"/>
    <n v="6133"/>
    <n v="0"/>
    <n v="10333"/>
    <n v="2134.8732464205286"/>
    <n v="6341"/>
    <m/>
    <n v="3845"/>
    <m/>
    <x v="1264"/>
    <n v="3845"/>
    <n v="1.6295536981548651"/>
    <n v="0.33667769222843852"/>
    <n v="2.6873862158647595"/>
    <n v="0.55523361415358352"/>
    <n v="4.8400999999999996"/>
    <s v="1-1,99 lei"/>
    <n v="1"/>
    <s v="0-0,99 euro"/>
    <n v="0"/>
  </r>
  <r>
    <n v="1445"/>
    <x v="19"/>
    <s v="COMUNA BĂRBĂTEŞTI"/>
    <x v="0"/>
    <n v="1"/>
    <m/>
    <s v="X"/>
    <s v="X"/>
    <n v="4000"/>
    <n v="10729.42"/>
    <n v="0"/>
    <n v="14729.42"/>
    <n v="3043.2057188901058"/>
    <n v="1357"/>
    <m/>
    <n v="816"/>
    <m/>
    <x v="1265"/>
    <n v="816"/>
    <n v="10.854399410464259"/>
    <n v="2.2425981716213013"/>
    <n v="18.050759803921569"/>
    <n v="3.7294187731496393"/>
    <n v="4.8400999999999996"/>
    <s v="10-10,99 lei"/>
    <n v="10"/>
    <s v="2-2,99 euro"/>
    <n v="2"/>
  </r>
  <r>
    <n v="1448"/>
    <x v="19"/>
    <s v="COMUNA BÂLTENI"/>
    <x v="0"/>
    <n v="1"/>
    <m/>
    <s v="X"/>
    <s v="X"/>
    <n v="0"/>
    <n v="6099"/>
    <n v="0"/>
    <n v="6099"/>
    <n v="1260.097931860912"/>
    <n v="6222"/>
    <m/>
    <n v="3304"/>
    <m/>
    <x v="1266"/>
    <n v="3304"/>
    <n v="0.98023143683702985"/>
    <n v="0.2025229720123613"/>
    <n v="1.8459443099273607"/>
    <n v="0.38138557259712835"/>
    <n v="4.8400999999999996"/>
    <s v="0-0,99 lei"/>
    <n v="0"/>
    <s v="0-0,99 euro"/>
    <n v="0"/>
  </r>
  <r>
    <n v="1446"/>
    <x v="19"/>
    <s v="COMUNA BENGEŞTI-CIOCADIA"/>
    <x v="0"/>
    <n v="1"/>
    <m/>
    <s v="X"/>
    <s v="X"/>
    <n v="2400"/>
    <n v="5268"/>
    <n v="0"/>
    <n v="7668"/>
    <n v="1584.2647879176052"/>
    <n v="2631"/>
    <m/>
    <n v="1560"/>
    <m/>
    <x v="1178"/>
    <n v="1560"/>
    <n v="2.9144811858608892"/>
    <n v="0.60215309308916964"/>
    <n v="4.9153846153846157"/>
    <n v="1.015554351229234"/>
    <n v="4.8400999999999996"/>
    <s v="2-2,99 lei"/>
    <n v="2"/>
    <s v="0-0,99 euro"/>
    <n v="0"/>
  </r>
  <r>
    <n v="1447"/>
    <x v="19"/>
    <s v="COMUNA BERLEŞTI"/>
    <x v="0"/>
    <n v="1"/>
    <m/>
    <s v="X"/>
    <s v="X"/>
    <n v="0"/>
    <n v="1111"/>
    <n v="0"/>
    <n v="1111"/>
    <n v="229.540711968761"/>
    <n v="1706"/>
    <m/>
    <n v="1337"/>
    <m/>
    <x v="180"/>
    <n v="1337"/>
    <n v="0.65123094958968342"/>
    <n v="0.13454906914933235"/>
    <n v="0.83096484667165293"/>
    <n v="0.17168340461388257"/>
    <n v="4.8400999999999996"/>
    <s v="0-0,99 lei"/>
    <n v="0"/>
    <s v="0-0,99 euro"/>
    <n v="0"/>
  </r>
  <r>
    <n v="1449"/>
    <x v="19"/>
    <s v="COMUNA BOLBOŞI"/>
    <x v="0"/>
    <n v="1"/>
    <m/>
    <s v="X"/>
    <s v="X"/>
    <n v="2848"/>
    <n v="220"/>
    <n v="0"/>
    <n v="3068"/>
    <n v="633.8712010082437"/>
    <n v="2559"/>
    <m/>
    <n v="1512"/>
    <m/>
    <x v="716"/>
    <n v="1512"/>
    <n v="1.198905822586948"/>
    <n v="0.24770269675976697"/>
    <n v="2.0291005291005293"/>
    <n v="0.41922698479381199"/>
    <n v="4.8400999999999996"/>
    <s v="1-1,99 lei"/>
    <n v="1"/>
    <s v="0-0,99 euro"/>
    <n v="0"/>
  </r>
  <r>
    <n v="1450"/>
    <x v="19"/>
    <s v="COMUNA BORĂSCU"/>
    <x v="0"/>
    <n v="1"/>
    <m/>
    <s v="X"/>
    <s v="X"/>
    <n v="0"/>
    <n v="8638.65"/>
    <n v="0"/>
    <n v="8638.65"/>
    <n v="1784.8081651205555"/>
    <n v="2653"/>
    <m/>
    <n v="1431"/>
    <m/>
    <x v="1267"/>
    <n v="1431"/>
    <n v="3.2561816811157178"/>
    <n v="0.67275091033567869"/>
    <n v="6.0367924528301886"/>
    <n v="1.2472453984070968"/>
    <n v="4.8400999999999996"/>
    <s v="3-3,99 lei"/>
    <n v="3"/>
    <s v="0-0,99 euro"/>
    <n v="0"/>
  </r>
  <r>
    <n v="1451"/>
    <x v="19"/>
    <s v="COMUNA BRĂNEŞTI"/>
    <x v="0"/>
    <n v="1"/>
    <m/>
    <s v="X"/>
    <s v="X"/>
    <n v="7669"/>
    <n v="6823"/>
    <n v="0"/>
    <n v="14492"/>
    <n v="2994.1530133674928"/>
    <n v="1865"/>
    <m/>
    <n v="1311"/>
    <m/>
    <x v="1268"/>
    <n v="1311"/>
    <n v="7.7705093833780161"/>
    <n v="1.6054439749959748"/>
    <n v="11.054157131960336"/>
    <n v="2.2838695754138008"/>
    <n v="4.8400999999999996"/>
    <s v="7-7,99 lei"/>
    <n v="7"/>
    <s v="1-1,99 euro"/>
    <n v="1"/>
  </r>
  <r>
    <n v="1452"/>
    <x v="19"/>
    <s v="COMUNA BUMBEŞTI-PIŢIC"/>
    <x v="0"/>
    <n v="1"/>
    <m/>
    <s v="X"/>
    <s v="X"/>
    <n v="0"/>
    <n v="4061.7"/>
    <n v="0"/>
    <n v="4061.7"/>
    <n v="839.17687651081587"/>
    <n v="1779"/>
    <m/>
    <n v="1352"/>
    <m/>
    <x v="1269"/>
    <n v="1352"/>
    <n v="2.2831365935919057"/>
    <n v="0.47171269056257215"/>
    <n v="3.0042159763313609"/>
    <n v="0.62069295599912422"/>
    <n v="4.8400999999999996"/>
    <s v="2-2,99 lei"/>
    <n v="2"/>
    <s v="0-0,99 euro"/>
    <n v="0"/>
  </r>
  <r>
    <n v="1453"/>
    <x v="19"/>
    <s v="COMUNA BUSTUCHIN"/>
    <x v="0"/>
    <n v="1"/>
    <m/>
    <s v="X"/>
    <s v="X"/>
    <n v="0"/>
    <n v="7515.58"/>
    <n v="0"/>
    <n v="7515.58"/>
    <n v="1552.7737030226649"/>
    <n v="2685"/>
    <m/>
    <n v="1986"/>
    <m/>
    <x v="1270"/>
    <n v="1986"/>
    <n v="2.799098696461825"/>
    <n v="0.57831422831384172"/>
    <n v="3.7842799597180261"/>
    <n v="0.78185987060557149"/>
    <n v="4.8400999999999996"/>
    <s v="2-2,99 lei"/>
    <n v="2"/>
    <s v="0-0,99 euro"/>
    <n v="0"/>
  </r>
  <r>
    <n v="1454"/>
    <x v="19"/>
    <s v="COMUNA CĂPRENI"/>
    <x v="0"/>
    <n v="1"/>
    <m/>
    <s v="X"/>
    <s v="X"/>
    <n v="0"/>
    <n v="6743.96"/>
    <n v="0"/>
    <n v="6743.96"/>
    <n v="1393.3513770376646"/>
    <n v="1691"/>
    <m/>
    <n v="864"/>
    <m/>
    <x v="845"/>
    <n v="864"/>
    <n v="3.9881490242460083"/>
    <n v="0.82398070788744215"/>
    <n v="7.8055092592592592"/>
    <n v="1.6126752049047044"/>
    <n v="4.8400999999999996"/>
    <s v="3-3,99 lei"/>
    <n v="3"/>
    <s v="0-0,99 euro"/>
    <n v="0"/>
  </r>
  <r>
    <n v="1455"/>
    <x v="19"/>
    <s v="COMUNA CĂTUNELE"/>
    <x v="0"/>
    <n v="1"/>
    <m/>
    <s v="X"/>
    <s v="X"/>
    <n v="6000"/>
    <n v="6337"/>
    <n v="0"/>
    <n v="12337"/>
    <n v="2548.914278630607"/>
    <n v="2157"/>
    <m/>
    <n v="1466"/>
    <m/>
    <x v="552"/>
    <n v="1466"/>
    <n v="5.7195178488641636"/>
    <n v="1.1816941486465493"/>
    <n v="8.4154160982264674"/>
    <n v="1.7386864110713554"/>
    <n v="4.8400999999999996"/>
    <s v="5-5,99 lei"/>
    <n v="5"/>
    <s v="1-1,99 euro"/>
    <n v="1"/>
  </r>
  <r>
    <n v="1456"/>
    <x v="19"/>
    <s v="COMUNA CÂLNIC"/>
    <x v="0"/>
    <n v="1"/>
    <m/>
    <s v="X"/>
    <s v="X"/>
    <n v="6605"/>
    <n v="1857"/>
    <n v="0"/>
    <n v="8462"/>
    <n v="1748.310985310221"/>
    <n v="1836"/>
    <m/>
    <n v="1376"/>
    <m/>
    <x v="288"/>
    <n v="1376"/>
    <n v="4.6089324618736383"/>
    <n v="0.95223909875284363"/>
    <n v="6.1497093023255811"/>
    <n v="1.2705748439754514"/>
    <n v="4.8400999999999996"/>
    <s v="4-4,99 lei"/>
    <n v="4"/>
    <s v="0-0,99 euro"/>
    <n v="0"/>
  </r>
  <r>
    <n v="1457"/>
    <x v="19"/>
    <s v="COMUNA CIUPERCENI"/>
    <x v="0"/>
    <n v="1"/>
    <m/>
    <s v="X"/>
    <s v="X"/>
    <n v="8500"/>
    <n v="16013"/>
    <n v="0"/>
    <n v="24513"/>
    <n v="5064.5647817193867"/>
    <n v="1305"/>
    <m/>
    <n v="1001"/>
    <m/>
    <x v="692"/>
    <n v="1001"/>
    <n v="18.783908045977011"/>
    <n v="3.8808925530416758"/>
    <n v="24.488511488511488"/>
    <n v="5.0595052764429438"/>
    <n v="4.8400999999999996"/>
    <s v="18-18,99 lei"/>
    <n v="18"/>
    <s v="3-3,99 euro"/>
    <n v="3"/>
  </r>
  <r>
    <n v="1458"/>
    <x v="19"/>
    <s v="COMUNA CRASNA"/>
    <x v="0"/>
    <n v="1"/>
    <m/>
    <s v="X"/>
    <s v="X"/>
    <n v="0"/>
    <n v="7541"/>
    <n v="0"/>
    <n v="7541"/>
    <n v="1558.0256606268467"/>
    <n v="4108"/>
    <m/>
    <n v="2513"/>
    <m/>
    <x v="1271"/>
    <n v="2513"/>
    <n v="1.8356864654333009"/>
    <n v="0.37926622702698315"/>
    <n v="3.0007958615200954"/>
    <n v="0.61998633530714153"/>
    <n v="4.8400999999999996"/>
    <s v="1-1,99 lei"/>
    <n v="1"/>
    <s v="0-0,99 euro"/>
    <n v="0"/>
  </r>
  <r>
    <n v="1459"/>
    <x v="19"/>
    <s v="COMUNA CRUŞET"/>
    <x v="0"/>
    <n v="1"/>
    <m/>
    <s v="X"/>
    <s v="X"/>
    <n v="1500"/>
    <n v="9800"/>
    <n v="0"/>
    <n v="11300"/>
    <n v="2334.6625069729967"/>
    <n v="2452"/>
    <m/>
    <n v="1546"/>
    <m/>
    <x v="545"/>
    <n v="1546"/>
    <n v="4.6084828711256121"/>
    <n v="0.95214621002161359"/>
    <n v="7.3091849935316944"/>
    <n v="1.5101309876927533"/>
    <n v="4.8400999999999996"/>
    <s v="4-4,99 lei"/>
    <n v="4"/>
    <s v="0-0,99 euro"/>
    <n v="0"/>
  </r>
  <r>
    <n v="1460"/>
    <x v="19"/>
    <s v="COMUNA DĂNCIULEŞTI"/>
    <x v="0"/>
    <n v="1"/>
    <m/>
    <s v="X"/>
    <s v="X"/>
    <n v="0"/>
    <n v="7693"/>
    <n v="0"/>
    <n v="7693"/>
    <n v="1589.4299704551561"/>
    <n v="1568"/>
    <m/>
    <n v="1292"/>
    <m/>
    <x v="1272"/>
    <n v="1292"/>
    <n v="4.90625"/>
    <n v="1.0136670729943598"/>
    <n v="5.9543343653250771"/>
    <n v="1.230208955460647"/>
    <n v="4.8400999999999996"/>
    <s v="4-4,99 lei"/>
    <n v="4"/>
    <s v="1-1,99 euro"/>
    <n v="1"/>
  </r>
  <r>
    <n v="1461"/>
    <x v="19"/>
    <s v="COMUNA DĂNEŞTI"/>
    <x v="0"/>
    <n v="1"/>
    <m/>
    <s v="X"/>
    <s v="X"/>
    <n v="1600"/>
    <n v="12394.26"/>
    <n v="0"/>
    <n v="13994.26"/>
    <n v="2891.3162951178697"/>
    <n v="3227"/>
    <m/>
    <n v="2307"/>
    <m/>
    <x v="1273"/>
    <n v="2307"/>
    <n v="4.3366160520607373"/>
    <n v="0.89597654016667794"/>
    <n v="6.0659991330732552"/>
    <n v="1.2532797117979495"/>
    <n v="4.8400999999999996"/>
    <s v="4-4,99 lei"/>
    <n v="4"/>
    <s v="0-0,99 euro"/>
    <n v="0"/>
  </r>
  <r>
    <n v="1462"/>
    <x v="19"/>
    <s v="COMUNA DRĂGOTEŞTI"/>
    <x v="0"/>
    <n v="1"/>
    <m/>
    <s v="X"/>
    <s v="X"/>
    <n v="2500"/>
    <n v="5609"/>
    <n v="0"/>
    <n v="8109"/>
    <n v="1675.3786078800026"/>
    <n v="2061"/>
    <m/>
    <n v="1135"/>
    <m/>
    <x v="1151"/>
    <n v="1135"/>
    <n v="3.9344978165938866"/>
    <n v="0.81289597665211188"/>
    <n v="7.1444933920704843"/>
    <n v="1.4761045003348041"/>
    <n v="4.8400999999999996"/>
    <s v="3-3,99 lei"/>
    <n v="3"/>
    <s v="0-0,99 euro"/>
    <n v="0"/>
  </r>
  <r>
    <n v="1463"/>
    <x v="19"/>
    <s v="COMUNA DRĂGUŢEŞTI"/>
    <x v="0"/>
    <n v="1"/>
    <m/>
    <s v="X"/>
    <s v="X"/>
    <n v="1000"/>
    <n v="2457"/>
    <n v="0"/>
    <n v="3457"/>
    <n v="714.24144129253534"/>
    <n v="4286"/>
    <m/>
    <n v="3114"/>
    <m/>
    <x v="1228"/>
    <n v="3114"/>
    <n v="0.8065795613625758"/>
    <n v="0.16664522661981693"/>
    <n v="1.1101477199743095"/>
    <n v="0.22936462469252902"/>
    <n v="4.8400999999999996"/>
    <s v="0-0,99 lei"/>
    <n v="0"/>
    <s v="0-0,99 euro"/>
    <n v="0"/>
  </r>
  <r>
    <n v="1464"/>
    <x v="19"/>
    <s v="COMUNA FĂRCĂŞEŞTI"/>
    <x v="0"/>
    <n v="1"/>
    <m/>
    <s v="X"/>
    <s v="X"/>
    <n v="0"/>
    <n v="29652"/>
    <n v="0"/>
    <n v="29652"/>
    <n v="6126.3197041383446"/>
    <n v="2650"/>
    <m/>
    <n v="1993"/>
    <m/>
    <x v="1274"/>
    <n v="1993"/>
    <n v="11.18943396226415"/>
    <n v="2.3118187562786208"/>
    <n v="14.878073256397391"/>
    <n v="3.0739185670538607"/>
    <n v="4.8400999999999996"/>
    <s v="11-11,99 lei"/>
    <n v="11"/>
    <s v="2-2,99 euro"/>
    <n v="2"/>
  </r>
  <r>
    <n v="1465"/>
    <x v="19"/>
    <s v="COMUNA GLOGOVA"/>
    <x v="0"/>
    <n v="1"/>
    <m/>
    <s v="X"/>
    <s v="X"/>
    <n v="0"/>
    <n v="9239.41"/>
    <n v="0"/>
    <n v="9239.41"/>
    <n v="1908.9295675709182"/>
    <n v="1572"/>
    <m/>
    <n v="1156"/>
    <m/>
    <x v="114"/>
    <n v="1156"/>
    <n v="5.8774872773536897"/>
    <n v="1.2143317859865892"/>
    <n v="7.9925692041522494"/>
    <n v="1.6513231553381644"/>
    <n v="4.8400999999999996"/>
    <s v="5-5,99 lei"/>
    <n v="5"/>
    <s v="1-1,99 euro"/>
    <n v="1"/>
  </r>
  <r>
    <n v="1466"/>
    <x v="19"/>
    <s v="COMUNA GODINEŞTI"/>
    <x v="0"/>
    <n v="1"/>
    <m/>
    <s v="X"/>
    <s v="X"/>
    <n v="5400"/>
    <n v="4913"/>
    <n v="0"/>
    <n v="10313"/>
    <n v="2130.7411003904881"/>
    <n v="1636"/>
    <m/>
    <n v="1098"/>
    <m/>
    <x v="1275"/>
    <n v="1098"/>
    <n v="6.3037897310513449"/>
    <n v="1.3024089855687579"/>
    <n v="9.3925318761384329"/>
    <n v="1.9405656652008088"/>
    <n v="4.8400999999999996"/>
    <s v="6-6,99 lei"/>
    <n v="6"/>
    <s v="1-1,99 euro"/>
    <n v="1"/>
  </r>
  <r>
    <n v="1467"/>
    <x v="19"/>
    <s v="COMUNA HUREZANI"/>
    <x v="0"/>
    <n v="1"/>
    <m/>
    <s v="X"/>
    <s v="X"/>
    <n v="0"/>
    <n v="5763"/>
    <n v="0"/>
    <n v="5763"/>
    <n v="1190.6778785562283"/>
    <n v="1301"/>
    <m/>
    <n v="913"/>
    <m/>
    <x v="1276"/>
    <n v="913"/>
    <n v="4.4296694850115292"/>
    <n v="0.91520205884414163"/>
    <n v="6.3121577217962761"/>
    <n v="1.3041378735555622"/>
    <n v="4.8400999999999996"/>
    <s v="4-4,99 lei"/>
    <n v="4"/>
    <s v="0-0,99 euro"/>
    <n v="0"/>
  </r>
  <r>
    <n v="1468"/>
    <x v="19"/>
    <s v="COMUNA IONEŞTI"/>
    <x v="0"/>
    <n v="1"/>
    <m/>
    <s v="X"/>
    <s v="X"/>
    <n v="0"/>
    <n v="6886"/>
    <n v="0"/>
    <n v="6886"/>
    <n v="1422.6978781430137"/>
    <n v="1909"/>
    <m/>
    <n v="1370"/>
    <m/>
    <x v="1277"/>
    <n v="1370"/>
    <n v="3.6071241487689889"/>
    <n v="0.74525818655998621"/>
    <n v="5.0262773722627738"/>
    <n v="1.0384656044839515"/>
    <n v="4.8400999999999996"/>
    <s v="3-3,99 lei"/>
    <n v="3"/>
    <s v="0-0,99 euro"/>
    <n v="0"/>
  </r>
  <r>
    <n v="1469"/>
    <x v="19"/>
    <s v="COMUNA JUPÂNEŞTI"/>
    <x v="0"/>
    <n v="1"/>
    <m/>
    <s v="X"/>
    <s v="X"/>
    <n v="0"/>
    <n v="16114"/>
    <n v="0"/>
    <n v="16114"/>
    <n v="3329.2700564037937"/>
    <n v="1707"/>
    <m/>
    <n v="933"/>
    <m/>
    <x v="1278"/>
    <n v="933"/>
    <n v="9.4399531341534857"/>
    <n v="1.9503632433531304"/>
    <n v="17.271168274383708"/>
    <n v="3.5683494709579784"/>
    <n v="4.8400999999999996"/>
    <s v="9-9,99 lei"/>
    <n v="9"/>
    <s v="1-1,99 euro"/>
    <n v="1"/>
  </r>
  <r>
    <n v="1470"/>
    <x v="19"/>
    <s v="COMUNA LELEŞTI"/>
    <x v="0"/>
    <n v="1"/>
    <m/>
    <s v="X"/>
    <s v="X"/>
    <n v="3000"/>
    <n v="3475.31"/>
    <n v="0"/>
    <n v="6475.3099999999995"/>
    <n v="1337.8463254891428"/>
    <n v="1509"/>
    <m/>
    <n v="998"/>
    <m/>
    <x v="1279"/>
    <n v="998"/>
    <n v="4.2911265738899926"/>
    <n v="0.88657808183508469"/>
    <n v="6.4882865731462918"/>
    <n v="1.340527380249642"/>
    <n v="4.8400999999999996"/>
    <s v="4-4,99 lei"/>
    <n v="4"/>
    <s v="0-0,99 euro"/>
    <n v="0"/>
  </r>
  <r>
    <n v="1471"/>
    <x v="19"/>
    <s v="COMUNA LICURICI"/>
    <x v="0"/>
    <n v="1"/>
    <m/>
    <s v="X"/>
    <s v="X"/>
    <n v="1500"/>
    <n v="5142.99"/>
    <n v="0"/>
    <n v="6642.99"/>
    <n v="1372.4902378050042"/>
    <n v="1786"/>
    <m/>
    <n v="1222"/>
    <m/>
    <x v="898"/>
    <n v="1222"/>
    <n v="3.7194792833146697"/>
    <n v="0.76847157771836738"/>
    <n v="5.4361620294599016"/>
    <n v="1.1231507674345369"/>
    <n v="4.8400999999999996"/>
    <s v="3-3,99 lei"/>
    <n v="3"/>
    <s v="0-0,99 euro"/>
    <n v="0"/>
  </r>
  <r>
    <n v="1472"/>
    <x v="19"/>
    <s v="COMUNA LOGREŞTI"/>
    <x v="0"/>
    <n v="1"/>
    <m/>
    <s v="X"/>
    <s v="X"/>
    <n v="2500"/>
    <n v="3195"/>
    <n v="0"/>
    <n v="5695"/>
    <n v="1176.62858205409"/>
    <n v="2116"/>
    <m/>
    <n v="1384"/>
    <m/>
    <x v="1280"/>
    <n v="1384"/>
    <n v="2.6913988657844992"/>
    <n v="0.55606265692537338"/>
    <n v="4.1148843930635834"/>
    <n v="0.8501651604437066"/>
    <n v="4.8400999999999996"/>
    <s v="2-2,99 lei"/>
    <n v="2"/>
    <s v="0-0,99 euro"/>
    <n v="0"/>
  </r>
  <r>
    <n v="1473"/>
    <x v="19"/>
    <s v="COMUNA MĂTĂSARI"/>
    <x v="0"/>
    <n v="1"/>
    <m/>
    <s v="X"/>
    <s v="X"/>
    <n v="2500"/>
    <n v="37500"/>
    <n v="0"/>
    <n v="40000"/>
    <n v="8264.2920600814032"/>
    <n v="4042"/>
    <m/>
    <n v="2211"/>
    <m/>
    <x v="1281"/>
    <n v="2211"/>
    <n v="9.8960910440376058"/>
    <n v="2.0446046660270665"/>
    <n v="18.091361374943464"/>
    <n v="3.7378073541752164"/>
    <n v="4.8400999999999996"/>
    <s v="9-9,99 lei"/>
    <n v="9"/>
    <s v="2-2,99 euro"/>
    <n v="2"/>
  </r>
  <r>
    <n v="1474"/>
    <x v="19"/>
    <s v="COMUNA MUŞETEŞTI"/>
    <x v="0"/>
    <n v="1"/>
    <m/>
    <s v="X"/>
    <s v="X"/>
    <n v="1500"/>
    <n v="6020.38"/>
    <n v="0"/>
    <n v="7520.38"/>
    <n v="1553.7654180698748"/>
    <n v="1622"/>
    <m/>
    <n v="1242"/>
    <m/>
    <x v="1282"/>
    <n v="1242"/>
    <n v="4.6364858199753396"/>
    <n v="0.95793182371755536"/>
    <n v="6.0550563607085346"/>
    <n v="1.2510188551287238"/>
    <n v="4.8400999999999996"/>
    <s v="4-4,99 lei"/>
    <n v="4"/>
    <s v="0-0,99 euro"/>
    <n v="0"/>
  </r>
  <r>
    <n v="1475"/>
    <x v="19"/>
    <s v="COMUNA NEGOMIR"/>
    <x v="0"/>
    <n v="1"/>
    <m/>
    <s v="X"/>
    <s v="X"/>
    <n v="1500"/>
    <n v="3383"/>
    <n v="0"/>
    <n v="4883"/>
    <n v="1008.8634532344374"/>
    <n v="2851"/>
    <m/>
    <n v="2152"/>
    <m/>
    <x v="1283"/>
    <n v="2152"/>
    <n v="1.7127323746054015"/>
    <n v="0.35386301411239474"/>
    <n v="2.2690520446096656"/>
    <n v="0.46880271990447836"/>
    <n v="4.8400999999999996"/>
    <s v="1-1,99 lei"/>
    <n v="1"/>
    <s v="0-0,99 euro"/>
    <n v="0"/>
  </r>
  <r>
    <n v="1476"/>
    <x v="19"/>
    <s v="COMUNA PADEŞ"/>
    <x v="0"/>
    <n v="1"/>
    <m/>
    <s v="X"/>
    <s v="X"/>
    <n v="2400"/>
    <n v="2358.27"/>
    <n v="0"/>
    <n v="4758.2700000000004"/>
    <n v="983.09332451808859"/>
    <n v="3931"/>
    <m/>
    <n v="2653"/>
    <m/>
    <x v="1284"/>
    <n v="2653"/>
    <n v="1.2104477232256425"/>
    <n v="0.25008733770493224"/>
    <n v="1.7935431586882775"/>
    <n v="0.37055911214402132"/>
    <n v="4.8400999999999996"/>
    <s v="1-1,99 lei"/>
    <n v="1"/>
    <s v="0-0,99 euro"/>
    <n v="0"/>
  </r>
  <r>
    <n v="1477"/>
    <x v="19"/>
    <s v="COMUNA PEŞTIŞANI"/>
    <x v="0"/>
    <n v="1"/>
    <m/>
    <s v="X"/>
    <s v="X"/>
    <n v="3600"/>
    <n v="1038"/>
    <n v="0"/>
    <n v="4638"/>
    <n v="958.24466436643877"/>
    <n v="3164"/>
    <m/>
    <n v="2282"/>
    <m/>
    <x v="1285"/>
    <n v="2282"/>
    <n v="1.4658659924146651"/>
    <n v="0.30285861705639655"/>
    <n v="2.0324276950043823"/>
    <n v="0.41991440156285659"/>
    <n v="4.8400999999999996"/>
    <s v="1-1,99 lei"/>
    <n v="1"/>
    <s v="0-0,99 euro"/>
    <n v="0"/>
  </r>
  <r>
    <n v="1478"/>
    <x v="19"/>
    <s v="COMUNA PLOPŞORU"/>
    <x v="0"/>
    <n v="1"/>
    <m/>
    <s v="X"/>
    <s v="X"/>
    <n v="3750"/>
    <n v="5416"/>
    <n v="0"/>
    <n v="9166"/>
    <n v="1893.7625255676537"/>
    <n v="5287"/>
    <m/>
    <n v="3276"/>
    <m/>
    <x v="1286"/>
    <n v="3276"/>
    <n v="1.7336864006052581"/>
    <n v="0.35819226887982858"/>
    <n v="2.7979242979242978"/>
    <n v="0.57807158900111533"/>
    <n v="4.8400999999999996"/>
    <s v="1-1,99 lei"/>
    <n v="1"/>
    <s v="0-0,99 euro"/>
    <n v="0"/>
  </r>
  <r>
    <n v="1479"/>
    <x v="19"/>
    <s v="COMUNA POLOVRAGI"/>
    <x v="0"/>
    <n v="1"/>
    <m/>
    <s v="X"/>
    <s v="X"/>
    <n v="9500"/>
    <n v="4613"/>
    <n v="0"/>
    <n v="14113"/>
    <n v="2915.8488460982212"/>
    <n v="2252"/>
    <m/>
    <n v="1509"/>
    <m/>
    <x v="1287"/>
    <n v="1509"/>
    <n v="6.266873889875666"/>
    <n v="1.2947819032407732"/>
    <n v="9.3525513585155728"/>
    <n v="1.9323053983420948"/>
    <n v="4.8400999999999996"/>
    <s v="6-6,99 lei"/>
    <n v="6"/>
    <s v="1-1,99 euro"/>
    <n v="1"/>
  </r>
  <r>
    <n v="1480"/>
    <x v="19"/>
    <s v="COMUNA PRIGORIA"/>
    <x v="0"/>
    <n v="1"/>
    <m/>
    <s v="X"/>
    <s v="X"/>
    <n v="1800"/>
    <n v="22412"/>
    <n v="0"/>
    <n v="24212"/>
    <n v="5002.3759839672739"/>
    <n v="2386"/>
    <m/>
    <n v="1566"/>
    <m/>
    <x v="223"/>
    <n v="1566"/>
    <n v="10.147527242246438"/>
    <n v="2.0965532204389246"/>
    <n v="15.461047254150703"/>
    <n v="3.1943652515755261"/>
    <n v="4.8400999999999996"/>
    <s v="10-10,99 lei"/>
    <n v="10"/>
    <s v="2-2,99 euro"/>
    <n v="2"/>
  </r>
  <r>
    <n v="1481"/>
    <x v="19"/>
    <s v="COMUNA ROŞIA DE AMARADIA"/>
    <x v="0"/>
    <n v="1"/>
    <m/>
    <s v="X"/>
    <s v="X"/>
    <n v="0"/>
    <n v="11792"/>
    <n v="0"/>
    <n v="11792"/>
    <n v="2436.313299311998"/>
    <n v="2462"/>
    <m/>
    <n v="1619"/>
    <m/>
    <x v="233"/>
    <n v="1619"/>
    <n v="4.7896019496344433"/>
    <n v="0.98956673408285867"/>
    <n v="7.2835083384805435"/>
    <n v="1.5048260032810363"/>
    <n v="4.8400999999999996"/>
    <s v="4-4,99 lei"/>
    <n v="4"/>
    <s v="0-0,99 euro"/>
    <n v="0"/>
  </r>
  <r>
    <n v="1482"/>
    <x v="19"/>
    <s v="COMUNA RUNCU"/>
    <x v="0"/>
    <n v="1"/>
    <m/>
    <s v="X"/>
    <s v="X"/>
    <n v="5000"/>
    <n v="6821"/>
    <n v="0"/>
    <n v="11821"/>
    <n v="2442.3049110555571"/>
    <n v="4329"/>
    <m/>
    <n v="2939"/>
    <m/>
    <x v="1288"/>
    <n v="2939"/>
    <n v="2.7306537306537306"/>
    <n v="0.56417299862683234"/>
    <n v="4.0221163661109225"/>
    <n v="0.83099860872934916"/>
    <n v="4.8400999999999996"/>
    <s v="2-2,99 lei"/>
    <n v="2"/>
    <s v="0-0,99 euro"/>
    <n v="0"/>
  </r>
  <r>
    <n v="1484"/>
    <x v="19"/>
    <s v="COMUNA SAMARINEŞTI"/>
    <x v="0"/>
    <n v="1"/>
    <m/>
    <s v="X"/>
    <s v="X"/>
    <n v="3120"/>
    <n v="9477"/>
    <n v="0"/>
    <n v="12597"/>
    <n v="2602.6321770211362"/>
    <n v="1458"/>
    <m/>
    <n v="1105"/>
    <m/>
    <x v="1289"/>
    <n v="1105"/>
    <n v="8.6399176954732511"/>
    <n v="1.7850700802614103"/>
    <n v="11.4"/>
    <n v="2.3553232371232"/>
    <n v="4.8400999999999996"/>
    <s v="8-8,99 lei"/>
    <n v="8"/>
    <s v="1-1,99 euro"/>
    <n v="1"/>
  </r>
  <r>
    <n v="1483"/>
    <x v="19"/>
    <s v="COMUNA SĂCELU"/>
    <x v="0"/>
    <n v="1"/>
    <m/>
    <s v="X"/>
    <s v="X"/>
    <n v="0"/>
    <n v="5162.16"/>
    <n v="0"/>
    <n v="5162.16"/>
    <n v="1066.5399475217455"/>
    <n v="1214"/>
    <m/>
    <n v="1046"/>
    <m/>
    <x v="1121"/>
    <n v="1046"/>
    <n v="4.2521911037891265"/>
    <n v="0.87853372942483154"/>
    <n v="4.9351434034416828"/>
    <n v="1.0196366611106553"/>
    <n v="4.8400999999999996"/>
    <s v="4-4,99 lei"/>
    <n v="4"/>
    <s v="0-0,99 euro"/>
    <n v="0"/>
  </r>
  <r>
    <n v="1485"/>
    <x v="19"/>
    <s v="COMUNA SĂULEŞTI"/>
    <x v="0"/>
    <n v="1"/>
    <m/>
    <s v="X"/>
    <s v="X"/>
    <n v="0"/>
    <n v="9981.67"/>
    <n v="0"/>
    <n v="9981.67"/>
    <n v="2062.2859031838188"/>
    <n v="1864"/>
    <m/>
    <n v="1260"/>
    <m/>
    <x v="647"/>
    <n v="1260"/>
    <n v="5.3549731759656654"/>
    <n v="1.1063765575020488"/>
    <n v="7.9219603174603179"/>
    <n v="1.6367348437966815"/>
    <n v="4.8400999999999996"/>
    <s v="5-5,99 lei"/>
    <n v="5"/>
    <s v="1-1,99 euro"/>
    <n v="1"/>
  </r>
  <r>
    <n v="1486"/>
    <x v="19"/>
    <s v="COMUNA SCHELA"/>
    <x v="0"/>
    <n v="1"/>
    <m/>
    <s v="X"/>
    <s v="X"/>
    <n v="900"/>
    <n v="12200"/>
    <n v="0"/>
    <n v="13100"/>
    <n v="2706.5556496766599"/>
    <n v="1432"/>
    <m/>
    <n v="1010"/>
    <m/>
    <x v="1290"/>
    <n v="1010"/>
    <n v="9.1480446927374306"/>
    <n v="1.8900528279864943"/>
    <n v="12.970297029702971"/>
    <n v="2.6797580689867919"/>
    <n v="4.8400999999999996"/>
    <s v="9-9,99 lei"/>
    <n v="9"/>
    <s v="1-1,99 euro"/>
    <n v="1"/>
  </r>
  <r>
    <n v="1487"/>
    <x v="19"/>
    <s v="COMUNA SCOARŢA"/>
    <x v="0"/>
    <n v="1"/>
    <m/>
    <s v="X"/>
    <s v="X"/>
    <n v="11300"/>
    <n v="6164"/>
    <n v="0"/>
    <n v="17464"/>
    <n v="3608.1899134315408"/>
    <n v="3939"/>
    <m/>
    <n v="2357"/>
    <m/>
    <x v="1291"/>
    <n v="2357"/>
    <n v="4.4336125920284335"/>
    <n v="0.91601673354443791"/>
    <n v="7.4094187526516757"/>
    <n v="1.5308400141839376"/>
    <n v="4.8400999999999996"/>
    <s v="4-4,99 lei"/>
    <n v="4"/>
    <s v="0-0,99 euro"/>
    <n v="0"/>
  </r>
  <r>
    <n v="1488"/>
    <x v="19"/>
    <s v="COMUNA SLIVILEŞTI"/>
    <x v="0"/>
    <n v="1"/>
    <m/>
    <s v="X"/>
    <s v="X"/>
    <n v="2500"/>
    <n v="7375"/>
    <n v="0"/>
    <n v="9875"/>
    <n v="2040.2471023325966"/>
    <n v="2569"/>
    <m/>
    <n v="1532"/>
    <m/>
    <x v="511"/>
    <n v="1532"/>
    <n v="3.8439081354612692"/>
    <n v="0.79417948708937192"/>
    <n v="6.445822454308094"/>
    <n v="1.3317539832458203"/>
    <n v="4.8400999999999996"/>
    <s v="3-3,99 lei"/>
    <n v="3"/>
    <s v="0-0,99 euro"/>
    <n v="0"/>
  </r>
  <r>
    <n v="1489"/>
    <x v="19"/>
    <s v="COMUNA STĂNEŞTI"/>
    <x v="0"/>
    <n v="1"/>
    <m/>
    <s v="X"/>
    <s v="X"/>
    <n v="1700"/>
    <n v="4363"/>
    <n v="0"/>
    <n v="6063"/>
    <n v="1252.6600690068387"/>
    <n v="1894"/>
    <m/>
    <n v="1259"/>
    <m/>
    <x v="1292"/>
    <n v="1259"/>
    <n v="3.2011615628299896"/>
    <n v="0.66138335216834143"/>
    <n v="4.8157267672756152"/>
    <n v="0.99496431215793391"/>
    <n v="4.8400999999999996"/>
    <s v="3-3,99 lei"/>
    <n v="3"/>
    <s v="0-0,99 euro"/>
    <n v="0"/>
  </r>
  <r>
    <n v="1490"/>
    <x v="19"/>
    <s v="COMUNA STEJARI"/>
    <x v="0"/>
    <n v="1"/>
    <m/>
    <s v="X"/>
    <s v="X"/>
    <n v="6359"/>
    <n v="1057"/>
    <n v="0"/>
    <n v="7416"/>
    <n v="1532.1997479390923"/>
    <n v="1948"/>
    <m/>
    <n v="1337"/>
    <m/>
    <x v="256"/>
    <n v="1337"/>
    <n v="3.806981519507187"/>
    <n v="0.78655017861349708"/>
    <n v="5.5467464472700074"/>
    <n v="1.1459983155864564"/>
    <n v="4.8400999999999996"/>
    <s v="3-3,99 lei"/>
    <n v="3"/>
    <s v="0-0,99 euro"/>
    <n v="0"/>
  </r>
  <r>
    <n v="1491"/>
    <x v="19"/>
    <s v="COMUNA STOINA"/>
    <x v="0"/>
    <n v="1"/>
    <m/>
    <s v="X"/>
    <s v="X"/>
    <n v="0"/>
    <n v="23537"/>
    <n v="0"/>
    <n v="23537"/>
    <n v="4862.9160554534001"/>
    <n v="1827"/>
    <m/>
    <n v="1275"/>
    <m/>
    <x v="1293"/>
    <n v="1275"/>
    <n v="12.882868089764642"/>
    <n v="2.6616946116329503"/>
    <n v="18.460392156862746"/>
    <n v="3.8140518081987453"/>
    <n v="4.8400999999999996"/>
    <s v="12-12,99 lei"/>
    <n v="12"/>
    <s v="2-2,99 euro"/>
    <n v="2"/>
  </r>
  <r>
    <n v="1492"/>
    <x v="19"/>
    <s v="COMUNA TELEŞTI"/>
    <x v="0"/>
    <n v="1"/>
    <m/>
    <s v="X"/>
    <s v="X"/>
    <n v="15840"/>
    <n v="12130"/>
    <n v="0"/>
    <n v="27970"/>
    <n v="5778.8062230119212"/>
    <n v="2295"/>
    <m/>
    <n v="1566"/>
    <m/>
    <x v="1294"/>
    <n v="1566"/>
    <n v="12.187363834422658"/>
    <n v="2.5179983542535607"/>
    <n v="17.860791826309068"/>
    <n v="3.6901700019233212"/>
    <n v="4.8400999999999996"/>
    <s v="12-12,99 lei"/>
    <n v="12"/>
    <s v="2-2,99 euro"/>
    <n v="2"/>
  </r>
  <r>
    <n v="1494"/>
    <x v="19"/>
    <s v="COMUNA TURBUREA"/>
    <x v="0"/>
    <n v="1"/>
    <m/>
    <s v="X"/>
    <s v="X"/>
    <n v="12347"/>
    <n v="110666"/>
    <n v="0"/>
    <n v="123013"/>
    <n v="25415.383979669845"/>
    <n v="3536"/>
    <m/>
    <n v="2112"/>
    <m/>
    <x v="1295"/>
    <n v="2112"/>
    <n v="34.788744343891402"/>
    <n v="7.1876085915355894"/>
    <n v="58.244791666666664"/>
    <n v="12.033799232798222"/>
    <n v="4.8400999999999996"/>
    <s v="34-34,99 lei"/>
    <n v="34"/>
    <s v="7-7,99 euro"/>
    <n v="7"/>
  </r>
  <r>
    <n v="1495"/>
    <x v="19"/>
    <s v="COMUNA TURCINEŞTI"/>
    <x v="0"/>
    <n v="1"/>
    <m/>
    <s v="X"/>
    <s v="X"/>
    <n v="400"/>
    <n v="1825"/>
    <n v="0"/>
    <n v="2225"/>
    <n v="459.70124584202807"/>
    <n v="1824"/>
    <m/>
    <n v="1288"/>
    <m/>
    <x v="1296"/>
    <n v="1288"/>
    <n v="1.2198464912280702"/>
    <n v="0.25202919179935751"/>
    <n v="1.7274844720496894"/>
    <n v="0.35691090515685409"/>
    <n v="4.8400999999999996"/>
    <s v="1-1,99 lei"/>
    <n v="1"/>
    <s v="0-0,99 euro"/>
    <n v="0"/>
  </r>
  <r>
    <n v="1493"/>
    <x v="19"/>
    <s v="COMUNA ŢÂNŢĂRENI"/>
    <x v="0"/>
    <n v="1"/>
    <m/>
    <s v="X"/>
    <s v="X"/>
    <n v="0"/>
    <n v="32897"/>
    <n v="0"/>
    <n v="32897"/>
    <n v="6796.7603975124484"/>
    <n v="4471"/>
    <m/>
    <n v="2705"/>
    <m/>
    <x v="1297"/>
    <n v="2705"/>
    <n v="7.357861775889063"/>
    <n v="1.5201879663414111"/>
    <n v="12.161552680221812"/>
    <n v="2.5126655813354706"/>
    <n v="4.8400999999999996"/>
    <s v="7-7,99 lei"/>
    <n v="7"/>
    <s v="1-1,99 euro"/>
    <n v="1"/>
  </r>
  <r>
    <n v="1496"/>
    <x v="19"/>
    <s v="COMUNA URDARI"/>
    <x v="0"/>
    <n v="1"/>
    <m/>
    <s v="X"/>
    <s v="X"/>
    <n v="1467"/>
    <n v="10756.94"/>
    <n v="0"/>
    <n v="12223.94"/>
    <n v="2525.5552571227872"/>
    <n v="2562"/>
    <m/>
    <n v="1946"/>
    <m/>
    <x v="698"/>
    <n v="1946"/>
    <n v="4.771249024199844"/>
    <n v="0.98577488568414806"/>
    <n v="6.2815724563206583"/>
    <n v="1.2978187343899215"/>
    <n v="4.8400999999999996"/>
    <s v="4-4,99 lei"/>
    <n v="4"/>
    <s v="0-0,99 euro"/>
    <n v="0"/>
  </r>
  <r>
    <n v="1497"/>
    <x v="19"/>
    <s v="COMUNA VĂGIULEŞTI"/>
    <x v="0"/>
    <n v="1"/>
    <m/>
    <s v="X"/>
    <s v="X"/>
    <n v="0"/>
    <n v="8373"/>
    <n v="0"/>
    <n v="8373"/>
    <n v="1729.9229354765398"/>
    <n v="2047"/>
    <m/>
    <n v="1377"/>
    <m/>
    <x v="226"/>
    <n v="1377"/>
    <n v="4.0903761602344897"/>
    <n v="0.84510158059430374"/>
    <n v="6.0806100217864927"/>
    <n v="1.256298428087538"/>
    <n v="4.8400999999999996"/>
    <s v="4-4,99 lei"/>
    <n v="4"/>
    <s v="0-0,99 euro"/>
    <n v="0"/>
  </r>
  <r>
    <n v="1498"/>
    <x v="19"/>
    <s v="COMUNA VLADIMIR"/>
    <x v="0"/>
    <n v="1"/>
    <m/>
    <s v="X"/>
    <s v="X"/>
    <n v="0"/>
    <n v="2564"/>
    <n v="0"/>
    <n v="2564"/>
    <n v="529.74112105121799"/>
    <n v="2276"/>
    <m/>
    <n v="1676"/>
    <m/>
    <x v="1298"/>
    <n v="1676"/>
    <n v="1.1265377855887522"/>
    <n v="0.23275093192057028"/>
    <n v="1.5298329355608591"/>
    <n v="0.31607465456516587"/>
    <n v="4.8400999999999996"/>
    <s v="1-1,99 lei"/>
    <n v="1"/>
    <s v="0-0,99 euro"/>
    <n v="0"/>
  </r>
  <r>
    <n v="1430"/>
    <x v="19"/>
    <s v="MUNICIPIUL MOTRU"/>
    <x v="0"/>
    <n v="1"/>
    <m/>
    <s v="X"/>
    <s v="X"/>
    <n v="7500"/>
    <n v="52814.39"/>
    <n v="0"/>
    <n v="60314.39"/>
    <n v="12461.39335964133"/>
    <n v="17977"/>
    <m/>
    <n v="7694"/>
    <m/>
    <x v="1299"/>
    <n v="7694"/>
    <n v="3.3550864994159202"/>
    <n v="0.69318536795023256"/>
    <n v="7.8391460878606702"/>
    <n v="1.6196248192931284"/>
    <n v="4.8400999999999996"/>
    <s v="3-3,99 lei"/>
    <n v="3"/>
    <s v="0-0,99 euro"/>
    <n v="0"/>
  </r>
  <r>
    <n v="1429"/>
    <x v="19"/>
    <s v="MUNICIPIUL TÂRGU JIU"/>
    <x v="0"/>
    <n v="1"/>
    <m/>
    <s v="X"/>
    <s v="X"/>
    <n v="75300"/>
    <n v="106769.47"/>
    <n v="0"/>
    <n v="182069.47"/>
    <n v="37616.881882605732"/>
    <n v="78291"/>
    <m/>
    <n v="27378"/>
    <m/>
    <x v="1300"/>
    <n v="27378"/>
    <n v="2.3255478918394195"/>
    <n v="0.48047517444668902"/>
    <n v="6.6502107531594712"/>
    <n v="1.3739820981300948"/>
    <n v="4.8400999999999996"/>
    <s v="2-2,99 lei"/>
    <n v="2"/>
    <s v="0-0,99 euro"/>
    <n v="0"/>
  </r>
  <r>
    <n v="1431"/>
    <x v="19"/>
    <s v="ORAȘUL BUMBEŞTI-JIU"/>
    <x v="0"/>
    <n v="1"/>
    <m/>
    <s v="X"/>
    <s v="X"/>
    <n v="720"/>
    <n v="4769.47"/>
    <n v="0"/>
    <n v="5489.47"/>
    <n v="1134.1645833763766"/>
    <n v="8097"/>
    <m/>
    <n v="3343"/>
    <m/>
    <x v="1301"/>
    <n v="3343"/>
    <n v="0.67796344325058666"/>
    <n v="0.14007219752703182"/>
    <n v="1.6420789709841461"/>
    <n v="0.33926550504827302"/>
    <n v="4.8400999999999996"/>
    <s v="0-0,99 lei"/>
    <n v="0"/>
    <s v="0-0,99 euro"/>
    <n v="0"/>
  </r>
  <r>
    <n v="1432"/>
    <x v="19"/>
    <s v="ORAȘUL NOVACI"/>
    <x v="0"/>
    <n v="1"/>
    <m/>
    <s v="X"/>
    <s v="X"/>
    <n v="800"/>
    <n v="11650.67"/>
    <n v="0"/>
    <n v="12450.67"/>
    <n v="2572.3993305923432"/>
    <n v="4759"/>
    <m/>
    <n v="2836"/>
    <m/>
    <x v="1302"/>
    <n v="2836"/>
    <n v="2.6162366043286407"/>
    <n v="0.54053358491118786"/>
    <n v="4.3902221438645981"/>
    <n v="0.90705195013834383"/>
    <n v="4.8400999999999996"/>
    <s v="2-2,99 lei"/>
    <n v="2"/>
    <s v="0-0,99 euro"/>
    <n v="0"/>
  </r>
  <r>
    <n v="1433"/>
    <x v="19"/>
    <s v="ORAȘUL ROVINARI"/>
    <x v="0"/>
    <n v="1"/>
    <m/>
    <s v="X"/>
    <s v="X"/>
    <n v="18000"/>
    <n v="51611.39"/>
    <n v="0"/>
    <n v="69611.39"/>
    <n v="14382.221441705751"/>
    <n v="10676"/>
    <m/>
    <n v="4637"/>
    <m/>
    <x v="1303"/>
    <n v="4637"/>
    <n v="6.520362495316598"/>
    <n v="1.3471544999724383"/>
    <n v="15.012160879879232"/>
    <n v="3.1016220491062652"/>
    <n v="4.8400999999999996"/>
    <s v="6-6,99 lei"/>
    <n v="6"/>
    <s v="1-1,99 euro"/>
    <n v="1"/>
  </r>
  <r>
    <n v="1435"/>
    <x v="19"/>
    <s v="ORAȘUL TÂRGU CĂRBUNEŞTI"/>
    <x v="0"/>
    <n v="1"/>
    <m/>
    <s v="X"/>
    <s v="X"/>
    <n v="5500"/>
    <n v="8509"/>
    <n v="0"/>
    <n v="14009"/>
    <n v="2894.3616867420096"/>
    <n v="7048"/>
    <m/>
    <n v="3722"/>
    <m/>
    <x v="1304"/>
    <n v="3722"/>
    <n v="1.9876560726447219"/>
    <n v="0.41066425748325902"/>
    <n v="3.7638366469639979"/>
    <n v="0.77763613292369949"/>
    <n v="4.8400999999999996"/>
    <s v="1-1,99 lei"/>
    <n v="1"/>
    <s v="0-0,99 euro"/>
    <n v="0"/>
  </r>
  <r>
    <n v="1436"/>
    <x v="19"/>
    <s v="ORAȘUL TISMANA"/>
    <x v="0"/>
    <n v="1"/>
    <m/>
    <s v="X"/>
    <s v="X"/>
    <n v="5258"/>
    <n v="26239"/>
    <n v="0"/>
    <n v="31497"/>
    <n v="6507.5101754095995"/>
    <n v="5882"/>
    <m/>
    <n v="3541"/>
    <m/>
    <x v="1305"/>
    <n v="3541"/>
    <n v="5.3548112886773209"/>
    <n v="1.1063431104062562"/>
    <n v="8.8949449308105049"/>
    <n v="1.8377605691639649"/>
    <n v="4.8400999999999996"/>
    <s v="5-5,99 lei"/>
    <n v="5"/>
    <s v="1-1,99 euro"/>
    <n v="1"/>
  </r>
  <r>
    <n v="1437"/>
    <x v="19"/>
    <s v="ORAȘUL TURCENI"/>
    <x v="0"/>
    <n v="1"/>
    <m/>
    <s v="X"/>
    <s v="X"/>
    <n v="4950"/>
    <n v="17064.46"/>
    <n v="0"/>
    <n v="22014.46"/>
    <n v="4548.3481746244915"/>
    <n v="6701"/>
    <m/>
    <n v="3685"/>
    <m/>
    <x v="1306"/>
    <n v="3685"/>
    <n v="3.2852499626921352"/>
    <n v="0.67875662955148364"/>
    <n v="5.9740732700135686"/>
    <n v="1.2342871572929421"/>
    <n v="4.8400999999999996"/>
    <s v="3-3,99 lei"/>
    <n v="3"/>
    <s v="0-0,99 euro"/>
    <n v="0"/>
  </r>
  <r>
    <n v="1434"/>
    <x v="19"/>
    <s v="ORAȘUL ŢICLENI"/>
    <x v="0"/>
    <n v="1"/>
    <m/>
    <s v="X"/>
    <s v="X"/>
    <n v="9500"/>
    <n v="4616.33"/>
    <n v="0"/>
    <n v="14116.33"/>
    <n v="2916.5368484122232"/>
    <n v="3909"/>
    <m/>
    <n v="2370"/>
    <m/>
    <x v="1307"/>
    <n v="2370"/>
    <n v="3.6112381683294958"/>
    <n v="0.74610817303970922"/>
    <n v="5.9562573839662445"/>
    <n v="1.2306062651528369"/>
    <n v="4.8400999999999996"/>
    <s v="3-3,99 lei"/>
    <n v="3"/>
    <s v="0-0,99 euro"/>
    <n v="0"/>
  </r>
  <r>
    <m/>
    <x v="20"/>
    <s v="A JUDEȚ"/>
    <x v="0"/>
    <m/>
    <m/>
    <m/>
    <m/>
    <n v="0"/>
    <n v="0"/>
    <n v="0"/>
    <n v="0"/>
    <n v="0"/>
    <m/>
    <m/>
    <m/>
    <m/>
    <x v="0"/>
    <n v="0"/>
    <m/>
    <m/>
    <m/>
    <m/>
    <n v="4.8400999999999996"/>
    <m/>
    <m/>
    <m/>
    <m/>
  </r>
  <r>
    <n v="1508"/>
    <x v="20"/>
    <s v="COMUNA ATID"/>
    <x v="0"/>
    <n v="1"/>
    <m/>
    <s v="X"/>
    <s v="X"/>
    <n v="104365"/>
    <n v="0"/>
    <n v="0"/>
    <n v="104365"/>
    <n v="21562.571021259893"/>
    <n v="2250"/>
    <m/>
    <n v="884"/>
    <m/>
    <x v="264"/>
    <n v="884"/>
    <n v="46.384444444444448"/>
    <n v="9.5833648983377309"/>
    <n v="118.05995475113122"/>
    <n v="24.392048666583591"/>
    <n v="4.8400999999999996"/>
    <s v="46-46,99 lei"/>
    <n v="46"/>
    <s v="9-9,99 euro"/>
    <n v="9"/>
  </r>
  <r>
    <n v="1509"/>
    <x v="20"/>
    <s v="COMUNA AVRĂMEŞTI"/>
    <x v="0"/>
    <n v="1"/>
    <m/>
    <s v="X"/>
    <s v="X"/>
    <n v="1600"/>
    <n v="2100"/>
    <n v="0"/>
    <n v="3700"/>
    <n v="764.44701555752988"/>
    <n v="2166"/>
    <m/>
    <n v="737"/>
    <m/>
    <x v="1308"/>
    <n v="737"/>
    <n v="1.7082179132040627"/>
    <n v="0.35293029342452903"/>
    <n v="5.0203527815468112"/>
    <n v="1.0372415407836226"/>
    <n v="4.8400999999999996"/>
    <s v="1-1,99 lei"/>
    <n v="1"/>
    <s v="0-0,99 euro"/>
    <n v="0"/>
  </r>
  <r>
    <n v="1510"/>
    <x v="20"/>
    <s v="COMUNA BILBOR"/>
    <x v="0"/>
    <n v="1"/>
    <m/>
    <s v="X"/>
    <s v="X"/>
    <n v="2200"/>
    <n v="2086"/>
    <n v="0"/>
    <n v="4286"/>
    <n v="885.51889423772241"/>
    <n v="2231"/>
    <m/>
    <n v="1418"/>
    <m/>
    <x v="1309"/>
    <n v="1418"/>
    <n v="1.9211116091438816"/>
    <n v="0.39691568544944977"/>
    <n v="3.0225669957686883"/>
    <n v="0.6244844106048818"/>
    <n v="4.8400999999999996"/>
    <s v="1-1,99 lei"/>
    <n v="1"/>
    <s v="0-0,99 euro"/>
    <n v="0"/>
  </r>
  <r>
    <n v="1511"/>
    <x v="20"/>
    <s v="COMUNA BRĂDEŞTI"/>
    <x v="0"/>
    <n v="1"/>
    <m/>
    <s v="X"/>
    <s v="X"/>
    <n v="0"/>
    <n v="5051"/>
    <n v="0"/>
    <n v="5051"/>
    <n v="1043.5734798867793"/>
    <n v="1648"/>
    <m/>
    <n v="681"/>
    <m/>
    <x v="1310"/>
    <n v="681"/>
    <n v="3.0649271844660193"/>
    <n v="0.63323633488275444"/>
    <n v="7.4170337738619674"/>
    <n v="1.5324133331670768"/>
    <n v="4.8400999999999996"/>
    <s v="3-3,99 lei"/>
    <n v="3"/>
    <s v="0-0,99 euro"/>
    <n v="0"/>
  </r>
  <r>
    <n v="1512"/>
    <x v="20"/>
    <s v="COMUNA CĂPÂLNIŢA"/>
    <x v="0"/>
    <n v="1"/>
    <m/>
    <s v="X"/>
    <s v="X"/>
    <n v="2500"/>
    <n v="1500"/>
    <n v="0"/>
    <n v="4000"/>
    <n v="826.42920600814034"/>
    <n v="1665"/>
    <m/>
    <n v="1058"/>
    <m/>
    <x v="1311"/>
    <n v="1058"/>
    <n v="2.4024024024024024"/>
    <n v="0.49635387748236659"/>
    <n v="3.7807183364839321"/>
    <n v="0.7811240132402083"/>
    <n v="4.8400999999999996"/>
    <s v="2-2,99 lei"/>
    <n v="2"/>
    <s v="0-0,99 euro"/>
    <n v="0"/>
  </r>
  <r>
    <n v="1513"/>
    <x v="20"/>
    <s v="COMUNA CÂRŢA"/>
    <x v="0"/>
    <n v="1"/>
    <m/>
    <s v="X"/>
    <s v="X"/>
    <n v="1700"/>
    <n v="4579"/>
    <n v="0"/>
    <n v="6279"/>
    <n v="1297.2872461312784"/>
    <n v="2271"/>
    <m/>
    <n v="1165"/>
    <m/>
    <x v="1312"/>
    <n v="1165"/>
    <n v="2.7648612945838837"/>
    <n v="0.5712405311013995"/>
    <n v="5.3896995708154503"/>
    <n v="1.113551284232857"/>
    <n v="4.8400999999999996"/>
    <s v="2-2,99 lei"/>
    <n v="2"/>
    <s v="0-0,99 euro"/>
    <n v="0"/>
  </r>
  <r>
    <n v="1514"/>
    <x v="20"/>
    <s v="COMUNA CICEU"/>
    <x v="0"/>
    <n v="1"/>
    <m/>
    <s v="X"/>
    <s v="X"/>
    <n v="400"/>
    <n v="300"/>
    <n v="0"/>
    <n v="700"/>
    <n v="144.62511105142457"/>
    <n v="2306"/>
    <m/>
    <n v="1417"/>
    <m/>
    <x v="1313"/>
    <n v="1417"/>
    <n v="0.30355594102341715"/>
    <n v="6.2716873829759143E-2"/>
    <n v="0.49400141143260412"/>
    <n v="0.10206429855428692"/>
    <n v="4.8400999999999996"/>
    <s v="0-0,99 lei"/>
    <n v="0"/>
    <s v="0-0,99 euro"/>
    <n v="0"/>
  </r>
  <r>
    <n v="1515"/>
    <x v="20"/>
    <s v="COMUNA CIUCSÂNGEORGIU"/>
    <x v="0"/>
    <n v="1"/>
    <m/>
    <s v="X"/>
    <s v="X"/>
    <n v="1800"/>
    <n v="17357.400000000001"/>
    <n v="0"/>
    <n v="19157.400000000001"/>
    <n v="3958.0587177950874"/>
    <n v="3894"/>
    <m/>
    <n v="2221"/>
    <m/>
    <x v="1314"/>
    <n v="2221"/>
    <n v="4.9197226502311251"/>
    <n v="1.0164506209026933"/>
    <n v="8.6255740657361564"/>
    <n v="1.7821065816276846"/>
    <n v="4.8400999999999996"/>
    <s v="4-4,99 lei"/>
    <n v="4"/>
    <s v="1-1,99 euro"/>
    <n v="1"/>
  </r>
  <r>
    <n v="1516"/>
    <x v="20"/>
    <s v="COMUNA CIUMANI"/>
    <x v="0"/>
    <n v="1"/>
    <m/>
    <s v="X"/>
    <s v="X"/>
    <n v="1200"/>
    <n v="1678"/>
    <n v="0"/>
    <n v="2878"/>
    <n v="594.61581372285696"/>
    <n v="3648"/>
    <m/>
    <n v="1599"/>
    <m/>
    <x v="1315"/>
    <n v="1599"/>
    <n v="0.78892543859649122"/>
    <n v="0.16299775595473054"/>
    <n v="1.7998749218261414"/>
    <n v="0.37186730063968543"/>
    <n v="4.8400999999999996"/>
    <s v="0-0,99 lei"/>
    <n v="0"/>
    <s v="0-0,99 euro"/>
    <n v="0"/>
  </r>
  <r>
    <n v="1517"/>
    <x v="20"/>
    <s v="COMUNA CORBU"/>
    <x v="0"/>
    <n v="1"/>
    <m/>
    <s v="X"/>
    <s v="X"/>
    <n v="0"/>
    <n v="452"/>
    <n v="0"/>
    <n v="452"/>
    <n v="93.386500278919868"/>
    <n v="1152"/>
    <m/>
    <n v="655"/>
    <m/>
    <x v="1316"/>
    <n v="655"/>
    <n v="0.3923611111111111"/>
    <n v="8.1064670381006829E-2"/>
    <n v="0.69007633587786255"/>
    <n v="0.14257480958613719"/>
    <n v="4.8400999999999996"/>
    <s v="0-0,99 lei"/>
    <n v="0"/>
    <s v="0-0,99 euro"/>
    <n v="0"/>
  </r>
  <r>
    <n v="1518"/>
    <x v="20"/>
    <s v="COMUNA CORUND"/>
    <x v="0"/>
    <n v="1"/>
    <m/>
    <s v="X"/>
    <s v="X"/>
    <n v="0"/>
    <n v="1200"/>
    <n v="0"/>
    <n v="1200"/>
    <n v="247.92876180244212"/>
    <n v="4969"/>
    <m/>
    <n v="1880"/>
    <m/>
    <x v="1317"/>
    <n v="1880"/>
    <n v="0.24149728315556451"/>
    <n v="4.9895101992844061E-2"/>
    <n v="0.63829787234042556"/>
    <n v="0.1318770009587458"/>
    <n v="4.8400999999999996"/>
    <s v="0-0,99 lei"/>
    <n v="0"/>
    <s v="0-0,99 euro"/>
    <n v="0"/>
  </r>
  <r>
    <n v="1519"/>
    <x v="20"/>
    <s v="COMUNA COZMENI"/>
    <x v="0"/>
    <n v="1"/>
    <m/>
    <s v="X"/>
    <s v="X"/>
    <n v="0"/>
    <n v="1600"/>
    <n v="0"/>
    <n v="1600"/>
    <n v="330.57168240325615"/>
    <n v="1647"/>
    <m/>
    <n v="648"/>
    <m/>
    <x v="1318"/>
    <n v="648"/>
    <n v="0.97146326654523374"/>
    <n v="0.20071140400926299"/>
    <n v="2.4691358024691357"/>
    <n v="0.51014148519021008"/>
    <n v="4.8400999999999996"/>
    <s v="0-0,99 lei"/>
    <n v="0"/>
    <s v="0-0,99 euro"/>
    <n v="0"/>
  </r>
  <r>
    <n v="1520"/>
    <x v="20"/>
    <s v="COMUNA DĂNEŞTI"/>
    <x v="0"/>
    <n v="1"/>
    <m/>
    <s v="X"/>
    <s v="X"/>
    <n v="3000"/>
    <n v="95"/>
    <n v="0"/>
    <n v="3095"/>
    <n v="639.4495981487986"/>
    <n v="1852"/>
    <m/>
    <n v="813"/>
    <m/>
    <x v="1319"/>
    <n v="813"/>
    <n v="1.6711663066954643"/>
    <n v="0.34527516098747224"/>
    <n v="3.806888068880689"/>
    <n v="0.78653087103173258"/>
    <n v="4.8400999999999996"/>
    <s v="1-1,99 lei"/>
    <n v="1"/>
    <s v="0-0,99 euro"/>
    <n v="0"/>
  </r>
  <r>
    <n v="1521"/>
    <x v="20"/>
    <s v="COMUNA DÂRJIU"/>
    <x v="0"/>
    <n v="1"/>
    <m/>
    <s v="X"/>
    <s v="X"/>
    <n v="1000"/>
    <n v="242"/>
    <n v="0"/>
    <n v="1242"/>
    <n v="256.60626846552759"/>
    <n v="810"/>
    <m/>
    <n v="276"/>
    <m/>
    <x v="1320"/>
    <n v="276"/>
    <n v="1.5333333333333334"/>
    <n v="0.31679786230312046"/>
    <n v="4.5"/>
    <n v="0.92973285675915796"/>
    <n v="4.8400999999999996"/>
    <s v="1-1,99 lei"/>
    <n v="1"/>
    <s v="0-0,99 euro"/>
    <n v="0"/>
  </r>
  <r>
    <n v="1522"/>
    <x v="20"/>
    <s v="COMUNA DEALU"/>
    <x v="0"/>
    <n v="1"/>
    <m/>
    <s v="X"/>
    <s v="X"/>
    <n v="0"/>
    <n v="3776.82"/>
    <n v="0"/>
    <n v="3776.82"/>
    <n v="780.31858845891622"/>
    <n v="3214"/>
    <m/>
    <n v="1198"/>
    <m/>
    <x v="1085"/>
    <n v="1198"/>
    <n v="1.1751151213441196"/>
    <n v="0.24278736417514507"/>
    <n v="3.152604340567613"/>
    <n v="0.65135107550827731"/>
    <n v="4.8400999999999996"/>
    <s v="1-1,99 lei"/>
    <n v="1"/>
    <s v="0-0,99 euro"/>
    <n v="0"/>
  </r>
  <r>
    <n v="1523"/>
    <x v="20"/>
    <s v="COMUNA DITRĂU"/>
    <x v="0"/>
    <n v="1"/>
    <m/>
    <s v="X"/>
    <s v="X"/>
    <n v="2147"/>
    <n v="14475"/>
    <n v="0"/>
    <n v="16622"/>
    <n v="3434.2265655668275"/>
    <n v="4800"/>
    <m/>
    <n v="1328"/>
    <m/>
    <x v="1321"/>
    <n v="1328"/>
    <n v="3.4629166666666666"/>
    <n v="0.71546386782642235"/>
    <n v="12.516566265060241"/>
    <n v="2.5860139800955024"/>
    <n v="4.8400999999999996"/>
    <s v="3-3,99 lei"/>
    <n v="3"/>
    <s v="0-0,99 euro"/>
    <n v="0"/>
  </r>
  <r>
    <n v="1524"/>
    <x v="20"/>
    <s v="COMUNA FELICENI"/>
    <x v="0"/>
    <n v="1"/>
    <m/>
    <s v="X"/>
    <s v="X"/>
    <n v="0"/>
    <n v="8159"/>
    <n v="0"/>
    <n v="8159"/>
    <n v="1685.7089729551044"/>
    <n v="2811"/>
    <m/>
    <n v="1591"/>
    <m/>
    <x v="1322"/>
    <n v="1591"/>
    <n v="2.9025257915332623"/>
    <n v="0.59968302132874574"/>
    <n v="5.1282212445003141"/>
    <n v="1.0595279528316182"/>
    <n v="4.8400999999999996"/>
    <s v="2-2,99 lei"/>
    <n v="2"/>
    <s v="0-0,99 euro"/>
    <n v="0"/>
  </r>
  <r>
    <n v="1525"/>
    <x v="20"/>
    <s v="COMUNA FRUMOASA"/>
    <x v="0"/>
    <n v="1"/>
    <m/>
    <s v="X"/>
    <s v="X"/>
    <n v="0"/>
    <n v="0"/>
    <n v="0"/>
    <n v="0"/>
    <n v="0"/>
    <n v="2988"/>
    <m/>
    <n v="1136"/>
    <m/>
    <x v="1323"/>
    <n v="1136"/>
    <n v="0"/>
    <n v="0"/>
    <n v="0"/>
    <n v="0"/>
    <n v="4.8400999999999996"/>
    <s v="0-0,99 lei"/>
    <n v="0"/>
    <s v="0-0,99 euro"/>
    <n v="0"/>
  </r>
  <r>
    <n v="1526"/>
    <x v="20"/>
    <s v="COMUNA GĂLAUŢAŞ"/>
    <x v="0"/>
    <n v="1"/>
    <m/>
    <s v="X"/>
    <s v="X"/>
    <n v="720"/>
    <n v="5541"/>
    <n v="2991"/>
    <n v="9252"/>
    <n v="1911.5307534968288"/>
    <n v="2005"/>
    <m/>
    <n v="801"/>
    <m/>
    <x v="1324"/>
    <n v="801"/>
    <n v="4.6144638403990026"/>
    <n v="0.95338192194355553"/>
    <n v="11.55056179775281"/>
    <n v="2.3864304038662034"/>
    <n v="4.8400999999999996"/>
    <s v="4-4,99 lei"/>
    <n v="4"/>
    <s v="0-0,99 euro"/>
    <n v="0"/>
  </r>
  <r>
    <n v="1527"/>
    <x v="20"/>
    <s v="COMUNA JOSENI"/>
    <x v="0"/>
    <n v="1"/>
    <m/>
    <s v="X"/>
    <s v="X"/>
    <n v="3400"/>
    <n v="6241"/>
    <n v="0"/>
    <n v="9641"/>
    <n v="1991.9009937811204"/>
    <n v="4747"/>
    <m/>
    <n v="1541"/>
    <m/>
    <x v="1325"/>
    <n v="1541"/>
    <n v="2.030966926479882"/>
    <n v="0.41961259611989055"/>
    <n v="6.2563270603504222"/>
    <n v="1.2926028512531607"/>
    <n v="4.8400999999999996"/>
    <s v="2-2,99 lei"/>
    <n v="2"/>
    <s v="0-0,99 euro"/>
    <n v="0"/>
  </r>
  <r>
    <n v="1528"/>
    <x v="20"/>
    <s v="COMUNA LĂZAREA"/>
    <x v="0"/>
    <n v="1"/>
    <m/>
    <s v="X"/>
    <s v="X"/>
    <n v="1800"/>
    <n v="1560.17"/>
    <n v="0"/>
    <n v="3360.17"/>
    <n v="694.23565628809331"/>
    <n v="2928"/>
    <m/>
    <n v="1382"/>
    <m/>
    <x v="1326"/>
    <n v="1382"/>
    <n v="1.147599043715847"/>
    <n v="0.23710234162844718"/>
    <n v="2.4313820549927643"/>
    <n v="0.50234128530252775"/>
    <n v="4.8400999999999996"/>
    <s v="1-1,99 lei"/>
    <n v="1"/>
    <s v="0-0,99 euro"/>
    <n v="0"/>
  </r>
  <r>
    <n v="1529"/>
    <x v="20"/>
    <s v="COMUNA LELICENI"/>
    <x v="0"/>
    <n v="1"/>
    <m/>
    <s v="X"/>
    <s v="X"/>
    <n v="0"/>
    <n v="0"/>
    <n v="0"/>
    <n v="0"/>
    <n v="0"/>
    <n v="1777"/>
    <m/>
    <n v="862"/>
    <m/>
    <x v="1327"/>
    <n v="862"/>
    <n v="0"/>
    <n v="0"/>
    <n v="0"/>
    <n v="0"/>
    <n v="4.8400999999999996"/>
    <s v="0-0,99 lei"/>
    <n v="0"/>
    <s v="0-0,99 euro"/>
    <n v="0"/>
  </r>
  <r>
    <n v="1530"/>
    <x v="20"/>
    <s v="COMUNA LUETA"/>
    <x v="0"/>
    <n v="1"/>
    <m/>
    <s v="X"/>
    <s v="X"/>
    <n v="0"/>
    <n v="1415"/>
    <n v="0"/>
    <n v="1415"/>
    <n v="292.34933162537965"/>
    <n v="3038"/>
    <m/>
    <n v="1480"/>
    <m/>
    <x v="1328"/>
    <n v="1480"/>
    <n v="0.46576695194206713"/>
    <n v="9.6230853069578556E-2"/>
    <n v="0.95608108108108103"/>
    <n v="0.19753333217931057"/>
    <n v="4.8400999999999996"/>
    <s v="0-0,99 lei"/>
    <n v="0"/>
    <s v="0-0,99 euro"/>
    <n v="0"/>
  </r>
  <r>
    <n v="1531"/>
    <x v="20"/>
    <s v="COMUNA LUNCA DE JOS"/>
    <x v="0"/>
    <n v="1"/>
    <m/>
    <s v="X"/>
    <s v="X"/>
    <n v="2500"/>
    <n v="2000"/>
    <n v="0"/>
    <n v="4500"/>
    <n v="929.73285675915793"/>
    <n v="4301"/>
    <m/>
    <n v="1570"/>
    <m/>
    <x v="1329"/>
    <n v="1570"/>
    <n v="1.0462683096954197"/>
    <n v="0.21616667211326621"/>
    <n v="2.8662420382165603"/>
    <n v="0.59218653296761647"/>
    <n v="4.8400999999999996"/>
    <s v="1-1,99 lei"/>
    <n v="1"/>
    <s v="0-0,99 euro"/>
    <n v="0"/>
  </r>
  <r>
    <n v="1532"/>
    <x v="20"/>
    <s v="COMUNA LUNCA DE SUS"/>
    <x v="0"/>
    <n v="1"/>
    <m/>
    <s v="X"/>
    <s v="X"/>
    <n v="0"/>
    <n v="0"/>
    <n v="0"/>
    <n v="0"/>
    <n v="0"/>
    <n v="2663"/>
    <m/>
    <n v="1497"/>
    <m/>
    <x v="1330"/>
    <n v="1497"/>
    <n v="0"/>
    <n v="0"/>
    <n v="0"/>
    <n v="0"/>
    <n v="4.8400999999999996"/>
    <s v="0-0,99 lei"/>
    <n v="0"/>
    <s v="0-0,99 euro"/>
    <n v="0"/>
  </r>
  <r>
    <n v="1533"/>
    <x v="20"/>
    <s v="COMUNA LUPENI"/>
    <x v="0"/>
    <n v="1"/>
    <m/>
    <s v="X"/>
    <s v="X"/>
    <n v="2000"/>
    <n v="13700"/>
    <n v="0"/>
    <n v="15700"/>
    <n v="3243.7346335819511"/>
    <n v="3821"/>
    <m/>
    <n v="2263"/>
    <m/>
    <x v="1331"/>
    <n v="2263"/>
    <n v="4.1088720230306199"/>
    <n v="0.84892296089556429"/>
    <n v="6.9376933274414494"/>
    <n v="1.4333780970313528"/>
    <n v="4.8400999999999996"/>
    <s v="4-4,99 lei"/>
    <n v="4"/>
    <s v="0-0,99 euro"/>
    <n v="0"/>
  </r>
  <r>
    <n v="1534"/>
    <x v="20"/>
    <s v="COMUNA MĂDĂRAŞ"/>
    <x v="0"/>
    <n v="1"/>
    <m/>
    <s v="X"/>
    <s v="X"/>
    <n v="1929.43"/>
    <n v="0"/>
    <n v="0"/>
    <n v="1929.43"/>
    <n v="398.63432573707161"/>
    <n v="1825"/>
    <m/>
    <n v="1159"/>
    <m/>
    <x v="1332"/>
    <n v="1159"/>
    <n v="1.0572219178082192"/>
    <n v="0.21842976752716253"/>
    <n v="1.6647368421052633"/>
    <n v="0.3439467866583879"/>
    <n v="4.8400999999999996"/>
    <s v="1-1,99 lei"/>
    <n v="1"/>
    <s v="0-0,99 euro"/>
    <n v="0"/>
  </r>
  <r>
    <n v="1535"/>
    <x v="20"/>
    <s v="COMUNA MĂRTINIȘ"/>
    <x v="0"/>
    <n v="1"/>
    <m/>
    <s v="X"/>
    <s v="X"/>
    <n v="5000"/>
    <n v="5766"/>
    <n v="0"/>
    <n v="10766"/>
    <n v="2224.33420797091"/>
    <n v="2339"/>
    <m/>
    <n v="1498"/>
    <m/>
    <x v="1333"/>
    <n v="1498"/>
    <n v="4.6028217186831979"/>
    <n v="0.95097657459209495"/>
    <n v="7.1869158878504669"/>
    <n v="1.4848692977108879"/>
    <n v="4.8400999999999996"/>
    <s v="4-4,99 lei"/>
    <n v="4"/>
    <s v="0-0,99 euro"/>
    <n v="0"/>
  </r>
  <r>
    <n v="1536"/>
    <x v="20"/>
    <s v="COMUNA MEREȘTI"/>
    <x v="0"/>
    <n v="1"/>
    <m/>
    <s v="X"/>
    <s v="X"/>
    <n v="600"/>
    <n v="70"/>
    <n v="0"/>
    <n v="670"/>
    <n v="138.42689200636352"/>
    <n v="1088"/>
    <m/>
    <n v="464"/>
    <m/>
    <x v="476"/>
    <n v="464"/>
    <n v="0.6158088235294118"/>
    <n v="0.12723059927055469"/>
    <n v="1.4439655172413792"/>
    <n v="0.29833381897923172"/>
    <n v="4.8400999999999996"/>
    <s v="0-0,99 lei"/>
    <n v="0"/>
    <s v="0-0,99 euro"/>
    <n v="0"/>
  </r>
  <r>
    <n v="1537"/>
    <x v="20"/>
    <s v="COMUNA MIHĂILENI"/>
    <x v="0"/>
    <n v="1"/>
    <m/>
    <s v="X"/>
    <s v="X"/>
    <n v="34090"/>
    <n v="4236.55"/>
    <n v="0"/>
    <n v="38326.550000000003"/>
    <n v="7918.5450713828241"/>
    <n v="2220"/>
    <m/>
    <n v="1173"/>
    <m/>
    <x v="1334"/>
    <n v="1173"/>
    <n v="17.264211711711713"/>
    <n v="3.5669121943165876"/>
    <n v="32.673955669224213"/>
    <n v="6.750677810215536"/>
    <n v="4.8400999999999996"/>
    <s v="17-17,99 lei"/>
    <n v="17"/>
    <s v="3-3,99 euro"/>
    <n v="3"/>
  </r>
  <r>
    <n v="1538"/>
    <x v="20"/>
    <s v="COMUNA MUGENI"/>
    <x v="0"/>
    <n v="1"/>
    <m/>
    <s v="X"/>
    <s v="X"/>
    <n v="0"/>
    <n v="14690.65"/>
    <n v="0"/>
    <n v="14690.65"/>
    <n v="3035.1955538108718"/>
    <n v="2910"/>
    <m/>
    <n v="1899"/>
    <m/>
    <x v="1335"/>
    <n v="1899"/>
    <n v="5.0483333333333329"/>
    <n v="1.0430225270827738"/>
    <n v="7.7359926276987885"/>
    <n v="1.5983125612484843"/>
    <n v="4.8400999999999996"/>
    <s v="5-5,99 lei"/>
    <n v="5"/>
    <s v="1-1,99 euro"/>
    <n v="1"/>
  </r>
  <r>
    <n v="1539"/>
    <x v="20"/>
    <s v="COMUNA OCLAND"/>
    <x v="0"/>
    <n v="1"/>
    <m/>
    <s v="X"/>
    <s v="X"/>
    <n v="1400"/>
    <n v="7318.33"/>
    <n v="0"/>
    <n v="8718.33"/>
    <n v="1801.2706349042376"/>
    <n v="990"/>
    <m/>
    <n v="466"/>
    <m/>
    <x v="1336"/>
    <n v="466"/>
    <n v="8.8063939393939386"/>
    <n v="1.8194652877820581"/>
    <n v="18.708862660944206"/>
    <n v="3.8653876285498661"/>
    <n v="4.8400999999999996"/>
    <s v="8-8,99 lei"/>
    <n v="8"/>
    <s v="1-1,99 euro"/>
    <n v="1"/>
  </r>
  <r>
    <n v="1540"/>
    <x v="20"/>
    <s v="COMUNA PĂULENI CIUC"/>
    <x v="0"/>
    <n v="1"/>
    <m/>
    <s v="X"/>
    <s v="X"/>
    <n v="1700"/>
    <n v="10447"/>
    <n v="0"/>
    <n v="12147"/>
    <n v="2509.6588913452201"/>
    <n v="1594"/>
    <m/>
    <n v="965"/>
    <m/>
    <x v="1337"/>
    <n v="965"/>
    <n v="7.6204516938519449"/>
    <n v="1.5744409606933627"/>
    <n v="12.587564766839378"/>
    <n v="2.6006827889587774"/>
    <n v="4.8400999999999996"/>
    <s v="7-7,99 lei"/>
    <n v="7"/>
    <s v="1-1,99 euro"/>
    <n v="1"/>
  </r>
  <r>
    <n v="1541"/>
    <x v="20"/>
    <s v="COMUNA PLĂIEŞII DE JOS"/>
    <x v="0"/>
    <n v="1"/>
    <m/>
    <s v="X"/>
    <s v="X"/>
    <n v="0"/>
    <n v="6973"/>
    <n v="0"/>
    <n v="6973"/>
    <n v="1440.6727133736908"/>
    <n v="2085"/>
    <m/>
    <n v="761"/>
    <m/>
    <x v="1064"/>
    <n v="761"/>
    <n v="3.3443645083932854"/>
    <n v="0.690970126318317"/>
    <n v="9.1629434954007891"/>
    <n v="1.8931310294003822"/>
    <n v="4.8400999999999996"/>
    <s v="3-3,99 lei"/>
    <n v="3"/>
    <s v="0-0,99 euro"/>
    <n v="0"/>
  </r>
  <r>
    <n v="1542"/>
    <x v="20"/>
    <s v="COMUNA PORUMBENI"/>
    <x v="0"/>
    <n v="1"/>
    <m/>
    <s v="X"/>
    <s v="X"/>
    <n v="0"/>
    <n v="0"/>
    <n v="0"/>
    <n v="0"/>
    <n v="0"/>
    <n v="1419"/>
    <m/>
    <n v="661"/>
    <m/>
    <x v="1338"/>
    <n v="661"/>
    <n v="0"/>
    <n v="0"/>
    <n v="0"/>
    <n v="0"/>
    <n v="4.8400999999999996"/>
    <s v="0-0,99 lei"/>
    <n v="0"/>
    <s v="0-0,99 euro"/>
    <n v="0"/>
  </r>
  <r>
    <n v="1543"/>
    <x v="20"/>
    <s v="COMUNA PRAID"/>
    <x v="0"/>
    <n v="1"/>
    <m/>
    <s v="X"/>
    <s v="X"/>
    <n v="2500"/>
    <n v="491"/>
    <n v="0"/>
    <n v="2991"/>
    <n v="617.96243879258702"/>
    <n v="5574"/>
    <m/>
    <n v="2866"/>
    <m/>
    <x v="1339"/>
    <n v="2866"/>
    <n v="0.53659849300322926"/>
    <n v="0.11086516662945588"/>
    <n v="1.0436147941381717"/>
    <n v="0.21561843642448955"/>
    <n v="4.8400999999999996"/>
    <s v="0-0,99 lei"/>
    <n v="0"/>
    <s v="0-0,99 euro"/>
    <n v="0"/>
  </r>
  <r>
    <n v="1544"/>
    <x v="20"/>
    <s v="COMUNA RACU"/>
    <x v="0"/>
    <n v="1"/>
    <m/>
    <s v="X"/>
    <s v="X"/>
    <n v="900"/>
    <n v="1468.45"/>
    <n v="0"/>
    <n v="2368.4499999999998"/>
    <n v="489.339063242495"/>
    <n v="1301"/>
    <m/>
    <n v="580"/>
    <m/>
    <x v="1276"/>
    <n v="580"/>
    <n v="1.8204842428900845"/>
    <n v="0.37612533685049576"/>
    <n v="4.08353448275862"/>
    <n v="0.84368804007326725"/>
    <n v="4.8400999999999996"/>
    <s v="1-1,99 lei"/>
    <n v="1"/>
    <s v="0-0,99 euro"/>
    <n v="0"/>
  </r>
  <r>
    <n v="1545"/>
    <x v="20"/>
    <s v="COMUNA REMETEA"/>
    <x v="0"/>
    <n v="1"/>
    <m/>
    <s v="X"/>
    <s v="X"/>
    <n v="1200"/>
    <n v="743.5"/>
    <n v="0"/>
    <n v="1943.5"/>
    <n v="401.54129046920519"/>
    <n v="5179"/>
    <m/>
    <n v="2719"/>
    <m/>
    <x v="922"/>
    <n v="2719"/>
    <n v="0.37526549526935704"/>
    <n v="7.7532591324426567E-2"/>
    <n v="0.71478484737035675"/>
    <n v="0.14767976846973344"/>
    <n v="4.8400999999999996"/>
    <s v="0-0,99 lei"/>
    <n v="0"/>
    <s v="0-0,99 euro"/>
    <n v="0"/>
  </r>
  <r>
    <n v="1553"/>
    <x v="20"/>
    <s v="COMUNA SATU MARE"/>
    <x v="0"/>
    <n v="1"/>
    <m/>
    <s v="X"/>
    <s v="X"/>
    <n v="800"/>
    <n v="1500"/>
    <n v="0"/>
    <n v="2300"/>
    <n v="475.19679345468074"/>
    <n v="1628"/>
    <m/>
    <n v="629"/>
    <m/>
    <x v="521"/>
    <n v="629"/>
    <n v="1.4127764127764129"/>
    <n v="0.29188992226945992"/>
    <n v="3.6565977742448332"/>
    <n v="0.75547979881507277"/>
    <n v="4.8400999999999996"/>
    <s v="1-1,99 lei"/>
    <n v="1"/>
    <s v="0-0,99 euro"/>
    <n v="0"/>
  </r>
  <r>
    <n v="1546"/>
    <x v="20"/>
    <s v="COMUNA SĂCEL"/>
    <x v="0"/>
    <n v="1"/>
    <m/>
    <s v="X"/>
    <s v="X"/>
    <n v="1764"/>
    <n v="2928"/>
    <n v="0"/>
    <n v="4692"/>
    <n v="969.40145864754868"/>
    <n v="930"/>
    <m/>
    <n v="419"/>
    <m/>
    <x v="745"/>
    <n v="419"/>
    <n v="5.0451612903225804"/>
    <n v="1.0423671598360738"/>
    <n v="11.198090692124104"/>
    <n v="2.3136072998748181"/>
    <n v="4.8400999999999996"/>
    <s v="5-5,99 lei"/>
    <n v="5"/>
    <s v="1-1,99 euro"/>
    <n v="1"/>
  </r>
  <r>
    <n v="1552"/>
    <x v="20"/>
    <s v="COMUNA SĂRMAŞ"/>
    <x v="0"/>
    <n v="1"/>
    <m/>
    <s v="X"/>
    <s v="X"/>
    <n v="0"/>
    <n v="3541"/>
    <n v="0"/>
    <n v="3541"/>
    <n v="731.59645461870628"/>
    <n v="3220"/>
    <m/>
    <n v="1710"/>
    <m/>
    <x v="1340"/>
    <n v="1710"/>
    <n v="1.0996894409937887"/>
    <n v="0.22720386789400815"/>
    <n v="2.0707602339181288"/>
    <n v="0.42783418398754752"/>
    <n v="4.8400999999999996"/>
    <s v="1-1,99 lei"/>
    <n v="1"/>
    <s v="0-0,99 euro"/>
    <n v="0"/>
  </r>
  <r>
    <n v="1547"/>
    <x v="20"/>
    <s v="COMUNA SÂNCRĂIENI"/>
    <x v="0"/>
    <n v="1"/>
    <m/>
    <s v="X"/>
    <s v="X"/>
    <n v="0"/>
    <n v="1180.51"/>
    <n v="0"/>
    <n v="1180.51"/>
    <n v="243.90198549616744"/>
    <n v="2135"/>
    <m/>
    <n v="675"/>
    <m/>
    <x v="1341"/>
    <n v="675"/>
    <n v="0.55293208430913343"/>
    <n v="0.11423980585300583"/>
    <n v="1.7489037037037036"/>
    <n v="0.36133627480913694"/>
    <n v="4.8400999999999996"/>
    <s v="0-0,99 lei"/>
    <n v="0"/>
    <s v="0-0,99 euro"/>
    <n v="0"/>
  </r>
  <r>
    <n v="1548"/>
    <x v="20"/>
    <s v="COMUNA SÂNDOMINIC"/>
    <x v="0"/>
    <n v="1"/>
    <m/>
    <s v="X"/>
    <s v="X"/>
    <n v="0"/>
    <n v="2716.89"/>
    <n v="0"/>
    <n v="2716.89"/>
    <n v="561.32931137786409"/>
    <n v="5188"/>
    <m/>
    <n v="1782"/>
    <m/>
    <x v="1342"/>
    <n v="1782"/>
    <n v="0.52368735543562062"/>
    <n v="0.10819763133729068"/>
    <n v="1.5246296296296296"/>
    <n v="0.31499961356782497"/>
    <n v="4.8400999999999996"/>
    <s v="0-0,99 lei"/>
    <n v="0"/>
    <s v="0-0,99 euro"/>
    <n v="0"/>
  </r>
  <r>
    <n v="1549"/>
    <x v="20"/>
    <s v="COMUNA SÂNMARTIN"/>
    <x v="0"/>
    <n v="1"/>
    <m/>
    <s v="X"/>
    <s v="X"/>
    <n v="3700"/>
    <n v="6922"/>
    <n v="0"/>
    <n v="10622"/>
    <n v="2194.5827565546169"/>
    <n v="1819"/>
    <m/>
    <n v="662"/>
    <m/>
    <x v="1094"/>
    <n v="662"/>
    <n v="5.839472237493128"/>
    <n v="1.2064776011845062"/>
    <n v="16.045317220543808"/>
    <n v="3.31507969268069"/>
    <n v="4.8400999999999996"/>
    <s v="5-5,99 lei"/>
    <n v="5"/>
    <s v="1-1,99 euro"/>
    <n v="1"/>
  </r>
  <r>
    <n v="1550"/>
    <x v="20"/>
    <s v="COMUNA SÂNSIMION"/>
    <x v="0"/>
    <n v="1"/>
    <m/>
    <s v="X"/>
    <s v="X"/>
    <n v="0"/>
    <n v="0"/>
    <n v="0"/>
    <n v="0"/>
    <n v="0"/>
    <n v="2793"/>
    <m/>
    <n v="1345"/>
    <m/>
    <x v="682"/>
    <n v="1345"/>
    <n v="0"/>
    <n v="0"/>
    <n v="0"/>
    <n v="0"/>
    <n v="4.8400999999999996"/>
    <s v="0-0,99 lei"/>
    <n v="0"/>
    <s v="0-0,99 euro"/>
    <n v="0"/>
  </r>
  <r>
    <n v="1551"/>
    <x v="20"/>
    <s v="COMUNA SÂNTIMBRU"/>
    <x v="0"/>
    <n v="1"/>
    <m/>
    <s v="X"/>
    <s v="X"/>
    <n v="0"/>
    <n v="0"/>
    <n v="0"/>
    <n v="0"/>
    <n v="0"/>
    <n v="1722"/>
    <m/>
    <n v="712"/>
    <m/>
    <x v="662"/>
    <n v="712"/>
    <n v="0"/>
    <n v="0"/>
    <n v="0"/>
    <n v="0"/>
    <n v="4.8400999999999996"/>
    <s v="0-0,99 lei"/>
    <n v="0"/>
    <s v="0-0,99 euro"/>
    <n v="0"/>
  </r>
  <r>
    <n v="1554"/>
    <x v="20"/>
    <s v="COMUNA SECUIENI"/>
    <x v="0"/>
    <n v="1"/>
    <m/>
    <s v="X"/>
    <s v="X"/>
    <n v="990"/>
    <n v="6695"/>
    <n v="0"/>
    <n v="7685"/>
    <n v="1587.7771120431398"/>
    <n v="2314"/>
    <m/>
    <n v="1108"/>
    <m/>
    <x v="1343"/>
    <n v="1108"/>
    <n v="3.3210890233362145"/>
    <n v="0.68616124115952459"/>
    <n v="6.9359205776173285"/>
    <n v="1.4330118339739528"/>
    <n v="4.8400999999999996"/>
    <s v="3-3,99 lei"/>
    <n v="3"/>
    <s v="0-0,99 euro"/>
    <n v="0"/>
  </r>
  <r>
    <n v="1555"/>
    <x v="20"/>
    <s v="COMUNA SICULENI"/>
    <x v="0"/>
    <n v="1"/>
    <m/>
    <s v="X"/>
    <s v="X"/>
    <n v="0"/>
    <n v="1055.68"/>
    <n v="0"/>
    <n v="1055.68"/>
    <n v="218.11119604966842"/>
    <n v="2252"/>
    <m/>
    <n v="959"/>
    <m/>
    <x v="1287"/>
    <n v="959"/>
    <n v="0.46877442273534636"/>
    <n v="9.6852218494524162E-2"/>
    <n v="1.100813347236705"/>
    <n v="0.22743607512999836"/>
    <n v="4.8400999999999996"/>
    <s v="0-0,99 lei"/>
    <n v="0"/>
    <s v="0-0,99 euro"/>
    <n v="0"/>
  </r>
  <r>
    <n v="1557"/>
    <x v="20"/>
    <s v="COMUNA SUBCETATE"/>
    <x v="0"/>
    <n v="1"/>
    <m/>
    <s v="X"/>
    <s v="X"/>
    <n v="1080"/>
    <n v="1521.87"/>
    <n v="0"/>
    <n v="2601.87"/>
    <n v="537.56533955910004"/>
    <n v="1464"/>
    <m/>
    <n v="760"/>
    <m/>
    <x v="1344"/>
    <n v="760"/>
    <n v="1.7772336065573771"/>
    <n v="0.36718943958954919"/>
    <n v="3.4235131578947366"/>
    <n v="0.70732281520934215"/>
    <n v="4.8400999999999996"/>
    <s v="1-1,99 lei"/>
    <n v="1"/>
    <s v="0-0,99 euro"/>
    <n v="0"/>
  </r>
  <r>
    <n v="1558"/>
    <x v="20"/>
    <s v="COMUNA SUSENI"/>
    <x v="0"/>
    <n v="1"/>
    <m/>
    <s v="X"/>
    <s v="X"/>
    <n v="3000"/>
    <n v="6765"/>
    <n v="0"/>
    <n v="9765"/>
    <n v="2017.5202991673727"/>
    <n v="4232"/>
    <m/>
    <n v="1506"/>
    <m/>
    <x v="1345"/>
    <n v="1506"/>
    <n v="2.3074196597353498"/>
    <n v="0.47672974933066464"/>
    <n v="6.4840637450199203"/>
    <n v="1.3396549131257456"/>
    <n v="4.8400999999999996"/>
    <s v="2-2,99 lei"/>
    <n v="2"/>
    <s v="0-0,99 euro"/>
    <n v="0"/>
  </r>
  <r>
    <n v="1556"/>
    <x v="20"/>
    <s v="COMUNA ŞIMONEȘTI"/>
    <x v="0"/>
    <n v="1"/>
    <m/>
    <s v="X"/>
    <s v="X"/>
    <n v="2160"/>
    <n v="6186.65"/>
    <n v="0"/>
    <n v="8346.65"/>
    <n v="1724.4788330819613"/>
    <n v="3147"/>
    <m/>
    <n v="1622"/>
    <m/>
    <x v="570"/>
    <n v="1622"/>
    <n v="2.6522561169367651"/>
    <n v="0.54797547921257106"/>
    <n v="5.1459001233045623"/>
    <n v="1.0631805382749453"/>
    <n v="4.8400999999999996"/>
    <s v="2-2,99 lei"/>
    <n v="2"/>
    <s v="0-0,99 euro"/>
    <n v="0"/>
  </r>
  <r>
    <n v="1559"/>
    <x v="20"/>
    <s v="COMUNA TOMEŞTI"/>
    <x v="0"/>
    <n v="1"/>
    <m/>
    <s v="X"/>
    <s v="X"/>
    <n v="2100"/>
    <n v="719"/>
    <n v="0"/>
    <n v="2819"/>
    <n v="582.42598293423691"/>
    <n v="2146"/>
    <m/>
    <n v="719"/>
    <m/>
    <x v="1346"/>
    <n v="719"/>
    <n v="1.3136067101584343"/>
    <n v="0.27140073762080003"/>
    <n v="3.9207232267037551"/>
    <n v="0.81005004580561457"/>
    <n v="4.8400999999999996"/>
    <s v="1-1,99 lei"/>
    <n v="1"/>
    <s v="0-0,99 euro"/>
    <n v="0"/>
  </r>
  <r>
    <n v="1560"/>
    <x v="20"/>
    <s v="COMUNA TULGHEŞ"/>
    <x v="0"/>
    <n v="1"/>
    <m/>
    <s v="X"/>
    <s v="X"/>
    <n v="0"/>
    <n v="1098.73"/>
    <n v="0"/>
    <n v="1098.73"/>
    <n v="227.00564037933103"/>
    <n v="2627"/>
    <m/>
    <n v="1138"/>
    <m/>
    <x v="350"/>
    <n v="1138"/>
    <n v="0.41824514655500572"/>
    <n v="8.6412501096052918E-2"/>
    <n v="0.96549209138840075"/>
    <n v="0.19947771562331373"/>
    <n v="4.8400999999999996"/>
    <s v="0-0,99 lei"/>
    <n v="0"/>
    <s v="0-0,99 euro"/>
    <n v="0"/>
  </r>
  <r>
    <n v="1561"/>
    <x v="20"/>
    <s v="COMUNA TUŞNAD"/>
    <x v="0"/>
    <n v="1"/>
    <m/>
    <s v="X"/>
    <s v="X"/>
    <n v="0"/>
    <n v="1861.2"/>
    <n v="0"/>
    <n v="1861.2"/>
    <n v="384.53750955558775"/>
    <n v="1733"/>
    <m/>
    <n v="829"/>
    <m/>
    <x v="1347"/>
    <n v="829"/>
    <n v="1.0739757645701096"/>
    <n v="0.22189123459641533"/>
    <n v="2.2451145958986731"/>
    <n v="0.46385706822145689"/>
    <n v="4.8400999999999996"/>
    <s v="1-1,99 lei"/>
    <n v="1"/>
    <s v="0-0,99 euro"/>
    <n v="0"/>
  </r>
  <r>
    <n v="1562"/>
    <x v="20"/>
    <s v="COMUNA ULIEȘ"/>
    <x v="0"/>
    <n v="1"/>
    <m/>
    <s v="X"/>
    <s v="X"/>
    <n v="118085"/>
    <n v="692"/>
    <n v="0"/>
    <n v="118777"/>
    <n v="24540.195450507224"/>
    <n v="914"/>
    <m/>
    <n v="468"/>
    <m/>
    <x v="576"/>
    <n v="468"/>
    <n v="129.95295404814004"/>
    <n v="26.849229158104183"/>
    <n v="253.79700854700855"/>
    <n v="52.436315065186378"/>
    <n v="4.8400999999999996"/>
    <s v="129-129,99 lei"/>
    <n v="129"/>
    <s v="26-26,99 euro"/>
    <n v="26"/>
  </r>
  <r>
    <n v="1563"/>
    <x v="20"/>
    <s v="COMUNA VĂRȘAG"/>
    <x v="0"/>
    <n v="1"/>
    <m/>
    <s v="X"/>
    <s v="X"/>
    <n v="0"/>
    <n v="956.94"/>
    <n v="0"/>
    <n v="956.94"/>
    <n v="197.71079109935746"/>
    <n v="1323"/>
    <m/>
    <n v="590"/>
    <m/>
    <x v="1348"/>
    <n v="590"/>
    <n v="0.72331065759637192"/>
    <n v="0.14944126311364889"/>
    <n v="1.6219322033898307"/>
    <n v="0.33510303576162281"/>
    <n v="4.8400999999999996"/>
    <s v="0-0,99 lei"/>
    <n v="0"/>
    <s v="0-0,99 euro"/>
    <n v="0"/>
  </r>
  <r>
    <n v="1564"/>
    <x v="20"/>
    <s v="COMUNA VOŞLĂBENI"/>
    <x v="0"/>
    <n v="1"/>
    <m/>
    <s v="X"/>
    <s v="X"/>
    <n v="0"/>
    <n v="0"/>
    <n v="0"/>
    <n v="0"/>
    <n v="0"/>
    <n v="1639"/>
    <m/>
    <n v="994"/>
    <m/>
    <x v="1349"/>
    <n v="994"/>
    <n v="0"/>
    <n v="0"/>
    <n v="0"/>
    <n v="0"/>
    <n v="4.8400999999999996"/>
    <s v="0-0,99 lei"/>
    <n v="0"/>
    <s v="0-0,99 euro"/>
    <n v="0"/>
  </r>
  <r>
    <n v="1565"/>
    <x v="20"/>
    <s v="COMUNA ZETEA"/>
    <x v="0"/>
    <n v="1"/>
    <m/>
    <s v="X"/>
    <s v="X"/>
    <n v="1800"/>
    <n v="1110"/>
    <n v="0"/>
    <n v="2910"/>
    <n v="601.2272473709221"/>
    <n v="4822"/>
    <m/>
    <n v="1321"/>
    <m/>
    <x v="1350"/>
    <n v="1321"/>
    <n v="0.60348403152218999"/>
    <n v="0.12468420725236874"/>
    <n v="2.2028766086298259"/>
    <n v="0.45513039165096297"/>
    <n v="4.8400999999999996"/>
    <s v="0-0,99 lei"/>
    <n v="0"/>
    <s v="0-0,99 euro"/>
    <n v="0"/>
  </r>
  <r>
    <n v="1500"/>
    <x v="20"/>
    <s v="MUNICIPIUL GHEORGHENI"/>
    <x v="0"/>
    <n v="1"/>
    <m/>
    <s v="X"/>
    <s v="X"/>
    <n v="6500"/>
    <n v="7076.13"/>
    <n v="0"/>
    <n v="13576.130000000001"/>
    <n v="2804.9275841408239"/>
    <n v="16328"/>
    <m/>
    <n v="5590"/>
    <m/>
    <x v="1351"/>
    <n v="5590"/>
    <n v="0.83146313081822643"/>
    <n v="0.17178635375678736"/>
    <n v="2.428645796064401"/>
    <n v="0.50177595422912769"/>
    <n v="4.8400999999999996"/>
    <s v="0-0,99 lei"/>
    <n v="0"/>
    <s v="0-0,99 euro"/>
    <n v="0"/>
  </r>
  <r>
    <n v="1499"/>
    <x v="20"/>
    <s v="MUNICIPIUL MIERCUREA CIUC"/>
    <x v="0"/>
    <n v="1"/>
    <m/>
    <s v="X"/>
    <s v="X"/>
    <n v="28800"/>
    <n v="25971.46"/>
    <n v="0"/>
    <n v="54771.46"/>
    <n v="11316.183549926654"/>
    <n v="34427"/>
    <m/>
    <n v="11108"/>
    <m/>
    <x v="1352"/>
    <n v="11108"/>
    <n v="1.5909448978999041"/>
    <n v="0.32870083219352991"/>
    <n v="4.9308120273676632"/>
    <n v="1.0187417671882115"/>
    <n v="4.8400999999999996"/>
    <s v="1-1,99 lei"/>
    <n v="1"/>
    <s v="0-0,99 euro"/>
    <n v="0"/>
  </r>
  <r>
    <n v="1501"/>
    <x v="20"/>
    <s v="MUNICIPIUL ODORHEIU SECUIESC"/>
    <x v="0"/>
    <n v="1"/>
    <m/>
    <s v="X"/>
    <s v="X"/>
    <n v="18200"/>
    <n v="24366.400000000001"/>
    <n v="0"/>
    <n v="42566.400000000001"/>
    <n v="8794.5290386562265"/>
    <n v="31385"/>
    <m/>
    <n v="12840"/>
    <m/>
    <x v="1353"/>
    <n v="12840"/>
    <n v="1.3562657320375977"/>
    <n v="0.28021440301597028"/>
    <n v="3.3151401869158881"/>
    <n v="0.68493216811964386"/>
    <n v="4.8400999999999996"/>
    <s v="1-1,99 lei"/>
    <n v="1"/>
    <s v="0-0,99 euro"/>
    <n v="0"/>
  </r>
  <r>
    <n v="1502"/>
    <x v="20"/>
    <s v="MUNICIPIUL TOPLIȚA"/>
    <x v="0"/>
    <n v="1"/>
    <m/>
    <s v="X"/>
    <s v="X"/>
    <n v="0"/>
    <n v="14610"/>
    <n v="0"/>
    <n v="14610"/>
    <n v="3018.5326749447327"/>
    <n v="13017"/>
    <m/>
    <n v="4901"/>
    <m/>
    <x v="1354"/>
    <n v="4901"/>
    <n v="1.1223784282092648"/>
    <n v="0.23189157831641183"/>
    <n v="2.9810242807590286"/>
    <n v="0.61590138235966796"/>
    <n v="4.8400999999999996"/>
    <s v="1-1,99 lei"/>
    <n v="1"/>
    <s v="0-0,99 euro"/>
    <n v="0"/>
  </r>
  <r>
    <n v="1503"/>
    <x v="20"/>
    <s v="ORAȘUL BĂILE TUȘNAD"/>
    <x v="0"/>
    <n v="1"/>
    <m/>
    <s v="X"/>
    <s v="X"/>
    <n v="0"/>
    <n v="0"/>
    <n v="0"/>
    <n v="0"/>
    <n v="0"/>
    <n v="1372"/>
    <m/>
    <n v="833"/>
    <m/>
    <x v="1355"/>
    <n v="833"/>
    <n v="0"/>
    <n v="0"/>
    <n v="0"/>
    <n v="0"/>
    <n v="4.8400999999999996"/>
    <s v="0-0,99 lei"/>
    <n v="0"/>
    <s v="0-0,99 euro"/>
    <n v="0"/>
  </r>
  <r>
    <n v="1504"/>
    <x v="20"/>
    <s v="ORAȘUL BĂLAN"/>
    <x v="0"/>
    <n v="1"/>
    <m/>
    <s v="X"/>
    <s v="X"/>
    <n v="0"/>
    <n v="2369.44"/>
    <n v="0"/>
    <n v="2369.44"/>
    <n v="489.54360447098207"/>
    <n v="6310"/>
    <m/>
    <n v="2041"/>
    <m/>
    <x v="1356"/>
    <n v="2041"/>
    <n v="0.37550554675118858"/>
    <n v="7.7582187713309367E-2"/>
    <n v="1.1609211170994611"/>
    <n v="0.23985477926064777"/>
    <n v="4.8400999999999996"/>
    <s v="0-0,99 lei"/>
    <n v="0"/>
    <s v="0-0,99 euro"/>
    <n v="0"/>
  </r>
  <r>
    <n v="1505"/>
    <x v="20"/>
    <s v="ORAȘUL BORSEC"/>
    <x v="0"/>
    <n v="1"/>
    <m/>
    <s v="X"/>
    <s v="X"/>
    <n v="3000"/>
    <n v="879"/>
    <n v="0"/>
    <n v="3879"/>
    <n v="801.42972252639413"/>
    <n v="2306"/>
    <m/>
    <n v="1110"/>
    <m/>
    <x v="1313"/>
    <n v="1110"/>
    <n v="1.6821335646140503"/>
    <n v="0.3475410765509081"/>
    <n v="3.4945945945945946"/>
    <n v="0.72200875903278749"/>
    <n v="4.8400999999999996"/>
    <s v="1-1,99 lei"/>
    <n v="1"/>
    <s v="0-0,99 euro"/>
    <n v="0"/>
  </r>
  <r>
    <n v="1506"/>
    <x v="20"/>
    <s v="ORAȘUL CRISTURU SECUIESC"/>
    <x v="0"/>
    <n v="1"/>
    <m/>
    <s v="X"/>
    <s v="X"/>
    <n v="8000"/>
    <n v="12000"/>
    <n v="0"/>
    <n v="20000"/>
    <n v="4132.1460300407016"/>
    <n v="8878"/>
    <m/>
    <n v="4756"/>
    <m/>
    <x v="1357"/>
    <n v="4756"/>
    <n v="2.2527596305474207"/>
    <n v="0.46543658820012407"/>
    <n v="4.2052144659377628"/>
    <n v="0.86882801304472279"/>
    <n v="4.8400999999999996"/>
    <s v="2-2,99 lei"/>
    <n v="2"/>
    <s v="0-0,99 euro"/>
    <n v="0"/>
  </r>
  <r>
    <n v="1507"/>
    <x v="20"/>
    <s v="ORAȘUL VLĂHIȚA"/>
    <x v="0"/>
    <n v="1"/>
    <m/>
    <s v="X"/>
    <s v="X"/>
    <n v="3600"/>
    <n v="5096"/>
    <n v="0"/>
    <n v="8696"/>
    <n v="1796.6570938616971"/>
    <n v="6169"/>
    <m/>
    <n v="3063"/>
    <m/>
    <x v="1358"/>
    <n v="3063"/>
    <n v="1.4096287891068244"/>
    <n v="0.29123960023694234"/>
    <n v="2.8390466862553052"/>
    <n v="0.58656777468550347"/>
    <n v="4.8400999999999996"/>
    <s v="1-1,99 lei"/>
    <n v="1"/>
    <s v="0-0,99 euro"/>
    <n v="0"/>
  </r>
  <r>
    <m/>
    <x v="21"/>
    <s v="A JUDEȚ"/>
    <x v="0"/>
    <m/>
    <m/>
    <m/>
    <m/>
    <n v="0"/>
    <n v="33040"/>
    <n v="0"/>
    <n v="33040"/>
    <n v="6826.3052416272394"/>
    <m/>
    <m/>
    <m/>
    <m/>
    <x v="0"/>
    <n v="0"/>
    <m/>
    <m/>
    <m/>
    <m/>
    <n v="4.8400999999999996"/>
    <m/>
    <m/>
    <m/>
    <m/>
  </r>
  <r>
    <n v="1580"/>
    <x v="21"/>
    <s v="COMUNA BAIA DE CRIŞ"/>
    <x v="0"/>
    <n v="1"/>
    <m/>
    <s v="X"/>
    <s v="X"/>
    <n v="5040"/>
    <n v="8958"/>
    <n v="0"/>
    <n v="13998"/>
    <n v="2892.0890064254872"/>
    <n v="2141"/>
    <m/>
    <n v="1368"/>
    <m/>
    <x v="1359"/>
    <n v="1368"/>
    <n v="6.5380663241475947"/>
    <n v="1.3508122402734644"/>
    <n v="10.232456140350877"/>
    <n v="2.1141001508958239"/>
    <n v="4.8400999999999996"/>
    <s v="6-6,99 lei"/>
    <n v="6"/>
    <s v="1-1,99 euro"/>
    <n v="1"/>
  </r>
  <r>
    <n v="1581"/>
    <x v="21"/>
    <s v="COMUNA BALŞA"/>
    <x v="0"/>
    <n v="1"/>
    <m/>
    <s v="X"/>
    <s v="X"/>
    <n v="0"/>
    <n v="24825"/>
    <n v="0"/>
    <n v="24825"/>
    <n v="5129.026259788021"/>
    <n v="692"/>
    <m/>
    <n v="715"/>
    <m/>
    <x v="37"/>
    <n v="715"/>
    <n v="35.874277456647398"/>
    <n v="7.4118876586532094"/>
    <n v="34.72027972027972"/>
    <n v="7.173463300402827"/>
    <n v="4.8400999999999996"/>
    <s v="35-35,99 lei"/>
    <n v="35"/>
    <s v="7-7,99 euro"/>
    <n v="7"/>
  </r>
  <r>
    <n v="1582"/>
    <x v="21"/>
    <s v="COMUNA BARU"/>
    <x v="0"/>
    <n v="1"/>
    <m/>
    <s v="X"/>
    <s v="X"/>
    <n v="0"/>
    <n v="9915.7800000000007"/>
    <n v="0"/>
    <n v="9915.7800000000007"/>
    <n v="2048.6725480878499"/>
    <n v="2289"/>
    <m/>
    <n v="1559"/>
    <m/>
    <x v="1043"/>
    <n v="1559"/>
    <n v="4.3319266055045871"/>
    <n v="0.89500766626817385"/>
    <n v="6.360346375881976"/>
    <n v="1.3140940013392237"/>
    <n v="4.8400999999999996"/>
    <s v="4-4,99 lei"/>
    <n v="4"/>
    <s v="0-0,99 euro"/>
    <n v="0"/>
  </r>
  <r>
    <n v="1583"/>
    <x v="21"/>
    <s v="COMUNA BĂCIA"/>
    <x v="0"/>
    <n v="1"/>
    <m/>
    <s v="X"/>
    <s v="X"/>
    <n v="1350"/>
    <n v="500"/>
    <n v="0"/>
    <n v="1850"/>
    <n v="382.22350777876494"/>
    <n v="1567"/>
    <m/>
    <n v="1023"/>
    <m/>
    <x v="771"/>
    <n v="1023"/>
    <n v="1.1805998723675815"/>
    <n v="0.24392055378351304"/>
    <n v="1.8084066471163245"/>
    <n v="0.37363001737904689"/>
    <n v="4.8400999999999996"/>
    <s v="1-1,99 lei"/>
    <n v="1"/>
    <s v="0-0,99 euro"/>
    <n v="0"/>
  </r>
  <r>
    <n v="1584"/>
    <x v="21"/>
    <s v="COMUNA BĂIŢA"/>
    <x v="0"/>
    <n v="1"/>
    <m/>
    <s v="X"/>
    <s v="X"/>
    <n v="9000"/>
    <n v="9182"/>
    <n v="0"/>
    <n v="18182"/>
    <n v="3756.5339559100021"/>
    <n v="2899"/>
    <m/>
    <n v="1939"/>
    <m/>
    <x v="1360"/>
    <n v="1939"/>
    <n v="6.271817868230424"/>
    <n v="1.2958033652673342"/>
    <n v="9.376998452810728"/>
    <n v="1.9373563465239825"/>
    <n v="4.8400999999999996"/>
    <s v="6-6,99 lei"/>
    <n v="6"/>
    <s v="1-1,99 euro"/>
    <n v="1"/>
  </r>
  <r>
    <n v="1585"/>
    <x v="21"/>
    <s v="COMUNA BĂNIŢA"/>
    <x v="0"/>
    <n v="1"/>
    <m/>
    <s v="X"/>
    <s v="X"/>
    <n v="0"/>
    <n v="8704"/>
    <n v="0"/>
    <n v="8704"/>
    <n v="1798.3099522737134"/>
    <n v="989"/>
    <m/>
    <n v="761"/>
    <m/>
    <x v="1361"/>
    <n v="761"/>
    <n v="8.8008088978766423"/>
    <n v="1.8183113774253927"/>
    <n v="11.437582128777924"/>
    <n v="2.3630879793347086"/>
    <n v="4.8400999999999996"/>
    <s v="8-8,99 lei"/>
    <n v="8"/>
    <s v="1-1,99 euro"/>
    <n v="1"/>
  </r>
  <r>
    <n v="1586"/>
    <x v="21"/>
    <s v="COMUNA BĂTRÂNA"/>
    <x v="0"/>
    <n v="1"/>
    <m/>
    <s v="X"/>
    <s v="X"/>
    <n v="0"/>
    <n v="7419"/>
    <n v="0"/>
    <n v="7419"/>
    <n v="1532.8195698435984"/>
    <n v="98"/>
    <m/>
    <n v="150"/>
    <m/>
    <x v="1362"/>
    <n v="150"/>
    <n v="75.704081632653057"/>
    <n v="15.641016018812229"/>
    <n v="49.46"/>
    <n v="10.218797132290655"/>
    <n v="4.8400999999999996"/>
    <s v="75-75,99 lei"/>
    <n v="75"/>
    <s v="15-15,99 euro"/>
    <n v="15"/>
  </r>
  <r>
    <n v="1587"/>
    <x v="21"/>
    <s v="COMUNA BERIU"/>
    <x v="0"/>
    <n v="1"/>
    <m/>
    <s v="X"/>
    <s v="X"/>
    <n v="12000"/>
    <n v="3669"/>
    <n v="0"/>
    <n v="15669"/>
    <n v="3237.3298072353878"/>
    <n v="2870"/>
    <m/>
    <n v="1589"/>
    <m/>
    <x v="367"/>
    <n v="1589"/>
    <n v="5.4595818815331008"/>
    <n v="1.1279894798729575"/>
    <n v="9.8609188168659543"/>
    <n v="2.0373378270833151"/>
    <n v="4.8400999999999996"/>
    <s v="5-5,99 lei"/>
    <n v="5"/>
    <s v="1-1,99 euro"/>
    <n v="1"/>
  </r>
  <r>
    <n v="1588"/>
    <x v="21"/>
    <s v="COMUNA BLĂJENI"/>
    <x v="0"/>
    <n v="1"/>
    <m/>
    <s v="X"/>
    <s v="X"/>
    <n v="3600"/>
    <n v="560"/>
    <n v="0"/>
    <n v="4160"/>
    <n v="859.48637424846606"/>
    <n v="866"/>
    <m/>
    <n v="755"/>
    <m/>
    <x v="1363"/>
    <n v="755"/>
    <n v="4.8036951501154732"/>
    <n v="0.99247849220377149"/>
    <n v="5.5099337748344368"/>
    <n v="1.138392548673465"/>
    <n v="4.8400999999999996"/>
    <s v="4-4,99 lei"/>
    <n v="4"/>
    <s v="0-0,99 euro"/>
    <n v="0"/>
  </r>
  <r>
    <n v="1589"/>
    <x v="21"/>
    <s v="COMUNA BOŞOROD"/>
    <x v="0"/>
    <n v="1"/>
    <m/>
    <s v="X"/>
    <s v="X"/>
    <n v="1800"/>
    <n v="11132.42"/>
    <n v="0"/>
    <n v="12932.42"/>
    <n v="2671.9323980909489"/>
    <n v="1617"/>
    <m/>
    <n v="1217"/>
    <m/>
    <x v="1364"/>
    <n v="1217"/>
    <n v="7.9977860235003089"/>
    <n v="1.6524009883060908"/>
    <n v="10.626474938373049"/>
    <n v="2.1955073114962604"/>
    <n v="4.8400999999999996"/>
    <s v="8-8,99 lei"/>
    <n v="8"/>
    <s v="1-1,99 euro"/>
    <n v="1"/>
  </r>
  <r>
    <n v="1590"/>
    <x v="21"/>
    <s v="COMUNA BRĂNIŞCA"/>
    <x v="0"/>
    <n v="1"/>
    <m/>
    <s v="X"/>
    <s v="X"/>
    <n v="0"/>
    <n v="10355"/>
    <n v="0"/>
    <n v="10355"/>
    <n v="2139.4186070535734"/>
    <n v="1346"/>
    <m/>
    <n v="880"/>
    <m/>
    <x v="132"/>
    <n v="880"/>
    <n v="7.6931649331352157"/>
    <n v="1.5894640468451511"/>
    <n v="11.767045454545455"/>
    <n v="2.4311575080154242"/>
    <n v="4.8400999999999996"/>
    <s v="7-7,99 lei"/>
    <n v="7"/>
    <s v="1-1,99 euro"/>
    <n v="1"/>
  </r>
  <r>
    <n v="1591"/>
    <x v="21"/>
    <s v="COMUNA BRETEA ROMÂNĂ"/>
    <x v="0"/>
    <n v="1"/>
    <m/>
    <s v="X"/>
    <s v="X"/>
    <n v="11000"/>
    <n v="12623"/>
    <n v="0"/>
    <n v="23623"/>
    <n v="4880.6842833825749"/>
    <n v="2406"/>
    <m/>
    <n v="1887"/>
    <m/>
    <x v="1108"/>
    <n v="1887"/>
    <n v="9.8183707398171247"/>
    <n v="2.0285470837001558"/>
    <n v="12.518812930577637"/>
    <n v="2.5864781575954292"/>
    <n v="4.8400999999999996"/>
    <s v="9-9,99 lei"/>
    <n v="9"/>
    <s v="2-2,99 euro"/>
    <n v="2"/>
  </r>
  <r>
    <n v="1592"/>
    <x v="21"/>
    <s v="COMUNA BUCEŞ"/>
    <x v="0"/>
    <n v="1"/>
    <m/>
    <s v="X"/>
    <s v="X"/>
    <n v="1200"/>
    <n v="8400"/>
    <n v="0"/>
    <n v="9600"/>
    <n v="1983.430094419537"/>
    <n v="1517"/>
    <m/>
    <n v="993"/>
    <m/>
    <x v="1365"/>
    <n v="993"/>
    <n v="6.3282794990112059"/>
    <n v="1.307468750441356"/>
    <n v="9.667673716012084"/>
    <n v="1.9974119782674089"/>
    <n v="4.8400999999999996"/>
    <s v="6-6,99 lei"/>
    <n v="6"/>
    <s v="1-1,99 euro"/>
    <n v="1"/>
  </r>
  <r>
    <n v="1593"/>
    <x v="21"/>
    <s v="COMUNA BUCUREŞCI"/>
    <x v="0"/>
    <n v="1"/>
    <m/>
    <s v="X"/>
    <s v="X"/>
    <n v="2700"/>
    <n v="6700"/>
    <n v="0"/>
    <n v="9400"/>
    <n v="1942.1086341191299"/>
    <n v="1308"/>
    <m/>
    <n v="1116"/>
    <m/>
    <x v="65"/>
    <n v="1116"/>
    <n v="7.186544342507645"/>
    <n v="1.4847925337302217"/>
    <n v="8.4229390681003586"/>
    <n v="1.7402407115762812"/>
    <n v="4.8400999999999996"/>
    <s v="7-7,99 lei"/>
    <n v="7"/>
    <s v="1-1,99 euro"/>
    <n v="1"/>
  </r>
  <r>
    <n v="1594"/>
    <x v="21"/>
    <s v="COMUNA BULZEŞTII DE SUS"/>
    <x v="0"/>
    <n v="1"/>
    <m/>
    <s v="X"/>
    <s v="X"/>
    <n v="400"/>
    <n v="4539"/>
    <n v="0"/>
    <n v="4939"/>
    <n v="1020.4334621185513"/>
    <n v="224"/>
    <m/>
    <n v="323"/>
    <m/>
    <x v="1366"/>
    <n v="323"/>
    <n v="22.049107142857142"/>
    <n v="4.5555065273149618"/>
    <n v="15.291021671826625"/>
    <n v="3.1592367248252362"/>
    <n v="4.8400999999999996"/>
    <s v="22-22,99 lei"/>
    <n v="22"/>
    <s v="4-4,99 euro"/>
    <n v="4"/>
  </r>
  <r>
    <n v="1595"/>
    <x v="21"/>
    <s v="COMUNA BUNILA"/>
    <x v="0"/>
    <n v="1"/>
    <m/>
    <s v="X"/>
    <s v="X"/>
    <n v="19243"/>
    <n v="17743.09"/>
    <n v="0"/>
    <n v="36986.089999999997"/>
    <n v="7641.5962480114049"/>
    <n v="353"/>
    <m/>
    <n v="306"/>
    <m/>
    <x v="1367"/>
    <n v="306"/>
    <n v="104.77645892351273"/>
    <n v="21.647581439125794"/>
    <n v="120.86957516339868"/>
    <n v="24.972536758207205"/>
    <n v="4.8400999999999996"/>
    <s v="104-104,99 lei"/>
    <n v="104"/>
    <s v="21-21,99 euro"/>
    <n v="21"/>
  </r>
  <r>
    <n v="1596"/>
    <x v="21"/>
    <s v="COMUNA BURJUC"/>
    <x v="0"/>
    <n v="1"/>
    <m/>
    <s v="X"/>
    <s v="X"/>
    <n v="2750"/>
    <n v="16290.03"/>
    <n v="0"/>
    <n v="19040.03"/>
    <n v="3933.809218817793"/>
    <n v="664"/>
    <m/>
    <n v="576"/>
    <m/>
    <x v="1368"/>
    <n v="576"/>
    <n v="28.674743975903613"/>
    <n v="5.9244114741231826"/>
    <n v="33.055607638888887"/>
    <n v="6.8295298937808901"/>
    <n v="4.8400999999999996"/>
    <s v="28-28,99 lei"/>
    <n v="28"/>
    <s v="5-5,99 euro"/>
    <n v="5"/>
  </r>
  <r>
    <n v="1597"/>
    <x v="21"/>
    <s v="COMUNA CÂRJIȚI"/>
    <x v="0"/>
    <n v="1"/>
    <m/>
    <s v="X"/>
    <s v="X"/>
    <n v="0"/>
    <n v="10973"/>
    <n v="0"/>
    <n v="10973"/>
    <n v="2267.1019193818311"/>
    <n v="584"/>
    <m/>
    <n v="525"/>
    <m/>
    <x v="1369"/>
    <n v="525"/>
    <n v="18.789383561643834"/>
    <n v="3.8820238345579301"/>
    <n v="20.900952380952383"/>
    <n v="4.3182893702511072"/>
    <n v="4.8400999999999996"/>
    <s v="18-18,99 lei"/>
    <n v="18"/>
    <s v="3-3,99 euro"/>
    <n v="3"/>
  </r>
  <r>
    <n v="1598"/>
    <x v="21"/>
    <s v="COMUNA CERBĂL"/>
    <x v="0"/>
    <n v="1"/>
    <m/>
    <s v="X"/>
    <s v="X"/>
    <n v="11130"/>
    <n v="7238"/>
    <n v="2000"/>
    <n v="20368"/>
    <n v="4208.1775169934508"/>
    <n v="402"/>
    <m/>
    <n v="402"/>
    <m/>
    <x v="1370"/>
    <n v="402"/>
    <n v="50.666666666666664"/>
    <n v="10.468103276103111"/>
    <n v="50.666666666666664"/>
    <n v="10.468103276103111"/>
    <n v="4.8400999999999996"/>
    <s v="50-50,99 lei"/>
    <n v="50"/>
    <s v="10-10,99 euro"/>
    <n v="10"/>
  </r>
  <r>
    <n v="1599"/>
    <x v="21"/>
    <s v="COMUNA CERTEJU DE SUS"/>
    <x v="0"/>
    <n v="1"/>
    <m/>
    <s v="X"/>
    <s v="X"/>
    <n v="14800"/>
    <n v="18219.240000000002"/>
    <n v="0"/>
    <n v="33019.240000000005"/>
    <n v="6822.0160740480587"/>
    <n v="2489"/>
    <m/>
    <n v="1697"/>
    <m/>
    <x v="323"/>
    <n v="1697"/>
    <n v="13.266066693451187"/>
    <n v="2.7408662410799756"/>
    <n v="19.45741897466117"/>
    <n v="4.0200448285492394"/>
    <n v="4.8400999999999996"/>
    <s v="13-13,99 lei"/>
    <n v="13"/>
    <s v="2-2,99 euro"/>
    <n v="2"/>
  </r>
  <r>
    <n v="1600"/>
    <x v="21"/>
    <s v="COMUNA CRIŞCIOR"/>
    <x v="0"/>
    <n v="1"/>
    <m/>
    <s v="X"/>
    <s v="X"/>
    <n v="6000"/>
    <n v="5472"/>
    <n v="0"/>
    <n v="11472"/>
    <n v="2370.1989628313468"/>
    <n v="3268"/>
    <m/>
    <n v="1790"/>
    <m/>
    <x v="1371"/>
    <n v="1790"/>
    <n v="3.510403916768666"/>
    <n v="0.72527508042574873"/>
    <n v="6.4089385474860334"/>
    <n v="1.3241334987884619"/>
    <n v="4.8400999999999996"/>
    <s v="3-3,99 lei"/>
    <n v="3"/>
    <s v="0-0,99 euro"/>
    <n v="0"/>
  </r>
  <r>
    <n v="1601"/>
    <x v="21"/>
    <s v="COMUNA DENSUŞ"/>
    <x v="0"/>
    <n v="1"/>
    <m/>
    <s v="X"/>
    <s v="X"/>
    <n v="2500"/>
    <n v="2409"/>
    <n v="0"/>
    <n v="4909"/>
    <n v="1014.2352430734903"/>
    <n v="1251"/>
    <m/>
    <n v="1013"/>
    <m/>
    <x v="1372"/>
    <n v="1013"/>
    <n v="3.9240607513988808"/>
    <n v="0.81073960277657098"/>
    <n v="4.846001974333662"/>
    <n v="1.0012193909906124"/>
    <n v="4.8400999999999996"/>
    <s v="3-3,99 lei"/>
    <n v="3"/>
    <s v="0-0,99 euro"/>
    <n v="0"/>
  </r>
  <r>
    <n v="1602"/>
    <x v="21"/>
    <s v="COMUNA DOBRA"/>
    <x v="0"/>
    <n v="1"/>
    <m/>
    <s v="X"/>
    <s v="X"/>
    <n v="4800"/>
    <n v="8929"/>
    <n v="0"/>
    <n v="13729"/>
    <n v="2836.5116423214399"/>
    <n v="2611"/>
    <m/>
    <n v="1875"/>
    <m/>
    <x v="385"/>
    <n v="1875"/>
    <n v="5.2581386441976257"/>
    <n v="1.0863698362012408"/>
    <n v="7.3221333333333334"/>
    <n v="1.5128062092381014"/>
    <n v="4.8400999999999996"/>
    <s v="5-5,99 lei"/>
    <n v="5"/>
    <s v="1-1,99 euro"/>
    <n v="1"/>
  </r>
  <r>
    <n v="1603"/>
    <x v="21"/>
    <s v="COMUNA GENERAL BERTHELOT"/>
    <x v="0"/>
    <n v="1"/>
    <m/>
    <s v="X"/>
    <s v="X"/>
    <n v="4000"/>
    <n v="4434.1000000000004"/>
    <n v="0"/>
    <n v="8434.1"/>
    <n v="1742.5466415983142"/>
    <n v="752"/>
    <m/>
    <n v="582"/>
    <m/>
    <x v="1373"/>
    <n v="582"/>
    <n v="11.215558510638298"/>
    <n v="2.3172162787211623"/>
    <n v="14.491580756013747"/>
    <n v="2.9940663944988217"/>
    <n v="4.8400999999999996"/>
    <s v="11-11,99 lei"/>
    <n v="11"/>
    <s v="2-2,99 euro"/>
    <n v="2"/>
  </r>
  <r>
    <n v="1604"/>
    <x v="21"/>
    <s v="COMUNA GHELARI"/>
    <x v="0"/>
    <n v="1"/>
    <m/>
    <s v="X"/>
    <s v="X"/>
    <n v="22207"/>
    <n v="23247"/>
    <n v="0"/>
    <n v="45454"/>
    <n v="9391.1282824735026"/>
    <n v="1739"/>
    <m/>
    <n v="1040"/>
    <m/>
    <x v="431"/>
    <n v="1040"/>
    <n v="26.138010350776309"/>
    <n v="5.4003037852061544"/>
    <n v="43.705769230769228"/>
    <n v="9.0299310408399069"/>
    <n v="4.8400999999999996"/>
    <s v="26-26,99 lei"/>
    <n v="26"/>
    <s v="5-5,99 euro"/>
    <n v="5"/>
  </r>
  <r>
    <n v="1605"/>
    <x v="21"/>
    <s v="COMUNA GURASADA"/>
    <x v="0"/>
    <n v="1"/>
    <m/>
    <s v="X"/>
    <s v="X"/>
    <n v="2000"/>
    <n v="5961.92"/>
    <n v="0"/>
    <n v="7961.92"/>
    <n v="1644.9908059750833"/>
    <n v="1104"/>
    <m/>
    <n v="707"/>
    <m/>
    <x v="63"/>
    <n v="707"/>
    <n v="7.2118840579710142"/>
    <n v="1.4900279039629378"/>
    <n v="11.261555869872701"/>
    <n v="2.3267196689888023"/>
    <n v="4.8400999999999996"/>
    <s v="7-7,99 lei"/>
    <n v="7"/>
    <s v="1-1,99 euro"/>
    <n v="1"/>
  </r>
  <r>
    <n v="1606"/>
    <x v="21"/>
    <s v="COMUNA HĂRĂU"/>
    <x v="0"/>
    <n v="1"/>
    <m/>
    <s v="X"/>
    <s v="X"/>
    <n v="5760"/>
    <n v="5971.45"/>
    <n v="0"/>
    <n v="11731.45"/>
    <n v="2423.80322720605"/>
    <n v="1774"/>
    <m/>
    <n v="1079"/>
    <m/>
    <x v="1374"/>
    <n v="1079"/>
    <n v="6.6129932356257051"/>
    <n v="1.3662926872638388"/>
    <n v="10.872520852641335"/>
    <n v="2.2463421938888324"/>
    <n v="4.8400999999999996"/>
    <s v="6-6,99 lei"/>
    <n v="6"/>
    <s v="1-1,99 euro"/>
    <n v="1"/>
  </r>
  <r>
    <n v="1607"/>
    <x v="21"/>
    <s v="COMUNA ILIA"/>
    <x v="0"/>
    <n v="1"/>
    <m/>
    <s v="X"/>
    <s v="X"/>
    <n v="24500"/>
    <n v="5733"/>
    <n v="0"/>
    <n v="30233"/>
    <n v="6246.3585463110276"/>
    <n v="3052"/>
    <m/>
    <n v="2134"/>
    <m/>
    <x v="177"/>
    <n v="2134"/>
    <n v="9.9059633027522942"/>
    <n v="2.0466443467598388"/>
    <n v="14.167291471415183"/>
    <n v="2.9270658605018873"/>
    <n v="4.8400999999999996"/>
    <s v="9-9,99 lei"/>
    <n v="9"/>
    <s v="2-2,99 euro"/>
    <n v="2"/>
  </r>
  <r>
    <n v="1608"/>
    <x v="21"/>
    <s v="COMUNA LĂPUGIU DE JOS"/>
    <x v="0"/>
    <n v="1"/>
    <m/>
    <s v="X"/>
    <s v="X"/>
    <n v="6000"/>
    <n v="7721.48"/>
    <n v="0"/>
    <n v="13721.48"/>
    <n v="2834.9579554141446"/>
    <n v="1082"/>
    <m/>
    <n v="1058"/>
    <m/>
    <x v="1375"/>
    <n v="1058"/>
    <n v="12.681589648798521"/>
    <n v="2.6201090160944034"/>
    <n v="12.969262759924385"/>
    <n v="2.6795443812988133"/>
    <n v="4.8400999999999996"/>
    <s v="12-12,99 lei"/>
    <n v="12"/>
    <s v="2-2,99 euro"/>
    <n v="2"/>
  </r>
  <r>
    <n v="1609"/>
    <x v="21"/>
    <s v="COMUNA LELESE"/>
    <x v="0"/>
    <n v="1"/>
    <m/>
    <s v="X"/>
    <s v="X"/>
    <n v="1500"/>
    <n v="3220.16"/>
    <n v="0"/>
    <n v="4720.16"/>
    <n v="975.21952025784594"/>
    <n v="316"/>
    <m/>
    <n v="218"/>
    <m/>
    <x v="1376"/>
    <n v="218"/>
    <n v="14.937215189873417"/>
    <n v="3.0861377223349553"/>
    <n v="21.652110091743118"/>
    <n v="4.4734840378800271"/>
    <n v="4.8400999999999996"/>
    <s v="14-14,99 lei"/>
    <n v="14"/>
    <s v="3-3,99 euro"/>
    <n v="3"/>
  </r>
  <r>
    <n v="1610"/>
    <x v="21"/>
    <s v="COMUNA LUNCA CERNII DE JOS"/>
    <x v="0"/>
    <n v="1"/>
    <m/>
    <s v="X"/>
    <s v="X"/>
    <n v="3000"/>
    <n v="5000"/>
    <n v="0"/>
    <n v="8000"/>
    <n v="1652.8584120162807"/>
    <n v="748"/>
    <m/>
    <n v="500"/>
    <m/>
    <x v="1377"/>
    <n v="500"/>
    <n v="10.695187165775401"/>
    <n v="2.2097037593800546"/>
    <n v="16"/>
    <n v="3.3057168240325612"/>
    <n v="4.8400999999999996"/>
    <s v="10-10,99 lei"/>
    <n v="10"/>
    <s v="2-2,99 euro"/>
    <n v="2"/>
  </r>
  <r>
    <n v="1611"/>
    <x v="21"/>
    <s v="COMUNA LUNCOIU DE JOS"/>
    <x v="0"/>
    <n v="1"/>
    <m/>
    <s v="X"/>
    <s v="X"/>
    <n v="3600"/>
    <n v="5355.08"/>
    <n v="0"/>
    <n v="8955.08"/>
    <n v="1850.1849135348446"/>
    <n v="1508"/>
    <m/>
    <n v="1071"/>
    <m/>
    <x v="1378"/>
    <n v="1071"/>
    <n v="5.9383819628647219"/>
    <n v="1.2269130726358386"/>
    <n v="8.3614192343604099"/>
    <n v="1.727530264738417"/>
    <n v="4.8400999999999996"/>
    <s v="5-5,99 lei"/>
    <n v="5"/>
    <s v="1-1,99 euro"/>
    <n v="1"/>
  </r>
  <r>
    <n v="1612"/>
    <x v="21"/>
    <s v="COMUNA MĂRTINEŞTI"/>
    <x v="0"/>
    <n v="1"/>
    <m/>
    <s v="X"/>
    <s v="X"/>
    <n v="2500"/>
    <n v="843"/>
    <n v="0"/>
    <n v="3343"/>
    <n v="690.68820892130339"/>
    <n v="992"/>
    <m/>
    <n v="831"/>
    <m/>
    <x v="1379"/>
    <n v="831"/>
    <n v="3.369959677419355"/>
    <n v="0.69625827512228167"/>
    <n v="4.0228640192539107"/>
    <n v="0.83115307932768157"/>
    <n v="4.8400999999999996"/>
    <s v="3-3,99 lei"/>
    <n v="3"/>
    <s v="0-0,99 euro"/>
    <n v="0"/>
  </r>
  <r>
    <n v="1613"/>
    <x v="21"/>
    <s v="COMUNA ORĂŞTIOARA DE SUS"/>
    <x v="0"/>
    <n v="1"/>
    <m/>
    <s v="X"/>
    <s v="X"/>
    <n v="10000"/>
    <n v="8427.82"/>
    <n v="0"/>
    <n v="18427.82"/>
    <n v="3807.3221627652324"/>
    <n v="1829"/>
    <m/>
    <n v="1370"/>
    <m/>
    <x v="1380"/>
    <n v="1370"/>
    <n v="10.075352651722252"/>
    <n v="2.0816414230537084"/>
    <n v="13.450963503649636"/>
    <n v="2.7790672720914107"/>
    <n v="4.8400999999999996"/>
    <s v="10-10,99 lei"/>
    <n v="10"/>
    <s v="2-2,99 euro"/>
    <n v="2"/>
  </r>
  <r>
    <n v="1614"/>
    <x v="21"/>
    <s v="COMUNA PEŞTIŞU MIC"/>
    <x v="0"/>
    <n v="1"/>
    <m/>
    <s v="X"/>
    <s v="X"/>
    <n v="5000"/>
    <n v="17693"/>
    <n v="0"/>
    <n v="22693"/>
    <n v="4688.539492985682"/>
    <n v="998"/>
    <m/>
    <n v="818"/>
    <m/>
    <x v="106"/>
    <n v="818"/>
    <n v="22.738476953907817"/>
    <n v="4.6979353637131078"/>
    <n v="27.742053789731052"/>
    <n v="5.7317108716206384"/>
    <n v="4.8400999999999996"/>
    <s v="22-22,99 lei"/>
    <n v="22"/>
    <s v="4-4,99 euro"/>
    <n v="4"/>
  </r>
  <r>
    <n v="1615"/>
    <x v="21"/>
    <s v="COMUNA PUI"/>
    <x v="0"/>
    <n v="1"/>
    <m/>
    <s v="X"/>
    <s v="X"/>
    <n v="19200"/>
    <n v="15225"/>
    <n v="0"/>
    <n v="34425"/>
    <n v="7112.4563542075584"/>
    <n v="3469"/>
    <m/>
    <n v="2476"/>
    <m/>
    <x v="1381"/>
    <n v="2476"/>
    <n v="9.9236091092533876"/>
    <n v="2.0502900992238566"/>
    <n v="13.903473344103393"/>
    <n v="2.8725591091306777"/>
    <n v="4.8400999999999996"/>
    <s v="9-9,99 lei"/>
    <n v="9"/>
    <s v="2-2,99 euro"/>
    <n v="2"/>
  </r>
  <r>
    <n v="1616"/>
    <x v="21"/>
    <s v="COMUNA RAPOLTU MARE"/>
    <x v="0"/>
    <n v="1"/>
    <m/>
    <s v="X"/>
    <s v="X"/>
    <n v="7500"/>
    <n v="5791"/>
    <n v="0"/>
    <n v="13291"/>
    <n v="2746.0176442635484"/>
    <n v="1582"/>
    <m/>
    <n v="1032"/>
    <m/>
    <x v="675"/>
    <n v="1032"/>
    <n v="8.4013906447534765"/>
    <n v="1.7357886499769586"/>
    <n v="12.878875968992247"/>
    <n v="2.6608698103328958"/>
    <n v="4.8400999999999996"/>
    <s v="8-8,99 lei"/>
    <n v="8"/>
    <s v="1-1,99 euro"/>
    <n v="1"/>
  </r>
  <r>
    <n v="1617"/>
    <x v="21"/>
    <s v="COMUNA RĂCHITOVA"/>
    <x v="0"/>
    <n v="1"/>
    <m/>
    <s v="X"/>
    <s v="X"/>
    <n v="2500"/>
    <n v="6963"/>
    <n v="0"/>
    <n v="9463"/>
    <n v="1955.124894113758"/>
    <n v="1058"/>
    <m/>
    <n v="910"/>
    <m/>
    <x v="425"/>
    <n v="910"/>
    <n v="8.9442344045368625"/>
    <n v="1.8479441343230227"/>
    <n v="10.398901098901099"/>
    <n v="2.1484888946305034"/>
    <n v="4.8400999999999996"/>
    <s v="8-8,99 lei"/>
    <n v="8"/>
    <s v="1-1,99 euro"/>
    <n v="1"/>
  </r>
  <r>
    <n v="1619"/>
    <x v="21"/>
    <s v="COMUNA RÂU DE MORI"/>
    <x v="0"/>
    <n v="1"/>
    <m/>
    <s v="X"/>
    <s v="X"/>
    <n v="10400"/>
    <n v="4437"/>
    <n v="0"/>
    <n v="14837"/>
    <n v="3065.4325323856947"/>
    <n v="2610"/>
    <m/>
    <n v="2013"/>
    <m/>
    <x v="1382"/>
    <n v="2013"/>
    <n v="5.6846743295019158"/>
    <n v="1.1744952231362815"/>
    <n v="7.3705911574764036"/>
    <n v="1.5228179495209611"/>
    <n v="4.8400999999999996"/>
    <s v="5-5,99 lei"/>
    <n v="5"/>
    <s v="1-1,99 euro"/>
    <n v="1"/>
  </r>
  <r>
    <n v="1618"/>
    <x v="21"/>
    <s v="COMUNA RIBIŢA"/>
    <x v="0"/>
    <n v="1"/>
    <m/>
    <s v="X"/>
    <s v="X"/>
    <n v="1100"/>
    <n v="17597"/>
    <n v="0"/>
    <n v="18697"/>
    <n v="3862.9367161835503"/>
    <n v="1152"/>
    <m/>
    <n v="1059"/>
    <m/>
    <x v="1316"/>
    <n v="1059"/>
    <n v="16.230034722222221"/>
    <n v="3.353243677242665"/>
    <n v="17.65533522190746"/>
    <n v="3.6477211673121346"/>
    <n v="4.8400999999999996"/>
    <s v="16-16,99 lei"/>
    <n v="16"/>
    <s v="3-3,99 euro"/>
    <n v="3"/>
  </r>
  <r>
    <n v="1620"/>
    <x v="21"/>
    <s v="COMUNA ROMOS"/>
    <x v="0"/>
    <n v="1"/>
    <m/>
    <s v="X"/>
    <s v="X"/>
    <n v="4000"/>
    <n v="5998"/>
    <n v="0"/>
    <n v="9998"/>
    <n v="2065.659800417347"/>
    <n v="2256"/>
    <m/>
    <n v="1276"/>
    <m/>
    <x v="1038"/>
    <n v="1276"/>
    <n v="4.4317375886524824"/>
    <n v="0.91562934415662545"/>
    <n v="7.8354231974921627"/>
    <n v="1.6188556429603034"/>
    <n v="4.8400999999999996"/>
    <s v="4-4,99 lei"/>
    <n v="4"/>
    <s v="0-0,99 euro"/>
    <n v="0"/>
  </r>
  <r>
    <n v="1621"/>
    <x v="21"/>
    <s v="COMUNA SARMIZEGETUSA"/>
    <x v="0"/>
    <n v="1"/>
    <m/>
    <s v="X"/>
    <s v="X"/>
    <n v="6000"/>
    <n v="7362.58"/>
    <n v="0"/>
    <n v="13362.58"/>
    <n v="2760.8065949050642"/>
    <n v="965"/>
    <m/>
    <n v="815"/>
    <m/>
    <x v="1383"/>
    <n v="815"/>
    <n v="13.847233160621762"/>
    <n v="2.8609394765855587"/>
    <n v="16.395803680981594"/>
    <n v="3.3874927544847413"/>
    <n v="4.8400999999999996"/>
    <s v="13-13,99 lei"/>
    <n v="13"/>
    <s v="2-2,99 euro"/>
    <n v="2"/>
  </r>
  <r>
    <n v="1622"/>
    <x v="21"/>
    <s v="COMUNA SĂLAŞU DE SUS"/>
    <x v="0"/>
    <n v="1"/>
    <m/>
    <s v="X"/>
    <s v="X"/>
    <n v="7000"/>
    <n v="10407"/>
    <n v="0"/>
    <n v="17407"/>
    <n v="3596.4132972459252"/>
    <n v="1971"/>
    <m/>
    <n v="1580"/>
    <m/>
    <x v="624"/>
    <n v="1580"/>
    <n v="8.8315575849822423"/>
    <n v="1.8246642806930113"/>
    <n v="11.017088607594937"/>
    <n v="2.2762109476240031"/>
    <n v="4.8400999999999996"/>
    <s v="8-8,99 lei"/>
    <n v="8"/>
    <s v="1-1,99 euro"/>
    <n v="1"/>
  </r>
  <r>
    <n v="1623"/>
    <x v="21"/>
    <s v="COMUNA SÂNTĂMĂRIA ORLEA"/>
    <x v="0"/>
    <n v="1"/>
    <m/>
    <s v="X"/>
    <s v="X"/>
    <n v="1920"/>
    <n v="8840"/>
    <n v="0"/>
    <n v="10760"/>
    <n v="2223.0945641618978"/>
    <n v="2587"/>
    <m/>
    <n v="1767"/>
    <m/>
    <x v="1384"/>
    <n v="1767"/>
    <n v="4.1592578275995358"/>
    <n v="0.85933303601155697"/>
    <n v="6.0894170911148837"/>
    <n v="1.2581180329156185"/>
    <n v="4.8400999999999996"/>
    <s v="4-4,99 lei"/>
    <n v="4"/>
    <s v="0-0,99 euro"/>
    <n v="0"/>
  </r>
  <r>
    <n v="1624"/>
    <x v="21"/>
    <s v="COMUNA ŞOIMUŞ"/>
    <x v="0"/>
    <n v="1"/>
    <m/>
    <s v="X"/>
    <s v="X"/>
    <n v="6120"/>
    <n v="6343.02"/>
    <n v="0"/>
    <n v="12463.02"/>
    <n v="2574.9509307658936"/>
    <n v="2991"/>
    <m/>
    <n v="2084"/>
    <m/>
    <x v="1385"/>
    <n v="2084"/>
    <n v="4.1668405215646942"/>
    <n v="0.86089967594981398"/>
    <n v="5.9803358925143959"/>
    <n v="1.2355810608281639"/>
    <n v="4.8400999999999996"/>
    <s v="4-4,99 lei"/>
    <n v="4"/>
    <s v="0-0,99 euro"/>
    <n v="0"/>
  </r>
  <r>
    <n v="1625"/>
    <x v="21"/>
    <s v="COMUNA TELIUCU INFERIOR"/>
    <x v="0"/>
    <n v="1"/>
    <m/>
    <s v="X"/>
    <s v="X"/>
    <n v="16944"/>
    <n v="15488.76"/>
    <n v="0"/>
    <n v="32432.760000000002"/>
    <n v="6700.845023863144"/>
    <n v="2086"/>
    <m/>
    <n v="1227"/>
    <m/>
    <x v="1386"/>
    <n v="1227"/>
    <n v="15.547823585810164"/>
    <n v="3.2122938752939327"/>
    <n v="26.432567237163816"/>
    <n v="5.4611613886415196"/>
    <n v="4.8400999999999996"/>
    <s v="15-15,99 lei"/>
    <n v="15"/>
    <s v="3-3,99 euro"/>
    <n v="3"/>
  </r>
  <r>
    <n v="1626"/>
    <x v="21"/>
    <s v="COMUNA TOMEŞTI"/>
    <x v="0"/>
    <n v="1"/>
    <m/>
    <s v="X"/>
    <s v="X"/>
    <n v="1800"/>
    <n v="7110.5"/>
    <n v="0"/>
    <n v="8910.5"/>
    <n v="1840.9743600338838"/>
    <n v="847"/>
    <m/>
    <n v="645"/>
    <m/>
    <x v="634"/>
    <n v="645"/>
    <n v="10.520070838252657"/>
    <n v="2.1735234475016338"/>
    <n v="13.814728682170543"/>
    <n v="2.8542238140060214"/>
    <n v="4.8400999999999996"/>
    <s v="10-10,99 lei"/>
    <n v="10"/>
    <s v="2-2,99 euro"/>
    <n v="2"/>
  </r>
  <r>
    <n v="1627"/>
    <x v="21"/>
    <s v="COMUNA TOPLIŢA"/>
    <x v="0"/>
    <n v="1"/>
    <m/>
    <s v="X"/>
    <s v="X"/>
    <n v="24643"/>
    <n v="15062.41"/>
    <n v="0"/>
    <n v="39705.410000000003"/>
    <n v="8203.4276151319209"/>
    <n v="643"/>
    <m/>
    <n v="557"/>
    <m/>
    <x v="1387"/>
    <n v="557"/>
    <n v="61.750248833592543"/>
    <n v="12.758052278587746"/>
    <n v="71.2843985637343"/>
    <n v="14.72787722644869"/>
    <n v="4.8400999999999996"/>
    <s v="61-61,99 lei"/>
    <n v="61"/>
    <s v="12-12,99 euro"/>
    <n v="12"/>
  </r>
  <r>
    <n v="1628"/>
    <x v="21"/>
    <s v="COMUNA TOTEŞTI"/>
    <x v="0"/>
    <n v="1"/>
    <m/>
    <s v="X"/>
    <s v="X"/>
    <n v="6600"/>
    <n v="8986"/>
    <n v="0"/>
    <n v="15586"/>
    <n v="3220.1814012107188"/>
    <n v="1537"/>
    <m/>
    <n v="1112"/>
    <m/>
    <x v="1388"/>
    <n v="1112"/>
    <n v="10.14053350683149"/>
    <n v="2.0951082636374228"/>
    <n v="14.016187050359711"/>
    <n v="2.8958465838225891"/>
    <n v="4.8400999999999996"/>
    <s v="10-10,99 lei"/>
    <n v="10"/>
    <s v="2-2,99 euro"/>
    <n v="2"/>
  </r>
  <r>
    <n v="1629"/>
    <x v="21"/>
    <s v="COMUNA TURDAŞ"/>
    <x v="0"/>
    <n v="1"/>
    <m/>
    <s v="X"/>
    <s v="X"/>
    <n v="4000"/>
    <n v="2933.4"/>
    <n v="0"/>
    <n v="6933.4"/>
    <n v="1432.4910642342102"/>
    <n v="1693"/>
    <m/>
    <n v="1092"/>
    <m/>
    <x v="1389"/>
    <n v="1092"/>
    <n v="4.0953337271116359"/>
    <n v="0.84612585010880692"/>
    <n v="6.3492673992673989"/>
    <n v="1.3118050038774818"/>
    <n v="4.8400999999999996"/>
    <s v="4-4,99 lei"/>
    <n v="4"/>
    <s v="0-0,99 euro"/>
    <n v="0"/>
  </r>
  <r>
    <n v="1630"/>
    <x v="21"/>
    <s v="COMUNA VAŢA DE JOS"/>
    <x v="0"/>
    <n v="1"/>
    <m/>
    <s v="X"/>
    <s v="X"/>
    <n v="4800"/>
    <n v="4845.25"/>
    <n v="0"/>
    <n v="9645.25"/>
    <n v="1992.7790748125039"/>
    <n v="3034"/>
    <m/>
    <n v="2166"/>
    <m/>
    <x v="1390"/>
    <n v="2166"/>
    <n v="3.1790540540540539"/>
    <n v="0.65681577943721292"/>
    <n v="4.4530240073868885"/>
    <n v="0.92002727368998338"/>
    <n v="4.8400999999999996"/>
    <s v="3-3,99 lei"/>
    <n v="3"/>
    <s v="0-0,99 euro"/>
    <n v="0"/>
  </r>
  <r>
    <n v="1631"/>
    <x v="21"/>
    <s v="COMUNA VĂLIŞOARA"/>
    <x v="0"/>
    <n v="1"/>
    <m/>
    <s v="X"/>
    <s v="X"/>
    <n v="360"/>
    <n v="0"/>
    <n v="0"/>
    <n v="360"/>
    <n v="74.378628540732635"/>
    <n v="1010"/>
    <m/>
    <n v="768"/>
    <m/>
    <x v="1391"/>
    <n v="768"/>
    <n v="0.35643564356435642"/>
    <n v="7.3642206475972902E-2"/>
    <n v="0.46875"/>
    <n v="9.6847172579078947E-2"/>
    <n v="4.8400999999999996"/>
    <s v="0-0,99 lei"/>
    <n v="0"/>
    <s v="0-0,99 euro"/>
    <n v="0"/>
  </r>
  <r>
    <n v="1632"/>
    <x v="21"/>
    <s v="COMUNA VEŢEL"/>
    <x v="0"/>
    <n v="1"/>
    <m/>
    <s v="X"/>
    <s v="X"/>
    <n v="1800"/>
    <n v="5950.56"/>
    <n v="1932.56"/>
    <n v="9683.1200000000008"/>
    <n v="2000.6032933203862"/>
    <n v="2434"/>
    <m/>
    <n v="1381"/>
    <m/>
    <x v="620"/>
    <n v="1381"/>
    <n v="3.9782744453574366"/>
    <n v="0.8219405477898053"/>
    <n v="7.0116727009413475"/>
    <n v="1.4486627757569777"/>
    <n v="4.8400999999999996"/>
    <s v="3-3,99 lei"/>
    <n v="3"/>
    <s v="0-0,99 euro"/>
    <n v="0"/>
  </r>
  <r>
    <n v="1633"/>
    <x v="21"/>
    <s v="COMUNA VORŢA"/>
    <x v="0"/>
    <n v="1"/>
    <m/>
    <s v="X"/>
    <s v="X"/>
    <n v="3000"/>
    <n v="5932.85"/>
    <n v="0"/>
    <n v="8932.85"/>
    <n v="1845.5920332224543"/>
    <n v="626"/>
    <m/>
    <n v="529"/>
    <m/>
    <x v="1392"/>
    <n v="529"/>
    <n v="14.269728434504794"/>
    <n v="2.9482300850198953"/>
    <n v="16.886294896030247"/>
    <n v="3.4888318208363978"/>
    <n v="4.8400999999999996"/>
    <s v="14-14,99 lei"/>
    <n v="14"/>
    <s v="2-2,99 euro"/>
    <n v="2"/>
  </r>
  <r>
    <n v="1634"/>
    <x v="21"/>
    <s v="COMUNA ZAM"/>
    <x v="0"/>
    <n v="1"/>
    <m/>
    <s v="X"/>
    <s v="X"/>
    <n v="7500"/>
    <n v="5573"/>
    <n v="0"/>
    <n v="13073"/>
    <n v="2700.977252536105"/>
    <n v="1358"/>
    <m/>
    <n v="855"/>
    <m/>
    <x v="1231"/>
    <n v="855"/>
    <n v="9.6266568483063324"/>
    <n v="1.9889375939146576"/>
    <n v="15.290058479532163"/>
    <n v="3.1590377222644501"/>
    <n v="4.8400999999999996"/>
    <s v="9-9,99 lei"/>
    <n v="9"/>
    <s v="1-1,99 euro"/>
    <n v="1"/>
  </r>
  <r>
    <n v="1567"/>
    <x v="21"/>
    <s v="MUNICIPIUL BRAD"/>
    <x v="0"/>
    <n v="1"/>
    <m/>
    <s v="X"/>
    <s v="X"/>
    <n v="14200"/>
    <n v="16334"/>
    <n v="0"/>
    <n v="30534"/>
    <n v="6308.5473440631395"/>
    <n v="13158"/>
    <m/>
    <n v="5436"/>
    <m/>
    <x v="1393"/>
    <n v="5436"/>
    <n v="2.3205654354765164"/>
    <n v="0.47944576258269794"/>
    <n v="5.6169977924944812"/>
    <n v="1.1605127564501729"/>
    <n v="4.8400999999999996"/>
    <s v="2-2,99 lei"/>
    <n v="2"/>
    <s v="0-0,99 euro"/>
    <n v="0"/>
  </r>
  <r>
    <n v="1566"/>
    <x v="21"/>
    <s v="MUNICIPIUL DEVA"/>
    <x v="0"/>
    <n v="1"/>
    <m/>
    <s v="X"/>
    <s v="X"/>
    <n v="24600"/>
    <n v="81494.039999999994"/>
    <n v="0"/>
    <n v="106094.04"/>
    <n v="21919.803309848969"/>
    <n v="58095"/>
    <m/>
    <n v="21113"/>
    <m/>
    <x v="1394"/>
    <n v="21113"/>
    <n v="1.8262163697392202"/>
    <n v="0.37730963611066304"/>
    <n v="5.0250575474825929"/>
    <n v="1.0382135797778131"/>
    <n v="4.8400999999999996"/>
    <s v="1-1,99 lei"/>
    <n v="1"/>
    <s v="0-0,99 euro"/>
    <n v="0"/>
  </r>
  <r>
    <n v="1568"/>
    <x v="21"/>
    <s v="MUNICIPIUL HUNEDOARA"/>
    <x v="0"/>
    <n v="1"/>
    <m/>
    <s v="X"/>
    <s v="X"/>
    <n v="49800"/>
    <n v="34217.25"/>
    <n v="0"/>
    <n v="84017.25"/>
    <n v="17358.577302121859"/>
    <n v="60271"/>
    <m/>
    <n v="21767"/>
    <m/>
    <x v="1395"/>
    <n v="21767"/>
    <n v="1.393991305934861"/>
    <n v="0.28800878203649949"/>
    <n v="3.8598451784811871"/>
    <n v="0.79747219654163914"/>
    <n v="4.8400999999999996"/>
    <s v="1-1,99 lei"/>
    <n v="1"/>
    <s v="0-0,99 euro"/>
    <n v="0"/>
  </r>
  <r>
    <n v="1569"/>
    <x v="21"/>
    <s v="MUNICIPIUL LUPENI"/>
    <x v="0"/>
    <n v="1"/>
    <m/>
    <s v="X"/>
    <s v="X"/>
    <n v="9000"/>
    <n v="31334.06"/>
    <n v="0"/>
    <n v="40334.06"/>
    <n v="8333.3112952211741"/>
    <n v="21573"/>
    <m/>
    <n v="7659"/>
    <m/>
    <x v="1396"/>
    <n v="7659"/>
    <n v="1.869654660918741"/>
    <n v="0.38628430423312354"/>
    <n v="5.2662305784044907"/>
    <n v="1.0880416888916535"/>
    <n v="4.8400999999999996"/>
    <s v="1-1,99 lei"/>
    <n v="1"/>
    <s v="0-0,99 euro"/>
    <n v="0"/>
  </r>
  <r>
    <n v="1570"/>
    <x v="21"/>
    <s v="MUNICIPIUL ORĂŞTIE"/>
    <x v="0"/>
    <n v="1"/>
    <m/>
    <s v="X"/>
    <s v="X"/>
    <n v="9900"/>
    <n v="25267.14"/>
    <n v="0"/>
    <n v="35167.14"/>
    <n v="7265.7878969442781"/>
    <n v="18056"/>
    <m/>
    <n v="6745"/>
    <m/>
    <x v="1397"/>
    <n v="6745"/>
    <n v="1.947670580416482"/>
    <n v="0.4024029628347518"/>
    <n v="5.2138087472201633"/>
    <n v="1.077210955810864"/>
    <n v="4.8400999999999996"/>
    <s v="1-1,99 lei"/>
    <n v="1"/>
    <s v="0-0,99 euro"/>
    <n v="0"/>
  </r>
  <r>
    <n v="1571"/>
    <x v="21"/>
    <s v="MUNICIPIUL PETROŞANI"/>
    <x v="0"/>
    <n v="1"/>
    <m/>
    <s v="X"/>
    <s v="X"/>
    <n v="44300"/>
    <n v="24139.040000000001"/>
    <n v="0"/>
    <n v="68439.040000000008"/>
    <n v="14140.005371789843"/>
    <n v="34643"/>
    <m/>
    <n v="11684"/>
    <m/>
    <x v="1398"/>
    <n v="11684"/>
    <n v="1.9755517709205326"/>
    <n v="0.40816342036745784"/>
    <n v="5.8575008558712778"/>
    <n v="1.2102024453774258"/>
    <n v="4.8400999999999996"/>
    <s v="1-1,99 lei"/>
    <n v="1"/>
    <s v="0-0,99 euro"/>
    <n v="0"/>
  </r>
  <r>
    <n v="1572"/>
    <x v="21"/>
    <s v="MUNICIPIUL VULCAN"/>
    <x v="0"/>
    <n v="1"/>
    <m/>
    <s v="X"/>
    <s v="X"/>
    <n v="10500"/>
    <n v="58143"/>
    <n v="0"/>
    <n v="68643"/>
    <n v="14182.144997004196"/>
    <n v="22950"/>
    <m/>
    <n v="8444"/>
    <m/>
    <x v="1399"/>
    <n v="8444"/>
    <n v="2.990980392156863"/>
    <n v="0.61795838766902811"/>
    <n v="8.1292041686404541"/>
    <n v="1.6795529366418991"/>
    <n v="4.8400999999999996"/>
    <s v="2-2,99 lei"/>
    <n v="2"/>
    <s v="0-0,99 euro"/>
    <n v="0"/>
  </r>
  <r>
    <n v="1573"/>
    <x v="21"/>
    <s v="ORAȘUL ANINOASA"/>
    <x v="0"/>
    <n v="1"/>
    <m/>
    <s v="X"/>
    <s v="X"/>
    <n v="0"/>
    <n v="911"/>
    <n v="0"/>
    <n v="911"/>
    <n v="188.21925166835396"/>
    <n v="3721"/>
    <m/>
    <n v="1677"/>
    <m/>
    <x v="1400"/>
    <n v="1677"/>
    <n v="0.24482665950013438"/>
    <n v="5.0582975455080344E-2"/>
    <n v="0.54323196183661304"/>
    <n v="0.11223568972471912"/>
    <n v="4.8400999999999996"/>
    <s v="0-0,99 lei"/>
    <n v="0"/>
    <s v="0-0,99 euro"/>
    <n v="0"/>
  </r>
  <r>
    <n v="1574"/>
    <x v="21"/>
    <s v="ORAȘUL CĂLAN"/>
    <x v="0"/>
    <n v="1"/>
    <m/>
    <s v="X"/>
    <s v="X"/>
    <n v="6200"/>
    <n v="14933"/>
    <n v="0"/>
    <n v="21133"/>
    <n v="4366.2321026425079"/>
    <n v="10848"/>
    <m/>
    <n v="4950"/>
    <m/>
    <x v="1401"/>
    <n v="4950"/>
    <n v="1.9481010324483776"/>
    <n v="0.40249189736748781"/>
    <n v="4.2692929292929289"/>
    <n v="0.88206709144293094"/>
    <n v="4.8400999999999996"/>
    <s v="1-1,99 lei"/>
    <n v="1"/>
    <s v="0-0,99 euro"/>
    <n v="0"/>
  </r>
  <r>
    <n v="1575"/>
    <x v="21"/>
    <s v="ORAȘUL GEOAGIU"/>
    <x v="0"/>
    <n v="1"/>
    <m/>
    <s v="X"/>
    <s v="X"/>
    <n v="5000"/>
    <n v="9085.73"/>
    <n v="0"/>
    <n v="14085.73"/>
    <n v="2910.2146649862607"/>
    <n v="4679"/>
    <m/>
    <n v="2993"/>
    <m/>
    <x v="1402"/>
    <n v="2993"/>
    <n v="3.0104146185082281"/>
    <n v="0.62197364073226347"/>
    <n v="4.7062245238890741"/>
    <n v="0.9723403491434216"/>
    <n v="4.8400999999999996"/>
    <s v="3-3,99 lei"/>
    <n v="3"/>
    <s v="0-0,99 euro"/>
    <n v="0"/>
  </r>
  <r>
    <n v="1576"/>
    <x v="21"/>
    <s v="ORAȘUL HAŢEG"/>
    <x v="0"/>
    <n v="1"/>
    <m/>
    <s v="X"/>
    <s v="X"/>
    <n v="9600"/>
    <n v="7027.42"/>
    <n v="0"/>
    <n v="16627.419999999998"/>
    <n v="3435.3463771409679"/>
    <n v="8838"/>
    <m/>
    <n v="4996"/>
    <m/>
    <x v="1403"/>
    <n v="4996"/>
    <n v="1.881355510296447"/>
    <n v="0.38870178514833309"/>
    <n v="3.3281465172137707"/>
    <n v="0.68761937092493353"/>
    <n v="4.8400999999999996"/>
    <s v="1-1,99 lei"/>
    <n v="1"/>
    <s v="0-0,99 euro"/>
    <n v="0"/>
  </r>
  <r>
    <n v="1577"/>
    <x v="21"/>
    <s v="ORAȘUL PETRILA"/>
    <x v="0"/>
    <n v="1"/>
    <m/>
    <s v="X"/>
    <s v="X"/>
    <n v="5028"/>
    <n v="26110"/>
    <n v="0"/>
    <n v="31138"/>
    <n v="6433.3381541703693"/>
    <n v="19872"/>
    <m/>
    <n v="8794"/>
    <m/>
    <x v="1404"/>
    <n v="8794"/>
    <n v="1.5669283413848631"/>
    <n v="0.32373883626058619"/>
    <n v="3.5408232886058677"/>
    <n v="0.73155994475441999"/>
    <n v="4.8400999999999996"/>
    <s v="1-1,99 lei"/>
    <n v="1"/>
    <s v="0-0,99 euro"/>
    <n v="0"/>
  </r>
  <r>
    <n v="1578"/>
    <x v="21"/>
    <s v="ORAȘUL SIMERIA"/>
    <x v="0"/>
    <n v="1"/>
    <m/>
    <s v="X"/>
    <s v="X"/>
    <n v="6000"/>
    <n v="12288.14"/>
    <n v="0"/>
    <n v="18288.14"/>
    <n v="3778.4632548914278"/>
    <n v="11446"/>
    <m/>
    <n v="4624"/>
    <m/>
    <x v="1405"/>
    <n v="4624"/>
    <n v="1.5977756421457276"/>
    <n v="0.33011211382941008"/>
    <n v="3.9550475778546712"/>
    <n v="0.81714170737271363"/>
    <n v="4.8400999999999996"/>
    <s v="1-1,99 lei"/>
    <n v="1"/>
    <s v="0-0,99 euro"/>
    <n v="0"/>
  </r>
  <r>
    <n v="1579"/>
    <x v="21"/>
    <s v="ORAȘUL URICANI"/>
    <x v="0"/>
    <n v="1"/>
    <m/>
    <s v="X"/>
    <s v="X"/>
    <n v="5000"/>
    <n v="7539.46"/>
    <n v="0"/>
    <n v="12539.46"/>
    <n v="2590.7439928927088"/>
    <n v="7727"/>
    <m/>
    <n v="3171"/>
    <m/>
    <x v="1406"/>
    <n v="3171"/>
    <n v="1.6228109227384495"/>
    <n v="0.33528458559501861"/>
    <n v="3.9544181646168397"/>
    <n v="0.81701166600211561"/>
    <n v="4.8400999999999996"/>
    <s v="1-1,99 lei"/>
    <n v="1"/>
    <s v="0-0,99 euro"/>
    <n v="0"/>
  </r>
  <r>
    <m/>
    <x v="22"/>
    <s v="A JUDEȚ"/>
    <x v="0"/>
    <m/>
    <m/>
    <m/>
    <m/>
    <n v="0"/>
    <n v="15640.9"/>
    <n v="0"/>
    <n v="15640.9"/>
    <n v="3231.5241420631805"/>
    <m/>
    <m/>
    <m/>
    <m/>
    <x v="0"/>
    <n v="0"/>
    <m/>
    <m/>
    <m/>
    <m/>
    <n v="4.8400999999999996"/>
    <m/>
    <m/>
    <m/>
    <m/>
  </r>
  <r>
    <n v="1635"/>
    <x v="22"/>
    <s v="COMUNA ADÂNCATA"/>
    <x v="0"/>
    <n v="1"/>
    <m/>
    <s v="X"/>
    <s v="X"/>
    <n v="2500"/>
    <n v="4331"/>
    <n v="0"/>
    <n v="6831"/>
    <n v="1411.3344765604018"/>
    <n v="1960"/>
    <m/>
    <n v="1362"/>
    <m/>
    <x v="1407"/>
    <n v="1362"/>
    <n v="3.4852040816326531"/>
    <n v="0.72006861049000093"/>
    <n v="5.0154185022026434"/>
    <n v="1.0362220826434667"/>
    <n v="4.8400999999999996"/>
    <s v="3-3,99 lei"/>
    <n v="3"/>
    <s v="0-0,99 euro"/>
    <n v="0"/>
  </r>
  <r>
    <n v="1636"/>
    <x v="22"/>
    <s v="COMUNA ALBEȘTI"/>
    <x v="0"/>
    <n v="1"/>
    <m/>
    <s v="X"/>
    <s v="X"/>
    <n v="3000"/>
    <n v="17800"/>
    <n v="0"/>
    <n v="20800"/>
    <n v="4297.4318712423301"/>
    <n v="952"/>
    <m/>
    <n v="699"/>
    <m/>
    <x v="414"/>
    <n v="699"/>
    <n v="21.84873949579832"/>
    <n v="4.5141091084478253"/>
    <n v="29.756795422031473"/>
    <n v="6.1479712034940341"/>
    <n v="4.8400999999999996"/>
    <s v="21-21,99 lei"/>
    <n v="21"/>
    <s v="4-4,99 euro"/>
    <n v="4"/>
  </r>
  <r>
    <n v="1637"/>
    <x v="22"/>
    <s v="COMUNA ALEXENI"/>
    <x v="0"/>
    <n v="1"/>
    <m/>
    <s v="X"/>
    <s v="X"/>
    <n v="1321"/>
    <n v="4502.42"/>
    <n v="0"/>
    <n v="5823.42"/>
    <n v="1203.1610917129813"/>
    <n v="1884"/>
    <m/>
    <n v="1335"/>
    <m/>
    <x v="1408"/>
    <n v="1335"/>
    <n v="3.090987261146497"/>
    <n v="0.63862053700264398"/>
    <n v="4.3621123595505615"/>
    <n v="0.90124426345541664"/>
    <n v="4.8400999999999996"/>
    <s v="3-3,99 lei"/>
    <n v="3"/>
    <s v="0-0,99 euro"/>
    <n v="0"/>
  </r>
  <r>
    <n v="1638"/>
    <x v="22"/>
    <s v="COMUNA ANDRĂȘEȘTI"/>
    <x v="0"/>
    <n v="1"/>
    <m/>
    <s v="X"/>
    <s v="X"/>
    <n v="644"/>
    <n v="10835"/>
    <n v="0"/>
    <n v="11479"/>
    <n v="2371.6452139418607"/>
    <n v="1727"/>
    <m/>
    <n v="1031"/>
    <m/>
    <x v="1409"/>
    <n v="1031"/>
    <n v="6.6467863346844238"/>
    <n v="1.3732745882697515"/>
    <n v="11.133850630455868"/>
    <n v="2.300334834085219"/>
    <n v="4.8400999999999996"/>
    <s v="6-6,99 lei"/>
    <n v="6"/>
    <s v="1-1,99 euro"/>
    <n v="1"/>
  </r>
  <r>
    <n v="1639"/>
    <x v="22"/>
    <s v="COMUNA ARMĂȘEȘTI"/>
    <x v="0"/>
    <n v="1"/>
    <m/>
    <s v="X"/>
    <s v="X"/>
    <n v="1200"/>
    <n v="9068"/>
    <n v="0"/>
    <n v="10268"/>
    <n v="2121.4437718228965"/>
    <n v="1749"/>
    <m/>
    <n v="900"/>
    <m/>
    <x v="1196"/>
    <n v="900"/>
    <n v="5.8707833047455686"/>
    <n v="1.2129466962966817"/>
    <n v="11.408888888888889"/>
    <n v="2.3571597464698848"/>
    <n v="4.8400999999999996"/>
    <s v="5-5,99 lei"/>
    <n v="5"/>
    <s v="1-1,99 euro"/>
    <n v="1"/>
  </r>
  <r>
    <n v="1640"/>
    <x v="22"/>
    <s v="COMUNA AXINTELE"/>
    <x v="0"/>
    <n v="1"/>
    <m/>
    <s v="X"/>
    <s v="X"/>
    <n v="4060"/>
    <n v="7169.58"/>
    <n v="5299"/>
    <n v="16528.580000000002"/>
    <n v="3414.9253114605076"/>
    <n v="1789"/>
    <m/>
    <n v="891"/>
    <m/>
    <x v="1148"/>
    <n v="891"/>
    <n v="9.2390050307434333"/>
    <n v="1.9088458979656275"/>
    <n v="18.550594837261507"/>
    <n v="3.8326883405841836"/>
    <n v="4.8400999999999996"/>
    <s v="9-9,99 lei"/>
    <n v="9"/>
    <s v="1-1,99 euro"/>
    <n v="1"/>
  </r>
  <r>
    <n v="1641"/>
    <x v="22"/>
    <s v="COMUNA BALACIU"/>
    <x v="0"/>
    <n v="1"/>
    <m/>
    <s v="X"/>
    <s v="X"/>
    <n v="1200"/>
    <n v="13115"/>
    <n v="0"/>
    <n v="14315"/>
    <n v="2957.5835210016326"/>
    <n v="1226"/>
    <m/>
    <n v="723"/>
    <m/>
    <x v="1410"/>
    <n v="723"/>
    <n v="11.676182707993474"/>
    <n v="2.4123846011432564"/>
    <n v="19.799446749654219"/>
    <n v="4.0907102641792985"/>
    <n v="4.8400999999999996"/>
    <s v="11-11,99 lei"/>
    <n v="11"/>
    <s v="2-2,99 euro"/>
    <n v="2"/>
  </r>
  <r>
    <n v="1642"/>
    <x v="22"/>
    <s v="COMUNA BĂRBULEȘTI"/>
    <x v="0"/>
    <n v="1"/>
    <m/>
    <s v="X"/>
    <s v="X"/>
    <n v="450"/>
    <n v="8978"/>
    <n v="0"/>
    <n v="9428"/>
    <n v="1947.8936385611869"/>
    <n v="4071"/>
    <m/>
    <n v="1662"/>
    <m/>
    <x v="272"/>
    <n v="1662"/>
    <n v="2.3158929010071234"/>
    <n v="0.47848038284480149"/>
    <n v="5.6726835138387486"/>
    <n v="1.1720178330693063"/>
    <n v="4.8400999999999996"/>
    <s v="2-2,99 lei"/>
    <n v="2"/>
    <s v="0-0,99 euro"/>
    <n v="0"/>
  </r>
  <r>
    <n v="1643"/>
    <x v="22"/>
    <s v="COMUNA BĂRCĂNEȘTI"/>
    <x v="0"/>
    <n v="1"/>
    <m/>
    <s v="X"/>
    <s v="X"/>
    <n v="2400"/>
    <n v="13847"/>
    <n v="0"/>
    <n v="16247"/>
    <n v="3356.7488275035644"/>
    <n v="2654"/>
    <m/>
    <n v="1495"/>
    <m/>
    <x v="1411"/>
    <n v="1495"/>
    <n v="6.121703089675961"/>
    <n v="1.264788555954621"/>
    <n v="10.867558528428093"/>
    <n v="2.245316941473956"/>
    <n v="4.8400999999999996"/>
    <s v="6-6,99 lei"/>
    <n v="6"/>
    <s v="1-1,99 euro"/>
    <n v="1"/>
  </r>
  <r>
    <n v="1644"/>
    <x v="22"/>
    <s v="COMUNA BORĂNEȘTI"/>
    <x v="0"/>
    <n v="1"/>
    <m/>
    <s v="X"/>
    <s v="X"/>
    <n v="1800"/>
    <n v="20176"/>
    <n v="0"/>
    <n v="21976"/>
    <n v="4540.4020578087229"/>
    <n v="1877"/>
    <m/>
    <n v="1466"/>
    <m/>
    <x v="1168"/>
    <n v="1466"/>
    <n v="11.708044752264252"/>
    <n v="2.4189675321303796"/>
    <n v="14.990450204638472"/>
    <n v="3.0971364650809843"/>
    <n v="4.8400999999999996"/>
    <s v="11-11,99 lei"/>
    <n v="11"/>
    <s v="2-2,99 euro"/>
    <n v="2"/>
  </r>
  <r>
    <n v="1645"/>
    <x v="22"/>
    <s v="COMUNA BORDUȘANI"/>
    <x v="0"/>
    <n v="1"/>
    <m/>
    <s v="X"/>
    <s v="X"/>
    <n v="0"/>
    <n v="5888"/>
    <n v="0"/>
    <n v="5888"/>
    <n v="1216.5037912439827"/>
    <n v="3946"/>
    <m/>
    <n v="1827"/>
    <m/>
    <x v="1412"/>
    <n v="1827"/>
    <n v="1.4921439432336543"/>
    <n v="0.30828783356411116"/>
    <n v="3.2227695675971537"/>
    <n v="0.66584772372412848"/>
    <n v="4.8400999999999996"/>
    <s v="1-1,99 lei"/>
    <n v="1"/>
    <s v="0-0,99 euro"/>
    <n v="0"/>
  </r>
  <r>
    <n v="1646"/>
    <x v="22"/>
    <s v="COMUNA BUCU"/>
    <x v="0"/>
    <n v="1"/>
    <m/>
    <s v="X"/>
    <s v="X"/>
    <n v="0"/>
    <n v="2953"/>
    <n v="0"/>
    <n v="2953"/>
    <n v="610.11136133550963"/>
    <n v="2071"/>
    <m/>
    <n v="925"/>
    <m/>
    <x v="1413"/>
    <n v="925"/>
    <n v="1.4258812168034767"/>
    <n v="0.29459747046620455"/>
    <n v="3.1924324324324322"/>
    <n v="0.6595798500924428"/>
    <n v="4.8400999999999996"/>
    <s v="1-1,99 lei"/>
    <n v="1"/>
    <s v="0-0,99 euro"/>
    <n v="0"/>
  </r>
  <r>
    <n v="1647"/>
    <x v="22"/>
    <s v="COMUNA BUEȘTI"/>
    <x v="0"/>
    <n v="1"/>
    <m/>
    <s v="X"/>
    <s v="X"/>
    <n v="2000"/>
    <n v="7334.84"/>
    <n v="0"/>
    <n v="9334.84"/>
    <n v="1928.6461023532574"/>
    <n v="837"/>
    <m/>
    <n v="542"/>
    <m/>
    <x v="1414"/>
    <n v="542"/>
    <n v="11.15273596176822"/>
    <n v="2.3042366814256363"/>
    <n v="17.222952029520297"/>
    <n v="3.5583876427181873"/>
    <n v="4.8400999999999996"/>
    <s v="11-11,99 lei"/>
    <n v="11"/>
    <s v="2-2,99 euro"/>
    <n v="2"/>
  </r>
  <r>
    <n v="1649"/>
    <x v="22"/>
    <s v="COMUNA CIOCHINA"/>
    <x v="0"/>
    <n v="1"/>
    <m/>
    <s v="X"/>
    <s v="X"/>
    <n v="3085"/>
    <n v="12970.86"/>
    <n v="0"/>
    <n v="16055.86"/>
    <n v="3317.2579078944655"/>
    <n v="2473"/>
    <m/>
    <n v="1700"/>
    <m/>
    <x v="1415"/>
    <n v="1700"/>
    <n v="6.4924625960372024"/>
    <n v="1.3413901770701437"/>
    <n v="9.4446235294117642"/>
    <n v="1.9513281811143914"/>
    <n v="4.8400999999999996"/>
    <s v="6-6,99 lei"/>
    <n v="6"/>
    <s v="1-1,99 euro"/>
    <n v="1"/>
  </r>
  <r>
    <n v="1648"/>
    <x v="22"/>
    <s v="COMUNA CIOCÎRLIA"/>
    <x v="0"/>
    <n v="1"/>
    <m/>
    <s v="X"/>
    <s v="X"/>
    <n v="1000"/>
    <n v="3053.65"/>
    <n v="0"/>
    <n v="4053.65"/>
    <n v="837.51368773372462"/>
    <n v="639"/>
    <m/>
    <n v="424"/>
    <m/>
    <x v="1416"/>
    <n v="424"/>
    <n v="6.3437402190923322"/>
    <n v="1.3106630480965957"/>
    <n v="9.5604952830188683"/>
    <n v="1.9752681314474638"/>
    <n v="4.8400999999999996"/>
    <s v="6-6,99 lei"/>
    <n v="6"/>
    <s v="1-1,99 euro"/>
    <n v="1"/>
  </r>
  <r>
    <n v="1650"/>
    <x v="22"/>
    <s v="COMUNA CIULNIȚA"/>
    <x v="0"/>
    <n v="1"/>
    <m/>
    <s v="X"/>
    <s v="X"/>
    <n v="0"/>
    <n v="8281"/>
    <n v="0"/>
    <n v="8281"/>
    <n v="1710.9150637383527"/>
    <n v="1947"/>
    <m/>
    <n v="1087"/>
    <m/>
    <x v="1417"/>
    <n v="1087"/>
    <n v="4.2532100667693884"/>
    <n v="0.87874425461651395"/>
    <n v="7.6182152713891442"/>
    <n v="1.5739788994833053"/>
    <n v="4.8400999999999996"/>
    <s v="4-4,99 lei"/>
    <n v="4"/>
    <s v="0-0,99 euro"/>
    <n v="0"/>
  </r>
  <r>
    <n v="1651"/>
    <x v="22"/>
    <s v="COMUNA COCORA"/>
    <x v="0"/>
    <n v="1"/>
    <m/>
    <s v="X"/>
    <s v="X"/>
    <n v="7000"/>
    <n v="6047.08"/>
    <n v="2685"/>
    <n v="15732.08"/>
    <n v="3250.3625958141365"/>
    <n v="1649"/>
    <m/>
    <n v="1158"/>
    <m/>
    <x v="1418"/>
    <n v="1158"/>
    <n v="9.5403759854457242"/>
    <n v="1.9711113376677603"/>
    <n v="13.585561312607945"/>
    <n v="2.8068761621883733"/>
    <n v="4.8400999999999996"/>
    <s v="9-9,99 lei"/>
    <n v="9"/>
    <s v="1-1,99 euro"/>
    <n v="1"/>
  </r>
  <r>
    <n v="1652"/>
    <x v="22"/>
    <s v="COMUNA COLELIA"/>
    <x v="0"/>
    <n v="1"/>
    <m/>
    <s v="X"/>
    <s v="X"/>
    <n v="0"/>
    <n v="2866"/>
    <n v="0"/>
    <n v="2866"/>
    <n v="592.13652610483257"/>
    <n v="915"/>
    <m/>
    <n v="601"/>
    <m/>
    <x v="1419"/>
    <n v="601"/>
    <n v="3.1322404371584698"/>
    <n v="0.64714374437686617"/>
    <n v="4.7687188019966724"/>
    <n v="0.98525212330255008"/>
    <n v="4.8400999999999996"/>
    <s v="3-3,99 lei"/>
    <n v="3"/>
    <s v="0-0,99 euro"/>
    <n v="0"/>
  </r>
  <r>
    <n v="1653"/>
    <x v="22"/>
    <s v="COMUNA COSÂMBEȘTI"/>
    <x v="0"/>
    <n v="1"/>
    <m/>
    <s v="X"/>
    <s v="X"/>
    <n v="2338"/>
    <n v="3636"/>
    <n v="0"/>
    <n v="5974"/>
    <n v="1234.2720191731578"/>
    <n v="1542"/>
    <m/>
    <n v="979"/>
    <m/>
    <x v="1420"/>
    <n v="979"/>
    <n v="3.874189364461738"/>
    <n v="0.80043581009932407"/>
    <n v="6.1021450459652709"/>
    <n v="1.2607477213208966"/>
    <n v="4.8400999999999996"/>
    <s v="3-3,99 lei"/>
    <n v="3"/>
    <s v="0-0,99 euro"/>
    <n v="0"/>
  </r>
  <r>
    <n v="1654"/>
    <x v="22"/>
    <s v="COMUNA COȘERENI"/>
    <x v="0"/>
    <n v="1"/>
    <m/>
    <s v="X"/>
    <s v="X"/>
    <n v="1800"/>
    <n v="7506"/>
    <n v="0"/>
    <n v="9306"/>
    <n v="1922.6875477779386"/>
    <n v="3609"/>
    <m/>
    <n v="2183"/>
    <m/>
    <x v="1421"/>
    <n v="2183"/>
    <n v="2.5785536159600997"/>
    <n v="0.53274800437183112"/>
    <n v="4.2629409070087032"/>
    <n v="0.88075471725970622"/>
    <n v="4.8400999999999996"/>
    <s v="2-2,99 lei"/>
    <n v="2"/>
    <s v="0-0,99 euro"/>
    <n v="0"/>
  </r>
  <r>
    <n v="1655"/>
    <x v="22"/>
    <s v="COMUNA DRĂGOEȘTI"/>
    <x v="0"/>
    <n v="1"/>
    <m/>
    <s v="X"/>
    <s v="X"/>
    <n v="300"/>
    <n v="4507"/>
    <n v="0"/>
    <n v="4807"/>
    <n v="993.16129832028275"/>
    <n v="744"/>
    <m/>
    <n v="747"/>
    <m/>
    <x v="1422"/>
    <n v="747"/>
    <n v="6.461021505376344"/>
    <n v="1.334894218172423"/>
    <n v="6.4350736278447123"/>
    <n v="1.3295331972159072"/>
    <n v="4.8400999999999996"/>
    <s v="6-6,99 lei"/>
    <n v="6"/>
    <s v="1-1,99 euro"/>
    <n v="1"/>
  </r>
  <r>
    <n v="1656"/>
    <x v="22"/>
    <s v="COMUNA DRIDU"/>
    <x v="0"/>
    <n v="1"/>
    <m/>
    <s v="X"/>
    <s v="X"/>
    <n v="1200"/>
    <n v="2473.3000000000002"/>
    <n v="0"/>
    <n v="3673.3"/>
    <n v="758.93060060742562"/>
    <n v="2660"/>
    <m/>
    <n v="1631"/>
    <m/>
    <x v="1423"/>
    <n v="1631"/>
    <n v="1.3809398496240601"/>
    <n v="0.28531225586745323"/>
    <n v="2.2521765787860208"/>
    <n v="0.46531612544906537"/>
    <n v="4.8400999999999996"/>
    <s v="1-1,99 lei"/>
    <n v="1"/>
    <s v="0-0,99 euro"/>
    <n v="0"/>
  </r>
  <r>
    <n v="1657"/>
    <x v="22"/>
    <s v="COMUNA FĂCĂENI"/>
    <x v="0"/>
    <n v="1"/>
    <m/>
    <s v="X"/>
    <s v="X"/>
    <n v="7060"/>
    <n v="7684"/>
    <n v="0"/>
    <n v="14744"/>
    <n v="3046.2180533460055"/>
    <n v="4338"/>
    <m/>
    <n v="2304"/>
    <m/>
    <x v="1424"/>
    <n v="2304"/>
    <n v="3.3988012909174734"/>
    <n v="0.70221716305809256"/>
    <n v="6.3993055555555554"/>
    <n v="1.3221432523203149"/>
    <n v="4.8400999999999996"/>
    <s v="3-3,99 lei"/>
    <n v="3"/>
    <s v="0-0,99 euro"/>
    <n v="0"/>
  </r>
  <r>
    <n v="1658"/>
    <x v="22"/>
    <s v="COMUNA GÂRBOVI"/>
    <x v="0"/>
    <n v="1"/>
    <m/>
    <s v="X"/>
    <s v="X"/>
    <n v="1800"/>
    <n v="9590"/>
    <n v="0"/>
    <n v="11390"/>
    <n v="2353.2571641081799"/>
    <n v="3065"/>
    <m/>
    <n v="1484"/>
    <m/>
    <x v="1425"/>
    <n v="1484"/>
    <n v="3.7161500815660684"/>
    <n v="0.76778374032893315"/>
    <n v="7.6752021563342314"/>
    <n v="1.5857528060028168"/>
    <n v="4.8400999999999996"/>
    <s v="3-3,99 lei"/>
    <n v="3"/>
    <s v="0-0,99 euro"/>
    <n v="0"/>
  </r>
  <r>
    <n v="1659"/>
    <x v="22"/>
    <s v="COMUNA GHEORGHE DOJA"/>
    <x v="0"/>
    <n v="1"/>
    <m/>
    <s v="X"/>
    <s v="X"/>
    <n v="3000"/>
    <n v="13066"/>
    <n v="0"/>
    <n v="16066"/>
    <n v="3319.3529059316957"/>
    <n v="2171"/>
    <m/>
    <n v="1441"/>
    <m/>
    <x v="793"/>
    <n v="1441"/>
    <n v="7.4002763703362504"/>
    <n v="1.5289511312444475"/>
    <n v="11.149201943095074"/>
    <n v="2.3035065273641191"/>
    <n v="4.8400999999999996"/>
    <s v="7-7,99 lei"/>
    <n v="7"/>
    <s v="1-1,99 euro"/>
    <n v="1"/>
  </r>
  <r>
    <n v="1660"/>
    <x v="22"/>
    <s v="COMUNA GHEORGHE LAZĂR"/>
    <x v="0"/>
    <n v="1"/>
    <m/>
    <s v="X"/>
    <s v="X"/>
    <n v="0"/>
    <n v="12600"/>
    <n v="0"/>
    <n v="12600"/>
    <n v="2603.2519989256421"/>
    <n v="1858"/>
    <m/>
    <n v="1249"/>
    <m/>
    <x v="688"/>
    <n v="1249"/>
    <n v="6.7814854682454255"/>
    <n v="1.4011044127694521"/>
    <n v="10.088070456365092"/>
    <n v="2.0842690143519951"/>
    <n v="4.8400999999999996"/>
    <s v="6-6,99 lei"/>
    <n v="6"/>
    <s v="1-1,99 euro"/>
    <n v="1"/>
  </r>
  <r>
    <n v="1661"/>
    <x v="22"/>
    <s v="COMUNA GIURGENI"/>
    <x v="0"/>
    <n v="1"/>
    <m/>
    <s v="X"/>
    <s v="X"/>
    <n v="0"/>
    <n v="4967"/>
    <n v="0"/>
    <n v="4967"/>
    <n v="1026.2184665606082"/>
    <n v="1142"/>
    <m/>
    <n v="756"/>
    <m/>
    <x v="1426"/>
    <n v="756"/>
    <n v="4.3493870402802104"/>
    <n v="0.89861511958021734"/>
    <n v="6.5701058201058204"/>
    <n v="1.3574318340748786"/>
    <n v="4.8400999999999996"/>
    <s v="4-4,99 lei"/>
    <n v="4"/>
    <s v="0-0,99 euro"/>
    <n v="0"/>
  </r>
  <r>
    <n v="1662"/>
    <x v="22"/>
    <s v="COMUNA GRINDU"/>
    <x v="0"/>
    <n v="1"/>
    <m/>
    <s v="X"/>
    <s v="X"/>
    <n v="2000"/>
    <n v="1079"/>
    <n v="0"/>
    <n v="3079"/>
    <n v="636.14388132476608"/>
    <n v="1583"/>
    <m/>
    <n v="935"/>
    <m/>
    <x v="1427"/>
    <n v="935"/>
    <n v="1.945041061276058"/>
    <n v="0.40185968498090086"/>
    <n v="3.2930481283422459"/>
    <n v="0.68036778751311877"/>
    <n v="4.8400999999999996"/>
    <s v="1-1,99 lei"/>
    <n v="1"/>
    <s v="0-0,99 euro"/>
    <n v="0"/>
  </r>
  <r>
    <n v="1663"/>
    <x v="22"/>
    <s v="COMUNA GRIVIȚA"/>
    <x v="0"/>
    <n v="1"/>
    <m/>
    <s v="X"/>
    <s v="X"/>
    <n v="0"/>
    <n v="2804"/>
    <n v="0"/>
    <n v="2804"/>
    <n v="579.3268734117064"/>
    <n v="2678"/>
    <m/>
    <n v="1526"/>
    <m/>
    <x v="1019"/>
    <n v="1526"/>
    <n v="1.0470500373412994"/>
    <n v="0.21632818275269097"/>
    <n v="1.837483617300131"/>
    <n v="0.37963753172457826"/>
    <n v="4.8400999999999996"/>
    <s v="1-1,99 lei"/>
    <n v="1"/>
    <s v="0-0,99 euro"/>
    <n v="0"/>
  </r>
  <r>
    <n v="1664"/>
    <x v="22"/>
    <s v="COMUNA GURA IALOMIȚEI"/>
    <x v="0"/>
    <n v="1"/>
    <m/>
    <s v="X"/>
    <s v="X"/>
    <n v="2160"/>
    <n v="3641"/>
    <n v="0"/>
    <n v="5801"/>
    <n v="1198.5289560133056"/>
    <n v="2056"/>
    <m/>
    <n v="1309"/>
    <m/>
    <x v="1428"/>
    <n v="1309"/>
    <n v="2.8214980544747084"/>
    <n v="0.58294209922826146"/>
    <n v="4.4316271963330784"/>
    <n v="0.91560653629740685"/>
    <n v="4.8400999999999996"/>
    <s v="2-2,99 lei"/>
    <n v="2"/>
    <s v="0-0,99 euro"/>
    <n v="0"/>
  </r>
  <r>
    <n v="1665"/>
    <x v="22"/>
    <s v="COMUNA ION ROATĂ"/>
    <x v="0"/>
    <n v="1"/>
    <m/>
    <s v="X"/>
    <s v="X"/>
    <n v="1350"/>
    <n v="4068"/>
    <n v="0"/>
    <n v="5418"/>
    <n v="1119.3983595380262"/>
    <n v="2833"/>
    <m/>
    <n v="1931"/>
    <m/>
    <x v="812"/>
    <n v="1931"/>
    <n v="1.9124602894458171"/>
    <n v="0.39512825963220127"/>
    <n v="2.805800103573278"/>
    <n v="0.57969878795340557"/>
    <n v="4.8400999999999996"/>
    <s v="1-1,99 lei"/>
    <n v="1"/>
    <s v="0-0,99 euro"/>
    <n v="0"/>
  </r>
  <r>
    <n v="1666"/>
    <x v="22"/>
    <s v="COMUNA JILAVELE"/>
    <x v="0"/>
    <n v="1"/>
    <m/>
    <s v="X"/>
    <s v="X"/>
    <n v="3500"/>
    <n v="2175"/>
    <n v="0"/>
    <n v="5675"/>
    <n v="1172.4964360240492"/>
    <n v="2718"/>
    <m/>
    <n v="1418"/>
    <m/>
    <x v="451"/>
    <n v="1418"/>
    <n v="2.0879323031640911"/>
    <n v="0.43138205887566194"/>
    <n v="4.0021156558533146"/>
    <n v="0.82686631595490068"/>
    <n v="4.8400999999999996"/>
    <s v="2-2,99 lei"/>
    <n v="2"/>
    <s v="0-0,99 euro"/>
    <n v="0"/>
  </r>
  <r>
    <n v="1667"/>
    <x v="22"/>
    <s v="COMUNA MAIA"/>
    <x v="0"/>
    <n v="1"/>
    <m/>
    <s v="X"/>
    <s v="X"/>
    <n v="0"/>
    <n v="4657.1400000000003"/>
    <n v="0"/>
    <n v="4657.1400000000003"/>
    <n v="962.1991281171878"/>
    <n v="1338"/>
    <m/>
    <n v="1121"/>
    <m/>
    <x v="1429"/>
    <n v="1121"/>
    <n v="3.4806726457399106"/>
    <n v="0.71913238274827185"/>
    <n v="4.1544513826940239"/>
    <n v="0.85833998939981071"/>
    <n v="4.8400999999999996"/>
    <s v="3-3,99 lei"/>
    <n v="3"/>
    <s v="0-0,99 euro"/>
    <n v="0"/>
  </r>
  <r>
    <n v="1668"/>
    <x v="22"/>
    <s v="COMUNA MANASIA"/>
    <x v="0"/>
    <n v="1"/>
    <m/>
    <s v="X"/>
    <s v="X"/>
    <n v="900"/>
    <n v="4225"/>
    <n v="0"/>
    <n v="5125"/>
    <n v="1058.8624201979299"/>
    <n v="3763"/>
    <m/>
    <n v="1960"/>
    <m/>
    <x v="1430"/>
    <n v="1960"/>
    <n v="1.3619452564443264"/>
    <n v="0.28138783422745944"/>
    <n v="2.614795918367347"/>
    <n v="0.54023592867241321"/>
    <n v="4.8400999999999996"/>
    <s v="1-1,99 lei"/>
    <n v="1"/>
    <s v="0-0,99 euro"/>
    <n v="0"/>
  </r>
  <r>
    <n v="1669"/>
    <x v="22"/>
    <s v="COMUNA MĂRCULEȘTI"/>
    <x v="0"/>
    <n v="1"/>
    <m/>
    <s v="X"/>
    <s v="X"/>
    <n v="0"/>
    <n v="2000"/>
    <n v="0"/>
    <n v="2000"/>
    <n v="413.21460300407017"/>
    <n v="1329"/>
    <m/>
    <n v="896"/>
    <m/>
    <x v="1431"/>
    <n v="896"/>
    <n v="1.5048908954100828"/>
    <n v="0.31092144695565854"/>
    <n v="2.2321428571428572"/>
    <n v="0.46117701228132829"/>
    <n v="4.8400999999999996"/>
    <s v="1-1,99 lei"/>
    <n v="1"/>
    <s v="0-0,99 euro"/>
    <n v="0"/>
  </r>
  <r>
    <n v="1670"/>
    <x v="22"/>
    <s v="COMUNA MIHAIL KOGĂLNICEANU"/>
    <x v="0"/>
    <n v="1"/>
    <m/>
    <s v="X"/>
    <s v="X"/>
    <n v="1200"/>
    <n v="3482"/>
    <n v="0"/>
    <n v="4682"/>
    <n v="967.3353856325283"/>
    <n v="2669"/>
    <m/>
    <n v="1671"/>
    <m/>
    <x v="826"/>
    <n v="1671"/>
    <n v="1.7542150618209067"/>
    <n v="0.36243364017704321"/>
    <n v="2.8019150209455415"/>
    <n v="0.57889610151557647"/>
    <n v="4.8400999999999996"/>
    <s v="1-1,99 lei"/>
    <n v="1"/>
    <s v="0-0,99 euro"/>
    <n v="0"/>
  </r>
  <r>
    <n v="1671"/>
    <x v="22"/>
    <s v="COMUNA MILOȘEȘTI"/>
    <x v="0"/>
    <n v="1"/>
    <m/>
    <s v="X"/>
    <s v="X"/>
    <n v="5120"/>
    <n v="11985.25"/>
    <n v="0"/>
    <n v="17105.25"/>
    <n v="3534.069544017686"/>
    <n v="2029"/>
    <m/>
    <n v="1345"/>
    <m/>
    <x v="1432"/>
    <n v="1345"/>
    <n v="8.4303844258255296"/>
    <n v="1.7417789768445964"/>
    <n v="12.717657992565055"/>
    <n v="2.6275609992696549"/>
    <n v="4.8400999999999996"/>
    <s v="8-8,99 lei"/>
    <n v="8"/>
    <s v="1-1,99 euro"/>
    <n v="1"/>
  </r>
  <r>
    <n v="1672"/>
    <x v="22"/>
    <s v="COMUNA MOLDOVENI"/>
    <x v="0"/>
    <n v="1"/>
    <m/>
    <s v="X"/>
    <s v="X"/>
    <n v="0"/>
    <n v="860"/>
    <n v="0"/>
    <n v="860"/>
    <n v="177.68227929175018"/>
    <n v="878"/>
    <m/>
    <n v="542"/>
    <m/>
    <x v="887"/>
    <n v="542"/>
    <n v="0.97949886104783601"/>
    <n v="0.20237161650541022"/>
    <n v="1.5867158671586716"/>
    <n v="0.32782708356411472"/>
    <n v="4.8400999999999996"/>
    <s v="0-0,99 lei"/>
    <n v="0"/>
    <s v="0-0,99 euro"/>
    <n v="0"/>
  </r>
  <r>
    <n v="1673"/>
    <x v="22"/>
    <s v="COMUNA MOVILA"/>
    <x v="0"/>
    <n v="1"/>
    <m/>
    <s v="X"/>
    <s v="X"/>
    <n v="4800"/>
    <n v="4321.92"/>
    <n v="0"/>
    <n v="9121.92"/>
    <n v="1884.6552757174441"/>
    <n v="1561"/>
    <m/>
    <n v="830"/>
    <m/>
    <x v="1433"/>
    <n v="830"/>
    <n v="5.8436386931454196"/>
    <n v="1.2073384213436542"/>
    <n v="10.990265060240963"/>
    <n v="2.2706690068884869"/>
    <n v="4.8400999999999996"/>
    <s v="5-5,99 lei"/>
    <n v="5"/>
    <s v="1-1,99 euro"/>
    <n v="1"/>
  </r>
  <r>
    <n v="1674"/>
    <x v="22"/>
    <s v="COMUNA MOVILIȚA"/>
    <x v="0"/>
    <n v="1"/>
    <m/>
    <s v="X"/>
    <s v="X"/>
    <n v="300"/>
    <n v="8346.5"/>
    <n v="0"/>
    <n v="8646.5"/>
    <n v="1786.4300324373464"/>
    <n v="1950"/>
    <m/>
    <n v="1189"/>
    <m/>
    <x v="1434"/>
    <n v="1189"/>
    <n v="4.434102564102564"/>
    <n v="0.91611796535248535"/>
    <n v="7.2720773759461732"/>
    <n v="1.5024642829582393"/>
    <n v="4.8400999999999996"/>
    <s v="4-4,99 lei"/>
    <n v="4"/>
    <s v="0-0,99 euro"/>
    <n v="0"/>
  </r>
  <r>
    <n v="1678"/>
    <x v="22"/>
    <s v="COMUNA MUNTENI BUZĂU"/>
    <x v="0"/>
    <n v="1"/>
    <m/>
    <s v="X"/>
    <s v="X"/>
    <n v="0"/>
    <n v="5368.5"/>
    <n v="0"/>
    <n v="5368.5"/>
    <n v="1109.1712981136754"/>
    <n v="2752"/>
    <m/>
    <n v="1564"/>
    <m/>
    <x v="630"/>
    <n v="1564"/>
    <n v="1.9507630813953489"/>
    <n v="0.4030418961168879"/>
    <n v="3.4325447570332481"/>
    <n v="0.70918880953559815"/>
    <n v="4.8400999999999996"/>
    <s v="1-1,99 lei"/>
    <n v="1"/>
    <s v="0-0,99 euro"/>
    <n v="0"/>
  </r>
  <r>
    <n v="1679"/>
    <x v="22"/>
    <s v="COMUNA OGRADA"/>
    <x v="0"/>
    <n v="1"/>
    <m/>
    <s v="X"/>
    <s v="X"/>
    <n v="1800"/>
    <n v="3807"/>
    <n v="0"/>
    <n v="5607"/>
    <n v="1158.4471395219107"/>
    <n v="2350"/>
    <m/>
    <n v="1409"/>
    <m/>
    <x v="1435"/>
    <n v="1409"/>
    <n v="2.3859574468085105"/>
    <n v="0.49295622958379176"/>
    <n v="3.9794180269694821"/>
    <n v="0.82217682010071735"/>
    <n v="4.8400999999999996"/>
    <s v="2-2,99 lei"/>
    <n v="2"/>
    <s v="0-0,99 euro"/>
    <n v="0"/>
  </r>
  <r>
    <n v="1684"/>
    <x v="22"/>
    <s v="COMUNA PERIEȚI"/>
    <x v="0"/>
    <n v="1"/>
    <m/>
    <s v="X"/>
    <s v="X"/>
    <n v="1600"/>
    <n v="5000"/>
    <n v="0"/>
    <n v="6600"/>
    <n v="1363.6081899134317"/>
    <n v="3028"/>
    <m/>
    <n v="1782"/>
    <m/>
    <x v="1436"/>
    <n v="1782"/>
    <n v="2.179656538969617"/>
    <n v="0.45033295571777798"/>
    <n v="3.7037037037037037"/>
    <n v="0.76521222778531517"/>
    <n v="4.8400999999999996"/>
    <s v="2-2,99 lei"/>
    <n v="2"/>
    <s v="0-0,99 euro"/>
    <n v="0"/>
  </r>
  <r>
    <n v="1685"/>
    <x v="22"/>
    <s v="COMUNA PLATONEȘTI"/>
    <x v="0"/>
    <n v="1"/>
    <m/>
    <s v="X"/>
    <s v="X"/>
    <n v="2220"/>
    <n v="2488"/>
    <n v="0"/>
    <n v="4708"/>
    <n v="972.70717547158119"/>
    <n v="1525"/>
    <m/>
    <n v="975"/>
    <m/>
    <x v="1437"/>
    <n v="975"/>
    <n v="3.0872131147540984"/>
    <n v="0.63784077080103685"/>
    <n v="4.8287179487179488"/>
    <n v="0.99764838509905762"/>
    <n v="4.8400999999999996"/>
    <s v="3-3,99 lei"/>
    <n v="3"/>
    <s v="0-0,99 euro"/>
    <n v="0"/>
  </r>
  <r>
    <n v="1686"/>
    <x v="22"/>
    <s v="COMUNA RĂDULEȘTI"/>
    <x v="0"/>
    <n v="1"/>
    <m/>
    <s v="X"/>
    <s v="X"/>
    <n v="1000"/>
    <n v="7555.9"/>
    <n v="0"/>
    <n v="8555.9"/>
    <n v="1767.7114109212621"/>
    <n v="901"/>
    <m/>
    <n v="679"/>
    <m/>
    <x v="1438"/>
    <n v="679"/>
    <n v="9.496004439511653"/>
    <n v="1.9619438522988479"/>
    <n v="12.600736377025036"/>
    <n v="2.6034041397956731"/>
    <n v="4.8400999999999996"/>
    <s v="9-9,99 lei"/>
    <n v="9"/>
    <s v="1-1,99 euro"/>
    <n v="1"/>
  </r>
  <r>
    <n v="1687"/>
    <x v="22"/>
    <s v="COMUNA REVIGA"/>
    <x v="0"/>
    <n v="1"/>
    <m/>
    <s v="X"/>
    <s v="X"/>
    <n v="1800"/>
    <n v="4048"/>
    <n v="0"/>
    <n v="5848"/>
    <n v="1208.2394991839012"/>
    <n v="2153"/>
    <m/>
    <n v="1293"/>
    <m/>
    <x v="1439"/>
    <n v="1293"/>
    <n v="2.7162099396191359"/>
    <n v="0.56118880593771536"/>
    <n v="4.5228151585460168"/>
    <n v="0.93444663509969161"/>
    <n v="4.8400999999999996"/>
    <s v="2-2,99 lei"/>
    <n v="2"/>
    <s v="0-0,99 euro"/>
    <n v="0"/>
  </r>
  <r>
    <n v="1688"/>
    <x v="22"/>
    <s v="COMUNA ROȘIORI"/>
    <x v="0"/>
    <n v="1"/>
    <m/>
    <s v="X"/>
    <s v="X"/>
    <n v="2500"/>
    <n v="3692.76"/>
    <n v="0"/>
    <n v="6192.76"/>
    <n v="1279.469432449743"/>
    <n v="1552"/>
    <m/>
    <n v="1145"/>
    <m/>
    <x v="1440"/>
    <n v="1145"/>
    <n v="3.9901804123711342"/>
    <n v="0.82440040750627763"/>
    <n v="5.4085240174672489"/>
    <n v="1.1174405523578541"/>
    <n v="4.8400999999999996"/>
    <s v="3-3,99 lei"/>
    <n v="3"/>
    <s v="0-0,99 euro"/>
    <n v="0"/>
  </r>
  <r>
    <n v="1689"/>
    <x v="22"/>
    <s v="COMUNA SĂLCIOARA"/>
    <x v="0"/>
    <n v="1"/>
    <m/>
    <s v="X"/>
    <s v="X"/>
    <n v="2000"/>
    <n v="6300"/>
    <n v="0"/>
    <n v="8300"/>
    <n v="1714.8406024668914"/>
    <n v="1764"/>
    <m/>
    <n v="1426"/>
    <m/>
    <x v="1441"/>
    <n v="1426"/>
    <n v="4.7052154195011342"/>
    <n v="0.97213186080889535"/>
    <n v="5.820476858345021"/>
    <n v="1.2025530171577079"/>
    <n v="4.8400999999999996"/>
    <s v="4-4,99 lei"/>
    <n v="4"/>
    <s v="0-0,99 euro"/>
    <n v="0"/>
  </r>
  <r>
    <n v="1690"/>
    <x v="22"/>
    <s v="COMUNA SĂRĂȚENI"/>
    <x v="0"/>
    <n v="1"/>
    <m/>
    <s v="X"/>
    <s v="X"/>
    <n v="240"/>
    <n v="4402.7"/>
    <n v="0"/>
    <n v="4642.7"/>
    <n v="959.21571868349827"/>
    <n v="950"/>
    <m/>
    <n v="730"/>
    <m/>
    <x v="1442"/>
    <n v="730"/>
    <n v="4.8870526315789471"/>
    <n v="1.0097007565089455"/>
    <n v="6.3598630136986296"/>
    <n v="1.3139941351828743"/>
    <n v="4.8400999999999996"/>
    <s v="4-4,99 lei"/>
    <n v="4"/>
    <s v="1-1,99 euro"/>
    <n v="1"/>
  </r>
  <r>
    <n v="1691"/>
    <x v="22"/>
    <s v="COMUNA SĂVENI"/>
    <x v="0"/>
    <n v="1"/>
    <m/>
    <s v="X"/>
    <s v="X"/>
    <n v="3172.79"/>
    <n v="0"/>
    <n v="0"/>
    <n v="3172.79"/>
    <n v="655.52158013264193"/>
    <n v="2796"/>
    <m/>
    <n v="1378"/>
    <m/>
    <x v="1443"/>
    <n v="1378"/>
    <n v="1.1347603719599428"/>
    <n v="0.23444977830208938"/>
    <n v="2.3024600870827285"/>
    <n v="0.47570506540830326"/>
    <n v="4.8400999999999996"/>
    <s v="1-1,99 lei"/>
    <n v="1"/>
    <s v="0-0,99 euro"/>
    <n v="0"/>
  </r>
  <r>
    <n v="1692"/>
    <x v="22"/>
    <s v="COMUNA SCÂNTEIA"/>
    <x v="0"/>
    <n v="1"/>
    <m/>
    <s v="X"/>
    <s v="X"/>
    <n v="540"/>
    <n v="10348"/>
    <n v="0"/>
    <n v="10888"/>
    <n v="2249.5402987541584"/>
    <n v="3051"/>
    <m/>
    <n v="1530"/>
    <m/>
    <x v="1444"/>
    <n v="1530"/>
    <n v="3.568666011143887"/>
    <n v="0.73731245452447014"/>
    <n v="7.1163398692810453"/>
    <n v="1.4702877769635021"/>
    <n v="4.8400999999999996"/>
    <s v="3-3,99 lei"/>
    <n v="3"/>
    <s v="0-0,99 euro"/>
    <n v="0"/>
  </r>
  <r>
    <n v="1693"/>
    <x v="22"/>
    <s v="COMUNA SFÂNTU GHEORGHE"/>
    <x v="0"/>
    <n v="1"/>
    <m/>
    <s v="X"/>
    <s v="X"/>
    <n v="0"/>
    <n v="14500"/>
    <n v="0"/>
    <n v="14500"/>
    <n v="2995.8058717795088"/>
    <n v="1503"/>
    <m/>
    <n v="904"/>
    <m/>
    <x v="1251"/>
    <n v="904"/>
    <n v="9.6473719228210246"/>
    <n v="1.9932174795605515"/>
    <n v="16.039823008849556"/>
    <n v="3.31394454842866"/>
    <n v="4.8400999999999996"/>
    <s v="9-9,99 lei"/>
    <n v="9"/>
    <s v="1-1,99 euro"/>
    <n v="1"/>
  </r>
  <r>
    <n v="1694"/>
    <x v="22"/>
    <s v="COMUNA SINEȘTI"/>
    <x v="0"/>
    <n v="1"/>
    <m/>
    <s v="X"/>
    <s v="X"/>
    <n v="0"/>
    <n v="8851.6"/>
    <n v="0"/>
    <n v="8851.6"/>
    <n v="1828.8051899754139"/>
    <n v="2117"/>
    <m/>
    <n v="1649"/>
    <m/>
    <x v="1445"/>
    <n v="1649"/>
    <n v="4.1811998110533777"/>
    <n v="0.86386641000255737"/>
    <n v="5.3678593086719228"/>
    <n v="1.1090389266072855"/>
    <n v="4.8400999999999996"/>
    <s v="4-4,99 lei"/>
    <n v="4"/>
    <s v="0-0,99 euro"/>
    <n v="0"/>
  </r>
  <r>
    <n v="1695"/>
    <x v="22"/>
    <s v="COMUNA STELNICA"/>
    <x v="0"/>
    <n v="1"/>
    <m/>
    <s v="X"/>
    <s v="X"/>
    <n v="423"/>
    <n v="2430.92"/>
    <n v="0"/>
    <n v="2853.92"/>
    <n v="589.64070990268806"/>
    <n v="1479"/>
    <m/>
    <n v="899"/>
    <m/>
    <x v="1446"/>
    <n v="899"/>
    <n v="1.9296281271129141"/>
    <n v="0.3986752602452252"/>
    <n v="3.1745494994438266"/>
    <n v="0.65588510556472535"/>
    <n v="4.8400999999999996"/>
    <s v="1-1,99 lei"/>
    <n v="1"/>
    <s v="0-0,99 euro"/>
    <n v="0"/>
  </r>
  <r>
    <n v="1696"/>
    <x v="22"/>
    <s v="COMUNA SUDIȚI"/>
    <x v="0"/>
    <n v="1"/>
    <m/>
    <s v="X"/>
    <s v="X"/>
    <n v="1810"/>
    <n v="1360"/>
    <n v="0"/>
    <n v="3170"/>
    <n v="654.94514576145127"/>
    <n v="1667"/>
    <m/>
    <n v="1211"/>
    <m/>
    <x v="1447"/>
    <n v="1211"/>
    <n v="1.901619676064787"/>
    <n v="0.39288850975491979"/>
    <n v="2.6176713459950456"/>
    <n v="0.54083001301523637"/>
    <n v="4.8400999999999996"/>
    <s v="1-1,99 lei"/>
    <n v="1"/>
    <s v="0-0,99 euro"/>
    <n v="0"/>
  </r>
  <r>
    <n v="1697"/>
    <x v="22"/>
    <s v="COMUNA TRAIAN"/>
    <x v="0"/>
    <n v="1"/>
    <m/>
    <s v="X"/>
    <s v="X"/>
    <n v="0"/>
    <n v="10108.39"/>
    <n v="0"/>
    <n v="10108.39"/>
    <n v="2088.4671804301565"/>
    <n v="2483"/>
    <m/>
    <n v="1704"/>
    <m/>
    <x v="1448"/>
    <n v="1704"/>
    <n v="4.0710390656463948"/>
    <n v="0.84110639566256806"/>
    <n v="5.9321537558685442"/>
    <n v="1.2256262795951622"/>
    <n v="4.8400999999999996"/>
    <s v="4-4,99 lei"/>
    <n v="4"/>
    <s v="0-0,99 euro"/>
    <n v="0"/>
  </r>
  <r>
    <n v="1698"/>
    <x v="22"/>
    <s v="COMUNA VALEA CIORII"/>
    <x v="0"/>
    <n v="1"/>
    <m/>
    <s v="X"/>
    <s v="X"/>
    <n v="3869"/>
    <n v="2383"/>
    <n v="0"/>
    <n v="6252"/>
    <n v="1291.7088489907235"/>
    <n v="1446"/>
    <m/>
    <n v="1061"/>
    <m/>
    <x v="1449"/>
    <n v="1061"/>
    <n v="4.3236514522821574"/>
    <n v="0.89329795919137167"/>
    <n v="5.8925541941564559"/>
    <n v="1.2174447210091643"/>
    <n v="4.8400999999999996"/>
    <s v="4-4,99 lei"/>
    <n v="4"/>
    <s v="0-0,99 euro"/>
    <n v="0"/>
  </r>
  <r>
    <n v="1699"/>
    <x v="22"/>
    <s v="COMUNA VALEA MĂCRIȘULUI"/>
    <x v="0"/>
    <n v="1"/>
    <m/>
    <s v="X"/>
    <s v="X"/>
    <n v="4840"/>
    <n v="7331.29"/>
    <n v="0"/>
    <n v="12171.29"/>
    <n v="2514.6773826987051"/>
    <n v="1335"/>
    <m/>
    <n v="957"/>
    <m/>
    <x v="566"/>
    <n v="957"/>
    <n v="9.1170711610486901"/>
    <n v="1.8836534701862959"/>
    <n v="12.718171368861025"/>
    <n v="2.6276670665608202"/>
    <n v="4.8400999999999996"/>
    <s v="9-9,99 lei"/>
    <n v="9"/>
    <s v="1-1,99 euro"/>
    <n v="1"/>
  </r>
  <r>
    <n v="1700"/>
    <x v="22"/>
    <s v="COMUNA VLĂDENI"/>
    <x v="0"/>
    <n v="1"/>
    <m/>
    <s v="X"/>
    <s v="X"/>
    <n v="1000"/>
    <n v="8093"/>
    <n v="0"/>
    <n v="9093"/>
    <n v="1878.680192558005"/>
    <n v="1660"/>
    <m/>
    <n v="1148"/>
    <m/>
    <x v="23"/>
    <n v="1148"/>
    <n v="5.4777108433734938"/>
    <n v="1.1317350557578343"/>
    <n v="7.9207317073170733"/>
    <n v="1.6364810039703876"/>
    <n v="4.8400999999999996"/>
    <s v="5-5,99 lei"/>
    <n v="5"/>
    <s v="1-1,99 euro"/>
    <n v="1"/>
  </r>
  <r>
    <n v="1675"/>
    <x v="22"/>
    <s v="MUNICIPIUL FETEȘTI"/>
    <x v="0"/>
    <n v="1"/>
    <m/>
    <s v="X"/>
    <s v="X"/>
    <n v="8800"/>
    <n v="19885"/>
    <n v="0"/>
    <n v="28685"/>
    <n v="5926.530443585877"/>
    <n v="27776"/>
    <m/>
    <n v="9891"/>
    <m/>
    <x v="1450"/>
    <n v="9891"/>
    <n v="1.032726094470046"/>
    <n v="0.21336875156919199"/>
    <n v="2.900111212213123"/>
    <n v="0.59918415161114924"/>
    <n v="4.8400999999999996"/>
    <s v="1-1,99 lei"/>
    <n v="1"/>
    <s v="0-0,99 euro"/>
    <n v="0"/>
  </r>
  <r>
    <n v="1676"/>
    <x v="22"/>
    <s v="MUNICIPIUL SLOBOZIA"/>
    <x v="0"/>
    <n v="1"/>
    <m/>
    <s v="X"/>
    <s v="X"/>
    <n v="8000"/>
    <n v="30895.73"/>
    <n v="0"/>
    <n v="38895.729999999996"/>
    <n v="8036.1418152517508"/>
    <n v="42983"/>
    <m/>
    <n v="16202"/>
    <m/>
    <x v="1451"/>
    <n v="16202"/>
    <n v="0.90490961542935566"/>
    <n v="0.18696093374710351"/>
    <n v="2.4006746080730772"/>
    <n v="0.49599690255843421"/>
    <n v="4.8400999999999996"/>
    <s v="0-0,99 lei"/>
    <n v="0"/>
    <s v="0-0,99 euro"/>
    <n v="0"/>
  </r>
  <r>
    <n v="1677"/>
    <x v="22"/>
    <s v="MUNICIPIUL URZICENI"/>
    <x v="0"/>
    <n v="1"/>
    <m/>
    <s v="X"/>
    <s v="X"/>
    <n v="5500"/>
    <n v="25028.21"/>
    <n v="0"/>
    <n v="30528.21"/>
    <n v="6307.3510877874423"/>
    <n v="13858"/>
    <m/>
    <n v="5057"/>
    <m/>
    <x v="1452"/>
    <n v="5057"/>
    <n v="2.2029304372925385"/>
    <n v="0.45514151304570949"/>
    <n v="6.0368222266165708"/>
    <n v="1.2472515498887566"/>
    <n v="4.8400999999999996"/>
    <s v="2-2,99 lei"/>
    <n v="2"/>
    <s v="0-0,99 euro"/>
    <n v="0"/>
  </r>
  <r>
    <n v="1680"/>
    <x v="22"/>
    <s v="ORAȘUL AMARA"/>
    <x v="0"/>
    <n v="1"/>
    <m/>
    <s v="X"/>
    <s v="X"/>
    <n v="600"/>
    <n v="1096"/>
    <n v="0"/>
    <n v="1696"/>
    <n v="350.40598334745152"/>
    <n v="6544"/>
    <m/>
    <n v="3142"/>
    <m/>
    <x v="1453"/>
    <n v="3142"/>
    <n v="0.25916870415647919"/>
    <n v="5.3546146599549441E-2"/>
    <n v="0.5397835773392744"/>
    <n v="0.11152322830918253"/>
    <n v="4.8400999999999996"/>
    <s v="0-0,99 lei"/>
    <n v="0"/>
    <s v="0-0,99 euro"/>
    <n v="0"/>
  </r>
  <r>
    <n v="1681"/>
    <x v="22"/>
    <s v="ORAȘUL CĂZĂNEȘTI"/>
    <x v="0"/>
    <n v="1"/>
    <m/>
    <s v="X"/>
    <s v="X"/>
    <n v="1200"/>
    <n v="2786"/>
    <n v="0"/>
    <n v="3986"/>
    <n v="823.53670378711195"/>
    <n v="2850"/>
    <m/>
    <n v="1501"/>
    <m/>
    <x v="707"/>
    <n v="1501"/>
    <n v="1.3985964912280702"/>
    <n v="0.28896024694284628"/>
    <n v="2.6555629580279811"/>
    <n v="0.54865869672692336"/>
    <n v="4.8400999999999996"/>
    <s v="1-1,99 lei"/>
    <n v="1"/>
    <s v="0-0,99 euro"/>
    <n v="0"/>
  </r>
  <r>
    <n v="1682"/>
    <x v="22"/>
    <s v="ORAȘUL FIERBINȚI-TÂRG"/>
    <x v="0"/>
    <n v="1"/>
    <m/>
    <s v="X"/>
    <s v="X"/>
    <n v="400"/>
    <n v="5333.42"/>
    <n v="0"/>
    <n v="5733.42"/>
    <n v="1184.5664345777982"/>
    <n v="3746"/>
    <m/>
    <n v="2854"/>
    <m/>
    <x v="1454"/>
    <n v="2854"/>
    <n v="1.5305445808862788"/>
    <n v="0.31622168568547737"/>
    <n v="2.0089067974772248"/>
    <n v="0.41505481239586484"/>
    <n v="4.8400999999999996"/>
    <s v="1-1,99 lei"/>
    <n v="1"/>
    <s v="0-0,99 euro"/>
    <n v="0"/>
  </r>
  <r>
    <n v="1683"/>
    <x v="22"/>
    <s v="ORAȘUL ȚĂNDĂREI"/>
    <x v="0"/>
    <n v="1"/>
    <m/>
    <s v="X"/>
    <s v="X"/>
    <n v="11000"/>
    <n v="23189.1"/>
    <n v="0"/>
    <n v="34189.1"/>
    <n v="7063.7176917832276"/>
    <n v="11506"/>
    <m/>
    <n v="4062"/>
    <m/>
    <x v="1455"/>
    <n v="4062"/>
    <n v="2.9714149139579349"/>
    <n v="0.61391601701575071"/>
    <n v="8.4168143771541111"/>
    <n v="1.7389753057073432"/>
    <n v="4.8400999999999996"/>
    <s v="2-2,99 lei"/>
    <n v="2"/>
    <s v="0-0,99 euro"/>
    <n v="0"/>
  </r>
  <r>
    <m/>
    <x v="23"/>
    <s v="A JUDEȚ"/>
    <x v="0"/>
    <m/>
    <m/>
    <m/>
    <m/>
    <n v="0"/>
    <n v="15063.11"/>
    <n v="0"/>
    <n v="15063.11"/>
    <n v="3112.14850932832"/>
    <m/>
    <m/>
    <m/>
    <m/>
    <x v="0"/>
    <n v="0"/>
    <m/>
    <m/>
    <m/>
    <m/>
    <n v="4.8400999999999996"/>
    <m/>
    <m/>
    <m/>
    <m/>
  </r>
  <r>
    <n v="1706"/>
    <x v="23"/>
    <s v="COMUNA ALEXANDRU IOAN CUZA"/>
    <x v="0"/>
    <n v="1"/>
    <m/>
    <s v="X"/>
    <s v="X"/>
    <n v="0"/>
    <n v="9199"/>
    <n v="0"/>
    <n v="9199"/>
    <n v="1900.5805665172209"/>
    <n v="2297"/>
    <m/>
    <n v="1275"/>
    <m/>
    <x v="1456"/>
    <n v="1275"/>
    <n v="4.0047888550282975"/>
    <n v="0.82741861842282149"/>
    <n v="7.2149019607843137"/>
    <n v="1.4906514247193889"/>
    <n v="4.8400999999999996"/>
    <s v="4-4,99 lei"/>
    <n v="4"/>
    <s v="0-0,99 euro"/>
    <n v="0"/>
  </r>
  <r>
    <n v="1707"/>
    <x v="23"/>
    <s v="COMUNA ANDRIEŞENI"/>
    <x v="0"/>
    <n v="1"/>
    <m/>
    <s v="X"/>
    <s v="X"/>
    <n v="6640"/>
    <n v="11945"/>
    <n v="0"/>
    <n v="18585"/>
    <n v="3839.7966984153222"/>
    <n v="3187"/>
    <m/>
    <n v="1663"/>
    <m/>
    <x v="1457"/>
    <n v="1663"/>
    <n v="5.8315029808597423"/>
    <n v="1.2048310945765053"/>
    <n v="11.175586289837643"/>
    <n v="2.3089577260464957"/>
    <n v="4.8400999999999996"/>
    <s v="5-5,99 lei"/>
    <n v="5"/>
    <s v="1-1,99 euro"/>
    <n v="1"/>
  </r>
  <r>
    <n v="1708"/>
    <x v="23"/>
    <s v="COMUNA ARONEANU"/>
    <x v="0"/>
    <n v="1"/>
    <m/>
    <s v="X"/>
    <s v="X"/>
    <n v="31623"/>
    <n v="12000"/>
    <n v="0"/>
    <n v="43623"/>
    <n v="9012.8303134232774"/>
    <n v="3400"/>
    <m/>
    <n v="1965"/>
    <m/>
    <x v="1458"/>
    <n v="1965"/>
    <n v="12.830294117647059"/>
    <n v="2.6508324451244936"/>
    <n v="22.2"/>
    <n v="4.5866820933451793"/>
    <n v="4.8400999999999996"/>
    <s v="12-12,99 lei"/>
    <n v="12"/>
    <s v="2-2,99 euro"/>
    <n v="2"/>
  </r>
  <r>
    <n v="1709"/>
    <x v="23"/>
    <s v="COMUNA BALŞ"/>
    <x v="0"/>
    <n v="1"/>
    <m/>
    <s v="X"/>
    <s v="X"/>
    <n v="4000"/>
    <n v="11424.98"/>
    <n v="0"/>
    <n v="15424.98"/>
    <n v="3186.9134935228612"/>
    <n v="2798"/>
    <m/>
    <n v="1554"/>
    <m/>
    <x v="1459"/>
    <n v="1554"/>
    <n v="5.5128591851322373"/>
    <n v="1.1389969598008796"/>
    <n v="9.9259845559845559"/>
    <n v="2.0507808838628452"/>
    <n v="4.8400999999999996"/>
    <s v="5-5,99 lei"/>
    <n v="5"/>
    <s v="1-1,99 euro"/>
    <n v="1"/>
  </r>
  <r>
    <n v="1710"/>
    <x v="23"/>
    <s v="COMUNA BĂLŢAŢI"/>
    <x v="0"/>
    <n v="1"/>
    <m/>
    <s v="X"/>
    <s v="X"/>
    <n v="0"/>
    <n v="10024"/>
    <n v="0"/>
    <n v="10024"/>
    <n v="2071.0315902563998"/>
    <n v="4482"/>
    <m/>
    <n v="2611"/>
    <m/>
    <x v="1460"/>
    <n v="2611"/>
    <n v="2.2365015618027666"/>
    <n v="0.46207755248915661"/>
    <n v="3.8391420911528149"/>
    <n v="0.79319478753596317"/>
    <n v="4.8400999999999996"/>
    <s v="2-2,99 lei"/>
    <n v="2"/>
    <s v="0-0,99 euro"/>
    <n v="0"/>
  </r>
  <r>
    <n v="1711"/>
    <x v="23"/>
    <s v="COMUNA BÂRNOVA"/>
    <x v="0"/>
    <n v="1"/>
    <m/>
    <s v="X"/>
    <s v="X"/>
    <n v="9495"/>
    <n v="0"/>
    <n v="0"/>
    <n v="9495"/>
    <n v="1961.7363277618233"/>
    <n v="5725"/>
    <m/>
    <n v="2860"/>
    <m/>
    <x v="1461"/>
    <n v="2860"/>
    <n v="1.6585152838427948"/>
    <n v="0.34266136729464164"/>
    <n v="3.31993006993007"/>
    <n v="0.68592179292371447"/>
    <n v="4.8400999999999996"/>
    <s v="1-1,99 lei"/>
    <n v="1"/>
    <s v="0-0,99 euro"/>
    <n v="0"/>
  </r>
  <r>
    <n v="1712"/>
    <x v="23"/>
    <s v="COMUNA BELCEȘTI"/>
    <x v="0"/>
    <n v="1"/>
    <m/>
    <s v="X"/>
    <s v="X"/>
    <n v="10800"/>
    <n v="8984.59"/>
    <n v="0"/>
    <n v="19784.59"/>
    <n v="4087.6407512241485"/>
    <n v="8390"/>
    <m/>
    <n v="3750"/>
    <m/>
    <x v="1462"/>
    <n v="3750"/>
    <n v="2.3581156138259831"/>
    <n v="0.48720390360240151"/>
    <n v="5.2758906666666663"/>
    <n v="1.090037533659773"/>
    <n v="4.8400999999999996"/>
    <s v="2-2,99 lei"/>
    <n v="2"/>
    <s v="0-0,99 euro"/>
    <n v="0"/>
  </r>
  <r>
    <n v="1713"/>
    <x v="23"/>
    <s v="COMUNA BIVOLARI"/>
    <x v="0"/>
    <n v="1"/>
    <m/>
    <s v="X"/>
    <s v="X"/>
    <n v="16000"/>
    <n v="22252"/>
    <n v="0"/>
    <n v="38252"/>
    <n v="7903.1424970558464"/>
    <n v="3322"/>
    <m/>
    <n v="1199"/>
    <m/>
    <x v="1463"/>
    <n v="1199"/>
    <n v="11.514750150511739"/>
    <n v="2.3790314560673829"/>
    <n v="31.90325271059216"/>
    <n v="6.5914449516729325"/>
    <n v="4.8400999999999996"/>
    <s v="11-11,99 lei"/>
    <n v="11"/>
    <s v="2-2,99 euro"/>
    <n v="2"/>
  </r>
  <r>
    <n v="1714"/>
    <x v="23"/>
    <s v="COMUNA BRĂEŞTI"/>
    <x v="0"/>
    <n v="1"/>
    <m/>
    <s v="X"/>
    <s v="X"/>
    <n v="3300"/>
    <n v="9700"/>
    <n v="0"/>
    <n v="13000"/>
    <n v="2685.8949195264563"/>
    <n v="2501"/>
    <m/>
    <n v="1417"/>
    <m/>
    <x v="1464"/>
    <n v="1417"/>
    <n v="5.1979208316673331"/>
    <n v="1.0739283964520017"/>
    <n v="9.1743119266055047"/>
    <n v="1.8954798302939"/>
    <n v="4.8400999999999996"/>
    <s v="5-5,99 lei"/>
    <n v="5"/>
    <s v="1-1,99 euro"/>
    <n v="1"/>
  </r>
  <r>
    <n v="1715"/>
    <x v="23"/>
    <s v="COMUNA BUTEA"/>
    <x v="0"/>
    <n v="1"/>
    <m/>
    <s v="X"/>
    <s v="X"/>
    <n v="2556"/>
    <n v="7591"/>
    <n v="0"/>
    <n v="10147"/>
    <n v="2096.4442883411502"/>
    <n v="3519"/>
    <m/>
    <n v="1407"/>
    <m/>
    <x v="1465"/>
    <n v="1407"/>
    <n v="2.8834896277351518"/>
    <n v="0.59575001089546753"/>
    <n v="7.2117981520966596"/>
    <n v="1.4900101551820542"/>
    <n v="4.8400999999999996"/>
    <s v="2-2,99 lei"/>
    <n v="2"/>
    <s v="0-0,99 euro"/>
    <n v="0"/>
  </r>
  <r>
    <n v="1716"/>
    <x v="23"/>
    <s v="COMUNA CEPLENIȚA"/>
    <x v="0"/>
    <n v="1"/>
    <m/>
    <s v="X"/>
    <s v="X"/>
    <n v="0"/>
    <n v="23310"/>
    <n v="0"/>
    <n v="23310"/>
    <n v="4816.0161980124385"/>
    <n v="3356"/>
    <m/>
    <n v="1581"/>
    <m/>
    <x v="1466"/>
    <n v="1581"/>
    <n v="6.9457687723480337"/>
    <n v="1.4350465429119303"/>
    <n v="14.743833017077799"/>
    <n v="3.046183553455053"/>
    <n v="4.8400999999999996"/>
    <s v="6-6,99 lei"/>
    <n v="6"/>
    <s v="1-1,99 euro"/>
    <n v="1"/>
  </r>
  <r>
    <n v="1717"/>
    <x v="23"/>
    <s v="COMUNA CIOHORĂNI"/>
    <x v="0"/>
    <n v="1"/>
    <m/>
    <s v="X"/>
    <s v="X"/>
    <n v="3320"/>
    <n v="9180"/>
    <n v="0"/>
    <n v="12500"/>
    <n v="2582.5912687754389"/>
    <n v="1508"/>
    <m/>
    <n v="742"/>
    <m/>
    <x v="1378"/>
    <n v="742"/>
    <n v="8.2891246684350133"/>
    <n v="1.7125936795593097"/>
    <n v="16.846361185983827"/>
    <n v="3.4805812247647423"/>
    <n v="4.8400999999999996"/>
    <s v="8-8,99 lei"/>
    <n v="8"/>
    <s v="1-1,99 euro"/>
    <n v="1"/>
  </r>
  <r>
    <n v="1718"/>
    <x v="23"/>
    <s v="COMUNA CIORTEȘTI"/>
    <x v="0"/>
    <n v="1"/>
    <m/>
    <s v="X"/>
    <s v="X"/>
    <n v="0"/>
    <n v="7345"/>
    <n v="0"/>
    <n v="7345"/>
    <n v="1517.5306295324478"/>
    <n v="3033"/>
    <m/>
    <n v="1746"/>
    <m/>
    <x v="1467"/>
    <n v="1746"/>
    <n v="2.4216946917243654"/>
    <n v="0.50033980531897393"/>
    <n v="4.2067583046964492"/>
    <n v="0.86914698140460933"/>
    <n v="4.8400999999999996"/>
    <s v="2-2,99 lei"/>
    <n v="2"/>
    <s v="0-0,99 euro"/>
    <n v="0"/>
  </r>
  <r>
    <n v="1719"/>
    <x v="23"/>
    <s v="COMUNA CIUREA"/>
    <x v="0"/>
    <n v="1"/>
    <m/>
    <s v="X"/>
    <s v="X"/>
    <n v="13040"/>
    <n v="45882"/>
    <n v="0"/>
    <n v="58922"/>
    <n v="12173.715419102911"/>
    <n v="13534"/>
    <m/>
    <n v="5412"/>
    <m/>
    <x v="1468"/>
    <n v="5412"/>
    <n v="4.3536279001034428"/>
    <n v="0.89949131218434397"/>
    <n v="10.887287509238728"/>
    <n v="2.2493930929606267"/>
    <n v="4.8400999999999996"/>
    <s v="4-4,99 lei"/>
    <n v="4"/>
    <s v="0-0,99 euro"/>
    <n v="0"/>
  </r>
  <r>
    <n v="1720"/>
    <x v="23"/>
    <s v="COMUNA COARNELE CAPREI"/>
    <x v="0"/>
    <n v="1"/>
    <m/>
    <s v="X"/>
    <s v="X"/>
    <n v="0"/>
    <n v="10000"/>
    <n v="0"/>
    <n v="10000"/>
    <n v="2066.0730150203508"/>
    <n v="2204"/>
    <m/>
    <n v="1527"/>
    <m/>
    <x v="1469"/>
    <n v="1527"/>
    <n v="4.5372050816696916"/>
    <n v="0.93741969828509564"/>
    <n v="6.5487884741322855"/>
    <n v="1.3530275147481015"/>
    <n v="4.8400999999999996"/>
    <s v="4-4,99 lei"/>
    <n v="4"/>
    <s v="0-0,99 euro"/>
    <n v="0"/>
  </r>
  <r>
    <n v="1721"/>
    <x v="23"/>
    <s v="COMUNA COMARNA"/>
    <x v="0"/>
    <n v="1"/>
    <m/>
    <s v="X"/>
    <s v="X"/>
    <n v="6000"/>
    <n v="20653"/>
    <n v="0"/>
    <n v="26653"/>
    <n v="5506.7044069337417"/>
    <n v="5698"/>
    <m/>
    <n v="1985"/>
    <m/>
    <x v="1470"/>
    <n v="1985"/>
    <n v="4.6776061776061777"/>
    <n v="0.96642758984446153"/>
    <n v="13.427204030226701"/>
    <n v="2.7741583914023886"/>
    <n v="4.8400999999999996"/>
    <s v="4-4,99 lei"/>
    <n v="4"/>
    <s v="0-0,99 euro"/>
    <n v="0"/>
  </r>
  <r>
    <n v="1722"/>
    <x v="23"/>
    <s v="COMUNA COSTEȘTI"/>
    <x v="0"/>
    <n v="1"/>
    <m/>
    <s v="X"/>
    <s v="X"/>
    <n v="0"/>
    <n v="7884.12"/>
    <n v="0"/>
    <n v="7884.12"/>
    <n v="1628.9167579182249"/>
    <n v="1420"/>
    <m/>
    <n v="897"/>
    <m/>
    <x v="1471"/>
    <n v="897"/>
    <n v="5.5521971830985919"/>
    <n v="1.1471244774072007"/>
    <n v="8.7894314381270906"/>
    <n v="1.8159607111685896"/>
    <n v="4.8400999999999996"/>
    <s v="5-5,99 lei"/>
    <n v="5"/>
    <s v="1-1,99 euro"/>
    <n v="1"/>
  </r>
  <r>
    <n v="1723"/>
    <x v="23"/>
    <s v="COMUNA COSTULENI"/>
    <x v="0"/>
    <n v="1"/>
    <m/>
    <s v="X"/>
    <s v="X"/>
    <n v="5000"/>
    <n v="5650"/>
    <n v="0"/>
    <n v="10650"/>
    <n v="2200.367760996674"/>
    <n v="6280"/>
    <m/>
    <n v="1723"/>
    <m/>
    <x v="1472"/>
    <n v="1723"/>
    <n v="1.6958598726114649"/>
    <n v="0.35037703200583981"/>
    <n v="6.1810795124782354"/>
    <n v="1.277056158442643"/>
    <n v="4.8400999999999996"/>
    <s v="1-1,99 lei"/>
    <n v="1"/>
    <s v="0-0,99 euro"/>
    <n v="0"/>
  </r>
  <r>
    <n v="1724"/>
    <x v="23"/>
    <s v="COMUNA COTNARI"/>
    <x v="0"/>
    <n v="1"/>
    <m/>
    <s v="X"/>
    <s v="X"/>
    <n v="2880"/>
    <n v="8985"/>
    <n v="0"/>
    <n v="11865"/>
    <n v="2451.3956323216466"/>
    <n v="5985"/>
    <m/>
    <n v="2830"/>
    <m/>
    <x v="291"/>
    <n v="2830"/>
    <n v="1.9824561403508771"/>
    <n v="0.40958991350403451"/>
    <n v="4.1925795053003529"/>
    <n v="0.86621753792284328"/>
    <n v="4.8400999999999996"/>
    <s v="1-1,99 lei"/>
    <n v="1"/>
    <s v="0-0,99 euro"/>
    <n v="0"/>
  </r>
  <r>
    <n v="1725"/>
    <x v="23"/>
    <s v="COMUNA COZMEȘTI"/>
    <x v="0"/>
    <n v="1"/>
    <m/>
    <s v="X"/>
    <s v="X"/>
    <n v="3500"/>
    <n v="8000"/>
    <n v="0"/>
    <n v="11500"/>
    <n v="2375.9839672734038"/>
    <n v="2178"/>
    <m/>
    <n v="1256"/>
    <m/>
    <x v="1473"/>
    <n v="1256"/>
    <n v="5.2800734618916438"/>
    <n v="1.0909017296939412"/>
    <n v="9.1560509554140133"/>
    <n v="1.8917069803132196"/>
    <n v="4.8400999999999996"/>
    <s v="5-5,99 lei"/>
    <n v="5"/>
    <s v="1-1,99 euro"/>
    <n v="1"/>
  </r>
  <r>
    <n v="1726"/>
    <x v="23"/>
    <s v="COMUNA CRISTEȘTI"/>
    <x v="0"/>
    <n v="1"/>
    <m/>
    <s v="X"/>
    <s v="X"/>
    <n v="10776"/>
    <n v="7935"/>
    <n v="0"/>
    <n v="18711"/>
    <n v="3865.8292184045786"/>
    <n v="3219"/>
    <m/>
    <n v="1946"/>
    <m/>
    <x v="1066"/>
    <n v="1946"/>
    <n v="5.8126747437092261"/>
    <n v="1.2009410433067966"/>
    <n v="9.615107913669064"/>
    <n v="1.9865514996940281"/>
    <n v="4.8400999999999996"/>
    <s v="5-5,99 lei"/>
    <n v="5"/>
    <s v="1-1,99 euro"/>
    <n v="1"/>
  </r>
  <r>
    <n v="1727"/>
    <x v="23"/>
    <s v="COMUNA CUCUTENI"/>
    <x v="0"/>
    <n v="1"/>
    <m/>
    <s v="X"/>
    <s v="X"/>
    <n v="3500"/>
    <n v="15000"/>
    <n v="0"/>
    <n v="18500"/>
    <n v="3822.2350777876495"/>
    <n v="1089"/>
    <m/>
    <n v="659"/>
    <m/>
    <x v="1474"/>
    <n v="659"/>
    <n v="16.988062442607898"/>
    <n v="3.5098577390152887"/>
    <n v="28.072837632776935"/>
    <n v="5.8000532288128221"/>
    <n v="4.8400999999999996"/>
    <s v="16-16,99 lei"/>
    <n v="16"/>
    <s v="3-3,99 euro"/>
    <n v="3"/>
  </r>
  <r>
    <n v="1728"/>
    <x v="23"/>
    <s v="COMUNA DAGÂȚA"/>
    <x v="0"/>
    <n v="1"/>
    <m/>
    <s v="X"/>
    <s v="X"/>
    <n v="0"/>
    <n v="14847"/>
    <n v="0"/>
    <n v="14847"/>
    <n v="3067.498605400715"/>
    <n v="3589"/>
    <m/>
    <n v="1855"/>
    <m/>
    <x v="1475"/>
    <n v="1855"/>
    <n v="4.136806910002786"/>
    <n v="0.85469451251064776"/>
    <n v="8.0037735849056606"/>
    <n v="1.6536380622106279"/>
    <n v="4.8400999999999996"/>
    <s v="4-4,99 lei"/>
    <n v="4"/>
    <s v="0-0,99 euro"/>
    <n v="0"/>
  </r>
  <r>
    <n v="1729"/>
    <x v="23"/>
    <s v="COMUNA DELENI"/>
    <x v="0"/>
    <n v="1"/>
    <m/>
    <s v="X"/>
    <s v="X"/>
    <n v="0"/>
    <n v="38964"/>
    <n v="0"/>
    <n v="38964"/>
    <n v="8050.2468957252959"/>
    <n v="7856"/>
    <m/>
    <n v="2873"/>
    <m/>
    <x v="1476"/>
    <n v="2873"/>
    <n v="4.9597759674134423"/>
    <n v="1.0247259286819368"/>
    <n v="13.562130177514794"/>
    <n v="2.8020351185956476"/>
    <n v="4.8400999999999996"/>
    <s v="4-4,99 lei"/>
    <n v="4"/>
    <s v="1-1,99 euro"/>
    <n v="1"/>
  </r>
  <r>
    <n v="1730"/>
    <x v="23"/>
    <s v="COMUNA DOBROVĂȚ"/>
    <x v="0"/>
    <n v="1"/>
    <m/>
    <s v="X"/>
    <s v="X"/>
    <n v="6247"/>
    <n v="2859"/>
    <n v="0"/>
    <n v="9106"/>
    <n v="1881.3660874775317"/>
    <n v="1861"/>
    <m/>
    <n v="958"/>
    <m/>
    <x v="1477"/>
    <n v="958"/>
    <n v="4.8930682428801724"/>
    <n v="1.0109436257267768"/>
    <n v="9.5052192066805841"/>
    <n v="1.9638476904775906"/>
    <n v="4.8400999999999996"/>
    <s v="4-4,99 lei"/>
    <n v="4"/>
    <s v="1-1,99 euro"/>
    <n v="1"/>
  </r>
  <r>
    <n v="1731"/>
    <x v="23"/>
    <s v="COMUNA DOLHEȘTI"/>
    <x v="0"/>
    <n v="1"/>
    <m/>
    <s v="X"/>
    <s v="X"/>
    <n v="0"/>
    <n v="8235"/>
    <n v="0"/>
    <n v="8235"/>
    <n v="1701.411127869259"/>
    <n v="2139"/>
    <m/>
    <n v="1253"/>
    <m/>
    <x v="1478"/>
    <n v="1253"/>
    <n v="3.8499298737727909"/>
    <n v="0.79542362219226692"/>
    <n v="6.5722266560255385"/>
    <n v="1.3578700142611804"/>
    <n v="4.8400999999999996"/>
    <s v="3-3,99 lei"/>
    <n v="3"/>
    <s v="0-0,99 euro"/>
    <n v="0"/>
  </r>
  <r>
    <n v="1732"/>
    <x v="23"/>
    <s v="COMUNA DRAGUȘENI"/>
    <x v="0"/>
    <n v="1"/>
    <m/>
    <s v="X"/>
    <s v="X"/>
    <n v="2640"/>
    <n v="2709"/>
    <n v="0"/>
    <n v="5349"/>
    <n v="1105.1424557343857"/>
    <n v="1174"/>
    <m/>
    <n v="587"/>
    <m/>
    <x v="1479"/>
    <n v="587"/>
    <n v="4.5562180579216358"/>
    <n v="0.9413479180020321"/>
    <n v="9.1124361158432716"/>
    <n v="1.8826958360040642"/>
    <n v="4.8400999999999996"/>
    <s v="4-4,99 lei"/>
    <n v="4"/>
    <s v="0-0,99 euro"/>
    <n v="0"/>
  </r>
  <r>
    <n v="1733"/>
    <x v="23"/>
    <s v="COMUNA DUMEȘTI"/>
    <x v="0"/>
    <n v="1"/>
    <m/>
    <s v="X"/>
    <s v="X"/>
    <n v="0"/>
    <n v="17472.490000000002"/>
    <n v="0"/>
    <n v="17472.490000000002"/>
    <n v="3609.9440094212937"/>
    <n v="3901"/>
    <m/>
    <n v="2199"/>
    <m/>
    <x v="1480"/>
    <n v="2199"/>
    <n v="4.4789771853370937"/>
    <n v="0.92538938975167739"/>
    <n v="7.9456525693497051"/>
    <n v="1.6416298360260544"/>
    <n v="4.8400999999999996"/>
    <s v="4-4,99 lei"/>
    <n v="4"/>
    <s v="0-0,99 euro"/>
    <n v="0"/>
  </r>
  <r>
    <n v="1734"/>
    <x v="23"/>
    <s v="COMUNA ERBICENI"/>
    <x v="0"/>
    <n v="1"/>
    <m/>
    <s v="X"/>
    <s v="X"/>
    <n v="0"/>
    <n v="14681"/>
    <n v="0"/>
    <n v="14681"/>
    <n v="3033.2017933513771"/>
    <n v="4417"/>
    <m/>
    <n v="2071"/>
    <m/>
    <x v="1481"/>
    <n v="2071"/>
    <n v="3.3237491510074713"/>
    <n v="0.68671084295933371"/>
    <n v="7.0888459681313378"/>
    <n v="1.4646073362391971"/>
    <n v="4.8400999999999996"/>
    <s v="3-3,99 lei"/>
    <n v="3"/>
    <s v="0-0,99 euro"/>
    <n v="0"/>
  </r>
  <r>
    <n v="1735"/>
    <x v="23"/>
    <s v="COMUNA FÂNTÂNELE"/>
    <x v="0"/>
    <n v="1"/>
    <m/>
    <s v="X"/>
    <s v="X"/>
    <n v="17120"/>
    <n v="9799.7000000000007"/>
    <n v="0"/>
    <n v="26919.7"/>
    <n v="5561.8065742443341"/>
    <n v="1525"/>
    <m/>
    <n v="915"/>
    <m/>
    <x v="1437"/>
    <n v="915"/>
    <n v="17.652262295081968"/>
    <n v="3.6470862781930058"/>
    <n v="29.420437158469944"/>
    <n v="6.0784771303216765"/>
    <n v="4.8400999999999996"/>
    <s v="17-17,99 lei"/>
    <n v="17"/>
    <s v="3-3,99 euro"/>
    <n v="3"/>
  </r>
  <r>
    <n v="1736"/>
    <x v="23"/>
    <s v="COMUNA FOCURI"/>
    <x v="0"/>
    <n v="1"/>
    <m/>
    <s v="X"/>
    <s v="X"/>
    <n v="0"/>
    <n v="3846"/>
    <n v="0"/>
    <n v="3846"/>
    <n v="794.61168157682698"/>
    <n v="2985"/>
    <m/>
    <n v="1527"/>
    <m/>
    <x v="477"/>
    <n v="1527"/>
    <n v="1.2884422110552765"/>
    <n v="0.26620156836744624"/>
    <n v="2.5186640471512769"/>
    <n v="0.52037438217211984"/>
    <n v="4.8400999999999996"/>
    <s v="1-1,99 lei"/>
    <n v="1"/>
    <s v="0-0,99 euro"/>
    <n v="0"/>
  </r>
  <r>
    <n v="1737"/>
    <x v="23"/>
    <s v="COMUNA GOLĂIEȘTI"/>
    <x v="0"/>
    <n v="1"/>
    <m/>
    <s v="X"/>
    <s v="X"/>
    <n v="18500"/>
    <n v="10800"/>
    <n v="0"/>
    <n v="29300"/>
    <n v="6053.5939340096284"/>
    <n v="3037"/>
    <m/>
    <n v="1908"/>
    <m/>
    <x v="1482"/>
    <n v="1908"/>
    <n v="9.6476786302271975"/>
    <n v="1.9932808475500916"/>
    <n v="15.356394129979035"/>
    <n v="3.1727431519966607"/>
    <n v="4.8400999999999996"/>
    <s v="9-9,99 lei"/>
    <n v="9"/>
    <s v="1-1,99 euro"/>
    <n v="1"/>
  </r>
  <r>
    <n v="1738"/>
    <x v="23"/>
    <s v="COMUNA GORBAN"/>
    <x v="0"/>
    <n v="1"/>
    <m/>
    <s v="X"/>
    <s v="X"/>
    <n v="5624"/>
    <n v="9148"/>
    <n v="0"/>
    <n v="14772"/>
    <n v="3052.0030577880625"/>
    <n v="2401"/>
    <m/>
    <n v="1232"/>
    <m/>
    <x v="1483"/>
    <n v="1232"/>
    <n v="6.1524364847980006"/>
    <n v="1.2711382997867815"/>
    <n v="11.99025974025974"/>
    <n v="2.4772752092435573"/>
    <n v="4.8400999999999996"/>
    <s v="6-6,99 lei"/>
    <n v="6"/>
    <s v="1-1,99 euro"/>
    <n v="1"/>
  </r>
  <r>
    <n v="1739"/>
    <x v="23"/>
    <s v="COMUNA GRAJDURI"/>
    <x v="0"/>
    <n v="1"/>
    <m/>
    <s v="X"/>
    <s v="X"/>
    <n v="10700"/>
    <n v="31905"/>
    <n v="0"/>
    <n v="42605"/>
    <n v="8802.5040804942055"/>
    <n v="8289"/>
    <m/>
    <n v="1279"/>
    <m/>
    <x v="1484"/>
    <n v="1279"/>
    <n v="5.139944504765352"/>
    <n v="1.0619500639997834"/>
    <n v="33.311180609851448"/>
    <n v="6.8823331356483237"/>
    <n v="4.8400999999999996"/>
    <s v="5-5,99 lei"/>
    <n v="5"/>
    <s v="1-1,99 euro"/>
    <n v="1"/>
  </r>
  <r>
    <n v="1740"/>
    <x v="23"/>
    <s v="COMUNA GROPNIȚA"/>
    <x v="0"/>
    <n v="1"/>
    <m/>
    <s v="X"/>
    <s v="X"/>
    <n v="0"/>
    <n v="23265"/>
    <n v="0"/>
    <n v="23265"/>
    <n v="4806.7188694448469"/>
    <n v="2542"/>
    <m/>
    <n v="1533"/>
    <m/>
    <x v="447"/>
    <n v="1533"/>
    <n v="9.1522423288749017"/>
    <n v="1.8909200902615448"/>
    <n v="15.176125244618396"/>
    <n v="3.135498284047519"/>
    <n v="4.8400999999999996"/>
    <s v="9-9,99 lei"/>
    <n v="9"/>
    <s v="1-1,99 euro"/>
    <n v="1"/>
  </r>
  <r>
    <n v="1741"/>
    <x v="23"/>
    <s v="COMUNA GROZEȘTI"/>
    <x v="0"/>
    <n v="1"/>
    <m/>
    <s v="X"/>
    <s v="X"/>
    <n v="1200"/>
    <n v="100"/>
    <n v="0"/>
    <n v="1300"/>
    <n v="268.58949195264563"/>
    <n v="1368"/>
    <m/>
    <n v="903"/>
    <m/>
    <x v="1485"/>
    <n v="903"/>
    <n v="0.95029239766081874"/>
    <n v="0.19633734791860061"/>
    <n v="1.4396456256921373"/>
    <n v="0.29744129784346141"/>
    <n v="4.8400999999999996"/>
    <s v="0-0,99 lei"/>
    <n v="0"/>
    <s v="0-0,99 euro"/>
    <n v="0"/>
  </r>
  <r>
    <n v="1742"/>
    <x v="23"/>
    <s v="COMUNA HĂLĂUCEȘTI"/>
    <x v="0"/>
    <n v="1"/>
    <m/>
    <s v="X"/>
    <s v="X"/>
    <n v="2400"/>
    <n v="16337.87"/>
    <n v="0"/>
    <n v="18737.870000000003"/>
    <n v="3871.3807565959391"/>
    <n v="4760"/>
    <m/>
    <n v="1764"/>
    <m/>
    <x v="1486"/>
    <n v="1764"/>
    <n v="3.9365273109243701"/>
    <n v="0.81331528499914685"/>
    <n v="10.622375283446713"/>
    <n v="2.1946602928548407"/>
    <n v="4.8400999999999996"/>
    <s v="3-3,99 lei"/>
    <n v="3"/>
    <s v="0-0,99 euro"/>
    <n v="0"/>
  </r>
  <r>
    <n v="1743"/>
    <x v="23"/>
    <s v="COMUNA HĂRMĂNEȘTI"/>
    <x v="0"/>
    <n v="1"/>
    <m/>
    <s v="X"/>
    <s v="X"/>
    <n v="5000"/>
    <n v="1947"/>
    <n v="0"/>
    <n v="6947"/>
    <n v="1435.3009235346378"/>
    <n v="1987"/>
    <m/>
    <n v="1061"/>
    <m/>
    <x v="1487"/>
    <n v="1061"/>
    <n v="3.4962254655259186"/>
    <n v="0.72234570887500649"/>
    <n v="6.5475966069745519"/>
    <n v="1.3527812662908933"/>
    <n v="4.8400999999999996"/>
    <s v="3-3,99 lei"/>
    <n v="3"/>
    <s v="0-0,99 euro"/>
    <n v="0"/>
  </r>
  <r>
    <n v="1744"/>
    <x v="23"/>
    <s v="COMUNA HELEȘTENI"/>
    <x v="0"/>
    <n v="1"/>
    <m/>
    <s v="X"/>
    <s v="X"/>
    <n v="0"/>
    <n v="9209"/>
    <n v="0"/>
    <n v="9209"/>
    <n v="1902.6466395322411"/>
    <n v="2006"/>
    <m/>
    <n v="1156"/>
    <m/>
    <x v="463"/>
    <n v="1156"/>
    <n v="4.5907278165503493"/>
    <n v="0.94847788610779715"/>
    <n v="7.9662629757785464"/>
    <n v="1.6458880964811775"/>
    <n v="4.8400999999999996"/>
    <s v="4-4,99 lei"/>
    <n v="4"/>
    <s v="0-0,99 euro"/>
    <n v="0"/>
  </r>
  <r>
    <n v="1745"/>
    <x v="23"/>
    <s v="COMUNA HOLBOCA"/>
    <x v="0"/>
    <n v="1"/>
    <m/>
    <s v="X"/>
    <s v="X"/>
    <n v="4764"/>
    <n v="21285.23"/>
    <n v="0"/>
    <n v="26049.23"/>
    <n v="5381.9611165058577"/>
    <n v="12453"/>
    <m/>
    <n v="5656"/>
    <m/>
    <x v="1488"/>
    <n v="5656"/>
    <n v="2.0918035814663134"/>
    <n v="0.43218189323904743"/>
    <n v="4.6055922913719947"/>
    <n v="0.95154899513894231"/>
    <n v="4.8400999999999996"/>
    <s v="2-2,99 lei"/>
    <n v="2"/>
    <s v="0-0,99 euro"/>
    <n v="0"/>
  </r>
  <r>
    <n v="1746"/>
    <x v="23"/>
    <s v="COMUNA HORLEȘTI"/>
    <x v="0"/>
    <n v="1"/>
    <m/>
    <s v="X"/>
    <s v="X"/>
    <n v="11400"/>
    <n v="12577.42"/>
    <n v="0"/>
    <n v="23977.42"/>
    <n v="4953.9100431809256"/>
    <n v="2325"/>
    <m/>
    <n v="1269"/>
    <m/>
    <x v="349"/>
    <n v="1269"/>
    <n v="10.312868817204301"/>
    <n v="2.130713997067065"/>
    <n v="18.894736012608352"/>
    <n v="3.9037904201583338"/>
    <n v="4.8400999999999996"/>
    <s v="10-10,99 lei"/>
    <n v="10"/>
    <s v="2-2,99 euro"/>
    <n v="2"/>
  </r>
  <r>
    <n v="1747"/>
    <x v="23"/>
    <s v="COMUNA ION NECULCE"/>
    <x v="0"/>
    <n v="1"/>
    <m/>
    <s v="X"/>
    <s v="X"/>
    <n v="11400"/>
    <n v="16258.81"/>
    <n v="0"/>
    <n v="27658.809999999998"/>
    <n v="5714.5120968575029"/>
    <n v="4684"/>
    <m/>
    <n v="2445"/>
    <m/>
    <x v="1489"/>
    <n v="2445"/>
    <n v="5.9049551665243376"/>
    <n v="1.2200068524460936"/>
    <n v="11.31239672801636"/>
    <n v="2.337223761495911"/>
    <n v="4.8400999999999996"/>
    <s v="5-5,99 lei"/>
    <n v="5"/>
    <s v="1-1,99 euro"/>
    <n v="1"/>
  </r>
  <r>
    <n v="1748"/>
    <x v="23"/>
    <s v="COMUNA IPATELE"/>
    <x v="0"/>
    <n v="1"/>
    <m/>
    <s v="X"/>
    <s v="X"/>
    <n v="0"/>
    <n v="7511"/>
    <n v="0"/>
    <n v="7511"/>
    <n v="1551.8274415817857"/>
    <n v="1311"/>
    <m/>
    <n v="779"/>
    <m/>
    <x v="1490"/>
    <n v="779"/>
    <n v="5.7292143401983218"/>
    <n v="1.1836975145551378"/>
    <n v="9.6418485237483953"/>
    <n v="1.9920763049830368"/>
    <n v="4.8400999999999996"/>
    <s v="5-5,99 lei"/>
    <n v="5"/>
    <s v="1-1,99 euro"/>
    <n v="1"/>
  </r>
  <r>
    <n v="1749"/>
    <x v="23"/>
    <s v="COMUNA LESPEZI"/>
    <x v="0"/>
    <n v="1"/>
    <m/>
    <s v="X"/>
    <s v="X"/>
    <n v="0"/>
    <n v="10150"/>
    <n v="0"/>
    <n v="10150"/>
    <n v="2097.0641102456561"/>
    <n v="4694"/>
    <m/>
    <n v="2313"/>
    <m/>
    <x v="1491"/>
    <n v="2313"/>
    <n v="2.1623348956114188"/>
    <n v="0.44675417772595999"/>
    <n v="4.3882403804582797"/>
    <n v="0.90664250334874885"/>
    <n v="4.8400999999999996"/>
    <s v="2-2,99 lei"/>
    <n v="2"/>
    <s v="0-0,99 euro"/>
    <n v="0"/>
  </r>
  <r>
    <n v="1750"/>
    <x v="23"/>
    <s v="COMUNA LEȚCANI"/>
    <x v="0"/>
    <n v="1"/>
    <m/>
    <s v="X"/>
    <s v="X"/>
    <n v="0"/>
    <n v="42981"/>
    <n v="0"/>
    <n v="42981"/>
    <n v="8880.1884258589707"/>
    <n v="6319"/>
    <m/>
    <n v="3151"/>
    <m/>
    <x v="1492"/>
    <n v="3151"/>
    <n v="6.8018673840797597"/>
    <n v="1.4053154653994258"/>
    <n v="13.640431609013012"/>
    <n v="2.818212766061241"/>
    <n v="4.8400999999999996"/>
    <s v="6-6,99 lei"/>
    <n v="6"/>
    <s v="1-1,99 euro"/>
    <n v="1"/>
  </r>
  <r>
    <n v="1751"/>
    <x v="23"/>
    <s v="COMUNA LUNGANI"/>
    <x v="0"/>
    <n v="1"/>
    <m/>
    <s v="X"/>
    <s v="X"/>
    <n v="0"/>
    <n v="7020"/>
    <n v="0"/>
    <n v="7020"/>
    <n v="1450.3832565442865"/>
    <n v="4250"/>
    <m/>
    <n v="2574"/>
    <m/>
    <x v="1493"/>
    <n v="2574"/>
    <n v="1.651764705882353"/>
    <n v="0.34126664859865563"/>
    <n v="2.7272727272727271"/>
    <n v="0.56347445864191392"/>
    <n v="4.8400999999999996"/>
    <s v="1-1,99 lei"/>
    <n v="1"/>
    <s v="0-0,99 euro"/>
    <n v="0"/>
  </r>
  <r>
    <n v="1752"/>
    <x v="23"/>
    <s v="COMUNA MĂDÂRJAC"/>
    <x v="0"/>
    <n v="1"/>
    <m/>
    <s v="X"/>
    <s v="X"/>
    <n v="0"/>
    <n v="6483"/>
    <n v="0"/>
    <n v="6483"/>
    <n v="1339.4351356376935"/>
    <n v="1176"/>
    <m/>
    <n v="824"/>
    <m/>
    <x v="1494"/>
    <n v="824"/>
    <n v="5.5127551020408161"/>
    <n v="1.1389754554742293"/>
    <n v="7.8677184466019421"/>
    <n v="1.6255280772302105"/>
    <n v="4.8400999999999996"/>
    <s v="5-5,99 lei"/>
    <n v="5"/>
    <s v="1-1,99 euro"/>
    <n v="1"/>
  </r>
  <r>
    <n v="1753"/>
    <x v="23"/>
    <s v="COMUNA MIRCEȘTI"/>
    <x v="0"/>
    <n v="1"/>
    <m/>
    <s v="X"/>
    <s v="X"/>
    <n v="598"/>
    <n v="5414.4"/>
    <n v="0"/>
    <n v="6012.4"/>
    <n v="1242.2057395508357"/>
    <n v="3109"/>
    <m/>
    <n v="1495"/>
    <m/>
    <x v="1495"/>
    <n v="1495"/>
    <n v="1.9338694113862978"/>
    <n v="0.39955154054385195"/>
    <n v="4.0216722408026753"/>
    <n v="0.83090684919788338"/>
    <n v="4.8400999999999996"/>
    <s v="1-1,99 lei"/>
    <n v="1"/>
    <s v="0-0,99 euro"/>
    <n v="0"/>
  </r>
  <r>
    <n v="1754"/>
    <x v="23"/>
    <s v="COMUNA MIRONEASA"/>
    <x v="0"/>
    <n v="1"/>
    <m/>
    <s v="X"/>
    <s v="X"/>
    <n v="14800"/>
    <n v="9795"/>
    <n v="0"/>
    <n v="24595"/>
    <n v="5081.5065804425531"/>
    <n v="4367"/>
    <m/>
    <n v="1713"/>
    <m/>
    <x v="1496"/>
    <n v="1713"/>
    <n v="5.6320128234485916"/>
    <n v="1.1636149714775712"/>
    <n v="14.357851722124927"/>
    <n v="2.9664369996745785"/>
    <n v="4.8400999999999996"/>
    <s v="5-5,99 lei"/>
    <n v="5"/>
    <s v="1-1,99 euro"/>
    <n v="1"/>
  </r>
  <r>
    <n v="1755"/>
    <x v="23"/>
    <s v="COMUNA MIROSLAVA"/>
    <x v="0"/>
    <n v="1"/>
    <m/>
    <s v="X"/>
    <s v="X"/>
    <n v="0"/>
    <n v="4410"/>
    <n v="0"/>
    <n v="4410"/>
    <n v="911.13819962397474"/>
    <n v="17767"/>
    <m/>
    <n v="6505"/>
    <m/>
    <x v="1497"/>
    <n v="6505"/>
    <n v="0.24821297911859064"/>
    <n v="5.1282613813472995E-2"/>
    <n v="0.67794004611837044"/>
    <n v="0.14006736350868174"/>
    <n v="4.8400999999999996"/>
    <s v="0-0,99 lei"/>
    <n v="0"/>
    <s v="0-0,99 euro"/>
    <n v="0"/>
  </r>
  <r>
    <n v="1756"/>
    <x v="23"/>
    <s v="COMUNA MIROSLOVEȘTI"/>
    <x v="0"/>
    <n v="1"/>
    <m/>
    <s v="X"/>
    <s v="X"/>
    <n v="4667"/>
    <n v="8260.24"/>
    <n v="0"/>
    <n v="12927.24"/>
    <n v="2670.8621722691682"/>
    <n v="3476"/>
    <m/>
    <n v="2104"/>
    <m/>
    <x v="1498"/>
    <n v="2104"/>
    <n v="3.7189988492520136"/>
    <n v="0.76837231653313243"/>
    <n v="6.1441254752851711"/>
    <n v="1.2694211845385781"/>
    <n v="4.8400999999999996"/>
    <s v="3-3,99 lei"/>
    <n v="3"/>
    <s v="0-0,99 euro"/>
    <n v="0"/>
  </r>
  <r>
    <n v="1757"/>
    <x v="23"/>
    <s v="COMUNA MOGOȘEȘTI "/>
    <x v="0"/>
    <n v="1"/>
    <m/>
    <s v="X"/>
    <s v="X"/>
    <n v="0"/>
    <n v="17900"/>
    <n v="0"/>
    <n v="17900"/>
    <n v="3698.2706968864281"/>
    <n v="4016"/>
    <m/>
    <n v="2063"/>
    <m/>
    <x v="1499"/>
    <n v="2063"/>
    <n v="4.4571713147410357"/>
    <n v="0.92088413767092336"/>
    <n v="8.676684440135725"/>
    <n v="1.7926663581611382"/>
    <n v="4.8400999999999996"/>
    <s v="4-4,99 lei"/>
    <n v="4"/>
    <s v="0-0,99 euro"/>
    <n v="0"/>
  </r>
  <r>
    <n v="1758"/>
    <x v="23"/>
    <s v="COMUNA MOGOȘEȘTI-SIRET"/>
    <x v="0"/>
    <n v="1"/>
    <m/>
    <s v="X"/>
    <s v="X"/>
    <n v="0"/>
    <n v="3566"/>
    <n v="0"/>
    <n v="3566"/>
    <n v="736.76163715625717"/>
    <n v="3119"/>
    <m/>
    <n v="1623"/>
    <m/>
    <x v="1500"/>
    <n v="1623"/>
    <n v="1.1433151651170246"/>
    <n v="0.23621726103118215"/>
    <n v="2.197165742452249"/>
    <n v="0.45395048500077462"/>
    <n v="4.8400999999999996"/>
    <s v="1-1,99 lei"/>
    <n v="1"/>
    <s v="0-0,99 euro"/>
    <n v="0"/>
  </r>
  <r>
    <n v="1759"/>
    <x v="23"/>
    <s v="COMUNA MOȘNA"/>
    <x v="0"/>
    <n v="1"/>
    <m/>
    <s v="X"/>
    <s v="X"/>
    <n v="4800"/>
    <n v="5856"/>
    <n v="0"/>
    <n v="10656"/>
    <n v="2201.6074048056862"/>
    <n v="7522"/>
    <m/>
    <n v="712"/>
    <m/>
    <x v="1501"/>
    <n v="712"/>
    <n v="1.416644509438979"/>
    <n v="0.29268909928286174"/>
    <n v="14.966292134831461"/>
    <n v="3.0921452314686606"/>
    <n v="4.8400999999999996"/>
    <s v="1-1,99 lei"/>
    <n v="1"/>
    <s v="0-0,99 euro"/>
    <n v="0"/>
  </r>
  <r>
    <n v="1760"/>
    <x v="23"/>
    <s v="COMUNA MOȚCA"/>
    <x v="0"/>
    <n v="1"/>
    <m/>
    <s v="X"/>
    <s v="X"/>
    <n v="1500"/>
    <n v="8039.82"/>
    <n v="0"/>
    <n v="9539.82"/>
    <n v="1970.9964670151444"/>
    <n v="4208"/>
    <m/>
    <n v="2001"/>
    <m/>
    <x v="1502"/>
    <n v="2001"/>
    <n v="2.2670674904942967"/>
    <n v="0.46839269653401722"/>
    <n v="4.767526236881559"/>
    <n v="0.98500573064225105"/>
    <n v="4.8400999999999996"/>
    <s v="2-2,99 lei"/>
    <n v="2"/>
    <s v="0-0,99 euro"/>
    <n v="0"/>
  </r>
  <r>
    <n v="1761"/>
    <x v="23"/>
    <s v="COMUNA MOVILENI"/>
    <x v="0"/>
    <n v="1"/>
    <m/>
    <s v="X"/>
    <s v="X"/>
    <n v="0"/>
    <n v="2380"/>
    <n v="0"/>
    <n v="2380"/>
    <n v="491.72537757484355"/>
    <n v="2463"/>
    <m/>
    <n v="1211"/>
    <m/>
    <x v="1503"/>
    <n v="1211"/>
    <n v="0.96630125862768979"/>
    <n v="0.19964489548308711"/>
    <n v="1.9653179190751444"/>
    <n v="0.40604903185371061"/>
    <n v="4.8400999999999996"/>
    <s v="0-0,99 lei"/>
    <n v="0"/>
    <s v="0-0,99 euro"/>
    <n v="0"/>
  </r>
  <r>
    <n v="1762"/>
    <x v="23"/>
    <s v="COMUNA OȚELENI"/>
    <x v="0"/>
    <n v="1"/>
    <m/>
    <s v="X"/>
    <s v="X"/>
    <n v="1800"/>
    <n v="114"/>
    <n v="0"/>
    <n v="1914"/>
    <n v="395.44637507489517"/>
    <n v="2956"/>
    <m/>
    <n v="1648"/>
    <m/>
    <x v="644"/>
    <n v="1648"/>
    <n v="0.64749661705006767"/>
    <n v="0.13377752878041108"/>
    <n v="1.1614077669902914"/>
    <n v="0.23995532468136843"/>
    <n v="4.8400999999999996"/>
    <s v="0-0,99 lei"/>
    <n v="0"/>
    <s v="0-0,99 euro"/>
    <n v="0"/>
  </r>
  <r>
    <n v="1763"/>
    <x v="23"/>
    <s v="COMUNA PLUGARI"/>
    <x v="0"/>
    <n v="1"/>
    <m/>
    <s v="X"/>
    <s v="X"/>
    <n v="2400"/>
    <n v="4539.51"/>
    <n v="0"/>
    <n v="6939.51"/>
    <n v="1433.7534348463876"/>
    <n v="2724"/>
    <m/>
    <n v="1195"/>
    <m/>
    <x v="1504"/>
    <n v="1195"/>
    <n v="2.5475440528634361"/>
    <n v="0.5263412022196724"/>
    <n v="5.8071213389121343"/>
    <n v="1.1997936693275211"/>
    <n v="4.8400999999999996"/>
    <s v="2-2,99 lei"/>
    <n v="2"/>
    <s v="0-0,99 euro"/>
    <n v="0"/>
  </r>
  <r>
    <n v="1764"/>
    <x v="23"/>
    <s v="COMUNA POPEȘTI"/>
    <x v="0"/>
    <n v="1"/>
    <m/>
    <s v="X"/>
    <s v="X"/>
    <n v="7100"/>
    <n v="2161"/>
    <n v="0"/>
    <n v="9261"/>
    <n v="1913.3902192103471"/>
    <n v="5899"/>
    <m/>
    <n v="1793"/>
    <m/>
    <x v="1505"/>
    <n v="1793"/>
    <n v="1.5699271062892015"/>
    <n v="0.3243584029853106"/>
    <n v="5.1650864472950362"/>
    <n v="1.067144572900361"/>
    <n v="4.8400999999999996"/>
    <s v="1-1,99 lei"/>
    <n v="1"/>
    <s v="0-0,99 euro"/>
    <n v="0"/>
  </r>
  <r>
    <n v="1765"/>
    <x v="23"/>
    <s v="COMUNA POPRICANI"/>
    <x v="0"/>
    <n v="1"/>
    <m/>
    <s v="X"/>
    <s v="X"/>
    <n v="0"/>
    <n v="39167"/>
    <n v="0"/>
    <n v="39167"/>
    <n v="8092.1881779302084"/>
    <n v="6772"/>
    <m/>
    <n v="3707"/>
    <m/>
    <x v="1506"/>
    <n v="3707"/>
    <n v="5.7836680448907263"/>
    <n v="1.1949480475384242"/>
    <n v="10.565686538980307"/>
    <n v="2.1829479843350978"/>
    <n v="4.8400999999999996"/>
    <s v="5-5,99 lei"/>
    <n v="5"/>
    <s v="1-1,99 euro"/>
    <n v="1"/>
  </r>
  <r>
    <n v="1766"/>
    <x v="23"/>
    <s v="COMUNA PRISĂCANI"/>
    <x v="0"/>
    <n v="1"/>
    <m/>
    <s v="X"/>
    <s v="X"/>
    <n v="3640"/>
    <n v="5229.67"/>
    <n v="0"/>
    <n v="8869.67"/>
    <n v="1832.5385839135556"/>
    <n v="4385"/>
    <m/>
    <n v="1655"/>
    <m/>
    <x v="1507"/>
    <n v="1655"/>
    <n v="2.0227297605473202"/>
    <n v="0.4179107374945395"/>
    <n v="5.3593172205438071"/>
    <n v="1.1072740688299429"/>
    <n v="4.8400999999999996"/>
    <s v="2-2,99 lei"/>
    <n v="2"/>
    <s v="0-0,99 euro"/>
    <n v="0"/>
  </r>
  <r>
    <n v="1767"/>
    <x v="23"/>
    <s v="COMUNA PROBOTA"/>
    <x v="0"/>
    <n v="1"/>
    <m/>
    <s v="X"/>
    <s v="X"/>
    <n v="2740"/>
    <n v="3665"/>
    <n v="0"/>
    <n v="6405"/>
    <n v="1323.3197661205347"/>
    <n v="2883"/>
    <m/>
    <n v="1484"/>
    <m/>
    <x v="245"/>
    <n v="1484"/>
    <n v="2.2216441207075963"/>
    <n v="0.45900789667725794"/>
    <n v="4.3160377358490569"/>
    <n v="0.89172490978472685"/>
    <n v="4.8400999999999996"/>
    <s v="2-2,99 lei"/>
    <n v="2"/>
    <s v="0-0,99 euro"/>
    <n v="0"/>
  </r>
  <r>
    <n v="1768"/>
    <x v="23"/>
    <s v="COMUNA RĂCHITENI"/>
    <x v="0"/>
    <n v="1"/>
    <m/>
    <s v="X"/>
    <s v="X"/>
    <n v="0"/>
    <n v="67"/>
    <n v="0"/>
    <n v="67"/>
    <n v="13.842689200636352"/>
    <n v="2707"/>
    <m/>
    <n v="1283"/>
    <m/>
    <x v="1508"/>
    <n v="1283"/>
    <n v="2.4750646472109346E-2"/>
    <n v="5.1136642780333771E-3"/>
    <n v="5.2221356196414652E-2"/>
    <n v="1.0789313484517811E-2"/>
    <n v="4.8400999999999996"/>
    <s v="0-0,99 lei"/>
    <n v="0"/>
    <s v="0-0,99 euro"/>
    <n v="0"/>
  </r>
  <r>
    <n v="1769"/>
    <x v="23"/>
    <s v="COMUNA RĂDUCĂNENI"/>
    <x v="0"/>
    <n v="1"/>
    <m/>
    <s v="X"/>
    <s v="X"/>
    <n v="0"/>
    <n v="1485"/>
    <n v="0"/>
    <n v="1485"/>
    <n v="306.81184273052213"/>
    <n v="6961"/>
    <m/>
    <n v="2933"/>
    <m/>
    <x v="1509"/>
    <n v="2933"/>
    <n v="0.21333141789972704"/>
    <n v="4.4075828577865558E-2"/>
    <n v="0.50630753494715308"/>
    <n v="0.10460683352557863"/>
    <n v="4.8400999999999996"/>
    <s v="0-0,99 lei"/>
    <n v="0"/>
    <s v="0-0,99 euro"/>
    <n v="0"/>
  </r>
  <r>
    <n v="1770"/>
    <x v="23"/>
    <s v="COMUNA REDIU"/>
    <x v="0"/>
    <n v="1"/>
    <m/>
    <s v="X"/>
    <s v="X"/>
    <n v="0"/>
    <n v="19500"/>
    <n v="0"/>
    <n v="19500"/>
    <n v="4028.8423792896842"/>
    <n v="6141"/>
    <m/>
    <n v="2911"/>
    <m/>
    <x v="1510"/>
    <n v="2911"/>
    <n v="3.1753786028334146"/>
    <n v="0.65605640437871426"/>
    <n v="6.6987289591205768"/>
    <n v="1.3840063137374388"/>
    <n v="4.8400999999999996"/>
    <s v="3-3,99 lei"/>
    <n v="3"/>
    <s v="0-0,99 euro"/>
    <n v="0"/>
  </r>
  <r>
    <n v="1771"/>
    <x v="23"/>
    <s v="COMUNA ROMÂNEȘTI"/>
    <x v="0"/>
    <n v="1"/>
    <m/>
    <s v="X"/>
    <s v="X"/>
    <n v="0"/>
    <n v="8548"/>
    <n v="0"/>
    <n v="8548"/>
    <n v="1766.079213239396"/>
    <n v="1435"/>
    <m/>
    <n v="926"/>
    <m/>
    <x v="1511"/>
    <n v="926"/>
    <n v="5.9567944250871081"/>
    <n v="1.2307172217696141"/>
    <n v="9.23110151187905"/>
    <n v="1.9072129732606868"/>
    <n v="4.8400999999999996"/>
    <s v="5-5,99 lei"/>
    <n v="5"/>
    <s v="1-1,99 euro"/>
    <n v="1"/>
  </r>
  <r>
    <n v="1772"/>
    <x v="23"/>
    <s v="COMUNA ROȘCANI"/>
    <x v="0"/>
    <n v="1"/>
    <m/>
    <s v="X"/>
    <s v="X"/>
    <n v="4826"/>
    <n v="8690.6"/>
    <n v="0"/>
    <n v="13516.6"/>
    <n v="2792.6282514824079"/>
    <n v="1155"/>
    <m/>
    <n v="761"/>
    <m/>
    <x v="864"/>
    <n v="761"/>
    <n v="11.702683982683983"/>
    <n v="2.4178599579934268"/>
    <n v="17.76162943495401"/>
    <n v="3.6696823278349644"/>
    <n v="4.8400999999999996"/>
    <s v="11-11,99 lei"/>
    <n v="11"/>
    <s v="2-2,99 euro"/>
    <n v="2"/>
  </r>
  <r>
    <n v="1773"/>
    <x v="23"/>
    <s v="COMUNA RUGINOASA"/>
    <x v="0"/>
    <n v="1"/>
    <m/>
    <s v="X"/>
    <s v="X"/>
    <n v="4000"/>
    <n v="9372"/>
    <n v="0"/>
    <n v="13372"/>
    <n v="2762.7528356852135"/>
    <n v="4987"/>
    <m/>
    <n v="2670"/>
    <m/>
    <x v="1512"/>
    <n v="2670"/>
    <n v="2.6813715660717867"/>
    <n v="0.5539909435903777"/>
    <n v="5.0082397003745323"/>
    <n v="1.0347388897697429"/>
    <n v="4.8400999999999996"/>
    <s v="2-2,99 lei"/>
    <n v="2"/>
    <s v="0-0,99 euro"/>
    <n v="0"/>
  </r>
  <r>
    <n v="1774"/>
    <x v="23"/>
    <s v="COMUNA SCÂNTEIA"/>
    <x v="0"/>
    <n v="1"/>
    <m/>
    <s v="X"/>
    <s v="X"/>
    <n v="0"/>
    <n v="9659"/>
    <n v="0"/>
    <n v="9659"/>
    <n v="1995.6199252081569"/>
    <n v="8914"/>
    <m/>
    <n v="1748"/>
    <m/>
    <x v="1513"/>
    <n v="1748"/>
    <n v="1.0835763966793808"/>
    <n v="0.2238747952892256"/>
    <n v="5.5257437070938211"/>
    <n v="1.1416589961145063"/>
    <n v="4.8400999999999996"/>
    <s v="1-1,99 lei"/>
    <n v="1"/>
    <s v="0-0,99 euro"/>
    <n v="0"/>
  </r>
  <r>
    <n v="1775"/>
    <x v="23"/>
    <s v="COMUNA SCHITU DUCA"/>
    <x v="0"/>
    <n v="1"/>
    <m/>
    <s v="X"/>
    <s v="X"/>
    <n v="15158"/>
    <n v="3845"/>
    <n v="0"/>
    <n v="19003"/>
    <n v="3926.1585504431728"/>
    <n v="3171"/>
    <m/>
    <n v="1790"/>
    <m/>
    <x v="1514"/>
    <n v="1790"/>
    <n v="5.9927467675812043"/>
    <n v="1.2381452382349962"/>
    <n v="10.616201117318436"/>
    <n v="2.1933846650520517"/>
    <n v="4.8400999999999996"/>
    <s v="5-5,99 lei"/>
    <n v="5"/>
    <s v="1-1,99 euro"/>
    <n v="1"/>
  </r>
  <r>
    <n v="1776"/>
    <x v="23"/>
    <s v="COMUNA SCOBINȚI"/>
    <x v="0"/>
    <n v="1"/>
    <m/>
    <s v="X"/>
    <s v="X"/>
    <n v="0"/>
    <n v="25618"/>
    <n v="0"/>
    <n v="25618"/>
    <n v="5292.8658498791356"/>
    <n v="6001"/>
    <m/>
    <n v="2430"/>
    <m/>
    <x v="1515"/>
    <n v="2430"/>
    <n v="4.2689551741376439"/>
    <n v="0.88199730876172899"/>
    <n v="10.542386831275721"/>
    <n v="2.1781340946004675"/>
    <n v="4.8400999999999996"/>
    <s v="4-4,99 lei"/>
    <n v="4"/>
    <s v="0-0,99 euro"/>
    <n v="0"/>
  </r>
  <r>
    <n v="1777"/>
    <x v="23"/>
    <s v="COMUNA SINEȘTI"/>
    <x v="0"/>
    <n v="1"/>
    <m/>
    <s v="X"/>
    <s v="X"/>
    <n v="0"/>
    <n v="15122"/>
    <n v="0"/>
    <n v="15122"/>
    <n v="3124.315613313775"/>
    <n v="3176"/>
    <m/>
    <n v="1334"/>
    <m/>
    <x v="1516"/>
    <n v="1334"/>
    <n v="4.7613350125944587"/>
    <n v="0.98372657849929945"/>
    <n v="11.335832083958021"/>
    <n v="2.3420656771467581"/>
    <n v="4.8400999999999996"/>
    <s v="4-4,99 lei"/>
    <n v="4"/>
    <s v="0-0,99 euro"/>
    <n v="0"/>
  </r>
  <r>
    <n v="1778"/>
    <x v="23"/>
    <s v="COMUNA SIREȚEL"/>
    <x v="0"/>
    <n v="1"/>
    <m/>
    <s v="X"/>
    <s v="X"/>
    <n v="0"/>
    <n v="42623"/>
    <n v="0"/>
    <n v="42623"/>
    <n v="8806.2230119212418"/>
    <n v="3179"/>
    <m/>
    <n v="1922"/>
    <m/>
    <x v="1517"/>
    <n v="1922"/>
    <n v="13.407675369613086"/>
    <n v="2.7701236275310608"/>
    <n v="22.176378772112383"/>
    <n v="4.5818017751931537"/>
    <n v="4.8400999999999996"/>
    <s v="13-13,99 lei"/>
    <n v="13"/>
    <s v="2-2,99 euro"/>
    <n v="2"/>
  </r>
  <r>
    <n v="1779"/>
    <x v="23"/>
    <s v="COMUNA STOLNICENI-PRĂJESCU"/>
    <x v="0"/>
    <n v="1"/>
    <m/>
    <s v="X"/>
    <s v="X"/>
    <n v="2789"/>
    <n v="6310"/>
    <n v="0"/>
    <n v="9099"/>
    <n v="1879.9198363670173"/>
    <n v="4348"/>
    <m/>
    <n v="2199"/>
    <m/>
    <x v="1518"/>
    <n v="2199"/>
    <n v="2.0926862925482981"/>
    <n v="0.43236426779370224"/>
    <n v="4.1377899045020463"/>
    <n v="0.85489760635153134"/>
    <n v="4.8400999999999996"/>
    <s v="2-2,99 lei"/>
    <n v="2"/>
    <s v="0-0,99 euro"/>
    <n v="0"/>
  </r>
  <r>
    <n v="1780"/>
    <x v="23"/>
    <s v="COMUNA STRUNGA"/>
    <x v="0"/>
    <n v="1"/>
    <m/>
    <s v="X"/>
    <s v="X"/>
    <n v="5600"/>
    <n v="6652"/>
    <n v="0"/>
    <n v="12252"/>
    <n v="2531.3526580029338"/>
    <n v="3422"/>
    <m/>
    <n v="1532"/>
    <m/>
    <x v="1201"/>
    <n v="1532"/>
    <n v="3.580362361192285"/>
    <n v="0.7397290058453927"/>
    <n v="7.9973890339425591"/>
    <n v="1.6523189673648393"/>
    <n v="4.8400999999999996"/>
    <s v="3-3,99 lei"/>
    <n v="3"/>
    <s v="0-0,99 euro"/>
    <n v="0"/>
  </r>
  <r>
    <n v="1781"/>
    <x v="23"/>
    <s v="COMUNA ȘCHEIA"/>
    <x v="0"/>
    <n v="1"/>
    <m/>
    <s v="X"/>
    <s v="X"/>
    <n v="1980"/>
    <n v="5323.25"/>
    <n v="0"/>
    <n v="7303.25"/>
    <n v="1508.9047746947379"/>
    <n v="2437"/>
    <m/>
    <n v="1361"/>
    <m/>
    <x v="1519"/>
    <n v="1361"/>
    <n v="2.996819860484202"/>
    <n v="0.61916486446234631"/>
    <n v="5.366091109478325"/>
    <n v="1.1086736037433782"/>
    <n v="4.8400999999999996"/>
    <s v="3-3,99 lei"/>
    <n v="3"/>
    <s v="0-0,99 euro"/>
    <n v="0"/>
  </r>
  <r>
    <n v="1782"/>
    <x v="23"/>
    <s v="COMUNA ȘIPOTE"/>
    <x v="0"/>
    <n v="1"/>
    <m/>
    <s v="X"/>
    <s v="X"/>
    <n v="0"/>
    <n v="15198"/>
    <n v="0"/>
    <n v="15198"/>
    <n v="3140.0177682279295"/>
    <n v="3911"/>
    <m/>
    <n v="1852"/>
    <m/>
    <x v="1520"/>
    <n v="1852"/>
    <n v="3.8859626693940168"/>
    <n v="0.80286826086114282"/>
    <n v="8.2062634989200856"/>
    <n v="1.6954739569265278"/>
    <n v="4.8400999999999996"/>
    <s v="3-3,99 lei"/>
    <n v="3"/>
    <s v="0-0,99 euro"/>
    <n v="0"/>
  </r>
  <r>
    <n v="1783"/>
    <x v="23"/>
    <s v="COMUNA TANSA"/>
    <x v="0"/>
    <n v="1"/>
    <m/>
    <s v="X"/>
    <s v="X"/>
    <n v="0"/>
    <n v="16295.5"/>
    <n v="0"/>
    <n v="16295.5"/>
    <n v="3366.769281626413"/>
    <n v="2527"/>
    <m/>
    <n v="1261"/>
    <m/>
    <x v="1521"/>
    <n v="1261"/>
    <n v="6.4485555995251289"/>
    <n v="1.3323186710037249"/>
    <n v="12.922680412371134"/>
    <n v="2.6699201281732061"/>
    <n v="4.8400999999999996"/>
    <s v="6-6,99 lei"/>
    <n v="6"/>
    <s v="1-1,99 euro"/>
    <n v="1"/>
  </r>
  <r>
    <n v="1784"/>
    <x v="23"/>
    <s v="COMUNA TĂTĂRUȘI"/>
    <x v="0"/>
    <n v="1"/>
    <m/>
    <s v="X"/>
    <s v="X"/>
    <n v="3434"/>
    <n v="11744"/>
    <n v="0"/>
    <n v="15178"/>
    <n v="3135.8856221978886"/>
    <n v="4444"/>
    <m/>
    <n v="2164"/>
    <m/>
    <x v="1522"/>
    <n v="2164"/>
    <n v="3.4153915391539154"/>
    <n v="0.70564482947747265"/>
    <n v="7.0138632162661736"/>
    <n v="1.4491153522171389"/>
    <n v="4.8400999999999996"/>
    <s v="3-3,99 lei"/>
    <n v="3"/>
    <s v="0-0,99 euro"/>
    <n v="0"/>
  </r>
  <r>
    <n v="1785"/>
    <x v="23"/>
    <s v="COMUNA TODIREȘTI"/>
    <x v="0"/>
    <n v="1"/>
    <m/>
    <s v="X"/>
    <s v="X"/>
    <n v="5000"/>
    <n v="12000"/>
    <n v="0"/>
    <n v="17000"/>
    <n v="3512.3241255345965"/>
    <n v="3830"/>
    <m/>
    <n v="1907"/>
    <m/>
    <x v="1523"/>
    <n v="1907"/>
    <n v="4.438642297650131"/>
    <n v="0.91705590745028631"/>
    <n v="8.9145254326166761"/>
    <n v="1.8418060438041932"/>
    <n v="4.8400999999999996"/>
    <s v="4-4,99 lei"/>
    <n v="4"/>
    <s v="0-0,99 euro"/>
    <n v="0"/>
  </r>
  <r>
    <n v="1786"/>
    <x v="23"/>
    <s v="COMUNA TOMEȘTI"/>
    <x v="0"/>
    <n v="1"/>
    <m/>
    <s v="X"/>
    <s v="X"/>
    <n v="7780.85"/>
    <n v="8587.4500000000007"/>
    <n v="0"/>
    <n v="16368.300000000001"/>
    <n v="3381.8102931757612"/>
    <n v="11531"/>
    <m/>
    <n v="3831"/>
    <m/>
    <x v="1524"/>
    <n v="3831"/>
    <n v="1.4195039458850058"/>
    <n v="0.29327987973079189"/>
    <n v="4.2725920125293664"/>
    <n v="0.88274870612784162"/>
    <n v="4.8400999999999996"/>
    <s v="1-1,99 lei"/>
    <n v="1"/>
    <s v="0-0,99 euro"/>
    <n v="0"/>
  </r>
  <r>
    <n v="1787"/>
    <x v="23"/>
    <s v="COMUNA TRIFEȘTI"/>
    <x v="0"/>
    <n v="1"/>
    <m/>
    <s v="X"/>
    <s v="X"/>
    <n v="0"/>
    <n v="12986"/>
    <n v="0"/>
    <n v="12986"/>
    <n v="2683.0024173054276"/>
    <n v="2943"/>
    <m/>
    <n v="1509"/>
    <m/>
    <x v="1525"/>
    <n v="1509"/>
    <n v="4.4125042473666323"/>
    <n v="0.91165559541468821"/>
    <n v="8.6056991385023203"/>
    <n v="1.7780002765443523"/>
    <n v="4.8400999999999996"/>
    <s v="4-4,99 lei"/>
    <n v="4"/>
    <s v="0-0,99 euro"/>
    <n v="0"/>
  </r>
  <r>
    <n v="1788"/>
    <x v="23"/>
    <s v="COMUNA ȚIBANA"/>
    <x v="0"/>
    <n v="1"/>
    <m/>
    <s v="X"/>
    <s v="X"/>
    <n v="2500"/>
    <n v="5000"/>
    <n v="2000"/>
    <n v="9500"/>
    <n v="1962.7693642693334"/>
    <n v="5790"/>
    <m/>
    <n v="2451"/>
    <m/>
    <x v="1526"/>
    <n v="2451"/>
    <n v="1.6407599309153713"/>
    <n v="0.33899298173909043"/>
    <n v="3.8759689922480618"/>
    <n v="0.80080349419393448"/>
    <n v="4.8400999999999996"/>
    <s v="1-1,99 lei"/>
    <n v="1"/>
    <s v="0-0,99 euro"/>
    <n v="0"/>
  </r>
  <r>
    <n v="1789"/>
    <x v="23"/>
    <s v="COMUNA ȚIBĂNEȘTI"/>
    <x v="0"/>
    <n v="1"/>
    <m/>
    <s v="X"/>
    <s v="X"/>
    <n v="0"/>
    <n v="15937.4"/>
    <n v="0"/>
    <n v="15937.4"/>
    <n v="3292.7832069585343"/>
    <n v="6298"/>
    <m/>
    <n v="3035"/>
    <m/>
    <x v="1527"/>
    <n v="3035"/>
    <n v="2.5305493807557955"/>
    <n v="0.5228299788756009"/>
    <n v="5.2512026359143329"/>
    <n v="1.084936806246634"/>
    <n v="4.8400999999999996"/>
    <s v="2-2,99 lei"/>
    <n v="2"/>
    <s v="0-0,99 euro"/>
    <n v="0"/>
  </r>
  <r>
    <n v="1790"/>
    <x v="23"/>
    <s v="COMUNA ȚIGĂNAȘI"/>
    <x v="0"/>
    <n v="1"/>
    <m/>
    <s v="X"/>
    <s v="X"/>
    <n v="28992"/>
    <n v="11175.57"/>
    <n v="0"/>
    <n v="40167.57"/>
    <n v="8298.9132455940999"/>
    <n v="3808"/>
    <m/>
    <n v="1932"/>
    <m/>
    <x v="1528"/>
    <n v="1932"/>
    <n v="10.548206407563026"/>
    <n v="2.1793364615530724"/>
    <n v="20.790667701863352"/>
    <n v="4.2955037503075051"/>
    <n v="4.8400999999999996"/>
    <s v="10-10,99 lei"/>
    <n v="10"/>
    <s v="2-2,99 euro"/>
    <n v="2"/>
  </r>
  <r>
    <n v="1791"/>
    <x v="23"/>
    <s v="COMUNA ȚUȚORA"/>
    <x v="0"/>
    <n v="1"/>
    <m/>
    <s v="X"/>
    <s v="X"/>
    <n v="0"/>
    <n v="8886.26"/>
    <n v="0"/>
    <n v="8886.26"/>
    <n v="1835.9661990454745"/>
    <n v="1842"/>
    <m/>
    <n v="1041"/>
    <m/>
    <x v="1529"/>
    <n v="1041"/>
    <n v="4.8242453854505971"/>
    <n v="0.99672432087159313"/>
    <n v="8.5362728146013449"/>
    <n v="1.7636562911099658"/>
    <n v="4.8400999999999996"/>
    <s v="4-4,99 lei"/>
    <n v="4"/>
    <s v="1-1,99 euro"/>
    <n v="1"/>
  </r>
  <r>
    <n v="1792"/>
    <x v="23"/>
    <s v="COMUNA UNGHENI"/>
    <x v="0"/>
    <n v="1"/>
    <m/>
    <s v="X"/>
    <s v="X"/>
    <n v="0"/>
    <n v="16330"/>
    <n v="0"/>
    <n v="16330"/>
    <n v="3373.8972335282333"/>
    <n v="3474"/>
    <m/>
    <n v="1709"/>
    <m/>
    <x v="1530"/>
    <n v="1709"/>
    <n v="4.7006332757628098"/>
    <n v="0.97118515645602566"/>
    <n v="9.555295494441193"/>
    <n v="1.9741938171610494"/>
    <n v="4.8400999999999996"/>
    <s v="4-4,99 lei"/>
    <n v="4"/>
    <s v="0-0,99 euro"/>
    <n v="0"/>
  </r>
  <r>
    <n v="1793"/>
    <x v="23"/>
    <s v="COMUNA VALEA LUPULUI"/>
    <x v="0"/>
    <n v="1"/>
    <m/>
    <s v="X"/>
    <s v="X"/>
    <n v="0"/>
    <n v="3634.53"/>
    <n v="0"/>
    <n v="3634.53"/>
    <n v="750.92043552819166"/>
    <n v="8716"/>
    <m/>
    <n v="4062"/>
    <m/>
    <x v="1531"/>
    <n v="4062"/>
    <n v="0.41699518127581464"/>
    <n v="8.615424914274801E-2"/>
    <n v="0.89476366322008871"/>
    <n v="0.18486470593997825"/>
    <n v="4.8400999999999996"/>
    <s v="0-0,99 lei"/>
    <n v="0"/>
    <s v="0-0,99 euro"/>
    <n v="0"/>
  </r>
  <r>
    <n v="1794"/>
    <x v="23"/>
    <s v="COMUNA VALEA SEACĂ"/>
    <x v="0"/>
    <n v="1"/>
    <m/>
    <s v="X"/>
    <s v="X"/>
    <n v="0"/>
    <n v="5848.57"/>
    <n v="0"/>
    <n v="5848.57"/>
    <n v="1208.3572653457572"/>
    <n v="4960"/>
    <m/>
    <n v="2522"/>
    <m/>
    <x v="1532"/>
    <n v="2522"/>
    <n v="1.1791471774193547"/>
    <n v="0.24362041640035428"/>
    <n v="2.3190206185567011"/>
    <n v="0.47912659212758019"/>
    <n v="4.8400999999999996"/>
    <s v="1-1,99 lei"/>
    <n v="1"/>
    <s v="0-0,99 euro"/>
    <n v="0"/>
  </r>
  <r>
    <n v="1795"/>
    <x v="23"/>
    <s v="COMUNA VÂNĂTORI"/>
    <x v="0"/>
    <n v="1"/>
    <m/>
    <s v="X"/>
    <s v="X"/>
    <n v="0"/>
    <n v="0"/>
    <n v="0"/>
    <n v="0"/>
    <n v="0"/>
    <n v="3694"/>
    <m/>
    <n v="2489"/>
    <m/>
    <x v="1533"/>
    <n v="2489"/>
    <n v="0"/>
    <n v="0"/>
    <n v="0"/>
    <n v="0"/>
    <n v="4.8400999999999996"/>
    <s v="0-0,99 lei"/>
    <n v="0"/>
    <s v="0-0,99 euro"/>
    <n v="0"/>
  </r>
  <r>
    <n v="1796"/>
    <x v="23"/>
    <s v="COMUNA VICTORIA"/>
    <x v="0"/>
    <n v="1"/>
    <m/>
    <s v="X"/>
    <s v="X"/>
    <n v="0"/>
    <n v="19801.89"/>
    <n v="0"/>
    <n v="19801.89"/>
    <n v="4091.2150575401338"/>
    <n v="3448"/>
    <m/>
    <n v="1827"/>
    <m/>
    <x v="1534"/>
    <n v="1827"/>
    <n v="5.7430075406032479"/>
    <n v="1.1865472904698764"/>
    <n v="10.83847290640394"/>
    <n v="2.2393076395950375"/>
    <n v="4.8400999999999996"/>
    <s v="5-5,99 lei"/>
    <n v="5"/>
    <s v="1-1,99 euro"/>
    <n v="1"/>
  </r>
  <r>
    <n v="1797"/>
    <x v="23"/>
    <s v="COMUNA VLĂDENI"/>
    <x v="0"/>
    <n v="1"/>
    <m/>
    <s v="X"/>
    <s v="X"/>
    <n v="0"/>
    <n v="21430.39"/>
    <n v="0"/>
    <n v="21430.39"/>
    <n v="4427.6750480361979"/>
    <n v="3309"/>
    <m/>
    <n v="1618"/>
    <m/>
    <x v="1535"/>
    <n v="1618"/>
    <n v="6.4763946811725592"/>
    <n v="1.3380704285391956"/>
    <n v="13.244987639060568"/>
    <n v="2.736511154534115"/>
    <n v="4.8400999999999996"/>
    <s v="6-6,99 lei"/>
    <n v="6"/>
    <s v="1-1,99 euro"/>
    <n v="1"/>
  </r>
  <r>
    <n v="1798"/>
    <x v="23"/>
    <s v="COMUNA VOINEȘTI"/>
    <x v="0"/>
    <n v="1"/>
    <m/>
    <s v="X"/>
    <s v="X"/>
    <n v="0"/>
    <n v="2703"/>
    <n v="0"/>
    <n v="2703"/>
    <n v="558.45953596000084"/>
    <n v="5627"/>
    <m/>
    <n v="2696"/>
    <m/>
    <x v="1536"/>
    <n v="2696"/>
    <n v="0.48036253776435045"/>
    <n v="9.9246407670161865E-2"/>
    <n v="1.0025964391691395"/>
    <n v="0.20714374479228517"/>
    <n v="4.8400999999999996"/>
    <s v="0-0,99 lei"/>
    <n v="0"/>
    <s v="0-0,99 euro"/>
    <n v="0"/>
  </r>
  <r>
    <n v="1701"/>
    <x v="23"/>
    <s v="MUNICIPIUL IAŞI"/>
    <x v="0"/>
    <n v="1"/>
    <m/>
    <s v="X"/>
    <s v="X"/>
    <n v="368400"/>
    <n v="901849.68"/>
    <n v="0"/>
    <n v="1270249.6800000002"/>
    <n v="262442.85861862364"/>
    <n v="321854"/>
    <m/>
    <n v="89328"/>
    <m/>
    <x v="1537"/>
    <n v="89328"/>
    <n v="3.9466642639209089"/>
    <n v="0.81540965350321459"/>
    <n v="14.220061794734017"/>
    <n v="2.937968594602181"/>
    <n v="4.8400999999999996"/>
    <s v="3-3,99 lei"/>
    <n v="3"/>
    <s v="0-0,99 euro"/>
    <n v="0"/>
  </r>
  <r>
    <n v="1702"/>
    <x v="23"/>
    <s v="MUNICIPIUL PAȘCANI"/>
    <x v="0"/>
    <n v="1"/>
    <m/>
    <s v="X"/>
    <s v="X"/>
    <n v="20520"/>
    <n v="27607.34"/>
    <n v="0"/>
    <n v="48127.34"/>
    <n v="9943.4598458709534"/>
    <n v="38278"/>
    <m/>
    <n v="12871"/>
    <m/>
    <x v="1538"/>
    <n v="12871"/>
    <n v="1.2573107267882333"/>
    <n v="0.2597695764112794"/>
    <n v="3.7392075207831557"/>
    <n v="0.77254757562512266"/>
    <n v="4.8400999999999996"/>
    <s v="1-1,99 lei"/>
    <n v="1"/>
    <s v="0-0,99 euro"/>
    <n v="0"/>
  </r>
  <r>
    <n v="1703"/>
    <x v="23"/>
    <s v="ORAȘUL HÂRLĂU"/>
    <x v="0"/>
    <n v="1"/>
    <m/>
    <s v="X"/>
    <s v="X"/>
    <n v="1400"/>
    <n v="28523"/>
    <n v="0"/>
    <n v="29923"/>
    <n v="6182.3102828453966"/>
    <n v="12097"/>
    <m/>
    <n v="4110"/>
    <m/>
    <x v="1539"/>
    <n v="4110"/>
    <n v="2.4735884930147969"/>
    <n v="0.51106144356827288"/>
    <n v="7.2805352798053526"/>
    <n v="1.504211747650948"/>
    <n v="4.8400999999999996"/>
    <s v="2-2,99 lei"/>
    <n v="2"/>
    <s v="0-0,99 euro"/>
    <n v="0"/>
  </r>
  <r>
    <n v="1704"/>
    <x v="23"/>
    <s v="ORAȘUL PODU ILOAIEI"/>
    <x v="0"/>
    <n v="1"/>
    <m/>
    <s v="X"/>
    <s v="X"/>
    <n v="0"/>
    <n v="5149.9399999999996"/>
    <n v="0"/>
    <n v="5149.9399999999996"/>
    <n v="1064.0152062973905"/>
    <n v="8603"/>
    <m/>
    <n v="4151"/>
    <m/>
    <x v="1540"/>
    <n v="4151"/>
    <n v="0.59862141113565026"/>
    <n v="0.123679554376077"/>
    <n v="1.2406504456757408"/>
    <n v="0.25632744068836194"/>
    <n v="4.8400999999999996"/>
    <s v="0-0,99 lei"/>
    <n v="0"/>
    <s v="0-0,99 euro"/>
    <n v="0"/>
  </r>
  <r>
    <n v="1705"/>
    <x v="23"/>
    <s v="ORAȘUL TÂRGU  FRUMOS"/>
    <x v="0"/>
    <n v="1"/>
    <m/>
    <s v="X"/>
    <s v="X"/>
    <n v="2400"/>
    <n v="5649.65"/>
    <n v="0"/>
    <n v="8049.65"/>
    <n v="1663.1164645358567"/>
    <n v="11550"/>
    <m/>
    <n v="4278"/>
    <m/>
    <x v="1541"/>
    <n v="4278"/>
    <n v="0.69693939393939386"/>
    <n v="0.14399276749228196"/>
    <n v="1.881638616175783"/>
    <n v="0.38876027689010206"/>
    <n v="4.8400999999999996"/>
    <s v="0-0,99 lei"/>
    <n v="0"/>
    <s v="0-0,99 euro"/>
    <n v="0"/>
  </r>
  <r>
    <m/>
    <x v="24"/>
    <s v="A JUDEȚ"/>
    <x v="0"/>
    <m/>
    <m/>
    <m/>
    <m/>
    <n v="0"/>
    <n v="6709.24"/>
    <n v="0"/>
    <n v="6709.24"/>
    <n v="1386.177971529514"/>
    <m/>
    <m/>
    <m/>
    <m/>
    <x v="0"/>
    <n v="0"/>
    <m/>
    <m/>
    <m/>
    <m/>
    <n v="4.8400999999999996"/>
    <m/>
    <m/>
    <m/>
    <m/>
  </r>
  <r>
    <n v="3182"/>
    <x v="24"/>
    <s v="CIOLPANI"/>
    <x v="0"/>
    <n v="1"/>
    <s v="NU A FOST COMUNICATĂ ADRESA CU CHELTIUELI"/>
    <s v="X"/>
    <s v="X"/>
    <n v="0"/>
    <n v="0"/>
    <n v="0"/>
    <n v="0"/>
    <n v="0"/>
    <n v="4491"/>
    <m/>
    <n v="2474"/>
    <m/>
    <x v="1542"/>
    <n v="2474"/>
    <m/>
    <m/>
    <m/>
    <n v="0"/>
    <n v="4.8400999999999996"/>
    <m/>
    <m/>
    <m/>
    <m/>
  </r>
  <r>
    <n v="3183"/>
    <x v="24"/>
    <s v="CLINCENI"/>
    <x v="0"/>
    <n v="1"/>
    <m/>
    <s v="X"/>
    <s v="X"/>
    <n v="2400"/>
    <n v="19925.21"/>
    <n v="0"/>
    <n v="22325.21"/>
    <n v="4612.5513935662484"/>
    <n v="5839"/>
    <m/>
    <n v="3395"/>
    <m/>
    <x v="1543"/>
    <n v="3395"/>
    <n v="3.8234646343551977"/>
    <n v="0.78995571049259261"/>
    <n v="6.5759086892488954"/>
    <n v="1.3586307492094989"/>
    <n v="4.8400999999999996"/>
    <s v="3-3,99 lei"/>
    <n v="3"/>
    <s v="0-0,99 euro"/>
    <n v="0"/>
  </r>
  <r>
    <n v="3109"/>
    <x v="24"/>
    <s v="COMUNA 1 DECEMBRIE "/>
    <x v="0"/>
    <n v="1"/>
    <m/>
    <s v="X"/>
    <s v="X"/>
    <n v="5000"/>
    <n v="740"/>
    <n v="0"/>
    <n v="5740"/>
    <n v="1185.9259106216814"/>
    <n v="6735"/>
    <m/>
    <n v="3559"/>
    <m/>
    <x v="1544"/>
    <n v="3559"/>
    <n v="0.85226429101707502"/>
    <n v="0.17608402533358297"/>
    <n v="1.6128125878055635"/>
    <n v="0.33321885659502148"/>
    <n v="4.8400999999999996"/>
    <s v="0-0,99 lei"/>
    <n v="0"/>
    <s v="0-0,99 euro"/>
    <n v="0"/>
  </r>
  <r>
    <n v="3095"/>
    <x v="24"/>
    <s v="COMUNA AFUMAȚI"/>
    <x v="0"/>
    <n v="1"/>
    <m/>
    <s v="X"/>
    <s v="X"/>
    <n v="0"/>
    <n v="1535.53"/>
    <n v="0"/>
    <n v="1535.53"/>
    <n v="317.25170967541993"/>
    <n v="6568"/>
    <m/>
    <n v="4388"/>
    <m/>
    <x v="1545"/>
    <n v="4388"/>
    <n v="0.23378958587088916"/>
    <n v="4.8302635456062719E-2"/>
    <n v="0.34993846855059252"/>
    <n v="7.2299842678992698E-2"/>
    <n v="4.8400999999999996"/>
    <s v="0-0,99 lei"/>
    <n v="0"/>
    <s v="0-0,99 euro"/>
    <n v="0"/>
  </r>
  <r>
    <n v="3090"/>
    <x v="24"/>
    <s v="COMUNA BALOTEȘTI"/>
    <x v="0"/>
    <n v="1"/>
    <m/>
    <s v="X"/>
    <s v="X"/>
    <n v="8100"/>
    <n v="62883.27"/>
    <n v="0"/>
    <n v="70983.26999999999"/>
    <n v="14665.66186649036"/>
    <n v="7330"/>
    <m/>
    <n v="3938"/>
    <m/>
    <x v="1546"/>
    <n v="3938"/>
    <n v="9.6839386084583889"/>
    <n v="2.0007724238049605"/>
    <n v="18.025208227526662"/>
    <n v="3.7241396309015644"/>
    <n v="4.8400999999999996"/>
    <s v="9-9,99 lei"/>
    <n v="9"/>
    <s v="2-2,99 euro"/>
    <n v="2"/>
  </r>
  <r>
    <n v="3085"/>
    <x v="24"/>
    <s v="COMUNA BERCENI"/>
    <x v="0"/>
    <n v="1"/>
    <m/>
    <s v="X"/>
    <s v="X"/>
    <n v="2700"/>
    <n v="2281"/>
    <n v="0"/>
    <n v="4981"/>
    <n v="1029.1109687816368"/>
    <n v="6833"/>
    <m/>
    <n v="5093"/>
    <m/>
    <x v="1547"/>
    <n v="5093"/>
    <n v="0.7289623884091907"/>
    <n v="0.15060895196570126"/>
    <n v="0.97800903200471234"/>
    <n v="0.2020638069471111"/>
    <n v="4.8400999999999996"/>
    <s v="0-0,99 lei"/>
    <n v="0"/>
    <s v="0-0,99 euro"/>
    <n v="0"/>
  </r>
  <r>
    <n v="3079"/>
    <x v="24"/>
    <s v="COMUNA BRĂNEȘTI"/>
    <x v="0"/>
    <n v="1"/>
    <m/>
    <s v="X"/>
    <s v="X"/>
    <n v="0"/>
    <n v="1562.43"/>
    <n v="0"/>
    <n v="1562.43"/>
    <n v="322.80944608582473"/>
    <n v="7975"/>
    <m/>
    <n v="4333"/>
    <m/>
    <x v="1548"/>
    <n v="4333"/>
    <n v="0.19591598746081507"/>
    <n v="4.0477673490385543E-2"/>
    <n v="0.36058850680821602"/>
    <n v="7.4500218344293725E-2"/>
    <n v="4.8400999999999996"/>
    <s v="0-0,99 lei"/>
    <n v="0"/>
    <s v="0-0,99 euro"/>
    <n v="0"/>
  </r>
  <r>
    <n v="3106"/>
    <x v="24"/>
    <s v="COMUNA CERNICA"/>
    <x v="0"/>
    <n v="1"/>
    <m/>
    <s v="X"/>
    <s v="X"/>
    <n v="0"/>
    <n v="5500"/>
    <n v="0"/>
    <n v="5500"/>
    <n v="1136.340158261193"/>
    <n v="8769"/>
    <m/>
    <n v="5736"/>
    <m/>
    <x v="1549"/>
    <n v="5736"/>
    <n v="0.62720948796898168"/>
    <n v="0.12958605978574445"/>
    <n v="0.95885634588563462"/>
    <n v="0.19810672215153294"/>
    <n v="4.8400999999999996"/>
    <s v="0-0,99 lei"/>
    <n v="0"/>
    <s v="0-0,99 euro"/>
    <n v="0"/>
  </r>
  <r>
    <n v="3102"/>
    <x v="24"/>
    <s v="COMUNA CHIAJNA"/>
    <x v="0"/>
    <n v="1"/>
    <m/>
    <s v="X"/>
    <s v="X"/>
    <n v="6600"/>
    <n v="55620"/>
    <n v="0"/>
    <n v="62220"/>
    <n v="12855.106299456624"/>
    <n v="24053"/>
    <m/>
    <n v="10609"/>
    <m/>
    <x v="1550"/>
    <n v="10609"/>
    <n v="2.5867875109133998"/>
    <n v="0.5344491871889836"/>
    <n v="5.8648317466302196"/>
    <n v="1.211717060934737"/>
    <n v="4.8400999999999996"/>
    <s v="2-2,99 lei"/>
    <n v="2"/>
    <s v="0-0,99 euro"/>
    <n v="0"/>
  </r>
  <r>
    <n v="3083"/>
    <x v="24"/>
    <s v="COMUNA CIOROGÂRLA"/>
    <x v="0"/>
    <n v="1"/>
    <m/>
    <s v="X"/>
    <s v="X"/>
    <n v="14700"/>
    <n v="18247.04"/>
    <n v="0"/>
    <n v="32947.040000000001"/>
    <n v="6807.0990268796104"/>
    <n v="4922"/>
    <m/>
    <n v="2685"/>
    <m/>
    <x v="1551"/>
    <n v="2685"/>
    <n v="6.6938317757009349"/>
    <n v="1.382994519886146"/>
    <n v="12.270778398510242"/>
    <n v="2.5352324122456649"/>
    <n v="4.8400999999999996"/>
    <s v="6-6,99 lei"/>
    <n v="6"/>
    <s v="1-1,99 euro"/>
    <n v="1"/>
  </r>
  <r>
    <n v="3081"/>
    <x v="24"/>
    <s v="COMUNA COPĂCENI"/>
    <x v="0"/>
    <n v="1"/>
    <m/>
    <s v="X"/>
    <s v="X"/>
    <n v="1200"/>
    <n v="19000"/>
    <n v="0"/>
    <n v="20200"/>
    <n v="4173.4674903411087"/>
    <n v="2465"/>
    <m/>
    <n v="1518"/>
    <m/>
    <x v="403"/>
    <n v="1518"/>
    <n v="8.1947261663286"/>
    <n v="1.6930902597732693"/>
    <n v="13.306982872200264"/>
    <n v="2.7493198223590967"/>
    <n v="4.8400999999999996"/>
    <s v="8-8,99 lei"/>
    <n v="8"/>
    <s v="1-1,99 euro"/>
    <n v="1"/>
  </r>
  <r>
    <n v="3104"/>
    <x v="24"/>
    <s v="COMUNA CORBEANCA"/>
    <x v="0"/>
    <n v="1"/>
    <m/>
    <s v="X"/>
    <s v="X"/>
    <n v="25682"/>
    <n v="0"/>
    <n v="0"/>
    <n v="25682"/>
    <n v="5306.0887171752656"/>
    <n v="6714"/>
    <m/>
    <n v="3890"/>
    <m/>
    <x v="1552"/>
    <n v="3890"/>
    <n v="3.8251414953827823"/>
    <n v="0.7903021622244959"/>
    <n v="6.6020565552699226"/>
    <n v="1.3640330892481403"/>
    <n v="4.8400999999999996"/>
    <s v="3-3,99 lei"/>
    <n v="3"/>
    <s v="0-0,99 euro"/>
    <n v="0"/>
  </r>
  <r>
    <n v="3082"/>
    <x v="24"/>
    <s v="COMUNA CORNETU"/>
    <x v="0"/>
    <n v="1"/>
    <m/>
    <s v="X"/>
    <s v="X"/>
    <n v="25000"/>
    <n v="9641"/>
    <n v="0"/>
    <n v="34641"/>
    <n v="7157.0835313319976"/>
    <n v="5007"/>
    <m/>
    <n v="2376"/>
    <m/>
    <x v="1553"/>
    <n v="2376"/>
    <n v="6.9185140802875971"/>
    <n v="1.4294155245320546"/>
    <n v="14.579545454545455"/>
    <n v="3.0122405434898978"/>
    <n v="4.8400999999999996"/>
    <s v="6-6,99 lei"/>
    <n v="6"/>
    <s v="1-1,99 euro"/>
    <n v="1"/>
  </r>
  <r>
    <n v="3076"/>
    <x v="24"/>
    <s v="COMUNA DASCĂLU"/>
    <x v="0"/>
    <n v="1"/>
    <m/>
    <s v="X"/>
    <s v="X"/>
    <n v="2500"/>
    <n v="0"/>
    <n v="0"/>
    <n v="2500"/>
    <n v="516.5182537550877"/>
    <n v="2442"/>
    <m/>
    <n v="1699"/>
    <m/>
    <x v="54"/>
    <n v="1699"/>
    <n v="1.0237510237510237"/>
    <n v="0.21151443642714485"/>
    <n v="1.4714537963507945"/>
    <n v="0.30401309814896277"/>
    <n v="4.8400999999999996"/>
    <s v="1-1,99 lei"/>
    <n v="1"/>
    <s v="0-0,99 euro"/>
    <n v="0"/>
  </r>
  <r>
    <n v="3100"/>
    <x v="24"/>
    <s v="COMUNA DĂRĂȘTI-ILFOV"/>
    <x v="0"/>
    <n v="1"/>
    <m/>
    <s v="X"/>
    <s v="X"/>
    <n v="0"/>
    <n v="0"/>
    <n v="0"/>
    <n v="0"/>
    <n v="0"/>
    <n v="2305"/>
    <m/>
    <n v="1871"/>
    <m/>
    <x v="1554"/>
    <n v="1871"/>
    <n v="0"/>
    <n v="0"/>
    <n v="0"/>
    <n v="0"/>
    <n v="4.8400999999999996"/>
    <s v="0-0,99 lei"/>
    <n v="0"/>
    <s v="0-0,99 euro"/>
    <n v="0"/>
  </r>
  <r>
    <n v="3108"/>
    <x v="24"/>
    <s v="COMUNA DOBROEȘTI"/>
    <x v="0"/>
    <n v="1"/>
    <m/>
    <s v="X"/>
    <s v="X"/>
    <n v="3600"/>
    <n v="23914.02"/>
    <n v="0"/>
    <n v="27514.02"/>
    <n v="5684.5974256730242"/>
    <n v="9519"/>
    <m/>
    <n v="5038"/>
    <m/>
    <x v="1555"/>
    <n v="5038"/>
    <n v="2.8904317680428617"/>
    <n v="0.59718430777109199"/>
    <n v="5.4612981341802307"/>
    <n v="1.1283440702010767"/>
    <n v="4.8400999999999996"/>
    <s v="2-2,99 lei"/>
    <n v="2"/>
    <s v="0-0,99 euro"/>
    <n v="0"/>
  </r>
  <r>
    <n v="3088"/>
    <x v="24"/>
    <s v="COMUNA DOMNEȘTI"/>
    <x v="0"/>
    <n v="1"/>
    <m/>
    <s v="X"/>
    <s v="X"/>
    <n v="12043"/>
    <n v="21184"/>
    <n v="0"/>
    <n v="33227"/>
    <n v="6864.9408070081199"/>
    <n v="8084"/>
    <m/>
    <n v="4522"/>
    <m/>
    <x v="1556"/>
    <n v="4522"/>
    <n v="4.1102177140029692"/>
    <n v="0.84920099047601683"/>
    <n v="7.3478549314462631"/>
    <n v="1.5181204792145333"/>
    <n v="4.8400999999999996"/>
    <s v="4-4,99 lei"/>
    <n v="4"/>
    <s v="0-0,99 euro"/>
    <n v="0"/>
  </r>
  <r>
    <n v="3089"/>
    <x v="24"/>
    <s v="COMUNA GĂNEASA"/>
    <x v="0"/>
    <n v="1"/>
    <m/>
    <s v="X"/>
    <s v="X"/>
    <n v="0"/>
    <n v="50930"/>
    <n v="0"/>
    <n v="50930"/>
    <n v="10522.509865498647"/>
    <n v="4110"/>
    <m/>
    <n v="2918"/>
    <m/>
    <x v="231"/>
    <n v="2918"/>
    <n v="12.391727493917275"/>
    <n v="2.560221378466824"/>
    <n v="17.453735435229611"/>
    <n v="3.6060691794032373"/>
    <n v="4.8400999999999996"/>
    <s v="12-12,99 lei"/>
    <n v="12"/>
    <s v="2-2,99 euro"/>
    <n v="2"/>
  </r>
  <r>
    <n v="3086"/>
    <x v="24"/>
    <s v="COMUNA GRĂDIȘTEA"/>
    <x v="0"/>
    <n v="1"/>
    <m/>
    <s v="X"/>
    <s v="X"/>
    <n v="0"/>
    <n v="2315"/>
    <n v="0"/>
    <n v="2315"/>
    <n v="478.29590297721126"/>
    <n v="2521"/>
    <m/>
    <n v="1734"/>
    <m/>
    <x v="1557"/>
    <n v="1734"/>
    <n v="0.91828639428798098"/>
    <n v="0.18972467392987358"/>
    <n v="1.3350634371395618"/>
    <n v="0.27583385408143674"/>
    <n v="4.8400999999999996"/>
    <s v="0-0,99 lei"/>
    <n v="0"/>
    <s v="0-0,99 euro"/>
    <n v="0"/>
  </r>
  <r>
    <n v="3101"/>
    <x v="24"/>
    <s v="COMUNA GRUIU"/>
    <x v="0"/>
    <n v="1"/>
    <m/>
    <s v="X"/>
    <s v="X"/>
    <n v="2080"/>
    <n v="22775"/>
    <n v="0"/>
    <n v="24855"/>
    <n v="5135.2244788330827"/>
    <n v="5800"/>
    <m/>
    <n v="3699"/>
    <m/>
    <x v="1558"/>
    <n v="3699"/>
    <n v="4.2853448275862069"/>
    <n v="0.88538353083329013"/>
    <n v="6.7193836171938361"/>
    <n v="1.3882737169054022"/>
    <n v="4.8400999999999996"/>
    <s v="4-4,99 lei"/>
    <n v="4"/>
    <s v="0-0,99 euro"/>
    <n v="0"/>
  </r>
  <r>
    <n v="3099"/>
    <x v="24"/>
    <s v="COMUNA JILAVA"/>
    <x v="0"/>
    <n v="1"/>
    <m/>
    <s v="X"/>
    <s v="X"/>
    <n v="14040"/>
    <n v="40954"/>
    <n v="0"/>
    <n v="54994"/>
    <n v="11362.161938802918"/>
    <n v="8711"/>
    <m/>
    <n v="4827"/>
    <m/>
    <x v="1559"/>
    <n v="4827"/>
    <n v="6.3131672597864767"/>
    <n v="1.3043464514754812"/>
    <n v="11.392997721151854"/>
    <n v="2.3538765151860197"/>
    <n v="4.8400999999999996"/>
    <s v="6-6,99 lei"/>
    <n v="6"/>
    <s v="1-1,99 euro"/>
    <n v="1"/>
  </r>
  <r>
    <n v="3092"/>
    <x v="24"/>
    <s v="COMUNA MOARA VLĂSIEI"/>
    <x v="0"/>
    <n v="1"/>
    <m/>
    <s v="X"/>
    <s v="X"/>
    <n v="1650"/>
    <n v="1190"/>
    <n v="0"/>
    <n v="2840"/>
    <n v="586.76473626577967"/>
    <n v="5180"/>
    <m/>
    <n v="2878"/>
    <m/>
    <x v="1560"/>
    <n v="2878"/>
    <n v="0.54826254826254828"/>
    <n v="0.11327504561115438"/>
    <n v="0.98679638637943012"/>
    <n v="0.20387933852181364"/>
    <n v="4.8400999999999996"/>
    <s v="0-0,99 lei"/>
    <n v="0"/>
    <s v="0-0,99 euro"/>
    <n v="0"/>
  </r>
  <r>
    <n v="3096"/>
    <x v="24"/>
    <s v="COMUNA MOGOȘOAIA"/>
    <x v="0"/>
    <n v="1"/>
    <m/>
    <s v="X"/>
    <s v="X"/>
    <n v="17646"/>
    <n v="20076.490000000002"/>
    <n v="0"/>
    <n v="37722.490000000005"/>
    <n v="7793.7418648375051"/>
    <n v="6882"/>
    <m/>
    <n v="3396"/>
    <m/>
    <x v="1561"/>
    <n v="3396"/>
    <n v="5.4813266492298762"/>
    <n v="1.1324821076485767"/>
    <n v="11.107918138987046"/>
    <n v="2.294976992001621"/>
    <n v="4.8400999999999996"/>
    <s v="5-5,99 lei"/>
    <n v="5"/>
    <s v="1-1,99 euro"/>
    <n v="1"/>
  </r>
  <r>
    <n v="3110"/>
    <x v="24"/>
    <s v="COMUNA NUCI"/>
    <x v="0"/>
    <n v="1"/>
    <m/>
    <s v="X"/>
    <s v="X"/>
    <n v="0"/>
    <n v="11876.2"/>
    <n v="0"/>
    <n v="11876.2"/>
    <n v="2453.7096340984695"/>
    <n v="2242"/>
    <m/>
    <n v="1622"/>
    <m/>
    <x v="1562"/>
    <n v="1622"/>
    <n v="5.2971454058876004"/>
    <n v="1.0944289179743396"/>
    <n v="7.3219482120838473"/>
    <n v="1.5127679618362944"/>
    <n v="4.8400999999999996"/>
    <s v="5-5,99 lei"/>
    <n v="5"/>
    <s v="1-1,99 euro"/>
    <n v="1"/>
  </r>
  <r>
    <n v="3077"/>
    <x v="24"/>
    <s v="COMUNA PERIȘ"/>
    <x v="0"/>
    <n v="1"/>
    <m/>
    <s v="X"/>
    <s v="X"/>
    <n v="2500"/>
    <n v="18172.64"/>
    <n v="0"/>
    <n v="20672.64"/>
    <n v="4271.118365323031"/>
    <n v="6065"/>
    <m/>
    <n v="3009"/>
    <m/>
    <x v="1563"/>
    <n v="3009"/>
    <n v="3.4085144270403958"/>
    <n v="0.70422396790157149"/>
    <n v="6.8702691924227315"/>
    <n v="1.4194477784390265"/>
    <n v="4.8400999999999996"/>
    <s v="3-3,99 lei"/>
    <n v="3"/>
    <s v="0-0,99 euro"/>
    <n v="0"/>
  </r>
  <r>
    <n v="3103"/>
    <x v="24"/>
    <s v="COMUNA PETRĂCHIOAIA"/>
    <x v="0"/>
    <n v="1"/>
    <m/>
    <s v="X"/>
    <s v="X"/>
    <n v="0"/>
    <n v="0"/>
    <n v="0"/>
    <n v="0"/>
    <n v="0"/>
    <n v="2791"/>
    <m/>
    <n v="1948"/>
    <m/>
    <x v="1564"/>
    <n v="1948"/>
    <n v="0"/>
    <n v="0"/>
    <n v="0"/>
    <n v="0"/>
    <n v="4.8400999999999996"/>
    <s v="0-0,99 lei"/>
    <n v="0"/>
    <s v="0-0,99 euro"/>
    <n v="0"/>
  </r>
  <r>
    <n v="3084"/>
    <x v="24"/>
    <s v="COMUNA SNAGOV"/>
    <x v="0"/>
    <n v="1"/>
    <m/>
    <s v="X"/>
    <s v="X"/>
    <n v="0"/>
    <n v="13592.23"/>
    <n v="0"/>
    <n v="13592.23"/>
    <n v="2808.2539616950066"/>
    <n v="6792"/>
    <m/>
    <n v="4103"/>
    <m/>
    <x v="1565"/>
    <n v="4103"/>
    <n v="2.0012117196702"/>
    <n v="0.41346495313530723"/>
    <n v="3.3127540823787474"/>
    <n v="0.68443918150012351"/>
    <n v="4.8400999999999996"/>
    <s v="2-2,99 lei"/>
    <n v="2"/>
    <s v="0-0,99 euro"/>
    <n v="0"/>
  </r>
  <r>
    <n v="3105"/>
    <x v="24"/>
    <s v="COMUNA ȘTEFĂNEȘTI DE JOS"/>
    <x v="0"/>
    <n v="1"/>
    <m/>
    <s v="X"/>
    <s v="X"/>
    <n v="2500"/>
    <n v="44415"/>
    <n v="0"/>
    <n v="46915"/>
    <n v="9692.9815499679771"/>
    <n v="7322"/>
    <m/>
    <n v="5060"/>
    <m/>
    <x v="1566"/>
    <n v="5060"/>
    <n v="6.4074023490849497"/>
    <n v="1.3238161089822422"/>
    <n v="9.2717391304347831"/>
    <n v="1.9156090019699559"/>
    <n v="4.8400999999999996"/>
    <s v="6-6,99 lei"/>
    <n v="6"/>
    <s v="1-1,99 euro"/>
    <n v="1"/>
  </r>
  <r>
    <n v="3094"/>
    <x v="24"/>
    <s v="COMUNA TUNARI"/>
    <x v="0"/>
    <n v="1"/>
    <m/>
    <s v="X"/>
    <s v="X"/>
    <n v="4500"/>
    <n v="42207.7"/>
    <n v="0"/>
    <n v="46707.7"/>
    <n v="9650.151856366605"/>
    <n v="5664"/>
    <m/>
    <n v="4772"/>
    <m/>
    <x v="1567"/>
    <n v="4772"/>
    <n v="8.2464159604519764"/>
    <n v="1.703769748652296"/>
    <n v="9.7878667225481966"/>
    <n v="2.0222447310072518"/>
    <n v="4.8400999999999996"/>
    <s v="8-8,99 lei"/>
    <n v="8"/>
    <s v="1-1,99 euro"/>
    <n v="1"/>
  </r>
  <r>
    <n v="3091"/>
    <x v="24"/>
    <s v="COMUNA VIDRA"/>
    <x v="0"/>
    <n v="1"/>
    <m/>
    <s v="X"/>
    <s v="X"/>
    <n v="0"/>
    <n v="25208.69"/>
    <n v="0"/>
    <n v="25208.69"/>
    <n v="5208.2994153013369"/>
    <n v="7201"/>
    <m/>
    <n v="3892"/>
    <m/>
    <x v="1568"/>
    <n v="3892"/>
    <n v="3.5007207332314954"/>
    <n v="0.72327446400518491"/>
    <n v="6.4770529290853025"/>
    <n v="1.3382064273641667"/>
    <n v="4.8400999999999996"/>
    <s v="3-3,99 lei"/>
    <n v="3"/>
    <s v="0-0,99 euro"/>
    <n v="0"/>
  </r>
  <r>
    <n v="3184"/>
    <x v="24"/>
    <s v="DRAGOMIREȘTI-VALE"/>
    <x v="0"/>
    <n v="1"/>
    <s v="NU A FOST COMUNICATĂ ADRESA CU CHELTIUELI"/>
    <s v="X"/>
    <s v="X"/>
    <n v="0"/>
    <n v="0"/>
    <n v="0"/>
    <n v="0"/>
    <n v="0"/>
    <n v="4526"/>
    <m/>
    <n v="3419"/>
    <m/>
    <x v="1569"/>
    <n v="3419"/>
    <m/>
    <m/>
    <m/>
    <m/>
    <n v="4.8400999999999996"/>
    <m/>
    <m/>
    <m/>
    <m/>
  </r>
  <r>
    <n v="3185"/>
    <x v="24"/>
    <s v="GLINA"/>
    <x v="0"/>
    <n v="1"/>
    <s v="NU A FOST COMUNICATĂ ADRESA CU CHELTIUELI"/>
    <s v="X"/>
    <s v="X"/>
    <n v="0"/>
    <n v="0"/>
    <n v="0"/>
    <n v="0"/>
    <n v="0"/>
    <n v="6862"/>
    <m/>
    <n v="3589"/>
    <m/>
    <x v="1570"/>
    <n v="3589"/>
    <m/>
    <m/>
    <m/>
    <n v="0"/>
    <n v="4.8400999999999996"/>
    <m/>
    <m/>
    <m/>
    <m/>
  </r>
  <r>
    <n v="3186"/>
    <x v="24"/>
    <s v="ORAȘ OTOPENI"/>
    <x v="0"/>
    <n v="1"/>
    <m/>
    <s v="X"/>
    <s v="X"/>
    <n v="32027"/>
    <n v="88717"/>
    <n v="0"/>
    <n v="120744"/>
    <n v="24946.592012561727"/>
    <n v="15014"/>
    <m/>
    <n v="7136"/>
    <m/>
    <x v="1571"/>
    <n v="7136"/>
    <n v="8.0420940455574801"/>
    <n v="1.6615553491782153"/>
    <n v="16.920403587443946"/>
    <n v="3.4958789255271476"/>
    <n v="4.8400999999999996"/>
    <s v="8-8,99 lei"/>
    <n v="8"/>
    <s v="1-1,99 euro"/>
    <n v="1"/>
  </r>
  <r>
    <n v="3093"/>
    <x v="24"/>
    <s v="ORAȘUL BRAGADIRU"/>
    <x v="0"/>
    <n v="1"/>
    <m/>
    <s v="X"/>
    <s v="X"/>
    <n v="23469"/>
    <n v="151329"/>
    <n v="0"/>
    <n v="174798"/>
    <n v="36114.543087952734"/>
    <n v="20946"/>
    <m/>
    <n v="9264"/>
    <m/>
    <x v="1572"/>
    <n v="9264"/>
    <n v="8.3451733027785728"/>
    <n v="1.7241737366539069"/>
    <n v="18.868523316062177"/>
    <n v="3.8983746856598374"/>
    <n v="4.8400999999999996"/>
    <s v="8-8,99 lei"/>
    <n v="8"/>
    <s v="1-1,99 euro"/>
    <n v="1"/>
  </r>
  <r>
    <n v="3098"/>
    <x v="24"/>
    <s v="ORAȘUL BUFTEA"/>
    <x v="0"/>
    <n v="1"/>
    <m/>
    <s v="X"/>
    <s v="X"/>
    <n v="13000"/>
    <n v="22735.31"/>
    <n v="0"/>
    <n v="35735.31"/>
    <n v="7383.1759674386894"/>
    <n v="18778"/>
    <m/>
    <n v="9528"/>
    <m/>
    <x v="1573"/>
    <n v="9528"/>
    <n v="1.9030413249547342"/>
    <n v="0.39318223279575509"/>
    <n v="3.750557304785894"/>
    <n v="0.77489252387055929"/>
    <n v="4.8400999999999996"/>
    <s v="1-1,99 lei"/>
    <n v="1"/>
    <s v="0-0,99 euro"/>
    <n v="0"/>
  </r>
  <r>
    <n v="3078"/>
    <x v="24"/>
    <s v="ORAȘUL CHITILA"/>
    <x v="0"/>
    <n v="1"/>
    <m/>
    <s v="X"/>
    <s v="X"/>
    <n v="17099"/>
    <n v="35487.14"/>
    <n v="0"/>
    <n v="52586.14"/>
    <n v="10864.680481808227"/>
    <n v="12626"/>
    <m/>
    <n v="4916"/>
    <m/>
    <x v="1574"/>
    <n v="4916"/>
    <n v="4.1649089181054961"/>
    <n v="0.8605005925715371"/>
    <n v="10.696936533767291"/>
    <n v="2.2100651915801928"/>
    <n v="4.8400999999999996"/>
    <s v="4-4,99 lei"/>
    <n v="4"/>
    <s v="0-0,99 euro"/>
    <n v="0"/>
  </r>
  <r>
    <n v="3097"/>
    <x v="24"/>
    <s v="ORAȘUL MĂGURELE"/>
    <x v="0"/>
    <n v="1"/>
    <m/>
    <s v="X"/>
    <s v="X"/>
    <n v="5000"/>
    <n v="24324"/>
    <n v="0"/>
    <n v="29324"/>
    <n v="6058.5525092456774"/>
    <n v="9683"/>
    <m/>
    <n v="6307"/>
    <m/>
    <x v="1575"/>
    <n v="6307"/>
    <n v="3.0284002891665804"/>
    <n v="0.62568961161268999"/>
    <n v="4.6494371333439037"/>
    <n v="0.96060765962354167"/>
    <n v="4.8400999999999996"/>
    <s v="3-3,99 lei"/>
    <n v="3"/>
    <s v="0-0,99 euro"/>
    <n v="0"/>
  </r>
  <r>
    <n v="3107"/>
    <x v="24"/>
    <s v="ORAȘUL PANTELIMON"/>
    <x v="0"/>
    <n v="1"/>
    <m/>
    <s v="X"/>
    <s v="X"/>
    <n v="28178"/>
    <n v="7328"/>
    <n v="0"/>
    <n v="35506"/>
    <n v="7335.7988471312583"/>
    <n v="24596"/>
    <m/>
    <n v="8827"/>
    <m/>
    <x v="1576"/>
    <n v="8827"/>
    <n v="1.4435680598471297"/>
    <n v="0.29825170137954377"/>
    <n v="4.0224311770703522"/>
    <n v="0.83106365097216017"/>
    <n v="4.8400999999999996"/>
    <s v="1-1,99 lei"/>
    <n v="1"/>
    <s v="0-0,99 euro"/>
    <n v="0"/>
  </r>
  <r>
    <n v="3087"/>
    <x v="24"/>
    <s v="ORAȘUL POPEȘTI-LEORDENI"/>
    <x v="0"/>
    <n v="1"/>
    <m/>
    <s v="X"/>
    <s v="X"/>
    <n v="0"/>
    <n v="124912.28"/>
    <n v="0"/>
    <n v="124912.28"/>
    <n v="25807.789095266628"/>
    <n v="32968"/>
    <m/>
    <n v="16919"/>
    <m/>
    <x v="1577"/>
    <n v="16919"/>
    <n v="3.7888946857558845"/>
    <n v="0.7828133066994245"/>
    <n v="7.3829588037118032"/>
    <n v="1.5253731955355889"/>
    <n v="4.8400999999999996"/>
    <s v="3-3,99 lei"/>
    <n v="3"/>
    <s v="0-0,99 euro"/>
    <n v="0"/>
  </r>
  <r>
    <n v="3080"/>
    <x v="24"/>
    <s v="ORAȘUL VOLUNTARI"/>
    <x v="0"/>
    <n v="1"/>
    <m/>
    <s v="X"/>
    <s v="X"/>
    <n v="14416"/>
    <n v="20000"/>
    <n v="0"/>
    <n v="34416"/>
    <n v="7110.5968884940403"/>
    <n v="36318"/>
    <m/>
    <n v="15500"/>
    <m/>
    <x v="1578"/>
    <n v="15500"/>
    <n v="0.94762927473979841"/>
    <n v="0.1957871272783204"/>
    <n v="2.2203870967741937"/>
    <n v="0.45874818635445419"/>
    <n v="4.8400999999999996"/>
    <s v="0-0,99 lei"/>
    <n v="0"/>
    <s v="0-0,99 euro"/>
    <n v="0"/>
  </r>
  <r>
    <m/>
    <x v="25"/>
    <s v="A JUDEȚ"/>
    <x v="0"/>
    <m/>
    <m/>
    <m/>
    <m/>
    <n v="0"/>
    <n v="10655.63"/>
    <n v="0"/>
    <n v="10655.63"/>
    <n v="2201.5309601041299"/>
    <m/>
    <m/>
    <m/>
    <m/>
    <x v="0"/>
    <n v="0"/>
    <m/>
    <m/>
    <m/>
    <m/>
    <n v="4.8400999999999996"/>
    <m/>
    <m/>
    <m/>
    <m/>
  </r>
  <r>
    <n v="3013"/>
    <x v="25"/>
    <s v="COMUNA ARDUSAT"/>
    <x v="0"/>
    <n v="1"/>
    <m/>
    <s v="X"/>
    <s v="X"/>
    <n v="3850"/>
    <n v="6667.93"/>
    <n v="6687.8"/>
    <n v="17205.73"/>
    <n v="3554.8294456726103"/>
    <n v="2170"/>
    <m/>
    <n v="1397"/>
    <m/>
    <x v="526"/>
    <n v="1397"/>
    <n v="7.9289078341013823"/>
    <n v="1.6381702514620324"/>
    <n v="12.31619899785254"/>
    <n v="2.5446166397083823"/>
    <n v="4.8400999999999996"/>
    <s v="7-7,99 lei"/>
    <n v="7"/>
    <s v="1-1,99 euro"/>
    <n v="1"/>
  </r>
  <r>
    <n v="3014"/>
    <x v="25"/>
    <s v="COMUNA ARINIŞ"/>
    <x v="0"/>
    <n v="1"/>
    <m/>
    <s v="X"/>
    <s v="X"/>
    <n v="2200"/>
    <n v="4380"/>
    <n v="6600"/>
    <n v="13180"/>
    <n v="2723.0842337968224"/>
    <n v="859"/>
    <m/>
    <n v="667"/>
    <m/>
    <x v="42"/>
    <n v="667"/>
    <n v="15.343422584400466"/>
    <n v="3.1700631359683613"/>
    <n v="19.760119940029984"/>
    <n v="4.0825850581661509"/>
    <n v="4.8400999999999996"/>
    <s v="15-15,99 lei"/>
    <n v="15"/>
    <s v="3-3,99 euro"/>
    <n v="3"/>
  </r>
  <r>
    <n v="3015"/>
    <x v="25"/>
    <s v="COMUNA ASUAJU DE SUS"/>
    <x v="0"/>
    <n v="1"/>
    <m/>
    <s v="X"/>
    <s v="X"/>
    <n v="4740"/>
    <n v="5832"/>
    <n v="0"/>
    <n v="10572"/>
    <n v="2184.2523914795152"/>
    <n v="1002"/>
    <m/>
    <n v="723"/>
    <m/>
    <x v="1579"/>
    <n v="723"/>
    <n v="10.550898203592814"/>
    <n v="2.1798926062669812"/>
    <n v="14.622406639004149"/>
    <n v="3.02109597715009"/>
    <n v="4.8400999999999996"/>
    <s v="10-10,99 lei"/>
    <n v="10"/>
    <s v="2-2,99 euro"/>
    <n v="2"/>
  </r>
  <r>
    <n v="3016"/>
    <x v="25"/>
    <s v="COMUNA BĂIŢA DE SUB CODRU"/>
    <x v="0"/>
    <n v="1"/>
    <m/>
    <s v="X"/>
    <s v="X"/>
    <n v="2750"/>
    <n v="764"/>
    <n v="0"/>
    <n v="3514"/>
    <n v="726.01805747815138"/>
    <n v="1443"/>
    <m/>
    <n v="1104"/>
    <m/>
    <x v="1580"/>
    <n v="1104"/>
    <n v="2.4352044352044353"/>
    <n v="0.50313101696337592"/>
    <n v="3.1829710144927534"/>
    <n v="0.65762505206354294"/>
    <n v="4.8400999999999996"/>
    <s v="2-2,99 lei"/>
    <n v="2"/>
    <s v="0-0,99 euro"/>
    <n v="0"/>
  </r>
  <r>
    <n v="3017"/>
    <x v="25"/>
    <s v="COMUNA BĂIUŢ"/>
    <x v="0"/>
    <n v="1"/>
    <m/>
    <s v="X"/>
    <s v="X"/>
    <n v="0"/>
    <n v="6332"/>
    <n v="7650"/>
    <n v="13982"/>
    <n v="2888.7832896014547"/>
    <n v="1928"/>
    <m/>
    <n v="1040"/>
    <m/>
    <x v="1581"/>
    <n v="1040"/>
    <n v="7.2520746887966805"/>
    <n v="1.498331581743493"/>
    <n v="13.444230769230769"/>
    <n v="2.7776762400013988"/>
    <n v="4.8400999999999996"/>
    <s v="7-7,99 lei"/>
    <n v="7"/>
    <s v="1-1,99 euro"/>
    <n v="1"/>
  </r>
  <r>
    <n v="3019"/>
    <x v="25"/>
    <s v="COMUNA BĂSEŞTI"/>
    <x v="0"/>
    <n v="1"/>
    <m/>
    <s v="X"/>
    <s v="X"/>
    <n v="3850"/>
    <n v="5614"/>
    <n v="0"/>
    <n v="9464"/>
    <n v="1955.3315014152602"/>
    <n v="1074"/>
    <m/>
    <n v="873"/>
    <m/>
    <x v="1582"/>
    <n v="873"/>
    <n v="8.8119180633147121"/>
    <n v="1.8206066121184918"/>
    <n v="10.840778923253151"/>
    <n v="2.2397840795134711"/>
    <n v="4.8400999999999996"/>
    <s v="8-8,99 lei"/>
    <n v="8"/>
    <s v="1-1,99 euro"/>
    <n v="1"/>
  </r>
  <r>
    <n v="3018"/>
    <x v="25"/>
    <s v="COMUNA BÂRSANA"/>
    <x v="0"/>
    <n v="1"/>
    <m/>
    <s v="X"/>
    <s v="X"/>
    <n v="63585"/>
    <n v="8760"/>
    <n v="0"/>
    <n v="72345"/>
    <n v="14947.005227164729"/>
    <n v="3783"/>
    <m/>
    <n v="2029"/>
    <m/>
    <x v="1583"/>
    <n v="2029"/>
    <n v="19.123711340206185"/>
    <n v="3.9510983947038669"/>
    <n v="35.655495317890583"/>
    <n v="7.3666856713478213"/>
    <n v="4.8400999999999996"/>
    <s v="19-19,99 lei"/>
    <n v="19"/>
    <s v="3-3,99 euro"/>
    <n v="3"/>
  </r>
  <r>
    <n v="3020"/>
    <x v="25"/>
    <s v="COMUNA BICAZ"/>
    <x v="0"/>
    <n v="1"/>
    <m/>
    <s v="X"/>
    <s v="X"/>
    <n v="0"/>
    <n v="600"/>
    <n v="0"/>
    <n v="600"/>
    <n v="123.96438090122106"/>
    <n v="795"/>
    <m/>
    <n v="546"/>
    <m/>
    <x v="1584"/>
    <n v="546"/>
    <n v="0.75471698113207553"/>
    <n v="0.15593003886946047"/>
    <n v="1.098901098901099"/>
    <n v="0.22704099066157704"/>
    <n v="4.8400999999999996"/>
    <s v="0-0,99 lei"/>
    <n v="0"/>
    <s v="0-0,99 euro"/>
    <n v="0"/>
  </r>
  <r>
    <n v="3021"/>
    <x v="25"/>
    <s v="COMUNA BISTRA"/>
    <x v="0"/>
    <n v="1"/>
    <m/>
    <s v="X"/>
    <s v="X"/>
    <n v="5390"/>
    <n v="8285"/>
    <n v="0"/>
    <n v="13675"/>
    <n v="2825.3548480403301"/>
    <n v="3259"/>
    <m/>
    <n v="1390"/>
    <m/>
    <x v="1585"/>
    <n v="1390"/>
    <n v="4.196072414851181"/>
    <n v="0.86693919853953061"/>
    <n v="9.8381294964028783"/>
    <n v="2.0326293870793744"/>
    <n v="4.8400999999999996"/>
    <s v="4-4,99 lei"/>
    <n v="4"/>
    <s v="0-0,99 euro"/>
    <n v="0"/>
  </r>
  <r>
    <n v="3022"/>
    <x v="25"/>
    <s v="COMUNA BOCICOIU MARE"/>
    <x v="0"/>
    <n v="1"/>
    <m/>
    <s v="X"/>
    <s v="X"/>
    <n v="0"/>
    <n v="4000"/>
    <n v="0"/>
    <n v="4000"/>
    <n v="826.42920600814034"/>
    <n v="3693"/>
    <m/>
    <n v="1434"/>
    <m/>
    <x v="1586"/>
    <n v="1434"/>
    <n v="1.0831302464121311"/>
    <n v="0.22378261738644473"/>
    <n v="2.7894002789400281"/>
    <n v="0.57631046444082312"/>
    <n v="4.8400999999999996"/>
    <s v="1-1,99 lei"/>
    <n v="1"/>
    <s v="0-0,99 euro"/>
    <n v="0"/>
  </r>
  <r>
    <n v="3023"/>
    <x v="25"/>
    <s v="COMUNA BOGDAN VODĂ"/>
    <x v="0"/>
    <n v="1"/>
    <m/>
    <s v="X"/>
    <s v="X"/>
    <n v="0"/>
    <n v="13265"/>
    <n v="0"/>
    <n v="13265"/>
    <n v="2740.6458544244956"/>
    <n v="2508"/>
    <m/>
    <n v="1282"/>
    <m/>
    <x v="1587"/>
    <n v="1282"/>
    <n v="5.2890749601275919"/>
    <n v="1.0927615049539456"/>
    <n v="10.347113884555382"/>
    <n v="2.1377892780222276"/>
    <n v="4.8400999999999996"/>
    <s v="5-5,99 lei"/>
    <n v="5"/>
    <s v="1-1,99 euro"/>
    <n v="1"/>
  </r>
  <r>
    <n v="3024"/>
    <x v="25"/>
    <s v="COMUNA BOIU MARE"/>
    <x v="0"/>
    <n v="1"/>
    <m/>
    <s v="X"/>
    <s v="X"/>
    <n v="0"/>
    <n v="4444.4799999999996"/>
    <n v="0"/>
    <n v="4444.4799999999996"/>
    <n v="918.26201937976487"/>
    <n v="964"/>
    <m/>
    <n v="812"/>
    <m/>
    <x v="1588"/>
    <n v="812"/>
    <n v="4.610456431535269"/>
    <n v="0.95255396201220421"/>
    <n v="5.4734975369458123"/>
    <n v="1.1308645558864099"/>
    <n v="4.8400999999999996"/>
    <s v="4-4,99 lei"/>
    <n v="4"/>
    <s v="0-0,99 euro"/>
    <n v="0"/>
  </r>
  <r>
    <n v="3025"/>
    <x v="25"/>
    <s v="COMUNA BOTIZA"/>
    <x v="0"/>
    <n v="1"/>
    <m/>
    <s v="X"/>
    <s v="X"/>
    <n v="0"/>
    <n v="11331.52"/>
    <n v="0"/>
    <n v="11331.52"/>
    <n v="2341.1747691163409"/>
    <n v="2096"/>
    <m/>
    <n v="1238"/>
    <m/>
    <x v="1078"/>
    <n v="1238"/>
    <n v="5.406259541984733"/>
    <n v="1.1169726951890939"/>
    <n v="9.1530856219709218"/>
    <n v="1.8910943207724886"/>
    <n v="4.8400999999999996"/>
    <s v="5-5,99 lei"/>
    <n v="5"/>
    <s v="1-1,99 euro"/>
    <n v="1"/>
  </r>
  <r>
    <n v="3026"/>
    <x v="25"/>
    <s v="COMUNA BUDEŞTI"/>
    <x v="0"/>
    <n v="1"/>
    <m/>
    <s v="X"/>
    <s v="X"/>
    <n v="0"/>
    <n v="0"/>
    <n v="0"/>
    <n v="0"/>
    <n v="0"/>
    <n v="2450"/>
    <m/>
    <n v="1640"/>
    <m/>
    <x v="1589"/>
    <n v="1640"/>
    <n v="0"/>
    <n v="0"/>
    <n v="0"/>
    <n v="0"/>
    <n v="4.8400999999999996"/>
    <s v="0-0,99 lei"/>
    <n v="0"/>
    <s v="0-0,99 euro"/>
    <n v="0"/>
  </r>
  <r>
    <n v="3027"/>
    <x v="25"/>
    <s v="COMUNA CĂLINEŞTI"/>
    <x v="0"/>
    <n v="1"/>
    <m/>
    <s v="X"/>
    <s v="X"/>
    <n v="900"/>
    <n v="2749"/>
    <n v="0"/>
    <n v="3649"/>
    <n v="753.9100431809261"/>
    <n v="2606"/>
    <m/>
    <n v="1613"/>
    <m/>
    <x v="1590"/>
    <n v="1613"/>
    <n v="1.4002302379125096"/>
    <n v="0.2892977909366562"/>
    <n v="2.2622442653440795"/>
    <n v="0.46739618300119412"/>
    <n v="4.8400999999999996"/>
    <s v="1-1,99 lei"/>
    <n v="1"/>
    <s v="0-0,99 euro"/>
    <n v="0"/>
  </r>
  <r>
    <n v="3028"/>
    <x v="25"/>
    <s v="COMUNA CÂMPULUNG LA TISA"/>
    <x v="0"/>
    <n v="1"/>
    <m/>
    <s v="X"/>
    <s v="X"/>
    <n v="700"/>
    <n v="7400"/>
    <n v="0"/>
    <n v="8100"/>
    <n v="1673.5191421664842"/>
    <n v="2074"/>
    <m/>
    <n v="1039"/>
    <m/>
    <x v="766"/>
    <n v="1039"/>
    <n v="3.90549662487946"/>
    <n v="0.80690411869165102"/>
    <n v="7.7959576515880658"/>
    <n v="1.6107017730187529"/>
    <n v="4.8400999999999996"/>
    <s v="3-3,99 lei"/>
    <n v="3"/>
    <s v="0-0,99 euro"/>
    <n v="0"/>
  </r>
  <r>
    <n v="3029"/>
    <x v="25"/>
    <s v="COMUNA CERNEŞTI"/>
    <x v="0"/>
    <n v="1"/>
    <m/>
    <s v="X"/>
    <s v="X"/>
    <n v="0"/>
    <n v="6911"/>
    <n v="0"/>
    <n v="6911"/>
    <n v="1427.8630606805646"/>
    <n v="2995"/>
    <m/>
    <n v="1949"/>
    <m/>
    <x v="1591"/>
    <n v="1949"/>
    <n v="2.3075125208681135"/>
    <n v="0.47674893511871941"/>
    <n v="3.5459209851205746"/>
    <n v="0.73261316607519988"/>
    <n v="4.8400999999999996"/>
    <s v="2-2,99 lei"/>
    <n v="2"/>
    <s v="0-0,99 euro"/>
    <n v="0"/>
  </r>
  <r>
    <n v="3030"/>
    <x v="25"/>
    <s v="COMUNA CICÂRLĂU"/>
    <x v="0"/>
    <n v="1"/>
    <m/>
    <s v="X"/>
    <s v="X"/>
    <n v="2750"/>
    <n v="13432"/>
    <n v="0"/>
    <n v="16182"/>
    <n v="3343.3193529059317"/>
    <n v="3542"/>
    <m/>
    <n v="1750"/>
    <m/>
    <x v="1592"/>
    <n v="1750"/>
    <n v="4.5686053077357425"/>
    <n v="0.94390721425915636"/>
    <n v="9.2468571428571433"/>
    <n v="1.9104682016605323"/>
    <n v="4.8400999999999996"/>
    <s v="4-4,99 lei"/>
    <n v="4"/>
    <s v="0-0,99 euro"/>
    <n v="0"/>
  </r>
  <r>
    <n v="3031"/>
    <x v="25"/>
    <s v="COMUNA COAŞ"/>
    <x v="0"/>
    <n v="1"/>
    <m/>
    <s v="X"/>
    <s v="X"/>
    <n v="1000"/>
    <n v="4753.07"/>
    <n v="0"/>
    <n v="5753.07"/>
    <n v="1188.626268052313"/>
    <n v="1248"/>
    <m/>
    <n v="985"/>
    <m/>
    <x v="1593"/>
    <n v="985"/>
    <n v="4.6098317307692307"/>
    <n v="0.95242489427268673"/>
    <n v="5.840680203045685"/>
    <n v="1.2067271756876274"/>
    <n v="4.8400999999999996"/>
    <s v="4-4,99 lei"/>
    <n v="4"/>
    <s v="0-0,99 euro"/>
    <n v="0"/>
  </r>
  <r>
    <n v="3032"/>
    <x v="25"/>
    <s v="COMUNA COLTĂU"/>
    <x v="0"/>
    <n v="1"/>
    <m/>
    <s v="X"/>
    <s v="X"/>
    <n v="1060"/>
    <n v="2629.95"/>
    <n v="0"/>
    <n v="3689.95"/>
    <n v="762.3706121774344"/>
    <n v="2210"/>
    <m/>
    <n v="1609"/>
    <m/>
    <x v="1171"/>
    <n v="1609"/>
    <n v="1.6696606334841628"/>
    <n v="0.34496407790834138"/>
    <n v="2.2933188315724049"/>
    <n v="0.47381641527497476"/>
    <n v="4.8400999999999996"/>
    <s v="1-1,99 lei"/>
    <n v="1"/>
    <s v="0-0,99 euro"/>
    <n v="0"/>
  </r>
  <r>
    <n v="3033"/>
    <x v="25"/>
    <s v="COMUNA COPALNIC-MĂNĂŞTUR"/>
    <x v="0"/>
    <n v="1"/>
    <m/>
    <s v="X"/>
    <s v="X"/>
    <n v="3600"/>
    <n v="4091.76"/>
    <n v="0"/>
    <n v="7691.76"/>
    <n v="1589.1737774012936"/>
    <n v="4629"/>
    <m/>
    <n v="2643"/>
    <m/>
    <x v="1594"/>
    <n v="2643"/>
    <n v="1.6616461438755672"/>
    <n v="0.34330822583739329"/>
    <n v="2.9102383654937571"/>
    <n v="0.6012764954223585"/>
    <n v="4.8400999999999996"/>
    <s v="1-1,99 lei"/>
    <n v="1"/>
    <s v="0-0,99 euro"/>
    <n v="0"/>
  </r>
  <r>
    <n v="3034"/>
    <x v="25"/>
    <s v="COMUNA COROIENI"/>
    <x v="0"/>
    <n v="1"/>
    <m/>
    <s v="X"/>
    <s v="X"/>
    <n v="1500"/>
    <n v="8644.5"/>
    <n v="0"/>
    <n v="10144.5"/>
    <n v="2095.9277700873949"/>
    <n v="1773"/>
    <m/>
    <n v="1057"/>
    <m/>
    <x v="178"/>
    <n v="1057"/>
    <n v="5.7216582064297796"/>
    <n v="1.1821363621474308"/>
    <n v="9.5974456007568598"/>
    <n v="1.9829023368849525"/>
    <n v="4.8400999999999996"/>
    <s v="5-5,99 lei"/>
    <n v="5"/>
    <s v="1-1,99 euro"/>
    <n v="1"/>
  </r>
  <r>
    <n v="3035"/>
    <x v="25"/>
    <s v="COMUNA CUPŞENI"/>
    <x v="0"/>
    <n v="1"/>
    <m/>
    <s v="X"/>
    <s v="X"/>
    <n v="2000"/>
    <n v="1643"/>
    <n v="0"/>
    <n v="3643"/>
    <n v="752.67039937191385"/>
    <n v="2816"/>
    <m/>
    <n v="1750"/>
    <m/>
    <x v="1595"/>
    <n v="1750"/>
    <n v="1.2936789772727273"/>
    <n v="0.26728352250423076"/>
    <n v="2.0817142857142859"/>
    <n v="0.43009737106966506"/>
    <n v="4.8400999999999996"/>
    <s v="1-1,99 lei"/>
    <n v="1"/>
    <s v="0-0,99 euro"/>
    <n v="0"/>
  </r>
  <r>
    <n v="3036"/>
    <x v="25"/>
    <s v="COMUNA DESEŞTI"/>
    <x v="0"/>
    <n v="1"/>
    <m/>
    <s v="X"/>
    <s v="X"/>
    <n v="0"/>
    <n v="2962.8"/>
    <n v="0"/>
    <n v="2962.8"/>
    <n v="612.13611289022958"/>
    <n v="1973"/>
    <m/>
    <n v="1359"/>
    <m/>
    <x v="1596"/>
    <n v="1359"/>
    <n v="1.5016725798276738"/>
    <n v="0.31025651945779503"/>
    <n v="2.1801324503311261"/>
    <n v="0.45043128247993347"/>
    <n v="4.8400999999999996"/>
    <s v="1-1,99 lei"/>
    <n v="1"/>
    <s v="0-0,99 euro"/>
    <n v="0"/>
  </r>
  <r>
    <n v="3037"/>
    <x v="25"/>
    <s v="COMUNA DUMBRĂVIŢA"/>
    <x v="0"/>
    <n v="1"/>
    <m/>
    <s v="X"/>
    <s v="X"/>
    <n v="7920"/>
    <n v="10604.27"/>
    <n v="0"/>
    <n v="18524.27"/>
    <n v="3827.2494369951037"/>
    <n v="3701"/>
    <m/>
    <n v="2217"/>
    <m/>
    <x v="1597"/>
    <n v="2217"/>
    <n v="5.0052067008916508"/>
    <n v="1.0341122499311277"/>
    <n v="8.3555570590888593"/>
    <n v="1.7263190965246296"/>
    <n v="4.8400999999999996"/>
    <s v="5-5,99 lei"/>
    <n v="5"/>
    <s v="1-1,99 euro"/>
    <n v="1"/>
  </r>
  <r>
    <n v="3038"/>
    <x v="25"/>
    <s v="COMUNA FĂRCAŞA"/>
    <x v="0"/>
    <n v="1"/>
    <m/>
    <s v="X"/>
    <s v="X"/>
    <n v="4400"/>
    <n v="2500"/>
    <n v="0"/>
    <n v="6900"/>
    <n v="1425.5903803640422"/>
    <n v="3331"/>
    <m/>
    <n v="1967"/>
    <m/>
    <x v="861"/>
    <n v="1967"/>
    <n v="2.0714500150105075"/>
    <n v="0.427976697797671"/>
    <n v="3.5078800203355365"/>
    <n v="0.72475362499442919"/>
    <n v="4.8400999999999996"/>
    <s v="2-2,99 lei"/>
    <n v="2"/>
    <s v="0-0,99 euro"/>
    <n v="0"/>
  </r>
  <r>
    <n v="3039"/>
    <x v="25"/>
    <s v="COMUNA GÂRDANI"/>
    <x v="0"/>
    <n v="1"/>
    <m/>
    <s v="X"/>
    <s v="X"/>
    <n v="0"/>
    <n v="0"/>
    <n v="0"/>
    <n v="0"/>
    <n v="0"/>
    <n v="1146"/>
    <m/>
    <n v="724"/>
    <m/>
    <x v="1598"/>
    <n v="724"/>
    <n v="0"/>
    <n v="0"/>
    <n v="0"/>
    <n v="0"/>
    <n v="4.8400999999999996"/>
    <s v="0-0,99 lei"/>
    <n v="0"/>
    <s v="0-0,99 euro"/>
    <n v="0"/>
  </r>
  <r>
    <n v="3040"/>
    <x v="25"/>
    <s v="COMUNA GIULEŞTI"/>
    <x v="0"/>
    <n v="1"/>
    <m/>
    <s v="X"/>
    <s v="X"/>
    <n v="92125"/>
    <n v="1686"/>
    <n v="0"/>
    <n v="93811"/>
    <n v="19382.037561207413"/>
    <n v="2770"/>
    <m/>
    <n v="1896"/>
    <m/>
    <x v="1599"/>
    <n v="1896"/>
    <n v="33.866787003610106"/>
    <n v="6.997125473360077"/>
    <n v="49.478375527426159"/>
    <n v="10.222593650425852"/>
    <n v="4.8400999999999996"/>
    <s v="33-33,99 lei"/>
    <n v="33"/>
    <s v="7-7,99 euro"/>
    <n v="7"/>
  </r>
  <r>
    <n v="3041"/>
    <x v="25"/>
    <s v="COMUNA GROŞI"/>
    <x v="0"/>
    <n v="1"/>
    <m/>
    <s v="X"/>
    <s v="X"/>
    <n v="1800"/>
    <n v="9104.61"/>
    <n v="0"/>
    <n v="10904.61"/>
    <n v="2252.9720460321068"/>
    <n v="2590"/>
    <m/>
    <n v="1435"/>
    <m/>
    <x v="519"/>
    <n v="1435"/>
    <n v="4.2102741312741312"/>
    <n v="0.86987337684637334"/>
    <n v="7.5990313588850178"/>
    <n v="1.5700153630885763"/>
    <n v="4.8400999999999996"/>
    <s v="4-4,99 lei"/>
    <n v="4"/>
    <s v="0-0,99 euro"/>
    <n v="0"/>
  </r>
  <r>
    <n v="3042"/>
    <x v="25"/>
    <s v="COMUNA GROŞII ŢIBLEŞULUI"/>
    <x v="0"/>
    <n v="1"/>
    <m/>
    <s v="X"/>
    <s v="X"/>
    <n v="0"/>
    <n v="2990.51"/>
    <n v="0"/>
    <n v="2990.51"/>
    <n v="617.86120121485101"/>
    <n v="1713"/>
    <m/>
    <n v="1081"/>
    <m/>
    <x v="36"/>
    <n v="1081"/>
    <n v="1.7457734967892586"/>
    <n v="0.36068955120540047"/>
    <n v="2.7664292321924147"/>
    <n v="0.57156447845962166"/>
    <n v="4.8400999999999996"/>
    <s v="1-1,99 lei"/>
    <n v="1"/>
    <s v="0-0,99 euro"/>
    <n v="0"/>
  </r>
  <r>
    <n v="3043"/>
    <x v="25"/>
    <s v="COMUNA IEUD"/>
    <x v="0"/>
    <n v="1"/>
    <m/>
    <s v="X"/>
    <s v="X"/>
    <n v="77080"/>
    <n v="15000"/>
    <n v="0"/>
    <n v="92080"/>
    <n v="19024.400322307392"/>
    <n v="3506"/>
    <m/>
    <n v="1432"/>
    <m/>
    <x v="1600"/>
    <n v="1432"/>
    <n v="26.263548203080433"/>
    <n v="5.4262408221070713"/>
    <n v="64.30167597765363"/>
    <n v="13.285195755801251"/>
    <n v="4.8400999999999996"/>
    <s v="26-26,99 lei"/>
    <n v="26"/>
    <s v="5-5,99 euro"/>
    <n v="5"/>
  </r>
  <r>
    <n v="3044"/>
    <x v="25"/>
    <s v="COMUNA LĂPUŞ"/>
    <x v="0"/>
    <n v="1"/>
    <m/>
    <s v="X"/>
    <s v="X"/>
    <n v="0"/>
    <n v="10701"/>
    <n v="0"/>
    <n v="10701"/>
    <n v="2210.9047333732774"/>
    <n v="2972"/>
    <m/>
    <n v="1702"/>
    <m/>
    <x v="987"/>
    <n v="1702"/>
    <n v="3.6006056527590848"/>
    <n v="0.74391141768952807"/>
    <n v="6.2873090481786136"/>
    <n v="1.2990039561535121"/>
    <n v="4.8400999999999996"/>
    <s v="3-3,99 lei"/>
    <n v="3"/>
    <s v="0-0,99 euro"/>
    <n v="0"/>
  </r>
  <r>
    <n v="3045"/>
    <x v="25"/>
    <s v="COMUNA LEORDINA"/>
    <x v="0"/>
    <n v="1"/>
    <m/>
    <s v="X"/>
    <s v="X"/>
    <n v="200"/>
    <n v="5900"/>
    <n v="0"/>
    <n v="6100"/>
    <n v="1260.3045391624141"/>
    <n v="1982"/>
    <m/>
    <n v="1167"/>
    <m/>
    <x v="655"/>
    <n v="1167"/>
    <n v="3.0776992936427852"/>
    <n v="0.63587514589425531"/>
    <n v="5.2270779777206515"/>
    <n v="1.0799524757175785"/>
    <n v="4.8400999999999996"/>
    <s v="3-3,99 lei"/>
    <n v="3"/>
    <s v="0-0,99 euro"/>
    <n v="0"/>
  </r>
  <r>
    <n v="3046"/>
    <x v="25"/>
    <s v="COMUNA MIREŞU MARE"/>
    <x v="0"/>
    <n v="1"/>
    <m/>
    <s v="X"/>
    <s v="X"/>
    <n v="2000"/>
    <n v="20156"/>
    <n v="0"/>
    <n v="22156"/>
    <n v="4577.5913720790895"/>
    <n v="3864"/>
    <m/>
    <n v="2391"/>
    <m/>
    <x v="357"/>
    <n v="2391"/>
    <n v="5.7339544513457561"/>
    <n v="1.1846768561281287"/>
    <n v="9.2664157256378079"/>
    <n v="1.91450914767005"/>
    <n v="4.8400999999999996"/>
    <s v="5-5,99 lei"/>
    <n v="5"/>
    <s v="1-1,99 euro"/>
    <n v="1"/>
  </r>
  <r>
    <n v="3047"/>
    <x v="25"/>
    <s v="COMUNA MOISEI"/>
    <x v="0"/>
    <n v="1"/>
    <m/>
    <s v="X"/>
    <s v="X"/>
    <n v="0"/>
    <n v="10000"/>
    <n v="0"/>
    <n v="10000"/>
    <n v="2066.0730150203508"/>
    <n v="7726"/>
    <m/>
    <n v="4014"/>
    <m/>
    <x v="1601"/>
    <n v="4014"/>
    <n v="1.2943308309603936"/>
    <n v="0.26741820023561363"/>
    <n v="2.4912805181863478"/>
    <n v="0.514716745147073"/>
    <n v="4.8400999999999996"/>
    <s v="1-1,99 lei"/>
    <n v="1"/>
    <s v="0-0,99 euro"/>
    <n v="0"/>
  </r>
  <r>
    <n v="3048"/>
    <x v="25"/>
    <s v="COMUNA OARŢA DE JOS"/>
    <x v="0"/>
    <n v="1"/>
    <m/>
    <s v="X"/>
    <s v="X"/>
    <n v="2050"/>
    <n v="7992.17"/>
    <n v="0"/>
    <n v="10042.17"/>
    <n v="2074.785644924692"/>
    <n v="928"/>
    <m/>
    <n v="710"/>
    <m/>
    <x v="992"/>
    <n v="710"/>
    <n v="10.821303879310346"/>
    <n v="2.2357603932378147"/>
    <n v="14.143901408450704"/>
    <n v="2.9222333027108336"/>
    <n v="4.8400999999999996"/>
    <s v="10-10,99 lei"/>
    <n v="10"/>
    <s v="2-2,99 euro"/>
    <n v="2"/>
  </r>
  <r>
    <n v="3049"/>
    <x v="25"/>
    <s v="COMUNA OCNA ŞUGATAG"/>
    <x v="0"/>
    <n v="1"/>
    <m/>
    <s v="X"/>
    <s v="X"/>
    <n v="0"/>
    <n v="10562.2"/>
    <n v="0"/>
    <n v="10562.2"/>
    <n v="2182.2276399247953"/>
    <n v="3491"/>
    <m/>
    <n v="2116"/>
    <m/>
    <x v="1602"/>
    <n v="2116"/>
    <n v="3.0255514179318248"/>
    <n v="0.62510101401455032"/>
    <n v="4.9915879017013234"/>
    <n v="1.0312985065807161"/>
    <n v="4.8400999999999996"/>
    <s v="3-3,99 lei"/>
    <n v="3"/>
    <s v="0-0,99 euro"/>
    <n v="0"/>
  </r>
  <r>
    <n v="3050"/>
    <x v="25"/>
    <s v="COMUNA ONCEŞTI"/>
    <x v="0"/>
    <n v="1"/>
    <m/>
    <s v="X"/>
    <s v="X"/>
    <n v="0"/>
    <n v="0"/>
    <n v="0"/>
    <n v="0"/>
    <n v="0"/>
    <n v="1259"/>
    <m/>
    <n v="813"/>
    <m/>
    <x v="9"/>
    <n v="813"/>
    <n v="0"/>
    <n v="0"/>
    <n v="0"/>
    <n v="0"/>
    <n v="4.8400999999999996"/>
    <s v="0-0,99 lei"/>
    <n v="0"/>
    <s v="0-0,99 euro"/>
    <n v="0"/>
  </r>
  <r>
    <n v="3051"/>
    <x v="25"/>
    <s v="COMUNA PETROVA"/>
    <x v="0"/>
    <n v="1"/>
    <m/>
    <s v="X"/>
    <s v="X"/>
    <n v="2000"/>
    <n v="14800"/>
    <n v="0"/>
    <n v="16800"/>
    <n v="3471.0026652341899"/>
    <n v="1985"/>
    <m/>
    <n v="1193"/>
    <m/>
    <x v="1603"/>
    <n v="1193"/>
    <n v="8.4634760705289676"/>
    <n v="1.7486159522590377"/>
    <n v="14.082145850796312"/>
    <n v="2.9094741535911064"/>
    <n v="4.8400999999999996"/>
    <s v="8-8,99 lei"/>
    <n v="8"/>
    <s v="1-1,99 euro"/>
    <n v="1"/>
  </r>
  <r>
    <n v="3052"/>
    <x v="25"/>
    <s v="COMUNA POIENILE DE SUB MUNTE"/>
    <x v="0"/>
    <n v="1"/>
    <m/>
    <s v="X"/>
    <s v="X"/>
    <n v="0"/>
    <n v="0"/>
    <n v="0"/>
    <n v="0"/>
    <n v="0"/>
    <n v="7503"/>
    <m/>
    <n v="3362"/>
    <m/>
    <x v="1604"/>
    <n v="3362"/>
    <n v="0"/>
    <n v="0"/>
    <n v="0"/>
    <n v="0"/>
    <n v="4.8400999999999996"/>
    <s v="0-0,99 lei"/>
    <n v="0"/>
    <s v="0-0,99 euro"/>
    <n v="0"/>
  </r>
  <r>
    <n v="3053"/>
    <x v="25"/>
    <s v="COMUNA POIENILE IZEI"/>
    <x v="0"/>
    <n v="1"/>
    <m/>
    <s v="X"/>
    <s v="X"/>
    <n v="0"/>
    <n v="0"/>
    <n v="0"/>
    <n v="0"/>
    <n v="0"/>
    <n v="738"/>
    <m/>
    <n v="710"/>
    <m/>
    <x v="1141"/>
    <n v="710"/>
    <n v="0"/>
    <n v="0"/>
    <n v="0"/>
    <n v="0"/>
    <n v="4.8400999999999996"/>
    <s v="0-0,99 lei"/>
    <n v="0"/>
    <s v="0-0,99 euro"/>
    <n v="0"/>
  </r>
  <r>
    <n v="3054"/>
    <x v="25"/>
    <s v="COMUNA RECEA"/>
    <x v="0"/>
    <n v="1"/>
    <m/>
    <s v="X"/>
    <s v="X"/>
    <n v="0"/>
    <n v="882.14"/>
    <n v="0"/>
    <n v="882.14"/>
    <n v="182.25656494700524"/>
    <n v="5504"/>
    <m/>
    <n v="3390"/>
    <m/>
    <x v="1605"/>
    <n v="3390"/>
    <n v="0.16027252906976744"/>
    <n v="3.3113474736011124E-2"/>
    <n v="0.26021828908554573"/>
    <n v="5.3762998509441072E-2"/>
    <n v="4.8400999999999996"/>
    <s v="0-0,99 lei"/>
    <n v="0"/>
    <s v="0-0,99 euro"/>
    <n v="0"/>
  </r>
  <r>
    <n v="3055"/>
    <x v="25"/>
    <s v="COMUNA REMETEA CHIOARULUI"/>
    <x v="0"/>
    <n v="1"/>
    <m/>
    <s v="X"/>
    <s v="X"/>
    <n v="0"/>
    <n v="6160"/>
    <n v="0"/>
    <n v="6160"/>
    <n v="1272.7009772525362"/>
    <n v="2272"/>
    <m/>
    <n v="1504"/>
    <m/>
    <x v="1606"/>
    <n v="1504"/>
    <n v="2.711267605633803"/>
    <n v="0.5601676836498839"/>
    <n v="4.0957446808510642"/>
    <n v="0.84621075615195229"/>
    <n v="4.8400999999999996"/>
    <s v="2-2,99 lei"/>
    <n v="2"/>
    <s v="0-0,99 euro"/>
    <n v="0"/>
  </r>
  <r>
    <n v="3056"/>
    <x v="25"/>
    <s v="COMUNA REMEŢI"/>
    <x v="0"/>
    <n v="1"/>
    <m/>
    <s v="X"/>
    <s v="X"/>
    <n v="0"/>
    <n v="4015"/>
    <n v="0"/>
    <n v="4015"/>
    <n v="829.52831553067097"/>
    <n v="2616"/>
    <m/>
    <n v="1221"/>
    <m/>
    <x v="1607"/>
    <n v="1221"/>
    <n v="1.5347859327217126"/>
    <n v="0.31709797994291705"/>
    <n v="3.2882882882882885"/>
    <n v="0.67938436980398931"/>
    <n v="4.8400999999999996"/>
    <s v="1-1,99 lei"/>
    <n v="1"/>
    <s v="0-0,99 euro"/>
    <n v="0"/>
  </r>
  <r>
    <n v="3057"/>
    <x v="25"/>
    <s v="COMUNA REPEDEA"/>
    <x v="0"/>
    <n v="1"/>
    <m/>
    <s v="X"/>
    <s v="X"/>
    <n v="0"/>
    <n v="20812"/>
    <n v="0"/>
    <n v="20812"/>
    <n v="4299.9111588603546"/>
    <n v="3672"/>
    <m/>
    <n v="1765"/>
    <m/>
    <x v="1608"/>
    <n v="1765"/>
    <n v="5.6677559912854028"/>
    <n v="1.170999770931469"/>
    <n v="11.791501416430595"/>
    <n v="2.4362102883061501"/>
    <n v="4.8400999999999996"/>
    <s v="5-5,99 lei"/>
    <n v="5"/>
    <s v="1-1,99 euro"/>
    <n v="1"/>
  </r>
  <r>
    <n v="3058"/>
    <x v="25"/>
    <s v="COMUNA RONA DE JOS"/>
    <x v="0"/>
    <n v="1"/>
    <m/>
    <s v="X"/>
    <s v="X"/>
    <n v="0"/>
    <n v="3057"/>
    <n v="0"/>
    <n v="3057"/>
    <n v="631.59852069172132"/>
    <n v="1708"/>
    <m/>
    <n v="1088"/>
    <m/>
    <x v="1609"/>
    <n v="1088"/>
    <n v="1.7898126463700235"/>
    <n v="0.36978836106072677"/>
    <n v="2.8097426470588234"/>
    <n v="0.58051334622400852"/>
    <n v="4.8400999999999996"/>
    <s v="1-1,99 lei"/>
    <n v="1"/>
    <s v="0-0,99 euro"/>
    <n v="0"/>
  </r>
  <r>
    <n v="3059"/>
    <x v="25"/>
    <s v="COMUNA RONA DE SUS"/>
    <x v="0"/>
    <n v="1"/>
    <m/>
    <s v="X"/>
    <s v="X"/>
    <n v="2500"/>
    <n v="14945.9"/>
    <n v="0"/>
    <n v="17445.900000000001"/>
    <n v="3604.4503212743543"/>
    <n v="3714"/>
    <m/>
    <n v="1797"/>
    <m/>
    <x v="1610"/>
    <n v="1797"/>
    <n v="4.6973344103392574"/>
    <n v="0.9705035867728472"/>
    <n v="9.7083472454090156"/>
    <n v="2.0058154264186725"/>
    <n v="4.8400999999999996"/>
    <s v="4-4,99 lei"/>
    <n v="4"/>
    <s v="0-0,99 euro"/>
    <n v="0"/>
  </r>
  <r>
    <n v="3060"/>
    <x v="25"/>
    <s v="COMUNA ROZAVLEA"/>
    <x v="0"/>
    <n v="1"/>
    <m/>
    <s v="X"/>
    <s v="X"/>
    <n v="16470"/>
    <n v="15680"/>
    <n v="0"/>
    <n v="32150"/>
    <n v="6642.4247432904285"/>
    <n v="2696"/>
    <m/>
    <n v="1531"/>
    <m/>
    <x v="238"/>
    <n v="1531"/>
    <n v="11.92507418397626"/>
    <n v="2.4638073973629186"/>
    <n v="20.99934683213586"/>
    <n v="4.338618382292899"/>
    <n v="4.8400999999999996"/>
    <s v="11-11,99 lei"/>
    <n v="11"/>
    <s v="2-2,99 euro"/>
    <n v="2"/>
  </r>
  <r>
    <n v="3061"/>
    <x v="25"/>
    <s v="COMUNA RUSCOVA"/>
    <x v="0"/>
    <n v="1"/>
    <m/>
    <s v="X"/>
    <s v="X"/>
    <n v="3320"/>
    <n v="12216"/>
    <n v="0"/>
    <n v="15536"/>
    <n v="3209.8510361356175"/>
    <n v="4366"/>
    <m/>
    <n v="1496"/>
    <m/>
    <x v="1611"/>
    <n v="1496"/>
    <n v="3.5584058634906093"/>
    <n v="0.73519263310481386"/>
    <n v="10.385026737967914"/>
    <n v="2.1456223503580332"/>
    <n v="4.8400999999999996"/>
    <s v="3-3,99 lei"/>
    <n v="3"/>
    <s v="0-0,99 euro"/>
    <n v="0"/>
  </r>
  <r>
    <n v="3066"/>
    <x v="25"/>
    <s v="COMUNA SARASĂU"/>
    <x v="0"/>
    <n v="1"/>
    <m/>
    <s v="X"/>
    <s v="X"/>
    <n v="0"/>
    <n v="1312"/>
    <n v="0"/>
    <n v="1312"/>
    <n v="271.06877957067007"/>
    <n v="2286"/>
    <m/>
    <n v="1073"/>
    <m/>
    <x v="587"/>
    <n v="1073"/>
    <n v="0.573928258967629"/>
    <n v="0.11857776884106302"/>
    <n v="1.222739981360671"/>
    <n v="0.25262700798757698"/>
    <n v="4.8400999999999996"/>
    <s v="0-0,99 lei"/>
    <n v="0"/>
    <s v="0-0,99 euro"/>
    <n v="0"/>
  </r>
  <r>
    <n v="3067"/>
    <x v="25"/>
    <s v="COMUNA SATULUNG"/>
    <x v="0"/>
    <n v="1"/>
    <m/>
    <s v="X"/>
    <s v="X"/>
    <n v="5640"/>
    <n v="11898"/>
    <n v="0"/>
    <n v="17538"/>
    <n v="3623.4788537426916"/>
    <n v="4768"/>
    <m/>
    <n v="3231"/>
    <m/>
    <x v="1612"/>
    <n v="3231"/>
    <n v="3.6782718120805371"/>
    <n v="0.75995781328496048"/>
    <n v="5.4280408542246983"/>
    <n v="1.1214728733341663"/>
    <n v="4.8400999999999996"/>
    <s v="3-3,99 lei"/>
    <n v="3"/>
    <s v="0-0,99 euro"/>
    <n v="0"/>
  </r>
  <r>
    <n v="3062"/>
    <x v="25"/>
    <s v="COMUNA SĂCĂLĂŞENI"/>
    <x v="0"/>
    <n v="1"/>
    <m/>
    <s v="X"/>
    <s v="X"/>
    <n v="2400"/>
    <n v="2905.92"/>
    <n v="0"/>
    <n v="5305.92"/>
    <n v="1096.241813185678"/>
    <n v="1968"/>
    <m/>
    <n v="1271"/>
    <m/>
    <x v="667"/>
    <n v="1271"/>
    <n v="2.6960975609756099"/>
    <n v="0.55703344165938917"/>
    <n v="4.1746026750590088"/>
    <n v="0.8625033935371188"/>
    <n v="4.8400999999999996"/>
    <s v="2-2,99 lei"/>
    <n v="2"/>
    <s v="0-0,99 euro"/>
    <n v="0"/>
  </r>
  <r>
    <n v="3063"/>
    <x v="25"/>
    <s v="COMUNA SĂCEL"/>
    <x v="0"/>
    <n v="1"/>
    <m/>
    <s v="X"/>
    <s v="X"/>
    <n v="0"/>
    <n v="1675"/>
    <n v="0"/>
    <n v="1675"/>
    <n v="346.06723001590876"/>
    <n v="2758"/>
    <m/>
    <n v="1600"/>
    <m/>
    <x v="1613"/>
    <n v="1600"/>
    <n v="0.60732414793328504"/>
    <n v="0.12547760334151878"/>
    <n v="1.046875"/>
    <n v="0.21629201875994297"/>
    <n v="4.8400999999999996"/>
    <s v="0-0,99 lei"/>
    <n v="0"/>
    <s v="0-0,99 euro"/>
    <n v="0"/>
  </r>
  <r>
    <n v="3064"/>
    <x v="25"/>
    <s v="COMUNA SĂLSIG"/>
    <x v="0"/>
    <n v="1"/>
    <m/>
    <s v="X"/>
    <s v="X"/>
    <n v="1200"/>
    <n v="1803.38"/>
    <n v="0"/>
    <n v="3003.38"/>
    <n v="620.52023718518217"/>
    <n v="1281"/>
    <m/>
    <n v="1005"/>
    <m/>
    <x v="1614"/>
    <n v="1005"/>
    <n v="2.3445589383294303"/>
    <n v="0.48440299546071985"/>
    <n v="2.9884378109452738"/>
    <n v="0.61743307182605189"/>
    <n v="4.8400999999999996"/>
    <s v="2-2,99 lei"/>
    <n v="2"/>
    <s v="0-0,99 euro"/>
    <n v="0"/>
  </r>
  <r>
    <n v="3065"/>
    <x v="25"/>
    <s v="COMUNA SĂPÂNŢA"/>
    <x v="0"/>
    <n v="1"/>
    <m/>
    <s v="X"/>
    <s v="X"/>
    <n v="0"/>
    <n v="3000"/>
    <n v="0"/>
    <n v="3000"/>
    <n v="619.82190450610528"/>
    <n v="2640"/>
    <m/>
    <n v="1571"/>
    <m/>
    <x v="1615"/>
    <n v="1571"/>
    <n v="1.1363636363636365"/>
    <n v="0.23478102443413079"/>
    <n v="1.9096117122851686"/>
    <n v="0.39453972279191935"/>
    <n v="4.8400999999999996"/>
    <s v="1-1,99 lei"/>
    <n v="1"/>
    <s v="0-0,99 euro"/>
    <n v="0"/>
  </r>
  <r>
    <n v="3070"/>
    <x v="25"/>
    <s v="COMUNA STRÂMTURA"/>
    <x v="0"/>
    <n v="1"/>
    <m/>
    <s v="X"/>
    <s v="X"/>
    <n v="105270"/>
    <n v="1530"/>
    <n v="0"/>
    <n v="106800"/>
    <n v="22065.65980041735"/>
    <n v="2993"/>
    <m/>
    <n v="1328"/>
    <m/>
    <x v="1616"/>
    <n v="1328"/>
    <n v="35.683260942198466"/>
    <n v="7.3724222520605913"/>
    <n v="80.421686746987959"/>
    <n v="16.615707681037161"/>
    <n v="4.8400999999999996"/>
    <s v="35-35,99 lei"/>
    <n v="35"/>
    <s v="7-7,99 euro"/>
    <n v="7"/>
  </r>
  <r>
    <n v="3071"/>
    <x v="25"/>
    <s v="COMUNA SUCIU DE SUS"/>
    <x v="0"/>
    <n v="1"/>
    <m/>
    <s v="X"/>
    <s v="X"/>
    <n v="0"/>
    <n v="8615.44"/>
    <n v="0"/>
    <n v="8615.44"/>
    <n v="1780.0128096526935"/>
    <n v="3172"/>
    <m/>
    <n v="2010"/>
    <m/>
    <x v="1617"/>
    <n v="2010"/>
    <n v="2.7160907944514503"/>
    <n v="0.56116418967613291"/>
    <n v="4.2862885572139309"/>
    <n v="0.8855785122650216"/>
    <n v="4.8400999999999996"/>
    <s v="2-2,99 lei"/>
    <n v="2"/>
    <s v="0-0,99 euro"/>
    <n v="0"/>
  </r>
  <r>
    <n v="3068"/>
    <x v="25"/>
    <s v="COMUNA ŞIEU"/>
    <x v="0"/>
    <n v="1"/>
    <m/>
    <s v="X"/>
    <s v="X"/>
    <n v="0"/>
    <n v="0"/>
    <n v="0"/>
    <n v="0"/>
    <n v="0"/>
    <n v="1933"/>
    <m/>
    <n v="1314"/>
    <m/>
    <x v="1618"/>
    <n v="1314"/>
    <n v="0"/>
    <n v="0"/>
    <n v="0"/>
    <n v="0"/>
    <n v="4.8400999999999996"/>
    <s v="0-0,99 lei"/>
    <n v="0"/>
    <s v="0-0,99 euro"/>
    <n v="0"/>
  </r>
  <r>
    <n v="3069"/>
    <x v="25"/>
    <s v="COMUNA ŞIŞEŞTI"/>
    <x v="0"/>
    <n v="1"/>
    <m/>
    <s v="X"/>
    <s v="X"/>
    <n v="19800"/>
    <n v="18456.87"/>
    <n v="0"/>
    <n v="38256.869999999995"/>
    <n v="7904.1486746141609"/>
    <n v="4517"/>
    <m/>
    <n v="2671"/>
    <m/>
    <x v="1619"/>
    <n v="2671"/>
    <n v="8.4695306619437662"/>
    <n v="1.7498668750529469"/>
    <n v="14.323051291651065"/>
    <n v="2.9592469766432652"/>
    <n v="4.8400999999999996"/>
    <s v="8-8,99 lei"/>
    <n v="8"/>
    <s v="1-1,99 euro"/>
    <n v="1"/>
  </r>
  <r>
    <n v="3072"/>
    <x v="25"/>
    <s v="COMUNA VADU IZEI"/>
    <x v="0"/>
    <n v="1"/>
    <m/>
    <s v="X"/>
    <s v="X"/>
    <n v="0"/>
    <n v="0"/>
    <n v="0"/>
    <n v="0"/>
    <n v="0"/>
    <n v="2435"/>
    <m/>
    <n v="1331"/>
    <m/>
    <x v="1620"/>
    <n v="1331"/>
    <n v="0"/>
    <n v="0"/>
    <n v="0"/>
    <n v="0"/>
    <n v="4.8400999999999996"/>
    <s v="0-0,99 lei"/>
    <n v="0"/>
    <s v="0-0,99 euro"/>
    <n v="0"/>
  </r>
  <r>
    <n v="3073"/>
    <x v="25"/>
    <s v="COMUNA VALEA CHIOARULUI"/>
    <x v="0"/>
    <n v="1"/>
    <m/>
    <s v="X"/>
    <s v="X"/>
    <n v="0"/>
    <n v="3025.89"/>
    <n v="0"/>
    <n v="3025.89"/>
    <n v="625.17096754199292"/>
    <n v="1670"/>
    <m/>
    <n v="1417"/>
    <m/>
    <x v="271"/>
    <n v="1417"/>
    <n v="1.8119101796407184"/>
    <n v="0.3743538727796365"/>
    <n v="2.1354199011997177"/>
    <n v="0.44119334336061605"/>
    <n v="4.8400999999999996"/>
    <s v="1-1,99 lei"/>
    <n v="1"/>
    <s v="0-0,99 euro"/>
    <n v="0"/>
  </r>
  <r>
    <n v="3074"/>
    <x v="25"/>
    <s v="COMUNA VIMA MICĂ"/>
    <x v="0"/>
    <n v="1"/>
    <m/>
    <s v="X"/>
    <s v="X"/>
    <n v="0"/>
    <n v="4185"/>
    <n v="0"/>
    <n v="4185"/>
    <n v="864.65155678601684"/>
    <n v="1183"/>
    <m/>
    <n v="840"/>
    <m/>
    <x v="1621"/>
    <n v="840"/>
    <n v="3.5376162299239224"/>
    <n v="0.73089734301438447"/>
    <n v="4.9821428571428568"/>
    <n v="1.0293470914119247"/>
    <n v="4.8400999999999996"/>
    <s v="3-3,99 lei"/>
    <n v="3"/>
    <s v="0-0,99 euro"/>
    <n v="0"/>
  </r>
  <r>
    <n v="3075"/>
    <x v="25"/>
    <s v="COMUNA VIŞEU DE JOS"/>
    <x v="0"/>
    <n v="1"/>
    <m/>
    <s v="X"/>
    <s v="X"/>
    <n v="5400"/>
    <n v="4674.9799999999996"/>
    <n v="0"/>
    <n v="10074.98"/>
    <n v="2081.5644304869734"/>
    <n v="4212"/>
    <m/>
    <n v="2135"/>
    <m/>
    <x v="1622"/>
    <n v="2135"/>
    <n v="2.3919705603038937"/>
    <n v="0.49419858273669831"/>
    <n v="4.7189601873536295"/>
    <n v="0.97497163020467137"/>
    <n v="4.8400999999999996"/>
    <s v="2-2,99 lei"/>
    <n v="2"/>
    <s v="0-0,99 euro"/>
    <n v="0"/>
  </r>
  <r>
    <n v="3000"/>
    <x v="25"/>
    <s v="MUNICIPIUL BAIA MARE"/>
    <x v="0"/>
    <n v="1"/>
    <m/>
    <s v="X"/>
    <s v="X"/>
    <n v="41110"/>
    <n v="190588"/>
    <n v="0"/>
    <n v="231698"/>
    <n v="47870.498543418529"/>
    <n v="120221"/>
    <m/>
    <n v="42243"/>
    <m/>
    <x v="1623"/>
    <n v="42243"/>
    <n v="1.927267282754261"/>
    <n v="0.3981874925630175"/>
    <n v="5.4848850697156921"/>
    <n v="1.1332173033027608"/>
    <n v="4.8400999999999996"/>
    <s v="1-1,99 lei"/>
    <n v="1"/>
    <s v="0-0,99 euro"/>
    <n v="0"/>
  </r>
  <r>
    <n v="3001"/>
    <x v="25"/>
    <s v="MUNICIPIUL SIGHETU MARMAŢIEI"/>
    <x v="0"/>
    <n v="1"/>
    <m/>
    <s v="X"/>
    <s v="X"/>
    <n v="6000"/>
    <n v="13172.4"/>
    <n v="0"/>
    <n v="19172.400000000001"/>
    <n v="3961.1578273176178"/>
    <n v="35752"/>
    <m/>
    <n v="12230"/>
    <m/>
    <x v="1624"/>
    <n v="12230"/>
    <n v="0.53626090848064445"/>
    <n v="0.11079541920221576"/>
    <n v="1.5676533115290272"/>
    <n v="0.32388862038574145"/>
    <n v="4.8400999999999996"/>
    <s v="0-0,99 lei"/>
    <n v="0"/>
    <s v="0-0,99 euro"/>
    <n v="0"/>
  </r>
  <r>
    <n v="3008"/>
    <x v="25"/>
    <s v="ORAS ŞOMCUTA MARE"/>
    <x v="0"/>
    <n v="1"/>
    <m/>
    <s v="X"/>
    <s v="X"/>
    <n v="3630"/>
    <n v="14454.55"/>
    <n v="0"/>
    <n v="18084.55"/>
    <n v="3736.4000743786287"/>
    <n v="6364"/>
    <m/>
    <n v="3960"/>
    <m/>
    <x v="1625"/>
    <n v="3960"/>
    <n v="2.8416954745443115"/>
    <n v="0.58711503368614526"/>
    <n v="4.5668055555555558"/>
    <n v="0.94353537231783557"/>
    <n v="4.8400999999999996"/>
    <s v="2-2,99 lei"/>
    <n v="2"/>
    <s v="0-0,99 euro"/>
    <n v="0"/>
  </r>
  <r>
    <n v="3002"/>
    <x v="25"/>
    <s v="ORAȘUL BAIA SPRIE"/>
    <x v="0"/>
    <n v="1"/>
    <m/>
    <s v="X"/>
    <s v="X"/>
    <n v="3780"/>
    <n v="5054"/>
    <n v="0"/>
    <n v="8834"/>
    <n v="1825.168901468978"/>
    <n v="13950"/>
    <m/>
    <n v="5703"/>
    <m/>
    <x v="1626"/>
    <n v="5703"/>
    <n v="0.63326164874551971"/>
    <n v="0.13083648039204143"/>
    <n v="1.5490092933543749"/>
    <n v="0.32003663010152167"/>
    <n v="4.8400999999999996"/>
    <s v="0-0,99 lei"/>
    <n v="0"/>
    <s v="0-0,99 euro"/>
    <n v="0"/>
  </r>
  <r>
    <n v="3003"/>
    <x v="25"/>
    <s v="ORAȘUL BORŞA"/>
    <x v="0"/>
    <n v="1"/>
    <m/>
    <s v="X"/>
    <s v="X"/>
    <n v="10340"/>
    <n v="18843.18"/>
    <n v="0"/>
    <n v="29183.18"/>
    <n v="6029.4580690481607"/>
    <n v="23298"/>
    <m/>
    <n v="7837"/>
    <m/>
    <x v="1627"/>
    <n v="7837"/>
    <n v="1.2526045154090479"/>
    <n v="0.25879723877792776"/>
    <n v="3.7237692994768405"/>
    <n v="0.76935792638103362"/>
    <n v="4.8400999999999996"/>
    <s v="1-1,99 lei"/>
    <n v="1"/>
    <s v="0-0,99 euro"/>
    <n v="0"/>
  </r>
  <r>
    <n v="3004"/>
    <x v="25"/>
    <s v="ORAȘUL CAVNIC"/>
    <x v="0"/>
    <n v="1"/>
    <m/>
    <s v="X"/>
    <s v="X"/>
    <n v="2550"/>
    <n v="11529"/>
    <n v="0"/>
    <n v="14079"/>
    <n v="2908.8241978471519"/>
    <n v="4218"/>
    <m/>
    <n v="2206"/>
    <m/>
    <x v="1628"/>
    <n v="2206"/>
    <n v="3.3378378378378377"/>
    <n v="0.68962166852706308"/>
    <n v="6.3821396192203084"/>
    <n v="1.3185966445363335"/>
    <n v="4.8400999999999996"/>
    <s v="3-3,99 lei"/>
    <n v="3"/>
    <s v="0-0,99 euro"/>
    <n v="0"/>
  </r>
  <r>
    <n v="3011"/>
    <x v="25"/>
    <s v="ORAȘUL DRAGOMIREŞTI"/>
    <x v="0"/>
    <n v="1"/>
    <m/>
    <s v="X"/>
    <s v="X"/>
    <n v="0"/>
    <n v="2000"/>
    <n v="0"/>
    <n v="2000"/>
    <n v="413.21460300407017"/>
    <n v="2548"/>
    <m/>
    <n v="1382"/>
    <m/>
    <x v="529"/>
    <n v="1382"/>
    <n v="0.78492935635792782"/>
    <n v="0.16217213618684073"/>
    <n v="1.4471780028943559"/>
    <n v="0.29899754197110723"/>
    <n v="4.8400999999999996"/>
    <s v="0-0,99 lei"/>
    <n v="0"/>
    <s v="0-0,99 euro"/>
    <n v="0"/>
  </r>
  <r>
    <n v="3007"/>
    <x v="25"/>
    <s v="ORAȘUL SĂLIŞTEA DE SUS"/>
    <x v="0"/>
    <n v="1"/>
    <m/>
    <s v="X"/>
    <s v="X"/>
    <n v="0"/>
    <n v="6927.4"/>
    <n v="0"/>
    <n v="6927.4"/>
    <n v="1431.2514204251979"/>
    <n v="4203"/>
    <m/>
    <n v="1780"/>
    <m/>
    <x v="143"/>
    <n v="1780"/>
    <n v="1.6482036640494884"/>
    <n v="0.34053091135503161"/>
    <n v="3.8917977528089884"/>
    <n v="0.80407383169954938"/>
    <n v="4.8400999999999996"/>
    <s v="1-1,99 lei"/>
    <n v="1"/>
    <s v="0-0,99 euro"/>
    <n v="0"/>
  </r>
  <r>
    <n v="3012"/>
    <x v="25"/>
    <s v="ORAȘUL SEINI"/>
    <x v="0"/>
    <n v="1"/>
    <m/>
    <s v="X"/>
    <s v="X"/>
    <n v="4800"/>
    <n v="8000"/>
    <n v="3400"/>
    <n v="16200"/>
    <n v="3347.0382843329685"/>
    <n v="7961"/>
    <m/>
    <n v="4320"/>
    <m/>
    <x v="1629"/>
    <n v="4320"/>
    <n v="2.0349202361512373"/>
    <n v="0.42042937876309111"/>
    <n v="3.75"/>
    <n v="0.77477738063263157"/>
    <n v="4.8400999999999996"/>
    <s v="2-2,99 lei"/>
    <n v="2"/>
    <s v="0-0,99 euro"/>
    <n v="0"/>
  </r>
  <r>
    <n v="3009"/>
    <x v="25"/>
    <s v="ORAȘUL TĂUŢII-MĂGHERĂUŞ"/>
    <x v="0"/>
    <n v="1"/>
    <m/>
    <s v="X"/>
    <s v="X"/>
    <n v="15333"/>
    <n v="27039.37"/>
    <n v="0"/>
    <n v="42372.369999999995"/>
    <n v="8754.4410239457866"/>
    <n v="7298"/>
    <m/>
    <n v="4246"/>
    <m/>
    <x v="1630"/>
    <n v="4246"/>
    <n v="5.8060249383392701"/>
    <n v="1.1995671449637966"/>
    <n v="9.9793617522373985"/>
    <n v="2.0618090023423896"/>
    <n v="4.8400999999999996"/>
    <s v="5-5,99 lei"/>
    <n v="5"/>
    <s v="1-1,99 euro"/>
    <n v="1"/>
  </r>
  <r>
    <n v="3005"/>
    <x v="25"/>
    <s v="ORAȘUL TÂRGU LĂPUŞ"/>
    <x v="0"/>
    <n v="1"/>
    <m/>
    <s v="X"/>
    <s v="X"/>
    <n v="12500"/>
    <n v="16906.13"/>
    <n v="0"/>
    <n v="29406.13"/>
    <n v="6075.5211669180399"/>
    <n v="10739"/>
    <m/>
    <n v="4877"/>
    <m/>
    <x v="1631"/>
    <n v="4877"/>
    <n v="2.738255889747649"/>
    <n v="0.56574366020281586"/>
    <n v="6.0295530038958374"/>
    <n v="1.2457496753984088"/>
    <n v="4.8400999999999996"/>
    <s v="2-2,99 lei"/>
    <n v="2"/>
    <s v="0-0,99 euro"/>
    <n v="0"/>
  </r>
  <r>
    <n v="3010"/>
    <x v="25"/>
    <s v="ORAȘUL ULMENI"/>
    <x v="0"/>
    <n v="1"/>
    <m/>
    <s v="X"/>
    <s v="X"/>
    <n v="29000"/>
    <n v="41611.199999999997"/>
    <n v="0"/>
    <n v="70611.199999999997"/>
    <n v="14588.789487820501"/>
    <n v="5736"/>
    <m/>
    <n v="3670"/>
    <m/>
    <x v="1632"/>
    <n v="3670"/>
    <n v="12.31018131101813"/>
    <n v="2.5433733416702409"/>
    <n v="19.240108991825611"/>
    <n v="3.9751469994061308"/>
    <n v="4.8400999999999996"/>
    <s v="12-12,99 lei"/>
    <n v="12"/>
    <s v="2-2,99 euro"/>
    <n v="2"/>
  </r>
  <r>
    <n v="3006"/>
    <x v="25"/>
    <s v="ORAȘUL VIŞEU DE SUS"/>
    <x v="0"/>
    <n v="1"/>
    <m/>
    <s v="X"/>
    <s v="X"/>
    <n v="0"/>
    <n v="18220"/>
    <n v="0"/>
    <n v="18220"/>
    <n v="3764.3850333670794"/>
    <n v="14785"/>
    <m/>
    <n v="4901"/>
    <m/>
    <x v="1633"/>
    <n v="4901"/>
    <n v="1.2323300642543118"/>
    <n v="0.25460838913541289"/>
    <n v="3.7176086512956541"/>
    <n v="0.76808509148481519"/>
    <n v="4.8400999999999996"/>
    <s v="1-1,99 lei"/>
    <n v="1"/>
    <s v="0-0,99 euro"/>
    <n v="0"/>
  </r>
  <r>
    <m/>
    <x v="26"/>
    <s v="A JUDEȚ"/>
    <x v="0"/>
    <m/>
    <m/>
    <m/>
    <m/>
    <n v="0"/>
    <n v="9601.7099999999991"/>
    <n v="0"/>
    <n v="9601.7099999999991"/>
    <n v="1983.7833929051053"/>
    <m/>
    <m/>
    <m/>
    <m/>
    <x v="0"/>
    <n v="0"/>
    <m/>
    <m/>
    <m/>
    <m/>
    <n v="4.8400999999999996"/>
    <m/>
    <m/>
    <m/>
    <m/>
  </r>
  <r>
    <n v="1804"/>
    <x v="26"/>
    <s v="COMUNA BALA"/>
    <x v="0"/>
    <n v="1"/>
    <m/>
    <s v="X"/>
    <s v="X"/>
    <n v="2400"/>
    <n v="10137"/>
    <n v="0"/>
    <n v="12537"/>
    <n v="2590.2357389310141"/>
    <n v="3063"/>
    <m/>
    <n v="2353"/>
    <m/>
    <x v="1634"/>
    <n v="2353"/>
    <n v="4.0930460333006859"/>
    <n v="0.84565319586386356"/>
    <n v="5.3280917977050573"/>
    <n v="1.100822668478969"/>
    <n v="4.8400999999999996"/>
    <s v="4-4,99 lei"/>
    <n v="4"/>
    <s v="0-0,99 euro"/>
    <n v="0"/>
  </r>
  <r>
    <n v="1806"/>
    <x v="26"/>
    <s v="COMUNA BALTA"/>
    <x v="0"/>
    <n v="1"/>
    <m/>
    <s v="X"/>
    <s v="X"/>
    <n v="5114"/>
    <n v="3254"/>
    <n v="0"/>
    <n v="8368"/>
    <n v="1728.8898989690297"/>
    <n v="841"/>
    <m/>
    <n v="1113"/>
    <m/>
    <x v="1635"/>
    <n v="1113"/>
    <n v="9.9500594530321038"/>
    <n v="2.0557549333757783"/>
    <n v="7.5184186882300086"/>
    <n v="1.5533601967376727"/>
    <n v="4.8400999999999996"/>
    <s v="9-9,99 lei"/>
    <n v="9"/>
    <s v="2-2,99 euro"/>
    <n v="2"/>
  </r>
  <r>
    <n v="1805"/>
    <x v="26"/>
    <s v="COMUNA BĂLĂCIŢA"/>
    <x v="0"/>
    <n v="1"/>
    <m/>
    <s v="X"/>
    <s v="X"/>
    <n v="0"/>
    <n v="11436"/>
    <n v="0"/>
    <n v="11436"/>
    <n v="2362.7610999772733"/>
    <n v="2133"/>
    <m/>
    <n v="1637"/>
    <m/>
    <x v="981"/>
    <n v="1637"/>
    <n v="5.3614627285513361"/>
    <n v="1.1077173464497296"/>
    <n v="6.9859499083689673"/>
    <n v="1.4433482589965017"/>
    <n v="4.8400999999999996"/>
    <s v="5-5,99 lei"/>
    <n v="5"/>
    <s v="1-1,99 euro"/>
    <n v="1"/>
  </r>
  <r>
    <n v="1807"/>
    <x v="26"/>
    <s v="COMUNA BÂCLEŞ"/>
    <x v="0"/>
    <n v="1"/>
    <m/>
    <s v="X"/>
    <s v="X"/>
    <n v="0"/>
    <n v="24288"/>
    <n v="0"/>
    <n v="24288"/>
    <n v="5018.0781388814285"/>
    <n v="1442"/>
    <m/>
    <n v="1210"/>
    <m/>
    <x v="1636"/>
    <n v="1210"/>
    <n v="16.843273231622746"/>
    <n v="3.4799432308470379"/>
    <n v="20.072727272727274"/>
    <n v="4.147172015604486"/>
    <n v="4.8400999999999996"/>
    <s v="16-16,99 lei"/>
    <n v="16"/>
    <s v="3-3,99 euro"/>
    <n v="3"/>
  </r>
  <r>
    <n v="1808"/>
    <x v="26"/>
    <s v="COMUNA BÂLVĂNEŞTI"/>
    <x v="0"/>
    <n v="1"/>
    <m/>
    <s v="X"/>
    <s v="X"/>
    <n v="0"/>
    <n v="5461"/>
    <n v="0"/>
    <n v="5461"/>
    <n v="1128.2824735026136"/>
    <n v="727"/>
    <m/>
    <n v="699"/>
    <m/>
    <x v="1637"/>
    <n v="699"/>
    <n v="7.5116918844566714"/>
    <n v="1.5519703899623296"/>
    <n v="7.8125894134477827"/>
    <n v="1.6141380164558135"/>
    <n v="4.8400999999999996"/>
    <s v="7-7,99 lei"/>
    <n v="7"/>
    <s v="1-1,99 euro"/>
    <n v="1"/>
  </r>
  <r>
    <n v="1809"/>
    <x v="26"/>
    <s v="COMUNA BRANIŞTEA"/>
    <x v="0"/>
    <n v="1"/>
    <m/>
    <s v="X"/>
    <s v="X"/>
    <n v="960"/>
    <n v="5954"/>
    <n v="0"/>
    <n v="6914"/>
    <n v="1428.4828825850707"/>
    <n v="1473"/>
    <m/>
    <n v="1128"/>
    <m/>
    <x v="501"/>
    <n v="1128"/>
    <n v="4.6938221317040059"/>
    <n v="0.96977792436189458"/>
    <n v="6.1294326241134751"/>
    <n v="1.266385534206623"/>
    <n v="4.8400999999999996"/>
    <s v="4-4,99 lei"/>
    <n v="4"/>
    <s v="0-0,99 euro"/>
    <n v="0"/>
  </r>
  <r>
    <n v="1810"/>
    <x v="26"/>
    <s v="COMUNA BREZNIŢA-MOTRU"/>
    <x v="0"/>
    <n v="1"/>
    <m/>
    <s v="X"/>
    <s v="X"/>
    <n v="0"/>
    <n v="2885"/>
    <n v="0"/>
    <n v="2885"/>
    <n v="596.06206483337121"/>
    <n v="1103"/>
    <m/>
    <n v="844"/>
    <m/>
    <x v="1638"/>
    <n v="844"/>
    <n v="2.615593834995467"/>
    <n v="0.54040078407377268"/>
    <n v="3.4182464454976302"/>
    <n v="0.70623467397318862"/>
    <n v="4.8400999999999996"/>
    <s v="2-2,99 lei"/>
    <n v="2"/>
    <s v="0-0,99 euro"/>
    <n v="0"/>
  </r>
  <r>
    <n v="1811"/>
    <x v="26"/>
    <s v="COMUNA BREZNIŢA-OCOL"/>
    <x v="0"/>
    <n v="1"/>
    <m/>
    <s v="X"/>
    <s v="X"/>
    <n v="614"/>
    <n v="4891"/>
    <n v="0"/>
    <n v="5505"/>
    <n v="1137.3731947687031"/>
    <n v="3323"/>
    <m/>
    <n v="1749"/>
    <m/>
    <x v="1639"/>
    <n v="1749"/>
    <n v="1.6566355702678304"/>
    <n v="0.34227300474532141"/>
    <n v="3.1475128644939967"/>
    <n v="0.65029913937604522"/>
    <n v="4.8400999999999996"/>
    <s v="1-1,99 lei"/>
    <n v="1"/>
    <s v="0-0,99 euro"/>
    <n v="0"/>
  </r>
  <r>
    <n v="1812"/>
    <x v="26"/>
    <s v="COMUNA BROŞTENI"/>
    <x v="0"/>
    <n v="1"/>
    <m/>
    <s v="X"/>
    <s v="X"/>
    <n v="0"/>
    <n v="3000"/>
    <n v="0"/>
    <n v="3000"/>
    <n v="619.82190450610528"/>
    <n v="2285"/>
    <m/>
    <n v="1670"/>
    <m/>
    <x v="49"/>
    <n v="1670"/>
    <n v="1.3129102844638949"/>
    <n v="0.27125685098735464"/>
    <n v="1.7964071856287425"/>
    <n v="0.37115084102161994"/>
    <n v="4.8400999999999996"/>
    <s v="1-1,99 lei"/>
    <n v="1"/>
    <s v="0-0,99 euro"/>
    <n v="0"/>
  </r>
  <r>
    <n v="1813"/>
    <x v="26"/>
    <s v="COMUNA BURILA MARE"/>
    <x v="0"/>
    <n v="1"/>
    <m/>
    <s v="X"/>
    <s v="X"/>
    <n v="0"/>
    <n v="7255"/>
    <n v="0"/>
    <n v="7255"/>
    <n v="1498.9359723972645"/>
    <n v="1703"/>
    <m/>
    <n v="975"/>
    <m/>
    <x v="1640"/>
    <n v="975"/>
    <n v="4.260129183793306"/>
    <n v="0.88017379471360224"/>
    <n v="7.4410256410256412"/>
    <n v="1.5373702280997585"/>
    <n v="4.8400999999999996"/>
    <s v="4-4,99 lei"/>
    <n v="4"/>
    <s v="0-0,99 euro"/>
    <n v="0"/>
  </r>
  <r>
    <n v="1814"/>
    <x v="26"/>
    <s v="COMUNA BUTOIEŞTI"/>
    <x v="0"/>
    <n v="1"/>
    <m/>
    <s v="X"/>
    <s v="X"/>
    <n v="7274.2"/>
    <n v="5092"/>
    <n v="0"/>
    <n v="12366.2"/>
    <n v="2554.9472118344665"/>
    <n v="2589"/>
    <m/>
    <n v="2111"/>
    <m/>
    <x v="1641"/>
    <n v="2111"/>
    <n v="4.7764387794515262"/>
    <n v="0.98684712701215394"/>
    <n v="5.8579819990525817"/>
    <n v="1.2103018530717511"/>
    <n v="4.8400999999999996"/>
    <s v="4-4,99 lei"/>
    <n v="4"/>
    <s v="0-0,99 euro"/>
    <n v="0"/>
  </r>
  <r>
    <n v="1815"/>
    <x v="26"/>
    <s v="COMUNA CĂZĂNEŞTI"/>
    <x v="0"/>
    <n v="1"/>
    <m/>
    <s v="X"/>
    <s v="X"/>
    <n v="1000"/>
    <n v="12284"/>
    <n v="0"/>
    <n v="13284"/>
    <n v="2744.571393153034"/>
    <n v="1714"/>
    <m/>
    <n v="1437"/>
    <m/>
    <x v="774"/>
    <n v="1437"/>
    <n v="7.750291715285881"/>
    <n v="1.6012668571487947"/>
    <n v="9.2442588726513577"/>
    <n v="1.9099313800647419"/>
    <n v="4.8400999999999996"/>
    <s v="7-7,99 lei"/>
    <n v="7"/>
    <s v="1-1,99 euro"/>
    <n v="1"/>
  </r>
  <r>
    <n v="1816"/>
    <x v="26"/>
    <s v="COMUNA CIREŞU"/>
    <x v="0"/>
    <n v="1"/>
    <m/>
    <s v="X"/>
    <s v="X"/>
    <n v="0"/>
    <n v="2128"/>
    <n v="0"/>
    <n v="2128"/>
    <n v="439.66033759633069"/>
    <n v="389"/>
    <m/>
    <n v="389"/>
    <m/>
    <x v="1642"/>
    <n v="389"/>
    <n v="5.4704370179948585"/>
    <n v="1.1302322303247576"/>
    <n v="5.4704370179948585"/>
    <n v="1.1302322303247576"/>
    <n v="4.8400999999999996"/>
    <s v="5-5,99 lei"/>
    <n v="5"/>
    <s v="1-1,99 euro"/>
    <n v="1"/>
  </r>
  <r>
    <n v="1817"/>
    <x v="26"/>
    <s v="COMUNA CORCOVA"/>
    <x v="0"/>
    <n v="1"/>
    <m/>
    <s v="X"/>
    <s v="X"/>
    <n v="0"/>
    <n v="10280"/>
    <n v="0"/>
    <n v="10280"/>
    <n v="2123.923059440921"/>
    <n v="4816"/>
    <m/>
    <n v="3453"/>
    <m/>
    <x v="1643"/>
    <n v="3453"/>
    <n v="2.1345514950166113"/>
    <n v="0.44101392430251679"/>
    <n v="2.97712134375905"/>
    <n v="0.61509500707817"/>
    <n v="4.8400999999999996"/>
    <s v="2-2,99 lei"/>
    <n v="2"/>
    <s v="0-0,99 euro"/>
    <n v="0"/>
  </r>
  <r>
    <n v="1818"/>
    <x v="26"/>
    <s v="COMUNA CORLĂŢEL"/>
    <x v="0"/>
    <n v="1"/>
    <m/>
    <s v="X"/>
    <s v="X"/>
    <n v="4000"/>
    <n v="2810"/>
    <n v="0"/>
    <n v="6810"/>
    <n v="1406.9957232288591"/>
    <n v="1032"/>
    <m/>
    <n v="739"/>
    <m/>
    <x v="1644"/>
    <n v="739"/>
    <n v="6.5988372093023253"/>
    <n v="1.3633679488651735"/>
    <n v="9.2151556156968883"/>
    <n v="1.903918434680459"/>
    <n v="4.8400999999999996"/>
    <s v="6-6,99 lei"/>
    <n v="6"/>
    <s v="1-1,99 euro"/>
    <n v="1"/>
  </r>
  <r>
    <n v="1819"/>
    <x v="26"/>
    <s v="COMUNA CUJMIR"/>
    <x v="0"/>
    <n v="1"/>
    <m/>
    <s v="X"/>
    <s v="X"/>
    <n v="17490"/>
    <n v="8439"/>
    <n v="0"/>
    <n v="25929"/>
    <n v="5357.1207206462677"/>
    <n v="2688"/>
    <m/>
    <n v="2023"/>
    <m/>
    <x v="1645"/>
    <n v="2023"/>
    <n v="9.6462053571428577"/>
    <n v="1.9929764585737604"/>
    <n v="12.817103311913"/>
    <n v="2.6481071283471418"/>
    <n v="4.8400999999999996"/>
    <s v="9-9,99 lei"/>
    <n v="9"/>
    <s v="1-1,99 euro"/>
    <n v="1"/>
  </r>
  <r>
    <n v="1821"/>
    <x v="26"/>
    <s v="COMUNA DÂRVARI"/>
    <x v="0"/>
    <n v="1"/>
    <m/>
    <s v="X"/>
    <s v="X"/>
    <n v="0"/>
    <n v="8292"/>
    <n v="0"/>
    <n v="8292"/>
    <n v="1713.1877440548751"/>
    <n v="2056"/>
    <m/>
    <n v="1489"/>
    <m/>
    <x v="1428"/>
    <n v="1489"/>
    <n v="4.0330739299610894"/>
    <n v="0.83326252142746848"/>
    <n v="5.5688381464069847"/>
    <n v="1.1505626219307421"/>
    <n v="4.8400999999999996"/>
    <s v="4-4,99 lei"/>
    <n v="4"/>
    <s v="0-0,99 euro"/>
    <n v="0"/>
  </r>
  <r>
    <n v="1820"/>
    <x v="26"/>
    <s v="COMUNA DEVESEL"/>
    <x v="0"/>
    <n v="1"/>
    <m/>
    <s v="X"/>
    <s v="X"/>
    <n v="112015"/>
    <n v="5099.5"/>
    <n v="0"/>
    <n v="117114.5"/>
    <n v="24196.710811760091"/>
    <n v="2407"/>
    <m/>
    <n v="2069"/>
    <m/>
    <x v="1646"/>
    <n v="2069"/>
    <n v="48.655795596177818"/>
    <n v="10.052642630560902"/>
    <n v="56.604398260029001"/>
    <n v="11.694881977651082"/>
    <n v="4.8400999999999996"/>
    <s v="48-48,99 lei"/>
    <n v="48"/>
    <s v="10-10,99 euro"/>
    <n v="10"/>
  </r>
  <r>
    <n v="1822"/>
    <x v="26"/>
    <s v="COMUNA DUBOVA"/>
    <x v="0"/>
    <n v="1"/>
    <m/>
    <s v="X"/>
    <s v="X"/>
    <n v="510"/>
    <n v="4380"/>
    <n v="0"/>
    <n v="4890"/>
    <n v="1010.3097043449517"/>
    <n v="818"/>
    <m/>
    <n v="590"/>
    <m/>
    <x v="1647"/>
    <n v="590"/>
    <n v="5.9779951100244499"/>
    <n v="1.235097438074513"/>
    <n v="8.2881355932203391"/>
    <n v="1.7123893293982231"/>
    <n v="4.8400999999999996"/>
    <s v="5-5,99 lei"/>
    <n v="5"/>
    <s v="1-1,99 euro"/>
    <n v="1"/>
  </r>
  <r>
    <n v="1823"/>
    <x v="26"/>
    <s v="COMUNA DUMBRAVA"/>
    <x v="0"/>
    <n v="1"/>
    <m/>
    <s v="X"/>
    <s v="X"/>
    <n v="12080"/>
    <n v="5165.1099999999997"/>
    <n v="0"/>
    <n v="17245.11"/>
    <n v="3562.9656412057607"/>
    <n v="1083"/>
    <m/>
    <n v="926"/>
    <m/>
    <x v="1648"/>
    <n v="926"/>
    <n v="15.923462603878116"/>
    <n v="3.2899036391558272"/>
    <n v="18.623228941684665"/>
    <n v="3.8476950768960698"/>
    <n v="4.8400999999999996"/>
    <s v="15-15,99 lei"/>
    <n v="15"/>
    <s v="3-3,99 euro"/>
    <n v="3"/>
  </r>
  <r>
    <n v="1824"/>
    <x v="26"/>
    <s v="COMUNA EŞELNIŢA"/>
    <x v="0"/>
    <n v="1"/>
    <m/>
    <s v="X"/>
    <s v="X"/>
    <n v="750"/>
    <n v="939"/>
    <n v="0"/>
    <n v="1689"/>
    <n v="348.95973223693727"/>
    <n v="2377"/>
    <m/>
    <n v="1374"/>
    <m/>
    <x v="1649"/>
    <n v="1374"/>
    <n v="0.71055952881783757"/>
    <n v="0.14680678680561096"/>
    <n v="1.2292576419213974"/>
    <n v="0.25397360424813487"/>
    <n v="4.8400999999999996"/>
    <s v="0-0,99 lei"/>
    <n v="0"/>
    <s v="0-0,99 euro"/>
    <n v="0"/>
  </r>
  <r>
    <n v="1825"/>
    <x v="26"/>
    <s v="COMUNA FLOREŞTI"/>
    <x v="0"/>
    <n v="1"/>
    <m/>
    <s v="X"/>
    <s v="X"/>
    <n v="0"/>
    <n v="2364"/>
    <n v="0"/>
    <n v="2364"/>
    <n v="488.41966075081098"/>
    <n v="2182"/>
    <m/>
    <n v="1514"/>
    <m/>
    <x v="1241"/>
    <n v="1514"/>
    <n v="1.083409715857012"/>
    <n v="0.22384035781430384"/>
    <n v="1.5614266842800528"/>
    <n v="0.32260215373237183"/>
    <n v="4.8400999999999996"/>
    <s v="1-1,99 lei"/>
    <n v="1"/>
    <s v="0-0,99 euro"/>
    <n v="0"/>
  </r>
  <r>
    <n v="1826"/>
    <x v="26"/>
    <s v="COMUNA GÂRLA MARE"/>
    <x v="0"/>
    <n v="1"/>
    <m/>
    <s v="X"/>
    <s v="X"/>
    <n v="0"/>
    <n v="7449"/>
    <n v="0"/>
    <n v="7449"/>
    <n v="1539.0177888886594"/>
    <n v="2625"/>
    <m/>
    <n v="1358"/>
    <m/>
    <x v="307"/>
    <n v="1358"/>
    <n v="2.8377142857142856"/>
    <n v="0.58629249100520364"/>
    <n v="5.4852724594992637"/>
    <n v="1.133297340860574"/>
    <n v="4.8400999999999996"/>
    <s v="2-2,99 lei"/>
    <n v="2"/>
    <s v="0-0,99 euro"/>
    <n v="0"/>
  </r>
  <r>
    <n v="1827"/>
    <x v="26"/>
    <s v="COMUNA GODEANU"/>
    <x v="0"/>
    <n v="1"/>
    <m/>
    <s v="X"/>
    <s v="X"/>
    <n v="500"/>
    <n v="2444.67"/>
    <n v="0"/>
    <n v="2944.67"/>
    <n v="608.39032251399772"/>
    <n v="457"/>
    <m/>
    <n v="593"/>
    <m/>
    <x v="1650"/>
    <n v="593"/>
    <n v="6.4434792122538296"/>
    <n v="1.3312698523282225"/>
    <n v="4.9657166947723441"/>
    <n v="1.0259533263305189"/>
    <n v="4.8400999999999996"/>
    <s v="6-6,99 lei"/>
    <n v="6"/>
    <s v="1-1,99 euro"/>
    <n v="1"/>
  </r>
  <r>
    <n v="1828"/>
    <x v="26"/>
    <s v="COMUNA GOGOŞU"/>
    <x v="0"/>
    <n v="1"/>
    <m/>
    <s v="X"/>
    <s v="X"/>
    <n v="1540"/>
    <n v="14568"/>
    <n v="0"/>
    <n v="16108"/>
    <n v="3328.0304125947814"/>
    <n v="3257"/>
    <m/>
    <n v="1920"/>
    <m/>
    <x v="1651"/>
    <n v="1920"/>
    <n v="4.945655511206632"/>
    <n v="1.0218085393290701"/>
    <n v="8.3895833333333325"/>
    <n v="1.7333491732264485"/>
    <n v="4.8400999999999996"/>
    <s v="4-4,99 lei"/>
    <n v="4"/>
    <s v="1-1,99 euro"/>
    <n v="1"/>
  </r>
  <r>
    <n v="1829"/>
    <x v="26"/>
    <s v="COMUNA GRECI"/>
    <x v="0"/>
    <n v="1"/>
    <m/>
    <s v="X"/>
    <s v="X"/>
    <n v="0"/>
    <n v="4928"/>
    <n v="0"/>
    <n v="4928"/>
    <n v="1018.160781802029"/>
    <n v="972"/>
    <m/>
    <n v="868"/>
    <m/>
    <x v="1652"/>
    <n v="868"/>
    <n v="5.0699588477366255"/>
    <n v="1.0474905162572314"/>
    <n v="5.67741935483871"/>
    <n v="1.1729962923986508"/>
    <n v="4.8400999999999996"/>
    <s v="5-5,99 lei"/>
    <n v="5"/>
    <s v="1-1,99 euro"/>
    <n v="1"/>
  </r>
  <r>
    <n v="1830"/>
    <x v="26"/>
    <s v="COMUNA GROZEŞTI"/>
    <x v="0"/>
    <n v="1"/>
    <m/>
    <s v="X"/>
    <s v="X"/>
    <n v="34376"/>
    <n v="7006"/>
    <n v="0"/>
    <n v="41382"/>
    <n v="8549.8233507572168"/>
    <n v="1540"/>
    <m/>
    <n v="923"/>
    <m/>
    <x v="1653"/>
    <n v="923"/>
    <n v="26.87142857142857"/>
    <n v="5.5518333446475436"/>
    <n v="44.834236186348861"/>
    <n v="9.2630805533664322"/>
    <n v="4.8400999999999996"/>
    <s v="26-26,99 lei"/>
    <n v="26"/>
    <s v="5-5,99 euro"/>
    <n v="5"/>
  </r>
  <r>
    <n v="1831"/>
    <x v="26"/>
    <s v="COMUNA GRUIA"/>
    <x v="0"/>
    <n v="1"/>
    <m/>
    <s v="X"/>
    <s v="X"/>
    <n v="960"/>
    <n v="7857.18"/>
    <n v="0"/>
    <n v="8817.18"/>
    <n v="1821.6937666577139"/>
    <n v="2189"/>
    <m/>
    <n v="1366"/>
    <m/>
    <x v="822"/>
    <n v="1366"/>
    <n v="4.0279488350845138"/>
    <n v="0.83220363940507713"/>
    <n v="6.4547437774524159"/>
    <n v="1.3335971937464963"/>
    <n v="4.8400999999999996"/>
    <s v="4-4,99 lei"/>
    <n v="4"/>
    <s v="0-0,99 euro"/>
    <n v="0"/>
  </r>
  <r>
    <n v="1832"/>
    <x v="26"/>
    <s v="COMUNA HINOVA"/>
    <x v="0"/>
    <n v="1"/>
    <m/>
    <s v="X"/>
    <s v="X"/>
    <n v="0"/>
    <n v="5138.57"/>
    <n v="0"/>
    <n v="5138.57"/>
    <n v="1061.6660812793125"/>
    <n v="2329"/>
    <m/>
    <n v="1619"/>
    <m/>
    <x v="1654"/>
    <n v="1619"/>
    <n v="2.2063417775869469"/>
    <n v="0.45584632085844246"/>
    <n v="3.1739159975293387"/>
    <n v="0.65575421944367662"/>
    <n v="4.8400999999999996"/>
    <s v="2-2,99 lei"/>
    <n v="2"/>
    <s v="0-0,99 euro"/>
    <n v="0"/>
  </r>
  <r>
    <n v="1833"/>
    <x v="26"/>
    <s v="COMUNA HUSNICIOARA"/>
    <x v="0"/>
    <n v="1"/>
    <m/>
    <s v="X"/>
    <s v="X"/>
    <n v="11593"/>
    <n v="0"/>
    <n v="0"/>
    <n v="11593"/>
    <n v="2395.198446313093"/>
    <n v="983"/>
    <m/>
    <n v="919"/>
    <m/>
    <x v="87"/>
    <n v="919"/>
    <n v="11.793489318413021"/>
    <n v="2.4366210033703894"/>
    <n v="12.614798694232862"/>
    <n v="2.6063095172068476"/>
    <n v="4.8400999999999996"/>
    <s v="11-11,99 lei"/>
    <n v="11"/>
    <s v="2-2,99 euro"/>
    <n v="2"/>
  </r>
  <r>
    <n v="1834"/>
    <x v="26"/>
    <s v="COMUNA ILOVĂŢ"/>
    <x v="0"/>
    <n v="1"/>
    <m/>
    <s v="X"/>
    <s v="X"/>
    <n v="0"/>
    <n v="1896"/>
    <n v="0"/>
    <n v="1896"/>
    <n v="391.72744364785854"/>
    <n v="974"/>
    <m/>
    <n v="1008"/>
    <m/>
    <x v="105"/>
    <n v="1008"/>
    <n v="1.946611909650924"/>
    <n v="0.40218423372470075"/>
    <n v="1.8809523809523809"/>
    <n v="0.38861849568239937"/>
    <n v="4.8400999999999996"/>
    <s v="1-1,99 lei"/>
    <n v="1"/>
    <s v="0-0,99 euro"/>
    <n v="0"/>
  </r>
  <r>
    <n v="1835"/>
    <x v="26"/>
    <s v="COMUNA ILOVIŢA"/>
    <x v="0"/>
    <n v="1"/>
    <m/>
    <s v="X"/>
    <s v="X"/>
    <n v="0"/>
    <n v="3518"/>
    <n v="0"/>
    <n v="3518"/>
    <n v="726.84448668415951"/>
    <n v="1068"/>
    <m/>
    <n v="785"/>
    <m/>
    <x v="829"/>
    <n v="785"/>
    <n v="3.2940074906367043"/>
    <n v="0.68056599876793966"/>
    <n v="4.4815286624203825"/>
    <n v="0.92591654354670005"/>
    <n v="4.8400999999999996"/>
    <s v="3-3,99 lei"/>
    <n v="3"/>
    <s v="0-0,99 euro"/>
    <n v="0"/>
  </r>
  <r>
    <n v="1836"/>
    <x v="26"/>
    <s v="COMUNA ISVERNA"/>
    <x v="0"/>
    <n v="1"/>
    <m/>
    <s v="X"/>
    <s v="X"/>
    <n v="1760"/>
    <n v="9934.5"/>
    <n v="0"/>
    <n v="11694.5"/>
    <n v="2416.1690874155493"/>
    <n v="1754"/>
    <m/>
    <n v="1733"/>
    <m/>
    <x v="247"/>
    <n v="1733"/>
    <n v="6.6673318129988601"/>
    <n v="1.3775194341023655"/>
    <n v="6.7481246393537218"/>
    <n v="1.3942118219362662"/>
    <n v="4.8400999999999996"/>
    <s v="6-6,99 lei"/>
    <n v="6"/>
    <s v="1-1,99 euro"/>
    <n v="1"/>
  </r>
  <r>
    <n v="1837"/>
    <x v="26"/>
    <s v="COMUNA IZVORU BÂRZII"/>
    <x v="0"/>
    <n v="1"/>
    <m/>
    <s v="X"/>
    <s v="X"/>
    <n v="0"/>
    <n v="2978"/>
    <n v="0"/>
    <n v="2978"/>
    <n v="615.27654387306052"/>
    <n v="2304"/>
    <m/>
    <n v="1514"/>
    <m/>
    <x v="1655"/>
    <n v="1514"/>
    <n v="1.2925347222222223"/>
    <n v="0.26704711105601586"/>
    <n v="1.9669749009247028"/>
    <n v="0.40639137640228568"/>
    <n v="4.8400999999999996"/>
    <s v="1-1,99 lei"/>
    <n v="1"/>
    <s v="0-0,99 euro"/>
    <n v="0"/>
  </r>
  <r>
    <n v="1838"/>
    <x v="26"/>
    <s v="COMUNA JIANA"/>
    <x v="0"/>
    <n v="1"/>
    <m/>
    <s v="X"/>
    <s v="X"/>
    <n v="2500"/>
    <n v="7497"/>
    <n v="3609.27"/>
    <n v="13606.27"/>
    <n v="2811.1547282080951"/>
    <n v="3560"/>
    <m/>
    <n v="1967"/>
    <m/>
    <x v="1656"/>
    <n v="1967"/>
    <n v="3.8219859550561801"/>
    <n v="0.78965020455283574"/>
    <n v="6.9172699542450431"/>
    <n v="1.4291584790076741"/>
    <n v="4.8400999999999996"/>
    <s v="3-3,99 lei"/>
    <n v="3"/>
    <s v="0-0,99 euro"/>
    <n v="0"/>
  </r>
  <r>
    <n v="1839"/>
    <x v="26"/>
    <s v="COMUNA LIVEZILE"/>
    <x v="0"/>
    <n v="1"/>
    <m/>
    <s v="X"/>
    <s v="X"/>
    <n v="0"/>
    <n v="5933.5"/>
    <n v="0"/>
    <n v="5933.5"/>
    <n v="1225.9044234623252"/>
    <n v="1154"/>
    <m/>
    <n v="1138"/>
    <m/>
    <x v="1657"/>
    <n v="1138"/>
    <n v="5.1416811091854422"/>
    <n v="1.0623088591527947"/>
    <n v="5.2139718804920916"/>
    <n v="1.0772446603359624"/>
    <n v="4.8400999999999996"/>
    <s v="5-5,99 lei"/>
    <n v="5"/>
    <s v="1-1,99 euro"/>
    <n v="1"/>
  </r>
  <r>
    <n v="1840"/>
    <x v="26"/>
    <s v="COMUNA MALOVĂŢ"/>
    <x v="0"/>
    <n v="1"/>
    <m/>
    <s v="X"/>
    <s v="X"/>
    <n v="2400"/>
    <n v="16694"/>
    <n v="0"/>
    <n v="19094"/>
    <n v="3944.9598148798582"/>
    <n v="2145"/>
    <m/>
    <n v="1834"/>
    <m/>
    <x v="866"/>
    <n v="1834"/>
    <n v="8.9016317016317021"/>
    <n v="1.8391421048390948"/>
    <n v="10.411123227917122"/>
    <n v="2.1510140757251137"/>
    <n v="4.8400999999999996"/>
    <s v="8-8,99 lei"/>
    <n v="8"/>
    <s v="1-1,99 euro"/>
    <n v="1"/>
  </r>
  <r>
    <n v="1841"/>
    <x v="26"/>
    <s v="COMUNA OBÂRŞIA DE CÎMP"/>
    <x v="0"/>
    <n v="1"/>
    <m/>
    <s v="X"/>
    <s v="X"/>
    <n v="0"/>
    <n v="4571"/>
    <n v="0"/>
    <n v="4571"/>
    <n v="944.40197516580247"/>
    <n v="1434"/>
    <m/>
    <n v="1340"/>
    <m/>
    <x v="1658"/>
    <n v="1340"/>
    <n v="3.1875871687587169"/>
    <n v="0.65857878323975072"/>
    <n v="3.4111940298507464"/>
    <n v="0.70477759340731527"/>
    <n v="4.8400999999999996"/>
    <s v="3-3,99 lei"/>
    <n v="3"/>
    <s v="0-0,99 euro"/>
    <n v="0"/>
  </r>
  <r>
    <n v="1842"/>
    <x v="26"/>
    <s v="COMUNA OBÂRŞIA-CLOŞANI"/>
    <x v="0"/>
    <n v="1"/>
    <m/>
    <s v="X"/>
    <s v="X"/>
    <n v="500"/>
    <n v="0"/>
    <n v="0"/>
    <n v="500"/>
    <n v="103.30365075101754"/>
    <n v="856"/>
    <m/>
    <n v="677"/>
    <m/>
    <x v="1659"/>
    <n v="677"/>
    <n v="0.58411214953271029"/>
    <n v="0.12068183498950648"/>
    <n v="0.73855243722304287"/>
    <n v="0.15259032607240405"/>
    <n v="4.8400999999999996"/>
    <s v="0-0,99 lei"/>
    <n v="0"/>
    <s v="0-0,99 euro"/>
    <n v="0"/>
  </r>
  <r>
    <n v="1843"/>
    <x v="26"/>
    <s v="COMUNA OPRIŞOR"/>
    <x v="0"/>
    <n v="1"/>
    <m/>
    <s v="X"/>
    <s v="X"/>
    <n v="0"/>
    <n v="908"/>
    <n v="0"/>
    <n v="908"/>
    <n v="187.59942976384787"/>
    <n v="1721"/>
    <m/>
    <n v="1337"/>
    <m/>
    <x v="1660"/>
    <n v="1337"/>
    <n v="0.52760023242300991"/>
    <n v="0.10900606029276459"/>
    <n v="0.67913238593866865"/>
    <n v="0.14031370962142697"/>
    <n v="4.8400999999999996"/>
    <s v="0-0,99 lei"/>
    <n v="0"/>
    <s v="0-0,99 euro"/>
    <n v="0"/>
  </r>
  <r>
    <n v="1844"/>
    <x v="26"/>
    <s v="COMUNA PĂDINA"/>
    <x v="0"/>
    <n v="1"/>
    <m/>
    <s v="X"/>
    <s v="X"/>
    <n v="330"/>
    <n v="5378"/>
    <n v="0"/>
    <n v="5708"/>
    <n v="1179.3144769736164"/>
    <n v="970"/>
    <m/>
    <n v="1003"/>
    <m/>
    <x v="784"/>
    <n v="1003"/>
    <n v="5.8845360824742272"/>
    <n v="1.215788120591357"/>
    <n v="5.6909272183449655"/>
    <n v="1.1757871156267361"/>
    <n v="4.8400999999999996"/>
    <s v="5-5,99 lei"/>
    <n v="5"/>
    <s v="1-1,99 euro"/>
    <n v="1"/>
  </r>
  <r>
    <n v="1845"/>
    <x v="26"/>
    <s v="COMUNA PĂTULELE"/>
    <x v="0"/>
    <n v="1"/>
    <m/>
    <s v="X"/>
    <s v="X"/>
    <n v="4486"/>
    <n v="2792.02"/>
    <n v="0"/>
    <n v="7278.02"/>
    <n v="1503.6920724778415"/>
    <n v="2990"/>
    <m/>
    <n v="2007"/>
    <m/>
    <x v="1661"/>
    <n v="2007"/>
    <n v="2.4341204013377928"/>
    <n v="0.502907047651452"/>
    <n v="3.6263178873941206"/>
    <n v="0.74922375310306"/>
    <n v="4.8400999999999996"/>
    <s v="2-2,99 lei"/>
    <n v="2"/>
    <s v="0-0,99 euro"/>
    <n v="0"/>
  </r>
  <r>
    <n v="1846"/>
    <x v="26"/>
    <s v="COMUNA PODENI"/>
    <x v="0"/>
    <n v="1"/>
    <m/>
    <s v="X"/>
    <s v="X"/>
    <n v="660"/>
    <n v="5998.1"/>
    <n v="0"/>
    <n v="6658.1"/>
    <n v="1375.6120741307"/>
    <n v="677"/>
    <m/>
    <n v="557"/>
    <m/>
    <x v="1662"/>
    <n v="557"/>
    <n v="9.8347119645494843"/>
    <n v="2.0319233000453472"/>
    <n v="11.953500897666069"/>
    <n v="2.4696805639689408"/>
    <n v="4.8400999999999996"/>
    <s v="9-9,99 lei"/>
    <n v="9"/>
    <s v="2-2,99 euro"/>
    <n v="2"/>
  </r>
  <r>
    <n v="1847"/>
    <x v="26"/>
    <s v="COMUNA PONOARELE"/>
    <x v="0"/>
    <n v="1"/>
    <m/>
    <s v="X"/>
    <s v="X"/>
    <n v="3080"/>
    <n v="8000"/>
    <n v="0"/>
    <n v="11080"/>
    <n v="2289.208900642549"/>
    <n v="1987"/>
    <m/>
    <n v="1489"/>
    <m/>
    <x v="1487"/>
    <n v="1489"/>
    <n v="5.576245596376447"/>
    <n v="1.1520930551799442"/>
    <n v="7.4412357286769648"/>
    <n v="1.5374136337424775"/>
    <n v="4.8400999999999996"/>
    <s v="5-5,99 lei"/>
    <n v="5"/>
    <s v="1-1,99 euro"/>
    <n v="1"/>
  </r>
  <r>
    <n v="1848"/>
    <x v="26"/>
    <s v="COMUNA POROINA MARE"/>
    <x v="0"/>
    <n v="1"/>
    <m/>
    <s v="X"/>
    <s v="X"/>
    <n v="12905"/>
    <n v="2653.7"/>
    <n v="0"/>
    <n v="15558.7"/>
    <n v="3214.5410218797138"/>
    <n v="766"/>
    <m/>
    <n v="833"/>
    <m/>
    <x v="1663"/>
    <n v="833"/>
    <n v="20.311618798955614"/>
    <n v="4.196528749190227"/>
    <n v="18.677911164465787"/>
    <n v="3.8589928233850106"/>
    <n v="4.8400999999999996"/>
    <s v="20-20,99 lei"/>
    <n v="20"/>
    <s v="4-4,99 euro"/>
    <n v="4"/>
  </r>
  <r>
    <n v="1849"/>
    <x v="26"/>
    <s v="COMUNA PRISTOL"/>
    <x v="0"/>
    <n v="1"/>
    <m/>
    <s v="X"/>
    <s v="X"/>
    <n v="92.775000000000006"/>
    <n v="63.88"/>
    <n v="0"/>
    <n v="156.655"/>
    <n v="32.366066816801307"/>
    <n v="1222"/>
    <m/>
    <n v="921"/>
    <m/>
    <x v="289"/>
    <n v="921"/>
    <n v="0.12819558101472994"/>
    <n v="2.6486143057938876E-2"/>
    <n v="0.17009229098805645"/>
    <n v="3.5142309247341269E-2"/>
    <n v="4.8400999999999996"/>
    <s v="0-0,99 lei"/>
    <n v="0"/>
    <s v="0-0,99 euro"/>
    <n v="0"/>
  </r>
  <r>
    <n v="1850"/>
    <x v="26"/>
    <s v="COMUNA PRUNIŞOR"/>
    <x v="0"/>
    <n v="1"/>
    <m/>
    <s v="X"/>
    <s v="X"/>
    <n v="0"/>
    <n v="32641"/>
    <n v="0"/>
    <n v="32641"/>
    <n v="6743.8689283279273"/>
    <n v="1537"/>
    <m/>
    <n v="1514"/>
    <m/>
    <x v="1388"/>
    <n v="1514"/>
    <n v="21.236824983734547"/>
    <n v="4.3876831023603948"/>
    <n v="21.559445178335537"/>
    <n v="4.4543387901769664"/>
    <n v="4.8400999999999996"/>
    <s v="21-21,99 lei"/>
    <n v="21"/>
    <s v="4-4,99 euro"/>
    <n v="4"/>
  </r>
  <r>
    <n v="1851"/>
    <x v="26"/>
    <s v="COMUNA PUNGHINA"/>
    <x v="0"/>
    <n v="1"/>
    <m/>
    <s v="X"/>
    <s v="X"/>
    <n v="2000"/>
    <n v="2000"/>
    <n v="0"/>
    <n v="4000"/>
    <n v="826.42920600814034"/>
    <n v="2170"/>
    <m/>
    <n v="1005"/>
    <m/>
    <x v="526"/>
    <n v="1005"/>
    <n v="1.8433179723502304"/>
    <n v="0.38084295207748403"/>
    <n v="3.9800995024875623"/>
    <n v="0.82231761791854763"/>
    <n v="4.8400999999999996"/>
    <s v="1-1,99 lei"/>
    <n v="1"/>
    <s v="0-0,99 euro"/>
    <n v="0"/>
  </r>
  <r>
    <n v="1852"/>
    <x v="26"/>
    <s v="COMUNA ROGOVA"/>
    <x v="0"/>
    <n v="1"/>
    <m/>
    <s v="X"/>
    <s v="X"/>
    <n v="2200"/>
    <n v="7800"/>
    <n v="0"/>
    <n v="10000"/>
    <n v="2066.0730150203508"/>
    <n v="1165"/>
    <m/>
    <n v="1056"/>
    <m/>
    <x v="1664"/>
    <n v="1056"/>
    <n v="8.5836909871244629"/>
    <n v="1.7734532317771252"/>
    <n v="9.4696969696969688"/>
    <n v="1.9565085369510897"/>
    <n v="4.8400999999999996"/>
    <s v="8-8,99 lei"/>
    <n v="8"/>
    <s v="1-1,99 euro"/>
    <n v="1"/>
  </r>
  <r>
    <n v="1853"/>
    <x v="26"/>
    <s v="COMUNA SALCIA"/>
    <x v="0"/>
    <n v="1"/>
    <m/>
    <s v="X"/>
    <s v="X"/>
    <n v="3720"/>
    <n v="11784"/>
    <n v="0"/>
    <n v="15504"/>
    <n v="3203.239602487552"/>
    <n v="2320"/>
    <m/>
    <n v="1698"/>
    <m/>
    <x v="1665"/>
    <n v="1698"/>
    <n v="6.682758620689655"/>
    <n v="1.3807067252101517"/>
    <n v="9.1307420494699638"/>
    <n v="1.8864779755521508"/>
    <n v="4.8400999999999996"/>
    <s v="6-6,99 lei"/>
    <n v="6"/>
    <s v="1-1,99 euro"/>
    <n v="1"/>
  </r>
  <r>
    <n v="1857"/>
    <x v="26"/>
    <s v="COMUNA STÎNGĂCEAUA"/>
    <x v="0"/>
    <n v="1"/>
    <m/>
    <s v="X"/>
    <s v="X"/>
    <n v="270"/>
    <n v="7672"/>
    <n v="0"/>
    <n v="7942"/>
    <n v="1640.8751885291626"/>
    <n v="1055"/>
    <m/>
    <n v="821"/>
    <m/>
    <x v="1666"/>
    <n v="821"/>
    <n v="7.5279620853080571"/>
    <n v="1.5553319322551304"/>
    <n v="9.6735688185140081"/>
    <n v="1.9986299494874089"/>
    <n v="4.8400999999999996"/>
    <s v="7-7,99 lei"/>
    <n v="7"/>
    <s v="1-1,99 euro"/>
    <n v="1"/>
  </r>
  <r>
    <n v="1858"/>
    <x v="26"/>
    <s v="COMUNA SVINIŢA"/>
    <x v="0"/>
    <n v="1"/>
    <m/>
    <s v="X"/>
    <s v="X"/>
    <n v="200"/>
    <n v="11318"/>
    <n v="0"/>
    <n v="11518"/>
    <n v="2379.7028987004401"/>
    <n v="780"/>
    <m/>
    <n v="628"/>
    <m/>
    <x v="661"/>
    <n v="628"/>
    <n v="14.766666666666667"/>
    <n v="3.0509011521800513"/>
    <n v="18.340764331210192"/>
    <n v="3.789335825956115"/>
    <n v="4.8400999999999996"/>
    <s v="14-14,99 lei"/>
    <n v="14"/>
    <s v="3-3,99 euro"/>
    <n v="3"/>
  </r>
  <r>
    <n v="1854"/>
    <x v="26"/>
    <s v="COMUNA ŞIMIAN"/>
    <x v="0"/>
    <n v="1"/>
    <m/>
    <s v="X"/>
    <s v="X"/>
    <n v="12120"/>
    <n v="9219.76"/>
    <n v="0"/>
    <n v="21339.760000000002"/>
    <n v="4408.9502283010688"/>
    <n v="8584"/>
    <m/>
    <n v="4458"/>
    <m/>
    <x v="1667"/>
    <n v="4458"/>
    <n v="2.4859925442684068"/>
    <n v="0.51362421112547396"/>
    <n v="4.7868461193360252"/>
    <n v="0.98899735942150491"/>
    <n v="4.8400999999999996"/>
    <s v="2-2,99 lei"/>
    <n v="2"/>
    <s v="0-0,99 euro"/>
    <n v="0"/>
  </r>
  <r>
    <n v="1855"/>
    <x v="26"/>
    <s v="COMUNA ŞIŞEŞTI"/>
    <x v="0"/>
    <n v="1"/>
    <m/>
    <s v="X"/>
    <s v="X"/>
    <n v="1200"/>
    <n v="6008"/>
    <n v="0"/>
    <n v="7208"/>
    <n v="1489.2254292266689"/>
    <n v="2097"/>
    <m/>
    <n v="1243"/>
    <m/>
    <x v="1668"/>
    <n v="1243"/>
    <n v="3.4372913686218407"/>
    <n v="0.71016949414719543"/>
    <n v="5.7988736926790025"/>
    <n v="1.1980896453955503"/>
    <n v="4.8400999999999996"/>
    <s v="3-3,99 lei"/>
    <n v="3"/>
    <s v="0-0,99 euro"/>
    <n v="0"/>
  </r>
  <r>
    <n v="1856"/>
    <x v="26"/>
    <s v="COMUNA ŞOVARNA"/>
    <x v="0"/>
    <n v="1"/>
    <m/>
    <s v="X"/>
    <s v="X"/>
    <n v="1240"/>
    <n v="3264"/>
    <n v="0"/>
    <n v="4504"/>
    <n v="930.55928596516605"/>
    <n v="922"/>
    <m/>
    <n v="697"/>
    <m/>
    <x v="1669"/>
    <n v="697"/>
    <n v="4.8850325379609547"/>
    <n v="1.0092833904177505"/>
    <n v="6.4619799139167862"/>
    <n v="1.3350922323747003"/>
    <n v="4.8400999999999996"/>
    <s v="4-4,99 lei"/>
    <n v="4"/>
    <s v="1-1,99 euro"/>
    <n v="1"/>
  </r>
  <r>
    <n v="1859"/>
    <x v="26"/>
    <s v="COMUNA TÂMNA"/>
    <x v="0"/>
    <n v="1"/>
    <m/>
    <s v="X"/>
    <s v="X"/>
    <n v="0"/>
    <n v="10826"/>
    <n v="0"/>
    <n v="10826"/>
    <n v="2236.7306460610321"/>
    <n v="2425"/>
    <m/>
    <n v="1637"/>
    <m/>
    <x v="266"/>
    <n v="1637"/>
    <n v="4.4643298969072163"/>
    <n v="0.92236315301485861"/>
    <n v="6.6133170433720219"/>
    <n v="1.3663595883085107"/>
    <n v="4.8400999999999996"/>
    <s v="4-4,99 lei"/>
    <n v="4"/>
    <s v="0-0,99 euro"/>
    <n v="0"/>
  </r>
  <r>
    <n v="1860"/>
    <x v="26"/>
    <s v="COMUNA VÂNĂTORI"/>
    <x v="0"/>
    <n v="1"/>
    <m/>
    <s v="X"/>
    <s v="X"/>
    <n v="0"/>
    <n v="4765.7"/>
    <n v="0"/>
    <n v="4765.7"/>
    <n v="984.6284167682486"/>
    <n v="1610"/>
    <m/>
    <n v="1109"/>
    <m/>
    <x v="504"/>
    <n v="1109"/>
    <n v="2.9600621118012422"/>
    <n v="0.6115704451976699"/>
    <n v="4.2972948602344454"/>
    <n v="0.88785249483160378"/>
    <n v="4.8400999999999996"/>
    <s v="2-2,99 lei"/>
    <n v="2"/>
    <s v="0-0,99 euro"/>
    <n v="0"/>
  </r>
  <r>
    <n v="1861"/>
    <x v="26"/>
    <s v="COMUNA VÎNJULEŢ"/>
    <x v="0"/>
    <n v="1"/>
    <m/>
    <s v="X"/>
    <s v="X"/>
    <n v="0"/>
    <n v="2180"/>
    <n v="0"/>
    <n v="2180"/>
    <n v="450.40391727443654"/>
    <n v="1438"/>
    <m/>
    <n v="740"/>
    <m/>
    <x v="802"/>
    <n v="740"/>
    <n v="1.5159944367176634"/>
    <n v="0.31321551966233419"/>
    <n v="2.9459459459459461"/>
    <n v="0.60865394226275205"/>
    <n v="4.8400999999999996"/>
    <s v="1-1,99 lei"/>
    <n v="1"/>
    <s v="0-0,99 euro"/>
    <n v="0"/>
  </r>
  <r>
    <n v="1862"/>
    <x v="26"/>
    <s v="COMUNA VLĂDAIA"/>
    <x v="0"/>
    <n v="1"/>
    <m/>
    <s v="X"/>
    <s v="X"/>
    <n v="0"/>
    <n v="4092"/>
    <n v="0"/>
    <n v="4092"/>
    <n v="845.43707774632765"/>
    <n v="1273"/>
    <m/>
    <n v="775"/>
    <m/>
    <x v="1670"/>
    <n v="775"/>
    <n v="3.2144540455616655"/>
    <n v="0.66412967615579543"/>
    <n v="5.28"/>
    <n v="1.0908865519307454"/>
    <n v="4.8400999999999996"/>
    <s v="3-3,99 lei"/>
    <n v="3"/>
    <s v="0-0,99 euro"/>
    <n v="0"/>
  </r>
  <r>
    <n v="1863"/>
    <x v="26"/>
    <s v="COMUNA VOLOIAC"/>
    <x v="0"/>
    <n v="1"/>
    <m/>
    <s v="X"/>
    <s v="X"/>
    <n v="10360"/>
    <n v="14235.35"/>
    <n v="0"/>
    <n v="24595.35"/>
    <n v="5081.578892998079"/>
    <n v="1312"/>
    <m/>
    <n v="892"/>
    <m/>
    <x v="1671"/>
    <n v="892"/>
    <n v="18.746455792682926"/>
    <n v="3.8731546440534137"/>
    <n v="27.573262331838563"/>
    <n v="5.6968373239888779"/>
    <n v="4.8400999999999996"/>
    <s v="18-18,99 lei"/>
    <n v="18"/>
    <s v="3-3,99 euro"/>
    <n v="3"/>
  </r>
  <r>
    <n v="1864"/>
    <x v="26"/>
    <s v="COMUNA VRATA"/>
    <x v="0"/>
    <n v="1"/>
    <m/>
    <s v="X"/>
    <s v="X"/>
    <n v="0"/>
    <n v="5514.62"/>
    <n v="0"/>
    <n v="5514.62"/>
    <n v="1139.3607570091528"/>
    <n v="1518"/>
    <m/>
    <n v="894"/>
    <m/>
    <x v="1672"/>
    <n v="894"/>
    <n v="3.6328194993412386"/>
    <n v="0.75056703360286747"/>
    <n v="6.1684787472035794"/>
    <n v="1.2744527483323858"/>
    <n v="4.8400999999999996"/>
    <s v="3-3,99 lei"/>
    <n v="3"/>
    <s v="0-0,99 euro"/>
    <n v="0"/>
  </r>
  <r>
    <n v="1799"/>
    <x v="26"/>
    <s v="MUNICIPIUL DROBETA-TURNU SEVERIN"/>
    <x v="0"/>
    <n v="1"/>
    <m/>
    <s v="X"/>
    <s v="X"/>
    <n v="16800"/>
    <n v="291102"/>
    <n v="40627"/>
    <n v="348529"/>
    <n v="72008.636185202791"/>
    <n v="88949"/>
    <m/>
    <n v="32470"/>
    <m/>
    <x v="1673"/>
    <n v="32470"/>
    <n v="3.9183014986115641"/>
    <n v="0.80954969909951535"/>
    <n v="10.733877425315676"/>
    <n v="2.2176974494980839"/>
    <n v="4.8400999999999996"/>
    <s v="3-3,99 lei"/>
    <n v="3"/>
    <s v="0-0,99 euro"/>
    <n v="0"/>
  </r>
  <r>
    <n v="1800"/>
    <x v="26"/>
    <s v="MUNICIPIUL ORŞOVA"/>
    <x v="0"/>
    <n v="1"/>
    <m/>
    <s v="X"/>
    <s v="X"/>
    <n v="4000"/>
    <n v="13411.96"/>
    <n v="0"/>
    <n v="17411.96"/>
    <n v="3597.4380694613747"/>
    <n v="10495"/>
    <m/>
    <n v="4517"/>
    <m/>
    <x v="1674"/>
    <n v="4517"/>
    <n v="1.6590719390185802"/>
    <n v="0.34277637631837776"/>
    <n v="3.8547620101837499"/>
    <n v="0.79642197685662486"/>
    <n v="4.8400999999999996"/>
    <s v="1-1,99 lei"/>
    <n v="1"/>
    <s v="0-0,99 euro"/>
    <n v="0"/>
  </r>
  <r>
    <n v="1801"/>
    <x v="26"/>
    <s v="ORAȘUL BAIA DE ARAMĂ"/>
    <x v="0"/>
    <n v="1"/>
    <m/>
    <s v="X"/>
    <s v="X"/>
    <n v="9570"/>
    <n v="749.4"/>
    <n v="0"/>
    <n v="10319.4"/>
    <n v="2132.0633871201007"/>
    <n v="4562"/>
    <m/>
    <n v="2832"/>
    <m/>
    <x v="1675"/>
    <n v="2832"/>
    <n v="2.262034195528277"/>
    <n v="0.46735278104342409"/>
    <n v="3.6438559322033899"/>
    <n v="0.75284724121472479"/>
    <n v="4.8400999999999996"/>
    <s v="2-2,99 lei"/>
    <n v="2"/>
    <s v="0-0,99 euro"/>
    <n v="0"/>
  </r>
  <r>
    <n v="1802"/>
    <x v="26"/>
    <s v="ORAȘUL STREHAIA"/>
    <x v="0"/>
    <n v="1"/>
    <m/>
    <s v="X"/>
    <s v="X"/>
    <n v="0"/>
    <n v="14462.59"/>
    <n v="0"/>
    <n v="14462.59"/>
    <n v="2988.0766926303177"/>
    <n v="9038"/>
    <m/>
    <n v="4886"/>
    <m/>
    <x v="1676"/>
    <n v="4886"/>
    <n v="1.6001980526665192"/>
    <n v="0.33061260153024097"/>
    <n v="2.9600061399918132"/>
    <n v="0.61155888101316369"/>
    <n v="4.8400999999999996"/>
    <s v="1-1,99 lei"/>
    <n v="1"/>
    <s v="0-0,99 euro"/>
    <n v="0"/>
  </r>
  <r>
    <n v="1803"/>
    <x v="26"/>
    <s v="ORAȘUL VÎNJU MARE"/>
    <x v="0"/>
    <n v="1"/>
    <m/>
    <s v="X"/>
    <s v="X"/>
    <n v="0"/>
    <n v="10000"/>
    <n v="0"/>
    <n v="10000"/>
    <n v="2066.0730150203508"/>
    <n v="4824"/>
    <m/>
    <n v="2899"/>
    <m/>
    <x v="1677"/>
    <n v="2899"/>
    <n v="2.0729684908789388"/>
    <n v="0.42829042599924355"/>
    <n v="3.4494653328734048"/>
    <n v="0.71268472404979333"/>
    <n v="4.8400999999999996"/>
    <s v="2-2,99 lei"/>
    <n v="2"/>
    <s v="0-0,99 euro"/>
    <n v="0"/>
  </r>
  <r>
    <m/>
    <x v="27"/>
    <s v="A JUDEȚ"/>
    <x v="0"/>
    <m/>
    <m/>
    <m/>
    <m/>
    <n v="0"/>
    <n v="487.88"/>
    <n v="0"/>
    <n v="487.88"/>
    <n v="100.79957025681288"/>
    <m/>
    <m/>
    <m/>
    <m/>
    <x v="0"/>
    <n v="0"/>
    <m/>
    <m/>
    <m/>
    <m/>
    <n v="4.8400999999999996"/>
    <m/>
    <m/>
    <m/>
    <m/>
  </r>
  <r>
    <n v="3111"/>
    <x v="27"/>
    <s v="SECTORUL 1"/>
    <x v="0"/>
    <n v="1"/>
    <m/>
    <s v="X"/>
    <s v="X"/>
    <n v="171000"/>
    <n v="466611"/>
    <n v="0"/>
    <n v="637611"/>
    <n v="131735.0881180141"/>
    <n v="212547"/>
    <m/>
    <n v="91112"/>
    <m/>
    <x v="1678"/>
    <n v="91112"/>
    <n v="2.9998588547474205"/>
    <n v="0.61979274286635"/>
    <n v="6.9981012380367025"/>
    <n v="1.4458588124288141"/>
    <n v="4.8400999999999996"/>
    <s v="3-3,99 lei"/>
    <n v="3"/>
    <s v="0-0,99 euro"/>
    <n v="0"/>
  </r>
  <r>
    <n v="3112"/>
    <x v="27"/>
    <s v="SECTORUL 2"/>
    <x v="0"/>
    <n v="1"/>
    <m/>
    <s v="X"/>
    <s v="X"/>
    <n v="50400"/>
    <n v="300325.38"/>
    <n v="0"/>
    <n v="350725.38"/>
    <n v="72462.424330075824"/>
    <n v="308019"/>
    <m/>
    <n v="116970"/>
    <m/>
    <x v="1679"/>
    <n v="116970"/>
    <n v="1.1386485249286571"/>
    <n v="0.23525309909478254"/>
    <n v="2.9984216465760452"/>
    <n v="0.61949580516436542"/>
    <n v="4.8400999999999996"/>
    <s v="1-1,99 lei"/>
    <n v="1"/>
    <s v="0-0,99 euro"/>
    <n v="0"/>
  </r>
  <r>
    <n v="3113"/>
    <x v="27"/>
    <s v="SECTORUL 3"/>
    <x v="0"/>
    <n v="1"/>
    <m/>
    <s v="X"/>
    <s v="X"/>
    <n v="56610"/>
    <n v="83866.44"/>
    <n v="0"/>
    <n v="140476.44"/>
    <n v="29023.458193012542"/>
    <n v="445329"/>
    <m/>
    <n v="137180"/>
    <m/>
    <x v="1680"/>
    <n v="137180"/>
    <n v="0.31544417722627544"/>
    <n v="6.5173070231250477E-2"/>
    <n v="1.0240300335325849"/>
    <n v="0.21157208188520588"/>
    <n v="4.8400999999999996"/>
    <s v="0-0,99 lei"/>
    <n v="0"/>
    <s v="0-0,99 euro"/>
    <n v="0"/>
  </r>
  <r>
    <n v="3114"/>
    <x v="27"/>
    <s v="SECTORUL 4"/>
    <x v="0"/>
    <n v="1"/>
    <m/>
    <s v="X"/>
    <s v="X"/>
    <n v="38400"/>
    <n v="273865"/>
    <n v="0"/>
    <n v="312265"/>
    <n v="64516.229003532993"/>
    <n v="276112"/>
    <m/>
    <n v="104743"/>
    <m/>
    <x v="1681"/>
    <n v="104743"/>
    <n v="1.1309359969867301"/>
    <n v="0.233659634508942"/>
    <n v="2.9812493436315552"/>
    <n v="0.615947881992429"/>
    <n v="4.8400999999999996"/>
    <s v="1-1,99 lei"/>
    <n v="1"/>
    <s v="0-0,99 euro"/>
    <n v="0"/>
  </r>
  <r>
    <n v="3115"/>
    <x v="27"/>
    <s v="SECTORUL 5"/>
    <x v="0"/>
    <n v="1"/>
    <m/>
    <s v="X"/>
    <s v="X"/>
    <n v="133100"/>
    <n v="519235.76"/>
    <n v="0"/>
    <n v="652335.76"/>
    <n v="134777.3310468792"/>
    <n v="247131"/>
    <m/>
    <n v="94831"/>
    <m/>
    <x v="1682"/>
    <n v="94831"/>
    <n v="2.639635496963149"/>
    <n v="0.54536796697653955"/>
    <n v="6.8789294639938419"/>
    <n v="1.4212370537786083"/>
    <n v="4.8400999999999996"/>
    <s v="2-2,99 lei"/>
    <n v="2"/>
    <s v="0-0,99 euro"/>
    <n v="0"/>
  </r>
  <r>
    <n v="3116"/>
    <x v="27"/>
    <s v="SECTORUL 6"/>
    <x v="0"/>
    <n v="1"/>
    <m/>
    <s v="X"/>
    <s v="X"/>
    <n v="549475"/>
    <n v="721003.66"/>
    <n v="0"/>
    <n v="1270478.6600000001"/>
    <n v="262490.16755852156"/>
    <n v="329817"/>
    <m/>
    <n v="127168"/>
    <m/>
    <x v="1683"/>
    <n v="127168"/>
    <n v="3.8520714820642965"/>
    <n v="0.79586609410224929"/>
    <n v="9.9905531265727241"/>
    <n v="2.06412122199391"/>
    <n v="4.8400999999999996"/>
    <s v="3-3,99 lei"/>
    <n v="3"/>
    <s v="0-0,99 euro"/>
    <n v="0"/>
  </r>
  <r>
    <m/>
    <x v="28"/>
    <s v="A JUDEȚ"/>
    <x v="0"/>
    <m/>
    <m/>
    <m/>
    <m/>
    <n v="0"/>
    <n v="5057.26"/>
    <n v="0"/>
    <n v="5057.26"/>
    <n v="1044.866841594182"/>
    <m/>
    <m/>
    <m/>
    <m/>
    <x v="0"/>
    <n v="0"/>
    <m/>
    <m/>
    <m/>
    <m/>
    <n v="4.8400999999999996"/>
    <m/>
    <m/>
    <m/>
    <m/>
  </r>
  <r>
    <n v="2402"/>
    <x v="28"/>
    <s v="COMUNA ACĂŢARI"/>
    <x v="0"/>
    <n v="1"/>
    <m/>
    <s v="X"/>
    <s v="X"/>
    <n v="11200"/>
    <n v="5754"/>
    <n v="0"/>
    <n v="16954"/>
    <n v="3502.8201896655032"/>
    <n v="3764"/>
    <m/>
    <n v="2052"/>
    <m/>
    <x v="1684"/>
    <n v="2052"/>
    <n v="4.5042507970244419"/>
    <n v="0.93061110246161083"/>
    <n v="8.2621832358674467"/>
    <n v="1.7070273828779254"/>
    <n v="4.8400999999999996"/>
    <s v="4-4,99 lei"/>
    <n v="4"/>
    <s v="0-0,99 euro"/>
    <n v="0"/>
  </r>
  <r>
    <n v="2403"/>
    <x v="28"/>
    <s v="COMUNA ADĂMUŞ"/>
    <x v="0"/>
    <n v="1"/>
    <m/>
    <s v="X"/>
    <s v="X"/>
    <n v="1800"/>
    <n v="2734"/>
    <n v="0"/>
    <n v="4534"/>
    <n v="936.75750501022708"/>
    <n v="4464"/>
    <m/>
    <n v="1969"/>
    <m/>
    <x v="1685"/>
    <n v="1969"/>
    <n v="1.0156810035842294"/>
    <n v="0.20984711133741646"/>
    <n v="2.3026917216861351"/>
    <n v="0.47575292280864756"/>
    <n v="4.8400999999999996"/>
    <s v="1-1,99 lei"/>
    <n v="1"/>
    <s v="0-0,99 euro"/>
    <n v="0"/>
  </r>
  <r>
    <n v="2404"/>
    <x v="28"/>
    <s v="COMUNA ALBEŞTI"/>
    <x v="0"/>
    <n v="1"/>
    <m/>
    <s v="X"/>
    <s v="X"/>
    <n v="7800"/>
    <n v="15918.24"/>
    <n v="0"/>
    <n v="23718.239999999998"/>
    <n v="4900.3615627776289"/>
    <n v="4996"/>
    <m/>
    <n v="2344"/>
    <m/>
    <x v="1686"/>
    <n v="2344"/>
    <n v="4.7474459567654117"/>
    <n v="0.98085699815404903"/>
    <n v="10.118703071672353"/>
    <n v="2.0905979363385789"/>
    <n v="4.8400999999999996"/>
    <s v="4-4,99 lei"/>
    <n v="4"/>
    <s v="0-0,99 euro"/>
    <n v="0"/>
  </r>
  <r>
    <n v="2405"/>
    <x v="28"/>
    <s v="COMUNA ALUNIŞ"/>
    <x v="0"/>
    <n v="1"/>
    <m/>
    <s v="X"/>
    <s v="X"/>
    <n v="0"/>
    <n v="10473"/>
    <n v="0"/>
    <n v="10473"/>
    <n v="2163.7982686308137"/>
    <n v="2518"/>
    <m/>
    <n v="1537"/>
    <m/>
    <x v="797"/>
    <n v="1537"/>
    <n v="4.1592533756949956"/>
    <n v="0.85933211621557337"/>
    <n v="6.8139232270657129"/>
    <n v="1.4078062905860858"/>
    <n v="4.8400999999999996"/>
    <s v="4-4,99 lei"/>
    <n v="4"/>
    <s v="0-0,99 euro"/>
    <n v="0"/>
  </r>
  <r>
    <n v="2406"/>
    <x v="28"/>
    <s v="COMUNA APOLD"/>
    <x v="0"/>
    <n v="1"/>
    <m/>
    <s v="X"/>
    <s v="X"/>
    <n v="3000"/>
    <n v="25280"/>
    <n v="0"/>
    <n v="28280"/>
    <n v="5842.8544864775522"/>
    <n v="2496"/>
    <m/>
    <n v="1313"/>
    <m/>
    <x v="1031"/>
    <n v="1313"/>
    <n v="11.330128205128204"/>
    <n v="2.3408872141336348"/>
    <n v="21.53846153846154"/>
    <n v="4.4500034169669096"/>
    <n v="4.8400999999999996"/>
    <s v="11-11,99 lei"/>
    <n v="11"/>
    <s v="2-2,99 euro"/>
    <n v="2"/>
  </r>
  <r>
    <n v="2407"/>
    <x v="28"/>
    <s v="COMUNA AŢINTIŞ"/>
    <x v="0"/>
    <n v="1"/>
    <m/>
    <s v="X"/>
    <s v="X"/>
    <n v="0"/>
    <n v="4981.34"/>
    <n v="0"/>
    <n v="4981.34"/>
    <n v="1029.1812152641476"/>
    <n v="1202"/>
    <m/>
    <n v="829"/>
    <m/>
    <x v="1687"/>
    <n v="829"/>
    <n v="4.1442096505823631"/>
    <n v="0.85622397276551376"/>
    <n v="6.0088540410132696"/>
    <n v="1.2414731185333505"/>
    <n v="4.8400999999999996"/>
    <s v="4-4,99 lei"/>
    <n v="4"/>
    <s v="0-0,99 euro"/>
    <n v="0"/>
  </r>
  <r>
    <n v="2408"/>
    <x v="28"/>
    <s v="COMUNA BAHNEA"/>
    <x v="0"/>
    <n v="1"/>
    <m/>
    <s v="X"/>
    <s v="X"/>
    <n v="4000"/>
    <n v="13165.22"/>
    <n v="0"/>
    <n v="17165.22"/>
    <n v="3546.459783888763"/>
    <n v="2788"/>
    <m/>
    <n v="1506"/>
    <m/>
    <x v="1688"/>
    <n v="1506"/>
    <n v="6.1568220946915355"/>
    <n v="1.2720443988123253"/>
    <n v="11.39788844621514"/>
    <n v="2.3548869746937338"/>
    <n v="4.8400999999999996"/>
    <s v="6-6,99 lei"/>
    <n v="6"/>
    <s v="1-1,99 euro"/>
    <n v="1"/>
  </r>
  <r>
    <n v="2409"/>
    <x v="28"/>
    <s v="COMUNA BAND"/>
    <x v="0"/>
    <n v="1"/>
    <m/>
    <s v="X"/>
    <s v="X"/>
    <n v="3080"/>
    <n v="6735"/>
    <n v="0"/>
    <n v="9815"/>
    <n v="2027.8506642424745"/>
    <n v="4825"/>
    <m/>
    <n v="2608"/>
    <m/>
    <x v="1689"/>
    <n v="2608"/>
    <n v="2.0341968911917099"/>
    <n v="0.42027993041294809"/>
    <n v="3.7634202453987728"/>
    <n v="0.77755010131996727"/>
    <n v="4.8400999999999996"/>
    <s v="2-2,99 lei"/>
    <n v="2"/>
    <s v="0-0,99 euro"/>
    <n v="0"/>
  </r>
  <r>
    <n v="2410"/>
    <x v="28"/>
    <s v="COMUNA BATOŞ"/>
    <x v="0"/>
    <n v="1"/>
    <m/>
    <s v="X"/>
    <s v="X"/>
    <n v="2000"/>
    <n v="14004.35"/>
    <n v="0"/>
    <n v="16004.35"/>
    <n v="3306.6155657940953"/>
    <n v="3387"/>
    <m/>
    <n v="1652"/>
    <m/>
    <x v="1690"/>
    <n v="1652"/>
    <n v="4.7252288160614118"/>
    <n v="0.97626677466610434"/>
    <n v="9.6878631961259085"/>
    <n v="2.0015832722724549"/>
    <n v="4.8400999999999996"/>
    <s v="4-4,99 lei"/>
    <n v="4"/>
    <s v="0-0,99 euro"/>
    <n v="0"/>
  </r>
  <r>
    <n v="2411"/>
    <x v="28"/>
    <s v="COMUNA BĂGACIU"/>
    <x v="0"/>
    <n v="1"/>
    <m/>
    <s v="X"/>
    <s v="X"/>
    <n v="600"/>
    <n v="4959"/>
    <n v="0"/>
    <n v="5559"/>
    <n v="1148.5299890498131"/>
    <n v="2045"/>
    <m/>
    <n v="934"/>
    <m/>
    <x v="1691"/>
    <n v="934"/>
    <n v="2.7183374083129586"/>
    <n v="0.56162835650357612"/>
    <n v="5.9518201284796577"/>
    <n v="1.2296894957706779"/>
    <n v="4.8400999999999996"/>
    <s v="2-2,99 lei"/>
    <n v="2"/>
    <s v="0-0,99 euro"/>
    <n v="0"/>
  </r>
  <r>
    <n v="2412"/>
    <x v="28"/>
    <s v="COMUNA BĂLA"/>
    <x v="0"/>
    <n v="1"/>
    <m/>
    <s v="X"/>
    <s v="X"/>
    <n v="400"/>
    <n v="2368.5"/>
    <n v="0"/>
    <n v="2768.5"/>
    <n v="571.99231420838419"/>
    <n v="565"/>
    <m/>
    <n v="423"/>
    <m/>
    <x v="1692"/>
    <n v="423"/>
    <n v="4.9000000000000004"/>
    <n v="1.012375777359972"/>
    <n v="6.5449172576832151"/>
    <n v="1.3522276931640289"/>
    <n v="4.8400999999999996"/>
    <s v="4-4,99 lei"/>
    <n v="4"/>
    <s v="1-1,99 euro"/>
    <n v="1"/>
  </r>
  <r>
    <n v="2413"/>
    <x v="28"/>
    <s v="COMUNA BĂLĂUŞERI"/>
    <x v="0"/>
    <n v="1"/>
    <m/>
    <s v="X"/>
    <s v="X"/>
    <n v="2200"/>
    <n v="8112"/>
    <n v="0"/>
    <n v="10312"/>
    <n v="2130.534493088986"/>
    <n v="3831"/>
    <m/>
    <n v="2134"/>
    <m/>
    <x v="1693"/>
    <n v="2134"/>
    <n v="2.6917253980683893"/>
    <n v="0.55613012087940117"/>
    <n v="4.8322399250234298"/>
    <n v="0.99837605111948735"/>
    <n v="4.8400999999999996"/>
    <s v="2-2,99 lei"/>
    <n v="2"/>
    <s v="0-0,99 euro"/>
    <n v="0"/>
  </r>
  <r>
    <n v="2414"/>
    <x v="28"/>
    <s v="COMUNA BEICA DE JOS"/>
    <x v="0"/>
    <n v="1"/>
    <m/>
    <s v="X"/>
    <s v="X"/>
    <n v="4000"/>
    <n v="11474"/>
    <n v="0"/>
    <n v="15474"/>
    <n v="3197.0413834424912"/>
    <n v="1694"/>
    <m/>
    <n v="836"/>
    <m/>
    <x v="1694"/>
    <n v="836"/>
    <n v="9.1345926800472252"/>
    <n v="1.8872735439448001"/>
    <n v="18.509569377990431"/>
    <n v="3.8242121811513052"/>
    <n v="4.8400999999999996"/>
    <s v="9-9,99 lei"/>
    <n v="9"/>
    <s v="1-1,99 euro"/>
    <n v="1"/>
  </r>
  <r>
    <n v="2415"/>
    <x v="28"/>
    <s v="COMUNA BERENI"/>
    <x v="0"/>
    <n v="1"/>
    <m/>
    <s v="X"/>
    <s v="X"/>
    <n v="5596"/>
    <n v="6434"/>
    <n v="0"/>
    <n v="12030"/>
    <n v="2485.4858370694824"/>
    <n v="1013"/>
    <m/>
    <n v="545"/>
    <m/>
    <x v="1695"/>
    <n v="545"/>
    <n v="11.875616979269497"/>
    <n v="2.4535891777586203"/>
    <n v="22.073394495412845"/>
    <n v="4.560524471687124"/>
    <n v="4.8400999999999996"/>
    <s v="11-11,99 lei"/>
    <n v="11"/>
    <s v="2-2,99 euro"/>
    <n v="2"/>
  </r>
  <r>
    <n v="2416"/>
    <x v="28"/>
    <s v="COMUNA BICHIŞ"/>
    <x v="0"/>
    <n v="1"/>
    <m/>
    <s v="X"/>
    <s v="X"/>
    <n v="2400"/>
    <n v="6046.18"/>
    <n v="0"/>
    <n v="8446.18"/>
    <n v="1745.0424578004588"/>
    <n v="645"/>
    <m/>
    <n v="400"/>
    <m/>
    <x v="1696"/>
    <n v="400"/>
    <n v="13.094852713178295"/>
    <n v="2.70549218263637"/>
    <n v="21.115449999999999"/>
    <n v="4.3626061445011466"/>
    <n v="4.8400999999999996"/>
    <s v="13-13,99 lei"/>
    <n v="13"/>
    <s v="2-2,99 euro"/>
    <n v="2"/>
  </r>
  <r>
    <n v="2417"/>
    <x v="28"/>
    <s v="COMUNA BOGATA"/>
    <x v="0"/>
    <n v="1"/>
    <m/>
    <s v="X"/>
    <s v="X"/>
    <n v="0"/>
    <n v="6663.71"/>
    <n v="0"/>
    <n v="6663.71"/>
    <n v="1376.7711410921263"/>
    <n v="1534"/>
    <m/>
    <n v="1058"/>
    <m/>
    <x v="1697"/>
    <n v="1058"/>
    <n v="4.3440091264667533"/>
    <n v="0.89750400331950864"/>
    <n v="6.2984026465028355"/>
    <n v="1.3012959745672272"/>
    <n v="4.8400999999999996"/>
    <s v="4-4,99 lei"/>
    <n v="4"/>
    <s v="0-0,99 euro"/>
    <n v="0"/>
  </r>
  <r>
    <n v="2418"/>
    <x v="28"/>
    <s v="COMUNA BRÂNCOVENEŞTI"/>
    <x v="0"/>
    <n v="1"/>
    <m/>
    <s v="X"/>
    <s v="X"/>
    <n v="0"/>
    <n v="9019"/>
    <n v="0"/>
    <n v="9019"/>
    <n v="1863.3912522468545"/>
    <n v="3314"/>
    <m/>
    <n v="1493"/>
    <m/>
    <x v="1698"/>
    <n v="1493"/>
    <n v="2.7214846107423054"/>
    <n v="0.5622785915047841"/>
    <n v="6.0408573342263896"/>
    <n v="1.2480852325832916"/>
    <n v="4.8400999999999996"/>
    <s v="2-2,99 lei"/>
    <n v="2"/>
    <s v="0-0,99 euro"/>
    <n v="0"/>
  </r>
  <r>
    <n v="2419"/>
    <x v="28"/>
    <s v="COMUNA BREAZA"/>
    <x v="0"/>
    <n v="1"/>
    <m/>
    <s v="X"/>
    <s v="X"/>
    <n v="1500"/>
    <n v="2427"/>
    <n v="0"/>
    <n v="3927"/>
    <n v="811.34687299849179"/>
    <n v="2057"/>
    <m/>
    <n v="1275"/>
    <m/>
    <x v="1699"/>
    <n v="1275"/>
    <n v="1.9090909090909092"/>
    <n v="0.39443212104933972"/>
    <n v="3.08"/>
    <n v="0.63635048862626808"/>
    <n v="4.8400999999999996"/>
    <s v="1-1,99 lei"/>
    <n v="1"/>
    <s v="0-0,99 euro"/>
    <n v="0"/>
  </r>
  <r>
    <n v="2420"/>
    <x v="28"/>
    <s v="COMUNA CEUAŞU DE CÂMPIE"/>
    <x v="0"/>
    <n v="1"/>
    <m/>
    <s v="X"/>
    <s v="X"/>
    <n v="0"/>
    <n v="46068"/>
    <n v="0"/>
    <n v="46068"/>
    <n v="9517.9851655957536"/>
    <n v="4882"/>
    <m/>
    <n v="2473"/>
    <m/>
    <x v="1700"/>
    <n v="2473"/>
    <n v="9.4362965997541988"/>
    <n v="1.9496077766480446"/>
    <n v="18.628386575010108"/>
    <n v="3.8487606815995767"/>
    <n v="4.8400999999999996"/>
    <s v="9-9,99 lei"/>
    <n v="9"/>
    <s v="1-1,99 euro"/>
    <n v="1"/>
  </r>
  <r>
    <n v="2421"/>
    <x v="28"/>
    <s v="COMUNA CHEŢANI"/>
    <x v="0"/>
    <n v="1"/>
    <m/>
    <s v="X"/>
    <s v="X"/>
    <n v="0"/>
    <n v="18000"/>
    <n v="0"/>
    <n v="18000"/>
    <n v="3718.9314270366317"/>
    <n v="2057"/>
    <m/>
    <n v="1271"/>
    <m/>
    <x v="1699"/>
    <n v="1271"/>
    <n v="8.7506076810889653"/>
    <n v="1.8079394394927719"/>
    <n v="14.162077104642014"/>
    <n v="2.925988534253841"/>
    <n v="4.8400999999999996"/>
    <s v="8-8,99 lei"/>
    <n v="8"/>
    <s v="1-1,99 euro"/>
    <n v="1"/>
  </r>
  <r>
    <n v="2422"/>
    <x v="28"/>
    <s v="COMUNA CHIBED"/>
    <x v="0"/>
    <n v="1"/>
    <m/>
    <s v="X"/>
    <s v="X"/>
    <n v="1350"/>
    <n v="7300"/>
    <n v="0"/>
    <n v="8650"/>
    <n v="1787.1531579926036"/>
    <n v="1351"/>
    <m/>
    <n v="524"/>
    <m/>
    <x v="1701"/>
    <n v="524"/>
    <n v="6.4026646928201334"/>
    <n v="1.3228372746059243"/>
    <n v="16.507633587786259"/>
    <n v="3.410597629756877"/>
    <n v="4.8400999999999996"/>
    <s v="6-6,99 lei"/>
    <n v="6"/>
    <s v="1-1,99 euro"/>
    <n v="1"/>
  </r>
  <r>
    <n v="2423"/>
    <x v="28"/>
    <s v="COMUNA CHIHERU DE JOS"/>
    <x v="0"/>
    <n v="1"/>
    <m/>
    <s v="X"/>
    <s v="X"/>
    <n v="4000"/>
    <n v="7298.27"/>
    <n v="0"/>
    <n v="11298.27"/>
    <n v="2334.305076341398"/>
    <n v="1270"/>
    <m/>
    <n v="882"/>
    <m/>
    <x v="1702"/>
    <n v="882"/>
    <n v="8.8962755905511823"/>
    <n v="1.8380354931822032"/>
    <n v="12.809829931972789"/>
    <n v="2.6466043949448959"/>
    <n v="4.8400999999999996"/>
    <s v="8-8,99 lei"/>
    <n v="8"/>
    <s v="1-1,99 euro"/>
    <n v="1"/>
  </r>
  <r>
    <n v="2424"/>
    <x v="28"/>
    <s v="COMUNA COROISÂNMĂRTIN"/>
    <x v="0"/>
    <n v="1"/>
    <m/>
    <s v="X"/>
    <s v="X"/>
    <n v="0"/>
    <n v="4100"/>
    <n v="0"/>
    <n v="4100"/>
    <n v="847.0899361583439"/>
    <n v="1159"/>
    <m/>
    <n v="710"/>
    <m/>
    <x v="1703"/>
    <n v="710"/>
    <n v="3.5375323554788611"/>
    <n v="0.73088001394162549"/>
    <n v="5.774647887323944"/>
    <n v="1.1930844171244281"/>
    <n v="4.8400999999999996"/>
    <s v="3-3,99 lei"/>
    <n v="3"/>
    <s v="0-0,99 euro"/>
    <n v="0"/>
  </r>
  <r>
    <n v="2425"/>
    <x v="28"/>
    <s v="COMUNA CORUNCA"/>
    <x v="0"/>
    <n v="1"/>
    <m/>
    <s v="X"/>
    <s v="X"/>
    <n v="3500"/>
    <n v="23242.69"/>
    <n v="0"/>
    <n v="26742.69"/>
    <n v="5525.2350158054587"/>
    <n v="2980"/>
    <m/>
    <n v="1675"/>
    <m/>
    <x v="1092"/>
    <n v="1675"/>
    <n v="8.9740570469798655"/>
    <n v="1.8541057100018319"/>
    <n v="15.965785074626865"/>
    <n v="3.2986477706301245"/>
    <n v="4.8400999999999996"/>
    <s v="8-8,99 lei"/>
    <n v="8"/>
    <s v="1-1,99 euro"/>
    <n v="1"/>
  </r>
  <r>
    <n v="2426"/>
    <x v="28"/>
    <s v="COMUNA COZMA"/>
    <x v="0"/>
    <n v="1"/>
    <m/>
    <s v="X"/>
    <s v="X"/>
    <n v="900"/>
    <n v="2705"/>
    <n v="0"/>
    <n v="3605"/>
    <n v="744.81932191483656"/>
    <n v="422"/>
    <m/>
    <n v="213"/>
    <m/>
    <x v="1704"/>
    <n v="213"/>
    <n v="8.5426540284360186"/>
    <n v="1.7649746964806554"/>
    <n v="16.92488262910798"/>
    <n v="3.4968043282386692"/>
    <n v="4.8400999999999996"/>
    <s v="8-8,99 lei"/>
    <n v="8"/>
    <s v="1-1,99 euro"/>
    <n v="1"/>
  </r>
  <r>
    <n v="2427"/>
    <x v="28"/>
    <s v="COMUNA CRĂCIUNEŞTI"/>
    <x v="0"/>
    <n v="1"/>
    <m/>
    <s v="X"/>
    <s v="X"/>
    <n v="3000"/>
    <n v="17049.919999999998"/>
    <n v="0"/>
    <n v="20049.919999999998"/>
    <n v="4142.4598665316835"/>
    <n v="3289"/>
    <m/>
    <n v="1916"/>
    <m/>
    <x v="1705"/>
    <n v="1916"/>
    <n v="6.0960535117056853"/>
    <n v="1.2594891658655165"/>
    <n v="10.46446764091858"/>
    <n v="2.1620354209455552"/>
    <n v="4.8400999999999996"/>
    <s v="6-6,99 lei"/>
    <n v="6"/>
    <s v="1-1,99 euro"/>
    <n v="1"/>
  </r>
  <r>
    <n v="2428"/>
    <x v="28"/>
    <s v="COMUNA CRĂIEŞTI"/>
    <x v="0"/>
    <n v="1"/>
    <m/>
    <s v="X"/>
    <s v="X"/>
    <n v="4594"/>
    <n v="2065"/>
    <n v="0"/>
    <n v="6659"/>
    <n v="1375.7980207020516"/>
    <n v="703"/>
    <m/>
    <n v="513"/>
    <m/>
    <x v="1706"/>
    <n v="513"/>
    <n v="9.4722617354196306"/>
    <n v="1.9570384362760336"/>
    <n v="12.980506822612085"/>
    <n v="2.6818674867486387"/>
    <n v="4.8400999999999996"/>
    <s v="9-9,99 lei"/>
    <n v="9"/>
    <s v="1-1,99 euro"/>
    <n v="1"/>
  </r>
  <r>
    <n v="2429"/>
    <x v="28"/>
    <s v="COMUNA CRISTEŞTI"/>
    <x v="0"/>
    <n v="1"/>
    <m/>
    <s v="X"/>
    <s v="X"/>
    <n v="2900"/>
    <n v="9986.7999999999993"/>
    <n v="0"/>
    <n v="12886.8"/>
    <n v="2662.5069729964257"/>
    <n v="5001"/>
    <m/>
    <n v="2559"/>
    <m/>
    <x v="1707"/>
    <n v="2559"/>
    <n v="2.5768446310737851"/>
    <n v="0.53239491561616192"/>
    <n v="5.0358733880422033"/>
    <n v="1.0404482114093105"/>
    <n v="4.8400999999999996"/>
    <s v="2-2,99 lei"/>
    <n v="2"/>
    <s v="0-0,99 euro"/>
    <n v="0"/>
  </r>
  <r>
    <n v="2430"/>
    <x v="28"/>
    <s v="COMUNA CUCERDEA"/>
    <x v="0"/>
    <n v="1"/>
    <m/>
    <s v="X"/>
    <s v="X"/>
    <n v="1500"/>
    <n v="5445"/>
    <n v="0"/>
    <n v="6945"/>
    <n v="1434.8877089316338"/>
    <n v="1127"/>
    <m/>
    <n v="721"/>
    <m/>
    <x v="406"/>
    <n v="721"/>
    <n v="6.162377994676131"/>
    <n v="1.273192288315558"/>
    <n v="9.6324549237170594"/>
    <n v="1.9901355186291732"/>
    <n v="4.8400999999999996"/>
    <s v="6-6,99 lei"/>
    <n v="6"/>
    <s v="1-1,99 euro"/>
    <n v="1"/>
  </r>
  <r>
    <n v="2431"/>
    <x v="28"/>
    <s v="COMUNA CUCI"/>
    <x v="0"/>
    <n v="1"/>
    <m/>
    <s v="X"/>
    <s v="X"/>
    <n v="0"/>
    <n v="2479"/>
    <n v="0"/>
    <n v="2479"/>
    <n v="512.17950042354505"/>
    <n v="1519"/>
    <m/>
    <n v="952"/>
    <m/>
    <x v="363"/>
    <n v="952"/>
    <n v="1.6319947333772218"/>
    <n v="0.33718202792860108"/>
    <n v="2.6039915966386555"/>
    <n v="0.53800367691548845"/>
    <n v="4.8400999999999996"/>
    <s v="1-1,99 lei"/>
    <n v="1"/>
    <s v="0-0,99 euro"/>
    <n v="0"/>
  </r>
  <r>
    <n v="2432"/>
    <x v="28"/>
    <s v="COMUNA DANEŞ"/>
    <x v="0"/>
    <n v="1"/>
    <m/>
    <s v="X"/>
    <s v="X"/>
    <n v="7500"/>
    <n v="16644"/>
    <n v="0"/>
    <n v="24144"/>
    <n v="4988.3266874651354"/>
    <n v="4622"/>
    <m/>
    <n v="2033"/>
    <m/>
    <x v="1708"/>
    <n v="2033"/>
    <n v="5.2237126784941585"/>
    <n v="1.0792571803256459"/>
    <n v="11.876045253320216"/>
    <n v="2.4536776623045427"/>
    <n v="4.8400999999999996"/>
    <s v="5-5,99 lei"/>
    <n v="5"/>
    <s v="1-1,99 euro"/>
    <n v="1"/>
  </r>
  <r>
    <n v="2433"/>
    <x v="28"/>
    <s v="COMUNA DEDA"/>
    <x v="0"/>
    <n v="1"/>
    <m/>
    <s v="X"/>
    <s v="X"/>
    <n v="1200"/>
    <n v="9090.19"/>
    <n v="0"/>
    <n v="10290.19"/>
    <n v="2126.0283878432265"/>
    <n v="3286"/>
    <m/>
    <n v="2333"/>
    <m/>
    <x v="1709"/>
    <n v="2333"/>
    <n v="3.1315246500304323"/>
    <n v="0.64699585752989242"/>
    <n v="4.4107115302186033"/>
    <n v="0.91128520696237736"/>
    <n v="4.8400999999999996"/>
    <s v="3-3,99 lei"/>
    <n v="3"/>
    <s v="0-0,99 euro"/>
    <n v="0"/>
  </r>
  <r>
    <n v="2434"/>
    <x v="28"/>
    <s v="COMUNA EREMITU"/>
    <x v="0"/>
    <n v="1"/>
    <m/>
    <s v="X"/>
    <s v="X"/>
    <n v="1500"/>
    <n v="12102.49"/>
    <n v="0"/>
    <n v="13602.49"/>
    <n v="2810.3737526084174"/>
    <n v="3133"/>
    <m/>
    <n v="1395"/>
    <m/>
    <x v="1710"/>
    <n v="1395"/>
    <n v="4.3416820938397702"/>
    <n v="0.89702322138794044"/>
    <n v="9.7508888888888894"/>
    <n v="2.0146048405795107"/>
    <n v="4.8400999999999996"/>
    <s v="4-4,99 lei"/>
    <n v="4"/>
    <s v="0-0,99 euro"/>
    <n v="0"/>
  </r>
  <r>
    <n v="2435"/>
    <x v="28"/>
    <s v="COMUNA ERNEI"/>
    <x v="0"/>
    <n v="1"/>
    <m/>
    <s v="X"/>
    <s v="X"/>
    <n v="1400"/>
    <n v="5670"/>
    <n v="0"/>
    <n v="7070"/>
    <n v="1460.7136216193881"/>
    <n v="4751"/>
    <m/>
    <n v="1910"/>
    <m/>
    <x v="1711"/>
    <n v="1910"/>
    <n v="1.4881077667859397"/>
    <n v="0.30745393003986277"/>
    <n v="3.7015706806282722"/>
    <n v="0.76477152964365869"/>
    <n v="4.8400999999999996"/>
    <s v="1-1,99 lei"/>
    <n v="1"/>
    <s v="0-0,99 euro"/>
    <n v="0"/>
  </r>
  <r>
    <n v="2436"/>
    <x v="28"/>
    <s v="COMUNA FĂRĂGĂU"/>
    <x v="0"/>
    <n v="1"/>
    <m/>
    <s v="X"/>
    <s v="X"/>
    <n v="501"/>
    <n v="3809.3"/>
    <n v="0"/>
    <n v="4310.3"/>
    <n v="890.53945166422193"/>
    <n v="1262"/>
    <m/>
    <n v="716"/>
    <m/>
    <x v="1712"/>
    <n v="716"/>
    <n v="3.4154516640253569"/>
    <n v="0.70565725171491434"/>
    <n v="6.0199720670391068"/>
    <n v="1.2437701838885782"/>
    <n v="4.8400999999999996"/>
    <s v="3-3,99 lei"/>
    <n v="3"/>
    <s v="0-0,99 euro"/>
    <n v="0"/>
  </r>
  <r>
    <n v="2437"/>
    <x v="28"/>
    <s v="COMUNA FÂNTÂNELE"/>
    <x v="0"/>
    <n v="1"/>
    <m/>
    <s v="X"/>
    <s v="X"/>
    <n v="5100"/>
    <n v="9600"/>
    <n v="0"/>
    <n v="14700"/>
    <n v="3037.127332079916"/>
    <n v="3955"/>
    <m/>
    <n v="1609"/>
    <m/>
    <x v="1061"/>
    <n v="1609"/>
    <n v="3.7168141592920354"/>
    <n v="0.7679209436358827"/>
    <n v="9.1361093847110002"/>
    <n v="1.8875869062025581"/>
    <n v="4.8400999999999996"/>
    <s v="3-3,99 lei"/>
    <n v="3"/>
    <s v="0-0,99 euro"/>
    <n v="0"/>
  </r>
  <r>
    <n v="2438"/>
    <x v="28"/>
    <s v="COMUNA GĂLEŞTI"/>
    <x v="0"/>
    <n v="1"/>
    <m/>
    <s v="X"/>
    <s v="X"/>
    <n v="1800"/>
    <n v="5355"/>
    <n v="0"/>
    <n v="7155"/>
    <n v="1478.2752422470612"/>
    <n v="2040"/>
    <m/>
    <n v="745"/>
    <m/>
    <x v="850"/>
    <n v="745"/>
    <n v="3.5073529411764706"/>
    <n v="0.72464472659169665"/>
    <n v="9.6040268456375841"/>
    <n v="1.9842620701302836"/>
    <n v="4.8400999999999996"/>
    <s v="3-3,99 lei"/>
    <n v="3"/>
    <s v="0-0,99 euro"/>
    <n v="0"/>
  </r>
  <r>
    <n v="2439"/>
    <x v="28"/>
    <s v="COMUNA GĂNEŞTI"/>
    <x v="0"/>
    <n v="1"/>
    <m/>
    <s v="X"/>
    <s v="X"/>
    <n v="1500"/>
    <n v="3753"/>
    <n v="0"/>
    <n v="5253"/>
    <n v="1085.3081547901904"/>
    <n v="2893"/>
    <m/>
    <n v="1594"/>
    <m/>
    <x v="1713"/>
    <n v="1594"/>
    <n v="1.8157621845834773"/>
    <n v="0.37514972512623246"/>
    <n v="3.2954830614805521"/>
    <n v="0.68087086247816209"/>
    <n v="4.8400999999999996"/>
    <s v="1-1,99 lei"/>
    <n v="1"/>
    <s v="0-0,99 euro"/>
    <n v="0"/>
  </r>
  <r>
    <n v="2440"/>
    <x v="28"/>
    <s v="COMUNA GHEORGHE DOJA"/>
    <x v="0"/>
    <n v="1"/>
    <m/>
    <s v="X"/>
    <s v="X"/>
    <n v="4050"/>
    <n v="1412.76"/>
    <n v="0"/>
    <n v="5462.76"/>
    <n v="1128.6461023532572"/>
    <n v="2393"/>
    <m/>
    <n v="1222"/>
    <m/>
    <x v="172"/>
    <n v="1222"/>
    <n v="2.2828081905557878"/>
    <n v="0.47164484009747482"/>
    <n v="4.4703436988543377"/>
    <n v="0.92360564840692083"/>
    <n v="4.8400999999999996"/>
    <s v="2-2,99 lei"/>
    <n v="2"/>
    <s v="0-0,99 euro"/>
    <n v="0"/>
  </r>
  <r>
    <n v="2441"/>
    <x v="28"/>
    <s v="COMUNA GHINDARI"/>
    <x v="0"/>
    <n v="1"/>
    <m/>
    <s v="X"/>
    <s v="X"/>
    <n v="2000"/>
    <n v="3641.37"/>
    <n v="0"/>
    <n v="5641.37"/>
    <n v="1165.5482324745358"/>
    <n v="2583"/>
    <m/>
    <n v="1322"/>
    <m/>
    <x v="1714"/>
    <n v="1322"/>
    <n v="2.1840379403794037"/>
    <n v="0.45123818523985126"/>
    <n v="4.2672995461422083"/>
    <n v="0.88165524392930095"/>
    <n v="4.8400999999999996"/>
    <s v="2-2,99 lei"/>
    <n v="2"/>
    <s v="0-0,99 euro"/>
    <n v="0"/>
  </r>
  <r>
    <n v="2442"/>
    <x v="28"/>
    <s v="COMUNA GLODENI"/>
    <x v="0"/>
    <n v="1"/>
    <m/>
    <s v="X"/>
    <s v="X"/>
    <n v="1800"/>
    <n v="9945.9599999999991"/>
    <n v="0"/>
    <n v="11745.96"/>
    <n v="2426.801099150844"/>
    <n v="2832"/>
    <m/>
    <n v="1745"/>
    <m/>
    <x v="509"/>
    <n v="1745"/>
    <n v="4.1475847457627113"/>
    <n v="0.85692129207303813"/>
    <n v="6.7312091690544404"/>
    <n v="1.390716962264094"/>
    <n v="4.8400999999999996"/>
    <s v="4-4,99 lei"/>
    <n v="4"/>
    <s v="0-0,99 euro"/>
    <n v="0"/>
  </r>
  <r>
    <n v="2443"/>
    <x v="28"/>
    <s v="COMUNA GORNEŞTI"/>
    <x v="0"/>
    <n v="1"/>
    <m/>
    <s v="X"/>
    <s v="X"/>
    <n v="10500"/>
    <n v="15203.09"/>
    <n v="0"/>
    <n v="25703.09"/>
    <n v="5310.4460651639438"/>
    <n v="4456"/>
    <m/>
    <n v="2472"/>
    <m/>
    <x v="1715"/>
    <n v="2472"/>
    <n v="5.7681979353680433"/>
    <n v="1.1917518099560018"/>
    <n v="10.397690129449838"/>
    <n v="2.1482386994999771"/>
    <n v="4.8400999999999996"/>
    <s v="5-5,99 lei"/>
    <n v="5"/>
    <s v="1-1,99 euro"/>
    <n v="1"/>
  </r>
  <r>
    <n v="2444"/>
    <x v="28"/>
    <s v="COMUNA GREBENIŞU DE CÂMPIE"/>
    <x v="0"/>
    <n v="1"/>
    <m/>
    <s v="X"/>
    <s v="X"/>
    <n v="0"/>
    <n v="7241"/>
    <n v="0"/>
    <n v="7241"/>
    <n v="1496.043470176236"/>
    <n v="1351"/>
    <m/>
    <n v="982"/>
    <m/>
    <x v="1701"/>
    <n v="982"/>
    <n v="5.3597335307179863"/>
    <n v="1.107360081551618"/>
    <n v="7.3737270875763752"/>
    <n v="1.5234658555766152"/>
    <n v="4.8400999999999996"/>
    <s v="5-5,99 lei"/>
    <n v="5"/>
    <s v="1-1,99 euro"/>
    <n v="1"/>
  </r>
  <r>
    <n v="2445"/>
    <x v="28"/>
    <s v="COMUNA GURGHIU"/>
    <x v="0"/>
    <n v="1"/>
    <m/>
    <s v="X"/>
    <s v="X"/>
    <n v="2400"/>
    <n v="13100"/>
    <n v="0"/>
    <n v="15500"/>
    <n v="3202.413173281544"/>
    <n v="4918"/>
    <m/>
    <n v="2375"/>
    <m/>
    <x v="1716"/>
    <n v="2375"/>
    <n v="3.1516876779178529"/>
    <n v="0.6511616863118227"/>
    <n v="6.5263157894736841"/>
    <n v="1.3483844940132816"/>
    <n v="4.8400999999999996"/>
    <s v="3-3,99 lei"/>
    <n v="3"/>
    <s v="0-0,99 euro"/>
    <n v="0"/>
  </r>
  <r>
    <n v="2446"/>
    <x v="28"/>
    <s v="COMUNA HODAC"/>
    <x v="0"/>
    <n v="1"/>
    <m/>
    <s v="X"/>
    <s v="X"/>
    <n v="1500"/>
    <n v="7004.12"/>
    <n v="0"/>
    <n v="8504.119999999999"/>
    <n v="1757.0132848494866"/>
    <n v="3965"/>
    <m/>
    <n v="2546"/>
    <m/>
    <x v="1717"/>
    <n v="2546"/>
    <n v="2.1447969735182846"/>
    <n v="0.44313071496834466"/>
    <n v="3.3401885310290647"/>
    <n v="0.6901073389039617"/>
    <n v="4.8400999999999996"/>
    <s v="2-2,99 lei"/>
    <n v="2"/>
    <s v="0-0,99 euro"/>
    <n v="0"/>
  </r>
  <r>
    <n v="2447"/>
    <x v="28"/>
    <s v="COMUNA HODOŞA"/>
    <x v="0"/>
    <n v="1"/>
    <m/>
    <s v="X"/>
    <s v="X"/>
    <n v="2000"/>
    <n v="9362.61"/>
    <n v="0"/>
    <n v="11362.61"/>
    <n v="2347.5981901200394"/>
    <n v="1006"/>
    <m/>
    <n v="482"/>
    <m/>
    <x v="1718"/>
    <n v="482"/>
    <n v="11.294840954274354"/>
    <n v="2.3335966104572954"/>
    <n v="23.573879668049795"/>
    <n v="4.8705356641494593"/>
    <n v="4.8400999999999996"/>
    <s v="11-11,99 lei"/>
    <n v="11"/>
    <s v="2-2,99 euro"/>
    <n v="2"/>
  </r>
  <r>
    <n v="2448"/>
    <x v="28"/>
    <s v="COMUNA IBĂNEŞTI"/>
    <x v="0"/>
    <n v="1"/>
    <m/>
    <s v="X"/>
    <s v="X"/>
    <n v="6000"/>
    <n v="7651.18"/>
    <n v="0"/>
    <n v="13651.18"/>
    <n v="2820.4334621185517"/>
    <n v="3456"/>
    <m/>
    <n v="2226"/>
    <m/>
    <x v="1719"/>
    <n v="2226"/>
    <n v="3.949994212962963"/>
    <n v="0.8160976452889328"/>
    <n v="6.1326055705300986"/>
    <n v="1.2670410881035721"/>
    <n v="4.8400999999999996"/>
    <s v="3-3,99 lei"/>
    <n v="3"/>
    <s v="0-0,99 euro"/>
    <n v="0"/>
  </r>
  <r>
    <n v="2449"/>
    <x v="28"/>
    <s v="COMUNA ICLĂNZEL"/>
    <x v="0"/>
    <n v="1"/>
    <m/>
    <s v="X"/>
    <s v="X"/>
    <n v="1650"/>
    <n v="6282"/>
    <n v="0"/>
    <n v="7932"/>
    <n v="1638.8091155141424"/>
    <n v="1659"/>
    <m/>
    <n v="1042"/>
    <m/>
    <x v="1720"/>
    <n v="1042"/>
    <n v="4.7811934900542497"/>
    <n v="0.98782948493920575"/>
    <n v="7.612284069097889"/>
    <n v="1.5727534697832461"/>
    <n v="4.8400999999999996"/>
    <s v="4-4,99 lei"/>
    <n v="4"/>
    <s v="0-0,99 euro"/>
    <n v="0"/>
  </r>
  <r>
    <n v="2450"/>
    <x v="28"/>
    <s v="COMUNA IDECIU DE JOS"/>
    <x v="0"/>
    <n v="1"/>
    <m/>
    <s v="X"/>
    <s v="X"/>
    <n v="0"/>
    <n v="16680.75"/>
    <n v="0"/>
    <n v="16680.75"/>
    <n v="3446.3647445300721"/>
    <n v="1754"/>
    <m/>
    <n v="1101"/>
    <m/>
    <x v="247"/>
    <n v="1101"/>
    <n v="9.510119726339795"/>
    <n v="1.9648601736203375"/>
    <n v="15.150544959128066"/>
    <n v="3.1302132102907105"/>
    <n v="4.8400999999999996"/>
    <s v="9-9,99 lei"/>
    <n v="9"/>
    <s v="1-1,99 euro"/>
    <n v="1"/>
  </r>
  <r>
    <n v="2451"/>
    <x v="28"/>
    <s v="COMUNA LIVEZENI"/>
    <x v="0"/>
    <n v="1"/>
    <m/>
    <s v="X"/>
    <s v="X"/>
    <n v="2000"/>
    <n v="5285"/>
    <n v="0"/>
    <n v="7285"/>
    <n v="1505.1341914423258"/>
    <n v="2860"/>
    <m/>
    <n v="1320"/>
    <m/>
    <x v="1721"/>
    <n v="1320"/>
    <n v="2.5472027972027971"/>
    <n v="0.52627069630850554"/>
    <n v="5.5189393939393936"/>
    <n v="1.1402531753350953"/>
    <n v="4.8400999999999996"/>
    <s v="2-2,99 lei"/>
    <n v="2"/>
    <s v="0-0,99 euro"/>
    <n v="0"/>
  </r>
  <r>
    <n v="2452"/>
    <x v="28"/>
    <s v="COMUNA LUNCA"/>
    <x v="0"/>
    <n v="1"/>
    <m/>
    <s v="X"/>
    <s v="X"/>
    <n v="7500"/>
    <n v="8877.98"/>
    <n v="0"/>
    <n v="16377.98"/>
    <n v="3383.8102518543005"/>
    <n v="1944"/>
    <m/>
    <n v="1320"/>
    <m/>
    <x v="1722"/>
    <n v="1320"/>
    <n v="8.4248868312757192"/>
    <n v="1.7406431336699077"/>
    <n v="12.407560606060606"/>
    <n v="2.5634926150411368"/>
    <n v="4.8400999999999996"/>
    <s v="8-8,99 lei"/>
    <n v="8"/>
    <s v="1-1,99 euro"/>
    <n v="1"/>
  </r>
  <r>
    <n v="2453"/>
    <x v="28"/>
    <s v="COMUNA LUNCA BRADULUI"/>
    <x v="0"/>
    <n v="1"/>
    <m/>
    <s v="X"/>
    <s v="X"/>
    <n v="1000"/>
    <n v="1665"/>
    <n v="0"/>
    <n v="2665"/>
    <n v="550.60845850292355"/>
    <n v="1565"/>
    <m/>
    <n v="1014"/>
    <m/>
    <x v="1112"/>
    <n v="1014"/>
    <n v="1.7028753993610224"/>
    <n v="0.35182649105618119"/>
    <n v="2.6282051282051282"/>
    <n v="0.54300636933227175"/>
    <n v="4.8400999999999996"/>
    <s v="1-1,99 lei"/>
    <n v="1"/>
    <s v="0-0,99 euro"/>
    <n v="0"/>
  </r>
  <r>
    <n v="2454"/>
    <x v="28"/>
    <s v="COMUNA MĂDĂRAŞ"/>
    <x v="0"/>
    <n v="1"/>
    <m/>
    <s v="X"/>
    <s v="X"/>
    <n v="800"/>
    <n v="10842"/>
    <n v="0"/>
    <n v="11642"/>
    <n v="2405.3222040866926"/>
    <n v="1273"/>
    <m/>
    <n v="819"/>
    <m/>
    <x v="1670"/>
    <n v="819"/>
    <n v="9.1453260015710924"/>
    <n v="1.8894911265409997"/>
    <n v="14.214896214896214"/>
    <n v="2.9369013480911996"/>
    <n v="4.8400999999999996"/>
    <s v="9-9,99 lei"/>
    <n v="9"/>
    <s v="1-1,99 euro"/>
    <n v="1"/>
  </r>
  <r>
    <n v="2455"/>
    <x v="28"/>
    <s v="COMUNA MĂGHERANI"/>
    <x v="0"/>
    <n v="1"/>
    <m/>
    <s v="X"/>
    <s v="X"/>
    <n v="900"/>
    <n v="12092.83"/>
    <n v="0"/>
    <n v="12992.83"/>
    <n v="2684.4135451746865"/>
    <n v="1060"/>
    <m/>
    <n v="582"/>
    <m/>
    <x v="1723"/>
    <n v="582"/>
    <n v="12.257386792452831"/>
    <n v="2.5324656086553645"/>
    <n v="22.324450171821304"/>
    <n v="4.6123944075166436"/>
    <n v="4.8400999999999996"/>
    <s v="12-12,99 lei"/>
    <n v="12"/>
    <s v="2-2,99 euro"/>
    <n v="2"/>
  </r>
  <r>
    <n v="2456"/>
    <x v="28"/>
    <s v="COMUNA MICA"/>
    <x v="0"/>
    <n v="1"/>
    <m/>
    <s v="X"/>
    <s v="X"/>
    <n v="1200"/>
    <n v="11373"/>
    <n v="0"/>
    <n v="12573"/>
    <n v="2597.6736017850872"/>
    <n v="3549"/>
    <m/>
    <n v="1893"/>
    <m/>
    <x v="1724"/>
    <n v="1893"/>
    <n v="3.5426880811496195"/>
    <n v="0.73194522450974564"/>
    <n v="6.6418383518225044"/>
    <n v="1.3722522988827719"/>
    <n v="4.8400999999999996"/>
    <s v="3-3,99 lei"/>
    <n v="3"/>
    <s v="0-0,99 euro"/>
    <n v="0"/>
  </r>
  <r>
    <n v="2457"/>
    <x v="28"/>
    <s v="COMUNA MIHEŞU DE CÂMPIE"/>
    <x v="0"/>
    <n v="1"/>
    <m/>
    <s v="X"/>
    <s v="X"/>
    <n v="2500"/>
    <n v="2076"/>
    <n v="0"/>
    <n v="4576"/>
    <n v="945.4350116733126"/>
    <n v="1893"/>
    <m/>
    <n v="1266"/>
    <m/>
    <x v="869"/>
    <n v="1266"/>
    <n v="2.4173269941891178"/>
    <n v="0.49943740711743928"/>
    <n v="3.6145339652448656"/>
    <n v="0.74678910874669246"/>
    <n v="4.8400999999999996"/>
    <s v="2-2,99 lei"/>
    <n v="2"/>
    <s v="0-0,99 euro"/>
    <n v="0"/>
  </r>
  <r>
    <n v="2458"/>
    <x v="28"/>
    <s v="COMUNA NADEŞ"/>
    <x v="0"/>
    <n v="1"/>
    <m/>
    <s v="X"/>
    <s v="X"/>
    <n v="3300"/>
    <n v="6405"/>
    <n v="0"/>
    <n v="9705"/>
    <n v="2005.1238610772507"/>
    <n v="2221"/>
    <m/>
    <n v="1110"/>
    <m/>
    <x v="1725"/>
    <n v="1110"/>
    <n v="4.3696533093201264"/>
    <n v="0.90280227873806873"/>
    <n v="8.7432432432432439"/>
    <n v="1.806417892862388"/>
    <n v="4.8400999999999996"/>
    <s v="4-4,99 lei"/>
    <n v="4"/>
    <s v="0-0,99 euro"/>
    <n v="0"/>
  </r>
  <r>
    <n v="2459"/>
    <x v="28"/>
    <s v="COMUNA NEAUA"/>
    <x v="0"/>
    <n v="1"/>
    <m/>
    <s v="X"/>
    <s v="X"/>
    <n v="12495.29"/>
    <n v="5000"/>
    <n v="0"/>
    <n v="17495.29"/>
    <n v="3614.6546558955397"/>
    <n v="1074"/>
    <m/>
    <n v="753"/>
    <m/>
    <x v="1582"/>
    <n v="753"/>
    <n v="16.289841713221602"/>
    <n v="3.3656002382640033"/>
    <n v="23.234116865869854"/>
    <n v="4.8003381884402918"/>
    <n v="4.8400999999999996"/>
    <s v="16-16,99 lei"/>
    <n v="16"/>
    <s v="3-3,99 euro"/>
    <n v="3"/>
  </r>
  <r>
    <n v="2460"/>
    <x v="28"/>
    <s v="COMUNA OGRA"/>
    <x v="0"/>
    <n v="1"/>
    <m/>
    <s v="X"/>
    <s v="X"/>
    <n v="0"/>
    <n v="9042.66"/>
    <n v="0"/>
    <n v="9042.66"/>
    <n v="1868.2795810003927"/>
    <n v="1839"/>
    <m/>
    <n v="1109"/>
    <m/>
    <x v="123"/>
    <n v="1109"/>
    <n v="4.9171615008156602"/>
    <n v="1.0159214687332205"/>
    <n v="8.1538863841298461"/>
    <n v="1.6846524625792541"/>
    <n v="4.8400999999999996"/>
    <s v="4-4,99 lei"/>
    <n v="4"/>
    <s v="1-1,99 euro"/>
    <n v="1"/>
  </r>
  <r>
    <n v="2461"/>
    <x v="28"/>
    <s v="COMUNA PAPIU ILARIAN"/>
    <x v="0"/>
    <n v="1"/>
    <m/>
    <s v="X"/>
    <s v="X"/>
    <n v="1755"/>
    <n v="8070"/>
    <n v="0"/>
    <n v="9825"/>
    <n v="2029.9167372574948"/>
    <n v="691"/>
    <m/>
    <n v="325"/>
    <m/>
    <x v="1726"/>
    <n v="325"/>
    <n v="14.218523878437047"/>
    <n v="2.9376508498661287"/>
    <n v="30.23076923076923"/>
    <n v="6.2458976530999841"/>
    <n v="4.8400999999999996"/>
    <s v="14-14,99 lei"/>
    <n v="14"/>
    <s v="2-2,99 euro"/>
    <n v="2"/>
  </r>
  <r>
    <n v="2462"/>
    <x v="28"/>
    <s v="COMUNA PĂNET"/>
    <x v="0"/>
    <n v="1"/>
    <m/>
    <s v="X"/>
    <s v="X"/>
    <n v="1800"/>
    <n v="2895.85"/>
    <n v="0"/>
    <n v="4695.8500000000004"/>
    <n v="970.1968967583316"/>
    <n v="4983"/>
    <m/>
    <n v="2370"/>
    <m/>
    <x v="1727"/>
    <n v="2370"/>
    <n v="0.94237407184427058"/>
    <n v="0.19470136398922971"/>
    <n v="1.9813713080168778"/>
    <n v="0.40936577922292472"/>
    <n v="4.8400999999999996"/>
    <s v="0-0,99 lei"/>
    <n v="0"/>
    <s v="0-0,99 euro"/>
    <n v="0"/>
  </r>
  <r>
    <n v="2463"/>
    <x v="28"/>
    <s v="COMUNA PĂSĂRENI"/>
    <x v="0"/>
    <n v="1"/>
    <m/>
    <s v="X"/>
    <s v="X"/>
    <n v="1500"/>
    <n v="7099.41"/>
    <n v="0"/>
    <n v="8599.41"/>
    <n v="1776.7008946096157"/>
    <n v="1423"/>
    <m/>
    <n v="781"/>
    <m/>
    <x v="1728"/>
    <n v="781"/>
    <n v="6.0431553056921992"/>
    <n v="1.2485600102667713"/>
    <n v="11.010768245838667"/>
    <n v="2.2749051147370238"/>
    <n v="4.8400999999999996"/>
    <s v="6-6,99 lei"/>
    <n v="6"/>
    <s v="1-1,99 euro"/>
    <n v="1"/>
  </r>
  <r>
    <n v="2464"/>
    <x v="28"/>
    <s v="COMUNA PETELEA"/>
    <x v="0"/>
    <n v="1"/>
    <m/>
    <s v="X"/>
    <s v="X"/>
    <n v="1200"/>
    <n v="2576"/>
    <n v="0"/>
    <n v="3776"/>
    <n v="780.14917047168456"/>
    <n v="2254"/>
    <m/>
    <n v="1381"/>
    <m/>
    <x v="1729"/>
    <n v="1381"/>
    <n v="1.6752440106477373"/>
    <n v="0.34611764439737558"/>
    <n v="2.734250543084721"/>
    <n v="0.56491612633720822"/>
    <n v="4.8400999999999996"/>
    <s v="1-1,99 lei"/>
    <n v="1"/>
    <s v="0-0,99 euro"/>
    <n v="0"/>
  </r>
  <r>
    <n v="2465"/>
    <x v="28"/>
    <s v="COMUNA POGĂCEAUA"/>
    <x v="0"/>
    <n v="1"/>
    <m/>
    <s v="X"/>
    <s v="X"/>
    <n v="2000"/>
    <n v="7330"/>
    <n v="0"/>
    <n v="9330"/>
    <n v="1927.6461230139876"/>
    <n v="1490"/>
    <m/>
    <n v="1064"/>
    <m/>
    <x v="1730"/>
    <n v="1064"/>
    <n v="6.2617449664429534"/>
    <n v="1.2937222302107299"/>
    <n v="8.768796992481203"/>
    <n v="1.8116974840357025"/>
    <n v="4.8400999999999996"/>
    <s v="6-6,99 lei"/>
    <n v="6"/>
    <s v="1-1,99 euro"/>
    <n v="1"/>
  </r>
  <r>
    <n v="2466"/>
    <x v="28"/>
    <s v="COMUNA RĂSTOLIŢA"/>
    <x v="0"/>
    <n v="1"/>
    <m/>
    <s v="X"/>
    <s v="X"/>
    <n v="800"/>
    <n v="6831.9"/>
    <n v="0"/>
    <n v="7631.9"/>
    <n v="1576.8062643333815"/>
    <n v="1474"/>
    <m/>
    <n v="950"/>
    <m/>
    <x v="899"/>
    <n v="950"/>
    <n v="5.1776797829036632"/>
    <n v="1.0697464479873686"/>
    <n v="8.0335789473684205"/>
    <n v="1.6597960677193488"/>
    <n v="4.8400999999999996"/>
    <s v="5-5,99 lei"/>
    <n v="5"/>
    <s v="1-1,99 euro"/>
    <n v="1"/>
  </r>
  <r>
    <n v="2467"/>
    <x v="28"/>
    <s v="COMUNA RÂCIU"/>
    <x v="0"/>
    <n v="1"/>
    <m/>
    <s v="X"/>
    <s v="X"/>
    <n v="6500"/>
    <n v="11352"/>
    <n v="0"/>
    <n v="17852"/>
    <n v="3688.3535464143306"/>
    <n v="2846"/>
    <m/>
    <n v="1859"/>
    <m/>
    <x v="1731"/>
    <n v="1859"/>
    <n v="6.2726633872101196"/>
    <n v="1.2959780556620979"/>
    <n v="9.6030123722431409"/>
    <n v="1.9840524725198121"/>
    <n v="4.8400999999999996"/>
    <s v="6-6,99 lei"/>
    <n v="6"/>
    <s v="1-1,99 euro"/>
    <n v="1"/>
  </r>
  <r>
    <n v="2468"/>
    <x v="28"/>
    <s v="COMUNA RUŞII-MUNŢI"/>
    <x v="0"/>
    <n v="1"/>
    <m/>
    <s v="X"/>
    <s v="X"/>
    <n v="0"/>
    <n v="5508"/>
    <n v="0"/>
    <n v="5508"/>
    <n v="1137.9930166732092"/>
    <n v="1768"/>
    <m/>
    <n v="1106"/>
    <m/>
    <x v="982"/>
    <n v="1106"/>
    <n v="3.1153846153846154"/>
    <n v="0.64366120852557085"/>
    <n v="4.9801084990958406"/>
    <n v="1.0289267781855418"/>
    <n v="4.8400999999999996"/>
    <s v="3-3,99 lei"/>
    <n v="3"/>
    <s v="0-0,99 euro"/>
    <n v="0"/>
  </r>
  <r>
    <n v="2469"/>
    <x v="28"/>
    <s v="COMUNA SASCHIZ"/>
    <x v="0"/>
    <n v="1"/>
    <m/>
    <s v="X"/>
    <s v="X"/>
    <n v="1500"/>
    <n v="7000"/>
    <n v="0"/>
    <n v="8500"/>
    <n v="1756.1620627672983"/>
    <n v="1798"/>
    <m/>
    <n v="795"/>
    <m/>
    <x v="1732"/>
    <n v="795"/>
    <n v="4.7274749721913238"/>
    <n v="0.97673084692285772"/>
    <n v="10.691823899371069"/>
    <n v="2.2090088839840232"/>
    <n v="4.8400999999999996"/>
    <s v="4-4,99 lei"/>
    <n v="4"/>
    <s v="0-0,99 euro"/>
    <n v="0"/>
  </r>
  <r>
    <n v="2470"/>
    <x v="28"/>
    <s v="COMUNA SĂRĂŢENI"/>
    <x v="0"/>
    <n v="1"/>
    <m/>
    <s v="X"/>
    <s v="X"/>
    <n v="2000"/>
    <n v="8101.31"/>
    <n v="0"/>
    <n v="10101.310000000001"/>
    <n v="2087.0044007355223"/>
    <n v="1243"/>
    <m/>
    <n v="567"/>
    <m/>
    <x v="683"/>
    <n v="567"/>
    <n v="8.1265567176186657"/>
    <n v="1.6790059539304283"/>
    <n v="17.815361552028222"/>
    <n v="3.6807837755476585"/>
    <n v="4.8400999999999996"/>
    <s v="8-8,99 lei"/>
    <n v="8"/>
    <s v="1-1,99 euro"/>
    <n v="1"/>
  </r>
  <r>
    <n v="2471"/>
    <x v="28"/>
    <s v="COMUNA SÂNCRAIU DE MUREŞ"/>
    <x v="0"/>
    <n v="1"/>
    <m/>
    <s v="X"/>
    <s v="X"/>
    <n v="3600"/>
    <n v="9071"/>
    <n v="0"/>
    <n v="12671"/>
    <n v="2617.9211173322869"/>
    <n v="7634"/>
    <m/>
    <n v="3768"/>
    <m/>
    <x v="1733"/>
    <n v="3768"/>
    <n v="1.65981137018601"/>
    <n v="0.34292914819652698"/>
    <n v="3.3627919320594479"/>
    <n v="0.69477736659561751"/>
    <n v="4.8400999999999996"/>
    <s v="1-1,99 lei"/>
    <n v="1"/>
    <s v="0-0,99 euro"/>
    <n v="0"/>
  </r>
  <r>
    <n v="2472"/>
    <x v="28"/>
    <s v="COMUNA SÂNGEORGIU DE MUREŞ"/>
    <x v="0"/>
    <n v="1"/>
    <m/>
    <s v="X"/>
    <s v="X"/>
    <n v="2420"/>
    <n v="51282"/>
    <n v="0"/>
    <n v="53702"/>
    <n v="11095.225305262289"/>
    <n v="8513"/>
    <m/>
    <n v="4443"/>
    <m/>
    <x v="1734"/>
    <n v="4443"/>
    <n v="6.3082344649359801"/>
    <n v="1.3033273000425571"/>
    <n v="12.086878235426514"/>
    <n v="2.4972372958051516"/>
    <n v="4.8400999999999996"/>
    <s v="6-6,99 lei"/>
    <n v="6"/>
    <s v="1-1,99 euro"/>
    <n v="1"/>
  </r>
  <r>
    <n v="2473"/>
    <x v="28"/>
    <s v="COMUNA SÂNGER"/>
    <x v="0"/>
    <n v="1"/>
    <m/>
    <s v="X"/>
    <s v="X"/>
    <n v="0"/>
    <n v="4428.1499999999996"/>
    <n v="0"/>
    <n v="4428.1499999999996"/>
    <n v="914.8881221462367"/>
    <n v="1838"/>
    <m/>
    <n v="1199"/>
    <m/>
    <x v="936"/>
    <n v="1199"/>
    <n v="2.4092219804134927"/>
    <n v="0.49776285209262061"/>
    <n v="3.6932026688907418"/>
    <n v="0.76304263731963029"/>
    <n v="4.8400999999999996"/>
    <s v="2-2,99 lei"/>
    <n v="2"/>
    <s v="0-0,99 euro"/>
    <n v="0"/>
  </r>
  <r>
    <n v="2474"/>
    <x v="28"/>
    <s v="COMUNA SÂNPAUL"/>
    <x v="0"/>
    <n v="1"/>
    <m/>
    <s v="X"/>
    <s v="X"/>
    <n v="3900"/>
    <n v="14337.72"/>
    <n v="0"/>
    <n v="18237.72"/>
    <n v="3768.0461147496958"/>
    <n v="3422"/>
    <m/>
    <n v="2213"/>
    <m/>
    <x v="1201"/>
    <n v="2213"/>
    <n v="5.3295499707773235"/>
    <n v="1.1011239376825528"/>
    <n v="8.2411748757342984"/>
    <n v="1.7026869022818327"/>
    <n v="4.8400999999999996"/>
    <s v="5-5,99 lei"/>
    <n v="5"/>
    <s v="1-1,99 euro"/>
    <n v="1"/>
  </r>
  <r>
    <n v="2475"/>
    <x v="28"/>
    <s v="COMUNA SÂNPETRU DE CÂMPIE"/>
    <x v="0"/>
    <n v="1"/>
    <m/>
    <s v="X"/>
    <s v="X"/>
    <n v="0"/>
    <n v="28097"/>
    <n v="0"/>
    <n v="28097"/>
    <n v="5805.0453503026802"/>
    <n v="2224"/>
    <m/>
    <n v="1528"/>
    <m/>
    <x v="179"/>
    <n v="1528"/>
    <n v="12.633543165467627"/>
    <n v="2.6101822618267447"/>
    <n v="18.388089005235603"/>
    <n v="3.7991134491509686"/>
    <n v="4.8400999999999996"/>
    <s v="12-12,99 lei"/>
    <n v="12"/>
    <s v="2-2,99 euro"/>
    <n v="2"/>
  </r>
  <r>
    <n v="2476"/>
    <x v="28"/>
    <s v="COMUNA SÂNTANA DE MUREŞ"/>
    <x v="0"/>
    <n v="1"/>
    <m/>
    <s v="X"/>
    <s v="X"/>
    <n v="3400"/>
    <n v="9644.07"/>
    <n v="0"/>
    <n v="13044.07"/>
    <n v="2695.000103303651"/>
    <n v="4950"/>
    <m/>
    <n v="2988"/>
    <m/>
    <x v="1735"/>
    <n v="2988"/>
    <n v="2.6351656565656567"/>
    <n v="0.54444446531386892"/>
    <n v="4.3654852744310571"/>
    <n v="0.90194113229707196"/>
    <n v="4.8400999999999996"/>
    <s v="2-2,99 lei"/>
    <n v="2"/>
    <s v="0-0,99 euro"/>
    <n v="0"/>
  </r>
  <r>
    <n v="2477"/>
    <x v="28"/>
    <s v="COMUNA SOLOVĂSTRU"/>
    <x v="0"/>
    <n v="1"/>
    <m/>
    <s v="X"/>
    <s v="X"/>
    <n v="2500"/>
    <n v="20000"/>
    <n v="0"/>
    <n v="22500"/>
    <n v="4648.6642837957897"/>
    <n v="2390"/>
    <m/>
    <n v="1476"/>
    <m/>
    <x v="1736"/>
    <n v="1476"/>
    <n v="9.4142259414225933"/>
    <n v="1.9450478174877781"/>
    <n v="15.24390243902439"/>
    <n v="3.1495015472871204"/>
    <n v="4.8400999999999996"/>
    <s v="9-9,99 lei"/>
    <n v="9"/>
    <s v="1-1,99 euro"/>
    <n v="1"/>
  </r>
  <r>
    <n v="2478"/>
    <x v="28"/>
    <s v="COMUNA STÂNCENI"/>
    <x v="0"/>
    <n v="1"/>
    <m/>
    <s v="X"/>
    <s v="X"/>
    <n v="0"/>
    <n v="5727"/>
    <n v="0"/>
    <n v="5727"/>
    <n v="1183.240015702155"/>
    <n v="1200"/>
    <m/>
    <n v="770"/>
    <m/>
    <x v="1737"/>
    <n v="770"/>
    <n v="4.7725"/>
    <n v="0.98603334641846252"/>
    <n v="7.4376623376623376"/>
    <n v="1.5366753450677337"/>
    <n v="4.8400999999999996"/>
    <s v="4-4,99 lei"/>
    <n v="4"/>
    <s v="0-0,99 euro"/>
    <n v="0"/>
  </r>
  <r>
    <n v="2479"/>
    <x v="28"/>
    <s v="COMUNA SUPLAC"/>
    <x v="0"/>
    <n v="1"/>
    <m/>
    <s v="X"/>
    <s v="X"/>
    <n v="960"/>
    <n v="7086"/>
    <n v="0"/>
    <n v="8046"/>
    <n v="1662.3623478853744"/>
    <n v="1864"/>
    <m/>
    <n v="964"/>
    <m/>
    <x v="647"/>
    <n v="964"/>
    <n v="4.3165236051502145"/>
    <n v="0.89182529392992194"/>
    <n v="8.3464730290456437"/>
    <n v="1.7244422695906374"/>
    <n v="4.8400999999999996"/>
    <s v="4-4,99 lei"/>
    <n v="4"/>
    <s v="0-0,99 euro"/>
    <n v="0"/>
  </r>
  <r>
    <n v="2480"/>
    <x v="28"/>
    <s v="COMUNA SUSENI"/>
    <x v="0"/>
    <n v="1"/>
    <m/>
    <s v="X"/>
    <s v="X"/>
    <n v="2000"/>
    <n v="9698"/>
    <n v="0"/>
    <n v="11698"/>
    <n v="2416.8922129708067"/>
    <n v="1942"/>
    <m/>
    <n v="1225"/>
    <m/>
    <x v="1738"/>
    <n v="1225"/>
    <n v="6.0236869207003085"/>
    <n v="1.2445376997789941"/>
    <n v="9.5493877551020407"/>
    <n v="1.9729732350782094"/>
    <n v="4.8400999999999996"/>
    <s v="6-6,99 lei"/>
    <n v="6"/>
    <s v="1-1,99 euro"/>
    <n v="1"/>
  </r>
  <r>
    <n v="2481"/>
    <x v="28"/>
    <s v="COMUNA ŞĂULIA"/>
    <x v="0"/>
    <n v="1"/>
    <m/>
    <s v="X"/>
    <s v="X"/>
    <n v="2500"/>
    <n v="5542"/>
    <n v="0"/>
    <n v="8042"/>
    <n v="1661.5359186793662"/>
    <n v="1563"/>
    <m/>
    <n v="1075"/>
    <m/>
    <x v="1739"/>
    <n v="1075"/>
    <n v="5.1452335252719132"/>
    <n v="1.063042814254233"/>
    <n v="7.4809302325581397"/>
    <n v="1.545614808073829"/>
    <n v="4.8400999999999996"/>
    <s v="5-5,99 lei"/>
    <n v="5"/>
    <s v="1-1,99 euro"/>
    <n v="1"/>
  </r>
  <r>
    <n v="2482"/>
    <x v="28"/>
    <s v="COMUNA ŞINCAI"/>
    <x v="0"/>
    <n v="1"/>
    <m/>
    <s v="X"/>
    <s v="X"/>
    <n v="2384"/>
    <n v="3000"/>
    <n v="0"/>
    <n v="5384"/>
    <n v="1112.3737112869569"/>
    <n v="1202"/>
    <m/>
    <n v="792"/>
    <m/>
    <x v="1687"/>
    <n v="792"/>
    <n v="4.4792013311148082"/>
    <n v="0.9254356999059542"/>
    <n v="6.7979797979797976"/>
    <n v="1.4045122617259558"/>
    <n v="4.8400999999999996"/>
    <s v="4-4,99 lei"/>
    <n v="4"/>
    <s v="0-0,99 euro"/>
    <n v="0"/>
  </r>
  <r>
    <n v="2483"/>
    <x v="28"/>
    <s v="COMUNA TĂURENI"/>
    <x v="0"/>
    <n v="1"/>
    <m/>
    <s v="X"/>
    <s v="X"/>
    <n v="1500"/>
    <n v="2236.91"/>
    <n v="0"/>
    <n v="3736.91"/>
    <n v="772.07289105596999"/>
    <n v="756"/>
    <m/>
    <n v="578"/>
    <m/>
    <x v="1740"/>
    <n v="578"/>
    <n v="4.943002645502645"/>
    <n v="1.0212604379047223"/>
    <n v="6.4652422145328714"/>
    <n v="1.3357662475016783"/>
    <n v="4.8400999999999996"/>
    <s v="4-4,99 lei"/>
    <n v="4"/>
    <s v="1-1,99 euro"/>
    <n v="1"/>
  </r>
  <r>
    <n v="2484"/>
    <x v="28"/>
    <s v="COMUNA VALEA LARGĂ"/>
    <x v="0"/>
    <n v="1"/>
    <m/>
    <s v="X"/>
    <s v="X"/>
    <n v="4500"/>
    <n v="7431.94"/>
    <n v="0"/>
    <n v="11931.939999999999"/>
    <n v="2465.2259250841926"/>
    <n v="2526"/>
    <m/>
    <n v="1362"/>
    <m/>
    <x v="1741"/>
    <n v="1362"/>
    <n v="4.7236500395882812"/>
    <n v="0.97594058791931615"/>
    <n v="8.7606020558002928"/>
    <n v="1.8100043502820797"/>
    <n v="4.8400999999999996"/>
    <s v="4-4,99 lei"/>
    <n v="4"/>
    <s v="0-0,99 euro"/>
    <n v="0"/>
  </r>
  <r>
    <n v="2485"/>
    <x v="28"/>
    <s v="COMUNA VĂRGATA"/>
    <x v="0"/>
    <n v="1"/>
    <m/>
    <s v="X"/>
    <s v="X"/>
    <n v="1600"/>
    <n v="7644"/>
    <n v="0"/>
    <n v="9244"/>
    <n v="1909.8778950848125"/>
    <n v="1564"/>
    <m/>
    <n v="832"/>
    <m/>
    <x v="1742"/>
    <n v="832"/>
    <n v="5.9104859335038364"/>
    <n v="1.2211495492869646"/>
    <n v="11.110576923076923"/>
    <n v="2.2955263162077073"/>
    <n v="4.8400999999999996"/>
    <s v="5-5,99 lei"/>
    <n v="5"/>
    <s v="1-1,99 euro"/>
    <n v="1"/>
  </r>
  <r>
    <n v="2486"/>
    <x v="28"/>
    <s v="COMUNA VĂTAVA"/>
    <x v="0"/>
    <n v="1"/>
    <m/>
    <s v="X"/>
    <s v="X"/>
    <n v="0"/>
    <n v="16919.54"/>
    <n v="0"/>
    <n v="16919.54"/>
    <n v="3495.7005020557431"/>
    <n v="1518"/>
    <m/>
    <n v="1129"/>
    <m/>
    <x v="1672"/>
    <n v="1129"/>
    <n v="11.145942028985507"/>
    <n v="2.3028330053068138"/>
    <n v="14.986306465899027"/>
    <n v="3.0962803384018982"/>
    <n v="4.8400999999999996"/>
    <s v="11-11,99 lei"/>
    <n v="11"/>
    <s v="2-2,99 euro"/>
    <n v="2"/>
  </r>
  <r>
    <n v="2487"/>
    <x v="28"/>
    <s v="COMUNA VÂNĂTORI"/>
    <x v="0"/>
    <n v="1"/>
    <m/>
    <s v="X"/>
    <s v="X"/>
    <n v="5683"/>
    <n v="6410.78"/>
    <n v="0"/>
    <n v="12093.779999999999"/>
    <n v="2498.6632507592817"/>
    <n v="3153"/>
    <m/>
    <n v="1568"/>
    <m/>
    <x v="1743"/>
    <n v="1568"/>
    <n v="3.8356422454804946"/>
    <n v="0.79247169386593141"/>
    <n v="7.712869897959183"/>
    <n v="1.5935352364536235"/>
    <n v="4.8400999999999996"/>
    <s v="3-3,99 lei"/>
    <n v="3"/>
    <s v="0-0,99 euro"/>
    <n v="0"/>
  </r>
  <r>
    <n v="2488"/>
    <x v="28"/>
    <s v="COMUNA VEŢCA"/>
    <x v="0"/>
    <n v="1"/>
    <m/>
    <s v="X"/>
    <s v="X"/>
    <n v="2000"/>
    <n v="10292"/>
    <n v="0"/>
    <n v="12292"/>
    <n v="2539.6169500630153"/>
    <n v="570"/>
    <m/>
    <n v="211"/>
    <m/>
    <x v="1744"/>
    <n v="211"/>
    <n v="21.564912280701755"/>
    <n v="4.4554683334438865"/>
    <n v="58.255924170616112"/>
    <n v="12.036099289398177"/>
    <n v="4.8400999999999996"/>
    <s v="21-21,99 lei"/>
    <n v="21"/>
    <s v="4-4,99 euro"/>
    <n v="4"/>
  </r>
  <r>
    <n v="2489"/>
    <x v="28"/>
    <s v="COMUNA VIIŞOARA"/>
    <x v="0"/>
    <n v="1"/>
    <m/>
    <s v="X"/>
    <s v="X"/>
    <n v="1500"/>
    <n v="8417"/>
    <n v="0"/>
    <n v="9917"/>
    <n v="2048.9246089956819"/>
    <n v="1426"/>
    <m/>
    <n v="781"/>
    <m/>
    <x v="1745"/>
    <n v="781"/>
    <n v="6.9544179523141656"/>
    <n v="1.4368335266449381"/>
    <n v="12.697823303457106"/>
    <n v="2.6234630076769294"/>
    <n v="4.8400999999999996"/>
    <s v="6-6,99 lei"/>
    <n v="6"/>
    <s v="1-1,99 euro"/>
    <n v="1"/>
  </r>
  <r>
    <n v="2490"/>
    <x v="28"/>
    <s v="COMUNA VOIVODENI"/>
    <x v="0"/>
    <n v="1"/>
    <m/>
    <s v="X"/>
    <s v="X"/>
    <n v="3000"/>
    <n v="6894"/>
    <n v="0"/>
    <n v="9894"/>
    <n v="2044.1726410611352"/>
    <n v="1476"/>
    <m/>
    <n v="979"/>
    <m/>
    <x v="1746"/>
    <n v="979"/>
    <n v="6.7032520325203251"/>
    <n v="1.3849408137270565"/>
    <n v="10.106230847803882"/>
    <n v="2.0880210838213844"/>
    <n v="4.8400999999999996"/>
    <s v="6-6,99 lei"/>
    <n v="6"/>
    <s v="1-1,99 euro"/>
    <n v="1"/>
  </r>
  <r>
    <n v="2491"/>
    <x v="28"/>
    <s v="COMUNA ZAGĂR"/>
    <x v="0"/>
    <n v="1"/>
    <m/>
    <s v="X"/>
    <s v="X"/>
    <n v="400"/>
    <n v="9164"/>
    <n v="0"/>
    <n v="9564"/>
    <n v="1975.9922315654637"/>
    <n v="1014"/>
    <m/>
    <n v="488"/>
    <m/>
    <x v="1747"/>
    <n v="488"/>
    <n v="9.4319526627218941"/>
    <n v="1.9487102875399052"/>
    <n v="19.598360655737704"/>
    <n v="4.0491644089456225"/>
    <n v="4.8400999999999996"/>
    <s v="9-9,99 lei"/>
    <n v="9"/>
    <s v="1-1,99 euro"/>
    <n v="1"/>
  </r>
  <r>
    <n v="2492"/>
    <x v="28"/>
    <s v="COMUNA ZAU DE CÂMPIE"/>
    <x v="0"/>
    <n v="1"/>
    <m/>
    <s v="X"/>
    <s v="X"/>
    <n v="0"/>
    <n v="5000"/>
    <n v="0"/>
    <n v="5000"/>
    <n v="1033.0365075101754"/>
    <n v="2561"/>
    <m/>
    <n v="894"/>
    <m/>
    <x v="1748"/>
    <n v="894"/>
    <n v="1.9523623584537291"/>
    <n v="0.4033723184342739"/>
    <n v="5.592841163310962"/>
    <n v="1.1555218204811806"/>
    <n v="4.8400999999999996"/>
    <s v="1-1,99 lei"/>
    <n v="1"/>
    <s v="0-0,99 euro"/>
    <n v="0"/>
  </r>
  <r>
    <n v="2392"/>
    <x v="28"/>
    <s v="MUNICIPIUL REGHIN"/>
    <x v="0"/>
    <n v="1"/>
    <m/>
    <s v="X"/>
    <s v="X"/>
    <n v="67300"/>
    <n v="92664"/>
    <n v="0"/>
    <n v="159964"/>
    <n v="33049.73037747154"/>
    <n v="30800"/>
    <m/>
    <n v="14468"/>
    <m/>
    <x v="1749"/>
    <n v="14468"/>
    <n v="5.1936363636363634"/>
    <n v="1.0730431940737513"/>
    <n v="11.056400331766657"/>
    <n v="2.2843330368725145"/>
    <n v="4.8400999999999996"/>
    <s v="5-5,99 lei"/>
    <n v="5"/>
    <s v="1-1,99 euro"/>
    <n v="1"/>
  </r>
  <r>
    <n v="2393"/>
    <x v="28"/>
    <s v="MUNICIPIUL SIGHIŞOARA"/>
    <x v="0"/>
    <n v="1"/>
    <m/>
    <s v="X"/>
    <s v="X"/>
    <n v="2800"/>
    <n v="38403.760000000002"/>
    <n v="0"/>
    <n v="41203.760000000002"/>
    <n v="8512.9976653374943"/>
    <n v="28244"/>
    <m/>
    <n v="10028"/>
    <m/>
    <x v="1750"/>
    <n v="10028"/>
    <n v="1.4588500212434501"/>
    <n v="0.30140906618529578"/>
    <n v="4.1088711607499002"/>
    <n v="0.84892278274207167"/>
    <n v="4.8400999999999996"/>
    <s v="1-1,99 lei"/>
    <n v="1"/>
    <s v="0-0,99 euro"/>
    <n v="0"/>
  </r>
  <r>
    <n v="2391"/>
    <x v="28"/>
    <s v="MUNICIPIUL TÂRGU MUREŞ"/>
    <x v="0"/>
    <n v="1"/>
    <m/>
    <s v="X"/>
    <s v="X"/>
    <n v="0"/>
    <n v="85498.94"/>
    <n v="0"/>
    <n v="85498.94"/>
    <n v="17664.705274684409"/>
    <n v="123982"/>
    <m/>
    <n v="57498"/>
    <m/>
    <x v="1751"/>
    <n v="57498"/>
    <n v="0.68960768498653036"/>
    <n v="0.14247798289013253"/>
    <n v="1.4869898083411597"/>
    <n v="0.30722295166239538"/>
    <n v="4.8400999999999996"/>
    <s v="0-0,99 lei"/>
    <n v="0"/>
    <s v="0-0,99 euro"/>
    <n v="0"/>
  </r>
  <r>
    <n v="2394"/>
    <x v="28"/>
    <s v="MUNICIPIUL TÂRNĂVENI"/>
    <x v="0"/>
    <n v="1"/>
    <m/>
    <s v="X"/>
    <s v="X"/>
    <n v="2970"/>
    <n v="31128.02"/>
    <n v="0"/>
    <n v="34098.020000000004"/>
    <n v="7044.8998987624236"/>
    <n v="21066"/>
    <m/>
    <n v="7214"/>
    <m/>
    <x v="1752"/>
    <n v="7214"/>
    <n v="1.6186281211430744"/>
    <n v="0.33442038824467973"/>
    <n v="4.7266454116994741"/>
    <n v="0.97655945366820396"/>
    <n v="4.8400999999999996"/>
    <s v="1-1,99 lei"/>
    <n v="1"/>
    <s v="0-0,99 euro"/>
    <n v="0"/>
  </r>
  <r>
    <n v="2396"/>
    <x v="28"/>
    <s v="ORAȘUL IERNUT"/>
    <x v="0"/>
    <n v="1"/>
    <m/>
    <s v="X"/>
    <s v="X"/>
    <n v="7500"/>
    <n v="22989.21"/>
    <n v="0"/>
    <n v="30489.21"/>
    <n v="6299.2934030288634"/>
    <n v="7846"/>
    <m/>
    <n v="3796"/>
    <m/>
    <x v="1753"/>
    <n v="3796"/>
    <n v="3.8859559010961"/>
    <n v="0.8028668624813744"/>
    <n v="8.0319309799789256"/>
    <n v="1.6594555856240421"/>
    <n v="4.8400999999999996"/>
    <s v="3-3,99 lei"/>
    <n v="3"/>
    <s v="0-0,99 euro"/>
    <n v="0"/>
  </r>
  <r>
    <n v="2397"/>
    <x v="28"/>
    <s v="ORAȘUL LUDUŞ"/>
    <x v="0"/>
    <n v="1"/>
    <m/>
    <s v="X"/>
    <s v="X"/>
    <n v="6120"/>
    <n v="11751.24"/>
    <n v="0"/>
    <n v="17871.239999999998"/>
    <n v="3692.3286708952292"/>
    <n v="14366"/>
    <m/>
    <n v="6035"/>
    <m/>
    <x v="1754"/>
    <n v="6035"/>
    <n v="1.2439955450368925"/>
    <n v="0.25701856264062573"/>
    <n v="2.961265948632974"/>
    <n v="0.61181916667692282"/>
    <n v="4.8400999999999996"/>
    <s v="1-1,99 lei"/>
    <n v="1"/>
    <s v="0-0,99 euro"/>
    <n v="0"/>
  </r>
  <r>
    <n v="2398"/>
    <x v="28"/>
    <s v="ORAȘUL MIERCUREA NIRAJULUI"/>
    <x v="0"/>
    <n v="1"/>
    <m/>
    <s v="X"/>
    <s v="X"/>
    <n v="0"/>
    <n v="7513.52"/>
    <n v="0"/>
    <n v="7513.52"/>
    <n v="1552.3480919815709"/>
    <n v="4679"/>
    <m/>
    <n v="2260"/>
    <m/>
    <x v="1402"/>
    <n v="2260"/>
    <n v="1.6057961102799745"/>
    <n v="0.33176920110740987"/>
    <n v="3.3245663716814162"/>
    <n v="0.68687968671750921"/>
    <n v="4.8400999999999996"/>
    <s v="1-1,99 lei"/>
    <n v="1"/>
    <s v="0-0,99 euro"/>
    <n v="0"/>
  </r>
  <r>
    <n v="2399"/>
    <x v="28"/>
    <s v="ORAȘUL SĂRMAŞU"/>
    <x v="0"/>
    <n v="1"/>
    <m/>
    <s v="X"/>
    <s v="X"/>
    <n v="2160"/>
    <n v="7183"/>
    <n v="0"/>
    <n v="9343"/>
    <n v="1930.332017933514"/>
    <n v="5505"/>
    <m/>
    <n v="3124"/>
    <m/>
    <x v="1755"/>
    <n v="3124"/>
    <n v="1.6971843778383289"/>
    <n v="0.35065068445658748"/>
    <n v="2.9907170294494239"/>
    <n v="0.61790397501072791"/>
    <n v="4.8400999999999996"/>
    <s v="1-1,99 lei"/>
    <n v="1"/>
    <s v="0-0,99 euro"/>
    <n v="0"/>
  </r>
  <r>
    <n v="2395"/>
    <x v="28"/>
    <s v="ORAȘUL SÂNGEORGIU DE PĂDURE"/>
    <x v="0"/>
    <n v="1"/>
    <m/>
    <s v="X"/>
    <s v="X"/>
    <n v="3342.01"/>
    <n v="12982.56"/>
    <n v="0"/>
    <n v="16324.57"/>
    <n v="3372.7753558810768"/>
    <n v="4355"/>
    <m/>
    <n v="2106"/>
    <m/>
    <x v="1756"/>
    <n v="2106"/>
    <n v="3.7484661308840415"/>
    <n v="0.77446047207372604"/>
    <n v="7.7514577397910731"/>
    <n v="1.6015077663252977"/>
    <n v="4.8400999999999996"/>
    <s v="3-3,99 lei"/>
    <n v="3"/>
    <s v="0-0,99 euro"/>
    <n v="0"/>
  </r>
  <r>
    <n v="2400"/>
    <x v="28"/>
    <s v="ORAȘUL SOVATA"/>
    <x v="0"/>
    <n v="1"/>
    <m/>
    <s v="X"/>
    <s v="X"/>
    <n v="0"/>
    <n v="25852.06"/>
    <n v="0"/>
    <n v="25852.06"/>
    <n v="5341.224354868702"/>
    <n v="8524"/>
    <m/>
    <n v="3745"/>
    <m/>
    <x v="1757"/>
    <n v="3745"/>
    <n v="3.0328554669169407"/>
    <n v="0.62661008386540384"/>
    <n v="6.9030867823765023"/>
    <n v="1.4262281321411754"/>
    <n v="4.8400999999999996"/>
    <s v="3-3,99 lei"/>
    <n v="3"/>
    <s v="0-0,99 euro"/>
    <n v="0"/>
  </r>
  <r>
    <n v="2401"/>
    <x v="28"/>
    <s v="ORAȘUL UNGHENI"/>
    <x v="0"/>
    <n v="1"/>
    <m/>
    <s v="X"/>
    <s v="X"/>
    <n v="2761"/>
    <n v="49340"/>
    <n v="0"/>
    <n v="52101"/>
    <n v="10764.447015557531"/>
    <n v="6026"/>
    <m/>
    <n v="3740"/>
    <m/>
    <x v="1758"/>
    <n v="3740"/>
    <n v="8.646033853302356"/>
    <n v="1.7863337231260423"/>
    <n v="13.930748663101605"/>
    <n v="2.8781943891865054"/>
    <n v="4.8400999999999996"/>
    <s v="8-8,99 lei"/>
    <n v="8"/>
    <s v="1-1,99 euro"/>
    <n v="1"/>
  </r>
  <r>
    <m/>
    <x v="29"/>
    <s v="A JUDEȚ"/>
    <x v="0"/>
    <m/>
    <m/>
    <m/>
    <m/>
    <n v="0"/>
    <n v="933.08"/>
    <n v="0"/>
    <n v="933.08"/>
    <n v="192.78114088551891"/>
    <m/>
    <m/>
    <m/>
    <m/>
    <x v="0"/>
    <n v="0"/>
    <m/>
    <m/>
    <m/>
    <m/>
    <n v="4.8400999999999996"/>
    <m/>
    <m/>
    <m/>
    <m/>
  </r>
  <r>
    <n v="2698"/>
    <x v="29"/>
    <s v="COMUNA AGAPIA"/>
    <x v="0"/>
    <n v="1"/>
    <m/>
    <s v="X"/>
    <s v="X"/>
    <n v="6000"/>
    <n v="10978"/>
    <n v="0"/>
    <n v="16978"/>
    <n v="3507.7787649015518"/>
    <n v="3560"/>
    <m/>
    <n v="1961"/>
    <m/>
    <x v="1656"/>
    <n v="1961"/>
    <n v="4.7691011235955054"/>
    <n v="0.98533111373639093"/>
    <n v="8.6578276389597146"/>
    <n v="1.7887704053552023"/>
    <n v="4.8400999999999996"/>
    <s v="4-4,99 lei"/>
    <n v="4"/>
    <s v="0-0,99 euro"/>
    <n v="0"/>
  </r>
  <r>
    <n v="2699"/>
    <x v="29"/>
    <s v="COMUNA ALEXANDRU CEL BUN"/>
    <x v="0"/>
    <n v="1"/>
    <m/>
    <s v="X"/>
    <s v="X"/>
    <n v="2500"/>
    <n v="7207"/>
    <n v="0"/>
    <n v="9707"/>
    <n v="2005.5370756802547"/>
    <n v="5052"/>
    <m/>
    <n v="2309"/>
    <m/>
    <x v="1759"/>
    <n v="2309"/>
    <n v="1.9214172604908948"/>
    <n v="0.3969788352494566"/>
    <n v="4.2039844088349936"/>
    <n v="0.86857387426602628"/>
    <n v="4.8400999999999996"/>
    <s v="1-1,99 lei"/>
    <n v="1"/>
    <s v="0-0,99 euro"/>
    <n v="0"/>
  </r>
  <r>
    <n v="2700"/>
    <x v="29"/>
    <s v="COMUNA BAHNA"/>
    <x v="0"/>
    <n v="1"/>
    <m/>
    <s v="X"/>
    <s v="X"/>
    <n v="1800"/>
    <n v="5632"/>
    <n v="0"/>
    <n v="7432"/>
    <n v="1535.5054647631248"/>
    <n v="2574"/>
    <m/>
    <n v="1717"/>
    <m/>
    <x v="1760"/>
    <n v="1717"/>
    <n v="2.8873348873348874"/>
    <n v="0.59654446960494356"/>
    <n v="4.328479906814211"/>
    <n v="0.8942955531526644"/>
    <n v="4.8400999999999996"/>
    <s v="2-2,99 lei"/>
    <n v="2"/>
    <s v="0-0,99 euro"/>
    <n v="0"/>
  </r>
  <r>
    <n v="2702"/>
    <x v="29"/>
    <s v="COMUNA BĂLŢĂTEŞTI"/>
    <x v="0"/>
    <n v="1"/>
    <m/>
    <s v="X"/>
    <s v="X"/>
    <n v="960"/>
    <n v="9426.56"/>
    <n v="0"/>
    <n v="10386.56"/>
    <n v="2145.9391334889774"/>
    <n v="3442"/>
    <m/>
    <n v="1612"/>
    <m/>
    <x v="1761"/>
    <n v="1612"/>
    <n v="3.0175944218477628"/>
    <n v="0.62345704052555995"/>
    <n v="6.4432754342431755"/>
    <n v="1.3312277503033358"/>
    <n v="4.8400999999999996"/>
    <s v="3-3,99 lei"/>
    <n v="3"/>
    <s v="0-0,99 euro"/>
    <n v="0"/>
  </r>
  <r>
    <n v="2701"/>
    <x v="29"/>
    <s v="COMUNA BÂRGĂUANI"/>
    <x v="0"/>
    <n v="1"/>
    <m/>
    <s v="X"/>
    <s v="X"/>
    <n v="11276"/>
    <n v="38063"/>
    <n v="0"/>
    <n v="49339"/>
    <n v="10193.79764880891"/>
    <n v="3003"/>
    <m/>
    <n v="1701"/>
    <m/>
    <x v="1762"/>
    <n v="1701"/>
    <n v="16.42990342990343"/>
    <n v="3.3945380115913784"/>
    <n v="29.005878894767783"/>
    <n v="5.9928263661428041"/>
    <n v="4.8400999999999996"/>
    <s v="16-16,99 lei"/>
    <n v="16"/>
    <s v="3-3,99 euro"/>
    <n v="3"/>
  </r>
  <r>
    <n v="2703"/>
    <x v="29"/>
    <s v="COMUNA BICAZ-CHEI"/>
    <x v="0"/>
    <n v="1"/>
    <m/>
    <s v="X"/>
    <s v="X"/>
    <n v="107312"/>
    <n v="3000"/>
    <n v="0"/>
    <n v="110312"/>
    <n v="22791.264643292496"/>
    <n v="3678"/>
    <m/>
    <n v="2000"/>
    <m/>
    <x v="1763"/>
    <n v="2000"/>
    <n v="29.992387166938553"/>
    <n v="6.1966461781654418"/>
    <n v="55.155999999999999"/>
    <n v="11.395632321646248"/>
    <n v="4.8400999999999996"/>
    <s v="29-29,99 lei"/>
    <n v="29"/>
    <s v="6-6,99 euro"/>
    <n v="6"/>
  </r>
  <r>
    <n v="2704"/>
    <x v="29"/>
    <s v="COMUNA BICAZU ARDELEAN"/>
    <x v="0"/>
    <n v="1"/>
    <m/>
    <s v="X"/>
    <s v="X"/>
    <n v="4800"/>
    <n v="3786"/>
    <n v="0"/>
    <n v="8586"/>
    <n v="1773.9302906964733"/>
    <n v="3109"/>
    <m/>
    <n v="1420"/>
    <m/>
    <x v="1495"/>
    <n v="1420"/>
    <n v="2.7616596976519783"/>
    <n v="0.57057905779880136"/>
    <n v="6.0464788732394368"/>
    <n v="1.2492466835890657"/>
    <n v="4.8400999999999996"/>
    <s v="2-2,99 lei"/>
    <n v="2"/>
    <s v="0-0,99 euro"/>
    <n v="0"/>
  </r>
  <r>
    <n v="2711"/>
    <x v="29"/>
    <s v="COMUNA BIRA"/>
    <x v="0"/>
    <n v="1"/>
    <m/>
    <s v="X"/>
    <s v="X"/>
    <n v="2000"/>
    <n v="4889"/>
    <n v="0"/>
    <n v="6889"/>
    <n v="1423.3177000475198"/>
    <n v="1591"/>
    <m/>
    <n v="835"/>
    <m/>
    <x v="1764"/>
    <n v="835"/>
    <n v="4.3299811439346323"/>
    <n v="0.89460571970302938"/>
    <n v="8.250299401197605"/>
    <n v="1.7045720958652932"/>
    <n v="4.8400999999999996"/>
    <s v="4-4,99 lei"/>
    <n v="4"/>
    <s v="0-0,99 euro"/>
    <n v="0"/>
  </r>
  <r>
    <n v="2705"/>
    <x v="29"/>
    <s v="COMUNA BODEŞTI"/>
    <x v="0"/>
    <n v="1"/>
    <m/>
    <s v="X"/>
    <s v="X"/>
    <n v="0"/>
    <n v="4211.6899999999996"/>
    <n v="0"/>
    <n v="4211.6899999999996"/>
    <n v="870.16590566310617"/>
    <n v="3883"/>
    <m/>
    <n v="2007"/>
    <m/>
    <x v="1765"/>
    <n v="2007"/>
    <n v="1.0846484676796291"/>
    <n v="0.22409629298560552"/>
    <n v="2.0985002491280516"/>
    <n v="0.43356547367369513"/>
    <n v="4.8400999999999996"/>
    <s v="1-1,99 lei"/>
    <n v="1"/>
    <s v="0-0,99 euro"/>
    <n v="0"/>
  </r>
  <r>
    <n v="2706"/>
    <x v="29"/>
    <s v="COMUNA BOGHICEA"/>
    <x v="0"/>
    <n v="1"/>
    <m/>
    <s v="X"/>
    <s v="X"/>
    <n v="1200"/>
    <n v="4128"/>
    <n v="0"/>
    <n v="5328"/>
    <n v="1100.8037024028431"/>
    <n v="1969"/>
    <m/>
    <n v="1142"/>
    <m/>
    <x v="1766"/>
    <n v="1142"/>
    <n v="2.7059421025901473"/>
    <n v="0.55906739583689335"/>
    <n v="4.6654991243432571"/>
    <n v="0.96392618424066823"/>
    <n v="4.8400999999999996"/>
    <s v="2-2,99 lei"/>
    <n v="2"/>
    <s v="0-0,99 euro"/>
    <n v="0"/>
  </r>
  <r>
    <n v="2707"/>
    <x v="29"/>
    <s v="COMUNA BORCA"/>
    <x v="0"/>
    <n v="1"/>
    <m/>
    <s v="X"/>
    <s v="X"/>
    <n v="131500"/>
    <n v="30012"/>
    <n v="0"/>
    <n v="161512"/>
    <n v="33369.558480196691"/>
    <n v="5195"/>
    <m/>
    <n v="2844"/>
    <m/>
    <x v="836"/>
    <n v="2844"/>
    <n v="31.089894128970165"/>
    <n v="6.4233991299704893"/>
    <n v="56.790436005625878"/>
    <n v="11.733318734246375"/>
    <n v="4.8400999999999996"/>
    <s v="31-31,99 lei"/>
    <n v="31"/>
    <s v="6-6,99 euro"/>
    <n v="6"/>
  </r>
  <r>
    <n v="2708"/>
    <x v="29"/>
    <s v="COMUNA BORLEŞTI"/>
    <x v="0"/>
    <n v="1"/>
    <m/>
    <s v="X"/>
    <s v="X"/>
    <n v="4000"/>
    <n v="27721"/>
    <n v="0"/>
    <n v="31721"/>
    <n v="6553.7902109460556"/>
    <n v="7615"/>
    <m/>
    <n v="3330"/>
    <m/>
    <x v="1767"/>
    <n v="3330"/>
    <n v="4.1655942219304007"/>
    <n v="0.86064218134550963"/>
    <n v="9.5258258258258266"/>
    <n v="1.968105168452269"/>
    <n v="4.8400999999999996"/>
    <s v="4-4,99 lei"/>
    <n v="4"/>
    <s v="0-0,99 euro"/>
    <n v="0"/>
  </r>
  <r>
    <n v="2709"/>
    <x v="29"/>
    <s v="COMUNA BOTEŞTI"/>
    <x v="0"/>
    <n v="1"/>
    <m/>
    <s v="X"/>
    <s v="X"/>
    <n v="1650"/>
    <n v="6503.4"/>
    <n v="0"/>
    <n v="8153.4"/>
    <n v="1684.551972066693"/>
    <n v="4170"/>
    <m/>
    <n v="1684"/>
    <m/>
    <x v="352"/>
    <n v="1684"/>
    <n v="1.9552517985611511"/>
    <n v="0.40396929785772012"/>
    <n v="4.8416864608076011"/>
    <n v="1.0003277743863972"/>
    <n v="4.8400999999999996"/>
    <s v="1-1,99 lei"/>
    <n v="1"/>
    <s v="0-0,99 euro"/>
    <n v="0"/>
  </r>
  <r>
    <n v="2710"/>
    <x v="29"/>
    <s v="COMUNA BOZIENI"/>
    <x v="0"/>
    <n v="1"/>
    <m/>
    <s v="X"/>
    <s v="X"/>
    <n v="4400"/>
    <n v="8628"/>
    <n v="0"/>
    <n v="13028"/>
    <n v="2691.6799239685133"/>
    <n v="2206"/>
    <m/>
    <n v="1184"/>
    <m/>
    <x v="1768"/>
    <n v="1184"/>
    <n v="5.9057116953762465"/>
    <n v="1.220163156830695"/>
    <n v="11.003378378378379"/>
    <n v="2.2733783141625956"/>
    <n v="4.8400999999999996"/>
    <s v="5-5,99 lei"/>
    <n v="5"/>
    <s v="1-1,99 euro"/>
    <n v="1"/>
  </r>
  <r>
    <n v="2712"/>
    <x v="29"/>
    <s v="COMUNA BRUSTURI"/>
    <x v="0"/>
    <n v="1"/>
    <m/>
    <s v="X"/>
    <s v="X"/>
    <n v="2200"/>
    <n v="93730.74"/>
    <n v="0"/>
    <n v="95930.74"/>
    <n v="19819.991322493341"/>
    <n v="3195"/>
    <m/>
    <n v="1666"/>
    <m/>
    <x v="1769"/>
    <n v="1666"/>
    <n v="30.025270735524259"/>
    <n v="6.2034401635346921"/>
    <n v="57.581476590636257"/>
    <n v="11.896753494893963"/>
    <n v="4.8400999999999996"/>
    <s v="30-30,99 lei"/>
    <n v="30"/>
    <s v="6-6,99 euro"/>
    <n v="6"/>
  </r>
  <r>
    <n v="2713"/>
    <x v="29"/>
    <s v="COMUNA CÂNDEŞTI"/>
    <x v="0"/>
    <n v="1"/>
    <m/>
    <s v="X"/>
    <s v="X"/>
    <n v="2200"/>
    <n v="21437.96"/>
    <n v="0"/>
    <n v="23637.96"/>
    <n v="4883.7751286130451"/>
    <n v="3378"/>
    <m/>
    <n v="1746"/>
    <m/>
    <x v="1770"/>
    <n v="1746"/>
    <n v="6.9976198934280633"/>
    <n v="1.4457593631181307"/>
    <n v="13.538350515463916"/>
    <n v="2.7971220667886856"/>
    <n v="4.8400999999999996"/>
    <s v="7-7,99 lei"/>
    <n v="7"/>
    <s v="1-1,99 euro"/>
    <n v="1"/>
  </r>
  <r>
    <n v="2714"/>
    <x v="29"/>
    <s v="COMUNA CEAHLĂU"/>
    <x v="0"/>
    <n v="1"/>
    <m/>
    <s v="X"/>
    <s v="X"/>
    <n v="0"/>
    <n v="9200.4699999999993"/>
    <n v="0"/>
    <n v="9200.4699999999993"/>
    <n v="1900.8842792504288"/>
    <n v="2003"/>
    <m/>
    <n v="1074"/>
    <m/>
    <x v="1771"/>
    <n v="1074"/>
    <n v="4.5933449825262107"/>
    <n v="0.94901861170765289"/>
    <n v="8.5665456238361255"/>
    <n v="1.76991087453485"/>
    <n v="4.8400999999999996"/>
    <s v="4-4,99 lei"/>
    <n v="4"/>
    <s v="0-0,99 euro"/>
    <n v="0"/>
  </r>
  <r>
    <n v="2715"/>
    <x v="29"/>
    <s v="COMUNA CORDUN"/>
    <x v="0"/>
    <n v="1"/>
    <m/>
    <s v="X"/>
    <s v="X"/>
    <n v="8520"/>
    <n v="3045"/>
    <n v="0"/>
    <n v="11565"/>
    <n v="2389.413441871036"/>
    <n v="6648"/>
    <m/>
    <n v="3203"/>
    <m/>
    <x v="1772"/>
    <n v="3203"/>
    <n v="1.7396209386281589"/>
    <n v="0.35941838776640134"/>
    <n v="3.6106774898532628"/>
    <n v="0.74599233277272425"/>
    <n v="4.8400999999999996"/>
    <s v="1-1,99 lei"/>
    <n v="1"/>
    <s v="0-0,99 euro"/>
    <n v="0"/>
  </r>
  <r>
    <n v="2716"/>
    <x v="29"/>
    <s v="COMUNA COSTIŞA"/>
    <x v="0"/>
    <n v="1"/>
    <m/>
    <s v="X"/>
    <s v="X"/>
    <n v="0"/>
    <n v="15580"/>
    <n v="0"/>
    <n v="15580"/>
    <n v="3218.941757401707"/>
    <n v="2920"/>
    <m/>
    <n v="1544"/>
    <m/>
    <x v="1773"/>
    <n v="1544"/>
    <n v="5.3356164383561646"/>
    <n v="1.1023773141786668"/>
    <n v="10.090673575129534"/>
    <n v="2.0848068376954063"/>
    <n v="4.8400999999999996"/>
    <s v="5-5,99 lei"/>
    <n v="5"/>
    <s v="1-1,99 euro"/>
    <n v="1"/>
  </r>
  <r>
    <n v="2717"/>
    <x v="29"/>
    <s v="COMUNA CRĂCĂOANI"/>
    <x v="0"/>
    <n v="1"/>
    <m/>
    <s v="X"/>
    <s v="X"/>
    <n v="1400"/>
    <n v="3850"/>
    <n v="0"/>
    <n v="5250"/>
    <n v="1084.6883328856843"/>
    <n v="3495"/>
    <m/>
    <n v="1998"/>
    <m/>
    <x v="1774"/>
    <n v="1998"/>
    <n v="1.502145922746781"/>
    <n v="0.31035431556099696"/>
    <n v="2.6276276276276276"/>
    <n v="0.54288705349633848"/>
    <n v="4.8400999999999996"/>
    <s v="1-1,99 lei"/>
    <n v="1"/>
    <s v="0-0,99 euro"/>
    <n v="0"/>
  </r>
  <r>
    <n v="2718"/>
    <x v="29"/>
    <s v="COMUNA DĂMUC"/>
    <x v="0"/>
    <n v="1"/>
    <m/>
    <s v="X"/>
    <s v="X"/>
    <n v="0"/>
    <n v="12189"/>
    <n v="0"/>
    <n v="12189"/>
    <n v="2518.3363980083059"/>
    <n v="2406"/>
    <m/>
    <n v="1525"/>
    <m/>
    <x v="1108"/>
    <n v="1525"/>
    <n v="5.0660847880299249"/>
    <n v="1.0466901072353723"/>
    <n v="7.9927868852459012"/>
    <n v="1.6513681298415122"/>
    <n v="4.8400999999999996"/>
    <s v="5-5,99 lei"/>
    <n v="5"/>
    <s v="1-1,99 euro"/>
    <n v="1"/>
  </r>
  <r>
    <n v="2719"/>
    <x v="29"/>
    <s v="COMUNA DOBRENI"/>
    <x v="0"/>
    <n v="1"/>
    <m/>
    <s v="X"/>
    <s v="X"/>
    <n v="74559"/>
    <n v="2417.5"/>
    <n v="0"/>
    <n v="76976.5"/>
    <n v="15903.906944071405"/>
    <n v="1500"/>
    <m/>
    <n v="931"/>
    <m/>
    <x v="1775"/>
    <n v="931"/>
    <n v="51.317666666666668"/>
    <n v="10.602604629380936"/>
    <n v="82.681525241675615"/>
    <n v="17.082606814255001"/>
    <n v="4.8400999999999996"/>
    <s v="51-51,99 lei"/>
    <n v="51"/>
    <s v="10-10,99 euro"/>
    <n v="10"/>
  </r>
  <r>
    <n v="2720"/>
    <x v="29"/>
    <s v="COMUNA DOCHIA"/>
    <x v="0"/>
    <n v="1"/>
    <m/>
    <s v="X"/>
    <s v="X"/>
    <n v="1650"/>
    <n v="4806"/>
    <n v="0"/>
    <n v="6456"/>
    <n v="1333.8567384971386"/>
    <n v="2010"/>
    <m/>
    <n v="1055"/>
    <m/>
    <x v="377"/>
    <n v="1055"/>
    <n v="3.2119402985074625"/>
    <n v="0.66361031766026801"/>
    <n v="6.1194312796208532"/>
    <n v="1.2643191834096101"/>
    <n v="4.8400999999999996"/>
    <s v="3-3,99 lei"/>
    <n v="3"/>
    <s v="0-0,99 euro"/>
    <n v="0"/>
  </r>
  <r>
    <n v="2721"/>
    <x v="29"/>
    <s v="COMUNA DOLJEŞTI"/>
    <x v="0"/>
    <n v="1"/>
    <m/>
    <s v="X"/>
    <s v="X"/>
    <n v="4500"/>
    <n v="23424"/>
    <n v="0"/>
    <n v="27924"/>
    <n v="5769.3022871428284"/>
    <n v="6002"/>
    <m/>
    <n v="2202"/>
    <m/>
    <x v="1776"/>
    <n v="2202"/>
    <n v="4.6524491836054649"/>
    <n v="0.96122997120007136"/>
    <n v="12.681198910081743"/>
    <n v="2.6200282866225377"/>
    <n v="4.8400999999999996"/>
    <s v="4-4,99 lei"/>
    <n v="4"/>
    <s v="0-0,99 euro"/>
    <n v="0"/>
  </r>
  <r>
    <n v="2723"/>
    <x v="29"/>
    <s v="COMUNA DRAGOMIREŞTI"/>
    <x v="0"/>
    <n v="1"/>
    <m/>
    <s v="X"/>
    <s v="X"/>
    <n v="21980"/>
    <n v="7421.41"/>
    <n v="0"/>
    <n v="29401.41"/>
    <n v="6074.54598045495"/>
    <n v="1705"/>
    <m/>
    <n v="1034"/>
    <m/>
    <x v="605"/>
    <n v="1034"/>
    <n v="17.244228739002931"/>
    <n v="3.5627835662492378"/>
    <n v="28.434632495164411"/>
    <n v="5.8748026890279981"/>
    <n v="4.8400999999999996"/>
    <s v="17-17,99 lei"/>
    <n v="17"/>
    <s v="3-3,99 euro"/>
    <n v="3"/>
  </r>
  <r>
    <n v="2722"/>
    <x v="29"/>
    <s v="COMUNA DRĂGĂNEŞTI"/>
    <x v="0"/>
    <n v="1"/>
    <m/>
    <s v="X"/>
    <s v="X"/>
    <n v="3658"/>
    <n v="4165"/>
    <n v="0"/>
    <n v="7823"/>
    <n v="1616.2889196504207"/>
    <n v="1227"/>
    <m/>
    <n v="770"/>
    <m/>
    <x v="48"/>
    <n v="770"/>
    <n v="6.3757131214343925"/>
    <n v="1.3172688831706769"/>
    <n v="10.159740259740261"/>
    <n v="2.0990765190265201"/>
    <n v="4.8400999999999996"/>
    <s v="6-6,99 lei"/>
    <n v="6"/>
    <s v="1-1,99 euro"/>
    <n v="1"/>
  </r>
  <r>
    <n v="2724"/>
    <x v="29"/>
    <s v="COMUNA DULCEŞTI"/>
    <x v="0"/>
    <n v="1"/>
    <m/>
    <s v="X"/>
    <s v="X"/>
    <n v="2000"/>
    <n v="4232"/>
    <n v="0"/>
    <n v="6232"/>
    <n v="1287.5767029606827"/>
    <n v="2141"/>
    <m/>
    <n v="1447"/>
    <m/>
    <x v="1359"/>
    <n v="1447"/>
    <n v="2.9107893507706679"/>
    <n v="0.60139033300358835"/>
    <n v="4.3068417415342086"/>
    <n v="0.8898249502147082"/>
    <n v="4.8400999999999996"/>
    <s v="2-2,99 lei"/>
    <n v="2"/>
    <s v="0-0,99 euro"/>
    <n v="0"/>
  </r>
  <r>
    <n v="2725"/>
    <x v="29"/>
    <s v="COMUNA DUMBRAVA ROŞIE"/>
    <x v="0"/>
    <n v="1"/>
    <m/>
    <s v="X"/>
    <s v="X"/>
    <n v="1800"/>
    <n v="20035"/>
    <n v="0"/>
    <n v="21835"/>
    <n v="4511.2704282969362"/>
    <n v="7118"/>
    <m/>
    <n v="2980"/>
    <m/>
    <x v="1777"/>
    <n v="2980"/>
    <n v="3.0675751615622366"/>
    <n v="0.63378342628504303"/>
    <n v="7.3271812080536911"/>
    <n v="1.5138491370123948"/>
    <n v="4.8400999999999996"/>
    <s v="3-3,99 lei"/>
    <n v="3"/>
    <s v="0-0,99 euro"/>
    <n v="0"/>
  </r>
  <r>
    <n v="2726"/>
    <x v="29"/>
    <s v="COMUNA FARCAŞA"/>
    <x v="0"/>
    <n v="1"/>
    <m/>
    <s v="X"/>
    <s v="X"/>
    <n v="97630"/>
    <n v="39257"/>
    <n v="0"/>
    <n v="136887"/>
    <n v="28281.853680709079"/>
    <n v="2522"/>
    <m/>
    <n v="1372"/>
    <m/>
    <x v="1778"/>
    <n v="1372"/>
    <n v="54.277160983346548"/>
    <n v="11.214057763960776"/>
    <n v="99.771865889212833"/>
    <n v="20.613595977193206"/>
    <n v="4.8400999999999996"/>
    <s v="54-54,99 lei"/>
    <n v="54"/>
    <s v="11-11,99 euro"/>
    <n v="11"/>
  </r>
  <r>
    <n v="2727"/>
    <x v="29"/>
    <s v="COMUNA FĂUREI"/>
    <x v="0"/>
    <n v="1"/>
    <m/>
    <s v="X"/>
    <s v="X"/>
    <n v="8427"/>
    <n v="168"/>
    <n v="0"/>
    <n v="8595"/>
    <n v="1775.7897564099917"/>
    <n v="1722"/>
    <m/>
    <n v="923"/>
    <m/>
    <x v="662"/>
    <n v="923"/>
    <n v="4.991289198606272"/>
    <n v="1.0312367923402972"/>
    <n v="9.3120260021668475"/>
    <n v="1.9239325638244764"/>
    <n v="4.8400999999999996"/>
    <s v="4-4,99 lei"/>
    <n v="4"/>
    <s v="1-1,99 euro"/>
    <n v="1"/>
  </r>
  <r>
    <n v="2728"/>
    <x v="29"/>
    <s v="COMUNA GÂDINŢI"/>
    <x v="0"/>
    <n v="1"/>
    <m/>
    <s v="X"/>
    <s v="X"/>
    <n v="2760"/>
    <n v="1080"/>
    <n v="0"/>
    <n v="3840"/>
    <n v="793.37203776781473"/>
    <n v="2035"/>
    <m/>
    <n v="912"/>
    <m/>
    <x v="102"/>
    <n v="912"/>
    <n v="1.886977886977887"/>
    <n v="0.38986340922251339"/>
    <n v="4.2105263157894735"/>
    <n v="0.86992548000856873"/>
    <n v="4.8400999999999996"/>
    <s v="1-1,99 lei"/>
    <n v="1"/>
    <s v="0-0,99 euro"/>
    <n v="0"/>
  </r>
  <r>
    <n v="2729"/>
    <x v="29"/>
    <s v="COMUNA GÂRCINA"/>
    <x v="0"/>
    <n v="1"/>
    <m/>
    <s v="X"/>
    <s v="X"/>
    <n v="2750"/>
    <n v="13519"/>
    <n v="0"/>
    <n v="16269"/>
    <n v="3361.2941881366091"/>
    <n v="3957"/>
    <m/>
    <n v="1998"/>
    <m/>
    <x v="1779"/>
    <n v="1998"/>
    <n v="4.1114480667172097"/>
    <n v="0.849455190330202"/>
    <n v="8.1426426426426435"/>
    <n v="1.6823294234917963"/>
    <n v="4.8400999999999996"/>
    <s v="4-4,99 lei"/>
    <n v="4"/>
    <s v="0-0,99 euro"/>
    <n v="0"/>
  </r>
  <r>
    <n v="2730"/>
    <x v="29"/>
    <s v="COMUNA GHERĂEŞTI"/>
    <x v="0"/>
    <n v="1"/>
    <m/>
    <s v="X"/>
    <s v="X"/>
    <n v="2500"/>
    <n v="9657"/>
    <n v="0"/>
    <n v="12157"/>
    <n v="2511.7249643602408"/>
    <n v="5453"/>
    <m/>
    <n v="2174"/>
    <m/>
    <x v="1780"/>
    <n v="2174"/>
    <n v="2.2294150009169265"/>
    <n v="0.4606134172676033"/>
    <n v="5.5919963201471941"/>
    <n v="1.1553472697149223"/>
    <n v="4.8400999999999996"/>
    <s v="2-2,99 lei"/>
    <n v="2"/>
    <s v="0-0,99 euro"/>
    <n v="0"/>
  </r>
  <r>
    <n v="2731"/>
    <x v="29"/>
    <s v="COMUNA GHINDĂOANI"/>
    <x v="0"/>
    <n v="1"/>
    <m/>
    <s v="X"/>
    <s v="X"/>
    <n v="77600"/>
    <n v="13159"/>
    <n v="0"/>
    <n v="90759"/>
    <n v="18751.472077023205"/>
    <n v="1600"/>
    <m/>
    <n v="832"/>
    <m/>
    <x v="1781"/>
    <n v="832"/>
    <n v="56.724375000000002"/>
    <n v="11.719670048139504"/>
    <n v="109.08533653846153"/>
    <n v="22.537827015652891"/>
    <n v="4.8400999999999996"/>
    <s v="56-56,99 lei"/>
    <n v="56"/>
    <s v="11-11,99 euro"/>
    <n v="11"/>
  </r>
  <r>
    <n v="2732"/>
    <x v="29"/>
    <s v="COMUNA GIROV"/>
    <x v="0"/>
    <n v="1"/>
    <m/>
    <s v="X"/>
    <s v="X"/>
    <n v="170875"/>
    <n v="18337"/>
    <n v="0"/>
    <n v="189212"/>
    <n v="39092.580731803064"/>
    <n v="4264"/>
    <m/>
    <n v="2233"/>
    <m/>
    <x v="1782"/>
    <n v="2233"/>
    <n v="44.374296435272043"/>
    <n v="9.1680536425429331"/>
    <n v="84.734437975817286"/>
    <n v="17.506753574475173"/>
    <n v="4.8400999999999996"/>
    <s v="44-44,99 lei"/>
    <n v="44"/>
    <s v="9-9,99 euro"/>
    <n v="9"/>
  </r>
  <r>
    <n v="2733"/>
    <x v="29"/>
    <s v="COMUNA GRINŢIEŞ"/>
    <x v="0"/>
    <n v="1"/>
    <m/>
    <s v="X"/>
    <s v="X"/>
    <n v="1630"/>
    <n v="9297"/>
    <n v="0"/>
    <n v="10927"/>
    <n v="2257.5979835127373"/>
    <n v="2012"/>
    <m/>
    <n v="1159"/>
    <m/>
    <x v="768"/>
    <n v="1159"/>
    <n v="5.430914512922465"/>
    <n v="1.1220665922031499"/>
    <n v="9.4279551337359795"/>
    <n v="1.9478843688634488"/>
    <n v="4.8400999999999996"/>
    <s v="5-5,99 lei"/>
    <n v="5"/>
    <s v="1-1,99 euro"/>
    <n v="1"/>
  </r>
  <r>
    <n v="2734"/>
    <x v="29"/>
    <s v="COMUNA GRUMĂZEŞTI"/>
    <x v="0"/>
    <n v="1"/>
    <m/>
    <s v="X"/>
    <s v="X"/>
    <n v="1600"/>
    <n v="1624"/>
    <n v="0"/>
    <n v="3224"/>
    <n v="666.10194004256118"/>
    <n v="4298"/>
    <m/>
    <n v="2241"/>
    <m/>
    <x v="1783"/>
    <n v="2241"/>
    <n v="0.75011633317822246"/>
    <n v="0.15497951141055402"/>
    <n v="1.4386434627398483"/>
    <n v="0.29723424366022366"/>
    <n v="4.8400999999999996"/>
    <s v="0-0,99 lei"/>
    <n v="0"/>
    <s v="0-0,99 euro"/>
    <n v="0"/>
  </r>
  <r>
    <n v="2735"/>
    <x v="29"/>
    <s v="COMUNA HANGU"/>
    <x v="0"/>
    <n v="1"/>
    <m/>
    <s v="X"/>
    <s v="X"/>
    <n v="1980"/>
    <n v="6154.01"/>
    <n v="0"/>
    <n v="8134.01"/>
    <n v="1680.5458564905684"/>
    <n v="3167"/>
    <m/>
    <n v="1586"/>
    <m/>
    <x v="1784"/>
    <n v="1586"/>
    <n v="2.5683643826965583"/>
    <n v="0.53064283438287607"/>
    <n v="5.1286317780580077"/>
    <n v="1.0596127720621491"/>
    <n v="4.8400999999999996"/>
    <s v="2-2,99 lei"/>
    <n v="2"/>
    <s v="0-0,99 euro"/>
    <n v="0"/>
  </r>
  <r>
    <n v="2736"/>
    <x v="29"/>
    <s v="COMUNA HORIA"/>
    <x v="0"/>
    <n v="1"/>
    <m/>
    <s v="X"/>
    <s v="X"/>
    <n v="2000"/>
    <n v="7863"/>
    <n v="0"/>
    <n v="9863"/>
    <n v="2037.7678147145721"/>
    <n v="6082"/>
    <m/>
    <n v="2303"/>
    <m/>
    <x v="1785"/>
    <n v="2303"/>
    <n v="1.6216705031239724"/>
    <n v="0.3350489665758915"/>
    <n v="4.282674772036474"/>
    <n v="0.88483187786129924"/>
    <n v="4.8400999999999996"/>
    <s v="1-1,99 lei"/>
    <n v="1"/>
    <s v="0-0,99 euro"/>
    <n v="0"/>
  </r>
  <r>
    <n v="2737"/>
    <x v="29"/>
    <s v="COMUNA ICUŞEŞTI"/>
    <x v="0"/>
    <n v="1"/>
    <m/>
    <s v="X"/>
    <s v="X"/>
    <n v="0"/>
    <n v="9351.69"/>
    <n v="0"/>
    <n v="9351.69"/>
    <n v="1932.1274353835668"/>
    <n v="3688"/>
    <m/>
    <n v="1788"/>
    <m/>
    <x v="1786"/>
    <n v="1788"/>
    <n v="2.5357077006507596"/>
    <n v="0.52389572542938356"/>
    <n v="5.2302516778523493"/>
    <n v="1.0806081853375653"/>
    <n v="4.8400999999999996"/>
    <s v="2-2,99 lei"/>
    <n v="2"/>
    <s v="0-0,99 euro"/>
    <n v="0"/>
  </r>
  <r>
    <n v="2738"/>
    <x v="29"/>
    <s v="COMUNA ION CREANGĂ"/>
    <x v="0"/>
    <n v="1"/>
    <m/>
    <s v="X"/>
    <s v="X"/>
    <n v="5447"/>
    <n v="11192"/>
    <n v="0"/>
    <n v="16639"/>
    <n v="3437.7388896923621"/>
    <n v="4646"/>
    <m/>
    <n v="2529"/>
    <m/>
    <x v="1787"/>
    <n v="2529"/>
    <n v="3.5813603099440381"/>
    <n v="0.73993518934402969"/>
    <n v="6.5792803479636222"/>
    <n v="1.3593273585181345"/>
    <n v="4.8400999999999996"/>
    <s v="3-3,99 lei"/>
    <n v="3"/>
    <s v="0-0,99 euro"/>
    <n v="0"/>
  </r>
  <r>
    <n v="2739"/>
    <x v="29"/>
    <s v="COMUNA MĂRGINENI"/>
    <x v="0"/>
    <n v="1"/>
    <m/>
    <s v="X"/>
    <s v="X"/>
    <n v="0"/>
    <n v="3841"/>
    <n v="0"/>
    <n v="3841"/>
    <n v="793.57864506931685"/>
    <n v="3011"/>
    <m/>
    <n v="1689"/>
    <m/>
    <x v="1788"/>
    <n v="1689"/>
    <n v="1.2756559282630355"/>
    <n v="0.26355982898349944"/>
    <n v="2.2741267021906455"/>
    <n v="0.46985118121333147"/>
    <n v="4.8400999999999996"/>
    <s v="1-1,99 lei"/>
    <n v="1"/>
    <s v="0-0,99 euro"/>
    <n v="0"/>
  </r>
  <r>
    <n v="2740"/>
    <x v="29"/>
    <s v="COMUNA MOLDOVENI"/>
    <x v="0"/>
    <n v="1"/>
    <m/>
    <s v="X"/>
    <s v="X"/>
    <n v="700"/>
    <n v="5298"/>
    <n v="0"/>
    <n v="5998"/>
    <n v="1239.2305944092066"/>
    <n v="1716"/>
    <m/>
    <n v="770"/>
    <m/>
    <x v="422"/>
    <n v="770"/>
    <n v="3.4953379953379953"/>
    <n v="0.72216235105431614"/>
    <n v="7.7896103896103899"/>
    <n v="1.609390382349619"/>
    <n v="4.8400999999999996"/>
    <s v="3-3,99 lei"/>
    <n v="3"/>
    <s v="0-0,99 euro"/>
    <n v="0"/>
  </r>
  <r>
    <n v="2741"/>
    <x v="29"/>
    <s v="COMUNA NEGREŞTI"/>
    <x v="0"/>
    <n v="1"/>
    <m/>
    <s v="X"/>
    <s v="X"/>
    <n v="660"/>
    <n v="5260.7"/>
    <n v="0"/>
    <n v="5920.7"/>
    <n v="1223.2598500030992"/>
    <n v="1510"/>
    <m/>
    <n v="888"/>
    <m/>
    <x v="1789"/>
    <n v="888"/>
    <n v="3.9209933774834438"/>
    <n v="0.81010586092920478"/>
    <n v="6.6674549549549544"/>
    <n v="1.3775448761296163"/>
    <n v="4.8400999999999996"/>
    <s v="3-3,99 lei"/>
    <n v="3"/>
    <s v="0-0,99 euro"/>
    <n v="0"/>
  </r>
  <r>
    <n v="2742"/>
    <x v="29"/>
    <s v="COMUNA ONICENI"/>
    <x v="0"/>
    <n v="1"/>
    <m/>
    <s v="X"/>
    <s v="X"/>
    <n v="0"/>
    <n v="5888.51"/>
    <n v="0"/>
    <n v="5888.51"/>
    <n v="1216.6091609677487"/>
    <n v="2513"/>
    <m/>
    <n v="1516"/>
    <m/>
    <x v="1790"/>
    <n v="1516"/>
    <n v="2.3432192598487864"/>
    <n v="0.48412620810495371"/>
    <n v="3.8842414248021111"/>
    <n v="0.80251263916078408"/>
    <n v="4.8400999999999996"/>
    <s v="2-2,99 lei"/>
    <n v="2"/>
    <s v="0-0,99 euro"/>
    <n v="0"/>
  </r>
  <r>
    <n v="2745"/>
    <x v="29"/>
    <s v="COMUNA PĂSTRĂVENI"/>
    <x v="0"/>
    <n v="1"/>
    <m/>
    <s v="X"/>
    <s v="X"/>
    <n v="2500"/>
    <n v="7720"/>
    <n v="0"/>
    <n v="10220"/>
    <n v="2111.5266213507989"/>
    <n v="3016"/>
    <m/>
    <n v="1653"/>
    <m/>
    <x v="1791"/>
    <n v="1653"/>
    <n v="3.3885941644562334"/>
    <n v="0.70010829620384574"/>
    <n v="6.1826981246218997"/>
    <n v="1.2773905755298238"/>
    <n v="4.8400999999999996"/>
    <s v="3-3,99 lei"/>
    <n v="3"/>
    <s v="0-0,99 euro"/>
    <n v="0"/>
  </r>
  <r>
    <n v="2743"/>
    <x v="29"/>
    <s v="COMUNA PÂNCEŞTI"/>
    <x v="0"/>
    <n v="1"/>
    <m/>
    <s v="X"/>
    <s v="X"/>
    <n v="82930"/>
    <n v="3850"/>
    <n v="0"/>
    <n v="86780"/>
    <n v="17929.381624346606"/>
    <n v="1168"/>
    <m/>
    <n v="717"/>
    <m/>
    <x v="893"/>
    <n v="717"/>
    <n v="74.297945205479451"/>
    <n v="15.350497966050177"/>
    <n v="121.03207810320781"/>
    <n v="25.006111052087316"/>
    <n v="4.8400999999999996"/>
    <s v="74-74,99 lei"/>
    <n v="74"/>
    <s v="15-15,99 euro"/>
    <n v="15"/>
  </r>
  <r>
    <n v="2744"/>
    <x v="29"/>
    <s v="COMUNA PÂNGĂRAŢI"/>
    <x v="0"/>
    <n v="1"/>
    <m/>
    <s v="X"/>
    <s v="X"/>
    <n v="128305"/>
    <n v="13465"/>
    <n v="0"/>
    <n v="141770"/>
    <n v="29290.717133943515"/>
    <n v="4465"/>
    <m/>
    <n v="2390"/>
    <m/>
    <x v="944"/>
    <n v="2390"/>
    <n v="31.751399776035836"/>
    <n v="6.5600710266390854"/>
    <n v="59.31799163179916"/>
    <n v="12.255530181566325"/>
    <n v="4.8400999999999996"/>
    <s v="31-31,99 lei"/>
    <n v="31"/>
    <s v="6-6,99 euro"/>
    <n v="6"/>
  </r>
  <r>
    <n v="2746"/>
    <x v="29"/>
    <s v="COMUNA PETRICANI"/>
    <x v="0"/>
    <n v="1"/>
    <m/>
    <s v="X"/>
    <s v="X"/>
    <n v="0"/>
    <n v="12032.07"/>
    <n v="0"/>
    <n v="12032.07"/>
    <n v="2485.9135141835914"/>
    <n v="4695"/>
    <m/>
    <n v="2246"/>
    <m/>
    <x v="1792"/>
    <n v="2246"/>
    <n v="2.5627412140575081"/>
    <n v="0.52948104668447105"/>
    <n v="5.3571104185218168"/>
    <n v="1.1068181274192304"/>
    <n v="4.8400999999999996"/>
    <s v="2-2,99 lei"/>
    <n v="2"/>
    <s v="0-0,99 euro"/>
    <n v="0"/>
  </r>
  <r>
    <n v="2747"/>
    <x v="29"/>
    <s v="COMUNA PIATRA ŞOIMULUI"/>
    <x v="0"/>
    <n v="1"/>
    <m/>
    <s v="X"/>
    <s v="X"/>
    <n v="0"/>
    <n v="7754"/>
    <n v="0"/>
    <n v="7754"/>
    <n v="1602.0330158467802"/>
    <n v="6883"/>
    <m/>
    <n v="3097"/>
    <m/>
    <x v="1793"/>
    <n v="3097"/>
    <n v="1.1265436582885369"/>
    <n v="0.23275214526322538"/>
    <n v="2.5037132709073298"/>
    <n v="0.51728544263699716"/>
    <n v="4.8400999999999996"/>
    <s v="1-1,99 lei"/>
    <n v="1"/>
    <s v="0-0,99 euro"/>
    <n v="0"/>
  </r>
  <r>
    <n v="2748"/>
    <x v="29"/>
    <s v="COMUNA PIPIRIG"/>
    <x v="0"/>
    <n v="1"/>
    <m/>
    <s v="X"/>
    <s v="X"/>
    <n v="5250"/>
    <n v="5684"/>
    <n v="0"/>
    <n v="10934"/>
    <n v="2259.0442346232517"/>
    <n v="7202"/>
    <m/>
    <n v="3502"/>
    <m/>
    <x v="1794"/>
    <n v="3502"/>
    <n v="1.5181893918356013"/>
    <n v="0.31366901341616937"/>
    <n v="3.1222158766419188"/>
    <n v="0.64507259697979769"/>
    <n v="4.8400999999999996"/>
    <s v="1-1,99 lei"/>
    <n v="1"/>
    <s v="0-0,99 euro"/>
    <n v="0"/>
  </r>
  <r>
    <n v="2749"/>
    <x v="29"/>
    <s v="COMUNA PODOLENI"/>
    <x v="0"/>
    <n v="1"/>
    <m/>
    <s v="X"/>
    <s v="X"/>
    <n v="2000"/>
    <n v="56886"/>
    <n v="0"/>
    <n v="58886"/>
    <n v="12166.277556248839"/>
    <n v="4608"/>
    <m/>
    <n v="2234"/>
    <m/>
    <x v="1044"/>
    <n v="2234"/>
    <n v="12.779079861111111"/>
    <n v="2.640251205783168"/>
    <n v="26.358997314234557"/>
    <n v="5.4459613053933928"/>
    <n v="4.8400999999999996"/>
    <s v="12-12,99 lei"/>
    <n v="12"/>
    <s v="2-2,99 euro"/>
    <n v="2"/>
  </r>
  <r>
    <n v="2750"/>
    <x v="29"/>
    <s v="COMUNA POIANA TEIULUI"/>
    <x v="0"/>
    <n v="1"/>
    <m/>
    <s v="X"/>
    <s v="X"/>
    <n v="0"/>
    <n v="8125"/>
    <n v="0"/>
    <n v="8125"/>
    <n v="1678.6843247040351"/>
    <n v="4101"/>
    <m/>
    <n v="2029"/>
    <m/>
    <x v="1795"/>
    <n v="2029"/>
    <n v="1.9812240916849548"/>
    <n v="0.40933536325384912"/>
    <n v="4.0044356826022671"/>
    <n v="0.82734565042091435"/>
    <n v="4.8400999999999996"/>
    <s v="1-1,99 lei"/>
    <n v="1"/>
    <s v="0-0,99 euro"/>
    <n v="0"/>
  </r>
  <r>
    <n v="2751"/>
    <x v="29"/>
    <s v="COMUNA POIENARI"/>
    <x v="0"/>
    <n v="1"/>
    <m/>
    <s v="X"/>
    <s v="X"/>
    <n v="600"/>
    <n v="8090"/>
    <n v="0"/>
    <n v="8690"/>
    <n v="1795.4174500526849"/>
    <n v="1231"/>
    <m/>
    <n v="746"/>
    <m/>
    <x v="1796"/>
    <n v="746"/>
    <n v="7.0593013809910641"/>
    <n v="1.4585032088161534"/>
    <n v="11.648793565683647"/>
    <n v="2.4067258043601676"/>
    <n v="4.8400999999999996"/>
    <s v="7-7,99 lei"/>
    <n v="7"/>
    <s v="1-1,99 euro"/>
    <n v="1"/>
  </r>
  <r>
    <n v="2752"/>
    <x v="29"/>
    <s v="COMUNA RĂUCEŞTI"/>
    <x v="0"/>
    <n v="1"/>
    <m/>
    <s v="X"/>
    <s v="X"/>
    <n v="8000"/>
    <n v="16792.39"/>
    <n v="0"/>
    <n v="24792.39"/>
    <n v="5122.2887956860395"/>
    <n v="6646"/>
    <m/>
    <n v="3580"/>
    <m/>
    <x v="1797"/>
    <n v="3580"/>
    <n v="3.7304228107132107"/>
    <n v="0.7707325903830935"/>
    <n v="6.9252486033519549"/>
    <n v="1.4308069261692848"/>
    <n v="4.8400999999999996"/>
    <s v="3-3,99 lei"/>
    <n v="3"/>
    <s v="0-0,99 euro"/>
    <n v="0"/>
  </r>
  <r>
    <n v="2753"/>
    <x v="29"/>
    <s v="COMUNA RĂZBOIENI"/>
    <x v="0"/>
    <n v="1"/>
    <m/>
    <s v="X"/>
    <s v="X"/>
    <n v="0"/>
    <n v="3000"/>
    <n v="0"/>
    <n v="3000"/>
    <n v="619.82190450610528"/>
    <n v="1716"/>
    <m/>
    <n v="1092"/>
    <m/>
    <x v="422"/>
    <n v="1092"/>
    <n v="1.7482517482517483"/>
    <n v="0.36120157605250891"/>
    <n v="2.7472527472527473"/>
    <n v="0.56760247665394259"/>
    <n v="4.8400999999999996"/>
    <s v="1-1,99 lei"/>
    <n v="1"/>
    <s v="0-0,99 euro"/>
    <n v="0"/>
  </r>
  <r>
    <n v="2754"/>
    <x v="29"/>
    <s v="COMUNA REDIU"/>
    <x v="0"/>
    <n v="1"/>
    <m/>
    <s v="X"/>
    <s v="X"/>
    <n v="2880"/>
    <n v="13466"/>
    <n v="0"/>
    <n v="16346"/>
    <n v="3377.2029503522658"/>
    <n v="4334"/>
    <m/>
    <n v="2229"/>
    <m/>
    <x v="1798"/>
    <n v="2229"/>
    <n v="3.7715736040609138"/>
    <n v="0.77923464475133042"/>
    <n v="7.333333333333333"/>
    <n v="1.515120211014924"/>
    <n v="4.8400999999999996"/>
    <s v="3-3,99 lei"/>
    <n v="3"/>
    <s v="0-0,99 euro"/>
    <n v="0"/>
  </r>
  <r>
    <n v="2755"/>
    <x v="29"/>
    <s v="COMUNA ROMÂNI"/>
    <x v="0"/>
    <n v="1"/>
    <m/>
    <s v="X"/>
    <s v="X"/>
    <n v="0"/>
    <n v="14065"/>
    <n v="0"/>
    <n v="14065"/>
    <n v="2905.9316956261237"/>
    <n v="3441"/>
    <m/>
    <n v="1715"/>
    <m/>
    <x v="1799"/>
    <n v="1715"/>
    <n v="4.0874745713455392"/>
    <n v="0.84450209114388952"/>
    <n v="8.2011661807580172"/>
    <n v="1.6944208137761654"/>
    <n v="4.8400999999999996"/>
    <s v="4-4,99 lei"/>
    <n v="4"/>
    <s v="0-0,99 euro"/>
    <n v="0"/>
  </r>
  <r>
    <n v="2756"/>
    <x v="29"/>
    <s v="COMUNA RUGINOASA"/>
    <x v="0"/>
    <n v="1"/>
    <m/>
    <s v="X"/>
    <s v="X"/>
    <n v="3300"/>
    <n v="4393.8100000000004"/>
    <n v="0"/>
    <n v="7693.81"/>
    <n v="1589.5973223693727"/>
    <n v="1548"/>
    <m/>
    <n v="1090"/>
    <m/>
    <x v="1800"/>
    <n v="1090"/>
    <n v="4.9701614987080109"/>
    <n v="1.0268716552773725"/>
    <n v="7.0585412844036703"/>
    <n v="1.4583461673113511"/>
    <n v="4.8400999999999996"/>
    <s v="4-4,99 lei"/>
    <n v="4"/>
    <s v="1-1,99 euro"/>
    <n v="1"/>
  </r>
  <r>
    <n v="2758"/>
    <x v="29"/>
    <s v="COMUNA SAGNA"/>
    <x v="0"/>
    <n v="1"/>
    <m/>
    <s v="X"/>
    <s v="X"/>
    <n v="4400"/>
    <n v="7683.11"/>
    <n v="0"/>
    <n v="12083.11"/>
    <n v="2496.4587508522554"/>
    <n v="4297"/>
    <m/>
    <n v="1864"/>
    <m/>
    <x v="1801"/>
    <n v="1864"/>
    <n v="2.8119874330928556"/>
    <n v="0.58097713540894935"/>
    <n v="6.4823551502145929"/>
    <n v="1.3393019049636563"/>
    <n v="4.8400999999999996"/>
    <s v="2-2,99 lei"/>
    <n v="2"/>
    <s v="0-0,99 euro"/>
    <n v="0"/>
  </r>
  <r>
    <n v="2757"/>
    <x v="29"/>
    <s v="COMUNA SĂBĂOANI"/>
    <x v="0"/>
    <n v="1"/>
    <m/>
    <s v="X"/>
    <s v="X"/>
    <n v="8000"/>
    <n v="12490"/>
    <n v="0"/>
    <n v="20490"/>
    <n v="4233.3836077766991"/>
    <n v="9570"/>
    <m/>
    <n v="3559"/>
    <m/>
    <x v="1802"/>
    <n v="3559"/>
    <n v="2.1410658307210033"/>
    <n v="0.44235983362347953"/>
    <n v="5.7572351784209044"/>
    <n v="1.1894868243261307"/>
    <n v="4.8400999999999996"/>
    <s v="2-2,99 lei"/>
    <n v="2"/>
    <s v="0-0,99 euro"/>
    <n v="0"/>
  </r>
  <r>
    <n v="2759"/>
    <x v="29"/>
    <s v="COMUNA SĂVINEŞTI"/>
    <x v="0"/>
    <n v="1"/>
    <m/>
    <s v="X"/>
    <s v="X"/>
    <n v="0"/>
    <n v="31302"/>
    <n v="0"/>
    <n v="31302"/>
    <n v="6467.2217516167029"/>
    <n v="6009"/>
    <m/>
    <n v="2480"/>
    <m/>
    <x v="1803"/>
    <n v="2480"/>
    <n v="5.2091862206689967"/>
    <n v="1.0762559080740062"/>
    <n v="12.621774193548386"/>
    <n v="2.6077507062970575"/>
    <n v="4.8400999999999996"/>
    <s v="5-5,99 lei"/>
    <n v="5"/>
    <s v="1-1,99 euro"/>
    <n v="1"/>
  </r>
  <r>
    <n v="2760"/>
    <x v="29"/>
    <s v="COMUNA SECUIENI"/>
    <x v="0"/>
    <n v="1"/>
    <m/>
    <s v="X"/>
    <s v="X"/>
    <n v="0"/>
    <n v="9331"/>
    <n v="0"/>
    <n v="9331"/>
    <n v="1927.8527303154895"/>
    <n v="2620"/>
    <m/>
    <n v="1170"/>
    <m/>
    <x v="1804"/>
    <n v="1170"/>
    <n v="3.5614503816793892"/>
    <n v="0.7358216527921716"/>
    <n v="7.9752136752136753"/>
    <n v="1.6477373763380252"/>
    <n v="4.8400999999999996"/>
    <s v="3-3,99 lei"/>
    <n v="3"/>
    <s v="0-0,99 euro"/>
    <n v="0"/>
  </r>
  <r>
    <n v="2761"/>
    <x v="29"/>
    <s v="COMUNA STĂNIŢA"/>
    <x v="0"/>
    <n v="1"/>
    <m/>
    <s v="X"/>
    <s v="X"/>
    <n v="3000"/>
    <n v="5373"/>
    <n v="0"/>
    <n v="8373"/>
    <n v="1729.9229354765398"/>
    <n v="1585"/>
    <m/>
    <n v="774"/>
    <m/>
    <x v="1079"/>
    <n v="774"/>
    <n v="5.2826498422712937"/>
    <n v="1.0914340286918232"/>
    <n v="10.817829457364342"/>
    <n v="2.2350425522952713"/>
    <n v="4.8400999999999996"/>
    <s v="5-5,99 lei"/>
    <n v="5"/>
    <s v="1-1,99 euro"/>
    <n v="1"/>
  </r>
  <r>
    <n v="2762"/>
    <x v="29"/>
    <s v="COMUNA ŞTEFAN CEL MARE"/>
    <x v="0"/>
    <n v="1"/>
    <m/>
    <s v="X"/>
    <s v="X"/>
    <n v="3500"/>
    <n v="11747"/>
    <n v="0"/>
    <n v="15247"/>
    <n v="3150.1415260015292"/>
    <n v="2548"/>
    <m/>
    <n v="1393"/>
    <m/>
    <x v="529"/>
    <n v="1393"/>
    <n v="5.9839089481946628"/>
    <n v="1.2363192802203804"/>
    <n v="10.945441493180187"/>
    <n v="2.2614081306543641"/>
    <n v="4.8400999999999996"/>
    <s v="5-5,99 lei"/>
    <n v="5"/>
    <s v="1-1,99 euro"/>
    <n v="1"/>
  </r>
  <r>
    <n v="2763"/>
    <x v="29"/>
    <s v="COMUNA TARCĂU"/>
    <x v="0"/>
    <n v="1"/>
    <m/>
    <s v="X"/>
    <s v="X"/>
    <n v="10206"/>
    <n v="10165"/>
    <n v="0"/>
    <n v="20371"/>
    <n v="4208.7973388979572"/>
    <n v="2858"/>
    <m/>
    <n v="1583"/>
    <m/>
    <x v="1805"/>
    <n v="1583"/>
    <n v="7.1277116864940515"/>
    <n v="1.4726372774310557"/>
    <n v="12.868603916614024"/>
    <n v="2.6587475293101437"/>
    <n v="4.8400999999999996"/>
    <s v="7-7,99 lei"/>
    <n v="7"/>
    <s v="1-1,99 euro"/>
    <n v="1"/>
  </r>
  <r>
    <n v="2764"/>
    <x v="29"/>
    <s v="COMUNA TAŞCA"/>
    <x v="0"/>
    <n v="1"/>
    <m/>
    <s v="X"/>
    <s v="X"/>
    <n v="2860"/>
    <n v="5738"/>
    <n v="0"/>
    <n v="8598"/>
    <n v="1776.4095783144978"/>
    <n v="2184"/>
    <m/>
    <n v="1288"/>
    <m/>
    <x v="279"/>
    <n v="1288"/>
    <n v="3.9368131868131866"/>
    <n v="0.81337434904509975"/>
    <n v="6.6754658385093171"/>
    <n v="1.3791999831634301"/>
    <n v="4.8400999999999996"/>
    <s v="3-3,99 lei"/>
    <n v="3"/>
    <s v="0-0,99 euro"/>
    <n v="0"/>
  </r>
  <r>
    <n v="2765"/>
    <x v="29"/>
    <s v="COMUNA TAZLĂU"/>
    <x v="0"/>
    <n v="1"/>
    <m/>
    <s v="X"/>
    <s v="X"/>
    <n v="1100"/>
    <n v="7080"/>
    <n v="0"/>
    <n v="8180"/>
    <n v="1690.047726286647"/>
    <n v="2253"/>
    <m/>
    <n v="1259"/>
    <m/>
    <x v="1806"/>
    <n v="1259"/>
    <n v="3.6307146027518864"/>
    <n v="0.7501321465986005"/>
    <n v="6.4972200158856239"/>
    <n v="1.3423730947471382"/>
    <n v="4.8400999999999996"/>
    <s v="3-3,99 lei"/>
    <n v="3"/>
    <s v="0-0,99 euro"/>
    <n v="0"/>
  </r>
  <r>
    <n v="2766"/>
    <x v="29"/>
    <s v="COMUNA TĂMĂŞENI"/>
    <x v="0"/>
    <n v="1"/>
    <m/>
    <s v="X"/>
    <s v="X"/>
    <n v="3000"/>
    <n v="26244.400000000001"/>
    <n v="0"/>
    <n v="29244.400000000001"/>
    <n v="6042.1065680461152"/>
    <n v="7875"/>
    <m/>
    <n v="2786"/>
    <m/>
    <x v="1807"/>
    <n v="2786"/>
    <n v="3.7135746031746035"/>
    <n v="0.76725162768839561"/>
    <n v="10.496913137114143"/>
    <n v="2.1687388973604147"/>
    <n v="4.8400999999999996"/>
    <s v="3-3,99 lei"/>
    <n v="3"/>
    <s v="0-0,99 euro"/>
    <n v="0"/>
  </r>
  <r>
    <n v="2767"/>
    <x v="29"/>
    <s v="COMUNA TIMIŞEŞTI"/>
    <x v="0"/>
    <n v="1"/>
    <m/>
    <s v="X"/>
    <s v="X"/>
    <n v="0"/>
    <n v="8147.91"/>
    <n v="0"/>
    <n v="8147.91"/>
    <n v="1683.4176979814467"/>
    <n v="3307"/>
    <m/>
    <n v="1578"/>
    <m/>
    <x v="1808"/>
    <n v="1578"/>
    <n v="2.463837314786816"/>
    <n v="0.50904677894812422"/>
    <n v="5.1634410646387829"/>
    <n v="1.0668046248298142"/>
    <n v="4.8400999999999996"/>
    <s v="2-2,99 lei"/>
    <n v="2"/>
    <s v="0-0,99 euro"/>
    <n v="0"/>
  </r>
  <r>
    <n v="2768"/>
    <x v="29"/>
    <s v="COMUNA TRIFEŞTI"/>
    <x v="0"/>
    <n v="1"/>
    <m/>
    <s v="X"/>
    <s v="X"/>
    <n v="102480"/>
    <n v="1400"/>
    <n v="0"/>
    <n v="103880"/>
    <n v="21462.366480031407"/>
    <n v="4146"/>
    <m/>
    <n v="1871"/>
    <m/>
    <x v="1809"/>
    <n v="1871"/>
    <n v="25.055475156777618"/>
    <n v="5.1766441099931031"/>
    <n v="55.5211117049706"/>
    <n v="11.471067065757032"/>
    <n v="4.8400999999999996"/>
    <s v="25-25,99 lei"/>
    <n v="25"/>
    <s v="5-5,99 euro"/>
    <n v="5"/>
  </r>
  <r>
    <n v="2769"/>
    <x v="29"/>
    <s v="COMUNA TUPILAŢI"/>
    <x v="0"/>
    <n v="1"/>
    <m/>
    <s v="X"/>
    <s v="X"/>
    <n v="0"/>
    <n v="9184.73"/>
    <n v="0"/>
    <n v="9184.73"/>
    <n v="1897.6322803247867"/>
    <n v="1777"/>
    <m/>
    <n v="1024"/>
    <m/>
    <x v="1327"/>
    <n v="1024"/>
    <n v="5.1686719189645469"/>
    <n v="1.0678853575266105"/>
    <n v="8.9694628906249996"/>
    <n v="1.8531565237546745"/>
    <n v="4.8400999999999996"/>
    <s v="5-5,99 lei"/>
    <n v="5"/>
    <s v="1-1,99 euro"/>
    <n v="1"/>
  </r>
  <r>
    <n v="2770"/>
    <x v="29"/>
    <s v="COMUNA ŢIBUCANI"/>
    <x v="0"/>
    <n v="1"/>
    <m/>
    <s v="X"/>
    <s v="X"/>
    <n v="3525"/>
    <n v="5393"/>
    <n v="0"/>
    <n v="8918"/>
    <n v="1842.523914795149"/>
    <n v="3224"/>
    <m/>
    <n v="1988"/>
    <m/>
    <x v="1810"/>
    <n v="1988"/>
    <n v="2.7661290322580645"/>
    <n v="0.5715024549612745"/>
    <n v="4.4859154929577461"/>
    <n v="0.92682289476617152"/>
    <n v="4.8400999999999996"/>
    <s v="2-2,99 lei"/>
    <n v="2"/>
    <s v="0-0,99 euro"/>
    <n v="0"/>
  </r>
  <r>
    <n v="2771"/>
    <x v="29"/>
    <s v="COMUNA URECHENI"/>
    <x v="0"/>
    <n v="1"/>
    <m/>
    <s v="X"/>
    <s v="X"/>
    <n v="0"/>
    <n v="8891"/>
    <n v="0"/>
    <n v="8891"/>
    <n v="1836.9455176545941"/>
    <n v="3271"/>
    <m/>
    <n v="1572"/>
    <m/>
    <x v="1811"/>
    <n v="1572"/>
    <n v="2.7181290125343933"/>
    <n v="0.56158530041412236"/>
    <n v="5.6558524173027989"/>
    <n v="1.1685404056326936"/>
    <n v="4.8400999999999996"/>
    <s v="2-2,99 lei"/>
    <n v="2"/>
    <s v="0-0,99 euro"/>
    <n v="0"/>
  </r>
  <r>
    <n v="2772"/>
    <x v="29"/>
    <s v="COMUNA VALEA URSULUI"/>
    <x v="0"/>
    <n v="1"/>
    <m/>
    <s v="X"/>
    <s v="X"/>
    <n v="113995"/>
    <n v="0"/>
    <n v="0"/>
    <n v="113995"/>
    <n v="23552.19933472449"/>
    <n v="3063"/>
    <m/>
    <n v="1490"/>
    <m/>
    <x v="1634"/>
    <n v="1490"/>
    <n v="37.216780933725104"/>
    <n v="7.6892586793093338"/>
    <n v="76.506711409395976"/>
    <n v="15.806845191090261"/>
    <n v="4.8400999999999996"/>
    <s v="37-37,99 lei"/>
    <n v="37"/>
    <s v="7-7,99 euro"/>
    <n v="7"/>
  </r>
  <r>
    <n v="2773"/>
    <x v="29"/>
    <s v="COMUNA VĂLENI"/>
    <x v="0"/>
    <n v="1"/>
    <m/>
    <s v="X"/>
    <s v="X"/>
    <n v="900"/>
    <n v="42901.120000000003"/>
    <n v="0"/>
    <n v="43801.120000000003"/>
    <n v="9049.6312059668198"/>
    <n v="1147"/>
    <m/>
    <n v="669"/>
    <m/>
    <x v="1812"/>
    <n v="669"/>
    <n v="38.187550130775939"/>
    <n v="7.889826683493304"/>
    <n v="65.472526158445447"/>
    <n v="13.527101952117818"/>
    <n v="4.8400999999999996"/>
    <s v="38-38,99 lei"/>
    <n v="38"/>
    <s v="7-7,99 euro"/>
    <n v="7"/>
  </r>
  <r>
    <n v="2774"/>
    <x v="29"/>
    <s v="COMUNA VÂNĂTORI-NEAMŢ"/>
    <x v="0"/>
    <n v="1"/>
    <m/>
    <s v="X"/>
    <s v="X"/>
    <n v="3150"/>
    <n v="3266"/>
    <n v="0"/>
    <n v="6416"/>
    <n v="1325.5924464370571"/>
    <n v="6899"/>
    <m/>
    <n v="3071"/>
    <m/>
    <x v="1813"/>
    <n v="3071"/>
    <n v="0.92998985360197128"/>
    <n v="0.19214269407697596"/>
    <n v="2.0892217518723544"/>
    <n v="0.43164846839370141"/>
    <n v="4.8400999999999996"/>
    <s v="0-0,99 lei"/>
    <n v="0"/>
    <s v="0-0,99 euro"/>
    <n v="0"/>
  </r>
  <r>
    <n v="2775"/>
    <x v="29"/>
    <s v="COMUNA ZĂNEŞTI"/>
    <x v="0"/>
    <n v="1"/>
    <m/>
    <s v="X"/>
    <s v="X"/>
    <n v="0"/>
    <n v="5514"/>
    <n v="0"/>
    <n v="5514"/>
    <n v="1139.2326604822215"/>
    <n v="5023"/>
    <m/>
    <n v="2442"/>
    <m/>
    <x v="1814"/>
    <n v="2442"/>
    <n v="1.0977503483973721"/>
    <n v="0.22680323720529991"/>
    <n v="2.2579852579852582"/>
    <n v="0.46651624098371069"/>
    <n v="4.8400999999999996"/>
    <s v="1-1,99 lei"/>
    <n v="1"/>
    <s v="0-0,99 euro"/>
    <n v="0"/>
  </r>
  <r>
    <n v="2693"/>
    <x v="29"/>
    <s v="MUNICIPIUL PIATRA-NEAMŢ"/>
    <x v="0"/>
    <n v="1"/>
    <m/>
    <s v="X"/>
    <s v="X"/>
    <n v="22500"/>
    <n v="87285.52"/>
    <n v="13666.45"/>
    <n v="123451.97"/>
    <n v="25506.078386810193"/>
    <n v="94385"/>
    <m/>
    <n v="30719"/>
    <m/>
    <x v="1815"/>
    <n v="30719"/>
    <n v="1.307961752397097"/>
    <n v="0.27023444813063724"/>
    <n v="4.0187496337771416"/>
    <n v="0.83030301724698696"/>
    <n v="4.8400999999999996"/>
    <s v="1-1,99 lei"/>
    <n v="1"/>
    <s v="0-0,99 euro"/>
    <n v="0"/>
  </r>
  <r>
    <n v="2694"/>
    <x v="29"/>
    <s v="MUNICIPIUL ROMAN"/>
    <x v="0"/>
    <n v="1"/>
    <m/>
    <s v="X"/>
    <s v="X"/>
    <n v="34000"/>
    <n v="52956.15"/>
    <n v="0"/>
    <n v="86956.15"/>
    <n v="17965.775500506188"/>
    <n v="57741"/>
    <m/>
    <n v="17776"/>
    <m/>
    <x v="1816"/>
    <n v="17776"/>
    <n v="1.5059688955854591"/>
    <n v="0.31114416966291175"/>
    <n v="4.891772614761476"/>
    <n v="1.0106759394974227"/>
    <n v="4.8400999999999996"/>
    <s v="1-1,99 lei"/>
    <n v="1"/>
    <s v="0-0,99 euro"/>
    <n v="0"/>
  </r>
  <r>
    <n v="2695"/>
    <x v="29"/>
    <s v="ORAȘUL BICAZ"/>
    <x v="0"/>
    <n v="1"/>
    <m/>
    <s v="X"/>
    <s v="X"/>
    <n v="4100"/>
    <n v="10480"/>
    <n v="0"/>
    <n v="14580"/>
    <n v="3012.3344558996719"/>
    <n v="6983"/>
    <m/>
    <n v="3024"/>
    <m/>
    <x v="1817"/>
    <n v="3024"/>
    <n v="2.0879278247171702"/>
    <n v="0.43138113359582869"/>
    <n v="4.8214285714285712"/>
    <n v="0.99614234652766931"/>
    <n v="4.8400999999999996"/>
    <s v="2-2,99 lei"/>
    <n v="2"/>
    <s v="0-0,99 euro"/>
    <n v="0"/>
  </r>
  <r>
    <n v="2696"/>
    <x v="29"/>
    <s v="ORAȘUL ROZNOV"/>
    <x v="0"/>
    <n v="1"/>
    <m/>
    <s v="X"/>
    <s v="X"/>
    <n v="3600"/>
    <n v="10020"/>
    <n v="0"/>
    <n v="13620"/>
    <n v="2813.9914464577182"/>
    <n v="8338"/>
    <m/>
    <n v="4185"/>
    <m/>
    <x v="1818"/>
    <n v="4185"/>
    <n v="1.6334852482609739"/>
    <n v="0.33748997918658169"/>
    <n v="3.2544802867383513"/>
    <n v="0.67239938983458025"/>
    <n v="4.8400999999999996"/>
    <s v="1-1,99 lei"/>
    <n v="1"/>
    <s v="0-0,99 euro"/>
    <n v="0"/>
  </r>
  <r>
    <n v="2697"/>
    <x v="29"/>
    <s v="ORAȘUL TÂRGU-NEAMŢ"/>
    <x v="0"/>
    <n v="1"/>
    <m/>
    <s v="X"/>
    <s v="X"/>
    <n v="0"/>
    <n v="116810"/>
    <n v="0"/>
    <n v="116810"/>
    <n v="24133.798888452719"/>
    <n v="18586"/>
    <m/>
    <n v="7753"/>
    <m/>
    <x v="1819"/>
    <n v="7753"/>
    <n v="6.2848380501452707"/>
    <n v="1.2984934299178263"/>
    <n v="15.066425899651747"/>
    <n v="3.1128335984074189"/>
    <n v="4.8400999999999996"/>
    <s v="6-6,99 lei"/>
    <n v="6"/>
    <s v="1-1,99 euro"/>
    <n v="1"/>
  </r>
  <r>
    <m/>
    <x v="30"/>
    <s v="A JUDEȚ"/>
    <x v="0"/>
    <m/>
    <m/>
    <m/>
    <m/>
    <n v="0"/>
    <n v="13151.64"/>
    <n v="0"/>
    <n v="13151.64"/>
    <n v="2717.2248507262248"/>
    <m/>
    <m/>
    <m/>
    <m/>
    <x v="0"/>
    <n v="0"/>
    <m/>
    <m/>
    <m/>
    <m/>
    <n v="4.8400999999999996"/>
    <m/>
    <m/>
    <m/>
    <m/>
  </r>
  <r>
    <n v="1874"/>
    <x v="30"/>
    <s v="COMUNA BALDOVINEŞTI"/>
    <x v="0"/>
    <n v="1"/>
    <m/>
    <s v="X"/>
    <s v="X"/>
    <n v="3530"/>
    <n v="8735"/>
    <n v="0"/>
    <n v="12265"/>
    <n v="2534.0385529224604"/>
    <n v="913"/>
    <m/>
    <n v="658"/>
    <m/>
    <x v="1820"/>
    <n v="658"/>
    <n v="13.433734939759036"/>
    <n v="2.7755077249972184"/>
    <n v="18.63981762917933"/>
    <n v="3.8511224208548032"/>
    <n v="4.8400999999999996"/>
    <s v="13-13,99 lei"/>
    <n v="13"/>
    <s v="2-2,99 euro"/>
    <n v="2"/>
  </r>
  <r>
    <n v="1877"/>
    <x v="30"/>
    <s v="COMUNA BARZA"/>
    <x v="0"/>
    <n v="1"/>
    <m/>
    <s v="X"/>
    <s v="X"/>
    <n v="0"/>
    <n v="2934"/>
    <n v="0"/>
    <n v="2934"/>
    <n v="606.18582260697099"/>
    <n v="2154"/>
    <m/>
    <n v="1425"/>
    <m/>
    <x v="1821"/>
    <n v="1425"/>
    <n v="1.3621169916434541"/>
    <n v="0.28142331597352416"/>
    <n v="2.0589473684210526"/>
    <n v="0.42539355972419018"/>
    <n v="4.8400999999999996"/>
    <s v="1-1,99 lei"/>
    <n v="1"/>
    <s v="0-0,99 euro"/>
    <n v="0"/>
  </r>
  <r>
    <n v="1873"/>
    <x v="30"/>
    <s v="COMUNA BĂBICIU"/>
    <x v="0"/>
    <n v="1"/>
    <m/>
    <s v="X"/>
    <s v="X"/>
    <n v="0"/>
    <n v="5700"/>
    <n v="0"/>
    <n v="5700"/>
    <n v="1177.6616185616001"/>
    <n v="1709"/>
    <m/>
    <n v="1408"/>
    <m/>
    <x v="361"/>
    <n v="1408"/>
    <n v="3.3352837916910474"/>
    <n v="0.68909398394476307"/>
    <n v="4.0482954545454541"/>
    <n v="0.83640739954659094"/>
    <n v="4.8400999999999996"/>
    <s v="3-3,99 lei"/>
    <n v="3"/>
    <s v="0-0,99 euro"/>
    <n v="0"/>
  </r>
  <r>
    <n v="1875"/>
    <x v="30"/>
    <s v="COMUNA BĂLTENI"/>
    <x v="0"/>
    <n v="1"/>
    <m/>
    <s v="X"/>
    <s v="X"/>
    <n v="720"/>
    <n v="5027"/>
    <n v="0"/>
    <n v="5747"/>
    <n v="1187.3721617321958"/>
    <n v="1334"/>
    <m/>
    <n v="1032"/>
    <m/>
    <x v="1822"/>
    <n v="1032"/>
    <n v="4.3080959520239883"/>
    <n v="0.89008407925951705"/>
    <n v="5.5687984496124034"/>
    <n v="1.1505544202831355"/>
    <n v="4.8400999999999996"/>
    <s v="4-4,99 lei"/>
    <n v="4"/>
    <s v="0-0,99 euro"/>
    <n v="0"/>
  </r>
  <r>
    <n v="1876"/>
    <x v="30"/>
    <s v="COMUNA BĂRĂŞTI"/>
    <x v="0"/>
    <n v="1"/>
    <m/>
    <s v="X"/>
    <s v="X"/>
    <n v="2160"/>
    <n v="7814"/>
    <n v="0"/>
    <n v="9974"/>
    <n v="2060.701225181298"/>
    <n v="1091"/>
    <m/>
    <n v="1175"/>
    <m/>
    <x v="1823"/>
    <n v="1175"/>
    <n v="9.1420714940421632"/>
    <n v="1.8888187215227297"/>
    <n v="8.488510638297873"/>
    <n v="1.7537882767500408"/>
    <n v="4.8400999999999996"/>
    <s v="9-9,99 lei"/>
    <n v="9"/>
    <s v="1-1,99 euro"/>
    <n v="1"/>
  </r>
  <r>
    <n v="1878"/>
    <x v="30"/>
    <s v="COMUNA BOBICEŞTI"/>
    <x v="0"/>
    <n v="1"/>
    <m/>
    <s v="X"/>
    <s v="X"/>
    <n v="2460"/>
    <n v="6232"/>
    <n v="0"/>
    <n v="8692"/>
    <n v="1795.8306646556891"/>
    <n v="2619"/>
    <m/>
    <n v="1467"/>
    <m/>
    <x v="1215"/>
    <n v="1467"/>
    <n v="3.3188239786177931"/>
    <n v="0.68569326638247008"/>
    <n v="5.9250170415814587"/>
    <n v="1.2241517823147166"/>
    <n v="4.8400999999999996"/>
    <s v="3-3,99 lei"/>
    <n v="3"/>
    <s v="0-0,99 euro"/>
    <n v="0"/>
  </r>
  <r>
    <n v="1879"/>
    <x v="30"/>
    <s v="COMUNA BRASTAVĂŢU"/>
    <x v="0"/>
    <n v="1"/>
    <m/>
    <s v="X"/>
    <s v="X"/>
    <n v="3600"/>
    <n v="4397.01"/>
    <n v="0"/>
    <n v="7997.01"/>
    <n v="1652.2406561847897"/>
    <n v="3512"/>
    <m/>
    <n v="2156"/>
    <m/>
    <x v="1824"/>
    <n v="2156"/>
    <n v="2.2770529612756265"/>
    <n v="0.47045576770637521"/>
    <n v="3.7091883116883118"/>
    <n v="0.76634538784081152"/>
    <n v="4.8400999999999996"/>
    <s v="2-2,99 lei"/>
    <n v="2"/>
    <s v="0-0,99 euro"/>
    <n v="0"/>
  </r>
  <r>
    <n v="1880"/>
    <x v="30"/>
    <s v="COMUNA BREBENI"/>
    <x v="0"/>
    <n v="1"/>
    <m/>
    <s v="X"/>
    <s v="X"/>
    <n v="2000"/>
    <n v="9341"/>
    <n v="0"/>
    <n v="11341"/>
    <n v="2343.1334063345798"/>
    <n v="2230"/>
    <m/>
    <n v="1500"/>
    <m/>
    <x v="90"/>
    <n v="1500"/>
    <n v="5.0856502242152466"/>
    <n v="1.0507324692083317"/>
    <n v="7.5606666666666671"/>
    <n v="1.5620889375563864"/>
    <n v="4.8400999999999996"/>
    <s v="5-5,99 lei"/>
    <n v="5"/>
    <s v="1-1,99 euro"/>
    <n v="1"/>
  </r>
  <r>
    <n v="1881"/>
    <x v="30"/>
    <s v="COMUNA BRÎNCOVENI"/>
    <x v="0"/>
    <n v="1"/>
    <m/>
    <s v="X"/>
    <s v="X"/>
    <n v="7920"/>
    <n v="8380"/>
    <n v="0"/>
    <n v="16300"/>
    <n v="3367.699014483172"/>
    <n v="2244"/>
    <m/>
    <n v="1750"/>
    <m/>
    <x v="1113"/>
    <n v="1750"/>
    <n v="7.2638146167557931"/>
    <n v="1.5007571365789536"/>
    <n v="9.3142857142857149"/>
    <n v="1.9243994368475268"/>
    <n v="4.8400999999999996"/>
    <s v="7-7,99 lei"/>
    <n v="7"/>
    <s v="1-1,99 euro"/>
    <n v="1"/>
  </r>
  <r>
    <n v="1882"/>
    <x v="30"/>
    <s v="COMUNA BUCINIŞU"/>
    <x v="0"/>
    <n v="1"/>
    <m/>
    <s v="X"/>
    <s v="X"/>
    <n v="3125.44"/>
    <n v="0"/>
    <n v="0"/>
    <n v="3125.44"/>
    <n v="645.73872440652053"/>
    <n v="1593"/>
    <m/>
    <n v="1466"/>
    <m/>
    <x v="1825"/>
    <n v="1466"/>
    <n v="1.961983678593848"/>
    <n v="0.40536015342531106"/>
    <n v="2.1319508867667123"/>
    <n v="0.44047661964974116"/>
    <n v="4.8400999999999996"/>
    <s v="1-1,99 lei"/>
    <n v="1"/>
    <s v="0-0,99 euro"/>
    <n v="0"/>
  </r>
  <r>
    <n v="1883"/>
    <x v="30"/>
    <s v="COMUNA CĂLUI"/>
    <x v="0"/>
    <n v="1"/>
    <m/>
    <s v="X"/>
    <s v="X"/>
    <n v="2400"/>
    <n v="2959"/>
    <n v="0"/>
    <n v="5359"/>
    <n v="1107.208528749406"/>
    <n v="1241"/>
    <m/>
    <n v="889"/>
    <m/>
    <x v="1826"/>
    <n v="889"/>
    <n v="4.3182917002417405"/>
    <n v="0.89219059528558098"/>
    <n v="6.028121484814398"/>
    <n v="1.2454539131039437"/>
    <n v="4.8400999999999996"/>
    <s v="4-4,99 lei"/>
    <n v="4"/>
    <s v="0-0,99 euro"/>
    <n v="0"/>
  </r>
  <r>
    <n v="1884"/>
    <x v="30"/>
    <s v="COMUNA CEZIENI"/>
    <x v="0"/>
    <n v="1"/>
    <m/>
    <s v="X"/>
    <s v="X"/>
    <n v="0"/>
    <n v="4614"/>
    <n v="0"/>
    <n v="4614"/>
    <n v="953.28608913039"/>
    <n v="1396"/>
    <m/>
    <n v="882"/>
    <m/>
    <x v="1827"/>
    <n v="882"/>
    <n v="3.3051575931232091"/>
    <n v="0.68286969135414755"/>
    <n v="5.2312925170068025"/>
    <n v="1.0808232303065646"/>
    <n v="4.8400999999999996"/>
    <s v="3-3,99 lei"/>
    <n v="3"/>
    <s v="0-0,99 euro"/>
    <n v="0"/>
  </r>
  <r>
    <n v="1885"/>
    <x v="30"/>
    <s v="COMUNA CILIENI"/>
    <x v="0"/>
    <n v="1"/>
    <m/>
    <s v="X"/>
    <s v="X"/>
    <n v="1023"/>
    <n v="5608"/>
    <n v="0"/>
    <n v="6631"/>
    <n v="1370.0130162599946"/>
    <n v="2616"/>
    <m/>
    <n v="1585"/>
    <m/>
    <x v="1607"/>
    <n v="1585"/>
    <n v="2.5347859327217126"/>
    <n v="0.5237052814449521"/>
    <n v="4.1835962145110406"/>
    <n v="0.86436152445425529"/>
    <n v="4.8400999999999996"/>
    <s v="2-2,99 lei"/>
    <n v="2"/>
    <s v="0-0,99 euro"/>
    <n v="0"/>
  </r>
  <r>
    <n v="1886"/>
    <x v="30"/>
    <s v="COMUNA CÎRLOGANI"/>
    <x v="0"/>
    <n v="1"/>
    <m/>
    <s v="X"/>
    <s v="X"/>
    <n v="1000"/>
    <n v="15692"/>
    <n v="0"/>
    <n v="16692"/>
    <n v="3448.6890766719698"/>
    <n v="1860"/>
    <m/>
    <n v="1189"/>
    <m/>
    <x v="1828"/>
    <n v="1189"/>
    <n v="8.9741935483870972"/>
    <n v="1.8541339121892311"/>
    <n v="14.038687973086628"/>
    <n v="2.9004954387485027"/>
    <n v="4.8400999999999996"/>
    <s v="8-8,99 lei"/>
    <n v="8"/>
    <s v="1-1,99 euro"/>
    <n v="1"/>
  </r>
  <r>
    <n v="1887"/>
    <x v="30"/>
    <s v="COMUNA COLONEŞTI"/>
    <x v="0"/>
    <n v="1"/>
    <m/>
    <s v="X"/>
    <s v="X"/>
    <n v="0"/>
    <n v="5000"/>
    <n v="0"/>
    <n v="5000"/>
    <n v="1033.0365075101754"/>
    <n v="1426"/>
    <m/>
    <n v="1064"/>
    <m/>
    <x v="1745"/>
    <n v="1064"/>
    <n v="3.5063113604488079"/>
    <n v="0.72442952840825769"/>
    <n v="4.6992481203007515"/>
    <n v="0.9708989732238491"/>
    <n v="4.8400999999999996"/>
    <s v="3-3,99 lei"/>
    <n v="3"/>
    <s v="0-0,99 euro"/>
    <n v="0"/>
  </r>
  <r>
    <n v="1888"/>
    <x v="30"/>
    <s v="COMUNA CORBU"/>
    <x v="0"/>
    <n v="1"/>
    <m/>
    <s v="X"/>
    <s v="X"/>
    <n v="0"/>
    <n v="13700"/>
    <n v="0"/>
    <n v="13700"/>
    <n v="2830.5200305778808"/>
    <n v="1702"/>
    <m/>
    <n v="1260"/>
    <m/>
    <x v="195"/>
    <n v="1260"/>
    <n v="8.0493537015276146"/>
    <n v="1.663055247108038"/>
    <n v="10.873015873015873"/>
    <n v="2.2464444687126037"/>
    <n v="4.8400999999999996"/>
    <s v="8-8,99 lei"/>
    <n v="8"/>
    <s v="1-1,99 euro"/>
    <n v="1"/>
  </r>
  <r>
    <n v="1889"/>
    <x v="30"/>
    <s v="COMUNA COTEANA"/>
    <x v="0"/>
    <n v="1"/>
    <m/>
    <s v="X"/>
    <s v="X"/>
    <n v="0"/>
    <n v="4955"/>
    <n v="0"/>
    <n v="4955"/>
    <n v="1023.7391789425839"/>
    <n v="1831"/>
    <m/>
    <n v="1470"/>
    <m/>
    <x v="1829"/>
    <n v="1470"/>
    <n v="2.706171490988531"/>
    <n v="0.55911478915487922"/>
    <n v="3.370748299319728"/>
    <n v="0.69642121016502301"/>
    <n v="4.8400999999999996"/>
    <s v="2-2,99 lei"/>
    <n v="2"/>
    <s v="0-0,99 euro"/>
    <n v="0"/>
  </r>
  <r>
    <n v="1890"/>
    <x v="30"/>
    <s v="COMUNA CRÎMPOIA"/>
    <x v="0"/>
    <n v="1"/>
    <m/>
    <s v="X"/>
    <s v="X"/>
    <n v="3000"/>
    <n v="4935.1400000000003"/>
    <n v="0"/>
    <n v="7935.14"/>
    <n v="1639.4578624408589"/>
    <n v="2890"/>
    <m/>
    <n v="1698"/>
    <m/>
    <x v="1830"/>
    <n v="1698"/>
    <n v="2.7457231833910036"/>
    <n v="0.5672864575919927"/>
    <n v="4.6732273262661961"/>
    <n v="0.96552288718542922"/>
    <n v="4.8400999999999996"/>
    <s v="2-2,99 lei"/>
    <n v="2"/>
    <s v="0-0,99 euro"/>
    <n v="0"/>
  </r>
  <r>
    <n v="1891"/>
    <x v="30"/>
    <s v="COMUNA CUNGREA"/>
    <x v="0"/>
    <n v="1"/>
    <m/>
    <s v="X"/>
    <s v="X"/>
    <n v="1500"/>
    <n v="2616.67"/>
    <n v="0"/>
    <n v="4116.67"/>
    <n v="850.53407987438288"/>
    <n v="1562"/>
    <m/>
    <n v="1347"/>
    <m/>
    <x v="1831"/>
    <n v="1347"/>
    <n v="2.6355121638924457"/>
    <n v="0.54451605625760746"/>
    <n v="3.0561766889383817"/>
    <n v="0.63142841861498356"/>
    <n v="4.8400999999999996"/>
    <s v="2-2,99 lei"/>
    <n v="2"/>
    <s v="0-0,99 euro"/>
    <n v="0"/>
  </r>
  <r>
    <n v="1892"/>
    <x v="30"/>
    <s v="COMUNA CURTIŞOARA"/>
    <x v="0"/>
    <n v="1"/>
    <m/>
    <s v="X"/>
    <s v="X"/>
    <n v="1500"/>
    <n v="7140"/>
    <n v="0"/>
    <n v="8640"/>
    <n v="1785.0870849775833"/>
    <n v="3670"/>
    <m/>
    <n v="2386"/>
    <m/>
    <x v="1832"/>
    <n v="2386"/>
    <n v="2.3542234332425069"/>
    <n v="0.48639975067509084"/>
    <n v="3.6211232187761944"/>
    <n v="0.74815049663771305"/>
    <n v="4.8400999999999996"/>
    <s v="2-2,99 lei"/>
    <n v="2"/>
    <s v="0-0,99 euro"/>
    <n v="0"/>
  </r>
  <r>
    <n v="1893"/>
    <x v="30"/>
    <s v="COMUNA DĂNEASA"/>
    <x v="0"/>
    <n v="1"/>
    <m/>
    <s v="X"/>
    <s v="X"/>
    <n v="0"/>
    <n v="12852"/>
    <n v="0"/>
    <n v="12852"/>
    <n v="2655.3170389041552"/>
    <n v="2875"/>
    <m/>
    <n v="1958"/>
    <m/>
    <x v="1833"/>
    <n v="1958"/>
    <n v="4.4702608695652177"/>
    <n v="0.92358853527101048"/>
    <n v="6.5638406537282945"/>
    <n v="1.356137404956157"/>
    <n v="4.8400999999999996"/>
    <s v="4-4,99 lei"/>
    <n v="4"/>
    <s v="0-0,99 euro"/>
    <n v="0"/>
  </r>
  <r>
    <n v="1894"/>
    <x v="30"/>
    <s v="COMUNA DEVESELU"/>
    <x v="0"/>
    <n v="1"/>
    <m/>
    <s v="X"/>
    <s v="X"/>
    <n v="500"/>
    <n v="1457.29"/>
    <n v="0"/>
    <n v="1957.29"/>
    <n v="404.39040515691829"/>
    <n v="2611"/>
    <m/>
    <n v="1708"/>
    <m/>
    <x v="385"/>
    <n v="1708"/>
    <n v="0.74963232477977781"/>
    <n v="0.15487951174144707"/>
    <n v="1.1459543325526931"/>
    <n v="0.23676253229327768"/>
    <n v="4.8400999999999996"/>
    <s v="0-0,99 lei"/>
    <n v="0"/>
    <s v="0-0,99 euro"/>
    <n v="0"/>
  </r>
  <r>
    <n v="1895"/>
    <x v="30"/>
    <s v="COMUNA DOBREŢU"/>
    <x v="0"/>
    <n v="1"/>
    <m/>
    <s v="X"/>
    <s v="X"/>
    <n v="0"/>
    <n v="11662"/>
    <n v="0"/>
    <n v="11662"/>
    <n v="2409.4543501167332"/>
    <n v="1025"/>
    <m/>
    <n v="761"/>
    <m/>
    <x v="1834"/>
    <n v="761"/>
    <n v="11.377560975609756"/>
    <n v="2.3506871708455934"/>
    <n v="15.324572930354796"/>
    <n v="3.1661686598117389"/>
    <n v="4.8400999999999996"/>
    <s v="11-11,99 lei"/>
    <n v="11"/>
    <s v="2-2,99 euro"/>
    <n v="2"/>
  </r>
  <r>
    <n v="1896"/>
    <x v="30"/>
    <s v="COMUNA DOBROSLOVENI"/>
    <x v="0"/>
    <n v="1"/>
    <m/>
    <s v="X"/>
    <s v="X"/>
    <n v="1600"/>
    <n v="20023"/>
    <n v="0"/>
    <n v="21623"/>
    <n v="4467.4696803785046"/>
    <n v="2998"/>
    <m/>
    <n v="1624"/>
    <m/>
    <x v="1835"/>
    <n v="1624"/>
    <n v="7.212474983322215"/>
    <n v="1.4901499934551383"/>
    <n v="13.314655172413794"/>
    <n v="2.7509049756025274"/>
    <n v="4.8400999999999996"/>
    <s v="7-7,99 lei"/>
    <n v="7"/>
    <s v="1-1,99 euro"/>
    <n v="1"/>
  </r>
  <r>
    <n v="1897"/>
    <x v="30"/>
    <s v="COMUNA DOBROTEASA"/>
    <x v="0"/>
    <n v="1"/>
    <m/>
    <s v="X"/>
    <s v="X"/>
    <n v="1200"/>
    <n v="6504.5"/>
    <n v="0"/>
    <n v="7704.5"/>
    <n v="1591.8059544224295"/>
    <n v="1259"/>
    <m/>
    <n v="805"/>
    <m/>
    <x v="9"/>
    <n v="805"/>
    <n v="6.1195393169181891"/>
    <n v="1.2643415047040742"/>
    <n v="9.5708074534161494"/>
    <n v="1.9773987011458751"/>
    <n v="4.8400999999999996"/>
    <s v="6-6,99 lei"/>
    <n v="6"/>
    <s v="1-1,99 euro"/>
    <n v="1"/>
  </r>
  <r>
    <n v="1898"/>
    <x v="30"/>
    <s v="COMUNA DOBRUN"/>
    <x v="0"/>
    <n v="1"/>
    <m/>
    <s v="X"/>
    <s v="X"/>
    <n v="0"/>
    <n v="8851"/>
    <n v="0"/>
    <n v="8851"/>
    <n v="1828.6812255945126"/>
    <n v="1191"/>
    <m/>
    <n v="772"/>
    <m/>
    <x v="1836"/>
    <n v="772"/>
    <n v="7.4315701091519735"/>
    <n v="1.5354166461750736"/>
    <n v="11.465025906735752"/>
    <n v="2.3687580642415966"/>
    <n v="4.8400999999999996"/>
    <s v="7-7,99 lei"/>
    <n v="7"/>
    <s v="1-1,99 euro"/>
    <n v="1"/>
  </r>
  <r>
    <n v="1899"/>
    <x v="30"/>
    <s v="COMUNA DRĂGHICENI"/>
    <x v="0"/>
    <n v="1"/>
    <m/>
    <s v="X"/>
    <s v="X"/>
    <n v="0"/>
    <n v="0"/>
    <n v="0"/>
    <n v="0"/>
    <n v="0"/>
    <n v="1515"/>
    <m/>
    <n v="1180"/>
    <m/>
    <x v="1837"/>
    <n v="1180"/>
    <n v="0"/>
    <n v="0"/>
    <n v="0"/>
    <n v="0"/>
    <n v="4.8400999999999996"/>
    <s v="0-0,99 lei"/>
    <n v="0"/>
    <s v="0-0,99 euro"/>
    <n v="0"/>
  </r>
  <r>
    <n v="1900"/>
    <x v="30"/>
    <s v="COMUNA FĂGEŢELU"/>
    <x v="0"/>
    <n v="1"/>
    <m/>
    <s v="X"/>
    <s v="X"/>
    <n v="1100"/>
    <n v="8744"/>
    <n v="0"/>
    <n v="9844"/>
    <n v="2033.8422759860334"/>
    <n v="666"/>
    <m/>
    <n v="734"/>
    <m/>
    <x v="1838"/>
    <n v="734"/>
    <n v="14.780780780780781"/>
    <n v="3.0538172312102603"/>
    <n v="13.411444141689373"/>
    <n v="2.7709022833597188"/>
    <n v="4.8400999999999996"/>
    <s v="14-14,99 lei"/>
    <n v="14"/>
    <s v="3-3,99 euro"/>
    <n v="3"/>
  </r>
  <r>
    <n v="1901"/>
    <x v="30"/>
    <s v="COMUNA FĂLCOIU"/>
    <x v="0"/>
    <n v="1"/>
    <m/>
    <s v="X"/>
    <s v="X"/>
    <n v="0"/>
    <n v="4342"/>
    <n v="0"/>
    <n v="4342"/>
    <n v="897.08890312183644"/>
    <n v="3065"/>
    <m/>
    <n v="1611"/>
    <m/>
    <x v="1425"/>
    <n v="1611"/>
    <n v="1.4166394779771616"/>
    <n v="0.29268805974611301"/>
    <n v="2.6952203600248295"/>
    <n v="0.55685220553807346"/>
    <n v="4.8400999999999996"/>
    <s v="1-1,99 lei"/>
    <n v="1"/>
    <s v="0-0,99 euro"/>
    <n v="0"/>
  </r>
  <r>
    <n v="1902"/>
    <x v="30"/>
    <s v="COMUNA FĂRCAŞELE"/>
    <x v="0"/>
    <n v="1"/>
    <m/>
    <s v="X"/>
    <s v="X"/>
    <n v="4400"/>
    <n v="3997"/>
    <n v="0"/>
    <n v="8397"/>
    <n v="1734.8815107125888"/>
    <n v="3863"/>
    <m/>
    <n v="2493"/>
    <m/>
    <x v="1839"/>
    <n v="2493"/>
    <n v="2.1736991975148849"/>
    <n v="0.44910212547568956"/>
    <n v="3.3682310469314078"/>
    <n v="0.69590112744187271"/>
    <n v="4.8400999999999996"/>
    <s v="2-2,99 lei"/>
    <n v="2"/>
    <s v="0-0,99 euro"/>
    <n v="0"/>
  </r>
  <r>
    <n v="1903"/>
    <x v="30"/>
    <s v="COMUNA GĂNEASA"/>
    <x v="0"/>
    <n v="1"/>
    <m/>
    <s v="X"/>
    <s v="X"/>
    <n v="3300"/>
    <n v="9168.66"/>
    <n v="0"/>
    <n v="12468.66"/>
    <n v="2576.1161959463648"/>
    <n v="2931"/>
    <m/>
    <n v="2139"/>
    <m/>
    <x v="1840"/>
    <n v="2139"/>
    <n v="4.2540634595701121"/>
    <n v="0.87892057180019267"/>
    <n v="5.8292005610098174"/>
    <n v="1.2043553978243875"/>
    <n v="4.8400999999999996"/>
    <s v="4-4,99 lei"/>
    <n v="4"/>
    <s v="0-0,99 euro"/>
    <n v="0"/>
  </r>
  <r>
    <n v="1904"/>
    <x v="30"/>
    <s v="COMUNA GĂVĂNEŞTI"/>
    <x v="0"/>
    <n v="1"/>
    <m/>
    <s v="X"/>
    <s v="X"/>
    <n v="1500"/>
    <n v="2974"/>
    <n v="0"/>
    <n v="4474"/>
    <n v="924.36106692010503"/>
    <n v="1588"/>
    <m/>
    <n v="1166"/>
    <m/>
    <x v="1841"/>
    <n v="1166"/>
    <n v="2.8173803526448364"/>
    <n v="0.58209135196480166"/>
    <n v="3.83704974271012"/>
    <n v="0.79276249307041602"/>
    <n v="4.8400999999999996"/>
    <s v="2-2,99 lei"/>
    <n v="2"/>
    <s v="0-0,99 euro"/>
    <n v="0"/>
  </r>
  <r>
    <n v="1905"/>
    <x v="30"/>
    <s v="COMUNA GHIMPEŢENI"/>
    <x v="0"/>
    <n v="1"/>
    <m/>
    <s v="X"/>
    <s v="X"/>
    <n v="2400"/>
    <n v="3515"/>
    <n v="0"/>
    <n v="5915"/>
    <n v="1222.0821883845376"/>
    <n v="1188"/>
    <m/>
    <n v="1004"/>
    <m/>
    <x v="1842"/>
    <n v="1004"/>
    <n v="4.9789562289562292"/>
    <n v="1.0286887107613953"/>
    <n v="5.8914342629482075"/>
    <n v="1.2172133350443601"/>
    <n v="4.8400999999999996"/>
    <s v="4-4,99 lei"/>
    <n v="4"/>
    <s v="1-1,99 euro"/>
    <n v="1"/>
  </r>
  <r>
    <n v="1907"/>
    <x v="30"/>
    <s v="COMUNA GIUVĂRĂŞTI"/>
    <x v="0"/>
    <n v="1"/>
    <m/>
    <s v="X"/>
    <s v="X"/>
    <n v="2000"/>
    <n v="2911.58"/>
    <n v="0"/>
    <n v="4911.58"/>
    <n v="1014.7682899113655"/>
    <n v="1842"/>
    <m/>
    <n v="1103"/>
    <m/>
    <x v="1529"/>
    <n v="1103"/>
    <n v="2.6664386536373508"/>
    <n v="0.55090569484873264"/>
    <n v="4.452928377153218"/>
    <n v="0.9200075157854628"/>
    <n v="4.8400999999999996"/>
    <s v="2-2,99 lei"/>
    <n v="2"/>
    <s v="0-0,99 euro"/>
    <n v="0"/>
  </r>
  <r>
    <n v="1906"/>
    <x v="30"/>
    <s v="COMUNA GÎRCOV"/>
    <x v="0"/>
    <n v="1"/>
    <m/>
    <s v="X"/>
    <s v="X"/>
    <n v="0"/>
    <n v="1500"/>
    <n v="0"/>
    <n v="1500"/>
    <n v="309.91095225305264"/>
    <n v="1909"/>
    <m/>
    <n v="1181"/>
    <m/>
    <x v="1277"/>
    <n v="1181"/>
    <n v="0.78575170246202197"/>
    <n v="0.16234203889630835"/>
    <n v="1.2701100762066047"/>
    <n v="0.26241401545559073"/>
    <n v="4.8400999999999996"/>
    <s v="0-0,99 lei"/>
    <n v="0"/>
    <s v="0-0,99 euro"/>
    <n v="0"/>
  </r>
  <r>
    <n v="1908"/>
    <x v="30"/>
    <s v="COMUNA GOSTAVĂŢU"/>
    <x v="0"/>
    <n v="1"/>
    <m/>
    <s v="X"/>
    <s v="X"/>
    <n v="1200"/>
    <n v="3307"/>
    <n v="0"/>
    <n v="4507"/>
    <n v="931.17910786967218"/>
    <n v="2379"/>
    <m/>
    <n v="1486"/>
    <m/>
    <x v="723"/>
    <n v="1486"/>
    <n v="1.8944934846574191"/>
    <n v="0.3914161865782565"/>
    <n v="3.0329744279946165"/>
    <n v="0.62663466209264618"/>
    <n v="4.8400999999999996"/>
    <s v="1-1,99 lei"/>
    <n v="1"/>
    <s v="0-0,99 euro"/>
    <n v="0"/>
  </r>
  <r>
    <n v="1909"/>
    <x v="30"/>
    <s v="COMUNA GRĂDINARI"/>
    <x v="0"/>
    <n v="1"/>
    <m/>
    <s v="X"/>
    <s v="X"/>
    <n v="2160"/>
    <n v="10073"/>
    <n v="0"/>
    <n v="12233"/>
    <n v="2527.4271192743954"/>
    <n v="1905"/>
    <m/>
    <n v="1060"/>
    <m/>
    <x v="1163"/>
    <n v="1060"/>
    <n v="6.4215223097112863"/>
    <n v="1.3267333959445644"/>
    <n v="11.540566037735848"/>
    <n v="2.3843652068626371"/>
    <n v="4.8400999999999996"/>
    <s v="6-6,99 lei"/>
    <n v="6"/>
    <s v="1-1,99 euro"/>
    <n v="1"/>
  </r>
  <r>
    <n v="1910"/>
    <x v="30"/>
    <s v="COMUNA GRĂDINILE"/>
    <x v="0"/>
    <n v="1"/>
    <m/>
    <s v="X"/>
    <s v="X"/>
    <n v="0"/>
    <n v="2400"/>
    <n v="0"/>
    <n v="2400"/>
    <n v="495.85752360488425"/>
    <n v="1217"/>
    <m/>
    <n v="793"/>
    <m/>
    <x v="1843"/>
    <n v="793"/>
    <n v="1.9720624486442071"/>
    <n v="0.40744250090787532"/>
    <n v="3.0264817150063053"/>
    <n v="0.62529322018270395"/>
    <n v="4.8400999999999996"/>
    <s v="1-1,99 lei"/>
    <n v="1"/>
    <s v="0-0,99 euro"/>
    <n v="0"/>
  </r>
  <r>
    <n v="1911"/>
    <x v="30"/>
    <s v="COMUNA GROJDIBODU"/>
    <x v="0"/>
    <n v="1"/>
    <m/>
    <s v="X"/>
    <s v="X"/>
    <n v="3000"/>
    <n v="10301"/>
    <n v="0"/>
    <n v="13301"/>
    <n v="2748.0837172785687"/>
    <n v="2269"/>
    <m/>
    <n v="1402"/>
    <m/>
    <x v="300"/>
    <n v="1402"/>
    <n v="5.8620537681798153"/>
    <n v="1.211143110303468"/>
    <n v="9.4871611982881596"/>
    <n v="1.9601167740931302"/>
    <n v="4.8400999999999996"/>
    <s v="5-5,99 lei"/>
    <n v="5"/>
    <s v="1-1,99 euro"/>
    <n v="1"/>
  </r>
  <r>
    <n v="1912"/>
    <x v="30"/>
    <s v="COMUNA GURA PADINII"/>
    <x v="0"/>
    <n v="1"/>
    <m/>
    <s v="X"/>
    <s v="X"/>
    <n v="4535"/>
    <n v="0"/>
    <n v="0"/>
    <n v="4535"/>
    <n v="936.9641123117292"/>
    <n v="1427"/>
    <m/>
    <n v="1092"/>
    <m/>
    <x v="1844"/>
    <n v="1092"/>
    <n v="3.1779957953749123"/>
    <n v="0.65659713546722442"/>
    <n v="4.1529304029304033"/>
    <n v="0.85802574387520991"/>
    <n v="4.8400999999999996"/>
    <s v="3-3,99 lei"/>
    <n v="3"/>
    <s v="0-0,99 euro"/>
    <n v="0"/>
  </r>
  <r>
    <n v="1913"/>
    <x v="30"/>
    <s v="COMUNA IANCA"/>
    <x v="0"/>
    <n v="1"/>
    <m/>
    <s v="X"/>
    <s v="X"/>
    <n v="3600"/>
    <n v="5442"/>
    <n v="0"/>
    <n v="9042"/>
    <n v="1868.1432201814014"/>
    <n v="3065"/>
    <m/>
    <n v="2046"/>
    <m/>
    <x v="1425"/>
    <n v="2046"/>
    <n v="2.9500815660685156"/>
    <n v="0.60950839157631365"/>
    <n v="4.419354838709677"/>
    <n v="0.91307097760576805"/>
    <n v="4.8400999999999996"/>
    <s v="2-2,99 lei"/>
    <n v="2"/>
    <s v="0-0,99 euro"/>
    <n v="0"/>
  </r>
  <r>
    <n v="1914"/>
    <x v="30"/>
    <s v="COMUNA IANCU JIANU"/>
    <x v="0"/>
    <n v="1"/>
    <m/>
    <s v="X"/>
    <s v="X"/>
    <n v="0"/>
    <n v="7355"/>
    <n v="0"/>
    <n v="7355"/>
    <n v="1519.5967025474681"/>
    <n v="3522"/>
    <m/>
    <n v="1978"/>
    <m/>
    <x v="1845"/>
    <n v="1978"/>
    <n v="2.0883021010789324"/>
    <n v="0.43145846182494835"/>
    <n v="3.71840242669363"/>
    <n v="0.76824909127778973"/>
    <n v="4.8400999999999996"/>
    <s v="2-2,99 lei"/>
    <n v="2"/>
    <s v="0-0,99 euro"/>
    <n v="0"/>
  </r>
  <r>
    <n v="1915"/>
    <x v="30"/>
    <s v="COMUNA ICOANA"/>
    <x v="0"/>
    <n v="1"/>
    <m/>
    <s v="X"/>
    <s v="X"/>
    <n v="1800"/>
    <n v="8024"/>
    <n v="0"/>
    <n v="9824"/>
    <n v="2029.7101299559929"/>
    <n v="1434"/>
    <m/>
    <n v="1133"/>
    <m/>
    <x v="1658"/>
    <n v="1133"/>
    <n v="6.8507670850767086"/>
    <n v="1.4154185006666617"/>
    <n v="8.6707855251544572"/>
    <n v="1.7914475992550687"/>
    <n v="4.8400999999999996"/>
    <s v="6-6,99 lei"/>
    <n v="6"/>
    <s v="1-1,99 euro"/>
    <n v="1"/>
  </r>
  <r>
    <n v="1916"/>
    <x v="30"/>
    <s v="COMUNA IPOTESTI"/>
    <x v="0"/>
    <n v="1"/>
    <m/>
    <s v="X"/>
    <s v="X"/>
    <n v="600"/>
    <n v="4863.82"/>
    <n v="0"/>
    <n v="5463.82"/>
    <n v="1128.8651060928494"/>
    <n v="1204"/>
    <m/>
    <n v="893"/>
    <m/>
    <x v="1104"/>
    <n v="893"/>
    <n v="4.5380564784053155"/>
    <n v="0.93759560306715062"/>
    <n v="6.1184994400895851"/>
    <n v="1.2641266585586219"/>
    <n v="4.8400999999999996"/>
    <s v="4-4,99 lei"/>
    <n v="4"/>
    <s v="0-0,99 euro"/>
    <n v="0"/>
  </r>
  <r>
    <n v="1917"/>
    <x v="30"/>
    <s v="COMUNA IZBICENI"/>
    <x v="0"/>
    <n v="1"/>
    <m/>
    <s v="X"/>
    <s v="X"/>
    <n v="1500"/>
    <n v="9399"/>
    <n v="0"/>
    <n v="10899"/>
    <n v="2251.8129790706807"/>
    <n v="3815"/>
    <m/>
    <n v="2583"/>
    <m/>
    <x v="1846"/>
    <n v="2583"/>
    <n v="2.856880733944954"/>
    <n v="0.59025241915352056"/>
    <n v="4.2195121951219514"/>
    <n v="0.87178202828907503"/>
    <n v="4.8400999999999996"/>
    <s v="2-2,99 lei"/>
    <n v="2"/>
    <s v="0-0,99 euro"/>
    <n v="0"/>
  </r>
  <r>
    <n v="1918"/>
    <x v="30"/>
    <s v="COMUNA IZVOARELE"/>
    <x v="0"/>
    <n v="1"/>
    <m/>
    <s v="X"/>
    <s v="X"/>
    <n v="0"/>
    <n v="30942"/>
    <n v="0"/>
    <n v="30942"/>
    <n v="6392.8431230759697"/>
    <n v="2767"/>
    <m/>
    <n v="1711"/>
    <m/>
    <x v="1847"/>
    <n v="1711"/>
    <n v="11.182508131550415"/>
    <n v="2.3103878290841959"/>
    <n v="18.084161309175922"/>
    <n v="3.7363197680163469"/>
    <n v="4.8400999999999996"/>
    <s v="11-11,99 lei"/>
    <n v="11"/>
    <s v="2-2,99 euro"/>
    <n v="2"/>
  </r>
  <r>
    <n v="1919"/>
    <x v="30"/>
    <s v="COMUNA LELEASCA"/>
    <x v="0"/>
    <n v="1"/>
    <m/>
    <s v="X"/>
    <s v="X"/>
    <n v="18700"/>
    <n v="15209"/>
    <n v="0"/>
    <n v="33909"/>
    <n v="7005.8469866325086"/>
    <n v="1094"/>
    <m/>
    <n v="980"/>
    <m/>
    <x v="1848"/>
    <n v="980"/>
    <n v="30.995429616087751"/>
    <n v="6.4038820718761507"/>
    <n v="34.601020408163265"/>
    <n v="7.1488234557474577"/>
    <n v="4.8400999999999996"/>
    <s v="31-31,99 lei"/>
    <n v="31"/>
    <s v="6-6,99 euro"/>
    <n v="6"/>
  </r>
  <r>
    <n v="1920"/>
    <x v="30"/>
    <s v="COMUNA MĂRUNŢEI"/>
    <x v="0"/>
    <n v="1"/>
    <m/>
    <s v="X"/>
    <s v="X"/>
    <n v="0"/>
    <n v="13685.78"/>
    <n v="0"/>
    <n v="13685.78"/>
    <n v="2827.5820747505222"/>
    <n v="3240"/>
    <m/>
    <n v="2061"/>
    <m/>
    <x v="1849"/>
    <n v="2061"/>
    <n v="4.2240061728395064"/>
    <n v="0.87271051689830936"/>
    <n v="6.6403590490053377"/>
    <n v="1.371946664119613"/>
    <n v="4.8400999999999996"/>
    <s v="4-4,99 lei"/>
    <n v="4"/>
    <s v="0-0,99 euro"/>
    <n v="0"/>
  </r>
  <r>
    <n v="1921"/>
    <x v="30"/>
    <s v="COMUNA MIHĂEŞTI"/>
    <x v="0"/>
    <n v="1"/>
    <m/>
    <s v="X"/>
    <s v="X"/>
    <n v="5000"/>
    <n v="500"/>
    <n v="0"/>
    <n v="5500"/>
    <n v="1136.340158261193"/>
    <n v="1173"/>
    <m/>
    <n v="917"/>
    <m/>
    <x v="1850"/>
    <n v="917"/>
    <n v="4.6888320545609545"/>
    <n v="0.96874693798908185"/>
    <n v="5.9978189749182116"/>
    <n v="1.239193193305554"/>
    <n v="4.8400999999999996"/>
    <s v="4-4,99 lei"/>
    <n v="4"/>
    <s v="0-0,99 euro"/>
    <n v="0"/>
  </r>
  <r>
    <n v="1922"/>
    <x v="30"/>
    <s v="COMUNA MILCOV"/>
    <x v="0"/>
    <n v="1"/>
    <m/>
    <s v="X"/>
    <s v="X"/>
    <n v="3600"/>
    <n v="4389"/>
    <n v="0"/>
    <n v="7989"/>
    <n v="1650.5857316997583"/>
    <n v="1283"/>
    <m/>
    <n v="1164"/>
    <m/>
    <x v="1851"/>
    <n v="1164"/>
    <n v="6.2268121590023382"/>
    <n v="1.2865048571315341"/>
    <n v="6.8634020618556697"/>
    <n v="1.4180289791235037"/>
    <n v="4.8400999999999996"/>
    <s v="6-6,99 lei"/>
    <n v="6"/>
    <s v="1-1,99 euro"/>
    <n v="1"/>
  </r>
  <r>
    <n v="1923"/>
    <x v="30"/>
    <s v="COMUNA MORUNGLAV"/>
    <x v="0"/>
    <n v="1"/>
    <m/>
    <s v="X"/>
    <s v="X"/>
    <n v="0"/>
    <n v="13725.38"/>
    <n v="0"/>
    <n v="13725.38"/>
    <n v="2835.7637238900024"/>
    <n v="1949"/>
    <m/>
    <n v="1267"/>
    <m/>
    <x v="1852"/>
    <n v="1267"/>
    <n v="7.0422678296562333"/>
    <n v="1.4549839527398678"/>
    <n v="10.832975532754539"/>
    <n v="2.2381718420599861"/>
    <n v="4.8400999999999996"/>
    <s v="7-7,99 lei"/>
    <n v="7"/>
    <s v="1-1,99 euro"/>
    <n v="1"/>
  </r>
  <r>
    <n v="1924"/>
    <x v="30"/>
    <s v="COMUNA MOVILENI"/>
    <x v="0"/>
    <n v="1"/>
    <m/>
    <s v="X"/>
    <s v="X"/>
    <n v="8080"/>
    <n v="6587"/>
    <n v="0"/>
    <n v="14667"/>
    <n v="3030.3092911303488"/>
    <n v="2774"/>
    <m/>
    <n v="1893"/>
    <m/>
    <x v="1853"/>
    <n v="1893"/>
    <n v="5.2873107426099493"/>
    <n v="1.0923970047333629"/>
    <n v="7.7480190174326466"/>
    <n v="1.6007973011782086"/>
    <n v="4.8400999999999996"/>
    <s v="5-5,99 lei"/>
    <n v="5"/>
    <s v="1-1,99 euro"/>
    <n v="1"/>
  </r>
  <r>
    <n v="1925"/>
    <x v="30"/>
    <s v="COMUNA NICOLAE TITULESCU"/>
    <x v="0"/>
    <n v="1"/>
    <m/>
    <s v="X"/>
    <s v="X"/>
    <n v="0"/>
    <n v="6822.6"/>
    <n v="0"/>
    <n v="6822.6"/>
    <n v="1409.5989752277846"/>
    <n v="950"/>
    <m/>
    <n v="686"/>
    <m/>
    <x v="1442"/>
    <n v="686"/>
    <n v="7.1816842105263161"/>
    <n v="1.4837883949766155"/>
    <n v="9.945481049562682"/>
    <n v="2.0548090017897733"/>
    <n v="4.8400999999999996"/>
    <s v="7-7,99 lei"/>
    <n v="7"/>
    <s v="1-1,99 euro"/>
    <n v="1"/>
  </r>
  <r>
    <n v="1926"/>
    <x v="30"/>
    <s v="COMUNA OBÎRŞIA"/>
    <x v="0"/>
    <n v="1"/>
    <m/>
    <s v="X"/>
    <s v="X"/>
    <n v="0"/>
    <n v="7037"/>
    <n v="0"/>
    <n v="7037"/>
    <n v="1453.8955806698209"/>
    <n v="1999"/>
    <m/>
    <n v="1546"/>
    <m/>
    <x v="1854"/>
    <n v="1546"/>
    <n v="3.5202601300650325"/>
    <n v="0.7273114460579394"/>
    <n v="4.5517464424320826"/>
    <n v="0.94042404959238091"/>
    <n v="4.8400999999999996"/>
    <s v="3-3,99 lei"/>
    <n v="3"/>
    <s v="0-0,99 euro"/>
    <n v="0"/>
  </r>
  <r>
    <n v="1927"/>
    <x v="30"/>
    <s v="COMUNA OBOGA"/>
    <x v="0"/>
    <n v="1"/>
    <m/>
    <s v="X"/>
    <s v="X"/>
    <n v="22000"/>
    <n v="10000"/>
    <n v="16500"/>
    <n v="48500"/>
    <n v="10020.454122848701"/>
    <n v="1380"/>
    <m/>
    <n v="954"/>
    <m/>
    <x v="135"/>
    <n v="954"/>
    <n v="35.144927536231883"/>
    <n v="7.2611986397454356"/>
    <n v="50.838574423480082"/>
    <n v="10.503620673845599"/>
    <n v="4.8400999999999996"/>
    <s v="35-35,99 lei"/>
    <n v="35"/>
    <s v="7-7,99 euro"/>
    <n v="7"/>
  </r>
  <r>
    <n v="1928"/>
    <x v="30"/>
    <s v="COMUNA OPORELU"/>
    <x v="0"/>
    <n v="1"/>
    <m/>
    <s v="X"/>
    <s v="X"/>
    <n v="720"/>
    <n v="4191"/>
    <n v="0"/>
    <n v="4911"/>
    <n v="1014.6484576764943"/>
    <n v="853"/>
    <m/>
    <n v="861"/>
    <m/>
    <x v="1855"/>
    <n v="861"/>
    <n v="5.7573270808909731"/>
    <n v="1.1895058120474729"/>
    <n v="5.7038327526132404"/>
    <n v="1.1784534932363464"/>
    <n v="4.8400999999999996"/>
    <s v="5-5,99 lei"/>
    <n v="5"/>
    <s v="1-1,99 euro"/>
    <n v="1"/>
  </r>
  <r>
    <n v="1929"/>
    <x v="30"/>
    <s v="COMUNA OPTAŞI-MĂGURA"/>
    <x v="0"/>
    <n v="1"/>
    <m/>
    <s v="X"/>
    <s v="X"/>
    <n v="600"/>
    <n v="10598"/>
    <n v="0"/>
    <n v="11198"/>
    <n v="2313.5885622197889"/>
    <n v="966"/>
    <m/>
    <n v="693"/>
    <m/>
    <x v="1856"/>
    <n v="693"/>
    <n v="11.592132505175984"/>
    <n v="2.3950192155484356"/>
    <n v="16.158730158730158"/>
    <n v="3.3385116337947891"/>
    <n v="4.8400999999999996"/>
    <s v="11-11,99 lei"/>
    <n v="11"/>
    <s v="2-2,99 euro"/>
    <n v="2"/>
  </r>
  <r>
    <n v="1930"/>
    <x v="30"/>
    <s v="COMUNA ORLEA"/>
    <x v="0"/>
    <n v="1"/>
    <m/>
    <s v="X"/>
    <s v="X"/>
    <n v="1100"/>
    <n v="5911"/>
    <n v="0"/>
    <n v="7011"/>
    <n v="1448.5237908307681"/>
    <n v="1850"/>
    <m/>
    <n v="1178"/>
    <m/>
    <x v="1857"/>
    <n v="1178"/>
    <n v="3.7897297297297299"/>
    <n v="0.78298583288149626"/>
    <n v="5.9516129032258061"/>
    <n v="1.2296466815201768"/>
    <n v="4.8400999999999996"/>
    <s v="3-3,99 lei"/>
    <n v="3"/>
    <s v="0-0,99 euro"/>
    <n v="0"/>
  </r>
  <r>
    <n v="1931"/>
    <x v="30"/>
    <s v="COMUNA OSICA DE JOS"/>
    <x v="0"/>
    <n v="1"/>
    <m/>
    <s v="X"/>
    <s v="X"/>
    <n v="2400"/>
    <n v="3363"/>
    <n v="0"/>
    <n v="5763"/>
    <n v="1190.6778785562283"/>
    <n v="1255"/>
    <m/>
    <n v="917"/>
    <m/>
    <x v="1858"/>
    <n v="917"/>
    <n v="4.5920318725099598"/>
    <n v="0.94874731359062014"/>
    <n v="6.2846237731733918"/>
    <n v="1.2984491587308924"/>
    <n v="4.8400999999999996"/>
    <s v="4-4,99 lei"/>
    <n v="4"/>
    <s v="0-0,99 euro"/>
    <n v="0"/>
  </r>
  <r>
    <n v="1932"/>
    <x v="30"/>
    <s v="COMUNA OSICA DE SUS"/>
    <x v="0"/>
    <n v="1"/>
    <m/>
    <s v="X"/>
    <s v="X"/>
    <n v="3000"/>
    <n v="1923"/>
    <n v="0"/>
    <n v="4923"/>
    <n v="1017.1277452945188"/>
    <n v="3900"/>
    <m/>
    <n v="2399"/>
    <m/>
    <x v="1859"/>
    <n v="2399"/>
    <n v="1.2623076923076924"/>
    <n v="0.26080198597295356"/>
    <n v="2.0521050437682367"/>
    <n v="0.42397988549167104"/>
    <n v="4.8400999999999996"/>
    <s v="1-1,99 lei"/>
    <n v="1"/>
    <s v="0-0,99 euro"/>
    <n v="0"/>
  </r>
  <r>
    <n v="1933"/>
    <x v="30"/>
    <s v="COMUNA PÂRŞCOVENI"/>
    <x v="0"/>
    <n v="1"/>
    <m/>
    <s v="X"/>
    <s v="X"/>
    <n v="0"/>
    <n v="5155"/>
    <n v="0"/>
    <n v="5155"/>
    <n v="1065.0606392429909"/>
    <n v="2471"/>
    <m/>
    <n v="1789"/>
    <m/>
    <x v="1860"/>
    <n v="1789"/>
    <n v="2.0861999190611087"/>
    <n v="0.43102413567097969"/>
    <n v="2.8814980435997763"/>
    <n v="0.59533853507154322"/>
    <n v="4.8400999999999996"/>
    <s v="2-2,99 lei"/>
    <n v="2"/>
    <s v="0-0,99 euro"/>
    <n v="0"/>
  </r>
  <r>
    <n v="1934"/>
    <x v="30"/>
    <s v="COMUNA PERIEŢI"/>
    <x v="0"/>
    <n v="1"/>
    <m/>
    <s v="X"/>
    <s v="X"/>
    <n v="0"/>
    <n v="1152"/>
    <n v="0"/>
    <n v="1152"/>
    <n v="238.01161133034444"/>
    <n v="1644"/>
    <m/>
    <n v="1182"/>
    <m/>
    <x v="1861"/>
    <n v="1182"/>
    <n v="0.7007299270072993"/>
    <n v="0.14477591930069614"/>
    <n v="0.97461928934010156"/>
    <n v="0.20136346136238953"/>
    <n v="4.8400999999999996"/>
    <s v="0-0,99 lei"/>
    <n v="0"/>
    <s v="0-0,99 euro"/>
    <n v="0"/>
  </r>
  <r>
    <n v="1935"/>
    <x v="30"/>
    <s v="COMUNA PLEŞOIU"/>
    <x v="0"/>
    <n v="1"/>
    <m/>
    <s v="X"/>
    <s v="X"/>
    <n v="0"/>
    <n v="8253"/>
    <n v="0"/>
    <n v="8253"/>
    <n v="1705.1300592962957"/>
    <n v="2435"/>
    <m/>
    <n v="1876"/>
    <m/>
    <x v="1620"/>
    <n v="1876"/>
    <n v="3.3893223819301848"/>
    <n v="0.70025875125104542"/>
    <n v="4.3992537313432836"/>
    <n v="0.90891794205559473"/>
    <n v="4.8400999999999996"/>
    <s v="3-3,99 lei"/>
    <n v="3"/>
    <s v="0-0,99 euro"/>
    <n v="0"/>
  </r>
  <r>
    <n v="1936"/>
    <x v="30"/>
    <s v="COMUNA POBORU"/>
    <x v="0"/>
    <n v="1"/>
    <m/>
    <s v="X"/>
    <s v="X"/>
    <n v="680"/>
    <n v="2787"/>
    <n v="481.96"/>
    <n v="3948.96"/>
    <n v="815.88396933947649"/>
    <n v="1558"/>
    <m/>
    <n v="1178"/>
    <m/>
    <x v="1862"/>
    <n v="1178"/>
    <n v="2.5346341463414634"/>
    <n v="0.52367392127052403"/>
    <n v="3.3522580645161288"/>
    <n v="0.69260099264811248"/>
    <n v="4.8400999999999996"/>
    <s v="2-2,99 lei"/>
    <n v="2"/>
    <s v="0-0,99 euro"/>
    <n v="0"/>
  </r>
  <r>
    <n v="1937"/>
    <x v="30"/>
    <s v="COMUNA PRISEACA"/>
    <x v="0"/>
    <n v="1"/>
    <m/>
    <s v="X"/>
    <s v="X"/>
    <n v="0"/>
    <n v="2985.05"/>
    <n v="0"/>
    <n v="2985.05"/>
    <n v="616.73312534864988"/>
    <n v="1347"/>
    <m/>
    <n v="993"/>
    <m/>
    <x v="1109"/>
    <n v="993"/>
    <n v="2.2160727542687453"/>
    <n v="0.45785681169164799"/>
    <n v="3.0060926485397785"/>
    <n v="0.62108069017990919"/>
    <n v="4.8400999999999996"/>
    <s v="2-2,99 lei"/>
    <n v="2"/>
    <s v="0-0,99 euro"/>
    <n v="0"/>
  </r>
  <r>
    <n v="1938"/>
    <x v="30"/>
    <s v="COMUNA RADOMIREŞTI"/>
    <x v="0"/>
    <n v="1"/>
    <m/>
    <s v="X"/>
    <s v="X"/>
    <n v="0"/>
    <n v="7740"/>
    <n v="0"/>
    <n v="7740"/>
    <n v="1599.1405136257517"/>
    <n v="2409"/>
    <m/>
    <n v="1404"/>
    <m/>
    <x v="120"/>
    <n v="1404"/>
    <n v="3.2129514321295143"/>
    <n v="0.66381922524937809"/>
    <n v="5.5128205128205128"/>
    <n v="1.1389889698189115"/>
    <n v="4.8400999999999996"/>
    <s v="3-3,99 lei"/>
    <n v="3"/>
    <s v="0-0,99 euro"/>
    <n v="0"/>
  </r>
  <r>
    <n v="1939"/>
    <x v="30"/>
    <s v="COMUNA REDEA"/>
    <x v="0"/>
    <n v="1"/>
    <m/>
    <s v="X"/>
    <s v="X"/>
    <n v="7024"/>
    <n v="7533"/>
    <n v="0"/>
    <n v="14557"/>
    <n v="3007.582487965125"/>
    <n v="2330"/>
    <m/>
    <n v="1748"/>
    <m/>
    <x v="1863"/>
    <n v="1748"/>
    <n v="6.2476394849785404"/>
    <n v="1.2908079347489807"/>
    <n v="8.3278032036613272"/>
    <n v="1.7205849473484696"/>
    <n v="4.8400999999999996"/>
    <s v="6-6,99 lei"/>
    <n v="6"/>
    <s v="1-1,99 euro"/>
    <n v="1"/>
  </r>
  <r>
    <n v="1940"/>
    <x v="30"/>
    <s v="COMUNA ROTUNDA"/>
    <x v="0"/>
    <n v="1"/>
    <m/>
    <s v="X"/>
    <s v="X"/>
    <n v="79050"/>
    <n v="20424"/>
    <n v="0"/>
    <n v="99474"/>
    <n v="20552.05470961344"/>
    <n v="2214"/>
    <m/>
    <n v="1336"/>
    <m/>
    <x v="1864"/>
    <n v="1336"/>
    <n v="44.929539295392956"/>
    <n v="9.2827708715507864"/>
    <n v="74.456586826347305"/>
    <n v="15.383274483243593"/>
    <n v="4.8400999999999996"/>
    <s v="44-44,99 lei"/>
    <n v="44"/>
    <s v="9-9,99 euro"/>
    <n v="9"/>
  </r>
  <r>
    <n v="1941"/>
    <x v="30"/>
    <s v="COMUNA RUSĂNEŞTI"/>
    <x v="0"/>
    <n v="1"/>
    <m/>
    <s v="X"/>
    <s v="X"/>
    <n v="3000"/>
    <n v="2976"/>
    <n v="0"/>
    <n v="5976"/>
    <n v="1234.6852337761618"/>
    <n v="3492"/>
    <m/>
    <n v="2375"/>
    <m/>
    <x v="1865"/>
    <n v="2375"/>
    <n v="1.7113402061855669"/>
    <n v="0.35357538195193638"/>
    <n v="2.5162105263157897"/>
    <n v="0.5198674668531208"/>
    <n v="4.8400999999999996"/>
    <s v="1-1,99 lei"/>
    <n v="1"/>
    <s v="0-0,99 euro"/>
    <n v="0"/>
  </r>
  <r>
    <n v="1947"/>
    <x v="30"/>
    <s v="COMUNA SÂMBUREŞTI"/>
    <x v="0"/>
    <n v="1"/>
    <m/>
    <s v="X"/>
    <s v="X"/>
    <n v="0"/>
    <n v="0"/>
    <n v="0"/>
    <n v="0"/>
    <n v="0"/>
    <n v="849"/>
    <m/>
    <n v="754"/>
    <m/>
    <x v="1866"/>
    <n v="754"/>
    <n v="0"/>
    <n v="0"/>
    <n v="0"/>
    <n v="0"/>
    <n v="4.8400999999999996"/>
    <s v="0-0,99 lei"/>
    <n v="0"/>
    <s v="0-0,99 euro"/>
    <n v="0"/>
  </r>
  <r>
    <n v="1942"/>
    <x v="30"/>
    <s v="COMUNA SÂRBII-MĂGURA"/>
    <x v="0"/>
    <n v="1"/>
    <m/>
    <s v="X"/>
    <s v="X"/>
    <n v="2400"/>
    <n v="1952"/>
    <n v="0"/>
    <n v="4352"/>
    <n v="899.1549761368567"/>
    <n v="1556"/>
    <m/>
    <n v="1094"/>
    <m/>
    <x v="1867"/>
    <n v="1094"/>
    <n v="2.7969151670951158"/>
    <n v="0.57786309520363544"/>
    <n v="3.9780621572212067"/>
    <n v="0.82189668751083789"/>
    <n v="4.8400999999999996"/>
    <s v="2-2,99 lei"/>
    <n v="2"/>
    <s v="0-0,99 euro"/>
    <n v="0"/>
  </r>
  <r>
    <n v="1943"/>
    <x v="30"/>
    <s v="COMUNA SCĂRIŞOARA"/>
    <x v="0"/>
    <n v="1"/>
    <m/>
    <s v="X"/>
    <s v="X"/>
    <n v="2700"/>
    <n v="7310"/>
    <n v="0"/>
    <n v="10010"/>
    <n v="2068.1390880353715"/>
    <n v="2390"/>
    <m/>
    <n v="1661"/>
    <m/>
    <x v="1736"/>
    <n v="1661"/>
    <n v="4.1882845188284517"/>
    <n v="0.86533016235789606"/>
    <n v="6.0264900662251657"/>
    <n v="1.2451168501116023"/>
    <n v="4.8400999999999996"/>
    <s v="4-4,99 lei"/>
    <n v="4"/>
    <s v="0-0,99 euro"/>
    <n v="0"/>
  </r>
  <r>
    <n v="1944"/>
    <x v="30"/>
    <s v="COMUNA SCHITU"/>
    <x v="0"/>
    <n v="1"/>
    <m/>
    <s v="X"/>
    <s v="X"/>
    <n v="0"/>
    <n v="20752"/>
    <n v="0"/>
    <n v="20752"/>
    <n v="4287.5147207702321"/>
    <n v="2125"/>
    <m/>
    <n v="1518"/>
    <m/>
    <x v="359"/>
    <n v="1518"/>
    <n v="9.7656470588235287"/>
    <n v="2.0176539862448153"/>
    <n v="13.670619235836627"/>
    <n v="2.8244497501780184"/>
    <n v="4.8400999999999996"/>
    <s v="9-9,99 lei"/>
    <n v="9"/>
    <s v="2-2,99 euro"/>
    <n v="2"/>
  </r>
  <r>
    <n v="1945"/>
    <x v="30"/>
    <s v="COMUNA SEACA"/>
    <x v="0"/>
    <n v="1"/>
    <m/>
    <s v="X"/>
    <s v="X"/>
    <n v="1210"/>
    <n v="5460.87"/>
    <n v="0"/>
    <n v="6670.87"/>
    <n v="1378.2504493708809"/>
    <n v="1402"/>
    <m/>
    <n v="976"/>
    <m/>
    <x v="1868"/>
    <n v="976"/>
    <n v="4.7581098430813125"/>
    <n v="0.98306023492930161"/>
    <n v="6.8349077868852461"/>
    <n v="1.4121418538636075"/>
    <n v="4.8400999999999996"/>
    <s v="4-4,99 lei"/>
    <n v="4"/>
    <s v="0-0,99 euro"/>
    <n v="0"/>
  </r>
  <r>
    <n v="1948"/>
    <x v="30"/>
    <s v="COMUNA SLĂTIOARA"/>
    <x v="0"/>
    <n v="1"/>
    <m/>
    <s v="X"/>
    <s v="X"/>
    <n v="2750"/>
    <n v="13300"/>
    <n v="0"/>
    <n v="16050"/>
    <n v="3316.0471891076631"/>
    <n v="2202"/>
    <m/>
    <n v="1644"/>
    <m/>
    <x v="1869"/>
    <n v="1644"/>
    <n v="7.2888283378746594"/>
    <n v="1.5059251539998471"/>
    <n v="9.7627737226277365"/>
    <n v="2.0170603340070943"/>
    <n v="4.8400999999999996"/>
    <s v="7-7,99 lei"/>
    <n v="7"/>
    <s v="1-1,99 euro"/>
    <n v="1"/>
  </r>
  <r>
    <n v="1950"/>
    <x v="30"/>
    <s v="COMUNA SPINENI"/>
    <x v="0"/>
    <n v="1"/>
    <m/>
    <s v="X"/>
    <s v="X"/>
    <n v="0"/>
    <n v="21353"/>
    <n v="0"/>
    <n v="21353"/>
    <n v="4411.6857089729556"/>
    <n v="1312"/>
    <m/>
    <n v="1011"/>
    <m/>
    <x v="1671"/>
    <n v="1011"/>
    <n v="16.275152439024389"/>
    <n v="3.3625653269610942"/>
    <n v="21.120672601384769"/>
    <n v="4.3636851720800749"/>
    <n v="4.8400999999999996"/>
    <s v="16-16,99 lei"/>
    <n v="16"/>
    <s v="3-3,99 euro"/>
    <n v="3"/>
  </r>
  <r>
    <n v="1951"/>
    <x v="30"/>
    <s v="COMUNA SPRÂNCENATA"/>
    <x v="0"/>
    <n v="1"/>
    <m/>
    <s v="X"/>
    <s v="X"/>
    <n v="3000"/>
    <n v="4899"/>
    <n v="0"/>
    <n v="7899"/>
    <n v="1631.9910745645752"/>
    <n v="1923"/>
    <m/>
    <n v="1261"/>
    <m/>
    <x v="1870"/>
    <n v="1261"/>
    <n v="4.1076443057722312"/>
    <n v="0.848669305545801"/>
    <n v="6.2640761300555114"/>
    <n v="1.2942038656340802"/>
    <n v="4.8400999999999996"/>
    <s v="4-4,99 lei"/>
    <n v="4"/>
    <s v="0-0,99 euro"/>
    <n v="0"/>
  </r>
  <r>
    <n v="1953"/>
    <x v="30"/>
    <s v="COMUNA STOENEŞTI"/>
    <x v="0"/>
    <n v="1"/>
    <m/>
    <s v="X"/>
    <s v="X"/>
    <n v="2200"/>
    <n v="2465"/>
    <n v="0"/>
    <n v="4665"/>
    <n v="963.82306150699378"/>
    <n v="1850"/>
    <m/>
    <n v="1104"/>
    <m/>
    <x v="1857"/>
    <n v="1104"/>
    <n v="2.5216216216216214"/>
    <n v="0.52098543865242908"/>
    <n v="4.2255434782608692"/>
    <n v="0.87302813542300162"/>
    <n v="4.8400999999999996"/>
    <s v="2-2,99 lei"/>
    <n v="2"/>
    <s v="0-0,99 euro"/>
    <n v="0"/>
  </r>
  <r>
    <n v="1954"/>
    <x v="30"/>
    <s v="COMUNA STOICĂNEŞTI"/>
    <x v="0"/>
    <n v="1"/>
    <m/>
    <s v="X"/>
    <s v="X"/>
    <n v="1440"/>
    <n v="2212"/>
    <n v="0"/>
    <n v="3652"/>
    <n v="754.52986508543222"/>
    <n v="2111"/>
    <m/>
    <n v="1284"/>
    <m/>
    <x v="1871"/>
    <n v="1284"/>
    <n v="1.7299857887257224"/>
    <n v="0.35742769544549136"/>
    <n v="2.8442367601246108"/>
    <n v="0.58764008184223693"/>
    <n v="4.8400999999999996"/>
    <s v="1-1,99 lei"/>
    <n v="1"/>
    <s v="0-0,99 euro"/>
    <n v="0"/>
  </r>
  <r>
    <n v="1955"/>
    <x v="30"/>
    <s v="COMUNA STREJEŞTI"/>
    <x v="0"/>
    <n v="1"/>
    <m/>
    <s v="X"/>
    <s v="X"/>
    <n v="0"/>
    <n v="14707"/>
    <n v="0"/>
    <n v="14707"/>
    <n v="3038.5735831904303"/>
    <n v="2544"/>
    <m/>
    <n v="1901"/>
    <m/>
    <x v="1872"/>
    <n v="1901"/>
    <n v="5.7810534591194971"/>
    <n v="1.1944078550276849"/>
    <n v="7.7364544976328249"/>
    <n v="1.5984079869492005"/>
    <n v="4.8400999999999996"/>
    <s v="5-5,99 lei"/>
    <n v="5"/>
    <s v="1-1,99 euro"/>
    <n v="1"/>
  </r>
  <r>
    <n v="1956"/>
    <x v="30"/>
    <s v="COMUNA STUDINA"/>
    <x v="0"/>
    <n v="1"/>
    <m/>
    <s v="X"/>
    <s v="X"/>
    <n v="2200"/>
    <n v="2800"/>
    <n v="0"/>
    <n v="5000"/>
    <n v="1033.0365075101754"/>
    <n v="2208"/>
    <m/>
    <n v="1475"/>
    <m/>
    <x v="241"/>
    <n v="1475"/>
    <n v="2.2644927536231885"/>
    <n v="0.46786073709699971"/>
    <n v="3.3898305084745761"/>
    <n v="0.70036373390520368"/>
    <n v="4.8400999999999996"/>
    <s v="2-2,99 lei"/>
    <n v="2"/>
    <s v="0-0,99 euro"/>
    <n v="0"/>
  </r>
  <r>
    <n v="1946"/>
    <x v="30"/>
    <s v="COMUNA ŞERBĂNEŞTI"/>
    <x v="0"/>
    <n v="1"/>
    <m/>
    <s v="X"/>
    <s v="X"/>
    <n v="6721"/>
    <n v="2819"/>
    <n v="0"/>
    <n v="9540"/>
    <n v="1971.0336563294147"/>
    <n v="2266"/>
    <m/>
    <n v="1491"/>
    <m/>
    <x v="1873"/>
    <n v="1491"/>
    <n v="4.2100617828773172"/>
    <n v="0.86982950411712923"/>
    <n v="6.3983903420523136"/>
    <n v="1.3219541625281119"/>
    <n v="4.8400999999999996"/>
    <s v="4-4,99 lei"/>
    <n v="4"/>
    <s v="0-0,99 euro"/>
    <n v="0"/>
  </r>
  <r>
    <n v="1949"/>
    <x v="30"/>
    <s v="COMUNA ŞOPÂRLIŢA"/>
    <x v="0"/>
    <n v="1"/>
    <m/>
    <s v="X"/>
    <s v="X"/>
    <n v="1000"/>
    <n v="11122"/>
    <n v="0"/>
    <n v="12122"/>
    <n v="2504.4937088076695"/>
    <n v="999"/>
    <m/>
    <n v="872"/>
    <m/>
    <x v="461"/>
    <n v="872"/>
    <n v="12.134134134134134"/>
    <n v="2.5070007095171865"/>
    <n v="13.901376146788991"/>
    <n v="2.8721258128528317"/>
    <n v="4.8400999999999996"/>
    <s v="12-12,99 lei"/>
    <n v="12"/>
    <s v="2-2,99 euro"/>
    <n v="2"/>
  </r>
  <r>
    <n v="1952"/>
    <x v="30"/>
    <s v="COMUNA ŞTEFAN CEL MARE"/>
    <x v="0"/>
    <n v="1"/>
    <m/>
    <s v="X"/>
    <s v="X"/>
    <n v="1570"/>
    <n v="0"/>
    <n v="0"/>
    <n v="1570"/>
    <n v="324.37346335819512"/>
    <n v="1402"/>
    <m/>
    <n v="1128"/>
    <m/>
    <x v="1868"/>
    <n v="1128"/>
    <n v="1.1198288159771754"/>
    <n v="0.23136480981326329"/>
    <n v="1.3918439716312057"/>
    <n v="0.2875651270905985"/>
    <n v="4.8400999999999996"/>
    <s v="1-1,99 lei"/>
    <n v="1"/>
    <s v="0-0,99 euro"/>
    <n v="0"/>
  </r>
  <r>
    <n v="1957"/>
    <x v="30"/>
    <s v="COMUNA TĂTULEŞTI"/>
    <x v="0"/>
    <n v="1"/>
    <m/>
    <s v="X"/>
    <s v="X"/>
    <n v="0"/>
    <n v="10235"/>
    <n v="0"/>
    <n v="10235"/>
    <n v="2114.6257308733293"/>
    <n v="714"/>
    <m/>
    <n v="886"/>
    <m/>
    <x v="1874"/>
    <n v="886"/>
    <n v="14.334733893557424"/>
    <n v="2.9616606874976599"/>
    <n v="11.551918735891649"/>
    <n v="2.3867107571933741"/>
    <n v="4.8400999999999996"/>
    <s v="14-14,99 lei"/>
    <n v="14"/>
    <s v="2-2,99 euro"/>
    <n v="2"/>
  </r>
  <r>
    <n v="1958"/>
    <x v="30"/>
    <s v="COMUNA TESLUI"/>
    <x v="0"/>
    <n v="1"/>
    <m/>
    <s v="X"/>
    <s v="X"/>
    <n v="810"/>
    <n v="6014.35"/>
    <n v="0"/>
    <n v="6824.35"/>
    <n v="1409.9605380054134"/>
    <n v="2096"/>
    <m/>
    <n v="1423"/>
    <m/>
    <x v="1078"/>
    <n v="1423"/>
    <n v="3.2558921755725194"/>
    <n v="0.67269109637662849"/>
    <n v="4.7957484188334512"/>
    <n v="0.99083663949783085"/>
    <n v="4.8400999999999996"/>
    <s v="3-3,99 lei"/>
    <n v="3"/>
    <s v="0-0,99 euro"/>
    <n v="0"/>
  </r>
  <r>
    <n v="1959"/>
    <x v="30"/>
    <s v="COMUNA TIA MARE"/>
    <x v="0"/>
    <n v="1"/>
    <m/>
    <s v="X"/>
    <s v="X"/>
    <n v="2700"/>
    <n v="5101.2"/>
    <n v="0"/>
    <n v="7801.2"/>
    <n v="1611.7848804776761"/>
    <n v="3517"/>
    <m/>
    <n v="2181"/>
    <m/>
    <x v="1875"/>
    <n v="2181"/>
    <n v="2.2181404606198463"/>
    <n v="0.45828401492114762"/>
    <n v="3.5768913342503437"/>
    <n v="0.73901186633547733"/>
    <n v="4.8400999999999996"/>
    <s v="2-2,99 lei"/>
    <n v="2"/>
    <s v="0-0,99 euro"/>
    <n v="0"/>
  </r>
  <r>
    <n v="1960"/>
    <x v="30"/>
    <s v="COMUNA TOPANA"/>
    <x v="0"/>
    <n v="1"/>
    <m/>
    <s v="X"/>
    <s v="X"/>
    <n v="4400"/>
    <n v="6344.38"/>
    <n v="0"/>
    <n v="10744.380000000001"/>
    <n v="2219.8673581124362"/>
    <n v="558"/>
    <m/>
    <n v="579"/>
    <m/>
    <x v="1876"/>
    <n v="579"/>
    <n v="19.255161290322583"/>
    <n v="3.9782569141799935"/>
    <n v="18.556787564766839"/>
    <n v="3.8339678033029987"/>
    <n v="4.8400999999999996"/>
    <s v="19-19,99 lei"/>
    <n v="19"/>
    <s v="3-3,99 euro"/>
    <n v="3"/>
  </r>
  <r>
    <n v="1961"/>
    <x v="30"/>
    <s v="COMUNA TRAIAN"/>
    <x v="0"/>
    <n v="1"/>
    <m/>
    <s v="X"/>
    <s v="X"/>
    <n v="0"/>
    <n v="5801"/>
    <n v="0"/>
    <n v="5801"/>
    <n v="1198.5289560133056"/>
    <n v="2450"/>
    <m/>
    <n v="1579"/>
    <m/>
    <x v="1589"/>
    <n v="1579"/>
    <n v="2.3677551020408165"/>
    <n v="0.48919549225032882"/>
    <n v="3.6738442051931601"/>
    <n v="0.75904303737384771"/>
    <n v="4.8400999999999996"/>
    <s v="2-2,99 lei"/>
    <n v="2"/>
    <s v="0-0,99 euro"/>
    <n v="0"/>
  </r>
  <r>
    <n v="1962"/>
    <x v="30"/>
    <s v="COMUNA TUFENI"/>
    <x v="0"/>
    <n v="1"/>
    <m/>
    <s v="X"/>
    <s v="X"/>
    <n v="0"/>
    <n v="6950"/>
    <n v="0"/>
    <n v="6950"/>
    <n v="1435.920745439144"/>
    <n v="2137"/>
    <m/>
    <n v="1489"/>
    <m/>
    <x v="1877"/>
    <n v="1489"/>
    <n v="3.2522227421619094"/>
    <n v="0.67193296464162089"/>
    <n v="4.6675621222296844"/>
    <n v="0.96435241466698718"/>
    <n v="4.8400999999999996"/>
    <s v="3-3,99 lei"/>
    <n v="3"/>
    <s v="0-0,99 euro"/>
    <n v="0"/>
  </r>
  <r>
    <n v="1963"/>
    <x v="30"/>
    <s v="COMUNA URZICA"/>
    <x v="0"/>
    <n v="1"/>
    <m/>
    <s v="X"/>
    <s v="X"/>
    <n v="83375"/>
    <n v="5554"/>
    <n v="0"/>
    <n v="88929"/>
    <n v="18373.380715274478"/>
    <n v="1739"/>
    <m/>
    <n v="1142"/>
    <m/>
    <x v="431"/>
    <n v="1142"/>
    <n v="51.138010350776305"/>
    <n v="10.565486322757032"/>
    <n v="77.871278458844131"/>
    <n v="16.08877470689534"/>
    <n v="4.8400999999999996"/>
    <s v="51-51,99 lei"/>
    <n v="51"/>
    <s v="10-10,99 euro"/>
    <n v="10"/>
  </r>
  <r>
    <n v="1966"/>
    <x v="30"/>
    <s v="COMUNA VALEA MARE"/>
    <x v="0"/>
    <n v="1"/>
    <m/>
    <s v="X"/>
    <s v="X"/>
    <n v="4000"/>
    <n v="23710.38"/>
    <n v="0"/>
    <n v="27710.38"/>
    <n v="5725.166835395964"/>
    <n v="2997"/>
    <m/>
    <n v="1886"/>
    <m/>
    <x v="482"/>
    <n v="1886"/>
    <n v="9.2460393727060399"/>
    <n v="1.9102992443763644"/>
    <n v="14.692672322375397"/>
    <n v="3.0356133803796204"/>
    <n v="4.8400999999999996"/>
    <s v="9-9,99 lei"/>
    <n v="9"/>
    <s v="1-1,99 euro"/>
    <n v="1"/>
  </r>
  <r>
    <n v="1964"/>
    <x v="30"/>
    <s v="COMUNA VĂDASTRA"/>
    <x v="0"/>
    <n v="1"/>
    <m/>
    <s v="X"/>
    <s v="X"/>
    <n v="1200"/>
    <n v="3500"/>
    <n v="0"/>
    <n v="4700"/>
    <n v="971.05431705956494"/>
    <n v="1148"/>
    <m/>
    <n v="886"/>
    <m/>
    <x v="1878"/>
    <n v="886"/>
    <n v="4.0940766550522651"/>
    <n v="0.84586612984282661"/>
    <n v="5.3047404063205414"/>
    <n v="1.0959981005186963"/>
    <n v="4.8400999999999996"/>
    <s v="4-4,99 lei"/>
    <n v="4"/>
    <s v="0-0,99 euro"/>
    <n v="0"/>
  </r>
  <r>
    <n v="1965"/>
    <x v="30"/>
    <s v="COMUNA VĂDĂSTRIŢA"/>
    <x v="0"/>
    <n v="1"/>
    <m/>
    <s v="X"/>
    <s v="X"/>
    <n v="2000"/>
    <n v="5438"/>
    <n v="0"/>
    <n v="7438"/>
    <n v="1536.745108572137"/>
    <n v="2630"/>
    <m/>
    <n v="1684"/>
    <m/>
    <x v="1879"/>
    <n v="1684"/>
    <n v="2.8281368821292774"/>
    <n v="0.58431372949510918"/>
    <n v="4.4168646080760094"/>
    <n v="0.91255647777442817"/>
    <n v="4.8400999999999996"/>
    <s v="2-2,99 lei"/>
    <n v="2"/>
    <s v="0-0,99 euro"/>
    <n v="0"/>
  </r>
  <r>
    <n v="1967"/>
    <x v="30"/>
    <s v="COMUNA VĂLENI"/>
    <x v="0"/>
    <n v="1"/>
    <m/>
    <s v="X"/>
    <s v="X"/>
    <n v="1650"/>
    <n v="0"/>
    <n v="0"/>
    <n v="1650"/>
    <n v="340.90204747835793"/>
    <n v="2138"/>
    <m/>
    <n v="1515"/>
    <m/>
    <x v="1880"/>
    <n v="1515"/>
    <n v="0.77174929840972872"/>
    <n v="0.15944903998052287"/>
    <n v="1.0891089108910892"/>
    <n v="0.22501785312102834"/>
    <n v="4.8400999999999996"/>
    <s v="0-0,99 lei"/>
    <n v="0"/>
    <s v="0-0,99 euro"/>
    <n v="0"/>
  </r>
  <r>
    <n v="1968"/>
    <x v="30"/>
    <s v="COMUNA VERGULEASA"/>
    <x v="0"/>
    <n v="1"/>
    <m/>
    <s v="X"/>
    <s v="X"/>
    <n v="3000"/>
    <n v="15889.11"/>
    <n v="0"/>
    <n v="18889.11"/>
    <n v="3902.6280448751063"/>
    <n v="2190"/>
    <m/>
    <n v="1367"/>
    <m/>
    <x v="1881"/>
    <n v="1367"/>
    <n v="8.6251643835616445"/>
    <n v="1.7820219382991354"/>
    <n v="13.817929773226043"/>
    <n v="2.8548851827908606"/>
    <n v="4.8400999999999996"/>
    <s v="8-8,99 lei"/>
    <n v="8"/>
    <s v="1-1,99 euro"/>
    <n v="1"/>
  </r>
  <r>
    <n v="1970"/>
    <x v="30"/>
    <s v="COMUNA VIŞINA"/>
    <x v="0"/>
    <n v="1"/>
    <m/>
    <s v="X"/>
    <s v="X"/>
    <n v="1440"/>
    <n v="10147.35"/>
    <n v="0"/>
    <n v="11587.35"/>
    <n v="2394.0311150596067"/>
    <n v="2386"/>
    <m/>
    <n v="1537"/>
    <m/>
    <x v="223"/>
    <n v="1537"/>
    <n v="4.8563914501257335"/>
    <n v="1.0033659325480331"/>
    <n v="7.5389394925178923"/>
    <n v="1.5575999447362439"/>
    <n v="4.8400999999999996"/>
    <s v="4-4,99 lei"/>
    <n v="4"/>
    <s v="1-1,99 euro"/>
    <n v="1"/>
  </r>
  <r>
    <n v="1971"/>
    <x v="30"/>
    <s v="COMUNA VIŞINA NOUĂ"/>
    <x v="0"/>
    <n v="1"/>
    <m/>
    <s v="X"/>
    <s v="X"/>
    <n v="1200"/>
    <n v="300"/>
    <n v="0"/>
    <n v="1500"/>
    <n v="309.91095225305264"/>
    <n v="1450"/>
    <m/>
    <n v="1201"/>
    <m/>
    <x v="1882"/>
    <n v="1201"/>
    <n v="1.0344827586206897"/>
    <n v="0.21373169120900182"/>
    <n v="1.2489592006661117"/>
    <n v="0.25804409013576407"/>
    <n v="4.8400999999999996"/>
    <s v="1-1,99 lei"/>
    <n v="1"/>
    <s v="0-0,99 euro"/>
    <n v="0"/>
  </r>
  <r>
    <n v="1972"/>
    <x v="30"/>
    <s v="COMUNA VITOMIREŞTI"/>
    <x v="0"/>
    <n v="1"/>
    <m/>
    <s v="X"/>
    <s v="X"/>
    <n v="5200"/>
    <n v="4966"/>
    <n v="0"/>
    <n v="10166"/>
    <n v="2100.3698270696887"/>
    <n v="1550"/>
    <m/>
    <n v="1079"/>
    <m/>
    <x v="1883"/>
    <n v="1079"/>
    <n v="6.5587096774193547"/>
    <n v="1.3550773077868958"/>
    <n v="9.4216867469879517"/>
    <n v="1.9465892743926678"/>
    <n v="4.8400999999999996"/>
    <s v="6-6,99 lei"/>
    <n v="6"/>
    <s v="1-1,99 euro"/>
    <n v="1"/>
  </r>
  <r>
    <n v="1969"/>
    <x v="30"/>
    <s v="COMUNA VÎLCELE"/>
    <x v="0"/>
    <n v="1"/>
    <m/>
    <s v="X"/>
    <s v="X"/>
    <n v="0"/>
    <n v="9057"/>
    <n v="0"/>
    <n v="9057"/>
    <n v="1871.2423297039318"/>
    <n v="1929"/>
    <m/>
    <n v="1539"/>
    <m/>
    <x v="480"/>
    <n v="1539"/>
    <n v="4.6951788491446349"/>
    <n v="0.97005823209120356"/>
    <n v="5.8849902534113063"/>
    <n v="1.2158819556230875"/>
    <n v="4.8400999999999996"/>
    <s v="4-4,99 lei"/>
    <n v="4"/>
    <s v="0-0,99 euro"/>
    <n v="0"/>
  </r>
  <r>
    <n v="1973"/>
    <x v="30"/>
    <s v="COMUNA VLĂDILA"/>
    <x v="0"/>
    <n v="1"/>
    <m/>
    <s v="X"/>
    <s v="X"/>
    <n v="2200"/>
    <n v="2382"/>
    <n v="0"/>
    <n v="4582"/>
    <n v="946.67465548232485"/>
    <n v="1659"/>
    <m/>
    <n v="918"/>
    <m/>
    <x v="1720"/>
    <n v="918"/>
    <n v="2.7619047619047619"/>
    <n v="0.57062968986276363"/>
    <n v="4.9912854030501093"/>
    <n v="1.0312360081506806"/>
    <n v="4.8400999999999996"/>
    <s v="2-2,99 lei"/>
    <n v="2"/>
    <s v="0-0,99 euro"/>
    <n v="0"/>
  </r>
  <r>
    <n v="1974"/>
    <x v="30"/>
    <s v="COMUNA VOINEASA"/>
    <x v="0"/>
    <n v="1"/>
    <m/>
    <s v="X"/>
    <s v="X"/>
    <n v="0"/>
    <n v="2500"/>
    <n v="0"/>
    <n v="2500"/>
    <n v="516.5182537550877"/>
    <n v="1710"/>
    <m/>
    <n v="1281"/>
    <m/>
    <x v="739"/>
    <n v="1281"/>
    <n v="1.4619883040935673"/>
    <n v="0.30205745833630859"/>
    <n v="1.9516003122560499"/>
    <n v="0.40321487412575152"/>
    <n v="4.8400999999999996"/>
    <s v="1-1,99 lei"/>
    <n v="1"/>
    <s v="0-0,99 euro"/>
    <n v="0"/>
  </r>
  <r>
    <n v="1975"/>
    <x v="30"/>
    <s v="COMUNA VULPENI"/>
    <x v="0"/>
    <n v="1"/>
    <m/>
    <s v="X"/>
    <s v="X"/>
    <n v="12600"/>
    <n v="5210.8500000000004"/>
    <n v="0"/>
    <n v="17810.849999999999"/>
    <n v="3679.8516559575214"/>
    <n v="1728"/>
    <m/>
    <n v="1214"/>
    <m/>
    <x v="1884"/>
    <n v="1214"/>
    <n v="10.30720486111111"/>
    <n v="2.1295437823828247"/>
    <n v="14.671210873146622"/>
    <n v="3.0311792882681394"/>
    <n v="4.8400999999999996"/>
    <s v="10-10,99 lei"/>
    <n v="10"/>
    <s v="2-2,99 euro"/>
    <n v="2"/>
  </r>
  <r>
    <n v="1976"/>
    <x v="30"/>
    <s v="COMUNA VULTUREŞTI"/>
    <x v="0"/>
    <n v="1"/>
    <m/>
    <s v="X"/>
    <s v="X"/>
    <n v="3000"/>
    <n v="11864.94"/>
    <n v="0"/>
    <n v="14864.94"/>
    <n v="3071.2051403896617"/>
    <n v="1873"/>
    <m/>
    <n v="1227"/>
    <m/>
    <x v="604"/>
    <n v="1227"/>
    <n v="7.9364335290977044"/>
    <n v="1.6397251149971499"/>
    <n v="12.114865525672371"/>
    <n v="2.5030196743192028"/>
    <n v="4.8400999999999996"/>
    <s v="7-7,99 lei"/>
    <n v="7"/>
    <s v="1-1,99 euro"/>
    <n v="1"/>
  </r>
  <r>
    <n v="1866"/>
    <x v="30"/>
    <s v="MUNICIPIUL CARACAL"/>
    <x v="0"/>
    <n v="1"/>
    <m/>
    <s v="X"/>
    <s v="X"/>
    <n v="3087"/>
    <n v="1969"/>
    <n v="0"/>
    <n v="5056"/>
    <n v="1044.6065163942894"/>
    <n v="27927"/>
    <m/>
    <n v="11164"/>
    <m/>
    <x v="1885"/>
    <n v="11164"/>
    <n v="0.18104343466895836"/>
    <n v="3.7404895491613473E-2"/>
    <n v="0.45288427087065569"/>
    <n v="9.3569197097302881E-2"/>
    <n v="4.8400999999999996"/>
    <s v="0-0,99 lei"/>
    <n v="0"/>
    <s v="0-0,99 euro"/>
    <n v="0"/>
  </r>
  <r>
    <n v="1865"/>
    <x v="30"/>
    <s v="MUNICIPIUL SLATINA"/>
    <x v="0"/>
    <n v="1"/>
    <m/>
    <s v="X"/>
    <s v="X"/>
    <n v="11780"/>
    <n v="101545.36"/>
    <n v="0"/>
    <n v="113325.36"/>
    <n v="23413.846821346669"/>
    <n v="68286"/>
    <m/>
    <n v="25767"/>
    <m/>
    <x v="1886"/>
    <n v="25767"/>
    <n v="1.6595694578683771"/>
    <n v="0.34287916734538076"/>
    <n v="4.3980812667365239"/>
    <n v="0.90867570230708539"/>
    <n v="4.8400999999999996"/>
    <s v="1-1,99 lei"/>
    <n v="1"/>
    <s v="0-0,99 euro"/>
    <n v="0"/>
  </r>
  <r>
    <n v="1867"/>
    <x v="30"/>
    <s v="ORAȘUL BALŞ"/>
    <x v="0"/>
    <n v="1"/>
    <m/>
    <s v="X"/>
    <s v="X"/>
    <n v="0"/>
    <n v="46193.95"/>
    <n v="0"/>
    <n v="46193.95"/>
    <n v="9544.0073552199337"/>
    <n v="17003"/>
    <m/>
    <n v="8247"/>
    <m/>
    <x v="1887"/>
    <n v="8247"/>
    <n v="2.7168117391048638"/>
    <n v="0.56131314210550687"/>
    <n v="5.6013035043045951"/>
    <n v="1.1572702019182652"/>
    <n v="4.8400999999999996"/>
    <s v="2-2,99 lei"/>
    <n v="2"/>
    <s v="0-0,99 euro"/>
    <n v="0"/>
  </r>
  <r>
    <n v="1868"/>
    <x v="30"/>
    <s v="ORAȘUL CORABIA"/>
    <x v="0"/>
    <n v="1"/>
    <m/>
    <s v="X"/>
    <s v="X"/>
    <n v="43735"/>
    <n v="21749"/>
    <n v="0"/>
    <n v="65484"/>
    <n v="13529.472531559266"/>
    <n v="14331"/>
    <m/>
    <n v="6396"/>
    <m/>
    <x v="1888"/>
    <n v="6396"/>
    <n v="4.5693950177935942"/>
    <n v="0.94407037412317818"/>
    <n v="10.238273921200751"/>
    <n v="2.1153021468979465"/>
    <n v="4.8400999999999996"/>
    <s v="4-4,99 lei"/>
    <n v="4"/>
    <s v="0-0,99 euro"/>
    <n v="0"/>
  </r>
  <r>
    <n v="1869"/>
    <x v="30"/>
    <s v="ORAȘUL DRĂGĂNEŞTI-OLT"/>
    <x v="0"/>
    <n v="1"/>
    <m/>
    <s v="X"/>
    <s v="X"/>
    <n v="3360"/>
    <n v="6441.41"/>
    <n v="0"/>
    <n v="9801.41"/>
    <n v="2025.0428710150618"/>
    <n v="9506"/>
    <m/>
    <n v="5504"/>
    <m/>
    <x v="1889"/>
    <n v="5504"/>
    <n v="1.0310761624237323"/>
    <n v="0.21302786356144138"/>
    <n v="1.7807794331395348"/>
    <n v="0.36792203325128303"/>
    <n v="4.8400999999999996"/>
    <s v="1-1,99 lei"/>
    <n v="1"/>
    <s v="0-0,99 euro"/>
    <n v="0"/>
  </r>
  <r>
    <n v="1870"/>
    <x v="30"/>
    <s v="ORAȘUL PIATRA-OLT"/>
    <x v="0"/>
    <n v="1"/>
    <m/>
    <s v="X"/>
    <s v="X"/>
    <n v="2000"/>
    <n v="20606.599999999999"/>
    <n v="0"/>
    <n v="22606.6"/>
    <n v="4670.6886221359064"/>
    <n v="5187"/>
    <m/>
    <n v="3785"/>
    <m/>
    <x v="1890"/>
    <n v="3785"/>
    <n v="4.3583188741083472"/>
    <n v="0.90046050166491354"/>
    <n v="5.9726816380449135"/>
    <n v="1.2339996359672143"/>
    <n v="4.8400999999999996"/>
    <s v="4-4,99 lei"/>
    <n v="4"/>
    <s v="0-0,99 euro"/>
    <n v="0"/>
  </r>
  <r>
    <n v="1871"/>
    <x v="30"/>
    <s v="ORAȘUL POTCOAVA"/>
    <x v="0"/>
    <n v="1"/>
    <m/>
    <s v="X"/>
    <s v="X"/>
    <n v="4400"/>
    <n v="8367.33"/>
    <n v="0"/>
    <n v="12767.33"/>
    <n v="2637.8235986859777"/>
    <n v="4747"/>
    <m/>
    <n v="3359"/>
    <m/>
    <x v="1325"/>
    <n v="3359"/>
    <n v="2.6895576153360015"/>
    <n v="0.55568224113881981"/>
    <n v="3.8009318249479009"/>
    <n v="0.78530026754569149"/>
    <n v="4.8400999999999996"/>
    <s v="2-2,99 lei"/>
    <n v="2"/>
    <s v="0-0,99 euro"/>
    <n v="0"/>
  </r>
  <r>
    <n v="1872"/>
    <x v="30"/>
    <s v="ORAȘUL SCORNICEŞTI"/>
    <x v="0"/>
    <n v="1"/>
    <m/>
    <s v="X"/>
    <s v="X"/>
    <n v="0"/>
    <n v="7302"/>
    <n v="0"/>
    <n v="7302"/>
    <n v="1508.6465155678602"/>
    <n v="9860"/>
    <m/>
    <n v="6528"/>
    <m/>
    <x v="1891"/>
    <n v="6528"/>
    <n v="0.74056795131845843"/>
    <n v="0.15300674600079719"/>
    <n v="1.1185661764705883"/>
    <n v="0.2311039392720374"/>
    <n v="4.8400999999999996"/>
    <s v="0-0,99 lei"/>
    <n v="0"/>
    <s v="0-0,99 euro"/>
    <n v="0"/>
  </r>
  <r>
    <m/>
    <x v="31"/>
    <s v="A JUDEȚ"/>
    <x v="0"/>
    <m/>
    <m/>
    <m/>
    <m/>
    <n v="0"/>
    <n v="37397"/>
    <n v="0"/>
    <n v="37397"/>
    <n v="7726.4932542716069"/>
    <m/>
    <m/>
    <m/>
    <m/>
    <x v="0"/>
    <n v="0"/>
    <m/>
    <m/>
    <m/>
    <m/>
    <n v="4.8400999999999996"/>
    <m/>
    <m/>
    <m/>
    <m/>
  </r>
  <r>
    <n v="2204"/>
    <x v="31"/>
    <s v="COMUNA ADUNAŢI                                  "/>
    <x v="0"/>
    <n v="1"/>
    <m/>
    <s v="X"/>
    <s v="X"/>
    <n v="4900"/>
    <n v="4641"/>
    <n v="0"/>
    <n v="9541"/>
    <n v="1971.2402636309168"/>
    <n v="1672"/>
    <m/>
    <n v="1090"/>
    <m/>
    <x v="1892"/>
    <n v="1090"/>
    <n v="5.7063397129186599"/>
    <n v="1.1789714495400221"/>
    <n v="8.7532110091743114"/>
    <n v="1.8084773060834098"/>
    <n v="4.8400999999999996"/>
    <s v="5-5,99 lei"/>
    <n v="5"/>
    <s v="1-1,99 euro"/>
    <n v="1"/>
  </r>
  <r>
    <n v="2205"/>
    <x v="31"/>
    <s v="COMUNA ALBEŞTI-PALEOLOGU     "/>
    <x v="0"/>
    <n v="1"/>
    <m/>
    <s v="X"/>
    <s v="X"/>
    <n v="4000"/>
    <n v="37667"/>
    <n v="0"/>
    <n v="41667"/>
    <n v="8608.7064316852957"/>
    <n v="4604"/>
    <m/>
    <n v="2420"/>
    <m/>
    <x v="1893"/>
    <n v="2420"/>
    <n v="9.0501737619461338"/>
    <n v="1.8698319790802118"/>
    <n v="17.217768595041321"/>
    <n v="3.5573167073079732"/>
    <n v="4.8400999999999996"/>
    <s v="9-9,99 lei"/>
    <n v="9"/>
    <s v="1-1,99 euro"/>
    <n v="1"/>
  </r>
  <r>
    <n v="2206"/>
    <x v="31"/>
    <s v="COMUNA ALUNIŞ                                   "/>
    <x v="0"/>
    <n v="1"/>
    <m/>
    <s v="X"/>
    <s v="X"/>
    <n v="1080"/>
    <n v="8960.25"/>
    <n v="0"/>
    <n v="10040.25"/>
    <n v="2074.3889589058081"/>
    <n v="2712"/>
    <m/>
    <n v="1780"/>
    <m/>
    <x v="1894"/>
    <n v="1780"/>
    <n v="3.7021570796460175"/>
    <n v="0.76489268396231858"/>
    <n v="5.6405898876404494"/>
    <n v="1.1653870555650607"/>
    <n v="4.8400999999999996"/>
    <s v="3-3,99 lei"/>
    <n v="3"/>
    <s v="0-0,99 euro"/>
    <n v="0"/>
  </r>
  <r>
    <n v="2207"/>
    <x v="31"/>
    <s v="COMUNA APOSTOLACHE                       "/>
    <x v="0"/>
    <n v="1"/>
    <m/>
    <s v="X"/>
    <s v="X"/>
    <n v="2310"/>
    <n v="0"/>
    <n v="0"/>
    <n v="2310"/>
    <n v="477.26286646970107"/>
    <n v="1658"/>
    <m/>
    <n v="1024"/>
    <m/>
    <x v="1895"/>
    <n v="1024"/>
    <n v="1.3932448733413751"/>
    <n v="0.2878545636126062"/>
    <n v="2.255859375"/>
    <n v="0.46607701803681745"/>
    <n v="4.8400999999999996"/>
    <s v="1-1,99 lei"/>
    <n v="1"/>
    <s v="0-0,99 euro"/>
    <n v="0"/>
  </r>
  <r>
    <n v="2209"/>
    <x v="31"/>
    <s v="COMUNA ARICEŞTII RAHTIVANI     "/>
    <x v="0"/>
    <n v="1"/>
    <m/>
    <s v="X"/>
    <s v="X"/>
    <n v="4000"/>
    <n v="18007.740000000002"/>
    <n v="0"/>
    <n v="22007.74"/>
    <n v="4546.9597735583984"/>
    <n v="6744"/>
    <m/>
    <n v="4116"/>
    <m/>
    <x v="1896"/>
    <n v="4116"/>
    <n v="3.2633066429418744"/>
    <n v="0.67422297947188592"/>
    <n v="5.3468756073858117"/>
    <n v="1.1047035407090375"/>
    <n v="4.8400999999999996"/>
    <s v="3-3,99 lei"/>
    <n v="3"/>
    <s v="0-0,99 euro"/>
    <n v="0"/>
  </r>
  <r>
    <n v="2208"/>
    <x v="31"/>
    <s v="COMUNA ARICEŞTII-ZELETIN          "/>
    <x v="0"/>
    <n v="1"/>
    <m/>
    <s v="X"/>
    <s v="X"/>
    <n v="5400"/>
    <n v="988"/>
    <n v="0"/>
    <n v="6388"/>
    <n v="1319.8074419950003"/>
    <n v="925"/>
    <m/>
    <n v="765"/>
    <m/>
    <x v="1897"/>
    <n v="765"/>
    <n v="6.9059459459459456"/>
    <n v="1.4268188562108111"/>
    <n v="8.3503267973856214"/>
    <n v="1.7252384862679744"/>
    <n v="4.8400999999999996"/>
    <s v="6-6,99 lei"/>
    <n v="6"/>
    <s v="1-1,99 euro"/>
    <n v="1"/>
  </r>
  <r>
    <n v="2210"/>
    <x v="31"/>
    <s v="COMUNA BABA ANA                        "/>
    <x v="0"/>
    <n v="1"/>
    <m/>
    <s v="X"/>
    <s v="X"/>
    <n v="600"/>
    <n v="5396"/>
    <n v="0"/>
    <n v="5996"/>
    <n v="1238.8173798062026"/>
    <n v="3290"/>
    <m/>
    <n v="1611"/>
    <m/>
    <x v="1898"/>
    <n v="1611"/>
    <n v="1.8224924012158055"/>
    <n v="0.37654023702316186"/>
    <n v="3.7219118559900681"/>
    <n v="0.76897416499453919"/>
    <n v="4.8400999999999996"/>
    <s v="1-1,99 lei"/>
    <n v="1"/>
    <s v="0-0,99 euro"/>
    <n v="0"/>
  </r>
  <r>
    <n v="2211"/>
    <x v="31"/>
    <s v="COMUNA BALTA DOAMNEI             "/>
    <x v="0"/>
    <n v="1"/>
    <m/>
    <s v="X"/>
    <s v="X"/>
    <n v="58287"/>
    <n v="3791.78"/>
    <n v="0"/>
    <n v="62078.78"/>
    <n v="12825.929216338505"/>
    <n v="1934"/>
    <m/>
    <n v="1138"/>
    <m/>
    <x v="1899"/>
    <n v="1138"/>
    <n v="32.098645294725955"/>
    <n v="6.6318144862143251"/>
    <n v="54.550773286467489"/>
    <n v="11.270588063566349"/>
    <n v="4.8400999999999996"/>
    <s v="32-32,99 lei"/>
    <n v="32"/>
    <s v="6-6,99 euro"/>
    <n v="6"/>
  </r>
  <r>
    <n v="2212"/>
    <x v="31"/>
    <s v="COMUNA BĂLŢEŞTI                        "/>
    <x v="0"/>
    <n v="1"/>
    <m/>
    <s v="X"/>
    <s v="X"/>
    <n v="3600"/>
    <n v="13977.85"/>
    <n v="0"/>
    <n v="17577.849999999999"/>
    <n v="3631.7121547075471"/>
    <n v="2948"/>
    <m/>
    <n v="1894"/>
    <m/>
    <x v="1900"/>
    <n v="1894"/>
    <n v="5.9626356852103113"/>
    <n v="1.2319240687610404"/>
    <n v="9.2808078141499468"/>
    <n v="1.9174826582405211"/>
    <n v="4.8400999999999996"/>
    <s v="5-5,99 lei"/>
    <n v="5"/>
    <s v="1-1,99 euro"/>
    <n v="1"/>
  </r>
  <r>
    <n v="2213"/>
    <x v="31"/>
    <s v="COMUNA BĂNEŞTI                    "/>
    <x v="0"/>
    <n v="1"/>
    <m/>
    <s v="X"/>
    <s v="X"/>
    <n v="2400"/>
    <n v="32932.94"/>
    <n v="0"/>
    <n v="35332.94"/>
    <n v="7300.0433875333165"/>
    <n v="4787"/>
    <m/>
    <n v="2755"/>
    <m/>
    <x v="1901"/>
    <n v="2755"/>
    <n v="7.3810194276164616"/>
    <n v="1.5249725062739328"/>
    <n v="12.825023593466426"/>
    <n v="2.6497435163460312"/>
    <n v="4.8400999999999996"/>
    <s v="7-7,99 lei"/>
    <n v="7"/>
    <s v="1-1,99 euro"/>
    <n v="1"/>
  </r>
  <r>
    <n v="2214"/>
    <x v="31"/>
    <s v="COMUNA BĂRCĂNEŞTI                      "/>
    <x v="0"/>
    <n v="1"/>
    <m/>
    <s v="X"/>
    <s v="X"/>
    <n v="26253"/>
    <n v="9725"/>
    <n v="0"/>
    <n v="35978"/>
    <n v="7433.3174934402186"/>
    <n v="7707"/>
    <m/>
    <n v="2904"/>
    <m/>
    <x v="1902"/>
    <n v="2904"/>
    <n v="4.6682236927468539"/>
    <n v="0.96448909996629284"/>
    <n v="12.389118457300276"/>
    <n v="2.559682332451866"/>
    <n v="4.8400999999999996"/>
    <s v="4-4,99 lei"/>
    <n v="4"/>
    <s v="0-0,99 euro"/>
    <n v="0"/>
  </r>
  <r>
    <n v="2215"/>
    <x v="31"/>
    <s v="COMUNA BĂTRÂNI                      "/>
    <x v="0"/>
    <n v="1"/>
    <m/>
    <s v="X"/>
    <s v="X"/>
    <n v="480"/>
    <n v="5785.86"/>
    <n v="0"/>
    <n v="6265.86"/>
    <n v="1294.5724261895416"/>
    <n v="1660"/>
    <m/>
    <n v="1062"/>
    <m/>
    <x v="23"/>
    <n v="1062"/>
    <n v="3.774614457831325"/>
    <n v="0.77986290734309738"/>
    <n v="5.9000564971751412"/>
    <n v="1.2189947515909054"/>
    <n v="4.8400999999999996"/>
    <s v="3-3,99 lei"/>
    <n v="3"/>
    <s v="0-0,99 euro"/>
    <n v="0"/>
  </r>
  <r>
    <n v="2216"/>
    <x v="31"/>
    <s v="COMUNA BERCENI                         "/>
    <x v="0"/>
    <n v="1"/>
    <m/>
    <s v="X"/>
    <s v="X"/>
    <n v="2880"/>
    <n v="5685"/>
    <n v="0"/>
    <n v="8565"/>
    <n v="1769.5915373649307"/>
    <n v="5101"/>
    <m/>
    <n v="2647"/>
    <m/>
    <x v="1903"/>
    <n v="2647"/>
    <n v="1.6790825328366987"/>
    <n v="0.34691071110859256"/>
    <n v="3.2357385719682661"/>
    <n v="0.66852721472041199"/>
    <n v="4.8400999999999996"/>
    <s v="1-1,99 lei"/>
    <n v="1"/>
    <s v="0-0,99 euro"/>
    <n v="0"/>
  </r>
  <r>
    <n v="2217"/>
    <x v="31"/>
    <s v="COMUNA BERTEA                               "/>
    <x v="0"/>
    <n v="1"/>
    <m/>
    <s v="X"/>
    <s v="X"/>
    <n v="0"/>
    <n v="5153"/>
    <n v="0"/>
    <n v="5153"/>
    <n v="1064.6474246399869"/>
    <n v="2551"/>
    <m/>
    <n v="1436"/>
    <m/>
    <x v="1904"/>
    <n v="1436"/>
    <n v="2.0199921599372797"/>
    <n v="0.41734512921990863"/>
    <n v="3.588440111420613"/>
    <n v="0.741397928022275"/>
    <n v="4.8400999999999996"/>
    <s v="2-2,99 lei"/>
    <n v="2"/>
    <s v="0-0,99 euro"/>
    <n v="0"/>
  </r>
  <r>
    <n v="2218"/>
    <x v="31"/>
    <s v="COMUNA BLEJOI                        "/>
    <x v="0"/>
    <n v="1"/>
    <m/>
    <s v="X"/>
    <s v="X"/>
    <n v="8400"/>
    <n v="74846"/>
    <n v="0"/>
    <n v="83246"/>
    <n v="17199.231420838412"/>
    <n v="7604"/>
    <m/>
    <n v="3666"/>
    <m/>
    <x v="1905"/>
    <n v="3666"/>
    <n v="10.947659126775381"/>
    <n v="2.2618663099471874"/>
    <n v="22.707583196944899"/>
    <n v="4.6915524879537402"/>
    <n v="4.8400999999999996"/>
    <s v="10-10,99 lei"/>
    <n v="10"/>
    <s v="2-2,99 euro"/>
    <n v="2"/>
  </r>
  <r>
    <n v="2219"/>
    <x v="31"/>
    <s v="COMUNA BOLDEŞTI GRĂDIŞTEA"/>
    <x v="0"/>
    <n v="1"/>
    <m/>
    <s v="X"/>
    <s v="X"/>
    <n v="1000"/>
    <n v="4000"/>
    <n v="0"/>
    <n v="5000"/>
    <n v="1033.0365075101754"/>
    <n v="1327"/>
    <m/>
    <n v="845"/>
    <m/>
    <x v="966"/>
    <n v="845"/>
    <n v="3.7678975131876413"/>
    <n v="0.77847513753592723"/>
    <n v="5.9171597633136095"/>
    <n v="1.2225284112546455"/>
    <n v="4.8400999999999996"/>
    <s v="3-3,99 lei"/>
    <n v="3"/>
    <s v="0-0,99 euro"/>
    <n v="0"/>
  </r>
  <r>
    <n v="2220"/>
    <x v="31"/>
    <s v="COMUNA BRAZI"/>
    <x v="0"/>
    <n v="1"/>
    <m/>
    <s v="X"/>
    <s v="X"/>
    <n v="0"/>
    <n v="63533.17"/>
    <n v="0"/>
    <n v="63533.17"/>
    <n v="13126.416809570052"/>
    <n v="6963"/>
    <m/>
    <n v="3848"/>
    <m/>
    <x v="1906"/>
    <n v="3848"/>
    <n v="9.1243960936377988"/>
    <n v="1.8851668547422162"/>
    <n v="16.510699064449064"/>
    <n v="3.4112309796179967"/>
    <n v="4.8400999999999996"/>
    <s v="9-9,99 lei"/>
    <n v="9"/>
    <s v="1-1,99 euro"/>
    <n v="1"/>
  </r>
  <r>
    <n v="2221"/>
    <x v="31"/>
    <s v="COMUNA BREBU"/>
    <x v="0"/>
    <n v="1"/>
    <m/>
    <s v="X"/>
    <s v="X"/>
    <n v="1400"/>
    <n v="6545"/>
    <n v="0"/>
    <n v="7945"/>
    <n v="1641.4950104336688"/>
    <n v="5944"/>
    <m/>
    <n v="3588"/>
    <m/>
    <x v="1907"/>
    <n v="3588"/>
    <n v="1.33664199192463"/>
    <n v="0.27615999502585276"/>
    <n v="2.2143255295429207"/>
    <n v="0.45749582230592772"/>
    <n v="4.8400999999999996"/>
    <s v="1-1,99 lei"/>
    <n v="1"/>
    <s v="0-0,99 euro"/>
    <n v="0"/>
  </r>
  <r>
    <n v="2222"/>
    <x v="31"/>
    <s v="COMUNA BUCOV"/>
    <x v="0"/>
    <n v="1"/>
    <m/>
    <s v="X"/>
    <s v="X"/>
    <n v="0"/>
    <n v="48178.86"/>
    <n v="0"/>
    <n v="48178.86"/>
    <n v="9954.1042540443395"/>
    <n v="9368"/>
    <m/>
    <n v="4062"/>
    <m/>
    <x v="1908"/>
    <n v="4062"/>
    <n v="5.1429184457728434"/>
    <n v="1.0625645019261678"/>
    <n v="11.860871491875923"/>
    <n v="2.450542652398902"/>
    <n v="4.8400999999999996"/>
    <s v="5-5,99 lei"/>
    <n v="5"/>
    <s v="1-1,99 euro"/>
    <n v="1"/>
  </r>
  <r>
    <n v="2223"/>
    <x v="31"/>
    <s v="COMUNA CĂLUGĂRENI"/>
    <x v="0"/>
    <n v="1"/>
    <m/>
    <s v="X"/>
    <s v="X"/>
    <n v="0"/>
    <n v="0"/>
    <n v="0"/>
    <n v="0"/>
    <n v="0"/>
    <n v="931"/>
    <m/>
    <n v="495"/>
    <m/>
    <x v="1909"/>
    <n v="495"/>
    <n v="0"/>
    <n v="0"/>
    <n v="0"/>
    <n v="0"/>
    <n v="4.8400999999999996"/>
    <s v="0-0,99 lei"/>
    <n v="0"/>
    <s v="0-0,99 euro"/>
    <n v="0"/>
  </r>
  <r>
    <n v="2224"/>
    <x v="31"/>
    <s v="COMUNA CĂRBUNEŞTI"/>
    <x v="0"/>
    <n v="1"/>
    <m/>
    <s v="X"/>
    <s v="X"/>
    <n v="550"/>
    <n v="11235"/>
    <n v="0"/>
    <n v="11785"/>
    <n v="2434.8670482014836"/>
    <n v="1378"/>
    <m/>
    <n v="662"/>
    <m/>
    <x v="1910"/>
    <n v="662"/>
    <n v="8.5522496371552972"/>
    <n v="1.7669572193044147"/>
    <n v="17.802114803625379"/>
    <n v="3.6780469006064709"/>
    <n v="4.8400999999999996"/>
    <s v="8-8,99 lei"/>
    <n v="8"/>
    <s v="1-1,99 euro"/>
    <n v="1"/>
  </r>
  <r>
    <n v="2225"/>
    <x v="31"/>
    <s v="COMUNA CEPTURA                           "/>
    <x v="0"/>
    <n v="1"/>
    <m/>
    <s v="X"/>
    <s v="X"/>
    <n v="0"/>
    <n v="7461.91"/>
    <n v="0"/>
    <n v="7461.91"/>
    <n v="1541.6850891510508"/>
    <n v="3679"/>
    <m/>
    <n v="2076"/>
    <m/>
    <x v="1911"/>
    <n v="2076"/>
    <n v="2.0282440880674097"/>
    <n v="0.41905003782306355"/>
    <n v="3.5943689788053947"/>
    <n v="0.74262287531360827"/>
    <n v="4.8400999999999996"/>
    <s v="2-2,99 lei"/>
    <n v="2"/>
    <s v="0-0,99 euro"/>
    <n v="0"/>
  </r>
  <r>
    <n v="2226"/>
    <x v="31"/>
    <s v="COMUNA CERAŞU"/>
    <x v="0"/>
    <n v="1"/>
    <m/>
    <s v="X"/>
    <s v="X"/>
    <n v="3373"/>
    <n v="3535.48"/>
    <n v="0"/>
    <n v="6908.48"/>
    <n v="1427.3424102807794"/>
    <n v="3607"/>
    <m/>
    <n v="2462"/>
    <m/>
    <x v="163"/>
    <n v="2462"/>
    <n v="1.9152980316052119"/>
    <n v="0.39571455788211241"/>
    <n v="2.8060438667749796"/>
    <n v="0.57974915121071458"/>
    <n v="4.8400999999999996"/>
    <s v="1-1,99 lei"/>
    <n v="1"/>
    <s v="0-0,99 euro"/>
    <n v="0"/>
  </r>
  <r>
    <n v="2227"/>
    <x v="31"/>
    <s v="COMUNA CHIOJDEANCA"/>
    <x v="0"/>
    <n v="1"/>
    <m/>
    <s v="X"/>
    <s v="X"/>
    <n v="3200"/>
    <n v="3084"/>
    <n v="0"/>
    <n v="6284"/>
    <n v="1298.3202826387885"/>
    <n v="1257"/>
    <m/>
    <n v="933"/>
    <m/>
    <x v="1912"/>
    <n v="933"/>
    <n v="4.9992044550517107"/>
    <n v="1.0328721421151859"/>
    <n v="6.735262593783494"/>
    <n v="1.3915544294092053"/>
    <n v="4.8400999999999996"/>
    <s v="5-5,99 lei"/>
    <n v="5"/>
    <s v="1-1,99 euro"/>
    <n v="1"/>
  </r>
  <r>
    <n v="2228"/>
    <x v="31"/>
    <s v="COMUNA CIORANI"/>
    <x v="0"/>
    <n v="1"/>
    <m/>
    <s v="X"/>
    <s v="X"/>
    <n v="1800"/>
    <n v="4653"/>
    <n v="0"/>
    <n v="6453"/>
    <n v="1333.2369165926325"/>
    <n v="5290"/>
    <m/>
    <n v="2591"/>
    <m/>
    <x v="711"/>
    <n v="2591"/>
    <n v="1.2198487712665407"/>
    <n v="0.25202966287195322"/>
    <n v="2.4905441914318796"/>
    <n v="0.51456461466330861"/>
    <n v="4.8400999999999996"/>
    <s v="1-1,99 lei"/>
    <n v="1"/>
    <s v="0-0,99 euro"/>
    <n v="0"/>
  </r>
  <r>
    <n v="2229"/>
    <x v="31"/>
    <s v="COMUNA COCORĂŞTII COLŢ"/>
    <x v="0"/>
    <n v="1"/>
    <m/>
    <s v="X"/>
    <s v="X"/>
    <n v="1200"/>
    <n v="5112.58"/>
    <n v="0"/>
    <n v="6312.58"/>
    <n v="1304.2251193157167"/>
    <n v="2342"/>
    <m/>
    <n v="1414"/>
    <m/>
    <x v="744"/>
    <n v="1414"/>
    <n v="2.6953800170794193"/>
    <n v="0.55688519185128804"/>
    <n v="4.4643422913719943"/>
    <n v="0.9223657138017799"/>
    <n v="4.8400999999999996"/>
    <s v="2-2,99 lei"/>
    <n v="2"/>
    <s v="0-0,99 euro"/>
    <n v="0"/>
  </r>
  <r>
    <n v="2230"/>
    <x v="31"/>
    <s v="COMUNA COCORĂŞTII MISLII"/>
    <x v="0"/>
    <n v="1"/>
    <m/>
    <s v="X"/>
    <s v="X"/>
    <n v="0"/>
    <n v="203"/>
    <n v="0"/>
    <n v="203"/>
    <n v="41.941282204913122"/>
    <n v="2799"/>
    <m/>
    <n v="1662"/>
    <m/>
    <x v="1913"/>
    <n v="1662"/>
    <n v="7.2525902107895682E-2"/>
    <n v="1.4984380923513084E-2"/>
    <n v="0.12214199759326114"/>
    <n v="2.5235428522811746E-2"/>
    <n v="4.8400999999999996"/>
    <s v="0-0,99 lei"/>
    <n v="0"/>
    <s v="0-0,99 euro"/>
    <n v="0"/>
  </r>
  <r>
    <n v="2231"/>
    <x v="31"/>
    <s v="COMUNA COLCEAG"/>
    <x v="0"/>
    <n v="1"/>
    <m/>
    <s v="X"/>
    <s v="X"/>
    <n v="113480"/>
    <n v="7111.86"/>
    <n v="0"/>
    <n v="120591.86"/>
    <n v="24915.158777711207"/>
    <n v="3734"/>
    <m/>
    <n v="2088"/>
    <m/>
    <x v="1914"/>
    <n v="2088"/>
    <n v="32.295623995715054"/>
    <n v="6.672511724079059"/>
    <n v="57.75472222222222"/>
    <n v="11.932547307332953"/>
    <n v="4.8400999999999996"/>
    <s v="32-32,99 lei"/>
    <n v="32"/>
    <s v="6-6,99 euro"/>
    <n v="6"/>
  </r>
  <r>
    <n v="2232"/>
    <x v="31"/>
    <s v="COMUNA CORNU"/>
    <x v="0"/>
    <n v="1"/>
    <m/>
    <s v="X"/>
    <s v="X"/>
    <n v="4500"/>
    <n v="8390.9500000000007"/>
    <n v="0"/>
    <n v="12890.95"/>
    <n v="2663.3643932976597"/>
    <n v="3638"/>
    <m/>
    <n v="1970"/>
    <m/>
    <x v="1915"/>
    <n v="1970"/>
    <n v="3.5434167124793845"/>
    <n v="0.73209576506257823"/>
    <n v="6.5436294416243657"/>
    <n v="1.351961620963279"/>
    <n v="4.8400999999999996"/>
    <s v="3-3,99 lei"/>
    <n v="3"/>
    <s v="0-0,99 euro"/>
    <n v="0"/>
  </r>
  <r>
    <n v="2233"/>
    <x v="31"/>
    <s v="COMUNA COSMINELE"/>
    <x v="0"/>
    <n v="1"/>
    <m/>
    <s v="X"/>
    <s v="X"/>
    <n v="1000"/>
    <n v="2616"/>
    <n v="0"/>
    <n v="3616"/>
    <n v="747.09200223135895"/>
    <n v="820"/>
    <m/>
    <n v="610"/>
    <m/>
    <x v="1916"/>
    <n v="610"/>
    <n v="4.409756097560976"/>
    <n v="0.91108780759921826"/>
    <n v="5.9278688524590164"/>
    <n v="1.224740987264523"/>
    <n v="4.8400999999999996"/>
    <s v="4-4,99 lei"/>
    <n v="4"/>
    <s v="0-0,99 euro"/>
    <n v="0"/>
  </r>
  <r>
    <n v="2235"/>
    <x v="31"/>
    <s v="COMUNA DRAJNA"/>
    <x v="0"/>
    <n v="1"/>
    <m/>
    <s v="X"/>
    <s v="X"/>
    <n v="2750"/>
    <n v="1928"/>
    <n v="23062"/>
    <n v="27740"/>
    <n v="5731.2865436664533"/>
    <n v="4427"/>
    <m/>
    <n v="2458"/>
    <m/>
    <x v="277"/>
    <n v="2458"/>
    <n v="6.266094420600858"/>
    <n v="1.2946208591973014"/>
    <n v="11.28559804719284"/>
    <n v="2.3316869583671496"/>
    <n v="4.8400999999999996"/>
    <s v="6-6,99 lei"/>
    <n v="6"/>
    <s v="1-1,99 euro"/>
    <n v="1"/>
  </r>
  <r>
    <n v="2234"/>
    <x v="31"/>
    <s v="COMUNA DRĂGĂNEŞTI"/>
    <x v="0"/>
    <n v="1"/>
    <m/>
    <s v="X"/>
    <s v="X"/>
    <n v="0"/>
    <n v="29673"/>
    <n v="0"/>
    <n v="29673"/>
    <n v="6130.6584574698873"/>
    <n v="3785"/>
    <m/>
    <n v="2243"/>
    <m/>
    <x v="1243"/>
    <n v="2243"/>
    <n v="7.8396301188903568"/>
    <n v="1.6197248236380151"/>
    <n v="13.229157378510923"/>
    <n v="2.7332405071198784"/>
    <n v="4.8400999999999996"/>
    <s v="7-7,99 lei"/>
    <n v="7"/>
    <s v="1-1,99 euro"/>
    <n v="1"/>
  </r>
  <r>
    <n v="2236"/>
    <x v="31"/>
    <s v="COMUNA DUMBRAVA"/>
    <x v="0"/>
    <n v="1"/>
    <m/>
    <s v="X"/>
    <s v="X"/>
    <n v="1800"/>
    <n v="45364.14"/>
    <n v="0"/>
    <n v="47164.14"/>
    <n v="9744.4556930641938"/>
    <n v="3501"/>
    <m/>
    <n v="2085"/>
    <m/>
    <x v="1917"/>
    <n v="2085"/>
    <n v="13.471619537275064"/>
    <n v="2.7833349594584957"/>
    <n v="22.620690647482014"/>
    <n v="4.6735998527885823"/>
    <n v="4.8400999999999996"/>
    <s v="13-13,99 lei"/>
    <n v="13"/>
    <s v="2-2,99 euro"/>
    <n v="2"/>
  </r>
  <r>
    <n v="2237"/>
    <x v="31"/>
    <s v="COMUNA DUMBRĂVEŞTI"/>
    <x v="0"/>
    <n v="1"/>
    <m/>
    <s v="X"/>
    <s v="X"/>
    <n v="0"/>
    <n v="18932.07"/>
    <n v="0"/>
    <n v="18932.07"/>
    <n v="3911.5038945476335"/>
    <n v="2954"/>
    <m/>
    <n v="1928"/>
    <m/>
    <x v="1918"/>
    <n v="1928"/>
    <n v="6.4089607312119163"/>
    <n v="1.3241380821082036"/>
    <n v="9.8195383817427384"/>
    <n v="2.0287883270475278"/>
    <n v="4.8400999999999996"/>
    <s v="6-6,99 lei"/>
    <n v="6"/>
    <s v="1-1,99 euro"/>
    <n v="1"/>
  </r>
  <r>
    <n v="2238"/>
    <x v="31"/>
    <s v="COMUNA FÂNTÂNELE"/>
    <x v="0"/>
    <n v="1"/>
    <m/>
    <s v="X"/>
    <s v="X"/>
    <n v="600"/>
    <n v="3111"/>
    <n v="0"/>
    <n v="3711"/>
    <n v="766.71969587405226"/>
    <n v="1627"/>
    <m/>
    <n v="1026"/>
    <m/>
    <x v="1919"/>
    <n v="1026"/>
    <n v="2.2808850645359557"/>
    <n v="0.471247508220069"/>
    <n v="3.6169590643274856"/>
    <n v="0.74729015192402759"/>
    <n v="4.8400999999999996"/>
    <s v="2-2,99 lei"/>
    <n v="2"/>
    <s v="0-0,99 euro"/>
    <n v="0"/>
  </r>
  <r>
    <n v="2239"/>
    <x v="31"/>
    <s v="COMUNA FILIPEŞTII DE PĂDURE"/>
    <x v="0"/>
    <n v="1"/>
    <m/>
    <s v="X"/>
    <s v="X"/>
    <n v="0"/>
    <n v="11880.52"/>
    <n v="0"/>
    <n v="11880.52"/>
    <n v="2454.602177640958"/>
    <n v="8356"/>
    <m/>
    <n v="4517"/>
    <m/>
    <x v="1920"/>
    <n v="4517"/>
    <n v="1.4217951172809957"/>
    <n v="0.29375325247019601"/>
    <n v="2.6301793225592207"/>
    <n v="0.54341425230041129"/>
    <n v="4.8400999999999996"/>
    <s v="1-1,99 lei"/>
    <n v="1"/>
    <s v="0-0,99 euro"/>
    <n v="0"/>
  </r>
  <r>
    <n v="2240"/>
    <x v="31"/>
    <s v="COMUNA FILIPEŞTII DE TÂRG"/>
    <x v="0"/>
    <n v="1"/>
    <m/>
    <s v="X"/>
    <s v="X"/>
    <n v="0"/>
    <n v="13393.65"/>
    <n v="0"/>
    <n v="13393.65"/>
    <n v="2767.2258837627323"/>
    <n v="6581"/>
    <m/>
    <n v="3719"/>
    <m/>
    <x v="1921"/>
    <n v="3719"/>
    <n v="2.0351998176568911"/>
    <n v="0.42048714234352413"/>
    <n v="3.6014116698037104"/>
    <n v="0.74407794669608296"/>
    <n v="4.8400999999999996"/>
    <s v="2-2,99 lei"/>
    <n v="2"/>
    <s v="0-0,99 euro"/>
    <n v="0"/>
  </r>
  <r>
    <n v="2241"/>
    <x v="31"/>
    <s v="COMUNA FLOREŞTI"/>
    <x v="0"/>
    <n v="1"/>
    <m/>
    <s v="X"/>
    <s v="X"/>
    <n v="3000"/>
    <n v="36227.410000000003"/>
    <n v="0"/>
    <n v="39227.410000000003"/>
    <n v="8104.6693250139469"/>
    <n v="6215"/>
    <m/>
    <n v="3725"/>
    <m/>
    <x v="1922"/>
    <n v="3725"/>
    <n v="6.3117312952534199"/>
    <n v="1.3040497707182537"/>
    <n v="10.530848322147651"/>
    <n v="2.1757501543661601"/>
    <n v="4.8400999999999996"/>
    <s v="6-6,99 lei"/>
    <n v="6"/>
    <s v="1-1,99 euro"/>
    <n v="1"/>
  </r>
  <r>
    <n v="2242"/>
    <x v="31"/>
    <s v="COMUNA FULGA"/>
    <x v="0"/>
    <n v="1"/>
    <m/>
    <s v="X"/>
    <s v="X"/>
    <n v="1200"/>
    <n v="1000"/>
    <n v="0"/>
    <n v="2200"/>
    <n v="454.53606330447724"/>
    <n v="2565"/>
    <m/>
    <n v="1484"/>
    <m/>
    <x v="1923"/>
    <n v="1484"/>
    <n v="0.85769980506822607"/>
    <n v="0.17720704222396774"/>
    <n v="1.4824797843665769"/>
    <n v="0.30629114777929733"/>
    <n v="4.8400999999999996"/>
    <s v="0-0,99 lei"/>
    <n v="0"/>
    <s v="0-0,99 euro"/>
    <n v="0"/>
  </r>
  <r>
    <n v="2243"/>
    <x v="31"/>
    <s v="COMUNA GHERGHIŢA"/>
    <x v="0"/>
    <n v="1"/>
    <m/>
    <s v="X"/>
    <s v="X"/>
    <n v="900"/>
    <n v="4162"/>
    <n v="0"/>
    <n v="5062"/>
    <n v="1045.8461602033017"/>
    <n v="1497"/>
    <m/>
    <n v="1073"/>
    <m/>
    <x v="1924"/>
    <n v="1073"/>
    <n v="3.3814295257181031"/>
    <n v="0.69862802952792369"/>
    <n v="4.7176141658900281"/>
    <n v="0.97469353234231282"/>
    <n v="4.8400999999999996"/>
    <s v="3-3,99 lei"/>
    <n v="3"/>
    <s v="0-0,99 euro"/>
    <n v="0"/>
  </r>
  <r>
    <n v="2244"/>
    <x v="31"/>
    <s v="COMUNA GORGOTA"/>
    <x v="0"/>
    <n v="1"/>
    <m/>
    <s v="X"/>
    <s v="X"/>
    <n v="19980"/>
    <n v="8523"/>
    <n v="0"/>
    <n v="28503"/>
    <n v="5888.9279147125062"/>
    <n v="4103"/>
    <m/>
    <n v="2255"/>
    <m/>
    <x v="1925"/>
    <n v="2255"/>
    <n v="6.9468681452595664"/>
    <n v="1.4352736813825264"/>
    <n v="12.639911308203992"/>
    <n v="2.6114979666130846"/>
    <n v="4.8400999999999996"/>
    <s v="6-6,99 lei"/>
    <n v="6"/>
    <s v="1-1,99 euro"/>
    <n v="1"/>
  </r>
  <r>
    <n v="2245"/>
    <x v="31"/>
    <s v="COMUNA GORNET"/>
    <x v="0"/>
    <n v="1"/>
    <m/>
    <s v="X"/>
    <s v="X"/>
    <n v="3000"/>
    <n v="22044"/>
    <n v="0"/>
    <n v="25044"/>
    <n v="5174.2732588169674"/>
    <n v="2347"/>
    <m/>
    <n v="1639"/>
    <m/>
    <x v="1926"/>
    <n v="1639"/>
    <n v="10.670643374520665"/>
    <n v="2.2046328329002844"/>
    <n v="15.280048810250152"/>
    <n v="3.1569696515051664"/>
    <n v="4.8400999999999996"/>
    <s v="10-10,99 lei"/>
    <n v="10"/>
    <s v="2-2,99 euro"/>
    <n v="2"/>
  </r>
  <r>
    <n v="2246"/>
    <x v="31"/>
    <s v="COMUNA GORNET CRICOV"/>
    <x v="0"/>
    <n v="1"/>
    <m/>
    <s v="X"/>
    <s v="X"/>
    <n v="0"/>
    <n v="6577"/>
    <n v="0"/>
    <n v="6577"/>
    <n v="1358.8562219788848"/>
    <n v="1825"/>
    <m/>
    <n v="1226"/>
    <m/>
    <x v="1332"/>
    <n v="1226"/>
    <n v="3.603835616438356"/>
    <n v="0.74457875176925192"/>
    <n v="5.3646003262642736"/>
    <n v="1.1083655970463988"/>
    <n v="4.8400999999999996"/>
    <s v="3-3,99 lei"/>
    <n v="3"/>
    <s v="0-0,99 euro"/>
    <n v="0"/>
  </r>
  <r>
    <n v="2247"/>
    <x v="31"/>
    <s v="COMUNA GURA VADULUI "/>
    <x v="0"/>
    <n v="1"/>
    <m/>
    <s v="X"/>
    <s v="X"/>
    <n v="2760"/>
    <n v="1750"/>
    <n v="0"/>
    <n v="4510"/>
    <n v="931.7989297741783"/>
    <n v="1761"/>
    <m/>
    <n v="994"/>
    <m/>
    <x v="894"/>
    <n v="994"/>
    <n v="2.5610448608745031"/>
    <n v="0.52913056773093603"/>
    <n v="4.5372233400402413"/>
    <n v="0.93742347059776487"/>
    <n v="4.8400999999999996"/>
    <s v="2-2,99 lei"/>
    <n v="2"/>
    <s v="0-0,99 euro"/>
    <n v="0"/>
  </r>
  <r>
    <n v="2248"/>
    <x v="31"/>
    <s v="COMUNA GURA VITIOAREI "/>
    <x v="0"/>
    <n v="1"/>
    <m/>
    <s v="X"/>
    <s v="X"/>
    <n v="2000"/>
    <n v="16532"/>
    <n v="0"/>
    <n v="18532"/>
    <n v="3828.8465114357145"/>
    <n v="4830"/>
    <m/>
    <n v="3041"/>
    <m/>
    <x v="1927"/>
    <n v="3041"/>
    <n v="3.8368530020703933"/>
    <n v="0.79272184501774623"/>
    <n v="6.0940480105228545"/>
    <n v="1.2590748146779727"/>
    <n v="4.8400999999999996"/>
    <s v="3-3,99 lei"/>
    <n v="3"/>
    <s v="0-0,99 euro"/>
    <n v="0"/>
  </r>
  <r>
    <n v="2249"/>
    <x v="31"/>
    <s v="COMUNA IORDĂCHEANU"/>
    <x v="0"/>
    <n v="1"/>
    <m/>
    <s v="X"/>
    <s v="X"/>
    <n v="2400"/>
    <n v="3651.28"/>
    <n v="46"/>
    <n v="6097.2800000000007"/>
    <n v="1259.7425673023288"/>
    <n v="4175"/>
    <m/>
    <n v="2815"/>
    <m/>
    <x v="1928"/>
    <n v="2815"/>
    <n v="1.4604263473053893"/>
    <n v="0.30173474665924044"/>
    <n v="2.1659964476021316"/>
    <n v="0.4475106811020706"/>
    <n v="4.8400999999999996"/>
    <s v="1-1,99 lei"/>
    <n v="1"/>
    <s v="0-0,99 euro"/>
    <n v="0"/>
  </r>
  <r>
    <n v="2250"/>
    <x v="31"/>
    <s v="COMUNA IZVOARELE"/>
    <x v="0"/>
    <n v="1"/>
    <m/>
    <s v="X"/>
    <s v="X"/>
    <n v="3000"/>
    <n v="2175.39"/>
    <n v="0"/>
    <n v="5175.3899999999994"/>
    <n v="1069.2733621206173"/>
    <n v="5364"/>
    <m/>
    <n v="2810"/>
    <m/>
    <x v="1929"/>
    <n v="2810"/>
    <n v="0.96483780760626392"/>
    <n v="0.19934253581666989"/>
    <n v="1.8417758007117435"/>
    <n v="0.38052432815680332"/>
    <n v="4.8400999999999996"/>
    <s v="0-0,99 lei"/>
    <n v="0"/>
    <s v="0-0,99 euro"/>
    <n v="0"/>
  </r>
  <r>
    <n v="2251"/>
    <x v="31"/>
    <s v="COMUNA JUGURENI"/>
    <x v="0"/>
    <n v="1"/>
    <m/>
    <s v="X"/>
    <s v="X"/>
    <n v="0"/>
    <n v="47655"/>
    <n v="0"/>
    <n v="47655"/>
    <n v="9845.8709530794822"/>
    <n v="395"/>
    <m/>
    <n v="342"/>
    <m/>
    <x v="1930"/>
    <n v="342"/>
    <n v="120.64556962025317"/>
    <n v="24.926255577416409"/>
    <n v="139.34210526315789"/>
    <n v="28.789096354033575"/>
    <n v="4.8400999999999996"/>
    <s v="120-120,99 lei"/>
    <n v="120"/>
    <s v="24-24,99 euro"/>
    <n v="24"/>
  </r>
  <r>
    <n v="2252"/>
    <x v="31"/>
    <s v="COMUNA LAPOŞ"/>
    <x v="0"/>
    <n v="1"/>
    <m/>
    <s v="X"/>
    <s v="X"/>
    <n v="0"/>
    <n v="2193"/>
    <n v="0"/>
    <n v="2193"/>
    <n v="453.08981219396298"/>
    <n v="908"/>
    <m/>
    <n v="611"/>
    <m/>
    <x v="1931"/>
    <n v="611"/>
    <n v="2.4151982378854626"/>
    <n v="0.49899759052198567"/>
    <n v="3.5891980360065467"/>
    <n v="0.74155452077571682"/>
    <n v="4.8400999999999996"/>
    <s v="2-2,99 lei"/>
    <n v="2"/>
    <s v="0-0,99 euro"/>
    <n v="0"/>
  </r>
  <r>
    <n v="2253"/>
    <x v="31"/>
    <s v="COMUNA LIPĂNEŞTI "/>
    <x v="0"/>
    <n v="1"/>
    <m/>
    <s v="X"/>
    <s v="X"/>
    <n v="3200"/>
    <n v="5377.06"/>
    <n v="0"/>
    <n v="8577.0600000000013"/>
    <n v="1772.0832214210454"/>
    <n v="4261"/>
    <m/>
    <n v="2631"/>
    <m/>
    <x v="1932"/>
    <n v="2631"/>
    <n v="2.0129218493311432"/>
    <n v="0.41588435142479357"/>
    <n v="3.2600000000000007"/>
    <n v="0.67353980289663451"/>
    <n v="4.8400999999999996"/>
    <s v="2-2,99 lei"/>
    <n v="2"/>
    <s v="0-0,99 euro"/>
    <n v="0"/>
  </r>
  <r>
    <n v="2254"/>
    <x v="31"/>
    <s v="COMUNA MĂGURELE"/>
    <x v="0"/>
    <n v="1"/>
    <m/>
    <s v="X"/>
    <s v="X"/>
    <n v="6000"/>
    <n v="1294.6199999999999"/>
    <n v="0"/>
    <n v="7294.62"/>
    <n v="1507.1217536827753"/>
    <n v="3864"/>
    <m/>
    <n v="1983"/>
    <m/>
    <x v="357"/>
    <n v="1983"/>
    <n v="1.8878416149068322"/>
    <n v="0.39004186171914473"/>
    <n v="3.6785779122541604"/>
    <n v="0.76002105581582213"/>
    <n v="4.8400999999999996"/>
    <s v="1-1,99 lei"/>
    <n v="1"/>
    <s v="0-0,99 euro"/>
    <n v="0"/>
  </r>
  <r>
    <n v="2255"/>
    <x v="31"/>
    <s v="COMUNA MĂGURENI"/>
    <x v="0"/>
    <n v="1"/>
    <m/>
    <s v="X"/>
    <s v="X"/>
    <n v="15889"/>
    <n v="5393.13"/>
    <n v="0"/>
    <n v="21282.13"/>
    <n v="4397.0434495155068"/>
    <n v="5235"/>
    <m/>
    <n v="2710"/>
    <m/>
    <x v="1933"/>
    <n v="2710"/>
    <n v="4.0653543457497614"/>
    <n v="0.83993189102492971"/>
    <n v="7.8531845018450186"/>
    <n v="1.6225252581238032"/>
    <n v="4.8400999999999996"/>
    <s v="4-4,99 lei"/>
    <n v="4"/>
    <s v="0-0,99 euro"/>
    <n v="0"/>
  </r>
  <r>
    <n v="2256"/>
    <x v="31"/>
    <s v="COMUNA MĂNECIU"/>
    <x v="0"/>
    <n v="1"/>
    <m/>
    <s v="X"/>
    <s v="X"/>
    <n v="4700"/>
    <n v="20581.5"/>
    <n v="0"/>
    <n v="25281.5"/>
    <n v="5223.3424929237008"/>
    <n v="8652"/>
    <m/>
    <n v="4308"/>
    <m/>
    <x v="1934"/>
    <n v="4308"/>
    <n v="2.9220411465557095"/>
    <n v="0.60371503616778788"/>
    <n v="5.8685004642525538"/>
    <n v="1.2124750447826604"/>
    <n v="4.8400999999999996"/>
    <s v="2-2,99 lei"/>
    <n v="2"/>
    <s v="0-0,99 euro"/>
    <n v="0"/>
  </r>
  <r>
    <n v="2257"/>
    <x v="31"/>
    <s v="COMUNA MĂNEŞTI"/>
    <x v="0"/>
    <n v="1"/>
    <m/>
    <s v="X"/>
    <s v="X"/>
    <n v="0"/>
    <n v="2848.9"/>
    <n v="0"/>
    <n v="2848.9"/>
    <n v="588.60354124914784"/>
    <n v="3151"/>
    <m/>
    <n v="1889"/>
    <m/>
    <x v="1935"/>
    <n v="1889"/>
    <n v="0.90412567438908287"/>
    <n v="0.18679896580423608"/>
    <n v="1.5081524616199047"/>
    <n v="0.31159531034894011"/>
    <n v="4.8400999999999996"/>
    <s v="0-0,99 lei"/>
    <n v="0"/>
    <s v="0-0,99 euro"/>
    <n v="0"/>
  </r>
  <r>
    <n v="2258"/>
    <x v="31"/>
    <s v="COMUNA OLARI"/>
    <x v="0"/>
    <n v="1"/>
    <m/>
    <s v="X"/>
    <s v="X"/>
    <n v="2160"/>
    <n v="1098"/>
    <n v="0"/>
    <n v="3258"/>
    <n v="673.12658829363033"/>
    <n v="1497"/>
    <m/>
    <n v="1038"/>
    <m/>
    <x v="1924"/>
    <n v="1038"/>
    <n v="2.1763527054108218"/>
    <n v="0.44965035958158339"/>
    <n v="3.1387283236994219"/>
    <n v="0.64848418910754368"/>
    <n v="4.8400999999999996"/>
    <s v="2-2,99 lei"/>
    <n v="2"/>
    <s v="0-0,99 euro"/>
    <n v="0"/>
  </r>
  <r>
    <n v="2259"/>
    <x v="31"/>
    <s v="COMUNA PĂCUREŢI"/>
    <x v="0"/>
    <n v="1"/>
    <m/>
    <s v="X"/>
    <s v="X"/>
    <n v="1200"/>
    <n v="12951"/>
    <n v="0"/>
    <n v="14151"/>
    <n v="2923.6999235552985"/>
    <n v="1665"/>
    <m/>
    <n v="1013"/>
    <m/>
    <x v="1311"/>
    <n v="1013"/>
    <n v="8.4990990990990998"/>
    <n v="1.7559759300632423"/>
    <n v="13.969397828232971"/>
    <n v="2.8861795888996036"/>
    <n v="4.8400999999999996"/>
    <s v="8-8,99 lei"/>
    <n v="8"/>
    <s v="1-1,99 euro"/>
    <n v="1"/>
  </r>
  <r>
    <n v="2260"/>
    <x v="31"/>
    <s v="COMUNA PĂULEŞTI"/>
    <x v="0"/>
    <n v="1"/>
    <m/>
    <s v="X"/>
    <s v="X"/>
    <n v="0"/>
    <n v="53887.7"/>
    <n v="0"/>
    <n v="53887.7"/>
    <n v="11133.592281151216"/>
    <n v="5666"/>
    <m/>
    <n v="3238"/>
    <m/>
    <x v="1936"/>
    <n v="3238"/>
    <n v="9.5107130250617722"/>
    <n v="1.9649827534682696"/>
    <n v="16.6422791846819"/>
    <n v="3.4384163931906162"/>
    <n v="4.8400999999999996"/>
    <s v="9-9,99 lei"/>
    <n v="9"/>
    <s v="1-1,99 euro"/>
    <n v="1"/>
  </r>
  <r>
    <n v="2261"/>
    <x v="31"/>
    <s v="COMUNA PLOPU"/>
    <x v="0"/>
    <n v="1"/>
    <m/>
    <s v="X"/>
    <s v="X"/>
    <n v="3500"/>
    <n v="43971"/>
    <n v="0"/>
    <n v="47471"/>
    <n v="9807.855209603109"/>
    <n v="1966"/>
    <m/>
    <n v="1416"/>
    <m/>
    <x v="1937"/>
    <n v="1416"/>
    <n v="24.145981688708037"/>
    <n v="4.98873611882152"/>
    <n v="33.524717514124291"/>
    <n v="6.9264514192112348"/>
    <n v="4.8400999999999996"/>
    <s v="24-24,99 lei"/>
    <n v="24"/>
    <s v="4-4,99 euro"/>
    <n v="4"/>
  </r>
  <r>
    <n v="2262"/>
    <x v="31"/>
    <s v="COMUNA PODENII NOI"/>
    <x v="0"/>
    <n v="1"/>
    <m/>
    <s v="X"/>
    <s v="X"/>
    <n v="2700"/>
    <n v="24138"/>
    <n v="0"/>
    <n v="26838"/>
    <n v="5544.9267577116179"/>
    <n v="3834"/>
    <m/>
    <n v="2602"/>
    <m/>
    <x v="1938"/>
    <n v="2602"/>
    <n v="7"/>
    <n v="1.4462511105142457"/>
    <n v="10.314373558800922"/>
    <n v="2.1310248876678011"/>
    <n v="4.8400999999999996"/>
    <s v="7-7,99 lei"/>
    <n v="7"/>
    <s v="1-1,99 euro"/>
    <n v="1"/>
  </r>
  <r>
    <n v="2263"/>
    <x v="31"/>
    <s v="COMUNA POIANA CÂMPINA"/>
    <x v="0"/>
    <n v="1"/>
    <m/>
    <s v="X"/>
    <s v="X"/>
    <n v="2000"/>
    <n v="929.01"/>
    <n v="0"/>
    <n v="2929.01"/>
    <n v="605.1548521724759"/>
    <n v="4239"/>
    <m/>
    <n v="2324"/>
    <m/>
    <x v="1939"/>
    <n v="2324"/>
    <n v="0.69096720924746413"/>
    <n v="0.1427588705290106"/>
    <n v="1.260331325301205"/>
    <n v="0.26039365411896553"/>
    <n v="4.8400999999999996"/>
    <s v="0-0,99 lei"/>
    <n v="0"/>
    <s v="0-0,99 euro"/>
    <n v="0"/>
  </r>
  <r>
    <n v="2264"/>
    <x v="31"/>
    <s v="COMUNA POIENARII BURCHII"/>
    <x v="0"/>
    <n v="1"/>
    <m/>
    <s v="X"/>
    <s v="X"/>
    <n v="4000"/>
    <n v="12862"/>
    <n v="0"/>
    <n v="16862"/>
    <n v="3483.8123179273157"/>
    <n v="3872"/>
    <m/>
    <n v="2254"/>
    <m/>
    <x v="1940"/>
    <n v="2254"/>
    <n v="4.3548553719008263"/>
    <n v="0.89974491682007118"/>
    <n v="7.4809228039041704"/>
    <n v="1.5456132732596786"/>
    <n v="4.8400999999999996"/>
    <s v="4-4,99 lei"/>
    <n v="4"/>
    <s v="0-0,99 euro"/>
    <n v="0"/>
  </r>
  <r>
    <n v="2265"/>
    <x v="31"/>
    <s v="COMUNA POSEŞTI"/>
    <x v="0"/>
    <n v="1"/>
    <m/>
    <s v="X"/>
    <s v="X"/>
    <n v="2466"/>
    <n v="12579"/>
    <n v="0"/>
    <n v="15045"/>
    <n v="3108.4068510981178"/>
    <n v="3128"/>
    <m/>
    <n v="1864"/>
    <m/>
    <x v="1084"/>
    <n v="1864"/>
    <n v="4.8097826086956523"/>
    <n v="0.99373620559402742"/>
    <n v="8.0713519313304722"/>
    <n v="1.6676002420054281"/>
    <n v="4.8400999999999996"/>
    <s v="4-4,99 lei"/>
    <n v="4"/>
    <s v="0-0,99 euro"/>
    <n v="0"/>
  </r>
  <r>
    <n v="2266"/>
    <x v="31"/>
    <s v="COMUNA PREDEAL SĂRARI"/>
    <x v="0"/>
    <n v="1"/>
    <m/>
    <s v="X"/>
    <s v="X"/>
    <n v="3000"/>
    <n v="4927.54"/>
    <n v="0"/>
    <n v="7927.54"/>
    <n v="1637.8876469494433"/>
    <n v="1836"/>
    <m/>
    <n v="1344"/>
    <m/>
    <x v="288"/>
    <n v="1344"/>
    <n v="4.3178322440087147"/>
    <n v="0.89209566827311726"/>
    <n v="5.898467261904762"/>
    <n v="1.2186664039802406"/>
    <n v="4.8400999999999996"/>
    <s v="4-4,99 lei"/>
    <n v="4"/>
    <s v="0-0,99 euro"/>
    <n v="0"/>
  </r>
  <r>
    <n v="2267"/>
    <x v="31"/>
    <s v="COMUNA PROVIŢA DE JOS"/>
    <x v="0"/>
    <n v="1"/>
    <m/>
    <s v="X"/>
    <s v="X"/>
    <n v="2000"/>
    <n v="6955.59"/>
    <n v="0"/>
    <n v="8955.59"/>
    <n v="1850.2902832586105"/>
    <n v="1810"/>
    <m/>
    <n v="1073"/>
    <m/>
    <x v="383"/>
    <n v="1073"/>
    <n v="4.9478397790055251"/>
    <n v="1.0222598250047572"/>
    <n v="8.346309412861137"/>
    <n v="1.7244084652922744"/>
    <n v="4.8400999999999996"/>
    <s v="4-4,99 lei"/>
    <n v="4"/>
    <s v="1-1,99 euro"/>
    <n v="1"/>
  </r>
  <r>
    <n v="2268"/>
    <x v="31"/>
    <s v="COMUNA PROVIŢA DE SUS"/>
    <x v="0"/>
    <n v="1"/>
    <m/>
    <s v="X"/>
    <s v="X"/>
    <n v="1200"/>
    <n v="2029"/>
    <n v="0"/>
    <n v="3229"/>
    <n v="667.13497655007131"/>
    <n v="1632"/>
    <m/>
    <n v="1147"/>
    <m/>
    <x v="1941"/>
    <n v="1147"/>
    <n v="1.9785539215686274"/>
    <n v="0.40878368661156328"/>
    <n v="2.815170008718396"/>
    <n v="0.58163467877076835"/>
    <n v="4.8400999999999996"/>
    <s v="1-1,99 lei"/>
    <n v="1"/>
    <s v="0-0,99 euro"/>
    <n v="0"/>
  </r>
  <r>
    <n v="2269"/>
    <x v="31"/>
    <s v="COMUNA PUCHENII MARI"/>
    <x v="0"/>
    <n v="1"/>
    <m/>
    <s v="X"/>
    <s v="X"/>
    <n v="10800"/>
    <n v="47937.4"/>
    <n v="0"/>
    <n v="58737.4"/>
    <n v="12135.575711245636"/>
    <n v="6963"/>
    <m/>
    <n v="3764"/>
    <m/>
    <x v="1906"/>
    <n v="3764"/>
    <n v="8.4356455550768352"/>
    <n v="1.7428659645620617"/>
    <n v="15.605047821466526"/>
    <n v="3.2241168202034101"/>
    <n v="4.8400999999999996"/>
    <s v="8-8,99 lei"/>
    <n v="8"/>
    <s v="1-1,99 euro"/>
    <n v="1"/>
  </r>
  <r>
    <n v="2270"/>
    <x v="31"/>
    <s v="COMUNA RÎFOV"/>
    <x v="0"/>
    <n v="1"/>
    <m/>
    <s v="X"/>
    <s v="X"/>
    <n v="2400"/>
    <n v="10897.57"/>
    <n v="0"/>
    <n v="13297.57"/>
    <n v="2747.3750542344169"/>
    <n v="4394"/>
    <m/>
    <n v="2881"/>
    <m/>
    <x v="1942"/>
    <n v="2881"/>
    <n v="3.0263017751479291"/>
    <n v="0.6252560432941322"/>
    <n v="4.6156091634849012"/>
    <n v="0.95361855405568097"/>
    <n v="4.8400999999999996"/>
    <s v="3-3,99 lei"/>
    <n v="3"/>
    <s v="0-0,99 euro"/>
    <n v="0"/>
  </r>
  <r>
    <n v="2271"/>
    <x v="31"/>
    <s v="COMUNA SALCIA"/>
    <x v="0"/>
    <n v="1"/>
    <m/>
    <s v="X"/>
    <s v="X"/>
    <n v="1200"/>
    <n v="4800"/>
    <n v="0"/>
    <n v="6000"/>
    <n v="1239.6438090122106"/>
    <n v="783"/>
    <m/>
    <n v="607"/>
    <m/>
    <x v="1943"/>
    <n v="607"/>
    <n v="7.6628352490421454"/>
    <n v="1.5831977126592727"/>
    <n v="9.8846787479406917"/>
    <n v="2.0422468023265412"/>
    <n v="4.8400999999999996"/>
    <s v="7-7,99 lei"/>
    <n v="7"/>
    <s v="1-1,99 euro"/>
    <n v="1"/>
  </r>
  <r>
    <n v="2272"/>
    <x v="31"/>
    <s v="COMUNA SĂLCIILE"/>
    <x v="0"/>
    <n v="1"/>
    <m/>
    <s v="X"/>
    <s v="X"/>
    <n v="720"/>
    <n v="4964.28"/>
    <n v="0"/>
    <n v="5684.28"/>
    <n v="1174.4137517819879"/>
    <n v="1426"/>
    <m/>
    <n v="1236"/>
    <m/>
    <x v="1745"/>
    <n v="1236"/>
    <n v="3.9861711079943896"/>
    <n v="0.82357205594809813"/>
    <n v="4.5989320388349508"/>
    <n v="0.95017293833494165"/>
    <n v="4.8400999999999996"/>
    <s v="3-3,99 lei"/>
    <n v="3"/>
    <s v="0-0,99 euro"/>
    <n v="0"/>
  </r>
  <r>
    <n v="2274"/>
    <x v="31"/>
    <s v="COMUNA SCORŢENI"/>
    <x v="0"/>
    <n v="1"/>
    <m/>
    <s v="X"/>
    <s v="X"/>
    <n v="0"/>
    <n v="4946.57"/>
    <n v="0"/>
    <n v="4946.57"/>
    <n v="1021.9974793909217"/>
    <n v="4648"/>
    <m/>
    <n v="2630"/>
    <m/>
    <x v="1944"/>
    <n v="2630"/>
    <n v="1.0642362306368329"/>
    <n v="0.21987897577257354"/>
    <n v="1.8808250950570342"/>
    <n v="0.38859219748704249"/>
    <n v="4.8400999999999996"/>
    <s v="1-1,99 lei"/>
    <n v="1"/>
    <s v="0-0,99 euro"/>
    <n v="0"/>
  </r>
  <r>
    <n v="2275"/>
    <x v="31"/>
    <s v="COMUNA SECĂRIA                  "/>
    <x v="0"/>
    <n v="1"/>
    <m/>
    <s v="X"/>
    <s v="X"/>
    <n v="2100"/>
    <n v="400"/>
    <n v="0"/>
    <n v="2500"/>
    <n v="516.5182537550877"/>
    <n v="1022"/>
    <m/>
    <n v="721"/>
    <m/>
    <x v="1945"/>
    <n v="721"/>
    <n v="2.4461839530332683"/>
    <n v="0.50539946551378445"/>
    <n v="3.467406380027739"/>
    <n v="0.71639147538847114"/>
    <n v="4.8400999999999996"/>
    <s v="2-2,99 lei"/>
    <n v="2"/>
    <s v="0-0,99 euro"/>
    <n v="0"/>
  </r>
  <r>
    <n v="2273"/>
    <x v="31"/>
    <s v="COMUNA SÎNGERU"/>
    <x v="0"/>
    <n v="1"/>
    <m/>
    <s v="X"/>
    <s v="X"/>
    <n v="3000"/>
    <n v="2580"/>
    <n v="0"/>
    <n v="5580"/>
    <n v="1152.8687423813558"/>
    <n v="4057"/>
    <m/>
    <n v="2439"/>
    <m/>
    <x v="1946"/>
    <n v="2439"/>
    <n v="1.3754005422726152"/>
    <n v="0.28416779452338076"/>
    <n v="2.2878228782287824"/>
    <n v="0.47268091118546773"/>
    <n v="4.8400999999999996"/>
    <s v="1-1,99 lei"/>
    <n v="1"/>
    <s v="0-0,99 euro"/>
    <n v="0"/>
  </r>
  <r>
    <n v="2279"/>
    <x v="31"/>
    <s v="COMUNA STARCHIOJD"/>
    <x v="0"/>
    <n v="1"/>
    <m/>
    <s v="X"/>
    <s v="X"/>
    <n v="1800"/>
    <n v="23982"/>
    <n v="0"/>
    <n v="25782"/>
    <n v="5326.7494473254692"/>
    <n v="2917"/>
    <m/>
    <n v="1641"/>
    <m/>
    <x v="1947"/>
    <n v="1641"/>
    <n v="8.8385327391155304"/>
    <n v="1.8261053984660505"/>
    <n v="15.711151736745887"/>
    <n v="3.24603866381808"/>
    <n v="4.8400999999999996"/>
    <s v="8-8,99 lei"/>
    <n v="8"/>
    <s v="1-1,99 euro"/>
    <n v="1"/>
  </r>
  <r>
    <n v="2281"/>
    <x v="31"/>
    <s v="COMUNA SURANI"/>
    <x v="0"/>
    <n v="1"/>
    <m/>
    <s v="X"/>
    <s v="X"/>
    <n v="1143"/>
    <n v="500"/>
    <n v="0"/>
    <n v="1643"/>
    <n v="339.45579636784367"/>
    <n v="1443"/>
    <m/>
    <n v="956"/>
    <m/>
    <x v="1580"/>
    <n v="956"/>
    <n v="1.1386001386001385"/>
    <n v="0.23524310212601779"/>
    <n v="1.7186192468619246"/>
    <n v="0.35507928490360219"/>
    <n v="4.8400999999999996"/>
    <s v="1-1,99 lei"/>
    <n v="1"/>
    <s v="0-0,99 euro"/>
    <n v="0"/>
  </r>
  <r>
    <n v="2276"/>
    <x v="31"/>
    <s v="COMUNA ŞIRNA"/>
    <x v="0"/>
    <n v="1"/>
    <m/>
    <s v="X"/>
    <s v="X"/>
    <n v="1800"/>
    <n v="3103"/>
    <n v="0"/>
    <n v="4903"/>
    <n v="1012.9955992644781"/>
    <n v="3916"/>
    <m/>
    <n v="2053"/>
    <m/>
    <x v="1948"/>
    <n v="2053"/>
    <n v="1.2520429009193055"/>
    <n v="0.25868120512371756"/>
    <n v="2.3882123721383341"/>
    <n v="0.49342211362127525"/>
    <n v="4.8400999999999996"/>
    <s v="1-1,99 lei"/>
    <n v="1"/>
    <s v="0-0,99 euro"/>
    <n v="0"/>
  </r>
  <r>
    <n v="2277"/>
    <x v="31"/>
    <s v="COMUNA ŞOIMARI"/>
    <x v="0"/>
    <n v="1"/>
    <m/>
    <s v="X"/>
    <s v="X"/>
    <n v="2400"/>
    <n v="594.19000000000005"/>
    <n v="0"/>
    <n v="2994.19"/>
    <n v="618.62151608437853"/>
    <n v="2390"/>
    <m/>
    <n v="1346"/>
    <m/>
    <x v="1736"/>
    <n v="1346"/>
    <n v="1.2527991631799162"/>
    <n v="0.25883745442861028"/>
    <n v="2.2245096582466566"/>
    <n v="0.45959993765555612"/>
    <n v="4.8400999999999996"/>
    <s v="1-1,99 lei"/>
    <n v="1"/>
    <s v="0-0,99 euro"/>
    <n v="0"/>
  </r>
  <r>
    <n v="2278"/>
    <x v="31"/>
    <s v="COMUNA ŞOTRILE"/>
    <x v="0"/>
    <n v="1"/>
    <m/>
    <s v="X"/>
    <s v="X"/>
    <n v="3000"/>
    <n v="11214"/>
    <n v="0"/>
    <n v="14214"/>
    <n v="2936.7161835499269"/>
    <n v="2617"/>
    <m/>
    <n v="1906"/>
    <m/>
    <x v="1949"/>
    <n v="1906"/>
    <n v="5.431410011463508"/>
    <n v="1.1221689658196128"/>
    <n v="7.4575026232948582"/>
    <n v="1.5407744929432985"/>
    <n v="4.8400999999999996"/>
    <s v="5-5,99 lei"/>
    <n v="5"/>
    <s v="1-1,99 euro"/>
    <n v="1"/>
  </r>
  <r>
    <n v="2280"/>
    <x v="31"/>
    <s v="COMUNA ŞTEFEŞTI"/>
    <x v="0"/>
    <n v="1"/>
    <m/>
    <s v="X"/>
    <s v="X"/>
    <n v="600"/>
    <n v="3132"/>
    <n v="0"/>
    <n v="3732"/>
    <n v="771.05844920559502"/>
    <n v="1895"/>
    <m/>
    <n v="1125"/>
    <m/>
    <x v="302"/>
    <n v="1125"/>
    <n v="1.9693931398416886"/>
    <n v="0.40689100221931135"/>
    <n v="3.3173333333333335"/>
    <n v="0.68538528818275113"/>
    <n v="4.8400999999999996"/>
    <s v="1-1,99 lei"/>
    <n v="1"/>
    <s v="0-0,99 euro"/>
    <n v="0"/>
  </r>
  <r>
    <n v="2282"/>
    <x v="31"/>
    <s v="COMUNA TALEA"/>
    <x v="0"/>
    <n v="1"/>
    <m/>
    <s v="X"/>
    <s v="X"/>
    <n v="0"/>
    <n v="6020"/>
    <n v="0"/>
    <n v="6020"/>
    <n v="1243.7759550422513"/>
    <n v="852"/>
    <m/>
    <n v="666"/>
    <m/>
    <x v="1950"/>
    <n v="666"/>
    <n v="7.065727699530516"/>
    <n v="1.4598309331481822"/>
    <n v="9.0390390390390394"/>
    <n v="1.8675314640274043"/>
    <n v="4.8400999999999996"/>
    <s v="7-7,99 lei"/>
    <n v="7"/>
    <s v="1-1,99 euro"/>
    <n v="1"/>
  </r>
  <r>
    <n v="2283"/>
    <x v="31"/>
    <s v="COMUNA TĂTARU"/>
    <x v="0"/>
    <n v="1"/>
    <m/>
    <s v="X"/>
    <s v="X"/>
    <n v="600"/>
    <n v="200"/>
    <n v="0"/>
    <n v="800"/>
    <n v="165.28584120162807"/>
    <n v="691"/>
    <m/>
    <n v="674"/>
    <m/>
    <x v="1726"/>
    <n v="674"/>
    <n v="1.1577424023154848"/>
    <n v="0.23919803357688579"/>
    <n v="1.1869436201780414"/>
    <n v="0.24523121840004164"/>
    <n v="4.8400999999999996"/>
    <s v="1-1,99 lei"/>
    <n v="1"/>
    <s v="0-0,99 euro"/>
    <n v="0"/>
  </r>
  <r>
    <n v="2284"/>
    <x v="31"/>
    <s v="COMUNA TEIŞANI"/>
    <x v="0"/>
    <n v="1"/>
    <m/>
    <s v="X"/>
    <s v="X"/>
    <n v="600"/>
    <n v="2785"/>
    <n v="0"/>
    <n v="3385"/>
    <n v="699.36571558438879"/>
    <n v="3021"/>
    <m/>
    <n v="1684"/>
    <m/>
    <x v="1951"/>
    <n v="1684"/>
    <n v="1.1204899040052962"/>
    <n v="0.23150139542680861"/>
    <n v="2.0100950118764844"/>
    <n v="0.41530030616650165"/>
    <n v="4.8400999999999996"/>
    <s v="1-1,99 lei"/>
    <n v="1"/>
    <s v="0-0,99 euro"/>
    <n v="0"/>
  </r>
  <r>
    <n v="2285"/>
    <x v="31"/>
    <s v="COMUNA TELEGA"/>
    <x v="0"/>
    <n v="1"/>
    <m/>
    <s v="X"/>
    <s v="X"/>
    <n v="0"/>
    <n v="9992"/>
    <n v="0"/>
    <n v="9992"/>
    <n v="2064.4201566083348"/>
    <n v="4555"/>
    <m/>
    <n v="2539"/>
    <m/>
    <x v="1952"/>
    <n v="2539"/>
    <n v="2.1936333699231612"/>
    <n v="0.45322067104463992"/>
    <n v="3.9354076408034659"/>
    <n v="0.8130839529768944"/>
    <n v="4.8400999999999996"/>
    <s v="2-2,99 lei"/>
    <n v="2"/>
    <s v="0-0,99 euro"/>
    <n v="0"/>
  </r>
  <r>
    <n v="2286"/>
    <x v="31"/>
    <s v="COMUNA TINOSU"/>
    <x v="0"/>
    <n v="1"/>
    <m/>
    <s v="X"/>
    <s v="X"/>
    <n v="600"/>
    <n v="9076"/>
    <n v="0"/>
    <n v="9676"/>
    <n v="1999.1322493336916"/>
    <n v="1951"/>
    <m/>
    <n v="1015"/>
    <m/>
    <x v="1953"/>
    <n v="1015"/>
    <n v="4.9595079446437724"/>
    <n v="1.0246705532207543"/>
    <n v="9.533004926108374"/>
    <n v="1.9695884229888587"/>
    <n v="4.8400999999999996"/>
    <s v="4-4,99 lei"/>
    <n v="4"/>
    <s v="1-1,99 euro"/>
    <n v="1"/>
  </r>
  <r>
    <n v="2287"/>
    <x v="31"/>
    <s v="COMUNA TÎRGŞORU VECHI"/>
    <x v="0"/>
    <n v="1"/>
    <m/>
    <s v="X"/>
    <s v="X"/>
    <n v="23113"/>
    <n v="4802"/>
    <n v="0"/>
    <n v="27915"/>
    <n v="5767.4428214293093"/>
    <n v="8688"/>
    <m/>
    <n v="4384"/>
    <m/>
    <x v="1954"/>
    <n v="4384"/>
    <n v="3.2130524861878453"/>
    <n v="0.66384010375567559"/>
    <n v="6.367472627737226"/>
    <n v="1.3155663370048607"/>
    <n v="4.8400999999999996"/>
    <s v="3-3,99 lei"/>
    <n v="3"/>
    <s v="0-0,99 euro"/>
    <n v="0"/>
  </r>
  <r>
    <n v="2288"/>
    <x v="31"/>
    <s v="COMUNA TOMŞANI"/>
    <x v="0"/>
    <n v="1"/>
    <m/>
    <s v="X"/>
    <s v="X"/>
    <n v="4411"/>
    <n v="7009.65"/>
    <n v="0"/>
    <n v="11420.65"/>
    <n v="2359.5896778992169"/>
    <n v="3580"/>
    <m/>
    <n v="2287"/>
    <m/>
    <x v="1955"/>
    <n v="2287"/>
    <n v="3.1901256983240223"/>
    <n v="0.65910326198302149"/>
    <n v="4.9937254044599912"/>
    <n v="1.0317401302576374"/>
    <n v="4.8400999999999996"/>
    <s v="3-3,99 lei"/>
    <n v="3"/>
    <s v="0-0,99 euro"/>
    <n v="0"/>
  </r>
  <r>
    <n v="2289"/>
    <x v="31"/>
    <s v="COMUNA VADU SĂPAT"/>
    <x v="0"/>
    <n v="1"/>
    <m/>
    <s v="X"/>
    <s v="X"/>
    <n v="56000"/>
    <n v="3202.22"/>
    <n v="0"/>
    <n v="59202.22"/>
    <n v="12231.610917129812"/>
    <n v="1346"/>
    <m/>
    <n v="880"/>
    <m/>
    <x v="132"/>
    <n v="880"/>
    <n v="43.983818722139674"/>
    <n v="9.0873780959359678"/>
    <n v="67.27525"/>
    <n v="13.899557860374786"/>
    <n v="4.8400999999999996"/>
    <s v="43-43,99 lei"/>
    <n v="43"/>
    <s v="9-9,99 euro"/>
    <n v="9"/>
  </r>
  <r>
    <n v="2290"/>
    <x v="31"/>
    <s v="COMUNA VALEA CĂLUGĂRESCĂ"/>
    <x v="0"/>
    <n v="1"/>
    <m/>
    <s v="X"/>
    <s v="X"/>
    <n v="7700"/>
    <n v="10897"/>
    <n v="0"/>
    <n v="18597"/>
    <n v="3842.2759860333467"/>
    <n v="8814"/>
    <m/>
    <n v="4220"/>
    <m/>
    <x v="1956"/>
    <n v="4220"/>
    <n v="2.1099387338325393"/>
    <n v="0.43592874813176158"/>
    <n v="4.4068720379146917"/>
    <n v="0.91049193981832865"/>
    <n v="4.8400999999999996"/>
    <s v="2-2,99 lei"/>
    <n v="2"/>
    <s v="0-0,99 euro"/>
    <n v="0"/>
  </r>
  <r>
    <n v="2291"/>
    <x v="31"/>
    <s v="COMUNA VALEA DOFTANEI       "/>
    <x v="0"/>
    <n v="1"/>
    <m/>
    <s v="X"/>
    <s v="X"/>
    <n v="1800"/>
    <n v="11376.1"/>
    <n v="0"/>
    <n v="13176.1"/>
    <n v="2722.2784653209646"/>
    <n v="5433"/>
    <m/>
    <n v="2426"/>
    <m/>
    <x v="1957"/>
    <n v="2426"/>
    <n v="2.4251978648996873"/>
    <n v="0.50106358647542149"/>
    <n v="5.4312036273701567"/>
    <n v="1.1221263253590126"/>
    <n v="4.8400999999999996"/>
    <s v="2-2,99 lei"/>
    <n v="2"/>
    <s v="0-0,99 euro"/>
    <n v="0"/>
  </r>
  <r>
    <n v="2292"/>
    <x v="31"/>
    <s v="COMUNA VĂRBILĂU"/>
    <x v="0"/>
    <n v="1"/>
    <m/>
    <s v="X"/>
    <s v="X"/>
    <n v="7200"/>
    <n v="1463"/>
    <n v="0"/>
    <n v="8663"/>
    <n v="1789.83905291213"/>
    <n v="5461"/>
    <m/>
    <n v="2511"/>
    <m/>
    <x v="1958"/>
    <n v="2511"/>
    <n v="1.5863394982603918"/>
    <n v="0.32774932300167187"/>
    <n v="3.4500199123855038"/>
    <n v="0.71279930422625648"/>
    <n v="4.8400999999999996"/>
    <s v="1-1,99 lei"/>
    <n v="1"/>
    <s v="0-0,99 euro"/>
    <n v="0"/>
  </r>
  <r>
    <n v="2293"/>
    <x v="31"/>
    <s v="COMUNA VÂLCĂNEŞTI"/>
    <x v="0"/>
    <n v="1"/>
    <m/>
    <s v="X"/>
    <s v="X"/>
    <n v="2000"/>
    <n v="7944"/>
    <n v="0"/>
    <n v="9944"/>
    <n v="2054.5030061362372"/>
    <n v="3085"/>
    <m/>
    <n v="1557"/>
    <m/>
    <x v="1959"/>
    <n v="1557"/>
    <n v="3.2233387358184764"/>
    <n v="0.6659653180344367"/>
    <n v="6.3866409762363521"/>
    <n v="1.3195266577625158"/>
    <n v="4.8400999999999996"/>
    <s v="3-3,99 lei"/>
    <n v="3"/>
    <s v="0-0,99 euro"/>
    <n v="0"/>
  </r>
  <r>
    <n v="2191"/>
    <x v="31"/>
    <s v="MUNICIPIUL CÂMPINA"/>
    <x v="0"/>
    <n v="1"/>
    <m/>
    <s v="X"/>
    <s v="X"/>
    <n v="0"/>
    <n v="94056.84"/>
    <n v="0"/>
    <n v="94056.84"/>
    <n v="19432.829900208675"/>
    <n v="31005"/>
    <m/>
    <n v="14173"/>
    <m/>
    <x v="1960"/>
    <n v="14173"/>
    <n v="3.0336023222060957"/>
    <n v="0.62676438962130865"/>
    <n v="6.636339518803358"/>
    <n v="1.371116199831276"/>
    <n v="4.8400999999999996"/>
    <s v="3-3,99 lei"/>
    <n v="3"/>
    <s v="0-0,99 euro"/>
    <n v="0"/>
  </r>
  <r>
    <n v="2190"/>
    <x v="31"/>
    <s v="MUNICIPIUL PLOIESTI"/>
    <x v="0"/>
    <n v="1"/>
    <m/>
    <s v="X"/>
    <s v="X"/>
    <n v="68100"/>
    <n v="385194.73"/>
    <n v="0"/>
    <n v="453294.73"/>
    <n v="93654.000950393587"/>
    <n v="188407"/>
    <m/>
    <n v="63296"/>
    <m/>
    <x v="1961"/>
    <n v="63296"/>
    <n v="2.4059335905778445"/>
    <n v="0.49708344674239063"/>
    <n v="7.1615067302831141"/>
    <n v="1.4796195802324568"/>
    <n v="4.8400999999999996"/>
    <s v="2-2,99 lei"/>
    <n v="2"/>
    <s v="0-0,99 euro"/>
    <n v="0"/>
  </r>
  <r>
    <n v="2192"/>
    <x v="31"/>
    <s v="ORAȘUL AZUGA"/>
    <x v="0"/>
    <n v="1"/>
    <m/>
    <s v="X"/>
    <s v="X"/>
    <n v="870"/>
    <n v="1252.55"/>
    <n v="0"/>
    <n v="2122.5500000000002"/>
    <n v="438.53432780314466"/>
    <n v="3946"/>
    <m/>
    <n v="2129"/>
    <m/>
    <x v="1412"/>
    <n v="2129"/>
    <n v="0.53789913836796766"/>
    <n v="0.11113388945847559"/>
    <n v="0.99697040864255526"/>
    <n v="0.20598136580701956"/>
    <n v="4.8400999999999996"/>
    <s v="0-0,99 lei"/>
    <n v="0"/>
    <s v="0-0,99 euro"/>
    <n v="0"/>
  </r>
  <r>
    <n v="2193"/>
    <x v="31"/>
    <s v="ORAȘUL BĂICOI"/>
    <x v="0"/>
    <n v="1"/>
    <m/>
    <s v="X"/>
    <s v="X"/>
    <n v="24336"/>
    <n v="21796.87"/>
    <n v="0"/>
    <n v="46132.869999999995"/>
    <n v="9531.3877812441897"/>
    <n v="15847"/>
    <m/>
    <n v="7841"/>
    <m/>
    <x v="1962"/>
    <n v="7841"/>
    <n v="2.9111421720199404"/>
    <n v="0.60146322844981315"/>
    <n v="5.8835441907919899"/>
    <n v="1.2155831885275079"/>
    <n v="4.8400999999999996"/>
    <s v="2-2,99 lei"/>
    <n v="2"/>
    <s v="0-0,99 euro"/>
    <n v="0"/>
  </r>
  <r>
    <n v="2194"/>
    <x v="31"/>
    <s v="ORAȘUL BOLDEȘTI-SCĂIENI"/>
    <x v="0"/>
    <n v="1"/>
    <m/>
    <s v="X"/>
    <s v="X"/>
    <n v="44928"/>
    <n v="17108"/>
    <n v="0"/>
    <n v="62036"/>
    <n v="12817.090555980249"/>
    <n v="9405"/>
    <m/>
    <n v="4780"/>
    <m/>
    <x v="1963"/>
    <n v="4780"/>
    <n v="6.5960659223817117"/>
    <n v="1.3627953807528175"/>
    <n v="12.978242677824268"/>
    <n v="2.6813996979038177"/>
    <n v="4.8400999999999996"/>
    <s v="6-6,99 lei"/>
    <n v="6"/>
    <s v="1-1,99 euro"/>
    <n v="1"/>
  </r>
  <r>
    <n v="2195"/>
    <x v="31"/>
    <s v="ORAȘUL BREAZA"/>
    <x v="0"/>
    <n v="1"/>
    <m/>
    <s v="X"/>
    <s v="X"/>
    <n v="0"/>
    <n v="11192"/>
    <n v="0"/>
    <n v="11192"/>
    <n v="2312.3489184107766"/>
    <n v="13794"/>
    <m/>
    <n v="6553"/>
    <m/>
    <x v="1964"/>
    <n v="6553"/>
    <n v="0.81136726112802671"/>
    <n v="0.16763440034875862"/>
    <n v="1.7079200366244469"/>
    <n v="0.35286874994823386"/>
    <n v="4.8400999999999996"/>
    <s v="0-0,99 lei"/>
    <n v="0"/>
    <s v="0-0,99 euro"/>
    <n v="0"/>
  </r>
  <r>
    <n v="2196"/>
    <x v="31"/>
    <s v="ORAȘUL BUȘTENI"/>
    <x v="0"/>
    <n v="1"/>
    <m/>
    <s v="X"/>
    <s v="X"/>
    <n v="29200"/>
    <n v="35817.620000000003"/>
    <n v="0"/>
    <n v="65017.62"/>
    <n v="13433.115018284749"/>
    <n v="8191"/>
    <m/>
    <n v="4330"/>
    <m/>
    <x v="1965"/>
    <n v="4330"/>
    <n v="7.937690147723111"/>
    <n v="1.6399847415803623"/>
    <n v="15.01561662817552"/>
    <n v="3.1023360319364315"/>
    <n v="4.8400999999999996"/>
    <s v="7-7,99 lei"/>
    <n v="7"/>
    <s v="1-1,99 euro"/>
    <n v="1"/>
  </r>
  <r>
    <n v="2197"/>
    <x v="31"/>
    <s v="ORAȘUL COMARNIC"/>
    <x v="0"/>
    <n v="1"/>
    <m/>
    <s v="X"/>
    <s v="X"/>
    <n v="0"/>
    <n v="10947.87"/>
    <n v="0"/>
    <n v="10947.87"/>
    <n v="2261.9098778950852"/>
    <n v="10255"/>
    <m/>
    <n v="5741"/>
    <m/>
    <x v="1966"/>
    <n v="5741"/>
    <n v="1.0675641150658217"/>
    <n v="0.22056654099415751"/>
    <n v="1.9069622017070198"/>
    <n v="0.39399231456106693"/>
    <n v="4.8400999999999996"/>
    <s v="1-1,99 lei"/>
    <n v="1"/>
    <s v="0-0,99 euro"/>
    <n v="0"/>
  </r>
  <r>
    <n v="2198"/>
    <x v="31"/>
    <s v="ORAȘUL MIZIL"/>
    <x v="0"/>
    <n v="1"/>
    <m/>
    <s v="X"/>
    <s v="X"/>
    <n v="0"/>
    <n v="18730"/>
    <n v="0"/>
    <n v="18730"/>
    <n v="3869.7547571331174"/>
    <n v="12399"/>
    <m/>
    <n v="5280"/>
    <m/>
    <x v="1967"/>
    <n v="5280"/>
    <n v="1.5106056940075812"/>
    <n v="0.31210216607251534"/>
    <n v="3.5473484848484849"/>
    <n v="0.73290809794187828"/>
    <n v="4.8400999999999996"/>
    <s v="1-1,99 lei"/>
    <n v="1"/>
    <s v="0-0,99 euro"/>
    <n v="0"/>
  </r>
  <r>
    <n v="2199"/>
    <x v="31"/>
    <s v="ORAȘUL PLOPENI"/>
    <x v="0"/>
    <n v="1"/>
    <m/>
    <s v="X"/>
    <s v="X"/>
    <n v="0"/>
    <n v="42415"/>
    <n v="0"/>
    <n v="42415"/>
    <n v="8763.2486932088195"/>
    <n v="7448"/>
    <m/>
    <n v="3642"/>
    <m/>
    <x v="1968"/>
    <n v="3642"/>
    <n v="5.6948174006444683"/>
    <n v="1.1765908556939877"/>
    <n v="11.646073585941791"/>
    <n v="2.4061638366855629"/>
    <n v="4.8400999999999996"/>
    <s v="5-5,99 lei"/>
    <n v="5"/>
    <s v="1-1,99 euro"/>
    <n v="1"/>
  </r>
  <r>
    <n v="2200"/>
    <x v="31"/>
    <s v="ORAȘUL SINAIA"/>
    <x v="0"/>
    <n v="1"/>
    <m/>
    <s v="X"/>
    <s v="X"/>
    <n v="2200"/>
    <n v="21042"/>
    <n v="0"/>
    <n v="23242"/>
    <n v="4801.9669015103"/>
    <n v="9715"/>
    <m/>
    <n v="5041"/>
    <m/>
    <x v="1969"/>
    <n v="5041"/>
    <n v="2.3923829130211014"/>
    <n v="0.49428377781886773"/>
    <n v="4.6105931362824837"/>
    <n v="0.95258220621112877"/>
    <n v="4.8400999999999996"/>
    <s v="2-2,99 lei"/>
    <n v="2"/>
    <s v="0-0,99 euro"/>
    <n v="0"/>
  </r>
  <r>
    <n v="2201"/>
    <x v="31"/>
    <s v="ORAȘUL SLĂNIC"/>
    <x v="0"/>
    <n v="1"/>
    <m/>
    <s v="X"/>
    <s v="X"/>
    <n v="13113"/>
    <n v="2868"/>
    <n v="0"/>
    <n v="15981"/>
    <n v="3301.7912853040229"/>
    <n v="4718"/>
    <m/>
    <n v="2368"/>
    <m/>
    <x v="1970"/>
    <n v="2368"/>
    <n v="3.3872403560830859"/>
    <n v="0.69982858950911886"/>
    <n v="6.7487331081081079"/>
    <n v="1.3943375360236583"/>
    <n v="4.8400999999999996"/>
    <s v="3-3,99 lei"/>
    <n v="3"/>
    <s v="0-0,99 euro"/>
    <n v="0"/>
  </r>
  <r>
    <n v="2202"/>
    <x v="31"/>
    <s v="ORAȘUL URLAȚI"/>
    <x v="0"/>
    <n v="1"/>
    <m/>
    <s v="X"/>
    <s v="X"/>
    <n v="6700"/>
    <n v="17182"/>
    <n v="0"/>
    <n v="23882"/>
    <n v="4934.1955744716024"/>
    <n v="9306"/>
    <m/>
    <n v="4230"/>
    <m/>
    <x v="1971"/>
    <n v="4230"/>
    <n v="2.566301310982162"/>
    <n v="0.53021658870315946"/>
    <n v="5.6458628841607563"/>
    <n v="1.1664764951469508"/>
    <n v="4.8400999999999996"/>
    <s v="2-2,99 lei"/>
    <n v="2"/>
    <s v="0-0,99 euro"/>
    <n v="0"/>
  </r>
  <r>
    <n v="2203"/>
    <x v="31"/>
    <s v="ORAȘUL VĂLENII DE MUNTE"/>
    <x v="0"/>
    <n v="1"/>
    <m/>
    <s v="X"/>
    <s v="X"/>
    <n v="4700"/>
    <n v="4070.87"/>
    <n v="0"/>
    <n v="8770.869999999999"/>
    <n v="1812.1257825251544"/>
    <n v="11070"/>
    <m/>
    <n v="4976"/>
    <m/>
    <x v="1972"/>
    <n v="4976"/>
    <n v="0.79230984643179758"/>
    <n v="0.16369699932476553"/>
    <n v="1.7626346463022506"/>
    <n v="0.3641731878065021"/>
    <n v="4.8400999999999996"/>
    <s v="0-0,99 lei"/>
    <n v="0"/>
    <s v="0-0,99 euro"/>
    <n v="0"/>
  </r>
  <r>
    <m/>
    <x v="32"/>
    <s v="A JUDEȚ"/>
    <x v="0"/>
    <m/>
    <m/>
    <m/>
    <m/>
    <n v="0"/>
    <n v="101476.24"/>
    <n v="0"/>
    <n v="101476.24"/>
    <n v="20965.732112972873"/>
    <m/>
    <m/>
    <m/>
    <m/>
    <x v="0"/>
    <n v="0"/>
    <m/>
    <m/>
    <m/>
    <m/>
    <n v="4.8400999999999996"/>
    <m/>
    <m/>
    <m/>
    <m/>
  </r>
  <r>
    <n v="3123"/>
    <x v="32"/>
    <s v="COMUNA ACÂȘ"/>
    <x v="0"/>
    <n v="1"/>
    <m/>
    <s v="X"/>
    <s v="X"/>
    <n v="3207"/>
    <n v="675"/>
    <n v="5245"/>
    <n v="9127"/>
    <n v="1885.7048408090743"/>
    <n v="2224"/>
    <m/>
    <n v="1311"/>
    <m/>
    <x v="179"/>
    <n v="1311"/>
    <n v="4.1038669064748206"/>
    <n v="0.84788886727026724"/>
    <n v="6.9618611746758203"/>
    <n v="1.4383713507315594"/>
    <n v="4.8400999999999996"/>
    <s v="4-4,99 lei"/>
    <n v="4"/>
    <s v="0-0,99 euro"/>
    <n v="0"/>
  </r>
  <r>
    <n v="3124"/>
    <x v="32"/>
    <s v="COMUNA AGRIȘ"/>
    <x v="0"/>
    <n v="1"/>
    <m/>
    <s v="X"/>
    <s v="X"/>
    <n v="900"/>
    <n v="4685"/>
    <n v="0"/>
    <n v="5585"/>
    <n v="1153.9017788888659"/>
    <n v="1643"/>
    <m/>
    <n v="916"/>
    <m/>
    <x v="1973"/>
    <n v="916"/>
    <n v="3.3992696287279367"/>
    <n v="0.70231392506930368"/>
    <n v="6.0971615720524017"/>
    <n v="1.2597180992236527"/>
    <n v="4.8400999999999996"/>
    <s v="3-3,99 lei"/>
    <n v="3"/>
    <s v="0-0,99 euro"/>
    <n v="0"/>
  </r>
  <r>
    <n v="3125"/>
    <x v="32"/>
    <s v="COMUNA ANDRID"/>
    <x v="0"/>
    <n v="1"/>
    <m/>
    <s v="X"/>
    <s v="X"/>
    <n v="0"/>
    <n v="5000"/>
    <n v="0"/>
    <n v="5000"/>
    <n v="1033.0365075101754"/>
    <n v="1999"/>
    <m/>
    <n v="1258"/>
    <m/>
    <x v="1854"/>
    <n v="1258"/>
    <n v="2.5012506253126565"/>
    <n v="0.51677664207612573"/>
    <n v="3.9745627980922098"/>
    <n v="0.82117369436420939"/>
    <n v="4.8400999999999996"/>
    <s v="2-2,99 lei"/>
    <n v="2"/>
    <s v="0-0,99 euro"/>
    <n v="0"/>
  </r>
  <r>
    <n v="3126"/>
    <x v="32"/>
    <s v="COMUNA APA"/>
    <x v="0"/>
    <n v="1"/>
    <m/>
    <s v="X"/>
    <s v="X"/>
    <n v="1200"/>
    <n v="16343.93"/>
    <n v="0"/>
    <n v="17543.93"/>
    <n v="3624.7040350405987"/>
    <n v="2158"/>
    <m/>
    <n v="1226"/>
    <m/>
    <x v="1974"/>
    <n v="1226"/>
    <n v="8.1297173308619097"/>
    <n v="1.6796589597037066"/>
    <n v="14.30989396411093"/>
    <n v="2.9565285767052192"/>
    <n v="4.8400999999999996"/>
    <s v="8-8,99 lei"/>
    <n v="8"/>
    <s v="1-1,99 euro"/>
    <n v="1"/>
  </r>
  <r>
    <n v="3127"/>
    <x v="32"/>
    <s v="COMUNA BĂTARCI"/>
    <x v="0"/>
    <n v="1"/>
    <m/>
    <s v="X"/>
    <s v="X"/>
    <n v="2500"/>
    <n v="12089"/>
    <n v="0"/>
    <n v="14589"/>
    <n v="3014.19392161319"/>
    <n v="3044"/>
    <m/>
    <n v="1398"/>
    <m/>
    <x v="413"/>
    <n v="1398"/>
    <n v="4.7927069645203684"/>
    <n v="0.99020825282956304"/>
    <n v="10.435622317596566"/>
    <n v="2.1560757665330401"/>
    <n v="4.8400999999999996"/>
    <s v="4-4,99 lei"/>
    <n v="4"/>
    <s v="0-0,99 euro"/>
    <n v="0"/>
  </r>
  <r>
    <n v="3131"/>
    <x v="32"/>
    <s v="COMUNA BÂRSĂU"/>
    <x v="0"/>
    <n v="1"/>
    <m/>
    <s v="X"/>
    <s v="X"/>
    <n v="2000"/>
    <n v="8000"/>
    <n v="0"/>
    <n v="10000"/>
    <n v="2066.0730150203508"/>
    <n v="1817"/>
    <m/>
    <n v="1210"/>
    <m/>
    <x v="1975"/>
    <n v="1210"/>
    <n v="5.5035773252614195"/>
    <n v="1.1370792597800499"/>
    <n v="8.2644628099173545"/>
    <n v="1.707498359520951"/>
    <n v="4.8400999999999996"/>
    <s v="5-5,99 lei"/>
    <n v="5"/>
    <s v="1-1,99 euro"/>
    <n v="1"/>
  </r>
  <r>
    <n v="3128"/>
    <x v="32"/>
    <s v="COMUNA BELTIUG"/>
    <x v="0"/>
    <n v="1"/>
    <m/>
    <s v="X"/>
    <s v="X"/>
    <n v="0"/>
    <n v="4200"/>
    <n v="0"/>
    <n v="4200"/>
    <n v="867.75066630854747"/>
    <n v="2667"/>
    <m/>
    <n v="1384"/>
    <m/>
    <x v="1976"/>
    <n v="1384"/>
    <n v="1.5748031496062993"/>
    <n v="0.32536582913706319"/>
    <n v="3.0346820809248554"/>
    <n v="0.62698747565646495"/>
    <n v="4.8400999999999996"/>
    <s v="1-1,99 lei"/>
    <n v="1"/>
    <s v="0-0,99 euro"/>
    <n v="0"/>
  </r>
  <r>
    <n v="3129"/>
    <x v="32"/>
    <s v="COMUNA BERVENI"/>
    <x v="0"/>
    <n v="1"/>
    <m/>
    <s v="X"/>
    <s v="X"/>
    <n v="14198"/>
    <n v="7000"/>
    <n v="0"/>
    <n v="21198"/>
    <n v="4379.6615772401401"/>
    <n v="2911"/>
    <m/>
    <n v="1537"/>
    <m/>
    <x v="1977"/>
    <n v="1537"/>
    <n v="7.2820336654070763"/>
    <n v="1.5045213250567298"/>
    <n v="13.791802212101496"/>
    <n v="2.8494870378920885"/>
    <n v="4.8400999999999996"/>
    <s v="7-7,99 lei"/>
    <n v="7"/>
    <s v="1-1,99 euro"/>
    <n v="1"/>
  </r>
  <r>
    <n v="3130"/>
    <x v="32"/>
    <s v="COMUNA BIXAD"/>
    <x v="0"/>
    <n v="1"/>
    <m/>
    <s v="X"/>
    <s v="X"/>
    <n v="4151"/>
    <n v="4212"/>
    <n v="0"/>
    <n v="8363"/>
    <n v="1727.8568624615195"/>
    <n v="6278"/>
    <m/>
    <n v="2963"/>
    <m/>
    <x v="1978"/>
    <n v="2963"/>
    <n v="1.332112137623447"/>
    <n v="0.27522409405248799"/>
    <n v="2.822477219034762"/>
    <n v="0.58314440177574067"/>
    <n v="4.8400999999999996"/>
    <s v="1-1,99 lei"/>
    <n v="1"/>
    <s v="0-0,99 euro"/>
    <n v="0"/>
  </r>
  <r>
    <n v="3132"/>
    <x v="32"/>
    <s v="COMUNA BOGDAND"/>
    <x v="0"/>
    <n v="1"/>
    <m/>
    <s v="X"/>
    <s v="X"/>
    <n v="7341"/>
    <n v="1763.59"/>
    <n v="0"/>
    <n v="9104.59"/>
    <n v="1881.0747711824138"/>
    <n v="2237"/>
    <m/>
    <n v="1231"/>
    <m/>
    <x v="1979"/>
    <n v="1231"/>
    <n v="4.07"/>
    <n v="0.84089171711328281"/>
    <n v="7.396092607636068"/>
    <n v="1.5280867353228382"/>
    <n v="4.8400999999999996"/>
    <s v="4-4,99 lei"/>
    <n v="4"/>
    <s v="0-0,99 euro"/>
    <n v="0"/>
  </r>
  <r>
    <n v="3133"/>
    <x v="32"/>
    <s v="COMUNA BOTIZ"/>
    <x v="0"/>
    <n v="1"/>
    <m/>
    <s v="X"/>
    <s v="X"/>
    <n v="99173"/>
    <n v="7454"/>
    <n v="0"/>
    <n v="106627"/>
    <n v="22029.916737257496"/>
    <n v="3179"/>
    <m/>
    <n v="1447"/>
    <m/>
    <x v="1517"/>
    <n v="1447"/>
    <n v="33.541050644856874"/>
    <n v="6.929825963276973"/>
    <n v="73.688320663441601"/>
    <n v="15.224545084490321"/>
    <n v="4.8400999999999996"/>
    <s v="33-33,99 lei"/>
    <n v="33"/>
    <s v="6-6,99 euro"/>
    <n v="6"/>
  </r>
  <r>
    <n v="3134"/>
    <x v="32"/>
    <s v="COMUNA CĂLINEȘTI-OAȘ"/>
    <x v="0"/>
    <n v="1"/>
    <m/>
    <s v="X"/>
    <s v="X"/>
    <n v="1920"/>
    <n v="4498"/>
    <n v="0"/>
    <n v="6418"/>
    <n v="1326.0056610400613"/>
    <n v="4123"/>
    <m/>
    <n v="2014"/>
    <m/>
    <x v="1980"/>
    <n v="2014"/>
    <n v="1.5566335192820762"/>
    <n v="0.32161185084648591"/>
    <n v="3.1866931479642502"/>
    <n v="0.65839407201591926"/>
    <n v="4.8400999999999996"/>
    <s v="1-1,99 lei"/>
    <n v="1"/>
    <s v="0-0,99 euro"/>
    <n v="0"/>
  </r>
  <r>
    <n v="3135"/>
    <x v="32"/>
    <s v="COMUNA CĂMĂRZANA"/>
    <x v="0"/>
    <n v="1"/>
    <m/>
    <s v="X"/>
    <s v="X"/>
    <n v="0"/>
    <n v="1036.8"/>
    <n v="0"/>
    <n v="1036.8"/>
    <n v="214.21045019730997"/>
    <n v="1989"/>
    <m/>
    <n v="912"/>
    <m/>
    <x v="1981"/>
    <n v="912"/>
    <n v="0.52126696832579178"/>
    <n v="0.10769756168793865"/>
    <n v="1.1368421052631579"/>
    <n v="0.23487987960231357"/>
    <n v="4.8400999999999996"/>
    <s v="0-0,99 lei"/>
    <n v="0"/>
    <s v="0-0,99 euro"/>
    <n v="0"/>
  </r>
  <r>
    <n v="3136"/>
    <x v="32"/>
    <s v="COMUNA CĂMIN"/>
    <x v="0"/>
    <n v="1"/>
    <m/>
    <s v="X"/>
    <s v="X"/>
    <n v="500"/>
    <n v="3341.74"/>
    <n v="0"/>
    <n v="3841.74"/>
    <n v="793.73153447242828"/>
    <n v="1144"/>
    <m/>
    <n v="806"/>
    <m/>
    <x v="1982"/>
    <n v="806"/>
    <n v="3.3581643356643354"/>
    <n v="0.6938212713919828"/>
    <n v="4.7664267990074443"/>
    <n v="0.98477857874991104"/>
    <n v="4.8400999999999996"/>
    <s v="3-3,99 lei"/>
    <n v="3"/>
    <s v="0-0,99 euro"/>
    <n v="0"/>
  </r>
  <r>
    <n v="3137"/>
    <x v="32"/>
    <s v="COMUNA CĂPLENI"/>
    <x v="0"/>
    <n v="1"/>
    <m/>
    <s v="X"/>
    <s v="X"/>
    <n v="0"/>
    <n v="6570"/>
    <n v="0"/>
    <n v="6570"/>
    <n v="1357.4099708683707"/>
    <n v="2663"/>
    <m/>
    <n v="1483"/>
    <m/>
    <x v="1330"/>
    <n v="1483"/>
    <n v="2.4671423206909502"/>
    <n v="0.50972961729942567"/>
    <n v="4.4302090357383683"/>
    <n v="0.9153135339638373"/>
    <n v="4.8400999999999996"/>
    <s v="2-2,99 lei"/>
    <n v="2"/>
    <s v="0-0,99 euro"/>
    <n v="0"/>
  </r>
  <r>
    <n v="3138"/>
    <x v="32"/>
    <s v="COMUNA CĂUAȘ"/>
    <x v="0"/>
    <n v="1"/>
    <m/>
    <s v="X"/>
    <s v="X"/>
    <n v="3000"/>
    <n v="9449.1"/>
    <n v="0"/>
    <n v="12449.1"/>
    <n v="2572.0749571289853"/>
    <n v="2001"/>
    <m/>
    <n v="1273"/>
    <m/>
    <x v="946"/>
    <n v="1273"/>
    <n v="6.22143928035982"/>
    <n v="1.2853947811739057"/>
    <n v="9.7793401413982721"/>
    <n v="2.0204830770848274"/>
    <n v="4.8400999999999996"/>
    <s v="6-6,99 lei"/>
    <n v="6"/>
    <s v="1-1,99 euro"/>
    <n v="1"/>
  </r>
  <r>
    <n v="3139"/>
    <x v="32"/>
    <s v="COMUNA CEHAL"/>
    <x v="0"/>
    <n v="1"/>
    <m/>
    <s v="X"/>
    <s v="X"/>
    <n v="0"/>
    <n v="4464"/>
    <n v="0"/>
    <n v="4464"/>
    <n v="922.29499390508465"/>
    <n v="1310"/>
    <m/>
    <n v="956"/>
    <m/>
    <x v="1983"/>
    <n v="956"/>
    <n v="3.4076335877862594"/>
    <n v="0.70404198008021734"/>
    <n v="4.6694560669456067"/>
    <n v="0.96474371747393795"/>
    <n v="4.8400999999999996"/>
    <s v="3-3,99 lei"/>
    <n v="3"/>
    <s v="0-0,99 euro"/>
    <n v="0"/>
  </r>
  <r>
    <n v="3140"/>
    <x v="32"/>
    <s v="COMUNA CERTEZE"/>
    <x v="0"/>
    <n v="1"/>
    <m/>
    <s v="X"/>
    <s v="X"/>
    <n v="9656"/>
    <n v="40599"/>
    <n v="0"/>
    <n v="50255"/>
    <n v="10383.049936984773"/>
    <n v="4955"/>
    <m/>
    <n v="1999"/>
    <m/>
    <x v="1984"/>
    <n v="1999"/>
    <n v="10.142280524722503"/>
    <n v="2.0954692102895605"/>
    <n v="25.140070035017509"/>
    <n v="5.19412202950714"/>
    <n v="4.8400999999999996"/>
    <s v="10-10,99 lei"/>
    <n v="10"/>
    <s v="2-2,99 euro"/>
    <n v="2"/>
  </r>
  <r>
    <n v="3141"/>
    <x v="32"/>
    <s v="COMUNA CIUMEȘTI"/>
    <x v="0"/>
    <n v="1"/>
    <m/>
    <s v="X"/>
    <s v="X"/>
    <n v="600"/>
    <n v="3079"/>
    <n v="0"/>
    <n v="3679"/>
    <n v="760.10826222598712"/>
    <n v="1114"/>
    <m/>
    <n v="706"/>
    <m/>
    <x v="1261"/>
    <n v="706"/>
    <n v="3.3025134649910233"/>
    <n v="0.68232339517593099"/>
    <n v="5.2110481586402262"/>
    <n v="1.0766405980538061"/>
    <n v="4.8400999999999996"/>
    <s v="3-3,99 lei"/>
    <n v="3"/>
    <s v="0-0,99 euro"/>
    <n v="0"/>
  </r>
  <r>
    <n v="3142"/>
    <x v="32"/>
    <s v="COMUNA CRAIDOROLȚ"/>
    <x v="0"/>
    <n v="1"/>
    <m/>
    <s v="X"/>
    <s v="X"/>
    <n v="0"/>
    <n v="5006.99"/>
    <n v="0"/>
    <n v="5006.99"/>
    <n v="1034.4806925476746"/>
    <n v="1666"/>
    <m/>
    <n v="882"/>
    <m/>
    <x v="1985"/>
    <n v="882"/>
    <n v="3.0053961584633853"/>
    <n v="0.62093679024470261"/>
    <n v="5.676859410430839"/>
    <n v="1.1728806037955495"/>
    <n v="4.8400999999999996"/>
    <s v="3-3,99 lei"/>
    <n v="3"/>
    <s v="0-0,99 euro"/>
    <n v="0"/>
  </r>
  <r>
    <n v="3143"/>
    <x v="32"/>
    <s v="COMUNA CRUCIȘOR"/>
    <x v="0"/>
    <n v="1"/>
    <m/>
    <s v="X"/>
    <s v="X"/>
    <n v="1800"/>
    <n v="2862"/>
    <n v="0"/>
    <n v="4662"/>
    <n v="963.20323960248766"/>
    <n v="2127"/>
    <m/>
    <n v="1376"/>
    <m/>
    <x v="1986"/>
    <n v="1376"/>
    <n v="2.1918194640338506"/>
    <n v="0.45284590484367071"/>
    <n v="3.3880813953488373"/>
    <n v="0.70000235436227298"/>
    <n v="4.8400999999999996"/>
    <s v="2-2,99 lei"/>
    <n v="2"/>
    <s v="0-0,99 euro"/>
    <n v="0"/>
  </r>
  <r>
    <n v="3144"/>
    <x v="32"/>
    <s v="COMUNA CULCIU"/>
    <x v="0"/>
    <n v="1"/>
    <m/>
    <s v="X"/>
    <s v="X"/>
    <n v="3200"/>
    <n v="5720"/>
    <n v="0"/>
    <n v="8920"/>
    <n v="1842.937129398153"/>
    <n v="3340"/>
    <m/>
    <n v="1863"/>
    <m/>
    <x v="1987"/>
    <n v="1863"/>
    <n v="2.6706586826347305"/>
    <n v="0.55177758365214158"/>
    <n v="4.7879763821792807"/>
    <n v="0.98923087997753789"/>
    <n v="4.8400999999999996"/>
    <s v="2-2,99 lei"/>
    <n v="2"/>
    <s v="0-0,99 euro"/>
    <n v="0"/>
  </r>
  <r>
    <n v="3145"/>
    <x v="32"/>
    <s v="COMUNA DOBA"/>
    <x v="0"/>
    <n v="1"/>
    <m/>
    <s v="X"/>
    <s v="X"/>
    <n v="3000"/>
    <n v="20050"/>
    <n v="0"/>
    <n v="23050"/>
    <n v="4762.2982996219089"/>
    <n v="2411"/>
    <m/>
    <n v="1370"/>
    <m/>
    <x v="1988"/>
    <n v="1370"/>
    <n v="9.5603484031522186"/>
    <n v="1.9752377849945701"/>
    <n v="16.824817518248175"/>
    <n v="3.4761301457094227"/>
    <n v="4.8400999999999996"/>
    <s v="9-9,99 lei"/>
    <n v="9"/>
    <s v="1-1,99 euro"/>
    <n v="1"/>
  </r>
  <r>
    <n v="3146"/>
    <x v="32"/>
    <s v="COMUNA DOROLȚ"/>
    <x v="0"/>
    <n v="1"/>
    <m/>
    <s v="X"/>
    <s v="X"/>
    <n v="1320"/>
    <n v="3075"/>
    <n v="0"/>
    <n v="4395"/>
    <n v="908.03909010144423"/>
    <n v="3160"/>
    <m/>
    <n v="1972"/>
    <m/>
    <x v="1989"/>
    <n v="1972"/>
    <n v="1.3908227848101267"/>
    <n v="0.28735414243716589"/>
    <n v="2.2287018255578093"/>
    <n v="0.46046607003115836"/>
    <n v="4.8400999999999996"/>
    <s v="1-1,99 lei"/>
    <n v="1"/>
    <s v="0-0,99 euro"/>
    <n v="0"/>
  </r>
  <r>
    <n v="3147"/>
    <x v="32"/>
    <s v="COMUNA FOIENI"/>
    <x v="0"/>
    <n v="1"/>
    <m/>
    <s v="X"/>
    <s v="X"/>
    <n v="500"/>
    <n v="4000"/>
    <n v="0"/>
    <n v="4500"/>
    <n v="929.73285675915793"/>
    <n v="1612"/>
    <m/>
    <n v="749"/>
    <m/>
    <x v="1990"/>
    <n v="749"/>
    <n v="2.791563275434243"/>
    <n v="0.57675735530965133"/>
    <n v="6.0080106809078773"/>
    <n v="1.2412988741777808"/>
    <n v="4.8400999999999996"/>
    <s v="2-2,99 lei"/>
    <n v="2"/>
    <s v="0-0,99 euro"/>
    <n v="0"/>
  </r>
  <r>
    <n v="3148"/>
    <x v="32"/>
    <s v="COMUNA GHERȚA MICĂ"/>
    <x v="0"/>
    <n v="1"/>
    <m/>
    <s v="X"/>
    <s v="X"/>
    <n v="0"/>
    <n v="4312.55"/>
    <n v="0"/>
    <n v="4312.55"/>
    <n v="891.00431809260147"/>
    <n v="2824"/>
    <m/>
    <n v="1027"/>
    <m/>
    <x v="1047"/>
    <n v="1027"/>
    <n v="1.5271069405099151"/>
    <n v="0.3155114440837824"/>
    <n v="4.1991723466407009"/>
    <n v="0.86757966708140355"/>
    <n v="4.8400999999999996"/>
    <s v="1-1,99 lei"/>
    <n v="1"/>
    <s v="0-0,99 euro"/>
    <n v="0"/>
  </r>
  <r>
    <n v="3149"/>
    <x v="32"/>
    <s v="COMUNA HALMEU"/>
    <x v="0"/>
    <n v="1"/>
    <m/>
    <s v="X"/>
    <s v="X"/>
    <n v="3510"/>
    <n v="9899"/>
    <n v="0"/>
    <n v="13409"/>
    <n v="2770.3973058407887"/>
    <n v="4096"/>
    <m/>
    <n v="1805"/>
    <m/>
    <x v="1991"/>
    <n v="1805"/>
    <n v="3.273681640625"/>
    <n v="0.6763665297462863"/>
    <n v="7.4288088642659282"/>
    <n v="1.5348461528203816"/>
    <n v="4.8400999999999996"/>
    <s v="3-3,99 lei"/>
    <n v="3"/>
    <s v="0-0,99 euro"/>
    <n v="0"/>
  </r>
  <r>
    <n v="3150"/>
    <x v="32"/>
    <s v="COMUNA HODOD"/>
    <x v="0"/>
    <n v="1"/>
    <m/>
    <s v="X"/>
    <s v="X"/>
    <n v="0"/>
    <n v="10001.18"/>
    <n v="0"/>
    <n v="10001.18"/>
    <n v="2066.3168116361235"/>
    <n v="2260"/>
    <m/>
    <n v="1135"/>
    <m/>
    <x v="1992"/>
    <n v="1135"/>
    <n v="4.4253008849557522"/>
    <n v="0.91429947417527591"/>
    <n v="8.8116123348017616"/>
    <n v="1.8205434463754391"/>
    <n v="4.8400999999999996"/>
    <s v="4-4,99 lei"/>
    <n v="4"/>
    <s v="0-0,99 euro"/>
    <n v="0"/>
  </r>
  <r>
    <n v="3151"/>
    <x v="32"/>
    <s v="COMUNA HOMOROADE"/>
    <x v="0"/>
    <n v="1"/>
    <m/>
    <s v="X"/>
    <s v="X"/>
    <n v="6000"/>
    <n v="6172.27"/>
    <n v="0"/>
    <n v="12172.27"/>
    <n v="2514.8798578541769"/>
    <n v="1377"/>
    <m/>
    <n v="1011"/>
    <m/>
    <x v="1102"/>
    <n v="1011"/>
    <n v="8.8397022512708787"/>
    <n v="1.8263470282165408"/>
    <n v="12.039831849653808"/>
    <n v="2.4875171689952293"/>
    <n v="4.8400999999999996"/>
    <s v="8-8,99 lei"/>
    <n v="8"/>
    <s v="1-1,99 euro"/>
    <n v="1"/>
  </r>
  <r>
    <n v="3152"/>
    <x v="32"/>
    <s v="COMUNA LAZURI"/>
    <x v="0"/>
    <n v="1"/>
    <m/>
    <s v="X"/>
    <s v="X"/>
    <n v="3150"/>
    <n v="5380"/>
    <n v="0"/>
    <n v="8530"/>
    <n v="1762.3602818123593"/>
    <n v="5074"/>
    <m/>
    <n v="2667"/>
    <m/>
    <x v="1993"/>
    <n v="2667"/>
    <n v="1.681119432400473"/>
    <n v="0.34733154943089461"/>
    <n v="3.1983502062242222"/>
    <n v="0.6608025053664639"/>
    <n v="4.8400999999999996"/>
    <s v="1-1,99 lei"/>
    <n v="1"/>
    <s v="0-0,99 euro"/>
    <n v="0"/>
  </r>
  <r>
    <n v="3153"/>
    <x v="32"/>
    <s v="COMUNA MEDIEȘU AURIT"/>
    <x v="0"/>
    <n v="1"/>
    <m/>
    <s v="X"/>
    <s v="X"/>
    <n v="4348"/>
    <n v="4716.46"/>
    <n v="0"/>
    <n v="9064.4599999999991"/>
    <n v="1872.7836201731368"/>
    <n v="5502"/>
    <m/>
    <n v="3043"/>
    <m/>
    <x v="1994"/>
    <n v="3043"/>
    <n v="1.6474845510723373"/>
    <n v="0.34038233736334728"/>
    <n v="2.9787906671048305"/>
    <n v="0.61543990146997596"/>
    <n v="4.8400999999999996"/>
    <s v="1-1,99 lei"/>
    <n v="1"/>
    <s v="0-0,99 euro"/>
    <n v="0"/>
  </r>
  <r>
    <n v="3154"/>
    <x v="32"/>
    <s v="COMUNA MICULA"/>
    <x v="0"/>
    <n v="1"/>
    <m/>
    <s v="X"/>
    <s v="X"/>
    <n v="1100"/>
    <n v="12637"/>
    <n v="0"/>
    <n v="13737"/>
    <n v="2838.164500733456"/>
    <n v="3194"/>
    <m/>
    <n v="1451"/>
    <m/>
    <x v="1995"/>
    <n v="1451"/>
    <n v="4.3008766437069506"/>
    <n v="0.88859251744942269"/>
    <n v="9.4672639558924878"/>
    <n v="1.9560058585344287"/>
    <n v="4.8400999999999996"/>
    <s v="4-4,99 lei"/>
    <n v="4"/>
    <s v="0-0,99 euro"/>
    <n v="0"/>
  </r>
  <r>
    <n v="3155"/>
    <x v="32"/>
    <s v="COMUNA MOFTIN"/>
    <x v="0"/>
    <n v="1"/>
    <m/>
    <s v="X"/>
    <s v="X"/>
    <n v="1600"/>
    <n v="7547"/>
    <n v="0"/>
    <n v="9147"/>
    <n v="1889.8369868391151"/>
    <n v="3556"/>
    <m/>
    <n v="1882"/>
    <m/>
    <x v="1996"/>
    <n v="1882"/>
    <n v="2.5722722159730034"/>
    <n v="0.53145022127084229"/>
    <n v="4.8602550478214663"/>
    <n v="1.0041641800420378"/>
    <n v="4.8400999999999996"/>
    <s v="2-2,99 lei"/>
    <n v="2"/>
    <s v="0-0,99 euro"/>
    <n v="0"/>
  </r>
  <r>
    <n v="3156"/>
    <x v="32"/>
    <s v="COMUNA ODOREU"/>
    <x v="0"/>
    <n v="1"/>
    <m/>
    <s v="X"/>
    <s v="X"/>
    <n v="500"/>
    <n v="6364.29"/>
    <n v="0"/>
    <n v="6864.29"/>
    <n v="1418.2124336274046"/>
    <n v="4909"/>
    <m/>
    <n v="2317"/>
    <m/>
    <x v="648"/>
    <n v="2317"/>
    <n v="1.3983071908739051"/>
    <n v="0.28890047537734864"/>
    <n v="2.9625766076823479"/>
    <n v="0.6120899584063032"/>
    <n v="4.8400999999999996"/>
    <s v="1-1,99 lei"/>
    <n v="1"/>
    <s v="0-0,99 euro"/>
    <n v="0"/>
  </r>
  <r>
    <n v="3157"/>
    <x v="32"/>
    <s v="COMUNA ORAȘU NOU"/>
    <x v="0"/>
    <n v="1"/>
    <m/>
    <s v="X"/>
    <s v="X"/>
    <n v="2310"/>
    <n v="4540"/>
    <n v="0"/>
    <n v="6850"/>
    <n v="1415.2600152889404"/>
    <n v="3130"/>
    <m/>
    <n v="1718"/>
    <m/>
    <x v="1997"/>
    <n v="1718"/>
    <n v="2.1884984025559104"/>
    <n v="0.45215974929359121"/>
    <n v="3.9871944121071015"/>
    <n v="0.82378347804944141"/>
    <n v="4.8400999999999996"/>
    <s v="2-2,99 lei"/>
    <n v="2"/>
    <s v="0-0,99 euro"/>
    <n v="0"/>
  </r>
  <r>
    <n v="3158"/>
    <x v="32"/>
    <s v="COMUNA PĂULEȘTI"/>
    <x v="0"/>
    <n v="1"/>
    <m/>
    <s v="X"/>
    <s v="X"/>
    <n v="0"/>
    <n v="4305.71"/>
    <n v="0"/>
    <n v="4305.71"/>
    <n v="889.59112415032757"/>
    <n v="4802"/>
    <m/>
    <n v="2676"/>
    <m/>
    <x v="1998"/>
    <n v="2676"/>
    <n v="0.89664931278633908"/>
    <n v="0.18525429490843973"/>
    <n v="1.6090097159940209"/>
    <n v="0.33243315551208058"/>
    <n v="4.8400999999999996"/>
    <s v="0-0,99 lei"/>
    <n v="0"/>
    <s v="0-0,99 euro"/>
    <n v="0"/>
  </r>
  <r>
    <n v="3159"/>
    <x v="32"/>
    <s v="COMUNA PETREȘTI"/>
    <x v="0"/>
    <n v="1"/>
    <m/>
    <s v="X"/>
    <s v="X"/>
    <n v="2100"/>
    <n v="4988"/>
    <n v="0"/>
    <n v="7088"/>
    <n v="1464.4325530464248"/>
    <n v="1633"/>
    <m/>
    <n v="720"/>
    <m/>
    <x v="770"/>
    <n v="720"/>
    <n v="4.3404776484996939"/>
    <n v="0.89677437418642059"/>
    <n v="9.844444444444445"/>
    <n v="2.0339341014533678"/>
    <n v="4.8400999999999996"/>
    <s v="4-4,99 lei"/>
    <n v="4"/>
    <s v="0-0,99 euro"/>
    <n v="0"/>
  </r>
  <r>
    <n v="3160"/>
    <x v="32"/>
    <s v="COMUNA PIR"/>
    <x v="0"/>
    <n v="1"/>
    <m/>
    <s v="X"/>
    <s v="X"/>
    <n v="2400"/>
    <n v="7938.98"/>
    <n v="0"/>
    <n v="10338.98"/>
    <n v="2136.1087580835106"/>
    <n v="1235"/>
    <m/>
    <n v="726"/>
    <m/>
    <x v="468"/>
    <n v="726"/>
    <n v="8.3716437246963551"/>
    <n v="1.72964271909596"/>
    <n v="14.241019283746557"/>
    <n v="2.9422985648533202"/>
    <n v="4.8400999999999996"/>
    <s v="8-8,99 lei"/>
    <n v="8"/>
    <s v="1-1,99 euro"/>
    <n v="1"/>
  </r>
  <r>
    <n v="3161"/>
    <x v="32"/>
    <s v="COMUNA PIȘCOLT"/>
    <x v="0"/>
    <n v="1"/>
    <m/>
    <s v="X"/>
    <s v="X"/>
    <n v="1200"/>
    <n v="2533"/>
    <n v="0"/>
    <n v="3733"/>
    <n v="771.26505650709703"/>
    <n v="2466"/>
    <m/>
    <n v="1408"/>
    <m/>
    <x v="1999"/>
    <n v="1408"/>
    <n v="1.513787510137875"/>
    <n v="0.31275955251707099"/>
    <n v="2.6512784090909092"/>
    <n v="0.54777347763288142"/>
    <n v="4.8400999999999996"/>
    <s v="1-1,99 lei"/>
    <n v="1"/>
    <s v="0-0,99 euro"/>
    <n v="0"/>
  </r>
  <r>
    <n v="3162"/>
    <x v="32"/>
    <s v="COMUNA POMI"/>
    <x v="0"/>
    <n v="1"/>
    <m/>
    <s v="X"/>
    <s v="X"/>
    <n v="4870"/>
    <n v="8680"/>
    <n v="0"/>
    <n v="13550"/>
    <n v="2799.5289353525754"/>
    <n v="1506"/>
    <m/>
    <n v="1171"/>
    <m/>
    <x v="2000"/>
    <n v="1171"/>
    <n v="8.9973439575033201"/>
    <n v="1.8589169557454019"/>
    <n v="11.571306575576431"/>
    <n v="2.3907164264326006"/>
    <n v="4.8400999999999996"/>
    <s v="9-9,99 lei"/>
    <n v="9"/>
    <s v="1-1,99 euro"/>
    <n v="1"/>
  </r>
  <r>
    <n v="3163"/>
    <x v="32"/>
    <s v="COMUNA PORUMBEȘTI"/>
    <x v="0"/>
    <n v="1"/>
    <m/>
    <s v="X"/>
    <s v="X"/>
    <n v="0"/>
    <n v="4208.78"/>
    <n v="0"/>
    <n v="4208.78"/>
    <n v="869.56467841573522"/>
    <n v="2070"/>
    <m/>
    <n v="1112"/>
    <m/>
    <x v="2001"/>
    <n v="1112"/>
    <n v="2.0332270531400964"/>
    <n v="0.42007955479021025"/>
    <n v="3.7848741007194242"/>
    <n v="0.781982624474582"/>
    <n v="4.8400999999999996"/>
    <s v="2-2,99 lei"/>
    <n v="2"/>
    <s v="0-0,99 euro"/>
    <n v="0"/>
  </r>
  <r>
    <n v="3164"/>
    <x v="32"/>
    <s v="COMUNA RACȘA"/>
    <x v="0"/>
    <n v="1"/>
    <m/>
    <s v="X"/>
    <s v="X"/>
    <n v="51250"/>
    <n v="6939"/>
    <n v="0"/>
    <n v="58189"/>
    <n v="12022.27226710192"/>
    <n v="2449"/>
    <m/>
    <n v="1223"/>
    <m/>
    <x v="518"/>
    <n v="1223"/>
    <n v="23.760310330747245"/>
    <n v="4.9090536002866152"/>
    <n v="47.578904333605884"/>
    <n v="9.8301490327897962"/>
    <n v="4.8400999999999996"/>
    <s v="23-23,99 lei"/>
    <n v="23"/>
    <s v="4-4,99 euro"/>
    <n v="4"/>
  </r>
  <r>
    <n v="3165"/>
    <x v="32"/>
    <s v="COMUNA SANISLĂU"/>
    <x v="0"/>
    <n v="1"/>
    <m/>
    <s v="X"/>
    <s v="X"/>
    <n v="3200"/>
    <n v="1071"/>
    <n v="0"/>
    <n v="4271"/>
    <n v="882.41978471519189"/>
    <n v="3005"/>
    <m/>
    <n v="1464"/>
    <m/>
    <x v="2002"/>
    <n v="1464"/>
    <n v="1.4212978369384359"/>
    <n v="0.29365051072052972"/>
    <n v="2.9173497267759565"/>
    <n v="0.60274575458687973"/>
    <n v="4.8400999999999996"/>
    <s v="1-1,99 lei"/>
    <n v="1"/>
    <s v="0-0,99 euro"/>
    <n v="0"/>
  </r>
  <r>
    <n v="3166"/>
    <x v="32"/>
    <s v="COMUNA SANTĂU"/>
    <x v="0"/>
    <n v="1"/>
    <m/>
    <s v="X"/>
    <s v="X"/>
    <n v="0"/>
    <n v="5996"/>
    <n v="0"/>
    <n v="5996"/>
    <n v="1238.8173798062026"/>
    <n v="2002"/>
    <m/>
    <n v="1180"/>
    <m/>
    <x v="1117"/>
    <n v="1180"/>
    <n v="2.9950049950049951"/>
    <n v="0.61878990000309819"/>
    <n v="5.0813559322033894"/>
    <n v="1.0498452371239004"/>
    <n v="4.8400999999999996"/>
    <s v="3-3,99 lei"/>
    <n v="3"/>
    <s v="0-0,99 euro"/>
    <n v="0"/>
  </r>
  <r>
    <n v="3167"/>
    <x v="32"/>
    <s v="COMUNA SĂCĂȘENI"/>
    <x v="0"/>
    <n v="1"/>
    <m/>
    <s v="X"/>
    <s v="X"/>
    <n v="400"/>
    <n v="8663"/>
    <n v="0"/>
    <n v="9063"/>
    <n v="1872.481973512944"/>
    <n v="943"/>
    <m/>
    <n v="581"/>
    <m/>
    <x v="2003"/>
    <n v="581"/>
    <n v="9.6108165429480383"/>
    <n v="1.9856648711696119"/>
    <n v="15.598967297762478"/>
    <n v="3.222860539609198"/>
    <n v="4.8400999999999996"/>
    <s v="9-9,99 lei"/>
    <n v="9"/>
    <s v="1-1,99 euro"/>
    <n v="1"/>
  </r>
  <r>
    <n v="3168"/>
    <x v="32"/>
    <s v="COMUNA SĂUCA"/>
    <x v="0"/>
    <n v="1"/>
    <m/>
    <s v="X"/>
    <s v="X"/>
    <n v="0"/>
    <n v="5550"/>
    <n v="0"/>
    <n v="5550"/>
    <n v="1146.6705233362948"/>
    <n v="1094"/>
    <m/>
    <n v="767"/>
    <m/>
    <x v="1848"/>
    <n v="767"/>
    <n v="5.0731261425959779"/>
    <n v="1.0481449025011835"/>
    <n v="7.2359843546284228"/>
    <n v="1.4950072012207234"/>
    <n v="4.8400999999999996"/>
    <s v="5-5,99 lei"/>
    <n v="5"/>
    <s v="1-1,99 euro"/>
    <n v="1"/>
  </r>
  <r>
    <n v="3170"/>
    <x v="32"/>
    <s v="COMUNA SOCOND"/>
    <x v="0"/>
    <n v="1"/>
    <m/>
    <s v="X"/>
    <s v="X"/>
    <n v="2400"/>
    <n v="2628.26"/>
    <n v="0"/>
    <n v="5028.26"/>
    <n v="1038.8752298506231"/>
    <n v="1995"/>
    <m/>
    <n v="1365"/>
    <m/>
    <x v="2004"/>
    <n v="1365"/>
    <n v="2.5204310776942358"/>
    <n v="0.52073946358427226"/>
    <n v="3.68370695970696"/>
    <n v="0.761080754469321"/>
    <n v="4.8400999999999996"/>
    <s v="2-2,99 lei"/>
    <n v="2"/>
    <s v="0-0,99 euro"/>
    <n v="0"/>
  </r>
  <r>
    <n v="3169"/>
    <x v="32"/>
    <s v="COMUNA SUPUR"/>
    <x v="0"/>
    <n v="1"/>
    <m/>
    <s v="X"/>
    <s v="X"/>
    <n v="0"/>
    <n v="8270"/>
    <n v="0"/>
    <n v="8270"/>
    <n v="1708.6423834218303"/>
    <n v="3244"/>
    <m/>
    <n v="1800"/>
    <m/>
    <x v="2005"/>
    <n v="1800"/>
    <n v="2.5493218249075218"/>
    <n v="0.52670850290438664"/>
    <n v="4.5944444444444441"/>
    <n v="0.9492457685676835"/>
    <n v="4.8400999999999996"/>
    <s v="2-2,99 lei"/>
    <n v="2"/>
    <s v="0-0,99 euro"/>
    <n v="0"/>
  </r>
  <r>
    <n v="3171"/>
    <x v="32"/>
    <s v="COMUNA TARNA MARE"/>
    <x v="0"/>
    <n v="1"/>
    <m/>
    <s v="X"/>
    <s v="X"/>
    <n v="1500"/>
    <n v="22982.05"/>
    <n v="0"/>
    <n v="24482.05"/>
    <n v="5058.1702857378987"/>
    <n v="3116"/>
    <m/>
    <n v="1307"/>
    <m/>
    <x v="2006"/>
    <n v="1307"/>
    <n v="7.8568838254172011"/>
    <n v="1.6232895653844348"/>
    <n v="18.731484315225707"/>
    <n v="3.8700614274964793"/>
    <n v="4.8400999999999996"/>
    <s v="7-7,99 lei"/>
    <n v="7"/>
    <s v="1-1,99 euro"/>
    <n v="1"/>
  </r>
  <r>
    <n v="3174"/>
    <x v="32"/>
    <s v="COMUNA TÂRȘOLȚ"/>
    <x v="0"/>
    <n v="1"/>
    <m/>
    <s v="X"/>
    <s v="X"/>
    <n v="18000"/>
    <n v="2703"/>
    <n v="0"/>
    <n v="20703"/>
    <n v="4277.3909629966329"/>
    <n v="2512"/>
    <m/>
    <n v="751"/>
    <m/>
    <x v="2007"/>
    <n v="751"/>
    <n v="8.2416401273885356"/>
    <n v="1.7027830266706341"/>
    <n v="27.567243675099867"/>
    <n v="5.6955938255614287"/>
    <n v="4.8400999999999996"/>
    <s v="8-8,99 lei"/>
    <n v="8"/>
    <s v="1-1,99 euro"/>
    <n v="1"/>
  </r>
  <r>
    <n v="3172"/>
    <x v="32"/>
    <s v="COMUNA TEREBEȘTI"/>
    <x v="0"/>
    <n v="1"/>
    <m/>
    <s v="X"/>
    <s v="X"/>
    <n v="3600"/>
    <n v="4753.05"/>
    <n v="0"/>
    <n v="8353.0499999999993"/>
    <n v="1725.8011198115742"/>
    <n v="1451"/>
    <m/>
    <n v="976"/>
    <m/>
    <x v="2008"/>
    <n v="976"/>
    <n v="5.7567539627842859"/>
    <n v="1.1893874016620083"/>
    <n v="8.5584528688524575"/>
    <n v="1.7682388522659571"/>
    <n v="4.8400999999999996"/>
    <s v="5-5,99 lei"/>
    <n v="5"/>
    <s v="1-1,99 euro"/>
    <n v="1"/>
  </r>
  <r>
    <n v="3173"/>
    <x v="32"/>
    <s v="COMUNA TIREAM"/>
    <x v="0"/>
    <n v="1"/>
    <m/>
    <s v="X"/>
    <s v="X"/>
    <n v="0"/>
    <n v="2339"/>
    <n v="0"/>
    <n v="2339"/>
    <n v="483.25447821326009"/>
    <n v="1908"/>
    <m/>
    <n v="1019"/>
    <m/>
    <x v="2009"/>
    <n v="1019"/>
    <n v="1.2258909853249476"/>
    <n v="0.25327802841365832"/>
    <n v="2.2953876349362119"/>
    <n v="0.47424384515530921"/>
    <n v="4.8400999999999996"/>
    <s v="1-1,99 lei"/>
    <n v="1"/>
    <s v="0-0,99 euro"/>
    <n v="0"/>
  </r>
  <r>
    <n v="3175"/>
    <x v="32"/>
    <s v="COMUNA TURȚ"/>
    <x v="0"/>
    <n v="1"/>
    <m/>
    <s v="X"/>
    <s v="X"/>
    <n v="3120"/>
    <n v="1497.3"/>
    <n v="0"/>
    <n v="4617.3"/>
    <n v="953.96789322534664"/>
    <n v="6453"/>
    <m/>
    <n v="2314"/>
    <m/>
    <x v="2010"/>
    <n v="2314"/>
    <n v="0.71552766155276615"/>
    <n v="0.14783323930347847"/>
    <n v="1.9953759723422646"/>
    <n v="0.41225924512763468"/>
    <n v="4.8400999999999996"/>
    <s v="0-0,99 lei"/>
    <n v="0"/>
    <s v="0-0,99 euro"/>
    <n v="0"/>
  </r>
  <r>
    <n v="3176"/>
    <x v="32"/>
    <s v="COMUNA TURULUNG"/>
    <x v="0"/>
    <n v="1"/>
    <m/>
    <s v="X"/>
    <s v="X"/>
    <n v="0"/>
    <n v="14610"/>
    <n v="0"/>
    <n v="14610"/>
    <n v="3018.5326749447327"/>
    <n v="3419"/>
    <m/>
    <n v="1592"/>
    <m/>
    <x v="2011"/>
    <n v="1592"/>
    <n v="4.273179292190699"/>
    <n v="0.88287004239389666"/>
    <n v="9.1771356783919593"/>
    <n v="1.8960632380306111"/>
    <n v="4.8400999999999996"/>
    <s v="4-4,99 lei"/>
    <n v="4"/>
    <s v="0-0,99 euro"/>
    <n v="0"/>
  </r>
  <r>
    <n v="3177"/>
    <x v="32"/>
    <s v="COMUNA URZICENI"/>
    <x v="0"/>
    <n v="1"/>
    <m/>
    <s v="X"/>
    <s v="X"/>
    <n v="0"/>
    <n v="0"/>
    <n v="0"/>
    <n v="0"/>
    <n v="0"/>
    <n v="1256"/>
    <m/>
    <n v="752"/>
    <m/>
    <x v="880"/>
    <n v="752"/>
    <n v="0"/>
    <n v="0"/>
    <n v="0"/>
    <n v="0"/>
    <n v="4.8400999999999996"/>
    <s v="0-0,99 lei"/>
    <n v="0"/>
    <s v="0-0,99 euro"/>
    <n v="0"/>
  </r>
  <r>
    <n v="3178"/>
    <x v="32"/>
    <s v="COMUNA VALEA VINULUI"/>
    <x v="0"/>
    <n v="1"/>
    <m/>
    <s v="X"/>
    <s v="X"/>
    <n v="3400"/>
    <n v="4248"/>
    <n v="0"/>
    <n v="7648"/>
    <n v="1580.1326418875644"/>
    <n v="1605"/>
    <m/>
    <n v="1017"/>
    <m/>
    <x v="2012"/>
    <n v="1017"/>
    <n v="4.7651090342679128"/>
    <n v="0.98450631893306195"/>
    <n v="7.5201573254670597"/>
    <n v="1.5537194118855107"/>
    <n v="4.8400999999999996"/>
    <s v="4-4,99 lei"/>
    <n v="4"/>
    <s v="0-0,99 euro"/>
    <n v="0"/>
  </r>
  <r>
    <n v="3179"/>
    <x v="32"/>
    <s v="COMUNA VAMA"/>
    <x v="0"/>
    <n v="1"/>
    <m/>
    <s v="X"/>
    <s v="X"/>
    <n v="3748"/>
    <n v="2221"/>
    <n v="0"/>
    <n v="5969"/>
    <n v="1233.2389826656474"/>
    <n v="3342"/>
    <m/>
    <n v="1296"/>
    <m/>
    <x v="72"/>
    <n v="1296"/>
    <n v="1.7860562537402753"/>
    <n v="0.36901226291611233"/>
    <n v="4.6057098765432096"/>
    <n v="0.95157328909386374"/>
    <n v="4.8400999999999996"/>
    <s v="1-1,99 lei"/>
    <n v="1"/>
    <s v="0-0,99 euro"/>
    <n v="0"/>
  </r>
  <r>
    <n v="3180"/>
    <x v="32"/>
    <s v="COMUNA VETIȘ"/>
    <x v="0"/>
    <n v="1"/>
    <m/>
    <s v="X"/>
    <s v="X"/>
    <n v="3600"/>
    <n v="21564.07"/>
    <n v="0"/>
    <n v="25164.07"/>
    <n v="5199.0805975083167"/>
    <n v="4462"/>
    <m/>
    <n v="1995"/>
    <m/>
    <x v="2013"/>
    <n v="1995"/>
    <n v="5.6396391752577317"/>
    <n v="1.1651906314451628"/>
    <n v="12.613568922305765"/>
    <n v="2.6060554373475271"/>
    <n v="4.8400999999999996"/>
    <s v="5-5,99 lei"/>
    <n v="5"/>
    <s v="1-1,99 euro"/>
    <n v="1"/>
  </r>
  <r>
    <n v="3181"/>
    <x v="32"/>
    <s v="COMUNA VIILE SATU MARE"/>
    <x v="0"/>
    <n v="1"/>
    <m/>
    <s v="X"/>
    <s v="X"/>
    <n v="5900"/>
    <n v="2000"/>
    <n v="0"/>
    <n v="7900"/>
    <n v="1632.1976818660773"/>
    <n v="3041"/>
    <m/>
    <n v="1915"/>
    <m/>
    <x v="641"/>
    <n v="1915"/>
    <n v="2.5978296612956266"/>
    <n v="0.53673057608223529"/>
    <n v="4.1253263707571799"/>
    <n v="0.85232254927732498"/>
    <n v="4.8400999999999996"/>
    <s v="2-2,99 lei"/>
    <n v="2"/>
    <s v="0-0,99 euro"/>
    <n v="0"/>
  </r>
  <r>
    <n v="3118"/>
    <x v="32"/>
    <s v="MUNICIPIUL CAREI"/>
    <x v="0"/>
    <n v="1"/>
    <m/>
    <s v="X"/>
    <s v="X"/>
    <n v="12430"/>
    <n v="8233.36"/>
    <n v="0"/>
    <n v="20663.36"/>
    <n v="4269.201049565092"/>
    <n v="20512"/>
    <m/>
    <n v="7029"/>
    <m/>
    <x v="2014"/>
    <n v="7029"/>
    <n v="1.0073790951638066"/>
    <n v="0.20813187644135589"/>
    <n v="2.9397296912789872"/>
    <n v="0.60736961866056227"/>
    <n v="4.8400999999999996"/>
    <s v="1-1,99 lei"/>
    <n v="1"/>
    <s v="0-0,99 euro"/>
    <n v="0"/>
  </r>
  <r>
    <n v="3117"/>
    <x v="32"/>
    <s v="MUNICIPIUL SATU MARE"/>
    <x v="0"/>
    <n v="1"/>
    <m/>
    <s v="X"/>
    <s v="X"/>
    <n v="43800"/>
    <n v="110980"/>
    <n v="0"/>
    <n v="154780"/>
    <n v="31978.678126484992"/>
    <n v="100040"/>
    <m/>
    <n v="36860"/>
    <m/>
    <x v="2015"/>
    <n v="36860"/>
    <n v="1.5471811275489804"/>
    <n v="0.31965891769777083"/>
    <n v="4.199131850244167"/>
    <n v="0.86757130023019513"/>
    <n v="4.8400999999999996"/>
    <s v="1-1,99 lei"/>
    <n v="1"/>
    <s v="0-0,99 euro"/>
    <n v="0"/>
  </r>
  <r>
    <n v="3119"/>
    <x v="32"/>
    <s v="ORAȘUL ARDUD"/>
    <x v="0"/>
    <n v="1"/>
    <m/>
    <s v="X"/>
    <s v="X"/>
    <n v="0"/>
    <n v="8592.18"/>
    <n v="0"/>
    <n v="8592.18"/>
    <n v="1775.2071238197559"/>
    <n v="5828"/>
    <m/>
    <n v="2555"/>
    <m/>
    <x v="2016"/>
    <n v="2555"/>
    <n v="1.4742930679478381"/>
    <n v="0.30459971239185929"/>
    <n v="3.3628884540117419"/>
    <n v="0.69479730873571655"/>
    <n v="4.8400999999999996"/>
    <s v="1-1,99 lei"/>
    <n v="1"/>
    <s v="0-0,99 euro"/>
    <n v="0"/>
  </r>
  <r>
    <n v="3120"/>
    <x v="32"/>
    <s v="ORAȘUL LIVADA"/>
    <x v="0"/>
    <n v="1"/>
    <m/>
    <s v="X"/>
    <s v="X"/>
    <n v="1200"/>
    <n v="17074.18"/>
    <n v="0"/>
    <n v="18274.18"/>
    <n v="3775.5790169624597"/>
    <n v="5715"/>
    <m/>
    <n v="2618"/>
    <m/>
    <x v="2017"/>
    <n v="2618"/>
    <n v="3.1975818022747156"/>
    <n v="0.66064374749999299"/>
    <n v="6.9802062643239111"/>
    <n v="1.4421615801995644"/>
    <n v="4.8400999999999996"/>
    <s v="3-3,99 lei"/>
    <n v="3"/>
    <s v="0-0,99 euro"/>
    <n v="0"/>
  </r>
  <r>
    <n v="3121"/>
    <x v="32"/>
    <s v="ORAȘUL NEGREȘTI-OAȘ"/>
    <x v="0"/>
    <n v="1"/>
    <m/>
    <s v="X"/>
    <s v="X"/>
    <n v="9450"/>
    <n v="31113.5"/>
    <n v="0"/>
    <n v="40563.5"/>
    <n v="8380.7152744778014"/>
    <n v="13956"/>
    <m/>
    <n v="4832"/>
    <m/>
    <x v="2018"/>
    <n v="4832"/>
    <n v="2.9065276583548294"/>
    <n v="0.60050983623372034"/>
    <n v="8.394764072847682"/>
    <n v="1.7344195518372933"/>
    <n v="4.8400999999999996"/>
    <s v="2-2,99 lei"/>
    <n v="2"/>
    <s v="0-0,99 euro"/>
    <n v="0"/>
  </r>
  <r>
    <n v="3122"/>
    <x v="32"/>
    <s v="ORAȘUL TĂȘNAD"/>
    <x v="0"/>
    <n v="1"/>
    <m/>
    <s v="X"/>
    <s v="X"/>
    <n v="3200"/>
    <n v="9873"/>
    <n v="0"/>
    <n v="13073"/>
    <n v="2700.977252536105"/>
    <n v="7564"/>
    <m/>
    <n v="4249"/>
    <m/>
    <x v="2019"/>
    <n v="4249"/>
    <n v="1.7283183500793231"/>
    <n v="0.35708319044633857"/>
    <n v="3.0767239350435398"/>
    <n v="0.63567362968606844"/>
    <n v="4.8400999999999996"/>
    <s v="1-1,99 lei"/>
    <n v="1"/>
    <s v="0-0,99 euro"/>
    <n v="0"/>
  </r>
  <r>
    <m/>
    <x v="33"/>
    <s v="A JUDEȚ"/>
    <x v="0"/>
    <m/>
    <m/>
    <m/>
    <m/>
    <n v="0"/>
    <n v="11155"/>
    <n v="0"/>
    <n v="11155"/>
    <n v="2304.7044482552014"/>
    <m/>
    <m/>
    <m/>
    <m/>
    <x v="0"/>
    <n v="0"/>
    <m/>
    <m/>
    <m/>
    <m/>
    <n v="4.8400999999999996"/>
    <m/>
    <m/>
    <m/>
    <m/>
  </r>
  <r>
    <n v="2943"/>
    <x v="33"/>
    <s v="COMUNA AGRIJ"/>
    <x v="0"/>
    <n v="1"/>
    <m/>
    <s v="X"/>
    <s v="X"/>
    <n v="2766"/>
    <n v="1839"/>
    <n v="0"/>
    <n v="4605"/>
    <n v="951.42662341687162"/>
    <n v="1091"/>
    <m/>
    <n v="776"/>
    <m/>
    <x v="1823"/>
    <n v="776"/>
    <n v="4.22089825847846"/>
    <n v="0.87206839909887413"/>
    <n v="5.9342783505154637"/>
    <n v="1.226065236361948"/>
    <n v="4.8400999999999996"/>
    <s v="4-4,99 lei"/>
    <n v="4"/>
    <s v="0-0,99 euro"/>
    <n v="0"/>
  </r>
  <r>
    <n v="2944"/>
    <x v="33"/>
    <s v="COMUNA ALMAŞU"/>
    <x v="0"/>
    <n v="1"/>
    <m/>
    <s v="X"/>
    <s v="X"/>
    <n v="0"/>
    <n v="2987.12"/>
    <n v="0"/>
    <n v="2987.12"/>
    <n v="617.16080246275908"/>
    <n v="1656"/>
    <m/>
    <n v="1212"/>
    <m/>
    <x v="2020"/>
    <n v="1212"/>
    <n v="1.8038164251207729"/>
    <n v="0.37268164399925063"/>
    <n v="2.4646204620462044"/>
    <n v="0.50920858289006521"/>
    <n v="4.8400999999999996"/>
    <s v="1-1,99 lei"/>
    <n v="1"/>
    <s v="0-0,99 euro"/>
    <n v="0"/>
  </r>
  <r>
    <n v="2945"/>
    <x v="33"/>
    <s v="COMUNA BĂBENI"/>
    <x v="0"/>
    <n v="1"/>
    <m/>
    <s v="X"/>
    <s v="X"/>
    <n v="16000"/>
    <n v="5000"/>
    <n v="0"/>
    <n v="21000"/>
    <n v="4338.7533315427372"/>
    <n v="1342"/>
    <m/>
    <n v="1278"/>
    <m/>
    <x v="2021"/>
    <n v="1278"/>
    <n v="15.648286140089418"/>
    <n v="3.2330501725355716"/>
    <n v="16.431924882629108"/>
    <n v="3.3949556584841449"/>
    <n v="4.8400999999999996"/>
    <s v="15-15,99 lei"/>
    <n v="15"/>
    <s v="3-3,99 euro"/>
    <n v="3"/>
  </r>
  <r>
    <n v="2946"/>
    <x v="33"/>
    <s v="COMUNA BĂLAN"/>
    <x v="0"/>
    <n v="1"/>
    <m/>
    <s v="X"/>
    <s v="X"/>
    <n v="0"/>
    <n v="5083.9799999999996"/>
    <n v="0"/>
    <n v="5083.9799999999996"/>
    <n v="1050.3873886903164"/>
    <n v="3061"/>
    <m/>
    <n v="2261"/>
    <m/>
    <x v="2022"/>
    <n v="2261"/>
    <n v="1.660888598497223"/>
    <n v="0.34315171143100831"/>
    <n v="2.2485537372843871"/>
    <n v="0.46456761994264323"/>
    <n v="4.8400999999999996"/>
    <s v="1-1,99 lei"/>
    <n v="1"/>
    <s v="0-0,99 euro"/>
    <n v="0"/>
  </r>
  <r>
    <n v="2947"/>
    <x v="33"/>
    <s v="COMUNA BĂNIŞOR"/>
    <x v="0"/>
    <n v="1"/>
    <m/>
    <s v="X"/>
    <s v="X"/>
    <n v="1500"/>
    <n v="1431.46"/>
    <n v="0"/>
    <n v="2931.46"/>
    <n v="605.66104006115586"/>
    <n v="1631"/>
    <m/>
    <n v="1047"/>
    <m/>
    <x v="2023"/>
    <n v="1047"/>
    <n v="1.7973390557939914"/>
    <n v="0.37134337220181229"/>
    <n v="2.7998662846227318"/>
    <n v="0.57847281763243152"/>
    <n v="4.8400999999999996"/>
    <s v="1-1,99 lei"/>
    <n v="1"/>
    <s v="0-0,99 euro"/>
    <n v="0"/>
  </r>
  <r>
    <n v="2948"/>
    <x v="33"/>
    <s v="COMUNA BENESAT"/>
    <x v="0"/>
    <n v="1"/>
    <m/>
    <s v="X"/>
    <s v="X"/>
    <n v="83"/>
    <n v="3864.76"/>
    <n v="0"/>
    <n v="3947.76"/>
    <n v="815.63604057767418"/>
    <n v="1212"/>
    <m/>
    <n v="891"/>
    <m/>
    <x v="2024"/>
    <n v="891"/>
    <n v="3.2572277227722775"/>
    <n v="0.67296703017959913"/>
    <n v="4.4307070707070713"/>
    <n v="0.9154164316247746"/>
    <n v="4.8400999999999996"/>
    <s v="3-3,99 lei"/>
    <n v="3"/>
    <s v="0-0,99 euro"/>
    <n v="0"/>
  </r>
  <r>
    <n v="2949"/>
    <x v="33"/>
    <s v="COMUNA BOBOTA"/>
    <x v="0"/>
    <n v="1"/>
    <m/>
    <s v="X"/>
    <s v="X"/>
    <n v="0"/>
    <n v="5567.5"/>
    <n v="0"/>
    <n v="5567.5"/>
    <n v="1150.2861511125805"/>
    <n v="3015"/>
    <m/>
    <n v="1666"/>
    <m/>
    <x v="912"/>
    <n v="1666"/>
    <n v="1.8466003316749586"/>
    <n v="0.38152111148012618"/>
    <n v="3.3418367346938775"/>
    <n v="0.69044786981547446"/>
    <n v="4.8400999999999996"/>
    <s v="1-1,99 lei"/>
    <n v="1"/>
    <s v="0-0,99 euro"/>
    <n v="0"/>
  </r>
  <r>
    <n v="2950"/>
    <x v="33"/>
    <s v="COMUNA BOCŞA"/>
    <x v="0"/>
    <n v="1"/>
    <m/>
    <s v="X"/>
    <s v="X"/>
    <n v="800"/>
    <n v="1786.36"/>
    <n v="0"/>
    <n v="2586.3599999999997"/>
    <n v="534.36086031280342"/>
    <n v="2739"/>
    <m/>
    <n v="1750"/>
    <m/>
    <x v="2025"/>
    <n v="1750"/>
    <n v="0.94427163198247521"/>
    <n v="0.195093413768822"/>
    <n v="1.4779199999999999"/>
    <n v="0.30534906303588766"/>
    <n v="4.8400999999999996"/>
    <s v="0-0,99 lei"/>
    <n v="0"/>
    <s v="0-0,99 euro"/>
    <n v="0"/>
  </r>
  <r>
    <n v="2951"/>
    <x v="33"/>
    <s v="COMUNA BOGHIŞ"/>
    <x v="0"/>
    <n v="1"/>
    <m/>
    <s v="X"/>
    <s v="X"/>
    <n v="0"/>
    <n v="243"/>
    <n v="0"/>
    <n v="243"/>
    <n v="50.205574264994532"/>
    <n v="1472"/>
    <m/>
    <n v="838"/>
    <m/>
    <x v="985"/>
    <n v="838"/>
    <n v="0.16508152173913043"/>
    <n v="3.4107047734371287E-2"/>
    <n v="0.28997613365155134"/>
    <n v="5.9911186473740489E-2"/>
    <n v="4.8400999999999996"/>
    <s v="0-0,99 lei"/>
    <n v="0"/>
    <s v="0-0,99 euro"/>
    <n v="0"/>
  </r>
  <r>
    <n v="2952"/>
    <x v="33"/>
    <s v="COMUNA BUCIUMI"/>
    <x v="0"/>
    <n v="1"/>
    <m/>
    <s v="X"/>
    <s v="X"/>
    <n v="4936"/>
    <n v="4859.0600000000004"/>
    <n v="0"/>
    <n v="9795.0600000000013"/>
    <n v="2023.7309146505243"/>
    <n v="1956"/>
    <m/>
    <n v="1486"/>
    <m/>
    <x v="932"/>
    <n v="1486"/>
    <n v="5.0076993865030683"/>
    <n v="1.0346272569787955"/>
    <n v="6.5915612382234192"/>
    <n v="1.3618646801147538"/>
    <n v="4.8400999999999996"/>
    <s v="5-5,99 lei"/>
    <n v="5"/>
    <s v="1-1,99 euro"/>
    <n v="1"/>
  </r>
  <r>
    <n v="2953"/>
    <x v="33"/>
    <s v="COMUNA CAMĂR"/>
    <x v="0"/>
    <n v="1"/>
    <m/>
    <s v="X"/>
    <s v="X"/>
    <n v="0"/>
    <n v="116"/>
    <n v="0"/>
    <n v="116"/>
    <n v="23.966446974236071"/>
    <n v="1325"/>
    <m/>
    <n v="723"/>
    <m/>
    <x v="2026"/>
    <n v="723"/>
    <n v="8.7547169811320755E-2"/>
    <n v="1.8087884508857413E-2"/>
    <n v="0.16044260027662519"/>
    <n v="3.3148612689123197E-2"/>
    <n v="4.8400999999999996"/>
    <s v="0-0,99 lei"/>
    <n v="0"/>
    <s v="0-0,99 euro"/>
    <n v="0"/>
  </r>
  <r>
    <n v="2954"/>
    <x v="33"/>
    <s v="COMUNA CARASTELEC"/>
    <x v="0"/>
    <n v="1"/>
    <m/>
    <s v="X"/>
    <s v="X"/>
    <n v="550"/>
    <n v="3550"/>
    <n v="0"/>
    <n v="4100"/>
    <n v="847.0899361583439"/>
    <n v="841"/>
    <m/>
    <n v="529"/>
    <m/>
    <x v="1635"/>
    <n v="529"/>
    <n v="4.8751486325802613"/>
    <n v="1.0072413033987442"/>
    <n v="7.7504725897920608"/>
    <n v="1.6013042271424269"/>
    <n v="4.8400999999999996"/>
    <s v="4-4,99 lei"/>
    <n v="4"/>
    <s v="1-1,99 euro"/>
    <n v="1"/>
  </r>
  <r>
    <n v="2955"/>
    <x v="33"/>
    <s v="COMUNA CHIEŞD"/>
    <x v="0"/>
    <n v="1"/>
    <m/>
    <s v="X"/>
    <s v="X"/>
    <n v="1200"/>
    <n v="2863"/>
    <n v="0"/>
    <n v="4063"/>
    <n v="839.44546600276863"/>
    <n v="1947"/>
    <m/>
    <n v="995"/>
    <m/>
    <x v="1417"/>
    <n v="995"/>
    <n v="2.0868002054442734"/>
    <n v="0.43114815922073374"/>
    <n v="4.0834170854271354"/>
    <n v="0.84366378492740568"/>
    <n v="4.8400999999999996"/>
    <s v="2-2,99 lei"/>
    <n v="2"/>
    <s v="0-0,99 euro"/>
    <n v="0"/>
  </r>
  <r>
    <n v="2956"/>
    <x v="33"/>
    <s v="COMUNA CIZER"/>
    <x v="0"/>
    <n v="1"/>
    <m/>
    <s v="X"/>
    <s v="X"/>
    <n v="1000"/>
    <n v="6619.88"/>
    <n v="0"/>
    <n v="7619.88"/>
    <n v="1574.3228445693271"/>
    <n v="1801"/>
    <m/>
    <n v="1246"/>
    <m/>
    <x v="199"/>
    <n v="1246"/>
    <n v="4.2309161576901726"/>
    <n v="0.87413817022172524"/>
    <n v="6.1154735152487962"/>
    <n v="1.2635014803927185"/>
    <n v="4.8400999999999996"/>
    <s v="4-4,99 lei"/>
    <n v="4"/>
    <s v="0-0,99 euro"/>
    <n v="0"/>
  </r>
  <r>
    <n v="2957"/>
    <x v="33"/>
    <s v="COMUNA COŞEIU"/>
    <x v="0"/>
    <n v="1"/>
    <m/>
    <s v="X"/>
    <s v="X"/>
    <n v="0"/>
    <n v="0"/>
    <n v="0"/>
    <n v="0"/>
    <n v="0"/>
    <n v="977"/>
    <m/>
    <n v="838"/>
    <m/>
    <x v="2027"/>
    <n v="838"/>
    <n v="0"/>
    <n v="0"/>
    <n v="0"/>
    <n v="0"/>
    <n v="4.8400999999999996"/>
    <s v="0-0,99 lei"/>
    <n v="0"/>
    <s v="0-0,99 euro"/>
    <n v="0"/>
  </r>
  <r>
    <n v="2958"/>
    <x v="33"/>
    <s v="COMUNA CRASNA"/>
    <x v="0"/>
    <n v="1"/>
    <m/>
    <s v="X"/>
    <s v="X"/>
    <n v="6000"/>
    <n v="5000"/>
    <n v="0"/>
    <n v="11000"/>
    <n v="2272.680316522386"/>
    <n v="5284"/>
    <m/>
    <n v="2896"/>
    <m/>
    <x v="837"/>
    <n v="2896"/>
    <n v="2.0817562452687359"/>
    <n v="0.43010604021998222"/>
    <n v="3.798342541436464"/>
    <n v="0.78476530266656974"/>
    <n v="4.8400999999999996"/>
    <s v="2-2,99 lei"/>
    <n v="2"/>
    <s v="0-0,99 euro"/>
    <n v="0"/>
  </r>
  <r>
    <n v="2959"/>
    <x v="33"/>
    <s v="COMUNA CREACA"/>
    <x v="0"/>
    <n v="1"/>
    <m/>
    <s v="X"/>
    <s v="X"/>
    <n v="2645"/>
    <n v="11902"/>
    <n v="0"/>
    <n v="14547"/>
    <n v="3005.5164149501047"/>
    <n v="2236"/>
    <m/>
    <n v="1200"/>
    <m/>
    <x v="2028"/>
    <n v="1200"/>
    <n v="6.5058139534883717"/>
    <n v="1.3441486650045191"/>
    <n v="12.1225"/>
    <n v="2.5045970124584205"/>
    <n v="4.8400999999999996"/>
    <s v="6-6,99 lei"/>
    <n v="6"/>
    <s v="1-1,99 euro"/>
    <n v="1"/>
  </r>
  <r>
    <n v="2960"/>
    <x v="33"/>
    <s v="COMUNA CRISTOLŢ"/>
    <x v="0"/>
    <n v="1"/>
    <m/>
    <s v="X"/>
    <s v="X"/>
    <n v="0"/>
    <n v="0"/>
    <n v="0"/>
    <n v="0"/>
    <n v="0"/>
    <n v="1030"/>
    <m/>
    <n v="792"/>
    <m/>
    <x v="945"/>
    <n v="792"/>
    <n v="0"/>
    <n v="0"/>
    <n v="0"/>
    <n v="0"/>
    <n v="4.8400999999999996"/>
    <s v="0-0,99 lei"/>
    <n v="0"/>
    <s v="0-0,99 euro"/>
    <n v="0"/>
  </r>
  <r>
    <n v="2961"/>
    <x v="33"/>
    <s v="COMUNA CRIŞENI"/>
    <x v="0"/>
    <n v="1"/>
    <m/>
    <s v="X"/>
    <s v="X"/>
    <n v="100950"/>
    <n v="10095"/>
    <n v="0"/>
    <n v="111045"/>
    <n v="22942.707795293489"/>
    <n v="2623"/>
    <m/>
    <n v="1666"/>
    <m/>
    <x v="2029"/>
    <n v="1666"/>
    <n v="42.335112466641249"/>
    <n v="8.7467433455179133"/>
    <n v="66.653661464585838"/>
    <n v="13.771133130428264"/>
    <n v="4.8400999999999996"/>
    <s v="42-42,99 lei"/>
    <n v="42"/>
    <s v="8-8,99 euro"/>
    <n v="8"/>
  </r>
  <r>
    <n v="2962"/>
    <x v="33"/>
    <s v="COMUNA CUZĂPLAC"/>
    <x v="0"/>
    <n v="1"/>
    <m/>
    <s v="X"/>
    <s v="X"/>
    <n v="3000"/>
    <n v="25868"/>
    <n v="0"/>
    <n v="28868"/>
    <n v="5964.3395797607491"/>
    <n v="1271"/>
    <m/>
    <n v="822"/>
    <m/>
    <x v="2030"/>
    <n v="822"/>
    <n v="22.712824547600313"/>
    <n v="4.6926353892688821"/>
    <n v="35.119221411192214"/>
    <n v="7.2558875666189158"/>
    <n v="4.8400999999999996"/>
    <s v="22-22,99 lei"/>
    <n v="22"/>
    <s v="4-4,99 euro"/>
    <n v="4"/>
  </r>
  <r>
    <n v="2963"/>
    <x v="33"/>
    <s v="COMUNA DOBRIN"/>
    <x v="0"/>
    <n v="1"/>
    <m/>
    <s v="X"/>
    <s v="X"/>
    <n v="0"/>
    <n v="1953"/>
    <n v="0"/>
    <n v="1953"/>
    <n v="403.50405983347457"/>
    <n v="1353"/>
    <m/>
    <n v="687"/>
    <m/>
    <x v="2031"/>
    <n v="687"/>
    <n v="1.4434589800443458"/>
    <n v="0.29822916469584226"/>
    <n v="2.8427947598253276"/>
    <n v="0.58734215405163692"/>
    <n v="4.8400999999999996"/>
    <s v="1-1,99 lei"/>
    <n v="1"/>
    <s v="0-0,99 euro"/>
    <n v="0"/>
  </r>
  <r>
    <n v="2964"/>
    <x v="33"/>
    <s v="COMUNA DRAGU"/>
    <x v="0"/>
    <n v="1"/>
    <m/>
    <s v="X"/>
    <s v="X"/>
    <n v="2400"/>
    <n v="5000"/>
    <n v="0"/>
    <n v="7400"/>
    <n v="1528.8940311150598"/>
    <n v="903"/>
    <m/>
    <n v="900"/>
    <m/>
    <x v="2032"/>
    <n v="900"/>
    <n v="8.1949058693244741"/>
    <n v="1.6931273877243187"/>
    <n v="8.2222222222222214"/>
    <n v="1.6987711456833998"/>
    <n v="4.8400999999999996"/>
    <s v="8-8,99 lei"/>
    <n v="1"/>
    <s v="1-1,99 euro"/>
    <n v="1"/>
  </r>
  <r>
    <n v="2965"/>
    <x v="33"/>
    <s v="COMUNA FILDU DE JOS"/>
    <x v="0"/>
    <n v="1"/>
    <m/>
    <s v="X"/>
    <s v="X"/>
    <n v="1200"/>
    <n v="0"/>
    <n v="0"/>
    <n v="1200"/>
    <n v="247.92876180244212"/>
    <n v="1028"/>
    <m/>
    <n v="782"/>
    <m/>
    <x v="2033"/>
    <n v="782"/>
    <n v="1.1673151750972763"/>
    <n v="0.24117583832922385"/>
    <n v="1.5345268542199488"/>
    <n v="0.31704445243279045"/>
    <n v="4.8400999999999996"/>
    <s v="1-1,99 lei"/>
    <n v="1"/>
    <s v="0-0,99 euro"/>
    <n v="0"/>
  </r>
  <r>
    <n v="2966"/>
    <x v="33"/>
    <s v="COMUNA GÎLGĂU"/>
    <x v="0"/>
    <n v="1"/>
    <m/>
    <s v="X"/>
    <s v="X"/>
    <n v="3200"/>
    <n v="11304"/>
    <n v="0"/>
    <n v="14504"/>
    <n v="2996.6323009855168"/>
    <n v="1864"/>
    <m/>
    <n v="1359"/>
    <m/>
    <x v="647"/>
    <n v="1359"/>
    <n v="7.7811158798283264"/>
    <n v="1.6076353546059641"/>
    <n v="10.672553348050037"/>
    <n v="2.2050274473771281"/>
    <n v="4.8400999999999996"/>
    <s v="7-7,99 lei"/>
    <n v="7"/>
    <s v="1-1,99 euro"/>
    <n v="1"/>
  </r>
  <r>
    <n v="2967"/>
    <x v="33"/>
    <s v="COMUNA GÎRBOU"/>
    <x v="0"/>
    <n v="1"/>
    <m/>
    <s v="X"/>
    <s v="X"/>
    <n v="3900"/>
    <n v="0"/>
    <n v="0"/>
    <n v="3900"/>
    <n v="805.76847585793689"/>
    <n v="1559"/>
    <m/>
    <n v="958"/>
    <m/>
    <x v="2034"/>
    <n v="958"/>
    <n v="2.5016035920461834"/>
    <n v="0.51684956758045986"/>
    <n v="4.0709812108559502"/>
    <n v="0.84109444244043519"/>
    <n v="4.8400999999999996"/>
    <s v="2-2,99 lei"/>
    <n v="2"/>
    <s v="0-0,99 euro"/>
    <n v="0"/>
  </r>
  <r>
    <n v="2968"/>
    <x v="33"/>
    <s v="COMUNA HALMĂŞD"/>
    <x v="0"/>
    <n v="1"/>
    <m/>
    <s v="X"/>
    <s v="X"/>
    <n v="4200"/>
    <n v="1525.29"/>
    <n v="0"/>
    <n v="5725.29"/>
    <n v="1182.8867172165865"/>
    <n v="1864"/>
    <m/>
    <n v="1098"/>
    <m/>
    <x v="647"/>
    <n v="1098"/>
    <n v="3.0715075107296137"/>
    <n v="0.63459587833507858"/>
    <n v="5.2142896174863385"/>
    <n v="1.0773103071189312"/>
    <n v="4.8400999999999996"/>
    <s v="3-3,99 lei"/>
    <n v="3"/>
    <s v="0-0,99 euro"/>
    <n v="0"/>
  </r>
  <r>
    <n v="2969"/>
    <x v="33"/>
    <s v="COMUNA HERECLEAN"/>
    <x v="0"/>
    <n v="1"/>
    <m/>
    <s v="X"/>
    <s v="X"/>
    <n v="4000"/>
    <n v="6035.49"/>
    <n v="0"/>
    <n v="10035.49"/>
    <n v="2073.4055081506581"/>
    <n v="3232"/>
    <m/>
    <n v="2032"/>
    <m/>
    <x v="2035"/>
    <n v="2032"/>
    <n v="3.1050402227722773"/>
    <n v="0.64152398148225809"/>
    <n v="4.9387253937007873"/>
    <n v="1.0203767264520955"/>
    <n v="4.8400999999999996"/>
    <s v="3-3,99 lei"/>
    <n v="3"/>
    <s v="0-0,99 euro"/>
    <n v="0"/>
  </r>
  <r>
    <n v="2970"/>
    <x v="33"/>
    <s v="COMUNA HIDA"/>
    <x v="0"/>
    <n v="1"/>
    <m/>
    <s v="X"/>
    <s v="X"/>
    <n v="1123"/>
    <n v="9213.58"/>
    <n v="0"/>
    <n v="10336.58"/>
    <n v="2135.6129005599059"/>
    <n v="2102"/>
    <m/>
    <n v="1141"/>
    <m/>
    <x v="536"/>
    <n v="1141"/>
    <n v="4.9174976213130348"/>
    <n v="1.0159909136821628"/>
    <n v="9.0592287467134085"/>
    <n v="1.8717028050481208"/>
    <n v="4.8400999999999996"/>
    <s v="4-4,99 lei"/>
    <n v="4"/>
    <s v="1-1,99 euro"/>
    <n v="1"/>
  </r>
  <r>
    <n v="2971"/>
    <x v="33"/>
    <s v="COMUNA HOROATU CRASNEI"/>
    <x v="0"/>
    <n v="1"/>
    <m/>
    <s v="X"/>
    <s v="X"/>
    <n v="0"/>
    <n v="23180"/>
    <n v="0"/>
    <n v="23180"/>
    <n v="4789.1572488171732"/>
    <n v="2036"/>
    <m/>
    <n v="1420"/>
    <m/>
    <x v="2036"/>
    <n v="1420"/>
    <n v="11.385068762278978"/>
    <n v="2.3522383343895741"/>
    <n v="16.323943661971832"/>
    <n v="3.3726459498712487"/>
    <n v="4.8400999999999996"/>
    <s v="11-11,99 lei"/>
    <n v="11"/>
    <s v="2-2,99 euro"/>
    <n v="2"/>
  </r>
  <r>
    <n v="2972"/>
    <x v="33"/>
    <s v="COMUNA ILEANDA"/>
    <x v="0"/>
    <n v="1"/>
    <m/>
    <s v="X"/>
    <s v="X"/>
    <n v="600"/>
    <n v="11497.32"/>
    <n v="0"/>
    <n v="12097.32"/>
    <n v="2499.3946406065993"/>
    <n v="1843"/>
    <m/>
    <n v="1457"/>
    <m/>
    <x v="2037"/>
    <n v="1457"/>
    <n v="6.5639283776451434"/>
    <n v="1.3561555293578944"/>
    <n v="8.30289636238847"/>
    <n v="1.715439012084145"/>
    <n v="4.8400999999999996"/>
    <s v="6-6,99 lei"/>
    <n v="6"/>
    <s v="1-1,99 euro"/>
    <n v="1"/>
  </r>
  <r>
    <n v="2973"/>
    <x v="33"/>
    <s v="COMUNA IP"/>
    <x v="0"/>
    <n v="1"/>
    <m/>
    <s v="X"/>
    <s v="X"/>
    <n v="11000"/>
    <n v="1300"/>
    <n v="0"/>
    <n v="12300"/>
    <n v="2541.2698084750318"/>
    <n v="3009"/>
    <m/>
    <n v="1432"/>
    <m/>
    <x v="487"/>
    <n v="1432"/>
    <n v="4.0877367896311068"/>
    <n v="0.84455626735627509"/>
    <n v="8.589385474860336"/>
    <n v="1.7746297545216703"/>
    <n v="4.8400999999999996"/>
    <s v="4-4,99 lei"/>
    <n v="4"/>
    <s v="0-0,99 euro"/>
    <n v="0"/>
  </r>
  <r>
    <n v="2974"/>
    <x v="33"/>
    <s v="COMUNA LETCA"/>
    <x v="0"/>
    <n v="1"/>
    <m/>
    <s v="X"/>
    <s v="X"/>
    <n v="0"/>
    <n v="7919.08"/>
    <n v="0"/>
    <n v="7919.08"/>
    <n v="1636.1397491787361"/>
    <n v="1433"/>
    <m/>
    <n v="1153"/>
    <m/>
    <x v="628"/>
    <n v="1153"/>
    <n v="5.5262247034194001"/>
    <n v="1.1417583734673664"/>
    <n v="6.8682393755420641"/>
    <n v="1.4190284034507685"/>
    <n v="4.8400999999999996"/>
    <s v="5-5,99 lei"/>
    <n v="5"/>
    <s v="1-1,99 euro"/>
    <n v="1"/>
  </r>
  <r>
    <n v="2975"/>
    <x v="33"/>
    <s v="COMUNA LOZNA"/>
    <x v="0"/>
    <n v="1"/>
    <m/>
    <s v="X"/>
    <s v="X"/>
    <n v="6400"/>
    <n v="6236.05"/>
    <n v="0"/>
    <n v="12636.05"/>
    <n v="2610.7001921447904"/>
    <n v="759"/>
    <m/>
    <n v="672"/>
    <m/>
    <x v="2038"/>
    <n v="672"/>
    <n v="16.648287220026351"/>
    <n v="3.4396576971604618"/>
    <n v="18.803645833333331"/>
    <n v="3.8849705240249857"/>
    <n v="4.8400999999999996"/>
    <s v="16-16,99 lei"/>
    <n v="16"/>
    <s v="3-3,99 euro"/>
    <n v="3"/>
  </r>
  <r>
    <n v="2976"/>
    <x v="33"/>
    <s v="COMUNA MARCA"/>
    <x v="0"/>
    <n v="1"/>
    <m/>
    <s v="X"/>
    <s v="X"/>
    <n v="1200"/>
    <n v="4881.37"/>
    <n v="0"/>
    <n v="6081.37"/>
    <n v="1256.4554451354311"/>
    <n v="2096"/>
    <m/>
    <n v="1187"/>
    <m/>
    <x v="1078"/>
    <n v="1187"/>
    <n v="2.9014169847328244"/>
    <n v="0.59945393374782019"/>
    <n v="5.1233108677337826"/>
    <n v="1.0585134331385266"/>
    <n v="4.8400999999999996"/>
    <s v="2-2,99 lei"/>
    <n v="2"/>
    <s v="0-0,99 euro"/>
    <n v="0"/>
  </r>
  <r>
    <n v="2977"/>
    <x v="33"/>
    <s v="COMUNA MĂERIŞTE"/>
    <x v="0"/>
    <n v="1"/>
    <m/>
    <s v="X"/>
    <s v="X"/>
    <n v="3000"/>
    <n v="4213"/>
    <n v="0"/>
    <n v="7213"/>
    <n v="1490.2584657341793"/>
    <n v="2420"/>
    <m/>
    <n v="1486"/>
    <m/>
    <x v="2039"/>
    <n v="1486"/>
    <n v="2.9805785123966944"/>
    <n v="0.61580928336123109"/>
    <n v="4.8539703903095557"/>
    <n v="1.0028657239126375"/>
    <n v="4.8400999999999996"/>
    <s v="2-2,99 lei"/>
    <n v="2"/>
    <s v="0-0,99 euro"/>
    <n v="0"/>
  </r>
  <r>
    <n v="2978"/>
    <x v="33"/>
    <s v="COMUNA MESEŞENII DE JOS"/>
    <x v="0"/>
    <n v="1"/>
    <m/>
    <s v="X"/>
    <s v="X"/>
    <n v="1440"/>
    <n v="1997.19"/>
    <n v="0"/>
    <n v="3437.19"/>
    <n v="710.14855064978008"/>
    <n v="2572"/>
    <m/>
    <n v="1727"/>
    <m/>
    <x v="2040"/>
    <n v="1727"/>
    <n v="1.3363880248833593"/>
    <n v="0.27610752358078539"/>
    <n v="1.9902663578459756"/>
    <n v="0.41120356146484083"/>
    <n v="4.8400999999999996"/>
    <s v="1-1,99 lei"/>
    <n v="1"/>
    <s v="0-0,99 euro"/>
    <n v="0"/>
  </r>
  <r>
    <n v="2979"/>
    <x v="33"/>
    <s v="COMUNA MIRŞID"/>
    <x v="0"/>
    <n v="1"/>
    <m/>
    <s v="X"/>
    <s v="X"/>
    <n v="1600"/>
    <n v="4910.6499999999996"/>
    <n v="0"/>
    <n v="6510.65"/>
    <n v="1345.1478275242248"/>
    <n v="1873"/>
    <m/>
    <n v="1216"/>
    <m/>
    <x v="604"/>
    <n v="1216"/>
    <n v="3.4760544580886279"/>
    <n v="0.7181782314598103"/>
    <n v="5.3541529605263154"/>
    <n v="1.1062070950034744"/>
    <n v="4.8400999999999996"/>
    <s v="3-3,99 lei"/>
    <n v="3"/>
    <s v="0-0,99 euro"/>
    <n v="0"/>
  </r>
  <r>
    <n v="2980"/>
    <x v="33"/>
    <s v="COMUNA NĂPRADEA"/>
    <x v="0"/>
    <n v="1"/>
    <m/>
    <s v="X"/>
    <s v="X"/>
    <n v="1000"/>
    <n v="1570"/>
    <n v="0"/>
    <n v="2570"/>
    <n v="530.98076486023024"/>
    <n v="2158"/>
    <m/>
    <n v="1400"/>
    <m/>
    <x v="1974"/>
    <n v="1400"/>
    <n v="1.1909175162187211"/>
    <n v="0.24605225433745609"/>
    <n v="1.8357142857142856"/>
    <n v="0.37927197490016445"/>
    <n v="4.8400999999999996"/>
    <s v="1-1,99 lei"/>
    <n v="1"/>
    <s v="0-0,99 euro"/>
    <n v="0"/>
  </r>
  <r>
    <n v="2981"/>
    <x v="33"/>
    <s v="COMUNA NUŞFALĂU"/>
    <x v="0"/>
    <n v="1"/>
    <m/>
    <s v="X"/>
    <s v="X"/>
    <n v="0"/>
    <n v="0"/>
    <n v="0"/>
    <n v="0"/>
    <n v="0"/>
    <n v="3077"/>
    <m/>
    <n v="1640"/>
    <m/>
    <x v="2041"/>
    <n v="1640"/>
    <n v="0"/>
    <n v="0"/>
    <n v="0"/>
    <n v="0"/>
    <n v="4.8400999999999996"/>
    <s v="0-0,99 lei"/>
    <n v="0"/>
    <s v="0-0,99 euro"/>
    <n v="0"/>
  </r>
  <r>
    <n v="2982"/>
    <x v="33"/>
    <s v="COMUNA PERICEI"/>
    <x v="0"/>
    <n v="1"/>
    <m/>
    <s v="X"/>
    <s v="X"/>
    <n v="480"/>
    <n v="12332.81"/>
    <n v="0"/>
    <n v="12812.81"/>
    <n v="2647.2200987582901"/>
    <n v="3019"/>
    <m/>
    <n v="1510"/>
    <m/>
    <x v="2042"/>
    <n v="1510"/>
    <n v="4.2440576349784696"/>
    <n v="0.87685329538201062"/>
    <n v="8.4853046357615884"/>
    <n v="1.7531258932174107"/>
    <n v="4.8400999999999996"/>
    <s v="4-4,99 lei"/>
    <n v="4"/>
    <s v="0-0,99 euro"/>
    <n v="0"/>
  </r>
  <r>
    <n v="2983"/>
    <x v="33"/>
    <s v="COMUNA PLOPIŞ"/>
    <x v="0"/>
    <n v="1"/>
    <m/>
    <s v="X"/>
    <s v="X"/>
    <n v="1500"/>
    <n v="82"/>
    <n v="0"/>
    <n v="1582"/>
    <n v="326.85275097621951"/>
    <n v="1948"/>
    <m/>
    <n v="1051"/>
    <m/>
    <x v="256"/>
    <n v="1051"/>
    <n v="0.81211498973305951"/>
    <n v="0.16778888653810037"/>
    <n v="1.5052331113225499"/>
    <n v="0.31099215126186441"/>
    <n v="4.8400999999999996"/>
    <s v="0-0,99 lei"/>
    <n v="0"/>
    <s v="0-0,99 euro"/>
    <n v="0"/>
  </r>
  <r>
    <n v="2984"/>
    <x v="33"/>
    <s v="COMUNA POIANA BLENCHII"/>
    <x v="0"/>
    <n v="1"/>
    <m/>
    <s v="X"/>
    <s v="X"/>
    <n v="87"/>
    <n v="3500"/>
    <n v="0"/>
    <n v="3587"/>
    <n v="741.10039048779993"/>
    <n v="926"/>
    <m/>
    <n v="659"/>
    <m/>
    <x v="2043"/>
    <n v="659"/>
    <n v="3.8736501079913608"/>
    <n v="0.8003243957751619"/>
    <n v="5.4430955993930201"/>
    <n v="1.1245832936081941"/>
    <n v="4.8400999999999996"/>
    <s v="3-3,99 lei"/>
    <n v="3"/>
    <s v="0-0,99 euro"/>
    <n v="0"/>
  </r>
  <r>
    <n v="2985"/>
    <x v="33"/>
    <s v="COMUNA ROMÂNAŞI"/>
    <x v="0"/>
    <n v="1"/>
    <m/>
    <s v="X"/>
    <s v="X"/>
    <n v="3500"/>
    <n v="5042.75"/>
    <n v="0"/>
    <n v="8542.75"/>
    <n v="1764.9945249065104"/>
    <n v="2398"/>
    <m/>
    <n v="1410"/>
    <m/>
    <x v="2044"/>
    <n v="1410"/>
    <n v="3.5624478732276899"/>
    <n v="0.73602774182923703"/>
    <n v="6.0586879432624112"/>
    <n v="1.2517691666003619"/>
    <n v="4.8400999999999996"/>
    <s v="3-3,99 lei"/>
    <n v="3"/>
    <s v="0-0,99 euro"/>
    <n v="0"/>
  </r>
  <r>
    <n v="2986"/>
    <x v="33"/>
    <s v="COMUNA RUS"/>
    <x v="0"/>
    <n v="1"/>
    <m/>
    <s v="X"/>
    <s v="X"/>
    <n v="55758"/>
    <n v="4208.59"/>
    <n v="0"/>
    <n v="59966.59"/>
    <n v="12389.535340178922"/>
    <n v="843"/>
    <m/>
    <n v="660"/>
    <m/>
    <x v="2045"/>
    <n v="660"/>
    <n v="71.134744958481605"/>
    <n v="14.696957698907381"/>
    <n v="90.858469696969692"/>
    <n v="18.772023242695337"/>
    <n v="4.8400999999999996"/>
    <s v="71-71,99 lei"/>
    <n v="71"/>
    <s v="14-14,99 euro"/>
    <n v="14"/>
  </r>
  <r>
    <n v="2987"/>
    <x v="33"/>
    <s v="COMUNA SĂLĂŢIG"/>
    <x v="0"/>
    <n v="1"/>
    <m/>
    <s v="X"/>
    <s v="X"/>
    <n v="0"/>
    <n v="66"/>
    <n v="0"/>
    <n v="66"/>
    <n v="13.636081899134316"/>
    <n v="2189"/>
    <m/>
    <n v="1502"/>
    <m/>
    <x v="822"/>
    <n v="1502"/>
    <n v="3.015075376884422E-2"/>
    <n v="6.2293658744332191E-3"/>
    <n v="4.3941411451398134E-2"/>
    <n v="9.0786164441639915E-3"/>
    <n v="4.8400999999999996"/>
    <s v="0-0,99 lei"/>
    <n v="0"/>
    <s v="0-0,99 euro"/>
    <n v="0"/>
  </r>
  <r>
    <n v="2988"/>
    <x v="33"/>
    <s v="COMUNA SÂG"/>
    <x v="0"/>
    <n v="1"/>
    <m/>
    <s v="X"/>
    <s v="X"/>
    <n v="1500"/>
    <n v="5971.12"/>
    <n v="0"/>
    <n v="7471.12"/>
    <n v="1543.5879423978845"/>
    <n v="2532"/>
    <m/>
    <n v="1413"/>
    <m/>
    <x v="2046"/>
    <n v="1413"/>
    <n v="2.9506793048973141"/>
    <n v="0.60963188878273478"/>
    <n v="5.2874168435951878"/>
    <n v="1.0924189259716097"/>
    <n v="4.8400999999999996"/>
    <s v="2-2,99 lei"/>
    <n v="2"/>
    <s v="0-0,99 euro"/>
    <n v="0"/>
  </r>
  <r>
    <n v="2989"/>
    <x v="33"/>
    <s v="COMUNA SÎNMIHAI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ALMAŞULUI"/>
    <x v="0"/>
    <n v="1"/>
    <m/>
    <s v="X"/>
    <s v="X"/>
    <n v="2099"/>
    <n v="5273.91"/>
    <n v="0"/>
    <n v="7372.91"/>
    <n v="1523.2970393173696"/>
    <n v="1300"/>
    <m/>
    <n v="860"/>
    <m/>
    <x v="2047"/>
    <n v="860"/>
    <n v="5.6714692307692305"/>
    <n v="1.1717669533210535"/>
    <n v="8.5731511627906976"/>
    <n v="1.7712756271132204"/>
    <n v="4.8400999999999996"/>
    <s v="5-5,99 lei"/>
    <n v="5"/>
    <s v="1-1,99 euro"/>
    <n v="1"/>
  </r>
  <r>
    <n v="2990"/>
    <x v="33"/>
    <s v="COMUNA SOMEŞ-ODORHEI"/>
    <x v="0"/>
    <n v="1"/>
    <m/>
    <s v="X"/>
    <s v="X"/>
    <n v="2500"/>
    <n v="2855.12"/>
    <n v="0"/>
    <n v="5355.12"/>
    <n v="1106.4068924195781"/>
    <n v="2207"/>
    <m/>
    <n v="1413"/>
    <m/>
    <x v="2048"/>
    <n v="1413"/>
    <n v="2.426425011327594"/>
    <n v="0.5013171238874391"/>
    <n v="3.7898938428874733"/>
    <n v="0.78301973985815854"/>
    <n v="4.8400999999999996"/>
    <s v="2-2,99 lei"/>
    <n v="2"/>
    <s v="0-0,99 euro"/>
    <n v="0"/>
  </r>
  <r>
    <n v="2991"/>
    <x v="33"/>
    <s v="COMUNA SURDUC"/>
    <x v="0"/>
    <n v="1"/>
    <m/>
    <s v="X"/>
    <s v="X"/>
    <n v="1400"/>
    <n v="6681.67"/>
    <n v="0"/>
    <n v="8081.67"/>
    <n v="1669.7320303299521"/>
    <n v="3034"/>
    <m/>
    <n v="2320"/>
    <m/>
    <x v="1390"/>
    <n v="2320"/>
    <n v="2.6637013843111403"/>
    <n v="0.55034015501976008"/>
    <n v="3.4834784482758621"/>
    <n v="0.71971208203877246"/>
    <n v="4.8400999999999996"/>
    <s v="2-2,99 lei"/>
    <n v="2"/>
    <s v="0-0,99 euro"/>
    <n v="0"/>
  </r>
  <r>
    <n v="2992"/>
    <x v="33"/>
    <s v="COMUNA ŞAMŞUD"/>
    <x v="0"/>
    <n v="1"/>
    <m/>
    <s v="X"/>
    <s v="X"/>
    <n v="1000"/>
    <n v="3175.98"/>
    <n v="0"/>
    <n v="4175.9799999999996"/>
    <n v="862.78795892646849"/>
    <n v="1382"/>
    <m/>
    <n v="708"/>
    <m/>
    <x v="2049"/>
    <n v="708"/>
    <n v="3.0216931982633861"/>
    <n v="0.62430387766025219"/>
    <n v="5.8982768361581916"/>
    <n v="1.2186270606306051"/>
    <n v="4.8400999999999996"/>
    <s v="3-3,99 lei"/>
    <n v="3"/>
    <s v="0-0,99 euro"/>
    <n v="0"/>
  </r>
  <r>
    <n v="2993"/>
    <x v="33"/>
    <s v="COMUNA ŞĂRMĂŞAG"/>
    <x v="0"/>
    <n v="1"/>
    <m/>
    <s v="X"/>
    <s v="X"/>
    <n v="2880"/>
    <n v="20240.490000000002"/>
    <n v="0"/>
    <n v="23120.49"/>
    <n v="4776.862048304788"/>
    <n v="5357"/>
    <m/>
    <n v="2505"/>
    <m/>
    <x v="2050"/>
    <n v="2505"/>
    <n v="4.3159398917304461"/>
    <n v="0.89170469447541312"/>
    <n v="9.2297365269461089"/>
    <n v="1.9069309574071009"/>
    <n v="4.8400999999999996"/>
    <s v="4-4,99 lei"/>
    <n v="4"/>
    <s v="0-0,99 euro"/>
    <n v="0"/>
  </r>
  <r>
    <n v="2994"/>
    <x v="33"/>
    <s v="COMUNA ŞIMIŞNA"/>
    <x v="0"/>
    <n v="1"/>
    <m/>
    <s v="X"/>
    <s v="X"/>
    <n v="1400"/>
    <n v="0"/>
    <n v="0"/>
    <n v="1400"/>
    <n v="289.25022210284914"/>
    <n v="910"/>
    <m/>
    <n v="655"/>
    <m/>
    <x v="2051"/>
    <n v="655"/>
    <n v="1.5384615384615385"/>
    <n v="0.31785738692620785"/>
    <n v="2.1374045801526718"/>
    <n v="0.44160339252343378"/>
    <n v="4.8400999999999996"/>
    <s v="1-1,99 lei"/>
    <n v="1"/>
    <s v="0-0,99 euro"/>
    <n v="0"/>
  </r>
  <r>
    <n v="2995"/>
    <x v="33"/>
    <s v="COMUNA TREZNEA"/>
    <x v="0"/>
    <n v="1"/>
    <m/>
    <s v="X"/>
    <s v="X"/>
    <n v="1000"/>
    <n v="3377.28"/>
    <n v="0"/>
    <n v="4377.2800000000007"/>
    <n v="904.37800871882837"/>
    <n v="847"/>
    <m/>
    <n v="713"/>
    <m/>
    <x v="634"/>
    <n v="713"/>
    <n v="5.1679811097992925"/>
    <n v="1.0677426313091245"/>
    <n v="6.1392426367461441"/>
    <n v="1.2684123544443595"/>
    <n v="4.8400999999999996"/>
    <s v="5-5,99 lei"/>
    <n v="5"/>
    <s v="1-1,99 euro"/>
    <n v="1"/>
  </r>
  <r>
    <n v="2996"/>
    <x v="33"/>
    <s v="COMUNA VALCĂU DE JOS"/>
    <x v="0"/>
    <n v="1"/>
    <m/>
    <s v="X"/>
    <s v="X"/>
    <n v="0"/>
    <n v="2172"/>
    <n v="0"/>
    <n v="2172"/>
    <n v="448.75105886242022"/>
    <n v="2447"/>
    <m/>
    <n v="1664"/>
    <m/>
    <x v="2052"/>
    <n v="1664"/>
    <n v="0.88761749080506747"/>
    <n v="0.18338825454124244"/>
    <n v="1.3052884615384615"/>
    <n v="0.26968212672020447"/>
    <n v="4.8400999999999996"/>
    <s v="0-0,99 lei"/>
    <n v="0"/>
    <s v="0-0,99 euro"/>
    <n v="0"/>
  </r>
  <r>
    <n v="2997"/>
    <x v="33"/>
    <s v="COMUNA VÂRŞOLŢ"/>
    <x v="0"/>
    <n v="1"/>
    <m/>
    <s v="X"/>
    <s v="X"/>
    <n v="0"/>
    <n v="8523"/>
    <n v="0"/>
    <n v="8523"/>
    <n v="1760.9140307018451"/>
    <n v="1869"/>
    <m/>
    <n v="1221"/>
    <m/>
    <x v="1242"/>
    <n v="1221"/>
    <n v="4.560192616372392"/>
    <n v="0.94216909079820499"/>
    <n v="6.9803439803439806"/>
    <n v="1.4421900333348445"/>
    <n v="4.8400999999999996"/>
    <s v="4-4,99 lei"/>
    <n v="4"/>
    <s v="0-0,99 euro"/>
    <n v="0"/>
  </r>
  <r>
    <n v="2998"/>
    <x v="33"/>
    <s v="COMUNA ZALHA"/>
    <x v="0"/>
    <n v="1"/>
    <m/>
    <s v="X"/>
    <s v="X"/>
    <n v="300"/>
    <n v="2052.1799999999998"/>
    <n v="0"/>
    <n v="2352.1799999999998"/>
    <n v="485.97756244705687"/>
    <n v="669"/>
    <m/>
    <n v="728"/>
    <m/>
    <x v="2053"/>
    <n v="728"/>
    <n v="3.5159641255605378"/>
    <n v="0.72642386016002525"/>
    <n v="3.2310164835164832"/>
    <n v="0.6675515967679353"/>
    <n v="4.8400999999999996"/>
    <s v="3-3,99 lei"/>
    <n v="3"/>
    <s v="0-0,99 euro"/>
    <n v="0"/>
  </r>
  <r>
    <n v="2999"/>
    <x v="33"/>
    <s v="COMUNA ZIMBOR"/>
    <x v="0"/>
    <n v="1"/>
    <m/>
    <s v="X"/>
    <s v="X"/>
    <n v="0"/>
    <n v="2719"/>
    <n v="0"/>
    <n v="2719"/>
    <n v="561.76525278403346"/>
    <n v="814"/>
    <m/>
    <n v="527"/>
    <m/>
    <x v="901"/>
    <n v="527"/>
    <n v="3.3402948402948405"/>
    <n v="0.69012930317448828"/>
    <n v="5.1593927893738138"/>
    <n v="1.0659682216015816"/>
    <n v="4.8400999999999996"/>
    <s v="3-3,99 lei"/>
    <n v="3"/>
    <s v="0-0,99 euro"/>
    <n v="0"/>
  </r>
  <r>
    <n v="2939"/>
    <x v="33"/>
    <s v="MUNICIPIUL ZĂLAU"/>
    <x v="0"/>
    <n v="1"/>
    <m/>
    <s v="X"/>
    <s v="X"/>
    <n v="0"/>
    <n v="150650.48000000001"/>
    <n v="0"/>
    <n v="150650.48000000001"/>
    <n v="31125.489142786311"/>
    <n v="56848"/>
    <m/>
    <n v="20636"/>
    <m/>
    <x v="2054"/>
    <n v="20636"/>
    <n v="2.6500576977202366"/>
    <n v="0.54752126975067394"/>
    <n v="7.3003721651482847"/>
    <n v="1.5083101930018565"/>
    <n v="4.8400999999999996"/>
    <s v="2-2,99 lei"/>
    <n v="2"/>
    <s v="0-0,99 euro"/>
    <n v="0"/>
  </r>
  <r>
    <n v="2940"/>
    <x v="33"/>
    <s v="ORAȘUL CEHU SILVANIEI"/>
    <x v="0"/>
    <n v="1"/>
    <m/>
    <s v="X"/>
    <s v="X"/>
    <n v="4800"/>
    <n v="10155"/>
    <n v="0"/>
    <n v="14955"/>
    <n v="3089.812193962935"/>
    <n v="6298"/>
    <m/>
    <n v="3093"/>
    <m/>
    <x v="1527"/>
    <n v="3093"/>
    <n v="2.3745633534455384"/>
    <n v="0.49060212670100589"/>
    <n v="4.8351115421920463"/>
    <n v="0.99896934819364214"/>
    <n v="4.8400999999999996"/>
    <s v="2-2,99 lei"/>
    <n v="2"/>
    <s v="0-0,99 euro"/>
    <n v="0"/>
  </r>
  <r>
    <n v="2941"/>
    <x v="33"/>
    <s v="ORAȘUL JIBOU"/>
    <x v="0"/>
    <n v="1"/>
    <m/>
    <s v="X"/>
    <s v="X"/>
    <n v="17800"/>
    <n v="10097.469999999999"/>
    <n v="0"/>
    <n v="27897.47"/>
    <n v="5763.8209954339791"/>
    <n v="9382"/>
    <m/>
    <n v="4162"/>
    <m/>
    <x v="2055"/>
    <n v="4162"/>
    <n v="2.9735099125985931"/>
    <n v="0.61434885903154757"/>
    <n v="6.7029000480538201"/>
    <n v="1.3848680911662612"/>
    <n v="4.8400999999999996"/>
    <s v="2-2,99 lei"/>
    <n v="2"/>
    <s v="0-0,99 euro"/>
    <n v="0"/>
  </r>
  <r>
    <n v="2942"/>
    <x v="33"/>
    <s v="ORAȘUL ŞIMLEU SILVANIEI"/>
    <x v="0"/>
    <n v="1"/>
    <m/>
    <s v="X"/>
    <s v="X"/>
    <n v="139630"/>
    <n v="8179"/>
    <n v="0"/>
    <n v="147809"/>
    <n v="30538.418627714305"/>
    <n v="13501"/>
    <m/>
    <n v="5641"/>
    <m/>
    <x v="2056"/>
    <n v="5641"/>
    <n v="10.948003851566551"/>
    <n v="2.2619375326060518"/>
    <n v="26.202623648289311"/>
    <n v="5.4136533642464642"/>
    <n v="4.8400999999999996"/>
    <s v="10-10,99"/>
    <n v="10"/>
    <s v="2-2,99 euro"/>
    <n v="2"/>
  </r>
  <r>
    <m/>
    <x v="34"/>
    <s v="A JUDEȚ"/>
    <x v="0"/>
    <m/>
    <m/>
    <m/>
    <m/>
    <n v="0"/>
    <n v="356.98"/>
    <n v="0"/>
    <n v="356.98"/>
    <n v="73.754674490196493"/>
    <m/>
    <m/>
    <m/>
    <m/>
    <x v="0"/>
    <n v="0"/>
    <m/>
    <m/>
    <m/>
    <m/>
    <n v="4.8400999999999996"/>
    <m/>
    <m/>
    <m/>
    <m/>
  </r>
  <r>
    <n v="2787"/>
    <x v="34"/>
    <s v="COMUNA ALMA"/>
    <x v="0"/>
    <n v="1"/>
    <m/>
    <s v="X"/>
    <s v="X"/>
    <n v="1650"/>
    <n v="10852"/>
    <n v="0"/>
    <n v="12502"/>
    <n v="2583.0044833784427"/>
    <n v="1570"/>
    <m/>
    <n v="1253"/>
    <m/>
    <x v="2057"/>
    <n v="1253"/>
    <n v="7.9630573248407641"/>
    <n v="1.6452257855913648"/>
    <n v="9.977653631284916"/>
    <n v="2.061456092081758"/>
    <n v="4.8400999999999996"/>
    <s v="7-7,99 lei"/>
    <n v="7"/>
    <s v="1-1,99 euro"/>
    <n v="1"/>
  </r>
  <r>
    <n v="2788"/>
    <x v="34"/>
    <s v="COMUNA ALȚÂNA"/>
    <x v="0"/>
    <n v="1"/>
    <m/>
    <s v="X"/>
    <s v="X"/>
    <n v="1500"/>
    <n v="4882.6099999999997"/>
    <n v="0"/>
    <n v="6382.61"/>
    <n v="1318.6938286399043"/>
    <n v="1428"/>
    <m/>
    <n v="960"/>
    <m/>
    <x v="2058"/>
    <n v="960"/>
    <n v="4.4696148459383753"/>
    <n v="0.92345506207276207"/>
    <n v="6.6485520833333327"/>
    <n v="1.3736394048332337"/>
    <n v="4.8400999999999996"/>
    <s v="4-4,99 lei"/>
    <n v="4"/>
    <s v="0-0,99 euro"/>
    <n v="0"/>
  </r>
  <r>
    <n v="2789"/>
    <x v="34"/>
    <s v="COMUNA APOLDU DE JOS"/>
    <x v="0"/>
    <n v="1"/>
    <m/>
    <s v="X"/>
    <s v="X"/>
    <n v="800"/>
    <n v="1618"/>
    <n v="0"/>
    <n v="2418"/>
    <n v="499.57645503192089"/>
    <n v="1049"/>
    <m/>
    <n v="784"/>
    <m/>
    <x v="2059"/>
    <n v="784"/>
    <n v="2.3050524308865588"/>
    <n v="0.47624066256617814"/>
    <n v="3.0841836734693877"/>
    <n v="0.63721486611214395"/>
    <n v="4.8400999999999996"/>
    <s v="2-2,99 lei"/>
    <n v="2"/>
    <s v="0-0,99 euro"/>
    <n v="0"/>
  </r>
  <r>
    <n v="2790"/>
    <x v="34"/>
    <s v="COMUNA ARPAȘU DE JOS"/>
    <x v="0"/>
    <n v="1"/>
    <m/>
    <s v="X"/>
    <s v="X"/>
    <n v="900"/>
    <n v="14540.57"/>
    <n v="0"/>
    <n v="15440.57"/>
    <n v="3190.1345013532782"/>
    <n v="2256"/>
    <m/>
    <n v="1562"/>
    <m/>
    <x v="1038"/>
    <n v="1562"/>
    <n v="6.8442242907801418"/>
    <n v="1.4140667115927652"/>
    <n v="9.885128040973111"/>
    <n v="2.0423396295475533"/>
    <n v="4.8400999999999996"/>
    <s v="6-6,99 lei"/>
    <n v="6"/>
    <s v="1-1,99 euro"/>
    <n v="1"/>
  </r>
  <r>
    <n v="2791"/>
    <x v="34"/>
    <s v="COMUNA AȚEL"/>
    <x v="0"/>
    <n v="1"/>
    <m/>
    <s v="X"/>
    <s v="X"/>
    <n v="1600"/>
    <n v="2200"/>
    <n v="0"/>
    <n v="3800"/>
    <n v="785.10774570773333"/>
    <n v="1356"/>
    <m/>
    <n v="762"/>
    <m/>
    <x v="2060"/>
    <n v="762"/>
    <n v="2.8023598820058999"/>
    <n v="0.57898801305880043"/>
    <n v="4.9868766404199478"/>
    <n v="1.0303251256007"/>
    <n v="4.8400999999999996"/>
    <s v="2-2,99 lei"/>
    <n v="2"/>
    <s v="0-0,99 euro"/>
    <n v="0"/>
  </r>
  <r>
    <n v="2792"/>
    <x v="34"/>
    <s v="COMUNA AXENTE SEVER"/>
    <x v="0"/>
    <n v="1"/>
    <m/>
    <s v="X"/>
    <s v="X"/>
    <n v="0"/>
    <n v="4041"/>
    <n v="0"/>
    <n v="4041"/>
    <n v="834.90010536972386"/>
    <n v="3499"/>
    <m/>
    <n v="1380"/>
    <m/>
    <x v="2061"/>
    <n v="1380"/>
    <n v="1.1549014004001144"/>
    <n v="0.23861106183758898"/>
    <n v="2.9282608695652175"/>
    <n v="0.60500007635487241"/>
    <n v="4.8400999999999996"/>
    <s v="1-1,99 lei"/>
    <n v="1"/>
    <s v="0-0,99 euro"/>
    <n v="0"/>
  </r>
  <r>
    <n v="2793"/>
    <x v="34"/>
    <s v="COMUNA BAZNA"/>
    <x v="0"/>
    <n v="1"/>
    <m/>
    <s v="X"/>
    <s v="X"/>
    <n v="1500"/>
    <n v="12419"/>
    <n v="0"/>
    <n v="13919"/>
    <n v="2875.7670296068263"/>
    <n v="3053"/>
    <m/>
    <n v="1376"/>
    <m/>
    <x v="355"/>
    <n v="1376"/>
    <n v="4.5591221749099251"/>
    <n v="0.94194792977622877"/>
    <n v="10.115552325581396"/>
    <n v="2.0899469691910073"/>
    <n v="4.8400999999999996"/>
    <s v="4-4,99 lei"/>
    <n v="4"/>
    <s v="0-0,99 euro"/>
    <n v="0"/>
  </r>
  <r>
    <n v="2795"/>
    <x v="34"/>
    <s v="COMUNA BÂRGHIȘ"/>
    <x v="0"/>
    <n v="1"/>
    <m/>
    <s v="X"/>
    <s v="X"/>
    <n v="1800"/>
    <n v="8467"/>
    <n v="0"/>
    <n v="10267"/>
    <n v="2121.2371645213943"/>
    <n v="1744"/>
    <m/>
    <n v="1074"/>
    <m/>
    <x v="2062"/>
    <n v="1074"/>
    <n v="5.8870412844036695"/>
    <n v="1.216305713601717"/>
    <n v="9.5595903165735567"/>
    <n v="1.9750811587722479"/>
    <n v="4.8400999999999996"/>
    <s v="5-5,99 lei"/>
    <n v="5"/>
    <s v="1-1,99 euro"/>
    <n v="1"/>
  </r>
  <r>
    <n v="2794"/>
    <x v="34"/>
    <s v="COMUNA BIERTAN"/>
    <x v="0"/>
    <n v="1"/>
    <m/>
    <s v="X"/>
    <s v="X"/>
    <n v="6200"/>
    <n v="1145"/>
    <n v="0"/>
    <n v="7345"/>
    <n v="1517.5306295324478"/>
    <n v="2405"/>
    <m/>
    <n v="1157"/>
    <m/>
    <x v="160"/>
    <n v="1157"/>
    <n v="3.0540540540540539"/>
    <n v="0.63098986674945856"/>
    <n v="6.3483146067415728"/>
    <n v="1.3116081499848296"/>
    <n v="4.8400999999999996"/>
    <s v="3-3,99 lei"/>
    <n v="3"/>
    <s v="0-0,99 euro"/>
    <n v="0"/>
  </r>
  <r>
    <n v="2796"/>
    <x v="34"/>
    <s v="COMUNA BLĂJEL"/>
    <x v="0"/>
    <n v="1"/>
    <m/>
    <s v="X"/>
    <s v="X"/>
    <n v="2800"/>
    <n v="7194"/>
    <n v="0"/>
    <n v="9994"/>
    <n v="2064.8333712113385"/>
    <n v="1911"/>
    <m/>
    <n v="1209"/>
    <m/>
    <x v="2063"/>
    <n v="1209"/>
    <n v="5.2297226582940866"/>
    <n v="1.0804988860341909"/>
    <n v="8.2663358147229111"/>
    <n v="1.7078853359895274"/>
    <n v="4.8400999999999996"/>
    <s v="5-5,99 lei"/>
    <n v="5"/>
    <s v="1-1,99 euro"/>
    <n v="1"/>
  </r>
  <r>
    <n v="2797"/>
    <x v="34"/>
    <s v="COMUNA BOIȚA"/>
    <x v="0"/>
    <n v="1"/>
    <m/>
    <s v="X"/>
    <s v="X"/>
    <n v="600"/>
    <n v="955"/>
    <n v="0"/>
    <n v="1555"/>
    <n v="321.27435383566456"/>
    <n v="1252"/>
    <m/>
    <n v="847"/>
    <m/>
    <x v="2064"/>
    <n v="847"/>
    <n v="1.2420127795527156"/>
    <n v="0.25660890881442855"/>
    <n v="1.8358913813459268"/>
    <n v="0.37930856415072556"/>
    <n v="4.8400999999999996"/>
    <s v="1-1,99 lei"/>
    <n v="1"/>
    <s v="0-0,99 euro"/>
    <n v="0"/>
  </r>
  <r>
    <n v="2798"/>
    <x v="34"/>
    <s v="COMUNA BRATEIU"/>
    <x v="0"/>
    <n v="1"/>
    <m/>
    <s v="X"/>
    <s v="X"/>
    <n v="12720"/>
    <n v="9465.52"/>
    <n v="0"/>
    <n v="22185.52"/>
    <n v="4583.69041961943"/>
    <n v="2973"/>
    <m/>
    <n v="1610"/>
    <m/>
    <x v="2065"/>
    <n v="1610"/>
    <n v="7.462334342415069"/>
    <n v="1.5417727613923411"/>
    <n v="13.779826086956522"/>
    <n v="2.847012682993435"/>
    <n v="4.8400999999999996"/>
    <s v="7-7,99 lei"/>
    <n v="7"/>
    <s v="1-1,99 euro"/>
    <n v="1"/>
  </r>
  <r>
    <n v="2799"/>
    <x v="34"/>
    <s v="COMUNA BRĂDENI"/>
    <x v="0"/>
    <n v="1"/>
    <m/>
    <s v="X"/>
    <s v="X"/>
    <n v="0"/>
    <n v="10706.99"/>
    <n v="0"/>
    <n v="10706.99"/>
    <n v="2212.1423111092749"/>
    <n v="1202"/>
    <m/>
    <n v="735"/>
    <m/>
    <x v="1687"/>
    <n v="735"/>
    <n v="8.907645590682197"/>
    <n v="1.8403846182273502"/>
    <n v="14.567333333333334"/>
    <n v="3.009717430080646"/>
    <n v="4.8400999999999996"/>
    <s v="8-8,99 lei"/>
    <n v="8"/>
    <s v="1-1,99 euro"/>
    <n v="1"/>
  </r>
  <r>
    <n v="2800"/>
    <x v="34"/>
    <s v="COMUNA BRUIU"/>
    <x v="0"/>
    <n v="1"/>
    <m/>
    <s v="X"/>
    <s v="X"/>
    <n v="0"/>
    <n v="6504.1"/>
    <n v="0"/>
    <n v="6504.1"/>
    <n v="1343.7945496993866"/>
    <n v="746"/>
    <m/>
    <n v="445"/>
    <m/>
    <x v="2066"/>
    <n v="445"/>
    <n v="8.7186327077748"/>
    <n v="1.8013331765407328"/>
    <n v="14.615955056179777"/>
    <n v="3.0197630330323295"/>
    <n v="4.8400999999999996"/>
    <s v="8-8,99 lei"/>
    <n v="8"/>
    <s v="1-1,99 euro"/>
    <n v="1"/>
  </r>
  <r>
    <n v="2801"/>
    <x v="34"/>
    <s v="COMUNA CÂRȚA"/>
    <x v="0"/>
    <n v="1"/>
    <m/>
    <s v="X"/>
    <s v="X"/>
    <n v="0"/>
    <n v="2592"/>
    <n v="0"/>
    <n v="2592"/>
    <n v="535.526125493275"/>
    <n v="978"/>
    <m/>
    <n v="617"/>
    <m/>
    <x v="2067"/>
    <n v="617"/>
    <n v="2.6503067484662575"/>
    <n v="0.54757272545324642"/>
    <n v="4.2009724473257695"/>
    <n v="0.86795158102637759"/>
    <n v="4.8400999999999996"/>
    <s v="2-2,99 lei"/>
    <n v="2"/>
    <s v="0-0,99 euro"/>
    <n v="0"/>
  </r>
  <r>
    <n v="2802"/>
    <x v="34"/>
    <s v="COMUNA CÂRȚIȘOARA"/>
    <x v="0"/>
    <n v="1"/>
    <m/>
    <s v="X"/>
    <s v="X"/>
    <n v="0"/>
    <n v="3666"/>
    <n v="0"/>
    <n v="3666"/>
    <n v="757.42236730646061"/>
    <n v="1112"/>
    <m/>
    <n v="803"/>
    <m/>
    <x v="2068"/>
    <n v="803"/>
    <n v="3.2967625899280577"/>
    <n v="0.68113522239789626"/>
    <n v="4.5653798256537979"/>
    <n v="0.9432408061101627"/>
    <n v="4.8400999999999996"/>
    <s v="3-3,99 lei"/>
    <n v="3"/>
    <s v="0-0,99 euro"/>
    <n v="0"/>
  </r>
  <r>
    <n v="2803"/>
    <x v="34"/>
    <s v="COMUNA CHIRPĂR"/>
    <x v="0"/>
    <n v="1"/>
    <m/>
    <s v="X"/>
    <s v="X"/>
    <n v="2000"/>
    <n v="5106.96"/>
    <n v="0"/>
    <n v="7106.96"/>
    <n v="1468.3498274829033"/>
    <n v="1523"/>
    <m/>
    <n v="718"/>
    <m/>
    <x v="2069"/>
    <n v="718"/>
    <n v="4.6664215364412343"/>
    <n v="0.96411676131510393"/>
    <n v="9.8982729805013925"/>
    <n v="2.0450554700318988"/>
    <n v="4.8400999999999996"/>
    <s v="4-4,99 lei"/>
    <n v="4"/>
    <s v="0-0,99 euro"/>
    <n v="0"/>
  </r>
  <r>
    <n v="2804"/>
    <x v="34"/>
    <s v="COMUNA CRISTIAN"/>
    <x v="0"/>
    <n v="1"/>
    <m/>
    <s v="X"/>
    <s v="X"/>
    <n v="0"/>
    <n v="11808"/>
    <n v="0"/>
    <n v="11808"/>
    <n v="2439.6190161360305"/>
    <n v="3499"/>
    <m/>
    <n v="1872"/>
    <m/>
    <x v="2061"/>
    <n v="1872"/>
    <n v="3.3746784795655902"/>
    <n v="0.69723321410003725"/>
    <n v="6.3076923076923075"/>
    <n v="1.3032152863974522"/>
    <n v="4.8400999999999996"/>
    <s v="3-3,99 lei"/>
    <n v="3"/>
    <s v="0-0,99 euro"/>
    <n v="0"/>
  </r>
  <r>
    <n v="2805"/>
    <x v="34"/>
    <s v="COMUNA DÂRLOS"/>
    <x v="0"/>
    <n v="1"/>
    <m/>
    <s v="X"/>
    <s v="X"/>
    <n v="0"/>
    <n v="8913.3700000000008"/>
    <n v="0"/>
    <n v="8913.3700000000008"/>
    <n v="1841.5673229891947"/>
    <n v="2849"/>
    <m/>
    <n v="1302"/>
    <m/>
    <x v="2070"/>
    <n v="1302"/>
    <n v="3.128595998595999"/>
    <n v="0.64639077675998413"/>
    <n v="6.8459062980030732"/>
    <n v="1.4144142265662019"/>
    <n v="4.8400999999999996"/>
    <s v="3-3,99 lei"/>
    <n v="3"/>
    <s v="0-0,99 euro"/>
    <n v="0"/>
  </r>
  <r>
    <n v="2806"/>
    <x v="34"/>
    <s v="COMUNA GURA RÂULUI"/>
    <x v="0"/>
    <n v="1"/>
    <m/>
    <s v="X"/>
    <s v="X"/>
    <n v="1873"/>
    <n v="1208.22"/>
    <n v="0"/>
    <n v="3081.2200000000003"/>
    <n v="636.6025495341006"/>
    <n v="2941"/>
    <m/>
    <n v="2153"/>
    <m/>
    <x v="2071"/>
    <n v="2153"/>
    <n v="1.0476776606596396"/>
    <n v="0.21645785431285297"/>
    <n v="1.4311286576869486"/>
    <n v="0.29568163006693016"/>
    <n v="4.8400999999999996"/>
    <s v="1-1,99 lei"/>
    <n v="1"/>
    <s v="0-0,99 euro"/>
    <n v="0"/>
  </r>
  <r>
    <n v="2807"/>
    <x v="34"/>
    <s v="COMUNA HOGHILAG"/>
    <x v="0"/>
    <n v="1"/>
    <m/>
    <s v="X"/>
    <s v="X"/>
    <n v="1600"/>
    <n v="0"/>
    <n v="0"/>
    <n v="1600"/>
    <n v="330.57168240325615"/>
    <n v="1848"/>
    <m/>
    <n v="1067"/>
    <m/>
    <x v="1009"/>
    <n v="1067"/>
    <n v="0.86580086580086579"/>
    <n v="0.17888078052124251"/>
    <n v="1.499531396438613"/>
    <n v="0.30981413533576019"/>
    <n v="4.8400999999999996"/>
    <s v="0-0,99 lei"/>
    <n v="0"/>
    <s v="0-0,99 euro"/>
    <n v="0"/>
  </r>
  <r>
    <n v="2808"/>
    <x v="34"/>
    <s v="COMUNA IACOBENI"/>
    <x v="0"/>
    <n v="1"/>
    <m/>
    <s v="X"/>
    <s v="X"/>
    <n v="1200"/>
    <n v="7955"/>
    <n v="0"/>
    <n v="9155"/>
    <n v="1891.4898452511313"/>
    <n v="2417"/>
    <m/>
    <n v="1276"/>
    <m/>
    <x v="627"/>
    <n v="1276"/>
    <n v="3.7877534133223003"/>
    <n v="0.78257751148164312"/>
    <n v="7.1747648902821313"/>
    <n v="1.4823588128927361"/>
    <n v="4.8400999999999996"/>
    <s v="3-3,99 lei"/>
    <n v="3"/>
    <s v="0-0,99 euro"/>
    <n v="0"/>
  </r>
  <r>
    <n v="2809"/>
    <x v="34"/>
    <s v="COMUNA JINA"/>
    <x v="0"/>
    <n v="1"/>
    <m/>
    <s v="X"/>
    <s v="X"/>
    <n v="4"/>
    <n v="211"/>
    <n v="0"/>
    <n v="215"/>
    <n v="44.420569822937544"/>
    <n v="2709"/>
    <m/>
    <n v="1679"/>
    <m/>
    <x v="483"/>
    <n v="1679"/>
    <n v="7.9365079365079361E-2"/>
    <n v="1.6397404881113894E-2"/>
    <n v="0.12805241215008933"/>
    <n v="2.6456563325156369E-2"/>
    <n v="4.8400999999999996"/>
    <s v="0-0,99 lei"/>
    <n v="0"/>
    <s v="0-0,99 euro"/>
    <n v="0"/>
  </r>
  <r>
    <n v="2810"/>
    <x v="34"/>
    <s v="COMUNA LASLEA"/>
    <x v="0"/>
    <n v="1"/>
    <m/>
    <s v="X"/>
    <s v="X"/>
    <n v="0"/>
    <n v="39121.040000000001"/>
    <n v="0"/>
    <n v="39121.040000000001"/>
    <n v="8082.6925063531753"/>
    <n v="3260"/>
    <m/>
    <n v="1546"/>
    <m/>
    <x v="2072"/>
    <n v="1546"/>
    <n v="12.000319018404909"/>
    <n v="2.4793535295561888"/>
    <n v="25.304683053040105"/>
    <n v="5.2281322809528952"/>
    <n v="4.8400999999999996"/>
    <s v="12-12,99 lei"/>
    <n v="12"/>
    <s v="2-2,99 euro"/>
    <n v="2"/>
  </r>
  <r>
    <n v="2811"/>
    <x v="34"/>
    <s v="COMUNA LOAMNEȘ"/>
    <x v="0"/>
    <n v="1"/>
    <m/>
    <s v="X"/>
    <s v="X"/>
    <n v="3000"/>
    <n v="11925.16"/>
    <n v="0"/>
    <n v="14925.16"/>
    <n v="3083.647032086114"/>
    <n v="2364"/>
    <m/>
    <n v="1372"/>
    <m/>
    <x v="390"/>
    <n v="1372"/>
    <n v="6.3135194585448389"/>
    <n v="1.304419218310539"/>
    <n v="10.878396501457726"/>
    <n v="2.2475561458353601"/>
    <n v="4.8400999999999996"/>
    <s v="6-6,99 lei"/>
    <n v="6"/>
    <s v="1-1,99 euro"/>
    <n v="1"/>
  </r>
  <r>
    <n v="2812"/>
    <x v="34"/>
    <s v="COMUNA LUDOȘ"/>
    <x v="0"/>
    <n v="1"/>
    <m/>
    <s v="X"/>
    <s v="X"/>
    <n v="600"/>
    <n v="2420.6799999999998"/>
    <n v="0"/>
    <n v="3020.68"/>
    <n v="624.09454350116732"/>
    <n v="571"/>
    <m/>
    <n v="323"/>
    <m/>
    <x v="2073"/>
    <n v="323"/>
    <n v="5.2901576182136596"/>
    <n v="1.0929851900195575"/>
    <n v="9.3519504643962836"/>
    <n v="1.9321812492296202"/>
    <n v="4.8400999999999996"/>
    <s v="5-5,99 lei"/>
    <n v="5"/>
    <s v="1-1,99 euro"/>
    <n v="1"/>
  </r>
  <r>
    <n v="2813"/>
    <x v="34"/>
    <s v="COMUNA MARPOD"/>
    <x v="0"/>
    <n v="1"/>
    <m/>
    <s v="X"/>
    <s v="X"/>
    <n v="0"/>
    <n v="12716"/>
    <n v="0"/>
    <n v="12716"/>
    <n v="2627.2184458998781"/>
    <n v="710"/>
    <m/>
    <n v="406"/>
    <m/>
    <x v="2074"/>
    <n v="406"/>
    <n v="17.909859154929578"/>
    <n v="3.7003076702815183"/>
    <n v="31.320197044334975"/>
    <n v="6.4709813938420639"/>
    <n v="4.8400999999999996"/>
    <s v="17-17,99 lei"/>
    <n v="17"/>
    <s v="3-3,99 euro"/>
    <n v="3"/>
  </r>
  <r>
    <n v="2814"/>
    <x v="34"/>
    <s v="COMUNA MERGHINDEAL"/>
    <x v="0"/>
    <n v="1"/>
    <m/>
    <s v="X"/>
    <s v="X"/>
    <n v="2000"/>
    <n v="5440.58"/>
    <n v="0"/>
    <n v="7440.58"/>
    <n v="1537.2781554100122"/>
    <n v="1264"/>
    <m/>
    <n v="722"/>
    <m/>
    <x v="1247"/>
    <n v="722"/>
    <n v="5.886534810126582"/>
    <n v="1.2162010723180476"/>
    <n v="10.305512465373962"/>
    <n v="2.1291941210664991"/>
    <n v="4.8400999999999996"/>
    <s v="5-5,99 lei"/>
    <n v="5"/>
    <s v="1-1,99 euro"/>
    <n v="1"/>
  </r>
  <r>
    <n v="2815"/>
    <x v="34"/>
    <s v="COMUNA MICĂSASA"/>
    <x v="0"/>
    <n v="1"/>
    <m/>
    <s v="X"/>
    <s v="X"/>
    <n v="9810"/>
    <n v="7923.94"/>
    <n v="0"/>
    <n v="17733.939999999999"/>
    <n v="3663.9614883990002"/>
    <n v="1819"/>
    <m/>
    <n v="1288"/>
    <m/>
    <x v="1094"/>
    <n v="1288"/>
    <n v="9.7492798240791636"/>
    <n v="2.0142723960412314"/>
    <n v="13.768586956521737"/>
    <n v="2.8446905965830749"/>
    <n v="4.8400999999999996"/>
    <s v="9-9,99 lei"/>
    <n v="9"/>
    <s v="2-2,99 euro"/>
    <n v="2"/>
  </r>
  <r>
    <n v="2816"/>
    <x v="34"/>
    <s v="COMUNA MIHĂILENI"/>
    <x v="0"/>
    <n v="1"/>
    <m/>
    <s v="X"/>
    <s v="X"/>
    <n v="0"/>
    <n v="7430"/>
    <n v="0"/>
    <n v="7430"/>
    <n v="1535.0922501601208"/>
    <n v="756"/>
    <m/>
    <n v="322"/>
    <m/>
    <x v="1740"/>
    <n v="322"/>
    <n v="9.8280423280423275"/>
    <n v="2.0305453044446042"/>
    <n v="23.074534161490682"/>
    <n v="4.767367236522114"/>
    <n v="4.8400999999999996"/>
    <s v="9-9,99 lei"/>
    <n v="9"/>
    <s v="2-2,99 euro"/>
    <n v="2"/>
  </r>
  <r>
    <n v="2817"/>
    <x v="34"/>
    <s v="COMUNA MOȘNA"/>
    <x v="0"/>
    <n v="1"/>
    <m/>
    <s v="X"/>
    <s v="X"/>
    <n v="1500"/>
    <n v="28797.35"/>
    <n v="0"/>
    <n v="30297.35"/>
    <n v="6259.6537261626827"/>
    <n v="2896"/>
    <m/>
    <n v="1430"/>
    <m/>
    <x v="2075"/>
    <n v="1430"/>
    <n v="10.461792127071822"/>
    <n v="2.1614826402495453"/>
    <n v="21.186958041958039"/>
    <n v="4.3773802280857925"/>
    <n v="4.8400999999999996"/>
    <s v="10-10,99 lei"/>
    <n v="10"/>
    <s v="2-2,99 euro"/>
    <n v="2"/>
  </r>
  <r>
    <n v="2818"/>
    <x v="34"/>
    <s v="COMUNA NOCRICH"/>
    <x v="0"/>
    <n v="1"/>
    <m/>
    <s v="X"/>
    <s v="X"/>
    <n v="1500"/>
    <n v="8317.77"/>
    <n v="0"/>
    <n v="9817.77"/>
    <n v="2028.4229664676352"/>
    <n v="2395"/>
    <m/>
    <n v="1525"/>
    <m/>
    <x v="2076"/>
    <n v="1525"/>
    <n v="4.0992776617954076"/>
    <n v="0.84694069581112119"/>
    <n v="6.4378819672131149"/>
    <n v="1.3301134206345149"/>
    <n v="4.8400999999999996"/>
    <s v="4-4,99 lei"/>
    <n v="4"/>
    <s v="0-0,99 euro"/>
    <n v="0"/>
  </r>
  <r>
    <n v="2819"/>
    <x v="34"/>
    <s v="COMUNA ORLAT"/>
    <x v="0"/>
    <n v="1"/>
    <m/>
    <s v="X"/>
    <s v="X"/>
    <n v="900"/>
    <n v="2282"/>
    <n v="0"/>
    <n v="3182"/>
    <n v="657.42443337947566"/>
    <n v="2632"/>
    <m/>
    <n v="1567"/>
    <m/>
    <x v="2077"/>
    <n v="1567"/>
    <n v="1.2089665653495441"/>
    <n v="0.24978131967305306"/>
    <n v="2.0306317804722398"/>
    <n v="0.41954335250764241"/>
    <n v="4.8400999999999996"/>
    <s v="1-1,99 lei"/>
    <n v="1"/>
    <s v="0-0,99 euro"/>
    <n v="0"/>
  </r>
  <r>
    <n v="2820"/>
    <x v="34"/>
    <s v="COMUNA PĂUCA"/>
    <x v="0"/>
    <n v="1"/>
    <m/>
    <s v="X"/>
    <s v="X"/>
    <n v="2400"/>
    <n v="8800"/>
    <n v="0"/>
    <n v="11200"/>
    <n v="2314.0017768227931"/>
    <n v="1575"/>
    <m/>
    <n v="861"/>
    <m/>
    <x v="2078"/>
    <n v="861"/>
    <n v="7.1111111111111107"/>
    <n v="1.4692074773478052"/>
    <n v="13.008130081300813"/>
    <n v="2.6875746536850094"/>
    <n v="4.8400999999999996"/>
    <s v="7-7,99 lei"/>
    <n v="7"/>
    <s v="1-1,99 euro"/>
    <n v="1"/>
  </r>
  <r>
    <n v="2821"/>
    <x v="34"/>
    <s v="COMUNA POIANA SIBIULUI"/>
    <x v="0"/>
    <n v="1"/>
    <m/>
    <s v="X"/>
    <s v="X"/>
    <n v="960"/>
    <n v="3583"/>
    <n v="0"/>
    <n v="4543"/>
    <n v="938.61697072374545"/>
    <n v="1781"/>
    <m/>
    <n v="1222"/>
    <m/>
    <x v="2079"/>
    <n v="1222"/>
    <n v="2.5508141493542955"/>
    <n v="0.52701682803130012"/>
    <n v="3.7176759410801963"/>
    <n v="0.76809899404561821"/>
    <n v="4.8400999999999996"/>
    <s v="2-2,99 lei"/>
    <n v="2"/>
    <s v="0-0,99 euro"/>
    <n v="0"/>
  </r>
  <r>
    <n v="2822"/>
    <x v="34"/>
    <s v="COMUNA POPLACA"/>
    <x v="0"/>
    <n v="1"/>
    <m/>
    <s v="X"/>
    <s v="X"/>
    <n v="0"/>
    <n v="5482.55"/>
    <n v="0"/>
    <n v="5482.55"/>
    <n v="1132.7348608499826"/>
    <n v="1427"/>
    <m/>
    <n v="862"/>
    <m/>
    <x v="1844"/>
    <n v="862"/>
    <n v="3.842011212333567"/>
    <n v="0.79378756892080071"/>
    <n v="6.3602668213457081"/>
    <n v="1.3140775647911631"/>
    <n v="4.8400999999999996"/>
    <s v="3-3,99 lei"/>
    <n v="3"/>
    <s v="0-0,99 euro"/>
    <n v="0"/>
  </r>
  <r>
    <n v="2823"/>
    <x v="34"/>
    <s v="COMUNA PORUMBACU DE JOS"/>
    <x v="0"/>
    <n v="1"/>
    <m/>
    <s v="X"/>
    <s v="X"/>
    <n v="0"/>
    <n v="11403.97"/>
    <n v="0"/>
    <n v="11403.97"/>
    <n v="2356.1434681101632"/>
    <n v="2582"/>
    <m/>
    <n v="1649"/>
    <m/>
    <x v="2080"/>
    <n v="1649"/>
    <n v="4.4167195972114639"/>
    <n v="0.91252651747101599"/>
    <n v="6.9156882959369312"/>
    <n v="1.428831696852737"/>
    <n v="4.8400999999999996"/>
    <s v="4-4,99 lei"/>
    <n v="4"/>
    <s v="0-0,99 euro"/>
    <n v="0"/>
  </r>
  <r>
    <n v="2824"/>
    <x v="34"/>
    <s v="COMUNA RACOVIȚA"/>
    <x v="0"/>
    <n v="1"/>
    <m/>
    <s v="X"/>
    <s v="X"/>
    <n v="0"/>
    <n v="7107.7"/>
    <n v="0"/>
    <n v="7107.7"/>
    <n v="1468.5027168860149"/>
    <n v="2347"/>
    <m/>
    <n v="1598"/>
    <m/>
    <x v="1926"/>
    <n v="1598"/>
    <n v="3.0284192586280358"/>
    <n v="0.62569353084193224"/>
    <n v="4.4478723404255316"/>
    <n v="0.91896290168086037"/>
    <n v="4.8400999999999996"/>
    <s v="3-3,99 lei"/>
    <n v="3"/>
    <s v="0-0,99 euro"/>
    <n v="0"/>
  </r>
  <r>
    <n v="2825"/>
    <x v="34"/>
    <s v="COMUNA RĂȘINARI"/>
    <x v="0"/>
    <n v="1"/>
    <m/>
    <s v="X"/>
    <s v="X"/>
    <n v="900"/>
    <n v="14008"/>
    <n v="0"/>
    <n v="14908"/>
    <n v="3080.1016507923391"/>
    <n v="4427"/>
    <m/>
    <n v="1853"/>
    <m/>
    <x v="277"/>
    <n v="1853"/>
    <n v="3.3675175062118816"/>
    <n v="0.69575370471929954"/>
    <n v="8.0453318942255798"/>
    <n v="1.6622243123542035"/>
    <n v="4.8400999999999996"/>
    <s v="3-3,99 lei"/>
    <n v="3"/>
    <s v="0-0,99 euro"/>
    <n v="0"/>
  </r>
  <r>
    <n v="2826"/>
    <x v="34"/>
    <s v="COMUNA RÂU SADULUI"/>
    <x v="0"/>
    <n v="1"/>
    <m/>
    <s v="X"/>
    <s v="X"/>
    <n v="1500"/>
    <n v="4049"/>
    <n v="0"/>
    <n v="5549"/>
    <n v="1146.4639160347926"/>
    <n v="464"/>
    <m/>
    <n v="404"/>
    <m/>
    <x v="2081"/>
    <n v="404"/>
    <n v="11.959051724137931"/>
    <n v="2.4708274052473977"/>
    <n v="13.735148514851485"/>
    <n v="2.8377819703831499"/>
    <n v="4.8400999999999996"/>
    <s v="11-11,99 lei"/>
    <n v="11"/>
    <s v="2-2,99 euro"/>
    <n v="2"/>
  </r>
  <r>
    <n v="2827"/>
    <x v="34"/>
    <s v="COMUNA ROȘIA"/>
    <x v="0"/>
    <n v="1"/>
    <m/>
    <s v="X"/>
    <s v="X"/>
    <n v="1000"/>
    <n v="17893.79"/>
    <n v="0"/>
    <n v="18893.79"/>
    <n v="3903.5949670461359"/>
    <n v="4398"/>
    <m/>
    <n v="2754"/>
    <m/>
    <x v="2082"/>
    <n v="2754"/>
    <n v="4.2959959072305596"/>
    <n v="0.88758412165669298"/>
    <n v="6.8604901960784312"/>
    <n v="1.4174273663929324"/>
    <n v="4.8400999999999996"/>
    <s v="4-4,99 lei"/>
    <n v="4"/>
    <s v="0-0,99 euro"/>
    <n v="0"/>
  </r>
  <r>
    <n v="2828"/>
    <x v="34"/>
    <s v="COMUNA SADU"/>
    <x v="0"/>
    <n v="1"/>
    <m/>
    <s v="X"/>
    <s v="X"/>
    <n v="1620"/>
    <n v="4680"/>
    <n v="0"/>
    <n v="6300"/>
    <n v="1301.625999462821"/>
    <n v="2129"/>
    <m/>
    <n v="1551"/>
    <m/>
    <x v="396"/>
    <n v="1551"/>
    <n v="2.9591357444809772"/>
    <n v="0.61137905094543021"/>
    <n v="4.061895551257253"/>
    <n v="0.83921727882838237"/>
    <n v="4.8400999999999996"/>
    <s v="2-2,99 lei"/>
    <n v="2"/>
    <s v="0-0,99 euro"/>
    <n v="0"/>
  </r>
  <r>
    <n v="2829"/>
    <x v="34"/>
    <s v="COMUNA SLIMNIC"/>
    <x v="0"/>
    <n v="1"/>
    <m/>
    <s v="X"/>
    <s v="X"/>
    <n v="1200"/>
    <n v="2865"/>
    <n v="0"/>
    <n v="4065"/>
    <n v="839.85868060577263"/>
    <n v="3248"/>
    <m/>
    <n v="1836"/>
    <m/>
    <x v="2083"/>
    <n v="1836"/>
    <n v="1.2515394088669951"/>
    <n v="0.258577179989462"/>
    <n v="2.2140522875816995"/>
    <n v="0.45743936852166267"/>
    <n v="4.8400999999999996"/>
    <s v="1-1,99 lei"/>
    <n v="1"/>
    <s v="0-0,99 euro"/>
    <n v="0"/>
  </r>
  <r>
    <n v="2830"/>
    <x v="34"/>
    <s v="COMUNA ȘEICA MARE"/>
    <x v="0"/>
    <n v="1"/>
    <m/>
    <s v="X"/>
    <s v="X"/>
    <n v="2800"/>
    <n v="18672.349999999999"/>
    <n v="0"/>
    <n v="21472.35"/>
    <n v="4436.3442904072226"/>
    <n v="3700"/>
    <m/>
    <n v="1853"/>
    <m/>
    <x v="2084"/>
    <n v="1853"/>
    <n v="5.8033378378378373"/>
    <n v="1.1990119703803304"/>
    <n v="11.587884511602805"/>
    <n v="2.3941415490594835"/>
    <n v="4.8400999999999996"/>
    <s v="5-5,99 lei"/>
    <n v="5"/>
    <s v="1-1,99 euro"/>
    <n v="1"/>
  </r>
  <r>
    <n v="2831"/>
    <x v="34"/>
    <s v="COMUNA ȘEICA MICĂ"/>
    <x v="0"/>
    <n v="1"/>
    <m/>
    <s v="X"/>
    <s v="X"/>
    <n v="0"/>
    <n v="3122.22"/>
    <n v="0"/>
    <n v="3122.22"/>
    <n v="645.07344889568401"/>
    <n v="1484"/>
    <m/>
    <n v="621"/>
    <m/>
    <x v="2085"/>
    <n v="621"/>
    <n v="2.103921832884097"/>
    <n v="0.43468561246339893"/>
    <n v="5.0277294685990332"/>
    <n v="1.0387656181895073"/>
    <n v="4.8400999999999996"/>
    <s v="2-2,99 lei"/>
    <n v="2"/>
    <s v="0-0,99 euro"/>
    <n v="0"/>
  </r>
  <r>
    <n v="2832"/>
    <x v="34"/>
    <s v="COMUNA ȘELIMBĂR"/>
    <x v="0"/>
    <n v="1"/>
    <m/>
    <s v="X"/>
    <s v="X"/>
    <n v="12100"/>
    <n v="48496.54"/>
    <n v="0"/>
    <n v="60596.54"/>
    <n v="12519.687609760131"/>
    <n v="11266"/>
    <m/>
    <n v="5239"/>
    <m/>
    <x v="2086"/>
    <n v="5239"/>
    <n v="5.37870939108823"/>
    <n v="1.1112806328563936"/>
    <n v="11.566432525291086"/>
    <n v="2.3897094120557609"/>
    <n v="4.8400999999999996"/>
    <s v="5-5,99 lei"/>
    <n v="5"/>
    <s v="1-1,99 euro"/>
    <n v="1"/>
  </r>
  <r>
    <n v="2833"/>
    <x v="34"/>
    <s v="COMUNA ȘURA MARE"/>
    <x v="0"/>
    <n v="1"/>
    <m/>
    <s v="X"/>
    <s v="X"/>
    <n v="400"/>
    <n v="4715"/>
    <n v="0"/>
    <n v="5115"/>
    <n v="1056.7963471829096"/>
    <n v="3896"/>
    <m/>
    <n v="2043"/>
    <m/>
    <x v="2087"/>
    <n v="2043"/>
    <n v="1.3128850102669405"/>
    <n v="0.27125162915372425"/>
    <n v="2.5036710719530104"/>
    <n v="0.51727672402491909"/>
    <n v="4.8400999999999996"/>
    <s v="1-1,99 lei"/>
    <n v="1"/>
    <s v="0-0,99 euro"/>
    <n v="0"/>
  </r>
  <r>
    <n v="2834"/>
    <x v="34"/>
    <s v="COMUNA ȘURA MICĂ"/>
    <x v="0"/>
    <n v="1"/>
    <m/>
    <s v="X"/>
    <s v="X"/>
    <n v="1500"/>
    <n v="8119.52"/>
    <n v="0"/>
    <n v="9619.52"/>
    <n v="1987.4630689448568"/>
    <n v="2691"/>
    <m/>
    <n v="1545"/>
    <m/>
    <x v="2088"/>
    <n v="1545"/>
    <n v="3.574700854700855"/>
    <n v="0.73855929726676206"/>
    <n v="6.2262265372168288"/>
    <n v="1.2863838633947293"/>
    <n v="4.8400999999999996"/>
    <s v="3-3,99 lei"/>
    <n v="3"/>
    <s v="0-0,99 euro"/>
    <n v="0"/>
  </r>
  <r>
    <n v="2835"/>
    <x v="34"/>
    <s v="COMUNA TÂRNAVA"/>
    <x v="0"/>
    <n v="1"/>
    <m/>
    <s v="X"/>
    <s v="X"/>
    <n v="1000"/>
    <n v="3090.44"/>
    <n v="0"/>
    <n v="4090.44"/>
    <n v="845.11477035598443"/>
    <n v="2517"/>
    <m/>
    <n v="1379"/>
    <m/>
    <x v="2089"/>
    <n v="1379"/>
    <n v="1.6251251489868892"/>
    <n v="0.33576272163527393"/>
    <n v="2.966236403190718"/>
    <n v="0.61284609888033681"/>
    <n v="4.8400999999999996"/>
    <s v="1-1,99 lei"/>
    <n v="1"/>
    <s v="0-0,99 euro"/>
    <n v="0"/>
  </r>
  <r>
    <n v="2836"/>
    <x v="34"/>
    <s v="COMUNA TILIȘCA"/>
    <x v="0"/>
    <n v="1"/>
    <m/>
    <s v="X"/>
    <s v="X"/>
    <n v="720"/>
    <n v="2462"/>
    <n v="0"/>
    <n v="3182"/>
    <n v="657.42443337947566"/>
    <n v="1167"/>
    <m/>
    <n v="804"/>
    <m/>
    <x v="2090"/>
    <n v="804"/>
    <n v="2.7266495287060839"/>
    <n v="0.56334570126775974"/>
    <n v="3.9577114427860698"/>
    <n v="0.81769208131775584"/>
    <n v="4.8400999999999996"/>
    <s v="2-2,99 lei"/>
    <n v="2"/>
    <s v="0-0,99 euro"/>
    <n v="0"/>
  </r>
  <r>
    <n v="2837"/>
    <x v="34"/>
    <s v="COMUNA TURNU ROȘU"/>
    <x v="0"/>
    <n v="1"/>
    <m/>
    <s v="X"/>
    <s v="X"/>
    <n v="400"/>
    <n v="4879.34"/>
    <n v="0"/>
    <n v="5279.34"/>
    <n v="1090.750191111754"/>
    <n v="1943"/>
    <m/>
    <n v="1345"/>
    <m/>
    <x v="2091"/>
    <n v="1345"/>
    <n v="2.7171075656201751"/>
    <n v="0.56137426202354812"/>
    <n v="3.9251598513011152"/>
    <n v="0.81096668484145285"/>
    <n v="4.8400999999999996"/>
    <s v="2-2,99 lei"/>
    <n v="2"/>
    <s v="0-0,99 euro"/>
    <n v="0"/>
  </r>
  <r>
    <n v="2838"/>
    <x v="34"/>
    <s v="COMUNA VALEA VIILOR"/>
    <x v="0"/>
    <n v="1"/>
    <m/>
    <s v="X"/>
    <s v="X"/>
    <n v="21508"/>
    <n v="4672"/>
    <n v="0"/>
    <n v="26180"/>
    <n v="5408.9791533232792"/>
    <n v="1827"/>
    <m/>
    <n v="928"/>
    <m/>
    <x v="1293"/>
    <n v="928"/>
    <n v="14.329501915708812"/>
    <n v="2.9605797226728403"/>
    <n v="28.211206896551722"/>
    <n v="5.8286413290121546"/>
    <n v="4.8400999999999996"/>
    <s v="14-14,99 lei"/>
    <n v="14"/>
    <s v="2-2,99 euro"/>
    <n v="2"/>
  </r>
  <r>
    <n v="2839"/>
    <x v="34"/>
    <s v="COMUNA VURPĂR"/>
    <x v="0"/>
    <n v="1"/>
    <m/>
    <s v="X"/>
    <s v="X"/>
    <n v="1000"/>
    <n v="4191"/>
    <n v="0"/>
    <n v="5191"/>
    <n v="1072.4985020970641"/>
    <n v="2086"/>
    <m/>
    <n v="998"/>
    <m/>
    <x v="1386"/>
    <n v="998"/>
    <n v="2.4884947267497601"/>
    <n v="0.51414118029581213"/>
    <n v="5.201402805611222"/>
    <n v="1.0746477976924491"/>
    <n v="4.8400999999999996"/>
    <s v="2-2,99 lei"/>
    <n v="2"/>
    <s v="0-0,99 euro"/>
    <n v="0"/>
  </r>
  <r>
    <n v="2776"/>
    <x v="34"/>
    <s v="MUNICIPIUL MEDIAȘ"/>
    <x v="0"/>
    <n v="1"/>
    <m/>
    <s v="X"/>
    <s v="X"/>
    <n v="15500"/>
    <n v="55356.34"/>
    <n v="0"/>
    <n v="70856.34"/>
    <n v="14639.437201710709"/>
    <n v="48180"/>
    <m/>
    <n v="14772"/>
    <m/>
    <x v="2092"/>
    <n v="14772"/>
    <n v="1.4706587795765877"/>
    <n v="0.30384884187859501"/>
    <n v="4.7966653127538583"/>
    <n v="0.99102607647648988"/>
    <n v="4.8400999999999996"/>
    <s v="1-1,99 lei"/>
    <n v="1"/>
    <s v="0-0,99 euro"/>
    <n v="0"/>
  </r>
  <r>
    <n v="2777"/>
    <x v="34"/>
    <s v="MUNICIPIUL SIBIU"/>
    <x v="0"/>
    <n v="1"/>
    <m/>
    <s v="X"/>
    <s v="X"/>
    <n v="69500"/>
    <n v="201112.69"/>
    <n v="0"/>
    <n v="270612.69"/>
    <n v="55910.557633106757"/>
    <n v="141078"/>
    <m/>
    <n v="48257"/>
    <m/>
    <x v="2093"/>
    <n v="48257"/>
    <n v="1.9181778165270276"/>
    <n v="0.39630954247371497"/>
    <n v="5.6077396025447088"/>
    <n v="1.1585999468078569"/>
    <n v="4.8400999999999996"/>
    <s v="1-1,99 lei"/>
    <n v="1"/>
    <s v="0-0,99 euro"/>
    <n v="0"/>
  </r>
  <r>
    <n v="2778"/>
    <x v="34"/>
    <s v="ORAȘUL AGNITA"/>
    <x v="0"/>
    <n v="1"/>
    <m/>
    <s v="X"/>
    <s v="X"/>
    <n v="9500"/>
    <n v="8861.15"/>
    <n v="0"/>
    <n v="18361.150000000001"/>
    <n v="3793.5476539740921"/>
    <n v="9674"/>
    <m/>
    <n v="3768"/>
    <m/>
    <x v="2094"/>
    <n v="3768"/>
    <n v="1.8979894562745505"/>
    <n v="0.39213847984019973"/>
    <n v="4.8729166666666668"/>
    <n v="1.0067801629442921"/>
    <n v="4.8400999999999996"/>
    <s v="1-1,99 lei"/>
    <n v="1"/>
    <s v="0-0,99 euro"/>
    <n v="0"/>
  </r>
  <r>
    <n v="2779"/>
    <x v="34"/>
    <s v="ORAȘUL AVRIG"/>
    <x v="0"/>
    <n v="1"/>
    <m/>
    <s v="X"/>
    <s v="X"/>
    <n v="3300"/>
    <n v="11916"/>
    <n v="0"/>
    <n v="15216"/>
    <n v="3143.7366996549658"/>
    <n v="12397"/>
    <m/>
    <n v="5657"/>
    <m/>
    <x v="2095"/>
    <n v="5657"/>
    <n v="1.2273937242881343"/>
    <n v="0.25358850525570426"/>
    <n v="2.689764893052855"/>
    <n v="0.55572506622856033"/>
    <n v="4.8400999999999996"/>
    <s v="1-1,99 lei"/>
    <n v="1"/>
    <s v="0-0,99 euro"/>
    <n v="0"/>
  </r>
  <r>
    <n v="2780"/>
    <x v="34"/>
    <s v="ORAȘUL CISNĂDIE"/>
    <x v="0"/>
    <n v="1"/>
    <m/>
    <s v="X"/>
    <s v="X"/>
    <n v="4200"/>
    <n v="34262"/>
    <n v="0"/>
    <n v="38462"/>
    <n v="7946.5300303712738"/>
    <n v="19886"/>
    <m/>
    <n v="7148"/>
    <m/>
    <x v="2096"/>
    <n v="7148"/>
    <n v="1.9341245097053203"/>
    <n v="0.39960424571916292"/>
    <n v="5.380805819809737"/>
    <n v="1.1117137703373354"/>
    <n v="4.8400999999999996"/>
    <s v="1-1,99 lei"/>
    <n v="1"/>
    <s v="0-0,99 euro"/>
    <n v="0"/>
  </r>
  <r>
    <n v="2781"/>
    <x v="34"/>
    <s v="ORAȘUL COPȘA MICĂ"/>
    <x v="0"/>
    <n v="1"/>
    <m/>
    <s v="X"/>
    <s v="X"/>
    <n v="612"/>
    <n v="18566"/>
    <n v="0"/>
    <n v="19178"/>
    <n v="3962.3148282060292"/>
    <n v="4609"/>
    <m/>
    <n v="1846"/>
    <m/>
    <x v="2097"/>
    <n v="1846"/>
    <n v="4.1609893686266002"/>
    <n v="0.8596907850305987"/>
    <n v="10.388949079089924"/>
    <n v="2.146432734672822"/>
    <n v="4.8400999999999996"/>
    <s v="4-4,99 lei"/>
    <n v="4"/>
    <s v="0-0,99 euro"/>
    <n v="0"/>
  </r>
  <r>
    <n v="2782"/>
    <x v="34"/>
    <s v="ORAȘUL DUMBRĂVENI"/>
    <x v="0"/>
    <n v="1"/>
    <m/>
    <s v="X"/>
    <s v="X"/>
    <n v="4279"/>
    <n v="11945.45"/>
    <n v="0"/>
    <n v="16224.45"/>
    <n v="3352.0898328546937"/>
    <n v="6663"/>
    <m/>
    <n v="3054"/>
    <m/>
    <x v="2098"/>
    <n v="3054"/>
    <n v="2.4350067537145432"/>
    <n v="0.50309017452419236"/>
    <n v="5.3125245579567784"/>
    <n v="1.097606363082742"/>
    <n v="4.8400999999999996"/>
    <s v="2-2,99 lei"/>
    <n v="2"/>
    <s v="0-0,99 euro"/>
    <n v="0"/>
  </r>
  <r>
    <n v="2783"/>
    <x v="34"/>
    <s v="ORAȘUL MIERCUREA SIBIULUI"/>
    <x v="0"/>
    <n v="1"/>
    <m/>
    <s v="X"/>
    <s v="X"/>
    <n v="112985"/>
    <n v="3398.32"/>
    <n v="0"/>
    <n v="116383.32"/>
    <n v="24045.643685047831"/>
    <n v="3873"/>
    <m/>
    <n v="1950"/>
    <m/>
    <x v="2099"/>
    <n v="1950"/>
    <n v="30.049914794732768"/>
    <n v="6.2085318061058175"/>
    <n v="59.683753846153849"/>
    <n v="12.331099325665555"/>
    <n v="4.8400999999999996"/>
    <s v="30-30,99 lei"/>
    <n v="30"/>
    <s v="6-6,99 euro"/>
    <n v="6"/>
  </r>
  <r>
    <n v="2784"/>
    <x v="34"/>
    <s v="ORAȘUL OCNA SIBIULUI"/>
    <x v="0"/>
    <n v="1"/>
    <m/>
    <s v="X"/>
    <s v="X"/>
    <n v="0"/>
    <n v="6207.32"/>
    <n v="0"/>
    <n v="6207.32"/>
    <n v="1282.4776347596126"/>
    <n v="3489"/>
    <m/>
    <n v="1920"/>
    <m/>
    <x v="2100"/>
    <n v="1920"/>
    <n v="1.7791114932645455"/>
    <n v="0.36757742469464388"/>
    <n v="3.2329791666666665"/>
    <n v="0.66795710143729825"/>
    <n v="4.8400999999999996"/>
    <s v="1-1,99 lei"/>
    <n v="1"/>
    <s v="0-0,99 euro"/>
    <n v="0"/>
  </r>
  <r>
    <n v="2785"/>
    <x v="34"/>
    <s v="ORAȘUL SĂLIȘTE"/>
    <x v="0"/>
    <n v="1"/>
    <m/>
    <s v="X"/>
    <s v="X"/>
    <n v="2400"/>
    <n v="8726"/>
    <n v="0"/>
    <n v="11126"/>
    <n v="2298.7128365116423"/>
    <n v="4800"/>
    <m/>
    <n v="2905"/>
    <m/>
    <x v="1321"/>
    <n v="2905"/>
    <n v="2.3179166666666666"/>
    <n v="0.47889850760659214"/>
    <n v="3.8299483648881241"/>
    <n v="0.79129529656166686"/>
    <n v="4.8400999999999996"/>
    <s v="2-2,99 lei"/>
    <n v="2"/>
    <s v="0-0,99 euro"/>
    <n v="0"/>
  </r>
  <r>
    <n v="2786"/>
    <x v="34"/>
    <s v="ORAȘUL TĂLMACIU"/>
    <x v="0"/>
    <n v="1"/>
    <m/>
    <s v="X"/>
    <s v="X"/>
    <n v="0"/>
    <n v="30770.14"/>
    <n v="0"/>
    <n v="30770.14"/>
    <n v="6357.3355922398305"/>
    <n v="6624"/>
    <m/>
    <n v="3517"/>
    <m/>
    <x v="2101"/>
    <n v="3517"/>
    <n v="4.6452506038647341"/>
    <n v="0.9597426920651918"/>
    <n v="8.7489735570088136"/>
    <n v="1.8076018175262527"/>
    <n v="4.8400999999999996"/>
    <s v="4-4,99 lei"/>
    <n v="4"/>
    <s v="0-0,99 euro"/>
    <n v="0"/>
  </r>
  <r>
    <m/>
    <x v="35"/>
    <s v="A JUDEȚ"/>
    <x v="0"/>
    <m/>
    <m/>
    <m/>
    <m/>
    <n v="0"/>
    <n v="2029.3"/>
    <n v="0"/>
    <n v="2029.3"/>
    <n v="419.26819693807983"/>
    <m/>
    <m/>
    <m/>
    <m/>
    <x v="0"/>
    <n v="0"/>
    <m/>
    <m/>
    <m/>
    <m/>
    <n v="4.8400999999999996"/>
    <m/>
    <m/>
    <m/>
    <m/>
  </r>
  <r>
    <n v="2595"/>
    <x v="35"/>
    <s v="COMUNA ADÂNCATA"/>
    <x v="0"/>
    <n v="1"/>
    <m/>
    <s v="X"/>
    <s v="X"/>
    <n v="1200"/>
    <n v="3716"/>
    <n v="0"/>
    <n v="4916"/>
    <n v="1015.6814941840046"/>
    <n v="3546"/>
    <m/>
    <n v="1638"/>
    <m/>
    <x v="388"/>
    <n v="1638"/>
    <n v="1.3863508178228992"/>
    <n v="0.28643020140552866"/>
    <n v="3.0012210012210012"/>
    <n v="0.62007417227350703"/>
    <n v="4.8400999999999996"/>
    <s v="1-1,99 lei"/>
    <n v="1"/>
    <s v="0-0,99 euro"/>
    <n v="0"/>
  </r>
  <r>
    <n v="2596"/>
    <x v="35"/>
    <s v="COMUNA ARBORE"/>
    <x v="0"/>
    <n v="1"/>
    <m/>
    <s v="X"/>
    <s v="X"/>
    <n v="0"/>
    <n v="7318"/>
    <n v="0"/>
    <n v="7318"/>
    <n v="1511.9522323918929"/>
    <n v="5846"/>
    <m/>
    <n v="2703"/>
    <m/>
    <x v="2102"/>
    <n v="2703"/>
    <n v="1.2517960998973656"/>
    <n v="0.2586302142305667"/>
    <n v="2.7073621901590825"/>
    <n v="0.55936079629740765"/>
    <n v="4.8400999999999996"/>
    <s v="1-1,99 lei"/>
    <n v="1"/>
    <s v="0-0,99 euro"/>
    <n v="0"/>
  </r>
  <r>
    <n v="2597"/>
    <x v="35"/>
    <s v="COMUNA BAIA"/>
    <x v="0"/>
    <n v="1"/>
    <m/>
    <s v="X"/>
    <s v="X"/>
    <n v="2880"/>
    <n v="5854"/>
    <n v="0"/>
    <n v="8734"/>
    <n v="1804.5081713187747"/>
    <n v="5836"/>
    <m/>
    <n v="2731"/>
    <m/>
    <x v="2103"/>
    <n v="2731"/>
    <n v="1.4965729952021933"/>
    <n v="0.30920290803954331"/>
    <n v="3.198095935554742"/>
    <n v="0.66074997118959156"/>
    <n v="4.8400999999999996"/>
    <s v="1-1,99 lei"/>
    <n v="1"/>
    <s v="0-0,99 euro"/>
    <n v="0"/>
  </r>
  <r>
    <n v="2598"/>
    <x v="35"/>
    <s v="COMUNA BĂLĂCEANA"/>
    <x v="0"/>
    <n v="1"/>
    <m/>
    <s v="X"/>
    <s v="X"/>
    <n v="880"/>
    <n v="1676"/>
    <n v="574.77"/>
    <n v="3130.77"/>
    <n v="646.83994132352643"/>
    <n v="1206"/>
    <m/>
    <n v="565"/>
    <m/>
    <x v="2104"/>
    <n v="565"/>
    <n v="2.5959950248756218"/>
    <n v="0.53635152680226073"/>
    <n v="5.5411858407079642"/>
    <n v="1.1448494536699583"/>
    <n v="4.8400999999999996"/>
    <s v="2-2,99 lei"/>
    <n v="2"/>
    <s v="0-0,99 euro"/>
    <n v="0"/>
  </r>
  <r>
    <n v="2599"/>
    <x v="35"/>
    <s v="COMUNA BĂLCĂUŢI"/>
    <x v="0"/>
    <n v="1"/>
    <m/>
    <s v="X"/>
    <s v="X"/>
    <n v="0"/>
    <n v="4560"/>
    <n v="0"/>
    <n v="4560"/>
    <n v="942.12929484928009"/>
    <n v="2628"/>
    <m/>
    <n v="1257"/>
    <m/>
    <x v="819"/>
    <n v="1257"/>
    <n v="1.7351598173515981"/>
    <n v="0.3584966875377778"/>
    <n v="3.6276849642004771"/>
    <n v="0.7495062011529674"/>
    <n v="4.8400999999999996"/>
    <s v="1-1,99 lei"/>
    <n v="1"/>
    <s v="0-0,99 euro"/>
    <n v="0"/>
  </r>
  <r>
    <n v="2600"/>
    <x v="35"/>
    <s v="COMUNA BERCHIŞEŞTI"/>
    <x v="0"/>
    <n v="1"/>
    <m/>
    <s v="X"/>
    <s v="X"/>
    <n v="0"/>
    <n v="7846"/>
    <n v="0"/>
    <n v="7846"/>
    <n v="1621.0408875849673"/>
    <n v="2454"/>
    <m/>
    <n v="1436"/>
    <m/>
    <x v="2105"/>
    <n v="1436"/>
    <n v="3.1972290138549306"/>
    <n v="0.66057085883657995"/>
    <n v="5.4637883008356543"/>
    <n v="1.1288585568140441"/>
    <n v="4.8400999999999996"/>
    <s v="3-3,99 lei"/>
    <n v="3"/>
    <s v="0-0,99 euro"/>
    <n v="0"/>
  </r>
  <r>
    <n v="2601"/>
    <x v="35"/>
    <s v="COMUNA BILCA"/>
    <x v="0"/>
    <n v="1"/>
    <m/>
    <s v="X"/>
    <s v="X"/>
    <n v="2700"/>
    <n v="2169"/>
    <n v="0"/>
    <n v="4869"/>
    <n v="1005.9709510134089"/>
    <n v="3118"/>
    <m/>
    <n v="1492"/>
    <m/>
    <x v="2106"/>
    <n v="1492"/>
    <n v="1.5615779345734446"/>
    <n v="0.3226334031473409"/>
    <n v="3.2634048257372652"/>
    <n v="0.67424326475429552"/>
    <n v="4.8400999999999996"/>
    <s v="1-1,99 lei"/>
    <n v="1"/>
    <s v="0-0,99 euro"/>
    <n v="0"/>
  </r>
  <r>
    <n v="2602"/>
    <x v="35"/>
    <s v="COMUNA BOGDĂNEŞTI"/>
    <x v="0"/>
    <n v="1"/>
    <m/>
    <s v="X"/>
    <s v="X"/>
    <n v="2760"/>
    <n v="1958"/>
    <n v="0"/>
    <n v="4718"/>
    <n v="974.77324848660157"/>
    <n v="3277"/>
    <m/>
    <n v="1728"/>
    <m/>
    <x v="2107"/>
    <n v="1728"/>
    <n v="1.439731461702777"/>
    <n v="0.29745903218999131"/>
    <n v="2.730324074074074"/>
    <n v="0.56410488917048707"/>
    <n v="4.8400999999999996"/>
    <s v="1-1,99 lei"/>
    <n v="1"/>
    <s v="0-0,99 euro"/>
    <n v="0"/>
  </r>
  <r>
    <n v="2603"/>
    <x v="35"/>
    <s v="COMUNA BOROAIA"/>
    <x v="0"/>
    <n v="1"/>
    <m/>
    <s v="X"/>
    <s v="X"/>
    <n v="0"/>
    <n v="4550"/>
    <n v="0"/>
    <n v="4550"/>
    <n v="940.06322183425971"/>
    <n v="3846"/>
    <m/>
    <n v="1704"/>
    <m/>
    <x v="6"/>
    <n v="1704"/>
    <n v="1.1830473218928756"/>
    <n v="0.24442621472549655"/>
    <n v="2.67018779342723"/>
    <n v="0.55168029450367351"/>
    <n v="4.8400999999999996"/>
    <s v="1-1,99 lei"/>
    <n v="1"/>
    <s v="0-0,99 euro"/>
    <n v="0"/>
  </r>
  <r>
    <n v="2604"/>
    <x v="35"/>
    <s v="COMUNA BOSANCI"/>
    <x v="0"/>
    <n v="1"/>
    <m/>
    <s v="X"/>
    <s v="X"/>
    <n v="2430"/>
    <n v="17087.59"/>
    <n v="0"/>
    <n v="19517.59"/>
    <n v="4032.4766017231054"/>
    <n v="5873"/>
    <m/>
    <n v="2475"/>
    <m/>
    <x v="2108"/>
    <n v="2475"/>
    <n v="3.3232743061467733"/>
    <n v="0.68661273654403299"/>
    <n v="7.8858949494949497"/>
    <n v="1.6292834754436789"/>
    <n v="4.8400999999999996"/>
    <s v="3-3,99 lei"/>
    <n v="3"/>
    <s v="0-0,99 euro"/>
    <n v="0"/>
  </r>
  <r>
    <n v="2605"/>
    <x v="35"/>
    <s v="COMUNA BOTOŞANA"/>
    <x v="0"/>
    <n v="1"/>
    <m/>
    <s v="X"/>
    <s v="X"/>
    <n v="0"/>
    <n v="3916"/>
    <n v="0"/>
    <n v="3916"/>
    <n v="809.07419268196941"/>
    <n v="2112"/>
    <m/>
    <n v="1139"/>
    <m/>
    <x v="2109"/>
    <n v="1139"/>
    <n v="1.8541666666666667"/>
    <n v="0.38308437153502339"/>
    <n v="3.438103599648815"/>
    <n v="0.71033730700787479"/>
    <n v="4.8400999999999996"/>
    <s v="1-1,99 lei"/>
    <n v="1"/>
    <s v="0-0,99 euro"/>
    <n v="0"/>
  </r>
  <r>
    <n v="2606"/>
    <x v="35"/>
    <s v="COMUNA BREAZA"/>
    <x v="0"/>
    <n v="1"/>
    <m/>
    <s v="X"/>
    <s v="X"/>
    <n v="0"/>
    <n v="0"/>
    <n v="0"/>
    <n v="0"/>
    <n v="0"/>
    <n v="1285"/>
    <m/>
    <n v="736"/>
    <m/>
    <x v="2110"/>
    <n v="736"/>
    <n v="0"/>
    <n v="0"/>
    <n v="0"/>
    <n v="0"/>
    <n v="4.8400999999999996"/>
    <s v="0-0,99 lei"/>
    <n v="0"/>
    <s v="0-0,99 euro"/>
    <n v="0"/>
  </r>
  <r>
    <n v="2607"/>
    <x v="35"/>
    <s v="COMUNA BRODINA"/>
    <x v="0"/>
    <n v="1"/>
    <m/>
    <s v="X"/>
    <s v="X"/>
    <n v="3770"/>
    <n v="17123.96"/>
    <n v="0"/>
    <n v="20893.96"/>
    <n v="4316.8446932914612"/>
    <n v="3026"/>
    <m/>
    <n v="1511"/>
    <m/>
    <x v="1087"/>
    <n v="1511"/>
    <n v="6.9048116325181752"/>
    <n v="1.4265844987744418"/>
    <n v="13.827902051621443"/>
    <n v="2.8569455283199612"/>
    <n v="4.8400999999999996"/>
    <s v="6-6,99 lei"/>
    <n v="6"/>
    <s v="1-1,99 euro"/>
    <n v="1"/>
  </r>
  <r>
    <n v="2608"/>
    <x v="35"/>
    <s v="COMUNA BUNEŞTI"/>
    <x v="0"/>
    <n v="1"/>
    <m/>
    <s v="X"/>
    <s v="X"/>
    <n v="2080"/>
    <n v="2924"/>
    <n v="0"/>
    <n v="5004"/>
    <n v="1033.8629367161836"/>
    <n v="2200"/>
    <m/>
    <n v="1231"/>
    <m/>
    <x v="2111"/>
    <n v="1231"/>
    <n v="2.2745454545454544"/>
    <n v="0.46993769850735623"/>
    <n v="4.064987814784728"/>
    <n v="0.83985616305132704"/>
    <n v="4.8400999999999996"/>
    <s v="2-2,99 lei"/>
    <n v="2"/>
    <s v="0-0,99 euro"/>
    <n v="0"/>
  </r>
  <r>
    <n v="2609"/>
    <x v="35"/>
    <s v="COMUNA BURLA"/>
    <x v="0"/>
    <n v="1"/>
    <m/>
    <s v="X"/>
    <s v="X"/>
    <n v="0"/>
    <n v="2164.81"/>
    <n v="0"/>
    <n v="2164.81"/>
    <n v="447.26555236462059"/>
    <n v="1679"/>
    <m/>
    <n v="972"/>
    <m/>
    <x v="1137"/>
    <n v="972"/>
    <n v="1.2893448481238832"/>
    <n v="0.26638805977642682"/>
    <n v="2.2271707818930042"/>
    <n v="0.46014974523109115"/>
    <n v="4.8400999999999996"/>
    <s v="1-1,99 lei"/>
    <n v="1"/>
    <s v="0-0,99 euro"/>
    <n v="0"/>
  </r>
  <r>
    <n v="2610"/>
    <x v="35"/>
    <s v="COMUNA CACICA"/>
    <x v="0"/>
    <n v="1"/>
    <m/>
    <s v="X"/>
    <s v="X"/>
    <n v="0"/>
    <n v="7013.73"/>
    <n v="0"/>
    <n v="7013.73"/>
    <n v="1449.0878287638686"/>
    <n v="3526"/>
    <m/>
    <n v="1765"/>
    <m/>
    <x v="2112"/>
    <n v="1765"/>
    <n v="1.9891463414634145"/>
    <n v="0.41097215790240177"/>
    <n v="3.9737847025495747"/>
    <n v="0.82101293414383492"/>
    <n v="4.8400999999999996"/>
    <s v="1-1,99 lei"/>
    <n v="1"/>
    <s v="0-0,99 euro"/>
    <n v="0"/>
  </r>
  <r>
    <n v="2611"/>
    <x v="35"/>
    <s v="COMUNA CALAFINDEŞTI"/>
    <x v="0"/>
    <n v="1"/>
    <m/>
    <s v="X"/>
    <s v="X"/>
    <n v="0"/>
    <n v="5142"/>
    <n v="0"/>
    <n v="5142"/>
    <n v="1062.3747443234645"/>
    <n v="2281"/>
    <m/>
    <n v="1328"/>
    <m/>
    <x v="2113"/>
    <n v="1328"/>
    <n v="2.2542744410346338"/>
    <n v="0.46574955910717425"/>
    <n v="3.8719879518072289"/>
    <n v="0.79998098217128355"/>
    <n v="4.8400999999999996"/>
    <s v="2-2,99 lei"/>
    <n v="2"/>
    <s v="0-0,99 euro"/>
    <n v="0"/>
  </r>
  <r>
    <n v="2612"/>
    <x v="35"/>
    <s v="COMUNA CAPU CÂMPULUI"/>
    <x v="0"/>
    <n v="1"/>
    <m/>
    <s v="X"/>
    <s v="X"/>
    <n v="1200"/>
    <n v="1235"/>
    <n v="0"/>
    <n v="2435"/>
    <n v="503.08877915745546"/>
    <n v="1910"/>
    <m/>
    <n v="1262"/>
    <m/>
    <x v="2114"/>
    <n v="1262"/>
    <n v="1.2748691099476439"/>
    <n v="0.26339726657458401"/>
    <n v="1.9294770206022187"/>
    <n v="0.39864404053681096"/>
    <n v="4.8400999999999996"/>
    <s v="1-1,99 lei"/>
    <n v="1"/>
    <s v="0-0,99 euro"/>
    <n v="0"/>
  </r>
  <r>
    <n v="2613"/>
    <x v="35"/>
    <s v="COMUNA CÂRLIBABA"/>
    <x v="0"/>
    <n v="1"/>
    <m/>
    <s v="X"/>
    <s v="X"/>
    <n v="1181"/>
    <n v="0"/>
    <n v="0"/>
    <n v="1181"/>
    <n v="244.00322307390346"/>
    <n v="1588"/>
    <m/>
    <n v="933"/>
    <m/>
    <x v="1841"/>
    <n v="933"/>
    <n v="0.74370277078085645"/>
    <n v="0.15365442259061932"/>
    <n v="1.2658092175777063"/>
    <n v="0.26152542666013234"/>
    <n v="4.8400999999999996"/>
    <s v="0-0,99 lei"/>
    <n v="0"/>
    <s v="0-0,99 euro"/>
    <n v="0"/>
  </r>
  <r>
    <n v="2615"/>
    <x v="35"/>
    <s v="COMUNA CIOCĂNEŞTI"/>
    <x v="0"/>
    <n v="1"/>
    <m/>
    <s v="X"/>
    <s v="X"/>
    <n v="1110"/>
    <n v="3351"/>
    <n v="0"/>
    <n v="4461"/>
    <n v="921.67517200057853"/>
    <n v="1255"/>
    <m/>
    <n v="785"/>
    <m/>
    <x v="1858"/>
    <n v="785"/>
    <n v="3.5545816733067728"/>
    <n v="0.73440252749050083"/>
    <n v="5.6828025477707005"/>
    <n v="1.1741084993637942"/>
    <n v="4.8400999999999996"/>
    <s v="3-3,99 lei"/>
    <n v="3"/>
    <s v="0-0,99 euro"/>
    <n v="0"/>
  </r>
  <r>
    <n v="2614"/>
    <x v="35"/>
    <s v="COMUNA CIPRIAN PORUMBESCU"/>
    <x v="0"/>
    <n v="1"/>
    <m/>
    <s v="X"/>
    <s v="X"/>
    <n v="76980"/>
    <n v="1600"/>
    <n v="0"/>
    <n v="78580"/>
    <n v="16235.201752029918"/>
    <n v="1666"/>
    <m/>
    <n v="742"/>
    <m/>
    <x v="1985"/>
    <n v="742"/>
    <n v="47.16686674669868"/>
    <n v="9.7450190588414873"/>
    <n v="105.90296495956873"/>
    <n v="21.880325811361075"/>
    <n v="4.8400999999999996"/>
    <s v="47-47,99 lei"/>
    <n v="47"/>
    <s v="9-9,99 euro"/>
    <n v="9"/>
  </r>
  <r>
    <n v="2616"/>
    <x v="35"/>
    <s v="COMUNA COMĂNEŞTI"/>
    <x v="0"/>
    <n v="1"/>
    <m/>
    <s v="X"/>
    <s v="X"/>
    <n v="2400"/>
    <n v="3783"/>
    <n v="0"/>
    <n v="6183"/>
    <n v="1277.4529451870831"/>
    <n v="1894"/>
    <m/>
    <n v="1034"/>
    <m/>
    <x v="1292"/>
    <n v="1034"/>
    <n v="3.2645195353748679"/>
    <n v="0.67447357190447887"/>
    <n v="5.9796905222437138"/>
    <n v="1.2354477226180687"/>
    <n v="4.8400999999999996"/>
    <s v="3-3,99 lei"/>
    <n v="3"/>
    <s v="0-0,99 euro"/>
    <n v="0"/>
  </r>
  <r>
    <n v="2617"/>
    <x v="35"/>
    <s v="COMUNA CORNU LUNCII"/>
    <x v="0"/>
    <n v="1"/>
    <m/>
    <s v="X"/>
    <s v="X"/>
    <n v="0"/>
    <n v="0"/>
    <n v="0"/>
    <n v="0"/>
    <n v="0"/>
    <n v="5840"/>
    <m/>
    <n v="2969"/>
    <m/>
    <x v="2115"/>
    <n v="2969"/>
    <n v="0"/>
    <n v="0"/>
    <n v="0"/>
    <n v="0"/>
    <n v="4.8400999999999996"/>
    <s v="0-0,99 lei"/>
    <n v="0"/>
    <s v="0-0,99 euro"/>
    <n v="0"/>
  </r>
  <r>
    <n v="2618"/>
    <x v="35"/>
    <s v="COMUNA COŞNA"/>
    <x v="0"/>
    <n v="1"/>
    <m/>
    <s v="X"/>
    <s v="X"/>
    <n v="0"/>
    <n v="4710"/>
    <n v="0"/>
    <n v="4710"/>
    <n v="973.12039007458532"/>
    <n v="1228"/>
    <m/>
    <n v="878"/>
    <m/>
    <x v="2116"/>
    <n v="878"/>
    <n v="3.8355048859934855"/>
    <n v="0.79244331439298477"/>
    <n v="5.3644646924829154"/>
    <n v="1.1083375741168398"/>
    <n v="4.8400999999999996"/>
    <s v="3-3,99 lei"/>
    <n v="3"/>
    <s v="0-0,99 euro"/>
    <n v="0"/>
  </r>
  <r>
    <n v="2619"/>
    <x v="35"/>
    <s v="COMUNA CRUCEA"/>
    <x v="0"/>
    <n v="1"/>
    <m/>
    <s v="X"/>
    <s v="X"/>
    <n v="0"/>
    <n v="3527"/>
    <n v="0"/>
    <n v="3527"/>
    <n v="728.70395239767777"/>
    <n v="1672"/>
    <m/>
    <n v="857"/>
    <m/>
    <x v="1892"/>
    <n v="857"/>
    <n v="2.1094497607655502"/>
    <n v="0.43582772272588383"/>
    <n v="4.115519253208868"/>
    <n v="0.85029632718515491"/>
    <n v="4.8400999999999996"/>
    <s v="2-2,99 lei"/>
    <n v="2"/>
    <s v="0-0,99 euro"/>
    <n v="0"/>
  </r>
  <r>
    <n v="2620"/>
    <x v="35"/>
    <s v="COMUNA DĂRMĂNEŞTI"/>
    <x v="0"/>
    <n v="1"/>
    <m/>
    <s v="X"/>
    <s v="X"/>
    <n v="3400"/>
    <n v="5258.26"/>
    <n v="0"/>
    <n v="8658.26"/>
    <n v="1788.8597343030106"/>
    <n v="4806"/>
    <m/>
    <n v="2353"/>
    <m/>
    <x v="2117"/>
    <n v="2353"/>
    <n v="1.8015522263836872"/>
    <n v="0.37221384400811708"/>
    <n v="3.6796685082872931"/>
    <n v="0.76024638091925656"/>
    <n v="4.8400999999999996"/>
    <s v="1-1,99 lei"/>
    <n v="1"/>
    <s v="0-0,99 euro"/>
    <n v="0"/>
  </r>
  <r>
    <n v="2621"/>
    <x v="35"/>
    <s v="COMUNA DOLHEŞTI"/>
    <x v="0"/>
    <n v="1"/>
    <m/>
    <s v="X"/>
    <s v="X"/>
    <n v="2159"/>
    <n v="300"/>
    <n v="0"/>
    <n v="2459"/>
    <n v="508.04735439350429"/>
    <n v="3012"/>
    <m/>
    <n v="1622"/>
    <m/>
    <x v="2118"/>
    <n v="1622"/>
    <n v="0.81640106241699872"/>
    <n v="0.16867442044937062"/>
    <n v="1.5160295930949446"/>
    <n v="0.31322278322657476"/>
    <n v="4.8400999999999996"/>
    <s v="0-0,99 lei"/>
    <n v="0"/>
    <s v="0-0,99 euro"/>
    <n v="0"/>
  </r>
  <r>
    <n v="2622"/>
    <x v="35"/>
    <s v="COMUNA DORNA CANDRENILOR"/>
    <x v="0"/>
    <n v="1"/>
    <m/>
    <s v="X"/>
    <s v="X"/>
    <n v="0"/>
    <n v="1515"/>
    <n v="0"/>
    <n v="1515"/>
    <n v="313.01006177558315"/>
    <n v="2524"/>
    <m/>
    <n v="1575"/>
    <m/>
    <x v="351"/>
    <n v="1575"/>
    <n v="0.60023771790808245"/>
    <n v="0.12401349515672867"/>
    <n v="0.96190476190476193"/>
    <n v="0.19873654715910041"/>
    <n v="4.8400999999999996"/>
    <s v="0-0,99 lei"/>
    <n v="0"/>
    <s v="0-0,99 euro"/>
    <n v="0"/>
  </r>
  <r>
    <n v="2623"/>
    <x v="35"/>
    <s v="COMUNA DORNA-ARINI"/>
    <x v="0"/>
    <n v="1"/>
    <m/>
    <s v="X"/>
    <s v="X"/>
    <n v="2000"/>
    <n v="6086"/>
    <n v="0"/>
    <n v="8086"/>
    <n v="1670.6266399454557"/>
    <n v="2509"/>
    <m/>
    <n v="1639"/>
    <m/>
    <x v="234"/>
    <n v="1639"/>
    <n v="3.2227979274611398"/>
    <n v="0.66585358307909759"/>
    <n v="4.9334960341671747"/>
    <n v="1.0192963025902719"/>
    <n v="4.8400999999999996"/>
    <s v="3-3,99 lei"/>
    <n v="3"/>
    <s v="0-0,99 euro"/>
    <n v="0"/>
  </r>
  <r>
    <n v="2624"/>
    <x v="35"/>
    <s v="COMUNA DORNEŞTI"/>
    <x v="0"/>
    <n v="1"/>
    <m/>
    <s v="X"/>
    <s v="X"/>
    <n v="1841"/>
    <n v="856"/>
    <n v="0"/>
    <n v="2697"/>
    <n v="557.2198921509887"/>
    <n v="3827"/>
    <m/>
    <n v="1687"/>
    <m/>
    <x v="2119"/>
    <n v="1687"/>
    <n v="0.70472955317481056"/>
    <n v="0.14560227127018258"/>
    <n v="1.5986959098992295"/>
    <n v="0.33030224786662044"/>
    <n v="4.8400999999999996"/>
    <s v="0-0,99 lei"/>
    <n v="0"/>
    <s v="0-0,99 euro"/>
    <n v="0"/>
  </r>
  <r>
    <n v="2625"/>
    <x v="35"/>
    <s v="COMUNA DRĂGOIEŞTI"/>
    <x v="0"/>
    <n v="1"/>
    <m/>
    <s v="X"/>
    <s v="X"/>
    <n v="1200"/>
    <n v="2095.19"/>
    <n v="0"/>
    <n v="3295.19"/>
    <n v="680.81031383649099"/>
    <n v="2140"/>
    <m/>
    <n v="1278"/>
    <m/>
    <x v="2120"/>
    <n v="1278"/>
    <n v="1.5398084112149533"/>
    <n v="0.31813566067125748"/>
    <n v="2.5783959311424103"/>
    <n v="0.53271542553716045"/>
    <n v="4.8400999999999996"/>
    <s v="1-1,99 lei"/>
    <n v="1"/>
    <s v="0-0,99 euro"/>
    <n v="0"/>
  </r>
  <r>
    <n v="2626"/>
    <x v="35"/>
    <s v="COMUNA DRĂGUŞENI"/>
    <x v="0"/>
    <n v="1"/>
    <m/>
    <s v="X"/>
    <s v="X"/>
    <n v="0"/>
    <n v="1986"/>
    <n v="0"/>
    <n v="1986"/>
    <n v="410.32210078304172"/>
    <n v="2079"/>
    <m/>
    <n v="1035"/>
    <m/>
    <x v="2121"/>
    <n v="1035"/>
    <n v="0.95526695526695526"/>
    <n v="0.1973651278417709"/>
    <n v="1.9188405797101449"/>
    <n v="0.39644647418651374"/>
    <n v="4.8400999999999996"/>
    <s v="0-0,99 lei"/>
    <n v="0"/>
    <s v="0-0,99 euro"/>
    <n v="0"/>
  </r>
  <r>
    <n v="2627"/>
    <x v="35"/>
    <s v="COMUNA DUMBRĂVENI"/>
    <x v="0"/>
    <n v="1"/>
    <m/>
    <s v="X"/>
    <s v="X"/>
    <n v="0"/>
    <n v="61017.25"/>
    <n v="0"/>
    <n v="61017.25"/>
    <n v="12606.609367575051"/>
    <n v="7272"/>
    <m/>
    <n v="3074"/>
    <m/>
    <x v="2122"/>
    <n v="3074"/>
    <n v="8.3907109460946092"/>
    <n v="1.7335821462561951"/>
    <n v="19.849463240078073"/>
    <n v="4.1010440362963729"/>
    <n v="4.8400999999999996"/>
    <s v="8-8,99 lei"/>
    <n v="8"/>
    <s v="1-1,99 euro"/>
    <n v="1"/>
  </r>
  <r>
    <n v="2628"/>
    <x v="35"/>
    <s v="COMUNA FÂNTÂNA MARE"/>
    <x v="0"/>
    <n v="1"/>
    <m/>
    <s v="X"/>
    <s v="X"/>
    <n v="0"/>
    <n v="1777"/>
    <n v="0"/>
    <n v="1777"/>
    <n v="367.14117476911639"/>
    <n v="2136"/>
    <m/>
    <n v="955"/>
    <m/>
    <x v="2123"/>
    <n v="955"/>
    <n v="0.83192883895131087"/>
    <n v="0.1718825724574515"/>
    <n v="1.8607329842931937"/>
    <n v="0.38444102070064545"/>
    <n v="4.8400999999999996"/>
    <s v="0-0,99 lei"/>
    <n v="0"/>
    <s v="0-0,99 euro"/>
    <n v="0"/>
  </r>
  <r>
    <n v="2629"/>
    <x v="35"/>
    <s v="COMUNA FÂNTÂNELE"/>
    <x v="0"/>
    <n v="1"/>
    <m/>
    <s v="X"/>
    <s v="X"/>
    <n v="130575"/>
    <n v="15900.96"/>
    <n v="0"/>
    <n v="146475.96"/>
    <n v="30263.002830520032"/>
    <n v="3713"/>
    <m/>
    <n v="1988"/>
    <m/>
    <x v="2124"/>
    <n v="1988"/>
    <n v="39.449490977646107"/>
    <n v="8.1505528765203419"/>
    <n v="73.680060362173037"/>
    <n v="15.222838445935629"/>
    <n v="4.8400999999999996"/>
    <s v="39-39,99 lei"/>
    <n v="39"/>
    <s v="8-8,99 euro"/>
    <n v="8"/>
  </r>
  <r>
    <n v="2630"/>
    <x v="35"/>
    <s v="COMUNA FORĂŞTI"/>
    <x v="0"/>
    <n v="1"/>
    <m/>
    <s v="X"/>
    <s v="X"/>
    <n v="1382"/>
    <n v="8007"/>
    <n v="0"/>
    <n v="9389"/>
    <n v="1939.8359538026075"/>
    <n v="3661"/>
    <m/>
    <n v="2081"/>
    <m/>
    <x v="990"/>
    <n v="2081"/>
    <n v="2.5645998361103524"/>
    <n v="0.52986505157132135"/>
    <n v="4.5117731859682841"/>
    <n v="0.93216528294214684"/>
    <n v="4.8400999999999996"/>
    <s v="2-2,99 lei"/>
    <n v="2"/>
    <s v="0-0,99 euro"/>
    <n v="0"/>
  </r>
  <r>
    <n v="2631"/>
    <x v="35"/>
    <s v="COMUNA FRĂTĂUŢII NOI"/>
    <x v="0"/>
    <n v="1"/>
    <m/>
    <s v="X"/>
    <s v="X"/>
    <n v="0"/>
    <n v="0"/>
    <n v="0"/>
    <n v="0"/>
    <n v="0"/>
    <n v="4549"/>
    <m/>
    <n v="1910"/>
    <m/>
    <x v="2125"/>
    <n v="1910"/>
    <n v="0"/>
    <n v="0"/>
    <n v="0"/>
    <n v="0"/>
    <n v="4.8400999999999996"/>
    <s v="0-0,99 lei"/>
    <n v="0"/>
    <s v="0-0,99 euro"/>
    <n v="0"/>
  </r>
  <r>
    <n v="2632"/>
    <x v="35"/>
    <s v="COMUNA FRĂTĂUŢII VECHI"/>
    <x v="0"/>
    <n v="1"/>
    <m/>
    <s v="X"/>
    <s v="X"/>
    <n v="0"/>
    <n v="2041"/>
    <n v="0"/>
    <n v="2041"/>
    <n v="421.68550236565363"/>
    <n v="4497"/>
    <m/>
    <n v="1749"/>
    <m/>
    <x v="2126"/>
    <n v="1749"/>
    <n v="0.45385812764064931"/>
    <n v="9.3770403016600765E-2"/>
    <n v="1.1669525443110349"/>
    <n v="0.24110091616103696"/>
    <n v="4.8400999999999996"/>
    <s v="0-0,99 lei"/>
    <n v="0"/>
    <s v="0-0,99 euro"/>
    <n v="0"/>
  </r>
  <r>
    <n v="2633"/>
    <x v="35"/>
    <s v="COMUNA FRUMOSU"/>
    <x v="0"/>
    <n v="1"/>
    <m/>
    <s v="X"/>
    <s v="X"/>
    <n v="0"/>
    <n v="4847"/>
    <n v="0"/>
    <n v="4847"/>
    <n v="1001.4255903803642"/>
    <n v="2842"/>
    <m/>
    <n v="1801"/>
    <m/>
    <x v="2127"/>
    <n v="1801"/>
    <n v="1.7054890921885997"/>
    <n v="0.35236649907824213"/>
    <n v="2.6912826207662408"/>
    <n v="0.5560386398558379"/>
    <n v="4.8400999999999996"/>
    <s v="1-1,99 lei"/>
    <n v="1"/>
    <s v="0-0,99 euro"/>
    <n v="0"/>
  </r>
  <r>
    <n v="2634"/>
    <x v="35"/>
    <s v="COMUNA FUNDU MOLDOVEI"/>
    <x v="0"/>
    <n v="1"/>
    <m/>
    <s v="X"/>
    <s v="X"/>
    <n v="0"/>
    <n v="6236.24"/>
    <n v="0"/>
    <n v="6236.24"/>
    <n v="1288.4527179190513"/>
    <n v="3333"/>
    <m/>
    <n v="1924"/>
    <m/>
    <x v="2128"/>
    <n v="1924"/>
    <n v="1.871059105910591"/>
    <n v="0.38657447282299773"/>
    <n v="3.2412889812889811"/>
    <n v="0.6696739698123968"/>
    <n v="4.8400999999999996"/>
    <s v="1-1,99 lei"/>
    <n v="1"/>
    <s v="0-0,99 euro"/>
    <n v="0"/>
  </r>
  <r>
    <n v="2635"/>
    <x v="35"/>
    <s v="COMUNA GĂLĂNEŞTI"/>
    <x v="0"/>
    <n v="1"/>
    <m/>
    <s v="X"/>
    <s v="X"/>
    <n v="0"/>
    <n v="14507.07"/>
    <n v="0"/>
    <n v="14507.07"/>
    <n v="2997.2665854011284"/>
    <n v="2443"/>
    <m/>
    <n v="887"/>
    <m/>
    <x v="2129"/>
    <n v="887"/>
    <n v="5.9382194023741297"/>
    <n v="1.2268794864515467"/>
    <n v="16.355208568207441"/>
    <n v="3.3791055077803027"/>
    <n v="4.8400999999999996"/>
    <s v="5-5,99 lei"/>
    <n v="5"/>
    <s v="1-1,99 euro"/>
    <n v="1"/>
  </r>
  <r>
    <n v="2636"/>
    <x v="35"/>
    <s v="COMUNA GRĂMEŞTI"/>
    <x v="0"/>
    <n v="1"/>
    <m/>
    <s v="X"/>
    <s v="X"/>
    <n v="0"/>
    <n v="12121"/>
    <n v="0"/>
    <n v="12121"/>
    <n v="2504.2871015061673"/>
    <n v="2424"/>
    <m/>
    <n v="1203"/>
    <m/>
    <x v="2130"/>
    <n v="1203"/>
    <n v="5.0004125412541258"/>
    <n v="1.0331217415454486"/>
    <n v="10.075644222776392"/>
    <n v="2.0817016637624"/>
    <n v="4.8400999999999996"/>
    <s v="5-5,99 lei"/>
    <n v="5"/>
    <s v="1-1,99 euro"/>
    <n v="1"/>
  </r>
  <r>
    <n v="2637"/>
    <x v="35"/>
    <s v="COMUNA GRĂNICEŞTI"/>
    <x v="0"/>
    <n v="1"/>
    <m/>
    <s v="X"/>
    <s v="X"/>
    <n v="7400"/>
    <n v="6185"/>
    <n v="0"/>
    <n v="13585"/>
    <n v="2806.7601909051468"/>
    <n v="4489"/>
    <m/>
    <n v="1893"/>
    <m/>
    <x v="2131"/>
    <n v="1893"/>
    <n v="3.0262864780574739"/>
    <n v="0.6252528828035524"/>
    <n v="7.1764395139989432"/>
    <n v="1.4827048023798979"/>
    <n v="4.8400999999999996"/>
    <s v="3-3,99 lei"/>
    <n v="3"/>
    <s v="0-0,99 euro"/>
    <n v="0"/>
  </r>
  <r>
    <n v="2638"/>
    <x v="35"/>
    <s v="COMUNA HĂNŢEŞTI"/>
    <x v="0"/>
    <n v="1"/>
    <m/>
    <s v="X"/>
    <s v="X"/>
    <n v="411"/>
    <n v="4409"/>
    <n v="0"/>
    <n v="4820"/>
    <n v="995.84719323980914"/>
    <n v="3153"/>
    <m/>
    <n v="1564"/>
    <m/>
    <x v="1743"/>
    <n v="1564"/>
    <n v="1.5287028227085315"/>
    <n v="0.31584116499835369"/>
    <n v="3.081841432225064"/>
    <n v="0.63673094196918745"/>
    <n v="4.8400999999999996"/>
    <s v="1-1,99 lei"/>
    <n v="1"/>
    <s v="0-0,99 euro"/>
    <n v="0"/>
  </r>
  <r>
    <n v="2639"/>
    <x v="35"/>
    <s v="COMUNA HÂRTOP"/>
    <x v="0"/>
    <n v="1"/>
    <m/>
    <s v="X"/>
    <s v="X"/>
    <n v="1800"/>
    <n v="7360"/>
    <n v="0"/>
    <n v="9160"/>
    <n v="1892.5228817586415"/>
    <n v="2040"/>
    <m/>
    <n v="1128"/>
    <m/>
    <x v="850"/>
    <n v="1128"/>
    <n v="4.4901960784313726"/>
    <n v="0.92770729497972626"/>
    <n v="8.1205673758865249"/>
    <n v="1.6777685121973771"/>
    <n v="4.8400999999999996"/>
    <s v="4-4,99 lei"/>
    <n v="4"/>
    <s v="0-0,99 euro"/>
    <n v="0"/>
  </r>
  <r>
    <n v="2640"/>
    <x v="35"/>
    <s v="COMUNA HORODNIC DE JOS"/>
    <x v="0"/>
    <n v="1"/>
    <m/>
    <s v="X"/>
    <s v="X"/>
    <n v="0"/>
    <n v="2130"/>
    <n v="0"/>
    <n v="2130"/>
    <n v="440.07355219933476"/>
    <n v="2000"/>
    <m/>
    <n v="1099"/>
    <m/>
    <x v="585"/>
    <n v="1099"/>
    <n v="1.0649999999999999"/>
    <n v="0.22003677609966737"/>
    <n v="1.938125568698817"/>
    <n v="0.40043089372095975"/>
    <n v="4.8400999999999996"/>
    <s v="1-1,99 lei"/>
    <n v="1"/>
    <s v="0-0,99 euro"/>
    <n v="0"/>
  </r>
  <r>
    <n v="2641"/>
    <x v="35"/>
    <s v="COMUNA HORODNIC DE SUS"/>
    <x v="0"/>
    <n v="1"/>
    <m/>
    <s v="X"/>
    <s v="X"/>
    <n v="1650"/>
    <n v="0"/>
    <n v="0"/>
    <n v="1650"/>
    <n v="340.90204747835793"/>
    <n v="4035"/>
    <m/>
    <n v="2055"/>
    <m/>
    <x v="674"/>
    <n v="2055"/>
    <n v="0.40892193308550184"/>
    <n v="8.4486257119791311E-2"/>
    <n v="0.8029197080291971"/>
    <n v="0.16588907419871432"/>
    <n v="4.8400999999999996"/>
    <s v="0-0,99 lei"/>
    <n v="0"/>
    <s v="0-0,99 euro"/>
    <n v="0"/>
  </r>
  <r>
    <n v="2642"/>
    <x v="35"/>
    <s v="COMUNA HORODNICENI"/>
    <x v="0"/>
    <n v="1"/>
    <m/>
    <s v="X"/>
    <s v="X"/>
    <n v="12246"/>
    <n v="8755"/>
    <n v="0"/>
    <n v="21001"/>
    <n v="4338.9599388442393"/>
    <n v="2848"/>
    <m/>
    <n v="1930"/>
    <m/>
    <x v="2132"/>
    <n v="1930"/>
    <n v="7.3739466292134832"/>
    <n v="1.5235112144818257"/>
    <n v="10.881347150259067"/>
    <n v="2.2481657714218857"/>
    <n v="4.8400999999999996"/>
    <s v="7-7,99 lei"/>
    <n v="7"/>
    <s v="1-1,99 euro"/>
    <n v="1"/>
  </r>
  <r>
    <n v="2643"/>
    <x v="35"/>
    <s v="COMUNA IACOBENI"/>
    <x v="0"/>
    <n v="1"/>
    <m/>
    <s v="X"/>
    <s v="X"/>
    <n v="1841"/>
    <n v="1028"/>
    <n v="0"/>
    <n v="2869"/>
    <n v="592.75634800933869"/>
    <n v="1750"/>
    <m/>
    <n v="1090"/>
    <m/>
    <x v="387"/>
    <n v="1090"/>
    <n v="1.6394285714285715"/>
    <n v="0.33871791314819355"/>
    <n v="2.6321100917431193"/>
    <n v="0.5438131633113199"/>
    <n v="4.8400999999999996"/>
    <s v="1-1,99 lei"/>
    <n v="1"/>
    <s v="0-0,99 euro"/>
    <n v="0"/>
  </r>
  <r>
    <n v="2644"/>
    <x v="35"/>
    <s v="COMUNA IASLOVĂŢ"/>
    <x v="0"/>
    <n v="1"/>
    <m/>
    <s v="X"/>
    <s v="X"/>
    <n v="0"/>
    <n v="0"/>
    <n v="0"/>
    <n v="0"/>
    <n v="0"/>
    <n v="3162"/>
    <m/>
    <n v="1180"/>
    <m/>
    <x v="2133"/>
    <n v="1180"/>
    <n v="0"/>
    <n v="0"/>
    <n v="0"/>
    <n v="0"/>
    <n v="4.8400999999999996"/>
    <s v="0-0,99 lei"/>
    <n v="0"/>
    <s v="0-0,99 euro"/>
    <n v="0"/>
  </r>
  <r>
    <n v="2645"/>
    <x v="35"/>
    <s v="COMUNA ILIŞEŞTI"/>
    <x v="0"/>
    <n v="1"/>
    <m/>
    <s v="X"/>
    <s v="X"/>
    <n v="3360"/>
    <n v="4630"/>
    <n v="0"/>
    <n v="7990"/>
    <n v="1650.7923390012604"/>
    <n v="2252"/>
    <m/>
    <n v="1267"/>
    <m/>
    <x v="1287"/>
    <n v="1267"/>
    <n v="3.5479573712255772"/>
    <n v="0.73303389831317067"/>
    <n v="6.306235201262826"/>
    <n v="1.3029142375700555"/>
    <n v="4.8400999999999996"/>
    <s v="3-3,99 lei"/>
    <n v="3"/>
    <s v="0-0,99 euro"/>
    <n v="0"/>
  </r>
  <r>
    <n v="2646"/>
    <x v="35"/>
    <s v="COMUNA IPOTEŞTI"/>
    <x v="0"/>
    <n v="1"/>
    <m/>
    <s v="X"/>
    <s v="X"/>
    <n v="65100"/>
    <n v="3220.78"/>
    <n v="0"/>
    <n v="68320.78"/>
    <n v="14115.57199231421"/>
    <n v="6678"/>
    <m/>
    <n v="3303"/>
    <m/>
    <x v="2134"/>
    <n v="3303"/>
    <n v="10.230724767894579"/>
    <n v="2.1137424367047335"/>
    <n v="20.684462609748714"/>
    <n v="4.2735610028199238"/>
    <n v="4.8400999999999996"/>
    <s v="10-10,99 lei"/>
    <n v="10"/>
    <s v="2-2,99 euro"/>
    <n v="2"/>
  </r>
  <r>
    <n v="2647"/>
    <x v="35"/>
    <s v="COMUNA IZVOARELE SUCEVEI"/>
    <x v="0"/>
    <n v="1"/>
    <m/>
    <s v="X"/>
    <s v="X"/>
    <n v="0"/>
    <n v="9239.9500000000007"/>
    <n v="0"/>
    <n v="9239.9500000000007"/>
    <n v="1909.0411355137294"/>
    <n v="1644"/>
    <m/>
    <n v="977"/>
    <m/>
    <x v="1861"/>
    <n v="977"/>
    <n v="5.620407542579076"/>
    <n v="1.1612172357139474"/>
    <n v="9.4574718526100323"/>
    <n v="1.9539827384992112"/>
    <n v="4.8400999999999996"/>
    <s v="5-5,99 lei"/>
    <n v="5"/>
    <s v="1-1,99 euro"/>
    <n v="1"/>
  </r>
  <r>
    <n v="2648"/>
    <x v="35"/>
    <s v="COMUNA MARGINEA"/>
    <x v="0"/>
    <n v="1"/>
    <m/>
    <s v="X"/>
    <s v="X"/>
    <n v="0"/>
    <n v="13378"/>
    <n v="0"/>
    <n v="13378"/>
    <n v="2763.9924794942253"/>
    <n v="8550"/>
    <m/>
    <n v="3918"/>
    <m/>
    <x v="2135"/>
    <n v="3918"/>
    <n v="1.5646783625730993"/>
    <n v="0.32327397420985093"/>
    <n v="3.4144971924451251"/>
    <n v="0.7054600509173623"/>
    <n v="4.8400999999999996"/>
    <s v="1-1,99 lei"/>
    <n v="1"/>
    <s v="0-0,99 euro"/>
    <n v="0"/>
  </r>
  <r>
    <n v="2649"/>
    <x v="35"/>
    <s v="COMUNA MĂLINI"/>
    <x v="0"/>
    <n v="1"/>
    <m/>
    <s v="X"/>
    <s v="X"/>
    <n v="0"/>
    <n v="2637"/>
    <n v="0"/>
    <n v="2637"/>
    <n v="544.82345406086654"/>
    <n v="6051"/>
    <m/>
    <n v="2104"/>
    <m/>
    <x v="1257"/>
    <n v="2104"/>
    <n v="0.43579573624194345"/>
    <n v="9.0038581071040583E-2"/>
    <n v="1.2533269961977187"/>
    <n v="0.25894650858406204"/>
    <n v="4.8400999999999996"/>
    <s v="0-0,99 lei"/>
    <n v="0"/>
    <s v="0-0,99 euro"/>
    <n v="0"/>
  </r>
  <r>
    <n v="2650"/>
    <x v="35"/>
    <s v="COMUNA MĂNĂSTIREA HUMORULUI"/>
    <x v="0"/>
    <n v="1"/>
    <m/>
    <s v="X"/>
    <s v="X"/>
    <n v="130855"/>
    <n v="16555"/>
    <n v="0"/>
    <n v="147410"/>
    <n v="30455.982314414992"/>
    <n v="3070"/>
    <m/>
    <n v="1842"/>
    <m/>
    <x v="2136"/>
    <n v="1842"/>
    <n v="48.016286644951137"/>
    <n v="9.9205154118615617"/>
    <n v="80.0271444082519"/>
    <n v="16.5341923531026"/>
    <n v="4.8400999999999996"/>
    <s v="48-48,99 lei"/>
    <n v="48"/>
    <s v="9-9,99 euro"/>
    <n v="9"/>
  </r>
  <r>
    <n v="2651"/>
    <x v="35"/>
    <s v="COMUNA MITOCU DRAGOMIRNEI"/>
    <x v="0"/>
    <n v="1"/>
    <m/>
    <s v="X"/>
    <s v="X"/>
    <n v="0"/>
    <n v="776"/>
    <n v="0"/>
    <n v="776"/>
    <n v="160.32726596557924"/>
    <n v="4076"/>
    <m/>
    <n v="2359"/>
    <m/>
    <x v="2137"/>
    <n v="2359"/>
    <n v="0.19038272816486751"/>
    <n v="3.9334461718738771E-2"/>
    <n v="0.32895294616362863"/>
    <n v="6.7964080528011547E-2"/>
    <n v="4.8400999999999996"/>
    <s v="0-0,99 lei"/>
    <n v="0"/>
    <s v="0-0,99 euro"/>
    <n v="0"/>
  </r>
  <r>
    <n v="2652"/>
    <x v="35"/>
    <s v="COMUNA MOARA"/>
    <x v="0"/>
    <n v="1"/>
    <m/>
    <s v="X"/>
    <s v="X"/>
    <n v="23000"/>
    <n v="9800"/>
    <n v="0"/>
    <n v="32800"/>
    <n v="6776.7194892667512"/>
    <n v="4692"/>
    <m/>
    <n v="2672"/>
    <m/>
    <x v="2138"/>
    <n v="2672"/>
    <n v="6.9906223358908779"/>
    <n v="1.4443136166382675"/>
    <n v="12.275449101796408"/>
    <n v="2.5361974136477361"/>
    <n v="4.8400999999999996"/>
    <s v="6-6,99 lei"/>
    <n v="6"/>
    <s v="1-1,99 euro"/>
    <n v="1"/>
  </r>
  <r>
    <n v="2653"/>
    <x v="35"/>
    <s v="COMUNA MOLDOVA-SULIŢA"/>
    <x v="0"/>
    <n v="1"/>
    <m/>
    <s v="X"/>
    <s v="X"/>
    <n v="0"/>
    <n v="7148.48"/>
    <n v="0"/>
    <n v="7148.48"/>
    <n v="1476.9281626412678"/>
    <n v="1558"/>
    <m/>
    <n v="805"/>
    <m/>
    <x v="1862"/>
    <n v="805"/>
    <n v="4.5882413350449287"/>
    <n v="0.9479641608737277"/>
    <n v="8.8800993788819866"/>
    <n v="1.8346933697407053"/>
    <n v="4.8400999999999996"/>
    <s v="4-4,99 lei"/>
    <n v="4"/>
    <s v="0-0,99 euro"/>
    <n v="0"/>
  </r>
  <r>
    <n v="2654"/>
    <x v="35"/>
    <s v="COMUNA MOLDOVIŢA"/>
    <x v="0"/>
    <n v="1"/>
    <m/>
    <s v="X"/>
    <s v="X"/>
    <n v="1200"/>
    <n v="6094"/>
    <n v="0"/>
    <n v="7294"/>
    <n v="1506.9936571558439"/>
    <n v="4181"/>
    <m/>
    <n v="2179"/>
    <m/>
    <x v="2139"/>
    <n v="2179"/>
    <n v="1.7445587180100455"/>
    <n v="0.36043856903990529"/>
    <n v="3.3474070674621386"/>
    <n v="0.69159874123719323"/>
    <n v="4.8400999999999996"/>
    <s v="1-1,99 lei"/>
    <n v="1"/>
    <s v="0-0,99 euro"/>
    <n v="0"/>
  </r>
  <r>
    <n v="2655"/>
    <x v="35"/>
    <s v="COMUNA MUŞENIŢA"/>
    <x v="0"/>
    <n v="1"/>
    <m/>
    <s v="X"/>
    <s v="X"/>
    <n v="500"/>
    <n v="980"/>
    <n v="0"/>
    <n v="1480"/>
    <n v="305.77880622301194"/>
    <n v="1540"/>
    <m/>
    <n v="838"/>
    <m/>
    <x v="1653"/>
    <n v="838"/>
    <n v="0.96103896103896103"/>
    <n v="0.19855766637857919"/>
    <n v="1.766109785202864"/>
    <n v="0.36489117687710254"/>
    <n v="4.8400999999999996"/>
    <s v="0-0,99 lei"/>
    <n v="0"/>
    <s v="0-0,99 euro"/>
    <n v="0"/>
  </r>
  <r>
    <n v="2656"/>
    <x v="35"/>
    <s v="COMUNA OSTRA"/>
    <x v="0"/>
    <n v="1"/>
    <m/>
    <s v="X"/>
    <s v="X"/>
    <n v="1000"/>
    <n v="3708"/>
    <n v="0"/>
    <n v="4708"/>
    <n v="972.70717547158119"/>
    <n v="2799"/>
    <m/>
    <n v="1364"/>
    <m/>
    <x v="1913"/>
    <n v="1364"/>
    <n v="1.6820292961772061"/>
    <n v="0.34751953393053991"/>
    <n v="3.4516129032258065"/>
    <n v="0.71312842776508889"/>
    <n v="4.8400999999999996"/>
    <s v="1-1,99 lei"/>
    <n v="1"/>
    <s v="0-0,99 euro"/>
    <n v="0"/>
  </r>
  <r>
    <n v="2657"/>
    <x v="35"/>
    <s v="COMUNA PANACI"/>
    <x v="0"/>
    <n v="1"/>
    <m/>
    <s v="X"/>
    <s v="X"/>
    <n v="0"/>
    <n v="3483.5"/>
    <n v="0"/>
    <n v="3483.5"/>
    <n v="719.71653478233929"/>
    <n v="1883"/>
    <m/>
    <n v="1084"/>
    <m/>
    <x v="717"/>
    <n v="1084"/>
    <n v="1.8499734466277218"/>
    <n v="0.38221802165817276"/>
    <n v="3.2135608856088562"/>
    <n v="0.66394514278813588"/>
    <n v="4.8400999999999996"/>
    <s v="1-1,99 lei"/>
    <n v="1"/>
    <s v="0-0,99 euro"/>
    <n v="0"/>
  </r>
  <r>
    <n v="2658"/>
    <x v="35"/>
    <s v="COMUNA PĂLTINOASA"/>
    <x v="0"/>
    <n v="1"/>
    <m/>
    <s v="X"/>
    <s v="X"/>
    <n v="2400"/>
    <n v="9500"/>
    <n v="0"/>
    <n v="11900"/>
    <n v="2458.6268878742176"/>
    <n v="4772"/>
    <m/>
    <n v="2866"/>
    <m/>
    <x v="2140"/>
    <n v="2866"/>
    <n v="2.4937133277451804"/>
    <n v="0.51521938136509171"/>
    <n v="4.1521284019539424"/>
    <n v="0.85786004461766141"/>
    <n v="4.8400999999999996"/>
    <s v="2-2,99 lei"/>
    <n v="2"/>
    <s v="0-0,99 euro"/>
    <n v="0"/>
  </r>
  <r>
    <n v="2660"/>
    <x v="35"/>
    <s v="COMUNA PĂTRĂUŢI"/>
    <x v="0"/>
    <n v="1"/>
    <m/>
    <s v="X"/>
    <s v="X"/>
    <n v="0"/>
    <n v="7021"/>
    <n v="0"/>
    <n v="7021"/>
    <n v="1450.5898638457884"/>
    <n v="3977"/>
    <m/>
    <n v="2219"/>
    <m/>
    <x v="2141"/>
    <n v="2219"/>
    <n v="1.7654010560724165"/>
    <n v="0.36474474826396491"/>
    <n v="3.1640378548895898"/>
    <n v="0.65371332304902585"/>
    <n v="4.8400999999999996"/>
    <s v="1-1,99 lei"/>
    <n v="1"/>
    <s v="0-0,99 euro"/>
    <n v="0"/>
  </r>
  <r>
    <n v="2659"/>
    <x v="35"/>
    <s v="COMUNA PÂRTEŞTII DE JOS"/>
    <x v="0"/>
    <n v="1"/>
    <m/>
    <s v="X"/>
    <s v="X"/>
    <n v="0"/>
    <n v="3645.59"/>
    <n v="0"/>
    <n v="3645.59"/>
    <n v="753.20551228280419"/>
    <n v="2309"/>
    <m/>
    <n v="1344"/>
    <m/>
    <x v="1068"/>
    <n v="1344"/>
    <n v="1.5788609787786922"/>
    <n v="0.32620420627232749"/>
    <n v="2.7124925595238096"/>
    <n v="0.56042076806756269"/>
    <n v="4.8400999999999996"/>
    <s v="1-1,99 lei"/>
    <n v="1"/>
    <s v="0-0,99 euro"/>
    <n v="0"/>
  </r>
  <r>
    <n v="2661"/>
    <x v="35"/>
    <s v="COMUNA POIANA STAMPEI"/>
    <x v="0"/>
    <n v="1"/>
    <m/>
    <s v="X"/>
    <s v="X"/>
    <n v="0"/>
    <n v="4448"/>
    <n v="0"/>
    <n v="4448"/>
    <n v="918.98927708105214"/>
    <n v="1859"/>
    <m/>
    <n v="1276"/>
    <m/>
    <x v="2142"/>
    <n v="1276"/>
    <n v="2.3926842388380849"/>
    <n v="0.49434603393278759"/>
    <n v="3.4858934169278997"/>
    <n v="0.7202110321951819"/>
    <n v="4.8400999999999996"/>
    <s v="2-2,99 lei"/>
    <n v="2"/>
    <s v="0-0,99 euro"/>
    <n v="0"/>
  </r>
  <r>
    <n v="2662"/>
    <x v="35"/>
    <s v="COMUNA POIENI-SOLCA"/>
    <x v="0"/>
    <n v="1"/>
    <m/>
    <s v="X"/>
    <s v="X"/>
    <n v="0"/>
    <n v="1388"/>
    <n v="0"/>
    <n v="1388"/>
    <n v="286.77093448482469"/>
    <n v="1717"/>
    <m/>
    <n v="840"/>
    <m/>
    <x v="2143"/>
    <n v="840"/>
    <n v="0.80838672102504372"/>
    <n v="0.16701859900106272"/>
    <n v="1.6523809523809523"/>
    <n v="0.34139396962479129"/>
    <n v="4.8400999999999996"/>
    <s v="0-0,99 lei"/>
    <n v="0"/>
    <s v="0-0,99 euro"/>
    <n v="0"/>
  </r>
  <r>
    <n v="2663"/>
    <x v="35"/>
    <s v="COMUNA POJORÂTA"/>
    <x v="0"/>
    <n v="1"/>
    <m/>
    <s v="X"/>
    <s v="X"/>
    <n v="0"/>
    <n v="0"/>
    <n v="0"/>
    <n v="0"/>
    <n v="0"/>
    <n v="2475"/>
    <m/>
    <n v="1525"/>
    <m/>
    <x v="2144"/>
    <n v="1525"/>
    <n v="0"/>
    <n v="0"/>
    <n v="0"/>
    <n v="0"/>
    <n v="4.8400999999999996"/>
    <s v="0-0,99 lei"/>
    <n v="0"/>
    <s v="0-0,99 euro"/>
    <n v="0"/>
  </r>
  <r>
    <n v="2664"/>
    <x v="35"/>
    <s v="COMUNA PREUTEŞTI"/>
    <x v="0"/>
    <n v="1"/>
    <m/>
    <s v="X"/>
    <s v="X"/>
    <n v="7840"/>
    <n v="3982"/>
    <n v="3540"/>
    <n v="15362"/>
    <n v="3173.9013656742632"/>
    <n v="5524"/>
    <m/>
    <n v="3357"/>
    <m/>
    <x v="270"/>
    <n v="3357"/>
    <n v="2.7809558291093412"/>
    <n v="0.57456577944863563"/>
    <n v="4.5761096216860295"/>
    <n v="0.94545766031404921"/>
    <n v="4.8400999999999996"/>
    <s v="2-2,99 lei"/>
    <n v="2"/>
    <s v="0-0,99 euro"/>
    <n v="0"/>
  </r>
  <r>
    <n v="2665"/>
    <x v="35"/>
    <s v="COMUNA PUTNA"/>
    <x v="0"/>
    <n v="1"/>
    <m/>
    <s v="X"/>
    <s v="X"/>
    <n v="2500"/>
    <n v="3788"/>
    <n v="0"/>
    <n v="6288"/>
    <n v="1299.1467118447968"/>
    <n v="3181"/>
    <m/>
    <n v="1647"/>
    <m/>
    <x v="2145"/>
    <n v="1647"/>
    <n v="1.9767368751964791"/>
    <n v="0.40840827156390969"/>
    <n v="3.8178506375227688"/>
    <n v="0.78879581775640362"/>
    <n v="4.8400999999999996"/>
    <s v="1-1,99 lei"/>
    <n v="1"/>
    <s v="0-0,99 euro"/>
    <n v="0"/>
  </r>
  <r>
    <n v="2666"/>
    <x v="35"/>
    <s v="COMUNA RĂDĂŞENI"/>
    <x v="0"/>
    <n v="1"/>
    <m/>
    <s v="X"/>
    <s v="X"/>
    <n v="2030"/>
    <n v="10209"/>
    <n v="0"/>
    <n v="12239"/>
    <n v="2528.6667630834077"/>
    <n v="3409"/>
    <m/>
    <n v="1616"/>
    <m/>
    <x v="2146"/>
    <n v="1616"/>
    <n v="3.5902024053974775"/>
    <n v="0.74176203082528824"/>
    <n v="7.5736386138613865"/>
    <n v="1.5647690365615146"/>
    <n v="4.8400999999999996"/>
    <s v="3-3,99 lei"/>
    <n v="3"/>
    <s v="0-0,99 euro"/>
    <n v="0"/>
  </r>
  <r>
    <n v="2667"/>
    <x v="35"/>
    <s v="COMUNA RÂŞCA"/>
    <x v="0"/>
    <n v="1"/>
    <m/>
    <s v="X"/>
    <s v="X"/>
    <n v="0"/>
    <n v="24883"/>
    <n v="0"/>
    <n v="24883"/>
    <n v="5141.0094832751392"/>
    <n v="4079"/>
    <m/>
    <n v="2349"/>
    <m/>
    <x v="2147"/>
    <n v="2349"/>
    <n v="6.1002696739396907"/>
    <n v="1.260360255767379"/>
    <n v="10.593018305661984"/>
    <n v="2.1885949268944827"/>
    <n v="4.8400999999999996"/>
    <s v="6-6,99 lei"/>
    <n v="6"/>
    <s v="1-1,99 euro"/>
    <n v="1"/>
  </r>
  <r>
    <n v="2668"/>
    <x v="35"/>
    <s v="COMUNA SADOVA"/>
    <x v="0"/>
    <n v="1"/>
    <m/>
    <s v="X"/>
    <s v="X"/>
    <n v="2000"/>
    <n v="3029"/>
    <n v="0"/>
    <n v="5029"/>
    <n v="1039.0281192537345"/>
    <n v="2094"/>
    <m/>
    <n v="1379"/>
    <m/>
    <x v="2148"/>
    <n v="1379"/>
    <n v="2.4016236867239731"/>
    <n v="0.49619298913740906"/>
    <n v="3.6468455402465554"/>
    <n v="0.75346491606507215"/>
    <n v="4.8400999999999996"/>
    <s v="2-2,99 lei"/>
    <n v="2"/>
    <s v="0-0,99 euro"/>
    <n v="0"/>
  </r>
  <r>
    <n v="2669"/>
    <x v="35"/>
    <s v="COMUNA SATU MARE"/>
    <x v="0"/>
    <n v="1"/>
    <m/>
    <s v="X"/>
    <s v="X"/>
    <n v="0"/>
    <n v="18781"/>
    <n v="0"/>
    <n v="18781"/>
    <n v="3880.2917295097213"/>
    <n v="3536"/>
    <m/>
    <n v="1563"/>
    <m/>
    <x v="1295"/>
    <n v="1563"/>
    <n v="5.311368778280543"/>
    <n v="1.097367570562704"/>
    <n v="12.015994881637877"/>
    <n v="2.4825922773574671"/>
    <n v="4.8400999999999996"/>
    <s v="5-5,99 lei"/>
    <n v="5"/>
    <s v="1-1,99 euro"/>
    <n v="1"/>
  </r>
  <r>
    <n v="2670"/>
    <x v="35"/>
    <s v="COMUNA SIMINICEA"/>
    <x v="0"/>
    <n v="1"/>
    <m/>
    <s v="X"/>
    <s v="X"/>
    <n v="1481"/>
    <n v="817"/>
    <n v="0"/>
    <n v="2298"/>
    <n v="474.78357885167668"/>
    <n v="2370"/>
    <m/>
    <n v="1098"/>
    <m/>
    <x v="2149"/>
    <n v="1098"/>
    <n v="0.96962025316455691"/>
    <n v="0.20033062398804924"/>
    <n v="2.0928961748633879"/>
    <n v="0.432407631012456"/>
    <n v="4.8400999999999996"/>
    <s v="0-0,99 lei"/>
    <n v="0"/>
    <s v="0-0,99 euro"/>
    <n v="0"/>
  </r>
  <r>
    <n v="2671"/>
    <x v="35"/>
    <s v="COMUNA SLATINA"/>
    <x v="0"/>
    <n v="1"/>
    <m/>
    <s v="X"/>
    <s v="X"/>
    <n v="900"/>
    <n v="2296"/>
    <n v="0"/>
    <n v="3196"/>
    <n v="660.31693560050417"/>
    <n v="4397"/>
    <m/>
    <n v="2914"/>
    <m/>
    <x v="2150"/>
    <n v="2914"/>
    <n v="0.72685922219695243"/>
    <n v="0.15017442246998047"/>
    <n v="1.096774193548387"/>
    <n v="0.226601556486103"/>
    <n v="4.8400999999999996"/>
    <s v="0-0,99 lei"/>
    <n v="0"/>
    <s v="0-0,99 euro"/>
    <n v="0"/>
  </r>
  <r>
    <n v="2672"/>
    <x v="35"/>
    <s v="COMUNA STRAJA"/>
    <x v="0"/>
    <n v="1"/>
    <m/>
    <s v="X"/>
    <s v="X"/>
    <n v="0"/>
    <n v="4474"/>
    <n v="0"/>
    <n v="4474"/>
    <n v="924.36106692010503"/>
    <n v="4547"/>
    <m/>
    <n v="2765"/>
    <m/>
    <x v="2151"/>
    <n v="2765"/>
    <n v="0.98394545854409499"/>
    <n v="0.20329031601497802"/>
    <n v="1.6180831826401447"/>
    <n v="0.33430779997110488"/>
    <n v="4.8400999999999996"/>
    <s v="0-0,99 lei"/>
    <n v="0"/>
    <s v="0-0,99 euro"/>
    <n v="0"/>
  </r>
  <r>
    <n v="2673"/>
    <x v="35"/>
    <s v="COMUNA STROIEŞTI"/>
    <x v="0"/>
    <n v="1"/>
    <m/>
    <s v="X"/>
    <s v="X"/>
    <n v="0"/>
    <n v="4900"/>
    <n v="0"/>
    <n v="4900"/>
    <n v="1012.3757773599719"/>
    <n v="2754"/>
    <m/>
    <n v="1513"/>
    <m/>
    <x v="2152"/>
    <n v="1513"/>
    <n v="1.7792302106027595"/>
    <n v="0.36760195256353373"/>
    <n v="3.2385988103106409"/>
    <n v="0.66911816084598275"/>
    <n v="4.8400999999999996"/>
    <s v="1-1,99 lei"/>
    <n v="1"/>
    <s v="0-0,99 euro"/>
    <n v="0"/>
  </r>
  <r>
    <n v="2674"/>
    <x v="35"/>
    <s v="COMUNA STULPICANI"/>
    <x v="0"/>
    <n v="1"/>
    <m/>
    <s v="X"/>
    <s v="X"/>
    <n v="0"/>
    <n v="6240"/>
    <n v="9447"/>
    <n v="15687"/>
    <n v="3241.0487386624245"/>
    <n v="4736"/>
    <m/>
    <n v="2718"/>
    <m/>
    <x v="2153"/>
    <n v="2718"/>
    <n v="3.3122888513513513"/>
    <n v="0.68434306137297818"/>
    <n v="5.7715231788079473"/>
    <n v="1.1924388295299575"/>
    <n v="4.8400999999999996"/>
    <s v="3-3,99 lei"/>
    <n v="3"/>
    <s v="0-0,99 euro"/>
    <n v="0"/>
  </r>
  <r>
    <n v="2675"/>
    <x v="35"/>
    <s v="COMUNA SUCEVIŢA"/>
    <x v="0"/>
    <n v="1"/>
    <m/>
    <s v="X"/>
    <s v="X"/>
    <n v="0"/>
    <n v="2976"/>
    <n v="0"/>
    <n v="2976"/>
    <n v="614.8633292700564"/>
    <n v="2493"/>
    <m/>
    <n v="1296"/>
    <m/>
    <x v="64"/>
    <n v="1296"/>
    <n v="1.1937424789410349"/>
    <n v="0.24663591226235715"/>
    <n v="2.2962962962962963"/>
    <n v="0.47443158122689538"/>
    <n v="4.8400999999999996"/>
    <s v="1-1,99 lei"/>
    <n v="1"/>
    <s v="0-0,99 euro"/>
    <n v="0"/>
  </r>
  <r>
    <n v="2676"/>
    <x v="35"/>
    <s v="COMUNA ŞARU DORNEI"/>
    <x v="0"/>
    <n v="1"/>
    <m/>
    <s v="X"/>
    <s v="X"/>
    <n v="0"/>
    <n v="8397.93"/>
    <n v="0"/>
    <n v="8397.93"/>
    <n v="1735.0736555029857"/>
    <n v="3465"/>
    <m/>
    <n v="1656"/>
    <m/>
    <x v="2154"/>
    <n v="1656"/>
    <n v="2.4236450216450218"/>
    <n v="0.50074275772091936"/>
    <n v="5.0712137681159426"/>
    <n v="1.047749791970402"/>
    <n v="4.8400999999999996"/>
    <s v="2-2,99 lei"/>
    <n v="2"/>
    <s v="0-0,99 euro"/>
    <n v="0"/>
  </r>
  <r>
    <n v="2677"/>
    <x v="35"/>
    <s v="COMUNA ŞCHEIA"/>
    <x v="0"/>
    <n v="1"/>
    <m/>
    <s v="X"/>
    <s v="X"/>
    <n v="2520"/>
    <n v="28589.1"/>
    <n v="0"/>
    <n v="31109.1"/>
    <n v="6427.3672031569595"/>
    <n v="9563"/>
    <m/>
    <n v="4276"/>
    <m/>
    <x v="2155"/>
    <n v="4276"/>
    <n v="3.2530691205688589"/>
    <n v="0.67210783260033036"/>
    <n v="7.2752806361085121"/>
    <n v="1.5031260998963891"/>
    <n v="4.8400999999999996"/>
    <s v="3-3,99 lei"/>
    <n v="3"/>
    <s v="0-0,99 euro"/>
    <n v="0"/>
  </r>
  <r>
    <n v="2678"/>
    <x v="35"/>
    <s v="COMUNA ŞERBĂUŢI"/>
    <x v="0"/>
    <n v="1"/>
    <m/>
    <s v="X"/>
    <s v="X"/>
    <n v="3418"/>
    <n v="60"/>
    <n v="0"/>
    <n v="3478"/>
    <n v="718.5801946240781"/>
    <n v="2610"/>
    <m/>
    <n v="1325"/>
    <m/>
    <x v="1382"/>
    <n v="1325"/>
    <n v="1.3325670498084292"/>
    <n v="0.27531808223144755"/>
    <n v="2.6249056603773586"/>
    <n v="0.54232467518798344"/>
    <n v="4.8400999999999996"/>
    <s v="1-1,99 lei"/>
    <n v="1"/>
    <s v="0-0,99 euro"/>
    <n v="0"/>
  </r>
  <r>
    <n v="2679"/>
    <x v="35"/>
    <s v="COMUNA TODIREŞTI"/>
    <x v="0"/>
    <n v="1"/>
    <m/>
    <s v="X"/>
    <s v="X"/>
    <n v="0"/>
    <n v="12206.36"/>
    <n v="0"/>
    <n v="12206.36"/>
    <n v="2521.9231007623812"/>
    <n v="4449"/>
    <m/>
    <n v="2456"/>
    <m/>
    <x v="2156"/>
    <n v="2456"/>
    <n v="2.7436187907394922"/>
    <n v="0.56685167470496323"/>
    <n v="4.9700162866449515"/>
    <n v="1.0268416534048783"/>
    <n v="4.8400999999999996"/>
    <s v="2-2,99 lei"/>
    <n v="2"/>
    <s v="0-0,99 euro"/>
    <n v="0"/>
  </r>
  <r>
    <n v="2680"/>
    <x v="35"/>
    <s v="COMUNA UDEŞTI"/>
    <x v="0"/>
    <n v="1"/>
    <m/>
    <s v="X"/>
    <s v="X"/>
    <n v="7560"/>
    <n v="8369.73"/>
    <n v="0"/>
    <n v="15929.73"/>
    <n v="3291.1985289560134"/>
    <n v="6169"/>
    <m/>
    <n v="3158"/>
    <m/>
    <x v="1358"/>
    <n v="3158"/>
    <n v="2.5822224023342519"/>
    <n v="0.53350600242438218"/>
    <n v="5.0442463584547177"/>
    <n v="1.0421781282317966"/>
    <n v="4.8400999999999996"/>
    <s v="2-2,99 lei"/>
    <n v="2"/>
    <s v="0-0,99 euro"/>
    <n v="0"/>
  </r>
  <r>
    <n v="2681"/>
    <x v="35"/>
    <s v="COMUNA ULMA"/>
    <x v="0"/>
    <n v="1"/>
    <m/>
    <s v="X"/>
    <s v="X"/>
    <n v="600"/>
    <n v="1200"/>
    <n v="0"/>
    <n v="1800"/>
    <n v="371.89314270366316"/>
    <n v="1680"/>
    <m/>
    <n v="519"/>
    <m/>
    <x v="498"/>
    <n v="519"/>
    <n v="1.0714285714285714"/>
    <n v="0.2213649658950376"/>
    <n v="3.4682080924855492"/>
    <n v="0.71655711503595987"/>
    <n v="4.8400999999999996"/>
    <s v="1-1,99 lei"/>
    <n v="1"/>
    <s v="0-0,99 euro"/>
    <n v="0"/>
  </r>
  <r>
    <n v="2687"/>
    <x v="35"/>
    <s v="COMUNA VADU MOLDOVEI"/>
    <x v="0"/>
    <n v="1"/>
    <m/>
    <s v="X"/>
    <s v="X"/>
    <n v="0"/>
    <n v="13756"/>
    <n v="0"/>
    <n v="13756"/>
    <n v="2842.0900394619948"/>
    <n v="3765"/>
    <m/>
    <n v="2182"/>
    <m/>
    <x v="259"/>
    <n v="2182"/>
    <n v="3.6536520584329351"/>
    <n v="0.75487119242018452"/>
    <n v="6.3043079743354724"/>
    <n v="1.3025160584152131"/>
    <n v="4.8400999999999996"/>
    <s v="3-3,99 lei"/>
    <n v="3"/>
    <s v="0-0,99 euro"/>
    <n v="0"/>
  </r>
  <r>
    <n v="2688"/>
    <x v="35"/>
    <s v="COMUNA VALEA MOLDOVEI"/>
    <x v="0"/>
    <n v="1"/>
    <m/>
    <s v="X"/>
    <s v="X"/>
    <n v="60615"/>
    <n v="8517.9"/>
    <n v="0"/>
    <n v="69132.899999999994"/>
    <n v="14283.361914010042"/>
    <n v="3036"/>
    <m/>
    <n v="2119"/>
    <m/>
    <x v="2157"/>
    <n v="2119"/>
    <n v="22.771047430830038"/>
    <n v="4.7046646620586436"/>
    <n v="32.625247758376588"/>
    <n v="6.7406144001935075"/>
    <n v="4.8400999999999996"/>
    <s v="22-22,99 lei"/>
    <n v="22"/>
    <s v="4-4,99 euro"/>
    <n v="4"/>
  </r>
  <r>
    <n v="2682"/>
    <x v="35"/>
    <s v="COMUNA VAMA"/>
    <x v="0"/>
    <n v="1"/>
    <m/>
    <s v="X"/>
    <s v="X"/>
    <n v="4400"/>
    <n v="6381"/>
    <n v="0"/>
    <n v="10781"/>
    <n v="2227.4333174934404"/>
    <n v="4971"/>
    <m/>
    <n v="2387"/>
    <m/>
    <x v="950"/>
    <n v="2387"/>
    <n v="2.1687789177227921"/>
    <n v="0.4480855597452103"/>
    <n v="4.5165479681608716"/>
    <n v="0.93315178780621721"/>
    <n v="4.8400999999999996"/>
    <s v="2-2,99 lei"/>
    <n v="2"/>
    <s v="0-0,99 euro"/>
    <n v="0"/>
  </r>
  <r>
    <n v="2689"/>
    <x v="35"/>
    <s v="COMUNA VATRA MOLDOVIŢEI"/>
    <x v="0"/>
    <n v="1"/>
    <m/>
    <s v="X"/>
    <s v="X"/>
    <n v="0"/>
    <n v="6224"/>
    <n v="0"/>
    <n v="6224"/>
    <n v="1285.9238445486665"/>
    <n v="3575"/>
    <m/>
    <n v="1860"/>
    <m/>
    <x v="2158"/>
    <n v="1860"/>
    <n v="1.740979020979021"/>
    <n v="0.3596989774961305"/>
    <n v="3.3462365591397849"/>
    <n v="0.69135690567132602"/>
    <n v="4.8400999999999996"/>
    <s v="1-1,99 lei"/>
    <n v="1"/>
    <s v="0-0,99 euro"/>
    <n v="0"/>
  </r>
  <r>
    <n v="2690"/>
    <x v="35"/>
    <s v="COMUNA VEREŞTI"/>
    <x v="0"/>
    <n v="1"/>
    <m/>
    <s v="X"/>
    <s v="X"/>
    <n v="0"/>
    <n v="2961.02"/>
    <n v="0"/>
    <n v="2961.02"/>
    <n v="611.76835189355597"/>
    <n v="5673"/>
    <m/>
    <n v="2347"/>
    <m/>
    <x v="2159"/>
    <n v="2347"/>
    <n v="0.52194958575709505"/>
    <n v="0.10783859543337845"/>
    <n v="1.2616190881976992"/>
    <n v="0.26065971533598464"/>
    <n v="4.8400999999999996"/>
    <s v="0-0,99 lei"/>
    <n v="0"/>
    <s v="0-0,99 euro"/>
    <n v="0"/>
  </r>
  <r>
    <n v="2683"/>
    <x v="35"/>
    <s v="COMUNA VICOVU DE JOS"/>
    <x v="0"/>
    <n v="1"/>
    <m/>
    <s v="X"/>
    <s v="X"/>
    <n v="13680"/>
    <n v="14322.46"/>
    <n v="0"/>
    <n v="28002.46"/>
    <n v="5785.5126960186772"/>
    <n v="5199"/>
    <m/>
    <n v="2385"/>
    <m/>
    <x v="2160"/>
    <n v="2385"/>
    <n v="5.3861242546643586"/>
    <n v="1.1128125978108632"/>
    <n v="11.741073375262054"/>
    <n v="2.4257914868002839"/>
    <n v="4.8400999999999996"/>
    <s v="5-5,99 lei"/>
    <n v="5"/>
    <s v="1-1,99 euro"/>
    <n v="1"/>
  </r>
  <r>
    <n v="2684"/>
    <x v="35"/>
    <s v="COMUNA VOITINEL"/>
    <x v="0"/>
    <n v="1"/>
    <m/>
    <s v="X"/>
    <s v="X"/>
    <n v="1080"/>
    <n v="3425.03"/>
    <n v="0"/>
    <n v="4505.0300000000007"/>
    <n v="930.7720914857133"/>
    <n v="3393"/>
    <m/>
    <n v="1681"/>
    <m/>
    <x v="2161"/>
    <n v="1681"/>
    <n v="1.3277424108458593"/>
    <n v="0.27432127659466943"/>
    <n v="2.6799702558001193"/>
    <n v="0.5537014226565814"/>
    <n v="4.8400999999999996"/>
    <s v="1-1,99 lei"/>
    <n v="1"/>
    <s v="0-0,99 euro"/>
    <n v="0"/>
  </r>
  <r>
    <n v="2685"/>
    <x v="35"/>
    <s v="COMUNA VOLOVĂŢ"/>
    <x v="0"/>
    <n v="1"/>
    <m/>
    <s v="X"/>
    <s v="X"/>
    <n v="0"/>
    <n v="4050"/>
    <n v="0"/>
    <n v="4050"/>
    <n v="836.75957108324212"/>
    <n v="4264"/>
    <m/>
    <n v="2065"/>
    <m/>
    <x v="1782"/>
    <n v="2065"/>
    <n v="0.94981238273921198"/>
    <n v="0.19623817333096671"/>
    <n v="1.9612590799031477"/>
    <n v="0.40521044604515355"/>
    <n v="4.8400999999999996"/>
    <s v="0-0,99 lei"/>
    <n v="0"/>
    <s v="0-0,99 euro"/>
    <n v="0"/>
  </r>
  <r>
    <n v="2686"/>
    <x v="35"/>
    <s v="COMUNA VULTUREŞTI"/>
    <x v="0"/>
    <n v="1"/>
    <m/>
    <s v="X"/>
    <s v="X"/>
    <n v="1400"/>
    <n v="2615.2600000000002"/>
    <n v="0"/>
    <n v="4015.26"/>
    <n v="829.58203342906154"/>
    <n v="2755"/>
    <m/>
    <n v="1660"/>
    <m/>
    <x v="88"/>
    <n v="1660"/>
    <n v="1.4574446460980037"/>
    <n v="0.30111870541889713"/>
    <n v="2.418831325301205"/>
    <n v="0.49974821290907323"/>
    <n v="4.8400999999999996"/>
    <s v="1-1,99 lei"/>
    <n v="1"/>
    <s v="0-0,99 euro"/>
    <n v="0"/>
  </r>
  <r>
    <n v="2691"/>
    <x v="35"/>
    <s v="COMUNA ZAMOSTEA"/>
    <x v="0"/>
    <n v="1"/>
    <m/>
    <s v="X"/>
    <s v="X"/>
    <n v="2500"/>
    <n v="923"/>
    <n v="0"/>
    <n v="3423"/>
    <n v="707.21679304146619"/>
    <n v="2477"/>
    <m/>
    <n v="1426"/>
    <m/>
    <x v="2162"/>
    <n v="1426"/>
    <n v="1.3819136051675414"/>
    <n v="0.28551344087261454"/>
    <n v="2.4004207573632539"/>
    <n v="0.49594445514829327"/>
    <n v="4.8400999999999996"/>
    <s v="1-1,99 lei"/>
    <n v="1"/>
    <s v="0-0,99 euro"/>
    <n v="0"/>
  </r>
  <r>
    <n v="2692"/>
    <x v="35"/>
    <s v="COMUNA ZVORIŞTEA"/>
    <x v="0"/>
    <n v="1"/>
    <m/>
    <s v="X"/>
    <s v="X"/>
    <n v="3000"/>
    <n v="6759"/>
    <n v="0"/>
    <n v="9759"/>
    <n v="2016.2806553583605"/>
    <n v="4846"/>
    <m/>
    <n v="1860"/>
    <m/>
    <x v="2163"/>
    <n v="1860"/>
    <n v="2.0138258357408172"/>
    <n v="0.41607112161749082"/>
    <n v="5.2467741935483874"/>
    <n v="1.0840218577195486"/>
    <n v="4.8400999999999996"/>
    <s v="2-2,99 lei"/>
    <n v="2"/>
    <s v="0-0,99 euro"/>
    <n v="0"/>
  </r>
  <r>
    <n v="2579"/>
    <x v="35"/>
    <s v="MUNICIPIUL CÂMPULUNG MOLDOVENESC"/>
    <x v="0"/>
    <n v="1"/>
    <m/>
    <s v="X"/>
    <s v="X"/>
    <n v="13600"/>
    <n v="39981"/>
    <n v="0"/>
    <n v="53581"/>
    <n v="11070.225821780543"/>
    <n v="17332"/>
    <m/>
    <n v="6640"/>
    <m/>
    <x v="2164"/>
    <n v="6640"/>
    <n v="3.0914493422570968"/>
    <n v="0.63871600633398007"/>
    <n v="8.0694277108433727"/>
    <n v="1.6672026840030938"/>
    <n v="4.8400999999999996"/>
    <s v="3-3,99 lei"/>
    <n v="3"/>
    <s v="0-0,99 euro"/>
    <n v="0"/>
  </r>
  <r>
    <n v="2580"/>
    <x v="35"/>
    <s v="MUNICIPIUL FĂLTICENI"/>
    <x v="0"/>
    <n v="1"/>
    <m/>
    <s v="X"/>
    <s v="X"/>
    <n v="55100"/>
    <n v="76119.91"/>
    <n v="0"/>
    <n v="131219.91"/>
    <n v="27110.991508439911"/>
    <n v="25734"/>
    <m/>
    <n v="11210"/>
    <m/>
    <x v="2165"/>
    <n v="11210"/>
    <n v="5.0990871998134768"/>
    <n v="1.0535086464770309"/>
    <n v="11.705611953612847"/>
    <n v="2.4184648981659151"/>
    <n v="4.8400999999999996"/>
    <s v="5-5,99 lei"/>
    <n v="5"/>
    <s v="1-1,99 euro"/>
    <n v="1"/>
  </r>
  <r>
    <n v="2581"/>
    <x v="35"/>
    <s v="MUNICIPIUL RĂDĂUŢI"/>
    <x v="0"/>
    <n v="1"/>
    <m/>
    <s v="X"/>
    <s v="X"/>
    <n v="0"/>
    <n v="38658.29"/>
    <n v="0"/>
    <n v="38658.29"/>
    <n v="7987.0849775831084"/>
    <n v="28717"/>
    <m/>
    <n v="9732"/>
    <m/>
    <x v="2166"/>
    <n v="9732"/>
    <n v="1.3461813559912248"/>
    <n v="0.27813089729369739"/>
    <n v="3.9722862720920675"/>
    <n v="0.82070334747052076"/>
    <n v="4.8400999999999996"/>
    <s v="1-1,99 lei"/>
    <n v="1"/>
    <s v="0-0,99 euro"/>
    <n v="0"/>
  </r>
  <r>
    <n v="2583"/>
    <x v="35"/>
    <s v="MUNICIPIUL SUCEAVA"/>
    <x v="0"/>
    <n v="1"/>
    <m/>
    <s v="X"/>
    <s v="X"/>
    <n v="15200"/>
    <n v="94913.68"/>
    <n v="0"/>
    <n v="110113.68"/>
    <n v="22750.290283258611"/>
    <n v="104235"/>
    <m/>
    <n v="31481"/>
    <m/>
    <x v="2167"/>
    <n v="31481"/>
    <n v="1.0563983306950639"/>
    <n v="0.21825960841616165"/>
    <n v="3.4977821543153009"/>
    <n v="0.72266733214505929"/>
    <n v="4.8400999999999996"/>
    <s v="1-1,99 lei"/>
    <n v="1"/>
    <s v="0-0,99 euro"/>
    <n v="0"/>
  </r>
  <r>
    <n v="2582"/>
    <x v="35"/>
    <s v="MUNICIPIUL VATRA DORNEI"/>
    <x v="0"/>
    <n v="1"/>
    <m/>
    <s v="X"/>
    <s v="X"/>
    <n v="0"/>
    <n v="52747"/>
    <n v="0"/>
    <n v="52747"/>
    <n v="10897.915332327846"/>
    <n v="13794"/>
    <m/>
    <n v="6627"/>
    <m/>
    <x v="1964"/>
    <n v="6627"/>
    <n v="3.8239089459185154"/>
    <n v="0.79004750850571592"/>
    <n v="7.9594084804587295"/>
    <n v="1.6444719076999919"/>
    <n v="4.8400999999999996"/>
    <s v="3-3,99 lei"/>
    <n v="3"/>
    <s v="0-0,99 euro"/>
    <n v="0"/>
  </r>
  <r>
    <n v="2587"/>
    <x v="35"/>
    <s v="ORAȘUL BROŞTENI"/>
    <x v="0"/>
    <n v="1"/>
    <m/>
    <s v="X"/>
    <s v="X"/>
    <n v="0"/>
    <n v="59499.06"/>
    <n v="0"/>
    <n v="59499.06"/>
    <n v="12292.940228507676"/>
    <n v="5308"/>
    <m/>
    <n v="2747"/>
    <m/>
    <x v="2168"/>
    <n v="2747"/>
    <n v="11.209318010550113"/>
    <n v="2.3159269458379192"/>
    <n v="21.659650527848562"/>
    <n v="4.4750419470359217"/>
    <n v="4.8400999999999996"/>
    <s v="11-11,99 lei"/>
    <n v="11"/>
    <s v="2-2,99 euro"/>
    <n v="2"/>
  </r>
  <r>
    <n v="2588"/>
    <x v="35"/>
    <s v="ORAȘUL CAJVANA"/>
    <x v="0"/>
    <n v="1"/>
    <m/>
    <s v="X"/>
    <s v="X"/>
    <n v="0"/>
    <n v="4873"/>
    <n v="0"/>
    <n v="4873"/>
    <n v="1006.7973802194171"/>
    <n v="6961"/>
    <m/>
    <n v="2713"/>
    <m/>
    <x v="1509"/>
    <n v="2713"/>
    <n v="0.70004309725614133"/>
    <n v="0.14463401525921807"/>
    <n v="1.7961666052340581"/>
    <n v="0.37110113535547995"/>
    <n v="4.8400999999999996"/>
    <s v="0-0,99 lei"/>
    <n v="0"/>
    <s v="0-0,99 euro"/>
    <n v="0"/>
  </r>
  <r>
    <n v="2589"/>
    <x v="35"/>
    <s v="ORAȘUL DOLHASCA"/>
    <x v="0"/>
    <n v="1"/>
    <m/>
    <s v="X"/>
    <s v="X"/>
    <n v="4500"/>
    <n v="4266.47"/>
    <n v="0"/>
    <n v="8766.4700000000012"/>
    <n v="1811.216710398546"/>
    <n v="8974"/>
    <m/>
    <n v="4443"/>
    <m/>
    <x v="2169"/>
    <n v="4443"/>
    <n v="0.97687430354357041"/>
    <n v="0.20182936376181701"/>
    <n v="1.9730970065271216"/>
    <n v="0.40765624812031193"/>
    <n v="4.8400999999999996"/>
    <s v="0-0,99 lei"/>
    <n v="0"/>
    <s v="0-0,99 euro"/>
    <n v="0"/>
  </r>
  <r>
    <n v="2590"/>
    <x v="35"/>
    <s v="ORAȘUL FRASIN"/>
    <x v="0"/>
    <n v="1"/>
    <m/>
    <s v="X"/>
    <s v="X"/>
    <n v="10000"/>
    <n v="34414"/>
    <n v="0"/>
    <n v="44414"/>
    <n v="9176.2566889113859"/>
    <n v="5339"/>
    <m/>
    <n v="2730"/>
    <m/>
    <x v="2170"/>
    <n v="2730"/>
    <n v="8.3187862895673348"/>
    <n v="1.718721987059634"/>
    <n v="16.268864468864468"/>
    <n v="3.3612661864144271"/>
    <n v="4.8400999999999996"/>
    <s v="8-8,99 lei"/>
    <n v="8"/>
    <s v="1-1,99 euro"/>
    <n v="1"/>
  </r>
  <r>
    <n v="2591"/>
    <x v="35"/>
    <s v="ORAȘUL GURA HUMORULUI"/>
    <x v="0"/>
    <n v="1"/>
    <m/>
    <s v="X"/>
    <s v="X"/>
    <n v="0"/>
    <n v="19540"/>
    <n v="0"/>
    <n v="19540"/>
    <n v="4037.1066713497657"/>
    <n v="14355"/>
    <m/>
    <n v="5157"/>
    <m/>
    <x v="2171"/>
    <n v="5157"/>
    <n v="1.3611981887843956"/>
    <n v="0.28123348459420172"/>
    <n v="3.7890246267209617"/>
    <n v="0.78284015345157376"/>
    <n v="4.8400999999999996"/>
    <s v="1-1,99 lei"/>
    <n v="1"/>
    <s v="0-0,99 euro"/>
    <n v="0"/>
  </r>
  <r>
    <n v="2584"/>
    <x v="35"/>
    <s v="ORAȘUL LITENI"/>
    <x v="0"/>
    <n v="1"/>
    <m/>
    <s v="X"/>
    <s v="X"/>
    <n v="2480"/>
    <n v="9900"/>
    <n v="0"/>
    <n v="12380"/>
    <n v="2557.7983925951944"/>
    <n v="8162"/>
    <m/>
    <n v="3469"/>
    <m/>
    <x v="2172"/>
    <n v="3469"/>
    <n v="1.5167851016907621"/>
    <n v="0.31337887681881821"/>
    <n v="3.5687518016719517"/>
    <n v="0.73733017947396784"/>
    <n v="4.8400999999999996"/>
    <s v="1-1,99 lei"/>
    <n v="1"/>
    <s v="0-0,99 euro"/>
    <n v="0"/>
  </r>
  <r>
    <n v="2585"/>
    <x v="35"/>
    <s v="ORAȘUL MILIŞĂUŢI"/>
    <x v="0"/>
    <n v="1"/>
    <m/>
    <s v="X"/>
    <s v="X"/>
    <n v="0"/>
    <n v="936"/>
    <n v="0"/>
    <n v="936"/>
    <n v="193.38443420590485"/>
    <n v="4452"/>
    <m/>
    <n v="2274"/>
    <m/>
    <x v="2173"/>
    <n v="2274"/>
    <n v="0.21024258760107817"/>
    <n v="4.3437653685063984E-2"/>
    <n v="0.41160949868073876"/>
    <n v="8.504152779503292E-2"/>
    <n v="4.8400999999999996"/>
    <s v="0-0,99 lei"/>
    <n v="0"/>
    <s v="0-0,99 euro"/>
    <n v="0"/>
  </r>
  <r>
    <n v="2592"/>
    <x v="35"/>
    <s v="ORAȘUL SALCEA"/>
    <x v="0"/>
    <n v="1"/>
    <m/>
    <s v="X"/>
    <s v="X"/>
    <n v="0"/>
    <n v="19170.27"/>
    <n v="0"/>
    <n v="19170.27"/>
    <n v="3960.7177537654184"/>
    <n v="8044"/>
    <m/>
    <n v="4271"/>
    <m/>
    <x v="2174"/>
    <n v="4271"/>
    <n v="2.3831762804574841"/>
    <n v="0.49238162030897792"/>
    <n v="4.4884734254273004"/>
    <n v="0.92735138229113045"/>
    <n v="4.8400999999999996"/>
    <s v="2-2,99 lei"/>
    <n v="2"/>
    <s v="0-0,99 euro"/>
    <n v="0"/>
  </r>
  <r>
    <n v="2593"/>
    <x v="35"/>
    <s v="ORAȘUL SIRET"/>
    <x v="0"/>
    <n v="1"/>
    <m/>
    <s v="X"/>
    <s v="X"/>
    <n v="6600"/>
    <n v="22490.6"/>
    <n v="0"/>
    <n v="29090.6"/>
    <n v="6010.3303650751022"/>
    <n v="8099"/>
    <m/>
    <n v="3485"/>
    <m/>
    <x v="2175"/>
    <n v="3485"/>
    <n v="3.5918755401901468"/>
    <n v="0.74210771268985087"/>
    <n v="8.3473744619799142"/>
    <n v="1.724628512216672"/>
    <n v="4.8400999999999996"/>
    <s v="3-3,99 lei"/>
    <n v="3"/>
    <s v="0-0,99 euro"/>
    <n v="0"/>
  </r>
  <r>
    <n v="2586"/>
    <x v="35"/>
    <s v="ORAȘUL SOLCA"/>
    <x v="0"/>
    <n v="1"/>
    <m/>
    <s v="X"/>
    <s v="X"/>
    <n v="0"/>
    <n v="3375"/>
    <n v="0"/>
    <n v="3375"/>
    <n v="697.29964256936842"/>
    <n v="2082"/>
    <m/>
    <n v="1033"/>
    <m/>
    <x v="2176"/>
    <n v="1033"/>
    <n v="1.6210374639769451"/>
    <n v="0.33491817606597907"/>
    <n v="3.2671829622458857"/>
    <n v="0.67502385534304787"/>
    <n v="4.8400999999999996"/>
    <s v="1-1,99 lei"/>
    <n v="1"/>
    <s v="0-0,99 euro"/>
    <n v="0"/>
  </r>
  <r>
    <n v="2594"/>
    <x v="35"/>
    <s v="ORAȘUL VICOVU DE SUS"/>
    <x v="0"/>
    <n v="1"/>
    <m/>
    <s v="X"/>
    <s v="X"/>
    <n v="0"/>
    <n v="16457"/>
    <n v="0"/>
    <n v="16457"/>
    <n v="3400.1363608189918"/>
    <n v="12163"/>
    <m/>
    <n v="4671"/>
    <m/>
    <x v="2177"/>
    <n v="4671"/>
    <n v="1.3530379018334293"/>
    <n v="0.27954750972778031"/>
    <n v="3.5232284307428814"/>
    <n v="0.72792471865103658"/>
    <n v="4.8400999999999996"/>
    <s v="1-1,99 lei"/>
    <n v="1"/>
    <s v="0-0,99 euro"/>
    <n v="0"/>
  </r>
  <r>
    <m/>
    <x v="36"/>
    <s v="A JUDEȚ"/>
    <x v="0"/>
    <m/>
    <m/>
    <m/>
    <m/>
    <n v="0"/>
    <n v="11471.47"/>
    <n v="0"/>
    <n v="11471.47"/>
    <n v="2370.0894609615502"/>
    <m/>
    <m/>
    <m/>
    <m/>
    <x v="0"/>
    <n v="0"/>
    <m/>
    <m/>
    <m/>
    <m/>
    <n v="4.8400999999999996"/>
    <m/>
    <m/>
    <m/>
    <m/>
  </r>
  <r>
    <n v="2299"/>
    <x v="36"/>
    <s v="COMUNA BALACI"/>
    <x v="0"/>
    <n v="1"/>
    <s v="11.10.2020 al 2-lea tur de scutin pentru alegerea primarului"/>
    <s v="X"/>
    <s v="X"/>
    <n v="0"/>
    <n v="8700.8700000000008"/>
    <n v="0"/>
    <n v="8700.8700000000008"/>
    <n v="1797.6632714200123"/>
    <n v="1293"/>
    <n v="1290"/>
    <n v="918"/>
    <n v="1027"/>
    <x v="1714"/>
    <n v="1945"/>
    <n v="3.3685133565621372"/>
    <n v="0.6959594546728658"/>
    <n v="4.4734550128534707"/>
    <n v="0.9242484685964073"/>
    <n v="4.8400999999999996"/>
    <s v="3-3,99 lei"/>
    <n v="3"/>
    <s v="0-0,99 euro"/>
    <n v="0"/>
  </r>
  <r>
    <n v="2300"/>
    <x v="36"/>
    <s v="COMUNA BĂBĂIŢA"/>
    <x v="0"/>
    <n v="1"/>
    <m/>
    <s v="X"/>
    <s v="X"/>
    <n v="2500"/>
    <n v="6501"/>
    <n v="0"/>
    <n v="9001"/>
    <n v="1859.672320819818"/>
    <n v="2335"/>
    <m/>
    <n v="1642"/>
    <m/>
    <x v="100"/>
    <n v="1642"/>
    <n v="3.8548179871520341"/>
    <n v="0.79643354210698847"/>
    <n v="5.4817295980511576"/>
    <n v="1.1325653598171852"/>
    <n v="4.8400999999999996"/>
    <s v="3-3,99 lei"/>
    <n v="3"/>
    <s v="0-0,99 euro"/>
    <n v="0"/>
  </r>
  <r>
    <n v="2301"/>
    <x v="36"/>
    <s v="COMUNA BECIU"/>
    <x v="0"/>
    <n v="1"/>
    <m/>
    <s v="X"/>
    <s v="X"/>
    <n v="1800"/>
    <n v="7176"/>
    <n v="0"/>
    <n v="8976"/>
    <n v="1854.5071382822671"/>
    <n v="1211"/>
    <m/>
    <n v="806"/>
    <m/>
    <x v="2178"/>
    <n v="806"/>
    <n v="7.4120561519405452"/>
    <n v="1.5313849201339942"/>
    <n v="11.136476426799007"/>
    <n v="2.3008773427819689"/>
    <n v="4.8400999999999996"/>
    <s v="7-7,99 lei"/>
    <n v="7"/>
    <s v="1-1,99 euro"/>
    <n v="1"/>
  </r>
  <r>
    <n v="2302"/>
    <x v="36"/>
    <s v="COMUNA BEUCA"/>
    <x v="0"/>
    <n v="1"/>
    <m/>
    <s v="X"/>
    <s v="X"/>
    <n v="1200"/>
    <n v="9378"/>
    <n v="0"/>
    <n v="10578"/>
    <n v="2185.4920352885274"/>
    <n v="1031"/>
    <m/>
    <n v="910"/>
    <m/>
    <x v="2179"/>
    <n v="910"/>
    <n v="10.259941804073716"/>
    <n v="2.1197788897075922"/>
    <n v="11.624175824175824"/>
    <n v="2.4016395992181621"/>
    <n v="4.8400999999999996"/>
    <s v="10-10,99 lei"/>
    <n v="10"/>
    <s v="2-2,99 euro"/>
    <n v="2"/>
  </r>
  <r>
    <n v="2303"/>
    <x v="36"/>
    <s v="COMUNA BLEJEŞTI"/>
    <x v="0"/>
    <n v="1"/>
    <m/>
    <s v="X"/>
    <s v="X"/>
    <n v="3892.29"/>
    <n v="1132.22"/>
    <n v="0"/>
    <n v="5024.51"/>
    <n v="1038.1004524699904"/>
    <n v="3004"/>
    <m/>
    <n v="2101"/>
    <m/>
    <x v="213"/>
    <n v="2101"/>
    <n v="1.6726065246338215"/>
    <n v="0.34557272052929106"/>
    <n v="2.3914850071394573"/>
    <n v="0.49409826390765843"/>
    <n v="4.8400999999999996"/>
    <s v="1-1,99 lei"/>
    <n v="1"/>
    <s v="0-0,99 euro"/>
    <n v="0"/>
  </r>
  <r>
    <n v="2304"/>
    <x v="36"/>
    <s v="COMUNA BOGDANA"/>
    <x v="0"/>
    <n v="1"/>
    <m/>
    <s v="X"/>
    <s v="X"/>
    <n v="4820"/>
    <n v="8537.92"/>
    <n v="0"/>
    <n v="13357.92"/>
    <n v="2759.8438048800649"/>
    <n v="1734"/>
    <m/>
    <n v="1271"/>
    <m/>
    <x v="2180"/>
    <n v="1271"/>
    <n v="7.7035294117647055"/>
    <n v="1.5916054238062658"/>
    <n v="10.509771833202203"/>
    <n v="2.1713955978600037"/>
    <n v="4.8400999999999996"/>
    <s v="7-7,99 lei"/>
    <n v="7"/>
    <s v="1-1,99 euro"/>
    <n v="1"/>
  </r>
  <r>
    <n v="2305"/>
    <x v="36"/>
    <s v="COMUNA BOTOROAGA"/>
    <x v="0"/>
    <n v="1"/>
    <m/>
    <s v="X"/>
    <s v="X"/>
    <n v="3000"/>
    <n v="10022"/>
    <n v="0"/>
    <n v="13022"/>
    <n v="2690.4402801595011"/>
    <n v="3953"/>
    <m/>
    <n v="2830"/>
    <m/>
    <x v="2181"/>
    <n v="2830"/>
    <n v="3.2942069314444726"/>
    <n v="0.68060720469504199"/>
    <n v="4.6014134275618375"/>
    <n v="0.95068561136378127"/>
    <n v="4.8400999999999996"/>
    <s v="3-3,99 lei"/>
    <n v="3"/>
    <s v="0-0,99 euro"/>
    <n v="0"/>
  </r>
  <r>
    <n v="2306"/>
    <x v="36"/>
    <s v="COMUNA BRAGADIRU"/>
    <x v="0"/>
    <n v="1"/>
    <m/>
    <s v="X"/>
    <s v="X"/>
    <n v="2400"/>
    <n v="20548.52"/>
    <n v="0"/>
    <n v="22948.52"/>
    <n v="4741.3317906654829"/>
    <n v="3072"/>
    <m/>
    <n v="1974"/>
    <m/>
    <x v="2182"/>
    <n v="1974"/>
    <n v="7.4702213541666671"/>
    <n v="1.5434022756072536"/>
    <n v="11.625390070921986"/>
    <n v="2.4018904714617442"/>
    <n v="4.8400999999999996"/>
    <s v="7-7,99 lei"/>
    <n v="7"/>
    <s v="1-1,99 euro"/>
    <n v="1"/>
  </r>
  <r>
    <n v="2307"/>
    <x v="36"/>
    <s v="COMUNA BRÂNCENI"/>
    <x v="0"/>
    <n v="1"/>
    <m/>
    <s v="X"/>
    <s v="X"/>
    <n v="5000"/>
    <n v="6421.87"/>
    <n v="0"/>
    <n v="11421.869999999999"/>
    <n v="2359.8417388070493"/>
    <n v="2257"/>
    <m/>
    <n v="1586"/>
    <m/>
    <x v="393"/>
    <n v="1586"/>
    <n v="5.0606424457244126"/>
    <n v="1.0455656795777799"/>
    <n v="7.2016834804539718"/>
    <n v="1.4879203901683791"/>
    <n v="4.8400999999999996"/>
    <s v="5-5,99 lei"/>
    <n v="5"/>
    <s v="1-1,99 euro"/>
    <n v="1"/>
  </r>
  <r>
    <n v="2308"/>
    <x v="36"/>
    <s v="COMUNA BUJORENI"/>
    <x v="0"/>
    <n v="1"/>
    <m/>
    <s v="X"/>
    <s v="X"/>
    <n v="0"/>
    <n v="4743"/>
    <n v="0"/>
    <n v="4743"/>
    <n v="979.93843102415246"/>
    <n v="754"/>
    <m/>
    <n v="612"/>
    <m/>
    <x v="2183"/>
    <n v="612"/>
    <n v="6.2904509283819632"/>
    <n v="1.2996530915439688"/>
    <n v="7.75"/>
    <n v="1.6012065866407721"/>
    <n v="4.8400999999999996"/>
    <s v="6-6,99 lei"/>
    <n v="6"/>
    <s v="1-1,99 euro"/>
    <n v="1"/>
  </r>
  <r>
    <n v="2309"/>
    <x v="36"/>
    <s v="COMUNA BUJORU"/>
    <x v="0"/>
    <n v="1"/>
    <m/>
    <s v="X"/>
    <s v="X"/>
    <n v="1800"/>
    <n v="5467"/>
    <n v="0"/>
    <n v="7267"/>
    <n v="1501.415260015289"/>
    <n v="1453"/>
    <m/>
    <n v="1002"/>
    <m/>
    <x v="2184"/>
    <n v="1002"/>
    <n v="5.0013764624913968"/>
    <n v="1.0333208947111419"/>
    <n v="7.2524950099800396"/>
    <n v="1.4984184231689512"/>
    <n v="4.8400999999999996"/>
    <s v="5-5,99 lei"/>
    <n v="5"/>
    <s v="1-1,99 euro"/>
    <n v="1"/>
  </r>
  <r>
    <n v="2310"/>
    <x v="36"/>
    <s v="COMUNA BUZESCU"/>
    <x v="0"/>
    <n v="1"/>
    <m/>
    <s v="X"/>
    <s v="X"/>
    <n v="1650"/>
    <n v="2010"/>
    <n v="0"/>
    <n v="3660"/>
    <n v="756.18272349744848"/>
    <n v="3439"/>
    <m/>
    <n v="2071"/>
    <m/>
    <x v="2185"/>
    <n v="2071"/>
    <n v="1.0642628671125327"/>
    <n v="0.21988447906293937"/>
    <n v="1.7672621921776919"/>
    <n v="0.36512927257240391"/>
    <n v="4.8400999999999996"/>
    <s v="1-1,99 lei"/>
    <n v="1"/>
    <s v="0-0,99 euro"/>
    <n v="0"/>
  </r>
  <r>
    <n v="2311"/>
    <x v="36"/>
    <s v="COMUNA CĂLINEŞTI"/>
    <x v="0"/>
    <n v="1"/>
    <m/>
    <s v="X"/>
    <s v="X"/>
    <n v="0"/>
    <n v="13460.18"/>
    <n v="0"/>
    <n v="13460.18"/>
    <n v="2780.9714675316627"/>
    <n v="2448"/>
    <m/>
    <n v="1922"/>
    <m/>
    <x v="2186"/>
    <n v="1922"/>
    <n v="5.4984395424836601"/>
    <n v="1.1360177563446334"/>
    <n v="7.0032154006243497"/>
    <n v="1.4469154357604905"/>
    <n v="4.8400999999999996"/>
    <s v="5-5,99 lei"/>
    <n v="5"/>
    <s v="1-1,99 euro"/>
    <n v="1"/>
  </r>
  <r>
    <n v="2312"/>
    <x v="36"/>
    <s v="COMUNA CĂLMĂŢUIU"/>
    <x v="0"/>
    <n v="1"/>
    <m/>
    <s v="X"/>
    <s v="X"/>
    <n v="4000"/>
    <n v="2246.65"/>
    <n v="0"/>
    <n v="6246.65"/>
    <n v="1290.6034999276874"/>
    <n v="1450"/>
    <m/>
    <n v="1112"/>
    <m/>
    <x v="1882"/>
    <n v="1112"/>
    <n v="4.3080344827586208"/>
    <n v="0.89007137926047408"/>
    <n v="5.6174910071942445"/>
    <n v="1.1606146582083519"/>
    <n v="4.8400999999999996"/>
    <s v="4-4,99 lei"/>
    <n v="4"/>
    <s v="0-0,99 euro"/>
    <n v="0"/>
  </r>
  <r>
    <n v="2313"/>
    <x v="36"/>
    <s v="COMUNA CĂLMĂŢUIU DE SUS"/>
    <x v="0"/>
    <n v="1"/>
    <m/>
    <s v="X"/>
    <s v="X"/>
    <n v="0"/>
    <n v="3193"/>
    <n v="0"/>
    <n v="3193"/>
    <n v="659.69711369599804"/>
    <n v="1654"/>
    <m/>
    <n v="1259"/>
    <m/>
    <x v="756"/>
    <n v="1259"/>
    <n v="1.9304715840386941"/>
    <n v="0.39884952460459372"/>
    <n v="2.5361397934868943"/>
    <n v="0.52398499896425577"/>
    <n v="4.8400999999999996"/>
    <s v="1-1,99 lei"/>
    <n v="1"/>
    <s v="0-0,99 euro"/>
    <n v="0"/>
  </r>
  <r>
    <n v="2314"/>
    <x v="36"/>
    <s v="COMUNA CERVENIA"/>
    <x v="0"/>
    <n v="1"/>
    <m/>
    <s v="X"/>
    <s v="X"/>
    <n v="7418"/>
    <n v="8360"/>
    <n v="0"/>
    <n v="15778"/>
    <n v="3259.8500030991099"/>
    <n v="2410"/>
    <m/>
    <n v="1388"/>
    <m/>
    <x v="815"/>
    <n v="1388"/>
    <n v="6.5468879668049791"/>
    <n v="1.3526348560577219"/>
    <n v="11.367435158501442"/>
    <n v="2.3485951030973413"/>
    <n v="4.8400999999999996"/>
    <s v="6-6,99 lei"/>
    <n v="6"/>
    <s v="1-1,99 euro"/>
    <n v="1"/>
  </r>
  <r>
    <n v="2315"/>
    <x v="36"/>
    <s v="COMUNA CIOLĂNEŞTI"/>
    <x v="0"/>
    <n v="1"/>
    <m/>
    <s v="X"/>
    <s v="X"/>
    <n v="2107"/>
    <n v="3108"/>
    <n v="0"/>
    <n v="5215"/>
    <n v="1077.4570773331131"/>
    <n v="2055"/>
    <m/>
    <n v="1283"/>
    <m/>
    <x v="481"/>
    <n v="1283"/>
    <n v="2.5377128953771289"/>
    <n v="0.52431001330078497"/>
    <n v="4.0646921278254089"/>
    <n v="0.83979507196657299"/>
    <n v="4.8400999999999996"/>
    <s v="2-2,99 lei"/>
    <n v="2"/>
    <s v="0-0,99 euro"/>
    <n v="0"/>
  </r>
  <r>
    <n v="2316"/>
    <x v="36"/>
    <s v="COMUNA CIUPERCENI"/>
    <x v="0"/>
    <n v="1"/>
    <m/>
    <s v="X"/>
    <s v="X"/>
    <n v="2000"/>
    <n v="3263"/>
    <n v="0"/>
    <n v="5263"/>
    <n v="1087.3742278052107"/>
    <n v="1282"/>
    <m/>
    <n v="1003"/>
    <m/>
    <x v="12"/>
    <n v="1003"/>
    <n v="4.1053042121684866"/>
    <n v="0.84818582512106921"/>
    <n v="5.2472582253240283"/>
    <n v="1.0841218622185551"/>
    <n v="4.8400999999999996"/>
    <s v="4-4,99 lei"/>
    <n v="4"/>
    <s v="0-0,99 euro"/>
    <n v="0"/>
  </r>
  <r>
    <n v="2317"/>
    <x v="36"/>
    <s v="COMUNA CONŢEŞTI"/>
    <x v="0"/>
    <n v="1"/>
    <m/>
    <s v="X"/>
    <s v="X"/>
    <n v="2400"/>
    <n v="371"/>
    <n v="0"/>
    <n v="2771"/>
    <n v="572.50883246213925"/>
    <n v="2640"/>
    <m/>
    <n v="1887"/>
    <m/>
    <x v="1615"/>
    <n v="1887"/>
    <n v="1.0496212121212121"/>
    <n v="0.2168594062356588"/>
    <n v="1.4684684684684686"/>
    <n v="0.30339630761109659"/>
    <n v="4.8400999999999996"/>
    <s v="1-1,99 lei"/>
    <n v="1"/>
    <s v="0-0,99 euro"/>
    <n v="0"/>
  </r>
  <r>
    <n v="2318"/>
    <x v="36"/>
    <s v="COMUNA COSMEŞTI"/>
    <x v="0"/>
    <n v="1"/>
    <m/>
    <s v="X"/>
    <s v="X"/>
    <n v="2600"/>
    <n v="780.71"/>
    <n v="0"/>
    <n v="3380.71"/>
    <n v="698.47937026094507"/>
    <n v="1999"/>
    <m/>
    <n v="1619"/>
    <m/>
    <x v="1854"/>
    <n v="1619"/>
    <n v="1.6912006003001501"/>
    <n v="0.34941439232663585"/>
    <n v="2.0881470043236567"/>
    <n v="0.4314264177028691"/>
    <n v="4.8400999999999996"/>
    <s v="1-1,99 lei"/>
    <n v="1"/>
    <s v="0-0,99 euro"/>
    <n v="0"/>
  </r>
  <r>
    <n v="2319"/>
    <x v="36"/>
    <s v="COMUNA CRÂNGENI"/>
    <x v="0"/>
    <n v="1"/>
    <m/>
    <s v="X"/>
    <s v="X"/>
    <n v="3721"/>
    <n v="1524"/>
    <n v="0"/>
    <n v="5245"/>
    <n v="1083.6552963781742"/>
    <n v="2121"/>
    <m/>
    <n v="1304"/>
    <m/>
    <x v="2187"/>
    <n v="1304"/>
    <n v="2.4728901461574728"/>
    <n v="0.51091716000856868"/>
    <n v="4.022239263803681"/>
    <n v="0.83102400029001089"/>
    <n v="4.8400999999999996"/>
    <s v="2-2,99 lei"/>
    <n v="2"/>
    <s v="0-0,99 euro"/>
    <n v="0"/>
  </r>
  <r>
    <n v="2320"/>
    <x v="36"/>
    <s v="COMUNA CRÂNGU"/>
    <x v="0"/>
    <n v="1"/>
    <m/>
    <s v="X"/>
    <s v="X"/>
    <n v="0"/>
    <n v="1069"/>
    <n v="0"/>
    <n v="1069"/>
    <n v="220.86320530567551"/>
    <n v="1119"/>
    <m/>
    <n v="953"/>
    <m/>
    <x v="2188"/>
    <n v="953"/>
    <n v="0.95531724754244862"/>
    <n v="0.19737551859309696"/>
    <n v="1.1217208814270725"/>
    <n v="0.2317557243501317"/>
    <n v="4.8400999999999996"/>
    <s v="0-0,99 lei"/>
    <n v="0"/>
    <s v="0-0,99 euro"/>
    <n v="0"/>
  </r>
  <r>
    <n v="2321"/>
    <x v="36"/>
    <s v="COMUNA CREVENICU"/>
    <x v="0"/>
    <n v="1"/>
    <m/>
    <s v="X"/>
    <s v="X"/>
    <n v="0"/>
    <n v="7000"/>
    <n v="0"/>
    <n v="7000"/>
    <n v="1446.2511105142457"/>
    <n v="1112"/>
    <m/>
    <n v="943"/>
    <m/>
    <x v="2068"/>
    <n v="943"/>
    <n v="6.2949640287769784"/>
    <n v="1.3005855310379908"/>
    <n v="7.4231177094379639"/>
    <n v="1.5336703186789455"/>
    <n v="4.8400999999999996"/>
    <s v="6-6,99 lei"/>
    <n v="6"/>
    <s v="1-1,99 euro"/>
    <n v="1"/>
  </r>
  <r>
    <n v="2322"/>
    <x v="36"/>
    <s v="COMUNA DIDEŞTI"/>
    <x v="0"/>
    <n v="1"/>
    <m/>
    <s v="X"/>
    <s v="X"/>
    <n v="3500"/>
    <n v="3800"/>
    <n v="0"/>
    <n v="7300"/>
    <n v="1508.2333009648562"/>
    <n v="937"/>
    <m/>
    <n v="775"/>
    <m/>
    <x v="2189"/>
    <n v="775"/>
    <n v="7.790821771611526"/>
    <n v="1.6096406627159618"/>
    <n v="9.4193548387096779"/>
    <n v="1.9461074851159434"/>
    <n v="4.8400999999999996"/>
    <s v="7-7,99 lei"/>
    <n v="7"/>
    <s v="1-1,99 euro"/>
    <n v="1"/>
  </r>
  <r>
    <n v="2323"/>
    <x v="36"/>
    <s v="COMUNA DOBROTEŞTI"/>
    <x v="0"/>
    <n v="1"/>
    <m/>
    <s v="X"/>
    <s v="X"/>
    <n v="1800"/>
    <n v="15389.88"/>
    <n v="0"/>
    <n v="17189.879999999997"/>
    <n v="3551.5547199438024"/>
    <n v="3511"/>
    <m/>
    <n v="1844"/>
    <m/>
    <x v="2190"/>
    <n v="1844"/>
    <n v="4.8960068356593558"/>
    <n v="1.0115507604510972"/>
    <n v="9.3220607375271136"/>
    <n v="1.926005813418548"/>
    <n v="4.8400999999999996"/>
    <s v="4-4,99 lei"/>
    <n v="4"/>
    <s v="1-1,99 euro"/>
    <n v="1"/>
  </r>
  <r>
    <n v="2324"/>
    <x v="36"/>
    <s v="COMUNA DRACEA"/>
    <x v="0"/>
    <n v="1"/>
    <m/>
    <s v="X"/>
    <s v="X"/>
    <n v="0"/>
    <n v="7860"/>
    <n v="0"/>
    <n v="7860"/>
    <n v="1623.9333898059958"/>
    <n v="1249"/>
    <m/>
    <n v="782"/>
    <m/>
    <x v="155"/>
    <n v="782"/>
    <n v="6.2930344275420333"/>
    <n v="1.3001868613338639"/>
    <n v="10.051150895140665"/>
    <n v="2.0766411634347772"/>
    <n v="4.8400999999999996"/>
    <s v="6-6,99 lei"/>
    <n v="6"/>
    <s v="1-1,99 euro"/>
    <n v="1"/>
  </r>
  <r>
    <n v="2325"/>
    <x v="36"/>
    <s v="COMUNA DRĂCŞENEI"/>
    <x v="0"/>
    <n v="1"/>
    <m/>
    <s v="X"/>
    <s v="X"/>
    <n v="0"/>
    <n v="3698"/>
    <n v="0"/>
    <n v="3698"/>
    <n v="764.03380095452576"/>
    <n v="1311"/>
    <m/>
    <n v="951"/>
    <m/>
    <x v="1490"/>
    <n v="951"/>
    <n v="2.820747520976354"/>
    <n v="0.58278703352747963"/>
    <n v="3.8885383806519451"/>
    <n v="0.80340042161359171"/>
    <n v="4.8400999999999996"/>
    <s v="2-2,99 lei"/>
    <n v="2"/>
    <s v="0-0,99 euro"/>
    <n v="0"/>
  </r>
  <r>
    <n v="2326"/>
    <x v="36"/>
    <s v="COMUNA DRĂGĂNEŞTI DE VEDE"/>
    <x v="0"/>
    <n v="1"/>
    <m/>
    <s v="X"/>
    <s v="X"/>
    <n v="1100"/>
    <n v="3432.69"/>
    <n v="0"/>
    <n v="4532.6900000000005"/>
    <n v="936.48684944525962"/>
    <n v="1693"/>
    <m/>
    <n v="1175"/>
    <m/>
    <x v="1389"/>
    <n v="1175"/>
    <n v="2.6773124630832843"/>
    <n v="0.55315230327540443"/>
    <n v="3.8576085106382982"/>
    <n v="0.79701008463426348"/>
    <n v="4.8400999999999996"/>
    <s v="2-2,99 lei"/>
    <n v="2"/>
    <s v="0-0,99 euro"/>
    <n v="0"/>
  </r>
  <r>
    <n v="2327"/>
    <x v="36"/>
    <s v="COMUNA DRĂGĂNEŞTI-VLAŞCA"/>
    <x v="0"/>
    <n v="1"/>
    <m/>
    <s v="X"/>
    <s v="X"/>
    <n v="5400"/>
    <n v="9425.59"/>
    <n v="0"/>
    <n v="14825.59"/>
    <n v="3063.0751430755568"/>
    <n v="3234"/>
    <m/>
    <n v="2079"/>
    <m/>
    <x v="2191"/>
    <n v="2079"/>
    <n v="4.5842888064316636"/>
    <n v="0.94714753960283138"/>
    <n v="7.1311159211159207"/>
    <n v="1.4733406171599599"/>
    <n v="4.8400999999999996"/>
    <s v="4-4,99 lei"/>
    <n v="4"/>
    <s v="0-0,99 euro"/>
    <n v="0"/>
  </r>
  <r>
    <n v="2328"/>
    <x v="36"/>
    <s v="COMUNA FÂNTÂNELE"/>
    <x v="0"/>
    <n v="1"/>
    <m/>
    <s v="X"/>
    <s v="X"/>
    <n v="2000"/>
    <n v="3720.7"/>
    <n v="0"/>
    <n v="5720.7"/>
    <n v="1181.9383897026921"/>
    <n v="1276"/>
    <m/>
    <n v="1190"/>
    <m/>
    <x v="2192"/>
    <n v="1190"/>
    <n v="4.4833072100313478"/>
    <n v="0.92628400446919446"/>
    <n v="4.8073109243697481"/>
    <n v="0.99322553756528753"/>
    <n v="4.8400999999999996"/>
    <s v="4-4,99 lei"/>
    <n v="4"/>
    <s v="0-0,99 euro"/>
    <n v="0"/>
  </r>
  <r>
    <n v="2329"/>
    <x v="36"/>
    <s v="COMUNA FRĂSINET"/>
    <x v="0"/>
    <n v="1"/>
    <m/>
    <s v="X"/>
    <s v="X"/>
    <n v="0"/>
    <n v="281"/>
    <n v="0"/>
    <n v="281"/>
    <n v="58.056651722071862"/>
    <n v="1989"/>
    <m/>
    <n v="1279"/>
    <m/>
    <x v="1981"/>
    <n v="1279"/>
    <n v="0.1412770236299648"/>
    <n v="2.9188864616426276E-2"/>
    <n v="0.21970289288506645"/>
    <n v="4.5392221831174244E-2"/>
    <n v="4.8400999999999996"/>
    <s v="0-0,99 lei"/>
    <n v="0"/>
    <s v="0-0,99 euro"/>
    <n v="0"/>
  </r>
  <r>
    <n v="2330"/>
    <x v="36"/>
    <s v="COMUNA FRUMOASA"/>
    <x v="0"/>
    <n v="1"/>
    <m/>
    <s v="X"/>
    <s v="X"/>
    <n v="0"/>
    <n v="5796"/>
    <n v="0"/>
    <n v="5796"/>
    <n v="1197.4959195057954"/>
    <n v="1617"/>
    <m/>
    <n v="1198"/>
    <m/>
    <x v="1364"/>
    <n v="1198"/>
    <n v="3.5844155844155843"/>
    <n v="0.74056643135794398"/>
    <n v="4.8380634390651087"/>
    <n v="0.99957923164089768"/>
    <n v="4.8400999999999996"/>
    <s v="3-3,99 lei"/>
    <n v="3"/>
    <s v="0-0,99 euro"/>
    <n v="0"/>
  </r>
  <r>
    <n v="2331"/>
    <x v="36"/>
    <s v="COMUNA FURCULEŞTI"/>
    <x v="0"/>
    <n v="1"/>
    <m/>
    <s v="X"/>
    <s v="X"/>
    <n v="0"/>
    <n v="3173"/>
    <n v="0"/>
    <n v="3173"/>
    <n v="655.5649676659574"/>
    <n v="2715"/>
    <m/>
    <n v="1601"/>
    <m/>
    <x v="2193"/>
    <n v="1601"/>
    <n v="1.1686924493554327"/>
    <n v="0.24146039324712978"/>
    <n v="1.9818863210493443"/>
    <n v="0.40947218467580099"/>
    <n v="4.8400999999999996"/>
    <s v="1-1,99 lei"/>
    <n v="1"/>
    <s v="0-0,99 euro"/>
    <n v="0"/>
  </r>
  <r>
    <n v="2332"/>
    <x v="36"/>
    <s v="COMUNA GĂLĂTENI"/>
    <x v="0"/>
    <n v="1"/>
    <m/>
    <s v="X"/>
    <s v="X"/>
    <n v="5658"/>
    <n v="11203"/>
    <n v="0"/>
    <n v="16861"/>
    <n v="3483.6057106258136"/>
    <n v="2057"/>
    <m/>
    <n v="1759"/>
    <m/>
    <x v="1699"/>
    <n v="1759"/>
    <n v="8.1968886728245014"/>
    <n v="1.693537049404868"/>
    <n v="9.5855599772598072"/>
    <n v="1.9804466802875575"/>
    <n v="4.8400999999999996"/>
    <s v="8-8,99 lei"/>
    <n v="8"/>
    <s v="1-1,99 euro"/>
    <n v="1"/>
  </r>
  <r>
    <n v="2333"/>
    <x v="36"/>
    <s v="COMUNA GRATIA"/>
    <x v="0"/>
    <n v="1"/>
    <m/>
    <s v="X"/>
    <s v="X"/>
    <n v="1800"/>
    <n v="0"/>
    <n v="0"/>
    <n v="1800"/>
    <n v="371.89314270366316"/>
    <n v="2060"/>
    <m/>
    <n v="1344"/>
    <m/>
    <x v="194"/>
    <n v="1344"/>
    <n v="0.87378640776699024"/>
    <n v="0.18053065179789474"/>
    <n v="1.3392857142857142"/>
    <n v="0.27670620736879697"/>
    <n v="4.8400999999999996"/>
    <s v="0-0,99 lei"/>
    <n v="0"/>
    <s v="0-0,99 euro"/>
    <n v="0"/>
  </r>
  <r>
    <n v="2334"/>
    <x v="36"/>
    <s v="COMUNA ISLAZ"/>
    <x v="0"/>
    <n v="1"/>
    <m/>
    <s v="X"/>
    <s v="X"/>
    <n v="2400"/>
    <n v="5348"/>
    <n v="0"/>
    <n v="7748"/>
    <n v="1600.793372037768"/>
    <n v="4140"/>
    <m/>
    <n v="2359"/>
    <m/>
    <x v="2194"/>
    <n v="2359"/>
    <n v="1.8714975845410629"/>
    <n v="0.38666506570960579"/>
    <n v="3.2844425604069523"/>
    <n v="0.67858981434411525"/>
    <n v="4.8400999999999996"/>
    <s v="1-1,99 lei"/>
    <n v="1"/>
    <s v="0-0,99 euro"/>
    <n v="0"/>
  </r>
  <r>
    <n v="2335"/>
    <x v="36"/>
    <s v="COMUNA IZVOARELE"/>
    <x v="0"/>
    <n v="1"/>
    <m/>
    <s v="X"/>
    <s v="X"/>
    <n v="0"/>
    <n v="2895.04"/>
    <n v="0"/>
    <n v="2895.04"/>
    <n v="598.13640214045165"/>
    <n v="2010"/>
    <m/>
    <n v="1157"/>
    <m/>
    <x v="377"/>
    <n v="1157"/>
    <n v="1.4403184079601989"/>
    <n v="0.29758029957236398"/>
    <n v="2.5021953327571307"/>
    <n v="0.51697182553193743"/>
    <n v="4.8400999999999996"/>
    <s v="1-1,99 lei"/>
    <n v="1"/>
    <s v="0-0,99 euro"/>
    <n v="0"/>
  </r>
  <r>
    <n v="2336"/>
    <x v="36"/>
    <s v="COMUNA LISA"/>
    <x v="0"/>
    <n v="1"/>
    <m/>
    <s v="X"/>
    <s v="X"/>
    <n v="3600"/>
    <n v="5769.81"/>
    <n v="0"/>
    <n v="9369.8100000000013"/>
    <n v="1935.8711596867838"/>
    <n v="1745"/>
    <m/>
    <n v="1227"/>
    <m/>
    <x v="2195"/>
    <n v="1227"/>
    <n v="5.3695186246418345"/>
    <n v="1.1093817534021684"/>
    <n v="7.6363569682151597"/>
    <n v="1.5777271065091962"/>
    <n v="4.8400999999999996"/>
    <s v="5-5,99 lei"/>
    <n v="5"/>
    <s v="1-1,99 euro"/>
    <n v="1"/>
  </r>
  <r>
    <n v="2337"/>
    <x v="36"/>
    <s v="COMUNA LIŢA"/>
    <x v="0"/>
    <n v="1"/>
    <m/>
    <s v="X"/>
    <s v="X"/>
    <n v="9200"/>
    <n v="4304.8999999999996"/>
    <n v="0"/>
    <n v="13504.9"/>
    <n v="2790.2109460548336"/>
    <n v="2143"/>
    <m/>
    <n v="1393"/>
    <m/>
    <x v="2196"/>
    <n v="1393"/>
    <n v="6.3018665422305178"/>
    <n v="1.3020116407162079"/>
    <n v="9.694831299353913"/>
    <n v="2.0030229332769802"/>
    <n v="4.8400999999999996"/>
    <s v="6-6,99 lei"/>
    <n v="6"/>
    <s v="1-1,99 euro"/>
    <n v="1"/>
  </r>
  <r>
    <n v="2338"/>
    <x v="36"/>
    <s v="COMUNA LUNCA"/>
    <x v="0"/>
    <n v="1"/>
    <m/>
    <s v="X"/>
    <s v="X"/>
    <n v="6500"/>
    <n v="7254"/>
    <n v="0"/>
    <n v="13754"/>
    <n v="2841.6768248589906"/>
    <n v="2668"/>
    <m/>
    <n v="1798"/>
    <m/>
    <x v="2197"/>
    <n v="1798"/>
    <n v="5.1551724137931032"/>
    <n v="1.0650962611915258"/>
    <n v="7.649610678531702"/>
    <n v="1.5804654198325865"/>
    <n v="4.8400999999999996"/>
    <s v="5-5,99 lei"/>
    <n v="5"/>
    <s v="1-1,99 euro"/>
    <n v="1"/>
  </r>
  <r>
    <n v="2339"/>
    <x v="36"/>
    <s v="COMUNA MAVRODIN"/>
    <x v="0"/>
    <n v="1"/>
    <m/>
    <s v="X"/>
    <s v="X"/>
    <n v="0"/>
    <n v="1223.58"/>
    <n v="0"/>
    <n v="1223.58"/>
    <n v="252.80056197186008"/>
    <n v="1971"/>
    <m/>
    <n v="1101"/>
    <m/>
    <x v="624"/>
    <n v="1101"/>
    <n v="0.62079147640791477"/>
    <n v="0.12826005173610355"/>
    <n v="1.1113351498637603"/>
    <n v="0.22960995637771126"/>
    <n v="4.8400999999999996"/>
    <s v="0-0,99 lei"/>
    <n v="0"/>
    <s v="0-0,99 euro"/>
    <n v="0"/>
  </r>
  <r>
    <n v="2340"/>
    <x v="36"/>
    <s v="COMUNA MĂGURA"/>
    <x v="0"/>
    <n v="1"/>
    <m/>
    <s v="X"/>
    <s v="X"/>
    <n v="0"/>
    <n v="2572.39"/>
    <n v="0"/>
    <n v="2572.39"/>
    <n v="531.47455631082005"/>
    <n v="2161"/>
    <m/>
    <n v="1451"/>
    <m/>
    <x v="2198"/>
    <n v="1451"/>
    <n v="1.1903701989819528"/>
    <n v="0.24593917460010184"/>
    <n v="1.772839421088904"/>
    <n v="0.36628156878760859"/>
    <n v="4.8400999999999996"/>
    <s v="1-1,99 lei"/>
    <n v="1"/>
    <s v="0-0,99 euro"/>
    <n v="0"/>
  </r>
  <r>
    <n v="2341"/>
    <x v="36"/>
    <s v="COMUNA MĂLDĂENI"/>
    <x v="0"/>
    <n v="1"/>
    <m/>
    <s v="X"/>
    <s v="X"/>
    <n v="0"/>
    <n v="19267.34"/>
    <n v="0"/>
    <n v="19267.34"/>
    <n v="3980.7731245222208"/>
    <n v="3375"/>
    <m/>
    <n v="1971"/>
    <m/>
    <x v="2199"/>
    <n v="1971"/>
    <n v="5.7088414814814818"/>
    <n v="1.1794883331917692"/>
    <n v="9.7754134956874683"/>
    <n v="2.0196718034105636"/>
    <n v="4.8400999999999996"/>
    <s v="5-5,99 lei"/>
    <n v="5"/>
    <s v="1-1,99 euro"/>
    <n v="1"/>
  </r>
  <r>
    <n v="2342"/>
    <x v="36"/>
    <s v="COMUNA MÂRZĂNEŞTI"/>
    <x v="0"/>
    <n v="1"/>
    <m/>
    <s v="X"/>
    <s v="X"/>
    <n v="6300"/>
    <n v="2004"/>
    <n v="0"/>
    <n v="8304"/>
    <n v="1715.6670316728994"/>
    <n v="2930"/>
    <m/>
    <n v="2224"/>
    <m/>
    <x v="2200"/>
    <n v="2224"/>
    <n v="2.8341296928327644"/>
    <n v="0.58555188794296908"/>
    <n v="3.7338129496402876"/>
    <n v="0.77143301783853391"/>
    <n v="4.8400999999999996"/>
    <s v="2-2,99 lei"/>
    <n v="2"/>
    <s v="0-0,99 euro"/>
    <n v="0"/>
  </r>
  <r>
    <n v="2343"/>
    <x v="36"/>
    <s v="COMUNA MERENI"/>
    <x v="0"/>
    <n v="1"/>
    <m/>
    <s v="X"/>
    <s v="X"/>
    <n v="0"/>
    <n v="19099.37"/>
    <n v="0"/>
    <n v="19099.37"/>
    <n v="3946.0692960889237"/>
    <n v="2043"/>
    <m/>
    <n v="1282"/>
    <m/>
    <x v="621"/>
    <n v="1282"/>
    <n v="9.3486882036221246"/>
    <n v="1.931507242334275"/>
    <n v="14.898104524180967"/>
    <n v="3.07805717323629"/>
    <n v="4.8400999999999996"/>
    <s v="9-9,99 lei"/>
    <n v="9"/>
    <s v="1-1,99 euro"/>
    <n v="1"/>
  </r>
  <r>
    <n v="2344"/>
    <x v="36"/>
    <s v="COMUNA MOŞTENI"/>
    <x v="0"/>
    <n v="1"/>
    <m/>
    <s v="X"/>
    <s v="X"/>
    <n v="0"/>
    <n v="3946.1"/>
    <n v="0"/>
    <n v="3946.1"/>
    <n v="815.29307245718064"/>
    <n v="1153"/>
    <m/>
    <n v="935"/>
    <m/>
    <x v="2201"/>
    <n v="935"/>
    <n v="3.4224631396357328"/>
    <n v="0.70710587377032141"/>
    <n v="4.2204278074866313"/>
    <n v="0.87197120048896326"/>
    <n v="4.8400999999999996"/>
    <s v="3-3,99 lei"/>
    <n v="3"/>
    <s v="0-0,99 euro"/>
    <n v="0"/>
  </r>
  <r>
    <n v="2345"/>
    <x v="36"/>
    <s v="COMUNA NANOV"/>
    <x v="0"/>
    <n v="1"/>
    <m/>
    <s v="X"/>
    <s v="X"/>
    <n v="2000"/>
    <n v="869"/>
    <n v="0"/>
    <n v="2869"/>
    <n v="592.75634800933869"/>
    <n v="3049"/>
    <m/>
    <n v="1870"/>
    <m/>
    <x v="2202"/>
    <n v="1870"/>
    <n v="0.94096425057395872"/>
    <n v="0.19441008462097037"/>
    <n v="1.5342245989304812"/>
    <n v="0.31698200428306883"/>
    <n v="4.8400999999999996"/>
    <s v="0-0,99 lei"/>
    <n v="0"/>
    <s v="0-0,99 euro"/>
    <n v="0"/>
  </r>
  <r>
    <n v="2346"/>
    <x v="36"/>
    <s v="COMUNA NĂSTURELU"/>
    <x v="0"/>
    <n v="1"/>
    <m/>
    <s v="X"/>
    <s v="X"/>
    <n v="2500"/>
    <n v="4758"/>
    <n v="0"/>
    <n v="7258"/>
    <n v="1499.5557943017707"/>
    <n v="2023"/>
    <m/>
    <n v="1539"/>
    <m/>
    <x v="2203"/>
    <n v="1539"/>
    <n v="3.587740978744439"/>
    <n v="0.74125348210665876"/>
    <n v="4.716049382716049"/>
    <n v="0.97437023671330125"/>
    <n v="4.8400999999999996"/>
    <s v="3-3,99 lei"/>
    <n v="3"/>
    <s v="0-0,99 euro"/>
    <n v="0"/>
  </r>
  <r>
    <n v="2347"/>
    <x v="36"/>
    <s v="COMUNA NECŞEŞTI"/>
    <x v="0"/>
    <n v="1"/>
    <m/>
    <s v="X"/>
    <s v="X"/>
    <n v="0"/>
    <n v="4593.83"/>
    <n v="0"/>
    <n v="4593.83"/>
    <n v="949.11881985909383"/>
    <n v="853"/>
    <m/>
    <n v="788"/>
    <m/>
    <x v="1855"/>
    <n v="788"/>
    <n v="5.3854982415005859"/>
    <n v="1.1126832589203914"/>
    <n v="5.8297335025380708"/>
    <n v="1.2044655074353983"/>
    <n v="4.8400999999999996"/>
    <s v="5-5,99 lei"/>
    <n v="5"/>
    <s v="1-1,99 euro"/>
    <n v="1"/>
  </r>
  <r>
    <n v="2348"/>
    <x v="36"/>
    <s v="COMUNA NENCIULEŞTI"/>
    <x v="0"/>
    <n v="1"/>
    <m/>
    <s v="X"/>
    <s v="X"/>
    <n v="3930"/>
    <n v="4596"/>
    <n v="0"/>
    <n v="8526"/>
    <n v="1761.5338526063513"/>
    <n v="1912"/>
    <m/>
    <n v="1174"/>
    <m/>
    <x v="366"/>
    <n v="1174"/>
    <n v="4.4592050209205025"/>
    <n v="0.92130431621671094"/>
    <n v="7.262350936967632"/>
    <n v="1.5004547296476587"/>
    <n v="4.8400999999999996"/>
    <s v="4-4,99 lei"/>
    <n v="4"/>
    <s v="0-0,99 euro"/>
    <n v="0"/>
  </r>
  <r>
    <n v="2349"/>
    <x v="36"/>
    <s v="COMUNA OLTENI"/>
    <x v="0"/>
    <n v="1"/>
    <m/>
    <s v="X"/>
    <s v="X"/>
    <n v="0"/>
    <n v="5178"/>
    <n v="0"/>
    <n v="5178"/>
    <n v="1069.8126071775378"/>
    <n v="2322"/>
    <m/>
    <n v="1695"/>
    <m/>
    <x v="2204"/>
    <n v="1695"/>
    <n v="2.2299741602067185"/>
    <n v="0.46072894365957701"/>
    <n v="3.0548672566371682"/>
    <n v="0.63115788034073028"/>
    <n v="4.8400999999999996"/>
    <s v="2-2,99 lei"/>
    <n v="2"/>
    <s v="0-0,99 euro"/>
    <n v="0"/>
  </r>
  <r>
    <n v="2350"/>
    <x v="36"/>
    <s v="COMUNA ORBEASCA"/>
    <x v="0"/>
    <n v="1"/>
    <m/>
    <s v="X"/>
    <s v="X"/>
    <n v="7200"/>
    <n v="5180.0600000000004"/>
    <n v="0"/>
    <n v="12380.060000000001"/>
    <n v="2557.8107890332849"/>
    <n v="6015"/>
    <m/>
    <n v="3274"/>
    <m/>
    <x v="2205"/>
    <n v="3274"/>
    <n v="2.0581978387364925"/>
    <n v="0.42523870141866749"/>
    <n v="3.7813255956017109"/>
    <n v="0.78124947740784512"/>
    <n v="4.8400999999999996"/>
    <s v="2-2,99 lei"/>
    <n v="2"/>
    <s v="0-0,99 euro"/>
    <n v="0"/>
  </r>
  <r>
    <n v="2351"/>
    <x v="36"/>
    <s v="COMUNA PERETU"/>
    <x v="0"/>
    <n v="1"/>
    <m/>
    <s v="X"/>
    <s v="X"/>
    <n v="3000"/>
    <n v="8577.8799999999992"/>
    <n v="0"/>
    <n v="11577.88"/>
    <n v="2392.074543914382"/>
    <n v="5852"/>
    <m/>
    <n v="2995"/>
    <m/>
    <x v="2206"/>
    <n v="2995"/>
    <n v="1.9784483937115516"/>
    <n v="0.40876188378577955"/>
    <n v="3.8657362270450748"/>
    <n v="0.79868933018844146"/>
    <n v="4.8400999999999996"/>
    <s v="1-1,99 lei"/>
    <n v="1"/>
    <s v="0-0,99 euro"/>
    <n v="0"/>
  </r>
  <r>
    <n v="2352"/>
    <x v="36"/>
    <s v="COMUNA PIATRA"/>
    <x v="0"/>
    <n v="1"/>
    <m/>
    <s v="X"/>
    <s v="X"/>
    <n v="0"/>
    <n v="19099.37"/>
    <n v="0"/>
    <n v="19099.37"/>
    <n v="3946.0692960889237"/>
    <n v="2470"/>
    <m/>
    <n v="1870"/>
    <m/>
    <x v="131"/>
    <n v="1870"/>
    <n v="7.7325384615384607"/>
    <n v="1.5975989052991595"/>
    <n v="10.213566844919786"/>
    <n v="2.1101974845395315"/>
    <n v="4.8400999999999996"/>
    <s v="7-7,99 lei"/>
    <n v="7"/>
    <s v="1-1,99 euro"/>
    <n v="1"/>
  </r>
  <r>
    <n v="2353"/>
    <x v="36"/>
    <s v="COMUNA PIETROŞANI"/>
    <x v="0"/>
    <n v="1"/>
    <m/>
    <s v="X"/>
    <s v="X"/>
    <n v="600"/>
    <n v="3625"/>
    <n v="0"/>
    <n v="4225"/>
    <n v="872.91584884609824"/>
    <n v="2049"/>
    <m/>
    <n v="1530"/>
    <m/>
    <x v="2207"/>
    <n v="1530"/>
    <n v="2.0619814543679844"/>
    <n v="0.42602042403421098"/>
    <n v="2.761437908496732"/>
    <n v="0.57053323453993354"/>
    <n v="4.8400999999999996"/>
    <s v="2-2,99 lei"/>
    <n v="2"/>
    <s v="0-0,99 euro"/>
    <n v="0"/>
  </r>
  <r>
    <n v="2354"/>
    <x v="36"/>
    <s v="COMUNA PLOPII-SLĂVITEŞTI"/>
    <x v="0"/>
    <n v="1"/>
    <m/>
    <s v="X"/>
    <s v="X"/>
    <n v="900"/>
    <n v="7565"/>
    <n v="0"/>
    <n v="8465"/>
    <n v="1748.9308072147271"/>
    <n v="1934"/>
    <m/>
    <n v="1589"/>
    <m/>
    <x v="1899"/>
    <n v="1589"/>
    <n v="4.3769389865563602"/>
    <n v="0.9043075528514618"/>
    <n v="5.327249842668345"/>
    <n v="1.1006487144208477"/>
    <n v="4.8400999999999996"/>
    <s v="4-4,99 lei"/>
    <n v="4"/>
    <s v="0-0,99 euro"/>
    <n v="0"/>
  </r>
  <r>
    <n v="2355"/>
    <x v="36"/>
    <s v="COMUNA PLOSCA"/>
    <x v="0"/>
    <n v="1"/>
    <m/>
    <s v="X"/>
    <s v="X"/>
    <n v="3200"/>
    <n v="4920.83"/>
    <n v="0"/>
    <n v="8120.83"/>
    <n v="1677.8227722567717"/>
    <n v="4644"/>
    <m/>
    <n v="2858"/>
    <m/>
    <x v="2208"/>
    <n v="2858"/>
    <n v="1.7486714039621016"/>
    <n v="0.36128827998638496"/>
    <n v="2.8414380685794263"/>
    <n v="0.58706185173434977"/>
    <n v="4.8400999999999996"/>
    <s v="1-1,99 lei"/>
    <n v="1"/>
    <s v="0-0,99 euro"/>
    <n v="0"/>
  </r>
  <r>
    <n v="2356"/>
    <x v="36"/>
    <s v="COMUNA POENI"/>
    <x v="0"/>
    <n v="1"/>
    <m/>
    <s v="X"/>
    <s v="X"/>
    <n v="4800"/>
    <n v="1045"/>
    <n v="0"/>
    <n v="5845"/>
    <n v="1207.6196772793951"/>
    <n v="2283"/>
    <m/>
    <n v="1736"/>
    <m/>
    <x v="2209"/>
    <n v="1736"/>
    <n v="2.5602277704774421"/>
    <n v="0.52896175088891595"/>
    <n v="3.3669354838709675"/>
    <n v="0.69563345465402948"/>
    <n v="4.8400999999999996"/>
    <s v="2-2,99 lei"/>
    <n v="2"/>
    <s v="0-0,99 euro"/>
    <n v="0"/>
  </r>
  <r>
    <n v="2357"/>
    <x v="36"/>
    <s v="COMUNA POROSCHIA"/>
    <x v="0"/>
    <n v="1"/>
    <m/>
    <s v="X"/>
    <s v="X"/>
    <n v="3000"/>
    <n v="14922"/>
    <n v="0"/>
    <n v="17922"/>
    <n v="3702.8160575194729"/>
    <n v="3651"/>
    <m/>
    <n v="2315"/>
    <m/>
    <x v="1083"/>
    <n v="2315"/>
    <n v="4.9087921117502056"/>
    <n v="1.0141922918431863"/>
    <n v="7.7416846652267814"/>
    <n v="1.5994885777621912"/>
    <n v="4.8400999999999996"/>
    <s v="4-4,99 lei"/>
    <n v="4"/>
    <s v="1-1,99 euro"/>
    <n v="1"/>
  </r>
  <r>
    <n v="2358"/>
    <x v="36"/>
    <s v="COMUNA PURANI"/>
    <x v="0"/>
    <n v="1"/>
    <m/>
    <s v="X"/>
    <s v="X"/>
    <n v="600"/>
    <n v="15033"/>
    <n v="0"/>
    <n v="15633"/>
    <n v="3229.8919443813147"/>
    <n v="1136"/>
    <m/>
    <n v="990"/>
    <m/>
    <x v="2210"/>
    <n v="990"/>
    <n v="13.76144366197183"/>
    <n v="2.843214739772284"/>
    <n v="15.790909090909091"/>
    <n v="3.2625171155366814"/>
    <n v="4.8400999999999996"/>
    <s v="13-13,99 lei"/>
    <n v="13"/>
    <s v="2-2,99 euro"/>
    <n v="2"/>
  </r>
  <r>
    <n v="2359"/>
    <x v="36"/>
    <s v="COMUNA PUTINEIU"/>
    <x v="0"/>
    <n v="1"/>
    <m/>
    <s v="X"/>
    <s v="X"/>
    <n v="4420"/>
    <n v="4507.95"/>
    <n v="0"/>
    <n v="8927.9500000000007"/>
    <n v="1844.5796574450944"/>
    <n v="1584"/>
    <m/>
    <n v="1190"/>
    <m/>
    <x v="2211"/>
    <n v="1190"/>
    <n v="5.6363320707070708"/>
    <n v="1.1645073594981656"/>
    <n v="7.5024789915966394"/>
    <n v="1.5500669390294912"/>
    <n v="4.8400999999999996"/>
    <s v="5-5,99 lei"/>
    <n v="5"/>
    <s v="1-1,99 euro"/>
    <n v="1"/>
  </r>
  <r>
    <n v="2360"/>
    <x v="36"/>
    <s v="COMUNA RĂDOIEŞTI"/>
    <x v="0"/>
    <n v="1"/>
    <m/>
    <s v="X"/>
    <s v="X"/>
    <n v="12229"/>
    <n v="6191.26"/>
    <n v="0"/>
    <n v="18420.260000000002"/>
    <n v="3805.7602115658774"/>
    <n v="1617"/>
    <m/>
    <n v="1277"/>
    <m/>
    <x v="1364"/>
    <n v="1277"/>
    <n v="11.391626468769328"/>
    <n v="2.3535932044315877"/>
    <n v="14.42463586530932"/>
    <n v="2.9802350912810316"/>
    <n v="4.8400999999999996"/>
    <s v="11-11,99 lei"/>
    <n v="11"/>
    <s v="2-2,99 euro"/>
    <n v="2"/>
  </r>
  <r>
    <n v="2361"/>
    <x v="36"/>
    <s v="COMUNA RĂSMIREŞTI"/>
    <x v="0"/>
    <n v="1"/>
    <m/>
    <s v="X"/>
    <s v="X"/>
    <n v="1300"/>
    <n v="3953"/>
    <n v="0"/>
    <n v="5253"/>
    <n v="1085.3081547901904"/>
    <n v="693"/>
    <m/>
    <n v="708"/>
    <m/>
    <x v="2212"/>
    <n v="708"/>
    <n v="7.5800865800865802"/>
    <n v="1.5661012334634783"/>
    <n v="7.4194915254237293"/>
    <n v="1.5329211225850148"/>
    <n v="4.8400999999999996"/>
    <s v="7-7,99 lei"/>
    <n v="7"/>
    <s v="1-1,99 euro"/>
    <n v="1"/>
  </r>
  <r>
    <n v="2362"/>
    <x v="36"/>
    <s v="COMUNA SAELELE"/>
    <x v="0"/>
    <n v="1"/>
    <m/>
    <s v="X"/>
    <s v="X"/>
    <n v="5666"/>
    <n v="6400"/>
    <n v="0"/>
    <n v="12066"/>
    <n v="2492.9236999235554"/>
    <n v="1877"/>
    <m/>
    <n v="1333"/>
    <m/>
    <x v="1168"/>
    <n v="1333"/>
    <n v="6.4283431006925946"/>
    <n v="1.328142621163322"/>
    <n v="9.0517629407351841"/>
    <n v="1.8701603150214219"/>
    <n v="4.8400999999999996"/>
    <s v="6-6,99 lei"/>
    <n v="6"/>
    <s v="1-1,99 euro"/>
    <n v="1"/>
  </r>
  <r>
    <n v="2363"/>
    <x v="36"/>
    <s v="COMUNA SALCIA"/>
    <x v="0"/>
    <n v="1"/>
    <m/>
    <s v="X"/>
    <s v="X"/>
    <n v="3150"/>
    <n v="1540"/>
    <n v="0"/>
    <n v="4690"/>
    <n v="968.98824404454456"/>
    <n v="2022"/>
    <m/>
    <n v="1243"/>
    <m/>
    <x v="2213"/>
    <n v="1243"/>
    <n v="2.3194856577645897"/>
    <n v="0.47922267262341472"/>
    <n v="3.7731295253419148"/>
    <n v="0.77955610944854747"/>
    <n v="4.8400999999999996"/>
    <s v="2-2,99 lei"/>
    <n v="2"/>
    <s v="0-0,99 euro"/>
    <n v="0"/>
  </r>
  <r>
    <n v="2364"/>
    <x v="36"/>
    <s v="COMUNA SĂCENI"/>
    <x v="0"/>
    <n v="1"/>
    <m/>
    <s v="X"/>
    <s v="X"/>
    <n v="5526"/>
    <n v="3416.02"/>
    <n v="0"/>
    <n v="8942.02"/>
    <n v="1847.4866221772279"/>
    <n v="908"/>
    <m/>
    <n v="741"/>
    <m/>
    <x v="1931"/>
    <n v="741"/>
    <n v="9.8480396475770924"/>
    <n v="2.0346768966709559"/>
    <n v="12.067503373819164"/>
    <n v="2.4932343079314818"/>
    <n v="4.8400999999999996"/>
    <s v="9-9,99 lei"/>
    <n v="9"/>
    <s v="2-2,99 euro"/>
    <n v="2"/>
  </r>
  <r>
    <n v="2365"/>
    <x v="36"/>
    <s v="COMUNA SÂRBENI"/>
    <x v="0"/>
    <n v="1"/>
    <m/>
    <s v="X"/>
    <s v="X"/>
    <n v="3120"/>
    <n v="2645.5"/>
    <n v="0"/>
    <n v="5765.5"/>
    <n v="1191.1943968099833"/>
    <n v="1077"/>
    <m/>
    <n v="933"/>
    <m/>
    <x v="2214"/>
    <n v="933"/>
    <n v="5.3532961931290624"/>
    <n v="1.1060300806035128"/>
    <n v="6.179528403001072"/>
    <n v="1.276735687899232"/>
    <n v="4.8400999999999996"/>
    <s v="5-5,99 lei"/>
    <n v="5"/>
    <s v="1-1,99 euro"/>
    <n v="1"/>
  </r>
  <r>
    <n v="2366"/>
    <x v="36"/>
    <s v="COMUNA SCRIOAŞTEA"/>
    <x v="0"/>
    <n v="1"/>
    <m/>
    <s v="X"/>
    <s v="X"/>
    <n v="4980"/>
    <n v="3178.22"/>
    <n v="0"/>
    <n v="8158.2199999999993"/>
    <n v="1685.5478192599326"/>
    <n v="3092"/>
    <m/>
    <n v="2053"/>
    <m/>
    <x v="2215"/>
    <n v="2053"/>
    <n v="2.6384928848641653"/>
    <n v="0.54513189497410497"/>
    <n v="3.9738041889917191"/>
    <n v="0.82101696018506209"/>
    <n v="4.8400999999999996"/>
    <s v="2-2,99 lei"/>
    <n v="2"/>
    <s v="0-0,99 euro"/>
    <n v="0"/>
  </r>
  <r>
    <n v="2367"/>
    <x v="36"/>
    <s v="COMUNA SCURTU MARE"/>
    <x v="0"/>
    <n v="1"/>
    <m/>
    <s v="X"/>
    <s v="X"/>
    <n v="4950"/>
    <n v="2517"/>
    <n v="0"/>
    <n v="7467"/>
    <n v="1542.7367203156962"/>
    <n v="1255"/>
    <m/>
    <n v="1031"/>
    <m/>
    <x v="1858"/>
    <n v="1031"/>
    <n v="5.9498007968127489"/>
    <n v="1.2292722871041404"/>
    <n v="7.2424830261881672"/>
    <n v="1.4963498742150303"/>
    <n v="4.8400999999999996"/>
    <s v="5-5,99 lei"/>
    <n v="5"/>
    <s v="1-1,99 euro"/>
    <n v="1"/>
  </r>
  <r>
    <n v="2368"/>
    <x v="36"/>
    <s v="COMUNA SEACA"/>
    <x v="0"/>
    <n v="1"/>
    <m/>
    <s v="X"/>
    <s v="X"/>
    <n v="0"/>
    <n v="3429"/>
    <n v="0"/>
    <n v="3429"/>
    <n v="708.45643685047833"/>
    <n v="1900"/>
    <m/>
    <n v="1354"/>
    <m/>
    <x v="582"/>
    <n v="1354"/>
    <n v="1.8047368421052632"/>
    <n v="0.37287180886867283"/>
    <n v="2.5324963072378139"/>
    <n v="0.52323222810227354"/>
    <n v="4.8400999999999996"/>
    <s v="1-1,99 lei"/>
    <n v="1"/>
    <s v="0-0,99 euro"/>
    <n v="0"/>
  </r>
  <r>
    <n v="2369"/>
    <x v="36"/>
    <s v="COMUNA SEGARCEA-VALE"/>
    <x v="0"/>
    <n v="1"/>
    <m/>
    <s v="X"/>
    <s v="X"/>
    <n v="2400"/>
    <n v="2192.85"/>
    <n v="0"/>
    <n v="4592.8500000000004"/>
    <n v="948.91634470362203"/>
    <n v="2398"/>
    <m/>
    <n v="1583"/>
    <m/>
    <x v="2044"/>
    <n v="1583"/>
    <n v="1.9152835696413679"/>
    <n v="0.39571156993478818"/>
    <n v="2.9013581806696149"/>
    <n v="0.5994417843990032"/>
    <n v="4.8400999999999996"/>
    <s v="1-1,99 lei"/>
    <n v="1"/>
    <s v="0-0,99 euro"/>
    <n v="0"/>
  </r>
  <r>
    <n v="2370"/>
    <x v="36"/>
    <s v="COMUNA SFINŢEŞTI"/>
    <x v="0"/>
    <n v="1"/>
    <m/>
    <s v="X"/>
    <s v="X"/>
    <n v="0"/>
    <n v="6339"/>
    <n v="0"/>
    <n v="6339"/>
    <n v="1309.6836842214004"/>
    <n v="878"/>
    <m/>
    <n v="716"/>
    <m/>
    <x v="887"/>
    <n v="716"/>
    <n v="7.2198177676537583"/>
    <n v="1.49166706631139"/>
    <n v="8.8533519553072626"/>
    <n v="1.8291671567337995"/>
    <n v="4.8400999999999996"/>
    <s v="7-7,99 lei"/>
    <n v="7"/>
    <s v="1-1,99 euro"/>
    <n v="1"/>
  </r>
  <r>
    <n v="2371"/>
    <x v="36"/>
    <s v="COMUNA SILIŞTEA"/>
    <x v="0"/>
    <n v="1"/>
    <m/>
    <s v="X"/>
    <s v="X"/>
    <n v="0"/>
    <n v="11507"/>
    <n v="0"/>
    <n v="11507"/>
    <n v="2377.4302183839177"/>
    <n v="1782"/>
    <m/>
    <n v="1368"/>
    <m/>
    <x v="409"/>
    <n v="1368"/>
    <n v="6.457351290684624"/>
    <n v="1.3341359250190334"/>
    <n v="8.4115497076023384"/>
    <n v="1.7378875865379515"/>
    <n v="4.8400999999999996"/>
    <s v="6-6,99 lei"/>
    <n v="6"/>
    <s v="1-1,99 euro"/>
    <n v="1"/>
  </r>
  <r>
    <n v="2372"/>
    <x v="36"/>
    <s v="COMUNA SILIŞTEA-GUMEŞTI"/>
    <x v="0"/>
    <n v="1"/>
    <m/>
    <s v="X"/>
    <s v="X"/>
    <n v="0"/>
    <n v="8874.1"/>
    <n v="0"/>
    <n v="8874.1"/>
    <n v="1833.4538542592097"/>
    <n v="1935"/>
    <m/>
    <n v="1248"/>
    <m/>
    <x v="181"/>
    <n v="1248"/>
    <n v="4.5860981912144707"/>
    <n v="0.94752137171018591"/>
    <n v="7.1106570512820513"/>
    <n v="1.4691136652718026"/>
    <n v="4.8400999999999996"/>
    <s v="4-4,99 lei"/>
    <n v="4"/>
    <s v="0-0,99 euro"/>
    <n v="0"/>
  </r>
  <r>
    <n v="2373"/>
    <x v="36"/>
    <s v="COMUNA SLOBOZIA MÂNDRA"/>
    <x v="0"/>
    <n v="1"/>
    <m/>
    <s v="X"/>
    <s v="X"/>
    <n v="4500"/>
    <n v="2643"/>
    <n v="0"/>
    <n v="7143"/>
    <n v="1475.7959546290367"/>
    <n v="1296"/>
    <m/>
    <n v="940"/>
    <m/>
    <x v="975"/>
    <n v="940"/>
    <n v="5.5115740740740744"/>
    <n v="1.138731446473022"/>
    <n v="7.5989361702127658"/>
    <n v="1.5699956964138688"/>
    <n v="4.8400999999999996"/>
    <s v="5-5,99 lei"/>
    <n v="5"/>
    <s v="1-1,99 euro"/>
    <n v="1"/>
  </r>
  <r>
    <n v="2374"/>
    <x v="36"/>
    <s v="COMUNA SMÂRDIOASA"/>
    <x v="0"/>
    <n v="1"/>
    <m/>
    <s v="X"/>
    <s v="X"/>
    <n v="2000"/>
    <n v="2660"/>
    <n v="0"/>
    <n v="4660"/>
    <n v="962.79002499948353"/>
    <n v="1842"/>
    <m/>
    <n v="1238"/>
    <m/>
    <x v="1529"/>
    <n v="1238"/>
    <n v="2.5298588490770899"/>
    <n v="0.52268730998886181"/>
    <n v="3.7641357027463651"/>
    <n v="0.77769792003189298"/>
    <n v="4.8400999999999996"/>
    <s v="2-2,99 lei"/>
    <n v="2"/>
    <s v="0-0,99 euro"/>
    <n v="0"/>
  </r>
  <r>
    <n v="2375"/>
    <x v="36"/>
    <s v="COMUNA STEJARU"/>
    <x v="0"/>
    <n v="1"/>
    <m/>
    <s v="X"/>
    <s v="X"/>
    <n v="2200"/>
    <n v="30663.13"/>
    <n v="0"/>
    <n v="32863.130000000005"/>
    <n v="6789.7626082105753"/>
    <n v="1401"/>
    <m/>
    <n v="1144"/>
    <m/>
    <x v="2216"/>
    <n v="1144"/>
    <n v="23.456909350463956"/>
    <n v="4.8463687424772131"/>
    <n v="28.726512237762243"/>
    <n v="5.9351071750092439"/>
    <n v="4.8400999999999996"/>
    <s v="23-23,99 lei"/>
    <n v="23"/>
    <s v="4-4,99 euro"/>
    <n v="4"/>
  </r>
  <r>
    <n v="2376"/>
    <x v="36"/>
    <s v="COMUNA SUHAIA"/>
    <x v="0"/>
    <n v="1"/>
    <m/>
    <s v="X"/>
    <s v="X"/>
    <n v="603"/>
    <n v="3176"/>
    <n v="0"/>
    <n v="3779"/>
    <n v="780.76899237619068"/>
    <n v="1783"/>
    <m/>
    <n v="1290"/>
    <m/>
    <x v="1172"/>
    <n v="1290"/>
    <n v="2.1194615816040381"/>
    <n v="0.4378962380124457"/>
    <n v="2.9294573643410851"/>
    <n v="0.60524728091177571"/>
    <n v="4.8400999999999996"/>
    <s v="2-2,99 lei"/>
    <n v="2"/>
    <s v="0-0,99 euro"/>
    <n v="0"/>
  </r>
  <r>
    <n v="2377"/>
    <x v="36"/>
    <s v="COMUNA ŞTOROBĂNEASA"/>
    <x v="0"/>
    <n v="1"/>
    <m/>
    <s v="X"/>
    <s v="X"/>
    <n v="1200"/>
    <n v="7042.63"/>
    <n v="0"/>
    <n v="8242.630000000001"/>
    <n v="1702.9875415797198"/>
    <n v="2484"/>
    <m/>
    <n v="1531"/>
    <m/>
    <x v="2217"/>
    <n v="1531"/>
    <n v="3.318289049919485"/>
    <n v="0.68558274620761672"/>
    <n v="5.3838210320052262"/>
    <n v="1.1123367351925015"/>
    <n v="4.8400999999999996"/>
    <s v="3-3,99 lei"/>
    <n v="3"/>
    <s v="0-0,99 euro"/>
    <n v="0"/>
  </r>
  <r>
    <n v="2378"/>
    <x v="36"/>
    <s v="COMUNA TALPA"/>
    <x v="0"/>
    <n v="1"/>
    <m/>
    <s v="X"/>
    <s v="X"/>
    <n v="200"/>
    <n v="6658"/>
    <n v="0"/>
    <n v="6858"/>
    <n v="1416.9128737009567"/>
    <n v="1396"/>
    <m/>
    <n v="1174"/>
    <m/>
    <x v="1827"/>
    <n v="1174"/>
    <n v="4.9126074498567336"/>
    <n v="1.0149805685536939"/>
    <n v="5.8415672913117547"/>
    <n v="1.2069104546004741"/>
    <n v="4.8400999999999996"/>
    <s v="4-4,99 lei"/>
    <n v="4"/>
    <s v="1-1,99 euro"/>
    <n v="1"/>
  </r>
  <r>
    <n v="2379"/>
    <x v="36"/>
    <s v="COMUNA TĂTĂRĂŞTII DE JOS"/>
    <x v="0"/>
    <n v="1"/>
    <m/>
    <s v="X"/>
    <s v="X"/>
    <n v="5800"/>
    <n v="15000"/>
    <n v="0"/>
    <n v="20800"/>
    <n v="4297.4318712423301"/>
    <n v="2578"/>
    <m/>
    <n v="1618"/>
    <m/>
    <x v="2218"/>
    <n v="1618"/>
    <n v="8.0682699767261443"/>
    <n v="1.6669634876812762"/>
    <n v="12.855377008652658"/>
    <n v="2.6560147535490297"/>
    <n v="4.8400999999999996"/>
    <s v="8-8,99 lei"/>
    <n v="8"/>
    <s v="1-1,99 euro"/>
    <n v="1"/>
  </r>
  <r>
    <n v="2380"/>
    <x v="36"/>
    <s v="COMUNA TĂTĂRĂŞTII DE SUS"/>
    <x v="0"/>
    <n v="1"/>
    <m/>
    <s v="X"/>
    <s v="X"/>
    <n v="3068"/>
    <n v="1889"/>
    <n v="0"/>
    <n v="4957"/>
    <n v="1024.152393545588"/>
    <n v="2253"/>
    <m/>
    <n v="1539"/>
    <m/>
    <x v="1806"/>
    <n v="1539"/>
    <n v="2.2001775410563691"/>
    <n v="0.45457274458303948"/>
    <n v="3.2209226770630282"/>
    <n v="0.66546614265470305"/>
    <n v="4.8400999999999996"/>
    <s v="2-2,99 lei"/>
    <n v="2"/>
    <s v="0-0,99 euro"/>
    <n v="0"/>
  </r>
  <r>
    <n v="2381"/>
    <x v="36"/>
    <s v="COMUNA TRAIAN"/>
    <x v="0"/>
    <n v="1"/>
    <m/>
    <s v="X"/>
    <s v="X"/>
    <n v="614"/>
    <n v="3538"/>
    <n v="0"/>
    <n v="4152"/>
    <n v="857.83351583644969"/>
    <n v="1429"/>
    <m/>
    <n v="841"/>
    <m/>
    <x v="2219"/>
    <n v="841"/>
    <n v="2.9055283414975506"/>
    <n v="0.60030337007449242"/>
    <n v="4.9369797859690845"/>
    <n v="1.0200160711491673"/>
    <n v="4.8400999999999996"/>
    <s v="2-2,99 lei"/>
    <n v="2"/>
    <s v="0-0,99 euro"/>
    <n v="0"/>
  </r>
  <r>
    <n v="2382"/>
    <x v="36"/>
    <s v="COMUNA TRIVALEA-MOŞTENI"/>
    <x v="0"/>
    <n v="1"/>
    <m/>
    <s v="X"/>
    <s v="X"/>
    <n v="4500"/>
    <n v="2390"/>
    <n v="0"/>
    <n v="6890"/>
    <n v="1423.5243073490219"/>
    <n v="2037"/>
    <m/>
    <n v="1410"/>
    <m/>
    <x v="2220"/>
    <n v="1410"/>
    <n v="3.3824251350024546"/>
    <n v="0.69883372967551394"/>
    <n v="4.8865248226950353"/>
    <n v="1.0095917073397318"/>
    <n v="4.8400999999999996"/>
    <s v="3-3,99 lei"/>
    <n v="3"/>
    <s v="0-0,99 euro"/>
    <n v="0"/>
  </r>
  <r>
    <n v="2383"/>
    <x v="36"/>
    <s v="COMUNA TROIANUL"/>
    <x v="0"/>
    <n v="1"/>
    <m/>
    <s v="X"/>
    <s v="X"/>
    <n v="7534"/>
    <n v="12297"/>
    <n v="0"/>
    <n v="19831"/>
    <n v="4097.2293960868583"/>
    <n v="2293"/>
    <m/>
    <n v="1613"/>
    <m/>
    <x v="2221"/>
    <n v="1613"/>
    <n v="8.6484954208460536"/>
    <n v="1.7868423009537104"/>
    <n v="12.294482331060136"/>
    <n v="2.5401298177847851"/>
    <n v="4.8400999999999996"/>
    <s v="8-8,99 lei"/>
    <n v="8"/>
    <s v="1-1,99 euro"/>
    <n v="1"/>
  </r>
  <r>
    <n v="2384"/>
    <x v="36"/>
    <s v="COMUNA ŢIGĂNEŞTI"/>
    <x v="0"/>
    <n v="1"/>
    <m/>
    <s v="X"/>
    <s v="X"/>
    <n v="0"/>
    <n v="20682"/>
    <n v="0"/>
    <n v="20682"/>
    <n v="4273.0522096650902"/>
    <n v="4110"/>
    <m/>
    <n v="2484"/>
    <m/>
    <x v="231"/>
    <n v="2484"/>
    <n v="5.0321167883211677"/>
    <n v="1.0396720704781242"/>
    <n v="8.3260869565217384"/>
    <n v="1.720230358158249"/>
    <n v="4.8400999999999996"/>
    <s v="5-5,99 lei"/>
    <n v="5"/>
    <s v="1-1,99 euro"/>
    <n v="1"/>
  </r>
  <r>
    <n v="2385"/>
    <x v="36"/>
    <s v="COMUNA UDA-CLOCOCIOV"/>
    <x v="0"/>
    <n v="1"/>
    <m/>
    <s v="X"/>
    <s v="X"/>
    <n v="7200"/>
    <n v="10278.75"/>
    <n v="0"/>
    <n v="17478.75"/>
    <n v="3611.2373711286959"/>
    <n v="1213"/>
    <m/>
    <n v="975"/>
    <m/>
    <x v="2222"/>
    <n v="975"/>
    <n v="14.409521846661171"/>
    <n v="2.9771124246732859"/>
    <n v="17.926923076923078"/>
    <n v="3.7038332011576367"/>
    <n v="4.8400999999999996"/>
    <s v="14-14,99 lei"/>
    <n v="14"/>
    <s v="2-2,99 euro"/>
    <n v="2"/>
  </r>
  <r>
    <n v="2386"/>
    <x v="36"/>
    <s v="COMUNA VÂRTOAPE"/>
    <x v="0"/>
    <n v="1"/>
    <m/>
    <s v="X"/>
    <s v="X"/>
    <n v="9160"/>
    <n v="5100"/>
    <n v="0"/>
    <n v="14260"/>
    <n v="2946.2201194190206"/>
    <n v="2073"/>
    <m/>
    <n v="2091"/>
    <m/>
    <x v="2223"/>
    <n v="2091"/>
    <n v="6.8789194404245055"/>
    <n v="1.4212349828359965"/>
    <n v="6.8197034911525583"/>
    <n v="1.4090005353510382"/>
    <n v="4.8400999999999996"/>
    <s v="6-6,99 lei"/>
    <n v="6"/>
    <s v="1-1,99 euro"/>
    <n v="1"/>
  </r>
  <r>
    <n v="2387"/>
    <x v="36"/>
    <s v="COMUNA VEDEA"/>
    <x v="0"/>
    <n v="1"/>
    <m/>
    <s v="X"/>
    <s v="X"/>
    <n v="3120"/>
    <n v="6366"/>
    <n v="0"/>
    <n v="9486"/>
    <n v="1959.8768620483049"/>
    <n v="2268"/>
    <m/>
    <n v="1465"/>
    <m/>
    <x v="2224"/>
    <n v="1465"/>
    <n v="4.1825396825396828"/>
    <n v="0.86414323723470232"/>
    <n v="6.4750853242320821"/>
    <n v="1.3377999058350205"/>
    <n v="4.8400999999999996"/>
    <s v="4-4,99 lei"/>
    <n v="4"/>
    <s v="0-0,99 euro"/>
    <n v="0"/>
  </r>
  <r>
    <n v="2388"/>
    <x v="36"/>
    <s v="COMUNA VIIŞOARA"/>
    <x v="0"/>
    <n v="1"/>
    <m/>
    <s v="X"/>
    <s v="X"/>
    <n v="4200"/>
    <n v="2006"/>
    <n v="0"/>
    <n v="6206"/>
    <n v="1282.2049131216297"/>
    <n v="1317"/>
    <m/>
    <n v="926"/>
    <m/>
    <x v="2225"/>
    <n v="926"/>
    <n v="4.7122247532270309"/>
    <n v="0.97358004033533008"/>
    <n v="6.7019438444924404"/>
    <n v="1.3846705325287578"/>
    <n v="4.8400999999999996"/>
    <s v="4-4,99 lei"/>
    <n v="4"/>
    <s v="0-0,99 euro"/>
    <n v="0"/>
  </r>
  <r>
    <n v="2389"/>
    <x v="36"/>
    <s v="COMUNA VITĂNEŞTI"/>
    <x v="0"/>
    <n v="1"/>
    <m/>
    <s v="X"/>
    <s v="X"/>
    <n v="2680"/>
    <n v="7549"/>
    <n v="0"/>
    <n v="10229"/>
    <n v="2113.3860870643171"/>
    <n v="2212"/>
    <m/>
    <n v="1540"/>
    <m/>
    <x v="2226"/>
    <n v="1540"/>
    <n v="4.6243218806509949"/>
    <n v="0.95541866503811801"/>
    <n v="6.6422077922077918"/>
    <n v="1.3723286279638423"/>
    <n v="4.8400999999999996"/>
    <s v="4-4,99 lei"/>
    <n v="4"/>
    <s v="0-0,99 euro"/>
    <n v="0"/>
  </r>
  <r>
    <n v="2390"/>
    <x v="36"/>
    <s v="COMUNA ZÂMBREASCA"/>
    <x v="0"/>
    <n v="1"/>
    <m/>
    <s v="X"/>
    <s v="X"/>
    <n v="0"/>
    <n v="8533.27"/>
    <n v="0"/>
    <n v="8533.27"/>
    <n v="1763.035887688271"/>
    <n v="1141"/>
    <m/>
    <n v="864"/>
    <m/>
    <x v="2227"/>
    <n v="864"/>
    <n v="7.4787642418930762"/>
    <n v="1.5451672985874418"/>
    <n v="9.876469907407408"/>
    <n v="2.0405507959354989"/>
    <n v="4.8400999999999996"/>
    <s v="7-7,99 lei"/>
    <n v="7"/>
    <s v="1-1,99 euro"/>
    <n v="1"/>
  </r>
  <r>
    <n v="2294"/>
    <x v="36"/>
    <s v="MUNICIPIUL ALEXANDRIA"/>
    <x v="0"/>
    <n v="1"/>
    <m/>
    <s v="X"/>
    <s v="X"/>
    <n v="33900"/>
    <n v="74957"/>
    <n v="0"/>
    <n v="108857"/>
    <n v="22490.651019607034"/>
    <n v="41557"/>
    <m/>
    <n v="15165"/>
    <m/>
    <x v="2228"/>
    <n v="15165"/>
    <n v="2.6194624251028706"/>
    <n v="0.54120006303648083"/>
    <n v="7.1781734256511704"/>
    <n v="1.4830630411874075"/>
    <n v="4.8400999999999996"/>
    <s v="2-2,99 lei"/>
    <n v="2"/>
    <s v="0-0,99 euro"/>
    <n v="0"/>
  </r>
  <r>
    <n v="2295"/>
    <x v="36"/>
    <s v="MUNICIPIUL ROŞIORI DE VEDE"/>
    <x v="0"/>
    <n v="1"/>
    <m/>
    <s v="X"/>
    <s v="X"/>
    <n v="19700"/>
    <n v="24596"/>
    <n v="0"/>
    <n v="44296"/>
    <n v="9151.877027334147"/>
    <n v="24923"/>
    <m/>
    <n v="8445"/>
    <m/>
    <x v="2229"/>
    <n v="8445"/>
    <n v="1.7773141275127393"/>
    <n v="0.367206075806851"/>
    <n v="5.245233866193014"/>
    <n v="1.0837036148412251"/>
    <n v="4.8400999999999996"/>
    <s v="1-1,99 lei"/>
    <n v="1"/>
    <s v="0-0,99 euro"/>
    <n v="0"/>
  </r>
  <r>
    <n v="2296"/>
    <x v="36"/>
    <s v="MUNICIPIUL TURNU MĂGURELE"/>
    <x v="0"/>
    <n v="1"/>
    <m/>
    <s v="X"/>
    <s v="X"/>
    <n v="24900"/>
    <n v="71591"/>
    <n v="0"/>
    <n v="96491"/>
    <n v="19935.74512923287"/>
    <n v="23230"/>
    <m/>
    <n v="9336"/>
    <m/>
    <x v="2230"/>
    <n v="9336"/>
    <n v="4.1537236332328886"/>
    <n v="0.85818963104747614"/>
    <n v="10.335368466152527"/>
    <n v="2.1353625888210015"/>
    <n v="4.8400999999999996"/>
    <s v="4-4,99 lei"/>
    <n v="4"/>
    <s v="0-0,99 euro"/>
    <n v="0"/>
  </r>
  <r>
    <n v="2297"/>
    <x v="36"/>
    <s v="ORAȘUL VIDELE"/>
    <x v="0"/>
    <n v="1"/>
    <m/>
    <s v="X"/>
    <s v="X"/>
    <n v="0"/>
    <n v="30945"/>
    <n v="0"/>
    <n v="30945"/>
    <n v="6393.4629449804761"/>
    <n v="9007"/>
    <m/>
    <n v="5384"/>
    <m/>
    <x v="159"/>
    <n v="5384"/>
    <n v="3.4356611524369933"/>
    <n v="0.70983267958037932"/>
    <n v="5.7475854383358094"/>
    <n v="1.1874931175669532"/>
    <n v="4.8400999999999996"/>
    <s v="3-3,99 lei"/>
    <n v="3"/>
    <s v="0-0,99 euro"/>
    <n v="0"/>
  </r>
  <r>
    <n v="2298"/>
    <x v="36"/>
    <s v="ORAȘUL ZIMNICEA"/>
    <x v="0"/>
    <n v="1"/>
    <m/>
    <s v="X"/>
    <s v="X"/>
    <n v="9000"/>
    <n v="23604.82"/>
    <n v="0"/>
    <n v="32604.82"/>
    <n v="6736.3938761595837"/>
    <n v="12214"/>
    <m/>
    <n v="6232"/>
    <m/>
    <x v="2231"/>
    <n v="6232"/>
    <n v="2.6694629114131323"/>
    <n v="0.55153052858683349"/>
    <n v="5.2318388960205393"/>
    <n v="1.08093611620019"/>
    <n v="4.8400999999999996"/>
    <s v="2-2,99 lei"/>
    <n v="2"/>
    <s v="0-0,99 euro"/>
    <n v="0"/>
  </r>
  <r>
    <m/>
    <x v="37"/>
    <s v="A JUDEȚ"/>
    <x v="0"/>
    <m/>
    <m/>
    <m/>
    <m/>
    <n v="0"/>
    <n v="3706.33"/>
    <n v="0"/>
    <n v="3706.33"/>
    <n v="765.75483977603778"/>
    <m/>
    <m/>
    <m/>
    <m/>
    <x v="0"/>
    <n v="0"/>
    <m/>
    <m/>
    <m/>
    <m/>
    <n v="4.8400999999999996"/>
    <m/>
    <m/>
    <m/>
    <m/>
  </r>
  <r>
    <n v="2850"/>
    <x v="37"/>
    <s v="COMUNA BALINŢ"/>
    <x v="0"/>
    <n v="1"/>
    <m/>
    <s v="X"/>
    <s v="X"/>
    <n v="2000"/>
    <n v="7578"/>
    <n v="0"/>
    <n v="9578"/>
    <n v="1978.8847337864922"/>
    <n v="1267"/>
    <m/>
    <n v="762"/>
    <m/>
    <x v="874"/>
    <n v="762"/>
    <n v="7.5595895816890293"/>
    <n v="1.5618664039356687"/>
    <n v="12.569553805774278"/>
    <n v="2.5969615928956591"/>
    <n v="4.8400999999999996"/>
    <s v="7-7,99 lei"/>
    <n v="7"/>
    <s v="1-1,99 euro"/>
    <n v="1"/>
  </r>
  <r>
    <n v="2851"/>
    <x v="37"/>
    <s v="COMUNA BANLOC"/>
    <x v="0"/>
    <n v="1"/>
    <m/>
    <s v="X"/>
    <s v="X"/>
    <n v="2500"/>
    <n v="0"/>
    <n v="0"/>
    <n v="2500"/>
    <n v="516.5182537550877"/>
    <n v="2496"/>
    <m/>
    <n v="1203"/>
    <m/>
    <x v="1031"/>
    <n v="1203"/>
    <n v="1.0016025641025641"/>
    <n v="0.20693840294674987"/>
    <n v="2.0781379883624274"/>
    <n v="0.42935848192442866"/>
    <n v="4.8400999999999996"/>
    <s v="1-1,99 lei"/>
    <n v="1"/>
    <s v="0-0,99 euro"/>
    <n v="0"/>
  </r>
  <r>
    <n v="2852"/>
    <x v="37"/>
    <s v="COMUNA BARA"/>
    <x v="0"/>
    <n v="1"/>
    <m/>
    <s v="X"/>
    <s v="X"/>
    <n v="2700"/>
    <n v="4318.3"/>
    <n v="0"/>
    <n v="7018.3"/>
    <n v="1450.0320241317329"/>
    <n v="264"/>
    <m/>
    <n v="517"/>
    <m/>
    <x v="2232"/>
    <n v="517"/>
    <n v="26.584469696969698"/>
    <n v="5.4925455459535337"/>
    <n v="13.575048355899421"/>
    <n v="2.8047041085720172"/>
    <n v="4.8400999999999996"/>
    <s v="26-26,99 lei"/>
    <n v="26"/>
    <s v="5-5,99 euro"/>
    <n v="5"/>
  </r>
  <r>
    <n v="2853"/>
    <x v="37"/>
    <s v="COMUNA BÂRNA"/>
    <x v="0"/>
    <n v="1"/>
    <m/>
    <s v="X"/>
    <s v="X"/>
    <n v="0"/>
    <n v="9518.4500000000007"/>
    <n v="0"/>
    <n v="9518.4500000000007"/>
    <n v="1966.5812689820461"/>
    <n v="1178"/>
    <m/>
    <n v="678"/>
    <m/>
    <x v="1054"/>
    <n v="678"/>
    <n v="8.0801782682512737"/>
    <n v="1.6694238276587827"/>
    <n v="14.03901179941003"/>
    <n v="2.9005623436313366"/>
    <n v="4.8400999999999996"/>
    <s v="8-8,99 lei"/>
    <n v="8"/>
    <s v="1-1,99 euro"/>
    <n v="1"/>
  </r>
  <r>
    <n v="2854"/>
    <x v="37"/>
    <s v="COMUNA BEBA VECHE"/>
    <x v="0"/>
    <n v="1"/>
    <m/>
    <s v="X"/>
    <s v="X"/>
    <n v="0"/>
    <n v="10536.78"/>
    <n v="4379.2"/>
    <n v="14915.98"/>
    <n v="3081.7503770583253"/>
    <n v="1254"/>
    <m/>
    <n v="709"/>
    <m/>
    <x v="2233"/>
    <n v="709"/>
    <n v="11.894720893141946"/>
    <n v="2.457536185851934"/>
    <n v="21.038053596614951"/>
    <n v="4.3466154824517984"/>
    <n v="4.8400999999999996"/>
    <s v="11-11,99 lei"/>
    <n v="11"/>
    <s v="2-2,99 euro"/>
    <n v="2"/>
  </r>
  <r>
    <n v="2855"/>
    <x v="37"/>
    <s v="COMUNA BECICHERECU MIC"/>
    <x v="0"/>
    <n v="1"/>
    <m/>
    <s v="X"/>
    <s v="X"/>
    <n v="850"/>
    <n v="2402.1999999999998"/>
    <n v="0"/>
    <n v="3252.2"/>
    <n v="671.92826594491851"/>
    <n v="2726"/>
    <m/>
    <n v="1295"/>
    <m/>
    <x v="2234"/>
    <n v="1295"/>
    <n v="1.1930300807043286"/>
    <n v="0.24648872558507648"/>
    <n v="2.511351351351351"/>
    <n v="0.51886352582619188"/>
    <n v="4.8400999999999996"/>
    <s v="1-1,99 lei"/>
    <n v="1"/>
    <s v="0-0,99 euro"/>
    <n v="0"/>
  </r>
  <r>
    <n v="2856"/>
    <x v="37"/>
    <s v="COMUNA BELINŢ"/>
    <x v="0"/>
    <n v="1"/>
    <m/>
    <s v="X"/>
    <s v="X"/>
    <n v="1440"/>
    <n v="12472.69"/>
    <n v="0"/>
    <n v="13912.69"/>
    <n v="2874.4633375343487"/>
    <n v="2131"/>
    <m/>
    <n v="1552"/>
    <m/>
    <x v="394"/>
    <n v="1552"/>
    <n v="6.5287142186766776"/>
    <n v="1.3488800269987558"/>
    <n v="8.9643621134020623"/>
    <n v="1.8521026659370803"/>
    <n v="4.8400999999999996"/>
    <s v="6-6,99 lei"/>
    <n v="6"/>
    <s v="1-1,99 euro"/>
    <n v="1"/>
  </r>
  <r>
    <n v="2857"/>
    <x v="37"/>
    <s v="COMUNA BETHAUSEN"/>
    <x v="0"/>
    <n v="1"/>
    <m/>
    <s v="X"/>
    <s v="X"/>
    <n v="7000"/>
    <n v="10000"/>
    <n v="0"/>
    <n v="17000"/>
    <n v="3512.3241255345965"/>
    <n v="2203"/>
    <m/>
    <n v="1598"/>
    <m/>
    <x v="2235"/>
    <n v="1598"/>
    <n v="7.7167498865183841"/>
    <n v="1.5943368704196987"/>
    <n v="10.638297872340425"/>
    <n v="2.1979500159790968"/>
    <n v="4.8400999999999996"/>
    <s v="7-7,99 lei"/>
    <n v="7"/>
    <s v="1-1,99 euro"/>
    <n v="1"/>
  </r>
  <r>
    <n v="2858"/>
    <x v="37"/>
    <s v="COMUNA BILED"/>
    <x v="0"/>
    <n v="1"/>
    <m/>
    <s v="X"/>
    <s v="X"/>
    <n v="2700"/>
    <n v="6250"/>
    <n v="0"/>
    <n v="8950"/>
    <n v="1849.1353484432141"/>
    <n v="3400"/>
    <m/>
    <n v="1820"/>
    <m/>
    <x v="1458"/>
    <n v="1820"/>
    <n v="2.6323529411764706"/>
    <n v="0.54386333777741591"/>
    <n v="4.9175824175824179"/>
    <n v="1.0160084332105572"/>
    <n v="4.8400999999999996"/>
    <s v="2-2,99 lei"/>
    <n v="2"/>
    <s v="0-0,99 euro"/>
    <n v="0"/>
  </r>
  <r>
    <n v="2859"/>
    <x v="37"/>
    <s v="COMUNA BIRDA"/>
    <x v="0"/>
    <n v="1"/>
    <m/>
    <s v="X"/>
    <s v="X"/>
    <n v="0"/>
    <n v="10013.5"/>
    <n v="0"/>
    <n v="10013.5"/>
    <n v="2068.8622135906285"/>
    <n v="1693"/>
    <m/>
    <n v="903"/>
    <m/>
    <x v="1389"/>
    <n v="903"/>
    <n v="5.9146485528647368"/>
    <n v="1.2220095768403003"/>
    <n v="11.089147286821705"/>
    <n v="2.2910987968888468"/>
    <n v="4.8400999999999996"/>
    <s v="5-5,99 lei"/>
    <n v="5"/>
    <s v="1-1,99 euro"/>
    <n v="1"/>
  </r>
  <r>
    <n v="2860"/>
    <x v="37"/>
    <s v="COMUNA BOGDA"/>
    <x v="0"/>
    <n v="1"/>
    <m/>
    <s v="X"/>
    <s v="X"/>
    <n v="400"/>
    <n v="2533.38"/>
    <n v="0"/>
    <n v="2933.38"/>
    <n v="606.05772608003974"/>
    <n v="404"/>
    <m/>
    <n v="302"/>
    <m/>
    <x v="2236"/>
    <n v="302"/>
    <n v="7.260841584158416"/>
    <n v="1.5001428863367321"/>
    <n v="9.7131788079470205"/>
    <n v="2.0068136625166879"/>
    <n v="4.8400999999999996"/>
    <s v="7-7,99 lei"/>
    <n v="7"/>
    <s v="1-1,99 euro"/>
    <n v="1"/>
  </r>
  <r>
    <n v="2861"/>
    <x v="37"/>
    <s v="COMUNA BOLDUR"/>
    <x v="0"/>
    <n v="1"/>
    <m/>
    <s v="X"/>
    <s v="X"/>
    <n v="0"/>
    <n v="3100"/>
    <n v="0"/>
    <n v="3100"/>
    <n v="640.48263465630885"/>
    <n v="1983"/>
    <m/>
    <n v="1579"/>
    <m/>
    <x v="2237"/>
    <n v="1579"/>
    <n v="1.5632879475542107"/>
    <n v="0.32298670431483051"/>
    <n v="1.9632678910702976"/>
    <n v="0.4056254810996256"/>
    <n v="4.8400999999999996"/>
    <s v="1-1,99 lei"/>
    <n v="1"/>
    <s v="0-0,99 euro"/>
    <n v="0"/>
  </r>
  <r>
    <n v="2862"/>
    <x v="37"/>
    <s v="COMUNA BRESTOVĂŢ"/>
    <x v="0"/>
    <n v="1"/>
    <m/>
    <s v="X"/>
    <s v="X"/>
    <n v="0"/>
    <n v="1500"/>
    <n v="0"/>
    <n v="1500"/>
    <n v="309.91095225305264"/>
    <n v="571"/>
    <m/>
    <n v="625"/>
    <m/>
    <x v="2073"/>
    <n v="625"/>
    <n v="2.6269702276707529"/>
    <n v="0.54275122986524105"/>
    <n v="2.4"/>
    <n v="0.49585752360488422"/>
    <n v="4.8400999999999996"/>
    <s v="2-2,99 lei"/>
    <n v="2"/>
    <s v="0-0,99 euro"/>
    <n v="0"/>
  </r>
  <r>
    <n v="2863"/>
    <x v="37"/>
    <s v="COMUNA BUCOVĂŢ"/>
    <x v="0"/>
    <n v="1"/>
    <m/>
    <s v="X"/>
    <s v="X"/>
    <n v="880"/>
    <n v="5370"/>
    <n v="0"/>
    <n v="6250"/>
    <n v="1291.2956343877195"/>
    <n v="1752"/>
    <m/>
    <n v="1270"/>
    <m/>
    <x v="2238"/>
    <n v="1270"/>
    <n v="3.567351598173516"/>
    <n v="0.73704088720760241"/>
    <n v="4.9212598425196852"/>
    <n v="1.0167682160533225"/>
    <n v="4.8400999999999996"/>
    <s v="3-3,99 lei"/>
    <n v="3"/>
    <s v="0-0,99 euro"/>
    <n v="0"/>
  </r>
  <r>
    <n v="2864"/>
    <x v="37"/>
    <s v="COMUNA CĂRPINIŞ"/>
    <x v="0"/>
    <n v="1"/>
    <m/>
    <s v="X"/>
    <s v="X"/>
    <n v="0"/>
    <n v="14751.67"/>
    <n v="0"/>
    <n v="14751.67"/>
    <n v="3047.8027313485263"/>
    <n v="4542"/>
    <m/>
    <n v="1901"/>
    <m/>
    <x v="962"/>
    <n v="1901"/>
    <n v="3.2478357551739321"/>
    <n v="0.67102658109831048"/>
    <n v="7.7599526564965808"/>
    <n v="1.6032628781423073"/>
    <n v="4.8400999999999996"/>
    <s v="3-3,99 lei"/>
    <n v="3"/>
    <s v="0-0,99 euro"/>
    <n v="0"/>
  </r>
  <r>
    <n v="2865"/>
    <x v="37"/>
    <s v="COMUNA CENAD"/>
    <x v="0"/>
    <n v="1"/>
    <m/>
    <s v="X"/>
    <s v="X"/>
    <n v="0"/>
    <n v="0"/>
    <n v="0"/>
    <n v="0"/>
    <n v="0"/>
    <n v="3874"/>
    <m/>
    <n v="1595"/>
    <m/>
    <x v="2239"/>
    <n v="1595"/>
    <n v="0"/>
    <n v="0"/>
    <n v="0"/>
    <n v="0"/>
    <n v="4.8400999999999996"/>
    <s v="0-0,99 lei"/>
    <n v="0"/>
    <s v="0-0,99 euro"/>
    <n v="0"/>
  </r>
  <r>
    <n v="2866"/>
    <x v="37"/>
    <s v="COMUNA CENEI"/>
    <x v="0"/>
    <n v="1"/>
    <m/>
    <s v="X"/>
    <s v="X"/>
    <n v="0"/>
    <n v="8847"/>
    <n v="0"/>
    <n v="8847"/>
    <n v="1827.8547963885046"/>
    <n v="2574"/>
    <m/>
    <n v="1349"/>
    <m/>
    <x v="1760"/>
    <n v="1349"/>
    <n v="3.4370629370629371"/>
    <n v="0.71012229851923259"/>
    <n v="6.5581912527798369"/>
    <n v="1.354970197471093"/>
    <n v="4.8400999999999996"/>
    <s v="3-3,99 lei"/>
    <n v="3"/>
    <s v="0-0,99 euro"/>
    <n v="0"/>
  </r>
  <r>
    <n v="2867"/>
    <x v="37"/>
    <s v="COMUNA CHECEA"/>
    <x v="0"/>
    <n v="1"/>
    <m/>
    <s v="X"/>
    <s v="X"/>
    <n v="0"/>
    <n v="8973.11"/>
    <n v="0"/>
    <n v="8973.11"/>
    <n v="1853.9100431809263"/>
    <n v="1678"/>
    <m/>
    <n v="589"/>
    <m/>
    <x v="915"/>
    <n v="589"/>
    <n v="5.3475029797377838"/>
    <n v="1.1048331604177153"/>
    <n v="15.234482173174873"/>
    <n v="3.1475552515805201"/>
    <n v="4.8400999999999996"/>
    <s v="5-5,99 lei"/>
    <n v="5"/>
    <s v="1-1,99 euro"/>
    <n v="1"/>
  </r>
  <r>
    <n v="2868"/>
    <x v="37"/>
    <s v="COMUNA CHEVEREŞU MARE"/>
    <x v="0"/>
    <n v="1"/>
    <m/>
    <s v="X"/>
    <s v="X"/>
    <n v="0"/>
    <n v="13620.69"/>
    <n v="0"/>
    <n v="13620.69"/>
    <n v="2814.1340054957545"/>
    <n v="1946"/>
    <m/>
    <n v="1293"/>
    <m/>
    <x v="315"/>
    <n v="1293"/>
    <n v="6.9993268242548821"/>
    <n v="1.4461120274901103"/>
    <n v="10.534176334106728"/>
    <n v="2.1764377459363917"/>
    <n v="4.8400999999999996"/>
    <s v="7-7,99 lei"/>
    <n v="7"/>
    <s v="1-1,99 euro"/>
    <n v="1"/>
  </r>
  <r>
    <n v="2869"/>
    <x v="37"/>
    <s v="COMUNA COMLOŞU MARE"/>
    <x v="0"/>
    <n v="1"/>
    <m/>
    <s v="X"/>
    <s v="X"/>
    <n v="0"/>
    <n v="0"/>
    <n v="0"/>
    <n v="0"/>
    <n v="0"/>
    <n v="4293"/>
    <m/>
    <n v="2128"/>
    <m/>
    <x v="2240"/>
    <n v="2128"/>
    <n v="0"/>
    <n v="0"/>
    <n v="0"/>
    <n v="0"/>
    <n v="4.8400999999999996"/>
    <s v="0-0,99 lei"/>
    <n v="0"/>
    <s v="0-0,99 euro"/>
    <n v="0"/>
  </r>
  <r>
    <n v="2870"/>
    <x v="37"/>
    <s v="COMUNA COŞTEIU"/>
    <x v="0"/>
    <n v="1"/>
    <m/>
    <s v="X"/>
    <s v="X"/>
    <n v="0"/>
    <n v="35000"/>
    <n v="0"/>
    <n v="35000"/>
    <n v="7231.2555525712287"/>
    <n v="3167"/>
    <m/>
    <n v="2019"/>
    <m/>
    <x v="1784"/>
    <n v="2019"/>
    <n v="11.051468266498263"/>
    <n v="2.2833140361765798"/>
    <n v="17.335314512134719"/>
    <n v="3.5816025520412227"/>
    <n v="4.8400999999999996"/>
    <s v="11-11,99 lei"/>
    <n v="11"/>
    <s v="2-2,99 euro"/>
    <n v="2"/>
  </r>
  <r>
    <n v="2871"/>
    <x v="37"/>
    <s v="COMUNA CRICIOVA"/>
    <x v="0"/>
    <n v="1"/>
    <m/>
    <s v="X"/>
    <s v="X"/>
    <n v="106915"/>
    <n v="12256"/>
    <n v="0"/>
    <n v="119171"/>
    <n v="24621.598727299024"/>
    <n v="1346"/>
    <m/>
    <n v="1136"/>
    <m/>
    <x v="132"/>
    <n v="1136"/>
    <n v="88.537147102526006"/>
    <n v="18.292421045541623"/>
    <n v="104.90404929577464"/>
    <n v="21.673942541636464"/>
    <n v="4.8400999999999996"/>
    <s v="88-88,99 lei"/>
    <n v="88"/>
    <s v="18-18,99 euro"/>
    <n v="18"/>
  </r>
  <r>
    <n v="2872"/>
    <x v="37"/>
    <s v="COMUNA CURTEA"/>
    <x v="0"/>
    <n v="1"/>
    <m/>
    <s v="X"/>
    <s v="X"/>
    <n v="2200"/>
    <n v="5015"/>
    <n v="0"/>
    <n v="7215"/>
    <n v="1490.6716803371833"/>
    <n v="987"/>
    <m/>
    <n v="742"/>
    <m/>
    <x v="2241"/>
    <n v="742"/>
    <n v="7.3100303951367778"/>
    <n v="1.5103056538370652"/>
    <n v="9.7237196765498659"/>
    <n v="2.008991482934209"/>
    <n v="4.8400999999999996"/>
    <s v="7-7,99 lei"/>
    <n v="7"/>
    <s v="1-1,99 euro"/>
    <n v="1"/>
  </r>
  <r>
    <n v="2873"/>
    <x v="37"/>
    <s v="COMUNA DAROVA"/>
    <x v="0"/>
    <n v="1"/>
    <m/>
    <s v="X"/>
    <s v="X"/>
    <n v="900"/>
    <n v="1465"/>
    <n v="0"/>
    <n v="2365"/>
    <n v="488.62626805231298"/>
    <n v="2759"/>
    <m/>
    <n v="1454"/>
    <m/>
    <x v="1049"/>
    <n v="1454"/>
    <n v="0.85719463573758603"/>
    <n v="0.1771026705517626"/>
    <n v="1.626547455295736"/>
    <n v="0.33605658050365406"/>
    <n v="4.8400999999999996"/>
    <s v="0-0,99 lei"/>
    <n v="0"/>
    <s v="0-0,99 euro"/>
    <n v="0"/>
  </r>
  <r>
    <n v="2874"/>
    <x v="37"/>
    <s v="COMUNA DENTA"/>
    <x v="0"/>
    <n v="1"/>
    <m/>
    <s v="X"/>
    <s v="X"/>
    <n v="2045"/>
    <n v="5968"/>
    <n v="0"/>
    <n v="8013"/>
    <n v="1655.5443069358073"/>
    <n v="2661"/>
    <m/>
    <n v="1498"/>
    <m/>
    <x v="2242"/>
    <n v="1498"/>
    <n v="3.0112739571589628"/>
    <n v="0.6221511863719682"/>
    <n v="5.3491321762349804"/>
    <n v="1.1051697643096177"/>
    <n v="4.8400999999999996"/>
    <s v="3-3,99 lei"/>
    <n v="3"/>
    <s v="0-0,99 euro"/>
    <n v="0"/>
  </r>
  <r>
    <n v="2875"/>
    <x v="37"/>
    <s v="COMUNA DUDEŞTII NOI"/>
    <x v="0"/>
    <n v="1"/>
    <m/>
    <s v="X"/>
    <s v="X"/>
    <n v="0"/>
    <n v="2968"/>
    <n v="0"/>
    <n v="2968"/>
    <n v="613.21047085804014"/>
    <n v="2976"/>
    <m/>
    <n v="1577"/>
    <m/>
    <x v="2243"/>
    <n v="1577"/>
    <n v="0.99731182795698925"/>
    <n v="0.20605190553025543"/>
    <n v="1.8820545339251744"/>
    <n v="0.38884620853395063"/>
    <n v="4.8400999999999996"/>
    <s v="1-1,99 lei"/>
    <n v="1"/>
    <s v="0-0,99 euro"/>
    <n v="0"/>
  </r>
  <r>
    <n v="2876"/>
    <x v="37"/>
    <s v="COMUNA DUDEŞTII VECHI"/>
    <x v="0"/>
    <n v="1"/>
    <m/>
    <s v="X"/>
    <s v="X"/>
    <n v="1080"/>
    <n v="2736"/>
    <n v="0"/>
    <n v="3816"/>
    <n v="788.41346253176596"/>
    <n v="3595"/>
    <m/>
    <n v="1803"/>
    <m/>
    <x v="2244"/>
    <n v="1803"/>
    <n v="1.0614742698191932"/>
    <n v="0.21930833450118664"/>
    <n v="2.1164725457570714"/>
    <n v="0.43727868138201109"/>
    <n v="4.8400999999999996"/>
    <s v="1-1,99 lei"/>
    <n v="1"/>
    <s v="0-0,99 euro"/>
    <n v="0"/>
  </r>
  <r>
    <n v="2877"/>
    <x v="37"/>
    <s v="COMUNA DUMBRAVA"/>
    <x v="0"/>
    <n v="1"/>
    <m/>
    <s v="X"/>
    <s v="X"/>
    <n v="5060"/>
    <n v="5790"/>
    <n v="0"/>
    <n v="10850"/>
    <n v="2241.6892212970806"/>
    <n v="2242"/>
    <m/>
    <n v="1406"/>
    <m/>
    <x v="1562"/>
    <n v="1406"/>
    <n v="4.8394290811775198"/>
    <n v="0.99986138327256047"/>
    <n v="7.7169274537695589"/>
    <n v="1.5943735571102993"/>
    <n v="4.8400999999999996"/>
    <s v="4-4,99 lei"/>
    <n v="4"/>
    <s v="1-1,99 euro"/>
    <n v="1"/>
  </r>
  <r>
    <n v="2878"/>
    <x v="37"/>
    <s v="COMUNA DUMBRĂVIŢA"/>
    <x v="0"/>
    <n v="1"/>
    <m/>
    <s v="X"/>
    <s v="X"/>
    <n v="1400"/>
    <n v="16217.58"/>
    <n v="0"/>
    <n v="17617.580000000002"/>
    <n v="3639.920662796224"/>
    <n v="12402"/>
    <m/>
    <n v="6518"/>
    <m/>
    <x v="2245"/>
    <n v="6518"/>
    <n v="1.4205434607321401"/>
    <n v="0.29349465108822964"/>
    <n v="2.7029119361767417"/>
    <n v="0.55844134133111756"/>
    <n v="4.8400999999999996"/>
    <s v="1-1,99 lei"/>
    <n v="1"/>
    <s v="0-0,99 euro"/>
    <n v="0"/>
  </r>
  <r>
    <n v="2879"/>
    <x v="37"/>
    <s v="COMUNA FÂRDEA"/>
    <x v="0"/>
    <n v="1"/>
    <m/>
    <s v="X"/>
    <s v="X"/>
    <n v="0"/>
    <n v="4176"/>
    <n v="0"/>
    <n v="4176"/>
    <n v="862.79209107249858"/>
    <n v="1390"/>
    <m/>
    <n v="1123"/>
    <m/>
    <x v="2246"/>
    <n v="1123"/>
    <n v="3.0043165467625901"/>
    <n v="0.62071373458453138"/>
    <n v="3.7186108637577915"/>
    <n v="0.76829215589714928"/>
    <n v="4.8400999999999996"/>
    <s v="3-3,99 lei"/>
    <n v="3"/>
    <s v="0-0,99 euro"/>
    <n v="0"/>
  </r>
  <r>
    <n v="2880"/>
    <x v="37"/>
    <s v="COMUNA FIBIŞ"/>
    <x v="0"/>
    <n v="1"/>
    <m/>
    <s v="X"/>
    <s v="X"/>
    <n v="700"/>
    <n v="20"/>
    <n v="0"/>
    <n v="720"/>
    <n v="148.75725708146527"/>
    <n v="1418"/>
    <m/>
    <n v="929"/>
    <m/>
    <x v="2247"/>
    <n v="929"/>
    <n v="0.50775740479548659"/>
    <n v="0.10490638722247198"/>
    <n v="0.77502691065661999"/>
    <n v="0.16012621860222312"/>
    <n v="4.8400999999999996"/>
    <s v="0-0,99 lei"/>
    <n v="0"/>
    <s v="0-0,99 euro"/>
    <n v="0"/>
  </r>
  <r>
    <n v="2881"/>
    <x v="37"/>
    <s v="COMUNA FOENI"/>
    <x v="0"/>
    <n v="1"/>
    <m/>
    <s v="X"/>
    <s v="X"/>
    <n v="0"/>
    <n v="4447.9799999999996"/>
    <n v="0"/>
    <n v="4447.9799999999996"/>
    <n v="918.98514493502194"/>
    <n v="1433"/>
    <m/>
    <n v="848"/>
    <m/>
    <x v="628"/>
    <n v="848"/>
    <n v="3.1039637124912769"/>
    <n v="0.64130156659806137"/>
    <n v="5.2452594339622634"/>
    <n v="1.0837088973290352"/>
    <n v="4.8400999999999996"/>
    <s v="3-3,99 lei"/>
    <n v="3"/>
    <s v="0-0,99 euro"/>
    <n v="0"/>
  </r>
  <r>
    <n v="2882"/>
    <x v="37"/>
    <s v="COMUNA GAVOJDIA"/>
    <x v="0"/>
    <n v="1"/>
    <m/>
    <s v="X"/>
    <s v="X"/>
    <n v="110050"/>
    <n v="13975"/>
    <n v="0"/>
    <n v="124025"/>
    <n v="25624.470568789904"/>
    <n v="2354"/>
    <m/>
    <n v="1208"/>
    <m/>
    <x v="140"/>
    <n v="1208"/>
    <n v="52.686915887850468"/>
    <n v="10.885501516053486"/>
    <n v="102.66970198675497"/>
    <n v="21.212310073501577"/>
    <n v="4.8400999999999996"/>
    <s v="52-52,99 lei"/>
    <n v="52"/>
    <s v="10-10,99 euro"/>
    <n v="10"/>
  </r>
  <r>
    <n v="2883"/>
    <x v="37"/>
    <s v="COMUNA GHILAD"/>
    <x v="0"/>
    <n v="1"/>
    <m/>
    <s v="X"/>
    <s v="X"/>
    <n v="600"/>
    <n v="500"/>
    <n v="0"/>
    <n v="1100"/>
    <n v="227.26803165223862"/>
    <n v="1690"/>
    <m/>
    <n v="806"/>
    <m/>
    <x v="2248"/>
    <n v="806"/>
    <n v="0.65088757396449703"/>
    <n v="0.134478125238011"/>
    <n v="1.3647642679900744"/>
    <n v="0.28197026259582958"/>
    <n v="4.8400999999999996"/>
    <s v="0-0,99 lei"/>
    <n v="0"/>
    <s v="0-0,99 euro"/>
    <n v="0"/>
  </r>
  <r>
    <n v="2884"/>
    <x v="37"/>
    <s v="COMUNA GHIRODA"/>
    <x v="0"/>
    <n v="1"/>
    <m/>
    <s v="X"/>
    <s v="X"/>
    <n v="800"/>
    <n v="3500.72"/>
    <n v="0"/>
    <n v="4300.7199999999993"/>
    <n v="888.56015371583226"/>
    <n v="6517"/>
    <m/>
    <n v="3417"/>
    <m/>
    <x v="2249"/>
    <n v="3417"/>
    <n v="0.65992327758170932"/>
    <n v="0.1363449675795354"/>
    <n v="1.2586245244366401"/>
    <n v="0.26004101659813644"/>
    <n v="4.8400999999999996"/>
    <s v="0-0,99 lei"/>
    <n v="0"/>
    <s v="0-0,99 euro"/>
    <n v="0"/>
  </r>
  <r>
    <n v="2885"/>
    <x v="37"/>
    <s v="COMUNA GHIZELA"/>
    <x v="0"/>
    <n v="1"/>
    <m/>
    <s v="X"/>
    <s v="X"/>
    <n v="0"/>
    <n v="2200"/>
    <n v="0"/>
    <n v="2200"/>
    <n v="454.53606330447724"/>
    <n v="969"/>
    <m/>
    <n v="710"/>
    <m/>
    <x v="2250"/>
    <n v="710"/>
    <n v="2.2703818369453046"/>
    <n v="0.46907746471050282"/>
    <n v="3.0985915492957745"/>
    <n v="0.64019163845701021"/>
    <n v="4.8400999999999996"/>
    <s v="2-2,99 lei"/>
    <n v="2"/>
    <s v="0-0,99 euro"/>
    <n v="0"/>
  </r>
  <r>
    <n v="2886"/>
    <x v="37"/>
    <s v="COMUNA GIARMATA"/>
    <x v="0"/>
    <n v="1"/>
    <m/>
    <s v="X"/>
    <s v="X"/>
    <n v="2659"/>
    <n v="9400"/>
    <n v="0"/>
    <n v="12059"/>
    <n v="2491.4774488130411"/>
    <n v="6199"/>
    <m/>
    <n v="3122"/>
    <m/>
    <x v="2251"/>
    <n v="3122"/>
    <n v="1.9453137602839168"/>
    <n v="0.40191602658703679"/>
    <n v="3.8625880845611786"/>
    <n v="0.79803890096509966"/>
    <n v="4.8400999999999996"/>
    <s v="1-1,99 lei"/>
    <n v="1"/>
    <s v="0-0,99 euro"/>
    <n v="0"/>
  </r>
  <r>
    <n v="2887"/>
    <x v="37"/>
    <s v="COMUNA GIERA"/>
    <x v="0"/>
    <n v="1"/>
    <m/>
    <s v="X"/>
    <s v="X"/>
    <n v="1650"/>
    <n v="5770"/>
    <n v="0"/>
    <n v="7420"/>
    <n v="1533.0261771451005"/>
    <n v="1153"/>
    <m/>
    <n v="675"/>
    <m/>
    <x v="2201"/>
    <n v="675"/>
    <n v="6.4353859496964443"/>
    <n v="1.3295977251908937"/>
    <n v="10.992592592592592"/>
    <n v="2.2711498920668154"/>
    <n v="4.8400999999999996"/>
    <s v="6-6,99 lei"/>
    <n v="6"/>
    <s v="1-1,99 euro"/>
    <n v="1"/>
  </r>
  <r>
    <n v="2888"/>
    <x v="37"/>
    <s v="COMUNA GIROC"/>
    <x v="0"/>
    <n v="1"/>
    <m/>
    <s v="X"/>
    <s v="X"/>
    <n v="8000"/>
    <n v="61613.78"/>
    <n v="0"/>
    <n v="69613.78"/>
    <n v="14382.715233156341"/>
    <n v="15121"/>
    <m/>
    <n v="6916"/>
    <m/>
    <x v="2252"/>
    <n v="6916"/>
    <n v="4.6037814959328083"/>
    <n v="0.95117487157967995"/>
    <n v="10.065613071139387"/>
    <n v="2.0796291545917209"/>
    <n v="4.8400999999999996"/>
    <s v="4-4,99 lei"/>
    <n v="4"/>
    <s v="0-0,99 euro"/>
    <n v="0"/>
  </r>
  <r>
    <n v="2889"/>
    <x v="37"/>
    <s v="COMUNA GIULVĂZ"/>
    <x v="0"/>
    <n v="1"/>
    <m/>
    <s v="X"/>
    <s v="X"/>
    <n v="3840"/>
    <n v="5362"/>
    <n v="0"/>
    <n v="9202"/>
    <n v="1901.200388421727"/>
    <n v="2474"/>
    <m/>
    <n v="1096"/>
    <m/>
    <x v="2253"/>
    <n v="1096"/>
    <n v="3.7194826192400972"/>
    <n v="0.76847226694491799"/>
    <n v="8.3959854014598534"/>
    <n v="1.7346718872461013"/>
    <n v="4.8400999999999996"/>
    <s v="3-3,99 lei"/>
    <n v="3"/>
    <s v="0-0,99 euro"/>
    <n v="0"/>
  </r>
  <r>
    <n v="2890"/>
    <x v="37"/>
    <s v="COMUNA GOTTLOB"/>
    <x v="0"/>
    <n v="1"/>
    <m/>
    <s v="X"/>
    <s v="X"/>
    <n v="900"/>
    <n v="450"/>
    <n v="0"/>
    <n v="1350"/>
    <n v="278.91985702774736"/>
    <n v="2224"/>
    <m/>
    <n v="930"/>
    <m/>
    <x v="179"/>
    <n v="930"/>
    <n v="0.60701438848920863"/>
    <n v="0.12541360477866337"/>
    <n v="1.4516129032258065"/>
    <n v="0.29991382476101869"/>
    <n v="4.8400999999999996"/>
    <s v="0-0,99 lei"/>
    <n v="0"/>
    <s v="0-0,99 euro"/>
    <n v="0"/>
  </r>
  <r>
    <n v="2891"/>
    <x v="37"/>
    <s v="COMUNA IECEA MARE"/>
    <x v="0"/>
    <n v="1"/>
    <m/>
    <s v="X"/>
    <s v="X"/>
    <n v="0"/>
    <n v="3533"/>
    <n v="0"/>
    <n v="3533"/>
    <n v="729.94359620669002"/>
    <n v="2240"/>
    <m/>
    <n v="1428"/>
    <m/>
    <x v="2254"/>
    <n v="1428"/>
    <n v="1.5772321428571427"/>
    <n v="0.32586767687798662"/>
    <n v="2.4740896358543418"/>
    <n v="0.51116498333801819"/>
    <n v="4.8400999999999996"/>
    <s v="1-1,99 lei"/>
    <n v="1"/>
    <s v="0-0,99 euro"/>
    <n v="0"/>
  </r>
  <r>
    <n v="2892"/>
    <x v="37"/>
    <s v="COMUNA JAMU MARE"/>
    <x v="0"/>
    <n v="1"/>
    <m/>
    <s v="X"/>
    <s v="X"/>
    <n v="1000"/>
    <n v="9070.26"/>
    <n v="0"/>
    <n v="10070.26"/>
    <n v="2080.589244023884"/>
    <n v="2469"/>
    <m/>
    <n v="1281"/>
    <m/>
    <x v="2255"/>
    <n v="1281"/>
    <n v="4.0786796273795058"/>
    <n v="0.84268499150420573"/>
    <n v="7.8612490241998438"/>
    <n v="1.6241914473254364"/>
    <n v="4.8400999999999996"/>
    <s v="4-4,99 lei"/>
    <n v="4"/>
    <s v="0-0,99 euro"/>
    <n v="0"/>
  </r>
  <r>
    <n v="2893"/>
    <x v="37"/>
    <s v="COMUNA JEBEL"/>
    <x v="0"/>
    <n v="1"/>
    <m/>
    <s v="X"/>
    <s v="X"/>
    <n v="0"/>
    <n v="1090"/>
    <n v="0"/>
    <n v="1090"/>
    <n v="225.20195863721827"/>
    <n v="3042"/>
    <m/>
    <n v="1705"/>
    <m/>
    <x v="334"/>
    <n v="1705"/>
    <n v="0.35831689677843526"/>
    <n v="7.4030887125975761E-2"/>
    <n v="0.63929618768328444"/>
    <n v="0.13208326019778197"/>
    <n v="4.8400999999999996"/>
    <s v="0-0,99 lei"/>
    <n v="0"/>
    <s v="0-0,99 euro"/>
    <n v="0"/>
  </r>
  <r>
    <n v="2894"/>
    <x v="37"/>
    <s v="COMUNA LENAUHEIM"/>
    <x v="0"/>
    <n v="1"/>
    <m/>
    <s v="X"/>
    <s v="X"/>
    <n v="0"/>
    <n v="6312"/>
    <n v="0"/>
    <n v="6312"/>
    <n v="1304.1052870808455"/>
    <n v="5143"/>
    <m/>
    <n v="2081"/>
    <m/>
    <x v="2256"/>
    <n v="2081"/>
    <n v="1.2272992416877309"/>
    <n v="0.25356898446059606"/>
    <n v="3.0331571359923113"/>
    <n v="0.62667241089901271"/>
    <n v="4.8400999999999996"/>
    <s v="1-1,99 lei"/>
    <n v="1"/>
    <s v="0-0,99 euro"/>
    <n v="0"/>
  </r>
  <r>
    <n v="2895"/>
    <x v="37"/>
    <s v="COMUNA LIEBLING"/>
    <x v="0"/>
    <n v="1"/>
    <m/>
    <s v="X"/>
    <s v="X"/>
    <n v="0"/>
    <n v="3707"/>
    <n v="0"/>
    <n v="3707"/>
    <n v="765.89326666804413"/>
    <n v="3348"/>
    <m/>
    <n v="1750"/>
    <m/>
    <x v="2257"/>
    <n v="1750"/>
    <n v="1.1072281959378734"/>
    <n v="0.2287614297096906"/>
    <n v="2.1182857142857143"/>
    <n v="0.43765329523888236"/>
    <n v="4.8400999999999996"/>
    <s v="1-1,99 lei"/>
    <n v="1"/>
    <s v="0-0,99 euro"/>
    <n v="0"/>
  </r>
  <r>
    <n v="2896"/>
    <x v="37"/>
    <s v="COMUNA LIVEZILE"/>
    <x v="0"/>
    <n v="1"/>
    <m/>
    <s v="X"/>
    <s v="X"/>
    <n v="2540"/>
    <n v="0"/>
    <n v="0"/>
    <n v="2540"/>
    <n v="524.7825458151691"/>
    <n v="1338"/>
    <m/>
    <n v="697"/>
    <m/>
    <x v="1429"/>
    <n v="697"/>
    <n v="1.898355754857997"/>
    <n v="0.39221415980206958"/>
    <n v="3.6441893830703012"/>
    <n v="0.75291613459852091"/>
    <n v="4.8400999999999996"/>
    <s v="1-1,99 lei"/>
    <n v="1"/>
    <s v="0-0,99 euro"/>
    <n v="0"/>
  </r>
  <r>
    <n v="2897"/>
    <x v="37"/>
    <s v="COMUNA LOVRIN"/>
    <x v="0"/>
    <n v="1"/>
    <m/>
    <s v="X"/>
    <s v="X"/>
    <n v="990"/>
    <n v="29358.75"/>
    <n v="0"/>
    <n v="30348.75"/>
    <n v="6270.2733414598879"/>
    <n v="3395"/>
    <m/>
    <n v="1263"/>
    <m/>
    <x v="2258"/>
    <n v="1263"/>
    <n v="8.9392488954344618"/>
    <n v="1.8469140917407623"/>
    <n v="24.029097387173397"/>
    <n v="4.9645869686934976"/>
    <n v="4.8400999999999996"/>
    <s v="8-8,99 lei"/>
    <n v="8"/>
    <s v="1-1,99 euro"/>
    <n v="1"/>
  </r>
  <r>
    <n v="2898"/>
    <x v="37"/>
    <s v="COMUNA MARGINA"/>
    <x v="0"/>
    <n v="1"/>
    <m/>
    <s v="X"/>
    <s v="X"/>
    <n v="2500"/>
    <n v="10300"/>
    <n v="0"/>
    <n v="12800"/>
    <n v="2644.5734592260492"/>
    <n v="1827"/>
    <m/>
    <n v="1075"/>
    <m/>
    <x v="1293"/>
    <n v="1075"/>
    <n v="7.0060207991242471"/>
    <n v="1.4474950515741922"/>
    <n v="11.906976744186046"/>
    <n v="2.4600683341637666"/>
    <n v="4.8400999999999996"/>
    <s v="7-7,99 lei"/>
    <n v="7"/>
    <s v="1-1,99 euro"/>
    <n v="1"/>
  </r>
  <r>
    <n v="2899"/>
    <x v="37"/>
    <s v="COMUNA MAŞLOC"/>
    <x v="0"/>
    <n v="1"/>
    <m/>
    <s v="X"/>
    <s v="X"/>
    <n v="0"/>
    <n v="31135.42"/>
    <n v="0"/>
    <n v="31135.42"/>
    <n v="6432.8051073324932"/>
    <n v="2003"/>
    <m/>
    <n v="874"/>
    <m/>
    <x v="1771"/>
    <n v="874"/>
    <n v="15.544393409885171"/>
    <n v="3.211585175902393"/>
    <n v="35.624050343249429"/>
    <n v="7.3601889099914111"/>
    <n v="4.8400999999999996"/>
    <s v="15-15,99 lei"/>
    <n v="15"/>
    <s v="3-3,99 euro"/>
    <n v="3"/>
  </r>
  <r>
    <n v="2900"/>
    <x v="37"/>
    <s v="COMUNA MĂNĂŞTIUR"/>
    <x v="0"/>
    <n v="1"/>
    <m/>
    <s v="X"/>
    <s v="X"/>
    <n v="3000"/>
    <n v="6604"/>
    <n v="0"/>
    <n v="9604"/>
    <n v="1984.256523625545"/>
    <n v="1360"/>
    <m/>
    <n v="1045"/>
    <m/>
    <x v="2259"/>
    <n v="1045"/>
    <n v="7.0617647058823527"/>
    <n v="1.4590121497246655"/>
    <n v="9.1904306220095702"/>
    <n v="1.898810070455067"/>
    <n v="4.8400999999999996"/>
    <s v="7-7,99 lei"/>
    <n v="7"/>
    <s v="1-1,99 euro"/>
    <n v="1"/>
  </r>
  <r>
    <n v="2901"/>
    <x v="37"/>
    <s v="COMUNA MORAVIŢA"/>
    <x v="0"/>
    <n v="1"/>
    <m/>
    <s v="X"/>
    <s v="X"/>
    <n v="1880"/>
    <n v="12016"/>
    <n v="0"/>
    <n v="13896"/>
    <n v="2871.0150616722799"/>
    <n v="2212"/>
    <m/>
    <n v="1171"/>
    <m/>
    <x v="2226"/>
    <n v="1171"/>
    <n v="6.282097649186257"/>
    <n v="1.297927243070651"/>
    <n v="11.866780529461998"/>
    <n v="2.451763502709035"/>
    <n v="4.8400999999999996"/>
    <s v="6-6,99 lei"/>
    <n v="6"/>
    <s v="1-1,99 euro"/>
    <n v="1"/>
  </r>
  <r>
    <n v="2902"/>
    <x v="37"/>
    <s v="COMUNA MOŞNIŢA NOUĂ"/>
    <x v="0"/>
    <n v="1"/>
    <m/>
    <s v="X"/>
    <s v="X"/>
    <n v="0"/>
    <n v="10539.55"/>
    <n v="0"/>
    <n v="10539.55"/>
    <n v="2177.5479845457739"/>
    <n v="9381"/>
    <m/>
    <n v="4880"/>
    <m/>
    <x v="2260"/>
    <n v="4880"/>
    <n v="1.1234996269054471"/>
    <n v="0.23212322615347766"/>
    <n v="2.1597438524590165"/>
    <n v="0.44621884929216682"/>
    <n v="4.8400999999999996"/>
    <s v="1-1,99 lei"/>
    <n v="1"/>
    <s v="0-0,99 euro"/>
    <n v="0"/>
  </r>
  <r>
    <n v="2903"/>
    <x v="37"/>
    <s v="COMUNA NĂDRAG"/>
    <x v="0"/>
    <n v="1"/>
    <m/>
    <s v="X"/>
    <s v="X"/>
    <n v="0"/>
    <n v="1483"/>
    <n v="0"/>
    <n v="1483"/>
    <n v="306.39862812751807"/>
    <n v="2390"/>
    <m/>
    <n v="1406"/>
    <m/>
    <x v="1736"/>
    <n v="1406"/>
    <n v="0.62050209205020923"/>
    <n v="0.1282002628148611"/>
    <n v="1.0547652916073968"/>
    <n v="0.21792221061701142"/>
    <n v="4.8400999999999996"/>
    <s v="0-0,99 lei"/>
    <n v="0"/>
    <s v="0-0,99 euro"/>
    <n v="0"/>
  </r>
  <r>
    <n v="2904"/>
    <x v="37"/>
    <s v="COMUNA NIŢCHIDORF"/>
    <x v="0"/>
    <n v="1"/>
    <m/>
    <s v="X"/>
    <s v="X"/>
    <n v="0"/>
    <n v="10000"/>
    <n v="0"/>
    <n v="10000"/>
    <n v="2066.0730150203508"/>
    <n v="1318"/>
    <m/>
    <n v="766"/>
    <m/>
    <x v="2261"/>
    <n v="766"/>
    <n v="7.587253414264036"/>
    <n v="1.5675819537331948"/>
    <n v="13.054830287206267"/>
    <n v="2.6972232572067241"/>
    <n v="4.8400999999999996"/>
    <s v="7-7,99 lei"/>
    <n v="7"/>
    <s v="1-1,99 euro"/>
    <n v="1"/>
  </r>
  <r>
    <n v="2905"/>
    <x v="37"/>
    <s v="COMUNA OHABA LUNGĂ"/>
    <x v="0"/>
    <n v="1"/>
    <m/>
    <s v="X"/>
    <s v="X"/>
    <n v="2460"/>
    <n v="0"/>
    <n v="0"/>
    <n v="2460"/>
    <n v="508.25396169500635"/>
    <n v="808"/>
    <m/>
    <n v="945"/>
    <m/>
    <x v="2262"/>
    <n v="945"/>
    <n v="3.0445544554455446"/>
    <n v="0.6290271803156019"/>
    <n v="2.6031746031746033"/>
    <n v="0.53783488010053582"/>
    <n v="4.8400999999999996"/>
    <s v="3-3,99 lei"/>
    <n v="3"/>
    <s v="0-0,99 euro"/>
    <n v="0"/>
  </r>
  <r>
    <n v="2906"/>
    <x v="37"/>
    <s v="COMUNA ORŢIŞOARA"/>
    <x v="0"/>
    <n v="1"/>
    <s v="11.10.2020 al 2-lea tur de scutin pentru alegerea primarului"/>
    <s v="X"/>
    <s v="X"/>
    <n v="5018"/>
    <n v="22599.52"/>
    <n v="0"/>
    <n v="27617.52"/>
    <n v="5705.9812813784847"/>
    <n v="3759"/>
    <n v="3760"/>
    <n v="2040"/>
    <n v="2118"/>
    <x v="2263"/>
    <n v="4158"/>
    <n v="3.6730309881633199"/>
    <n v="0.75887502079777691"/>
    <n v="6.6420202020202019"/>
    <n v="1.3722898704613959"/>
    <n v="4.8400999999999996"/>
    <s v="3-3,99 lei"/>
    <n v="3"/>
    <s v="0-0,99 euro"/>
    <n v="0"/>
  </r>
  <r>
    <n v="2907"/>
    <x v="37"/>
    <s v="COMUNA OTELEC"/>
    <x v="0"/>
    <n v="1"/>
    <m/>
    <s v="X"/>
    <s v="X"/>
    <n v="600"/>
    <n v="3664"/>
    <n v="0"/>
    <n v="4264"/>
    <n v="880.97353360467764"/>
    <n v="1521"/>
    <m/>
    <n v="754"/>
    <m/>
    <x v="2264"/>
    <n v="754"/>
    <n v="2.8034188034188032"/>
    <n v="0.5792067939544232"/>
    <n v="5.6551724137931032"/>
    <n v="1.1683999119425432"/>
    <n v="4.8400999999999996"/>
    <s v="2-2,99 lei"/>
    <n v="2"/>
    <s v="0-0,99 euro"/>
    <n v="0"/>
  </r>
  <r>
    <n v="2908"/>
    <x v="37"/>
    <s v="COMUNA PARŢA"/>
    <x v="0"/>
    <n v="1"/>
    <m/>
    <s v="X"/>
    <s v="X"/>
    <n v="316"/>
    <n v="7190"/>
    <n v="0"/>
    <n v="7506"/>
    <n v="1550.7944050742753"/>
    <n v="1935"/>
    <m/>
    <n v="1213"/>
    <m/>
    <x v="181"/>
    <n v="1213"/>
    <n v="3.8790697674418606"/>
    <n v="0.80144413698928962"/>
    <n v="6.1879637262984337"/>
    <n v="1.2784784872829971"/>
    <n v="4.8400999999999996"/>
    <s v="3-3,99 lei"/>
    <n v="3"/>
    <s v="0-0,99 euro"/>
    <n v="0"/>
  </r>
  <r>
    <n v="2909"/>
    <x v="37"/>
    <s v="COMUNA PĂDURENI"/>
    <x v="0"/>
    <n v="1"/>
    <m/>
    <s v="X"/>
    <s v="X"/>
    <n v="273"/>
    <n v="1564.1"/>
    <n v="0"/>
    <n v="1837.1"/>
    <n v="379.55827358938865"/>
    <n v="1618"/>
    <m/>
    <n v="1287"/>
    <m/>
    <x v="2265"/>
    <n v="1287"/>
    <n v="1.1354140914709516"/>
    <n v="0.23458484152619818"/>
    <n v="1.4274281274281273"/>
    <n v="0.29491707349602847"/>
    <n v="4.8400999999999996"/>
    <s v="1-1,99 lei"/>
    <n v="1"/>
    <s v="0-0,99 euro"/>
    <n v="0"/>
  </r>
  <r>
    <n v="2910"/>
    <x v="37"/>
    <s v="COMUNA PECIU NOU"/>
    <x v="0"/>
    <n v="1"/>
    <m/>
    <s v="X"/>
    <s v="X"/>
    <n v="864"/>
    <n v="12110.42"/>
    <n v="0"/>
    <n v="12974.42"/>
    <n v="2680.6099047540342"/>
    <n v="4721"/>
    <m/>
    <n v="2164"/>
    <m/>
    <x v="2266"/>
    <n v="2164"/>
    <n v="2.7482355433170937"/>
    <n v="0.56780552949672403"/>
    <n v="5.9955730129390021"/>
    <n v="1.2387291611617532"/>
    <n v="4.8400999999999996"/>
    <s v="2-2,99 lei"/>
    <n v="2"/>
    <s v="0-0,99 euro"/>
    <n v="0"/>
  </r>
  <r>
    <n v="2911"/>
    <x v="37"/>
    <s v="COMUNA PERIAM"/>
    <x v="0"/>
    <n v="1"/>
    <m/>
    <s v="X"/>
    <s v="X"/>
    <n v="3000"/>
    <n v="25102"/>
    <n v="0"/>
    <n v="28102"/>
    <n v="5806.0783868101908"/>
    <n v="4119"/>
    <m/>
    <n v="1812"/>
    <m/>
    <x v="2267"/>
    <n v="1812"/>
    <n v="6.8225297402282106"/>
    <n v="1.4095844590459312"/>
    <n v="15.508830022075054"/>
    <n v="3.2042375203146749"/>
    <n v="4.8400999999999996"/>
    <s v="6-6,99 lei"/>
    <n v="6"/>
    <s v="1-1,99 euro"/>
    <n v="1"/>
  </r>
  <r>
    <n v="2912"/>
    <x v="37"/>
    <s v="COMUNA PESAC"/>
    <x v="0"/>
    <n v="1"/>
    <m/>
    <s v="X"/>
    <s v="X"/>
    <n v="0"/>
    <n v="5452"/>
    <n v="0"/>
    <n v="5452"/>
    <n v="1126.4230077890954"/>
    <n v="1843"/>
    <m/>
    <n v="961"/>
    <m/>
    <x v="2037"/>
    <n v="961"/>
    <n v="2.9582202930005428"/>
    <n v="0.61118991198540173"/>
    <n v="5.6732570239334024"/>
    <n v="1.1721363244423471"/>
    <n v="4.8400999999999996"/>
    <s v="2-2,99 lei"/>
    <n v="2"/>
    <s v="0-0,99 euro"/>
    <n v="0"/>
  </r>
  <r>
    <n v="2913"/>
    <x v="37"/>
    <s v="COMUNA PIETROASA"/>
    <x v="0"/>
    <n v="1"/>
    <m/>
    <s v="X"/>
    <s v="X"/>
    <n v="2000"/>
    <n v="826"/>
    <n v="0"/>
    <n v="2826"/>
    <n v="583.87223404475117"/>
    <n v="841"/>
    <m/>
    <n v="874"/>
    <m/>
    <x v="1635"/>
    <n v="874"/>
    <n v="3.3602853745541021"/>
    <n v="0.69425949351337835"/>
    <n v="3.2334096109839816"/>
    <n v="0.66804603437614551"/>
    <n v="4.8400999999999996"/>
    <s v="3-3,99 lei"/>
    <n v="3"/>
    <s v="0-0,99 euro"/>
    <n v="0"/>
  </r>
  <r>
    <n v="2914"/>
    <x v="37"/>
    <s v="COMUNA PIŞCHIA"/>
    <x v="0"/>
    <n v="1"/>
    <m/>
    <s v="X"/>
    <s v="X"/>
    <n v="0"/>
    <n v="12167.86"/>
    <n v="0"/>
    <n v="12167.86"/>
    <n v="2513.9687196545528"/>
    <n v="2703"/>
    <m/>
    <n v="1630"/>
    <m/>
    <x v="456"/>
    <n v="1630"/>
    <n v="4.5016130225675175"/>
    <n v="0.93006611899909464"/>
    <n v="7.4649447852760744"/>
    <n v="1.5423120979475784"/>
    <n v="4.8400999999999996"/>
    <s v="4-4,99 lei"/>
    <n v="4"/>
    <s v="0-0,99 euro"/>
    <n v="0"/>
  </r>
  <r>
    <n v="2915"/>
    <x v="37"/>
    <s v="COMUNA RACOVIŢA"/>
    <x v="0"/>
    <n v="1"/>
    <m/>
    <s v="X"/>
    <s v="X"/>
    <n v="0"/>
    <n v="0"/>
    <n v="0"/>
    <n v="0"/>
    <n v="0"/>
    <n v="2413"/>
    <m/>
    <n v="1853"/>
    <m/>
    <x v="2268"/>
    <n v="1853"/>
    <n v="0"/>
    <n v="0"/>
    <n v="0"/>
    <n v="0"/>
    <n v="4.8400999999999996"/>
    <s v="0-0,99 lei"/>
    <n v="0"/>
    <s v="0-0,99 euro"/>
    <n v="0"/>
  </r>
  <r>
    <n v="2916"/>
    <x v="37"/>
    <s v="COMUNA REMETEA MARE"/>
    <x v="0"/>
    <n v="1"/>
    <m/>
    <s v="X"/>
    <s v="X"/>
    <n v="880"/>
    <n v="0"/>
    <n v="0"/>
    <n v="880"/>
    <n v="181.81442532179088"/>
    <n v="2302"/>
    <m/>
    <n v="1482"/>
    <m/>
    <x v="1010"/>
    <n v="1482"/>
    <n v="0.38227628149435272"/>
    <n v="7.8981070947780577E-2"/>
    <n v="0.59379217273954121"/>
    <n v="0.12268179846274688"/>
    <n v="4.8400999999999996"/>
    <s v="0-0,99 lei"/>
    <n v="0"/>
    <s v="0-0,99 euro"/>
    <n v="0"/>
  </r>
  <r>
    <n v="2917"/>
    <x v="37"/>
    <s v="COMUNA SACOŞU TURCESC"/>
    <x v="0"/>
    <n v="1"/>
    <m/>
    <s v="X"/>
    <s v="X"/>
    <n v="0"/>
    <n v="16640.060000000001"/>
    <n v="0"/>
    <n v="16640.060000000001"/>
    <n v="3437.9578934319543"/>
    <n v="2713"/>
    <m/>
    <n v="1663"/>
    <m/>
    <x v="2269"/>
    <n v="1663"/>
    <n v="6.1334537412458534"/>
    <n v="1.2672163263663672"/>
    <n v="10.006049308478653"/>
    <n v="2.0673228463210789"/>
    <n v="4.8400999999999996"/>
    <s v="6-6,99 lei"/>
    <n v="6"/>
    <s v="1-1,99 euro"/>
    <n v="1"/>
  </r>
  <r>
    <n v="2918"/>
    <x v="37"/>
    <s v="COMUNA SARAVALE"/>
    <x v="0"/>
    <n v="1"/>
    <m/>
    <s v="X"/>
    <s v="X"/>
    <n v="400"/>
    <n v="654"/>
    <n v="0"/>
    <n v="1054"/>
    <n v="217.764095783145"/>
    <n v="2128"/>
    <m/>
    <n v="1209"/>
    <m/>
    <x v="2270"/>
    <n v="1209"/>
    <n v="0.49530075187969924"/>
    <n v="0.1023327517777937"/>
    <n v="0.87179487179487181"/>
    <n v="0.1801191859248511"/>
    <n v="4.8400999999999996"/>
    <s v="0-0,99 lei"/>
    <n v="0"/>
    <s v="0-0,99 euro"/>
    <n v="0"/>
  </r>
  <r>
    <n v="2919"/>
    <x v="37"/>
    <s v="COMUNA SATCHINEZ"/>
    <x v="0"/>
    <n v="1"/>
    <m/>
    <s v="X"/>
    <s v="X"/>
    <n v="0"/>
    <n v="6678.41"/>
    <n v="0"/>
    <n v="6678.41"/>
    <n v="1379.8082684242063"/>
    <n v="4073"/>
    <m/>
    <n v="2084"/>
    <m/>
    <x v="2271"/>
    <n v="2084"/>
    <n v="1.6396783697520254"/>
    <n v="0.33876952330572213"/>
    <n v="3.2046113243761996"/>
    <n v="0.66209609809222947"/>
    <n v="4.8400999999999996"/>
    <s v="1-1,99 lei"/>
    <n v="1"/>
    <s v="0-0,99 euro"/>
    <n v="0"/>
  </r>
  <r>
    <n v="2920"/>
    <x v="37"/>
    <s v="COMUNA SĂCĂLAZ"/>
    <x v="0"/>
    <n v="1"/>
    <m/>
    <s v="X"/>
    <s v="X"/>
    <n v="139955"/>
    <n v="36682.5"/>
    <n v="0"/>
    <n v="176637.5"/>
    <n v="36494.597219065727"/>
    <n v="8338"/>
    <m/>
    <n v="4304"/>
    <m/>
    <x v="1818"/>
    <n v="4304"/>
    <n v="21.184636603502039"/>
    <n v="4.376900601950795"/>
    <n v="41.04031133828996"/>
    <n v="8.4792279784074651"/>
    <n v="4.8400999999999996"/>
    <s v="21-21,99 lei"/>
    <n v="21"/>
    <s v="4-4,99 euro"/>
    <n v="4"/>
  </r>
  <r>
    <n v="2921"/>
    <x v="37"/>
    <s v="COMUNA SÂNANDREI"/>
    <x v="0"/>
    <n v="1"/>
    <m/>
    <s v="X"/>
    <s v="X"/>
    <n v="1200"/>
    <n v="240"/>
    <n v="0"/>
    <n v="1440"/>
    <n v="297.51451416293054"/>
    <n v="6244"/>
    <m/>
    <n v="2778"/>
    <m/>
    <x v="457"/>
    <n v="2778"/>
    <n v="0.23062139654067906"/>
    <n v="4.7648064407900467E-2"/>
    <n v="0.51835853131749465"/>
    <n v="0.1070966573660657"/>
    <n v="4.8400999999999996"/>
    <s v="0-0,99 lei"/>
    <n v="0"/>
    <s v="0-0,99 euro"/>
    <n v="0"/>
  </r>
  <r>
    <n v="2922"/>
    <x v="37"/>
    <s v="COMUNA SÂNMIHAIU ROMÂN"/>
    <x v="0"/>
    <n v="1"/>
    <m/>
    <s v="X"/>
    <s v="X"/>
    <n v="0"/>
    <n v="0"/>
    <n v="0"/>
    <n v="0"/>
    <n v="0"/>
    <n v="6772"/>
    <m/>
    <n v="3596"/>
    <m/>
    <x v="1506"/>
    <n v="3596"/>
    <n v="0"/>
    <n v="0"/>
    <n v="0"/>
    <n v="0"/>
    <n v="4.8400999999999996"/>
    <s v="0-0,99 lei"/>
    <n v="0"/>
    <s v="0-0,99 euro"/>
    <n v="0"/>
  </r>
  <r>
    <n v="2923"/>
    <x v="37"/>
    <s v="COMUNA SÂNPETRU MARE"/>
    <x v="0"/>
    <n v="1"/>
    <m/>
    <s v="X"/>
    <s v="X"/>
    <n v="1650"/>
    <n v="1217"/>
    <n v="0"/>
    <n v="2867"/>
    <n v="592.34313340633457"/>
    <n v="2797"/>
    <m/>
    <n v="1491"/>
    <m/>
    <x v="2272"/>
    <n v="1491"/>
    <n v="1.0250268144440471"/>
    <n v="0.21177802409951182"/>
    <n v="1.9228705566733735"/>
    <n v="0.39727909685200175"/>
    <n v="4.8400999999999996"/>
    <s v="1-1,99 lei"/>
    <n v="1"/>
    <s v="0-0,99 euro"/>
    <n v="0"/>
  </r>
  <r>
    <n v="2924"/>
    <x v="37"/>
    <s v="COMUNA SECAŞ"/>
    <x v="0"/>
    <n v="1"/>
    <m/>
    <s v="X"/>
    <s v="X"/>
    <n v="0"/>
    <n v="6228"/>
    <n v="0"/>
    <n v="6228"/>
    <n v="1286.7502737546745"/>
    <n v="299"/>
    <m/>
    <n v="371"/>
    <m/>
    <x v="2273"/>
    <n v="371"/>
    <n v="20.829431438127092"/>
    <n v="4.3035126212530921"/>
    <n v="16.787061994609164"/>
    <n v="3.4683295788535702"/>
    <n v="4.8400999999999996"/>
    <s v="20-20,99 lei"/>
    <n v="20"/>
    <s v="4-4,99 euro"/>
    <n v="4"/>
  </r>
  <r>
    <n v="2925"/>
    <x v="37"/>
    <s v="COMUNA ŞAG"/>
    <x v="0"/>
    <n v="1"/>
    <m/>
    <s v="X"/>
    <s v="X"/>
    <n v="1000"/>
    <n v="10419.780000000001"/>
    <n v="0"/>
    <n v="11419.78"/>
    <n v="2359.4099295469105"/>
    <n v="3579"/>
    <m/>
    <n v="2351"/>
    <m/>
    <x v="657"/>
    <n v="2351"/>
    <n v="3.1907739592064823"/>
    <n v="0.65923719741461595"/>
    <n v="4.8574138664398134"/>
    <n v="1.0035771712236965"/>
    <n v="4.8400999999999996"/>
    <s v="3-3,99 lei"/>
    <n v="3"/>
    <s v="0-0,99 euro"/>
    <n v="0"/>
  </r>
  <r>
    <n v="2926"/>
    <x v="37"/>
    <s v="COMUNA ŞANDRA"/>
    <x v="0"/>
    <n v="1"/>
    <m/>
    <s v="X"/>
    <s v="X"/>
    <n v="9000"/>
    <n v="8528.01"/>
    <n v="0"/>
    <n v="17528.010000000002"/>
    <n v="3621.4148468006865"/>
    <n v="2549"/>
    <m/>
    <n v="1244"/>
    <m/>
    <x v="2274"/>
    <n v="1244"/>
    <n v="6.8764260494311502"/>
    <n v="1.4207198300512698"/>
    <n v="14.090040192926047"/>
    <n v="2.9111051823156644"/>
    <n v="4.8400999999999996"/>
    <s v="6-6,99 lei"/>
    <n v="6"/>
    <s v="1-1,99 euro"/>
    <n v="1"/>
  </r>
  <r>
    <n v="2927"/>
    <x v="37"/>
    <s v="COMUNA ŞTIUCA"/>
    <x v="0"/>
    <n v="1"/>
    <m/>
    <s v="X"/>
    <s v="X"/>
    <n v="2000"/>
    <n v="1500"/>
    <n v="0"/>
    <n v="3500"/>
    <n v="723.12555525712287"/>
    <n v="1687"/>
    <m/>
    <n v="966"/>
    <m/>
    <x v="2275"/>
    <n v="966"/>
    <n v="2.0746887966804981"/>
    <n v="0.42864585373866204"/>
    <n v="3.6231884057971016"/>
    <n v="0.74857717935519963"/>
    <n v="4.8400999999999996"/>
    <s v="2-2,99 lei"/>
    <n v="2"/>
    <s v="0-0,99 euro"/>
    <n v="0"/>
  </r>
  <r>
    <n v="2928"/>
    <x v="37"/>
    <s v="COMUNA TEREMIA MARE"/>
    <x v="0"/>
    <n v="1"/>
    <m/>
    <s v="X"/>
    <s v="X"/>
    <n v="800"/>
    <n v="622"/>
    <n v="0"/>
    <n v="1422"/>
    <n v="293.7955827358939"/>
    <n v="3753"/>
    <m/>
    <n v="1726"/>
    <m/>
    <x v="988"/>
    <n v="1726"/>
    <n v="0.37889688249400477"/>
    <n v="7.8282862439620016E-2"/>
    <n v="0.82387022016222478"/>
    <n v="0.17021760297560481"/>
    <n v="4.8400999999999996"/>
    <s v="0-0,99 lei"/>
    <n v="0"/>
    <s v="0-0,99 euro"/>
    <n v="0"/>
  </r>
  <r>
    <n v="2929"/>
    <x v="37"/>
    <s v="COMUNA TOMEŞTI"/>
    <x v="0"/>
    <n v="1"/>
    <m/>
    <s v="X"/>
    <s v="X"/>
    <n v="1200"/>
    <n v="3347"/>
    <n v="0"/>
    <n v="4547"/>
    <n v="939.44339992975358"/>
    <n v="1721"/>
    <m/>
    <n v="1050"/>
    <m/>
    <x v="1660"/>
    <n v="1050"/>
    <n v="2.6420685647879139"/>
    <n v="0.54587065655418565"/>
    <n v="4.3304761904761904"/>
    <n v="0.89470799993309869"/>
    <n v="4.8400999999999996"/>
    <s v="2-2,99 lei"/>
    <n v="2"/>
    <s v="0-0,99 euro"/>
    <n v="0"/>
  </r>
  <r>
    <n v="2930"/>
    <x v="37"/>
    <s v="COMUNA TOMNATIC"/>
    <x v="0"/>
    <n v="1"/>
    <m/>
    <s v="X"/>
    <s v="X"/>
    <n v="660"/>
    <n v="7970"/>
    <n v="0"/>
    <n v="8630"/>
    <n v="1783.0210119625629"/>
    <n v="3072"/>
    <m/>
    <n v="1375"/>
    <m/>
    <x v="2182"/>
    <n v="1375"/>
    <n v="2.8092447916666665"/>
    <n v="0.58041048566489672"/>
    <n v="6.2763636363636364"/>
    <n v="1.2967425541545912"/>
    <n v="4.8400999999999996"/>
    <s v="2-2,99 lei"/>
    <n v="2"/>
    <s v="0-0,99 euro"/>
    <n v="0"/>
  </r>
  <r>
    <n v="2931"/>
    <x v="37"/>
    <s v="COMUNA TOPOLOVĂŢU MARE"/>
    <x v="0"/>
    <n v="1"/>
    <m/>
    <s v="X"/>
    <s v="X"/>
    <n v="0"/>
    <n v="8032"/>
    <n v="0"/>
    <n v="8032"/>
    <n v="1659.4698456643459"/>
    <n v="2146"/>
    <m/>
    <n v="1138"/>
    <m/>
    <x v="1346"/>
    <n v="1138"/>
    <n v="3.7427772600186393"/>
    <n v="0.77328510981563181"/>
    <n v="7.0579964850615111"/>
    <n v="1.4582336077894076"/>
    <n v="4.8400999999999996"/>
    <s v="3-3,99 lei"/>
    <n v="3"/>
    <s v="0-0,99 euro"/>
    <n v="0"/>
  </r>
  <r>
    <n v="2932"/>
    <x v="37"/>
    <s v="COMUNA TORMAC"/>
    <x v="0"/>
    <n v="1"/>
    <m/>
    <s v="X"/>
    <s v="X"/>
    <n v="900"/>
    <n v="12900"/>
    <n v="0"/>
    <n v="13800"/>
    <n v="2851.1807607280844"/>
    <n v="2332"/>
    <m/>
    <n v="1433"/>
    <m/>
    <x v="2276"/>
    <n v="1433"/>
    <n v="5.9176672384219557"/>
    <n v="1.2226332593173603"/>
    <n v="9.6301465457083051"/>
    <n v="1.9896585908779374"/>
    <n v="4.8400999999999996"/>
    <s v="5-5,99 lei"/>
    <n v="5"/>
    <s v="1-1,99 euro"/>
    <n v="1"/>
  </r>
  <r>
    <n v="2933"/>
    <x v="37"/>
    <s v="COMUNA TRAIAN VUIA"/>
    <x v="0"/>
    <n v="1"/>
    <m/>
    <s v="X"/>
    <s v="X"/>
    <n v="3000"/>
    <n v="3581.9"/>
    <n v="0"/>
    <n v="6581.9"/>
    <n v="1359.8685977562448"/>
    <n v="1771"/>
    <m/>
    <n v="1165"/>
    <m/>
    <x v="319"/>
    <n v="1165"/>
    <n v="3.7164878599661204"/>
    <n v="0.76785352781267346"/>
    <n v="5.64969957081545"/>
    <n v="1.1672691826233861"/>
    <n v="4.8400999999999996"/>
    <s v="3-3,99 lei"/>
    <n v="3"/>
    <s v="0-0,99 euro"/>
    <n v="0"/>
  </r>
  <r>
    <n v="2934"/>
    <x v="37"/>
    <s v="COMUNA UIVAR"/>
    <x v="0"/>
    <n v="1"/>
    <m/>
    <s v="X"/>
    <s v="X"/>
    <n v="0"/>
    <n v="6708.31"/>
    <n v="0"/>
    <n v="6708.31"/>
    <n v="1385.9858267391171"/>
    <n v="2496"/>
    <m/>
    <n v="1265"/>
    <m/>
    <x v="1031"/>
    <n v="1265"/>
    <n v="2.6876241987179488"/>
    <n v="0.55528278314868473"/>
    <n v="5.30301185770751"/>
    <n v="1.0956409697542429"/>
    <n v="4.8400999999999996"/>
    <s v="2-2,99 lei"/>
    <n v="2"/>
    <s v="0-0,99 euro"/>
    <n v="0"/>
  </r>
  <r>
    <n v="2935"/>
    <x v="37"/>
    <s v="COMUNA VARIAŞ"/>
    <x v="0"/>
    <n v="1"/>
    <m/>
    <s v="X"/>
    <s v="X"/>
    <n v="16000"/>
    <n v="15000"/>
    <n v="0"/>
    <n v="31000"/>
    <n v="6404.826346563088"/>
    <n v="5309"/>
    <m/>
    <n v="2568"/>
    <m/>
    <x v="2277"/>
    <n v="2568"/>
    <n v="5.8391410811828965"/>
    <n v="1.2064091818728739"/>
    <n v="12.071651090342678"/>
    <n v="2.4940912564498006"/>
    <n v="4.8400999999999996"/>
    <s v="5-5,99 lei"/>
    <n v="5"/>
    <s v="1-1,99 euro"/>
    <n v="1"/>
  </r>
  <r>
    <n v="2936"/>
    <x v="37"/>
    <s v="COMUNA VĂLCANI"/>
    <x v="0"/>
    <n v="1"/>
    <m/>
    <s v="X"/>
    <s v="X"/>
    <n v="0"/>
    <n v="0"/>
    <n v="0"/>
    <n v="0"/>
    <n v="0"/>
    <n v="1134"/>
    <m/>
    <n v="674"/>
    <m/>
    <x v="895"/>
    <n v="674"/>
    <n v="0"/>
    <n v="0"/>
    <n v="0"/>
    <n v="0"/>
    <n v="4.8400999999999996"/>
    <s v="0-0,99 lei"/>
    <n v="0"/>
    <s v="0-0,99 euro"/>
    <n v="0"/>
  </r>
  <r>
    <n v="2937"/>
    <x v="37"/>
    <s v="COMUNA VICTOR VLAD DELAMARINA"/>
    <x v="0"/>
    <n v="1"/>
    <m/>
    <s v="X"/>
    <s v="X"/>
    <n v="3000"/>
    <n v="1019"/>
    <n v="0"/>
    <n v="4019"/>
    <n v="830.35474473667909"/>
    <n v="2303"/>
    <m/>
    <n v="1263"/>
    <m/>
    <x v="2278"/>
    <n v="1263"/>
    <n v="1.7451150673035172"/>
    <n v="0.36055351486612208"/>
    <n v="3.1821060965954078"/>
    <n v="0.65744635371075144"/>
    <n v="4.8400999999999996"/>
    <s v="1-1,99 lei"/>
    <n v="1"/>
    <s v="0-0,99 euro"/>
    <n v="0"/>
  </r>
  <r>
    <n v="2938"/>
    <x v="37"/>
    <s v="COMUNA VOITEG"/>
    <x v="0"/>
    <n v="1"/>
    <m/>
    <s v="X"/>
    <s v="X"/>
    <n v="0"/>
    <n v="5000"/>
    <n v="0"/>
    <n v="5000"/>
    <n v="1033.0365075101754"/>
    <n v="2043"/>
    <m/>
    <n v="1187"/>
    <m/>
    <x v="621"/>
    <n v="1187"/>
    <n v="2.4473813020068529"/>
    <n v="0.50564684655417302"/>
    <n v="4.2122999157540013"/>
    <n v="0.87029191871118394"/>
    <n v="4.8400999999999996"/>
    <s v="2-2,99 lei"/>
    <n v="2"/>
    <s v="0-0,99 euro"/>
    <n v="0"/>
  </r>
  <r>
    <n v="2841"/>
    <x v="37"/>
    <s v="MUNICIPIUL LUGOJ"/>
    <x v="0"/>
    <n v="1"/>
    <m/>
    <s v="X"/>
    <s v="X"/>
    <n v="0"/>
    <n v="18326"/>
    <n v="0"/>
    <n v="18326"/>
    <n v="3786.2854073262952"/>
    <n v="38974"/>
    <m/>
    <n v="14088"/>
    <m/>
    <x v="2279"/>
    <n v="14088"/>
    <n v="0.47021090983732744"/>
    <n v="9.7149007218306951E-2"/>
    <n v="1.3008233957978421"/>
    <n v="0.2687596115365059"/>
    <n v="4.8400999999999996"/>
    <s v="0-0,99 lei"/>
    <n v="0"/>
    <s v="0-0,99 euro"/>
    <n v="0"/>
  </r>
  <r>
    <n v="2840"/>
    <x v="37"/>
    <s v="MUNICIPIUL TIMIŞOARA"/>
    <x v="0"/>
    <n v="1"/>
    <m/>
    <s v="X"/>
    <s v="X"/>
    <n v="0"/>
    <n v="458510.81"/>
    <n v="0"/>
    <n v="458510.81"/>
    <n v="94731.681163612331"/>
    <n v="275810"/>
    <m/>
    <n v="93514"/>
    <m/>
    <x v="2280"/>
    <n v="93514"/>
    <n v="1.6624154671694282"/>
    <n v="0.34346717364712059"/>
    <n v="4.9031247727612977"/>
    <n v="1.0130213782279909"/>
    <n v="4.8400999999999996"/>
    <s v="1-1,99 lei"/>
    <n v="1"/>
    <s v="0-0,99 euro"/>
    <n v="0"/>
  </r>
  <r>
    <n v="2842"/>
    <x v="37"/>
    <s v="ORAȘUL BUZIAŞ"/>
    <x v="0"/>
    <n v="1"/>
    <m/>
    <s v="X"/>
    <s v="X"/>
    <n v="1500"/>
    <n v="13175"/>
    <n v="0"/>
    <n v="14675"/>
    <n v="3031.9621495423648"/>
    <n v="6991"/>
    <m/>
    <n v="2721"/>
    <m/>
    <x v="2281"/>
    <n v="2721"/>
    <n v="2.0991274495780288"/>
    <n v="0.43369505786616575"/>
    <n v="5.3932377802278575"/>
    <n v="1.1142823041317034"/>
    <n v="4.8400999999999996"/>
    <s v="2-2,99 lei"/>
    <n v="2"/>
    <s v="0-0,99 euro"/>
    <n v="0"/>
  </r>
  <r>
    <n v="2843"/>
    <x v="37"/>
    <s v="ORAȘUL CIACOVA"/>
    <x v="0"/>
    <n v="1"/>
    <m/>
    <s v="X"/>
    <s v="X"/>
    <n v="0"/>
    <n v="12800"/>
    <n v="0"/>
    <n v="12800"/>
    <n v="2644.5734592260492"/>
    <n v="4384"/>
    <m/>
    <n v="2286"/>
    <m/>
    <x v="2282"/>
    <n v="2286"/>
    <n v="2.9197080291970803"/>
    <n v="0.60323299708623379"/>
    <n v="5.5993000874890635"/>
    <n v="1.1568562813762244"/>
    <n v="4.8400999999999996"/>
    <s v="2-2,99 lei"/>
    <n v="2"/>
    <s v="0-0,99 euro"/>
    <n v="0"/>
  </r>
  <r>
    <n v="2844"/>
    <x v="37"/>
    <s v="ORAȘUL DETA"/>
    <x v="0"/>
    <n v="1"/>
    <m/>
    <s v="X"/>
    <s v="X"/>
    <n v="1500"/>
    <n v="9667.4599999999991"/>
    <n v="0"/>
    <n v="11167.46"/>
    <n v="2307.2787752319168"/>
    <n v="6417"/>
    <m/>
    <n v="2509"/>
    <m/>
    <x v="2283"/>
    <n v="2509"/>
    <n v="1.7402929717936728"/>
    <n v="0.35955723472524809"/>
    <n v="4.4509605420486249"/>
    <n v="0.91960094668470183"/>
    <n v="4.8400999999999996"/>
    <s v="1-1,99 lei"/>
    <n v="1"/>
    <s v="0-0,99 euro"/>
    <n v="0"/>
  </r>
  <r>
    <n v="2845"/>
    <x v="37"/>
    <s v="ORAȘUL FĂGET"/>
    <x v="0"/>
    <n v="1"/>
    <m/>
    <s v="X"/>
    <s v="X"/>
    <n v="8500"/>
    <n v="12760"/>
    <n v="0"/>
    <n v="21260"/>
    <n v="4392.4712299332659"/>
    <n v="5984"/>
    <m/>
    <n v="2979"/>
    <m/>
    <x v="2284"/>
    <n v="2979"/>
    <n v="3.552807486631016"/>
    <n v="0.73403596756906186"/>
    <n v="7.1366230278616989"/>
    <n v="1.4744784256237884"/>
    <n v="4.8400999999999996"/>
    <s v="3-3,99 lei"/>
    <n v="3"/>
    <s v="0-0,99 euro"/>
    <n v="0"/>
  </r>
  <r>
    <n v="2846"/>
    <x v="37"/>
    <s v="ORAȘUL GĂTAIA"/>
    <x v="0"/>
    <n v="1"/>
    <m/>
    <s v="X"/>
    <s v="X"/>
    <n v="0"/>
    <n v="11357.58"/>
    <n v="0"/>
    <n v="11357.58"/>
    <n v="2346.5589553934838"/>
    <n v="5321"/>
    <m/>
    <n v="2689"/>
    <m/>
    <x v="2285"/>
    <n v="2689"/>
    <n v="2.1344822401804171"/>
    <n v="0.44099961574769475"/>
    <n v="4.2237188545927857"/>
    <n v="0.8726511548506819"/>
    <n v="4.8400999999999996"/>
    <s v="2-2,99 lei"/>
    <n v="2"/>
    <s v="0-0,99 euro"/>
    <n v="0"/>
  </r>
  <r>
    <n v="2847"/>
    <x v="37"/>
    <s v="ORAȘUL JIMBOLIA"/>
    <x v="0"/>
    <n v="1"/>
    <m/>
    <s v="X"/>
    <s v="X"/>
    <n v="6714"/>
    <n v="23547"/>
    <n v="0"/>
    <n v="30261"/>
    <n v="6252.1435507530841"/>
    <n v="11078"/>
    <m/>
    <n v="4639"/>
    <m/>
    <x v="2286"/>
    <n v="4639"/>
    <n v="2.7316302581693446"/>
    <n v="0.56437475634167578"/>
    <n v="6.5231730976503552"/>
    <n v="1.3477351909362112"/>
    <n v="4.8400999999999996"/>
    <s v="2-2,99 lei"/>
    <n v="2"/>
    <s v="0-0,99 euro"/>
    <n v="0"/>
  </r>
  <r>
    <n v="2848"/>
    <x v="37"/>
    <s v="ORAȘUL RECAŞ"/>
    <x v="0"/>
    <n v="1"/>
    <m/>
    <s v="X"/>
    <s v="X"/>
    <n v="0"/>
    <n v="15070.59"/>
    <n v="0"/>
    <n v="15070.59"/>
    <n v="3113.6939319435551"/>
    <n v="8063"/>
    <m/>
    <n v="3942"/>
    <m/>
    <x v="2287"/>
    <n v="3942"/>
    <n v="1.8691045516557112"/>
    <n v="0.38617064764275766"/>
    <n v="3.8230821917808218"/>
    <n v="0.78987669506432145"/>
    <n v="4.8400999999999996"/>
    <s v="1-1,99 lei"/>
    <n v="1"/>
    <s v="0-0,99 euro"/>
    <n v="0"/>
  </r>
  <r>
    <n v="2849"/>
    <x v="37"/>
    <s v="ORAȘUL SÂNNICOLAU MARE"/>
    <x v="0"/>
    <n v="1"/>
    <m/>
    <s v="X"/>
    <s v="X"/>
    <n v="0"/>
    <n v="35343"/>
    <n v="0"/>
    <n v="35343"/>
    <n v="7302.1218569864268"/>
    <n v="11878"/>
    <m/>
    <n v="4761"/>
    <m/>
    <x v="2288"/>
    <n v="4761"/>
    <n v="2.9755009260818319"/>
    <n v="0.61476021695457372"/>
    <n v="7.4234404536862"/>
    <n v="1.5337369999971491"/>
    <n v="4.8400999999999996"/>
    <s v="2-2,99 lei"/>
    <n v="2"/>
    <s v="0-0,99 euro"/>
    <n v="0"/>
  </r>
  <r>
    <m/>
    <x v="38"/>
    <s v="A JUDEȚ"/>
    <x v="0"/>
    <m/>
    <m/>
    <m/>
    <m/>
    <n v="0"/>
    <n v="23499.26"/>
    <n v="0"/>
    <n v="23499.26"/>
    <n v="4855.1186958947128"/>
    <m/>
    <m/>
    <m/>
    <m/>
    <x v="0"/>
    <n v="0"/>
    <m/>
    <m/>
    <m/>
    <m/>
    <n v="4.8400999999999996"/>
    <m/>
    <m/>
    <m/>
    <m/>
  </r>
  <r>
    <n v="2144"/>
    <x v="38"/>
    <s v="COMUNA BAIA"/>
    <x v="0"/>
    <n v="1"/>
    <m/>
    <s v="X"/>
    <s v="X"/>
    <n v="23782"/>
    <n v="31301"/>
    <n v="0"/>
    <n v="55083"/>
    <n v="11380.5499886366"/>
    <n v="3711"/>
    <m/>
    <n v="2638"/>
    <m/>
    <x v="2289"/>
    <n v="2638"/>
    <n v="14.843168957154406"/>
    <n v="3.0667070839764481"/>
    <n v="20.880591357088704"/>
    <n v="4.314082634054814"/>
    <n v="4.8400999999999996"/>
    <s v="14-14,99 lei"/>
    <n v="14"/>
    <s v="3-3,99 euro"/>
    <n v="3"/>
  </r>
  <r>
    <n v="2145"/>
    <x v="38"/>
    <s v="COMUNA BEIDAUD"/>
    <x v="0"/>
    <n v="1"/>
    <m/>
    <s v="X"/>
    <s v="X"/>
    <n v="1500"/>
    <n v="7019.2"/>
    <n v="0"/>
    <n v="8519.2000000000007"/>
    <n v="1760.1289229561376"/>
    <n v="1289"/>
    <m/>
    <n v="992"/>
    <m/>
    <x v="859"/>
    <n v="992"/>
    <n v="6.6091543832428243"/>
    <n v="1.3654995523321471"/>
    <n v="8.5879032258064516"/>
    <n v="1.7743235110444935"/>
    <n v="4.8400999999999996"/>
    <s v="6-6,99 lei"/>
    <n v="6"/>
    <s v="1-1,99 euro"/>
    <n v="1"/>
  </r>
  <r>
    <n v="2146"/>
    <x v="38"/>
    <s v="COMUNA BEŞTEPE"/>
    <x v="0"/>
    <n v="1"/>
    <m/>
    <s v="X"/>
    <s v="X"/>
    <n v="600"/>
    <n v="29421.84"/>
    <n v="0"/>
    <n v="30021.84"/>
    <n v="6202.7313485258574"/>
    <n v="1473"/>
    <m/>
    <n v="825"/>
    <m/>
    <x v="501"/>
    <n v="825"/>
    <n v="20.381425661914459"/>
    <n v="4.2109513567724761"/>
    <n v="36.390109090909093"/>
    <n v="7.5184622406374029"/>
    <n v="4.8400999999999996"/>
    <s v="20-20,99 lei"/>
    <n v="20"/>
    <s v="4-4,99 euro"/>
    <n v="4"/>
  </r>
  <r>
    <n v="2147"/>
    <x v="38"/>
    <s v="COMUNA C.A. ROSETTI"/>
    <x v="0"/>
    <n v="1"/>
    <m/>
    <s v="X"/>
    <s v="X"/>
    <n v="20"/>
    <n v="3172"/>
    <n v="0"/>
    <n v="3192"/>
    <n v="659.49050639449604"/>
    <n v="641"/>
    <m/>
    <n v="368"/>
    <m/>
    <x v="2290"/>
    <n v="368"/>
    <n v="4.9797191887675503"/>
    <n v="1.0288463438291671"/>
    <n v="8.6739130434782616"/>
    <n v="1.792093767376348"/>
    <n v="4.8400999999999996"/>
    <s v="4-4,99 lei"/>
    <n v="4"/>
    <s v="1-1,99 euro"/>
    <n v="1"/>
  </r>
  <r>
    <n v="2148"/>
    <x v="38"/>
    <s v="COMUNA CARCALIU"/>
    <x v="0"/>
    <n v="1"/>
    <m/>
    <s v="X"/>
    <s v="X"/>
    <n v="0"/>
    <n v="4837"/>
    <n v="0"/>
    <n v="4837"/>
    <n v="999.35951736534378"/>
    <n v="2488"/>
    <m/>
    <n v="1003"/>
    <m/>
    <x v="2291"/>
    <n v="1003"/>
    <n v="1.9441318327974277"/>
    <n v="0.4016718317384822"/>
    <n v="4.8225324027916248"/>
    <n v="0.99637040614690309"/>
    <n v="4.8400999999999996"/>
    <s v="1-1,99 lei"/>
    <n v="1"/>
    <s v="0-0,99 euro"/>
    <n v="0"/>
  </r>
  <r>
    <n v="2149"/>
    <x v="38"/>
    <s v="COMUNA CASIMCEA"/>
    <x v="0"/>
    <n v="1"/>
    <m/>
    <s v="X"/>
    <s v="X"/>
    <n v="2500"/>
    <n v="27143"/>
    <n v="0"/>
    <n v="29643"/>
    <n v="6124.4602384248265"/>
    <n v="2190"/>
    <m/>
    <n v="1367"/>
    <m/>
    <x v="1881"/>
    <n v="1367"/>
    <n v="13.535616438356165"/>
    <n v="2.7965571864953547"/>
    <n v="21.684711046086321"/>
    <n v="4.4802196330832675"/>
    <n v="4.8400999999999996"/>
    <s v="13-13,99 lei"/>
    <n v="13"/>
    <s v="2-2,99 euro"/>
    <n v="2"/>
  </r>
  <r>
    <n v="2150"/>
    <x v="38"/>
    <s v="COMUNA CEAMURLIA DE JOS"/>
    <x v="0"/>
    <n v="1"/>
    <m/>
    <s v="X"/>
    <s v="X"/>
    <n v="1000"/>
    <n v="14773.4"/>
    <n v="0"/>
    <n v="15773.4"/>
    <n v="3258.8996095122002"/>
    <n v="2004"/>
    <m/>
    <n v="1094"/>
    <m/>
    <x v="690"/>
    <n v="1094"/>
    <n v="7.8709580838323348"/>
    <n v="1.6261974099362277"/>
    <n v="14.418098720292504"/>
    <n v="2.9788844693895795"/>
    <n v="4.8400999999999996"/>
    <s v="7-7,99 lei"/>
    <n v="7"/>
    <s v="1-1,99 euro"/>
    <n v="1"/>
  </r>
  <r>
    <n v="2151"/>
    <x v="38"/>
    <s v="COMUNA CEATALCHIOI"/>
    <x v="0"/>
    <n v="1"/>
    <m/>
    <s v="X"/>
    <s v="X"/>
    <n v="900"/>
    <n v="18739"/>
    <n v="0"/>
    <n v="19639"/>
    <n v="4057.5607941984672"/>
    <n v="581"/>
    <m/>
    <n v="435"/>
    <m/>
    <x v="2292"/>
    <n v="435"/>
    <n v="33.802065404475044"/>
    <n v="6.9837535184138853"/>
    <n v="45.147126436781612"/>
    <n v="9.3277259636746379"/>
    <n v="4.8400999999999996"/>
    <s v="33-33,99 lei"/>
    <n v="33"/>
    <s v="6-6,99 euro"/>
    <n v="6"/>
  </r>
  <r>
    <n v="2152"/>
    <x v="38"/>
    <s v="COMUNA CERNA"/>
    <x v="0"/>
    <n v="1"/>
    <m/>
    <s v="X"/>
    <s v="X"/>
    <n v="2100"/>
    <n v="7340.34"/>
    <n v="0"/>
    <n v="9440.34"/>
    <n v="1950.443172661722"/>
    <n v="3058"/>
    <m/>
    <n v="2052"/>
    <m/>
    <x v="2293"/>
    <n v="2052"/>
    <n v="3.0870961412688032"/>
    <n v="0.63781660322489275"/>
    <n v="4.6005555555555553"/>
    <n v="0.95050836874352918"/>
    <n v="4.8400999999999996"/>
    <s v="3-3,99 lei"/>
    <n v="3"/>
    <s v="0-0,99 euro"/>
    <n v="0"/>
  </r>
  <r>
    <n v="2153"/>
    <x v="38"/>
    <s v="COMUNA CHILIA VECHE"/>
    <x v="0"/>
    <n v="1"/>
    <m/>
    <s v="X"/>
    <s v="X"/>
    <n v="2200"/>
    <n v="16924"/>
    <n v="0"/>
    <n v="19124"/>
    <n v="3951.1580339249194"/>
    <n v="1638"/>
    <m/>
    <n v="911"/>
    <m/>
    <x v="2294"/>
    <n v="911"/>
    <n v="11.675213675213675"/>
    <n v="2.412184391895555"/>
    <n v="20.992316136114159"/>
    <n v="4.3371657891601751"/>
    <n v="4.8400999999999996"/>
    <s v="11-11,99 lei"/>
    <n v="11"/>
    <s v="2-2,99 euro"/>
    <n v="2"/>
  </r>
  <r>
    <n v="2154"/>
    <x v="38"/>
    <s v="COMUNA CIUCUROVA"/>
    <x v="0"/>
    <n v="1"/>
    <m/>
    <s v="X"/>
    <s v="X"/>
    <n v="104895"/>
    <n v="10941"/>
    <n v="0"/>
    <n v="115836"/>
    <n v="23932.563376789738"/>
    <n v="1703"/>
    <m/>
    <n v="953"/>
    <m/>
    <x v="1640"/>
    <n v="953"/>
    <n v="68.018790369935402"/>
    <n v="14.053178729764966"/>
    <n v="121.54879328436516"/>
    <n v="25.112868181311374"/>
    <n v="4.8400999999999996"/>
    <s v="68-68,99 lei"/>
    <n v="68"/>
    <s v="14-14,99 euro"/>
    <n v="14"/>
  </r>
  <r>
    <n v="2155"/>
    <x v="38"/>
    <s v="COMUNA CRIŞAN"/>
    <x v="0"/>
    <n v="1"/>
    <m/>
    <s v="X"/>
    <s v="X"/>
    <n v="810"/>
    <n v="15018"/>
    <n v="0"/>
    <n v="15828"/>
    <n v="3270.1803681742117"/>
    <n v="1001"/>
    <m/>
    <n v="739"/>
    <m/>
    <x v="2295"/>
    <n v="739"/>
    <n v="15.812187812187812"/>
    <n v="3.266913454719492"/>
    <n v="21.418132611637347"/>
    <n v="4.4251425821031285"/>
    <n v="4.8400999999999996"/>
    <s v="15-15,99 lei"/>
    <n v="15"/>
    <s v="3-3,99 euro"/>
    <n v="3"/>
  </r>
  <r>
    <n v="2156"/>
    <x v="38"/>
    <s v="COMUNA DĂENI"/>
    <x v="0"/>
    <n v="1"/>
    <m/>
    <s v="X"/>
    <s v="X"/>
    <n v="800"/>
    <n v="7253"/>
    <n v="0"/>
    <n v="8053"/>
    <n v="1663.8085989958886"/>
    <n v="1617"/>
    <m/>
    <n v="1054"/>
    <m/>
    <x v="1364"/>
    <n v="1054"/>
    <n v="4.9802102659245513"/>
    <n v="1.0289478039554043"/>
    <n v="7.640417457305503"/>
    <n v="1.5785660332029303"/>
    <n v="4.8400999999999996"/>
    <s v="4-4,99 lei"/>
    <n v="4"/>
    <s v="1-1,99 euro"/>
    <n v="1"/>
  </r>
  <r>
    <n v="2157"/>
    <x v="38"/>
    <s v="COMUNA DOROBANŢU"/>
    <x v="0"/>
    <n v="1"/>
    <m/>
    <s v="X"/>
    <s v="X"/>
    <n v="0"/>
    <n v="9316"/>
    <n v="0"/>
    <n v="9316"/>
    <n v="1924.7536207929591"/>
    <n v="1086"/>
    <m/>
    <n v="686"/>
    <m/>
    <x v="2296"/>
    <n v="686"/>
    <n v="8.5782688766114177"/>
    <n v="1.7723329841555793"/>
    <n v="13.580174927113703"/>
    <n v="2.8057632956165586"/>
    <n v="4.8400999999999996"/>
    <s v="8-8,99 lei"/>
    <n v="8"/>
    <s v="1-1,99 euro"/>
    <n v="1"/>
  </r>
  <r>
    <n v="2158"/>
    <x v="38"/>
    <s v="COMUNA FRECĂŢEI"/>
    <x v="0"/>
    <n v="1"/>
    <m/>
    <s v="X"/>
    <s v="X"/>
    <n v="4800"/>
    <n v="18667.5"/>
    <n v="0"/>
    <n v="23467.5"/>
    <n v="4848.5568479990088"/>
    <n v="3002"/>
    <m/>
    <n v="1535"/>
    <m/>
    <x v="2297"/>
    <n v="1535"/>
    <n v="7.8172884743504332"/>
    <n v="1.615108876748504"/>
    <n v="15.288273615635179"/>
    <n v="3.1586689563511459"/>
    <n v="4.8400999999999996"/>
    <s v="7-7,99 lei"/>
    <n v="7"/>
    <s v="1-1,99 euro"/>
    <n v="1"/>
  </r>
  <r>
    <n v="2159"/>
    <x v="38"/>
    <s v="COMUNA GRECI"/>
    <x v="0"/>
    <n v="1"/>
    <m/>
    <s v="X"/>
    <s v="X"/>
    <n v="6240"/>
    <n v="10159"/>
    <n v="0"/>
    <n v="16399"/>
    <n v="3388.1531373318735"/>
    <n v="4282"/>
    <m/>
    <n v="1845"/>
    <m/>
    <x v="2298"/>
    <n v="1845"/>
    <n v="3.8297524521251751"/>
    <n v="0.79125481955438426"/>
    <n v="8.8883468834688344"/>
    <n v="1.8363973644075196"/>
    <n v="4.8400999999999996"/>
    <s v="3-3,99 lei"/>
    <n v="3"/>
    <s v="0-0,99 euro"/>
    <n v="0"/>
  </r>
  <r>
    <n v="2160"/>
    <x v="38"/>
    <s v="COMUNA GRINDU"/>
    <x v="0"/>
    <n v="1"/>
    <m/>
    <s v="X"/>
    <s v="X"/>
    <n v="0"/>
    <n v="14616"/>
    <n v="0"/>
    <n v="14616"/>
    <n v="3019.7723187537449"/>
    <n v="1115"/>
    <m/>
    <n v="754"/>
    <m/>
    <x v="2299"/>
    <n v="754"/>
    <n v="13.108520179372197"/>
    <n v="2.7083159809450628"/>
    <n v="19.384615384615383"/>
    <n v="4.0050030752702188"/>
    <n v="4.8400999999999996"/>
    <s v="13-13,99 lei"/>
    <n v="13"/>
    <s v="2-2,99 euro"/>
    <n v="2"/>
  </r>
  <r>
    <n v="2161"/>
    <x v="38"/>
    <s v="COMUNA HAMCEARCA"/>
    <x v="0"/>
    <n v="1"/>
    <m/>
    <s v="X"/>
    <s v="X"/>
    <n v="3300"/>
    <n v="22030"/>
    <n v="0"/>
    <n v="25330"/>
    <n v="5233.3629470465494"/>
    <n v="1096"/>
    <m/>
    <n v="787"/>
    <m/>
    <x v="2300"/>
    <n v="787"/>
    <n v="23.111313868613138"/>
    <n v="4.7749661925607203"/>
    <n v="32.185514612452351"/>
    <n v="6.6497623215330997"/>
    <n v="4.8400999999999996"/>
    <s v="23-23,99 lei"/>
    <n v="23"/>
    <s v="4-4,99 euro"/>
    <n v="4"/>
  </r>
  <r>
    <n v="2162"/>
    <x v="38"/>
    <s v="COMUNA HORIA"/>
    <x v="0"/>
    <n v="1"/>
    <m/>
    <s v="X"/>
    <s v="X"/>
    <n v="96535"/>
    <n v="12548"/>
    <n v="0"/>
    <n v="109083"/>
    <n v="22537.344269746496"/>
    <n v="1137"/>
    <m/>
    <n v="796"/>
    <m/>
    <x v="2301"/>
    <n v="796"/>
    <n v="95.939313984168862"/>
    <n v="19.82176277022559"/>
    <n v="137.0389447236181"/>
    <n v="28.313246570033286"/>
    <n v="4.8400999999999996"/>
    <s v="95-95,99 lei"/>
    <n v="95"/>
    <s v="19-19,99 euro"/>
    <n v="19"/>
  </r>
  <r>
    <n v="2163"/>
    <x v="38"/>
    <s v="COMUNA I.C.BRĂTIANU"/>
    <x v="0"/>
    <n v="1"/>
    <m/>
    <s v="X"/>
    <s v="X"/>
    <n v="600"/>
    <n v="7281"/>
    <n v="0"/>
    <n v="7881"/>
    <n v="1628.2721431375387"/>
    <n v="954"/>
    <m/>
    <n v="702"/>
    <m/>
    <x v="2302"/>
    <n v="702"/>
    <n v="8.2610062893081757"/>
    <n v="1.7067842171253027"/>
    <n v="11.226495726495726"/>
    <n v="2.3194759873754114"/>
    <n v="4.8400999999999996"/>
    <s v="8-8,99 lei"/>
    <n v="8"/>
    <s v="1-1,99 euro"/>
    <n v="1"/>
  </r>
  <r>
    <n v="2164"/>
    <x v="38"/>
    <s v="COMUNA IZVOARELE"/>
    <x v="0"/>
    <n v="1"/>
    <m/>
    <s v="X"/>
    <s v="X"/>
    <n v="4000"/>
    <n v="31777"/>
    <n v="0"/>
    <n v="35777"/>
    <n v="7391.7894258383094"/>
    <n v="1731"/>
    <m/>
    <n v="1131"/>
    <m/>
    <x v="2303"/>
    <n v="1131"/>
    <n v="20.668399768919699"/>
    <n v="4.2702423026217851"/>
    <n v="31.633068081343943"/>
    <n v="6.535622834516631"/>
    <n v="4.8400999999999996"/>
    <s v="20-20,99 lei"/>
    <n v="20"/>
    <s v="4-4,99 euro"/>
    <n v="4"/>
  </r>
  <r>
    <n v="2165"/>
    <x v="38"/>
    <s v="COMUNA JIJILA"/>
    <x v="0"/>
    <n v="1"/>
    <m/>
    <s v="X"/>
    <s v="X"/>
    <n v="1800"/>
    <n v="13325"/>
    <n v="0"/>
    <n v="15125"/>
    <n v="3124.9354352182809"/>
    <n v="4521"/>
    <m/>
    <n v="2256"/>
    <m/>
    <x v="2304"/>
    <n v="2256"/>
    <n v="3.3454987834549876"/>
    <n v="0.69120447582797628"/>
    <n v="6.7043439716312054"/>
    <n v="1.38516641632016"/>
    <n v="4.8400999999999996"/>
    <s v="3-3,99 lei"/>
    <n v="3"/>
    <s v="0-0,99 euro"/>
    <n v="0"/>
  </r>
  <r>
    <n v="2166"/>
    <x v="38"/>
    <s v="COMUNA JURILOVCA"/>
    <x v="0"/>
    <n v="1"/>
    <m/>
    <s v="X"/>
    <s v="X"/>
    <n v="0"/>
    <n v="48534"/>
    <n v="0"/>
    <n v="48534"/>
    <n v="10027.478771099772"/>
    <n v="3649"/>
    <m/>
    <n v="1861"/>
    <m/>
    <x v="2305"/>
    <n v="1861"/>
    <n v="13.300630309673883"/>
    <n v="2.7480073365578983"/>
    <n v="26.079527135948414"/>
    <n v="5.3882207260074004"/>
    <n v="4.8400999999999996"/>
    <s v="13-13,99 lei"/>
    <n v="13"/>
    <s v="2-2,99 euro"/>
    <n v="2"/>
  </r>
  <r>
    <n v="2167"/>
    <x v="38"/>
    <s v="COMUNA LUNCAVIŢA"/>
    <x v="0"/>
    <n v="1"/>
    <m/>
    <s v="X"/>
    <s v="X"/>
    <n v="1440"/>
    <n v="1190"/>
    <n v="0"/>
    <n v="2630"/>
    <n v="543.37720295035228"/>
    <n v="3512"/>
    <m/>
    <n v="1633"/>
    <m/>
    <x v="1824"/>
    <n v="1633"/>
    <n v="0.74886104783599083"/>
    <n v="0.15472016029338048"/>
    <n v="1.61053276178812"/>
    <n v="0.33274782789366336"/>
    <n v="4.8400999999999996"/>
    <s v="0-0,99 lei"/>
    <n v="0"/>
    <s v="0-0,99 euro"/>
    <n v="0"/>
  </r>
  <r>
    <n v="2168"/>
    <x v="38"/>
    <s v="COMUNA MAHMUDIA"/>
    <x v="0"/>
    <n v="1"/>
    <m/>
    <s v="X"/>
    <s v="X"/>
    <n v="400"/>
    <n v="14500"/>
    <n v="0"/>
    <n v="14900"/>
    <n v="3078.4487923803231"/>
    <n v="2157"/>
    <m/>
    <n v="1217"/>
    <m/>
    <x v="552"/>
    <n v="1217"/>
    <n v="6.9077422345850721"/>
    <n v="1.4271899825592596"/>
    <n v="12.243221035332786"/>
    <n v="2.529538859803059"/>
    <n v="4.8400999999999996"/>
    <s v="6-6,99 lei"/>
    <n v="6"/>
    <s v="1-1,99 euro"/>
    <n v="1"/>
  </r>
  <r>
    <n v="2169"/>
    <x v="38"/>
    <s v="COMUNA MALIUC"/>
    <x v="0"/>
    <n v="1"/>
    <m/>
    <s v="X"/>
    <s v="X"/>
    <n v="130089"/>
    <n v="3008"/>
    <n v="0"/>
    <n v="133097"/>
    <n v="27498.812008016364"/>
    <n v="770"/>
    <m/>
    <n v="522"/>
    <m/>
    <x v="2306"/>
    <n v="522"/>
    <n v="172.85324675324676"/>
    <n v="35.712742867553722"/>
    <n v="254.9750957854406"/>
    <n v="52.679716490452805"/>
    <n v="4.8400999999999996"/>
    <s v="172-172,99 lei"/>
    <n v="172"/>
    <s v="35-35,99 euro"/>
    <n v="35"/>
  </r>
  <r>
    <n v="2170"/>
    <x v="38"/>
    <s v="COMUNA MIHAI BRAVU"/>
    <x v="0"/>
    <n v="1"/>
    <m/>
    <s v="X"/>
    <s v="X"/>
    <n v="1800"/>
    <n v="5723"/>
    <n v="0"/>
    <n v="7523"/>
    <n v="1554.30672919981"/>
    <n v="2129"/>
    <m/>
    <n v="1210"/>
    <m/>
    <x v="396"/>
    <n v="1210"/>
    <n v="3.5335838421794268"/>
    <n v="0.73006422226388445"/>
    <n v="6.2173553719008261"/>
    <n v="1.2845510158676114"/>
    <n v="4.8400999999999996"/>
    <s v="3-3,99 lei"/>
    <n v="3"/>
    <s v="0-0,99 euro"/>
    <n v="0"/>
  </r>
  <r>
    <n v="2171"/>
    <x v="38"/>
    <s v="COMUNA MIHAIL KOGĂLNICEANU"/>
    <x v="0"/>
    <n v="1"/>
    <m/>
    <s v="X"/>
    <s v="X"/>
    <n v="36141"/>
    <n v="21116"/>
    <n v="0"/>
    <n v="57257"/>
    <n v="11829.714262102023"/>
    <n v="2580"/>
    <m/>
    <n v="1570"/>
    <m/>
    <x v="2307"/>
    <n v="1570"/>
    <n v="22.192635658914728"/>
    <n v="4.5851605667062101"/>
    <n v="36.469426751592358"/>
    <n v="7.5348498484726258"/>
    <n v="4.8400999999999996"/>
    <s v="22-22,99 lei"/>
    <n v="22"/>
    <s v="4-4,99 euro"/>
    <n v="4"/>
  </r>
  <r>
    <n v="2172"/>
    <x v="38"/>
    <s v="COMUNA MURIGHIOL"/>
    <x v="0"/>
    <n v="1"/>
    <m/>
    <s v="X"/>
    <s v="X"/>
    <n v="0"/>
    <n v="17049"/>
    <n v="0"/>
    <n v="17049"/>
    <n v="3522.4478833081962"/>
    <n v="2845"/>
    <m/>
    <n v="1595"/>
    <m/>
    <x v="2308"/>
    <n v="1595"/>
    <n v="5.9926186291739896"/>
    <n v="1.2381187639044626"/>
    <n v="10.689028213166145"/>
    <n v="2.2084312748013768"/>
    <n v="4.8400999999999996"/>
    <s v="5-5,99 lei"/>
    <n v="5"/>
    <s v="1-1,99 euro"/>
    <n v="1"/>
  </r>
  <r>
    <n v="2173"/>
    <x v="38"/>
    <s v="COMUNA NALBANT"/>
    <x v="0"/>
    <n v="1"/>
    <m/>
    <s v="X"/>
    <s v="X"/>
    <n v="102255"/>
    <n v="25222"/>
    <n v="0"/>
    <n v="127477"/>
    <n v="26337.67897357493"/>
    <n v="2074"/>
    <m/>
    <n v="1152"/>
    <m/>
    <x v="766"/>
    <n v="1152"/>
    <n v="61.464320154291222"/>
    <n v="12.69897732573526"/>
    <n v="110.65711805555556"/>
    <n v="22.862568553450458"/>
    <n v="4.8400999999999996"/>
    <s v="61-61,99 lei"/>
    <n v="61"/>
    <s v="12-12,99 euro"/>
    <n v="12"/>
  </r>
  <r>
    <n v="2174"/>
    <x v="38"/>
    <s v="COMUNA NICULIŢEL"/>
    <x v="0"/>
    <n v="1"/>
    <m/>
    <s v="X"/>
    <s v="X"/>
    <n v="1800"/>
    <n v="43383.93"/>
    <n v="0"/>
    <n v="45183.93"/>
    <n v="9335.3298485568484"/>
    <n v="3729"/>
    <m/>
    <n v="1751"/>
    <m/>
    <x v="972"/>
    <n v="1751"/>
    <n v="12.116902654867257"/>
    <n v="2.503440560084969"/>
    <n v="25.804643061107939"/>
    <n v="5.3314276690787255"/>
    <n v="4.8400999999999996"/>
    <s v="12-12,99 lei"/>
    <n v="12"/>
    <s v="2-2,99 euro"/>
    <n v="2"/>
  </r>
  <r>
    <n v="2175"/>
    <x v="38"/>
    <s v="COMUNA NUFĂRU"/>
    <x v="0"/>
    <n v="1"/>
    <m/>
    <s v="X"/>
    <s v="X"/>
    <n v="0"/>
    <n v="8810.32"/>
    <n v="0"/>
    <n v="8810.32"/>
    <n v="1820.2764405694097"/>
    <n v="2272"/>
    <m/>
    <n v="1360"/>
    <m/>
    <x v="1606"/>
    <n v="1360"/>
    <n v="3.8777816901408451"/>
    <n v="0.80117801081400075"/>
    <n v="6.4781764705882354"/>
    <n v="1.338438559242213"/>
    <n v="4.8400999999999996"/>
    <s v="3-3,99 lei"/>
    <n v="3"/>
    <s v="0-0,99 euro"/>
    <n v="0"/>
  </r>
  <r>
    <n v="2176"/>
    <x v="38"/>
    <s v="COMUNA OSTROV"/>
    <x v="0"/>
    <n v="1"/>
    <m/>
    <s v="X"/>
    <s v="X"/>
    <n v="1800"/>
    <n v="11071"/>
    <n v="0"/>
    <n v="12871"/>
    <n v="2659.2425776326936"/>
    <n v="1556"/>
    <m/>
    <n v="900"/>
    <m/>
    <x v="1867"/>
    <n v="900"/>
    <n v="8.2718508997429314"/>
    <n v="1.709024792823068"/>
    <n v="14.301111111111112"/>
    <n v="2.9547139751474374"/>
    <n v="4.8400999999999996"/>
    <s v="8-8,99 lei"/>
    <n v="8"/>
    <s v="1-1,99 euro"/>
    <n v="1"/>
  </r>
  <r>
    <n v="2177"/>
    <x v="38"/>
    <s v="COMUNA PARDINA"/>
    <x v="0"/>
    <n v="1"/>
    <m/>
    <s v="X"/>
    <s v="X"/>
    <n v="2147"/>
    <n v="832.04"/>
    <n v="0"/>
    <n v="2979.04"/>
    <n v="615.49141546662258"/>
    <n v="472"/>
    <m/>
    <n v="375"/>
    <m/>
    <x v="2309"/>
    <n v="375"/>
    <n v="6.3115254237288134"/>
    <n v="1.3040072361580988"/>
    <n v="7.9441066666666664"/>
    <n v="1.6413104412443269"/>
    <n v="4.8400999999999996"/>
    <s v="6-6,99 lei"/>
    <n v="6"/>
    <s v="1-1,99 euro"/>
    <n v="1"/>
  </r>
  <r>
    <n v="2178"/>
    <x v="38"/>
    <s v="COMUNA PECENEAGA"/>
    <x v="0"/>
    <n v="1"/>
    <m/>
    <s v="X"/>
    <s v="X"/>
    <n v="2980"/>
    <n v="6418"/>
    <n v="0"/>
    <n v="9398"/>
    <n v="1941.6954195161259"/>
    <n v="1390"/>
    <m/>
    <n v="971"/>
    <m/>
    <x v="2246"/>
    <n v="971"/>
    <n v="6.7611510791366909"/>
    <n v="1.3969031795080042"/>
    <n v="9.6786817713697211"/>
    <n v="1.9996863228796353"/>
    <n v="4.8400999999999996"/>
    <s v="6-6,99 lei"/>
    <n v="6"/>
    <s v="1-1,99 euro"/>
    <n v="1"/>
  </r>
  <r>
    <n v="2179"/>
    <x v="38"/>
    <s v="COMUNA SARICHIOI"/>
    <x v="0"/>
    <n v="1"/>
    <m/>
    <s v="X"/>
    <s v="X"/>
    <n v="1200"/>
    <n v="5733"/>
    <n v="0"/>
    <n v="6933"/>
    <n v="1432.4084213136093"/>
    <n v="5576"/>
    <m/>
    <n v="2516"/>
    <m/>
    <x v="2310"/>
    <n v="2516"/>
    <n v="1.2433644189383071"/>
    <n v="0.25688816738048947"/>
    <n v="2.7555643879173291"/>
    <n v="0.56931972230270644"/>
    <n v="4.8400999999999996"/>
    <s v="1-1,99 lei"/>
    <n v="1"/>
    <s v="0-0,99 euro"/>
    <n v="0"/>
  </r>
  <r>
    <n v="2180"/>
    <x v="38"/>
    <s v="COMUNA SFÎNTU GHEORGHE"/>
    <x v="0"/>
    <n v="1"/>
    <m/>
    <s v="X"/>
    <s v="X"/>
    <n v="10493.96"/>
    <n v="4054.64"/>
    <n v="0"/>
    <n v="14548.599999999999"/>
    <n v="3005.8469866325077"/>
    <n v="696"/>
    <m/>
    <n v="540"/>
    <m/>
    <x v="2311"/>
    <n v="540"/>
    <n v="20.903160919540227"/>
    <n v="4.3187456704490055"/>
    <n v="26.941851851851847"/>
    <n v="5.5663833085787182"/>
    <n v="4.8400999999999996"/>
    <s v="20-20,99 lei"/>
    <n v="20"/>
    <s v="4-4,99 euro"/>
    <n v="4"/>
  </r>
  <r>
    <n v="2181"/>
    <x v="38"/>
    <s v="COMUNA SLAVA CERCHEZĂ"/>
    <x v="0"/>
    <n v="1"/>
    <m/>
    <s v="X"/>
    <s v="X"/>
    <n v="96175"/>
    <n v="9137"/>
    <n v="0"/>
    <n v="105312"/>
    <n v="21758.228135782319"/>
    <n v="1920"/>
    <m/>
    <n v="888"/>
    <m/>
    <x v="1093"/>
    <n v="888"/>
    <n v="54.85"/>
    <n v="11.332410487386625"/>
    <n v="118.5945945945946"/>
    <n v="24.502509161917025"/>
    <n v="4.8400999999999996"/>
    <s v="54-54,99 lei"/>
    <n v="54"/>
    <s v="11-11,99 euro"/>
    <n v="11"/>
  </r>
  <r>
    <n v="2182"/>
    <x v="38"/>
    <s v="COMUNA SMÂRDAN"/>
    <x v="0"/>
    <n v="1"/>
    <m/>
    <s v="X"/>
    <s v="X"/>
    <n v="500"/>
    <n v="9726"/>
    <n v="0"/>
    <n v="10226"/>
    <n v="2112.7662651598107"/>
    <n v="892"/>
    <m/>
    <n v="581"/>
    <m/>
    <x v="2312"/>
    <n v="581"/>
    <n v="11.464125560538116"/>
    <n v="2.3685720461432855"/>
    <n v="17.600688468158349"/>
    <n v="3.6364307489841838"/>
    <n v="4.8400999999999996"/>
    <s v="11-11,99 lei"/>
    <n v="11"/>
    <s v="2-2,99 euro"/>
    <n v="2"/>
  </r>
  <r>
    <n v="2183"/>
    <x v="38"/>
    <s v="COMUNA SOMOVA"/>
    <x v="0"/>
    <n v="1"/>
    <m/>
    <s v="X"/>
    <s v="X"/>
    <n v="107075"/>
    <n v="38400"/>
    <n v="0"/>
    <n v="145475"/>
    <n v="30056.197186008554"/>
    <n v="4150"/>
    <m/>
    <n v="2155"/>
    <m/>
    <x v="2313"/>
    <n v="2155"/>
    <n v="35.054216867469883"/>
    <n v="7.2424571532550734"/>
    <n v="67.505800464037122"/>
    <n v="13.947191269609538"/>
    <n v="4.8400999999999996"/>
    <s v="35-35,99 lei"/>
    <n v="35"/>
    <s v="7-7,99 euro"/>
    <n v="7"/>
  </r>
  <r>
    <n v="2184"/>
    <x v="38"/>
    <s v="COMUNA STEJARU"/>
    <x v="0"/>
    <n v="1"/>
    <m/>
    <s v="X"/>
    <s v="X"/>
    <n v="96170"/>
    <n v="7561"/>
    <n v="0"/>
    <n v="103731"/>
    <n v="21431.581992107604"/>
    <n v="1249"/>
    <m/>
    <n v="1185"/>
    <m/>
    <x v="155"/>
    <n v="1185"/>
    <n v="83.051240992794234"/>
    <n v="17.158992787916414"/>
    <n v="87.536708860759489"/>
    <n v="18.085723200090804"/>
    <n v="4.8400999999999996"/>
    <s v="83-83,99 lei"/>
    <n v="83"/>
    <s v="17-17,99 euro"/>
    <n v="17"/>
  </r>
  <r>
    <n v="2185"/>
    <x v="38"/>
    <s v="COMUNA TOPOLOG"/>
    <x v="0"/>
    <n v="1"/>
    <m/>
    <s v="X"/>
    <s v="X"/>
    <n v="4000"/>
    <n v="19010.84"/>
    <n v="0"/>
    <n v="23010.84"/>
    <n v="4754.2075576950892"/>
    <n v="3518"/>
    <m/>
    <n v="2019"/>
    <m/>
    <x v="101"/>
    <n v="2019"/>
    <n v="6.540886867538374"/>
    <n v="1.3513949851322027"/>
    <n v="11.397147102526002"/>
    <n v="2.3547338076746356"/>
    <n v="4.8400999999999996"/>
    <s v="6-6,99 lei"/>
    <n v="6"/>
    <s v="1-1,99 euro"/>
    <n v="1"/>
  </r>
  <r>
    <n v="2186"/>
    <x v="38"/>
    <s v="COMUNA TURCOAIA"/>
    <x v="0"/>
    <n v="1"/>
    <m/>
    <s v="X"/>
    <s v="X"/>
    <n v="200"/>
    <n v="12401"/>
    <n v="0"/>
    <n v="12601"/>
    <n v="2603.4586062271442"/>
    <n v="2669"/>
    <m/>
    <n v="1698"/>
    <m/>
    <x v="826"/>
    <n v="1698"/>
    <n v="4.7212439115773694"/>
    <n v="0.97544346430391315"/>
    <n v="7.421083627797409"/>
    <n v="1.5332500625601555"/>
    <n v="4.8400999999999996"/>
    <s v="4-4,99 lei"/>
    <n v="4"/>
    <s v="0-0,99 euro"/>
    <n v="0"/>
  </r>
  <r>
    <n v="2188"/>
    <x v="38"/>
    <s v="COMUNA VALEA NUCARILOR"/>
    <x v="0"/>
    <n v="1"/>
    <m/>
    <s v="X"/>
    <s v="X"/>
    <n v="2120"/>
    <n v="16089"/>
    <n v="0"/>
    <n v="18209"/>
    <n v="3762.112353050557"/>
    <n v="2864"/>
    <m/>
    <n v="1521"/>
    <m/>
    <x v="2314"/>
    <n v="1521"/>
    <n v="6.3578910614525137"/>
    <n v="1.3135867154506136"/>
    <n v="11.97172912557528"/>
    <n v="2.4734466489484266"/>
    <n v="4.8400999999999996"/>
    <s v="6-6,99 lei"/>
    <n v="6"/>
    <s v="1-1,99 euro"/>
    <n v="1"/>
  </r>
  <r>
    <n v="2189"/>
    <x v="38"/>
    <s v="COMUNA VALEA TEILOR"/>
    <x v="0"/>
    <n v="1"/>
    <m/>
    <s v="X"/>
    <s v="X"/>
    <n v="1000"/>
    <n v="7559"/>
    <n v="0"/>
    <n v="8559"/>
    <n v="1768.3518935559184"/>
    <n v="1145"/>
    <m/>
    <n v="793"/>
    <m/>
    <x v="2315"/>
    <n v="793"/>
    <n v="7.4751091703056769"/>
    <n v="1.5444121341099724"/>
    <n v="10.793190416141236"/>
    <n v="2.229951946476568"/>
    <n v="4.8400999999999996"/>
    <s v="7-7,99 lei"/>
    <n v="7"/>
    <s v="1-1,99 euro"/>
    <n v="1"/>
  </r>
  <r>
    <n v="2187"/>
    <x v="38"/>
    <s v="COMUNA VĂCĂRENI"/>
    <x v="0"/>
    <n v="1"/>
    <m/>
    <s v="X"/>
    <s v="X"/>
    <n v="2000"/>
    <n v="14133.44"/>
    <n v="0"/>
    <n v="16133.44"/>
    <n v="3333.2865023449931"/>
    <n v="1812"/>
    <m/>
    <n v="1081"/>
    <m/>
    <x v="183"/>
    <n v="1081"/>
    <n v="8.9036644591611473"/>
    <n v="1.8395620873868614"/>
    <n v="14.924551341350602"/>
    <n v="3.0835212787650259"/>
    <n v="4.8400999999999996"/>
    <s v="8-8,99 lei"/>
    <n v="8"/>
    <s v="1-1,99 euro"/>
    <n v="1"/>
  </r>
  <r>
    <n v="2139"/>
    <x v="38"/>
    <s v="MUNICIPIUL TULCEA"/>
    <x v="0"/>
    <n v="1"/>
    <m/>
    <s v="X"/>
    <s v="X"/>
    <n v="10600"/>
    <n v="198238"/>
    <n v="0"/>
    <n v="208838"/>
    <n v="43147.455631082004"/>
    <n v="71347"/>
    <m/>
    <n v="26350"/>
    <m/>
    <x v="2316"/>
    <n v="26350"/>
    <n v="2.9270747193294744"/>
    <n v="0.6047550090554894"/>
    <n v="7.9255407969639471"/>
    <n v="1.6374745970050097"/>
    <n v="4.8400999999999996"/>
    <s v="2-2,99 lei"/>
    <n v="2"/>
    <s v="0-0,99 euro"/>
    <n v="0"/>
  </r>
  <r>
    <n v="2140"/>
    <x v="38"/>
    <s v="ORAȘUL BABADAG"/>
    <x v="0"/>
    <n v="1"/>
    <m/>
    <s v="X"/>
    <s v="X"/>
    <n v="600"/>
    <n v="78206.289999999994"/>
    <n v="0"/>
    <n v="78806.289999999994"/>
    <n v="16281.954918286812"/>
    <n v="7889"/>
    <m/>
    <n v="3770"/>
    <m/>
    <x v="2317"/>
    <n v="3770"/>
    <n v="9.9893890226898208"/>
    <n v="2.0638807096319955"/>
    <n v="20.90352519893899"/>
    <n v="4.3188209332325762"/>
    <n v="4.8400999999999996"/>
    <s v="9-9,99 lei"/>
    <n v="9"/>
    <s v="2-2,99 euro"/>
    <n v="2"/>
  </r>
  <r>
    <n v="2141"/>
    <x v="38"/>
    <s v="ORAȘUL ISACCEA"/>
    <x v="0"/>
    <n v="1"/>
    <m/>
    <s v="X"/>
    <s v="X"/>
    <n v="135345"/>
    <n v="29664.43"/>
    <n v="0"/>
    <n v="165009.43"/>
    <n v="34092.153054688955"/>
    <n v="4184"/>
    <m/>
    <n v="2115"/>
    <m/>
    <x v="2318"/>
    <n v="2115"/>
    <n v="39.438200286806882"/>
    <n v="8.148220137353956"/>
    <n v="78.018643026004725"/>
    <n v="16.119221302453408"/>
    <n v="4.8400999999999996"/>
    <s v="39-39,99 lei"/>
    <n v="39"/>
    <s v="8-8,99 euro"/>
    <n v="8"/>
  </r>
  <r>
    <n v="2142"/>
    <x v="38"/>
    <s v="ORAȘUL MĂCIN"/>
    <x v="0"/>
    <n v="1"/>
    <m/>
    <s v="X"/>
    <s v="X"/>
    <n v="1400"/>
    <n v="45946"/>
    <n v="0"/>
    <n v="47346"/>
    <n v="9782.0292969153543"/>
    <n v="8893"/>
    <m/>
    <n v="3665"/>
    <m/>
    <x v="2319"/>
    <n v="3665"/>
    <n v="5.3239626672663896"/>
    <n v="1.0999695599814858"/>
    <n v="12.918417462482946"/>
    <n v="2.6690393716003693"/>
    <n v="4.8400999999999996"/>
    <s v="5-5,99 lei"/>
    <n v="5"/>
    <s v="1-1,99 euro"/>
    <n v="1"/>
  </r>
  <r>
    <n v="2143"/>
    <x v="38"/>
    <s v="ORAȘUL SULINA"/>
    <x v="0"/>
    <n v="1"/>
    <m/>
    <s v="X"/>
    <s v="X"/>
    <n v="2880"/>
    <n v="13055.58"/>
    <n v="0"/>
    <n v="15935.58"/>
    <n v="3292.4071816698006"/>
    <n v="3347"/>
    <m/>
    <n v="1670"/>
    <m/>
    <x v="2320"/>
    <n v="1670"/>
    <n v="4.7611532715864957"/>
    <n v="0.98368902948007186"/>
    <n v="9.5422634730538913"/>
    <n v="1.9715013063891023"/>
    <n v="4.8400999999999996"/>
    <s v="4-4,99 lei"/>
    <n v="4"/>
    <s v="0-0,99 euro"/>
    <n v="0"/>
  </r>
  <r>
    <m/>
    <x v="39"/>
    <s v="A JUDEȚ"/>
    <x v="0"/>
    <m/>
    <m/>
    <m/>
    <m/>
    <n v="0"/>
    <n v="18677.330000000002"/>
    <n v="0"/>
    <n v="18677.330000000002"/>
    <n v="3858.8727505630054"/>
    <m/>
    <m/>
    <m/>
    <m/>
    <x v="0"/>
    <n v="0"/>
    <m/>
    <m/>
    <m/>
    <m/>
    <n v="4.8400999999999996"/>
    <m/>
    <m/>
    <m/>
    <m/>
  </r>
  <r>
    <n v="2498"/>
    <x v="39"/>
    <s v="COMUNA AL. VLAHUȚĂ"/>
    <x v="0"/>
    <n v="1"/>
    <m/>
    <s v="X"/>
    <s v="X"/>
    <n v="7000"/>
    <n v="17048"/>
    <n v="0"/>
    <n v="24048"/>
    <n v="4968.4923865209403"/>
    <n v="1177"/>
    <m/>
    <n v="757"/>
    <m/>
    <x v="2321"/>
    <n v="757"/>
    <n v="20.431605777400168"/>
    <n v="4.2213189350220395"/>
    <n v="31.767503302509908"/>
    <n v="6.5633981327885609"/>
    <n v="4.8400999999999996"/>
    <s v="20-20,99 lei"/>
    <n v="20"/>
    <s v="4-4,99 euro"/>
    <n v="4"/>
  </r>
  <r>
    <n v="2499"/>
    <x v="39"/>
    <s v="COMUNA ALBEȘTI"/>
    <x v="0"/>
    <n v="1"/>
    <m/>
    <s v="X"/>
    <s v="X"/>
    <n v="8000"/>
    <n v="8425"/>
    <n v="0"/>
    <n v="16425"/>
    <n v="3393.5249271709263"/>
    <n v="2375"/>
    <m/>
    <n v="1050"/>
    <m/>
    <x v="2322"/>
    <n v="1050"/>
    <n v="6.9157894736842103"/>
    <n v="1.4288526009140743"/>
    <n v="15.642857142857142"/>
    <n v="3.2319285020675488"/>
    <n v="4.8400999999999996"/>
    <s v="6-6,99 lei"/>
    <n v="6"/>
    <s v="1-1,99 euro"/>
    <n v="1"/>
  </r>
  <r>
    <n v="2500"/>
    <x v="39"/>
    <s v="COMUNA ARSURA"/>
    <x v="0"/>
    <n v="1"/>
    <m/>
    <s v="X"/>
    <s v="X"/>
    <n v="0"/>
    <n v="5129.99"/>
    <n v="0"/>
    <n v="5129.99"/>
    <n v="1059.8933906324251"/>
    <n v="1235"/>
    <m/>
    <n v="864"/>
    <m/>
    <x v="468"/>
    <n v="864"/>
    <n v="4.1538380566801614"/>
    <n v="0.85821327176714579"/>
    <n v="5.9374884259259257"/>
    <n v="1.2267284613801215"/>
    <n v="4.8400999999999996"/>
    <s v="4-4,99 lei"/>
    <n v="4"/>
    <s v="0-0,99 euro"/>
    <n v="0"/>
  </r>
  <r>
    <n v="2501"/>
    <x v="39"/>
    <s v="COMUNA BANCA"/>
    <x v="0"/>
    <n v="1"/>
    <m/>
    <s v="X"/>
    <s v="X"/>
    <n v="3100"/>
    <n v="15888.21"/>
    <n v="0"/>
    <n v="18988.21"/>
    <n v="3923.1028284539575"/>
    <n v="4407"/>
    <m/>
    <n v="2605"/>
    <m/>
    <x v="2323"/>
    <n v="2605"/>
    <n v="4.3086476060812338"/>
    <n v="0.8901980550156473"/>
    <n v="7.2891401151631472"/>
    <n v="1.5059895694640912"/>
    <n v="4.8400999999999996"/>
    <s v="4-4,99 lei"/>
    <n v="4"/>
    <s v="0-0,99 euro"/>
    <n v="0"/>
  </r>
  <r>
    <n v="2502"/>
    <x v="39"/>
    <s v="COMUNA BĂCANI"/>
    <x v="0"/>
    <n v="1"/>
    <m/>
    <s v="X"/>
    <s v="X"/>
    <n v="0"/>
    <n v="11897"/>
    <n v="0"/>
    <n v="11897"/>
    <n v="2458.0070659697117"/>
    <n v="2317"/>
    <m/>
    <n v="1230"/>
    <m/>
    <x v="1167"/>
    <n v="1230"/>
    <n v="5.1346568839015969"/>
    <n v="1.0608576029217573"/>
    <n v="9.6723577235772353"/>
    <n v="1.9983797284306599"/>
    <n v="4.8400999999999996"/>
    <s v="5-5,99 lei"/>
    <n v="5"/>
    <s v="1-1,99 euro"/>
    <n v="1"/>
  </r>
  <r>
    <n v="2503"/>
    <x v="39"/>
    <s v="COMUNA BĂCEȘTI"/>
    <x v="0"/>
    <n v="1"/>
    <m/>
    <s v="X"/>
    <s v="X"/>
    <n v="0"/>
    <n v="36381"/>
    <n v="0"/>
    <n v="36381"/>
    <n v="7516.5802359455392"/>
    <n v="3060"/>
    <m/>
    <n v="1568"/>
    <m/>
    <x v="2324"/>
    <n v="1568"/>
    <n v="11.889215686274509"/>
    <n v="2.4563987699168428"/>
    <n v="23.202168367346939"/>
    <n v="4.793737395373431"/>
    <n v="4.8400999999999996"/>
    <s v="11-11,99 lei"/>
    <n v="11"/>
    <s v="2-2,99 euro"/>
    <n v="2"/>
  </r>
  <r>
    <n v="2504"/>
    <x v="39"/>
    <s v="COMUNA BĂLTENI"/>
    <x v="0"/>
    <n v="1"/>
    <m/>
    <s v="X"/>
    <s v="X"/>
    <n v="3000"/>
    <n v="3100"/>
    <n v="0"/>
    <n v="6100"/>
    <n v="1260.3045391624141"/>
    <n v="1262"/>
    <m/>
    <n v="670"/>
    <m/>
    <x v="1712"/>
    <n v="670"/>
    <n v="4.8335974643423141"/>
    <n v="0.99865652865484478"/>
    <n v="9.1044776119402986"/>
    <n v="1.8810515509886778"/>
    <n v="4.8400999999999996"/>
    <s v="4-4,99 lei"/>
    <n v="4"/>
    <s v="1-1,99 euro"/>
    <n v="1"/>
  </r>
  <r>
    <n v="2505"/>
    <x v="39"/>
    <s v="COMUNA BEREZENI"/>
    <x v="0"/>
    <n v="1"/>
    <m/>
    <s v="X"/>
    <s v="X"/>
    <n v="2400"/>
    <n v="5367"/>
    <n v="0"/>
    <n v="7767"/>
    <n v="1604.7189107663066"/>
    <n v="3917"/>
    <m/>
    <n v="1928"/>
    <m/>
    <x v="838"/>
    <n v="1928"/>
    <n v="1.9828950727597652"/>
    <n v="0.40968060014457663"/>
    <n v="4.0285269709543572"/>
    <n v="0.832323086497047"/>
    <n v="4.8400999999999996"/>
    <s v="1-1,99 lei"/>
    <n v="1"/>
    <s v="0-0,99 euro"/>
    <n v="0"/>
  </r>
  <r>
    <n v="2506"/>
    <x v="39"/>
    <s v="COMUNA BLĂGEȘTI"/>
    <x v="0"/>
    <n v="1"/>
    <m/>
    <s v="X"/>
    <s v="X"/>
    <n v="729"/>
    <n v="3000"/>
    <n v="0"/>
    <n v="3729"/>
    <n v="770.4386273010889"/>
    <n v="1070"/>
    <m/>
    <n v="567"/>
    <m/>
    <x v="2325"/>
    <n v="567"/>
    <n v="3.4850467289719624"/>
    <n v="0.72003610028139153"/>
    <n v="6.5767195767195767"/>
    <n v="1.3587982844816382"/>
    <n v="4.8400999999999996"/>
    <s v="3-3,99 lei"/>
    <n v="3"/>
    <s v="0-0,99 euro"/>
    <n v="0"/>
  </r>
  <r>
    <n v="2507"/>
    <x v="39"/>
    <s v="COMUNA BOGDANA"/>
    <x v="0"/>
    <n v="1"/>
    <m/>
    <s v="X"/>
    <s v="X"/>
    <n v="16000"/>
    <n v="9076"/>
    <n v="0"/>
    <n v="25076"/>
    <n v="5180.8846924650325"/>
    <n v="1196"/>
    <m/>
    <n v="637"/>
    <m/>
    <x v="142"/>
    <n v="637"/>
    <n v="20.96655518394649"/>
    <n v="4.3318433883486893"/>
    <n v="39.365777080062792"/>
    <n v="8.1332569740424372"/>
    <n v="4.8400999999999996"/>
    <s v="20-20,99 lei"/>
    <n v="20"/>
    <s v="4-4,99 euro"/>
    <n v="4"/>
  </r>
  <r>
    <n v="2508"/>
    <x v="39"/>
    <s v="COMUNA BOGDĂNEȘTI"/>
    <x v="0"/>
    <n v="1"/>
    <m/>
    <s v="X"/>
    <s v="X"/>
    <n v="9175"/>
    <n v="1865"/>
    <n v="0"/>
    <n v="11040"/>
    <n v="2280.9446085824675"/>
    <n v="2420"/>
    <m/>
    <n v="1352"/>
    <m/>
    <x v="2039"/>
    <n v="1352"/>
    <n v="4.5619834710743801"/>
    <n v="0.94253909445556505"/>
    <n v="8.165680473372781"/>
    <n v="1.6870892075314108"/>
    <n v="4.8400999999999996"/>
    <s v="4-4,99 lei"/>
    <n v="4"/>
    <s v="0-0,99 euro"/>
    <n v="0"/>
  </r>
  <r>
    <n v="2509"/>
    <x v="39"/>
    <s v="COMUNA BOGDĂNIȚA"/>
    <x v="0"/>
    <n v="1"/>
    <m/>
    <s v="X"/>
    <s v="X"/>
    <n v="3600"/>
    <n v="8000"/>
    <n v="0"/>
    <n v="11600"/>
    <n v="2396.6446974236073"/>
    <n v="1158"/>
    <m/>
    <n v="722"/>
    <m/>
    <x v="2326"/>
    <n v="722"/>
    <n v="10.01727115716753"/>
    <n v="2.0696413621965521"/>
    <n v="16.066481994459835"/>
    <n v="3.3194524895063813"/>
    <n v="4.8400999999999996"/>
    <s v="10-10,99 lei"/>
    <n v="10"/>
    <s v="2-2,99 euro"/>
    <n v="2"/>
  </r>
  <r>
    <n v="2510"/>
    <x v="39"/>
    <s v="COMUNA BOȚEȘTI"/>
    <x v="0"/>
    <n v="1"/>
    <m/>
    <s v="X"/>
    <s v="X"/>
    <n v="5700"/>
    <n v="4526"/>
    <n v="0"/>
    <n v="10226"/>
    <n v="2112.7662651598107"/>
    <n v="1562"/>
    <m/>
    <n v="876"/>
    <m/>
    <x v="1831"/>
    <n v="876"/>
    <n v="6.5467349551856593"/>
    <n v="1.3526032427399557"/>
    <n v="11.673515981735159"/>
    <n v="2.4118336360271813"/>
    <n v="4.8400999999999996"/>
    <s v="6-6,99 lei"/>
    <n v="6"/>
    <s v="1-1,99 euro"/>
    <n v="1"/>
  </r>
  <r>
    <n v="2511"/>
    <x v="39"/>
    <s v="COMUNA BUNEȘTI-AVEREȘTI"/>
    <x v="0"/>
    <n v="1"/>
    <m/>
    <s v="X"/>
    <s v="X"/>
    <n v="4200"/>
    <n v="6284"/>
    <n v="0"/>
    <n v="10484"/>
    <n v="2166.0709489473361"/>
    <n v="1992"/>
    <m/>
    <n v="1186"/>
    <m/>
    <x v="2327"/>
    <n v="1186"/>
    <n v="5.2630522088353411"/>
    <n v="1.0873850145317951"/>
    <n v="8.8397976391231037"/>
    <n v="1.8263667360432851"/>
    <n v="4.8400999999999996"/>
    <s v="5-5,99 lei"/>
    <n v="5"/>
    <s v="1-1,99 euro"/>
    <n v="1"/>
  </r>
  <r>
    <n v="2512"/>
    <x v="39"/>
    <s v="COMUNA CIOCANI"/>
    <x v="0"/>
    <n v="1"/>
    <m/>
    <s v="X"/>
    <s v="X"/>
    <n v="800"/>
    <n v="5000"/>
    <n v="0"/>
    <n v="5800"/>
    <n v="1198.3223487118037"/>
    <n v="1273"/>
    <m/>
    <n v="779"/>
    <m/>
    <x v="1670"/>
    <n v="779"/>
    <n v="4.5561665357423413"/>
    <n v="0.94133727314360072"/>
    <n v="7.4454428754813868"/>
    <n v="1.5382828609907622"/>
    <n v="4.8400999999999996"/>
    <s v="4-4,99 lei"/>
    <n v="4"/>
    <s v="0-0,99 euro"/>
    <n v="0"/>
  </r>
  <r>
    <n v="2513"/>
    <x v="39"/>
    <s v="COMUNA CODĂEȘTI"/>
    <x v="0"/>
    <n v="1"/>
    <m/>
    <s v="X"/>
    <s v="X"/>
    <n v="0"/>
    <n v="13052"/>
    <n v="0"/>
    <n v="13052"/>
    <n v="2696.6384992045623"/>
    <n v="3427"/>
    <m/>
    <n v="1628"/>
    <m/>
    <x v="2328"/>
    <n v="1628"/>
    <n v="3.808578932010505"/>
    <n v="0.78688021570019329"/>
    <n v="8.0171990171990171"/>
    <n v="1.6564118545482569"/>
    <n v="4.8400999999999996"/>
    <s v="3-3,99 lei"/>
    <n v="3"/>
    <s v="0-0,99 euro"/>
    <n v="0"/>
  </r>
  <r>
    <n v="2514"/>
    <x v="39"/>
    <s v="COMUNA COROIEȘTI"/>
    <x v="0"/>
    <n v="1"/>
    <m/>
    <s v="X"/>
    <s v="X"/>
    <n v="5400"/>
    <n v="7984"/>
    <n v="0"/>
    <n v="13384"/>
    <n v="2765.2321233032376"/>
    <n v="1570"/>
    <m/>
    <n v="775"/>
    <m/>
    <x v="2057"/>
    <n v="775"/>
    <n v="8.524840764331211"/>
    <n v="1.7612943460530175"/>
    <n v="17.269677419354839"/>
    <n v="3.5680414494235322"/>
    <n v="4.8400999999999996"/>
    <s v="8-8,99 lei"/>
    <n v="8"/>
    <s v="1-1,99 euro"/>
    <n v="1"/>
  </r>
  <r>
    <n v="2515"/>
    <x v="39"/>
    <s v="COMUNA COSTEȘTI"/>
    <x v="0"/>
    <n v="1"/>
    <m/>
    <s v="X"/>
    <s v="X"/>
    <n v="2340"/>
    <n v="14591"/>
    <n v="0"/>
    <n v="16931"/>
    <n v="3498.0682217309563"/>
    <n v="2210"/>
    <m/>
    <n v="1020"/>
    <m/>
    <x v="1171"/>
    <n v="1020"/>
    <n v="7.661085972850679"/>
    <n v="1.5828362994257721"/>
    <n v="16.599019607843136"/>
    <n v="3.4294786487558397"/>
    <n v="4.8400999999999996"/>
    <s v="7-7,99 lei"/>
    <n v="7"/>
    <s v="1-1,99 euro"/>
    <n v="1"/>
  </r>
  <r>
    <n v="2516"/>
    <x v="39"/>
    <s v="COMUNA COZMEȘTI"/>
    <x v="0"/>
    <n v="1"/>
    <m/>
    <s v="X"/>
    <s v="X"/>
    <n v="0"/>
    <n v="25102"/>
    <n v="0"/>
    <n v="25102"/>
    <n v="5186.2564823040848"/>
    <n v="1694"/>
    <m/>
    <n v="816"/>
    <m/>
    <x v="1694"/>
    <n v="816"/>
    <n v="14.818181818181818"/>
    <n v="3.0615445586210654"/>
    <n v="30.762254901960784"/>
    <n v="6.3557064734118685"/>
    <n v="4.8400999999999996"/>
    <s v="14-14,99 lei"/>
    <n v="14"/>
    <s v="3-3,99 euro"/>
    <n v="3"/>
  </r>
  <r>
    <n v="2517"/>
    <x v="39"/>
    <s v="COMUNA CREȚEȘTI"/>
    <x v="0"/>
    <n v="1"/>
    <m/>
    <s v="X"/>
    <s v="X"/>
    <n v="4900"/>
    <n v="7053"/>
    <n v="0"/>
    <n v="11953"/>
    <n v="2469.5770748538257"/>
    <n v="1359"/>
    <m/>
    <n v="841"/>
    <m/>
    <x v="2329"/>
    <n v="841"/>
    <n v="8.795437821927889"/>
    <n v="1.8172016739174581"/>
    <n v="14.212841854934602"/>
    <n v="2.9364769023232173"/>
    <n v="4.8400999999999996"/>
    <s v="8-8,99 lei"/>
    <n v="8"/>
    <s v="1-1,99 euro"/>
    <n v="1"/>
  </r>
  <r>
    <n v="2518"/>
    <x v="39"/>
    <s v="COMUNA DĂNEȘTI"/>
    <x v="0"/>
    <n v="1"/>
    <m/>
    <s v="X"/>
    <s v="X"/>
    <n v="3200"/>
    <n v="2068"/>
    <n v="0"/>
    <n v="5268"/>
    <n v="1088.4072643127208"/>
    <n v="1559"/>
    <m/>
    <n v="876"/>
    <m/>
    <x v="2034"/>
    <n v="876"/>
    <n v="3.3790891597177679"/>
    <n v="0.69814449282406721"/>
    <n v="6.0136986301369859"/>
    <n v="1.2424740460190877"/>
    <n v="4.8400999999999996"/>
    <s v="3-3,99 lei"/>
    <n v="3"/>
    <s v="0-0,99 euro"/>
    <n v="0"/>
  </r>
  <r>
    <n v="2519"/>
    <x v="39"/>
    <s v="COMUNA DELENI"/>
    <x v="0"/>
    <n v="1"/>
    <m/>
    <s v="X"/>
    <s v="X"/>
    <n v="1450"/>
    <n v="5573"/>
    <n v="0"/>
    <n v="7023"/>
    <n v="1451.0030784487924"/>
    <n v="1868"/>
    <m/>
    <n v="1045"/>
    <m/>
    <x v="877"/>
    <n v="1045"/>
    <n v="3.7596359743040684"/>
    <n v="0.77676824328093808"/>
    <n v="6.7205741626794255"/>
    <n v="1.3885196922954952"/>
    <n v="4.8400999999999996"/>
    <s v="3-3,99 lei"/>
    <n v="3"/>
    <s v="0-0,99 euro"/>
    <n v="0"/>
  </r>
  <r>
    <n v="2520"/>
    <x v="39"/>
    <s v="COMUNA DELEȘTI"/>
    <x v="0"/>
    <n v="1"/>
    <m/>
    <s v="X"/>
    <s v="X"/>
    <n v="0"/>
    <n v="7009.94"/>
    <n v="0"/>
    <n v="7009.94"/>
    <n v="1448.3047870911757"/>
    <n v="1768"/>
    <m/>
    <n v="950"/>
    <m/>
    <x v="982"/>
    <n v="950"/>
    <n v="3.9648981900452487"/>
    <n v="0.81917691577555185"/>
    <n v="7.3788842105263157"/>
    <n v="1.5245313548328165"/>
    <n v="4.8400999999999996"/>
    <s v="3-3,99 lei"/>
    <n v="3"/>
    <s v="0-0,99 euro"/>
    <n v="0"/>
  </r>
  <r>
    <n v="2521"/>
    <x v="39"/>
    <s v="COMUNA DIMITRIE-CANTEMIR"/>
    <x v="0"/>
    <n v="1"/>
    <m/>
    <s v="X"/>
    <s v="X"/>
    <n v="0"/>
    <n v="23964.17"/>
    <n v="0"/>
    <n v="23964.17"/>
    <n v="4951.1724964360237"/>
    <n v="1912"/>
    <m/>
    <n v="1107"/>
    <m/>
    <x v="366"/>
    <n v="1107"/>
    <n v="12.53356171548117"/>
    <n v="2.5895253642447824"/>
    <n v="21.647850045167118"/>
    <n v="4.4726038811526863"/>
    <n v="4.8400999999999996"/>
    <s v="12-12,99 lei"/>
    <n v="12"/>
    <s v="2-2,99 euro"/>
    <n v="2"/>
  </r>
  <r>
    <n v="2522"/>
    <x v="39"/>
    <s v="COMUNA DODEȘTI"/>
    <x v="0"/>
    <n v="1"/>
    <m/>
    <s v="X"/>
    <s v="X"/>
    <n v="2000"/>
    <n v="30000"/>
    <n v="0"/>
    <n v="32000"/>
    <n v="6611.4336480651227"/>
    <n v="1338"/>
    <m/>
    <n v="889"/>
    <m/>
    <x v="1429"/>
    <n v="889"/>
    <n v="23.916292974588938"/>
    <n v="4.9412807534119008"/>
    <n v="35.995500562429697"/>
    <n v="7.4369332374185859"/>
    <n v="4.8400999999999996"/>
    <s v="23-23,99 lei"/>
    <n v="23"/>
    <s v="4-4,99 euro"/>
    <n v="4"/>
  </r>
  <r>
    <n v="2523"/>
    <x v="39"/>
    <s v="COMUNA DRAGOMIREȘTI"/>
    <x v="0"/>
    <n v="1"/>
    <m/>
    <s v="X"/>
    <s v="X"/>
    <n v="1000"/>
    <n v="8950"/>
    <n v="0"/>
    <n v="9950"/>
    <n v="2055.742649945249"/>
    <n v="3617"/>
    <m/>
    <n v="1803"/>
    <m/>
    <x v="2330"/>
    <n v="1803"/>
    <n v="2.7508985346972628"/>
    <n v="0.56835572295970394"/>
    <n v="5.5185801442041047"/>
    <n v="1.1401789517167216"/>
    <n v="4.8400999999999996"/>
    <s v="2-2,99 lei"/>
    <n v="2"/>
    <s v="0-0,99 euro"/>
    <n v="0"/>
  </r>
  <r>
    <n v="2524"/>
    <x v="39"/>
    <s v="COMUNA DRÂNCENI"/>
    <x v="0"/>
    <n v="1"/>
    <m/>
    <s v="X"/>
    <s v="X"/>
    <n v="2500"/>
    <n v="9235"/>
    <n v="0"/>
    <n v="11735"/>
    <n v="2424.5366831263818"/>
    <n v="3794"/>
    <m/>
    <n v="1915"/>
    <m/>
    <x v="2331"/>
    <n v="1915"/>
    <n v="3.0930416447021614"/>
    <n v="0.63904498764532991"/>
    <n v="6.1279373368146217"/>
    <n v="1.2660765969328365"/>
    <n v="4.8400999999999996"/>
    <s v="3-3,99 lei"/>
    <n v="3"/>
    <s v="0-0,99 euro"/>
    <n v="0"/>
  </r>
  <r>
    <n v="2525"/>
    <x v="39"/>
    <s v="COMUNA DUDA-EPURENI"/>
    <x v="0"/>
    <n v="1"/>
    <m/>
    <s v="X"/>
    <s v="X"/>
    <n v="3520"/>
    <n v="13408"/>
    <n v="0"/>
    <n v="16928"/>
    <n v="3497.44839982645"/>
    <n v="3527"/>
    <m/>
    <n v="1800"/>
    <m/>
    <x v="2332"/>
    <n v="1800"/>
    <n v="4.7995463566770624"/>
    <n v="0.99162132118697188"/>
    <n v="9.4044444444444437"/>
    <n v="1.9430268887924722"/>
    <n v="4.8400999999999996"/>
    <s v="4-4,99 lei"/>
    <n v="4"/>
    <s v="0-0,99 euro"/>
    <n v="0"/>
  </r>
  <r>
    <n v="2526"/>
    <x v="39"/>
    <s v="COMUNA DUMEȘTI"/>
    <x v="0"/>
    <n v="1"/>
    <m/>
    <s v="X"/>
    <s v="X"/>
    <n v="0"/>
    <n v="21720"/>
    <n v="0"/>
    <n v="21720"/>
    <n v="4487.5105886242027"/>
    <n v="2781"/>
    <m/>
    <n v="1431"/>
    <m/>
    <x v="2333"/>
    <n v="1431"/>
    <n v="7.8101402373247035"/>
    <n v="1.613631998786121"/>
    <n v="15.178197064989519"/>
    <n v="3.1359263372635939"/>
    <n v="4.8400999999999996"/>
    <s v="7-7,99 lei"/>
    <n v="7"/>
    <s v="1-1,99 euro"/>
    <n v="1"/>
  </r>
  <r>
    <n v="2527"/>
    <x v="39"/>
    <s v="COMUNA EPURENI"/>
    <x v="0"/>
    <n v="1"/>
    <m/>
    <s v="X"/>
    <s v="X"/>
    <n v="0"/>
    <n v="4969"/>
    <n v="0"/>
    <n v="4969"/>
    <n v="1026.6316811636125"/>
    <n v="2419"/>
    <m/>
    <n v="1344"/>
    <m/>
    <x v="557"/>
    <n v="1344"/>
    <n v="2.0541546093427034"/>
    <n v="0.42440334070426311"/>
    <n v="3.6971726190476191"/>
    <n v="0.76386285800864029"/>
    <n v="4.8400999999999996"/>
    <s v="2-2,99 lei"/>
    <n v="2"/>
    <s v="0-0,99 euro"/>
    <n v="0"/>
  </r>
  <r>
    <n v="2528"/>
    <x v="39"/>
    <s v="COMUNA FĂLCIU"/>
    <x v="0"/>
    <n v="1"/>
    <m/>
    <s v="X"/>
    <s v="X"/>
    <n v="6000"/>
    <n v="24408"/>
    <n v="0"/>
    <n v="30408"/>
    <n v="6282.5148240738836"/>
    <n v="4360"/>
    <m/>
    <n v="2306"/>
    <m/>
    <x v="2334"/>
    <n v="2306"/>
    <n v="6.9743119266055045"/>
    <n v="1.4409437669894229"/>
    <n v="13.186470078057242"/>
    <n v="2.724420999164737"/>
    <n v="4.8400999999999996"/>
    <s v="6-6,99 lei"/>
    <n v="6"/>
    <s v="1-1,99 euro"/>
    <n v="1"/>
  </r>
  <r>
    <n v="2529"/>
    <x v="39"/>
    <s v="COMUNA FEREȘTI"/>
    <x v="0"/>
    <n v="1"/>
    <m/>
    <s v="X"/>
    <s v="X"/>
    <n v="2935"/>
    <n v="9941"/>
    <n v="0"/>
    <n v="12876"/>
    <n v="2660.2756141402037"/>
    <n v="1671"/>
    <m/>
    <n v="937"/>
    <m/>
    <x v="261"/>
    <n v="937"/>
    <n v="7.7055655296229801"/>
    <n v="1.5920261006225038"/>
    <n v="13.741728922091783"/>
    <n v="2.8391415305658523"/>
    <n v="4.8400999999999996"/>
    <s v="7-7,99 lei"/>
    <n v="7"/>
    <s v="1-1,99 euro"/>
    <n v="1"/>
  </r>
  <r>
    <n v="2530"/>
    <x v="39"/>
    <s v="COMUNA FRUNTIȘENI"/>
    <x v="0"/>
    <n v="1"/>
    <m/>
    <s v="X"/>
    <s v="X"/>
    <n v="3000"/>
    <n v="90"/>
    <n v="0"/>
    <n v="3090"/>
    <n v="638.41656164128847"/>
    <n v="1408"/>
    <m/>
    <n v="978"/>
    <m/>
    <x v="2335"/>
    <n v="978"/>
    <n v="2.1946022727272729"/>
    <n v="0.45342085343841509"/>
    <n v="3.1595092024539877"/>
    <n v="0.65277767038986556"/>
    <n v="4.8400999999999996"/>
    <s v="2-2,99 lei"/>
    <n v="2"/>
    <s v="0-0,99 euro"/>
    <n v="0"/>
  </r>
  <r>
    <n v="2531"/>
    <x v="39"/>
    <s v="COMUNA GĂGEȘTI"/>
    <x v="0"/>
    <n v="1"/>
    <m/>
    <s v="X"/>
    <s v="X"/>
    <n v="6040"/>
    <n v="3199"/>
    <n v="0"/>
    <n v="9239"/>
    <n v="1908.8448585773024"/>
    <n v="1514"/>
    <m/>
    <n v="945"/>
    <m/>
    <x v="2336"/>
    <n v="945"/>
    <n v="6.1023778071334212"/>
    <n v="1.2607958114777427"/>
    <n v="9.7767195767195769"/>
    <n v="2.0199416492881506"/>
    <n v="4.8400999999999996"/>
    <s v="6-6,99 lei"/>
    <n v="6"/>
    <s v="1-1,99 euro"/>
    <n v="1"/>
  </r>
  <r>
    <n v="2532"/>
    <x v="39"/>
    <s v="COMUNA GÂRCENI"/>
    <x v="0"/>
    <n v="1"/>
    <m/>
    <s v="X"/>
    <s v="X"/>
    <n v="0"/>
    <n v="6869.18"/>
    <n v="0"/>
    <n v="6869.18"/>
    <n v="1419.2227433317496"/>
    <n v="1747"/>
    <m/>
    <n v="924"/>
    <m/>
    <x v="2337"/>
    <n v="924"/>
    <n v="3.9319862621637092"/>
    <n v="0.8123770711687176"/>
    <n v="7.4341774891774897"/>
    <n v="1.535955349926136"/>
    <n v="4.8400999999999996"/>
    <s v="3-3,99 lei"/>
    <n v="3"/>
    <s v="0-0,99 euro"/>
    <n v="0"/>
  </r>
  <r>
    <n v="2533"/>
    <x v="39"/>
    <s v="COMUNA GHERGHEȘTI"/>
    <x v="0"/>
    <n v="1"/>
    <m/>
    <s v="X"/>
    <s v="X"/>
    <n v="8800"/>
    <n v="35764"/>
    <n v="0"/>
    <n v="44564"/>
    <n v="9207.2477841366926"/>
    <n v="1998"/>
    <m/>
    <n v="1036"/>
    <m/>
    <x v="459"/>
    <n v="1036"/>
    <n v="22.304304304304303"/>
    <n v="4.608232124192539"/>
    <n v="43.015444015444018"/>
    <n v="8.8873048109427533"/>
    <n v="4.8400999999999996"/>
    <s v="22-22,99 lei"/>
    <n v="22"/>
    <s v="4-4,99 euro"/>
    <n v="4"/>
  </r>
  <r>
    <n v="2534"/>
    <x v="39"/>
    <s v="COMUNA GRIVIȚA"/>
    <x v="0"/>
    <n v="1"/>
    <m/>
    <s v="X"/>
    <s v="X"/>
    <n v="5800"/>
    <n v="3319"/>
    <n v="0"/>
    <n v="9119"/>
    <n v="1884.0519823970581"/>
    <n v="2878"/>
    <m/>
    <n v="1399"/>
    <m/>
    <x v="2338"/>
    <n v="1399"/>
    <n v="3.1685198054204307"/>
    <n v="0.65463932675366854"/>
    <n v="6.5182273052180131"/>
    <n v="1.3467133541079757"/>
    <n v="4.8400999999999996"/>
    <s v="3-3,99 lei"/>
    <n v="3"/>
    <s v="0-0,99 euro"/>
    <n v="0"/>
  </r>
  <r>
    <n v="2535"/>
    <x v="39"/>
    <s v="COMUNA HOCENI"/>
    <x v="0"/>
    <n v="1"/>
    <m/>
    <s v="X"/>
    <s v="X"/>
    <n v="0"/>
    <n v="6648.93"/>
    <n v="0"/>
    <n v="6648.93"/>
    <n v="1373.7174851759262"/>
    <n v="2055"/>
    <m/>
    <n v="1339"/>
    <m/>
    <x v="481"/>
    <n v="1339"/>
    <n v="3.2354890510948908"/>
    <n v="0.66847566188609542"/>
    <n v="4.9655937266616883"/>
    <n v="1.0259279202210054"/>
    <n v="4.8400999999999996"/>
    <s v="3-3,99 lei"/>
    <n v="3"/>
    <s v="0-0,99 euro"/>
    <n v="0"/>
  </r>
  <r>
    <n v="2536"/>
    <x v="39"/>
    <s v="COMUNA IANA"/>
    <x v="0"/>
    <n v="1"/>
    <m/>
    <s v="X"/>
    <s v="X"/>
    <n v="1770"/>
    <n v="2000"/>
    <n v="0"/>
    <n v="3770"/>
    <n v="778.90952666267231"/>
    <n v="3212"/>
    <m/>
    <n v="1926"/>
    <m/>
    <x v="2339"/>
    <n v="1926"/>
    <n v="1.1737235367372354"/>
    <n v="0.24249985263470494"/>
    <n v="1.9574247144340602"/>
    <n v="0.40441823814261285"/>
    <n v="4.8400999999999996"/>
    <s v="1-1,99 lei"/>
    <n v="1"/>
    <s v="0-0,99 euro"/>
    <n v="0"/>
  </r>
  <r>
    <n v="2537"/>
    <x v="39"/>
    <s v="COMUNA IBĂNEȘTI"/>
    <x v="0"/>
    <n v="1"/>
    <m/>
    <s v="X"/>
    <s v="X"/>
    <n v="16100"/>
    <n v="58163"/>
    <n v="0"/>
    <n v="74263"/>
    <n v="15343.278031445632"/>
    <n v="1148"/>
    <m/>
    <n v="756"/>
    <m/>
    <x v="1878"/>
    <n v="756"/>
    <n v="64.689024390243901"/>
    <n v="13.365224766067623"/>
    <n v="98.231481481481481"/>
    <n v="20.295341311436022"/>
    <n v="4.8400999999999996"/>
    <s v="64-64,99 lei"/>
    <n v="64"/>
    <s v="13-13,99 euro"/>
    <n v="13"/>
  </r>
  <r>
    <n v="2538"/>
    <x v="39"/>
    <s v="COMUNA IVĂNEȘTI"/>
    <x v="0"/>
    <n v="1"/>
    <m/>
    <s v="X"/>
    <s v="X"/>
    <n v="60530"/>
    <n v="17321"/>
    <n v="0"/>
    <n v="77851"/>
    <n v="16084.585029234935"/>
    <n v="3387"/>
    <m/>
    <n v="1532"/>
    <m/>
    <x v="1690"/>
    <n v="1532"/>
    <n v="22.985237673457338"/>
    <n v="4.7489179300959359"/>
    <n v="50.816579634464752"/>
    <n v="10.499076389840036"/>
    <n v="4.8400999999999996"/>
    <s v="22-22,99 lei"/>
    <n v="22"/>
    <s v="4-4,99 euro"/>
    <n v="4"/>
  </r>
  <r>
    <n v="2539"/>
    <x v="39"/>
    <s v="COMUNA IVEȘTI"/>
    <x v="0"/>
    <n v="1"/>
    <m/>
    <s v="X"/>
    <s v="X"/>
    <n v="2610"/>
    <n v="7795"/>
    <n v="0"/>
    <n v="10405"/>
    <n v="2149.7489721286752"/>
    <n v="2191"/>
    <m/>
    <n v="1174"/>
    <m/>
    <x v="2340"/>
    <n v="1174"/>
    <n v="4.7489730716567777"/>
    <n v="0.9811725112408376"/>
    <n v="8.8628620102214644"/>
    <n v="1.8311320035167591"/>
    <n v="4.8400999999999996"/>
    <s v="4-4,99 lei"/>
    <n v="4"/>
    <s v="0-0,99 euro"/>
    <n v="0"/>
  </r>
  <r>
    <n v="2540"/>
    <x v="39"/>
    <s v="COMUNA LAZA"/>
    <x v="0"/>
    <n v="1"/>
    <m/>
    <s v="X"/>
    <s v="X"/>
    <n v="1300"/>
    <n v="3478"/>
    <n v="0"/>
    <n v="4778"/>
    <n v="987.16968657672373"/>
    <n v="2604"/>
    <m/>
    <n v="1267"/>
    <m/>
    <x v="2341"/>
    <n v="1267"/>
    <n v="1.8348694316436251"/>
    <n v="0.37909742188046225"/>
    <n v="3.771112865035517"/>
    <n v="0.7791394527045965"/>
    <n v="4.8400999999999996"/>
    <s v="1-1,99 lei"/>
    <n v="1"/>
    <s v="0-0,99 euro"/>
    <n v="0"/>
  </r>
  <r>
    <n v="2541"/>
    <x v="39"/>
    <s v="COMUNA LIPOVĂȚ"/>
    <x v="0"/>
    <n v="1"/>
    <m/>
    <s v="X"/>
    <s v="X"/>
    <n v="8960"/>
    <n v="17923.62"/>
    <n v="0"/>
    <n v="26883.62"/>
    <n v="5554.3521828061403"/>
    <n v="3241"/>
    <m/>
    <n v="1615"/>
    <m/>
    <x v="2342"/>
    <n v="1615"/>
    <n v="8.2948534402962046"/>
    <n v="1.7137772856544708"/>
    <n v="16.646204334365326"/>
    <n v="3.4392273577746999"/>
    <n v="4.8400999999999996"/>
    <s v="8-8,99 lei"/>
    <n v="8"/>
    <s v="1-1,99 euro"/>
    <n v="1"/>
  </r>
  <r>
    <n v="2542"/>
    <x v="39"/>
    <s v="COMUNA LUNCA BANULUI"/>
    <x v="0"/>
    <n v="1"/>
    <m/>
    <s v="X"/>
    <s v="X"/>
    <n v="2500"/>
    <n v="4817.53"/>
    <n v="0"/>
    <n v="7317.53"/>
    <n v="1511.8551269601869"/>
    <n v="2895"/>
    <m/>
    <n v="1593"/>
    <m/>
    <x v="2343"/>
    <n v="1593"/>
    <n v="2.5276442141623487"/>
    <n v="0.52222975024531504"/>
    <n v="4.5935530445699939"/>
    <n v="0.94906159884506403"/>
    <n v="4.8400999999999996"/>
    <s v="2-2,99 lei"/>
    <n v="2"/>
    <s v="0-0,99 euro"/>
    <n v="0"/>
  </r>
  <r>
    <n v="2543"/>
    <x v="39"/>
    <s v="COMUNA MĂLUȘTENI"/>
    <x v="0"/>
    <n v="1"/>
    <m/>
    <s v="X"/>
    <s v="X"/>
    <n v="4100"/>
    <n v="2150"/>
    <n v="0"/>
    <n v="6250"/>
    <n v="1291.2956343877195"/>
    <n v="1726"/>
    <m/>
    <n v="1298"/>
    <m/>
    <x v="2344"/>
    <n v="1298"/>
    <n v="3.6210892236384704"/>
    <n v="0.74814347299404371"/>
    <n v="4.815100154083205"/>
    <n v="0.99483484929716448"/>
    <n v="4.8400999999999996"/>
    <s v="3-3,99 lei"/>
    <n v="3"/>
    <s v="0-0,99 euro"/>
    <n v="0"/>
  </r>
  <r>
    <n v="2544"/>
    <x v="39"/>
    <s v="COMUNA MICLEȘTI"/>
    <x v="0"/>
    <n v="1"/>
    <m/>
    <s v="X"/>
    <s v="X"/>
    <n v="8570"/>
    <n v="5361"/>
    <n v="0"/>
    <n v="13931"/>
    <n v="2878.2463172248508"/>
    <n v="2029"/>
    <m/>
    <n v="1008"/>
    <m/>
    <x v="1432"/>
    <n v="1008"/>
    <n v="6.8659438146870375"/>
    <n v="1.4185541238170778"/>
    <n v="13.820436507936508"/>
    <n v="2.8554030924849712"/>
    <n v="4.8400999999999996"/>
    <s v="6-6,99 lei"/>
    <n v="6"/>
    <s v="1-1,99 euro"/>
    <n v="1"/>
  </r>
  <r>
    <n v="2545"/>
    <x v="39"/>
    <s v="COMUNA MUNTENII DE JOS"/>
    <x v="0"/>
    <n v="1"/>
    <m/>
    <s v="X"/>
    <s v="X"/>
    <n v="2100"/>
    <n v="1969"/>
    <n v="0"/>
    <n v="4069"/>
    <n v="840.68510981178076"/>
    <n v="3585"/>
    <m/>
    <n v="1853"/>
    <m/>
    <x v="2345"/>
    <n v="1853"/>
    <n v="1.1350069735006973"/>
    <n v="0.23450072798097094"/>
    <n v="2.1958985429033997"/>
    <n v="0.45368867232152227"/>
    <n v="4.8400999999999996"/>
    <s v="1-1,99 lei"/>
    <n v="1"/>
    <s v="0-0,99 euro"/>
    <n v="0"/>
  </r>
  <r>
    <n v="2546"/>
    <x v="39"/>
    <s v="COMUNA MUNTENII DE SUS"/>
    <x v="0"/>
    <n v="1"/>
    <m/>
    <s v="X"/>
    <s v="X"/>
    <n v="4291"/>
    <n v="11079.6"/>
    <n v="0"/>
    <n v="15370.6"/>
    <n v="3175.6781884671809"/>
    <n v="3414"/>
    <m/>
    <n v="1339"/>
    <m/>
    <x v="2346"/>
    <n v="1339"/>
    <n v="4.5022261277094318"/>
    <n v="0.93019279099800256"/>
    <n v="11.479163554891711"/>
    <n v="2.3716790055766848"/>
    <n v="4.8400999999999996"/>
    <s v="4-4,99 lei"/>
    <n v="4"/>
    <s v="0-0,99 euro"/>
    <n v="0"/>
  </r>
  <r>
    <n v="2547"/>
    <x v="39"/>
    <s v="COMUNA OLTENEȘTI"/>
    <x v="0"/>
    <n v="1"/>
    <m/>
    <s v="X"/>
    <s v="X"/>
    <n v="7200"/>
    <n v="9795"/>
    <n v="0"/>
    <n v="16995"/>
    <n v="3511.2910890270864"/>
    <n v="2079"/>
    <m/>
    <n v="1158"/>
    <m/>
    <x v="2121"/>
    <n v="1158"/>
    <n v="8.174603174603174"/>
    <n v="1.6889327027547314"/>
    <n v="14.676165803108809"/>
    <n v="3.0322030129767588"/>
    <n v="4.8400999999999996"/>
    <s v="8-8,99 lei"/>
    <n v="8"/>
    <s v="1-1,99 euro"/>
    <n v="1"/>
  </r>
  <r>
    <n v="2548"/>
    <x v="39"/>
    <s v="COMUNA OȘEȘTI"/>
    <x v="0"/>
    <n v="1"/>
    <m/>
    <s v="X"/>
    <s v="X"/>
    <n v="5943"/>
    <n v="2026"/>
    <n v="0"/>
    <n v="7969"/>
    <n v="1646.4535856697178"/>
    <n v="2359"/>
    <m/>
    <n v="1206"/>
    <m/>
    <x v="2347"/>
    <n v="1206"/>
    <n v="3.378126324713862"/>
    <n v="0.69794556408211861"/>
    <n v="6.6077943615257047"/>
    <n v="1.3652185619151889"/>
    <n v="4.8400999999999996"/>
    <s v="3-3,99 lei"/>
    <n v="3"/>
    <s v="0-0,99 euro"/>
    <n v="0"/>
  </r>
  <r>
    <n v="2549"/>
    <x v="39"/>
    <s v="COMUNA PĂDURENI"/>
    <x v="0"/>
    <n v="1"/>
    <m/>
    <s v="X"/>
    <s v="X"/>
    <n v="2776"/>
    <n v="9635"/>
    <n v="0"/>
    <n v="12411"/>
    <n v="2564.2032189417578"/>
    <n v="3142"/>
    <m/>
    <n v="1405"/>
    <m/>
    <x v="2348"/>
    <n v="1405"/>
    <n v="3.9500318268618715"/>
    <n v="0.81610541659508518"/>
    <n v="8.8334519572953738"/>
    <n v="1.8250556718446675"/>
    <n v="4.8400999999999996"/>
    <s v="3-3,99 lei"/>
    <n v="3"/>
    <s v="0-0,99 euro"/>
    <n v="0"/>
  </r>
  <r>
    <n v="2550"/>
    <x v="39"/>
    <s v="COMUNA PERIENI"/>
    <x v="0"/>
    <n v="1"/>
    <m/>
    <s v="X"/>
    <s v="X"/>
    <n v="7560"/>
    <n v="2931"/>
    <n v="0"/>
    <n v="10491"/>
    <n v="2167.51720005785"/>
    <n v="3007"/>
    <m/>
    <n v="1661"/>
    <m/>
    <x v="704"/>
    <n v="1661"/>
    <n v="3.4888593282341205"/>
    <n v="0.7208238111266545"/>
    <n v="6.3160746538229979"/>
    <n v="1.3049471403117701"/>
    <n v="4.8400999999999996"/>
    <s v="3-3,99 lei"/>
    <n v="3"/>
    <s v="0-0,99 euro"/>
    <n v="0"/>
  </r>
  <r>
    <n v="2551"/>
    <x v="39"/>
    <s v="COMUNA POCHIDIA"/>
    <x v="0"/>
    <n v="1"/>
    <m/>
    <s v="X"/>
    <s v="X"/>
    <n v="4676"/>
    <n v="516"/>
    <n v="0"/>
    <n v="5192"/>
    <n v="1072.7051093985663"/>
    <n v="1380"/>
    <m/>
    <n v="902"/>
    <m/>
    <x v="135"/>
    <n v="902"/>
    <n v="3.7623188405797103"/>
    <n v="0.77732254304243931"/>
    <n v="5.7560975609756095"/>
    <n v="1.1892517842556167"/>
    <n v="4.8400999999999996"/>
    <s v="3-3,99 lei"/>
    <n v="3"/>
    <s v="0-0,99 euro"/>
    <n v="0"/>
  </r>
  <r>
    <n v="2552"/>
    <x v="39"/>
    <s v="COMUNA POGANA"/>
    <x v="0"/>
    <n v="1"/>
    <m/>
    <s v="X"/>
    <s v="X"/>
    <n v="2400"/>
    <n v="4221"/>
    <n v="0"/>
    <n v="6621"/>
    <n v="1367.9469432449744"/>
    <n v="2484"/>
    <m/>
    <n v="1452"/>
    <m/>
    <x v="2217"/>
    <n v="1452"/>
    <n v="2.6654589371980677"/>
    <n v="0.55070327827897514"/>
    <n v="4.5599173553719012"/>
    <n v="0.94211221986568483"/>
    <n v="4.8400999999999996"/>
    <s v="2-2,99 lei"/>
    <n v="2"/>
    <s v="0-0,99 euro"/>
    <n v="0"/>
  </r>
  <r>
    <n v="2553"/>
    <x v="39"/>
    <s v="COMUNA POGONEȘTI"/>
    <x v="0"/>
    <n v="1"/>
    <m/>
    <s v="X"/>
    <s v="X"/>
    <n v="5170"/>
    <n v="10870"/>
    <n v="0"/>
    <n v="16040"/>
    <n v="3313.9811160926429"/>
    <n v="1380"/>
    <m/>
    <n v="875"/>
    <m/>
    <x v="135"/>
    <n v="875"/>
    <n v="11.623188405797102"/>
    <n v="2.4014355913714804"/>
    <n v="18.331428571428571"/>
    <n v="3.7874069898201634"/>
    <n v="4.8400999999999996"/>
    <s v="11-11,99 lei"/>
    <n v="11"/>
    <s v="2-2,99 euro"/>
    <n v="2"/>
  </r>
  <r>
    <n v="2554"/>
    <x v="39"/>
    <s v="COMUNA POIENEȘTI"/>
    <x v="0"/>
    <n v="1"/>
    <m/>
    <s v="X"/>
    <s v="X"/>
    <n v="31386"/>
    <n v="5321"/>
    <n v="0"/>
    <n v="36707"/>
    <n v="7583.9342162352023"/>
    <n v="2272"/>
    <m/>
    <n v="1453"/>
    <m/>
    <x v="1606"/>
    <n v="1453"/>
    <n v="16.15625"/>
    <n v="3.3379992148922546"/>
    <n v="25.262904335856849"/>
    <n v="5.2195004929354454"/>
    <n v="4.8400999999999996"/>
    <s v="16-16,99 lei"/>
    <n v="16"/>
    <s v="3-3,99 euro"/>
    <n v="3"/>
  </r>
  <r>
    <n v="2555"/>
    <x v="39"/>
    <s v="COMUNA PUIEȘTI"/>
    <x v="0"/>
    <n v="1"/>
    <m/>
    <s v="X"/>
    <s v="X"/>
    <n v="7200"/>
    <n v="5400"/>
    <n v="0"/>
    <n v="12600"/>
    <n v="2603.2519989256421"/>
    <n v="3610"/>
    <m/>
    <n v="1980"/>
    <m/>
    <x v="2349"/>
    <n v="1980"/>
    <n v="3.4903047091412742"/>
    <n v="0.72112243737552406"/>
    <n v="6.3636363636363633"/>
    <n v="1.3147737368311323"/>
    <n v="4.8400999999999996"/>
    <s v="3-3,99 lei"/>
    <n v="3"/>
    <s v="0-0,99 euro"/>
    <n v="0"/>
  </r>
  <r>
    <n v="2556"/>
    <x v="39"/>
    <s v="COMUNA PUNGEȘTI"/>
    <x v="0"/>
    <n v="1"/>
    <m/>
    <s v="X"/>
    <s v="X"/>
    <n v="0"/>
    <n v="4877.68"/>
    <n v="0"/>
    <n v="4877.68"/>
    <n v="1007.7643023904466"/>
    <n v="2530"/>
    <m/>
    <n v="1412"/>
    <m/>
    <x v="397"/>
    <n v="1412"/>
    <n v="1.9279367588932808"/>
    <n v="0.39832581122152039"/>
    <n v="3.4544475920679889"/>
    <n v="0.71371409517737006"/>
    <n v="4.8400999999999996"/>
    <s v="1-1,99 lei"/>
    <n v="1"/>
    <s v="0-0,99 euro"/>
    <n v="0"/>
  </r>
  <r>
    <n v="2557"/>
    <x v="39"/>
    <s v="COMUNA PUȘCAȘI"/>
    <x v="0"/>
    <n v="1"/>
    <m/>
    <s v="X"/>
    <s v="X"/>
    <n v="0"/>
    <n v="11763.92"/>
    <n v="0"/>
    <n v="11763.92"/>
    <n v="2430.5117662858206"/>
    <n v="2953"/>
    <m/>
    <n v="1389"/>
    <m/>
    <x v="2350"/>
    <n v="1389"/>
    <n v="3.9837182526244499"/>
    <n v="0.8230652781191401"/>
    <n v="8.4693448524118065"/>
    <n v="1.749828485446955"/>
    <n v="4.8400999999999996"/>
    <s v="3-3,99 lei"/>
    <n v="3"/>
    <s v="0-0,99 euro"/>
    <n v="0"/>
  </r>
  <r>
    <n v="2558"/>
    <x v="39"/>
    <s v="COMUNA RAFAILA"/>
    <x v="0"/>
    <n v="1"/>
    <m/>
    <s v="X"/>
    <s v="X"/>
    <n v="200"/>
    <n v="3629.5"/>
    <n v="0"/>
    <n v="3829.5"/>
    <n v="791.20266110204341"/>
    <n v="1467"/>
    <m/>
    <n v="784"/>
    <m/>
    <x v="2351"/>
    <n v="784"/>
    <n v="2.6104294478527605"/>
    <n v="0.53933378398230636"/>
    <n v="4.8845663265306118"/>
    <n v="1.0091870677321981"/>
    <n v="4.8400999999999996"/>
    <s v="2-2,99 lei"/>
    <n v="2"/>
    <s v="0-0,99 euro"/>
    <n v="0"/>
  </r>
  <r>
    <n v="2559"/>
    <x v="39"/>
    <s v="COMUNA REBRICEA"/>
    <x v="0"/>
    <n v="1"/>
    <m/>
    <s v="X"/>
    <s v="X"/>
    <n v="0"/>
    <n v="24701"/>
    <n v="0"/>
    <n v="24701"/>
    <n v="5103.4069544017693"/>
    <n v="2749"/>
    <m/>
    <n v="1415"/>
    <m/>
    <x v="2352"/>
    <n v="1415"/>
    <n v="8.9854492542742808"/>
    <n v="1.856459423209083"/>
    <n v="17.456537102473497"/>
    <n v="3.6066480243122045"/>
    <n v="4.8400999999999996"/>
    <s v="8-8,99 lei"/>
    <n v="8"/>
    <s v="1-1,99 euro"/>
    <n v="1"/>
  </r>
  <r>
    <n v="2560"/>
    <x v="39"/>
    <s v="COMUNA ROȘIEȘTI"/>
    <x v="0"/>
    <n v="1"/>
    <m/>
    <s v="X"/>
    <s v="X"/>
    <n v="0"/>
    <n v="15000"/>
    <n v="0"/>
    <n v="15000"/>
    <n v="3099.1095225305266"/>
    <n v="2528"/>
    <m/>
    <n v="1496"/>
    <m/>
    <x v="242"/>
    <n v="1496"/>
    <n v="5.9335443037974684"/>
    <n v="1.2259135769503666"/>
    <n v="10.026737967914439"/>
    <n v="2.0715972744188011"/>
    <n v="4.8400999999999996"/>
    <s v="5-5,99 lei"/>
    <n v="5"/>
    <s v="1-1,99 euro"/>
    <n v="1"/>
  </r>
  <r>
    <n v="2561"/>
    <x v="39"/>
    <s v="COMUNA SOLEȘTI"/>
    <x v="0"/>
    <n v="1"/>
    <m/>
    <s v="X"/>
    <s v="X"/>
    <n v="0"/>
    <n v="13059"/>
    <n v="0"/>
    <n v="13059"/>
    <n v="2698.0847503150762"/>
    <n v="2874"/>
    <m/>
    <n v="1468"/>
    <m/>
    <x v="2353"/>
    <n v="1468"/>
    <n v="4.5438413361169099"/>
    <n v="0.93879079690851641"/>
    <n v="8.895776566757494"/>
    <n v="1.8379323912228041"/>
    <n v="4.8400999999999996"/>
    <s v="4-4,99 lei"/>
    <n v="4"/>
    <s v="0-0,99 euro"/>
    <n v="0"/>
  </r>
  <r>
    <n v="2562"/>
    <x v="39"/>
    <s v="COMUNA STĂNILEȘTI"/>
    <x v="0"/>
    <n v="1"/>
    <m/>
    <s v="X"/>
    <s v="X"/>
    <n v="5900"/>
    <n v="5190"/>
    <n v="0"/>
    <n v="11090"/>
    <n v="2291.2749736575693"/>
    <n v="4243"/>
    <m/>
    <n v="2226"/>
    <m/>
    <x v="1176"/>
    <n v="2226"/>
    <n v="2.6137167098750882"/>
    <n v="0.54001295631806956"/>
    <n v="4.982030548068284"/>
    <n v="1.0293238875370931"/>
    <n v="4.8400999999999996"/>
    <s v="2-2,99 lei"/>
    <n v="2"/>
    <s v="0-0,99 euro"/>
    <n v="0"/>
  </r>
  <r>
    <n v="2563"/>
    <x v="39"/>
    <s v="COMUNA ȘTEFAN CEL MARE"/>
    <x v="0"/>
    <n v="1"/>
    <m/>
    <s v="X"/>
    <s v="X"/>
    <n v="0"/>
    <n v="8058"/>
    <n v="0"/>
    <n v="8058"/>
    <n v="1664.8416355033987"/>
    <n v="2781"/>
    <m/>
    <n v="1582"/>
    <m/>
    <x v="2333"/>
    <n v="1582"/>
    <n v="2.8975188781014025"/>
    <n v="0.59864855645573489"/>
    <n v="5.0935524652338815"/>
    <n v="1.0523651299010106"/>
    <n v="4.8400999999999996"/>
    <s v="2-2,99 lei"/>
    <n v="2"/>
    <s v="0-0,99 euro"/>
    <n v="0"/>
  </r>
  <r>
    <n v="2564"/>
    <x v="39"/>
    <s v="COMUNA ȘULETEA"/>
    <x v="0"/>
    <n v="1"/>
    <m/>
    <s v="X"/>
    <s v="X"/>
    <n v="4800"/>
    <n v="28800"/>
    <n v="0"/>
    <n v="33600"/>
    <n v="6942.0053304683797"/>
    <n v="1814"/>
    <m/>
    <n v="1253"/>
    <m/>
    <x v="2354"/>
    <n v="1253"/>
    <n v="18.522601984564499"/>
    <n v="3.8269048128271113"/>
    <n v="26.815642458100559"/>
    <n v="5.5403075263115564"/>
    <n v="4.8400999999999996"/>
    <s v="18-18,99 lei"/>
    <n v="18"/>
    <s v="3-3,99 euro"/>
    <n v="3"/>
  </r>
  <r>
    <n v="2565"/>
    <x v="39"/>
    <s v="COMUNA TANACU"/>
    <x v="0"/>
    <n v="1"/>
    <m/>
    <s v="X"/>
    <s v="X"/>
    <n v="0"/>
    <n v="7980"/>
    <n v="0"/>
    <n v="7980"/>
    <n v="1648.7262659862402"/>
    <n v="1544"/>
    <m/>
    <n v="702"/>
    <m/>
    <x v="1067"/>
    <n v="702"/>
    <n v="5.1683937823834194"/>
    <n v="1.0678278924781348"/>
    <n v="11.367521367521368"/>
    <n v="2.3486129145103134"/>
    <n v="4.8400999999999996"/>
    <s v="5-5,99 lei"/>
    <n v="5"/>
    <s v="1-1,99 euro"/>
    <n v="1"/>
  </r>
  <r>
    <n v="2566"/>
    <x v="39"/>
    <s v="COMUNA TĂCUTA"/>
    <x v="0"/>
    <n v="1"/>
    <m/>
    <s v="X"/>
    <s v="X"/>
    <n v="1440"/>
    <n v="17464.87"/>
    <n v="0"/>
    <n v="18904.87"/>
    <n v="3905.8841759467782"/>
    <n v="2435"/>
    <m/>
    <n v="1297"/>
    <m/>
    <x v="1620"/>
    <n v="1297"/>
    <n v="7.7638069815195072"/>
    <n v="1.6040592098344058"/>
    <n v="14.575844255975326"/>
    <n v="3.0114758488410009"/>
    <n v="4.8400999999999996"/>
    <s v="7-7,99 lei"/>
    <n v="7"/>
    <s v="1-1,99 euro"/>
    <n v="1"/>
  </r>
  <r>
    <n v="2567"/>
    <x v="39"/>
    <s v="COMUNA TĂTĂRĂNI"/>
    <x v="0"/>
    <n v="1"/>
    <m/>
    <s v="X"/>
    <s v="X"/>
    <n v="1800"/>
    <n v="7421"/>
    <n v="0"/>
    <n v="9221"/>
    <n v="1905.1259271502656"/>
    <n v="1565"/>
    <m/>
    <n v="784"/>
    <m/>
    <x v="1112"/>
    <n v="784"/>
    <n v="5.892012779552716"/>
    <n v="1.2173328607988918"/>
    <n v="11.761479591836734"/>
    <n v="2.4300075601406448"/>
    <n v="4.8400999999999996"/>
    <s v="5-5,99 lei"/>
    <n v="5"/>
    <s v="1-1,99 euro"/>
    <n v="1"/>
  </r>
  <r>
    <n v="2568"/>
    <x v="39"/>
    <s v="COMUNA TODIREȘTI"/>
    <x v="0"/>
    <n v="1"/>
    <m/>
    <s v="X"/>
    <s v="X"/>
    <n v="9300"/>
    <n v="3473"/>
    <n v="0"/>
    <n v="12773"/>
    <n v="2638.9950620854943"/>
    <n v="2582"/>
    <m/>
    <n v="1270"/>
    <m/>
    <x v="2080"/>
    <n v="1270"/>
    <n v="4.9469403563129353"/>
    <n v="1.0220739977093316"/>
    <n v="10.05748031496063"/>
    <n v="2.0779488677838538"/>
    <n v="4.8400999999999996"/>
    <s v="4-4,99 lei"/>
    <n v="4"/>
    <s v="1-1,99 euro"/>
    <n v="1"/>
  </r>
  <r>
    <n v="2569"/>
    <x v="39"/>
    <s v="COMUNA TUTOVA"/>
    <x v="0"/>
    <n v="1"/>
    <m/>
    <s v="X"/>
    <s v="X"/>
    <n v="6000"/>
    <n v="6500"/>
    <n v="0"/>
    <n v="12500"/>
    <n v="2582.5912687754389"/>
    <n v="3063"/>
    <m/>
    <n v="1537"/>
    <m/>
    <x v="1634"/>
    <n v="1537"/>
    <n v="4.0809663728370875"/>
    <n v="0.8431574498124188"/>
    <n v="8.1327260897852955"/>
    <n v="1.6802805912657377"/>
    <n v="4.8400999999999996"/>
    <s v="4-4,99 lei"/>
    <n v="4"/>
    <s v="0-0,99 euro"/>
    <n v="0"/>
  </r>
  <r>
    <n v="2570"/>
    <x v="39"/>
    <s v="COMUNA VĂLENI"/>
    <x v="0"/>
    <n v="1"/>
    <m/>
    <s v="X"/>
    <s v="X"/>
    <n v="4115"/>
    <n v="0"/>
    <n v="0"/>
    <n v="4115"/>
    <n v="850.18904568087441"/>
    <n v="4288"/>
    <m/>
    <n v="1611"/>
    <m/>
    <x v="2355"/>
    <n v="1611"/>
    <n v="0.95965485074626866"/>
    <n v="0.19827169908602482"/>
    <n v="2.5543140906269399"/>
    <n v="0.52773994145305669"/>
    <n v="4.8400999999999996"/>
    <s v="0-0,99 lei"/>
    <n v="0"/>
    <s v="0-0,99 euro"/>
    <n v="0"/>
  </r>
  <r>
    <n v="2571"/>
    <x v="39"/>
    <s v="COMUNA VETRIȘOAIA"/>
    <x v="0"/>
    <n v="1"/>
    <m/>
    <s v="X"/>
    <s v="X"/>
    <n v="1800"/>
    <n v="2000"/>
    <n v="0"/>
    <n v="3800"/>
    <n v="785.10774570773333"/>
    <n v="2408"/>
    <m/>
    <n v="1304"/>
    <m/>
    <x v="2356"/>
    <n v="1304"/>
    <n v="1.5780730897009967"/>
    <n v="0.32604142263610186"/>
    <n v="2.9141104294478528"/>
    <n v="0.60207649210715741"/>
    <n v="4.8400999999999996"/>
    <s v="1-1,99 lei"/>
    <n v="1"/>
    <s v="0-0,99 euro"/>
    <n v="0"/>
  </r>
  <r>
    <n v="2572"/>
    <x v="39"/>
    <s v="COMUNA VIIȘOARA"/>
    <x v="0"/>
    <n v="1"/>
    <m/>
    <s v="X"/>
    <s v="X"/>
    <n v="7200"/>
    <n v="16210"/>
    <n v="0"/>
    <n v="23410"/>
    <n v="4836.6769281626421"/>
    <n v="1349"/>
    <m/>
    <n v="836"/>
    <m/>
    <x v="758"/>
    <n v="836"/>
    <n v="17.353595255744995"/>
    <n v="3.5853794871479927"/>
    <n v="28.002392344497608"/>
    <n v="5.7854987178978972"/>
    <n v="4.8400999999999996"/>
    <s v="17-17,99 lei"/>
    <n v="17"/>
    <s v="3-3,99 euro"/>
    <n v="3"/>
  </r>
  <r>
    <n v="2573"/>
    <x v="39"/>
    <s v="COMUNA VINDEREI"/>
    <x v="0"/>
    <n v="1"/>
    <m/>
    <s v="X"/>
    <s v="X"/>
    <n v="6500"/>
    <n v="6055.61"/>
    <n v="0"/>
    <n v="12555.61"/>
    <n v="2594.0807008119668"/>
    <n v="3125"/>
    <m/>
    <n v="1592"/>
    <m/>
    <x v="2357"/>
    <n v="1592"/>
    <n v="4.0177952000000001"/>
    <n v="0.83010582425982937"/>
    <n v="7.8866896984924626"/>
    <n v="1.6294476763894263"/>
    <n v="4.8400999999999996"/>
    <s v="4-4,99 lei"/>
    <n v="4"/>
    <s v="0-0,99 euro"/>
    <n v="0"/>
  </r>
  <r>
    <n v="2574"/>
    <x v="39"/>
    <s v="COMUNA VOINEȘTI"/>
    <x v="0"/>
    <n v="1"/>
    <m/>
    <s v="X"/>
    <s v="X"/>
    <n v="4631"/>
    <n v="2132"/>
    <n v="0"/>
    <n v="6763"/>
    <n v="1397.2851800582634"/>
    <n v="2751"/>
    <m/>
    <n v="1620"/>
    <m/>
    <x v="2358"/>
    <n v="1620"/>
    <n v="2.4583787713558705"/>
    <n v="0.50791900401972501"/>
    <n v="4.1746913580246909"/>
    <n v="0.86252171608534778"/>
    <n v="4.8400999999999996"/>
    <s v="2-2,99 lei"/>
    <n v="2"/>
    <s v="0-0,99 euro"/>
    <n v="0"/>
  </r>
  <r>
    <n v="2575"/>
    <x v="39"/>
    <s v="COMUNA VULTUREȘTI"/>
    <x v="0"/>
    <n v="1"/>
    <m/>
    <s v="X"/>
    <s v="X"/>
    <n v="4900"/>
    <n v="3316"/>
    <n v="0"/>
    <n v="8216"/>
    <n v="1697.4855891407203"/>
    <n v="1760"/>
    <m/>
    <n v="1050"/>
    <m/>
    <x v="2359"/>
    <n v="1050"/>
    <n v="4.668181818181818"/>
    <n v="0.96448044837540925"/>
    <n v="7.824761904761905"/>
    <n v="1.6166529420387812"/>
    <n v="4.8400999999999996"/>
    <s v="4-4,99 lei"/>
    <n v="4"/>
    <s v="0-0,99 euro"/>
    <n v="0"/>
  </r>
  <r>
    <n v="2576"/>
    <x v="39"/>
    <s v="COMUNA VUTCANI"/>
    <x v="0"/>
    <n v="1"/>
    <m/>
    <s v="X"/>
    <s v="X"/>
    <n v="10095"/>
    <n v="1650"/>
    <n v="0"/>
    <n v="11745"/>
    <n v="2426.6027561414021"/>
    <n v="1464"/>
    <m/>
    <n v="730"/>
    <m/>
    <x v="1344"/>
    <n v="730"/>
    <n v="8.0225409836065573"/>
    <n v="1.6575155438124332"/>
    <n v="16.089041095890412"/>
    <n v="3.3241133645772631"/>
    <n v="4.8400999999999996"/>
    <s v="8-8,99 lei"/>
    <n v="8"/>
    <s v="1-1,99 euro"/>
    <n v="1"/>
  </r>
  <r>
    <n v="2577"/>
    <x v="39"/>
    <s v="COMUNA ZĂPODENI"/>
    <x v="0"/>
    <n v="1"/>
    <m/>
    <s v="X"/>
    <s v="X"/>
    <n v="8481"/>
    <n v="7684"/>
    <n v="0"/>
    <n v="16165"/>
    <n v="3339.8070287803976"/>
    <n v="3221"/>
    <m/>
    <n v="1624"/>
    <m/>
    <x v="2360"/>
    <n v="1624"/>
    <n v="5.0186277553554799"/>
    <n v="1.0368851377772113"/>
    <n v="9.9538177339901477"/>
    <n v="2.0565314216628066"/>
    <n v="4.8400999999999996"/>
    <s v="5-5,99 lei"/>
    <n v="5"/>
    <s v="1-1,99 euro"/>
    <n v="1"/>
  </r>
  <r>
    <n v="2578"/>
    <x v="39"/>
    <s v="COMUNA ZORLENI"/>
    <x v="0"/>
    <n v="1"/>
    <m/>
    <s v="X"/>
    <s v="X"/>
    <n v="27456"/>
    <n v="708"/>
    <n v="0"/>
    <n v="28164"/>
    <n v="5818.8880395033166"/>
    <n v="7684"/>
    <m/>
    <n v="3434"/>
    <m/>
    <x v="2361"/>
    <n v="3434"/>
    <n v="3.6652785007808433"/>
    <n v="0.75727330029975493"/>
    <n v="8.2015142690739662"/>
    <n v="1.6944927313638081"/>
    <n v="4.8400999999999996"/>
    <s v="3-3,99 lei"/>
    <n v="3"/>
    <s v="0-0,99 euro"/>
    <n v="0"/>
  </r>
  <r>
    <n v="2493"/>
    <x v="39"/>
    <s v="MUNICIPIUL BÂRLAD"/>
    <x v="0"/>
    <n v="1"/>
    <m/>
    <s v="X"/>
    <s v="X"/>
    <n v="9200"/>
    <n v="13556"/>
    <n v="0"/>
    <n v="22756"/>
    <n v="4701.5557529803109"/>
    <n v="57978"/>
    <m/>
    <n v="19633"/>
    <m/>
    <x v="2362"/>
    <n v="19633"/>
    <n v="0.39249370450860671"/>
    <n v="8.1092065145060385E-2"/>
    <n v="1.1590689145825905"/>
    <n v="0.23947210069680186"/>
    <n v="4.8400999999999996"/>
    <s v="0-0,99 lei"/>
    <n v="0"/>
    <s v="0-0,99 euro"/>
    <n v="0"/>
  </r>
  <r>
    <n v="2495"/>
    <x v="39"/>
    <s v="MUNICIPIUL HUȘI"/>
    <x v="0"/>
    <n v="1"/>
    <m/>
    <s v="X"/>
    <s v="X"/>
    <n v="297870"/>
    <n v="21657.11"/>
    <n v="0"/>
    <n v="319527.11"/>
    <n v="66016.633953843935"/>
    <n v="30477"/>
    <m/>
    <n v="8371"/>
    <m/>
    <x v="2363"/>
    <n v="8371"/>
    <n v="10.484204810184728"/>
    <n v="2.1661132642269232"/>
    <n v="38.170721538645324"/>
    <n v="7.8863497734851196"/>
    <n v="4.8400999999999996"/>
    <s v="10-10,99 lei"/>
    <n v="10"/>
    <s v="2-2,99 euro"/>
    <n v="2"/>
  </r>
  <r>
    <n v="2494"/>
    <x v="39"/>
    <s v="MUNICIPIUL VASLUI"/>
    <x v="0"/>
    <n v="1"/>
    <m/>
    <s v="X"/>
    <s v="X"/>
    <n v="0"/>
    <n v="215905.94"/>
    <n v="0"/>
    <n v="215905.94"/>
    <n v="44607.743641660301"/>
    <n v="122163"/>
    <m/>
    <n v="18899"/>
    <m/>
    <x v="2364"/>
    <n v="18899"/>
    <n v="1.767359511472377"/>
    <n v="0.3651493794492629"/>
    <n v="11.42419916397693"/>
    <n v="2.3603229610910788"/>
    <n v="4.8400999999999996"/>
    <s v="1-1,99 lei"/>
    <n v="1"/>
    <s v="0-0,99 euro"/>
    <n v="0"/>
  </r>
  <r>
    <n v="2496"/>
    <x v="39"/>
    <s v="ORAȘUL MURGENI"/>
    <x v="0"/>
    <n v="1"/>
    <m/>
    <s v="X"/>
    <s v="X"/>
    <n v="9700"/>
    <n v="16942"/>
    <n v="0"/>
    <n v="26642"/>
    <n v="5504.4317266172193"/>
    <n v="5641"/>
    <m/>
    <n v="2521"/>
    <m/>
    <x v="2365"/>
    <n v="2521"/>
    <n v="4.7229214678248539"/>
    <n v="0.97579005967332377"/>
    <n v="10.5680285600952"/>
    <n v="2.1834318629977072"/>
    <n v="4.8400999999999996"/>
    <s v="4-4,99 lei"/>
    <n v="4"/>
    <s v="0-0,99 euro"/>
    <n v="0"/>
  </r>
  <r>
    <n v="2497"/>
    <x v="39"/>
    <s v="ORAȘUL NEGREȘTI"/>
    <x v="0"/>
    <n v="1"/>
    <m/>
    <s v="X"/>
    <s v="X"/>
    <n v="13500"/>
    <n v="8370.7800000000007"/>
    <n v="0"/>
    <n v="21870.78"/>
    <n v="4518.662837544679"/>
    <n v="8037"/>
    <m/>
    <n v="3529"/>
    <m/>
    <x v="2366"/>
    <n v="3529"/>
    <n v="2.7212616648002985"/>
    <n v="0.56223252924532519"/>
    <n v="6.1974440351374325"/>
    <n v="1.2804371883096284"/>
    <n v="4.8400999999999996"/>
    <s v="2-2,99 lei"/>
    <n v="2"/>
    <s v="0-0,99 euro"/>
    <n v="0"/>
  </r>
  <r>
    <m/>
    <x v="40"/>
    <s v="A JUDEȚ"/>
    <x v="0"/>
    <m/>
    <m/>
    <m/>
    <m/>
    <n v="0"/>
    <n v="18869.23"/>
    <n v="0"/>
    <n v="18869.23"/>
    <n v="3898.5206917212458"/>
    <m/>
    <m/>
    <m/>
    <m/>
    <x v="0"/>
    <n v="0"/>
    <m/>
    <m/>
    <m/>
    <m/>
    <n v="4.8400999999999996"/>
    <m/>
    <m/>
    <m/>
    <m/>
  </r>
  <r>
    <n v="1988"/>
    <x v="40"/>
    <s v="COMUNA ALUNU"/>
    <x v="0"/>
    <n v="1"/>
    <m/>
    <s v="X"/>
    <s v="X"/>
    <n v="21311"/>
    <n v="10659.2"/>
    <n v="0"/>
    <n v="31970.2"/>
    <n v="6605.2767504803624"/>
    <n v="3549"/>
    <m/>
    <n v="2268"/>
    <m/>
    <x v="1724"/>
    <n v="2268"/>
    <n v="9.0082276697661321"/>
    <n v="1.8611656101663461"/>
    <n v="14.09620811287478"/>
    <n v="2.9123795196121529"/>
    <n v="4.8400999999999996"/>
    <s v="9-9,99 lei"/>
    <n v="9"/>
    <s v="1-1,99 euro"/>
    <n v="1"/>
  </r>
  <r>
    <n v="1989"/>
    <x v="40"/>
    <s v="COMUNA AMĂRĂŞTI"/>
    <x v="0"/>
    <n v="1"/>
    <m/>
    <s v="X"/>
    <s v="X"/>
    <n v="1440"/>
    <n v="20443"/>
    <n v="0"/>
    <n v="21883"/>
    <n v="4521.1875787690342"/>
    <n v="1485"/>
    <m/>
    <n v="1015"/>
    <m/>
    <x v="164"/>
    <n v="1015"/>
    <n v="14.736026936026937"/>
    <n v="3.0445707601138277"/>
    <n v="21.559605911330049"/>
    <n v="4.4543719987872255"/>
    <n v="4.8400999999999996"/>
    <s v="14-14,99 lei"/>
    <n v="14"/>
    <s v="3-3,99 euro"/>
    <n v="3"/>
  </r>
  <r>
    <n v="1990"/>
    <x v="40"/>
    <s v="COMUNA BĂRBĂTEŞTI"/>
    <x v="0"/>
    <n v="1"/>
    <m/>
    <s v="X"/>
    <s v="X"/>
    <n v="900"/>
    <n v="665.55"/>
    <n v="0"/>
    <n v="1565.55"/>
    <n v="323.45406086651104"/>
    <n v="2757"/>
    <m/>
    <n v="1453"/>
    <m/>
    <x v="2367"/>
    <n v="1453"/>
    <n v="0.56784548422198045"/>
    <n v="0.11732102316521982"/>
    <n v="1.0774604267033723"/>
    <n v="0.22261119123641504"/>
    <n v="4.8400999999999996"/>
    <s v="0-0,99 lei"/>
    <n v="0"/>
    <s v="0-0,99 euro"/>
    <n v="0"/>
  </r>
  <r>
    <n v="1991"/>
    <x v="40"/>
    <s v="COMUNA BERISLĂVEŞTI"/>
    <x v="0"/>
    <n v="1"/>
    <m/>
    <s v="X"/>
    <s v="X"/>
    <n v="13793"/>
    <n v="15854"/>
    <n v="0"/>
    <n v="29647"/>
    <n v="6125.2866676308349"/>
    <n v="2156"/>
    <m/>
    <n v="1589"/>
    <m/>
    <x v="2368"/>
    <n v="1589"/>
    <n v="13.750927643784786"/>
    <n v="2.8410420536321128"/>
    <n v="18.657646318439269"/>
    <n v="3.8548059582321175"/>
    <n v="4.8400999999999996"/>
    <s v="13-13,99 lei"/>
    <n v="13"/>
    <s v="2-2,99 euro"/>
    <n v="2"/>
  </r>
  <r>
    <n v="1992"/>
    <x v="40"/>
    <s v="COMUNA BOIŞOARA"/>
    <x v="0"/>
    <n v="1"/>
    <m/>
    <s v="X"/>
    <s v="X"/>
    <n v="14453"/>
    <n v="3399"/>
    <n v="0"/>
    <n v="17852"/>
    <n v="3688.3535464143306"/>
    <n v="964"/>
    <m/>
    <n v="701"/>
    <m/>
    <x v="1588"/>
    <n v="701"/>
    <n v="18.518672199170126"/>
    <n v="3.8260928904712972"/>
    <n v="25.466476462196862"/>
    <n v="5.2615599806195874"/>
    <n v="4.8400999999999996"/>
    <s v="18-18,99 lei"/>
    <n v="18"/>
    <s v="3-3,99 euro"/>
    <n v="3"/>
  </r>
  <r>
    <n v="1993"/>
    <x v="40"/>
    <s v="COMUNA BUDEŞTI"/>
    <x v="0"/>
    <n v="1"/>
    <m/>
    <s v="X"/>
    <s v="X"/>
    <n v="24315"/>
    <n v="0"/>
    <n v="0"/>
    <n v="24315"/>
    <n v="5023.6565360219838"/>
    <n v="5098"/>
    <m/>
    <n v="2667"/>
    <m/>
    <x v="2369"/>
    <n v="2667"/>
    <n v="4.7695174578265984"/>
    <n v="0.98541713142840015"/>
    <n v="9.1169853768278966"/>
    <n v="1.8836357465399265"/>
    <n v="4.8400999999999996"/>
    <s v="4-4,99 lei"/>
    <n v="4"/>
    <s v="0-0,99 euro"/>
    <n v="0"/>
  </r>
  <r>
    <n v="1994"/>
    <x v="40"/>
    <s v="COMUNA BUJORENI"/>
    <x v="0"/>
    <n v="1"/>
    <m/>
    <s v="X"/>
    <s v="X"/>
    <n v="21126"/>
    <n v="13880.38"/>
    <n v="0"/>
    <n v="35006.379999999997"/>
    <n v="7232.573707154811"/>
    <n v="4012"/>
    <m/>
    <n v="2181"/>
    <m/>
    <x v="2370"/>
    <n v="2181"/>
    <n v="8.7254187437686941"/>
    <n v="1.8027352211253267"/>
    <n v="16.050609812012837"/>
    <n v="3.3161731807220591"/>
    <n v="4.8400999999999996"/>
    <s v="8-8,99 lei"/>
    <n v="8"/>
    <s v="1-1,99 euro"/>
    <n v="1"/>
  </r>
  <r>
    <n v="1995"/>
    <x v="40"/>
    <s v="COMUNA BUNEŞTI"/>
    <x v="0"/>
    <n v="1"/>
    <m/>
    <s v="X"/>
    <s v="X"/>
    <n v="900"/>
    <n v="21377.22"/>
    <n v="0"/>
    <n v="22277.22"/>
    <n v="4602.6363091671665"/>
    <n v="2206"/>
    <m/>
    <n v="1296"/>
    <m/>
    <x v="1768"/>
    <n v="1296"/>
    <n v="10.098467815049865"/>
    <n v="2.0864171845726047"/>
    <n v="17.189212962962962"/>
    <n v="3.5514169052215792"/>
    <n v="4.8400999999999996"/>
    <s v="10-10,99 lei"/>
    <n v="10"/>
    <s v="2-2,99 euro"/>
    <n v="2"/>
  </r>
  <r>
    <n v="1996"/>
    <x v="40"/>
    <s v="COMUNA CERNIŞOARA"/>
    <x v="0"/>
    <n v="1"/>
    <m/>
    <s v="X"/>
    <s v="X"/>
    <n v="15415"/>
    <n v="11210"/>
    <n v="0"/>
    <n v="26625"/>
    <n v="5500.9194024916842"/>
    <n v="2933"/>
    <m/>
    <n v="1896"/>
    <m/>
    <x v="1181"/>
    <n v="1896"/>
    <n v="9.077736106375724"/>
    <n v="1.8755265606858793"/>
    <n v="14.042721518987342"/>
    <n v="2.9013287987825338"/>
    <n v="4.8400999999999996"/>
    <s v="9-9,99 lei"/>
    <n v="9"/>
    <s v="1-1,99 euro"/>
    <n v="1"/>
  </r>
  <r>
    <n v="1997"/>
    <x v="40"/>
    <s v="COMUNA CÎINENI"/>
    <x v="0"/>
    <n v="1"/>
    <m/>
    <s v="X"/>
    <s v="X"/>
    <n v="38596"/>
    <n v="3437.96"/>
    <n v="0"/>
    <n v="42033.96"/>
    <n v="8684.5230470444822"/>
    <n v="1834"/>
    <m/>
    <n v="1487"/>
    <m/>
    <x v="2371"/>
    <n v="1487"/>
    <n v="22.91928026172301"/>
    <n v="4.7352906472434473"/>
    <n v="28.267626092804303"/>
    <n v="5.8402979469028127"/>
    <n v="4.8400999999999996"/>
    <s v="22-22,99 lei"/>
    <n v="22"/>
    <s v="4-4,99 euro"/>
    <n v="4"/>
  </r>
  <r>
    <n v="1998"/>
    <x v="40"/>
    <s v="COMUNA COPĂCENI"/>
    <x v="0"/>
    <n v="1"/>
    <m/>
    <s v="X"/>
    <s v="X"/>
    <n v="26594"/>
    <n v="5901"/>
    <n v="0"/>
    <n v="32495"/>
    <n v="6713.7042623086309"/>
    <n v="2184"/>
    <m/>
    <n v="1364"/>
    <m/>
    <x v="279"/>
    <n v="1364"/>
    <n v="14.878663003663004"/>
    <n v="3.0740404131449774"/>
    <n v="23.823313782991203"/>
    <n v="4.9220705735400516"/>
    <n v="4.8400999999999996"/>
    <s v="14-14,99 lei"/>
    <n v="14"/>
    <s v="3-3,99 euro"/>
    <n v="3"/>
  </r>
  <r>
    <n v="1999"/>
    <x v="40"/>
    <s v="COMUNA COSTEŞTI"/>
    <x v="0"/>
    <n v="1"/>
    <m/>
    <s v="X"/>
    <s v="X"/>
    <n v="900"/>
    <n v="56592"/>
    <n v="0"/>
    <n v="57492"/>
    <n v="11878.266977955001"/>
    <n v="2673"/>
    <m/>
    <n v="1801"/>
    <m/>
    <x v="2372"/>
    <n v="1801"/>
    <n v="21.508417508417509"/>
    <n v="4.4437961009932669"/>
    <n v="31.922265408106608"/>
    <n v="6.595373113800667"/>
    <n v="4.8400999999999996"/>
    <s v="21-21,99 lei"/>
    <n v="21"/>
    <s v="4-4,99 euro"/>
    <n v="4"/>
  </r>
  <r>
    <n v="2000"/>
    <x v="40"/>
    <s v="COMUNA CREŢENI"/>
    <x v="0"/>
    <n v="1"/>
    <m/>
    <s v="X"/>
    <s v="X"/>
    <n v="1080"/>
    <n v="3252"/>
    <n v="0"/>
    <n v="4332"/>
    <n v="895.02283010681606"/>
    <n v="1815"/>
    <m/>
    <n v="1169"/>
    <m/>
    <x v="2373"/>
    <n v="1169"/>
    <n v="2.3867768595041321"/>
    <n v="0.49312552622965072"/>
    <n v="3.705731394354149"/>
    <n v="0.7656311634788846"/>
    <n v="4.8400999999999996"/>
    <s v="2-2,99 lei"/>
    <n v="2"/>
    <s v="0-0,99 euro"/>
    <n v="0"/>
  </r>
  <r>
    <n v="2001"/>
    <x v="40"/>
    <s v="COMUNA DĂEŞTI"/>
    <x v="0"/>
    <n v="1"/>
    <m/>
    <s v="X"/>
    <s v="X"/>
    <n v="30531"/>
    <n v="4134"/>
    <n v="0"/>
    <n v="34665"/>
    <n v="7162.0421065680466"/>
    <n v="2530"/>
    <m/>
    <n v="1547"/>
    <m/>
    <x v="397"/>
    <n v="1547"/>
    <n v="13.701581027667984"/>
    <n v="2.8308466824379632"/>
    <n v="22.407886231415642"/>
    <n v="4.6296329066373927"/>
    <n v="4.8400999999999996"/>
    <s v="13-13,99 lei"/>
    <n v="13"/>
    <s v="2-2,99 euro"/>
    <n v="2"/>
  </r>
  <r>
    <n v="2002"/>
    <x v="40"/>
    <s v="COMUNA DĂNICEI"/>
    <x v="0"/>
    <n v="1"/>
    <m/>
    <s v="X"/>
    <s v="X"/>
    <n v="1040"/>
    <n v="3616"/>
    <n v="0"/>
    <n v="4656"/>
    <n v="961.96359579347541"/>
    <n v="1660"/>
    <m/>
    <n v="1132"/>
    <m/>
    <x v="23"/>
    <n v="1132"/>
    <n v="2.8048192771084337"/>
    <n v="0.57949614204426225"/>
    <n v="4.1130742049469964"/>
    <n v="0.84979116236172736"/>
    <n v="4.8400999999999996"/>
    <s v="2-2,99 lei"/>
    <n v="2"/>
    <s v="0-0,99 euro"/>
    <n v="0"/>
  </r>
  <r>
    <n v="2003"/>
    <x v="40"/>
    <s v="COMUNA DICULEŞTI"/>
    <x v="0"/>
    <n v="1"/>
    <m/>
    <s v="X"/>
    <s v="X"/>
    <n v="600"/>
    <n v="3940.9"/>
    <n v="0"/>
    <n v="4540.8999999999996"/>
    <n v="938.18309539059112"/>
    <n v="1530"/>
    <m/>
    <n v="977"/>
    <m/>
    <x v="2374"/>
    <n v="977"/>
    <n v="2.9679084967320257"/>
    <n v="0.6131915656147654"/>
    <n v="4.6477993858751274"/>
    <n v="0.96026928903847608"/>
    <n v="4.8400999999999996"/>
    <s v="2-2,99 lei"/>
    <n v="2"/>
    <s v="0-0,99 euro"/>
    <n v="0"/>
  </r>
  <r>
    <n v="2004"/>
    <x v="40"/>
    <s v="COMUNA DRĂGOEŞTI"/>
    <x v="0"/>
    <n v="1"/>
    <m/>
    <s v="X"/>
    <s v="X"/>
    <n v="2600"/>
    <n v="3909"/>
    <n v="0"/>
    <n v="6509"/>
    <n v="1344.8069254767465"/>
    <n v="1636"/>
    <m/>
    <n v="1210"/>
    <m/>
    <x v="1275"/>
    <n v="1210"/>
    <n v="3.9786063569682151"/>
    <n v="0.82200912315204555"/>
    <n v="5.3793388429752067"/>
    <n v="1.1114106822121872"/>
    <n v="4.8400999999999996"/>
    <s v="3-3,99 lei"/>
    <n v="3"/>
    <s v="0-0,99 euro"/>
    <n v="0"/>
  </r>
  <r>
    <n v="2005"/>
    <x v="40"/>
    <s v="COMUNA FĂUREŞTI"/>
    <x v="0"/>
    <n v="1"/>
    <m/>
    <s v="X"/>
    <s v="X"/>
    <n v="3183"/>
    <n v="7579.49"/>
    <n v="0"/>
    <n v="10762.49"/>
    <n v="2223.6090163426375"/>
    <n v="1157"/>
    <m/>
    <n v="837"/>
    <m/>
    <x v="843"/>
    <n v="837"/>
    <n v="9.3020656871218659"/>
    <n v="1.9218746900109227"/>
    <n v="12.858410991636799"/>
    <n v="2.6566415965861858"/>
    <n v="4.8400999999999996"/>
    <s v="9-9,99 lei"/>
    <n v="9"/>
    <s v="1-1,99 euro"/>
    <n v="1"/>
  </r>
  <r>
    <n v="2006"/>
    <x v="40"/>
    <s v="COMUNA FÎRTĂŢEŞTI"/>
    <x v="0"/>
    <n v="1"/>
    <m/>
    <s v="X"/>
    <s v="X"/>
    <n v="33570"/>
    <n v="3863.51"/>
    <n v="0"/>
    <n v="37433.51"/>
    <n v="7734.0364868494462"/>
    <n v="3065"/>
    <m/>
    <n v="2019"/>
    <m/>
    <x v="1425"/>
    <n v="2019"/>
    <n v="12.213216965742252"/>
    <n v="2.5233397999508798"/>
    <n v="18.540619118375435"/>
    <n v="3.8306272842245894"/>
    <n v="4.8400999999999996"/>
    <s v="12-12,99 lei"/>
    <n v="12"/>
    <s v="2-2,99 euro"/>
    <n v="2"/>
  </r>
  <r>
    <n v="2007"/>
    <x v="40"/>
    <s v="COMUNA FRÎNCEŞTI"/>
    <x v="0"/>
    <n v="1"/>
    <m/>
    <s v="X"/>
    <s v="X"/>
    <n v="27065"/>
    <n v="9318"/>
    <n v="0"/>
    <n v="36383"/>
    <n v="7516.9934505485426"/>
    <n v="4251"/>
    <m/>
    <n v="2350"/>
    <m/>
    <x v="2375"/>
    <n v="2350"/>
    <n v="8.5586920724535407"/>
    <n v="1.7682882734764862"/>
    <n v="15.482127659574468"/>
    <n v="3.1987206172546991"/>
    <n v="4.8400999999999996"/>
    <s v="8-8,99 lei"/>
    <n v="8"/>
    <s v="1-1,99 euro"/>
    <n v="1"/>
  </r>
  <r>
    <n v="2008"/>
    <x v="40"/>
    <s v="COMUNA GALICEA"/>
    <x v="0"/>
    <n v="1"/>
    <m/>
    <s v="X"/>
    <s v="X"/>
    <n v="25205"/>
    <n v="17512"/>
    <n v="0"/>
    <n v="42717"/>
    <n v="8825.6440982624335"/>
    <n v="3130"/>
    <m/>
    <n v="2091"/>
    <m/>
    <x v="1997"/>
    <n v="2091"/>
    <n v="13.647603833865814"/>
    <n v="2.8196946000838445"/>
    <n v="20.428981348637016"/>
    <n v="4.2207767088772998"/>
    <n v="4.8400999999999996"/>
    <s v="13-13,99 lei"/>
    <n v="13"/>
    <s v="2-2,99 euro"/>
    <n v="2"/>
  </r>
  <r>
    <n v="2009"/>
    <x v="40"/>
    <s v="COMUNA GHIOROIU"/>
    <x v="0"/>
    <n v="1"/>
    <m/>
    <s v="X"/>
    <s v="X"/>
    <n v="2720"/>
    <n v="5479"/>
    <n v="0"/>
    <n v="8199"/>
    <n v="1693.9732650151857"/>
    <n v="1166"/>
    <m/>
    <n v="907"/>
    <m/>
    <x v="2376"/>
    <n v="907"/>
    <n v="7.0317324185248715"/>
    <n v="1.4528072598758024"/>
    <n v="9.0396912899669246"/>
    <n v="1.8676662238315167"/>
    <n v="4.8400999999999996"/>
    <s v="7-7,99 lei"/>
    <n v="7"/>
    <s v="1-1,99 euro"/>
    <n v="1"/>
  </r>
  <r>
    <n v="2010"/>
    <x v="40"/>
    <s v="COMUNA GLĂVILE"/>
    <x v="0"/>
    <n v="1"/>
    <m/>
    <s v="X"/>
    <s v="X"/>
    <n v="1200"/>
    <n v="5002"/>
    <n v="0"/>
    <n v="6202"/>
    <n v="1281.3784839156217"/>
    <n v="1602"/>
    <m/>
    <n v="1083"/>
    <m/>
    <x v="2377"/>
    <n v="1083"/>
    <n v="3.8714107365792758"/>
    <n v="0.79986172529065025"/>
    <n v="5.7266851338873499"/>
    <n v="1.183174962064286"/>
    <n v="4.8400999999999996"/>
    <s v="3-3,99 lei"/>
    <n v="3"/>
    <s v="0-0,99 euro"/>
    <n v="0"/>
  </r>
  <r>
    <n v="2011"/>
    <x v="40"/>
    <s v="COMUNA GOLEŞTI"/>
    <x v="0"/>
    <n v="1"/>
    <m/>
    <s v="X"/>
    <s v="X"/>
    <n v="21870"/>
    <n v="3733.48"/>
    <n v="0"/>
    <n v="25603.48"/>
    <n v="5289.8659118613259"/>
    <n v="2149"/>
    <m/>
    <n v="1419"/>
    <m/>
    <x v="1246"/>
    <n v="1419"/>
    <n v="11.91413680781759"/>
    <n v="2.4615476555892628"/>
    <n v="18.043326286116983"/>
    <n v="3.7278829540953673"/>
    <n v="4.8400999999999996"/>
    <s v="11-11,99 lei"/>
    <n v="11"/>
    <s v="2-2,99 euro"/>
    <n v="2"/>
  </r>
  <r>
    <n v="2012"/>
    <x v="40"/>
    <s v="COMUNA GRĂDIŞTEA"/>
    <x v="0"/>
    <n v="1"/>
    <m/>
    <s v="X"/>
    <s v="X"/>
    <n v="8518"/>
    <n v="5503"/>
    <n v="0"/>
    <n v="14021"/>
    <n v="2896.8409743600341"/>
    <n v="2120"/>
    <m/>
    <n v="1533"/>
    <m/>
    <x v="2378"/>
    <n v="1533"/>
    <n v="6.6136792452830191"/>
    <n v="1.3664344218679407"/>
    <n v="9.1461187214611872"/>
    <n v="1.8896549082583394"/>
    <n v="4.8400999999999996"/>
    <s v="6-6,99 lei"/>
    <n v="6"/>
    <s v="1-1,99 euro"/>
    <n v="1"/>
  </r>
  <r>
    <n v="2013"/>
    <x v="40"/>
    <s v="COMUNA GUŞOENI"/>
    <x v="0"/>
    <n v="1"/>
    <m/>
    <s v="X"/>
    <s v="X"/>
    <n v="4000"/>
    <n v="13813"/>
    <n v="0"/>
    <n v="17813"/>
    <n v="3680.2958616557512"/>
    <n v="1202"/>
    <m/>
    <n v="837"/>
    <m/>
    <x v="1687"/>
    <n v="837"/>
    <n v="14.819467554076539"/>
    <n v="3.0618102010447181"/>
    <n v="21.281959378733571"/>
    <n v="4.3970081979160707"/>
    <n v="4.8400999999999996"/>
    <s v="14-14,99 lei"/>
    <n v="14"/>
    <s v="3-3,99 euro"/>
    <n v="3"/>
  </r>
  <r>
    <n v="2014"/>
    <x v="40"/>
    <s v="COMUNA IONEŞTI"/>
    <x v="0"/>
    <n v="1"/>
    <m/>
    <s v="X"/>
    <s v="X"/>
    <n v="23524"/>
    <n v="0"/>
    <n v="0"/>
    <n v="23524"/>
    <n v="4860.2301605338735"/>
    <n v="3322"/>
    <m/>
    <n v="1577"/>
    <m/>
    <x v="1463"/>
    <n v="1577"/>
    <n v="7.0812763395544849"/>
    <n v="1.4630433957055609"/>
    <n v="14.916930881420418"/>
    <n v="3.0819468361026465"/>
    <n v="4.8400999999999996"/>
    <s v="7-7,99 lei"/>
    <n v="7"/>
    <s v="1-1,99 euro"/>
    <n v="1"/>
  </r>
  <r>
    <n v="2017"/>
    <x v="40"/>
    <s v="COMUNA LALOŞU"/>
    <x v="0"/>
    <n v="1"/>
    <m/>
    <s v="X"/>
    <s v="X"/>
    <n v="3600"/>
    <n v="4159"/>
    <n v="0"/>
    <n v="7759"/>
    <n v="1603.0660523542904"/>
    <n v="1861"/>
    <m/>
    <n v="1339"/>
    <m/>
    <x v="1477"/>
    <n v="1339"/>
    <n v="4.1692638366469641"/>
    <n v="0.86140035053965092"/>
    <n v="5.7946228528752801"/>
    <n v="1.1972113908545858"/>
    <n v="4.8400999999999996"/>
    <s v="4-4,99 lei"/>
    <n v="4"/>
    <s v="0-0,99 euro"/>
    <n v="0"/>
  </r>
  <r>
    <n v="2015"/>
    <x v="40"/>
    <s v="COMUNA LĂCUSTENI"/>
    <x v="0"/>
    <n v="1"/>
    <m/>
    <s v="X"/>
    <s v="X"/>
    <n v="30450"/>
    <n v="150"/>
    <n v="0"/>
    <n v="30600"/>
    <n v="6322.1834259622738"/>
    <n v="1095"/>
    <m/>
    <n v="812"/>
    <m/>
    <x v="2379"/>
    <n v="812"/>
    <n v="27.945205479452056"/>
    <n v="5.7736834940294735"/>
    <n v="37.684729064039409"/>
    <n v="7.7859401797564951"/>
    <n v="4.8400999999999996"/>
    <s v="27-27,99 lei"/>
    <n v="27"/>
    <s v="5-5,99 euro"/>
    <n v="5"/>
  </r>
  <r>
    <n v="2016"/>
    <x v="40"/>
    <s v="COMUNA LĂDEŞTI"/>
    <x v="0"/>
    <n v="1"/>
    <m/>
    <s v="X"/>
    <s v="X"/>
    <n v="22694"/>
    <n v="11962.83"/>
    <n v="0"/>
    <n v="34656.83"/>
    <n v="7160.3541249147756"/>
    <n v="1373"/>
    <m/>
    <n v="1170"/>
    <m/>
    <x v="2380"/>
    <n v="1170"/>
    <n v="25.241682447195924"/>
    <n v="5.2151158957864352"/>
    <n v="29.621222222222222"/>
    <n v="6.1199607905254494"/>
    <n v="4.8400999999999996"/>
    <s v="25-25,99 lei"/>
    <n v="25"/>
    <s v="5-5,99 euro"/>
    <n v="5"/>
  </r>
  <r>
    <n v="2018"/>
    <x v="40"/>
    <s v="COMUNA LĂPUŞATA"/>
    <x v="0"/>
    <n v="1"/>
    <m/>
    <s v="X"/>
    <s v="X"/>
    <n v="22815"/>
    <n v="9377"/>
    <n v="0"/>
    <n v="32192"/>
    <n v="6651.1022499535138"/>
    <n v="1665"/>
    <m/>
    <n v="1082"/>
    <m/>
    <x v="1311"/>
    <n v="1082"/>
    <n v="19.334534534534534"/>
    <n v="3.9946560059780865"/>
    <n v="29.752310536044362"/>
    <n v="6.1470445933026934"/>
    <n v="4.8400999999999996"/>
    <s v="19-19,99 lei"/>
    <n v="19"/>
    <s v="3-3,99 euro"/>
    <n v="3"/>
  </r>
  <r>
    <n v="2019"/>
    <x v="40"/>
    <s v="COMUNA LIVEZI"/>
    <x v="0"/>
    <n v="1"/>
    <m/>
    <s v="X"/>
    <s v="X"/>
    <n v="9997"/>
    <n v="1945.5"/>
    <n v="0"/>
    <n v="11942.5"/>
    <n v="2467.4076981880544"/>
    <n v="1837"/>
    <m/>
    <n v="1228"/>
    <m/>
    <x v="654"/>
    <n v="1228"/>
    <n v="6.5010887316276538"/>
    <n v="1.3431723996668776"/>
    <n v="9.7251628664495122"/>
    <n v="2.0092896565049303"/>
    <n v="4.8400999999999996"/>
    <s v="6-6,99 lei"/>
    <n v="6"/>
    <s v="1-1,99 euro"/>
    <n v="1"/>
  </r>
  <r>
    <n v="2020"/>
    <x v="40"/>
    <s v="COMUNA LUNGEŞTI"/>
    <x v="0"/>
    <n v="1"/>
    <m/>
    <s v="X"/>
    <s v="X"/>
    <n v="800"/>
    <n v="5266"/>
    <n v="0"/>
    <n v="6066"/>
    <n v="1253.2798909113449"/>
    <n v="2438"/>
    <m/>
    <n v="1436"/>
    <m/>
    <x v="1070"/>
    <n v="1436"/>
    <n v="2.4881050041017225"/>
    <n v="0.51406066075116685"/>
    <n v="4.2242339832869078"/>
    <n v="0.87275758420010086"/>
    <n v="4.8400999999999996"/>
    <s v="2-2,99 lei"/>
    <n v="2"/>
    <s v="0-0,99 euro"/>
    <n v="0"/>
  </r>
  <r>
    <n v="2023"/>
    <x v="40"/>
    <s v="COMUNA MALAIA"/>
    <x v="0"/>
    <n v="1"/>
    <m/>
    <s v="X"/>
    <s v="X"/>
    <n v="1227"/>
    <n v="12771"/>
    <n v="0"/>
    <n v="13998"/>
    <n v="2892.0890064254872"/>
    <n v="1490"/>
    <m/>
    <n v="1187"/>
    <m/>
    <x v="1730"/>
    <n v="1187"/>
    <n v="9.394630872483221"/>
    <n v="1.9409993331714679"/>
    <n v="11.792754844144904"/>
    <n v="2.4364692556238308"/>
    <n v="4.8400999999999996"/>
    <s v="9-9,99 lei"/>
    <n v="9"/>
    <s v="1-1,99 euro"/>
    <n v="1"/>
  </r>
  <r>
    <n v="2025"/>
    <x v="40"/>
    <s v="COMUNA MATEEŞTI"/>
    <x v="0"/>
    <n v="1"/>
    <m/>
    <s v="X"/>
    <s v="X"/>
    <n v="5710"/>
    <n v="5773"/>
    <n v="0"/>
    <n v="11483"/>
    <n v="2372.4716431478691"/>
    <n v="2528"/>
    <m/>
    <n v="1686"/>
    <m/>
    <x v="242"/>
    <n v="1686"/>
    <n v="4.5423259493670889"/>
    <n v="0.93847770694140398"/>
    <n v="6.8107947805456703"/>
    <n v="1.4071599306926863"/>
    <n v="4.8400999999999996"/>
    <s v="4-4,99 lei"/>
    <n v="4"/>
    <s v="0-0,99 euro"/>
    <n v="0"/>
  </r>
  <r>
    <n v="2021"/>
    <x v="40"/>
    <s v="COMUNA MĂCIUCA"/>
    <x v="0"/>
    <n v="1"/>
    <m/>
    <s v="X"/>
    <s v="X"/>
    <n v="11193"/>
    <n v="1571.29"/>
    <n v="0"/>
    <n v="12764.29"/>
    <n v="2637.1955124894116"/>
    <n v="1402"/>
    <m/>
    <n v="1068"/>
    <m/>
    <x v="1868"/>
    <n v="1068"/>
    <n v="9.1043437945791741"/>
    <n v="1.8810239033448015"/>
    <n v="11.951582397003746"/>
    <n v="2.4692841877241682"/>
    <n v="4.8400999999999996"/>
    <s v="9-9,99 lei"/>
    <n v="9"/>
    <s v="1-1,99 euro"/>
    <n v="1"/>
  </r>
  <r>
    <n v="2022"/>
    <x v="40"/>
    <s v="COMUNA MĂDULARI"/>
    <x v="0"/>
    <n v="1"/>
    <m/>
    <s v="X"/>
    <s v="X"/>
    <n v="4888"/>
    <n v="607.01"/>
    <n v="0"/>
    <n v="5495.01"/>
    <n v="1135.309187826698"/>
    <n v="1101"/>
    <m/>
    <n v="876"/>
    <m/>
    <x v="2381"/>
    <n v="876"/>
    <n v="4.9909264305177112"/>
    <n v="1.0311618418044486"/>
    <n v="6.272842465753425"/>
    <n v="1.2960150545966873"/>
    <n v="4.8400999999999996"/>
    <s v="4-4,99 lei"/>
    <n v="4"/>
    <s v="1-1,99 euro"/>
    <n v="1"/>
  </r>
  <r>
    <n v="2024"/>
    <x v="40"/>
    <s v="COMUNA MĂLDĂREŞTI"/>
    <x v="0"/>
    <n v="1"/>
    <m/>
    <s v="X"/>
    <s v="X"/>
    <n v="600"/>
    <n v="3973.75"/>
    <n v="0"/>
    <n v="4573.75"/>
    <n v="944.97014524493306"/>
    <n v="1633"/>
    <m/>
    <n v="1020"/>
    <m/>
    <x v="770"/>
    <n v="1020"/>
    <n v="2.8008266993263931"/>
    <n v="0.57867124632267797"/>
    <n v="4.4840686274509807"/>
    <n v="0.92644131886758141"/>
    <n v="4.8400999999999996"/>
    <s v="2-2,99 lei"/>
    <n v="2"/>
    <s v="0-0,99 euro"/>
    <n v="0"/>
  </r>
  <r>
    <n v="2026"/>
    <x v="40"/>
    <s v="COMUNA MIHĂEŞTI"/>
    <x v="0"/>
    <n v="1"/>
    <m/>
    <s v="X"/>
    <s v="X"/>
    <n v="12840"/>
    <n v="4622"/>
    <n v="0"/>
    <n v="17462"/>
    <n v="3607.7766988285371"/>
    <n v="5686"/>
    <m/>
    <n v="2972"/>
    <m/>
    <x v="2382"/>
    <n v="2972"/>
    <n v="3.0710517059444249"/>
    <n v="0.63450170573839904"/>
    <n v="5.8755047106325708"/>
    <n v="1.213922173226291"/>
    <n v="4.8400999999999996"/>
    <s v="3-3,99 lei"/>
    <n v="3"/>
    <s v="0-0,99 euro"/>
    <n v="0"/>
  </r>
  <r>
    <n v="2027"/>
    <x v="40"/>
    <s v="COMUNA MILCOIU"/>
    <x v="0"/>
    <n v="1"/>
    <m/>
    <s v="X"/>
    <s v="X"/>
    <n v="2000"/>
    <n v="7773"/>
    <n v="0"/>
    <n v="9773"/>
    <n v="2019.173157579389"/>
    <n v="1042"/>
    <m/>
    <n v="820"/>
    <m/>
    <x v="474"/>
    <n v="820"/>
    <n v="9.3790786948176592"/>
    <n v="1.9377861397115057"/>
    <n v="11.918292682926829"/>
    <n v="2.462406289730962"/>
    <n v="4.8400999999999996"/>
    <s v="9-9,99 lei"/>
    <n v="9"/>
    <s v="1-1,99 euro"/>
    <n v="1"/>
  </r>
  <r>
    <n v="2028"/>
    <x v="40"/>
    <s v="COMUNA MITROFANI"/>
    <x v="0"/>
    <n v="1"/>
    <m/>
    <s v="X"/>
    <s v="X"/>
    <n v="2080"/>
    <n v="390"/>
    <n v="0"/>
    <n v="2470"/>
    <n v="510.32003471002668"/>
    <n v="789"/>
    <m/>
    <n v="598"/>
    <m/>
    <x v="2383"/>
    <n v="598"/>
    <n v="3.1305449936628644"/>
    <n v="0.64679345337138994"/>
    <n v="4.1304347826086953"/>
    <n v="0.85337798446492752"/>
    <n v="4.8400999999999996"/>
    <s v="3-3,99 lei"/>
    <n v="3"/>
    <s v="0-0,99 euro"/>
    <n v="0"/>
  </r>
  <r>
    <n v="2029"/>
    <x v="40"/>
    <s v="COMUNA MUEREASCA"/>
    <x v="0"/>
    <n v="1"/>
    <m/>
    <s v="X"/>
    <s v="X"/>
    <n v="1000"/>
    <n v="3573"/>
    <n v="0"/>
    <n v="4573"/>
    <n v="944.81518976880648"/>
    <n v="2048"/>
    <m/>
    <n v="921"/>
    <m/>
    <x v="539"/>
    <n v="921"/>
    <n v="2.23291015625"/>
    <n v="0.46133554187930004"/>
    <n v="4.9652551574375678"/>
    <n v="1.0258579693472383"/>
    <n v="4.8400999999999996"/>
    <s v="2-2,99 lei"/>
    <n v="2"/>
    <s v="0-0,99 euro"/>
    <n v="0"/>
  </r>
  <r>
    <n v="2030"/>
    <x v="40"/>
    <s v="COMUNA NICOLAE BĂLCESCU"/>
    <x v="0"/>
    <n v="1"/>
    <m/>
    <s v="X"/>
    <s v="X"/>
    <n v="8720"/>
    <n v="8958.01"/>
    <n v="0"/>
    <n v="17678.010000000002"/>
    <n v="3652.4059420259919"/>
    <n v="2768"/>
    <m/>
    <n v="1670"/>
    <m/>
    <x v="1244"/>
    <n v="1670"/>
    <n v="6.3865643063583821"/>
    <n v="1.319510817205922"/>
    <n v="10.585634730538924"/>
    <n v="2.1870694263628692"/>
    <n v="4.8400999999999996"/>
    <s v="6-6,99 lei"/>
    <n v="6"/>
    <s v="1-1,99 euro"/>
    <n v="1"/>
  </r>
  <r>
    <n v="2031"/>
    <x v="40"/>
    <s v="COMUNA OLANU"/>
    <x v="0"/>
    <n v="1"/>
    <m/>
    <s v="X"/>
    <s v="X"/>
    <n v="14300"/>
    <n v="9631.14"/>
    <n v="0"/>
    <n v="23931.14"/>
    <n v="4944.348257267412"/>
    <n v="2432"/>
    <m/>
    <n v="1428"/>
    <m/>
    <x v="2384"/>
    <n v="1428"/>
    <n v="9.8401069078947359"/>
    <n v="2.0330379347316661"/>
    <n v="16.758501400560224"/>
    <n v="3.4624287515878236"/>
    <n v="4.8400999999999996"/>
    <s v="9-9,99 lei"/>
    <n v="9"/>
    <s v="2-2,99 euro"/>
    <n v="2"/>
  </r>
  <r>
    <n v="2032"/>
    <x v="40"/>
    <s v="COMUNA ORLEŞTI"/>
    <x v="0"/>
    <n v="1"/>
    <m/>
    <s v="X"/>
    <s v="X"/>
    <n v="2550"/>
    <n v="6536.07"/>
    <n v="0"/>
    <n v="9086.07"/>
    <n v="1877.2484039585959"/>
    <n v="2340"/>
    <m/>
    <n v="1313"/>
    <m/>
    <x v="2385"/>
    <n v="1313"/>
    <n v="3.8829358974358974"/>
    <n v="0.80224290767461359"/>
    <n v="6.9200837776085296"/>
    <n v="1.4297398354597075"/>
    <n v="4.8400999999999996"/>
    <s v="3-3,99 lei"/>
    <n v="3"/>
    <s v="0-0,99 euro"/>
    <n v="0"/>
  </r>
  <r>
    <n v="2033"/>
    <x v="40"/>
    <s v="COMUNA OTEŞANI"/>
    <x v="0"/>
    <n v="1"/>
    <m/>
    <s v="X"/>
    <s v="X"/>
    <n v="2550"/>
    <n v="13500"/>
    <n v="0"/>
    <n v="16050"/>
    <n v="3316.0471891076631"/>
    <n v="2185"/>
    <m/>
    <n v="1326"/>
    <m/>
    <x v="2386"/>
    <n v="1326"/>
    <n v="7.3455377574370706"/>
    <n v="1.5176417341453836"/>
    <n v="12.104072398190045"/>
    <n v="2.5007897353753115"/>
    <n v="4.8400999999999996"/>
    <s v="7-7,99 lei"/>
    <n v="7"/>
    <s v="1-1,99 euro"/>
    <n v="1"/>
  </r>
  <r>
    <n v="2035"/>
    <x v="40"/>
    <s v="COMUNA PĂUSEŞTI-MĂGLAŞI"/>
    <x v="0"/>
    <n v="1"/>
    <m/>
    <s v="X"/>
    <s v="X"/>
    <n v="6150"/>
    <n v="1635"/>
    <n v="0"/>
    <n v="7785"/>
    <n v="1608.4378421933432"/>
    <n v="3323"/>
    <m/>
    <n v="1871"/>
    <m/>
    <x v="1639"/>
    <n v="1871"/>
    <n v="2.3427625639482397"/>
    <n v="0.48403185139733468"/>
    <n v="4.160876536611438"/>
    <n v="0.85966747311242286"/>
    <n v="4.8400999999999996"/>
    <s v="2-2,99 lei"/>
    <n v="2"/>
    <s v="0-0,99 euro"/>
    <n v="0"/>
  </r>
  <r>
    <n v="2034"/>
    <x v="40"/>
    <s v="COMUNA PĂUŞEŞTI"/>
    <x v="0"/>
    <n v="1"/>
    <m/>
    <s v="X"/>
    <s v="X"/>
    <n v="6000"/>
    <n v="6815"/>
    <n v="0"/>
    <n v="12815"/>
    <n v="2647.6725687485796"/>
    <n v="2097"/>
    <m/>
    <n v="1312"/>
    <m/>
    <x v="1668"/>
    <n v="1312"/>
    <n v="6.1111111111111107"/>
    <n v="1.2626001758457699"/>
    <n v="9.7675304878048781"/>
    <n v="2.0180431164242223"/>
    <n v="4.8400999999999996"/>
    <s v="6-6,99 lei"/>
    <n v="6"/>
    <s v="1-1,99 euro"/>
    <n v="1"/>
  </r>
  <r>
    <n v="2036"/>
    <x v="40"/>
    <s v="COMUNA PERIŞANI"/>
    <x v="0"/>
    <n v="1"/>
    <m/>
    <s v="X"/>
    <s v="X"/>
    <n v="2100"/>
    <n v="8142"/>
    <n v="0"/>
    <n v="10242"/>
    <n v="2116.0719819838437"/>
    <n v="1726"/>
    <m/>
    <n v="1071"/>
    <m/>
    <x v="2344"/>
    <n v="1071"/>
    <n v="5.9339513325608344"/>
    <n v="1.2259976720647994"/>
    <n v="9.5630252100840334"/>
    <n v="1.9757908328513947"/>
    <n v="4.8400999999999996"/>
    <s v="5-5,99 lei"/>
    <n v="5"/>
    <s v="1-1,99 euro"/>
    <n v="1"/>
  </r>
  <r>
    <n v="2037"/>
    <x v="40"/>
    <s v="COMUNA PESCEANA"/>
    <x v="0"/>
    <n v="1"/>
    <m/>
    <s v="X"/>
    <s v="X"/>
    <n v="990"/>
    <n v="12608"/>
    <n v="0"/>
    <n v="13598"/>
    <n v="2809.4460858246734"/>
    <n v="1342"/>
    <m/>
    <n v="897"/>
    <m/>
    <x v="2021"/>
    <n v="897"/>
    <n v="10.13263785394933"/>
    <n v="2.0934769641018431"/>
    <n v="15.159420289855072"/>
    <n v="3.1320469184221555"/>
    <n v="4.8400999999999996"/>
    <s v="10-10,99 lei"/>
    <n v="10"/>
    <s v="2-2,99 euro"/>
    <n v="2"/>
  </r>
  <r>
    <n v="2038"/>
    <x v="40"/>
    <s v="COMUNA PIETRARI"/>
    <x v="0"/>
    <n v="1"/>
    <m/>
    <s v="X"/>
    <s v="X"/>
    <n v="4580"/>
    <n v="5584"/>
    <n v="0"/>
    <n v="10164"/>
    <n v="2099.9566124666849"/>
    <n v="2485"/>
    <m/>
    <n v="1413"/>
    <m/>
    <x v="2387"/>
    <n v="1413"/>
    <n v="4.0901408450704224"/>
    <n v="0.84505296276325348"/>
    <n v="7.1932059447983017"/>
    <n v="1.4861688694031741"/>
    <n v="4.8400999999999996"/>
    <s v="4-4,99 lei"/>
    <n v="4"/>
    <s v="0-0,99 euro"/>
    <n v="0"/>
  </r>
  <r>
    <n v="2039"/>
    <x v="40"/>
    <s v="COMUNA POPEŞTI"/>
    <x v="0"/>
    <n v="1"/>
    <m/>
    <s v="X"/>
    <s v="X"/>
    <n v="9800"/>
    <n v="5791.89"/>
    <n v="0"/>
    <n v="15591.89"/>
    <n v="3221.3983182165657"/>
    <n v="2474"/>
    <m/>
    <n v="1780"/>
    <m/>
    <x v="2253"/>
    <n v="1780"/>
    <n v="6.3022999191592559"/>
    <n v="1.3021011795539879"/>
    <n v="8.7594887640449439"/>
    <n v="1.8097743360767222"/>
    <n v="4.8400999999999996"/>
    <s v="6-6,99 lei"/>
    <n v="6"/>
    <s v="1-1,99 euro"/>
    <n v="1"/>
  </r>
  <r>
    <n v="2040"/>
    <x v="40"/>
    <s v="COMUNA PRUNDENI"/>
    <x v="0"/>
    <n v="1"/>
    <m/>
    <s v="X"/>
    <s v="X"/>
    <n v="600"/>
    <n v="4252"/>
    <n v="0"/>
    <n v="4852"/>
    <n v="1002.4586268878743"/>
    <n v="3384"/>
    <m/>
    <n v="1771"/>
    <m/>
    <x v="2388"/>
    <n v="1771"/>
    <n v="1.4338061465721039"/>
    <n v="0.29623481882029384"/>
    <n v="2.7396950875211745"/>
    <n v="0.56604100897113174"/>
    <n v="4.8400999999999996"/>
    <s v="1-1,99 lei"/>
    <n v="1"/>
    <s v="0-0,99 euro"/>
    <n v="0"/>
  </r>
  <r>
    <n v="2041"/>
    <x v="40"/>
    <s v="COMUNA RACOVIŢA"/>
    <x v="0"/>
    <n v="1"/>
    <m/>
    <s v="X"/>
    <s v="X"/>
    <n v="3360"/>
    <n v="13946"/>
    <n v="0"/>
    <n v="17306"/>
    <n v="3575.5459597942195"/>
    <n v="1331"/>
    <m/>
    <n v="991"/>
    <m/>
    <x v="2389"/>
    <n v="991"/>
    <n v="13.002253944402705"/>
    <n v="2.6863606008972347"/>
    <n v="17.463168516649848"/>
    <n v="3.6080181229003223"/>
    <n v="4.8400999999999996"/>
    <s v="13-13,99 lei"/>
    <n v="13"/>
    <s v="2-2,99 euro"/>
    <n v="2"/>
  </r>
  <r>
    <n v="2042"/>
    <x v="40"/>
    <s v="COMUNA ROEŞTI"/>
    <x v="0"/>
    <n v="1"/>
    <m/>
    <s v="X"/>
    <s v="X"/>
    <n v="3080"/>
    <n v="5680.45"/>
    <n v="0"/>
    <n v="8760.4500000000007"/>
    <n v="1809.9729344435036"/>
    <n v="1793"/>
    <m/>
    <n v="1179"/>
    <m/>
    <x v="1052"/>
    <n v="1179"/>
    <n v="4.8859174567763528"/>
    <n v="1.0094662211062486"/>
    <n v="7.4304071246819348"/>
    <n v="1.5351763650920303"/>
    <n v="4.8400999999999996"/>
    <s v="4-4,99 lei"/>
    <n v="4"/>
    <s v="1-1,99 euro"/>
    <n v="1"/>
  </r>
  <r>
    <n v="2043"/>
    <x v="40"/>
    <s v="COMUNA ROŞIILE"/>
    <x v="0"/>
    <n v="1"/>
    <m/>
    <s v="X"/>
    <s v="X"/>
    <n v="5440"/>
    <n v="7824"/>
    <n v="0"/>
    <n v="13264"/>
    <n v="2740.4392471229935"/>
    <n v="1984"/>
    <m/>
    <n v="1245"/>
    <m/>
    <x v="659"/>
    <n v="1245"/>
    <n v="6.685483870967742"/>
    <n v="1.3812697818160249"/>
    <n v="10.653815261044176"/>
    <n v="2.201156021785537"/>
    <n v="4.8400999999999996"/>
    <s v="6-6,99 lei"/>
    <n v="6"/>
    <s v="1-1,99 euro"/>
    <n v="1"/>
  </r>
  <r>
    <n v="2044"/>
    <x v="40"/>
    <s v="COMUNA RUNCU"/>
    <x v="0"/>
    <n v="1"/>
    <m/>
    <s v="X"/>
    <s v="X"/>
    <n v="6606"/>
    <n v="508"/>
    <n v="0"/>
    <n v="7114"/>
    <n v="1469.8043428854776"/>
    <n v="749"/>
    <m/>
    <n v="600"/>
    <m/>
    <x v="2390"/>
    <n v="600"/>
    <n v="9.49799732977303"/>
    <n v="1.9623555979779408"/>
    <n v="11.856666666666667"/>
    <n v="2.4496739048091292"/>
    <n v="4.8400999999999996"/>
    <s v="9-9,99 lei"/>
    <n v="9"/>
    <s v="1-1,99 euro"/>
    <n v="1"/>
  </r>
  <r>
    <n v="2045"/>
    <x v="40"/>
    <s v="COMUNA SĂLĂTRUCEL"/>
    <x v="0"/>
    <n v="1"/>
    <m/>
    <s v="X"/>
    <s v="X"/>
    <n v="9292"/>
    <n v="2714"/>
    <n v="0"/>
    <n v="12006"/>
    <n v="2480.5272618334334"/>
    <n v="1782"/>
    <m/>
    <n v="1206"/>
    <m/>
    <x v="409"/>
    <n v="1206"/>
    <n v="6.737373737373737"/>
    <n v="1.3919906070894688"/>
    <n v="9.9552238805970141"/>
    <n v="2.0568219418187672"/>
    <n v="4.8400999999999996"/>
    <s v="6-6,99 lei"/>
    <n v="6"/>
    <s v="1-1,99 euro"/>
    <n v="1"/>
  </r>
  <r>
    <n v="2046"/>
    <x v="40"/>
    <s v="COMUNA SCUNDU"/>
    <x v="0"/>
    <n v="1"/>
    <m/>
    <s v="X"/>
    <s v="X"/>
    <n v="1082"/>
    <n v="9826"/>
    <n v="0"/>
    <n v="10908"/>
    <n v="2253.6724447841989"/>
    <n v="1566"/>
    <m/>
    <n v="1073"/>
    <m/>
    <x v="2391"/>
    <n v="1073"/>
    <n v="6.9655172413793105"/>
    <n v="1.4391267208072789"/>
    <n v="10.165890027958994"/>
    <n v="2.1003471060430559"/>
    <n v="4.8400999999999996"/>
    <s v="6-6,99 lei"/>
    <n v="6"/>
    <s v="1-1,99 euro"/>
    <n v="1"/>
  </r>
  <r>
    <n v="2047"/>
    <x v="40"/>
    <s v="COMUNA SINEŞTI"/>
    <x v="0"/>
    <n v="1"/>
    <m/>
    <s v="X"/>
    <s v="X"/>
    <n v="3400"/>
    <n v="12715"/>
    <n v="0"/>
    <n v="16115"/>
    <n v="3329.4766637052958"/>
    <n v="2007"/>
    <m/>
    <n v="1373"/>
    <m/>
    <x v="514"/>
    <n v="1373"/>
    <n v="8.0293971101145996"/>
    <n v="1.6589320696090164"/>
    <n v="11.737072104879825"/>
    <n v="2.4249647951240321"/>
    <n v="4.8400999999999996"/>
    <s v="8-8,99 lei"/>
    <n v="8"/>
    <s v="1-1,99 euro"/>
    <n v="1"/>
  </r>
  <r>
    <n v="2049"/>
    <x v="40"/>
    <s v="COMUNA SLĂTIOARA"/>
    <x v="0"/>
    <n v="1"/>
    <m/>
    <s v="X"/>
    <s v="X"/>
    <n v="3000"/>
    <n v="42324"/>
    <n v="0"/>
    <n v="45324"/>
    <n v="9364.2693332782383"/>
    <n v="2745"/>
    <m/>
    <n v="1498"/>
    <m/>
    <x v="1220"/>
    <n v="1498"/>
    <n v="16.511475409836066"/>
    <n v="3.4113913782434384"/>
    <n v="30.256341789052069"/>
    <n v="6.2511811303593046"/>
    <n v="4.8400999999999996"/>
    <s v="16-16,99 lei"/>
    <n v="16"/>
    <s v="3-3,99 euro"/>
    <n v="3"/>
  </r>
  <r>
    <n v="2050"/>
    <x v="40"/>
    <s v="COMUNA STĂNEŞTI"/>
    <x v="0"/>
    <n v="1"/>
    <m/>
    <s v="X"/>
    <s v="X"/>
    <n v="3360"/>
    <n v="11311"/>
    <n v="0"/>
    <n v="14671"/>
    <n v="3031.1357203363568"/>
    <n v="886"/>
    <m/>
    <n v="630"/>
    <m/>
    <x v="2392"/>
    <n v="630"/>
    <n v="16.558690744920995"/>
    <n v="3.4211464112148495"/>
    <n v="23.287301587301588"/>
    <n v="4.8113265402164398"/>
    <n v="4.8400999999999996"/>
    <s v="16-16,99 lei"/>
    <n v="16"/>
    <s v="3-3,99 euro"/>
    <n v="3"/>
  </r>
  <r>
    <n v="2052"/>
    <x v="40"/>
    <s v="COMUNA STOENEŞTI"/>
    <x v="0"/>
    <n v="1"/>
    <m/>
    <s v="X"/>
    <s v="X"/>
    <n v="1500"/>
    <n v="6500"/>
    <n v="0"/>
    <n v="8000"/>
    <n v="1652.8584120162807"/>
    <n v="2806"/>
    <m/>
    <n v="1881"/>
    <m/>
    <x v="918"/>
    <n v="1881"/>
    <n v="2.8510334996436208"/>
    <n v="0.58904433785327182"/>
    <n v="4.2530568846358321"/>
    <n v="0.87871260606926138"/>
    <n v="4.8400999999999996"/>
    <s v="2-2,99 lei"/>
    <n v="2"/>
    <s v="0-0,99 euro"/>
    <n v="0"/>
  </r>
  <r>
    <n v="2053"/>
    <x v="40"/>
    <s v="COMUNA STOILEŞTI"/>
    <x v="0"/>
    <n v="1"/>
    <m/>
    <s v="X"/>
    <s v="X"/>
    <n v="6000"/>
    <n v="12445.71"/>
    <n v="0"/>
    <n v="18445.71"/>
    <n v="3811.0183673891038"/>
    <n v="3021"/>
    <m/>
    <n v="2016"/>
    <m/>
    <x v="1951"/>
    <n v="2016"/>
    <n v="6.1058291956305855"/>
    <n v="1.2615088935415768"/>
    <n v="9.1496577380952377"/>
    <n v="1.8903860949350713"/>
    <n v="4.8400999999999996"/>
    <s v="6-6,99 lei"/>
    <n v="6"/>
    <s v="1-1,99 euro"/>
    <n v="1"/>
  </r>
  <r>
    <n v="2054"/>
    <x v="40"/>
    <s v="COMUNA STROEŞTI"/>
    <x v="0"/>
    <n v="1"/>
    <m/>
    <s v="X"/>
    <s v="X"/>
    <n v="1000"/>
    <n v="25670"/>
    <n v="0"/>
    <n v="26670"/>
    <n v="5510.2167310592758"/>
    <n v="2263"/>
    <m/>
    <n v="1477"/>
    <m/>
    <x v="2393"/>
    <n v="1477"/>
    <n v="11.785240830755635"/>
    <n v="2.4349168055940238"/>
    <n v="18.05687203791469"/>
    <n v="3.7306816053211076"/>
    <n v="4.8400999999999996"/>
    <s v="11-11,99 lei"/>
    <n v="11"/>
    <s v="2-2,99 euro"/>
    <n v="2"/>
  </r>
  <r>
    <n v="2056"/>
    <x v="40"/>
    <s v="COMUNA SUTEŞTI"/>
    <x v="0"/>
    <n v="1"/>
    <m/>
    <s v="X"/>
    <s v="X"/>
    <n v="1180"/>
    <n v="3501"/>
    <n v="0"/>
    <n v="4681"/>
    <n v="967.1287783310263"/>
    <n v="1701"/>
    <m/>
    <n v="1169"/>
    <m/>
    <x v="2394"/>
    <n v="1169"/>
    <n v="2.7519106407995295"/>
    <n v="0.56856483147032699"/>
    <n v="4.0042771599657829"/>
    <n v="0.82731289848676326"/>
    <n v="4.8400999999999996"/>
    <s v="2-2,99 lei"/>
    <n v="2"/>
    <s v="0-0,99 euro"/>
    <n v="0"/>
  </r>
  <r>
    <n v="2048"/>
    <x v="40"/>
    <s v="COMUNA ŞIRINEASA"/>
    <x v="0"/>
    <n v="1"/>
    <m/>
    <s v="X"/>
    <s v="X"/>
    <n v="1800"/>
    <n v="10185.27"/>
    <n v="0"/>
    <n v="11985.27"/>
    <n v="2476.2442924732964"/>
    <n v="1915"/>
    <m/>
    <n v="1279"/>
    <m/>
    <x v="2395"/>
    <n v="1279"/>
    <n v="6.2586266318537858"/>
    <n v="1.2930779595160817"/>
    <n v="9.3708131352619244"/>
    <n v="1.9360784147562911"/>
    <n v="4.8400999999999996"/>
    <s v="6-6,99 lei"/>
    <n v="6"/>
    <s v="1-1,99 euro"/>
    <n v="1"/>
  </r>
  <r>
    <n v="2051"/>
    <x v="40"/>
    <s v="COMUNA ŞTEFĂNEŞTI"/>
    <x v="0"/>
    <n v="1"/>
    <m/>
    <s v="X"/>
    <s v="X"/>
    <n v="4800"/>
    <n v="11334"/>
    <n v="0"/>
    <n v="16134"/>
    <n v="3333.4022024338342"/>
    <n v="2621"/>
    <m/>
    <n v="1910"/>
    <m/>
    <x v="2396"/>
    <n v="1910"/>
    <n v="6.1556657764212135"/>
    <n v="1.2718054950148165"/>
    <n v="8.4471204188481668"/>
    <n v="1.7452367552009602"/>
    <n v="4.8400999999999996"/>
    <s v="6-6,99 lei"/>
    <n v="6"/>
    <s v="1-1,99 euro"/>
    <n v="1"/>
  </r>
  <r>
    <n v="2055"/>
    <x v="40"/>
    <s v="COMUNA ŞUŞANI"/>
    <x v="0"/>
    <n v="1"/>
    <m/>
    <s v="X"/>
    <s v="X"/>
    <n v="4620"/>
    <n v="13771"/>
    <n v="0"/>
    <n v="18391"/>
    <n v="3799.7148819239274"/>
    <n v="2504"/>
    <m/>
    <n v="1743"/>
    <m/>
    <x v="2397"/>
    <n v="1743"/>
    <n v="7.3446485623003195"/>
    <n v="1.5174580199376706"/>
    <n v="10.55134825014343"/>
    <n v="2.1799855891703541"/>
    <n v="4.8400999999999996"/>
    <s v="7-7,99 lei"/>
    <n v="7"/>
    <s v="1-1,99 euro"/>
    <n v="1"/>
  </r>
  <r>
    <n v="2057"/>
    <x v="40"/>
    <s v="COMUNA TETOIU"/>
    <x v="0"/>
    <n v="1"/>
    <m/>
    <s v="X"/>
    <s v="X"/>
    <n v="9000"/>
    <n v="11547"/>
    <n v="0"/>
    <n v="20547"/>
    <n v="4245.1602239623153"/>
    <n v="1965"/>
    <m/>
    <n v="1391"/>
    <m/>
    <x v="532"/>
    <n v="1391"/>
    <n v="10.456488549618321"/>
    <n v="2.1603868824235701"/>
    <n v="14.771387491013659"/>
    <n v="3.051876508959249"/>
    <n v="4.8400999999999996"/>
    <s v="10-10,99 lei"/>
    <n v="10"/>
    <s v="2-2,99 euro"/>
    <n v="2"/>
  </r>
  <r>
    <n v="2058"/>
    <x v="40"/>
    <s v="COMUNA TITEŞTI"/>
    <x v="0"/>
    <n v="1"/>
    <m/>
    <s v="X"/>
    <s v="X"/>
    <n v="2800"/>
    <n v="2950.6"/>
    <n v="0"/>
    <n v="5750.6"/>
    <n v="1188.1159480176032"/>
    <n v="588"/>
    <m/>
    <n v="357"/>
    <m/>
    <x v="2398"/>
    <n v="357"/>
    <n v="9.7799319727891163"/>
    <n v="2.0206053537714341"/>
    <n v="16.10812324929972"/>
    <n v="3.328055876800009"/>
    <n v="4.8400999999999996"/>
    <s v="9-9,99 lei"/>
    <n v="9"/>
    <s v="2-2,99 euro"/>
    <n v="2"/>
  </r>
  <r>
    <n v="2059"/>
    <x v="40"/>
    <s v="COMUNA TOMŞANI"/>
    <x v="0"/>
    <n v="1"/>
    <m/>
    <s v="X"/>
    <s v="X"/>
    <n v="3000"/>
    <n v="8000"/>
    <n v="0"/>
    <n v="11000"/>
    <n v="2272.680316522386"/>
    <n v="3122"/>
    <m/>
    <n v="1895"/>
    <m/>
    <x v="2399"/>
    <n v="1895"/>
    <n v="3.5233824471492632"/>
    <n v="0.72795653956514605"/>
    <n v="5.8047493403693933"/>
    <n v="1.1993035971094386"/>
    <n v="4.8400999999999996"/>
    <s v="3-3,99 lei"/>
    <n v="3"/>
    <s v="0-0,99 euro"/>
    <n v="0"/>
  </r>
  <r>
    <n v="2060"/>
    <x v="40"/>
    <s v="COMUNA VAIDEENI"/>
    <x v="0"/>
    <n v="1"/>
    <m/>
    <s v="X"/>
    <s v="X"/>
    <n v="6862"/>
    <n v="10657"/>
    <n v="0"/>
    <n v="17519"/>
    <n v="3619.5533150141528"/>
    <n v="3217"/>
    <m/>
    <n v="2131"/>
    <m/>
    <x v="2400"/>
    <n v="2131"/>
    <n v="5.4457569163817219"/>
    <n v="1.1251331411296714"/>
    <n v="8.2210229938995774"/>
    <n v="1.6985233763557732"/>
    <n v="4.8400999999999996"/>
    <s v="5-5,99 lei"/>
    <n v="5"/>
    <s v="1-1,99 euro"/>
    <n v="1"/>
  </r>
  <r>
    <n v="2061"/>
    <x v="40"/>
    <s v="COMUNA VALEA MARE"/>
    <x v="0"/>
    <n v="1"/>
    <m/>
    <s v="X"/>
    <s v="X"/>
    <n v="1000"/>
    <n v="11098.48"/>
    <n v="0"/>
    <n v="12098.48"/>
    <n v="2499.6343050763417"/>
    <n v="2046"/>
    <m/>
    <n v="1300"/>
    <m/>
    <x v="375"/>
    <n v="1300"/>
    <n v="5.9132355816226783"/>
    <n v="1.2217176466648787"/>
    <n v="9.3065230769230762"/>
    <n v="1.9227956192894935"/>
    <n v="4.8400999999999996"/>
    <s v="5-5,99 lei"/>
    <n v="5"/>
    <s v="1-1,99 euro"/>
    <n v="1"/>
  </r>
  <r>
    <n v="2062"/>
    <x v="40"/>
    <s v="COMUNA VLĂDEŞTI"/>
    <x v="0"/>
    <n v="1"/>
    <m/>
    <s v="X"/>
    <s v="X"/>
    <n v="3000"/>
    <n v="10648"/>
    <n v="0"/>
    <n v="13648"/>
    <n v="2819.7764508997752"/>
    <n v="2755"/>
    <m/>
    <n v="1707"/>
    <m/>
    <x v="88"/>
    <n v="1707"/>
    <n v="4.9539019963702362"/>
    <n v="1.0235123233755989"/>
    <n v="7.9953134153485648"/>
    <n v="1.6518901294081869"/>
    <n v="4.8400999999999996"/>
    <s v="4-4,99 lei"/>
    <n v="4"/>
    <s v="1-1,99 euro"/>
    <n v="1"/>
  </r>
  <r>
    <n v="2063"/>
    <x v="40"/>
    <s v="COMUNA VOICEŞTI"/>
    <x v="0"/>
    <n v="1"/>
    <m/>
    <s v="X"/>
    <s v="X"/>
    <n v="800"/>
    <n v="16114.92"/>
    <n v="0"/>
    <n v="16914.919999999998"/>
    <n v="3494.745976322803"/>
    <n v="1235"/>
    <m/>
    <n v="943"/>
    <m/>
    <x v="468"/>
    <n v="943"/>
    <n v="13.696291497975707"/>
    <n v="2.8297538269820266"/>
    <n v="17.937348886532341"/>
    <n v="3.7059872495469808"/>
    <n v="4.8400999999999996"/>
    <s v="13-13,99 lei"/>
    <n v="13"/>
    <s v="2-2,99 euro"/>
    <n v="2"/>
  </r>
  <r>
    <n v="2064"/>
    <x v="40"/>
    <s v="COMUNA VOINEASA"/>
    <x v="0"/>
    <n v="1"/>
    <m/>
    <s v="X"/>
    <s v="X"/>
    <n v="1080"/>
    <n v="10862"/>
    <n v="0"/>
    <n v="11942"/>
    <n v="2467.3043945373033"/>
    <n v="1291"/>
    <m/>
    <n v="820"/>
    <m/>
    <x v="2401"/>
    <n v="820"/>
    <n v="9.2501936483346245"/>
    <n v="1.911157548053682"/>
    <n v="14.563414634146341"/>
    <n v="3.0089077982162236"/>
    <n v="4.8400999999999996"/>
    <s v="9-9,99 lei"/>
    <n v="9"/>
    <s v="1-1,99 euro"/>
    <n v="1"/>
  </r>
  <r>
    <n v="2065"/>
    <x v="40"/>
    <s v="COMUNA ZĂTRENI"/>
    <x v="0"/>
    <n v="1"/>
    <m/>
    <s v="X"/>
    <s v="X"/>
    <n v="2500"/>
    <n v="5680"/>
    <n v="0"/>
    <n v="8180"/>
    <n v="1690.047726286647"/>
    <n v="1801"/>
    <m/>
    <n v="1195"/>
    <m/>
    <x v="199"/>
    <n v="1195"/>
    <n v="4.5419211549139371"/>
    <n v="0.93839407345177517"/>
    <n v="6.8451882845188283"/>
    <n v="1.4142658797377801"/>
    <n v="4.8400999999999996"/>
    <s v="4-4,99 lei"/>
    <n v="4"/>
    <s v="0-0,99 euro"/>
    <n v="0"/>
  </r>
  <r>
    <n v="1978"/>
    <x v="40"/>
    <s v="MUNICIPIUL DRĂGĂŞANI"/>
    <x v="0"/>
    <n v="1"/>
    <m/>
    <s v="X"/>
    <s v="X"/>
    <n v="22422"/>
    <n v="20182"/>
    <n v="0"/>
    <n v="42604"/>
    <n v="8802.2974731927025"/>
    <n v="16867"/>
    <m/>
    <n v="6892"/>
    <m/>
    <x v="2402"/>
    <n v="6892"/>
    <n v="2.525878935198909"/>
    <n v="0.5218650307222803"/>
    <n v="6.1816598955310509"/>
    <n v="1.2771760698190224"/>
    <n v="4.8400999999999996"/>
    <s v="2-2,99 lei"/>
    <n v="2"/>
    <s v="0-0,99 euro"/>
    <n v="0"/>
  </r>
  <r>
    <n v="1977"/>
    <x v="40"/>
    <s v="MUNICIPIUL RÂMNICU VÂLCEA"/>
    <x v="0"/>
    <n v="1"/>
    <m/>
    <s v="X"/>
    <s v="X"/>
    <n v="62628"/>
    <n v="117445"/>
    <n v="0"/>
    <n v="180073"/>
    <n v="37204.396603375964"/>
    <n v="97613"/>
    <m/>
    <n v="34501"/>
    <m/>
    <x v="2403"/>
    <n v="34501"/>
    <n v="1.844764529314743"/>
    <n v="0.38114182130839092"/>
    <n v="5.2193559606967916"/>
    <n v="1.0783570506181259"/>
    <n v="4.8400999999999996"/>
    <s v="1-1,99 lei"/>
    <n v="1"/>
    <s v="0-0,99 euro"/>
    <n v="0"/>
  </r>
  <r>
    <n v="1979"/>
    <x v="40"/>
    <s v="ORAȘUL BĂBENI"/>
    <x v="0"/>
    <n v="1"/>
    <m/>
    <s v="X"/>
    <s v="X"/>
    <n v="8550"/>
    <n v="5155"/>
    <n v="0"/>
    <n v="13705"/>
    <n v="2831.5530670853909"/>
    <n v="7527"/>
    <m/>
    <n v="3996"/>
    <m/>
    <x v="2404"/>
    <n v="3996"/>
    <n v="1.8207785306230901"/>
    <n v="0.37618613884487723"/>
    <n v="3.4296796796796798"/>
    <n v="0.70859686363498275"/>
    <n v="4.8400999999999996"/>
    <s v="1-1,99 lei"/>
    <n v="1"/>
    <s v="0-0,99 euro"/>
    <n v="0"/>
  </r>
  <r>
    <n v="1980"/>
    <x v="40"/>
    <s v="ORAȘUL BĂILE GOVORA"/>
    <x v="0"/>
    <n v="1"/>
    <m/>
    <s v="X"/>
    <s v="X"/>
    <n v="19186"/>
    <n v="883.1"/>
    <n v="0"/>
    <n v="20069.099999999999"/>
    <n v="4146.422594574492"/>
    <n v="2407"/>
    <m/>
    <n v="1562"/>
    <m/>
    <x v="1646"/>
    <n v="1562"/>
    <n v="8.3378063980058155"/>
    <n v="1.7226516803383847"/>
    <n v="12.848335467349552"/>
    <n v="2.6545599197019794"/>
    <n v="4.8400999999999996"/>
    <s v="8-8,99 lei"/>
    <n v="8"/>
    <s v="1-1,99 euro"/>
    <n v="1"/>
  </r>
  <r>
    <n v="1981"/>
    <x v="40"/>
    <s v="ORAȘUL BĂILE OLĂNEŞTI"/>
    <x v="0"/>
    <n v="1"/>
    <m/>
    <s v="X"/>
    <s v="X"/>
    <n v="41731"/>
    <n v="28806.13"/>
    <n v="0"/>
    <n v="70537.13"/>
    <n v="14573.486084998245"/>
    <n v="3776"/>
    <m/>
    <n v="2126"/>
    <m/>
    <x v="2405"/>
    <n v="2126"/>
    <n v="18.68038400423729"/>
    <n v="3.8595037301372472"/>
    <n v="33.178330197554097"/>
    <n v="6.8548852704601337"/>
    <n v="4.8400999999999996"/>
    <s v="18-18,99 lei"/>
    <n v="18"/>
    <s v="3-3,99 euro"/>
    <n v="3"/>
  </r>
  <r>
    <n v="1982"/>
    <x v="40"/>
    <s v="ORAȘUL BĂLCEŞTI"/>
    <x v="0"/>
    <n v="1"/>
    <m/>
    <s v="X"/>
    <s v="X"/>
    <n v="15277.12"/>
    <n v="7630.52"/>
    <n v="0"/>
    <n v="22907.64"/>
    <n v="4732.8856841800789"/>
    <n v="4080"/>
    <m/>
    <n v="2083"/>
    <m/>
    <x v="2406"/>
    <n v="2083"/>
    <n v="5.6146176470588234"/>
    <n v="1.1600210010245291"/>
    <n v="10.997426788286125"/>
    <n v="2.272148672193989"/>
    <n v="4.8400999999999996"/>
    <s v="5-5,99 lei"/>
    <n v="5"/>
    <s v="1-1,99 euro"/>
    <n v="1"/>
  </r>
  <r>
    <n v="1983"/>
    <x v="40"/>
    <s v="ORAȘUL BERBEŞTI"/>
    <x v="0"/>
    <n v="1"/>
    <m/>
    <s v="X"/>
    <s v="X"/>
    <n v="17491"/>
    <n v="12395.94"/>
    <n v="0"/>
    <n v="29886.940000000002"/>
    <n v="6174.8600235532331"/>
    <n v="4416"/>
    <m/>
    <n v="2389"/>
    <m/>
    <x v="2407"/>
    <n v="2389"/>
    <n v="6.7678759057971023"/>
    <n v="1.3982925777973807"/>
    <n v="12.510230221850147"/>
    <n v="2.5847049073056647"/>
    <n v="4.8400999999999996"/>
    <s v="6-6,99 lei"/>
    <n v="6"/>
    <s v="1-1,99 euro"/>
    <n v="1"/>
  </r>
  <r>
    <n v="1984"/>
    <x v="40"/>
    <s v="ORAȘUL BREZOI"/>
    <x v="0"/>
    <n v="1"/>
    <m/>
    <s v="X"/>
    <s v="X"/>
    <n v="13167"/>
    <n v="29870"/>
    <n v="0"/>
    <n v="43037"/>
    <n v="8891.7584347430839"/>
    <n v="5743"/>
    <m/>
    <n v="2386"/>
    <m/>
    <x v="2408"/>
    <n v="2386"/>
    <n v="7.4938185617273199"/>
    <n v="1.5482776309843433"/>
    <n v="18.037300922045265"/>
    <n v="3.7266380698839412"/>
    <n v="4.8400999999999996"/>
    <s v="7-7,99 lei"/>
    <n v="7"/>
    <s v="1-1,99 euro"/>
    <n v="1"/>
  </r>
  <r>
    <n v="1985"/>
    <x v="40"/>
    <s v="ORAȘUL CĂLIMĂNEŞTI"/>
    <x v="0"/>
    <n v="1"/>
    <m/>
    <s v="X"/>
    <s v="X"/>
    <n v="25394"/>
    <n v="14771"/>
    <n v="0"/>
    <n v="40165"/>
    <n v="8298.3822648292389"/>
    <n v="7299"/>
    <m/>
    <n v="3300"/>
    <m/>
    <x v="2409"/>
    <n v="3300"/>
    <n v="5.5028086039183446"/>
    <n v="1.1369204363377503"/>
    <n v="12.171212121212122"/>
    <n v="2.5146612923724967"/>
    <n v="4.8400999999999996"/>
    <s v="5-5,99 lei"/>
    <n v="5"/>
    <s v="1-1,99 euro"/>
    <n v="1"/>
  </r>
  <r>
    <n v="1986"/>
    <x v="40"/>
    <s v="ORAȘUL HOREZU"/>
    <x v="0"/>
    <n v="1"/>
    <m/>
    <s v="X"/>
    <s v="X"/>
    <n v="12645"/>
    <n v="14792.29"/>
    <n v="0"/>
    <n v="27437.29"/>
    <n v="5668.7444474287731"/>
    <n v="5707"/>
    <m/>
    <n v="3480"/>
    <m/>
    <x v="2410"/>
    <n v="3480"/>
    <n v="4.8076555107762395"/>
    <n v="0.99329673163286725"/>
    <n v="7.8842787356321837"/>
    <n v="1.6289495538588428"/>
    <n v="4.8400999999999996"/>
    <s v="4-4,99 lei"/>
    <n v="4"/>
    <s v="0-0,99 euro"/>
    <n v="0"/>
  </r>
  <r>
    <n v="1987"/>
    <x v="40"/>
    <s v="ORAȘUL OCNELE MARI"/>
    <x v="0"/>
    <n v="1"/>
    <m/>
    <s v="X"/>
    <s v="X"/>
    <n v="2000"/>
    <n v="36283.32"/>
    <n v="0"/>
    <n v="38283.32"/>
    <n v="7909.6134377388898"/>
    <n v="2768"/>
    <m/>
    <n v="1985"/>
    <m/>
    <x v="1244"/>
    <n v="1985"/>
    <n v="13.830679190751445"/>
    <n v="2.8575193055415062"/>
    <n v="19.286307304785893"/>
    <n v="3.984691908180801"/>
    <n v="4.8400999999999996"/>
    <s v="13-13,99 lei"/>
    <n v="13"/>
    <s v="2-2,99 euro"/>
    <n v="2"/>
  </r>
  <r>
    <m/>
    <x v="41"/>
    <s v="A JUDEȚ"/>
    <x v="0"/>
    <m/>
    <m/>
    <m/>
    <m/>
    <n v="0"/>
    <n v="0"/>
    <n v="0"/>
    <n v="0"/>
    <n v="0"/>
    <m/>
    <m/>
    <m/>
    <m/>
    <x v="0"/>
    <n v="0"/>
    <m/>
    <m/>
    <m/>
    <m/>
    <n v="4.8400999999999996"/>
    <m/>
    <m/>
    <m/>
    <m/>
  </r>
  <r>
    <n v="2071"/>
    <x v="41"/>
    <s v="COMUNA ANDREIAŞU DE JOS"/>
    <x v="0"/>
    <n v="1"/>
    <m/>
    <s v="X"/>
    <s v="X"/>
    <n v="6250"/>
    <n v="283"/>
    <n v="3248"/>
    <n v="9781"/>
    <n v="2020.8260159914053"/>
    <n v="1404"/>
    <m/>
    <n v="928"/>
    <m/>
    <x v="2411"/>
    <n v="928"/>
    <n v="6.9665242165242169"/>
    <n v="1.4393347692246476"/>
    <n v="10.539870689655173"/>
    <n v="2.1776142413700486"/>
    <n v="4.8400999999999996"/>
    <s v="6-6,99 lei"/>
    <n v="6"/>
    <s v="1-1,99 euro"/>
    <n v="1"/>
  </r>
  <r>
    <n v="2072"/>
    <x v="41"/>
    <s v="COMUNA BĂLEŞTI"/>
    <x v="0"/>
    <n v="1"/>
    <m/>
    <s v="X"/>
    <s v="X"/>
    <n v="8274"/>
    <n v="4080.33"/>
    <n v="0"/>
    <n v="12354.33"/>
    <n v="2552.4947831656373"/>
    <n v="1557"/>
    <m/>
    <n v="1087"/>
    <m/>
    <x v="2412"/>
    <n v="1087"/>
    <n v="7.9347013487475913"/>
    <n v="1.6393672338892982"/>
    <n v="11.365528978840846"/>
    <n v="2.348201272461488"/>
    <n v="4.8400999999999996"/>
    <s v="7-7,99 lei"/>
    <n v="7"/>
    <s v="1-1,99 euro"/>
    <n v="1"/>
  </r>
  <r>
    <n v="2073"/>
    <x v="41"/>
    <s v="COMUNA BÂRSEŞTI"/>
    <x v="0"/>
    <n v="1"/>
    <m/>
    <s v="X"/>
    <s v="X"/>
    <n v="900"/>
    <n v="9763.2099999999991"/>
    <n v="0"/>
    <n v="10663.21"/>
    <n v="2203.0970434495157"/>
    <n v="1169"/>
    <m/>
    <n v="809"/>
    <m/>
    <x v="947"/>
    <n v="809"/>
    <n v="9.1216509837467914"/>
    <n v="1.8845996949953085"/>
    <n v="13.180729295426451"/>
    <n v="2.7232349115568799"/>
    <n v="4.8400999999999996"/>
    <s v="9-9,99 lei"/>
    <n v="9"/>
    <s v="1-1,99 euro"/>
    <n v="1"/>
  </r>
  <r>
    <n v="2074"/>
    <x v="41"/>
    <s v="COMUNA BILIEŞTI"/>
    <x v="0"/>
    <n v="1"/>
    <m/>
    <s v="X"/>
    <s v="X"/>
    <n v="2000"/>
    <n v="5386"/>
    <n v="0"/>
    <n v="7386"/>
    <n v="1526.0015288940313"/>
    <n v="2061"/>
    <m/>
    <n v="1090"/>
    <m/>
    <x v="1151"/>
    <n v="1090"/>
    <n v="3.5836972343522562"/>
    <n v="0.74041801498982596"/>
    <n v="6.7761467889908253"/>
    <n v="1.4000014026550744"/>
    <n v="4.8400999999999996"/>
    <s v="3-3,99 lei"/>
    <n v="3"/>
    <s v="0-0,99 euro"/>
    <n v="0"/>
  </r>
  <r>
    <n v="2075"/>
    <x v="41"/>
    <s v="COMUNA BOGHEŞTI"/>
    <x v="0"/>
    <n v="1"/>
    <m/>
    <s v="X"/>
    <s v="X"/>
    <n v="600"/>
    <n v="2985.9"/>
    <n v="0"/>
    <n v="3585.9"/>
    <n v="740.87312245614771"/>
    <n v="1190"/>
    <m/>
    <n v="689"/>
    <m/>
    <x v="2413"/>
    <n v="689"/>
    <n v="3.0133613445378153"/>
    <n v="0.62258245584550231"/>
    <n v="5.2044992743105949"/>
    <n v="1.075287550734612"/>
    <n v="4.8400999999999996"/>
    <s v="3-3,99 lei"/>
    <n v="3"/>
    <s v="0-0,99 euro"/>
    <n v="0"/>
  </r>
  <r>
    <n v="2076"/>
    <x v="41"/>
    <s v="COMUNA BOLOTEŞTI"/>
    <x v="0"/>
    <n v="1"/>
    <m/>
    <s v="X"/>
    <s v="X"/>
    <n v="4200"/>
    <n v="4145"/>
    <n v="0"/>
    <n v="8345"/>
    <n v="1724.1379310344828"/>
    <n v="3854"/>
    <m/>
    <n v="2411"/>
    <m/>
    <x v="2414"/>
    <n v="2411"/>
    <n v="2.1652828230409962"/>
    <n v="0.44736324105720882"/>
    <n v="3.4612194110327663"/>
    <n v="0.71511320241994314"/>
    <n v="4.8400999999999996"/>
    <s v="2-2,99 lei"/>
    <n v="2"/>
    <s v="0-0,99 euro"/>
    <n v="0"/>
  </r>
  <r>
    <n v="2077"/>
    <x v="41"/>
    <s v="COMUNA BORDEŞTI"/>
    <x v="0"/>
    <n v="1"/>
    <m/>
    <s v="X"/>
    <s v="X"/>
    <n v="1785"/>
    <n v="306"/>
    <n v="0"/>
    <n v="2091"/>
    <n v="432.01586744075541"/>
    <n v="1405"/>
    <m/>
    <n v="943"/>
    <m/>
    <x v="776"/>
    <n v="943"/>
    <n v="1.4882562277580071"/>
    <n v="0.30748460316067999"/>
    <n v="2.2173913043478262"/>
    <n v="0.45812923376538223"/>
    <n v="4.8400999999999996"/>
    <s v="1-1,99 lei"/>
    <n v="1"/>
    <s v="0-0,99 euro"/>
    <n v="0"/>
  </r>
  <r>
    <n v="2078"/>
    <x v="41"/>
    <s v="COMUNA BROŞTENI"/>
    <x v="0"/>
    <n v="1"/>
    <m/>
    <s v="X"/>
    <s v="X"/>
    <n v="0"/>
    <n v="1237"/>
    <n v="0"/>
    <n v="1237"/>
    <n v="255.5732319580174"/>
    <n v="1901"/>
    <m/>
    <n v="981"/>
    <m/>
    <x v="51"/>
    <n v="981"/>
    <n v="0.65071015255128883"/>
    <n v="0.13444146867859938"/>
    <n v="1.2609582059123343"/>
    <n v="0.26052317223039489"/>
    <n v="4.8400999999999996"/>
    <s v="0-0,99 lei"/>
    <n v="0"/>
    <s v="0-0,99 euro"/>
    <n v="0"/>
  </r>
  <r>
    <n v="2079"/>
    <x v="41"/>
    <s v="COMUNA CÂMPINEANCA"/>
    <x v="0"/>
    <n v="1"/>
    <m/>
    <s v="X"/>
    <s v="X"/>
    <n v="3500"/>
    <n v="1129.7"/>
    <n v="0"/>
    <n v="4629.7"/>
    <n v="956.52982376397188"/>
    <n v="3573"/>
    <m/>
    <n v="1799"/>
    <m/>
    <x v="2415"/>
    <n v="1799"/>
    <n v="1.2957458718164008"/>
    <n v="0.26771055800838844"/>
    <n v="2.5734852695942187"/>
    <n v="0.53170084700609888"/>
    <n v="4.8400999999999996"/>
    <s v="1-1,99 lei"/>
    <n v="1"/>
    <s v="0-0,99 euro"/>
    <n v="0"/>
  </r>
  <r>
    <n v="2080"/>
    <x v="41"/>
    <s v="COMUNA CÂMPURI"/>
    <x v="0"/>
    <n v="1"/>
    <m/>
    <s v="X"/>
    <s v="X"/>
    <n v="1200"/>
    <n v="6764"/>
    <n v="0"/>
    <n v="7964"/>
    <n v="1645.4205491622074"/>
    <n v="2987"/>
    <m/>
    <n v="1664"/>
    <m/>
    <x v="2416"/>
    <n v="1664"/>
    <n v="2.6662202879142951"/>
    <n v="0.55086057889595164"/>
    <n v="4.7860576923076925"/>
    <n v="0.98883446464074964"/>
    <n v="4.8400999999999996"/>
    <s v="2-2,99 lei"/>
    <n v="2"/>
    <s v="0-0,99 euro"/>
    <n v="0"/>
  </r>
  <r>
    <n v="2081"/>
    <x v="41"/>
    <s v="COMUNA CÂRLIGELE"/>
    <x v="0"/>
    <n v="1"/>
    <m/>
    <s v="X"/>
    <s v="X"/>
    <n v="0"/>
    <n v="13442"/>
    <n v="0"/>
    <n v="13442"/>
    <n v="2777.2153467903559"/>
    <n v="2503"/>
    <m/>
    <n v="1224"/>
    <m/>
    <x v="2417"/>
    <n v="1224"/>
    <n v="5.3703555733120254"/>
    <n v="1.1095546731084123"/>
    <n v="10.982026143790849"/>
    <n v="2.268966786593428"/>
    <n v="4.8400999999999996"/>
    <s v="5-5,99 lei"/>
    <n v="5"/>
    <s v="1-1,99 euro"/>
    <n v="1"/>
  </r>
  <r>
    <n v="2082"/>
    <x v="41"/>
    <s v="COMUNA CHIOJDENI"/>
    <x v="0"/>
    <n v="1"/>
    <m/>
    <s v="X"/>
    <s v="X"/>
    <n v="4480"/>
    <n v="5491"/>
    <n v="0"/>
    <n v="9971"/>
    <n v="2060.0814032767921"/>
    <n v="1809"/>
    <m/>
    <n v="1195"/>
    <m/>
    <x v="2418"/>
    <n v="1195"/>
    <n v="5.511885019347706"/>
    <n v="1.138795690036922"/>
    <n v="8.3439330543933057"/>
    <n v="1.7239174922818343"/>
    <n v="4.8400999999999996"/>
    <s v="5-5,99 lei"/>
    <n v="5"/>
    <s v="1-1,99 euro"/>
    <n v="1"/>
  </r>
  <r>
    <n v="2083"/>
    <x v="41"/>
    <s v="COMUNA CIORĂŞTI"/>
    <x v="0"/>
    <n v="1"/>
    <m/>
    <s v="X"/>
    <s v="X"/>
    <n v="2900"/>
    <n v="5434"/>
    <n v="0"/>
    <n v="8334"/>
    <n v="1721.8652507179604"/>
    <n v="2324"/>
    <m/>
    <n v="1201"/>
    <m/>
    <x v="2419"/>
    <n v="1201"/>
    <n v="3.5860585197934594"/>
    <n v="0.74090587380290895"/>
    <n v="6.9392173189009156"/>
    <n v="1.4336929647943051"/>
    <n v="4.8400999999999996"/>
    <s v="3-3,99 lei"/>
    <n v="3"/>
    <s v="0-0,99 euro"/>
    <n v="0"/>
  </r>
  <r>
    <n v="2084"/>
    <x v="41"/>
    <s v="COMUNA CORBIŢA"/>
    <x v="0"/>
    <n v="1"/>
    <m/>
    <s v="X"/>
    <s v="X"/>
    <n v="720"/>
    <n v="983"/>
    <n v="0"/>
    <n v="1703"/>
    <n v="351.85223445796578"/>
    <n v="1360"/>
    <m/>
    <n v="819"/>
    <m/>
    <x v="2259"/>
    <n v="819"/>
    <n v="1.2522058823529412"/>
    <n v="0.25871487827791601"/>
    <n v="2.0793650793650795"/>
    <n v="0.42961200788518411"/>
    <n v="4.8400999999999996"/>
    <s v="1-1,99 lei"/>
    <n v="1"/>
    <s v="0-0,99 euro"/>
    <n v="0"/>
  </r>
  <r>
    <n v="2085"/>
    <x v="41"/>
    <s v="COMUNA COTEŞTI"/>
    <x v="0"/>
    <n v="1"/>
    <m/>
    <s v="X"/>
    <s v="X"/>
    <n v="500"/>
    <n v="13679.86"/>
    <n v="0"/>
    <n v="14179.86"/>
    <n v="2929.6626102766477"/>
    <n v="3975"/>
    <m/>
    <n v="1853"/>
    <m/>
    <x v="2420"/>
    <n v="1853"/>
    <n v="3.5672603773584908"/>
    <n v="0.73702204032116925"/>
    <n v="7.6523799244468433"/>
    <n v="1.5810375662583096"/>
    <n v="4.8400999999999996"/>
    <s v="3-3,99 lei"/>
    <n v="3"/>
    <s v="0-0,99 euro"/>
    <n v="0"/>
  </r>
  <r>
    <n v="2086"/>
    <x v="41"/>
    <s v="COMUNA DUMBRĂVENI"/>
    <x v="0"/>
    <n v="1"/>
    <m/>
    <s v="X"/>
    <s v="X"/>
    <n v="4200"/>
    <n v="4071"/>
    <n v="0"/>
    <n v="8271"/>
    <n v="1708.8489907233322"/>
    <n v="3662"/>
    <m/>
    <n v="1943"/>
    <m/>
    <x v="2421"/>
    <n v="1943"/>
    <n v="2.2586018569087929"/>
    <n v="0.46664363482341131"/>
    <n v="4.2568193515182706"/>
    <n v="0.87948995919883288"/>
    <n v="4.8400999999999996"/>
    <s v="2-2,99 lei"/>
    <n v="2"/>
    <s v="0-0,99 euro"/>
    <n v="0"/>
  </r>
  <r>
    <n v="2087"/>
    <x v="41"/>
    <s v="COMUNA DUMITREŞTI"/>
    <x v="0"/>
    <n v="1"/>
    <m/>
    <s v="X"/>
    <s v="X"/>
    <n v="9148"/>
    <n v="1702"/>
    <n v="0"/>
    <n v="10850"/>
    <n v="2241.6892212970806"/>
    <n v="3574"/>
    <m/>
    <n v="2698"/>
    <m/>
    <x v="2422"/>
    <n v="2698"/>
    <n v="3.0358142137660886"/>
    <n v="0.62722138256773385"/>
    <n v="4.0214974054855448"/>
    <n v="0.83087072694480379"/>
    <n v="4.8400999999999996"/>
    <s v="3-3,99 lei"/>
    <n v="3"/>
    <s v="0-0,99 euro"/>
    <n v="0"/>
  </r>
  <r>
    <n v="2088"/>
    <x v="41"/>
    <s v="COMUNA FITIONEŞTI"/>
    <x v="0"/>
    <n v="1"/>
    <m/>
    <s v="X"/>
    <s v="X"/>
    <n v="1800"/>
    <n v="6838.24"/>
    <n v="0"/>
    <n v="8638.24"/>
    <n v="1784.7234561269397"/>
    <n v="2146"/>
    <m/>
    <n v="1181"/>
    <m/>
    <x v="1346"/>
    <n v="1181"/>
    <n v="4.0252749301025164"/>
    <n v="0.83165119111227381"/>
    <n v="7.3143437764606265"/>
    <n v="1.5111968299127347"/>
    <n v="4.8400999999999996"/>
    <s v="4-4,99 lei"/>
    <n v="4"/>
    <s v="0-0,99 euro"/>
    <n v="0"/>
  </r>
  <r>
    <n v="2089"/>
    <x v="41"/>
    <s v="COMUNA GAROAFA"/>
    <x v="0"/>
    <n v="1"/>
    <m/>
    <s v="X"/>
    <s v="X"/>
    <n v="409"/>
    <n v="2533"/>
    <n v="0"/>
    <n v="2942"/>
    <n v="607.83868101898724"/>
    <n v="3892"/>
    <m/>
    <n v="2104"/>
    <m/>
    <x v="2423"/>
    <n v="2104"/>
    <n v="0.75590955806783144"/>
    <n v="0.15617643397199055"/>
    <n v="1.3982889733840305"/>
    <n v="0.2888967115109255"/>
    <n v="4.8400999999999996"/>
    <s v="0-0,99 lei"/>
    <n v="0"/>
    <s v="0-0,99 euro"/>
    <n v="0"/>
  </r>
  <r>
    <n v="2090"/>
    <x v="41"/>
    <s v="COMUNA GOLEŞTI"/>
    <x v="0"/>
    <n v="1"/>
    <m/>
    <s v="X"/>
    <s v="X"/>
    <n v="6600"/>
    <n v="4460"/>
    <n v="0"/>
    <n v="11060"/>
    <n v="2285.076754612508"/>
    <n v="3887"/>
    <m/>
    <n v="1798"/>
    <m/>
    <x v="1218"/>
    <n v="1798"/>
    <n v="2.8453820427064573"/>
    <n v="0.58787670558592953"/>
    <n v="6.1512791991101228"/>
    <n v="1.2708991961137419"/>
    <n v="4.8400999999999996"/>
    <s v="2-2,99 lei"/>
    <n v="2"/>
    <s v="0-0,99 euro"/>
    <n v="0"/>
  </r>
  <r>
    <n v="2091"/>
    <x v="41"/>
    <s v="COMUNA GOLOGANU"/>
    <x v="0"/>
    <n v="1"/>
    <m/>
    <s v="X"/>
    <s v="X"/>
    <n v="1800"/>
    <n v="1734"/>
    <n v="0"/>
    <n v="3534"/>
    <n v="730.15020350819202"/>
    <n v="2579"/>
    <m/>
    <n v="1522"/>
    <m/>
    <x v="2424"/>
    <n v="1522"/>
    <n v="1.3702985653354014"/>
    <n v="0.28311368883605742"/>
    <n v="2.3219448094612352"/>
    <n v="0.47973075131944287"/>
    <n v="4.8400999999999996"/>
    <s v="1-1,99 lei"/>
    <n v="1"/>
    <s v="0-0,99 euro"/>
    <n v="0"/>
  </r>
  <r>
    <n v="2092"/>
    <x v="41"/>
    <s v="COMUNA GUGEŞTI"/>
    <x v="0"/>
    <n v="1"/>
    <m/>
    <s v="X"/>
    <s v="X"/>
    <n v="0"/>
    <n v="22095"/>
    <n v="0"/>
    <n v="22095"/>
    <n v="4564.9883266874658"/>
    <n v="5438"/>
    <m/>
    <n v="2475"/>
    <m/>
    <x v="2425"/>
    <n v="2475"/>
    <n v="4.0630746598013978"/>
    <n v="0.83946089126286605"/>
    <n v="8.9272727272727277"/>
    <n v="1.8444397279545317"/>
    <n v="4.8400999999999996"/>
    <s v="4-4,99 lei"/>
    <n v="4"/>
    <s v="0-0,99 euro"/>
    <n v="0"/>
  </r>
  <r>
    <n v="2093"/>
    <x v="41"/>
    <s v="COMUNA GURA CALIŢEI"/>
    <x v="0"/>
    <n v="1"/>
    <m/>
    <s v="X"/>
    <s v="X"/>
    <n v="2697"/>
    <n v="1564"/>
    <n v="0"/>
    <n v="4261"/>
    <n v="880.35371170017152"/>
    <n v="2094"/>
    <m/>
    <n v="1326"/>
    <m/>
    <x v="2148"/>
    <n v="1326"/>
    <n v="2.0348615090735436"/>
    <n v="0.42041724532004371"/>
    <n v="3.21342383107089"/>
    <n v="0.66391682631988802"/>
    <n v="4.8400999999999996"/>
    <s v="2-2,99 lei"/>
    <n v="2"/>
    <s v="0-0,99 euro"/>
    <n v="0"/>
  </r>
  <r>
    <n v="2094"/>
    <x v="41"/>
    <s v="COMUNA HOMOCEA"/>
    <x v="0"/>
    <n v="1"/>
    <m/>
    <s v="X"/>
    <s v="X"/>
    <n v="4800"/>
    <n v="9763.9500000000007"/>
    <n v="0"/>
    <n v="14563.95"/>
    <n v="3009.018408710564"/>
    <n v="5915"/>
    <m/>
    <n v="2997"/>
    <m/>
    <x v="2426"/>
    <n v="2997"/>
    <n v="2.4622062552831783"/>
    <n v="0.50870979014548845"/>
    <n v="4.8595095095095093"/>
    <n v="1.0040101463832378"/>
    <n v="4.8400999999999996"/>
    <s v="2-2,99 lei"/>
    <n v="2"/>
    <s v="0-0,99 euro"/>
    <n v="0"/>
  </r>
  <r>
    <n v="2095"/>
    <x v="41"/>
    <s v="COMUNA JARIŞTEA"/>
    <x v="0"/>
    <n v="1"/>
    <m/>
    <s v="X"/>
    <s v="X"/>
    <n v="45500"/>
    <n v="23790.04"/>
    <n v="0"/>
    <n v="69290.040000000008"/>
    <n v="14315.828185368073"/>
    <n v="3419"/>
    <m/>
    <n v="1696"/>
    <m/>
    <x v="2011"/>
    <n v="1696"/>
    <n v="20.266171395144781"/>
    <n v="4.1871389837285973"/>
    <n v="40.854976415094342"/>
    <n v="8.440936430051929"/>
    <n v="4.8400999999999996"/>
    <s v="20-20,99 lei"/>
    <n v="20"/>
    <s v="4-4,99 euro"/>
    <n v="4"/>
  </r>
  <r>
    <n v="2096"/>
    <x v="41"/>
    <s v="COMUNA JITIA"/>
    <x v="0"/>
    <n v="1"/>
    <m/>
    <s v="X"/>
    <s v="X"/>
    <n v="0"/>
    <n v="6206"/>
    <n v="0"/>
    <n v="6206"/>
    <n v="1282.2049131216297"/>
    <n v="1266"/>
    <m/>
    <n v="867"/>
    <m/>
    <x v="656"/>
    <n v="867"/>
    <n v="4.902053712480253"/>
    <n v="1.012800089353578"/>
    <n v="7.1580161476355251"/>
    <n v="1.4788984003709684"/>
    <n v="4.8400999999999996"/>
    <s v="4-4,99 lei"/>
    <n v="4"/>
    <s v="1-1,99 euro"/>
    <n v="1"/>
  </r>
  <r>
    <n v="2097"/>
    <x v="41"/>
    <s v="COMUNA MĂICĂNEŞTI"/>
    <x v="0"/>
    <n v="1"/>
    <m/>
    <s v="X"/>
    <s v="X"/>
    <n v="7718"/>
    <n v="24831"/>
    <n v="0"/>
    <n v="32549"/>
    <n v="6724.8610565897407"/>
    <n v="3790"/>
    <m/>
    <n v="2347"/>
    <m/>
    <x v="2427"/>
    <n v="2347"/>
    <n v="8.5881266490765178"/>
    <n v="1.7743696719234143"/>
    <n v="13.868342564976565"/>
    <n v="2.86530083365562"/>
    <n v="4.8400999999999996"/>
    <s v="8-8,99 lei"/>
    <n v="8"/>
    <s v="1-1,99 euro"/>
    <n v="1"/>
  </r>
  <r>
    <n v="2098"/>
    <x v="41"/>
    <s v="COMUNA MERA"/>
    <x v="0"/>
    <n v="1"/>
    <m/>
    <s v="X"/>
    <s v="X"/>
    <n v="0"/>
    <n v="0"/>
    <n v="0"/>
    <n v="0"/>
    <n v="0"/>
    <n v="3226"/>
    <m/>
    <n v="1732"/>
    <m/>
    <x v="2428"/>
    <n v="1732"/>
    <n v="0"/>
    <n v="0"/>
    <n v="0"/>
    <n v="0"/>
    <n v="4.8400999999999996"/>
    <s v="0-0,99 lei"/>
    <n v="0"/>
    <s v="0-0,99 euro"/>
    <n v="0"/>
  </r>
  <r>
    <n v="2099"/>
    <x v="41"/>
    <s v="COMUNA MILCOVUL"/>
    <x v="0"/>
    <n v="1"/>
    <m/>
    <s v="X"/>
    <s v="X"/>
    <n v="2848"/>
    <n v="1818"/>
    <n v="0"/>
    <n v="4666"/>
    <n v="964.02966880849579"/>
    <n v="3025"/>
    <m/>
    <n v="1728"/>
    <m/>
    <x v="122"/>
    <n v="1728"/>
    <n v="1.5424793388429752"/>
    <n v="0.31868749382099032"/>
    <n v="2.7002314814814814"/>
    <n v="0.55788753981973138"/>
    <n v="4.8400999999999996"/>
    <s v="1-1,99 lei"/>
    <n v="1"/>
    <s v="0-0,99 euro"/>
    <n v="0"/>
  </r>
  <r>
    <n v="2100"/>
    <x v="41"/>
    <s v="COMUNA MOVILIŢA"/>
    <x v="0"/>
    <n v="1"/>
    <m/>
    <s v="X"/>
    <s v="X"/>
    <n v="0"/>
    <n v="13440"/>
    <n v="0"/>
    <n v="13440"/>
    <n v="2776.8021321873516"/>
    <n v="3122"/>
    <m/>
    <n v="1438"/>
    <m/>
    <x v="2399"/>
    <n v="1438"/>
    <n v="4.304932735426009"/>
    <n v="0.88943053561414209"/>
    <n v="9.3463143254520169"/>
    <n v="1.9310167817714545"/>
    <n v="4.8400999999999996"/>
    <s v="4-4,99 lei"/>
    <n v="4"/>
    <s v="0-0,99 euro"/>
    <n v="0"/>
  </r>
  <r>
    <n v="2101"/>
    <x v="41"/>
    <s v="COMUNA NĂNEŞTI"/>
    <x v="0"/>
    <n v="1"/>
    <m/>
    <s v="X"/>
    <s v="X"/>
    <n v="900"/>
    <n v="0"/>
    <n v="0"/>
    <n v="900"/>
    <n v="185.94657135183158"/>
    <n v="1882"/>
    <m/>
    <n v="993"/>
    <m/>
    <x v="827"/>
    <n v="993"/>
    <n v="0.47821466524973433"/>
    <n v="9.8802641525946644E-2"/>
    <n v="0.90634441087613293"/>
    <n v="0.18725737296256956"/>
    <n v="4.8400999999999996"/>
    <s v="0-0,99 lei"/>
    <n v="0"/>
    <s v="0-0,99 euro"/>
    <n v="0"/>
  </r>
  <r>
    <n v="2102"/>
    <x v="41"/>
    <s v="COMUNA NĂRUJA"/>
    <x v="0"/>
    <n v="1"/>
    <m/>
    <s v="X"/>
    <s v="X"/>
    <n v="1200"/>
    <n v="237"/>
    <n v="0"/>
    <n v="1437"/>
    <n v="296.89469225842441"/>
    <n v="1532"/>
    <m/>
    <n v="1075"/>
    <m/>
    <x v="2429"/>
    <n v="1075"/>
    <n v="0.93798955613577029"/>
    <n v="0.19379549103030314"/>
    <n v="1.3367441860465117"/>
    <n v="0.27618110907760413"/>
    <n v="4.8400999999999996"/>
    <s v="0-0,99 lei"/>
    <n v="0"/>
    <s v="0-0,99 euro"/>
    <n v="0"/>
  </r>
  <r>
    <n v="2103"/>
    <x v="41"/>
    <s v="COMUNA NEGRILEŞTI"/>
    <x v="0"/>
    <n v="1"/>
    <m/>
    <s v="X"/>
    <s v="X"/>
    <n v="0"/>
    <n v="9716"/>
    <n v="0"/>
    <n v="9716"/>
    <n v="2007.3965413937731"/>
    <n v="1408"/>
    <m/>
    <n v="734"/>
    <m/>
    <x v="2335"/>
    <n v="734"/>
    <n v="6.9005681818181817"/>
    <n v="1.4257077708762593"/>
    <n v="13.237057220708447"/>
    <n v="2.734872672198601"/>
    <n v="4.8400999999999996"/>
    <s v="6-6,99 lei"/>
    <n v="6"/>
    <s v="1-1,99 euro"/>
    <n v="1"/>
  </r>
  <r>
    <n v="2104"/>
    <x v="41"/>
    <s v="COMUNA NEREJU"/>
    <x v="0"/>
    <n v="1"/>
    <m/>
    <s v="X"/>
    <s v="X"/>
    <n v="2160"/>
    <n v="6174.66"/>
    <n v="0"/>
    <n v="8334.66"/>
    <n v="1722.0016115369517"/>
    <n v="3478"/>
    <m/>
    <n v="2308"/>
    <m/>
    <x v="2430"/>
    <n v="2308"/>
    <n v="2.3963944795859691"/>
    <n v="0.49511259676163072"/>
    <n v="3.611204506065858"/>
    <n v="0.74610121817025643"/>
    <n v="4.8400999999999996"/>
    <s v="2-2,99 lei"/>
    <n v="2"/>
    <s v="0-0,99 euro"/>
    <n v="0"/>
  </r>
  <r>
    <n v="2105"/>
    <x v="41"/>
    <s v="COMUNA NISTOREŞTI"/>
    <x v="0"/>
    <n v="1"/>
    <m/>
    <s v="X"/>
    <s v="X"/>
    <n v="4705"/>
    <n v="5800"/>
    <n v="0"/>
    <n v="10505"/>
    <n v="2170.4097022788787"/>
    <n v="1701"/>
    <m/>
    <n v="1081"/>
    <m/>
    <x v="2394"/>
    <n v="1081"/>
    <n v="6.1757789535567316"/>
    <n v="1.2759610242674184"/>
    <n v="9.717853839037927"/>
    <n v="2.0077795580748186"/>
    <n v="4.8400999999999996"/>
    <s v="6-6,99 lei"/>
    <n v="6"/>
    <s v="1-1,99 euro"/>
    <n v="1"/>
  </r>
  <r>
    <n v="2106"/>
    <x v="41"/>
    <s v="COMUNA OBREJIŢA"/>
    <x v="0"/>
    <n v="1"/>
    <m/>
    <s v="X"/>
    <s v="X"/>
    <n v="1000"/>
    <n v="0"/>
    <n v="0"/>
    <n v="1000"/>
    <n v="206.60730150203509"/>
    <n v="1303"/>
    <m/>
    <n v="875"/>
    <m/>
    <x v="2431"/>
    <n v="875"/>
    <n v="0.76745970836531086"/>
    <n v="0.15856277935689569"/>
    <n v="1.1428571428571428"/>
    <n v="0.23612263028804009"/>
    <n v="4.8400999999999996"/>
    <s v="0-0,99 lei"/>
    <n v="0"/>
    <s v="0-0,99 euro"/>
    <n v="0"/>
  </r>
  <r>
    <n v="2107"/>
    <x v="41"/>
    <s v="COMUNA PALTIN"/>
    <x v="0"/>
    <n v="1"/>
    <m/>
    <s v="X"/>
    <s v="X"/>
    <n v="2000"/>
    <n v="7444.49"/>
    <n v="0"/>
    <n v="9444.49"/>
    <n v="1951.3005929629553"/>
    <n v="1561"/>
    <m/>
    <n v="1050"/>
    <m/>
    <x v="1433"/>
    <n v="1050"/>
    <n v="6.0502818705957715"/>
    <n v="1.2500324106104774"/>
    <n v="8.9947523809523808"/>
    <n v="1.8583815171075764"/>
    <n v="4.8400999999999996"/>
    <s v="6-6,99 lei"/>
    <n v="6"/>
    <s v="1-1,99 euro"/>
    <n v="1"/>
  </r>
  <r>
    <n v="2108"/>
    <x v="41"/>
    <s v="COMUNA PĂULEŞTI"/>
    <x v="0"/>
    <n v="1"/>
    <m/>
    <s v="X"/>
    <s v="X"/>
    <n v="1841"/>
    <n v="5934"/>
    <n v="0"/>
    <n v="7775"/>
    <n v="1606.3717691783229"/>
    <n v="1585"/>
    <m/>
    <n v="1010"/>
    <m/>
    <x v="1079"/>
    <n v="1010"/>
    <n v="4.9053627760252363"/>
    <n v="1.013483766043106"/>
    <n v="7.6980198019801982"/>
    <n v="1.5904670981963593"/>
    <n v="4.8400999999999996"/>
    <s v="4-4,99 lei"/>
    <n v="4"/>
    <s v="1-1,99 euro"/>
    <n v="1"/>
  </r>
  <r>
    <n v="2109"/>
    <x v="41"/>
    <s v="COMUNA PĂUNEŞTI"/>
    <x v="0"/>
    <n v="1"/>
    <m/>
    <s v="X"/>
    <s v="X"/>
    <n v="6500"/>
    <n v="28702"/>
    <n v="0"/>
    <n v="35202"/>
    <n v="7272.9902274746391"/>
    <n v="5413"/>
    <m/>
    <n v="2356"/>
    <m/>
    <x v="2432"/>
    <n v="2356"/>
    <n v="6.503232957694439"/>
    <n v="1.3436154124283464"/>
    <n v="14.941426146010187"/>
    <n v="3.0870077366191166"/>
    <n v="4.8400999999999996"/>
    <s v="6-6,99 lei"/>
    <n v="6"/>
    <s v="1-1,99 euro"/>
    <n v="1"/>
  </r>
  <r>
    <n v="2110"/>
    <x v="41"/>
    <s v="COMUNA PLOSCUŢENI"/>
    <x v="0"/>
    <n v="1"/>
    <m/>
    <s v="X"/>
    <s v="X"/>
    <n v="0"/>
    <n v="13371.89"/>
    <n v="0"/>
    <n v="13371.89"/>
    <n v="2762.7301088820482"/>
    <n v="2496"/>
    <m/>
    <n v="1226"/>
    <m/>
    <x v="1031"/>
    <n v="1226"/>
    <n v="5.3573277243589743"/>
    <n v="1.1068630243918463"/>
    <n v="10.906924959216965"/>
    <n v="2.2534503335090115"/>
    <n v="4.8400999999999996"/>
    <s v="5-5,99 lei"/>
    <n v="5"/>
    <s v="1-1,99 euro"/>
    <n v="1"/>
  </r>
  <r>
    <n v="2111"/>
    <x v="41"/>
    <s v="COMUNA POIANA CRISTEI"/>
    <x v="0"/>
    <n v="1"/>
    <m/>
    <s v="X"/>
    <s v="X"/>
    <n v="4200"/>
    <n v="4910"/>
    <n v="0"/>
    <n v="9110"/>
    <n v="1882.1925166835397"/>
    <n v="2117"/>
    <m/>
    <n v="1415"/>
    <m/>
    <x v="1445"/>
    <n v="1415"/>
    <n v="4.3032593292394896"/>
    <n v="0.8890847976776286"/>
    <n v="6.4381625441696109"/>
    <n v="1.3301713898823602"/>
    <n v="4.8400999999999996"/>
    <s v="4-4,99 lei"/>
    <n v="4"/>
    <s v="0-0,99 euro"/>
    <n v="0"/>
  </r>
  <r>
    <n v="2112"/>
    <x v="41"/>
    <s v="COMUNA POPEŞTI"/>
    <x v="0"/>
    <n v="1"/>
    <m/>
    <s v="X"/>
    <s v="X"/>
    <n v="3910"/>
    <n v="1050"/>
    <n v="0"/>
    <n v="4960"/>
    <n v="1024.7722154500941"/>
    <n v="2490"/>
    <m/>
    <n v="1324"/>
    <m/>
    <x v="2433"/>
    <n v="1324"/>
    <n v="1.9919678714859437"/>
    <n v="0.41155510660646349"/>
    <n v="3.7462235649546827"/>
    <n v="0.77399714157862087"/>
    <n v="4.8400999999999996"/>
    <s v="1-1,99 lei"/>
    <n v="1"/>
    <s v="0-0,99 euro"/>
    <n v="0"/>
  </r>
  <r>
    <n v="2113"/>
    <x v="41"/>
    <s v="COMUNA PUFEŞTI"/>
    <x v="0"/>
    <n v="1"/>
    <m/>
    <s v="X"/>
    <s v="X"/>
    <n v="1500"/>
    <n v="2231"/>
    <n v="0"/>
    <n v="3731"/>
    <n v="770.85184190409291"/>
    <n v="3357"/>
    <m/>
    <n v="1776"/>
    <m/>
    <x v="2434"/>
    <n v="1776"/>
    <n v="1.1114089961274949"/>
    <n v="0.22962521355498747"/>
    <n v="2.1007882882882885"/>
    <n v="0.43403819927032256"/>
    <n v="4.8400999999999996"/>
    <s v="1-1,99 lei"/>
    <n v="1"/>
    <s v="0-0,99 euro"/>
    <n v="0"/>
  </r>
  <r>
    <n v="2114"/>
    <x v="41"/>
    <s v="COMUNA RĂCOASA"/>
    <x v="0"/>
    <n v="1"/>
    <m/>
    <s v="X"/>
    <s v="X"/>
    <n v="2250"/>
    <n v="3798"/>
    <n v="0"/>
    <n v="6048"/>
    <n v="1249.5609594843083"/>
    <n v="2550"/>
    <m/>
    <n v="1450"/>
    <m/>
    <x v="593"/>
    <n v="1450"/>
    <n v="2.3717647058823528"/>
    <n v="0.49002390568012094"/>
    <n v="4.1710344827586203"/>
    <n v="0.86176617895469543"/>
    <n v="4.8400999999999996"/>
    <s v="2-2,99 lei"/>
    <n v="2"/>
    <s v="0-0,99 euro"/>
    <n v="0"/>
  </r>
  <r>
    <n v="2115"/>
    <x v="41"/>
    <s v="COMUNA RĂSTOACA"/>
    <x v="0"/>
    <n v="1"/>
    <m/>
    <s v="X"/>
    <s v="X"/>
    <n v="2607"/>
    <n v="140"/>
    <n v="0"/>
    <n v="2747"/>
    <n v="567.55025722609037"/>
    <n v="2073"/>
    <m/>
    <n v="1140"/>
    <m/>
    <x v="2223"/>
    <n v="1140"/>
    <n v="1.3251326579835987"/>
    <n v="0.27378208259821052"/>
    <n v="2.4096491228070174"/>
    <n v="0.49785110282990386"/>
    <n v="4.8400999999999996"/>
    <s v="1-1,99 lei"/>
    <n v="1"/>
    <s v="0-0,99 euro"/>
    <n v="0"/>
  </r>
  <r>
    <n v="2116"/>
    <x v="41"/>
    <s v="COMUNA REGHIU"/>
    <x v="0"/>
    <n v="1"/>
    <m/>
    <s v="X"/>
    <s v="X"/>
    <n v="900"/>
    <n v="4108"/>
    <n v="0"/>
    <n v="5008"/>
    <n v="1034.6893659221919"/>
    <n v="1723"/>
    <m/>
    <n v="1098"/>
    <m/>
    <x v="629"/>
    <n v="1098"/>
    <n v="2.906558328496808"/>
    <n v="0.60051617290899117"/>
    <n v="4.5610200364298725"/>
    <n v="0.94234004182348985"/>
    <n v="4.8400999999999996"/>
    <s v="2-2,99 lei"/>
    <n v="2"/>
    <s v="0-0,99 euro"/>
    <n v="0"/>
  </r>
  <r>
    <n v="2117"/>
    <x v="41"/>
    <s v="COMUNA RUGINEŞTI"/>
    <x v="0"/>
    <n v="1"/>
    <m/>
    <s v="X"/>
    <s v="X"/>
    <n v="0"/>
    <n v="17027.98"/>
    <n v="0"/>
    <n v="17027.98"/>
    <n v="3518.1049978306237"/>
    <n v="3425"/>
    <m/>
    <n v="1741"/>
    <m/>
    <x v="2435"/>
    <n v="1741"/>
    <n v="4.9716729927007295"/>
    <n v="1.0271839409724448"/>
    <n v="9.7805743825387701"/>
    <n v="2.0207380803162684"/>
    <n v="4.8400999999999996"/>
    <s v="4-4,99 lei"/>
    <n v="4"/>
    <s v="1-1,99 euro"/>
    <n v="1"/>
  </r>
  <r>
    <n v="2118"/>
    <x v="41"/>
    <s v="COMUNA SIHLEA"/>
    <x v="0"/>
    <n v="1"/>
    <m/>
    <s v="X"/>
    <s v="X"/>
    <n v="1600"/>
    <n v="8332.31"/>
    <n v="0"/>
    <n v="9932.31"/>
    <n v="2052.0877667816781"/>
    <n v="4060"/>
    <m/>
    <n v="2025"/>
    <m/>
    <x v="2436"/>
    <n v="2025"/>
    <n v="2.4463817733990147"/>
    <n v="0.50544033664573351"/>
    <n v="4.9048444444444446"/>
    <n v="1.013376674953915"/>
    <n v="4.8400999999999996"/>
    <s v="2-2,99 lei"/>
    <n v="2"/>
    <s v="0-0,99 euro"/>
    <n v="0"/>
  </r>
  <r>
    <n v="2119"/>
    <x v="41"/>
    <s v="COMUNA SLOBOZIA BRADULUI"/>
    <x v="0"/>
    <n v="1"/>
    <m/>
    <s v="X"/>
    <s v="X"/>
    <n v="3300"/>
    <n v="6495.2"/>
    <n v="0"/>
    <n v="9795.2000000000007"/>
    <n v="2023.7598396727344"/>
    <n v="4478"/>
    <m/>
    <n v="3031"/>
    <m/>
    <x v="2437"/>
    <n v="3031"/>
    <n v="2.1874050915587318"/>
    <n v="0.45193386325876161"/>
    <n v="3.2316727152754869"/>
    <n v="0.66768717904082298"/>
    <n v="4.8400999999999996"/>
    <s v="2-2,99 lei"/>
    <n v="2"/>
    <s v="0-0,99 euro"/>
    <n v="0"/>
  </r>
  <r>
    <n v="2120"/>
    <x v="41"/>
    <s v="COMUNA SLOBOZIA CIORĂŞTI"/>
    <x v="0"/>
    <n v="1"/>
    <m/>
    <s v="X"/>
    <s v="X"/>
    <n v="990"/>
    <n v="3700"/>
    <n v="0"/>
    <n v="4690"/>
    <n v="968.98824404454456"/>
    <n v="1669"/>
    <m/>
    <n v="828"/>
    <m/>
    <x v="2438"/>
    <n v="828"/>
    <n v="2.8100659077291792"/>
    <n v="0.5805801342387924"/>
    <n v="5.6642512077294684"/>
    <n v="1.1702756570586288"/>
    <n v="4.8400999999999996"/>
    <s v="2-2,99 lei"/>
    <n v="2"/>
    <s v="0-0,99 euro"/>
    <n v="0"/>
  </r>
  <r>
    <n v="2121"/>
    <x v="41"/>
    <s v="COMUNA SOVEJA"/>
    <x v="0"/>
    <n v="1"/>
    <m/>
    <s v="X"/>
    <s v="X"/>
    <n v="0"/>
    <n v="0"/>
    <n v="0"/>
    <n v="0"/>
    <n v="0"/>
    <n v="1787"/>
    <m/>
    <n v="1235"/>
    <m/>
    <x v="2439"/>
    <n v="1235"/>
    <n v="0"/>
    <n v="0"/>
    <n v="0"/>
    <n v="0"/>
    <n v="4.8400999999999996"/>
    <s v="0-0,99 lei"/>
    <n v="0"/>
    <s v="0-0,99 euro"/>
    <n v="0"/>
  </r>
  <r>
    <n v="2122"/>
    <x v="41"/>
    <s v="COMUNA SPULBER"/>
    <x v="0"/>
    <n v="1"/>
    <m/>
    <s v="X"/>
    <s v="X"/>
    <n v="0"/>
    <n v="11792"/>
    <n v="0"/>
    <n v="11792"/>
    <n v="2436.313299311998"/>
    <n v="1014"/>
    <m/>
    <n v="698"/>
    <m/>
    <x v="1747"/>
    <n v="698"/>
    <n v="11.629191321499015"/>
    <n v="2.4026758375857966"/>
    <n v="16.893982808022923"/>
    <n v="3.4904201995873896"/>
    <n v="4.8400999999999996"/>
    <s v="11-11,99 lei"/>
    <n v="11"/>
    <s v="2-2,99 euro"/>
    <n v="2"/>
  </r>
  <r>
    <n v="2123"/>
    <x v="41"/>
    <s v="COMUNA STRĂOANE"/>
    <x v="0"/>
    <n v="1"/>
    <m/>
    <s v="X"/>
    <s v="X"/>
    <n v="5400"/>
    <n v="728"/>
    <n v="0"/>
    <n v="6128"/>
    <n v="1266.0895436044711"/>
    <n v="2964"/>
    <m/>
    <n v="1593"/>
    <m/>
    <x v="2440"/>
    <n v="1593"/>
    <n v="2.0674763832658569"/>
    <n v="0.42715571646574602"/>
    <n v="3.846829880728186"/>
    <n v="0.79478314099464609"/>
    <n v="4.8400999999999996"/>
    <s v="2-2,99 lei"/>
    <n v="2"/>
    <s v="0-0,99 euro"/>
    <n v="0"/>
  </r>
  <r>
    <n v="2124"/>
    <x v="41"/>
    <s v="COMUNA SURAIA"/>
    <x v="0"/>
    <n v="1"/>
    <m/>
    <s v="X"/>
    <s v="X"/>
    <n v="90945"/>
    <n v="15440"/>
    <n v="0"/>
    <n v="106385"/>
    <n v="21979.917770294003"/>
    <n v="4877"/>
    <m/>
    <n v="2226"/>
    <m/>
    <x v="2441"/>
    <n v="2226"/>
    <n v="21.81361492720935"/>
    <n v="4.5068521161152351"/>
    <n v="47.792003593890385"/>
    <n v="9.8741768959092564"/>
    <n v="4.8400999999999996"/>
    <s v="21-21,99 lei"/>
    <n v="21"/>
    <s v="4-4,99 euro"/>
    <n v="4"/>
  </r>
  <r>
    <n v="2125"/>
    <x v="41"/>
    <s v="COMUNA TĂNĂSOAIA"/>
    <x v="0"/>
    <n v="1"/>
    <m/>
    <s v="X"/>
    <s v="X"/>
    <n v="4800"/>
    <n v="5049"/>
    <n v="0"/>
    <n v="9849"/>
    <n v="2034.8753124935438"/>
    <n v="1697"/>
    <m/>
    <n v="1145"/>
    <m/>
    <x v="2442"/>
    <n v="1145"/>
    <n v="5.8037713612256923"/>
    <n v="1.1991015394776334"/>
    <n v="8.6017467248908304"/>
    <n v="1.7771836790336626"/>
    <n v="4.8400999999999996"/>
    <s v="5-5,99 lei"/>
    <n v="5"/>
    <s v="1-1,99 euro"/>
    <n v="1"/>
  </r>
  <r>
    <n v="2126"/>
    <x v="41"/>
    <s v="COMUNA TĂTĂRANU"/>
    <x v="0"/>
    <n v="1"/>
    <m/>
    <s v="X"/>
    <s v="X"/>
    <n v="14300"/>
    <n v="10705.97"/>
    <n v="0"/>
    <n v="25005.97"/>
    <n v="5166.4159831408451"/>
    <n v="3733"/>
    <m/>
    <n v="2014"/>
    <m/>
    <x v="2443"/>
    <n v="2014"/>
    <n v="6.6986257701580501"/>
    <n v="1.3839849941443465"/>
    <n v="12.416072492552136"/>
    <n v="2.5652512329398438"/>
    <n v="4.8400999999999996"/>
    <s v="6-6,99 lei"/>
    <n v="6"/>
    <s v="1-1,99 euro"/>
    <n v="1"/>
  </r>
  <r>
    <n v="2127"/>
    <x v="41"/>
    <s v="COMUNA TÂMBOEŞTI"/>
    <x v="0"/>
    <n v="1"/>
    <m/>
    <s v="X"/>
    <s v="X"/>
    <n v="0"/>
    <n v="5000"/>
    <n v="0"/>
    <n v="5000"/>
    <n v="1033.0365075101754"/>
    <n v="2378"/>
    <m/>
    <n v="1684"/>
    <m/>
    <x v="2444"/>
    <n v="1684"/>
    <n v="2.1026072329688814"/>
    <n v="0.4344140065223614"/>
    <n v="2.9691211401425179"/>
    <n v="0.61344210659749132"/>
    <n v="4.8400999999999996"/>
    <s v="2-2,99 lei"/>
    <n v="2"/>
    <s v="0-0,99 euro"/>
    <n v="0"/>
  </r>
  <r>
    <n v="2129"/>
    <x v="41"/>
    <s v="COMUNA TULNICI"/>
    <x v="0"/>
    <n v="1"/>
    <m/>
    <s v="X"/>
    <s v="X"/>
    <n v="1800"/>
    <n v="6816"/>
    <n v="0"/>
    <n v="8616"/>
    <n v="1780.1285097415343"/>
    <n v="3376"/>
    <m/>
    <n v="1874"/>
    <m/>
    <x v="2445"/>
    <n v="1874"/>
    <n v="2.5521327014218009"/>
    <n v="0.52728925051585729"/>
    <n v="4.5976520811099251"/>
    <n v="0.94990848972333741"/>
    <n v="4.8400999999999996"/>
    <s v="2-2,99 lei"/>
    <n v="2"/>
    <s v="0-0,99 euro"/>
    <n v="0"/>
  </r>
  <r>
    <n v="2128"/>
    <x v="41"/>
    <s v="COMUNA ŢIFEŞTI"/>
    <x v="0"/>
    <n v="1"/>
    <m/>
    <s v="X"/>
    <s v="X"/>
    <n v="1531"/>
    <n v="0"/>
    <n v="0"/>
    <n v="1531"/>
    <n v="316.31577859961573"/>
    <n v="4199"/>
    <m/>
    <n v="2013"/>
    <m/>
    <x v="2446"/>
    <n v="2013"/>
    <n v="0.36461062157656587"/>
    <n v="7.5331216622913963E-2"/>
    <n v="0.76055638350720323"/>
    <n v="0.15713650203657015"/>
    <n v="4.8400999999999996"/>
    <s v="0-0,99 lei"/>
    <n v="0"/>
    <s v="0-0,99 euro"/>
    <n v="0"/>
  </r>
  <r>
    <n v="2130"/>
    <x v="41"/>
    <s v="COMUNA URECHEŞTI"/>
    <x v="0"/>
    <n v="1"/>
    <m/>
    <s v="X"/>
    <s v="X"/>
    <n v="0"/>
    <n v="7630"/>
    <n v="0"/>
    <n v="7630"/>
    <n v="1576.4137104605279"/>
    <n v="2255"/>
    <m/>
    <n v="1188"/>
    <m/>
    <x v="2447"/>
    <n v="1188"/>
    <n v="3.3835920177383594"/>
    <n v="0.69907481616874856"/>
    <n v="6.4225589225589221"/>
    <n v="1.3269475677277172"/>
    <n v="4.8400999999999996"/>
    <s v="3-3,99 lei"/>
    <n v="3"/>
    <s v="0-0,99 euro"/>
    <n v="0"/>
  </r>
  <r>
    <n v="2131"/>
    <x v="41"/>
    <s v="COMUNA VALEA SĂRII"/>
    <x v="0"/>
    <n v="1"/>
    <m/>
    <s v="X"/>
    <s v="X"/>
    <n v="4200"/>
    <n v="2681.82"/>
    <n v="0"/>
    <n v="6881.82"/>
    <n v="1421.8342596227351"/>
    <n v="1660"/>
    <m/>
    <n v="1153"/>
    <m/>
    <x v="23"/>
    <n v="1153"/>
    <n v="4.1456746987951805"/>
    <n v="0.85652666242333442"/>
    <n v="5.968620988725065"/>
    <n v="1.2331606761688942"/>
    <n v="4.8400999999999996"/>
    <s v="4-4,99 lei"/>
    <n v="4"/>
    <s v="0-0,99 euro"/>
    <n v="0"/>
  </r>
  <r>
    <n v="2132"/>
    <x v="41"/>
    <s v="COMUNA VÂNĂTORI"/>
    <x v="0"/>
    <n v="1"/>
    <m/>
    <s v="X"/>
    <s v="X"/>
    <n v="0"/>
    <n v="5944.87"/>
    <n v="0"/>
    <n v="5944.87"/>
    <n v="1228.2535484804034"/>
    <n v="5701"/>
    <m/>
    <n v="2765"/>
    <m/>
    <x v="2448"/>
    <n v="2765"/>
    <n v="1.0427767058410804"/>
    <n v="0.21544528126300708"/>
    <n v="2.1500433996383363"/>
    <n v="0.44421466491153833"/>
    <n v="4.8400999999999996"/>
    <s v="1-1,99 lei"/>
    <n v="1"/>
    <s v="0-0,99 euro"/>
    <n v="0"/>
  </r>
  <r>
    <n v="2133"/>
    <x v="41"/>
    <s v="COMUNA VÂRTEȘCOIU"/>
    <x v="0"/>
    <n v="1"/>
    <m/>
    <s v="X"/>
    <s v="X"/>
    <n v="0"/>
    <n v="1058"/>
    <n v="0"/>
    <n v="1058"/>
    <n v="218.59052498915312"/>
    <n v="2854"/>
    <m/>
    <n v="1536"/>
    <m/>
    <x v="2449"/>
    <n v="1536"/>
    <n v="0.37070777855641207"/>
    <n v="7.6590933773354283E-2"/>
    <n v="0.68880208333333337"/>
    <n v="0.14231153970647989"/>
    <n v="4.8400999999999996"/>
    <s v="0-0,99 lei"/>
    <n v="0"/>
    <s v="0-0,99 euro"/>
    <n v="0"/>
  </r>
  <r>
    <n v="2134"/>
    <x v="41"/>
    <s v="COMUNA VIDRA"/>
    <x v="0"/>
    <n v="1"/>
    <m/>
    <s v="X"/>
    <s v="X"/>
    <n v="1800"/>
    <n v="700"/>
    <n v="0"/>
    <n v="2500"/>
    <n v="516.5182537550877"/>
    <n v="5885"/>
    <m/>
    <n v="3276"/>
    <m/>
    <x v="2450"/>
    <n v="3276"/>
    <n v="0.42480883602378927"/>
    <n v="8.7768607265095611E-2"/>
    <n v="0.76312576312576308"/>
    <n v="0.15766735462609516"/>
    <n v="4.8400999999999996"/>
    <s v="0-0,99 lei"/>
    <n v="0"/>
    <s v="0-0,99 euro"/>
    <n v="0"/>
  </r>
  <r>
    <n v="2135"/>
    <x v="41"/>
    <s v="COMUNA VINTILEASCA"/>
    <x v="0"/>
    <n v="1"/>
    <m/>
    <s v="X"/>
    <s v="X"/>
    <n v="1500"/>
    <n v="3344.04"/>
    <n v="0"/>
    <n v="4844.04"/>
    <n v="1000.8140327679181"/>
    <n v="1590"/>
    <m/>
    <n v="1090"/>
    <m/>
    <x v="2451"/>
    <n v="1090"/>
    <n v="3.046566037735849"/>
    <n v="0.62944278790435104"/>
    <n v="4.4440733944954127"/>
    <n v="0.91817801171368629"/>
    <n v="4.8400999999999996"/>
    <s v="3-3,99 lei"/>
    <n v="3"/>
    <s v="0-0,99 euro"/>
    <n v="0"/>
  </r>
  <r>
    <n v="2136"/>
    <x v="41"/>
    <s v="COMUNA VIZANTEA-LIVEZI"/>
    <x v="0"/>
    <n v="1"/>
    <m/>
    <s v="X"/>
    <s v="X"/>
    <n v="7560"/>
    <n v="2486"/>
    <n v="0"/>
    <n v="10046"/>
    <n v="2075.5769508894446"/>
    <n v="3231"/>
    <m/>
    <n v="1652"/>
    <m/>
    <x v="2452"/>
    <n v="1652"/>
    <n v="3.1092541008975547"/>
    <n v="0.6423945994705802"/>
    <n v="6.0811138014527844"/>
    <n v="1.2564025126449423"/>
    <n v="4.8400999999999996"/>
    <s v="3-3,99 lei"/>
    <n v="3"/>
    <s v="0-0,99 euro"/>
    <n v="0"/>
  </r>
  <r>
    <n v="2137"/>
    <x v="41"/>
    <s v="COMUNA VRÂNCIOAIA"/>
    <x v="0"/>
    <n v="1"/>
    <m/>
    <s v="X"/>
    <s v="X"/>
    <n v="5400"/>
    <n v="5999.76"/>
    <n v="0"/>
    <n v="11399.76"/>
    <n v="2355.2736513708396"/>
    <n v="2257"/>
    <m/>
    <n v="1232"/>
    <m/>
    <x v="393"/>
    <n v="1232"/>
    <n v="5.0508462560921581"/>
    <n v="1.0435417152728577"/>
    <n v="9.2530519480519491"/>
    <n v="1.9117480936451621"/>
    <n v="4.8400999999999996"/>
    <s v="5-5,99 lei"/>
    <n v="5"/>
    <s v="1-1,99 euro"/>
    <n v="1"/>
  </r>
  <r>
    <n v="2138"/>
    <x v="41"/>
    <s v="COMUNA VULTURU"/>
    <x v="0"/>
    <n v="1"/>
    <m/>
    <s v="X"/>
    <s v="X"/>
    <n v="6300"/>
    <n v="11647.63"/>
    <n v="0"/>
    <n v="17947.629999999997"/>
    <n v="3708.1114026569699"/>
    <n v="6984"/>
    <m/>
    <n v="2566"/>
    <m/>
    <x v="2453"/>
    <n v="2566"/>
    <n v="2.5698210194730811"/>
    <n v="0.53094378617654203"/>
    <n v="6.9943998441153532"/>
    <n v="1.4450940774189283"/>
    <n v="4.8400999999999996"/>
    <s v="2-2,99 lei"/>
    <n v="2"/>
    <s v="0-0,99 euro"/>
    <n v="0"/>
  </r>
  <r>
    <n v="2067"/>
    <x v="41"/>
    <s v="MUNICIPIUL ADJUD"/>
    <x v="0"/>
    <n v="1"/>
    <m/>
    <s v="X"/>
    <s v="X"/>
    <n v="17540"/>
    <n v="22742.85"/>
    <n v="0"/>
    <n v="40282.85"/>
    <n v="8322.7309353112541"/>
    <n v="16351"/>
    <m/>
    <n v="6267"/>
    <m/>
    <x v="2454"/>
    <n v="6267"/>
    <n v="2.4636321937496177"/>
    <n v="0.50900439944414744"/>
    <n v="6.4277724589117602"/>
    <n v="1.3280247224048594"/>
    <n v="4.8400999999999996"/>
    <s v="2-2,99 lei"/>
    <n v="2"/>
    <s v="0-0,99 euro"/>
    <n v="0"/>
  </r>
  <r>
    <n v="2066"/>
    <x v="41"/>
    <s v="MUNICIPIUL FOCȘANI"/>
    <x v="0"/>
    <n v="1"/>
    <m/>
    <s v="X"/>
    <s v="X"/>
    <n v="33000"/>
    <n v="154780.79"/>
    <n v="0"/>
    <n v="187780.79"/>
    <n v="38796.882295820338"/>
    <n v="76575"/>
    <m/>
    <n v="31614"/>
    <m/>
    <x v="2455"/>
    <n v="31614"/>
    <n v="2.4522466862553052"/>
    <n v="0.50665207046451632"/>
    <n v="5.9397985069905737"/>
    <n v="1.2272057409951393"/>
    <n v="4.8400999999999996"/>
    <s v="2-2,99 lei"/>
    <n v="2"/>
    <s v="0-0,99 euro"/>
    <n v="0"/>
  </r>
  <r>
    <n v="2068"/>
    <x v="41"/>
    <s v="ORAȘUL MĂRĂȘEȘTI"/>
    <x v="0"/>
    <n v="1"/>
    <m/>
    <s v="X"/>
    <s v="X"/>
    <n v="18214"/>
    <n v="42052"/>
    <n v="0"/>
    <n v="60266"/>
    <n v="12451.395632321648"/>
    <n v="10030"/>
    <m/>
    <n v="4318"/>
    <m/>
    <x v="2456"/>
    <n v="4318"/>
    <n v="6.0085742771684947"/>
    <n v="1.2414153172803237"/>
    <n v="13.956924502084298"/>
    <n v="2.8836025086432717"/>
    <n v="4.8400999999999996"/>
    <s v="6-6,99 lei"/>
    <n v="6"/>
    <s v="1-1,99 euro"/>
    <n v="1"/>
  </r>
  <r>
    <n v="2069"/>
    <x v="41"/>
    <s v="ORAȘUL ODOBEȘTI"/>
    <x v="0"/>
    <n v="1"/>
    <m/>
    <s v="X"/>
    <s v="X"/>
    <n v="42698"/>
    <n v="5369"/>
    <n v="0"/>
    <n v="48067"/>
    <n v="9930.9931612983219"/>
    <n v="7883"/>
    <m/>
    <n v="4072"/>
    <m/>
    <x v="2457"/>
    <n v="4072"/>
    <n v="6.0975516935176959"/>
    <n v="1.2597987011668554"/>
    <n v="11.804273084479371"/>
    <n v="2.4388490081773875"/>
    <n v="4.8400999999999996"/>
    <s v="6-6,99 lei"/>
    <n v="6"/>
    <s v="1-1,99 euro"/>
    <n v="1"/>
  </r>
  <r>
    <n v="2070"/>
    <x v="41"/>
    <s v="ORAȘUL PANCIU"/>
    <x v="0"/>
    <n v="1"/>
    <m/>
    <s v="X"/>
    <s v="X"/>
    <n v="800"/>
    <n v="15943"/>
    <n v="0"/>
    <n v="16743"/>
    <n v="3459.2260490485737"/>
    <n v="7717"/>
    <m/>
    <n v="3806"/>
    <m/>
    <x v="2458"/>
    <n v="3806"/>
    <n v="2.1696255021381368"/>
    <n v="0.4482604702667583"/>
    <n v="4.3991066736731472"/>
    <n v="0.90888755886720274"/>
    <n v="4.8400999999999996"/>
    <s v="2-2,99 lei"/>
    <n v="2"/>
    <s v="0-0,99 euro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H46" firstHeaderRow="0" firstDataRow="1" firstDataCol="1"/>
  <pivotFields count="28">
    <pivotField showAll="0"/>
    <pivotField axis="axisRow" showAll="0">
      <items count="60">
        <item x="0"/>
        <item x="1"/>
        <item x="2"/>
        <item m="1" x="43"/>
        <item x="3"/>
        <item x="4"/>
        <item m="1" x="56"/>
        <item x="5"/>
        <item x="6"/>
        <item m="1" x="44"/>
        <item x="7"/>
        <item m="1" x="50"/>
        <item x="8"/>
        <item x="9"/>
        <item m="1" x="46"/>
        <item x="10"/>
        <item x="11"/>
        <item m="1" x="58"/>
        <item x="12"/>
        <item x="13"/>
        <item m="1" x="55"/>
        <item x="14"/>
        <item x="15"/>
        <item m="1" x="52"/>
        <item x="16"/>
        <item x="17"/>
        <item m="1" x="57"/>
        <item x="18"/>
        <item x="19"/>
        <item x="20"/>
        <item x="21"/>
        <item x="22"/>
        <item m="1" x="53"/>
        <item x="23"/>
        <item m="1" x="51"/>
        <item x="24"/>
        <item x="25"/>
        <item m="1" x="54"/>
        <item x="26"/>
        <item m="1" x="47"/>
        <item x="27"/>
        <item m="1" x="45"/>
        <item x="28"/>
        <item m="1" x="42"/>
        <item x="29"/>
        <item m="1" x="48"/>
        <item x="30"/>
        <item x="31"/>
        <item m="1" x="49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showAll="0"/>
    <pivotField showAll="0"/>
    <pivotField showAll="0"/>
    <pivotField showAll="0"/>
    <pivotField dataField="1" numFmtId="3" showAll="0"/>
    <pivotField dataField="1" numFmtId="3"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</pivotFields>
  <rowFields count="1">
    <field x="1"/>
  </rowFields>
  <rowItems count="43">
    <i>
      <x/>
    </i>
    <i>
      <x v="1"/>
    </i>
    <i>
      <x v="2"/>
    </i>
    <i>
      <x v="4"/>
    </i>
    <i>
      <x v="5"/>
    </i>
    <i>
      <x v="7"/>
    </i>
    <i>
      <x v="8"/>
    </i>
    <i>
      <x v="10"/>
    </i>
    <i>
      <x v="12"/>
    </i>
    <i>
      <x v="13"/>
    </i>
    <i>
      <x v="15"/>
    </i>
    <i>
      <x v="16"/>
    </i>
    <i>
      <x v="18"/>
    </i>
    <i>
      <x v="19"/>
    </i>
    <i>
      <x v="21"/>
    </i>
    <i>
      <x v="22"/>
    </i>
    <i>
      <x v="24"/>
    </i>
    <i>
      <x v="25"/>
    </i>
    <i>
      <x v="27"/>
    </i>
    <i>
      <x v="28"/>
    </i>
    <i>
      <x v="29"/>
    </i>
    <i>
      <x v="30"/>
    </i>
    <i>
      <x v="31"/>
    </i>
    <i>
      <x v="33"/>
    </i>
    <i>
      <x v="35"/>
    </i>
    <i>
      <x v="36"/>
    </i>
    <i>
      <x v="38"/>
    </i>
    <i>
      <x v="40"/>
    </i>
    <i>
      <x v="42"/>
    </i>
    <i>
      <x v="44"/>
    </i>
    <i>
      <x v="46"/>
    </i>
    <i>
      <x v="47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 of CHELTUIELI DE PERSONAL LEI" fld="8" baseField="0" baseItem="0"/>
    <dataField name="Sum of CHELTUIELI MATERIALE (BUNURI ŞI SERVICII) LEI" fld="9" baseField="0" baseItem="0"/>
    <dataField name="Sum of CHELTUIELI DE CAPITAL (ACTIVE NEFINANCIARE ) LEI" fld="10" baseField="0" baseItem="0"/>
    <dataField name="Sum of TOTAL CHELTUIELI LEI" fld="11" baseField="0" baseItem="0"/>
    <dataField name="Sum of TOTAL CHELTUIELI EURO" fld="12" baseField="0" baseItem="0"/>
    <dataField name="Sum of NUMĂRUL PERSOANELOR ÎNSCRISE ÎN LISTELE ELECTORALE" fld="17" baseField="0" baseItem="0" numFmtId="3"/>
    <dataField name="Sum of NUMĂRUL PERSOANELOR CARE AU PARTICIPAT LA VOT" fld="18" baseField="0" baseItem="0" numFmtId="3"/>
  </dataFields>
  <formats count="6">
    <format dxfId="105">
      <pivotArea type="all" dataOnly="0" outline="0" fieldPosition="0"/>
    </format>
    <format dxfId="104">
      <pivotArea outline="0" collapsedLevelsAreSubtotals="1" fieldPosition="0"/>
    </format>
    <format dxfId="103">
      <pivotArea field="1" type="button" dataOnly="0" labelOnly="1" outline="0" axis="axisRow" fieldPosition="0"/>
    </format>
    <format dxfId="102">
      <pivotArea dataOnly="0" labelOnly="1" fieldPosition="0">
        <references count="1">
          <reference field="1" count="0"/>
        </references>
      </pivotArea>
    </format>
    <format dxfId="101">
      <pivotArea dataOnly="0" labelOnly="1" grandRow="1" outline="0" fieldPosition="0"/>
    </format>
    <format dxfId="100">
      <pivotArea outline="0" collapsedLevelsAreSubtotals="1" fieldPosition="0">
        <references count="1">
          <reference field="4294967294" count="2" selected="0"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84" firstHeaderRow="1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3" showAll="0"/>
    <pivotField showAll="0"/>
    <pivotField numFmtId="3" showAll="0"/>
    <pivotField showAll="0"/>
    <pivotField numFmtId="3" showAll="0"/>
    <pivotField numFmtId="3" showAll="0"/>
    <pivotField numFmtId="4" showAll="0"/>
    <pivotField numFmtId="4" showAll="0"/>
    <pivotField numFmtId="4" showAll="0"/>
    <pivotField numFmtId="4" showAll="0"/>
    <pivotField numFmtId="167" showAll="0"/>
    <pivotField dataField="1" showAll="0"/>
    <pivotField axis="axisRow" numFmtId="3" showAll="0">
      <items count="88">
        <item x="6"/>
        <item x="10"/>
        <item x="7"/>
        <item x="0"/>
        <item x="11"/>
        <item x="8"/>
        <item x="13"/>
        <item x="5"/>
        <item x="2"/>
        <item x="12"/>
        <item x="3"/>
        <item x="4"/>
        <item x="15"/>
        <item x="14"/>
        <item x="22"/>
        <item x="1"/>
        <item x="31"/>
        <item x="29"/>
        <item x="53"/>
        <item x="30"/>
        <item x="34"/>
        <item x="44"/>
        <item x="17"/>
        <item x="51"/>
        <item x="16"/>
        <item x="35"/>
        <item x="27"/>
        <item x="32"/>
        <item x="9"/>
        <item x="33"/>
        <item x="75"/>
        <item x="36"/>
        <item x="72"/>
        <item x="47"/>
        <item x="40"/>
        <item x="62"/>
        <item x="46"/>
        <item x="28"/>
        <item x="59"/>
        <item x="52"/>
        <item x="23"/>
        <item x="42"/>
        <item x="74"/>
        <item x="39"/>
        <item x="57"/>
        <item x="38"/>
        <item x="19"/>
        <item x="60"/>
        <item x="58"/>
        <item x="65"/>
        <item x="66"/>
        <item x="78"/>
        <item x="55"/>
        <item x="70"/>
        <item x="54"/>
        <item x="76"/>
        <item x="43"/>
        <item x="49"/>
        <item x="25"/>
        <item x="45"/>
        <item x="67"/>
        <item x="37"/>
        <item x="77"/>
        <item x="63"/>
        <item x="71"/>
        <item x="48"/>
        <item x="41"/>
        <item x="68"/>
        <item x="64"/>
        <item x="21"/>
        <item m="1" x="83"/>
        <item x="18"/>
        <item x="73"/>
        <item x="26"/>
        <item x="61"/>
        <item x="24"/>
        <item x="20"/>
        <item x="69"/>
        <item x="50"/>
        <item x="56"/>
        <item m="1" x="81"/>
        <item m="1" x="82"/>
        <item m="1" x="86"/>
        <item m="1" x="84"/>
        <item m="1" x="85"/>
        <item h="1" x="80"/>
        <item x="79"/>
        <item t="default"/>
      </items>
    </pivotField>
    <pivotField showAll="0"/>
    <pivotField numFmtId="3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5"/>
  </rowFields>
  <rowItems count="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6"/>
    </i>
    <i t="grand">
      <x/>
    </i>
  </rowItems>
  <colItems count="1">
    <i/>
  </colItems>
  <dataFields count="1">
    <dataField name="Count of Interval cost alegător înregistrat în listele electorale în lei" fld="2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1" cacheId="0" dataOnRows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9">
  <location ref="A6:B10" firstHeaderRow="1" firstDataRow="1" firstDataCol="1"/>
  <pivotFields count="32">
    <pivotField showAll="0"/>
    <pivotField showAll="0"/>
    <pivotField showAll="0"/>
    <pivotField numFmtId="14"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numFmtId="4" showAll="0"/>
    <pivotField numFmtId="4" showAll="0"/>
    <pivotField numFmtId="3" showAll="0"/>
    <pivotField showAll="0"/>
    <pivotField numFmtId="3" showAll="0"/>
    <pivotField showAll="0"/>
    <pivotField numFmtId="3" showAll="0"/>
    <pivotField numFmtId="3" showAll="0"/>
    <pivotField numFmtId="4" showAll="0"/>
    <pivotField numFmtId="4" showAll="0"/>
    <pivotField showAll="0"/>
    <pivotField showAll="0"/>
    <pivotField showAll="0"/>
    <pivotField showAll="0"/>
    <pivotField numFmtId="3" showAll="0"/>
    <pivotField showAll="0"/>
    <pivotField numFmtId="3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dataFields count="4">
    <dataField name="Sum of CHELTUIELI DE PERSONAL LEI" fld="8" baseField="0" baseItem="0" numFmtId="42"/>
    <dataField name="Sum of CHELTUIELI MATERIALE (BUNURI ŞI SERVICII) LEI" fld="9" baseField="0" baseItem="0"/>
    <dataField name="Sum of CHELTUIELI DE CAPITAL (ACTIVE NEFINANCIARE ) LEI" fld="10" baseField="0" baseItem="0"/>
    <dataField name="Sum of TOTAL CHELTUIELI LEI" fld="11" baseField="0" baseItem="0"/>
  </dataFields>
  <formats count="5">
    <format dxfId="31">
      <pivotArea dataOnly="0" labelOnly="1" grandCol="1" outline="0" axis="axisCol" fieldPosition="0"/>
    </format>
    <format dxfId="30">
      <pivotArea outline="0" collapsedLevelsAreSubtotals="1" fieldPosition="0"/>
    </format>
    <format dxfId="29">
      <pivotArea outline="0" fieldPosition="0">
        <references count="1">
          <reference field="4294967294" count="1">
            <x v="0"/>
          </reference>
        </references>
      </pivotArea>
    </format>
    <format dxfId="28">
      <pivotArea collapsedLevelsAreSubtotals="1" fieldPosition="0">
        <references count="1">
          <reference field="4294967294" count="3">
            <x v="1"/>
            <x v="2"/>
            <x v="3"/>
          </reference>
        </references>
      </pivotArea>
    </format>
    <format dxfId="27">
      <pivotArea collapsedLevelsAreSubtotals="1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PivotTable7" cacheId="0" dataOnRows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8:B21" firstHeaderRow="1" firstDataRow="1" firstDataCol="1"/>
  <pivotFields count="32"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dataField="1" numFmtId="4" showAll="0"/>
    <pivotField numFmtId="3" showAll="0"/>
    <pivotField showAll="0"/>
    <pivotField numFmtId="3" showAll="0"/>
    <pivotField showAll="0"/>
    <pivotField numFmtId="3" showAll="0"/>
    <pivotField numFmtId="3" showAll="0"/>
    <pivotField numFmtId="4" showAll="0"/>
    <pivotField numFmtId="4" showAll="0"/>
    <pivotField showAll="0"/>
    <pivotField showAll="0"/>
    <pivotField showAll="0"/>
    <pivotField showAll="0"/>
    <pivotField numFmtId="3" showAll="0"/>
    <pivotField showAll="0"/>
    <pivotField numFmtId="3" showAl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-2"/>
  </rowFields>
  <rowItems count="3">
    <i>
      <x/>
    </i>
    <i i="1">
      <x v="1"/>
    </i>
    <i i="2">
      <x v="2"/>
    </i>
  </rowItems>
  <colItems count="1">
    <i/>
  </colItems>
  <dataFields count="3">
    <dataField name="Sum of TOTAL CHELTUIELI EURO" fld="12" baseField="0" baseItem="0"/>
    <dataField name="Sum of COST PERSOANA LISTA EURO" fld="30" baseField="0" baseItem="0"/>
    <dataField name="Sum of COST PERSOANA PREZENT EURO" fld="31" baseField="0" baseItem="0"/>
  </dataFields>
  <formats count="5"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collapsedLevelsAreSubtotals="1" fieldPosition="0"/>
    </format>
    <format dxfId="34">
      <pivotArea collapsedLevelsAreSubtotals="1" fieldPosition="0">
        <references count="1">
          <reference field="4294967294" count="1">
            <x v="0"/>
          </reference>
        </references>
      </pivotArea>
    </format>
    <format dxfId="33">
      <pivotArea collapsedLevelsAreSubtotals="1" fieldPosition="0">
        <references count="1">
          <reference field="4294967294" count="1">
            <x v="1"/>
          </reference>
        </references>
      </pivotArea>
    </format>
    <format dxfId="32">
      <pivotArea collapsedLevelsAreSubtotals="1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PivotTable6" cacheId="0" dataOnRows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13:B15" firstHeaderRow="1" firstDataRow="1" firstDataCol="1"/>
  <pivotFields count="32"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3" showAll="0"/>
    <pivotField showAll="0"/>
    <pivotField numFmtId="3" showAll="0"/>
    <pivotField showAll="0"/>
    <pivotField numFmtId="3" showAll="0"/>
    <pivotField numFmtId="3" showAll="0"/>
    <pivotField numFmtId="4" showAll="0"/>
    <pivotField numFmtId="4" showAll="0"/>
    <pivotField showAll="0"/>
    <pivotField showAll="0"/>
    <pivotField showAll="0"/>
    <pivotField showAll="0"/>
    <pivotField numFmtId="3" showAll="0"/>
    <pivotField showAll="0"/>
    <pivotField numFmtId="3" showAl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Sum of COST PERSOANA LISTA LEI" fld="28" baseField="0" baseItem="0"/>
    <dataField name="Sum of COST PERSOANA PREZENT LEI" fld="29" baseField="0" baseItem="0"/>
  </dataFields>
  <formats count="1">
    <format dxfId="3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PivotTable8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chartFormat="31">
  <location ref="A25:D68" firstHeaderRow="0" firstDataRow="1" firstDataCol="1"/>
  <pivotFields count="32">
    <pivotField showAll="0"/>
    <pivotField axis="axisRow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39"/>
        <item x="38"/>
        <item x="24"/>
        <item x="40"/>
        <item x="31"/>
        <item x="34"/>
        <item x="25"/>
        <item x="29"/>
        <item x="41"/>
        <item x="37"/>
        <item x="35"/>
        <item x="33"/>
        <item x="30"/>
        <item x="36"/>
        <item x="28"/>
        <item x="32"/>
        <item x="26"/>
        <item x="27"/>
        <item m="1" x="42"/>
        <item t="default"/>
      </items>
    </pivotField>
    <pivotField showAll="0"/>
    <pivotField numFmtId="14"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numFmtId="4" showAll="0"/>
    <pivotField numFmtId="4" showAll="0"/>
    <pivotField numFmtId="3" showAll="0"/>
    <pivotField showAll="0"/>
    <pivotField numFmtId="3" showAll="0"/>
    <pivotField showAll="0"/>
    <pivotField numFmtId="3" showAll="0"/>
    <pivotField numFmtId="3" showAll="0"/>
    <pivotField numFmtId="4" showAll="0"/>
    <pivotField numFmtId="4" showAll="0"/>
    <pivotField showAll="0"/>
    <pivotField showAll="0"/>
    <pivotField showAll="0"/>
    <pivotField showAll="0"/>
    <pivotField numFmtId="3" showAll="0"/>
    <pivotField showAll="0"/>
    <pivotField numFmtId="3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CHELTUIELI DE PERSONAL LEI " fld="8" baseField="0" baseItem="0"/>
    <dataField name="CHELTUIELI MATERIALE (BUNURI ŞI SERVICII) LEI " fld="9" baseField="0" baseItem="0"/>
    <dataField name=" CHELTUIELI DE CAPITAL (ACTIVE NEFINANCIARE ) LEI " fld="10" baseField="0" baseItem="0"/>
  </dataFields>
  <formats count="5">
    <format dxfId="42">
      <pivotArea type="all" dataOnly="0" outline="0" fieldPosition="0"/>
    </format>
    <format dxfId="41">
      <pivotArea outline="0" collapsedLevelsAreSubtotals="1" fieldPosition="0"/>
    </format>
    <format dxfId="40">
      <pivotArea field="1" type="button" dataOnly="0" labelOnly="1" outline="0" axis="axisRow" fieldPosition="0"/>
    </format>
    <format dxfId="39">
      <pivotArea dataOnly="0" labelOnly="1" grandRow="1" outline="0" fieldPosition="0"/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4"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6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7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7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5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2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PivotTable4" cacheId="0" dataOnRows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F3:G5" firstHeaderRow="1" firstDataRow="1" firstDataCol="1"/>
  <pivotFields count="32">
    <pivotField showAll="0"/>
    <pivotField showAll="0"/>
    <pivotField showAll="0"/>
    <pivotField numFmtId="14"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4" showAll="0"/>
    <pivotField showAll="0"/>
    <pivotField numFmtId="4" showAll="0"/>
    <pivotField numFmtId="4" showAll="0"/>
    <pivotField dataField="1" numFmtId="4" showAll="0"/>
    <pivotField dataField="1" numFmtId="4" showAll="0"/>
    <pivotField showAll="0"/>
    <pivotField showAll="0"/>
    <pivotField numFmtId="4" showAll="0"/>
    <pivotField showAll="0"/>
    <pivotField numFmtId="3" showAll="0"/>
    <pivotField showAll="0"/>
    <pivotField numFmtId="3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Average of COST / ALEGĂTOR ÎNSCRIS ÎN LISTELE ELECTORALE LEI" fld="19" subtotal="average" baseField="0" baseItem="0"/>
    <dataField name="Average of COST / ALEGĂTOR ÎNSCRIS ÎN LISTELE ELECTORALE EURO" fld="20" subtotal="average" baseField="0" baseItem="0"/>
  </dataFields>
  <formats count="3">
    <format dxfId="45">
      <pivotArea collapsedLevelsAreSubtotals="1" fieldPosition="0">
        <references count="1">
          <reference field="4294967294" count="1">
            <x v="0"/>
          </reference>
        </references>
      </pivotArea>
    </format>
    <format dxfId="44">
      <pivotArea outline="0" collapsedLevelsAreSubtotals="1" fieldPosition="0"/>
    </format>
    <format dxfId="43">
      <pivotArea collapsedLevelsAreSubtotals="1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15" cacheId="1" applyNumberFormats="0" applyBorderFormats="0" applyFontFormats="0" applyPatternFormats="0" applyAlignmentFormats="0" applyWidthHeightFormats="1" dataCaption="Values" grandTotalCaption=" Total" updatedVersion="7" minRefreshableVersion="3" useAutoFormatting="1" itemPrintTitles="1" createdVersion="7" indent="0" outline="1" outlineData="1" multipleFieldFilters="0" chartFormat="7" rowHeaderCaption="JUDEȚ">
  <location ref="A3:D46" firstHeaderRow="0" firstDataRow="1" firstDataCol="1"/>
  <pivotFields count="28">
    <pivotField showAll="0"/>
    <pivotField axis="axisRow" showAll="0">
      <items count="60">
        <item x="0"/>
        <item x="1"/>
        <item x="2"/>
        <item m="1" x="43"/>
        <item x="3"/>
        <item x="4"/>
        <item m="1" x="56"/>
        <item x="5"/>
        <item x="6"/>
        <item m="1" x="44"/>
        <item x="7"/>
        <item m="1" x="50"/>
        <item x="8"/>
        <item x="9"/>
        <item m="1" x="46"/>
        <item x="10"/>
        <item x="11"/>
        <item m="1" x="58"/>
        <item x="12"/>
        <item x="13"/>
        <item m="1" x="55"/>
        <item x="14"/>
        <item x="15"/>
        <item m="1" x="52"/>
        <item x="16"/>
        <item x="17"/>
        <item m="1" x="57"/>
        <item x="18"/>
        <item x="19"/>
        <item x="20"/>
        <item x="21"/>
        <item x="22"/>
        <item m="1" x="53"/>
        <item x="23"/>
        <item m="1" x="51"/>
        <item x="24"/>
        <item x="25"/>
        <item m="1" x="54"/>
        <item x="26"/>
        <item m="1" x="47"/>
        <item x="27"/>
        <item m="1" x="45"/>
        <item x="28"/>
        <item m="1" x="42"/>
        <item x="29"/>
        <item m="1" x="48"/>
        <item x="30"/>
        <item x="31"/>
        <item m="1" x="49"/>
        <item x="32"/>
        <item x="33"/>
        <item x="34"/>
        <item x="35"/>
        <item x="36"/>
        <item x="37"/>
        <item x="38"/>
        <item x="39"/>
        <item x="40"/>
        <item x="41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showAll="0"/>
    <pivotField showAll="0"/>
    <pivotField showAll="0"/>
    <pivotField showAll="0"/>
    <pivotField numFmtId="3" showAll="0"/>
    <pivotField numFmtId="3"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</pivotFields>
  <rowFields count="1">
    <field x="1"/>
  </rowFields>
  <rowItems count="43">
    <i>
      <x/>
    </i>
    <i>
      <x v="1"/>
    </i>
    <i>
      <x v="2"/>
    </i>
    <i>
      <x v="4"/>
    </i>
    <i>
      <x v="5"/>
    </i>
    <i>
      <x v="7"/>
    </i>
    <i>
      <x v="8"/>
    </i>
    <i>
      <x v="10"/>
    </i>
    <i>
      <x v="12"/>
    </i>
    <i>
      <x v="13"/>
    </i>
    <i>
      <x v="15"/>
    </i>
    <i>
      <x v="16"/>
    </i>
    <i>
      <x v="18"/>
    </i>
    <i>
      <x v="19"/>
    </i>
    <i>
      <x v="21"/>
    </i>
    <i>
      <x v="22"/>
    </i>
    <i>
      <x v="24"/>
    </i>
    <i>
      <x v="25"/>
    </i>
    <i>
      <x v="27"/>
    </i>
    <i>
      <x v="28"/>
    </i>
    <i>
      <x v="29"/>
    </i>
    <i>
      <x v="30"/>
    </i>
    <i>
      <x v="31"/>
    </i>
    <i>
      <x v="33"/>
    </i>
    <i>
      <x v="35"/>
    </i>
    <i>
      <x v="36"/>
    </i>
    <i>
      <x v="38"/>
    </i>
    <i>
      <x v="40"/>
    </i>
    <i>
      <x v="42"/>
    </i>
    <i>
      <x v="44"/>
    </i>
    <i>
      <x v="46"/>
    </i>
    <i>
      <x v="47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CHELTUIELI DE PERSONAL LEI" fld="8" baseField="0" baseItem="0"/>
    <dataField name=" CHELTUIELI MATERIALE (BUNURI ŞI SERVICII) LEI" fld="9" baseField="0" baseItem="0"/>
    <dataField name=" CHELTUIELI DE CAPITAL (ACTIVE NEFINANCIARE ) LEI" fld="10" baseField="0" baseItem="0"/>
  </dataFields>
  <formats count="7">
    <format dxfId="21">
      <pivotArea field="1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field="1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">
      <pivotArea field="1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">
      <pivotArea outline="0" collapsedLevelsAreSubtotals="1" fieldPosition="0"/>
    </format>
  </format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9">
      <pivotArea type="data" outline="0" fieldPosition="0">
        <references count="2">
          <reference field="4294967294" count="1" selected="0">
            <x v="2"/>
          </reference>
          <reference field="1" count="1" selected="0">
            <x v="2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21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2000000}" name="PivotTable17" cacheId="1" dataOnRows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D52:E54" firstHeaderRow="1" firstDataRow="1" firstDataCol="1"/>
  <pivotFields count="28"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dataField="1" numFmtId="3" showAll="0">
      <items count="2460">
        <item x="0"/>
        <item x="1362"/>
        <item x="13"/>
        <item x="1366"/>
        <item x="2232"/>
        <item x="738"/>
        <item x="130"/>
        <item x="2273"/>
        <item x="695"/>
        <item x="1376"/>
        <item x="1367"/>
        <item x="1642"/>
        <item x="1930"/>
        <item x="1370"/>
        <item x="2236"/>
        <item x="1704"/>
        <item x="928"/>
        <item x="668"/>
        <item x="1116"/>
        <item x="1650"/>
        <item x="2081"/>
        <item x="46"/>
        <item x="2309"/>
        <item x="39"/>
        <item x="743"/>
        <item x="687"/>
        <item x="28"/>
        <item x="40"/>
        <item x="43"/>
        <item x="889"/>
        <item x="1876"/>
        <item x="720"/>
        <item x="1692"/>
        <item x="953"/>
        <item x="1744"/>
        <item x="2073"/>
        <item x="2292"/>
        <item x="1369"/>
        <item x="107"/>
        <item x="2398"/>
        <item x="765"/>
        <item x="693"/>
        <item x="666"/>
        <item x="1392"/>
        <item x="1416"/>
        <item x="2290"/>
        <item x="1387"/>
        <item x="1696"/>
        <item x="579"/>
        <item x="755"/>
        <item x="1368"/>
        <item x="1838"/>
        <item x="2053"/>
        <item x="779"/>
        <item x="1662"/>
        <item x="1726"/>
        <item x="37"/>
        <item x="2212"/>
        <item x="2311"/>
        <item x="1706"/>
        <item x="2074"/>
        <item x="1874"/>
        <item x="1637"/>
        <item x="691"/>
        <item x="1141"/>
        <item x="1422"/>
        <item x="977"/>
        <item x="2066"/>
        <item x="1377"/>
        <item x="2390"/>
        <item x="190"/>
        <item x="1373"/>
        <item x="2183"/>
        <item x="1740"/>
        <item x="2038"/>
        <item x="1663"/>
        <item x="2306"/>
        <item x="7"/>
        <item x="11"/>
        <item x="21"/>
        <item x="661"/>
        <item x="1943"/>
        <item x="741"/>
        <item x="603"/>
        <item x="2383"/>
        <item x="757"/>
        <item x="1584"/>
        <item x="976"/>
        <item x="2262"/>
        <item x="1320"/>
        <item x="901"/>
        <item x="660"/>
        <item x="1647"/>
        <item x="1916"/>
        <item x="224"/>
        <item x="219"/>
        <item x="673"/>
        <item x="1414"/>
        <item x="703"/>
        <item x="782"/>
        <item x="1635"/>
        <item x="2045"/>
        <item x="81"/>
        <item x="634"/>
        <item x="1866"/>
        <item x="44"/>
        <item x="1950"/>
        <item x="1855"/>
        <item x="1659"/>
        <item x="42"/>
        <item x="1363"/>
        <item x="983"/>
        <item x="764"/>
        <item x="460"/>
        <item x="775"/>
        <item x="887"/>
        <item x="810"/>
        <item x="840"/>
        <item x="2392"/>
        <item x="182"/>
        <item x="25"/>
        <item x="979"/>
        <item x="2312"/>
        <item x="47"/>
        <item x="89"/>
        <item x="1438"/>
        <item x="168"/>
        <item x="2032"/>
        <item x="761"/>
        <item x="1931"/>
        <item x="2051"/>
        <item x="1820"/>
        <item x="576"/>
        <item x="1419"/>
        <item x="1669"/>
        <item x="1897"/>
        <item x="2043"/>
        <item x="992"/>
        <item x="745"/>
        <item x="1909"/>
        <item x="2189"/>
        <item x="732"/>
        <item x="411"/>
        <item x="2003"/>
        <item x="16"/>
        <item x="117"/>
        <item x="841"/>
        <item x="1442"/>
        <item x="414"/>
        <item x="2302"/>
        <item x="1588"/>
        <item x="1383"/>
        <item x="1856"/>
        <item x="875"/>
        <item x="2250"/>
        <item x="784"/>
        <item x="1652"/>
        <item x="105"/>
        <item x="737"/>
        <item x="2027"/>
        <item x="2067"/>
        <item x="444"/>
        <item x="87"/>
        <item x="2241"/>
        <item x="1361"/>
        <item x="1336"/>
        <item x="1127"/>
        <item x="1379"/>
        <item x="1145"/>
        <item x="106"/>
        <item x="461"/>
        <item x="849"/>
        <item x="2295"/>
        <item x="1579"/>
        <item x="986"/>
        <item x="1718"/>
        <item x="1391"/>
        <item x="1695"/>
        <item x="1747"/>
        <item x="1152"/>
        <item x="354"/>
        <item x="584"/>
        <item x="95"/>
        <item x="1945"/>
        <item x="1834"/>
        <item x="1086"/>
        <item x="2033"/>
        <item x="945"/>
        <item x="2179"/>
        <item x="1644"/>
        <item x="1138"/>
        <item x="2"/>
        <item x="701"/>
        <item x="513"/>
        <item x="676"/>
        <item x="474"/>
        <item x="134"/>
        <item x="2059"/>
        <item x="91"/>
        <item x="1666"/>
        <item x="984"/>
        <item x="425"/>
        <item x="19"/>
        <item x="1723"/>
        <item x="30"/>
        <item x="1126"/>
        <item x="1099"/>
        <item x="374"/>
        <item x="829"/>
        <item x="2325"/>
        <item x="1582"/>
        <item x="750"/>
        <item x="2214"/>
        <item x="1375"/>
        <item x="1648"/>
        <item x="462"/>
        <item x="2296"/>
        <item x="45"/>
        <item x="476"/>
        <item x="1474"/>
        <item x="1823"/>
        <item x="1848"/>
        <item x="2379"/>
        <item x="2300"/>
        <item x="2381"/>
        <item x="846"/>
        <item x="1638"/>
        <item x="63"/>
        <item x="494"/>
        <item x="237"/>
        <item x="848"/>
        <item x="2068"/>
        <item x="1261"/>
        <item x="2299"/>
        <item x="862"/>
        <item x="2188"/>
        <item x="780"/>
        <item x="1203"/>
        <item x="406"/>
        <item x="215"/>
        <item x="721"/>
        <item x="895"/>
        <item x="735"/>
        <item x="2210"/>
        <item x="2301"/>
        <item x="115"/>
        <item x="2227"/>
        <item x="1426"/>
        <item x="1982"/>
        <item x="2315"/>
        <item x="1598"/>
        <item x="1812"/>
        <item x="1878"/>
        <item x="1197"/>
        <item x="1316"/>
        <item x="2201"/>
        <item x="1657"/>
        <item x="864"/>
        <item x="843"/>
        <item x="2326"/>
        <item x="1703"/>
        <item x="878"/>
        <item x="1664"/>
        <item x="2376"/>
        <item x="2090"/>
        <item x="893"/>
        <item x="947"/>
        <item x="1850"/>
        <item x="1479"/>
        <item x="1494"/>
        <item x="2321"/>
        <item x="1054"/>
        <item x="971"/>
        <item x="1621"/>
        <item x="1842"/>
        <item x="2413"/>
        <item x="1836"/>
        <item x="639"/>
        <item x="142"/>
        <item x="398"/>
        <item x="1737"/>
        <item x="1687"/>
        <item x="1104"/>
        <item x="2104"/>
        <item x="1142"/>
        <item x="870"/>
        <item x="364"/>
        <item x="2178"/>
        <item x="2024"/>
        <item x="2222"/>
        <item x="1121"/>
        <item x="1843"/>
        <item x="80"/>
        <item x="891"/>
        <item x="818"/>
        <item x="289"/>
        <item x="4"/>
        <item x="1410"/>
        <item x="48"/>
        <item x="2116"/>
        <item x="1796"/>
        <item x="1147"/>
        <item x="860"/>
        <item x="468"/>
        <item x="443"/>
        <item x="1826"/>
        <item x="683"/>
        <item x="96"/>
        <item x="1238"/>
        <item x="1593"/>
        <item x="155"/>
        <item x="50"/>
        <item x="1372"/>
        <item x="2064"/>
        <item x="55"/>
        <item x="2233"/>
        <item x="1858"/>
        <item x="880"/>
        <item x="1912"/>
        <item x="9"/>
        <item x="1712"/>
        <item x="1247"/>
        <item x="656"/>
        <item x="874"/>
        <item x="304"/>
        <item x="1702"/>
        <item x="2030"/>
        <item x="781"/>
        <item x="1670"/>
        <item x="290"/>
        <item x="2192"/>
        <item x="1614"/>
        <item x="12"/>
        <item x="1851"/>
        <item x="2110"/>
        <item x="888"/>
        <item x="859"/>
        <item x="879"/>
        <item x="2401"/>
        <item x="751"/>
        <item x="929"/>
        <item x="769"/>
        <item x="975"/>
        <item x="599"/>
        <item x="2047"/>
        <item x="1276"/>
        <item x="886"/>
        <item x="2431"/>
        <item x="692"/>
        <item x="1119"/>
        <item x="1081"/>
        <item x="65"/>
        <item x="948"/>
        <item x="1983"/>
        <item x="1490"/>
        <item x="1671"/>
        <item x="24"/>
        <item x="2225"/>
        <item x="2261"/>
        <item x="595"/>
        <item x="1150"/>
        <item x="1348"/>
        <item x="208"/>
        <item x="2026"/>
        <item x="966"/>
        <item x="1431"/>
        <item x="389"/>
        <item x="2389"/>
        <item x="1822"/>
        <item x="566"/>
        <item x="1429"/>
        <item x="749"/>
        <item x="2021"/>
        <item x="132"/>
        <item x="1109"/>
        <item x="758"/>
        <item x="1185"/>
        <item x="1701"/>
        <item x="742"/>
        <item x="2031"/>
        <item x="2060"/>
        <item x="1265"/>
        <item x="1231"/>
        <item x="2329"/>
        <item x="2259"/>
        <item x="753"/>
        <item x="965"/>
        <item x="1485"/>
        <item x="1355"/>
        <item x="2380"/>
        <item x="228"/>
        <item x="1204"/>
        <item x="1102"/>
        <item x="1910"/>
        <item x="135"/>
        <item x="97"/>
        <item x="2049"/>
        <item x="989"/>
        <item x="2246"/>
        <item x="854"/>
        <item x="1096"/>
        <item x="438"/>
        <item x="1827"/>
        <item x="473"/>
        <item x="2216"/>
        <item x="1868"/>
        <item x="2411"/>
        <item x="776"/>
        <item x="2335"/>
        <item x="503"/>
        <item x="949"/>
        <item x="1143"/>
        <item x="1195"/>
        <item x="2247"/>
        <item x="1338"/>
        <item x="1471"/>
        <item x="1728"/>
        <item x="1745"/>
        <item x="1844"/>
        <item x="2058"/>
        <item x="2219"/>
        <item x="3"/>
        <item x="1290"/>
        <item x="628"/>
        <item x="1658"/>
        <item x="1511"/>
        <item x="802"/>
        <item x="192"/>
        <item x="1636"/>
        <item x="1580"/>
        <item x="586"/>
        <item x="1449"/>
        <item x="488"/>
        <item x="56"/>
        <item x="1882"/>
        <item x="2008"/>
        <item x="2184"/>
        <item x="795"/>
        <item x="746"/>
        <item x="1289"/>
        <item x="274"/>
        <item x="1344"/>
        <item x="170"/>
        <item x="1233"/>
        <item x="2351"/>
        <item x="567"/>
        <item x="985"/>
        <item x="501"/>
        <item x="899"/>
        <item x="1746"/>
        <item x="752"/>
        <item x="82"/>
        <item x="1446"/>
        <item x="1065"/>
        <item x="10"/>
        <item x="85"/>
        <item x="2085"/>
        <item x="164"/>
        <item x="1050"/>
        <item x="336"/>
        <item x="210"/>
        <item x="670"/>
        <item x="1730"/>
        <item x="38"/>
        <item x="1259"/>
        <item x="555"/>
        <item x="1924"/>
        <item x="1775"/>
        <item x="1251"/>
        <item x="1192"/>
        <item x="2000"/>
        <item x="1378"/>
        <item x="1279"/>
        <item x="1789"/>
        <item x="2336"/>
        <item x="1837"/>
        <item x="1365"/>
        <item x="1672"/>
        <item x="363"/>
        <item x="2264"/>
        <item x="365"/>
        <item x="2069"/>
        <item x="1437"/>
        <item x="1211"/>
        <item x="2374"/>
        <item x="2429"/>
        <item x="1697"/>
        <item x="1388"/>
        <item x="931"/>
        <item x="240"/>
        <item x="1653"/>
        <item x="187"/>
        <item x="1420"/>
        <item x="1237"/>
        <item x="1067"/>
        <item x="527"/>
        <item x="1800"/>
        <item x="1883"/>
        <item x="221"/>
        <item x="1440"/>
        <item x="1161"/>
        <item x="754"/>
        <item x="1867"/>
        <item x="2412"/>
        <item x="1862"/>
        <item x="2034"/>
        <item x="1433"/>
        <item x="1831"/>
        <item x="1739"/>
        <item x="1742"/>
        <item x="1112"/>
        <item x="2391"/>
        <item x="771"/>
        <item x="1272"/>
        <item x="2057"/>
        <item x="635"/>
        <item x="114"/>
        <item x="2078"/>
        <item x="542"/>
        <item x="572"/>
        <item x="675"/>
        <item x="1427"/>
        <item x="2211"/>
        <item x="1079"/>
        <item x="921"/>
        <item x="1841"/>
        <item x="1106"/>
        <item x="2451"/>
        <item x="1764"/>
        <item x="1825"/>
        <item x="1337"/>
        <item x="1781"/>
        <item x="2377"/>
        <item x="2012"/>
        <item x="900"/>
        <item x="5"/>
        <item x="504"/>
        <item x="1990"/>
        <item x="748"/>
        <item x="112"/>
        <item x="1364"/>
        <item x="2265"/>
        <item x="360"/>
        <item x="401"/>
        <item x="445"/>
        <item x="1282"/>
        <item x="833"/>
        <item x="1919"/>
        <item x="521"/>
        <item x="418"/>
        <item x="2023"/>
        <item x="1941"/>
        <item x="770"/>
        <item x="214"/>
        <item x="1275"/>
        <item x="2294"/>
        <item x="1349"/>
        <item x="26"/>
        <item x="600"/>
        <item x="1973"/>
        <item x="1861"/>
        <item x="188"/>
        <item x="1318"/>
        <item x="1310"/>
        <item x="1418"/>
        <item x="756"/>
        <item x="1"/>
        <item x="2020"/>
        <item x="1895"/>
        <item x="1720"/>
        <item x="23"/>
        <item x="799"/>
        <item x="1311"/>
        <item x="1985"/>
        <item x="1447"/>
        <item x="2438"/>
        <item x="271"/>
        <item x="261"/>
        <item x="1892"/>
        <item x="116"/>
        <item x="373"/>
        <item x="1082"/>
        <item x="915"/>
        <item x="1137"/>
        <item x="498"/>
        <item x="18"/>
        <item x="1056"/>
        <item x="1189"/>
        <item x="212"/>
        <item x="2275"/>
        <item x="2248"/>
        <item x="845"/>
        <item x="1389"/>
        <item x="1694"/>
        <item x="590"/>
        <item x="2442"/>
        <item x="1110"/>
        <item x="553"/>
        <item x="2394"/>
        <item x="195"/>
        <item x="1640"/>
        <item x="1131"/>
        <item x="605"/>
        <item x="180"/>
        <item x="1278"/>
        <item x="1609"/>
        <item x="361"/>
        <item x="739"/>
        <item x="417"/>
        <item x="36"/>
        <item x="774"/>
        <item x="17"/>
        <item x="422"/>
        <item x="2143"/>
        <item x="1169"/>
        <item x="1660"/>
        <item x="662"/>
        <item x="629"/>
        <item x="1039"/>
        <item x="1235"/>
        <item x="2344"/>
        <item x="1409"/>
        <item x="1884"/>
        <item x="2303"/>
        <item x="1347"/>
        <item x="2180"/>
        <item x="198"/>
        <item x="642"/>
        <item x="1114"/>
        <item x="431"/>
        <item x="1162"/>
        <item x="2062"/>
        <item x="2195"/>
        <item x="2337"/>
        <item x="1196"/>
        <item x="387"/>
        <item x="2238"/>
        <item x="709"/>
        <item x="247"/>
        <item x="772"/>
        <item x="1198"/>
        <item x="2359"/>
        <item x="894"/>
        <item x="1441"/>
        <item x="607"/>
        <item x="982"/>
        <item x="92"/>
        <item x="319"/>
        <item x="978"/>
        <item x="178"/>
        <item x="1374"/>
        <item x="1062"/>
        <item x="1327"/>
        <item x="1269"/>
        <item x="2079"/>
        <item x="409"/>
        <item x="1172"/>
        <item x="324"/>
        <item x="898"/>
        <item x="2439"/>
        <item x="1148"/>
        <item x="1004"/>
        <item x="1052"/>
        <item x="368"/>
        <item x="1263"/>
        <item x="1732"/>
        <item x="199"/>
        <item x="442"/>
        <item x="407"/>
        <item x="2418"/>
        <item x="383"/>
        <item x="183"/>
        <item x="2354"/>
        <item x="2373"/>
        <item x="910"/>
        <item x="1975"/>
        <item x="197"/>
        <item x="1094"/>
        <item x="8"/>
        <item x="1234"/>
        <item x="369"/>
        <item x="1296"/>
        <item x="1332"/>
        <item x="1293"/>
        <item x="1380"/>
        <item x="1829"/>
        <item x="2371"/>
        <item x="288"/>
        <item x="654"/>
        <item x="936"/>
        <item x="123"/>
        <item x="175"/>
        <item x="1529"/>
        <item x="2037"/>
        <item x="1009"/>
        <item x="1857"/>
        <item x="1319"/>
        <item x="235"/>
        <item x="1232"/>
        <item x="688"/>
        <item x="2142"/>
        <item x="1828"/>
        <item x="1477"/>
        <item x="647"/>
        <item x="1268"/>
        <item x="415"/>
        <item x="877"/>
        <item x="1242"/>
        <item x="855"/>
        <item x="381"/>
        <item x="604"/>
        <item x="831"/>
        <item x="1034"/>
        <item x="1168"/>
        <item x="927"/>
        <item x="827"/>
        <item x="717"/>
        <item x="1408"/>
        <item x="330"/>
        <item x="869"/>
        <item x="1292"/>
        <item x="302"/>
        <item x="209"/>
        <item x="582"/>
        <item x="51"/>
        <item x="645"/>
        <item x="1163"/>
        <item x="2009"/>
        <item x="1277"/>
        <item x="2114"/>
        <item x="2063"/>
        <item x="366"/>
        <item x="2395"/>
        <item x="1093"/>
        <item x="1870"/>
        <item x="1249"/>
        <item x="1581"/>
        <item x="480"/>
        <item x="466"/>
        <item x="1618"/>
        <item x="1899"/>
        <item x="181"/>
        <item x="450"/>
        <item x="158"/>
        <item x="1738"/>
        <item x="2091"/>
        <item x="1722"/>
        <item x="315"/>
        <item x="1417"/>
        <item x="256"/>
        <item x="1852"/>
        <item x="1434"/>
        <item x="1953"/>
        <item x="759"/>
        <item x="932"/>
        <item x="1139"/>
        <item x="1407"/>
        <item x="167"/>
        <item x="638"/>
        <item x="327"/>
        <item x="532"/>
        <item x="1937"/>
        <item x="858"/>
        <item x="667"/>
        <item x="1766"/>
        <item x="236"/>
        <item x="624"/>
        <item x="575"/>
        <item x="1596"/>
        <item x="885"/>
        <item x="896"/>
        <item x="1166"/>
        <item x="1199"/>
        <item x="1045"/>
        <item x="655"/>
        <item x="2237"/>
        <item x="659"/>
        <item x="1603"/>
        <item x="1487"/>
        <item x="1981"/>
        <item x="1140"/>
        <item x="2327"/>
        <item x="1111"/>
        <item x="2004"/>
        <item x="449"/>
        <item x="459"/>
        <item x="1854"/>
        <item x="585"/>
        <item x="946"/>
        <item x="1117"/>
        <item x="1771"/>
        <item x="690"/>
        <item x="1324"/>
        <item x="463"/>
        <item x="514"/>
        <item x="435"/>
        <item x="377"/>
        <item x="768"/>
        <item x="823"/>
        <item x="814"/>
        <item x="2213"/>
        <item x="2203"/>
        <item x="1132"/>
        <item x="1432"/>
        <item x="940"/>
        <item x="102"/>
        <item x="2036"/>
        <item x="2220"/>
        <item x="458"/>
        <item x="850"/>
        <item x="851"/>
        <item x="621"/>
        <item x="1691"/>
        <item x="375"/>
        <item x="226"/>
        <item x="539"/>
        <item x="2207"/>
        <item x="60"/>
        <item x="481"/>
        <item x="1428"/>
        <item x="1699"/>
        <item x="636"/>
        <item x="194"/>
        <item x="1151"/>
        <item x="571"/>
        <item x="32"/>
        <item x="708"/>
        <item x="2001"/>
        <item x="1413"/>
        <item x="57"/>
        <item x="2223"/>
        <item x="766"/>
        <item x="58"/>
        <item x="2121"/>
        <item x="2176"/>
        <item x="543"/>
        <item x="1064"/>
        <item x="1386"/>
        <item x="531"/>
        <item x="533"/>
        <item x="2148"/>
        <item x="1212"/>
        <item x="1078"/>
        <item x="1668"/>
        <item x="78"/>
        <item x="536"/>
        <item x="534"/>
        <item x="663"/>
        <item x="1871"/>
        <item x="2109"/>
        <item x="83"/>
        <item x="93"/>
        <item x="1280"/>
        <item x="1445"/>
        <item x="547"/>
        <item x="2378"/>
        <item x="2187"/>
        <item x="1250"/>
        <item x="275"/>
        <item x="359"/>
        <item x="1986"/>
        <item x="2270"/>
        <item x="396"/>
        <item x="394"/>
        <item x="981"/>
        <item x="1341"/>
        <item x="2123"/>
        <item x="1877"/>
        <item x="1880"/>
        <item x="1478"/>
        <item x="2120"/>
        <item x="1359"/>
        <item x="2196"/>
        <item x="866"/>
        <item x="1346"/>
        <item x="141"/>
        <item x="1246"/>
        <item x="108"/>
        <item x="1439"/>
        <item x="1821"/>
        <item x="1190"/>
        <item x="2368"/>
        <item x="552"/>
        <item x="1974"/>
        <item x="53"/>
        <item x="202"/>
        <item x="2198"/>
        <item x="126"/>
        <item x="1308"/>
        <item x="1225"/>
        <item x="526"/>
        <item x="793"/>
        <item x="399"/>
        <item x="573"/>
        <item x="632"/>
        <item x="1473"/>
        <item x="225"/>
        <item x="1241"/>
        <item x="733"/>
        <item x="279"/>
        <item x="2386"/>
        <item x="969"/>
        <item x="822"/>
        <item x="1881"/>
        <item x="2340"/>
        <item x="685"/>
        <item x="2111"/>
        <item x="1869"/>
        <item x="2235"/>
        <item x="1469"/>
        <item x="246"/>
        <item x="1768"/>
        <item x="2048"/>
        <item x="241"/>
        <item x="1171"/>
        <item x="2226"/>
        <item x="1864"/>
        <item x="423"/>
        <item x="1334"/>
        <item x="1725"/>
        <item x="216"/>
        <item x="179"/>
        <item x="762"/>
        <item x="90"/>
        <item x="1309"/>
        <item x="136"/>
        <item x="104"/>
        <item x="2028"/>
        <item x="1979"/>
        <item x="760"/>
        <item x="2254"/>
        <item x="1562"/>
        <item x="1113"/>
        <item x="804"/>
        <item x="264"/>
        <item x="1287"/>
        <item x="1806"/>
        <item x="1729"/>
        <item x="2447"/>
        <item x="1038"/>
        <item x="393"/>
        <item x="1992"/>
        <item x="2393"/>
        <item x="292"/>
        <item x="1873"/>
        <item x="2224"/>
        <item x="300"/>
        <item x="1312"/>
        <item x="1606"/>
        <item x="597"/>
        <item x="31"/>
        <item x="1298"/>
        <item x="2113"/>
        <item x="440"/>
        <item x="2209"/>
        <item x="49"/>
        <item x="587"/>
        <item x="475"/>
        <item x="1043"/>
        <item x="392"/>
        <item x="372"/>
        <item x="2221"/>
        <item x="1248"/>
        <item x="1294"/>
        <item x="1456"/>
        <item x="1174"/>
        <item x="830"/>
        <item x="94"/>
        <item x="1010"/>
        <item x="2278"/>
        <item x="1655"/>
        <item x="1554"/>
        <item x="1313"/>
        <item x="454"/>
        <item x="1068"/>
        <item x="61"/>
        <item x="930"/>
        <item x="1343"/>
        <item x="664"/>
        <item x="1167"/>
        <item x="1665"/>
        <item x="2204"/>
        <item x="1115"/>
        <item x="2419"/>
        <item x="349"/>
        <item x="913"/>
        <item x="1654"/>
        <item x="1863"/>
        <item x="2276"/>
        <item x="747"/>
        <item x="1258"/>
        <item x="100"/>
        <item x="34"/>
        <item x="1333"/>
        <item x="2385"/>
        <item x="744"/>
        <item x="465"/>
        <item x="1123"/>
        <item x="1926"/>
        <item x="625"/>
        <item x="1435"/>
        <item x="441"/>
        <item x="140"/>
        <item x="402"/>
        <item x="2347"/>
        <item x="736"/>
        <item x="404"/>
        <item x="390"/>
        <item x="2149"/>
        <item x="811"/>
        <item x="2322"/>
        <item x="243"/>
        <item x="1649"/>
        <item x="2444"/>
        <item x="723"/>
        <item x="118"/>
        <item x="173"/>
        <item x="223"/>
        <item x="189"/>
        <item x="1736"/>
        <item x="172"/>
        <item x="2076"/>
        <item x="14"/>
        <item x="2044"/>
        <item x="740"/>
        <item x="1483"/>
        <item x="160"/>
        <item x="1108"/>
        <item x="1646"/>
        <item x="2356"/>
        <item x="120"/>
        <item x="815"/>
        <item x="1988"/>
        <item x="2268"/>
        <item x="767"/>
        <item x="627"/>
        <item x="380"/>
        <item x="557"/>
        <item x="2039"/>
        <item x="2130"/>
        <item x="266"/>
        <item x="196"/>
        <item x="347"/>
        <item x="2384"/>
        <item x="620"/>
        <item x="1620"/>
        <item x="1519"/>
        <item x="1070"/>
        <item x="506"/>
        <item x="863"/>
        <item x="54"/>
        <item x="2129"/>
        <item x="1149"/>
        <item x="934"/>
        <item x="2052"/>
        <item x="2186"/>
        <item x="518"/>
        <item x="1589"/>
        <item x="545"/>
        <item x="2105"/>
        <item x="416"/>
        <item x="386"/>
        <item x="649"/>
        <item x="346"/>
        <item x="233"/>
        <item x="1503"/>
        <item x="1223"/>
        <item x="403"/>
        <item x="1999"/>
        <item x="329"/>
        <item x="2255"/>
        <item x="131"/>
        <item x="1860"/>
        <item x="1415"/>
        <item x="2253"/>
        <item x="2144"/>
        <item x="2162"/>
        <item x="924"/>
        <item x="631"/>
        <item x="1098"/>
        <item x="1448"/>
        <item x="2217"/>
        <item x="2387"/>
        <item x="84"/>
        <item x="2291"/>
        <item x="323"/>
        <item x="2433"/>
        <item x="312"/>
        <item x="64"/>
        <item x="512"/>
        <item x="125"/>
        <item x="1031"/>
        <item x="588"/>
        <item x="1464"/>
        <item x="2417"/>
        <item x="2397"/>
        <item x="1012"/>
        <item x="1587"/>
        <item x="234"/>
        <item x="970"/>
        <item x="2007"/>
        <item x="1790"/>
        <item x="370"/>
        <item x="2089"/>
        <item x="797"/>
        <item x="273"/>
        <item x="1557"/>
        <item x="1778"/>
        <item x="351"/>
        <item x="1741"/>
        <item x="1521"/>
        <item x="242"/>
        <item x="397"/>
        <item x="2046"/>
        <item x="710"/>
        <item x="773"/>
        <item x="99"/>
        <item x="447"/>
        <item x="1095"/>
        <item x="1872"/>
        <item x="529"/>
        <item x="2274"/>
        <item x="593"/>
        <item x="1904"/>
        <item x="1146"/>
        <item x="20"/>
        <item x="1118"/>
        <item x="716"/>
        <item x="1748"/>
        <item x="698"/>
        <item x="852"/>
        <item x="1923"/>
        <item x="1240"/>
        <item x="537"/>
        <item x="511"/>
        <item x="2040"/>
        <item x="824"/>
        <item x="1760"/>
        <item x="436"/>
        <item x="608"/>
        <item x="2218"/>
        <item x="2424"/>
        <item x="2307"/>
        <item x="712"/>
        <item x="2080"/>
        <item x="1714"/>
        <item x="299"/>
        <item x="1384"/>
        <item x="1641"/>
        <item x="519"/>
        <item x="724"/>
        <item x="332"/>
        <item x="193"/>
        <item x="917"/>
        <item x="33"/>
        <item x="633"/>
        <item x="2341"/>
        <item x="1590"/>
        <item x="1382"/>
        <item x="385"/>
        <item x="437"/>
        <item x="1607"/>
        <item x="1949"/>
        <item x="1215"/>
        <item x="1804"/>
        <item x="2396"/>
        <item x="2029"/>
        <item x="307"/>
        <item x="283"/>
        <item x="350"/>
        <item x="819"/>
        <item x="1879"/>
        <item x="1178"/>
        <item x="2077"/>
        <item x="1615"/>
        <item x="157"/>
        <item x="1046"/>
        <item x="594"/>
        <item x="706"/>
        <item x="1274"/>
        <item x="591"/>
        <item x="1267"/>
        <item x="1411"/>
        <item x="669"/>
        <item x="522"/>
        <item x="15"/>
        <item x="1423"/>
        <item x="2242"/>
        <item x="1330"/>
        <item x="1976"/>
        <item x="2197"/>
        <item x="826"/>
        <item x="165"/>
        <item x="2372"/>
        <item x="697"/>
        <item x="265"/>
        <item x="1019"/>
        <item x="1270"/>
        <item x="478"/>
        <item x="942"/>
        <item x="1645"/>
        <item x="2088"/>
        <item x="500"/>
        <item x="1088"/>
        <item x="238"/>
        <item x="1051"/>
        <item x="489"/>
        <item x="456"/>
        <item x="884"/>
        <item x="1018"/>
        <item x="1508"/>
        <item x="808"/>
        <item x="483"/>
        <item x="1894"/>
        <item x="2269"/>
        <item x="2193"/>
        <item x="220"/>
        <item x="451"/>
        <item x="1504"/>
        <item x="973"/>
        <item x="2234"/>
        <item x="1239"/>
        <item x="86"/>
        <item x="2025"/>
        <item x="678"/>
        <item x="1220"/>
        <item x="2352"/>
        <item x="2358"/>
        <item x="630"/>
        <item x="2152"/>
        <item x="88"/>
        <item x="35"/>
        <item x="2367"/>
        <item x="1613"/>
        <item x="1049"/>
        <item x="391"/>
        <item x="1847"/>
        <item x="1244"/>
        <item x="1599"/>
        <item x="111"/>
        <item x="1853"/>
        <item x="923"/>
        <item x="306"/>
        <item x="523"/>
        <item x="1164"/>
        <item x="2333"/>
        <item x="548"/>
        <item x="1688"/>
        <item x="1564"/>
        <item x="682"/>
        <item x="1236"/>
        <item x="1443"/>
        <item x="2272"/>
        <item x="1459"/>
        <item x="1913"/>
        <item x="79"/>
        <item x="680"/>
        <item x="918"/>
        <item x="499"/>
        <item x="1322"/>
        <item x="637"/>
        <item x="1595"/>
        <item x="778"/>
        <item x="606"/>
        <item x="1047"/>
        <item x="857"/>
        <item x="358"/>
        <item x="509"/>
        <item x="812"/>
        <item x="382"/>
        <item x="626"/>
        <item x="2127"/>
        <item x="2308"/>
        <item x="1731"/>
        <item x="2132"/>
        <item x="2070"/>
        <item x="707"/>
        <item x="1283"/>
        <item x="2449"/>
        <item x="943"/>
        <item x="598"/>
        <item x="1805"/>
        <item x="1721"/>
        <item x="2314"/>
        <item x="665"/>
        <item x="367"/>
        <item x="1007"/>
        <item x="467"/>
        <item x="2353"/>
        <item x="1833"/>
        <item x="2338"/>
        <item x="325"/>
        <item x="308"/>
        <item x="245"/>
        <item x="684"/>
        <item x="1830"/>
        <item x="1713"/>
        <item x="2343"/>
        <item x="2075"/>
        <item x="333"/>
        <item x="1360"/>
        <item x="191"/>
        <item x="1335"/>
        <item x="1977"/>
        <item x="335"/>
        <item x="1947"/>
        <item x="1773"/>
        <item x="700"/>
        <item x="1326"/>
        <item x="2200"/>
        <item x="1840"/>
        <item x="1181"/>
        <item x="41"/>
        <item x="2071"/>
        <item x="1525"/>
        <item x="1900"/>
        <item x="376"/>
        <item x="2350"/>
        <item x="1918"/>
        <item x="881"/>
        <item x="644"/>
        <item x="1209"/>
        <item x="348"/>
        <item x="1022"/>
        <item x="2440"/>
        <item x="316"/>
        <item x="496"/>
        <item x="544"/>
        <item x="987"/>
        <item x="2065"/>
        <item x="2243"/>
        <item x="1092"/>
        <item x="222"/>
        <item x="477"/>
        <item x="305"/>
        <item x="2416"/>
        <item x="1323"/>
        <item x="1661"/>
        <item x="1385"/>
        <item x="1616"/>
        <item x="1591"/>
        <item x="482"/>
        <item x="1835"/>
        <item x="2297"/>
        <item x="1762"/>
        <item x="213"/>
        <item x="2002"/>
        <item x="704"/>
        <item x="487"/>
        <item x="1788"/>
        <item x="2118"/>
        <item x="912"/>
        <item x="1791"/>
        <item x="2042"/>
        <item x="1951"/>
        <item x="122"/>
        <item x="1087"/>
        <item x="1436"/>
        <item x="98"/>
        <item x="1467"/>
        <item x="1390"/>
        <item x="2157"/>
        <item x="1482"/>
        <item x="1328"/>
        <item x="516"/>
        <item x="641"/>
        <item x="334"/>
        <item x="413"/>
        <item x="2202"/>
        <item x="1444"/>
        <item x="177"/>
        <item x="355"/>
        <item x="622"/>
        <item x="2293"/>
        <item x="2324"/>
        <item x="2022"/>
        <item x="1634"/>
        <item x="1425"/>
        <item x="2136"/>
        <item x="2182"/>
        <item x="2041"/>
        <item x="1260"/>
        <item x="967"/>
        <item x="1959"/>
        <item x="384"/>
        <item x="2215"/>
        <item x="525"/>
        <item x="1182"/>
        <item x="1495"/>
        <item x="883"/>
        <item x="2006"/>
        <item x="2106"/>
        <item x="1500"/>
        <item x="2399"/>
        <item x="541"/>
        <item x="2357"/>
        <item x="1221"/>
        <item x="1084"/>
        <item x="1997"/>
        <item x="991"/>
        <item x="1710"/>
        <item x="1200"/>
        <item x="1055"/>
        <item x="2348"/>
        <item x="694"/>
        <item x="570"/>
        <item x="1935"/>
        <item x="1743"/>
        <item x="1989"/>
        <item x="103"/>
        <item x="2133"/>
        <item x="1030"/>
        <item x="1285"/>
        <item x="1784"/>
        <item x="1514"/>
        <item x="1617"/>
        <item x="868"/>
        <item x="1516"/>
        <item x="1517"/>
        <item x="2145"/>
        <item x="734"/>
        <item x="1457"/>
        <item x="856"/>
        <item x="1129"/>
        <item x="109"/>
        <item x="1995"/>
        <item x="1769"/>
        <item x="424"/>
        <item x="280"/>
        <item x="1101"/>
        <item x="832"/>
        <item x="2339"/>
        <item x="926"/>
        <item x="1085"/>
        <item x="2400"/>
        <item x="1066"/>
        <item x="1340"/>
        <item x="2360"/>
        <item x="1810"/>
        <item x="2428"/>
        <item x="1273"/>
        <item x="2452"/>
        <item x="2035"/>
        <item x="2191"/>
        <item x="777"/>
        <item x="1849"/>
        <item x="2342"/>
        <item x="993"/>
        <item x="2005"/>
        <item x="602"/>
        <item x="2083"/>
        <item x="679"/>
        <item x="1191"/>
        <item x="1651"/>
        <item x="1585"/>
        <item x="2072"/>
        <item x="162"/>
        <item x="546"/>
        <item x="820"/>
        <item x="1371"/>
        <item x="651"/>
        <item x="1006"/>
        <item x="1811"/>
        <item x="2107"/>
        <item x="872"/>
        <item x="1156"/>
        <item x="1709"/>
        <item x="1705"/>
        <item x="1898"/>
        <item x="974"/>
        <item x="1040"/>
        <item x="1090"/>
        <item x="646"/>
        <item x="1808"/>
        <item x="1535"/>
        <item x="1698"/>
        <item x="1025"/>
        <item x="268"/>
        <item x="798"/>
        <item x="801"/>
        <item x="1463"/>
        <item x="1639"/>
        <item x="185"/>
        <item x="861"/>
        <item x="244"/>
        <item x="2128"/>
        <item x="326"/>
        <item x="528"/>
        <item x="1987"/>
        <item x="72"/>
        <item x="2320"/>
        <item x="2257"/>
        <item x="783"/>
        <item x="1466"/>
        <item x="2434"/>
        <item x="439"/>
        <item x="1015"/>
        <item x="2199"/>
        <item x="2445"/>
        <item x="1770"/>
        <item x="763"/>
        <item x="2388"/>
        <item x="1690"/>
        <item x="2161"/>
        <item x="2258"/>
        <item x="1134"/>
        <item x="121"/>
        <item x="1458"/>
        <item x="502"/>
        <item x="309"/>
        <item x="2146"/>
        <item x="371"/>
        <item x="156"/>
        <item x="2346"/>
        <item x="726"/>
        <item x="2011"/>
        <item x="128"/>
        <item x="1201"/>
        <item x="2435"/>
        <item x="2328"/>
        <item x="2185"/>
        <item x="1799"/>
        <item x="1761"/>
        <item x="1026"/>
        <item x="1534"/>
        <item x="295"/>
        <item x="865"/>
        <item x="702"/>
        <item x="1719"/>
        <item x="124"/>
        <item x="171"/>
        <item x="2154"/>
        <item x="813"/>
        <item x="1381"/>
        <item x="1530"/>
        <item x="1498"/>
        <item x="2430"/>
        <item x="419"/>
        <item x="1041"/>
        <item x="2100"/>
        <item x="127"/>
        <item x="1602"/>
        <item x="1865"/>
        <item x="1774"/>
        <item x="2061"/>
        <item x="1917"/>
        <item x="892"/>
        <item x="1600"/>
        <item x="1120"/>
        <item x="2190"/>
        <item x="1824"/>
        <item x="1875"/>
        <item x="101"/>
        <item x="1465"/>
        <item x="232"/>
        <item x="1845"/>
        <item x="1091"/>
        <item x="1262"/>
        <item x="2112"/>
        <item x="2332"/>
        <item x="640"/>
        <item x="1295"/>
        <item x="203"/>
        <item x="1001"/>
        <item x="677"/>
        <item x="1592"/>
        <item x="388"/>
        <item x="1724"/>
        <item x="1996"/>
        <item x="1042"/>
        <item x="1656"/>
        <item x="968"/>
        <item x="1100"/>
        <item x="2415"/>
        <item x="2422"/>
        <item x="2158"/>
        <item x="873"/>
        <item x="657"/>
        <item x="1955"/>
        <item x="2345"/>
        <item x="714"/>
        <item x="318"/>
        <item x="1475"/>
        <item x="520"/>
        <item x="2244"/>
        <item x="59"/>
        <item x="166"/>
        <item x="479"/>
        <item x="405"/>
        <item x="825"/>
        <item x="163"/>
        <item x="1421"/>
        <item x="2349"/>
        <item x="205"/>
        <item x="412"/>
        <item x="2330"/>
        <item x="1254"/>
        <item x="715"/>
        <item x="1915"/>
        <item x="807"/>
        <item x="113"/>
        <item x="1315"/>
        <item x="2305"/>
        <item x="1083"/>
        <item x="362"/>
        <item x="321"/>
        <item x="356"/>
        <item x="990"/>
        <item x="2421"/>
        <item x="1832"/>
        <item x="1608"/>
        <item x="139"/>
        <item x="1763"/>
        <item x="1911"/>
        <item x="535"/>
        <item x="1128"/>
        <item x="1786"/>
        <item x="1586"/>
        <item x="1533"/>
        <item x="1005"/>
        <item x="2084"/>
        <item x="1597"/>
        <item x="508"/>
        <item x="22"/>
        <item x="2289"/>
        <item x="2124"/>
        <item x="1610"/>
        <item x="206"/>
        <item x="1400"/>
        <item x="972"/>
        <item x="2443"/>
        <item x="1914"/>
        <item x="278"/>
        <item x="1454"/>
        <item x="713"/>
        <item x="671"/>
        <item x="1089"/>
        <item x="988"/>
        <item x="201"/>
        <item x="282"/>
        <item x="1430"/>
        <item x="1684"/>
        <item x="259"/>
        <item x="705"/>
        <item x="2405"/>
        <item x="897"/>
        <item x="806"/>
        <item x="230"/>
        <item x="1583"/>
        <item x="1243"/>
        <item x="2427"/>
        <item x="1226"/>
        <item x="2331"/>
        <item x="853"/>
        <item x="995"/>
        <item x="1528"/>
        <item x="1846"/>
        <item x="1331"/>
        <item x="310"/>
        <item x="2119"/>
        <item x="1523"/>
        <item x="1693"/>
        <item x="1021"/>
        <item x="1938"/>
        <item x="847"/>
        <item x="471"/>
        <item x="876"/>
        <item x="6"/>
        <item x="1122"/>
        <item x="2414"/>
        <item x="589"/>
        <item x="1839"/>
        <item x="357"/>
        <item x="941"/>
        <item x="1940"/>
        <item x="2099"/>
        <item x="2239"/>
        <item x="337"/>
        <item x="1765"/>
        <item x="1218"/>
        <item x="2423"/>
        <item x="1124"/>
        <item x="1314"/>
        <item x="313"/>
        <item x="2087"/>
        <item x="1107"/>
        <item x="1859"/>
        <item x="1480"/>
        <item x="1060"/>
        <item x="1133"/>
        <item x="1307"/>
        <item x="1183"/>
        <item x="1520"/>
        <item x="353"/>
        <item x="1948"/>
        <item x="838"/>
        <item x="515"/>
        <item x="1023"/>
        <item x="1284"/>
        <item x="239"/>
        <item x="1291"/>
        <item x="828"/>
        <item x="1412"/>
        <item x="2181"/>
        <item x="1061"/>
        <item x="556"/>
        <item x="1779"/>
        <item x="1717"/>
        <item x="583"/>
        <item x="379"/>
        <item x="1032"/>
        <item x="62"/>
        <item x="809"/>
        <item x="2420"/>
        <item x="2141"/>
        <item x="328"/>
        <item x="550"/>
        <item x="455"/>
        <item x="1035"/>
        <item x="287"/>
        <item x="1194"/>
        <item x="2370"/>
        <item x="538"/>
        <item x="1499"/>
        <item x="609"/>
        <item x="674"/>
        <item x="725"/>
        <item x="1281"/>
        <item x="580"/>
        <item x="938"/>
        <item x="497"/>
        <item x="1946"/>
        <item x="2436"/>
        <item x="890"/>
        <item x="284"/>
        <item x="272"/>
        <item x="1011"/>
        <item x="2271"/>
        <item x="2137"/>
        <item x="540"/>
        <item x="2147"/>
        <item x="2406"/>
        <item x="267"/>
        <item x="1991"/>
        <item x="1177"/>
        <item x="577"/>
        <item x="1795"/>
        <item x="1925"/>
        <item x="229"/>
        <item x="1271"/>
        <item x="231"/>
        <item x="1037"/>
        <item x="788"/>
        <item x="2267"/>
        <item x="916"/>
        <item x="1980"/>
        <item x="980"/>
        <item x="2194"/>
        <item x="643"/>
        <item x="1809"/>
        <item x="800"/>
        <item x="2313"/>
        <item x="446"/>
        <item x="344"/>
        <item x="615"/>
        <item x="352"/>
        <item x="262"/>
        <item x="1928"/>
        <item x="1036"/>
        <item x="2139"/>
        <item x="2318"/>
        <item x="470"/>
        <item x="1058"/>
        <item x="994"/>
        <item x="2446"/>
        <item x="1071"/>
        <item x="143"/>
        <item x="1502"/>
        <item x="1622"/>
        <item x="1080"/>
        <item x="29"/>
        <item x="1628"/>
        <item x="294"/>
        <item x="269"/>
        <item x="1345"/>
        <item x="1103"/>
        <item x="1059"/>
        <item x="1939"/>
        <item x="1229"/>
        <item x="1176"/>
        <item x="1230"/>
        <item x="1493"/>
        <item x="2375"/>
        <item x="1028"/>
        <item x="452"/>
        <item x="816"/>
        <item x="1932"/>
        <item x="1063"/>
        <item x="1782"/>
        <item x="1205"/>
        <item x="914"/>
        <item x="464"/>
        <item x="2298"/>
        <item x="507"/>
        <item x="1228"/>
        <item x="2355"/>
        <item x="2240"/>
        <item x="1801"/>
        <item x="1783"/>
        <item x="1206"/>
        <item x="1329"/>
        <item x="1014"/>
        <item x="681"/>
        <item x="1033"/>
        <item x="1288"/>
        <item x="672"/>
        <item x="1798"/>
        <item x="1424"/>
        <item x="1518"/>
        <item x="1756"/>
        <item x="186"/>
        <item x="2334"/>
        <item x="568"/>
        <item x="1179"/>
        <item x="1611"/>
        <item x="1496"/>
        <item x="260"/>
        <item x="939"/>
        <item x="2282"/>
        <item x="1507"/>
        <item x="1105"/>
        <item x="1942"/>
        <item x="2150"/>
        <item x="2082"/>
        <item x="293"/>
        <item x="2323"/>
        <item x="920"/>
        <item x="2407"/>
        <item x="1481"/>
        <item x="549"/>
        <item x="277"/>
        <item x="297"/>
        <item x="296"/>
        <item x="322"/>
        <item x="561"/>
        <item x="1522"/>
        <item x="1144"/>
        <item x="2156"/>
        <item x="2173"/>
        <item x="1715"/>
        <item x="2013"/>
        <item x="1685"/>
        <item x="944"/>
        <item x="66"/>
        <item x="1297"/>
        <item x="204"/>
        <item x="331"/>
        <item x="2437"/>
        <item x="484"/>
        <item x="1460"/>
        <item x="2131"/>
        <item x="1542"/>
        <item x="2126"/>
        <item x="71"/>
        <item x="569"/>
        <item x="696"/>
        <item x="1222"/>
        <item x="1619"/>
        <item x="2304"/>
        <item x="1569"/>
        <item x="962"/>
        <item x="2151"/>
        <item x="2125"/>
        <item x="1952"/>
        <item x="217"/>
        <item x="184"/>
        <item x="1675"/>
        <item x="200"/>
        <item x="174"/>
        <item x="1893"/>
        <item x="1044"/>
        <item x="2097"/>
        <item x="1708"/>
        <item x="719"/>
        <item x="1594"/>
        <item x="2208"/>
        <item x="1787"/>
        <item x="1944"/>
        <item x="517"/>
        <item x="1253"/>
        <item x="1402"/>
        <item x="1489"/>
        <item x="510"/>
        <item x="2138"/>
        <item x="1491"/>
        <item x="1792"/>
        <item x="1970"/>
        <item x="2266"/>
        <item x="2153"/>
        <item x="1202"/>
        <item x="1325"/>
        <item x="1711"/>
        <item x="909"/>
        <item x="1302"/>
        <item x="1486"/>
        <item x="1612"/>
        <item x="2140"/>
        <item x="1901"/>
        <item x="524"/>
        <item x="1321"/>
        <item x="1998"/>
        <item x="2117"/>
        <item x="1125"/>
        <item x="119"/>
        <item x="617"/>
        <item x="1643"/>
        <item x="1350"/>
        <item x="1677"/>
        <item x="1689"/>
        <item x="902"/>
        <item x="227"/>
        <item x="1927"/>
        <item x="1097"/>
        <item x="2163"/>
        <item x="495"/>
        <item x="485"/>
        <item x="52"/>
        <item x="2441"/>
        <item x="453"/>
        <item x="574"/>
        <item x="1700"/>
        <item x="207"/>
        <item x="648"/>
        <item x="1716"/>
        <item x="1551"/>
        <item x="133"/>
        <item x="1020"/>
        <item x="1735"/>
        <item x="255"/>
        <item x="1984"/>
        <item x="1532"/>
        <item x="1317"/>
        <item x="882"/>
        <item x="950"/>
        <item x="1727"/>
        <item x="1069"/>
        <item x="1077"/>
        <item x="1512"/>
        <item x="472"/>
        <item x="1686"/>
        <item x="821"/>
        <item x="1707"/>
        <item x="699"/>
        <item x="1553"/>
        <item x="161"/>
        <item x="565"/>
        <item x="1814"/>
        <item x="154"/>
        <item x="1759"/>
        <item x="803"/>
        <item x="1180"/>
        <item x="1017"/>
        <item x="1160"/>
        <item x="1993"/>
        <item x="551"/>
        <item x="2369"/>
        <item x="1903"/>
        <item x="395"/>
        <item x="286"/>
        <item x="2256"/>
        <item x="505"/>
        <item x="1219"/>
        <item x="486"/>
        <item x="1217"/>
        <item x="922"/>
        <item x="1560"/>
        <item x="1890"/>
        <item x="1342"/>
        <item x="836"/>
        <item x="2160"/>
        <item x="311"/>
        <item x="623"/>
        <item x="1933"/>
        <item x="218"/>
        <item x="469"/>
        <item x="837"/>
        <item x="1286"/>
        <item x="711"/>
        <item x="153"/>
        <item x="2168"/>
        <item x="2277"/>
        <item x="2285"/>
        <item x="1224"/>
        <item x="1002"/>
        <item x="2170"/>
        <item x="1210"/>
        <item x="2050"/>
        <item x="1929"/>
        <item x="285"/>
        <item x="2432"/>
        <item x="211"/>
        <item x="1957"/>
        <item x="2425"/>
        <item x="1029"/>
        <item x="1780"/>
        <item x="1958"/>
        <item x="1008"/>
        <item x="839"/>
        <item x="1175"/>
        <item x="378"/>
        <item x="1024"/>
        <item x="1994"/>
        <item x="1605"/>
        <item x="1755"/>
        <item x="270"/>
        <item x="689"/>
        <item x="1339"/>
        <item x="2310"/>
        <item x="420"/>
        <item x="933"/>
        <item x="1135"/>
        <item x="1536"/>
        <item x="257"/>
        <item x="2365"/>
        <item x="1013"/>
        <item x="137"/>
        <item x="1567"/>
        <item x="1936"/>
        <item x="581"/>
        <item x="2159"/>
        <item x="2382"/>
        <item x="27"/>
        <item x="653"/>
        <item x="1470"/>
        <item x="281"/>
        <item x="2448"/>
        <item x="2410"/>
        <item x="2017"/>
        <item x="554"/>
        <item x="1461"/>
        <item x="1632"/>
        <item x="2408"/>
        <item x="1130"/>
        <item x="263"/>
        <item x="1526"/>
        <item x="1558"/>
        <item x="1216"/>
        <item x="2016"/>
        <item x="731"/>
        <item x="2103"/>
        <item x="1543"/>
        <item x="2115"/>
        <item x="2102"/>
        <item x="2206"/>
        <item x="2108"/>
        <item x="1208"/>
        <item x="1305"/>
        <item x="2450"/>
        <item x="1057"/>
        <item x="433"/>
        <item x="1505"/>
        <item x="2426"/>
        <item x="796"/>
        <item x="410"/>
        <item x="1027"/>
        <item x="1907"/>
        <item x="110"/>
        <item x="76"/>
        <item x="614"/>
        <item x="2284"/>
        <item x="291"/>
        <item x="1188"/>
        <item x="1515"/>
        <item x="1776"/>
        <item x="1803"/>
        <item x="578"/>
        <item x="2205"/>
        <item x="1758"/>
        <item x="1252"/>
        <item x="1170"/>
        <item x="1257"/>
        <item x="951"/>
        <item x="1563"/>
        <item x="1785"/>
        <item x="1510"/>
        <item x="1173"/>
        <item x="421"/>
        <item x="1358"/>
        <item x="558"/>
        <item x="2251"/>
        <item x="448"/>
        <item x="1922"/>
        <item x="1266"/>
        <item x="1016"/>
        <item x="457"/>
        <item x="730"/>
        <item x="1978"/>
        <item x="1472"/>
        <item x="1527"/>
        <item x="1356"/>
        <item x="73"/>
        <item x="1492"/>
        <item x="1159"/>
        <item x="1264"/>
        <item x="1625"/>
        <item x="1074"/>
        <item x="1207"/>
        <item x="400"/>
        <item x="2283"/>
        <item x="2010"/>
        <item x="1245"/>
        <item x="150"/>
        <item x="314"/>
        <item x="258"/>
        <item x="2249"/>
        <item x="1453"/>
        <item x="1165"/>
        <item x="1545"/>
        <item x="317"/>
        <item x="1921"/>
        <item x="149"/>
        <item x="2101"/>
        <item x="564"/>
        <item x="1797"/>
        <item x="1772"/>
        <item x="2098"/>
        <item x="805"/>
        <item x="77"/>
        <item x="2134"/>
        <item x="1306"/>
        <item x="1552"/>
        <item x="794"/>
        <item x="530"/>
        <item x="1544"/>
        <item x="1048"/>
        <item x="1896"/>
        <item x="145"/>
        <item x="1003"/>
        <item x="1506"/>
        <item x="1565"/>
        <item x="1547"/>
        <item x="1570"/>
        <item x="1561"/>
        <item x="1793"/>
        <item x="964"/>
        <item x="1813"/>
        <item x="1509"/>
        <item x="1906"/>
        <item x="1817"/>
        <item x="2453"/>
        <item x="2281"/>
        <item x="618"/>
        <item x="1304"/>
        <item x="146"/>
        <item x="169"/>
        <item x="1777"/>
        <item x="1227"/>
        <item x="129"/>
        <item x="911"/>
        <item x="1568"/>
        <item x="1794"/>
        <item x="658"/>
        <item x="2122"/>
        <item x="596"/>
        <item x="787"/>
        <item x="1630"/>
        <item x="2409"/>
        <item x="1566"/>
        <item x="871"/>
        <item x="1546"/>
        <item x="919"/>
        <item x="686"/>
        <item x="1000"/>
        <item x="1968"/>
        <item x="1053"/>
        <item x="722"/>
        <item x="1604"/>
        <item x="2263"/>
        <item x="1501"/>
        <item x="2404"/>
        <item x="908"/>
        <item x="2019"/>
        <item x="998"/>
        <item x="1905"/>
        <item x="1767"/>
        <item x="1733"/>
        <item x="303"/>
        <item x="2361"/>
        <item x="1902"/>
        <item x="2458"/>
        <item x="1601"/>
        <item x="1406"/>
        <item x="254"/>
        <item x="592"/>
        <item x="1753"/>
        <item x="1476"/>
        <item x="1807"/>
        <item x="2457"/>
        <item x="2317"/>
        <item x="147"/>
        <item x="601"/>
        <item x="1629"/>
        <item x="1548"/>
        <item x="1184"/>
        <item x="320"/>
        <item x="2366"/>
        <item x="2174"/>
        <item x="2287"/>
        <item x="1556"/>
        <item x="718"/>
        <item x="1301"/>
        <item x="2175"/>
        <item x="817"/>
        <item x="2172"/>
        <item x="1965"/>
        <item x="301"/>
        <item x="1484"/>
        <item x="1818"/>
        <item x="937"/>
        <item x="1920"/>
        <item x="298"/>
        <item x="1462"/>
        <item x="1734"/>
        <item x="1757"/>
        <item x="2135"/>
        <item x="1667"/>
        <item x="1540"/>
        <item x="959"/>
        <item x="251"/>
        <item x="1934"/>
        <item x="1954"/>
        <item x="1136"/>
        <item x="1559"/>
        <item x="1531"/>
        <item x="1549"/>
        <item x="1956"/>
        <item x="493"/>
        <item x="276"/>
        <item x="1403"/>
        <item x="652"/>
        <item x="1357"/>
        <item x="2319"/>
        <item x="1186"/>
        <item x="1513"/>
        <item x="430"/>
        <item x="729"/>
        <item x="434"/>
        <item x="2169"/>
        <item x="159"/>
        <item x="960"/>
        <item x="176"/>
        <item x="1676"/>
        <item x="1193"/>
        <item x="426"/>
        <item x="999"/>
        <item x="958"/>
        <item x="1971"/>
        <item x="935"/>
        <item x="1908"/>
        <item x="492"/>
        <item x="2260"/>
        <item x="2055"/>
        <item x="408"/>
        <item x="1963"/>
        <item x="563"/>
        <item x="148"/>
        <item x="1889"/>
        <item x="1555"/>
        <item x="2155"/>
        <item x="1802"/>
        <item x="2094"/>
        <item x="1575"/>
        <item x="432"/>
        <item x="1969"/>
        <item x="491"/>
        <item x="1891"/>
        <item x="1187"/>
        <item x="844"/>
        <item x="1157"/>
        <item x="2456"/>
        <item x="792"/>
        <item x="1966"/>
        <item x="1674"/>
        <item x="1256"/>
        <item x="345"/>
        <item x="791"/>
        <item x="1303"/>
        <item x="1631"/>
        <item x="1401"/>
        <item x="1972"/>
        <item x="562"/>
        <item x="2286"/>
        <item x="2086"/>
        <item x="343"/>
        <item x="1405"/>
        <item x="1455"/>
        <item x="1524"/>
        <item x="1541"/>
        <item x="151"/>
        <item x="842"/>
        <item x="138"/>
        <item x="75"/>
        <item x="2288"/>
        <item x="1539"/>
        <item x="2177"/>
        <item x="2231"/>
        <item x="925"/>
        <item x="2095"/>
        <item x="1967"/>
        <item x="2245"/>
        <item x="1488"/>
        <item x="1075"/>
        <item x="1076"/>
        <item x="1574"/>
        <item x="152"/>
        <item x="253"/>
        <item x="963"/>
        <item x="1354"/>
        <item x="1393"/>
        <item x="952"/>
        <item x="2056"/>
        <item x="1468"/>
        <item x="1964"/>
        <item x="1452"/>
        <item x="1626"/>
        <item x="2018"/>
        <item x="1888"/>
        <item x="2171"/>
        <item x="1754"/>
        <item x="427"/>
        <item x="1154"/>
        <item x="1633"/>
        <item x="1158"/>
        <item x="789"/>
        <item x="1571"/>
        <item x="616"/>
        <item x="2252"/>
        <item x="1153"/>
        <item x="957"/>
        <item x="429"/>
        <item x="1962"/>
        <item x="1351"/>
        <item x="2454"/>
        <item x="997"/>
        <item x="1072"/>
        <item x="2402"/>
        <item x="69"/>
        <item x="1887"/>
        <item x="2164"/>
        <item x="1497"/>
        <item x="1299"/>
        <item x="1397"/>
        <item x="1819"/>
        <item x="1573"/>
        <item x="906"/>
        <item x="341"/>
        <item x="342"/>
        <item x="339"/>
        <item x="1404"/>
        <item x="2096"/>
        <item x="2014"/>
        <item x="1572"/>
        <item x="611"/>
        <item x="1752"/>
        <item x="67"/>
        <item x="619"/>
        <item x="1396"/>
        <item x="790"/>
        <item x="74"/>
        <item x="835"/>
        <item x="1399"/>
        <item x="903"/>
        <item x="2230"/>
        <item x="1627"/>
        <item x="1550"/>
        <item x="1576"/>
        <item x="785"/>
        <item x="560"/>
        <item x="2229"/>
        <item x="2165"/>
        <item x="70"/>
        <item x="613"/>
        <item x="249"/>
        <item x="1450"/>
        <item x="1885"/>
        <item x="1750"/>
        <item x="252"/>
        <item x="2166"/>
        <item x="248"/>
        <item x="2363"/>
        <item x="1749"/>
        <item x="1960"/>
        <item x="612"/>
        <item x="1353"/>
        <item x="905"/>
        <item x="728"/>
        <item x="1577"/>
        <item x="867"/>
        <item x="955"/>
        <item x="1352"/>
        <item x="1398"/>
        <item x="961"/>
        <item x="1624"/>
        <item x="956"/>
        <item x="1578"/>
        <item x="1214"/>
        <item x="1538"/>
        <item x="2279"/>
        <item x="2228"/>
        <item x="340"/>
        <item x="1451"/>
        <item x="907"/>
        <item x="2092"/>
        <item x="996"/>
        <item x="1255"/>
        <item x="2054"/>
        <item x="1816"/>
        <item x="2362"/>
        <item x="1394"/>
        <item x="1395"/>
        <item x="834"/>
        <item x="68"/>
        <item x="1886"/>
        <item x="2316"/>
        <item x="786"/>
        <item x="1073"/>
        <item x="2455"/>
        <item x="490"/>
        <item x="1300"/>
        <item x="1673"/>
        <item x="1815"/>
        <item x="2403"/>
        <item x="559"/>
        <item x="2015"/>
        <item x="2167"/>
        <item x="727"/>
        <item x="1623"/>
        <item x="2364"/>
        <item x="1751"/>
        <item x="2093"/>
        <item x="250"/>
        <item x="144"/>
        <item x="338"/>
        <item x="650"/>
        <item x="428"/>
        <item x="1961"/>
        <item x="1678"/>
        <item x="610"/>
        <item x="1682"/>
        <item x="1155"/>
        <item x="954"/>
        <item x="1213"/>
        <item x="2280"/>
        <item x="1681"/>
        <item x="904"/>
        <item x="1679"/>
        <item x="1537"/>
        <item x="1683"/>
        <item x="1680"/>
        <item t="default"/>
      </items>
    </pivotField>
    <pivotField dataField="1" numFmtId="3"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</pivotFields>
  <rowFields count="1">
    <field x="-2"/>
  </rowFields>
  <rowItems count="2">
    <i>
      <x/>
    </i>
    <i i="1">
      <x v="1"/>
    </i>
  </rowItems>
  <colItems count="1">
    <i/>
  </colItems>
  <dataFields count="2">
    <dataField name="Sum of NUMĂRUL PERSOANELOR ÎNSCRISE ÎN LISTELE ELECTORALE" fld="17" baseField="0" baseItem="0"/>
    <dataField name="Sum of NUMĂRUL PERSOANELOR CARE AU PARTICIPAT LA VOT" fld="18" baseField="0" baseItem="0"/>
  </dataFields>
  <formats count="3">
    <format dxfId="24">
      <pivotArea outline="0" collapsedLevelsAreSubtotals="1" fieldPosition="0"/>
    </format>
    <format dxfId="23">
      <pivotArea outline="0" collapsedLevelsAreSubtotals="1" fieldPosition="0"/>
    </format>
    <format dxfId="2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1000000}" name="PivotTable16" cacheId="1" dataOnRows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52:B57" firstHeaderRow="1" firstDataRow="1" firstDataCol="1"/>
  <pivotFields count="28"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showAll="0"/>
    <pivotField showAll="0"/>
    <pivotField showAll="0"/>
    <pivotField showAll="0"/>
    <pivotField numFmtId="3" showAll="0">
      <items count="2460">
        <item x="0"/>
        <item x="1362"/>
        <item x="13"/>
        <item x="1366"/>
        <item x="2232"/>
        <item x="738"/>
        <item x="130"/>
        <item x="2273"/>
        <item x="695"/>
        <item x="1376"/>
        <item x="1367"/>
        <item x="1642"/>
        <item x="1930"/>
        <item x="1370"/>
        <item x="2236"/>
        <item x="1704"/>
        <item x="928"/>
        <item x="668"/>
        <item x="1116"/>
        <item x="1650"/>
        <item x="2081"/>
        <item x="46"/>
        <item x="2309"/>
        <item x="39"/>
        <item x="743"/>
        <item x="687"/>
        <item x="28"/>
        <item x="40"/>
        <item x="43"/>
        <item x="889"/>
        <item x="1876"/>
        <item x="720"/>
        <item x="1692"/>
        <item x="953"/>
        <item x="1744"/>
        <item x="2073"/>
        <item x="2292"/>
        <item x="1369"/>
        <item x="107"/>
        <item x="2398"/>
        <item x="765"/>
        <item x="693"/>
        <item x="666"/>
        <item x="1392"/>
        <item x="1416"/>
        <item x="2290"/>
        <item x="1387"/>
        <item x="1696"/>
        <item x="579"/>
        <item x="755"/>
        <item x="1368"/>
        <item x="1838"/>
        <item x="2053"/>
        <item x="779"/>
        <item x="1662"/>
        <item x="1726"/>
        <item x="37"/>
        <item x="2212"/>
        <item x="2311"/>
        <item x="1706"/>
        <item x="2074"/>
        <item x="1874"/>
        <item x="1637"/>
        <item x="691"/>
        <item x="1141"/>
        <item x="1422"/>
        <item x="977"/>
        <item x="2066"/>
        <item x="1377"/>
        <item x="2390"/>
        <item x="190"/>
        <item x="1373"/>
        <item x="2183"/>
        <item x="1740"/>
        <item x="2038"/>
        <item x="1663"/>
        <item x="2306"/>
        <item x="7"/>
        <item x="11"/>
        <item x="21"/>
        <item x="661"/>
        <item x="1943"/>
        <item x="741"/>
        <item x="603"/>
        <item x="2383"/>
        <item x="757"/>
        <item x="1584"/>
        <item x="976"/>
        <item x="2262"/>
        <item x="1320"/>
        <item x="901"/>
        <item x="660"/>
        <item x="1647"/>
        <item x="1916"/>
        <item x="224"/>
        <item x="219"/>
        <item x="673"/>
        <item x="1414"/>
        <item x="703"/>
        <item x="782"/>
        <item x="1635"/>
        <item x="2045"/>
        <item x="81"/>
        <item x="634"/>
        <item x="1866"/>
        <item x="44"/>
        <item x="1950"/>
        <item x="1855"/>
        <item x="1659"/>
        <item x="42"/>
        <item x="1363"/>
        <item x="983"/>
        <item x="764"/>
        <item x="460"/>
        <item x="775"/>
        <item x="887"/>
        <item x="810"/>
        <item x="840"/>
        <item x="2392"/>
        <item x="182"/>
        <item x="25"/>
        <item x="979"/>
        <item x="2312"/>
        <item x="47"/>
        <item x="89"/>
        <item x="1438"/>
        <item x="168"/>
        <item x="2032"/>
        <item x="761"/>
        <item x="1931"/>
        <item x="2051"/>
        <item x="1820"/>
        <item x="576"/>
        <item x="1419"/>
        <item x="1669"/>
        <item x="1897"/>
        <item x="2043"/>
        <item x="992"/>
        <item x="745"/>
        <item x="1909"/>
        <item x="2189"/>
        <item x="732"/>
        <item x="411"/>
        <item x="2003"/>
        <item x="16"/>
        <item x="117"/>
        <item x="841"/>
        <item x="1442"/>
        <item x="414"/>
        <item x="2302"/>
        <item x="1588"/>
        <item x="1383"/>
        <item x="1856"/>
        <item x="875"/>
        <item x="2250"/>
        <item x="784"/>
        <item x="1652"/>
        <item x="105"/>
        <item x="737"/>
        <item x="2027"/>
        <item x="2067"/>
        <item x="444"/>
        <item x="87"/>
        <item x="2241"/>
        <item x="1361"/>
        <item x="1336"/>
        <item x="1127"/>
        <item x="1379"/>
        <item x="1145"/>
        <item x="106"/>
        <item x="461"/>
        <item x="849"/>
        <item x="2295"/>
        <item x="1579"/>
        <item x="986"/>
        <item x="1718"/>
        <item x="1391"/>
        <item x="1695"/>
        <item x="1747"/>
        <item x="1152"/>
        <item x="354"/>
        <item x="584"/>
        <item x="95"/>
        <item x="1945"/>
        <item x="1834"/>
        <item x="1086"/>
        <item x="2033"/>
        <item x="945"/>
        <item x="2179"/>
        <item x="1644"/>
        <item x="1138"/>
        <item x="2"/>
        <item x="701"/>
        <item x="513"/>
        <item x="676"/>
        <item x="474"/>
        <item x="134"/>
        <item x="2059"/>
        <item x="91"/>
        <item x="1666"/>
        <item x="984"/>
        <item x="425"/>
        <item x="19"/>
        <item x="1723"/>
        <item x="30"/>
        <item x="1126"/>
        <item x="1099"/>
        <item x="374"/>
        <item x="829"/>
        <item x="2325"/>
        <item x="1582"/>
        <item x="750"/>
        <item x="2214"/>
        <item x="1375"/>
        <item x="1648"/>
        <item x="462"/>
        <item x="2296"/>
        <item x="45"/>
        <item x="476"/>
        <item x="1474"/>
        <item x="1823"/>
        <item x="1848"/>
        <item x="2379"/>
        <item x="2300"/>
        <item x="2381"/>
        <item x="846"/>
        <item x="1638"/>
        <item x="63"/>
        <item x="494"/>
        <item x="237"/>
        <item x="848"/>
        <item x="2068"/>
        <item x="1261"/>
        <item x="2299"/>
        <item x="862"/>
        <item x="2188"/>
        <item x="780"/>
        <item x="1203"/>
        <item x="406"/>
        <item x="215"/>
        <item x="721"/>
        <item x="895"/>
        <item x="735"/>
        <item x="2210"/>
        <item x="2301"/>
        <item x="115"/>
        <item x="2227"/>
        <item x="1426"/>
        <item x="1982"/>
        <item x="2315"/>
        <item x="1598"/>
        <item x="1812"/>
        <item x="1878"/>
        <item x="1197"/>
        <item x="1316"/>
        <item x="2201"/>
        <item x="1657"/>
        <item x="864"/>
        <item x="843"/>
        <item x="2326"/>
        <item x="1703"/>
        <item x="878"/>
        <item x="1664"/>
        <item x="2376"/>
        <item x="2090"/>
        <item x="893"/>
        <item x="947"/>
        <item x="1850"/>
        <item x="1479"/>
        <item x="1494"/>
        <item x="2321"/>
        <item x="1054"/>
        <item x="971"/>
        <item x="1621"/>
        <item x="1842"/>
        <item x="2413"/>
        <item x="1836"/>
        <item x="639"/>
        <item x="142"/>
        <item x="398"/>
        <item x="1737"/>
        <item x="1687"/>
        <item x="1104"/>
        <item x="2104"/>
        <item x="1142"/>
        <item x="870"/>
        <item x="364"/>
        <item x="2178"/>
        <item x="2024"/>
        <item x="2222"/>
        <item x="1121"/>
        <item x="1843"/>
        <item x="80"/>
        <item x="891"/>
        <item x="818"/>
        <item x="289"/>
        <item x="4"/>
        <item x="1410"/>
        <item x="48"/>
        <item x="2116"/>
        <item x="1796"/>
        <item x="1147"/>
        <item x="860"/>
        <item x="468"/>
        <item x="443"/>
        <item x="1826"/>
        <item x="683"/>
        <item x="96"/>
        <item x="1238"/>
        <item x="1593"/>
        <item x="155"/>
        <item x="50"/>
        <item x="1372"/>
        <item x="2064"/>
        <item x="55"/>
        <item x="2233"/>
        <item x="1858"/>
        <item x="880"/>
        <item x="1912"/>
        <item x="9"/>
        <item x="1712"/>
        <item x="1247"/>
        <item x="656"/>
        <item x="874"/>
        <item x="304"/>
        <item x="1702"/>
        <item x="2030"/>
        <item x="781"/>
        <item x="1670"/>
        <item x="290"/>
        <item x="2192"/>
        <item x="1614"/>
        <item x="12"/>
        <item x="1851"/>
        <item x="2110"/>
        <item x="888"/>
        <item x="859"/>
        <item x="879"/>
        <item x="2401"/>
        <item x="751"/>
        <item x="929"/>
        <item x="769"/>
        <item x="975"/>
        <item x="599"/>
        <item x="2047"/>
        <item x="1276"/>
        <item x="886"/>
        <item x="2431"/>
        <item x="692"/>
        <item x="1119"/>
        <item x="1081"/>
        <item x="65"/>
        <item x="948"/>
        <item x="1983"/>
        <item x="1490"/>
        <item x="1671"/>
        <item x="24"/>
        <item x="2225"/>
        <item x="2261"/>
        <item x="595"/>
        <item x="1150"/>
        <item x="1348"/>
        <item x="208"/>
        <item x="2026"/>
        <item x="966"/>
        <item x="1431"/>
        <item x="389"/>
        <item x="2389"/>
        <item x="1822"/>
        <item x="566"/>
        <item x="1429"/>
        <item x="749"/>
        <item x="2021"/>
        <item x="132"/>
        <item x="1109"/>
        <item x="758"/>
        <item x="1185"/>
        <item x="1701"/>
        <item x="742"/>
        <item x="2031"/>
        <item x="2060"/>
        <item x="1265"/>
        <item x="1231"/>
        <item x="2329"/>
        <item x="2259"/>
        <item x="753"/>
        <item x="965"/>
        <item x="1485"/>
        <item x="1355"/>
        <item x="2380"/>
        <item x="228"/>
        <item x="1204"/>
        <item x="1102"/>
        <item x="1910"/>
        <item x="135"/>
        <item x="97"/>
        <item x="2049"/>
        <item x="989"/>
        <item x="2246"/>
        <item x="854"/>
        <item x="1096"/>
        <item x="438"/>
        <item x="1827"/>
        <item x="473"/>
        <item x="2216"/>
        <item x="1868"/>
        <item x="2411"/>
        <item x="776"/>
        <item x="2335"/>
        <item x="503"/>
        <item x="949"/>
        <item x="1143"/>
        <item x="1195"/>
        <item x="2247"/>
        <item x="1338"/>
        <item x="1471"/>
        <item x="1728"/>
        <item x="1745"/>
        <item x="1844"/>
        <item x="2058"/>
        <item x="2219"/>
        <item x="3"/>
        <item x="1290"/>
        <item x="628"/>
        <item x="1658"/>
        <item x="1511"/>
        <item x="802"/>
        <item x="192"/>
        <item x="1636"/>
        <item x="1580"/>
        <item x="586"/>
        <item x="1449"/>
        <item x="488"/>
        <item x="56"/>
        <item x="1882"/>
        <item x="2008"/>
        <item x="2184"/>
        <item x="795"/>
        <item x="746"/>
        <item x="1289"/>
        <item x="274"/>
        <item x="1344"/>
        <item x="170"/>
        <item x="1233"/>
        <item x="2351"/>
        <item x="567"/>
        <item x="985"/>
        <item x="501"/>
        <item x="899"/>
        <item x="1746"/>
        <item x="752"/>
        <item x="82"/>
        <item x="1446"/>
        <item x="1065"/>
        <item x="10"/>
        <item x="85"/>
        <item x="2085"/>
        <item x="164"/>
        <item x="1050"/>
        <item x="336"/>
        <item x="210"/>
        <item x="670"/>
        <item x="1730"/>
        <item x="38"/>
        <item x="1259"/>
        <item x="555"/>
        <item x="1924"/>
        <item x="1775"/>
        <item x="1251"/>
        <item x="1192"/>
        <item x="2000"/>
        <item x="1378"/>
        <item x="1279"/>
        <item x="1789"/>
        <item x="2336"/>
        <item x="1837"/>
        <item x="1365"/>
        <item x="1672"/>
        <item x="363"/>
        <item x="2264"/>
        <item x="365"/>
        <item x="2069"/>
        <item x="1437"/>
        <item x="1211"/>
        <item x="2374"/>
        <item x="2429"/>
        <item x="1697"/>
        <item x="1388"/>
        <item x="931"/>
        <item x="240"/>
        <item x="1653"/>
        <item x="187"/>
        <item x="1420"/>
        <item x="1237"/>
        <item x="1067"/>
        <item x="527"/>
        <item x="1800"/>
        <item x="1883"/>
        <item x="221"/>
        <item x="1440"/>
        <item x="1161"/>
        <item x="754"/>
        <item x="1867"/>
        <item x="2412"/>
        <item x="1862"/>
        <item x="2034"/>
        <item x="1433"/>
        <item x="1831"/>
        <item x="1739"/>
        <item x="1742"/>
        <item x="1112"/>
        <item x="2391"/>
        <item x="771"/>
        <item x="1272"/>
        <item x="2057"/>
        <item x="635"/>
        <item x="114"/>
        <item x="2078"/>
        <item x="542"/>
        <item x="572"/>
        <item x="675"/>
        <item x="1427"/>
        <item x="2211"/>
        <item x="1079"/>
        <item x="921"/>
        <item x="1841"/>
        <item x="1106"/>
        <item x="2451"/>
        <item x="1764"/>
        <item x="1825"/>
        <item x="1337"/>
        <item x="1781"/>
        <item x="2377"/>
        <item x="2012"/>
        <item x="900"/>
        <item x="5"/>
        <item x="504"/>
        <item x="1990"/>
        <item x="748"/>
        <item x="112"/>
        <item x="1364"/>
        <item x="2265"/>
        <item x="360"/>
        <item x="401"/>
        <item x="445"/>
        <item x="1282"/>
        <item x="833"/>
        <item x="1919"/>
        <item x="521"/>
        <item x="418"/>
        <item x="2023"/>
        <item x="1941"/>
        <item x="770"/>
        <item x="214"/>
        <item x="1275"/>
        <item x="2294"/>
        <item x="1349"/>
        <item x="26"/>
        <item x="600"/>
        <item x="1973"/>
        <item x="1861"/>
        <item x="188"/>
        <item x="1318"/>
        <item x="1310"/>
        <item x="1418"/>
        <item x="756"/>
        <item x="1"/>
        <item x="2020"/>
        <item x="1895"/>
        <item x="1720"/>
        <item x="23"/>
        <item x="799"/>
        <item x="1311"/>
        <item x="1985"/>
        <item x="1447"/>
        <item x="2438"/>
        <item x="271"/>
        <item x="261"/>
        <item x="1892"/>
        <item x="116"/>
        <item x="373"/>
        <item x="1082"/>
        <item x="915"/>
        <item x="1137"/>
        <item x="498"/>
        <item x="18"/>
        <item x="1056"/>
        <item x="1189"/>
        <item x="212"/>
        <item x="2275"/>
        <item x="2248"/>
        <item x="845"/>
        <item x="1389"/>
        <item x="1694"/>
        <item x="590"/>
        <item x="2442"/>
        <item x="1110"/>
        <item x="553"/>
        <item x="2394"/>
        <item x="195"/>
        <item x="1640"/>
        <item x="1131"/>
        <item x="605"/>
        <item x="180"/>
        <item x="1278"/>
        <item x="1609"/>
        <item x="361"/>
        <item x="739"/>
        <item x="417"/>
        <item x="36"/>
        <item x="774"/>
        <item x="17"/>
        <item x="422"/>
        <item x="2143"/>
        <item x="1169"/>
        <item x="1660"/>
        <item x="662"/>
        <item x="629"/>
        <item x="1039"/>
        <item x="1235"/>
        <item x="2344"/>
        <item x="1409"/>
        <item x="1884"/>
        <item x="2303"/>
        <item x="1347"/>
        <item x="2180"/>
        <item x="198"/>
        <item x="642"/>
        <item x="1114"/>
        <item x="431"/>
        <item x="1162"/>
        <item x="2062"/>
        <item x="2195"/>
        <item x="2337"/>
        <item x="1196"/>
        <item x="387"/>
        <item x="2238"/>
        <item x="709"/>
        <item x="247"/>
        <item x="772"/>
        <item x="1198"/>
        <item x="2359"/>
        <item x="894"/>
        <item x="1441"/>
        <item x="607"/>
        <item x="982"/>
        <item x="92"/>
        <item x="319"/>
        <item x="978"/>
        <item x="178"/>
        <item x="1374"/>
        <item x="1062"/>
        <item x="1327"/>
        <item x="1269"/>
        <item x="2079"/>
        <item x="409"/>
        <item x="1172"/>
        <item x="324"/>
        <item x="898"/>
        <item x="2439"/>
        <item x="1148"/>
        <item x="1004"/>
        <item x="1052"/>
        <item x="368"/>
        <item x="1263"/>
        <item x="1732"/>
        <item x="199"/>
        <item x="442"/>
        <item x="407"/>
        <item x="2418"/>
        <item x="383"/>
        <item x="183"/>
        <item x="2354"/>
        <item x="2373"/>
        <item x="910"/>
        <item x="1975"/>
        <item x="197"/>
        <item x="1094"/>
        <item x="8"/>
        <item x="1234"/>
        <item x="369"/>
        <item x="1296"/>
        <item x="1332"/>
        <item x="1293"/>
        <item x="1380"/>
        <item x="1829"/>
        <item x="2371"/>
        <item x="288"/>
        <item x="654"/>
        <item x="936"/>
        <item x="123"/>
        <item x="175"/>
        <item x="1529"/>
        <item x="2037"/>
        <item x="1009"/>
        <item x="1857"/>
        <item x="1319"/>
        <item x="235"/>
        <item x="1232"/>
        <item x="688"/>
        <item x="2142"/>
        <item x="1828"/>
        <item x="1477"/>
        <item x="647"/>
        <item x="1268"/>
        <item x="415"/>
        <item x="877"/>
        <item x="1242"/>
        <item x="855"/>
        <item x="381"/>
        <item x="604"/>
        <item x="831"/>
        <item x="1034"/>
        <item x="1168"/>
        <item x="927"/>
        <item x="827"/>
        <item x="717"/>
        <item x="1408"/>
        <item x="330"/>
        <item x="869"/>
        <item x="1292"/>
        <item x="302"/>
        <item x="209"/>
        <item x="582"/>
        <item x="51"/>
        <item x="645"/>
        <item x="1163"/>
        <item x="2009"/>
        <item x="1277"/>
        <item x="2114"/>
        <item x="2063"/>
        <item x="366"/>
        <item x="2395"/>
        <item x="1093"/>
        <item x="1870"/>
        <item x="1249"/>
        <item x="1581"/>
        <item x="480"/>
        <item x="466"/>
        <item x="1618"/>
        <item x="1899"/>
        <item x="181"/>
        <item x="450"/>
        <item x="158"/>
        <item x="1738"/>
        <item x="2091"/>
        <item x="1722"/>
        <item x="315"/>
        <item x="1417"/>
        <item x="256"/>
        <item x="1852"/>
        <item x="1434"/>
        <item x="1953"/>
        <item x="759"/>
        <item x="932"/>
        <item x="1139"/>
        <item x="1407"/>
        <item x="167"/>
        <item x="638"/>
        <item x="327"/>
        <item x="532"/>
        <item x="1937"/>
        <item x="858"/>
        <item x="667"/>
        <item x="1766"/>
        <item x="236"/>
        <item x="624"/>
        <item x="575"/>
        <item x="1596"/>
        <item x="885"/>
        <item x="896"/>
        <item x="1166"/>
        <item x="1199"/>
        <item x="1045"/>
        <item x="655"/>
        <item x="2237"/>
        <item x="659"/>
        <item x="1603"/>
        <item x="1487"/>
        <item x="1981"/>
        <item x="1140"/>
        <item x="2327"/>
        <item x="1111"/>
        <item x="2004"/>
        <item x="449"/>
        <item x="459"/>
        <item x="1854"/>
        <item x="585"/>
        <item x="946"/>
        <item x="1117"/>
        <item x="1771"/>
        <item x="690"/>
        <item x="1324"/>
        <item x="463"/>
        <item x="514"/>
        <item x="435"/>
        <item x="377"/>
        <item x="768"/>
        <item x="823"/>
        <item x="814"/>
        <item x="2213"/>
        <item x="2203"/>
        <item x="1132"/>
        <item x="1432"/>
        <item x="940"/>
        <item x="102"/>
        <item x="2036"/>
        <item x="2220"/>
        <item x="458"/>
        <item x="850"/>
        <item x="851"/>
        <item x="621"/>
        <item x="1691"/>
        <item x="375"/>
        <item x="226"/>
        <item x="539"/>
        <item x="2207"/>
        <item x="60"/>
        <item x="481"/>
        <item x="1428"/>
        <item x="1699"/>
        <item x="636"/>
        <item x="194"/>
        <item x="1151"/>
        <item x="571"/>
        <item x="32"/>
        <item x="708"/>
        <item x="2001"/>
        <item x="1413"/>
        <item x="57"/>
        <item x="2223"/>
        <item x="766"/>
        <item x="58"/>
        <item x="2121"/>
        <item x="2176"/>
        <item x="543"/>
        <item x="1064"/>
        <item x="1386"/>
        <item x="531"/>
        <item x="533"/>
        <item x="2148"/>
        <item x="1212"/>
        <item x="1078"/>
        <item x="1668"/>
        <item x="78"/>
        <item x="536"/>
        <item x="534"/>
        <item x="663"/>
        <item x="1871"/>
        <item x="2109"/>
        <item x="83"/>
        <item x="93"/>
        <item x="1280"/>
        <item x="1445"/>
        <item x="547"/>
        <item x="2378"/>
        <item x="2187"/>
        <item x="1250"/>
        <item x="275"/>
        <item x="359"/>
        <item x="1986"/>
        <item x="2270"/>
        <item x="396"/>
        <item x="394"/>
        <item x="981"/>
        <item x="1341"/>
        <item x="2123"/>
        <item x="1877"/>
        <item x="1880"/>
        <item x="1478"/>
        <item x="2120"/>
        <item x="1359"/>
        <item x="2196"/>
        <item x="866"/>
        <item x="1346"/>
        <item x="141"/>
        <item x="1246"/>
        <item x="108"/>
        <item x="1439"/>
        <item x="1821"/>
        <item x="1190"/>
        <item x="2368"/>
        <item x="552"/>
        <item x="1974"/>
        <item x="53"/>
        <item x="202"/>
        <item x="2198"/>
        <item x="126"/>
        <item x="1308"/>
        <item x="1225"/>
        <item x="526"/>
        <item x="793"/>
        <item x="399"/>
        <item x="573"/>
        <item x="632"/>
        <item x="1473"/>
        <item x="225"/>
        <item x="1241"/>
        <item x="733"/>
        <item x="279"/>
        <item x="2386"/>
        <item x="969"/>
        <item x="822"/>
        <item x="1881"/>
        <item x="2340"/>
        <item x="685"/>
        <item x="2111"/>
        <item x="1869"/>
        <item x="2235"/>
        <item x="1469"/>
        <item x="246"/>
        <item x="1768"/>
        <item x="2048"/>
        <item x="241"/>
        <item x="1171"/>
        <item x="2226"/>
        <item x="1864"/>
        <item x="423"/>
        <item x="1334"/>
        <item x="1725"/>
        <item x="216"/>
        <item x="179"/>
        <item x="762"/>
        <item x="90"/>
        <item x="1309"/>
        <item x="136"/>
        <item x="104"/>
        <item x="2028"/>
        <item x="1979"/>
        <item x="760"/>
        <item x="2254"/>
        <item x="1562"/>
        <item x="1113"/>
        <item x="804"/>
        <item x="264"/>
        <item x="1287"/>
        <item x="1806"/>
        <item x="1729"/>
        <item x="2447"/>
        <item x="1038"/>
        <item x="393"/>
        <item x="1992"/>
        <item x="2393"/>
        <item x="292"/>
        <item x="1873"/>
        <item x="2224"/>
        <item x="300"/>
        <item x="1312"/>
        <item x="1606"/>
        <item x="597"/>
        <item x="31"/>
        <item x="1298"/>
        <item x="2113"/>
        <item x="440"/>
        <item x="2209"/>
        <item x="49"/>
        <item x="587"/>
        <item x="475"/>
        <item x="1043"/>
        <item x="392"/>
        <item x="372"/>
        <item x="2221"/>
        <item x="1248"/>
        <item x="1294"/>
        <item x="1456"/>
        <item x="1174"/>
        <item x="830"/>
        <item x="94"/>
        <item x="1010"/>
        <item x="2278"/>
        <item x="1655"/>
        <item x="1554"/>
        <item x="1313"/>
        <item x="454"/>
        <item x="1068"/>
        <item x="61"/>
        <item x="930"/>
        <item x="1343"/>
        <item x="664"/>
        <item x="1167"/>
        <item x="1665"/>
        <item x="2204"/>
        <item x="1115"/>
        <item x="2419"/>
        <item x="349"/>
        <item x="913"/>
        <item x="1654"/>
        <item x="1863"/>
        <item x="2276"/>
        <item x="747"/>
        <item x="1258"/>
        <item x="100"/>
        <item x="34"/>
        <item x="1333"/>
        <item x="2385"/>
        <item x="744"/>
        <item x="465"/>
        <item x="1123"/>
        <item x="1926"/>
        <item x="625"/>
        <item x="1435"/>
        <item x="441"/>
        <item x="140"/>
        <item x="402"/>
        <item x="2347"/>
        <item x="736"/>
        <item x="404"/>
        <item x="390"/>
        <item x="2149"/>
        <item x="811"/>
        <item x="2322"/>
        <item x="243"/>
        <item x="1649"/>
        <item x="2444"/>
        <item x="723"/>
        <item x="118"/>
        <item x="173"/>
        <item x="223"/>
        <item x="189"/>
        <item x="1736"/>
        <item x="172"/>
        <item x="2076"/>
        <item x="14"/>
        <item x="2044"/>
        <item x="740"/>
        <item x="1483"/>
        <item x="160"/>
        <item x="1108"/>
        <item x="1646"/>
        <item x="2356"/>
        <item x="120"/>
        <item x="815"/>
        <item x="1988"/>
        <item x="2268"/>
        <item x="767"/>
        <item x="627"/>
        <item x="380"/>
        <item x="557"/>
        <item x="2039"/>
        <item x="2130"/>
        <item x="266"/>
        <item x="196"/>
        <item x="347"/>
        <item x="2384"/>
        <item x="620"/>
        <item x="1620"/>
        <item x="1519"/>
        <item x="1070"/>
        <item x="506"/>
        <item x="863"/>
        <item x="54"/>
        <item x="2129"/>
        <item x="1149"/>
        <item x="934"/>
        <item x="2052"/>
        <item x="2186"/>
        <item x="518"/>
        <item x="1589"/>
        <item x="545"/>
        <item x="2105"/>
        <item x="416"/>
        <item x="386"/>
        <item x="649"/>
        <item x="346"/>
        <item x="233"/>
        <item x="1503"/>
        <item x="1223"/>
        <item x="403"/>
        <item x="1999"/>
        <item x="329"/>
        <item x="2255"/>
        <item x="131"/>
        <item x="1860"/>
        <item x="1415"/>
        <item x="2253"/>
        <item x="2144"/>
        <item x="2162"/>
        <item x="924"/>
        <item x="631"/>
        <item x="1098"/>
        <item x="1448"/>
        <item x="2217"/>
        <item x="2387"/>
        <item x="84"/>
        <item x="2291"/>
        <item x="323"/>
        <item x="2433"/>
        <item x="312"/>
        <item x="64"/>
        <item x="512"/>
        <item x="125"/>
        <item x="1031"/>
        <item x="588"/>
        <item x="1464"/>
        <item x="2417"/>
        <item x="2397"/>
        <item x="1012"/>
        <item x="1587"/>
        <item x="234"/>
        <item x="970"/>
        <item x="2007"/>
        <item x="1790"/>
        <item x="370"/>
        <item x="2089"/>
        <item x="797"/>
        <item x="273"/>
        <item x="1557"/>
        <item x="1778"/>
        <item x="351"/>
        <item x="1741"/>
        <item x="1521"/>
        <item x="242"/>
        <item x="397"/>
        <item x="2046"/>
        <item x="710"/>
        <item x="773"/>
        <item x="99"/>
        <item x="447"/>
        <item x="1095"/>
        <item x="1872"/>
        <item x="529"/>
        <item x="2274"/>
        <item x="593"/>
        <item x="1904"/>
        <item x="1146"/>
        <item x="20"/>
        <item x="1118"/>
        <item x="716"/>
        <item x="1748"/>
        <item x="698"/>
        <item x="852"/>
        <item x="1923"/>
        <item x="1240"/>
        <item x="537"/>
        <item x="511"/>
        <item x="2040"/>
        <item x="824"/>
        <item x="1760"/>
        <item x="436"/>
        <item x="608"/>
        <item x="2218"/>
        <item x="2424"/>
        <item x="2307"/>
        <item x="712"/>
        <item x="2080"/>
        <item x="1714"/>
        <item x="299"/>
        <item x="1384"/>
        <item x="1641"/>
        <item x="519"/>
        <item x="724"/>
        <item x="332"/>
        <item x="193"/>
        <item x="917"/>
        <item x="33"/>
        <item x="633"/>
        <item x="2341"/>
        <item x="1590"/>
        <item x="1382"/>
        <item x="385"/>
        <item x="437"/>
        <item x="1607"/>
        <item x="1949"/>
        <item x="1215"/>
        <item x="1804"/>
        <item x="2396"/>
        <item x="2029"/>
        <item x="307"/>
        <item x="283"/>
        <item x="350"/>
        <item x="819"/>
        <item x="1879"/>
        <item x="1178"/>
        <item x="2077"/>
        <item x="1615"/>
        <item x="157"/>
        <item x="1046"/>
        <item x="594"/>
        <item x="706"/>
        <item x="1274"/>
        <item x="591"/>
        <item x="1267"/>
        <item x="1411"/>
        <item x="669"/>
        <item x="522"/>
        <item x="15"/>
        <item x="1423"/>
        <item x="2242"/>
        <item x="1330"/>
        <item x="1976"/>
        <item x="2197"/>
        <item x="826"/>
        <item x="165"/>
        <item x="2372"/>
        <item x="697"/>
        <item x="265"/>
        <item x="1019"/>
        <item x="1270"/>
        <item x="478"/>
        <item x="942"/>
        <item x="1645"/>
        <item x="2088"/>
        <item x="500"/>
        <item x="1088"/>
        <item x="238"/>
        <item x="1051"/>
        <item x="489"/>
        <item x="456"/>
        <item x="884"/>
        <item x="1018"/>
        <item x="1508"/>
        <item x="808"/>
        <item x="483"/>
        <item x="1894"/>
        <item x="2269"/>
        <item x="2193"/>
        <item x="220"/>
        <item x="451"/>
        <item x="1504"/>
        <item x="973"/>
        <item x="2234"/>
        <item x="1239"/>
        <item x="86"/>
        <item x="2025"/>
        <item x="678"/>
        <item x="1220"/>
        <item x="2352"/>
        <item x="2358"/>
        <item x="630"/>
        <item x="2152"/>
        <item x="88"/>
        <item x="35"/>
        <item x="2367"/>
        <item x="1613"/>
        <item x="1049"/>
        <item x="391"/>
        <item x="1847"/>
        <item x="1244"/>
        <item x="1599"/>
        <item x="111"/>
        <item x="1853"/>
        <item x="923"/>
        <item x="306"/>
        <item x="523"/>
        <item x="1164"/>
        <item x="2333"/>
        <item x="548"/>
        <item x="1688"/>
        <item x="1564"/>
        <item x="682"/>
        <item x="1236"/>
        <item x="1443"/>
        <item x="2272"/>
        <item x="1459"/>
        <item x="1913"/>
        <item x="79"/>
        <item x="680"/>
        <item x="918"/>
        <item x="499"/>
        <item x="1322"/>
        <item x="637"/>
        <item x="1595"/>
        <item x="778"/>
        <item x="606"/>
        <item x="1047"/>
        <item x="857"/>
        <item x="358"/>
        <item x="509"/>
        <item x="812"/>
        <item x="382"/>
        <item x="626"/>
        <item x="2127"/>
        <item x="2308"/>
        <item x="1731"/>
        <item x="2132"/>
        <item x="2070"/>
        <item x="707"/>
        <item x="1283"/>
        <item x="2449"/>
        <item x="943"/>
        <item x="598"/>
        <item x="1805"/>
        <item x="1721"/>
        <item x="2314"/>
        <item x="665"/>
        <item x="367"/>
        <item x="1007"/>
        <item x="467"/>
        <item x="2353"/>
        <item x="1833"/>
        <item x="2338"/>
        <item x="325"/>
        <item x="308"/>
        <item x="245"/>
        <item x="684"/>
        <item x="1830"/>
        <item x="1713"/>
        <item x="2343"/>
        <item x="2075"/>
        <item x="333"/>
        <item x="1360"/>
        <item x="191"/>
        <item x="1335"/>
        <item x="1977"/>
        <item x="335"/>
        <item x="1947"/>
        <item x="1773"/>
        <item x="700"/>
        <item x="1326"/>
        <item x="2200"/>
        <item x="1840"/>
        <item x="1181"/>
        <item x="41"/>
        <item x="2071"/>
        <item x="1525"/>
        <item x="1900"/>
        <item x="376"/>
        <item x="2350"/>
        <item x="1918"/>
        <item x="881"/>
        <item x="644"/>
        <item x="1209"/>
        <item x="348"/>
        <item x="1022"/>
        <item x="2440"/>
        <item x="316"/>
        <item x="496"/>
        <item x="544"/>
        <item x="987"/>
        <item x="2065"/>
        <item x="2243"/>
        <item x="1092"/>
        <item x="222"/>
        <item x="477"/>
        <item x="305"/>
        <item x="2416"/>
        <item x="1323"/>
        <item x="1661"/>
        <item x="1385"/>
        <item x="1616"/>
        <item x="1591"/>
        <item x="482"/>
        <item x="1835"/>
        <item x="2297"/>
        <item x="1762"/>
        <item x="213"/>
        <item x="2002"/>
        <item x="704"/>
        <item x="487"/>
        <item x="1788"/>
        <item x="2118"/>
        <item x="912"/>
        <item x="1791"/>
        <item x="2042"/>
        <item x="1951"/>
        <item x="122"/>
        <item x="1087"/>
        <item x="1436"/>
        <item x="98"/>
        <item x="1467"/>
        <item x="1390"/>
        <item x="2157"/>
        <item x="1482"/>
        <item x="1328"/>
        <item x="516"/>
        <item x="641"/>
        <item x="334"/>
        <item x="413"/>
        <item x="2202"/>
        <item x="1444"/>
        <item x="177"/>
        <item x="355"/>
        <item x="622"/>
        <item x="2293"/>
        <item x="2324"/>
        <item x="2022"/>
        <item x="1634"/>
        <item x="1425"/>
        <item x="2136"/>
        <item x="2182"/>
        <item x="2041"/>
        <item x="1260"/>
        <item x="967"/>
        <item x="1959"/>
        <item x="384"/>
        <item x="2215"/>
        <item x="525"/>
        <item x="1182"/>
        <item x="1495"/>
        <item x="883"/>
        <item x="2006"/>
        <item x="2106"/>
        <item x="1500"/>
        <item x="2399"/>
        <item x="541"/>
        <item x="2357"/>
        <item x="1221"/>
        <item x="1084"/>
        <item x="1997"/>
        <item x="991"/>
        <item x="1710"/>
        <item x="1200"/>
        <item x="1055"/>
        <item x="2348"/>
        <item x="694"/>
        <item x="570"/>
        <item x="1935"/>
        <item x="1743"/>
        <item x="1989"/>
        <item x="103"/>
        <item x="2133"/>
        <item x="1030"/>
        <item x="1285"/>
        <item x="1784"/>
        <item x="1514"/>
        <item x="1617"/>
        <item x="868"/>
        <item x="1516"/>
        <item x="1517"/>
        <item x="2145"/>
        <item x="734"/>
        <item x="1457"/>
        <item x="856"/>
        <item x="1129"/>
        <item x="109"/>
        <item x="1995"/>
        <item x="1769"/>
        <item x="424"/>
        <item x="280"/>
        <item x="1101"/>
        <item x="832"/>
        <item x="2339"/>
        <item x="926"/>
        <item x="1085"/>
        <item x="2400"/>
        <item x="1066"/>
        <item x="1340"/>
        <item x="2360"/>
        <item x="1810"/>
        <item x="2428"/>
        <item x="1273"/>
        <item x="2452"/>
        <item x="2035"/>
        <item x="2191"/>
        <item x="777"/>
        <item x="1849"/>
        <item x="2342"/>
        <item x="993"/>
        <item x="2005"/>
        <item x="602"/>
        <item x="2083"/>
        <item x="679"/>
        <item x="1191"/>
        <item x="1651"/>
        <item x="1585"/>
        <item x="2072"/>
        <item x="162"/>
        <item x="546"/>
        <item x="820"/>
        <item x="1371"/>
        <item x="651"/>
        <item x="1006"/>
        <item x="1811"/>
        <item x="2107"/>
        <item x="872"/>
        <item x="1156"/>
        <item x="1709"/>
        <item x="1705"/>
        <item x="1898"/>
        <item x="974"/>
        <item x="1040"/>
        <item x="1090"/>
        <item x="646"/>
        <item x="1808"/>
        <item x="1535"/>
        <item x="1698"/>
        <item x="1025"/>
        <item x="268"/>
        <item x="798"/>
        <item x="801"/>
        <item x="1463"/>
        <item x="1639"/>
        <item x="185"/>
        <item x="861"/>
        <item x="244"/>
        <item x="2128"/>
        <item x="326"/>
        <item x="528"/>
        <item x="1987"/>
        <item x="72"/>
        <item x="2320"/>
        <item x="2257"/>
        <item x="783"/>
        <item x="1466"/>
        <item x="2434"/>
        <item x="439"/>
        <item x="1015"/>
        <item x="2199"/>
        <item x="2445"/>
        <item x="1770"/>
        <item x="763"/>
        <item x="2388"/>
        <item x="1690"/>
        <item x="2161"/>
        <item x="2258"/>
        <item x="1134"/>
        <item x="121"/>
        <item x="1458"/>
        <item x="502"/>
        <item x="309"/>
        <item x="2146"/>
        <item x="371"/>
        <item x="156"/>
        <item x="2346"/>
        <item x="726"/>
        <item x="2011"/>
        <item x="128"/>
        <item x="1201"/>
        <item x="2435"/>
        <item x="2328"/>
        <item x="2185"/>
        <item x="1799"/>
        <item x="1761"/>
        <item x="1026"/>
        <item x="1534"/>
        <item x="295"/>
        <item x="865"/>
        <item x="702"/>
        <item x="1719"/>
        <item x="124"/>
        <item x="171"/>
        <item x="2154"/>
        <item x="813"/>
        <item x="1381"/>
        <item x="1530"/>
        <item x="1498"/>
        <item x="2430"/>
        <item x="419"/>
        <item x="1041"/>
        <item x="2100"/>
        <item x="127"/>
        <item x="1602"/>
        <item x="1865"/>
        <item x="1774"/>
        <item x="2061"/>
        <item x="1917"/>
        <item x="892"/>
        <item x="1600"/>
        <item x="1120"/>
        <item x="2190"/>
        <item x="1824"/>
        <item x="1875"/>
        <item x="101"/>
        <item x="1465"/>
        <item x="232"/>
        <item x="1845"/>
        <item x="1091"/>
        <item x="1262"/>
        <item x="2112"/>
        <item x="2332"/>
        <item x="640"/>
        <item x="1295"/>
        <item x="203"/>
        <item x="1001"/>
        <item x="677"/>
        <item x="1592"/>
        <item x="388"/>
        <item x="1724"/>
        <item x="1996"/>
        <item x="1042"/>
        <item x="1656"/>
        <item x="968"/>
        <item x="1100"/>
        <item x="2415"/>
        <item x="2422"/>
        <item x="2158"/>
        <item x="873"/>
        <item x="657"/>
        <item x="1955"/>
        <item x="2345"/>
        <item x="714"/>
        <item x="318"/>
        <item x="1475"/>
        <item x="520"/>
        <item x="2244"/>
        <item x="59"/>
        <item x="166"/>
        <item x="479"/>
        <item x="405"/>
        <item x="825"/>
        <item x="163"/>
        <item x="1421"/>
        <item x="2349"/>
        <item x="205"/>
        <item x="412"/>
        <item x="2330"/>
        <item x="1254"/>
        <item x="715"/>
        <item x="1915"/>
        <item x="807"/>
        <item x="113"/>
        <item x="1315"/>
        <item x="2305"/>
        <item x="1083"/>
        <item x="362"/>
        <item x="321"/>
        <item x="356"/>
        <item x="990"/>
        <item x="2421"/>
        <item x="1832"/>
        <item x="1608"/>
        <item x="139"/>
        <item x="1763"/>
        <item x="1911"/>
        <item x="535"/>
        <item x="1128"/>
        <item x="1786"/>
        <item x="1586"/>
        <item x="1533"/>
        <item x="1005"/>
        <item x="2084"/>
        <item x="1597"/>
        <item x="508"/>
        <item x="22"/>
        <item x="2289"/>
        <item x="2124"/>
        <item x="1610"/>
        <item x="206"/>
        <item x="1400"/>
        <item x="972"/>
        <item x="2443"/>
        <item x="1914"/>
        <item x="278"/>
        <item x="1454"/>
        <item x="713"/>
        <item x="671"/>
        <item x="1089"/>
        <item x="988"/>
        <item x="201"/>
        <item x="282"/>
        <item x="1430"/>
        <item x="1684"/>
        <item x="259"/>
        <item x="705"/>
        <item x="2405"/>
        <item x="897"/>
        <item x="806"/>
        <item x="230"/>
        <item x="1583"/>
        <item x="1243"/>
        <item x="2427"/>
        <item x="1226"/>
        <item x="2331"/>
        <item x="853"/>
        <item x="995"/>
        <item x="1528"/>
        <item x="1846"/>
        <item x="1331"/>
        <item x="310"/>
        <item x="2119"/>
        <item x="1523"/>
        <item x="1693"/>
        <item x="1021"/>
        <item x="1938"/>
        <item x="847"/>
        <item x="471"/>
        <item x="876"/>
        <item x="6"/>
        <item x="1122"/>
        <item x="2414"/>
        <item x="589"/>
        <item x="1839"/>
        <item x="357"/>
        <item x="941"/>
        <item x="1940"/>
        <item x="2099"/>
        <item x="2239"/>
        <item x="337"/>
        <item x="1765"/>
        <item x="1218"/>
        <item x="2423"/>
        <item x="1124"/>
        <item x="1314"/>
        <item x="313"/>
        <item x="2087"/>
        <item x="1107"/>
        <item x="1859"/>
        <item x="1480"/>
        <item x="1060"/>
        <item x="1133"/>
        <item x="1307"/>
        <item x="1183"/>
        <item x="1520"/>
        <item x="353"/>
        <item x="1948"/>
        <item x="838"/>
        <item x="515"/>
        <item x="1023"/>
        <item x="1284"/>
        <item x="239"/>
        <item x="1291"/>
        <item x="828"/>
        <item x="1412"/>
        <item x="2181"/>
        <item x="1061"/>
        <item x="556"/>
        <item x="1779"/>
        <item x="1717"/>
        <item x="583"/>
        <item x="379"/>
        <item x="1032"/>
        <item x="62"/>
        <item x="809"/>
        <item x="2420"/>
        <item x="2141"/>
        <item x="328"/>
        <item x="550"/>
        <item x="455"/>
        <item x="1035"/>
        <item x="287"/>
        <item x="1194"/>
        <item x="2370"/>
        <item x="538"/>
        <item x="1499"/>
        <item x="609"/>
        <item x="674"/>
        <item x="725"/>
        <item x="1281"/>
        <item x="580"/>
        <item x="938"/>
        <item x="497"/>
        <item x="1946"/>
        <item x="2436"/>
        <item x="890"/>
        <item x="284"/>
        <item x="272"/>
        <item x="1011"/>
        <item x="2271"/>
        <item x="2137"/>
        <item x="540"/>
        <item x="2147"/>
        <item x="2406"/>
        <item x="267"/>
        <item x="1991"/>
        <item x="1177"/>
        <item x="577"/>
        <item x="1795"/>
        <item x="1925"/>
        <item x="229"/>
        <item x="1271"/>
        <item x="231"/>
        <item x="1037"/>
        <item x="788"/>
        <item x="2267"/>
        <item x="916"/>
        <item x="1980"/>
        <item x="980"/>
        <item x="2194"/>
        <item x="643"/>
        <item x="1809"/>
        <item x="800"/>
        <item x="2313"/>
        <item x="446"/>
        <item x="344"/>
        <item x="615"/>
        <item x="352"/>
        <item x="262"/>
        <item x="1928"/>
        <item x="1036"/>
        <item x="2139"/>
        <item x="2318"/>
        <item x="470"/>
        <item x="1058"/>
        <item x="994"/>
        <item x="2446"/>
        <item x="1071"/>
        <item x="143"/>
        <item x="1502"/>
        <item x="1622"/>
        <item x="1080"/>
        <item x="29"/>
        <item x="1628"/>
        <item x="294"/>
        <item x="269"/>
        <item x="1345"/>
        <item x="1103"/>
        <item x="1059"/>
        <item x="1939"/>
        <item x="1229"/>
        <item x="1176"/>
        <item x="1230"/>
        <item x="1493"/>
        <item x="2375"/>
        <item x="1028"/>
        <item x="452"/>
        <item x="816"/>
        <item x="1932"/>
        <item x="1063"/>
        <item x="1782"/>
        <item x="1205"/>
        <item x="914"/>
        <item x="464"/>
        <item x="2298"/>
        <item x="507"/>
        <item x="1228"/>
        <item x="2355"/>
        <item x="2240"/>
        <item x="1801"/>
        <item x="1783"/>
        <item x="1206"/>
        <item x="1329"/>
        <item x="1014"/>
        <item x="681"/>
        <item x="1033"/>
        <item x="1288"/>
        <item x="672"/>
        <item x="1798"/>
        <item x="1424"/>
        <item x="1518"/>
        <item x="1756"/>
        <item x="186"/>
        <item x="2334"/>
        <item x="568"/>
        <item x="1179"/>
        <item x="1611"/>
        <item x="1496"/>
        <item x="260"/>
        <item x="939"/>
        <item x="2282"/>
        <item x="1507"/>
        <item x="1105"/>
        <item x="1942"/>
        <item x="2150"/>
        <item x="2082"/>
        <item x="293"/>
        <item x="2323"/>
        <item x="920"/>
        <item x="2407"/>
        <item x="1481"/>
        <item x="549"/>
        <item x="277"/>
        <item x="297"/>
        <item x="296"/>
        <item x="322"/>
        <item x="561"/>
        <item x="1522"/>
        <item x="1144"/>
        <item x="2156"/>
        <item x="2173"/>
        <item x="1715"/>
        <item x="2013"/>
        <item x="1685"/>
        <item x="944"/>
        <item x="66"/>
        <item x="1297"/>
        <item x="204"/>
        <item x="331"/>
        <item x="2437"/>
        <item x="484"/>
        <item x="1460"/>
        <item x="2131"/>
        <item x="1542"/>
        <item x="2126"/>
        <item x="71"/>
        <item x="569"/>
        <item x="696"/>
        <item x="1222"/>
        <item x="1619"/>
        <item x="2304"/>
        <item x="1569"/>
        <item x="962"/>
        <item x="2151"/>
        <item x="2125"/>
        <item x="1952"/>
        <item x="217"/>
        <item x="184"/>
        <item x="1675"/>
        <item x="200"/>
        <item x="174"/>
        <item x="1893"/>
        <item x="1044"/>
        <item x="2097"/>
        <item x="1708"/>
        <item x="719"/>
        <item x="1594"/>
        <item x="2208"/>
        <item x="1787"/>
        <item x="1944"/>
        <item x="517"/>
        <item x="1253"/>
        <item x="1402"/>
        <item x="1489"/>
        <item x="510"/>
        <item x="2138"/>
        <item x="1491"/>
        <item x="1792"/>
        <item x="1970"/>
        <item x="2266"/>
        <item x="2153"/>
        <item x="1202"/>
        <item x="1325"/>
        <item x="1711"/>
        <item x="909"/>
        <item x="1302"/>
        <item x="1486"/>
        <item x="1612"/>
        <item x="2140"/>
        <item x="1901"/>
        <item x="524"/>
        <item x="1321"/>
        <item x="1998"/>
        <item x="2117"/>
        <item x="1125"/>
        <item x="119"/>
        <item x="617"/>
        <item x="1643"/>
        <item x="1350"/>
        <item x="1677"/>
        <item x="1689"/>
        <item x="902"/>
        <item x="227"/>
        <item x="1927"/>
        <item x="1097"/>
        <item x="2163"/>
        <item x="495"/>
        <item x="485"/>
        <item x="52"/>
        <item x="2441"/>
        <item x="453"/>
        <item x="574"/>
        <item x="1700"/>
        <item x="207"/>
        <item x="648"/>
        <item x="1716"/>
        <item x="1551"/>
        <item x="133"/>
        <item x="1020"/>
        <item x="1735"/>
        <item x="255"/>
        <item x="1984"/>
        <item x="1532"/>
        <item x="1317"/>
        <item x="882"/>
        <item x="950"/>
        <item x="1727"/>
        <item x="1069"/>
        <item x="1077"/>
        <item x="1512"/>
        <item x="472"/>
        <item x="1686"/>
        <item x="821"/>
        <item x="1707"/>
        <item x="699"/>
        <item x="1553"/>
        <item x="161"/>
        <item x="565"/>
        <item x="1814"/>
        <item x="154"/>
        <item x="1759"/>
        <item x="803"/>
        <item x="1180"/>
        <item x="1017"/>
        <item x="1160"/>
        <item x="1993"/>
        <item x="551"/>
        <item x="2369"/>
        <item x="1903"/>
        <item x="395"/>
        <item x="286"/>
        <item x="2256"/>
        <item x="505"/>
        <item x="1219"/>
        <item x="486"/>
        <item x="1217"/>
        <item x="922"/>
        <item x="1560"/>
        <item x="1890"/>
        <item x="1342"/>
        <item x="836"/>
        <item x="2160"/>
        <item x="311"/>
        <item x="623"/>
        <item x="1933"/>
        <item x="218"/>
        <item x="469"/>
        <item x="837"/>
        <item x="1286"/>
        <item x="711"/>
        <item x="153"/>
        <item x="2168"/>
        <item x="2277"/>
        <item x="2285"/>
        <item x="1224"/>
        <item x="1002"/>
        <item x="2170"/>
        <item x="1210"/>
        <item x="2050"/>
        <item x="1929"/>
        <item x="285"/>
        <item x="2432"/>
        <item x="211"/>
        <item x="1957"/>
        <item x="2425"/>
        <item x="1029"/>
        <item x="1780"/>
        <item x="1958"/>
        <item x="1008"/>
        <item x="839"/>
        <item x="1175"/>
        <item x="378"/>
        <item x="1024"/>
        <item x="1994"/>
        <item x="1605"/>
        <item x="1755"/>
        <item x="270"/>
        <item x="689"/>
        <item x="1339"/>
        <item x="2310"/>
        <item x="420"/>
        <item x="933"/>
        <item x="1135"/>
        <item x="1536"/>
        <item x="257"/>
        <item x="2365"/>
        <item x="1013"/>
        <item x="137"/>
        <item x="1567"/>
        <item x="1936"/>
        <item x="581"/>
        <item x="2159"/>
        <item x="2382"/>
        <item x="27"/>
        <item x="653"/>
        <item x="1470"/>
        <item x="281"/>
        <item x="2448"/>
        <item x="2410"/>
        <item x="2017"/>
        <item x="554"/>
        <item x="1461"/>
        <item x="1632"/>
        <item x="2408"/>
        <item x="1130"/>
        <item x="263"/>
        <item x="1526"/>
        <item x="1558"/>
        <item x="1216"/>
        <item x="2016"/>
        <item x="731"/>
        <item x="2103"/>
        <item x="1543"/>
        <item x="2115"/>
        <item x="2102"/>
        <item x="2206"/>
        <item x="2108"/>
        <item x="1208"/>
        <item x="1305"/>
        <item x="2450"/>
        <item x="1057"/>
        <item x="433"/>
        <item x="1505"/>
        <item x="2426"/>
        <item x="796"/>
        <item x="410"/>
        <item x="1027"/>
        <item x="1907"/>
        <item x="110"/>
        <item x="76"/>
        <item x="614"/>
        <item x="2284"/>
        <item x="291"/>
        <item x="1188"/>
        <item x="1515"/>
        <item x="1776"/>
        <item x="1803"/>
        <item x="578"/>
        <item x="2205"/>
        <item x="1758"/>
        <item x="1252"/>
        <item x="1170"/>
        <item x="1257"/>
        <item x="951"/>
        <item x="1563"/>
        <item x="1785"/>
        <item x="1510"/>
        <item x="1173"/>
        <item x="421"/>
        <item x="1358"/>
        <item x="558"/>
        <item x="2251"/>
        <item x="448"/>
        <item x="1922"/>
        <item x="1266"/>
        <item x="1016"/>
        <item x="457"/>
        <item x="730"/>
        <item x="1978"/>
        <item x="1472"/>
        <item x="1527"/>
        <item x="1356"/>
        <item x="73"/>
        <item x="1492"/>
        <item x="1159"/>
        <item x="1264"/>
        <item x="1625"/>
        <item x="1074"/>
        <item x="1207"/>
        <item x="400"/>
        <item x="2283"/>
        <item x="2010"/>
        <item x="1245"/>
        <item x="150"/>
        <item x="314"/>
        <item x="258"/>
        <item x="2249"/>
        <item x="1453"/>
        <item x="1165"/>
        <item x="1545"/>
        <item x="317"/>
        <item x="1921"/>
        <item x="149"/>
        <item x="2101"/>
        <item x="564"/>
        <item x="1797"/>
        <item x="1772"/>
        <item x="2098"/>
        <item x="805"/>
        <item x="77"/>
        <item x="2134"/>
        <item x="1306"/>
        <item x="1552"/>
        <item x="794"/>
        <item x="530"/>
        <item x="1544"/>
        <item x="1048"/>
        <item x="1896"/>
        <item x="145"/>
        <item x="1003"/>
        <item x="1506"/>
        <item x="1565"/>
        <item x="1547"/>
        <item x="1570"/>
        <item x="1561"/>
        <item x="1793"/>
        <item x="964"/>
        <item x="1813"/>
        <item x="1509"/>
        <item x="1906"/>
        <item x="1817"/>
        <item x="2453"/>
        <item x="2281"/>
        <item x="618"/>
        <item x="1304"/>
        <item x="146"/>
        <item x="169"/>
        <item x="1777"/>
        <item x="1227"/>
        <item x="129"/>
        <item x="911"/>
        <item x="1568"/>
        <item x="1794"/>
        <item x="658"/>
        <item x="2122"/>
        <item x="596"/>
        <item x="787"/>
        <item x="1630"/>
        <item x="2409"/>
        <item x="1566"/>
        <item x="871"/>
        <item x="1546"/>
        <item x="919"/>
        <item x="686"/>
        <item x="1000"/>
        <item x="1968"/>
        <item x="1053"/>
        <item x="722"/>
        <item x="1604"/>
        <item x="2263"/>
        <item x="1501"/>
        <item x="2404"/>
        <item x="908"/>
        <item x="2019"/>
        <item x="998"/>
        <item x="1905"/>
        <item x="1767"/>
        <item x="1733"/>
        <item x="303"/>
        <item x="2361"/>
        <item x="1902"/>
        <item x="2458"/>
        <item x="1601"/>
        <item x="1406"/>
        <item x="254"/>
        <item x="592"/>
        <item x="1753"/>
        <item x="1476"/>
        <item x="1807"/>
        <item x="2457"/>
        <item x="2317"/>
        <item x="147"/>
        <item x="601"/>
        <item x="1629"/>
        <item x="1548"/>
        <item x="1184"/>
        <item x="320"/>
        <item x="2366"/>
        <item x="2174"/>
        <item x="2287"/>
        <item x="1556"/>
        <item x="718"/>
        <item x="1301"/>
        <item x="2175"/>
        <item x="817"/>
        <item x="2172"/>
        <item x="1965"/>
        <item x="301"/>
        <item x="1484"/>
        <item x="1818"/>
        <item x="937"/>
        <item x="1920"/>
        <item x="298"/>
        <item x="1462"/>
        <item x="1734"/>
        <item x="1757"/>
        <item x="2135"/>
        <item x="1667"/>
        <item x="1540"/>
        <item x="959"/>
        <item x="251"/>
        <item x="1934"/>
        <item x="1954"/>
        <item x="1136"/>
        <item x="1559"/>
        <item x="1531"/>
        <item x="1549"/>
        <item x="1956"/>
        <item x="493"/>
        <item x="276"/>
        <item x="1403"/>
        <item x="652"/>
        <item x="1357"/>
        <item x="2319"/>
        <item x="1186"/>
        <item x="1513"/>
        <item x="430"/>
        <item x="729"/>
        <item x="434"/>
        <item x="2169"/>
        <item x="159"/>
        <item x="960"/>
        <item x="176"/>
        <item x="1676"/>
        <item x="1193"/>
        <item x="426"/>
        <item x="999"/>
        <item x="958"/>
        <item x="1971"/>
        <item x="935"/>
        <item x="1908"/>
        <item x="492"/>
        <item x="2260"/>
        <item x="2055"/>
        <item x="408"/>
        <item x="1963"/>
        <item x="563"/>
        <item x="148"/>
        <item x="1889"/>
        <item x="1555"/>
        <item x="2155"/>
        <item x="1802"/>
        <item x="2094"/>
        <item x="1575"/>
        <item x="432"/>
        <item x="1969"/>
        <item x="491"/>
        <item x="1891"/>
        <item x="1187"/>
        <item x="844"/>
        <item x="1157"/>
        <item x="2456"/>
        <item x="792"/>
        <item x="1966"/>
        <item x="1674"/>
        <item x="1256"/>
        <item x="345"/>
        <item x="791"/>
        <item x="1303"/>
        <item x="1631"/>
        <item x="1401"/>
        <item x="1972"/>
        <item x="562"/>
        <item x="2286"/>
        <item x="2086"/>
        <item x="343"/>
        <item x="1405"/>
        <item x="1455"/>
        <item x="1524"/>
        <item x="1541"/>
        <item x="151"/>
        <item x="842"/>
        <item x="138"/>
        <item x="75"/>
        <item x="2288"/>
        <item x="1539"/>
        <item x="2177"/>
        <item x="2231"/>
        <item x="925"/>
        <item x="2095"/>
        <item x="1967"/>
        <item x="2245"/>
        <item x="1488"/>
        <item x="1075"/>
        <item x="1076"/>
        <item x="1574"/>
        <item x="152"/>
        <item x="253"/>
        <item x="963"/>
        <item x="1354"/>
        <item x="1393"/>
        <item x="952"/>
        <item x="2056"/>
        <item x="1468"/>
        <item x="1964"/>
        <item x="1452"/>
        <item x="1626"/>
        <item x="2018"/>
        <item x="1888"/>
        <item x="2171"/>
        <item x="1754"/>
        <item x="427"/>
        <item x="1154"/>
        <item x="1633"/>
        <item x="1158"/>
        <item x="789"/>
        <item x="1571"/>
        <item x="616"/>
        <item x="2252"/>
        <item x="1153"/>
        <item x="957"/>
        <item x="429"/>
        <item x="1962"/>
        <item x="1351"/>
        <item x="2454"/>
        <item x="997"/>
        <item x="1072"/>
        <item x="2402"/>
        <item x="69"/>
        <item x="1887"/>
        <item x="2164"/>
        <item x="1497"/>
        <item x="1299"/>
        <item x="1397"/>
        <item x="1819"/>
        <item x="1573"/>
        <item x="906"/>
        <item x="341"/>
        <item x="342"/>
        <item x="339"/>
        <item x="1404"/>
        <item x="2096"/>
        <item x="2014"/>
        <item x="1572"/>
        <item x="611"/>
        <item x="1752"/>
        <item x="67"/>
        <item x="619"/>
        <item x="1396"/>
        <item x="790"/>
        <item x="74"/>
        <item x="835"/>
        <item x="1399"/>
        <item x="903"/>
        <item x="2230"/>
        <item x="1627"/>
        <item x="1550"/>
        <item x="1576"/>
        <item x="785"/>
        <item x="560"/>
        <item x="2229"/>
        <item x="2165"/>
        <item x="70"/>
        <item x="613"/>
        <item x="249"/>
        <item x="1450"/>
        <item x="1885"/>
        <item x="1750"/>
        <item x="252"/>
        <item x="2166"/>
        <item x="248"/>
        <item x="2363"/>
        <item x="1749"/>
        <item x="1960"/>
        <item x="612"/>
        <item x="1353"/>
        <item x="905"/>
        <item x="728"/>
        <item x="1577"/>
        <item x="867"/>
        <item x="955"/>
        <item x="1352"/>
        <item x="1398"/>
        <item x="961"/>
        <item x="1624"/>
        <item x="956"/>
        <item x="1578"/>
        <item x="1214"/>
        <item x="1538"/>
        <item x="2279"/>
        <item x="2228"/>
        <item x="340"/>
        <item x="1451"/>
        <item x="907"/>
        <item x="2092"/>
        <item x="996"/>
        <item x="1255"/>
        <item x="2054"/>
        <item x="1816"/>
        <item x="2362"/>
        <item x="1394"/>
        <item x="1395"/>
        <item x="834"/>
        <item x="68"/>
        <item x="1886"/>
        <item x="2316"/>
        <item x="786"/>
        <item x="1073"/>
        <item x="2455"/>
        <item x="490"/>
        <item x="1300"/>
        <item x="1673"/>
        <item x="1815"/>
        <item x="2403"/>
        <item x="559"/>
        <item x="2015"/>
        <item x="2167"/>
        <item x="727"/>
        <item x="1623"/>
        <item x="2364"/>
        <item x="1751"/>
        <item x="2093"/>
        <item x="250"/>
        <item x="144"/>
        <item x="338"/>
        <item x="650"/>
        <item x="428"/>
        <item x="1961"/>
        <item x="1678"/>
        <item x="610"/>
        <item x="1682"/>
        <item x="1155"/>
        <item x="954"/>
        <item x="1213"/>
        <item x="2280"/>
        <item x="1681"/>
        <item x="904"/>
        <item x="1679"/>
        <item x="1537"/>
        <item x="1683"/>
        <item x="1680"/>
        <item t="default"/>
      </items>
    </pivotField>
    <pivotField numFmtId="3" showAll="0"/>
    <pivotField showAll="0"/>
    <pivotField showAll="0"/>
    <pivotField showAll="0"/>
    <pivotField showAll="0"/>
    <pivotField numFmtId="167" showAll="0"/>
    <pivotField showAll="0"/>
    <pivotField showAll="0"/>
    <pivotField showAll="0"/>
    <pivotField showAll="0"/>
  </pivotFields>
  <rowFields count="1">
    <field x="-2"/>
  </rowFields>
  <rowItems count="5">
    <i>
      <x/>
    </i>
    <i i="1">
      <x v="1"/>
    </i>
    <i i="2">
      <x v="2"/>
    </i>
    <i i="3">
      <x v="3"/>
    </i>
    <i i="4">
      <x v="4"/>
    </i>
  </rowItems>
  <colItems count="1">
    <i/>
  </colItems>
  <dataFields count="5">
    <dataField name="Sum of CHELTUIELI DE PERSONAL LEI" fld="8" baseField="0" baseItem="0" numFmtId="4"/>
    <dataField name="Sum of CHELTUIELI MATERIALE (BUNURI ŞI SERVICII) LEI" fld="9" baseField="0" baseItem="0"/>
    <dataField name="Sum of CHELTUIELI DE CAPITAL (ACTIVE NEFINANCIARE ) LEI" fld="10" baseField="0" baseItem="0"/>
    <dataField name="Sum of TOTAL CHELTUIELI LEI" fld="11" baseField="0" baseItem="0"/>
    <dataField name="Sum of TOTAL CHELTUIELI EURO" fld="12" baseField="0" baseItem="0"/>
  </dataFields>
  <formats count="2">
    <format dxfId="26">
      <pivotArea collapsedLevelsAreSubtotals="1" fieldPosition="0">
        <references count="1">
          <reference field="4294967294" count="4">
            <x v="1"/>
            <x v="2"/>
            <x v="3"/>
            <x v="4"/>
          </reference>
        </references>
      </pivotArea>
    </format>
    <format dxfId="25">
      <pivotArea collapsedLevelsAreSubtotals="1" fieldPosition="0">
        <references count="1">
          <reference field="4294967294" count="2"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e26" displayName="Table26" ref="B51:E94" totalsRowShown="0" headerRowDxfId="190" headerRowBorderDxfId="189" tableBorderDxfId="188" totalsRowBorderDxfId="187">
  <autoFilter ref="B51:E94" xr:uid="{00000000-0009-0000-0100-000005000000}"/>
  <tableColumns count="4">
    <tableColumn id="1" xr3:uid="{00000000-0010-0000-0000-000001000000}" name="JUDEȚ" dataDxfId="186"/>
    <tableColumn id="2" xr3:uid="{00000000-0010-0000-0000-000002000000}" name=" CHELTUIELI DE PERSONAL LEI " dataDxfId="185"/>
    <tableColumn id="3" xr3:uid="{00000000-0010-0000-0000-000003000000}" name="CHELTUIELI MATERIALE (BUNURI ŞI SERVICII) LEI " dataDxfId="184"/>
    <tableColumn id="4" xr3:uid="{00000000-0010-0000-0000-000004000000}" name=" CHELTUIELI DE CAPITAL (ACTIVE NEFINANCIARE) LEI " dataDxfId="18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le99" displayName="Table99" ref="B3:M46" totalsRowShown="0" headerRowDxfId="182" dataDxfId="180" headerRowBorderDxfId="181" tableBorderDxfId="179" totalsRowBorderDxfId="178">
  <autoFilter ref="B3:M46" xr:uid="{00000000-0009-0000-0100-000008000000}"/>
  <tableColumns count="12">
    <tableColumn id="1" xr3:uid="{00000000-0010-0000-0100-000001000000}" name="JUDEȚ" dataDxfId="177"/>
    <tableColumn id="2" xr3:uid="{00000000-0010-0000-0100-000002000000}" name="CHELTUIELI DE PERSONAL LEI" dataDxfId="176"/>
    <tableColumn id="3" xr3:uid="{00000000-0010-0000-0100-000003000000}" name="CHELTUIELI MATERIALE (BUNURI ŞI SERVICII) LEI" dataDxfId="175"/>
    <tableColumn id="4" xr3:uid="{00000000-0010-0000-0100-000004000000}" name="CHELTUIELI DE CAPITAL (ACTIVE NEFINANCIARE) LEI" dataDxfId="174"/>
    <tableColumn id="5" xr3:uid="{00000000-0010-0000-0100-000005000000}" name="TOTAL CHELTUIELI LEI" dataDxfId="173"/>
    <tableColumn id="6" xr3:uid="{00000000-0010-0000-0100-000006000000}" name="TOTAL CHELTUIELI EURO" dataDxfId="172"/>
    <tableColumn id="7" xr3:uid="{00000000-0010-0000-0100-000007000000}" name="NUMĂRUL PERSOANELOR ÎNSCRISE ÎN LISTELE ELECTORALE" dataDxfId="171"/>
    <tableColumn id="8" xr3:uid="{00000000-0010-0000-0100-000008000000}" name="NUMĂRUL PERSOANELOR CARE AU PARTICIPAT LA VOT" dataDxfId="170"/>
    <tableColumn id="9" xr3:uid="{00000000-0010-0000-0100-000009000000}" name="COST / ALEGĂTOR ÎNSCRIS ÎN LISTELE ELECTORALE LEI" dataDxfId="169">
      <calculatedColumnFormula>Table99[[#This Row],[TOTAL CHELTUIELI LEI]]/Table99[[#This Row],[NUMĂRUL PERSOANELOR ÎNSCRISE ÎN LISTELE ELECTORALE]]</calculatedColumnFormula>
    </tableColumn>
    <tableColumn id="10" xr3:uid="{00000000-0010-0000-0100-00000A000000}" name="COST / ALEGĂTOR ÎNSCRIS ÎN LISTELE ELECTORALE EURO" dataDxfId="168">
      <calculatedColumnFormula>Table99[[#This Row],[TOTAL CHELTUIELI EURO]]/Table99[[#This Row],[NUMĂRUL PERSOANELOR ÎNSCRISE ÎN LISTELE ELECTORALE]]</calculatedColumnFormula>
    </tableColumn>
    <tableColumn id="11" xr3:uid="{00000000-0010-0000-0100-00000B000000}" name="COST / ALEGĂTOR PREZENT LA VOT LEI" dataDxfId="167">
      <calculatedColumnFormula>Table99[[#This Row],[TOTAL CHELTUIELI LEI]]/Table99[[#This Row],[NUMĂRUL PERSOANELOR CARE AU PARTICIPAT LA VOT]]</calculatedColumnFormula>
    </tableColumn>
    <tableColumn id="12" xr3:uid="{00000000-0010-0000-0100-00000C000000}" name="COST / ALEGĂTOR PREZENT LA VOT EURO" dataDxfId="166">
      <calculatedColumnFormula>Table99[[#This Row],[TOTAL CHELTUIELI EURO]]/Table99[[#This Row],[NUMĂRUL PERSOANELOR CARE AU PARTICIPAT LA VOT]]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Data" displayName="Data" ref="A1:AB3187" totalsRowShown="0" headerRowDxfId="165" dataDxfId="164">
  <autoFilter ref="A1:AB3187" xr:uid="{00000000-0009-0000-0100-000001000000}"/>
  <tableColumns count="28">
    <tableColumn id="28" xr3:uid="{00000000-0010-0000-0200-00001C000000}" name="Nr. Crt. " dataDxfId="163"/>
    <tableColumn id="1" xr3:uid="{00000000-0010-0000-0200-000001000000}" name="JUDEȚUL" dataDxfId="162"/>
    <tableColumn id="2" xr3:uid="{00000000-0010-0000-0200-000002000000}" name="CIRCUMSCRIPŢIE ELECTORALĂ" dataDxfId="161"/>
    <tableColumn id="3" xr3:uid="{00000000-0010-0000-0200-000003000000}" name="DATA ORGANIZĂRII ALEGERILOR " dataDxfId="160"/>
    <tableColumn id="4" xr3:uid="{00000000-0010-0000-0200-000004000000}" name="TUR ALEGERI I" dataDxfId="159"/>
    <tableColumn id="5" xr3:uid="{00000000-0010-0000-0200-000005000000}" name="TUR ALEGERI II" dataDxfId="158"/>
    <tableColumn id="6" xr3:uid="{00000000-0010-0000-0200-000006000000}" name="ALEGERI PENTRU CONSILIUL LOCAL" dataDxfId="157"/>
    <tableColumn id="7" xr3:uid="{00000000-0010-0000-0200-000007000000}" name="ALEGERI PENTRU PRIMAR" dataDxfId="156"/>
    <tableColumn id="8" xr3:uid="{00000000-0010-0000-0200-000008000000}" name="CHELTUIELI DE PERSONAL LEI" dataDxfId="155"/>
    <tableColumn id="9" xr3:uid="{00000000-0010-0000-0200-000009000000}" name="CHELTUIELI MATERIALE (BUNURI ŞI SERVICII) LEI" dataDxfId="154"/>
    <tableColumn id="10" xr3:uid="{00000000-0010-0000-0200-00000A000000}" name="CHELTUIELI DE CAPITAL (ACTIVE NEFINANCIARE ) LEI" dataDxfId="153"/>
    <tableColumn id="11" xr3:uid="{00000000-0010-0000-0200-00000B000000}" name="TOTAL CHELTUIELI LEI" dataDxfId="152">
      <calculatedColumnFormula>SUM(Data[[#This Row],[CHELTUIELI DE PERSONAL LEI]:[CHELTUIELI DE CAPITAL (ACTIVE NEFINANCIARE ) LEI]])</calculatedColumnFormula>
    </tableColumn>
    <tableColumn id="12" xr3:uid="{00000000-0010-0000-0200-00000C000000}" name="TOTAL CHELTUIELI EURO" dataDxfId="151">
      <calculatedColumnFormula>Data[[#This Row],[TOTAL CHELTUIELI LEI]]/Data[[#This Row],[CURS VALUTAR EURO BNR 22 07 2020]]</calculatedColumnFormula>
    </tableColumn>
    <tableColumn id="13" xr3:uid="{00000000-0010-0000-0200-00000D000000}" name="PERSOANE ÎNSCRISE ÎN LISTELE ELECTORALE (TURUL 1)            " dataDxfId="150" dataCellStyle="Excel Built-in Normal"/>
    <tableColumn id="14" xr3:uid="{00000000-0010-0000-0200-00000E000000}" name="PERSOANE ÎNSCRISE ÎN LISTELE ELECTORALE (TURUL AL 2-LEA)" dataDxfId="149"/>
    <tableColumn id="15" xr3:uid="{00000000-0010-0000-0200-00000F000000}" name="PERSOANE CARE AU PARTICIPAT LA VOT (TURUL 1)" dataDxfId="148" dataCellStyle="Excel Built-in Normal"/>
    <tableColumn id="16" xr3:uid="{00000000-0010-0000-0200-000010000000}" name="PERSOANE CARE AU PARTICIPAT LA VOT  (TURUL AL 2-LEA)" dataDxfId="147"/>
    <tableColumn id="17" xr3:uid="{00000000-0010-0000-0200-000011000000}" name="NUMĂRUL PERSOANELOR ÎNSCRISE ÎN LISTELE ELECTORALE" dataDxfId="146">
      <calculatedColumnFormula>Data[[#This Row],[PERSOANE ÎNSCRISE ÎN LISTELE ELECTORALE (TURUL 1)            ]]+Data[[#This Row],[PERSOANE ÎNSCRISE ÎN LISTELE ELECTORALE (TURUL AL 2-LEA)]]</calculatedColumnFormula>
    </tableColumn>
    <tableColumn id="18" xr3:uid="{00000000-0010-0000-0200-000012000000}" name="NUMĂRUL PERSOANELOR CARE AU PARTICIPAT LA VOT" dataDxfId="145">
      <calculatedColumnFormula>Data[[#This Row],[PERSOANE CARE AU PARTICIPAT LA VOT (TURUL 1)]]+Data[[#This Row],[PERSOANE CARE AU PARTICIPAT LA VOT  (TURUL AL 2-LEA)]]</calculatedColumnFormula>
    </tableColumn>
    <tableColumn id="19" xr3:uid="{00000000-0010-0000-0200-000013000000}" name="COST / ALEGĂTOR ÎNSCRIS ÎN LISTELE ELECTORALE LEI" dataDxfId="144">
      <calculatedColumnFormula>Data[[#This Row],[TOTAL CHELTUIELI LEI]]/Data[[#This Row],[NUMĂRUL PERSOANELOR ÎNSCRISE ÎN LISTELE ELECTORALE]]</calculatedColumnFormula>
    </tableColumn>
    <tableColumn id="20" xr3:uid="{00000000-0010-0000-0200-000014000000}" name="COST / ALEGĂTOR ÎNSCRIS ÎN LISTELE ELECTORALE EURO" dataDxfId="143">
      <calculatedColumnFormula>Data[[#This Row],[TOTAL CHELTUIELI EURO]]/Data[[#This Row],[NUMĂRUL PERSOANELOR ÎNSCRISE ÎN LISTELE ELECTORALE]]</calculatedColumnFormula>
    </tableColumn>
    <tableColumn id="21" xr3:uid="{00000000-0010-0000-0200-000015000000}" name="COST / ALEGĂTOR PREZENT LA VOT LEI" dataDxfId="142">
      <calculatedColumnFormula>Data[[#This Row],[TOTAL CHELTUIELI LEI]]/Data[[#This Row],[NUMĂRUL PERSOANELOR CARE AU PARTICIPAT LA VOT]]</calculatedColumnFormula>
    </tableColumn>
    <tableColumn id="22" xr3:uid="{00000000-0010-0000-0200-000016000000}" name="COST / ALEGĂTOR PREZENT LA VOT EURO" dataDxfId="141">
      <calculatedColumnFormula>Data[[#This Row],[TOTAL CHELTUIELI EURO]]/Data[[#This Row],[NUMĂRUL PERSOANELOR CARE AU PARTICIPAT LA VOT]]</calculatedColumnFormula>
    </tableColumn>
    <tableColumn id="23" xr3:uid="{00000000-0010-0000-0200-000017000000}" name="CURS VALUTAR EURO BNR 22 07 2020" dataDxfId="140"/>
    <tableColumn id="26" xr3:uid="{00000000-0010-0000-0200-00001A000000}" name="Interval cost alegător înregistrat în listele electorale în lei" dataDxfId="139"/>
    <tableColumn id="24" xr3:uid="{00000000-0010-0000-0200-000018000000}" name="Interval cost alegător înregistrat în listele electorale în lei (2)" dataDxfId="138"/>
    <tableColumn id="27" xr3:uid="{00000000-0010-0000-0200-00001B000000}" name="Interval cost alegător înregistrat în listele electorale în euro" dataDxfId="137"/>
    <tableColumn id="25" xr3:uid="{00000000-0010-0000-0200-000019000000}" name="Interval cost alegător înregistrat în listele electorale în euro (2)  " dataDxfId="136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Data7" displayName="Data7" ref="A1:AB101" totalsRowShown="0" headerRowDxfId="135" dataDxfId="134">
  <autoFilter ref="A1:AB101" xr:uid="{00000000-0009-0000-0100-000006000000}"/>
  <sortState xmlns:xlrd2="http://schemas.microsoft.com/office/spreadsheetml/2017/richdata2" ref="A2:AB101">
    <sortCondition descending="1" ref="T1:T101"/>
  </sortState>
  <tableColumns count="28">
    <tableColumn id="28" xr3:uid="{00000000-0010-0000-0300-00001C000000}" name="Nr. Crt. " dataDxfId="133"/>
    <tableColumn id="1" xr3:uid="{00000000-0010-0000-0300-000001000000}" name="JUDEȚUL" dataDxfId="132"/>
    <tableColumn id="2" xr3:uid="{00000000-0010-0000-0300-000002000000}" name="CIRCUMSCRIPŢIE ELECTORALĂ" dataDxfId="131"/>
    <tableColumn id="3" xr3:uid="{00000000-0010-0000-0300-000003000000}" name="DATA ORGANIZĂRII ALEGERILOR " dataDxfId="130"/>
    <tableColumn id="4" xr3:uid="{00000000-0010-0000-0300-000004000000}" name="TUR ALEGERI I" dataDxfId="129"/>
    <tableColumn id="5" xr3:uid="{00000000-0010-0000-0300-000005000000}" name="TUR ALEGERI II" dataDxfId="128"/>
    <tableColumn id="6" xr3:uid="{00000000-0010-0000-0300-000006000000}" name="ALEGERI PENTRU CONSILIUL LOCAL" dataDxfId="127"/>
    <tableColumn id="7" xr3:uid="{00000000-0010-0000-0300-000007000000}" name="ALEGERI PENTRU PRIMAR" dataDxfId="126"/>
    <tableColumn id="8" xr3:uid="{00000000-0010-0000-0300-000008000000}" name="CHELTUIELI DE PERSONAL LEI" dataDxfId="125"/>
    <tableColumn id="9" xr3:uid="{00000000-0010-0000-0300-000009000000}" name="CHELTUIELI MATERIALE (BUNURI ŞI SERVICII) LEI" dataDxfId="124"/>
    <tableColumn id="10" xr3:uid="{00000000-0010-0000-0300-00000A000000}" name="CHELTUIELI DE CAPITAL (ACTIVE NEFINANCIARE ) LEI" dataDxfId="123"/>
    <tableColumn id="11" xr3:uid="{00000000-0010-0000-0300-00000B000000}" name="TOTAL CHELTUIELI LEI" dataDxfId="122">
      <calculatedColumnFormula>SUM(Data7[[#This Row],[CHELTUIELI DE PERSONAL LEI]:[CHELTUIELI DE CAPITAL (ACTIVE NEFINANCIARE ) LEI]])</calculatedColumnFormula>
    </tableColumn>
    <tableColumn id="12" xr3:uid="{00000000-0010-0000-0300-00000C000000}" name="TOTAL CHELTUIELI EURO" dataDxfId="121">
      <calculatedColumnFormula>Data7[[#This Row],[TOTAL CHELTUIELI LEI]]/Data7[[#This Row],[CURS VALUTAR EURO BNR 22 07 2020]]</calculatedColumnFormula>
    </tableColumn>
    <tableColumn id="13" xr3:uid="{00000000-0010-0000-0300-00000D000000}" name="PERSOANE ÎNSCRISE ÎN LISTELE ELECTORALE (TURUL 1)            " dataDxfId="120" dataCellStyle="Excel Built-in Normal"/>
    <tableColumn id="14" xr3:uid="{00000000-0010-0000-0300-00000E000000}" name="PERSOANE ÎNSCRISE ÎN LISTELE ELECTORALE (TURUL AL 2-LEA)" dataDxfId="119"/>
    <tableColumn id="15" xr3:uid="{00000000-0010-0000-0300-00000F000000}" name="PERSOANE CARE AU PARTICIPAT LA VOT (TURUL 1)" dataDxfId="118" dataCellStyle="Excel Built-in Normal"/>
    <tableColumn id="16" xr3:uid="{00000000-0010-0000-0300-000010000000}" name="PERSOANE CARE AU PARTICIPAT LA VOT  (TURUL AL 2-LEA)" dataDxfId="117"/>
    <tableColumn id="17" xr3:uid="{00000000-0010-0000-0300-000011000000}" name="NUMĂRUL PERSOANELOR ÎNSCRISE ÎN LISTELE ELECTORALE" dataDxfId="116">
      <calculatedColumnFormula>Data7[[#This Row],[PERSOANE ÎNSCRISE ÎN LISTELE ELECTORALE (TURUL 1)            ]]+Data7[[#This Row],[PERSOANE ÎNSCRISE ÎN LISTELE ELECTORALE (TURUL AL 2-LEA)]]</calculatedColumnFormula>
    </tableColumn>
    <tableColumn id="18" xr3:uid="{00000000-0010-0000-0300-000012000000}" name="NUMĂRUL PERSOANELOR CARE AU PARTICIPAT LA VOT" dataDxfId="115">
      <calculatedColumnFormula>Data7[[#This Row],[PERSOANE CARE AU PARTICIPAT LA VOT (TURUL 1)]]+Data7[[#This Row],[PERSOANE CARE AU PARTICIPAT LA VOT  (TURUL AL 2-LEA)]]</calculatedColumnFormula>
    </tableColumn>
    <tableColumn id="19" xr3:uid="{00000000-0010-0000-0300-000013000000}" name="COST / ALEGĂTOR ÎNSCRIS ÎN LISTELE ELECTORALE LEI" dataDxfId="114">
      <calculatedColumnFormula>Data7[[#This Row],[TOTAL CHELTUIELI LEI]]/Data7[[#This Row],[NUMĂRUL PERSOANELOR ÎNSCRISE ÎN LISTELE ELECTORALE]]</calculatedColumnFormula>
    </tableColumn>
    <tableColumn id="20" xr3:uid="{00000000-0010-0000-0300-000014000000}" name="COST / ALEGĂTOR ÎNSCRIS ÎN LISTELE ELECTORALE EURO" dataDxfId="113">
      <calculatedColumnFormula>Data7[[#This Row],[TOTAL CHELTUIELI EURO]]/Data7[[#This Row],[NUMĂRUL PERSOANELOR ÎNSCRISE ÎN LISTELE ELECTORALE]]</calculatedColumnFormula>
    </tableColumn>
    <tableColumn id="21" xr3:uid="{00000000-0010-0000-0300-000015000000}" name="COST / ALEGĂTOR PREZENT LA VOT LEI" dataDxfId="112">
      <calculatedColumnFormula>Data7[[#This Row],[TOTAL CHELTUIELI LEI]]/Data7[[#This Row],[NUMĂRUL PERSOANELOR CARE AU PARTICIPAT LA VOT]]</calculatedColumnFormula>
    </tableColumn>
    <tableColumn id="22" xr3:uid="{00000000-0010-0000-0300-000016000000}" name="COST / ALEGĂTOR PREZENT LA VOT EURO" dataDxfId="111">
      <calculatedColumnFormula>Data7[[#This Row],[TOTAL CHELTUIELI EURO]]/Data7[[#This Row],[NUMĂRUL PERSOANELOR CARE AU PARTICIPAT LA VOT]]</calculatedColumnFormula>
    </tableColumn>
    <tableColumn id="23" xr3:uid="{00000000-0010-0000-0300-000017000000}" name="CURS VALUTAR EURO BNR 22 07 2020" dataDxfId="110"/>
    <tableColumn id="26" xr3:uid="{00000000-0010-0000-0300-00001A000000}" name="Interval cost alegător înregistrat în listele electorale în lei" dataDxfId="109"/>
    <tableColumn id="24" xr3:uid="{00000000-0010-0000-0300-000018000000}" name="Interval cost alegător înregistrat în listele electorale în lei (2)" dataDxfId="108"/>
    <tableColumn id="27" xr3:uid="{00000000-0010-0000-0300-00001B000000}" name="Interval cost alegător înregistrat în listele electorale în euro" dataDxfId="107"/>
    <tableColumn id="25" xr3:uid="{00000000-0010-0000-0300-000019000000}" name="Interval cost alegător înregistrat în listele electorale în euro (2)  " dataDxfId="106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Table9" displayName="Table9" ref="A56:L99" totalsRowShown="0" headerRowDxfId="99" dataDxfId="97" headerRowBorderDxfId="98" tableBorderDxfId="96" totalsRowBorderDxfId="95">
  <autoFilter ref="A56:L99" xr:uid="{00000000-0009-0000-0100-000009000000}"/>
  <tableColumns count="12">
    <tableColumn id="1" xr3:uid="{00000000-0010-0000-0400-000001000000}" name="JUDEȚ" dataDxfId="94"/>
    <tableColumn id="2" xr3:uid="{00000000-0010-0000-0400-000002000000}" name="CHELTUIELI DE PERSONAL LEI" dataDxfId="93"/>
    <tableColumn id="3" xr3:uid="{00000000-0010-0000-0400-000003000000}" name="CHELTUIELI MATERIALE (BUNURI ŞI SERVICII) LEI" dataDxfId="92"/>
    <tableColumn id="4" xr3:uid="{00000000-0010-0000-0400-000004000000}" name="CHELTUIELI DE CAPITAL (ACTIVE NEFINANCIARE) LEI" dataDxfId="91"/>
    <tableColumn id="5" xr3:uid="{00000000-0010-0000-0400-000005000000}" name="TOTAL CHELTUIELI LEI" dataDxfId="90"/>
    <tableColumn id="6" xr3:uid="{00000000-0010-0000-0400-000006000000}" name="TOTAL CHELTUIELI EURO" dataDxfId="89"/>
    <tableColumn id="7" xr3:uid="{00000000-0010-0000-0400-000007000000}" name="NUMĂRUL PERSOANELOR ÎNSCRISE ÎN LISTELE ELECTORALE" dataDxfId="88"/>
    <tableColumn id="8" xr3:uid="{00000000-0010-0000-0400-000008000000}" name="NUMĂRUL PERSOANELOR CARE AU PARTICIPAT LA VOT" dataDxfId="87"/>
    <tableColumn id="9" xr3:uid="{00000000-0010-0000-0400-000009000000}" name="COST / ALEGĂTOR ÎNSCRIS ÎN LISTELE ELECTORALE LEI" dataDxfId="86">
      <calculatedColumnFormula>Table9[[#This Row],[TOTAL CHELTUIELI LEI]]/Table9[[#This Row],[NUMĂRUL PERSOANELOR ÎNSCRISE ÎN LISTELE ELECTORALE]]</calculatedColumnFormula>
    </tableColumn>
    <tableColumn id="10" xr3:uid="{00000000-0010-0000-0400-00000A000000}" name="COST / ALEGĂTOR ÎNSCRIS ÎN LISTELE ELECTORALE EURO" dataDxfId="85">
      <calculatedColumnFormula>Table9[[#This Row],[TOTAL CHELTUIELI EURO]]/Table9[[#This Row],[NUMĂRUL PERSOANELOR ÎNSCRISE ÎN LISTELE ELECTORALE]]</calculatedColumnFormula>
    </tableColumn>
    <tableColumn id="11" xr3:uid="{00000000-0010-0000-0400-00000B000000}" name="COST / ALEGĂTOR PREZENT LA VOT LEI" dataDxfId="84">
      <calculatedColumnFormula>Table9[[#This Row],[TOTAL CHELTUIELI LEI]]/Table9[[#This Row],[NUMĂRUL PERSOANELOR CARE AU PARTICIPAT LA VOT]]</calculatedColumnFormula>
    </tableColumn>
    <tableColumn id="12" xr3:uid="{00000000-0010-0000-0400-00000C000000}" name="COST / ALEGĂTOR PREZENT LA VOT EURO" dataDxfId="83">
      <calculatedColumnFormula>Table9[[#This Row],[TOTAL CHELTUIELI EURO]]/Table9[[#This Row],[NUMĂRUL PERSOANELOR CARE AU PARTICIPAT LA VOT]]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5000000}" name="Data5" displayName="Data5" ref="A1:AB3229" totalsRowShown="0" headerRowDxfId="82" dataDxfId="81">
  <autoFilter ref="A1:AB3229" xr:uid="{00000000-0009-0000-0100-000004000000}"/>
  <sortState xmlns:xlrd2="http://schemas.microsoft.com/office/spreadsheetml/2017/richdata2" ref="A2:AB3229">
    <sortCondition ref="A1:A3229"/>
  </sortState>
  <tableColumns count="28">
    <tableColumn id="28" xr3:uid="{00000000-0010-0000-0500-00001C000000}" name="Nr. Crt. " dataDxfId="80"/>
    <tableColumn id="1" xr3:uid="{00000000-0010-0000-0500-000001000000}" name="JUDEȚUL" dataDxfId="79"/>
    <tableColumn id="2" xr3:uid="{00000000-0010-0000-0500-000002000000}" name="CIRCUMSCRIPŢIE ELECTORALĂ" dataDxfId="78"/>
    <tableColumn id="3" xr3:uid="{00000000-0010-0000-0500-000003000000}" name="DATA ORGANIZĂRII ALEGERILOR " dataDxfId="77"/>
    <tableColumn id="4" xr3:uid="{00000000-0010-0000-0500-000004000000}" name="TUR ALEGERI I" dataDxfId="76"/>
    <tableColumn id="5" xr3:uid="{00000000-0010-0000-0500-000005000000}" name="TUR ALEGERI II" dataDxfId="75"/>
    <tableColumn id="6" xr3:uid="{00000000-0010-0000-0500-000006000000}" name="ALEGERI PENTRU CONSILIUL LOCAL" dataDxfId="74"/>
    <tableColumn id="7" xr3:uid="{00000000-0010-0000-0500-000007000000}" name="ALEGERI PENTRU PRIMAR" dataDxfId="73"/>
    <tableColumn id="8" xr3:uid="{00000000-0010-0000-0500-000008000000}" name="CHELTUIELI DE PERSONAL LEI" dataDxfId="72"/>
    <tableColumn id="9" xr3:uid="{00000000-0010-0000-0500-000009000000}" name="CHELTUIELI MATERIALE (BUNURI ŞI SERVICII) LEI" dataDxfId="71"/>
    <tableColumn id="10" xr3:uid="{00000000-0010-0000-0500-00000A000000}" name="CHELTUIELI DE CAPITAL (ACTIVE NEFINANCIARE ) LEI" dataDxfId="70"/>
    <tableColumn id="11" xr3:uid="{00000000-0010-0000-0500-00000B000000}" name="TOTAL CHELTUIELI LEI" dataDxfId="69">
      <calculatedColumnFormula>SUM(Data5[[#This Row],[CHELTUIELI DE PERSONAL LEI]:[CHELTUIELI DE CAPITAL (ACTIVE NEFINANCIARE ) LEI]])</calculatedColumnFormula>
    </tableColumn>
    <tableColumn id="12" xr3:uid="{00000000-0010-0000-0500-00000C000000}" name="TOTAL CHELTUIELI EURO" dataDxfId="68">
      <calculatedColumnFormula>Data5[[#This Row],[TOTAL CHELTUIELI LEI]]/Data5[[#This Row],[CURS VALUTAR EURO BNR 22 07 2020]]</calculatedColumnFormula>
    </tableColumn>
    <tableColumn id="13" xr3:uid="{00000000-0010-0000-0500-00000D000000}" name="PERSOANE ÎNSCRISE ÎN LISTELE ELECTORALE (TURUL 1)            " dataDxfId="67" dataCellStyle="Excel Built-in Normal"/>
    <tableColumn id="14" xr3:uid="{00000000-0010-0000-0500-00000E000000}" name="PERSOANE ÎNSCRISE ÎN LISTELE ELECTORALE (TURUL AL 2-LEA)" dataDxfId="66"/>
    <tableColumn id="15" xr3:uid="{00000000-0010-0000-0500-00000F000000}" name="PERSOANE CARE AU PARTICIPAT LA VOT (TURUL 1)" dataDxfId="65" dataCellStyle="Excel Built-in Normal"/>
    <tableColumn id="16" xr3:uid="{00000000-0010-0000-0500-000010000000}" name="PERSOANE CARE AU PARTICIPAT LA VOT  (TURUL AL 2-LEA)" dataDxfId="64"/>
    <tableColumn id="17" xr3:uid="{00000000-0010-0000-0500-000011000000}" name="NUMĂRUL PERSOANELOR ÎNSCRISE ÎN LISTELE ELECTORALE" dataDxfId="63">
      <calculatedColumnFormula>Data5[[#This Row],[PERSOANE ÎNSCRISE ÎN LISTELE ELECTORALE (TURUL 1)            ]]+Data5[[#This Row],[PERSOANE ÎNSCRISE ÎN LISTELE ELECTORALE (TURUL AL 2-LEA)]]</calculatedColumnFormula>
    </tableColumn>
    <tableColumn id="18" xr3:uid="{00000000-0010-0000-0500-000012000000}" name="NUMĂRUL PERSOANELOR CARE AU PARTICIPAT LA VOT" dataDxfId="62">
      <calculatedColumnFormula>Data5[[#This Row],[PERSOANE CARE AU PARTICIPAT LA VOT (TURUL 1)]]+Data5[[#This Row],[PERSOANE CARE AU PARTICIPAT LA VOT  (TURUL AL 2-LEA)]]</calculatedColumnFormula>
    </tableColumn>
    <tableColumn id="19" xr3:uid="{00000000-0010-0000-0500-000013000000}" name="COST / ALEGĂTOR ÎNSCRIS ÎN LISTELE ELECTORALE LEI" dataDxfId="61">
      <calculatedColumnFormula>Data5[[#This Row],[TOTAL CHELTUIELI LEI]]/Data5[[#This Row],[NUMĂRUL PERSOANELOR ÎNSCRISE ÎN LISTELE ELECTORALE]]</calculatedColumnFormula>
    </tableColumn>
    <tableColumn id="20" xr3:uid="{00000000-0010-0000-0500-000014000000}" name="COST / ALEGĂTOR ÎNSCRIS ÎN LISTELE ELECTORALE EURO" dataDxfId="60">
      <calculatedColumnFormula>Data5[[#This Row],[TOTAL CHELTUIELI EURO]]/Data5[[#This Row],[NUMĂRUL PERSOANELOR ÎNSCRISE ÎN LISTELE ELECTORALE]]</calculatedColumnFormula>
    </tableColumn>
    <tableColumn id="21" xr3:uid="{00000000-0010-0000-0500-000015000000}" name="COST / ALEGĂTOR PREZENT LA VOT LEI" dataDxfId="59">
      <calculatedColumnFormula>Data5[[#This Row],[TOTAL CHELTUIELI LEI]]/Data5[[#This Row],[NUMĂRUL PERSOANELOR CARE AU PARTICIPAT LA VOT]]</calculatedColumnFormula>
    </tableColumn>
    <tableColumn id="22" xr3:uid="{00000000-0010-0000-0500-000016000000}" name="COST / ALEGĂTOR PREZENT LA VOT EURO" dataDxfId="58">
      <calculatedColumnFormula>Data5[[#This Row],[TOTAL CHELTUIELI EURO]]/Data5[[#This Row],[NUMĂRUL PERSOANELOR CARE AU PARTICIPAT LA VOT]]</calculatedColumnFormula>
    </tableColumn>
    <tableColumn id="23" xr3:uid="{00000000-0010-0000-0500-000017000000}" name="CURS VALUTAR EURO BNR 22 07 2020" dataDxfId="57"/>
    <tableColumn id="26" xr3:uid="{00000000-0010-0000-0500-00001A000000}" name="Interval cost alegător înregistrat în listele electorale în lei" dataDxfId="56"/>
    <tableColumn id="24" xr3:uid="{00000000-0010-0000-0500-000018000000}" name="Interval cost alegător înregistrat în listele electorale în lei (2)" dataDxfId="55"/>
    <tableColumn id="27" xr3:uid="{00000000-0010-0000-0500-00001B000000}" name="Interval cost alegător înregistrat în listele electorale în euro" dataDxfId="54"/>
    <tableColumn id="25" xr3:uid="{00000000-0010-0000-0500-000019000000}" name="Interval cost alegător înregistrat în listele electorale în euro (2)  " dataDxfId="53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91148" displayName="Table91148" ref="A1:C82" totalsRowShown="0" headerRowDxfId="52" dataDxfId="50" headerRowBorderDxfId="51" tableBorderDxfId="49">
  <autoFilter ref="A1:C82" xr:uid="{00000000-0009-0000-0100-000007000000}"/>
  <tableColumns count="3">
    <tableColumn id="1" xr3:uid="{00000000-0010-0000-0600-000001000000}" name="NR. crt" dataDxfId="48"/>
    <tableColumn id="2" xr3:uid="{00000000-0010-0000-0600-000002000000}" name="Interval cost alegător înregistrat în listele electorale în lei" dataDxfId="47"/>
    <tableColumn id="3" xr3:uid="{00000000-0010-0000-0600-000003000000}" name="Număr Uat-uri" dataDxfId="46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7000000}" name="Table2" displayName="Table2" ref="A79:D122" totalsRowShown="0" headerRowDxfId="14" headerRowBorderDxfId="13" tableBorderDxfId="12" totalsRowBorderDxfId="11">
  <autoFilter ref="A79:D122" xr:uid="{00000000-0009-0000-0100-000002000000}"/>
  <tableColumns count="4">
    <tableColumn id="1" xr3:uid="{00000000-0010-0000-0700-000001000000}" name="JUDEȚ" dataDxfId="10"/>
    <tableColumn id="2" xr3:uid="{00000000-0010-0000-0700-000002000000}" name=" CHELTUIELI DE PERSONAL LEI " dataDxfId="9"/>
    <tableColumn id="3" xr3:uid="{00000000-0010-0000-0700-000003000000}" name="CHELTUIELI MATERIALE (BUNURI ŞI SERVICII) LEI " dataDxfId="8"/>
    <tableColumn id="4" xr3:uid="{00000000-0010-0000-0700-000004000000}" name=" CHELTUIELI DE CAPITAL (ACTIVE NEFINANCIARE ) LEI " dataDxfId="7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8000000}" name="Table9114" displayName="Table9114" ref="D3:F84" totalsRowShown="0" headerRowDxfId="6" dataDxfId="4" headerRowBorderDxfId="5" tableBorderDxfId="3">
  <autoFilter ref="D3:F84" xr:uid="{00000000-0009-0000-0100-000003000000}"/>
  <tableColumns count="3">
    <tableColumn id="1" xr3:uid="{00000000-0010-0000-0800-000001000000}" name="NR. crt" dataDxfId="2"/>
    <tableColumn id="2" xr3:uid="{00000000-0010-0000-0800-000002000000}" name="Interval cost alegător înregistrat în listele electorale în lei" dataDxfId="1"/>
    <tableColumn id="3" xr3:uid="{00000000-0010-0000-0800-000003000000}" name="Număr Uat-ur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5" Type="http://schemas.openxmlformats.org/officeDocument/2006/relationships/table" Target="../tables/table8.xml"/><Relationship Id="rId4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ivotTable" Target="../pivotTables/pivot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9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AY83"/>
  <sheetViews>
    <sheetView tabSelected="1" zoomScale="50" zoomScaleNormal="50" workbookViewId="0"/>
  </sheetViews>
  <sheetFormatPr defaultColWidth="9.140625" defaultRowHeight="15.75" x14ac:dyDescent="0.25"/>
  <cols>
    <col min="1" max="2" width="8" style="22" customWidth="1"/>
    <col min="3" max="26" width="9.140625" style="22"/>
    <col min="27" max="28" width="9.140625" style="23"/>
    <col min="29" max="48" width="9.140625" style="22"/>
    <col min="49" max="49" width="19.140625" style="111" bestFit="1" customWidth="1"/>
    <col min="50" max="50" width="32" style="111" bestFit="1" customWidth="1"/>
    <col min="51" max="51" width="39.85546875" style="111" customWidth="1"/>
    <col min="52" max="16384" width="9.140625" style="22"/>
  </cols>
  <sheetData>
    <row r="1" spans="1:51" ht="319.5" customHeight="1" thickBot="1" x14ac:dyDescent="0.3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1"/>
      <c r="AB1" s="21"/>
    </row>
    <row r="2" spans="1:51" ht="48" thickBot="1" x14ac:dyDescent="0.3">
      <c r="AW2" s="200" t="s">
        <v>2945</v>
      </c>
      <c r="AX2" s="201" t="s">
        <v>2950</v>
      </c>
      <c r="AY2" s="202" t="s">
        <v>2943</v>
      </c>
    </row>
    <row r="3" spans="1:51" x14ac:dyDescent="0.25">
      <c r="A3" s="24"/>
      <c r="B3" s="25"/>
      <c r="AW3" s="199">
        <v>0</v>
      </c>
      <c r="AX3" s="199" t="s">
        <v>2890</v>
      </c>
      <c r="AY3" s="199">
        <v>275</v>
      </c>
    </row>
    <row r="4" spans="1:51" x14ac:dyDescent="0.25">
      <c r="AW4" s="112">
        <v>1</v>
      </c>
      <c r="AX4" s="112" t="s">
        <v>2894</v>
      </c>
      <c r="AY4" s="112">
        <v>472</v>
      </c>
    </row>
    <row r="5" spans="1:51" x14ac:dyDescent="0.25">
      <c r="AW5" s="112">
        <v>2</v>
      </c>
      <c r="AX5" s="112" t="s">
        <v>2891</v>
      </c>
      <c r="AY5" s="112">
        <v>471</v>
      </c>
    </row>
    <row r="6" spans="1:51" x14ac:dyDescent="0.25">
      <c r="AW6" s="112">
        <v>3</v>
      </c>
      <c r="AX6" s="112" t="s">
        <v>2884</v>
      </c>
      <c r="AY6" s="112">
        <v>380</v>
      </c>
    </row>
    <row r="7" spans="1:51" x14ac:dyDescent="0.25">
      <c r="AW7" s="112">
        <v>4</v>
      </c>
      <c r="AX7" s="112" t="s">
        <v>2895</v>
      </c>
      <c r="AY7" s="112">
        <v>355</v>
      </c>
    </row>
    <row r="8" spans="1:51" x14ac:dyDescent="0.25">
      <c r="AW8" s="112">
        <v>5</v>
      </c>
      <c r="AX8" s="112" t="s">
        <v>2892</v>
      </c>
      <c r="AY8" s="112">
        <v>234</v>
      </c>
    </row>
    <row r="9" spans="1:51" x14ac:dyDescent="0.25">
      <c r="AW9" s="112">
        <v>6</v>
      </c>
      <c r="AX9" s="112" t="s">
        <v>2889</v>
      </c>
      <c r="AY9" s="112">
        <v>196</v>
      </c>
    </row>
    <row r="10" spans="1:51" x14ac:dyDescent="0.25">
      <c r="AW10" s="112">
        <v>7</v>
      </c>
      <c r="AX10" s="112" t="s">
        <v>2886</v>
      </c>
      <c r="AY10" s="112">
        <v>152</v>
      </c>
    </row>
    <row r="11" spans="1:51" x14ac:dyDescent="0.25">
      <c r="AW11" s="112">
        <v>8</v>
      </c>
      <c r="AX11" s="112" t="s">
        <v>2896</v>
      </c>
      <c r="AY11" s="112">
        <v>117</v>
      </c>
    </row>
    <row r="12" spans="1:51" x14ac:dyDescent="0.25">
      <c r="AW12" s="112">
        <v>9</v>
      </c>
      <c r="AX12" s="112" t="s">
        <v>2887</v>
      </c>
      <c r="AY12" s="112">
        <v>91</v>
      </c>
    </row>
    <row r="13" spans="1:51" x14ac:dyDescent="0.25">
      <c r="AW13" s="112">
        <v>10</v>
      </c>
      <c r="AX13" s="112" t="s">
        <v>2898</v>
      </c>
      <c r="AY13" s="112">
        <v>52</v>
      </c>
    </row>
    <row r="14" spans="1:51" x14ac:dyDescent="0.25">
      <c r="AW14" s="112">
        <v>11</v>
      </c>
      <c r="AX14" s="112" t="s">
        <v>2888</v>
      </c>
      <c r="AY14" s="112">
        <v>58</v>
      </c>
    </row>
    <row r="15" spans="1:51" x14ac:dyDescent="0.25">
      <c r="AW15" s="112">
        <v>12</v>
      </c>
      <c r="AX15" s="112" t="s">
        <v>2897</v>
      </c>
      <c r="AY15" s="112">
        <v>27</v>
      </c>
    </row>
    <row r="16" spans="1:51" x14ac:dyDescent="0.25">
      <c r="AW16" s="112">
        <v>13</v>
      </c>
      <c r="AX16" s="112" t="s">
        <v>2906</v>
      </c>
      <c r="AY16" s="112">
        <v>38</v>
      </c>
    </row>
    <row r="17" spans="49:51" x14ac:dyDescent="0.25">
      <c r="AW17" s="112">
        <v>14</v>
      </c>
      <c r="AX17" s="112" t="s">
        <v>2885</v>
      </c>
      <c r="AY17" s="112">
        <v>37</v>
      </c>
    </row>
    <row r="18" spans="49:51" x14ac:dyDescent="0.25">
      <c r="AW18" s="112">
        <v>15</v>
      </c>
      <c r="AX18" s="112" t="s">
        <v>2909</v>
      </c>
      <c r="AY18" s="112">
        <v>17</v>
      </c>
    </row>
    <row r="19" spans="49:51" x14ac:dyDescent="0.25">
      <c r="AW19" s="112">
        <v>16</v>
      </c>
      <c r="AX19" s="112" t="s">
        <v>2920</v>
      </c>
      <c r="AY19" s="112">
        <v>22</v>
      </c>
    </row>
    <row r="20" spans="49:51" x14ac:dyDescent="0.25">
      <c r="AW20" s="112">
        <v>17</v>
      </c>
      <c r="AX20" s="112" t="s">
        <v>2907</v>
      </c>
      <c r="AY20" s="112">
        <v>17</v>
      </c>
    </row>
    <row r="21" spans="49:51" x14ac:dyDescent="0.25">
      <c r="AW21" s="112">
        <v>18</v>
      </c>
      <c r="AX21" s="112" t="s">
        <v>2917</v>
      </c>
      <c r="AY21" s="112">
        <v>8</v>
      </c>
    </row>
    <row r="22" spans="49:51" x14ac:dyDescent="0.25">
      <c r="AW22" s="112">
        <v>19</v>
      </c>
      <c r="AX22" s="112" t="s">
        <v>2908</v>
      </c>
      <c r="AY22" s="112">
        <v>8</v>
      </c>
    </row>
    <row r="23" spans="49:51" x14ac:dyDescent="0.25">
      <c r="AW23" s="112">
        <v>20</v>
      </c>
      <c r="AX23" s="112" t="s">
        <v>2911</v>
      </c>
      <c r="AY23" s="112">
        <v>12</v>
      </c>
    </row>
    <row r="24" spans="49:51" x14ac:dyDescent="0.25">
      <c r="AW24" s="112">
        <v>21</v>
      </c>
      <c r="AX24" s="112" t="s">
        <v>2893</v>
      </c>
      <c r="AY24" s="112">
        <v>7</v>
      </c>
    </row>
    <row r="25" spans="49:51" x14ac:dyDescent="0.25">
      <c r="AW25" s="112">
        <v>22</v>
      </c>
      <c r="AX25" s="112" t="s">
        <v>2900</v>
      </c>
      <c r="AY25" s="112">
        <v>11</v>
      </c>
    </row>
    <row r="26" spans="49:51" x14ac:dyDescent="0.25">
      <c r="AW26" s="112">
        <v>23</v>
      </c>
      <c r="AX26" s="112" t="s">
        <v>2918</v>
      </c>
      <c r="AY26" s="112">
        <v>5</v>
      </c>
    </row>
    <row r="27" spans="49:51" x14ac:dyDescent="0.25">
      <c r="AW27" s="112">
        <v>24</v>
      </c>
      <c r="AX27" s="112" t="s">
        <v>2899</v>
      </c>
      <c r="AY27" s="112">
        <v>4</v>
      </c>
    </row>
    <row r="28" spans="49:51" x14ac:dyDescent="0.25">
      <c r="AW28" s="112">
        <v>25</v>
      </c>
      <c r="AX28" s="112" t="s">
        <v>2904</v>
      </c>
      <c r="AY28" s="112">
        <v>5</v>
      </c>
    </row>
    <row r="29" spans="49:51" x14ac:dyDescent="0.25">
      <c r="AW29" s="112">
        <v>26</v>
      </c>
      <c r="AX29" s="112" t="s">
        <v>2926</v>
      </c>
      <c r="AY29" s="112">
        <v>7</v>
      </c>
    </row>
    <row r="30" spans="49:51" x14ac:dyDescent="0.25">
      <c r="AW30" s="112">
        <v>27</v>
      </c>
      <c r="AX30" s="112" t="s">
        <v>3084</v>
      </c>
      <c r="AY30" s="112">
        <v>3</v>
      </c>
    </row>
    <row r="31" spans="49:51" x14ac:dyDescent="0.25">
      <c r="AW31" s="112">
        <v>28</v>
      </c>
      <c r="AX31" s="112" t="s">
        <v>2910</v>
      </c>
      <c r="AY31" s="112">
        <v>3</v>
      </c>
    </row>
    <row r="32" spans="49:51" x14ac:dyDescent="0.25">
      <c r="AW32" s="112">
        <v>29</v>
      </c>
      <c r="AX32" s="112" t="s">
        <v>2922</v>
      </c>
      <c r="AY32" s="112">
        <v>2</v>
      </c>
    </row>
    <row r="33" spans="49:51" x14ac:dyDescent="0.25">
      <c r="AW33" s="112">
        <v>30</v>
      </c>
      <c r="AX33" s="112" t="s">
        <v>2935</v>
      </c>
      <c r="AY33" s="112">
        <v>2</v>
      </c>
    </row>
    <row r="34" spans="49:51" x14ac:dyDescent="0.25">
      <c r="AW34" s="112">
        <v>31</v>
      </c>
      <c r="AX34" s="112" t="s">
        <v>2912</v>
      </c>
      <c r="AY34" s="112">
        <v>5</v>
      </c>
    </row>
    <row r="35" spans="49:51" x14ac:dyDescent="0.25">
      <c r="AW35" s="112">
        <v>32</v>
      </c>
      <c r="AX35" s="112" t="s">
        <v>2937</v>
      </c>
      <c r="AY35" s="112">
        <v>2</v>
      </c>
    </row>
    <row r="36" spans="49:51" x14ac:dyDescent="0.25">
      <c r="AW36" s="112">
        <v>33</v>
      </c>
      <c r="AX36" s="112" t="s">
        <v>2931</v>
      </c>
      <c r="AY36" s="112">
        <v>4</v>
      </c>
    </row>
    <row r="37" spans="49:51" x14ac:dyDescent="0.25">
      <c r="AW37" s="112">
        <v>34</v>
      </c>
      <c r="AX37" s="112" t="s">
        <v>2915</v>
      </c>
      <c r="AY37" s="112">
        <v>3</v>
      </c>
    </row>
    <row r="38" spans="49:51" x14ac:dyDescent="0.25">
      <c r="AW38" s="112">
        <v>35</v>
      </c>
      <c r="AX38" s="112" t="s">
        <v>2921</v>
      </c>
      <c r="AY38" s="112">
        <v>4</v>
      </c>
    </row>
    <row r="39" spans="49:51" x14ac:dyDescent="0.25">
      <c r="AW39" s="112">
        <v>36</v>
      </c>
      <c r="AX39" s="112" t="s">
        <v>2924</v>
      </c>
      <c r="AY39" s="112">
        <v>3</v>
      </c>
    </row>
    <row r="40" spans="49:51" x14ac:dyDescent="0.25">
      <c r="AW40" s="112">
        <v>37</v>
      </c>
      <c r="AX40" s="112" t="s">
        <v>2905</v>
      </c>
      <c r="AY40" s="112">
        <v>3</v>
      </c>
    </row>
    <row r="41" spans="49:51" x14ac:dyDescent="0.25">
      <c r="AW41" s="112">
        <v>38</v>
      </c>
      <c r="AX41" s="112" t="s">
        <v>2925</v>
      </c>
      <c r="AY41" s="112">
        <v>3</v>
      </c>
    </row>
    <row r="42" spans="49:51" x14ac:dyDescent="0.25">
      <c r="AW42" s="112">
        <v>39</v>
      </c>
      <c r="AX42" s="112" t="s">
        <v>2927</v>
      </c>
      <c r="AY42" s="112">
        <v>4</v>
      </c>
    </row>
    <row r="43" spans="49:51" x14ac:dyDescent="0.25">
      <c r="AW43" s="112">
        <v>40</v>
      </c>
      <c r="AX43" s="112" t="s">
        <v>2902</v>
      </c>
      <c r="AY43" s="112">
        <v>3</v>
      </c>
    </row>
    <row r="44" spans="49:51" x14ac:dyDescent="0.25">
      <c r="AW44" s="112">
        <v>41</v>
      </c>
      <c r="AX44" s="112" t="s">
        <v>2916</v>
      </c>
      <c r="AY44" s="112">
        <v>3</v>
      </c>
    </row>
    <row r="45" spans="49:51" x14ac:dyDescent="0.25">
      <c r="AW45" s="112">
        <v>42</v>
      </c>
      <c r="AX45" s="112" t="s">
        <v>2933</v>
      </c>
      <c r="AY45" s="112">
        <v>1</v>
      </c>
    </row>
    <row r="46" spans="49:51" x14ac:dyDescent="0.25">
      <c r="AW46" s="112">
        <v>43</v>
      </c>
      <c r="AX46" s="112" t="s">
        <v>2914</v>
      </c>
      <c r="AY46" s="112">
        <v>4</v>
      </c>
    </row>
    <row r="47" spans="49:51" x14ac:dyDescent="0.25">
      <c r="AW47" s="112">
        <v>44</v>
      </c>
      <c r="AX47" s="112" t="s">
        <v>2936</v>
      </c>
      <c r="AY47" s="112">
        <v>2</v>
      </c>
    </row>
    <row r="48" spans="49:51" x14ac:dyDescent="0.25">
      <c r="AW48" s="112">
        <v>45</v>
      </c>
      <c r="AX48" s="112" t="s">
        <v>2913</v>
      </c>
      <c r="AY48" s="112">
        <v>2</v>
      </c>
    </row>
    <row r="49" spans="49:51" x14ac:dyDescent="0.25">
      <c r="AW49" s="112">
        <v>46</v>
      </c>
      <c r="AX49" s="112" t="s">
        <v>2901</v>
      </c>
      <c r="AY49" s="112">
        <v>3</v>
      </c>
    </row>
    <row r="50" spans="49:51" x14ac:dyDescent="0.25">
      <c r="AW50" s="112">
        <v>47</v>
      </c>
      <c r="AX50" s="112" t="s">
        <v>2932</v>
      </c>
      <c r="AY50" s="112">
        <v>3</v>
      </c>
    </row>
    <row r="51" spans="49:51" x14ac:dyDescent="0.25">
      <c r="AW51" s="112">
        <v>48</v>
      </c>
      <c r="AX51" s="112" t="s">
        <v>2938</v>
      </c>
      <c r="AY51" s="112">
        <v>1</v>
      </c>
    </row>
    <row r="52" spans="49:51" x14ac:dyDescent="0.25">
      <c r="AW52" s="112">
        <v>49</v>
      </c>
      <c r="AX52" s="112" t="s">
        <v>3094</v>
      </c>
      <c r="AY52" s="112">
        <v>1</v>
      </c>
    </row>
    <row r="53" spans="49:51" x14ac:dyDescent="0.25">
      <c r="AW53" s="112">
        <v>50</v>
      </c>
      <c r="AX53" s="112" t="s">
        <v>2941</v>
      </c>
      <c r="AY53" s="112">
        <v>2</v>
      </c>
    </row>
    <row r="54" spans="49:51" x14ac:dyDescent="0.25">
      <c r="AW54" s="112">
        <v>51</v>
      </c>
      <c r="AX54" s="112" t="s">
        <v>2929</v>
      </c>
      <c r="AY54" s="112">
        <v>1</v>
      </c>
    </row>
    <row r="55" spans="49:51" x14ac:dyDescent="0.25">
      <c r="AW55" s="112">
        <v>52</v>
      </c>
      <c r="AX55" s="112" t="s">
        <v>2934</v>
      </c>
      <c r="AY55" s="112">
        <v>2</v>
      </c>
    </row>
    <row r="56" spans="49:51" x14ac:dyDescent="0.25">
      <c r="AW56" s="112">
        <v>53</v>
      </c>
      <c r="AX56" s="112" t="s">
        <v>2923</v>
      </c>
      <c r="AY56" s="112">
        <v>2</v>
      </c>
    </row>
    <row r="57" spans="49:51" x14ac:dyDescent="0.25">
      <c r="AW57" s="112">
        <v>54</v>
      </c>
      <c r="AX57" s="112" t="s">
        <v>2928</v>
      </c>
      <c r="AY57" s="112">
        <v>2</v>
      </c>
    </row>
    <row r="58" spans="49:51" x14ac:dyDescent="0.25">
      <c r="AW58" s="112">
        <v>55</v>
      </c>
      <c r="AX58" s="112" t="s">
        <v>2939</v>
      </c>
      <c r="AY58" s="112">
        <v>1</v>
      </c>
    </row>
    <row r="59" spans="49:51" x14ac:dyDescent="0.25">
      <c r="AW59" s="112">
        <v>56</v>
      </c>
      <c r="AX59" s="112" t="s">
        <v>3087</v>
      </c>
      <c r="AY59" s="112">
        <v>3</v>
      </c>
    </row>
    <row r="60" spans="49:51" x14ac:dyDescent="0.25">
      <c r="AW60" s="112">
        <v>57</v>
      </c>
      <c r="AX60" s="112" t="s">
        <v>2903</v>
      </c>
      <c r="AY60" s="112">
        <v>2</v>
      </c>
    </row>
    <row r="61" spans="49:51" x14ac:dyDescent="0.25">
      <c r="AW61" s="112">
        <v>58</v>
      </c>
      <c r="AX61" s="112" t="s">
        <v>2930</v>
      </c>
      <c r="AY61" s="112">
        <v>1</v>
      </c>
    </row>
    <row r="62" spans="49:51" x14ac:dyDescent="0.25">
      <c r="AW62" s="112">
        <v>59</v>
      </c>
      <c r="AX62" s="112" t="s">
        <v>2919</v>
      </c>
      <c r="AY62" s="112">
        <v>3</v>
      </c>
    </row>
    <row r="63" spans="49:51" x14ac:dyDescent="0.25">
      <c r="AW63" s="112">
        <v>60</v>
      </c>
      <c r="AX63" s="112" t="s">
        <v>3095</v>
      </c>
      <c r="AY63" s="112">
        <v>1</v>
      </c>
    </row>
    <row r="64" spans="49:51" x14ac:dyDescent="0.25">
      <c r="AW64" s="112">
        <v>61</v>
      </c>
      <c r="AX64" s="112" t="s">
        <v>3085</v>
      </c>
      <c r="AY64" s="112">
        <v>1</v>
      </c>
    </row>
    <row r="65" spans="49:51" x14ac:dyDescent="0.25">
      <c r="AW65" s="112">
        <v>62</v>
      </c>
      <c r="AX65" s="112" t="s">
        <v>2940</v>
      </c>
      <c r="AY65" s="112">
        <v>1</v>
      </c>
    </row>
    <row r="66" spans="49:51" x14ac:dyDescent="0.25">
      <c r="AW66" s="112">
        <v>63</v>
      </c>
      <c r="AX66" s="112" t="s">
        <v>3100</v>
      </c>
      <c r="AY66" s="112">
        <v>1</v>
      </c>
    </row>
    <row r="67" spans="49:51" x14ac:dyDescent="0.25">
      <c r="AW67" s="112">
        <v>64</v>
      </c>
      <c r="AX67" s="112" t="s">
        <v>3092</v>
      </c>
      <c r="AY67" s="112">
        <v>1</v>
      </c>
    </row>
    <row r="68" spans="49:51" x14ac:dyDescent="0.25">
      <c r="AW68" s="112">
        <v>65</v>
      </c>
      <c r="AX68" s="112" t="s">
        <v>3098</v>
      </c>
      <c r="AY68" s="112">
        <v>1</v>
      </c>
    </row>
    <row r="69" spans="49:51" x14ac:dyDescent="0.25">
      <c r="AW69" s="112">
        <v>66</v>
      </c>
      <c r="AX69" s="112" t="s">
        <v>3088</v>
      </c>
      <c r="AY69" s="112">
        <v>3</v>
      </c>
    </row>
    <row r="70" spans="49:51" x14ac:dyDescent="0.25">
      <c r="AW70" s="112">
        <v>67</v>
      </c>
      <c r="AX70" s="112" t="s">
        <v>3086</v>
      </c>
      <c r="AY70" s="112">
        <v>1</v>
      </c>
    </row>
    <row r="71" spans="49:51" x14ac:dyDescent="0.25">
      <c r="AW71" s="112">
        <v>68</v>
      </c>
      <c r="AX71" s="112" t="s">
        <v>3096</v>
      </c>
      <c r="AY71" s="112">
        <v>1</v>
      </c>
    </row>
    <row r="72" spans="49:51" x14ac:dyDescent="0.25">
      <c r="AW72" s="112">
        <v>69</v>
      </c>
      <c r="AX72" s="112" t="s">
        <v>3093</v>
      </c>
      <c r="AY72" s="112">
        <v>1</v>
      </c>
    </row>
    <row r="73" spans="49:51" x14ac:dyDescent="0.25">
      <c r="AW73" s="112">
        <v>70</v>
      </c>
      <c r="AX73" s="112" t="s">
        <v>3082</v>
      </c>
      <c r="AY73" s="112">
        <v>1</v>
      </c>
    </row>
    <row r="74" spans="49:51" x14ac:dyDescent="0.25">
      <c r="AW74" s="112">
        <v>71</v>
      </c>
      <c r="AX74" s="112" t="s">
        <v>3080</v>
      </c>
      <c r="AY74" s="112">
        <v>1</v>
      </c>
    </row>
    <row r="75" spans="49:51" x14ac:dyDescent="0.25">
      <c r="AW75" s="112">
        <v>72</v>
      </c>
      <c r="AX75" s="112" t="s">
        <v>3099</v>
      </c>
      <c r="AY75" s="112">
        <v>1</v>
      </c>
    </row>
    <row r="76" spans="49:51" x14ac:dyDescent="0.25">
      <c r="AW76" s="112">
        <v>73</v>
      </c>
      <c r="AX76" s="112" t="s">
        <v>2942</v>
      </c>
      <c r="AY76" s="112">
        <v>1</v>
      </c>
    </row>
    <row r="77" spans="49:51" x14ac:dyDescent="0.25">
      <c r="AW77" s="112">
        <v>74</v>
      </c>
      <c r="AX77" s="112" t="s">
        <v>3091</v>
      </c>
      <c r="AY77" s="112">
        <v>1</v>
      </c>
    </row>
    <row r="78" spans="49:51" x14ac:dyDescent="0.25">
      <c r="AW78" s="112">
        <v>75</v>
      </c>
      <c r="AX78" s="112" t="s">
        <v>3083</v>
      </c>
      <c r="AY78" s="112">
        <v>1</v>
      </c>
    </row>
    <row r="79" spans="49:51" x14ac:dyDescent="0.25">
      <c r="AW79" s="112">
        <v>76</v>
      </c>
      <c r="AX79" s="112" t="s">
        <v>3081</v>
      </c>
      <c r="AY79" s="112">
        <v>1</v>
      </c>
    </row>
    <row r="80" spans="49:51" x14ac:dyDescent="0.25">
      <c r="AW80" s="112">
        <v>77</v>
      </c>
      <c r="AX80" s="112" t="s">
        <v>3097</v>
      </c>
      <c r="AY80" s="112">
        <v>1</v>
      </c>
    </row>
    <row r="81" spans="49:51" x14ac:dyDescent="0.25">
      <c r="AW81" s="112">
        <v>78</v>
      </c>
      <c r="AX81" s="112" t="s">
        <v>3089</v>
      </c>
      <c r="AY81" s="112">
        <v>1</v>
      </c>
    </row>
    <row r="82" spans="49:51" ht="16.5" thickBot="1" x14ac:dyDescent="0.3">
      <c r="AW82" s="112">
        <v>79</v>
      </c>
      <c r="AX82" s="203" t="s">
        <v>3090</v>
      </c>
      <c r="AY82" s="203">
        <v>1</v>
      </c>
    </row>
    <row r="83" spans="49:51" ht="16.5" thickBot="1" x14ac:dyDescent="0.3">
      <c r="AW83" s="113"/>
      <c r="AX83" s="204" t="s">
        <v>2944</v>
      </c>
      <c r="AY83" s="205">
        <v>3183</v>
      </c>
    </row>
  </sheetData>
  <conditionalFormatting sqref="AY3:AY82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{5C12DA6F-404A-4F31-8AE6-CF900AC29863}</x14:id>
        </ext>
      </extLst>
    </cfRule>
  </conditionalFormatting>
  <pageMargins left="0.7" right="0.7" top="0.75" bottom="0.75" header="0.3" footer="0.3"/>
  <pageSetup paperSize="8" scale="36" fitToHeight="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C12DA6F-404A-4F31-8AE6-CF900AC2986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AY3:AY82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E122"/>
  <sheetViews>
    <sheetView topLeftCell="A31" zoomScale="50" zoomScaleNormal="50" workbookViewId="0">
      <selection activeCell="E14" sqref="E14"/>
    </sheetView>
  </sheetViews>
  <sheetFormatPr defaultRowHeight="15" x14ac:dyDescent="0.25"/>
  <cols>
    <col min="1" max="1" width="49.140625" customWidth="1"/>
    <col min="2" max="2" width="17.7109375" customWidth="1"/>
    <col min="3" max="3" width="15" customWidth="1"/>
    <col min="4" max="4" width="60.140625" bestFit="1" customWidth="1"/>
    <col min="5" max="5" width="13.7109375" bestFit="1" customWidth="1"/>
    <col min="6" max="6" width="12.5703125" bestFit="1" customWidth="1"/>
    <col min="7" max="7" width="55.140625" bestFit="1" customWidth="1"/>
    <col min="8" max="8" width="12.7109375" bestFit="1" customWidth="1"/>
    <col min="9" max="105" width="12.5703125" bestFit="1" customWidth="1"/>
    <col min="106" max="106" width="4.42578125" bestFit="1" customWidth="1"/>
    <col min="107" max="140" width="12.5703125" bestFit="1" customWidth="1"/>
    <col min="141" max="141" width="4.42578125" bestFit="1" customWidth="1"/>
    <col min="142" max="160" width="12.5703125" bestFit="1" customWidth="1"/>
    <col min="161" max="161" width="4.42578125" bestFit="1" customWidth="1"/>
    <col min="162" max="172" width="12.5703125" bestFit="1" customWidth="1"/>
    <col min="173" max="173" width="11.5703125" bestFit="1" customWidth="1"/>
    <col min="174" max="189" width="12.5703125" bestFit="1" customWidth="1"/>
    <col min="190" max="190" width="11.5703125" bestFit="1" customWidth="1"/>
    <col min="191" max="248" width="12.5703125" bestFit="1" customWidth="1"/>
    <col min="249" max="249" width="11.5703125" bestFit="1" customWidth="1"/>
    <col min="250" max="251" width="12.5703125" bestFit="1" customWidth="1"/>
    <col min="252" max="252" width="6" bestFit="1" customWidth="1"/>
    <col min="253" max="297" width="12.5703125" bestFit="1" customWidth="1"/>
    <col min="298" max="298" width="10.5703125" bestFit="1" customWidth="1"/>
    <col min="299" max="335" width="12.5703125" bestFit="1" customWidth="1"/>
    <col min="336" max="336" width="6" bestFit="1" customWidth="1"/>
    <col min="337" max="372" width="12.5703125" bestFit="1" customWidth="1"/>
    <col min="373" max="373" width="6" bestFit="1" customWidth="1"/>
    <col min="374" max="389" width="12.5703125" bestFit="1" customWidth="1"/>
    <col min="390" max="390" width="6" bestFit="1" customWidth="1"/>
    <col min="391" max="415" width="12.5703125" bestFit="1" customWidth="1"/>
    <col min="416" max="416" width="6" bestFit="1" customWidth="1"/>
    <col min="417" max="476" width="12.5703125" bestFit="1" customWidth="1"/>
    <col min="477" max="477" width="6" bestFit="1" customWidth="1"/>
    <col min="478" max="520" width="12.5703125" bestFit="1" customWidth="1"/>
    <col min="521" max="521" width="11.5703125" bestFit="1" customWidth="1"/>
    <col min="522" max="539" width="12.5703125" bestFit="1" customWidth="1"/>
    <col min="540" max="540" width="6" bestFit="1" customWidth="1"/>
    <col min="541" max="557" width="12.5703125" bestFit="1" customWidth="1"/>
    <col min="558" max="558" width="6" bestFit="1" customWidth="1"/>
    <col min="559" max="660" width="12.5703125" bestFit="1" customWidth="1"/>
    <col min="661" max="661" width="6" bestFit="1" customWidth="1"/>
    <col min="662" max="740" width="12.5703125" bestFit="1" customWidth="1"/>
    <col min="741" max="741" width="6" bestFit="1" customWidth="1"/>
    <col min="742" max="806" width="12.5703125" bestFit="1" customWidth="1"/>
    <col min="807" max="807" width="11.5703125" bestFit="1" customWidth="1"/>
    <col min="808" max="844" width="12.5703125" bestFit="1" customWidth="1"/>
    <col min="845" max="845" width="11.5703125" bestFit="1" customWidth="1"/>
    <col min="846" max="972" width="12.5703125" bestFit="1" customWidth="1"/>
    <col min="973" max="973" width="6" bestFit="1" customWidth="1"/>
    <col min="974" max="1017" width="12.5703125" bestFit="1" customWidth="1"/>
    <col min="1018" max="1018" width="11.5703125" bestFit="1" customWidth="1"/>
    <col min="1019" max="1034" width="12.5703125" bestFit="1" customWidth="1"/>
    <col min="1035" max="1035" width="6" bestFit="1" customWidth="1"/>
    <col min="1036" max="1054" width="12.5703125" bestFit="1" customWidth="1"/>
    <col min="1055" max="1055" width="6" bestFit="1" customWidth="1"/>
    <col min="1056" max="1076" width="12.5703125" bestFit="1" customWidth="1"/>
    <col min="1077" max="1077" width="6" bestFit="1" customWidth="1"/>
    <col min="1078" max="1079" width="12.5703125" bestFit="1" customWidth="1"/>
    <col min="1080" max="1080" width="11.5703125" bestFit="1" customWidth="1"/>
    <col min="1081" max="1249" width="12.5703125" bestFit="1" customWidth="1"/>
    <col min="1250" max="1250" width="6" bestFit="1" customWidth="1"/>
    <col min="1251" max="1337" width="12.5703125" bestFit="1" customWidth="1"/>
    <col min="1338" max="1338" width="6" bestFit="1" customWidth="1"/>
    <col min="1339" max="1359" width="12.5703125" bestFit="1" customWidth="1"/>
    <col min="1360" max="1360" width="6" bestFit="1" customWidth="1"/>
    <col min="1361" max="1381" width="12.5703125" bestFit="1" customWidth="1"/>
    <col min="1382" max="1382" width="6" bestFit="1" customWidth="1"/>
    <col min="1383" max="1411" width="12.5703125" bestFit="1" customWidth="1"/>
    <col min="1412" max="1412" width="6" bestFit="1" customWidth="1"/>
    <col min="1413" max="1440" width="12.5703125" bestFit="1" customWidth="1"/>
    <col min="1441" max="1441" width="6" bestFit="1" customWidth="1"/>
    <col min="1442" max="1471" width="12.5703125" bestFit="1" customWidth="1"/>
    <col min="1472" max="1472" width="11.5703125" bestFit="1" customWidth="1"/>
    <col min="1473" max="1526" width="12.5703125" bestFit="1" customWidth="1"/>
    <col min="1527" max="1527" width="6" bestFit="1" customWidth="1"/>
    <col min="1528" max="1619" width="12.5703125" bestFit="1" customWidth="1"/>
    <col min="1620" max="1620" width="6" bestFit="1" customWidth="1"/>
    <col min="1621" max="1645" width="12.5703125" bestFit="1" customWidth="1"/>
    <col min="1646" max="1646" width="11.5703125" bestFit="1" customWidth="1"/>
    <col min="1647" max="1677" width="12.5703125" bestFit="1" customWidth="1"/>
    <col min="1678" max="1678" width="6" bestFit="1" customWidth="1"/>
    <col min="1679" max="1731" width="12.5703125" bestFit="1" customWidth="1"/>
    <col min="1732" max="1732" width="11.5703125" bestFit="1" customWidth="1"/>
    <col min="1733" max="1752" width="12.5703125" bestFit="1" customWidth="1"/>
    <col min="1753" max="1753" width="11.5703125" bestFit="1" customWidth="1"/>
    <col min="1754" max="1807" width="12.5703125" bestFit="1" customWidth="1"/>
    <col min="1808" max="1808" width="6" bestFit="1" customWidth="1"/>
    <col min="1809" max="1847" width="12.5703125" bestFit="1" customWidth="1"/>
    <col min="1848" max="1848" width="6" bestFit="1" customWidth="1"/>
    <col min="1849" max="1862" width="12.5703125" bestFit="1" customWidth="1"/>
    <col min="1863" max="1863" width="6" bestFit="1" customWidth="1"/>
    <col min="1864" max="1870" width="12.5703125" bestFit="1" customWidth="1"/>
    <col min="1871" max="1871" width="6" bestFit="1" customWidth="1"/>
    <col min="1872" max="1873" width="12.5703125" bestFit="1" customWidth="1"/>
    <col min="1874" max="1874" width="6" bestFit="1" customWidth="1"/>
    <col min="1875" max="2052" width="12.5703125" bestFit="1" customWidth="1"/>
    <col min="2053" max="2053" width="6" bestFit="1" customWidth="1"/>
    <col min="2054" max="2142" width="12.5703125" bestFit="1" customWidth="1"/>
    <col min="2143" max="2143" width="6" bestFit="1" customWidth="1"/>
    <col min="2144" max="2177" width="12.5703125" bestFit="1" customWidth="1"/>
    <col min="2178" max="2178" width="6" bestFit="1" customWidth="1"/>
    <col min="2179" max="2182" width="12.5703125" bestFit="1" customWidth="1"/>
    <col min="2183" max="2183" width="11.5703125" bestFit="1" customWidth="1"/>
    <col min="2184" max="2207" width="12.5703125" bestFit="1" customWidth="1"/>
    <col min="2208" max="2208" width="11.5703125" bestFit="1" customWidth="1"/>
    <col min="2209" max="2250" width="12.5703125" bestFit="1" customWidth="1"/>
    <col min="2251" max="2251" width="11.5703125" bestFit="1" customWidth="1"/>
    <col min="2252" max="2288" width="12.5703125" bestFit="1" customWidth="1"/>
    <col min="2289" max="2289" width="11.5703125" bestFit="1" customWidth="1"/>
    <col min="2290" max="2300" width="12.5703125" bestFit="1" customWidth="1"/>
    <col min="2301" max="2301" width="7.140625" bestFit="1" customWidth="1"/>
    <col min="2302" max="2353" width="12.5703125" bestFit="1" customWidth="1"/>
    <col min="2354" max="2354" width="11.5703125" bestFit="1" customWidth="1"/>
    <col min="2355" max="2356" width="12.5703125" bestFit="1" customWidth="1"/>
    <col min="2357" max="2357" width="11.5703125" bestFit="1" customWidth="1"/>
    <col min="2358" max="2389" width="12.5703125" bestFit="1" customWidth="1"/>
    <col min="2390" max="2390" width="11.5703125" bestFit="1" customWidth="1"/>
    <col min="2391" max="2406" width="12.5703125" bestFit="1" customWidth="1"/>
    <col min="2407" max="2407" width="11.5703125" bestFit="1" customWidth="1"/>
    <col min="2408" max="2461" width="12.5703125" bestFit="1" customWidth="1"/>
  </cols>
  <sheetData>
    <row r="3" spans="1:4" ht="60" x14ac:dyDescent="0.25">
      <c r="A3" s="221" t="s">
        <v>3165</v>
      </c>
      <c r="B3" s="222" t="s">
        <v>3170</v>
      </c>
      <c r="C3" s="222" t="s">
        <v>3171</v>
      </c>
      <c r="D3" s="222" t="s">
        <v>3172</v>
      </c>
    </row>
    <row r="4" spans="1:4" x14ac:dyDescent="0.25">
      <c r="A4" s="4" t="s">
        <v>4</v>
      </c>
      <c r="B4" s="7">
        <v>267935.95</v>
      </c>
      <c r="C4" s="7">
        <v>771636.62000000011</v>
      </c>
      <c r="D4" s="7">
        <v>5246</v>
      </c>
    </row>
    <row r="5" spans="1:4" x14ac:dyDescent="0.25">
      <c r="A5" s="4" t="s">
        <v>5</v>
      </c>
      <c r="B5" s="7">
        <v>2092158</v>
      </c>
      <c r="C5" s="7">
        <v>849061.84000000008</v>
      </c>
      <c r="D5" s="7">
        <v>1979.56</v>
      </c>
    </row>
    <row r="6" spans="1:4" x14ac:dyDescent="0.25">
      <c r="A6" s="4" t="s">
        <v>6</v>
      </c>
      <c r="B6" s="7">
        <v>834600.37</v>
      </c>
      <c r="C6" s="7">
        <v>1804712.04</v>
      </c>
      <c r="D6" s="7">
        <v>37824.15</v>
      </c>
    </row>
    <row r="7" spans="1:4" x14ac:dyDescent="0.25">
      <c r="A7" s="4" t="s">
        <v>9</v>
      </c>
      <c r="B7" s="7">
        <v>741766</v>
      </c>
      <c r="C7" s="7">
        <v>924564.85599999991</v>
      </c>
      <c r="D7" s="7">
        <v>0</v>
      </c>
    </row>
    <row r="8" spans="1:4" x14ac:dyDescent="0.25">
      <c r="A8" s="4" t="s">
        <v>10</v>
      </c>
      <c r="B8" s="7">
        <v>454806</v>
      </c>
      <c r="C8" s="7">
        <v>1148577.5399999998</v>
      </c>
      <c r="D8" s="7">
        <v>0</v>
      </c>
    </row>
    <row r="9" spans="1:4" x14ac:dyDescent="0.25">
      <c r="A9" s="4" t="s">
        <v>11</v>
      </c>
      <c r="B9" s="7">
        <v>364633.59999999998</v>
      </c>
      <c r="C9" s="7">
        <v>584389.94999999995</v>
      </c>
      <c r="D9" s="7">
        <v>11031</v>
      </c>
    </row>
    <row r="10" spans="1:4" x14ac:dyDescent="0.25">
      <c r="A10" s="4" t="s">
        <v>12</v>
      </c>
      <c r="B10" s="7">
        <v>817041.44</v>
      </c>
      <c r="C10" s="7">
        <v>709424.18</v>
      </c>
      <c r="D10" s="7">
        <v>10801</v>
      </c>
    </row>
    <row r="11" spans="1:4" x14ac:dyDescent="0.25">
      <c r="A11" s="4" t="s">
        <v>13</v>
      </c>
      <c r="B11" s="7">
        <v>712801.95</v>
      </c>
      <c r="C11" s="7">
        <v>1303161.3200000003</v>
      </c>
      <c r="D11" s="7">
        <v>0</v>
      </c>
    </row>
    <row r="12" spans="1:4" x14ac:dyDescent="0.25">
      <c r="A12" s="4" t="s">
        <v>14</v>
      </c>
      <c r="B12" s="7">
        <v>177722.88</v>
      </c>
      <c r="C12" s="7">
        <v>623006.22000000009</v>
      </c>
      <c r="D12" s="7">
        <v>0</v>
      </c>
    </row>
    <row r="13" spans="1:4" x14ac:dyDescent="0.25">
      <c r="A13" s="4" t="s">
        <v>15</v>
      </c>
      <c r="B13" s="7">
        <v>1210413.79</v>
      </c>
      <c r="C13" s="7">
        <v>921831.52000000014</v>
      </c>
      <c r="D13" s="7">
        <v>29714</v>
      </c>
    </row>
    <row r="14" spans="1:4" x14ac:dyDescent="0.25">
      <c r="A14" s="4" t="s">
        <v>16</v>
      </c>
      <c r="B14" s="7">
        <v>724925.11</v>
      </c>
      <c r="C14" s="7">
        <v>624904.76</v>
      </c>
      <c r="D14" s="7">
        <v>35608</v>
      </c>
    </row>
    <row r="15" spans="1:4" x14ac:dyDescent="0.25">
      <c r="A15" s="4" t="s">
        <v>17</v>
      </c>
      <c r="B15" s="7">
        <v>278745</v>
      </c>
      <c r="C15" s="7">
        <v>847371.23</v>
      </c>
      <c r="D15" s="7">
        <v>2805</v>
      </c>
    </row>
    <row r="16" spans="1:4" x14ac:dyDescent="0.25">
      <c r="A16" s="4" t="s">
        <v>18</v>
      </c>
      <c r="B16" s="7">
        <v>666863</v>
      </c>
      <c r="C16" s="7">
        <v>1480658.82</v>
      </c>
      <c r="D16" s="7">
        <v>8240</v>
      </c>
    </row>
    <row r="17" spans="1:4" x14ac:dyDescent="0.25">
      <c r="A17" s="4" t="s">
        <v>19</v>
      </c>
      <c r="B17" s="7">
        <v>2006405</v>
      </c>
      <c r="C17" s="7">
        <v>1439605.9600000002</v>
      </c>
      <c r="D17" s="7">
        <v>39922.94</v>
      </c>
    </row>
    <row r="18" spans="1:4" x14ac:dyDescent="0.25">
      <c r="A18" s="4" t="s">
        <v>20</v>
      </c>
      <c r="B18" s="7">
        <v>73121</v>
      </c>
      <c r="C18" s="7">
        <v>266639.7</v>
      </c>
      <c r="D18" s="7">
        <v>0</v>
      </c>
    </row>
    <row r="19" spans="1:4" x14ac:dyDescent="0.25">
      <c r="A19" s="4" t="s">
        <v>21</v>
      </c>
      <c r="B19" s="7">
        <v>411597</v>
      </c>
      <c r="C19" s="7">
        <v>1422612.0000000005</v>
      </c>
      <c r="D19" s="7">
        <v>0</v>
      </c>
    </row>
    <row r="20" spans="1:4" x14ac:dyDescent="0.25">
      <c r="A20" s="4" t="s">
        <v>22</v>
      </c>
      <c r="B20" s="7">
        <v>609367.51899999985</v>
      </c>
      <c r="C20" s="7">
        <v>1141935.8669999999</v>
      </c>
      <c r="D20" s="7">
        <v>18201</v>
      </c>
    </row>
    <row r="21" spans="1:4" x14ac:dyDescent="0.25">
      <c r="A21" s="4" t="s">
        <v>23</v>
      </c>
      <c r="B21" s="7">
        <v>272323.25</v>
      </c>
      <c r="C21" s="7">
        <v>1047613.84</v>
      </c>
      <c r="D21" s="7">
        <v>17588.2</v>
      </c>
    </row>
    <row r="22" spans="1:4" x14ac:dyDescent="0.25">
      <c r="A22" s="4" t="s">
        <v>24</v>
      </c>
      <c r="B22" s="7">
        <v>479355.02</v>
      </c>
      <c r="C22" s="7">
        <v>644558.82999999996</v>
      </c>
      <c r="D22" s="7">
        <v>25894.58</v>
      </c>
    </row>
    <row r="23" spans="1:4" x14ac:dyDescent="0.25">
      <c r="A23" s="4" t="s">
        <v>25</v>
      </c>
      <c r="B23" s="7">
        <v>287033</v>
      </c>
      <c r="C23" s="7">
        <v>948067.47999999975</v>
      </c>
      <c r="D23" s="7">
        <v>0</v>
      </c>
    </row>
    <row r="24" spans="1:4" x14ac:dyDescent="0.25">
      <c r="A24" s="4" t="s">
        <v>26</v>
      </c>
      <c r="B24" s="7">
        <v>385230.43</v>
      </c>
      <c r="C24" s="7">
        <v>287131.77</v>
      </c>
      <c r="D24" s="7">
        <v>2991</v>
      </c>
    </row>
    <row r="25" spans="1:4" x14ac:dyDescent="0.25">
      <c r="A25" s="4" t="s">
        <v>27</v>
      </c>
      <c r="B25" s="7">
        <v>535695</v>
      </c>
      <c r="C25" s="7">
        <v>851073.18000000017</v>
      </c>
      <c r="D25" s="7">
        <v>3932.56</v>
      </c>
    </row>
    <row r="26" spans="1:4" x14ac:dyDescent="0.25">
      <c r="A26" s="4" t="s">
        <v>34</v>
      </c>
      <c r="B26" s="7">
        <v>134802.78999999998</v>
      </c>
      <c r="C26" s="7">
        <v>510813.9599999999</v>
      </c>
      <c r="D26" s="7">
        <v>7984</v>
      </c>
    </row>
    <row r="27" spans="1:4" x14ac:dyDescent="0.25">
      <c r="A27" s="4" t="s">
        <v>97</v>
      </c>
      <c r="B27" s="7">
        <v>748249.85</v>
      </c>
      <c r="C27" s="7">
        <v>2068049.9799999997</v>
      </c>
      <c r="D27" s="7">
        <v>2000</v>
      </c>
    </row>
    <row r="28" spans="1:4" x14ac:dyDescent="0.25">
      <c r="A28" s="4" t="s">
        <v>967</v>
      </c>
      <c r="B28" s="7">
        <v>287630</v>
      </c>
      <c r="C28" s="7">
        <v>1017288.42</v>
      </c>
      <c r="D28" s="7">
        <v>0</v>
      </c>
    </row>
    <row r="29" spans="1:4" x14ac:dyDescent="0.25">
      <c r="A29" s="4" t="s">
        <v>2624</v>
      </c>
      <c r="B29" s="7">
        <v>580493</v>
      </c>
      <c r="C29" s="7">
        <v>783341.15000000014</v>
      </c>
      <c r="D29" s="7">
        <v>24337.8</v>
      </c>
    </row>
    <row r="30" spans="1:4" x14ac:dyDescent="0.25">
      <c r="A30" s="4" t="s">
        <v>190</v>
      </c>
      <c r="B30" s="7">
        <v>305569.97499999998</v>
      </c>
      <c r="C30" s="7">
        <v>746688.82</v>
      </c>
      <c r="D30" s="7">
        <v>44236.27</v>
      </c>
    </row>
    <row r="31" spans="1:4" x14ac:dyDescent="0.25">
      <c r="A31" s="4" t="s">
        <v>968</v>
      </c>
      <c r="B31" s="7">
        <v>998985</v>
      </c>
      <c r="C31" s="7">
        <v>2365395.12</v>
      </c>
      <c r="D31" s="7">
        <v>0</v>
      </c>
    </row>
    <row r="32" spans="1:4" x14ac:dyDescent="0.25">
      <c r="A32" s="4" t="s">
        <v>566</v>
      </c>
      <c r="B32" s="7">
        <v>313271.30000000005</v>
      </c>
      <c r="C32" s="7">
        <v>1243947.6600000001</v>
      </c>
      <c r="D32" s="7">
        <v>0</v>
      </c>
    </row>
    <row r="33" spans="1:4" x14ac:dyDescent="0.25">
      <c r="A33" s="4" t="s">
        <v>744</v>
      </c>
      <c r="B33" s="7">
        <v>1340505</v>
      </c>
      <c r="C33" s="7">
        <v>1216325.93</v>
      </c>
      <c r="D33" s="7">
        <v>13666.45</v>
      </c>
    </row>
    <row r="34" spans="1:4" x14ac:dyDescent="0.25">
      <c r="A34" s="4" t="s">
        <v>253</v>
      </c>
      <c r="B34" s="7">
        <v>451615.44</v>
      </c>
      <c r="C34" s="7">
        <v>958779.19999999972</v>
      </c>
      <c r="D34" s="7">
        <v>16981.96</v>
      </c>
    </row>
    <row r="35" spans="1:4" x14ac:dyDescent="0.25">
      <c r="A35" s="4" t="s">
        <v>2413</v>
      </c>
      <c r="B35" s="7">
        <v>682632</v>
      </c>
      <c r="C35" s="7">
        <v>1806703.0700000005</v>
      </c>
      <c r="D35" s="7">
        <v>23108</v>
      </c>
    </row>
    <row r="36" spans="1:4" x14ac:dyDescent="0.25">
      <c r="A36" s="4" t="s">
        <v>2700</v>
      </c>
      <c r="B36" s="7">
        <v>363452</v>
      </c>
      <c r="C36" s="7">
        <v>694775.56</v>
      </c>
      <c r="D36" s="7">
        <v>5245</v>
      </c>
    </row>
    <row r="37" spans="1:4" x14ac:dyDescent="0.25">
      <c r="A37" s="4" t="s">
        <v>2623</v>
      </c>
      <c r="B37" s="7">
        <v>425327</v>
      </c>
      <c r="C37" s="7">
        <v>479922.99</v>
      </c>
      <c r="D37" s="7">
        <v>0</v>
      </c>
    </row>
    <row r="38" spans="1:4" x14ac:dyDescent="0.25">
      <c r="A38" s="4" t="s">
        <v>2571</v>
      </c>
      <c r="B38" s="7">
        <v>331341</v>
      </c>
      <c r="C38" s="7">
        <v>836597.66999999969</v>
      </c>
      <c r="D38" s="7">
        <v>0</v>
      </c>
    </row>
    <row r="39" spans="1:4" x14ac:dyDescent="0.25">
      <c r="A39" s="4" t="s">
        <v>645</v>
      </c>
      <c r="B39" s="7">
        <v>721895</v>
      </c>
      <c r="C39" s="7">
        <v>1109799.7300000002</v>
      </c>
      <c r="D39" s="7">
        <v>13561.77</v>
      </c>
    </row>
    <row r="40" spans="1:4" x14ac:dyDescent="0.25">
      <c r="A40" s="4" t="s">
        <v>477</v>
      </c>
      <c r="B40" s="7">
        <v>327116.29000000004</v>
      </c>
      <c r="C40" s="7">
        <v>828769.2699999999</v>
      </c>
      <c r="D40" s="7">
        <v>0</v>
      </c>
    </row>
    <row r="41" spans="1:4" x14ac:dyDescent="0.25">
      <c r="A41" s="4" t="s">
        <v>2869</v>
      </c>
      <c r="B41" s="7">
        <v>495569</v>
      </c>
      <c r="C41" s="7">
        <v>1323673.4500000002</v>
      </c>
      <c r="D41" s="7">
        <v>4379.2</v>
      </c>
    </row>
    <row r="42" spans="1:4" x14ac:dyDescent="0.25">
      <c r="A42" s="4" t="s">
        <v>433</v>
      </c>
      <c r="B42" s="7">
        <v>1010992.96</v>
      </c>
      <c r="C42" s="7">
        <v>1072874.05</v>
      </c>
      <c r="D42" s="7">
        <v>0</v>
      </c>
    </row>
    <row r="43" spans="1:4" x14ac:dyDescent="0.25">
      <c r="A43" s="4" t="s">
        <v>571</v>
      </c>
      <c r="B43" s="7">
        <v>744619</v>
      </c>
      <c r="C43" s="7">
        <v>1101460.9100000001</v>
      </c>
      <c r="D43" s="7">
        <v>0</v>
      </c>
    </row>
    <row r="44" spans="1:4" x14ac:dyDescent="0.25">
      <c r="A44" s="4" t="s">
        <v>356</v>
      </c>
      <c r="B44" s="7">
        <v>886736.12</v>
      </c>
      <c r="C44" s="7">
        <v>996339.14</v>
      </c>
      <c r="D44" s="7">
        <v>0</v>
      </c>
    </row>
    <row r="45" spans="1:4" x14ac:dyDescent="0.25">
      <c r="A45" s="4" t="s">
        <v>432</v>
      </c>
      <c r="B45" s="7">
        <v>424180</v>
      </c>
      <c r="C45" s="7">
        <v>667039.49</v>
      </c>
      <c r="D45" s="7">
        <v>3248</v>
      </c>
    </row>
    <row r="46" spans="1:4" x14ac:dyDescent="0.25">
      <c r="A46" s="4" t="s">
        <v>2944</v>
      </c>
      <c r="B46" s="7">
        <v>25979523.033999998</v>
      </c>
      <c r="C46" s="7">
        <v>42471125.093000002</v>
      </c>
      <c r="D46" s="7">
        <v>410527.44000000006</v>
      </c>
    </row>
    <row r="52" spans="1:5" x14ac:dyDescent="0.25">
      <c r="A52" s="2" t="s">
        <v>2875</v>
      </c>
      <c r="D52" s="2" t="s">
        <v>2875</v>
      </c>
    </row>
    <row r="53" spans="1:5" x14ac:dyDescent="0.25">
      <c r="A53" s="4" t="s">
        <v>2872</v>
      </c>
      <c r="B53" s="7">
        <v>25979523.034000002</v>
      </c>
      <c r="D53" s="4" t="s">
        <v>3166</v>
      </c>
      <c r="E53" s="230">
        <v>18313540</v>
      </c>
    </row>
    <row r="54" spans="1:5" x14ac:dyDescent="0.25">
      <c r="A54" s="4" t="s">
        <v>2873</v>
      </c>
      <c r="B54" s="7">
        <v>42471125.093000032</v>
      </c>
      <c r="D54" s="4" t="s">
        <v>3167</v>
      </c>
      <c r="E54" s="230">
        <v>8438447</v>
      </c>
    </row>
    <row r="55" spans="1:5" x14ac:dyDescent="0.25">
      <c r="A55" s="4" t="s">
        <v>2874</v>
      </c>
      <c r="B55" s="7">
        <v>410527.44000000006</v>
      </c>
    </row>
    <row r="56" spans="1:5" x14ac:dyDescent="0.25">
      <c r="A56" s="4" t="s">
        <v>2876</v>
      </c>
      <c r="B56" s="223">
        <v>68861175.566999942</v>
      </c>
    </row>
    <row r="57" spans="1:5" x14ac:dyDescent="0.25">
      <c r="A57" s="4" t="s">
        <v>2877</v>
      </c>
      <c r="B57" s="223">
        <v>14227221.662155775</v>
      </c>
    </row>
    <row r="61" spans="1:5" s="1" customFormat="1" x14ac:dyDescent="0.25"/>
    <row r="62" spans="1:5" s="1" customFormat="1" x14ac:dyDescent="0.25"/>
    <row r="64" spans="1:5" ht="15.75" thickBot="1" x14ac:dyDescent="0.3">
      <c r="A64" s="299"/>
      <c r="B64" s="299"/>
      <c r="C64" s="299"/>
    </row>
    <row r="65" spans="1:4" x14ac:dyDescent="0.25">
      <c r="A65" s="224" t="s">
        <v>3168</v>
      </c>
      <c r="B65" s="225">
        <f>GETPIVOTDATA("Sum of TOTAL CHELTUIELI LEI",$A$52)/GETPIVOTDATA("Sum of NUMĂRUL PERSOANELOR ÎNSCRISE ÎN LISTELE ELECTORALE",$D$52)</f>
        <v>3.7601236881018059</v>
      </c>
      <c r="C65" s="226">
        <f>GETPIVOTDATA("Sum of TOTAL CHELTUIELI EURO",$A$52)/GETPIVOTDATA("Sum of NUMĂRUL PERSOANELOR ÎNSCRISE ÎN LISTELE ELECTORALE",$D$52)</f>
        <v>0.77686900851259644</v>
      </c>
    </row>
    <row r="66" spans="1:4" ht="15.75" thickBot="1" x14ac:dyDescent="0.3">
      <c r="A66" s="227" t="s">
        <v>3169</v>
      </c>
      <c r="B66" s="228">
        <f>GETPIVOTDATA("Sum of TOTAL CHELTUIELI LEI",$A$52)/GETPIVOTDATA("Sum of NUMĂRUL PERSOANELOR CARE AU PARTICIPAT LA VOT",$D$52)</f>
        <v>8.1604086115608645</v>
      </c>
      <c r="C66" s="229">
        <f>GETPIVOTDATA("Sum of TOTAL CHELTUIELI EURO",$A$52)/GETPIVOTDATA("Sum of NUMĂRUL PERSOANELOR CARE AU PARTICIPAT LA VOT",$D$52)</f>
        <v>1.6860000023885646</v>
      </c>
    </row>
    <row r="79" spans="1:4" ht="60.75" thickBot="1" x14ac:dyDescent="0.3">
      <c r="A79" s="215" t="s">
        <v>3165</v>
      </c>
      <c r="B79" s="216" t="s">
        <v>2947</v>
      </c>
      <c r="C79" s="216" t="s">
        <v>2946</v>
      </c>
      <c r="D79" s="217" t="s">
        <v>2948</v>
      </c>
    </row>
    <row r="80" spans="1:4" x14ac:dyDescent="0.25">
      <c r="A80" s="209" t="s">
        <v>4</v>
      </c>
      <c r="B80" s="210">
        <v>267935.95</v>
      </c>
      <c r="C80" s="210">
        <v>771636.62</v>
      </c>
      <c r="D80" s="211">
        <v>5246</v>
      </c>
    </row>
    <row r="81" spans="1:4" x14ac:dyDescent="0.25">
      <c r="A81" s="206" t="s">
        <v>5</v>
      </c>
      <c r="B81" s="207">
        <v>2092158</v>
      </c>
      <c r="C81" s="207">
        <v>849061.84000000008</v>
      </c>
      <c r="D81" s="208">
        <v>1979.56</v>
      </c>
    </row>
    <row r="82" spans="1:4" x14ac:dyDescent="0.25">
      <c r="A82" s="206" t="s">
        <v>6</v>
      </c>
      <c r="B82" s="207">
        <v>834600.37</v>
      </c>
      <c r="C82" s="207">
        <v>1804712.04</v>
      </c>
      <c r="D82" s="208">
        <v>37824.15</v>
      </c>
    </row>
    <row r="83" spans="1:4" x14ac:dyDescent="0.25">
      <c r="A83" s="206" t="s">
        <v>9</v>
      </c>
      <c r="B83" s="207">
        <v>741766</v>
      </c>
      <c r="C83" s="207">
        <v>924564.8559999998</v>
      </c>
      <c r="D83" s="208">
        <v>0</v>
      </c>
    </row>
    <row r="84" spans="1:4" x14ac:dyDescent="0.25">
      <c r="A84" s="206" t="s">
        <v>10</v>
      </c>
      <c r="B84" s="207">
        <v>454806</v>
      </c>
      <c r="C84" s="207">
        <v>1148577.54</v>
      </c>
      <c r="D84" s="208">
        <v>0</v>
      </c>
    </row>
    <row r="85" spans="1:4" x14ac:dyDescent="0.25">
      <c r="A85" s="206" t="s">
        <v>11</v>
      </c>
      <c r="B85" s="207">
        <v>364633.59999999998</v>
      </c>
      <c r="C85" s="207">
        <v>584389.95000000019</v>
      </c>
      <c r="D85" s="208">
        <v>11031</v>
      </c>
    </row>
    <row r="86" spans="1:4" x14ac:dyDescent="0.25">
      <c r="A86" s="206" t="s">
        <v>12</v>
      </c>
      <c r="B86" s="207">
        <v>817041.44</v>
      </c>
      <c r="C86" s="207">
        <v>709424.17999999993</v>
      </c>
      <c r="D86" s="208">
        <v>10801</v>
      </c>
    </row>
    <row r="87" spans="1:4" x14ac:dyDescent="0.25">
      <c r="A87" s="206" t="s">
        <v>13</v>
      </c>
      <c r="B87" s="207">
        <v>712801.95</v>
      </c>
      <c r="C87" s="207">
        <v>1303161.32</v>
      </c>
      <c r="D87" s="208">
        <v>0</v>
      </c>
    </row>
    <row r="88" spans="1:4" x14ac:dyDescent="0.25">
      <c r="A88" s="206" t="s">
        <v>14</v>
      </c>
      <c r="B88" s="207">
        <v>177722.88</v>
      </c>
      <c r="C88" s="207">
        <v>623006.22000000009</v>
      </c>
      <c r="D88" s="208">
        <v>0</v>
      </c>
    </row>
    <row r="89" spans="1:4" x14ac:dyDescent="0.25">
      <c r="A89" s="206" t="s">
        <v>15</v>
      </c>
      <c r="B89" s="207">
        <v>1210413.79</v>
      </c>
      <c r="C89" s="207">
        <v>921831.52</v>
      </c>
      <c r="D89" s="208">
        <v>29714</v>
      </c>
    </row>
    <row r="90" spans="1:4" x14ac:dyDescent="0.25">
      <c r="A90" s="206" t="s">
        <v>16</v>
      </c>
      <c r="B90" s="207">
        <v>724925.11</v>
      </c>
      <c r="C90" s="207">
        <v>624904.76000000013</v>
      </c>
      <c r="D90" s="208">
        <v>35608</v>
      </c>
    </row>
    <row r="91" spans="1:4" x14ac:dyDescent="0.25">
      <c r="A91" s="206" t="s">
        <v>17</v>
      </c>
      <c r="B91" s="207">
        <v>278745</v>
      </c>
      <c r="C91" s="207">
        <v>847371.23</v>
      </c>
      <c r="D91" s="208">
        <v>2805</v>
      </c>
    </row>
    <row r="92" spans="1:4" x14ac:dyDescent="0.25">
      <c r="A92" s="206" t="s">
        <v>18</v>
      </c>
      <c r="B92" s="207">
        <v>666863</v>
      </c>
      <c r="C92" s="207">
        <v>1480658.82</v>
      </c>
      <c r="D92" s="208">
        <v>8240</v>
      </c>
    </row>
    <row r="93" spans="1:4" x14ac:dyDescent="0.25">
      <c r="A93" s="206" t="s">
        <v>19</v>
      </c>
      <c r="B93" s="207">
        <v>2006405</v>
      </c>
      <c r="C93" s="207">
        <v>1439605.9599999997</v>
      </c>
      <c r="D93" s="208">
        <v>39922.94</v>
      </c>
    </row>
    <row r="94" spans="1:4" x14ac:dyDescent="0.25">
      <c r="A94" s="206" t="s">
        <v>20</v>
      </c>
      <c r="B94" s="207">
        <v>73121</v>
      </c>
      <c r="C94" s="207">
        <v>266639.69999999995</v>
      </c>
      <c r="D94" s="208">
        <v>0</v>
      </c>
    </row>
    <row r="95" spans="1:4" x14ac:dyDescent="0.25">
      <c r="A95" s="206" t="s">
        <v>21</v>
      </c>
      <c r="B95" s="207">
        <v>411597</v>
      </c>
      <c r="C95" s="207">
        <v>1422612.0000000002</v>
      </c>
      <c r="D95" s="208">
        <v>0</v>
      </c>
    </row>
    <row r="96" spans="1:4" x14ac:dyDescent="0.25">
      <c r="A96" s="206" t="s">
        <v>22</v>
      </c>
      <c r="B96" s="207">
        <v>609367.51899999997</v>
      </c>
      <c r="C96" s="207">
        <v>1141935.8669999996</v>
      </c>
      <c r="D96" s="208">
        <v>18201</v>
      </c>
    </row>
    <row r="97" spans="1:4" x14ac:dyDescent="0.25">
      <c r="A97" s="206" t="s">
        <v>23</v>
      </c>
      <c r="B97" s="207">
        <v>272323.25</v>
      </c>
      <c r="C97" s="207">
        <v>1047613.8400000001</v>
      </c>
      <c r="D97" s="208">
        <v>17588.2</v>
      </c>
    </row>
    <row r="98" spans="1:4" x14ac:dyDescent="0.25">
      <c r="A98" s="206" t="s">
        <v>24</v>
      </c>
      <c r="B98" s="207">
        <v>479355.02</v>
      </c>
      <c r="C98" s="207">
        <v>644558.82999999984</v>
      </c>
      <c r="D98" s="208">
        <v>25894.58</v>
      </c>
    </row>
    <row r="99" spans="1:4" x14ac:dyDescent="0.25">
      <c r="A99" s="206" t="s">
        <v>25</v>
      </c>
      <c r="B99" s="207">
        <v>287033</v>
      </c>
      <c r="C99" s="207">
        <v>948067.48000000021</v>
      </c>
      <c r="D99" s="208">
        <v>0</v>
      </c>
    </row>
    <row r="100" spans="1:4" x14ac:dyDescent="0.25">
      <c r="A100" s="206" t="s">
        <v>26</v>
      </c>
      <c r="B100" s="207">
        <v>385230.43</v>
      </c>
      <c r="C100" s="207">
        <v>287131.77</v>
      </c>
      <c r="D100" s="208">
        <v>2991</v>
      </c>
    </row>
    <row r="101" spans="1:4" x14ac:dyDescent="0.25">
      <c r="A101" s="206" t="s">
        <v>27</v>
      </c>
      <c r="B101" s="207">
        <v>535695</v>
      </c>
      <c r="C101" s="207">
        <v>851073.18</v>
      </c>
      <c r="D101" s="208">
        <v>3932.56</v>
      </c>
    </row>
    <row r="102" spans="1:4" x14ac:dyDescent="0.25">
      <c r="A102" s="206" t="s">
        <v>34</v>
      </c>
      <c r="B102" s="207">
        <v>134802.78999999998</v>
      </c>
      <c r="C102" s="207">
        <v>510813.95999999996</v>
      </c>
      <c r="D102" s="208">
        <v>7984</v>
      </c>
    </row>
    <row r="103" spans="1:4" x14ac:dyDescent="0.25">
      <c r="A103" s="206" t="s">
        <v>97</v>
      </c>
      <c r="B103" s="207">
        <v>748249.85</v>
      </c>
      <c r="C103" s="207">
        <v>2068049.98</v>
      </c>
      <c r="D103" s="208">
        <v>2000</v>
      </c>
    </row>
    <row r="104" spans="1:4" x14ac:dyDescent="0.25">
      <c r="A104" s="206" t="s">
        <v>967</v>
      </c>
      <c r="B104" s="207">
        <v>287630</v>
      </c>
      <c r="C104" s="207">
        <v>1017288.4199999999</v>
      </c>
      <c r="D104" s="208">
        <v>0</v>
      </c>
    </row>
    <row r="105" spans="1:4" x14ac:dyDescent="0.25">
      <c r="A105" s="206" t="s">
        <v>2624</v>
      </c>
      <c r="B105" s="207">
        <v>580493</v>
      </c>
      <c r="C105" s="207">
        <v>783341.15</v>
      </c>
      <c r="D105" s="208">
        <v>24337.8</v>
      </c>
    </row>
    <row r="106" spans="1:4" x14ac:dyDescent="0.25">
      <c r="A106" s="206" t="s">
        <v>190</v>
      </c>
      <c r="B106" s="207">
        <v>305569.97500000003</v>
      </c>
      <c r="C106" s="207">
        <v>746688.81999999983</v>
      </c>
      <c r="D106" s="208">
        <v>44236.27</v>
      </c>
    </row>
    <row r="107" spans="1:4" x14ac:dyDescent="0.25">
      <c r="A107" s="206" t="s">
        <v>968</v>
      </c>
      <c r="B107" s="207">
        <v>998985</v>
      </c>
      <c r="C107" s="207">
        <v>2365395.12</v>
      </c>
      <c r="D107" s="208">
        <v>0</v>
      </c>
    </row>
    <row r="108" spans="1:4" x14ac:dyDescent="0.25">
      <c r="A108" s="206" t="s">
        <v>566</v>
      </c>
      <c r="B108" s="207">
        <v>313271.30000000005</v>
      </c>
      <c r="C108" s="207">
        <v>1243947.6599999999</v>
      </c>
      <c r="D108" s="208">
        <v>0</v>
      </c>
    </row>
    <row r="109" spans="1:4" x14ac:dyDescent="0.25">
      <c r="A109" s="206" t="s">
        <v>744</v>
      </c>
      <c r="B109" s="207">
        <v>1340505</v>
      </c>
      <c r="C109" s="207">
        <v>1216325.93</v>
      </c>
      <c r="D109" s="208">
        <v>13666.45</v>
      </c>
    </row>
    <row r="110" spans="1:4" x14ac:dyDescent="0.25">
      <c r="A110" s="206" t="s">
        <v>253</v>
      </c>
      <c r="B110" s="207">
        <v>451615.44</v>
      </c>
      <c r="C110" s="207">
        <v>958779.2</v>
      </c>
      <c r="D110" s="208">
        <v>16981.96</v>
      </c>
    </row>
    <row r="111" spans="1:4" x14ac:dyDescent="0.25">
      <c r="A111" s="206" t="s">
        <v>2413</v>
      </c>
      <c r="B111" s="207">
        <v>682632</v>
      </c>
      <c r="C111" s="207">
        <v>1806703.0699999998</v>
      </c>
      <c r="D111" s="208">
        <v>23108</v>
      </c>
    </row>
    <row r="112" spans="1:4" x14ac:dyDescent="0.25">
      <c r="A112" s="206" t="s">
        <v>2700</v>
      </c>
      <c r="B112" s="207">
        <v>363452</v>
      </c>
      <c r="C112" s="207">
        <v>694775.56</v>
      </c>
      <c r="D112" s="208">
        <v>5245</v>
      </c>
    </row>
    <row r="113" spans="1:4" x14ac:dyDescent="0.25">
      <c r="A113" s="206" t="s">
        <v>2623</v>
      </c>
      <c r="B113" s="207">
        <v>425327</v>
      </c>
      <c r="C113" s="207">
        <v>479922.99</v>
      </c>
      <c r="D113" s="208">
        <v>0</v>
      </c>
    </row>
    <row r="114" spans="1:4" x14ac:dyDescent="0.25">
      <c r="A114" s="206" t="s">
        <v>2571</v>
      </c>
      <c r="B114" s="207">
        <v>331341</v>
      </c>
      <c r="C114" s="207">
        <v>836597.66999999993</v>
      </c>
      <c r="D114" s="208">
        <v>0</v>
      </c>
    </row>
    <row r="115" spans="1:4" x14ac:dyDescent="0.25">
      <c r="A115" s="206" t="s">
        <v>645</v>
      </c>
      <c r="B115" s="207">
        <v>721895</v>
      </c>
      <c r="C115" s="207">
        <v>1109799.7299999997</v>
      </c>
      <c r="D115" s="208">
        <v>13561.77</v>
      </c>
    </row>
    <row r="116" spans="1:4" x14ac:dyDescent="0.25">
      <c r="A116" s="206" t="s">
        <v>477</v>
      </c>
      <c r="B116" s="207">
        <v>327116.28999999998</v>
      </c>
      <c r="C116" s="207">
        <v>828769.27</v>
      </c>
      <c r="D116" s="208">
        <v>0</v>
      </c>
    </row>
    <row r="117" spans="1:4" x14ac:dyDescent="0.25">
      <c r="A117" s="206" t="s">
        <v>2869</v>
      </c>
      <c r="B117" s="207">
        <v>495569</v>
      </c>
      <c r="C117" s="207">
        <v>1323673.45</v>
      </c>
      <c r="D117" s="208">
        <v>4379.2</v>
      </c>
    </row>
    <row r="118" spans="1:4" x14ac:dyDescent="0.25">
      <c r="A118" s="206" t="s">
        <v>433</v>
      </c>
      <c r="B118" s="207">
        <v>1010992.96</v>
      </c>
      <c r="C118" s="207">
        <v>1072874.05</v>
      </c>
      <c r="D118" s="208">
        <v>0</v>
      </c>
    </row>
    <row r="119" spans="1:4" x14ac:dyDescent="0.25">
      <c r="A119" s="206" t="s">
        <v>571</v>
      </c>
      <c r="B119" s="207">
        <v>744619</v>
      </c>
      <c r="C119" s="207">
        <v>1101460.9100000004</v>
      </c>
      <c r="D119" s="208">
        <v>0</v>
      </c>
    </row>
    <row r="120" spans="1:4" x14ac:dyDescent="0.25">
      <c r="A120" s="206" t="s">
        <v>356</v>
      </c>
      <c r="B120" s="207">
        <v>886736.12</v>
      </c>
      <c r="C120" s="207">
        <v>996339.1399999999</v>
      </c>
      <c r="D120" s="208">
        <v>0</v>
      </c>
    </row>
    <row r="121" spans="1:4" ht="15.75" thickBot="1" x14ac:dyDescent="0.3">
      <c r="A121" s="212" t="s">
        <v>432</v>
      </c>
      <c r="B121" s="213">
        <v>424180</v>
      </c>
      <c r="C121" s="213">
        <v>667039.48999999987</v>
      </c>
      <c r="D121" s="214">
        <v>3248</v>
      </c>
    </row>
    <row r="122" spans="1:4" x14ac:dyDescent="0.25">
      <c r="A122" s="218" t="s">
        <v>3158</v>
      </c>
      <c r="B122" s="219">
        <v>25979523.033999998</v>
      </c>
      <c r="C122" s="219">
        <v>42471125.093000002</v>
      </c>
      <c r="D122" s="220">
        <v>410527.44000000006</v>
      </c>
    </row>
  </sheetData>
  <mergeCells count="1">
    <mergeCell ref="A64:C64"/>
  </mergeCells>
  <pageMargins left="0.7" right="0.7" top="0.75" bottom="0.75" header="0.3" footer="0.3"/>
  <drawing r:id="rId4"/>
  <tableParts count="1"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F84"/>
  <sheetViews>
    <sheetView zoomScaleNormal="100" workbookViewId="0">
      <selection activeCell="F85" sqref="F85"/>
    </sheetView>
  </sheetViews>
  <sheetFormatPr defaultRowHeight="15" x14ac:dyDescent="0.25"/>
  <cols>
    <col min="1" max="1" width="13.140625" bestFit="1" customWidth="1"/>
    <col min="2" max="2" width="61.28515625" bestFit="1" customWidth="1"/>
    <col min="3" max="3" width="18.5703125" customWidth="1"/>
    <col min="4" max="4" width="12" customWidth="1"/>
    <col min="5" max="5" width="25" customWidth="1"/>
    <col min="6" max="6" width="26.85546875" customWidth="1"/>
  </cols>
  <sheetData>
    <row r="3" spans="1:6" ht="47.25" x14ac:dyDescent="0.25">
      <c r="A3" s="2" t="s">
        <v>2870</v>
      </c>
      <c r="B3" t="s">
        <v>3133</v>
      </c>
      <c r="D3" s="19" t="s">
        <v>2945</v>
      </c>
      <c r="E3" s="19" t="s">
        <v>2950</v>
      </c>
      <c r="F3" s="109" t="s">
        <v>2943</v>
      </c>
    </row>
    <row r="4" spans="1:6" ht="15.75" x14ac:dyDescent="0.25">
      <c r="A4" s="117">
        <v>0</v>
      </c>
      <c r="B4" s="116">
        <v>275</v>
      </c>
      <c r="D4" s="112">
        <v>0</v>
      </c>
      <c r="E4" s="112" t="s">
        <v>2890</v>
      </c>
      <c r="F4" s="113">
        <v>275</v>
      </c>
    </row>
    <row r="5" spans="1:6" ht="15.75" x14ac:dyDescent="0.25">
      <c r="A5" s="117">
        <v>1</v>
      </c>
      <c r="B5" s="116">
        <v>472</v>
      </c>
      <c r="D5" s="112">
        <v>1</v>
      </c>
      <c r="E5" s="112" t="s">
        <v>2894</v>
      </c>
      <c r="F5" s="113">
        <v>472</v>
      </c>
    </row>
    <row r="6" spans="1:6" ht="15.75" x14ac:dyDescent="0.25">
      <c r="A6" s="117">
        <v>2</v>
      </c>
      <c r="B6" s="116">
        <v>471</v>
      </c>
      <c r="D6" s="112">
        <v>2</v>
      </c>
      <c r="E6" s="112" t="s">
        <v>2891</v>
      </c>
      <c r="F6" s="112">
        <v>471</v>
      </c>
    </row>
    <row r="7" spans="1:6" ht="15.75" x14ac:dyDescent="0.25">
      <c r="A7" s="117">
        <v>3</v>
      </c>
      <c r="B7" s="116">
        <v>380</v>
      </c>
      <c r="D7" s="112">
        <v>3</v>
      </c>
      <c r="E7" s="112" t="s">
        <v>2884</v>
      </c>
      <c r="F7" s="112">
        <v>380</v>
      </c>
    </row>
    <row r="8" spans="1:6" ht="15.75" x14ac:dyDescent="0.25">
      <c r="A8" s="117">
        <v>4</v>
      </c>
      <c r="B8" s="116">
        <v>355</v>
      </c>
      <c r="D8" s="112">
        <v>4</v>
      </c>
      <c r="E8" s="112" t="s">
        <v>2895</v>
      </c>
      <c r="F8" s="112">
        <v>355</v>
      </c>
    </row>
    <row r="9" spans="1:6" ht="15.75" x14ac:dyDescent="0.25">
      <c r="A9" s="117">
        <v>5</v>
      </c>
      <c r="B9" s="116">
        <v>234</v>
      </c>
      <c r="D9" s="112">
        <v>5</v>
      </c>
      <c r="E9" s="112" t="s">
        <v>2892</v>
      </c>
      <c r="F9" s="112">
        <v>234</v>
      </c>
    </row>
    <row r="10" spans="1:6" ht="15.75" x14ac:dyDescent="0.25">
      <c r="A10" s="117">
        <v>6</v>
      </c>
      <c r="B10" s="116">
        <v>196</v>
      </c>
      <c r="D10" s="112">
        <v>6</v>
      </c>
      <c r="E10" s="112" t="s">
        <v>2889</v>
      </c>
      <c r="F10" s="112">
        <v>196</v>
      </c>
    </row>
    <row r="11" spans="1:6" ht="15.75" x14ac:dyDescent="0.25">
      <c r="A11" s="117">
        <v>7</v>
      </c>
      <c r="B11" s="116">
        <v>152</v>
      </c>
      <c r="D11" s="112">
        <v>7</v>
      </c>
      <c r="E11" s="112" t="s">
        <v>2886</v>
      </c>
      <c r="F11" s="112">
        <v>152</v>
      </c>
    </row>
    <row r="12" spans="1:6" ht="15.75" x14ac:dyDescent="0.25">
      <c r="A12" s="117">
        <v>8</v>
      </c>
      <c r="B12" s="116">
        <v>117</v>
      </c>
      <c r="D12" s="112">
        <v>8</v>
      </c>
      <c r="E12" s="112" t="s">
        <v>2896</v>
      </c>
      <c r="F12" s="112">
        <v>117</v>
      </c>
    </row>
    <row r="13" spans="1:6" ht="15.75" x14ac:dyDescent="0.25">
      <c r="A13" s="117">
        <v>9</v>
      </c>
      <c r="B13" s="116">
        <v>91</v>
      </c>
      <c r="D13" s="112">
        <v>9</v>
      </c>
      <c r="E13" s="112" t="s">
        <v>2887</v>
      </c>
      <c r="F13" s="112">
        <v>91</v>
      </c>
    </row>
    <row r="14" spans="1:6" ht="15.75" x14ac:dyDescent="0.25">
      <c r="A14" s="117">
        <v>10</v>
      </c>
      <c r="B14" s="116">
        <v>52</v>
      </c>
      <c r="D14" s="112">
        <v>10</v>
      </c>
      <c r="E14" s="112" t="s">
        <v>2898</v>
      </c>
      <c r="F14" s="112">
        <v>52</v>
      </c>
    </row>
    <row r="15" spans="1:6" ht="15.75" x14ac:dyDescent="0.25">
      <c r="A15" s="117">
        <v>11</v>
      </c>
      <c r="B15" s="116">
        <v>58</v>
      </c>
      <c r="D15" s="112">
        <v>11</v>
      </c>
      <c r="E15" s="112" t="s">
        <v>2888</v>
      </c>
      <c r="F15" s="112">
        <v>58</v>
      </c>
    </row>
    <row r="16" spans="1:6" ht="15.75" x14ac:dyDescent="0.25">
      <c r="A16" s="117">
        <v>12</v>
      </c>
      <c r="B16" s="116">
        <v>27</v>
      </c>
      <c r="D16" s="112">
        <v>12</v>
      </c>
      <c r="E16" s="112" t="s">
        <v>2897</v>
      </c>
      <c r="F16" s="112">
        <v>27</v>
      </c>
    </row>
    <row r="17" spans="1:6" ht="15.75" x14ac:dyDescent="0.25">
      <c r="A17" s="117">
        <v>13</v>
      </c>
      <c r="B17" s="116">
        <v>38</v>
      </c>
      <c r="D17" s="112">
        <v>13</v>
      </c>
      <c r="E17" s="112" t="s">
        <v>2906</v>
      </c>
      <c r="F17" s="112">
        <v>38</v>
      </c>
    </row>
    <row r="18" spans="1:6" ht="15.75" x14ac:dyDescent="0.25">
      <c r="A18" s="117">
        <v>14</v>
      </c>
      <c r="B18" s="116">
        <v>37</v>
      </c>
      <c r="D18" s="112">
        <v>14</v>
      </c>
      <c r="E18" s="112" t="s">
        <v>2885</v>
      </c>
      <c r="F18" s="112">
        <v>37</v>
      </c>
    </row>
    <row r="19" spans="1:6" ht="15.75" x14ac:dyDescent="0.25">
      <c r="A19" s="117">
        <v>15</v>
      </c>
      <c r="B19" s="116">
        <v>17</v>
      </c>
      <c r="D19" s="112">
        <v>15</v>
      </c>
      <c r="E19" s="112" t="s">
        <v>2909</v>
      </c>
      <c r="F19" s="112">
        <v>17</v>
      </c>
    </row>
    <row r="20" spans="1:6" ht="15.75" x14ac:dyDescent="0.25">
      <c r="A20" s="117">
        <v>16</v>
      </c>
      <c r="B20" s="116">
        <v>22</v>
      </c>
      <c r="D20" s="112">
        <v>16</v>
      </c>
      <c r="E20" s="112" t="s">
        <v>2920</v>
      </c>
      <c r="F20" s="112">
        <v>22</v>
      </c>
    </row>
    <row r="21" spans="1:6" ht="15.75" x14ac:dyDescent="0.25">
      <c r="A21" s="117">
        <v>17</v>
      </c>
      <c r="B21" s="116">
        <v>17</v>
      </c>
      <c r="D21" s="112">
        <v>17</v>
      </c>
      <c r="E21" s="112" t="s">
        <v>2907</v>
      </c>
      <c r="F21" s="112">
        <v>17</v>
      </c>
    </row>
    <row r="22" spans="1:6" ht="15.75" x14ac:dyDescent="0.25">
      <c r="A22" s="117">
        <v>18</v>
      </c>
      <c r="B22" s="116">
        <v>8</v>
      </c>
      <c r="D22" s="112">
        <v>18</v>
      </c>
      <c r="E22" s="112" t="s">
        <v>2917</v>
      </c>
      <c r="F22" s="112">
        <v>8</v>
      </c>
    </row>
    <row r="23" spans="1:6" ht="15.75" x14ac:dyDescent="0.25">
      <c r="A23" s="117">
        <v>19</v>
      </c>
      <c r="B23" s="116">
        <v>8</v>
      </c>
      <c r="D23" s="112">
        <v>19</v>
      </c>
      <c r="E23" s="112" t="s">
        <v>2908</v>
      </c>
      <c r="F23" s="112">
        <v>8</v>
      </c>
    </row>
    <row r="24" spans="1:6" ht="15.75" x14ac:dyDescent="0.25">
      <c r="A24" s="117">
        <v>20</v>
      </c>
      <c r="B24" s="116">
        <v>12</v>
      </c>
      <c r="D24" s="112">
        <v>20</v>
      </c>
      <c r="E24" s="112" t="s">
        <v>2911</v>
      </c>
      <c r="F24" s="112">
        <v>12</v>
      </c>
    </row>
    <row r="25" spans="1:6" ht="15.75" x14ac:dyDescent="0.25">
      <c r="A25" s="117">
        <v>21</v>
      </c>
      <c r="B25" s="116">
        <v>7</v>
      </c>
      <c r="D25" s="112">
        <v>21</v>
      </c>
      <c r="E25" s="112" t="s">
        <v>2893</v>
      </c>
      <c r="F25" s="112">
        <v>7</v>
      </c>
    </row>
    <row r="26" spans="1:6" ht="15.75" x14ac:dyDescent="0.25">
      <c r="A26" s="117">
        <v>22</v>
      </c>
      <c r="B26" s="116">
        <v>11</v>
      </c>
      <c r="D26" s="112">
        <v>22</v>
      </c>
      <c r="E26" s="112" t="s">
        <v>2900</v>
      </c>
      <c r="F26" s="112">
        <v>11</v>
      </c>
    </row>
    <row r="27" spans="1:6" ht="15.75" x14ac:dyDescent="0.25">
      <c r="A27" s="117">
        <v>23</v>
      </c>
      <c r="B27" s="116">
        <v>5</v>
      </c>
      <c r="D27" s="112">
        <v>23</v>
      </c>
      <c r="E27" s="112" t="s">
        <v>2918</v>
      </c>
      <c r="F27" s="112">
        <v>5</v>
      </c>
    </row>
    <row r="28" spans="1:6" ht="15.75" x14ac:dyDescent="0.25">
      <c r="A28" s="117">
        <v>24</v>
      </c>
      <c r="B28" s="116">
        <v>4</v>
      </c>
      <c r="D28" s="112">
        <v>24</v>
      </c>
      <c r="E28" s="112" t="s">
        <v>2899</v>
      </c>
      <c r="F28" s="112">
        <v>4</v>
      </c>
    </row>
    <row r="29" spans="1:6" ht="15.75" x14ac:dyDescent="0.25">
      <c r="A29" s="117">
        <v>25</v>
      </c>
      <c r="B29" s="116">
        <v>5</v>
      </c>
      <c r="D29" s="112">
        <v>25</v>
      </c>
      <c r="E29" s="112" t="s">
        <v>2904</v>
      </c>
      <c r="F29" s="112">
        <v>5</v>
      </c>
    </row>
    <row r="30" spans="1:6" ht="15.75" x14ac:dyDescent="0.25">
      <c r="A30" s="117">
        <v>26</v>
      </c>
      <c r="B30" s="116">
        <v>7</v>
      </c>
      <c r="D30" s="112">
        <v>26</v>
      </c>
      <c r="E30" s="112" t="s">
        <v>2926</v>
      </c>
      <c r="F30" s="112">
        <v>7</v>
      </c>
    </row>
    <row r="31" spans="1:6" ht="15.75" x14ac:dyDescent="0.25">
      <c r="A31" s="117">
        <v>27</v>
      </c>
      <c r="B31" s="116">
        <v>3</v>
      </c>
      <c r="D31" s="112">
        <v>27</v>
      </c>
      <c r="E31" s="112" t="s">
        <v>3084</v>
      </c>
      <c r="F31" s="112">
        <v>3</v>
      </c>
    </row>
    <row r="32" spans="1:6" ht="15.75" x14ac:dyDescent="0.25">
      <c r="A32" s="117">
        <v>28</v>
      </c>
      <c r="B32" s="116">
        <v>3</v>
      </c>
      <c r="D32" s="112">
        <v>28</v>
      </c>
      <c r="E32" s="112" t="s">
        <v>2910</v>
      </c>
      <c r="F32" s="112">
        <v>3</v>
      </c>
    </row>
    <row r="33" spans="1:6" ht="15.75" x14ac:dyDescent="0.25">
      <c r="A33" s="117">
        <v>29</v>
      </c>
      <c r="B33" s="116">
        <v>2</v>
      </c>
      <c r="D33" s="112">
        <v>29</v>
      </c>
      <c r="E33" s="112" t="s">
        <v>2922</v>
      </c>
      <c r="F33" s="112">
        <v>2</v>
      </c>
    </row>
    <row r="34" spans="1:6" ht="15.75" x14ac:dyDescent="0.25">
      <c r="A34" s="117">
        <v>30</v>
      </c>
      <c r="B34" s="116">
        <v>2</v>
      </c>
      <c r="D34" s="112">
        <v>30</v>
      </c>
      <c r="E34" s="112" t="s">
        <v>2935</v>
      </c>
      <c r="F34" s="112">
        <v>2</v>
      </c>
    </row>
    <row r="35" spans="1:6" ht="15.75" x14ac:dyDescent="0.25">
      <c r="A35" s="117">
        <v>31</v>
      </c>
      <c r="B35" s="116">
        <v>5</v>
      </c>
      <c r="D35" s="112">
        <v>31</v>
      </c>
      <c r="E35" s="112" t="s">
        <v>2912</v>
      </c>
      <c r="F35" s="112">
        <v>5</v>
      </c>
    </row>
    <row r="36" spans="1:6" ht="15.75" x14ac:dyDescent="0.25">
      <c r="A36" s="117">
        <v>32</v>
      </c>
      <c r="B36" s="116">
        <v>2</v>
      </c>
      <c r="D36" s="112">
        <v>32</v>
      </c>
      <c r="E36" s="112" t="s">
        <v>2937</v>
      </c>
      <c r="F36" s="112">
        <v>2</v>
      </c>
    </row>
    <row r="37" spans="1:6" ht="15.75" x14ac:dyDescent="0.25">
      <c r="A37" s="117">
        <v>33</v>
      </c>
      <c r="B37" s="116">
        <v>4</v>
      </c>
      <c r="D37" s="112">
        <v>33</v>
      </c>
      <c r="E37" s="112" t="s">
        <v>2931</v>
      </c>
      <c r="F37" s="112">
        <v>4</v>
      </c>
    </row>
    <row r="38" spans="1:6" ht="15.75" x14ac:dyDescent="0.25">
      <c r="A38" s="117">
        <v>34</v>
      </c>
      <c r="B38" s="116">
        <v>3</v>
      </c>
      <c r="D38" s="112">
        <v>34</v>
      </c>
      <c r="E38" s="112" t="s">
        <v>2915</v>
      </c>
      <c r="F38" s="112">
        <v>3</v>
      </c>
    </row>
    <row r="39" spans="1:6" ht="15.75" x14ac:dyDescent="0.25">
      <c r="A39" s="117">
        <v>35</v>
      </c>
      <c r="B39" s="116">
        <v>4</v>
      </c>
      <c r="D39" s="112">
        <v>35</v>
      </c>
      <c r="E39" s="112" t="s">
        <v>2921</v>
      </c>
      <c r="F39" s="112">
        <v>4</v>
      </c>
    </row>
    <row r="40" spans="1:6" ht="15.75" x14ac:dyDescent="0.25">
      <c r="A40" s="117">
        <v>36</v>
      </c>
      <c r="B40" s="116">
        <v>3</v>
      </c>
      <c r="D40" s="112">
        <v>36</v>
      </c>
      <c r="E40" s="112" t="s">
        <v>2924</v>
      </c>
      <c r="F40" s="112">
        <v>3</v>
      </c>
    </row>
    <row r="41" spans="1:6" ht="15.75" x14ac:dyDescent="0.25">
      <c r="A41" s="117">
        <v>37</v>
      </c>
      <c r="B41" s="116">
        <v>3</v>
      </c>
      <c r="D41" s="112">
        <v>37</v>
      </c>
      <c r="E41" s="112" t="s">
        <v>2905</v>
      </c>
      <c r="F41" s="112">
        <v>3</v>
      </c>
    </row>
    <row r="42" spans="1:6" ht="15.75" x14ac:dyDescent="0.25">
      <c r="A42" s="117">
        <v>38</v>
      </c>
      <c r="B42" s="116">
        <v>3</v>
      </c>
      <c r="D42" s="112">
        <v>38</v>
      </c>
      <c r="E42" s="112" t="s">
        <v>2925</v>
      </c>
      <c r="F42" s="112">
        <v>3</v>
      </c>
    </row>
    <row r="43" spans="1:6" ht="15.75" x14ac:dyDescent="0.25">
      <c r="A43" s="117">
        <v>39</v>
      </c>
      <c r="B43" s="116">
        <v>4</v>
      </c>
      <c r="D43" s="112">
        <v>39</v>
      </c>
      <c r="E43" s="112" t="s">
        <v>2927</v>
      </c>
      <c r="F43" s="112">
        <v>4</v>
      </c>
    </row>
    <row r="44" spans="1:6" ht="15.75" x14ac:dyDescent="0.25">
      <c r="A44" s="117">
        <v>40</v>
      </c>
      <c r="B44" s="116">
        <v>3</v>
      </c>
      <c r="D44" s="112">
        <v>40</v>
      </c>
      <c r="E44" s="112" t="s">
        <v>2902</v>
      </c>
      <c r="F44" s="112">
        <v>3</v>
      </c>
    </row>
    <row r="45" spans="1:6" ht="15.75" x14ac:dyDescent="0.25">
      <c r="A45" s="117">
        <v>42</v>
      </c>
      <c r="B45" s="116">
        <v>3</v>
      </c>
      <c r="D45" s="112">
        <v>41</v>
      </c>
      <c r="E45" s="112" t="s">
        <v>2916</v>
      </c>
      <c r="F45" s="112">
        <v>3</v>
      </c>
    </row>
    <row r="46" spans="1:6" ht="15.75" x14ac:dyDescent="0.25">
      <c r="A46" s="117">
        <v>43</v>
      </c>
      <c r="B46" s="116">
        <v>1</v>
      </c>
      <c r="D46" s="112">
        <v>42</v>
      </c>
      <c r="E46" s="112" t="s">
        <v>2933</v>
      </c>
      <c r="F46" s="112">
        <v>1</v>
      </c>
    </row>
    <row r="47" spans="1:6" ht="15.75" x14ac:dyDescent="0.25">
      <c r="A47" s="117">
        <v>44</v>
      </c>
      <c r="B47" s="116">
        <v>4</v>
      </c>
      <c r="D47" s="112">
        <v>43</v>
      </c>
      <c r="E47" s="112" t="s">
        <v>2914</v>
      </c>
      <c r="F47" s="112">
        <v>4</v>
      </c>
    </row>
    <row r="48" spans="1:6" ht="15.75" x14ac:dyDescent="0.25">
      <c r="A48" s="117">
        <v>45</v>
      </c>
      <c r="B48" s="116">
        <v>2</v>
      </c>
      <c r="D48" s="112">
        <v>44</v>
      </c>
      <c r="E48" s="112" t="s">
        <v>2936</v>
      </c>
      <c r="F48" s="112">
        <v>2</v>
      </c>
    </row>
    <row r="49" spans="1:6" ht="15.75" x14ac:dyDescent="0.25">
      <c r="A49" s="117">
        <v>46</v>
      </c>
      <c r="B49" s="116">
        <v>2</v>
      </c>
      <c r="D49" s="112">
        <v>45</v>
      </c>
      <c r="E49" s="112" t="s">
        <v>2913</v>
      </c>
      <c r="F49" s="112">
        <v>2</v>
      </c>
    </row>
    <row r="50" spans="1:6" ht="15.75" x14ac:dyDescent="0.25">
      <c r="A50" s="117">
        <v>47</v>
      </c>
      <c r="B50" s="116">
        <v>3</v>
      </c>
      <c r="D50" s="112">
        <v>46</v>
      </c>
      <c r="E50" s="112" t="s">
        <v>2901</v>
      </c>
      <c r="F50" s="112">
        <v>3</v>
      </c>
    </row>
    <row r="51" spans="1:6" ht="15.75" x14ac:dyDescent="0.25">
      <c r="A51" s="117">
        <v>48</v>
      </c>
      <c r="B51" s="116">
        <v>3</v>
      </c>
      <c r="D51" s="112">
        <v>47</v>
      </c>
      <c r="E51" s="112" t="s">
        <v>2932</v>
      </c>
      <c r="F51" s="112">
        <v>3</v>
      </c>
    </row>
    <row r="52" spans="1:6" ht="15.75" x14ac:dyDescent="0.25">
      <c r="A52" s="117">
        <v>49</v>
      </c>
      <c r="B52" s="116">
        <v>1</v>
      </c>
      <c r="D52" s="112">
        <v>48</v>
      </c>
      <c r="E52" s="112" t="s">
        <v>2938</v>
      </c>
      <c r="F52" s="112">
        <v>1</v>
      </c>
    </row>
    <row r="53" spans="1:6" ht="15.75" x14ac:dyDescent="0.25">
      <c r="A53" s="117">
        <v>50</v>
      </c>
      <c r="B53" s="116">
        <v>1</v>
      </c>
      <c r="D53" s="112">
        <v>49</v>
      </c>
      <c r="E53" s="112" t="s">
        <v>3094</v>
      </c>
      <c r="F53" s="112">
        <v>1</v>
      </c>
    </row>
    <row r="54" spans="1:6" ht="15.75" x14ac:dyDescent="0.25">
      <c r="A54" s="117">
        <v>51</v>
      </c>
      <c r="B54" s="116">
        <v>2</v>
      </c>
      <c r="D54" s="112">
        <v>50</v>
      </c>
      <c r="E54" s="112" t="s">
        <v>2941</v>
      </c>
      <c r="F54" s="112">
        <v>2</v>
      </c>
    </row>
    <row r="55" spans="1:6" ht="15.75" x14ac:dyDescent="0.25">
      <c r="A55" s="117">
        <v>52</v>
      </c>
      <c r="B55" s="116">
        <v>1</v>
      </c>
      <c r="D55" s="112">
        <v>51</v>
      </c>
      <c r="E55" s="112" t="s">
        <v>2929</v>
      </c>
      <c r="F55" s="112">
        <v>1</v>
      </c>
    </row>
    <row r="56" spans="1:6" ht="15.75" x14ac:dyDescent="0.25">
      <c r="A56" s="117">
        <v>53</v>
      </c>
      <c r="B56" s="116">
        <v>2</v>
      </c>
      <c r="D56" s="112">
        <v>52</v>
      </c>
      <c r="E56" s="112" t="s">
        <v>2934</v>
      </c>
      <c r="F56" s="112">
        <v>2</v>
      </c>
    </row>
    <row r="57" spans="1:6" ht="15.75" x14ac:dyDescent="0.25">
      <c r="A57" s="117">
        <v>54</v>
      </c>
      <c r="B57" s="116">
        <v>2</v>
      </c>
      <c r="D57" s="112">
        <v>53</v>
      </c>
      <c r="E57" s="112" t="s">
        <v>2923</v>
      </c>
      <c r="F57" s="112">
        <v>2</v>
      </c>
    </row>
    <row r="58" spans="1:6" ht="15.75" x14ac:dyDescent="0.25">
      <c r="A58" s="117">
        <v>55</v>
      </c>
      <c r="B58" s="116">
        <v>2</v>
      </c>
      <c r="D58" s="112">
        <v>54</v>
      </c>
      <c r="E58" s="112" t="s">
        <v>2928</v>
      </c>
      <c r="F58" s="112">
        <v>2</v>
      </c>
    </row>
    <row r="59" spans="1:6" ht="15.75" x14ac:dyDescent="0.25">
      <c r="A59" s="117">
        <v>56</v>
      </c>
      <c r="B59" s="116">
        <v>1</v>
      </c>
      <c r="D59" s="112">
        <v>55</v>
      </c>
      <c r="E59" s="112" t="s">
        <v>2939</v>
      </c>
      <c r="F59" s="112">
        <v>1</v>
      </c>
    </row>
    <row r="60" spans="1:6" ht="15.75" x14ac:dyDescent="0.25">
      <c r="A60" s="117">
        <v>61</v>
      </c>
      <c r="B60" s="116">
        <v>3</v>
      </c>
      <c r="D60" s="112">
        <v>56</v>
      </c>
      <c r="E60" s="112" t="s">
        <v>3087</v>
      </c>
      <c r="F60" s="112">
        <v>3</v>
      </c>
    </row>
    <row r="61" spans="1:6" ht="15.75" x14ac:dyDescent="0.25">
      <c r="A61" s="117">
        <v>62</v>
      </c>
      <c r="B61" s="116">
        <v>2</v>
      </c>
      <c r="D61" s="112">
        <v>57</v>
      </c>
      <c r="E61" s="112" t="s">
        <v>2903</v>
      </c>
      <c r="F61" s="112">
        <v>2</v>
      </c>
    </row>
    <row r="62" spans="1:6" ht="15.75" x14ac:dyDescent="0.25">
      <c r="A62" s="117">
        <v>63</v>
      </c>
      <c r="B62" s="116">
        <v>1</v>
      </c>
      <c r="D62" s="112">
        <v>58</v>
      </c>
      <c r="E62" s="112" t="s">
        <v>2930</v>
      </c>
      <c r="F62" s="112">
        <v>1</v>
      </c>
    </row>
    <row r="63" spans="1:6" ht="15.75" x14ac:dyDescent="0.25">
      <c r="A63" s="117">
        <v>64</v>
      </c>
      <c r="B63" s="116">
        <v>3</v>
      </c>
      <c r="D63" s="112">
        <v>59</v>
      </c>
      <c r="E63" s="112" t="s">
        <v>2919</v>
      </c>
      <c r="F63" s="112">
        <v>3</v>
      </c>
    </row>
    <row r="64" spans="1:6" ht="15.75" x14ac:dyDescent="0.25">
      <c r="A64" s="117">
        <v>68</v>
      </c>
      <c r="B64" s="116">
        <v>1</v>
      </c>
      <c r="D64" s="112">
        <v>60</v>
      </c>
      <c r="E64" s="112" t="s">
        <v>3095</v>
      </c>
      <c r="F64" s="112">
        <v>1</v>
      </c>
    </row>
    <row r="65" spans="1:6" ht="15.75" x14ac:dyDescent="0.25">
      <c r="A65" s="117">
        <v>70</v>
      </c>
      <c r="B65" s="116">
        <v>1</v>
      </c>
      <c r="D65" s="112">
        <v>61</v>
      </c>
      <c r="E65" s="112" t="s">
        <v>3085</v>
      </c>
      <c r="F65" s="112">
        <v>1</v>
      </c>
    </row>
    <row r="66" spans="1:6" ht="15.75" x14ac:dyDescent="0.25">
      <c r="A66" s="117">
        <v>74</v>
      </c>
      <c r="B66" s="116">
        <v>1</v>
      </c>
      <c r="D66" s="112">
        <v>62</v>
      </c>
      <c r="E66" s="112" t="s">
        <v>2940</v>
      </c>
      <c r="F66" s="112">
        <v>1</v>
      </c>
    </row>
    <row r="67" spans="1:6" ht="15.75" x14ac:dyDescent="0.25">
      <c r="A67" s="117">
        <v>75</v>
      </c>
      <c r="B67" s="116">
        <v>1</v>
      </c>
      <c r="D67" s="112">
        <v>63</v>
      </c>
      <c r="E67" s="112" t="s">
        <v>3100</v>
      </c>
      <c r="F67" s="112">
        <v>1</v>
      </c>
    </row>
    <row r="68" spans="1:6" ht="15.75" x14ac:dyDescent="0.25">
      <c r="A68" s="117">
        <v>83</v>
      </c>
      <c r="B68" s="116">
        <v>1</v>
      </c>
      <c r="D68" s="112">
        <v>64</v>
      </c>
      <c r="E68" s="112" t="s">
        <v>3092</v>
      </c>
      <c r="F68" s="112">
        <v>1</v>
      </c>
    </row>
    <row r="69" spans="1:6" ht="15.75" x14ac:dyDescent="0.25">
      <c r="A69" s="117">
        <v>88</v>
      </c>
      <c r="B69" s="116">
        <v>3</v>
      </c>
      <c r="D69" s="112">
        <v>65</v>
      </c>
      <c r="E69" s="112" t="s">
        <v>3098</v>
      </c>
      <c r="F69" s="112">
        <v>1</v>
      </c>
    </row>
    <row r="70" spans="1:6" ht="15.75" x14ac:dyDescent="0.25">
      <c r="A70" s="117">
        <v>92</v>
      </c>
      <c r="B70" s="116">
        <v>1</v>
      </c>
      <c r="D70" s="112">
        <v>66</v>
      </c>
      <c r="E70" s="112" t="s">
        <v>3088</v>
      </c>
      <c r="F70" s="112">
        <v>3</v>
      </c>
    </row>
    <row r="71" spans="1:6" ht="15.75" x14ac:dyDescent="0.25">
      <c r="A71" s="117">
        <v>95</v>
      </c>
      <c r="B71" s="116">
        <v>1</v>
      </c>
      <c r="D71" s="112">
        <v>67</v>
      </c>
      <c r="E71" s="112" t="s">
        <v>3086</v>
      </c>
      <c r="F71" s="112">
        <v>1</v>
      </c>
    </row>
    <row r="72" spans="1:6" ht="15.75" x14ac:dyDescent="0.25">
      <c r="A72" s="117">
        <v>104</v>
      </c>
      <c r="B72" s="116">
        <v>1</v>
      </c>
      <c r="D72" s="112">
        <v>68</v>
      </c>
      <c r="E72" s="112" t="s">
        <v>3096</v>
      </c>
      <c r="F72" s="112">
        <v>1</v>
      </c>
    </row>
    <row r="73" spans="1:6" ht="15.75" x14ac:dyDescent="0.25">
      <c r="A73" s="117">
        <v>106</v>
      </c>
      <c r="B73" s="116">
        <v>1</v>
      </c>
      <c r="D73" s="112">
        <v>69</v>
      </c>
      <c r="E73" s="112" t="s">
        <v>3093</v>
      </c>
      <c r="F73" s="112">
        <v>1</v>
      </c>
    </row>
    <row r="74" spans="1:6" ht="15.75" x14ac:dyDescent="0.25">
      <c r="A74" s="117">
        <v>111</v>
      </c>
      <c r="B74" s="116">
        <v>1</v>
      </c>
      <c r="D74" s="112">
        <v>70</v>
      </c>
      <c r="E74" s="112" t="s">
        <v>3082</v>
      </c>
      <c r="F74" s="112">
        <v>1</v>
      </c>
    </row>
    <row r="75" spans="1:6" ht="15.75" x14ac:dyDescent="0.25">
      <c r="A75" s="117">
        <v>120</v>
      </c>
      <c r="B75" s="116">
        <v>1</v>
      </c>
      <c r="D75" s="112">
        <v>71</v>
      </c>
      <c r="E75" s="112" t="s">
        <v>3080</v>
      </c>
      <c r="F75" s="112">
        <v>1</v>
      </c>
    </row>
    <row r="76" spans="1:6" ht="15.75" x14ac:dyDescent="0.25">
      <c r="A76" s="117">
        <v>123</v>
      </c>
      <c r="B76" s="116">
        <v>1</v>
      </c>
      <c r="D76" s="112">
        <v>72</v>
      </c>
      <c r="E76" s="112" t="s">
        <v>3099</v>
      </c>
      <c r="F76" s="112">
        <v>1</v>
      </c>
    </row>
    <row r="77" spans="1:6" ht="15.75" x14ac:dyDescent="0.25">
      <c r="A77" s="117">
        <v>129</v>
      </c>
      <c r="B77" s="116">
        <v>1</v>
      </c>
      <c r="D77" s="112">
        <v>73</v>
      </c>
      <c r="E77" s="112" t="s">
        <v>2942</v>
      </c>
      <c r="F77" s="112">
        <v>1</v>
      </c>
    </row>
    <row r="78" spans="1:6" ht="15.75" x14ac:dyDescent="0.25">
      <c r="A78" s="117">
        <v>130</v>
      </c>
      <c r="B78" s="116">
        <v>1</v>
      </c>
      <c r="D78" s="112">
        <v>74</v>
      </c>
      <c r="E78" s="112" t="s">
        <v>3091</v>
      </c>
      <c r="F78" s="112">
        <v>1</v>
      </c>
    </row>
    <row r="79" spans="1:6" ht="15.75" x14ac:dyDescent="0.25">
      <c r="A79" s="117">
        <v>153</v>
      </c>
      <c r="B79" s="116">
        <v>1</v>
      </c>
      <c r="D79" s="112">
        <v>75</v>
      </c>
      <c r="E79" s="112" t="s">
        <v>3083</v>
      </c>
      <c r="F79" s="112">
        <v>1</v>
      </c>
    </row>
    <row r="80" spans="1:6" ht="15.75" x14ac:dyDescent="0.25">
      <c r="A80" s="117">
        <v>172</v>
      </c>
      <c r="B80" s="116">
        <v>1</v>
      </c>
      <c r="D80" s="112">
        <v>76</v>
      </c>
      <c r="E80" s="112" t="s">
        <v>3081</v>
      </c>
      <c r="F80" s="112">
        <v>1</v>
      </c>
    </row>
    <row r="81" spans="1:6" ht="15.75" x14ac:dyDescent="0.25">
      <c r="A81" s="117">
        <v>181</v>
      </c>
      <c r="B81" s="116">
        <v>1</v>
      </c>
      <c r="D81" s="112">
        <v>77</v>
      </c>
      <c r="E81" s="112" t="s">
        <v>3097</v>
      </c>
      <c r="F81" s="112">
        <v>1</v>
      </c>
    </row>
    <row r="82" spans="1:6" ht="15.75" x14ac:dyDescent="0.25">
      <c r="A82" s="117">
        <v>296</v>
      </c>
      <c r="B82" s="116">
        <v>1</v>
      </c>
      <c r="D82" s="112">
        <v>78</v>
      </c>
      <c r="E82" s="112" t="s">
        <v>3089</v>
      </c>
      <c r="F82" s="112">
        <v>1</v>
      </c>
    </row>
    <row r="83" spans="1:6" ht="15.75" x14ac:dyDescent="0.25">
      <c r="A83" s="117">
        <v>71</v>
      </c>
      <c r="B83" s="116">
        <v>1</v>
      </c>
      <c r="D83" s="112">
        <v>79</v>
      </c>
      <c r="E83" s="112" t="s">
        <v>3090</v>
      </c>
      <c r="F83" s="112">
        <v>1</v>
      </c>
    </row>
    <row r="84" spans="1:6" ht="15.75" x14ac:dyDescent="0.25">
      <c r="A84" s="117" t="s">
        <v>2871</v>
      </c>
      <c r="B84" s="116">
        <v>3183</v>
      </c>
      <c r="D84" s="112"/>
      <c r="E84" s="110" t="s">
        <v>2944</v>
      </c>
      <c r="F84" s="110">
        <f>SUBTOTAL(109,F4:F83)</f>
        <v>3183</v>
      </c>
    </row>
  </sheetData>
  <conditionalFormatting sqref="F4:F83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{26060CEE-D252-41FA-9EF1-26C835292EBA}</x14:id>
        </ext>
      </extLst>
    </cfRule>
  </conditionalFormatting>
  <pageMargins left="0.7" right="0.7" top="0.75" bottom="0.75" header="0.3" footer="0.3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6060CEE-D252-41FA-9EF1-26C835292EBA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F4:F83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469"/>
  <sheetViews>
    <sheetView workbookViewId="0">
      <selection activeCell="M33" sqref="M33"/>
    </sheetView>
  </sheetViews>
  <sheetFormatPr defaultColWidth="9.140625" defaultRowHeight="15" x14ac:dyDescent="0.25"/>
  <cols>
    <col min="1" max="1" width="21.42578125" style="1" customWidth="1"/>
    <col min="2" max="16384" width="9.140625" style="1"/>
  </cols>
  <sheetData>
    <row r="1" spans="1:1" x14ac:dyDescent="0.25">
      <c r="A1" s="12">
        <v>0</v>
      </c>
    </row>
    <row r="2" spans="1:1" x14ac:dyDescent="0.25">
      <c r="A2" s="12">
        <v>1</v>
      </c>
    </row>
    <row r="3" spans="1:1" x14ac:dyDescent="0.25">
      <c r="A3" s="12">
        <v>2</v>
      </c>
    </row>
    <row r="4" spans="1:1" x14ac:dyDescent="0.25">
      <c r="A4" s="12">
        <v>3</v>
      </c>
    </row>
    <row r="5" spans="1:1" x14ac:dyDescent="0.25">
      <c r="A5" s="12">
        <v>4</v>
      </c>
    </row>
    <row r="6" spans="1:1" x14ac:dyDescent="0.25">
      <c r="A6" s="12">
        <v>5</v>
      </c>
    </row>
    <row r="7" spans="1:1" x14ac:dyDescent="0.25">
      <c r="A7" s="12">
        <v>6</v>
      </c>
    </row>
    <row r="8" spans="1:1" x14ac:dyDescent="0.25">
      <c r="A8" s="12">
        <v>7</v>
      </c>
    </row>
    <row r="9" spans="1:1" x14ac:dyDescent="0.25">
      <c r="A9" s="12">
        <v>8</v>
      </c>
    </row>
    <row r="10" spans="1:1" x14ac:dyDescent="0.25">
      <c r="A10" s="12">
        <v>9</v>
      </c>
    </row>
    <row r="11" spans="1:1" x14ac:dyDescent="0.25">
      <c r="A11" s="12">
        <v>10</v>
      </c>
    </row>
    <row r="12" spans="1:1" x14ac:dyDescent="0.25">
      <c r="A12" s="12">
        <v>11</v>
      </c>
    </row>
    <row r="13" spans="1:1" x14ac:dyDescent="0.25">
      <c r="A13" s="12">
        <v>12</v>
      </c>
    </row>
    <row r="14" spans="1:1" x14ac:dyDescent="0.25">
      <c r="A14" s="12">
        <v>13</v>
      </c>
    </row>
    <row r="15" spans="1:1" x14ac:dyDescent="0.25">
      <c r="A15" s="12">
        <v>14</v>
      </c>
    </row>
    <row r="16" spans="1:1" x14ac:dyDescent="0.25">
      <c r="A16" s="12">
        <v>15</v>
      </c>
    </row>
    <row r="17" spans="1:1" x14ac:dyDescent="0.25">
      <c r="A17" s="12">
        <v>16</v>
      </c>
    </row>
    <row r="18" spans="1:1" x14ac:dyDescent="0.25">
      <c r="A18" s="12">
        <v>17</v>
      </c>
    </row>
    <row r="19" spans="1:1" x14ac:dyDescent="0.25">
      <c r="A19" s="12">
        <v>18</v>
      </c>
    </row>
    <row r="20" spans="1:1" x14ac:dyDescent="0.25">
      <c r="A20" s="12">
        <v>19</v>
      </c>
    </row>
    <row r="21" spans="1:1" x14ac:dyDescent="0.25">
      <c r="A21" s="12">
        <v>20</v>
      </c>
    </row>
    <row r="22" spans="1:1" x14ac:dyDescent="0.25">
      <c r="A22" s="12">
        <v>21</v>
      </c>
    </row>
    <row r="23" spans="1:1" x14ac:dyDescent="0.25">
      <c r="A23" s="12">
        <v>22</v>
      </c>
    </row>
    <row r="24" spans="1:1" x14ac:dyDescent="0.25">
      <c r="A24" s="12">
        <v>23</v>
      </c>
    </row>
    <row r="25" spans="1:1" x14ac:dyDescent="0.25">
      <c r="A25" s="12">
        <v>24</v>
      </c>
    </row>
    <row r="26" spans="1:1" x14ac:dyDescent="0.25">
      <c r="A26" s="12">
        <v>25</v>
      </c>
    </row>
    <row r="27" spans="1:1" x14ac:dyDescent="0.25">
      <c r="A27" s="12">
        <v>26</v>
      </c>
    </row>
    <row r="28" spans="1:1" x14ac:dyDescent="0.25">
      <c r="A28" s="12">
        <v>27</v>
      </c>
    </row>
    <row r="29" spans="1:1" x14ac:dyDescent="0.25">
      <c r="A29" s="12">
        <v>28</v>
      </c>
    </row>
    <row r="30" spans="1:1" x14ac:dyDescent="0.25">
      <c r="A30" s="12">
        <v>29</v>
      </c>
    </row>
    <row r="31" spans="1:1" x14ac:dyDescent="0.25">
      <c r="A31" s="12">
        <v>30</v>
      </c>
    </row>
    <row r="32" spans="1:1" x14ac:dyDescent="0.25">
      <c r="A32" s="12">
        <v>31</v>
      </c>
    </row>
    <row r="33" spans="1:1" x14ac:dyDescent="0.25">
      <c r="A33" s="12">
        <v>32</v>
      </c>
    </row>
    <row r="34" spans="1:1" x14ac:dyDescent="0.25">
      <c r="A34" s="12">
        <v>33</v>
      </c>
    </row>
    <row r="35" spans="1:1" x14ac:dyDescent="0.25">
      <c r="A35" s="12">
        <v>34</v>
      </c>
    </row>
    <row r="36" spans="1:1" x14ac:dyDescent="0.25">
      <c r="A36" s="12">
        <v>35</v>
      </c>
    </row>
    <row r="37" spans="1:1" x14ac:dyDescent="0.25">
      <c r="A37" s="12">
        <v>36</v>
      </c>
    </row>
    <row r="38" spans="1:1" x14ac:dyDescent="0.25">
      <c r="A38" s="12">
        <v>37</v>
      </c>
    </row>
    <row r="39" spans="1:1" x14ac:dyDescent="0.25">
      <c r="A39" s="12">
        <v>38</v>
      </c>
    </row>
    <row r="40" spans="1:1" x14ac:dyDescent="0.25">
      <c r="A40" s="12">
        <v>39</v>
      </c>
    </row>
    <row r="41" spans="1:1" x14ac:dyDescent="0.25">
      <c r="A41" s="12">
        <v>40</v>
      </c>
    </row>
    <row r="42" spans="1:1" x14ac:dyDescent="0.25">
      <c r="A42" s="12">
        <v>41</v>
      </c>
    </row>
    <row r="43" spans="1:1" x14ac:dyDescent="0.25">
      <c r="A43" s="12">
        <v>42</v>
      </c>
    </row>
    <row r="44" spans="1:1" x14ac:dyDescent="0.25">
      <c r="A44" s="12">
        <v>43</v>
      </c>
    </row>
    <row r="45" spans="1:1" x14ac:dyDescent="0.25">
      <c r="A45" s="12">
        <v>44</v>
      </c>
    </row>
    <row r="46" spans="1:1" x14ac:dyDescent="0.25">
      <c r="A46" s="12">
        <v>45</v>
      </c>
    </row>
    <row r="47" spans="1:1" x14ac:dyDescent="0.25">
      <c r="A47" s="12">
        <v>46</v>
      </c>
    </row>
    <row r="48" spans="1:1" x14ac:dyDescent="0.25">
      <c r="A48" s="12">
        <v>47</v>
      </c>
    </row>
    <row r="49" spans="1:1" x14ac:dyDescent="0.25">
      <c r="A49" s="12">
        <v>48</v>
      </c>
    </row>
    <row r="50" spans="1:1" x14ac:dyDescent="0.25">
      <c r="A50" s="12">
        <v>49</v>
      </c>
    </row>
    <row r="51" spans="1:1" x14ac:dyDescent="0.25">
      <c r="A51" s="12">
        <v>50</v>
      </c>
    </row>
    <row r="52" spans="1:1" x14ac:dyDescent="0.25">
      <c r="A52" s="12">
        <v>51</v>
      </c>
    </row>
    <row r="53" spans="1:1" x14ac:dyDescent="0.25">
      <c r="A53" s="12">
        <v>52</v>
      </c>
    </row>
    <row r="54" spans="1:1" x14ac:dyDescent="0.25">
      <c r="A54" s="12">
        <v>53</v>
      </c>
    </row>
    <row r="55" spans="1:1" x14ac:dyDescent="0.25">
      <c r="A55" s="12">
        <v>54</v>
      </c>
    </row>
    <row r="56" spans="1:1" x14ac:dyDescent="0.25">
      <c r="A56" s="12">
        <v>55</v>
      </c>
    </row>
    <row r="57" spans="1:1" x14ac:dyDescent="0.25">
      <c r="A57" s="12">
        <v>56</v>
      </c>
    </row>
    <row r="58" spans="1:1" x14ac:dyDescent="0.25">
      <c r="A58" s="12">
        <v>57</v>
      </c>
    </row>
    <row r="59" spans="1:1" x14ac:dyDescent="0.25">
      <c r="A59" s="12">
        <v>58</v>
      </c>
    </row>
    <row r="60" spans="1:1" x14ac:dyDescent="0.25">
      <c r="A60" s="12">
        <v>59</v>
      </c>
    </row>
    <row r="61" spans="1:1" x14ac:dyDescent="0.25">
      <c r="A61" s="12">
        <v>60</v>
      </c>
    </row>
    <row r="62" spans="1:1" x14ac:dyDescent="0.25">
      <c r="A62" s="12">
        <v>61</v>
      </c>
    </row>
    <row r="63" spans="1:1" x14ac:dyDescent="0.25">
      <c r="A63" s="12">
        <v>62</v>
      </c>
    </row>
    <row r="64" spans="1:1" x14ac:dyDescent="0.25">
      <c r="A64" s="12">
        <v>63</v>
      </c>
    </row>
    <row r="65" spans="1:1" x14ac:dyDescent="0.25">
      <c r="A65" s="12">
        <v>64</v>
      </c>
    </row>
    <row r="66" spans="1:1" x14ac:dyDescent="0.25">
      <c r="A66" s="12">
        <v>65</v>
      </c>
    </row>
    <row r="67" spans="1:1" x14ac:dyDescent="0.25">
      <c r="A67" s="12">
        <v>66</v>
      </c>
    </row>
    <row r="68" spans="1:1" x14ac:dyDescent="0.25">
      <c r="A68" s="12">
        <v>67</v>
      </c>
    </row>
    <row r="69" spans="1:1" x14ac:dyDescent="0.25">
      <c r="A69" s="12">
        <v>68</v>
      </c>
    </row>
    <row r="70" spans="1:1" x14ac:dyDescent="0.25">
      <c r="A70" s="12">
        <v>69</v>
      </c>
    </row>
    <row r="71" spans="1:1" x14ac:dyDescent="0.25">
      <c r="A71" s="12">
        <v>70</v>
      </c>
    </row>
    <row r="72" spans="1:1" x14ac:dyDescent="0.25">
      <c r="A72" s="12">
        <v>71</v>
      </c>
    </row>
    <row r="73" spans="1:1" x14ac:dyDescent="0.25">
      <c r="A73" s="12">
        <v>72</v>
      </c>
    </row>
    <row r="74" spans="1:1" x14ac:dyDescent="0.25">
      <c r="A74" s="12">
        <v>73</v>
      </c>
    </row>
    <row r="75" spans="1:1" x14ac:dyDescent="0.25">
      <c r="A75" s="12">
        <v>74</v>
      </c>
    </row>
    <row r="76" spans="1:1" x14ac:dyDescent="0.25">
      <c r="A76" s="12">
        <v>75</v>
      </c>
    </row>
    <row r="77" spans="1:1" x14ac:dyDescent="0.25">
      <c r="A77" s="12">
        <v>76</v>
      </c>
    </row>
    <row r="78" spans="1:1" x14ac:dyDescent="0.25">
      <c r="A78" s="12">
        <v>77</v>
      </c>
    </row>
    <row r="79" spans="1:1" x14ac:dyDescent="0.25">
      <c r="A79" s="12">
        <v>78</v>
      </c>
    </row>
    <row r="80" spans="1:1" x14ac:dyDescent="0.25">
      <c r="A80" s="12">
        <v>79</v>
      </c>
    </row>
    <row r="81" spans="1:1" x14ac:dyDescent="0.25">
      <c r="A81" s="12">
        <v>80</v>
      </c>
    </row>
    <row r="82" spans="1:1" x14ac:dyDescent="0.25">
      <c r="A82" s="12">
        <v>81</v>
      </c>
    </row>
    <row r="83" spans="1:1" x14ac:dyDescent="0.25">
      <c r="A83" s="12">
        <v>82</v>
      </c>
    </row>
    <row r="84" spans="1:1" x14ac:dyDescent="0.25">
      <c r="A84" s="12">
        <v>83</v>
      </c>
    </row>
    <row r="85" spans="1:1" x14ac:dyDescent="0.25">
      <c r="A85" s="12">
        <v>84</v>
      </c>
    </row>
    <row r="86" spans="1:1" x14ac:dyDescent="0.25">
      <c r="A86" s="12">
        <v>85</v>
      </c>
    </row>
    <row r="87" spans="1:1" x14ac:dyDescent="0.25">
      <c r="A87" s="12">
        <v>86</v>
      </c>
    </row>
    <row r="88" spans="1:1" x14ac:dyDescent="0.25">
      <c r="A88" s="12">
        <v>87</v>
      </c>
    </row>
    <row r="89" spans="1:1" x14ac:dyDescent="0.25">
      <c r="A89" s="12">
        <v>88</v>
      </c>
    </row>
    <row r="90" spans="1:1" x14ac:dyDescent="0.25">
      <c r="A90" s="12">
        <v>89</v>
      </c>
    </row>
    <row r="91" spans="1:1" x14ac:dyDescent="0.25">
      <c r="A91" s="12">
        <v>90</v>
      </c>
    </row>
    <row r="92" spans="1:1" x14ac:dyDescent="0.25">
      <c r="A92" s="12">
        <v>91</v>
      </c>
    </row>
    <row r="93" spans="1:1" x14ac:dyDescent="0.25">
      <c r="A93" s="12">
        <v>92</v>
      </c>
    </row>
    <row r="94" spans="1:1" x14ac:dyDescent="0.25">
      <c r="A94" s="12">
        <v>93</v>
      </c>
    </row>
    <row r="95" spans="1:1" x14ac:dyDescent="0.25">
      <c r="A95" s="12">
        <v>94</v>
      </c>
    </row>
    <row r="96" spans="1:1" x14ac:dyDescent="0.25">
      <c r="A96" s="12">
        <v>95</v>
      </c>
    </row>
    <row r="97" spans="1:1" x14ac:dyDescent="0.25">
      <c r="A97" s="12">
        <v>96</v>
      </c>
    </row>
    <row r="98" spans="1:1" x14ac:dyDescent="0.25">
      <c r="A98" s="12">
        <v>97</v>
      </c>
    </row>
    <row r="99" spans="1:1" x14ac:dyDescent="0.25">
      <c r="A99" s="12">
        <v>98</v>
      </c>
    </row>
    <row r="100" spans="1:1" x14ac:dyDescent="0.25">
      <c r="A100" s="12">
        <v>99</v>
      </c>
    </row>
    <row r="101" spans="1:1" x14ac:dyDescent="0.25">
      <c r="A101" s="12">
        <v>100</v>
      </c>
    </row>
    <row r="102" spans="1:1" x14ac:dyDescent="0.25">
      <c r="A102" s="12">
        <v>101</v>
      </c>
    </row>
    <row r="103" spans="1:1" x14ac:dyDescent="0.25">
      <c r="A103" s="12">
        <v>102</v>
      </c>
    </row>
    <row r="104" spans="1:1" x14ac:dyDescent="0.25">
      <c r="A104" s="12">
        <v>103</v>
      </c>
    </row>
    <row r="105" spans="1:1" x14ac:dyDescent="0.25">
      <c r="A105" s="12">
        <v>104</v>
      </c>
    </row>
    <row r="106" spans="1:1" x14ac:dyDescent="0.25">
      <c r="A106" s="12">
        <v>105</v>
      </c>
    </row>
    <row r="107" spans="1:1" x14ac:dyDescent="0.25">
      <c r="A107" s="12">
        <v>106</v>
      </c>
    </row>
    <row r="108" spans="1:1" x14ac:dyDescent="0.25">
      <c r="A108" s="12">
        <v>107</v>
      </c>
    </row>
    <row r="109" spans="1:1" x14ac:dyDescent="0.25">
      <c r="A109" s="12">
        <v>108</v>
      </c>
    </row>
    <row r="110" spans="1:1" x14ac:dyDescent="0.25">
      <c r="A110" s="12">
        <v>109</v>
      </c>
    </row>
    <row r="111" spans="1:1" x14ac:dyDescent="0.25">
      <c r="A111" s="12">
        <v>110</v>
      </c>
    </row>
    <row r="112" spans="1:1" x14ac:dyDescent="0.25">
      <c r="A112" s="12">
        <v>111</v>
      </c>
    </row>
    <row r="113" spans="1:1" x14ac:dyDescent="0.25">
      <c r="A113" s="12">
        <v>112</v>
      </c>
    </row>
    <row r="114" spans="1:1" x14ac:dyDescent="0.25">
      <c r="A114" s="12">
        <v>113</v>
      </c>
    </row>
    <row r="115" spans="1:1" x14ac:dyDescent="0.25">
      <c r="A115" s="12">
        <v>114</v>
      </c>
    </row>
    <row r="116" spans="1:1" x14ac:dyDescent="0.25">
      <c r="A116" s="12">
        <v>115</v>
      </c>
    </row>
    <row r="117" spans="1:1" x14ac:dyDescent="0.25">
      <c r="A117" s="12">
        <v>116</v>
      </c>
    </row>
    <row r="118" spans="1:1" x14ac:dyDescent="0.25">
      <c r="A118" s="12">
        <v>117</v>
      </c>
    </row>
    <row r="119" spans="1:1" x14ac:dyDescent="0.25">
      <c r="A119" s="12">
        <v>118</v>
      </c>
    </row>
    <row r="120" spans="1:1" x14ac:dyDescent="0.25">
      <c r="A120" s="12">
        <v>119</v>
      </c>
    </row>
    <row r="121" spans="1:1" x14ac:dyDescent="0.25">
      <c r="A121" s="12">
        <v>120</v>
      </c>
    </row>
    <row r="122" spans="1:1" x14ac:dyDescent="0.25">
      <c r="A122" s="12">
        <v>121</v>
      </c>
    </row>
    <row r="123" spans="1:1" x14ac:dyDescent="0.25">
      <c r="A123" s="12">
        <v>122</v>
      </c>
    </row>
    <row r="124" spans="1:1" x14ac:dyDescent="0.25">
      <c r="A124" s="12">
        <v>123</v>
      </c>
    </row>
    <row r="125" spans="1:1" x14ac:dyDescent="0.25">
      <c r="A125" s="12">
        <v>124</v>
      </c>
    </row>
    <row r="126" spans="1:1" x14ac:dyDescent="0.25">
      <c r="A126" s="12">
        <v>125</v>
      </c>
    </row>
    <row r="127" spans="1:1" x14ac:dyDescent="0.25">
      <c r="A127" s="12">
        <v>126</v>
      </c>
    </row>
    <row r="128" spans="1:1" x14ac:dyDescent="0.25">
      <c r="A128" s="12">
        <v>127</v>
      </c>
    </row>
    <row r="129" spans="1:1" x14ac:dyDescent="0.25">
      <c r="A129" s="12">
        <v>128</v>
      </c>
    </row>
    <row r="130" spans="1:1" x14ac:dyDescent="0.25">
      <c r="A130" s="12">
        <v>129</v>
      </c>
    </row>
    <row r="131" spans="1:1" x14ac:dyDescent="0.25">
      <c r="A131" s="12">
        <v>130</v>
      </c>
    </row>
    <row r="132" spans="1:1" x14ac:dyDescent="0.25">
      <c r="A132" s="12">
        <v>131</v>
      </c>
    </row>
    <row r="133" spans="1:1" x14ac:dyDescent="0.25">
      <c r="A133" s="12">
        <v>132</v>
      </c>
    </row>
    <row r="134" spans="1:1" x14ac:dyDescent="0.25">
      <c r="A134" s="12">
        <v>133</v>
      </c>
    </row>
    <row r="135" spans="1:1" x14ac:dyDescent="0.25">
      <c r="A135" s="12">
        <v>134</v>
      </c>
    </row>
    <row r="136" spans="1:1" x14ac:dyDescent="0.25">
      <c r="A136" s="12">
        <v>135</v>
      </c>
    </row>
    <row r="137" spans="1:1" x14ac:dyDescent="0.25">
      <c r="A137" s="12">
        <v>136</v>
      </c>
    </row>
    <row r="138" spans="1:1" x14ac:dyDescent="0.25">
      <c r="A138" s="12">
        <v>137</v>
      </c>
    </row>
    <row r="139" spans="1:1" x14ac:dyDescent="0.25">
      <c r="A139" s="12">
        <v>138</v>
      </c>
    </row>
    <row r="140" spans="1:1" x14ac:dyDescent="0.25">
      <c r="A140" s="12">
        <v>139</v>
      </c>
    </row>
    <row r="141" spans="1:1" x14ac:dyDescent="0.25">
      <c r="A141" s="12">
        <v>140</v>
      </c>
    </row>
    <row r="142" spans="1:1" x14ac:dyDescent="0.25">
      <c r="A142" s="12">
        <v>141</v>
      </c>
    </row>
    <row r="143" spans="1:1" x14ac:dyDescent="0.25">
      <c r="A143" s="12">
        <v>142</v>
      </c>
    </row>
    <row r="144" spans="1:1" x14ac:dyDescent="0.25">
      <c r="A144" s="12">
        <v>143</v>
      </c>
    </row>
    <row r="145" spans="1:1" x14ac:dyDescent="0.25">
      <c r="A145" s="12">
        <v>144</v>
      </c>
    </row>
    <row r="146" spans="1:1" x14ac:dyDescent="0.25">
      <c r="A146" s="12">
        <v>145</v>
      </c>
    </row>
    <row r="147" spans="1:1" x14ac:dyDescent="0.25">
      <c r="A147" s="12">
        <v>146</v>
      </c>
    </row>
    <row r="148" spans="1:1" x14ac:dyDescent="0.25">
      <c r="A148" s="12">
        <v>147</v>
      </c>
    </row>
    <row r="149" spans="1:1" x14ac:dyDescent="0.25">
      <c r="A149" s="12">
        <v>148</v>
      </c>
    </row>
    <row r="150" spans="1:1" x14ac:dyDescent="0.25">
      <c r="A150" s="12">
        <v>149</v>
      </c>
    </row>
    <row r="151" spans="1:1" x14ac:dyDescent="0.25">
      <c r="A151" s="12">
        <v>150</v>
      </c>
    </row>
    <row r="152" spans="1:1" x14ac:dyDescent="0.25">
      <c r="A152" s="12">
        <v>151</v>
      </c>
    </row>
    <row r="153" spans="1:1" x14ac:dyDescent="0.25">
      <c r="A153" s="12">
        <v>152</v>
      </c>
    </row>
    <row r="154" spans="1:1" x14ac:dyDescent="0.25">
      <c r="A154" s="12">
        <v>153</v>
      </c>
    </row>
    <row r="155" spans="1:1" x14ac:dyDescent="0.25">
      <c r="A155" s="12">
        <v>154</v>
      </c>
    </row>
    <row r="156" spans="1:1" x14ac:dyDescent="0.25">
      <c r="A156" s="12">
        <v>155</v>
      </c>
    </row>
    <row r="157" spans="1:1" x14ac:dyDescent="0.25">
      <c r="A157" s="12">
        <v>156</v>
      </c>
    </row>
    <row r="158" spans="1:1" x14ac:dyDescent="0.25">
      <c r="A158" s="12">
        <v>157</v>
      </c>
    </row>
    <row r="159" spans="1:1" x14ac:dyDescent="0.25">
      <c r="A159" s="12">
        <v>158</v>
      </c>
    </row>
    <row r="160" spans="1:1" x14ac:dyDescent="0.25">
      <c r="A160" s="12">
        <v>159</v>
      </c>
    </row>
    <row r="161" spans="1:1" x14ac:dyDescent="0.25">
      <c r="A161" s="12">
        <v>160</v>
      </c>
    </row>
    <row r="162" spans="1:1" x14ac:dyDescent="0.25">
      <c r="A162" s="12">
        <v>161</v>
      </c>
    </row>
    <row r="163" spans="1:1" x14ac:dyDescent="0.25">
      <c r="A163" s="12">
        <v>162</v>
      </c>
    </row>
    <row r="164" spans="1:1" x14ac:dyDescent="0.25">
      <c r="A164" s="12">
        <v>163</v>
      </c>
    </row>
    <row r="165" spans="1:1" x14ac:dyDescent="0.25">
      <c r="A165" s="12">
        <v>164</v>
      </c>
    </row>
    <row r="166" spans="1:1" x14ac:dyDescent="0.25">
      <c r="A166" s="12">
        <v>165</v>
      </c>
    </row>
    <row r="167" spans="1:1" x14ac:dyDescent="0.25">
      <c r="A167" s="12">
        <v>166</v>
      </c>
    </row>
    <row r="168" spans="1:1" x14ac:dyDescent="0.25">
      <c r="A168" s="12">
        <v>167</v>
      </c>
    </row>
    <row r="169" spans="1:1" x14ac:dyDescent="0.25">
      <c r="A169" s="12">
        <v>168</v>
      </c>
    </row>
    <row r="170" spans="1:1" x14ac:dyDescent="0.25">
      <c r="A170" s="12">
        <v>169</v>
      </c>
    </row>
    <row r="171" spans="1:1" x14ac:dyDescent="0.25">
      <c r="A171" s="12">
        <v>170</v>
      </c>
    </row>
    <row r="172" spans="1:1" x14ac:dyDescent="0.25">
      <c r="A172" s="12">
        <v>171</v>
      </c>
    </row>
    <row r="173" spans="1:1" x14ac:dyDescent="0.25">
      <c r="A173" s="12">
        <v>172</v>
      </c>
    </row>
    <row r="174" spans="1:1" x14ac:dyDescent="0.25">
      <c r="A174" s="12">
        <v>173</v>
      </c>
    </row>
    <row r="175" spans="1:1" x14ac:dyDescent="0.25">
      <c r="A175" s="12">
        <v>174</v>
      </c>
    </row>
    <row r="176" spans="1:1" x14ac:dyDescent="0.25">
      <c r="A176" s="12">
        <v>175</v>
      </c>
    </row>
    <row r="177" spans="1:1" x14ac:dyDescent="0.25">
      <c r="A177" s="12">
        <v>176</v>
      </c>
    </row>
    <row r="178" spans="1:1" x14ac:dyDescent="0.25">
      <c r="A178" s="12">
        <v>177</v>
      </c>
    </row>
    <row r="179" spans="1:1" x14ac:dyDescent="0.25">
      <c r="A179" s="12">
        <v>178</v>
      </c>
    </row>
    <row r="180" spans="1:1" x14ac:dyDescent="0.25">
      <c r="A180" s="12">
        <v>179</v>
      </c>
    </row>
    <row r="181" spans="1:1" x14ac:dyDescent="0.25">
      <c r="A181" s="12">
        <v>180</v>
      </c>
    </row>
    <row r="182" spans="1:1" x14ac:dyDescent="0.25">
      <c r="A182" s="12">
        <v>181</v>
      </c>
    </row>
    <row r="183" spans="1:1" x14ac:dyDescent="0.25">
      <c r="A183" s="12">
        <v>182</v>
      </c>
    </row>
    <row r="184" spans="1:1" x14ac:dyDescent="0.25">
      <c r="A184" s="12">
        <v>183</v>
      </c>
    </row>
    <row r="185" spans="1:1" x14ac:dyDescent="0.25">
      <c r="A185" s="12">
        <v>184</v>
      </c>
    </row>
    <row r="186" spans="1:1" x14ac:dyDescent="0.25">
      <c r="A186" s="12">
        <v>185</v>
      </c>
    </row>
    <row r="187" spans="1:1" x14ac:dyDescent="0.25">
      <c r="A187" s="12">
        <v>186</v>
      </c>
    </row>
    <row r="188" spans="1:1" x14ac:dyDescent="0.25">
      <c r="A188" s="12">
        <v>187</v>
      </c>
    </row>
    <row r="189" spans="1:1" x14ac:dyDescent="0.25">
      <c r="A189" s="12">
        <v>188</v>
      </c>
    </row>
    <row r="190" spans="1:1" x14ac:dyDescent="0.25">
      <c r="A190" s="12">
        <v>189</v>
      </c>
    </row>
    <row r="191" spans="1:1" x14ac:dyDescent="0.25">
      <c r="A191" s="12">
        <v>190</v>
      </c>
    </row>
    <row r="192" spans="1:1" x14ac:dyDescent="0.25">
      <c r="A192" s="12">
        <v>191</v>
      </c>
    </row>
    <row r="193" spans="1:1" x14ac:dyDescent="0.25">
      <c r="A193" s="12">
        <v>192</v>
      </c>
    </row>
    <row r="194" spans="1:1" x14ac:dyDescent="0.25">
      <c r="A194" s="12">
        <v>193</v>
      </c>
    </row>
    <row r="195" spans="1:1" x14ac:dyDescent="0.25">
      <c r="A195" s="12">
        <v>194</v>
      </c>
    </row>
    <row r="196" spans="1:1" x14ac:dyDescent="0.25">
      <c r="A196" s="12">
        <v>195</v>
      </c>
    </row>
    <row r="197" spans="1:1" x14ac:dyDescent="0.25">
      <c r="A197" s="12">
        <v>196</v>
      </c>
    </row>
    <row r="198" spans="1:1" x14ac:dyDescent="0.25">
      <c r="A198" s="12">
        <v>197</v>
      </c>
    </row>
    <row r="199" spans="1:1" x14ac:dyDescent="0.25">
      <c r="A199" s="12">
        <v>198</v>
      </c>
    </row>
    <row r="200" spans="1:1" x14ac:dyDescent="0.25">
      <c r="A200" s="12">
        <v>199</v>
      </c>
    </row>
    <row r="201" spans="1:1" x14ac:dyDescent="0.25">
      <c r="A201" s="12">
        <v>200</v>
      </c>
    </row>
    <row r="202" spans="1:1" x14ac:dyDescent="0.25">
      <c r="A202" s="12">
        <v>201</v>
      </c>
    </row>
    <row r="203" spans="1:1" x14ac:dyDescent="0.25">
      <c r="A203" s="12">
        <v>202</v>
      </c>
    </row>
    <row r="204" spans="1:1" x14ac:dyDescent="0.25">
      <c r="A204" s="12">
        <v>203</v>
      </c>
    </row>
    <row r="205" spans="1:1" x14ac:dyDescent="0.25">
      <c r="A205" s="12">
        <v>204</v>
      </c>
    </row>
    <row r="206" spans="1:1" x14ac:dyDescent="0.25">
      <c r="A206" s="12">
        <v>205</v>
      </c>
    </row>
    <row r="207" spans="1:1" x14ac:dyDescent="0.25">
      <c r="A207" s="12">
        <v>206</v>
      </c>
    </row>
    <row r="208" spans="1:1" x14ac:dyDescent="0.25">
      <c r="A208" s="12">
        <v>207</v>
      </c>
    </row>
    <row r="209" spans="1:1" x14ac:dyDescent="0.25">
      <c r="A209" s="12">
        <v>208</v>
      </c>
    </row>
    <row r="210" spans="1:1" x14ac:dyDescent="0.25">
      <c r="A210" s="12">
        <v>209</v>
      </c>
    </row>
    <row r="211" spans="1:1" x14ac:dyDescent="0.25">
      <c r="A211" s="12">
        <v>210</v>
      </c>
    </row>
    <row r="212" spans="1:1" x14ac:dyDescent="0.25">
      <c r="A212" s="12">
        <v>211</v>
      </c>
    </row>
    <row r="213" spans="1:1" x14ac:dyDescent="0.25">
      <c r="A213" s="12">
        <v>212</v>
      </c>
    </row>
    <row r="214" spans="1:1" x14ac:dyDescent="0.25">
      <c r="A214" s="12">
        <v>213</v>
      </c>
    </row>
    <row r="215" spans="1:1" x14ac:dyDescent="0.25">
      <c r="A215" s="12">
        <v>214</v>
      </c>
    </row>
    <row r="216" spans="1:1" x14ac:dyDescent="0.25">
      <c r="A216" s="12">
        <v>215</v>
      </c>
    </row>
    <row r="217" spans="1:1" x14ac:dyDescent="0.25">
      <c r="A217" s="12">
        <v>216</v>
      </c>
    </row>
    <row r="218" spans="1:1" x14ac:dyDescent="0.25">
      <c r="A218" s="12">
        <v>217</v>
      </c>
    </row>
    <row r="219" spans="1:1" x14ac:dyDescent="0.25">
      <c r="A219" s="12">
        <v>218</v>
      </c>
    </row>
    <row r="220" spans="1:1" x14ac:dyDescent="0.25">
      <c r="A220" s="12">
        <v>219</v>
      </c>
    </row>
    <row r="221" spans="1:1" x14ac:dyDescent="0.25">
      <c r="A221" s="12">
        <v>220</v>
      </c>
    </row>
    <row r="222" spans="1:1" x14ac:dyDescent="0.25">
      <c r="A222" s="12">
        <v>221</v>
      </c>
    </row>
    <row r="223" spans="1:1" x14ac:dyDescent="0.25">
      <c r="A223" s="12">
        <v>222</v>
      </c>
    </row>
    <row r="224" spans="1:1" x14ac:dyDescent="0.25">
      <c r="A224" s="12">
        <v>223</v>
      </c>
    </row>
    <row r="225" spans="1:1" x14ac:dyDescent="0.25">
      <c r="A225" s="12">
        <v>224</v>
      </c>
    </row>
    <row r="226" spans="1:1" x14ac:dyDescent="0.25">
      <c r="A226" s="12">
        <v>225</v>
      </c>
    </row>
    <row r="227" spans="1:1" x14ac:dyDescent="0.25">
      <c r="A227" s="12">
        <v>226</v>
      </c>
    </row>
    <row r="228" spans="1:1" x14ac:dyDescent="0.25">
      <c r="A228" s="12">
        <v>227</v>
      </c>
    </row>
    <row r="229" spans="1:1" x14ac:dyDescent="0.25">
      <c r="A229" s="12">
        <v>228</v>
      </c>
    </row>
    <row r="230" spans="1:1" x14ac:dyDescent="0.25">
      <c r="A230" s="12">
        <v>229</v>
      </c>
    </row>
    <row r="231" spans="1:1" x14ac:dyDescent="0.25">
      <c r="A231" s="12">
        <v>230</v>
      </c>
    </row>
    <row r="232" spans="1:1" x14ac:dyDescent="0.25">
      <c r="A232" s="12">
        <v>231</v>
      </c>
    </row>
    <row r="233" spans="1:1" x14ac:dyDescent="0.25">
      <c r="A233" s="12">
        <v>232</v>
      </c>
    </row>
    <row r="234" spans="1:1" x14ac:dyDescent="0.25">
      <c r="A234" s="12">
        <v>233</v>
      </c>
    </row>
    <row r="235" spans="1:1" x14ac:dyDescent="0.25">
      <c r="A235" s="12">
        <v>234</v>
      </c>
    </row>
    <row r="236" spans="1:1" x14ac:dyDescent="0.25">
      <c r="A236" s="12">
        <v>235</v>
      </c>
    </row>
    <row r="237" spans="1:1" x14ac:dyDescent="0.25">
      <c r="A237" s="12">
        <v>236</v>
      </c>
    </row>
    <row r="238" spans="1:1" x14ac:dyDescent="0.25">
      <c r="A238" s="12">
        <v>237</v>
      </c>
    </row>
    <row r="239" spans="1:1" x14ac:dyDescent="0.25">
      <c r="A239" s="12">
        <v>238</v>
      </c>
    </row>
    <row r="240" spans="1:1" x14ac:dyDescent="0.25">
      <c r="A240" s="12">
        <v>239</v>
      </c>
    </row>
    <row r="241" spans="1:1" x14ac:dyDescent="0.25">
      <c r="A241" s="12">
        <v>240</v>
      </c>
    </row>
    <row r="242" spans="1:1" x14ac:dyDescent="0.25">
      <c r="A242" s="12">
        <v>241</v>
      </c>
    </row>
    <row r="243" spans="1:1" x14ac:dyDescent="0.25">
      <c r="A243" s="12">
        <v>242</v>
      </c>
    </row>
    <row r="244" spans="1:1" x14ac:dyDescent="0.25">
      <c r="A244" s="12">
        <v>243</v>
      </c>
    </row>
    <row r="245" spans="1:1" x14ac:dyDescent="0.25">
      <c r="A245" s="12">
        <v>244</v>
      </c>
    </row>
    <row r="246" spans="1:1" x14ac:dyDescent="0.25">
      <c r="A246" s="12">
        <v>245</v>
      </c>
    </row>
    <row r="247" spans="1:1" x14ac:dyDescent="0.25">
      <c r="A247" s="12">
        <v>246</v>
      </c>
    </row>
    <row r="248" spans="1:1" x14ac:dyDescent="0.25">
      <c r="A248" s="12">
        <v>247</v>
      </c>
    </row>
    <row r="249" spans="1:1" x14ac:dyDescent="0.25">
      <c r="A249" s="12">
        <v>248</v>
      </c>
    </row>
    <row r="250" spans="1:1" x14ac:dyDescent="0.25">
      <c r="A250" s="12">
        <v>249</v>
      </c>
    </row>
    <row r="251" spans="1:1" x14ac:dyDescent="0.25">
      <c r="A251" s="12">
        <v>250</v>
      </c>
    </row>
    <row r="252" spans="1:1" x14ac:dyDescent="0.25">
      <c r="A252" s="12">
        <v>251</v>
      </c>
    </row>
    <row r="253" spans="1:1" x14ac:dyDescent="0.25">
      <c r="A253" s="12">
        <v>252</v>
      </c>
    </row>
    <row r="254" spans="1:1" x14ac:dyDescent="0.25">
      <c r="A254" s="12">
        <v>253</v>
      </c>
    </row>
    <row r="255" spans="1:1" x14ac:dyDescent="0.25">
      <c r="A255" s="12">
        <v>254</v>
      </c>
    </row>
    <row r="256" spans="1:1" x14ac:dyDescent="0.25">
      <c r="A256" s="12">
        <v>255</v>
      </c>
    </row>
    <row r="257" spans="1:1" x14ac:dyDescent="0.25">
      <c r="A257" s="12">
        <v>256</v>
      </c>
    </row>
    <row r="258" spans="1:1" x14ac:dyDescent="0.25">
      <c r="A258" s="12">
        <v>257</v>
      </c>
    </row>
    <row r="259" spans="1:1" x14ac:dyDescent="0.25">
      <c r="A259" s="12">
        <v>258</v>
      </c>
    </row>
    <row r="260" spans="1:1" x14ac:dyDescent="0.25">
      <c r="A260" s="12">
        <v>259</v>
      </c>
    </row>
    <row r="261" spans="1:1" x14ac:dyDescent="0.25">
      <c r="A261" s="12">
        <v>260</v>
      </c>
    </row>
    <row r="262" spans="1:1" x14ac:dyDescent="0.25">
      <c r="A262" s="12">
        <v>261</v>
      </c>
    </row>
    <row r="263" spans="1:1" x14ac:dyDescent="0.25">
      <c r="A263" s="12">
        <v>262</v>
      </c>
    </row>
    <row r="264" spans="1:1" x14ac:dyDescent="0.25">
      <c r="A264" s="12">
        <v>263</v>
      </c>
    </row>
    <row r="265" spans="1:1" x14ac:dyDescent="0.25">
      <c r="A265" s="12">
        <v>264</v>
      </c>
    </row>
    <row r="266" spans="1:1" x14ac:dyDescent="0.25">
      <c r="A266" s="12">
        <v>265</v>
      </c>
    </row>
    <row r="267" spans="1:1" x14ac:dyDescent="0.25">
      <c r="A267" s="12">
        <v>266</v>
      </c>
    </row>
    <row r="268" spans="1:1" x14ac:dyDescent="0.25">
      <c r="A268" s="12">
        <v>267</v>
      </c>
    </row>
    <row r="269" spans="1:1" x14ac:dyDescent="0.25">
      <c r="A269" s="12">
        <v>268</v>
      </c>
    </row>
    <row r="270" spans="1:1" x14ac:dyDescent="0.25">
      <c r="A270" s="12">
        <v>269</v>
      </c>
    </row>
    <row r="271" spans="1:1" x14ac:dyDescent="0.25">
      <c r="A271" s="12">
        <v>270</v>
      </c>
    </row>
    <row r="272" spans="1:1" x14ac:dyDescent="0.25">
      <c r="A272" s="12">
        <v>271</v>
      </c>
    </row>
    <row r="273" spans="1:1" x14ac:dyDescent="0.25">
      <c r="A273" s="12">
        <v>272</v>
      </c>
    </row>
    <row r="274" spans="1:1" x14ac:dyDescent="0.25">
      <c r="A274" s="12">
        <v>273</v>
      </c>
    </row>
    <row r="275" spans="1:1" x14ac:dyDescent="0.25">
      <c r="A275" s="12">
        <v>274</v>
      </c>
    </row>
    <row r="276" spans="1:1" x14ac:dyDescent="0.25">
      <c r="A276" s="12">
        <v>275</v>
      </c>
    </row>
    <row r="277" spans="1:1" x14ac:dyDescent="0.25">
      <c r="A277" s="12">
        <v>276</v>
      </c>
    </row>
    <row r="278" spans="1:1" x14ac:dyDescent="0.25">
      <c r="A278" s="12">
        <v>277</v>
      </c>
    </row>
    <row r="279" spans="1:1" x14ac:dyDescent="0.25">
      <c r="A279" s="12">
        <v>278</v>
      </c>
    </row>
    <row r="280" spans="1:1" x14ac:dyDescent="0.25">
      <c r="A280" s="12">
        <v>279</v>
      </c>
    </row>
    <row r="281" spans="1:1" x14ac:dyDescent="0.25">
      <c r="A281" s="12">
        <v>280</v>
      </c>
    </row>
    <row r="282" spans="1:1" x14ac:dyDescent="0.25">
      <c r="A282" s="12">
        <v>281</v>
      </c>
    </row>
    <row r="283" spans="1:1" x14ac:dyDescent="0.25">
      <c r="A283" s="12">
        <v>282</v>
      </c>
    </row>
    <row r="284" spans="1:1" x14ac:dyDescent="0.25">
      <c r="A284" s="12">
        <v>283</v>
      </c>
    </row>
    <row r="285" spans="1:1" x14ac:dyDescent="0.25">
      <c r="A285" s="12">
        <v>284</v>
      </c>
    </row>
    <row r="286" spans="1:1" x14ac:dyDescent="0.25">
      <c r="A286" s="12">
        <v>285</v>
      </c>
    </row>
    <row r="287" spans="1:1" x14ac:dyDescent="0.25">
      <c r="A287" s="12">
        <v>286</v>
      </c>
    </row>
    <row r="288" spans="1:1" x14ac:dyDescent="0.25">
      <c r="A288" s="12">
        <v>287</v>
      </c>
    </row>
    <row r="289" spans="1:1" x14ac:dyDescent="0.25">
      <c r="A289" s="12">
        <v>288</v>
      </c>
    </row>
    <row r="290" spans="1:1" x14ac:dyDescent="0.25">
      <c r="A290" s="12">
        <v>289</v>
      </c>
    </row>
    <row r="291" spans="1:1" x14ac:dyDescent="0.25">
      <c r="A291" s="12">
        <v>290</v>
      </c>
    </row>
    <row r="292" spans="1:1" x14ac:dyDescent="0.25">
      <c r="A292" s="12">
        <v>291</v>
      </c>
    </row>
    <row r="293" spans="1:1" x14ac:dyDescent="0.25">
      <c r="A293" s="12">
        <v>292</v>
      </c>
    </row>
    <row r="294" spans="1:1" x14ac:dyDescent="0.25">
      <c r="A294" s="12">
        <v>293</v>
      </c>
    </row>
    <row r="295" spans="1:1" x14ac:dyDescent="0.25">
      <c r="A295" s="12">
        <v>294</v>
      </c>
    </row>
    <row r="296" spans="1:1" x14ac:dyDescent="0.25">
      <c r="A296" s="12">
        <v>295</v>
      </c>
    </row>
    <row r="297" spans="1:1" x14ac:dyDescent="0.25">
      <c r="A297" s="12">
        <v>296</v>
      </c>
    </row>
    <row r="298" spans="1:1" x14ac:dyDescent="0.25">
      <c r="A298" s="12">
        <v>297</v>
      </c>
    </row>
    <row r="299" spans="1:1" x14ac:dyDescent="0.25">
      <c r="A299" s="12">
        <v>298</v>
      </c>
    </row>
    <row r="300" spans="1:1" x14ac:dyDescent="0.25">
      <c r="A300" s="12">
        <v>299</v>
      </c>
    </row>
    <row r="301" spans="1:1" x14ac:dyDescent="0.25">
      <c r="A301" s="12">
        <v>300</v>
      </c>
    </row>
    <row r="302" spans="1:1" x14ac:dyDescent="0.25">
      <c r="A302" s="12">
        <v>301</v>
      </c>
    </row>
    <row r="303" spans="1:1" x14ac:dyDescent="0.25">
      <c r="A303" s="12">
        <v>302</v>
      </c>
    </row>
    <row r="304" spans="1:1" x14ac:dyDescent="0.25">
      <c r="A304" s="12">
        <v>303</v>
      </c>
    </row>
    <row r="305" spans="1:1" x14ac:dyDescent="0.25">
      <c r="A305" s="12">
        <v>304</v>
      </c>
    </row>
    <row r="306" spans="1:1" x14ac:dyDescent="0.25">
      <c r="A306" s="12">
        <v>305</v>
      </c>
    </row>
    <row r="307" spans="1:1" x14ac:dyDescent="0.25">
      <c r="A307" s="12">
        <v>306</v>
      </c>
    </row>
    <row r="308" spans="1:1" x14ac:dyDescent="0.25">
      <c r="A308" s="12">
        <v>307</v>
      </c>
    </row>
    <row r="309" spans="1:1" x14ac:dyDescent="0.25">
      <c r="A309" s="12">
        <v>308</v>
      </c>
    </row>
    <row r="310" spans="1:1" x14ac:dyDescent="0.25">
      <c r="A310" s="12">
        <v>309</v>
      </c>
    </row>
    <row r="311" spans="1:1" x14ac:dyDescent="0.25">
      <c r="A311" s="12">
        <v>310</v>
      </c>
    </row>
    <row r="312" spans="1:1" x14ac:dyDescent="0.25">
      <c r="A312" s="12">
        <v>311</v>
      </c>
    </row>
    <row r="313" spans="1:1" x14ac:dyDescent="0.25">
      <c r="A313" s="12">
        <v>312</v>
      </c>
    </row>
    <row r="314" spans="1:1" x14ac:dyDescent="0.25">
      <c r="A314" s="12">
        <v>313</v>
      </c>
    </row>
    <row r="315" spans="1:1" x14ac:dyDescent="0.25">
      <c r="A315" s="12">
        <v>314</v>
      </c>
    </row>
    <row r="316" spans="1:1" x14ac:dyDescent="0.25">
      <c r="A316" s="12">
        <v>315</v>
      </c>
    </row>
    <row r="317" spans="1:1" x14ac:dyDescent="0.25">
      <c r="A317" s="12">
        <v>316</v>
      </c>
    </row>
    <row r="318" spans="1:1" x14ac:dyDescent="0.25">
      <c r="A318" s="12">
        <v>317</v>
      </c>
    </row>
    <row r="319" spans="1:1" x14ac:dyDescent="0.25">
      <c r="A319" s="12">
        <v>318</v>
      </c>
    </row>
    <row r="320" spans="1:1" x14ac:dyDescent="0.25">
      <c r="A320" s="12">
        <v>319</v>
      </c>
    </row>
    <row r="321" spans="1:1" x14ac:dyDescent="0.25">
      <c r="A321" s="12">
        <v>320</v>
      </c>
    </row>
    <row r="322" spans="1:1" x14ac:dyDescent="0.25">
      <c r="A322" s="12">
        <v>321</v>
      </c>
    </row>
    <row r="323" spans="1:1" x14ac:dyDescent="0.25">
      <c r="A323" s="12">
        <v>322</v>
      </c>
    </row>
    <row r="324" spans="1:1" x14ac:dyDescent="0.25">
      <c r="A324" s="12">
        <v>323</v>
      </c>
    </row>
    <row r="325" spans="1:1" x14ac:dyDescent="0.25">
      <c r="A325" s="12">
        <v>324</v>
      </c>
    </row>
    <row r="326" spans="1:1" x14ac:dyDescent="0.25">
      <c r="A326" s="12">
        <v>325</v>
      </c>
    </row>
    <row r="327" spans="1:1" x14ac:dyDescent="0.25">
      <c r="A327" s="12">
        <v>326</v>
      </c>
    </row>
    <row r="328" spans="1:1" x14ac:dyDescent="0.25">
      <c r="A328" s="12">
        <v>327</v>
      </c>
    </row>
    <row r="329" spans="1:1" x14ac:dyDescent="0.25">
      <c r="A329" s="12">
        <v>328</v>
      </c>
    </row>
    <row r="330" spans="1:1" x14ac:dyDescent="0.25">
      <c r="A330" s="12">
        <v>329</v>
      </c>
    </row>
    <row r="331" spans="1:1" x14ac:dyDescent="0.25">
      <c r="A331" s="12">
        <v>330</v>
      </c>
    </row>
    <row r="332" spans="1:1" x14ac:dyDescent="0.25">
      <c r="A332" s="12">
        <v>331</v>
      </c>
    </row>
    <row r="333" spans="1:1" x14ac:dyDescent="0.25">
      <c r="A333" s="12">
        <v>332</v>
      </c>
    </row>
    <row r="334" spans="1:1" x14ac:dyDescent="0.25">
      <c r="A334" s="12">
        <v>333</v>
      </c>
    </row>
    <row r="335" spans="1:1" x14ac:dyDescent="0.25">
      <c r="A335" s="12">
        <v>334</v>
      </c>
    </row>
    <row r="336" spans="1:1" x14ac:dyDescent="0.25">
      <c r="A336" s="12">
        <v>335</v>
      </c>
    </row>
    <row r="337" spans="1:1" x14ac:dyDescent="0.25">
      <c r="A337" s="12">
        <v>336</v>
      </c>
    </row>
    <row r="338" spans="1:1" x14ac:dyDescent="0.25">
      <c r="A338" s="12">
        <v>337</v>
      </c>
    </row>
    <row r="339" spans="1:1" x14ac:dyDescent="0.25">
      <c r="A339" s="12">
        <v>338</v>
      </c>
    </row>
    <row r="340" spans="1:1" x14ac:dyDescent="0.25">
      <c r="A340" s="12">
        <v>339</v>
      </c>
    </row>
    <row r="341" spans="1:1" x14ac:dyDescent="0.25">
      <c r="A341" s="12">
        <v>340</v>
      </c>
    </row>
    <row r="342" spans="1:1" x14ac:dyDescent="0.25">
      <c r="A342" s="12">
        <v>341</v>
      </c>
    </row>
    <row r="343" spans="1:1" x14ac:dyDescent="0.25">
      <c r="A343" s="12">
        <v>342</v>
      </c>
    </row>
    <row r="344" spans="1:1" x14ac:dyDescent="0.25">
      <c r="A344" s="12">
        <v>343</v>
      </c>
    </row>
    <row r="345" spans="1:1" x14ac:dyDescent="0.25">
      <c r="A345" s="12">
        <v>344</v>
      </c>
    </row>
    <row r="346" spans="1:1" x14ac:dyDescent="0.25">
      <c r="A346" s="12">
        <v>345</v>
      </c>
    </row>
    <row r="347" spans="1:1" x14ac:dyDescent="0.25">
      <c r="A347" s="12">
        <v>346</v>
      </c>
    </row>
    <row r="348" spans="1:1" x14ac:dyDescent="0.25">
      <c r="A348" s="12">
        <v>347</v>
      </c>
    </row>
    <row r="349" spans="1:1" x14ac:dyDescent="0.25">
      <c r="A349" s="12">
        <v>348</v>
      </c>
    </row>
    <row r="350" spans="1:1" x14ac:dyDescent="0.25">
      <c r="A350" s="12">
        <v>349</v>
      </c>
    </row>
    <row r="351" spans="1:1" x14ac:dyDescent="0.25">
      <c r="A351" s="12">
        <v>350</v>
      </c>
    </row>
    <row r="352" spans="1:1" x14ac:dyDescent="0.25">
      <c r="A352" s="12">
        <v>351</v>
      </c>
    </row>
    <row r="353" spans="1:1" x14ac:dyDescent="0.25">
      <c r="A353" s="12">
        <v>352</v>
      </c>
    </row>
    <row r="354" spans="1:1" x14ac:dyDescent="0.25">
      <c r="A354" s="12">
        <v>353</v>
      </c>
    </row>
    <row r="355" spans="1:1" x14ac:dyDescent="0.25">
      <c r="A355" s="12">
        <v>354</v>
      </c>
    </row>
    <row r="356" spans="1:1" x14ac:dyDescent="0.25">
      <c r="A356" s="12">
        <v>355</v>
      </c>
    </row>
    <row r="357" spans="1:1" x14ac:dyDescent="0.25">
      <c r="A357" s="12">
        <v>356</v>
      </c>
    </row>
    <row r="358" spans="1:1" x14ac:dyDescent="0.25">
      <c r="A358" s="12">
        <v>357</v>
      </c>
    </row>
    <row r="359" spans="1:1" x14ac:dyDescent="0.25">
      <c r="A359" s="12">
        <v>358</v>
      </c>
    </row>
    <row r="360" spans="1:1" x14ac:dyDescent="0.25">
      <c r="A360" s="12">
        <v>359</v>
      </c>
    </row>
    <row r="361" spans="1:1" x14ac:dyDescent="0.25">
      <c r="A361" s="12">
        <v>360</v>
      </c>
    </row>
    <row r="362" spans="1:1" x14ac:dyDescent="0.25">
      <c r="A362" s="12">
        <v>361</v>
      </c>
    </row>
    <row r="363" spans="1:1" x14ac:dyDescent="0.25">
      <c r="A363" s="12">
        <v>362</v>
      </c>
    </row>
    <row r="364" spans="1:1" x14ac:dyDescent="0.25">
      <c r="A364" s="12">
        <v>363</v>
      </c>
    </row>
    <row r="365" spans="1:1" x14ac:dyDescent="0.25">
      <c r="A365" s="12">
        <v>364</v>
      </c>
    </row>
    <row r="366" spans="1:1" x14ac:dyDescent="0.25">
      <c r="A366" s="12">
        <v>365</v>
      </c>
    </row>
    <row r="367" spans="1:1" x14ac:dyDescent="0.25">
      <c r="A367" s="12">
        <v>366</v>
      </c>
    </row>
    <row r="368" spans="1:1" x14ac:dyDescent="0.25">
      <c r="A368" s="12">
        <v>367</v>
      </c>
    </row>
    <row r="369" spans="1:1" x14ac:dyDescent="0.25">
      <c r="A369" s="12">
        <v>368</v>
      </c>
    </row>
    <row r="370" spans="1:1" x14ac:dyDescent="0.25">
      <c r="A370" s="12">
        <v>369</v>
      </c>
    </row>
    <row r="371" spans="1:1" x14ac:dyDescent="0.25">
      <c r="A371" s="12">
        <v>370</v>
      </c>
    </row>
    <row r="372" spans="1:1" x14ac:dyDescent="0.25">
      <c r="A372" s="12">
        <v>371</v>
      </c>
    </row>
    <row r="373" spans="1:1" x14ac:dyDescent="0.25">
      <c r="A373" s="12">
        <v>372</v>
      </c>
    </row>
    <row r="374" spans="1:1" x14ac:dyDescent="0.25">
      <c r="A374" s="12">
        <v>373</v>
      </c>
    </row>
    <row r="375" spans="1:1" x14ac:dyDescent="0.25">
      <c r="A375" s="12">
        <v>374</v>
      </c>
    </row>
    <row r="376" spans="1:1" x14ac:dyDescent="0.25">
      <c r="A376" s="12">
        <v>375</v>
      </c>
    </row>
    <row r="377" spans="1:1" x14ac:dyDescent="0.25">
      <c r="A377" s="12">
        <v>376</v>
      </c>
    </row>
    <row r="378" spans="1:1" x14ac:dyDescent="0.25">
      <c r="A378" s="12">
        <v>377</v>
      </c>
    </row>
    <row r="379" spans="1:1" x14ac:dyDescent="0.25">
      <c r="A379" s="12">
        <v>378</v>
      </c>
    </row>
    <row r="380" spans="1:1" x14ac:dyDescent="0.25">
      <c r="A380" s="12">
        <v>379</v>
      </c>
    </row>
    <row r="381" spans="1:1" x14ac:dyDescent="0.25">
      <c r="A381" s="12">
        <v>380</v>
      </c>
    </row>
    <row r="382" spans="1:1" x14ac:dyDescent="0.25">
      <c r="A382" s="12">
        <v>381</v>
      </c>
    </row>
    <row r="383" spans="1:1" x14ac:dyDescent="0.25">
      <c r="A383" s="12">
        <v>382</v>
      </c>
    </row>
    <row r="384" spans="1:1" x14ac:dyDescent="0.25">
      <c r="A384" s="12">
        <v>383</v>
      </c>
    </row>
    <row r="385" spans="1:1" x14ac:dyDescent="0.25">
      <c r="A385" s="12">
        <v>384</v>
      </c>
    </row>
    <row r="386" spans="1:1" x14ac:dyDescent="0.25">
      <c r="A386" s="12">
        <v>385</v>
      </c>
    </row>
    <row r="387" spans="1:1" x14ac:dyDescent="0.25">
      <c r="A387" s="12">
        <v>386</v>
      </c>
    </row>
    <row r="388" spans="1:1" x14ac:dyDescent="0.25">
      <c r="A388" s="12">
        <v>387</v>
      </c>
    </row>
    <row r="389" spans="1:1" x14ac:dyDescent="0.25">
      <c r="A389" s="12">
        <v>388</v>
      </c>
    </row>
    <row r="390" spans="1:1" x14ac:dyDescent="0.25">
      <c r="A390" s="12">
        <v>389</v>
      </c>
    </row>
    <row r="391" spans="1:1" x14ac:dyDescent="0.25">
      <c r="A391" s="12">
        <v>390</v>
      </c>
    </row>
    <row r="392" spans="1:1" x14ac:dyDescent="0.25">
      <c r="A392" s="12">
        <v>391</v>
      </c>
    </row>
    <row r="393" spans="1:1" x14ac:dyDescent="0.25">
      <c r="A393" s="12">
        <v>392</v>
      </c>
    </row>
    <row r="394" spans="1:1" x14ac:dyDescent="0.25">
      <c r="A394" s="12">
        <v>393</v>
      </c>
    </row>
    <row r="395" spans="1:1" x14ac:dyDescent="0.25">
      <c r="A395" s="12">
        <v>394</v>
      </c>
    </row>
    <row r="396" spans="1:1" x14ac:dyDescent="0.25">
      <c r="A396" s="12">
        <v>395</v>
      </c>
    </row>
    <row r="397" spans="1:1" x14ac:dyDescent="0.25">
      <c r="A397" s="12">
        <v>396</v>
      </c>
    </row>
    <row r="398" spans="1:1" x14ac:dyDescent="0.25">
      <c r="A398" s="12">
        <v>397</v>
      </c>
    </row>
    <row r="399" spans="1:1" x14ac:dyDescent="0.25">
      <c r="A399" s="12">
        <v>398</v>
      </c>
    </row>
    <row r="400" spans="1:1" x14ac:dyDescent="0.25">
      <c r="A400" s="12">
        <v>399</v>
      </c>
    </row>
    <row r="401" spans="1:1" x14ac:dyDescent="0.25">
      <c r="A401" s="12">
        <v>400</v>
      </c>
    </row>
    <row r="402" spans="1:1" x14ac:dyDescent="0.25">
      <c r="A402" s="12">
        <v>401</v>
      </c>
    </row>
    <row r="403" spans="1:1" x14ac:dyDescent="0.25">
      <c r="A403" s="12">
        <v>402</v>
      </c>
    </row>
    <row r="404" spans="1:1" x14ac:dyDescent="0.25">
      <c r="A404" s="12">
        <v>403</v>
      </c>
    </row>
    <row r="405" spans="1:1" x14ac:dyDescent="0.25">
      <c r="A405" s="12">
        <v>404</v>
      </c>
    </row>
    <row r="406" spans="1:1" x14ac:dyDescent="0.25">
      <c r="A406" s="12">
        <v>405</v>
      </c>
    </row>
    <row r="407" spans="1:1" x14ac:dyDescent="0.25">
      <c r="A407" s="12">
        <v>406</v>
      </c>
    </row>
    <row r="408" spans="1:1" x14ac:dyDescent="0.25">
      <c r="A408" s="12">
        <v>407</v>
      </c>
    </row>
    <row r="409" spans="1:1" x14ac:dyDescent="0.25">
      <c r="A409" s="12">
        <v>408</v>
      </c>
    </row>
    <row r="410" spans="1:1" x14ac:dyDescent="0.25">
      <c r="A410" s="12">
        <v>409</v>
      </c>
    </row>
    <row r="411" spans="1:1" x14ac:dyDescent="0.25">
      <c r="A411" s="12">
        <v>410</v>
      </c>
    </row>
    <row r="412" spans="1:1" x14ac:dyDescent="0.25">
      <c r="A412" s="12">
        <v>411</v>
      </c>
    </row>
    <row r="413" spans="1:1" x14ac:dyDescent="0.25">
      <c r="A413" s="12">
        <v>412</v>
      </c>
    </row>
    <row r="414" spans="1:1" x14ac:dyDescent="0.25">
      <c r="A414" s="12">
        <v>413</v>
      </c>
    </row>
    <row r="415" spans="1:1" x14ac:dyDescent="0.25">
      <c r="A415" s="12">
        <v>414</v>
      </c>
    </row>
    <row r="416" spans="1:1" x14ac:dyDescent="0.25">
      <c r="A416" s="12">
        <v>415</v>
      </c>
    </row>
    <row r="417" spans="1:1" x14ac:dyDescent="0.25">
      <c r="A417" s="12">
        <v>416</v>
      </c>
    </row>
    <row r="418" spans="1:1" x14ac:dyDescent="0.25">
      <c r="A418" s="12">
        <v>417</v>
      </c>
    </row>
    <row r="419" spans="1:1" x14ac:dyDescent="0.25">
      <c r="A419" s="12">
        <v>418</v>
      </c>
    </row>
    <row r="420" spans="1:1" x14ac:dyDescent="0.25">
      <c r="A420" s="12">
        <v>419</v>
      </c>
    </row>
    <row r="421" spans="1:1" x14ac:dyDescent="0.25">
      <c r="A421" s="12">
        <v>420</v>
      </c>
    </row>
    <row r="422" spans="1:1" x14ac:dyDescent="0.25">
      <c r="A422" s="12">
        <v>421</v>
      </c>
    </row>
    <row r="423" spans="1:1" x14ac:dyDescent="0.25">
      <c r="A423" s="12">
        <v>422</v>
      </c>
    </row>
    <row r="424" spans="1:1" x14ac:dyDescent="0.25">
      <c r="A424" s="12">
        <v>423</v>
      </c>
    </row>
    <row r="425" spans="1:1" x14ac:dyDescent="0.25">
      <c r="A425" s="12">
        <v>424</v>
      </c>
    </row>
    <row r="426" spans="1:1" x14ac:dyDescent="0.25">
      <c r="A426" s="12">
        <v>425</v>
      </c>
    </row>
    <row r="427" spans="1:1" x14ac:dyDescent="0.25">
      <c r="A427" s="12">
        <v>426</v>
      </c>
    </row>
    <row r="428" spans="1:1" x14ac:dyDescent="0.25">
      <c r="A428" s="12">
        <v>427</v>
      </c>
    </row>
    <row r="429" spans="1:1" x14ac:dyDescent="0.25">
      <c r="A429" s="12">
        <v>428</v>
      </c>
    </row>
    <row r="430" spans="1:1" x14ac:dyDescent="0.25">
      <c r="A430" s="12">
        <v>429</v>
      </c>
    </row>
    <row r="431" spans="1:1" x14ac:dyDescent="0.25">
      <c r="A431" s="12">
        <v>430</v>
      </c>
    </row>
    <row r="432" spans="1:1" x14ac:dyDescent="0.25">
      <c r="A432" s="12">
        <v>431</v>
      </c>
    </row>
    <row r="433" spans="1:1" x14ac:dyDescent="0.25">
      <c r="A433" s="12">
        <v>432</v>
      </c>
    </row>
    <row r="434" spans="1:1" x14ac:dyDescent="0.25">
      <c r="A434" s="12">
        <v>433</v>
      </c>
    </row>
    <row r="435" spans="1:1" x14ac:dyDescent="0.25">
      <c r="A435" s="12">
        <v>434</v>
      </c>
    </row>
    <row r="436" spans="1:1" x14ac:dyDescent="0.25">
      <c r="A436" s="12">
        <v>435</v>
      </c>
    </row>
    <row r="437" spans="1:1" x14ac:dyDescent="0.25">
      <c r="A437" s="12">
        <v>436</v>
      </c>
    </row>
    <row r="438" spans="1:1" x14ac:dyDescent="0.25">
      <c r="A438" s="12">
        <v>437</v>
      </c>
    </row>
    <row r="439" spans="1:1" x14ac:dyDescent="0.25">
      <c r="A439" s="12">
        <v>438</v>
      </c>
    </row>
    <row r="440" spans="1:1" x14ac:dyDescent="0.25">
      <c r="A440" s="12">
        <v>439</v>
      </c>
    </row>
    <row r="441" spans="1:1" x14ac:dyDescent="0.25">
      <c r="A441" s="12">
        <v>440</v>
      </c>
    </row>
    <row r="442" spans="1:1" x14ac:dyDescent="0.25">
      <c r="A442" s="12">
        <v>441</v>
      </c>
    </row>
    <row r="443" spans="1:1" x14ac:dyDescent="0.25">
      <c r="A443" s="12">
        <v>442</v>
      </c>
    </row>
    <row r="444" spans="1:1" x14ac:dyDescent="0.25">
      <c r="A444" s="12">
        <v>443</v>
      </c>
    </row>
    <row r="445" spans="1:1" x14ac:dyDescent="0.25">
      <c r="A445" s="12">
        <v>444</v>
      </c>
    </row>
    <row r="446" spans="1:1" x14ac:dyDescent="0.25">
      <c r="A446" s="12">
        <v>445</v>
      </c>
    </row>
    <row r="447" spans="1:1" x14ac:dyDescent="0.25">
      <c r="A447" s="12">
        <v>446</v>
      </c>
    </row>
    <row r="448" spans="1:1" x14ac:dyDescent="0.25">
      <c r="A448" s="12">
        <v>447</v>
      </c>
    </row>
    <row r="449" spans="1:1" x14ac:dyDescent="0.25">
      <c r="A449" s="12">
        <v>448</v>
      </c>
    </row>
    <row r="450" spans="1:1" x14ac:dyDescent="0.25">
      <c r="A450" s="12">
        <v>449</v>
      </c>
    </row>
    <row r="451" spans="1:1" x14ac:dyDescent="0.25">
      <c r="A451" s="12">
        <v>450</v>
      </c>
    </row>
    <row r="452" spans="1:1" x14ac:dyDescent="0.25">
      <c r="A452" s="12">
        <v>451</v>
      </c>
    </row>
    <row r="453" spans="1:1" x14ac:dyDescent="0.25">
      <c r="A453" s="12">
        <v>452</v>
      </c>
    </row>
    <row r="454" spans="1:1" x14ac:dyDescent="0.25">
      <c r="A454" s="12">
        <v>453</v>
      </c>
    </row>
    <row r="455" spans="1:1" x14ac:dyDescent="0.25">
      <c r="A455" s="12">
        <v>454</v>
      </c>
    </row>
    <row r="456" spans="1:1" x14ac:dyDescent="0.25">
      <c r="A456" s="12">
        <v>455</v>
      </c>
    </row>
    <row r="457" spans="1:1" x14ac:dyDescent="0.25">
      <c r="A457" s="12">
        <v>456</v>
      </c>
    </row>
    <row r="458" spans="1:1" x14ac:dyDescent="0.25">
      <c r="A458" s="12">
        <v>457</v>
      </c>
    </row>
    <row r="459" spans="1:1" x14ac:dyDescent="0.25">
      <c r="A459" s="12">
        <v>458</v>
      </c>
    </row>
    <row r="460" spans="1:1" x14ac:dyDescent="0.25">
      <c r="A460" s="12">
        <v>459</v>
      </c>
    </row>
    <row r="461" spans="1:1" x14ac:dyDescent="0.25">
      <c r="A461" s="12">
        <v>460</v>
      </c>
    </row>
    <row r="462" spans="1:1" x14ac:dyDescent="0.25">
      <c r="A462" s="12">
        <v>461</v>
      </c>
    </row>
    <row r="463" spans="1:1" x14ac:dyDescent="0.25">
      <c r="A463" s="12">
        <v>462</v>
      </c>
    </row>
    <row r="464" spans="1:1" x14ac:dyDescent="0.25">
      <c r="A464" s="12">
        <v>463</v>
      </c>
    </row>
    <row r="465" spans="1:1" x14ac:dyDescent="0.25">
      <c r="A465" s="12">
        <v>464</v>
      </c>
    </row>
    <row r="466" spans="1:1" x14ac:dyDescent="0.25">
      <c r="A466" s="12">
        <v>465</v>
      </c>
    </row>
    <row r="467" spans="1:1" x14ac:dyDescent="0.25">
      <c r="A467" s="12">
        <v>466</v>
      </c>
    </row>
    <row r="468" spans="1:1" x14ac:dyDescent="0.25">
      <c r="A468" s="12">
        <v>467</v>
      </c>
    </row>
    <row r="469" spans="1:1" x14ac:dyDescent="0.25">
      <c r="A469" s="12">
        <v>468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Z9"/>
  <sheetViews>
    <sheetView zoomScale="70" zoomScaleNormal="70" workbookViewId="0"/>
  </sheetViews>
  <sheetFormatPr defaultRowHeight="15" x14ac:dyDescent="0.25"/>
  <cols>
    <col min="1" max="1" width="40.85546875" style="1" customWidth="1"/>
    <col min="2" max="2" width="12.7109375" style="1" bestFit="1" customWidth="1"/>
    <col min="3" max="3" width="24.140625" style="1" bestFit="1" customWidth="1"/>
    <col min="4" max="4" width="14.42578125" style="1" bestFit="1" customWidth="1"/>
    <col min="5" max="7" width="12" style="1" bestFit="1" customWidth="1"/>
    <col min="8" max="8" width="10.85546875" style="1" bestFit="1" customWidth="1"/>
    <col min="9" max="9" width="13.42578125" style="1" bestFit="1" customWidth="1"/>
    <col min="10" max="10" width="13.5703125" style="1" customWidth="1"/>
    <col min="11" max="11" width="12.42578125" style="1" customWidth="1"/>
    <col min="12" max="12" width="12" style="1" customWidth="1"/>
    <col min="13" max="13" width="15.85546875" style="1" customWidth="1"/>
    <col min="14" max="15" width="14.28515625" style="1" bestFit="1" customWidth="1"/>
    <col min="16" max="16" width="13.42578125" style="1" bestFit="1" customWidth="1"/>
    <col min="17" max="18" width="12.28515625" style="1" bestFit="1" customWidth="1"/>
    <col min="19" max="19" width="14.5703125" style="1" bestFit="1" customWidth="1"/>
    <col min="20" max="21" width="13.85546875" style="1" bestFit="1" customWidth="1"/>
    <col min="22" max="22" width="12.42578125" style="1" bestFit="1" customWidth="1"/>
    <col min="23" max="23" width="10.140625" style="1" bestFit="1" customWidth="1"/>
    <col min="24" max="24" width="11.28515625" style="1" bestFit="1" customWidth="1"/>
    <col min="25" max="25" width="29" style="1" customWidth="1"/>
    <col min="26" max="26" width="7.42578125" style="1" hidden="1" customWidth="1"/>
    <col min="27" max="16384" width="9.140625" style="1"/>
  </cols>
  <sheetData>
    <row r="1" spans="1:26" ht="15.75" thickBot="1" x14ac:dyDescent="0.3">
      <c r="A1" s="138"/>
      <c r="B1" s="139"/>
      <c r="C1" s="288" t="s">
        <v>3135</v>
      </c>
      <c r="D1" s="287"/>
      <c r="E1" s="288" t="s">
        <v>3136</v>
      </c>
      <c r="F1" s="289"/>
      <c r="G1" s="289"/>
      <c r="H1" s="287"/>
      <c r="I1" s="288" t="s">
        <v>3137</v>
      </c>
      <c r="J1" s="289"/>
      <c r="K1" s="289"/>
      <c r="L1" s="287"/>
      <c r="M1" s="288" t="s">
        <v>3138</v>
      </c>
      <c r="N1" s="289"/>
      <c r="O1" s="289"/>
      <c r="P1" s="287"/>
      <c r="Q1" s="288" t="s">
        <v>3139</v>
      </c>
      <c r="R1" s="287"/>
      <c r="S1" s="288" t="s">
        <v>3140</v>
      </c>
      <c r="T1" s="289"/>
      <c r="U1" s="289"/>
      <c r="V1" s="287"/>
      <c r="W1" s="286" t="s">
        <v>3141</v>
      </c>
      <c r="X1" s="287"/>
      <c r="Y1" s="140" t="s">
        <v>3142</v>
      </c>
    </row>
    <row r="2" spans="1:26" ht="121.5" customHeight="1" thickBot="1" x14ac:dyDescent="0.3">
      <c r="A2" s="141" t="s">
        <v>3143</v>
      </c>
      <c r="B2" s="141" t="s">
        <v>3144</v>
      </c>
      <c r="C2" s="142" t="s">
        <v>3145</v>
      </c>
      <c r="D2" s="143" t="s">
        <v>3146</v>
      </c>
      <c r="E2" s="144" t="s">
        <v>3147</v>
      </c>
      <c r="F2" s="145" t="s">
        <v>3148</v>
      </c>
      <c r="G2" s="145" t="s">
        <v>3149</v>
      </c>
      <c r="H2" s="146" t="s">
        <v>3150</v>
      </c>
      <c r="I2" s="144" t="s">
        <v>3147</v>
      </c>
      <c r="J2" s="145" t="s">
        <v>3148</v>
      </c>
      <c r="K2" s="145" t="s">
        <v>3151</v>
      </c>
      <c r="L2" s="146" t="s">
        <v>3152</v>
      </c>
      <c r="M2" s="144" t="s">
        <v>3147</v>
      </c>
      <c r="N2" s="145" t="s">
        <v>3148</v>
      </c>
      <c r="O2" s="145" t="s">
        <v>3151</v>
      </c>
      <c r="P2" s="146" t="s">
        <v>3150</v>
      </c>
      <c r="Q2" s="147" t="s">
        <v>3153</v>
      </c>
      <c r="R2" s="148" t="s">
        <v>3154</v>
      </c>
      <c r="S2" s="149" t="s">
        <v>3147</v>
      </c>
      <c r="T2" s="145" t="s">
        <v>3148</v>
      </c>
      <c r="U2" s="145" t="s">
        <v>3151</v>
      </c>
      <c r="V2" s="146" t="s">
        <v>3150</v>
      </c>
      <c r="W2" s="147" t="s">
        <v>3155</v>
      </c>
      <c r="X2" s="148" t="s">
        <v>3154</v>
      </c>
      <c r="Y2" s="149"/>
    </row>
    <row r="3" spans="1:26" ht="69" customHeight="1" x14ac:dyDescent="0.25">
      <c r="A3" s="150" t="s">
        <v>3156</v>
      </c>
      <c r="B3" s="151">
        <v>44101</v>
      </c>
      <c r="C3" s="152">
        <v>18313540</v>
      </c>
      <c r="D3" s="152">
        <v>8438447</v>
      </c>
      <c r="E3" s="153">
        <v>966263000</v>
      </c>
      <c r="F3" s="154">
        <v>649296000</v>
      </c>
      <c r="G3" s="154">
        <v>271954000</v>
      </c>
      <c r="H3" s="154">
        <v>45013000</v>
      </c>
      <c r="I3" s="155">
        <v>199636990.97126094</v>
      </c>
      <c r="J3" s="156">
        <v>134149294.43606538</v>
      </c>
      <c r="K3" s="156">
        <v>56187682.072684452</v>
      </c>
      <c r="L3" s="156">
        <v>9300014.4625111055</v>
      </c>
      <c r="M3" s="155">
        <v>682759000</v>
      </c>
      <c r="N3" s="156">
        <v>447941000</v>
      </c>
      <c r="O3" s="156">
        <v>190365000</v>
      </c>
      <c r="P3" s="156">
        <v>44453000</v>
      </c>
      <c r="Q3" s="157">
        <f>M3/C3</f>
        <v>37.281650625711904</v>
      </c>
      <c r="R3" s="157">
        <f>M3/D3</f>
        <v>80.910504029947688</v>
      </c>
      <c r="S3" s="158">
        <v>141062994.56622797</v>
      </c>
      <c r="T3" s="156">
        <v>92547881.242123097</v>
      </c>
      <c r="U3" s="156">
        <v>39330798.950434908</v>
      </c>
      <c r="V3" s="156">
        <v>9184314.3736699671</v>
      </c>
      <c r="W3" s="157">
        <f>S3/C3</f>
        <v>7.7026612313199943</v>
      </c>
      <c r="X3" s="157">
        <f>S3/D3</f>
        <v>16.716700900797026</v>
      </c>
      <c r="Y3" s="159" t="s">
        <v>3157</v>
      </c>
      <c r="Z3" s="1">
        <v>4.8400999999999996</v>
      </c>
    </row>
    <row r="4" spans="1:26" ht="76.5" customHeight="1" x14ac:dyDescent="0.25">
      <c r="A4" s="150" t="s">
        <v>3178</v>
      </c>
      <c r="B4" s="151">
        <v>44101</v>
      </c>
      <c r="C4" s="152">
        <v>18313540</v>
      </c>
      <c r="D4" s="152">
        <v>8438447</v>
      </c>
      <c r="E4" s="160"/>
      <c r="F4" s="161"/>
      <c r="G4" s="161"/>
      <c r="H4" s="161"/>
      <c r="I4" s="155"/>
      <c r="J4" s="156"/>
      <c r="K4" s="156"/>
      <c r="L4" s="156"/>
      <c r="M4" s="155">
        <v>68861175.566999942</v>
      </c>
      <c r="N4" s="156">
        <v>25979523.033999998</v>
      </c>
      <c r="O4" s="156">
        <v>42471125.093000002</v>
      </c>
      <c r="P4" s="156">
        <v>410527.44000000006</v>
      </c>
      <c r="Q4" s="193">
        <f>M4/C4</f>
        <v>3.7601236881018059</v>
      </c>
      <c r="R4" s="193">
        <f>M4/D4</f>
        <v>8.1604086115608645</v>
      </c>
      <c r="S4" s="158">
        <f>M4/Z4</f>
        <v>14227221.662155729</v>
      </c>
      <c r="T4" s="156">
        <f>N4/Z4</f>
        <v>5367559.1483647032</v>
      </c>
      <c r="U4" s="156">
        <f>O4/Z4</f>
        <v>8774844.5472200997</v>
      </c>
      <c r="V4" s="156">
        <f>P4/Z4</f>
        <v>84817.966570938632</v>
      </c>
      <c r="W4" s="193">
        <f>S4/C4</f>
        <v>0.77686900851259388</v>
      </c>
      <c r="X4" s="193">
        <f>S4/D4</f>
        <v>1.6860000023885591</v>
      </c>
      <c r="Y4" s="159" t="s">
        <v>3157</v>
      </c>
      <c r="Z4" s="1">
        <v>4.8400999999999996</v>
      </c>
    </row>
    <row r="6" spans="1:26" ht="15.75" thickBot="1" x14ac:dyDescent="0.3"/>
    <row r="7" spans="1:26" ht="26.25" customHeight="1" thickBot="1" x14ac:dyDescent="0.3">
      <c r="K7" s="162"/>
      <c r="L7" s="163" t="s">
        <v>3158</v>
      </c>
      <c r="M7" s="194">
        <f t="shared" ref="M7:X7" si="0">SUM(M3:M6)</f>
        <v>751620175.56699991</v>
      </c>
      <c r="N7" s="195">
        <f t="shared" si="0"/>
        <v>473920523.03399998</v>
      </c>
      <c r="O7" s="195">
        <f t="shared" si="0"/>
        <v>232836125.09299999</v>
      </c>
      <c r="P7" s="195">
        <f t="shared" si="0"/>
        <v>44863527.439999998</v>
      </c>
      <c r="Q7" s="196">
        <f t="shared" si="0"/>
        <v>41.041774313813711</v>
      </c>
      <c r="R7" s="196">
        <f t="shared" si="0"/>
        <v>89.070912641508556</v>
      </c>
      <c r="S7" s="197">
        <f t="shared" si="0"/>
        <v>155290216.22838369</v>
      </c>
      <c r="T7" s="197">
        <f t="shared" si="0"/>
        <v>97915440.390487805</v>
      </c>
      <c r="U7" s="197">
        <f t="shared" si="0"/>
        <v>48105643.497655004</v>
      </c>
      <c r="V7" s="197">
        <f t="shared" si="0"/>
        <v>9269132.3402409051</v>
      </c>
      <c r="W7" s="198">
        <f t="shared" si="0"/>
        <v>8.479530239832588</v>
      </c>
      <c r="X7" s="198">
        <f t="shared" si="0"/>
        <v>18.402700903185586</v>
      </c>
    </row>
    <row r="9" spans="1:26" ht="388.5" customHeight="1" x14ac:dyDescent="0.25"/>
  </sheetData>
  <mergeCells count="7">
    <mergeCell ref="W1:X1"/>
    <mergeCell ref="C1:D1"/>
    <mergeCell ref="E1:H1"/>
    <mergeCell ref="I1:L1"/>
    <mergeCell ref="M1:P1"/>
    <mergeCell ref="Q1:R1"/>
    <mergeCell ref="S1:V1"/>
  </mergeCells>
  <pageMargins left="0.7" right="0.7" top="0.75" bottom="0.75" header="0.3" footer="0.3"/>
  <pageSetup paperSize="8" scale="51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pageSetUpPr fitToPage="1"/>
  </sheetPr>
  <dimension ref="A1:O94"/>
  <sheetViews>
    <sheetView zoomScale="50" zoomScaleNormal="50" workbookViewId="0"/>
  </sheetViews>
  <sheetFormatPr defaultRowHeight="15" x14ac:dyDescent="0.25"/>
  <cols>
    <col min="2" max="2" width="28.85546875" customWidth="1"/>
    <col min="3" max="3" width="24.7109375" customWidth="1"/>
    <col min="4" max="4" width="21.7109375" customWidth="1"/>
    <col min="5" max="5" width="27.140625" customWidth="1"/>
    <col min="6" max="6" width="20.140625" customWidth="1"/>
    <col min="7" max="7" width="23.85546875" customWidth="1"/>
    <col min="8" max="8" width="21.85546875" customWidth="1"/>
    <col min="9" max="9" width="29.28515625" customWidth="1"/>
    <col min="10" max="10" width="26.85546875" customWidth="1"/>
    <col min="11" max="11" width="18.28515625" customWidth="1"/>
    <col min="12" max="12" width="24" customWidth="1"/>
    <col min="13" max="13" width="22" customWidth="1"/>
    <col min="14" max="14" width="23.42578125" customWidth="1"/>
    <col min="15" max="15" width="33.28515625" customWidth="1"/>
    <col min="16" max="16" width="9.140625" customWidth="1"/>
  </cols>
  <sheetData>
    <row r="1" spans="2:13" s="1" customFormat="1" ht="23.25" customHeight="1" thickBot="1" x14ac:dyDescent="0.3"/>
    <row r="2" spans="2:13" ht="42" customHeight="1" thickBot="1" x14ac:dyDescent="0.3">
      <c r="B2" s="296" t="s">
        <v>3180</v>
      </c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8"/>
    </row>
    <row r="3" spans="2:13" s="1" customFormat="1" ht="42" customHeight="1" thickBot="1" x14ac:dyDescent="0.3">
      <c r="B3" s="280" t="s">
        <v>3165</v>
      </c>
      <c r="C3" s="281" t="s">
        <v>2864</v>
      </c>
      <c r="D3" s="281" t="s">
        <v>2865</v>
      </c>
      <c r="E3" s="281" t="s">
        <v>3179</v>
      </c>
      <c r="F3" s="282" t="s">
        <v>2867</v>
      </c>
      <c r="G3" s="283" t="s">
        <v>2882</v>
      </c>
      <c r="H3" s="284" t="s">
        <v>7</v>
      </c>
      <c r="I3" s="284" t="s">
        <v>8</v>
      </c>
      <c r="J3" s="282" t="s">
        <v>2952</v>
      </c>
      <c r="K3" s="283" t="s">
        <v>2954</v>
      </c>
      <c r="L3" s="282" t="s">
        <v>2953</v>
      </c>
      <c r="M3" s="285" t="s">
        <v>2955</v>
      </c>
    </row>
    <row r="4" spans="2:13" s="1" customFormat="1" x14ac:dyDescent="0.25">
      <c r="B4" s="276" t="s">
        <v>4</v>
      </c>
      <c r="C4" s="277">
        <v>267935.95</v>
      </c>
      <c r="D4" s="277">
        <v>771636.62000000011</v>
      </c>
      <c r="E4" s="277">
        <v>5246</v>
      </c>
      <c r="F4" s="277">
        <v>1044818.5700000001</v>
      </c>
      <c r="G4" s="277">
        <v>215867.14530691519</v>
      </c>
      <c r="H4" s="278">
        <v>310563</v>
      </c>
      <c r="I4" s="278">
        <v>155785</v>
      </c>
      <c r="J4" s="277">
        <f>Table99[[#This Row],[TOTAL CHELTUIELI LEI]]/Table99[[#This Row],[NUMĂRUL PERSOANELOR ÎNSCRISE ÎN LISTELE ELECTORALE]]</f>
        <v>3.3642725308552532</v>
      </c>
      <c r="K4" s="277">
        <f>Table99[[#This Row],[TOTAL CHELTUIELI EURO]]/Table99[[#This Row],[NUMĂRUL PERSOANELOR ÎNSCRISE ÎN LISTELE ELECTORALE]]</f>
        <v>0.69508326911742602</v>
      </c>
      <c r="L4" s="277">
        <f>Table99[[#This Row],[TOTAL CHELTUIELI LEI]]/Table99[[#This Row],[NUMĂRUL PERSOANELOR CARE AU PARTICIPAT LA VOT]]</f>
        <v>6.7067982796803287</v>
      </c>
      <c r="M4" s="279">
        <f>Table99[[#This Row],[TOTAL CHELTUIELI EURO]]/Table99[[#This Row],[NUMĂRUL PERSOANELOR CARE AU PARTICIPAT LA VOT]]</f>
        <v>1.385673494283244</v>
      </c>
    </row>
    <row r="5" spans="2:13" s="1" customFormat="1" x14ac:dyDescent="0.25">
      <c r="B5" s="264" t="s">
        <v>5</v>
      </c>
      <c r="C5" s="265">
        <v>2092158</v>
      </c>
      <c r="D5" s="265">
        <v>849061.84000000008</v>
      </c>
      <c r="E5" s="265">
        <v>1979.56</v>
      </c>
      <c r="F5" s="265">
        <v>2943199.4000000004</v>
      </c>
      <c r="G5" s="265">
        <v>608086.48581640865</v>
      </c>
      <c r="H5" s="266">
        <v>389955</v>
      </c>
      <c r="I5" s="266">
        <v>175840</v>
      </c>
      <c r="J5" s="265">
        <f>Table99[[#This Row],[TOTAL CHELTUIELI LEI]]/Table99[[#This Row],[NUMĂRUL PERSOANELOR ÎNSCRISE ÎN LISTELE ELECTORALE]]</f>
        <v>7.5475359977433305</v>
      </c>
      <c r="K5" s="265">
        <f>Table99[[#This Row],[TOTAL CHELTUIELI EURO]]/Table99[[#This Row],[NUMĂRUL PERSOANELOR ÎNSCRISE ÎN LISTELE ELECTORALE]]</f>
        <v>1.5593760454832191</v>
      </c>
      <c r="L5" s="265">
        <f>Table99[[#This Row],[TOTAL CHELTUIELI LEI]]/Table99[[#This Row],[NUMĂRUL PERSOANELOR CARE AU PARTICIPAT LA VOT]]</f>
        <v>16.737940172884443</v>
      </c>
      <c r="M5" s="267">
        <f>Table99[[#This Row],[TOTAL CHELTUIELI EURO]]/Table99[[#This Row],[NUMĂRUL PERSOANELOR CARE AU PARTICIPAT LA VOT]]</f>
        <v>3.4581806518221603</v>
      </c>
    </row>
    <row r="6" spans="2:13" s="1" customFormat="1" x14ac:dyDescent="0.25">
      <c r="B6" s="264" t="s">
        <v>6</v>
      </c>
      <c r="C6" s="265">
        <v>834600.37</v>
      </c>
      <c r="D6" s="265">
        <v>1804712.04</v>
      </c>
      <c r="E6" s="265">
        <v>37824.15</v>
      </c>
      <c r="F6" s="265">
        <v>2677136.56</v>
      </c>
      <c r="G6" s="265">
        <v>553115.96041404107</v>
      </c>
      <c r="H6" s="266">
        <v>525758</v>
      </c>
      <c r="I6" s="266">
        <v>262151</v>
      </c>
      <c r="J6" s="265">
        <f>Table99[[#This Row],[TOTAL CHELTUIELI LEI]]/Table99[[#This Row],[NUMĂRUL PERSOANELOR ÎNSCRISE ÎN LISTELE ELECTORALE]]</f>
        <v>5.0919559188828325</v>
      </c>
      <c r="K6" s="265">
        <f>Table99[[#This Row],[TOTAL CHELTUIELI EURO]]/Table99[[#This Row],[NUMĂRUL PERSOANELOR ÎNSCRISE ÎN LISTELE ELECTORALE]]</f>
        <v>1.0520352717676975</v>
      </c>
      <c r="L6" s="265">
        <f>Table99[[#This Row],[TOTAL CHELTUIELI LEI]]/Table99[[#This Row],[NUMĂRUL PERSOANELOR CARE AU PARTICIPAT LA VOT]]</f>
        <v>10.212192820168529</v>
      </c>
      <c r="M6" s="267">
        <f>Table99[[#This Row],[TOTAL CHELTUIELI EURO]]/Table99[[#This Row],[NUMĂRUL PERSOANELOR CARE AU PARTICIPAT LA VOT]]</f>
        <v>2.1099136009934774</v>
      </c>
    </row>
    <row r="7" spans="2:13" x14ac:dyDescent="0.25">
      <c r="B7" s="264" t="s">
        <v>9</v>
      </c>
      <c r="C7" s="265">
        <v>741766</v>
      </c>
      <c r="D7" s="265">
        <v>924564.85599999991</v>
      </c>
      <c r="E7" s="265">
        <v>0</v>
      </c>
      <c r="F7" s="265">
        <v>1666330.8559999999</v>
      </c>
      <c r="G7" s="265">
        <v>344276.12156773621</v>
      </c>
      <c r="H7" s="266">
        <v>602054</v>
      </c>
      <c r="I7" s="266">
        <v>250326</v>
      </c>
      <c r="J7" s="265">
        <f>Table99[[#This Row],[TOTAL CHELTUIELI LEI]]/Table99[[#This Row],[NUMĂRUL PERSOANELOR ÎNSCRISE ÎN LISTELE ELECTORALE]]</f>
        <v>2.7677431858271846</v>
      </c>
      <c r="K7" s="265">
        <f>Table99[[#This Row],[TOTAL CHELTUIELI EURO]]/Table99[[#This Row],[NUMĂRUL PERSOANELOR ÎNSCRISE ÎN LISTELE ELECTORALE]]</f>
        <v>0.57183595087440031</v>
      </c>
      <c r="L7" s="265">
        <f>Table99[[#This Row],[TOTAL CHELTUIELI LEI]]/Table99[[#This Row],[NUMĂRUL PERSOANELOR CARE AU PARTICIPAT LA VOT]]</f>
        <v>6.6566431613176418</v>
      </c>
      <c r="M7" s="267">
        <f>Table99[[#This Row],[TOTAL CHELTUIELI EURO]]/Table99[[#This Row],[NUMĂRUL PERSOANELOR CARE AU PARTICIPAT LA VOT]]</f>
        <v>1.3753110806218141</v>
      </c>
    </row>
    <row r="8" spans="2:13" x14ac:dyDescent="0.25">
      <c r="B8" s="264" t="s">
        <v>10</v>
      </c>
      <c r="C8" s="265">
        <v>454806</v>
      </c>
      <c r="D8" s="265">
        <v>1148577.5399999998</v>
      </c>
      <c r="E8" s="265">
        <v>0</v>
      </c>
      <c r="F8" s="265">
        <v>1603383.5399999993</v>
      </c>
      <c r="G8" s="265">
        <v>331270.74647218024</v>
      </c>
      <c r="H8" s="266">
        <v>503563</v>
      </c>
      <c r="I8" s="266">
        <v>263548</v>
      </c>
      <c r="J8" s="265">
        <f>Table99[[#This Row],[TOTAL CHELTUIELI LEI]]/Table99[[#This Row],[NUMĂRUL PERSOANELOR ÎNSCRISE ÎN LISTELE ELECTORALE]]</f>
        <v>3.1840773448406643</v>
      </c>
      <c r="K8" s="265">
        <f>Table99[[#This Row],[TOTAL CHELTUIELI EURO]]/Table99[[#This Row],[NUMĂRUL PERSOANELOR ÎNSCRISE ÎN LISTELE ELECTORALE]]</f>
        <v>0.65785362799129454</v>
      </c>
      <c r="L8" s="265">
        <f>Table99[[#This Row],[TOTAL CHELTUIELI LEI]]/Table99[[#This Row],[NUMĂRUL PERSOANELOR CARE AU PARTICIPAT LA VOT]]</f>
        <v>6.083838769408227</v>
      </c>
      <c r="M8" s="267">
        <f>Table99[[#This Row],[TOTAL CHELTUIELI EURO]]/Table99[[#This Row],[NUMĂRUL PERSOANELOR CARE AU PARTICIPAT LA VOT]]</f>
        <v>1.2569655109208957</v>
      </c>
    </row>
    <row r="9" spans="2:13" x14ac:dyDescent="0.25">
      <c r="B9" s="264" t="s">
        <v>11</v>
      </c>
      <c r="C9" s="265">
        <v>364633.59999999998</v>
      </c>
      <c r="D9" s="265">
        <v>584389.94999999995</v>
      </c>
      <c r="E9" s="265">
        <v>11031</v>
      </c>
      <c r="F9" s="265">
        <v>960054.55</v>
      </c>
      <c r="G9" s="265">
        <v>198354.27987025067</v>
      </c>
      <c r="H9" s="266">
        <v>264659</v>
      </c>
      <c r="I9" s="266">
        <v>137333</v>
      </c>
      <c r="J9" s="265">
        <f>Table99[[#This Row],[TOTAL CHELTUIELI LEI]]/Table99[[#This Row],[NUMĂRUL PERSOANELOR ÎNSCRISE ÎN LISTELE ELECTORALE]]</f>
        <v>3.627515217695223</v>
      </c>
      <c r="K9" s="265">
        <f>Table99[[#This Row],[TOTAL CHELTUIELI EURO]]/Table99[[#This Row],[NUMĂRUL PERSOANELOR ÎNSCRISE ÎN LISTELE ELECTORALE]]</f>
        <v>0.74947113028557755</v>
      </c>
      <c r="L9" s="265">
        <f>Table99[[#This Row],[TOTAL CHELTUIELI LEI]]/Table99[[#This Row],[NUMĂRUL PERSOANELOR CARE AU PARTICIPAT LA VOT]]</f>
        <v>6.9907054386054339</v>
      </c>
      <c r="M9" s="267">
        <f>Table99[[#This Row],[TOTAL CHELTUIELI EURO]]/Table99[[#This Row],[NUMĂRUL PERSOANELOR CARE AU PARTICIPAT LA VOT]]</f>
        <v>1.4443307862658696</v>
      </c>
    </row>
    <row r="10" spans="2:13" x14ac:dyDescent="0.25">
      <c r="B10" s="264" t="s">
        <v>12</v>
      </c>
      <c r="C10" s="265">
        <v>817041.44</v>
      </c>
      <c r="D10" s="265">
        <v>709424.18</v>
      </c>
      <c r="E10" s="265">
        <v>10801</v>
      </c>
      <c r="F10" s="265">
        <v>1537266.6199999996</v>
      </c>
      <c r="G10" s="265">
        <v>317610.50804735429</v>
      </c>
      <c r="H10" s="266">
        <v>369752</v>
      </c>
      <c r="I10" s="266">
        <v>165239</v>
      </c>
      <c r="J10" s="265">
        <f>Table99[[#This Row],[TOTAL CHELTUIELI LEI]]/Table99[[#This Row],[NUMĂRUL PERSOANELOR ÎNSCRISE ÎN LISTELE ELECTORALE]]</f>
        <v>4.1575613384106092</v>
      </c>
      <c r="K10" s="265">
        <f>Table99[[#This Row],[TOTAL CHELTUIELI EURO]]/Table99[[#This Row],[NUMĂRUL PERSOANELOR ÎNSCRISE ÎN LISTELE ELECTORALE]]</f>
        <v>0.85898252895820526</v>
      </c>
      <c r="L10" s="265">
        <f>Table99[[#This Row],[TOTAL CHELTUIELI LEI]]/Table99[[#This Row],[NUMĂRUL PERSOANELOR CARE AU PARTICIPAT LA VOT]]</f>
        <v>9.3032917168465055</v>
      </c>
      <c r="M10" s="267">
        <f>Table99[[#This Row],[TOTAL CHELTUIELI EURO]]/Table99[[#This Row],[NUMĂRUL PERSOANELOR CARE AU PARTICIPAT LA VOT]]</f>
        <v>1.9221279967038913</v>
      </c>
    </row>
    <row r="11" spans="2:13" x14ac:dyDescent="0.25">
      <c r="B11" s="264" t="s">
        <v>13</v>
      </c>
      <c r="C11" s="265">
        <v>712801.95</v>
      </c>
      <c r="D11" s="265">
        <v>1303161.3200000003</v>
      </c>
      <c r="E11" s="265">
        <v>0</v>
      </c>
      <c r="F11" s="265">
        <v>2015963.2700000005</v>
      </c>
      <c r="G11" s="265">
        <v>416512.73114191869</v>
      </c>
      <c r="H11" s="266">
        <v>521199</v>
      </c>
      <c r="I11" s="266">
        <v>219132</v>
      </c>
      <c r="J11" s="265">
        <f>Table99[[#This Row],[TOTAL CHELTUIELI LEI]]/Table99[[#This Row],[NUMĂRUL PERSOANELOR ÎNSCRISE ÎN LISTELE ELECTORALE]]</f>
        <v>3.8679338793819644</v>
      </c>
      <c r="K11" s="265">
        <f>Table99[[#This Row],[TOTAL CHELTUIELI EURO]]/Table99[[#This Row],[NUMĂRUL PERSOANELOR ÎNSCRISE ÎN LISTELE ELECTORALE]]</f>
        <v>0.7991433812074058</v>
      </c>
      <c r="L11" s="265">
        <f>Table99[[#This Row],[TOTAL CHELTUIELI LEI]]/Table99[[#This Row],[NUMĂRUL PERSOANELOR CARE AU PARTICIPAT LA VOT]]</f>
        <v>9.1997666703174357</v>
      </c>
      <c r="M11" s="267">
        <f>Table99[[#This Row],[TOTAL CHELTUIELI EURO]]/Table99[[#This Row],[NUMĂRUL PERSOANELOR CARE AU PARTICIPAT LA VOT]]</f>
        <v>1.9007389662026482</v>
      </c>
    </row>
    <row r="12" spans="2:13" x14ac:dyDescent="0.25">
      <c r="B12" s="264" t="s">
        <v>14</v>
      </c>
      <c r="C12" s="265">
        <v>177722.88</v>
      </c>
      <c r="D12" s="265">
        <v>623006.22000000009</v>
      </c>
      <c r="E12" s="265">
        <v>0</v>
      </c>
      <c r="F12" s="265">
        <v>800729.1</v>
      </c>
      <c r="G12" s="265">
        <v>165436.47858515324</v>
      </c>
      <c r="H12" s="266">
        <v>285439</v>
      </c>
      <c r="I12" s="266">
        <v>118509</v>
      </c>
      <c r="J12" s="265">
        <f>Table99[[#This Row],[TOTAL CHELTUIELI LEI]]/Table99[[#This Row],[NUMĂRUL PERSOANELOR ÎNSCRISE ÎN LISTELE ELECTORALE]]</f>
        <v>2.8052547129158945</v>
      </c>
      <c r="K12" s="265">
        <f>Table99[[#This Row],[TOTAL CHELTUIELI EURO]]/Table99[[#This Row],[NUMĂRUL PERSOANELOR ÎNSCRISE ÎN LISTELE ELECTORALE]]</f>
        <v>0.57958610626141915</v>
      </c>
      <c r="L12" s="265">
        <f>Table99[[#This Row],[TOTAL CHELTUIELI LEI]]/Table99[[#This Row],[NUMĂRUL PERSOANELOR CARE AU PARTICIPAT LA VOT]]</f>
        <v>6.7566944282712704</v>
      </c>
      <c r="M12" s="267">
        <f>Table99[[#This Row],[TOTAL CHELTUIELI EURO]]/Table99[[#This Row],[NUMĂRUL PERSOANELOR CARE AU PARTICIPAT LA VOT]]</f>
        <v>1.3959824028989634</v>
      </c>
    </row>
    <row r="13" spans="2:13" x14ac:dyDescent="0.25">
      <c r="B13" s="264" t="s">
        <v>15</v>
      </c>
      <c r="C13" s="265">
        <v>1210413.79</v>
      </c>
      <c r="D13" s="265">
        <v>921831.52000000014</v>
      </c>
      <c r="E13" s="265">
        <v>29714</v>
      </c>
      <c r="F13" s="265">
        <v>2161959.3100000005</v>
      </c>
      <c r="G13" s="265">
        <v>446676.57899630175</v>
      </c>
      <c r="H13" s="266">
        <v>380180</v>
      </c>
      <c r="I13" s="266">
        <v>200874</v>
      </c>
      <c r="J13" s="265">
        <f>Table99[[#This Row],[TOTAL CHELTUIELI LEI]]/Table99[[#This Row],[NUMĂRUL PERSOANELOR ÎNSCRISE ÎN LISTELE ELECTORALE]]</f>
        <v>5.6866729180914319</v>
      </c>
      <c r="K13" s="265">
        <f>Table99[[#This Row],[TOTAL CHELTUIELI EURO]]/Table99[[#This Row],[NUMĂRUL PERSOANELOR ÎNSCRISE ÎN LISTELE ELECTORALE]]</f>
        <v>1.1749081461315738</v>
      </c>
      <c r="L13" s="265">
        <f>Table99[[#This Row],[TOTAL CHELTUIELI LEI]]/Table99[[#This Row],[NUMĂRUL PERSOANELOR CARE AU PARTICIPAT LA VOT]]</f>
        <v>10.76276327449048</v>
      </c>
      <c r="M13" s="267">
        <f>Table99[[#This Row],[TOTAL CHELTUIELI EURO]]/Table99[[#This Row],[NUMĂRUL PERSOANELOR CARE AU PARTICIPAT LA VOT]]</f>
        <v>2.2236654768476845</v>
      </c>
    </row>
    <row r="14" spans="2:13" x14ac:dyDescent="0.25">
      <c r="B14" s="264" t="s">
        <v>16</v>
      </c>
      <c r="C14" s="265">
        <v>724925.11</v>
      </c>
      <c r="D14" s="265">
        <v>624904.76</v>
      </c>
      <c r="E14" s="265">
        <v>35608</v>
      </c>
      <c r="F14" s="265">
        <v>1385437.8700000003</v>
      </c>
      <c r="G14" s="265">
        <v>286241.57971942716</v>
      </c>
      <c r="H14" s="266">
        <v>275503</v>
      </c>
      <c r="I14" s="266">
        <v>132686</v>
      </c>
      <c r="J14" s="265">
        <f>Table99[[#This Row],[TOTAL CHELTUIELI LEI]]/Table99[[#This Row],[NUMĂRUL PERSOANELOR ÎNSCRISE ÎN LISTELE ELECTORALE]]</f>
        <v>5.0287578356678528</v>
      </c>
      <c r="K14" s="265">
        <f>Table99[[#This Row],[TOTAL CHELTUIELI EURO]]/Table99[[#This Row],[NUMĂRUL PERSOANELOR ÎNSCRISE ÎN LISTELE ELECTORALE]]</f>
        <v>1.0389780863345486</v>
      </c>
      <c r="L14" s="265">
        <f>Table99[[#This Row],[TOTAL CHELTUIELI LEI]]/Table99[[#This Row],[NUMĂRUL PERSOANELOR CARE AU PARTICIPAT LA VOT]]</f>
        <v>10.441477397766157</v>
      </c>
      <c r="M14" s="267">
        <f>Table99[[#This Row],[TOTAL CHELTUIELI EURO]]/Table99[[#This Row],[NUMĂRUL PERSOANELOR CARE AU PARTICIPAT LA VOT]]</f>
        <v>2.1572854688469558</v>
      </c>
    </row>
    <row r="15" spans="2:13" x14ac:dyDescent="0.25">
      <c r="B15" s="264" t="s">
        <v>17</v>
      </c>
      <c r="C15" s="265">
        <v>278745</v>
      </c>
      <c r="D15" s="265">
        <v>847371.23</v>
      </c>
      <c r="E15" s="265">
        <v>2805</v>
      </c>
      <c r="F15" s="265">
        <v>1128921.23</v>
      </c>
      <c r="G15" s="265">
        <v>233243.36893865836</v>
      </c>
      <c r="H15" s="266">
        <v>248017</v>
      </c>
      <c r="I15" s="266">
        <v>136692</v>
      </c>
      <c r="J15" s="265">
        <f>Table99[[#This Row],[TOTAL CHELTUIELI LEI]]/Table99[[#This Row],[NUMĂRUL PERSOANELOR ÎNSCRISE ÎN LISTELE ELECTORALE]]</f>
        <v>4.55178971602753</v>
      </c>
      <c r="K15" s="265">
        <f>Table99[[#This Row],[TOTAL CHELTUIELI EURO]]/Table99[[#This Row],[NUMĂRUL PERSOANELOR ÎNSCRISE ÎN LISTELE ELECTORALE]]</f>
        <v>0.94043299023316285</v>
      </c>
      <c r="L15" s="265">
        <f>Table99[[#This Row],[TOTAL CHELTUIELI LEI]]/Table99[[#This Row],[NUMĂRUL PERSOANELOR CARE AU PARTICIPAT LA VOT]]</f>
        <v>8.2588683317238747</v>
      </c>
      <c r="M15" s="267">
        <f>Table99[[#This Row],[TOTAL CHELTUIELI EURO]]/Table99[[#This Row],[NUMĂRUL PERSOANELOR CARE AU PARTICIPAT LA VOT]]</f>
        <v>1.7063424994780847</v>
      </c>
    </row>
    <row r="16" spans="2:13" x14ac:dyDescent="0.25">
      <c r="B16" s="264" t="s">
        <v>18</v>
      </c>
      <c r="C16" s="265">
        <v>666863</v>
      </c>
      <c r="D16" s="265">
        <v>1480658.82</v>
      </c>
      <c r="E16" s="265">
        <v>8240</v>
      </c>
      <c r="F16" s="265">
        <v>2155761.8199999998</v>
      </c>
      <c r="G16" s="265">
        <v>445396.1323113158</v>
      </c>
      <c r="H16" s="266">
        <v>618541</v>
      </c>
      <c r="I16" s="266">
        <v>265424</v>
      </c>
      <c r="J16" s="265">
        <f>Table99[[#This Row],[TOTAL CHELTUIELI LEI]]/Table99[[#This Row],[NUMĂRUL PERSOANELOR ÎNSCRISE ÎN LISTELE ELECTORALE]]</f>
        <v>3.4852367425926492</v>
      </c>
      <c r="K16" s="265">
        <f>Table99[[#This Row],[TOTAL CHELTUIELI EURO]]/Table99[[#This Row],[NUMĂRUL PERSOANELOR ÎNSCRISE ÎN LISTELE ELECTORALE]]</f>
        <v>0.72007535848281001</v>
      </c>
      <c r="L16" s="265">
        <f>Table99[[#This Row],[TOTAL CHELTUIELI LEI]]/Table99[[#This Row],[NUMĂRUL PERSOANELOR CARE AU PARTICIPAT LA VOT]]</f>
        <v>8.1219551359334492</v>
      </c>
      <c r="M16" s="267">
        <f>Table99[[#This Row],[TOTAL CHELTUIELI EURO]]/Table99[[#This Row],[NUMĂRUL PERSOANELOR CARE AU PARTICIPAT LA VOT]]</f>
        <v>1.6780552335558043</v>
      </c>
    </row>
    <row r="17" spans="2:13" x14ac:dyDescent="0.25">
      <c r="B17" s="264" t="s">
        <v>19</v>
      </c>
      <c r="C17" s="265">
        <v>2006405</v>
      </c>
      <c r="D17" s="265">
        <v>1439605.9600000002</v>
      </c>
      <c r="E17" s="265">
        <v>39922.94</v>
      </c>
      <c r="F17" s="265">
        <v>3485933.9</v>
      </c>
      <c r="G17" s="265">
        <v>720219.39629346505</v>
      </c>
      <c r="H17" s="266">
        <v>625085</v>
      </c>
      <c r="I17" s="266">
        <v>290270</v>
      </c>
      <c r="J17" s="265">
        <f>Table99[[#This Row],[TOTAL CHELTUIELI LEI]]/Table99[[#This Row],[NUMĂRUL PERSOANELOR ÎNSCRISE ÎN LISTELE ELECTORALE]]</f>
        <v>5.5767358039306654</v>
      </c>
      <c r="K17" s="265">
        <f>Table99[[#This Row],[TOTAL CHELTUIELI EURO]]/Table99[[#This Row],[NUMĂRUL PERSOANELOR ÎNSCRISE ÎN LISTELE ELECTORALE]]</f>
        <v>1.1521943356398971</v>
      </c>
      <c r="L17" s="265">
        <f>Table99[[#This Row],[TOTAL CHELTUIELI LEI]]/Table99[[#This Row],[NUMĂRUL PERSOANELOR CARE AU PARTICIPAT LA VOT]]</f>
        <v>12.009280669721294</v>
      </c>
      <c r="M17" s="267">
        <f>Table99[[#This Row],[TOTAL CHELTUIELI EURO]]/Table99[[#This Row],[NUMĂRUL PERSOANELOR CARE AU PARTICIPAT LA VOT]]</f>
        <v>2.4812050721516692</v>
      </c>
    </row>
    <row r="18" spans="2:13" x14ac:dyDescent="0.25">
      <c r="B18" s="264" t="s">
        <v>20</v>
      </c>
      <c r="C18" s="265">
        <v>73121</v>
      </c>
      <c r="D18" s="265">
        <v>266639.7</v>
      </c>
      <c r="E18" s="265">
        <v>0</v>
      </c>
      <c r="F18" s="265">
        <v>339760.7</v>
      </c>
      <c r="G18" s="265">
        <v>70197.041383442498</v>
      </c>
      <c r="H18" s="266">
        <v>182220</v>
      </c>
      <c r="I18" s="266">
        <v>74137</v>
      </c>
      <c r="J18" s="265">
        <f>Table99[[#This Row],[TOTAL CHELTUIELI LEI]]/Table99[[#This Row],[NUMĂRUL PERSOANELOR ÎNSCRISE ÎN LISTELE ELECTORALE]]</f>
        <v>1.8645631654044563</v>
      </c>
      <c r="K18" s="265">
        <f>Table99[[#This Row],[TOTAL CHELTUIELI EURO]]/Table99[[#This Row],[NUMĂRUL PERSOANELOR ÎNSCRISE ÎN LISTELE ELECTORALE]]</f>
        <v>0.38523236408430744</v>
      </c>
      <c r="L18" s="265">
        <f>Table99[[#This Row],[TOTAL CHELTUIELI LEI]]/Table99[[#This Row],[NUMĂRUL PERSOANELOR CARE AU PARTICIPAT LA VOT]]</f>
        <v>4.5828762965860506</v>
      </c>
      <c r="M18" s="267">
        <f>Table99[[#This Row],[TOTAL CHELTUIELI EURO]]/Table99[[#This Row],[NUMĂRUL PERSOANELOR CARE AU PARTICIPAT LA VOT]]</f>
        <v>0.94685570475528413</v>
      </c>
    </row>
    <row r="19" spans="2:13" x14ac:dyDescent="0.25">
      <c r="B19" s="264" t="s">
        <v>21</v>
      </c>
      <c r="C19" s="265">
        <v>411597</v>
      </c>
      <c r="D19" s="265">
        <v>1422612.0000000005</v>
      </c>
      <c r="E19" s="265">
        <v>0</v>
      </c>
      <c r="F19" s="265">
        <v>1834209.0000000002</v>
      </c>
      <c r="G19" s="265">
        <v>378960.97188074637</v>
      </c>
      <c r="H19" s="266">
        <v>425513</v>
      </c>
      <c r="I19" s="266">
        <v>227141</v>
      </c>
      <c r="J19" s="265">
        <f>Table99[[#This Row],[TOTAL CHELTUIELI LEI]]/Table99[[#This Row],[NUMĂRUL PERSOANELOR ÎNSCRISE ÎN LISTELE ELECTORALE]]</f>
        <v>4.3105827554034786</v>
      </c>
      <c r="K19" s="265">
        <f>Table99[[#This Row],[TOTAL CHELTUIELI EURO]]/Table99[[#This Row],[NUMĂRUL PERSOANELOR ÎNSCRISE ÎN LISTELE ELECTORALE]]</f>
        <v>0.89059787099511967</v>
      </c>
      <c r="L19" s="265">
        <f>Table99[[#This Row],[TOTAL CHELTUIELI LEI]]/Table99[[#This Row],[NUMĂRUL PERSOANELOR CARE AU PARTICIPAT LA VOT]]</f>
        <v>8.0751999859118353</v>
      </c>
      <c r="M19" s="267">
        <f>Table99[[#This Row],[TOTAL CHELTUIELI EURO]]/Table99[[#This Row],[NUMĂRUL PERSOANELOR CARE AU PARTICIPAT LA VOT]]</f>
        <v>1.6683952781785163</v>
      </c>
    </row>
    <row r="20" spans="2:13" x14ac:dyDescent="0.25">
      <c r="B20" s="264" t="s">
        <v>22</v>
      </c>
      <c r="C20" s="265">
        <v>609367.51899999985</v>
      </c>
      <c r="D20" s="265">
        <v>1141935.8669999999</v>
      </c>
      <c r="E20" s="265">
        <v>18201</v>
      </c>
      <c r="F20" s="265">
        <v>1769504.3860000002</v>
      </c>
      <c r="G20" s="265">
        <v>365592.5261874756</v>
      </c>
      <c r="H20" s="266">
        <v>568403</v>
      </c>
      <c r="I20" s="266">
        <v>286104</v>
      </c>
      <c r="J20" s="265">
        <f>Table99[[#This Row],[TOTAL CHELTUIELI LEI]]/Table99[[#This Row],[NUMĂRUL PERSOANELOR ÎNSCRISE ÎN LISTELE ELECTORALE]]</f>
        <v>3.1131158456236161</v>
      </c>
      <c r="K20" s="265">
        <f>Table99[[#This Row],[TOTAL CHELTUIELI EURO]]/Table99[[#This Row],[NUMĂRUL PERSOANELOR ÎNSCRISE ÎN LISTELE ELECTORALE]]</f>
        <v>0.64319246412752151</v>
      </c>
      <c r="L20" s="265">
        <f>Table99[[#This Row],[TOTAL CHELTUIELI LEI]]/Table99[[#This Row],[NUMĂRUL PERSOANELOR CARE AU PARTICIPAT LA VOT]]</f>
        <v>6.184829243911306</v>
      </c>
      <c r="M20" s="267">
        <f>Table99[[#This Row],[TOTAL CHELTUIELI EURO]]/Table99[[#This Row],[NUMĂRUL PERSOANELOR CARE AU PARTICIPAT LA VOT]]</f>
        <v>1.2778308803353871</v>
      </c>
    </row>
    <row r="21" spans="2:13" x14ac:dyDescent="0.25">
      <c r="B21" s="264" t="s">
        <v>23</v>
      </c>
      <c r="C21" s="265">
        <v>272323.25</v>
      </c>
      <c r="D21" s="265">
        <v>1047613.84</v>
      </c>
      <c r="E21" s="265">
        <v>17588.2</v>
      </c>
      <c r="F21" s="265">
        <v>1337525.2900000003</v>
      </c>
      <c r="G21" s="265">
        <v>276342.49085762689</v>
      </c>
      <c r="H21" s="266">
        <v>525651</v>
      </c>
      <c r="I21" s="266">
        <v>211464</v>
      </c>
      <c r="J21" s="265">
        <f>Table99[[#This Row],[TOTAL CHELTUIELI LEI]]/Table99[[#This Row],[NUMĂRUL PERSOANELOR ÎNSCRISE ÎN LISTELE ELECTORALE]]</f>
        <v>2.5445120241376888</v>
      </c>
      <c r="K21" s="265">
        <f>Table99[[#This Row],[TOTAL CHELTUIELI EURO]]/Table99[[#This Row],[NUMĂRUL PERSOANELOR ÎNSCRISE ÎN LISTELE ELECTORALE]]</f>
        <v>0.52571476294656894</v>
      </c>
      <c r="L21" s="265">
        <f>Table99[[#This Row],[TOTAL CHELTUIELI LEI]]/Table99[[#This Row],[NUMĂRUL PERSOANELOR CARE AU PARTICIPAT LA VOT]]</f>
        <v>6.3250732512389831</v>
      </c>
      <c r="M21" s="267">
        <f>Table99[[#This Row],[TOTAL CHELTUIELI EURO]]/Table99[[#This Row],[NUMĂRUL PERSOANELOR CARE AU PARTICIPAT LA VOT]]</f>
        <v>1.3068063162411896</v>
      </c>
    </row>
    <row r="22" spans="2:13" x14ac:dyDescent="0.25">
      <c r="B22" s="264" t="s">
        <v>24</v>
      </c>
      <c r="C22" s="265">
        <v>479355.02</v>
      </c>
      <c r="D22" s="265">
        <v>644558.82999999996</v>
      </c>
      <c r="E22" s="265">
        <v>25894.58</v>
      </c>
      <c r="F22" s="265">
        <v>1149808.4299999997</v>
      </c>
      <c r="G22" s="265">
        <v>237558.81696659166</v>
      </c>
      <c r="H22" s="266">
        <v>220956</v>
      </c>
      <c r="I22" s="266">
        <v>131696</v>
      </c>
      <c r="J22" s="265">
        <f>Table99[[#This Row],[TOTAL CHELTUIELI LEI]]/Table99[[#This Row],[NUMĂRUL PERSOANELOR ÎNSCRISE ÎN LISTELE ELECTORALE]]</f>
        <v>5.203789125436737</v>
      </c>
      <c r="K22" s="265">
        <f>Table99[[#This Row],[TOTAL CHELTUIELI EURO]]/Table99[[#This Row],[NUMĂRUL PERSOANELOR ÎNSCRISE ÎN LISTELE ELECTORALE]]</f>
        <v>1.07514082879212</v>
      </c>
      <c r="L22" s="265">
        <f>Table99[[#This Row],[TOTAL CHELTUIELI LEI]]/Table99[[#This Row],[NUMĂRUL PERSOANELOR CARE AU PARTICIPAT LA VOT]]</f>
        <v>8.7307771686307838</v>
      </c>
      <c r="M22" s="267">
        <f>Table99[[#This Row],[TOTAL CHELTUIELI EURO]]/Table99[[#This Row],[NUMĂRUL PERSOANELOR CARE AU PARTICIPAT LA VOT]]</f>
        <v>1.8038423108263855</v>
      </c>
    </row>
    <row r="23" spans="2:13" x14ac:dyDescent="0.25">
      <c r="B23" s="264" t="s">
        <v>25</v>
      </c>
      <c r="C23" s="265">
        <v>287033</v>
      </c>
      <c r="D23" s="265">
        <v>948067.47999999975</v>
      </c>
      <c r="E23" s="265">
        <v>0</v>
      </c>
      <c r="F23" s="265">
        <v>1235100.4799999997</v>
      </c>
      <c r="G23" s="265">
        <v>255180.77725666828</v>
      </c>
      <c r="H23" s="266">
        <v>296840</v>
      </c>
      <c r="I23" s="266">
        <v>160384</v>
      </c>
      <c r="J23" s="265">
        <f>Table99[[#This Row],[TOTAL CHELTUIELI LEI]]/Table99[[#This Row],[NUMĂRUL PERSOANELOR ÎNSCRISE ÎN LISTELE ELECTORALE]]</f>
        <v>4.1608289987872249</v>
      </c>
      <c r="K23" s="265">
        <f>Table99[[#This Row],[TOTAL CHELTUIELI EURO]]/Table99[[#This Row],[NUMĂRUL PERSOANELOR ÎNSCRISE ÎN LISTELE ELECTORALE]]</f>
        <v>0.85965765145084316</v>
      </c>
      <c r="L23" s="265">
        <f>Table99[[#This Row],[TOTAL CHELTUIELI LEI]]/Table99[[#This Row],[NUMĂRUL PERSOANELOR CARE AU PARTICIPAT LA VOT]]</f>
        <v>7.7008958499600944</v>
      </c>
      <c r="M23" s="267">
        <f>Table99[[#This Row],[TOTAL CHELTUIELI EURO]]/Table99[[#This Row],[NUMĂRUL PERSOANELOR CARE AU PARTICIPAT LA VOT]]</f>
        <v>1.5910613107084763</v>
      </c>
    </row>
    <row r="24" spans="2:13" x14ac:dyDescent="0.25">
      <c r="B24" s="264" t="s">
        <v>26</v>
      </c>
      <c r="C24" s="265">
        <v>385230.43</v>
      </c>
      <c r="D24" s="265">
        <v>287131.77</v>
      </c>
      <c r="E24" s="265">
        <v>2991</v>
      </c>
      <c r="F24" s="265">
        <v>675353.2</v>
      </c>
      <c r="G24" s="265">
        <v>139532.90221276422</v>
      </c>
      <c r="H24" s="266">
        <v>268366</v>
      </c>
      <c r="I24" s="266">
        <v>113502</v>
      </c>
      <c r="J24" s="265">
        <f>Table99[[#This Row],[TOTAL CHELTUIELI LEI]]/Table99[[#This Row],[NUMĂRUL PERSOANELOR ÎNSCRISE ÎN LISTELE ELECTORALE]]</f>
        <v>2.516537862471401</v>
      </c>
      <c r="K24" s="265">
        <f>Table99[[#This Row],[TOTAL CHELTUIELI EURO]]/Table99[[#This Row],[NUMĂRUL PERSOANELOR ÎNSCRISE ÎN LISTELE ELECTORALE]]</f>
        <v>0.51993509689291573</v>
      </c>
      <c r="L24" s="265">
        <f>Table99[[#This Row],[TOTAL CHELTUIELI LEI]]/Table99[[#This Row],[NUMĂRUL PERSOANELOR CARE AU PARTICIPAT LA VOT]]</f>
        <v>5.9501436098042317</v>
      </c>
      <c r="M24" s="267">
        <f>Table99[[#This Row],[TOTAL CHELTUIELI EURO]]/Table99[[#This Row],[NUMĂRUL PERSOANELOR CARE AU PARTICIPAT LA VOT]]</f>
        <v>1.2293431147712306</v>
      </c>
    </row>
    <row r="25" spans="2:13" x14ac:dyDescent="0.25">
      <c r="B25" s="264" t="s">
        <v>27</v>
      </c>
      <c r="C25" s="265">
        <v>535695</v>
      </c>
      <c r="D25" s="265">
        <v>851073.18000000017</v>
      </c>
      <c r="E25" s="265">
        <v>3932.56</v>
      </c>
      <c r="F25" s="265">
        <v>1390700.7399999998</v>
      </c>
      <c r="G25" s="265">
        <v>287328.92708828341</v>
      </c>
      <c r="H25" s="266">
        <v>382131</v>
      </c>
      <c r="I25" s="266">
        <v>175264</v>
      </c>
      <c r="J25" s="265">
        <f>Table99[[#This Row],[TOTAL CHELTUIELI LEI]]/Table99[[#This Row],[NUMĂRUL PERSOANELOR ÎNSCRISE ÎN LISTELE ELECTORALE]]</f>
        <v>3.6393298109810504</v>
      </c>
      <c r="K25" s="265">
        <f>Table99[[#This Row],[TOTAL CHELTUIELI EURO]]/Table99[[#This Row],[NUMĂRUL PERSOANELOR ÎNSCRISE ÎN LISTELE ELECTORALE]]</f>
        <v>0.75191211152270665</v>
      </c>
      <c r="L25" s="265">
        <f>Table99[[#This Row],[TOTAL CHELTUIELI LEI]]/Table99[[#This Row],[NUMĂRUL PERSOANELOR CARE AU PARTICIPAT LA VOT]]</f>
        <v>7.9348910215446402</v>
      </c>
      <c r="M25" s="267">
        <f>Table99[[#This Row],[TOTAL CHELTUIELI EURO]]/Table99[[#This Row],[NUMĂRUL PERSOANELOR CARE AU PARTICIPAT LA VOT]]</f>
        <v>1.6394064216740654</v>
      </c>
    </row>
    <row r="26" spans="2:13" x14ac:dyDescent="0.25">
      <c r="B26" s="264" t="s">
        <v>34</v>
      </c>
      <c r="C26" s="265">
        <v>134802.78999999998</v>
      </c>
      <c r="D26" s="265">
        <v>510813.9599999999</v>
      </c>
      <c r="E26" s="265">
        <v>7984</v>
      </c>
      <c r="F26" s="265">
        <v>653600.75</v>
      </c>
      <c r="G26" s="265">
        <v>135038.68721720629</v>
      </c>
      <c r="H26" s="266">
        <v>228655</v>
      </c>
      <c r="I26" s="266">
        <v>115428</v>
      </c>
      <c r="J26" s="265">
        <f>Table99[[#This Row],[TOTAL CHELTUIELI LEI]]/Table99[[#This Row],[NUMĂRUL PERSOANELOR ÎNSCRISE ÎN LISTELE ELECTORALE]]</f>
        <v>2.8584581574861692</v>
      </c>
      <c r="K26" s="265">
        <f>Table99[[#This Row],[TOTAL CHELTUIELI EURO]]/Table99[[#This Row],[NUMĂRUL PERSOANELOR ÎNSCRISE ÎN LISTELE ELECTORALE]]</f>
        <v>0.59057832637469676</v>
      </c>
      <c r="L26" s="265">
        <f>Table99[[#This Row],[TOTAL CHELTUIELI LEI]]/Table99[[#This Row],[NUMĂRUL PERSOANELOR CARE AU PARTICIPAT LA VOT]]</f>
        <v>5.6624107668849843</v>
      </c>
      <c r="M26" s="267">
        <f>Table99[[#This Row],[TOTAL CHELTUIELI EURO]]/Table99[[#This Row],[NUMĂRUL PERSOANELOR CARE AU PARTICIPAT LA VOT]]</f>
        <v>1.169895408542176</v>
      </c>
    </row>
    <row r="27" spans="2:13" x14ac:dyDescent="0.25">
      <c r="B27" s="264" t="s">
        <v>97</v>
      </c>
      <c r="C27" s="265">
        <v>748249.85</v>
      </c>
      <c r="D27" s="265">
        <v>2068049.9799999997</v>
      </c>
      <c r="E27" s="265">
        <v>2000</v>
      </c>
      <c r="F27" s="265">
        <v>2818299.83</v>
      </c>
      <c r="G27" s="265">
        <v>582281.32269994437</v>
      </c>
      <c r="H27" s="266">
        <v>788408</v>
      </c>
      <c r="I27" s="266">
        <v>295443</v>
      </c>
      <c r="J27" s="265">
        <f>Table99[[#This Row],[TOTAL CHELTUIELI LEI]]/Table99[[#This Row],[NUMĂRUL PERSOANELOR ÎNSCRISE ÎN LISTELE ELECTORALE]]</f>
        <v>3.5746717816156104</v>
      </c>
      <c r="K27" s="265">
        <f>Table99[[#This Row],[TOTAL CHELTUIELI EURO]]/Table99[[#This Row],[NUMĂRUL PERSOANELOR ÎNSCRISE ÎN LISTELE ELECTORALE]]</f>
        <v>0.73855329055507346</v>
      </c>
      <c r="L27" s="265">
        <f>Table99[[#This Row],[TOTAL CHELTUIELI LEI]]/Table99[[#This Row],[NUMĂRUL PERSOANELOR CARE AU PARTICIPAT LA VOT]]</f>
        <v>9.5392337269794858</v>
      </c>
      <c r="M27" s="267">
        <f>Table99[[#This Row],[TOTAL CHELTUIELI EURO]]/Table99[[#This Row],[NUMĂRUL PERSOANELOR CARE AU PARTICIPAT LA VOT]]</f>
        <v>1.9708753387284328</v>
      </c>
    </row>
    <row r="28" spans="2:13" x14ac:dyDescent="0.25">
      <c r="B28" s="264" t="s">
        <v>967</v>
      </c>
      <c r="C28" s="265">
        <v>287630</v>
      </c>
      <c r="D28" s="265">
        <v>1017288.42</v>
      </c>
      <c r="E28" s="265">
        <v>0</v>
      </c>
      <c r="F28" s="265">
        <v>1304918.4199999997</v>
      </c>
      <c r="G28" s="265">
        <v>269605.67343649926</v>
      </c>
      <c r="H28" s="266">
        <v>373649</v>
      </c>
      <c r="I28" s="266">
        <v>196387</v>
      </c>
      <c r="J28" s="265">
        <f>Table99[[#This Row],[TOTAL CHELTUIELI LEI]]/Table99[[#This Row],[NUMĂRUL PERSOANELOR ÎNSCRISE ÎN LISTELE ELECTORALE]]</f>
        <v>3.4923642777044757</v>
      </c>
      <c r="K28" s="265">
        <f>Table99[[#This Row],[TOTAL CHELTUIELI EURO]]/Table99[[#This Row],[NUMĂRUL PERSOANELOR ÎNSCRISE ÎN LISTELE ELECTORALE]]</f>
        <v>0.72154795927862581</v>
      </c>
      <c r="L28" s="265">
        <f>Table99[[#This Row],[TOTAL CHELTUIELI LEI]]/Table99[[#This Row],[NUMĂRUL PERSOANELOR CARE AU PARTICIPAT LA VOT]]</f>
        <v>6.6446272920305303</v>
      </c>
      <c r="M28" s="267">
        <f>Table99[[#This Row],[TOTAL CHELTUIELI EURO]]/Table99[[#This Row],[NUMĂRUL PERSOANELOR CARE AU PARTICIPAT LA VOT]]</f>
        <v>1.3728285142932031</v>
      </c>
    </row>
    <row r="29" spans="2:13" x14ac:dyDescent="0.25">
      <c r="B29" s="264" t="s">
        <v>2624</v>
      </c>
      <c r="C29" s="265">
        <v>580493</v>
      </c>
      <c r="D29" s="265">
        <v>783341.15000000014</v>
      </c>
      <c r="E29" s="265">
        <v>24337.8</v>
      </c>
      <c r="F29" s="265">
        <v>1388171.95</v>
      </c>
      <c r="G29" s="265">
        <v>286806.460610318</v>
      </c>
      <c r="H29" s="266">
        <v>426532</v>
      </c>
      <c r="I29" s="266">
        <v>196803</v>
      </c>
      <c r="J29" s="265">
        <f>Table99[[#This Row],[TOTAL CHELTUIELI LEI]]/Table99[[#This Row],[NUMĂRUL PERSOANELOR ÎNSCRISE ÎN LISTELE ELECTORALE]]</f>
        <v>3.2545552268059605</v>
      </c>
      <c r="K29" s="265">
        <f>Table99[[#This Row],[TOTAL CHELTUIELI EURO]]/Table99[[#This Row],[NUMĂRUL PERSOANELOR ÎNSCRISE ÎN LISTELE ELECTORALE]]</f>
        <v>0.67241487299972336</v>
      </c>
      <c r="L29" s="265">
        <f>Table99[[#This Row],[TOTAL CHELTUIELI LEI]]/Table99[[#This Row],[NUMĂRUL PERSOANELOR CARE AU PARTICIPAT LA VOT]]</f>
        <v>7.053611733560972</v>
      </c>
      <c r="M29" s="267">
        <f>Table99[[#This Row],[TOTAL CHELTUIELI EURO]]/Table99[[#This Row],[NUMĂRUL PERSOANELOR CARE AU PARTICIPAT LA VOT]]</f>
        <v>1.4573276861141242</v>
      </c>
    </row>
    <row r="30" spans="2:13" x14ac:dyDescent="0.25">
      <c r="B30" s="264" t="s">
        <v>190</v>
      </c>
      <c r="C30" s="265">
        <v>305569.97499999998</v>
      </c>
      <c r="D30" s="265">
        <v>746688.82</v>
      </c>
      <c r="E30" s="265">
        <v>44236.27</v>
      </c>
      <c r="F30" s="265">
        <v>1096495.0649999999</v>
      </c>
      <c r="G30" s="265">
        <v>226543.88648994858</v>
      </c>
      <c r="H30" s="266">
        <v>230252</v>
      </c>
      <c r="I30" s="266">
        <v>127972</v>
      </c>
      <c r="J30" s="265">
        <f>Table99[[#This Row],[TOTAL CHELTUIELI LEI]]/Table99[[#This Row],[NUMĂRUL PERSOANELOR ÎNSCRISE ÎN LISTELE ELECTORALE]]</f>
        <v>4.7621521854316136</v>
      </c>
      <c r="K30" s="265">
        <f>Table99[[#This Row],[TOTAL CHELTUIELI EURO]]/Table99[[#This Row],[NUMĂRUL PERSOANELOR ÎNSCRISE ÎN LISTELE ELECTORALE]]</f>
        <v>0.98389541237404488</v>
      </c>
      <c r="L30" s="265">
        <f>Table99[[#This Row],[TOTAL CHELTUIELI LEI]]/Table99[[#This Row],[NUMĂRUL PERSOANELOR CARE AU PARTICIPAT LA VOT]]</f>
        <v>8.5682419982496167</v>
      </c>
      <c r="M30" s="267">
        <f>Table99[[#This Row],[TOTAL CHELTUIELI EURO]]/Table99[[#This Row],[NUMĂRUL PERSOANELOR CARE AU PARTICIPAT LA VOT]]</f>
        <v>1.7702613578747584</v>
      </c>
    </row>
    <row r="31" spans="2:13" x14ac:dyDescent="0.25">
      <c r="B31" s="264" t="s">
        <v>968</v>
      </c>
      <c r="C31" s="265">
        <v>998985</v>
      </c>
      <c r="D31" s="265">
        <v>2365395.12</v>
      </c>
      <c r="E31" s="265">
        <v>0</v>
      </c>
      <c r="F31" s="265">
        <v>3364380.12</v>
      </c>
      <c r="G31" s="265">
        <v>695105.49782029307</v>
      </c>
      <c r="H31" s="266">
        <v>1818955</v>
      </c>
      <c r="I31" s="266">
        <v>672004</v>
      </c>
      <c r="J31" s="265">
        <f>Table99[[#This Row],[TOTAL CHELTUIELI LEI]]/Table99[[#This Row],[NUMĂRUL PERSOANELOR ÎNSCRISE ÎN LISTELE ELECTORALE]]</f>
        <v>1.8496225140259106</v>
      </c>
      <c r="K31" s="265">
        <f>Table99[[#This Row],[TOTAL CHELTUIELI EURO]]/Table99[[#This Row],[NUMĂRUL PERSOANELOR ÎNSCRISE ÎN LISTELE ELECTORALE]]</f>
        <v>0.38214551642030348</v>
      </c>
      <c r="L31" s="265">
        <f>Table99[[#This Row],[TOTAL CHELTUIELI LEI]]/Table99[[#This Row],[NUMĂRUL PERSOANELOR CARE AU PARTICIPAT LA VOT]]</f>
        <v>5.0064882351890763</v>
      </c>
      <c r="M31" s="267">
        <f>Table99[[#This Row],[TOTAL CHELTUIELI EURO]]/Table99[[#This Row],[NUMĂRUL PERSOANELOR CARE AU PARTICIPAT LA VOT]]</f>
        <v>1.0343770242741011</v>
      </c>
    </row>
    <row r="32" spans="2:13" x14ac:dyDescent="0.25">
      <c r="B32" s="264" t="s">
        <v>566</v>
      </c>
      <c r="C32" s="265">
        <v>313271.30000000005</v>
      </c>
      <c r="D32" s="265">
        <v>1243947.6600000001</v>
      </c>
      <c r="E32" s="265">
        <v>0</v>
      </c>
      <c r="F32" s="265">
        <v>1557218.9600000002</v>
      </c>
      <c r="G32" s="265">
        <v>321732.8071734056</v>
      </c>
      <c r="H32" s="266">
        <v>479160</v>
      </c>
      <c r="I32" s="266">
        <v>236828</v>
      </c>
      <c r="J32" s="265">
        <f>Table99[[#This Row],[TOTAL CHELTUIELI LEI]]/Table99[[#This Row],[NUMĂRUL PERSOANELOR ÎNSCRISE ÎN LISTELE ELECTORALE]]</f>
        <v>3.2498934802571169</v>
      </c>
      <c r="K32" s="265">
        <f>Table99[[#This Row],[TOTAL CHELTUIELI EURO]]/Table99[[#This Row],[NUMĂRUL PERSOANELOR ÎNSCRISE ÎN LISTELE ELECTORALE]]</f>
        <v>0.67145172212498039</v>
      </c>
      <c r="L32" s="265">
        <f>Table99[[#This Row],[TOTAL CHELTUIELI LEI]]/Table99[[#This Row],[NUMĂRUL PERSOANELOR CARE AU PARTICIPAT LA VOT]]</f>
        <v>6.5753160943807325</v>
      </c>
      <c r="M32" s="267">
        <f>Table99[[#This Row],[TOTAL CHELTUIELI EURO]]/Table99[[#This Row],[NUMĂRUL PERSOANELOR CARE AU PARTICIPAT LA VOT]]</f>
        <v>1.358508314782904</v>
      </c>
    </row>
    <row r="33" spans="1:13" x14ac:dyDescent="0.25">
      <c r="B33" s="264" t="s">
        <v>744</v>
      </c>
      <c r="C33" s="265">
        <v>1340505</v>
      </c>
      <c r="D33" s="265">
        <v>1216325.93</v>
      </c>
      <c r="E33" s="265">
        <v>13666.45</v>
      </c>
      <c r="F33" s="265">
        <v>2570497.38</v>
      </c>
      <c r="G33" s="265">
        <v>531083.52719985123</v>
      </c>
      <c r="H33" s="266">
        <v>465734</v>
      </c>
      <c r="I33" s="266">
        <v>201472</v>
      </c>
      <c r="J33" s="265">
        <f>Table99[[#This Row],[TOTAL CHELTUIELI LEI]]/Table99[[#This Row],[NUMĂRUL PERSOANELOR ÎNSCRISE ÎN LISTELE ELECTORALE]]</f>
        <v>5.5192392653317128</v>
      </c>
      <c r="K33" s="265">
        <f>Table99[[#This Row],[TOTAL CHELTUIELI EURO]]/Table99[[#This Row],[NUMĂRUL PERSOANELOR ÎNSCRISE ÎN LISTELE ELECTORALE]]</f>
        <v>1.1403151309542598</v>
      </c>
      <c r="L33" s="265">
        <f>Table99[[#This Row],[TOTAL CHELTUIELI LEI]]/Table99[[#This Row],[NUMĂRUL PERSOANELOR CARE AU PARTICIPAT LA VOT]]</f>
        <v>12.758583723792883</v>
      </c>
      <c r="M33" s="267">
        <f>Table99[[#This Row],[TOTAL CHELTUIELI EURO]]/Table99[[#This Row],[NUMĂRUL PERSOANELOR CARE AU PARTICIPAT LA VOT]]</f>
        <v>2.636016554160634</v>
      </c>
    </row>
    <row r="34" spans="1:13" x14ac:dyDescent="0.25">
      <c r="B34" s="264" t="s">
        <v>253</v>
      </c>
      <c r="C34" s="265">
        <v>451615.44</v>
      </c>
      <c r="D34" s="265">
        <v>958779.19999999972</v>
      </c>
      <c r="E34" s="265">
        <v>16981.96</v>
      </c>
      <c r="F34" s="265">
        <v>1427376.6000000003</v>
      </c>
      <c r="G34" s="265">
        <v>294906.42755314981</v>
      </c>
      <c r="H34" s="266">
        <v>362274</v>
      </c>
      <c r="I34" s="266">
        <v>212157</v>
      </c>
      <c r="J34" s="265">
        <f>Table99[[#This Row],[TOTAL CHELTUIELI LEI]]/Table99[[#This Row],[NUMĂRUL PERSOANELOR ÎNSCRISE ÎN LISTELE ELECTORALE]]</f>
        <v>3.9400470362212037</v>
      </c>
      <c r="K34" s="265">
        <f>Table99[[#This Row],[TOTAL CHELTUIELI EURO]]/Table99[[#This Row],[NUMĂRUL PERSOANELOR ÎNSCRISE ÎN LISTELE ELECTORALE]]</f>
        <v>0.81404248594475404</v>
      </c>
      <c r="L34" s="265">
        <f>Table99[[#This Row],[TOTAL CHELTUIELI LEI]]/Table99[[#This Row],[NUMĂRUL PERSOANELOR CARE AU PARTICIPAT LA VOT]]</f>
        <v>6.7279260170534103</v>
      </c>
      <c r="M34" s="267">
        <f>Table99[[#This Row],[TOTAL CHELTUIELI EURO]]/Table99[[#This Row],[NUMĂRUL PERSOANELOR CARE AU PARTICIPAT LA VOT]]</f>
        <v>1.39003863908874</v>
      </c>
    </row>
    <row r="35" spans="1:13" x14ac:dyDescent="0.25">
      <c r="B35" s="264" t="s">
        <v>2413</v>
      </c>
      <c r="C35" s="265">
        <v>682632</v>
      </c>
      <c r="D35" s="265">
        <v>1806703.0700000005</v>
      </c>
      <c r="E35" s="265">
        <v>23108</v>
      </c>
      <c r="F35" s="265">
        <v>2512443.0700000003</v>
      </c>
      <c r="G35" s="265">
        <v>519089.08287018852</v>
      </c>
      <c r="H35" s="266">
        <v>653952</v>
      </c>
      <c r="I35" s="266">
        <v>314967</v>
      </c>
      <c r="J35" s="265">
        <f>Table99[[#This Row],[TOTAL CHELTUIELI LEI]]/Table99[[#This Row],[NUMĂRUL PERSOANELOR ÎNSCRISE ÎN LISTELE ELECTORALE]]</f>
        <v>3.8419380474407911</v>
      </c>
      <c r="K35" s="265">
        <f>Table99[[#This Row],[TOTAL CHELTUIELI EURO]]/Table99[[#This Row],[NUMĂRUL PERSOANELOR ÎNSCRISE ÎN LISTELE ELECTORALE]]</f>
        <v>0.79377245251973927</v>
      </c>
      <c r="L35" s="265">
        <f>Table99[[#This Row],[TOTAL CHELTUIELI LEI]]/Table99[[#This Row],[NUMĂRUL PERSOANELOR CARE AU PARTICIPAT LA VOT]]</f>
        <v>7.9768454155514714</v>
      </c>
      <c r="M35" s="267">
        <f>Table99[[#This Row],[TOTAL CHELTUIELI EURO]]/Table99[[#This Row],[NUMĂRUL PERSOANELOR CARE AU PARTICIPAT LA VOT]]</f>
        <v>1.6480745058059687</v>
      </c>
    </row>
    <row r="36" spans="1:13" x14ac:dyDescent="0.25">
      <c r="B36" s="264" t="s">
        <v>2700</v>
      </c>
      <c r="C36" s="265">
        <v>363452</v>
      </c>
      <c r="D36" s="265">
        <v>694775.56</v>
      </c>
      <c r="E36" s="265">
        <v>5245</v>
      </c>
      <c r="F36" s="265">
        <v>1063472.56</v>
      </c>
      <c r="G36" s="265">
        <v>219721.19584306114</v>
      </c>
      <c r="H36" s="266">
        <v>314318</v>
      </c>
      <c r="I36" s="266">
        <v>141568</v>
      </c>
      <c r="J36" s="265">
        <f>Table99[[#This Row],[TOTAL CHELTUIELI LEI]]/Table99[[#This Row],[NUMĂRUL PERSOANELOR ÎNSCRISE ÎN LISTELE ELECTORALE]]</f>
        <v>3.3834287568640677</v>
      </c>
      <c r="K36" s="265">
        <f>Table99[[#This Row],[TOTAL CHELTUIELI EURO]]/Table99[[#This Row],[NUMĂRUL PERSOANELOR ÎNSCRISE ÎN LISTELE ELECTORALE]]</f>
        <v>0.69904108528007036</v>
      </c>
      <c r="L36" s="265">
        <f>Table99[[#This Row],[TOTAL CHELTUIELI LEI]]/Table99[[#This Row],[NUMĂRUL PERSOANELOR CARE AU PARTICIPAT LA VOT]]</f>
        <v>7.5120970840867995</v>
      </c>
      <c r="M36" s="267">
        <f>Table99[[#This Row],[TOTAL CHELTUIELI EURO]]/Table99[[#This Row],[NUMĂRUL PERSOANELOR CARE AU PARTICIPAT LA VOT]]</f>
        <v>1.5520541071644802</v>
      </c>
    </row>
    <row r="37" spans="1:13" x14ac:dyDescent="0.25">
      <c r="B37" s="264" t="s">
        <v>2623</v>
      </c>
      <c r="C37" s="265">
        <v>425327</v>
      </c>
      <c r="D37" s="265">
        <v>479922.99</v>
      </c>
      <c r="E37" s="265">
        <v>0</v>
      </c>
      <c r="F37" s="265">
        <v>905249.99</v>
      </c>
      <c r="G37" s="265">
        <v>187031.25761864427</v>
      </c>
      <c r="H37" s="266">
        <v>196411</v>
      </c>
      <c r="I37" s="266">
        <v>103710</v>
      </c>
      <c r="J37" s="265">
        <f>Table99[[#This Row],[TOTAL CHELTUIELI LEI]]/Table99[[#This Row],[NUMĂRUL PERSOANELOR ÎNSCRISE ÎN LISTELE ELECTORALE]]</f>
        <v>4.6089576958520651</v>
      </c>
      <c r="K37" s="265">
        <f>Table99[[#This Row],[TOTAL CHELTUIELI EURO]]/Table99[[#This Row],[NUMĂRUL PERSOANELOR ÎNSCRISE ÎN LISTELE ELECTORALE]]</f>
        <v>0.95224431227703277</v>
      </c>
      <c r="L37" s="265">
        <f>Table99[[#This Row],[TOTAL CHELTUIELI LEI]]/Table99[[#This Row],[NUMĂRUL PERSOANELOR CARE AU PARTICIPAT LA VOT]]</f>
        <v>8.7286663773985147</v>
      </c>
      <c r="M37" s="267">
        <f>Table99[[#This Row],[TOTAL CHELTUIELI EURO]]/Table99[[#This Row],[NUMĂRUL PERSOANELOR CARE AU PARTICIPAT LA VOT]]</f>
        <v>1.8034062059458515</v>
      </c>
    </row>
    <row r="38" spans="1:13" x14ac:dyDescent="0.25">
      <c r="B38" s="264" t="s">
        <v>2571</v>
      </c>
      <c r="C38" s="265">
        <v>331341</v>
      </c>
      <c r="D38" s="265">
        <v>836597.66999999969</v>
      </c>
      <c r="E38" s="265">
        <v>0</v>
      </c>
      <c r="F38" s="265">
        <v>1167938.6699999997</v>
      </c>
      <c r="G38" s="265">
        <v>241304.65692857586</v>
      </c>
      <c r="H38" s="266">
        <v>383215</v>
      </c>
      <c r="I38" s="266">
        <v>163281</v>
      </c>
      <c r="J38" s="265">
        <f>Table99[[#This Row],[TOTAL CHELTUIELI LEI]]/Table99[[#This Row],[NUMĂRUL PERSOANELOR ÎNSCRISE ÎN LISTELE ELECTORALE]]</f>
        <v>3.0477373537048384</v>
      </c>
      <c r="K38" s="265">
        <f>Table99[[#This Row],[TOTAL CHELTUIELI EURO]]/Table99[[#This Row],[NUMĂRUL PERSOANELOR ÎNSCRISE ÎN LISTELE ELECTORALE]]</f>
        <v>0.62968479033591029</v>
      </c>
      <c r="L38" s="265">
        <f>Table99[[#This Row],[TOTAL CHELTUIELI LEI]]/Table99[[#This Row],[NUMĂRUL PERSOANELOR CARE AU PARTICIPAT LA VOT]]</f>
        <v>7.1529367777022417</v>
      </c>
      <c r="M38" s="267">
        <f>Table99[[#This Row],[TOTAL CHELTUIELI EURO]]/Table99[[#This Row],[NUMĂRUL PERSOANELOR CARE AU PARTICIPAT LA VOT]]</f>
        <v>1.4778489654557228</v>
      </c>
    </row>
    <row r="39" spans="1:13" x14ac:dyDescent="0.25">
      <c r="B39" s="264" t="s">
        <v>645</v>
      </c>
      <c r="C39" s="265">
        <v>721895</v>
      </c>
      <c r="D39" s="265">
        <v>1109799.7300000002</v>
      </c>
      <c r="E39" s="265">
        <v>13561.77</v>
      </c>
      <c r="F39" s="265">
        <v>1845256.5</v>
      </c>
      <c r="G39" s="265">
        <v>381243.46604408993</v>
      </c>
      <c r="H39" s="266">
        <v>606880</v>
      </c>
      <c r="I39" s="266">
        <v>273613</v>
      </c>
      <c r="J39" s="265">
        <f>Table99[[#This Row],[TOTAL CHELTUIELI LEI]]/Table99[[#This Row],[NUMĂRUL PERSOANELOR ÎNSCRISE ÎN LISTELE ELECTORALE]]</f>
        <v>3.0405623846559453</v>
      </c>
      <c r="K39" s="265">
        <f>Table99[[#This Row],[TOTAL CHELTUIELI EURO]]/Table99[[#This Row],[NUMĂRUL PERSOANELOR ÎNSCRISE ÎN LISTELE ELECTORALE]]</f>
        <v>0.6282023893423575</v>
      </c>
      <c r="L39" s="265">
        <f>Table99[[#This Row],[TOTAL CHELTUIELI LEI]]/Table99[[#This Row],[NUMĂRUL PERSOANELOR CARE AU PARTICIPAT LA VOT]]</f>
        <v>6.7440381122241995</v>
      </c>
      <c r="M39" s="267">
        <f>Table99[[#This Row],[TOTAL CHELTUIELI EURO]]/Table99[[#This Row],[NUMĂRUL PERSOANELOR CARE AU PARTICIPAT LA VOT]]</f>
        <v>1.3933675155935206</v>
      </c>
    </row>
    <row r="40" spans="1:13" x14ac:dyDescent="0.25">
      <c r="B40" s="264" t="s">
        <v>477</v>
      </c>
      <c r="C40" s="265">
        <v>327116.29000000004</v>
      </c>
      <c r="D40" s="265">
        <v>828769.2699999999</v>
      </c>
      <c r="E40" s="265">
        <v>0</v>
      </c>
      <c r="F40" s="265">
        <v>1155885.56</v>
      </c>
      <c r="G40" s="265">
        <v>238814.39639676875</v>
      </c>
      <c r="H40" s="266">
        <v>306372</v>
      </c>
      <c r="I40" s="266">
        <v>178544</v>
      </c>
      <c r="J40" s="265">
        <f>Table99[[#This Row],[TOTAL CHELTUIELI LEI]]/Table99[[#This Row],[NUMĂRUL PERSOANELOR ÎNSCRISE ÎN LISTELE ELECTORALE]]</f>
        <v>3.7728172287284742</v>
      </c>
      <c r="K40" s="265">
        <f>Table99[[#This Row],[TOTAL CHELTUIELI EURO]]/Table99[[#This Row],[NUMĂRUL PERSOANELOR ÎNSCRISE ÎN LISTELE ELECTORALE]]</f>
        <v>0.77949158668797658</v>
      </c>
      <c r="L40" s="265">
        <f>Table99[[#This Row],[TOTAL CHELTUIELI LEI]]/Table99[[#This Row],[NUMĂRUL PERSOANELOR CARE AU PARTICIPAT LA VOT]]</f>
        <v>6.4739535352630169</v>
      </c>
      <c r="M40" s="267">
        <f>Table99[[#This Row],[TOTAL CHELTUIELI EURO]]/Table99[[#This Row],[NUMĂRUL PERSOANELOR CARE AU PARTICIPAT LA VOT]]</f>
        <v>1.3375660699702525</v>
      </c>
    </row>
    <row r="41" spans="1:13" x14ac:dyDescent="0.25">
      <c r="B41" s="264" t="s">
        <v>2869</v>
      </c>
      <c r="C41" s="265">
        <v>495569</v>
      </c>
      <c r="D41" s="265">
        <v>1323673.4500000002</v>
      </c>
      <c r="E41" s="265">
        <v>4379.2</v>
      </c>
      <c r="F41" s="265">
        <v>1823621.6500000004</v>
      </c>
      <c r="G41" s="265">
        <v>376773.54806718871</v>
      </c>
      <c r="H41" s="266">
        <v>635274</v>
      </c>
      <c r="I41" s="266">
        <v>275185</v>
      </c>
      <c r="J41" s="265">
        <f>Table99[[#This Row],[TOTAL CHELTUIELI LEI]]/Table99[[#This Row],[NUMĂRUL PERSOANELOR ÎNSCRISE ÎN LISTELE ELECTORALE]]</f>
        <v>2.8706064627231722</v>
      </c>
      <c r="K41" s="265">
        <f>Table99[[#This Row],[TOTAL CHELTUIELI EURO]]/Table99[[#This Row],[NUMĂRUL PERSOANELOR ÎNSCRISE ÎN LISTELE ELECTORALE]]</f>
        <v>0.5930882549375367</v>
      </c>
      <c r="L41" s="265">
        <f>Table99[[#This Row],[TOTAL CHELTUIELI LEI]]/Table99[[#This Row],[NUMĂRUL PERSOANELOR CARE AU PARTICIPAT LA VOT]]</f>
        <v>6.6268933626469479</v>
      </c>
      <c r="M41" s="267">
        <f>Table99[[#This Row],[TOTAL CHELTUIELI EURO]]/Table99[[#This Row],[NUMĂRUL PERSOANELOR CARE AU PARTICIPAT LA VOT]]</f>
        <v>1.3691645549982328</v>
      </c>
    </row>
    <row r="42" spans="1:13" x14ac:dyDescent="0.25">
      <c r="B42" s="264" t="s">
        <v>433</v>
      </c>
      <c r="C42" s="265">
        <v>1010992.96</v>
      </c>
      <c r="D42" s="265">
        <v>1072874.05</v>
      </c>
      <c r="E42" s="265">
        <v>0</v>
      </c>
      <c r="F42" s="265">
        <v>2083867.0100000002</v>
      </c>
      <c r="G42" s="265">
        <v>430542.13962521433</v>
      </c>
      <c r="H42" s="266">
        <v>193604</v>
      </c>
      <c r="I42" s="266">
        <v>93587</v>
      </c>
      <c r="J42" s="265">
        <f>Table99[[#This Row],[TOTAL CHELTUIELI LEI]]/Table99[[#This Row],[NUMĂRUL PERSOANELOR ÎNSCRISE ÎN LISTELE ELECTORALE]]</f>
        <v>10.763553490630359</v>
      </c>
      <c r="K42" s="265">
        <f>Table99[[#This Row],[TOTAL CHELTUIELI EURO]]/Table99[[#This Row],[NUMĂRUL PERSOANELOR ÎNSCRISE ÎN LISTELE ELECTORALE]]</f>
        <v>2.2238287412719484</v>
      </c>
      <c r="L42" s="265">
        <f>Table99[[#This Row],[TOTAL CHELTUIELI LEI]]/Table99[[#This Row],[NUMĂRUL PERSOANELOR CARE AU PARTICIPAT LA VOT]]</f>
        <v>22.266629018987683</v>
      </c>
      <c r="M42" s="267">
        <f>Table99[[#This Row],[TOTAL CHELTUIELI EURO]]/Table99[[#This Row],[NUMĂRUL PERSOANELOR CARE AU PARTICIPAT LA VOT]]</f>
        <v>4.6004481351599509</v>
      </c>
    </row>
    <row r="43" spans="1:13" x14ac:dyDescent="0.25">
      <c r="B43" s="264" t="s">
        <v>571</v>
      </c>
      <c r="C43" s="265">
        <v>744619</v>
      </c>
      <c r="D43" s="265">
        <v>1101460.9100000001</v>
      </c>
      <c r="E43" s="265">
        <v>0</v>
      </c>
      <c r="F43" s="265">
        <v>1846079.9100000004</v>
      </c>
      <c r="G43" s="265">
        <v>381413.58856221981</v>
      </c>
      <c r="H43" s="266">
        <v>421514</v>
      </c>
      <c r="I43" s="266">
        <v>157717</v>
      </c>
      <c r="J43" s="265">
        <f>Table99[[#This Row],[TOTAL CHELTUIELI LEI]]/Table99[[#This Row],[NUMĂRUL PERSOANELOR ÎNSCRISE ÎN LISTELE ELECTORALE]]</f>
        <v>4.3796407948490454</v>
      </c>
      <c r="K43" s="265">
        <f>Table99[[#This Row],[TOTAL CHELTUIELI EURO]]/Table99[[#This Row],[NUMĂRUL PERSOANELOR ÎNSCRISE ÎN LISTELE ELECTORALE]]</f>
        <v>0.90486576617198911</v>
      </c>
      <c r="L43" s="265">
        <f>Table99[[#This Row],[TOTAL CHELTUIELI LEI]]/Table99[[#This Row],[NUMĂRUL PERSOANELOR CARE AU PARTICIPAT LA VOT]]</f>
        <v>11.705015375641182</v>
      </c>
      <c r="M43" s="267">
        <f>Table99[[#This Row],[TOTAL CHELTUIELI EURO]]/Table99[[#This Row],[NUMĂRUL PERSOANELOR CARE AU PARTICIPAT LA VOT]]</f>
        <v>2.4183416408010538</v>
      </c>
    </row>
    <row r="44" spans="1:13" x14ac:dyDescent="0.25">
      <c r="B44" s="264" t="s">
        <v>356</v>
      </c>
      <c r="C44" s="265">
        <v>886736.12</v>
      </c>
      <c r="D44" s="265">
        <v>996339.14</v>
      </c>
      <c r="E44" s="265">
        <v>0</v>
      </c>
      <c r="F44" s="265">
        <v>1883075.2599999998</v>
      </c>
      <c r="G44" s="265">
        <v>389057.09799384314</v>
      </c>
      <c r="H44" s="266">
        <v>326627</v>
      </c>
      <c r="I44" s="266">
        <v>172182</v>
      </c>
      <c r="J44" s="265">
        <f>Table99[[#This Row],[TOTAL CHELTUIELI LEI]]/Table99[[#This Row],[NUMĂRUL PERSOANELOR ÎNSCRISE ÎN LISTELE ELECTORALE]]</f>
        <v>5.7652161640035873</v>
      </c>
      <c r="K44" s="265">
        <f>Table99[[#This Row],[TOTAL CHELTUIELI EURO]]/Table99[[#This Row],[NUMĂRUL PERSOANELOR ÎNSCRISE ÎN LISTELE ELECTORALE]]</f>
        <v>1.1911357542206955</v>
      </c>
      <c r="L44" s="265">
        <f>Table99[[#This Row],[TOTAL CHELTUIELI LEI]]/Table99[[#This Row],[NUMĂRUL PERSOANELOR CARE AU PARTICIPAT LA VOT]]</f>
        <v>10.936539591827252</v>
      </c>
      <c r="M44" s="267">
        <f>Table99[[#This Row],[TOTAL CHELTUIELI EURO]]/Table99[[#This Row],[NUMĂRUL PERSOANELOR CARE AU PARTICIPAT LA VOT]]</f>
        <v>2.2595689328375972</v>
      </c>
    </row>
    <row r="45" spans="1:13" s="1" customFormat="1" x14ac:dyDescent="0.25">
      <c r="B45" s="264" t="s">
        <v>432</v>
      </c>
      <c r="C45" s="265">
        <v>424180</v>
      </c>
      <c r="D45" s="265">
        <v>667039.49</v>
      </c>
      <c r="E45" s="265">
        <v>3248</v>
      </c>
      <c r="F45" s="265">
        <v>1094467.49</v>
      </c>
      <c r="G45" s="265">
        <v>226124.97469060562</v>
      </c>
      <c r="H45" s="266">
        <v>311406</v>
      </c>
      <c r="I45" s="266">
        <v>156098</v>
      </c>
      <c r="J45" s="265">
        <f>Table99[[#This Row],[TOTAL CHELTUIELI LEI]]/Table99[[#This Row],[NUMĂRUL PERSOANELOR ÎNSCRISE ÎN LISTELE ELECTORALE]]</f>
        <v>3.5145998792573039</v>
      </c>
      <c r="K45" s="265">
        <f>Table99[[#This Row],[TOTAL CHELTUIELI EURO]]/Table99[[#This Row],[NUMĂRUL PERSOANELOR ÎNSCRISE ÎN LISTELE ELECTORALE]]</f>
        <v>0.72614199691273007</v>
      </c>
      <c r="L45" s="265">
        <f>Table99[[#This Row],[TOTAL CHELTUIELI LEI]]/Table99[[#This Row],[NUMĂRUL PERSOANELOR CARE AU PARTICIPAT LA VOT]]</f>
        <v>7.0114126382144546</v>
      </c>
      <c r="M45" s="267">
        <f>Table99[[#This Row],[TOTAL CHELTUIELI EURO]]/Table99[[#This Row],[NUMĂRUL PERSOANELOR CARE AU PARTICIPAT LA VOT]]</f>
        <v>1.4486090448987534</v>
      </c>
    </row>
    <row r="46" spans="1:13" s="1" customFormat="1" x14ac:dyDescent="0.25">
      <c r="B46" s="270" t="s">
        <v>2944</v>
      </c>
      <c r="C46" s="271">
        <v>25979523.033999998</v>
      </c>
      <c r="D46" s="271">
        <v>42471125.093000002</v>
      </c>
      <c r="E46" s="271">
        <v>410527.44000000006</v>
      </c>
      <c r="F46" s="271">
        <v>68861175.567000017</v>
      </c>
      <c r="G46" s="271">
        <v>14227221.662155744</v>
      </c>
      <c r="H46" s="272">
        <v>18313540</v>
      </c>
      <c r="I46" s="273">
        <v>8438447</v>
      </c>
      <c r="J46" s="268"/>
      <c r="K46" s="268"/>
      <c r="L46" s="268"/>
      <c r="M46" s="268"/>
    </row>
    <row r="47" spans="1:13" s="1" customFormat="1" x14ac:dyDescent="0.25">
      <c r="A47" s="5"/>
      <c r="B47" s="274"/>
      <c r="C47" s="274"/>
      <c r="D47" s="274"/>
      <c r="E47" s="274"/>
      <c r="F47" s="274"/>
      <c r="G47" s="274"/>
      <c r="H47" s="275"/>
      <c r="I47" s="275"/>
      <c r="J47" s="268"/>
      <c r="K47" s="268"/>
      <c r="L47" s="268"/>
      <c r="M47" s="268"/>
    </row>
    <row r="48" spans="1:13" s="5" customFormat="1" ht="15.75" thickBot="1" x14ac:dyDescent="0.3">
      <c r="B48" s="274"/>
      <c r="C48" s="274"/>
      <c r="D48" s="274"/>
      <c r="E48" s="274"/>
      <c r="F48" s="274"/>
      <c r="G48" s="274"/>
      <c r="H48" s="275"/>
      <c r="I48" s="275"/>
      <c r="J48" s="268"/>
      <c r="K48" s="268"/>
      <c r="L48" s="268"/>
      <c r="M48" s="268"/>
    </row>
    <row r="49" spans="2:15" ht="15" customHeight="1" x14ac:dyDescent="0.25">
      <c r="B49" s="290" t="s">
        <v>3174</v>
      </c>
      <c r="C49" s="291"/>
      <c r="D49" s="291"/>
      <c r="E49" s="292"/>
      <c r="F49" s="250"/>
      <c r="G49" s="290" t="s">
        <v>3175</v>
      </c>
      <c r="H49" s="291"/>
      <c r="I49" s="291"/>
      <c r="J49" s="292"/>
      <c r="K49" s="250"/>
      <c r="L49" s="290" t="s">
        <v>3176</v>
      </c>
      <c r="M49" s="291"/>
      <c r="N49" s="291"/>
      <c r="O49" s="292"/>
    </row>
    <row r="50" spans="2:15" ht="33.75" customHeight="1" thickBot="1" x14ac:dyDescent="0.3">
      <c r="B50" s="293"/>
      <c r="C50" s="294"/>
      <c r="D50" s="294"/>
      <c r="E50" s="295"/>
      <c r="F50" s="250"/>
      <c r="G50" s="293"/>
      <c r="H50" s="294"/>
      <c r="I50" s="294"/>
      <c r="J50" s="295"/>
      <c r="K50" s="250"/>
      <c r="L50" s="293"/>
      <c r="M50" s="294"/>
      <c r="N50" s="294"/>
      <c r="O50" s="295"/>
    </row>
    <row r="51" spans="2:15" ht="45.75" thickBot="1" x14ac:dyDescent="0.3">
      <c r="B51" s="215" t="s">
        <v>3165</v>
      </c>
      <c r="C51" s="216" t="s">
        <v>2947</v>
      </c>
      <c r="D51" s="216" t="s">
        <v>2946</v>
      </c>
      <c r="E51" s="217" t="s">
        <v>3173</v>
      </c>
      <c r="G51" s="237" t="s">
        <v>3165</v>
      </c>
      <c r="H51" s="238" t="s">
        <v>2947</v>
      </c>
      <c r="I51" s="238" t="s">
        <v>2946</v>
      </c>
      <c r="J51" s="239" t="s">
        <v>3173</v>
      </c>
      <c r="L51" s="237" t="s">
        <v>3165</v>
      </c>
      <c r="M51" s="238" t="s">
        <v>2947</v>
      </c>
      <c r="N51" s="238" t="s">
        <v>2946</v>
      </c>
      <c r="O51" s="239" t="s">
        <v>3173</v>
      </c>
    </row>
    <row r="52" spans="2:15" x14ac:dyDescent="0.25">
      <c r="B52" s="209" t="s">
        <v>4</v>
      </c>
      <c r="C52" s="210">
        <v>267935.95</v>
      </c>
      <c r="D52" s="210">
        <v>771636.62</v>
      </c>
      <c r="E52" s="211">
        <v>5246</v>
      </c>
      <c r="G52" s="241" t="s">
        <v>4</v>
      </c>
      <c r="H52" s="210">
        <v>267935.95</v>
      </c>
      <c r="I52" s="210">
        <v>768855.95</v>
      </c>
      <c r="J52" s="245">
        <v>5246</v>
      </c>
      <c r="L52" s="242" t="s">
        <v>4</v>
      </c>
      <c r="M52" s="210">
        <v>0</v>
      </c>
      <c r="N52" s="210">
        <v>2780.67</v>
      </c>
      <c r="O52" s="210">
        <v>0</v>
      </c>
    </row>
    <row r="53" spans="2:15" x14ac:dyDescent="0.25">
      <c r="B53" s="206" t="s">
        <v>5</v>
      </c>
      <c r="C53" s="207">
        <v>2092158</v>
      </c>
      <c r="D53" s="207">
        <v>849061.84000000008</v>
      </c>
      <c r="E53" s="208">
        <v>1979.56</v>
      </c>
      <c r="G53" s="240" t="s">
        <v>5</v>
      </c>
      <c r="H53" s="207">
        <v>2092158</v>
      </c>
      <c r="I53" s="207">
        <v>792940.64000000013</v>
      </c>
      <c r="J53" s="246">
        <v>1979.56</v>
      </c>
      <c r="L53" s="235" t="s">
        <v>5</v>
      </c>
      <c r="M53" s="207">
        <v>0</v>
      </c>
      <c r="N53" s="207">
        <v>56121.2</v>
      </c>
      <c r="O53" s="207">
        <v>0</v>
      </c>
    </row>
    <row r="54" spans="2:15" x14ac:dyDescent="0.25">
      <c r="B54" s="206" t="s">
        <v>6</v>
      </c>
      <c r="C54" s="207">
        <v>834600.37</v>
      </c>
      <c r="D54" s="207">
        <v>1804712.04</v>
      </c>
      <c r="E54" s="208">
        <v>37824.15</v>
      </c>
      <c r="G54" s="240" t="s">
        <v>6</v>
      </c>
      <c r="H54" s="207">
        <v>834600.37</v>
      </c>
      <c r="I54" s="207">
        <v>1799406.69</v>
      </c>
      <c r="J54" s="246">
        <v>37824.15</v>
      </c>
      <c r="L54" s="235" t="s">
        <v>6</v>
      </c>
      <c r="M54" s="207">
        <v>0</v>
      </c>
      <c r="N54" s="207">
        <v>5305.35</v>
      </c>
      <c r="O54" s="207">
        <v>0</v>
      </c>
    </row>
    <row r="55" spans="2:15" x14ac:dyDescent="0.25">
      <c r="B55" s="206" t="s">
        <v>9</v>
      </c>
      <c r="C55" s="207">
        <v>741766</v>
      </c>
      <c r="D55" s="207">
        <v>924564.8559999998</v>
      </c>
      <c r="E55" s="208">
        <v>0</v>
      </c>
      <c r="G55" s="240" t="s">
        <v>9</v>
      </c>
      <c r="H55" s="207">
        <v>741766</v>
      </c>
      <c r="I55" s="207">
        <v>910704.03599999985</v>
      </c>
      <c r="J55" s="246">
        <v>0</v>
      </c>
      <c r="L55" s="235" t="s">
        <v>9</v>
      </c>
      <c r="M55" s="207">
        <v>0</v>
      </c>
      <c r="N55" s="207">
        <v>13860.82</v>
      </c>
      <c r="O55" s="207">
        <v>0</v>
      </c>
    </row>
    <row r="56" spans="2:15" x14ac:dyDescent="0.25">
      <c r="B56" s="206" t="s">
        <v>10</v>
      </c>
      <c r="C56" s="207">
        <v>454806</v>
      </c>
      <c r="D56" s="207">
        <v>1148577.54</v>
      </c>
      <c r="E56" s="208">
        <v>0</v>
      </c>
      <c r="G56" s="240" t="s">
        <v>10</v>
      </c>
      <c r="H56" s="207">
        <v>454806</v>
      </c>
      <c r="I56" s="207">
        <v>1147733.23</v>
      </c>
      <c r="J56" s="246">
        <v>0</v>
      </c>
      <c r="L56" s="235" t="s">
        <v>10</v>
      </c>
      <c r="M56" s="207">
        <v>0</v>
      </c>
      <c r="N56" s="207">
        <v>844.31</v>
      </c>
      <c r="O56" s="207">
        <v>0</v>
      </c>
    </row>
    <row r="57" spans="2:15" x14ac:dyDescent="0.25">
      <c r="B57" s="206" t="s">
        <v>11</v>
      </c>
      <c r="C57" s="207">
        <v>364633.59999999998</v>
      </c>
      <c r="D57" s="207">
        <v>584389.95000000019</v>
      </c>
      <c r="E57" s="208">
        <v>11031</v>
      </c>
      <c r="G57" s="240" t="s">
        <v>11</v>
      </c>
      <c r="H57" s="207">
        <v>364513.6</v>
      </c>
      <c r="I57" s="207">
        <v>553836.27000000014</v>
      </c>
      <c r="J57" s="246">
        <v>11031</v>
      </c>
      <c r="L57" s="235" t="s">
        <v>11</v>
      </c>
      <c r="M57" s="207">
        <v>120</v>
      </c>
      <c r="N57" s="207">
        <v>30553.68</v>
      </c>
      <c r="O57" s="207">
        <v>0</v>
      </c>
    </row>
    <row r="58" spans="2:15" x14ac:dyDescent="0.25">
      <c r="B58" s="206" t="s">
        <v>12</v>
      </c>
      <c r="C58" s="207">
        <v>817041.44</v>
      </c>
      <c r="D58" s="207">
        <v>709424.17999999993</v>
      </c>
      <c r="E58" s="208">
        <v>10801</v>
      </c>
      <c r="G58" s="240" t="s">
        <v>12</v>
      </c>
      <c r="H58" s="207">
        <v>817041.44</v>
      </c>
      <c r="I58" s="207">
        <v>695751.96</v>
      </c>
      <c r="J58" s="246">
        <v>10801</v>
      </c>
      <c r="L58" s="235" t="s">
        <v>12</v>
      </c>
      <c r="M58" s="207">
        <v>0</v>
      </c>
      <c r="N58" s="207">
        <v>13672.22</v>
      </c>
      <c r="O58" s="207">
        <v>0</v>
      </c>
    </row>
    <row r="59" spans="2:15" x14ac:dyDescent="0.25">
      <c r="B59" s="206" t="s">
        <v>13</v>
      </c>
      <c r="C59" s="207">
        <v>712801.95</v>
      </c>
      <c r="D59" s="207">
        <v>1303161.32</v>
      </c>
      <c r="E59" s="208">
        <v>0</v>
      </c>
      <c r="G59" s="240" t="s">
        <v>13</v>
      </c>
      <c r="H59" s="207">
        <v>712801.95</v>
      </c>
      <c r="I59" s="207">
        <v>1303161.32</v>
      </c>
      <c r="J59" s="246">
        <v>0</v>
      </c>
      <c r="L59" s="235" t="s">
        <v>13</v>
      </c>
      <c r="M59" s="207">
        <v>0</v>
      </c>
      <c r="N59" s="207">
        <v>0</v>
      </c>
      <c r="O59" s="207">
        <v>0</v>
      </c>
    </row>
    <row r="60" spans="2:15" x14ac:dyDescent="0.25">
      <c r="B60" s="206" t="s">
        <v>14</v>
      </c>
      <c r="C60" s="207">
        <v>177722.88</v>
      </c>
      <c r="D60" s="207">
        <v>623006.22000000009</v>
      </c>
      <c r="E60" s="208">
        <v>0</v>
      </c>
      <c r="G60" s="240" t="s">
        <v>14</v>
      </c>
      <c r="H60" s="207">
        <v>177722.88</v>
      </c>
      <c r="I60" s="207">
        <v>614707.1100000001</v>
      </c>
      <c r="J60" s="246">
        <v>0</v>
      </c>
      <c r="L60" s="235" t="s">
        <v>14</v>
      </c>
      <c r="M60" s="207">
        <v>0</v>
      </c>
      <c r="N60" s="207">
        <v>8299.11</v>
      </c>
      <c r="O60" s="207">
        <v>0</v>
      </c>
    </row>
    <row r="61" spans="2:15" x14ac:dyDescent="0.25">
      <c r="B61" s="206" t="s">
        <v>15</v>
      </c>
      <c r="C61" s="207">
        <v>1210413.79</v>
      </c>
      <c r="D61" s="207">
        <v>921831.52</v>
      </c>
      <c r="E61" s="208">
        <v>29714</v>
      </c>
      <c r="G61" s="240" t="s">
        <v>15</v>
      </c>
      <c r="H61" s="207">
        <v>1210413.79</v>
      </c>
      <c r="I61" s="207">
        <v>921831.52</v>
      </c>
      <c r="J61" s="246">
        <v>29714</v>
      </c>
      <c r="L61" s="235" t="s">
        <v>15</v>
      </c>
      <c r="M61" s="207">
        <v>0</v>
      </c>
      <c r="N61" s="207">
        <v>0</v>
      </c>
      <c r="O61" s="207">
        <v>0</v>
      </c>
    </row>
    <row r="62" spans="2:15" x14ac:dyDescent="0.25">
      <c r="B62" s="206" t="s">
        <v>16</v>
      </c>
      <c r="C62" s="207">
        <v>724925.11</v>
      </c>
      <c r="D62" s="207">
        <v>624904.76000000013</v>
      </c>
      <c r="E62" s="208">
        <v>35608</v>
      </c>
      <c r="G62" s="240" t="s">
        <v>16</v>
      </c>
      <c r="H62" s="207">
        <v>724925.11</v>
      </c>
      <c r="I62" s="207">
        <v>620135.12000000011</v>
      </c>
      <c r="J62" s="246">
        <v>35608</v>
      </c>
      <c r="L62" s="235" t="s">
        <v>16</v>
      </c>
      <c r="M62" s="207">
        <v>0</v>
      </c>
      <c r="N62" s="207">
        <v>4769.6400000000003</v>
      </c>
      <c r="O62" s="207">
        <v>0</v>
      </c>
    </row>
    <row r="63" spans="2:15" x14ac:dyDescent="0.25">
      <c r="B63" s="206" t="s">
        <v>17</v>
      </c>
      <c r="C63" s="207">
        <v>278745</v>
      </c>
      <c r="D63" s="207">
        <v>847371.23</v>
      </c>
      <c r="E63" s="208">
        <v>2805</v>
      </c>
      <c r="G63" s="240" t="s">
        <v>17</v>
      </c>
      <c r="H63" s="207">
        <v>278745</v>
      </c>
      <c r="I63" s="207">
        <v>826365.74</v>
      </c>
      <c r="J63" s="246">
        <v>2805</v>
      </c>
      <c r="L63" s="235" t="s">
        <v>17</v>
      </c>
      <c r="M63" s="207">
        <v>0</v>
      </c>
      <c r="N63" s="207">
        <v>21005.49</v>
      </c>
      <c r="O63" s="207">
        <v>0</v>
      </c>
    </row>
    <row r="64" spans="2:15" x14ac:dyDescent="0.25">
      <c r="B64" s="206" t="s">
        <v>18</v>
      </c>
      <c r="C64" s="207">
        <v>666863</v>
      </c>
      <c r="D64" s="207">
        <v>1480658.82</v>
      </c>
      <c r="E64" s="208">
        <v>8240</v>
      </c>
      <c r="G64" s="240" t="s">
        <v>18</v>
      </c>
      <c r="H64" s="207">
        <v>666863</v>
      </c>
      <c r="I64" s="207">
        <v>1480658.82</v>
      </c>
      <c r="J64" s="246">
        <v>8240</v>
      </c>
      <c r="L64" s="235" t="s">
        <v>18</v>
      </c>
      <c r="M64" s="207">
        <v>0</v>
      </c>
      <c r="N64" s="207">
        <v>0</v>
      </c>
      <c r="O64" s="207">
        <v>0</v>
      </c>
    </row>
    <row r="65" spans="2:15" x14ac:dyDescent="0.25">
      <c r="B65" s="206" t="s">
        <v>19</v>
      </c>
      <c r="C65" s="207">
        <v>2006405</v>
      </c>
      <c r="D65" s="207">
        <v>1439605.9599999997</v>
      </c>
      <c r="E65" s="208">
        <v>39922.94</v>
      </c>
      <c r="G65" s="240" t="s">
        <v>19</v>
      </c>
      <c r="H65" s="207">
        <v>2006405</v>
      </c>
      <c r="I65" s="207">
        <v>1439605.9599999997</v>
      </c>
      <c r="J65" s="246">
        <v>39922.94</v>
      </c>
      <c r="L65" s="235" t="s">
        <v>19</v>
      </c>
      <c r="M65" s="207">
        <v>0</v>
      </c>
      <c r="N65" s="207">
        <v>0</v>
      </c>
      <c r="O65" s="207">
        <v>0</v>
      </c>
    </row>
    <row r="66" spans="2:15" x14ac:dyDescent="0.25">
      <c r="B66" s="206" t="s">
        <v>20</v>
      </c>
      <c r="C66" s="207">
        <v>73121</v>
      </c>
      <c r="D66" s="207">
        <v>266639.69999999995</v>
      </c>
      <c r="E66" s="208">
        <v>0</v>
      </c>
      <c r="G66" s="240" t="s">
        <v>20</v>
      </c>
      <c r="H66" s="207">
        <v>73121</v>
      </c>
      <c r="I66" s="207">
        <v>253418.83999999994</v>
      </c>
      <c r="J66" s="246">
        <v>0</v>
      </c>
      <c r="L66" s="235" t="s">
        <v>20</v>
      </c>
      <c r="M66" s="207">
        <v>0</v>
      </c>
      <c r="N66" s="207">
        <v>13220.86</v>
      </c>
      <c r="O66" s="207">
        <v>0</v>
      </c>
    </row>
    <row r="67" spans="2:15" x14ac:dyDescent="0.25">
      <c r="B67" s="206" t="s">
        <v>21</v>
      </c>
      <c r="C67" s="207">
        <v>411597</v>
      </c>
      <c r="D67" s="207">
        <v>1422612.0000000002</v>
      </c>
      <c r="E67" s="208">
        <v>0</v>
      </c>
      <c r="G67" s="240" t="s">
        <v>21</v>
      </c>
      <c r="H67" s="207">
        <v>411597</v>
      </c>
      <c r="I67" s="207">
        <v>1415178.3400000003</v>
      </c>
      <c r="J67" s="246">
        <v>0</v>
      </c>
      <c r="L67" s="235" t="s">
        <v>21</v>
      </c>
      <c r="M67" s="207">
        <v>0</v>
      </c>
      <c r="N67" s="207">
        <v>7433.66</v>
      </c>
      <c r="O67" s="207">
        <v>0</v>
      </c>
    </row>
    <row r="68" spans="2:15" x14ac:dyDescent="0.25">
      <c r="B68" s="206" t="s">
        <v>22</v>
      </c>
      <c r="C68" s="207">
        <v>609367.51899999997</v>
      </c>
      <c r="D68" s="207">
        <v>1141935.8669999996</v>
      </c>
      <c r="E68" s="208">
        <v>18201</v>
      </c>
      <c r="G68" s="240" t="s">
        <v>22</v>
      </c>
      <c r="H68" s="207">
        <v>609367.51899999997</v>
      </c>
      <c r="I68" s="207">
        <v>1136081.1569999997</v>
      </c>
      <c r="J68" s="246">
        <v>18201</v>
      </c>
      <c r="L68" s="235" t="s">
        <v>22</v>
      </c>
      <c r="M68" s="207">
        <v>0</v>
      </c>
      <c r="N68" s="207">
        <v>5854.71</v>
      </c>
      <c r="O68" s="207">
        <v>0</v>
      </c>
    </row>
    <row r="69" spans="2:15" x14ac:dyDescent="0.25">
      <c r="B69" s="206" t="s">
        <v>23</v>
      </c>
      <c r="C69" s="207">
        <v>272323.25</v>
      </c>
      <c r="D69" s="207">
        <v>1047613.8400000001</v>
      </c>
      <c r="E69" s="208">
        <v>17588.2</v>
      </c>
      <c r="G69" s="240" t="s">
        <v>23</v>
      </c>
      <c r="H69" s="207">
        <v>272323.25</v>
      </c>
      <c r="I69" s="207">
        <v>1031476.0100000001</v>
      </c>
      <c r="J69" s="246">
        <v>17588.2</v>
      </c>
      <c r="L69" s="235" t="s">
        <v>23</v>
      </c>
      <c r="M69" s="207">
        <v>0</v>
      </c>
      <c r="N69" s="207">
        <v>16137.83</v>
      </c>
      <c r="O69" s="207">
        <v>0</v>
      </c>
    </row>
    <row r="70" spans="2:15" x14ac:dyDescent="0.25">
      <c r="B70" s="206" t="s">
        <v>24</v>
      </c>
      <c r="C70" s="207">
        <v>479355.02</v>
      </c>
      <c r="D70" s="207">
        <v>644558.82999999984</v>
      </c>
      <c r="E70" s="208">
        <v>25894.58</v>
      </c>
      <c r="G70" s="240" t="s">
        <v>24</v>
      </c>
      <c r="H70" s="207">
        <v>479355.02</v>
      </c>
      <c r="I70" s="207">
        <v>635453.49999999988</v>
      </c>
      <c r="J70" s="246">
        <v>25894.58</v>
      </c>
      <c r="L70" s="235" t="s">
        <v>24</v>
      </c>
      <c r="M70" s="207">
        <v>0</v>
      </c>
      <c r="N70" s="207">
        <v>9105.33</v>
      </c>
      <c r="O70" s="207">
        <v>0</v>
      </c>
    </row>
    <row r="71" spans="2:15" x14ac:dyDescent="0.25">
      <c r="B71" s="206" t="s">
        <v>25</v>
      </c>
      <c r="C71" s="207">
        <v>287033</v>
      </c>
      <c r="D71" s="207">
        <v>948067.48000000021</v>
      </c>
      <c r="E71" s="208">
        <v>0</v>
      </c>
      <c r="G71" s="240" t="s">
        <v>25</v>
      </c>
      <c r="H71" s="207">
        <v>287033</v>
      </c>
      <c r="I71" s="207">
        <v>938182.06000000017</v>
      </c>
      <c r="J71" s="246">
        <v>0</v>
      </c>
      <c r="L71" s="235" t="s">
        <v>25</v>
      </c>
      <c r="M71" s="207">
        <v>0</v>
      </c>
      <c r="N71" s="207">
        <v>9885.42</v>
      </c>
      <c r="O71" s="207">
        <v>0</v>
      </c>
    </row>
    <row r="72" spans="2:15" x14ac:dyDescent="0.25">
      <c r="B72" s="206" t="s">
        <v>26</v>
      </c>
      <c r="C72" s="207">
        <v>385230.43</v>
      </c>
      <c r="D72" s="207">
        <v>287131.77</v>
      </c>
      <c r="E72" s="208">
        <v>2991</v>
      </c>
      <c r="G72" s="240" t="s">
        <v>26</v>
      </c>
      <c r="H72" s="207">
        <v>385230.43</v>
      </c>
      <c r="I72" s="207">
        <v>287131.77</v>
      </c>
      <c r="J72" s="246">
        <v>2991</v>
      </c>
      <c r="L72" s="235" t="s">
        <v>26</v>
      </c>
      <c r="M72" s="207">
        <v>0</v>
      </c>
      <c r="N72" s="207">
        <v>0</v>
      </c>
      <c r="O72" s="207">
        <v>0</v>
      </c>
    </row>
    <row r="73" spans="2:15" x14ac:dyDescent="0.25">
      <c r="B73" s="206" t="s">
        <v>27</v>
      </c>
      <c r="C73" s="207">
        <v>535695</v>
      </c>
      <c r="D73" s="207">
        <v>851073.18</v>
      </c>
      <c r="E73" s="208">
        <v>3932.56</v>
      </c>
      <c r="G73" s="240" t="s">
        <v>27</v>
      </c>
      <c r="H73" s="207">
        <v>535695</v>
      </c>
      <c r="I73" s="207">
        <v>818033.18</v>
      </c>
      <c r="J73" s="246">
        <v>3932.56</v>
      </c>
      <c r="L73" s="235" t="s">
        <v>27</v>
      </c>
      <c r="M73" s="207">
        <v>0</v>
      </c>
      <c r="N73" s="207">
        <v>33040</v>
      </c>
      <c r="O73" s="207">
        <v>0</v>
      </c>
    </row>
    <row r="74" spans="2:15" x14ac:dyDescent="0.25">
      <c r="B74" s="206" t="s">
        <v>34</v>
      </c>
      <c r="C74" s="207">
        <v>134802.78999999998</v>
      </c>
      <c r="D74" s="207">
        <v>510813.95999999996</v>
      </c>
      <c r="E74" s="208">
        <v>7984</v>
      </c>
      <c r="G74" s="240" t="s">
        <v>34</v>
      </c>
      <c r="H74" s="207">
        <v>134802.78999999998</v>
      </c>
      <c r="I74" s="207">
        <v>495173.05999999994</v>
      </c>
      <c r="J74" s="246">
        <v>7984</v>
      </c>
      <c r="L74" s="235" t="s">
        <v>34</v>
      </c>
      <c r="M74" s="207">
        <v>0</v>
      </c>
      <c r="N74" s="207">
        <v>15640.9</v>
      </c>
      <c r="O74" s="207">
        <v>0</v>
      </c>
    </row>
    <row r="75" spans="2:15" x14ac:dyDescent="0.25">
      <c r="B75" s="206" t="s">
        <v>97</v>
      </c>
      <c r="C75" s="207">
        <v>748249.85</v>
      </c>
      <c r="D75" s="207">
        <v>2068049.98</v>
      </c>
      <c r="E75" s="208">
        <v>2000</v>
      </c>
      <c r="G75" s="240" t="s">
        <v>97</v>
      </c>
      <c r="H75" s="207">
        <v>748249.85</v>
      </c>
      <c r="I75" s="207">
        <v>2052986.8699999999</v>
      </c>
      <c r="J75" s="246">
        <v>2000</v>
      </c>
      <c r="L75" s="235" t="s">
        <v>97</v>
      </c>
      <c r="M75" s="207">
        <v>0</v>
      </c>
      <c r="N75" s="207">
        <v>15063.11</v>
      </c>
      <c r="O75" s="207">
        <v>0</v>
      </c>
    </row>
    <row r="76" spans="2:15" x14ac:dyDescent="0.25">
      <c r="B76" s="206" t="s">
        <v>967</v>
      </c>
      <c r="C76" s="207">
        <v>287630</v>
      </c>
      <c r="D76" s="207">
        <v>1017288.4199999999</v>
      </c>
      <c r="E76" s="208">
        <v>0</v>
      </c>
      <c r="G76" s="240" t="s">
        <v>967</v>
      </c>
      <c r="H76" s="207">
        <v>287630</v>
      </c>
      <c r="I76" s="207">
        <v>1010579.1799999999</v>
      </c>
      <c r="J76" s="246">
        <v>0</v>
      </c>
      <c r="L76" s="235" t="s">
        <v>967</v>
      </c>
      <c r="M76" s="207">
        <v>0</v>
      </c>
      <c r="N76" s="207">
        <v>6709.24</v>
      </c>
      <c r="O76" s="207">
        <v>0</v>
      </c>
    </row>
    <row r="77" spans="2:15" x14ac:dyDescent="0.25">
      <c r="B77" s="206" t="s">
        <v>2624</v>
      </c>
      <c r="C77" s="207">
        <v>580493</v>
      </c>
      <c r="D77" s="207">
        <v>783341.15</v>
      </c>
      <c r="E77" s="208">
        <v>24337.8</v>
      </c>
      <c r="G77" s="240" t="s">
        <v>2624</v>
      </c>
      <c r="H77" s="207">
        <v>580493</v>
      </c>
      <c r="I77" s="207">
        <v>772685.52</v>
      </c>
      <c r="J77" s="246">
        <v>24337.8</v>
      </c>
      <c r="L77" s="235" t="s">
        <v>2624</v>
      </c>
      <c r="M77" s="207">
        <v>0</v>
      </c>
      <c r="N77" s="207">
        <v>10655.63</v>
      </c>
      <c r="O77" s="207">
        <v>0</v>
      </c>
    </row>
    <row r="78" spans="2:15" x14ac:dyDescent="0.25">
      <c r="B78" s="206" t="s">
        <v>190</v>
      </c>
      <c r="C78" s="207">
        <v>305569.97500000003</v>
      </c>
      <c r="D78" s="207">
        <v>746688.81999999983</v>
      </c>
      <c r="E78" s="208">
        <v>44236.27</v>
      </c>
      <c r="G78" s="240" t="s">
        <v>190</v>
      </c>
      <c r="H78" s="207">
        <v>305569.97500000003</v>
      </c>
      <c r="I78" s="207">
        <v>737087.10999999987</v>
      </c>
      <c r="J78" s="246">
        <v>44236.27</v>
      </c>
      <c r="L78" s="235" t="s">
        <v>190</v>
      </c>
      <c r="M78" s="207">
        <v>0</v>
      </c>
      <c r="N78" s="207">
        <v>9601.7099999999991</v>
      </c>
      <c r="O78" s="207">
        <v>0</v>
      </c>
    </row>
    <row r="79" spans="2:15" x14ac:dyDescent="0.25">
      <c r="B79" s="206" t="s">
        <v>968</v>
      </c>
      <c r="C79" s="207">
        <v>998985</v>
      </c>
      <c r="D79" s="207">
        <v>2365395.12</v>
      </c>
      <c r="E79" s="208">
        <v>0</v>
      </c>
      <c r="G79" s="240" t="s">
        <v>968</v>
      </c>
      <c r="H79" s="207">
        <v>998985</v>
      </c>
      <c r="I79" s="207">
        <v>2364907.2400000002</v>
      </c>
      <c r="J79" s="246">
        <v>0</v>
      </c>
      <c r="L79" s="235" t="s">
        <v>968</v>
      </c>
      <c r="M79" s="207">
        <v>0</v>
      </c>
      <c r="N79" s="207">
        <v>487.88</v>
      </c>
      <c r="O79" s="207">
        <v>0</v>
      </c>
    </row>
    <row r="80" spans="2:15" x14ac:dyDescent="0.25">
      <c r="B80" s="206" t="s">
        <v>566</v>
      </c>
      <c r="C80" s="207">
        <v>313271.30000000005</v>
      </c>
      <c r="D80" s="207">
        <v>1243947.6599999999</v>
      </c>
      <c r="E80" s="208">
        <v>0</v>
      </c>
      <c r="G80" s="240" t="s">
        <v>566</v>
      </c>
      <c r="H80" s="207">
        <v>313271.30000000005</v>
      </c>
      <c r="I80" s="207">
        <v>1238890.3999999999</v>
      </c>
      <c r="J80" s="246">
        <v>0</v>
      </c>
      <c r="L80" s="235" t="s">
        <v>566</v>
      </c>
      <c r="M80" s="207">
        <v>0</v>
      </c>
      <c r="N80" s="207">
        <v>5057.26</v>
      </c>
      <c r="O80" s="207">
        <v>0</v>
      </c>
    </row>
    <row r="81" spans="2:15" x14ac:dyDescent="0.25">
      <c r="B81" s="206" t="s">
        <v>744</v>
      </c>
      <c r="C81" s="207">
        <v>1340505</v>
      </c>
      <c r="D81" s="207">
        <v>1216325.93</v>
      </c>
      <c r="E81" s="208">
        <v>13666.45</v>
      </c>
      <c r="G81" s="240" t="s">
        <v>744</v>
      </c>
      <c r="H81" s="207">
        <v>1340505</v>
      </c>
      <c r="I81" s="207">
        <v>1215392.8499999999</v>
      </c>
      <c r="J81" s="246">
        <v>13666.45</v>
      </c>
      <c r="L81" s="235" t="s">
        <v>744</v>
      </c>
      <c r="M81" s="207">
        <v>0</v>
      </c>
      <c r="N81" s="207">
        <v>933.08</v>
      </c>
      <c r="O81" s="207">
        <v>0</v>
      </c>
    </row>
    <row r="82" spans="2:15" x14ac:dyDescent="0.25">
      <c r="B82" s="206" t="s">
        <v>253</v>
      </c>
      <c r="C82" s="207">
        <v>451615.44</v>
      </c>
      <c r="D82" s="207">
        <v>958779.2</v>
      </c>
      <c r="E82" s="208">
        <v>16981.96</v>
      </c>
      <c r="G82" s="240" t="s">
        <v>253</v>
      </c>
      <c r="H82" s="207">
        <v>451615.44</v>
      </c>
      <c r="I82" s="207">
        <v>945627.55999999994</v>
      </c>
      <c r="J82" s="246">
        <v>16981.96</v>
      </c>
      <c r="L82" s="235" t="s">
        <v>253</v>
      </c>
      <c r="M82" s="207">
        <v>0</v>
      </c>
      <c r="N82" s="207">
        <v>13151.64</v>
      </c>
      <c r="O82" s="207">
        <v>0</v>
      </c>
    </row>
    <row r="83" spans="2:15" x14ac:dyDescent="0.25">
      <c r="B83" s="206" t="s">
        <v>2413</v>
      </c>
      <c r="C83" s="207">
        <v>682632</v>
      </c>
      <c r="D83" s="207">
        <v>1806703.0699999998</v>
      </c>
      <c r="E83" s="208">
        <v>23108</v>
      </c>
      <c r="G83" s="240" t="s">
        <v>2413</v>
      </c>
      <c r="H83" s="207">
        <v>682632</v>
      </c>
      <c r="I83" s="207">
        <v>1769306.0699999998</v>
      </c>
      <c r="J83" s="246">
        <v>23108</v>
      </c>
      <c r="L83" s="235" t="s">
        <v>2413</v>
      </c>
      <c r="M83" s="207">
        <v>0</v>
      </c>
      <c r="N83" s="207">
        <v>37397</v>
      </c>
      <c r="O83" s="207">
        <v>0</v>
      </c>
    </row>
    <row r="84" spans="2:15" x14ac:dyDescent="0.25">
      <c r="B84" s="206" t="s">
        <v>2700</v>
      </c>
      <c r="C84" s="207">
        <v>363452</v>
      </c>
      <c r="D84" s="207">
        <v>694775.56</v>
      </c>
      <c r="E84" s="208">
        <v>5245</v>
      </c>
      <c r="G84" s="240" t="s">
        <v>2700</v>
      </c>
      <c r="H84" s="207">
        <v>363452</v>
      </c>
      <c r="I84" s="207">
        <v>593299.32000000007</v>
      </c>
      <c r="J84" s="246">
        <v>5245</v>
      </c>
      <c r="L84" s="235" t="s">
        <v>2700</v>
      </c>
      <c r="M84" s="207">
        <v>0</v>
      </c>
      <c r="N84" s="207">
        <v>101476.24</v>
      </c>
      <c r="O84" s="207">
        <v>0</v>
      </c>
    </row>
    <row r="85" spans="2:15" x14ac:dyDescent="0.25">
      <c r="B85" s="206" t="s">
        <v>2623</v>
      </c>
      <c r="C85" s="207">
        <v>425327</v>
      </c>
      <c r="D85" s="207">
        <v>479922.99</v>
      </c>
      <c r="E85" s="208">
        <v>0</v>
      </c>
      <c r="G85" s="240" t="s">
        <v>2623</v>
      </c>
      <c r="H85" s="207">
        <v>425327</v>
      </c>
      <c r="I85" s="207">
        <v>468767.99</v>
      </c>
      <c r="J85" s="246">
        <v>0</v>
      </c>
      <c r="L85" s="235" t="s">
        <v>2623</v>
      </c>
      <c r="M85" s="207">
        <v>0</v>
      </c>
      <c r="N85" s="207">
        <v>11155</v>
      </c>
      <c r="O85" s="207">
        <v>0</v>
      </c>
    </row>
    <row r="86" spans="2:15" x14ac:dyDescent="0.25">
      <c r="B86" s="206" t="s">
        <v>2571</v>
      </c>
      <c r="C86" s="207">
        <v>331341</v>
      </c>
      <c r="D86" s="207">
        <v>836597.66999999993</v>
      </c>
      <c r="E86" s="208">
        <v>0</v>
      </c>
      <c r="G86" s="240" t="s">
        <v>2571</v>
      </c>
      <c r="H86" s="207">
        <v>331341</v>
      </c>
      <c r="I86" s="207">
        <v>836240.69</v>
      </c>
      <c r="J86" s="246">
        <v>0</v>
      </c>
      <c r="L86" s="235" t="s">
        <v>2571</v>
      </c>
      <c r="M86" s="207">
        <v>0</v>
      </c>
      <c r="N86" s="207">
        <v>356.98</v>
      </c>
      <c r="O86" s="207">
        <v>0</v>
      </c>
    </row>
    <row r="87" spans="2:15" x14ac:dyDescent="0.25">
      <c r="B87" s="206" t="s">
        <v>645</v>
      </c>
      <c r="C87" s="207">
        <v>721895</v>
      </c>
      <c r="D87" s="207">
        <v>1109799.7299999997</v>
      </c>
      <c r="E87" s="208">
        <v>13561.77</v>
      </c>
      <c r="G87" s="240" t="s">
        <v>645</v>
      </c>
      <c r="H87" s="207">
        <v>721895</v>
      </c>
      <c r="I87" s="207">
        <v>1107770.4299999997</v>
      </c>
      <c r="J87" s="246">
        <v>13561.77</v>
      </c>
      <c r="L87" s="235" t="s">
        <v>645</v>
      </c>
      <c r="M87" s="207">
        <v>0</v>
      </c>
      <c r="N87" s="207">
        <v>2029.3</v>
      </c>
      <c r="O87" s="207">
        <v>0</v>
      </c>
    </row>
    <row r="88" spans="2:15" x14ac:dyDescent="0.25">
      <c r="B88" s="206" t="s">
        <v>477</v>
      </c>
      <c r="C88" s="207">
        <v>327116.28999999998</v>
      </c>
      <c r="D88" s="207">
        <v>828769.27</v>
      </c>
      <c r="E88" s="208">
        <v>0</v>
      </c>
      <c r="G88" s="240" t="s">
        <v>477</v>
      </c>
      <c r="H88" s="207">
        <v>327116.28999999998</v>
      </c>
      <c r="I88" s="207">
        <v>817297.8</v>
      </c>
      <c r="J88" s="246">
        <v>0</v>
      </c>
      <c r="L88" s="235" t="s">
        <v>477</v>
      </c>
      <c r="M88" s="207">
        <v>0</v>
      </c>
      <c r="N88" s="207">
        <v>11471.47</v>
      </c>
      <c r="O88" s="207">
        <v>0</v>
      </c>
    </row>
    <row r="89" spans="2:15" x14ac:dyDescent="0.25">
      <c r="B89" s="206" t="s">
        <v>2869</v>
      </c>
      <c r="C89" s="207">
        <v>495569</v>
      </c>
      <c r="D89" s="207">
        <v>1323673.45</v>
      </c>
      <c r="E89" s="208">
        <v>4379.2</v>
      </c>
      <c r="G89" s="240" t="s">
        <v>2869</v>
      </c>
      <c r="H89" s="207">
        <v>495569</v>
      </c>
      <c r="I89" s="207">
        <v>1319967.1199999999</v>
      </c>
      <c r="J89" s="246">
        <v>4379.2</v>
      </c>
      <c r="L89" s="235" t="s">
        <v>2869</v>
      </c>
      <c r="M89" s="207">
        <v>0</v>
      </c>
      <c r="N89" s="207">
        <v>3706.33</v>
      </c>
      <c r="O89" s="207">
        <v>0</v>
      </c>
    </row>
    <row r="90" spans="2:15" x14ac:dyDescent="0.25">
      <c r="B90" s="206" t="s">
        <v>433</v>
      </c>
      <c r="C90" s="207">
        <v>1010992.96</v>
      </c>
      <c r="D90" s="207">
        <v>1072874.05</v>
      </c>
      <c r="E90" s="208">
        <v>0</v>
      </c>
      <c r="G90" s="240" t="s">
        <v>433</v>
      </c>
      <c r="H90" s="207">
        <v>1010992.96</v>
      </c>
      <c r="I90" s="207">
        <v>1049374.79</v>
      </c>
      <c r="J90" s="246">
        <v>0</v>
      </c>
      <c r="L90" s="235" t="s">
        <v>433</v>
      </c>
      <c r="M90" s="207">
        <v>0</v>
      </c>
      <c r="N90" s="207">
        <v>23499.26</v>
      </c>
      <c r="O90" s="207">
        <v>0</v>
      </c>
    </row>
    <row r="91" spans="2:15" x14ac:dyDescent="0.25">
      <c r="B91" s="206" t="s">
        <v>571</v>
      </c>
      <c r="C91" s="207">
        <v>744619</v>
      </c>
      <c r="D91" s="207">
        <v>1101460.9100000004</v>
      </c>
      <c r="E91" s="208">
        <v>0</v>
      </c>
      <c r="G91" s="240" t="s">
        <v>571</v>
      </c>
      <c r="H91" s="207">
        <v>744619</v>
      </c>
      <c r="I91" s="207">
        <v>1082783.5800000003</v>
      </c>
      <c r="J91" s="246">
        <v>0</v>
      </c>
      <c r="L91" s="235" t="s">
        <v>571</v>
      </c>
      <c r="M91" s="207">
        <v>0</v>
      </c>
      <c r="N91" s="207">
        <v>18677.330000000002</v>
      </c>
      <c r="O91" s="207">
        <v>0</v>
      </c>
    </row>
    <row r="92" spans="2:15" x14ac:dyDescent="0.25">
      <c r="B92" s="206" t="s">
        <v>356</v>
      </c>
      <c r="C92" s="207">
        <v>886736.12</v>
      </c>
      <c r="D92" s="207">
        <v>996339.1399999999</v>
      </c>
      <c r="E92" s="208">
        <v>0</v>
      </c>
      <c r="G92" s="240" t="s">
        <v>356</v>
      </c>
      <c r="H92" s="207">
        <v>886736.12</v>
      </c>
      <c r="I92" s="207">
        <v>977469.90999999992</v>
      </c>
      <c r="J92" s="246">
        <v>0</v>
      </c>
      <c r="L92" s="235" t="s">
        <v>356</v>
      </c>
      <c r="M92" s="207">
        <v>0</v>
      </c>
      <c r="N92" s="207">
        <v>18869.23</v>
      </c>
      <c r="O92" s="207">
        <v>0</v>
      </c>
    </row>
    <row r="93" spans="2:15" ht="15.75" thickBot="1" x14ac:dyDescent="0.3">
      <c r="B93" s="212" t="s">
        <v>432</v>
      </c>
      <c r="C93" s="213">
        <v>424180</v>
      </c>
      <c r="D93" s="213">
        <v>667039.48999999987</v>
      </c>
      <c r="E93" s="214">
        <v>3248</v>
      </c>
      <c r="G93" s="243" t="s">
        <v>432</v>
      </c>
      <c r="H93" s="213">
        <v>424180</v>
      </c>
      <c r="I93" s="213">
        <v>667039.48999999987</v>
      </c>
      <c r="J93" s="247">
        <v>3248</v>
      </c>
      <c r="L93" s="244" t="s">
        <v>432</v>
      </c>
      <c r="M93" s="213">
        <v>0</v>
      </c>
      <c r="N93" s="213">
        <v>0</v>
      </c>
      <c r="O93" s="213">
        <v>0</v>
      </c>
    </row>
    <row r="94" spans="2:15" ht="15.75" thickBot="1" x14ac:dyDescent="0.3">
      <c r="B94" s="218" t="s">
        <v>3158</v>
      </c>
      <c r="C94" s="219">
        <v>25979523.033999998</v>
      </c>
      <c r="D94" s="219">
        <v>42471125.093000002</v>
      </c>
      <c r="E94" s="220">
        <v>410527.44000000006</v>
      </c>
      <c r="G94" s="236" t="s">
        <v>3158</v>
      </c>
      <c r="H94" s="248">
        <v>25979403.033999998</v>
      </c>
      <c r="I94" s="248">
        <v>41913296.202999979</v>
      </c>
      <c r="J94" s="249">
        <v>410527.44000000006</v>
      </c>
      <c r="L94" s="236" t="s">
        <v>3158</v>
      </c>
      <c r="M94" s="248">
        <v>120</v>
      </c>
      <c r="N94" s="248">
        <v>557828.8899999999</v>
      </c>
      <c r="O94" s="249">
        <v>0</v>
      </c>
    </row>
  </sheetData>
  <mergeCells count="4">
    <mergeCell ref="G49:J50"/>
    <mergeCell ref="L49:O50"/>
    <mergeCell ref="B49:E50"/>
    <mergeCell ref="B2:M2"/>
  </mergeCells>
  <pageMargins left="0.7" right="0.7" top="0.75" bottom="0.75" header="0.3" footer="0.3"/>
  <pageSetup paperSize="8" scale="31" fitToHeight="0" orientation="landscape" r:id="rId1"/>
  <drawing r:id="rId2"/>
  <tableParts count="2"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C3196"/>
  <sheetViews>
    <sheetView zoomScale="60" zoomScaleNormal="60" workbookViewId="0"/>
  </sheetViews>
  <sheetFormatPr defaultColWidth="9.140625" defaultRowHeight="12.75" x14ac:dyDescent="0.2"/>
  <cols>
    <col min="1" max="1" width="13.5703125" style="85" bestFit="1" customWidth="1"/>
    <col min="2" max="2" width="20" style="86" bestFit="1" customWidth="1"/>
    <col min="3" max="3" width="31" style="45" bestFit="1" customWidth="1"/>
    <col min="4" max="4" width="16.85546875" style="45" customWidth="1"/>
    <col min="5" max="5" width="10.140625" style="45" customWidth="1"/>
    <col min="6" max="6" width="26.140625" style="45" customWidth="1"/>
    <col min="7" max="7" width="18.5703125" style="87" customWidth="1"/>
    <col min="8" max="8" width="14" style="87" customWidth="1"/>
    <col min="9" max="9" width="18.7109375" style="88" customWidth="1"/>
    <col min="10" max="10" width="23.42578125" style="88" customWidth="1"/>
    <col min="11" max="11" width="22.5703125" style="88" customWidth="1"/>
    <col min="12" max="12" width="21.5703125" style="89" customWidth="1"/>
    <col min="13" max="13" width="21.5703125" style="90" customWidth="1"/>
    <col min="14" max="14" width="21.5703125" style="91" customWidth="1"/>
    <col min="15" max="15" width="15.7109375" style="91" customWidth="1"/>
    <col min="16" max="16" width="15.140625" style="91" customWidth="1"/>
    <col min="17" max="17" width="16.28515625" style="45" customWidth="1"/>
    <col min="18" max="19" width="15" style="45" bestFit="1" customWidth="1"/>
    <col min="20" max="20" width="21.5703125" style="92" customWidth="1"/>
    <col min="21" max="23" width="20.7109375" style="92" customWidth="1"/>
    <col min="24" max="24" width="19.28515625" style="45" customWidth="1"/>
    <col min="25" max="25" width="19" style="93" customWidth="1"/>
    <col min="26" max="26" width="17.7109375" style="85" customWidth="1"/>
    <col min="27" max="27" width="20.28515625" style="93" customWidth="1"/>
    <col min="28" max="28" width="18" style="94" customWidth="1"/>
    <col min="29" max="29" width="9.140625" style="51"/>
    <col min="30" max="16384" width="9.140625" style="45"/>
  </cols>
  <sheetData>
    <row r="1" spans="1:29" s="36" customFormat="1" ht="116.25" customHeight="1" x14ac:dyDescent="0.2">
      <c r="A1" s="26" t="s">
        <v>2883</v>
      </c>
      <c r="B1" s="26" t="s">
        <v>3</v>
      </c>
      <c r="C1" s="27" t="s">
        <v>0</v>
      </c>
      <c r="D1" s="27" t="s">
        <v>1</v>
      </c>
      <c r="E1" s="28" t="s">
        <v>2760</v>
      </c>
      <c r="F1" s="28" t="s">
        <v>2761</v>
      </c>
      <c r="G1" s="27" t="s">
        <v>28</v>
      </c>
      <c r="H1" s="27" t="s">
        <v>29</v>
      </c>
      <c r="I1" s="29" t="s">
        <v>2864</v>
      </c>
      <c r="J1" s="29" t="s">
        <v>2865</v>
      </c>
      <c r="K1" s="29" t="s">
        <v>2866</v>
      </c>
      <c r="L1" s="30" t="s">
        <v>2867</v>
      </c>
      <c r="M1" s="30" t="s">
        <v>2882</v>
      </c>
      <c r="N1" s="31" t="s">
        <v>33</v>
      </c>
      <c r="O1" s="31" t="s">
        <v>32</v>
      </c>
      <c r="P1" s="27" t="s">
        <v>31</v>
      </c>
      <c r="Q1" s="27" t="s">
        <v>30</v>
      </c>
      <c r="R1" s="32" t="s">
        <v>7</v>
      </c>
      <c r="S1" s="33" t="s">
        <v>8</v>
      </c>
      <c r="T1" s="34" t="s">
        <v>2952</v>
      </c>
      <c r="U1" s="34" t="s">
        <v>2954</v>
      </c>
      <c r="V1" s="35" t="s">
        <v>2953</v>
      </c>
      <c r="W1" s="35" t="s">
        <v>2955</v>
      </c>
      <c r="X1" s="27" t="s">
        <v>2868</v>
      </c>
      <c r="Y1" s="95" t="s">
        <v>2950</v>
      </c>
      <c r="Z1" s="95" t="s">
        <v>2957</v>
      </c>
      <c r="AA1" s="107" t="s">
        <v>2951</v>
      </c>
      <c r="AB1" s="96" t="s">
        <v>2956</v>
      </c>
    </row>
    <row r="2" spans="1:29" ht="12" customHeight="1" x14ac:dyDescent="0.2">
      <c r="A2" s="37">
        <v>1</v>
      </c>
      <c r="B2" s="38" t="s">
        <v>4</v>
      </c>
      <c r="C2" s="39" t="s">
        <v>976</v>
      </c>
      <c r="D2" s="40">
        <v>44101</v>
      </c>
      <c r="E2" s="38">
        <v>1</v>
      </c>
      <c r="F2" s="38"/>
      <c r="G2" s="38" t="s">
        <v>2</v>
      </c>
      <c r="H2" s="38" t="s">
        <v>2</v>
      </c>
      <c r="I2" s="39">
        <v>2500</v>
      </c>
      <c r="J2" s="39">
        <v>2954.5</v>
      </c>
      <c r="K2" s="39">
        <v>0</v>
      </c>
      <c r="L2" s="41">
        <f>SUM(Data[[#This Row],[CHELTUIELI DE PERSONAL LEI]:[CHELTUIELI DE CAPITAL (ACTIVE NEFINANCIARE ) LEI]])</f>
        <v>5454.5</v>
      </c>
      <c r="M2" s="41">
        <f>Data[[#This Row],[TOTAL CHELTUIELI LEI]]/Data[[#This Row],[CURS VALUTAR EURO BNR 22 07 2020]]</f>
        <v>1126.9395260428505</v>
      </c>
      <c r="N2" s="42">
        <v>1655</v>
      </c>
      <c r="O2" s="42"/>
      <c r="P2" s="42">
        <v>1051</v>
      </c>
      <c r="Q2" s="42"/>
      <c r="R2" s="42">
        <f>Data[[#This Row],[PERSOANE ÎNSCRISE ÎN LISTELE ELECTORALE (TURUL 1)            ]]+Data[[#This Row],[PERSOANE ÎNSCRISE ÎN LISTELE ELECTORALE (TURUL AL 2-LEA)]]</f>
        <v>1655</v>
      </c>
      <c r="S2" s="42">
        <f>Data[[#This Row],[PERSOANE CARE AU PARTICIPAT LA VOT (TURUL 1)]]+Data[[#This Row],[PERSOANE CARE AU PARTICIPAT LA VOT  (TURUL AL 2-LEA)]]</f>
        <v>1051</v>
      </c>
      <c r="T2" s="41">
        <f>Data[[#This Row],[TOTAL CHELTUIELI LEI]]/Data[[#This Row],[NUMĂRUL PERSOANELOR ÎNSCRISE ÎN LISTELE ELECTORALE]]</f>
        <v>3.2957703927492448</v>
      </c>
      <c r="U2" s="41">
        <f>Data[[#This Row],[TOTAL CHELTUIELI EURO]]/Data[[#This Row],[NUMĂRUL PERSOANELOR ÎNSCRISE ÎN LISTELE ELECTORALE]]</f>
        <v>0.68093022721622387</v>
      </c>
      <c r="V2" s="41">
        <f>Data[[#This Row],[TOTAL CHELTUIELI LEI]]/Data[[#This Row],[NUMĂRUL PERSOANELOR CARE AU PARTICIPAT LA VOT]]</f>
        <v>5.1898192197906754</v>
      </c>
      <c r="W2" s="41">
        <f>Data[[#This Row],[TOTAL CHELTUIELI EURO]]/Data[[#This Row],[NUMĂRUL PERSOANELOR CARE AU PARTICIPAT LA VOT]]</f>
        <v>1.0722545442843487</v>
      </c>
      <c r="X2" s="43">
        <v>4.8400999999999996</v>
      </c>
      <c r="Y2" s="114" t="s">
        <v>2884</v>
      </c>
      <c r="Z2" s="44">
        <v>3</v>
      </c>
      <c r="AA2" s="115" t="s">
        <v>3105</v>
      </c>
      <c r="AB2" s="44">
        <v>0</v>
      </c>
      <c r="AC2" s="45"/>
    </row>
    <row r="3" spans="1:29" ht="12" customHeight="1" x14ac:dyDescent="0.2">
      <c r="A3" s="37">
        <v>2</v>
      </c>
      <c r="B3" s="38" t="s">
        <v>4</v>
      </c>
      <c r="C3" s="39" t="s">
        <v>977</v>
      </c>
      <c r="D3" s="40">
        <v>44101</v>
      </c>
      <c r="E3" s="38">
        <v>1</v>
      </c>
      <c r="F3" s="38"/>
      <c r="G3" s="38" t="s">
        <v>2</v>
      </c>
      <c r="H3" s="38" t="s">
        <v>2</v>
      </c>
      <c r="I3" s="39">
        <v>5000</v>
      </c>
      <c r="J3" s="39">
        <v>10731</v>
      </c>
      <c r="K3" s="39">
        <v>0</v>
      </c>
      <c r="L3" s="41">
        <f>SUM(Data[[#This Row],[CHELTUIELI DE PERSONAL LEI]:[CHELTUIELI DE CAPITAL (ACTIVE NEFINANCIARE ) LEI]])</f>
        <v>15731</v>
      </c>
      <c r="M3" s="41">
        <f>Data[[#This Row],[TOTAL CHELTUIELI LEI]]/Data[[#This Row],[CURS VALUTAR EURO BNR 22 07 2020]]</f>
        <v>3250.139459928514</v>
      </c>
      <c r="N3" s="42">
        <v>1034</v>
      </c>
      <c r="O3" s="42"/>
      <c r="P3" s="42">
        <v>832</v>
      </c>
      <c r="Q3" s="42"/>
      <c r="R3" s="42">
        <f>Data[[#This Row],[PERSOANE ÎNSCRISE ÎN LISTELE ELECTORALE (TURUL 1)            ]]+Data[[#This Row],[PERSOANE ÎNSCRISE ÎN LISTELE ELECTORALE (TURUL AL 2-LEA)]]</f>
        <v>1034</v>
      </c>
      <c r="S3" s="42">
        <f>Data[[#This Row],[PERSOANE CARE AU PARTICIPAT LA VOT (TURUL 1)]]+Data[[#This Row],[PERSOANE CARE AU PARTICIPAT LA VOT  (TURUL AL 2-LEA)]]</f>
        <v>832</v>
      </c>
      <c r="T3" s="41">
        <f>Data[[#This Row],[TOTAL CHELTUIELI LEI]]/Data[[#This Row],[NUMĂRUL PERSOANELOR ÎNSCRISE ÎN LISTELE ELECTORALE]]</f>
        <v>15.213733075435202</v>
      </c>
      <c r="U3" s="41">
        <f>Data[[#This Row],[TOTAL CHELTUIELI EURO]]/Data[[#This Row],[NUMĂRUL PERSOANELOR ÎNSCRISE ÎN LISTELE ELECTORALE]]</f>
        <v>3.1432683364879246</v>
      </c>
      <c r="V3" s="41">
        <f>Data[[#This Row],[TOTAL CHELTUIELI LEI]]/Data[[#This Row],[NUMĂRUL PERSOANELOR CARE AU PARTICIPAT LA VOT]]</f>
        <v>18.907451923076923</v>
      </c>
      <c r="W3" s="41">
        <f>Data[[#This Row],[TOTAL CHELTUIELI EURO]]/Data[[#This Row],[NUMĂRUL PERSOANELOR CARE AU PARTICIPAT LA VOT]]</f>
        <v>3.9064176201063869</v>
      </c>
      <c r="X3" s="43">
        <v>4.8400999999999996</v>
      </c>
      <c r="Y3" s="114" t="s">
        <v>2909</v>
      </c>
      <c r="Z3" s="44">
        <v>15</v>
      </c>
      <c r="AA3" s="115" t="s">
        <v>3106</v>
      </c>
      <c r="AB3" s="44">
        <v>3</v>
      </c>
      <c r="AC3" s="45"/>
    </row>
    <row r="4" spans="1:29" ht="12" customHeight="1" x14ac:dyDescent="0.2">
      <c r="A4" s="37">
        <v>3</v>
      </c>
      <c r="B4" s="38" t="s">
        <v>4</v>
      </c>
      <c r="C4" s="39" t="s">
        <v>978</v>
      </c>
      <c r="D4" s="40">
        <v>44101</v>
      </c>
      <c r="E4" s="38">
        <v>1</v>
      </c>
      <c r="F4" s="38"/>
      <c r="G4" s="38" t="s">
        <v>2</v>
      </c>
      <c r="H4" s="38" t="s">
        <v>2</v>
      </c>
      <c r="I4" s="39">
        <v>2000</v>
      </c>
      <c r="J4" s="39">
        <v>4206</v>
      </c>
      <c r="K4" s="39">
        <v>5246</v>
      </c>
      <c r="L4" s="41">
        <f>SUM(Data[[#This Row],[CHELTUIELI DE PERSONAL LEI]:[CHELTUIELI DE CAPITAL (ACTIVE NEFINANCIARE ) LEI]])</f>
        <v>11452</v>
      </c>
      <c r="M4" s="41">
        <f>Data[[#This Row],[TOTAL CHELTUIELI LEI]]/Data[[#This Row],[CURS VALUTAR EURO BNR 22 07 2020]]</f>
        <v>2366.0668168013058</v>
      </c>
      <c r="N4" s="42">
        <v>1430</v>
      </c>
      <c r="O4" s="42"/>
      <c r="P4" s="42">
        <v>1283</v>
      </c>
      <c r="Q4" s="42"/>
      <c r="R4" s="42">
        <f>Data[[#This Row],[PERSOANE ÎNSCRISE ÎN LISTELE ELECTORALE (TURUL 1)            ]]+Data[[#This Row],[PERSOANE ÎNSCRISE ÎN LISTELE ELECTORALE (TURUL AL 2-LEA)]]</f>
        <v>1430</v>
      </c>
      <c r="S4" s="42">
        <f>Data[[#This Row],[PERSOANE CARE AU PARTICIPAT LA VOT (TURUL 1)]]+Data[[#This Row],[PERSOANE CARE AU PARTICIPAT LA VOT  (TURUL AL 2-LEA)]]</f>
        <v>1283</v>
      </c>
      <c r="T4" s="41">
        <f>Data[[#This Row],[TOTAL CHELTUIELI LEI]]/Data[[#This Row],[NUMĂRUL PERSOANELOR ÎNSCRISE ÎN LISTELE ELECTORALE]]</f>
        <v>8.0083916083916087</v>
      </c>
      <c r="U4" s="41">
        <f>Data[[#This Row],[TOTAL CHELTUIELI EURO]]/Data[[#This Row],[NUMĂRUL PERSOANELOR ÎNSCRISE ÎN LISTELE ELECTORALE]]</f>
        <v>1.6545921795813328</v>
      </c>
      <c r="V4" s="41">
        <f>Data[[#This Row],[TOTAL CHELTUIELI LEI]]/Data[[#This Row],[NUMĂRUL PERSOANELOR CARE AU PARTICIPAT LA VOT]]</f>
        <v>8.9259547934528456</v>
      </c>
      <c r="W4" s="41">
        <f>Data[[#This Row],[TOTAL CHELTUIELI EURO]]/Data[[#This Row],[NUMĂRUL PERSOANELOR CARE AU PARTICIPAT LA VOT]]</f>
        <v>1.8441674332044473</v>
      </c>
      <c r="X4" s="43">
        <v>4.8400999999999996</v>
      </c>
      <c r="Y4" s="114" t="s">
        <v>2896</v>
      </c>
      <c r="Z4" s="44">
        <v>8</v>
      </c>
      <c r="AA4" s="115" t="s">
        <v>3107</v>
      </c>
      <c r="AB4" s="44">
        <v>1</v>
      </c>
      <c r="AC4" s="45"/>
    </row>
    <row r="5" spans="1:29" ht="12" customHeight="1" x14ac:dyDescent="0.2">
      <c r="A5" s="37">
        <v>4</v>
      </c>
      <c r="B5" s="38" t="s">
        <v>4</v>
      </c>
      <c r="C5" s="39" t="s">
        <v>979</v>
      </c>
      <c r="D5" s="40">
        <v>44101</v>
      </c>
      <c r="E5" s="38">
        <v>1</v>
      </c>
      <c r="F5" s="38"/>
      <c r="G5" s="38" t="s">
        <v>2</v>
      </c>
      <c r="H5" s="38" t="s">
        <v>2</v>
      </c>
      <c r="I5" s="39">
        <v>2889</v>
      </c>
      <c r="J5" s="39">
        <v>9573.17</v>
      </c>
      <c r="K5" s="39">
        <v>0</v>
      </c>
      <c r="L5" s="41">
        <f>SUM(Data[[#This Row],[CHELTUIELI DE PERSONAL LEI]:[CHELTUIELI DE CAPITAL (ACTIVE NEFINANCIARE ) LEI]])</f>
        <v>12462.17</v>
      </c>
      <c r="M5" s="41">
        <f>Data[[#This Row],[TOTAL CHELTUIELI LEI]]/Data[[#This Row],[CURS VALUTAR EURO BNR 22 07 2020]]</f>
        <v>2574.7753145596166</v>
      </c>
      <c r="N5" s="42">
        <v>1225</v>
      </c>
      <c r="O5" s="42"/>
      <c r="P5" s="42">
        <v>875</v>
      </c>
      <c r="Q5" s="42"/>
      <c r="R5" s="42">
        <f>Data[[#This Row],[PERSOANE ÎNSCRISE ÎN LISTELE ELECTORALE (TURUL 1)            ]]+Data[[#This Row],[PERSOANE ÎNSCRISE ÎN LISTELE ELECTORALE (TURUL AL 2-LEA)]]</f>
        <v>1225</v>
      </c>
      <c r="S5" s="42">
        <f>Data[[#This Row],[PERSOANE CARE AU PARTICIPAT LA VOT (TURUL 1)]]+Data[[#This Row],[PERSOANE CARE AU PARTICIPAT LA VOT  (TURUL AL 2-LEA)]]</f>
        <v>875</v>
      </c>
      <c r="T5" s="41">
        <f>Data[[#This Row],[TOTAL CHELTUIELI LEI]]/Data[[#This Row],[NUMĂRUL PERSOANELOR ÎNSCRISE ÎN LISTELE ELECTORALE]]</f>
        <v>10.1732</v>
      </c>
      <c r="U5" s="41">
        <f>Data[[#This Row],[TOTAL CHELTUIELI EURO]]/Data[[#This Row],[NUMĂRUL PERSOANELOR ÎNSCRISE ÎN LISTELE ELECTORALE]]</f>
        <v>2.1018573996405032</v>
      </c>
      <c r="V5" s="41">
        <f>Data[[#This Row],[TOTAL CHELTUIELI LEI]]/Data[[#This Row],[NUMĂRUL PERSOANELOR CARE AU PARTICIPAT LA VOT]]</f>
        <v>14.24248</v>
      </c>
      <c r="W5" s="41">
        <f>Data[[#This Row],[TOTAL CHELTUIELI EURO]]/Data[[#This Row],[NUMĂRUL PERSOANELOR CARE AU PARTICIPAT LA VOT]]</f>
        <v>2.9426003594967045</v>
      </c>
      <c r="X5" s="43">
        <v>4.8400999999999996</v>
      </c>
      <c r="Y5" s="114" t="s">
        <v>2898</v>
      </c>
      <c r="Z5" s="44">
        <v>10</v>
      </c>
      <c r="AA5" s="115" t="s">
        <v>3108</v>
      </c>
      <c r="AB5" s="44">
        <v>2</v>
      </c>
      <c r="AC5" s="45"/>
    </row>
    <row r="6" spans="1:29" ht="12" customHeight="1" x14ac:dyDescent="0.2">
      <c r="A6" s="37">
        <v>5</v>
      </c>
      <c r="B6" s="38" t="s">
        <v>4</v>
      </c>
      <c r="C6" s="39" t="s">
        <v>980</v>
      </c>
      <c r="D6" s="40">
        <v>44101</v>
      </c>
      <c r="E6" s="38">
        <v>1</v>
      </c>
      <c r="F6" s="38"/>
      <c r="G6" s="38" t="s">
        <v>2</v>
      </c>
      <c r="H6" s="38" t="s">
        <v>2</v>
      </c>
      <c r="I6" s="39">
        <v>2000</v>
      </c>
      <c r="J6" s="39">
        <v>2889.51</v>
      </c>
      <c r="K6" s="39">
        <v>0</v>
      </c>
      <c r="L6" s="41">
        <f>SUM(Data[[#This Row],[CHELTUIELI DE PERSONAL LEI]:[CHELTUIELI DE CAPITAL (ACTIVE NEFINANCIARE ) LEI]])</f>
        <v>4889.51</v>
      </c>
      <c r="M6" s="41">
        <f>Data[[#This Row],[TOTAL CHELTUIELI LEI]]/Data[[#This Row],[CURS VALUTAR EURO BNR 22 07 2020]]</f>
        <v>1010.2084667672157</v>
      </c>
      <c r="N6" s="42">
        <v>1608</v>
      </c>
      <c r="O6" s="42"/>
      <c r="P6" s="42">
        <v>703</v>
      </c>
      <c r="Q6" s="42"/>
      <c r="R6" s="42">
        <f>Data[[#This Row],[PERSOANE ÎNSCRISE ÎN LISTELE ELECTORALE (TURUL 1)            ]]+Data[[#This Row],[PERSOANE ÎNSCRISE ÎN LISTELE ELECTORALE (TURUL AL 2-LEA)]]</f>
        <v>1608</v>
      </c>
      <c r="S6" s="42">
        <f>Data[[#This Row],[PERSOANE CARE AU PARTICIPAT LA VOT (TURUL 1)]]+Data[[#This Row],[PERSOANE CARE AU PARTICIPAT LA VOT  (TURUL AL 2-LEA)]]</f>
        <v>703</v>
      </c>
      <c r="T6" s="41">
        <f>Data[[#This Row],[TOTAL CHELTUIELI LEI]]/Data[[#This Row],[NUMĂRUL PERSOANELOR ÎNSCRISE ÎN LISTELE ELECTORALE]]</f>
        <v>3.040740049751244</v>
      </c>
      <c r="U6" s="41">
        <f>Data[[#This Row],[TOTAL CHELTUIELI EURO]]/Data[[#This Row],[NUMĂRUL PERSOANELOR ÎNSCRISE ÎN LISTELE ELECTORALE]]</f>
        <v>0.62823909624826846</v>
      </c>
      <c r="V6" s="41">
        <f>Data[[#This Row],[TOTAL CHELTUIELI LEI]]/Data[[#This Row],[NUMĂRUL PERSOANELOR CARE AU PARTICIPAT LA VOT]]</f>
        <v>6.9552062588904695</v>
      </c>
      <c r="W6" s="41">
        <f>Data[[#This Row],[TOTAL CHELTUIELI EURO]]/Data[[#This Row],[NUMĂRUL PERSOANELOR CARE AU PARTICIPAT LA VOT]]</f>
        <v>1.4369963965394248</v>
      </c>
      <c r="X6" s="43">
        <v>4.8400999999999996</v>
      </c>
      <c r="Y6" s="114" t="s">
        <v>2884</v>
      </c>
      <c r="Z6" s="44">
        <v>3</v>
      </c>
      <c r="AA6" s="115" t="s">
        <v>3105</v>
      </c>
      <c r="AB6" s="44">
        <v>0</v>
      </c>
      <c r="AC6" s="45"/>
    </row>
    <row r="7" spans="1:29" ht="12" customHeight="1" x14ac:dyDescent="0.2">
      <c r="A7" s="37">
        <v>6</v>
      </c>
      <c r="B7" s="38" t="s">
        <v>4</v>
      </c>
      <c r="C7" s="39" t="s">
        <v>981</v>
      </c>
      <c r="D7" s="40">
        <v>44101</v>
      </c>
      <c r="E7" s="38">
        <v>1</v>
      </c>
      <c r="F7" s="38"/>
      <c r="G7" s="38" t="s">
        <v>2</v>
      </c>
      <c r="H7" s="38" t="s">
        <v>2</v>
      </c>
      <c r="I7" s="39">
        <v>10000</v>
      </c>
      <c r="J7" s="39">
        <v>35571.22</v>
      </c>
      <c r="K7" s="39">
        <v>0</v>
      </c>
      <c r="L7" s="41">
        <f>SUM(Data[[#This Row],[CHELTUIELI DE PERSONAL LEI]:[CHELTUIELI DE CAPITAL (ACTIVE NEFINANCIARE ) LEI]])</f>
        <v>45571.22</v>
      </c>
      <c r="M7" s="41">
        <f>Data[[#This Row],[TOTAL CHELTUIELI LEI]]/Data[[#This Row],[CURS VALUTAR EURO BNR 22 07 2020]]</f>
        <v>9415.346790355572</v>
      </c>
      <c r="N7" s="42">
        <v>3846</v>
      </c>
      <c r="O7" s="42"/>
      <c r="P7" s="42">
        <v>2094</v>
      </c>
      <c r="Q7" s="42"/>
      <c r="R7" s="42">
        <f>Data[[#This Row],[PERSOANE ÎNSCRISE ÎN LISTELE ELECTORALE (TURUL 1)            ]]+Data[[#This Row],[PERSOANE ÎNSCRISE ÎN LISTELE ELECTORALE (TURUL AL 2-LEA)]]</f>
        <v>3846</v>
      </c>
      <c r="S7" s="42">
        <f>Data[[#This Row],[PERSOANE CARE AU PARTICIPAT LA VOT (TURUL 1)]]+Data[[#This Row],[PERSOANE CARE AU PARTICIPAT LA VOT  (TURUL AL 2-LEA)]]</f>
        <v>2094</v>
      </c>
      <c r="T7" s="41">
        <f>Data[[#This Row],[TOTAL CHELTUIELI LEI]]/Data[[#This Row],[NUMĂRUL PERSOANELOR ÎNSCRISE ÎN LISTELE ELECTORALE]]</f>
        <v>11.848991159646387</v>
      </c>
      <c r="U7" s="41">
        <f>Data[[#This Row],[TOTAL CHELTUIELI EURO]]/Data[[#This Row],[NUMĂRUL PERSOANELOR ÎNSCRISE ÎN LISTELE ELECTORALE]]</f>
        <v>2.4480880890160095</v>
      </c>
      <c r="V7" s="41">
        <f>Data[[#This Row],[TOTAL CHELTUIELI LEI]]/Data[[#This Row],[NUMĂRUL PERSOANELOR CARE AU PARTICIPAT LA VOT]]</f>
        <v>21.762760267430757</v>
      </c>
      <c r="W7" s="41">
        <f>Data[[#This Row],[TOTAL CHELTUIELI EURO]]/Data[[#This Row],[NUMĂRUL PERSOANELOR CARE AU PARTICIPAT LA VOT]]</f>
        <v>4.4963451720895762</v>
      </c>
      <c r="X7" s="43">
        <v>4.8400999999999996</v>
      </c>
      <c r="Y7" s="114" t="s">
        <v>2888</v>
      </c>
      <c r="Z7" s="44">
        <v>11</v>
      </c>
      <c r="AA7" s="115" t="s">
        <v>3108</v>
      </c>
      <c r="AB7" s="44">
        <v>2</v>
      </c>
      <c r="AC7" s="45"/>
    </row>
    <row r="8" spans="1:29" ht="12" customHeight="1" x14ac:dyDescent="0.2">
      <c r="A8" s="37">
        <v>7</v>
      </c>
      <c r="B8" s="38" t="s">
        <v>4</v>
      </c>
      <c r="C8" s="39" t="s">
        <v>982</v>
      </c>
      <c r="D8" s="40">
        <v>44101</v>
      </c>
      <c r="E8" s="38">
        <v>1</v>
      </c>
      <c r="F8" s="38"/>
      <c r="G8" s="38" t="s">
        <v>2</v>
      </c>
      <c r="H8" s="38" t="s">
        <v>2</v>
      </c>
      <c r="I8" s="39">
        <v>3600</v>
      </c>
      <c r="J8" s="39">
        <v>1943.67</v>
      </c>
      <c r="K8" s="39">
        <v>0</v>
      </c>
      <c r="L8" s="41">
        <f>SUM(Data[[#This Row],[CHELTUIELI DE PERSONAL LEI]:[CHELTUIELI DE CAPITAL (ACTIVE NEFINANCIARE ) LEI]])</f>
        <v>5543.67</v>
      </c>
      <c r="M8" s="41">
        <f>Data[[#This Row],[TOTAL CHELTUIELI LEI]]/Data[[#This Row],[CURS VALUTAR EURO BNR 22 07 2020]]</f>
        <v>1145.3626991177869</v>
      </c>
      <c r="N8" s="42">
        <v>771</v>
      </c>
      <c r="O8" s="42"/>
      <c r="P8" s="42">
        <v>653</v>
      </c>
      <c r="Q8" s="42"/>
      <c r="R8" s="42">
        <f>Data[[#This Row],[PERSOANE ÎNSCRISE ÎN LISTELE ELECTORALE (TURUL 1)            ]]+Data[[#This Row],[PERSOANE ÎNSCRISE ÎN LISTELE ELECTORALE (TURUL AL 2-LEA)]]</f>
        <v>771</v>
      </c>
      <c r="S8" s="42">
        <f>Data[[#This Row],[PERSOANE CARE AU PARTICIPAT LA VOT (TURUL 1)]]+Data[[#This Row],[PERSOANE CARE AU PARTICIPAT LA VOT  (TURUL AL 2-LEA)]]</f>
        <v>653</v>
      </c>
      <c r="T8" s="41">
        <f>Data[[#This Row],[TOTAL CHELTUIELI LEI]]/Data[[#This Row],[NUMĂRUL PERSOANELOR ÎNSCRISE ÎN LISTELE ELECTORALE]]</f>
        <v>7.1902334630350193</v>
      </c>
      <c r="U8" s="41">
        <f>Data[[#This Row],[TOTAL CHELTUIELI EURO]]/Data[[#This Row],[NUMĂRUL PERSOANELOR ÎNSCRISE ÎN LISTELE ELECTORALE]]</f>
        <v>1.4855547329672982</v>
      </c>
      <c r="V8" s="41">
        <f>Data[[#This Row],[TOTAL CHELTUIELI LEI]]/Data[[#This Row],[NUMĂRUL PERSOANELOR CARE AU PARTICIPAT LA VOT]]</f>
        <v>8.4895405819295569</v>
      </c>
      <c r="W8" s="41">
        <f>Data[[#This Row],[TOTAL CHELTUIELI EURO]]/Data[[#This Row],[NUMĂRUL PERSOANELOR CARE AU PARTICIPAT LA VOT]]</f>
        <v>1.7540010706244822</v>
      </c>
      <c r="X8" s="43">
        <v>4.8400999999999996</v>
      </c>
      <c r="Y8" s="114" t="s">
        <v>2886</v>
      </c>
      <c r="Z8" s="44">
        <v>7</v>
      </c>
      <c r="AA8" s="115" t="s">
        <v>3107</v>
      </c>
      <c r="AB8" s="44">
        <v>1</v>
      </c>
      <c r="AC8" s="45"/>
    </row>
    <row r="9" spans="1:29" ht="12" customHeight="1" x14ac:dyDescent="0.2">
      <c r="A9" s="37">
        <v>8</v>
      </c>
      <c r="B9" s="38" t="s">
        <v>4</v>
      </c>
      <c r="C9" s="39" t="s">
        <v>983</v>
      </c>
      <c r="D9" s="40">
        <v>44101</v>
      </c>
      <c r="E9" s="38">
        <v>1</v>
      </c>
      <c r="F9" s="38"/>
      <c r="G9" s="38" t="s">
        <v>2</v>
      </c>
      <c r="H9" s="38" t="s">
        <v>2</v>
      </c>
      <c r="I9" s="39">
        <v>0</v>
      </c>
      <c r="J9" s="39">
        <v>325</v>
      </c>
      <c r="K9" s="39">
        <v>0</v>
      </c>
      <c r="L9" s="41">
        <f>SUM(Data[[#This Row],[CHELTUIELI DE PERSONAL LEI]:[CHELTUIELI DE CAPITAL (ACTIVE NEFINANCIARE ) LEI]])</f>
        <v>325</v>
      </c>
      <c r="M9" s="41">
        <f>Data[[#This Row],[TOTAL CHELTUIELI LEI]]/Data[[#This Row],[CURS VALUTAR EURO BNR 22 07 2020]]</f>
        <v>67.147372988161408</v>
      </c>
      <c r="N9" s="42">
        <v>1820</v>
      </c>
      <c r="O9" s="42"/>
      <c r="P9" s="42">
        <v>1170</v>
      </c>
      <c r="Q9" s="42"/>
      <c r="R9" s="42">
        <f>Data[[#This Row],[PERSOANE ÎNSCRISE ÎN LISTELE ELECTORALE (TURUL 1)            ]]+Data[[#This Row],[PERSOANE ÎNSCRISE ÎN LISTELE ELECTORALE (TURUL AL 2-LEA)]]</f>
        <v>1820</v>
      </c>
      <c r="S9" s="42">
        <f>Data[[#This Row],[PERSOANE CARE AU PARTICIPAT LA VOT (TURUL 1)]]+Data[[#This Row],[PERSOANE CARE AU PARTICIPAT LA VOT  (TURUL AL 2-LEA)]]</f>
        <v>1170</v>
      </c>
      <c r="T9" s="41">
        <f>Data[[#This Row],[TOTAL CHELTUIELI LEI]]/Data[[#This Row],[NUMĂRUL PERSOANELOR ÎNSCRISE ÎN LISTELE ELECTORALE]]</f>
        <v>0.17857142857142858</v>
      </c>
      <c r="U9" s="41">
        <f>Data[[#This Row],[TOTAL CHELTUIELI EURO]]/Data[[#This Row],[NUMĂRUL PERSOANELOR ÎNSCRISE ÎN LISTELE ELECTORALE]]</f>
        <v>3.6894160982506266E-2</v>
      </c>
      <c r="V9" s="41">
        <f>Data[[#This Row],[TOTAL CHELTUIELI LEI]]/Data[[#This Row],[NUMĂRUL PERSOANELOR CARE AU PARTICIPAT LA VOT]]</f>
        <v>0.27777777777777779</v>
      </c>
      <c r="W9" s="41">
        <f>Data[[#This Row],[TOTAL CHELTUIELI EURO]]/Data[[#This Row],[NUMĂRUL PERSOANELOR CARE AU PARTICIPAT LA VOT]]</f>
        <v>5.7390917083898638E-2</v>
      </c>
      <c r="X9" s="43">
        <v>4.8400999999999996</v>
      </c>
      <c r="Y9" s="114" t="s">
        <v>2890</v>
      </c>
      <c r="Z9" s="44">
        <v>0</v>
      </c>
      <c r="AA9" s="115" t="s">
        <v>3105</v>
      </c>
      <c r="AB9" s="44">
        <v>0</v>
      </c>
      <c r="AC9" s="45"/>
    </row>
    <row r="10" spans="1:29" ht="12" customHeight="1" x14ac:dyDescent="0.2">
      <c r="A10" s="37">
        <v>9</v>
      </c>
      <c r="B10" s="38" t="s">
        <v>4</v>
      </c>
      <c r="C10" s="39" t="s">
        <v>984</v>
      </c>
      <c r="D10" s="40">
        <v>44101</v>
      </c>
      <c r="E10" s="38">
        <v>1</v>
      </c>
      <c r="F10" s="38"/>
      <c r="G10" s="38" t="s">
        <v>2</v>
      </c>
      <c r="H10" s="38" t="s">
        <v>2</v>
      </c>
      <c r="I10" s="39">
        <v>1200</v>
      </c>
      <c r="J10" s="39">
        <v>2339.33</v>
      </c>
      <c r="K10" s="39">
        <v>0</v>
      </c>
      <c r="L10" s="41">
        <f>SUM(Data[[#This Row],[CHELTUIELI DE PERSONAL LEI]:[CHELTUIELI DE CAPITAL (ACTIVE NEFINANCIARE ) LEI]])</f>
        <v>3539.33</v>
      </c>
      <c r="M10" s="41">
        <f>Data[[#This Row],[TOTAL CHELTUIELI LEI]]/Data[[#This Row],[CURS VALUTAR EURO BNR 22 07 2020]]</f>
        <v>731.25142042519792</v>
      </c>
      <c r="N10" s="42">
        <v>1259</v>
      </c>
      <c r="O10" s="42"/>
      <c r="P10" s="42">
        <v>780</v>
      </c>
      <c r="Q10" s="42"/>
      <c r="R10" s="42">
        <f>Data[[#This Row],[PERSOANE ÎNSCRISE ÎN LISTELE ELECTORALE (TURUL 1)            ]]+Data[[#This Row],[PERSOANE ÎNSCRISE ÎN LISTELE ELECTORALE (TURUL AL 2-LEA)]]</f>
        <v>1259</v>
      </c>
      <c r="S10" s="42">
        <f>Data[[#This Row],[PERSOANE CARE AU PARTICIPAT LA VOT (TURUL 1)]]+Data[[#This Row],[PERSOANE CARE AU PARTICIPAT LA VOT  (TURUL AL 2-LEA)]]</f>
        <v>780</v>
      </c>
      <c r="T10" s="41">
        <f>Data[[#This Row],[TOTAL CHELTUIELI LEI]]/Data[[#This Row],[NUMĂRUL PERSOANELOR ÎNSCRISE ÎN LISTELE ELECTORALE]]</f>
        <v>2.8112231930103255</v>
      </c>
      <c r="U10" s="41">
        <f>Data[[#This Row],[TOTAL CHELTUIELI EURO]]/Data[[#This Row],[NUMĂRUL PERSOANELOR ÎNSCRISE ÎN LISTELE ELECTORALE]]</f>
        <v>0.58081923782779821</v>
      </c>
      <c r="V10" s="41">
        <f>Data[[#This Row],[TOTAL CHELTUIELI LEI]]/Data[[#This Row],[NUMĂRUL PERSOANELOR CARE AU PARTICIPAT LA VOT]]</f>
        <v>4.5376025641025644</v>
      </c>
      <c r="W10" s="41">
        <f>Data[[#This Row],[TOTAL CHELTUIELI EURO]]/Data[[#This Row],[NUMĂRUL PERSOANELOR CARE AU PARTICIPAT LA VOT]]</f>
        <v>0.93750182105794611</v>
      </c>
      <c r="X10" s="43">
        <v>4.8400999999999996</v>
      </c>
      <c r="Y10" s="114" t="s">
        <v>2891</v>
      </c>
      <c r="Z10" s="44">
        <v>2</v>
      </c>
      <c r="AA10" s="115" t="s">
        <v>3105</v>
      </c>
      <c r="AB10" s="44">
        <v>0</v>
      </c>
      <c r="AC10" s="45"/>
    </row>
    <row r="11" spans="1:29" ht="12" customHeight="1" x14ac:dyDescent="0.2">
      <c r="A11" s="37">
        <v>10</v>
      </c>
      <c r="B11" s="38" t="s">
        <v>4</v>
      </c>
      <c r="C11" s="39" t="s">
        <v>985</v>
      </c>
      <c r="D11" s="40">
        <v>44101</v>
      </c>
      <c r="E11" s="38">
        <v>1</v>
      </c>
      <c r="F11" s="38"/>
      <c r="G11" s="38" t="s">
        <v>2</v>
      </c>
      <c r="H11" s="38" t="s">
        <v>2</v>
      </c>
      <c r="I11" s="39">
        <v>3300</v>
      </c>
      <c r="J11" s="39">
        <v>1351</v>
      </c>
      <c r="K11" s="39">
        <v>0</v>
      </c>
      <c r="L11" s="41">
        <f>SUM(Data[[#This Row],[CHELTUIELI DE PERSONAL LEI]:[CHELTUIELI DE CAPITAL (ACTIVE NEFINANCIARE ) LEI]])</f>
        <v>4651</v>
      </c>
      <c r="M11" s="41">
        <f>Data[[#This Row],[TOTAL CHELTUIELI LEI]]/Data[[#This Row],[CURS VALUTAR EURO BNR 22 07 2020]]</f>
        <v>960.93055928596527</v>
      </c>
      <c r="N11" s="42">
        <v>1481</v>
      </c>
      <c r="O11" s="42"/>
      <c r="P11" s="42">
        <v>1089</v>
      </c>
      <c r="Q11" s="42"/>
      <c r="R11" s="42">
        <f>Data[[#This Row],[PERSOANE ÎNSCRISE ÎN LISTELE ELECTORALE (TURUL 1)            ]]+Data[[#This Row],[PERSOANE ÎNSCRISE ÎN LISTELE ELECTORALE (TURUL AL 2-LEA)]]</f>
        <v>1481</v>
      </c>
      <c r="S11" s="42">
        <f>Data[[#This Row],[PERSOANE CARE AU PARTICIPAT LA VOT (TURUL 1)]]+Data[[#This Row],[PERSOANE CARE AU PARTICIPAT LA VOT  (TURUL AL 2-LEA)]]</f>
        <v>1089</v>
      </c>
      <c r="T11" s="41">
        <f>Data[[#This Row],[TOTAL CHELTUIELI LEI]]/Data[[#This Row],[NUMĂRUL PERSOANELOR ÎNSCRISE ÎN LISTELE ELECTORALE]]</f>
        <v>3.1404456448345712</v>
      </c>
      <c r="U11" s="41">
        <f>Data[[#This Row],[TOTAL CHELTUIELI EURO]]/Data[[#This Row],[NUMĂRUL PERSOANELOR ÎNSCRISE ÎN LISTELE ELECTORALE]]</f>
        <v>0.64883900019308927</v>
      </c>
      <c r="V11" s="41">
        <f>Data[[#This Row],[TOTAL CHELTUIELI LEI]]/Data[[#This Row],[NUMĂRUL PERSOANELOR CARE AU PARTICIPAT LA VOT]]</f>
        <v>4.2708907254361801</v>
      </c>
      <c r="W11" s="41">
        <f>Data[[#This Row],[TOTAL CHELTUIELI EURO]]/Data[[#This Row],[NUMĂRUL PERSOANELOR CARE AU PARTICIPAT LA VOT]]</f>
        <v>0.88239720779243824</v>
      </c>
      <c r="X11" s="43">
        <v>4.8400999999999996</v>
      </c>
      <c r="Y11" s="114" t="s">
        <v>2884</v>
      </c>
      <c r="Z11" s="44">
        <v>3</v>
      </c>
      <c r="AA11" s="115" t="s">
        <v>3105</v>
      </c>
      <c r="AB11" s="44">
        <v>0</v>
      </c>
      <c r="AC11" s="45"/>
    </row>
    <row r="12" spans="1:29" ht="12" customHeight="1" x14ac:dyDescent="0.2">
      <c r="A12" s="37">
        <v>11</v>
      </c>
      <c r="B12" s="38" t="s">
        <v>4</v>
      </c>
      <c r="C12" s="39" t="s">
        <v>986</v>
      </c>
      <c r="D12" s="40">
        <v>44101</v>
      </c>
      <c r="E12" s="38">
        <v>1</v>
      </c>
      <c r="F12" s="38"/>
      <c r="G12" s="38" t="s">
        <v>2</v>
      </c>
      <c r="H12" s="38" t="s">
        <v>2</v>
      </c>
      <c r="I12" s="39">
        <v>0</v>
      </c>
      <c r="J12" s="39">
        <v>1972</v>
      </c>
      <c r="K12" s="39">
        <v>0</v>
      </c>
      <c r="L12" s="41">
        <f>SUM(Data[[#This Row],[CHELTUIELI DE PERSONAL LEI]:[CHELTUIELI DE CAPITAL (ACTIVE NEFINANCIARE ) LEI]])</f>
        <v>1972</v>
      </c>
      <c r="M12" s="41">
        <f>Data[[#This Row],[TOTAL CHELTUIELI LEI]]/Data[[#This Row],[CURS VALUTAR EURO BNR 22 07 2020]]</f>
        <v>407.42959856201321</v>
      </c>
      <c r="N12" s="42">
        <v>774</v>
      </c>
      <c r="O12" s="42"/>
      <c r="P12" s="42">
        <v>452</v>
      </c>
      <c r="Q12" s="42"/>
      <c r="R12" s="42">
        <f>Data[[#This Row],[PERSOANE ÎNSCRISE ÎN LISTELE ELECTORALE (TURUL 1)            ]]+Data[[#This Row],[PERSOANE ÎNSCRISE ÎN LISTELE ELECTORALE (TURUL AL 2-LEA)]]</f>
        <v>774</v>
      </c>
      <c r="S12" s="42">
        <f>Data[[#This Row],[PERSOANE CARE AU PARTICIPAT LA VOT (TURUL 1)]]+Data[[#This Row],[PERSOANE CARE AU PARTICIPAT LA VOT  (TURUL AL 2-LEA)]]</f>
        <v>452</v>
      </c>
      <c r="T12" s="41">
        <f>Data[[#This Row],[TOTAL CHELTUIELI LEI]]/Data[[#This Row],[NUMĂRUL PERSOANELOR ÎNSCRISE ÎN LISTELE ELECTORALE]]</f>
        <v>2.5478036175710592</v>
      </c>
      <c r="U12" s="41">
        <f>Data[[#This Row],[TOTAL CHELTUIELI EURO]]/Data[[#This Row],[NUMĂRUL PERSOANELOR ÎNSCRISE ÎN LISTELE ELECTORALE]]</f>
        <v>0.52639483018347966</v>
      </c>
      <c r="V12" s="41">
        <f>Data[[#This Row],[TOTAL CHELTUIELI LEI]]/Data[[#This Row],[NUMĂRUL PERSOANELOR CARE AU PARTICIPAT LA VOT]]</f>
        <v>4.3628318584070795</v>
      </c>
      <c r="W12" s="41">
        <f>Data[[#This Row],[TOTAL CHELTUIELI EURO]]/Data[[#This Row],[NUMĂRUL PERSOANELOR CARE AU PARTICIPAT LA VOT]]</f>
        <v>0.90139291717259562</v>
      </c>
      <c r="X12" s="43">
        <v>4.8400999999999996</v>
      </c>
      <c r="Y12" s="114" t="s">
        <v>2891</v>
      </c>
      <c r="Z12" s="44">
        <v>2</v>
      </c>
      <c r="AA12" s="115" t="s">
        <v>3105</v>
      </c>
      <c r="AB12" s="44">
        <v>0</v>
      </c>
      <c r="AC12" s="45"/>
    </row>
    <row r="13" spans="1:29" ht="12" customHeight="1" x14ac:dyDescent="0.2">
      <c r="A13" s="37">
        <v>12</v>
      </c>
      <c r="B13" s="38" t="s">
        <v>4</v>
      </c>
      <c r="C13" s="39" t="s">
        <v>987</v>
      </c>
      <c r="D13" s="40">
        <v>44101</v>
      </c>
      <c r="E13" s="38">
        <v>1</v>
      </c>
      <c r="F13" s="38"/>
      <c r="G13" s="38" t="s">
        <v>2</v>
      </c>
      <c r="H13" s="38" t="s">
        <v>2</v>
      </c>
      <c r="I13" s="39">
        <v>6000</v>
      </c>
      <c r="J13" s="39">
        <v>1198</v>
      </c>
      <c r="K13" s="39">
        <v>0</v>
      </c>
      <c r="L13" s="41">
        <f>SUM(Data[[#This Row],[CHELTUIELI DE PERSONAL LEI]:[CHELTUIELI DE CAPITAL (ACTIVE NEFINANCIARE ) LEI]])</f>
        <v>7198</v>
      </c>
      <c r="M13" s="41">
        <f>Data[[#This Row],[TOTAL CHELTUIELI LEI]]/Data[[#This Row],[CURS VALUTAR EURO BNR 22 07 2020]]</f>
        <v>1487.1593562116486</v>
      </c>
      <c r="N13" s="42">
        <v>1282</v>
      </c>
      <c r="O13" s="42"/>
      <c r="P13" s="42">
        <v>945</v>
      </c>
      <c r="Q13" s="42"/>
      <c r="R13" s="42">
        <f>Data[[#This Row],[PERSOANE ÎNSCRISE ÎN LISTELE ELECTORALE (TURUL 1)            ]]+Data[[#This Row],[PERSOANE ÎNSCRISE ÎN LISTELE ELECTORALE (TURUL AL 2-LEA)]]</f>
        <v>1282</v>
      </c>
      <c r="S13" s="42">
        <f>Data[[#This Row],[PERSOANE CARE AU PARTICIPAT LA VOT (TURUL 1)]]+Data[[#This Row],[PERSOANE CARE AU PARTICIPAT LA VOT  (TURUL AL 2-LEA)]]</f>
        <v>945</v>
      </c>
      <c r="T13" s="41">
        <f>Data[[#This Row],[TOTAL CHELTUIELI LEI]]/Data[[#This Row],[NUMĂRUL PERSOANELOR ÎNSCRISE ÎN LISTELE ELECTORALE]]</f>
        <v>5.614664586583463</v>
      </c>
      <c r="U13" s="41">
        <f>Data[[#This Row],[TOTAL CHELTUIELI EURO]]/Data[[#This Row],[NUMĂRUL PERSOANELOR ÎNSCRISE ÎN LISTELE ELECTORALE]]</f>
        <v>1.1600306990730489</v>
      </c>
      <c r="V13" s="41">
        <f>Data[[#This Row],[TOTAL CHELTUIELI LEI]]/Data[[#This Row],[NUMĂRUL PERSOANELOR CARE AU PARTICIPAT LA VOT]]</f>
        <v>7.6169312169312171</v>
      </c>
      <c r="W13" s="41">
        <f>Data[[#This Row],[TOTAL CHELTUIELI EURO]]/Data[[#This Row],[NUMĂRUL PERSOANELOR CARE AU PARTICIPAT LA VOT]]</f>
        <v>1.573713604456771</v>
      </c>
      <c r="X13" s="43">
        <v>4.8400999999999996</v>
      </c>
      <c r="Y13" s="114" t="s">
        <v>2892</v>
      </c>
      <c r="Z13" s="44">
        <v>5</v>
      </c>
      <c r="AA13" s="115" t="s">
        <v>3107</v>
      </c>
      <c r="AB13" s="44">
        <v>1</v>
      </c>
      <c r="AC13" s="45"/>
    </row>
    <row r="14" spans="1:29" ht="12" customHeight="1" x14ac:dyDescent="0.2">
      <c r="A14" s="37">
        <v>13</v>
      </c>
      <c r="B14" s="38" t="s">
        <v>4</v>
      </c>
      <c r="C14" s="39" t="s">
        <v>988</v>
      </c>
      <c r="D14" s="40">
        <v>44101</v>
      </c>
      <c r="E14" s="38">
        <v>1</v>
      </c>
      <c r="F14" s="38"/>
      <c r="G14" s="38" t="s">
        <v>2</v>
      </c>
      <c r="H14" s="38" t="s">
        <v>2</v>
      </c>
      <c r="I14" s="39">
        <v>1200</v>
      </c>
      <c r="J14" s="39">
        <v>4945.1099999999997</v>
      </c>
      <c r="K14" s="39">
        <v>0</v>
      </c>
      <c r="L14" s="41">
        <f>SUM(Data[[#This Row],[CHELTUIELI DE PERSONAL LEI]:[CHELTUIELI DE CAPITAL (ACTIVE NEFINANCIARE ) LEI]])</f>
        <v>6145.11</v>
      </c>
      <c r="M14" s="41">
        <f>Data[[#This Row],[TOTAL CHELTUIELI LEI]]/Data[[#This Row],[CURS VALUTAR EURO BNR 22 07 2020]]</f>
        <v>1269.6245945331709</v>
      </c>
      <c r="N14" s="42">
        <v>215</v>
      </c>
      <c r="O14" s="42"/>
      <c r="P14" s="42">
        <v>245</v>
      </c>
      <c r="Q14" s="42"/>
      <c r="R14" s="42">
        <f>Data[[#This Row],[PERSOANE ÎNSCRISE ÎN LISTELE ELECTORALE (TURUL 1)            ]]+Data[[#This Row],[PERSOANE ÎNSCRISE ÎN LISTELE ELECTORALE (TURUL AL 2-LEA)]]</f>
        <v>215</v>
      </c>
      <c r="S14" s="42">
        <f>Data[[#This Row],[PERSOANE CARE AU PARTICIPAT LA VOT (TURUL 1)]]+Data[[#This Row],[PERSOANE CARE AU PARTICIPAT LA VOT  (TURUL AL 2-LEA)]]</f>
        <v>245</v>
      </c>
      <c r="T14" s="41">
        <f>Data[[#This Row],[TOTAL CHELTUIELI LEI]]/Data[[#This Row],[NUMĂRUL PERSOANELOR ÎNSCRISE ÎN LISTELE ELECTORALE]]</f>
        <v>28.581906976744186</v>
      </c>
      <c r="U14" s="41">
        <f>Data[[#This Row],[TOTAL CHELTUIELI EURO]]/Data[[#This Row],[NUMĂRUL PERSOANELOR ÎNSCRISE ÎN LISTELE ELECTORALE]]</f>
        <v>5.9052306722473062</v>
      </c>
      <c r="V14" s="41">
        <f>Data[[#This Row],[TOTAL CHELTUIELI LEI]]/Data[[#This Row],[NUMĂRUL PERSOANELOR CARE AU PARTICIPAT LA VOT]]</f>
        <v>25.082081632653061</v>
      </c>
      <c r="W14" s="41">
        <f>Data[[#This Row],[TOTAL CHELTUIELI EURO]]/Data[[#This Row],[NUMĂRUL PERSOANELOR CARE AU PARTICIPAT LA VOT]]</f>
        <v>5.1821412021762079</v>
      </c>
      <c r="X14" s="43">
        <v>4.8400999999999996</v>
      </c>
      <c r="Y14" s="114" t="s">
        <v>2910</v>
      </c>
      <c r="Z14" s="44">
        <v>28</v>
      </c>
      <c r="AA14" s="115" t="s">
        <v>3109</v>
      </c>
      <c r="AB14" s="44">
        <v>5</v>
      </c>
      <c r="AC14" s="45"/>
    </row>
    <row r="15" spans="1:29" ht="12" customHeight="1" x14ac:dyDescent="0.2">
      <c r="A15" s="37">
        <v>14</v>
      </c>
      <c r="B15" s="38" t="s">
        <v>4</v>
      </c>
      <c r="C15" s="39" t="s">
        <v>989</v>
      </c>
      <c r="D15" s="40">
        <v>44101</v>
      </c>
      <c r="E15" s="38">
        <v>1</v>
      </c>
      <c r="F15" s="38"/>
      <c r="G15" s="38" t="s">
        <v>2</v>
      </c>
      <c r="H15" s="38" t="s">
        <v>2</v>
      </c>
      <c r="I15" s="39">
        <v>1500</v>
      </c>
      <c r="J15" s="39">
        <v>1019</v>
      </c>
      <c r="K15" s="39">
        <v>0</v>
      </c>
      <c r="L15" s="41">
        <f>SUM(Data[[#This Row],[CHELTUIELI DE PERSONAL LEI]:[CHELTUIELI DE CAPITAL (ACTIVE NEFINANCIARE ) LEI]])</f>
        <v>2519</v>
      </c>
      <c r="M15" s="41">
        <f>Data[[#This Row],[TOTAL CHELTUIELI LEI]]/Data[[#This Row],[CURS VALUTAR EURO BNR 22 07 2020]]</f>
        <v>520.44379248362645</v>
      </c>
      <c r="N15" s="42">
        <v>2396</v>
      </c>
      <c r="O15" s="42"/>
      <c r="P15" s="42">
        <v>1212</v>
      </c>
      <c r="Q15" s="42"/>
      <c r="R15" s="42">
        <f>Data[[#This Row],[PERSOANE ÎNSCRISE ÎN LISTELE ELECTORALE (TURUL 1)            ]]+Data[[#This Row],[PERSOANE ÎNSCRISE ÎN LISTELE ELECTORALE (TURUL AL 2-LEA)]]</f>
        <v>2396</v>
      </c>
      <c r="S15" s="42">
        <f>Data[[#This Row],[PERSOANE CARE AU PARTICIPAT LA VOT (TURUL 1)]]+Data[[#This Row],[PERSOANE CARE AU PARTICIPAT LA VOT  (TURUL AL 2-LEA)]]</f>
        <v>1212</v>
      </c>
      <c r="T15" s="41">
        <f>Data[[#This Row],[TOTAL CHELTUIELI LEI]]/Data[[#This Row],[NUMĂRUL PERSOANELOR ÎNSCRISE ÎN LISTELE ELECTORALE]]</f>
        <v>1.0513355592654423</v>
      </c>
      <c r="U15" s="41">
        <f>Data[[#This Row],[TOTAL CHELTUIELI EURO]]/Data[[#This Row],[NUMĂRUL PERSOANELOR ÎNSCRISE ÎN LISTELE ELECTORALE]]</f>
        <v>0.21721360287296596</v>
      </c>
      <c r="V15" s="41">
        <f>Data[[#This Row],[TOTAL CHELTUIELI LEI]]/Data[[#This Row],[NUMĂRUL PERSOANELOR CARE AU PARTICIPAT LA VOT]]</f>
        <v>2.0783828382838285</v>
      </c>
      <c r="W15" s="41">
        <f>Data[[#This Row],[TOTAL CHELTUIELI EURO]]/Data[[#This Row],[NUMĂRUL PERSOANELOR CARE AU PARTICIPAT LA VOT]]</f>
        <v>0.42940906970596243</v>
      </c>
      <c r="X15" s="43">
        <v>4.8400999999999996</v>
      </c>
      <c r="Y15" s="114" t="s">
        <v>2894</v>
      </c>
      <c r="Z15" s="44">
        <v>1</v>
      </c>
      <c r="AA15" s="115" t="s">
        <v>3105</v>
      </c>
      <c r="AB15" s="44">
        <v>0</v>
      </c>
      <c r="AC15" s="45"/>
    </row>
    <row r="16" spans="1:29" ht="12" customHeight="1" x14ac:dyDescent="0.2">
      <c r="A16" s="37">
        <v>15</v>
      </c>
      <c r="B16" s="38" t="s">
        <v>4</v>
      </c>
      <c r="C16" s="39" t="s">
        <v>990</v>
      </c>
      <c r="D16" s="40">
        <v>44101</v>
      </c>
      <c r="E16" s="38">
        <v>1</v>
      </c>
      <c r="F16" s="38"/>
      <c r="G16" s="38" t="s">
        <v>2</v>
      </c>
      <c r="H16" s="38" t="s">
        <v>2</v>
      </c>
      <c r="I16" s="39">
        <v>3000</v>
      </c>
      <c r="J16" s="39">
        <v>9105.7800000000007</v>
      </c>
      <c r="K16" s="39">
        <v>0</v>
      </c>
      <c r="L16" s="41">
        <f>SUM(Data[[#This Row],[CHELTUIELI DE PERSONAL LEI]:[CHELTUIELI DE CAPITAL (ACTIVE NEFINANCIARE ) LEI]])</f>
        <v>12105.78</v>
      </c>
      <c r="M16" s="41">
        <f>Data[[#This Row],[TOTAL CHELTUIELI LEI]]/Data[[#This Row],[CURS VALUTAR EURO BNR 22 07 2020]]</f>
        <v>2501.1425383773067</v>
      </c>
      <c r="N16" s="42">
        <v>2659</v>
      </c>
      <c r="O16" s="42"/>
      <c r="P16" s="42">
        <v>1823</v>
      </c>
      <c r="Q16" s="42"/>
      <c r="R16" s="42">
        <f>Data[[#This Row],[PERSOANE ÎNSCRISE ÎN LISTELE ELECTORALE (TURUL 1)            ]]+Data[[#This Row],[PERSOANE ÎNSCRISE ÎN LISTELE ELECTORALE (TURUL AL 2-LEA)]]</f>
        <v>2659</v>
      </c>
      <c r="S16" s="42">
        <f>Data[[#This Row],[PERSOANE CARE AU PARTICIPAT LA VOT (TURUL 1)]]+Data[[#This Row],[PERSOANE CARE AU PARTICIPAT LA VOT  (TURUL AL 2-LEA)]]</f>
        <v>1823</v>
      </c>
      <c r="T16" s="41">
        <f>Data[[#This Row],[TOTAL CHELTUIELI LEI]]/Data[[#This Row],[NUMĂRUL PERSOANELOR ÎNSCRISE ÎN LISTELE ELECTORALE]]</f>
        <v>4.5527566754418958</v>
      </c>
      <c r="U16" s="41">
        <f>Data[[#This Row],[TOTAL CHELTUIELI EURO]]/Data[[#This Row],[NUMĂRUL PERSOANELOR ÎNSCRISE ÎN LISTELE ELECTORALE]]</f>
        <v>0.94063277110842669</v>
      </c>
      <c r="V16" s="41">
        <f>Data[[#This Row],[TOTAL CHELTUIELI LEI]]/Data[[#This Row],[NUMĂRUL PERSOANELOR CARE AU PARTICIPAT LA VOT]]</f>
        <v>6.6405814591332968</v>
      </c>
      <c r="W16" s="41">
        <f>Data[[#This Row],[TOTAL CHELTUIELI EURO]]/Data[[#This Row],[NUMĂRUL PERSOANELOR CARE AU PARTICIPAT LA VOT]]</f>
        <v>1.3719926156759774</v>
      </c>
      <c r="X16" s="43">
        <v>4.8400999999999996</v>
      </c>
      <c r="Y16" s="114" t="s">
        <v>2895</v>
      </c>
      <c r="Z16" s="44">
        <v>4</v>
      </c>
      <c r="AA16" s="115" t="s">
        <v>3105</v>
      </c>
      <c r="AB16" s="44">
        <v>0</v>
      </c>
      <c r="AC16" s="45"/>
    </row>
    <row r="17" spans="1:29" ht="12" customHeight="1" x14ac:dyDescent="0.2">
      <c r="A17" s="37">
        <v>16</v>
      </c>
      <c r="B17" s="38" t="s">
        <v>4</v>
      </c>
      <c r="C17" s="39" t="s">
        <v>991</v>
      </c>
      <c r="D17" s="40">
        <v>44101</v>
      </c>
      <c r="E17" s="38">
        <v>1</v>
      </c>
      <c r="F17" s="38"/>
      <c r="G17" s="38" t="s">
        <v>2</v>
      </c>
      <c r="H17" s="38" t="s">
        <v>2</v>
      </c>
      <c r="I17" s="39">
        <v>900</v>
      </c>
      <c r="J17" s="39">
        <v>5719</v>
      </c>
      <c r="K17" s="39">
        <v>0</v>
      </c>
      <c r="L17" s="41">
        <f>SUM(Data[[#This Row],[CHELTUIELI DE PERSONAL LEI]:[CHELTUIELI DE CAPITAL (ACTIVE NEFINANCIARE ) LEI]])</f>
        <v>6619</v>
      </c>
      <c r="M17" s="41">
        <f>Data[[#This Row],[TOTAL CHELTUIELI LEI]]/Data[[#This Row],[CURS VALUTAR EURO BNR 22 07 2020]]</f>
        <v>1367.5337286419704</v>
      </c>
      <c r="N17" s="42">
        <v>945</v>
      </c>
      <c r="O17" s="42"/>
      <c r="P17" s="42">
        <v>728</v>
      </c>
      <c r="Q17" s="42"/>
      <c r="R17" s="42">
        <f>Data[[#This Row],[PERSOANE ÎNSCRISE ÎN LISTELE ELECTORALE (TURUL 1)            ]]+Data[[#This Row],[PERSOANE ÎNSCRISE ÎN LISTELE ELECTORALE (TURUL AL 2-LEA)]]</f>
        <v>945</v>
      </c>
      <c r="S17" s="42">
        <f>Data[[#This Row],[PERSOANE CARE AU PARTICIPAT LA VOT (TURUL 1)]]+Data[[#This Row],[PERSOANE CARE AU PARTICIPAT LA VOT  (TURUL AL 2-LEA)]]</f>
        <v>728</v>
      </c>
      <c r="T17" s="41">
        <f>Data[[#This Row],[TOTAL CHELTUIELI LEI]]/Data[[#This Row],[NUMĂRUL PERSOANELOR ÎNSCRISE ÎN LISTELE ELECTORALE]]</f>
        <v>7.0042328042328039</v>
      </c>
      <c r="U17" s="41">
        <f>Data[[#This Row],[TOTAL CHELTUIELI EURO]]/Data[[#This Row],[NUMĂRUL PERSOANELOR ÎNSCRISE ÎN LISTELE ELECTORALE]]</f>
        <v>1.4471256387745719</v>
      </c>
      <c r="V17" s="41">
        <f>Data[[#This Row],[TOTAL CHELTUIELI LEI]]/Data[[#This Row],[NUMĂRUL PERSOANELOR CARE AU PARTICIPAT LA VOT]]</f>
        <v>9.0920329670329672</v>
      </c>
      <c r="W17" s="41">
        <f>Data[[#This Row],[TOTAL CHELTUIELI EURO]]/Data[[#This Row],[NUMĂRUL PERSOANELOR CARE AU PARTICIPAT LA VOT]]</f>
        <v>1.8784803964862231</v>
      </c>
      <c r="X17" s="43">
        <v>4.8400999999999996</v>
      </c>
      <c r="Y17" s="114" t="s">
        <v>2886</v>
      </c>
      <c r="Z17" s="44">
        <v>7</v>
      </c>
      <c r="AA17" s="115" t="s">
        <v>3107</v>
      </c>
      <c r="AB17" s="44">
        <v>1</v>
      </c>
      <c r="AC17" s="45"/>
    </row>
    <row r="18" spans="1:29" ht="12" customHeight="1" x14ac:dyDescent="0.2">
      <c r="A18" s="37">
        <v>17</v>
      </c>
      <c r="B18" s="38" t="s">
        <v>4</v>
      </c>
      <c r="C18" s="39" t="s">
        <v>992</v>
      </c>
      <c r="D18" s="40">
        <v>44101</v>
      </c>
      <c r="E18" s="38">
        <v>1</v>
      </c>
      <c r="F18" s="38"/>
      <c r="G18" s="38" t="s">
        <v>2</v>
      </c>
      <c r="H18" s="38" t="s">
        <v>2</v>
      </c>
      <c r="I18" s="39">
        <v>1000</v>
      </c>
      <c r="J18" s="39">
        <v>3057</v>
      </c>
      <c r="K18" s="39">
        <v>0</v>
      </c>
      <c r="L18" s="41">
        <f>SUM(Data[[#This Row],[CHELTUIELI DE PERSONAL LEI]:[CHELTUIELI DE CAPITAL (ACTIVE NEFINANCIARE ) LEI]])</f>
        <v>4057</v>
      </c>
      <c r="M18" s="41">
        <f>Data[[#This Row],[TOTAL CHELTUIELI LEI]]/Data[[#This Row],[CURS VALUTAR EURO BNR 22 07 2020]]</f>
        <v>838.20582219375638</v>
      </c>
      <c r="N18" s="42">
        <v>1715</v>
      </c>
      <c r="O18" s="42"/>
      <c r="P18" s="42">
        <v>1089</v>
      </c>
      <c r="Q18" s="42"/>
      <c r="R18" s="42">
        <f>Data[[#This Row],[PERSOANE ÎNSCRISE ÎN LISTELE ELECTORALE (TURUL 1)            ]]+Data[[#This Row],[PERSOANE ÎNSCRISE ÎN LISTELE ELECTORALE (TURUL AL 2-LEA)]]</f>
        <v>1715</v>
      </c>
      <c r="S18" s="42">
        <f>Data[[#This Row],[PERSOANE CARE AU PARTICIPAT LA VOT (TURUL 1)]]+Data[[#This Row],[PERSOANE CARE AU PARTICIPAT LA VOT  (TURUL AL 2-LEA)]]</f>
        <v>1089</v>
      </c>
      <c r="T18" s="41">
        <f>Data[[#This Row],[TOTAL CHELTUIELI LEI]]/Data[[#This Row],[NUMĂRUL PERSOANELOR ÎNSCRISE ÎN LISTELE ELECTORALE]]</f>
        <v>2.3655976676384838</v>
      </c>
      <c r="U18" s="41">
        <f>Data[[#This Row],[TOTAL CHELTUIELI EURO]]/Data[[#This Row],[NUMĂRUL PERSOANELOR ÎNSCRISE ÎN LISTELE ELECTORALE]]</f>
        <v>0.48874975055029524</v>
      </c>
      <c r="V18" s="41">
        <f>Data[[#This Row],[TOTAL CHELTUIELI LEI]]/Data[[#This Row],[NUMĂRUL PERSOANELOR CARE AU PARTICIPAT LA VOT]]</f>
        <v>3.7254361799816347</v>
      </c>
      <c r="W18" s="41">
        <f>Data[[#This Row],[TOTAL CHELTUIELI EURO]]/Data[[#This Row],[NUMĂRUL PERSOANELOR CARE AU PARTICIPAT LA VOT]]</f>
        <v>0.76970231606405548</v>
      </c>
      <c r="X18" s="43">
        <v>4.8400999999999996</v>
      </c>
      <c r="Y18" s="114" t="s">
        <v>2891</v>
      </c>
      <c r="Z18" s="44">
        <v>2</v>
      </c>
      <c r="AA18" s="115" t="s">
        <v>3105</v>
      </c>
      <c r="AB18" s="44">
        <v>0</v>
      </c>
      <c r="AC18" s="45"/>
    </row>
    <row r="19" spans="1:29" ht="12" customHeight="1" x14ac:dyDescent="0.2">
      <c r="A19" s="37">
        <v>18</v>
      </c>
      <c r="B19" s="38" t="s">
        <v>4</v>
      </c>
      <c r="C19" s="39" t="s">
        <v>993</v>
      </c>
      <c r="D19" s="40">
        <v>44101</v>
      </c>
      <c r="E19" s="38">
        <v>1</v>
      </c>
      <c r="F19" s="38"/>
      <c r="G19" s="38" t="s">
        <v>2</v>
      </c>
      <c r="H19" s="38" t="s">
        <v>2</v>
      </c>
      <c r="I19" s="39">
        <v>400</v>
      </c>
      <c r="J19" s="39">
        <v>3720.24</v>
      </c>
      <c r="K19" s="39">
        <v>0</v>
      </c>
      <c r="L19" s="41">
        <f>SUM(Data[[#This Row],[CHELTUIELI DE PERSONAL LEI]:[CHELTUIELI DE CAPITAL (ACTIVE NEFINANCIARE ) LEI]])</f>
        <v>4120.24</v>
      </c>
      <c r="M19" s="41">
        <f>Data[[#This Row],[TOTAL CHELTUIELI LEI]]/Data[[#This Row],[CURS VALUTAR EURO BNR 22 07 2020]]</f>
        <v>851.27166794074503</v>
      </c>
      <c r="N19" s="42">
        <v>1682</v>
      </c>
      <c r="O19" s="42"/>
      <c r="P19" s="42">
        <v>1238</v>
      </c>
      <c r="Q19" s="42"/>
      <c r="R19" s="42">
        <f>Data[[#This Row],[PERSOANE ÎNSCRISE ÎN LISTELE ELECTORALE (TURUL 1)            ]]+Data[[#This Row],[PERSOANE ÎNSCRISE ÎN LISTELE ELECTORALE (TURUL AL 2-LEA)]]</f>
        <v>1682</v>
      </c>
      <c r="S19" s="42">
        <f>Data[[#This Row],[PERSOANE CARE AU PARTICIPAT LA VOT (TURUL 1)]]+Data[[#This Row],[PERSOANE CARE AU PARTICIPAT LA VOT  (TURUL AL 2-LEA)]]</f>
        <v>1238</v>
      </c>
      <c r="T19" s="41">
        <f>Data[[#This Row],[TOTAL CHELTUIELI LEI]]/Data[[#This Row],[NUMĂRUL PERSOANELOR ÎNSCRISE ÎN LISTELE ELECTORALE]]</f>
        <v>2.4496076099881092</v>
      </c>
      <c r="U19" s="41">
        <f>Data[[#This Row],[TOTAL CHELTUIELI EURO]]/Data[[#This Row],[NUMĂRUL PERSOANELOR ÎNSCRISE ÎN LISTELE ELECTORALE]]</f>
        <v>0.50610681803849289</v>
      </c>
      <c r="V19" s="41">
        <f>Data[[#This Row],[TOTAL CHELTUIELI LEI]]/Data[[#This Row],[NUMĂRUL PERSOANELOR CARE AU PARTICIPAT LA VOT]]</f>
        <v>3.3281421647819061</v>
      </c>
      <c r="W19" s="41">
        <f>Data[[#This Row],[TOTAL CHELTUIELI EURO]]/Data[[#This Row],[NUMĂRUL PERSOANELOR CARE AU PARTICIPAT LA VOT]]</f>
        <v>0.68761847168073109</v>
      </c>
      <c r="X19" s="43">
        <v>4.8400999999999996</v>
      </c>
      <c r="Y19" s="114" t="s">
        <v>2891</v>
      </c>
      <c r="Z19" s="44">
        <v>2</v>
      </c>
      <c r="AA19" s="115" t="s">
        <v>3105</v>
      </c>
      <c r="AB19" s="44">
        <v>0</v>
      </c>
      <c r="AC19" s="45"/>
    </row>
    <row r="20" spans="1:29" ht="12" customHeight="1" x14ac:dyDescent="0.2">
      <c r="A20" s="37">
        <v>19</v>
      </c>
      <c r="B20" s="38" t="s">
        <v>4</v>
      </c>
      <c r="C20" s="39" t="s">
        <v>994</v>
      </c>
      <c r="D20" s="40">
        <v>44101</v>
      </c>
      <c r="E20" s="38">
        <v>1</v>
      </c>
      <c r="F20" s="38"/>
      <c r="G20" s="38" t="s">
        <v>2</v>
      </c>
      <c r="H20" s="38" t="s">
        <v>2</v>
      </c>
      <c r="I20" s="39">
        <v>1500</v>
      </c>
      <c r="J20" s="39">
        <v>3165</v>
      </c>
      <c r="K20" s="39">
        <v>0</v>
      </c>
      <c r="L20" s="41">
        <f>SUM(Data[[#This Row],[CHELTUIELI DE PERSONAL LEI]:[CHELTUIELI DE CAPITAL (ACTIVE NEFINANCIARE ) LEI]])</f>
        <v>4665</v>
      </c>
      <c r="M20" s="41">
        <f>Data[[#This Row],[TOTAL CHELTUIELI LEI]]/Data[[#This Row],[CURS VALUTAR EURO BNR 22 07 2020]]</f>
        <v>963.82306150699378</v>
      </c>
      <c r="N20" s="42">
        <v>1059</v>
      </c>
      <c r="O20" s="42"/>
      <c r="P20" s="42">
        <v>736</v>
      </c>
      <c r="Q20" s="42"/>
      <c r="R20" s="42">
        <f>Data[[#This Row],[PERSOANE ÎNSCRISE ÎN LISTELE ELECTORALE (TURUL 1)            ]]+Data[[#This Row],[PERSOANE ÎNSCRISE ÎN LISTELE ELECTORALE (TURUL AL 2-LEA)]]</f>
        <v>1059</v>
      </c>
      <c r="S20" s="42">
        <f>Data[[#This Row],[PERSOANE CARE AU PARTICIPAT LA VOT (TURUL 1)]]+Data[[#This Row],[PERSOANE CARE AU PARTICIPAT LA VOT  (TURUL AL 2-LEA)]]</f>
        <v>736</v>
      </c>
      <c r="T20" s="41">
        <f>Data[[#This Row],[TOTAL CHELTUIELI LEI]]/Data[[#This Row],[NUMĂRUL PERSOANELOR ÎNSCRISE ÎN LISTELE ELECTORALE]]</f>
        <v>4.405099150141643</v>
      </c>
      <c r="U20" s="41">
        <f>Data[[#This Row],[TOTAL CHELTUIELI EURO]]/Data[[#This Row],[NUMĂRUL PERSOANELOR ÎNSCRISE ÎN LISTELE ELECTORALE]]</f>
        <v>0.91012564825967301</v>
      </c>
      <c r="V20" s="41">
        <f>Data[[#This Row],[TOTAL CHELTUIELI LEI]]/Data[[#This Row],[NUMĂRUL PERSOANELOR CARE AU PARTICIPAT LA VOT]]</f>
        <v>6.3383152173913047</v>
      </c>
      <c r="W20" s="41">
        <f>Data[[#This Row],[TOTAL CHELTUIELI EURO]]/Data[[#This Row],[NUMĂRUL PERSOANELOR CARE AU PARTICIPAT LA VOT]]</f>
        <v>1.3095422031345023</v>
      </c>
      <c r="X20" s="43">
        <v>4.8400999999999996</v>
      </c>
      <c r="Y20" s="114" t="s">
        <v>2895</v>
      </c>
      <c r="Z20" s="44">
        <v>4</v>
      </c>
      <c r="AA20" s="115" t="s">
        <v>3105</v>
      </c>
      <c r="AB20" s="44">
        <v>0</v>
      </c>
      <c r="AC20" s="45"/>
    </row>
    <row r="21" spans="1:29" ht="12" customHeight="1" x14ac:dyDescent="0.2">
      <c r="A21" s="37">
        <v>20</v>
      </c>
      <c r="B21" s="38" t="s">
        <v>4</v>
      </c>
      <c r="C21" s="39" t="s">
        <v>995</v>
      </c>
      <c r="D21" s="40">
        <v>44101</v>
      </c>
      <c r="E21" s="38">
        <v>1</v>
      </c>
      <c r="F21" s="38"/>
      <c r="G21" s="38" t="s">
        <v>2</v>
      </c>
      <c r="H21" s="38" t="s">
        <v>2</v>
      </c>
      <c r="I21" s="39">
        <v>1000</v>
      </c>
      <c r="J21" s="39">
        <v>953</v>
      </c>
      <c r="K21" s="39">
        <v>0</v>
      </c>
      <c r="L21" s="41">
        <f>SUM(Data[[#This Row],[CHELTUIELI DE PERSONAL LEI]:[CHELTUIELI DE CAPITAL (ACTIVE NEFINANCIARE ) LEI]])</f>
        <v>1953</v>
      </c>
      <c r="M21" s="41">
        <f>Data[[#This Row],[TOTAL CHELTUIELI LEI]]/Data[[#This Row],[CURS VALUTAR EURO BNR 22 07 2020]]</f>
        <v>403.50405983347457</v>
      </c>
      <c r="N21" s="42">
        <v>2557</v>
      </c>
      <c r="O21" s="42"/>
      <c r="P21" s="42">
        <v>1506</v>
      </c>
      <c r="Q21" s="42"/>
      <c r="R21" s="42">
        <f>Data[[#This Row],[PERSOANE ÎNSCRISE ÎN LISTELE ELECTORALE (TURUL 1)            ]]+Data[[#This Row],[PERSOANE ÎNSCRISE ÎN LISTELE ELECTORALE (TURUL AL 2-LEA)]]</f>
        <v>2557</v>
      </c>
      <c r="S21" s="42">
        <f>Data[[#This Row],[PERSOANE CARE AU PARTICIPAT LA VOT (TURUL 1)]]+Data[[#This Row],[PERSOANE CARE AU PARTICIPAT LA VOT  (TURUL AL 2-LEA)]]</f>
        <v>1506</v>
      </c>
      <c r="T21" s="41">
        <f>Data[[#This Row],[TOTAL CHELTUIELI LEI]]/Data[[#This Row],[NUMĂRUL PERSOANELOR ÎNSCRISE ÎN LISTELE ELECTORALE]]</f>
        <v>0.76378568635119282</v>
      </c>
      <c r="U21" s="41">
        <f>Data[[#This Row],[TOTAL CHELTUIELI EURO]]/Data[[#This Row],[NUMĂRUL PERSOANELOR ÎNSCRISE ÎN LISTELE ELECTORALE]]</f>
        <v>0.15780369958289972</v>
      </c>
      <c r="V21" s="41">
        <f>Data[[#This Row],[TOTAL CHELTUIELI LEI]]/Data[[#This Row],[NUMĂRUL PERSOANELOR CARE AU PARTICIPAT LA VOT]]</f>
        <v>1.296812749003984</v>
      </c>
      <c r="W21" s="41">
        <f>Data[[#This Row],[TOTAL CHELTUIELI EURO]]/Data[[#This Row],[NUMĂRUL PERSOANELOR CARE AU PARTICIPAT LA VOT]]</f>
        <v>0.26793098262514914</v>
      </c>
      <c r="X21" s="43">
        <v>4.8400999999999996</v>
      </c>
      <c r="Y21" s="114" t="s">
        <v>2890</v>
      </c>
      <c r="Z21" s="44">
        <v>0</v>
      </c>
      <c r="AA21" s="115" t="s">
        <v>3105</v>
      </c>
      <c r="AB21" s="44">
        <v>0</v>
      </c>
      <c r="AC21" s="45"/>
    </row>
    <row r="22" spans="1:29" ht="12" customHeight="1" x14ac:dyDescent="0.2">
      <c r="A22" s="37">
        <v>21</v>
      </c>
      <c r="B22" s="38" t="s">
        <v>4</v>
      </c>
      <c r="C22" s="39" t="s">
        <v>996</v>
      </c>
      <c r="D22" s="40">
        <v>44101</v>
      </c>
      <c r="E22" s="38">
        <v>1</v>
      </c>
      <c r="F22" s="38"/>
      <c r="G22" s="38" t="s">
        <v>2</v>
      </c>
      <c r="H22" s="38" t="s">
        <v>2</v>
      </c>
      <c r="I22" s="39">
        <v>800</v>
      </c>
      <c r="J22" s="39">
        <v>6941.49</v>
      </c>
      <c r="K22" s="39">
        <v>0</v>
      </c>
      <c r="L22" s="41">
        <f>SUM(Data[[#This Row],[CHELTUIELI DE PERSONAL LEI]:[CHELTUIELI DE CAPITAL (ACTIVE NEFINANCIARE ) LEI]])</f>
        <v>7741.49</v>
      </c>
      <c r="M22" s="41">
        <f>Data[[#This Row],[TOTAL CHELTUIELI LEI]]/Data[[#This Row],[CURS VALUTAR EURO BNR 22 07 2020]]</f>
        <v>1599.4483585049898</v>
      </c>
      <c r="N22" s="42">
        <v>778</v>
      </c>
      <c r="O22" s="42"/>
      <c r="P22" s="42">
        <v>555</v>
      </c>
      <c r="Q22" s="42"/>
      <c r="R22" s="42">
        <f>Data[[#This Row],[PERSOANE ÎNSCRISE ÎN LISTELE ELECTORALE (TURUL 1)            ]]+Data[[#This Row],[PERSOANE ÎNSCRISE ÎN LISTELE ELECTORALE (TURUL AL 2-LEA)]]</f>
        <v>778</v>
      </c>
      <c r="S22" s="42">
        <f>Data[[#This Row],[PERSOANE CARE AU PARTICIPAT LA VOT (TURUL 1)]]+Data[[#This Row],[PERSOANE CARE AU PARTICIPAT LA VOT  (TURUL AL 2-LEA)]]</f>
        <v>555</v>
      </c>
      <c r="T22" s="41">
        <f>Data[[#This Row],[TOTAL CHELTUIELI LEI]]/Data[[#This Row],[NUMĂRUL PERSOANELOR ÎNSCRISE ÎN LISTELE ELECTORALE]]</f>
        <v>9.9505012853470429</v>
      </c>
      <c r="U22" s="41">
        <f>Data[[#This Row],[TOTAL CHELTUIELI EURO]]/Data[[#This Row],[NUMĂRUL PERSOANELOR ÎNSCRISE ÎN LISTELE ELECTORALE]]</f>
        <v>2.0558462191580844</v>
      </c>
      <c r="V22" s="41">
        <f>Data[[#This Row],[TOTAL CHELTUIELI LEI]]/Data[[#This Row],[NUMĂRUL PERSOANELOR CARE AU PARTICIPAT LA VOT]]</f>
        <v>13.94863063063063</v>
      </c>
      <c r="W22" s="41">
        <f>Data[[#This Row],[TOTAL CHELTUIELI EURO]]/Data[[#This Row],[NUMĂRUL PERSOANELOR CARE AU PARTICIPAT LA VOT]]</f>
        <v>2.8818889342432246</v>
      </c>
      <c r="X22" s="43">
        <v>4.8400999999999996</v>
      </c>
      <c r="Y22" s="114" t="s">
        <v>2887</v>
      </c>
      <c r="Z22" s="44">
        <v>9</v>
      </c>
      <c r="AA22" s="115" t="s">
        <v>3108</v>
      </c>
      <c r="AB22" s="44">
        <v>2</v>
      </c>
      <c r="AC22" s="45"/>
    </row>
    <row r="23" spans="1:29" ht="12" customHeight="1" x14ac:dyDescent="0.2">
      <c r="A23" s="37">
        <v>22</v>
      </c>
      <c r="B23" s="38" t="s">
        <v>4</v>
      </c>
      <c r="C23" s="39" t="s">
        <v>997</v>
      </c>
      <c r="D23" s="40">
        <v>44101</v>
      </c>
      <c r="E23" s="38">
        <v>1</v>
      </c>
      <c r="F23" s="38"/>
      <c r="G23" s="38" t="s">
        <v>2</v>
      </c>
      <c r="H23" s="38" t="s">
        <v>2</v>
      </c>
      <c r="I23" s="39">
        <v>2500</v>
      </c>
      <c r="J23" s="39">
        <v>3903</v>
      </c>
      <c r="K23" s="39">
        <v>0</v>
      </c>
      <c r="L23" s="41">
        <f>SUM(Data[[#This Row],[CHELTUIELI DE PERSONAL LEI]:[CHELTUIELI DE CAPITAL (ACTIVE NEFINANCIARE ) LEI]])</f>
        <v>6403</v>
      </c>
      <c r="M23" s="41">
        <f>Data[[#This Row],[TOTAL CHELTUIELI LEI]]/Data[[#This Row],[CURS VALUTAR EURO BNR 22 07 2020]]</f>
        <v>1322.9065515175307</v>
      </c>
      <c r="N23" s="42">
        <v>1259</v>
      </c>
      <c r="O23" s="42"/>
      <c r="P23" s="42">
        <v>927</v>
      </c>
      <c r="Q23" s="42"/>
      <c r="R23" s="42">
        <f>Data[[#This Row],[PERSOANE ÎNSCRISE ÎN LISTELE ELECTORALE (TURUL 1)            ]]+Data[[#This Row],[PERSOANE ÎNSCRISE ÎN LISTELE ELECTORALE (TURUL AL 2-LEA)]]</f>
        <v>1259</v>
      </c>
      <c r="S23" s="42">
        <f>Data[[#This Row],[PERSOANE CARE AU PARTICIPAT LA VOT (TURUL 1)]]+Data[[#This Row],[PERSOANE CARE AU PARTICIPAT LA VOT  (TURUL AL 2-LEA)]]</f>
        <v>927</v>
      </c>
      <c r="T23" s="41">
        <f>Data[[#This Row],[TOTAL CHELTUIELI LEI]]/Data[[#This Row],[NUMĂRUL PERSOANELOR ÎNSCRISE ÎN LISTELE ELECTORALE]]</f>
        <v>5.0857823669579032</v>
      </c>
      <c r="U23" s="41">
        <f>Data[[#This Row],[TOTAL CHELTUIELI EURO]]/Data[[#This Row],[NUMĂRUL PERSOANELOR ÎNSCRISE ÎN LISTELE ELECTORALE]]</f>
        <v>1.0507597708638052</v>
      </c>
      <c r="V23" s="41">
        <f>Data[[#This Row],[TOTAL CHELTUIELI LEI]]/Data[[#This Row],[NUMĂRUL PERSOANELOR CARE AU PARTICIPAT LA VOT]]</f>
        <v>6.9072276159654802</v>
      </c>
      <c r="W23" s="41">
        <f>Data[[#This Row],[TOTAL CHELTUIELI EURO]]/Data[[#This Row],[NUMĂRUL PERSOANELOR CARE AU PARTICIPAT LA VOT]]</f>
        <v>1.4270836585949631</v>
      </c>
      <c r="X23" s="43">
        <v>4.8400999999999996</v>
      </c>
      <c r="Y23" s="114" t="s">
        <v>2892</v>
      </c>
      <c r="Z23" s="44">
        <v>5</v>
      </c>
      <c r="AA23" s="115" t="s">
        <v>3107</v>
      </c>
      <c r="AB23" s="44">
        <v>1</v>
      </c>
      <c r="AC23" s="45"/>
    </row>
    <row r="24" spans="1:29" ht="12" customHeight="1" x14ac:dyDescent="0.2">
      <c r="A24" s="37">
        <v>23</v>
      </c>
      <c r="B24" s="38" t="s">
        <v>4</v>
      </c>
      <c r="C24" s="39" t="s">
        <v>998</v>
      </c>
      <c r="D24" s="40">
        <v>44101</v>
      </c>
      <c r="E24" s="38">
        <v>1</v>
      </c>
      <c r="F24" s="38"/>
      <c r="G24" s="38" t="s">
        <v>2</v>
      </c>
      <c r="H24" s="38" t="s">
        <v>2</v>
      </c>
      <c r="I24" s="39">
        <v>0</v>
      </c>
      <c r="J24" s="39">
        <v>22512.73</v>
      </c>
      <c r="K24" s="39">
        <v>0</v>
      </c>
      <c r="L24" s="41">
        <f>SUM(Data[[#This Row],[CHELTUIELI DE PERSONAL LEI]:[CHELTUIELI DE CAPITAL (ACTIVE NEFINANCIARE ) LEI]])</f>
        <v>22512.73</v>
      </c>
      <c r="M24" s="41">
        <f>Data[[#This Row],[TOTAL CHELTUIELI LEI]]/Data[[#This Row],[CURS VALUTAR EURO BNR 22 07 2020]]</f>
        <v>4651.2943947439107</v>
      </c>
      <c r="N24" s="42">
        <v>3708</v>
      </c>
      <c r="O24" s="42"/>
      <c r="P24" s="42">
        <v>2095</v>
      </c>
      <c r="Q24" s="42"/>
      <c r="R24" s="42">
        <f>Data[[#This Row],[PERSOANE ÎNSCRISE ÎN LISTELE ELECTORALE (TURUL 1)            ]]+Data[[#This Row],[PERSOANE ÎNSCRISE ÎN LISTELE ELECTORALE (TURUL AL 2-LEA)]]</f>
        <v>3708</v>
      </c>
      <c r="S24" s="42">
        <f>Data[[#This Row],[PERSOANE CARE AU PARTICIPAT LA VOT (TURUL 1)]]+Data[[#This Row],[PERSOANE CARE AU PARTICIPAT LA VOT  (TURUL AL 2-LEA)]]</f>
        <v>2095</v>
      </c>
      <c r="T24" s="41">
        <f>Data[[#This Row],[TOTAL CHELTUIELI LEI]]/Data[[#This Row],[NUMĂRUL PERSOANELOR ÎNSCRISE ÎN LISTELE ELECTORALE]]</f>
        <v>6.0713942826321468</v>
      </c>
      <c r="U24" s="41">
        <f>Data[[#This Row],[TOTAL CHELTUIELI EURO]]/Data[[#This Row],[NUMĂRUL PERSOANELOR ÎNSCRISE ÎN LISTELE ELECTORALE]]</f>
        <v>1.2543943890895122</v>
      </c>
      <c r="V24" s="41">
        <f>Data[[#This Row],[TOTAL CHELTUIELI LEI]]/Data[[#This Row],[NUMĂRUL PERSOANELOR CARE AU PARTICIPAT LA VOT]]</f>
        <v>10.745933174224344</v>
      </c>
      <c r="W24" s="41">
        <f>Data[[#This Row],[TOTAL CHELTUIELI EURO]]/Data[[#This Row],[NUMĂRUL PERSOANELOR CARE AU PARTICIPAT LA VOT]]</f>
        <v>2.2201882552476899</v>
      </c>
      <c r="X24" s="43">
        <v>4.8400999999999996</v>
      </c>
      <c r="Y24" s="114" t="s">
        <v>2889</v>
      </c>
      <c r="Z24" s="44">
        <v>6</v>
      </c>
      <c r="AA24" s="115" t="s">
        <v>3107</v>
      </c>
      <c r="AB24" s="44">
        <v>1</v>
      </c>
      <c r="AC24" s="45"/>
    </row>
    <row r="25" spans="1:29" ht="12" customHeight="1" x14ac:dyDescent="0.2">
      <c r="A25" s="37">
        <v>24</v>
      </c>
      <c r="B25" s="38" t="s">
        <v>4</v>
      </c>
      <c r="C25" s="39" t="s">
        <v>999</v>
      </c>
      <c r="D25" s="40">
        <v>44101</v>
      </c>
      <c r="E25" s="38">
        <v>1</v>
      </c>
      <c r="F25" s="38"/>
      <c r="G25" s="38" t="s">
        <v>2</v>
      </c>
      <c r="H25" s="38" t="s">
        <v>2</v>
      </c>
      <c r="I25" s="39">
        <v>2400</v>
      </c>
      <c r="J25" s="39">
        <v>7644</v>
      </c>
      <c r="K25" s="39">
        <v>0</v>
      </c>
      <c r="L25" s="41">
        <f>SUM(Data[[#This Row],[CHELTUIELI DE PERSONAL LEI]:[CHELTUIELI DE CAPITAL (ACTIVE NEFINANCIARE ) LEI]])</f>
        <v>10044</v>
      </c>
      <c r="M25" s="41">
        <f>Data[[#This Row],[TOTAL CHELTUIELI LEI]]/Data[[#This Row],[CURS VALUTAR EURO BNR 22 07 2020]]</f>
        <v>2075.1637362864403</v>
      </c>
      <c r="N25" s="42">
        <v>1660</v>
      </c>
      <c r="O25" s="42"/>
      <c r="P25" s="42">
        <v>1066</v>
      </c>
      <c r="Q25" s="42"/>
      <c r="R25" s="42">
        <f>Data[[#This Row],[PERSOANE ÎNSCRISE ÎN LISTELE ELECTORALE (TURUL 1)            ]]+Data[[#This Row],[PERSOANE ÎNSCRISE ÎN LISTELE ELECTORALE (TURUL AL 2-LEA)]]</f>
        <v>1660</v>
      </c>
      <c r="S25" s="42">
        <f>Data[[#This Row],[PERSOANE CARE AU PARTICIPAT LA VOT (TURUL 1)]]+Data[[#This Row],[PERSOANE CARE AU PARTICIPAT LA VOT  (TURUL AL 2-LEA)]]</f>
        <v>1066</v>
      </c>
      <c r="T25" s="41">
        <f>Data[[#This Row],[TOTAL CHELTUIELI LEI]]/Data[[#This Row],[NUMĂRUL PERSOANELOR ÎNSCRISE ÎN LISTELE ELECTORALE]]</f>
        <v>6.0506024096385538</v>
      </c>
      <c r="U25" s="41">
        <f>Data[[#This Row],[TOTAL CHELTUIELI EURO]]/Data[[#This Row],[NUMĂRUL PERSOANELOR ÎNSCRISE ÎN LISTELE ELECTORALE]]</f>
        <v>1.2500986363171327</v>
      </c>
      <c r="V25" s="41">
        <f>Data[[#This Row],[TOTAL CHELTUIELI LEI]]/Data[[#This Row],[NUMĂRUL PERSOANELOR CARE AU PARTICIPAT LA VOT]]</f>
        <v>9.4221388367729837</v>
      </c>
      <c r="W25" s="41">
        <f>Data[[#This Row],[TOTAL CHELTUIELI EURO]]/Data[[#This Row],[NUMĂRUL PERSOANELOR CARE AU PARTICIPAT LA VOT]]</f>
        <v>1.9466826794431897</v>
      </c>
      <c r="X25" s="43">
        <v>4.8400999999999996</v>
      </c>
      <c r="Y25" s="114" t="s">
        <v>2889</v>
      </c>
      <c r="Z25" s="44">
        <v>6</v>
      </c>
      <c r="AA25" s="115" t="s">
        <v>3107</v>
      </c>
      <c r="AB25" s="44">
        <v>1</v>
      </c>
      <c r="AC25" s="45"/>
    </row>
    <row r="26" spans="1:29" ht="12" customHeight="1" x14ac:dyDescent="0.2">
      <c r="A26" s="37">
        <v>25</v>
      </c>
      <c r="B26" s="38" t="s">
        <v>4</v>
      </c>
      <c r="C26" s="39" t="s">
        <v>1000</v>
      </c>
      <c r="D26" s="40">
        <v>44101</v>
      </c>
      <c r="E26" s="38">
        <v>1</v>
      </c>
      <c r="F26" s="38"/>
      <c r="G26" s="38" t="s">
        <v>2</v>
      </c>
      <c r="H26" s="38" t="s">
        <v>2</v>
      </c>
      <c r="I26" s="39">
        <v>1500</v>
      </c>
      <c r="J26" s="39">
        <v>300</v>
      </c>
      <c r="K26" s="39">
        <v>0</v>
      </c>
      <c r="L26" s="41">
        <f>SUM(Data[[#This Row],[CHELTUIELI DE PERSONAL LEI]:[CHELTUIELI DE CAPITAL (ACTIVE NEFINANCIARE ) LEI]])</f>
        <v>1800</v>
      </c>
      <c r="M26" s="41">
        <f>Data[[#This Row],[TOTAL CHELTUIELI LEI]]/Data[[#This Row],[CURS VALUTAR EURO BNR 22 07 2020]]</f>
        <v>371.89314270366316</v>
      </c>
      <c r="N26" s="42">
        <v>1316</v>
      </c>
      <c r="O26" s="42"/>
      <c r="P26" s="42">
        <v>910</v>
      </c>
      <c r="Q26" s="42"/>
      <c r="R26" s="42">
        <f>Data[[#This Row],[PERSOANE ÎNSCRISE ÎN LISTELE ELECTORALE (TURUL 1)            ]]+Data[[#This Row],[PERSOANE ÎNSCRISE ÎN LISTELE ELECTORALE (TURUL AL 2-LEA)]]</f>
        <v>1316</v>
      </c>
      <c r="S26" s="42">
        <f>Data[[#This Row],[PERSOANE CARE AU PARTICIPAT LA VOT (TURUL 1)]]+Data[[#This Row],[PERSOANE CARE AU PARTICIPAT LA VOT  (TURUL AL 2-LEA)]]</f>
        <v>910</v>
      </c>
      <c r="T26" s="41">
        <f>Data[[#This Row],[TOTAL CHELTUIELI LEI]]/Data[[#This Row],[NUMĂRUL PERSOANELOR ÎNSCRISE ÎN LISTELE ELECTORALE]]</f>
        <v>1.3677811550151975</v>
      </c>
      <c r="U26" s="41">
        <f>Data[[#This Row],[TOTAL CHELTUIELI EURO]]/Data[[#This Row],[NUMĂRUL PERSOANELOR ÎNSCRISE ÎN LISTELE ELECTORALE]]</f>
        <v>0.28259357348302672</v>
      </c>
      <c r="V26" s="41">
        <f>Data[[#This Row],[TOTAL CHELTUIELI LEI]]/Data[[#This Row],[NUMĂRUL PERSOANELOR CARE AU PARTICIPAT LA VOT]]</f>
        <v>1.9780219780219781</v>
      </c>
      <c r="W26" s="41">
        <f>Data[[#This Row],[TOTAL CHELTUIELI EURO]]/Data[[#This Row],[NUMĂRUL PERSOANELOR CARE AU PARTICIPAT LA VOT]]</f>
        <v>0.40867378319083864</v>
      </c>
      <c r="X26" s="43">
        <v>4.8400999999999996</v>
      </c>
      <c r="Y26" s="114" t="s">
        <v>2894</v>
      </c>
      <c r="Z26" s="44">
        <v>1</v>
      </c>
      <c r="AA26" s="115" t="s">
        <v>3105</v>
      </c>
      <c r="AB26" s="44">
        <v>0</v>
      </c>
      <c r="AC26" s="45"/>
    </row>
    <row r="27" spans="1:29" ht="12" customHeight="1" x14ac:dyDescent="0.2">
      <c r="A27" s="37">
        <v>26</v>
      </c>
      <c r="B27" s="38" t="s">
        <v>4</v>
      </c>
      <c r="C27" s="39" t="s">
        <v>1001</v>
      </c>
      <c r="D27" s="40">
        <v>44101</v>
      </c>
      <c r="E27" s="38">
        <v>1</v>
      </c>
      <c r="F27" s="38"/>
      <c r="G27" s="38" t="s">
        <v>2</v>
      </c>
      <c r="H27" s="38" t="s">
        <v>2</v>
      </c>
      <c r="I27" s="39">
        <v>1000</v>
      </c>
      <c r="J27" s="39">
        <v>3158</v>
      </c>
      <c r="K27" s="39">
        <v>0</v>
      </c>
      <c r="L27" s="41">
        <f>SUM(Data[[#This Row],[CHELTUIELI DE PERSONAL LEI]:[CHELTUIELI DE CAPITAL (ACTIVE NEFINANCIARE ) LEI]])</f>
        <v>4158</v>
      </c>
      <c r="M27" s="41">
        <f>Data[[#This Row],[TOTAL CHELTUIELI LEI]]/Data[[#This Row],[CURS VALUTAR EURO BNR 22 07 2020]]</f>
        <v>859.07315964546194</v>
      </c>
      <c r="N27" s="42">
        <v>888</v>
      </c>
      <c r="O27" s="42"/>
      <c r="P27" s="42">
        <v>544</v>
      </c>
      <c r="Q27" s="42"/>
      <c r="R27" s="42">
        <f>Data[[#This Row],[PERSOANE ÎNSCRISE ÎN LISTELE ELECTORALE (TURUL 1)            ]]+Data[[#This Row],[PERSOANE ÎNSCRISE ÎN LISTELE ELECTORALE (TURUL AL 2-LEA)]]</f>
        <v>888</v>
      </c>
      <c r="S27" s="42">
        <f>Data[[#This Row],[PERSOANE CARE AU PARTICIPAT LA VOT (TURUL 1)]]+Data[[#This Row],[PERSOANE CARE AU PARTICIPAT LA VOT  (TURUL AL 2-LEA)]]</f>
        <v>544</v>
      </c>
      <c r="T27" s="41">
        <f>Data[[#This Row],[TOTAL CHELTUIELI LEI]]/Data[[#This Row],[NUMĂRUL PERSOANELOR ÎNSCRISE ÎN LISTELE ELECTORALE]]</f>
        <v>4.6824324324324325</v>
      </c>
      <c r="U27" s="41">
        <f>Data[[#This Row],[TOTAL CHELTUIELI EURO]]/Data[[#This Row],[NUMĂRUL PERSOANELOR ÎNSCRISE ÎN LISTELE ELECTORALE]]</f>
        <v>0.96742472933047519</v>
      </c>
      <c r="V27" s="41">
        <f>Data[[#This Row],[TOTAL CHELTUIELI LEI]]/Data[[#This Row],[NUMĂRUL PERSOANELOR CARE AU PARTICIPAT LA VOT]]</f>
        <v>7.6433823529411766</v>
      </c>
      <c r="W27" s="41">
        <f>Data[[#This Row],[TOTAL CHELTUIELI EURO]]/Data[[#This Row],[NUMĂRUL PERSOANELOR CARE AU PARTICIPAT LA VOT]]</f>
        <v>1.5791786022894521</v>
      </c>
      <c r="X27" s="43">
        <v>4.8400999999999996</v>
      </c>
      <c r="Y27" s="114" t="s">
        <v>2895</v>
      </c>
      <c r="Z27" s="44">
        <v>4</v>
      </c>
      <c r="AA27" s="115" t="s">
        <v>3105</v>
      </c>
      <c r="AB27" s="44">
        <v>0</v>
      </c>
      <c r="AC27" s="45"/>
    </row>
    <row r="28" spans="1:29" ht="12" customHeight="1" x14ac:dyDescent="0.2">
      <c r="A28" s="37">
        <v>27</v>
      </c>
      <c r="B28" s="38" t="s">
        <v>4</v>
      </c>
      <c r="C28" s="39" t="s">
        <v>1002</v>
      </c>
      <c r="D28" s="40">
        <v>44101</v>
      </c>
      <c r="E28" s="38">
        <v>1</v>
      </c>
      <c r="F28" s="38"/>
      <c r="G28" s="38" t="s">
        <v>2</v>
      </c>
      <c r="H28" s="38" t="s">
        <v>2</v>
      </c>
      <c r="I28" s="39">
        <v>3000</v>
      </c>
      <c r="J28" s="39">
        <v>11177</v>
      </c>
      <c r="K28" s="39">
        <v>0</v>
      </c>
      <c r="L28" s="41">
        <f>SUM(Data[[#This Row],[CHELTUIELI DE PERSONAL LEI]:[CHELTUIELI DE CAPITAL (ACTIVE NEFINANCIARE ) LEI]])</f>
        <v>14177</v>
      </c>
      <c r="M28" s="41">
        <f>Data[[#This Row],[TOTAL CHELTUIELI LEI]]/Data[[#This Row],[CURS VALUTAR EURO BNR 22 07 2020]]</f>
        <v>2929.0717133943517</v>
      </c>
      <c r="N28" s="42">
        <v>1640</v>
      </c>
      <c r="O28" s="42"/>
      <c r="P28" s="42">
        <v>1209</v>
      </c>
      <c r="Q28" s="42"/>
      <c r="R28" s="42">
        <f>Data[[#This Row],[PERSOANE ÎNSCRISE ÎN LISTELE ELECTORALE (TURUL 1)            ]]+Data[[#This Row],[PERSOANE ÎNSCRISE ÎN LISTELE ELECTORALE (TURUL AL 2-LEA)]]</f>
        <v>1640</v>
      </c>
      <c r="S28" s="42">
        <f>Data[[#This Row],[PERSOANE CARE AU PARTICIPAT LA VOT (TURUL 1)]]+Data[[#This Row],[PERSOANE CARE AU PARTICIPAT LA VOT  (TURUL AL 2-LEA)]]</f>
        <v>1209</v>
      </c>
      <c r="T28" s="41">
        <f>Data[[#This Row],[TOTAL CHELTUIELI LEI]]/Data[[#This Row],[NUMĂRUL PERSOANELOR ÎNSCRISE ÎN LISTELE ELECTORALE]]</f>
        <v>8.6445121951219512</v>
      </c>
      <c r="U28" s="41">
        <f>Data[[#This Row],[TOTAL CHELTUIELI EURO]]/Data[[#This Row],[NUMĂRUL PERSOANELOR ÎNSCRISE ÎN LISTELE ELECTORALE]]</f>
        <v>1.7860193374355804</v>
      </c>
      <c r="V28" s="41">
        <f>Data[[#This Row],[TOTAL CHELTUIELI LEI]]/Data[[#This Row],[NUMĂRUL PERSOANELOR CARE AU PARTICIPAT LA VOT]]</f>
        <v>11.726220016542598</v>
      </c>
      <c r="W28" s="41">
        <f>Data[[#This Row],[TOTAL CHELTUIELI EURO]]/Data[[#This Row],[NUMĂRUL PERSOANELOR CARE AU PARTICIPAT LA VOT]]</f>
        <v>2.4227226744370154</v>
      </c>
      <c r="X28" s="43">
        <v>4.8400999999999996</v>
      </c>
      <c r="Y28" s="114" t="s">
        <v>2896</v>
      </c>
      <c r="Z28" s="44">
        <v>8</v>
      </c>
      <c r="AA28" s="115" t="s">
        <v>3107</v>
      </c>
      <c r="AB28" s="44">
        <v>1</v>
      </c>
      <c r="AC28" s="45"/>
    </row>
    <row r="29" spans="1:29" ht="12" customHeight="1" x14ac:dyDescent="0.2">
      <c r="A29" s="37">
        <v>28</v>
      </c>
      <c r="B29" s="38" t="s">
        <v>4</v>
      </c>
      <c r="C29" s="39" t="s">
        <v>1003</v>
      </c>
      <c r="D29" s="40">
        <v>44101</v>
      </c>
      <c r="E29" s="38">
        <v>1</v>
      </c>
      <c r="F29" s="38"/>
      <c r="G29" s="38" t="s">
        <v>2</v>
      </c>
      <c r="H29" s="38" t="s">
        <v>2</v>
      </c>
      <c r="I29" s="39">
        <v>2666</v>
      </c>
      <c r="J29" s="39">
        <v>876.14</v>
      </c>
      <c r="K29" s="39">
        <v>0</v>
      </c>
      <c r="L29" s="41">
        <f>SUM(Data[[#This Row],[CHELTUIELI DE PERSONAL LEI]:[CHELTUIELI DE CAPITAL (ACTIVE NEFINANCIARE ) LEI]])</f>
        <v>3542.14</v>
      </c>
      <c r="M29" s="41">
        <f>Data[[#This Row],[TOTAL CHELTUIELI LEI]]/Data[[#This Row],[CURS VALUTAR EURO BNR 22 07 2020]]</f>
        <v>731.83198694241855</v>
      </c>
      <c r="N29" s="42">
        <v>5687</v>
      </c>
      <c r="O29" s="42"/>
      <c r="P29" s="42">
        <v>3132</v>
      </c>
      <c r="Q29" s="42"/>
      <c r="R29" s="42">
        <f>Data[[#This Row],[PERSOANE ÎNSCRISE ÎN LISTELE ELECTORALE (TURUL 1)            ]]+Data[[#This Row],[PERSOANE ÎNSCRISE ÎN LISTELE ELECTORALE (TURUL AL 2-LEA)]]</f>
        <v>5687</v>
      </c>
      <c r="S29" s="42">
        <f>Data[[#This Row],[PERSOANE CARE AU PARTICIPAT LA VOT (TURUL 1)]]+Data[[#This Row],[PERSOANE CARE AU PARTICIPAT LA VOT  (TURUL AL 2-LEA)]]</f>
        <v>3132</v>
      </c>
      <c r="T29" s="41">
        <f>Data[[#This Row],[TOTAL CHELTUIELI LEI]]/Data[[#This Row],[NUMĂRUL PERSOANELOR ÎNSCRISE ÎN LISTELE ELECTORALE]]</f>
        <v>0.62284860207490766</v>
      </c>
      <c r="U29" s="41">
        <f>Data[[#This Row],[TOTAL CHELTUIELI EURO]]/Data[[#This Row],[NUMĂRUL PERSOANELOR ÎNSCRISE ÎN LISTELE ELECTORALE]]</f>
        <v>0.12868506891901152</v>
      </c>
      <c r="V29" s="41">
        <f>Data[[#This Row],[TOTAL CHELTUIELI LEI]]/Data[[#This Row],[NUMĂRUL PERSOANELOR CARE AU PARTICIPAT LA VOT]]</f>
        <v>1.1309514687100894</v>
      </c>
      <c r="W29" s="41">
        <f>Data[[#This Row],[TOTAL CHELTUIELI EURO]]/Data[[#This Row],[NUMĂRUL PERSOANELOR CARE AU PARTICIPAT LA VOT]]</f>
        <v>0.23366283107995484</v>
      </c>
      <c r="X29" s="43">
        <v>4.8400999999999996</v>
      </c>
      <c r="Y29" s="114" t="s">
        <v>2890</v>
      </c>
      <c r="Z29" s="44">
        <v>0</v>
      </c>
      <c r="AA29" s="115" t="s">
        <v>3105</v>
      </c>
      <c r="AB29" s="44">
        <v>0</v>
      </c>
      <c r="AC29" s="45"/>
    </row>
    <row r="30" spans="1:29" ht="12" customHeight="1" x14ac:dyDescent="0.2">
      <c r="A30" s="37">
        <v>29</v>
      </c>
      <c r="B30" s="38" t="s">
        <v>4</v>
      </c>
      <c r="C30" s="39" t="s">
        <v>1004</v>
      </c>
      <c r="D30" s="40">
        <v>44101</v>
      </c>
      <c r="E30" s="38">
        <v>1</v>
      </c>
      <c r="F30" s="38"/>
      <c r="G30" s="38" t="s">
        <v>2</v>
      </c>
      <c r="H30" s="38" t="s">
        <v>2</v>
      </c>
      <c r="I30" s="39">
        <v>4000</v>
      </c>
      <c r="J30" s="39">
        <v>2746</v>
      </c>
      <c r="K30" s="39">
        <v>0</v>
      </c>
      <c r="L30" s="41">
        <f>SUM(Data[[#This Row],[CHELTUIELI DE PERSONAL LEI]:[CHELTUIELI DE CAPITAL (ACTIVE NEFINANCIARE ) LEI]])</f>
        <v>6746</v>
      </c>
      <c r="M30" s="41">
        <f>Data[[#This Row],[TOTAL CHELTUIELI LEI]]/Data[[#This Row],[CURS VALUTAR EURO BNR 22 07 2020]]</f>
        <v>1393.7728559327288</v>
      </c>
      <c r="N30" s="42">
        <v>518</v>
      </c>
      <c r="O30" s="42"/>
      <c r="P30" s="42">
        <v>402</v>
      </c>
      <c r="Q30" s="42"/>
      <c r="R30" s="42">
        <f>Data[[#This Row],[PERSOANE ÎNSCRISE ÎN LISTELE ELECTORALE (TURUL 1)            ]]+Data[[#This Row],[PERSOANE ÎNSCRISE ÎN LISTELE ELECTORALE (TURUL AL 2-LEA)]]</f>
        <v>518</v>
      </c>
      <c r="S30" s="42">
        <f>Data[[#This Row],[PERSOANE CARE AU PARTICIPAT LA VOT (TURUL 1)]]+Data[[#This Row],[PERSOANE CARE AU PARTICIPAT LA VOT  (TURUL AL 2-LEA)]]</f>
        <v>402</v>
      </c>
      <c r="T30" s="41">
        <f>Data[[#This Row],[TOTAL CHELTUIELI LEI]]/Data[[#This Row],[NUMĂRUL PERSOANELOR ÎNSCRISE ÎN LISTELE ELECTORALE]]</f>
        <v>13.023166023166024</v>
      </c>
      <c r="U30" s="41">
        <f>Data[[#This Row],[TOTAL CHELTUIELI EURO]]/Data[[#This Row],[NUMĂRUL PERSOANELOR ÎNSCRISE ÎN LISTELE ELECTORALE]]</f>
        <v>2.6906811890593221</v>
      </c>
      <c r="V30" s="41">
        <f>Data[[#This Row],[TOTAL CHELTUIELI LEI]]/Data[[#This Row],[NUMĂRUL PERSOANELOR CARE AU PARTICIPAT LA VOT]]</f>
        <v>16.781094527363184</v>
      </c>
      <c r="W30" s="41">
        <f>Data[[#This Row],[TOTAL CHELTUIELI EURO]]/Data[[#This Row],[NUMĂRUL PERSOANELOR CARE AU PARTICIPAT LA VOT]]</f>
        <v>3.4670966565490766</v>
      </c>
      <c r="X30" s="43">
        <v>4.8400999999999996</v>
      </c>
      <c r="Y30" s="114" t="s">
        <v>2906</v>
      </c>
      <c r="Z30" s="44">
        <v>13</v>
      </c>
      <c r="AA30" s="115" t="s">
        <v>3108</v>
      </c>
      <c r="AB30" s="44">
        <v>2</v>
      </c>
      <c r="AC30" s="45"/>
    </row>
    <row r="31" spans="1:29" ht="12" customHeight="1" x14ac:dyDescent="0.2">
      <c r="A31" s="37">
        <v>30</v>
      </c>
      <c r="B31" s="38" t="s">
        <v>4</v>
      </c>
      <c r="C31" s="39" t="s">
        <v>1005</v>
      </c>
      <c r="D31" s="40">
        <v>44101</v>
      </c>
      <c r="E31" s="38">
        <v>1</v>
      </c>
      <c r="F31" s="38"/>
      <c r="G31" s="38" t="s">
        <v>2</v>
      </c>
      <c r="H31" s="38" t="s">
        <v>2</v>
      </c>
      <c r="I31" s="39">
        <v>2500</v>
      </c>
      <c r="J31" s="39">
        <v>10457.120000000001</v>
      </c>
      <c r="K31" s="39">
        <v>0</v>
      </c>
      <c r="L31" s="41">
        <f>SUM(Data[[#This Row],[CHELTUIELI DE PERSONAL LEI]:[CHELTUIELI DE CAPITAL (ACTIVE NEFINANCIARE ) LEI]])</f>
        <v>12957.12</v>
      </c>
      <c r="M31" s="41">
        <f>Data[[#This Row],[TOTAL CHELTUIELI LEI]]/Data[[#This Row],[CURS VALUTAR EURO BNR 22 07 2020]]</f>
        <v>2677.035598438049</v>
      </c>
      <c r="N31" s="42">
        <v>4217</v>
      </c>
      <c r="O31" s="42"/>
      <c r="P31" s="42">
        <v>2427</v>
      </c>
      <c r="Q31" s="42"/>
      <c r="R31" s="42">
        <f>Data[[#This Row],[PERSOANE ÎNSCRISE ÎN LISTELE ELECTORALE (TURUL 1)            ]]+Data[[#This Row],[PERSOANE ÎNSCRISE ÎN LISTELE ELECTORALE (TURUL AL 2-LEA)]]</f>
        <v>4217</v>
      </c>
      <c r="S31" s="42">
        <f>Data[[#This Row],[PERSOANE CARE AU PARTICIPAT LA VOT (TURUL 1)]]+Data[[#This Row],[PERSOANE CARE AU PARTICIPAT LA VOT  (TURUL AL 2-LEA)]]</f>
        <v>2427</v>
      </c>
      <c r="T31" s="41">
        <f>Data[[#This Row],[TOTAL CHELTUIELI LEI]]/Data[[#This Row],[NUMĂRUL PERSOANELOR ÎNSCRISE ÎN LISTELE ELECTORALE]]</f>
        <v>3.0725918899691727</v>
      </c>
      <c r="U31" s="41">
        <f>Data[[#This Row],[TOTAL CHELTUIELI EURO]]/Data[[#This Row],[NUMĂRUL PERSOANELOR ÎNSCRISE ÎN LISTELE ELECTORALE]]</f>
        <v>0.6348199190035686</v>
      </c>
      <c r="V31" s="41">
        <f>Data[[#This Row],[TOTAL CHELTUIELI LEI]]/Data[[#This Row],[NUMĂRUL PERSOANELOR CARE AU PARTICIPAT LA VOT]]</f>
        <v>5.3387391841779976</v>
      </c>
      <c r="W31" s="41">
        <f>Data[[#This Row],[TOTAL CHELTUIELI EURO]]/Data[[#This Row],[NUMĂRUL PERSOANELOR CARE AU PARTICIPAT LA VOT]]</f>
        <v>1.1030224962661923</v>
      </c>
      <c r="X31" s="43">
        <v>4.8400999999999996</v>
      </c>
      <c r="Y31" s="114" t="s">
        <v>2884</v>
      </c>
      <c r="Z31" s="44">
        <v>3</v>
      </c>
      <c r="AA31" s="115" t="s">
        <v>3105</v>
      </c>
      <c r="AB31" s="44">
        <v>0</v>
      </c>
      <c r="AC31" s="45"/>
    </row>
    <row r="32" spans="1:29" ht="12" customHeight="1" x14ac:dyDescent="0.2">
      <c r="A32" s="37">
        <v>31</v>
      </c>
      <c r="B32" s="38" t="s">
        <v>4</v>
      </c>
      <c r="C32" s="39" t="s">
        <v>228</v>
      </c>
      <c r="D32" s="40">
        <v>44101</v>
      </c>
      <c r="E32" s="38">
        <v>1</v>
      </c>
      <c r="F32" s="38"/>
      <c r="G32" s="38" t="s">
        <v>2</v>
      </c>
      <c r="H32" s="38" t="s">
        <v>2</v>
      </c>
      <c r="I32" s="39">
        <v>0</v>
      </c>
      <c r="J32" s="39">
        <v>9451</v>
      </c>
      <c r="K32" s="39">
        <v>0</v>
      </c>
      <c r="L32" s="41">
        <f>SUM(Data[[#This Row],[CHELTUIELI DE PERSONAL LEI]:[CHELTUIELI DE CAPITAL (ACTIVE NEFINANCIARE ) LEI]])</f>
        <v>9451</v>
      </c>
      <c r="M32" s="41">
        <f>Data[[#This Row],[TOTAL CHELTUIELI LEI]]/Data[[#This Row],[CURS VALUTAR EURO BNR 22 07 2020]]</f>
        <v>1952.6456064957338</v>
      </c>
      <c r="N32" s="42">
        <v>1063</v>
      </c>
      <c r="O32" s="42"/>
      <c r="P32" s="42">
        <v>833</v>
      </c>
      <c r="Q32" s="42"/>
      <c r="R32" s="42">
        <f>Data[[#This Row],[PERSOANE ÎNSCRISE ÎN LISTELE ELECTORALE (TURUL 1)            ]]+Data[[#This Row],[PERSOANE ÎNSCRISE ÎN LISTELE ELECTORALE (TURUL AL 2-LEA)]]</f>
        <v>1063</v>
      </c>
      <c r="S32" s="42">
        <f>Data[[#This Row],[PERSOANE CARE AU PARTICIPAT LA VOT (TURUL 1)]]+Data[[#This Row],[PERSOANE CARE AU PARTICIPAT LA VOT  (TURUL AL 2-LEA)]]</f>
        <v>833</v>
      </c>
      <c r="T32" s="41">
        <f>Data[[#This Row],[TOTAL CHELTUIELI LEI]]/Data[[#This Row],[NUMĂRUL PERSOANELOR ÎNSCRISE ÎN LISTELE ELECTORALE]]</f>
        <v>8.8908748824082782</v>
      </c>
      <c r="U32" s="41">
        <f>Data[[#This Row],[TOTAL CHELTUIELI EURO]]/Data[[#This Row],[NUMĂRUL PERSOANELOR ÎNSCRISE ÎN LISTELE ELECTORALE]]</f>
        <v>1.8369196674465982</v>
      </c>
      <c r="V32" s="41">
        <f>Data[[#This Row],[TOTAL CHELTUIELI LEI]]/Data[[#This Row],[NUMĂRUL PERSOANELOR CARE AU PARTICIPAT LA VOT]]</f>
        <v>11.345738295318128</v>
      </c>
      <c r="W32" s="41">
        <f>Data[[#This Row],[TOTAL CHELTUIELI EURO]]/Data[[#This Row],[NUMĂRUL PERSOANELOR CARE AU PARTICIPAT LA VOT]]</f>
        <v>2.3441123727439783</v>
      </c>
      <c r="X32" s="43">
        <v>4.8400999999999996</v>
      </c>
      <c r="Y32" s="114" t="s">
        <v>2896</v>
      </c>
      <c r="Z32" s="44">
        <v>8</v>
      </c>
      <c r="AA32" s="115" t="s">
        <v>3107</v>
      </c>
      <c r="AB32" s="44">
        <v>1</v>
      </c>
      <c r="AC32" s="45"/>
    </row>
    <row r="33" spans="1:29" ht="12" customHeight="1" x14ac:dyDescent="0.2">
      <c r="A33" s="37">
        <v>32</v>
      </c>
      <c r="B33" s="38" t="s">
        <v>4</v>
      </c>
      <c r="C33" s="39" t="s">
        <v>1006</v>
      </c>
      <c r="D33" s="40">
        <v>44101</v>
      </c>
      <c r="E33" s="38">
        <v>1</v>
      </c>
      <c r="F33" s="38"/>
      <c r="G33" s="38" t="s">
        <v>2</v>
      </c>
      <c r="H33" s="38" t="s">
        <v>2</v>
      </c>
      <c r="I33" s="39">
        <v>6000</v>
      </c>
      <c r="J33" s="39">
        <v>5459</v>
      </c>
      <c r="K33" s="39">
        <v>0</v>
      </c>
      <c r="L33" s="41">
        <f>SUM(Data[[#This Row],[CHELTUIELI DE PERSONAL LEI]:[CHELTUIELI DE CAPITAL (ACTIVE NEFINANCIARE ) LEI]])</f>
        <v>11459</v>
      </c>
      <c r="M33" s="41">
        <f>Data[[#This Row],[TOTAL CHELTUIELI LEI]]/Data[[#This Row],[CURS VALUTAR EURO BNR 22 07 2020]]</f>
        <v>2367.5130679118201</v>
      </c>
      <c r="N33" s="42">
        <v>2275</v>
      </c>
      <c r="O33" s="42"/>
      <c r="P33" s="42">
        <v>1747</v>
      </c>
      <c r="Q33" s="42"/>
      <c r="R33" s="42">
        <f>Data[[#This Row],[PERSOANE ÎNSCRISE ÎN LISTELE ELECTORALE (TURUL 1)            ]]+Data[[#This Row],[PERSOANE ÎNSCRISE ÎN LISTELE ELECTORALE (TURUL AL 2-LEA)]]</f>
        <v>2275</v>
      </c>
      <c r="S33" s="42">
        <f>Data[[#This Row],[PERSOANE CARE AU PARTICIPAT LA VOT (TURUL 1)]]+Data[[#This Row],[PERSOANE CARE AU PARTICIPAT LA VOT  (TURUL AL 2-LEA)]]</f>
        <v>1747</v>
      </c>
      <c r="T33" s="41">
        <f>Data[[#This Row],[TOTAL CHELTUIELI LEI]]/Data[[#This Row],[NUMĂRUL PERSOANELOR ÎNSCRISE ÎN LISTELE ELECTORALE]]</f>
        <v>5.0369230769230766</v>
      </c>
      <c r="U33" s="41">
        <f>Data[[#This Row],[TOTAL CHELTUIELI EURO]]/Data[[#This Row],[NUMĂRUL PERSOANELOR ÎNSCRISE ÎN LISTELE ELECTORALE]]</f>
        <v>1.0406650847964045</v>
      </c>
      <c r="V33" s="41">
        <f>Data[[#This Row],[TOTAL CHELTUIELI LEI]]/Data[[#This Row],[NUMĂRUL PERSOANELOR CARE AU PARTICIPAT LA VOT]]</f>
        <v>6.5592444190040071</v>
      </c>
      <c r="W33" s="41">
        <f>Data[[#This Row],[TOTAL CHELTUIELI EURO]]/Data[[#This Row],[NUMĂRUL PERSOANELOR CARE AU PARTICIPAT LA VOT]]</f>
        <v>1.3551877893027018</v>
      </c>
      <c r="X33" s="43">
        <v>4.8400999999999996</v>
      </c>
      <c r="Y33" s="114" t="s">
        <v>2892</v>
      </c>
      <c r="Z33" s="44">
        <v>5</v>
      </c>
      <c r="AA33" s="115" t="s">
        <v>3107</v>
      </c>
      <c r="AB33" s="44">
        <v>1</v>
      </c>
      <c r="AC33" s="45"/>
    </row>
    <row r="34" spans="1:29" ht="12" customHeight="1" x14ac:dyDescent="0.2">
      <c r="A34" s="37">
        <v>33</v>
      </c>
      <c r="B34" s="38" t="s">
        <v>4</v>
      </c>
      <c r="C34" s="39" t="s">
        <v>1007</v>
      </c>
      <c r="D34" s="40">
        <v>44101</v>
      </c>
      <c r="E34" s="38">
        <v>1</v>
      </c>
      <c r="F34" s="38"/>
      <c r="G34" s="38" t="s">
        <v>2</v>
      </c>
      <c r="H34" s="38" t="s">
        <v>2</v>
      </c>
      <c r="I34" s="39">
        <v>0</v>
      </c>
      <c r="J34" s="39">
        <v>5311</v>
      </c>
      <c r="K34" s="39">
        <v>0</v>
      </c>
      <c r="L34" s="41">
        <f>SUM(Data[[#This Row],[CHELTUIELI DE PERSONAL LEI]:[CHELTUIELI DE CAPITAL (ACTIVE NEFINANCIARE ) LEI]])</f>
        <v>5311</v>
      </c>
      <c r="M34" s="41">
        <f>Data[[#This Row],[TOTAL CHELTUIELI LEI]]/Data[[#This Row],[CURS VALUTAR EURO BNR 22 07 2020]]</f>
        <v>1097.2913782773085</v>
      </c>
      <c r="N34" s="42">
        <v>2064</v>
      </c>
      <c r="O34" s="42"/>
      <c r="P34" s="42">
        <v>1341</v>
      </c>
      <c r="Q34" s="42"/>
      <c r="R34" s="42">
        <f>Data[[#This Row],[PERSOANE ÎNSCRISE ÎN LISTELE ELECTORALE (TURUL 1)            ]]+Data[[#This Row],[PERSOANE ÎNSCRISE ÎN LISTELE ELECTORALE (TURUL AL 2-LEA)]]</f>
        <v>2064</v>
      </c>
      <c r="S34" s="42">
        <f>Data[[#This Row],[PERSOANE CARE AU PARTICIPAT LA VOT (TURUL 1)]]+Data[[#This Row],[PERSOANE CARE AU PARTICIPAT LA VOT  (TURUL AL 2-LEA)]]</f>
        <v>1341</v>
      </c>
      <c r="T34" s="41">
        <f>Data[[#This Row],[TOTAL CHELTUIELI LEI]]/Data[[#This Row],[NUMĂRUL PERSOANELOR ÎNSCRISE ÎN LISTELE ELECTORALE]]</f>
        <v>2.573158914728682</v>
      </c>
      <c r="U34" s="41">
        <f>Data[[#This Row],[TOTAL CHELTUIELI EURO]]/Data[[#This Row],[NUMĂRUL PERSOANELOR ÎNSCRISE ÎN LISTELE ELECTORALE]]</f>
        <v>0.53163341970799827</v>
      </c>
      <c r="V34" s="41">
        <f>Data[[#This Row],[TOTAL CHELTUIELI LEI]]/Data[[#This Row],[NUMĂRUL PERSOANELOR CARE AU PARTICIPAT LA VOT]]</f>
        <v>3.9604772557792693</v>
      </c>
      <c r="W34" s="41">
        <f>Data[[#This Row],[TOTAL CHELTUIELI EURO]]/Data[[#This Row],[NUMĂRUL PERSOANELOR CARE AU PARTICIPAT LA VOT]]</f>
        <v>0.81826351847674006</v>
      </c>
      <c r="X34" s="43">
        <v>4.8400999999999996</v>
      </c>
      <c r="Y34" s="114" t="s">
        <v>2891</v>
      </c>
      <c r="Z34" s="44">
        <v>2</v>
      </c>
      <c r="AA34" s="115" t="s">
        <v>3105</v>
      </c>
      <c r="AB34" s="44">
        <v>0</v>
      </c>
      <c r="AC34" s="45"/>
    </row>
    <row r="35" spans="1:29" ht="12" customHeight="1" x14ac:dyDescent="0.2">
      <c r="A35" s="37">
        <v>34</v>
      </c>
      <c r="B35" s="38" t="s">
        <v>4</v>
      </c>
      <c r="C35" s="39" t="s">
        <v>1008</v>
      </c>
      <c r="D35" s="40">
        <v>44101</v>
      </c>
      <c r="E35" s="38">
        <v>1</v>
      </c>
      <c r="F35" s="38"/>
      <c r="G35" s="38" t="s">
        <v>2</v>
      </c>
      <c r="H35" s="38" t="s">
        <v>2</v>
      </c>
      <c r="I35" s="39">
        <v>2400</v>
      </c>
      <c r="J35" s="39">
        <v>14591.15</v>
      </c>
      <c r="K35" s="39">
        <v>0</v>
      </c>
      <c r="L35" s="41">
        <f>SUM(Data[[#This Row],[CHELTUIELI DE PERSONAL LEI]:[CHELTUIELI DE CAPITAL (ACTIVE NEFINANCIARE ) LEI]])</f>
        <v>16991.150000000001</v>
      </c>
      <c r="M35" s="41">
        <f>Data[[#This Row],[TOTAL CHELTUIELI LEI]]/Data[[#This Row],[CURS VALUTAR EURO BNR 22 07 2020]]</f>
        <v>3510.4956509163039</v>
      </c>
      <c r="N35" s="42">
        <v>2600</v>
      </c>
      <c r="O35" s="42"/>
      <c r="P35" s="42">
        <v>1763</v>
      </c>
      <c r="Q35" s="42"/>
      <c r="R35" s="42">
        <f>Data[[#This Row],[PERSOANE ÎNSCRISE ÎN LISTELE ELECTORALE (TURUL 1)            ]]+Data[[#This Row],[PERSOANE ÎNSCRISE ÎN LISTELE ELECTORALE (TURUL AL 2-LEA)]]</f>
        <v>2600</v>
      </c>
      <c r="S35" s="42">
        <f>Data[[#This Row],[PERSOANE CARE AU PARTICIPAT LA VOT (TURUL 1)]]+Data[[#This Row],[PERSOANE CARE AU PARTICIPAT LA VOT  (TURUL AL 2-LEA)]]</f>
        <v>1763</v>
      </c>
      <c r="T35" s="41">
        <f>Data[[#This Row],[TOTAL CHELTUIELI LEI]]/Data[[#This Row],[NUMĂRUL PERSOANELOR ÎNSCRISE ÎN LISTELE ELECTORALE]]</f>
        <v>6.5350576923076931</v>
      </c>
      <c r="U35" s="41">
        <f>Data[[#This Row],[TOTAL CHELTUIELI EURO]]/Data[[#This Row],[NUMĂRUL PERSOANELOR ÎNSCRISE ÎN LISTELE ELECTORALE]]</f>
        <v>1.3501906349678092</v>
      </c>
      <c r="V35" s="41">
        <f>Data[[#This Row],[TOTAL CHELTUIELI LEI]]/Data[[#This Row],[NUMĂRUL PERSOANELOR CARE AU PARTICIPAT LA VOT]]</f>
        <v>9.6376347135564391</v>
      </c>
      <c r="W35" s="41">
        <f>Data[[#This Row],[TOTAL CHELTUIELI EURO]]/Data[[#This Row],[NUMĂRUL PERSOANELOR CARE AU PARTICIPAT LA VOT]]</f>
        <v>1.9912057010302349</v>
      </c>
      <c r="X35" s="43">
        <v>4.8400999999999996</v>
      </c>
      <c r="Y35" s="114" t="s">
        <v>2889</v>
      </c>
      <c r="Z35" s="44">
        <v>6</v>
      </c>
      <c r="AA35" s="115" t="s">
        <v>3107</v>
      </c>
      <c r="AB35" s="44">
        <v>1</v>
      </c>
      <c r="AC35" s="45"/>
    </row>
    <row r="36" spans="1:29" ht="12" customHeight="1" x14ac:dyDescent="0.2">
      <c r="A36" s="37">
        <v>35</v>
      </c>
      <c r="B36" s="38" t="s">
        <v>4</v>
      </c>
      <c r="C36" s="39" t="s">
        <v>1009</v>
      </c>
      <c r="D36" s="40">
        <v>44101</v>
      </c>
      <c r="E36" s="38">
        <v>1</v>
      </c>
      <c r="F36" s="38"/>
      <c r="G36" s="38" t="s">
        <v>2</v>
      </c>
      <c r="H36" s="38" t="s">
        <v>2</v>
      </c>
      <c r="I36" s="39">
        <v>1200</v>
      </c>
      <c r="J36" s="39">
        <v>4482.8500000000004</v>
      </c>
      <c r="K36" s="39">
        <v>0</v>
      </c>
      <c r="L36" s="41">
        <f>SUM(Data[[#This Row],[CHELTUIELI DE PERSONAL LEI]:[CHELTUIELI DE CAPITAL (ACTIVE NEFINANCIARE ) LEI]])</f>
        <v>5682.85</v>
      </c>
      <c r="M36" s="41">
        <f>Data[[#This Row],[TOTAL CHELTUIELI LEI]]/Data[[#This Row],[CURS VALUTAR EURO BNR 22 07 2020]]</f>
        <v>1174.1183033408402</v>
      </c>
      <c r="N36" s="42">
        <v>2336</v>
      </c>
      <c r="O36" s="42"/>
      <c r="P36" s="42">
        <v>1606</v>
      </c>
      <c r="Q36" s="42"/>
      <c r="R36" s="42">
        <f>Data[[#This Row],[PERSOANE ÎNSCRISE ÎN LISTELE ELECTORALE (TURUL 1)            ]]+Data[[#This Row],[PERSOANE ÎNSCRISE ÎN LISTELE ELECTORALE (TURUL AL 2-LEA)]]</f>
        <v>2336</v>
      </c>
      <c r="S36" s="42">
        <f>Data[[#This Row],[PERSOANE CARE AU PARTICIPAT LA VOT (TURUL 1)]]+Data[[#This Row],[PERSOANE CARE AU PARTICIPAT LA VOT  (TURUL AL 2-LEA)]]</f>
        <v>1606</v>
      </c>
      <c r="T36" s="41">
        <f>Data[[#This Row],[TOTAL CHELTUIELI LEI]]/Data[[#This Row],[NUMĂRUL PERSOANELOR ÎNSCRISE ÎN LISTELE ELECTORALE]]</f>
        <v>2.432726883561644</v>
      </c>
      <c r="U36" s="41">
        <f>Data[[#This Row],[TOTAL CHELTUIELI EURO]]/Data[[#This Row],[NUMĂRUL PERSOANELOR ÎNSCRISE ÎN LISTELE ELECTORALE]]</f>
        <v>0.50261913670412683</v>
      </c>
      <c r="V36" s="41">
        <f>Data[[#This Row],[TOTAL CHELTUIELI LEI]]/Data[[#This Row],[NUMĂRUL PERSOANELOR CARE AU PARTICIPAT LA VOT]]</f>
        <v>3.5385118306351186</v>
      </c>
      <c r="W36" s="41">
        <f>Data[[#This Row],[TOTAL CHELTUIELI EURO]]/Data[[#This Row],[NUMĂRUL PERSOANELOR CARE AU PARTICIPAT LA VOT]]</f>
        <v>0.73108238066054809</v>
      </c>
      <c r="X36" s="43">
        <v>4.8400999999999996</v>
      </c>
      <c r="Y36" s="114" t="s">
        <v>2891</v>
      </c>
      <c r="Z36" s="44">
        <v>2</v>
      </c>
      <c r="AA36" s="115" t="s">
        <v>3105</v>
      </c>
      <c r="AB36" s="44">
        <v>0</v>
      </c>
      <c r="AC36" s="45"/>
    </row>
    <row r="37" spans="1:29" ht="12" customHeight="1" x14ac:dyDescent="0.2">
      <c r="A37" s="37">
        <v>36</v>
      </c>
      <c r="B37" s="38" t="s">
        <v>4</v>
      </c>
      <c r="C37" s="39" t="s">
        <v>1010</v>
      </c>
      <c r="D37" s="40">
        <v>44101</v>
      </c>
      <c r="E37" s="38">
        <v>1</v>
      </c>
      <c r="F37" s="38"/>
      <c r="G37" s="38" t="s">
        <v>2</v>
      </c>
      <c r="H37" s="38" t="s">
        <v>2</v>
      </c>
      <c r="I37" s="39">
        <v>4000</v>
      </c>
      <c r="J37" s="39">
        <v>16958.2</v>
      </c>
      <c r="K37" s="39">
        <v>0</v>
      </c>
      <c r="L37" s="41">
        <f>SUM(Data[[#This Row],[CHELTUIELI DE PERSONAL LEI]:[CHELTUIELI DE CAPITAL (ACTIVE NEFINANCIARE ) LEI]])</f>
        <v>20958.2</v>
      </c>
      <c r="M37" s="41">
        <f>Data[[#This Row],[TOTAL CHELTUIELI LEI]]/Data[[#This Row],[CURS VALUTAR EURO BNR 22 07 2020]]</f>
        <v>4330.1171463399523</v>
      </c>
      <c r="N37" s="42">
        <v>2756</v>
      </c>
      <c r="O37" s="42"/>
      <c r="P37" s="42">
        <v>1949</v>
      </c>
      <c r="Q37" s="42"/>
      <c r="R37" s="42">
        <f>Data[[#This Row],[PERSOANE ÎNSCRISE ÎN LISTELE ELECTORALE (TURUL 1)            ]]+Data[[#This Row],[PERSOANE ÎNSCRISE ÎN LISTELE ELECTORALE (TURUL AL 2-LEA)]]</f>
        <v>2756</v>
      </c>
      <c r="S37" s="42">
        <f>Data[[#This Row],[PERSOANE CARE AU PARTICIPAT LA VOT (TURUL 1)]]+Data[[#This Row],[PERSOANE CARE AU PARTICIPAT LA VOT  (TURUL AL 2-LEA)]]</f>
        <v>1949</v>
      </c>
      <c r="T37" s="41">
        <f>Data[[#This Row],[TOTAL CHELTUIELI LEI]]/Data[[#This Row],[NUMĂRUL PERSOANELOR ÎNSCRISE ÎN LISTELE ELECTORALE]]</f>
        <v>7.6045718432510885</v>
      </c>
      <c r="U37" s="41">
        <f>Data[[#This Row],[TOTAL CHELTUIELI EURO]]/Data[[#This Row],[NUMĂRUL PERSOANELOR ÎNSCRISE ÎN LISTELE ELECTORALE]]</f>
        <v>1.5711600676124646</v>
      </c>
      <c r="V37" s="41">
        <f>Data[[#This Row],[TOTAL CHELTUIELI LEI]]/Data[[#This Row],[NUMĂRUL PERSOANELOR CARE AU PARTICIPAT LA VOT]]</f>
        <v>10.753309389430477</v>
      </c>
      <c r="W37" s="41">
        <f>Data[[#This Row],[TOTAL CHELTUIELI EURO]]/Data[[#This Row],[NUMĂRUL PERSOANELOR CARE AU PARTICIPAT LA VOT]]</f>
        <v>2.2217122351667276</v>
      </c>
      <c r="X37" s="43">
        <v>4.8400999999999996</v>
      </c>
      <c r="Y37" s="114" t="s">
        <v>2886</v>
      </c>
      <c r="Z37" s="44">
        <v>7</v>
      </c>
      <c r="AA37" s="115" t="s">
        <v>3107</v>
      </c>
      <c r="AB37" s="44">
        <v>1</v>
      </c>
      <c r="AC37" s="45"/>
    </row>
    <row r="38" spans="1:29" ht="12" customHeight="1" x14ac:dyDescent="0.2">
      <c r="A38" s="37">
        <v>37</v>
      </c>
      <c r="B38" s="38" t="s">
        <v>4</v>
      </c>
      <c r="C38" s="39" t="s">
        <v>1011</v>
      </c>
      <c r="D38" s="40">
        <v>44101</v>
      </c>
      <c r="E38" s="38">
        <v>1</v>
      </c>
      <c r="F38" s="38"/>
      <c r="G38" s="38" t="s">
        <v>2</v>
      </c>
      <c r="H38" s="38" t="s">
        <v>2</v>
      </c>
      <c r="I38" s="39">
        <v>3798</v>
      </c>
      <c r="J38" s="39">
        <v>10411.52</v>
      </c>
      <c r="K38" s="39">
        <v>0</v>
      </c>
      <c r="L38" s="41">
        <f>SUM(Data[[#This Row],[CHELTUIELI DE PERSONAL LEI]:[CHELTUIELI DE CAPITAL (ACTIVE NEFINANCIARE ) LEI]])</f>
        <v>14209.52</v>
      </c>
      <c r="M38" s="41">
        <f>Data[[#This Row],[TOTAL CHELTUIELI LEI]]/Data[[#This Row],[CURS VALUTAR EURO BNR 22 07 2020]]</f>
        <v>2935.7905828391977</v>
      </c>
      <c r="N38" s="42">
        <v>1713</v>
      </c>
      <c r="O38" s="42"/>
      <c r="P38" s="42">
        <v>942</v>
      </c>
      <c r="Q38" s="42"/>
      <c r="R38" s="42">
        <f>Data[[#This Row],[PERSOANE ÎNSCRISE ÎN LISTELE ELECTORALE (TURUL 1)            ]]+Data[[#This Row],[PERSOANE ÎNSCRISE ÎN LISTELE ELECTORALE (TURUL AL 2-LEA)]]</f>
        <v>1713</v>
      </c>
      <c r="S38" s="42">
        <f>Data[[#This Row],[PERSOANE CARE AU PARTICIPAT LA VOT (TURUL 1)]]+Data[[#This Row],[PERSOANE CARE AU PARTICIPAT LA VOT  (TURUL AL 2-LEA)]]</f>
        <v>942</v>
      </c>
      <c r="T38" s="41">
        <f>Data[[#This Row],[TOTAL CHELTUIELI LEI]]/Data[[#This Row],[NUMĂRUL PERSOANELOR ÎNSCRISE ÎN LISTELE ELECTORALE]]</f>
        <v>8.2951079976649158</v>
      </c>
      <c r="U38" s="41">
        <f>Data[[#This Row],[TOTAL CHELTUIELI EURO]]/Data[[#This Row],[NUMĂRUL PERSOANELOR ÎNSCRISE ÎN LISTELE ELECTORALE]]</f>
        <v>1.7138298790654978</v>
      </c>
      <c r="V38" s="41">
        <f>Data[[#This Row],[TOTAL CHELTUIELI LEI]]/Data[[#This Row],[NUMĂRUL PERSOANELOR CARE AU PARTICIPAT LA VOT]]</f>
        <v>15.084416135881105</v>
      </c>
      <c r="W38" s="41">
        <f>Data[[#This Row],[TOTAL CHELTUIELI EURO]]/Data[[#This Row],[NUMĂRUL PERSOANELOR CARE AU PARTICIPAT LA VOT]]</f>
        <v>3.1165505125681503</v>
      </c>
      <c r="X38" s="43">
        <v>4.8400999999999996</v>
      </c>
      <c r="Y38" s="114" t="s">
        <v>2896</v>
      </c>
      <c r="Z38" s="44">
        <v>8</v>
      </c>
      <c r="AA38" s="115" t="s">
        <v>3107</v>
      </c>
      <c r="AB38" s="44">
        <v>1</v>
      </c>
      <c r="AC38" s="45"/>
    </row>
    <row r="39" spans="1:29" ht="12" customHeight="1" x14ac:dyDescent="0.2">
      <c r="A39" s="37">
        <v>38</v>
      </c>
      <c r="B39" s="38" t="s">
        <v>4</v>
      </c>
      <c r="C39" s="39" t="s">
        <v>1012</v>
      </c>
      <c r="D39" s="40">
        <v>44101</v>
      </c>
      <c r="E39" s="38">
        <v>1</v>
      </c>
      <c r="F39" s="38"/>
      <c r="G39" s="38" t="s">
        <v>2</v>
      </c>
      <c r="H39" s="38" t="s">
        <v>2</v>
      </c>
      <c r="I39" s="39">
        <v>1800</v>
      </c>
      <c r="J39" s="39">
        <v>6944</v>
      </c>
      <c r="K39" s="39">
        <v>0</v>
      </c>
      <c r="L39" s="41">
        <f>SUM(Data[[#This Row],[CHELTUIELI DE PERSONAL LEI]:[CHELTUIELI DE CAPITAL (ACTIVE NEFINANCIARE ) LEI]])</f>
        <v>8744</v>
      </c>
      <c r="M39" s="41">
        <f>Data[[#This Row],[TOTAL CHELTUIELI LEI]]/Data[[#This Row],[CURS VALUTAR EURO BNR 22 07 2020]]</f>
        <v>1806.5742443337949</v>
      </c>
      <c r="N39" s="42">
        <v>692</v>
      </c>
      <c r="O39" s="42"/>
      <c r="P39" s="42">
        <v>481</v>
      </c>
      <c r="Q39" s="42"/>
      <c r="R39" s="42">
        <f>Data[[#This Row],[PERSOANE ÎNSCRISE ÎN LISTELE ELECTORALE (TURUL 1)            ]]+Data[[#This Row],[PERSOANE ÎNSCRISE ÎN LISTELE ELECTORALE (TURUL AL 2-LEA)]]</f>
        <v>692</v>
      </c>
      <c r="S39" s="42">
        <f>Data[[#This Row],[PERSOANE CARE AU PARTICIPAT LA VOT (TURUL 1)]]+Data[[#This Row],[PERSOANE CARE AU PARTICIPAT LA VOT  (TURUL AL 2-LEA)]]</f>
        <v>481</v>
      </c>
      <c r="T39" s="41">
        <f>Data[[#This Row],[TOTAL CHELTUIELI LEI]]/Data[[#This Row],[NUMĂRUL PERSOANELOR ÎNSCRISE ÎN LISTELE ELECTORALE]]</f>
        <v>12.635838150289016</v>
      </c>
      <c r="U39" s="41">
        <f>Data[[#This Row],[TOTAL CHELTUIELI EURO]]/Data[[#This Row],[NUMĂRUL PERSOANELOR ÎNSCRISE ÎN LISTELE ELECTORALE]]</f>
        <v>2.6106564224476805</v>
      </c>
      <c r="V39" s="41">
        <f>Data[[#This Row],[TOTAL CHELTUIELI LEI]]/Data[[#This Row],[NUMĂRUL PERSOANELOR CARE AU PARTICIPAT LA VOT]]</f>
        <v>18.178794178794178</v>
      </c>
      <c r="W39" s="41">
        <f>Data[[#This Row],[TOTAL CHELTUIELI EURO]]/Data[[#This Row],[NUMĂRUL PERSOANELOR CARE AU PARTICIPAT LA VOT]]</f>
        <v>3.7558716098415696</v>
      </c>
      <c r="X39" s="43">
        <v>4.8400999999999996</v>
      </c>
      <c r="Y39" s="114" t="s">
        <v>2897</v>
      </c>
      <c r="Z39" s="44">
        <v>12</v>
      </c>
      <c r="AA39" s="115" t="s">
        <v>3108</v>
      </c>
      <c r="AB39" s="44">
        <v>2</v>
      </c>
      <c r="AC39" s="45"/>
    </row>
    <row r="40" spans="1:29" ht="12" customHeight="1" x14ac:dyDescent="0.2">
      <c r="A40" s="37">
        <v>39</v>
      </c>
      <c r="B40" s="38" t="s">
        <v>4</v>
      </c>
      <c r="C40" s="39" t="s">
        <v>1013</v>
      </c>
      <c r="D40" s="40">
        <v>44101</v>
      </c>
      <c r="E40" s="38">
        <v>1</v>
      </c>
      <c r="F40" s="38"/>
      <c r="G40" s="38" t="s">
        <v>2</v>
      </c>
      <c r="H40" s="38" t="s">
        <v>2</v>
      </c>
      <c r="I40" s="39">
        <v>1401</v>
      </c>
      <c r="J40" s="39">
        <v>525.83000000000004</v>
      </c>
      <c r="K40" s="39">
        <v>0</v>
      </c>
      <c r="L40" s="41">
        <f>SUM(Data[[#This Row],[CHELTUIELI DE PERSONAL LEI]:[CHELTUIELI DE CAPITAL (ACTIVE NEFINANCIARE ) LEI]])</f>
        <v>1926.83</v>
      </c>
      <c r="M40" s="41">
        <f>Data[[#This Row],[TOTAL CHELTUIELI LEI]]/Data[[#This Row],[CURS VALUTAR EURO BNR 22 07 2020]]</f>
        <v>398.09714675316627</v>
      </c>
      <c r="N40" s="42">
        <v>1494</v>
      </c>
      <c r="O40" s="42"/>
      <c r="P40" s="42">
        <v>773</v>
      </c>
      <c r="Q40" s="42"/>
      <c r="R40" s="42">
        <f>Data[[#This Row],[PERSOANE ÎNSCRISE ÎN LISTELE ELECTORALE (TURUL 1)            ]]+Data[[#This Row],[PERSOANE ÎNSCRISE ÎN LISTELE ELECTORALE (TURUL AL 2-LEA)]]</f>
        <v>1494</v>
      </c>
      <c r="S40" s="42">
        <f>Data[[#This Row],[PERSOANE CARE AU PARTICIPAT LA VOT (TURUL 1)]]+Data[[#This Row],[PERSOANE CARE AU PARTICIPAT LA VOT  (TURUL AL 2-LEA)]]</f>
        <v>773</v>
      </c>
      <c r="T40" s="41">
        <f>Data[[#This Row],[TOTAL CHELTUIELI LEI]]/Data[[#This Row],[NUMĂRUL PERSOANELOR ÎNSCRISE ÎN LISTELE ELECTORALE]]</f>
        <v>1.2897121820615796</v>
      </c>
      <c r="U40" s="41">
        <f>Data[[#This Row],[TOTAL CHELTUIELI EURO]]/Data[[#This Row],[NUMĂRUL PERSOANELOR ÎNSCRISE ÎN LISTELE ELECTORALE]]</f>
        <v>0.26646395365004438</v>
      </c>
      <c r="V40" s="41">
        <f>Data[[#This Row],[TOTAL CHELTUIELI LEI]]/Data[[#This Row],[NUMĂRUL PERSOANELOR CARE AU PARTICIPAT LA VOT]]</f>
        <v>2.492664941785252</v>
      </c>
      <c r="W40" s="41">
        <f>Data[[#This Row],[TOTAL CHELTUIELI EURO]]/Data[[#This Row],[NUMĂRUL PERSOANELOR CARE AU PARTICIPAT LA VOT]]</f>
        <v>0.51500277717097831</v>
      </c>
      <c r="X40" s="43">
        <v>4.8400999999999996</v>
      </c>
      <c r="Y40" s="114" t="s">
        <v>2894</v>
      </c>
      <c r="Z40" s="44">
        <v>1</v>
      </c>
      <c r="AA40" s="115" t="s">
        <v>3105</v>
      </c>
      <c r="AB40" s="44">
        <v>0</v>
      </c>
      <c r="AC40" s="45"/>
    </row>
    <row r="41" spans="1:29" ht="12" customHeight="1" x14ac:dyDescent="0.2">
      <c r="A41" s="37">
        <v>40</v>
      </c>
      <c r="B41" s="38" t="s">
        <v>4</v>
      </c>
      <c r="C41" s="39" t="s">
        <v>1014</v>
      </c>
      <c r="D41" s="40">
        <v>44101</v>
      </c>
      <c r="E41" s="38">
        <v>1</v>
      </c>
      <c r="F41" s="38"/>
      <c r="G41" s="38" t="s">
        <v>2</v>
      </c>
      <c r="H41" s="38" t="s">
        <v>2</v>
      </c>
      <c r="I41" s="39">
        <v>2000</v>
      </c>
      <c r="J41" s="39">
        <v>4456</v>
      </c>
      <c r="K41" s="39">
        <v>0</v>
      </c>
      <c r="L41" s="41">
        <f>SUM(Data[[#This Row],[CHELTUIELI DE PERSONAL LEI]:[CHELTUIELI DE CAPITAL (ACTIVE NEFINANCIARE ) LEI]])</f>
        <v>6456</v>
      </c>
      <c r="M41" s="41">
        <f>Data[[#This Row],[TOTAL CHELTUIELI LEI]]/Data[[#This Row],[CURS VALUTAR EURO BNR 22 07 2020]]</f>
        <v>1333.8567384971386</v>
      </c>
      <c r="N41" s="42">
        <v>490</v>
      </c>
      <c r="O41" s="42"/>
      <c r="P41" s="42">
        <v>410</v>
      </c>
      <c r="Q41" s="42"/>
      <c r="R41" s="42">
        <f>Data[[#This Row],[PERSOANE ÎNSCRISE ÎN LISTELE ELECTORALE (TURUL 1)            ]]+Data[[#This Row],[PERSOANE ÎNSCRISE ÎN LISTELE ELECTORALE (TURUL AL 2-LEA)]]</f>
        <v>490</v>
      </c>
      <c r="S41" s="42">
        <f>Data[[#This Row],[PERSOANE CARE AU PARTICIPAT LA VOT (TURUL 1)]]+Data[[#This Row],[PERSOANE CARE AU PARTICIPAT LA VOT  (TURUL AL 2-LEA)]]</f>
        <v>410</v>
      </c>
      <c r="T41" s="41">
        <f>Data[[#This Row],[TOTAL CHELTUIELI LEI]]/Data[[#This Row],[NUMĂRUL PERSOANELOR ÎNSCRISE ÎN LISTELE ELECTORALE]]</f>
        <v>13.175510204081633</v>
      </c>
      <c r="U41" s="41">
        <f>Data[[#This Row],[TOTAL CHELTUIELI EURO]]/Data[[#This Row],[NUMĂRUL PERSOANELOR ÎNSCRISE ÎN LISTELE ELECTORALE]]</f>
        <v>2.722156609177834</v>
      </c>
      <c r="V41" s="41">
        <f>Data[[#This Row],[TOTAL CHELTUIELI LEI]]/Data[[#This Row],[NUMĂRUL PERSOANELOR CARE AU PARTICIPAT LA VOT]]</f>
        <v>15.746341463414634</v>
      </c>
      <c r="W41" s="41">
        <f>Data[[#This Row],[TOTAL CHELTUIELI EURO]]/Data[[#This Row],[NUMĂRUL PERSOANELOR CARE AU PARTICIPAT LA VOT]]</f>
        <v>3.2533091182857041</v>
      </c>
      <c r="X41" s="43">
        <v>4.8400999999999996</v>
      </c>
      <c r="Y41" s="114" t="s">
        <v>2906</v>
      </c>
      <c r="Z41" s="44">
        <v>13</v>
      </c>
      <c r="AA41" s="115" t="s">
        <v>3108</v>
      </c>
      <c r="AB41" s="44">
        <v>2</v>
      </c>
      <c r="AC41" s="45"/>
    </row>
    <row r="42" spans="1:29" ht="12" customHeight="1" x14ac:dyDescent="0.2">
      <c r="A42" s="37">
        <v>41</v>
      </c>
      <c r="B42" s="38" t="s">
        <v>4</v>
      </c>
      <c r="C42" s="39" t="s">
        <v>1015</v>
      </c>
      <c r="D42" s="40">
        <v>44101</v>
      </c>
      <c r="E42" s="38">
        <v>1</v>
      </c>
      <c r="F42" s="38"/>
      <c r="G42" s="38" t="s">
        <v>2</v>
      </c>
      <c r="H42" s="38" t="s">
        <v>2</v>
      </c>
      <c r="I42" s="39">
        <v>400</v>
      </c>
      <c r="J42" s="39">
        <v>6102.04</v>
      </c>
      <c r="K42" s="39">
        <v>0</v>
      </c>
      <c r="L42" s="41">
        <f>SUM(Data[[#This Row],[CHELTUIELI DE PERSONAL LEI]:[CHELTUIELI DE CAPITAL (ACTIVE NEFINANCIARE ) LEI]])</f>
        <v>6502.04</v>
      </c>
      <c r="M42" s="41">
        <f>Data[[#This Row],[TOTAL CHELTUIELI LEI]]/Data[[#This Row],[CURS VALUTAR EURO BNR 22 07 2020]]</f>
        <v>1343.3689386582923</v>
      </c>
      <c r="N42" s="42">
        <v>530</v>
      </c>
      <c r="O42" s="42"/>
      <c r="P42" s="42">
        <v>466</v>
      </c>
      <c r="Q42" s="42"/>
      <c r="R42" s="42">
        <f>Data[[#This Row],[PERSOANE ÎNSCRISE ÎN LISTELE ELECTORALE (TURUL 1)            ]]+Data[[#This Row],[PERSOANE ÎNSCRISE ÎN LISTELE ELECTORALE (TURUL AL 2-LEA)]]</f>
        <v>530</v>
      </c>
      <c r="S42" s="42">
        <f>Data[[#This Row],[PERSOANE CARE AU PARTICIPAT LA VOT (TURUL 1)]]+Data[[#This Row],[PERSOANE CARE AU PARTICIPAT LA VOT  (TURUL AL 2-LEA)]]</f>
        <v>466</v>
      </c>
      <c r="T42" s="41">
        <f>Data[[#This Row],[TOTAL CHELTUIELI LEI]]/Data[[#This Row],[NUMĂRUL PERSOANELOR ÎNSCRISE ÎN LISTELE ELECTORALE]]</f>
        <v>12.268000000000001</v>
      </c>
      <c r="U42" s="41">
        <f>Data[[#This Row],[TOTAL CHELTUIELI EURO]]/Data[[#This Row],[NUMĂRUL PERSOANELOR ÎNSCRISE ÎN LISTELE ELECTORALE]]</f>
        <v>2.5346583748269667</v>
      </c>
      <c r="V42" s="41">
        <f>Data[[#This Row],[TOTAL CHELTUIELI LEI]]/Data[[#This Row],[NUMĂRUL PERSOANELOR CARE AU PARTICIPAT LA VOT]]</f>
        <v>13.952875536480686</v>
      </c>
      <c r="W42" s="41">
        <f>Data[[#This Row],[TOTAL CHELTUIELI EURO]]/Data[[#This Row],[NUMĂRUL PERSOANELOR CARE AU PARTICIPAT LA VOT]]</f>
        <v>2.8827659627860349</v>
      </c>
      <c r="X42" s="43">
        <v>4.8400999999999996</v>
      </c>
      <c r="Y42" s="114" t="s">
        <v>2897</v>
      </c>
      <c r="Z42" s="44">
        <v>12</v>
      </c>
      <c r="AA42" s="115" t="s">
        <v>3108</v>
      </c>
      <c r="AB42" s="44">
        <v>2</v>
      </c>
      <c r="AC42" s="45"/>
    </row>
    <row r="43" spans="1:29" ht="12" customHeight="1" x14ac:dyDescent="0.2">
      <c r="A43" s="37">
        <v>42</v>
      </c>
      <c r="B43" s="38" t="s">
        <v>4</v>
      </c>
      <c r="C43" s="39" t="s">
        <v>1016</v>
      </c>
      <c r="D43" s="40">
        <v>44101</v>
      </c>
      <c r="E43" s="38">
        <v>1</v>
      </c>
      <c r="F43" s="38"/>
      <c r="G43" s="38" t="s">
        <v>2</v>
      </c>
      <c r="H43" s="38" t="s">
        <v>2</v>
      </c>
      <c r="I43" s="39">
        <v>7000</v>
      </c>
      <c r="J43" s="39">
        <v>11966.7</v>
      </c>
      <c r="K43" s="39">
        <v>0</v>
      </c>
      <c r="L43" s="41">
        <f>SUM(Data[[#This Row],[CHELTUIELI DE PERSONAL LEI]:[CHELTUIELI DE CAPITAL (ACTIVE NEFINANCIARE ) LEI]])</f>
        <v>18966.7</v>
      </c>
      <c r="M43" s="41">
        <f>Data[[#This Row],[TOTAL CHELTUIELI LEI]]/Data[[#This Row],[CURS VALUTAR EURO BNR 22 07 2020]]</f>
        <v>3918.6587053986491</v>
      </c>
      <c r="N43" s="42">
        <v>2934</v>
      </c>
      <c r="O43" s="42"/>
      <c r="P43" s="42">
        <v>1736</v>
      </c>
      <c r="Q43" s="42"/>
      <c r="R43" s="42">
        <f>Data[[#This Row],[PERSOANE ÎNSCRISE ÎN LISTELE ELECTORALE (TURUL 1)            ]]+Data[[#This Row],[PERSOANE ÎNSCRISE ÎN LISTELE ELECTORALE (TURUL AL 2-LEA)]]</f>
        <v>2934</v>
      </c>
      <c r="S43" s="42">
        <f>Data[[#This Row],[PERSOANE CARE AU PARTICIPAT LA VOT (TURUL 1)]]+Data[[#This Row],[PERSOANE CARE AU PARTICIPAT LA VOT  (TURUL AL 2-LEA)]]</f>
        <v>1736</v>
      </c>
      <c r="T43" s="41">
        <f>Data[[#This Row],[TOTAL CHELTUIELI LEI]]/Data[[#This Row],[NUMĂRUL PERSOANELOR ÎNSCRISE ÎN LISTELE ELECTORALE]]</f>
        <v>6.4644512610770279</v>
      </c>
      <c r="U43" s="41">
        <f>Data[[#This Row],[TOTAL CHELTUIELI EURO]]/Data[[#This Row],[NUMĂRUL PERSOANELOR ÎNSCRISE ÎN LISTELE ELECTORALE]]</f>
        <v>1.3356028307425525</v>
      </c>
      <c r="V43" s="41">
        <f>Data[[#This Row],[TOTAL CHELTUIELI LEI]]/Data[[#This Row],[NUMĂRUL PERSOANELOR CARE AU PARTICIPAT LA VOT]]</f>
        <v>10.925518433179723</v>
      </c>
      <c r="W43" s="41">
        <f>Data[[#This Row],[TOTAL CHELTUIELI EURO]]/Data[[#This Row],[NUMĂRUL PERSOANELOR CARE AU PARTICIPAT LA VOT]]</f>
        <v>2.2572918809900053</v>
      </c>
      <c r="X43" s="43">
        <v>4.8400999999999996</v>
      </c>
      <c r="Y43" s="114" t="s">
        <v>2889</v>
      </c>
      <c r="Z43" s="44">
        <v>6</v>
      </c>
      <c r="AA43" s="115" t="s">
        <v>3107</v>
      </c>
      <c r="AB43" s="44">
        <v>1</v>
      </c>
      <c r="AC43" s="45"/>
    </row>
    <row r="44" spans="1:29" ht="12" customHeight="1" x14ac:dyDescent="0.2">
      <c r="A44" s="37">
        <v>43</v>
      </c>
      <c r="B44" s="38" t="s">
        <v>4</v>
      </c>
      <c r="C44" s="39" t="s">
        <v>1017</v>
      </c>
      <c r="D44" s="40">
        <v>44101</v>
      </c>
      <c r="E44" s="38">
        <v>1</v>
      </c>
      <c r="F44" s="38"/>
      <c r="G44" s="38" t="s">
        <v>2</v>
      </c>
      <c r="H44" s="38" t="s">
        <v>2</v>
      </c>
      <c r="I44" s="39">
        <v>900</v>
      </c>
      <c r="J44" s="39">
        <v>2925.22</v>
      </c>
      <c r="K44" s="39">
        <v>0</v>
      </c>
      <c r="L44" s="41">
        <f>SUM(Data[[#This Row],[CHELTUIELI DE PERSONAL LEI]:[CHELTUIELI DE CAPITAL (ACTIVE NEFINANCIARE ) LEI]])</f>
        <v>3825.22</v>
      </c>
      <c r="M44" s="41">
        <f>Data[[#This Row],[TOTAL CHELTUIELI LEI]]/Data[[#This Row],[CURS VALUTAR EURO BNR 22 07 2020]]</f>
        <v>790.31838185161462</v>
      </c>
      <c r="N44" s="42">
        <v>859</v>
      </c>
      <c r="O44" s="42"/>
      <c r="P44" s="42">
        <v>649</v>
      </c>
      <c r="Q44" s="42"/>
      <c r="R44" s="42">
        <f>Data[[#This Row],[PERSOANE ÎNSCRISE ÎN LISTELE ELECTORALE (TURUL 1)            ]]+Data[[#This Row],[PERSOANE ÎNSCRISE ÎN LISTELE ELECTORALE (TURUL AL 2-LEA)]]</f>
        <v>859</v>
      </c>
      <c r="S44" s="42">
        <f>Data[[#This Row],[PERSOANE CARE AU PARTICIPAT LA VOT (TURUL 1)]]+Data[[#This Row],[PERSOANE CARE AU PARTICIPAT LA VOT  (TURUL AL 2-LEA)]]</f>
        <v>649</v>
      </c>
      <c r="T44" s="41">
        <f>Data[[#This Row],[TOTAL CHELTUIELI LEI]]/Data[[#This Row],[NUMĂRUL PERSOANELOR ÎNSCRISE ÎN LISTELE ELECTORALE]]</f>
        <v>4.4531082654249126</v>
      </c>
      <c r="U44" s="41">
        <f>Data[[#This Row],[TOTAL CHELTUIELI EURO]]/Data[[#This Row],[NUMĂRUL PERSOANELOR ÎNSCRISE ÎN LISTELE ELECTORALE]]</f>
        <v>0.92004468201584944</v>
      </c>
      <c r="V44" s="41">
        <f>Data[[#This Row],[TOTAL CHELTUIELI LEI]]/Data[[#This Row],[NUMĂRUL PERSOANELOR CARE AU PARTICIPAT LA VOT]]</f>
        <v>5.8940215716486897</v>
      </c>
      <c r="W44" s="41">
        <f>Data[[#This Row],[TOTAL CHELTUIELI EURO]]/Data[[#This Row],[NUMĂRUL PERSOANELOR CARE AU PARTICIPAT LA VOT]]</f>
        <v>1.2177478919131195</v>
      </c>
      <c r="X44" s="43">
        <v>4.8400999999999996</v>
      </c>
      <c r="Y44" s="114" t="s">
        <v>2895</v>
      </c>
      <c r="Z44" s="44">
        <v>4</v>
      </c>
      <c r="AA44" s="115" t="s">
        <v>3105</v>
      </c>
      <c r="AB44" s="44">
        <v>0</v>
      </c>
      <c r="AC44" s="45"/>
    </row>
    <row r="45" spans="1:29" ht="12" customHeight="1" x14ac:dyDescent="0.2">
      <c r="A45" s="37">
        <v>44</v>
      </c>
      <c r="B45" s="38" t="s">
        <v>4</v>
      </c>
      <c r="C45" s="39" t="s">
        <v>1018</v>
      </c>
      <c r="D45" s="40">
        <v>44101</v>
      </c>
      <c r="E45" s="38">
        <v>1</v>
      </c>
      <c r="F45" s="38"/>
      <c r="G45" s="38" t="s">
        <v>2</v>
      </c>
      <c r="H45" s="38" t="s">
        <v>2</v>
      </c>
      <c r="I45" s="39">
        <v>1500</v>
      </c>
      <c r="J45" s="39">
        <v>991.83</v>
      </c>
      <c r="K45" s="39">
        <v>0</v>
      </c>
      <c r="L45" s="41">
        <f>SUM(Data[[#This Row],[CHELTUIELI DE PERSONAL LEI]:[CHELTUIELI DE CAPITAL (ACTIVE NEFINANCIARE ) LEI]])</f>
        <v>2491.83</v>
      </c>
      <c r="M45" s="41">
        <f>Data[[#This Row],[TOTAL CHELTUIELI LEI]]/Data[[#This Row],[CURS VALUTAR EURO BNR 22 07 2020]]</f>
        <v>514.83027210181615</v>
      </c>
      <c r="N45" s="42">
        <v>533</v>
      </c>
      <c r="O45" s="42"/>
      <c r="P45" s="42">
        <v>515</v>
      </c>
      <c r="Q45" s="42"/>
      <c r="R45" s="42">
        <f>Data[[#This Row],[PERSOANE ÎNSCRISE ÎN LISTELE ELECTORALE (TURUL 1)            ]]+Data[[#This Row],[PERSOANE ÎNSCRISE ÎN LISTELE ELECTORALE (TURUL AL 2-LEA)]]</f>
        <v>533</v>
      </c>
      <c r="S45" s="42">
        <f>Data[[#This Row],[PERSOANE CARE AU PARTICIPAT LA VOT (TURUL 1)]]+Data[[#This Row],[PERSOANE CARE AU PARTICIPAT LA VOT  (TURUL AL 2-LEA)]]</f>
        <v>515</v>
      </c>
      <c r="T45" s="41">
        <f>Data[[#This Row],[TOTAL CHELTUIELI LEI]]/Data[[#This Row],[NUMĂRUL PERSOANELOR ÎNSCRISE ÎN LISTELE ELECTORALE]]</f>
        <v>4.6751031894934334</v>
      </c>
      <c r="U45" s="41">
        <f>Data[[#This Row],[TOTAL CHELTUIELI EURO]]/Data[[#This Row],[NUMĂRUL PERSOANELOR ÎNSCRISE ÎN LISTELE ELECTORALE]]</f>
        <v>0.96591045422479582</v>
      </c>
      <c r="V45" s="41">
        <f>Data[[#This Row],[TOTAL CHELTUIELI LEI]]/Data[[#This Row],[NUMĂRUL PERSOANELOR CARE AU PARTICIPAT LA VOT]]</f>
        <v>4.8385048543689315</v>
      </c>
      <c r="W45" s="41">
        <f>Data[[#This Row],[TOTAL CHELTUIELI EURO]]/Data[[#This Row],[NUMĂRUL PERSOANELOR CARE AU PARTICIPAT LA VOT]]</f>
        <v>0.99967043126566246</v>
      </c>
      <c r="X45" s="43">
        <v>4.8400999999999996</v>
      </c>
      <c r="Y45" s="114" t="s">
        <v>2895</v>
      </c>
      <c r="Z45" s="44">
        <v>4</v>
      </c>
      <c r="AA45" s="115" t="s">
        <v>3105</v>
      </c>
      <c r="AB45" s="44">
        <v>0</v>
      </c>
      <c r="AC45" s="45"/>
    </row>
    <row r="46" spans="1:29" ht="12" customHeight="1" x14ac:dyDescent="0.2">
      <c r="A46" s="37">
        <v>45</v>
      </c>
      <c r="B46" s="38" t="s">
        <v>4</v>
      </c>
      <c r="C46" s="39" t="s">
        <v>1019</v>
      </c>
      <c r="D46" s="40">
        <v>44101</v>
      </c>
      <c r="E46" s="38">
        <v>1</v>
      </c>
      <c r="F46" s="38"/>
      <c r="G46" s="38" t="s">
        <v>2</v>
      </c>
      <c r="H46" s="38" t="s">
        <v>2</v>
      </c>
      <c r="I46" s="39">
        <v>2000</v>
      </c>
      <c r="J46" s="39">
        <v>4697.5600000000004</v>
      </c>
      <c r="K46" s="39">
        <v>0</v>
      </c>
      <c r="L46" s="41">
        <f>SUM(Data[[#This Row],[CHELTUIELI DE PERSONAL LEI]:[CHELTUIELI DE CAPITAL (ACTIVE NEFINANCIARE ) LEI]])</f>
        <v>6697.56</v>
      </c>
      <c r="M46" s="41">
        <f>Data[[#This Row],[TOTAL CHELTUIELI LEI]]/Data[[#This Row],[CURS VALUTAR EURO BNR 22 07 2020]]</f>
        <v>1383.7647982479702</v>
      </c>
      <c r="N46" s="42">
        <v>850</v>
      </c>
      <c r="O46" s="42"/>
      <c r="P46" s="42">
        <v>685</v>
      </c>
      <c r="Q46" s="42"/>
      <c r="R46" s="42">
        <f>Data[[#This Row],[PERSOANE ÎNSCRISE ÎN LISTELE ELECTORALE (TURUL 1)            ]]+Data[[#This Row],[PERSOANE ÎNSCRISE ÎN LISTELE ELECTORALE (TURUL AL 2-LEA)]]</f>
        <v>850</v>
      </c>
      <c r="S46" s="42">
        <f>Data[[#This Row],[PERSOANE CARE AU PARTICIPAT LA VOT (TURUL 1)]]+Data[[#This Row],[PERSOANE CARE AU PARTICIPAT LA VOT  (TURUL AL 2-LEA)]]</f>
        <v>685</v>
      </c>
      <c r="T46" s="41">
        <f>Data[[#This Row],[TOTAL CHELTUIELI LEI]]/Data[[#This Row],[NUMĂRUL PERSOANELOR ÎNSCRISE ÎN LISTELE ELECTORALE]]</f>
        <v>7.879482352941177</v>
      </c>
      <c r="U46" s="41">
        <f>Data[[#This Row],[TOTAL CHELTUIELI EURO]]/Data[[#This Row],[NUMĂRUL PERSOANELOR ÎNSCRISE ÎN LISTELE ELECTORALE]]</f>
        <v>1.6279585861740826</v>
      </c>
      <c r="V46" s="41">
        <f>Data[[#This Row],[TOTAL CHELTUIELI LEI]]/Data[[#This Row],[NUMĂRUL PERSOANELOR CARE AU PARTICIPAT LA VOT]]</f>
        <v>9.7774598540145998</v>
      </c>
      <c r="W46" s="41">
        <f>Data[[#This Row],[TOTAL CHELTUIELI EURO]]/Data[[#This Row],[NUMĂRUL PERSOANELOR CARE AU PARTICIPAT LA VOT]]</f>
        <v>2.0200945959824383</v>
      </c>
      <c r="X46" s="43">
        <v>4.8400999999999996</v>
      </c>
      <c r="Y46" s="114" t="s">
        <v>2886</v>
      </c>
      <c r="Z46" s="44">
        <v>7</v>
      </c>
      <c r="AA46" s="115" t="s">
        <v>3107</v>
      </c>
      <c r="AB46" s="44">
        <v>1</v>
      </c>
      <c r="AC46" s="45"/>
    </row>
    <row r="47" spans="1:29" ht="12" customHeight="1" x14ac:dyDescent="0.2">
      <c r="A47" s="37">
        <v>46</v>
      </c>
      <c r="B47" s="38" t="s">
        <v>4</v>
      </c>
      <c r="C47" s="39" t="s">
        <v>1020</v>
      </c>
      <c r="D47" s="40">
        <v>44101</v>
      </c>
      <c r="E47" s="38">
        <v>1</v>
      </c>
      <c r="F47" s="38"/>
      <c r="G47" s="38" t="s">
        <v>2</v>
      </c>
      <c r="H47" s="38" t="s">
        <v>2</v>
      </c>
      <c r="I47" s="39">
        <v>1800</v>
      </c>
      <c r="J47" s="39">
        <v>2365.44</v>
      </c>
      <c r="K47" s="39">
        <v>0</v>
      </c>
      <c r="L47" s="41">
        <f>SUM(Data[[#This Row],[CHELTUIELI DE PERSONAL LEI]:[CHELTUIELI DE CAPITAL (ACTIVE NEFINANCIARE ) LEI]])</f>
        <v>4165.4400000000005</v>
      </c>
      <c r="M47" s="41">
        <f>Data[[#This Row],[TOTAL CHELTUIELI LEI]]/Data[[#This Row],[CURS VALUTAR EURO BNR 22 07 2020]]</f>
        <v>860.61031796863722</v>
      </c>
      <c r="N47" s="42">
        <v>1087</v>
      </c>
      <c r="O47" s="42"/>
      <c r="P47" s="42">
        <v>776</v>
      </c>
      <c r="Q47" s="42"/>
      <c r="R47" s="42">
        <f>Data[[#This Row],[PERSOANE ÎNSCRISE ÎN LISTELE ELECTORALE (TURUL 1)            ]]+Data[[#This Row],[PERSOANE ÎNSCRISE ÎN LISTELE ELECTORALE (TURUL AL 2-LEA)]]</f>
        <v>1087</v>
      </c>
      <c r="S47" s="42">
        <f>Data[[#This Row],[PERSOANE CARE AU PARTICIPAT LA VOT (TURUL 1)]]+Data[[#This Row],[PERSOANE CARE AU PARTICIPAT LA VOT  (TURUL AL 2-LEA)]]</f>
        <v>776</v>
      </c>
      <c r="T47" s="41">
        <f>Data[[#This Row],[TOTAL CHELTUIELI LEI]]/Data[[#This Row],[NUMĂRUL PERSOANELOR ÎNSCRISE ÎN LISTELE ELECTORALE]]</f>
        <v>3.8320515179392829</v>
      </c>
      <c r="U47" s="41">
        <f>Data[[#This Row],[TOTAL CHELTUIELI EURO]]/Data[[#This Row],[NUMĂRUL PERSOANELOR ÎNSCRISE ÎN LISTELE ELECTORALE]]</f>
        <v>0.79172982333821273</v>
      </c>
      <c r="V47" s="41">
        <f>Data[[#This Row],[TOTAL CHELTUIELI LEI]]/Data[[#This Row],[NUMĂRUL PERSOANELOR CARE AU PARTICIPAT LA VOT]]</f>
        <v>5.3678350515463924</v>
      </c>
      <c r="W47" s="41">
        <f>Data[[#This Row],[TOTAL CHELTUIELI EURO]]/Data[[#This Row],[NUMĂRUL PERSOANELOR CARE AU PARTICIPAT LA VOT]]</f>
        <v>1.1090339149080377</v>
      </c>
      <c r="X47" s="43">
        <v>4.8400999999999996</v>
      </c>
      <c r="Y47" s="114" t="s">
        <v>2884</v>
      </c>
      <c r="Z47" s="44">
        <v>3</v>
      </c>
      <c r="AA47" s="115" t="s">
        <v>3105</v>
      </c>
      <c r="AB47" s="44">
        <v>0</v>
      </c>
      <c r="AC47" s="45"/>
    </row>
    <row r="48" spans="1:29" ht="12" customHeight="1" x14ac:dyDescent="0.2">
      <c r="A48" s="37">
        <v>47</v>
      </c>
      <c r="B48" s="38" t="s">
        <v>4</v>
      </c>
      <c r="C48" s="39" t="s">
        <v>1021</v>
      </c>
      <c r="D48" s="40">
        <v>44101</v>
      </c>
      <c r="E48" s="38">
        <v>1</v>
      </c>
      <c r="F48" s="38"/>
      <c r="G48" s="38" t="s">
        <v>2</v>
      </c>
      <c r="H48" s="38" t="s">
        <v>2</v>
      </c>
      <c r="I48" s="39">
        <v>480</v>
      </c>
      <c r="J48" s="39">
        <v>4049.12</v>
      </c>
      <c r="K48" s="39">
        <v>0</v>
      </c>
      <c r="L48" s="41">
        <f>SUM(Data[[#This Row],[CHELTUIELI DE PERSONAL LEI]:[CHELTUIELI DE CAPITAL (ACTIVE NEFINANCIARE ) LEI]])</f>
        <v>4529.12</v>
      </c>
      <c r="M48" s="41">
        <f>Data[[#This Row],[TOTAL CHELTUIELI LEI]]/Data[[#This Row],[CURS VALUTAR EURO BNR 22 07 2020]]</f>
        <v>935.74926137889713</v>
      </c>
      <c r="N48" s="42">
        <v>465</v>
      </c>
      <c r="O48" s="42"/>
      <c r="P48" s="42">
        <v>363</v>
      </c>
      <c r="Q48" s="42"/>
      <c r="R48" s="42">
        <f>Data[[#This Row],[PERSOANE ÎNSCRISE ÎN LISTELE ELECTORALE (TURUL 1)            ]]+Data[[#This Row],[PERSOANE ÎNSCRISE ÎN LISTELE ELECTORALE (TURUL AL 2-LEA)]]</f>
        <v>465</v>
      </c>
      <c r="S48" s="42">
        <f>Data[[#This Row],[PERSOANE CARE AU PARTICIPAT LA VOT (TURUL 1)]]+Data[[#This Row],[PERSOANE CARE AU PARTICIPAT LA VOT  (TURUL AL 2-LEA)]]</f>
        <v>363</v>
      </c>
      <c r="T48" s="41">
        <f>Data[[#This Row],[TOTAL CHELTUIELI LEI]]/Data[[#This Row],[NUMĂRUL PERSOANELOR ÎNSCRISE ÎN LISTELE ELECTORALE]]</f>
        <v>9.7400430107526876</v>
      </c>
      <c r="U48" s="41">
        <f>Data[[#This Row],[TOTAL CHELTUIELI EURO]]/Data[[#This Row],[NUMĂRUL PERSOANELOR ÎNSCRISE ÎN LISTELE ELECTORALE]]</f>
        <v>2.01236400296537</v>
      </c>
      <c r="V48" s="41">
        <f>Data[[#This Row],[TOTAL CHELTUIELI LEI]]/Data[[#This Row],[NUMĂRUL PERSOANELOR CARE AU PARTICIPAT LA VOT]]</f>
        <v>12.476914600550964</v>
      </c>
      <c r="W48" s="41">
        <f>Data[[#This Row],[TOTAL CHELTUIELI EURO]]/Data[[#This Row],[NUMĂRUL PERSOANELOR CARE AU PARTICIPAT LA VOT]]</f>
        <v>2.5778216566911767</v>
      </c>
      <c r="X48" s="43">
        <v>4.8400999999999996</v>
      </c>
      <c r="Y48" s="114" t="s">
        <v>2887</v>
      </c>
      <c r="Z48" s="44">
        <v>9</v>
      </c>
      <c r="AA48" s="115" t="s">
        <v>3108</v>
      </c>
      <c r="AB48" s="44">
        <v>2</v>
      </c>
      <c r="AC48" s="45"/>
    </row>
    <row r="49" spans="1:29" ht="12" customHeight="1" x14ac:dyDescent="0.2">
      <c r="A49" s="37">
        <v>48</v>
      </c>
      <c r="B49" s="38" t="s">
        <v>4</v>
      </c>
      <c r="C49" s="39" t="s">
        <v>1022</v>
      </c>
      <c r="D49" s="40">
        <v>44101</v>
      </c>
      <c r="E49" s="38">
        <v>1</v>
      </c>
      <c r="F49" s="38"/>
      <c r="G49" s="38" t="s">
        <v>2</v>
      </c>
      <c r="H49" s="38" t="s">
        <v>2</v>
      </c>
      <c r="I49" s="39">
        <v>1100</v>
      </c>
      <c r="J49" s="39">
        <v>948.87</v>
      </c>
      <c r="K49" s="39">
        <v>0</v>
      </c>
      <c r="L49" s="41">
        <f>SUM(Data[[#This Row],[CHELTUIELI DE PERSONAL LEI]:[CHELTUIELI DE CAPITAL (ACTIVE NEFINANCIARE ) LEI]])</f>
        <v>2048.87</v>
      </c>
      <c r="M49" s="41">
        <f>Data[[#This Row],[TOTAL CHELTUIELI LEI]]/Data[[#This Row],[CURS VALUTAR EURO BNR 22 07 2020]]</f>
        <v>423.3115018284746</v>
      </c>
      <c r="N49" s="42">
        <v>895</v>
      </c>
      <c r="O49" s="42"/>
      <c r="P49" s="42">
        <v>568</v>
      </c>
      <c r="Q49" s="42"/>
      <c r="R49" s="42">
        <f>Data[[#This Row],[PERSOANE ÎNSCRISE ÎN LISTELE ELECTORALE (TURUL 1)            ]]+Data[[#This Row],[PERSOANE ÎNSCRISE ÎN LISTELE ELECTORALE (TURUL AL 2-LEA)]]</f>
        <v>895</v>
      </c>
      <c r="S49" s="42">
        <f>Data[[#This Row],[PERSOANE CARE AU PARTICIPAT LA VOT (TURUL 1)]]+Data[[#This Row],[PERSOANE CARE AU PARTICIPAT LA VOT  (TURUL AL 2-LEA)]]</f>
        <v>568</v>
      </c>
      <c r="T49" s="41">
        <f>Data[[#This Row],[TOTAL CHELTUIELI LEI]]/Data[[#This Row],[NUMĂRUL PERSOANELOR ÎNSCRISE ÎN LISTELE ELECTORALE]]</f>
        <v>2.2892402234636871</v>
      </c>
      <c r="U49" s="41">
        <f>Data[[#This Row],[TOTAL CHELTUIELI EURO]]/Data[[#This Row],[NUMĂRUL PERSOANELOR ÎNSCRISE ÎN LISTELE ELECTORALE]]</f>
        <v>0.47297374505974815</v>
      </c>
      <c r="V49" s="41">
        <f>Data[[#This Row],[TOTAL CHELTUIELI LEI]]/Data[[#This Row],[NUMĂRUL PERSOANELOR CARE AU PARTICIPAT LA VOT]]</f>
        <v>3.6071654929577464</v>
      </c>
      <c r="W49" s="41">
        <f>Data[[#This Row],[TOTAL CHELTUIELI EURO]]/Data[[#This Row],[NUMĂRUL PERSOANELOR CARE AU PARTICIPAT LA VOT]]</f>
        <v>0.74526672857125809</v>
      </c>
      <c r="X49" s="43">
        <v>4.8400999999999996</v>
      </c>
      <c r="Y49" s="114" t="s">
        <v>2891</v>
      </c>
      <c r="Z49" s="44">
        <v>2</v>
      </c>
      <c r="AA49" s="115" t="s">
        <v>3105</v>
      </c>
      <c r="AB49" s="44">
        <v>0</v>
      </c>
      <c r="AC49" s="45"/>
    </row>
    <row r="50" spans="1:29" ht="12" customHeight="1" x14ac:dyDescent="0.2">
      <c r="A50" s="37">
        <v>49</v>
      </c>
      <c r="B50" s="38" t="s">
        <v>4</v>
      </c>
      <c r="C50" s="39" t="s">
        <v>1023</v>
      </c>
      <c r="D50" s="40">
        <v>44101</v>
      </c>
      <c r="E50" s="38">
        <v>1</v>
      </c>
      <c r="F50" s="38"/>
      <c r="G50" s="38" t="s">
        <v>2</v>
      </c>
      <c r="H50" s="38" t="s">
        <v>2</v>
      </c>
      <c r="I50" s="39">
        <v>0</v>
      </c>
      <c r="J50" s="39">
        <v>2906</v>
      </c>
      <c r="K50" s="39">
        <v>0</v>
      </c>
      <c r="L50" s="41">
        <f>SUM(Data[[#This Row],[CHELTUIELI DE PERSONAL LEI]:[CHELTUIELI DE CAPITAL (ACTIVE NEFINANCIARE ) LEI]])</f>
        <v>2906</v>
      </c>
      <c r="M50" s="41">
        <f>Data[[#This Row],[TOTAL CHELTUIELI LEI]]/Data[[#This Row],[CURS VALUTAR EURO BNR 22 07 2020]]</f>
        <v>600.40081816491397</v>
      </c>
      <c r="N50" s="42">
        <v>1227</v>
      </c>
      <c r="O50" s="42"/>
      <c r="P50" s="42">
        <v>799</v>
      </c>
      <c r="Q50" s="42"/>
      <c r="R50" s="42">
        <f>Data[[#This Row],[PERSOANE ÎNSCRISE ÎN LISTELE ELECTORALE (TURUL 1)            ]]+Data[[#This Row],[PERSOANE ÎNSCRISE ÎN LISTELE ELECTORALE (TURUL AL 2-LEA)]]</f>
        <v>1227</v>
      </c>
      <c r="S50" s="42">
        <f>Data[[#This Row],[PERSOANE CARE AU PARTICIPAT LA VOT (TURUL 1)]]+Data[[#This Row],[PERSOANE CARE AU PARTICIPAT LA VOT  (TURUL AL 2-LEA)]]</f>
        <v>799</v>
      </c>
      <c r="T50" s="41">
        <f>Data[[#This Row],[TOTAL CHELTUIELI LEI]]/Data[[#This Row],[NUMĂRUL PERSOANELOR ÎNSCRISE ÎN LISTELE ELECTORALE]]</f>
        <v>2.3683781581092096</v>
      </c>
      <c r="U50" s="41">
        <f>Data[[#This Row],[TOTAL CHELTUIELI EURO]]/Data[[#This Row],[NUMĂRUL PERSOANELOR ÎNSCRISE ÎN LISTELE ELECTORALE]]</f>
        <v>0.48932422018330396</v>
      </c>
      <c r="V50" s="41">
        <f>Data[[#This Row],[TOTAL CHELTUIELI LEI]]/Data[[#This Row],[NUMĂRUL PERSOANELOR CARE AU PARTICIPAT LA VOT]]</f>
        <v>3.6370463078848561</v>
      </c>
      <c r="W50" s="41">
        <f>Data[[#This Row],[TOTAL CHELTUIELI EURO]]/Data[[#This Row],[NUMĂRUL PERSOANELOR CARE AU PARTICIPAT LA VOT]]</f>
        <v>0.75144032311002995</v>
      </c>
      <c r="X50" s="43">
        <v>4.8400999999999996</v>
      </c>
      <c r="Y50" s="114" t="s">
        <v>2891</v>
      </c>
      <c r="Z50" s="44">
        <v>2</v>
      </c>
      <c r="AA50" s="115" t="s">
        <v>3105</v>
      </c>
      <c r="AB50" s="44">
        <v>0</v>
      </c>
      <c r="AC50" s="45"/>
    </row>
    <row r="51" spans="1:29" ht="12" customHeight="1" x14ac:dyDescent="0.2">
      <c r="A51" s="37">
        <v>50</v>
      </c>
      <c r="B51" s="38" t="s">
        <v>4</v>
      </c>
      <c r="C51" s="39" t="s">
        <v>1024</v>
      </c>
      <c r="D51" s="40">
        <v>44101</v>
      </c>
      <c r="E51" s="38">
        <v>1</v>
      </c>
      <c r="F51" s="38"/>
      <c r="G51" s="38" t="s">
        <v>2</v>
      </c>
      <c r="H51" s="38" t="s">
        <v>2</v>
      </c>
      <c r="I51" s="39">
        <v>0</v>
      </c>
      <c r="J51" s="39">
        <v>4763.5</v>
      </c>
      <c r="K51" s="39">
        <v>0</v>
      </c>
      <c r="L51" s="41">
        <f>SUM(Data[[#This Row],[CHELTUIELI DE PERSONAL LEI]:[CHELTUIELI DE CAPITAL (ACTIVE NEFINANCIARE ) LEI]])</f>
        <v>4763.5</v>
      </c>
      <c r="M51" s="41">
        <f>Data[[#This Row],[TOTAL CHELTUIELI LEI]]/Data[[#This Row],[CURS VALUTAR EURO BNR 22 07 2020]]</f>
        <v>984.17388070494417</v>
      </c>
      <c r="N51" s="42">
        <v>2285</v>
      </c>
      <c r="O51" s="42"/>
      <c r="P51" s="42">
        <v>1633</v>
      </c>
      <c r="Q51" s="42"/>
      <c r="R51" s="42">
        <f>Data[[#This Row],[PERSOANE ÎNSCRISE ÎN LISTELE ELECTORALE (TURUL 1)            ]]+Data[[#This Row],[PERSOANE ÎNSCRISE ÎN LISTELE ELECTORALE (TURUL AL 2-LEA)]]</f>
        <v>2285</v>
      </c>
      <c r="S51" s="42">
        <f>Data[[#This Row],[PERSOANE CARE AU PARTICIPAT LA VOT (TURUL 1)]]+Data[[#This Row],[PERSOANE CARE AU PARTICIPAT LA VOT  (TURUL AL 2-LEA)]]</f>
        <v>1633</v>
      </c>
      <c r="T51" s="41">
        <f>Data[[#This Row],[TOTAL CHELTUIELI LEI]]/Data[[#This Row],[NUMĂRUL PERSOANELOR ÎNSCRISE ÎN LISTELE ELECTORALE]]</f>
        <v>2.0846827133479211</v>
      </c>
      <c r="U51" s="41">
        <f>Data[[#This Row],[TOTAL CHELTUIELI EURO]]/Data[[#This Row],[NUMĂRUL PERSOANELOR ÎNSCRISE ÎN LISTELE ELECTORALE]]</f>
        <v>0.43071066989275458</v>
      </c>
      <c r="V51" s="41">
        <f>Data[[#This Row],[TOTAL CHELTUIELI LEI]]/Data[[#This Row],[NUMĂRUL PERSOANELOR CARE AU PARTICIPAT LA VOT]]</f>
        <v>2.9170238824249846</v>
      </c>
      <c r="W51" s="41">
        <f>Data[[#This Row],[TOTAL CHELTUIELI EURO]]/Data[[#This Row],[NUMĂRUL PERSOANELOR CARE AU PARTICIPAT LA VOT]]</f>
        <v>0.60267843276481581</v>
      </c>
      <c r="X51" s="43">
        <v>4.8400999999999996</v>
      </c>
      <c r="Y51" s="114" t="s">
        <v>2891</v>
      </c>
      <c r="Z51" s="44">
        <v>2</v>
      </c>
      <c r="AA51" s="115" t="s">
        <v>3105</v>
      </c>
      <c r="AB51" s="44">
        <v>0</v>
      </c>
      <c r="AC51" s="45"/>
    </row>
    <row r="52" spans="1:29" ht="12" customHeight="1" x14ac:dyDescent="0.2">
      <c r="A52" s="37">
        <v>51</v>
      </c>
      <c r="B52" s="38" t="s">
        <v>4</v>
      </c>
      <c r="C52" s="39" t="s">
        <v>1025</v>
      </c>
      <c r="D52" s="40">
        <v>44101</v>
      </c>
      <c r="E52" s="38">
        <v>1</v>
      </c>
      <c r="F52" s="38"/>
      <c r="G52" s="38" t="s">
        <v>2</v>
      </c>
      <c r="H52" s="38" t="s">
        <v>2</v>
      </c>
      <c r="I52" s="39">
        <v>900</v>
      </c>
      <c r="J52" s="39">
        <v>1292</v>
      </c>
      <c r="K52" s="39">
        <v>0</v>
      </c>
      <c r="L52" s="41">
        <f>SUM(Data[[#This Row],[CHELTUIELI DE PERSONAL LEI]:[CHELTUIELI DE CAPITAL (ACTIVE NEFINANCIARE ) LEI]])</f>
        <v>2192</v>
      </c>
      <c r="M52" s="41">
        <f>Data[[#This Row],[TOTAL CHELTUIELI LEI]]/Data[[#This Row],[CURS VALUTAR EURO BNR 22 07 2020]]</f>
        <v>452.88320489246092</v>
      </c>
      <c r="N52" s="42">
        <v>1250</v>
      </c>
      <c r="O52" s="42"/>
      <c r="P52" s="42">
        <v>804</v>
      </c>
      <c r="Q52" s="42"/>
      <c r="R52" s="42">
        <f>Data[[#This Row],[PERSOANE ÎNSCRISE ÎN LISTELE ELECTORALE (TURUL 1)            ]]+Data[[#This Row],[PERSOANE ÎNSCRISE ÎN LISTELE ELECTORALE (TURUL AL 2-LEA)]]</f>
        <v>1250</v>
      </c>
      <c r="S52" s="42">
        <f>Data[[#This Row],[PERSOANE CARE AU PARTICIPAT LA VOT (TURUL 1)]]+Data[[#This Row],[PERSOANE CARE AU PARTICIPAT LA VOT  (TURUL AL 2-LEA)]]</f>
        <v>804</v>
      </c>
      <c r="T52" s="41">
        <f>Data[[#This Row],[TOTAL CHELTUIELI LEI]]/Data[[#This Row],[NUMĂRUL PERSOANELOR ÎNSCRISE ÎN LISTELE ELECTORALE]]</f>
        <v>1.7536</v>
      </c>
      <c r="U52" s="41">
        <f>Data[[#This Row],[TOTAL CHELTUIELI EURO]]/Data[[#This Row],[NUMĂRUL PERSOANELOR ÎNSCRISE ÎN LISTELE ELECTORALE]]</f>
        <v>0.36230656391396876</v>
      </c>
      <c r="V52" s="41">
        <f>Data[[#This Row],[TOTAL CHELTUIELI LEI]]/Data[[#This Row],[NUMĂRUL PERSOANELOR CARE AU PARTICIPAT LA VOT]]</f>
        <v>2.7263681592039801</v>
      </c>
      <c r="W52" s="41">
        <f>Data[[#This Row],[TOTAL CHELTUIELI EURO]]/Data[[#This Row],[NUMĂRUL PERSOANELOR CARE AU PARTICIPAT LA VOT]]</f>
        <v>0.56328756827420512</v>
      </c>
      <c r="X52" s="43">
        <v>4.8400999999999996</v>
      </c>
      <c r="Y52" s="114" t="s">
        <v>2894</v>
      </c>
      <c r="Z52" s="44">
        <v>1</v>
      </c>
      <c r="AA52" s="115" t="s">
        <v>3105</v>
      </c>
      <c r="AB52" s="44">
        <v>0</v>
      </c>
      <c r="AC52" s="45"/>
    </row>
    <row r="53" spans="1:29" ht="12" customHeight="1" x14ac:dyDescent="0.2">
      <c r="A53" s="37">
        <v>52</v>
      </c>
      <c r="B53" s="38" t="s">
        <v>4</v>
      </c>
      <c r="C53" s="39" t="s">
        <v>1026</v>
      </c>
      <c r="D53" s="40">
        <v>44101</v>
      </c>
      <c r="E53" s="38">
        <v>1</v>
      </c>
      <c r="F53" s="38"/>
      <c r="G53" s="38" t="s">
        <v>2</v>
      </c>
      <c r="H53" s="38" t="s">
        <v>2</v>
      </c>
      <c r="I53" s="39">
        <v>2400</v>
      </c>
      <c r="J53" s="39">
        <v>1748</v>
      </c>
      <c r="K53" s="39">
        <v>0</v>
      </c>
      <c r="L53" s="41">
        <f>SUM(Data[[#This Row],[CHELTUIELI DE PERSONAL LEI]:[CHELTUIELI DE CAPITAL (ACTIVE NEFINANCIARE ) LEI]])</f>
        <v>4148</v>
      </c>
      <c r="M53" s="41">
        <f>Data[[#This Row],[TOTAL CHELTUIELI LEI]]/Data[[#This Row],[CURS VALUTAR EURO BNR 22 07 2020]]</f>
        <v>857.00708663044156</v>
      </c>
      <c r="N53" s="42">
        <v>1901</v>
      </c>
      <c r="O53" s="42"/>
      <c r="P53" s="42">
        <v>1441</v>
      </c>
      <c r="Q53" s="42"/>
      <c r="R53" s="42">
        <f>Data[[#This Row],[PERSOANE ÎNSCRISE ÎN LISTELE ELECTORALE (TURUL 1)            ]]+Data[[#This Row],[PERSOANE ÎNSCRISE ÎN LISTELE ELECTORALE (TURUL AL 2-LEA)]]</f>
        <v>1901</v>
      </c>
      <c r="S53" s="42">
        <f>Data[[#This Row],[PERSOANE CARE AU PARTICIPAT LA VOT (TURUL 1)]]+Data[[#This Row],[PERSOANE CARE AU PARTICIPAT LA VOT  (TURUL AL 2-LEA)]]</f>
        <v>1441</v>
      </c>
      <c r="T53" s="41">
        <f>Data[[#This Row],[TOTAL CHELTUIELI LEI]]/Data[[#This Row],[NUMĂRUL PERSOANELOR ÎNSCRISE ÎN LISTELE ELECTORALE]]</f>
        <v>2.1820094687006839</v>
      </c>
      <c r="U53" s="41">
        <f>Data[[#This Row],[TOTAL CHELTUIELI EURO]]/Data[[#This Row],[NUMĂRUL PERSOANELOR ÎNSCRISE ÎN LISTELE ELECTORALE]]</f>
        <v>0.45081908818013761</v>
      </c>
      <c r="V53" s="41">
        <f>Data[[#This Row],[TOTAL CHELTUIELI LEI]]/Data[[#This Row],[NUMĂRUL PERSOANELOR CARE AU PARTICIPAT LA VOT]]</f>
        <v>2.878556557945871</v>
      </c>
      <c r="W53" s="41">
        <f>Data[[#This Row],[TOTAL CHELTUIELI EURO]]/Data[[#This Row],[NUMĂRUL PERSOANELOR CARE AU PARTICIPAT LA VOT]]</f>
        <v>0.5947308026581829</v>
      </c>
      <c r="X53" s="43">
        <v>4.8400999999999996</v>
      </c>
      <c r="Y53" s="114" t="s">
        <v>2891</v>
      </c>
      <c r="Z53" s="44">
        <v>2</v>
      </c>
      <c r="AA53" s="115" t="s">
        <v>3105</v>
      </c>
      <c r="AB53" s="44">
        <v>0</v>
      </c>
      <c r="AC53" s="45"/>
    </row>
    <row r="54" spans="1:29" ht="12" customHeight="1" x14ac:dyDescent="0.2">
      <c r="A54" s="37">
        <v>53</v>
      </c>
      <c r="B54" s="38" t="s">
        <v>4</v>
      </c>
      <c r="C54" s="39" t="s">
        <v>1027</v>
      </c>
      <c r="D54" s="40">
        <v>44101</v>
      </c>
      <c r="E54" s="38">
        <v>1</v>
      </c>
      <c r="F54" s="38"/>
      <c r="G54" s="38" t="s">
        <v>2</v>
      </c>
      <c r="H54" s="38" t="s">
        <v>2</v>
      </c>
      <c r="I54" s="39">
        <v>5362.46</v>
      </c>
      <c r="J54" s="39">
        <v>8205.5499999999993</v>
      </c>
      <c r="K54" s="39">
        <v>0</v>
      </c>
      <c r="L54" s="41">
        <f>SUM(Data[[#This Row],[CHELTUIELI DE PERSONAL LEI]:[CHELTUIELI DE CAPITAL (ACTIVE NEFINANCIARE ) LEI]])</f>
        <v>13568.009999999998</v>
      </c>
      <c r="M54" s="41">
        <f>Data[[#This Row],[TOTAL CHELTUIELI LEI]]/Data[[#This Row],[CURS VALUTAR EURO BNR 22 07 2020]]</f>
        <v>2803.2499328526269</v>
      </c>
      <c r="N54" s="42">
        <v>4867</v>
      </c>
      <c r="O54" s="42"/>
      <c r="P54" s="42">
        <v>2795</v>
      </c>
      <c r="Q54" s="42"/>
      <c r="R54" s="42">
        <f>Data[[#This Row],[PERSOANE ÎNSCRISE ÎN LISTELE ELECTORALE (TURUL 1)            ]]+Data[[#This Row],[PERSOANE ÎNSCRISE ÎN LISTELE ELECTORALE (TURUL AL 2-LEA)]]</f>
        <v>4867</v>
      </c>
      <c r="S54" s="42">
        <f>Data[[#This Row],[PERSOANE CARE AU PARTICIPAT LA VOT (TURUL 1)]]+Data[[#This Row],[PERSOANE CARE AU PARTICIPAT LA VOT  (TURUL AL 2-LEA)]]</f>
        <v>2795</v>
      </c>
      <c r="T54" s="41">
        <f>Data[[#This Row],[TOTAL CHELTUIELI LEI]]/Data[[#This Row],[NUMĂRUL PERSOANELOR ÎNSCRISE ÎN LISTELE ELECTORALE]]</f>
        <v>2.7877563180604064</v>
      </c>
      <c r="U54" s="41">
        <f>Data[[#This Row],[TOTAL CHELTUIELI EURO]]/Data[[#This Row],[NUMĂRUL PERSOANELOR ÎNSCRISE ÎN LISTELE ELECTORALE]]</f>
        <v>0.57597081011970963</v>
      </c>
      <c r="V54" s="41">
        <f>Data[[#This Row],[TOTAL CHELTUIELI LEI]]/Data[[#This Row],[NUMĂRUL PERSOANELOR CARE AU PARTICIPAT LA VOT]]</f>
        <v>4.8543864042933809</v>
      </c>
      <c r="W54" s="41">
        <f>Data[[#This Row],[TOTAL CHELTUIELI EURO]]/Data[[#This Row],[NUMĂRUL PERSOANELOR CARE AU PARTICIPAT LA VOT]]</f>
        <v>1.0029516754392225</v>
      </c>
      <c r="X54" s="43">
        <v>4.8400999999999996</v>
      </c>
      <c r="Y54" s="114" t="s">
        <v>2891</v>
      </c>
      <c r="Z54" s="44">
        <v>2</v>
      </c>
      <c r="AA54" s="115" t="s">
        <v>3105</v>
      </c>
      <c r="AB54" s="44">
        <v>0</v>
      </c>
      <c r="AC54" s="45"/>
    </row>
    <row r="55" spans="1:29" ht="12" customHeight="1" x14ac:dyDescent="0.2">
      <c r="A55" s="37">
        <v>54</v>
      </c>
      <c r="B55" s="38" t="s">
        <v>4</v>
      </c>
      <c r="C55" s="39" t="s">
        <v>1028</v>
      </c>
      <c r="D55" s="40">
        <v>44101</v>
      </c>
      <c r="E55" s="38">
        <v>1</v>
      </c>
      <c r="F55" s="38"/>
      <c r="G55" s="38" t="s">
        <v>2</v>
      </c>
      <c r="H55" s="38" t="s">
        <v>2</v>
      </c>
      <c r="I55" s="39">
        <v>7800</v>
      </c>
      <c r="J55" s="39">
        <v>3129.75</v>
      </c>
      <c r="K55" s="39">
        <v>0</v>
      </c>
      <c r="L55" s="41">
        <f>SUM(Data[[#This Row],[CHELTUIELI DE PERSONAL LEI]:[CHELTUIELI DE CAPITAL (ACTIVE NEFINANCIARE ) LEI]])</f>
        <v>10929.75</v>
      </c>
      <c r="M55" s="41">
        <f>Data[[#This Row],[TOTAL CHELTUIELI LEI]]/Data[[#This Row],[CURS VALUTAR EURO BNR 22 07 2020]]</f>
        <v>2258.1661535918679</v>
      </c>
      <c r="N55" s="42">
        <v>2159</v>
      </c>
      <c r="O55" s="42"/>
      <c r="P55" s="42">
        <v>1233</v>
      </c>
      <c r="Q55" s="42"/>
      <c r="R55" s="42">
        <f>Data[[#This Row],[PERSOANE ÎNSCRISE ÎN LISTELE ELECTORALE (TURUL 1)            ]]+Data[[#This Row],[PERSOANE ÎNSCRISE ÎN LISTELE ELECTORALE (TURUL AL 2-LEA)]]</f>
        <v>2159</v>
      </c>
      <c r="S55" s="42">
        <f>Data[[#This Row],[PERSOANE CARE AU PARTICIPAT LA VOT (TURUL 1)]]+Data[[#This Row],[PERSOANE CARE AU PARTICIPAT LA VOT  (TURUL AL 2-LEA)]]</f>
        <v>1233</v>
      </c>
      <c r="T55" s="41">
        <f>Data[[#This Row],[TOTAL CHELTUIELI LEI]]/Data[[#This Row],[NUMĂRUL PERSOANELOR ÎNSCRISE ÎN LISTELE ELECTORALE]]</f>
        <v>5.0624131542380733</v>
      </c>
      <c r="U55" s="41">
        <f>Data[[#This Row],[TOTAL CHELTUIELI EURO]]/Data[[#This Row],[NUMĂRUL PERSOANELOR ÎNSCRISE ÎN LISTELE ELECTORALE]]</f>
        <v>1.045931520885534</v>
      </c>
      <c r="V55" s="41">
        <f>Data[[#This Row],[TOTAL CHELTUIELI LEI]]/Data[[#This Row],[NUMĂRUL PERSOANELOR CARE AU PARTICIPAT LA VOT]]</f>
        <v>8.8643552311435521</v>
      </c>
      <c r="W55" s="41">
        <f>Data[[#This Row],[TOTAL CHELTUIELI EURO]]/Data[[#This Row],[NUMĂRUL PERSOANELOR CARE AU PARTICIPAT LA VOT]]</f>
        <v>1.8314405138620178</v>
      </c>
      <c r="X55" s="43">
        <v>4.8400999999999996</v>
      </c>
      <c r="Y55" s="114" t="s">
        <v>2892</v>
      </c>
      <c r="Z55" s="44">
        <v>5</v>
      </c>
      <c r="AA55" s="115" t="s">
        <v>3107</v>
      </c>
      <c r="AB55" s="44">
        <v>1</v>
      </c>
      <c r="AC55" s="45"/>
    </row>
    <row r="56" spans="1:29" ht="12" customHeight="1" x14ac:dyDescent="0.2">
      <c r="A56" s="37">
        <v>55</v>
      </c>
      <c r="B56" s="38" t="s">
        <v>4</v>
      </c>
      <c r="C56" s="39" t="s">
        <v>1029</v>
      </c>
      <c r="D56" s="40">
        <v>44101</v>
      </c>
      <c r="E56" s="38">
        <v>1</v>
      </c>
      <c r="F56" s="38"/>
      <c r="G56" s="38" t="s">
        <v>2</v>
      </c>
      <c r="H56" s="38" t="s">
        <v>2</v>
      </c>
      <c r="I56" s="39">
        <v>2100</v>
      </c>
      <c r="J56" s="39">
        <v>12022.81</v>
      </c>
      <c r="K56" s="39">
        <v>0</v>
      </c>
      <c r="L56" s="41">
        <f>SUM(Data[[#This Row],[CHELTUIELI DE PERSONAL LEI]:[CHELTUIELI DE CAPITAL (ACTIVE NEFINANCIARE ) LEI]])</f>
        <v>14122.81</v>
      </c>
      <c r="M56" s="41">
        <f>Data[[#This Row],[TOTAL CHELTUIELI LEI]]/Data[[#This Row],[CURS VALUTAR EURO BNR 22 07 2020]]</f>
        <v>2917.8756637259562</v>
      </c>
      <c r="N56" s="42">
        <v>2442</v>
      </c>
      <c r="O56" s="42"/>
      <c r="P56" s="42">
        <v>1472</v>
      </c>
      <c r="Q56" s="42"/>
      <c r="R56" s="42">
        <f>Data[[#This Row],[PERSOANE ÎNSCRISE ÎN LISTELE ELECTORALE (TURUL 1)            ]]+Data[[#This Row],[PERSOANE ÎNSCRISE ÎN LISTELE ELECTORALE (TURUL AL 2-LEA)]]</f>
        <v>2442</v>
      </c>
      <c r="S56" s="42">
        <f>Data[[#This Row],[PERSOANE CARE AU PARTICIPAT LA VOT (TURUL 1)]]+Data[[#This Row],[PERSOANE CARE AU PARTICIPAT LA VOT  (TURUL AL 2-LEA)]]</f>
        <v>1472</v>
      </c>
      <c r="T56" s="41">
        <f>Data[[#This Row],[TOTAL CHELTUIELI LEI]]/Data[[#This Row],[NUMĂRUL PERSOANELOR ÎNSCRISE ÎN LISTELE ELECTORALE]]</f>
        <v>5.783296478296478</v>
      </c>
      <c r="U56" s="41">
        <f>Data[[#This Row],[TOTAL CHELTUIELI EURO]]/Data[[#This Row],[NUMĂRUL PERSOANELOR ÎNSCRISE ÎN LISTELE ELECTORALE]]</f>
        <v>1.1948712791670582</v>
      </c>
      <c r="V56" s="41">
        <f>Data[[#This Row],[TOTAL CHELTUIELI LEI]]/Data[[#This Row],[NUMĂRUL PERSOANELOR CARE AU PARTICIPAT LA VOT]]</f>
        <v>9.5943002717391295</v>
      </c>
      <c r="W56" s="41">
        <f>Data[[#This Row],[TOTAL CHELTUIELI EURO]]/Data[[#This Row],[NUMĂRUL PERSOANELOR CARE AU PARTICIPAT LA VOT]]</f>
        <v>1.9822524889442636</v>
      </c>
      <c r="X56" s="43">
        <v>4.8400999999999996</v>
      </c>
      <c r="Y56" s="114" t="s">
        <v>2892</v>
      </c>
      <c r="Z56" s="44">
        <v>5</v>
      </c>
      <c r="AA56" s="115" t="s">
        <v>3107</v>
      </c>
      <c r="AB56" s="44">
        <v>1</v>
      </c>
      <c r="AC56" s="45"/>
    </row>
    <row r="57" spans="1:29" ht="12" customHeight="1" x14ac:dyDescent="0.2">
      <c r="A57" s="37">
        <v>56</v>
      </c>
      <c r="B57" s="38" t="s">
        <v>4</v>
      </c>
      <c r="C57" s="39" t="s">
        <v>1030</v>
      </c>
      <c r="D57" s="40">
        <v>44101</v>
      </c>
      <c r="E57" s="38">
        <v>1</v>
      </c>
      <c r="F57" s="38"/>
      <c r="G57" s="38" t="s">
        <v>2</v>
      </c>
      <c r="H57" s="38" t="s">
        <v>2</v>
      </c>
      <c r="I57" s="39">
        <v>3000</v>
      </c>
      <c r="J57" s="39">
        <v>2150</v>
      </c>
      <c r="K57" s="39">
        <v>0</v>
      </c>
      <c r="L57" s="41">
        <f>SUM(Data[[#This Row],[CHELTUIELI DE PERSONAL LEI]:[CHELTUIELI DE CAPITAL (ACTIVE NEFINANCIARE ) LEI]])</f>
        <v>5150</v>
      </c>
      <c r="M57" s="41">
        <f>Data[[#This Row],[TOTAL CHELTUIELI LEI]]/Data[[#This Row],[CURS VALUTAR EURO BNR 22 07 2020]]</f>
        <v>1064.0276027354807</v>
      </c>
      <c r="N57" s="42">
        <v>1253</v>
      </c>
      <c r="O57" s="42"/>
      <c r="P57" s="42">
        <v>989</v>
      </c>
      <c r="Q57" s="42"/>
      <c r="R57" s="42">
        <f>Data[[#This Row],[PERSOANE ÎNSCRISE ÎN LISTELE ELECTORALE (TURUL 1)            ]]+Data[[#This Row],[PERSOANE ÎNSCRISE ÎN LISTELE ELECTORALE (TURUL AL 2-LEA)]]</f>
        <v>1253</v>
      </c>
      <c r="S57" s="42">
        <f>Data[[#This Row],[PERSOANE CARE AU PARTICIPAT LA VOT (TURUL 1)]]+Data[[#This Row],[PERSOANE CARE AU PARTICIPAT LA VOT  (TURUL AL 2-LEA)]]</f>
        <v>989</v>
      </c>
      <c r="T57" s="41">
        <f>Data[[#This Row],[TOTAL CHELTUIELI LEI]]/Data[[#This Row],[NUMĂRUL PERSOANELOR ÎNSCRISE ÎN LISTELE ELECTORALE]]</f>
        <v>4.1101356743814845</v>
      </c>
      <c r="U57" s="41">
        <f>Data[[#This Row],[TOTAL CHELTUIELI EURO]]/Data[[#This Row],[NUMĂRUL PERSOANELOR ÎNSCRISE ÎN LISTELE ELECTORALE]]</f>
        <v>0.84918404049120566</v>
      </c>
      <c r="V57" s="41">
        <f>Data[[#This Row],[TOTAL CHELTUIELI LEI]]/Data[[#This Row],[NUMĂRUL PERSOANELOR CARE AU PARTICIPAT LA VOT]]</f>
        <v>5.2072800808897872</v>
      </c>
      <c r="W57" s="41">
        <f>Data[[#This Row],[TOTAL CHELTUIELI EURO]]/Data[[#This Row],[NUMĂRUL PERSOANELOR CARE AU PARTICIPAT LA VOT]]</f>
        <v>1.075862085677938</v>
      </c>
      <c r="X57" s="43">
        <v>4.8400999999999996</v>
      </c>
      <c r="Y57" s="114" t="s">
        <v>2895</v>
      </c>
      <c r="Z57" s="44">
        <v>4</v>
      </c>
      <c r="AA57" s="115" t="s">
        <v>3105</v>
      </c>
      <c r="AB57" s="44">
        <v>0</v>
      </c>
      <c r="AC57" s="45"/>
    </row>
    <row r="58" spans="1:29" ht="12" customHeight="1" x14ac:dyDescent="0.2">
      <c r="A58" s="37">
        <v>57</v>
      </c>
      <c r="B58" s="38" t="s">
        <v>4</v>
      </c>
      <c r="C58" s="39" t="s">
        <v>1031</v>
      </c>
      <c r="D58" s="40">
        <v>44101</v>
      </c>
      <c r="E58" s="38">
        <v>1</v>
      </c>
      <c r="F58" s="38"/>
      <c r="G58" s="38" t="s">
        <v>2</v>
      </c>
      <c r="H58" s="38" t="s">
        <v>2</v>
      </c>
      <c r="I58" s="39">
        <v>6462</v>
      </c>
      <c r="J58" s="39">
        <v>4092</v>
      </c>
      <c r="K58" s="39">
        <v>0</v>
      </c>
      <c r="L58" s="41">
        <f>SUM(Data[[#This Row],[CHELTUIELI DE PERSONAL LEI]:[CHELTUIELI DE CAPITAL (ACTIVE NEFINANCIARE ) LEI]])</f>
        <v>10554</v>
      </c>
      <c r="M58" s="41">
        <f>Data[[#This Row],[TOTAL CHELTUIELI LEI]]/Data[[#This Row],[CURS VALUTAR EURO BNR 22 07 2020]]</f>
        <v>2180.5334600524784</v>
      </c>
      <c r="N58" s="42">
        <v>1448</v>
      </c>
      <c r="O58" s="42"/>
      <c r="P58" s="42">
        <v>873</v>
      </c>
      <c r="Q58" s="42"/>
      <c r="R58" s="42">
        <f>Data[[#This Row],[PERSOANE ÎNSCRISE ÎN LISTELE ELECTORALE (TURUL 1)            ]]+Data[[#This Row],[PERSOANE ÎNSCRISE ÎN LISTELE ELECTORALE (TURUL AL 2-LEA)]]</f>
        <v>1448</v>
      </c>
      <c r="S58" s="42">
        <f>Data[[#This Row],[PERSOANE CARE AU PARTICIPAT LA VOT (TURUL 1)]]+Data[[#This Row],[PERSOANE CARE AU PARTICIPAT LA VOT  (TURUL AL 2-LEA)]]</f>
        <v>873</v>
      </c>
      <c r="T58" s="41">
        <f>Data[[#This Row],[TOTAL CHELTUIELI LEI]]/Data[[#This Row],[NUMĂRUL PERSOANELOR ÎNSCRISE ÎN LISTELE ELECTORALE]]</f>
        <v>7.2886740331491708</v>
      </c>
      <c r="U58" s="41">
        <f>Data[[#This Row],[TOTAL CHELTUIELI EURO]]/Data[[#This Row],[NUMĂRUL PERSOANELOR ÎNSCRISE ÎN LISTELE ELECTORALE]]</f>
        <v>1.5058932735169051</v>
      </c>
      <c r="V58" s="41">
        <f>Data[[#This Row],[TOTAL CHELTUIELI LEI]]/Data[[#This Row],[NUMĂRUL PERSOANELOR CARE AU PARTICIPAT LA VOT]]</f>
        <v>12.0893470790378</v>
      </c>
      <c r="W58" s="41">
        <f>Data[[#This Row],[TOTAL CHELTUIELI EURO]]/Data[[#This Row],[NUMĂRUL PERSOANELOR CARE AU PARTICIPAT LA VOT]]</f>
        <v>2.4977473769215104</v>
      </c>
      <c r="X58" s="43">
        <v>4.8400999999999996</v>
      </c>
      <c r="Y58" s="114" t="s">
        <v>2886</v>
      </c>
      <c r="Z58" s="44">
        <v>7</v>
      </c>
      <c r="AA58" s="115" t="s">
        <v>3107</v>
      </c>
      <c r="AB58" s="44">
        <v>1</v>
      </c>
      <c r="AC58" s="45"/>
    </row>
    <row r="59" spans="1:29" ht="12" customHeight="1" x14ac:dyDescent="0.2">
      <c r="A59" s="37">
        <v>58</v>
      </c>
      <c r="B59" s="38" t="s">
        <v>4</v>
      </c>
      <c r="C59" s="39" t="s">
        <v>1032</v>
      </c>
      <c r="D59" s="40">
        <v>44101</v>
      </c>
      <c r="E59" s="38">
        <v>1</v>
      </c>
      <c r="F59" s="38"/>
      <c r="G59" s="38" t="s">
        <v>2</v>
      </c>
      <c r="H59" s="38" t="s">
        <v>2</v>
      </c>
      <c r="I59" s="39">
        <v>900</v>
      </c>
      <c r="J59" s="39">
        <v>2745.84</v>
      </c>
      <c r="K59" s="39">
        <v>0</v>
      </c>
      <c r="L59" s="41">
        <f>SUM(Data[[#This Row],[CHELTUIELI DE PERSONAL LEI]:[CHELTUIELI DE CAPITAL (ACTIVE NEFINANCIARE ) LEI]])</f>
        <v>3645.84</v>
      </c>
      <c r="M59" s="41">
        <f>Data[[#This Row],[TOTAL CHELTUIELI LEI]]/Data[[#This Row],[CURS VALUTAR EURO BNR 22 07 2020]]</f>
        <v>753.25716410817972</v>
      </c>
      <c r="N59" s="42">
        <v>2072</v>
      </c>
      <c r="O59" s="42"/>
      <c r="P59" s="42">
        <v>1397</v>
      </c>
      <c r="Q59" s="42"/>
      <c r="R59" s="42">
        <f>Data[[#This Row],[PERSOANE ÎNSCRISE ÎN LISTELE ELECTORALE (TURUL 1)            ]]+Data[[#This Row],[PERSOANE ÎNSCRISE ÎN LISTELE ELECTORALE (TURUL AL 2-LEA)]]</f>
        <v>2072</v>
      </c>
      <c r="S59" s="42">
        <f>Data[[#This Row],[PERSOANE CARE AU PARTICIPAT LA VOT (TURUL 1)]]+Data[[#This Row],[PERSOANE CARE AU PARTICIPAT LA VOT  (TURUL AL 2-LEA)]]</f>
        <v>1397</v>
      </c>
      <c r="T59" s="41">
        <f>Data[[#This Row],[TOTAL CHELTUIELI LEI]]/Data[[#This Row],[NUMĂRUL PERSOANELOR ÎNSCRISE ÎN LISTELE ELECTORALE]]</f>
        <v>1.7595752895752896</v>
      </c>
      <c r="U59" s="41">
        <f>Data[[#This Row],[TOTAL CHELTUIELI EURO]]/Data[[#This Row],[NUMĂRUL PERSOANELOR ÎNSCRISE ÎN LISTELE ELECTORALE]]</f>
        <v>0.3635411023688126</v>
      </c>
      <c r="V59" s="41">
        <f>Data[[#This Row],[TOTAL CHELTUIELI LEI]]/Data[[#This Row],[NUMĂRUL PERSOANELOR CARE AU PARTICIPAT LA VOT]]</f>
        <v>2.609763779527559</v>
      </c>
      <c r="W59" s="41">
        <f>Data[[#This Row],[TOTAL CHELTUIELI EURO]]/Data[[#This Row],[NUMĂRUL PERSOANELOR CARE AU PARTICIPAT LA VOT]]</f>
        <v>0.53919625204594113</v>
      </c>
      <c r="X59" s="43">
        <v>4.8400999999999996</v>
      </c>
      <c r="Y59" s="114" t="s">
        <v>2894</v>
      </c>
      <c r="Z59" s="44">
        <v>1</v>
      </c>
      <c r="AA59" s="115" t="s">
        <v>3105</v>
      </c>
      <c r="AB59" s="44">
        <v>0</v>
      </c>
      <c r="AC59" s="45"/>
    </row>
    <row r="60" spans="1:29" ht="12" customHeight="1" x14ac:dyDescent="0.2">
      <c r="A60" s="37">
        <v>59</v>
      </c>
      <c r="B60" s="38" t="s">
        <v>4</v>
      </c>
      <c r="C60" s="39" t="s">
        <v>1033</v>
      </c>
      <c r="D60" s="40">
        <v>44101</v>
      </c>
      <c r="E60" s="38">
        <v>1</v>
      </c>
      <c r="F60" s="38"/>
      <c r="G60" s="38" t="s">
        <v>2</v>
      </c>
      <c r="H60" s="38" t="s">
        <v>2</v>
      </c>
      <c r="I60" s="39">
        <v>800</v>
      </c>
      <c r="J60" s="39">
        <v>5486.6</v>
      </c>
      <c r="K60" s="39">
        <v>0</v>
      </c>
      <c r="L60" s="41">
        <f>SUM(Data[[#This Row],[CHELTUIELI DE PERSONAL LEI]:[CHELTUIELI DE CAPITAL (ACTIVE NEFINANCIARE ) LEI]])</f>
        <v>6286.6</v>
      </c>
      <c r="M60" s="41">
        <f>Data[[#This Row],[TOTAL CHELTUIELI LEI]]/Data[[#This Row],[CURS VALUTAR EURO BNR 22 07 2020]]</f>
        <v>1298.857461622694</v>
      </c>
      <c r="N60" s="42">
        <v>2078</v>
      </c>
      <c r="O60" s="42"/>
      <c r="P60" s="42">
        <v>1310</v>
      </c>
      <c r="Q60" s="42"/>
      <c r="R60" s="42">
        <f>Data[[#This Row],[PERSOANE ÎNSCRISE ÎN LISTELE ELECTORALE (TURUL 1)            ]]+Data[[#This Row],[PERSOANE ÎNSCRISE ÎN LISTELE ELECTORALE (TURUL AL 2-LEA)]]</f>
        <v>2078</v>
      </c>
      <c r="S60" s="42">
        <f>Data[[#This Row],[PERSOANE CARE AU PARTICIPAT LA VOT (TURUL 1)]]+Data[[#This Row],[PERSOANE CARE AU PARTICIPAT LA VOT  (TURUL AL 2-LEA)]]</f>
        <v>1310</v>
      </c>
      <c r="T60" s="41">
        <f>Data[[#This Row],[TOTAL CHELTUIELI LEI]]/Data[[#This Row],[NUMĂRUL PERSOANELOR ÎNSCRISE ÎN LISTELE ELECTORALE]]</f>
        <v>3.0253128007699712</v>
      </c>
      <c r="U60" s="41">
        <f>Data[[#This Row],[TOTAL CHELTUIELI EURO]]/Data[[#This Row],[NUMĂRUL PERSOANELOR ÎNSCRISE ÎN LISTELE ELECTORALE]]</f>
        <v>0.62505171396664772</v>
      </c>
      <c r="V60" s="41">
        <f>Data[[#This Row],[TOTAL CHELTUIELI LEI]]/Data[[#This Row],[NUMĂRUL PERSOANELOR CARE AU PARTICIPAT LA VOT]]</f>
        <v>4.7989312977099239</v>
      </c>
      <c r="W60" s="41">
        <f>Data[[#This Row],[TOTAL CHELTUIELI EURO]]/Data[[#This Row],[NUMĂRUL PERSOANELOR CARE AU PARTICIPAT LA VOT]]</f>
        <v>0.99149424551350684</v>
      </c>
      <c r="X60" s="43">
        <v>4.8400999999999996</v>
      </c>
      <c r="Y60" s="114" t="s">
        <v>2884</v>
      </c>
      <c r="Z60" s="44">
        <v>3</v>
      </c>
      <c r="AA60" s="115" t="s">
        <v>3105</v>
      </c>
      <c r="AB60" s="44">
        <v>0</v>
      </c>
      <c r="AC60" s="45"/>
    </row>
    <row r="61" spans="1:29" ht="12" customHeight="1" x14ac:dyDescent="0.2">
      <c r="A61" s="37">
        <v>60</v>
      </c>
      <c r="B61" s="38" t="s">
        <v>4</v>
      </c>
      <c r="C61" s="39" t="s">
        <v>1034</v>
      </c>
      <c r="D61" s="40">
        <v>44101</v>
      </c>
      <c r="E61" s="38">
        <v>1</v>
      </c>
      <c r="F61" s="38"/>
      <c r="G61" s="38" t="s">
        <v>2</v>
      </c>
      <c r="H61" s="38" t="s">
        <v>2</v>
      </c>
      <c r="I61" s="39">
        <v>1500</v>
      </c>
      <c r="J61" s="39">
        <v>8397.01</v>
      </c>
      <c r="K61" s="39">
        <v>0</v>
      </c>
      <c r="L61" s="41">
        <f>SUM(Data[[#This Row],[CHELTUIELI DE PERSONAL LEI]:[CHELTUIELI DE CAPITAL (ACTIVE NEFINANCIARE ) LEI]])</f>
        <v>9897.01</v>
      </c>
      <c r="M61" s="41">
        <f>Data[[#This Row],[TOTAL CHELTUIELI LEI]]/Data[[#This Row],[CURS VALUTAR EURO BNR 22 07 2020]]</f>
        <v>2044.7945290386565</v>
      </c>
      <c r="N61" s="42">
        <v>3597</v>
      </c>
      <c r="O61" s="42"/>
      <c r="P61" s="42">
        <v>1894</v>
      </c>
      <c r="Q61" s="42"/>
      <c r="R61" s="42">
        <f>Data[[#This Row],[PERSOANE ÎNSCRISE ÎN LISTELE ELECTORALE (TURUL 1)            ]]+Data[[#This Row],[PERSOANE ÎNSCRISE ÎN LISTELE ELECTORALE (TURUL AL 2-LEA)]]</f>
        <v>3597</v>
      </c>
      <c r="S61" s="42">
        <f>Data[[#This Row],[PERSOANE CARE AU PARTICIPAT LA VOT (TURUL 1)]]+Data[[#This Row],[PERSOANE CARE AU PARTICIPAT LA VOT  (TURUL AL 2-LEA)]]</f>
        <v>1894</v>
      </c>
      <c r="T61" s="41">
        <f>Data[[#This Row],[TOTAL CHELTUIELI LEI]]/Data[[#This Row],[NUMĂRUL PERSOANELOR ÎNSCRISE ÎN LISTELE ELECTORALE]]</f>
        <v>2.7514623297192107</v>
      </c>
      <c r="U61" s="41">
        <f>Data[[#This Row],[TOTAL CHELTUIELI EURO]]/Data[[#This Row],[NUMĂRUL PERSOANELOR ÎNSCRISE ÎN LISTELE ELECTORALE]]</f>
        <v>0.5684722071277889</v>
      </c>
      <c r="V61" s="41">
        <f>Data[[#This Row],[TOTAL CHELTUIELI LEI]]/Data[[#This Row],[NUMĂRUL PERSOANELOR CARE AU PARTICIPAT LA VOT]]</f>
        <v>5.2254540654699051</v>
      </c>
      <c r="W61" s="41">
        <f>Data[[#This Row],[TOTAL CHELTUIELI EURO]]/Data[[#This Row],[NUMĂRUL PERSOANELOR CARE AU PARTICIPAT LA VOT]]</f>
        <v>1.0796169635895758</v>
      </c>
      <c r="X61" s="43">
        <v>4.8400999999999996</v>
      </c>
      <c r="Y61" s="114" t="s">
        <v>2891</v>
      </c>
      <c r="Z61" s="44">
        <v>2</v>
      </c>
      <c r="AA61" s="115" t="s">
        <v>3105</v>
      </c>
      <c r="AB61" s="44">
        <v>0</v>
      </c>
      <c r="AC61" s="45"/>
    </row>
    <row r="62" spans="1:29" ht="12" customHeight="1" x14ac:dyDescent="0.2">
      <c r="A62" s="37">
        <v>61</v>
      </c>
      <c r="B62" s="38" t="s">
        <v>4</v>
      </c>
      <c r="C62" s="39" t="s">
        <v>1035</v>
      </c>
      <c r="D62" s="40">
        <v>44101</v>
      </c>
      <c r="E62" s="38">
        <v>1</v>
      </c>
      <c r="F62" s="38"/>
      <c r="G62" s="38" t="s">
        <v>2</v>
      </c>
      <c r="H62" s="38" t="s">
        <v>2</v>
      </c>
      <c r="I62" s="39">
        <v>800</v>
      </c>
      <c r="J62" s="39">
        <v>7225</v>
      </c>
      <c r="K62" s="39">
        <v>0</v>
      </c>
      <c r="L62" s="41">
        <f>SUM(Data[[#This Row],[CHELTUIELI DE PERSONAL LEI]:[CHELTUIELI DE CAPITAL (ACTIVE NEFINANCIARE ) LEI]])</f>
        <v>8025</v>
      </c>
      <c r="M62" s="41">
        <f>Data[[#This Row],[TOTAL CHELTUIELI LEI]]/Data[[#This Row],[CURS VALUTAR EURO BNR 22 07 2020]]</f>
        <v>1658.0235945538316</v>
      </c>
      <c r="N62" s="42">
        <v>2051</v>
      </c>
      <c r="O62" s="42"/>
      <c r="P62" s="42">
        <v>1502</v>
      </c>
      <c r="Q62" s="42"/>
      <c r="R62" s="42">
        <f>Data[[#This Row],[PERSOANE ÎNSCRISE ÎN LISTELE ELECTORALE (TURUL 1)            ]]+Data[[#This Row],[PERSOANE ÎNSCRISE ÎN LISTELE ELECTORALE (TURUL AL 2-LEA)]]</f>
        <v>2051</v>
      </c>
      <c r="S62" s="42">
        <f>Data[[#This Row],[PERSOANE CARE AU PARTICIPAT LA VOT (TURUL 1)]]+Data[[#This Row],[PERSOANE CARE AU PARTICIPAT LA VOT  (TURUL AL 2-LEA)]]</f>
        <v>1502</v>
      </c>
      <c r="T62" s="41">
        <f>Data[[#This Row],[TOTAL CHELTUIELI LEI]]/Data[[#This Row],[NUMĂRUL PERSOANELOR ÎNSCRISE ÎN LISTELE ELECTORALE]]</f>
        <v>3.9127254997562164</v>
      </c>
      <c r="U62" s="41">
        <f>Data[[#This Row],[TOTAL CHELTUIELI EURO]]/Data[[#This Row],[NUMĂRUL PERSOANELOR ÎNSCRISE ÎN LISTELE ELECTORALE]]</f>
        <v>0.8083976570228335</v>
      </c>
      <c r="V62" s="41">
        <f>Data[[#This Row],[TOTAL CHELTUIELI LEI]]/Data[[#This Row],[NUMĂRUL PERSOANELOR CARE AU PARTICIPAT LA VOT]]</f>
        <v>5.3428761651131822</v>
      </c>
      <c r="W62" s="41">
        <f>Data[[#This Row],[TOTAL CHELTUIELI EURO]]/Data[[#This Row],[NUMĂRUL PERSOANELOR CARE AU PARTICIPAT LA VOT]]</f>
        <v>1.1038772267335764</v>
      </c>
      <c r="X62" s="43">
        <v>4.8400999999999996</v>
      </c>
      <c r="Y62" s="114" t="s">
        <v>2884</v>
      </c>
      <c r="Z62" s="44">
        <v>3</v>
      </c>
      <c r="AA62" s="115" t="s">
        <v>3105</v>
      </c>
      <c r="AB62" s="44">
        <v>0</v>
      </c>
      <c r="AC62" s="45"/>
    </row>
    <row r="63" spans="1:29" ht="12" customHeight="1" x14ac:dyDescent="0.2">
      <c r="A63" s="37">
        <v>62</v>
      </c>
      <c r="B63" s="38" t="s">
        <v>4</v>
      </c>
      <c r="C63" s="39" t="s">
        <v>1036</v>
      </c>
      <c r="D63" s="40">
        <v>44101</v>
      </c>
      <c r="E63" s="38">
        <v>1</v>
      </c>
      <c r="F63" s="38"/>
      <c r="G63" s="38" t="s">
        <v>2</v>
      </c>
      <c r="H63" s="38" t="s">
        <v>2</v>
      </c>
      <c r="I63" s="39">
        <v>13013</v>
      </c>
      <c r="J63" s="39">
        <v>7333</v>
      </c>
      <c r="K63" s="39">
        <v>0</v>
      </c>
      <c r="L63" s="41">
        <f>SUM(Data[[#This Row],[CHELTUIELI DE PERSONAL LEI]:[CHELTUIELI DE CAPITAL (ACTIVE NEFINANCIARE ) LEI]])</f>
        <v>20346</v>
      </c>
      <c r="M63" s="41">
        <f>Data[[#This Row],[TOTAL CHELTUIELI LEI]]/Data[[#This Row],[CURS VALUTAR EURO BNR 22 07 2020]]</f>
        <v>4203.632156360406</v>
      </c>
      <c r="N63" s="42">
        <v>2311</v>
      </c>
      <c r="O63" s="42"/>
      <c r="P63" s="42">
        <v>1366</v>
      </c>
      <c r="Q63" s="42"/>
      <c r="R63" s="42">
        <f>Data[[#This Row],[PERSOANE ÎNSCRISE ÎN LISTELE ELECTORALE (TURUL 1)            ]]+Data[[#This Row],[PERSOANE ÎNSCRISE ÎN LISTELE ELECTORALE (TURUL AL 2-LEA)]]</f>
        <v>2311</v>
      </c>
      <c r="S63" s="42">
        <f>Data[[#This Row],[PERSOANE CARE AU PARTICIPAT LA VOT (TURUL 1)]]+Data[[#This Row],[PERSOANE CARE AU PARTICIPAT LA VOT  (TURUL AL 2-LEA)]]</f>
        <v>1366</v>
      </c>
      <c r="T63" s="41">
        <f>Data[[#This Row],[TOTAL CHELTUIELI LEI]]/Data[[#This Row],[NUMĂRUL PERSOANELOR ÎNSCRISE ÎN LISTELE ELECTORALE]]</f>
        <v>8.8039809606231074</v>
      </c>
      <c r="U63" s="41">
        <f>Data[[#This Row],[TOTAL CHELTUIELI EURO]]/Data[[#This Row],[NUMĂRUL PERSOANELOR ÎNSCRISE ÎN LISTELE ELECTORALE]]</f>
        <v>1.8189667487496348</v>
      </c>
      <c r="V63" s="41">
        <f>Data[[#This Row],[TOTAL CHELTUIELI LEI]]/Data[[#This Row],[NUMĂRUL PERSOANELOR CARE AU PARTICIPAT LA VOT]]</f>
        <v>14.894582723279649</v>
      </c>
      <c r="W63" s="41">
        <f>Data[[#This Row],[TOTAL CHELTUIELI EURO]]/Data[[#This Row],[NUMĂRUL PERSOANELOR CARE AU PARTICIPAT LA VOT]]</f>
        <v>3.0773295434556411</v>
      </c>
      <c r="X63" s="43">
        <v>4.8400999999999996</v>
      </c>
      <c r="Y63" s="114" t="s">
        <v>2896</v>
      </c>
      <c r="Z63" s="44">
        <v>8</v>
      </c>
      <c r="AA63" s="115" t="s">
        <v>3107</v>
      </c>
      <c r="AB63" s="44">
        <v>1</v>
      </c>
      <c r="AC63" s="45"/>
    </row>
    <row r="64" spans="1:29" ht="12" customHeight="1" x14ac:dyDescent="0.2">
      <c r="A64" s="37">
        <v>63</v>
      </c>
      <c r="B64" s="38" t="s">
        <v>4</v>
      </c>
      <c r="C64" s="39" t="s">
        <v>1037</v>
      </c>
      <c r="D64" s="40">
        <v>44101</v>
      </c>
      <c r="E64" s="38">
        <v>1</v>
      </c>
      <c r="F64" s="38"/>
      <c r="G64" s="38" t="s">
        <v>2</v>
      </c>
      <c r="H64" s="38" t="s">
        <v>2</v>
      </c>
      <c r="I64" s="39">
        <v>0</v>
      </c>
      <c r="J64" s="39">
        <v>11201.74</v>
      </c>
      <c r="K64" s="39">
        <v>0</v>
      </c>
      <c r="L64" s="41">
        <f>SUM(Data[[#This Row],[CHELTUIELI DE PERSONAL LEI]:[CHELTUIELI DE CAPITAL (ACTIVE NEFINANCIARE ) LEI]])</f>
        <v>11201.74</v>
      </c>
      <c r="M64" s="41">
        <f>Data[[#This Row],[TOTAL CHELTUIELI LEI]]/Data[[#This Row],[CURS VALUTAR EURO BNR 22 07 2020]]</f>
        <v>2314.3612735274064</v>
      </c>
      <c r="N64" s="42">
        <v>3971</v>
      </c>
      <c r="O64" s="42"/>
      <c r="P64" s="42">
        <v>2036</v>
      </c>
      <c r="Q64" s="42"/>
      <c r="R64" s="42">
        <f>Data[[#This Row],[PERSOANE ÎNSCRISE ÎN LISTELE ELECTORALE (TURUL 1)            ]]+Data[[#This Row],[PERSOANE ÎNSCRISE ÎN LISTELE ELECTORALE (TURUL AL 2-LEA)]]</f>
        <v>3971</v>
      </c>
      <c r="S64" s="42">
        <f>Data[[#This Row],[PERSOANE CARE AU PARTICIPAT LA VOT (TURUL 1)]]+Data[[#This Row],[PERSOANE CARE AU PARTICIPAT LA VOT  (TURUL AL 2-LEA)]]</f>
        <v>2036</v>
      </c>
      <c r="T64" s="41">
        <f>Data[[#This Row],[TOTAL CHELTUIELI LEI]]/Data[[#This Row],[NUMĂRUL PERSOANELOR ÎNSCRISE ÎN LISTELE ELECTORALE]]</f>
        <v>2.8208864265927978</v>
      </c>
      <c r="U64" s="41">
        <f>Data[[#This Row],[TOTAL CHELTUIELI EURO]]/Data[[#This Row],[NUMĂRUL PERSOANELOR ÎNSCRISE ÎN LISTELE ELECTORALE]]</f>
        <v>0.58281573244205653</v>
      </c>
      <c r="V64" s="41">
        <f>Data[[#This Row],[TOTAL CHELTUIELI LEI]]/Data[[#This Row],[NUMĂRUL PERSOANELOR CARE AU PARTICIPAT LA VOT]]</f>
        <v>5.5018369351669936</v>
      </c>
      <c r="W64" s="41">
        <f>Data[[#This Row],[TOTAL CHELTUIELI EURO]]/Data[[#This Row],[NUMĂRUL PERSOANELOR CARE AU PARTICIPAT LA VOT]]</f>
        <v>1.1367196824790797</v>
      </c>
      <c r="X64" s="43">
        <v>4.8400999999999996</v>
      </c>
      <c r="Y64" s="114" t="s">
        <v>2891</v>
      </c>
      <c r="Z64" s="44">
        <v>2</v>
      </c>
      <c r="AA64" s="115" t="s">
        <v>3105</v>
      </c>
      <c r="AB64" s="44">
        <v>0</v>
      </c>
      <c r="AC64" s="45"/>
    </row>
    <row r="65" spans="1:29" ht="12" customHeight="1" x14ac:dyDescent="0.2">
      <c r="A65" s="37">
        <v>64</v>
      </c>
      <c r="B65" s="38" t="s">
        <v>4</v>
      </c>
      <c r="C65" s="39" t="s">
        <v>1038</v>
      </c>
      <c r="D65" s="40">
        <v>44101</v>
      </c>
      <c r="E65" s="38">
        <v>1</v>
      </c>
      <c r="F65" s="38"/>
      <c r="G65" s="38" t="s">
        <v>2</v>
      </c>
      <c r="H65" s="38" t="s">
        <v>2</v>
      </c>
      <c r="I65" s="39">
        <v>2400</v>
      </c>
      <c r="J65" s="39">
        <v>7887</v>
      </c>
      <c r="K65" s="39">
        <v>0</v>
      </c>
      <c r="L65" s="41">
        <f>SUM(Data[[#This Row],[CHELTUIELI DE PERSONAL LEI]:[CHELTUIELI DE CAPITAL (ACTIVE NEFINANCIARE ) LEI]])</f>
        <v>10287</v>
      </c>
      <c r="M65" s="41">
        <f>Data[[#This Row],[TOTAL CHELTUIELI LEI]]/Data[[#This Row],[CURS VALUTAR EURO BNR 22 07 2020]]</f>
        <v>2125.3693105514349</v>
      </c>
      <c r="N65" s="42">
        <v>1104</v>
      </c>
      <c r="O65" s="42"/>
      <c r="P65" s="42">
        <v>971</v>
      </c>
      <c r="Q65" s="42"/>
      <c r="R65" s="42">
        <f>Data[[#This Row],[PERSOANE ÎNSCRISE ÎN LISTELE ELECTORALE (TURUL 1)            ]]+Data[[#This Row],[PERSOANE ÎNSCRISE ÎN LISTELE ELECTORALE (TURUL AL 2-LEA)]]</f>
        <v>1104</v>
      </c>
      <c r="S65" s="42">
        <f>Data[[#This Row],[PERSOANE CARE AU PARTICIPAT LA VOT (TURUL 1)]]+Data[[#This Row],[PERSOANE CARE AU PARTICIPAT LA VOT  (TURUL AL 2-LEA)]]</f>
        <v>971</v>
      </c>
      <c r="T65" s="41">
        <f>Data[[#This Row],[TOTAL CHELTUIELI LEI]]/Data[[#This Row],[NUMĂRUL PERSOANELOR ÎNSCRISE ÎN LISTELE ELECTORALE]]</f>
        <v>9.3179347826086953</v>
      </c>
      <c r="U65" s="41">
        <f>Data[[#This Row],[TOTAL CHELTUIELI EURO]]/Data[[#This Row],[NUMĂRUL PERSOANELOR ÎNSCRISE ÎN LISTELE ELECTORALE]]</f>
        <v>1.9251533610067344</v>
      </c>
      <c r="V65" s="41">
        <f>Data[[#This Row],[TOTAL CHELTUIELI LEI]]/Data[[#This Row],[NUMĂRUL PERSOANELOR CARE AU PARTICIPAT LA VOT]]</f>
        <v>10.594232749742533</v>
      </c>
      <c r="W65" s="41">
        <f>Data[[#This Row],[TOTAL CHELTUIELI EURO]]/Data[[#This Row],[NUMĂRUL PERSOANELOR CARE AU PARTICIPAT LA VOT]]</f>
        <v>2.1888458399087898</v>
      </c>
      <c r="X65" s="43">
        <v>4.8400999999999996</v>
      </c>
      <c r="Y65" s="114" t="s">
        <v>2887</v>
      </c>
      <c r="Z65" s="44">
        <v>9</v>
      </c>
      <c r="AA65" s="115" t="s">
        <v>3107</v>
      </c>
      <c r="AB65" s="44">
        <v>1</v>
      </c>
      <c r="AC65" s="45"/>
    </row>
    <row r="66" spans="1:29" ht="12" customHeight="1" x14ac:dyDescent="0.2">
      <c r="A66" s="37">
        <v>65</v>
      </c>
      <c r="B66" s="38" t="s">
        <v>4</v>
      </c>
      <c r="C66" s="39" t="s">
        <v>1039</v>
      </c>
      <c r="D66" s="40">
        <v>44101</v>
      </c>
      <c r="E66" s="38">
        <v>1</v>
      </c>
      <c r="F66" s="38"/>
      <c r="G66" s="38" t="s">
        <v>2</v>
      </c>
      <c r="H66" s="38" t="s">
        <v>2</v>
      </c>
      <c r="I66" s="39">
        <v>0</v>
      </c>
      <c r="J66" s="39">
        <v>14000</v>
      </c>
      <c r="K66" s="39">
        <v>0</v>
      </c>
      <c r="L66" s="41">
        <f>SUM(Data[[#This Row],[CHELTUIELI DE PERSONAL LEI]:[CHELTUIELI DE CAPITAL (ACTIVE NEFINANCIARE ) LEI]])</f>
        <v>14000</v>
      </c>
      <c r="M66" s="41">
        <f>Data[[#This Row],[TOTAL CHELTUIELI LEI]]/Data[[#This Row],[CURS VALUTAR EURO BNR 22 07 2020]]</f>
        <v>2892.5022210284915</v>
      </c>
      <c r="N66" s="42">
        <v>2493</v>
      </c>
      <c r="O66" s="42"/>
      <c r="P66" s="42">
        <v>1723</v>
      </c>
      <c r="Q66" s="42"/>
      <c r="R66" s="42">
        <f>Data[[#This Row],[PERSOANE ÎNSCRISE ÎN LISTELE ELECTORALE (TURUL 1)            ]]+Data[[#This Row],[PERSOANE ÎNSCRISE ÎN LISTELE ELECTORALE (TURUL AL 2-LEA)]]</f>
        <v>2493</v>
      </c>
      <c r="S66" s="42">
        <f>Data[[#This Row],[PERSOANE CARE AU PARTICIPAT LA VOT (TURUL 1)]]+Data[[#This Row],[PERSOANE CARE AU PARTICIPAT LA VOT  (TURUL AL 2-LEA)]]</f>
        <v>1723</v>
      </c>
      <c r="T66" s="41">
        <f>Data[[#This Row],[TOTAL CHELTUIELI LEI]]/Data[[#This Row],[NUMĂRUL PERSOANELOR ÎNSCRISE ÎN LISTELE ELECTORALE]]</f>
        <v>5.6157240272763742</v>
      </c>
      <c r="U66" s="41">
        <f>Data[[#This Row],[TOTAL CHELTUIELI EURO]]/Data[[#This Row],[NUMĂRUL PERSOANELOR ÎNSCRISE ÎN LISTELE ELECTORALE]]</f>
        <v>1.1602495872557126</v>
      </c>
      <c r="V66" s="41">
        <f>Data[[#This Row],[TOTAL CHELTUIELI LEI]]/Data[[#This Row],[NUMĂRUL PERSOANELOR CARE AU PARTICIPAT LA VOT]]</f>
        <v>8.1253627394080095</v>
      </c>
      <c r="W66" s="41">
        <f>Data[[#This Row],[TOTAL CHELTUIELI EURO]]/Data[[#This Row],[NUMĂRUL PERSOANELOR CARE AU PARTICIPAT LA VOT]]</f>
        <v>1.6787592693142726</v>
      </c>
      <c r="X66" s="43">
        <v>4.8400999999999996</v>
      </c>
      <c r="Y66" s="114" t="s">
        <v>2892</v>
      </c>
      <c r="Z66" s="44">
        <v>5</v>
      </c>
      <c r="AA66" s="115" t="s">
        <v>3107</v>
      </c>
      <c r="AB66" s="44">
        <v>1</v>
      </c>
      <c r="AC66" s="45"/>
    </row>
    <row r="67" spans="1:29" ht="12" customHeight="1" x14ac:dyDescent="0.2">
      <c r="A67" s="37">
        <v>66</v>
      </c>
      <c r="B67" s="38" t="s">
        <v>4</v>
      </c>
      <c r="C67" s="39" t="s">
        <v>1040</v>
      </c>
      <c r="D67" s="40">
        <v>44101</v>
      </c>
      <c r="E67" s="38">
        <v>1</v>
      </c>
      <c r="F67" s="38"/>
      <c r="G67" s="38" t="s">
        <v>2</v>
      </c>
      <c r="H67" s="38" t="s">
        <v>2</v>
      </c>
      <c r="I67" s="39">
        <v>2700</v>
      </c>
      <c r="J67" s="39">
        <v>7410.02</v>
      </c>
      <c r="K67" s="39">
        <v>0</v>
      </c>
      <c r="L67" s="41">
        <f>SUM(Data[[#This Row],[CHELTUIELI DE PERSONAL LEI]:[CHELTUIELI DE CAPITAL (ACTIVE NEFINANCIARE ) LEI]])</f>
        <v>10110.02</v>
      </c>
      <c r="M67" s="41">
        <f>Data[[#This Row],[TOTAL CHELTUIELI LEI]]/Data[[#This Row],[CURS VALUTAR EURO BNR 22 07 2020]]</f>
        <v>2088.8039503316049</v>
      </c>
      <c r="N67" s="42">
        <v>1308</v>
      </c>
      <c r="O67" s="42"/>
      <c r="P67" s="42">
        <v>1007</v>
      </c>
      <c r="Q67" s="42"/>
      <c r="R67" s="42">
        <f>Data[[#This Row],[PERSOANE ÎNSCRISE ÎN LISTELE ELECTORALE (TURUL 1)            ]]+Data[[#This Row],[PERSOANE ÎNSCRISE ÎN LISTELE ELECTORALE (TURUL AL 2-LEA)]]</f>
        <v>1308</v>
      </c>
      <c r="S67" s="42">
        <f>Data[[#This Row],[PERSOANE CARE AU PARTICIPAT LA VOT (TURUL 1)]]+Data[[#This Row],[PERSOANE CARE AU PARTICIPAT LA VOT  (TURUL AL 2-LEA)]]</f>
        <v>1007</v>
      </c>
      <c r="T67" s="41">
        <f>Data[[#This Row],[TOTAL CHELTUIELI LEI]]/Data[[#This Row],[NUMĂRUL PERSOANELOR ÎNSCRISE ÎN LISTELE ELECTORALE]]</f>
        <v>7.7293730886850156</v>
      </c>
      <c r="U67" s="41">
        <f>Data[[#This Row],[TOTAL CHELTUIELI EURO]]/Data[[#This Row],[NUMĂRUL PERSOANELOR ÎNSCRISE ÎN LISTELE ELECTORALE]]</f>
        <v>1.5969449161556613</v>
      </c>
      <c r="V67" s="41">
        <f>Data[[#This Row],[TOTAL CHELTUIELI LEI]]/Data[[#This Row],[NUMĂRUL PERSOANELOR CARE AU PARTICIPAT LA VOT]]</f>
        <v>10.039741807348561</v>
      </c>
      <c r="W67" s="41">
        <f>Data[[#This Row],[TOTAL CHELTUIELI EURO]]/Data[[#This Row],[NUMĂRUL PERSOANELOR CARE AU PARTICIPAT LA VOT]]</f>
        <v>2.0742839625934506</v>
      </c>
      <c r="X67" s="43">
        <v>4.8400999999999996</v>
      </c>
      <c r="Y67" s="114" t="s">
        <v>2886</v>
      </c>
      <c r="Z67" s="44">
        <v>7</v>
      </c>
      <c r="AA67" s="115" t="s">
        <v>3107</v>
      </c>
      <c r="AB67" s="44">
        <v>1</v>
      </c>
      <c r="AC67" s="45"/>
    </row>
    <row r="68" spans="1:29" ht="12" customHeight="1" x14ac:dyDescent="0.2">
      <c r="A68" s="37">
        <v>67</v>
      </c>
      <c r="B68" s="38" t="s">
        <v>4</v>
      </c>
      <c r="C68" s="39" t="s">
        <v>1041</v>
      </c>
      <c r="D68" s="40">
        <v>44101</v>
      </c>
      <c r="E68" s="38">
        <v>1</v>
      </c>
      <c r="F68" s="38"/>
      <c r="G68" s="38" t="s">
        <v>2</v>
      </c>
      <c r="H68" s="38" t="s">
        <v>2</v>
      </c>
      <c r="I68" s="39">
        <v>1800</v>
      </c>
      <c r="J68" s="39">
        <v>5219.71</v>
      </c>
      <c r="K68" s="39">
        <v>0</v>
      </c>
      <c r="L68" s="41">
        <f>SUM(Data[[#This Row],[CHELTUIELI DE PERSONAL LEI]:[CHELTUIELI DE CAPITAL (ACTIVE NEFINANCIARE ) LEI]])</f>
        <v>7019.71</v>
      </c>
      <c r="M68" s="41">
        <f>Data[[#This Row],[TOTAL CHELTUIELI LEI]]/Data[[#This Row],[CURS VALUTAR EURO BNR 22 07 2020]]</f>
        <v>1450.3233404268508</v>
      </c>
      <c r="N68" s="42">
        <v>4468</v>
      </c>
      <c r="O68" s="42"/>
      <c r="P68" s="42">
        <v>2608</v>
      </c>
      <c r="Q68" s="42"/>
      <c r="R68" s="42">
        <f>Data[[#This Row],[PERSOANE ÎNSCRISE ÎN LISTELE ELECTORALE (TURUL 1)            ]]+Data[[#This Row],[PERSOANE ÎNSCRISE ÎN LISTELE ELECTORALE (TURUL AL 2-LEA)]]</f>
        <v>4468</v>
      </c>
      <c r="S68" s="42">
        <f>Data[[#This Row],[PERSOANE CARE AU PARTICIPAT LA VOT (TURUL 1)]]+Data[[#This Row],[PERSOANE CARE AU PARTICIPAT LA VOT  (TURUL AL 2-LEA)]]</f>
        <v>2608</v>
      </c>
      <c r="T68" s="41">
        <f>Data[[#This Row],[TOTAL CHELTUIELI LEI]]/Data[[#This Row],[NUMĂRUL PERSOANELOR ÎNSCRISE ÎN LISTELE ELECTORALE]]</f>
        <v>1.5711078782452998</v>
      </c>
      <c r="U68" s="41">
        <f>Data[[#This Row],[TOTAL CHELTUIELI EURO]]/Data[[#This Row],[NUMĂRUL PERSOANELOR ÎNSCRISE ÎN LISTELE ELECTORALE]]</f>
        <v>0.32460235909284935</v>
      </c>
      <c r="V68" s="41">
        <f>Data[[#This Row],[TOTAL CHELTUIELI LEI]]/Data[[#This Row],[NUMĂRUL PERSOANELOR CARE AU PARTICIPAT LA VOT]]</f>
        <v>2.6916065950920247</v>
      </c>
      <c r="W68" s="41">
        <f>Data[[#This Row],[TOTAL CHELTUIELI EURO]]/Data[[#This Row],[NUMĂRUL PERSOANELOR CARE AU PARTICIPAT LA VOT]]</f>
        <v>0.55610557531704397</v>
      </c>
      <c r="X68" s="43">
        <v>4.8400999999999996</v>
      </c>
      <c r="Y68" s="114" t="s">
        <v>2894</v>
      </c>
      <c r="Z68" s="44">
        <v>1</v>
      </c>
      <c r="AA68" s="115" t="s">
        <v>3105</v>
      </c>
      <c r="AB68" s="44">
        <v>0</v>
      </c>
      <c r="AC68" s="45"/>
    </row>
    <row r="69" spans="1:29" ht="12" customHeight="1" x14ac:dyDescent="0.2">
      <c r="A69" s="37">
        <v>68</v>
      </c>
      <c r="B69" s="38" t="s">
        <v>4</v>
      </c>
      <c r="C69" s="39" t="s">
        <v>1042</v>
      </c>
      <c r="D69" s="40">
        <v>44101</v>
      </c>
      <c r="E69" s="38">
        <v>1</v>
      </c>
      <c r="F69" s="38"/>
      <c r="G69" s="38" t="s">
        <v>2</v>
      </c>
      <c r="H69" s="38" t="s">
        <v>2</v>
      </c>
      <c r="I69" s="39">
        <v>11800</v>
      </c>
      <c r="J69" s="39">
        <v>16280.86</v>
      </c>
      <c r="K69" s="39">
        <v>0</v>
      </c>
      <c r="L69" s="41">
        <f>SUM(Data[[#This Row],[CHELTUIELI DE PERSONAL LEI]:[CHELTUIELI DE CAPITAL (ACTIVE NEFINANCIARE ) LEI]])</f>
        <v>28080.86</v>
      </c>
      <c r="M69" s="41">
        <f>Data[[#This Row],[TOTAL CHELTUIELI LEI]]/Data[[#This Row],[CURS VALUTAR EURO BNR 22 07 2020]]</f>
        <v>5801.7107084564377</v>
      </c>
      <c r="N69" s="42">
        <v>21409</v>
      </c>
      <c r="O69" s="42"/>
      <c r="P69" s="42">
        <v>8332</v>
      </c>
      <c r="Q69" s="42"/>
      <c r="R69" s="42">
        <f>Data[[#This Row],[PERSOANE ÎNSCRISE ÎN LISTELE ELECTORALE (TURUL 1)            ]]+Data[[#This Row],[PERSOANE ÎNSCRISE ÎN LISTELE ELECTORALE (TURUL AL 2-LEA)]]</f>
        <v>21409</v>
      </c>
      <c r="S69" s="42">
        <f>Data[[#This Row],[PERSOANE CARE AU PARTICIPAT LA VOT (TURUL 1)]]+Data[[#This Row],[PERSOANE CARE AU PARTICIPAT LA VOT  (TURUL AL 2-LEA)]]</f>
        <v>8332</v>
      </c>
      <c r="T69" s="41">
        <f>Data[[#This Row],[TOTAL CHELTUIELI LEI]]/Data[[#This Row],[NUMĂRUL PERSOANELOR ÎNSCRISE ÎN LISTELE ELECTORALE]]</f>
        <v>1.3116380961277967</v>
      </c>
      <c r="U69" s="41">
        <f>Data[[#This Row],[TOTAL CHELTUIELI EURO]]/Data[[#This Row],[NUMĂRUL PERSOANELOR ÎNSCRISE ÎN LISTELE ELECTORALE]]</f>
        <v>0.270994007588231</v>
      </c>
      <c r="V69" s="41">
        <f>Data[[#This Row],[TOTAL CHELTUIELI LEI]]/Data[[#This Row],[NUMĂRUL PERSOANELOR CARE AU PARTICIPAT LA VOT]]</f>
        <v>3.3702424387902066</v>
      </c>
      <c r="W69" s="41">
        <f>Data[[#This Row],[TOTAL CHELTUIELI EURO]]/Data[[#This Row],[NUMĂRUL PERSOANELOR CARE AU PARTICIPAT LA VOT]]</f>
        <v>0.69631669568608234</v>
      </c>
      <c r="X69" s="43">
        <v>4.8400999999999996</v>
      </c>
      <c r="Y69" s="114" t="s">
        <v>2894</v>
      </c>
      <c r="Z69" s="44">
        <v>1</v>
      </c>
      <c r="AA69" s="115" t="s">
        <v>3105</v>
      </c>
      <c r="AB69" s="44">
        <v>0</v>
      </c>
      <c r="AC69" s="45"/>
    </row>
    <row r="70" spans="1:29" ht="12" customHeight="1" x14ac:dyDescent="0.2">
      <c r="A70" s="37">
        <v>69</v>
      </c>
      <c r="B70" s="38" t="s">
        <v>4</v>
      </c>
      <c r="C70" s="39" t="s">
        <v>1043</v>
      </c>
      <c r="D70" s="40">
        <v>44101</v>
      </c>
      <c r="E70" s="38">
        <v>1</v>
      </c>
      <c r="F70" s="38"/>
      <c r="G70" s="38" t="s">
        <v>2</v>
      </c>
      <c r="H70" s="38" t="s">
        <v>2</v>
      </c>
      <c r="I70" s="39">
        <v>40000</v>
      </c>
      <c r="J70" s="39">
        <v>162188.95000000001</v>
      </c>
      <c r="K70" s="39">
        <v>0</v>
      </c>
      <c r="L70" s="41">
        <f>SUM(Data[[#This Row],[CHELTUIELI DE PERSONAL LEI]:[CHELTUIELI DE CAPITAL (ACTIVE NEFINANCIARE ) LEI]])</f>
        <v>202188.95</v>
      </c>
      <c r="M70" s="41">
        <f>Data[[#This Row],[TOTAL CHELTUIELI LEI]]/Data[[#This Row],[CURS VALUTAR EURO BNR 22 07 2020]]</f>
        <v>41773.713353029903</v>
      </c>
      <c r="N70" s="42">
        <v>62326</v>
      </c>
      <c r="O70" s="42"/>
      <c r="P70" s="42">
        <v>22418</v>
      </c>
      <c r="Q70" s="42"/>
      <c r="R70" s="42">
        <f>Data[[#This Row],[PERSOANE ÎNSCRISE ÎN LISTELE ELECTORALE (TURUL 1)            ]]+Data[[#This Row],[PERSOANE ÎNSCRISE ÎN LISTELE ELECTORALE (TURUL AL 2-LEA)]]</f>
        <v>62326</v>
      </c>
      <c r="S70" s="42">
        <f>Data[[#This Row],[PERSOANE CARE AU PARTICIPAT LA VOT (TURUL 1)]]+Data[[#This Row],[PERSOANE CARE AU PARTICIPAT LA VOT  (TURUL AL 2-LEA)]]</f>
        <v>22418</v>
      </c>
      <c r="T70" s="41">
        <f>Data[[#This Row],[TOTAL CHELTUIELI LEI]]/Data[[#This Row],[NUMĂRUL PERSOANELOR ÎNSCRISE ÎN LISTELE ELECTORALE]]</f>
        <v>3.2440546481404233</v>
      </c>
      <c r="U70" s="41">
        <f>Data[[#This Row],[TOTAL CHELTUIELI EURO]]/Data[[#This Row],[NUMĂRUL PERSOANELOR ÎNSCRISE ÎN LISTELE ELECTORALE]]</f>
        <v>0.67024537677742679</v>
      </c>
      <c r="V70" s="41">
        <f>Data[[#This Row],[TOTAL CHELTUIELI LEI]]/Data[[#This Row],[NUMĂRUL PERSOANELOR CARE AU PARTICIPAT LA VOT]]</f>
        <v>9.0190449638683212</v>
      </c>
      <c r="W70" s="41">
        <f>Data[[#This Row],[TOTAL CHELTUIELI EURO]]/Data[[#This Row],[NUMĂRUL PERSOANELOR CARE AU PARTICIPAT LA VOT]]</f>
        <v>1.8634005421103534</v>
      </c>
      <c r="X70" s="43">
        <v>4.8400999999999996</v>
      </c>
      <c r="Y70" s="114" t="s">
        <v>2884</v>
      </c>
      <c r="Z70" s="44">
        <v>3</v>
      </c>
      <c r="AA70" s="115" t="s">
        <v>3105</v>
      </c>
      <c r="AB70" s="44">
        <v>0</v>
      </c>
      <c r="AC70" s="45"/>
    </row>
    <row r="71" spans="1:29" ht="12" customHeight="1" x14ac:dyDescent="0.2">
      <c r="A71" s="37">
        <v>70</v>
      </c>
      <c r="B71" s="38" t="s">
        <v>4</v>
      </c>
      <c r="C71" s="39" t="s">
        <v>1044</v>
      </c>
      <c r="D71" s="40">
        <v>44101</v>
      </c>
      <c r="E71" s="38">
        <v>1</v>
      </c>
      <c r="F71" s="38"/>
      <c r="G71" s="38" t="s">
        <v>2</v>
      </c>
      <c r="H71" s="38" t="s">
        <v>2</v>
      </c>
      <c r="I71" s="39">
        <v>20500</v>
      </c>
      <c r="J71" s="39">
        <v>53794.95</v>
      </c>
      <c r="K71" s="39">
        <v>0</v>
      </c>
      <c r="L71" s="41">
        <f>SUM(Data[[#This Row],[CHELTUIELI DE PERSONAL LEI]:[CHELTUIELI DE CAPITAL (ACTIVE NEFINANCIARE ) LEI]])</f>
        <v>74294.95</v>
      </c>
      <c r="M71" s="41">
        <f>Data[[#This Row],[TOTAL CHELTUIELI LEI]]/Data[[#This Row],[CURS VALUTAR EURO BNR 22 07 2020]]</f>
        <v>15349.879134728622</v>
      </c>
      <c r="N71" s="42">
        <v>16926</v>
      </c>
      <c r="O71" s="42"/>
      <c r="P71" s="42">
        <v>7172</v>
      </c>
      <c r="Q71" s="42"/>
      <c r="R71" s="42">
        <f>Data[[#This Row],[PERSOANE ÎNSCRISE ÎN LISTELE ELECTORALE (TURUL 1)            ]]+Data[[#This Row],[PERSOANE ÎNSCRISE ÎN LISTELE ELECTORALE (TURUL AL 2-LEA)]]</f>
        <v>16926</v>
      </c>
      <c r="S71" s="42">
        <f>Data[[#This Row],[PERSOANE CARE AU PARTICIPAT LA VOT (TURUL 1)]]+Data[[#This Row],[PERSOANE CARE AU PARTICIPAT LA VOT  (TURUL AL 2-LEA)]]</f>
        <v>7172</v>
      </c>
      <c r="T71" s="41">
        <f>Data[[#This Row],[TOTAL CHELTUIELI LEI]]/Data[[#This Row],[NUMĂRUL PERSOANELOR ÎNSCRISE ÎN LISTELE ELECTORALE]]</f>
        <v>4.3893979676237738</v>
      </c>
      <c r="U71" s="41">
        <f>Data[[#This Row],[TOTAL CHELTUIELI EURO]]/Data[[#This Row],[NUMĂRUL PERSOANELOR ÎNSCRISE ÎN LISTELE ELECTORALE]]</f>
        <v>0.90688166930926517</v>
      </c>
      <c r="V71" s="41">
        <f>Data[[#This Row],[TOTAL CHELTUIELI LEI]]/Data[[#This Row],[NUMĂRUL PERSOANELOR CARE AU PARTICIPAT LA VOT]]</f>
        <v>10.359028165086446</v>
      </c>
      <c r="W71" s="41">
        <f>Data[[#This Row],[TOTAL CHELTUIELI EURO]]/Data[[#This Row],[NUMĂRUL PERSOANELOR CARE AU PARTICIPAT LA VOT]]</f>
        <v>2.1402508553720891</v>
      </c>
      <c r="X71" s="43">
        <v>4.8400999999999996</v>
      </c>
      <c r="Y71" s="114" t="s">
        <v>2895</v>
      </c>
      <c r="Z71" s="44">
        <v>4</v>
      </c>
      <c r="AA71" s="115" t="s">
        <v>3105</v>
      </c>
      <c r="AB71" s="44">
        <v>0</v>
      </c>
      <c r="AC71" s="45"/>
    </row>
    <row r="72" spans="1:29" ht="12" customHeight="1" x14ac:dyDescent="0.2">
      <c r="A72" s="37">
        <v>71</v>
      </c>
      <c r="B72" s="38" t="s">
        <v>4</v>
      </c>
      <c r="C72" s="39" t="s">
        <v>1045</v>
      </c>
      <c r="D72" s="40">
        <v>44101</v>
      </c>
      <c r="E72" s="38">
        <v>1</v>
      </c>
      <c r="F72" s="38"/>
      <c r="G72" s="38" t="s">
        <v>2</v>
      </c>
      <c r="H72" s="38" t="s">
        <v>2</v>
      </c>
      <c r="I72" s="39">
        <v>20000</v>
      </c>
      <c r="J72" s="39">
        <v>53580.91</v>
      </c>
      <c r="K72" s="39">
        <v>0</v>
      </c>
      <c r="L72" s="41">
        <f>SUM(Data[[#This Row],[CHELTUIELI DE PERSONAL LEI]:[CHELTUIELI DE CAPITAL (ACTIVE NEFINANCIARE ) LEI]])</f>
        <v>73580.91</v>
      </c>
      <c r="M72" s="41">
        <f>Data[[#This Row],[TOTAL CHELTUIELI LEI]]/Data[[#This Row],[CURS VALUTAR EURO BNR 22 07 2020]]</f>
        <v>15202.35325716411</v>
      </c>
      <c r="N72" s="42">
        <v>26379</v>
      </c>
      <c r="O72" s="42"/>
      <c r="P72" s="42">
        <v>10812</v>
      </c>
      <c r="Q72" s="42"/>
      <c r="R72" s="42">
        <f>Data[[#This Row],[PERSOANE ÎNSCRISE ÎN LISTELE ELECTORALE (TURUL 1)            ]]+Data[[#This Row],[PERSOANE ÎNSCRISE ÎN LISTELE ELECTORALE (TURUL AL 2-LEA)]]</f>
        <v>26379</v>
      </c>
      <c r="S72" s="42">
        <f>Data[[#This Row],[PERSOANE CARE AU PARTICIPAT LA VOT (TURUL 1)]]+Data[[#This Row],[PERSOANE CARE AU PARTICIPAT LA VOT  (TURUL AL 2-LEA)]]</f>
        <v>10812</v>
      </c>
      <c r="T72" s="41">
        <f>Data[[#This Row],[TOTAL CHELTUIELI LEI]]/Data[[#This Row],[NUMĂRUL PERSOANELOR ÎNSCRISE ÎN LISTELE ELECTORALE]]</f>
        <v>2.7893745024451269</v>
      </c>
      <c r="U72" s="41">
        <f>Data[[#This Row],[TOTAL CHELTUIELI EURO]]/Data[[#This Row],[NUMĂRUL PERSOANELOR ÎNSCRISE ÎN LISTELE ELECTORALE]]</f>
        <v>0.57630513882876944</v>
      </c>
      <c r="V72" s="41">
        <f>Data[[#This Row],[TOTAL CHELTUIELI LEI]]/Data[[#This Row],[NUMĂRUL PERSOANELOR CARE AU PARTICIPAT LA VOT]]</f>
        <v>6.8054855715871261</v>
      </c>
      <c r="W72" s="41">
        <f>Data[[#This Row],[TOTAL CHELTUIELI EURO]]/Data[[#This Row],[NUMĂRUL PERSOANELOR CARE AU PARTICIPAT LA VOT]]</f>
        <v>1.4060630093566509</v>
      </c>
      <c r="X72" s="43">
        <v>4.8400999999999996</v>
      </c>
      <c r="Y72" s="114" t="s">
        <v>2891</v>
      </c>
      <c r="Z72" s="44">
        <v>2</v>
      </c>
      <c r="AA72" s="115" t="s">
        <v>3105</v>
      </c>
      <c r="AB72" s="44">
        <v>0</v>
      </c>
      <c r="AC72" s="45"/>
    </row>
    <row r="73" spans="1:29" ht="12" customHeight="1" x14ac:dyDescent="0.2">
      <c r="A73" s="37">
        <v>72</v>
      </c>
      <c r="B73" s="38" t="s">
        <v>4</v>
      </c>
      <c r="C73" s="39" t="s">
        <v>2958</v>
      </c>
      <c r="D73" s="40">
        <v>44101</v>
      </c>
      <c r="E73" s="38">
        <v>1</v>
      </c>
      <c r="F73" s="38"/>
      <c r="G73" s="38" t="s">
        <v>2</v>
      </c>
      <c r="H73" s="38" t="s">
        <v>2</v>
      </c>
      <c r="I73" s="39">
        <v>2000</v>
      </c>
      <c r="J73" s="39">
        <v>1502.23</v>
      </c>
      <c r="K73" s="39">
        <v>0</v>
      </c>
      <c r="L73" s="41">
        <f>SUM(Data[[#This Row],[CHELTUIELI DE PERSONAL LEI]:[CHELTUIELI DE CAPITAL (ACTIVE NEFINANCIARE ) LEI]])</f>
        <v>3502.23</v>
      </c>
      <c r="M73" s="41">
        <f>Data[[#This Row],[TOTAL CHELTUIELI LEI]]/Data[[#This Row],[CURS VALUTAR EURO BNR 22 07 2020]]</f>
        <v>723.58628953947243</v>
      </c>
      <c r="N73" s="42">
        <v>4500</v>
      </c>
      <c r="O73" s="42"/>
      <c r="P73" s="42">
        <v>2344</v>
      </c>
      <c r="Q73" s="42"/>
      <c r="R73" s="42">
        <f>Data[[#This Row],[PERSOANE ÎNSCRISE ÎN LISTELE ELECTORALE (TURUL 1)            ]]+Data[[#This Row],[PERSOANE ÎNSCRISE ÎN LISTELE ELECTORALE (TURUL AL 2-LEA)]]</f>
        <v>4500</v>
      </c>
      <c r="S73" s="42">
        <f>Data[[#This Row],[PERSOANE CARE AU PARTICIPAT LA VOT (TURUL 1)]]+Data[[#This Row],[PERSOANE CARE AU PARTICIPAT LA VOT  (TURUL AL 2-LEA)]]</f>
        <v>2344</v>
      </c>
      <c r="T73" s="41">
        <f>Data[[#This Row],[TOTAL CHELTUIELI LEI]]/Data[[#This Row],[NUMĂRUL PERSOANELOR ÎNSCRISE ÎN LISTELE ELECTORALE]]</f>
        <v>0.77827333333333337</v>
      </c>
      <c r="U73" s="41">
        <f>Data[[#This Row],[TOTAL CHELTUIELI EURO]]/Data[[#This Row],[NUMĂRUL PERSOANELOR ÎNSCRISE ÎN LISTELE ELECTORALE]]</f>
        <v>0.16079695323099388</v>
      </c>
      <c r="V73" s="41">
        <f>Data[[#This Row],[TOTAL CHELTUIELI LEI]]/Data[[#This Row],[NUMĂRUL PERSOANELOR CARE AU PARTICIPAT LA VOT]]</f>
        <v>1.4941254266211603</v>
      </c>
      <c r="W73" s="41">
        <f>Data[[#This Row],[TOTAL CHELTUIELI EURO]]/Data[[#This Row],[NUMĂRUL PERSOANELOR CARE AU PARTICIPAT LA VOT]]</f>
        <v>0.30869722249977494</v>
      </c>
      <c r="X73" s="43">
        <v>4.8400999999999996</v>
      </c>
      <c r="Y73" s="114" t="s">
        <v>2890</v>
      </c>
      <c r="Z73" s="44">
        <v>0</v>
      </c>
      <c r="AA73" s="115" t="s">
        <v>3105</v>
      </c>
      <c r="AB73" s="44">
        <v>0</v>
      </c>
      <c r="AC73" s="45"/>
    </row>
    <row r="74" spans="1:29" ht="12" customHeight="1" x14ac:dyDescent="0.2">
      <c r="A74" s="37">
        <v>73</v>
      </c>
      <c r="B74" s="38" t="s">
        <v>4</v>
      </c>
      <c r="C74" s="39" t="s">
        <v>2959</v>
      </c>
      <c r="D74" s="40">
        <v>44101</v>
      </c>
      <c r="E74" s="38">
        <v>1</v>
      </c>
      <c r="F74" s="38"/>
      <c r="G74" s="38" t="s">
        <v>2</v>
      </c>
      <c r="H74" s="38" t="s">
        <v>2</v>
      </c>
      <c r="I74" s="39">
        <v>2100</v>
      </c>
      <c r="J74" s="39">
        <v>6915.98</v>
      </c>
      <c r="K74" s="39">
        <v>0</v>
      </c>
      <c r="L74" s="41">
        <f>SUM(Data[[#This Row],[CHELTUIELI DE PERSONAL LEI]:[CHELTUIELI DE CAPITAL (ACTIVE NEFINANCIARE ) LEI]])</f>
        <v>9015.98</v>
      </c>
      <c r="M74" s="41">
        <f>Data[[#This Row],[TOTAL CHELTUIELI LEI]]/Data[[#This Row],[CURS VALUTAR EURO BNR 22 07 2020]]</f>
        <v>1862.7672981963183</v>
      </c>
      <c r="N74" s="42">
        <v>3342</v>
      </c>
      <c r="O74" s="42"/>
      <c r="P74" s="42">
        <v>1858</v>
      </c>
      <c r="Q74" s="42"/>
      <c r="R74" s="42">
        <f>Data[[#This Row],[PERSOANE ÎNSCRISE ÎN LISTELE ELECTORALE (TURUL 1)            ]]+Data[[#This Row],[PERSOANE ÎNSCRISE ÎN LISTELE ELECTORALE (TURUL AL 2-LEA)]]</f>
        <v>3342</v>
      </c>
      <c r="S74" s="42">
        <f>Data[[#This Row],[PERSOANE CARE AU PARTICIPAT LA VOT (TURUL 1)]]+Data[[#This Row],[PERSOANE CARE AU PARTICIPAT LA VOT  (TURUL AL 2-LEA)]]</f>
        <v>1858</v>
      </c>
      <c r="T74" s="41">
        <f>Data[[#This Row],[TOTAL CHELTUIELI LEI]]/Data[[#This Row],[NUMĂRUL PERSOANELOR ÎNSCRISE ÎN LISTELE ELECTORALE]]</f>
        <v>2.6977797725912627</v>
      </c>
      <c r="U74" s="41">
        <f>Data[[#This Row],[TOTAL CHELTUIELI EURO]]/Data[[#This Row],[NUMĂRUL PERSOANELOR ÎNSCRISE ÎN LISTELE ELECTORALE]]</f>
        <v>0.55738099886185466</v>
      </c>
      <c r="V74" s="41">
        <f>Data[[#This Row],[TOTAL CHELTUIELI LEI]]/Data[[#This Row],[NUMĂRUL PERSOANELOR CARE AU PARTICIPAT LA VOT]]</f>
        <v>4.852518837459634</v>
      </c>
      <c r="W74" s="41">
        <f>Data[[#This Row],[TOTAL CHELTUIELI EURO]]/Data[[#This Row],[NUMĂRUL PERSOANELOR CARE AU PARTICIPAT LA VOT]]</f>
        <v>1.0025658224953273</v>
      </c>
      <c r="X74" s="43">
        <v>4.8400999999999996</v>
      </c>
      <c r="Y74" s="114" t="s">
        <v>2891</v>
      </c>
      <c r="Z74" s="44">
        <v>2</v>
      </c>
      <c r="AA74" s="115" t="s">
        <v>3105</v>
      </c>
      <c r="AB74" s="44">
        <v>0</v>
      </c>
      <c r="AC74" s="45"/>
    </row>
    <row r="75" spans="1:29" ht="12" customHeight="1" x14ac:dyDescent="0.2">
      <c r="A75" s="37">
        <v>74</v>
      </c>
      <c r="B75" s="38" t="s">
        <v>4</v>
      </c>
      <c r="C75" s="39" t="s">
        <v>2960</v>
      </c>
      <c r="D75" s="40">
        <v>44101</v>
      </c>
      <c r="E75" s="38">
        <v>1</v>
      </c>
      <c r="F75" s="38"/>
      <c r="G75" s="38" t="s">
        <v>2</v>
      </c>
      <c r="H75" s="38" t="s">
        <v>2</v>
      </c>
      <c r="I75" s="39">
        <v>1800</v>
      </c>
      <c r="J75" s="39">
        <v>4032</v>
      </c>
      <c r="K75" s="39">
        <v>0</v>
      </c>
      <c r="L75" s="41">
        <f>SUM(Data[[#This Row],[CHELTUIELI DE PERSONAL LEI]:[CHELTUIELI DE CAPITAL (ACTIVE NEFINANCIARE ) LEI]])</f>
        <v>5832</v>
      </c>
      <c r="M75" s="41">
        <f>Data[[#This Row],[TOTAL CHELTUIELI LEI]]/Data[[#This Row],[CURS VALUTAR EURO BNR 22 07 2020]]</f>
        <v>1204.9337823598687</v>
      </c>
      <c r="N75" s="42">
        <v>6318</v>
      </c>
      <c r="O75" s="42"/>
      <c r="P75" s="42">
        <v>4289</v>
      </c>
      <c r="Q75" s="42"/>
      <c r="R75" s="42">
        <f>Data[[#This Row],[PERSOANE ÎNSCRISE ÎN LISTELE ELECTORALE (TURUL 1)            ]]+Data[[#This Row],[PERSOANE ÎNSCRISE ÎN LISTELE ELECTORALE (TURUL AL 2-LEA)]]</f>
        <v>6318</v>
      </c>
      <c r="S75" s="42">
        <f>Data[[#This Row],[PERSOANE CARE AU PARTICIPAT LA VOT (TURUL 1)]]+Data[[#This Row],[PERSOANE CARE AU PARTICIPAT LA VOT  (TURUL AL 2-LEA)]]</f>
        <v>4289</v>
      </c>
      <c r="T75" s="41">
        <f>Data[[#This Row],[TOTAL CHELTUIELI LEI]]/Data[[#This Row],[NUMĂRUL PERSOANELOR ÎNSCRISE ÎN LISTELE ELECTORALE]]</f>
        <v>0.92307692307692313</v>
      </c>
      <c r="U75" s="41">
        <f>Data[[#This Row],[TOTAL CHELTUIELI EURO]]/Data[[#This Row],[NUMĂRUL PERSOANELOR ÎNSCRISE ÎN LISTELE ELECTORALE]]</f>
        <v>0.1907144321557247</v>
      </c>
      <c r="V75" s="41">
        <f>Data[[#This Row],[TOTAL CHELTUIELI LEI]]/Data[[#This Row],[NUMĂRUL PERSOANELOR CARE AU PARTICIPAT LA VOT]]</f>
        <v>1.3597575192352529</v>
      </c>
      <c r="W75" s="41">
        <f>Data[[#This Row],[TOTAL CHELTUIELI EURO]]/Data[[#This Row],[NUMĂRUL PERSOANELOR CARE AU PARTICIPAT LA VOT]]</f>
        <v>0.28093583174629722</v>
      </c>
      <c r="X75" s="43">
        <v>4.8400999999999996</v>
      </c>
      <c r="Y75" s="114" t="s">
        <v>2890</v>
      </c>
      <c r="Z75" s="44">
        <v>0</v>
      </c>
      <c r="AA75" s="115" t="s">
        <v>3105</v>
      </c>
      <c r="AB75" s="44">
        <v>0</v>
      </c>
      <c r="AC75" s="45"/>
    </row>
    <row r="76" spans="1:29" ht="12" customHeight="1" x14ac:dyDescent="0.2">
      <c r="A76" s="37">
        <v>75</v>
      </c>
      <c r="B76" s="38" t="s">
        <v>4</v>
      </c>
      <c r="C76" s="39" t="s">
        <v>2961</v>
      </c>
      <c r="D76" s="40">
        <v>44101</v>
      </c>
      <c r="E76" s="38">
        <v>1</v>
      </c>
      <c r="F76" s="38"/>
      <c r="G76" s="38" t="s">
        <v>2</v>
      </c>
      <c r="H76" s="38" t="s">
        <v>2</v>
      </c>
      <c r="I76" s="39">
        <v>0</v>
      </c>
      <c r="J76" s="39">
        <v>28925</v>
      </c>
      <c r="K76" s="39">
        <v>0</v>
      </c>
      <c r="L76" s="41">
        <f>SUM(Data[[#This Row],[CHELTUIELI DE PERSONAL LEI]:[CHELTUIELI DE CAPITAL (ACTIVE NEFINANCIARE ) LEI]])</f>
        <v>28925</v>
      </c>
      <c r="M76" s="41">
        <f>Data[[#This Row],[TOTAL CHELTUIELI LEI]]/Data[[#This Row],[CURS VALUTAR EURO BNR 22 07 2020]]</f>
        <v>5976.1161959463652</v>
      </c>
      <c r="N76" s="42">
        <v>21979</v>
      </c>
      <c r="O76" s="42"/>
      <c r="P76" s="42">
        <v>8390</v>
      </c>
      <c r="Q76" s="42"/>
      <c r="R76" s="42">
        <f>Data[[#This Row],[PERSOANE ÎNSCRISE ÎN LISTELE ELECTORALE (TURUL 1)            ]]+Data[[#This Row],[PERSOANE ÎNSCRISE ÎN LISTELE ELECTORALE (TURUL AL 2-LEA)]]</f>
        <v>21979</v>
      </c>
      <c r="S76" s="42">
        <f>Data[[#This Row],[PERSOANE CARE AU PARTICIPAT LA VOT (TURUL 1)]]+Data[[#This Row],[PERSOANE CARE AU PARTICIPAT LA VOT  (TURUL AL 2-LEA)]]</f>
        <v>8390</v>
      </c>
      <c r="T76" s="41">
        <f>Data[[#This Row],[TOTAL CHELTUIELI LEI]]/Data[[#This Row],[NUMĂRUL PERSOANELOR ÎNSCRISE ÎN LISTELE ELECTORALE]]</f>
        <v>1.3160289367123164</v>
      </c>
      <c r="U76" s="41">
        <f>Data[[#This Row],[TOTAL CHELTUIELI EURO]]/Data[[#This Row],[NUMĂRUL PERSOANELOR ÎNSCRISE ÎN LISTELE ELECTORALE]]</f>
        <v>0.27190118731272422</v>
      </c>
      <c r="V76" s="41">
        <f>Data[[#This Row],[TOTAL CHELTUIELI LEI]]/Data[[#This Row],[NUMĂRUL PERSOANELOR CARE AU PARTICIPAT LA VOT]]</f>
        <v>3.4475566150178785</v>
      </c>
      <c r="W76" s="41">
        <f>Data[[#This Row],[TOTAL CHELTUIELI EURO]]/Data[[#This Row],[NUMĂRUL PERSOANELOR CARE AU PARTICIPAT LA VOT]]</f>
        <v>0.7122903690043344</v>
      </c>
      <c r="X76" s="43">
        <v>4.8400999999999996</v>
      </c>
      <c r="Y76" s="114" t="s">
        <v>2894</v>
      </c>
      <c r="Z76" s="44">
        <v>1</v>
      </c>
      <c r="AA76" s="115" t="s">
        <v>3105</v>
      </c>
      <c r="AB76" s="44">
        <v>0</v>
      </c>
      <c r="AC76" s="45"/>
    </row>
    <row r="77" spans="1:29" ht="12" customHeight="1" x14ac:dyDescent="0.2">
      <c r="A77" s="37">
        <v>76</v>
      </c>
      <c r="B77" s="38" t="s">
        <v>4</v>
      </c>
      <c r="C77" s="39" t="s">
        <v>2962</v>
      </c>
      <c r="D77" s="40">
        <v>44101</v>
      </c>
      <c r="E77" s="38">
        <v>1</v>
      </c>
      <c r="F77" s="38"/>
      <c r="G77" s="38" t="s">
        <v>2</v>
      </c>
      <c r="H77" s="38" t="s">
        <v>2</v>
      </c>
      <c r="I77" s="39">
        <v>0</v>
      </c>
      <c r="J77" s="39">
        <v>10407.629999999999</v>
      </c>
      <c r="K77" s="39">
        <v>0</v>
      </c>
      <c r="L77" s="41">
        <f>SUM(Data[[#This Row],[CHELTUIELI DE PERSONAL LEI]:[CHELTUIELI DE CAPITAL (ACTIVE NEFINANCIARE ) LEI]])</f>
        <v>10407.629999999999</v>
      </c>
      <c r="M77" s="41">
        <f>Data[[#This Row],[TOTAL CHELTUIELI LEI]]/Data[[#This Row],[CURS VALUTAR EURO BNR 22 07 2020]]</f>
        <v>2150.2923493316252</v>
      </c>
      <c r="N77" s="42">
        <v>11761</v>
      </c>
      <c r="O77" s="42"/>
      <c r="P77" s="42">
        <v>4313</v>
      </c>
      <c r="Q77" s="42"/>
      <c r="R77" s="42">
        <f>Data[[#This Row],[PERSOANE ÎNSCRISE ÎN LISTELE ELECTORALE (TURUL 1)            ]]+Data[[#This Row],[PERSOANE ÎNSCRISE ÎN LISTELE ELECTORALE (TURUL AL 2-LEA)]]</f>
        <v>11761</v>
      </c>
      <c r="S77" s="42">
        <f>Data[[#This Row],[PERSOANE CARE AU PARTICIPAT LA VOT (TURUL 1)]]+Data[[#This Row],[PERSOANE CARE AU PARTICIPAT LA VOT  (TURUL AL 2-LEA)]]</f>
        <v>4313</v>
      </c>
      <c r="T77" s="41">
        <f>Data[[#This Row],[TOTAL CHELTUIELI LEI]]/Data[[#This Row],[NUMĂRUL PERSOANELOR ÎNSCRISE ÎN LISTELE ELECTORALE]]</f>
        <v>0.88492730210016146</v>
      </c>
      <c r="U77" s="41">
        <f>Data[[#This Row],[TOTAL CHELTUIELI EURO]]/Data[[#This Row],[NUMĂRUL PERSOANELOR ÎNSCRISE ÎN LISTELE ELECTORALE]]</f>
        <v>0.18283244191239054</v>
      </c>
      <c r="V77" s="41">
        <f>Data[[#This Row],[TOTAL CHELTUIELI LEI]]/Data[[#This Row],[NUMĂRUL PERSOANELOR CARE AU PARTICIPAT LA VOT]]</f>
        <v>2.4130837004405286</v>
      </c>
      <c r="W77" s="41">
        <f>Data[[#This Row],[TOTAL CHELTUIELI EURO]]/Data[[#This Row],[NUMĂRUL PERSOANELOR CARE AU PARTICIPAT LA VOT]]</f>
        <v>0.49856071164656279</v>
      </c>
      <c r="X77" s="43">
        <v>4.8400999999999996</v>
      </c>
      <c r="Y77" s="114" t="s">
        <v>2890</v>
      </c>
      <c r="Z77" s="44">
        <v>0</v>
      </c>
      <c r="AA77" s="115" t="s">
        <v>3105</v>
      </c>
      <c r="AB77" s="44">
        <v>0</v>
      </c>
      <c r="AC77" s="45"/>
    </row>
    <row r="78" spans="1:29" ht="12" customHeight="1" x14ac:dyDescent="0.2">
      <c r="A78" s="37">
        <v>77</v>
      </c>
      <c r="B78" s="38" t="s">
        <v>4</v>
      </c>
      <c r="C78" s="39" t="s">
        <v>2963</v>
      </c>
      <c r="D78" s="40">
        <v>44101</v>
      </c>
      <c r="E78" s="38">
        <v>1</v>
      </c>
      <c r="F78" s="38"/>
      <c r="G78" s="38" t="s">
        <v>2</v>
      </c>
      <c r="H78" s="38" t="s">
        <v>2</v>
      </c>
      <c r="I78" s="39">
        <v>8684.49</v>
      </c>
      <c r="J78" s="39">
        <v>15796.66</v>
      </c>
      <c r="K78" s="39">
        <v>0</v>
      </c>
      <c r="L78" s="41">
        <f>SUM(Data[[#This Row],[CHELTUIELI DE PERSONAL LEI]:[CHELTUIELI DE CAPITAL (ACTIVE NEFINANCIARE ) LEI]])</f>
        <v>24481.15</v>
      </c>
      <c r="M78" s="41">
        <f>Data[[#This Row],[TOTAL CHELTUIELI LEI]]/Data[[#This Row],[CURS VALUTAR EURO BNR 22 07 2020]]</f>
        <v>5057.9843391665472</v>
      </c>
      <c r="N78" s="42">
        <v>5949</v>
      </c>
      <c r="O78" s="42"/>
      <c r="P78" s="42">
        <v>2980</v>
      </c>
      <c r="Q78" s="42"/>
      <c r="R78" s="42">
        <f>Data[[#This Row],[PERSOANE ÎNSCRISE ÎN LISTELE ELECTORALE (TURUL 1)            ]]+Data[[#This Row],[PERSOANE ÎNSCRISE ÎN LISTELE ELECTORALE (TURUL AL 2-LEA)]]</f>
        <v>5949</v>
      </c>
      <c r="S78" s="42">
        <f>Data[[#This Row],[PERSOANE CARE AU PARTICIPAT LA VOT (TURUL 1)]]+Data[[#This Row],[PERSOANE CARE AU PARTICIPAT LA VOT  (TURUL AL 2-LEA)]]</f>
        <v>2980</v>
      </c>
      <c r="T78" s="41">
        <f>Data[[#This Row],[TOTAL CHELTUIELI LEI]]/Data[[#This Row],[NUMĂRUL PERSOANELOR ÎNSCRISE ÎN LISTELE ELECTORALE]]</f>
        <v>4.1151706169104054</v>
      </c>
      <c r="U78" s="41">
        <f>Data[[#This Row],[TOTAL CHELTUIELI EURO]]/Data[[#This Row],[NUMĂRUL PERSOANELOR ÎNSCRISE ÎN LISTELE ELECTORALE]]</f>
        <v>0.85022429638032393</v>
      </c>
      <c r="V78" s="41">
        <f>Data[[#This Row],[TOTAL CHELTUIELI LEI]]/Data[[#This Row],[NUMĂRUL PERSOANELOR CARE AU PARTICIPAT LA VOT]]</f>
        <v>8.2151510067114106</v>
      </c>
      <c r="W78" s="41">
        <f>Data[[#This Row],[TOTAL CHELTUIELI EURO]]/Data[[#This Row],[NUMĂRUL PERSOANELOR CARE AU PARTICIPAT LA VOT]]</f>
        <v>1.6973101809283715</v>
      </c>
      <c r="X78" s="43">
        <v>4.8400999999999996</v>
      </c>
      <c r="Y78" s="114" t="s">
        <v>2895</v>
      </c>
      <c r="Z78" s="44">
        <v>4</v>
      </c>
      <c r="AA78" s="115" t="s">
        <v>3105</v>
      </c>
      <c r="AB78" s="44">
        <v>0</v>
      </c>
      <c r="AC78" s="45"/>
    </row>
    <row r="79" spans="1:29" ht="12" customHeight="1" x14ac:dyDescent="0.2">
      <c r="A79" s="37">
        <v>78</v>
      </c>
      <c r="B79" s="38" t="s">
        <v>4</v>
      </c>
      <c r="C79" s="39" t="s">
        <v>2964</v>
      </c>
      <c r="D79" s="40">
        <v>44101</v>
      </c>
      <c r="E79" s="38">
        <v>1</v>
      </c>
      <c r="F79" s="38"/>
      <c r="G79" s="38" t="s">
        <v>2</v>
      </c>
      <c r="H79" s="38" t="s">
        <v>2</v>
      </c>
      <c r="I79" s="39">
        <v>1980</v>
      </c>
      <c r="J79" s="39">
        <v>9123.91</v>
      </c>
      <c r="K79" s="39">
        <v>0</v>
      </c>
      <c r="L79" s="41">
        <f>SUM(Data[[#This Row],[CHELTUIELI DE PERSONAL LEI]:[CHELTUIELI DE CAPITAL (ACTIVE NEFINANCIARE ) LEI]])</f>
        <v>11103.91</v>
      </c>
      <c r="M79" s="41">
        <f>Data[[#This Row],[TOTAL CHELTUIELI LEI]]/Data[[#This Row],[CURS VALUTAR EURO BNR 22 07 2020]]</f>
        <v>2294.1488812214625</v>
      </c>
      <c r="N79" s="42">
        <v>6669</v>
      </c>
      <c r="O79" s="42"/>
      <c r="P79" s="42">
        <v>3650</v>
      </c>
      <c r="Q79" s="42"/>
      <c r="R79" s="42">
        <f>Data[[#This Row],[PERSOANE ÎNSCRISE ÎN LISTELE ELECTORALE (TURUL 1)            ]]+Data[[#This Row],[PERSOANE ÎNSCRISE ÎN LISTELE ELECTORALE (TURUL AL 2-LEA)]]</f>
        <v>6669</v>
      </c>
      <c r="S79" s="42">
        <f>Data[[#This Row],[PERSOANE CARE AU PARTICIPAT LA VOT (TURUL 1)]]+Data[[#This Row],[PERSOANE CARE AU PARTICIPAT LA VOT  (TURUL AL 2-LEA)]]</f>
        <v>3650</v>
      </c>
      <c r="T79" s="41">
        <f>Data[[#This Row],[TOTAL CHELTUIELI LEI]]/Data[[#This Row],[NUMĂRUL PERSOANELOR ÎNSCRISE ÎN LISTELE ELECTORALE]]</f>
        <v>1.6650037486879592</v>
      </c>
      <c r="U79" s="41">
        <f>Data[[#This Row],[TOTAL CHELTUIELI EURO]]/Data[[#This Row],[NUMĂRUL PERSOANELOR ÎNSCRISE ÎN LISTELE ELECTORALE]]</f>
        <v>0.34400193150719188</v>
      </c>
      <c r="V79" s="41">
        <f>Data[[#This Row],[TOTAL CHELTUIELI LEI]]/Data[[#This Row],[NUMĂRUL PERSOANELOR CARE AU PARTICIPAT LA VOT]]</f>
        <v>3.0421671232876712</v>
      </c>
      <c r="W79" s="41">
        <f>Data[[#This Row],[TOTAL CHELTUIELI EURO]]/Data[[#This Row],[NUMĂRUL PERSOANELOR CARE AU PARTICIPAT LA VOT]]</f>
        <v>0.62853394006067465</v>
      </c>
      <c r="X79" s="43">
        <v>4.8400999999999996</v>
      </c>
      <c r="Y79" s="114" t="s">
        <v>2894</v>
      </c>
      <c r="Z79" s="44">
        <v>1</v>
      </c>
      <c r="AA79" s="115" t="s">
        <v>3105</v>
      </c>
      <c r="AB79" s="44">
        <v>0</v>
      </c>
      <c r="AC79" s="45"/>
    </row>
    <row r="80" spans="1:29" ht="12" customHeight="1" x14ac:dyDescent="0.2">
      <c r="A80" s="37">
        <v>79</v>
      </c>
      <c r="B80" s="38" t="s">
        <v>5</v>
      </c>
      <c r="C80" s="39" t="s">
        <v>1046</v>
      </c>
      <c r="D80" s="40">
        <v>44101</v>
      </c>
      <c r="E80" s="38">
        <v>1</v>
      </c>
      <c r="F80" s="38"/>
      <c r="G80" s="38" t="s">
        <v>2</v>
      </c>
      <c r="H80" s="38" t="s">
        <v>2</v>
      </c>
      <c r="I80" s="39">
        <v>113500</v>
      </c>
      <c r="J80" s="39">
        <v>162599.92000000001</v>
      </c>
      <c r="K80" s="39">
        <v>0</v>
      </c>
      <c r="L80" s="41">
        <f>SUM(Data[[#This Row],[CHELTUIELI DE PERSONAL LEI]:[CHELTUIELI DE CAPITAL (ACTIVE NEFINANCIARE ) LEI]])</f>
        <v>276099.92000000004</v>
      </c>
      <c r="M80" s="41">
        <f>Data[[#This Row],[TOTAL CHELTUIELI LEI]]/Data[[#This Row],[CURS VALUTAR EURO BNR 22 07 2020]]</f>
        <v>57044.259416127781</v>
      </c>
      <c r="N80" s="46">
        <v>148864</v>
      </c>
      <c r="O80" s="42"/>
      <c r="P80" s="42">
        <v>44410</v>
      </c>
      <c r="Q80" s="42"/>
      <c r="R80" s="42">
        <f>Data[[#This Row],[PERSOANE ÎNSCRISE ÎN LISTELE ELECTORALE (TURUL 1)            ]]+Data[[#This Row],[PERSOANE ÎNSCRISE ÎN LISTELE ELECTORALE (TURUL AL 2-LEA)]]</f>
        <v>148864</v>
      </c>
      <c r="S80" s="42">
        <f>Data[[#This Row],[PERSOANE CARE AU PARTICIPAT LA VOT (TURUL 1)]]+Data[[#This Row],[PERSOANE CARE AU PARTICIPAT LA VOT  (TURUL AL 2-LEA)]]</f>
        <v>44410</v>
      </c>
      <c r="T80" s="41">
        <f>Data[[#This Row],[TOTAL CHELTUIELI LEI]]/Data[[#This Row],[NUMĂRUL PERSOANELOR ÎNSCRISE ÎN LISTELE ELECTORALE]]</f>
        <v>1.8547124892519349</v>
      </c>
      <c r="U80" s="41">
        <f>Data[[#This Row],[TOTAL CHELTUIELI EURO]]/Data[[#This Row],[NUMĂRUL PERSOANELOR ÎNSCRISE ÎN LISTELE ELECTORALE]]</f>
        <v>0.38319714246646458</v>
      </c>
      <c r="V80" s="41">
        <f>Data[[#This Row],[TOTAL CHELTUIELI LEI]]/Data[[#This Row],[NUMĂRUL PERSOANELOR CARE AU PARTICIPAT LA VOT]]</f>
        <v>6.2170664264805238</v>
      </c>
      <c r="W80" s="41">
        <f>Data[[#This Row],[TOTAL CHELTUIELI EURO]]/Data[[#This Row],[NUMĂRUL PERSOANELOR CARE AU PARTICIPAT LA VOT]]</f>
        <v>1.2844913176340416</v>
      </c>
      <c r="X80" s="43">
        <v>4.8400999999999996</v>
      </c>
      <c r="Y80" s="114" t="s">
        <v>2894</v>
      </c>
      <c r="Z80" s="44">
        <v>1</v>
      </c>
      <c r="AA80" s="115" t="s">
        <v>3105</v>
      </c>
      <c r="AB80" s="44">
        <v>0</v>
      </c>
      <c r="AC80" s="45"/>
    </row>
    <row r="81" spans="1:29" ht="12" customHeight="1" x14ac:dyDescent="0.2">
      <c r="A81" s="37">
        <v>80</v>
      </c>
      <c r="B81" s="38" t="s">
        <v>5</v>
      </c>
      <c r="C81" s="39" t="s">
        <v>2965</v>
      </c>
      <c r="D81" s="40">
        <v>44101</v>
      </c>
      <c r="E81" s="38">
        <v>1</v>
      </c>
      <c r="F81" s="38"/>
      <c r="G81" s="38" t="s">
        <v>2</v>
      </c>
      <c r="H81" s="38" t="s">
        <v>2</v>
      </c>
      <c r="I81" s="39">
        <v>0</v>
      </c>
      <c r="J81" s="39">
        <v>10880</v>
      </c>
      <c r="K81" s="39">
        <v>0</v>
      </c>
      <c r="L81" s="41">
        <f>SUM(Data[[#This Row],[CHELTUIELI DE PERSONAL LEI]:[CHELTUIELI DE CAPITAL (ACTIVE NEFINANCIARE ) LEI]])</f>
        <v>10880</v>
      </c>
      <c r="M81" s="41">
        <f>Data[[#This Row],[TOTAL CHELTUIELI LEI]]/Data[[#This Row],[CURS VALUTAR EURO BNR 22 07 2020]]</f>
        <v>2247.8874403421419</v>
      </c>
      <c r="N81" s="46">
        <v>6752</v>
      </c>
      <c r="O81" s="42"/>
      <c r="P81" s="42">
        <v>4084</v>
      </c>
      <c r="Q81" s="42"/>
      <c r="R81" s="42">
        <f>Data[[#This Row],[PERSOANE ÎNSCRISE ÎN LISTELE ELECTORALE (TURUL 1)            ]]+Data[[#This Row],[PERSOANE ÎNSCRISE ÎN LISTELE ELECTORALE (TURUL AL 2-LEA)]]</f>
        <v>6752</v>
      </c>
      <c r="S81" s="42">
        <f>Data[[#This Row],[PERSOANE CARE AU PARTICIPAT LA VOT (TURUL 1)]]+Data[[#This Row],[PERSOANE CARE AU PARTICIPAT LA VOT  (TURUL AL 2-LEA)]]</f>
        <v>4084</v>
      </c>
      <c r="T81" s="41">
        <f>Data[[#This Row],[TOTAL CHELTUIELI LEI]]/Data[[#This Row],[NUMĂRUL PERSOANELOR ÎNSCRISE ÎN LISTELE ELECTORALE]]</f>
        <v>1.6113744075829384</v>
      </c>
      <c r="U81" s="41">
        <f>Data[[#This Row],[TOTAL CHELTUIELI EURO]]/Data[[#This Row],[NUMĂRUL PERSOANELOR ÎNSCRISE ÎN LISTELE ELECTORALE]]</f>
        <v>0.33292171806015136</v>
      </c>
      <c r="V81" s="41">
        <f>Data[[#This Row],[TOTAL CHELTUIELI LEI]]/Data[[#This Row],[NUMĂRUL PERSOANELOR CARE AU PARTICIPAT LA VOT]]</f>
        <v>2.6640548481880511</v>
      </c>
      <c r="W81" s="41">
        <f>Data[[#This Row],[TOTAL CHELTUIELI EURO]]/Data[[#This Row],[NUMĂRUL PERSOANELOR CARE AU PARTICIPAT LA VOT]]</f>
        <v>0.55041318323754695</v>
      </c>
      <c r="X81" s="43">
        <v>4.8400999999999996</v>
      </c>
      <c r="Y81" s="114" t="s">
        <v>2894</v>
      </c>
      <c r="Z81" s="44">
        <v>1</v>
      </c>
      <c r="AA81" s="115" t="s">
        <v>3105</v>
      </c>
      <c r="AB81" s="44">
        <v>0</v>
      </c>
      <c r="AC81" s="45"/>
    </row>
    <row r="82" spans="1:29" ht="12" customHeight="1" x14ac:dyDescent="0.2">
      <c r="A82" s="37">
        <v>81</v>
      </c>
      <c r="B82" s="38" t="s">
        <v>5</v>
      </c>
      <c r="C82" s="39" t="s">
        <v>2966</v>
      </c>
      <c r="D82" s="40">
        <v>44101</v>
      </c>
      <c r="E82" s="38">
        <v>1</v>
      </c>
      <c r="F82" s="38"/>
      <c r="G82" s="38" t="s">
        <v>2</v>
      </c>
      <c r="H82" s="38" t="s">
        <v>2</v>
      </c>
      <c r="I82" s="47">
        <v>1800</v>
      </c>
      <c r="J82" s="47">
        <v>2659.65</v>
      </c>
      <c r="K82" s="47">
        <v>0</v>
      </c>
      <c r="L82" s="41">
        <f>SUM(Data[[#This Row],[CHELTUIELI DE PERSONAL LEI]:[CHELTUIELI DE CAPITAL (ACTIVE NEFINANCIARE ) LEI]])</f>
        <v>4459.6499999999996</v>
      </c>
      <c r="M82" s="41">
        <f>Data[[#This Row],[TOTAL CHELTUIELI LEI]]/Data[[#This Row],[CURS VALUTAR EURO BNR 22 07 2020]]</f>
        <v>921.39625214355078</v>
      </c>
      <c r="N82" s="46">
        <v>7056</v>
      </c>
      <c r="O82" s="42"/>
      <c r="P82" s="42">
        <v>2531</v>
      </c>
      <c r="Q82" s="42"/>
      <c r="R82" s="42">
        <f>Data[[#This Row],[PERSOANE ÎNSCRISE ÎN LISTELE ELECTORALE (TURUL 1)            ]]+Data[[#This Row],[PERSOANE ÎNSCRISE ÎN LISTELE ELECTORALE (TURUL AL 2-LEA)]]</f>
        <v>7056</v>
      </c>
      <c r="S82" s="42">
        <f>Data[[#This Row],[PERSOANE CARE AU PARTICIPAT LA VOT (TURUL 1)]]+Data[[#This Row],[PERSOANE CARE AU PARTICIPAT LA VOT  (TURUL AL 2-LEA)]]</f>
        <v>2531</v>
      </c>
      <c r="T82" s="41">
        <f>Data[[#This Row],[TOTAL CHELTUIELI LEI]]/Data[[#This Row],[NUMĂRUL PERSOANELOR ÎNSCRISE ÎN LISTELE ELECTORALE]]</f>
        <v>0.63203656462585034</v>
      </c>
      <c r="U82" s="41">
        <f>Data[[#This Row],[TOTAL CHELTUIELI EURO]]/Data[[#This Row],[NUMĂRUL PERSOANELOR ÎNSCRISE ÎN LISTELE ELECTORALE]]</f>
        <v>0.13058336906796356</v>
      </c>
      <c r="V82" s="41">
        <f>Data[[#This Row],[TOTAL CHELTUIELI LEI]]/Data[[#This Row],[NUMĂRUL PERSOANELOR CARE AU PARTICIPAT LA VOT]]</f>
        <v>1.7620110628210193</v>
      </c>
      <c r="W82" s="41">
        <f>Data[[#This Row],[TOTAL CHELTUIELI EURO]]/Data[[#This Row],[NUMĂRUL PERSOANELOR CARE AU PARTICIPAT LA VOT]]</f>
        <v>0.36404435090618364</v>
      </c>
      <c r="X82" s="43">
        <v>4.8400999999999996</v>
      </c>
      <c r="Y82" s="114" t="s">
        <v>2890</v>
      </c>
      <c r="Z82" s="44">
        <v>0</v>
      </c>
      <c r="AA82" s="115" t="s">
        <v>3105</v>
      </c>
      <c r="AB82" s="44">
        <v>0</v>
      </c>
      <c r="AC82" s="45"/>
    </row>
    <row r="83" spans="1:29" ht="12" customHeight="1" x14ac:dyDescent="0.2">
      <c r="A83" s="37">
        <v>82</v>
      </c>
      <c r="B83" s="38" t="s">
        <v>5</v>
      </c>
      <c r="C83" s="39" t="s">
        <v>2967</v>
      </c>
      <c r="D83" s="40">
        <v>44101</v>
      </c>
      <c r="E83" s="38">
        <v>1</v>
      </c>
      <c r="F83" s="38"/>
      <c r="G83" s="38" t="s">
        <v>2</v>
      </c>
      <c r="H83" s="38" t="s">
        <v>2</v>
      </c>
      <c r="I83" s="39">
        <v>145335</v>
      </c>
      <c r="J83" s="39">
        <v>47693</v>
      </c>
      <c r="K83" s="39">
        <v>0</v>
      </c>
      <c r="L83" s="41">
        <f>SUM(Data[[#This Row],[CHELTUIELI DE PERSONAL LEI]:[CHELTUIELI DE CAPITAL (ACTIVE NEFINANCIARE ) LEI]])</f>
        <v>193028</v>
      </c>
      <c r="M83" s="41">
        <f>Data[[#This Row],[TOTAL CHELTUIELI LEI]]/Data[[#This Row],[CURS VALUTAR EURO BNR 22 07 2020]]</f>
        <v>39880.994194334831</v>
      </c>
      <c r="N83" s="46">
        <v>7921</v>
      </c>
      <c r="O83" s="42"/>
      <c r="P83" s="42">
        <v>4195</v>
      </c>
      <c r="Q83" s="42"/>
      <c r="R83" s="42">
        <f>Data[[#This Row],[PERSOANE ÎNSCRISE ÎN LISTELE ELECTORALE (TURUL 1)            ]]+Data[[#This Row],[PERSOANE ÎNSCRISE ÎN LISTELE ELECTORALE (TURUL AL 2-LEA)]]</f>
        <v>7921</v>
      </c>
      <c r="S83" s="42">
        <f>Data[[#This Row],[PERSOANE CARE AU PARTICIPAT LA VOT (TURUL 1)]]+Data[[#This Row],[PERSOANE CARE AU PARTICIPAT LA VOT  (TURUL AL 2-LEA)]]</f>
        <v>4195</v>
      </c>
      <c r="T83" s="41">
        <f>Data[[#This Row],[TOTAL CHELTUIELI LEI]]/Data[[#This Row],[NUMĂRUL PERSOANELOR ÎNSCRISE ÎN LISTELE ELECTORALE]]</f>
        <v>24.369145309935615</v>
      </c>
      <c r="U83" s="41">
        <f>Data[[#This Row],[TOTAL CHELTUIELI EURO]]/Data[[#This Row],[NUMĂRUL PERSOANELOR ÎNSCRISE ÎN LISTELE ELECTORALE]]</f>
        <v>5.0348433523967717</v>
      </c>
      <c r="V83" s="41">
        <f>Data[[#This Row],[TOTAL CHELTUIELI LEI]]/Data[[#This Row],[NUMĂRUL PERSOANELOR CARE AU PARTICIPAT LA VOT]]</f>
        <v>46.013825983313467</v>
      </c>
      <c r="W83" s="41">
        <f>Data[[#This Row],[TOTAL CHELTUIELI EURO]]/Data[[#This Row],[NUMĂRUL PERSOANELOR CARE AU PARTICIPAT LA VOT]]</f>
        <v>9.506792418196623</v>
      </c>
      <c r="X83" s="43">
        <v>4.8400999999999996</v>
      </c>
      <c r="Y83" s="114" t="s">
        <v>2899</v>
      </c>
      <c r="Z83" s="44">
        <v>24</v>
      </c>
      <c r="AA83" s="115" t="s">
        <v>3109</v>
      </c>
      <c r="AB83" s="44">
        <v>5</v>
      </c>
      <c r="AC83" s="45"/>
    </row>
    <row r="84" spans="1:29" ht="12" customHeight="1" x14ac:dyDescent="0.2">
      <c r="A84" s="37">
        <v>83</v>
      </c>
      <c r="B84" s="38" t="s">
        <v>5</v>
      </c>
      <c r="C84" s="39" t="s">
        <v>2968</v>
      </c>
      <c r="D84" s="40">
        <v>44101</v>
      </c>
      <c r="E84" s="38">
        <v>1</v>
      </c>
      <c r="F84" s="38"/>
      <c r="G84" s="38" t="s">
        <v>2</v>
      </c>
      <c r="H84" s="38" t="s">
        <v>2</v>
      </c>
      <c r="I84" s="39">
        <v>4950</v>
      </c>
      <c r="J84" s="39">
        <v>20800.64</v>
      </c>
      <c r="K84" s="39">
        <v>0</v>
      </c>
      <c r="L84" s="41">
        <f>SUM(Data[[#This Row],[CHELTUIELI DE PERSONAL LEI]:[CHELTUIELI DE CAPITAL (ACTIVE NEFINANCIARE ) LEI]])</f>
        <v>25750.639999999999</v>
      </c>
      <c r="M84" s="41">
        <f>Data[[#This Row],[TOTAL CHELTUIELI LEI]]/Data[[#This Row],[CURS VALUTAR EURO BNR 22 07 2020]]</f>
        <v>5320.2702423503652</v>
      </c>
      <c r="N84" s="46">
        <v>9437</v>
      </c>
      <c r="O84" s="42"/>
      <c r="P84" s="42">
        <v>4276</v>
      </c>
      <c r="Q84" s="42"/>
      <c r="R84" s="42">
        <f>Data[[#This Row],[PERSOANE ÎNSCRISE ÎN LISTELE ELECTORALE (TURUL 1)            ]]+Data[[#This Row],[PERSOANE ÎNSCRISE ÎN LISTELE ELECTORALE (TURUL AL 2-LEA)]]</f>
        <v>9437</v>
      </c>
      <c r="S84" s="42">
        <f>Data[[#This Row],[PERSOANE CARE AU PARTICIPAT LA VOT (TURUL 1)]]+Data[[#This Row],[PERSOANE CARE AU PARTICIPAT LA VOT  (TURUL AL 2-LEA)]]</f>
        <v>4276</v>
      </c>
      <c r="T84" s="41">
        <f>Data[[#This Row],[TOTAL CHELTUIELI LEI]]/Data[[#This Row],[NUMĂRUL PERSOANELOR ÎNSCRISE ÎN LISTELE ELECTORALE]]</f>
        <v>2.7286892020769313</v>
      </c>
      <c r="U84" s="41">
        <f>Data[[#This Row],[TOTAL CHELTUIELI EURO]]/Data[[#This Row],[NUMĂRUL PERSOANELOR ÎNSCRISE ÎN LISTELE ELECTORALE]]</f>
        <v>0.56376711267885615</v>
      </c>
      <c r="V84" s="41">
        <f>Data[[#This Row],[TOTAL CHELTUIELI LEI]]/Data[[#This Row],[NUMĂRUL PERSOANELOR CARE AU PARTICIPAT LA VOT]]</f>
        <v>6.0221328344246956</v>
      </c>
      <c r="W84" s="41">
        <f>Data[[#This Row],[TOTAL CHELTUIELI EURO]]/Data[[#This Row],[NUMĂRUL PERSOANELOR CARE AU PARTICIPAT LA VOT]]</f>
        <v>1.2442166142072884</v>
      </c>
      <c r="X84" s="43">
        <v>4.8400999999999996</v>
      </c>
      <c r="Y84" s="114" t="s">
        <v>2891</v>
      </c>
      <c r="Z84" s="44">
        <v>2</v>
      </c>
      <c r="AA84" s="115" t="s">
        <v>3105</v>
      </c>
      <c r="AB84" s="44">
        <v>0</v>
      </c>
      <c r="AC84" s="45"/>
    </row>
    <row r="85" spans="1:29" ht="12" customHeight="1" x14ac:dyDescent="0.2">
      <c r="A85" s="37">
        <v>84</v>
      </c>
      <c r="B85" s="38" t="s">
        <v>5</v>
      </c>
      <c r="C85" s="39" t="s">
        <v>2969</v>
      </c>
      <c r="D85" s="40">
        <v>44101</v>
      </c>
      <c r="E85" s="38">
        <v>1</v>
      </c>
      <c r="F85" s="38"/>
      <c r="G85" s="38" t="s">
        <v>2</v>
      </c>
      <c r="H85" s="38" t="s">
        <v>2</v>
      </c>
      <c r="I85" s="39">
        <v>3000</v>
      </c>
      <c r="J85" s="39">
        <v>8910</v>
      </c>
      <c r="K85" s="39">
        <v>0</v>
      </c>
      <c r="L85" s="41">
        <f>SUM(Data[[#This Row],[CHELTUIELI DE PERSONAL LEI]:[CHELTUIELI DE CAPITAL (ACTIVE NEFINANCIARE ) LEI]])</f>
        <v>11910</v>
      </c>
      <c r="M85" s="41">
        <f>Data[[#This Row],[TOTAL CHELTUIELI LEI]]/Data[[#This Row],[CURS VALUTAR EURO BNR 22 07 2020]]</f>
        <v>2460.6929608892378</v>
      </c>
      <c r="N85" s="46">
        <v>6587</v>
      </c>
      <c r="O85" s="42"/>
      <c r="P85" s="42">
        <v>3146</v>
      </c>
      <c r="Q85" s="42"/>
      <c r="R85" s="42">
        <f>Data[[#This Row],[PERSOANE ÎNSCRISE ÎN LISTELE ELECTORALE (TURUL 1)            ]]+Data[[#This Row],[PERSOANE ÎNSCRISE ÎN LISTELE ELECTORALE (TURUL AL 2-LEA)]]</f>
        <v>6587</v>
      </c>
      <c r="S85" s="42">
        <f>Data[[#This Row],[PERSOANE CARE AU PARTICIPAT LA VOT (TURUL 1)]]+Data[[#This Row],[PERSOANE CARE AU PARTICIPAT LA VOT  (TURUL AL 2-LEA)]]</f>
        <v>3146</v>
      </c>
      <c r="T85" s="41">
        <f>Data[[#This Row],[TOTAL CHELTUIELI LEI]]/Data[[#This Row],[NUMĂRUL PERSOANELOR ÎNSCRISE ÎN LISTELE ELECTORALE]]</f>
        <v>1.8081068771823288</v>
      </c>
      <c r="U85" s="41">
        <f>Data[[#This Row],[TOTAL CHELTUIELI EURO]]/Data[[#This Row],[NUMĂRUL PERSOANELOR ÎNSCRISE ÎN LISTELE ELECTORALE]]</f>
        <v>0.37356808272191255</v>
      </c>
      <c r="V85" s="41">
        <f>Data[[#This Row],[TOTAL CHELTUIELI LEI]]/Data[[#This Row],[NUMĂRUL PERSOANELOR CARE AU PARTICIPAT LA VOT]]</f>
        <v>3.7857596948506038</v>
      </c>
      <c r="W85" s="41">
        <f>Data[[#This Row],[TOTAL CHELTUIELI EURO]]/Data[[#This Row],[NUMĂRUL PERSOANELOR CARE AU PARTICIPAT LA VOT]]</f>
        <v>0.78216559468825109</v>
      </c>
      <c r="X85" s="43">
        <v>4.8400999999999996</v>
      </c>
      <c r="Y85" s="114" t="s">
        <v>2894</v>
      </c>
      <c r="Z85" s="44">
        <v>1</v>
      </c>
      <c r="AA85" s="115" t="s">
        <v>3105</v>
      </c>
      <c r="AB85" s="44">
        <v>0</v>
      </c>
      <c r="AC85" s="45"/>
    </row>
    <row r="86" spans="1:29" ht="12" customHeight="1" x14ac:dyDescent="0.2">
      <c r="A86" s="37">
        <v>85</v>
      </c>
      <c r="B86" s="38" t="s">
        <v>5</v>
      </c>
      <c r="C86" s="39" t="s">
        <v>2970</v>
      </c>
      <c r="D86" s="40">
        <v>44101</v>
      </c>
      <c r="E86" s="38">
        <v>1</v>
      </c>
      <c r="F86" s="38"/>
      <c r="G86" s="38" t="s">
        <v>2</v>
      </c>
      <c r="H86" s="38" t="s">
        <v>2</v>
      </c>
      <c r="I86" s="39">
        <v>1650</v>
      </c>
      <c r="J86" s="48">
        <v>7489</v>
      </c>
      <c r="K86" s="39">
        <v>0</v>
      </c>
      <c r="L86" s="41">
        <f>SUM(Data[[#This Row],[CHELTUIELI DE PERSONAL LEI]:[CHELTUIELI DE CAPITAL (ACTIVE NEFINANCIARE ) LEI]])</f>
        <v>9139</v>
      </c>
      <c r="M86" s="41">
        <f>Data[[#This Row],[TOTAL CHELTUIELI LEI]]/Data[[#This Row],[CURS VALUTAR EURO BNR 22 07 2020]]</f>
        <v>1888.1841284270988</v>
      </c>
      <c r="N86" s="46">
        <v>6472</v>
      </c>
      <c r="O86" s="42"/>
      <c r="P86" s="42">
        <v>2975</v>
      </c>
      <c r="Q86" s="42"/>
      <c r="R86" s="42">
        <f>Data[[#This Row],[PERSOANE ÎNSCRISE ÎN LISTELE ELECTORALE (TURUL 1)            ]]+Data[[#This Row],[PERSOANE ÎNSCRISE ÎN LISTELE ELECTORALE (TURUL AL 2-LEA)]]</f>
        <v>6472</v>
      </c>
      <c r="S86" s="42">
        <f>Data[[#This Row],[PERSOANE CARE AU PARTICIPAT LA VOT (TURUL 1)]]+Data[[#This Row],[PERSOANE CARE AU PARTICIPAT LA VOT  (TURUL AL 2-LEA)]]</f>
        <v>2975</v>
      </c>
      <c r="T86" s="41">
        <f>Data[[#This Row],[TOTAL CHELTUIELI LEI]]/Data[[#This Row],[NUMĂRUL PERSOANELOR ÎNSCRISE ÎN LISTELE ELECTORALE]]</f>
        <v>1.4120828182941905</v>
      </c>
      <c r="U86" s="41">
        <f>Data[[#This Row],[TOTAL CHELTUIELI EURO]]/Data[[#This Row],[NUMĂRUL PERSOANELOR ÎNSCRISE ÎN LISTELE ELECTORALE]]</f>
        <v>0.29174662058515122</v>
      </c>
      <c r="V86" s="41">
        <f>Data[[#This Row],[TOTAL CHELTUIELI LEI]]/Data[[#This Row],[NUMĂRUL PERSOANELOR CARE AU PARTICIPAT LA VOT]]</f>
        <v>3.0719327731092436</v>
      </c>
      <c r="W86" s="41">
        <f>Data[[#This Row],[TOTAL CHELTUIELI EURO]]/Data[[#This Row],[NUMĂRUL PERSOANELOR CARE AU PARTICIPAT LA VOT]]</f>
        <v>0.63468374064776434</v>
      </c>
      <c r="X86" s="43">
        <v>4.8400999999999996</v>
      </c>
      <c r="Y86" s="114" t="s">
        <v>2894</v>
      </c>
      <c r="Z86" s="44">
        <v>1</v>
      </c>
      <c r="AA86" s="115" t="s">
        <v>3105</v>
      </c>
      <c r="AB86" s="44">
        <v>0</v>
      </c>
      <c r="AC86" s="45"/>
    </row>
    <row r="87" spans="1:29" ht="12" customHeight="1" x14ac:dyDescent="0.2">
      <c r="A87" s="37">
        <v>86</v>
      </c>
      <c r="B87" s="38" t="s">
        <v>5</v>
      </c>
      <c r="C87" s="39" t="s">
        <v>2971</v>
      </c>
      <c r="D87" s="40">
        <v>44101</v>
      </c>
      <c r="E87" s="38">
        <v>1</v>
      </c>
      <c r="F87" s="38"/>
      <c r="G87" s="38" t="s">
        <v>2</v>
      </c>
      <c r="H87" s="38" t="s">
        <v>2</v>
      </c>
      <c r="I87" s="39">
        <v>196300</v>
      </c>
      <c r="J87" s="48">
        <v>65044.38</v>
      </c>
      <c r="K87" s="39">
        <v>0</v>
      </c>
      <c r="L87" s="41">
        <f>SUM(Data[[#This Row],[CHELTUIELI DE PERSONAL LEI]:[CHELTUIELI DE CAPITAL (ACTIVE NEFINANCIARE ) LEI]])</f>
        <v>261344.38</v>
      </c>
      <c r="M87" s="41">
        <f>Data[[#This Row],[TOTAL CHELTUIELI LEI]]/Data[[#This Row],[CURS VALUTAR EURO BNR 22 07 2020]]</f>
        <v>53995.65711452243</v>
      </c>
      <c r="N87" s="46">
        <v>11555</v>
      </c>
      <c r="O87" s="42"/>
      <c r="P87" s="42">
        <v>4761</v>
      </c>
      <c r="Q87" s="42"/>
      <c r="R87" s="42">
        <f>Data[[#This Row],[PERSOANE ÎNSCRISE ÎN LISTELE ELECTORALE (TURUL 1)            ]]+Data[[#This Row],[PERSOANE ÎNSCRISE ÎN LISTELE ELECTORALE (TURUL AL 2-LEA)]]</f>
        <v>11555</v>
      </c>
      <c r="S87" s="42">
        <f>Data[[#This Row],[PERSOANE CARE AU PARTICIPAT LA VOT (TURUL 1)]]+Data[[#This Row],[PERSOANE CARE AU PARTICIPAT LA VOT  (TURUL AL 2-LEA)]]</f>
        <v>4761</v>
      </c>
      <c r="T87" s="41">
        <f>Data[[#This Row],[TOTAL CHELTUIELI LEI]]/Data[[#This Row],[NUMĂRUL PERSOANELOR ÎNSCRISE ÎN LISTELE ELECTORALE]]</f>
        <v>22.617427953266983</v>
      </c>
      <c r="U87" s="41">
        <f>Data[[#This Row],[TOTAL CHELTUIELI EURO]]/Data[[#This Row],[NUMĂRUL PERSOANELOR ÎNSCRISE ÎN LISTELE ELECTORALE]]</f>
        <v>4.6729257563411881</v>
      </c>
      <c r="V87" s="41">
        <f>Data[[#This Row],[TOTAL CHELTUIELI LEI]]/Data[[#This Row],[NUMĂRUL PERSOANELOR CARE AU PARTICIPAT LA VOT]]</f>
        <v>54.892749422390253</v>
      </c>
      <c r="W87" s="41">
        <f>Data[[#This Row],[TOTAL CHELTUIELI EURO]]/Data[[#This Row],[NUMĂRUL PERSOANELOR CARE AU PARTICIPAT LA VOT]]</f>
        <v>11.341242830187445</v>
      </c>
      <c r="X87" s="43">
        <v>4.8400999999999996</v>
      </c>
      <c r="Y87" s="114" t="s">
        <v>2900</v>
      </c>
      <c r="Z87" s="44">
        <v>22</v>
      </c>
      <c r="AA87" s="115" t="s">
        <v>3110</v>
      </c>
      <c r="AB87" s="44">
        <v>4</v>
      </c>
      <c r="AC87" s="45"/>
    </row>
    <row r="88" spans="1:29" ht="12" customHeight="1" x14ac:dyDescent="0.2">
      <c r="A88" s="37">
        <v>87</v>
      </c>
      <c r="B88" s="38" t="s">
        <v>5</v>
      </c>
      <c r="C88" s="39" t="s">
        <v>2972</v>
      </c>
      <c r="D88" s="40">
        <v>44101</v>
      </c>
      <c r="E88" s="38">
        <v>1</v>
      </c>
      <c r="F88" s="38"/>
      <c r="G88" s="38" t="s">
        <v>2</v>
      </c>
      <c r="H88" s="38" t="s">
        <v>2</v>
      </c>
      <c r="I88" s="39">
        <v>3200</v>
      </c>
      <c r="J88" s="48">
        <v>17363</v>
      </c>
      <c r="K88" s="39">
        <v>0</v>
      </c>
      <c r="L88" s="41">
        <f>SUM(Data[[#This Row],[CHELTUIELI DE PERSONAL LEI]:[CHELTUIELI DE CAPITAL (ACTIVE NEFINANCIARE ) LEI]])</f>
        <v>20563</v>
      </c>
      <c r="M88" s="41">
        <f>Data[[#This Row],[TOTAL CHELTUIELI LEI]]/Data[[#This Row],[CURS VALUTAR EURO BNR 22 07 2020]]</f>
        <v>4248.4659407863473</v>
      </c>
      <c r="N88" s="46">
        <v>12737</v>
      </c>
      <c r="O88" s="42"/>
      <c r="P88" s="42">
        <v>4579</v>
      </c>
      <c r="Q88" s="42"/>
      <c r="R88" s="42">
        <f>Data[[#This Row],[PERSOANE ÎNSCRISE ÎN LISTELE ELECTORALE (TURUL 1)            ]]+Data[[#This Row],[PERSOANE ÎNSCRISE ÎN LISTELE ELECTORALE (TURUL AL 2-LEA)]]</f>
        <v>12737</v>
      </c>
      <c r="S88" s="42">
        <f>Data[[#This Row],[PERSOANE CARE AU PARTICIPAT LA VOT (TURUL 1)]]+Data[[#This Row],[PERSOANE CARE AU PARTICIPAT LA VOT  (TURUL AL 2-LEA)]]</f>
        <v>4579</v>
      </c>
      <c r="T88" s="41">
        <f>Data[[#This Row],[TOTAL CHELTUIELI LEI]]/Data[[#This Row],[NUMĂRUL PERSOANELOR ÎNSCRISE ÎN LISTELE ELECTORALE]]</f>
        <v>1.6144303996231453</v>
      </c>
      <c r="U88" s="41">
        <f>Data[[#This Row],[TOTAL CHELTUIELI EURO]]/Data[[#This Row],[NUMĂRUL PERSOANELOR ÎNSCRISE ÎN LISTELE ELECTORALE]]</f>
        <v>0.33355310832899016</v>
      </c>
      <c r="V88" s="41">
        <f>Data[[#This Row],[TOTAL CHELTUIELI LEI]]/Data[[#This Row],[NUMĂRUL PERSOANELOR CARE AU PARTICIPAT LA VOT]]</f>
        <v>4.490718497488535</v>
      </c>
      <c r="W88" s="41">
        <f>Data[[#This Row],[TOTAL CHELTUIELI EURO]]/Data[[#This Row],[NUMĂRUL PERSOANELOR CARE AU PARTICIPAT LA VOT]]</f>
        <v>0.9278152305713796</v>
      </c>
      <c r="X88" s="43">
        <v>4.8400999999999996</v>
      </c>
      <c r="Y88" s="114" t="s">
        <v>2894</v>
      </c>
      <c r="Z88" s="44">
        <v>1</v>
      </c>
      <c r="AA88" s="115" t="s">
        <v>3105</v>
      </c>
      <c r="AB88" s="44">
        <v>0</v>
      </c>
      <c r="AC88" s="45"/>
    </row>
    <row r="89" spans="1:29" ht="12" customHeight="1" x14ac:dyDescent="0.2">
      <c r="A89" s="37">
        <v>88</v>
      </c>
      <c r="B89" s="38" t="s">
        <v>5</v>
      </c>
      <c r="C89" s="39" t="s">
        <v>2973</v>
      </c>
      <c r="D89" s="40">
        <v>44101</v>
      </c>
      <c r="E89" s="38">
        <v>1</v>
      </c>
      <c r="F89" s="38"/>
      <c r="G89" s="38" t="s">
        <v>2</v>
      </c>
      <c r="H89" s="38" t="s">
        <v>2</v>
      </c>
      <c r="I89" s="39">
        <v>0</v>
      </c>
      <c r="J89" s="48">
        <v>34779</v>
      </c>
      <c r="K89" s="39">
        <v>0</v>
      </c>
      <c r="L89" s="41">
        <f>SUM(Data[[#This Row],[CHELTUIELI DE PERSONAL LEI]:[CHELTUIELI DE CAPITAL (ACTIVE NEFINANCIARE ) LEI]])</f>
        <v>34779</v>
      </c>
      <c r="M89" s="41">
        <f>Data[[#This Row],[TOTAL CHELTUIELI LEI]]/Data[[#This Row],[CURS VALUTAR EURO BNR 22 07 2020]]</f>
        <v>7185.5953389392789</v>
      </c>
      <c r="N89" s="46">
        <v>5305</v>
      </c>
      <c r="O89" s="42"/>
      <c r="P89" s="42">
        <v>2987</v>
      </c>
      <c r="Q89" s="42"/>
      <c r="R89" s="42">
        <f>Data[[#This Row],[PERSOANE ÎNSCRISE ÎN LISTELE ELECTORALE (TURUL 1)            ]]+Data[[#This Row],[PERSOANE ÎNSCRISE ÎN LISTELE ELECTORALE (TURUL AL 2-LEA)]]</f>
        <v>5305</v>
      </c>
      <c r="S89" s="42">
        <f>Data[[#This Row],[PERSOANE CARE AU PARTICIPAT LA VOT (TURUL 1)]]+Data[[#This Row],[PERSOANE CARE AU PARTICIPAT LA VOT  (TURUL AL 2-LEA)]]</f>
        <v>2987</v>
      </c>
      <c r="T89" s="41">
        <f>Data[[#This Row],[TOTAL CHELTUIELI LEI]]/Data[[#This Row],[NUMĂRUL PERSOANELOR ÎNSCRISE ÎN LISTELE ELECTORALE]]</f>
        <v>6.5558906691800187</v>
      </c>
      <c r="U89" s="41">
        <f>Data[[#This Row],[TOTAL CHELTUIELI EURO]]/Data[[#This Row],[NUMĂRUL PERSOANELOR ÎNSCRISE ÎN LISTELE ELECTORALE]]</f>
        <v>1.3544948801016548</v>
      </c>
      <c r="V89" s="41">
        <f>Data[[#This Row],[TOTAL CHELTUIELI LEI]]/Data[[#This Row],[NUMĂRUL PERSOANELOR CARE AU PARTICIPAT LA VOT]]</f>
        <v>11.643454971543354</v>
      </c>
      <c r="W89" s="41">
        <f>Data[[#This Row],[TOTAL CHELTUIELI EURO]]/Data[[#This Row],[NUMĂRUL PERSOANELOR CARE AU PARTICIPAT LA VOT]]</f>
        <v>2.4056228118310274</v>
      </c>
      <c r="X89" s="43">
        <v>4.8400999999999996</v>
      </c>
      <c r="Y89" s="114" t="s">
        <v>2889</v>
      </c>
      <c r="Z89" s="44">
        <v>6</v>
      </c>
      <c r="AA89" s="115" t="s">
        <v>3107</v>
      </c>
      <c r="AB89" s="44">
        <v>1</v>
      </c>
      <c r="AC89" s="45"/>
    </row>
    <row r="90" spans="1:29" ht="12" customHeight="1" x14ac:dyDescent="0.2">
      <c r="A90" s="37">
        <v>89</v>
      </c>
      <c r="B90" s="38" t="s">
        <v>5</v>
      </c>
      <c r="C90" s="39" t="s">
        <v>1047</v>
      </c>
      <c r="D90" s="40">
        <v>44101</v>
      </c>
      <c r="E90" s="38">
        <v>1</v>
      </c>
      <c r="F90" s="38"/>
      <c r="G90" s="38" t="s">
        <v>2</v>
      </c>
      <c r="H90" s="38" t="s">
        <v>2</v>
      </c>
      <c r="I90" s="39">
        <v>960</v>
      </c>
      <c r="J90" s="48">
        <v>6667</v>
      </c>
      <c r="K90" s="39">
        <v>0</v>
      </c>
      <c r="L90" s="41">
        <f>SUM(Data[[#This Row],[CHELTUIELI DE PERSONAL LEI]:[CHELTUIELI DE CAPITAL (ACTIVE NEFINANCIARE ) LEI]])</f>
        <v>7627</v>
      </c>
      <c r="M90" s="41">
        <f>Data[[#This Row],[TOTAL CHELTUIELI LEI]]/Data[[#This Row],[CURS VALUTAR EURO BNR 22 07 2020]]</f>
        <v>1575.7938885560218</v>
      </c>
      <c r="N90" s="46">
        <v>2100</v>
      </c>
      <c r="O90" s="42"/>
      <c r="P90" s="42">
        <v>1389</v>
      </c>
      <c r="Q90" s="42"/>
      <c r="R90" s="42">
        <f>Data[[#This Row],[PERSOANE ÎNSCRISE ÎN LISTELE ELECTORALE (TURUL 1)            ]]+Data[[#This Row],[PERSOANE ÎNSCRISE ÎN LISTELE ELECTORALE (TURUL AL 2-LEA)]]</f>
        <v>2100</v>
      </c>
      <c r="S90" s="42">
        <f>Data[[#This Row],[PERSOANE CARE AU PARTICIPAT LA VOT (TURUL 1)]]+Data[[#This Row],[PERSOANE CARE AU PARTICIPAT LA VOT  (TURUL AL 2-LEA)]]</f>
        <v>1389</v>
      </c>
      <c r="T90" s="41">
        <f>Data[[#This Row],[TOTAL CHELTUIELI LEI]]/Data[[#This Row],[NUMĂRUL PERSOANELOR ÎNSCRISE ÎN LISTELE ELECTORALE]]</f>
        <v>3.631904761904762</v>
      </c>
      <c r="U90" s="41">
        <f>Data[[#This Row],[TOTAL CHELTUIELI EURO]]/Data[[#This Row],[NUMĂRUL PERSOANELOR ÎNSCRISE ÎN LISTELE ELECTORALE]]</f>
        <v>0.75037804216953419</v>
      </c>
      <c r="V90" s="41">
        <f>Data[[#This Row],[TOTAL CHELTUIELI LEI]]/Data[[#This Row],[NUMĂRUL PERSOANELOR CARE AU PARTICIPAT LA VOT]]</f>
        <v>5.4910007199424049</v>
      </c>
      <c r="W90" s="41">
        <f>Data[[#This Row],[TOTAL CHELTUIELI EURO]]/Data[[#This Row],[NUMĂRUL PERSOANELOR CARE AU PARTICIPAT LA VOT]]</f>
        <v>1.1344808412930323</v>
      </c>
      <c r="X90" s="43">
        <v>4.8400999999999996</v>
      </c>
      <c r="Y90" s="114" t="s">
        <v>2884</v>
      </c>
      <c r="Z90" s="44">
        <v>3</v>
      </c>
      <c r="AA90" s="115" t="s">
        <v>3105</v>
      </c>
      <c r="AB90" s="44">
        <v>0</v>
      </c>
      <c r="AC90" s="45"/>
    </row>
    <row r="91" spans="1:29" ht="12" customHeight="1" x14ac:dyDescent="0.2">
      <c r="A91" s="37">
        <v>90</v>
      </c>
      <c r="B91" s="38" t="s">
        <v>5</v>
      </c>
      <c r="C91" s="39" t="s">
        <v>1048</v>
      </c>
      <c r="D91" s="40">
        <v>44101</v>
      </c>
      <c r="E91" s="38">
        <v>1</v>
      </c>
      <c r="F91" s="38"/>
      <c r="G91" s="38" t="s">
        <v>2</v>
      </c>
      <c r="H91" s="38" t="s">
        <v>2</v>
      </c>
      <c r="I91" s="39">
        <v>4000</v>
      </c>
      <c r="J91" s="48">
        <v>1067.43</v>
      </c>
      <c r="K91" s="39">
        <v>0</v>
      </c>
      <c r="L91" s="41">
        <f>SUM(Data[[#This Row],[CHELTUIELI DE PERSONAL LEI]:[CHELTUIELI DE CAPITAL (ACTIVE NEFINANCIARE ) LEI]])</f>
        <v>5067.43</v>
      </c>
      <c r="M91" s="41">
        <f>Data[[#This Row],[TOTAL CHELTUIELI LEI]]/Data[[#This Row],[CURS VALUTAR EURO BNR 22 07 2020]]</f>
        <v>1046.9680378504577</v>
      </c>
      <c r="N91" s="46">
        <v>2802</v>
      </c>
      <c r="O91" s="42"/>
      <c r="P91" s="42">
        <v>1987</v>
      </c>
      <c r="Q91" s="42"/>
      <c r="R91" s="42">
        <f>Data[[#This Row],[PERSOANE ÎNSCRISE ÎN LISTELE ELECTORALE (TURUL 1)            ]]+Data[[#This Row],[PERSOANE ÎNSCRISE ÎN LISTELE ELECTORALE (TURUL AL 2-LEA)]]</f>
        <v>2802</v>
      </c>
      <c r="S91" s="42">
        <f>Data[[#This Row],[PERSOANE CARE AU PARTICIPAT LA VOT (TURUL 1)]]+Data[[#This Row],[PERSOANE CARE AU PARTICIPAT LA VOT  (TURUL AL 2-LEA)]]</f>
        <v>1987</v>
      </c>
      <c r="T91" s="41">
        <f>Data[[#This Row],[TOTAL CHELTUIELI LEI]]/Data[[#This Row],[NUMĂRUL PERSOANELOR ÎNSCRISE ÎN LISTELE ELECTORALE]]</f>
        <v>1.8085046395431836</v>
      </c>
      <c r="U91" s="41">
        <f>Data[[#This Row],[TOTAL CHELTUIELI EURO]]/Data[[#This Row],[NUMĂRUL PERSOANELOR ÎNSCRISE ÎN LISTELE ELECTORALE]]</f>
        <v>0.37365026332992779</v>
      </c>
      <c r="V91" s="41">
        <f>Data[[#This Row],[TOTAL CHELTUIELI LEI]]/Data[[#This Row],[NUMĂRUL PERSOANELOR CARE AU PARTICIPAT LA VOT]]</f>
        <v>2.5502918973326625</v>
      </c>
      <c r="W91" s="41">
        <f>Data[[#This Row],[TOTAL CHELTUIELI EURO]]/Data[[#This Row],[NUMĂRUL PERSOANELOR CARE AU PARTICIPAT LA VOT]]</f>
        <v>0.52690892695040648</v>
      </c>
      <c r="X91" s="43">
        <v>4.8400999999999996</v>
      </c>
      <c r="Y91" s="114" t="s">
        <v>2894</v>
      </c>
      <c r="Z91" s="44">
        <v>1</v>
      </c>
      <c r="AA91" s="115" t="s">
        <v>3105</v>
      </c>
      <c r="AB91" s="44">
        <v>0</v>
      </c>
      <c r="AC91" s="45"/>
    </row>
    <row r="92" spans="1:29" ht="12" customHeight="1" x14ac:dyDescent="0.2">
      <c r="A92" s="37">
        <v>91</v>
      </c>
      <c r="B92" s="38" t="s">
        <v>5</v>
      </c>
      <c r="C92" s="39" t="s">
        <v>1049</v>
      </c>
      <c r="D92" s="40">
        <v>44101</v>
      </c>
      <c r="E92" s="38">
        <v>1</v>
      </c>
      <c r="F92" s="38"/>
      <c r="G92" s="38" t="s">
        <v>2</v>
      </c>
      <c r="H92" s="38" t="s">
        <v>2</v>
      </c>
      <c r="I92" s="39">
        <v>129800</v>
      </c>
      <c r="J92" s="48">
        <v>5571.36</v>
      </c>
      <c r="K92" s="39">
        <v>0</v>
      </c>
      <c r="L92" s="41">
        <f>SUM(Data[[#This Row],[CHELTUIELI DE PERSONAL LEI]:[CHELTUIELI DE CAPITAL (ACTIVE NEFINANCIARE ) LEI]])</f>
        <v>135371.35999999999</v>
      </c>
      <c r="M92" s="41">
        <f>Data[[#This Row],[TOTAL CHELTUIELI LEI]]/Data[[#This Row],[CURS VALUTAR EURO BNR 22 07 2020]]</f>
        <v>27968.711390260531</v>
      </c>
      <c r="N92" s="46">
        <v>1218</v>
      </c>
      <c r="O92" s="42"/>
      <c r="P92" s="42">
        <v>1039</v>
      </c>
      <c r="Q92" s="42"/>
      <c r="R92" s="42">
        <f>Data[[#This Row],[PERSOANE ÎNSCRISE ÎN LISTELE ELECTORALE (TURUL 1)            ]]+Data[[#This Row],[PERSOANE ÎNSCRISE ÎN LISTELE ELECTORALE (TURUL AL 2-LEA)]]</f>
        <v>1218</v>
      </c>
      <c r="S92" s="42">
        <f>Data[[#This Row],[PERSOANE CARE AU PARTICIPAT LA VOT (TURUL 1)]]+Data[[#This Row],[PERSOANE CARE AU PARTICIPAT LA VOT  (TURUL AL 2-LEA)]]</f>
        <v>1039</v>
      </c>
      <c r="T92" s="41">
        <f>Data[[#This Row],[TOTAL CHELTUIELI LEI]]/Data[[#This Row],[NUMĂRUL PERSOANELOR ÎNSCRISE ÎN LISTELE ELECTORALE]]</f>
        <v>111.1423316912972</v>
      </c>
      <c r="U92" s="41">
        <f>Data[[#This Row],[TOTAL CHELTUIELI EURO]]/Data[[#This Row],[NUMĂRUL PERSOANELOR ÎNSCRISE ÎN LISTELE ELECTORALE]]</f>
        <v>22.962817233383031</v>
      </c>
      <c r="V92" s="41">
        <f>Data[[#This Row],[TOTAL CHELTUIELI LEI]]/Data[[#This Row],[NUMĂRUL PERSOANELOR CARE AU PARTICIPAT LA VOT]]</f>
        <v>130.29004812319536</v>
      </c>
      <c r="W92" s="41">
        <f>Data[[#This Row],[TOTAL CHELTUIELI EURO]]/Data[[#This Row],[NUMĂRUL PERSOANELOR CARE AU PARTICIPAT LA VOT]]</f>
        <v>26.918875255303686</v>
      </c>
      <c r="X92" s="43">
        <v>4.8400999999999996</v>
      </c>
      <c r="Y92" s="114" t="s">
        <v>3080</v>
      </c>
      <c r="Z92" s="44">
        <v>111</v>
      </c>
      <c r="AA92" s="115" t="s">
        <v>3115</v>
      </c>
      <c r="AB92" s="44">
        <v>22</v>
      </c>
      <c r="AC92" s="45"/>
    </row>
    <row r="93" spans="1:29" ht="12" customHeight="1" x14ac:dyDescent="0.2">
      <c r="A93" s="37">
        <v>92</v>
      </c>
      <c r="B93" s="38" t="s">
        <v>5</v>
      </c>
      <c r="C93" s="39" t="s">
        <v>1050</v>
      </c>
      <c r="D93" s="40">
        <v>44101</v>
      </c>
      <c r="E93" s="38">
        <v>1</v>
      </c>
      <c r="F93" s="38"/>
      <c r="G93" s="38" t="s">
        <v>2</v>
      </c>
      <c r="H93" s="38" t="s">
        <v>2</v>
      </c>
      <c r="I93" s="39">
        <v>0</v>
      </c>
      <c r="J93" s="48">
        <v>3558.11</v>
      </c>
      <c r="K93" s="39">
        <v>0</v>
      </c>
      <c r="L93" s="41">
        <f>SUM(Data[[#This Row],[CHELTUIELI DE PERSONAL LEI]:[CHELTUIELI DE CAPITAL (ACTIVE NEFINANCIARE ) LEI]])</f>
        <v>3558.11</v>
      </c>
      <c r="M93" s="41">
        <f>Data[[#This Row],[TOTAL CHELTUIELI LEI]]/Data[[#This Row],[CURS VALUTAR EURO BNR 22 07 2020]]</f>
        <v>735.13150554740616</v>
      </c>
      <c r="N93" s="46">
        <v>846</v>
      </c>
      <c r="O93" s="42"/>
      <c r="P93" s="42">
        <v>528</v>
      </c>
      <c r="Q93" s="42"/>
      <c r="R93" s="42">
        <f>Data[[#This Row],[PERSOANE ÎNSCRISE ÎN LISTELE ELECTORALE (TURUL 1)            ]]+Data[[#This Row],[PERSOANE ÎNSCRISE ÎN LISTELE ELECTORALE (TURUL AL 2-LEA)]]</f>
        <v>846</v>
      </c>
      <c r="S93" s="42">
        <f>Data[[#This Row],[PERSOANE CARE AU PARTICIPAT LA VOT (TURUL 1)]]+Data[[#This Row],[PERSOANE CARE AU PARTICIPAT LA VOT  (TURUL AL 2-LEA)]]</f>
        <v>528</v>
      </c>
      <c r="T93" s="41">
        <f>Data[[#This Row],[TOTAL CHELTUIELI LEI]]/Data[[#This Row],[NUMĂRUL PERSOANELOR ÎNSCRISE ÎN LISTELE ELECTORALE]]</f>
        <v>4.2058037825059102</v>
      </c>
      <c r="U93" s="41">
        <f>Data[[#This Row],[TOTAL CHELTUIELI EURO]]/Data[[#This Row],[NUMĂRUL PERSOANELOR ÎNSCRISE ÎN LISTELE ELECTORALE]]</f>
        <v>0.86894977015059827</v>
      </c>
      <c r="V93" s="41">
        <f>Data[[#This Row],[TOTAL CHELTUIELI LEI]]/Data[[#This Row],[NUMĂRUL PERSOANELOR CARE AU PARTICIPAT LA VOT]]</f>
        <v>6.7388446969696973</v>
      </c>
      <c r="W93" s="41">
        <f>Data[[#This Row],[TOTAL CHELTUIELI EURO]]/Data[[#This Row],[NUMĂRUL PERSOANELOR CARE AU PARTICIPAT LA VOT]]</f>
        <v>1.3922945180822086</v>
      </c>
      <c r="X93" s="43">
        <v>4.8400999999999996</v>
      </c>
      <c r="Y93" s="114" t="s">
        <v>2895</v>
      </c>
      <c r="Z93" s="44">
        <v>4</v>
      </c>
      <c r="AA93" s="115" t="s">
        <v>3105</v>
      </c>
      <c r="AB93" s="44">
        <v>0</v>
      </c>
      <c r="AC93" s="45"/>
    </row>
    <row r="94" spans="1:29" ht="12" customHeight="1" x14ac:dyDescent="0.2">
      <c r="A94" s="37">
        <v>93</v>
      </c>
      <c r="B94" s="38" t="s">
        <v>5</v>
      </c>
      <c r="C94" s="39" t="s">
        <v>1051</v>
      </c>
      <c r="D94" s="40">
        <v>44101</v>
      </c>
      <c r="E94" s="38">
        <v>1</v>
      </c>
      <c r="F94" s="38"/>
      <c r="G94" s="38" t="s">
        <v>2</v>
      </c>
      <c r="H94" s="38" t="s">
        <v>2</v>
      </c>
      <c r="I94" s="39">
        <v>0</v>
      </c>
      <c r="J94" s="48">
        <v>2151.52</v>
      </c>
      <c r="K94" s="39">
        <v>0</v>
      </c>
      <c r="L94" s="41">
        <f>SUM(Data[[#This Row],[CHELTUIELI DE PERSONAL LEI]:[CHELTUIELI DE CAPITAL (ACTIVE NEFINANCIARE ) LEI]])</f>
        <v>2151.52</v>
      </c>
      <c r="M94" s="41">
        <f>Data[[#This Row],[TOTAL CHELTUIELI LEI]]/Data[[#This Row],[CURS VALUTAR EURO BNR 22 07 2020]]</f>
        <v>444.51974132765855</v>
      </c>
      <c r="N94" s="46">
        <v>1478</v>
      </c>
      <c r="O94" s="42"/>
      <c r="P94" s="42">
        <v>994</v>
      </c>
      <c r="Q94" s="42"/>
      <c r="R94" s="42">
        <f>Data[[#This Row],[PERSOANE ÎNSCRISE ÎN LISTELE ELECTORALE (TURUL 1)            ]]+Data[[#This Row],[PERSOANE ÎNSCRISE ÎN LISTELE ELECTORALE (TURUL AL 2-LEA)]]</f>
        <v>1478</v>
      </c>
      <c r="S94" s="42">
        <f>Data[[#This Row],[PERSOANE CARE AU PARTICIPAT LA VOT (TURUL 1)]]+Data[[#This Row],[PERSOANE CARE AU PARTICIPAT LA VOT  (TURUL AL 2-LEA)]]</f>
        <v>994</v>
      </c>
      <c r="T94" s="41">
        <f>Data[[#This Row],[TOTAL CHELTUIELI LEI]]/Data[[#This Row],[NUMĂRUL PERSOANELOR ÎNSCRISE ÎN LISTELE ELECTORALE]]</f>
        <v>1.4556968876860623</v>
      </c>
      <c r="U94" s="41">
        <f>Data[[#This Row],[TOTAL CHELTUIELI EURO]]/Data[[#This Row],[NUMĂRUL PERSOANELOR ÎNSCRISE ÎN LISTELE ELECTORALE]]</f>
        <v>0.30075760576972838</v>
      </c>
      <c r="V94" s="41">
        <f>Data[[#This Row],[TOTAL CHELTUIELI LEI]]/Data[[#This Row],[NUMĂRUL PERSOANELOR CARE AU PARTICIPAT LA VOT]]</f>
        <v>2.1645070422535211</v>
      </c>
      <c r="W94" s="41">
        <f>Data[[#This Row],[TOTAL CHELTUIELI EURO]]/Data[[#This Row],[NUMĂRUL PERSOANELOR CARE AU PARTICIPAT LA VOT]]</f>
        <v>0.44720295908215146</v>
      </c>
      <c r="X94" s="43">
        <v>4.8400999999999996</v>
      </c>
      <c r="Y94" s="114" t="s">
        <v>2894</v>
      </c>
      <c r="Z94" s="44">
        <v>1</v>
      </c>
      <c r="AA94" s="115" t="s">
        <v>3105</v>
      </c>
      <c r="AB94" s="44">
        <v>0</v>
      </c>
      <c r="AC94" s="45"/>
    </row>
    <row r="95" spans="1:29" ht="12" customHeight="1" x14ac:dyDescent="0.2">
      <c r="A95" s="37">
        <v>94</v>
      </c>
      <c r="B95" s="38" t="s">
        <v>5</v>
      </c>
      <c r="C95" s="39" t="s">
        <v>1052</v>
      </c>
      <c r="D95" s="40">
        <v>44101</v>
      </c>
      <c r="E95" s="38">
        <v>1</v>
      </c>
      <c r="F95" s="38"/>
      <c r="G95" s="38" t="s">
        <v>2</v>
      </c>
      <c r="H95" s="38" t="s">
        <v>2</v>
      </c>
      <c r="I95" s="39">
        <v>8000</v>
      </c>
      <c r="J95" s="48">
        <v>18221</v>
      </c>
      <c r="K95" s="39">
        <v>0</v>
      </c>
      <c r="L95" s="41">
        <f>SUM(Data[[#This Row],[CHELTUIELI DE PERSONAL LEI]:[CHELTUIELI DE CAPITAL (ACTIVE NEFINANCIARE ) LEI]])</f>
        <v>26221</v>
      </c>
      <c r="M95" s="41">
        <f>Data[[#This Row],[TOTAL CHELTUIELI LEI]]/Data[[#This Row],[CURS VALUTAR EURO BNR 22 07 2020]]</f>
        <v>5417.4500526848624</v>
      </c>
      <c r="N95" s="46">
        <v>2113</v>
      </c>
      <c r="O95" s="42"/>
      <c r="P95" s="42">
        <v>1644</v>
      </c>
      <c r="Q95" s="42"/>
      <c r="R95" s="42">
        <f>Data[[#This Row],[PERSOANE ÎNSCRISE ÎN LISTELE ELECTORALE (TURUL 1)            ]]+Data[[#This Row],[PERSOANE ÎNSCRISE ÎN LISTELE ELECTORALE (TURUL AL 2-LEA)]]</f>
        <v>2113</v>
      </c>
      <c r="S95" s="42">
        <f>Data[[#This Row],[PERSOANE CARE AU PARTICIPAT LA VOT (TURUL 1)]]+Data[[#This Row],[PERSOANE CARE AU PARTICIPAT LA VOT  (TURUL AL 2-LEA)]]</f>
        <v>1644</v>
      </c>
      <c r="T95" s="41">
        <f>Data[[#This Row],[TOTAL CHELTUIELI LEI]]/Data[[#This Row],[NUMĂRUL PERSOANELOR ÎNSCRISE ÎN LISTELE ELECTORALE]]</f>
        <v>12.409370563180312</v>
      </c>
      <c r="U95" s="41">
        <f>Data[[#This Row],[TOTAL CHELTUIELI EURO]]/Data[[#This Row],[NUMĂRUL PERSOANELOR ÎNSCRISE ÎN LISTELE ELECTORALE]]</f>
        <v>2.5638665653974737</v>
      </c>
      <c r="V95" s="41">
        <f>Data[[#This Row],[TOTAL CHELTUIELI LEI]]/Data[[#This Row],[NUMĂRUL PERSOANELOR CARE AU PARTICIPAT LA VOT]]</f>
        <v>15.949513381995134</v>
      </c>
      <c r="W95" s="41">
        <f>Data[[#This Row],[TOTAL CHELTUIELI EURO]]/Data[[#This Row],[NUMĂRUL PERSOANELOR CARE AU PARTICIPAT LA VOT]]</f>
        <v>3.2952859201246123</v>
      </c>
      <c r="X95" s="43">
        <v>4.8400999999999996</v>
      </c>
      <c r="Y95" s="114" t="s">
        <v>2897</v>
      </c>
      <c r="Z95" s="44">
        <v>12</v>
      </c>
      <c r="AA95" s="115" t="s">
        <v>3108</v>
      </c>
      <c r="AB95" s="44">
        <v>2</v>
      </c>
      <c r="AC95" s="45"/>
    </row>
    <row r="96" spans="1:29" ht="12" customHeight="1" x14ac:dyDescent="0.2">
      <c r="A96" s="37">
        <v>95</v>
      </c>
      <c r="B96" s="38" t="s">
        <v>5</v>
      </c>
      <c r="C96" s="39" t="s">
        <v>1053</v>
      </c>
      <c r="D96" s="40">
        <v>44101</v>
      </c>
      <c r="E96" s="38">
        <v>1</v>
      </c>
      <c r="F96" s="38"/>
      <c r="G96" s="38" t="s">
        <v>2</v>
      </c>
      <c r="H96" s="38" t="s">
        <v>2</v>
      </c>
      <c r="I96" s="39">
        <v>1200</v>
      </c>
      <c r="J96" s="48">
        <v>4970</v>
      </c>
      <c r="K96" s="39">
        <v>0</v>
      </c>
      <c r="L96" s="41">
        <f>SUM(Data[[#This Row],[CHELTUIELI DE PERSONAL LEI]:[CHELTUIELI DE CAPITAL (ACTIVE NEFINANCIARE ) LEI]])</f>
        <v>6170</v>
      </c>
      <c r="M96" s="41">
        <f>Data[[#This Row],[TOTAL CHELTUIELI LEI]]/Data[[#This Row],[CURS VALUTAR EURO BNR 22 07 2020]]</f>
        <v>1274.7670502675564</v>
      </c>
      <c r="N96" s="46">
        <v>2487</v>
      </c>
      <c r="O96" s="42"/>
      <c r="P96" s="42">
        <v>1761</v>
      </c>
      <c r="Q96" s="42"/>
      <c r="R96" s="42">
        <f>Data[[#This Row],[PERSOANE ÎNSCRISE ÎN LISTELE ELECTORALE (TURUL 1)            ]]+Data[[#This Row],[PERSOANE ÎNSCRISE ÎN LISTELE ELECTORALE (TURUL AL 2-LEA)]]</f>
        <v>2487</v>
      </c>
      <c r="S96" s="42">
        <f>Data[[#This Row],[PERSOANE CARE AU PARTICIPAT LA VOT (TURUL 1)]]+Data[[#This Row],[PERSOANE CARE AU PARTICIPAT LA VOT  (TURUL AL 2-LEA)]]</f>
        <v>1761</v>
      </c>
      <c r="T96" s="41">
        <f>Data[[#This Row],[TOTAL CHELTUIELI LEI]]/Data[[#This Row],[NUMĂRUL PERSOANELOR ÎNSCRISE ÎN LISTELE ELECTORALE]]</f>
        <v>2.4809006835544833</v>
      </c>
      <c r="U96" s="41">
        <f>Data[[#This Row],[TOTAL CHELTUIELI EURO]]/Data[[#This Row],[NUMĂRUL PERSOANELOR ÎNSCRISE ÎN LISTELE ELECTORALE]]</f>
        <v>0.51257219552374611</v>
      </c>
      <c r="V96" s="41">
        <f>Data[[#This Row],[TOTAL CHELTUIELI LEI]]/Data[[#This Row],[NUMĂRUL PERSOANELOR CARE AU PARTICIPAT LA VOT]]</f>
        <v>3.5036910846110163</v>
      </c>
      <c r="W96" s="41">
        <f>Data[[#This Row],[TOTAL CHELTUIELI EURO]]/Data[[#This Row],[NUMĂRUL PERSOANELOR CARE AU PARTICIPAT LA VOT]]</f>
        <v>0.72388816028822056</v>
      </c>
      <c r="X96" s="43">
        <v>4.8400999999999996</v>
      </c>
      <c r="Y96" s="114" t="s">
        <v>2891</v>
      </c>
      <c r="Z96" s="44">
        <v>2</v>
      </c>
      <c r="AA96" s="115" t="s">
        <v>3105</v>
      </c>
      <c r="AB96" s="44">
        <v>0</v>
      </c>
      <c r="AC96" s="45"/>
    </row>
    <row r="97" spans="1:29" ht="12" customHeight="1" x14ac:dyDescent="0.2">
      <c r="A97" s="37">
        <v>96</v>
      </c>
      <c r="B97" s="38" t="s">
        <v>5</v>
      </c>
      <c r="C97" s="39" t="s">
        <v>1054</v>
      </c>
      <c r="D97" s="40">
        <v>44101</v>
      </c>
      <c r="E97" s="38">
        <v>1</v>
      </c>
      <c r="F97" s="38"/>
      <c r="G97" s="38" t="s">
        <v>2</v>
      </c>
      <c r="H97" s="38" t="s">
        <v>2</v>
      </c>
      <c r="I97" s="39">
        <v>1320</v>
      </c>
      <c r="J97" s="48">
        <v>2200</v>
      </c>
      <c r="K97" s="39">
        <v>0</v>
      </c>
      <c r="L97" s="41">
        <f>SUM(Data[[#This Row],[CHELTUIELI DE PERSONAL LEI]:[CHELTUIELI DE CAPITAL (ACTIVE NEFINANCIARE ) LEI]])</f>
        <v>3520</v>
      </c>
      <c r="M97" s="41">
        <f>Data[[#This Row],[TOTAL CHELTUIELI LEI]]/Data[[#This Row],[CURS VALUTAR EURO BNR 22 07 2020]]</f>
        <v>727.25770128716351</v>
      </c>
      <c r="N97" s="46">
        <v>1482</v>
      </c>
      <c r="O97" s="42"/>
      <c r="P97" s="42">
        <v>765</v>
      </c>
      <c r="Q97" s="42"/>
      <c r="R97" s="42">
        <f>Data[[#This Row],[PERSOANE ÎNSCRISE ÎN LISTELE ELECTORALE (TURUL 1)            ]]+Data[[#This Row],[PERSOANE ÎNSCRISE ÎN LISTELE ELECTORALE (TURUL AL 2-LEA)]]</f>
        <v>1482</v>
      </c>
      <c r="S97" s="42">
        <f>Data[[#This Row],[PERSOANE CARE AU PARTICIPAT LA VOT (TURUL 1)]]+Data[[#This Row],[PERSOANE CARE AU PARTICIPAT LA VOT  (TURUL AL 2-LEA)]]</f>
        <v>765</v>
      </c>
      <c r="T97" s="41">
        <f>Data[[#This Row],[TOTAL CHELTUIELI LEI]]/Data[[#This Row],[NUMĂRUL PERSOANELOR ÎNSCRISE ÎN LISTELE ELECTORALE]]</f>
        <v>2.3751686909581649</v>
      </c>
      <c r="U97" s="41">
        <f>Data[[#This Row],[TOTAL CHELTUIELI EURO]]/Data[[#This Row],[NUMĂRUL PERSOANELOR ÎNSCRISE ÎN LISTELE ELECTORALE]]</f>
        <v>0.49072719385098751</v>
      </c>
      <c r="V97" s="41">
        <f>Data[[#This Row],[TOTAL CHELTUIELI LEI]]/Data[[#This Row],[NUMĂRUL PERSOANELOR CARE AU PARTICIPAT LA VOT]]</f>
        <v>4.6013071895424833</v>
      </c>
      <c r="W97" s="41">
        <f>Data[[#This Row],[TOTAL CHELTUIELI EURO]]/Data[[#This Row],[NUMĂRUL PERSOANELOR CARE AU PARTICIPAT LA VOT]]</f>
        <v>0.95066366181328565</v>
      </c>
      <c r="X97" s="43">
        <v>4.8400999999999996</v>
      </c>
      <c r="Y97" s="114" t="s">
        <v>2891</v>
      </c>
      <c r="Z97" s="44">
        <v>2</v>
      </c>
      <c r="AA97" s="115" t="s">
        <v>3105</v>
      </c>
      <c r="AB97" s="44">
        <v>0</v>
      </c>
      <c r="AC97" s="45"/>
    </row>
    <row r="98" spans="1:29" ht="12" customHeight="1" x14ac:dyDescent="0.2">
      <c r="A98" s="37">
        <v>97</v>
      </c>
      <c r="B98" s="38" t="s">
        <v>5</v>
      </c>
      <c r="C98" s="39" t="s">
        <v>1055</v>
      </c>
      <c r="D98" s="40">
        <v>44101</v>
      </c>
      <c r="E98" s="38">
        <v>1</v>
      </c>
      <c r="F98" s="38"/>
      <c r="G98" s="38" t="s">
        <v>2</v>
      </c>
      <c r="H98" s="38" t="s">
        <v>2</v>
      </c>
      <c r="I98" s="39">
        <v>113650</v>
      </c>
      <c r="J98" s="48">
        <v>16920</v>
      </c>
      <c r="K98" s="39">
        <v>0</v>
      </c>
      <c r="L98" s="41">
        <f>SUM(Data[[#This Row],[CHELTUIELI DE PERSONAL LEI]:[CHELTUIELI DE CAPITAL (ACTIVE NEFINANCIARE ) LEI]])</f>
        <v>130570</v>
      </c>
      <c r="M98" s="41">
        <f>Data[[#This Row],[TOTAL CHELTUIELI LEI]]/Data[[#This Row],[CURS VALUTAR EURO BNR 22 07 2020]]</f>
        <v>26976.715357120724</v>
      </c>
      <c r="N98" s="46">
        <v>2733</v>
      </c>
      <c r="O98" s="42"/>
      <c r="P98" s="42">
        <v>1732</v>
      </c>
      <c r="Q98" s="42"/>
      <c r="R98" s="42">
        <f>Data[[#This Row],[PERSOANE ÎNSCRISE ÎN LISTELE ELECTORALE (TURUL 1)            ]]+Data[[#This Row],[PERSOANE ÎNSCRISE ÎN LISTELE ELECTORALE (TURUL AL 2-LEA)]]</f>
        <v>2733</v>
      </c>
      <c r="S98" s="42">
        <f>Data[[#This Row],[PERSOANE CARE AU PARTICIPAT LA VOT (TURUL 1)]]+Data[[#This Row],[PERSOANE CARE AU PARTICIPAT LA VOT  (TURUL AL 2-LEA)]]</f>
        <v>1732</v>
      </c>
      <c r="T98" s="41">
        <f>Data[[#This Row],[TOTAL CHELTUIELI LEI]]/Data[[#This Row],[NUMĂRUL PERSOANELOR ÎNSCRISE ÎN LISTELE ELECTORALE]]</f>
        <v>47.775338455909257</v>
      </c>
      <c r="U98" s="41">
        <f>Data[[#This Row],[TOTAL CHELTUIELI EURO]]/Data[[#This Row],[NUMĂRUL PERSOANELOR ÎNSCRISE ÎN LISTELE ELECTORALE]]</f>
        <v>9.8707337567218154</v>
      </c>
      <c r="V98" s="41">
        <f>Data[[#This Row],[TOTAL CHELTUIELI LEI]]/Data[[#This Row],[NUMĂRUL PERSOANELOR CARE AU PARTICIPAT LA VOT]]</f>
        <v>75.386836027713628</v>
      </c>
      <c r="W98" s="41">
        <f>Data[[#This Row],[TOTAL CHELTUIELI EURO]]/Data[[#This Row],[NUMĂRUL PERSOANELOR CARE AU PARTICIPAT LA VOT]]</f>
        <v>15.575470760462311</v>
      </c>
      <c r="X98" s="43">
        <v>4.8400999999999996</v>
      </c>
      <c r="Y98" s="114" t="s">
        <v>2901</v>
      </c>
      <c r="Z98" s="44">
        <v>47</v>
      </c>
      <c r="AA98" s="115" t="s">
        <v>3111</v>
      </c>
      <c r="AB98" s="44">
        <v>9</v>
      </c>
      <c r="AC98" s="45"/>
    </row>
    <row r="99" spans="1:29" ht="12" customHeight="1" x14ac:dyDescent="0.2">
      <c r="A99" s="37">
        <v>98</v>
      </c>
      <c r="B99" s="38" t="s">
        <v>5</v>
      </c>
      <c r="C99" s="39" t="s">
        <v>1056</v>
      </c>
      <c r="D99" s="40">
        <v>44101</v>
      </c>
      <c r="E99" s="38">
        <v>1</v>
      </c>
      <c r="F99" s="38"/>
      <c r="G99" s="38" t="s">
        <v>2</v>
      </c>
      <c r="H99" s="38" t="s">
        <v>2</v>
      </c>
      <c r="I99" s="47">
        <v>149175</v>
      </c>
      <c r="J99" s="47">
        <v>2040</v>
      </c>
      <c r="K99" s="47">
        <v>0</v>
      </c>
      <c r="L99" s="41">
        <f>SUM(Data[[#This Row],[CHELTUIELI DE PERSONAL LEI]:[CHELTUIELI DE CAPITAL (ACTIVE NEFINANCIARE ) LEI]])</f>
        <v>151215</v>
      </c>
      <c r="M99" s="41">
        <f>Data[[#This Row],[TOTAL CHELTUIELI LEI]]/Data[[#This Row],[CURS VALUTAR EURO BNR 22 07 2020]]</f>
        <v>31242.123096630236</v>
      </c>
      <c r="N99" s="46">
        <v>983</v>
      </c>
      <c r="O99" s="42"/>
      <c r="P99" s="42">
        <v>809</v>
      </c>
      <c r="Q99" s="42"/>
      <c r="R99" s="42">
        <f>Data[[#This Row],[PERSOANE ÎNSCRISE ÎN LISTELE ELECTORALE (TURUL 1)            ]]+Data[[#This Row],[PERSOANE ÎNSCRISE ÎN LISTELE ELECTORALE (TURUL AL 2-LEA)]]</f>
        <v>983</v>
      </c>
      <c r="S99" s="42">
        <f>Data[[#This Row],[PERSOANE CARE AU PARTICIPAT LA VOT (TURUL 1)]]+Data[[#This Row],[PERSOANE CARE AU PARTICIPAT LA VOT  (TURUL AL 2-LEA)]]</f>
        <v>809</v>
      </c>
      <c r="T99" s="41">
        <f>Data[[#This Row],[TOTAL CHELTUIELI LEI]]/Data[[#This Row],[NUMĂRUL PERSOANELOR ÎNSCRISE ÎN LISTELE ELECTORALE]]</f>
        <v>153.83011190233978</v>
      </c>
      <c r="U99" s="41">
        <f>Data[[#This Row],[TOTAL CHELTUIELI EURO]]/Data[[#This Row],[NUMĂRUL PERSOANELOR ÎNSCRISE ÎN LISTELE ELECTORALE]]</f>
        <v>31.782424309898509</v>
      </c>
      <c r="V99" s="41">
        <f>Data[[#This Row],[TOTAL CHELTUIELI LEI]]/Data[[#This Row],[NUMĂRUL PERSOANELOR CARE AU PARTICIPAT LA VOT]]</f>
        <v>186.9159456118665</v>
      </c>
      <c r="W99" s="41">
        <f>Data[[#This Row],[TOTAL CHELTUIELI EURO]]/Data[[#This Row],[NUMĂRUL PERSOANELOR CARE AU PARTICIPAT LA VOT]]</f>
        <v>38.618199130568897</v>
      </c>
      <c r="X99" s="43">
        <v>4.8400999999999996</v>
      </c>
      <c r="Y99" s="114" t="s">
        <v>3081</v>
      </c>
      <c r="Z99" s="44">
        <v>153</v>
      </c>
      <c r="AA99" s="115" t="s">
        <v>3116</v>
      </c>
      <c r="AB99" s="44">
        <v>31</v>
      </c>
      <c r="AC99" s="45"/>
    </row>
    <row r="100" spans="1:29" ht="12" customHeight="1" x14ac:dyDescent="0.2">
      <c r="A100" s="37">
        <v>99</v>
      </c>
      <c r="B100" s="38" t="s">
        <v>5</v>
      </c>
      <c r="C100" s="39" t="s">
        <v>1057</v>
      </c>
      <c r="D100" s="40">
        <v>44101</v>
      </c>
      <c r="E100" s="38">
        <v>1</v>
      </c>
      <c r="F100" s="38"/>
      <c r="G100" s="38" t="s">
        <v>2</v>
      </c>
      <c r="H100" s="38" t="s">
        <v>2</v>
      </c>
      <c r="I100" s="47">
        <v>4250</v>
      </c>
      <c r="J100" s="47">
        <v>18169</v>
      </c>
      <c r="K100" s="47">
        <v>0</v>
      </c>
      <c r="L100" s="41">
        <f>SUM(Data[[#This Row],[CHELTUIELI DE PERSONAL LEI]:[CHELTUIELI DE CAPITAL (ACTIVE NEFINANCIARE ) LEI]])</f>
        <v>22419</v>
      </c>
      <c r="M100" s="41">
        <f>Data[[#This Row],[TOTAL CHELTUIELI LEI]]/Data[[#This Row],[CURS VALUTAR EURO BNR 22 07 2020]]</f>
        <v>4631.9290923741246</v>
      </c>
      <c r="N100" s="46">
        <v>2755</v>
      </c>
      <c r="O100" s="42"/>
      <c r="P100" s="42">
        <v>2039</v>
      </c>
      <c r="Q100" s="42"/>
      <c r="R100" s="42">
        <f>Data[[#This Row],[PERSOANE ÎNSCRISE ÎN LISTELE ELECTORALE (TURUL 1)            ]]+Data[[#This Row],[PERSOANE ÎNSCRISE ÎN LISTELE ELECTORALE (TURUL AL 2-LEA)]]</f>
        <v>2755</v>
      </c>
      <c r="S100" s="42">
        <f>Data[[#This Row],[PERSOANE CARE AU PARTICIPAT LA VOT (TURUL 1)]]+Data[[#This Row],[PERSOANE CARE AU PARTICIPAT LA VOT  (TURUL AL 2-LEA)]]</f>
        <v>2039</v>
      </c>
      <c r="T100" s="41">
        <f>Data[[#This Row],[TOTAL CHELTUIELI LEI]]/Data[[#This Row],[NUMĂRUL PERSOANELOR ÎNSCRISE ÎN LISTELE ELECTORALE]]</f>
        <v>8.1375680580762246</v>
      </c>
      <c r="U100" s="41">
        <f>Data[[#This Row],[TOTAL CHELTUIELI EURO]]/Data[[#This Row],[NUMĂRUL PERSOANELOR ÎNSCRISE ÎN LISTELE ELECTORALE]]</f>
        <v>1.6812809772682848</v>
      </c>
      <c r="V100" s="41">
        <f>Data[[#This Row],[TOTAL CHELTUIELI LEI]]/Data[[#This Row],[NUMĂRUL PERSOANELOR CARE AU PARTICIPAT LA VOT]]</f>
        <v>10.995095635115252</v>
      </c>
      <c r="W100" s="41">
        <f>Data[[#This Row],[TOTAL CHELTUIELI EURO]]/Data[[#This Row],[NUMĂRUL PERSOANELOR CARE AU PARTICIPAT LA VOT]]</f>
        <v>2.271667038927967</v>
      </c>
      <c r="X100" s="43">
        <v>4.8400999999999996</v>
      </c>
      <c r="Y100" s="114" t="s">
        <v>2896</v>
      </c>
      <c r="Z100" s="44">
        <v>8</v>
      </c>
      <c r="AA100" s="115" t="s">
        <v>3107</v>
      </c>
      <c r="AB100" s="44">
        <v>1</v>
      </c>
      <c r="AC100" s="45"/>
    </row>
    <row r="101" spans="1:29" ht="12" customHeight="1" x14ac:dyDescent="0.2">
      <c r="A101" s="37">
        <v>100</v>
      </c>
      <c r="B101" s="38" t="s">
        <v>5</v>
      </c>
      <c r="C101" s="39" t="s">
        <v>1058</v>
      </c>
      <c r="D101" s="40">
        <v>44101</v>
      </c>
      <c r="E101" s="38">
        <v>1</v>
      </c>
      <c r="F101" s="38"/>
      <c r="G101" s="38" t="s">
        <v>2</v>
      </c>
      <c r="H101" s="38" t="s">
        <v>2</v>
      </c>
      <c r="I101" s="39">
        <v>95700</v>
      </c>
      <c r="J101" s="48">
        <v>80</v>
      </c>
      <c r="K101" s="39">
        <v>0</v>
      </c>
      <c r="L101" s="41">
        <f>SUM(Data[[#This Row],[CHELTUIELI DE PERSONAL LEI]:[CHELTUIELI DE CAPITAL (ACTIVE NEFINANCIARE ) LEI]])</f>
        <v>95780</v>
      </c>
      <c r="M101" s="41">
        <f>Data[[#This Row],[TOTAL CHELTUIELI LEI]]/Data[[#This Row],[CURS VALUTAR EURO BNR 22 07 2020]]</f>
        <v>19788.847337864921</v>
      </c>
      <c r="N101" s="46">
        <v>900</v>
      </c>
      <c r="O101" s="42"/>
      <c r="P101" s="42">
        <v>681</v>
      </c>
      <c r="Q101" s="42"/>
      <c r="R101" s="42">
        <f>Data[[#This Row],[PERSOANE ÎNSCRISE ÎN LISTELE ELECTORALE (TURUL 1)            ]]+Data[[#This Row],[PERSOANE ÎNSCRISE ÎN LISTELE ELECTORALE (TURUL AL 2-LEA)]]</f>
        <v>900</v>
      </c>
      <c r="S101" s="42">
        <f>Data[[#This Row],[PERSOANE CARE AU PARTICIPAT LA VOT (TURUL 1)]]+Data[[#This Row],[PERSOANE CARE AU PARTICIPAT LA VOT  (TURUL AL 2-LEA)]]</f>
        <v>681</v>
      </c>
      <c r="T101" s="41">
        <f>Data[[#This Row],[TOTAL CHELTUIELI LEI]]/Data[[#This Row],[NUMĂRUL PERSOANELOR ÎNSCRISE ÎN LISTELE ELECTORALE]]</f>
        <v>106.42222222222222</v>
      </c>
      <c r="U101" s="41">
        <f>Data[[#This Row],[TOTAL CHELTUIELI EURO]]/Data[[#This Row],[NUMĂRUL PERSOANELOR ÎNSCRISE ÎN LISTELE ELECTORALE]]</f>
        <v>21.987608153183245</v>
      </c>
      <c r="V101" s="41">
        <f>Data[[#This Row],[TOTAL CHELTUIELI LEI]]/Data[[#This Row],[NUMĂRUL PERSOANELOR CARE AU PARTICIPAT LA VOT]]</f>
        <v>140.64610866372982</v>
      </c>
      <c r="W101" s="41">
        <f>Data[[#This Row],[TOTAL CHELTUIELI EURO]]/Data[[#This Row],[NUMĂRUL PERSOANELOR CARE AU PARTICIPAT LA VOT]]</f>
        <v>29.058512977775216</v>
      </c>
      <c r="X101" s="43">
        <v>4.8400999999999996</v>
      </c>
      <c r="Y101" s="114" t="s">
        <v>3082</v>
      </c>
      <c r="Z101" s="44">
        <v>106</v>
      </c>
      <c r="AA101" s="115" t="s">
        <v>3117</v>
      </c>
      <c r="AB101" s="44">
        <v>21</v>
      </c>
      <c r="AC101" s="45"/>
    </row>
    <row r="102" spans="1:29" ht="12" customHeight="1" x14ac:dyDescent="0.2">
      <c r="A102" s="37">
        <v>101</v>
      </c>
      <c r="B102" s="38" t="s">
        <v>5</v>
      </c>
      <c r="C102" s="39" t="s">
        <v>1059</v>
      </c>
      <c r="D102" s="40">
        <v>44101</v>
      </c>
      <c r="E102" s="38">
        <v>1</v>
      </c>
      <c r="F102" s="38"/>
      <c r="G102" s="38" t="s">
        <v>2</v>
      </c>
      <c r="H102" s="38" t="s">
        <v>2</v>
      </c>
      <c r="I102" s="39">
        <v>800</v>
      </c>
      <c r="J102" s="48">
        <v>9659</v>
      </c>
      <c r="K102" s="39">
        <v>0</v>
      </c>
      <c r="L102" s="41">
        <f>SUM(Data[[#This Row],[CHELTUIELI DE PERSONAL LEI]:[CHELTUIELI DE CAPITAL (ACTIVE NEFINANCIARE ) LEI]])</f>
        <v>10459</v>
      </c>
      <c r="M102" s="41">
        <f>Data[[#This Row],[TOTAL CHELTUIELI LEI]]/Data[[#This Row],[CURS VALUTAR EURO BNR 22 07 2020]]</f>
        <v>2160.905766409785</v>
      </c>
      <c r="N102" s="46">
        <v>2230</v>
      </c>
      <c r="O102" s="42"/>
      <c r="P102" s="42">
        <v>1304</v>
      </c>
      <c r="Q102" s="42"/>
      <c r="R102" s="42">
        <f>Data[[#This Row],[PERSOANE ÎNSCRISE ÎN LISTELE ELECTORALE (TURUL 1)            ]]+Data[[#This Row],[PERSOANE ÎNSCRISE ÎN LISTELE ELECTORALE (TURUL AL 2-LEA)]]</f>
        <v>2230</v>
      </c>
      <c r="S102" s="42">
        <f>Data[[#This Row],[PERSOANE CARE AU PARTICIPAT LA VOT (TURUL 1)]]+Data[[#This Row],[PERSOANE CARE AU PARTICIPAT LA VOT  (TURUL AL 2-LEA)]]</f>
        <v>1304</v>
      </c>
      <c r="T102" s="41">
        <f>Data[[#This Row],[TOTAL CHELTUIELI LEI]]/Data[[#This Row],[NUMĂRUL PERSOANELOR ÎNSCRISE ÎN LISTELE ELECTORALE]]</f>
        <v>4.6901345291479819</v>
      </c>
      <c r="U102" s="41">
        <f>Data[[#This Row],[TOTAL CHELTUIELI EURO]]/Data[[#This Row],[NUMĂRUL PERSOANELOR ÎNSCRISE ÎN LISTELE ELECTORALE]]</f>
        <v>0.9690160387487825</v>
      </c>
      <c r="V102" s="41">
        <f>Data[[#This Row],[TOTAL CHELTUIELI LEI]]/Data[[#This Row],[NUMĂRUL PERSOANELOR CARE AU PARTICIPAT LA VOT]]</f>
        <v>8.0207055214723919</v>
      </c>
      <c r="W102" s="41">
        <f>Data[[#This Row],[TOTAL CHELTUIELI EURO]]/Data[[#This Row],[NUMĂRUL PERSOANELOR CARE AU PARTICIPAT LA VOT]]</f>
        <v>1.6571363239338841</v>
      </c>
      <c r="X102" s="43">
        <v>4.8400999999999996</v>
      </c>
      <c r="Y102" s="114" t="s">
        <v>2895</v>
      </c>
      <c r="Z102" s="44">
        <v>4</v>
      </c>
      <c r="AA102" s="115" t="s">
        <v>3105</v>
      </c>
      <c r="AB102" s="44">
        <v>0</v>
      </c>
      <c r="AC102" s="45"/>
    </row>
    <row r="103" spans="1:29" ht="12" customHeight="1" x14ac:dyDescent="0.2">
      <c r="A103" s="37">
        <v>102</v>
      </c>
      <c r="B103" s="38" t="s">
        <v>5</v>
      </c>
      <c r="C103" s="39" t="s">
        <v>1060</v>
      </c>
      <c r="D103" s="40">
        <v>44101</v>
      </c>
      <c r="E103" s="38">
        <v>1</v>
      </c>
      <c r="F103" s="38"/>
      <c r="G103" s="38" t="s">
        <v>2</v>
      </c>
      <c r="H103" s="38" t="s">
        <v>2</v>
      </c>
      <c r="I103" s="39">
        <v>0</v>
      </c>
      <c r="J103" s="48">
        <v>15500</v>
      </c>
      <c r="K103" s="39">
        <v>0</v>
      </c>
      <c r="L103" s="41">
        <f>SUM(Data[[#This Row],[CHELTUIELI DE PERSONAL LEI]:[CHELTUIELI DE CAPITAL (ACTIVE NEFINANCIARE ) LEI]])</f>
        <v>15500</v>
      </c>
      <c r="M103" s="41">
        <f>Data[[#This Row],[TOTAL CHELTUIELI LEI]]/Data[[#This Row],[CURS VALUTAR EURO BNR 22 07 2020]]</f>
        <v>3202.413173281544</v>
      </c>
      <c r="N103" s="46">
        <v>1050</v>
      </c>
      <c r="O103" s="42"/>
      <c r="P103" s="42">
        <v>831</v>
      </c>
      <c r="Q103" s="42"/>
      <c r="R103" s="42">
        <f>Data[[#This Row],[PERSOANE ÎNSCRISE ÎN LISTELE ELECTORALE (TURUL 1)            ]]+Data[[#This Row],[PERSOANE ÎNSCRISE ÎN LISTELE ELECTORALE (TURUL AL 2-LEA)]]</f>
        <v>1050</v>
      </c>
      <c r="S103" s="42">
        <f>Data[[#This Row],[PERSOANE CARE AU PARTICIPAT LA VOT (TURUL 1)]]+Data[[#This Row],[PERSOANE CARE AU PARTICIPAT LA VOT  (TURUL AL 2-LEA)]]</f>
        <v>831</v>
      </c>
      <c r="T103" s="41">
        <f>Data[[#This Row],[TOTAL CHELTUIELI LEI]]/Data[[#This Row],[NUMĂRUL PERSOANELOR ÎNSCRISE ÎN LISTELE ELECTORALE]]</f>
        <v>14.761904761904763</v>
      </c>
      <c r="U103" s="41">
        <f>Data[[#This Row],[TOTAL CHELTUIELI EURO]]/Data[[#This Row],[NUMĂRUL PERSOANELOR ÎNSCRISE ÎN LISTELE ELECTORALE]]</f>
        <v>3.0499173078871848</v>
      </c>
      <c r="V103" s="41">
        <f>Data[[#This Row],[TOTAL CHELTUIELI LEI]]/Data[[#This Row],[NUMĂRUL PERSOANELOR CARE AU PARTICIPAT LA VOT]]</f>
        <v>18.652226233453671</v>
      </c>
      <c r="W103" s="41">
        <f>Data[[#This Row],[TOTAL CHELTUIELI EURO]]/Data[[#This Row],[NUMĂRUL PERSOANELOR CARE AU PARTICIPAT LA VOT]]</f>
        <v>3.8536861290993309</v>
      </c>
      <c r="X103" s="43">
        <v>4.8400999999999996</v>
      </c>
      <c r="Y103" s="114" t="s">
        <v>2885</v>
      </c>
      <c r="Z103" s="44">
        <v>14</v>
      </c>
      <c r="AA103" s="115" t="s">
        <v>3106</v>
      </c>
      <c r="AB103" s="44">
        <v>3</v>
      </c>
      <c r="AC103" s="45"/>
    </row>
    <row r="104" spans="1:29" ht="12" customHeight="1" x14ac:dyDescent="0.2">
      <c r="A104" s="37">
        <v>103</v>
      </c>
      <c r="B104" s="38" t="s">
        <v>5</v>
      </c>
      <c r="C104" s="39" t="s">
        <v>1061</v>
      </c>
      <c r="D104" s="40">
        <v>44101</v>
      </c>
      <c r="E104" s="38">
        <v>1</v>
      </c>
      <c r="F104" s="38"/>
      <c r="G104" s="38" t="s">
        <v>2</v>
      </c>
      <c r="H104" s="38" t="s">
        <v>2</v>
      </c>
      <c r="I104" s="39">
        <v>0</v>
      </c>
      <c r="J104" s="48">
        <v>701</v>
      </c>
      <c r="K104" s="39">
        <v>0</v>
      </c>
      <c r="L104" s="41">
        <f>SUM(Data[[#This Row],[CHELTUIELI DE PERSONAL LEI]:[CHELTUIELI DE CAPITAL (ACTIVE NEFINANCIARE ) LEI]])</f>
        <v>701</v>
      </c>
      <c r="M104" s="41">
        <f>Data[[#This Row],[TOTAL CHELTUIELI LEI]]/Data[[#This Row],[CURS VALUTAR EURO BNR 22 07 2020]]</f>
        <v>144.8317183529266</v>
      </c>
      <c r="N104" s="46">
        <v>1769</v>
      </c>
      <c r="O104" s="42"/>
      <c r="P104" s="42">
        <v>998</v>
      </c>
      <c r="Q104" s="42"/>
      <c r="R104" s="42">
        <f>Data[[#This Row],[PERSOANE ÎNSCRISE ÎN LISTELE ELECTORALE (TURUL 1)            ]]+Data[[#This Row],[PERSOANE ÎNSCRISE ÎN LISTELE ELECTORALE (TURUL AL 2-LEA)]]</f>
        <v>1769</v>
      </c>
      <c r="S104" s="42">
        <f>Data[[#This Row],[PERSOANE CARE AU PARTICIPAT LA VOT (TURUL 1)]]+Data[[#This Row],[PERSOANE CARE AU PARTICIPAT LA VOT  (TURUL AL 2-LEA)]]</f>
        <v>998</v>
      </c>
      <c r="T104" s="41">
        <f>Data[[#This Row],[TOTAL CHELTUIELI LEI]]/Data[[#This Row],[NUMĂRUL PERSOANELOR ÎNSCRISE ÎN LISTELE ELECTORALE]]</f>
        <v>0.39626907857546634</v>
      </c>
      <c r="U104" s="41">
        <f>Data[[#This Row],[TOTAL CHELTUIELI EURO]]/Data[[#This Row],[NUMĂRUL PERSOANELOR ÎNSCRISE ÎN LISTELE ELECTORALE]]</f>
        <v>8.1872084993175012E-2</v>
      </c>
      <c r="V104" s="41">
        <f>Data[[#This Row],[TOTAL CHELTUIELI LEI]]/Data[[#This Row],[NUMĂRUL PERSOANELOR CARE AU PARTICIPAT LA VOT]]</f>
        <v>0.70240480961923846</v>
      </c>
      <c r="W104" s="41">
        <f>Data[[#This Row],[TOTAL CHELTUIELI EURO]]/Data[[#This Row],[NUMĂRUL PERSOANELOR CARE AU PARTICIPAT LA VOT]]</f>
        <v>0.14512196227748156</v>
      </c>
      <c r="X104" s="43">
        <v>4.8400999999999996</v>
      </c>
      <c r="Y104" s="114" t="s">
        <v>2890</v>
      </c>
      <c r="Z104" s="44">
        <v>0</v>
      </c>
      <c r="AA104" s="115" t="s">
        <v>3105</v>
      </c>
      <c r="AB104" s="44">
        <v>0</v>
      </c>
      <c r="AC104" s="45"/>
    </row>
    <row r="105" spans="1:29" ht="12" customHeight="1" x14ac:dyDescent="0.2">
      <c r="A105" s="37">
        <v>104</v>
      </c>
      <c r="B105" s="38" t="s">
        <v>5</v>
      </c>
      <c r="C105" s="39" t="s">
        <v>1062</v>
      </c>
      <c r="D105" s="40">
        <v>44101</v>
      </c>
      <c r="E105" s="38">
        <v>1</v>
      </c>
      <c r="F105" s="38"/>
      <c r="G105" s="38" t="s">
        <v>2</v>
      </c>
      <c r="H105" s="38" t="s">
        <v>2</v>
      </c>
      <c r="I105" s="39">
        <v>6600</v>
      </c>
      <c r="J105" s="48">
        <v>96</v>
      </c>
      <c r="K105" s="39">
        <v>0</v>
      </c>
      <c r="L105" s="41">
        <f>SUM(Data[[#This Row],[CHELTUIELI DE PERSONAL LEI]:[CHELTUIELI DE CAPITAL (ACTIVE NEFINANCIARE ) LEI]])</f>
        <v>6696</v>
      </c>
      <c r="M105" s="41">
        <f>Data[[#This Row],[TOTAL CHELTUIELI LEI]]/Data[[#This Row],[CURS VALUTAR EURO BNR 22 07 2020]]</f>
        <v>1383.442490857627</v>
      </c>
      <c r="N105" s="46">
        <v>2114</v>
      </c>
      <c r="O105" s="42"/>
      <c r="P105" s="42">
        <v>1109</v>
      </c>
      <c r="Q105" s="42"/>
      <c r="R105" s="42">
        <f>Data[[#This Row],[PERSOANE ÎNSCRISE ÎN LISTELE ELECTORALE (TURUL 1)            ]]+Data[[#This Row],[PERSOANE ÎNSCRISE ÎN LISTELE ELECTORALE (TURUL AL 2-LEA)]]</f>
        <v>2114</v>
      </c>
      <c r="S105" s="42">
        <f>Data[[#This Row],[PERSOANE CARE AU PARTICIPAT LA VOT (TURUL 1)]]+Data[[#This Row],[PERSOANE CARE AU PARTICIPAT LA VOT  (TURUL AL 2-LEA)]]</f>
        <v>1109</v>
      </c>
      <c r="T105" s="41">
        <f>Data[[#This Row],[TOTAL CHELTUIELI LEI]]/Data[[#This Row],[NUMĂRUL PERSOANELOR ÎNSCRISE ÎN LISTELE ELECTORALE]]</f>
        <v>3.1674550614947967</v>
      </c>
      <c r="U105" s="41">
        <f>Data[[#This Row],[TOTAL CHELTUIELI EURO]]/Data[[#This Row],[NUMĂRUL PERSOANELOR ÎNSCRISE ÎN LISTELE ELECTORALE]]</f>
        <v>0.65441934288440262</v>
      </c>
      <c r="V105" s="41">
        <f>Data[[#This Row],[TOTAL CHELTUIELI LEI]]/Data[[#This Row],[NUMĂRUL PERSOANELOR CARE AU PARTICIPAT LA VOT]]</f>
        <v>6.0378719567177637</v>
      </c>
      <c r="W105" s="41">
        <f>Data[[#This Row],[TOTAL CHELTUIELI EURO]]/Data[[#This Row],[NUMĂRUL PERSOANELOR CARE AU PARTICIPAT LA VOT]]</f>
        <v>1.2474684317922697</v>
      </c>
      <c r="X105" s="43">
        <v>4.8400999999999996</v>
      </c>
      <c r="Y105" s="114" t="s">
        <v>2884</v>
      </c>
      <c r="Z105" s="44">
        <v>3</v>
      </c>
      <c r="AA105" s="115" t="s">
        <v>3105</v>
      </c>
      <c r="AB105" s="44">
        <v>0</v>
      </c>
      <c r="AC105" s="45"/>
    </row>
    <row r="106" spans="1:29" ht="12" customHeight="1" x14ac:dyDescent="0.2">
      <c r="A106" s="37">
        <v>105</v>
      </c>
      <c r="B106" s="38" t="s">
        <v>5</v>
      </c>
      <c r="C106" s="39" t="s">
        <v>1063</v>
      </c>
      <c r="D106" s="40">
        <v>44101</v>
      </c>
      <c r="E106" s="38">
        <v>1</v>
      </c>
      <c r="F106" s="38"/>
      <c r="G106" s="38" t="s">
        <v>2</v>
      </c>
      <c r="H106" s="38" t="s">
        <v>2</v>
      </c>
      <c r="I106" s="39">
        <v>5700</v>
      </c>
      <c r="J106" s="48">
        <v>8500</v>
      </c>
      <c r="K106" s="39">
        <v>0</v>
      </c>
      <c r="L106" s="41">
        <f>SUM(Data[[#This Row],[CHELTUIELI DE PERSONAL LEI]:[CHELTUIELI DE CAPITAL (ACTIVE NEFINANCIARE ) LEI]])</f>
        <v>14200</v>
      </c>
      <c r="M106" s="41">
        <f>Data[[#This Row],[TOTAL CHELTUIELI LEI]]/Data[[#This Row],[CURS VALUTAR EURO BNR 22 07 2020]]</f>
        <v>2933.8236813288986</v>
      </c>
      <c r="N106" s="46">
        <v>2301</v>
      </c>
      <c r="O106" s="42"/>
      <c r="P106" s="42">
        <v>1709</v>
      </c>
      <c r="Q106" s="42"/>
      <c r="R106" s="42">
        <f>Data[[#This Row],[PERSOANE ÎNSCRISE ÎN LISTELE ELECTORALE (TURUL 1)            ]]+Data[[#This Row],[PERSOANE ÎNSCRISE ÎN LISTELE ELECTORALE (TURUL AL 2-LEA)]]</f>
        <v>2301</v>
      </c>
      <c r="S106" s="42">
        <f>Data[[#This Row],[PERSOANE CARE AU PARTICIPAT LA VOT (TURUL 1)]]+Data[[#This Row],[PERSOANE CARE AU PARTICIPAT LA VOT  (TURUL AL 2-LEA)]]</f>
        <v>1709</v>
      </c>
      <c r="T106" s="41">
        <f>Data[[#This Row],[TOTAL CHELTUIELI LEI]]/Data[[#This Row],[NUMĂRUL PERSOANELOR ÎNSCRISE ÎN LISTELE ELECTORALE]]</f>
        <v>6.1712299000434596</v>
      </c>
      <c r="U106" s="41">
        <f>Data[[#This Row],[TOTAL CHELTUIELI EURO]]/Data[[#This Row],[NUMĂRUL PERSOANELOR ÎNSCRISE ÎN LISTELE ELECTORALE]]</f>
        <v>1.2750211565966529</v>
      </c>
      <c r="V106" s="41">
        <f>Data[[#This Row],[TOTAL CHELTUIELI LEI]]/Data[[#This Row],[NUMĂRUL PERSOANELOR CARE AU PARTICIPAT LA VOT]]</f>
        <v>8.3089526038619077</v>
      </c>
      <c r="W106" s="41">
        <f>Data[[#This Row],[TOTAL CHELTUIELI EURO]]/Data[[#This Row],[NUMĂRUL PERSOANELOR CARE AU PARTICIPAT LA VOT]]</f>
        <v>1.7166902757922169</v>
      </c>
      <c r="X106" s="43">
        <v>4.8400999999999996</v>
      </c>
      <c r="Y106" s="114" t="s">
        <v>2889</v>
      </c>
      <c r="Z106" s="44">
        <v>6</v>
      </c>
      <c r="AA106" s="115" t="s">
        <v>3107</v>
      </c>
      <c r="AB106" s="44">
        <v>1</v>
      </c>
      <c r="AC106" s="45"/>
    </row>
    <row r="107" spans="1:29" ht="12" customHeight="1" x14ac:dyDescent="0.2">
      <c r="A107" s="37">
        <v>106</v>
      </c>
      <c r="B107" s="38" t="s">
        <v>5</v>
      </c>
      <c r="C107" s="39" t="s">
        <v>1064</v>
      </c>
      <c r="D107" s="40">
        <v>44101</v>
      </c>
      <c r="E107" s="38">
        <v>1</v>
      </c>
      <c r="F107" s="38"/>
      <c r="G107" s="38" t="s">
        <v>2</v>
      </c>
      <c r="H107" s="38" t="s">
        <v>2</v>
      </c>
      <c r="I107" s="39">
        <v>500</v>
      </c>
      <c r="J107" s="48">
        <v>3357</v>
      </c>
      <c r="K107" s="39">
        <v>0</v>
      </c>
      <c r="L107" s="41">
        <f>SUM(Data[[#This Row],[CHELTUIELI DE PERSONAL LEI]:[CHELTUIELI DE CAPITAL (ACTIVE NEFINANCIARE ) LEI]])</f>
        <v>3857</v>
      </c>
      <c r="M107" s="41">
        <f>Data[[#This Row],[TOTAL CHELTUIELI LEI]]/Data[[#This Row],[CURS VALUTAR EURO BNR 22 07 2020]]</f>
        <v>796.88436189334936</v>
      </c>
      <c r="N107" s="46">
        <v>1021</v>
      </c>
      <c r="O107" s="42"/>
      <c r="P107" s="42">
        <v>849</v>
      </c>
      <c r="Q107" s="42"/>
      <c r="R107" s="42">
        <f>Data[[#This Row],[PERSOANE ÎNSCRISE ÎN LISTELE ELECTORALE (TURUL 1)            ]]+Data[[#This Row],[PERSOANE ÎNSCRISE ÎN LISTELE ELECTORALE (TURUL AL 2-LEA)]]</f>
        <v>1021</v>
      </c>
      <c r="S107" s="42">
        <f>Data[[#This Row],[PERSOANE CARE AU PARTICIPAT LA VOT (TURUL 1)]]+Data[[#This Row],[PERSOANE CARE AU PARTICIPAT LA VOT  (TURUL AL 2-LEA)]]</f>
        <v>849</v>
      </c>
      <c r="T107" s="41">
        <f>Data[[#This Row],[TOTAL CHELTUIELI LEI]]/Data[[#This Row],[NUMĂRUL PERSOANELOR ÎNSCRISE ÎN LISTELE ELECTORALE]]</f>
        <v>3.7776689520078355</v>
      </c>
      <c r="U107" s="41">
        <f>Data[[#This Row],[TOTAL CHELTUIELI EURO]]/Data[[#This Row],[NUMĂRUL PERSOANELOR ÎNSCRISE ÎN LISTELE ELECTORALE]]</f>
        <v>0.78049398814235982</v>
      </c>
      <c r="V107" s="41">
        <f>Data[[#This Row],[TOTAL CHELTUIELI LEI]]/Data[[#This Row],[NUMĂRUL PERSOANELOR CARE AU PARTICIPAT LA VOT]]</f>
        <v>4.5429917550058896</v>
      </c>
      <c r="W107" s="41">
        <f>Data[[#This Row],[TOTAL CHELTUIELI EURO]]/Data[[#This Row],[NUMĂRUL PERSOANELOR CARE AU PARTICIPAT LA VOT]]</f>
        <v>0.93861526724776134</v>
      </c>
      <c r="X107" s="43">
        <v>4.8400999999999996</v>
      </c>
      <c r="Y107" s="114" t="s">
        <v>2884</v>
      </c>
      <c r="Z107" s="44">
        <v>3</v>
      </c>
      <c r="AA107" s="115" t="s">
        <v>3105</v>
      </c>
      <c r="AB107" s="44">
        <v>0</v>
      </c>
      <c r="AC107" s="45"/>
    </row>
    <row r="108" spans="1:29" ht="12" customHeight="1" x14ac:dyDescent="0.2">
      <c r="A108" s="37">
        <v>107</v>
      </c>
      <c r="B108" s="38" t="s">
        <v>5</v>
      </c>
      <c r="C108" s="39" t="s">
        <v>1065</v>
      </c>
      <c r="D108" s="40">
        <v>44101</v>
      </c>
      <c r="E108" s="38">
        <v>1</v>
      </c>
      <c r="F108" s="38"/>
      <c r="G108" s="38" t="s">
        <v>2</v>
      </c>
      <c r="H108" s="38" t="s">
        <v>2</v>
      </c>
      <c r="I108" s="39">
        <v>220</v>
      </c>
      <c r="J108" s="48">
        <v>845</v>
      </c>
      <c r="K108" s="39">
        <v>0</v>
      </c>
      <c r="L108" s="41">
        <f>SUM(Data[[#This Row],[CHELTUIELI DE PERSONAL LEI]:[CHELTUIELI DE CAPITAL (ACTIVE NEFINANCIARE ) LEI]])</f>
        <v>1065</v>
      </c>
      <c r="M108" s="41">
        <f>Data[[#This Row],[TOTAL CHELTUIELI LEI]]/Data[[#This Row],[CURS VALUTAR EURO BNR 22 07 2020]]</f>
        <v>220.03677609966738</v>
      </c>
      <c r="N108" s="46">
        <v>1244</v>
      </c>
      <c r="O108" s="42"/>
      <c r="P108" s="42">
        <v>1019</v>
      </c>
      <c r="Q108" s="42"/>
      <c r="R108" s="42">
        <f>Data[[#This Row],[PERSOANE ÎNSCRISE ÎN LISTELE ELECTORALE (TURUL 1)            ]]+Data[[#This Row],[PERSOANE ÎNSCRISE ÎN LISTELE ELECTORALE (TURUL AL 2-LEA)]]</f>
        <v>1244</v>
      </c>
      <c r="S108" s="42">
        <f>Data[[#This Row],[PERSOANE CARE AU PARTICIPAT LA VOT (TURUL 1)]]+Data[[#This Row],[PERSOANE CARE AU PARTICIPAT LA VOT  (TURUL AL 2-LEA)]]</f>
        <v>1019</v>
      </c>
      <c r="T108" s="41">
        <f>Data[[#This Row],[TOTAL CHELTUIELI LEI]]/Data[[#This Row],[NUMĂRUL PERSOANELOR ÎNSCRISE ÎN LISTELE ELECTORALE]]</f>
        <v>0.85610932475884249</v>
      </c>
      <c r="U108" s="41">
        <f>Data[[#This Row],[TOTAL CHELTUIELI EURO]]/Data[[#This Row],[NUMĂRUL PERSOANELOR ÎNSCRISE ÎN LISTELE ELECTORALE]]</f>
        <v>0.17687843737915385</v>
      </c>
      <c r="V108" s="41">
        <f>Data[[#This Row],[TOTAL CHELTUIELI LEI]]/Data[[#This Row],[NUMĂRUL PERSOANELOR CARE AU PARTICIPAT LA VOT]]</f>
        <v>1.0451422963689891</v>
      </c>
      <c r="W108" s="41">
        <f>Data[[#This Row],[TOTAL CHELTUIELI EURO]]/Data[[#This Row],[NUMĂRUL PERSOANELOR CARE AU PARTICIPAT LA VOT]]</f>
        <v>0.21593402953843707</v>
      </c>
      <c r="X108" s="43">
        <v>4.8400999999999996</v>
      </c>
      <c r="Y108" s="114" t="s">
        <v>2890</v>
      </c>
      <c r="Z108" s="44">
        <v>0</v>
      </c>
      <c r="AA108" s="115" t="s">
        <v>3105</v>
      </c>
      <c r="AB108" s="44">
        <v>0</v>
      </c>
      <c r="AC108" s="45"/>
    </row>
    <row r="109" spans="1:29" ht="12" customHeight="1" x14ac:dyDescent="0.2">
      <c r="A109" s="37">
        <v>108</v>
      </c>
      <c r="B109" s="38" t="s">
        <v>5</v>
      </c>
      <c r="C109" s="39" t="s">
        <v>1066</v>
      </c>
      <c r="D109" s="40">
        <v>44101</v>
      </c>
      <c r="E109" s="38">
        <v>1</v>
      </c>
      <c r="F109" s="38"/>
      <c r="G109" s="38" t="s">
        <v>2</v>
      </c>
      <c r="H109" s="38" t="s">
        <v>2</v>
      </c>
      <c r="I109" s="39">
        <v>0</v>
      </c>
      <c r="J109" s="48">
        <v>1626.62</v>
      </c>
      <c r="K109" s="39">
        <v>0</v>
      </c>
      <c r="L109" s="41">
        <f>SUM(Data[[#This Row],[CHELTUIELI DE PERSONAL LEI]:[CHELTUIELI DE CAPITAL (ACTIVE NEFINANCIARE ) LEI]])</f>
        <v>1626.62</v>
      </c>
      <c r="M109" s="41">
        <f>Data[[#This Row],[TOTAL CHELTUIELI LEI]]/Data[[#This Row],[CURS VALUTAR EURO BNR 22 07 2020]]</f>
        <v>336.07156876924029</v>
      </c>
      <c r="N109" s="46">
        <v>1381</v>
      </c>
      <c r="O109" s="42"/>
      <c r="P109" s="42">
        <v>755</v>
      </c>
      <c r="Q109" s="42"/>
      <c r="R109" s="42">
        <f>Data[[#This Row],[PERSOANE ÎNSCRISE ÎN LISTELE ELECTORALE (TURUL 1)            ]]+Data[[#This Row],[PERSOANE ÎNSCRISE ÎN LISTELE ELECTORALE (TURUL AL 2-LEA)]]</f>
        <v>1381</v>
      </c>
      <c r="S109" s="42">
        <f>Data[[#This Row],[PERSOANE CARE AU PARTICIPAT LA VOT (TURUL 1)]]+Data[[#This Row],[PERSOANE CARE AU PARTICIPAT LA VOT  (TURUL AL 2-LEA)]]</f>
        <v>755</v>
      </c>
      <c r="T109" s="41">
        <f>Data[[#This Row],[TOTAL CHELTUIELI LEI]]/Data[[#This Row],[NUMĂRUL PERSOANELOR ÎNSCRISE ÎN LISTELE ELECTORALE]]</f>
        <v>1.1778566256335987</v>
      </c>
      <c r="U109" s="41">
        <f>Data[[#This Row],[TOTAL CHELTUIELI EURO]]/Data[[#This Row],[NUMĂRUL PERSOANELOR ÎNSCRISE ÎN LISTELE ELECTORALE]]</f>
        <v>0.24335377897845062</v>
      </c>
      <c r="V109" s="41">
        <f>Data[[#This Row],[TOTAL CHELTUIELI LEI]]/Data[[#This Row],[NUMĂRUL PERSOANELOR CARE AU PARTICIPAT LA VOT]]</f>
        <v>2.1544635761589404</v>
      </c>
      <c r="W109" s="41">
        <f>Data[[#This Row],[TOTAL CHELTUIELI EURO]]/Data[[#This Row],[NUMĂRUL PERSOANELOR CARE AU PARTICIPAT LA VOT]]</f>
        <v>0.4451279056546229</v>
      </c>
      <c r="X109" s="43">
        <v>4.8400999999999996</v>
      </c>
      <c r="Y109" s="114" t="s">
        <v>2894</v>
      </c>
      <c r="Z109" s="44">
        <v>1</v>
      </c>
      <c r="AA109" s="115" t="s">
        <v>3105</v>
      </c>
      <c r="AB109" s="44">
        <v>0</v>
      </c>
      <c r="AC109" s="45"/>
    </row>
    <row r="110" spans="1:29" ht="12" customHeight="1" x14ac:dyDescent="0.2">
      <c r="A110" s="37">
        <v>109</v>
      </c>
      <c r="B110" s="38" t="s">
        <v>5</v>
      </c>
      <c r="C110" s="39" t="s">
        <v>129</v>
      </c>
      <c r="D110" s="40">
        <v>44101</v>
      </c>
      <c r="E110" s="38">
        <v>1</v>
      </c>
      <c r="F110" s="38"/>
      <c r="G110" s="38" t="s">
        <v>2</v>
      </c>
      <c r="H110" s="38" t="s">
        <v>2</v>
      </c>
      <c r="I110" s="39">
        <v>0</v>
      </c>
      <c r="J110" s="39">
        <v>0</v>
      </c>
      <c r="K110" s="39">
        <v>0</v>
      </c>
      <c r="L110" s="41">
        <f>SUM(Data[[#This Row],[CHELTUIELI DE PERSONAL LEI]:[CHELTUIELI DE CAPITAL (ACTIVE NEFINANCIARE ) LEI]])</f>
        <v>0</v>
      </c>
      <c r="M110" s="41">
        <f>Data[[#This Row],[TOTAL CHELTUIELI LEI]]/Data[[#This Row],[CURS VALUTAR EURO BNR 22 07 2020]]</f>
        <v>0</v>
      </c>
      <c r="N110" s="42">
        <v>3032</v>
      </c>
      <c r="O110" s="42"/>
      <c r="P110" s="42">
        <v>1723</v>
      </c>
      <c r="Q110" s="42"/>
      <c r="R110" s="42">
        <f>Data[[#This Row],[PERSOANE ÎNSCRISE ÎN LISTELE ELECTORALE (TURUL 1)            ]]+Data[[#This Row],[PERSOANE ÎNSCRISE ÎN LISTELE ELECTORALE (TURUL AL 2-LEA)]]</f>
        <v>3032</v>
      </c>
      <c r="S110" s="42">
        <f>Data[[#This Row],[PERSOANE CARE AU PARTICIPAT LA VOT (TURUL 1)]]+Data[[#This Row],[PERSOANE CARE AU PARTICIPAT LA VOT  (TURUL AL 2-LEA)]]</f>
        <v>1723</v>
      </c>
      <c r="T110" s="41">
        <f>Data[[#This Row],[TOTAL CHELTUIELI LEI]]/Data[[#This Row],[NUMĂRUL PERSOANELOR ÎNSCRISE ÎN LISTELE ELECTORALE]]</f>
        <v>0</v>
      </c>
      <c r="U110" s="41">
        <f>Data[[#This Row],[TOTAL CHELTUIELI EURO]]/Data[[#This Row],[NUMĂRUL PERSOANELOR ÎNSCRISE ÎN LISTELE ELECTORALE]]</f>
        <v>0</v>
      </c>
      <c r="V110" s="41">
        <f>Data[[#This Row],[TOTAL CHELTUIELI LEI]]/Data[[#This Row],[NUMĂRUL PERSOANELOR CARE AU PARTICIPAT LA VOT]]</f>
        <v>0</v>
      </c>
      <c r="W110" s="41">
        <f>Data[[#This Row],[TOTAL CHELTUIELI EURO]]/Data[[#This Row],[NUMĂRUL PERSOANELOR CARE AU PARTICIPAT LA VOT]]</f>
        <v>0</v>
      </c>
      <c r="X110" s="43">
        <v>4.8400999999999996</v>
      </c>
      <c r="Y110" s="114" t="s">
        <v>2890</v>
      </c>
      <c r="Z110" s="44">
        <v>0</v>
      </c>
      <c r="AA110" s="115" t="s">
        <v>3105</v>
      </c>
      <c r="AB110" s="44">
        <v>0</v>
      </c>
      <c r="AC110" s="45"/>
    </row>
    <row r="111" spans="1:29" ht="12" customHeight="1" x14ac:dyDescent="0.2">
      <c r="A111" s="37">
        <v>110</v>
      </c>
      <c r="B111" s="38" t="s">
        <v>5</v>
      </c>
      <c r="C111" s="39" t="s">
        <v>1067</v>
      </c>
      <c r="D111" s="40">
        <v>44101</v>
      </c>
      <c r="E111" s="38">
        <v>1</v>
      </c>
      <c r="F111" s="38"/>
      <c r="G111" s="38" t="s">
        <v>2</v>
      </c>
      <c r="H111" s="38" t="s">
        <v>2</v>
      </c>
      <c r="I111" s="39">
        <v>540</v>
      </c>
      <c r="J111" s="48">
        <v>1597.44</v>
      </c>
      <c r="K111" s="39">
        <v>1979.56</v>
      </c>
      <c r="L111" s="41">
        <f>SUM(Data[[#This Row],[CHELTUIELI DE PERSONAL LEI]:[CHELTUIELI DE CAPITAL (ACTIVE NEFINANCIARE ) LEI]])</f>
        <v>4117</v>
      </c>
      <c r="M111" s="41">
        <f>Data[[#This Row],[TOTAL CHELTUIELI LEI]]/Data[[#This Row],[CURS VALUTAR EURO BNR 22 07 2020]]</f>
        <v>850.60226028387854</v>
      </c>
      <c r="N111" s="42">
        <v>2541</v>
      </c>
      <c r="O111" s="42"/>
      <c r="P111" s="42">
        <v>1536</v>
      </c>
      <c r="Q111" s="42"/>
      <c r="R111" s="42">
        <f>Data[[#This Row],[PERSOANE ÎNSCRISE ÎN LISTELE ELECTORALE (TURUL 1)            ]]+Data[[#This Row],[PERSOANE ÎNSCRISE ÎN LISTELE ELECTORALE (TURUL AL 2-LEA)]]</f>
        <v>2541</v>
      </c>
      <c r="S111" s="42">
        <f>Data[[#This Row],[PERSOANE CARE AU PARTICIPAT LA VOT (TURUL 1)]]+Data[[#This Row],[PERSOANE CARE AU PARTICIPAT LA VOT  (TURUL AL 2-LEA)]]</f>
        <v>1536</v>
      </c>
      <c r="T111" s="41">
        <f>Data[[#This Row],[TOTAL CHELTUIELI LEI]]/Data[[#This Row],[NUMĂRUL PERSOANELOR ÎNSCRISE ÎN LISTELE ELECTORALE]]</f>
        <v>1.6202282565918928</v>
      </c>
      <c r="U111" s="41">
        <f>Data[[#This Row],[TOTAL CHELTUIELI EURO]]/Data[[#This Row],[NUMĂRUL PERSOANELOR ÎNSCRISE ÎN LISTELE ELECTORALE]]</f>
        <v>0.33475098791179791</v>
      </c>
      <c r="V111" s="41">
        <f>Data[[#This Row],[TOTAL CHELTUIELI LEI]]/Data[[#This Row],[NUMĂRUL PERSOANELOR CARE AU PARTICIPAT LA VOT]]</f>
        <v>2.6803385416666665</v>
      </c>
      <c r="W111" s="41">
        <f>Data[[#This Row],[TOTAL CHELTUIELI EURO]]/Data[[#This Row],[NUMĂRUL PERSOANELOR CARE AU PARTICIPAT LA VOT]]</f>
        <v>0.55377751320565005</v>
      </c>
      <c r="X111" s="43">
        <v>4.8400999999999996</v>
      </c>
      <c r="Y111" s="114" t="s">
        <v>2894</v>
      </c>
      <c r="Z111" s="44">
        <v>1</v>
      </c>
      <c r="AA111" s="115" t="s">
        <v>3105</v>
      </c>
      <c r="AB111" s="44">
        <v>0</v>
      </c>
      <c r="AC111" s="45"/>
    </row>
    <row r="112" spans="1:29" ht="12" customHeight="1" x14ac:dyDescent="0.2">
      <c r="A112" s="37">
        <v>111</v>
      </c>
      <c r="B112" s="38" t="s">
        <v>5</v>
      </c>
      <c r="C112" s="39" t="s">
        <v>1068</v>
      </c>
      <c r="D112" s="40">
        <v>44101</v>
      </c>
      <c r="E112" s="38">
        <v>1</v>
      </c>
      <c r="F112" s="38"/>
      <c r="G112" s="38" t="s">
        <v>2</v>
      </c>
      <c r="H112" s="38" t="s">
        <v>2</v>
      </c>
      <c r="I112" s="39">
        <v>80955</v>
      </c>
      <c r="J112" s="48">
        <v>14280</v>
      </c>
      <c r="K112" s="39">
        <v>0</v>
      </c>
      <c r="L112" s="41">
        <f>SUM(Data[[#This Row],[CHELTUIELI DE PERSONAL LEI]:[CHELTUIELI DE CAPITAL (ACTIVE NEFINANCIARE ) LEI]])</f>
        <v>95235</v>
      </c>
      <c r="M112" s="41">
        <f>Data[[#This Row],[TOTAL CHELTUIELI LEI]]/Data[[#This Row],[CURS VALUTAR EURO BNR 22 07 2020]]</f>
        <v>19676.246358546312</v>
      </c>
      <c r="N112" s="42">
        <v>2335</v>
      </c>
      <c r="O112" s="42"/>
      <c r="P112" s="42">
        <v>1213</v>
      </c>
      <c r="Q112" s="42"/>
      <c r="R112" s="42">
        <f>Data[[#This Row],[PERSOANE ÎNSCRISE ÎN LISTELE ELECTORALE (TURUL 1)            ]]+Data[[#This Row],[PERSOANE ÎNSCRISE ÎN LISTELE ELECTORALE (TURUL AL 2-LEA)]]</f>
        <v>2335</v>
      </c>
      <c r="S112" s="42">
        <f>Data[[#This Row],[PERSOANE CARE AU PARTICIPAT LA VOT (TURUL 1)]]+Data[[#This Row],[PERSOANE CARE AU PARTICIPAT LA VOT  (TURUL AL 2-LEA)]]</f>
        <v>1213</v>
      </c>
      <c r="T112" s="41">
        <f>Data[[#This Row],[TOTAL CHELTUIELI LEI]]/Data[[#This Row],[NUMĂRUL PERSOANELOR ÎNSCRISE ÎN LISTELE ELECTORALE]]</f>
        <v>40.785867237687363</v>
      </c>
      <c r="U112" s="41">
        <f>Data[[#This Row],[TOTAL CHELTUIELI EURO]]/Data[[#This Row],[NUMĂRUL PERSOANELOR ÎNSCRISE ÎN LISTELE ELECTORALE]]</f>
        <v>8.4266579693988479</v>
      </c>
      <c r="V112" s="41">
        <f>Data[[#This Row],[TOTAL CHELTUIELI LEI]]/Data[[#This Row],[NUMĂRUL PERSOANELOR CARE AU PARTICIPAT LA VOT]]</f>
        <v>78.511953833470727</v>
      </c>
      <c r="W112" s="41">
        <f>Data[[#This Row],[TOTAL CHELTUIELI EURO]]/Data[[#This Row],[NUMĂRUL PERSOANELOR CARE AU PARTICIPAT LA VOT]]</f>
        <v>16.221142917185748</v>
      </c>
      <c r="X112" s="43">
        <v>4.8400999999999996</v>
      </c>
      <c r="Y112" s="114" t="s">
        <v>2902</v>
      </c>
      <c r="Z112" s="44">
        <v>40</v>
      </c>
      <c r="AA112" s="115" t="s">
        <v>3112</v>
      </c>
      <c r="AB112" s="44">
        <v>8</v>
      </c>
      <c r="AC112" s="45"/>
    </row>
    <row r="113" spans="1:29" ht="12" customHeight="1" x14ac:dyDescent="0.2">
      <c r="A113" s="37">
        <v>112</v>
      </c>
      <c r="B113" s="38" t="s">
        <v>5</v>
      </c>
      <c r="C113" s="39" t="s">
        <v>1069</v>
      </c>
      <c r="D113" s="40">
        <v>44101</v>
      </c>
      <c r="E113" s="38">
        <v>1</v>
      </c>
      <c r="F113" s="38"/>
      <c r="G113" s="38" t="s">
        <v>2</v>
      </c>
      <c r="H113" s="38" t="s">
        <v>2</v>
      </c>
      <c r="I113" s="39">
        <v>20300</v>
      </c>
      <c r="J113" s="48">
        <v>5272</v>
      </c>
      <c r="K113" s="39">
        <v>0</v>
      </c>
      <c r="L113" s="41">
        <f>SUM(Data[[#This Row],[CHELTUIELI DE PERSONAL LEI]:[CHELTUIELI DE CAPITAL (ACTIVE NEFINANCIARE ) LEI]])</f>
        <v>25572</v>
      </c>
      <c r="M113" s="41">
        <f>Data[[#This Row],[TOTAL CHELTUIELI LEI]]/Data[[#This Row],[CURS VALUTAR EURO BNR 22 07 2020]]</f>
        <v>5283.3619140100418</v>
      </c>
      <c r="N113" s="42">
        <v>3518</v>
      </c>
      <c r="O113" s="42"/>
      <c r="P113" s="42">
        <v>1463</v>
      </c>
      <c r="Q113" s="42"/>
      <c r="R113" s="42">
        <f>Data[[#This Row],[PERSOANE ÎNSCRISE ÎN LISTELE ELECTORALE (TURUL 1)            ]]+Data[[#This Row],[PERSOANE ÎNSCRISE ÎN LISTELE ELECTORALE (TURUL AL 2-LEA)]]</f>
        <v>3518</v>
      </c>
      <c r="S113" s="42">
        <f>Data[[#This Row],[PERSOANE CARE AU PARTICIPAT LA VOT (TURUL 1)]]+Data[[#This Row],[PERSOANE CARE AU PARTICIPAT LA VOT  (TURUL AL 2-LEA)]]</f>
        <v>1463</v>
      </c>
      <c r="T113" s="41">
        <f>Data[[#This Row],[TOTAL CHELTUIELI LEI]]/Data[[#This Row],[NUMĂRUL PERSOANELOR ÎNSCRISE ÎN LISTELE ELECTORALE]]</f>
        <v>7.2689027856736779</v>
      </c>
      <c r="U113" s="41">
        <f>Data[[#This Row],[TOTAL CHELTUIELI EURO]]/Data[[#This Row],[NUMĂRUL PERSOANELOR ÎNSCRISE ÎN LISTELE ELECTORALE]]</f>
        <v>1.5018083894286645</v>
      </c>
      <c r="V113" s="41">
        <f>Data[[#This Row],[TOTAL CHELTUIELI LEI]]/Data[[#This Row],[NUMĂRUL PERSOANELOR CARE AU PARTICIPAT LA VOT]]</f>
        <v>17.479152426520848</v>
      </c>
      <c r="W113" s="41">
        <f>Data[[#This Row],[TOTAL CHELTUIELI EURO]]/Data[[#This Row],[NUMĂRUL PERSOANELOR CARE AU PARTICIPAT LA VOT]]</f>
        <v>3.6113205153862213</v>
      </c>
      <c r="X113" s="43">
        <v>4.8400999999999996</v>
      </c>
      <c r="Y113" s="114" t="s">
        <v>2886</v>
      </c>
      <c r="Z113" s="44">
        <v>7</v>
      </c>
      <c r="AA113" s="115" t="s">
        <v>3107</v>
      </c>
      <c r="AB113" s="44">
        <v>1</v>
      </c>
      <c r="AC113" s="45"/>
    </row>
    <row r="114" spans="1:29" ht="12" customHeight="1" x14ac:dyDescent="0.2">
      <c r="A114" s="37">
        <v>113</v>
      </c>
      <c r="B114" s="38" t="s">
        <v>5</v>
      </c>
      <c r="C114" s="39" t="s">
        <v>1070</v>
      </c>
      <c r="D114" s="40">
        <v>44101</v>
      </c>
      <c r="E114" s="38">
        <v>1</v>
      </c>
      <c r="F114" s="38"/>
      <c r="G114" s="38" t="s">
        <v>2</v>
      </c>
      <c r="H114" s="38" t="s">
        <v>2</v>
      </c>
      <c r="I114" s="39">
        <v>1080</v>
      </c>
      <c r="J114" s="48">
        <v>1307</v>
      </c>
      <c r="K114" s="39">
        <v>0</v>
      </c>
      <c r="L114" s="41">
        <f>SUM(Data[[#This Row],[CHELTUIELI DE PERSONAL LEI]:[CHELTUIELI DE CAPITAL (ACTIVE NEFINANCIARE ) LEI]])</f>
        <v>2387</v>
      </c>
      <c r="M114" s="41">
        <f>Data[[#This Row],[TOTAL CHELTUIELI LEI]]/Data[[#This Row],[CURS VALUTAR EURO BNR 22 07 2020]]</f>
        <v>493.1716286853578</v>
      </c>
      <c r="N114" s="42">
        <v>2035</v>
      </c>
      <c r="O114" s="42"/>
      <c r="P114" s="42">
        <v>1151</v>
      </c>
      <c r="Q114" s="42"/>
      <c r="R114" s="42">
        <f>Data[[#This Row],[PERSOANE ÎNSCRISE ÎN LISTELE ELECTORALE (TURUL 1)            ]]+Data[[#This Row],[PERSOANE ÎNSCRISE ÎN LISTELE ELECTORALE (TURUL AL 2-LEA)]]</f>
        <v>2035</v>
      </c>
      <c r="S114" s="42">
        <f>Data[[#This Row],[PERSOANE CARE AU PARTICIPAT LA VOT (TURUL 1)]]+Data[[#This Row],[PERSOANE CARE AU PARTICIPAT LA VOT  (TURUL AL 2-LEA)]]</f>
        <v>1151</v>
      </c>
      <c r="T114" s="41">
        <f>Data[[#This Row],[TOTAL CHELTUIELI LEI]]/Data[[#This Row],[NUMĂRUL PERSOANELOR ÎNSCRISE ÎN LISTELE ELECTORALE]]</f>
        <v>1.172972972972973</v>
      </c>
      <c r="U114" s="41">
        <f>Data[[#This Row],[TOTAL CHELTUIELI EURO]]/Data[[#This Row],[NUMĂRUL PERSOANELOR ÎNSCRISE ÎN LISTELE ELECTORALE]]</f>
        <v>0.24234478068076551</v>
      </c>
      <c r="V114" s="41">
        <f>Data[[#This Row],[TOTAL CHELTUIELI LEI]]/Data[[#This Row],[NUMĂRUL PERSOANELOR CARE AU PARTICIPAT LA VOT]]</f>
        <v>2.0738488271068638</v>
      </c>
      <c r="W114" s="41">
        <f>Data[[#This Row],[TOTAL CHELTUIELI EURO]]/Data[[#This Row],[NUMĂRUL PERSOANELOR CARE AU PARTICIPAT LA VOT]]</f>
        <v>0.42847230989170965</v>
      </c>
      <c r="X114" s="43">
        <v>4.8400999999999996</v>
      </c>
      <c r="Y114" s="114" t="s">
        <v>2894</v>
      </c>
      <c r="Z114" s="44">
        <v>1</v>
      </c>
      <c r="AA114" s="115" t="s">
        <v>3105</v>
      </c>
      <c r="AB114" s="44">
        <v>0</v>
      </c>
      <c r="AC114" s="45"/>
    </row>
    <row r="115" spans="1:29" ht="12" customHeight="1" x14ac:dyDescent="0.2">
      <c r="A115" s="37">
        <v>114</v>
      </c>
      <c r="B115" s="38" t="s">
        <v>5</v>
      </c>
      <c r="C115" s="39" t="s">
        <v>1071</v>
      </c>
      <c r="D115" s="40">
        <v>44101</v>
      </c>
      <c r="E115" s="38">
        <v>1</v>
      </c>
      <c r="F115" s="38"/>
      <c r="G115" s="38" t="s">
        <v>2</v>
      </c>
      <c r="H115" s="38" t="s">
        <v>2</v>
      </c>
      <c r="I115" s="39">
        <v>13800</v>
      </c>
      <c r="J115" s="48">
        <v>18521</v>
      </c>
      <c r="K115" s="39">
        <v>0</v>
      </c>
      <c r="L115" s="41">
        <f>SUM(Data[[#This Row],[CHELTUIELI DE PERSONAL LEI]:[CHELTUIELI DE CAPITAL (ACTIVE NEFINANCIARE ) LEI]])</f>
        <v>32321</v>
      </c>
      <c r="M115" s="41">
        <f>Data[[#This Row],[TOTAL CHELTUIELI LEI]]/Data[[#This Row],[CURS VALUTAR EURO BNR 22 07 2020]]</f>
        <v>6677.7545918472761</v>
      </c>
      <c r="N115" s="42">
        <v>3161</v>
      </c>
      <c r="O115" s="42"/>
      <c r="P115" s="42">
        <v>2115</v>
      </c>
      <c r="Q115" s="42"/>
      <c r="R115" s="42">
        <f>Data[[#This Row],[PERSOANE ÎNSCRISE ÎN LISTELE ELECTORALE (TURUL 1)            ]]+Data[[#This Row],[PERSOANE ÎNSCRISE ÎN LISTELE ELECTORALE (TURUL AL 2-LEA)]]</f>
        <v>3161</v>
      </c>
      <c r="S115" s="42">
        <f>Data[[#This Row],[PERSOANE CARE AU PARTICIPAT LA VOT (TURUL 1)]]+Data[[#This Row],[PERSOANE CARE AU PARTICIPAT LA VOT  (TURUL AL 2-LEA)]]</f>
        <v>2115</v>
      </c>
      <c r="T115" s="41">
        <f>Data[[#This Row],[TOTAL CHELTUIELI LEI]]/Data[[#This Row],[NUMĂRUL PERSOANELOR ÎNSCRISE ÎN LISTELE ELECTORALE]]</f>
        <v>10.224928819993673</v>
      </c>
      <c r="U115" s="41">
        <f>Data[[#This Row],[TOTAL CHELTUIELI EURO]]/Data[[#This Row],[NUMĂRUL PERSOANELOR ÎNSCRISE ÎN LISTELE ELECTORALE]]</f>
        <v>2.1125449515492805</v>
      </c>
      <c r="V115" s="41">
        <f>Data[[#This Row],[TOTAL CHELTUIELI LEI]]/Data[[#This Row],[NUMĂRUL PERSOANELOR CARE AU PARTICIPAT LA VOT]]</f>
        <v>15.281796690307329</v>
      </c>
      <c r="W115" s="41">
        <f>Data[[#This Row],[TOTAL CHELTUIELI EURO]]/Data[[#This Row],[NUMĂRUL PERSOANELOR CARE AU PARTICIPAT LA VOT]]</f>
        <v>3.1573307762871283</v>
      </c>
      <c r="X115" s="43">
        <v>4.8400999999999996</v>
      </c>
      <c r="Y115" s="114" t="s">
        <v>2898</v>
      </c>
      <c r="Z115" s="44">
        <v>10</v>
      </c>
      <c r="AA115" s="115" t="s">
        <v>3108</v>
      </c>
      <c r="AB115" s="44">
        <v>2</v>
      </c>
      <c r="AC115" s="45"/>
    </row>
    <row r="116" spans="1:29" ht="12" customHeight="1" x14ac:dyDescent="0.2">
      <c r="A116" s="37">
        <v>115</v>
      </c>
      <c r="B116" s="38" t="s">
        <v>5</v>
      </c>
      <c r="C116" s="39" t="s">
        <v>1072</v>
      </c>
      <c r="D116" s="40">
        <v>44101</v>
      </c>
      <c r="E116" s="38">
        <v>1</v>
      </c>
      <c r="F116" s="38"/>
      <c r="G116" s="38" t="s">
        <v>2</v>
      </c>
      <c r="H116" s="38" t="s">
        <v>2</v>
      </c>
      <c r="I116" s="39">
        <v>1400</v>
      </c>
      <c r="J116" s="48">
        <v>8244</v>
      </c>
      <c r="K116" s="39">
        <v>0</v>
      </c>
      <c r="L116" s="41">
        <f>SUM(Data[[#This Row],[CHELTUIELI DE PERSONAL LEI]:[CHELTUIELI DE CAPITAL (ACTIVE NEFINANCIARE ) LEI]])</f>
        <v>9644</v>
      </c>
      <c r="M116" s="41">
        <f>Data[[#This Row],[TOTAL CHELTUIELI LEI]]/Data[[#This Row],[CURS VALUTAR EURO BNR 22 07 2020]]</f>
        <v>1992.5208156856265</v>
      </c>
      <c r="N116" s="42">
        <v>2234</v>
      </c>
      <c r="O116" s="42"/>
      <c r="P116" s="42">
        <v>1970</v>
      </c>
      <c r="Q116" s="42"/>
      <c r="R116" s="42">
        <f>Data[[#This Row],[PERSOANE ÎNSCRISE ÎN LISTELE ELECTORALE (TURUL 1)            ]]+Data[[#This Row],[PERSOANE ÎNSCRISE ÎN LISTELE ELECTORALE (TURUL AL 2-LEA)]]</f>
        <v>2234</v>
      </c>
      <c r="S116" s="42">
        <f>Data[[#This Row],[PERSOANE CARE AU PARTICIPAT LA VOT (TURUL 1)]]+Data[[#This Row],[PERSOANE CARE AU PARTICIPAT LA VOT  (TURUL AL 2-LEA)]]</f>
        <v>1970</v>
      </c>
      <c r="T116" s="41">
        <f>Data[[#This Row],[TOTAL CHELTUIELI LEI]]/Data[[#This Row],[NUMĂRUL PERSOANELOR ÎNSCRISE ÎN LISTELE ELECTORALE]]</f>
        <v>4.3169203222918533</v>
      </c>
      <c r="U116" s="41">
        <f>Data[[#This Row],[TOTAL CHELTUIELI EURO]]/Data[[#This Row],[NUMĂRUL PERSOANELOR ÎNSCRISE ÎN LISTELE ELECTORALE]]</f>
        <v>0.89190725858801545</v>
      </c>
      <c r="V116" s="41">
        <f>Data[[#This Row],[TOTAL CHELTUIELI LEI]]/Data[[#This Row],[NUMĂRUL PERSOANELOR CARE AU PARTICIPAT LA VOT]]</f>
        <v>4.895431472081218</v>
      </c>
      <c r="W116" s="41">
        <f>Data[[#This Row],[TOTAL CHELTUIELI EURO]]/Data[[#This Row],[NUMĂRUL PERSOANELOR CARE AU PARTICIPAT LA VOT]]</f>
        <v>1.0114318861348357</v>
      </c>
      <c r="X116" s="43">
        <v>4.8400999999999996</v>
      </c>
      <c r="Y116" s="114" t="s">
        <v>2895</v>
      </c>
      <c r="Z116" s="44">
        <v>4</v>
      </c>
      <c r="AA116" s="115" t="s">
        <v>3105</v>
      </c>
      <c r="AB116" s="44">
        <v>0</v>
      </c>
      <c r="AC116" s="45"/>
    </row>
    <row r="117" spans="1:29" ht="12" customHeight="1" x14ac:dyDescent="0.2">
      <c r="A117" s="37">
        <v>116</v>
      </c>
      <c r="B117" s="38" t="s">
        <v>5</v>
      </c>
      <c r="C117" s="39" t="s">
        <v>1073</v>
      </c>
      <c r="D117" s="40">
        <v>44101</v>
      </c>
      <c r="E117" s="38">
        <v>1</v>
      </c>
      <c r="F117" s="38"/>
      <c r="G117" s="38" t="s">
        <v>2</v>
      </c>
      <c r="H117" s="38" t="s">
        <v>2</v>
      </c>
      <c r="I117" s="39">
        <v>1220</v>
      </c>
      <c r="J117" s="48">
        <v>7858</v>
      </c>
      <c r="K117" s="39">
        <v>0</v>
      </c>
      <c r="L117" s="41">
        <f>SUM(Data[[#This Row],[CHELTUIELI DE PERSONAL LEI]:[CHELTUIELI DE CAPITAL (ACTIVE NEFINANCIARE ) LEI]])</f>
        <v>9078</v>
      </c>
      <c r="M117" s="41">
        <f>Data[[#This Row],[TOTAL CHELTUIELI LEI]]/Data[[#This Row],[CURS VALUTAR EURO BNR 22 07 2020]]</f>
        <v>1875.5810830354746</v>
      </c>
      <c r="N117" s="42">
        <v>974</v>
      </c>
      <c r="O117" s="42"/>
      <c r="P117" s="42">
        <v>791</v>
      </c>
      <c r="Q117" s="42"/>
      <c r="R117" s="42">
        <f>Data[[#This Row],[PERSOANE ÎNSCRISE ÎN LISTELE ELECTORALE (TURUL 1)            ]]+Data[[#This Row],[PERSOANE ÎNSCRISE ÎN LISTELE ELECTORALE (TURUL AL 2-LEA)]]</f>
        <v>974</v>
      </c>
      <c r="S117" s="42">
        <f>Data[[#This Row],[PERSOANE CARE AU PARTICIPAT LA VOT (TURUL 1)]]+Data[[#This Row],[PERSOANE CARE AU PARTICIPAT LA VOT  (TURUL AL 2-LEA)]]</f>
        <v>791</v>
      </c>
      <c r="T117" s="41">
        <f>Data[[#This Row],[TOTAL CHELTUIELI LEI]]/Data[[#This Row],[NUMĂRUL PERSOANELOR ÎNSCRISE ÎN LISTELE ELECTORALE]]</f>
        <v>9.3203285420944564</v>
      </c>
      <c r="U117" s="41">
        <f>Data[[#This Row],[TOTAL CHELTUIELI EURO]]/Data[[#This Row],[NUMĂRUL PERSOANELOR ÎNSCRISE ÎN LISTELE ELECTORALE]]</f>
        <v>1.9256479291945325</v>
      </c>
      <c r="V117" s="41">
        <f>Data[[#This Row],[TOTAL CHELTUIELI LEI]]/Data[[#This Row],[NUMĂRUL PERSOANELOR CARE AU PARTICIPAT LA VOT]]</f>
        <v>11.476611883691529</v>
      </c>
      <c r="W117" s="41">
        <f>Data[[#This Row],[TOTAL CHELTUIELI EURO]]/Data[[#This Row],[NUMĂRUL PERSOANELOR CARE AU PARTICIPAT LA VOT]]</f>
        <v>2.3711518116756949</v>
      </c>
      <c r="X117" s="43">
        <v>4.8400999999999996</v>
      </c>
      <c r="Y117" s="114" t="s">
        <v>2887</v>
      </c>
      <c r="Z117" s="44">
        <v>9</v>
      </c>
      <c r="AA117" s="115" t="s">
        <v>3107</v>
      </c>
      <c r="AB117" s="44">
        <v>1</v>
      </c>
      <c r="AC117" s="45"/>
    </row>
    <row r="118" spans="1:29" ht="12" customHeight="1" x14ac:dyDescent="0.2">
      <c r="A118" s="37">
        <v>117</v>
      </c>
      <c r="B118" s="38" t="s">
        <v>5</v>
      </c>
      <c r="C118" s="39" t="s">
        <v>1074</v>
      </c>
      <c r="D118" s="40">
        <v>44101</v>
      </c>
      <c r="E118" s="38">
        <v>1</v>
      </c>
      <c r="F118" s="38"/>
      <c r="G118" s="38" t="s">
        <v>2</v>
      </c>
      <c r="H118" s="38" t="s">
        <v>2</v>
      </c>
      <c r="I118" s="39">
        <v>0</v>
      </c>
      <c r="J118" s="48">
        <v>7731</v>
      </c>
      <c r="K118" s="39">
        <v>0</v>
      </c>
      <c r="L118" s="41">
        <f>SUM(Data[[#This Row],[CHELTUIELI DE PERSONAL LEI]:[CHELTUIELI DE CAPITAL (ACTIVE NEFINANCIARE ) LEI]])</f>
        <v>7731</v>
      </c>
      <c r="M118" s="41">
        <f>Data[[#This Row],[TOTAL CHELTUIELI LEI]]/Data[[#This Row],[CURS VALUTAR EURO BNR 22 07 2020]]</f>
        <v>1597.2810479122334</v>
      </c>
      <c r="N118" s="42">
        <v>998</v>
      </c>
      <c r="O118" s="42"/>
      <c r="P118" s="42">
        <v>846</v>
      </c>
      <c r="Q118" s="42"/>
      <c r="R118" s="42">
        <f>Data[[#This Row],[PERSOANE ÎNSCRISE ÎN LISTELE ELECTORALE (TURUL 1)            ]]+Data[[#This Row],[PERSOANE ÎNSCRISE ÎN LISTELE ELECTORALE (TURUL AL 2-LEA)]]</f>
        <v>998</v>
      </c>
      <c r="S118" s="42">
        <f>Data[[#This Row],[PERSOANE CARE AU PARTICIPAT LA VOT (TURUL 1)]]+Data[[#This Row],[PERSOANE CARE AU PARTICIPAT LA VOT  (TURUL AL 2-LEA)]]</f>
        <v>846</v>
      </c>
      <c r="T118" s="41">
        <f>Data[[#This Row],[TOTAL CHELTUIELI LEI]]/Data[[#This Row],[NUMĂRUL PERSOANELOR ÎNSCRISE ÎN LISTELE ELECTORALE]]</f>
        <v>7.746492985971944</v>
      </c>
      <c r="U118" s="41">
        <f>Data[[#This Row],[TOTAL CHELTUIELI EURO]]/Data[[#This Row],[NUMĂRUL PERSOANELOR ÎNSCRISE ÎN LISTELE ELECTORALE]]</f>
        <v>1.6004820119361056</v>
      </c>
      <c r="V118" s="41">
        <f>Data[[#This Row],[TOTAL CHELTUIELI LEI]]/Data[[#This Row],[NUMĂRUL PERSOANELOR CARE AU PARTICIPAT LA VOT]]</f>
        <v>9.1382978723404253</v>
      </c>
      <c r="W118" s="41">
        <f>Data[[#This Row],[TOTAL CHELTUIELI EURO]]/Data[[#This Row],[NUMĂRUL PERSOANELOR CARE AU PARTICIPAT LA VOT]]</f>
        <v>1.8880390637260442</v>
      </c>
      <c r="X118" s="43">
        <v>4.8400999999999996</v>
      </c>
      <c r="Y118" s="114" t="s">
        <v>2886</v>
      </c>
      <c r="Z118" s="44">
        <v>7</v>
      </c>
      <c r="AA118" s="115" t="s">
        <v>3107</v>
      </c>
      <c r="AB118" s="44">
        <v>1</v>
      </c>
      <c r="AC118" s="45"/>
    </row>
    <row r="119" spans="1:29" ht="12" customHeight="1" x14ac:dyDescent="0.2">
      <c r="A119" s="37">
        <v>118</v>
      </c>
      <c r="B119" s="38" t="s">
        <v>5</v>
      </c>
      <c r="C119" s="39" t="s">
        <v>1075</v>
      </c>
      <c r="D119" s="40">
        <v>44101</v>
      </c>
      <c r="E119" s="38">
        <v>1</v>
      </c>
      <c r="F119" s="38"/>
      <c r="G119" s="38" t="s">
        <v>2</v>
      </c>
      <c r="H119" s="38" t="s">
        <v>2</v>
      </c>
      <c r="I119" s="39">
        <v>400</v>
      </c>
      <c r="J119" s="48">
        <v>1319</v>
      </c>
      <c r="K119" s="39">
        <v>0</v>
      </c>
      <c r="L119" s="41">
        <f>SUM(Data[[#This Row],[CHELTUIELI DE PERSONAL LEI]:[CHELTUIELI DE CAPITAL (ACTIVE NEFINANCIARE ) LEI]])</f>
        <v>1719</v>
      </c>
      <c r="M119" s="41">
        <f>Data[[#This Row],[TOTAL CHELTUIELI LEI]]/Data[[#This Row],[CURS VALUTAR EURO BNR 22 07 2020]]</f>
        <v>355.15795128199835</v>
      </c>
      <c r="N119" s="42">
        <v>585</v>
      </c>
      <c r="O119" s="42"/>
      <c r="P119" s="42">
        <v>418</v>
      </c>
      <c r="Q119" s="42"/>
      <c r="R119" s="42">
        <f>Data[[#This Row],[PERSOANE ÎNSCRISE ÎN LISTELE ELECTORALE (TURUL 1)            ]]+Data[[#This Row],[PERSOANE ÎNSCRISE ÎN LISTELE ELECTORALE (TURUL AL 2-LEA)]]</f>
        <v>585</v>
      </c>
      <c r="S119" s="42">
        <f>Data[[#This Row],[PERSOANE CARE AU PARTICIPAT LA VOT (TURUL 1)]]+Data[[#This Row],[PERSOANE CARE AU PARTICIPAT LA VOT  (TURUL AL 2-LEA)]]</f>
        <v>418</v>
      </c>
      <c r="T119" s="41">
        <f>Data[[#This Row],[TOTAL CHELTUIELI LEI]]/Data[[#This Row],[NUMĂRUL PERSOANELOR ÎNSCRISE ÎN LISTELE ELECTORALE]]</f>
        <v>2.9384615384615387</v>
      </c>
      <c r="U119" s="41">
        <f>Data[[#This Row],[TOTAL CHELTUIELI EURO]]/Data[[#This Row],[NUMĂRUL PERSOANELOR ÎNSCRISE ÎN LISTELE ELECTORALE]]</f>
        <v>0.60710760902905703</v>
      </c>
      <c r="V119" s="41">
        <f>Data[[#This Row],[TOTAL CHELTUIELI LEI]]/Data[[#This Row],[NUMĂRUL PERSOANELOR CARE AU PARTICIPAT LA VOT]]</f>
        <v>4.1124401913875595</v>
      </c>
      <c r="W119" s="41">
        <f>Data[[#This Row],[TOTAL CHELTUIELI EURO]]/Data[[#This Row],[NUMĂRUL PERSOANELOR CARE AU PARTICIPAT LA VOT]]</f>
        <v>0.84966017053109655</v>
      </c>
      <c r="X119" s="43">
        <v>4.8400999999999996</v>
      </c>
      <c r="Y119" s="114" t="s">
        <v>2891</v>
      </c>
      <c r="Z119" s="44">
        <v>2</v>
      </c>
      <c r="AA119" s="115" t="s">
        <v>3105</v>
      </c>
      <c r="AB119" s="44">
        <v>0</v>
      </c>
      <c r="AC119" s="45"/>
    </row>
    <row r="120" spans="1:29" ht="12" customHeight="1" x14ac:dyDescent="0.2">
      <c r="A120" s="37">
        <v>119</v>
      </c>
      <c r="B120" s="38" t="s">
        <v>5</v>
      </c>
      <c r="C120" s="39" t="s">
        <v>1076</v>
      </c>
      <c r="D120" s="40">
        <v>44101</v>
      </c>
      <c r="E120" s="38">
        <v>1</v>
      </c>
      <c r="F120" s="38"/>
      <c r="G120" s="38" t="s">
        <v>2</v>
      </c>
      <c r="H120" s="38" t="s">
        <v>2</v>
      </c>
      <c r="I120" s="39">
        <v>600</v>
      </c>
      <c r="J120" s="48">
        <v>7575</v>
      </c>
      <c r="K120" s="39">
        <v>0</v>
      </c>
      <c r="L120" s="41">
        <f>SUM(Data[[#This Row],[CHELTUIELI DE PERSONAL LEI]:[CHELTUIELI DE CAPITAL (ACTIVE NEFINANCIARE ) LEI]])</f>
        <v>8175</v>
      </c>
      <c r="M120" s="41">
        <f>Data[[#This Row],[TOTAL CHELTUIELI LEI]]/Data[[#This Row],[CURS VALUTAR EURO BNR 22 07 2020]]</f>
        <v>1689.0146897791369</v>
      </c>
      <c r="N120" s="42">
        <v>2151</v>
      </c>
      <c r="O120" s="42"/>
      <c r="P120" s="42">
        <v>1300</v>
      </c>
      <c r="Q120" s="42"/>
      <c r="R120" s="42">
        <f>Data[[#This Row],[PERSOANE ÎNSCRISE ÎN LISTELE ELECTORALE (TURUL 1)            ]]+Data[[#This Row],[PERSOANE ÎNSCRISE ÎN LISTELE ELECTORALE (TURUL AL 2-LEA)]]</f>
        <v>2151</v>
      </c>
      <c r="S120" s="42">
        <f>Data[[#This Row],[PERSOANE CARE AU PARTICIPAT LA VOT (TURUL 1)]]+Data[[#This Row],[PERSOANE CARE AU PARTICIPAT LA VOT  (TURUL AL 2-LEA)]]</f>
        <v>1300</v>
      </c>
      <c r="T120" s="41">
        <f>Data[[#This Row],[TOTAL CHELTUIELI LEI]]/Data[[#This Row],[NUMĂRUL PERSOANELOR ÎNSCRISE ÎN LISTELE ELECTORALE]]</f>
        <v>3.8005578800557882</v>
      </c>
      <c r="U120" s="41">
        <f>Data[[#This Row],[TOTAL CHELTUIELI EURO]]/Data[[#This Row],[NUMĂRUL PERSOANELOR ÎNSCRISE ÎN LISTELE ELECTORALE]]</f>
        <v>0.78522300780062149</v>
      </c>
      <c r="V120" s="41">
        <f>Data[[#This Row],[TOTAL CHELTUIELI LEI]]/Data[[#This Row],[NUMĂRUL PERSOANELOR CARE AU PARTICIPAT LA VOT]]</f>
        <v>6.2884615384615383</v>
      </c>
      <c r="W120" s="41">
        <f>Data[[#This Row],[TOTAL CHELTUIELI EURO]]/Data[[#This Row],[NUMĂRUL PERSOANELOR CARE AU PARTICIPAT LA VOT]]</f>
        <v>1.2992420690608746</v>
      </c>
      <c r="X120" s="43">
        <v>4.8400999999999996</v>
      </c>
      <c r="Y120" s="114" t="s">
        <v>2884</v>
      </c>
      <c r="Z120" s="44">
        <v>3</v>
      </c>
      <c r="AA120" s="115" t="s">
        <v>3105</v>
      </c>
      <c r="AB120" s="44">
        <v>0</v>
      </c>
      <c r="AC120" s="45"/>
    </row>
    <row r="121" spans="1:29" ht="12" customHeight="1" x14ac:dyDescent="0.2">
      <c r="A121" s="37">
        <v>120</v>
      </c>
      <c r="B121" s="38" t="s">
        <v>5</v>
      </c>
      <c r="C121" s="39" t="s">
        <v>1077</v>
      </c>
      <c r="D121" s="40">
        <v>44101</v>
      </c>
      <c r="E121" s="38">
        <v>1</v>
      </c>
      <c r="F121" s="38"/>
      <c r="G121" s="38" t="s">
        <v>2</v>
      </c>
      <c r="H121" s="38" t="s">
        <v>2</v>
      </c>
      <c r="I121" s="39">
        <v>0</v>
      </c>
      <c r="J121" s="48">
        <v>3039.76</v>
      </c>
      <c r="K121" s="39">
        <v>0</v>
      </c>
      <c r="L121" s="41">
        <f>SUM(Data[[#This Row],[CHELTUIELI DE PERSONAL LEI]:[CHELTUIELI DE CAPITAL (ACTIVE NEFINANCIARE ) LEI]])</f>
        <v>3039.76</v>
      </c>
      <c r="M121" s="41">
        <f>Data[[#This Row],[TOTAL CHELTUIELI LEI]]/Data[[#This Row],[CURS VALUTAR EURO BNR 22 07 2020]]</f>
        <v>628.0366108138262</v>
      </c>
      <c r="N121" s="46">
        <v>3193</v>
      </c>
      <c r="O121" s="42"/>
      <c r="P121" s="42">
        <v>1612</v>
      </c>
      <c r="Q121" s="42"/>
      <c r="R121" s="42">
        <f>Data[[#This Row],[PERSOANE ÎNSCRISE ÎN LISTELE ELECTORALE (TURUL 1)            ]]+Data[[#This Row],[PERSOANE ÎNSCRISE ÎN LISTELE ELECTORALE (TURUL AL 2-LEA)]]</f>
        <v>3193</v>
      </c>
      <c r="S121" s="42">
        <f>Data[[#This Row],[PERSOANE CARE AU PARTICIPAT LA VOT (TURUL 1)]]+Data[[#This Row],[PERSOANE CARE AU PARTICIPAT LA VOT  (TURUL AL 2-LEA)]]</f>
        <v>1612</v>
      </c>
      <c r="T121" s="41">
        <f>Data[[#This Row],[TOTAL CHELTUIELI LEI]]/Data[[#This Row],[NUMĂRUL PERSOANELOR ÎNSCRISE ÎN LISTELE ELECTORALE]]</f>
        <v>0.95200751644221737</v>
      </c>
      <c r="U121" s="41">
        <f>Data[[#This Row],[TOTAL CHELTUIELI EURO]]/Data[[#This Row],[NUMĂRUL PERSOANELOR ÎNSCRISE ÎN LISTELE ELECTORALE]]</f>
        <v>0.19669170398178085</v>
      </c>
      <c r="V121" s="41">
        <f>Data[[#This Row],[TOTAL CHELTUIELI LEI]]/Data[[#This Row],[NUMĂRUL PERSOANELOR CARE AU PARTICIPAT LA VOT]]</f>
        <v>1.8857071960297769</v>
      </c>
      <c r="W121" s="41">
        <f>Data[[#This Row],[TOTAL CHELTUIELI EURO]]/Data[[#This Row],[NUMĂRUL PERSOANELOR CARE AU PARTICIPAT LA VOT]]</f>
        <v>0.38960087519468128</v>
      </c>
      <c r="X121" s="43">
        <v>4.8400999999999996</v>
      </c>
      <c r="Y121" s="114" t="s">
        <v>2890</v>
      </c>
      <c r="Z121" s="44">
        <v>0</v>
      </c>
      <c r="AA121" s="115" t="s">
        <v>3105</v>
      </c>
      <c r="AB121" s="44">
        <v>0</v>
      </c>
      <c r="AC121" s="45"/>
    </row>
    <row r="122" spans="1:29" ht="12" customHeight="1" x14ac:dyDescent="0.2">
      <c r="A122" s="37">
        <v>121</v>
      </c>
      <c r="B122" s="38" t="s">
        <v>5</v>
      </c>
      <c r="C122" s="39" t="s">
        <v>1078</v>
      </c>
      <c r="D122" s="40">
        <v>44101</v>
      </c>
      <c r="E122" s="38">
        <v>1</v>
      </c>
      <c r="F122" s="38"/>
      <c r="G122" s="38" t="s">
        <v>2</v>
      </c>
      <c r="H122" s="38" t="s">
        <v>2</v>
      </c>
      <c r="I122" s="39">
        <v>1200</v>
      </c>
      <c r="J122" s="48">
        <v>7672.52</v>
      </c>
      <c r="K122" s="39">
        <v>0</v>
      </c>
      <c r="L122" s="41">
        <f>SUM(Data[[#This Row],[CHELTUIELI DE PERSONAL LEI]:[CHELTUIELI DE CAPITAL (ACTIVE NEFINANCIARE ) LEI]])</f>
        <v>8872.52</v>
      </c>
      <c r="M122" s="41">
        <f>Data[[#This Row],[TOTAL CHELTUIELI LEI]]/Data[[#This Row],[CURS VALUTAR EURO BNR 22 07 2020]]</f>
        <v>1833.1274147228366</v>
      </c>
      <c r="N122" s="46">
        <v>5945</v>
      </c>
      <c r="O122" s="42"/>
      <c r="P122" s="42">
        <v>2373</v>
      </c>
      <c r="Q122" s="42"/>
      <c r="R122" s="42">
        <f>Data[[#This Row],[PERSOANE ÎNSCRISE ÎN LISTELE ELECTORALE (TURUL 1)            ]]+Data[[#This Row],[PERSOANE ÎNSCRISE ÎN LISTELE ELECTORALE (TURUL AL 2-LEA)]]</f>
        <v>5945</v>
      </c>
      <c r="S122" s="42">
        <f>Data[[#This Row],[PERSOANE CARE AU PARTICIPAT LA VOT (TURUL 1)]]+Data[[#This Row],[PERSOANE CARE AU PARTICIPAT LA VOT  (TURUL AL 2-LEA)]]</f>
        <v>2373</v>
      </c>
      <c r="T122" s="41">
        <f>Data[[#This Row],[TOTAL CHELTUIELI LEI]]/Data[[#This Row],[NUMĂRUL PERSOANELOR ÎNSCRISE ÎN LISTELE ELECTORALE]]</f>
        <v>1.4924339781328848</v>
      </c>
      <c r="U122" s="41">
        <f>Data[[#This Row],[TOTAL CHELTUIELI EURO]]/Data[[#This Row],[NUMĂRUL PERSOANELOR ÎNSCRISE ÎN LISTELE ELECTORALE]]</f>
        <v>0.30834775689198263</v>
      </c>
      <c r="V122" s="41">
        <f>Data[[#This Row],[TOTAL CHELTUIELI LEI]]/Data[[#This Row],[NUMĂRUL PERSOANELOR CARE AU PARTICIPAT LA VOT]]</f>
        <v>3.7389464812473663</v>
      </c>
      <c r="W122" s="41">
        <f>Data[[#This Row],[TOTAL CHELTUIELI EURO]]/Data[[#This Row],[NUMĂRUL PERSOANELOR CARE AU PARTICIPAT LA VOT]]</f>
        <v>0.77249364295104794</v>
      </c>
      <c r="X122" s="43">
        <v>4.8400999999999996</v>
      </c>
      <c r="Y122" s="114" t="s">
        <v>2894</v>
      </c>
      <c r="Z122" s="44">
        <v>1</v>
      </c>
      <c r="AA122" s="115" t="s">
        <v>3105</v>
      </c>
      <c r="AB122" s="44">
        <v>0</v>
      </c>
      <c r="AC122" s="45"/>
    </row>
    <row r="123" spans="1:29" ht="12" customHeight="1" x14ac:dyDescent="0.2">
      <c r="A123" s="37">
        <v>122</v>
      </c>
      <c r="B123" s="38" t="s">
        <v>5</v>
      </c>
      <c r="C123" s="39" t="s">
        <v>1079</v>
      </c>
      <c r="D123" s="40">
        <v>44101</v>
      </c>
      <c r="E123" s="38">
        <v>1</v>
      </c>
      <c r="F123" s="38"/>
      <c r="G123" s="38" t="s">
        <v>2</v>
      </c>
      <c r="H123" s="38" t="s">
        <v>2</v>
      </c>
      <c r="I123" s="39">
        <v>2400</v>
      </c>
      <c r="J123" s="48">
        <v>8567</v>
      </c>
      <c r="K123" s="39">
        <v>0</v>
      </c>
      <c r="L123" s="41">
        <f>SUM(Data[[#This Row],[CHELTUIELI DE PERSONAL LEI]:[CHELTUIELI DE CAPITAL (ACTIVE NEFINANCIARE ) LEI]])</f>
        <v>10967</v>
      </c>
      <c r="M123" s="41">
        <f>Data[[#This Row],[TOTAL CHELTUIELI LEI]]/Data[[#This Row],[CURS VALUTAR EURO BNR 22 07 2020]]</f>
        <v>2265.8622755728188</v>
      </c>
      <c r="N123" s="46">
        <v>2772</v>
      </c>
      <c r="O123" s="42"/>
      <c r="P123" s="42">
        <v>1697</v>
      </c>
      <c r="Q123" s="42"/>
      <c r="R123" s="42">
        <f>Data[[#This Row],[PERSOANE ÎNSCRISE ÎN LISTELE ELECTORALE (TURUL 1)            ]]+Data[[#This Row],[PERSOANE ÎNSCRISE ÎN LISTELE ELECTORALE (TURUL AL 2-LEA)]]</f>
        <v>2772</v>
      </c>
      <c r="S123" s="42">
        <f>Data[[#This Row],[PERSOANE CARE AU PARTICIPAT LA VOT (TURUL 1)]]+Data[[#This Row],[PERSOANE CARE AU PARTICIPAT LA VOT  (TURUL AL 2-LEA)]]</f>
        <v>1697</v>
      </c>
      <c r="T123" s="41">
        <f>Data[[#This Row],[TOTAL CHELTUIELI LEI]]/Data[[#This Row],[NUMĂRUL PERSOANELOR ÎNSCRISE ÎN LISTELE ELECTORALE]]</f>
        <v>3.9563492063492065</v>
      </c>
      <c r="U123" s="41">
        <f>Data[[#This Row],[TOTAL CHELTUIELI EURO]]/Data[[#This Row],[NUMĂRUL PERSOANELOR ÎNSCRISE ÎN LISTELE ELECTORALE]]</f>
        <v>0.8174106333235277</v>
      </c>
      <c r="V123" s="41">
        <f>Data[[#This Row],[TOTAL CHELTUIELI LEI]]/Data[[#This Row],[NUMĂRUL PERSOANELOR CARE AU PARTICIPAT LA VOT]]</f>
        <v>6.4625810253388334</v>
      </c>
      <c r="W123" s="41">
        <f>Data[[#This Row],[TOTAL CHELTUIELI EURO]]/Data[[#This Row],[NUMĂRUL PERSOANELOR CARE AU PARTICIPAT LA VOT]]</f>
        <v>1.3352164263835113</v>
      </c>
      <c r="X123" s="43">
        <v>4.8400999999999996</v>
      </c>
      <c r="Y123" s="114" t="s">
        <v>2884</v>
      </c>
      <c r="Z123" s="44">
        <v>3</v>
      </c>
      <c r="AA123" s="115" t="s">
        <v>3105</v>
      </c>
      <c r="AB123" s="44">
        <v>0</v>
      </c>
      <c r="AC123" s="45"/>
    </row>
    <row r="124" spans="1:29" ht="12" customHeight="1" x14ac:dyDescent="0.2">
      <c r="A124" s="37">
        <v>123</v>
      </c>
      <c r="B124" s="38" t="s">
        <v>5</v>
      </c>
      <c r="C124" s="39" t="s">
        <v>1080</v>
      </c>
      <c r="D124" s="40">
        <v>44101</v>
      </c>
      <c r="E124" s="38">
        <v>1</v>
      </c>
      <c r="F124" s="38"/>
      <c r="G124" s="38" t="s">
        <v>2</v>
      </c>
      <c r="H124" s="38" t="s">
        <v>2</v>
      </c>
      <c r="I124" s="39">
        <v>95195</v>
      </c>
      <c r="J124" s="48">
        <v>6135</v>
      </c>
      <c r="K124" s="39">
        <v>0</v>
      </c>
      <c r="L124" s="41">
        <f>SUM(Data[[#This Row],[CHELTUIELI DE PERSONAL LEI]:[CHELTUIELI DE CAPITAL (ACTIVE NEFINANCIARE ) LEI]])</f>
        <v>101330</v>
      </c>
      <c r="M124" s="41">
        <f>Data[[#This Row],[TOTAL CHELTUIELI LEI]]/Data[[#This Row],[CURS VALUTAR EURO BNR 22 07 2020]]</f>
        <v>20935.517861201217</v>
      </c>
      <c r="N124" s="46">
        <v>778</v>
      </c>
      <c r="O124" s="42"/>
      <c r="P124" s="42">
        <v>703</v>
      </c>
      <c r="Q124" s="42"/>
      <c r="R124" s="42">
        <f>Data[[#This Row],[PERSOANE ÎNSCRISE ÎN LISTELE ELECTORALE (TURUL 1)            ]]+Data[[#This Row],[PERSOANE ÎNSCRISE ÎN LISTELE ELECTORALE (TURUL AL 2-LEA)]]</f>
        <v>778</v>
      </c>
      <c r="S124" s="42">
        <f>Data[[#This Row],[PERSOANE CARE AU PARTICIPAT LA VOT (TURUL 1)]]+Data[[#This Row],[PERSOANE CARE AU PARTICIPAT LA VOT  (TURUL AL 2-LEA)]]</f>
        <v>703</v>
      </c>
      <c r="T124" s="41">
        <f>Data[[#This Row],[TOTAL CHELTUIELI LEI]]/Data[[#This Row],[NUMĂRUL PERSOANELOR ÎNSCRISE ÎN LISTELE ELECTORALE]]</f>
        <v>130.24421593830334</v>
      </c>
      <c r="U124" s="41">
        <f>Data[[#This Row],[TOTAL CHELTUIELI EURO]]/Data[[#This Row],[NUMĂRUL PERSOANELOR ÎNSCRISE ÎN LISTELE ELECTORALE]]</f>
        <v>26.909405991261202</v>
      </c>
      <c r="V124" s="41">
        <f>Data[[#This Row],[TOTAL CHELTUIELI LEI]]/Data[[#This Row],[NUMĂRUL PERSOANELOR CARE AU PARTICIPAT LA VOT]]</f>
        <v>144.13940256045518</v>
      </c>
      <c r="W124" s="41">
        <f>Data[[#This Row],[TOTAL CHELTUIELI EURO]]/Data[[#This Row],[NUMĂRUL PERSOANELOR CARE AU PARTICIPAT LA VOT]]</f>
        <v>29.780253003131175</v>
      </c>
      <c r="X124" s="43">
        <v>4.8400999999999996</v>
      </c>
      <c r="Y124" s="114" t="s">
        <v>3083</v>
      </c>
      <c r="Z124" s="44">
        <v>130</v>
      </c>
      <c r="AA124" s="115" t="s">
        <v>3118</v>
      </c>
      <c r="AB124" s="44">
        <v>26</v>
      </c>
      <c r="AC124" s="45"/>
    </row>
    <row r="125" spans="1:29" ht="12" customHeight="1" x14ac:dyDescent="0.2">
      <c r="A125" s="37">
        <v>124</v>
      </c>
      <c r="B125" s="38" t="s">
        <v>5</v>
      </c>
      <c r="C125" s="39" t="s">
        <v>1081</v>
      </c>
      <c r="D125" s="40">
        <v>44101</v>
      </c>
      <c r="E125" s="38">
        <v>1</v>
      </c>
      <c r="F125" s="38"/>
      <c r="G125" s="38" t="s">
        <v>2</v>
      </c>
      <c r="H125" s="38" t="s">
        <v>2</v>
      </c>
      <c r="I125" s="39">
        <v>4268</v>
      </c>
      <c r="J125" s="48">
        <v>3485</v>
      </c>
      <c r="K125" s="39">
        <v>0</v>
      </c>
      <c r="L125" s="41">
        <f>SUM(Data[[#This Row],[CHELTUIELI DE PERSONAL LEI]:[CHELTUIELI DE CAPITAL (ACTIVE NEFINANCIARE ) LEI]])</f>
        <v>7753</v>
      </c>
      <c r="M125" s="41">
        <f>Data[[#This Row],[TOTAL CHELTUIELI LEI]]/Data[[#This Row],[CURS VALUTAR EURO BNR 22 07 2020]]</f>
        <v>1601.8264085452781</v>
      </c>
      <c r="N125" s="46">
        <v>1616</v>
      </c>
      <c r="O125" s="42"/>
      <c r="P125" s="42">
        <v>884</v>
      </c>
      <c r="Q125" s="42"/>
      <c r="R125" s="42">
        <f>Data[[#This Row],[PERSOANE ÎNSCRISE ÎN LISTELE ELECTORALE (TURUL 1)            ]]+Data[[#This Row],[PERSOANE ÎNSCRISE ÎN LISTELE ELECTORALE (TURUL AL 2-LEA)]]</f>
        <v>1616</v>
      </c>
      <c r="S125" s="42">
        <f>Data[[#This Row],[PERSOANE CARE AU PARTICIPAT LA VOT (TURUL 1)]]+Data[[#This Row],[PERSOANE CARE AU PARTICIPAT LA VOT  (TURUL AL 2-LEA)]]</f>
        <v>884</v>
      </c>
      <c r="T125" s="41">
        <f>Data[[#This Row],[TOTAL CHELTUIELI LEI]]/Data[[#This Row],[NUMĂRUL PERSOANELOR ÎNSCRISE ÎN LISTELE ELECTORALE]]</f>
        <v>4.7976485148514856</v>
      </c>
      <c r="U125" s="41">
        <f>Data[[#This Row],[TOTAL CHELTUIELI EURO]]/Data[[#This Row],[NUMĂRUL PERSOANELOR ÎNSCRISE ÎN LISTELE ELECTORALE]]</f>
        <v>0.99122921320871171</v>
      </c>
      <c r="V125" s="41">
        <f>Data[[#This Row],[TOTAL CHELTUIELI LEI]]/Data[[#This Row],[NUMĂRUL PERSOANELOR CARE AU PARTICIPAT LA VOT]]</f>
        <v>8.7703619909502262</v>
      </c>
      <c r="W125" s="41">
        <f>Data[[#This Row],[TOTAL CHELTUIELI EURO]]/Data[[#This Row],[NUMĂRUL PERSOANELOR CARE AU PARTICIPAT LA VOT]]</f>
        <v>1.8120208241462423</v>
      </c>
      <c r="X125" s="43">
        <v>4.8400999999999996</v>
      </c>
      <c r="Y125" s="114" t="s">
        <v>2895</v>
      </c>
      <c r="Z125" s="44">
        <v>4</v>
      </c>
      <c r="AA125" s="115" t="s">
        <v>3105</v>
      </c>
      <c r="AB125" s="44">
        <v>0</v>
      </c>
      <c r="AC125" s="45"/>
    </row>
    <row r="126" spans="1:29" ht="12" customHeight="1" x14ac:dyDescent="0.2">
      <c r="A126" s="37">
        <v>125</v>
      </c>
      <c r="B126" s="38" t="s">
        <v>5</v>
      </c>
      <c r="C126" s="39" t="s">
        <v>1082</v>
      </c>
      <c r="D126" s="40">
        <v>44101</v>
      </c>
      <c r="E126" s="38">
        <v>1</v>
      </c>
      <c r="F126" s="38"/>
      <c r="G126" s="38" t="s">
        <v>2</v>
      </c>
      <c r="H126" s="38" t="s">
        <v>2</v>
      </c>
      <c r="I126" s="39">
        <v>480</v>
      </c>
      <c r="J126" s="48">
        <v>3445.14</v>
      </c>
      <c r="K126" s="39">
        <v>0</v>
      </c>
      <c r="L126" s="41">
        <f>SUM(Data[[#This Row],[CHELTUIELI DE PERSONAL LEI]:[CHELTUIELI DE CAPITAL (ACTIVE NEFINANCIARE ) LEI]])</f>
        <v>3925.14</v>
      </c>
      <c r="M126" s="41">
        <f>Data[[#This Row],[TOTAL CHELTUIELI LEI]]/Data[[#This Row],[CURS VALUTAR EURO BNR 22 07 2020]]</f>
        <v>810.96258341769806</v>
      </c>
      <c r="N126" s="46">
        <v>3643</v>
      </c>
      <c r="O126" s="42"/>
      <c r="P126" s="42">
        <v>2104</v>
      </c>
      <c r="Q126" s="42"/>
      <c r="R126" s="42">
        <f>Data[[#This Row],[PERSOANE ÎNSCRISE ÎN LISTELE ELECTORALE (TURUL 1)            ]]+Data[[#This Row],[PERSOANE ÎNSCRISE ÎN LISTELE ELECTORALE (TURUL AL 2-LEA)]]</f>
        <v>3643</v>
      </c>
      <c r="S126" s="42">
        <f>Data[[#This Row],[PERSOANE CARE AU PARTICIPAT LA VOT (TURUL 1)]]+Data[[#This Row],[PERSOANE CARE AU PARTICIPAT LA VOT  (TURUL AL 2-LEA)]]</f>
        <v>2104</v>
      </c>
      <c r="T126" s="41">
        <f>Data[[#This Row],[TOTAL CHELTUIELI LEI]]/Data[[#This Row],[NUMĂRUL PERSOANELOR ÎNSCRISE ÎN LISTELE ELECTORALE]]</f>
        <v>1.0774471589349437</v>
      </c>
      <c r="U126" s="41">
        <f>Data[[#This Row],[TOTAL CHELTUIELI EURO]]/Data[[#This Row],[NUMĂRUL PERSOANELOR ÎNSCRISE ÎN LISTELE ELECTORALE]]</f>
        <v>0.22260845001858307</v>
      </c>
      <c r="V126" s="41">
        <f>Data[[#This Row],[TOTAL CHELTUIELI LEI]]/Data[[#This Row],[NUMĂRUL PERSOANELOR CARE AU PARTICIPAT LA VOT]]</f>
        <v>1.8655608365019012</v>
      </c>
      <c r="W126" s="41">
        <f>Data[[#This Row],[TOTAL CHELTUIELI EURO]]/Data[[#This Row],[NUMĂRUL PERSOANELOR CARE AU PARTICIPAT LA VOT]]</f>
        <v>0.38543849021753712</v>
      </c>
      <c r="X126" s="43">
        <v>4.8400999999999996</v>
      </c>
      <c r="Y126" s="114" t="s">
        <v>2894</v>
      </c>
      <c r="Z126" s="44">
        <v>1</v>
      </c>
      <c r="AA126" s="115" t="s">
        <v>3105</v>
      </c>
      <c r="AB126" s="44">
        <v>0</v>
      </c>
      <c r="AC126" s="45"/>
    </row>
    <row r="127" spans="1:29" ht="12" customHeight="1" x14ac:dyDescent="0.2">
      <c r="A127" s="37">
        <v>126</v>
      </c>
      <c r="B127" s="38" t="s">
        <v>5</v>
      </c>
      <c r="C127" s="39" t="s">
        <v>1083</v>
      </c>
      <c r="D127" s="40">
        <v>44101</v>
      </c>
      <c r="E127" s="38">
        <v>1</v>
      </c>
      <c r="F127" s="38"/>
      <c r="G127" s="38" t="s">
        <v>2</v>
      </c>
      <c r="H127" s="38" t="s">
        <v>2</v>
      </c>
      <c r="I127" s="39">
        <v>600</v>
      </c>
      <c r="J127" s="48">
        <v>3196</v>
      </c>
      <c r="K127" s="39">
        <v>0</v>
      </c>
      <c r="L127" s="41">
        <f>SUM(Data[[#This Row],[CHELTUIELI DE PERSONAL LEI]:[CHELTUIELI DE CAPITAL (ACTIVE NEFINANCIARE ) LEI]])</f>
        <v>3796</v>
      </c>
      <c r="M127" s="41">
        <f>Data[[#This Row],[TOTAL CHELTUIELI LEI]]/Data[[#This Row],[CURS VALUTAR EURO BNR 22 07 2020]]</f>
        <v>784.2813165017252</v>
      </c>
      <c r="N127" s="46">
        <v>1572</v>
      </c>
      <c r="O127" s="42"/>
      <c r="P127" s="42">
        <v>782</v>
      </c>
      <c r="Q127" s="42"/>
      <c r="R127" s="42">
        <f>Data[[#This Row],[PERSOANE ÎNSCRISE ÎN LISTELE ELECTORALE (TURUL 1)            ]]+Data[[#This Row],[PERSOANE ÎNSCRISE ÎN LISTELE ELECTORALE (TURUL AL 2-LEA)]]</f>
        <v>1572</v>
      </c>
      <c r="S127" s="42">
        <f>Data[[#This Row],[PERSOANE CARE AU PARTICIPAT LA VOT (TURUL 1)]]+Data[[#This Row],[PERSOANE CARE AU PARTICIPAT LA VOT  (TURUL AL 2-LEA)]]</f>
        <v>782</v>
      </c>
      <c r="T127" s="41">
        <f>Data[[#This Row],[TOTAL CHELTUIELI LEI]]/Data[[#This Row],[NUMĂRUL PERSOANELOR ÎNSCRISE ÎN LISTELE ELECTORALE]]</f>
        <v>2.4147582697201018</v>
      </c>
      <c r="U127" s="41">
        <f>Data[[#This Row],[TOTAL CHELTUIELI EURO]]/Data[[#This Row],[NUMĂRUL PERSOANELOR ÎNSCRISE ÎN LISTELE ELECTORALE]]</f>
        <v>0.49890668988659365</v>
      </c>
      <c r="V127" s="41">
        <f>Data[[#This Row],[TOTAL CHELTUIELI LEI]]/Data[[#This Row],[NUMĂRUL PERSOANELOR CARE AU PARTICIPAT LA VOT]]</f>
        <v>4.8542199488491047</v>
      </c>
      <c r="W127" s="41">
        <f>Data[[#This Row],[TOTAL CHELTUIELI EURO]]/Data[[#This Row],[NUMĂRUL PERSOANELOR CARE AU PARTICIPAT LA VOT]]</f>
        <v>1.0029172845290604</v>
      </c>
      <c r="X127" s="43">
        <v>4.8400999999999996</v>
      </c>
      <c r="Y127" s="114" t="s">
        <v>2891</v>
      </c>
      <c r="Z127" s="44">
        <v>2</v>
      </c>
      <c r="AA127" s="115" t="s">
        <v>3105</v>
      </c>
      <c r="AB127" s="44">
        <v>0</v>
      </c>
      <c r="AC127" s="45"/>
    </row>
    <row r="128" spans="1:29" ht="12" customHeight="1" x14ac:dyDescent="0.2">
      <c r="A128" s="37">
        <v>127</v>
      </c>
      <c r="B128" s="38" t="s">
        <v>5</v>
      </c>
      <c r="C128" s="39" t="s">
        <v>1084</v>
      </c>
      <c r="D128" s="40">
        <v>44101</v>
      </c>
      <c r="E128" s="38">
        <v>1</v>
      </c>
      <c r="F128" s="38"/>
      <c r="G128" s="38" t="s">
        <v>2</v>
      </c>
      <c r="H128" s="38" t="s">
        <v>2</v>
      </c>
      <c r="I128" s="39">
        <v>0</v>
      </c>
      <c r="J128" s="48">
        <v>10126.9</v>
      </c>
      <c r="K128" s="39">
        <v>0</v>
      </c>
      <c r="L128" s="41">
        <f>SUM(Data[[#This Row],[CHELTUIELI DE PERSONAL LEI]:[CHELTUIELI DE CAPITAL (ACTIVE NEFINANCIARE ) LEI]])</f>
        <v>10126.9</v>
      </c>
      <c r="M128" s="41">
        <f>Data[[#This Row],[TOTAL CHELTUIELI LEI]]/Data[[#This Row],[CURS VALUTAR EURO BNR 22 07 2020]]</f>
        <v>2092.291481580959</v>
      </c>
      <c r="N128" s="46">
        <v>1138</v>
      </c>
      <c r="O128" s="42"/>
      <c r="P128" s="42">
        <v>767</v>
      </c>
      <c r="Q128" s="42"/>
      <c r="R128" s="42">
        <f>Data[[#This Row],[PERSOANE ÎNSCRISE ÎN LISTELE ELECTORALE (TURUL 1)            ]]+Data[[#This Row],[PERSOANE ÎNSCRISE ÎN LISTELE ELECTORALE (TURUL AL 2-LEA)]]</f>
        <v>1138</v>
      </c>
      <c r="S128" s="42">
        <f>Data[[#This Row],[PERSOANE CARE AU PARTICIPAT LA VOT (TURUL 1)]]+Data[[#This Row],[PERSOANE CARE AU PARTICIPAT LA VOT  (TURUL AL 2-LEA)]]</f>
        <v>767</v>
      </c>
      <c r="T128" s="41">
        <f>Data[[#This Row],[TOTAL CHELTUIELI LEI]]/Data[[#This Row],[NUMĂRUL PERSOANELOR ÎNSCRISE ÎN LISTELE ELECTORALE]]</f>
        <v>8.898857644991212</v>
      </c>
      <c r="U128" s="41">
        <f>Data[[#This Row],[TOTAL CHELTUIELI EURO]]/Data[[#This Row],[NUMĂRUL PERSOANELOR ÎNSCRISE ÎN LISTELE ELECTORALE]]</f>
        <v>1.8385689644823893</v>
      </c>
      <c r="V128" s="41">
        <f>Data[[#This Row],[TOTAL CHELTUIELI LEI]]/Data[[#This Row],[NUMĂRUL PERSOANELOR CARE AU PARTICIPAT LA VOT]]</f>
        <v>13.203259452411995</v>
      </c>
      <c r="W128" s="41">
        <f>Data[[#This Row],[TOTAL CHELTUIELI EURO]]/Data[[#This Row],[NUMĂRUL PERSOANELOR CARE AU PARTICIPAT LA VOT]]</f>
        <v>2.7278898064940797</v>
      </c>
      <c r="X128" s="43">
        <v>4.8400999999999996</v>
      </c>
      <c r="Y128" s="114" t="s">
        <v>2896</v>
      </c>
      <c r="Z128" s="44">
        <v>8</v>
      </c>
      <c r="AA128" s="115" t="s">
        <v>3107</v>
      </c>
      <c r="AB128" s="44">
        <v>1</v>
      </c>
      <c r="AC128" s="45"/>
    </row>
    <row r="129" spans="1:29" ht="12" customHeight="1" x14ac:dyDescent="0.2">
      <c r="A129" s="37">
        <v>128</v>
      </c>
      <c r="B129" s="38" t="s">
        <v>5</v>
      </c>
      <c r="C129" s="39" t="s">
        <v>1085</v>
      </c>
      <c r="D129" s="40">
        <v>44101</v>
      </c>
      <c r="E129" s="38">
        <v>1</v>
      </c>
      <c r="F129" s="38"/>
      <c r="G129" s="38" t="s">
        <v>2</v>
      </c>
      <c r="H129" s="38" t="s">
        <v>2</v>
      </c>
      <c r="I129" s="39">
        <v>100310</v>
      </c>
      <c r="J129" s="48">
        <v>6362.79</v>
      </c>
      <c r="K129" s="39">
        <v>0</v>
      </c>
      <c r="L129" s="41">
        <f>SUM(Data[[#This Row],[CHELTUIELI DE PERSONAL LEI]:[CHELTUIELI DE CAPITAL (ACTIVE NEFINANCIARE ) LEI]])</f>
        <v>106672.79</v>
      </c>
      <c r="M129" s="41">
        <f>Data[[#This Row],[TOTAL CHELTUIELI LEI]]/Data[[#This Row],[CURS VALUTAR EURO BNR 22 07 2020]]</f>
        <v>22039.377285593273</v>
      </c>
      <c r="N129" s="46">
        <v>1674</v>
      </c>
      <c r="O129" s="42"/>
      <c r="P129" s="42">
        <v>1125</v>
      </c>
      <c r="Q129" s="42"/>
      <c r="R129" s="42">
        <f>Data[[#This Row],[PERSOANE ÎNSCRISE ÎN LISTELE ELECTORALE (TURUL 1)            ]]+Data[[#This Row],[PERSOANE ÎNSCRISE ÎN LISTELE ELECTORALE (TURUL AL 2-LEA)]]</f>
        <v>1674</v>
      </c>
      <c r="S129" s="42">
        <f>Data[[#This Row],[PERSOANE CARE AU PARTICIPAT LA VOT (TURUL 1)]]+Data[[#This Row],[PERSOANE CARE AU PARTICIPAT LA VOT  (TURUL AL 2-LEA)]]</f>
        <v>1125</v>
      </c>
      <c r="T129" s="41">
        <f>Data[[#This Row],[TOTAL CHELTUIELI LEI]]/Data[[#This Row],[NUMĂRUL PERSOANELOR ÎNSCRISE ÎN LISTELE ELECTORALE]]</f>
        <v>63.723291517323773</v>
      </c>
      <c r="U129" s="41">
        <f>Data[[#This Row],[TOTAL CHELTUIELI EURO]]/Data[[#This Row],[NUMĂRUL PERSOANELOR ÎNSCRISE ÎN LISTELE ELECTORALE]]</f>
        <v>13.165697303221789</v>
      </c>
      <c r="V129" s="41">
        <f>Data[[#This Row],[TOTAL CHELTUIELI LEI]]/Data[[#This Row],[NUMĂRUL PERSOANELOR CARE AU PARTICIPAT LA VOT]]</f>
        <v>94.820257777777769</v>
      </c>
      <c r="W129" s="41">
        <f>Data[[#This Row],[TOTAL CHELTUIELI EURO]]/Data[[#This Row],[NUMĂRUL PERSOANELOR CARE AU PARTICIPAT LA VOT]]</f>
        <v>19.59055758719402</v>
      </c>
      <c r="X129" s="43">
        <v>4.8400999999999996</v>
      </c>
      <c r="Y129" s="114" t="s">
        <v>2930</v>
      </c>
      <c r="Z129" s="44">
        <v>63</v>
      </c>
      <c r="AA129" s="115" t="s">
        <v>3119</v>
      </c>
      <c r="AB129" s="44">
        <v>13</v>
      </c>
      <c r="AC129" s="45"/>
    </row>
    <row r="130" spans="1:29" ht="12" customHeight="1" x14ac:dyDescent="0.2">
      <c r="A130" s="37">
        <v>129</v>
      </c>
      <c r="B130" s="38" t="s">
        <v>5</v>
      </c>
      <c r="C130" s="39" t="s">
        <v>1086</v>
      </c>
      <c r="D130" s="40">
        <v>44101</v>
      </c>
      <c r="E130" s="38">
        <v>1</v>
      </c>
      <c r="F130" s="38"/>
      <c r="G130" s="38" t="s">
        <v>2</v>
      </c>
      <c r="H130" s="38" t="s">
        <v>2</v>
      </c>
      <c r="I130" s="47">
        <v>99105</v>
      </c>
      <c r="J130" s="47">
        <v>17556</v>
      </c>
      <c r="K130" s="47">
        <v>0</v>
      </c>
      <c r="L130" s="41">
        <f>SUM(Data[[#This Row],[CHELTUIELI DE PERSONAL LEI]:[CHELTUIELI DE CAPITAL (ACTIVE NEFINANCIARE ) LEI]])</f>
        <v>116661</v>
      </c>
      <c r="M130" s="41">
        <f>Data[[#This Row],[TOTAL CHELTUIELI LEI]]/Data[[#This Row],[CURS VALUTAR EURO BNR 22 07 2020]]</f>
        <v>24103.014400528915</v>
      </c>
      <c r="N130" s="46">
        <v>947</v>
      </c>
      <c r="O130" s="42"/>
      <c r="P130" s="42">
        <v>574</v>
      </c>
      <c r="Q130" s="42"/>
      <c r="R130" s="42">
        <f>Data[[#This Row],[PERSOANE ÎNSCRISE ÎN LISTELE ELECTORALE (TURUL 1)            ]]+Data[[#This Row],[PERSOANE ÎNSCRISE ÎN LISTELE ELECTORALE (TURUL AL 2-LEA)]]</f>
        <v>947</v>
      </c>
      <c r="S130" s="42">
        <f>Data[[#This Row],[PERSOANE CARE AU PARTICIPAT LA VOT (TURUL 1)]]+Data[[#This Row],[PERSOANE CARE AU PARTICIPAT LA VOT  (TURUL AL 2-LEA)]]</f>
        <v>574</v>
      </c>
      <c r="T130" s="41">
        <f>Data[[#This Row],[TOTAL CHELTUIELI LEI]]/Data[[#This Row],[NUMĂRUL PERSOANELOR ÎNSCRISE ÎN LISTELE ELECTORALE]]</f>
        <v>123.19007391763463</v>
      </c>
      <c r="U130" s="41">
        <f>Data[[#This Row],[TOTAL CHELTUIELI EURO]]/Data[[#This Row],[NUMĂRUL PERSOANELOR ÎNSCRISE ÎN LISTELE ELECTORALE]]</f>
        <v>25.451968743958727</v>
      </c>
      <c r="V130" s="41">
        <f>Data[[#This Row],[TOTAL CHELTUIELI LEI]]/Data[[#This Row],[NUMĂRUL PERSOANELOR CARE AU PARTICIPAT LA VOT]]</f>
        <v>203.24216027874564</v>
      </c>
      <c r="W130" s="41">
        <f>Data[[#This Row],[TOTAL CHELTUIELI EURO]]/Data[[#This Row],[NUMĂRUL PERSOANELOR CARE AU PARTICIPAT LA VOT]]</f>
        <v>41.991314286635742</v>
      </c>
      <c r="X130" s="43">
        <v>4.8400999999999996</v>
      </c>
      <c r="Y130" s="114" t="s">
        <v>2942</v>
      </c>
      <c r="Z130" s="44">
        <v>123</v>
      </c>
      <c r="AA130" s="115" t="s">
        <v>3120</v>
      </c>
      <c r="AB130" s="44">
        <v>25</v>
      </c>
      <c r="AC130" s="45"/>
    </row>
    <row r="131" spans="1:29" ht="12" customHeight="1" x14ac:dyDescent="0.2">
      <c r="A131" s="37">
        <v>130</v>
      </c>
      <c r="B131" s="38" t="s">
        <v>5</v>
      </c>
      <c r="C131" s="39" t="s">
        <v>1087</v>
      </c>
      <c r="D131" s="40">
        <v>44101</v>
      </c>
      <c r="E131" s="38">
        <v>1</v>
      </c>
      <c r="F131" s="38"/>
      <c r="G131" s="38" t="s">
        <v>2</v>
      </c>
      <c r="H131" s="38" t="s">
        <v>2</v>
      </c>
      <c r="I131" s="39">
        <v>0</v>
      </c>
      <c r="J131" s="48">
        <v>16380</v>
      </c>
      <c r="K131" s="39">
        <v>0</v>
      </c>
      <c r="L131" s="41">
        <f>SUM(Data[[#This Row],[CHELTUIELI DE PERSONAL LEI]:[CHELTUIELI DE CAPITAL (ACTIVE NEFINANCIARE ) LEI]])</f>
        <v>16380</v>
      </c>
      <c r="M131" s="41">
        <f>Data[[#This Row],[TOTAL CHELTUIELI LEI]]/Data[[#This Row],[CURS VALUTAR EURO BNR 22 07 2020]]</f>
        <v>3384.2275986033351</v>
      </c>
      <c r="N131" s="46">
        <v>2380</v>
      </c>
      <c r="O131" s="42"/>
      <c r="P131" s="42">
        <v>1409</v>
      </c>
      <c r="Q131" s="42"/>
      <c r="R131" s="42">
        <f>Data[[#This Row],[PERSOANE ÎNSCRISE ÎN LISTELE ELECTORALE (TURUL 1)            ]]+Data[[#This Row],[PERSOANE ÎNSCRISE ÎN LISTELE ELECTORALE (TURUL AL 2-LEA)]]</f>
        <v>2380</v>
      </c>
      <c r="S131" s="42">
        <f>Data[[#This Row],[PERSOANE CARE AU PARTICIPAT LA VOT (TURUL 1)]]+Data[[#This Row],[PERSOANE CARE AU PARTICIPAT LA VOT  (TURUL AL 2-LEA)]]</f>
        <v>1409</v>
      </c>
      <c r="T131" s="41">
        <f>Data[[#This Row],[TOTAL CHELTUIELI LEI]]/Data[[#This Row],[NUMĂRUL PERSOANELOR ÎNSCRISE ÎN LISTELE ELECTORALE]]</f>
        <v>6.882352941176471</v>
      </c>
      <c r="U131" s="41">
        <f>Data[[#This Row],[TOTAL CHELTUIELI EURO]]/Data[[#This Row],[NUMĂRUL PERSOANELOR ÎNSCRISE ÎN LISTELE ELECTORALE]]</f>
        <v>1.4219443691610651</v>
      </c>
      <c r="V131" s="41">
        <f>Data[[#This Row],[TOTAL CHELTUIELI LEI]]/Data[[#This Row],[NUMĂRUL PERSOANELOR CARE AU PARTICIPAT LA VOT]]</f>
        <v>11.62526614620298</v>
      </c>
      <c r="W131" s="41">
        <f>Data[[#This Row],[TOTAL CHELTUIELI EURO]]/Data[[#This Row],[NUMĂRUL PERSOANELOR CARE AU PARTICIPAT LA VOT]]</f>
        <v>2.401864867709961</v>
      </c>
      <c r="X131" s="43">
        <v>4.8400999999999996</v>
      </c>
      <c r="Y131" s="114" t="s">
        <v>2889</v>
      </c>
      <c r="Z131" s="44">
        <v>6</v>
      </c>
      <c r="AA131" s="115" t="s">
        <v>3107</v>
      </c>
      <c r="AB131" s="44">
        <v>1</v>
      </c>
      <c r="AC131" s="45"/>
    </row>
    <row r="132" spans="1:29" ht="12" customHeight="1" x14ac:dyDescent="0.2">
      <c r="A132" s="37">
        <v>131</v>
      </c>
      <c r="B132" s="38" t="s">
        <v>5</v>
      </c>
      <c r="C132" s="39" t="s">
        <v>1088</v>
      </c>
      <c r="D132" s="40">
        <v>44101</v>
      </c>
      <c r="E132" s="38">
        <v>1</v>
      </c>
      <c r="F132" s="38"/>
      <c r="G132" s="38" t="s">
        <v>2</v>
      </c>
      <c r="H132" s="38" t="s">
        <v>2</v>
      </c>
      <c r="I132" s="39">
        <v>125985</v>
      </c>
      <c r="J132" s="48">
        <v>0</v>
      </c>
      <c r="K132" s="39">
        <v>0</v>
      </c>
      <c r="L132" s="41">
        <f>SUM(Data[[#This Row],[CHELTUIELI DE PERSONAL LEI]:[CHELTUIELI DE CAPITAL (ACTIVE NEFINANCIARE ) LEI]])</f>
        <v>125985</v>
      </c>
      <c r="M132" s="41">
        <f>Data[[#This Row],[TOTAL CHELTUIELI LEI]]/Data[[#This Row],[CURS VALUTAR EURO BNR 22 07 2020]]</f>
        <v>26029.420879733891</v>
      </c>
      <c r="N132" s="46">
        <v>4811</v>
      </c>
      <c r="O132" s="42"/>
      <c r="P132" s="42">
        <v>2489</v>
      </c>
      <c r="Q132" s="42"/>
      <c r="R132" s="42">
        <f>Data[[#This Row],[PERSOANE ÎNSCRISE ÎN LISTELE ELECTORALE (TURUL 1)            ]]+Data[[#This Row],[PERSOANE ÎNSCRISE ÎN LISTELE ELECTORALE (TURUL AL 2-LEA)]]</f>
        <v>4811</v>
      </c>
      <c r="S132" s="42">
        <f>Data[[#This Row],[PERSOANE CARE AU PARTICIPAT LA VOT (TURUL 1)]]+Data[[#This Row],[PERSOANE CARE AU PARTICIPAT LA VOT  (TURUL AL 2-LEA)]]</f>
        <v>2489</v>
      </c>
      <c r="T132" s="41">
        <f>Data[[#This Row],[TOTAL CHELTUIELI LEI]]/Data[[#This Row],[NUMĂRUL PERSOANELOR ÎNSCRISE ÎN LISTELE ELECTORALE]]</f>
        <v>26.186863437954688</v>
      </c>
      <c r="U132" s="41">
        <f>Data[[#This Row],[TOTAL CHELTUIELI EURO]]/Data[[#This Row],[NUMĂRUL PERSOANELOR ÎNSCRISE ÎN LISTELE ELECTORALE]]</f>
        <v>5.4103971897181236</v>
      </c>
      <c r="V132" s="41">
        <f>Data[[#This Row],[TOTAL CHELTUIELI LEI]]/Data[[#This Row],[NUMĂRUL PERSOANELOR CARE AU PARTICIPAT LA VOT]]</f>
        <v>50.616713539574128</v>
      </c>
      <c r="W132" s="41">
        <f>Data[[#This Row],[TOTAL CHELTUIELI EURO]]/Data[[#This Row],[NUMĂRUL PERSOANELOR CARE AU PARTICIPAT LA VOT]]</f>
        <v>10.457782595312933</v>
      </c>
      <c r="X132" s="43">
        <v>4.8400999999999996</v>
      </c>
      <c r="Y132" s="114" t="s">
        <v>2926</v>
      </c>
      <c r="Z132" s="44">
        <v>26</v>
      </c>
      <c r="AA132" s="115" t="s">
        <v>3109</v>
      </c>
      <c r="AB132" s="44">
        <v>5</v>
      </c>
      <c r="AC132" s="45"/>
    </row>
    <row r="133" spans="1:29" ht="12" customHeight="1" x14ac:dyDescent="0.2">
      <c r="A133" s="37">
        <v>132</v>
      </c>
      <c r="B133" s="38" t="s">
        <v>5</v>
      </c>
      <c r="C133" s="39" t="s">
        <v>1089</v>
      </c>
      <c r="D133" s="40">
        <v>44101</v>
      </c>
      <c r="E133" s="38">
        <v>1</v>
      </c>
      <c r="F133" s="38"/>
      <c r="G133" s="38" t="s">
        <v>2</v>
      </c>
      <c r="H133" s="38" t="s">
        <v>2</v>
      </c>
      <c r="I133" s="39">
        <v>0</v>
      </c>
      <c r="J133" s="48">
        <v>228</v>
      </c>
      <c r="K133" s="39">
        <v>0</v>
      </c>
      <c r="L133" s="41">
        <f>SUM(Data[[#This Row],[CHELTUIELI DE PERSONAL LEI]:[CHELTUIELI DE CAPITAL (ACTIVE NEFINANCIARE ) LEI]])</f>
        <v>228</v>
      </c>
      <c r="M133" s="41">
        <f>Data[[#This Row],[TOTAL CHELTUIELI LEI]]/Data[[#This Row],[CURS VALUTAR EURO BNR 22 07 2020]]</f>
        <v>47.106464742464006</v>
      </c>
      <c r="N133" s="46">
        <v>2409</v>
      </c>
      <c r="O133" s="42"/>
      <c r="P133" s="42">
        <v>1580</v>
      </c>
      <c r="Q133" s="42"/>
      <c r="R133" s="42">
        <f>Data[[#This Row],[PERSOANE ÎNSCRISE ÎN LISTELE ELECTORALE (TURUL 1)            ]]+Data[[#This Row],[PERSOANE ÎNSCRISE ÎN LISTELE ELECTORALE (TURUL AL 2-LEA)]]</f>
        <v>2409</v>
      </c>
      <c r="S133" s="42">
        <f>Data[[#This Row],[PERSOANE CARE AU PARTICIPAT LA VOT (TURUL 1)]]+Data[[#This Row],[PERSOANE CARE AU PARTICIPAT LA VOT  (TURUL AL 2-LEA)]]</f>
        <v>1580</v>
      </c>
      <c r="T133" s="41">
        <f>Data[[#This Row],[TOTAL CHELTUIELI LEI]]/Data[[#This Row],[NUMĂRUL PERSOANELOR ÎNSCRISE ÎN LISTELE ELECTORALE]]</f>
        <v>9.4645080946450813E-2</v>
      </c>
      <c r="U133" s="41">
        <f>Data[[#This Row],[TOTAL CHELTUIELI EURO]]/Data[[#This Row],[NUMĂRUL PERSOANELOR ÎNSCRISE ÎN LISTELE ELECTORALE]]</f>
        <v>1.9554364774787881E-2</v>
      </c>
      <c r="V133" s="41">
        <f>Data[[#This Row],[TOTAL CHELTUIELI LEI]]/Data[[#This Row],[NUMĂRUL PERSOANELOR CARE AU PARTICIPAT LA VOT]]</f>
        <v>0.14430379746835442</v>
      </c>
      <c r="W133" s="41">
        <f>Data[[#This Row],[TOTAL CHELTUIELI EURO]]/Data[[#This Row],[NUMĂRUL PERSOANELOR CARE AU PARTICIPAT LA VOT]]</f>
        <v>2.9814218191432915E-2</v>
      </c>
      <c r="X133" s="43">
        <v>4.8400999999999996</v>
      </c>
      <c r="Y133" s="114" t="s">
        <v>2890</v>
      </c>
      <c r="Z133" s="44">
        <v>0</v>
      </c>
      <c r="AA133" s="115" t="s">
        <v>3105</v>
      </c>
      <c r="AB133" s="44">
        <v>0</v>
      </c>
      <c r="AC133" s="45"/>
    </row>
    <row r="134" spans="1:29" ht="12" customHeight="1" x14ac:dyDescent="0.2">
      <c r="A134" s="37">
        <v>133</v>
      </c>
      <c r="B134" s="38" t="s">
        <v>5</v>
      </c>
      <c r="C134" s="39" t="s">
        <v>1090</v>
      </c>
      <c r="D134" s="40">
        <v>44101</v>
      </c>
      <c r="E134" s="38">
        <v>1</v>
      </c>
      <c r="F134" s="38"/>
      <c r="G134" s="38" t="s">
        <v>2</v>
      </c>
      <c r="H134" s="38" t="s">
        <v>2</v>
      </c>
      <c r="I134" s="39">
        <v>1889</v>
      </c>
      <c r="J134" s="48">
        <v>6182.62</v>
      </c>
      <c r="K134" s="39">
        <v>0</v>
      </c>
      <c r="L134" s="41">
        <f>SUM(Data[[#This Row],[CHELTUIELI DE PERSONAL LEI]:[CHELTUIELI DE CAPITAL (ACTIVE NEFINANCIARE ) LEI]])</f>
        <v>8071.62</v>
      </c>
      <c r="M134" s="41">
        <f>Data[[#This Row],[TOTAL CHELTUIELI LEI]]/Data[[#This Row],[CURS VALUTAR EURO BNR 22 07 2020]]</f>
        <v>1667.6556269498565</v>
      </c>
      <c r="N134" s="46">
        <v>3399</v>
      </c>
      <c r="O134" s="42"/>
      <c r="P134" s="42">
        <v>1542</v>
      </c>
      <c r="Q134" s="42"/>
      <c r="R134" s="42">
        <f>Data[[#This Row],[PERSOANE ÎNSCRISE ÎN LISTELE ELECTORALE (TURUL 1)            ]]+Data[[#This Row],[PERSOANE ÎNSCRISE ÎN LISTELE ELECTORALE (TURUL AL 2-LEA)]]</f>
        <v>3399</v>
      </c>
      <c r="S134" s="42">
        <f>Data[[#This Row],[PERSOANE CARE AU PARTICIPAT LA VOT (TURUL 1)]]+Data[[#This Row],[PERSOANE CARE AU PARTICIPAT LA VOT  (TURUL AL 2-LEA)]]</f>
        <v>1542</v>
      </c>
      <c r="T134" s="41">
        <f>Data[[#This Row],[TOTAL CHELTUIELI LEI]]/Data[[#This Row],[NUMĂRUL PERSOANELOR ÎNSCRISE ÎN LISTELE ELECTORALE]]</f>
        <v>2.3747043248014124</v>
      </c>
      <c r="U134" s="41">
        <f>Data[[#This Row],[TOTAL CHELTUIELI EURO]]/Data[[#This Row],[NUMĂRUL PERSOANELOR ÎNSCRISE ÎN LISTELE ELECTORALE]]</f>
        <v>0.49063125241243205</v>
      </c>
      <c r="V134" s="41">
        <f>Data[[#This Row],[TOTAL CHELTUIELI LEI]]/Data[[#This Row],[NUMĂRUL PERSOANELOR CARE AU PARTICIPAT LA VOT]]</f>
        <v>5.2345136186770427</v>
      </c>
      <c r="W134" s="41">
        <f>Data[[#This Row],[TOTAL CHELTUIELI EURO]]/Data[[#This Row],[NUMĂRUL PERSOANELOR CARE AU PARTICIPAT LA VOT]]</f>
        <v>1.0814887334305165</v>
      </c>
      <c r="X134" s="43">
        <v>4.8400999999999996</v>
      </c>
      <c r="Y134" s="114" t="s">
        <v>2891</v>
      </c>
      <c r="Z134" s="44">
        <v>2</v>
      </c>
      <c r="AA134" s="115" t="s">
        <v>3105</v>
      </c>
      <c r="AB134" s="44">
        <v>0</v>
      </c>
      <c r="AC134" s="45"/>
    </row>
    <row r="135" spans="1:29" ht="12" customHeight="1" x14ac:dyDescent="0.2">
      <c r="A135" s="37">
        <v>134</v>
      </c>
      <c r="B135" s="38" t="s">
        <v>5</v>
      </c>
      <c r="C135" s="39" t="s">
        <v>1091</v>
      </c>
      <c r="D135" s="40">
        <v>44101</v>
      </c>
      <c r="E135" s="38">
        <v>1</v>
      </c>
      <c r="F135" s="38"/>
      <c r="G135" s="38" t="s">
        <v>2</v>
      </c>
      <c r="H135" s="38" t="s">
        <v>2</v>
      </c>
      <c r="I135" s="39">
        <v>110760</v>
      </c>
      <c r="J135" s="48">
        <v>2257.27</v>
      </c>
      <c r="K135" s="39">
        <v>0</v>
      </c>
      <c r="L135" s="41">
        <f>SUM(Data[[#This Row],[CHELTUIELI DE PERSONAL LEI]:[CHELTUIELI DE CAPITAL (ACTIVE NEFINANCIARE ) LEI]])</f>
        <v>113017.27</v>
      </c>
      <c r="M135" s="41">
        <f>Data[[#This Row],[TOTAL CHELTUIELI LEI]]/Data[[#This Row],[CURS VALUTAR EURO BNR 22 07 2020]]</f>
        <v>23350.193177826906</v>
      </c>
      <c r="N135" s="46">
        <v>3025</v>
      </c>
      <c r="O135" s="42"/>
      <c r="P135" s="42">
        <v>1659</v>
      </c>
      <c r="Q135" s="42"/>
      <c r="R135" s="42">
        <f>Data[[#This Row],[PERSOANE ÎNSCRISE ÎN LISTELE ELECTORALE (TURUL 1)            ]]+Data[[#This Row],[PERSOANE ÎNSCRISE ÎN LISTELE ELECTORALE (TURUL AL 2-LEA)]]</f>
        <v>3025</v>
      </c>
      <c r="S135" s="42">
        <f>Data[[#This Row],[PERSOANE CARE AU PARTICIPAT LA VOT (TURUL 1)]]+Data[[#This Row],[PERSOANE CARE AU PARTICIPAT LA VOT  (TURUL AL 2-LEA)]]</f>
        <v>1659</v>
      </c>
      <c r="T135" s="41">
        <f>Data[[#This Row],[TOTAL CHELTUIELI LEI]]/Data[[#This Row],[NUMĂRUL PERSOANELOR ÎNSCRISE ÎN LISTELE ELECTORALE]]</f>
        <v>37.361080991735541</v>
      </c>
      <c r="U135" s="41">
        <f>Data[[#This Row],[TOTAL CHELTUIELI EURO]]/Data[[#This Row],[NUMĂRUL PERSOANELOR ÎNSCRISE ÎN LISTELE ELECTORALE]]</f>
        <v>7.7190721249014569</v>
      </c>
      <c r="V135" s="41">
        <f>Data[[#This Row],[TOTAL CHELTUIELI LEI]]/Data[[#This Row],[NUMĂRUL PERSOANELOR CARE AU PARTICIPAT LA VOT]]</f>
        <v>68.123731163351422</v>
      </c>
      <c r="W135" s="41">
        <f>Data[[#This Row],[TOTAL CHELTUIELI EURO]]/Data[[#This Row],[NUMĂRUL PERSOANELOR CARE AU PARTICIPAT LA VOT]]</f>
        <v>14.07486026391013</v>
      </c>
      <c r="X135" s="43">
        <v>4.8400999999999996</v>
      </c>
      <c r="Y135" s="114" t="s">
        <v>2905</v>
      </c>
      <c r="Z135" s="44">
        <v>37</v>
      </c>
      <c r="AA135" s="115" t="s">
        <v>3113</v>
      </c>
      <c r="AB135" s="44">
        <v>7</v>
      </c>
      <c r="AC135" s="45"/>
    </row>
    <row r="136" spans="1:29" ht="12" customHeight="1" x14ac:dyDescent="0.2">
      <c r="A136" s="37">
        <v>135</v>
      </c>
      <c r="B136" s="38" t="s">
        <v>5</v>
      </c>
      <c r="C136" s="39" t="s">
        <v>1092</v>
      </c>
      <c r="D136" s="40">
        <v>44101</v>
      </c>
      <c r="E136" s="38">
        <v>1</v>
      </c>
      <c r="F136" s="38"/>
      <c r="G136" s="38" t="s">
        <v>2</v>
      </c>
      <c r="H136" s="38" t="s">
        <v>2</v>
      </c>
      <c r="I136" s="39">
        <v>3850</v>
      </c>
      <c r="J136" s="48">
        <v>1664</v>
      </c>
      <c r="K136" s="39">
        <v>0</v>
      </c>
      <c r="L136" s="41">
        <f>SUM(Data[[#This Row],[CHELTUIELI DE PERSONAL LEI]:[CHELTUIELI DE CAPITAL (ACTIVE NEFINANCIARE ) LEI]])</f>
        <v>5514</v>
      </c>
      <c r="M136" s="41">
        <f>Data[[#This Row],[TOTAL CHELTUIELI LEI]]/Data[[#This Row],[CURS VALUTAR EURO BNR 22 07 2020]]</f>
        <v>1139.2326604822215</v>
      </c>
      <c r="N136" s="46">
        <v>1839</v>
      </c>
      <c r="O136" s="42"/>
      <c r="P136" s="42">
        <v>1435</v>
      </c>
      <c r="Q136" s="42"/>
      <c r="R136" s="42">
        <f>Data[[#This Row],[PERSOANE ÎNSCRISE ÎN LISTELE ELECTORALE (TURUL 1)            ]]+Data[[#This Row],[PERSOANE ÎNSCRISE ÎN LISTELE ELECTORALE (TURUL AL 2-LEA)]]</f>
        <v>1839</v>
      </c>
      <c r="S136" s="42">
        <f>Data[[#This Row],[PERSOANE CARE AU PARTICIPAT LA VOT (TURUL 1)]]+Data[[#This Row],[PERSOANE CARE AU PARTICIPAT LA VOT  (TURUL AL 2-LEA)]]</f>
        <v>1435</v>
      </c>
      <c r="T136" s="41">
        <f>Data[[#This Row],[TOTAL CHELTUIELI LEI]]/Data[[#This Row],[NUMĂRUL PERSOANELOR ÎNSCRISE ÎN LISTELE ELECTORALE]]</f>
        <v>2.9983686786296899</v>
      </c>
      <c r="U136" s="41">
        <f>Data[[#This Row],[TOTAL CHELTUIELI EURO]]/Data[[#This Row],[NUMĂRUL PERSOANELOR ÎNSCRISE ÎN LISTELE ELECTORALE]]</f>
        <v>0.6194848615999029</v>
      </c>
      <c r="V136" s="41">
        <f>Data[[#This Row],[TOTAL CHELTUIELI LEI]]/Data[[#This Row],[NUMĂRUL PERSOANELOR CARE AU PARTICIPAT LA VOT]]</f>
        <v>3.8425087108013938</v>
      </c>
      <c r="W136" s="41">
        <f>Data[[#This Row],[TOTAL CHELTUIELI EURO]]/Data[[#This Row],[NUMĂRUL PERSOANELOR CARE AU PARTICIPAT LA VOT]]</f>
        <v>0.79389035573673972</v>
      </c>
      <c r="X136" s="43">
        <v>4.8400999999999996</v>
      </c>
      <c r="Y136" s="114" t="s">
        <v>2884</v>
      </c>
      <c r="Z136" s="44">
        <v>3</v>
      </c>
      <c r="AA136" s="115" t="s">
        <v>3105</v>
      </c>
      <c r="AB136" s="44">
        <v>0</v>
      </c>
      <c r="AC136" s="45"/>
    </row>
    <row r="137" spans="1:29" ht="12" customHeight="1" x14ac:dyDescent="0.2">
      <c r="A137" s="37">
        <v>136</v>
      </c>
      <c r="B137" s="38" t="s">
        <v>5</v>
      </c>
      <c r="C137" s="39" t="s">
        <v>1093</v>
      </c>
      <c r="D137" s="40">
        <v>44101</v>
      </c>
      <c r="E137" s="38">
        <v>1</v>
      </c>
      <c r="F137" s="38"/>
      <c r="G137" s="38" t="s">
        <v>2</v>
      </c>
      <c r="H137" s="38" t="s">
        <v>2</v>
      </c>
      <c r="I137" s="39">
        <v>600</v>
      </c>
      <c r="J137" s="48">
        <v>27551</v>
      </c>
      <c r="K137" s="39">
        <v>0</v>
      </c>
      <c r="L137" s="41">
        <f>SUM(Data[[#This Row],[CHELTUIELI DE PERSONAL LEI]:[CHELTUIELI DE CAPITAL (ACTIVE NEFINANCIARE ) LEI]])</f>
        <v>28151</v>
      </c>
      <c r="M137" s="41">
        <f>Data[[#This Row],[TOTAL CHELTUIELI LEI]]/Data[[#This Row],[CURS VALUTAR EURO BNR 22 07 2020]]</f>
        <v>5816.20214458379</v>
      </c>
      <c r="N137" s="46">
        <v>3460</v>
      </c>
      <c r="O137" s="42"/>
      <c r="P137" s="42">
        <v>1887</v>
      </c>
      <c r="Q137" s="42"/>
      <c r="R137" s="42">
        <f>Data[[#This Row],[PERSOANE ÎNSCRISE ÎN LISTELE ELECTORALE (TURUL 1)            ]]+Data[[#This Row],[PERSOANE ÎNSCRISE ÎN LISTELE ELECTORALE (TURUL AL 2-LEA)]]</f>
        <v>3460</v>
      </c>
      <c r="S137" s="42">
        <f>Data[[#This Row],[PERSOANE CARE AU PARTICIPAT LA VOT (TURUL 1)]]+Data[[#This Row],[PERSOANE CARE AU PARTICIPAT LA VOT  (TURUL AL 2-LEA)]]</f>
        <v>1887</v>
      </c>
      <c r="T137" s="41">
        <f>Data[[#This Row],[TOTAL CHELTUIELI LEI]]/Data[[#This Row],[NUMĂRUL PERSOANELOR ÎNSCRISE ÎN LISTELE ELECTORALE]]</f>
        <v>8.1361271676300575</v>
      </c>
      <c r="U137" s="41">
        <f>Data[[#This Row],[TOTAL CHELTUIELI EURO]]/Data[[#This Row],[NUMĂRUL PERSOANELOR ÎNSCRISE ÎN LISTELE ELECTORALE]]</f>
        <v>1.6809832787814423</v>
      </c>
      <c r="V137" s="41">
        <f>Data[[#This Row],[TOTAL CHELTUIELI LEI]]/Data[[#This Row],[NUMĂRUL PERSOANELOR CARE AU PARTICIPAT LA VOT]]</f>
        <v>14.918388977212507</v>
      </c>
      <c r="W137" s="41">
        <f>Data[[#This Row],[TOTAL CHELTUIELI EURO]]/Data[[#This Row],[NUMĂRUL PERSOANELOR CARE AU PARTICIPAT LA VOT]]</f>
        <v>3.0822480893395814</v>
      </c>
      <c r="X137" s="43">
        <v>4.8400999999999996</v>
      </c>
      <c r="Y137" s="114" t="s">
        <v>2896</v>
      </c>
      <c r="Z137" s="44">
        <v>8</v>
      </c>
      <c r="AA137" s="115" t="s">
        <v>3107</v>
      </c>
      <c r="AB137" s="44">
        <v>1</v>
      </c>
      <c r="AC137" s="45"/>
    </row>
    <row r="138" spans="1:29" ht="12" customHeight="1" x14ac:dyDescent="0.2">
      <c r="A138" s="37">
        <v>137</v>
      </c>
      <c r="B138" s="38" t="s">
        <v>5</v>
      </c>
      <c r="C138" s="39" t="s">
        <v>1094</v>
      </c>
      <c r="D138" s="40">
        <v>44101</v>
      </c>
      <c r="E138" s="38">
        <v>1</v>
      </c>
      <c r="F138" s="38"/>
      <c r="G138" s="38" t="s">
        <v>2</v>
      </c>
      <c r="H138" s="38" t="s">
        <v>2</v>
      </c>
      <c r="I138" s="39">
        <v>1200</v>
      </c>
      <c r="J138" s="48">
        <v>7210.6</v>
      </c>
      <c r="K138" s="39">
        <v>0</v>
      </c>
      <c r="L138" s="41">
        <f>SUM(Data[[#This Row],[CHELTUIELI DE PERSONAL LEI]:[CHELTUIELI DE CAPITAL (ACTIVE NEFINANCIARE ) LEI]])</f>
        <v>8410.6</v>
      </c>
      <c r="M138" s="41">
        <f>Data[[#This Row],[TOTAL CHELTUIELI LEI]]/Data[[#This Row],[CURS VALUTAR EURO BNR 22 07 2020]]</f>
        <v>1737.6913700130165</v>
      </c>
      <c r="N138" s="46">
        <v>2495</v>
      </c>
      <c r="O138" s="42"/>
      <c r="P138" s="42">
        <v>1349</v>
      </c>
      <c r="Q138" s="42"/>
      <c r="R138" s="42">
        <f>Data[[#This Row],[PERSOANE ÎNSCRISE ÎN LISTELE ELECTORALE (TURUL 1)            ]]+Data[[#This Row],[PERSOANE ÎNSCRISE ÎN LISTELE ELECTORALE (TURUL AL 2-LEA)]]</f>
        <v>2495</v>
      </c>
      <c r="S138" s="42">
        <f>Data[[#This Row],[PERSOANE CARE AU PARTICIPAT LA VOT (TURUL 1)]]+Data[[#This Row],[PERSOANE CARE AU PARTICIPAT LA VOT  (TURUL AL 2-LEA)]]</f>
        <v>1349</v>
      </c>
      <c r="T138" s="41">
        <f>Data[[#This Row],[TOTAL CHELTUIELI LEI]]/Data[[#This Row],[NUMĂRUL PERSOANELOR ÎNSCRISE ÎN LISTELE ELECTORALE]]</f>
        <v>3.3709819639278558</v>
      </c>
      <c r="U138" s="41">
        <f>Data[[#This Row],[TOTAL CHELTUIELI EURO]]/Data[[#This Row],[NUMĂRUL PERSOANELOR ÎNSCRISE ÎN LISTELE ELECTORALE]]</f>
        <v>0.69646948697916489</v>
      </c>
      <c r="V138" s="41">
        <f>Data[[#This Row],[TOTAL CHELTUIELI LEI]]/Data[[#This Row],[NUMĂRUL PERSOANELOR CARE AU PARTICIPAT LA VOT]]</f>
        <v>6.2346923647146033</v>
      </c>
      <c r="W138" s="41">
        <f>Data[[#This Row],[TOTAL CHELTUIELI EURO]]/Data[[#This Row],[NUMĂRUL PERSOANELOR CARE AU PARTICIPAT LA VOT]]</f>
        <v>1.2881329651690263</v>
      </c>
      <c r="X138" s="43">
        <v>4.8400999999999996</v>
      </c>
      <c r="Y138" s="114" t="s">
        <v>2884</v>
      </c>
      <c r="Z138" s="44">
        <v>3</v>
      </c>
      <c r="AA138" s="115" t="s">
        <v>3105</v>
      </c>
      <c r="AB138" s="44">
        <v>0</v>
      </c>
      <c r="AC138" s="45"/>
    </row>
    <row r="139" spans="1:29" ht="12" customHeight="1" x14ac:dyDescent="0.2">
      <c r="A139" s="37">
        <v>138</v>
      </c>
      <c r="B139" s="38" t="s">
        <v>5</v>
      </c>
      <c r="C139" s="39" t="s">
        <v>1095</v>
      </c>
      <c r="D139" s="40">
        <v>44101</v>
      </c>
      <c r="E139" s="38">
        <v>1</v>
      </c>
      <c r="F139" s="38"/>
      <c r="G139" s="38" t="s">
        <v>2</v>
      </c>
      <c r="H139" s="38" t="s">
        <v>2</v>
      </c>
      <c r="I139" s="39">
        <v>1800</v>
      </c>
      <c r="J139" s="48">
        <v>1977</v>
      </c>
      <c r="K139" s="39">
        <v>0</v>
      </c>
      <c r="L139" s="41">
        <f>SUM(Data[[#This Row],[CHELTUIELI DE PERSONAL LEI]:[CHELTUIELI DE CAPITAL (ACTIVE NEFINANCIARE ) LEI]])</f>
        <v>3777</v>
      </c>
      <c r="M139" s="41">
        <f>Data[[#This Row],[TOTAL CHELTUIELI LEI]]/Data[[#This Row],[CURS VALUTAR EURO BNR 22 07 2020]]</f>
        <v>780.35577777318656</v>
      </c>
      <c r="N139" s="46">
        <v>2164</v>
      </c>
      <c r="O139" s="42"/>
      <c r="P139" s="42">
        <v>1275</v>
      </c>
      <c r="Q139" s="42"/>
      <c r="R139" s="42">
        <f>Data[[#This Row],[PERSOANE ÎNSCRISE ÎN LISTELE ELECTORALE (TURUL 1)            ]]+Data[[#This Row],[PERSOANE ÎNSCRISE ÎN LISTELE ELECTORALE (TURUL AL 2-LEA)]]</f>
        <v>2164</v>
      </c>
      <c r="S139" s="42">
        <f>Data[[#This Row],[PERSOANE CARE AU PARTICIPAT LA VOT (TURUL 1)]]+Data[[#This Row],[PERSOANE CARE AU PARTICIPAT LA VOT  (TURUL AL 2-LEA)]]</f>
        <v>1275</v>
      </c>
      <c r="T139" s="41">
        <f>Data[[#This Row],[TOTAL CHELTUIELI LEI]]/Data[[#This Row],[NUMĂRUL PERSOANELOR ÎNSCRISE ÎN LISTELE ELECTORALE]]</f>
        <v>1.7453789279112755</v>
      </c>
      <c r="U139" s="41">
        <f>Data[[#This Row],[TOTAL CHELTUIELI EURO]]/Data[[#This Row],[NUMĂRUL PERSOANELOR ÎNSCRISE ÎN LISTELE ELECTORALE]]</f>
        <v>0.36060803039426365</v>
      </c>
      <c r="V139" s="41">
        <f>Data[[#This Row],[TOTAL CHELTUIELI LEI]]/Data[[#This Row],[NUMĂRUL PERSOANELOR CARE AU PARTICIPAT LA VOT]]</f>
        <v>2.9623529411764706</v>
      </c>
      <c r="W139" s="41">
        <f>Data[[#This Row],[TOTAL CHELTUIELI EURO]]/Data[[#This Row],[NUMĂRUL PERSOANELOR CARE AU PARTICIPAT LA VOT]]</f>
        <v>0.61204374727308752</v>
      </c>
      <c r="X139" s="43">
        <v>4.8400999999999996</v>
      </c>
      <c r="Y139" s="114" t="s">
        <v>2894</v>
      </c>
      <c r="Z139" s="44">
        <v>1</v>
      </c>
      <c r="AA139" s="115" t="s">
        <v>3105</v>
      </c>
      <c r="AB139" s="44">
        <v>0</v>
      </c>
      <c r="AC139" s="45"/>
    </row>
    <row r="140" spans="1:29" ht="12" customHeight="1" x14ac:dyDescent="0.2">
      <c r="A140" s="37">
        <v>139</v>
      </c>
      <c r="B140" s="38" t="s">
        <v>5</v>
      </c>
      <c r="C140" s="39" t="s">
        <v>1096</v>
      </c>
      <c r="D140" s="40">
        <v>44101</v>
      </c>
      <c r="E140" s="38">
        <v>1</v>
      </c>
      <c r="F140" s="38"/>
      <c r="G140" s="38" t="s">
        <v>2</v>
      </c>
      <c r="H140" s="38" t="s">
        <v>2</v>
      </c>
      <c r="I140" s="39">
        <v>7200</v>
      </c>
      <c r="J140" s="48">
        <v>19082</v>
      </c>
      <c r="K140" s="39">
        <v>0</v>
      </c>
      <c r="L140" s="41">
        <f>SUM(Data[[#This Row],[CHELTUIELI DE PERSONAL LEI]:[CHELTUIELI DE CAPITAL (ACTIVE NEFINANCIARE ) LEI]])</f>
        <v>26282</v>
      </c>
      <c r="M140" s="41">
        <f>Data[[#This Row],[TOTAL CHELTUIELI LEI]]/Data[[#This Row],[CURS VALUTAR EURO BNR 22 07 2020]]</f>
        <v>5430.0530980764861</v>
      </c>
      <c r="N140" s="46">
        <v>3490</v>
      </c>
      <c r="O140" s="42"/>
      <c r="P140" s="42">
        <v>2236</v>
      </c>
      <c r="Q140" s="42"/>
      <c r="R140" s="42">
        <f>Data[[#This Row],[PERSOANE ÎNSCRISE ÎN LISTELE ELECTORALE (TURUL 1)            ]]+Data[[#This Row],[PERSOANE ÎNSCRISE ÎN LISTELE ELECTORALE (TURUL AL 2-LEA)]]</f>
        <v>3490</v>
      </c>
      <c r="S140" s="42">
        <f>Data[[#This Row],[PERSOANE CARE AU PARTICIPAT LA VOT (TURUL 1)]]+Data[[#This Row],[PERSOANE CARE AU PARTICIPAT LA VOT  (TURUL AL 2-LEA)]]</f>
        <v>2236</v>
      </c>
      <c r="T140" s="41">
        <f>Data[[#This Row],[TOTAL CHELTUIELI LEI]]/Data[[#This Row],[NUMĂRUL PERSOANELOR ÎNSCRISE ÎN LISTELE ELECTORALE]]</f>
        <v>7.5306590257879655</v>
      </c>
      <c r="U140" s="41">
        <f>Data[[#This Row],[TOTAL CHELTUIELI EURO]]/Data[[#This Row],[NUMĂRUL PERSOANELOR ÎNSCRISE ÎN LISTELE ELECTORALE]]</f>
        <v>1.5558891398499961</v>
      </c>
      <c r="V140" s="41">
        <f>Data[[#This Row],[TOTAL CHELTUIELI LEI]]/Data[[#This Row],[NUMĂRUL PERSOANELOR CARE AU PARTICIPAT LA VOT]]</f>
        <v>11.754025044722718</v>
      </c>
      <c r="W140" s="41">
        <f>Data[[#This Row],[TOTAL CHELTUIELI EURO]]/Data[[#This Row],[NUMĂRUL PERSOANELOR CARE AU PARTICIPAT LA VOT]]</f>
        <v>2.4284673962774983</v>
      </c>
      <c r="X140" s="43">
        <v>4.8400999999999996</v>
      </c>
      <c r="Y140" s="114" t="s">
        <v>2886</v>
      </c>
      <c r="Z140" s="44">
        <v>7</v>
      </c>
      <c r="AA140" s="115" t="s">
        <v>3107</v>
      </c>
      <c r="AB140" s="44">
        <v>1</v>
      </c>
      <c r="AC140" s="45"/>
    </row>
    <row r="141" spans="1:29" ht="12" customHeight="1" x14ac:dyDescent="0.2">
      <c r="A141" s="37">
        <v>140</v>
      </c>
      <c r="B141" s="38" t="s">
        <v>5</v>
      </c>
      <c r="C141" s="39" t="s">
        <v>1097</v>
      </c>
      <c r="D141" s="40">
        <v>44101</v>
      </c>
      <c r="E141" s="38">
        <v>1</v>
      </c>
      <c r="F141" s="38"/>
      <c r="G141" s="38" t="s">
        <v>2</v>
      </c>
      <c r="H141" s="38" t="s">
        <v>2</v>
      </c>
      <c r="I141" s="39">
        <v>2729</v>
      </c>
      <c r="J141" s="48">
        <v>2082</v>
      </c>
      <c r="K141" s="39">
        <v>0</v>
      </c>
      <c r="L141" s="41">
        <f>SUM(Data[[#This Row],[CHELTUIELI DE PERSONAL LEI]:[CHELTUIELI DE CAPITAL (ACTIVE NEFINANCIARE ) LEI]])</f>
        <v>4811</v>
      </c>
      <c r="M141" s="41">
        <f>Data[[#This Row],[TOTAL CHELTUIELI LEI]]/Data[[#This Row],[CURS VALUTAR EURO BNR 22 07 2020]]</f>
        <v>993.98772752629088</v>
      </c>
      <c r="N141" s="46">
        <v>692</v>
      </c>
      <c r="O141" s="42"/>
      <c r="P141" s="42">
        <v>498</v>
      </c>
      <c r="Q141" s="42"/>
      <c r="R141" s="42">
        <f>Data[[#This Row],[PERSOANE ÎNSCRISE ÎN LISTELE ELECTORALE (TURUL 1)            ]]+Data[[#This Row],[PERSOANE ÎNSCRISE ÎN LISTELE ELECTORALE (TURUL AL 2-LEA)]]</f>
        <v>692</v>
      </c>
      <c r="S141" s="42">
        <f>Data[[#This Row],[PERSOANE CARE AU PARTICIPAT LA VOT (TURUL 1)]]+Data[[#This Row],[PERSOANE CARE AU PARTICIPAT LA VOT  (TURUL AL 2-LEA)]]</f>
        <v>498</v>
      </c>
      <c r="T141" s="41">
        <f>Data[[#This Row],[TOTAL CHELTUIELI LEI]]/Data[[#This Row],[NUMĂRUL PERSOANELOR ÎNSCRISE ÎN LISTELE ELECTORALE]]</f>
        <v>6.952312138728324</v>
      </c>
      <c r="U141" s="41">
        <f>Data[[#This Row],[TOTAL CHELTUIELI EURO]]/Data[[#This Row],[NUMĂRUL PERSOANELOR ÎNSCRISE ÎN LISTELE ELECTORALE]]</f>
        <v>1.4363984501825013</v>
      </c>
      <c r="V141" s="41">
        <f>Data[[#This Row],[TOTAL CHELTUIELI LEI]]/Data[[#This Row],[NUMĂRUL PERSOANELOR CARE AU PARTICIPAT LA VOT]]</f>
        <v>9.6606425702811247</v>
      </c>
      <c r="W141" s="41">
        <f>Data[[#This Row],[TOTAL CHELTUIELI EURO]]/Data[[#This Row],[NUMĂRUL PERSOANELOR CARE AU PARTICIPAT LA VOT]]</f>
        <v>1.9959592922214677</v>
      </c>
      <c r="X141" s="43">
        <v>4.8400999999999996</v>
      </c>
      <c r="Y141" s="114" t="s">
        <v>2889</v>
      </c>
      <c r="Z141" s="44">
        <v>6</v>
      </c>
      <c r="AA141" s="115" t="s">
        <v>3107</v>
      </c>
      <c r="AB141" s="44">
        <v>1</v>
      </c>
      <c r="AC141" s="45"/>
    </row>
    <row r="142" spans="1:29" ht="12" customHeight="1" x14ac:dyDescent="0.2">
      <c r="A142" s="37">
        <v>141</v>
      </c>
      <c r="B142" s="38" t="s">
        <v>5</v>
      </c>
      <c r="C142" s="39" t="s">
        <v>1098</v>
      </c>
      <c r="D142" s="40">
        <v>44101</v>
      </c>
      <c r="E142" s="38">
        <v>1</v>
      </c>
      <c r="F142" s="38"/>
      <c r="G142" s="38" t="s">
        <v>2</v>
      </c>
      <c r="H142" s="38" t="s">
        <v>2</v>
      </c>
      <c r="I142" s="39">
        <v>0</v>
      </c>
      <c r="J142" s="48">
        <v>8768.69</v>
      </c>
      <c r="K142" s="39">
        <v>0</v>
      </c>
      <c r="L142" s="41">
        <f>SUM(Data[[#This Row],[CHELTUIELI DE PERSONAL LEI]:[CHELTUIELI DE CAPITAL (ACTIVE NEFINANCIARE ) LEI]])</f>
        <v>8768.69</v>
      </c>
      <c r="M142" s="41">
        <f>Data[[#This Row],[TOTAL CHELTUIELI LEI]]/Data[[#This Row],[CURS VALUTAR EURO BNR 22 07 2020]]</f>
        <v>1811.6753786078802</v>
      </c>
      <c r="N142" s="46">
        <v>3420</v>
      </c>
      <c r="O142" s="42"/>
      <c r="P142" s="42">
        <v>2191</v>
      </c>
      <c r="Q142" s="42"/>
      <c r="R142" s="42">
        <f>Data[[#This Row],[PERSOANE ÎNSCRISE ÎN LISTELE ELECTORALE (TURUL 1)            ]]+Data[[#This Row],[PERSOANE ÎNSCRISE ÎN LISTELE ELECTORALE (TURUL AL 2-LEA)]]</f>
        <v>3420</v>
      </c>
      <c r="S142" s="42">
        <f>Data[[#This Row],[PERSOANE CARE AU PARTICIPAT LA VOT (TURUL 1)]]+Data[[#This Row],[PERSOANE CARE AU PARTICIPAT LA VOT  (TURUL AL 2-LEA)]]</f>
        <v>2191</v>
      </c>
      <c r="T142" s="41">
        <f>Data[[#This Row],[TOTAL CHELTUIELI LEI]]/Data[[#This Row],[NUMĂRUL PERSOANELOR ÎNSCRISE ÎN LISTELE ELECTORALE]]</f>
        <v>2.5639444444444446</v>
      </c>
      <c r="U142" s="41">
        <f>Data[[#This Row],[TOTAL CHELTUIELI EURO]]/Data[[#This Row],[NUMĂRUL PERSOANELOR ÎNSCRISE ÎN LISTELE ELECTORALE]]</f>
        <v>0.52972964286780122</v>
      </c>
      <c r="V142" s="41">
        <f>Data[[#This Row],[TOTAL CHELTUIELI LEI]]/Data[[#This Row],[NUMĂRUL PERSOANELOR CARE AU PARTICIPAT LA VOT]]</f>
        <v>4.0021405750798724</v>
      </c>
      <c r="W142" s="41">
        <f>Data[[#This Row],[TOTAL CHELTUIELI EURO]]/Data[[#This Row],[NUMĂRUL PERSOANELOR CARE AU PARTICIPAT LA VOT]]</f>
        <v>0.82687146444905535</v>
      </c>
      <c r="X142" s="43">
        <v>4.8400999999999996</v>
      </c>
      <c r="Y142" s="114" t="s">
        <v>2891</v>
      </c>
      <c r="Z142" s="44">
        <v>2</v>
      </c>
      <c r="AA142" s="115" t="s">
        <v>3105</v>
      </c>
      <c r="AB142" s="44">
        <v>0</v>
      </c>
      <c r="AC142" s="45"/>
    </row>
    <row r="143" spans="1:29" ht="12" customHeight="1" x14ac:dyDescent="0.2">
      <c r="A143" s="37">
        <v>142</v>
      </c>
      <c r="B143" s="38" t="s">
        <v>5</v>
      </c>
      <c r="C143" s="39" t="s">
        <v>1099</v>
      </c>
      <c r="D143" s="40">
        <v>44101</v>
      </c>
      <c r="E143" s="38">
        <v>1</v>
      </c>
      <c r="F143" s="38"/>
      <c r="G143" s="38" t="s">
        <v>2</v>
      </c>
      <c r="H143" s="38" t="s">
        <v>2</v>
      </c>
      <c r="I143" s="47">
        <v>6000</v>
      </c>
      <c r="J143" s="47">
        <v>1581</v>
      </c>
      <c r="K143" s="47">
        <v>0</v>
      </c>
      <c r="L143" s="41">
        <f>SUM(Data[[#This Row],[CHELTUIELI DE PERSONAL LEI]:[CHELTUIELI DE CAPITAL (ACTIVE NEFINANCIARE ) LEI]])</f>
        <v>7581</v>
      </c>
      <c r="M143" s="41">
        <f>Data[[#This Row],[TOTAL CHELTUIELI LEI]]/Data[[#This Row],[CURS VALUTAR EURO BNR 22 07 2020]]</f>
        <v>1566.289952686928</v>
      </c>
      <c r="N143" s="46">
        <v>7157</v>
      </c>
      <c r="O143" s="42"/>
      <c r="P143" s="42">
        <v>2917</v>
      </c>
      <c r="Q143" s="42"/>
      <c r="R143" s="42">
        <f>Data[[#This Row],[PERSOANE ÎNSCRISE ÎN LISTELE ELECTORALE (TURUL 1)            ]]+Data[[#This Row],[PERSOANE ÎNSCRISE ÎN LISTELE ELECTORALE (TURUL AL 2-LEA)]]</f>
        <v>7157</v>
      </c>
      <c r="S143" s="42">
        <f>Data[[#This Row],[PERSOANE CARE AU PARTICIPAT LA VOT (TURUL 1)]]+Data[[#This Row],[PERSOANE CARE AU PARTICIPAT LA VOT  (TURUL AL 2-LEA)]]</f>
        <v>2917</v>
      </c>
      <c r="T143" s="41">
        <f>Data[[#This Row],[TOTAL CHELTUIELI LEI]]/Data[[#This Row],[NUMĂRUL PERSOANELOR ÎNSCRISE ÎN LISTELE ELECTORALE]]</f>
        <v>1.059242699455079</v>
      </c>
      <c r="U143" s="41">
        <f>Data[[#This Row],[TOTAL CHELTUIELI EURO]]/Data[[#This Row],[NUMĂRUL PERSOANELOR ÎNSCRISE ÎN LISTELE ELECTORALE]]</f>
        <v>0.21884727577014504</v>
      </c>
      <c r="V143" s="41">
        <f>Data[[#This Row],[TOTAL CHELTUIELI LEI]]/Data[[#This Row],[NUMĂRUL PERSOANELOR CARE AU PARTICIPAT LA VOT]]</f>
        <v>2.5989029825162837</v>
      </c>
      <c r="W143" s="41">
        <f>Data[[#This Row],[TOTAL CHELTUIELI EURO]]/Data[[#This Row],[NUMĂRUL PERSOANELOR CARE AU PARTICIPAT LA VOT]]</f>
        <v>0.53695233208328008</v>
      </c>
      <c r="X143" s="43">
        <v>4.8400999999999996</v>
      </c>
      <c r="Y143" s="114" t="s">
        <v>2894</v>
      </c>
      <c r="Z143" s="44">
        <v>1</v>
      </c>
      <c r="AA143" s="115" t="s">
        <v>3105</v>
      </c>
      <c r="AB143" s="44">
        <v>0</v>
      </c>
      <c r="AC143" s="45"/>
    </row>
    <row r="144" spans="1:29" ht="12" customHeight="1" x14ac:dyDescent="0.2">
      <c r="A144" s="37">
        <v>143</v>
      </c>
      <c r="B144" s="38" t="s">
        <v>5</v>
      </c>
      <c r="C144" s="39" t="s">
        <v>1100</v>
      </c>
      <c r="D144" s="40">
        <v>44101</v>
      </c>
      <c r="E144" s="38">
        <v>1</v>
      </c>
      <c r="F144" s="38"/>
      <c r="G144" s="38" t="s">
        <v>2</v>
      </c>
      <c r="H144" s="38" t="s">
        <v>2</v>
      </c>
      <c r="I144" s="39">
        <v>220</v>
      </c>
      <c r="J144" s="39">
        <v>0</v>
      </c>
      <c r="K144" s="39">
        <v>0</v>
      </c>
      <c r="L144" s="41">
        <f>SUM(Data[[#This Row],[CHELTUIELI DE PERSONAL LEI]:[CHELTUIELI DE CAPITAL (ACTIVE NEFINANCIARE ) LEI]])</f>
        <v>220</v>
      </c>
      <c r="M144" s="41">
        <f>Data[[#This Row],[TOTAL CHELTUIELI LEI]]/Data[[#This Row],[CURS VALUTAR EURO BNR 22 07 2020]]</f>
        <v>45.45360633044772</v>
      </c>
      <c r="N144" s="46">
        <v>293</v>
      </c>
      <c r="O144" s="42"/>
      <c r="P144" s="42">
        <v>259</v>
      </c>
      <c r="Q144" s="42"/>
      <c r="R144" s="42">
        <f>Data[[#This Row],[PERSOANE ÎNSCRISE ÎN LISTELE ELECTORALE (TURUL 1)            ]]+Data[[#This Row],[PERSOANE ÎNSCRISE ÎN LISTELE ELECTORALE (TURUL AL 2-LEA)]]</f>
        <v>293</v>
      </c>
      <c r="S144" s="42">
        <f>Data[[#This Row],[PERSOANE CARE AU PARTICIPAT LA VOT (TURUL 1)]]+Data[[#This Row],[PERSOANE CARE AU PARTICIPAT LA VOT  (TURUL AL 2-LEA)]]</f>
        <v>259</v>
      </c>
      <c r="T144" s="41">
        <f>Data[[#This Row],[TOTAL CHELTUIELI LEI]]/Data[[#This Row],[NUMĂRUL PERSOANELOR ÎNSCRISE ÎN LISTELE ELECTORALE]]</f>
        <v>0.75085324232081907</v>
      </c>
      <c r="U144" s="41">
        <f>Data[[#This Row],[TOTAL CHELTUIELI EURO]]/Data[[#This Row],[NUMĂRUL PERSOANELOR ÎNSCRISE ÎN LISTELE ELECTORALE]]</f>
        <v>0.15513176221995809</v>
      </c>
      <c r="V144" s="41">
        <f>Data[[#This Row],[TOTAL CHELTUIELI LEI]]/Data[[#This Row],[NUMĂRUL PERSOANELOR CARE AU PARTICIPAT LA VOT]]</f>
        <v>0.84942084942084939</v>
      </c>
      <c r="W144" s="41">
        <f>Data[[#This Row],[TOTAL CHELTUIELI EURO]]/Data[[#This Row],[NUMĂRUL PERSOANELOR CARE AU PARTICIPAT LA VOT]]</f>
        <v>0.17549654953840818</v>
      </c>
      <c r="X144" s="43">
        <v>4.8400999999999996</v>
      </c>
      <c r="Y144" s="114" t="s">
        <v>2890</v>
      </c>
      <c r="Z144" s="44">
        <v>0</v>
      </c>
      <c r="AA144" s="115" t="s">
        <v>3105</v>
      </c>
      <c r="AB144" s="44">
        <v>0</v>
      </c>
      <c r="AC144" s="45"/>
    </row>
    <row r="145" spans="1:29" ht="12" customHeight="1" x14ac:dyDescent="0.2">
      <c r="A145" s="37">
        <v>144</v>
      </c>
      <c r="B145" s="38" t="s">
        <v>5</v>
      </c>
      <c r="C145" s="39" t="s">
        <v>1101</v>
      </c>
      <c r="D145" s="40">
        <v>44101</v>
      </c>
      <c r="E145" s="38">
        <v>1</v>
      </c>
      <c r="F145" s="38"/>
      <c r="G145" s="38" t="s">
        <v>2</v>
      </c>
      <c r="H145" s="38" t="s">
        <v>2</v>
      </c>
      <c r="I145" s="39">
        <v>1320</v>
      </c>
      <c r="J145" s="48">
        <v>3851.63</v>
      </c>
      <c r="K145" s="39">
        <v>0</v>
      </c>
      <c r="L145" s="41">
        <f>SUM(Data[[#This Row],[CHELTUIELI DE PERSONAL LEI]:[CHELTUIELI DE CAPITAL (ACTIVE NEFINANCIARE ) LEI]])</f>
        <v>5171.63</v>
      </c>
      <c r="M145" s="41">
        <f>Data[[#This Row],[TOTAL CHELTUIELI LEI]]/Data[[#This Row],[CURS VALUTAR EURO BNR 22 07 2020]]</f>
        <v>1068.4965186669699</v>
      </c>
      <c r="N145" s="46">
        <v>2470</v>
      </c>
      <c r="O145" s="42"/>
      <c r="P145" s="42">
        <v>1495</v>
      </c>
      <c r="Q145" s="42"/>
      <c r="R145" s="42">
        <f>Data[[#This Row],[PERSOANE ÎNSCRISE ÎN LISTELE ELECTORALE (TURUL 1)            ]]+Data[[#This Row],[PERSOANE ÎNSCRISE ÎN LISTELE ELECTORALE (TURUL AL 2-LEA)]]</f>
        <v>2470</v>
      </c>
      <c r="S145" s="42">
        <f>Data[[#This Row],[PERSOANE CARE AU PARTICIPAT LA VOT (TURUL 1)]]+Data[[#This Row],[PERSOANE CARE AU PARTICIPAT LA VOT  (TURUL AL 2-LEA)]]</f>
        <v>1495</v>
      </c>
      <c r="T145" s="41">
        <f>Data[[#This Row],[TOTAL CHELTUIELI LEI]]/Data[[#This Row],[NUMĂRUL PERSOANELOR ÎNSCRISE ÎN LISTELE ELECTORALE]]</f>
        <v>2.0937773279352228</v>
      </c>
      <c r="U145" s="41">
        <f>Data[[#This Row],[TOTAL CHELTUIELI EURO]]/Data[[#This Row],[NUMĂRUL PERSOANELOR ÎNSCRISE ÎN LISTELE ELECTORALE]]</f>
        <v>0.432589683670838</v>
      </c>
      <c r="V145" s="41">
        <f>Data[[#This Row],[TOTAL CHELTUIELI LEI]]/Data[[#This Row],[NUMĂRUL PERSOANELOR CARE AU PARTICIPAT LA VOT]]</f>
        <v>3.4592842809364548</v>
      </c>
      <c r="W145" s="41">
        <f>Data[[#This Row],[TOTAL CHELTUIELI EURO]]/Data[[#This Row],[NUMĂRUL PERSOANELOR CARE AU PARTICIPAT LA VOT]]</f>
        <v>0.71471339041268889</v>
      </c>
      <c r="X145" s="43">
        <v>4.8400999999999996</v>
      </c>
      <c r="Y145" s="114" t="s">
        <v>2891</v>
      </c>
      <c r="Z145" s="44">
        <v>2</v>
      </c>
      <c r="AA145" s="115" t="s">
        <v>3105</v>
      </c>
      <c r="AB145" s="44">
        <v>0</v>
      </c>
      <c r="AC145" s="45"/>
    </row>
    <row r="146" spans="1:29" ht="12" customHeight="1" x14ac:dyDescent="0.2">
      <c r="A146" s="37">
        <v>145</v>
      </c>
      <c r="B146" s="38" t="s">
        <v>5</v>
      </c>
      <c r="C146" s="39" t="s">
        <v>1102</v>
      </c>
      <c r="D146" s="40">
        <v>44101</v>
      </c>
      <c r="E146" s="38">
        <v>1</v>
      </c>
      <c r="F146" s="38"/>
      <c r="G146" s="38" t="s">
        <v>2</v>
      </c>
      <c r="H146" s="38" t="s">
        <v>2</v>
      </c>
      <c r="I146" s="39">
        <v>5212</v>
      </c>
      <c r="J146" s="48">
        <v>7675.5</v>
      </c>
      <c r="K146" s="39">
        <v>0</v>
      </c>
      <c r="L146" s="41">
        <f>SUM(Data[[#This Row],[CHELTUIELI DE PERSONAL LEI]:[CHELTUIELI DE CAPITAL (ACTIVE NEFINANCIARE ) LEI]])</f>
        <v>12887.5</v>
      </c>
      <c r="M146" s="41">
        <f>Data[[#This Row],[TOTAL CHELTUIELI LEI]]/Data[[#This Row],[CURS VALUTAR EURO BNR 22 07 2020]]</f>
        <v>2662.6515981074772</v>
      </c>
      <c r="N146" s="46">
        <v>1346</v>
      </c>
      <c r="O146" s="42"/>
      <c r="P146" s="42">
        <v>1112</v>
      </c>
      <c r="Q146" s="42"/>
      <c r="R146" s="42">
        <f>Data[[#This Row],[PERSOANE ÎNSCRISE ÎN LISTELE ELECTORALE (TURUL 1)            ]]+Data[[#This Row],[PERSOANE ÎNSCRISE ÎN LISTELE ELECTORALE (TURUL AL 2-LEA)]]</f>
        <v>1346</v>
      </c>
      <c r="S146" s="42">
        <f>Data[[#This Row],[PERSOANE CARE AU PARTICIPAT LA VOT (TURUL 1)]]+Data[[#This Row],[PERSOANE CARE AU PARTICIPAT LA VOT  (TURUL AL 2-LEA)]]</f>
        <v>1112</v>
      </c>
      <c r="T146" s="41">
        <f>Data[[#This Row],[TOTAL CHELTUIELI LEI]]/Data[[#This Row],[NUMĂRUL PERSOANELOR ÎNSCRISE ÎN LISTELE ELECTORALE]]</f>
        <v>9.5746656760772666</v>
      </c>
      <c r="U146" s="41">
        <f>Data[[#This Row],[TOTAL CHELTUIELI EURO]]/Data[[#This Row],[NUMĂRUL PERSOANELOR ÎNSCRISE ÎN LISTELE ELECTORALE]]</f>
        <v>1.9781958381184823</v>
      </c>
      <c r="V146" s="41">
        <f>Data[[#This Row],[TOTAL CHELTUIELI LEI]]/Data[[#This Row],[NUMĂRUL PERSOANELOR CARE AU PARTICIPAT LA VOT]]</f>
        <v>11.589478417266188</v>
      </c>
      <c r="W146" s="41">
        <f>Data[[#This Row],[TOTAL CHELTUIELI EURO]]/Data[[#This Row],[NUMĂRUL PERSOANELOR CARE AU PARTICIPAT LA VOT]]</f>
        <v>2.3944708616074437</v>
      </c>
      <c r="X146" s="43">
        <v>4.8400999999999996</v>
      </c>
      <c r="Y146" s="114" t="s">
        <v>2887</v>
      </c>
      <c r="Z146" s="44">
        <v>9</v>
      </c>
      <c r="AA146" s="115" t="s">
        <v>3107</v>
      </c>
      <c r="AB146" s="44">
        <v>1</v>
      </c>
      <c r="AC146" s="45"/>
    </row>
    <row r="147" spans="1:29" ht="12" customHeight="1" x14ac:dyDescent="0.2">
      <c r="A147" s="37">
        <v>146</v>
      </c>
      <c r="B147" s="38" t="s">
        <v>5</v>
      </c>
      <c r="C147" s="39" t="s">
        <v>1103</v>
      </c>
      <c r="D147" s="40">
        <v>44101</v>
      </c>
      <c r="E147" s="38">
        <v>1</v>
      </c>
      <c r="F147" s="38"/>
      <c r="G147" s="38" t="s">
        <v>2</v>
      </c>
      <c r="H147" s="38" t="s">
        <v>2</v>
      </c>
      <c r="I147" s="39">
        <v>137245</v>
      </c>
      <c r="J147" s="48">
        <v>2894.81</v>
      </c>
      <c r="K147" s="39">
        <v>0</v>
      </c>
      <c r="L147" s="41">
        <f>SUM(Data[[#This Row],[CHELTUIELI DE PERSONAL LEI]:[CHELTUIELI DE CAPITAL (ACTIVE NEFINANCIARE ) LEI]])</f>
        <v>140139.81</v>
      </c>
      <c r="M147" s="41">
        <f>Data[[#This Row],[TOTAL CHELTUIELI LEI]]/Data[[#This Row],[CURS VALUTAR EURO BNR 22 07 2020]]</f>
        <v>28953.907977107912</v>
      </c>
      <c r="N147" s="46">
        <v>4932</v>
      </c>
      <c r="O147" s="42"/>
      <c r="P147" s="42">
        <v>3640</v>
      </c>
      <c r="Q147" s="42"/>
      <c r="R147" s="42">
        <f>Data[[#This Row],[PERSOANE ÎNSCRISE ÎN LISTELE ELECTORALE (TURUL 1)            ]]+Data[[#This Row],[PERSOANE ÎNSCRISE ÎN LISTELE ELECTORALE (TURUL AL 2-LEA)]]</f>
        <v>4932</v>
      </c>
      <c r="S147" s="42">
        <f>Data[[#This Row],[PERSOANE CARE AU PARTICIPAT LA VOT (TURUL 1)]]+Data[[#This Row],[PERSOANE CARE AU PARTICIPAT LA VOT  (TURUL AL 2-LEA)]]</f>
        <v>3640</v>
      </c>
      <c r="T147" s="41">
        <f>Data[[#This Row],[TOTAL CHELTUIELI LEI]]/Data[[#This Row],[NUMĂRUL PERSOANELOR ÎNSCRISE ÎN LISTELE ELECTORALE]]</f>
        <v>28.414397810218979</v>
      </c>
      <c r="U147" s="41">
        <f>Data[[#This Row],[TOTAL CHELTUIELI EURO]]/Data[[#This Row],[NUMĂRUL PERSOANELOR ÎNSCRISE ÎN LISTELE ELECTORALE]]</f>
        <v>5.8706220553746782</v>
      </c>
      <c r="V147" s="41">
        <f>Data[[#This Row],[TOTAL CHELTUIELI LEI]]/Data[[#This Row],[NUMĂRUL PERSOANELOR CARE AU PARTICIPAT LA VOT]]</f>
        <v>38.499947802197802</v>
      </c>
      <c r="W147" s="41">
        <f>Data[[#This Row],[TOTAL CHELTUIELI EURO]]/Data[[#This Row],[NUMĂRUL PERSOANELOR CARE AU PARTICIPAT LA VOT]]</f>
        <v>7.954370323381295</v>
      </c>
      <c r="X147" s="43">
        <v>4.8400999999999996</v>
      </c>
      <c r="Y147" s="114" t="s">
        <v>2910</v>
      </c>
      <c r="Z147" s="44">
        <v>28</v>
      </c>
      <c r="AA147" s="115" t="s">
        <v>3109</v>
      </c>
      <c r="AB147" s="44">
        <v>5</v>
      </c>
      <c r="AC147" s="45"/>
    </row>
    <row r="148" spans="1:29" ht="12" customHeight="1" x14ac:dyDescent="0.2">
      <c r="A148" s="37">
        <v>147</v>
      </c>
      <c r="B148" s="38" t="s">
        <v>5</v>
      </c>
      <c r="C148" s="39" t="s">
        <v>1104</v>
      </c>
      <c r="D148" s="40">
        <v>44101</v>
      </c>
      <c r="E148" s="38">
        <v>1</v>
      </c>
      <c r="F148" s="38"/>
      <c r="G148" s="38" t="s">
        <v>2</v>
      </c>
      <c r="H148" s="38" t="s">
        <v>2</v>
      </c>
      <c r="I148" s="39">
        <v>880</v>
      </c>
      <c r="J148" s="48">
        <v>10968.89</v>
      </c>
      <c r="K148" s="39">
        <v>0</v>
      </c>
      <c r="L148" s="41">
        <f>SUM(Data[[#This Row],[CHELTUIELI DE PERSONAL LEI]:[CHELTUIELI DE CAPITAL (ACTIVE NEFINANCIARE ) LEI]])</f>
        <v>11848.89</v>
      </c>
      <c r="M148" s="41">
        <f>Data[[#This Row],[TOTAL CHELTUIELI LEI]]/Data[[#This Row],[CURS VALUTAR EURO BNR 22 07 2020]]</f>
        <v>2448.0671886944483</v>
      </c>
      <c r="N148" s="46">
        <v>1045</v>
      </c>
      <c r="O148" s="42"/>
      <c r="P148" s="42">
        <v>687</v>
      </c>
      <c r="Q148" s="42"/>
      <c r="R148" s="42">
        <f>Data[[#This Row],[PERSOANE ÎNSCRISE ÎN LISTELE ELECTORALE (TURUL 1)            ]]+Data[[#This Row],[PERSOANE ÎNSCRISE ÎN LISTELE ELECTORALE (TURUL AL 2-LEA)]]</f>
        <v>1045</v>
      </c>
      <c r="S148" s="42">
        <f>Data[[#This Row],[PERSOANE CARE AU PARTICIPAT LA VOT (TURUL 1)]]+Data[[#This Row],[PERSOANE CARE AU PARTICIPAT LA VOT  (TURUL AL 2-LEA)]]</f>
        <v>687</v>
      </c>
      <c r="T148" s="41">
        <f>Data[[#This Row],[TOTAL CHELTUIELI LEI]]/Data[[#This Row],[NUMĂRUL PERSOANELOR ÎNSCRISE ÎN LISTELE ELECTORALE]]</f>
        <v>11.338650717703349</v>
      </c>
      <c r="U148" s="41">
        <f>Data[[#This Row],[TOTAL CHELTUIELI EURO]]/Data[[#This Row],[NUMĂRUL PERSOANELOR ÎNSCRISE ÎN LISTELE ELECTORALE]]</f>
        <v>2.3426480274588024</v>
      </c>
      <c r="V148" s="41">
        <f>Data[[#This Row],[TOTAL CHELTUIELI LEI]]/Data[[#This Row],[NUMĂRUL PERSOANELOR CARE AU PARTICIPAT LA VOT]]</f>
        <v>17.247292576419213</v>
      </c>
      <c r="W148" s="41">
        <f>Data[[#This Row],[TOTAL CHELTUIELI EURO]]/Data[[#This Row],[NUMĂRUL PERSOANELOR CARE AU PARTICIPAT LA VOT]]</f>
        <v>3.5634165774300559</v>
      </c>
      <c r="X148" s="43">
        <v>4.8400999999999996</v>
      </c>
      <c r="Y148" s="114" t="s">
        <v>2888</v>
      </c>
      <c r="Z148" s="44">
        <v>11</v>
      </c>
      <c r="AA148" s="115" t="s">
        <v>3108</v>
      </c>
      <c r="AB148" s="44">
        <v>2</v>
      </c>
      <c r="AC148" s="45"/>
    </row>
    <row r="149" spans="1:29" ht="12" customHeight="1" x14ac:dyDescent="0.2">
      <c r="A149" s="37">
        <v>148</v>
      </c>
      <c r="B149" s="38" t="s">
        <v>5</v>
      </c>
      <c r="C149" s="39" t="s">
        <v>1105</v>
      </c>
      <c r="D149" s="40">
        <v>44101</v>
      </c>
      <c r="E149" s="38">
        <v>1</v>
      </c>
      <c r="F149" s="38"/>
      <c r="G149" s="38" t="s">
        <v>2</v>
      </c>
      <c r="H149" s="38" t="s">
        <v>2</v>
      </c>
      <c r="I149" s="39">
        <v>4400</v>
      </c>
      <c r="J149" s="48">
        <v>406</v>
      </c>
      <c r="K149" s="39">
        <v>0</v>
      </c>
      <c r="L149" s="41">
        <f>SUM(Data[[#This Row],[CHELTUIELI DE PERSONAL LEI]:[CHELTUIELI DE CAPITAL (ACTIVE NEFINANCIARE ) LEI]])</f>
        <v>4806</v>
      </c>
      <c r="M149" s="41">
        <f>Data[[#This Row],[TOTAL CHELTUIELI LEI]]/Data[[#This Row],[CURS VALUTAR EURO BNR 22 07 2020]]</f>
        <v>992.95469101878064</v>
      </c>
      <c r="N149" s="46">
        <v>1380</v>
      </c>
      <c r="O149" s="42"/>
      <c r="P149" s="42">
        <v>938</v>
      </c>
      <c r="Q149" s="42"/>
      <c r="R149" s="42">
        <f>Data[[#This Row],[PERSOANE ÎNSCRISE ÎN LISTELE ELECTORALE (TURUL 1)            ]]+Data[[#This Row],[PERSOANE ÎNSCRISE ÎN LISTELE ELECTORALE (TURUL AL 2-LEA)]]</f>
        <v>1380</v>
      </c>
      <c r="S149" s="42">
        <f>Data[[#This Row],[PERSOANE CARE AU PARTICIPAT LA VOT (TURUL 1)]]+Data[[#This Row],[PERSOANE CARE AU PARTICIPAT LA VOT  (TURUL AL 2-LEA)]]</f>
        <v>938</v>
      </c>
      <c r="T149" s="41">
        <f>Data[[#This Row],[TOTAL CHELTUIELI LEI]]/Data[[#This Row],[NUMĂRUL PERSOANELOR ÎNSCRISE ÎN LISTELE ELECTORALE]]</f>
        <v>3.482608695652174</v>
      </c>
      <c r="U149" s="41">
        <f>Data[[#This Row],[TOTAL CHELTUIELI EURO]]/Data[[#This Row],[NUMĂRUL PERSOANELOR ÎNSCRISE ÎN LISTELE ELECTORALE]]</f>
        <v>0.71953238479621784</v>
      </c>
      <c r="V149" s="41">
        <f>Data[[#This Row],[TOTAL CHELTUIELI LEI]]/Data[[#This Row],[NUMĂRUL PERSOANELOR CARE AU PARTICIPAT LA VOT]]</f>
        <v>5.1236673773987205</v>
      </c>
      <c r="W149" s="41">
        <f>Data[[#This Row],[TOTAL CHELTUIELI EURO]]/Data[[#This Row],[NUMĂRUL PERSOANELOR CARE AU PARTICIPAT LA VOT]]</f>
        <v>1.058587090638359</v>
      </c>
      <c r="X149" s="43">
        <v>4.8400999999999996</v>
      </c>
      <c r="Y149" s="114" t="s">
        <v>2884</v>
      </c>
      <c r="Z149" s="44">
        <v>3</v>
      </c>
      <c r="AA149" s="115" t="s">
        <v>3105</v>
      </c>
      <c r="AB149" s="44">
        <v>0</v>
      </c>
      <c r="AC149" s="45"/>
    </row>
    <row r="150" spans="1:29" ht="12" customHeight="1" x14ac:dyDescent="0.2">
      <c r="A150" s="37">
        <v>149</v>
      </c>
      <c r="B150" s="38" t="s">
        <v>5</v>
      </c>
      <c r="C150" s="39" t="s">
        <v>1106</v>
      </c>
      <c r="D150" s="40">
        <v>44101</v>
      </c>
      <c r="E150" s="38">
        <v>1</v>
      </c>
      <c r="F150" s="38"/>
      <c r="G150" s="38" t="s">
        <v>2</v>
      </c>
      <c r="H150" s="38" t="s">
        <v>2</v>
      </c>
      <c r="I150" s="39">
        <v>900</v>
      </c>
      <c r="J150" s="48">
        <v>5695.37</v>
      </c>
      <c r="K150" s="39">
        <v>0</v>
      </c>
      <c r="L150" s="41">
        <f>SUM(Data[[#This Row],[CHELTUIELI DE PERSONAL LEI]:[CHELTUIELI DE CAPITAL (ACTIVE NEFINANCIARE ) LEI]])</f>
        <v>6595.37</v>
      </c>
      <c r="M150" s="41">
        <f>Data[[#This Row],[TOTAL CHELTUIELI LEI]]/Data[[#This Row],[CURS VALUTAR EURO BNR 22 07 2020]]</f>
        <v>1362.6515981074772</v>
      </c>
      <c r="N150" s="46">
        <v>2233</v>
      </c>
      <c r="O150" s="42"/>
      <c r="P150" s="42">
        <v>1530</v>
      </c>
      <c r="Q150" s="42"/>
      <c r="R150" s="42">
        <f>Data[[#This Row],[PERSOANE ÎNSCRISE ÎN LISTELE ELECTORALE (TURUL 1)            ]]+Data[[#This Row],[PERSOANE ÎNSCRISE ÎN LISTELE ELECTORALE (TURUL AL 2-LEA)]]</f>
        <v>2233</v>
      </c>
      <c r="S150" s="42">
        <f>Data[[#This Row],[PERSOANE CARE AU PARTICIPAT LA VOT (TURUL 1)]]+Data[[#This Row],[PERSOANE CARE AU PARTICIPAT LA VOT  (TURUL AL 2-LEA)]]</f>
        <v>1530</v>
      </c>
      <c r="T150" s="41">
        <f>Data[[#This Row],[TOTAL CHELTUIELI LEI]]/Data[[#This Row],[NUMĂRUL PERSOANELOR ÎNSCRISE ÎN LISTELE ELECTORALE]]</f>
        <v>2.9535915808329603</v>
      </c>
      <c r="U150" s="41">
        <f>Data[[#This Row],[TOTAL CHELTUIELI EURO]]/Data[[#This Row],[NUMĂRUL PERSOANELOR ÎNSCRISE ÎN LISTELE ELECTORALE]]</f>
        <v>0.61023358625502788</v>
      </c>
      <c r="V150" s="41">
        <f>Data[[#This Row],[TOTAL CHELTUIELI LEI]]/Data[[#This Row],[NUMĂRUL PERSOANELOR CARE AU PARTICIPAT LA VOT]]</f>
        <v>4.3106993464052286</v>
      </c>
      <c r="W150" s="41">
        <f>Data[[#This Row],[TOTAL CHELTUIELI EURO]]/Data[[#This Row],[NUMĂRUL PERSOANELOR CARE AU PARTICIPAT LA VOT]]</f>
        <v>0.89062195954737067</v>
      </c>
      <c r="X150" s="43">
        <v>4.8400999999999996</v>
      </c>
      <c r="Y150" s="114" t="s">
        <v>2891</v>
      </c>
      <c r="Z150" s="44">
        <v>2</v>
      </c>
      <c r="AA150" s="115" t="s">
        <v>3105</v>
      </c>
      <c r="AB150" s="44">
        <v>0</v>
      </c>
      <c r="AC150" s="45"/>
    </row>
    <row r="151" spans="1:29" ht="12" customHeight="1" x14ac:dyDescent="0.2">
      <c r="A151" s="37">
        <v>150</v>
      </c>
      <c r="B151" s="38" t="s">
        <v>5</v>
      </c>
      <c r="C151" s="39" t="s">
        <v>1107</v>
      </c>
      <c r="D151" s="40">
        <v>44101</v>
      </c>
      <c r="E151" s="38">
        <v>1</v>
      </c>
      <c r="F151" s="38"/>
      <c r="G151" s="38" t="s">
        <v>2</v>
      </c>
      <c r="H151" s="38" t="s">
        <v>2</v>
      </c>
      <c r="I151" s="39">
        <v>0</v>
      </c>
      <c r="J151" s="48">
        <v>3742.86</v>
      </c>
      <c r="K151" s="39">
        <v>0</v>
      </c>
      <c r="L151" s="41">
        <f>SUM(Data[[#This Row],[CHELTUIELI DE PERSONAL LEI]:[CHELTUIELI DE CAPITAL (ACTIVE NEFINANCIARE ) LEI]])</f>
        <v>3742.86</v>
      </c>
      <c r="M151" s="41">
        <f>Data[[#This Row],[TOTAL CHELTUIELI LEI]]/Data[[#This Row],[CURS VALUTAR EURO BNR 22 07 2020]]</f>
        <v>773.30220449990713</v>
      </c>
      <c r="N151" s="46">
        <v>5657</v>
      </c>
      <c r="O151" s="42"/>
      <c r="P151" s="42">
        <v>2639</v>
      </c>
      <c r="Q151" s="42"/>
      <c r="R151" s="42">
        <f>Data[[#This Row],[PERSOANE ÎNSCRISE ÎN LISTELE ELECTORALE (TURUL 1)            ]]+Data[[#This Row],[PERSOANE ÎNSCRISE ÎN LISTELE ELECTORALE (TURUL AL 2-LEA)]]</f>
        <v>5657</v>
      </c>
      <c r="S151" s="42">
        <f>Data[[#This Row],[PERSOANE CARE AU PARTICIPAT LA VOT (TURUL 1)]]+Data[[#This Row],[PERSOANE CARE AU PARTICIPAT LA VOT  (TURUL AL 2-LEA)]]</f>
        <v>2639</v>
      </c>
      <c r="T151" s="41">
        <f>Data[[#This Row],[TOTAL CHELTUIELI LEI]]/Data[[#This Row],[NUMĂRUL PERSOANELOR ÎNSCRISE ÎN LISTELE ELECTORALE]]</f>
        <v>0.66163337458016613</v>
      </c>
      <c r="U151" s="41">
        <f>Data[[#This Row],[TOTAL CHELTUIELI EURO]]/Data[[#This Row],[NUMĂRUL PERSOANELOR ÎNSCRISE ÎN LISTELE ELECTORALE]]</f>
        <v>0.13669828610569332</v>
      </c>
      <c r="V151" s="41">
        <f>Data[[#This Row],[TOTAL CHELTUIELI LEI]]/Data[[#This Row],[NUMĂRUL PERSOANELOR CARE AU PARTICIPAT LA VOT]]</f>
        <v>1.418287230011368</v>
      </c>
      <c r="W151" s="41">
        <f>Data[[#This Row],[TOTAL CHELTUIELI EURO]]/Data[[#This Row],[NUMĂRUL PERSOANELOR CARE AU PARTICIPAT LA VOT]]</f>
        <v>0.29302849734744491</v>
      </c>
      <c r="X151" s="43">
        <v>4.8400999999999996</v>
      </c>
      <c r="Y151" s="114" t="s">
        <v>2890</v>
      </c>
      <c r="Z151" s="44">
        <v>0</v>
      </c>
      <c r="AA151" s="115" t="s">
        <v>3105</v>
      </c>
      <c r="AB151" s="44">
        <v>0</v>
      </c>
      <c r="AC151" s="45"/>
    </row>
    <row r="152" spans="1:29" ht="12" customHeight="1" x14ac:dyDescent="0.2">
      <c r="A152" s="37">
        <v>151</v>
      </c>
      <c r="B152" s="38" t="s">
        <v>5</v>
      </c>
      <c r="C152" s="39" t="s">
        <v>1108</v>
      </c>
      <c r="D152" s="40">
        <v>44101</v>
      </c>
      <c r="E152" s="38">
        <v>1</v>
      </c>
      <c r="F152" s="38"/>
      <c r="G152" s="38" t="s">
        <v>2</v>
      </c>
      <c r="H152" s="38" t="s">
        <v>2</v>
      </c>
      <c r="I152" s="39">
        <v>156515</v>
      </c>
      <c r="J152" s="48">
        <v>344</v>
      </c>
      <c r="K152" s="39">
        <v>0</v>
      </c>
      <c r="L152" s="41">
        <f>SUM(Data[[#This Row],[CHELTUIELI DE PERSONAL LEI]:[CHELTUIELI DE CAPITAL (ACTIVE NEFINANCIARE ) LEI]])</f>
        <v>156859</v>
      </c>
      <c r="M152" s="41">
        <f>Data[[#This Row],[TOTAL CHELTUIELI LEI]]/Data[[#This Row],[CURS VALUTAR EURO BNR 22 07 2020]]</f>
        <v>32408.214706307725</v>
      </c>
      <c r="N152" s="46">
        <v>11750</v>
      </c>
      <c r="O152" s="42"/>
      <c r="P152" s="42">
        <v>4696</v>
      </c>
      <c r="Q152" s="42"/>
      <c r="R152" s="42">
        <f>Data[[#This Row],[PERSOANE ÎNSCRISE ÎN LISTELE ELECTORALE (TURUL 1)            ]]+Data[[#This Row],[PERSOANE ÎNSCRISE ÎN LISTELE ELECTORALE (TURUL AL 2-LEA)]]</f>
        <v>11750</v>
      </c>
      <c r="S152" s="42">
        <f>Data[[#This Row],[PERSOANE CARE AU PARTICIPAT LA VOT (TURUL 1)]]+Data[[#This Row],[PERSOANE CARE AU PARTICIPAT LA VOT  (TURUL AL 2-LEA)]]</f>
        <v>4696</v>
      </c>
      <c r="T152" s="41">
        <f>Data[[#This Row],[TOTAL CHELTUIELI LEI]]/Data[[#This Row],[NUMĂRUL PERSOANELOR ÎNSCRISE ÎN LISTELE ELECTORALE]]</f>
        <v>13.349702127659574</v>
      </c>
      <c r="U152" s="41">
        <f>Data[[#This Row],[TOTAL CHELTUIELI EURO]]/Data[[#This Row],[NUMĂRUL PERSOANELOR ÎNSCRISE ÎN LISTELE ELECTORALE]]</f>
        <v>2.7581459324517215</v>
      </c>
      <c r="V152" s="41">
        <f>Data[[#This Row],[TOTAL CHELTUIELI LEI]]/Data[[#This Row],[NUMĂRUL PERSOANELOR CARE AU PARTICIPAT LA VOT]]</f>
        <v>33.402683134582624</v>
      </c>
      <c r="W152" s="41">
        <f>Data[[#This Row],[TOTAL CHELTUIELI EURO]]/Data[[#This Row],[NUMĂRUL PERSOANELOR CARE AU PARTICIPAT LA VOT]]</f>
        <v>6.9012382253636551</v>
      </c>
      <c r="X152" s="43">
        <v>4.8400999999999996</v>
      </c>
      <c r="Y152" s="114" t="s">
        <v>2906</v>
      </c>
      <c r="Z152" s="44">
        <v>13</v>
      </c>
      <c r="AA152" s="115" t="s">
        <v>3108</v>
      </c>
      <c r="AB152" s="44">
        <v>2</v>
      </c>
      <c r="AC152" s="45"/>
    </row>
    <row r="153" spans="1:29" ht="12" customHeight="1" x14ac:dyDescent="0.2">
      <c r="A153" s="37">
        <v>152</v>
      </c>
      <c r="B153" s="38" t="s">
        <v>5</v>
      </c>
      <c r="C153" s="39" t="s">
        <v>1109</v>
      </c>
      <c r="D153" s="40">
        <v>44101</v>
      </c>
      <c r="E153" s="38">
        <v>1</v>
      </c>
      <c r="F153" s="38"/>
      <c r="G153" s="38" t="s">
        <v>2</v>
      </c>
      <c r="H153" s="38" t="s">
        <v>2</v>
      </c>
      <c r="I153" s="39">
        <v>0</v>
      </c>
      <c r="J153" s="48">
        <v>0</v>
      </c>
      <c r="K153" s="39">
        <v>0</v>
      </c>
      <c r="L153" s="41">
        <f>SUM(Data[[#This Row],[CHELTUIELI DE PERSONAL LEI]:[CHELTUIELI DE CAPITAL (ACTIVE NEFINANCIARE ) LEI]])</f>
        <v>0</v>
      </c>
      <c r="M153" s="41">
        <f>Data[[#This Row],[TOTAL CHELTUIELI LEI]]/Data[[#This Row],[CURS VALUTAR EURO BNR 22 07 2020]]</f>
        <v>0</v>
      </c>
      <c r="N153" s="46">
        <v>3673</v>
      </c>
      <c r="O153" s="42"/>
      <c r="P153" s="42">
        <v>1699</v>
      </c>
      <c r="Q153" s="42"/>
      <c r="R153" s="42">
        <f>Data[[#This Row],[PERSOANE ÎNSCRISE ÎN LISTELE ELECTORALE (TURUL 1)            ]]+Data[[#This Row],[PERSOANE ÎNSCRISE ÎN LISTELE ELECTORALE (TURUL AL 2-LEA)]]</f>
        <v>3673</v>
      </c>
      <c r="S153" s="42">
        <f>Data[[#This Row],[PERSOANE CARE AU PARTICIPAT LA VOT (TURUL 1)]]+Data[[#This Row],[PERSOANE CARE AU PARTICIPAT LA VOT  (TURUL AL 2-LEA)]]</f>
        <v>1699</v>
      </c>
      <c r="T153" s="41">
        <f>Data[[#This Row],[TOTAL CHELTUIELI LEI]]/Data[[#This Row],[NUMĂRUL PERSOANELOR ÎNSCRISE ÎN LISTELE ELECTORALE]]</f>
        <v>0</v>
      </c>
      <c r="U153" s="41">
        <f>Data[[#This Row],[TOTAL CHELTUIELI EURO]]/Data[[#This Row],[NUMĂRUL PERSOANELOR ÎNSCRISE ÎN LISTELE ELECTORALE]]</f>
        <v>0</v>
      </c>
      <c r="V153" s="41">
        <f>Data[[#This Row],[TOTAL CHELTUIELI LEI]]/Data[[#This Row],[NUMĂRUL PERSOANELOR CARE AU PARTICIPAT LA VOT]]</f>
        <v>0</v>
      </c>
      <c r="W153" s="41">
        <f>Data[[#This Row],[TOTAL CHELTUIELI EURO]]/Data[[#This Row],[NUMĂRUL PERSOANELOR CARE AU PARTICIPAT LA VOT]]</f>
        <v>0</v>
      </c>
      <c r="X153" s="43">
        <v>4.8400999999999996</v>
      </c>
      <c r="Y153" s="114" t="s">
        <v>2890</v>
      </c>
      <c r="Z153" s="44">
        <v>0</v>
      </c>
      <c r="AA153" s="115" t="s">
        <v>3105</v>
      </c>
      <c r="AB153" s="44">
        <v>0</v>
      </c>
      <c r="AC153" s="45"/>
    </row>
    <row r="154" spans="1:29" ht="12" customHeight="1" x14ac:dyDescent="0.2">
      <c r="A154" s="37">
        <v>153</v>
      </c>
      <c r="B154" s="38" t="s">
        <v>5</v>
      </c>
      <c r="C154" s="39" t="s">
        <v>1110</v>
      </c>
      <c r="D154" s="40">
        <v>44101</v>
      </c>
      <c r="E154" s="38">
        <v>1</v>
      </c>
      <c r="F154" s="38"/>
      <c r="G154" s="38" t="s">
        <v>2</v>
      </c>
      <c r="H154" s="38" t="s">
        <v>2</v>
      </c>
      <c r="I154" s="39">
        <v>102490</v>
      </c>
      <c r="J154" s="48">
        <v>9614</v>
      </c>
      <c r="K154" s="39">
        <v>0</v>
      </c>
      <c r="L154" s="41">
        <f>SUM(Data[[#This Row],[CHELTUIELI DE PERSONAL LEI]:[CHELTUIELI DE CAPITAL (ACTIVE NEFINANCIARE ) LEI]])</f>
        <v>112104</v>
      </c>
      <c r="M154" s="41">
        <f>Data[[#This Row],[TOTAL CHELTUIELI LEI]]/Data[[#This Row],[CURS VALUTAR EURO BNR 22 07 2020]]</f>
        <v>23161.504927584141</v>
      </c>
      <c r="N154" s="46">
        <v>2354</v>
      </c>
      <c r="O154" s="42"/>
      <c r="P154" s="42">
        <v>1225</v>
      </c>
      <c r="Q154" s="42"/>
      <c r="R154" s="42">
        <f>Data[[#This Row],[PERSOANE ÎNSCRISE ÎN LISTELE ELECTORALE (TURUL 1)            ]]+Data[[#This Row],[PERSOANE ÎNSCRISE ÎN LISTELE ELECTORALE (TURUL AL 2-LEA)]]</f>
        <v>2354</v>
      </c>
      <c r="S154" s="42">
        <f>Data[[#This Row],[PERSOANE CARE AU PARTICIPAT LA VOT (TURUL 1)]]+Data[[#This Row],[PERSOANE CARE AU PARTICIPAT LA VOT  (TURUL AL 2-LEA)]]</f>
        <v>1225</v>
      </c>
      <c r="T154" s="41">
        <f>Data[[#This Row],[TOTAL CHELTUIELI LEI]]/Data[[#This Row],[NUMĂRUL PERSOANELOR ÎNSCRISE ÎN LISTELE ELECTORALE]]</f>
        <v>47.622769753610875</v>
      </c>
      <c r="U154" s="41">
        <f>Data[[#This Row],[TOTAL CHELTUIELI EURO]]/Data[[#This Row],[NUMĂRUL PERSOANELOR ÎNSCRISE ÎN LISTELE ELECTORALE]]</f>
        <v>9.8392119488462786</v>
      </c>
      <c r="V154" s="41">
        <f>Data[[#This Row],[TOTAL CHELTUIELI LEI]]/Data[[#This Row],[NUMĂRUL PERSOANELOR CARE AU PARTICIPAT LA VOT]]</f>
        <v>91.513469387755109</v>
      </c>
      <c r="W154" s="41">
        <f>Data[[#This Row],[TOTAL CHELTUIELI EURO]]/Data[[#This Row],[NUMĂRUL PERSOANELOR CARE AU PARTICIPAT LA VOT]]</f>
        <v>18.907350961293176</v>
      </c>
      <c r="X154" s="43">
        <v>4.8400999999999996</v>
      </c>
      <c r="Y154" s="114" t="s">
        <v>2901</v>
      </c>
      <c r="Z154" s="44">
        <v>47</v>
      </c>
      <c r="AA154" s="115" t="s">
        <v>3111</v>
      </c>
      <c r="AB154" s="44">
        <v>9</v>
      </c>
      <c r="AC154" s="45"/>
    </row>
    <row r="155" spans="1:29" ht="12" customHeight="1" x14ac:dyDescent="0.2">
      <c r="A155" s="37">
        <v>154</v>
      </c>
      <c r="B155" s="38" t="s">
        <v>5</v>
      </c>
      <c r="C155" s="39" t="s">
        <v>1111</v>
      </c>
      <c r="D155" s="40">
        <v>44101</v>
      </c>
      <c r="E155" s="38">
        <v>1</v>
      </c>
      <c r="F155" s="38"/>
      <c r="G155" s="38" t="s">
        <v>2</v>
      </c>
      <c r="H155" s="38" t="s">
        <v>2</v>
      </c>
      <c r="I155" s="39">
        <v>2700</v>
      </c>
      <c r="J155" s="48">
        <v>6278.22</v>
      </c>
      <c r="K155" s="39">
        <v>0</v>
      </c>
      <c r="L155" s="41">
        <f>SUM(Data[[#This Row],[CHELTUIELI DE PERSONAL LEI]:[CHELTUIELI DE CAPITAL (ACTIVE NEFINANCIARE ) LEI]])</f>
        <v>8978.2200000000012</v>
      </c>
      <c r="M155" s="41">
        <f>Data[[#This Row],[TOTAL CHELTUIELI LEI]]/Data[[#This Row],[CURS VALUTAR EURO BNR 22 07 2020]]</f>
        <v>1854.9658064916018</v>
      </c>
      <c r="N155" s="46">
        <v>2147</v>
      </c>
      <c r="O155" s="42"/>
      <c r="P155" s="42">
        <v>1505</v>
      </c>
      <c r="Q155" s="42"/>
      <c r="R155" s="42">
        <f>Data[[#This Row],[PERSOANE ÎNSCRISE ÎN LISTELE ELECTORALE (TURUL 1)            ]]+Data[[#This Row],[PERSOANE ÎNSCRISE ÎN LISTELE ELECTORALE (TURUL AL 2-LEA)]]</f>
        <v>2147</v>
      </c>
      <c r="S155" s="42">
        <f>Data[[#This Row],[PERSOANE CARE AU PARTICIPAT LA VOT (TURUL 1)]]+Data[[#This Row],[PERSOANE CARE AU PARTICIPAT LA VOT  (TURUL AL 2-LEA)]]</f>
        <v>1505</v>
      </c>
      <c r="T155" s="41">
        <f>Data[[#This Row],[TOTAL CHELTUIELI LEI]]/Data[[#This Row],[NUMĂRUL PERSOANELOR ÎNSCRISE ÎN LISTELE ELECTORALE]]</f>
        <v>4.1817512808570108</v>
      </c>
      <c r="U155" s="41">
        <f>Data[[#This Row],[TOTAL CHELTUIELI EURO]]/Data[[#This Row],[NUMĂRUL PERSOANELOR ÎNSCRISE ÎN LISTELE ELECTORALE]]</f>
        <v>0.86398034769054577</v>
      </c>
      <c r="V155" s="41">
        <f>Data[[#This Row],[TOTAL CHELTUIELI LEI]]/Data[[#This Row],[NUMĂRUL PERSOANELOR CARE AU PARTICIPAT LA VOT]]</f>
        <v>5.9655946843853824</v>
      </c>
      <c r="W155" s="41">
        <f>Data[[#This Row],[TOTAL CHELTUIELI EURO]]/Data[[#This Row],[NUMĂRUL PERSOANELOR CARE AU PARTICIPAT LA VOT]]</f>
        <v>1.2325354195957487</v>
      </c>
      <c r="X155" s="43">
        <v>4.8400999999999996</v>
      </c>
      <c r="Y155" s="114" t="s">
        <v>2895</v>
      </c>
      <c r="Z155" s="44">
        <v>4</v>
      </c>
      <c r="AA155" s="115" t="s">
        <v>3105</v>
      </c>
      <c r="AB155" s="44">
        <v>0</v>
      </c>
      <c r="AC155" s="45"/>
    </row>
    <row r="156" spans="1:29" ht="12" customHeight="1" x14ac:dyDescent="0.2">
      <c r="A156" s="37">
        <v>155</v>
      </c>
      <c r="B156" s="38" t="s">
        <v>5</v>
      </c>
      <c r="C156" s="39" t="s">
        <v>1112</v>
      </c>
      <c r="D156" s="40">
        <v>44101</v>
      </c>
      <c r="E156" s="38">
        <v>1</v>
      </c>
      <c r="F156" s="38"/>
      <c r="G156" s="38" t="s">
        <v>2</v>
      </c>
      <c r="H156" s="38" t="s">
        <v>2</v>
      </c>
      <c r="I156" s="39">
        <v>800</v>
      </c>
      <c r="J156" s="48">
        <v>1745</v>
      </c>
      <c r="K156" s="39">
        <v>0</v>
      </c>
      <c r="L156" s="41">
        <f>SUM(Data[[#This Row],[CHELTUIELI DE PERSONAL LEI]:[CHELTUIELI DE CAPITAL (ACTIVE NEFINANCIARE ) LEI]])</f>
        <v>2545</v>
      </c>
      <c r="M156" s="41">
        <f>Data[[#This Row],[TOTAL CHELTUIELI LEI]]/Data[[#This Row],[CURS VALUTAR EURO BNR 22 07 2020]]</f>
        <v>525.81558232267935</v>
      </c>
      <c r="N156" s="46">
        <v>1196</v>
      </c>
      <c r="O156" s="42"/>
      <c r="P156" s="42">
        <v>645</v>
      </c>
      <c r="Q156" s="42"/>
      <c r="R156" s="42">
        <f>Data[[#This Row],[PERSOANE ÎNSCRISE ÎN LISTELE ELECTORALE (TURUL 1)            ]]+Data[[#This Row],[PERSOANE ÎNSCRISE ÎN LISTELE ELECTORALE (TURUL AL 2-LEA)]]</f>
        <v>1196</v>
      </c>
      <c r="S156" s="42">
        <f>Data[[#This Row],[PERSOANE CARE AU PARTICIPAT LA VOT (TURUL 1)]]+Data[[#This Row],[PERSOANE CARE AU PARTICIPAT LA VOT  (TURUL AL 2-LEA)]]</f>
        <v>645</v>
      </c>
      <c r="T156" s="41">
        <f>Data[[#This Row],[TOTAL CHELTUIELI LEI]]/Data[[#This Row],[NUMĂRUL PERSOANELOR ÎNSCRISE ÎN LISTELE ELECTORALE]]</f>
        <v>2.1279264214046822</v>
      </c>
      <c r="U156" s="41">
        <f>Data[[#This Row],[TOTAL CHELTUIELI EURO]]/Data[[#This Row],[NUMĂRUL PERSOANELOR ÎNSCRISE ÎN LISTELE ELECTORALE]]</f>
        <v>0.43964513572130381</v>
      </c>
      <c r="V156" s="41">
        <f>Data[[#This Row],[TOTAL CHELTUIELI LEI]]/Data[[#This Row],[NUMĂRUL PERSOANELOR CARE AU PARTICIPAT LA VOT]]</f>
        <v>3.945736434108527</v>
      </c>
      <c r="W156" s="41">
        <f>Data[[#This Row],[TOTAL CHELTUIELI EURO]]/Data[[#This Row],[NUMĂRUL PERSOANELOR CARE AU PARTICIPAT LA VOT]]</f>
        <v>0.81521795708942535</v>
      </c>
      <c r="X156" s="43">
        <v>4.8400999999999996</v>
      </c>
      <c r="Y156" s="114" t="s">
        <v>2891</v>
      </c>
      <c r="Z156" s="44">
        <v>2</v>
      </c>
      <c r="AA156" s="115" t="s">
        <v>3105</v>
      </c>
      <c r="AB156" s="44">
        <v>0</v>
      </c>
      <c r="AC156" s="45"/>
    </row>
    <row r="157" spans="1:29" ht="12" customHeight="1" x14ac:dyDescent="0.2">
      <c r="A157" s="37">
        <v>156</v>
      </c>
      <c r="B157" s="38" t="s">
        <v>5</v>
      </c>
      <c r="C157" s="39" t="s">
        <v>1113</v>
      </c>
      <c r="D157" s="40">
        <v>44101</v>
      </c>
      <c r="E157" s="38">
        <v>1</v>
      </c>
      <c r="F157" s="38"/>
      <c r="G157" s="38" t="s">
        <v>2</v>
      </c>
      <c r="H157" s="38" t="s">
        <v>2</v>
      </c>
      <c r="I157" s="39">
        <v>2000</v>
      </c>
      <c r="J157" s="48">
        <v>1351</v>
      </c>
      <c r="K157" s="39">
        <v>0</v>
      </c>
      <c r="L157" s="41">
        <f>SUM(Data[[#This Row],[CHELTUIELI DE PERSONAL LEI]:[CHELTUIELI DE CAPITAL (ACTIVE NEFINANCIARE ) LEI]])</f>
        <v>3351</v>
      </c>
      <c r="M157" s="41">
        <f>Data[[#This Row],[TOTAL CHELTUIELI LEI]]/Data[[#This Row],[CURS VALUTAR EURO BNR 22 07 2020]]</f>
        <v>692.34106733331964</v>
      </c>
      <c r="N157" s="46">
        <v>4203</v>
      </c>
      <c r="O157" s="42"/>
      <c r="P157" s="42">
        <v>2270</v>
      </c>
      <c r="Q157" s="42"/>
      <c r="R157" s="42">
        <f>Data[[#This Row],[PERSOANE ÎNSCRISE ÎN LISTELE ELECTORALE (TURUL 1)            ]]+Data[[#This Row],[PERSOANE ÎNSCRISE ÎN LISTELE ELECTORALE (TURUL AL 2-LEA)]]</f>
        <v>4203</v>
      </c>
      <c r="S157" s="42">
        <f>Data[[#This Row],[PERSOANE CARE AU PARTICIPAT LA VOT (TURUL 1)]]+Data[[#This Row],[PERSOANE CARE AU PARTICIPAT LA VOT  (TURUL AL 2-LEA)]]</f>
        <v>2270</v>
      </c>
      <c r="T157" s="41">
        <f>Data[[#This Row],[TOTAL CHELTUIELI LEI]]/Data[[#This Row],[NUMĂRUL PERSOANELOR ÎNSCRISE ÎN LISTELE ELECTORALE]]</f>
        <v>0.79728765167737325</v>
      </c>
      <c r="U157" s="41">
        <f>Data[[#This Row],[TOTAL CHELTUIELI EURO]]/Data[[#This Row],[NUMĂRUL PERSOANELOR ÎNSCRISE ÎN LISTELE ELECTORALE]]</f>
        <v>0.1647254502339566</v>
      </c>
      <c r="V157" s="41">
        <f>Data[[#This Row],[TOTAL CHELTUIELI LEI]]/Data[[#This Row],[NUMĂRUL PERSOANELOR CARE AU PARTICIPAT LA VOT]]</f>
        <v>1.4762114537444935</v>
      </c>
      <c r="W157" s="41">
        <f>Data[[#This Row],[TOTAL CHELTUIELI EURO]]/Data[[#This Row],[NUMĂRUL PERSOANELOR CARE AU PARTICIPAT LA VOT]]</f>
        <v>0.30499606490454612</v>
      </c>
      <c r="X157" s="43">
        <v>4.8400999999999996</v>
      </c>
      <c r="Y157" s="114" t="s">
        <v>2890</v>
      </c>
      <c r="Z157" s="44">
        <v>0</v>
      </c>
      <c r="AA157" s="115" t="s">
        <v>3105</v>
      </c>
      <c r="AB157" s="44">
        <v>0</v>
      </c>
      <c r="AC157" s="45"/>
    </row>
    <row r="158" spans="1:29" ht="12" customHeight="1" x14ac:dyDescent="0.2">
      <c r="A158" s="37">
        <v>157</v>
      </c>
      <c r="B158" s="38" t="s">
        <v>6</v>
      </c>
      <c r="C158" s="39" t="s">
        <v>1114</v>
      </c>
      <c r="D158" s="40">
        <v>44101</v>
      </c>
      <c r="E158" s="38">
        <v>1</v>
      </c>
      <c r="F158" s="38"/>
      <c r="G158" s="38" t="s">
        <v>2</v>
      </c>
      <c r="H158" s="38" t="s">
        <v>2</v>
      </c>
      <c r="I158" s="39">
        <v>95500</v>
      </c>
      <c r="J158" s="39">
        <v>273411.5</v>
      </c>
      <c r="K158" s="39">
        <v>0</v>
      </c>
      <c r="L158" s="41">
        <f>SUM(Data[[#This Row],[CHELTUIELI DE PERSONAL LEI]:[CHELTUIELI DE CAPITAL (ACTIVE NEFINANCIARE ) LEI]])</f>
        <v>368911.5</v>
      </c>
      <c r="M158" s="41">
        <f>Data[[#This Row],[TOTAL CHELTUIELI LEI]]/Data[[#This Row],[CURS VALUTAR EURO BNR 22 07 2020]]</f>
        <v>76219.809508068021</v>
      </c>
      <c r="N158" s="49">
        <v>144273</v>
      </c>
      <c r="O158" s="42"/>
      <c r="P158" s="42">
        <v>48917</v>
      </c>
      <c r="Q158" s="42"/>
      <c r="R158" s="42">
        <f>Data[[#This Row],[PERSOANE ÎNSCRISE ÎN LISTELE ELECTORALE (TURUL 1)            ]]+Data[[#This Row],[PERSOANE ÎNSCRISE ÎN LISTELE ELECTORALE (TURUL AL 2-LEA)]]</f>
        <v>144273</v>
      </c>
      <c r="S158" s="42">
        <f>Data[[#This Row],[PERSOANE CARE AU PARTICIPAT LA VOT (TURUL 1)]]+Data[[#This Row],[PERSOANE CARE AU PARTICIPAT LA VOT  (TURUL AL 2-LEA)]]</f>
        <v>48917</v>
      </c>
      <c r="T158" s="41">
        <f>Data[[#This Row],[TOTAL CHELTUIELI LEI]]/Data[[#This Row],[NUMĂRUL PERSOANELOR ÎNSCRISE ÎN LISTELE ELECTORALE]]</f>
        <v>2.5570376993616271</v>
      </c>
      <c r="U158" s="41">
        <f>Data[[#This Row],[TOTAL CHELTUIELI EURO]]/Data[[#This Row],[NUMĂRUL PERSOANELOR ÎNSCRISE ÎN LISTELE ELECTORALE]]</f>
        <v>0.52830265890407779</v>
      </c>
      <c r="V158" s="41">
        <f>Data[[#This Row],[TOTAL CHELTUIELI LEI]]/Data[[#This Row],[NUMĂRUL PERSOANELOR CARE AU PARTICIPAT LA VOT]]</f>
        <v>7.541580636588507</v>
      </c>
      <c r="W158" s="41">
        <f>Data[[#This Row],[TOTAL CHELTUIELI EURO]]/Data[[#This Row],[NUMĂRUL PERSOANELOR CARE AU PARTICIPAT LA VOT]]</f>
        <v>1.5581456243855514</v>
      </c>
      <c r="X158" s="43">
        <v>4.8400999999999996</v>
      </c>
      <c r="Y158" s="114" t="s">
        <v>2891</v>
      </c>
      <c r="Z158" s="44">
        <v>2</v>
      </c>
      <c r="AA158" s="115" t="s">
        <v>3105</v>
      </c>
      <c r="AB158" s="44">
        <v>0</v>
      </c>
      <c r="AC158" s="45"/>
    </row>
    <row r="159" spans="1:29" ht="12" customHeight="1" x14ac:dyDescent="0.2">
      <c r="A159" s="37">
        <v>158</v>
      </c>
      <c r="B159" s="38" t="s">
        <v>6</v>
      </c>
      <c r="C159" s="39" t="s">
        <v>1115</v>
      </c>
      <c r="D159" s="40">
        <v>44101</v>
      </c>
      <c r="E159" s="38">
        <v>1</v>
      </c>
      <c r="F159" s="38"/>
      <c r="G159" s="38" t="s">
        <v>2</v>
      </c>
      <c r="H159" s="38" t="s">
        <v>2</v>
      </c>
      <c r="I159" s="39">
        <v>30728</v>
      </c>
      <c r="J159" s="39">
        <v>53363.839999999997</v>
      </c>
      <c r="K159" s="39">
        <v>0</v>
      </c>
      <c r="L159" s="41">
        <f>SUM(Data[[#This Row],[CHELTUIELI DE PERSONAL LEI]:[CHELTUIELI DE CAPITAL (ACTIVE NEFINANCIARE ) LEI]])</f>
        <v>84091.839999999997</v>
      </c>
      <c r="M159" s="41">
        <f>Data[[#This Row],[TOTAL CHELTUIELI LEI]]/Data[[#This Row],[CURS VALUTAR EURO BNR 22 07 2020]]</f>
        <v>17373.988140740894</v>
      </c>
      <c r="N159" s="49">
        <v>29885</v>
      </c>
      <c r="O159" s="42"/>
      <c r="P159" s="42">
        <v>13429</v>
      </c>
      <c r="Q159" s="42"/>
      <c r="R159" s="42">
        <f>Data[[#This Row],[PERSOANE ÎNSCRISE ÎN LISTELE ELECTORALE (TURUL 1)            ]]+Data[[#This Row],[PERSOANE ÎNSCRISE ÎN LISTELE ELECTORALE (TURUL AL 2-LEA)]]</f>
        <v>29885</v>
      </c>
      <c r="S159" s="42">
        <f>Data[[#This Row],[PERSOANE CARE AU PARTICIPAT LA VOT (TURUL 1)]]+Data[[#This Row],[PERSOANE CARE AU PARTICIPAT LA VOT  (TURUL AL 2-LEA)]]</f>
        <v>13429</v>
      </c>
      <c r="T159" s="41">
        <f>Data[[#This Row],[TOTAL CHELTUIELI LEI]]/Data[[#This Row],[NUMĂRUL PERSOANELOR ÎNSCRISE ÎN LISTELE ELECTORALE]]</f>
        <v>2.813847749707211</v>
      </c>
      <c r="U159" s="41">
        <f>Data[[#This Row],[TOTAL CHELTUIELI EURO]]/Data[[#This Row],[NUMĂRUL PERSOANELOR ÎNSCRISE ÎN LISTELE ELECTORALE]]</f>
        <v>0.58136149040458074</v>
      </c>
      <c r="V159" s="41">
        <f>Data[[#This Row],[TOTAL CHELTUIELI LEI]]/Data[[#This Row],[NUMĂRUL PERSOANELOR CARE AU PARTICIPAT LA VOT]]</f>
        <v>6.2619584481346333</v>
      </c>
      <c r="W159" s="41">
        <f>Data[[#This Row],[TOTAL CHELTUIELI EURO]]/Data[[#This Row],[NUMĂRUL PERSOANELOR CARE AU PARTICIPAT LA VOT]]</f>
        <v>1.2937663370869681</v>
      </c>
      <c r="X159" s="43">
        <v>4.8400999999999996</v>
      </c>
      <c r="Y159" s="114" t="s">
        <v>2891</v>
      </c>
      <c r="Z159" s="44">
        <v>2</v>
      </c>
      <c r="AA159" s="115" t="s">
        <v>3105</v>
      </c>
      <c r="AB159" s="44">
        <v>0</v>
      </c>
      <c r="AC159" s="45"/>
    </row>
    <row r="160" spans="1:29" ht="12" customHeight="1" x14ac:dyDescent="0.2">
      <c r="A160" s="37">
        <v>159</v>
      </c>
      <c r="B160" s="38" t="s">
        <v>6</v>
      </c>
      <c r="C160" s="39" t="s">
        <v>1116</v>
      </c>
      <c r="D160" s="40">
        <v>44101</v>
      </c>
      <c r="E160" s="38">
        <v>1</v>
      </c>
      <c r="F160" s="38"/>
      <c r="G160" s="38" t="s">
        <v>2</v>
      </c>
      <c r="H160" s="38" t="s">
        <v>2</v>
      </c>
      <c r="I160" s="39">
        <v>6340</v>
      </c>
      <c r="J160" s="39">
        <v>7902</v>
      </c>
      <c r="K160" s="39">
        <v>0</v>
      </c>
      <c r="L160" s="41">
        <f>SUM(Data[[#This Row],[CHELTUIELI DE PERSONAL LEI]:[CHELTUIELI DE CAPITAL (ACTIVE NEFINANCIARE ) LEI]])</f>
        <v>14242</v>
      </c>
      <c r="M160" s="41">
        <f>Data[[#This Row],[TOTAL CHELTUIELI LEI]]/Data[[#This Row],[CURS VALUTAR EURO BNR 22 07 2020]]</f>
        <v>2942.5011879919839</v>
      </c>
      <c r="N160" s="49">
        <v>27625</v>
      </c>
      <c r="O160" s="42"/>
      <c r="P160" s="42">
        <v>9960</v>
      </c>
      <c r="Q160" s="42"/>
      <c r="R160" s="42">
        <f>Data[[#This Row],[PERSOANE ÎNSCRISE ÎN LISTELE ELECTORALE (TURUL 1)            ]]+Data[[#This Row],[PERSOANE ÎNSCRISE ÎN LISTELE ELECTORALE (TURUL AL 2-LEA)]]</f>
        <v>27625</v>
      </c>
      <c r="S160" s="42">
        <f>Data[[#This Row],[PERSOANE CARE AU PARTICIPAT LA VOT (TURUL 1)]]+Data[[#This Row],[PERSOANE CARE AU PARTICIPAT LA VOT  (TURUL AL 2-LEA)]]</f>
        <v>9960</v>
      </c>
      <c r="T160" s="41">
        <f>Data[[#This Row],[TOTAL CHELTUIELI LEI]]/Data[[#This Row],[NUMĂRUL PERSOANELOR ÎNSCRISE ÎN LISTELE ELECTORALE]]</f>
        <v>0.51554751131221721</v>
      </c>
      <c r="U160" s="41">
        <f>Data[[#This Row],[TOTAL CHELTUIELI EURO]]/Data[[#This Row],[NUMĂRUL PERSOANELOR ÎNSCRISE ÎN LISTELE ELECTORALE]]</f>
        <v>0.10651588010830711</v>
      </c>
      <c r="V160" s="41">
        <f>Data[[#This Row],[TOTAL CHELTUIELI LEI]]/Data[[#This Row],[NUMĂRUL PERSOANELOR CARE AU PARTICIPAT LA VOT]]</f>
        <v>1.4299196787148594</v>
      </c>
      <c r="W160" s="41">
        <f>Data[[#This Row],[TOTAL CHELTUIELI EURO]]/Data[[#This Row],[NUMĂRUL PERSOANELOR CARE AU PARTICIPAT LA VOT]]</f>
        <v>0.29543184618393414</v>
      </c>
      <c r="X160" s="43">
        <v>4.8400999999999996</v>
      </c>
      <c r="Y160" s="114" t="s">
        <v>2890</v>
      </c>
      <c r="Z160" s="44">
        <v>0</v>
      </c>
      <c r="AA160" s="115" t="s">
        <v>3105</v>
      </c>
      <c r="AB160" s="44">
        <v>0</v>
      </c>
      <c r="AC160" s="45"/>
    </row>
    <row r="161" spans="1:29" ht="12" customHeight="1" x14ac:dyDescent="0.2">
      <c r="A161" s="37">
        <v>160</v>
      </c>
      <c r="B161" s="38" t="s">
        <v>6</v>
      </c>
      <c r="C161" s="39" t="s">
        <v>2974</v>
      </c>
      <c r="D161" s="40">
        <v>44101</v>
      </c>
      <c r="E161" s="38">
        <v>1</v>
      </c>
      <c r="F161" s="38"/>
      <c r="G161" s="38" t="s">
        <v>2</v>
      </c>
      <c r="H161" s="38" t="s">
        <v>2</v>
      </c>
      <c r="I161" s="39">
        <v>1800</v>
      </c>
      <c r="J161" s="39">
        <v>59808</v>
      </c>
      <c r="K161" s="39">
        <v>0</v>
      </c>
      <c r="L161" s="41">
        <f>SUM(Data[[#This Row],[CHELTUIELI DE PERSONAL LEI]:[CHELTUIELI DE CAPITAL (ACTIVE NEFINANCIARE ) LEI]])</f>
        <v>61608</v>
      </c>
      <c r="M161" s="41">
        <f>Data[[#This Row],[TOTAL CHELTUIELI LEI]]/Data[[#This Row],[CURS VALUTAR EURO BNR 22 07 2020]]</f>
        <v>12728.662630937379</v>
      </c>
      <c r="N161" s="49">
        <v>8626</v>
      </c>
      <c r="O161" s="42"/>
      <c r="P161" s="42">
        <v>4327</v>
      </c>
      <c r="Q161" s="42"/>
      <c r="R161" s="42">
        <f>Data[[#This Row],[PERSOANE ÎNSCRISE ÎN LISTELE ELECTORALE (TURUL 1)            ]]+Data[[#This Row],[PERSOANE ÎNSCRISE ÎN LISTELE ELECTORALE (TURUL AL 2-LEA)]]</f>
        <v>8626</v>
      </c>
      <c r="S161" s="42">
        <f>Data[[#This Row],[PERSOANE CARE AU PARTICIPAT LA VOT (TURUL 1)]]+Data[[#This Row],[PERSOANE CARE AU PARTICIPAT LA VOT  (TURUL AL 2-LEA)]]</f>
        <v>4327</v>
      </c>
      <c r="T161" s="41">
        <f>Data[[#This Row],[TOTAL CHELTUIELI LEI]]/Data[[#This Row],[NUMĂRUL PERSOANELOR ÎNSCRISE ÎN LISTELE ELECTORALE]]</f>
        <v>7.1421284488754928</v>
      </c>
      <c r="U161" s="41">
        <f>Data[[#This Row],[TOTAL CHELTUIELI EURO]]/Data[[#This Row],[NUMĂRUL PERSOANELOR ÎNSCRISE ÎN LISTELE ELECTORALE]]</f>
        <v>1.4756158858030812</v>
      </c>
      <c r="V161" s="41">
        <f>Data[[#This Row],[TOTAL CHELTUIELI LEI]]/Data[[#This Row],[NUMĂRUL PERSOANELOR CARE AU PARTICIPAT LA VOT]]</f>
        <v>14.238040212618442</v>
      </c>
      <c r="W161" s="41">
        <f>Data[[#This Row],[TOTAL CHELTUIELI EURO]]/Data[[#This Row],[NUMĂRUL PERSOANELOR CARE AU PARTICIPAT LA VOT]]</f>
        <v>2.9416830670065583</v>
      </c>
      <c r="X161" s="43">
        <v>4.8400999999999996</v>
      </c>
      <c r="Y161" s="114" t="s">
        <v>2886</v>
      </c>
      <c r="Z161" s="44">
        <v>7</v>
      </c>
      <c r="AA161" s="115" t="s">
        <v>3107</v>
      </c>
      <c r="AB161" s="44">
        <v>1</v>
      </c>
      <c r="AC161" s="45"/>
    </row>
    <row r="162" spans="1:29" ht="12" customHeight="1" x14ac:dyDescent="0.2">
      <c r="A162" s="37">
        <v>161</v>
      </c>
      <c r="B162" s="38" t="s">
        <v>6</v>
      </c>
      <c r="C162" s="39" t="s">
        <v>2975</v>
      </c>
      <c r="D162" s="40">
        <v>44101</v>
      </c>
      <c r="E162" s="38">
        <v>1</v>
      </c>
      <c r="F162" s="38"/>
      <c r="G162" s="38" t="s">
        <v>2</v>
      </c>
      <c r="H162" s="38" t="s">
        <v>2</v>
      </c>
      <c r="I162" s="39">
        <v>32028</v>
      </c>
      <c r="J162" s="39">
        <v>99023.5</v>
      </c>
      <c r="K162" s="39">
        <v>0</v>
      </c>
      <c r="L162" s="41">
        <f>SUM(Data[[#This Row],[CHELTUIELI DE PERSONAL LEI]:[CHELTUIELI DE CAPITAL (ACTIVE NEFINANCIARE ) LEI]])</f>
        <v>131051.5</v>
      </c>
      <c r="M162" s="41">
        <f>Data[[#This Row],[TOTAL CHELTUIELI LEI]]/Data[[#This Row],[CURS VALUTAR EURO BNR 22 07 2020]]</f>
        <v>27076.196772793952</v>
      </c>
      <c r="N162" s="49">
        <v>28340</v>
      </c>
      <c r="O162" s="42"/>
      <c r="P162" s="42">
        <v>11912</v>
      </c>
      <c r="Q162" s="42"/>
      <c r="R162" s="42">
        <f>Data[[#This Row],[PERSOANE ÎNSCRISE ÎN LISTELE ELECTORALE (TURUL 1)            ]]+Data[[#This Row],[PERSOANE ÎNSCRISE ÎN LISTELE ELECTORALE (TURUL AL 2-LEA)]]</f>
        <v>28340</v>
      </c>
      <c r="S162" s="42">
        <f>Data[[#This Row],[PERSOANE CARE AU PARTICIPAT LA VOT (TURUL 1)]]+Data[[#This Row],[PERSOANE CARE AU PARTICIPAT LA VOT  (TURUL AL 2-LEA)]]</f>
        <v>11912</v>
      </c>
      <c r="T162" s="41">
        <f>Data[[#This Row],[TOTAL CHELTUIELI LEI]]/Data[[#This Row],[NUMĂRUL PERSOANELOR ÎNSCRISE ÎN LISTELE ELECTORALE]]</f>
        <v>4.6242589978828512</v>
      </c>
      <c r="U162" s="41">
        <f>Data[[#This Row],[TOTAL CHELTUIELI EURO]]/Data[[#This Row],[NUMĂRUL PERSOANELOR ÎNSCRISE ÎN LISTELE ELECTORALE]]</f>
        <v>0.95540567299908086</v>
      </c>
      <c r="V162" s="41">
        <f>Data[[#This Row],[TOTAL CHELTUIELI LEI]]/Data[[#This Row],[NUMĂRUL PERSOANELOR CARE AU PARTICIPAT LA VOT]]</f>
        <v>11.001637004701141</v>
      </c>
      <c r="W162" s="41">
        <f>Data[[#This Row],[TOTAL CHELTUIELI EURO]]/Data[[#This Row],[NUMĂRUL PERSOANELOR CARE AU PARTICIPAT LA VOT]]</f>
        <v>2.2730185336462352</v>
      </c>
      <c r="X162" s="43">
        <v>4.8400999999999996</v>
      </c>
      <c r="Y162" s="114" t="s">
        <v>2895</v>
      </c>
      <c r="Z162" s="44">
        <v>4</v>
      </c>
      <c r="AA162" s="115" t="s">
        <v>3105</v>
      </c>
      <c r="AB162" s="44">
        <v>0</v>
      </c>
      <c r="AC162" s="45"/>
    </row>
    <row r="163" spans="1:29" ht="12" customHeight="1" x14ac:dyDescent="0.2">
      <c r="A163" s="37">
        <v>162</v>
      </c>
      <c r="B163" s="38" t="s">
        <v>6</v>
      </c>
      <c r="C163" s="39" t="s">
        <v>2976</v>
      </c>
      <c r="D163" s="40">
        <v>44101</v>
      </c>
      <c r="E163" s="38">
        <v>1</v>
      </c>
      <c r="F163" s="38"/>
      <c r="G163" s="38" t="s">
        <v>2</v>
      </c>
      <c r="H163" s="38" t="s">
        <v>2</v>
      </c>
      <c r="I163" s="39">
        <v>0</v>
      </c>
      <c r="J163" s="39">
        <v>41572.65</v>
      </c>
      <c r="K163" s="39">
        <v>0</v>
      </c>
      <c r="L163" s="41">
        <f>SUM(Data[[#This Row],[CHELTUIELI DE PERSONAL LEI]:[CHELTUIELI DE CAPITAL (ACTIVE NEFINANCIARE ) LEI]])</f>
        <v>41572.65</v>
      </c>
      <c r="M163" s="41">
        <f>Data[[#This Row],[TOTAL CHELTUIELI LEI]]/Data[[#This Row],[CURS VALUTAR EURO BNR 22 07 2020]]</f>
        <v>8589.2130327885789</v>
      </c>
      <c r="N163" s="49">
        <v>12937</v>
      </c>
      <c r="O163" s="42"/>
      <c r="P163" s="42">
        <v>6420</v>
      </c>
      <c r="Q163" s="42"/>
      <c r="R163" s="42">
        <f>Data[[#This Row],[PERSOANE ÎNSCRISE ÎN LISTELE ELECTORALE (TURUL 1)            ]]+Data[[#This Row],[PERSOANE ÎNSCRISE ÎN LISTELE ELECTORALE (TURUL AL 2-LEA)]]</f>
        <v>12937</v>
      </c>
      <c r="S163" s="42">
        <f>Data[[#This Row],[PERSOANE CARE AU PARTICIPAT LA VOT (TURUL 1)]]+Data[[#This Row],[PERSOANE CARE AU PARTICIPAT LA VOT  (TURUL AL 2-LEA)]]</f>
        <v>6420</v>
      </c>
      <c r="T163" s="41">
        <f>Data[[#This Row],[TOTAL CHELTUIELI LEI]]/Data[[#This Row],[NUMĂRUL PERSOANELOR ÎNSCRISE ÎN LISTELE ELECTORALE]]</f>
        <v>3.2134691195795009</v>
      </c>
      <c r="U163" s="41">
        <f>Data[[#This Row],[TOTAL CHELTUIELI EURO]]/Data[[#This Row],[NUMĂRUL PERSOANELOR ÎNSCRISE ÎN LISTELE ELECTORALE]]</f>
        <v>0.66392618325644115</v>
      </c>
      <c r="V163" s="41">
        <f>Data[[#This Row],[TOTAL CHELTUIELI LEI]]/Data[[#This Row],[NUMĂRUL PERSOANELOR CARE AU PARTICIPAT LA VOT]]</f>
        <v>6.4754906542056077</v>
      </c>
      <c r="W163" s="41">
        <f>Data[[#This Row],[TOTAL CHELTUIELI EURO]]/Data[[#This Row],[NUMĂRUL PERSOANELOR CARE AU PARTICIPAT LA VOT]]</f>
        <v>1.3378836499670683</v>
      </c>
      <c r="X163" s="43">
        <v>4.8400999999999996</v>
      </c>
      <c r="Y163" s="114" t="s">
        <v>2884</v>
      </c>
      <c r="Z163" s="44">
        <v>3</v>
      </c>
      <c r="AA163" s="115" t="s">
        <v>3105</v>
      </c>
      <c r="AB163" s="44">
        <v>0</v>
      </c>
      <c r="AC163" s="45"/>
    </row>
    <row r="164" spans="1:29" ht="12" customHeight="1" x14ac:dyDescent="0.2">
      <c r="A164" s="37">
        <v>163</v>
      </c>
      <c r="B164" s="38" t="s">
        <v>6</v>
      </c>
      <c r="C164" s="39" t="s">
        <v>2977</v>
      </c>
      <c r="D164" s="40">
        <v>44101</v>
      </c>
      <c r="E164" s="38">
        <v>1</v>
      </c>
      <c r="F164" s="38"/>
      <c r="G164" s="38" t="s">
        <v>2</v>
      </c>
      <c r="H164" s="38" t="s">
        <v>2</v>
      </c>
      <c r="I164" s="39">
        <v>9300</v>
      </c>
      <c r="J164" s="39">
        <v>59986.63</v>
      </c>
      <c r="K164" s="39">
        <v>0</v>
      </c>
      <c r="L164" s="41">
        <f>SUM(Data[[#This Row],[CHELTUIELI DE PERSONAL LEI]:[CHELTUIELI DE CAPITAL (ACTIVE NEFINANCIARE ) LEI]])</f>
        <v>69286.63</v>
      </c>
      <c r="M164" s="41">
        <f>Data[[#This Row],[TOTAL CHELTUIELI LEI]]/Data[[#This Row],[CURS VALUTAR EURO BNR 22 07 2020]]</f>
        <v>14315.123654469951</v>
      </c>
      <c r="N164" s="49">
        <v>7759</v>
      </c>
      <c r="O164" s="42"/>
      <c r="P164" s="42">
        <v>4108</v>
      </c>
      <c r="Q164" s="42"/>
      <c r="R164" s="42">
        <f>Data[[#This Row],[PERSOANE ÎNSCRISE ÎN LISTELE ELECTORALE (TURUL 1)            ]]+Data[[#This Row],[PERSOANE ÎNSCRISE ÎN LISTELE ELECTORALE (TURUL AL 2-LEA)]]</f>
        <v>7759</v>
      </c>
      <c r="S164" s="42">
        <f>Data[[#This Row],[PERSOANE CARE AU PARTICIPAT LA VOT (TURUL 1)]]+Data[[#This Row],[PERSOANE CARE AU PARTICIPAT LA VOT  (TURUL AL 2-LEA)]]</f>
        <v>4108</v>
      </c>
      <c r="T164" s="41">
        <f>Data[[#This Row],[TOTAL CHELTUIELI LEI]]/Data[[#This Row],[NUMĂRUL PERSOANELOR ÎNSCRISE ÎN LISTELE ELECTORALE]]</f>
        <v>8.929840185590928</v>
      </c>
      <c r="U164" s="41">
        <f>Data[[#This Row],[TOTAL CHELTUIELI EURO]]/Data[[#This Row],[NUMĂRUL PERSOANELOR ÎNSCRISE ÎN LISTELE ELECTORALE]]</f>
        <v>1.8449701835893737</v>
      </c>
      <c r="V164" s="41">
        <f>Data[[#This Row],[TOTAL CHELTUIELI LEI]]/Data[[#This Row],[NUMĂRUL PERSOANELOR CARE AU PARTICIPAT LA VOT]]</f>
        <v>16.866268257059396</v>
      </c>
      <c r="W164" s="41">
        <f>Data[[#This Row],[TOTAL CHELTUIELI EURO]]/Data[[#This Row],[NUMĂRUL PERSOANELOR CARE AU PARTICIPAT LA VOT]]</f>
        <v>3.4846941710004748</v>
      </c>
      <c r="X164" s="43">
        <v>4.8400999999999996</v>
      </c>
      <c r="Y164" s="114" t="s">
        <v>2896</v>
      </c>
      <c r="Z164" s="44">
        <v>8</v>
      </c>
      <c r="AA164" s="115" t="s">
        <v>3107</v>
      </c>
      <c r="AB164" s="44">
        <v>1</v>
      </c>
      <c r="AC164" s="45"/>
    </row>
    <row r="165" spans="1:29" ht="12" customHeight="1" x14ac:dyDescent="0.2">
      <c r="A165" s="37">
        <v>164</v>
      </c>
      <c r="B165" s="38" t="s">
        <v>6</v>
      </c>
      <c r="C165" s="39" t="s">
        <v>1117</v>
      </c>
      <c r="D165" s="40">
        <v>44101</v>
      </c>
      <c r="E165" s="38">
        <v>1</v>
      </c>
      <c r="F165" s="38"/>
      <c r="G165" s="38" t="s">
        <v>2</v>
      </c>
      <c r="H165" s="38" t="s">
        <v>2</v>
      </c>
      <c r="I165" s="39">
        <v>0</v>
      </c>
      <c r="J165" s="39">
        <v>14512.16</v>
      </c>
      <c r="K165" s="39">
        <v>0</v>
      </c>
      <c r="L165" s="41">
        <f>SUM(Data[[#This Row],[CHELTUIELI DE PERSONAL LEI]:[CHELTUIELI DE CAPITAL (ACTIVE NEFINANCIARE ) LEI]])</f>
        <v>14512.16</v>
      </c>
      <c r="M165" s="41">
        <f>Data[[#This Row],[TOTAL CHELTUIELI LEI]]/Data[[#This Row],[CURS VALUTAR EURO BNR 22 07 2020]]</f>
        <v>2998.3182165657736</v>
      </c>
      <c r="N165" s="49">
        <v>5024</v>
      </c>
      <c r="O165" s="42"/>
      <c r="P165" s="42">
        <v>3029</v>
      </c>
      <c r="Q165" s="42"/>
      <c r="R165" s="42">
        <f>Data[[#This Row],[PERSOANE ÎNSCRISE ÎN LISTELE ELECTORALE (TURUL 1)            ]]+Data[[#This Row],[PERSOANE ÎNSCRISE ÎN LISTELE ELECTORALE (TURUL AL 2-LEA)]]</f>
        <v>5024</v>
      </c>
      <c r="S165" s="42">
        <f>Data[[#This Row],[PERSOANE CARE AU PARTICIPAT LA VOT (TURUL 1)]]+Data[[#This Row],[PERSOANE CARE AU PARTICIPAT LA VOT  (TURUL AL 2-LEA)]]</f>
        <v>3029</v>
      </c>
      <c r="T165" s="41">
        <f>Data[[#This Row],[TOTAL CHELTUIELI LEI]]/Data[[#This Row],[NUMĂRUL PERSOANELOR ÎNSCRISE ÎN LISTELE ELECTORALE]]</f>
        <v>2.8885668789808916</v>
      </c>
      <c r="U165" s="41">
        <f>Data[[#This Row],[TOTAL CHELTUIELI EURO]]/Data[[#This Row],[NUMĂRUL PERSOANELOR ÎNSCRISE ÎN LISTELE ELECTORALE]]</f>
        <v>0.59679900807439756</v>
      </c>
      <c r="V165" s="41">
        <f>Data[[#This Row],[TOTAL CHELTUIELI LEI]]/Data[[#This Row],[NUMĂRUL PERSOANELOR CARE AU PARTICIPAT LA VOT]]</f>
        <v>4.7910729613733904</v>
      </c>
      <c r="W165" s="41">
        <f>Data[[#This Row],[TOTAL CHELTUIELI EURO]]/Data[[#This Row],[NUMĂRUL PERSOANELOR CARE AU PARTICIPAT LA VOT]]</f>
        <v>0.98987065584872025</v>
      </c>
      <c r="X165" s="43">
        <v>4.8400999999999996</v>
      </c>
      <c r="Y165" s="114" t="s">
        <v>2891</v>
      </c>
      <c r="Z165" s="44">
        <v>2</v>
      </c>
      <c r="AA165" s="115" t="s">
        <v>3105</v>
      </c>
      <c r="AB165" s="44">
        <v>0</v>
      </c>
      <c r="AC165" s="45"/>
    </row>
    <row r="166" spans="1:29" ht="12" customHeight="1" x14ac:dyDescent="0.2">
      <c r="A166" s="37">
        <v>165</v>
      </c>
      <c r="B166" s="38" t="s">
        <v>6</v>
      </c>
      <c r="C166" s="39" t="s">
        <v>1118</v>
      </c>
      <c r="D166" s="40">
        <v>44101</v>
      </c>
      <c r="E166" s="38">
        <v>1</v>
      </c>
      <c r="F166" s="38"/>
      <c r="G166" s="38" t="s">
        <v>2</v>
      </c>
      <c r="H166" s="38" t="s">
        <v>2</v>
      </c>
      <c r="I166" s="39">
        <v>1500</v>
      </c>
      <c r="J166" s="39">
        <v>10445</v>
      </c>
      <c r="K166" s="39">
        <v>0</v>
      </c>
      <c r="L166" s="41">
        <f>SUM(Data[[#This Row],[CHELTUIELI DE PERSONAL LEI]:[CHELTUIELI DE CAPITAL (ACTIVE NEFINANCIARE ) LEI]])</f>
        <v>11945</v>
      </c>
      <c r="M166" s="41">
        <f>Data[[#This Row],[TOTAL CHELTUIELI LEI]]/Data[[#This Row],[CURS VALUTAR EURO BNR 22 07 2020]]</f>
        <v>2467.9242164418092</v>
      </c>
      <c r="N166" s="49">
        <v>1249</v>
      </c>
      <c r="O166" s="42"/>
      <c r="P166" s="42">
        <v>941</v>
      </c>
      <c r="Q166" s="42"/>
      <c r="R166" s="42">
        <f>Data[[#This Row],[PERSOANE ÎNSCRISE ÎN LISTELE ELECTORALE (TURUL 1)            ]]+Data[[#This Row],[PERSOANE ÎNSCRISE ÎN LISTELE ELECTORALE (TURUL AL 2-LEA)]]</f>
        <v>1249</v>
      </c>
      <c r="S166" s="42">
        <f>Data[[#This Row],[PERSOANE CARE AU PARTICIPAT LA VOT (TURUL 1)]]+Data[[#This Row],[PERSOANE CARE AU PARTICIPAT LA VOT  (TURUL AL 2-LEA)]]</f>
        <v>941</v>
      </c>
      <c r="T166" s="41">
        <f>Data[[#This Row],[TOTAL CHELTUIELI LEI]]/Data[[#This Row],[NUMĂRUL PERSOANELOR ÎNSCRISE ÎN LISTELE ELECTORALE]]</f>
        <v>9.5636509207365901</v>
      </c>
      <c r="U166" s="41">
        <f>Data[[#This Row],[TOTAL CHELTUIELI EURO]]/Data[[#This Row],[NUMĂRUL PERSOANELOR ÎNSCRISE ÎN LISTELE ELECTORALE]]</f>
        <v>1.9759201092408401</v>
      </c>
      <c r="V166" s="41">
        <f>Data[[#This Row],[TOTAL CHELTUIELI LEI]]/Data[[#This Row],[NUMĂRUL PERSOANELOR CARE AU PARTICIPAT LA VOT]]</f>
        <v>12.69394261424017</v>
      </c>
      <c r="W166" s="41">
        <f>Data[[#This Row],[TOTAL CHELTUIELI EURO]]/Data[[#This Row],[NUMĂRUL PERSOANELOR CARE AU PARTICIPAT LA VOT]]</f>
        <v>2.6226612289498505</v>
      </c>
      <c r="X166" s="43">
        <v>4.8400999999999996</v>
      </c>
      <c r="Y166" s="114" t="s">
        <v>2887</v>
      </c>
      <c r="Z166" s="44">
        <v>9</v>
      </c>
      <c r="AA166" s="115" t="s">
        <v>3107</v>
      </c>
      <c r="AB166" s="44">
        <v>1</v>
      </c>
      <c r="AC166" s="45"/>
    </row>
    <row r="167" spans="1:29" ht="12" customHeight="1" x14ac:dyDescent="0.2">
      <c r="A167" s="37">
        <v>166</v>
      </c>
      <c r="B167" s="38" t="s">
        <v>6</v>
      </c>
      <c r="C167" s="39" t="s">
        <v>1119</v>
      </c>
      <c r="D167" s="40">
        <v>44101</v>
      </c>
      <c r="E167" s="38">
        <v>1</v>
      </c>
      <c r="F167" s="38"/>
      <c r="G167" s="38" t="s">
        <v>2</v>
      </c>
      <c r="H167" s="38" t="s">
        <v>2</v>
      </c>
      <c r="I167" s="39">
        <v>0</v>
      </c>
      <c r="J167" s="39">
        <v>27792.68</v>
      </c>
      <c r="K167" s="39">
        <v>0</v>
      </c>
      <c r="L167" s="41">
        <f>SUM(Data[[#This Row],[CHELTUIELI DE PERSONAL LEI]:[CHELTUIELI DE CAPITAL (ACTIVE NEFINANCIARE ) LEI]])</f>
        <v>27792.68</v>
      </c>
      <c r="M167" s="41">
        <f>Data[[#This Row],[TOTAL CHELTUIELI LEI]]/Data[[#This Row],[CURS VALUTAR EURO BNR 22 07 2020]]</f>
        <v>5742.1706163095805</v>
      </c>
      <c r="N167" s="49">
        <v>3412</v>
      </c>
      <c r="O167" s="42"/>
      <c r="P167" s="42">
        <v>1887</v>
      </c>
      <c r="Q167" s="42"/>
      <c r="R167" s="42">
        <f>Data[[#This Row],[PERSOANE ÎNSCRISE ÎN LISTELE ELECTORALE (TURUL 1)            ]]+Data[[#This Row],[PERSOANE ÎNSCRISE ÎN LISTELE ELECTORALE (TURUL AL 2-LEA)]]</f>
        <v>3412</v>
      </c>
      <c r="S167" s="42">
        <f>Data[[#This Row],[PERSOANE CARE AU PARTICIPAT LA VOT (TURUL 1)]]+Data[[#This Row],[PERSOANE CARE AU PARTICIPAT LA VOT  (TURUL AL 2-LEA)]]</f>
        <v>1887</v>
      </c>
      <c r="T167" s="41">
        <f>Data[[#This Row],[TOTAL CHELTUIELI LEI]]/Data[[#This Row],[NUMĂRUL PERSOANELOR ÎNSCRISE ÎN LISTELE ELECTORALE]]</f>
        <v>8.1455685814771392</v>
      </c>
      <c r="U167" s="41">
        <f>Data[[#This Row],[TOTAL CHELTUIELI EURO]]/Data[[#This Row],[NUMĂRUL PERSOANELOR ÎNSCRISE ÎN LISTELE ELECTORALE]]</f>
        <v>1.6829339438187516</v>
      </c>
      <c r="V167" s="41">
        <f>Data[[#This Row],[TOTAL CHELTUIELI LEI]]/Data[[#This Row],[NUMĂRUL PERSOANELOR CARE AU PARTICIPAT LA VOT]]</f>
        <v>14.728500264970853</v>
      </c>
      <c r="W167" s="41">
        <f>Data[[#This Row],[TOTAL CHELTUIELI EURO]]/Data[[#This Row],[NUMĂRUL PERSOANELOR CARE AU PARTICIPAT LA VOT]]</f>
        <v>3.0430156949176368</v>
      </c>
      <c r="X167" s="43">
        <v>4.8400999999999996</v>
      </c>
      <c r="Y167" s="114" t="s">
        <v>2896</v>
      </c>
      <c r="Z167" s="44">
        <v>8</v>
      </c>
      <c r="AA167" s="115" t="s">
        <v>3107</v>
      </c>
      <c r="AB167" s="44">
        <v>1</v>
      </c>
      <c r="AC167" s="45"/>
    </row>
    <row r="168" spans="1:29" ht="12" customHeight="1" x14ac:dyDescent="0.2">
      <c r="A168" s="37">
        <v>167</v>
      </c>
      <c r="B168" s="38" t="s">
        <v>6</v>
      </c>
      <c r="C168" s="39" t="s">
        <v>1120</v>
      </c>
      <c r="D168" s="40">
        <v>44101</v>
      </c>
      <c r="E168" s="38">
        <v>1</v>
      </c>
      <c r="F168" s="38"/>
      <c r="G168" s="38" t="s">
        <v>2</v>
      </c>
      <c r="H168" s="38" t="s">
        <v>2</v>
      </c>
      <c r="I168" s="39">
        <v>900</v>
      </c>
      <c r="J168" s="39">
        <v>11154</v>
      </c>
      <c r="K168" s="39">
        <v>0</v>
      </c>
      <c r="L168" s="41">
        <f>SUM(Data[[#This Row],[CHELTUIELI DE PERSONAL LEI]:[CHELTUIELI DE CAPITAL (ACTIVE NEFINANCIARE ) LEI]])</f>
        <v>12054</v>
      </c>
      <c r="M168" s="41">
        <f>Data[[#This Row],[TOTAL CHELTUIELI LEI]]/Data[[#This Row],[CURS VALUTAR EURO BNR 22 07 2020]]</f>
        <v>2490.4444123055309</v>
      </c>
      <c r="N168" s="49">
        <v>2641</v>
      </c>
      <c r="O168" s="42"/>
      <c r="P168" s="42">
        <v>1863</v>
      </c>
      <c r="Q168" s="42"/>
      <c r="R168" s="42">
        <f>Data[[#This Row],[PERSOANE ÎNSCRISE ÎN LISTELE ELECTORALE (TURUL 1)            ]]+Data[[#This Row],[PERSOANE ÎNSCRISE ÎN LISTELE ELECTORALE (TURUL AL 2-LEA)]]</f>
        <v>2641</v>
      </c>
      <c r="S168" s="42">
        <f>Data[[#This Row],[PERSOANE CARE AU PARTICIPAT LA VOT (TURUL 1)]]+Data[[#This Row],[PERSOANE CARE AU PARTICIPAT LA VOT  (TURUL AL 2-LEA)]]</f>
        <v>1863</v>
      </c>
      <c r="T168" s="41">
        <f>Data[[#This Row],[TOTAL CHELTUIELI LEI]]/Data[[#This Row],[NUMĂRUL PERSOANELOR ÎNSCRISE ÎN LISTELE ELECTORALE]]</f>
        <v>4.5641802347595606</v>
      </c>
      <c r="U168" s="41">
        <f>Data[[#This Row],[TOTAL CHELTUIELI EURO]]/Data[[#This Row],[NUMĂRUL PERSOANELOR ÎNSCRISE ÎN LISTELE ELECTORALE]]</f>
        <v>0.94299296187259785</v>
      </c>
      <c r="V168" s="41">
        <f>Data[[#This Row],[TOTAL CHELTUIELI LEI]]/Data[[#This Row],[NUMĂRUL PERSOANELOR CARE AU PARTICIPAT LA VOT]]</f>
        <v>6.4702093397745575</v>
      </c>
      <c r="W168" s="41">
        <f>Data[[#This Row],[TOTAL CHELTUIELI EURO]]/Data[[#This Row],[NUMĂRUL PERSOANELOR CARE AU PARTICIPAT LA VOT]]</f>
        <v>1.3367924918440852</v>
      </c>
      <c r="X168" s="43">
        <v>4.8400999999999996</v>
      </c>
      <c r="Y168" s="114" t="s">
        <v>2895</v>
      </c>
      <c r="Z168" s="44">
        <v>4</v>
      </c>
      <c r="AA168" s="115" t="s">
        <v>3105</v>
      </c>
      <c r="AB168" s="44">
        <v>0</v>
      </c>
      <c r="AC168" s="45"/>
    </row>
    <row r="169" spans="1:29" ht="12" customHeight="1" x14ac:dyDescent="0.2">
      <c r="A169" s="37">
        <v>168</v>
      </c>
      <c r="B169" s="38" t="s">
        <v>6</v>
      </c>
      <c r="C169" s="39" t="s">
        <v>1121</v>
      </c>
      <c r="D169" s="40">
        <v>44101</v>
      </c>
      <c r="E169" s="38">
        <v>1</v>
      </c>
      <c r="F169" s="38"/>
      <c r="G169" s="38" t="s">
        <v>2</v>
      </c>
      <c r="H169" s="38" t="s">
        <v>2</v>
      </c>
      <c r="I169" s="50">
        <v>600</v>
      </c>
      <c r="J169" s="50">
        <v>7605</v>
      </c>
      <c r="K169" s="50">
        <v>0</v>
      </c>
      <c r="L169" s="41">
        <f>SUM(Data[[#This Row],[CHELTUIELI DE PERSONAL LEI]:[CHELTUIELI DE CAPITAL (ACTIVE NEFINANCIARE ) LEI]])</f>
        <v>8205</v>
      </c>
      <c r="M169" s="41">
        <f>Data[[#This Row],[TOTAL CHELTUIELI LEI]]/Data[[#This Row],[CURS VALUTAR EURO BNR 22 07 2020]]</f>
        <v>1695.2129088241979</v>
      </c>
      <c r="N169" s="49">
        <v>1939</v>
      </c>
      <c r="O169" s="42"/>
      <c r="P169" s="42">
        <v>962</v>
      </c>
      <c r="Q169" s="42"/>
      <c r="R169" s="42">
        <f>Data[[#This Row],[PERSOANE ÎNSCRISE ÎN LISTELE ELECTORALE (TURUL 1)            ]]+Data[[#This Row],[PERSOANE ÎNSCRISE ÎN LISTELE ELECTORALE (TURUL AL 2-LEA)]]</f>
        <v>1939</v>
      </c>
      <c r="S169" s="42">
        <f>Data[[#This Row],[PERSOANE CARE AU PARTICIPAT LA VOT (TURUL 1)]]+Data[[#This Row],[PERSOANE CARE AU PARTICIPAT LA VOT  (TURUL AL 2-LEA)]]</f>
        <v>962</v>
      </c>
      <c r="T169" s="41">
        <f>Data[[#This Row],[TOTAL CHELTUIELI LEI]]/Data[[#This Row],[NUMĂRUL PERSOANELOR ÎNSCRISE ÎN LISTELE ELECTORALE]]</f>
        <v>4.2315626611655492</v>
      </c>
      <c r="U169" s="41">
        <f>Data[[#This Row],[TOTAL CHELTUIELI EURO]]/Data[[#This Row],[NUMĂRUL PERSOANELOR ÎNSCRISE ÎN LISTELE ELECTORALE]]</f>
        <v>0.87427174256018458</v>
      </c>
      <c r="V169" s="41">
        <f>Data[[#This Row],[TOTAL CHELTUIELI LEI]]/Data[[#This Row],[NUMĂRUL PERSOANELOR CARE AU PARTICIPAT LA VOT]]</f>
        <v>8.5291060291060283</v>
      </c>
      <c r="W169" s="41">
        <f>Data[[#This Row],[TOTAL CHELTUIELI EURO]]/Data[[#This Row],[NUMĂRUL PERSOANELOR CARE AU PARTICIPAT LA VOT]]</f>
        <v>1.7621755808983346</v>
      </c>
      <c r="X169" s="43">
        <v>4.8400999999999996</v>
      </c>
      <c r="Y169" s="114" t="s">
        <v>2895</v>
      </c>
      <c r="Z169" s="44">
        <v>4</v>
      </c>
      <c r="AA169" s="115" t="s">
        <v>3105</v>
      </c>
      <c r="AB169" s="44">
        <v>0</v>
      </c>
      <c r="AC169" s="45"/>
    </row>
    <row r="170" spans="1:29" ht="12" customHeight="1" x14ac:dyDescent="0.2">
      <c r="A170" s="37">
        <v>169</v>
      </c>
      <c r="B170" s="38" t="s">
        <v>6</v>
      </c>
      <c r="C170" s="39" t="s">
        <v>1122</v>
      </c>
      <c r="D170" s="40">
        <v>44101</v>
      </c>
      <c r="E170" s="38">
        <v>1</v>
      </c>
      <c r="F170" s="38"/>
      <c r="G170" s="38" t="s">
        <v>2</v>
      </c>
      <c r="H170" s="38" t="s">
        <v>2</v>
      </c>
      <c r="I170" s="39">
        <v>25473</v>
      </c>
      <c r="J170" s="39">
        <v>13769</v>
      </c>
      <c r="K170" s="39">
        <v>0</v>
      </c>
      <c r="L170" s="41">
        <f>SUM(Data[[#This Row],[CHELTUIELI DE PERSONAL LEI]:[CHELTUIELI DE CAPITAL (ACTIVE NEFINANCIARE ) LEI]])</f>
        <v>39242</v>
      </c>
      <c r="M170" s="41">
        <f>Data[[#This Row],[TOTAL CHELTUIELI LEI]]/Data[[#This Row],[CURS VALUTAR EURO BNR 22 07 2020]]</f>
        <v>8107.6837255428609</v>
      </c>
      <c r="N170" s="49">
        <v>9007</v>
      </c>
      <c r="O170" s="42"/>
      <c r="P170" s="42">
        <v>4385</v>
      </c>
      <c r="Q170" s="42"/>
      <c r="R170" s="42">
        <f>Data[[#This Row],[PERSOANE ÎNSCRISE ÎN LISTELE ELECTORALE (TURUL 1)            ]]+Data[[#This Row],[PERSOANE ÎNSCRISE ÎN LISTELE ELECTORALE (TURUL AL 2-LEA)]]</f>
        <v>9007</v>
      </c>
      <c r="S170" s="42">
        <f>Data[[#This Row],[PERSOANE CARE AU PARTICIPAT LA VOT (TURUL 1)]]+Data[[#This Row],[PERSOANE CARE AU PARTICIPAT LA VOT  (TURUL AL 2-LEA)]]</f>
        <v>4385</v>
      </c>
      <c r="T170" s="41">
        <f>Data[[#This Row],[TOTAL CHELTUIELI LEI]]/Data[[#This Row],[NUMĂRUL PERSOANELOR ÎNSCRISE ÎN LISTELE ELECTORALE]]</f>
        <v>4.356833573886977</v>
      </c>
      <c r="U170" s="41">
        <f>Data[[#This Row],[TOTAL CHELTUIELI EURO]]/Data[[#This Row],[NUMĂRUL PERSOANELOR ÎNSCRISE ÎN LISTELE ELECTORALE]]</f>
        <v>0.90015362779425567</v>
      </c>
      <c r="V170" s="41">
        <f>Data[[#This Row],[TOTAL CHELTUIELI LEI]]/Data[[#This Row],[NUMĂRUL PERSOANELOR CARE AU PARTICIPAT LA VOT]]</f>
        <v>8.9491448118586092</v>
      </c>
      <c r="W170" s="41">
        <f>Data[[#This Row],[TOTAL CHELTUIELI EURO]]/Data[[#This Row],[NUMĂRUL PERSOANELOR CARE AU PARTICIPAT LA VOT]]</f>
        <v>1.8489586603290447</v>
      </c>
      <c r="X170" s="43">
        <v>4.8400999999999996</v>
      </c>
      <c r="Y170" s="114" t="s">
        <v>2895</v>
      </c>
      <c r="Z170" s="44">
        <v>4</v>
      </c>
      <c r="AA170" s="115" t="s">
        <v>3105</v>
      </c>
      <c r="AB170" s="44">
        <v>0</v>
      </c>
      <c r="AC170" s="45"/>
    </row>
    <row r="171" spans="1:29" ht="12" customHeight="1" x14ac:dyDescent="0.2">
      <c r="A171" s="37">
        <v>170</v>
      </c>
      <c r="B171" s="38" t="s">
        <v>6</v>
      </c>
      <c r="C171" s="39" t="s">
        <v>1123</v>
      </c>
      <c r="D171" s="40">
        <v>44101</v>
      </c>
      <c r="E171" s="38">
        <v>1</v>
      </c>
      <c r="F171" s="38"/>
      <c r="G171" s="38" t="s">
        <v>2</v>
      </c>
      <c r="H171" s="38" t="s">
        <v>2</v>
      </c>
      <c r="I171" s="39">
        <v>0</v>
      </c>
      <c r="J171" s="39">
        <v>5183.7700000000004</v>
      </c>
      <c r="K171" s="39">
        <v>0</v>
      </c>
      <c r="L171" s="41">
        <f>SUM(Data[[#This Row],[CHELTUIELI DE PERSONAL LEI]:[CHELTUIELI DE CAPITAL (ACTIVE NEFINANCIARE ) LEI]])</f>
        <v>5183.7700000000004</v>
      </c>
      <c r="M171" s="41">
        <f>Data[[#This Row],[TOTAL CHELTUIELI LEI]]/Data[[#This Row],[CURS VALUTAR EURO BNR 22 07 2020]]</f>
        <v>1071.0047313072046</v>
      </c>
      <c r="N171" s="49">
        <v>2405</v>
      </c>
      <c r="O171" s="42"/>
      <c r="P171" s="42">
        <v>1402</v>
      </c>
      <c r="Q171" s="42"/>
      <c r="R171" s="42">
        <f>Data[[#This Row],[PERSOANE ÎNSCRISE ÎN LISTELE ELECTORALE (TURUL 1)            ]]+Data[[#This Row],[PERSOANE ÎNSCRISE ÎN LISTELE ELECTORALE (TURUL AL 2-LEA)]]</f>
        <v>2405</v>
      </c>
      <c r="S171" s="42">
        <f>Data[[#This Row],[PERSOANE CARE AU PARTICIPAT LA VOT (TURUL 1)]]+Data[[#This Row],[PERSOANE CARE AU PARTICIPAT LA VOT  (TURUL AL 2-LEA)]]</f>
        <v>1402</v>
      </c>
      <c r="T171" s="41">
        <f>Data[[#This Row],[TOTAL CHELTUIELI LEI]]/Data[[#This Row],[NUMĂRUL PERSOANELOR ÎNSCRISE ÎN LISTELE ELECTORALE]]</f>
        <v>2.1554137214137215</v>
      </c>
      <c r="U171" s="41">
        <f>Data[[#This Row],[TOTAL CHELTUIELI EURO]]/Data[[#This Row],[NUMĂRUL PERSOANELOR ÎNSCRISE ÎN LISTELE ELECTORALE]]</f>
        <v>0.44532421260174826</v>
      </c>
      <c r="V171" s="41">
        <f>Data[[#This Row],[TOTAL CHELTUIELI LEI]]/Data[[#This Row],[NUMĂRUL PERSOANELOR CARE AU PARTICIPAT LA VOT]]</f>
        <v>3.6974108416547793</v>
      </c>
      <c r="W171" s="41">
        <f>Data[[#This Row],[TOTAL CHELTUIELI EURO]]/Data[[#This Row],[NUMĂRUL PERSOANELOR CARE AU PARTICIPAT LA VOT]]</f>
        <v>0.76391207653866233</v>
      </c>
      <c r="X171" s="43">
        <v>4.8400999999999996</v>
      </c>
      <c r="Y171" s="114" t="s">
        <v>2891</v>
      </c>
      <c r="Z171" s="44">
        <v>2</v>
      </c>
      <c r="AA171" s="115" t="s">
        <v>3105</v>
      </c>
      <c r="AB171" s="44">
        <v>0</v>
      </c>
      <c r="AC171" s="45"/>
    </row>
    <row r="172" spans="1:29" ht="12" customHeight="1" x14ac:dyDescent="0.2">
      <c r="A172" s="37">
        <v>171</v>
      </c>
      <c r="B172" s="38" t="s">
        <v>6</v>
      </c>
      <c r="C172" s="39" t="s">
        <v>1124</v>
      </c>
      <c r="D172" s="40">
        <v>44101</v>
      </c>
      <c r="E172" s="38">
        <v>1</v>
      </c>
      <c r="F172" s="38"/>
      <c r="G172" s="38" t="s">
        <v>2</v>
      </c>
      <c r="H172" s="38" t="s">
        <v>2</v>
      </c>
      <c r="I172" s="39">
        <v>29942</v>
      </c>
      <c r="J172" s="39">
        <v>12415.33</v>
      </c>
      <c r="K172" s="39">
        <v>0</v>
      </c>
      <c r="L172" s="41">
        <f>SUM(Data[[#This Row],[CHELTUIELI DE PERSONAL LEI]:[CHELTUIELI DE CAPITAL (ACTIVE NEFINANCIARE ) LEI]])</f>
        <v>42357.33</v>
      </c>
      <c r="M172" s="41">
        <f>Data[[#This Row],[TOTAL CHELTUIELI LEI]]/Data[[#This Row],[CURS VALUTAR EURO BNR 22 07 2020]]</f>
        <v>8751.3336501311969</v>
      </c>
      <c r="N172" s="49">
        <v>5011</v>
      </c>
      <c r="O172" s="42"/>
      <c r="P172" s="42">
        <v>2877</v>
      </c>
      <c r="Q172" s="42"/>
      <c r="R172" s="42">
        <f>Data[[#This Row],[PERSOANE ÎNSCRISE ÎN LISTELE ELECTORALE (TURUL 1)            ]]+Data[[#This Row],[PERSOANE ÎNSCRISE ÎN LISTELE ELECTORALE (TURUL AL 2-LEA)]]</f>
        <v>5011</v>
      </c>
      <c r="S172" s="42">
        <f>Data[[#This Row],[PERSOANE CARE AU PARTICIPAT LA VOT (TURUL 1)]]+Data[[#This Row],[PERSOANE CARE AU PARTICIPAT LA VOT  (TURUL AL 2-LEA)]]</f>
        <v>2877</v>
      </c>
      <c r="T172" s="41">
        <f>Data[[#This Row],[TOTAL CHELTUIELI LEI]]/Data[[#This Row],[NUMĂRUL PERSOANELOR ÎNSCRISE ÎN LISTELE ELECTORALE]]</f>
        <v>8.4528696866892847</v>
      </c>
      <c r="U172" s="41">
        <f>Data[[#This Row],[TOTAL CHELTUIELI EURO]]/Data[[#This Row],[NUMĂRUL PERSOANELOR ÎNSCRISE ÎN LISTELE ELECTORALE]]</f>
        <v>1.7464245959152258</v>
      </c>
      <c r="V172" s="41">
        <f>Data[[#This Row],[TOTAL CHELTUIELI LEI]]/Data[[#This Row],[NUMĂRUL PERSOANELOR CARE AU PARTICIPAT LA VOT]]</f>
        <v>14.72274244004171</v>
      </c>
      <c r="W172" s="41">
        <f>Data[[#This Row],[TOTAL CHELTUIELI EURO]]/Data[[#This Row],[NUMĂRUL PERSOANELOR CARE AU PARTICIPAT LA VOT]]</f>
        <v>3.0418260862465059</v>
      </c>
      <c r="X172" s="43">
        <v>4.8400999999999996</v>
      </c>
      <c r="Y172" s="114" t="s">
        <v>2896</v>
      </c>
      <c r="Z172" s="44">
        <v>8</v>
      </c>
      <c r="AA172" s="115" t="s">
        <v>3107</v>
      </c>
      <c r="AB172" s="44">
        <v>1</v>
      </c>
      <c r="AC172" s="45"/>
    </row>
    <row r="173" spans="1:29" ht="12" customHeight="1" x14ac:dyDescent="0.2">
      <c r="A173" s="37">
        <v>172</v>
      </c>
      <c r="B173" s="38" t="s">
        <v>6</v>
      </c>
      <c r="C173" s="39" t="s">
        <v>1125</v>
      </c>
      <c r="D173" s="40">
        <v>44101</v>
      </c>
      <c r="E173" s="38">
        <v>1</v>
      </c>
      <c r="F173" s="38"/>
      <c r="G173" s="38" t="s">
        <v>2</v>
      </c>
      <c r="H173" s="38" t="s">
        <v>2</v>
      </c>
      <c r="I173" s="39">
        <v>1200</v>
      </c>
      <c r="J173" s="39">
        <v>54320</v>
      </c>
      <c r="K173" s="39">
        <v>0</v>
      </c>
      <c r="L173" s="41">
        <f>SUM(Data[[#This Row],[CHELTUIELI DE PERSONAL LEI]:[CHELTUIELI DE CAPITAL (ACTIVE NEFINANCIARE ) LEI]])</f>
        <v>55520</v>
      </c>
      <c r="M173" s="41">
        <f>Data[[#This Row],[TOTAL CHELTUIELI LEI]]/Data[[#This Row],[CURS VALUTAR EURO BNR 22 07 2020]]</f>
        <v>11470.83737939299</v>
      </c>
      <c r="N173" s="49">
        <v>3261</v>
      </c>
      <c r="O173" s="42"/>
      <c r="P173" s="42">
        <v>1934</v>
      </c>
      <c r="Q173" s="42"/>
      <c r="R173" s="42">
        <f>Data[[#This Row],[PERSOANE ÎNSCRISE ÎN LISTELE ELECTORALE (TURUL 1)            ]]+Data[[#This Row],[PERSOANE ÎNSCRISE ÎN LISTELE ELECTORALE (TURUL AL 2-LEA)]]</f>
        <v>3261</v>
      </c>
      <c r="S173" s="42">
        <f>Data[[#This Row],[PERSOANE CARE AU PARTICIPAT LA VOT (TURUL 1)]]+Data[[#This Row],[PERSOANE CARE AU PARTICIPAT LA VOT  (TURUL AL 2-LEA)]]</f>
        <v>1934</v>
      </c>
      <c r="T173" s="41">
        <f>Data[[#This Row],[TOTAL CHELTUIELI LEI]]/Data[[#This Row],[NUMĂRUL PERSOANELOR ÎNSCRISE ÎN LISTELE ELECTORALE]]</f>
        <v>17.025452315240724</v>
      </c>
      <c r="U173" s="41">
        <f>Data[[#This Row],[TOTAL CHELTUIELI EURO]]/Data[[#This Row],[NUMĂRUL PERSOANELOR ÎNSCRISE ÎN LISTELE ELECTORALE]]</f>
        <v>3.5175827597034619</v>
      </c>
      <c r="V173" s="41">
        <f>Data[[#This Row],[TOTAL CHELTUIELI LEI]]/Data[[#This Row],[NUMĂRUL PERSOANELOR CARE AU PARTICIPAT LA VOT]]</f>
        <v>28.707342295760082</v>
      </c>
      <c r="W173" s="41">
        <f>Data[[#This Row],[TOTAL CHELTUIELI EURO]]/Data[[#This Row],[NUMĂRUL PERSOANELOR CARE AU PARTICIPAT LA VOT]]</f>
        <v>5.9311465250222284</v>
      </c>
      <c r="X173" s="43">
        <v>4.8400999999999996</v>
      </c>
      <c r="Y173" s="114" t="s">
        <v>2907</v>
      </c>
      <c r="Z173" s="44">
        <v>17</v>
      </c>
      <c r="AA173" s="115" t="s">
        <v>3106</v>
      </c>
      <c r="AB173" s="44">
        <v>3</v>
      </c>
      <c r="AC173" s="45"/>
    </row>
    <row r="174" spans="1:29" ht="12" customHeight="1" x14ac:dyDescent="0.2">
      <c r="A174" s="37">
        <v>173</v>
      </c>
      <c r="B174" s="38" t="s">
        <v>6</v>
      </c>
      <c r="C174" s="39" t="s">
        <v>1126</v>
      </c>
      <c r="D174" s="40">
        <v>44101</v>
      </c>
      <c r="E174" s="38">
        <v>1</v>
      </c>
      <c r="F174" s="38"/>
      <c r="G174" s="38" t="s">
        <v>2</v>
      </c>
      <c r="H174" s="38" t="s">
        <v>2</v>
      </c>
      <c r="I174" s="39">
        <v>3600</v>
      </c>
      <c r="J174" s="39">
        <v>15386.42</v>
      </c>
      <c r="K174" s="39">
        <v>0</v>
      </c>
      <c r="L174" s="41">
        <f>SUM(Data[[#This Row],[CHELTUIELI DE PERSONAL LEI]:[CHELTUIELI DE CAPITAL (ACTIVE NEFINANCIARE ) LEI]])</f>
        <v>18986.419999999998</v>
      </c>
      <c r="M174" s="41">
        <f>Data[[#This Row],[TOTAL CHELTUIELI LEI]]/Data[[#This Row],[CURS VALUTAR EURO BNR 22 07 2020]]</f>
        <v>3922.7330013842688</v>
      </c>
      <c r="N174" s="49">
        <v>3607</v>
      </c>
      <c r="O174" s="42"/>
      <c r="P174" s="42">
        <v>2673</v>
      </c>
      <c r="Q174" s="42"/>
      <c r="R174" s="42">
        <f>Data[[#This Row],[PERSOANE ÎNSCRISE ÎN LISTELE ELECTORALE (TURUL 1)            ]]+Data[[#This Row],[PERSOANE ÎNSCRISE ÎN LISTELE ELECTORALE (TURUL AL 2-LEA)]]</f>
        <v>3607</v>
      </c>
      <c r="S174" s="42">
        <f>Data[[#This Row],[PERSOANE CARE AU PARTICIPAT LA VOT (TURUL 1)]]+Data[[#This Row],[PERSOANE CARE AU PARTICIPAT LA VOT  (TURUL AL 2-LEA)]]</f>
        <v>2673</v>
      </c>
      <c r="T174" s="41">
        <f>Data[[#This Row],[TOTAL CHELTUIELI LEI]]/Data[[#This Row],[NUMĂRUL PERSOANELOR ÎNSCRISE ÎN LISTELE ELECTORALE]]</f>
        <v>5.2637704463543109</v>
      </c>
      <c r="U174" s="41">
        <f>Data[[#This Row],[TOTAL CHELTUIELI EURO]]/Data[[#This Row],[NUMĂRUL PERSOANELOR ÎNSCRISE ÎN LISTELE ELECTORALE]]</f>
        <v>1.087533407647427</v>
      </c>
      <c r="V174" s="41">
        <f>Data[[#This Row],[TOTAL CHELTUIELI LEI]]/Data[[#This Row],[NUMĂRUL PERSOANELOR CARE AU PARTICIPAT LA VOT]]</f>
        <v>7.1030377852600068</v>
      </c>
      <c r="W174" s="41">
        <f>Data[[#This Row],[TOTAL CHELTUIELI EURO]]/Data[[#This Row],[NUMĂRUL PERSOANELOR CARE AU PARTICIPAT LA VOT]]</f>
        <v>1.4675394692795618</v>
      </c>
      <c r="X174" s="43">
        <v>4.8400999999999996</v>
      </c>
      <c r="Y174" s="114" t="s">
        <v>2892</v>
      </c>
      <c r="Z174" s="44">
        <v>5</v>
      </c>
      <c r="AA174" s="115" t="s">
        <v>3107</v>
      </c>
      <c r="AB174" s="44">
        <v>1</v>
      </c>
      <c r="AC174" s="45"/>
    </row>
    <row r="175" spans="1:29" ht="12" customHeight="1" x14ac:dyDescent="0.2">
      <c r="A175" s="37">
        <v>174</v>
      </c>
      <c r="B175" s="38" t="s">
        <v>6</v>
      </c>
      <c r="C175" s="39" t="s">
        <v>1127</v>
      </c>
      <c r="D175" s="40">
        <v>44101</v>
      </c>
      <c r="E175" s="38">
        <v>1</v>
      </c>
      <c r="F175" s="38"/>
      <c r="G175" s="38" t="s">
        <v>2</v>
      </c>
      <c r="H175" s="38" t="s">
        <v>2</v>
      </c>
      <c r="I175" s="39">
        <v>23460</v>
      </c>
      <c r="J175" s="39">
        <v>5531.94</v>
      </c>
      <c r="K175" s="39">
        <v>0</v>
      </c>
      <c r="L175" s="41">
        <f>SUM(Data[[#This Row],[CHELTUIELI DE PERSONAL LEI]:[CHELTUIELI DE CAPITAL (ACTIVE NEFINANCIARE ) LEI]])</f>
        <v>28991.94</v>
      </c>
      <c r="M175" s="41">
        <f>Data[[#This Row],[TOTAL CHELTUIELI LEI]]/Data[[#This Row],[CURS VALUTAR EURO BNR 22 07 2020]]</f>
        <v>5989.9464887089116</v>
      </c>
      <c r="N175" s="49">
        <v>1485</v>
      </c>
      <c r="O175" s="42"/>
      <c r="P175" s="42">
        <v>1063</v>
      </c>
      <c r="Q175" s="42"/>
      <c r="R175" s="42">
        <f>Data[[#This Row],[PERSOANE ÎNSCRISE ÎN LISTELE ELECTORALE (TURUL 1)            ]]+Data[[#This Row],[PERSOANE ÎNSCRISE ÎN LISTELE ELECTORALE (TURUL AL 2-LEA)]]</f>
        <v>1485</v>
      </c>
      <c r="S175" s="42">
        <f>Data[[#This Row],[PERSOANE CARE AU PARTICIPAT LA VOT (TURUL 1)]]+Data[[#This Row],[PERSOANE CARE AU PARTICIPAT LA VOT  (TURUL AL 2-LEA)]]</f>
        <v>1063</v>
      </c>
      <c r="T175" s="41">
        <f>Data[[#This Row],[TOTAL CHELTUIELI LEI]]/Data[[#This Row],[NUMĂRUL PERSOANELOR ÎNSCRISE ÎN LISTELE ELECTORALE]]</f>
        <v>19.52319191919192</v>
      </c>
      <c r="U175" s="41">
        <f>Data[[#This Row],[TOTAL CHELTUIELI EURO]]/Data[[#This Row],[NUMĂRUL PERSOANELOR ÎNSCRISE ÎN LISTELE ELECTORALE]]</f>
        <v>4.0336339991305801</v>
      </c>
      <c r="V175" s="41">
        <f>Data[[#This Row],[TOTAL CHELTUIELI LEI]]/Data[[#This Row],[NUMĂRUL PERSOANELOR CARE AU PARTICIPAT LA VOT]]</f>
        <v>27.273697083725306</v>
      </c>
      <c r="W175" s="41">
        <f>Data[[#This Row],[TOTAL CHELTUIELI EURO]]/Data[[#This Row],[NUMĂRUL PERSOANELOR CARE AU PARTICIPAT LA VOT]]</f>
        <v>5.6349449564524097</v>
      </c>
      <c r="X175" s="43">
        <v>4.8400999999999996</v>
      </c>
      <c r="Y175" s="114" t="s">
        <v>2908</v>
      </c>
      <c r="Z175" s="44">
        <v>19</v>
      </c>
      <c r="AA175" s="115" t="s">
        <v>3110</v>
      </c>
      <c r="AB175" s="44">
        <v>4</v>
      </c>
      <c r="AC175" s="45"/>
    </row>
    <row r="176" spans="1:29" ht="12" customHeight="1" x14ac:dyDescent="0.2">
      <c r="A176" s="37">
        <v>175</v>
      </c>
      <c r="B176" s="38" t="s">
        <v>6</v>
      </c>
      <c r="C176" s="39" t="s">
        <v>1128</v>
      </c>
      <c r="D176" s="40">
        <v>44101</v>
      </c>
      <c r="E176" s="38">
        <v>1</v>
      </c>
      <c r="F176" s="38"/>
      <c r="G176" s="38" t="s">
        <v>2</v>
      </c>
      <c r="H176" s="38" t="s">
        <v>2</v>
      </c>
      <c r="I176" s="39">
        <v>0</v>
      </c>
      <c r="J176" s="39">
        <v>14919</v>
      </c>
      <c r="K176" s="39">
        <v>0</v>
      </c>
      <c r="L176" s="41">
        <f>SUM(Data[[#This Row],[CHELTUIELI DE PERSONAL LEI]:[CHELTUIELI DE CAPITAL (ACTIVE NEFINANCIARE ) LEI]])</f>
        <v>14919</v>
      </c>
      <c r="M176" s="41">
        <f>Data[[#This Row],[TOTAL CHELTUIELI LEI]]/Data[[#This Row],[CURS VALUTAR EURO BNR 22 07 2020]]</f>
        <v>3082.3743311088615</v>
      </c>
      <c r="N176" s="49">
        <v>2671</v>
      </c>
      <c r="O176" s="42"/>
      <c r="P176" s="42">
        <v>1892</v>
      </c>
      <c r="Q176" s="42"/>
      <c r="R176" s="42">
        <f>Data[[#This Row],[PERSOANE ÎNSCRISE ÎN LISTELE ELECTORALE (TURUL 1)            ]]+Data[[#This Row],[PERSOANE ÎNSCRISE ÎN LISTELE ELECTORALE (TURUL AL 2-LEA)]]</f>
        <v>2671</v>
      </c>
      <c r="S176" s="42">
        <f>Data[[#This Row],[PERSOANE CARE AU PARTICIPAT LA VOT (TURUL 1)]]+Data[[#This Row],[PERSOANE CARE AU PARTICIPAT LA VOT  (TURUL AL 2-LEA)]]</f>
        <v>1892</v>
      </c>
      <c r="T176" s="41">
        <f>Data[[#This Row],[TOTAL CHELTUIELI LEI]]/Data[[#This Row],[NUMĂRUL PERSOANELOR ÎNSCRISE ÎN LISTELE ELECTORALE]]</f>
        <v>5.5855484837139651</v>
      </c>
      <c r="U176" s="41">
        <f>Data[[#This Row],[TOTAL CHELTUIELI EURO]]/Data[[#This Row],[NUMĂRUL PERSOANELOR ÎNSCRISE ÎN LISTELE ELECTORALE]]</f>
        <v>1.154015099628926</v>
      </c>
      <c r="V176" s="41">
        <f>Data[[#This Row],[TOTAL CHELTUIELI LEI]]/Data[[#This Row],[NUMĂRUL PERSOANELOR CARE AU PARTICIPAT LA VOT]]</f>
        <v>7.8853065539112048</v>
      </c>
      <c r="W176" s="41">
        <f>Data[[#This Row],[TOTAL CHELTUIELI EURO]]/Data[[#This Row],[NUMĂRUL PERSOANELOR CARE AU PARTICIPAT LA VOT]]</f>
        <v>1.6291619086199056</v>
      </c>
      <c r="X176" s="43">
        <v>4.8400999999999996</v>
      </c>
      <c r="Y176" s="114" t="s">
        <v>2892</v>
      </c>
      <c r="Z176" s="44">
        <v>5</v>
      </c>
      <c r="AA176" s="115" t="s">
        <v>3107</v>
      </c>
      <c r="AB176" s="44">
        <v>1</v>
      </c>
      <c r="AC176" s="45"/>
    </row>
    <row r="177" spans="1:29" ht="12" customHeight="1" x14ac:dyDescent="0.2">
      <c r="A177" s="37">
        <v>176</v>
      </c>
      <c r="B177" s="38" t="s">
        <v>6</v>
      </c>
      <c r="C177" s="39" t="s">
        <v>1129</v>
      </c>
      <c r="D177" s="40">
        <v>44101</v>
      </c>
      <c r="E177" s="38">
        <v>1</v>
      </c>
      <c r="F177" s="38"/>
      <c r="G177" s="38" t="s">
        <v>2</v>
      </c>
      <c r="H177" s="38" t="s">
        <v>2</v>
      </c>
      <c r="I177" s="39">
        <v>48194</v>
      </c>
      <c r="J177" s="39">
        <v>3714</v>
      </c>
      <c r="K177" s="39">
        <v>0</v>
      </c>
      <c r="L177" s="41">
        <f>SUM(Data[[#This Row],[CHELTUIELI DE PERSONAL LEI]:[CHELTUIELI DE CAPITAL (ACTIVE NEFINANCIARE ) LEI]])</f>
        <v>51908</v>
      </c>
      <c r="M177" s="41">
        <f>Data[[#This Row],[TOTAL CHELTUIELI LEI]]/Data[[#This Row],[CURS VALUTAR EURO BNR 22 07 2020]]</f>
        <v>10724.571806367638</v>
      </c>
      <c r="N177" s="49">
        <v>3599</v>
      </c>
      <c r="O177" s="42"/>
      <c r="P177" s="42">
        <v>1894</v>
      </c>
      <c r="Q177" s="42"/>
      <c r="R177" s="42">
        <f>Data[[#This Row],[PERSOANE ÎNSCRISE ÎN LISTELE ELECTORALE (TURUL 1)            ]]+Data[[#This Row],[PERSOANE ÎNSCRISE ÎN LISTELE ELECTORALE (TURUL AL 2-LEA)]]</f>
        <v>3599</v>
      </c>
      <c r="S177" s="42">
        <f>Data[[#This Row],[PERSOANE CARE AU PARTICIPAT LA VOT (TURUL 1)]]+Data[[#This Row],[PERSOANE CARE AU PARTICIPAT LA VOT  (TURUL AL 2-LEA)]]</f>
        <v>1894</v>
      </c>
      <c r="T177" s="41">
        <f>Data[[#This Row],[TOTAL CHELTUIELI LEI]]/Data[[#This Row],[NUMĂRUL PERSOANELOR ÎNSCRISE ÎN LISTELE ELECTORALE]]</f>
        <v>14.42289524868019</v>
      </c>
      <c r="U177" s="41">
        <f>Data[[#This Row],[TOTAL CHELTUIELI EURO]]/Data[[#This Row],[NUMĂRUL PERSOANELOR ÎNSCRISE ÎN LISTELE ELECTORALE]]</f>
        <v>2.9798754671763374</v>
      </c>
      <c r="V177" s="41">
        <f>Data[[#This Row],[TOTAL CHELTUIELI LEI]]/Data[[#This Row],[NUMĂRUL PERSOANELOR CARE AU PARTICIPAT LA VOT]]</f>
        <v>27.406546990496302</v>
      </c>
      <c r="W177" s="41">
        <f>Data[[#This Row],[TOTAL CHELTUIELI EURO]]/Data[[#This Row],[NUMĂRUL PERSOANELOR CARE AU PARTICIPAT LA VOT]]</f>
        <v>5.6623927171951625</v>
      </c>
      <c r="X177" s="43">
        <v>4.8400999999999996</v>
      </c>
      <c r="Y177" s="114" t="s">
        <v>2885</v>
      </c>
      <c r="Z177" s="44">
        <v>14</v>
      </c>
      <c r="AA177" s="115" t="s">
        <v>3108</v>
      </c>
      <c r="AB177" s="44">
        <v>2</v>
      </c>
      <c r="AC177" s="45"/>
    </row>
    <row r="178" spans="1:29" ht="12" customHeight="1" x14ac:dyDescent="0.2">
      <c r="A178" s="37">
        <v>177</v>
      </c>
      <c r="B178" s="38" t="s">
        <v>6</v>
      </c>
      <c r="C178" s="39" t="s">
        <v>1130</v>
      </c>
      <c r="D178" s="40">
        <v>44101</v>
      </c>
      <c r="E178" s="38">
        <v>1</v>
      </c>
      <c r="F178" s="38"/>
      <c r="G178" s="38" t="s">
        <v>2</v>
      </c>
      <c r="H178" s="38" t="s">
        <v>2</v>
      </c>
      <c r="I178" s="39">
        <v>1200</v>
      </c>
      <c r="J178" s="39">
        <v>3986.39</v>
      </c>
      <c r="K178" s="39">
        <v>0</v>
      </c>
      <c r="L178" s="41">
        <f>SUM(Data[[#This Row],[CHELTUIELI DE PERSONAL LEI]:[CHELTUIELI DE CAPITAL (ACTIVE NEFINANCIARE ) LEI]])</f>
        <v>5186.3899999999994</v>
      </c>
      <c r="M178" s="41">
        <f>Data[[#This Row],[TOTAL CHELTUIELI LEI]]/Data[[#This Row],[CURS VALUTAR EURO BNR 22 07 2020]]</f>
        <v>1071.5460424371397</v>
      </c>
      <c r="N178" s="49">
        <v>1961</v>
      </c>
      <c r="O178" s="42"/>
      <c r="P178" s="42">
        <v>1379</v>
      </c>
      <c r="Q178" s="42"/>
      <c r="R178" s="42">
        <f>Data[[#This Row],[PERSOANE ÎNSCRISE ÎN LISTELE ELECTORALE (TURUL 1)            ]]+Data[[#This Row],[PERSOANE ÎNSCRISE ÎN LISTELE ELECTORALE (TURUL AL 2-LEA)]]</f>
        <v>1961</v>
      </c>
      <c r="S178" s="42">
        <f>Data[[#This Row],[PERSOANE CARE AU PARTICIPAT LA VOT (TURUL 1)]]+Data[[#This Row],[PERSOANE CARE AU PARTICIPAT LA VOT  (TURUL AL 2-LEA)]]</f>
        <v>1379</v>
      </c>
      <c r="T178" s="41">
        <f>Data[[#This Row],[TOTAL CHELTUIELI LEI]]/Data[[#This Row],[NUMĂRUL PERSOANELOR ÎNSCRISE ÎN LISTELE ELECTORALE]]</f>
        <v>2.6447679755226923</v>
      </c>
      <c r="U178" s="41">
        <f>Data[[#This Row],[TOTAL CHELTUIELI EURO]]/Data[[#This Row],[NUMĂRUL PERSOANELOR ÎNSCRISE ÎN LISTELE ELECTORALE]]</f>
        <v>0.54642837452174386</v>
      </c>
      <c r="V178" s="41">
        <f>Data[[#This Row],[TOTAL CHELTUIELI LEI]]/Data[[#This Row],[NUMĂRUL PERSOANELOR CARE AU PARTICIPAT LA VOT]]</f>
        <v>3.7609789702683099</v>
      </c>
      <c r="W178" s="41">
        <f>Data[[#This Row],[TOTAL CHELTUIELI EURO]]/Data[[#This Row],[NUMĂRUL PERSOANELOR CARE AU PARTICIPAT LA VOT]]</f>
        <v>0.77704571605303818</v>
      </c>
      <c r="X178" s="43">
        <v>4.8400999999999996</v>
      </c>
      <c r="Y178" s="114" t="s">
        <v>2891</v>
      </c>
      <c r="Z178" s="44">
        <v>2</v>
      </c>
      <c r="AA178" s="115" t="s">
        <v>3105</v>
      </c>
      <c r="AB178" s="44">
        <v>0</v>
      </c>
      <c r="AC178" s="45"/>
    </row>
    <row r="179" spans="1:29" ht="12" customHeight="1" x14ac:dyDescent="0.2">
      <c r="A179" s="37">
        <v>178</v>
      </c>
      <c r="B179" s="38" t="s">
        <v>6</v>
      </c>
      <c r="C179" s="39" t="s">
        <v>584</v>
      </c>
      <c r="D179" s="40">
        <v>44101</v>
      </c>
      <c r="E179" s="38">
        <v>1</v>
      </c>
      <c r="F179" s="38"/>
      <c r="G179" s="38" t="s">
        <v>2</v>
      </c>
      <c r="H179" s="38" t="s">
        <v>2</v>
      </c>
      <c r="I179" s="39">
        <v>4800</v>
      </c>
      <c r="J179" s="39">
        <v>9741</v>
      </c>
      <c r="K179" s="39">
        <v>0</v>
      </c>
      <c r="L179" s="41">
        <f>SUM(Data[[#This Row],[CHELTUIELI DE PERSONAL LEI]:[CHELTUIELI DE CAPITAL (ACTIVE NEFINANCIARE ) LEI]])</f>
        <v>14541</v>
      </c>
      <c r="M179" s="41">
        <f>Data[[#This Row],[TOTAL CHELTUIELI LEI]]/Data[[#This Row],[CURS VALUTAR EURO BNR 22 07 2020]]</f>
        <v>3004.2767711410925</v>
      </c>
      <c r="N179" s="49">
        <v>902</v>
      </c>
      <c r="O179" s="42"/>
      <c r="P179" s="42">
        <v>718</v>
      </c>
      <c r="Q179" s="42"/>
      <c r="R179" s="42">
        <f>Data[[#This Row],[PERSOANE ÎNSCRISE ÎN LISTELE ELECTORALE (TURUL 1)            ]]+Data[[#This Row],[PERSOANE ÎNSCRISE ÎN LISTELE ELECTORALE (TURUL AL 2-LEA)]]</f>
        <v>902</v>
      </c>
      <c r="S179" s="42">
        <f>Data[[#This Row],[PERSOANE CARE AU PARTICIPAT LA VOT (TURUL 1)]]+Data[[#This Row],[PERSOANE CARE AU PARTICIPAT LA VOT  (TURUL AL 2-LEA)]]</f>
        <v>718</v>
      </c>
      <c r="T179" s="41">
        <f>Data[[#This Row],[TOTAL CHELTUIELI LEI]]/Data[[#This Row],[NUMĂRUL PERSOANELOR ÎNSCRISE ÎN LISTELE ELECTORALE]]</f>
        <v>16.120842572062084</v>
      </c>
      <c r="U179" s="41">
        <f>Data[[#This Row],[TOTAL CHELTUIELI EURO]]/Data[[#This Row],[NUMĂRUL PERSOANELOR ÎNSCRISE ÎN LISTELE ELECTORALE]]</f>
        <v>3.3306837817528741</v>
      </c>
      <c r="V179" s="41">
        <f>Data[[#This Row],[TOTAL CHELTUIELI LEI]]/Data[[#This Row],[NUMĂRUL PERSOANELOR CARE AU PARTICIPAT LA VOT]]</f>
        <v>20.252089136490252</v>
      </c>
      <c r="W179" s="41">
        <f>Data[[#This Row],[TOTAL CHELTUIELI EURO]]/Data[[#This Row],[NUMĂRUL PERSOANELOR CARE AU PARTICIPAT LA VOT]]</f>
        <v>4.1842294862689311</v>
      </c>
      <c r="X179" s="43">
        <v>4.8400999999999996</v>
      </c>
      <c r="Y179" s="114" t="s">
        <v>2920</v>
      </c>
      <c r="Z179" s="44">
        <v>16</v>
      </c>
      <c r="AA179" s="115" t="s">
        <v>3106</v>
      </c>
      <c r="AB179" s="44">
        <v>3</v>
      </c>
      <c r="AC179" s="45"/>
    </row>
    <row r="180" spans="1:29" ht="12" customHeight="1" x14ac:dyDescent="0.2">
      <c r="A180" s="37">
        <v>179</v>
      </c>
      <c r="B180" s="38" t="s">
        <v>6</v>
      </c>
      <c r="C180" s="39" t="s">
        <v>1131</v>
      </c>
      <c r="D180" s="40">
        <v>44101</v>
      </c>
      <c r="E180" s="38">
        <v>1</v>
      </c>
      <c r="F180" s="38"/>
      <c r="G180" s="38" t="s">
        <v>2</v>
      </c>
      <c r="H180" s="38" t="s">
        <v>2</v>
      </c>
      <c r="I180" s="39">
        <v>23988</v>
      </c>
      <c r="J180" s="39">
        <v>32042</v>
      </c>
      <c r="K180" s="39">
        <v>0</v>
      </c>
      <c r="L180" s="41">
        <f>SUM(Data[[#This Row],[CHELTUIELI DE PERSONAL LEI]:[CHELTUIELI DE CAPITAL (ACTIVE NEFINANCIARE ) LEI]])</f>
        <v>56030</v>
      </c>
      <c r="M180" s="41">
        <f>Data[[#This Row],[TOTAL CHELTUIELI LEI]]/Data[[#This Row],[CURS VALUTAR EURO BNR 22 07 2020]]</f>
        <v>11576.207103159026</v>
      </c>
      <c r="N180" s="49">
        <v>7077</v>
      </c>
      <c r="O180" s="42"/>
      <c r="P180" s="42">
        <v>4226</v>
      </c>
      <c r="Q180" s="42"/>
      <c r="R180" s="42">
        <f>Data[[#This Row],[PERSOANE ÎNSCRISE ÎN LISTELE ELECTORALE (TURUL 1)            ]]+Data[[#This Row],[PERSOANE ÎNSCRISE ÎN LISTELE ELECTORALE (TURUL AL 2-LEA)]]</f>
        <v>7077</v>
      </c>
      <c r="S180" s="42">
        <f>Data[[#This Row],[PERSOANE CARE AU PARTICIPAT LA VOT (TURUL 1)]]+Data[[#This Row],[PERSOANE CARE AU PARTICIPAT LA VOT  (TURUL AL 2-LEA)]]</f>
        <v>4226</v>
      </c>
      <c r="T180" s="41">
        <f>Data[[#This Row],[TOTAL CHELTUIELI LEI]]/Data[[#This Row],[NUMĂRUL PERSOANELOR ÎNSCRISE ÎN LISTELE ELECTORALE]]</f>
        <v>7.9171965522113892</v>
      </c>
      <c r="U180" s="41">
        <f>Data[[#This Row],[TOTAL CHELTUIELI EURO]]/Data[[#This Row],[NUMĂRUL PERSOANELOR ÎNSCRISE ÎN LISTELE ELECTORALE]]</f>
        <v>1.6357506151136112</v>
      </c>
      <c r="V180" s="41">
        <f>Data[[#This Row],[TOTAL CHELTUIELI LEI]]/Data[[#This Row],[NUMĂRUL PERSOANELOR CARE AU PARTICIPAT LA VOT]]</f>
        <v>13.258400378608613</v>
      </c>
      <c r="W180" s="41">
        <f>Data[[#This Row],[TOTAL CHELTUIELI EURO]]/Data[[#This Row],[NUMĂRUL PERSOANELOR CARE AU PARTICIPAT LA VOT]]</f>
        <v>2.7392823244578861</v>
      </c>
      <c r="X180" s="43">
        <v>4.8400999999999996</v>
      </c>
      <c r="Y180" s="114" t="s">
        <v>2886</v>
      </c>
      <c r="Z180" s="44">
        <v>7</v>
      </c>
      <c r="AA180" s="115" t="s">
        <v>3107</v>
      </c>
      <c r="AB180" s="44">
        <v>1</v>
      </c>
      <c r="AC180" s="45"/>
    </row>
    <row r="181" spans="1:29" ht="12" customHeight="1" x14ac:dyDescent="0.2">
      <c r="A181" s="37">
        <v>180</v>
      </c>
      <c r="B181" s="38" t="s">
        <v>6</v>
      </c>
      <c r="C181" s="39" t="s">
        <v>1132</v>
      </c>
      <c r="D181" s="40">
        <v>44101</v>
      </c>
      <c r="E181" s="38">
        <v>1</v>
      </c>
      <c r="F181" s="38"/>
      <c r="G181" s="38" t="s">
        <v>2</v>
      </c>
      <c r="H181" s="38" t="s">
        <v>2</v>
      </c>
      <c r="I181" s="39">
        <v>300</v>
      </c>
      <c r="J181" s="39">
        <v>25812</v>
      </c>
      <c r="K181" s="39">
        <v>0</v>
      </c>
      <c r="L181" s="41">
        <f>SUM(Data[[#This Row],[CHELTUIELI DE PERSONAL LEI]:[CHELTUIELI DE CAPITAL (ACTIVE NEFINANCIARE ) LEI]])</f>
        <v>26112</v>
      </c>
      <c r="M181" s="41">
        <f>Data[[#This Row],[TOTAL CHELTUIELI LEI]]/Data[[#This Row],[CURS VALUTAR EURO BNR 22 07 2020]]</f>
        <v>5394.9298568211407</v>
      </c>
      <c r="N181" s="49">
        <v>1465</v>
      </c>
      <c r="O181" s="42"/>
      <c r="P181" s="42">
        <v>928</v>
      </c>
      <c r="Q181" s="42"/>
      <c r="R181" s="42">
        <f>Data[[#This Row],[PERSOANE ÎNSCRISE ÎN LISTELE ELECTORALE (TURUL 1)            ]]+Data[[#This Row],[PERSOANE ÎNSCRISE ÎN LISTELE ELECTORALE (TURUL AL 2-LEA)]]</f>
        <v>1465</v>
      </c>
      <c r="S181" s="42">
        <f>Data[[#This Row],[PERSOANE CARE AU PARTICIPAT LA VOT (TURUL 1)]]+Data[[#This Row],[PERSOANE CARE AU PARTICIPAT LA VOT  (TURUL AL 2-LEA)]]</f>
        <v>928</v>
      </c>
      <c r="T181" s="41">
        <f>Data[[#This Row],[TOTAL CHELTUIELI LEI]]/Data[[#This Row],[NUMĂRUL PERSOANELOR ÎNSCRISE ÎN LISTELE ELECTORALE]]</f>
        <v>17.823890784982936</v>
      </c>
      <c r="U181" s="41">
        <f>Data[[#This Row],[TOTAL CHELTUIELI EURO]]/Data[[#This Row],[NUMĂRUL PERSOANELOR ÎNSCRISE ÎN LISTELE ELECTORALE]]</f>
        <v>3.6825459773523144</v>
      </c>
      <c r="V181" s="41">
        <f>Data[[#This Row],[TOTAL CHELTUIELI LEI]]/Data[[#This Row],[NUMĂRUL PERSOANELOR CARE AU PARTICIPAT LA VOT]]</f>
        <v>28.137931034482758</v>
      </c>
      <c r="W181" s="41">
        <f>Data[[#This Row],[TOTAL CHELTUIELI EURO]]/Data[[#This Row],[NUMĂRUL PERSOANELOR CARE AU PARTICIPAT LA VOT]]</f>
        <v>5.8135020008848501</v>
      </c>
      <c r="X181" s="43">
        <v>4.8400999999999996</v>
      </c>
      <c r="Y181" s="114" t="s">
        <v>2907</v>
      </c>
      <c r="Z181" s="44">
        <v>17</v>
      </c>
      <c r="AA181" s="115" t="s">
        <v>3106</v>
      </c>
      <c r="AB181" s="44">
        <v>3</v>
      </c>
      <c r="AC181" s="45"/>
    </row>
    <row r="182" spans="1:29" ht="12" customHeight="1" x14ac:dyDescent="0.2">
      <c r="A182" s="37">
        <v>181</v>
      </c>
      <c r="B182" s="38" t="s">
        <v>6</v>
      </c>
      <c r="C182" s="39" t="s">
        <v>1133</v>
      </c>
      <c r="D182" s="40">
        <v>44101</v>
      </c>
      <c r="E182" s="38">
        <v>1</v>
      </c>
      <c r="F182" s="38"/>
      <c r="G182" s="38" t="s">
        <v>2</v>
      </c>
      <c r="H182" s="38" t="s">
        <v>2</v>
      </c>
      <c r="I182" s="39">
        <v>33050.370000000003</v>
      </c>
      <c r="J182" s="39">
        <v>4000</v>
      </c>
      <c r="K182" s="39">
        <v>0</v>
      </c>
      <c r="L182" s="41">
        <f>SUM(Data[[#This Row],[CHELTUIELI DE PERSONAL LEI]:[CHELTUIELI DE CAPITAL (ACTIVE NEFINANCIARE ) LEI]])</f>
        <v>37050.370000000003</v>
      </c>
      <c r="M182" s="41">
        <f>Data[[#This Row],[TOTAL CHELTUIELI LEI]]/Data[[#This Row],[CURS VALUTAR EURO BNR 22 07 2020]]</f>
        <v>7654.8769653519566</v>
      </c>
      <c r="N182" s="49">
        <v>3461</v>
      </c>
      <c r="O182" s="42"/>
      <c r="P182" s="42">
        <v>2091</v>
      </c>
      <c r="Q182" s="42"/>
      <c r="R182" s="42">
        <f>Data[[#This Row],[PERSOANE ÎNSCRISE ÎN LISTELE ELECTORALE (TURUL 1)            ]]+Data[[#This Row],[PERSOANE ÎNSCRISE ÎN LISTELE ELECTORALE (TURUL AL 2-LEA)]]</f>
        <v>3461</v>
      </c>
      <c r="S182" s="42">
        <f>Data[[#This Row],[PERSOANE CARE AU PARTICIPAT LA VOT (TURUL 1)]]+Data[[#This Row],[PERSOANE CARE AU PARTICIPAT LA VOT  (TURUL AL 2-LEA)]]</f>
        <v>2091</v>
      </c>
      <c r="T182" s="41">
        <f>Data[[#This Row],[TOTAL CHELTUIELI LEI]]/Data[[#This Row],[NUMĂRUL PERSOANELOR ÎNSCRISE ÎN LISTELE ELECTORALE]]</f>
        <v>10.705105460849467</v>
      </c>
      <c r="U182" s="41">
        <f>Data[[#This Row],[TOTAL CHELTUIELI EURO]]/Data[[#This Row],[NUMĂRUL PERSOANELOR ÎNSCRISE ÎN LISTELE ELECTORALE]]</f>
        <v>2.2117529515608081</v>
      </c>
      <c r="V182" s="41">
        <f>Data[[#This Row],[TOTAL CHELTUIELI LEI]]/Data[[#This Row],[NUMĂRUL PERSOANELOR CARE AU PARTICIPAT LA VOT]]</f>
        <v>17.718971783835485</v>
      </c>
      <c r="W182" s="41">
        <f>Data[[#This Row],[TOTAL CHELTUIELI EURO]]/Data[[#This Row],[NUMĂRUL PERSOANELOR CARE AU PARTICIPAT LA VOT]]</f>
        <v>3.6608689456489509</v>
      </c>
      <c r="X182" s="43">
        <v>4.8400999999999996</v>
      </c>
      <c r="Y182" s="114" t="s">
        <v>2898</v>
      </c>
      <c r="Z182" s="44">
        <v>10</v>
      </c>
      <c r="AA182" s="115" t="s">
        <v>3108</v>
      </c>
      <c r="AB182" s="44">
        <v>2</v>
      </c>
      <c r="AC182" s="45"/>
    </row>
    <row r="183" spans="1:29" ht="12" customHeight="1" x14ac:dyDescent="0.2">
      <c r="A183" s="37">
        <v>182</v>
      </c>
      <c r="B183" s="38" t="s">
        <v>6</v>
      </c>
      <c r="C183" s="39" t="s">
        <v>1134</v>
      </c>
      <c r="D183" s="40">
        <v>44101</v>
      </c>
      <c r="E183" s="38">
        <v>1</v>
      </c>
      <c r="F183" s="38"/>
      <c r="G183" s="38" t="s">
        <v>2</v>
      </c>
      <c r="H183" s="38" t="s">
        <v>2</v>
      </c>
      <c r="I183" s="39">
        <v>900</v>
      </c>
      <c r="J183" s="39">
        <v>6421.31</v>
      </c>
      <c r="K183" s="39">
        <v>0</v>
      </c>
      <c r="L183" s="41">
        <f>SUM(Data[[#This Row],[CHELTUIELI DE PERSONAL LEI]:[CHELTUIELI DE CAPITAL (ACTIVE NEFINANCIARE ) LEI]])</f>
        <v>7321.31</v>
      </c>
      <c r="M183" s="41">
        <f>Data[[#This Row],[TOTAL CHELTUIELI LEI]]/Data[[#This Row],[CURS VALUTAR EURO BNR 22 07 2020]]</f>
        <v>1512.6361025598646</v>
      </c>
      <c r="N183" s="49">
        <v>2393</v>
      </c>
      <c r="O183" s="42"/>
      <c r="P183" s="42">
        <v>1388</v>
      </c>
      <c r="Q183" s="42"/>
      <c r="R183" s="42">
        <f>Data[[#This Row],[PERSOANE ÎNSCRISE ÎN LISTELE ELECTORALE (TURUL 1)            ]]+Data[[#This Row],[PERSOANE ÎNSCRISE ÎN LISTELE ELECTORALE (TURUL AL 2-LEA)]]</f>
        <v>2393</v>
      </c>
      <c r="S183" s="42">
        <f>Data[[#This Row],[PERSOANE CARE AU PARTICIPAT LA VOT (TURUL 1)]]+Data[[#This Row],[PERSOANE CARE AU PARTICIPAT LA VOT  (TURUL AL 2-LEA)]]</f>
        <v>1388</v>
      </c>
      <c r="T183" s="41">
        <f>Data[[#This Row],[TOTAL CHELTUIELI LEI]]/Data[[#This Row],[NUMĂRUL PERSOANELOR ÎNSCRISE ÎN LISTELE ELECTORALE]]</f>
        <v>3.0594692854157963</v>
      </c>
      <c r="U183" s="41">
        <f>Data[[#This Row],[TOTAL CHELTUIELI EURO]]/Data[[#This Row],[NUMĂRUL PERSOANELOR ÎNSCRISE ÎN LISTELE ELECTORALE]]</f>
        <v>0.63210869308811723</v>
      </c>
      <c r="V183" s="41">
        <f>Data[[#This Row],[TOTAL CHELTUIELI LEI]]/Data[[#This Row],[NUMĂRUL PERSOANELOR CARE AU PARTICIPAT LA VOT]]</f>
        <v>5.2747190201729106</v>
      </c>
      <c r="W183" s="41">
        <f>Data[[#This Row],[TOTAL CHELTUIELI EURO]]/Data[[#This Row],[NUMĂRUL PERSOANELOR CARE AU PARTICIPAT LA VOT]]</f>
        <v>1.0897954629393838</v>
      </c>
      <c r="X183" s="43">
        <v>4.8400999999999996</v>
      </c>
      <c r="Y183" s="114" t="s">
        <v>2884</v>
      </c>
      <c r="Z183" s="44">
        <v>3</v>
      </c>
      <c r="AA183" s="115" t="s">
        <v>3105</v>
      </c>
      <c r="AB183" s="44">
        <v>0</v>
      </c>
      <c r="AC183" s="45"/>
    </row>
    <row r="184" spans="1:29" ht="12" customHeight="1" x14ac:dyDescent="0.2">
      <c r="A184" s="37">
        <v>183</v>
      </c>
      <c r="B184" s="38" t="s">
        <v>6</v>
      </c>
      <c r="C184" s="39" t="s">
        <v>1135</v>
      </c>
      <c r="D184" s="40">
        <v>44101</v>
      </c>
      <c r="E184" s="38">
        <v>1</v>
      </c>
      <c r="F184" s="38"/>
      <c r="G184" s="38" t="s">
        <v>2</v>
      </c>
      <c r="H184" s="38" t="s">
        <v>2</v>
      </c>
      <c r="I184" s="39">
        <v>600</v>
      </c>
      <c r="J184" s="39">
        <v>5627</v>
      </c>
      <c r="K184" s="39">
        <v>0</v>
      </c>
      <c r="L184" s="41">
        <f>SUM(Data[[#This Row],[CHELTUIELI DE PERSONAL LEI]:[CHELTUIELI DE CAPITAL (ACTIVE NEFINANCIARE ) LEI]])</f>
        <v>6227</v>
      </c>
      <c r="M184" s="41">
        <f>Data[[#This Row],[TOTAL CHELTUIELI LEI]]/Data[[#This Row],[CURS VALUTAR EURO BNR 22 07 2020]]</f>
        <v>1286.5436664531726</v>
      </c>
      <c r="N184" s="49">
        <v>2383</v>
      </c>
      <c r="O184" s="42"/>
      <c r="P184" s="42">
        <v>1477</v>
      </c>
      <c r="Q184" s="42"/>
      <c r="R184" s="42">
        <f>Data[[#This Row],[PERSOANE ÎNSCRISE ÎN LISTELE ELECTORALE (TURUL 1)            ]]+Data[[#This Row],[PERSOANE ÎNSCRISE ÎN LISTELE ELECTORALE (TURUL AL 2-LEA)]]</f>
        <v>2383</v>
      </c>
      <c r="S184" s="42">
        <f>Data[[#This Row],[PERSOANE CARE AU PARTICIPAT LA VOT (TURUL 1)]]+Data[[#This Row],[PERSOANE CARE AU PARTICIPAT LA VOT  (TURUL AL 2-LEA)]]</f>
        <v>1477</v>
      </c>
      <c r="T184" s="41">
        <f>Data[[#This Row],[TOTAL CHELTUIELI LEI]]/Data[[#This Row],[NUMĂRUL PERSOANELOR ÎNSCRISE ÎN LISTELE ELECTORALE]]</f>
        <v>2.6130927402433906</v>
      </c>
      <c r="U184" s="41">
        <f>Data[[#This Row],[TOTAL CHELTUIELI EURO]]/Data[[#This Row],[NUMĂRUL PERSOANELOR ÎNSCRISE ÎN LISTELE ELECTORALE]]</f>
        <v>0.53988403963624532</v>
      </c>
      <c r="V184" s="41">
        <f>Data[[#This Row],[TOTAL CHELTUIELI LEI]]/Data[[#This Row],[NUMĂRUL PERSOANELOR CARE AU PARTICIPAT LA VOT]]</f>
        <v>4.215978334461747</v>
      </c>
      <c r="W184" s="41">
        <f>Data[[#This Row],[TOTAL CHELTUIELI EURO]]/Data[[#This Row],[NUMĂRUL PERSOANELOR CARE AU PARTICIPAT LA VOT]]</f>
        <v>0.87105190687418588</v>
      </c>
      <c r="X184" s="43">
        <v>4.8400999999999996</v>
      </c>
      <c r="Y184" s="114" t="s">
        <v>2891</v>
      </c>
      <c r="Z184" s="44">
        <v>2</v>
      </c>
      <c r="AA184" s="115" t="s">
        <v>3105</v>
      </c>
      <c r="AB184" s="44">
        <v>0</v>
      </c>
      <c r="AC184" s="45"/>
    </row>
    <row r="185" spans="1:29" ht="12" customHeight="1" x14ac:dyDescent="0.2">
      <c r="A185" s="37">
        <v>184</v>
      </c>
      <c r="B185" s="38" t="s">
        <v>6</v>
      </c>
      <c r="C185" s="39" t="s">
        <v>1136</v>
      </c>
      <c r="D185" s="40">
        <v>44101</v>
      </c>
      <c r="E185" s="38">
        <v>1</v>
      </c>
      <c r="F185" s="38"/>
      <c r="G185" s="38" t="s">
        <v>2</v>
      </c>
      <c r="H185" s="38" t="s">
        <v>2</v>
      </c>
      <c r="I185" s="39">
        <v>7680</v>
      </c>
      <c r="J185" s="39">
        <v>4000</v>
      </c>
      <c r="K185" s="39">
        <v>0</v>
      </c>
      <c r="L185" s="41">
        <f>SUM(Data[[#This Row],[CHELTUIELI DE PERSONAL LEI]:[CHELTUIELI DE CAPITAL (ACTIVE NEFINANCIARE ) LEI]])</f>
        <v>11680</v>
      </c>
      <c r="M185" s="41">
        <f>Data[[#This Row],[TOTAL CHELTUIELI LEI]]/Data[[#This Row],[CURS VALUTAR EURO BNR 22 07 2020]]</f>
        <v>2413.1732815437699</v>
      </c>
      <c r="N185" s="49">
        <v>4584</v>
      </c>
      <c r="O185" s="42"/>
      <c r="P185" s="42">
        <v>2651</v>
      </c>
      <c r="Q185" s="42"/>
      <c r="R185" s="42">
        <f>Data[[#This Row],[PERSOANE ÎNSCRISE ÎN LISTELE ELECTORALE (TURUL 1)            ]]+Data[[#This Row],[PERSOANE ÎNSCRISE ÎN LISTELE ELECTORALE (TURUL AL 2-LEA)]]</f>
        <v>4584</v>
      </c>
      <c r="S185" s="42">
        <f>Data[[#This Row],[PERSOANE CARE AU PARTICIPAT LA VOT (TURUL 1)]]+Data[[#This Row],[PERSOANE CARE AU PARTICIPAT LA VOT  (TURUL AL 2-LEA)]]</f>
        <v>2651</v>
      </c>
      <c r="T185" s="41">
        <f>Data[[#This Row],[TOTAL CHELTUIELI LEI]]/Data[[#This Row],[NUMĂRUL PERSOANELOR ÎNSCRISE ÎN LISTELE ELECTORALE]]</f>
        <v>2.5479930191972078</v>
      </c>
      <c r="U185" s="41">
        <f>Data[[#This Row],[TOTAL CHELTUIELI EURO]]/Data[[#This Row],[NUMĂRUL PERSOANELOR ÎNSCRISE ÎN LISTELE ELECTORALE]]</f>
        <v>0.52643396194235814</v>
      </c>
      <c r="V185" s="41">
        <f>Data[[#This Row],[TOTAL CHELTUIELI LEI]]/Data[[#This Row],[NUMĂRUL PERSOANELOR CARE AU PARTICIPAT LA VOT]]</f>
        <v>4.4058845718596755</v>
      </c>
      <c r="W185" s="41">
        <f>Data[[#This Row],[TOTAL CHELTUIELI EURO]]/Data[[#This Row],[NUMĂRUL PERSOANELOR CARE AU PARTICIPAT LA VOT]]</f>
        <v>0.91028792212137677</v>
      </c>
      <c r="X185" s="43">
        <v>4.8400999999999996</v>
      </c>
      <c r="Y185" s="114" t="s">
        <v>2891</v>
      </c>
      <c r="Z185" s="44">
        <v>2</v>
      </c>
      <c r="AA185" s="115" t="s">
        <v>3105</v>
      </c>
      <c r="AB185" s="44">
        <v>0</v>
      </c>
      <c r="AC185" s="45"/>
    </row>
    <row r="186" spans="1:29" ht="12" customHeight="1" x14ac:dyDescent="0.2">
      <c r="A186" s="37">
        <v>185</v>
      </c>
      <c r="B186" s="38" t="s">
        <v>6</v>
      </c>
      <c r="C186" s="39" t="s">
        <v>1137</v>
      </c>
      <c r="D186" s="40">
        <v>44101</v>
      </c>
      <c r="E186" s="38">
        <v>1</v>
      </c>
      <c r="F186" s="38"/>
      <c r="G186" s="38" t="s">
        <v>2</v>
      </c>
      <c r="H186" s="38" t="s">
        <v>2</v>
      </c>
      <c r="I186" s="39">
        <v>2120</v>
      </c>
      <c r="J186" s="39">
        <v>5487</v>
      </c>
      <c r="K186" s="39">
        <v>0</v>
      </c>
      <c r="L186" s="41">
        <f>SUM(Data[[#This Row],[CHELTUIELI DE PERSONAL LEI]:[CHELTUIELI DE CAPITAL (ACTIVE NEFINANCIARE ) LEI]])</f>
        <v>7607</v>
      </c>
      <c r="M186" s="41">
        <f>Data[[#This Row],[TOTAL CHELTUIELI LEI]]/Data[[#This Row],[CURS VALUTAR EURO BNR 22 07 2020]]</f>
        <v>1571.661742525981</v>
      </c>
      <c r="N186" s="49">
        <v>1840</v>
      </c>
      <c r="O186" s="42"/>
      <c r="P186" s="42">
        <v>1113</v>
      </c>
      <c r="Q186" s="42"/>
      <c r="R186" s="42">
        <f>Data[[#This Row],[PERSOANE ÎNSCRISE ÎN LISTELE ELECTORALE (TURUL 1)            ]]+Data[[#This Row],[PERSOANE ÎNSCRISE ÎN LISTELE ELECTORALE (TURUL AL 2-LEA)]]</f>
        <v>1840</v>
      </c>
      <c r="S186" s="42">
        <f>Data[[#This Row],[PERSOANE CARE AU PARTICIPAT LA VOT (TURUL 1)]]+Data[[#This Row],[PERSOANE CARE AU PARTICIPAT LA VOT  (TURUL AL 2-LEA)]]</f>
        <v>1113</v>
      </c>
      <c r="T186" s="41">
        <f>Data[[#This Row],[TOTAL CHELTUIELI LEI]]/Data[[#This Row],[NUMĂRUL PERSOANELOR ÎNSCRISE ÎN LISTELE ELECTORALE]]</f>
        <v>4.134239130434783</v>
      </c>
      <c r="U186" s="41">
        <f>Data[[#This Row],[TOTAL CHELTUIELI EURO]]/Data[[#This Row],[NUMĂRUL PERSOANELOR ÎNSCRISE ÎN LISTELE ELECTORALE]]</f>
        <v>0.85416399050325054</v>
      </c>
      <c r="V186" s="41">
        <f>Data[[#This Row],[TOTAL CHELTUIELI LEI]]/Data[[#This Row],[NUMĂRUL PERSOANELOR CARE AU PARTICIPAT LA VOT]]</f>
        <v>6.8346810422282118</v>
      </c>
      <c r="W186" s="41">
        <f>Data[[#This Row],[TOTAL CHELTUIELI EURO]]/Data[[#This Row],[NUMĂRUL PERSOANELOR CARE AU PARTICIPAT LA VOT]]</f>
        <v>1.4120950067618878</v>
      </c>
      <c r="X186" s="43">
        <v>4.8400999999999996</v>
      </c>
      <c r="Y186" s="114" t="s">
        <v>2895</v>
      </c>
      <c r="Z186" s="44">
        <v>4</v>
      </c>
      <c r="AA186" s="115" t="s">
        <v>3105</v>
      </c>
      <c r="AB186" s="44">
        <v>0</v>
      </c>
      <c r="AC186" s="45"/>
    </row>
    <row r="187" spans="1:29" ht="12" customHeight="1" x14ac:dyDescent="0.2">
      <c r="A187" s="37">
        <v>186</v>
      </c>
      <c r="B187" s="38" t="s">
        <v>6</v>
      </c>
      <c r="C187" s="39" t="s">
        <v>1138</v>
      </c>
      <c r="D187" s="40">
        <v>44101</v>
      </c>
      <c r="E187" s="38">
        <v>1</v>
      </c>
      <c r="F187" s="38"/>
      <c r="G187" s="38" t="s">
        <v>2</v>
      </c>
      <c r="H187" s="38" t="s">
        <v>2</v>
      </c>
      <c r="I187" s="39">
        <v>0</v>
      </c>
      <c r="J187" s="39">
        <v>36000.300000000003</v>
      </c>
      <c r="K187" s="39">
        <v>0</v>
      </c>
      <c r="L187" s="41">
        <f>SUM(Data[[#This Row],[CHELTUIELI DE PERSONAL LEI]:[CHELTUIELI DE CAPITAL (ACTIVE NEFINANCIARE ) LEI]])</f>
        <v>36000.300000000003</v>
      </c>
      <c r="M187" s="41">
        <f>Data[[#This Row],[TOTAL CHELTUIELI LEI]]/Data[[#This Row],[CURS VALUTAR EURO BNR 22 07 2020]]</f>
        <v>7437.9248362637145</v>
      </c>
      <c r="N187" s="49">
        <v>9024</v>
      </c>
      <c r="O187" s="42"/>
      <c r="P187" s="42">
        <v>4624</v>
      </c>
      <c r="Q187" s="42"/>
      <c r="R187" s="42">
        <f>Data[[#This Row],[PERSOANE ÎNSCRISE ÎN LISTELE ELECTORALE (TURUL 1)            ]]+Data[[#This Row],[PERSOANE ÎNSCRISE ÎN LISTELE ELECTORALE (TURUL AL 2-LEA)]]</f>
        <v>9024</v>
      </c>
      <c r="S187" s="42">
        <f>Data[[#This Row],[PERSOANE CARE AU PARTICIPAT LA VOT (TURUL 1)]]+Data[[#This Row],[PERSOANE CARE AU PARTICIPAT LA VOT  (TURUL AL 2-LEA)]]</f>
        <v>4624</v>
      </c>
      <c r="T187" s="41">
        <f>Data[[#This Row],[TOTAL CHELTUIELI LEI]]/Data[[#This Row],[NUMĂRUL PERSOANELOR ÎNSCRISE ÎN LISTELE ELECTORALE]]</f>
        <v>3.989394946808511</v>
      </c>
      <c r="U187" s="41">
        <f>Data[[#This Row],[TOTAL CHELTUIELI EURO]]/Data[[#This Row],[NUMĂRUL PERSOANELOR ÎNSCRISE ÎN LISTELE ELECTORALE]]</f>
        <v>0.82423812458596124</v>
      </c>
      <c r="V187" s="41">
        <f>Data[[#This Row],[TOTAL CHELTUIELI LEI]]/Data[[#This Row],[NUMĂRUL PERSOANELOR CARE AU PARTICIPAT LA VOT]]</f>
        <v>7.7855320069204161</v>
      </c>
      <c r="W187" s="41">
        <f>Data[[#This Row],[TOTAL CHELTUIELI EURO]]/Data[[#This Row],[NUMĂRUL PERSOANELOR CARE AU PARTICIPAT LA VOT]]</f>
        <v>1.6085477587075507</v>
      </c>
      <c r="X187" s="43">
        <v>4.8400999999999996</v>
      </c>
      <c r="Y187" s="114" t="s">
        <v>2884</v>
      </c>
      <c r="Z187" s="44">
        <v>3</v>
      </c>
      <c r="AA187" s="115" t="s">
        <v>3105</v>
      </c>
      <c r="AB187" s="44">
        <v>0</v>
      </c>
      <c r="AC187" s="45"/>
    </row>
    <row r="188" spans="1:29" ht="12" customHeight="1" x14ac:dyDescent="0.2">
      <c r="A188" s="37">
        <v>187</v>
      </c>
      <c r="B188" s="38" t="s">
        <v>6</v>
      </c>
      <c r="C188" s="39" t="s">
        <v>1139</v>
      </c>
      <c r="D188" s="40">
        <v>44101</v>
      </c>
      <c r="E188" s="38">
        <v>1</v>
      </c>
      <c r="F188" s="38"/>
      <c r="G188" s="38" t="s">
        <v>2</v>
      </c>
      <c r="H188" s="38" t="s">
        <v>2</v>
      </c>
      <c r="I188" s="39">
        <v>32689</v>
      </c>
      <c r="J188" s="39">
        <v>10804.24</v>
      </c>
      <c r="K188" s="39">
        <v>0</v>
      </c>
      <c r="L188" s="41">
        <f>SUM(Data[[#This Row],[CHELTUIELI DE PERSONAL LEI]:[CHELTUIELI DE CAPITAL (ACTIVE NEFINANCIARE ) LEI]])</f>
        <v>43493.24</v>
      </c>
      <c r="M188" s="41">
        <f>Data[[#This Row],[TOTAL CHELTUIELI LEI]]/Data[[#This Row],[CURS VALUTAR EURO BNR 22 07 2020]]</f>
        <v>8986.0209499803732</v>
      </c>
      <c r="N188" s="49">
        <v>3052</v>
      </c>
      <c r="O188" s="42"/>
      <c r="P188" s="42">
        <v>2168</v>
      </c>
      <c r="Q188" s="42"/>
      <c r="R188" s="42">
        <f>Data[[#This Row],[PERSOANE ÎNSCRISE ÎN LISTELE ELECTORALE (TURUL 1)            ]]+Data[[#This Row],[PERSOANE ÎNSCRISE ÎN LISTELE ELECTORALE (TURUL AL 2-LEA)]]</f>
        <v>3052</v>
      </c>
      <c r="S188" s="42">
        <f>Data[[#This Row],[PERSOANE CARE AU PARTICIPAT LA VOT (TURUL 1)]]+Data[[#This Row],[PERSOANE CARE AU PARTICIPAT LA VOT  (TURUL AL 2-LEA)]]</f>
        <v>2168</v>
      </c>
      <c r="T188" s="41">
        <f>Data[[#This Row],[TOTAL CHELTUIELI LEI]]/Data[[#This Row],[NUMĂRUL PERSOANELOR ÎNSCRISE ÎN LISTELE ELECTORALE]]</f>
        <v>14.250733944954128</v>
      </c>
      <c r="U188" s="41">
        <f>Data[[#This Row],[TOTAL CHELTUIELI EURO]]/Data[[#This Row],[NUMĂRUL PERSOANELOR ÎNSCRISE ÎN LISTELE ELECTORALE]]</f>
        <v>2.9443056847904239</v>
      </c>
      <c r="V188" s="41">
        <f>Data[[#This Row],[TOTAL CHELTUIELI LEI]]/Data[[#This Row],[NUMĂRUL PERSOANELOR CARE AU PARTICIPAT LA VOT]]</f>
        <v>20.061457564575644</v>
      </c>
      <c r="W188" s="41">
        <f>Data[[#This Row],[TOTAL CHELTUIELI EURO]]/Data[[#This Row],[NUMĂRUL PERSOANELOR CARE AU PARTICIPAT LA VOT]]</f>
        <v>4.1448436116145633</v>
      </c>
      <c r="X188" s="43">
        <v>4.8400999999999996</v>
      </c>
      <c r="Y188" s="114" t="s">
        <v>2885</v>
      </c>
      <c r="Z188" s="44">
        <v>14</v>
      </c>
      <c r="AA188" s="115" t="s">
        <v>3108</v>
      </c>
      <c r="AB188" s="44">
        <v>2</v>
      </c>
      <c r="AC188" s="45"/>
    </row>
    <row r="189" spans="1:29" ht="12" customHeight="1" x14ac:dyDescent="0.2">
      <c r="A189" s="37">
        <v>188</v>
      </c>
      <c r="B189" s="38" t="s">
        <v>6</v>
      </c>
      <c r="C189" s="39" t="s">
        <v>1140</v>
      </c>
      <c r="D189" s="40">
        <v>44101</v>
      </c>
      <c r="E189" s="38">
        <v>1</v>
      </c>
      <c r="F189" s="38"/>
      <c r="G189" s="38" t="s">
        <v>2</v>
      </c>
      <c r="H189" s="38" t="s">
        <v>2</v>
      </c>
      <c r="I189" s="39">
        <v>3600</v>
      </c>
      <c r="J189" s="39">
        <v>17400</v>
      </c>
      <c r="K189" s="39">
        <v>0</v>
      </c>
      <c r="L189" s="41">
        <f>SUM(Data[[#This Row],[CHELTUIELI DE PERSONAL LEI]:[CHELTUIELI DE CAPITAL (ACTIVE NEFINANCIARE ) LEI]])</f>
        <v>21000</v>
      </c>
      <c r="M189" s="41">
        <f>Data[[#This Row],[TOTAL CHELTUIELI LEI]]/Data[[#This Row],[CURS VALUTAR EURO BNR 22 07 2020]]</f>
        <v>4338.7533315427372</v>
      </c>
      <c r="N189" s="49">
        <v>1773</v>
      </c>
      <c r="O189" s="42"/>
      <c r="P189" s="42">
        <v>1156</v>
      </c>
      <c r="Q189" s="42"/>
      <c r="R189" s="42">
        <f>Data[[#This Row],[PERSOANE ÎNSCRISE ÎN LISTELE ELECTORALE (TURUL 1)            ]]+Data[[#This Row],[PERSOANE ÎNSCRISE ÎN LISTELE ELECTORALE (TURUL AL 2-LEA)]]</f>
        <v>1773</v>
      </c>
      <c r="S189" s="42">
        <f>Data[[#This Row],[PERSOANE CARE AU PARTICIPAT LA VOT (TURUL 1)]]+Data[[#This Row],[PERSOANE CARE AU PARTICIPAT LA VOT  (TURUL AL 2-LEA)]]</f>
        <v>1156</v>
      </c>
      <c r="T189" s="41">
        <f>Data[[#This Row],[TOTAL CHELTUIELI LEI]]/Data[[#This Row],[NUMĂRUL PERSOANELOR ÎNSCRISE ÎN LISTELE ELECTORALE]]</f>
        <v>11.844331641285956</v>
      </c>
      <c r="U189" s="41">
        <f>Data[[#This Row],[TOTAL CHELTUIELI EURO]]/Data[[#This Row],[NUMĂRUL PERSOANELOR ÎNSCRISE ÎN LISTELE ELECTORALE]]</f>
        <v>2.447125398501262</v>
      </c>
      <c r="V189" s="41">
        <f>Data[[#This Row],[TOTAL CHELTUIELI LEI]]/Data[[#This Row],[NUMĂRUL PERSOANELOR CARE AU PARTICIPAT LA VOT]]</f>
        <v>18.166089965397923</v>
      </c>
      <c r="W189" s="41">
        <f>Data[[#This Row],[TOTAL CHELTUIELI EURO]]/Data[[#This Row],[NUMĂRUL PERSOANELOR CARE AU PARTICIPAT LA VOT]]</f>
        <v>3.7532468265940633</v>
      </c>
      <c r="X189" s="43">
        <v>4.8400999999999996</v>
      </c>
      <c r="Y189" s="114" t="s">
        <v>2888</v>
      </c>
      <c r="Z189" s="44">
        <v>11</v>
      </c>
      <c r="AA189" s="115" t="s">
        <v>3108</v>
      </c>
      <c r="AB189" s="44">
        <v>2</v>
      </c>
      <c r="AC189" s="45"/>
    </row>
    <row r="190" spans="1:29" ht="12" customHeight="1" x14ac:dyDescent="0.2">
      <c r="A190" s="37">
        <v>189</v>
      </c>
      <c r="B190" s="38" t="s">
        <v>6</v>
      </c>
      <c r="C190" s="39" t="s">
        <v>1141</v>
      </c>
      <c r="D190" s="40">
        <v>44101</v>
      </c>
      <c r="E190" s="38">
        <v>1</v>
      </c>
      <c r="F190" s="38"/>
      <c r="G190" s="38" t="s">
        <v>2</v>
      </c>
      <c r="H190" s="38" t="s">
        <v>2</v>
      </c>
      <c r="I190" s="39">
        <v>920</v>
      </c>
      <c r="J190" s="39">
        <v>21601</v>
      </c>
      <c r="K190" s="39">
        <v>0</v>
      </c>
      <c r="L190" s="41">
        <f>SUM(Data[[#This Row],[CHELTUIELI DE PERSONAL LEI]:[CHELTUIELI DE CAPITAL (ACTIVE NEFINANCIARE ) LEI]])</f>
        <v>22521</v>
      </c>
      <c r="M190" s="41">
        <f>Data[[#This Row],[TOTAL CHELTUIELI LEI]]/Data[[#This Row],[CURS VALUTAR EURO BNR 22 07 2020]]</f>
        <v>4653.0030371273324</v>
      </c>
      <c r="N190" s="49">
        <v>2224</v>
      </c>
      <c r="O190" s="42"/>
      <c r="P190" s="42">
        <v>1439</v>
      </c>
      <c r="Q190" s="42"/>
      <c r="R190" s="42">
        <f>Data[[#This Row],[PERSOANE ÎNSCRISE ÎN LISTELE ELECTORALE (TURUL 1)            ]]+Data[[#This Row],[PERSOANE ÎNSCRISE ÎN LISTELE ELECTORALE (TURUL AL 2-LEA)]]</f>
        <v>2224</v>
      </c>
      <c r="S190" s="42">
        <f>Data[[#This Row],[PERSOANE CARE AU PARTICIPAT LA VOT (TURUL 1)]]+Data[[#This Row],[PERSOANE CARE AU PARTICIPAT LA VOT  (TURUL AL 2-LEA)]]</f>
        <v>1439</v>
      </c>
      <c r="T190" s="41">
        <f>Data[[#This Row],[TOTAL CHELTUIELI LEI]]/Data[[#This Row],[NUMĂRUL PERSOANELOR ÎNSCRISE ÎN LISTELE ELECTORALE]]</f>
        <v>10.126348920863309</v>
      </c>
      <c r="U190" s="41">
        <f>Data[[#This Row],[TOTAL CHELTUIELI EURO]]/Data[[#This Row],[NUMĂRUL PERSOANELOR ÎNSCRISE ÎN LISTELE ELECTORALE]]</f>
        <v>2.0921776246076136</v>
      </c>
      <c r="V190" s="41">
        <f>Data[[#This Row],[TOTAL CHELTUIELI LEI]]/Data[[#This Row],[NUMĂRUL PERSOANELOR CARE AU PARTICIPAT LA VOT]]</f>
        <v>15.65045170257123</v>
      </c>
      <c r="W190" s="41">
        <f>Data[[#This Row],[TOTAL CHELTUIELI EURO]]/Data[[#This Row],[NUMĂRUL PERSOANELOR CARE AU PARTICIPAT LA VOT]]</f>
        <v>3.2334975935561725</v>
      </c>
      <c r="X190" s="43">
        <v>4.8400999999999996</v>
      </c>
      <c r="Y190" s="114" t="s">
        <v>2898</v>
      </c>
      <c r="Z190" s="44">
        <v>10</v>
      </c>
      <c r="AA190" s="115" t="s">
        <v>3108</v>
      </c>
      <c r="AB190" s="44">
        <v>2</v>
      </c>
      <c r="AC190" s="45"/>
    </row>
    <row r="191" spans="1:29" ht="12" customHeight="1" x14ac:dyDescent="0.2">
      <c r="A191" s="37">
        <v>190</v>
      </c>
      <c r="B191" s="38" t="s">
        <v>6</v>
      </c>
      <c r="C191" s="39" t="s">
        <v>1142</v>
      </c>
      <c r="D191" s="40">
        <v>44101</v>
      </c>
      <c r="E191" s="38">
        <v>1</v>
      </c>
      <c r="F191" s="38"/>
      <c r="G191" s="38" t="s">
        <v>2</v>
      </c>
      <c r="H191" s="38" t="s">
        <v>2</v>
      </c>
      <c r="I191" s="39">
        <v>500</v>
      </c>
      <c r="J191" s="39">
        <v>4274.3999999999996</v>
      </c>
      <c r="K191" s="39">
        <v>0</v>
      </c>
      <c r="L191" s="41">
        <f>SUM(Data[[#This Row],[CHELTUIELI DE PERSONAL LEI]:[CHELTUIELI DE CAPITAL (ACTIVE NEFINANCIARE ) LEI]])</f>
        <v>4774.3999999999996</v>
      </c>
      <c r="M191" s="41">
        <f>Data[[#This Row],[TOTAL CHELTUIELI LEI]]/Data[[#This Row],[CURS VALUTAR EURO BNR 22 07 2020]]</f>
        <v>986.42590029131634</v>
      </c>
      <c r="N191" s="49">
        <v>1706</v>
      </c>
      <c r="O191" s="42"/>
      <c r="P191" s="42">
        <v>1240</v>
      </c>
      <c r="Q191" s="42"/>
      <c r="R191" s="42">
        <f>Data[[#This Row],[PERSOANE ÎNSCRISE ÎN LISTELE ELECTORALE (TURUL 1)            ]]+Data[[#This Row],[PERSOANE ÎNSCRISE ÎN LISTELE ELECTORALE (TURUL AL 2-LEA)]]</f>
        <v>1706</v>
      </c>
      <c r="S191" s="42">
        <f>Data[[#This Row],[PERSOANE CARE AU PARTICIPAT LA VOT (TURUL 1)]]+Data[[#This Row],[PERSOANE CARE AU PARTICIPAT LA VOT  (TURUL AL 2-LEA)]]</f>
        <v>1240</v>
      </c>
      <c r="T191" s="41">
        <f>Data[[#This Row],[TOTAL CHELTUIELI LEI]]/Data[[#This Row],[NUMĂRUL PERSOANELOR ÎNSCRISE ÎN LISTELE ELECTORALE]]</f>
        <v>2.7985932004689329</v>
      </c>
      <c r="U191" s="41">
        <f>Data[[#This Row],[TOTAL CHELTUIELI EURO]]/Data[[#This Row],[NUMĂRUL PERSOANELOR ÎNSCRISE ÎN LISTELE ELECTORALE]]</f>
        <v>0.57820978915083021</v>
      </c>
      <c r="V191" s="41">
        <f>Data[[#This Row],[TOTAL CHELTUIELI LEI]]/Data[[#This Row],[NUMĂRUL PERSOANELOR CARE AU PARTICIPAT LA VOT]]</f>
        <v>3.8503225806451611</v>
      </c>
      <c r="W191" s="41">
        <f>Data[[#This Row],[TOTAL CHELTUIELI EURO]]/Data[[#This Row],[NUMĂRUL PERSOANELOR CARE AU PARTICIPAT LA VOT]]</f>
        <v>0.79550475829944867</v>
      </c>
      <c r="X191" s="43">
        <v>4.8400999999999996</v>
      </c>
      <c r="Y191" s="114" t="s">
        <v>2891</v>
      </c>
      <c r="Z191" s="44">
        <v>2</v>
      </c>
      <c r="AA191" s="115" t="s">
        <v>3105</v>
      </c>
      <c r="AB191" s="44">
        <v>0</v>
      </c>
      <c r="AC191" s="45"/>
    </row>
    <row r="192" spans="1:29" ht="12" customHeight="1" x14ac:dyDescent="0.2">
      <c r="A192" s="37">
        <v>191</v>
      </c>
      <c r="B192" s="38" t="s">
        <v>6</v>
      </c>
      <c r="C192" s="39" t="s">
        <v>1143</v>
      </c>
      <c r="D192" s="40">
        <v>44101</v>
      </c>
      <c r="E192" s="38">
        <v>1</v>
      </c>
      <c r="F192" s="38"/>
      <c r="G192" s="38" t="s">
        <v>2</v>
      </c>
      <c r="H192" s="38" t="s">
        <v>2</v>
      </c>
      <c r="I192" s="39">
        <v>900</v>
      </c>
      <c r="J192" s="39">
        <v>13072</v>
      </c>
      <c r="K192" s="39">
        <v>0</v>
      </c>
      <c r="L192" s="41">
        <f>SUM(Data[[#This Row],[CHELTUIELI DE PERSONAL LEI]:[CHELTUIELI DE CAPITAL (ACTIVE NEFINANCIARE ) LEI]])</f>
        <v>13972</v>
      </c>
      <c r="M192" s="41">
        <f>Data[[#This Row],[TOTAL CHELTUIELI LEI]]/Data[[#This Row],[CURS VALUTAR EURO BNR 22 07 2020]]</f>
        <v>2886.7172165864345</v>
      </c>
      <c r="N192" s="49">
        <v>1935</v>
      </c>
      <c r="O192" s="42"/>
      <c r="P192" s="42">
        <v>1090</v>
      </c>
      <c r="Q192" s="42"/>
      <c r="R192" s="42">
        <f>Data[[#This Row],[PERSOANE ÎNSCRISE ÎN LISTELE ELECTORALE (TURUL 1)            ]]+Data[[#This Row],[PERSOANE ÎNSCRISE ÎN LISTELE ELECTORALE (TURUL AL 2-LEA)]]</f>
        <v>1935</v>
      </c>
      <c r="S192" s="42">
        <f>Data[[#This Row],[PERSOANE CARE AU PARTICIPAT LA VOT (TURUL 1)]]+Data[[#This Row],[PERSOANE CARE AU PARTICIPAT LA VOT  (TURUL AL 2-LEA)]]</f>
        <v>1090</v>
      </c>
      <c r="T192" s="41">
        <f>Data[[#This Row],[TOTAL CHELTUIELI LEI]]/Data[[#This Row],[NUMĂRUL PERSOANELOR ÎNSCRISE ÎN LISTELE ELECTORALE]]</f>
        <v>7.2206718346253229</v>
      </c>
      <c r="U192" s="41">
        <f>Data[[#This Row],[TOTAL CHELTUIELI EURO]]/Data[[#This Row],[NUMĂRUL PERSOANELOR ÎNSCRISE ÎN LISTELE ELECTORALE]]</f>
        <v>1.491843522783687</v>
      </c>
      <c r="V192" s="41">
        <f>Data[[#This Row],[TOTAL CHELTUIELI LEI]]/Data[[#This Row],[NUMĂRUL PERSOANELOR CARE AU PARTICIPAT LA VOT]]</f>
        <v>12.818348623853211</v>
      </c>
      <c r="W192" s="41">
        <f>Data[[#This Row],[TOTAL CHELTUIELI EURO]]/Data[[#This Row],[NUMĂRUL PERSOANELOR CARE AU PARTICIPAT LA VOT]]</f>
        <v>2.6483644188866373</v>
      </c>
      <c r="X192" s="43">
        <v>4.8400999999999996</v>
      </c>
      <c r="Y192" s="114" t="s">
        <v>2886</v>
      </c>
      <c r="Z192" s="44">
        <v>7</v>
      </c>
      <c r="AA192" s="115" t="s">
        <v>3107</v>
      </c>
      <c r="AB192" s="44">
        <v>1</v>
      </c>
      <c r="AC192" s="45"/>
    </row>
    <row r="193" spans="1:29" ht="12" customHeight="1" x14ac:dyDescent="0.2">
      <c r="A193" s="37">
        <v>192</v>
      </c>
      <c r="B193" s="38" t="s">
        <v>6</v>
      </c>
      <c r="C193" s="39" t="s">
        <v>1144</v>
      </c>
      <c r="D193" s="40">
        <v>44101</v>
      </c>
      <c r="E193" s="38">
        <v>1</v>
      </c>
      <c r="F193" s="38"/>
      <c r="G193" s="38" t="s">
        <v>2</v>
      </c>
      <c r="H193" s="38" t="s">
        <v>2</v>
      </c>
      <c r="I193" s="39">
        <v>18475</v>
      </c>
      <c r="J193" s="39">
        <v>6100</v>
      </c>
      <c r="K193" s="39">
        <v>0</v>
      </c>
      <c r="L193" s="41">
        <f>SUM(Data[[#This Row],[CHELTUIELI DE PERSONAL LEI]:[CHELTUIELI DE CAPITAL (ACTIVE NEFINANCIARE ) LEI]])</f>
        <v>24575</v>
      </c>
      <c r="M193" s="41">
        <f>Data[[#This Row],[TOTAL CHELTUIELI LEI]]/Data[[#This Row],[CURS VALUTAR EURO BNR 22 07 2020]]</f>
        <v>5077.3744344125125</v>
      </c>
      <c r="N193" s="49">
        <v>887</v>
      </c>
      <c r="O193" s="42"/>
      <c r="P193" s="42">
        <v>696</v>
      </c>
      <c r="Q193" s="42"/>
      <c r="R193" s="42">
        <f>Data[[#This Row],[PERSOANE ÎNSCRISE ÎN LISTELE ELECTORALE (TURUL 1)            ]]+Data[[#This Row],[PERSOANE ÎNSCRISE ÎN LISTELE ELECTORALE (TURUL AL 2-LEA)]]</f>
        <v>887</v>
      </c>
      <c r="S193" s="42">
        <f>Data[[#This Row],[PERSOANE CARE AU PARTICIPAT LA VOT (TURUL 1)]]+Data[[#This Row],[PERSOANE CARE AU PARTICIPAT LA VOT  (TURUL AL 2-LEA)]]</f>
        <v>696</v>
      </c>
      <c r="T193" s="41">
        <f>Data[[#This Row],[TOTAL CHELTUIELI LEI]]/Data[[#This Row],[NUMĂRUL PERSOANELOR ÎNSCRISE ÎN LISTELE ELECTORALE]]</f>
        <v>27.705749718151072</v>
      </c>
      <c r="U193" s="41">
        <f>Data[[#This Row],[TOTAL CHELTUIELI EURO]]/Data[[#This Row],[NUMĂRUL PERSOANELOR ÎNSCRISE ÎN LISTELE ELECTORALE]]</f>
        <v>5.7242101853579621</v>
      </c>
      <c r="V193" s="41">
        <f>Data[[#This Row],[TOTAL CHELTUIELI LEI]]/Data[[#This Row],[NUMĂRUL PERSOANELOR CARE AU PARTICIPAT LA VOT]]</f>
        <v>35.308908045977013</v>
      </c>
      <c r="W193" s="41">
        <f>Data[[#This Row],[TOTAL CHELTUIELI EURO]]/Data[[#This Row],[NUMĂRUL PERSOANELOR CARE AU PARTICIPAT LA VOT]]</f>
        <v>7.2950782103628056</v>
      </c>
      <c r="X193" s="43">
        <v>4.8400999999999996</v>
      </c>
      <c r="Y193" s="114" t="s">
        <v>3084</v>
      </c>
      <c r="Z193" s="44">
        <v>27</v>
      </c>
      <c r="AA193" s="115" t="s">
        <v>3109</v>
      </c>
      <c r="AB193" s="44">
        <v>5</v>
      </c>
      <c r="AC193" s="45"/>
    </row>
    <row r="194" spans="1:29" ht="12" customHeight="1" x14ac:dyDescent="0.2">
      <c r="A194" s="37">
        <v>193</v>
      </c>
      <c r="B194" s="38" t="s">
        <v>6</v>
      </c>
      <c r="C194" s="39" t="s">
        <v>1145</v>
      </c>
      <c r="D194" s="40">
        <v>44101</v>
      </c>
      <c r="E194" s="38">
        <v>1</v>
      </c>
      <c r="F194" s="38"/>
      <c r="G194" s="38" t="s">
        <v>2</v>
      </c>
      <c r="H194" s="38" t="s">
        <v>2</v>
      </c>
      <c r="I194" s="39">
        <v>0</v>
      </c>
      <c r="J194" s="39">
        <v>27684</v>
      </c>
      <c r="K194" s="39">
        <v>0</v>
      </c>
      <c r="L194" s="41">
        <f>SUM(Data[[#This Row],[CHELTUIELI DE PERSONAL LEI]:[CHELTUIELI DE CAPITAL (ACTIVE NEFINANCIARE ) LEI]])</f>
        <v>27684</v>
      </c>
      <c r="M194" s="41">
        <f>Data[[#This Row],[TOTAL CHELTUIELI LEI]]/Data[[#This Row],[CURS VALUTAR EURO BNR 22 07 2020]]</f>
        <v>5719.7165347823393</v>
      </c>
      <c r="N194" s="49">
        <v>1812</v>
      </c>
      <c r="O194" s="42"/>
      <c r="P194" s="42">
        <v>1034</v>
      </c>
      <c r="Q194" s="42"/>
      <c r="R194" s="42">
        <f>Data[[#This Row],[PERSOANE ÎNSCRISE ÎN LISTELE ELECTORALE (TURUL 1)            ]]+Data[[#This Row],[PERSOANE ÎNSCRISE ÎN LISTELE ELECTORALE (TURUL AL 2-LEA)]]</f>
        <v>1812</v>
      </c>
      <c r="S194" s="42">
        <f>Data[[#This Row],[PERSOANE CARE AU PARTICIPAT LA VOT (TURUL 1)]]+Data[[#This Row],[PERSOANE CARE AU PARTICIPAT LA VOT  (TURUL AL 2-LEA)]]</f>
        <v>1034</v>
      </c>
      <c r="T194" s="41">
        <f>Data[[#This Row],[TOTAL CHELTUIELI LEI]]/Data[[#This Row],[NUMĂRUL PERSOANELOR ÎNSCRISE ÎN LISTELE ELECTORALE]]</f>
        <v>15.278145695364238</v>
      </c>
      <c r="U194" s="41">
        <f>Data[[#This Row],[TOTAL CHELTUIELI EURO]]/Data[[#This Row],[NUMĂRUL PERSOANELOR ÎNSCRISE ÎN LISTELE ELECTORALE]]</f>
        <v>3.1565764540741386</v>
      </c>
      <c r="V194" s="41">
        <f>Data[[#This Row],[TOTAL CHELTUIELI LEI]]/Data[[#This Row],[NUMĂRUL PERSOANELOR CARE AU PARTICIPAT LA VOT]]</f>
        <v>26.773694390715669</v>
      </c>
      <c r="W194" s="41">
        <f>Data[[#This Row],[TOTAL CHELTUIELI EURO]]/Data[[#This Row],[NUMĂRUL PERSOANELOR CARE AU PARTICIPAT LA VOT]]</f>
        <v>5.5316407493059376</v>
      </c>
      <c r="X194" s="43">
        <v>4.8400999999999996</v>
      </c>
      <c r="Y194" s="114" t="s">
        <v>2909</v>
      </c>
      <c r="Z194" s="44">
        <v>15</v>
      </c>
      <c r="AA194" s="115" t="s">
        <v>3106</v>
      </c>
      <c r="AB194" s="44">
        <v>3</v>
      </c>
      <c r="AC194" s="45"/>
    </row>
    <row r="195" spans="1:29" ht="12" customHeight="1" x14ac:dyDescent="0.2">
      <c r="A195" s="37">
        <v>194</v>
      </c>
      <c r="B195" s="38" t="s">
        <v>6</v>
      </c>
      <c r="C195" s="39" t="s">
        <v>1146</v>
      </c>
      <c r="D195" s="40">
        <v>44101</v>
      </c>
      <c r="E195" s="38">
        <v>1</v>
      </c>
      <c r="F195" s="38"/>
      <c r="G195" s="38" t="s">
        <v>2</v>
      </c>
      <c r="H195" s="38" t="s">
        <v>2</v>
      </c>
      <c r="I195" s="39">
        <v>1000</v>
      </c>
      <c r="J195" s="39">
        <v>5865</v>
      </c>
      <c r="K195" s="39">
        <v>0</v>
      </c>
      <c r="L195" s="41">
        <f>SUM(Data[[#This Row],[CHELTUIELI DE PERSONAL LEI]:[CHELTUIELI DE CAPITAL (ACTIVE NEFINANCIARE ) LEI]])</f>
        <v>6865</v>
      </c>
      <c r="M195" s="41">
        <f>Data[[#This Row],[TOTAL CHELTUIELI LEI]]/Data[[#This Row],[CURS VALUTAR EURO BNR 22 07 2020]]</f>
        <v>1418.359124811471</v>
      </c>
      <c r="N195" s="49">
        <v>4557</v>
      </c>
      <c r="O195" s="42"/>
      <c r="P195" s="42">
        <v>2741</v>
      </c>
      <c r="Q195" s="42"/>
      <c r="R195" s="42">
        <f>Data[[#This Row],[PERSOANE ÎNSCRISE ÎN LISTELE ELECTORALE (TURUL 1)            ]]+Data[[#This Row],[PERSOANE ÎNSCRISE ÎN LISTELE ELECTORALE (TURUL AL 2-LEA)]]</f>
        <v>4557</v>
      </c>
      <c r="S195" s="42">
        <f>Data[[#This Row],[PERSOANE CARE AU PARTICIPAT LA VOT (TURUL 1)]]+Data[[#This Row],[PERSOANE CARE AU PARTICIPAT LA VOT  (TURUL AL 2-LEA)]]</f>
        <v>2741</v>
      </c>
      <c r="T195" s="41">
        <f>Data[[#This Row],[TOTAL CHELTUIELI LEI]]/Data[[#This Row],[NUMĂRUL PERSOANELOR ÎNSCRISE ÎN LISTELE ELECTORALE]]</f>
        <v>1.5064735571648014</v>
      </c>
      <c r="U195" s="41">
        <f>Data[[#This Row],[TOTAL CHELTUIELI EURO]]/Data[[#This Row],[NUMĂRUL PERSOANELOR ÎNSCRISE ÎN LISTELE ELECTORALE]]</f>
        <v>0.31124843642999145</v>
      </c>
      <c r="V195" s="41">
        <f>Data[[#This Row],[TOTAL CHELTUIELI LEI]]/Data[[#This Row],[NUMĂRUL PERSOANELOR CARE AU PARTICIPAT LA VOT]]</f>
        <v>2.5045603794235682</v>
      </c>
      <c r="W195" s="41">
        <f>Data[[#This Row],[TOTAL CHELTUIELI EURO]]/Data[[#This Row],[NUMĂRUL PERSOANELOR CARE AU PARTICIPAT LA VOT]]</f>
        <v>0.51746046144161661</v>
      </c>
      <c r="X195" s="43">
        <v>4.8400999999999996</v>
      </c>
      <c r="Y195" s="114" t="s">
        <v>2894</v>
      </c>
      <c r="Z195" s="44">
        <v>1</v>
      </c>
      <c r="AA195" s="115" t="s">
        <v>3105</v>
      </c>
      <c r="AB195" s="44">
        <v>0</v>
      </c>
      <c r="AC195" s="45"/>
    </row>
    <row r="196" spans="1:29" ht="12" customHeight="1" x14ac:dyDescent="0.2">
      <c r="A196" s="37">
        <v>195</v>
      </c>
      <c r="B196" s="38" t="s">
        <v>6</v>
      </c>
      <c r="C196" s="39" t="s">
        <v>1147</v>
      </c>
      <c r="D196" s="40">
        <v>44101</v>
      </c>
      <c r="E196" s="38">
        <v>1</v>
      </c>
      <c r="F196" s="38"/>
      <c r="G196" s="38" t="s">
        <v>2</v>
      </c>
      <c r="H196" s="38" t="s">
        <v>2</v>
      </c>
      <c r="I196" s="39">
        <v>5000</v>
      </c>
      <c r="J196" s="39">
        <v>15000</v>
      </c>
      <c r="K196" s="39">
        <v>0</v>
      </c>
      <c r="L196" s="41">
        <f>SUM(Data[[#This Row],[CHELTUIELI DE PERSONAL LEI]:[CHELTUIELI DE CAPITAL (ACTIVE NEFINANCIARE ) LEI]])</f>
        <v>20000</v>
      </c>
      <c r="M196" s="41">
        <f>Data[[#This Row],[TOTAL CHELTUIELI LEI]]/Data[[#This Row],[CURS VALUTAR EURO BNR 22 07 2020]]</f>
        <v>4132.1460300407016</v>
      </c>
      <c r="N196" s="49">
        <v>3324</v>
      </c>
      <c r="O196" s="42"/>
      <c r="P196" s="42">
        <v>2193</v>
      </c>
      <c r="Q196" s="42"/>
      <c r="R196" s="42">
        <f>Data[[#This Row],[PERSOANE ÎNSCRISE ÎN LISTELE ELECTORALE (TURUL 1)            ]]+Data[[#This Row],[PERSOANE ÎNSCRISE ÎN LISTELE ELECTORALE (TURUL AL 2-LEA)]]</f>
        <v>3324</v>
      </c>
      <c r="S196" s="42">
        <f>Data[[#This Row],[PERSOANE CARE AU PARTICIPAT LA VOT (TURUL 1)]]+Data[[#This Row],[PERSOANE CARE AU PARTICIPAT LA VOT  (TURUL AL 2-LEA)]]</f>
        <v>2193</v>
      </c>
      <c r="T196" s="41">
        <f>Data[[#This Row],[TOTAL CHELTUIELI LEI]]/Data[[#This Row],[NUMĂRUL PERSOANELOR ÎNSCRISE ÎN LISTELE ELECTORALE]]</f>
        <v>6.0168471720818291</v>
      </c>
      <c r="U196" s="41">
        <f>Data[[#This Row],[TOTAL CHELTUIELI EURO]]/Data[[#This Row],[NUMĂRUL PERSOANELOR ÎNSCRISE ÎN LISTELE ELECTORALE]]</f>
        <v>1.2431245577739776</v>
      </c>
      <c r="V196" s="41">
        <f>Data[[#This Row],[TOTAL CHELTUIELI LEI]]/Data[[#This Row],[NUMĂRUL PERSOANELOR CARE AU PARTICIPAT LA VOT]]</f>
        <v>9.1199270405836756</v>
      </c>
      <c r="W196" s="41">
        <f>Data[[#This Row],[TOTAL CHELTUIELI EURO]]/Data[[#This Row],[NUMĂRUL PERSOANELOR CARE AU PARTICIPAT LA VOT]]</f>
        <v>1.884243515750434</v>
      </c>
      <c r="X196" s="43">
        <v>4.8400999999999996</v>
      </c>
      <c r="Y196" s="114" t="s">
        <v>2889</v>
      </c>
      <c r="Z196" s="44">
        <v>6</v>
      </c>
      <c r="AA196" s="115" t="s">
        <v>3107</v>
      </c>
      <c r="AB196" s="44">
        <v>1</v>
      </c>
      <c r="AC196" s="45"/>
    </row>
    <row r="197" spans="1:29" ht="12" customHeight="1" x14ac:dyDescent="0.2">
      <c r="A197" s="37">
        <v>196</v>
      </c>
      <c r="B197" s="38" t="s">
        <v>6</v>
      </c>
      <c r="C197" s="39" t="s">
        <v>1148</v>
      </c>
      <c r="D197" s="40">
        <v>44101</v>
      </c>
      <c r="E197" s="38">
        <v>1</v>
      </c>
      <c r="F197" s="38"/>
      <c r="G197" s="38" t="s">
        <v>2</v>
      </c>
      <c r="H197" s="38" t="s">
        <v>2</v>
      </c>
      <c r="I197" s="39">
        <v>2500</v>
      </c>
      <c r="J197" s="39">
        <v>10711</v>
      </c>
      <c r="K197" s="39">
        <v>0</v>
      </c>
      <c r="L197" s="41">
        <f>SUM(Data[[#This Row],[CHELTUIELI DE PERSONAL LEI]:[CHELTUIELI DE CAPITAL (ACTIVE NEFINANCIARE ) LEI]])</f>
        <v>13211</v>
      </c>
      <c r="M197" s="41">
        <f>Data[[#This Row],[TOTAL CHELTUIELI LEI]]/Data[[#This Row],[CURS VALUTAR EURO BNR 22 07 2020]]</f>
        <v>2729.4890601433858</v>
      </c>
      <c r="N197" s="49">
        <v>4357</v>
      </c>
      <c r="O197" s="42"/>
      <c r="P197" s="42">
        <v>2661</v>
      </c>
      <c r="Q197" s="42"/>
      <c r="R197" s="42">
        <f>Data[[#This Row],[PERSOANE ÎNSCRISE ÎN LISTELE ELECTORALE (TURUL 1)            ]]+Data[[#This Row],[PERSOANE ÎNSCRISE ÎN LISTELE ELECTORALE (TURUL AL 2-LEA)]]</f>
        <v>4357</v>
      </c>
      <c r="S197" s="42">
        <f>Data[[#This Row],[PERSOANE CARE AU PARTICIPAT LA VOT (TURUL 1)]]+Data[[#This Row],[PERSOANE CARE AU PARTICIPAT LA VOT  (TURUL AL 2-LEA)]]</f>
        <v>2661</v>
      </c>
      <c r="T197" s="41">
        <f>Data[[#This Row],[TOTAL CHELTUIELI LEI]]/Data[[#This Row],[NUMĂRUL PERSOANELOR ÎNSCRISE ÎN LISTELE ELECTORALE]]</f>
        <v>3.0321322010557723</v>
      </c>
      <c r="U197" s="41">
        <f>Data[[#This Row],[TOTAL CHELTUIELI EURO]]/Data[[#This Row],[NUMĂRUL PERSOANELOR ÎNSCRISE ÎN LISTELE ELECTORALE]]</f>
        <v>0.62646065185755928</v>
      </c>
      <c r="V197" s="41">
        <f>Data[[#This Row],[TOTAL CHELTUIELI LEI]]/Data[[#This Row],[NUMĂRUL PERSOANELOR CARE AU PARTICIPAT LA VOT]]</f>
        <v>4.9646749342352496</v>
      </c>
      <c r="W197" s="41">
        <f>Data[[#This Row],[TOTAL CHELTUIELI EURO]]/Data[[#This Row],[NUMĂRUL PERSOANELOR CARE AU PARTICIPAT LA VOT]]</f>
        <v>1.0257380909971385</v>
      </c>
      <c r="X197" s="43">
        <v>4.8400999999999996</v>
      </c>
      <c r="Y197" s="114" t="s">
        <v>2884</v>
      </c>
      <c r="Z197" s="44">
        <v>3</v>
      </c>
      <c r="AA197" s="115" t="s">
        <v>3105</v>
      </c>
      <c r="AB197" s="44">
        <v>0</v>
      </c>
      <c r="AC197" s="45"/>
    </row>
    <row r="198" spans="1:29" ht="12" customHeight="1" x14ac:dyDescent="0.2">
      <c r="A198" s="37">
        <v>197</v>
      </c>
      <c r="B198" s="38" t="s">
        <v>6</v>
      </c>
      <c r="C198" s="39" t="s">
        <v>1149</v>
      </c>
      <c r="D198" s="40">
        <v>44101</v>
      </c>
      <c r="E198" s="38">
        <v>1</v>
      </c>
      <c r="F198" s="38"/>
      <c r="G198" s="38" t="s">
        <v>2</v>
      </c>
      <c r="H198" s="38" t="s">
        <v>2</v>
      </c>
      <c r="I198" s="39">
        <v>0</v>
      </c>
      <c r="J198" s="39">
        <v>4564</v>
      </c>
      <c r="K198" s="39">
        <v>0</v>
      </c>
      <c r="L198" s="41">
        <f>SUM(Data[[#This Row],[CHELTUIELI DE PERSONAL LEI]:[CHELTUIELI DE CAPITAL (ACTIVE NEFINANCIARE ) LEI]])</f>
        <v>4564</v>
      </c>
      <c r="M198" s="41">
        <f>Data[[#This Row],[TOTAL CHELTUIELI LEI]]/Data[[#This Row],[CURS VALUTAR EURO BNR 22 07 2020]]</f>
        <v>942.95572405528821</v>
      </c>
      <c r="N198" s="49">
        <v>1541</v>
      </c>
      <c r="O198" s="42"/>
      <c r="P198" s="42">
        <v>906</v>
      </c>
      <c r="Q198" s="42"/>
      <c r="R198" s="42">
        <f>Data[[#This Row],[PERSOANE ÎNSCRISE ÎN LISTELE ELECTORALE (TURUL 1)            ]]+Data[[#This Row],[PERSOANE ÎNSCRISE ÎN LISTELE ELECTORALE (TURUL AL 2-LEA)]]</f>
        <v>1541</v>
      </c>
      <c r="S198" s="42">
        <f>Data[[#This Row],[PERSOANE CARE AU PARTICIPAT LA VOT (TURUL 1)]]+Data[[#This Row],[PERSOANE CARE AU PARTICIPAT LA VOT  (TURUL AL 2-LEA)]]</f>
        <v>906</v>
      </c>
      <c r="T198" s="41">
        <f>Data[[#This Row],[TOTAL CHELTUIELI LEI]]/Data[[#This Row],[NUMĂRUL PERSOANELOR ÎNSCRISE ÎN LISTELE ELECTORALE]]</f>
        <v>2.9617131732641142</v>
      </c>
      <c r="U198" s="41">
        <f>Data[[#This Row],[TOTAL CHELTUIELI EURO]]/Data[[#This Row],[NUMĂRUL PERSOANELOR ÎNSCRISE ÎN LISTELE ELECTORALE]]</f>
        <v>0.61191156655112799</v>
      </c>
      <c r="V198" s="41">
        <f>Data[[#This Row],[TOTAL CHELTUIELI LEI]]/Data[[#This Row],[NUMĂRUL PERSOANELOR CARE AU PARTICIPAT LA VOT]]</f>
        <v>5.037527593818985</v>
      </c>
      <c r="W198" s="41">
        <f>Data[[#This Row],[TOTAL CHELTUIELI EURO]]/Data[[#This Row],[NUMĂRUL PERSOANELOR CARE AU PARTICIPAT LA VOT]]</f>
        <v>1.0407899824009803</v>
      </c>
      <c r="X198" s="43">
        <v>4.8400999999999996</v>
      </c>
      <c r="Y198" s="114" t="s">
        <v>2891</v>
      </c>
      <c r="Z198" s="44">
        <v>2</v>
      </c>
      <c r="AA198" s="115" t="s">
        <v>3105</v>
      </c>
      <c r="AB198" s="44">
        <v>0</v>
      </c>
      <c r="AC198" s="45"/>
    </row>
    <row r="199" spans="1:29" ht="12" customHeight="1" x14ac:dyDescent="0.2">
      <c r="A199" s="37">
        <v>198</v>
      </c>
      <c r="B199" s="38" t="s">
        <v>6</v>
      </c>
      <c r="C199" s="39" t="s">
        <v>1150</v>
      </c>
      <c r="D199" s="40">
        <v>44101</v>
      </c>
      <c r="E199" s="38">
        <v>1</v>
      </c>
      <c r="F199" s="38"/>
      <c r="G199" s="38" t="s">
        <v>2</v>
      </c>
      <c r="H199" s="38" t="s">
        <v>2</v>
      </c>
      <c r="I199" s="39">
        <v>30200</v>
      </c>
      <c r="J199" s="39">
        <v>6703</v>
      </c>
      <c r="K199" s="39">
        <v>0</v>
      </c>
      <c r="L199" s="41">
        <f>SUM(Data[[#This Row],[CHELTUIELI DE PERSONAL LEI]:[CHELTUIELI DE CAPITAL (ACTIVE NEFINANCIARE ) LEI]])</f>
        <v>36903</v>
      </c>
      <c r="M199" s="41">
        <f>Data[[#This Row],[TOTAL CHELTUIELI LEI]]/Data[[#This Row],[CURS VALUTAR EURO BNR 22 07 2020]]</f>
        <v>7624.4292473296009</v>
      </c>
      <c r="N199" s="49">
        <v>1646</v>
      </c>
      <c r="O199" s="42"/>
      <c r="P199" s="42">
        <v>921</v>
      </c>
      <c r="Q199" s="42"/>
      <c r="R199" s="42">
        <f>Data[[#This Row],[PERSOANE ÎNSCRISE ÎN LISTELE ELECTORALE (TURUL 1)            ]]+Data[[#This Row],[PERSOANE ÎNSCRISE ÎN LISTELE ELECTORALE (TURUL AL 2-LEA)]]</f>
        <v>1646</v>
      </c>
      <c r="S199" s="42">
        <f>Data[[#This Row],[PERSOANE CARE AU PARTICIPAT LA VOT (TURUL 1)]]+Data[[#This Row],[PERSOANE CARE AU PARTICIPAT LA VOT  (TURUL AL 2-LEA)]]</f>
        <v>921</v>
      </c>
      <c r="T199" s="41">
        <f>Data[[#This Row],[TOTAL CHELTUIELI LEI]]/Data[[#This Row],[NUMĂRUL PERSOANELOR ÎNSCRISE ÎN LISTELE ELECTORALE]]</f>
        <v>22.419805589307412</v>
      </c>
      <c r="U199" s="41">
        <f>Data[[#This Row],[TOTAL CHELTUIELI EURO]]/Data[[#This Row],[NUMĂRUL PERSOANELOR ÎNSCRISE ÎN LISTELE ELECTORALE]]</f>
        <v>4.6320955330070479</v>
      </c>
      <c r="V199" s="41">
        <f>Data[[#This Row],[TOTAL CHELTUIELI LEI]]/Data[[#This Row],[NUMĂRUL PERSOANELOR CARE AU PARTICIPAT LA VOT]]</f>
        <v>40.068403908794785</v>
      </c>
      <c r="W199" s="41">
        <f>Data[[#This Row],[TOTAL CHELTUIELI EURO]]/Data[[#This Row],[NUMĂRUL PERSOANELOR CARE AU PARTICIPAT LA VOT]]</f>
        <v>8.2784248070896869</v>
      </c>
      <c r="X199" s="43">
        <v>4.8400999999999996</v>
      </c>
      <c r="Y199" s="114" t="s">
        <v>2900</v>
      </c>
      <c r="Z199" s="44">
        <v>22</v>
      </c>
      <c r="AA199" s="115" t="s">
        <v>3110</v>
      </c>
      <c r="AB199" s="44">
        <v>4</v>
      </c>
      <c r="AC199" s="45"/>
    </row>
    <row r="200" spans="1:29" ht="12" customHeight="1" x14ac:dyDescent="0.2">
      <c r="A200" s="37">
        <v>199</v>
      </c>
      <c r="B200" s="38" t="s">
        <v>6</v>
      </c>
      <c r="C200" s="39" t="s">
        <v>1151</v>
      </c>
      <c r="D200" s="40">
        <v>44101</v>
      </c>
      <c r="E200" s="38">
        <v>1</v>
      </c>
      <c r="F200" s="38"/>
      <c r="G200" s="38" t="s">
        <v>2</v>
      </c>
      <c r="H200" s="38" t="s">
        <v>2</v>
      </c>
      <c r="I200" s="39">
        <v>1200</v>
      </c>
      <c r="J200" s="39">
        <v>36342</v>
      </c>
      <c r="K200" s="39">
        <v>0</v>
      </c>
      <c r="L200" s="41">
        <f>SUM(Data[[#This Row],[CHELTUIELI DE PERSONAL LEI]:[CHELTUIELI DE CAPITAL (ACTIVE NEFINANCIARE ) LEI]])</f>
        <v>37542</v>
      </c>
      <c r="M200" s="41">
        <f>Data[[#This Row],[TOTAL CHELTUIELI LEI]]/Data[[#This Row],[CURS VALUTAR EURO BNR 22 07 2020]]</f>
        <v>7756.4513129894012</v>
      </c>
      <c r="N200" s="49">
        <v>2387</v>
      </c>
      <c r="O200" s="42"/>
      <c r="P200" s="42">
        <v>1616</v>
      </c>
      <c r="Q200" s="42"/>
      <c r="R200" s="42">
        <f>Data[[#This Row],[PERSOANE ÎNSCRISE ÎN LISTELE ELECTORALE (TURUL 1)            ]]+Data[[#This Row],[PERSOANE ÎNSCRISE ÎN LISTELE ELECTORALE (TURUL AL 2-LEA)]]</f>
        <v>2387</v>
      </c>
      <c r="S200" s="42">
        <f>Data[[#This Row],[PERSOANE CARE AU PARTICIPAT LA VOT (TURUL 1)]]+Data[[#This Row],[PERSOANE CARE AU PARTICIPAT LA VOT  (TURUL AL 2-LEA)]]</f>
        <v>1616</v>
      </c>
      <c r="T200" s="41">
        <f>Data[[#This Row],[TOTAL CHELTUIELI LEI]]/Data[[#This Row],[NUMĂRUL PERSOANELOR ÎNSCRISE ÎN LISTELE ELECTORALE]]</f>
        <v>15.727691663175534</v>
      </c>
      <c r="U200" s="41">
        <f>Data[[#This Row],[TOTAL CHELTUIELI EURO]]/Data[[#This Row],[NUMĂRUL PERSOANELOR ÎNSCRISE ÎN LISTELE ELECTORALE]]</f>
        <v>3.249455933384751</v>
      </c>
      <c r="V200" s="41">
        <f>Data[[#This Row],[TOTAL CHELTUIELI LEI]]/Data[[#This Row],[NUMĂRUL PERSOANELOR CARE AU PARTICIPAT LA VOT]]</f>
        <v>23.231435643564357</v>
      </c>
      <c r="W200" s="41">
        <f>Data[[#This Row],[TOTAL CHELTUIELI EURO]]/Data[[#This Row],[NUMĂRUL PERSOANELOR CARE AU PARTICIPAT LA VOT]]</f>
        <v>4.7997842283350254</v>
      </c>
      <c r="X200" s="43">
        <v>4.8400999999999996</v>
      </c>
      <c r="Y200" s="114" t="s">
        <v>2909</v>
      </c>
      <c r="Z200" s="44">
        <v>15</v>
      </c>
      <c r="AA200" s="115" t="s">
        <v>3106</v>
      </c>
      <c r="AB200" s="44">
        <v>3</v>
      </c>
      <c r="AC200" s="45"/>
    </row>
    <row r="201" spans="1:29" ht="12" customHeight="1" x14ac:dyDescent="0.2">
      <c r="A201" s="37">
        <v>200</v>
      </c>
      <c r="B201" s="38" t="s">
        <v>6</v>
      </c>
      <c r="C201" s="39" t="s">
        <v>1152</v>
      </c>
      <c r="D201" s="40">
        <v>44101</v>
      </c>
      <c r="E201" s="38">
        <v>1</v>
      </c>
      <c r="F201" s="38"/>
      <c r="G201" s="38" t="s">
        <v>2</v>
      </c>
      <c r="H201" s="38" t="s">
        <v>2</v>
      </c>
      <c r="I201" s="39">
        <v>900</v>
      </c>
      <c r="J201" s="39">
        <v>3904.21</v>
      </c>
      <c r="K201" s="39">
        <v>0</v>
      </c>
      <c r="L201" s="41">
        <f>SUM(Data[[#This Row],[CHELTUIELI DE PERSONAL LEI]:[CHELTUIELI DE CAPITAL (ACTIVE NEFINANCIARE ) LEI]])</f>
        <v>4804.21</v>
      </c>
      <c r="M201" s="41">
        <f>Data[[#This Row],[TOTAL CHELTUIELI LEI]]/Data[[#This Row],[CURS VALUTAR EURO BNR 22 07 2020]]</f>
        <v>992.5848639490921</v>
      </c>
      <c r="N201" s="49">
        <v>750</v>
      </c>
      <c r="O201" s="42"/>
      <c r="P201" s="42">
        <v>665</v>
      </c>
      <c r="Q201" s="42"/>
      <c r="R201" s="42">
        <f>Data[[#This Row],[PERSOANE ÎNSCRISE ÎN LISTELE ELECTORALE (TURUL 1)            ]]+Data[[#This Row],[PERSOANE ÎNSCRISE ÎN LISTELE ELECTORALE (TURUL AL 2-LEA)]]</f>
        <v>750</v>
      </c>
      <c r="S201" s="42">
        <f>Data[[#This Row],[PERSOANE CARE AU PARTICIPAT LA VOT (TURUL 1)]]+Data[[#This Row],[PERSOANE CARE AU PARTICIPAT LA VOT  (TURUL AL 2-LEA)]]</f>
        <v>665</v>
      </c>
      <c r="T201" s="41">
        <f>Data[[#This Row],[TOTAL CHELTUIELI LEI]]/Data[[#This Row],[NUMĂRUL PERSOANELOR ÎNSCRISE ÎN LISTELE ELECTORALE]]</f>
        <v>6.4056133333333332</v>
      </c>
      <c r="U201" s="41">
        <f>Data[[#This Row],[TOTAL CHELTUIELI EURO]]/Data[[#This Row],[NUMĂRUL PERSOANELOR ÎNSCRISE ÎN LISTELE ELECTORALE]]</f>
        <v>1.3234464852654562</v>
      </c>
      <c r="V201" s="41">
        <f>Data[[#This Row],[TOTAL CHELTUIELI LEI]]/Data[[#This Row],[NUMĂRUL PERSOANELOR CARE AU PARTICIPAT LA VOT]]</f>
        <v>7.2243759398496241</v>
      </c>
      <c r="W201" s="41">
        <f>Data[[#This Row],[TOTAL CHELTUIELI EURO]]/Data[[#This Row],[NUMĂRUL PERSOANELOR CARE AU PARTICIPAT LA VOT]]</f>
        <v>1.4926088179685595</v>
      </c>
      <c r="X201" s="43">
        <v>4.8400999999999996</v>
      </c>
      <c r="Y201" s="114" t="s">
        <v>2889</v>
      </c>
      <c r="Z201" s="44">
        <v>6</v>
      </c>
      <c r="AA201" s="115" t="s">
        <v>3107</v>
      </c>
      <c r="AB201" s="44">
        <v>1</v>
      </c>
      <c r="AC201" s="45"/>
    </row>
    <row r="202" spans="1:29" ht="12" customHeight="1" x14ac:dyDescent="0.2">
      <c r="A202" s="37">
        <v>201</v>
      </c>
      <c r="B202" s="38" t="s">
        <v>6</v>
      </c>
      <c r="C202" s="39" t="s">
        <v>1153</v>
      </c>
      <c r="D202" s="40">
        <v>44101</v>
      </c>
      <c r="E202" s="38">
        <v>1</v>
      </c>
      <c r="F202" s="38"/>
      <c r="G202" s="38" t="s">
        <v>2</v>
      </c>
      <c r="H202" s="38" t="s">
        <v>2</v>
      </c>
      <c r="I202" s="39">
        <v>2500</v>
      </c>
      <c r="J202" s="39">
        <v>41316.5</v>
      </c>
      <c r="K202" s="39">
        <v>0</v>
      </c>
      <c r="L202" s="41">
        <f>SUM(Data[[#This Row],[CHELTUIELI DE PERSONAL LEI]:[CHELTUIELI DE CAPITAL (ACTIVE NEFINANCIARE ) LEI]])</f>
        <v>43816.5</v>
      </c>
      <c r="M202" s="41">
        <f>Data[[#This Row],[TOTAL CHELTUIELI LEI]]/Data[[#This Row],[CURS VALUTAR EURO BNR 22 07 2020]]</f>
        <v>9052.8088262639212</v>
      </c>
      <c r="N202" s="49">
        <v>2908</v>
      </c>
      <c r="O202" s="42"/>
      <c r="P202" s="42">
        <v>1692</v>
      </c>
      <c r="Q202" s="42"/>
      <c r="R202" s="42">
        <f>Data[[#This Row],[PERSOANE ÎNSCRISE ÎN LISTELE ELECTORALE (TURUL 1)            ]]+Data[[#This Row],[PERSOANE ÎNSCRISE ÎN LISTELE ELECTORALE (TURUL AL 2-LEA)]]</f>
        <v>2908</v>
      </c>
      <c r="S202" s="42">
        <f>Data[[#This Row],[PERSOANE CARE AU PARTICIPAT LA VOT (TURUL 1)]]+Data[[#This Row],[PERSOANE CARE AU PARTICIPAT LA VOT  (TURUL AL 2-LEA)]]</f>
        <v>1692</v>
      </c>
      <c r="T202" s="41">
        <f>Data[[#This Row],[TOTAL CHELTUIELI LEI]]/Data[[#This Row],[NUMĂRUL PERSOANELOR ÎNSCRISE ÎN LISTELE ELECTORALE]]</f>
        <v>15.067572214580467</v>
      </c>
      <c r="U202" s="41">
        <f>Data[[#This Row],[TOTAL CHELTUIELI EURO]]/Data[[#This Row],[NUMĂRUL PERSOANELOR ÎNSCRISE ÎN LISTELE ELECTORALE]]</f>
        <v>3.1130704354415135</v>
      </c>
      <c r="V202" s="41">
        <f>Data[[#This Row],[TOTAL CHELTUIELI LEI]]/Data[[#This Row],[NUMĂRUL PERSOANELOR CARE AU PARTICIPAT LA VOT]]</f>
        <v>25.896276595744681</v>
      </c>
      <c r="W202" s="41">
        <f>Data[[#This Row],[TOTAL CHELTUIELI EURO]]/Data[[#This Row],[NUMĂRUL PERSOANELOR CARE AU PARTICIPAT LA VOT]]</f>
        <v>5.3503598263971162</v>
      </c>
      <c r="X202" s="43">
        <v>4.8400999999999996</v>
      </c>
      <c r="Y202" s="114" t="s">
        <v>2909</v>
      </c>
      <c r="Z202" s="44">
        <v>15</v>
      </c>
      <c r="AA202" s="115" t="s">
        <v>3106</v>
      </c>
      <c r="AB202" s="44">
        <v>3</v>
      </c>
      <c r="AC202" s="45"/>
    </row>
    <row r="203" spans="1:29" ht="12" customHeight="1" x14ac:dyDescent="0.2">
      <c r="A203" s="37">
        <v>202</v>
      </c>
      <c r="B203" s="38" t="s">
        <v>6</v>
      </c>
      <c r="C203" s="39" t="s">
        <v>1154</v>
      </c>
      <c r="D203" s="40">
        <v>44101</v>
      </c>
      <c r="E203" s="38">
        <v>1</v>
      </c>
      <c r="F203" s="38"/>
      <c r="G203" s="38" t="s">
        <v>2</v>
      </c>
      <c r="H203" s="38" t="s">
        <v>2</v>
      </c>
      <c r="I203" s="39">
        <v>40725</v>
      </c>
      <c r="J203" s="39">
        <v>2300</v>
      </c>
      <c r="K203" s="39">
        <v>0</v>
      </c>
      <c r="L203" s="41">
        <f>SUM(Data[[#This Row],[CHELTUIELI DE PERSONAL LEI]:[CHELTUIELI DE CAPITAL (ACTIVE NEFINANCIARE ) LEI]])</f>
        <v>43025</v>
      </c>
      <c r="M203" s="41">
        <f>Data[[#This Row],[TOTAL CHELTUIELI LEI]]/Data[[#This Row],[CURS VALUTAR EURO BNR 22 07 2020]]</f>
        <v>8889.2791471250603</v>
      </c>
      <c r="N203" s="49">
        <v>1439</v>
      </c>
      <c r="O203" s="42"/>
      <c r="P203" s="42">
        <v>1070</v>
      </c>
      <c r="Q203" s="42"/>
      <c r="R203" s="42">
        <f>Data[[#This Row],[PERSOANE ÎNSCRISE ÎN LISTELE ELECTORALE (TURUL 1)            ]]+Data[[#This Row],[PERSOANE ÎNSCRISE ÎN LISTELE ELECTORALE (TURUL AL 2-LEA)]]</f>
        <v>1439</v>
      </c>
      <c r="S203" s="42">
        <f>Data[[#This Row],[PERSOANE CARE AU PARTICIPAT LA VOT (TURUL 1)]]+Data[[#This Row],[PERSOANE CARE AU PARTICIPAT LA VOT  (TURUL AL 2-LEA)]]</f>
        <v>1070</v>
      </c>
      <c r="T203" s="41">
        <f>Data[[#This Row],[TOTAL CHELTUIELI LEI]]/Data[[#This Row],[NUMĂRUL PERSOANELOR ÎNSCRISE ÎN LISTELE ELECTORALE]]</f>
        <v>29.899235580264072</v>
      </c>
      <c r="U203" s="41">
        <f>Data[[#This Row],[TOTAL CHELTUIELI EURO]]/Data[[#This Row],[NUMĂRUL PERSOANELOR ÎNSCRISE ÎN LISTELE ELECTORALE]]</f>
        <v>6.1774003802119948</v>
      </c>
      <c r="V203" s="41">
        <f>Data[[#This Row],[TOTAL CHELTUIELI LEI]]/Data[[#This Row],[NUMĂRUL PERSOANELOR CARE AU PARTICIPAT LA VOT]]</f>
        <v>40.210280373831779</v>
      </c>
      <c r="W203" s="41">
        <f>Data[[#This Row],[TOTAL CHELTUIELI EURO]]/Data[[#This Row],[NUMĂRUL PERSOANELOR CARE AU PARTICIPAT LA VOT]]</f>
        <v>8.3077375206776267</v>
      </c>
      <c r="X203" s="43">
        <v>4.8400999999999996</v>
      </c>
      <c r="Y203" s="114" t="s">
        <v>2922</v>
      </c>
      <c r="Z203" s="44">
        <v>29</v>
      </c>
      <c r="AA203" s="115" t="s">
        <v>3114</v>
      </c>
      <c r="AB203" s="44">
        <v>6</v>
      </c>
      <c r="AC203" s="45"/>
    </row>
    <row r="204" spans="1:29" ht="12" customHeight="1" x14ac:dyDescent="0.2">
      <c r="A204" s="37">
        <v>203</v>
      </c>
      <c r="B204" s="38" t="s">
        <v>6</v>
      </c>
      <c r="C204" s="39" t="s">
        <v>1155</v>
      </c>
      <c r="D204" s="40">
        <v>44101</v>
      </c>
      <c r="E204" s="38">
        <v>1</v>
      </c>
      <c r="F204" s="38"/>
      <c r="G204" s="38" t="s">
        <v>2</v>
      </c>
      <c r="H204" s="38" t="s">
        <v>2</v>
      </c>
      <c r="I204" s="39">
        <v>2000</v>
      </c>
      <c r="J204" s="39">
        <v>2225</v>
      </c>
      <c r="K204" s="39">
        <v>0</v>
      </c>
      <c r="L204" s="41">
        <f>SUM(Data[[#This Row],[CHELTUIELI DE PERSONAL LEI]:[CHELTUIELI DE CAPITAL (ACTIVE NEFINANCIARE ) LEI]])</f>
        <v>4225</v>
      </c>
      <c r="M204" s="41">
        <f>Data[[#This Row],[TOTAL CHELTUIELI LEI]]/Data[[#This Row],[CURS VALUTAR EURO BNR 22 07 2020]]</f>
        <v>872.91584884609824</v>
      </c>
      <c r="N204" s="49">
        <v>2597</v>
      </c>
      <c r="O204" s="42"/>
      <c r="P204" s="42">
        <v>1994</v>
      </c>
      <c r="Q204" s="42"/>
      <c r="R204" s="42">
        <f>Data[[#This Row],[PERSOANE ÎNSCRISE ÎN LISTELE ELECTORALE (TURUL 1)            ]]+Data[[#This Row],[PERSOANE ÎNSCRISE ÎN LISTELE ELECTORALE (TURUL AL 2-LEA)]]</f>
        <v>2597</v>
      </c>
      <c r="S204" s="42">
        <f>Data[[#This Row],[PERSOANE CARE AU PARTICIPAT LA VOT (TURUL 1)]]+Data[[#This Row],[PERSOANE CARE AU PARTICIPAT LA VOT  (TURUL AL 2-LEA)]]</f>
        <v>1994</v>
      </c>
      <c r="T204" s="41">
        <f>Data[[#This Row],[TOTAL CHELTUIELI LEI]]/Data[[#This Row],[NUMĂRUL PERSOANELOR ÎNSCRISE ÎN LISTELE ELECTORALE]]</f>
        <v>1.626877165960724</v>
      </c>
      <c r="U204" s="41">
        <f>Data[[#This Row],[TOTAL CHELTUIELI EURO]]/Data[[#This Row],[NUMĂRUL PERSOANELOR ÎNSCRISE ÎN LISTELE ELECTORALE]]</f>
        <v>0.33612470113442366</v>
      </c>
      <c r="V204" s="41">
        <f>Data[[#This Row],[TOTAL CHELTUIELI LEI]]/Data[[#This Row],[NUMĂRUL PERSOANELOR CARE AU PARTICIPAT LA VOT]]</f>
        <v>2.1188565697091275</v>
      </c>
      <c r="W204" s="41">
        <f>Data[[#This Row],[TOTAL CHELTUIELI EURO]]/Data[[#This Row],[NUMĂRUL PERSOANELOR CARE AU PARTICIPAT LA VOT]]</f>
        <v>0.43777123813746149</v>
      </c>
      <c r="X204" s="43">
        <v>4.8400999999999996</v>
      </c>
      <c r="Y204" s="114" t="s">
        <v>2894</v>
      </c>
      <c r="Z204" s="44">
        <v>1</v>
      </c>
      <c r="AA204" s="115" t="s">
        <v>3105</v>
      </c>
      <c r="AB204" s="44">
        <v>0</v>
      </c>
      <c r="AC204" s="45"/>
    </row>
    <row r="205" spans="1:29" ht="12" customHeight="1" x14ac:dyDescent="0.2">
      <c r="A205" s="37">
        <v>204</v>
      </c>
      <c r="B205" s="38" t="s">
        <v>6</v>
      </c>
      <c r="C205" s="39" t="s">
        <v>1156</v>
      </c>
      <c r="D205" s="40">
        <v>44101</v>
      </c>
      <c r="E205" s="38">
        <v>1</v>
      </c>
      <c r="F205" s="38"/>
      <c r="G205" s="38" t="s">
        <v>2</v>
      </c>
      <c r="H205" s="38" t="s">
        <v>2</v>
      </c>
      <c r="I205" s="39">
        <v>1687</v>
      </c>
      <c r="J205" s="39">
        <v>2521.1</v>
      </c>
      <c r="K205" s="39">
        <v>0</v>
      </c>
      <c r="L205" s="41">
        <f>SUM(Data[[#This Row],[CHELTUIELI DE PERSONAL LEI]:[CHELTUIELI DE CAPITAL (ACTIVE NEFINANCIARE ) LEI]])</f>
        <v>4208.1000000000004</v>
      </c>
      <c r="M205" s="41">
        <f>Data[[#This Row],[TOTAL CHELTUIELI LEI]]/Data[[#This Row],[CURS VALUTAR EURO BNR 22 07 2020]]</f>
        <v>869.42418545071394</v>
      </c>
      <c r="N205" s="49">
        <v>2060</v>
      </c>
      <c r="O205" s="42"/>
      <c r="P205" s="42">
        <v>1357</v>
      </c>
      <c r="Q205" s="42"/>
      <c r="R205" s="42">
        <f>Data[[#This Row],[PERSOANE ÎNSCRISE ÎN LISTELE ELECTORALE (TURUL 1)            ]]+Data[[#This Row],[PERSOANE ÎNSCRISE ÎN LISTELE ELECTORALE (TURUL AL 2-LEA)]]</f>
        <v>2060</v>
      </c>
      <c r="S205" s="42">
        <f>Data[[#This Row],[PERSOANE CARE AU PARTICIPAT LA VOT (TURUL 1)]]+Data[[#This Row],[PERSOANE CARE AU PARTICIPAT LA VOT  (TURUL AL 2-LEA)]]</f>
        <v>1357</v>
      </c>
      <c r="T205" s="41">
        <f>Data[[#This Row],[TOTAL CHELTUIELI LEI]]/Data[[#This Row],[NUMĂRUL PERSOANELOR ÎNSCRISE ÎN LISTELE ELECTORALE]]</f>
        <v>2.0427669902912622</v>
      </c>
      <c r="U205" s="41">
        <f>Data[[#This Row],[TOTAL CHELTUIELI EURO]]/Data[[#This Row],[NUMĂRUL PERSOANELOR ÎNSCRISE ÎN LISTELE ELECTORALE]]</f>
        <v>0.42205057546151165</v>
      </c>
      <c r="V205" s="41">
        <f>Data[[#This Row],[TOTAL CHELTUIELI LEI]]/Data[[#This Row],[NUMĂRUL PERSOANELOR CARE AU PARTICIPAT LA VOT]]</f>
        <v>3.1010316875460577</v>
      </c>
      <c r="W205" s="41">
        <f>Data[[#This Row],[TOTAL CHELTUIELI EURO]]/Data[[#This Row],[NUMĂRUL PERSOANELOR CARE AU PARTICIPAT LA VOT]]</f>
        <v>0.64069578883619305</v>
      </c>
      <c r="X205" s="43">
        <v>4.8400999999999996</v>
      </c>
      <c r="Y205" s="114" t="s">
        <v>2891</v>
      </c>
      <c r="Z205" s="44">
        <v>2</v>
      </c>
      <c r="AA205" s="115" t="s">
        <v>3105</v>
      </c>
      <c r="AB205" s="44">
        <v>0</v>
      </c>
      <c r="AC205" s="45"/>
    </row>
    <row r="206" spans="1:29" ht="12" customHeight="1" x14ac:dyDescent="0.2">
      <c r="A206" s="37">
        <v>205</v>
      </c>
      <c r="B206" s="38" t="s">
        <v>6</v>
      </c>
      <c r="C206" s="39" t="s">
        <v>1157</v>
      </c>
      <c r="D206" s="40">
        <v>44101</v>
      </c>
      <c r="E206" s="38">
        <v>1</v>
      </c>
      <c r="F206" s="38"/>
      <c r="G206" s="38" t="s">
        <v>2</v>
      </c>
      <c r="H206" s="38" t="s">
        <v>2</v>
      </c>
      <c r="I206" s="39">
        <v>27590</v>
      </c>
      <c r="J206" s="39">
        <v>1990</v>
      </c>
      <c r="K206" s="39">
        <v>0</v>
      </c>
      <c r="L206" s="41">
        <f>SUM(Data[[#This Row],[CHELTUIELI DE PERSONAL LEI]:[CHELTUIELI DE CAPITAL (ACTIVE NEFINANCIARE ) LEI]])</f>
        <v>29580</v>
      </c>
      <c r="M206" s="41">
        <f>Data[[#This Row],[TOTAL CHELTUIELI LEI]]/Data[[#This Row],[CURS VALUTAR EURO BNR 22 07 2020]]</f>
        <v>6111.4439784301985</v>
      </c>
      <c r="N206" s="49">
        <v>1702</v>
      </c>
      <c r="O206" s="42"/>
      <c r="P206" s="42">
        <v>1074</v>
      </c>
      <c r="Q206" s="42"/>
      <c r="R206" s="42">
        <f>Data[[#This Row],[PERSOANE ÎNSCRISE ÎN LISTELE ELECTORALE (TURUL 1)            ]]+Data[[#This Row],[PERSOANE ÎNSCRISE ÎN LISTELE ELECTORALE (TURUL AL 2-LEA)]]</f>
        <v>1702</v>
      </c>
      <c r="S206" s="42">
        <f>Data[[#This Row],[PERSOANE CARE AU PARTICIPAT LA VOT (TURUL 1)]]+Data[[#This Row],[PERSOANE CARE AU PARTICIPAT LA VOT  (TURUL AL 2-LEA)]]</f>
        <v>1074</v>
      </c>
      <c r="T206" s="41">
        <f>Data[[#This Row],[TOTAL CHELTUIELI LEI]]/Data[[#This Row],[NUMĂRUL PERSOANELOR ÎNSCRISE ÎN LISTELE ELECTORALE]]</f>
        <v>17.379553466509989</v>
      </c>
      <c r="U206" s="41">
        <f>Data[[#This Row],[TOTAL CHELTUIELI EURO]]/Data[[#This Row],[NUMĂRUL PERSOANELOR ÎNSCRISE ÎN LISTELE ELECTORALE]]</f>
        <v>3.5907426430259686</v>
      </c>
      <c r="V206" s="41">
        <f>Data[[#This Row],[TOTAL CHELTUIELI LEI]]/Data[[#This Row],[NUMĂRUL PERSOANELOR CARE AU PARTICIPAT LA VOT]]</f>
        <v>27.541899441340782</v>
      </c>
      <c r="W206" s="41">
        <f>Data[[#This Row],[TOTAL CHELTUIELI EURO]]/Data[[#This Row],[NUMĂRUL PERSOANELOR CARE AU PARTICIPAT LA VOT]]</f>
        <v>5.6903575218158275</v>
      </c>
      <c r="X206" s="43">
        <v>4.8400999999999996</v>
      </c>
      <c r="Y206" s="114" t="s">
        <v>2907</v>
      </c>
      <c r="Z206" s="44">
        <v>17</v>
      </c>
      <c r="AA206" s="115" t="s">
        <v>3106</v>
      </c>
      <c r="AB206" s="44">
        <v>3</v>
      </c>
      <c r="AC206" s="45"/>
    </row>
    <row r="207" spans="1:29" ht="12" customHeight="1" x14ac:dyDescent="0.2">
      <c r="A207" s="37">
        <v>206</v>
      </c>
      <c r="B207" s="38" t="s">
        <v>6</v>
      </c>
      <c r="C207" s="39" t="s">
        <v>1158</v>
      </c>
      <c r="D207" s="40">
        <v>44101</v>
      </c>
      <c r="E207" s="38">
        <v>1</v>
      </c>
      <c r="F207" s="38"/>
      <c r="G207" s="38" t="s">
        <v>2</v>
      </c>
      <c r="H207" s="38" t="s">
        <v>2</v>
      </c>
      <c r="I207" s="39">
        <v>3600</v>
      </c>
      <c r="J207" s="39">
        <v>7588</v>
      </c>
      <c r="K207" s="39">
        <v>0</v>
      </c>
      <c r="L207" s="41">
        <f>SUM(Data[[#This Row],[CHELTUIELI DE PERSONAL LEI]:[CHELTUIELI DE CAPITAL (ACTIVE NEFINANCIARE ) LEI]])</f>
        <v>11188</v>
      </c>
      <c r="M207" s="41">
        <f>Data[[#This Row],[TOTAL CHELTUIELI LEI]]/Data[[#This Row],[CURS VALUTAR EURO BNR 22 07 2020]]</f>
        <v>2311.5224892047686</v>
      </c>
      <c r="N207" s="49">
        <v>2427</v>
      </c>
      <c r="O207" s="42"/>
      <c r="P207" s="42">
        <v>1436</v>
      </c>
      <c r="Q207" s="42"/>
      <c r="R207" s="42">
        <f>Data[[#This Row],[PERSOANE ÎNSCRISE ÎN LISTELE ELECTORALE (TURUL 1)            ]]+Data[[#This Row],[PERSOANE ÎNSCRISE ÎN LISTELE ELECTORALE (TURUL AL 2-LEA)]]</f>
        <v>2427</v>
      </c>
      <c r="S207" s="42">
        <f>Data[[#This Row],[PERSOANE CARE AU PARTICIPAT LA VOT (TURUL 1)]]+Data[[#This Row],[PERSOANE CARE AU PARTICIPAT LA VOT  (TURUL AL 2-LEA)]]</f>
        <v>1436</v>
      </c>
      <c r="T207" s="41">
        <f>Data[[#This Row],[TOTAL CHELTUIELI LEI]]/Data[[#This Row],[NUMĂRUL PERSOANELOR ÎNSCRISE ÎN LISTELE ELECTORALE]]</f>
        <v>4.6098063452822418</v>
      </c>
      <c r="U207" s="41">
        <f>Data[[#This Row],[TOTAL CHELTUIELI EURO]]/Data[[#This Row],[NUMĂRUL PERSOANELOR ÎNSCRISE ÎN LISTELE ELECTORALE]]</f>
        <v>0.95241964944572255</v>
      </c>
      <c r="V207" s="41">
        <f>Data[[#This Row],[TOTAL CHELTUIELI LEI]]/Data[[#This Row],[NUMĂRUL PERSOANELOR CARE AU PARTICIPAT LA VOT]]</f>
        <v>7.79108635097493</v>
      </c>
      <c r="W207" s="41">
        <f>Data[[#This Row],[TOTAL CHELTUIELI EURO]]/Data[[#This Row],[NUMĂRUL PERSOANELOR CARE AU PARTICIPAT LA VOT]]</f>
        <v>1.6096953267442677</v>
      </c>
      <c r="X207" s="43">
        <v>4.8400999999999996</v>
      </c>
      <c r="Y207" s="114" t="s">
        <v>2895</v>
      </c>
      <c r="Z207" s="44">
        <v>4</v>
      </c>
      <c r="AA207" s="115" t="s">
        <v>3105</v>
      </c>
      <c r="AB207" s="44">
        <v>0</v>
      </c>
      <c r="AC207" s="45"/>
    </row>
    <row r="208" spans="1:29" ht="12" customHeight="1" x14ac:dyDescent="0.2">
      <c r="A208" s="37">
        <v>207</v>
      </c>
      <c r="B208" s="38" t="s">
        <v>6</v>
      </c>
      <c r="C208" s="39" t="s">
        <v>1159</v>
      </c>
      <c r="D208" s="40">
        <v>44101</v>
      </c>
      <c r="E208" s="38">
        <v>1</v>
      </c>
      <c r="F208" s="38"/>
      <c r="G208" s="38" t="s">
        <v>2</v>
      </c>
      <c r="H208" s="38" t="s">
        <v>2</v>
      </c>
      <c r="I208" s="39">
        <v>1000</v>
      </c>
      <c r="J208" s="39">
        <v>2912</v>
      </c>
      <c r="K208" s="39">
        <v>0</v>
      </c>
      <c r="L208" s="41">
        <f>SUM(Data[[#This Row],[CHELTUIELI DE PERSONAL LEI]:[CHELTUIELI DE CAPITAL (ACTIVE NEFINANCIARE ) LEI]])</f>
        <v>3912</v>
      </c>
      <c r="M208" s="41">
        <f>Data[[#This Row],[TOTAL CHELTUIELI LEI]]/Data[[#This Row],[CURS VALUTAR EURO BNR 22 07 2020]]</f>
        <v>808.24776347596128</v>
      </c>
      <c r="N208" s="49">
        <v>1818</v>
      </c>
      <c r="O208" s="42"/>
      <c r="P208" s="42">
        <v>1183</v>
      </c>
      <c r="Q208" s="42"/>
      <c r="R208" s="42">
        <f>Data[[#This Row],[PERSOANE ÎNSCRISE ÎN LISTELE ELECTORALE (TURUL 1)            ]]+Data[[#This Row],[PERSOANE ÎNSCRISE ÎN LISTELE ELECTORALE (TURUL AL 2-LEA)]]</f>
        <v>1818</v>
      </c>
      <c r="S208" s="42">
        <f>Data[[#This Row],[PERSOANE CARE AU PARTICIPAT LA VOT (TURUL 1)]]+Data[[#This Row],[PERSOANE CARE AU PARTICIPAT LA VOT  (TURUL AL 2-LEA)]]</f>
        <v>1183</v>
      </c>
      <c r="T208" s="41">
        <f>Data[[#This Row],[TOTAL CHELTUIELI LEI]]/Data[[#This Row],[NUMĂRUL PERSOANELOR ÎNSCRISE ÎN LISTELE ELECTORALE]]</f>
        <v>2.1518151815181517</v>
      </c>
      <c r="U208" s="41">
        <f>Data[[#This Row],[TOTAL CHELTUIELI EURO]]/Data[[#This Row],[NUMĂRUL PERSOANELOR ÎNSCRISE ÎN LISTELE ELECTORALE]]</f>
        <v>0.44458072798457715</v>
      </c>
      <c r="V208" s="41">
        <f>Data[[#This Row],[TOTAL CHELTUIELI LEI]]/Data[[#This Row],[NUMĂRUL PERSOANELOR CARE AU PARTICIPAT LA VOT]]</f>
        <v>3.3068469991546916</v>
      </c>
      <c r="W208" s="41">
        <f>Data[[#This Row],[TOTAL CHELTUIELI EURO]]/Data[[#This Row],[NUMĂRUL PERSOANELOR CARE AU PARTICIPAT LA VOT]]</f>
        <v>0.68321873497545327</v>
      </c>
      <c r="X208" s="43">
        <v>4.8400999999999996</v>
      </c>
      <c r="Y208" s="114" t="s">
        <v>2891</v>
      </c>
      <c r="Z208" s="44">
        <v>2</v>
      </c>
      <c r="AA208" s="115" t="s">
        <v>3105</v>
      </c>
      <c r="AB208" s="44">
        <v>0</v>
      </c>
      <c r="AC208" s="45"/>
    </row>
    <row r="209" spans="1:29" ht="12" customHeight="1" x14ac:dyDescent="0.2">
      <c r="A209" s="37">
        <v>208</v>
      </c>
      <c r="B209" s="38" t="s">
        <v>6</v>
      </c>
      <c r="C209" s="39" t="s">
        <v>1160</v>
      </c>
      <c r="D209" s="40">
        <v>44101</v>
      </c>
      <c r="E209" s="38">
        <v>1</v>
      </c>
      <c r="F209" s="38"/>
      <c r="G209" s="38" t="s">
        <v>2</v>
      </c>
      <c r="H209" s="38" t="s">
        <v>2</v>
      </c>
      <c r="I209" s="39">
        <v>2000</v>
      </c>
      <c r="J209" s="39">
        <v>8164</v>
      </c>
      <c r="K209" s="39">
        <v>0</v>
      </c>
      <c r="L209" s="41">
        <f>SUM(Data[[#This Row],[CHELTUIELI DE PERSONAL LEI]:[CHELTUIELI DE CAPITAL (ACTIVE NEFINANCIARE ) LEI]])</f>
        <v>10164</v>
      </c>
      <c r="M209" s="41">
        <f>Data[[#This Row],[TOTAL CHELTUIELI LEI]]/Data[[#This Row],[CURS VALUTAR EURO BNR 22 07 2020]]</f>
        <v>2099.9566124666849</v>
      </c>
      <c r="N209" s="49">
        <v>1735</v>
      </c>
      <c r="O209" s="42"/>
      <c r="P209" s="42">
        <v>1270</v>
      </c>
      <c r="Q209" s="42"/>
      <c r="R209" s="42">
        <f>Data[[#This Row],[PERSOANE ÎNSCRISE ÎN LISTELE ELECTORALE (TURUL 1)            ]]+Data[[#This Row],[PERSOANE ÎNSCRISE ÎN LISTELE ELECTORALE (TURUL AL 2-LEA)]]</f>
        <v>1735</v>
      </c>
      <c r="S209" s="42">
        <f>Data[[#This Row],[PERSOANE CARE AU PARTICIPAT LA VOT (TURUL 1)]]+Data[[#This Row],[PERSOANE CARE AU PARTICIPAT LA VOT  (TURUL AL 2-LEA)]]</f>
        <v>1270</v>
      </c>
      <c r="T209" s="41">
        <f>Data[[#This Row],[TOTAL CHELTUIELI LEI]]/Data[[#This Row],[NUMĂRUL PERSOANELOR ÎNSCRISE ÎN LISTELE ELECTORALE]]</f>
        <v>5.8582132564841496</v>
      </c>
      <c r="U209" s="41">
        <f>Data[[#This Row],[TOTAL CHELTUIELI EURO]]/Data[[#This Row],[NUMĂRUL PERSOANELOR ÎNSCRISE ÎN LISTELE ELECTORALE]]</f>
        <v>1.2103496325456398</v>
      </c>
      <c r="V209" s="41">
        <f>Data[[#This Row],[TOTAL CHELTUIELI LEI]]/Data[[#This Row],[NUMĂRUL PERSOANELOR CARE AU PARTICIPAT LA VOT]]</f>
        <v>8.0031496062992122</v>
      </c>
      <c r="W209" s="41">
        <f>Data[[#This Row],[TOTAL CHELTUIELI EURO]]/Data[[#This Row],[NUMĂRUL PERSOANELOR CARE AU PARTICIPAT LA VOT]]</f>
        <v>1.653509143674555</v>
      </c>
      <c r="X209" s="43">
        <v>4.8400999999999996</v>
      </c>
      <c r="Y209" s="114" t="s">
        <v>2892</v>
      </c>
      <c r="Z209" s="44">
        <v>5</v>
      </c>
      <c r="AA209" s="115" t="s">
        <v>3107</v>
      </c>
      <c r="AB209" s="44">
        <v>1</v>
      </c>
      <c r="AC209" s="45"/>
    </row>
    <row r="210" spans="1:29" ht="12" customHeight="1" x14ac:dyDescent="0.2">
      <c r="A210" s="37">
        <v>209</v>
      </c>
      <c r="B210" s="38" t="s">
        <v>6</v>
      </c>
      <c r="C210" s="39" t="s">
        <v>1161</v>
      </c>
      <c r="D210" s="40">
        <v>44101</v>
      </c>
      <c r="E210" s="38">
        <v>1</v>
      </c>
      <c r="F210" s="38"/>
      <c r="G210" s="38" t="s">
        <v>2</v>
      </c>
      <c r="H210" s="38" t="s">
        <v>2</v>
      </c>
      <c r="I210" s="39">
        <v>600</v>
      </c>
      <c r="J210" s="39">
        <v>3833</v>
      </c>
      <c r="K210" s="39">
        <v>0</v>
      </c>
      <c r="L210" s="41">
        <f>SUM(Data[[#This Row],[CHELTUIELI DE PERSONAL LEI]:[CHELTUIELI DE CAPITAL (ACTIVE NEFINANCIARE ) LEI]])</f>
        <v>4433</v>
      </c>
      <c r="M210" s="41">
        <f>Data[[#This Row],[TOTAL CHELTUIELI LEI]]/Data[[#This Row],[CURS VALUTAR EURO BNR 22 07 2020]]</f>
        <v>915.89016755852163</v>
      </c>
      <c r="N210" s="49">
        <v>1801</v>
      </c>
      <c r="O210" s="42"/>
      <c r="P210" s="42">
        <v>1180</v>
      </c>
      <c r="Q210" s="42"/>
      <c r="R210" s="42">
        <f>Data[[#This Row],[PERSOANE ÎNSCRISE ÎN LISTELE ELECTORALE (TURUL 1)            ]]+Data[[#This Row],[PERSOANE ÎNSCRISE ÎN LISTELE ELECTORALE (TURUL AL 2-LEA)]]</f>
        <v>1801</v>
      </c>
      <c r="S210" s="42">
        <f>Data[[#This Row],[PERSOANE CARE AU PARTICIPAT LA VOT (TURUL 1)]]+Data[[#This Row],[PERSOANE CARE AU PARTICIPAT LA VOT  (TURUL AL 2-LEA)]]</f>
        <v>1180</v>
      </c>
      <c r="T210" s="41">
        <f>Data[[#This Row],[TOTAL CHELTUIELI LEI]]/Data[[#This Row],[NUMĂRUL PERSOANELOR ÎNSCRISE ÎN LISTELE ELECTORALE]]</f>
        <v>2.4614103275957802</v>
      </c>
      <c r="U210" s="41">
        <f>Data[[#This Row],[TOTAL CHELTUIELI EURO]]/Data[[#This Row],[NUMĂRUL PERSOANELOR ÎNSCRISE ÎN LISTELE ELECTORALE]]</f>
        <v>0.50854534567380438</v>
      </c>
      <c r="V210" s="41">
        <f>Data[[#This Row],[TOTAL CHELTUIELI LEI]]/Data[[#This Row],[NUMĂRUL PERSOANELOR CARE AU PARTICIPAT LA VOT]]</f>
        <v>3.756779661016949</v>
      </c>
      <c r="W210" s="41">
        <f>Data[[#This Row],[TOTAL CHELTUIELI EURO]]/Data[[#This Row],[NUMĂRUL PERSOANELOR CARE AU PARTICIPAT LA VOT]]</f>
        <v>0.77617810810044208</v>
      </c>
      <c r="X210" s="43">
        <v>4.8400999999999996</v>
      </c>
      <c r="Y210" s="114" t="s">
        <v>2891</v>
      </c>
      <c r="Z210" s="44">
        <v>2</v>
      </c>
      <c r="AA210" s="115" t="s">
        <v>3105</v>
      </c>
      <c r="AB210" s="44">
        <v>0</v>
      </c>
      <c r="AC210" s="45"/>
    </row>
    <row r="211" spans="1:29" ht="12" customHeight="1" x14ac:dyDescent="0.2">
      <c r="A211" s="37">
        <v>210</v>
      </c>
      <c r="B211" s="38" t="s">
        <v>6</v>
      </c>
      <c r="C211" s="39" t="s">
        <v>1162</v>
      </c>
      <c r="D211" s="40">
        <v>44101</v>
      </c>
      <c r="E211" s="38">
        <v>1</v>
      </c>
      <c r="F211" s="38"/>
      <c r="G211" s="38" t="s">
        <v>2</v>
      </c>
      <c r="H211" s="38" t="s">
        <v>2</v>
      </c>
      <c r="I211" s="39">
        <v>56611</v>
      </c>
      <c r="J211" s="39">
        <v>8324</v>
      </c>
      <c r="K211" s="39">
        <v>0</v>
      </c>
      <c r="L211" s="41">
        <f>SUM(Data[[#This Row],[CHELTUIELI DE PERSONAL LEI]:[CHELTUIELI DE CAPITAL (ACTIVE NEFINANCIARE ) LEI]])</f>
        <v>64935</v>
      </c>
      <c r="M211" s="41">
        <f>Data[[#This Row],[TOTAL CHELTUIELI LEI]]/Data[[#This Row],[CURS VALUTAR EURO BNR 22 07 2020]]</f>
        <v>13416.04512303465</v>
      </c>
      <c r="N211" s="49">
        <v>4568</v>
      </c>
      <c r="O211" s="42"/>
      <c r="P211" s="42">
        <v>2497</v>
      </c>
      <c r="Q211" s="42"/>
      <c r="R211" s="42">
        <f>Data[[#This Row],[PERSOANE ÎNSCRISE ÎN LISTELE ELECTORALE (TURUL 1)            ]]+Data[[#This Row],[PERSOANE ÎNSCRISE ÎN LISTELE ELECTORALE (TURUL AL 2-LEA)]]</f>
        <v>4568</v>
      </c>
      <c r="S211" s="42">
        <f>Data[[#This Row],[PERSOANE CARE AU PARTICIPAT LA VOT (TURUL 1)]]+Data[[#This Row],[PERSOANE CARE AU PARTICIPAT LA VOT  (TURUL AL 2-LEA)]]</f>
        <v>2497</v>
      </c>
      <c r="T211" s="41">
        <f>Data[[#This Row],[TOTAL CHELTUIELI LEI]]/Data[[#This Row],[NUMĂRUL PERSOANELOR ÎNSCRISE ÎN LISTELE ELECTORALE]]</f>
        <v>14.215192644483363</v>
      </c>
      <c r="U211" s="41">
        <f>Data[[#This Row],[TOTAL CHELTUIELI EURO]]/Data[[#This Row],[NUMĂRUL PERSOANELOR ÎNSCRISE ÎN LISTELE ELECTORALE]]</f>
        <v>2.9369625926082858</v>
      </c>
      <c r="V211" s="41">
        <f>Data[[#This Row],[TOTAL CHELTUIELI LEI]]/Data[[#This Row],[NUMĂRUL PERSOANELOR CARE AU PARTICIPAT LA VOT]]</f>
        <v>26.005206247496996</v>
      </c>
      <c r="W211" s="41">
        <f>Data[[#This Row],[TOTAL CHELTUIELI EURO]]/Data[[#This Row],[NUMĂRUL PERSOANELOR CARE AU PARTICIPAT LA VOT]]</f>
        <v>5.3728654877992188</v>
      </c>
      <c r="X211" s="43">
        <v>4.8400999999999996</v>
      </c>
      <c r="Y211" s="114" t="s">
        <v>2885</v>
      </c>
      <c r="Z211" s="44">
        <v>14</v>
      </c>
      <c r="AA211" s="115" t="s">
        <v>3108</v>
      </c>
      <c r="AB211" s="44">
        <v>2</v>
      </c>
      <c r="AC211" s="45"/>
    </row>
    <row r="212" spans="1:29" ht="12" customHeight="1" x14ac:dyDescent="0.2">
      <c r="A212" s="37">
        <v>211</v>
      </c>
      <c r="B212" s="38" t="s">
        <v>6</v>
      </c>
      <c r="C212" s="39" t="s">
        <v>1163</v>
      </c>
      <c r="D212" s="40">
        <v>44101</v>
      </c>
      <c r="E212" s="38">
        <v>1</v>
      </c>
      <c r="F212" s="38"/>
      <c r="G212" s="38" t="s">
        <v>2</v>
      </c>
      <c r="H212" s="38" t="s">
        <v>2</v>
      </c>
      <c r="I212" s="39">
        <v>7500</v>
      </c>
      <c r="J212" s="39">
        <v>7645</v>
      </c>
      <c r="K212" s="39">
        <v>0</v>
      </c>
      <c r="L212" s="41">
        <f>SUM(Data[[#This Row],[CHELTUIELI DE PERSONAL LEI]:[CHELTUIELI DE CAPITAL (ACTIVE NEFINANCIARE ) LEI]])</f>
        <v>15145</v>
      </c>
      <c r="M212" s="41">
        <f>Data[[#This Row],[TOTAL CHELTUIELI LEI]]/Data[[#This Row],[CURS VALUTAR EURO BNR 22 07 2020]]</f>
        <v>3129.0675812483214</v>
      </c>
      <c r="N212" s="49">
        <v>3757</v>
      </c>
      <c r="O212" s="42"/>
      <c r="P212" s="42">
        <v>2273</v>
      </c>
      <c r="Q212" s="42"/>
      <c r="R212" s="42">
        <f>Data[[#This Row],[PERSOANE ÎNSCRISE ÎN LISTELE ELECTORALE (TURUL 1)            ]]+Data[[#This Row],[PERSOANE ÎNSCRISE ÎN LISTELE ELECTORALE (TURUL AL 2-LEA)]]</f>
        <v>3757</v>
      </c>
      <c r="S212" s="42">
        <f>Data[[#This Row],[PERSOANE CARE AU PARTICIPAT LA VOT (TURUL 1)]]+Data[[#This Row],[PERSOANE CARE AU PARTICIPAT LA VOT  (TURUL AL 2-LEA)]]</f>
        <v>2273</v>
      </c>
      <c r="T212" s="41">
        <f>Data[[#This Row],[TOTAL CHELTUIELI LEI]]/Data[[#This Row],[NUMĂRUL PERSOANELOR ÎNSCRISE ÎN LISTELE ELECTORALE]]</f>
        <v>4.031141868512111</v>
      </c>
      <c r="U212" s="41">
        <f>Data[[#This Row],[TOTAL CHELTUIELI EURO]]/Data[[#This Row],[NUMĂRUL PERSOANELOR ÎNSCRISE ÎN LISTELE ELECTORALE]]</f>
        <v>0.83286334342515878</v>
      </c>
      <c r="V212" s="41">
        <f>Data[[#This Row],[TOTAL CHELTUIELI LEI]]/Data[[#This Row],[NUMĂRUL PERSOANELOR CARE AU PARTICIPAT LA VOT]]</f>
        <v>6.663000439947206</v>
      </c>
      <c r="W212" s="41">
        <f>Data[[#This Row],[TOTAL CHELTUIELI EURO]]/Data[[#This Row],[NUMĂRUL PERSOANELOR CARE AU PARTICIPAT LA VOT]]</f>
        <v>1.3766245408043649</v>
      </c>
      <c r="X212" s="43">
        <v>4.8400999999999996</v>
      </c>
      <c r="Y212" s="114" t="s">
        <v>2895</v>
      </c>
      <c r="Z212" s="44">
        <v>4</v>
      </c>
      <c r="AA212" s="115" t="s">
        <v>3105</v>
      </c>
      <c r="AB212" s="44">
        <v>0</v>
      </c>
      <c r="AC212" s="45"/>
    </row>
    <row r="213" spans="1:29" ht="12" customHeight="1" x14ac:dyDescent="0.2">
      <c r="A213" s="37">
        <v>212</v>
      </c>
      <c r="B213" s="38" t="s">
        <v>6</v>
      </c>
      <c r="C213" s="39" t="s">
        <v>1164</v>
      </c>
      <c r="D213" s="40">
        <v>44101</v>
      </c>
      <c r="E213" s="38">
        <v>1</v>
      </c>
      <c r="F213" s="38"/>
      <c r="G213" s="38" t="s">
        <v>2</v>
      </c>
      <c r="H213" s="38" t="s">
        <v>2</v>
      </c>
      <c r="I213" s="39">
        <v>1600</v>
      </c>
      <c r="J213" s="39">
        <v>43586</v>
      </c>
      <c r="K213" s="39">
        <v>0</v>
      </c>
      <c r="L213" s="41">
        <f>SUM(Data[[#This Row],[CHELTUIELI DE PERSONAL LEI]:[CHELTUIELI DE CAPITAL (ACTIVE NEFINANCIARE ) LEI]])</f>
        <v>45186</v>
      </c>
      <c r="M213" s="41">
        <f>Data[[#This Row],[TOTAL CHELTUIELI LEI]]/Data[[#This Row],[CURS VALUTAR EURO BNR 22 07 2020]]</f>
        <v>9335.7575256709588</v>
      </c>
      <c r="N213" s="49">
        <v>2160</v>
      </c>
      <c r="O213" s="42"/>
      <c r="P213" s="42">
        <v>1068</v>
      </c>
      <c r="Q213" s="42"/>
      <c r="R213" s="42">
        <f>Data[[#This Row],[PERSOANE ÎNSCRISE ÎN LISTELE ELECTORALE (TURUL 1)            ]]+Data[[#This Row],[PERSOANE ÎNSCRISE ÎN LISTELE ELECTORALE (TURUL AL 2-LEA)]]</f>
        <v>2160</v>
      </c>
      <c r="S213" s="42">
        <f>Data[[#This Row],[PERSOANE CARE AU PARTICIPAT LA VOT (TURUL 1)]]+Data[[#This Row],[PERSOANE CARE AU PARTICIPAT LA VOT  (TURUL AL 2-LEA)]]</f>
        <v>1068</v>
      </c>
      <c r="T213" s="41">
        <f>Data[[#This Row],[TOTAL CHELTUIELI LEI]]/Data[[#This Row],[NUMĂRUL PERSOANELOR ÎNSCRISE ÎN LISTELE ELECTORALE]]</f>
        <v>20.919444444444444</v>
      </c>
      <c r="U213" s="41">
        <f>Data[[#This Row],[TOTAL CHELTUIELI EURO]]/Data[[#This Row],[NUMĂRUL PERSOANELOR ÎNSCRISE ÎN LISTELE ELECTORALE]]</f>
        <v>4.3221099655884068</v>
      </c>
      <c r="V213" s="41">
        <f>Data[[#This Row],[TOTAL CHELTUIELI LEI]]/Data[[#This Row],[NUMĂRUL PERSOANELOR CARE AU PARTICIPAT LA VOT]]</f>
        <v>42.30898876404494</v>
      </c>
      <c r="W213" s="41">
        <f>Data[[#This Row],[TOTAL CHELTUIELI EURO]]/Data[[#This Row],[NUMĂRUL PERSOANELOR CARE AU PARTICIPAT LA VOT]]</f>
        <v>8.7413459978192503</v>
      </c>
      <c r="X213" s="43">
        <v>4.8400999999999996</v>
      </c>
      <c r="Y213" s="114" t="s">
        <v>2911</v>
      </c>
      <c r="Z213" s="44">
        <v>20</v>
      </c>
      <c r="AA213" s="115" t="s">
        <v>3110</v>
      </c>
      <c r="AB213" s="44">
        <v>4</v>
      </c>
      <c r="AC213" s="45"/>
    </row>
    <row r="214" spans="1:29" ht="12" customHeight="1" x14ac:dyDescent="0.2">
      <c r="A214" s="37">
        <v>213</v>
      </c>
      <c r="B214" s="38" t="s">
        <v>6</v>
      </c>
      <c r="C214" s="39" t="s">
        <v>1165</v>
      </c>
      <c r="D214" s="40">
        <v>44101</v>
      </c>
      <c r="E214" s="38">
        <v>1</v>
      </c>
      <c r="F214" s="38"/>
      <c r="G214" s="38" t="s">
        <v>2</v>
      </c>
      <c r="H214" s="38" t="s">
        <v>2</v>
      </c>
      <c r="I214" s="39">
        <v>26462</v>
      </c>
      <c r="J214" s="39">
        <v>5882</v>
      </c>
      <c r="K214" s="39">
        <v>0</v>
      </c>
      <c r="L214" s="41">
        <f>SUM(Data[[#This Row],[CHELTUIELI DE PERSONAL LEI]:[CHELTUIELI DE CAPITAL (ACTIVE NEFINANCIARE ) LEI]])</f>
        <v>32344</v>
      </c>
      <c r="M214" s="41">
        <f>Data[[#This Row],[TOTAL CHELTUIELI LEI]]/Data[[#This Row],[CURS VALUTAR EURO BNR 22 07 2020]]</f>
        <v>6682.5065597818229</v>
      </c>
      <c r="N214" s="49">
        <v>3539</v>
      </c>
      <c r="O214" s="42"/>
      <c r="P214" s="42">
        <v>1920</v>
      </c>
      <c r="Q214" s="42"/>
      <c r="R214" s="42">
        <f>Data[[#This Row],[PERSOANE ÎNSCRISE ÎN LISTELE ELECTORALE (TURUL 1)            ]]+Data[[#This Row],[PERSOANE ÎNSCRISE ÎN LISTELE ELECTORALE (TURUL AL 2-LEA)]]</f>
        <v>3539</v>
      </c>
      <c r="S214" s="42">
        <f>Data[[#This Row],[PERSOANE CARE AU PARTICIPAT LA VOT (TURUL 1)]]+Data[[#This Row],[PERSOANE CARE AU PARTICIPAT LA VOT  (TURUL AL 2-LEA)]]</f>
        <v>1920</v>
      </c>
      <c r="T214" s="41">
        <f>Data[[#This Row],[TOTAL CHELTUIELI LEI]]/Data[[#This Row],[NUMĂRUL PERSOANELOR ÎNSCRISE ÎN LISTELE ELECTORALE]]</f>
        <v>9.1393048883865493</v>
      </c>
      <c r="U214" s="41">
        <f>Data[[#This Row],[TOTAL CHELTUIELI EURO]]/Data[[#This Row],[NUMĂRUL PERSOANELOR ÎNSCRISE ÎN LISTELE ELECTORALE]]</f>
        <v>1.8882471205939031</v>
      </c>
      <c r="V214" s="41">
        <f>Data[[#This Row],[TOTAL CHELTUIELI LEI]]/Data[[#This Row],[NUMĂRUL PERSOANELOR CARE AU PARTICIPAT LA VOT]]</f>
        <v>16.845833333333335</v>
      </c>
      <c r="W214" s="41">
        <f>Data[[#This Row],[TOTAL CHELTUIELI EURO]]/Data[[#This Row],[NUMĂRUL PERSOANELOR CARE AU PARTICIPAT LA VOT]]</f>
        <v>3.4804721665530329</v>
      </c>
      <c r="X214" s="43">
        <v>4.8400999999999996</v>
      </c>
      <c r="Y214" s="114" t="s">
        <v>2887</v>
      </c>
      <c r="Z214" s="44">
        <v>9</v>
      </c>
      <c r="AA214" s="115" t="s">
        <v>3107</v>
      </c>
      <c r="AB214" s="44">
        <v>1</v>
      </c>
      <c r="AC214" s="45"/>
    </row>
    <row r="215" spans="1:29" ht="12" customHeight="1" x14ac:dyDescent="0.2">
      <c r="A215" s="37">
        <v>214</v>
      </c>
      <c r="B215" s="38" t="s">
        <v>6</v>
      </c>
      <c r="C215" s="39" t="s">
        <v>1166</v>
      </c>
      <c r="D215" s="40">
        <v>44101</v>
      </c>
      <c r="E215" s="38">
        <v>1</v>
      </c>
      <c r="F215" s="38"/>
      <c r="G215" s="38" t="s">
        <v>2</v>
      </c>
      <c r="H215" s="38" t="s">
        <v>2</v>
      </c>
      <c r="I215" s="39">
        <v>1500</v>
      </c>
      <c r="J215" s="39">
        <v>33438.04</v>
      </c>
      <c r="K215" s="39">
        <v>0</v>
      </c>
      <c r="L215" s="41">
        <f>SUM(Data[[#This Row],[CHELTUIELI DE PERSONAL LEI]:[CHELTUIELI DE CAPITAL (ACTIVE NEFINANCIARE ) LEI]])</f>
        <v>34938.04</v>
      </c>
      <c r="M215" s="41">
        <f>Data[[#This Row],[TOTAL CHELTUIELI LEI]]/Data[[#This Row],[CURS VALUTAR EURO BNR 22 07 2020]]</f>
        <v>7218.4541641701626</v>
      </c>
      <c r="N215" s="49">
        <v>4473</v>
      </c>
      <c r="O215" s="42"/>
      <c r="P215" s="42">
        <v>2653</v>
      </c>
      <c r="Q215" s="42"/>
      <c r="R215" s="42">
        <f>Data[[#This Row],[PERSOANE ÎNSCRISE ÎN LISTELE ELECTORALE (TURUL 1)            ]]+Data[[#This Row],[PERSOANE ÎNSCRISE ÎN LISTELE ELECTORALE (TURUL AL 2-LEA)]]</f>
        <v>4473</v>
      </c>
      <c r="S215" s="42">
        <f>Data[[#This Row],[PERSOANE CARE AU PARTICIPAT LA VOT (TURUL 1)]]+Data[[#This Row],[PERSOANE CARE AU PARTICIPAT LA VOT  (TURUL AL 2-LEA)]]</f>
        <v>2653</v>
      </c>
      <c r="T215" s="41">
        <f>Data[[#This Row],[TOTAL CHELTUIELI LEI]]/Data[[#This Row],[NUMĂRUL PERSOANELOR ÎNSCRISE ÎN LISTELE ELECTORALE]]</f>
        <v>7.8108741336910352</v>
      </c>
      <c r="U215" s="41">
        <f>Data[[#This Row],[TOTAL CHELTUIELI EURO]]/Data[[#This Row],[NUMĂRUL PERSOANELOR ÎNSCRISE ÎN LISTELE ELECTORALE]]</f>
        <v>1.613783627133951</v>
      </c>
      <c r="V215" s="41">
        <f>Data[[#This Row],[TOTAL CHELTUIELI LEI]]/Data[[#This Row],[NUMĂRUL PERSOANELOR CARE AU PARTICIPAT LA VOT]]</f>
        <v>13.169257444402563</v>
      </c>
      <c r="W215" s="41">
        <f>Data[[#This Row],[TOTAL CHELTUIELI EURO]]/Data[[#This Row],[NUMĂRUL PERSOANELOR CARE AU PARTICIPAT LA VOT]]</f>
        <v>2.7208647433736006</v>
      </c>
      <c r="X215" s="43">
        <v>4.8400999999999996</v>
      </c>
      <c r="Y215" s="114" t="s">
        <v>2886</v>
      </c>
      <c r="Z215" s="44">
        <v>7</v>
      </c>
      <c r="AA215" s="115" t="s">
        <v>3107</v>
      </c>
      <c r="AB215" s="44">
        <v>1</v>
      </c>
      <c r="AC215" s="45"/>
    </row>
    <row r="216" spans="1:29" ht="12" customHeight="1" x14ac:dyDescent="0.2">
      <c r="A216" s="37">
        <v>215</v>
      </c>
      <c r="B216" s="38" t="s">
        <v>6</v>
      </c>
      <c r="C216" s="39" t="s">
        <v>1167</v>
      </c>
      <c r="D216" s="40">
        <v>44101</v>
      </c>
      <c r="E216" s="38">
        <v>1</v>
      </c>
      <c r="F216" s="38"/>
      <c r="G216" s="38" t="s">
        <v>2</v>
      </c>
      <c r="H216" s="38" t="s">
        <v>2</v>
      </c>
      <c r="I216" s="39">
        <v>1500</v>
      </c>
      <c r="J216" s="39">
        <v>15791</v>
      </c>
      <c r="K216" s="39">
        <v>0</v>
      </c>
      <c r="L216" s="41">
        <f>SUM(Data[[#This Row],[CHELTUIELI DE PERSONAL LEI]:[CHELTUIELI DE CAPITAL (ACTIVE NEFINANCIARE ) LEI]])</f>
        <v>17291</v>
      </c>
      <c r="M216" s="41">
        <f>Data[[#This Row],[TOTAL CHELTUIELI LEI]]/Data[[#This Row],[CURS VALUTAR EURO BNR 22 07 2020]]</f>
        <v>3572.4468502716891</v>
      </c>
      <c r="N216" s="49">
        <v>3611</v>
      </c>
      <c r="O216" s="42"/>
      <c r="P216" s="42">
        <v>2006</v>
      </c>
      <c r="Q216" s="42"/>
      <c r="R216" s="42">
        <f>Data[[#This Row],[PERSOANE ÎNSCRISE ÎN LISTELE ELECTORALE (TURUL 1)            ]]+Data[[#This Row],[PERSOANE ÎNSCRISE ÎN LISTELE ELECTORALE (TURUL AL 2-LEA)]]</f>
        <v>3611</v>
      </c>
      <c r="S216" s="42">
        <f>Data[[#This Row],[PERSOANE CARE AU PARTICIPAT LA VOT (TURUL 1)]]+Data[[#This Row],[PERSOANE CARE AU PARTICIPAT LA VOT  (TURUL AL 2-LEA)]]</f>
        <v>2006</v>
      </c>
      <c r="T216" s="41">
        <f>Data[[#This Row],[TOTAL CHELTUIELI LEI]]/Data[[#This Row],[NUMĂRUL PERSOANELOR ÎNSCRISE ÎN LISTELE ELECTORALE]]</f>
        <v>4.788424259207976</v>
      </c>
      <c r="U216" s="41">
        <f>Data[[#This Row],[TOTAL CHELTUIELI EURO]]/Data[[#This Row],[NUMĂRUL PERSOANELOR ÎNSCRISE ÎN LISTELE ELECTORALE]]</f>
        <v>0.98932341464184137</v>
      </c>
      <c r="V216" s="41">
        <f>Data[[#This Row],[TOTAL CHELTUIELI LEI]]/Data[[#This Row],[NUMĂRUL PERSOANELOR CARE AU PARTICIPAT LA VOT]]</f>
        <v>8.6196410767696907</v>
      </c>
      <c r="W216" s="41">
        <f>Data[[#This Row],[TOTAL CHELTUIELI EURO]]/Data[[#This Row],[NUMĂRUL PERSOANELOR CARE AU PARTICIPAT LA VOT]]</f>
        <v>1.7808807827874822</v>
      </c>
      <c r="X216" s="43">
        <v>4.8400999999999996</v>
      </c>
      <c r="Y216" s="114" t="s">
        <v>2895</v>
      </c>
      <c r="Z216" s="44">
        <v>4</v>
      </c>
      <c r="AA216" s="115" t="s">
        <v>3105</v>
      </c>
      <c r="AB216" s="44">
        <v>0</v>
      </c>
      <c r="AC216" s="45"/>
    </row>
    <row r="217" spans="1:29" ht="12" customHeight="1" x14ac:dyDescent="0.2">
      <c r="A217" s="37">
        <v>216</v>
      </c>
      <c r="B217" s="38" t="s">
        <v>6</v>
      </c>
      <c r="C217" s="39" t="s">
        <v>1168</v>
      </c>
      <c r="D217" s="40">
        <v>44101</v>
      </c>
      <c r="E217" s="38">
        <v>1</v>
      </c>
      <c r="F217" s="38"/>
      <c r="G217" s="38" t="s">
        <v>2</v>
      </c>
      <c r="H217" s="38" t="s">
        <v>2</v>
      </c>
      <c r="I217" s="39">
        <v>900</v>
      </c>
      <c r="J217" s="39">
        <v>63153.46</v>
      </c>
      <c r="K217" s="39">
        <v>0</v>
      </c>
      <c r="L217" s="41">
        <f>SUM(Data[[#This Row],[CHELTUIELI DE PERSONAL LEI]:[CHELTUIELI DE CAPITAL (ACTIVE NEFINANCIARE ) LEI]])</f>
        <v>64053.46</v>
      </c>
      <c r="M217" s="41">
        <f>Data[[#This Row],[TOTAL CHELTUIELI LEI]]/Data[[#This Row],[CURS VALUTAR EURO BNR 22 07 2020]]</f>
        <v>13233.912522468545</v>
      </c>
      <c r="N217" s="49">
        <v>3717</v>
      </c>
      <c r="O217" s="42"/>
      <c r="P217" s="42">
        <v>2478</v>
      </c>
      <c r="Q217" s="42"/>
      <c r="R217" s="42">
        <f>Data[[#This Row],[PERSOANE ÎNSCRISE ÎN LISTELE ELECTORALE (TURUL 1)            ]]+Data[[#This Row],[PERSOANE ÎNSCRISE ÎN LISTELE ELECTORALE (TURUL AL 2-LEA)]]</f>
        <v>3717</v>
      </c>
      <c r="S217" s="42">
        <f>Data[[#This Row],[PERSOANE CARE AU PARTICIPAT LA VOT (TURUL 1)]]+Data[[#This Row],[PERSOANE CARE AU PARTICIPAT LA VOT  (TURUL AL 2-LEA)]]</f>
        <v>2478</v>
      </c>
      <c r="T217" s="41">
        <f>Data[[#This Row],[TOTAL CHELTUIELI LEI]]/Data[[#This Row],[NUMĂRUL PERSOANELOR ÎNSCRISE ÎN LISTELE ELECTORALE]]</f>
        <v>17.23256927629809</v>
      </c>
      <c r="U217" s="41">
        <f>Data[[#This Row],[TOTAL CHELTUIELI EURO]]/Data[[#This Row],[NUMĂRUL PERSOANELOR ÎNSCRISE ÎN LISTELE ELECTORALE]]</f>
        <v>3.5603746361228263</v>
      </c>
      <c r="V217" s="41">
        <f>Data[[#This Row],[TOTAL CHELTUIELI LEI]]/Data[[#This Row],[NUMĂRUL PERSOANELOR CARE AU PARTICIPAT LA VOT]]</f>
        <v>25.848853914447133</v>
      </c>
      <c r="W217" s="41">
        <f>Data[[#This Row],[TOTAL CHELTUIELI EURO]]/Data[[#This Row],[NUMĂRUL PERSOANELOR CARE AU PARTICIPAT LA VOT]]</f>
        <v>5.3405619541842393</v>
      </c>
      <c r="X217" s="43">
        <v>4.8400999999999996</v>
      </c>
      <c r="Y217" s="114" t="s">
        <v>2907</v>
      </c>
      <c r="Z217" s="44">
        <v>17</v>
      </c>
      <c r="AA217" s="115" t="s">
        <v>3106</v>
      </c>
      <c r="AB217" s="44">
        <v>3</v>
      </c>
      <c r="AC217" s="45"/>
    </row>
    <row r="218" spans="1:29" ht="12" customHeight="1" x14ac:dyDescent="0.2">
      <c r="A218" s="37">
        <v>217</v>
      </c>
      <c r="B218" s="38" t="s">
        <v>6</v>
      </c>
      <c r="C218" s="39" t="s">
        <v>1169</v>
      </c>
      <c r="D218" s="40">
        <v>44101</v>
      </c>
      <c r="E218" s="38">
        <v>1</v>
      </c>
      <c r="F218" s="38"/>
      <c r="G218" s="38" t="s">
        <v>2</v>
      </c>
      <c r="H218" s="38" t="s">
        <v>2</v>
      </c>
      <c r="I218" s="39">
        <v>0</v>
      </c>
      <c r="J218" s="39">
        <v>41023.78</v>
      </c>
      <c r="K218" s="39">
        <v>0</v>
      </c>
      <c r="L218" s="41">
        <f>SUM(Data[[#This Row],[CHELTUIELI DE PERSONAL LEI]:[CHELTUIELI DE CAPITAL (ACTIVE NEFINANCIARE ) LEI]])</f>
        <v>41023.78</v>
      </c>
      <c r="M218" s="41">
        <f>Data[[#This Row],[TOTAL CHELTUIELI LEI]]/Data[[#This Row],[CURS VALUTAR EURO BNR 22 07 2020]]</f>
        <v>8475.812483213158</v>
      </c>
      <c r="N218" s="49">
        <v>4891</v>
      </c>
      <c r="O218" s="42"/>
      <c r="P218" s="42">
        <v>3381</v>
      </c>
      <c r="Q218" s="42"/>
      <c r="R218" s="42">
        <f>Data[[#This Row],[PERSOANE ÎNSCRISE ÎN LISTELE ELECTORALE (TURUL 1)            ]]+Data[[#This Row],[PERSOANE ÎNSCRISE ÎN LISTELE ELECTORALE (TURUL AL 2-LEA)]]</f>
        <v>4891</v>
      </c>
      <c r="S218" s="42">
        <f>Data[[#This Row],[PERSOANE CARE AU PARTICIPAT LA VOT (TURUL 1)]]+Data[[#This Row],[PERSOANE CARE AU PARTICIPAT LA VOT  (TURUL AL 2-LEA)]]</f>
        <v>3381</v>
      </c>
      <c r="T218" s="41">
        <f>Data[[#This Row],[TOTAL CHELTUIELI LEI]]/Data[[#This Row],[NUMĂRUL PERSOANELOR ÎNSCRISE ÎN LISTELE ELECTORALE]]</f>
        <v>8.3876058065835206</v>
      </c>
      <c r="U218" s="41">
        <f>Data[[#This Row],[TOTAL CHELTUIELI EURO]]/Data[[#This Row],[NUMĂRUL PERSOANELOR ÎNSCRISE ÎN LISTELE ELECTORALE]]</f>
        <v>1.7329406017610218</v>
      </c>
      <c r="V218" s="41">
        <f>Data[[#This Row],[TOTAL CHELTUIELI LEI]]/Data[[#This Row],[NUMĂRUL PERSOANELOR CARE AU PARTICIPAT LA VOT]]</f>
        <v>12.133623188405796</v>
      </c>
      <c r="W218" s="41">
        <f>Data[[#This Row],[TOTAL CHELTUIELI EURO]]/Data[[#This Row],[NUMĂRUL PERSOANELOR CARE AU PARTICIPAT LA VOT]]</f>
        <v>2.5068951443990413</v>
      </c>
      <c r="X218" s="43">
        <v>4.8400999999999996</v>
      </c>
      <c r="Y218" s="114" t="s">
        <v>2896</v>
      </c>
      <c r="Z218" s="44">
        <v>8</v>
      </c>
      <c r="AA218" s="115" t="s">
        <v>3107</v>
      </c>
      <c r="AB218" s="44">
        <v>1</v>
      </c>
      <c r="AC218" s="45"/>
    </row>
    <row r="219" spans="1:29" ht="12" customHeight="1" x14ac:dyDescent="0.2">
      <c r="A219" s="37">
        <v>218</v>
      </c>
      <c r="B219" s="38" t="s">
        <v>6</v>
      </c>
      <c r="C219" s="39" t="s">
        <v>1170</v>
      </c>
      <c r="D219" s="40">
        <v>44101</v>
      </c>
      <c r="E219" s="38">
        <v>1</v>
      </c>
      <c r="F219" s="38"/>
      <c r="G219" s="38" t="s">
        <v>2</v>
      </c>
      <c r="H219" s="38" t="s">
        <v>2</v>
      </c>
      <c r="I219" s="39">
        <v>0</v>
      </c>
      <c r="J219" s="39">
        <v>1600</v>
      </c>
      <c r="K219" s="39">
        <v>0</v>
      </c>
      <c r="L219" s="41">
        <f>SUM(Data[[#This Row],[CHELTUIELI DE PERSONAL LEI]:[CHELTUIELI DE CAPITAL (ACTIVE NEFINANCIARE ) LEI]])</f>
        <v>1600</v>
      </c>
      <c r="M219" s="41">
        <f>Data[[#This Row],[TOTAL CHELTUIELI LEI]]/Data[[#This Row],[CURS VALUTAR EURO BNR 22 07 2020]]</f>
        <v>330.57168240325615</v>
      </c>
      <c r="N219" s="49">
        <v>1324</v>
      </c>
      <c r="O219" s="42"/>
      <c r="P219" s="42">
        <v>942</v>
      </c>
      <c r="Q219" s="42"/>
      <c r="R219" s="42">
        <f>Data[[#This Row],[PERSOANE ÎNSCRISE ÎN LISTELE ELECTORALE (TURUL 1)            ]]+Data[[#This Row],[PERSOANE ÎNSCRISE ÎN LISTELE ELECTORALE (TURUL AL 2-LEA)]]</f>
        <v>1324</v>
      </c>
      <c r="S219" s="42">
        <f>Data[[#This Row],[PERSOANE CARE AU PARTICIPAT LA VOT (TURUL 1)]]+Data[[#This Row],[PERSOANE CARE AU PARTICIPAT LA VOT  (TURUL AL 2-LEA)]]</f>
        <v>942</v>
      </c>
      <c r="T219" s="41">
        <f>Data[[#This Row],[TOTAL CHELTUIELI LEI]]/Data[[#This Row],[NUMĂRUL PERSOANELOR ÎNSCRISE ÎN LISTELE ELECTORALE]]</f>
        <v>1.2084592145015105</v>
      </c>
      <c r="U219" s="41">
        <f>Data[[#This Row],[TOTAL CHELTUIELI EURO]]/Data[[#This Row],[NUMĂRUL PERSOANELOR ÎNSCRISE ÎN LISTELE ELECTORALE]]</f>
        <v>0.24967649728342609</v>
      </c>
      <c r="V219" s="41">
        <f>Data[[#This Row],[TOTAL CHELTUIELI LEI]]/Data[[#This Row],[NUMĂRUL PERSOANELOR CARE AU PARTICIPAT LA VOT]]</f>
        <v>1.6985138004246285</v>
      </c>
      <c r="W219" s="41">
        <f>Data[[#This Row],[TOTAL CHELTUIELI EURO]]/Data[[#This Row],[NUMĂRUL PERSOANELOR CARE AU PARTICIPAT LA VOT]]</f>
        <v>0.35092535286969867</v>
      </c>
      <c r="X219" s="43">
        <v>4.8400999999999996</v>
      </c>
      <c r="Y219" s="114" t="s">
        <v>2894</v>
      </c>
      <c r="Z219" s="44">
        <v>1</v>
      </c>
      <c r="AA219" s="115" t="s">
        <v>3105</v>
      </c>
      <c r="AB219" s="44">
        <v>0</v>
      </c>
      <c r="AC219" s="45"/>
    </row>
    <row r="220" spans="1:29" ht="12" customHeight="1" x14ac:dyDescent="0.2">
      <c r="A220" s="37">
        <v>219</v>
      </c>
      <c r="B220" s="38" t="s">
        <v>6</v>
      </c>
      <c r="C220" s="39" t="s">
        <v>1171</v>
      </c>
      <c r="D220" s="40">
        <v>44101</v>
      </c>
      <c r="E220" s="38">
        <v>1</v>
      </c>
      <c r="F220" s="38"/>
      <c r="G220" s="38" t="s">
        <v>2</v>
      </c>
      <c r="H220" s="38" t="s">
        <v>2</v>
      </c>
      <c r="I220" s="39">
        <v>2200</v>
      </c>
      <c r="J220" s="39">
        <v>13533</v>
      </c>
      <c r="K220" s="39">
        <v>0</v>
      </c>
      <c r="L220" s="41">
        <f>SUM(Data[[#This Row],[CHELTUIELI DE PERSONAL LEI]:[CHELTUIELI DE CAPITAL (ACTIVE NEFINANCIARE ) LEI]])</f>
        <v>15733</v>
      </c>
      <c r="M220" s="41">
        <f>Data[[#This Row],[TOTAL CHELTUIELI LEI]]/Data[[#This Row],[CURS VALUTAR EURO BNR 22 07 2020]]</f>
        <v>3250.5526745315183</v>
      </c>
      <c r="N220" s="49">
        <v>1897</v>
      </c>
      <c r="O220" s="42"/>
      <c r="P220" s="42">
        <v>1039</v>
      </c>
      <c r="Q220" s="42"/>
      <c r="R220" s="42">
        <f>Data[[#This Row],[PERSOANE ÎNSCRISE ÎN LISTELE ELECTORALE (TURUL 1)            ]]+Data[[#This Row],[PERSOANE ÎNSCRISE ÎN LISTELE ELECTORALE (TURUL AL 2-LEA)]]</f>
        <v>1897</v>
      </c>
      <c r="S220" s="42">
        <f>Data[[#This Row],[PERSOANE CARE AU PARTICIPAT LA VOT (TURUL 1)]]+Data[[#This Row],[PERSOANE CARE AU PARTICIPAT LA VOT  (TURUL AL 2-LEA)]]</f>
        <v>1039</v>
      </c>
      <c r="T220" s="41">
        <f>Data[[#This Row],[TOTAL CHELTUIELI LEI]]/Data[[#This Row],[NUMĂRUL PERSOANELOR ÎNSCRISE ÎN LISTELE ELECTORALE]]</f>
        <v>8.2936215076436479</v>
      </c>
      <c r="U220" s="41">
        <f>Data[[#This Row],[TOTAL CHELTUIELI EURO]]/Data[[#This Row],[NUMĂRUL PERSOANELOR ÎNSCRISE ÎN LISTELE ELECTORALE]]</f>
        <v>1.7135227593734941</v>
      </c>
      <c r="V220" s="41">
        <f>Data[[#This Row],[TOTAL CHELTUIELI LEI]]/Data[[#This Row],[NUMĂRUL PERSOANELOR CARE AU PARTICIPAT LA VOT]]</f>
        <v>15.142444658325314</v>
      </c>
      <c r="W220" s="41">
        <f>Data[[#This Row],[TOTAL CHELTUIELI EURO]]/Data[[#This Row],[NUMĂRUL PERSOANELOR CARE AU PARTICIPAT LA VOT]]</f>
        <v>3.1285396290004988</v>
      </c>
      <c r="X220" s="43">
        <v>4.8400999999999996</v>
      </c>
      <c r="Y220" s="114" t="s">
        <v>2896</v>
      </c>
      <c r="Z220" s="44">
        <v>8</v>
      </c>
      <c r="AA220" s="115" t="s">
        <v>3107</v>
      </c>
      <c r="AB220" s="44">
        <v>1</v>
      </c>
      <c r="AC220" s="45"/>
    </row>
    <row r="221" spans="1:29" ht="12" customHeight="1" x14ac:dyDescent="0.2">
      <c r="A221" s="37">
        <v>220</v>
      </c>
      <c r="B221" s="38" t="s">
        <v>6</v>
      </c>
      <c r="C221" s="39" t="s">
        <v>1172</v>
      </c>
      <c r="D221" s="40">
        <v>44101</v>
      </c>
      <c r="E221" s="38">
        <v>1</v>
      </c>
      <c r="F221" s="38"/>
      <c r="G221" s="38" t="s">
        <v>2</v>
      </c>
      <c r="H221" s="38" t="s">
        <v>2</v>
      </c>
      <c r="I221" s="39">
        <v>0</v>
      </c>
      <c r="J221" s="39">
        <v>1880</v>
      </c>
      <c r="K221" s="39">
        <v>0</v>
      </c>
      <c r="L221" s="41">
        <f>SUM(Data[[#This Row],[CHELTUIELI DE PERSONAL LEI]:[CHELTUIELI DE CAPITAL (ACTIVE NEFINANCIARE ) LEI]])</f>
        <v>1880</v>
      </c>
      <c r="M221" s="41">
        <f>Data[[#This Row],[TOTAL CHELTUIELI LEI]]/Data[[#This Row],[CURS VALUTAR EURO BNR 22 07 2020]]</f>
        <v>388.42172682382596</v>
      </c>
      <c r="N221" s="49">
        <v>1488</v>
      </c>
      <c r="O221" s="42"/>
      <c r="P221" s="42">
        <v>1040</v>
      </c>
      <c r="Q221" s="42"/>
      <c r="R221" s="42">
        <f>Data[[#This Row],[PERSOANE ÎNSCRISE ÎN LISTELE ELECTORALE (TURUL 1)            ]]+Data[[#This Row],[PERSOANE ÎNSCRISE ÎN LISTELE ELECTORALE (TURUL AL 2-LEA)]]</f>
        <v>1488</v>
      </c>
      <c r="S221" s="42">
        <f>Data[[#This Row],[PERSOANE CARE AU PARTICIPAT LA VOT (TURUL 1)]]+Data[[#This Row],[PERSOANE CARE AU PARTICIPAT LA VOT  (TURUL AL 2-LEA)]]</f>
        <v>1040</v>
      </c>
      <c r="T221" s="41">
        <f>Data[[#This Row],[TOTAL CHELTUIELI LEI]]/Data[[#This Row],[NUMĂRUL PERSOANELOR ÎNSCRISE ÎN LISTELE ELECTORALE]]</f>
        <v>1.2634408602150538</v>
      </c>
      <c r="U221" s="41">
        <f>Data[[#This Row],[TOTAL CHELTUIELI EURO]]/Data[[#This Row],[NUMĂRUL PERSOANELOR ÎNSCRISE ÎN LISTELE ELECTORALE]]</f>
        <v>0.26103610673644217</v>
      </c>
      <c r="V221" s="41">
        <f>Data[[#This Row],[TOTAL CHELTUIELI LEI]]/Data[[#This Row],[NUMĂRUL PERSOANELOR CARE AU PARTICIPAT LA VOT]]</f>
        <v>1.8076923076923077</v>
      </c>
      <c r="W221" s="41">
        <f>Data[[#This Row],[TOTAL CHELTUIELI EURO]]/Data[[#This Row],[NUMĂRUL PERSOANELOR CARE AU PARTICIPAT LA VOT]]</f>
        <v>0.3734824296382942</v>
      </c>
      <c r="X221" s="43">
        <v>4.8400999999999996</v>
      </c>
      <c r="Y221" s="114" t="s">
        <v>2894</v>
      </c>
      <c r="Z221" s="44">
        <v>1</v>
      </c>
      <c r="AA221" s="115" t="s">
        <v>3105</v>
      </c>
      <c r="AB221" s="44">
        <v>0</v>
      </c>
      <c r="AC221" s="45"/>
    </row>
    <row r="222" spans="1:29" ht="12" customHeight="1" x14ac:dyDescent="0.2">
      <c r="A222" s="37">
        <v>221</v>
      </c>
      <c r="B222" s="38" t="s">
        <v>6</v>
      </c>
      <c r="C222" s="39" t="s">
        <v>1173</v>
      </c>
      <c r="D222" s="40">
        <v>44101</v>
      </c>
      <c r="E222" s="38">
        <v>1</v>
      </c>
      <c r="F222" s="38"/>
      <c r="G222" s="38" t="s">
        <v>2</v>
      </c>
      <c r="H222" s="38" t="s">
        <v>2</v>
      </c>
      <c r="I222" s="39">
        <v>2500</v>
      </c>
      <c r="J222" s="39">
        <v>44297.67</v>
      </c>
      <c r="K222" s="39">
        <v>0</v>
      </c>
      <c r="L222" s="41">
        <f>SUM(Data[[#This Row],[CHELTUIELI DE PERSONAL LEI]:[CHELTUIELI DE CAPITAL (ACTIVE NEFINANCIARE ) LEI]])</f>
        <v>46797.67</v>
      </c>
      <c r="M222" s="41">
        <f>Data[[#This Row],[TOTAL CHELTUIELI LEI]]/Data[[#This Row],[CURS VALUTAR EURO BNR 22 07 2020]]</f>
        <v>9668.7403152827428</v>
      </c>
      <c r="N222" s="49">
        <v>5415</v>
      </c>
      <c r="O222" s="42"/>
      <c r="P222" s="42">
        <v>3056</v>
      </c>
      <c r="Q222" s="42"/>
      <c r="R222" s="42">
        <f>Data[[#This Row],[PERSOANE ÎNSCRISE ÎN LISTELE ELECTORALE (TURUL 1)            ]]+Data[[#This Row],[PERSOANE ÎNSCRISE ÎN LISTELE ELECTORALE (TURUL AL 2-LEA)]]</f>
        <v>5415</v>
      </c>
      <c r="S222" s="42">
        <f>Data[[#This Row],[PERSOANE CARE AU PARTICIPAT LA VOT (TURUL 1)]]+Data[[#This Row],[PERSOANE CARE AU PARTICIPAT LA VOT  (TURUL AL 2-LEA)]]</f>
        <v>3056</v>
      </c>
      <c r="T222" s="41">
        <f>Data[[#This Row],[TOTAL CHELTUIELI LEI]]/Data[[#This Row],[NUMĂRUL PERSOANELOR ÎNSCRISE ÎN LISTELE ELECTORALE]]</f>
        <v>8.642228993536472</v>
      </c>
      <c r="U222" s="41">
        <f>Data[[#This Row],[TOTAL CHELTUIELI EURO]]/Data[[#This Row],[NUMĂRUL PERSOANELOR ÎNSCRISE ÎN LISTELE ELECTORALE]]</f>
        <v>1.7855476113172193</v>
      </c>
      <c r="V222" s="41">
        <f>Data[[#This Row],[TOTAL CHELTUIELI LEI]]/Data[[#This Row],[NUMĂRUL PERSOANELOR CARE AU PARTICIPAT LA VOT]]</f>
        <v>15.313373691099477</v>
      </c>
      <c r="W222" s="41">
        <f>Data[[#This Row],[TOTAL CHELTUIELI EURO]]/Data[[#This Row],[NUMĂRUL PERSOANELOR CARE AU PARTICIPAT LA VOT]]</f>
        <v>3.1638548152103216</v>
      </c>
      <c r="X222" s="43">
        <v>4.8400999999999996</v>
      </c>
      <c r="Y222" s="114" t="s">
        <v>2896</v>
      </c>
      <c r="Z222" s="44">
        <v>8</v>
      </c>
      <c r="AA222" s="115" t="s">
        <v>3107</v>
      </c>
      <c r="AB222" s="44">
        <v>1</v>
      </c>
      <c r="AC222" s="45"/>
    </row>
    <row r="223" spans="1:29" ht="12" customHeight="1" x14ac:dyDescent="0.2">
      <c r="A223" s="37">
        <v>222</v>
      </c>
      <c r="B223" s="38" t="s">
        <v>6</v>
      </c>
      <c r="C223" s="39" t="s">
        <v>1174</v>
      </c>
      <c r="D223" s="40">
        <v>44101</v>
      </c>
      <c r="E223" s="38">
        <v>1</v>
      </c>
      <c r="F223" s="38"/>
      <c r="G223" s="38" t="s">
        <v>2</v>
      </c>
      <c r="H223" s="38" t="s">
        <v>2</v>
      </c>
      <c r="I223" s="39">
        <v>1200</v>
      </c>
      <c r="J223" s="39">
        <v>11896.68</v>
      </c>
      <c r="K223" s="39">
        <v>0</v>
      </c>
      <c r="L223" s="41">
        <f>SUM(Data[[#This Row],[CHELTUIELI DE PERSONAL LEI]:[CHELTUIELI DE CAPITAL (ACTIVE NEFINANCIARE ) LEI]])</f>
        <v>13096.68</v>
      </c>
      <c r="M223" s="41">
        <f>Data[[#This Row],[TOTAL CHELTUIELI LEI]]/Data[[#This Row],[CURS VALUTAR EURO BNR 22 07 2020]]</f>
        <v>2705.869713435673</v>
      </c>
      <c r="N223" s="49">
        <v>1686</v>
      </c>
      <c r="O223" s="42"/>
      <c r="P223" s="42">
        <v>1123</v>
      </c>
      <c r="Q223" s="42"/>
      <c r="R223" s="42">
        <f>Data[[#This Row],[PERSOANE ÎNSCRISE ÎN LISTELE ELECTORALE (TURUL 1)            ]]+Data[[#This Row],[PERSOANE ÎNSCRISE ÎN LISTELE ELECTORALE (TURUL AL 2-LEA)]]</f>
        <v>1686</v>
      </c>
      <c r="S223" s="42">
        <f>Data[[#This Row],[PERSOANE CARE AU PARTICIPAT LA VOT (TURUL 1)]]+Data[[#This Row],[PERSOANE CARE AU PARTICIPAT LA VOT  (TURUL AL 2-LEA)]]</f>
        <v>1123</v>
      </c>
      <c r="T223" s="41">
        <f>Data[[#This Row],[TOTAL CHELTUIELI LEI]]/Data[[#This Row],[NUMĂRUL PERSOANELOR ÎNSCRISE ÎN LISTELE ELECTORALE]]</f>
        <v>7.7679003558718867</v>
      </c>
      <c r="U223" s="41">
        <f>Data[[#This Row],[TOTAL CHELTUIELI EURO]]/Data[[#This Row],[NUMĂRUL PERSOANELOR ÎNSCRISE ÎN LISTELE ELECTORALE]]</f>
        <v>1.6049049308633885</v>
      </c>
      <c r="V223" s="41">
        <f>Data[[#This Row],[TOTAL CHELTUIELI LEI]]/Data[[#This Row],[NUMĂRUL PERSOANELOR CARE AU PARTICIPAT LA VOT]]</f>
        <v>11.662226179875335</v>
      </c>
      <c r="W223" s="41">
        <f>Data[[#This Row],[TOTAL CHELTUIELI EURO]]/Data[[#This Row],[NUMĂRUL PERSOANELOR CARE AU PARTICIPAT LA VOT]]</f>
        <v>2.40950108053043</v>
      </c>
      <c r="X223" s="43">
        <v>4.8400999999999996</v>
      </c>
      <c r="Y223" s="114" t="s">
        <v>2886</v>
      </c>
      <c r="Z223" s="44">
        <v>7</v>
      </c>
      <c r="AA223" s="115" t="s">
        <v>3107</v>
      </c>
      <c r="AB223" s="44">
        <v>1</v>
      </c>
      <c r="AC223" s="45"/>
    </row>
    <row r="224" spans="1:29" ht="12" customHeight="1" x14ac:dyDescent="0.2">
      <c r="A224" s="37">
        <v>223</v>
      </c>
      <c r="B224" s="38" t="s">
        <v>6</v>
      </c>
      <c r="C224" s="39" t="s">
        <v>1175</v>
      </c>
      <c r="D224" s="40">
        <v>44101</v>
      </c>
      <c r="E224" s="38">
        <v>1</v>
      </c>
      <c r="F224" s="38"/>
      <c r="G224" s="38" t="s">
        <v>2</v>
      </c>
      <c r="H224" s="38" t="s">
        <v>2</v>
      </c>
      <c r="I224" s="39">
        <v>4530</v>
      </c>
      <c r="J224" s="39">
        <v>5807</v>
      </c>
      <c r="K224" s="39">
        <v>0</v>
      </c>
      <c r="L224" s="41">
        <f>SUM(Data[[#This Row],[CHELTUIELI DE PERSONAL LEI]:[CHELTUIELI DE CAPITAL (ACTIVE NEFINANCIARE ) LEI]])</f>
        <v>10337</v>
      </c>
      <c r="M224" s="41">
        <f>Data[[#This Row],[TOTAL CHELTUIELI LEI]]/Data[[#This Row],[CURS VALUTAR EURO BNR 22 07 2020]]</f>
        <v>2135.6996756265366</v>
      </c>
      <c r="N224" s="49">
        <v>3004</v>
      </c>
      <c r="O224" s="42"/>
      <c r="P224" s="42">
        <v>1780</v>
      </c>
      <c r="Q224" s="42"/>
      <c r="R224" s="42">
        <f>Data[[#This Row],[PERSOANE ÎNSCRISE ÎN LISTELE ELECTORALE (TURUL 1)            ]]+Data[[#This Row],[PERSOANE ÎNSCRISE ÎN LISTELE ELECTORALE (TURUL AL 2-LEA)]]</f>
        <v>3004</v>
      </c>
      <c r="S224" s="42">
        <f>Data[[#This Row],[PERSOANE CARE AU PARTICIPAT LA VOT (TURUL 1)]]+Data[[#This Row],[PERSOANE CARE AU PARTICIPAT LA VOT  (TURUL AL 2-LEA)]]</f>
        <v>1780</v>
      </c>
      <c r="T224" s="41">
        <f>Data[[#This Row],[TOTAL CHELTUIELI LEI]]/Data[[#This Row],[NUMĂRUL PERSOANELOR ÎNSCRISE ÎN LISTELE ELECTORALE]]</f>
        <v>3.4410785619174433</v>
      </c>
      <c r="U224" s="41">
        <f>Data[[#This Row],[TOTAL CHELTUIELI EURO]]/Data[[#This Row],[NUMĂRUL PERSOANELOR ÎNSCRISE ÎN LISTELE ELECTORALE]]</f>
        <v>0.71095195593426652</v>
      </c>
      <c r="V224" s="41">
        <f>Data[[#This Row],[TOTAL CHELTUIELI LEI]]/Data[[#This Row],[NUMĂRUL PERSOANELOR CARE AU PARTICIPAT LA VOT]]</f>
        <v>5.8073033707865171</v>
      </c>
      <c r="W224" s="41">
        <f>Data[[#This Row],[TOTAL CHELTUIELI EURO]]/Data[[#This Row],[NUMĂRUL PERSOANELOR CARE AU PARTICIPAT LA VOT]]</f>
        <v>1.1998312784418745</v>
      </c>
      <c r="X224" s="43">
        <v>4.8400999999999996</v>
      </c>
      <c r="Y224" s="114" t="s">
        <v>2884</v>
      </c>
      <c r="Z224" s="44">
        <v>3</v>
      </c>
      <c r="AA224" s="115" t="s">
        <v>3105</v>
      </c>
      <c r="AB224" s="44">
        <v>0</v>
      </c>
      <c r="AC224" s="45"/>
    </row>
    <row r="225" spans="1:29" ht="12" customHeight="1" x14ac:dyDescent="0.2">
      <c r="A225" s="37">
        <v>224</v>
      </c>
      <c r="B225" s="38" t="s">
        <v>6</v>
      </c>
      <c r="C225" s="39" t="s">
        <v>1176</v>
      </c>
      <c r="D225" s="40">
        <v>44101</v>
      </c>
      <c r="E225" s="38">
        <v>1</v>
      </c>
      <c r="F225" s="38"/>
      <c r="G225" s="38" t="s">
        <v>2</v>
      </c>
      <c r="H225" s="38" t="s">
        <v>2</v>
      </c>
      <c r="I225" s="39">
        <v>800</v>
      </c>
      <c r="J225" s="39">
        <v>13135</v>
      </c>
      <c r="K225" s="39">
        <v>0</v>
      </c>
      <c r="L225" s="41">
        <f>SUM(Data[[#This Row],[CHELTUIELI DE PERSONAL LEI]:[CHELTUIELI DE CAPITAL (ACTIVE NEFINANCIARE ) LEI]])</f>
        <v>13935</v>
      </c>
      <c r="M225" s="41">
        <f>Data[[#This Row],[TOTAL CHELTUIELI LEI]]/Data[[#This Row],[CURS VALUTAR EURO BNR 22 07 2020]]</f>
        <v>2879.0727464308593</v>
      </c>
      <c r="N225" s="49">
        <v>1635</v>
      </c>
      <c r="O225" s="42"/>
      <c r="P225" s="42">
        <v>1070</v>
      </c>
      <c r="Q225" s="42"/>
      <c r="R225" s="42">
        <f>Data[[#This Row],[PERSOANE ÎNSCRISE ÎN LISTELE ELECTORALE (TURUL 1)            ]]+Data[[#This Row],[PERSOANE ÎNSCRISE ÎN LISTELE ELECTORALE (TURUL AL 2-LEA)]]</f>
        <v>1635</v>
      </c>
      <c r="S225" s="42">
        <f>Data[[#This Row],[PERSOANE CARE AU PARTICIPAT LA VOT (TURUL 1)]]+Data[[#This Row],[PERSOANE CARE AU PARTICIPAT LA VOT  (TURUL AL 2-LEA)]]</f>
        <v>1070</v>
      </c>
      <c r="T225" s="41">
        <f>Data[[#This Row],[TOTAL CHELTUIELI LEI]]/Data[[#This Row],[NUMĂRUL PERSOANELOR ÎNSCRISE ÎN LISTELE ELECTORALE]]</f>
        <v>8.522935779816514</v>
      </c>
      <c r="U225" s="41">
        <f>Data[[#This Row],[TOTAL CHELTUIELI EURO]]/Data[[#This Row],[NUMĂRUL PERSOANELOR ÎNSCRISE ÎN LISTELE ELECTORALE]]</f>
        <v>1.7609007623430333</v>
      </c>
      <c r="V225" s="41">
        <f>Data[[#This Row],[TOTAL CHELTUIELI LEI]]/Data[[#This Row],[NUMĂRUL PERSOANELOR CARE AU PARTICIPAT LA VOT]]</f>
        <v>13.023364485981308</v>
      </c>
      <c r="W225" s="41">
        <f>Data[[#This Row],[TOTAL CHELTUIELI EURO]]/Data[[#This Row],[NUMĂRUL PERSOANELOR CARE AU PARTICIPAT LA VOT]]</f>
        <v>2.6907221929260365</v>
      </c>
      <c r="X225" s="43">
        <v>4.8400999999999996</v>
      </c>
      <c r="Y225" s="114" t="s">
        <v>2896</v>
      </c>
      <c r="Z225" s="44">
        <v>8</v>
      </c>
      <c r="AA225" s="115" t="s">
        <v>3107</v>
      </c>
      <c r="AB225" s="44">
        <v>1</v>
      </c>
      <c r="AC225" s="45"/>
    </row>
    <row r="226" spans="1:29" ht="12" customHeight="1" x14ac:dyDescent="0.2">
      <c r="A226" s="37">
        <v>225</v>
      </c>
      <c r="B226" s="38" t="s">
        <v>6</v>
      </c>
      <c r="C226" s="39" t="s">
        <v>1177</v>
      </c>
      <c r="D226" s="40">
        <v>44101</v>
      </c>
      <c r="E226" s="38">
        <v>1</v>
      </c>
      <c r="F226" s="38"/>
      <c r="G226" s="38" t="s">
        <v>2</v>
      </c>
      <c r="H226" s="38" t="s">
        <v>2</v>
      </c>
      <c r="I226" s="39">
        <v>3000</v>
      </c>
      <c r="J226" s="39">
        <v>9190.69</v>
      </c>
      <c r="K226" s="39">
        <v>0</v>
      </c>
      <c r="L226" s="41">
        <f>SUM(Data[[#This Row],[CHELTUIELI DE PERSONAL LEI]:[CHELTUIELI DE CAPITAL (ACTIVE NEFINANCIARE ) LEI]])</f>
        <v>12190.69</v>
      </c>
      <c r="M226" s="41">
        <f>Data[[#This Row],[TOTAL CHELTUIELI LEI]]/Data[[#This Row],[CURS VALUTAR EURO BNR 22 07 2020]]</f>
        <v>2518.6855643478443</v>
      </c>
      <c r="N226" s="49">
        <v>1130</v>
      </c>
      <c r="O226" s="42"/>
      <c r="P226" s="42">
        <v>852</v>
      </c>
      <c r="Q226" s="42"/>
      <c r="R226" s="42">
        <f>Data[[#This Row],[PERSOANE ÎNSCRISE ÎN LISTELE ELECTORALE (TURUL 1)            ]]+Data[[#This Row],[PERSOANE ÎNSCRISE ÎN LISTELE ELECTORALE (TURUL AL 2-LEA)]]</f>
        <v>1130</v>
      </c>
      <c r="S226" s="42">
        <f>Data[[#This Row],[PERSOANE CARE AU PARTICIPAT LA VOT (TURUL 1)]]+Data[[#This Row],[PERSOANE CARE AU PARTICIPAT LA VOT  (TURUL AL 2-LEA)]]</f>
        <v>852</v>
      </c>
      <c r="T226" s="41">
        <f>Data[[#This Row],[TOTAL CHELTUIELI LEI]]/Data[[#This Row],[NUMĂRUL PERSOANELOR ÎNSCRISE ÎN LISTELE ELECTORALE]]</f>
        <v>10.788221238938053</v>
      </c>
      <c r="U226" s="41">
        <f>Data[[#This Row],[TOTAL CHELTUIELI EURO]]/Data[[#This Row],[NUMĂRUL PERSOANELOR ÎNSCRISE ÎN LISTELE ELECTORALE]]</f>
        <v>2.228925278183933</v>
      </c>
      <c r="V226" s="41">
        <f>Data[[#This Row],[TOTAL CHELTUIELI LEI]]/Data[[#This Row],[NUMĂRUL PERSOANELOR CARE AU PARTICIPAT LA VOT]]</f>
        <v>14.308321596244133</v>
      </c>
      <c r="W226" s="41">
        <f>Data[[#This Row],[TOTAL CHELTUIELI EURO]]/Data[[#This Row],[NUMĂRUL PERSOANELOR CARE AU PARTICIPAT LA VOT]]</f>
        <v>2.9562037140232915</v>
      </c>
      <c r="X226" s="43">
        <v>4.8400999999999996</v>
      </c>
      <c r="Y226" s="114" t="s">
        <v>2898</v>
      </c>
      <c r="Z226" s="44">
        <v>10</v>
      </c>
      <c r="AA226" s="115" t="s">
        <v>3108</v>
      </c>
      <c r="AB226" s="44">
        <v>2</v>
      </c>
      <c r="AC226" s="45"/>
    </row>
    <row r="227" spans="1:29" ht="12" customHeight="1" x14ac:dyDescent="0.2">
      <c r="A227" s="37">
        <v>226</v>
      </c>
      <c r="B227" s="38" t="s">
        <v>6</v>
      </c>
      <c r="C227" s="39" t="s">
        <v>1178</v>
      </c>
      <c r="D227" s="40">
        <v>44101</v>
      </c>
      <c r="E227" s="38">
        <v>1</v>
      </c>
      <c r="F227" s="38"/>
      <c r="G227" s="38" t="s">
        <v>2</v>
      </c>
      <c r="H227" s="38" t="s">
        <v>2</v>
      </c>
      <c r="I227" s="39">
        <v>22126</v>
      </c>
      <c r="J227" s="39">
        <v>5335.12</v>
      </c>
      <c r="K227" s="39">
        <v>0</v>
      </c>
      <c r="L227" s="41">
        <f>SUM(Data[[#This Row],[CHELTUIELI DE PERSONAL LEI]:[CHELTUIELI DE CAPITAL (ACTIVE NEFINANCIARE ) LEI]])</f>
        <v>27461.119999999999</v>
      </c>
      <c r="M227" s="41">
        <f>Data[[#This Row],[TOTAL CHELTUIELI LEI]]/Data[[#This Row],[CURS VALUTAR EURO BNR 22 07 2020]]</f>
        <v>5673.6678994235663</v>
      </c>
      <c r="N227" s="49">
        <v>2223</v>
      </c>
      <c r="O227" s="42"/>
      <c r="P227" s="42">
        <v>1562</v>
      </c>
      <c r="Q227" s="42"/>
      <c r="R227" s="42">
        <f>Data[[#This Row],[PERSOANE ÎNSCRISE ÎN LISTELE ELECTORALE (TURUL 1)            ]]+Data[[#This Row],[PERSOANE ÎNSCRISE ÎN LISTELE ELECTORALE (TURUL AL 2-LEA)]]</f>
        <v>2223</v>
      </c>
      <c r="S227" s="42">
        <f>Data[[#This Row],[PERSOANE CARE AU PARTICIPAT LA VOT (TURUL 1)]]+Data[[#This Row],[PERSOANE CARE AU PARTICIPAT LA VOT  (TURUL AL 2-LEA)]]</f>
        <v>1562</v>
      </c>
      <c r="T227" s="41">
        <f>Data[[#This Row],[TOTAL CHELTUIELI LEI]]/Data[[#This Row],[NUMĂRUL PERSOANELOR ÎNSCRISE ÎN LISTELE ELECTORALE]]</f>
        <v>12.353180386864597</v>
      </c>
      <c r="U227" s="41">
        <f>Data[[#This Row],[TOTAL CHELTUIELI EURO]]/Data[[#This Row],[NUMĂRUL PERSOANELOR ÎNSCRISE ÎN LISTELE ELECTORALE]]</f>
        <v>2.5522572646979604</v>
      </c>
      <c r="V227" s="41">
        <f>Data[[#This Row],[TOTAL CHELTUIELI LEI]]/Data[[#This Row],[NUMĂRUL PERSOANELOR CARE AU PARTICIPAT LA VOT]]</f>
        <v>17.580742637644047</v>
      </c>
      <c r="W227" s="41">
        <f>Data[[#This Row],[TOTAL CHELTUIELI EURO]]/Data[[#This Row],[NUMĂRUL PERSOANELOR CARE AU PARTICIPAT LA VOT]]</f>
        <v>3.6323097947654075</v>
      </c>
      <c r="X227" s="43">
        <v>4.8400999999999996</v>
      </c>
      <c r="Y227" s="114" t="s">
        <v>2897</v>
      </c>
      <c r="Z227" s="44">
        <v>12</v>
      </c>
      <c r="AA227" s="115" t="s">
        <v>3108</v>
      </c>
      <c r="AB227" s="44">
        <v>2</v>
      </c>
      <c r="AC227" s="45"/>
    </row>
    <row r="228" spans="1:29" ht="12" customHeight="1" x14ac:dyDescent="0.2">
      <c r="A228" s="37">
        <v>227</v>
      </c>
      <c r="B228" s="38" t="s">
        <v>6</v>
      </c>
      <c r="C228" s="39" t="s">
        <v>1179</v>
      </c>
      <c r="D228" s="40">
        <v>44101</v>
      </c>
      <c r="E228" s="38">
        <v>1</v>
      </c>
      <c r="F228" s="38"/>
      <c r="G228" s="38" t="s">
        <v>2</v>
      </c>
      <c r="H228" s="38" t="s">
        <v>2</v>
      </c>
      <c r="I228" s="39">
        <v>2000</v>
      </c>
      <c r="J228" s="39">
        <v>21386</v>
      </c>
      <c r="K228" s="39">
        <v>0</v>
      </c>
      <c r="L228" s="41">
        <f>SUM(Data[[#This Row],[CHELTUIELI DE PERSONAL LEI]:[CHELTUIELI DE CAPITAL (ACTIVE NEFINANCIARE ) LEI]])</f>
        <v>23386</v>
      </c>
      <c r="M228" s="41">
        <f>Data[[#This Row],[TOTAL CHELTUIELI LEI]]/Data[[#This Row],[CURS VALUTAR EURO BNR 22 07 2020]]</f>
        <v>4831.7183529265931</v>
      </c>
      <c r="N228" s="49">
        <v>4556</v>
      </c>
      <c r="O228" s="42"/>
      <c r="P228" s="42">
        <v>2555</v>
      </c>
      <c r="Q228" s="42"/>
      <c r="R228" s="42">
        <f>Data[[#This Row],[PERSOANE ÎNSCRISE ÎN LISTELE ELECTORALE (TURUL 1)            ]]+Data[[#This Row],[PERSOANE ÎNSCRISE ÎN LISTELE ELECTORALE (TURUL AL 2-LEA)]]</f>
        <v>4556</v>
      </c>
      <c r="S228" s="42">
        <f>Data[[#This Row],[PERSOANE CARE AU PARTICIPAT LA VOT (TURUL 1)]]+Data[[#This Row],[PERSOANE CARE AU PARTICIPAT LA VOT  (TURUL AL 2-LEA)]]</f>
        <v>2555</v>
      </c>
      <c r="T228" s="41">
        <f>Data[[#This Row],[TOTAL CHELTUIELI LEI]]/Data[[#This Row],[NUMĂRUL PERSOANELOR ÎNSCRISE ÎN LISTELE ELECTORALE]]</f>
        <v>5.1330114135206317</v>
      </c>
      <c r="U228" s="41">
        <f>Data[[#This Row],[TOTAL CHELTUIELI EURO]]/Data[[#This Row],[NUMĂRUL PERSOANELOR ÎNSCRISE ÎN LISTELE ELECTORALE]]</f>
        <v>1.0605176367266447</v>
      </c>
      <c r="V228" s="41">
        <f>Data[[#This Row],[TOTAL CHELTUIELI LEI]]/Data[[#This Row],[NUMĂRUL PERSOANELOR CARE AU PARTICIPAT LA VOT]]</f>
        <v>9.1530332681017619</v>
      </c>
      <c r="W228" s="41">
        <f>Data[[#This Row],[TOTAL CHELTUIELI EURO]]/Data[[#This Row],[NUMĂRUL PERSOANELOR CARE AU PARTICIPAT LA VOT]]</f>
        <v>1.8910835040808582</v>
      </c>
      <c r="X228" s="43">
        <v>4.8400999999999996</v>
      </c>
      <c r="Y228" s="114" t="s">
        <v>2892</v>
      </c>
      <c r="Z228" s="44">
        <v>5</v>
      </c>
      <c r="AA228" s="115" t="s">
        <v>3107</v>
      </c>
      <c r="AB228" s="44">
        <v>1</v>
      </c>
      <c r="AC228" s="45"/>
    </row>
    <row r="229" spans="1:29" ht="12" customHeight="1" x14ac:dyDescent="0.2">
      <c r="A229" s="37">
        <v>228</v>
      </c>
      <c r="B229" s="38" t="s">
        <v>6</v>
      </c>
      <c r="C229" s="39" t="s">
        <v>1180</v>
      </c>
      <c r="D229" s="40">
        <v>44101</v>
      </c>
      <c r="E229" s="38">
        <v>1</v>
      </c>
      <c r="F229" s="38"/>
      <c r="G229" s="38" t="s">
        <v>2</v>
      </c>
      <c r="H229" s="38" t="s">
        <v>2</v>
      </c>
      <c r="I229" s="39">
        <v>7200</v>
      </c>
      <c r="J229" s="39">
        <v>22988</v>
      </c>
      <c r="K229" s="39">
        <v>0</v>
      </c>
      <c r="L229" s="41">
        <f>SUM(Data[[#This Row],[CHELTUIELI DE PERSONAL LEI]:[CHELTUIELI DE CAPITAL (ACTIVE NEFINANCIARE ) LEI]])</f>
        <v>30188</v>
      </c>
      <c r="M229" s="41">
        <f>Data[[#This Row],[TOTAL CHELTUIELI LEI]]/Data[[#This Row],[CURS VALUTAR EURO BNR 22 07 2020]]</f>
        <v>6237.0612177434359</v>
      </c>
      <c r="N229" s="49">
        <v>5253</v>
      </c>
      <c r="O229" s="42"/>
      <c r="P229" s="42">
        <v>3280</v>
      </c>
      <c r="Q229" s="42"/>
      <c r="R229" s="42">
        <f>Data[[#This Row],[PERSOANE ÎNSCRISE ÎN LISTELE ELECTORALE (TURUL 1)            ]]+Data[[#This Row],[PERSOANE ÎNSCRISE ÎN LISTELE ELECTORALE (TURUL AL 2-LEA)]]</f>
        <v>5253</v>
      </c>
      <c r="S229" s="42">
        <f>Data[[#This Row],[PERSOANE CARE AU PARTICIPAT LA VOT (TURUL 1)]]+Data[[#This Row],[PERSOANE CARE AU PARTICIPAT LA VOT  (TURUL AL 2-LEA)]]</f>
        <v>3280</v>
      </c>
      <c r="T229" s="41">
        <f>Data[[#This Row],[TOTAL CHELTUIELI LEI]]/Data[[#This Row],[NUMĂRUL PERSOANELOR ÎNSCRISE ÎN LISTELE ELECTORALE]]</f>
        <v>5.7468113458975827</v>
      </c>
      <c r="U229" s="41">
        <f>Data[[#This Row],[TOTAL CHELTUIELI EURO]]/Data[[#This Row],[NUMĂRUL PERSOANELOR ÎNSCRISE ÎN LISTELE ELECTORALE]]</f>
        <v>1.1873331844171779</v>
      </c>
      <c r="V229" s="41">
        <f>Data[[#This Row],[TOTAL CHELTUIELI LEI]]/Data[[#This Row],[NUMĂRUL PERSOANELOR CARE AU PARTICIPAT LA VOT]]</f>
        <v>9.2036585365853654</v>
      </c>
      <c r="W229" s="41">
        <f>Data[[#This Row],[TOTAL CHELTUIELI EURO]]/Data[[#This Row],[NUMĂRUL PERSOANELOR CARE AU PARTICIPAT LA VOT]]</f>
        <v>1.901543054190072</v>
      </c>
      <c r="X229" s="43">
        <v>4.8400999999999996</v>
      </c>
      <c r="Y229" s="114" t="s">
        <v>2892</v>
      </c>
      <c r="Z229" s="44">
        <v>5</v>
      </c>
      <c r="AA229" s="115" t="s">
        <v>3107</v>
      </c>
      <c r="AB229" s="44">
        <v>1</v>
      </c>
      <c r="AC229" s="45"/>
    </row>
    <row r="230" spans="1:29" ht="12" customHeight="1" x14ac:dyDescent="0.2">
      <c r="A230" s="37">
        <v>229</v>
      </c>
      <c r="B230" s="38" t="s">
        <v>6</v>
      </c>
      <c r="C230" s="39" t="s">
        <v>1181</v>
      </c>
      <c r="D230" s="40">
        <v>44101</v>
      </c>
      <c r="E230" s="38">
        <v>1</v>
      </c>
      <c r="F230" s="38"/>
      <c r="G230" s="38" t="s">
        <v>2</v>
      </c>
      <c r="H230" s="38" t="s">
        <v>2</v>
      </c>
      <c r="I230" s="39">
        <v>1100</v>
      </c>
      <c r="J230" s="39">
        <v>3409</v>
      </c>
      <c r="K230" s="39">
        <v>0</v>
      </c>
      <c r="L230" s="41">
        <f>SUM(Data[[#This Row],[CHELTUIELI DE PERSONAL LEI]:[CHELTUIELI DE CAPITAL (ACTIVE NEFINANCIARE ) LEI]])</f>
        <v>4509</v>
      </c>
      <c r="M230" s="41">
        <f>Data[[#This Row],[TOTAL CHELTUIELI LEI]]/Data[[#This Row],[CURS VALUTAR EURO BNR 22 07 2020]]</f>
        <v>931.5923224726763</v>
      </c>
      <c r="N230" s="49">
        <v>826</v>
      </c>
      <c r="O230" s="42"/>
      <c r="P230" s="42">
        <v>608</v>
      </c>
      <c r="Q230" s="42"/>
      <c r="R230" s="42">
        <f>Data[[#This Row],[PERSOANE ÎNSCRISE ÎN LISTELE ELECTORALE (TURUL 1)            ]]+Data[[#This Row],[PERSOANE ÎNSCRISE ÎN LISTELE ELECTORALE (TURUL AL 2-LEA)]]</f>
        <v>826</v>
      </c>
      <c r="S230" s="42">
        <f>Data[[#This Row],[PERSOANE CARE AU PARTICIPAT LA VOT (TURUL 1)]]+Data[[#This Row],[PERSOANE CARE AU PARTICIPAT LA VOT  (TURUL AL 2-LEA)]]</f>
        <v>608</v>
      </c>
      <c r="T230" s="41">
        <f>Data[[#This Row],[TOTAL CHELTUIELI LEI]]/Data[[#This Row],[NUMĂRUL PERSOANELOR ÎNSCRISE ÎN LISTELE ELECTORALE]]</f>
        <v>5.4588377723970947</v>
      </c>
      <c r="U230" s="41">
        <f>Data[[#This Row],[TOTAL CHELTUIELI EURO]]/Data[[#This Row],[NUMĂRUL PERSOANELOR ÎNSCRISE ÎN LISTELE ELECTORALE]]</f>
        <v>1.1278357414923441</v>
      </c>
      <c r="V230" s="41">
        <f>Data[[#This Row],[TOTAL CHELTUIELI LEI]]/Data[[#This Row],[NUMĂRUL PERSOANELOR CARE AU PARTICIPAT LA VOT]]</f>
        <v>7.4161184210526319</v>
      </c>
      <c r="W230" s="41">
        <f>Data[[#This Row],[TOTAL CHELTUIELI EURO]]/Data[[#This Row],[NUMĂRUL PERSOANELOR CARE AU PARTICIPAT LA VOT]]</f>
        <v>1.5322242145932177</v>
      </c>
      <c r="X230" s="43">
        <v>4.8400999999999996</v>
      </c>
      <c r="Y230" s="114" t="s">
        <v>2892</v>
      </c>
      <c r="Z230" s="44">
        <v>5</v>
      </c>
      <c r="AA230" s="115" t="s">
        <v>3107</v>
      </c>
      <c r="AB230" s="44">
        <v>1</v>
      </c>
      <c r="AC230" s="45"/>
    </row>
    <row r="231" spans="1:29" ht="12" customHeight="1" x14ac:dyDescent="0.2">
      <c r="A231" s="37">
        <v>230</v>
      </c>
      <c r="B231" s="38" t="s">
        <v>6</v>
      </c>
      <c r="C231" s="39" t="s">
        <v>1182</v>
      </c>
      <c r="D231" s="40">
        <v>44101</v>
      </c>
      <c r="E231" s="38">
        <v>1</v>
      </c>
      <c r="F231" s="38"/>
      <c r="G231" s="38" t="s">
        <v>2</v>
      </c>
      <c r="H231" s="38" t="s">
        <v>2</v>
      </c>
      <c r="I231" s="39">
        <v>2893</v>
      </c>
      <c r="J231" s="39">
        <v>819</v>
      </c>
      <c r="K231" s="39">
        <v>0</v>
      </c>
      <c r="L231" s="41">
        <f>SUM(Data[[#This Row],[CHELTUIELI DE PERSONAL LEI]:[CHELTUIELI DE CAPITAL (ACTIVE NEFINANCIARE ) LEI]])</f>
        <v>3712</v>
      </c>
      <c r="M231" s="41">
        <f>Data[[#This Row],[TOTAL CHELTUIELI LEI]]/Data[[#This Row],[CURS VALUTAR EURO BNR 22 07 2020]]</f>
        <v>766.92630317555427</v>
      </c>
      <c r="N231" s="49">
        <v>2717</v>
      </c>
      <c r="O231" s="42"/>
      <c r="P231" s="42">
        <v>1415</v>
      </c>
      <c r="Q231" s="42"/>
      <c r="R231" s="42">
        <f>Data[[#This Row],[PERSOANE ÎNSCRISE ÎN LISTELE ELECTORALE (TURUL 1)            ]]+Data[[#This Row],[PERSOANE ÎNSCRISE ÎN LISTELE ELECTORALE (TURUL AL 2-LEA)]]</f>
        <v>2717</v>
      </c>
      <c r="S231" s="42">
        <f>Data[[#This Row],[PERSOANE CARE AU PARTICIPAT LA VOT (TURUL 1)]]+Data[[#This Row],[PERSOANE CARE AU PARTICIPAT LA VOT  (TURUL AL 2-LEA)]]</f>
        <v>1415</v>
      </c>
      <c r="T231" s="41">
        <f>Data[[#This Row],[TOTAL CHELTUIELI LEI]]/Data[[#This Row],[NUMĂRUL PERSOANELOR ÎNSCRISE ÎN LISTELE ELECTORALE]]</f>
        <v>1.3662127346337873</v>
      </c>
      <c r="U231" s="41">
        <f>Data[[#This Row],[TOTAL CHELTUIELI EURO]]/Data[[#This Row],[NUMĂRUL PERSOANELOR ÎNSCRISE ÎN LISTELE ELECTORALE]]</f>
        <v>0.28226952638040276</v>
      </c>
      <c r="V231" s="41">
        <f>Data[[#This Row],[TOTAL CHELTUIELI LEI]]/Data[[#This Row],[NUMĂRUL PERSOANELOR CARE AU PARTICIPAT LA VOT]]</f>
        <v>2.6233215547703179</v>
      </c>
      <c r="W231" s="41">
        <f>Data[[#This Row],[TOTAL CHELTUIELI EURO]]/Data[[#This Row],[NUMĂRUL PERSOANELOR CARE AU PARTICIPAT LA VOT]]</f>
        <v>0.54199738740321857</v>
      </c>
      <c r="X231" s="43">
        <v>4.8400999999999996</v>
      </c>
      <c r="Y231" s="114" t="s">
        <v>2894</v>
      </c>
      <c r="Z231" s="44">
        <v>1</v>
      </c>
      <c r="AA231" s="115" t="s">
        <v>3105</v>
      </c>
      <c r="AB231" s="44">
        <v>0</v>
      </c>
      <c r="AC231" s="45"/>
    </row>
    <row r="232" spans="1:29" ht="12" customHeight="1" x14ac:dyDescent="0.2">
      <c r="A232" s="37">
        <v>231</v>
      </c>
      <c r="B232" s="38" t="s">
        <v>6</v>
      </c>
      <c r="C232" s="39" t="s">
        <v>158</v>
      </c>
      <c r="D232" s="40">
        <v>44101</v>
      </c>
      <c r="E232" s="38">
        <v>1</v>
      </c>
      <c r="F232" s="38"/>
      <c r="G232" s="38" t="s">
        <v>2</v>
      </c>
      <c r="H232" s="38" t="s">
        <v>2</v>
      </c>
      <c r="I232" s="39">
        <v>1440</v>
      </c>
      <c r="J232" s="39">
        <v>25733</v>
      </c>
      <c r="K232" s="39">
        <v>0</v>
      </c>
      <c r="L232" s="41">
        <f>SUM(Data[[#This Row],[CHELTUIELI DE PERSONAL LEI]:[CHELTUIELI DE CAPITAL (ACTIVE NEFINANCIARE ) LEI]])</f>
        <v>27173</v>
      </c>
      <c r="M232" s="41">
        <f>Data[[#This Row],[TOTAL CHELTUIELI LEI]]/Data[[#This Row],[CURS VALUTAR EURO BNR 22 07 2020]]</f>
        <v>5614.1402037148</v>
      </c>
      <c r="N232" s="49">
        <v>1551</v>
      </c>
      <c r="O232" s="42"/>
      <c r="P232" s="42">
        <v>1036</v>
      </c>
      <c r="Q232" s="42"/>
      <c r="R232" s="42">
        <f>Data[[#This Row],[PERSOANE ÎNSCRISE ÎN LISTELE ELECTORALE (TURUL 1)            ]]+Data[[#This Row],[PERSOANE ÎNSCRISE ÎN LISTELE ELECTORALE (TURUL AL 2-LEA)]]</f>
        <v>1551</v>
      </c>
      <c r="S232" s="42">
        <f>Data[[#This Row],[PERSOANE CARE AU PARTICIPAT LA VOT (TURUL 1)]]+Data[[#This Row],[PERSOANE CARE AU PARTICIPAT LA VOT  (TURUL AL 2-LEA)]]</f>
        <v>1036</v>
      </c>
      <c r="T232" s="41">
        <f>Data[[#This Row],[TOTAL CHELTUIELI LEI]]/Data[[#This Row],[NUMĂRUL PERSOANELOR ÎNSCRISE ÎN LISTELE ELECTORALE]]</f>
        <v>17.519664732430691</v>
      </c>
      <c r="U232" s="41">
        <f>Data[[#This Row],[TOTAL CHELTUIELI EURO]]/Data[[#This Row],[NUMĂRUL PERSOANELOR ÎNSCRISE ÎN LISTELE ELECTORALE]]</f>
        <v>3.6196906535878788</v>
      </c>
      <c r="V232" s="41">
        <f>Data[[#This Row],[TOTAL CHELTUIELI LEI]]/Data[[#This Row],[NUMĂRUL PERSOANELOR CARE AU PARTICIPAT LA VOT]]</f>
        <v>26.228764478764479</v>
      </c>
      <c r="W232" s="41">
        <f>Data[[#This Row],[TOTAL CHELTUIELI EURO]]/Data[[#This Row],[NUMĂRUL PERSOANELOR CARE AU PARTICIPAT LA VOT]]</f>
        <v>5.4190542506899613</v>
      </c>
      <c r="X232" s="43">
        <v>4.8400999999999996</v>
      </c>
      <c r="Y232" s="114" t="s">
        <v>2907</v>
      </c>
      <c r="Z232" s="44">
        <v>17</v>
      </c>
      <c r="AA232" s="115" t="s">
        <v>3106</v>
      </c>
      <c r="AB232" s="44">
        <v>3</v>
      </c>
      <c r="AC232" s="45"/>
    </row>
    <row r="233" spans="1:29" ht="12" customHeight="1" x14ac:dyDescent="0.2">
      <c r="A233" s="37">
        <v>232</v>
      </c>
      <c r="B233" s="38" t="s">
        <v>6</v>
      </c>
      <c r="C233" s="39" t="s">
        <v>1183</v>
      </c>
      <c r="D233" s="40">
        <v>44101</v>
      </c>
      <c r="E233" s="38">
        <v>1</v>
      </c>
      <c r="F233" s="38"/>
      <c r="G233" s="38" t="s">
        <v>2</v>
      </c>
      <c r="H233" s="38" t="s">
        <v>2</v>
      </c>
      <c r="I233" s="39">
        <v>3000</v>
      </c>
      <c r="J233" s="39">
        <v>14200</v>
      </c>
      <c r="K233" s="39">
        <v>0</v>
      </c>
      <c r="L233" s="41">
        <f>SUM(Data[[#This Row],[CHELTUIELI DE PERSONAL LEI]:[CHELTUIELI DE CAPITAL (ACTIVE NEFINANCIARE ) LEI]])</f>
        <v>17200</v>
      </c>
      <c r="M233" s="41">
        <f>Data[[#This Row],[TOTAL CHELTUIELI LEI]]/Data[[#This Row],[CURS VALUTAR EURO BNR 22 07 2020]]</f>
        <v>3553.6455858350037</v>
      </c>
      <c r="N233" s="49">
        <v>2983</v>
      </c>
      <c r="O233" s="42"/>
      <c r="P233" s="42">
        <v>2138</v>
      </c>
      <c r="Q233" s="42"/>
      <c r="R233" s="42">
        <f>Data[[#This Row],[PERSOANE ÎNSCRISE ÎN LISTELE ELECTORALE (TURUL 1)            ]]+Data[[#This Row],[PERSOANE ÎNSCRISE ÎN LISTELE ELECTORALE (TURUL AL 2-LEA)]]</f>
        <v>2983</v>
      </c>
      <c r="S233" s="42">
        <f>Data[[#This Row],[PERSOANE CARE AU PARTICIPAT LA VOT (TURUL 1)]]+Data[[#This Row],[PERSOANE CARE AU PARTICIPAT LA VOT  (TURUL AL 2-LEA)]]</f>
        <v>2138</v>
      </c>
      <c r="T233" s="41">
        <f>Data[[#This Row],[TOTAL CHELTUIELI LEI]]/Data[[#This Row],[NUMĂRUL PERSOANELOR ÎNSCRISE ÎN LISTELE ELECTORALE]]</f>
        <v>5.7660073751257119</v>
      </c>
      <c r="U233" s="41">
        <f>Data[[#This Row],[TOTAL CHELTUIELI EURO]]/Data[[#This Row],[NUMĂRUL PERSOANELOR ÎNSCRISE ÎN LISTELE ELECTORALE]]</f>
        <v>1.191299224215556</v>
      </c>
      <c r="V233" s="41">
        <f>Data[[#This Row],[TOTAL CHELTUIELI LEI]]/Data[[#This Row],[NUMĂRUL PERSOANELOR CARE AU PARTICIPAT LA VOT]]</f>
        <v>8.0449017773620213</v>
      </c>
      <c r="W233" s="41">
        <f>Data[[#This Row],[TOTAL CHELTUIELI EURO]]/Data[[#This Row],[NUMĂRUL PERSOANELOR CARE AU PARTICIPAT LA VOT]]</f>
        <v>1.662135447069693</v>
      </c>
      <c r="X233" s="43">
        <v>4.8400999999999996</v>
      </c>
      <c r="Y233" s="114" t="s">
        <v>2892</v>
      </c>
      <c r="Z233" s="44">
        <v>5</v>
      </c>
      <c r="AA233" s="115" t="s">
        <v>3107</v>
      </c>
      <c r="AB233" s="44">
        <v>1</v>
      </c>
      <c r="AC233" s="45"/>
    </row>
    <row r="234" spans="1:29" ht="12" customHeight="1" x14ac:dyDescent="0.2">
      <c r="A234" s="37">
        <v>233</v>
      </c>
      <c r="B234" s="38" t="s">
        <v>6</v>
      </c>
      <c r="C234" s="39" t="s">
        <v>1184</v>
      </c>
      <c r="D234" s="40">
        <v>44101</v>
      </c>
      <c r="E234" s="38">
        <v>1</v>
      </c>
      <c r="F234" s="38"/>
      <c r="G234" s="38" t="s">
        <v>2</v>
      </c>
      <c r="H234" s="38" t="s">
        <v>2</v>
      </c>
      <c r="I234" s="48">
        <v>1500</v>
      </c>
      <c r="J234" s="48">
        <v>6048</v>
      </c>
      <c r="K234" s="48">
        <v>0</v>
      </c>
      <c r="L234" s="41">
        <f>SUM(Data[[#This Row],[CHELTUIELI DE PERSONAL LEI]:[CHELTUIELI DE CAPITAL (ACTIVE NEFINANCIARE ) LEI]])</f>
        <v>7548</v>
      </c>
      <c r="M234" s="41">
        <f>Data[[#This Row],[TOTAL CHELTUIELI LEI]]/Data[[#This Row],[CURS VALUTAR EURO BNR 22 07 2020]]</f>
        <v>1559.4719117373609</v>
      </c>
      <c r="N234" s="49">
        <v>2386</v>
      </c>
      <c r="O234" s="42"/>
      <c r="P234" s="42">
        <v>1329</v>
      </c>
      <c r="Q234" s="42"/>
      <c r="R234" s="42">
        <f>Data[[#This Row],[PERSOANE ÎNSCRISE ÎN LISTELE ELECTORALE (TURUL 1)            ]]+Data[[#This Row],[PERSOANE ÎNSCRISE ÎN LISTELE ELECTORALE (TURUL AL 2-LEA)]]</f>
        <v>2386</v>
      </c>
      <c r="S234" s="42">
        <f>Data[[#This Row],[PERSOANE CARE AU PARTICIPAT LA VOT (TURUL 1)]]+Data[[#This Row],[PERSOANE CARE AU PARTICIPAT LA VOT  (TURUL AL 2-LEA)]]</f>
        <v>1329</v>
      </c>
      <c r="T234" s="41">
        <f>Data[[#This Row],[TOTAL CHELTUIELI LEI]]/Data[[#This Row],[NUMĂRUL PERSOANELOR ÎNSCRISE ÎN LISTELE ELECTORALE]]</f>
        <v>3.1634534786253141</v>
      </c>
      <c r="U234" s="41">
        <f>Data[[#This Row],[TOTAL CHELTUIELI EURO]]/Data[[#This Row],[NUMĂRUL PERSOANELOR ÎNSCRISE ÎN LISTELE ELECTORALE]]</f>
        <v>0.65359258664600206</v>
      </c>
      <c r="V234" s="41">
        <f>Data[[#This Row],[TOTAL CHELTUIELI LEI]]/Data[[#This Row],[NUMĂRUL PERSOANELOR CARE AU PARTICIPAT LA VOT]]</f>
        <v>5.6794582392776523</v>
      </c>
      <c r="W234" s="41">
        <f>Data[[#This Row],[TOTAL CHELTUIELI EURO]]/Data[[#This Row],[NUMĂRUL PERSOANELOR CARE AU PARTICIPAT LA VOT]]</f>
        <v>1.1734175408106553</v>
      </c>
      <c r="X234" s="43">
        <v>4.8400999999999996</v>
      </c>
      <c r="Y234" s="114" t="s">
        <v>2884</v>
      </c>
      <c r="Z234" s="44">
        <v>3</v>
      </c>
      <c r="AA234" s="115" t="s">
        <v>3105</v>
      </c>
      <c r="AB234" s="44">
        <v>0</v>
      </c>
      <c r="AC234" s="45"/>
    </row>
    <row r="235" spans="1:29" ht="12" customHeight="1" x14ac:dyDescent="0.2">
      <c r="A235" s="37">
        <v>234</v>
      </c>
      <c r="B235" s="38" t="s">
        <v>6</v>
      </c>
      <c r="C235" s="39" t="s">
        <v>1185</v>
      </c>
      <c r="D235" s="40">
        <v>44101</v>
      </c>
      <c r="E235" s="38">
        <v>1</v>
      </c>
      <c r="F235" s="38"/>
      <c r="G235" s="38" t="s">
        <v>2</v>
      </c>
      <c r="H235" s="38" t="s">
        <v>2</v>
      </c>
      <c r="I235" s="39">
        <v>300</v>
      </c>
      <c r="J235" s="39">
        <v>1246.26</v>
      </c>
      <c r="K235" s="39">
        <v>0</v>
      </c>
      <c r="L235" s="41">
        <f>SUM(Data[[#This Row],[CHELTUIELI DE PERSONAL LEI]:[CHELTUIELI DE CAPITAL (ACTIVE NEFINANCIARE ) LEI]])</f>
        <v>1546.26</v>
      </c>
      <c r="M235" s="41">
        <f>Data[[#This Row],[TOTAL CHELTUIELI LEI]]/Data[[#This Row],[CURS VALUTAR EURO BNR 22 07 2020]]</f>
        <v>319.46860602053681</v>
      </c>
      <c r="N235" s="49">
        <v>824</v>
      </c>
      <c r="O235" s="42"/>
      <c r="P235" s="42">
        <v>599</v>
      </c>
      <c r="Q235" s="42"/>
      <c r="R235" s="42">
        <f>Data[[#This Row],[PERSOANE ÎNSCRISE ÎN LISTELE ELECTORALE (TURUL 1)            ]]+Data[[#This Row],[PERSOANE ÎNSCRISE ÎN LISTELE ELECTORALE (TURUL AL 2-LEA)]]</f>
        <v>824</v>
      </c>
      <c r="S235" s="42">
        <f>Data[[#This Row],[PERSOANE CARE AU PARTICIPAT LA VOT (TURUL 1)]]+Data[[#This Row],[PERSOANE CARE AU PARTICIPAT LA VOT  (TURUL AL 2-LEA)]]</f>
        <v>599</v>
      </c>
      <c r="T235" s="41">
        <f>Data[[#This Row],[TOTAL CHELTUIELI LEI]]/Data[[#This Row],[NUMĂRUL PERSOANELOR ÎNSCRISE ÎN LISTELE ELECTORALE]]</f>
        <v>1.8765291262135921</v>
      </c>
      <c r="U235" s="41">
        <f>Data[[#This Row],[TOTAL CHELTUIELI EURO]]/Data[[#This Row],[NUMĂRUL PERSOANELOR ÎNSCRISE ÎN LISTELE ELECTORALE]]</f>
        <v>0.38770461895696212</v>
      </c>
      <c r="V235" s="41">
        <f>Data[[#This Row],[TOTAL CHELTUIELI LEI]]/Data[[#This Row],[NUMĂRUL PERSOANELOR CARE AU PARTICIPAT LA VOT]]</f>
        <v>2.5814023372287145</v>
      </c>
      <c r="W235" s="41">
        <f>Data[[#This Row],[TOTAL CHELTUIELI EURO]]/Data[[#This Row],[NUMĂRUL PERSOANELOR CARE AU PARTICIPAT LA VOT]]</f>
        <v>0.53333657098587117</v>
      </c>
      <c r="X235" s="43">
        <v>4.8400999999999996</v>
      </c>
      <c r="Y235" s="114" t="s">
        <v>2894</v>
      </c>
      <c r="Z235" s="44">
        <v>1</v>
      </c>
      <c r="AA235" s="115" t="s">
        <v>3105</v>
      </c>
      <c r="AB235" s="44">
        <v>0</v>
      </c>
      <c r="AC235" s="45"/>
    </row>
    <row r="236" spans="1:29" ht="12" customHeight="1" x14ac:dyDescent="0.2">
      <c r="A236" s="37">
        <v>235</v>
      </c>
      <c r="B236" s="38" t="s">
        <v>6</v>
      </c>
      <c r="C236" s="39" t="s">
        <v>1186</v>
      </c>
      <c r="D236" s="40">
        <v>44101</v>
      </c>
      <c r="E236" s="38">
        <v>1</v>
      </c>
      <c r="F236" s="38"/>
      <c r="G236" s="38" t="s">
        <v>2</v>
      </c>
      <c r="H236" s="38" t="s">
        <v>2</v>
      </c>
      <c r="I236" s="39">
        <v>3704</v>
      </c>
      <c r="J236" s="39">
        <v>5317.89</v>
      </c>
      <c r="K236" s="39">
        <v>0</v>
      </c>
      <c r="L236" s="41">
        <f>SUM(Data[[#This Row],[CHELTUIELI DE PERSONAL LEI]:[CHELTUIELI DE CAPITAL (ACTIVE NEFINANCIARE ) LEI]])</f>
        <v>9021.89</v>
      </c>
      <c r="M236" s="41">
        <f>Data[[#This Row],[TOTAL CHELTUIELI LEI]]/Data[[#This Row],[CURS VALUTAR EURO BNR 22 07 2020]]</f>
        <v>1863.9883473481952</v>
      </c>
      <c r="N236" s="49">
        <v>2179</v>
      </c>
      <c r="O236" s="42"/>
      <c r="P236" s="42">
        <v>1287</v>
      </c>
      <c r="Q236" s="42"/>
      <c r="R236" s="42">
        <f>Data[[#This Row],[PERSOANE ÎNSCRISE ÎN LISTELE ELECTORALE (TURUL 1)            ]]+Data[[#This Row],[PERSOANE ÎNSCRISE ÎN LISTELE ELECTORALE (TURUL AL 2-LEA)]]</f>
        <v>2179</v>
      </c>
      <c r="S236" s="42">
        <f>Data[[#This Row],[PERSOANE CARE AU PARTICIPAT LA VOT (TURUL 1)]]+Data[[#This Row],[PERSOANE CARE AU PARTICIPAT LA VOT  (TURUL AL 2-LEA)]]</f>
        <v>1287</v>
      </c>
      <c r="T236" s="41">
        <f>Data[[#This Row],[TOTAL CHELTUIELI LEI]]/Data[[#This Row],[NUMĂRUL PERSOANELOR ÎNSCRISE ÎN LISTELE ELECTORALE]]</f>
        <v>4.1403809086737029</v>
      </c>
      <c r="U236" s="41">
        <f>Data[[#This Row],[TOTAL CHELTUIELI EURO]]/Data[[#This Row],[NUMĂRUL PERSOANELOR ÎNSCRISE ÎN LISTELE ELECTORALE]]</f>
        <v>0.85543292673161786</v>
      </c>
      <c r="V236" s="41">
        <f>Data[[#This Row],[TOTAL CHELTUIELI LEI]]/Data[[#This Row],[NUMĂRUL PERSOANELOR CARE AU PARTICIPAT LA VOT]]</f>
        <v>7.0100155400155399</v>
      </c>
      <c r="W236" s="41">
        <f>Data[[#This Row],[TOTAL CHELTUIELI EURO]]/Data[[#This Row],[NUMĂRUL PERSOANELOR CARE AU PARTICIPAT LA VOT]]</f>
        <v>1.4483203942099419</v>
      </c>
      <c r="X236" s="43">
        <v>4.8400999999999996</v>
      </c>
      <c r="Y236" s="114" t="s">
        <v>2895</v>
      </c>
      <c r="Z236" s="44">
        <v>4</v>
      </c>
      <c r="AA236" s="115" t="s">
        <v>3105</v>
      </c>
      <c r="AB236" s="44">
        <v>0</v>
      </c>
      <c r="AC236" s="45"/>
    </row>
    <row r="237" spans="1:29" ht="12" customHeight="1" x14ac:dyDescent="0.2">
      <c r="A237" s="37">
        <v>236</v>
      </c>
      <c r="B237" s="38" t="s">
        <v>6</v>
      </c>
      <c r="C237" s="39" t="s">
        <v>1187</v>
      </c>
      <c r="D237" s="40">
        <v>44101</v>
      </c>
      <c r="E237" s="38">
        <v>1</v>
      </c>
      <c r="F237" s="38"/>
      <c r="G237" s="38" t="s">
        <v>2</v>
      </c>
      <c r="H237" s="38" t="s">
        <v>2</v>
      </c>
      <c r="I237" s="39">
        <v>22305</v>
      </c>
      <c r="J237" s="39">
        <v>1550</v>
      </c>
      <c r="K237" s="39">
        <v>0</v>
      </c>
      <c r="L237" s="41">
        <f>SUM(Data[[#This Row],[CHELTUIELI DE PERSONAL LEI]:[CHELTUIELI DE CAPITAL (ACTIVE NEFINANCIARE ) LEI]])</f>
        <v>23855</v>
      </c>
      <c r="M237" s="41">
        <f>Data[[#This Row],[TOTAL CHELTUIELI LEI]]/Data[[#This Row],[CURS VALUTAR EURO BNR 22 07 2020]]</f>
        <v>4928.6171773310471</v>
      </c>
      <c r="N237" s="49">
        <v>2047</v>
      </c>
      <c r="O237" s="42"/>
      <c r="P237" s="42">
        <v>1383</v>
      </c>
      <c r="Q237" s="42"/>
      <c r="R237" s="42">
        <f>Data[[#This Row],[PERSOANE ÎNSCRISE ÎN LISTELE ELECTORALE (TURUL 1)            ]]+Data[[#This Row],[PERSOANE ÎNSCRISE ÎN LISTELE ELECTORALE (TURUL AL 2-LEA)]]</f>
        <v>2047</v>
      </c>
      <c r="S237" s="42">
        <f>Data[[#This Row],[PERSOANE CARE AU PARTICIPAT LA VOT (TURUL 1)]]+Data[[#This Row],[PERSOANE CARE AU PARTICIPAT LA VOT  (TURUL AL 2-LEA)]]</f>
        <v>1383</v>
      </c>
      <c r="T237" s="41">
        <f>Data[[#This Row],[TOTAL CHELTUIELI LEI]]/Data[[#This Row],[NUMĂRUL PERSOANELOR ÎNSCRISE ÎN LISTELE ELECTORALE]]</f>
        <v>11.653639472398632</v>
      </c>
      <c r="U237" s="41">
        <f>Data[[#This Row],[TOTAL CHELTUIELI EURO]]/Data[[#This Row],[NUMĂRUL PERSOANELOR ÎNSCRISE ÎN LISTELE ELECTORALE]]</f>
        <v>2.4077270040698813</v>
      </c>
      <c r="V237" s="41">
        <f>Data[[#This Row],[TOTAL CHELTUIELI LEI]]/Data[[#This Row],[NUMĂRUL PERSOANELOR CARE AU PARTICIPAT LA VOT]]</f>
        <v>17.248734634851772</v>
      </c>
      <c r="W237" s="41">
        <f>Data[[#This Row],[TOTAL CHELTUIELI EURO]]/Data[[#This Row],[NUMĂRUL PERSOANELOR CARE AU PARTICIPAT LA VOT]]</f>
        <v>3.5637145172314151</v>
      </c>
      <c r="X237" s="43">
        <v>4.8400999999999996</v>
      </c>
      <c r="Y237" s="114" t="s">
        <v>2888</v>
      </c>
      <c r="Z237" s="44">
        <v>11</v>
      </c>
      <c r="AA237" s="115" t="s">
        <v>3108</v>
      </c>
      <c r="AB237" s="44">
        <v>2</v>
      </c>
      <c r="AC237" s="45"/>
    </row>
    <row r="238" spans="1:29" ht="12" customHeight="1" x14ac:dyDescent="0.2">
      <c r="A238" s="37">
        <v>237</v>
      </c>
      <c r="B238" s="38" t="s">
        <v>6</v>
      </c>
      <c r="C238" s="39" t="s">
        <v>1188</v>
      </c>
      <c r="D238" s="40">
        <v>44101</v>
      </c>
      <c r="E238" s="38">
        <v>1</v>
      </c>
      <c r="F238" s="38"/>
      <c r="G238" s="38" t="s">
        <v>2</v>
      </c>
      <c r="H238" s="38" t="s">
        <v>2</v>
      </c>
      <c r="I238" s="39">
        <v>5000</v>
      </c>
      <c r="J238" s="39">
        <v>4971</v>
      </c>
      <c r="K238" s="39">
        <v>0</v>
      </c>
      <c r="L238" s="41">
        <f>SUM(Data[[#This Row],[CHELTUIELI DE PERSONAL LEI]:[CHELTUIELI DE CAPITAL (ACTIVE NEFINANCIARE ) LEI]])</f>
        <v>9971</v>
      </c>
      <c r="M238" s="41">
        <f>Data[[#This Row],[TOTAL CHELTUIELI LEI]]/Data[[#This Row],[CURS VALUTAR EURO BNR 22 07 2020]]</f>
        <v>2060.0814032767921</v>
      </c>
      <c r="N238" s="49">
        <v>4827</v>
      </c>
      <c r="O238" s="42"/>
      <c r="P238" s="42">
        <v>3189</v>
      </c>
      <c r="Q238" s="42"/>
      <c r="R238" s="42">
        <f>Data[[#This Row],[PERSOANE ÎNSCRISE ÎN LISTELE ELECTORALE (TURUL 1)            ]]+Data[[#This Row],[PERSOANE ÎNSCRISE ÎN LISTELE ELECTORALE (TURUL AL 2-LEA)]]</f>
        <v>4827</v>
      </c>
      <c r="S238" s="42">
        <f>Data[[#This Row],[PERSOANE CARE AU PARTICIPAT LA VOT (TURUL 1)]]+Data[[#This Row],[PERSOANE CARE AU PARTICIPAT LA VOT  (TURUL AL 2-LEA)]]</f>
        <v>3189</v>
      </c>
      <c r="T238" s="41">
        <f>Data[[#This Row],[TOTAL CHELTUIELI LEI]]/Data[[#This Row],[NUMĂRUL PERSOANELOR ÎNSCRISE ÎN LISTELE ELECTORALE]]</f>
        <v>2.0656722602030246</v>
      </c>
      <c r="U238" s="41">
        <f>Data[[#This Row],[TOTAL CHELTUIELI EURO]]/Data[[#This Row],[NUMĂRUL PERSOANELOR ÎNSCRISE ÎN LISTELE ELECTORALE]]</f>
        <v>0.42678297146815664</v>
      </c>
      <c r="V238" s="41">
        <f>Data[[#This Row],[TOTAL CHELTUIELI LEI]]/Data[[#This Row],[NUMĂRUL PERSOANELOR CARE AU PARTICIPAT LA VOT]]</f>
        <v>3.1266854813421134</v>
      </c>
      <c r="W238" s="41">
        <f>Data[[#This Row],[TOTAL CHELTUIELI EURO]]/Data[[#This Row],[NUMĂRUL PERSOANELOR CARE AU PARTICIPAT LA VOT]]</f>
        <v>0.64599604994568582</v>
      </c>
      <c r="X238" s="43">
        <v>4.8400999999999996</v>
      </c>
      <c r="Y238" s="114" t="s">
        <v>2891</v>
      </c>
      <c r="Z238" s="44">
        <v>2</v>
      </c>
      <c r="AA238" s="115" t="s">
        <v>3105</v>
      </c>
      <c r="AB238" s="44">
        <v>0</v>
      </c>
      <c r="AC238" s="45"/>
    </row>
    <row r="239" spans="1:29" ht="12" customHeight="1" x14ac:dyDescent="0.2">
      <c r="A239" s="37">
        <v>238</v>
      </c>
      <c r="B239" s="38" t="s">
        <v>6</v>
      </c>
      <c r="C239" s="39" t="s">
        <v>1189</v>
      </c>
      <c r="D239" s="40">
        <v>44101</v>
      </c>
      <c r="E239" s="38">
        <v>1</v>
      </c>
      <c r="F239" s="38"/>
      <c r="G239" s="38" t="s">
        <v>2</v>
      </c>
      <c r="H239" s="38" t="s">
        <v>2</v>
      </c>
      <c r="I239" s="39">
        <v>2500</v>
      </c>
      <c r="J239" s="39">
        <v>5548</v>
      </c>
      <c r="K239" s="39">
        <v>0</v>
      </c>
      <c r="L239" s="41">
        <f>SUM(Data[[#This Row],[CHELTUIELI DE PERSONAL LEI]:[CHELTUIELI DE CAPITAL (ACTIVE NEFINANCIARE ) LEI]])</f>
        <v>8048</v>
      </c>
      <c r="M239" s="41">
        <f>Data[[#This Row],[TOTAL CHELTUIELI LEI]]/Data[[#This Row],[CURS VALUTAR EURO BNR 22 07 2020]]</f>
        <v>1662.7755624883785</v>
      </c>
      <c r="N239" s="49">
        <v>1754</v>
      </c>
      <c r="O239" s="42"/>
      <c r="P239" s="42">
        <v>971</v>
      </c>
      <c r="Q239" s="42"/>
      <c r="R239" s="42">
        <f>Data[[#This Row],[PERSOANE ÎNSCRISE ÎN LISTELE ELECTORALE (TURUL 1)            ]]+Data[[#This Row],[PERSOANE ÎNSCRISE ÎN LISTELE ELECTORALE (TURUL AL 2-LEA)]]</f>
        <v>1754</v>
      </c>
      <c r="S239" s="42">
        <f>Data[[#This Row],[PERSOANE CARE AU PARTICIPAT LA VOT (TURUL 1)]]+Data[[#This Row],[PERSOANE CARE AU PARTICIPAT LA VOT  (TURUL AL 2-LEA)]]</f>
        <v>971</v>
      </c>
      <c r="T239" s="41">
        <f>Data[[#This Row],[TOTAL CHELTUIELI LEI]]/Data[[#This Row],[NUMĂRUL PERSOANELOR ÎNSCRISE ÎN LISTELE ELECTORALE]]</f>
        <v>4.5883694412770808</v>
      </c>
      <c r="U239" s="41">
        <f>Data[[#This Row],[TOTAL CHELTUIELI EURO]]/Data[[#This Row],[NUMĂRUL PERSOANELOR ÎNSCRISE ÎN LISTELE ELECTORALE]]</f>
        <v>0.94799062855665817</v>
      </c>
      <c r="V239" s="41">
        <f>Data[[#This Row],[TOTAL CHELTUIELI LEI]]/Data[[#This Row],[NUMĂRUL PERSOANELOR CARE AU PARTICIPAT LA VOT]]</f>
        <v>8.2883625128733271</v>
      </c>
      <c r="W239" s="41">
        <f>Data[[#This Row],[TOTAL CHELTUIELI EURO]]/Data[[#This Row],[NUMĂRUL PERSOANELOR CARE AU PARTICIPAT LA VOT]]</f>
        <v>1.7124362126553847</v>
      </c>
      <c r="X239" s="43">
        <v>4.8400999999999996</v>
      </c>
      <c r="Y239" s="114" t="s">
        <v>2895</v>
      </c>
      <c r="Z239" s="44">
        <v>4</v>
      </c>
      <c r="AA239" s="115" t="s">
        <v>3105</v>
      </c>
      <c r="AB239" s="44">
        <v>0</v>
      </c>
      <c r="AC239" s="45"/>
    </row>
    <row r="240" spans="1:29" ht="12" customHeight="1" x14ac:dyDescent="0.2">
      <c r="A240" s="37">
        <v>239</v>
      </c>
      <c r="B240" s="38" t="s">
        <v>6</v>
      </c>
      <c r="C240" s="39" t="s">
        <v>1190</v>
      </c>
      <c r="D240" s="40">
        <v>44101</v>
      </c>
      <c r="E240" s="38">
        <v>1</v>
      </c>
      <c r="F240" s="38"/>
      <c r="G240" s="38" t="s">
        <v>2</v>
      </c>
      <c r="H240" s="38" t="s">
        <v>2</v>
      </c>
      <c r="I240" s="39">
        <v>4944</v>
      </c>
      <c r="J240" s="39">
        <v>10240.219999999999</v>
      </c>
      <c r="K240" s="39">
        <v>0</v>
      </c>
      <c r="L240" s="41">
        <f>SUM(Data[[#This Row],[CHELTUIELI DE PERSONAL LEI]:[CHELTUIELI DE CAPITAL (ACTIVE NEFINANCIARE ) LEI]])</f>
        <v>15184.22</v>
      </c>
      <c r="M240" s="41">
        <f>Data[[#This Row],[TOTAL CHELTUIELI LEI]]/Data[[#This Row],[CURS VALUTAR EURO BNR 22 07 2020]]</f>
        <v>3137.1707196132311</v>
      </c>
      <c r="N240" s="49">
        <v>1375</v>
      </c>
      <c r="O240" s="42"/>
      <c r="P240" s="42">
        <v>1023</v>
      </c>
      <c r="Q240" s="42"/>
      <c r="R240" s="42">
        <f>Data[[#This Row],[PERSOANE ÎNSCRISE ÎN LISTELE ELECTORALE (TURUL 1)            ]]+Data[[#This Row],[PERSOANE ÎNSCRISE ÎN LISTELE ELECTORALE (TURUL AL 2-LEA)]]</f>
        <v>1375</v>
      </c>
      <c r="S240" s="42">
        <f>Data[[#This Row],[PERSOANE CARE AU PARTICIPAT LA VOT (TURUL 1)]]+Data[[#This Row],[PERSOANE CARE AU PARTICIPAT LA VOT  (TURUL AL 2-LEA)]]</f>
        <v>1023</v>
      </c>
      <c r="T240" s="41">
        <f>Data[[#This Row],[TOTAL CHELTUIELI LEI]]/Data[[#This Row],[NUMĂRUL PERSOANELOR ÎNSCRISE ÎN LISTELE ELECTORALE]]</f>
        <v>11.043069090909091</v>
      </c>
      <c r="U240" s="41">
        <f>Data[[#This Row],[TOTAL CHELTUIELI EURO]]/Data[[#This Row],[NUMĂRUL PERSOANELOR ÎNSCRISE ÎN LISTELE ELECTORALE]]</f>
        <v>2.281578705173259</v>
      </c>
      <c r="V240" s="41">
        <f>Data[[#This Row],[TOTAL CHELTUIELI LEI]]/Data[[#This Row],[NUMĂRUL PERSOANELOR CARE AU PARTICIPAT LA VOT]]</f>
        <v>14.842834799608992</v>
      </c>
      <c r="W240" s="41">
        <f>Data[[#This Row],[TOTAL CHELTUIELI EURO]]/Data[[#This Row],[NUMĂRUL PERSOANELOR CARE AU PARTICIPAT LA VOT]]</f>
        <v>3.0666380445877137</v>
      </c>
      <c r="X240" s="43">
        <v>4.8400999999999996</v>
      </c>
      <c r="Y240" s="114" t="s">
        <v>2888</v>
      </c>
      <c r="Z240" s="44">
        <v>11</v>
      </c>
      <c r="AA240" s="115" t="s">
        <v>3108</v>
      </c>
      <c r="AB240" s="44">
        <v>2</v>
      </c>
      <c r="AC240" s="45"/>
    </row>
    <row r="241" spans="1:29" ht="12" customHeight="1" x14ac:dyDescent="0.2">
      <c r="A241" s="37">
        <v>240</v>
      </c>
      <c r="B241" s="38" t="s">
        <v>6</v>
      </c>
      <c r="C241" s="39" t="s">
        <v>1191</v>
      </c>
      <c r="D241" s="40">
        <v>44101</v>
      </c>
      <c r="E241" s="38">
        <v>1</v>
      </c>
      <c r="F241" s="38"/>
      <c r="G241" s="38" t="s">
        <v>2</v>
      </c>
      <c r="H241" s="38" t="s">
        <v>2</v>
      </c>
      <c r="I241" s="39">
        <v>900</v>
      </c>
      <c r="J241" s="39">
        <v>7990.46</v>
      </c>
      <c r="K241" s="39">
        <v>0</v>
      </c>
      <c r="L241" s="41">
        <f>SUM(Data[[#This Row],[CHELTUIELI DE PERSONAL LEI]:[CHELTUIELI DE CAPITAL (ACTIVE NEFINANCIARE ) LEI]])</f>
        <v>8890.4599999999991</v>
      </c>
      <c r="M241" s="41">
        <f>Data[[#This Row],[TOTAL CHELTUIELI LEI]]/Data[[#This Row],[CURS VALUTAR EURO BNR 22 07 2020]]</f>
        <v>1836.8339497117827</v>
      </c>
      <c r="N241" s="49">
        <v>4107</v>
      </c>
      <c r="O241" s="42"/>
      <c r="P241" s="42">
        <v>2207</v>
      </c>
      <c r="Q241" s="42"/>
      <c r="R241" s="42">
        <f>Data[[#This Row],[PERSOANE ÎNSCRISE ÎN LISTELE ELECTORALE (TURUL 1)            ]]+Data[[#This Row],[PERSOANE ÎNSCRISE ÎN LISTELE ELECTORALE (TURUL AL 2-LEA)]]</f>
        <v>4107</v>
      </c>
      <c r="S241" s="42">
        <f>Data[[#This Row],[PERSOANE CARE AU PARTICIPAT LA VOT (TURUL 1)]]+Data[[#This Row],[PERSOANE CARE AU PARTICIPAT LA VOT  (TURUL AL 2-LEA)]]</f>
        <v>2207</v>
      </c>
      <c r="T241" s="41">
        <f>Data[[#This Row],[TOTAL CHELTUIELI LEI]]/Data[[#This Row],[NUMĂRUL PERSOANELOR ÎNSCRISE ÎN LISTELE ELECTORALE]]</f>
        <v>2.1647090333576817</v>
      </c>
      <c r="U241" s="41">
        <f>Data[[#This Row],[TOTAL CHELTUIELI EURO]]/Data[[#This Row],[NUMĂRUL PERSOANELOR ÎNSCRISE ÎN LISTELE ELECTORALE]]</f>
        <v>0.44724469191910948</v>
      </c>
      <c r="V241" s="41">
        <f>Data[[#This Row],[TOTAL CHELTUIELI LEI]]/Data[[#This Row],[NUMĂRUL PERSOANELOR CARE AU PARTICIPAT LA VOT]]</f>
        <v>4.0283008608971453</v>
      </c>
      <c r="W241" s="41">
        <f>Data[[#This Row],[TOTAL CHELTUIELI EURO]]/Data[[#This Row],[NUMĂRUL PERSOANELOR CARE AU PARTICIPAT LA VOT]]</f>
        <v>0.83227637050828396</v>
      </c>
      <c r="X241" s="43">
        <v>4.8400999999999996</v>
      </c>
      <c r="Y241" s="114" t="s">
        <v>2891</v>
      </c>
      <c r="Z241" s="44">
        <v>2</v>
      </c>
      <c r="AA241" s="115" t="s">
        <v>3105</v>
      </c>
      <c r="AB241" s="44">
        <v>0</v>
      </c>
      <c r="AC241" s="45"/>
    </row>
    <row r="242" spans="1:29" ht="12" customHeight="1" x14ac:dyDescent="0.2">
      <c r="A242" s="37">
        <v>241</v>
      </c>
      <c r="B242" s="38" t="s">
        <v>6</v>
      </c>
      <c r="C242" s="39" t="s">
        <v>1192</v>
      </c>
      <c r="D242" s="40">
        <v>44101</v>
      </c>
      <c r="E242" s="38">
        <v>1</v>
      </c>
      <c r="F242" s="38"/>
      <c r="G242" s="38" t="s">
        <v>2</v>
      </c>
      <c r="H242" s="38" t="s">
        <v>2</v>
      </c>
      <c r="I242" s="39">
        <v>0</v>
      </c>
      <c r="J242" s="39">
        <v>4792.4799999999996</v>
      </c>
      <c r="K242" s="39">
        <v>0</v>
      </c>
      <c r="L242" s="41">
        <f>SUM(Data[[#This Row],[CHELTUIELI DE PERSONAL LEI]:[CHELTUIELI DE CAPITAL (ACTIVE NEFINANCIARE ) LEI]])</f>
        <v>4792.4799999999996</v>
      </c>
      <c r="M242" s="41">
        <f>Data[[#This Row],[TOTAL CHELTUIELI LEI]]/Data[[#This Row],[CURS VALUTAR EURO BNR 22 07 2020]]</f>
        <v>990.1613603024731</v>
      </c>
      <c r="N242" s="49">
        <v>3780</v>
      </c>
      <c r="O242" s="42"/>
      <c r="P242" s="42">
        <v>2346</v>
      </c>
      <c r="Q242" s="42"/>
      <c r="R242" s="42">
        <f>Data[[#This Row],[PERSOANE ÎNSCRISE ÎN LISTELE ELECTORALE (TURUL 1)            ]]+Data[[#This Row],[PERSOANE ÎNSCRISE ÎN LISTELE ELECTORALE (TURUL AL 2-LEA)]]</f>
        <v>3780</v>
      </c>
      <c r="S242" s="42">
        <f>Data[[#This Row],[PERSOANE CARE AU PARTICIPAT LA VOT (TURUL 1)]]+Data[[#This Row],[PERSOANE CARE AU PARTICIPAT LA VOT  (TURUL AL 2-LEA)]]</f>
        <v>2346</v>
      </c>
      <c r="T242" s="41">
        <f>Data[[#This Row],[TOTAL CHELTUIELI LEI]]/Data[[#This Row],[NUMĂRUL PERSOANELOR ÎNSCRISE ÎN LISTELE ELECTORALE]]</f>
        <v>1.2678518518518518</v>
      </c>
      <c r="U242" s="41">
        <f>Data[[#This Row],[TOTAL CHELTUIELI EURO]]/Data[[#This Row],[NUMĂRUL PERSOANELOR ÎNSCRISE ÎN LISTELE ELECTORALE]]</f>
        <v>0.26194744981546908</v>
      </c>
      <c r="V242" s="41">
        <f>Data[[#This Row],[TOTAL CHELTUIELI LEI]]/Data[[#This Row],[NUMĂRUL PERSOANELOR CARE AU PARTICIPAT LA VOT]]</f>
        <v>2.0428303495311164</v>
      </c>
      <c r="W242" s="41">
        <f>Data[[#This Row],[TOTAL CHELTUIELI EURO]]/Data[[#This Row],[NUMĂRUL PERSOANELOR CARE AU PARTICIPAT LA VOT]]</f>
        <v>0.42206366594308314</v>
      </c>
      <c r="X242" s="43">
        <v>4.8400999999999996</v>
      </c>
      <c r="Y242" s="114" t="s">
        <v>2894</v>
      </c>
      <c r="Z242" s="44">
        <v>1</v>
      </c>
      <c r="AA242" s="115" t="s">
        <v>3105</v>
      </c>
      <c r="AB242" s="44">
        <v>0</v>
      </c>
      <c r="AC242" s="45"/>
    </row>
    <row r="243" spans="1:29" ht="12" customHeight="1" x14ac:dyDescent="0.2">
      <c r="A243" s="37">
        <v>242</v>
      </c>
      <c r="B243" s="38" t="s">
        <v>6</v>
      </c>
      <c r="C243" s="39" t="s">
        <v>1193</v>
      </c>
      <c r="D243" s="40">
        <v>44101</v>
      </c>
      <c r="E243" s="38">
        <v>1</v>
      </c>
      <c r="F243" s="38"/>
      <c r="G243" s="38" t="s">
        <v>2</v>
      </c>
      <c r="H243" s="38" t="s">
        <v>2</v>
      </c>
      <c r="I243" s="39">
        <v>900</v>
      </c>
      <c r="J243" s="39">
        <v>4078</v>
      </c>
      <c r="K243" s="39">
        <v>0</v>
      </c>
      <c r="L243" s="41">
        <f>SUM(Data[[#This Row],[CHELTUIELI DE PERSONAL LEI]:[CHELTUIELI DE CAPITAL (ACTIVE NEFINANCIARE ) LEI]])</f>
        <v>4978</v>
      </c>
      <c r="M243" s="41">
        <f>Data[[#This Row],[TOTAL CHELTUIELI LEI]]/Data[[#This Row],[CURS VALUTAR EURO BNR 22 07 2020]]</f>
        <v>1028.4911468771306</v>
      </c>
      <c r="N243" s="49">
        <v>4110</v>
      </c>
      <c r="O243" s="42"/>
      <c r="P243" s="42">
        <v>2518</v>
      </c>
      <c r="Q243" s="42"/>
      <c r="R243" s="42">
        <f>Data[[#This Row],[PERSOANE ÎNSCRISE ÎN LISTELE ELECTORALE (TURUL 1)            ]]+Data[[#This Row],[PERSOANE ÎNSCRISE ÎN LISTELE ELECTORALE (TURUL AL 2-LEA)]]</f>
        <v>4110</v>
      </c>
      <c r="S243" s="42">
        <f>Data[[#This Row],[PERSOANE CARE AU PARTICIPAT LA VOT (TURUL 1)]]+Data[[#This Row],[PERSOANE CARE AU PARTICIPAT LA VOT  (TURUL AL 2-LEA)]]</f>
        <v>2518</v>
      </c>
      <c r="T243" s="41">
        <f>Data[[#This Row],[TOTAL CHELTUIELI LEI]]/Data[[#This Row],[NUMĂRUL PERSOANELOR ÎNSCRISE ÎN LISTELE ELECTORALE]]</f>
        <v>1.2111922141119222</v>
      </c>
      <c r="U243" s="41">
        <f>Data[[#This Row],[TOTAL CHELTUIELI EURO]]/Data[[#This Row],[NUMĂRUL PERSOANELOR ÎNSCRISE ÎN LISTELE ELECTORALE]]</f>
        <v>0.2502411549579393</v>
      </c>
      <c r="V243" s="41">
        <f>Data[[#This Row],[TOTAL CHELTUIELI LEI]]/Data[[#This Row],[NUMĂRUL PERSOANELOR CARE AU PARTICIPAT LA VOT]]</f>
        <v>1.9769658459094519</v>
      </c>
      <c r="W243" s="41">
        <f>Data[[#This Row],[TOTAL CHELTUIELI EURO]]/Data[[#This Row],[NUMĂRUL PERSOANELOR CARE AU PARTICIPAT LA VOT]]</f>
        <v>0.40845557858503995</v>
      </c>
      <c r="X243" s="43">
        <v>4.8400999999999996</v>
      </c>
      <c r="Y243" s="114" t="s">
        <v>2894</v>
      </c>
      <c r="Z243" s="44">
        <v>1</v>
      </c>
      <c r="AA243" s="115" t="s">
        <v>3105</v>
      </c>
      <c r="AB243" s="44">
        <v>0</v>
      </c>
      <c r="AC243" s="45"/>
    </row>
    <row r="244" spans="1:29" ht="12" customHeight="1" x14ac:dyDescent="0.2">
      <c r="A244" s="37">
        <v>243</v>
      </c>
      <c r="B244" s="38" t="s">
        <v>6</v>
      </c>
      <c r="C244" s="39" t="s">
        <v>333</v>
      </c>
      <c r="D244" s="40">
        <v>44101</v>
      </c>
      <c r="E244" s="38">
        <v>1</v>
      </c>
      <c r="F244" s="38"/>
      <c r="G244" s="38" t="s">
        <v>2</v>
      </c>
      <c r="H244" s="38" t="s">
        <v>2</v>
      </c>
      <c r="I244" s="39">
        <v>1800</v>
      </c>
      <c r="J244" s="39">
        <v>13602</v>
      </c>
      <c r="K244" s="39">
        <v>0</v>
      </c>
      <c r="L244" s="41">
        <f>SUM(Data[[#This Row],[CHELTUIELI DE PERSONAL LEI]:[CHELTUIELI DE CAPITAL (ACTIVE NEFINANCIARE ) LEI]])</f>
        <v>15402</v>
      </c>
      <c r="M244" s="41">
        <f>Data[[#This Row],[TOTAL CHELTUIELI LEI]]/Data[[#This Row],[CURS VALUTAR EURO BNR 22 07 2020]]</f>
        <v>3182.1656577343447</v>
      </c>
      <c r="N244" s="49">
        <v>3520</v>
      </c>
      <c r="O244" s="42"/>
      <c r="P244" s="42">
        <v>2000</v>
      </c>
      <c r="Q244" s="42"/>
      <c r="R244" s="42">
        <f>Data[[#This Row],[PERSOANE ÎNSCRISE ÎN LISTELE ELECTORALE (TURUL 1)            ]]+Data[[#This Row],[PERSOANE ÎNSCRISE ÎN LISTELE ELECTORALE (TURUL AL 2-LEA)]]</f>
        <v>3520</v>
      </c>
      <c r="S244" s="42">
        <f>Data[[#This Row],[PERSOANE CARE AU PARTICIPAT LA VOT (TURUL 1)]]+Data[[#This Row],[PERSOANE CARE AU PARTICIPAT LA VOT  (TURUL AL 2-LEA)]]</f>
        <v>2000</v>
      </c>
      <c r="T244" s="41">
        <f>Data[[#This Row],[TOTAL CHELTUIELI LEI]]/Data[[#This Row],[NUMĂRUL PERSOANELOR ÎNSCRISE ÎN LISTELE ELECTORALE]]</f>
        <v>4.3755681818181822</v>
      </c>
      <c r="U244" s="41">
        <f>Data[[#This Row],[TOTAL CHELTUIELI EURO]]/Data[[#This Row],[NUMĂRUL PERSOANELOR ÎNSCRISE ÎN LISTELE ELECTORALE]]</f>
        <v>0.90402433458362064</v>
      </c>
      <c r="V244" s="41">
        <f>Data[[#This Row],[TOTAL CHELTUIELI LEI]]/Data[[#This Row],[NUMĂRUL PERSOANELOR CARE AU PARTICIPAT LA VOT]]</f>
        <v>7.7009999999999996</v>
      </c>
      <c r="W244" s="41">
        <f>Data[[#This Row],[TOTAL CHELTUIELI EURO]]/Data[[#This Row],[NUMĂRUL PERSOANELOR CARE AU PARTICIPAT LA VOT]]</f>
        <v>1.5910828288671723</v>
      </c>
      <c r="X244" s="43">
        <v>4.8400999999999996</v>
      </c>
      <c r="Y244" s="114" t="s">
        <v>2895</v>
      </c>
      <c r="Z244" s="44">
        <v>4</v>
      </c>
      <c r="AA244" s="115" t="s">
        <v>3105</v>
      </c>
      <c r="AB244" s="44">
        <v>0</v>
      </c>
      <c r="AC244" s="45"/>
    </row>
    <row r="245" spans="1:29" ht="12" customHeight="1" x14ac:dyDescent="0.2">
      <c r="A245" s="37">
        <v>244</v>
      </c>
      <c r="B245" s="38" t="s">
        <v>6</v>
      </c>
      <c r="C245" s="39" t="s">
        <v>1194</v>
      </c>
      <c r="D245" s="40">
        <v>44101</v>
      </c>
      <c r="E245" s="38">
        <v>1</v>
      </c>
      <c r="F245" s="38"/>
      <c r="G245" s="38" t="s">
        <v>2</v>
      </c>
      <c r="H245" s="38" t="s">
        <v>2</v>
      </c>
      <c r="I245" s="39">
        <v>0</v>
      </c>
      <c r="J245" s="39">
        <v>8920</v>
      </c>
      <c r="K245" s="39">
        <v>0</v>
      </c>
      <c r="L245" s="41">
        <f>SUM(Data[[#This Row],[CHELTUIELI DE PERSONAL LEI]:[CHELTUIELI DE CAPITAL (ACTIVE NEFINANCIARE ) LEI]])</f>
        <v>8920</v>
      </c>
      <c r="M245" s="41">
        <f>Data[[#This Row],[TOTAL CHELTUIELI LEI]]/Data[[#This Row],[CURS VALUTAR EURO BNR 22 07 2020]]</f>
        <v>1842.937129398153</v>
      </c>
      <c r="N245" s="49">
        <v>2462</v>
      </c>
      <c r="O245" s="42"/>
      <c r="P245" s="42">
        <v>1143</v>
      </c>
      <c r="Q245" s="42"/>
      <c r="R245" s="42">
        <f>Data[[#This Row],[PERSOANE ÎNSCRISE ÎN LISTELE ELECTORALE (TURUL 1)            ]]+Data[[#This Row],[PERSOANE ÎNSCRISE ÎN LISTELE ELECTORALE (TURUL AL 2-LEA)]]</f>
        <v>2462</v>
      </c>
      <c r="S245" s="42">
        <f>Data[[#This Row],[PERSOANE CARE AU PARTICIPAT LA VOT (TURUL 1)]]+Data[[#This Row],[PERSOANE CARE AU PARTICIPAT LA VOT  (TURUL AL 2-LEA)]]</f>
        <v>1143</v>
      </c>
      <c r="T245" s="41">
        <f>Data[[#This Row],[TOTAL CHELTUIELI LEI]]/Data[[#This Row],[NUMĂRUL PERSOANELOR ÎNSCRISE ÎN LISTELE ELECTORALE]]</f>
        <v>3.6230706742485785</v>
      </c>
      <c r="U245" s="41">
        <f>Data[[#This Row],[TOTAL CHELTUIELI EURO]]/Data[[#This Row],[NUMĂRUL PERSOANELOR ÎNSCRISE ÎN LISTELE ELECTORALE]]</f>
        <v>0.74855285515765757</v>
      </c>
      <c r="V245" s="41">
        <f>Data[[#This Row],[TOTAL CHELTUIELI LEI]]/Data[[#This Row],[NUMĂRUL PERSOANELOR CARE AU PARTICIPAT LA VOT]]</f>
        <v>7.8040244969378829</v>
      </c>
      <c r="W245" s="41">
        <f>Data[[#This Row],[TOTAL CHELTUIELI EURO]]/Data[[#This Row],[NUMĂRUL PERSOANELOR CARE AU PARTICIPAT LA VOT]]</f>
        <v>1.6123684421681128</v>
      </c>
      <c r="X245" s="43">
        <v>4.8400999999999996</v>
      </c>
      <c r="Y245" s="114" t="s">
        <v>2884</v>
      </c>
      <c r="Z245" s="44">
        <v>3</v>
      </c>
      <c r="AA245" s="115" t="s">
        <v>3105</v>
      </c>
      <c r="AB245" s="44">
        <v>0</v>
      </c>
      <c r="AC245" s="45"/>
    </row>
    <row r="246" spans="1:29" ht="12" customHeight="1" x14ac:dyDescent="0.2">
      <c r="A246" s="37">
        <v>245</v>
      </c>
      <c r="B246" s="38" t="s">
        <v>6</v>
      </c>
      <c r="C246" s="39" t="s">
        <v>1195</v>
      </c>
      <c r="D246" s="40">
        <v>44101</v>
      </c>
      <c r="E246" s="38">
        <v>1</v>
      </c>
      <c r="F246" s="38"/>
      <c r="G246" s="38" t="s">
        <v>2</v>
      </c>
      <c r="H246" s="38" t="s">
        <v>2</v>
      </c>
      <c r="I246" s="39">
        <v>3200</v>
      </c>
      <c r="J246" s="39">
        <v>1244</v>
      </c>
      <c r="K246" s="39">
        <v>0</v>
      </c>
      <c r="L246" s="41">
        <f>SUM(Data[[#This Row],[CHELTUIELI DE PERSONAL LEI]:[CHELTUIELI DE CAPITAL (ACTIVE NEFINANCIARE ) LEI]])</f>
        <v>4444</v>
      </c>
      <c r="M246" s="41">
        <f>Data[[#This Row],[TOTAL CHELTUIELI LEI]]/Data[[#This Row],[CURS VALUTAR EURO BNR 22 07 2020]]</f>
        <v>918.16284787504401</v>
      </c>
      <c r="N246" s="49">
        <v>2509</v>
      </c>
      <c r="O246" s="42"/>
      <c r="P246" s="42">
        <v>1495</v>
      </c>
      <c r="Q246" s="42"/>
      <c r="R246" s="42">
        <f>Data[[#This Row],[PERSOANE ÎNSCRISE ÎN LISTELE ELECTORALE (TURUL 1)            ]]+Data[[#This Row],[PERSOANE ÎNSCRISE ÎN LISTELE ELECTORALE (TURUL AL 2-LEA)]]</f>
        <v>2509</v>
      </c>
      <c r="S246" s="42">
        <f>Data[[#This Row],[PERSOANE CARE AU PARTICIPAT LA VOT (TURUL 1)]]+Data[[#This Row],[PERSOANE CARE AU PARTICIPAT LA VOT  (TURUL AL 2-LEA)]]</f>
        <v>1495</v>
      </c>
      <c r="T246" s="41">
        <f>Data[[#This Row],[TOTAL CHELTUIELI LEI]]/Data[[#This Row],[NUMĂRUL PERSOANELOR ÎNSCRISE ÎN LISTELE ELECTORALE]]</f>
        <v>1.7712235950577919</v>
      </c>
      <c r="U246" s="41">
        <f>Data[[#This Row],[TOTAL CHELTUIELI EURO]]/Data[[#This Row],[NUMĂRUL PERSOANELOR ÎNSCRISE ÎN LISTELE ELECTORALE]]</f>
        <v>0.36594772733162378</v>
      </c>
      <c r="V246" s="41">
        <f>Data[[#This Row],[TOTAL CHELTUIELI LEI]]/Data[[#This Row],[NUMĂRUL PERSOANELOR CARE AU PARTICIPAT LA VOT]]</f>
        <v>2.9725752508361203</v>
      </c>
      <c r="W246" s="41">
        <f>Data[[#This Row],[TOTAL CHELTUIELI EURO]]/Data[[#This Row],[NUMĂRUL PERSOANELOR CARE AU PARTICIPAT LA VOT]]</f>
        <v>0.61415575108698595</v>
      </c>
      <c r="X246" s="43">
        <v>4.8400999999999996</v>
      </c>
      <c r="Y246" s="114" t="s">
        <v>2894</v>
      </c>
      <c r="Z246" s="44">
        <v>1</v>
      </c>
      <c r="AA246" s="115" t="s">
        <v>3105</v>
      </c>
      <c r="AB246" s="44">
        <v>0</v>
      </c>
      <c r="AC246" s="45"/>
    </row>
    <row r="247" spans="1:29" ht="12" customHeight="1" x14ac:dyDescent="0.2">
      <c r="A247" s="37">
        <v>246</v>
      </c>
      <c r="B247" s="38" t="s">
        <v>6</v>
      </c>
      <c r="C247" s="39" t="s">
        <v>332</v>
      </c>
      <c r="D247" s="40">
        <v>44101</v>
      </c>
      <c r="E247" s="38">
        <v>1</v>
      </c>
      <c r="F247" s="38"/>
      <c r="G247" s="38" t="s">
        <v>2</v>
      </c>
      <c r="H247" s="38" t="s">
        <v>2</v>
      </c>
      <c r="I247" s="39">
        <v>0</v>
      </c>
      <c r="J247" s="39">
        <v>400</v>
      </c>
      <c r="K247" s="39">
        <v>0</v>
      </c>
      <c r="L247" s="41">
        <f>SUM(Data[[#This Row],[CHELTUIELI DE PERSONAL LEI]:[CHELTUIELI DE CAPITAL (ACTIVE NEFINANCIARE ) LEI]])</f>
        <v>400</v>
      </c>
      <c r="M247" s="41">
        <f>Data[[#This Row],[TOTAL CHELTUIELI LEI]]/Data[[#This Row],[CURS VALUTAR EURO BNR 22 07 2020]]</f>
        <v>82.642920600814037</v>
      </c>
      <c r="N247" s="49">
        <v>1853</v>
      </c>
      <c r="O247" s="42"/>
      <c r="P247" s="42">
        <v>1213</v>
      </c>
      <c r="Q247" s="42"/>
      <c r="R247" s="42">
        <f>Data[[#This Row],[PERSOANE ÎNSCRISE ÎN LISTELE ELECTORALE (TURUL 1)            ]]+Data[[#This Row],[PERSOANE ÎNSCRISE ÎN LISTELE ELECTORALE (TURUL AL 2-LEA)]]</f>
        <v>1853</v>
      </c>
      <c r="S247" s="42">
        <f>Data[[#This Row],[PERSOANE CARE AU PARTICIPAT LA VOT (TURUL 1)]]+Data[[#This Row],[PERSOANE CARE AU PARTICIPAT LA VOT  (TURUL AL 2-LEA)]]</f>
        <v>1213</v>
      </c>
      <c r="T247" s="41">
        <f>Data[[#This Row],[TOTAL CHELTUIELI LEI]]/Data[[#This Row],[NUMĂRUL PERSOANELOR ÎNSCRISE ÎN LISTELE ELECTORALE]]</f>
        <v>0.21586616297895306</v>
      </c>
      <c r="U247" s="41">
        <f>Data[[#This Row],[TOTAL CHELTUIELI EURO]]/Data[[#This Row],[NUMĂRUL PERSOANELOR ÎNSCRISE ÎN LISTELE ELECTORALE]]</f>
        <v>4.4599525418680001E-2</v>
      </c>
      <c r="V247" s="41">
        <f>Data[[#This Row],[TOTAL CHELTUIELI LEI]]/Data[[#This Row],[NUMĂRUL PERSOANELOR CARE AU PARTICIPAT LA VOT]]</f>
        <v>0.32976092333058532</v>
      </c>
      <c r="W247" s="41">
        <f>Data[[#This Row],[TOTAL CHELTUIELI EURO]]/Data[[#This Row],[NUMĂRUL PERSOANELOR CARE AU PARTICIPAT LA VOT]]</f>
        <v>6.8131014510151716E-2</v>
      </c>
      <c r="X247" s="43">
        <v>4.8400999999999996</v>
      </c>
      <c r="Y247" s="114" t="s">
        <v>2890</v>
      </c>
      <c r="Z247" s="44">
        <v>0</v>
      </c>
      <c r="AA247" s="115" t="s">
        <v>3105</v>
      </c>
      <c r="AB247" s="44">
        <v>0</v>
      </c>
      <c r="AC247" s="45"/>
    </row>
    <row r="248" spans="1:29" ht="12" customHeight="1" x14ac:dyDescent="0.2">
      <c r="A248" s="37">
        <v>247</v>
      </c>
      <c r="B248" s="38" t="s">
        <v>6</v>
      </c>
      <c r="C248" s="39" t="s">
        <v>1196</v>
      </c>
      <c r="D248" s="40">
        <v>44101</v>
      </c>
      <c r="E248" s="38">
        <v>1</v>
      </c>
      <c r="F248" s="38"/>
      <c r="G248" s="38" t="s">
        <v>2</v>
      </c>
      <c r="H248" s="38" t="s">
        <v>2</v>
      </c>
      <c r="I248" s="39">
        <v>7700</v>
      </c>
      <c r="J248" s="39">
        <v>7038</v>
      </c>
      <c r="K248" s="39">
        <v>0</v>
      </c>
      <c r="L248" s="41">
        <f>SUM(Data[[#This Row],[CHELTUIELI DE PERSONAL LEI]:[CHELTUIELI DE CAPITAL (ACTIVE NEFINANCIARE ) LEI]])</f>
        <v>14738</v>
      </c>
      <c r="M248" s="41">
        <f>Data[[#This Row],[TOTAL CHELTUIELI LEI]]/Data[[#This Row],[CURS VALUTAR EURO BNR 22 07 2020]]</f>
        <v>3044.9784095369932</v>
      </c>
      <c r="N248" s="49">
        <v>1970</v>
      </c>
      <c r="O248" s="42"/>
      <c r="P248" s="42">
        <v>1281</v>
      </c>
      <c r="Q248" s="42"/>
      <c r="R248" s="42">
        <f>Data[[#This Row],[PERSOANE ÎNSCRISE ÎN LISTELE ELECTORALE (TURUL 1)            ]]+Data[[#This Row],[PERSOANE ÎNSCRISE ÎN LISTELE ELECTORALE (TURUL AL 2-LEA)]]</f>
        <v>1970</v>
      </c>
      <c r="S248" s="42">
        <f>Data[[#This Row],[PERSOANE CARE AU PARTICIPAT LA VOT (TURUL 1)]]+Data[[#This Row],[PERSOANE CARE AU PARTICIPAT LA VOT  (TURUL AL 2-LEA)]]</f>
        <v>1281</v>
      </c>
      <c r="T248" s="41">
        <f>Data[[#This Row],[TOTAL CHELTUIELI LEI]]/Data[[#This Row],[NUMĂRUL PERSOANELOR ÎNSCRISE ÎN LISTELE ELECTORALE]]</f>
        <v>7.4812182741116748</v>
      </c>
      <c r="U248" s="41">
        <f>Data[[#This Row],[TOTAL CHELTUIELI EURO]]/Data[[#This Row],[NUMĂRUL PERSOANELOR ÎNSCRISE ÎN LISTELE ELECTORALE]]</f>
        <v>1.5456743195619256</v>
      </c>
      <c r="V248" s="41">
        <f>Data[[#This Row],[TOTAL CHELTUIELI LEI]]/Data[[#This Row],[NUMĂRUL PERSOANELOR CARE AU PARTICIPAT LA VOT]]</f>
        <v>11.505074160811866</v>
      </c>
      <c r="W248" s="41">
        <f>Data[[#This Row],[TOTAL CHELTUIELI EURO]]/Data[[#This Row],[NUMĂRUL PERSOANELOR CARE AU PARTICIPAT LA VOT]]</f>
        <v>2.3770323259461303</v>
      </c>
      <c r="X248" s="43">
        <v>4.8400999999999996</v>
      </c>
      <c r="Y248" s="114" t="s">
        <v>2886</v>
      </c>
      <c r="Z248" s="44">
        <v>7</v>
      </c>
      <c r="AA248" s="115" t="s">
        <v>3107</v>
      </c>
      <c r="AB248" s="44">
        <v>1</v>
      </c>
      <c r="AC248" s="45"/>
    </row>
    <row r="249" spans="1:29" ht="12" customHeight="1" x14ac:dyDescent="0.2">
      <c r="A249" s="37">
        <v>248</v>
      </c>
      <c r="B249" s="38" t="s">
        <v>6</v>
      </c>
      <c r="C249" s="39" t="s">
        <v>1197</v>
      </c>
      <c r="D249" s="40">
        <v>44101</v>
      </c>
      <c r="E249" s="38">
        <v>1</v>
      </c>
      <c r="F249" s="38"/>
      <c r="G249" s="38" t="s">
        <v>2</v>
      </c>
      <c r="H249" s="38" t="s">
        <v>2</v>
      </c>
      <c r="I249" s="39">
        <v>0</v>
      </c>
      <c r="J249" s="39">
        <v>23126</v>
      </c>
      <c r="K249" s="39">
        <v>0</v>
      </c>
      <c r="L249" s="41">
        <f>SUM(Data[[#This Row],[CHELTUIELI DE PERSONAL LEI]:[CHELTUIELI DE CAPITAL (ACTIVE NEFINANCIARE ) LEI]])</f>
        <v>23126</v>
      </c>
      <c r="M249" s="41">
        <f>Data[[#This Row],[TOTAL CHELTUIELI LEI]]/Data[[#This Row],[CURS VALUTAR EURO BNR 22 07 2020]]</f>
        <v>4778.0004545360634</v>
      </c>
      <c r="N249" s="49">
        <v>1108</v>
      </c>
      <c r="O249" s="42"/>
      <c r="P249" s="42">
        <v>754</v>
      </c>
      <c r="Q249" s="42"/>
      <c r="R249" s="42">
        <f>Data[[#This Row],[PERSOANE ÎNSCRISE ÎN LISTELE ELECTORALE (TURUL 1)            ]]+Data[[#This Row],[PERSOANE ÎNSCRISE ÎN LISTELE ELECTORALE (TURUL AL 2-LEA)]]</f>
        <v>1108</v>
      </c>
      <c r="S249" s="42">
        <f>Data[[#This Row],[PERSOANE CARE AU PARTICIPAT LA VOT (TURUL 1)]]+Data[[#This Row],[PERSOANE CARE AU PARTICIPAT LA VOT  (TURUL AL 2-LEA)]]</f>
        <v>754</v>
      </c>
      <c r="T249" s="41">
        <f>Data[[#This Row],[TOTAL CHELTUIELI LEI]]/Data[[#This Row],[NUMĂRUL PERSOANELOR ÎNSCRISE ÎN LISTELE ELECTORALE]]</f>
        <v>20.871841155234659</v>
      </c>
      <c r="U249" s="41">
        <f>Data[[#This Row],[TOTAL CHELTUIELI EURO]]/Data[[#This Row],[NUMĂRUL PERSOANELOR ÎNSCRISE ÎN LISTELE ELECTORALE]]</f>
        <v>4.3122747784621511</v>
      </c>
      <c r="V249" s="41">
        <f>Data[[#This Row],[TOTAL CHELTUIELI LEI]]/Data[[#This Row],[NUMĂRUL PERSOANELOR CARE AU PARTICIPAT LA VOT]]</f>
        <v>30.671087533156498</v>
      </c>
      <c r="W249" s="41">
        <f>Data[[#This Row],[TOTAL CHELTUIELI EURO]]/Data[[#This Row],[NUMĂRUL PERSOANELOR CARE AU PARTICIPAT LA VOT]]</f>
        <v>6.3368706293581747</v>
      </c>
      <c r="X249" s="43">
        <v>4.8400999999999996</v>
      </c>
      <c r="Y249" s="114" t="s">
        <v>2911</v>
      </c>
      <c r="Z249" s="44">
        <v>20</v>
      </c>
      <c r="AA249" s="115" t="s">
        <v>3110</v>
      </c>
      <c r="AB249" s="44">
        <v>4</v>
      </c>
      <c r="AC249" s="45"/>
    </row>
    <row r="250" spans="1:29" ht="12" customHeight="1" x14ac:dyDescent="0.2">
      <c r="A250" s="37">
        <v>249</v>
      </c>
      <c r="B250" s="38" t="s">
        <v>6</v>
      </c>
      <c r="C250" s="39" t="s">
        <v>1198</v>
      </c>
      <c r="D250" s="40">
        <v>44101</v>
      </c>
      <c r="E250" s="38">
        <v>1</v>
      </c>
      <c r="F250" s="38"/>
      <c r="G250" s="38" t="s">
        <v>2</v>
      </c>
      <c r="H250" s="38" t="s">
        <v>2</v>
      </c>
      <c r="I250" s="39">
        <v>0</v>
      </c>
      <c r="J250" s="39">
        <v>13851</v>
      </c>
      <c r="K250" s="39">
        <v>0</v>
      </c>
      <c r="L250" s="41">
        <f>SUM(Data[[#This Row],[CHELTUIELI DE PERSONAL LEI]:[CHELTUIELI DE CAPITAL (ACTIVE NEFINANCIARE ) LEI]])</f>
        <v>13851</v>
      </c>
      <c r="M250" s="41">
        <f>Data[[#This Row],[TOTAL CHELTUIELI LEI]]/Data[[#This Row],[CURS VALUTAR EURO BNR 22 07 2020]]</f>
        <v>2861.7177331046883</v>
      </c>
      <c r="N250" s="49">
        <v>2696</v>
      </c>
      <c r="O250" s="42"/>
      <c r="P250" s="42">
        <v>1455</v>
      </c>
      <c r="Q250" s="42"/>
      <c r="R250" s="42">
        <f>Data[[#This Row],[PERSOANE ÎNSCRISE ÎN LISTELE ELECTORALE (TURUL 1)            ]]+Data[[#This Row],[PERSOANE ÎNSCRISE ÎN LISTELE ELECTORALE (TURUL AL 2-LEA)]]</f>
        <v>2696</v>
      </c>
      <c r="S250" s="42">
        <f>Data[[#This Row],[PERSOANE CARE AU PARTICIPAT LA VOT (TURUL 1)]]+Data[[#This Row],[PERSOANE CARE AU PARTICIPAT LA VOT  (TURUL AL 2-LEA)]]</f>
        <v>1455</v>
      </c>
      <c r="T250" s="41">
        <f>Data[[#This Row],[TOTAL CHELTUIELI LEI]]/Data[[#This Row],[NUMĂRUL PERSOANELOR ÎNSCRISE ÎN LISTELE ELECTORALE]]</f>
        <v>5.1376112759643915</v>
      </c>
      <c r="U250" s="41">
        <f>Data[[#This Row],[TOTAL CHELTUIELI EURO]]/Data[[#This Row],[NUMĂRUL PERSOANELOR ÎNSCRISE ÎN LISTELE ELECTORALE]]</f>
        <v>1.0614680018934304</v>
      </c>
      <c r="V250" s="41">
        <f>Data[[#This Row],[TOTAL CHELTUIELI LEI]]/Data[[#This Row],[NUMĂRUL PERSOANELOR CARE AU PARTICIPAT LA VOT]]</f>
        <v>9.5195876288659793</v>
      </c>
      <c r="W250" s="41">
        <f>Data[[#This Row],[TOTAL CHELTUIELI EURO]]/Data[[#This Row],[NUMĂRUL PERSOANELOR CARE AU PARTICIPAT LA VOT]]</f>
        <v>1.9668163114121568</v>
      </c>
      <c r="X250" s="43">
        <v>4.8400999999999996</v>
      </c>
      <c r="Y250" s="114" t="s">
        <v>2892</v>
      </c>
      <c r="Z250" s="44">
        <v>5</v>
      </c>
      <c r="AA250" s="115" t="s">
        <v>3107</v>
      </c>
      <c r="AB250" s="44">
        <v>1</v>
      </c>
      <c r="AC250" s="45"/>
    </row>
    <row r="251" spans="1:29" ht="12" customHeight="1" x14ac:dyDescent="0.2">
      <c r="A251" s="37">
        <v>250</v>
      </c>
      <c r="B251" s="38" t="s">
        <v>6</v>
      </c>
      <c r="C251" s="39" t="s">
        <v>1199</v>
      </c>
      <c r="D251" s="40">
        <v>44101</v>
      </c>
      <c r="E251" s="38">
        <v>1</v>
      </c>
      <c r="F251" s="38"/>
      <c r="G251" s="38" t="s">
        <v>2</v>
      </c>
      <c r="H251" s="38" t="s">
        <v>2</v>
      </c>
      <c r="I251" s="39">
        <v>1080</v>
      </c>
      <c r="J251" s="39">
        <v>9645</v>
      </c>
      <c r="K251" s="39">
        <v>0</v>
      </c>
      <c r="L251" s="41">
        <f>SUM(Data[[#This Row],[CHELTUIELI DE PERSONAL LEI]:[CHELTUIELI DE CAPITAL (ACTIVE NEFINANCIARE ) LEI]])</f>
        <v>10725</v>
      </c>
      <c r="M251" s="41">
        <f>Data[[#This Row],[TOTAL CHELTUIELI LEI]]/Data[[#This Row],[CURS VALUTAR EURO BNR 22 07 2020]]</f>
        <v>2215.8633086093264</v>
      </c>
      <c r="N251" s="49">
        <v>3935</v>
      </c>
      <c r="O251" s="42"/>
      <c r="P251" s="42">
        <v>2294</v>
      </c>
      <c r="Q251" s="42"/>
      <c r="R251" s="42">
        <f>Data[[#This Row],[PERSOANE ÎNSCRISE ÎN LISTELE ELECTORALE (TURUL 1)            ]]+Data[[#This Row],[PERSOANE ÎNSCRISE ÎN LISTELE ELECTORALE (TURUL AL 2-LEA)]]</f>
        <v>3935</v>
      </c>
      <c r="S251" s="42">
        <f>Data[[#This Row],[PERSOANE CARE AU PARTICIPAT LA VOT (TURUL 1)]]+Data[[#This Row],[PERSOANE CARE AU PARTICIPAT LA VOT  (TURUL AL 2-LEA)]]</f>
        <v>2294</v>
      </c>
      <c r="T251" s="41">
        <f>Data[[#This Row],[TOTAL CHELTUIELI LEI]]/Data[[#This Row],[NUMĂRUL PERSOANELOR ÎNSCRISE ÎN LISTELE ELECTORALE]]</f>
        <v>2.7255400254129607</v>
      </c>
      <c r="U251" s="41">
        <f>Data[[#This Row],[TOTAL CHELTUIELI EURO]]/Data[[#This Row],[NUMĂRUL PERSOANELOR ÎNSCRISE ÎN LISTELE ELECTORALE]]</f>
        <v>0.56311646978635999</v>
      </c>
      <c r="V251" s="41">
        <f>Data[[#This Row],[TOTAL CHELTUIELI LEI]]/Data[[#This Row],[NUMĂRUL PERSOANELOR CARE AU PARTICIPAT LA VOT]]</f>
        <v>4.6752397558849168</v>
      </c>
      <c r="W251" s="41">
        <f>Data[[#This Row],[TOTAL CHELTUIELI EURO]]/Data[[#This Row],[NUMĂRUL PERSOANELOR CARE AU PARTICIPAT LA VOT]]</f>
        <v>0.96593866983841603</v>
      </c>
      <c r="X251" s="43">
        <v>4.8400999999999996</v>
      </c>
      <c r="Y251" s="114" t="s">
        <v>2891</v>
      </c>
      <c r="Z251" s="44">
        <v>2</v>
      </c>
      <c r="AA251" s="115" t="s">
        <v>3105</v>
      </c>
      <c r="AB251" s="44">
        <v>0</v>
      </c>
      <c r="AC251" s="45"/>
    </row>
    <row r="252" spans="1:29" ht="12" customHeight="1" x14ac:dyDescent="0.2">
      <c r="A252" s="37">
        <v>251</v>
      </c>
      <c r="B252" s="38" t="s">
        <v>6</v>
      </c>
      <c r="C252" s="39" t="s">
        <v>1200</v>
      </c>
      <c r="D252" s="40">
        <v>44101</v>
      </c>
      <c r="E252" s="38">
        <v>1</v>
      </c>
      <c r="F252" s="38"/>
      <c r="G252" s="38" t="s">
        <v>2</v>
      </c>
      <c r="H252" s="38" t="s">
        <v>2</v>
      </c>
      <c r="I252" s="39">
        <v>2000</v>
      </c>
      <c r="J252" s="39">
        <v>6500</v>
      </c>
      <c r="K252" s="39">
        <v>0</v>
      </c>
      <c r="L252" s="41">
        <f>SUM(Data[[#This Row],[CHELTUIELI DE PERSONAL LEI]:[CHELTUIELI DE CAPITAL (ACTIVE NEFINANCIARE ) LEI]])</f>
        <v>8500</v>
      </c>
      <c r="M252" s="41">
        <f>Data[[#This Row],[TOTAL CHELTUIELI LEI]]/Data[[#This Row],[CURS VALUTAR EURO BNR 22 07 2020]]</f>
        <v>1756.1620627672983</v>
      </c>
      <c r="N252" s="49">
        <v>1539</v>
      </c>
      <c r="O252" s="42"/>
      <c r="P252" s="42">
        <v>1073</v>
      </c>
      <c r="Q252" s="42"/>
      <c r="R252" s="42">
        <f>Data[[#This Row],[PERSOANE ÎNSCRISE ÎN LISTELE ELECTORALE (TURUL 1)            ]]+Data[[#This Row],[PERSOANE ÎNSCRISE ÎN LISTELE ELECTORALE (TURUL AL 2-LEA)]]</f>
        <v>1539</v>
      </c>
      <c r="S252" s="42">
        <f>Data[[#This Row],[PERSOANE CARE AU PARTICIPAT LA VOT (TURUL 1)]]+Data[[#This Row],[PERSOANE CARE AU PARTICIPAT LA VOT  (TURUL AL 2-LEA)]]</f>
        <v>1073</v>
      </c>
      <c r="T252" s="41">
        <f>Data[[#This Row],[TOTAL CHELTUIELI LEI]]/Data[[#This Row],[NUMĂRUL PERSOANELOR ÎNSCRISE ÎN LISTELE ELECTORALE]]</f>
        <v>5.5230669265756989</v>
      </c>
      <c r="U252" s="41">
        <f>Data[[#This Row],[TOTAL CHELTUIELI EURO]]/Data[[#This Row],[NUMĂRUL PERSOANELOR ÎNSCRISE ÎN LISTELE ELECTORALE]]</f>
        <v>1.1411059537149437</v>
      </c>
      <c r="V252" s="41">
        <f>Data[[#This Row],[TOTAL CHELTUIELI LEI]]/Data[[#This Row],[NUMĂRUL PERSOANELOR CARE AU PARTICIPAT LA VOT]]</f>
        <v>7.9217148182665422</v>
      </c>
      <c r="W252" s="41">
        <f>Data[[#This Row],[TOTAL CHELTUIELI EURO]]/Data[[#This Row],[NUMĂRUL PERSOANELOR CARE AU PARTICIPAT LA VOT]]</f>
        <v>1.6366841218707346</v>
      </c>
      <c r="X252" s="43">
        <v>4.8400999999999996</v>
      </c>
      <c r="Y252" s="114" t="s">
        <v>2892</v>
      </c>
      <c r="Z252" s="44">
        <v>5</v>
      </c>
      <c r="AA252" s="115" t="s">
        <v>3107</v>
      </c>
      <c r="AB252" s="44">
        <v>1</v>
      </c>
      <c r="AC252" s="45"/>
    </row>
    <row r="253" spans="1:29" ht="12" customHeight="1" x14ac:dyDescent="0.2">
      <c r="A253" s="37">
        <v>252</v>
      </c>
      <c r="B253" s="38" t="s">
        <v>6</v>
      </c>
      <c r="C253" s="39" t="s">
        <v>184</v>
      </c>
      <c r="D253" s="40">
        <v>44101</v>
      </c>
      <c r="E253" s="38">
        <v>1</v>
      </c>
      <c r="F253" s="38"/>
      <c r="G253" s="38" t="s">
        <v>2</v>
      </c>
      <c r="H253" s="38" t="s">
        <v>2</v>
      </c>
      <c r="I253" s="39">
        <v>22408</v>
      </c>
      <c r="J253" s="39">
        <v>3895</v>
      </c>
      <c r="K253" s="39">
        <v>0</v>
      </c>
      <c r="L253" s="41">
        <f>SUM(Data[[#This Row],[CHELTUIELI DE PERSONAL LEI]:[CHELTUIELI DE CAPITAL (ACTIVE NEFINANCIARE ) LEI]])</f>
        <v>26303</v>
      </c>
      <c r="M253" s="41">
        <f>Data[[#This Row],[TOTAL CHELTUIELI LEI]]/Data[[#This Row],[CURS VALUTAR EURO BNR 22 07 2020]]</f>
        <v>5434.3918514080287</v>
      </c>
      <c r="N253" s="49">
        <v>2208</v>
      </c>
      <c r="O253" s="42"/>
      <c r="P253" s="42">
        <v>1379</v>
      </c>
      <c r="Q253" s="42"/>
      <c r="R253" s="42">
        <f>Data[[#This Row],[PERSOANE ÎNSCRISE ÎN LISTELE ELECTORALE (TURUL 1)            ]]+Data[[#This Row],[PERSOANE ÎNSCRISE ÎN LISTELE ELECTORALE (TURUL AL 2-LEA)]]</f>
        <v>2208</v>
      </c>
      <c r="S253" s="42">
        <f>Data[[#This Row],[PERSOANE CARE AU PARTICIPAT LA VOT (TURUL 1)]]+Data[[#This Row],[PERSOANE CARE AU PARTICIPAT LA VOT  (TURUL AL 2-LEA)]]</f>
        <v>1379</v>
      </c>
      <c r="T253" s="41">
        <f>Data[[#This Row],[TOTAL CHELTUIELI LEI]]/Data[[#This Row],[NUMĂRUL PERSOANELOR ÎNSCRISE ÎN LISTELE ELECTORALE]]</f>
        <v>11.912590579710145</v>
      </c>
      <c r="U253" s="41">
        <f>Data[[#This Row],[TOTAL CHELTUIELI EURO]]/Data[[#This Row],[NUMĂRUL PERSOANELOR ÎNSCRISE ÎN LISTELE ELECTORALE]]</f>
        <v>2.4612281935724769</v>
      </c>
      <c r="V253" s="41">
        <f>Data[[#This Row],[TOTAL CHELTUIELI LEI]]/Data[[#This Row],[NUMĂRUL PERSOANELOR CARE AU PARTICIPAT LA VOT]]</f>
        <v>19.073966642494561</v>
      </c>
      <c r="W253" s="41">
        <f>Data[[#This Row],[TOTAL CHELTUIELI EURO]]/Data[[#This Row],[NUMĂRUL PERSOANELOR CARE AU PARTICIPAT LA VOT]]</f>
        <v>3.9408207769456336</v>
      </c>
      <c r="X253" s="43">
        <v>4.8400999999999996</v>
      </c>
      <c r="Y253" s="114" t="s">
        <v>2888</v>
      </c>
      <c r="Z253" s="44">
        <v>11</v>
      </c>
      <c r="AA253" s="115" t="s">
        <v>3108</v>
      </c>
      <c r="AB253" s="44">
        <v>2</v>
      </c>
      <c r="AC253" s="45"/>
    </row>
    <row r="254" spans="1:29" ht="12" customHeight="1" x14ac:dyDescent="0.2">
      <c r="A254" s="37">
        <v>253</v>
      </c>
      <c r="B254" s="38" t="s">
        <v>6</v>
      </c>
      <c r="C254" s="39" t="s">
        <v>1201</v>
      </c>
      <c r="D254" s="40">
        <v>44101</v>
      </c>
      <c r="E254" s="38">
        <v>1</v>
      </c>
      <c r="F254" s="38"/>
      <c r="G254" s="38" t="s">
        <v>2</v>
      </c>
      <c r="H254" s="38" t="s">
        <v>2</v>
      </c>
      <c r="I254" s="39">
        <v>3000</v>
      </c>
      <c r="J254" s="39">
        <v>14763</v>
      </c>
      <c r="K254" s="39">
        <v>0</v>
      </c>
      <c r="L254" s="41">
        <f>SUM(Data[[#This Row],[CHELTUIELI DE PERSONAL LEI]:[CHELTUIELI DE CAPITAL (ACTIVE NEFINANCIARE ) LEI]])</f>
        <v>17763</v>
      </c>
      <c r="M254" s="41">
        <f>Data[[#This Row],[TOTAL CHELTUIELI LEI]]/Data[[#This Row],[CURS VALUTAR EURO BNR 22 07 2020]]</f>
        <v>3669.9654965806494</v>
      </c>
      <c r="N254" s="49">
        <v>2528</v>
      </c>
      <c r="O254" s="42"/>
      <c r="P254" s="42">
        <v>1681</v>
      </c>
      <c r="Q254" s="42"/>
      <c r="R254" s="42">
        <f>Data[[#This Row],[PERSOANE ÎNSCRISE ÎN LISTELE ELECTORALE (TURUL 1)            ]]+Data[[#This Row],[PERSOANE ÎNSCRISE ÎN LISTELE ELECTORALE (TURUL AL 2-LEA)]]</f>
        <v>2528</v>
      </c>
      <c r="S254" s="42">
        <f>Data[[#This Row],[PERSOANE CARE AU PARTICIPAT LA VOT (TURUL 1)]]+Data[[#This Row],[PERSOANE CARE AU PARTICIPAT LA VOT  (TURUL AL 2-LEA)]]</f>
        <v>1681</v>
      </c>
      <c r="T254" s="41">
        <f>Data[[#This Row],[TOTAL CHELTUIELI LEI]]/Data[[#This Row],[NUMĂRUL PERSOANELOR ÎNSCRISE ÎN LISTELE ELECTORALE]]</f>
        <v>7.0265031645569618</v>
      </c>
      <c r="U254" s="41">
        <f>Data[[#This Row],[TOTAL CHELTUIELI EURO]]/Data[[#This Row],[NUMĂRUL PERSOANELOR ÎNSCRISE ÎN LISTELE ELECTORALE]]</f>
        <v>1.4517268578246241</v>
      </c>
      <c r="V254" s="41">
        <f>Data[[#This Row],[TOTAL CHELTUIELI LEI]]/Data[[#This Row],[NUMĂRUL PERSOANELOR CARE AU PARTICIPAT LA VOT]]</f>
        <v>10.566924449732301</v>
      </c>
      <c r="W254" s="41">
        <f>Data[[#This Row],[TOTAL CHELTUIELI EURO]]/Data[[#This Row],[NUMĂRUL PERSOANELOR CARE AU PARTICIPAT LA VOT]]</f>
        <v>2.1832037457350681</v>
      </c>
      <c r="X254" s="43">
        <v>4.8400999999999996</v>
      </c>
      <c r="Y254" s="114" t="s">
        <v>2886</v>
      </c>
      <c r="Z254" s="44">
        <v>7</v>
      </c>
      <c r="AA254" s="115" t="s">
        <v>3107</v>
      </c>
      <c r="AB254" s="44">
        <v>1</v>
      </c>
      <c r="AC254" s="45"/>
    </row>
    <row r="255" spans="1:29" ht="12" customHeight="1" x14ac:dyDescent="0.2">
      <c r="A255" s="37">
        <v>254</v>
      </c>
      <c r="B255" s="38" t="s">
        <v>6</v>
      </c>
      <c r="C255" s="39" t="s">
        <v>1202</v>
      </c>
      <c r="D255" s="40">
        <v>44101</v>
      </c>
      <c r="E255" s="38">
        <v>1</v>
      </c>
      <c r="F255" s="38"/>
      <c r="G255" s="38" t="s">
        <v>2</v>
      </c>
      <c r="H255" s="38" t="s">
        <v>2</v>
      </c>
      <c r="I255" s="39">
        <v>0</v>
      </c>
      <c r="J255" s="39">
        <v>14766.6</v>
      </c>
      <c r="K255" s="39">
        <v>0</v>
      </c>
      <c r="L255" s="41">
        <f>SUM(Data[[#This Row],[CHELTUIELI DE PERSONAL LEI]:[CHELTUIELI DE CAPITAL (ACTIVE NEFINANCIARE ) LEI]])</f>
        <v>14766.6</v>
      </c>
      <c r="M255" s="41">
        <f>Data[[#This Row],[TOTAL CHELTUIELI LEI]]/Data[[#This Row],[CURS VALUTAR EURO BNR 22 07 2020]]</f>
        <v>3050.8873783599515</v>
      </c>
      <c r="N255" s="49">
        <v>2376</v>
      </c>
      <c r="O255" s="42"/>
      <c r="P255" s="42">
        <v>1337</v>
      </c>
      <c r="Q255" s="42"/>
      <c r="R255" s="42">
        <f>Data[[#This Row],[PERSOANE ÎNSCRISE ÎN LISTELE ELECTORALE (TURUL 1)            ]]+Data[[#This Row],[PERSOANE ÎNSCRISE ÎN LISTELE ELECTORALE (TURUL AL 2-LEA)]]</f>
        <v>2376</v>
      </c>
      <c r="S255" s="42">
        <f>Data[[#This Row],[PERSOANE CARE AU PARTICIPAT LA VOT (TURUL 1)]]+Data[[#This Row],[PERSOANE CARE AU PARTICIPAT LA VOT  (TURUL AL 2-LEA)]]</f>
        <v>1337</v>
      </c>
      <c r="T255" s="41">
        <f>Data[[#This Row],[TOTAL CHELTUIELI LEI]]/Data[[#This Row],[NUMĂRUL PERSOANELOR ÎNSCRISE ÎN LISTELE ELECTORALE]]</f>
        <v>6.2148989898989901</v>
      </c>
      <c r="U255" s="41">
        <f>Data[[#This Row],[TOTAL CHELTUIELI EURO]]/Data[[#This Row],[NUMĂRUL PERSOANELOR ÎNSCRISE ÎN LISTELE ELECTORALE]]</f>
        <v>1.2840435094107541</v>
      </c>
      <c r="V255" s="41">
        <f>Data[[#This Row],[TOTAL CHELTUIELI LEI]]/Data[[#This Row],[NUMĂRUL PERSOANELOR CARE AU PARTICIPAT LA VOT]]</f>
        <v>11.044577412116679</v>
      </c>
      <c r="W255" s="41">
        <f>Data[[#This Row],[TOTAL CHELTUIELI EURO]]/Data[[#This Row],[NUMĂRUL PERSOANELOR CARE AU PARTICIPAT LA VOT]]</f>
        <v>2.2818903353477573</v>
      </c>
      <c r="X255" s="43">
        <v>4.8400999999999996</v>
      </c>
      <c r="Y255" s="114" t="s">
        <v>2889</v>
      </c>
      <c r="Z255" s="44">
        <v>6</v>
      </c>
      <c r="AA255" s="115" t="s">
        <v>3107</v>
      </c>
      <c r="AB255" s="44">
        <v>1</v>
      </c>
      <c r="AC255" s="45"/>
    </row>
    <row r="256" spans="1:29" ht="12" customHeight="1" x14ac:dyDescent="0.2">
      <c r="A256" s="37">
        <v>255</v>
      </c>
      <c r="B256" s="38" t="s">
        <v>6</v>
      </c>
      <c r="C256" s="39" t="s">
        <v>1203</v>
      </c>
      <c r="D256" s="40">
        <v>44101</v>
      </c>
      <c r="E256" s="38">
        <v>1</v>
      </c>
      <c r="F256" s="38"/>
      <c r="G256" s="38" t="s">
        <v>2</v>
      </c>
      <c r="H256" s="38" t="s">
        <v>2</v>
      </c>
      <c r="I256" s="39">
        <v>4000</v>
      </c>
      <c r="J256" s="39">
        <v>10407</v>
      </c>
      <c r="K256" s="39">
        <v>0</v>
      </c>
      <c r="L256" s="41">
        <f>SUM(Data[[#This Row],[CHELTUIELI DE PERSONAL LEI]:[CHELTUIELI DE CAPITAL (ACTIVE NEFINANCIARE ) LEI]])</f>
        <v>14407</v>
      </c>
      <c r="M256" s="41">
        <f>Data[[#This Row],[TOTAL CHELTUIELI LEI]]/Data[[#This Row],[CURS VALUTAR EURO BNR 22 07 2020]]</f>
        <v>2976.5913927398196</v>
      </c>
      <c r="N256" s="49">
        <v>3332</v>
      </c>
      <c r="O256" s="42"/>
      <c r="P256" s="42">
        <v>2319</v>
      </c>
      <c r="Q256" s="42"/>
      <c r="R256" s="42">
        <f>Data[[#This Row],[PERSOANE ÎNSCRISE ÎN LISTELE ELECTORALE (TURUL 1)            ]]+Data[[#This Row],[PERSOANE ÎNSCRISE ÎN LISTELE ELECTORALE (TURUL AL 2-LEA)]]</f>
        <v>3332</v>
      </c>
      <c r="S256" s="42">
        <f>Data[[#This Row],[PERSOANE CARE AU PARTICIPAT LA VOT (TURUL 1)]]+Data[[#This Row],[PERSOANE CARE AU PARTICIPAT LA VOT  (TURUL AL 2-LEA)]]</f>
        <v>2319</v>
      </c>
      <c r="T256" s="41">
        <f>Data[[#This Row],[TOTAL CHELTUIELI LEI]]/Data[[#This Row],[NUMĂRUL PERSOANELOR ÎNSCRISE ÎN LISTELE ELECTORALE]]</f>
        <v>4.3238295318127253</v>
      </c>
      <c r="U256" s="41">
        <f>Data[[#This Row],[TOTAL CHELTUIELI EURO]]/Data[[#This Row],[NUMĂRUL PERSOANELOR ÎNSCRISE ÎN LISTELE ELECTORALE]]</f>
        <v>0.89333475172263499</v>
      </c>
      <c r="V256" s="41">
        <f>Data[[#This Row],[TOTAL CHELTUIELI LEI]]/Data[[#This Row],[NUMĂRUL PERSOANELOR CARE AU PARTICIPAT LA VOT]]</f>
        <v>6.2125916343251397</v>
      </c>
      <c r="W256" s="41">
        <f>Data[[#This Row],[TOTAL CHELTUIELI EURO]]/Data[[#This Row],[NUMĂRUL PERSOANELOR CARE AU PARTICIPAT LA VOT]]</f>
        <v>1.2835667929020351</v>
      </c>
      <c r="X256" s="43">
        <v>4.8400999999999996</v>
      </c>
      <c r="Y256" s="114" t="s">
        <v>2895</v>
      </c>
      <c r="Z256" s="44">
        <v>4</v>
      </c>
      <c r="AA256" s="115" t="s">
        <v>3105</v>
      </c>
      <c r="AB256" s="44">
        <v>0</v>
      </c>
      <c r="AC256" s="45"/>
    </row>
    <row r="257" spans="1:29" ht="12" customHeight="1" x14ac:dyDescent="0.2">
      <c r="A257" s="37">
        <v>256</v>
      </c>
      <c r="B257" s="38" t="s">
        <v>6</v>
      </c>
      <c r="C257" s="39" t="s">
        <v>562</v>
      </c>
      <c r="D257" s="40">
        <v>44101</v>
      </c>
      <c r="E257" s="38">
        <v>1</v>
      </c>
      <c r="F257" s="38"/>
      <c r="G257" s="38" t="s">
        <v>2</v>
      </c>
      <c r="H257" s="38" t="s">
        <v>2</v>
      </c>
      <c r="I257" s="39">
        <v>26808</v>
      </c>
      <c r="J257" s="39">
        <v>9953.4699999999993</v>
      </c>
      <c r="K257" s="39">
        <v>37824.15</v>
      </c>
      <c r="L257" s="41">
        <f>SUM(Data[[#This Row],[CHELTUIELI DE PERSONAL LEI]:[CHELTUIELI DE CAPITAL (ACTIVE NEFINANCIARE ) LEI]])</f>
        <v>74585.62</v>
      </c>
      <c r="M257" s="41">
        <f>Data[[#This Row],[TOTAL CHELTUIELI LEI]]/Data[[#This Row],[CURS VALUTAR EURO BNR 22 07 2020]]</f>
        <v>15409.933679056217</v>
      </c>
      <c r="N257" s="49">
        <v>2883</v>
      </c>
      <c r="O257" s="42"/>
      <c r="P257" s="42">
        <v>1663</v>
      </c>
      <c r="Q257" s="42"/>
      <c r="R257" s="42">
        <f>Data[[#This Row],[PERSOANE ÎNSCRISE ÎN LISTELE ELECTORALE (TURUL 1)            ]]+Data[[#This Row],[PERSOANE ÎNSCRISE ÎN LISTELE ELECTORALE (TURUL AL 2-LEA)]]</f>
        <v>2883</v>
      </c>
      <c r="S257" s="42">
        <f>Data[[#This Row],[PERSOANE CARE AU PARTICIPAT LA VOT (TURUL 1)]]+Data[[#This Row],[PERSOANE CARE AU PARTICIPAT LA VOT  (TURUL AL 2-LEA)]]</f>
        <v>1663</v>
      </c>
      <c r="T257" s="41">
        <f>Data[[#This Row],[TOTAL CHELTUIELI LEI]]/Data[[#This Row],[NUMĂRUL PERSOANELOR ÎNSCRISE ÎN LISTELE ELECTORALE]]</f>
        <v>25.870835934790147</v>
      </c>
      <c r="U257" s="41">
        <f>Data[[#This Row],[TOTAL CHELTUIELI EURO]]/Data[[#This Row],[NUMĂRUL PERSOANELOR ÎNSCRISE ÎN LISTELE ELECTORALE]]</f>
        <v>5.3451036000888719</v>
      </c>
      <c r="V257" s="41">
        <f>Data[[#This Row],[TOTAL CHELTUIELI LEI]]/Data[[#This Row],[NUMĂRUL PERSOANELOR CARE AU PARTICIPAT LA VOT]]</f>
        <v>44.850042092603722</v>
      </c>
      <c r="W257" s="41">
        <f>Data[[#This Row],[TOTAL CHELTUIELI EURO]]/Data[[#This Row],[NUMĂRUL PERSOANELOR CARE AU PARTICIPAT LA VOT]]</f>
        <v>9.2663461690055424</v>
      </c>
      <c r="X257" s="43">
        <v>4.8400999999999996</v>
      </c>
      <c r="Y257" s="114" t="s">
        <v>2904</v>
      </c>
      <c r="Z257" s="44">
        <v>25</v>
      </c>
      <c r="AA257" s="115" t="s">
        <v>3109</v>
      </c>
      <c r="AB257" s="44">
        <v>5</v>
      </c>
      <c r="AC257" s="45"/>
    </row>
    <row r="258" spans="1:29" ht="12" customHeight="1" x14ac:dyDescent="0.2">
      <c r="A258" s="37">
        <v>257</v>
      </c>
      <c r="B258" s="38" t="s">
        <v>6</v>
      </c>
      <c r="C258" s="39" t="s">
        <v>429</v>
      </c>
      <c r="D258" s="40">
        <v>44101</v>
      </c>
      <c r="E258" s="38">
        <v>1</v>
      </c>
      <c r="F258" s="38"/>
      <c r="G258" s="38" t="s">
        <v>2</v>
      </c>
      <c r="H258" s="38" t="s">
        <v>2</v>
      </c>
      <c r="I258" s="39">
        <v>4800</v>
      </c>
      <c r="J258" s="39">
        <v>9812</v>
      </c>
      <c r="K258" s="39">
        <v>0</v>
      </c>
      <c r="L258" s="41">
        <f>SUM(Data[[#This Row],[CHELTUIELI DE PERSONAL LEI]:[CHELTUIELI DE CAPITAL (ACTIVE NEFINANCIARE ) LEI]])</f>
        <v>14612</v>
      </c>
      <c r="M258" s="41">
        <f>Data[[#This Row],[TOTAL CHELTUIELI LEI]]/Data[[#This Row],[CURS VALUTAR EURO BNR 22 07 2020]]</f>
        <v>3018.9458895477369</v>
      </c>
      <c r="N258" s="49">
        <v>2557</v>
      </c>
      <c r="O258" s="42"/>
      <c r="P258" s="42">
        <v>1775</v>
      </c>
      <c r="Q258" s="42"/>
      <c r="R258" s="42">
        <f>Data[[#This Row],[PERSOANE ÎNSCRISE ÎN LISTELE ELECTORALE (TURUL 1)            ]]+Data[[#This Row],[PERSOANE ÎNSCRISE ÎN LISTELE ELECTORALE (TURUL AL 2-LEA)]]</f>
        <v>2557</v>
      </c>
      <c r="S258" s="42">
        <f>Data[[#This Row],[PERSOANE CARE AU PARTICIPAT LA VOT (TURUL 1)]]+Data[[#This Row],[PERSOANE CARE AU PARTICIPAT LA VOT  (TURUL AL 2-LEA)]]</f>
        <v>1775</v>
      </c>
      <c r="T258" s="41">
        <f>Data[[#This Row],[TOTAL CHELTUIELI LEI]]/Data[[#This Row],[NUMĂRUL PERSOANELOR ÎNSCRISE ÎN LISTELE ELECTORALE]]</f>
        <v>5.7145091904575676</v>
      </c>
      <c r="U258" s="41">
        <f>Data[[#This Row],[TOTAL CHELTUIELI EURO]]/Data[[#This Row],[NUMĂRUL PERSOANELOR ÎNSCRISE ÎN LISTELE ELECTORALE]]</f>
        <v>1.1806593232490172</v>
      </c>
      <c r="V258" s="41">
        <f>Data[[#This Row],[TOTAL CHELTUIELI LEI]]/Data[[#This Row],[NUMĂRUL PERSOANELOR CARE AU PARTICIPAT LA VOT]]</f>
        <v>8.2321126760563388</v>
      </c>
      <c r="W258" s="41">
        <f>Data[[#This Row],[TOTAL CHELTUIELI EURO]]/Data[[#This Row],[NUMĂRUL PERSOANELOR CARE AU PARTICIPAT LA VOT]]</f>
        <v>1.7008145856606969</v>
      </c>
      <c r="X258" s="43">
        <v>4.8400999999999996</v>
      </c>
      <c r="Y258" s="114" t="s">
        <v>2892</v>
      </c>
      <c r="Z258" s="44">
        <v>5</v>
      </c>
      <c r="AA258" s="115" t="s">
        <v>3107</v>
      </c>
      <c r="AB258" s="44">
        <v>1</v>
      </c>
      <c r="AC258" s="45"/>
    </row>
    <row r="259" spans="1:29" ht="12" customHeight="1" x14ac:dyDescent="0.2">
      <c r="A259" s="37">
        <v>258</v>
      </c>
      <c r="B259" s="38" t="s">
        <v>6</v>
      </c>
      <c r="C259" s="39" t="s">
        <v>355</v>
      </c>
      <c r="D259" s="40">
        <v>44101</v>
      </c>
      <c r="E259" s="38">
        <v>1</v>
      </c>
      <c r="F259" s="38"/>
      <c r="G259" s="38" t="s">
        <v>2</v>
      </c>
      <c r="H259" s="38" t="s">
        <v>2</v>
      </c>
      <c r="I259" s="48">
        <v>900</v>
      </c>
      <c r="J259" s="48">
        <v>3840</v>
      </c>
      <c r="K259" s="48">
        <v>0</v>
      </c>
      <c r="L259" s="41">
        <f>SUM(Data[[#This Row],[CHELTUIELI DE PERSONAL LEI]:[CHELTUIELI DE CAPITAL (ACTIVE NEFINANCIARE ) LEI]])</f>
        <v>4740</v>
      </c>
      <c r="M259" s="41">
        <f>Data[[#This Row],[TOTAL CHELTUIELI LEI]]/Data[[#This Row],[CURS VALUTAR EURO BNR 22 07 2020]]</f>
        <v>979.31860911964634</v>
      </c>
      <c r="N259" s="49">
        <v>2205</v>
      </c>
      <c r="O259" s="42"/>
      <c r="P259" s="42">
        <v>1413</v>
      </c>
      <c r="Q259" s="42"/>
      <c r="R259" s="42">
        <f>Data[[#This Row],[PERSOANE ÎNSCRISE ÎN LISTELE ELECTORALE (TURUL 1)            ]]+Data[[#This Row],[PERSOANE ÎNSCRISE ÎN LISTELE ELECTORALE (TURUL AL 2-LEA)]]</f>
        <v>2205</v>
      </c>
      <c r="S259" s="42">
        <f>Data[[#This Row],[PERSOANE CARE AU PARTICIPAT LA VOT (TURUL 1)]]+Data[[#This Row],[PERSOANE CARE AU PARTICIPAT LA VOT  (TURUL AL 2-LEA)]]</f>
        <v>1413</v>
      </c>
      <c r="T259" s="41">
        <f>Data[[#This Row],[TOTAL CHELTUIELI LEI]]/Data[[#This Row],[NUMĂRUL PERSOANELOR ÎNSCRISE ÎN LISTELE ELECTORALE]]</f>
        <v>2.1496598639455784</v>
      </c>
      <c r="U259" s="41">
        <f>Data[[#This Row],[TOTAL CHELTUIELI EURO]]/Data[[#This Row],[NUMĂRUL PERSOANELOR ÎNSCRISE ÎN LISTELE ELECTORALE]]</f>
        <v>0.44413542363702779</v>
      </c>
      <c r="V259" s="41">
        <f>Data[[#This Row],[TOTAL CHELTUIELI LEI]]/Data[[#This Row],[NUMĂRUL PERSOANELOR CARE AU PARTICIPAT LA VOT]]</f>
        <v>3.3545647558386413</v>
      </c>
      <c r="W259" s="41">
        <f>Data[[#This Row],[TOTAL CHELTUIELI EURO]]/Data[[#This Row],[NUMĂRUL PERSOANELOR CARE AU PARTICIPAT LA VOT]]</f>
        <v>0.69307757191765484</v>
      </c>
      <c r="X259" s="43">
        <v>4.8400999999999996</v>
      </c>
      <c r="Y259" s="114" t="s">
        <v>2891</v>
      </c>
      <c r="Z259" s="44">
        <v>2</v>
      </c>
      <c r="AA259" s="115" t="s">
        <v>3105</v>
      </c>
      <c r="AB259" s="44">
        <v>0</v>
      </c>
      <c r="AC259" s="45"/>
    </row>
    <row r="260" spans="1:29" ht="12" customHeight="1" x14ac:dyDescent="0.2">
      <c r="A260" s="37">
        <v>259</v>
      </c>
      <c r="B260" s="38" t="s">
        <v>9</v>
      </c>
      <c r="C260" s="39" t="s">
        <v>1204</v>
      </c>
      <c r="D260" s="40">
        <v>44101</v>
      </c>
      <c r="E260" s="38">
        <v>1</v>
      </c>
      <c r="F260" s="38"/>
      <c r="G260" s="38" t="s">
        <v>2</v>
      </c>
      <c r="H260" s="38" t="s">
        <v>2</v>
      </c>
      <c r="I260" s="39">
        <v>97800</v>
      </c>
      <c r="J260" s="39">
        <v>68344.56</v>
      </c>
      <c r="K260" s="39">
        <v>0</v>
      </c>
      <c r="L260" s="41">
        <f>SUM(Data[[#This Row],[CHELTUIELI DE PERSONAL LEI]:[CHELTUIELI DE CAPITAL (ACTIVE NEFINANCIARE ) LEI]])</f>
        <v>166144.56</v>
      </c>
      <c r="M260" s="41">
        <f>Data[[#This Row],[TOTAL CHELTUIELI LEI]]/Data[[#This Row],[CURS VALUTAR EURO BNR 22 07 2020]]</f>
        <v>34326.679200842962</v>
      </c>
      <c r="N260" s="49">
        <v>165511</v>
      </c>
      <c r="O260" s="42"/>
      <c r="P260" s="42">
        <v>51783</v>
      </c>
      <c r="Q260" s="42"/>
      <c r="R260" s="42">
        <f>Data[[#This Row],[PERSOANE ÎNSCRISE ÎN LISTELE ELECTORALE (TURUL 1)            ]]+Data[[#This Row],[PERSOANE ÎNSCRISE ÎN LISTELE ELECTORALE (TURUL AL 2-LEA)]]</f>
        <v>165511</v>
      </c>
      <c r="S260" s="42">
        <f>Data[[#This Row],[PERSOANE CARE AU PARTICIPAT LA VOT (TURUL 1)]]+Data[[#This Row],[PERSOANE CARE AU PARTICIPAT LA VOT  (TURUL AL 2-LEA)]]</f>
        <v>51783</v>
      </c>
      <c r="T260" s="41">
        <f>Data[[#This Row],[TOTAL CHELTUIELI LEI]]/Data[[#This Row],[NUMĂRUL PERSOANELOR ÎNSCRISE ÎN LISTELE ELECTORALE]]</f>
        <v>1.0038279026771635</v>
      </c>
      <c r="U260" s="41">
        <f>Data[[#This Row],[TOTAL CHELTUIELI EURO]]/Data[[#This Row],[NUMĂRUL PERSOANELOR ÎNSCRISE ÎN LISTELE ELECTORALE]]</f>
        <v>0.20739817414457626</v>
      </c>
      <c r="V260" s="41">
        <f>Data[[#This Row],[TOTAL CHELTUIELI LEI]]/Data[[#This Row],[NUMĂRUL PERSOANELOR CARE AU PARTICIPAT LA VOT]]</f>
        <v>3.2084769132726958</v>
      </c>
      <c r="W260" s="41">
        <f>Data[[#This Row],[TOTAL CHELTUIELI EURO]]/Data[[#This Row],[NUMĂRUL PERSOANELOR CARE AU PARTICIPAT LA VOT]]</f>
        <v>0.66289475698285083</v>
      </c>
      <c r="X260" s="43">
        <v>4.8400999999999996</v>
      </c>
      <c r="Y260" s="114" t="s">
        <v>2894</v>
      </c>
      <c r="Z260" s="44">
        <v>1</v>
      </c>
      <c r="AA260" s="115" t="s">
        <v>3105</v>
      </c>
      <c r="AB260" s="44">
        <v>0</v>
      </c>
      <c r="AC260" s="45"/>
    </row>
    <row r="261" spans="1:29" ht="12" customHeight="1" x14ac:dyDescent="0.2">
      <c r="A261" s="37">
        <v>260</v>
      </c>
      <c r="B261" s="38" t="s">
        <v>9</v>
      </c>
      <c r="C261" s="39" t="s">
        <v>1205</v>
      </c>
      <c r="D261" s="40">
        <v>44101</v>
      </c>
      <c r="E261" s="38">
        <v>1</v>
      </c>
      <c r="F261" s="38"/>
      <c r="G261" s="38" t="s">
        <v>2</v>
      </c>
      <c r="H261" s="38" t="s">
        <v>2</v>
      </c>
      <c r="I261" s="39">
        <v>18600</v>
      </c>
      <c r="J261" s="39">
        <v>10212.98</v>
      </c>
      <c r="K261" s="39">
        <v>0</v>
      </c>
      <c r="L261" s="41">
        <f>SUM(Data[[#This Row],[CHELTUIELI DE PERSONAL LEI]:[CHELTUIELI DE CAPITAL (ACTIVE NEFINANCIARE ) LEI]])</f>
        <v>28812.98</v>
      </c>
      <c r="M261" s="41">
        <f>Data[[#This Row],[TOTAL CHELTUIELI LEI]]/Data[[#This Row],[CURS VALUTAR EURO BNR 22 07 2020]]</f>
        <v>5952.9720460321068</v>
      </c>
      <c r="N261" s="49">
        <v>19827</v>
      </c>
      <c r="O261" s="42"/>
      <c r="P261" s="42">
        <v>7581</v>
      </c>
      <c r="Q261" s="42"/>
      <c r="R261" s="42">
        <f>Data[[#This Row],[PERSOANE ÎNSCRISE ÎN LISTELE ELECTORALE (TURUL 1)            ]]+Data[[#This Row],[PERSOANE ÎNSCRISE ÎN LISTELE ELECTORALE (TURUL AL 2-LEA)]]</f>
        <v>19827</v>
      </c>
      <c r="S261" s="42">
        <f>Data[[#This Row],[PERSOANE CARE AU PARTICIPAT LA VOT (TURUL 1)]]+Data[[#This Row],[PERSOANE CARE AU PARTICIPAT LA VOT  (TURUL AL 2-LEA)]]</f>
        <v>7581</v>
      </c>
      <c r="T261" s="41">
        <f>Data[[#This Row],[TOTAL CHELTUIELI LEI]]/Data[[#This Row],[NUMĂRUL PERSOANELOR ÎNSCRISE ÎN LISTELE ELECTORALE]]</f>
        <v>1.4532193473546173</v>
      </c>
      <c r="U261" s="41">
        <f>Data[[#This Row],[TOTAL CHELTUIELI EURO]]/Data[[#This Row],[NUMĂRUL PERSOANELOR ÎNSCRISE ÎN LISTELE ELECTORALE]]</f>
        <v>0.3002457278474861</v>
      </c>
      <c r="V261" s="41">
        <f>Data[[#This Row],[TOTAL CHELTUIELI LEI]]/Data[[#This Row],[NUMĂRUL PERSOANELOR CARE AU PARTICIPAT LA VOT]]</f>
        <v>3.8006832871652816</v>
      </c>
      <c r="W261" s="41">
        <f>Data[[#This Row],[TOTAL CHELTUIELI EURO]]/Data[[#This Row],[NUMĂRUL PERSOANELOR CARE AU PARTICIPAT LA VOT]]</f>
        <v>0.78524891782510309</v>
      </c>
      <c r="X261" s="43">
        <v>4.8400999999999996</v>
      </c>
      <c r="Y261" s="114" t="s">
        <v>2894</v>
      </c>
      <c r="Z261" s="44">
        <v>1</v>
      </c>
      <c r="AA261" s="115" t="s">
        <v>3105</v>
      </c>
      <c r="AB261" s="44">
        <v>0</v>
      </c>
      <c r="AC261" s="45"/>
    </row>
    <row r="262" spans="1:29" ht="12" customHeight="1" x14ac:dyDescent="0.2">
      <c r="A262" s="37">
        <v>261</v>
      </c>
      <c r="B262" s="38" t="s">
        <v>9</v>
      </c>
      <c r="C262" s="39" t="s">
        <v>1206</v>
      </c>
      <c r="D262" s="40">
        <v>44101</v>
      </c>
      <c r="E262" s="38">
        <v>1</v>
      </c>
      <c r="F262" s="38"/>
      <c r="G262" s="38" t="s">
        <v>2</v>
      </c>
      <c r="H262" s="38" t="s">
        <v>2</v>
      </c>
      <c r="I262" s="39">
        <v>155918</v>
      </c>
      <c r="J262" s="39">
        <v>15964</v>
      </c>
      <c r="K262" s="39">
        <v>0</v>
      </c>
      <c r="L262" s="41">
        <f>SUM(Data[[#This Row],[CHELTUIELI DE PERSONAL LEI]:[CHELTUIELI DE CAPITAL (ACTIVE NEFINANCIARE ) LEI]])</f>
        <v>171882</v>
      </c>
      <c r="M262" s="41">
        <f>Data[[#This Row],[TOTAL CHELTUIELI LEI]]/Data[[#This Row],[CURS VALUTAR EURO BNR 22 07 2020]]</f>
        <v>35512.076196772796</v>
      </c>
      <c r="N262" s="49">
        <v>42905</v>
      </c>
      <c r="O262" s="42"/>
      <c r="P262" s="42">
        <v>14716</v>
      </c>
      <c r="Q262" s="42"/>
      <c r="R262" s="42">
        <f>Data[[#This Row],[PERSOANE ÎNSCRISE ÎN LISTELE ELECTORALE (TURUL 1)            ]]+Data[[#This Row],[PERSOANE ÎNSCRISE ÎN LISTELE ELECTORALE (TURUL AL 2-LEA)]]</f>
        <v>42905</v>
      </c>
      <c r="S262" s="42">
        <f>Data[[#This Row],[PERSOANE CARE AU PARTICIPAT LA VOT (TURUL 1)]]+Data[[#This Row],[PERSOANE CARE AU PARTICIPAT LA VOT  (TURUL AL 2-LEA)]]</f>
        <v>14716</v>
      </c>
      <c r="T262" s="41">
        <f>Data[[#This Row],[TOTAL CHELTUIELI LEI]]/Data[[#This Row],[NUMĂRUL PERSOANELOR ÎNSCRISE ÎN LISTELE ELECTORALE]]</f>
        <v>4.0061065143922621</v>
      </c>
      <c r="U262" s="41">
        <f>Data[[#This Row],[TOTAL CHELTUIELI EURO]]/Data[[#This Row],[NUMĂRUL PERSOANELOR ÎNSCRISE ÎN LISTELE ELECTORALE]]</f>
        <v>0.82769085646830898</v>
      </c>
      <c r="V262" s="41">
        <f>Data[[#This Row],[TOTAL CHELTUIELI LEI]]/Data[[#This Row],[NUMĂRUL PERSOANELOR CARE AU PARTICIPAT LA VOT]]</f>
        <v>11.679940201141614</v>
      </c>
      <c r="W262" s="41">
        <f>Data[[#This Row],[TOTAL CHELTUIELI EURO]]/Data[[#This Row],[NUMĂRUL PERSOANELOR CARE AU PARTICIPAT LA VOT]]</f>
        <v>2.4131609266630059</v>
      </c>
      <c r="X262" s="43">
        <v>4.8400999999999996</v>
      </c>
      <c r="Y262" s="114" t="s">
        <v>2895</v>
      </c>
      <c r="Z262" s="44">
        <v>4</v>
      </c>
      <c r="AA262" s="115" t="s">
        <v>3105</v>
      </c>
      <c r="AB262" s="44">
        <v>0</v>
      </c>
      <c r="AC262" s="45"/>
    </row>
    <row r="263" spans="1:29" ht="12" customHeight="1" x14ac:dyDescent="0.2">
      <c r="A263" s="37">
        <v>262</v>
      </c>
      <c r="B263" s="38" t="s">
        <v>9</v>
      </c>
      <c r="C263" s="39" t="s">
        <v>2978</v>
      </c>
      <c r="D263" s="40">
        <v>44101</v>
      </c>
      <c r="E263" s="38">
        <v>1</v>
      </c>
      <c r="F263" s="38"/>
      <c r="G263" s="38" t="s">
        <v>2</v>
      </c>
      <c r="H263" s="38" t="s">
        <v>2</v>
      </c>
      <c r="I263" s="39">
        <v>11330</v>
      </c>
      <c r="J263" s="39">
        <v>11471.5</v>
      </c>
      <c r="K263" s="39">
        <v>0</v>
      </c>
      <c r="L263" s="41">
        <f>SUM(Data[[#This Row],[CHELTUIELI DE PERSONAL LEI]:[CHELTUIELI DE CAPITAL (ACTIVE NEFINANCIARE ) LEI]])</f>
        <v>22801.5</v>
      </c>
      <c r="M263" s="41">
        <f>Data[[#This Row],[TOTAL CHELTUIELI LEI]]/Data[[#This Row],[CURS VALUTAR EURO BNR 22 07 2020]]</f>
        <v>4710.9563851986532</v>
      </c>
      <c r="N263" s="49">
        <v>19169</v>
      </c>
      <c r="O263" s="42"/>
      <c r="P263" s="42">
        <v>5870</v>
      </c>
      <c r="Q263" s="42"/>
      <c r="R263" s="42">
        <f>Data[[#This Row],[PERSOANE ÎNSCRISE ÎN LISTELE ELECTORALE (TURUL 1)            ]]+Data[[#This Row],[PERSOANE ÎNSCRISE ÎN LISTELE ELECTORALE (TURUL AL 2-LEA)]]</f>
        <v>19169</v>
      </c>
      <c r="S263" s="42">
        <f>Data[[#This Row],[PERSOANE CARE AU PARTICIPAT LA VOT (TURUL 1)]]+Data[[#This Row],[PERSOANE CARE AU PARTICIPAT LA VOT  (TURUL AL 2-LEA)]]</f>
        <v>5870</v>
      </c>
      <c r="T263" s="41">
        <f>Data[[#This Row],[TOTAL CHELTUIELI LEI]]/Data[[#This Row],[NUMĂRUL PERSOANELOR ÎNSCRISE ÎN LISTELE ELECTORALE]]</f>
        <v>1.1894986697271637</v>
      </c>
      <c r="U263" s="41">
        <f>Data[[#This Row],[TOTAL CHELTUIELI EURO]]/Data[[#This Row],[NUMĂRUL PERSOANELOR ÎNSCRISE ÎN LISTELE ELECTORALE]]</f>
        <v>0.24575911029258976</v>
      </c>
      <c r="V263" s="41">
        <f>Data[[#This Row],[TOTAL CHELTUIELI LEI]]/Data[[#This Row],[NUMĂRUL PERSOANELOR CARE AU PARTICIPAT LA VOT]]</f>
        <v>3.8844122657580922</v>
      </c>
      <c r="W263" s="41">
        <f>Data[[#This Row],[TOTAL CHELTUIELI EURO]]/Data[[#This Row],[NUMĂRUL PERSOANELOR CARE AU PARTICIPAT LA VOT]]</f>
        <v>0.80254793614968534</v>
      </c>
      <c r="X263" s="43">
        <v>4.8400999999999996</v>
      </c>
      <c r="Y263" s="114" t="s">
        <v>2894</v>
      </c>
      <c r="Z263" s="44">
        <v>1</v>
      </c>
      <c r="AA263" s="115" t="s">
        <v>3105</v>
      </c>
      <c r="AB263" s="44">
        <v>0</v>
      </c>
      <c r="AC263" s="45"/>
    </row>
    <row r="264" spans="1:29" ht="12" customHeight="1" x14ac:dyDescent="0.2">
      <c r="A264" s="37">
        <v>263</v>
      </c>
      <c r="B264" s="38" t="s">
        <v>9</v>
      </c>
      <c r="C264" s="39" t="s">
        <v>2979</v>
      </c>
      <c r="D264" s="40">
        <v>44101</v>
      </c>
      <c r="E264" s="38">
        <v>1</v>
      </c>
      <c r="F264" s="38"/>
      <c r="G264" s="38" t="s">
        <v>2</v>
      </c>
      <c r="H264" s="38" t="s">
        <v>2</v>
      </c>
      <c r="I264" s="39">
        <v>10000</v>
      </c>
      <c r="J264" s="39">
        <v>8061</v>
      </c>
      <c r="K264" s="39">
        <v>0</v>
      </c>
      <c r="L264" s="41">
        <f>SUM(Data[[#This Row],[CHELTUIELI DE PERSONAL LEI]:[CHELTUIELI DE CAPITAL (ACTIVE NEFINANCIARE ) LEI]])</f>
        <v>18061</v>
      </c>
      <c r="M264" s="41">
        <f>Data[[#This Row],[TOTAL CHELTUIELI LEI]]/Data[[#This Row],[CURS VALUTAR EURO BNR 22 07 2020]]</f>
        <v>3731.5344724282559</v>
      </c>
      <c r="N264" s="49">
        <v>19386</v>
      </c>
      <c r="O264" s="42"/>
      <c r="P264" s="42">
        <v>7292</v>
      </c>
      <c r="Q264" s="42"/>
      <c r="R264" s="42">
        <f>Data[[#This Row],[PERSOANE ÎNSCRISE ÎN LISTELE ELECTORALE (TURUL 1)            ]]+Data[[#This Row],[PERSOANE ÎNSCRISE ÎN LISTELE ELECTORALE (TURUL AL 2-LEA)]]</f>
        <v>19386</v>
      </c>
      <c r="S264" s="42">
        <f>Data[[#This Row],[PERSOANE CARE AU PARTICIPAT LA VOT (TURUL 1)]]+Data[[#This Row],[PERSOANE CARE AU PARTICIPAT LA VOT  (TURUL AL 2-LEA)]]</f>
        <v>7292</v>
      </c>
      <c r="T264" s="41">
        <f>Data[[#This Row],[TOTAL CHELTUIELI LEI]]/Data[[#This Row],[NUMĂRUL PERSOANELOR ÎNSCRISE ÎN LISTELE ELECTORALE]]</f>
        <v>0.93165170741772418</v>
      </c>
      <c r="U264" s="41">
        <f>Data[[#This Row],[TOTAL CHELTUIELI EURO]]/Data[[#This Row],[NUMĂRUL PERSOANELOR ÎNSCRISE ÎN LISTELE ELECTORALE]]</f>
        <v>0.19248604520933951</v>
      </c>
      <c r="V264" s="41">
        <f>Data[[#This Row],[TOTAL CHELTUIELI LEI]]/Data[[#This Row],[NUMĂRUL PERSOANELOR CARE AU PARTICIPAT LA VOT]]</f>
        <v>2.4768239166209547</v>
      </c>
      <c r="W264" s="41">
        <f>Data[[#This Row],[TOTAL CHELTUIELI EURO]]/Data[[#This Row],[NUMĂRUL PERSOANELOR CARE AU PARTICIPAT LA VOT]]</f>
        <v>0.51172990570875698</v>
      </c>
      <c r="X264" s="43">
        <v>4.8400999999999996</v>
      </c>
      <c r="Y264" s="114" t="s">
        <v>2890</v>
      </c>
      <c r="Z264" s="44">
        <v>0</v>
      </c>
      <c r="AA264" s="115" t="s">
        <v>3105</v>
      </c>
      <c r="AB264" s="44">
        <v>0</v>
      </c>
      <c r="AC264" s="45"/>
    </row>
    <row r="265" spans="1:29" ht="12" customHeight="1" x14ac:dyDescent="0.2">
      <c r="A265" s="37">
        <v>264</v>
      </c>
      <c r="B265" s="38" t="s">
        <v>9</v>
      </c>
      <c r="C265" s="39" t="s">
        <v>2980</v>
      </c>
      <c r="D265" s="40">
        <v>44101</v>
      </c>
      <c r="E265" s="38">
        <v>1</v>
      </c>
      <c r="F265" s="38"/>
      <c r="G265" s="38" t="s">
        <v>2</v>
      </c>
      <c r="H265" s="38" t="s">
        <v>2</v>
      </c>
      <c r="I265" s="39">
        <v>2500</v>
      </c>
      <c r="J265" s="39">
        <v>45263</v>
      </c>
      <c r="K265" s="39">
        <v>0</v>
      </c>
      <c r="L265" s="41">
        <f>SUM(Data[[#This Row],[CHELTUIELI DE PERSONAL LEI]:[CHELTUIELI DE CAPITAL (ACTIVE NEFINANCIARE ) LEI]])</f>
        <v>47763</v>
      </c>
      <c r="M265" s="41">
        <f>Data[[#This Row],[TOTAL CHELTUIELI LEI]]/Data[[#This Row],[CURS VALUTAR EURO BNR 22 07 2020]]</f>
        <v>9868.1845416417018</v>
      </c>
      <c r="N265" s="49">
        <v>11348</v>
      </c>
      <c r="O265" s="42"/>
      <c r="P265" s="42">
        <v>5251</v>
      </c>
      <c r="Q265" s="42"/>
      <c r="R265" s="42">
        <f>Data[[#This Row],[PERSOANE ÎNSCRISE ÎN LISTELE ELECTORALE (TURUL 1)            ]]+Data[[#This Row],[PERSOANE ÎNSCRISE ÎN LISTELE ELECTORALE (TURUL AL 2-LEA)]]</f>
        <v>11348</v>
      </c>
      <c r="S265" s="42">
        <f>Data[[#This Row],[PERSOANE CARE AU PARTICIPAT LA VOT (TURUL 1)]]+Data[[#This Row],[PERSOANE CARE AU PARTICIPAT LA VOT  (TURUL AL 2-LEA)]]</f>
        <v>5251</v>
      </c>
      <c r="T265" s="41">
        <f>Data[[#This Row],[TOTAL CHELTUIELI LEI]]/Data[[#This Row],[NUMĂRUL PERSOANELOR ÎNSCRISE ÎN LISTELE ELECTORALE]]</f>
        <v>4.2089354952414526</v>
      </c>
      <c r="U265" s="41">
        <f>Data[[#This Row],[TOTAL CHELTUIELI EURO]]/Data[[#This Row],[NUMĂRUL PERSOANELOR ÎNSCRISE ÎN LISTELE ELECTORALE]]</f>
        <v>0.86959680486796809</v>
      </c>
      <c r="V265" s="41">
        <f>Data[[#This Row],[TOTAL CHELTUIELI LEI]]/Data[[#This Row],[NUMĂRUL PERSOANELOR CARE AU PARTICIPAT LA VOT]]</f>
        <v>9.0959817177680442</v>
      </c>
      <c r="W265" s="41">
        <f>Data[[#This Row],[TOTAL CHELTUIELI EURO]]/Data[[#This Row],[NUMĂRUL PERSOANELOR CARE AU PARTICIPAT LA VOT]]</f>
        <v>1.8792962372199014</v>
      </c>
      <c r="X265" s="43">
        <v>4.8400999999999996</v>
      </c>
      <c r="Y265" s="114" t="s">
        <v>2895</v>
      </c>
      <c r="Z265" s="44">
        <v>4</v>
      </c>
      <c r="AA265" s="115" t="s">
        <v>3105</v>
      </c>
      <c r="AB265" s="44">
        <v>0</v>
      </c>
      <c r="AC265" s="45"/>
    </row>
    <row r="266" spans="1:29" ht="12" customHeight="1" x14ac:dyDescent="0.2">
      <c r="A266" s="37">
        <v>265</v>
      </c>
      <c r="B266" s="38" t="s">
        <v>9</v>
      </c>
      <c r="C266" s="39" t="s">
        <v>2981</v>
      </c>
      <c r="D266" s="40">
        <v>44101</v>
      </c>
      <c r="E266" s="38">
        <v>1</v>
      </c>
      <c r="F266" s="38"/>
      <c r="G266" s="38" t="s">
        <v>2</v>
      </c>
      <c r="H266" s="38" t="s">
        <v>2</v>
      </c>
      <c r="I266" s="39">
        <v>4620</v>
      </c>
      <c r="J266" s="39">
        <v>8478.2000000000007</v>
      </c>
      <c r="K266" s="39">
        <v>0</v>
      </c>
      <c r="L266" s="41">
        <f>SUM(Data[[#This Row],[CHELTUIELI DE PERSONAL LEI]:[CHELTUIELI DE CAPITAL (ACTIVE NEFINANCIARE ) LEI]])</f>
        <v>13098.2</v>
      </c>
      <c r="M266" s="41">
        <f>Data[[#This Row],[TOTAL CHELTUIELI LEI]]/Data[[#This Row],[CURS VALUTAR EURO BNR 22 07 2020]]</f>
        <v>2706.1837565339561</v>
      </c>
      <c r="N266" s="49">
        <v>4156</v>
      </c>
      <c r="O266" s="42"/>
      <c r="P266" s="42">
        <v>2256</v>
      </c>
      <c r="Q266" s="42"/>
      <c r="R266" s="42">
        <f>Data[[#This Row],[PERSOANE ÎNSCRISE ÎN LISTELE ELECTORALE (TURUL 1)            ]]+Data[[#This Row],[PERSOANE ÎNSCRISE ÎN LISTELE ELECTORALE (TURUL AL 2-LEA)]]</f>
        <v>4156</v>
      </c>
      <c r="S266" s="42">
        <f>Data[[#This Row],[PERSOANE CARE AU PARTICIPAT LA VOT (TURUL 1)]]+Data[[#This Row],[PERSOANE CARE AU PARTICIPAT LA VOT  (TURUL AL 2-LEA)]]</f>
        <v>2256</v>
      </c>
      <c r="T266" s="41">
        <f>Data[[#This Row],[TOTAL CHELTUIELI LEI]]/Data[[#This Row],[NUMĂRUL PERSOANELOR ÎNSCRISE ÎN LISTELE ELECTORALE]]</f>
        <v>3.1516361886429261</v>
      </c>
      <c r="U266" s="41">
        <f>Data[[#This Row],[TOTAL CHELTUIELI EURO]]/Data[[#This Row],[NUMĂRUL PERSOANELOR ÎNSCRISE ÎN LISTELE ELECTORALE]]</f>
        <v>0.65115104825167369</v>
      </c>
      <c r="V266" s="41">
        <f>Data[[#This Row],[TOTAL CHELTUIELI LEI]]/Data[[#This Row],[NUMĂRUL PERSOANELOR CARE AU PARTICIPAT LA VOT]]</f>
        <v>5.8059397163120572</v>
      </c>
      <c r="W266" s="41">
        <f>Data[[#This Row],[TOTAL CHELTUIELI EURO]]/Data[[#This Row],[NUMĂRUL PERSOANELOR CARE AU PARTICIPAT LA VOT]]</f>
        <v>1.1995495374707252</v>
      </c>
      <c r="X266" s="43">
        <v>4.8400999999999996</v>
      </c>
      <c r="Y266" s="114" t="s">
        <v>2884</v>
      </c>
      <c r="Z266" s="44">
        <v>3</v>
      </c>
      <c r="AA266" s="115" t="s">
        <v>3105</v>
      </c>
      <c r="AB266" s="44">
        <v>0</v>
      </c>
      <c r="AC266" s="45"/>
    </row>
    <row r="267" spans="1:29" ht="12" customHeight="1" x14ac:dyDescent="0.2">
      <c r="A267" s="37">
        <v>266</v>
      </c>
      <c r="B267" s="38" t="s">
        <v>9</v>
      </c>
      <c r="C267" s="39" t="s">
        <v>2982</v>
      </c>
      <c r="D267" s="40">
        <v>44101</v>
      </c>
      <c r="E267" s="38">
        <v>1</v>
      </c>
      <c r="F267" s="38"/>
      <c r="G267" s="38" t="s">
        <v>2</v>
      </c>
      <c r="H267" s="38" t="s">
        <v>2</v>
      </c>
      <c r="I267" s="39">
        <v>6546</v>
      </c>
      <c r="J267" s="39">
        <v>16574</v>
      </c>
      <c r="K267" s="39">
        <v>0</v>
      </c>
      <c r="L267" s="41">
        <f>SUM(Data[[#This Row],[CHELTUIELI DE PERSONAL LEI]:[CHELTUIELI DE CAPITAL (ACTIVE NEFINANCIARE ) LEI]])</f>
        <v>23120</v>
      </c>
      <c r="M267" s="41">
        <f>Data[[#This Row],[TOTAL CHELTUIELI LEI]]/Data[[#This Row],[CURS VALUTAR EURO BNR 22 07 2020]]</f>
        <v>4776.7608107270516</v>
      </c>
      <c r="N267" s="49">
        <v>10519</v>
      </c>
      <c r="O267" s="42"/>
      <c r="P267" s="42">
        <v>4875</v>
      </c>
      <c r="Q267" s="42"/>
      <c r="R267" s="42">
        <f>Data[[#This Row],[PERSOANE ÎNSCRISE ÎN LISTELE ELECTORALE (TURUL 1)            ]]+Data[[#This Row],[PERSOANE ÎNSCRISE ÎN LISTELE ELECTORALE (TURUL AL 2-LEA)]]</f>
        <v>10519</v>
      </c>
      <c r="S267" s="42">
        <f>Data[[#This Row],[PERSOANE CARE AU PARTICIPAT LA VOT (TURUL 1)]]+Data[[#This Row],[PERSOANE CARE AU PARTICIPAT LA VOT  (TURUL AL 2-LEA)]]</f>
        <v>4875</v>
      </c>
      <c r="T267" s="41">
        <f>Data[[#This Row],[TOTAL CHELTUIELI LEI]]/Data[[#This Row],[NUMĂRUL PERSOANELOR ÎNSCRISE ÎN LISTELE ELECTORALE]]</f>
        <v>2.1979275596539596</v>
      </c>
      <c r="U267" s="41">
        <f>Data[[#This Row],[TOTAL CHELTUIELI EURO]]/Data[[#This Row],[NUMĂRUL PERSOANELOR ÎNSCRISE ÎN LISTELE ELECTORALE]]</f>
        <v>0.45410788199705787</v>
      </c>
      <c r="V267" s="41">
        <f>Data[[#This Row],[TOTAL CHELTUIELI LEI]]/Data[[#This Row],[NUMĂRUL PERSOANELOR CARE AU PARTICIPAT LA VOT]]</f>
        <v>4.7425641025641028</v>
      </c>
      <c r="W267" s="41">
        <f>Data[[#This Row],[TOTAL CHELTUIELI EURO]]/Data[[#This Row],[NUMĂRUL PERSOANELOR CARE AU PARTICIPAT LA VOT]]</f>
        <v>0.97984837143119008</v>
      </c>
      <c r="X267" s="43">
        <v>4.8400999999999996</v>
      </c>
      <c r="Y267" s="114" t="s">
        <v>2891</v>
      </c>
      <c r="Z267" s="44">
        <v>2</v>
      </c>
      <c r="AA267" s="115" t="s">
        <v>3105</v>
      </c>
      <c r="AB267" s="44">
        <v>0</v>
      </c>
      <c r="AC267" s="45"/>
    </row>
    <row r="268" spans="1:29" ht="12" customHeight="1" x14ac:dyDescent="0.2">
      <c r="A268" s="37">
        <v>267</v>
      </c>
      <c r="B268" s="38" t="s">
        <v>9</v>
      </c>
      <c r="C268" s="39" t="s">
        <v>1207</v>
      </c>
      <c r="D268" s="40">
        <v>44101</v>
      </c>
      <c r="E268" s="38">
        <v>1</v>
      </c>
      <c r="F268" s="38"/>
      <c r="G268" s="38" t="s">
        <v>2</v>
      </c>
      <c r="H268" s="38" t="s">
        <v>2</v>
      </c>
      <c r="I268" s="39">
        <v>0</v>
      </c>
      <c r="J268" s="39">
        <v>19333</v>
      </c>
      <c r="K268" s="39">
        <v>0</v>
      </c>
      <c r="L268" s="41">
        <f>SUM(Data[[#This Row],[CHELTUIELI DE PERSONAL LEI]:[CHELTUIELI DE CAPITAL (ACTIVE NEFINANCIARE ) LEI]])</f>
        <v>19333</v>
      </c>
      <c r="M268" s="41">
        <f>Data[[#This Row],[TOTAL CHELTUIELI LEI]]/Data[[#This Row],[CURS VALUTAR EURO BNR 22 07 2020]]</f>
        <v>3994.3389599388447</v>
      </c>
      <c r="N268" s="49">
        <v>4951</v>
      </c>
      <c r="O268" s="42"/>
      <c r="P268" s="42">
        <v>2220</v>
      </c>
      <c r="Q268" s="42"/>
      <c r="R268" s="42">
        <f>Data[[#This Row],[PERSOANE ÎNSCRISE ÎN LISTELE ELECTORALE (TURUL 1)            ]]+Data[[#This Row],[PERSOANE ÎNSCRISE ÎN LISTELE ELECTORALE (TURUL AL 2-LEA)]]</f>
        <v>4951</v>
      </c>
      <c r="S268" s="42">
        <f>Data[[#This Row],[PERSOANE CARE AU PARTICIPAT LA VOT (TURUL 1)]]+Data[[#This Row],[PERSOANE CARE AU PARTICIPAT LA VOT  (TURUL AL 2-LEA)]]</f>
        <v>2220</v>
      </c>
      <c r="T268" s="41">
        <f>Data[[#This Row],[TOTAL CHELTUIELI LEI]]/Data[[#This Row],[NUMĂRUL PERSOANELOR ÎNSCRISE ÎN LISTELE ELECTORALE]]</f>
        <v>3.9048677034942436</v>
      </c>
      <c r="U268" s="41">
        <f>Data[[#This Row],[TOTAL CHELTUIELI EURO]]/Data[[#This Row],[NUMĂRUL PERSOANELOR ÎNSCRISE ÎN LISTELE ELECTORALE]]</f>
        <v>0.80677417894139458</v>
      </c>
      <c r="V268" s="41">
        <f>Data[[#This Row],[TOTAL CHELTUIELI LEI]]/Data[[#This Row],[NUMĂRUL PERSOANELOR CARE AU PARTICIPAT LA VOT]]</f>
        <v>8.7085585585585594</v>
      </c>
      <c r="W268" s="41">
        <f>Data[[#This Row],[TOTAL CHELTUIELI EURO]]/Data[[#This Row],[NUMĂRUL PERSOANELOR CARE AU PARTICIPAT LA VOT]]</f>
        <v>1.7992517837562363</v>
      </c>
      <c r="X268" s="43">
        <v>4.8400999999999996</v>
      </c>
      <c r="Y268" s="114" t="s">
        <v>2884</v>
      </c>
      <c r="Z268" s="44">
        <v>3</v>
      </c>
      <c r="AA268" s="115" t="s">
        <v>3105</v>
      </c>
      <c r="AB268" s="44">
        <v>0</v>
      </c>
      <c r="AC268" s="45"/>
    </row>
    <row r="269" spans="1:29" ht="12" customHeight="1" x14ac:dyDescent="0.2">
      <c r="A269" s="37">
        <v>268</v>
      </c>
      <c r="B269" s="38" t="s">
        <v>9</v>
      </c>
      <c r="C269" s="39" t="s">
        <v>1208</v>
      </c>
      <c r="D269" s="40">
        <v>44101</v>
      </c>
      <c r="E269" s="38">
        <v>1</v>
      </c>
      <c r="F269" s="38"/>
      <c r="G269" s="38" t="s">
        <v>2</v>
      </c>
      <c r="H269" s="38" t="s">
        <v>2</v>
      </c>
      <c r="I269" s="39">
        <v>0</v>
      </c>
      <c r="J269" s="39">
        <v>3414.63</v>
      </c>
      <c r="K269" s="39">
        <v>0</v>
      </c>
      <c r="L269" s="41">
        <f>SUM(Data[[#This Row],[CHELTUIELI DE PERSONAL LEI]:[CHELTUIELI DE CAPITAL (ACTIVE NEFINANCIARE ) LEI]])</f>
        <v>3414.63</v>
      </c>
      <c r="M269" s="41">
        <f>Data[[#This Row],[TOTAL CHELTUIELI LEI]]/Data[[#This Row],[CURS VALUTAR EURO BNR 22 07 2020]]</f>
        <v>705.4874899278941</v>
      </c>
      <c r="N269" s="49">
        <v>1948</v>
      </c>
      <c r="O269" s="42"/>
      <c r="P269" s="42">
        <v>1185</v>
      </c>
      <c r="Q269" s="42"/>
      <c r="R269" s="42">
        <f>Data[[#This Row],[PERSOANE ÎNSCRISE ÎN LISTELE ELECTORALE (TURUL 1)            ]]+Data[[#This Row],[PERSOANE ÎNSCRISE ÎN LISTELE ELECTORALE (TURUL AL 2-LEA)]]</f>
        <v>1948</v>
      </c>
      <c r="S269" s="42">
        <f>Data[[#This Row],[PERSOANE CARE AU PARTICIPAT LA VOT (TURUL 1)]]+Data[[#This Row],[PERSOANE CARE AU PARTICIPAT LA VOT  (TURUL AL 2-LEA)]]</f>
        <v>1185</v>
      </c>
      <c r="T269" s="41">
        <f>Data[[#This Row],[TOTAL CHELTUIELI LEI]]/Data[[#This Row],[NUMĂRUL PERSOANELOR ÎNSCRISE ÎN LISTELE ELECTORALE]]</f>
        <v>1.7528901437371665</v>
      </c>
      <c r="U269" s="41">
        <f>Data[[#This Row],[TOTAL CHELTUIELI EURO]]/Data[[#This Row],[NUMĂRUL PERSOANELOR ÎNSCRISE ÎN LISTELE ELECTORALE]]</f>
        <v>0.36215990242705037</v>
      </c>
      <c r="V269" s="41">
        <f>Data[[#This Row],[TOTAL CHELTUIELI LEI]]/Data[[#This Row],[NUMĂRUL PERSOANELOR CARE AU PARTICIPAT LA VOT]]</f>
        <v>2.8815443037974684</v>
      </c>
      <c r="W269" s="41">
        <f>Data[[#This Row],[TOTAL CHELTUIELI EURO]]/Data[[#This Row],[NUMĂRUL PERSOANELOR CARE AU PARTICIPAT LA VOT]]</f>
        <v>0.59534809276615541</v>
      </c>
      <c r="X269" s="43">
        <v>4.8400999999999996</v>
      </c>
      <c r="Y269" s="114" t="s">
        <v>2894</v>
      </c>
      <c r="Z269" s="44">
        <v>1</v>
      </c>
      <c r="AA269" s="115" t="s">
        <v>3105</v>
      </c>
      <c r="AB269" s="44">
        <v>0</v>
      </c>
      <c r="AC269" s="45"/>
    </row>
    <row r="270" spans="1:29" ht="12" customHeight="1" x14ac:dyDescent="0.2">
      <c r="A270" s="37">
        <v>269</v>
      </c>
      <c r="B270" s="38" t="s">
        <v>9</v>
      </c>
      <c r="C270" s="39" t="s">
        <v>1209</v>
      </c>
      <c r="D270" s="40">
        <v>44101</v>
      </c>
      <c r="E270" s="38">
        <v>1</v>
      </c>
      <c r="F270" s="38"/>
      <c r="G270" s="38" t="s">
        <v>2</v>
      </c>
      <c r="H270" s="38" t="s">
        <v>2</v>
      </c>
      <c r="I270" s="39">
        <v>2100</v>
      </c>
      <c r="J270" s="39">
        <v>10711.98</v>
      </c>
      <c r="K270" s="39">
        <v>0</v>
      </c>
      <c r="L270" s="41">
        <f>SUM(Data[[#This Row],[CHELTUIELI DE PERSONAL LEI]:[CHELTUIELI DE CAPITAL (ACTIVE NEFINANCIARE ) LEI]])</f>
        <v>12811.98</v>
      </c>
      <c r="M270" s="41">
        <f>Data[[#This Row],[TOTAL CHELTUIELI LEI]]/Data[[#This Row],[CURS VALUTAR EURO BNR 22 07 2020]]</f>
        <v>2647.0486146980434</v>
      </c>
      <c r="N270" s="49">
        <v>5628</v>
      </c>
      <c r="O270" s="42"/>
      <c r="P270" s="42">
        <v>2859</v>
      </c>
      <c r="Q270" s="42"/>
      <c r="R270" s="42">
        <f>Data[[#This Row],[PERSOANE ÎNSCRISE ÎN LISTELE ELECTORALE (TURUL 1)            ]]+Data[[#This Row],[PERSOANE ÎNSCRISE ÎN LISTELE ELECTORALE (TURUL AL 2-LEA)]]</f>
        <v>5628</v>
      </c>
      <c r="S270" s="42">
        <f>Data[[#This Row],[PERSOANE CARE AU PARTICIPAT LA VOT (TURUL 1)]]+Data[[#This Row],[PERSOANE CARE AU PARTICIPAT LA VOT  (TURUL AL 2-LEA)]]</f>
        <v>2859</v>
      </c>
      <c r="T270" s="41">
        <f>Data[[#This Row],[TOTAL CHELTUIELI LEI]]/Data[[#This Row],[NUMĂRUL PERSOANELOR ÎNSCRISE ÎN LISTELE ELECTORALE]]</f>
        <v>2.2764712153518123</v>
      </c>
      <c r="U270" s="41">
        <f>Data[[#This Row],[TOTAL CHELTUIELI EURO]]/Data[[#This Row],[NUMĂRUL PERSOANELOR ÎNSCRISE ÎN LISTELE ELECTORALE]]</f>
        <v>0.4703355747508961</v>
      </c>
      <c r="V270" s="41">
        <f>Data[[#This Row],[TOTAL CHELTUIELI LEI]]/Data[[#This Row],[NUMĂRUL PERSOANELOR CARE AU PARTICIPAT LA VOT]]</f>
        <v>4.4812801678908709</v>
      </c>
      <c r="W270" s="41">
        <f>Data[[#This Row],[TOTAL CHELTUIELI EURO]]/Data[[#This Row],[NUMĂRUL PERSOANELOR CARE AU PARTICIPAT LA VOT]]</f>
        <v>0.92586520276251949</v>
      </c>
      <c r="X270" s="43">
        <v>4.8400999999999996</v>
      </c>
      <c r="Y270" s="114" t="s">
        <v>2891</v>
      </c>
      <c r="Z270" s="44">
        <v>2</v>
      </c>
      <c r="AA270" s="115" t="s">
        <v>3105</v>
      </c>
      <c r="AB270" s="44">
        <v>0</v>
      </c>
      <c r="AC270" s="45"/>
    </row>
    <row r="271" spans="1:29" ht="12" customHeight="1" x14ac:dyDescent="0.2">
      <c r="A271" s="37">
        <v>270</v>
      </c>
      <c r="B271" s="38" t="s">
        <v>9</v>
      </c>
      <c r="C271" s="39" t="s">
        <v>1210</v>
      </c>
      <c r="D271" s="40">
        <v>44101</v>
      </c>
      <c r="E271" s="38">
        <v>1</v>
      </c>
      <c r="F271" s="38"/>
      <c r="G271" s="38" t="s">
        <v>2</v>
      </c>
      <c r="H271" s="38" t="s">
        <v>2</v>
      </c>
      <c r="I271" s="39">
        <v>3500</v>
      </c>
      <c r="J271" s="39">
        <v>17637.86</v>
      </c>
      <c r="K271" s="39">
        <v>0</v>
      </c>
      <c r="L271" s="41">
        <f>SUM(Data[[#This Row],[CHELTUIELI DE PERSONAL LEI]:[CHELTUIELI DE CAPITAL (ACTIVE NEFINANCIARE ) LEI]])</f>
        <v>21137.86</v>
      </c>
      <c r="M271" s="41">
        <f>Data[[#This Row],[TOTAL CHELTUIELI LEI]]/Data[[#This Row],[CURS VALUTAR EURO BNR 22 07 2020]]</f>
        <v>4367.2362141278081</v>
      </c>
      <c r="N271" s="49">
        <v>6500</v>
      </c>
      <c r="O271" s="42"/>
      <c r="P271" s="42">
        <v>2931</v>
      </c>
      <c r="Q271" s="42"/>
      <c r="R271" s="42">
        <f>Data[[#This Row],[PERSOANE ÎNSCRISE ÎN LISTELE ELECTORALE (TURUL 1)            ]]+Data[[#This Row],[PERSOANE ÎNSCRISE ÎN LISTELE ELECTORALE (TURUL AL 2-LEA)]]</f>
        <v>6500</v>
      </c>
      <c r="S271" s="42">
        <f>Data[[#This Row],[PERSOANE CARE AU PARTICIPAT LA VOT (TURUL 1)]]+Data[[#This Row],[PERSOANE CARE AU PARTICIPAT LA VOT  (TURUL AL 2-LEA)]]</f>
        <v>2931</v>
      </c>
      <c r="T271" s="41">
        <f>Data[[#This Row],[TOTAL CHELTUIELI LEI]]/Data[[#This Row],[NUMĂRUL PERSOANELOR ÎNSCRISE ÎN LISTELE ELECTORALE]]</f>
        <v>3.2519784615384615</v>
      </c>
      <c r="U271" s="41">
        <f>Data[[#This Row],[TOTAL CHELTUIELI EURO]]/Data[[#This Row],[NUMĂRUL PERSOANELOR ÎNSCRISE ÎN LISTELE ELECTORALE]]</f>
        <v>0.6718824944812013</v>
      </c>
      <c r="V271" s="41">
        <f>Data[[#This Row],[TOTAL CHELTUIELI LEI]]/Data[[#This Row],[NUMĂRUL PERSOANELOR CARE AU PARTICIPAT LA VOT]]</f>
        <v>7.2118253155919483</v>
      </c>
      <c r="W271" s="41">
        <f>Data[[#This Row],[TOTAL CHELTUIELI EURO]]/Data[[#This Row],[NUMĂRUL PERSOANELOR CARE AU PARTICIPAT LA VOT]]</f>
        <v>1.4900157673585153</v>
      </c>
      <c r="X271" s="43">
        <v>4.8400999999999996</v>
      </c>
      <c r="Y271" s="114" t="s">
        <v>2884</v>
      </c>
      <c r="Z271" s="44">
        <v>3</v>
      </c>
      <c r="AA271" s="115" t="s">
        <v>3105</v>
      </c>
      <c r="AB271" s="44">
        <v>0</v>
      </c>
      <c r="AC271" s="45"/>
    </row>
    <row r="272" spans="1:29" ht="12" customHeight="1" x14ac:dyDescent="0.2">
      <c r="A272" s="37">
        <v>271</v>
      </c>
      <c r="B272" s="38" t="s">
        <v>9</v>
      </c>
      <c r="C272" s="39" t="s">
        <v>1211</v>
      </c>
      <c r="D272" s="40">
        <v>44101</v>
      </c>
      <c r="E272" s="38">
        <v>1</v>
      </c>
      <c r="F272" s="38"/>
      <c r="G272" s="38" t="s">
        <v>2</v>
      </c>
      <c r="H272" s="38" t="s">
        <v>2</v>
      </c>
      <c r="I272" s="39">
        <v>0</v>
      </c>
      <c r="J272" s="39">
        <v>3171</v>
      </c>
      <c r="K272" s="39">
        <v>0</v>
      </c>
      <c r="L272" s="41">
        <f>SUM(Data[[#This Row],[CHELTUIELI DE PERSONAL LEI]:[CHELTUIELI DE CAPITAL (ACTIVE NEFINANCIARE ) LEI]])</f>
        <v>3171</v>
      </c>
      <c r="M272" s="41">
        <f>Data[[#This Row],[TOTAL CHELTUIELI LEI]]/Data[[#This Row],[CURS VALUTAR EURO BNR 22 07 2020]]</f>
        <v>655.15175306295328</v>
      </c>
      <c r="N272" s="49">
        <v>1671</v>
      </c>
      <c r="O272" s="42"/>
      <c r="P272" s="42">
        <v>910</v>
      </c>
      <c r="Q272" s="42"/>
      <c r="R272" s="42">
        <f>Data[[#This Row],[PERSOANE ÎNSCRISE ÎN LISTELE ELECTORALE (TURUL 1)            ]]+Data[[#This Row],[PERSOANE ÎNSCRISE ÎN LISTELE ELECTORALE (TURUL AL 2-LEA)]]</f>
        <v>1671</v>
      </c>
      <c r="S272" s="42">
        <f>Data[[#This Row],[PERSOANE CARE AU PARTICIPAT LA VOT (TURUL 1)]]+Data[[#This Row],[PERSOANE CARE AU PARTICIPAT LA VOT  (TURUL AL 2-LEA)]]</f>
        <v>910</v>
      </c>
      <c r="T272" s="41">
        <f>Data[[#This Row],[TOTAL CHELTUIELI LEI]]/Data[[#This Row],[NUMĂRUL PERSOANELOR ÎNSCRISE ÎN LISTELE ELECTORALE]]</f>
        <v>1.8976660682226212</v>
      </c>
      <c r="U272" s="41">
        <f>Data[[#This Row],[TOTAL CHELTUIELI EURO]]/Data[[#This Row],[NUMĂRUL PERSOANELOR ÎNSCRISE ÎN LISTELE ELECTORALE]]</f>
        <v>0.39207166550745259</v>
      </c>
      <c r="V272" s="41">
        <f>Data[[#This Row],[TOTAL CHELTUIELI LEI]]/Data[[#This Row],[NUMĂRUL PERSOANELOR CARE AU PARTICIPAT LA VOT]]</f>
        <v>3.4846153846153847</v>
      </c>
      <c r="W272" s="41">
        <f>Data[[#This Row],[TOTAL CHELTUIELI EURO]]/Data[[#This Row],[NUMĂRUL PERSOANELOR CARE AU PARTICIPAT LA VOT]]</f>
        <v>0.71994698138786073</v>
      </c>
      <c r="X272" s="43">
        <v>4.8400999999999996</v>
      </c>
      <c r="Y272" s="114" t="s">
        <v>2894</v>
      </c>
      <c r="Z272" s="44">
        <v>1</v>
      </c>
      <c r="AA272" s="115" t="s">
        <v>3105</v>
      </c>
      <c r="AB272" s="44">
        <v>0</v>
      </c>
      <c r="AC272" s="45"/>
    </row>
    <row r="273" spans="1:29" ht="12" customHeight="1" x14ac:dyDescent="0.2">
      <c r="A273" s="37">
        <v>272</v>
      </c>
      <c r="B273" s="38" t="s">
        <v>9</v>
      </c>
      <c r="C273" s="39" t="s">
        <v>1212</v>
      </c>
      <c r="D273" s="40">
        <v>44101</v>
      </c>
      <c r="E273" s="38">
        <v>1</v>
      </c>
      <c r="F273" s="38"/>
      <c r="G273" s="38" t="s">
        <v>2</v>
      </c>
      <c r="H273" s="38" t="s">
        <v>2</v>
      </c>
      <c r="I273" s="39">
        <v>4371</v>
      </c>
      <c r="J273" s="39">
        <v>4852</v>
      </c>
      <c r="K273" s="39">
        <v>0</v>
      </c>
      <c r="L273" s="41">
        <f>SUM(Data[[#This Row],[CHELTUIELI DE PERSONAL LEI]:[CHELTUIELI DE CAPITAL (ACTIVE NEFINANCIARE ) LEI]])</f>
        <v>9223</v>
      </c>
      <c r="M273" s="41">
        <f>Data[[#This Row],[TOTAL CHELTUIELI LEI]]/Data[[#This Row],[CURS VALUTAR EURO BNR 22 07 2020]]</f>
        <v>1905.5391417532696</v>
      </c>
      <c r="N273" s="49">
        <v>4375</v>
      </c>
      <c r="O273" s="42"/>
      <c r="P273" s="42">
        <v>2139</v>
      </c>
      <c r="Q273" s="42"/>
      <c r="R273" s="42">
        <f>Data[[#This Row],[PERSOANE ÎNSCRISE ÎN LISTELE ELECTORALE (TURUL 1)            ]]+Data[[#This Row],[PERSOANE ÎNSCRISE ÎN LISTELE ELECTORALE (TURUL AL 2-LEA)]]</f>
        <v>4375</v>
      </c>
      <c r="S273" s="42">
        <f>Data[[#This Row],[PERSOANE CARE AU PARTICIPAT LA VOT (TURUL 1)]]+Data[[#This Row],[PERSOANE CARE AU PARTICIPAT LA VOT  (TURUL AL 2-LEA)]]</f>
        <v>2139</v>
      </c>
      <c r="T273" s="41">
        <f>Data[[#This Row],[TOTAL CHELTUIELI LEI]]/Data[[#This Row],[NUMĂRUL PERSOANELOR ÎNSCRISE ÎN LISTELE ELECTORALE]]</f>
        <v>2.1081142857142856</v>
      </c>
      <c r="U273" s="41">
        <f>Data[[#This Row],[TOTAL CHELTUIELI EURO]]/Data[[#This Row],[NUMĂRUL PERSOANELOR ÎNSCRISE ÎN LISTELE ELECTORALE]]</f>
        <v>0.4355518038293188</v>
      </c>
      <c r="V273" s="41">
        <f>Data[[#This Row],[TOTAL CHELTUIELI LEI]]/Data[[#This Row],[NUMĂRUL PERSOANELOR CARE AU PARTICIPAT LA VOT]]</f>
        <v>4.311827956989247</v>
      </c>
      <c r="W273" s="41">
        <f>Data[[#This Row],[TOTAL CHELTUIELI EURO]]/Data[[#This Row],[NUMĂRUL PERSOANELOR CARE AU PARTICIPAT LA VOT]]</f>
        <v>0.89085513873458144</v>
      </c>
      <c r="X273" s="43">
        <v>4.8400999999999996</v>
      </c>
      <c r="Y273" s="114" t="s">
        <v>2891</v>
      </c>
      <c r="Z273" s="44">
        <v>2</v>
      </c>
      <c r="AA273" s="115" t="s">
        <v>3105</v>
      </c>
      <c r="AB273" s="44">
        <v>0</v>
      </c>
      <c r="AC273" s="45"/>
    </row>
    <row r="274" spans="1:29" ht="12" customHeight="1" x14ac:dyDescent="0.2">
      <c r="A274" s="37">
        <v>273</v>
      </c>
      <c r="B274" s="38" t="s">
        <v>9</v>
      </c>
      <c r="C274" s="39" t="s">
        <v>1213</v>
      </c>
      <c r="D274" s="40">
        <v>44101</v>
      </c>
      <c r="E274" s="38">
        <v>1</v>
      </c>
      <c r="F274" s="38"/>
      <c r="G274" s="38" t="s">
        <v>2</v>
      </c>
      <c r="H274" s="38" t="s">
        <v>2</v>
      </c>
      <c r="I274" s="39">
        <v>129465</v>
      </c>
      <c r="J274" s="39">
        <v>3256</v>
      </c>
      <c r="K274" s="39">
        <v>0</v>
      </c>
      <c r="L274" s="41">
        <f>SUM(Data[[#This Row],[CHELTUIELI DE PERSONAL LEI]:[CHELTUIELI DE CAPITAL (ACTIVE NEFINANCIARE ) LEI]])</f>
        <v>132721</v>
      </c>
      <c r="M274" s="41">
        <f>Data[[#This Row],[TOTAL CHELTUIELI LEI]]/Data[[#This Row],[CURS VALUTAR EURO BNR 22 07 2020]]</f>
        <v>27421.127662651601</v>
      </c>
      <c r="N274" s="49">
        <v>4171</v>
      </c>
      <c r="O274" s="42"/>
      <c r="P274" s="42">
        <v>2230</v>
      </c>
      <c r="Q274" s="42"/>
      <c r="R274" s="42">
        <f>Data[[#This Row],[PERSOANE ÎNSCRISE ÎN LISTELE ELECTORALE (TURUL 1)            ]]+Data[[#This Row],[PERSOANE ÎNSCRISE ÎN LISTELE ELECTORALE (TURUL AL 2-LEA)]]</f>
        <v>4171</v>
      </c>
      <c r="S274" s="42">
        <f>Data[[#This Row],[PERSOANE CARE AU PARTICIPAT LA VOT (TURUL 1)]]+Data[[#This Row],[PERSOANE CARE AU PARTICIPAT LA VOT  (TURUL AL 2-LEA)]]</f>
        <v>2230</v>
      </c>
      <c r="T274" s="41">
        <f>Data[[#This Row],[TOTAL CHELTUIELI LEI]]/Data[[#This Row],[NUMĂRUL PERSOANELOR ÎNSCRISE ÎN LISTELE ELECTORALE]]</f>
        <v>31.819947254854952</v>
      </c>
      <c r="U274" s="41">
        <f>Data[[#This Row],[TOTAL CHELTUIELI EURO]]/Data[[#This Row],[NUMĂRUL PERSOANELOR ÎNSCRISE ÎN LISTELE ELECTORALE]]</f>
        <v>6.5742334362626709</v>
      </c>
      <c r="V274" s="41">
        <f>Data[[#This Row],[TOTAL CHELTUIELI LEI]]/Data[[#This Row],[NUMĂRUL PERSOANELOR CARE AU PARTICIPAT LA VOT]]</f>
        <v>59.516143497757845</v>
      </c>
      <c r="W274" s="41">
        <f>Data[[#This Row],[TOTAL CHELTUIELI EURO]]/Data[[#This Row],[NUMĂRUL PERSOANELOR CARE AU PARTICIPAT LA VOT]]</f>
        <v>12.296469803879642</v>
      </c>
      <c r="X274" s="43">
        <v>4.8400999999999996</v>
      </c>
      <c r="Y274" s="114" t="s">
        <v>2912</v>
      </c>
      <c r="Z274" s="44">
        <v>31</v>
      </c>
      <c r="AA274" s="115" t="s">
        <v>3114</v>
      </c>
      <c r="AB274" s="44">
        <v>6</v>
      </c>
      <c r="AC274" s="45"/>
    </row>
    <row r="275" spans="1:29" ht="12" customHeight="1" x14ac:dyDescent="0.2">
      <c r="A275" s="37">
        <v>274</v>
      </c>
      <c r="B275" s="38" t="s">
        <v>9</v>
      </c>
      <c r="C275" s="39" t="s">
        <v>1214</v>
      </c>
      <c r="D275" s="40">
        <v>44101</v>
      </c>
      <c r="E275" s="38">
        <v>1</v>
      </c>
      <c r="F275" s="38"/>
      <c r="G275" s="38" t="s">
        <v>2</v>
      </c>
      <c r="H275" s="38" t="s">
        <v>2</v>
      </c>
      <c r="I275" s="39">
        <v>0</v>
      </c>
      <c r="J275" s="50">
        <v>4570</v>
      </c>
      <c r="K275" s="39">
        <v>0</v>
      </c>
      <c r="L275" s="41">
        <f>SUM(Data[[#This Row],[CHELTUIELI DE PERSONAL LEI]:[CHELTUIELI DE CAPITAL (ACTIVE NEFINANCIARE ) LEI]])</f>
        <v>4570</v>
      </c>
      <c r="M275" s="41">
        <f>Data[[#This Row],[TOTAL CHELTUIELI LEI]]/Data[[#This Row],[CURS VALUTAR EURO BNR 22 07 2020]]</f>
        <v>944.19536786430035</v>
      </c>
      <c r="N275" s="49">
        <v>5785</v>
      </c>
      <c r="O275" s="42"/>
      <c r="P275" s="42">
        <v>2632</v>
      </c>
      <c r="Q275" s="42"/>
      <c r="R275" s="42">
        <f>Data[[#This Row],[PERSOANE ÎNSCRISE ÎN LISTELE ELECTORALE (TURUL 1)            ]]+Data[[#This Row],[PERSOANE ÎNSCRISE ÎN LISTELE ELECTORALE (TURUL AL 2-LEA)]]</f>
        <v>5785</v>
      </c>
      <c r="S275" s="42">
        <f>Data[[#This Row],[PERSOANE CARE AU PARTICIPAT LA VOT (TURUL 1)]]+Data[[#This Row],[PERSOANE CARE AU PARTICIPAT LA VOT  (TURUL AL 2-LEA)]]</f>
        <v>2632</v>
      </c>
      <c r="T275" s="41">
        <f>Data[[#This Row],[TOTAL CHELTUIELI LEI]]/Data[[#This Row],[NUMĂRUL PERSOANELOR ÎNSCRISE ÎN LISTELE ELECTORALE]]</f>
        <v>0.78997407087294724</v>
      </c>
      <c r="U275" s="41">
        <f>Data[[#This Row],[TOTAL CHELTUIELI EURO]]/Data[[#This Row],[NUMĂRUL PERSOANELOR ÎNSCRISE ÎN LISTELE ELECTORALE]]</f>
        <v>0.16321441103963705</v>
      </c>
      <c r="V275" s="41">
        <f>Data[[#This Row],[TOTAL CHELTUIELI LEI]]/Data[[#This Row],[NUMĂRUL PERSOANELOR CARE AU PARTICIPAT LA VOT]]</f>
        <v>1.7363221884498481</v>
      </c>
      <c r="W275" s="41">
        <f>Data[[#This Row],[TOTAL CHELTUIELI EURO]]/Data[[#This Row],[NUMĂRUL PERSOANELOR CARE AU PARTICIPAT LA VOT]]</f>
        <v>0.35873684189373112</v>
      </c>
      <c r="X275" s="43">
        <v>4.8400999999999996</v>
      </c>
      <c r="Y275" s="114" t="s">
        <v>2890</v>
      </c>
      <c r="Z275" s="44">
        <v>0</v>
      </c>
      <c r="AA275" s="115" t="s">
        <v>3105</v>
      </c>
      <c r="AB275" s="44">
        <v>0</v>
      </c>
      <c r="AC275" s="45"/>
    </row>
    <row r="276" spans="1:29" ht="12" customHeight="1" x14ac:dyDescent="0.2">
      <c r="A276" s="37">
        <v>275</v>
      </c>
      <c r="B276" s="38" t="s">
        <v>9</v>
      </c>
      <c r="C276" s="39" t="s">
        <v>1215</v>
      </c>
      <c r="D276" s="40">
        <v>44101</v>
      </c>
      <c r="E276" s="38">
        <v>1</v>
      </c>
      <c r="F276" s="38"/>
      <c r="G276" s="38" t="s">
        <v>2</v>
      </c>
      <c r="H276" s="38" t="s">
        <v>2</v>
      </c>
      <c r="I276" s="39">
        <v>0</v>
      </c>
      <c r="J276" s="39">
        <v>12776</v>
      </c>
      <c r="K276" s="39">
        <v>0</v>
      </c>
      <c r="L276" s="41">
        <f>SUM(Data[[#This Row],[CHELTUIELI DE PERSONAL LEI]:[CHELTUIELI DE CAPITAL (ACTIVE NEFINANCIARE ) LEI]])</f>
        <v>12776</v>
      </c>
      <c r="M276" s="41">
        <f>Data[[#This Row],[TOTAL CHELTUIELI LEI]]/Data[[#This Row],[CURS VALUTAR EURO BNR 22 07 2020]]</f>
        <v>2639.6148839900006</v>
      </c>
      <c r="N276" s="49">
        <v>3765</v>
      </c>
      <c r="O276" s="42"/>
      <c r="P276" s="42">
        <v>1710</v>
      </c>
      <c r="Q276" s="42"/>
      <c r="R276" s="42">
        <f>Data[[#This Row],[PERSOANE ÎNSCRISE ÎN LISTELE ELECTORALE (TURUL 1)            ]]+Data[[#This Row],[PERSOANE ÎNSCRISE ÎN LISTELE ELECTORALE (TURUL AL 2-LEA)]]</f>
        <v>3765</v>
      </c>
      <c r="S276" s="42">
        <f>Data[[#This Row],[PERSOANE CARE AU PARTICIPAT LA VOT (TURUL 1)]]+Data[[#This Row],[PERSOANE CARE AU PARTICIPAT LA VOT  (TURUL AL 2-LEA)]]</f>
        <v>1710</v>
      </c>
      <c r="T276" s="41">
        <f>Data[[#This Row],[TOTAL CHELTUIELI LEI]]/Data[[#This Row],[NUMĂRUL PERSOANELOR ÎNSCRISE ÎN LISTELE ELECTORALE]]</f>
        <v>3.3933598937583</v>
      </c>
      <c r="U276" s="41">
        <f>Data[[#This Row],[TOTAL CHELTUIELI EURO]]/Data[[#This Row],[NUMĂRUL PERSOANELOR ÎNSCRISE ÎN LISTELE ELECTORALE]]</f>
        <v>0.70109293067463496</v>
      </c>
      <c r="V276" s="41">
        <f>Data[[#This Row],[TOTAL CHELTUIELI LEI]]/Data[[#This Row],[NUMĂRUL PERSOANELOR CARE AU PARTICIPAT LA VOT]]</f>
        <v>7.4713450292397665</v>
      </c>
      <c r="W276" s="41">
        <f>Data[[#This Row],[TOTAL CHELTUIELI EURO]]/Data[[#This Row],[NUMĂRUL PERSOANELOR CARE AU PARTICIPAT LA VOT]]</f>
        <v>1.5436344350818718</v>
      </c>
      <c r="X276" s="43">
        <v>4.8400999999999996</v>
      </c>
      <c r="Y276" s="114" t="s">
        <v>2884</v>
      </c>
      <c r="Z276" s="44">
        <v>3</v>
      </c>
      <c r="AA276" s="115" t="s">
        <v>3105</v>
      </c>
      <c r="AB276" s="44">
        <v>0</v>
      </c>
      <c r="AC276" s="45"/>
    </row>
    <row r="277" spans="1:29" ht="12" customHeight="1" x14ac:dyDescent="0.2">
      <c r="A277" s="37">
        <v>276</v>
      </c>
      <c r="B277" s="38" t="s">
        <v>9</v>
      </c>
      <c r="C277" s="39" t="s">
        <v>656</v>
      </c>
      <c r="D277" s="40">
        <v>44101</v>
      </c>
      <c r="E277" s="38">
        <v>1</v>
      </c>
      <c r="F277" s="38"/>
      <c r="G277" s="38" t="s">
        <v>2</v>
      </c>
      <c r="H277" s="38" t="s">
        <v>2</v>
      </c>
      <c r="I277" s="39">
        <v>1800</v>
      </c>
      <c r="J277" s="39">
        <v>6942.17</v>
      </c>
      <c r="K277" s="39">
        <v>0</v>
      </c>
      <c r="L277" s="41">
        <f>SUM(Data[[#This Row],[CHELTUIELI DE PERSONAL LEI]:[CHELTUIELI DE CAPITAL (ACTIVE NEFINANCIARE ) LEI]])</f>
        <v>8742.17</v>
      </c>
      <c r="M277" s="41">
        <f>Data[[#This Row],[TOTAL CHELTUIELI LEI]]/Data[[#This Row],[CURS VALUTAR EURO BNR 22 07 2020]]</f>
        <v>1806.1961529720461</v>
      </c>
      <c r="N277" s="49">
        <v>2250</v>
      </c>
      <c r="O277" s="42"/>
      <c r="P277" s="42">
        <v>1045</v>
      </c>
      <c r="Q277" s="42"/>
      <c r="R277" s="42">
        <f>Data[[#This Row],[PERSOANE ÎNSCRISE ÎN LISTELE ELECTORALE (TURUL 1)            ]]+Data[[#This Row],[PERSOANE ÎNSCRISE ÎN LISTELE ELECTORALE (TURUL AL 2-LEA)]]</f>
        <v>2250</v>
      </c>
      <c r="S277" s="42">
        <f>Data[[#This Row],[PERSOANE CARE AU PARTICIPAT LA VOT (TURUL 1)]]+Data[[#This Row],[PERSOANE CARE AU PARTICIPAT LA VOT  (TURUL AL 2-LEA)]]</f>
        <v>1045</v>
      </c>
      <c r="T277" s="41">
        <f>Data[[#This Row],[TOTAL CHELTUIELI LEI]]/Data[[#This Row],[NUMĂRUL PERSOANELOR ÎNSCRISE ÎN LISTELE ELECTORALE]]</f>
        <v>3.8854088888888891</v>
      </c>
      <c r="U277" s="41">
        <f>Data[[#This Row],[TOTAL CHELTUIELI EURO]]/Data[[#This Row],[NUMĂRUL PERSOANELOR ÎNSCRISE ÎN LISTELE ELECTORALE]]</f>
        <v>0.8027538457653538</v>
      </c>
      <c r="V277" s="41">
        <f>Data[[#This Row],[TOTAL CHELTUIELI LEI]]/Data[[#This Row],[NUMĂRUL PERSOANELOR CARE AU PARTICIPAT LA VOT]]</f>
        <v>8.3657129186602877</v>
      </c>
      <c r="W277" s="41">
        <f>Data[[#This Row],[TOTAL CHELTUIELI EURO]]/Data[[#This Row],[NUMĂRUL PERSOANELOR CARE AU PARTICIPAT LA VOT]]</f>
        <v>1.7284173712651159</v>
      </c>
      <c r="X277" s="43">
        <v>4.8400999999999996</v>
      </c>
      <c r="Y277" s="114" t="s">
        <v>2884</v>
      </c>
      <c r="Z277" s="44">
        <v>3</v>
      </c>
      <c r="AA277" s="115" t="s">
        <v>3105</v>
      </c>
      <c r="AB277" s="44">
        <v>0</v>
      </c>
      <c r="AC277" s="45"/>
    </row>
    <row r="278" spans="1:29" ht="12" customHeight="1" x14ac:dyDescent="0.2">
      <c r="A278" s="37">
        <v>277</v>
      </c>
      <c r="B278" s="38" t="s">
        <v>9</v>
      </c>
      <c r="C278" s="39" t="s">
        <v>1216</v>
      </c>
      <c r="D278" s="40">
        <v>44101</v>
      </c>
      <c r="E278" s="38">
        <v>1</v>
      </c>
      <c r="F278" s="38"/>
      <c r="G278" s="38" t="s">
        <v>2</v>
      </c>
      <c r="H278" s="38" t="s">
        <v>2</v>
      </c>
      <c r="I278" s="39">
        <v>4800</v>
      </c>
      <c r="J278" s="39">
        <v>11391.79</v>
      </c>
      <c r="K278" s="39">
        <v>0</v>
      </c>
      <c r="L278" s="41">
        <f>SUM(Data[[#This Row],[CHELTUIELI DE PERSONAL LEI]:[CHELTUIELI DE CAPITAL (ACTIVE NEFINANCIARE ) LEI]])</f>
        <v>16191.79</v>
      </c>
      <c r="M278" s="41">
        <f>Data[[#This Row],[TOTAL CHELTUIELI LEI]]/Data[[#This Row],[CURS VALUTAR EURO BNR 22 07 2020]]</f>
        <v>3345.3420383876369</v>
      </c>
      <c r="N278" s="49">
        <v>2675</v>
      </c>
      <c r="O278" s="42"/>
      <c r="P278" s="42">
        <v>1427</v>
      </c>
      <c r="Q278" s="42"/>
      <c r="R278" s="42">
        <f>Data[[#This Row],[PERSOANE ÎNSCRISE ÎN LISTELE ELECTORALE (TURUL 1)            ]]+Data[[#This Row],[PERSOANE ÎNSCRISE ÎN LISTELE ELECTORALE (TURUL AL 2-LEA)]]</f>
        <v>2675</v>
      </c>
      <c r="S278" s="42">
        <f>Data[[#This Row],[PERSOANE CARE AU PARTICIPAT LA VOT (TURUL 1)]]+Data[[#This Row],[PERSOANE CARE AU PARTICIPAT LA VOT  (TURUL AL 2-LEA)]]</f>
        <v>1427</v>
      </c>
      <c r="T278" s="41">
        <f>Data[[#This Row],[TOTAL CHELTUIELI LEI]]/Data[[#This Row],[NUMĂRUL PERSOANELOR ÎNSCRISE ÎN LISTELE ELECTORALE]]</f>
        <v>6.0530056074766359</v>
      </c>
      <c r="U278" s="41">
        <f>Data[[#This Row],[TOTAL CHELTUIELI EURO]]/Data[[#This Row],[NUMĂRUL PERSOANELOR ÎNSCRISE ÎN LISTELE ELECTORALE]]</f>
        <v>1.2505951545374343</v>
      </c>
      <c r="V278" s="41">
        <f>Data[[#This Row],[TOTAL CHELTUIELI LEI]]/Data[[#This Row],[NUMĂRUL PERSOANELOR CARE AU PARTICIPAT LA VOT]]</f>
        <v>11.346734407848635</v>
      </c>
      <c r="W278" s="41">
        <f>Data[[#This Row],[TOTAL CHELTUIELI EURO]]/Data[[#This Row],[NUMĂRUL PERSOANELOR CARE AU PARTICIPAT LA VOT]]</f>
        <v>2.3443181768658983</v>
      </c>
      <c r="X278" s="43">
        <v>4.8400999999999996</v>
      </c>
      <c r="Y278" s="114" t="s">
        <v>2889</v>
      </c>
      <c r="Z278" s="44">
        <v>6</v>
      </c>
      <c r="AA278" s="115" t="s">
        <v>3107</v>
      </c>
      <c r="AB278" s="44">
        <v>1</v>
      </c>
      <c r="AC278" s="45"/>
    </row>
    <row r="279" spans="1:29" ht="12" customHeight="1" x14ac:dyDescent="0.2">
      <c r="A279" s="37">
        <v>278</v>
      </c>
      <c r="B279" s="38" t="s">
        <v>9</v>
      </c>
      <c r="C279" s="39" t="s">
        <v>916</v>
      </c>
      <c r="D279" s="40">
        <v>44101</v>
      </c>
      <c r="E279" s="38">
        <v>1</v>
      </c>
      <c r="F279" s="38"/>
      <c r="G279" s="38" t="s">
        <v>2</v>
      </c>
      <c r="H279" s="38" t="s">
        <v>2</v>
      </c>
      <c r="I279" s="39">
        <v>1500</v>
      </c>
      <c r="J279" s="39">
        <v>10922</v>
      </c>
      <c r="K279" s="39">
        <v>0</v>
      </c>
      <c r="L279" s="41">
        <f>SUM(Data[[#This Row],[CHELTUIELI DE PERSONAL LEI]:[CHELTUIELI DE CAPITAL (ACTIVE NEFINANCIARE ) LEI]])</f>
        <v>12422</v>
      </c>
      <c r="M279" s="41">
        <f>Data[[#This Row],[TOTAL CHELTUIELI LEI]]/Data[[#This Row],[CURS VALUTAR EURO BNR 22 07 2020]]</f>
        <v>2566.4758992582802</v>
      </c>
      <c r="N279" s="49">
        <v>2425</v>
      </c>
      <c r="O279" s="42"/>
      <c r="P279" s="42">
        <v>1361</v>
      </c>
      <c r="Q279" s="42"/>
      <c r="R279" s="42">
        <f>Data[[#This Row],[PERSOANE ÎNSCRISE ÎN LISTELE ELECTORALE (TURUL 1)            ]]+Data[[#This Row],[PERSOANE ÎNSCRISE ÎN LISTELE ELECTORALE (TURUL AL 2-LEA)]]</f>
        <v>2425</v>
      </c>
      <c r="S279" s="42">
        <f>Data[[#This Row],[PERSOANE CARE AU PARTICIPAT LA VOT (TURUL 1)]]+Data[[#This Row],[PERSOANE CARE AU PARTICIPAT LA VOT  (TURUL AL 2-LEA)]]</f>
        <v>1361</v>
      </c>
      <c r="T279" s="41">
        <f>Data[[#This Row],[TOTAL CHELTUIELI LEI]]/Data[[#This Row],[NUMĂRUL PERSOANELOR ÎNSCRISE ÎN LISTELE ELECTORALE]]</f>
        <v>5.1224742268041235</v>
      </c>
      <c r="U279" s="41">
        <f>Data[[#This Row],[TOTAL CHELTUIELI EURO]]/Data[[#This Row],[NUMĂRUL PERSOANELOR ÎNSCRISE ÎN LISTELE ELECTORALE]]</f>
        <v>1.0583405770137237</v>
      </c>
      <c r="V279" s="41">
        <f>Data[[#This Row],[TOTAL CHELTUIELI LEI]]/Data[[#This Row],[NUMĂRUL PERSOANELOR CARE AU PARTICIPAT LA VOT]]</f>
        <v>9.1271124173401912</v>
      </c>
      <c r="W279" s="41">
        <f>Data[[#This Row],[TOTAL CHELTUIELI EURO]]/Data[[#This Row],[NUMĂRUL PERSOANELOR CARE AU PARTICIPAT LA VOT]]</f>
        <v>1.8857280670523733</v>
      </c>
      <c r="X279" s="43">
        <v>4.8400999999999996</v>
      </c>
      <c r="Y279" s="114" t="s">
        <v>2892</v>
      </c>
      <c r="Z279" s="44">
        <v>5</v>
      </c>
      <c r="AA279" s="115" t="s">
        <v>3107</v>
      </c>
      <c r="AB279" s="44">
        <v>1</v>
      </c>
      <c r="AC279" s="45"/>
    </row>
    <row r="280" spans="1:29" ht="12" customHeight="1" x14ac:dyDescent="0.2">
      <c r="A280" s="37">
        <v>279</v>
      </c>
      <c r="B280" s="38" t="s">
        <v>9</v>
      </c>
      <c r="C280" s="39" t="s">
        <v>1217</v>
      </c>
      <c r="D280" s="40">
        <v>44101</v>
      </c>
      <c r="E280" s="38">
        <v>1</v>
      </c>
      <c r="F280" s="38"/>
      <c r="G280" s="38" t="s">
        <v>2</v>
      </c>
      <c r="H280" s="38" t="s">
        <v>2</v>
      </c>
      <c r="I280" s="39">
        <v>1900</v>
      </c>
      <c r="J280" s="39">
        <v>13000</v>
      </c>
      <c r="K280" s="39">
        <v>0</v>
      </c>
      <c r="L280" s="41">
        <f>SUM(Data[[#This Row],[CHELTUIELI DE PERSONAL LEI]:[CHELTUIELI DE CAPITAL (ACTIVE NEFINANCIARE ) LEI]])</f>
        <v>14900</v>
      </c>
      <c r="M280" s="41">
        <f>Data[[#This Row],[TOTAL CHELTUIELI LEI]]/Data[[#This Row],[CURS VALUTAR EURO BNR 22 07 2020]]</f>
        <v>3078.4487923803231</v>
      </c>
      <c r="N280" s="49">
        <v>4095</v>
      </c>
      <c r="O280" s="42"/>
      <c r="P280" s="42">
        <v>1795</v>
      </c>
      <c r="Q280" s="42"/>
      <c r="R280" s="42">
        <f>Data[[#This Row],[PERSOANE ÎNSCRISE ÎN LISTELE ELECTORALE (TURUL 1)            ]]+Data[[#This Row],[PERSOANE ÎNSCRISE ÎN LISTELE ELECTORALE (TURUL AL 2-LEA)]]</f>
        <v>4095</v>
      </c>
      <c r="S280" s="42">
        <f>Data[[#This Row],[PERSOANE CARE AU PARTICIPAT LA VOT (TURUL 1)]]+Data[[#This Row],[PERSOANE CARE AU PARTICIPAT LA VOT  (TURUL AL 2-LEA)]]</f>
        <v>1795</v>
      </c>
      <c r="T280" s="41">
        <f>Data[[#This Row],[TOTAL CHELTUIELI LEI]]/Data[[#This Row],[NUMĂRUL PERSOANELOR ÎNSCRISE ÎN LISTELE ELECTORALE]]</f>
        <v>3.6385836385836385</v>
      </c>
      <c r="U280" s="41">
        <f>Data[[#This Row],[TOTAL CHELTUIELI EURO]]/Data[[#This Row],[NUMĂRUL PERSOANELOR ÎNSCRISE ÎN LISTELE ELECTORALE]]</f>
        <v>0.75175794685722175</v>
      </c>
      <c r="V280" s="41">
        <f>Data[[#This Row],[TOTAL CHELTUIELI LEI]]/Data[[#This Row],[NUMĂRUL PERSOANELOR CARE AU PARTICIPAT LA VOT]]</f>
        <v>8.3008356545961011</v>
      </c>
      <c r="W280" s="41">
        <f>Data[[#This Row],[TOTAL CHELTUIELI EURO]]/Data[[#This Row],[NUMĂRUL PERSOANELOR CARE AU PARTICIPAT LA VOT]]</f>
        <v>1.7150132548079795</v>
      </c>
      <c r="X280" s="43">
        <v>4.8400999999999996</v>
      </c>
      <c r="Y280" s="114" t="s">
        <v>2884</v>
      </c>
      <c r="Z280" s="44">
        <v>3</v>
      </c>
      <c r="AA280" s="115" t="s">
        <v>3105</v>
      </c>
      <c r="AB280" s="44">
        <v>0</v>
      </c>
      <c r="AC280" s="45"/>
    </row>
    <row r="281" spans="1:29" ht="12" customHeight="1" x14ac:dyDescent="0.2">
      <c r="A281" s="37">
        <v>280</v>
      </c>
      <c r="B281" s="38" t="s">
        <v>9</v>
      </c>
      <c r="C281" s="39" t="s">
        <v>1218</v>
      </c>
      <c r="D281" s="40">
        <v>44101</v>
      </c>
      <c r="E281" s="38">
        <v>1</v>
      </c>
      <c r="F281" s="38"/>
      <c r="G281" s="38" t="s">
        <v>2</v>
      </c>
      <c r="H281" s="38" t="s">
        <v>2</v>
      </c>
      <c r="I281" s="39">
        <v>5025</v>
      </c>
      <c r="J281" s="39">
        <v>1754</v>
      </c>
      <c r="K281" s="39">
        <v>0</v>
      </c>
      <c r="L281" s="41">
        <f>SUM(Data[[#This Row],[CHELTUIELI DE PERSONAL LEI]:[CHELTUIELI DE CAPITAL (ACTIVE NEFINANCIARE ) LEI]])</f>
        <v>6779</v>
      </c>
      <c r="M281" s="41">
        <f>Data[[#This Row],[TOTAL CHELTUIELI LEI]]/Data[[#This Row],[CURS VALUTAR EURO BNR 22 07 2020]]</f>
        <v>1400.590896882296</v>
      </c>
      <c r="N281" s="49">
        <v>3318</v>
      </c>
      <c r="O281" s="42"/>
      <c r="P281" s="42">
        <v>1828</v>
      </c>
      <c r="Q281" s="42"/>
      <c r="R281" s="42">
        <f>Data[[#This Row],[PERSOANE ÎNSCRISE ÎN LISTELE ELECTORALE (TURUL 1)            ]]+Data[[#This Row],[PERSOANE ÎNSCRISE ÎN LISTELE ELECTORALE (TURUL AL 2-LEA)]]</f>
        <v>3318</v>
      </c>
      <c r="S281" s="42">
        <f>Data[[#This Row],[PERSOANE CARE AU PARTICIPAT LA VOT (TURUL 1)]]+Data[[#This Row],[PERSOANE CARE AU PARTICIPAT LA VOT  (TURUL AL 2-LEA)]]</f>
        <v>1828</v>
      </c>
      <c r="T281" s="41">
        <f>Data[[#This Row],[TOTAL CHELTUIELI LEI]]/Data[[#This Row],[NUMĂRUL PERSOANELOR ÎNSCRISE ÎN LISTELE ELECTORALE]]</f>
        <v>2.0430982519590115</v>
      </c>
      <c r="U281" s="41">
        <f>Data[[#This Row],[TOTAL CHELTUIELI EURO]]/Data[[#This Row],[NUMĂRUL PERSOANELOR ÎNSCRISE ÎN LISTELE ELECTORALE]]</f>
        <v>0.42211901654077638</v>
      </c>
      <c r="V281" s="41">
        <f>Data[[#This Row],[TOTAL CHELTUIELI LEI]]/Data[[#This Row],[NUMĂRUL PERSOANELOR CARE AU PARTICIPAT LA VOT]]</f>
        <v>3.7084245076586435</v>
      </c>
      <c r="W281" s="41">
        <f>Data[[#This Row],[TOTAL CHELTUIELI EURO]]/Data[[#This Row],[NUMĂRUL PERSOANELOR CARE AU PARTICIPAT LA VOT]]</f>
        <v>0.76618758035136536</v>
      </c>
      <c r="X281" s="43">
        <v>4.8400999999999996</v>
      </c>
      <c r="Y281" s="114" t="s">
        <v>2891</v>
      </c>
      <c r="Z281" s="44">
        <v>2</v>
      </c>
      <c r="AA281" s="115" t="s">
        <v>3105</v>
      </c>
      <c r="AB281" s="44">
        <v>0</v>
      </c>
      <c r="AC281" s="45"/>
    </row>
    <row r="282" spans="1:29" ht="12" customHeight="1" x14ac:dyDescent="0.2">
      <c r="A282" s="37">
        <v>281</v>
      </c>
      <c r="B282" s="38" t="s">
        <v>9</v>
      </c>
      <c r="C282" s="39" t="s">
        <v>1219</v>
      </c>
      <c r="D282" s="40">
        <v>44101</v>
      </c>
      <c r="E282" s="38">
        <v>1</v>
      </c>
      <c r="F282" s="38"/>
      <c r="G282" s="38" t="s">
        <v>2</v>
      </c>
      <c r="H282" s="38" t="s">
        <v>2</v>
      </c>
      <c r="I282" s="39">
        <v>1600</v>
      </c>
      <c r="J282" s="39">
        <v>8139</v>
      </c>
      <c r="K282" s="39">
        <v>0</v>
      </c>
      <c r="L282" s="41">
        <f>SUM(Data[[#This Row],[CHELTUIELI DE PERSONAL LEI]:[CHELTUIELI DE CAPITAL (ACTIVE NEFINANCIARE ) LEI]])</f>
        <v>9739</v>
      </c>
      <c r="M282" s="41">
        <f>Data[[#This Row],[TOTAL CHELTUIELI LEI]]/Data[[#This Row],[CURS VALUTAR EURO BNR 22 07 2020]]</f>
        <v>2012.1485093283197</v>
      </c>
      <c r="N282" s="49">
        <v>4227</v>
      </c>
      <c r="O282" s="42"/>
      <c r="P282" s="42">
        <v>2100</v>
      </c>
      <c r="Q282" s="42"/>
      <c r="R282" s="42">
        <f>Data[[#This Row],[PERSOANE ÎNSCRISE ÎN LISTELE ELECTORALE (TURUL 1)            ]]+Data[[#This Row],[PERSOANE ÎNSCRISE ÎN LISTELE ELECTORALE (TURUL AL 2-LEA)]]</f>
        <v>4227</v>
      </c>
      <c r="S282" s="42">
        <f>Data[[#This Row],[PERSOANE CARE AU PARTICIPAT LA VOT (TURUL 1)]]+Data[[#This Row],[PERSOANE CARE AU PARTICIPAT LA VOT  (TURUL AL 2-LEA)]]</f>
        <v>2100</v>
      </c>
      <c r="T282" s="41">
        <f>Data[[#This Row],[TOTAL CHELTUIELI LEI]]/Data[[#This Row],[NUMĂRUL PERSOANELOR ÎNSCRISE ÎN LISTELE ELECTORALE]]</f>
        <v>2.3039981074047788</v>
      </c>
      <c r="U282" s="41">
        <f>Data[[#This Row],[TOTAL CHELTUIELI EURO]]/Data[[#This Row],[NUMĂRUL PERSOANELOR ÎNSCRISE ÎN LISTELE ELECTORALE]]</f>
        <v>0.47602283163669734</v>
      </c>
      <c r="V282" s="41">
        <f>Data[[#This Row],[TOTAL CHELTUIELI LEI]]/Data[[#This Row],[NUMĂRUL PERSOANELOR CARE AU PARTICIPAT LA VOT]]</f>
        <v>4.6376190476190473</v>
      </c>
      <c r="W282" s="41">
        <f>Data[[#This Row],[TOTAL CHELTUIELI EURO]]/Data[[#This Row],[NUMĂRUL PERSOANELOR CARE AU PARTICIPAT LA VOT]]</f>
        <v>0.95816595682300942</v>
      </c>
      <c r="X282" s="43">
        <v>4.8400999999999996</v>
      </c>
      <c r="Y282" s="114" t="s">
        <v>2891</v>
      </c>
      <c r="Z282" s="44">
        <v>2</v>
      </c>
      <c r="AA282" s="115" t="s">
        <v>3105</v>
      </c>
      <c r="AB282" s="44">
        <v>0</v>
      </c>
      <c r="AC282" s="45"/>
    </row>
    <row r="283" spans="1:29" ht="12" customHeight="1" x14ac:dyDescent="0.2">
      <c r="A283" s="37">
        <v>282</v>
      </c>
      <c r="B283" s="38" t="s">
        <v>9</v>
      </c>
      <c r="C283" s="39" t="s">
        <v>1220</v>
      </c>
      <c r="D283" s="40">
        <v>44101</v>
      </c>
      <c r="E283" s="38">
        <v>1</v>
      </c>
      <c r="F283" s="38"/>
      <c r="G283" s="38" t="s">
        <v>2</v>
      </c>
      <c r="H283" s="38" t="s">
        <v>2</v>
      </c>
      <c r="I283" s="47">
        <v>2880</v>
      </c>
      <c r="J283" s="47">
        <v>6273.07</v>
      </c>
      <c r="K283" s="47">
        <v>0</v>
      </c>
      <c r="L283" s="41">
        <f>SUM(Data[[#This Row],[CHELTUIELI DE PERSONAL LEI]:[CHELTUIELI DE CAPITAL (ACTIVE NEFINANCIARE ) LEI]])</f>
        <v>9153.07</v>
      </c>
      <c r="M283" s="41">
        <f>Data[[#This Row],[TOTAL CHELTUIELI LEI]]/Data[[#This Row],[CURS VALUTAR EURO BNR 22 07 2020]]</f>
        <v>1891.0910931592323</v>
      </c>
      <c r="N283" s="49">
        <v>5524</v>
      </c>
      <c r="O283" s="42"/>
      <c r="P283" s="42">
        <v>2273</v>
      </c>
      <c r="Q283" s="42"/>
      <c r="R283" s="42">
        <f>Data[[#This Row],[PERSOANE ÎNSCRISE ÎN LISTELE ELECTORALE (TURUL 1)            ]]+Data[[#This Row],[PERSOANE ÎNSCRISE ÎN LISTELE ELECTORALE (TURUL AL 2-LEA)]]</f>
        <v>5524</v>
      </c>
      <c r="S283" s="42">
        <f>Data[[#This Row],[PERSOANE CARE AU PARTICIPAT LA VOT (TURUL 1)]]+Data[[#This Row],[PERSOANE CARE AU PARTICIPAT LA VOT  (TURUL AL 2-LEA)]]</f>
        <v>2273</v>
      </c>
      <c r="T283" s="41">
        <f>Data[[#This Row],[TOTAL CHELTUIELI LEI]]/Data[[#This Row],[NUMĂRUL PERSOANELOR ÎNSCRISE ÎN LISTELE ELECTORALE]]</f>
        <v>1.6569641564083997</v>
      </c>
      <c r="U283" s="41">
        <f>Data[[#This Row],[TOTAL CHELTUIELI EURO]]/Data[[#This Row],[NUMĂRUL PERSOANELOR ÎNSCRISE ÎN LISTELE ELECTORALE]]</f>
        <v>0.34234089304113546</v>
      </c>
      <c r="V283" s="41">
        <f>Data[[#This Row],[TOTAL CHELTUIELI LEI]]/Data[[#This Row],[NUMĂRUL PERSOANELOR CARE AU PARTICIPAT LA VOT]]</f>
        <v>4.0268675758908934</v>
      </c>
      <c r="W283" s="41">
        <f>Data[[#This Row],[TOTAL CHELTUIELI EURO]]/Data[[#This Row],[NUMĂRUL PERSOANELOR CARE AU PARTICIPAT LA VOT]]</f>
        <v>0.83198024336085885</v>
      </c>
      <c r="X283" s="43">
        <v>4.8400999999999996</v>
      </c>
      <c r="Y283" s="114" t="s">
        <v>2894</v>
      </c>
      <c r="Z283" s="44">
        <v>1</v>
      </c>
      <c r="AA283" s="115" t="s">
        <v>3105</v>
      </c>
      <c r="AB283" s="44">
        <v>0</v>
      </c>
      <c r="AC283" s="45"/>
    </row>
    <row r="284" spans="1:29" ht="12" customHeight="1" x14ac:dyDescent="0.2">
      <c r="A284" s="37">
        <v>283</v>
      </c>
      <c r="B284" s="38" t="s">
        <v>9</v>
      </c>
      <c r="C284" s="39" t="s">
        <v>270</v>
      </c>
      <c r="D284" s="40">
        <v>44101</v>
      </c>
      <c r="E284" s="38">
        <v>1</v>
      </c>
      <c r="F284" s="38"/>
      <c r="G284" s="38" t="s">
        <v>2</v>
      </c>
      <c r="H284" s="38" t="s">
        <v>2</v>
      </c>
      <c r="I284" s="47">
        <v>2040</v>
      </c>
      <c r="J284" s="47">
        <v>6443</v>
      </c>
      <c r="K284" s="47">
        <v>0</v>
      </c>
      <c r="L284" s="41">
        <f>SUM(Data[[#This Row],[CHELTUIELI DE PERSONAL LEI]:[CHELTUIELI DE CAPITAL (ACTIVE NEFINANCIARE ) LEI]])</f>
        <v>8483</v>
      </c>
      <c r="M284" s="41">
        <f>Data[[#This Row],[TOTAL CHELTUIELI LEI]]/Data[[#This Row],[CURS VALUTAR EURO BNR 22 07 2020]]</f>
        <v>1752.6497386417636</v>
      </c>
      <c r="N284" s="49">
        <v>1670</v>
      </c>
      <c r="O284" s="42"/>
      <c r="P284" s="42">
        <v>817</v>
      </c>
      <c r="Q284" s="42"/>
      <c r="R284" s="42">
        <f>Data[[#This Row],[PERSOANE ÎNSCRISE ÎN LISTELE ELECTORALE (TURUL 1)            ]]+Data[[#This Row],[PERSOANE ÎNSCRISE ÎN LISTELE ELECTORALE (TURUL AL 2-LEA)]]</f>
        <v>1670</v>
      </c>
      <c r="S284" s="42">
        <f>Data[[#This Row],[PERSOANE CARE AU PARTICIPAT LA VOT (TURUL 1)]]+Data[[#This Row],[PERSOANE CARE AU PARTICIPAT LA VOT  (TURUL AL 2-LEA)]]</f>
        <v>817</v>
      </c>
      <c r="T284" s="41">
        <f>Data[[#This Row],[TOTAL CHELTUIELI LEI]]/Data[[#This Row],[NUMĂRUL PERSOANELOR ÎNSCRISE ÎN LISTELE ELECTORALE]]</f>
        <v>5.0796407185628745</v>
      </c>
      <c r="U284" s="41">
        <f>Data[[#This Row],[TOTAL CHELTUIELI EURO]]/Data[[#This Row],[NUMĂRUL PERSOANELOR ÎNSCRISE ÎN LISTELE ELECTORALE]]</f>
        <v>1.0494908614621339</v>
      </c>
      <c r="V284" s="41">
        <f>Data[[#This Row],[TOTAL CHELTUIELI LEI]]/Data[[#This Row],[NUMĂRUL PERSOANELOR CARE AU PARTICIPAT LA VOT]]</f>
        <v>10.383108935128519</v>
      </c>
      <c r="W284" s="41">
        <f>Data[[#This Row],[TOTAL CHELTUIELI EURO]]/Data[[#This Row],[NUMĂRUL PERSOANELOR CARE AU PARTICIPAT LA VOT]]</f>
        <v>2.1452261182885723</v>
      </c>
      <c r="X284" s="43">
        <v>4.8400999999999996</v>
      </c>
      <c r="Y284" s="114" t="s">
        <v>2892</v>
      </c>
      <c r="Z284" s="44">
        <v>5</v>
      </c>
      <c r="AA284" s="115" t="s">
        <v>3107</v>
      </c>
      <c r="AB284" s="44">
        <v>1</v>
      </c>
      <c r="AC284" s="45"/>
    </row>
    <row r="285" spans="1:29" ht="12" customHeight="1" x14ac:dyDescent="0.2">
      <c r="A285" s="37">
        <v>284</v>
      </c>
      <c r="B285" s="38" t="s">
        <v>9</v>
      </c>
      <c r="C285" s="39" t="s">
        <v>1221</v>
      </c>
      <c r="D285" s="40">
        <v>44101</v>
      </c>
      <c r="E285" s="38">
        <v>1</v>
      </c>
      <c r="F285" s="38"/>
      <c r="G285" s="38" t="s">
        <v>2</v>
      </c>
      <c r="H285" s="38" t="s">
        <v>2</v>
      </c>
      <c r="I285" s="47">
        <v>0</v>
      </c>
      <c r="J285" s="47">
        <v>36877</v>
      </c>
      <c r="K285" s="47">
        <v>0</v>
      </c>
      <c r="L285" s="41">
        <f>SUM(Data[[#This Row],[CHELTUIELI DE PERSONAL LEI]:[CHELTUIELI DE CAPITAL (ACTIVE NEFINANCIARE ) LEI]])</f>
        <v>36877</v>
      </c>
      <c r="M285" s="41">
        <f>Data[[#This Row],[TOTAL CHELTUIELI LEI]]/Data[[#This Row],[CURS VALUTAR EURO BNR 22 07 2020]]</f>
        <v>7619.0574574905486</v>
      </c>
      <c r="N285" s="49">
        <v>4071</v>
      </c>
      <c r="O285" s="42"/>
      <c r="P285" s="42">
        <v>1599</v>
      </c>
      <c r="Q285" s="42"/>
      <c r="R285" s="42">
        <f>Data[[#This Row],[PERSOANE ÎNSCRISE ÎN LISTELE ELECTORALE (TURUL 1)            ]]+Data[[#This Row],[PERSOANE ÎNSCRISE ÎN LISTELE ELECTORALE (TURUL AL 2-LEA)]]</f>
        <v>4071</v>
      </c>
      <c r="S285" s="42">
        <f>Data[[#This Row],[PERSOANE CARE AU PARTICIPAT LA VOT (TURUL 1)]]+Data[[#This Row],[PERSOANE CARE AU PARTICIPAT LA VOT  (TURUL AL 2-LEA)]]</f>
        <v>1599</v>
      </c>
      <c r="T285" s="41">
        <f>Data[[#This Row],[TOTAL CHELTUIELI LEI]]/Data[[#This Row],[NUMĂRUL PERSOANELOR ÎNSCRISE ÎN LISTELE ELECTORALE]]</f>
        <v>9.0584622942765911</v>
      </c>
      <c r="U285" s="41">
        <f>Data[[#This Row],[TOTAL CHELTUIELI EURO]]/Data[[#This Row],[NUMĂRUL PERSOANELOR ÎNSCRISE ÎN LISTELE ELECTORALE]]</f>
        <v>1.8715444503784202</v>
      </c>
      <c r="V285" s="41">
        <f>Data[[#This Row],[TOTAL CHELTUIELI LEI]]/Data[[#This Row],[NUMĂRUL PERSOANELOR CARE AU PARTICIPAT LA VOT]]</f>
        <v>23.062539086929331</v>
      </c>
      <c r="W285" s="41">
        <f>Data[[#This Row],[TOTAL CHELTUIELI EURO]]/Data[[#This Row],[NUMĂRUL PERSOANELOR CARE AU PARTICIPAT LA VOT]]</f>
        <v>4.7648889665356773</v>
      </c>
      <c r="X285" s="43">
        <v>4.8400999999999996</v>
      </c>
      <c r="Y285" s="114" t="s">
        <v>2887</v>
      </c>
      <c r="Z285" s="44">
        <v>9</v>
      </c>
      <c r="AA285" s="115" t="s">
        <v>3107</v>
      </c>
      <c r="AB285" s="44">
        <v>1</v>
      </c>
      <c r="AC285" s="45"/>
    </row>
    <row r="286" spans="1:29" ht="12" customHeight="1" x14ac:dyDescent="0.2">
      <c r="A286" s="37">
        <v>285</v>
      </c>
      <c r="B286" s="38" t="s">
        <v>9</v>
      </c>
      <c r="C286" s="39" t="s">
        <v>1222</v>
      </c>
      <c r="D286" s="40">
        <v>44101</v>
      </c>
      <c r="E286" s="38">
        <v>1</v>
      </c>
      <c r="F286" s="38"/>
      <c r="G286" s="38" t="s">
        <v>2</v>
      </c>
      <c r="H286" s="38" t="s">
        <v>2</v>
      </c>
      <c r="I286" s="47">
        <v>1600</v>
      </c>
      <c r="J286" s="47">
        <v>10794</v>
      </c>
      <c r="K286" s="47">
        <v>0</v>
      </c>
      <c r="L286" s="41">
        <f>SUM(Data[[#This Row],[CHELTUIELI DE PERSONAL LEI]:[CHELTUIELI DE CAPITAL (ACTIVE NEFINANCIARE ) LEI]])</f>
        <v>12394</v>
      </c>
      <c r="M286" s="41">
        <f>Data[[#This Row],[TOTAL CHELTUIELI LEI]]/Data[[#This Row],[CURS VALUTAR EURO BNR 22 07 2020]]</f>
        <v>2560.6908948162231</v>
      </c>
      <c r="N286" s="49">
        <v>2519</v>
      </c>
      <c r="O286" s="42"/>
      <c r="P286" s="42">
        <v>1492</v>
      </c>
      <c r="Q286" s="42"/>
      <c r="R286" s="42">
        <f>Data[[#This Row],[PERSOANE ÎNSCRISE ÎN LISTELE ELECTORALE (TURUL 1)            ]]+Data[[#This Row],[PERSOANE ÎNSCRISE ÎN LISTELE ELECTORALE (TURUL AL 2-LEA)]]</f>
        <v>2519</v>
      </c>
      <c r="S286" s="42">
        <f>Data[[#This Row],[PERSOANE CARE AU PARTICIPAT LA VOT (TURUL 1)]]+Data[[#This Row],[PERSOANE CARE AU PARTICIPAT LA VOT  (TURUL AL 2-LEA)]]</f>
        <v>1492</v>
      </c>
      <c r="T286" s="41">
        <f>Data[[#This Row],[TOTAL CHELTUIELI LEI]]/Data[[#This Row],[NUMĂRUL PERSOANELOR ÎNSCRISE ÎN LISTELE ELECTORALE]]</f>
        <v>4.9202064311234617</v>
      </c>
      <c r="U286" s="41">
        <f>Data[[#This Row],[TOTAL CHELTUIELI EURO]]/Data[[#This Row],[NUMĂRUL PERSOANELOR ÎNSCRISE ÎN LISTELE ELECTORALE]]</f>
        <v>1.0165505735673772</v>
      </c>
      <c r="V286" s="41">
        <f>Data[[#This Row],[TOTAL CHELTUIELI LEI]]/Data[[#This Row],[NUMĂRUL PERSOANELOR CARE AU PARTICIPAT LA VOT]]</f>
        <v>8.3069705093833779</v>
      </c>
      <c r="W286" s="41">
        <f>Data[[#This Row],[TOTAL CHELTUIELI EURO]]/Data[[#This Row],[NUMĂRUL PERSOANELOR CARE AU PARTICIPAT LA VOT]]</f>
        <v>1.7162807606006858</v>
      </c>
      <c r="X286" s="43">
        <v>4.8400999999999996</v>
      </c>
      <c r="Y286" s="114" t="s">
        <v>2895</v>
      </c>
      <c r="Z286" s="44">
        <v>4</v>
      </c>
      <c r="AA286" s="115" t="s">
        <v>3107</v>
      </c>
      <c r="AB286" s="44">
        <v>1</v>
      </c>
      <c r="AC286" s="45"/>
    </row>
    <row r="287" spans="1:29" ht="12" customHeight="1" x14ac:dyDescent="0.2">
      <c r="A287" s="37">
        <v>286</v>
      </c>
      <c r="B287" s="38" t="s">
        <v>9</v>
      </c>
      <c r="C287" s="39" t="s">
        <v>1223</v>
      </c>
      <c r="D287" s="40">
        <v>44101</v>
      </c>
      <c r="E287" s="38">
        <v>1</v>
      </c>
      <c r="F287" s="38"/>
      <c r="G287" s="38" t="s">
        <v>2</v>
      </c>
      <c r="H287" s="38" t="s">
        <v>2</v>
      </c>
      <c r="I287" s="47">
        <v>3625</v>
      </c>
      <c r="J287" s="47">
        <v>2000</v>
      </c>
      <c r="K287" s="47">
        <v>0</v>
      </c>
      <c r="L287" s="41">
        <f>SUM(Data[[#This Row],[CHELTUIELI DE PERSONAL LEI]:[CHELTUIELI DE CAPITAL (ACTIVE NEFINANCIARE ) LEI]])</f>
        <v>5625</v>
      </c>
      <c r="M287" s="41">
        <f>Data[[#This Row],[TOTAL CHELTUIELI LEI]]/Data[[#This Row],[CURS VALUTAR EURO BNR 22 07 2020]]</f>
        <v>1162.1660709489474</v>
      </c>
      <c r="N287" s="49">
        <v>1460</v>
      </c>
      <c r="O287" s="42"/>
      <c r="P287" s="42">
        <v>887</v>
      </c>
      <c r="Q287" s="42"/>
      <c r="R287" s="42">
        <f>Data[[#This Row],[PERSOANE ÎNSCRISE ÎN LISTELE ELECTORALE (TURUL 1)            ]]+Data[[#This Row],[PERSOANE ÎNSCRISE ÎN LISTELE ELECTORALE (TURUL AL 2-LEA)]]</f>
        <v>1460</v>
      </c>
      <c r="S287" s="42">
        <f>Data[[#This Row],[PERSOANE CARE AU PARTICIPAT LA VOT (TURUL 1)]]+Data[[#This Row],[PERSOANE CARE AU PARTICIPAT LA VOT  (TURUL AL 2-LEA)]]</f>
        <v>887</v>
      </c>
      <c r="T287" s="41">
        <f>Data[[#This Row],[TOTAL CHELTUIELI LEI]]/Data[[#This Row],[NUMĂRUL PERSOANELOR ÎNSCRISE ÎN LISTELE ELECTORALE]]</f>
        <v>3.8527397260273974</v>
      </c>
      <c r="U287" s="41">
        <f>Data[[#This Row],[TOTAL CHELTUIELI EURO]]/Data[[#This Row],[NUMĂRUL PERSOANELOR ÎNSCRISE ÎN LISTELE ELECTORALE]]</f>
        <v>0.79600415818421055</v>
      </c>
      <c r="V287" s="41">
        <f>Data[[#This Row],[TOTAL CHELTUIELI LEI]]/Data[[#This Row],[NUMĂRUL PERSOANELOR CARE AU PARTICIPAT LA VOT]]</f>
        <v>6.3416009019165731</v>
      </c>
      <c r="W287" s="41">
        <f>Data[[#This Row],[TOTAL CHELTUIELI EURO]]/Data[[#This Row],[NUMĂRUL PERSOANELOR CARE AU PARTICIPAT LA VOT]]</f>
        <v>1.310221049547855</v>
      </c>
      <c r="X287" s="43">
        <v>4.8400999999999996</v>
      </c>
      <c r="Y287" s="114" t="s">
        <v>2884</v>
      </c>
      <c r="Z287" s="44">
        <v>3</v>
      </c>
      <c r="AA287" s="115" t="s">
        <v>3105</v>
      </c>
      <c r="AB287" s="44">
        <v>0</v>
      </c>
      <c r="AC287" s="45"/>
    </row>
    <row r="288" spans="1:29" ht="12" customHeight="1" x14ac:dyDescent="0.2">
      <c r="A288" s="37">
        <v>287</v>
      </c>
      <c r="B288" s="38" t="s">
        <v>9</v>
      </c>
      <c r="C288" s="39" t="s">
        <v>1224</v>
      </c>
      <c r="D288" s="40">
        <v>44101</v>
      </c>
      <c r="E288" s="38">
        <v>1</v>
      </c>
      <c r="F288" s="38"/>
      <c r="G288" s="38" t="s">
        <v>2</v>
      </c>
      <c r="H288" s="38" t="s">
        <v>2</v>
      </c>
      <c r="I288" s="47">
        <v>6400</v>
      </c>
      <c r="J288" s="47">
        <v>13042.18</v>
      </c>
      <c r="K288" s="47">
        <v>0</v>
      </c>
      <c r="L288" s="41">
        <f>SUM(Data[[#This Row],[CHELTUIELI DE PERSONAL LEI]:[CHELTUIELI DE CAPITAL (ACTIVE NEFINANCIARE ) LEI]])</f>
        <v>19442.18</v>
      </c>
      <c r="M288" s="41">
        <f>Data[[#This Row],[TOTAL CHELTUIELI LEI]]/Data[[#This Row],[CURS VALUTAR EURO BNR 22 07 2020]]</f>
        <v>4016.896345116837</v>
      </c>
      <c r="N288" s="49">
        <v>2124</v>
      </c>
      <c r="O288" s="42"/>
      <c r="P288" s="42">
        <v>1360</v>
      </c>
      <c r="Q288" s="42"/>
      <c r="R288" s="42">
        <f>Data[[#This Row],[PERSOANE ÎNSCRISE ÎN LISTELE ELECTORALE (TURUL 1)            ]]+Data[[#This Row],[PERSOANE ÎNSCRISE ÎN LISTELE ELECTORALE (TURUL AL 2-LEA)]]</f>
        <v>2124</v>
      </c>
      <c r="S288" s="42">
        <f>Data[[#This Row],[PERSOANE CARE AU PARTICIPAT LA VOT (TURUL 1)]]+Data[[#This Row],[PERSOANE CARE AU PARTICIPAT LA VOT  (TURUL AL 2-LEA)]]</f>
        <v>1360</v>
      </c>
      <c r="T288" s="41">
        <f>Data[[#This Row],[TOTAL CHELTUIELI LEI]]/Data[[#This Row],[NUMĂRUL PERSOANELOR ÎNSCRISE ÎN LISTELE ELECTORALE]]</f>
        <v>9.1535687382297546</v>
      </c>
      <c r="U288" s="41">
        <f>Data[[#This Row],[TOTAL CHELTUIELI EURO]]/Data[[#This Row],[NUMĂRUL PERSOANELOR ÎNSCRISE ÎN LISTELE ELECTORALE]]</f>
        <v>1.8911941361190381</v>
      </c>
      <c r="V288" s="41">
        <f>Data[[#This Row],[TOTAL CHELTUIELI LEI]]/Data[[#This Row],[NUMĂRUL PERSOANELOR CARE AU PARTICIPAT LA VOT]]</f>
        <v>14.295720588235294</v>
      </c>
      <c r="W288" s="41">
        <f>Data[[#This Row],[TOTAL CHELTUIELI EURO]]/Data[[#This Row],[NUMĂRUL PERSOANELOR CARE AU PARTICIPAT LA VOT]]</f>
        <v>2.9536002537623802</v>
      </c>
      <c r="X288" s="43">
        <v>4.8400999999999996</v>
      </c>
      <c r="Y288" s="114" t="s">
        <v>2887</v>
      </c>
      <c r="Z288" s="44">
        <v>9</v>
      </c>
      <c r="AA288" s="115" t="s">
        <v>3107</v>
      </c>
      <c r="AB288" s="44">
        <v>1</v>
      </c>
      <c r="AC288" s="45"/>
    </row>
    <row r="289" spans="1:29" ht="12" customHeight="1" x14ac:dyDescent="0.2">
      <c r="A289" s="37">
        <v>288</v>
      </c>
      <c r="B289" s="38" t="s">
        <v>9</v>
      </c>
      <c r="C289" s="39" t="s">
        <v>1225</v>
      </c>
      <c r="D289" s="40">
        <v>44101</v>
      </c>
      <c r="E289" s="38">
        <v>1</v>
      </c>
      <c r="F289" s="38"/>
      <c r="G289" s="38" t="s">
        <v>2</v>
      </c>
      <c r="H289" s="38" t="s">
        <v>2</v>
      </c>
      <c r="I289" s="47">
        <v>2600</v>
      </c>
      <c r="J289" s="47">
        <v>19042</v>
      </c>
      <c r="K289" s="47">
        <v>0</v>
      </c>
      <c r="L289" s="41">
        <f>SUM(Data[[#This Row],[CHELTUIELI DE PERSONAL LEI]:[CHELTUIELI DE CAPITAL (ACTIVE NEFINANCIARE ) LEI]])</f>
        <v>21642</v>
      </c>
      <c r="M289" s="41">
        <f>Data[[#This Row],[TOTAL CHELTUIELI LEI]]/Data[[#This Row],[CURS VALUTAR EURO BNR 22 07 2020]]</f>
        <v>4471.3952191070439</v>
      </c>
      <c r="N289" s="49">
        <v>8826</v>
      </c>
      <c r="O289" s="42"/>
      <c r="P289" s="42">
        <v>4614</v>
      </c>
      <c r="Q289" s="42"/>
      <c r="R289" s="42">
        <f>Data[[#This Row],[PERSOANE ÎNSCRISE ÎN LISTELE ELECTORALE (TURUL 1)            ]]+Data[[#This Row],[PERSOANE ÎNSCRISE ÎN LISTELE ELECTORALE (TURUL AL 2-LEA)]]</f>
        <v>8826</v>
      </c>
      <c r="S289" s="42">
        <f>Data[[#This Row],[PERSOANE CARE AU PARTICIPAT LA VOT (TURUL 1)]]+Data[[#This Row],[PERSOANE CARE AU PARTICIPAT LA VOT  (TURUL AL 2-LEA)]]</f>
        <v>4614</v>
      </c>
      <c r="T289" s="41">
        <f>Data[[#This Row],[TOTAL CHELTUIELI LEI]]/Data[[#This Row],[NUMĂRUL PERSOANELOR ÎNSCRISE ÎN LISTELE ELECTORALE]]</f>
        <v>2.4520734194425562</v>
      </c>
      <c r="U289" s="41">
        <f>Data[[#This Row],[TOTAL CHELTUIELI EURO]]/Data[[#This Row],[NUMĂRUL PERSOANELOR ÎNSCRISE ÎN LISTELE ELECTORALE]]</f>
        <v>0.50661627227589434</v>
      </c>
      <c r="V289" s="41">
        <f>Data[[#This Row],[TOTAL CHELTUIELI LEI]]/Data[[#This Row],[NUMĂRUL PERSOANELOR CARE AU PARTICIPAT LA VOT]]</f>
        <v>4.6905071521456438</v>
      </c>
      <c r="W289" s="41">
        <f>Data[[#This Row],[TOTAL CHELTUIELI EURO]]/Data[[#This Row],[NUMĂRUL PERSOANELOR CARE AU PARTICIPAT LA VOT]]</f>
        <v>0.9690930253808071</v>
      </c>
      <c r="X289" s="43">
        <v>4.8400999999999996</v>
      </c>
      <c r="Y289" s="114" t="s">
        <v>2891</v>
      </c>
      <c r="Z289" s="44">
        <v>2</v>
      </c>
      <c r="AA289" s="115" t="s">
        <v>3105</v>
      </c>
      <c r="AB289" s="44">
        <v>0</v>
      </c>
      <c r="AC289" s="45"/>
    </row>
    <row r="290" spans="1:29" ht="12" customHeight="1" x14ac:dyDescent="0.2">
      <c r="A290" s="37">
        <v>289</v>
      </c>
      <c r="B290" s="38" t="s">
        <v>9</v>
      </c>
      <c r="C290" s="39" t="s">
        <v>1226</v>
      </c>
      <c r="D290" s="40">
        <v>44101</v>
      </c>
      <c r="E290" s="38">
        <v>1</v>
      </c>
      <c r="F290" s="38"/>
      <c r="G290" s="38" t="s">
        <v>2</v>
      </c>
      <c r="H290" s="38" t="s">
        <v>2</v>
      </c>
      <c r="I290" s="47">
        <v>2880</v>
      </c>
      <c r="J290" s="47">
        <v>3291</v>
      </c>
      <c r="K290" s="47">
        <v>0</v>
      </c>
      <c r="L290" s="41">
        <f>SUM(Data[[#This Row],[CHELTUIELI DE PERSONAL LEI]:[CHELTUIELI DE CAPITAL (ACTIVE NEFINANCIARE ) LEI]])</f>
        <v>6171</v>
      </c>
      <c r="M290" s="41">
        <f>Data[[#This Row],[TOTAL CHELTUIELI LEI]]/Data[[#This Row],[CURS VALUTAR EURO BNR 22 07 2020]]</f>
        <v>1274.9736575690586</v>
      </c>
      <c r="N290" s="49">
        <v>4427</v>
      </c>
      <c r="O290" s="42"/>
      <c r="P290" s="42">
        <v>1836</v>
      </c>
      <c r="Q290" s="42"/>
      <c r="R290" s="42">
        <f>Data[[#This Row],[PERSOANE ÎNSCRISE ÎN LISTELE ELECTORALE (TURUL 1)            ]]+Data[[#This Row],[PERSOANE ÎNSCRISE ÎN LISTELE ELECTORALE (TURUL AL 2-LEA)]]</f>
        <v>4427</v>
      </c>
      <c r="S290" s="42">
        <f>Data[[#This Row],[PERSOANE CARE AU PARTICIPAT LA VOT (TURUL 1)]]+Data[[#This Row],[PERSOANE CARE AU PARTICIPAT LA VOT  (TURUL AL 2-LEA)]]</f>
        <v>1836</v>
      </c>
      <c r="T290" s="41">
        <f>Data[[#This Row],[TOTAL CHELTUIELI LEI]]/Data[[#This Row],[NUMĂRUL PERSOANELOR ÎNSCRISE ÎN LISTELE ELECTORALE]]</f>
        <v>1.3939462389880279</v>
      </c>
      <c r="U290" s="41">
        <f>Data[[#This Row],[TOTAL CHELTUIELI EURO]]/Data[[#This Row],[NUMĂRUL PERSOANELOR ÎNSCRISE ÎN LISTELE ELECTORALE]]</f>
        <v>0.28799947087622735</v>
      </c>
      <c r="V290" s="41">
        <f>Data[[#This Row],[TOTAL CHELTUIELI LEI]]/Data[[#This Row],[NUMĂRUL PERSOANELOR CARE AU PARTICIPAT LA VOT]]</f>
        <v>3.3611111111111112</v>
      </c>
      <c r="W290" s="41">
        <f>Data[[#This Row],[TOTAL CHELTUIELI EURO]]/Data[[#This Row],[NUMĂRUL PERSOANELOR CARE AU PARTICIPAT LA VOT]]</f>
        <v>0.69443009671517353</v>
      </c>
      <c r="X290" s="43">
        <v>4.8400999999999996</v>
      </c>
      <c r="Y290" s="114" t="s">
        <v>2894</v>
      </c>
      <c r="Z290" s="44">
        <v>1</v>
      </c>
      <c r="AA290" s="115" t="s">
        <v>3105</v>
      </c>
      <c r="AB290" s="44">
        <v>0</v>
      </c>
      <c r="AC290" s="45"/>
    </row>
    <row r="291" spans="1:29" ht="12" customHeight="1" x14ac:dyDescent="0.2">
      <c r="A291" s="37">
        <v>290</v>
      </c>
      <c r="B291" s="38" t="s">
        <v>9</v>
      </c>
      <c r="C291" s="39" t="s">
        <v>1227</v>
      </c>
      <c r="D291" s="40">
        <v>44101</v>
      </c>
      <c r="E291" s="38">
        <v>1</v>
      </c>
      <c r="F291" s="38"/>
      <c r="G291" s="38" t="s">
        <v>2</v>
      </c>
      <c r="H291" s="38" t="s">
        <v>2</v>
      </c>
      <c r="I291" s="47">
        <v>2250</v>
      </c>
      <c r="J291" s="47">
        <v>5263</v>
      </c>
      <c r="K291" s="47">
        <v>0</v>
      </c>
      <c r="L291" s="41">
        <f>SUM(Data[[#This Row],[CHELTUIELI DE PERSONAL LEI]:[CHELTUIELI DE CAPITAL (ACTIVE NEFINANCIARE ) LEI]])</f>
        <v>7513</v>
      </c>
      <c r="M291" s="41">
        <f>Data[[#This Row],[TOTAL CHELTUIELI LEI]]/Data[[#This Row],[CURS VALUTAR EURO BNR 22 07 2020]]</f>
        <v>1552.2406561847897</v>
      </c>
      <c r="N291" s="49">
        <v>1715</v>
      </c>
      <c r="O291" s="42"/>
      <c r="P291" s="42">
        <v>1349</v>
      </c>
      <c r="Q291" s="42"/>
      <c r="R291" s="42">
        <f>Data[[#This Row],[PERSOANE ÎNSCRISE ÎN LISTELE ELECTORALE (TURUL 1)            ]]+Data[[#This Row],[PERSOANE ÎNSCRISE ÎN LISTELE ELECTORALE (TURUL AL 2-LEA)]]</f>
        <v>1715</v>
      </c>
      <c r="S291" s="42">
        <f>Data[[#This Row],[PERSOANE CARE AU PARTICIPAT LA VOT (TURUL 1)]]+Data[[#This Row],[PERSOANE CARE AU PARTICIPAT LA VOT  (TURUL AL 2-LEA)]]</f>
        <v>1349</v>
      </c>
      <c r="T291" s="41">
        <f>Data[[#This Row],[TOTAL CHELTUIELI LEI]]/Data[[#This Row],[NUMĂRUL PERSOANELOR ÎNSCRISE ÎN LISTELE ELECTORALE]]</f>
        <v>4.3807580174927114</v>
      </c>
      <c r="U291" s="41">
        <f>Data[[#This Row],[TOTAL CHELTUIELI EURO]]/Data[[#This Row],[NUMĂRUL PERSOANELOR ÎNSCRISE ÎN LISTELE ELECTORALE]]</f>
        <v>0.90509659252757413</v>
      </c>
      <c r="V291" s="41">
        <f>Data[[#This Row],[TOTAL CHELTUIELI LEI]]/Data[[#This Row],[NUMĂRUL PERSOANELOR CARE AU PARTICIPAT LA VOT]]</f>
        <v>5.5693106004447737</v>
      </c>
      <c r="W291" s="41">
        <f>Data[[#This Row],[TOTAL CHELTUIELI EURO]]/Data[[#This Row],[NUMĂRUL PERSOANELOR CARE AU PARTICIPAT LA VOT]]</f>
        <v>1.1506602343845735</v>
      </c>
      <c r="X291" s="43">
        <v>4.8400999999999996</v>
      </c>
      <c r="Y291" s="114" t="s">
        <v>2895</v>
      </c>
      <c r="Z291" s="44">
        <v>4</v>
      </c>
      <c r="AA291" s="115" t="s">
        <v>3105</v>
      </c>
      <c r="AB291" s="44">
        <v>0</v>
      </c>
      <c r="AC291" s="45"/>
    </row>
    <row r="292" spans="1:29" ht="12" customHeight="1" x14ac:dyDescent="0.2">
      <c r="A292" s="37">
        <v>291</v>
      </c>
      <c r="B292" s="38" t="s">
        <v>9</v>
      </c>
      <c r="C292" s="39" t="s">
        <v>1228</v>
      </c>
      <c r="D292" s="40">
        <v>44101</v>
      </c>
      <c r="E292" s="38">
        <v>1</v>
      </c>
      <c r="F292" s="38"/>
      <c r="G292" s="38" t="s">
        <v>2</v>
      </c>
      <c r="H292" s="38" t="s">
        <v>2</v>
      </c>
      <c r="I292" s="47">
        <v>0</v>
      </c>
      <c r="J292" s="47">
        <v>9.1259999999999994</v>
      </c>
      <c r="K292" s="47">
        <v>0</v>
      </c>
      <c r="L292" s="41">
        <f>SUM(Data[[#This Row],[CHELTUIELI DE PERSONAL LEI]:[CHELTUIELI DE CAPITAL (ACTIVE NEFINANCIARE ) LEI]])</f>
        <v>9.1259999999999994</v>
      </c>
      <c r="M292" s="41">
        <f>Data[[#This Row],[TOTAL CHELTUIELI LEI]]/Data[[#This Row],[CURS VALUTAR EURO BNR 22 07 2020]]</f>
        <v>1.8854982335075723</v>
      </c>
      <c r="N292" s="49">
        <v>3739</v>
      </c>
      <c r="O292" s="42"/>
      <c r="P292" s="42">
        <v>2086</v>
      </c>
      <c r="Q292" s="42"/>
      <c r="R292" s="42">
        <f>Data[[#This Row],[PERSOANE ÎNSCRISE ÎN LISTELE ELECTORALE (TURUL 1)            ]]+Data[[#This Row],[PERSOANE ÎNSCRISE ÎN LISTELE ELECTORALE (TURUL AL 2-LEA)]]</f>
        <v>3739</v>
      </c>
      <c r="S292" s="42">
        <f>Data[[#This Row],[PERSOANE CARE AU PARTICIPAT LA VOT (TURUL 1)]]+Data[[#This Row],[PERSOANE CARE AU PARTICIPAT LA VOT  (TURUL AL 2-LEA)]]</f>
        <v>2086</v>
      </c>
      <c r="T292" s="41">
        <f>Data[[#This Row],[TOTAL CHELTUIELI LEI]]/Data[[#This Row],[NUMĂRUL PERSOANELOR ÎNSCRISE ÎN LISTELE ELECTORALE]]</f>
        <v>2.4407595613800482E-3</v>
      </c>
      <c r="U292" s="41">
        <f>Data[[#This Row],[TOTAL CHELTUIELI EURO]]/Data[[#This Row],[NUMĂRUL PERSOANELOR ÎNSCRISE ÎN LISTELE ELECTORALE]]</f>
        <v>5.0427874659202251E-4</v>
      </c>
      <c r="V292" s="41">
        <f>Data[[#This Row],[TOTAL CHELTUIELI LEI]]/Data[[#This Row],[NUMĂRUL PERSOANELOR CARE AU PARTICIPAT LA VOT]]</f>
        <v>4.3748801534036433E-3</v>
      </c>
      <c r="W292" s="41">
        <f>Data[[#This Row],[TOTAL CHELTUIELI EURO]]/Data[[#This Row],[NUMĂRUL PERSOANELOR CARE AU PARTICIPAT LA VOT]]</f>
        <v>9.0388218288953604E-4</v>
      </c>
      <c r="X292" s="43">
        <v>4.8400999999999996</v>
      </c>
      <c r="Y292" s="114" t="s">
        <v>2890</v>
      </c>
      <c r="Z292" s="44">
        <v>0</v>
      </c>
      <c r="AA292" s="115" t="s">
        <v>3105</v>
      </c>
      <c r="AB292" s="44">
        <v>0</v>
      </c>
      <c r="AC292" s="45"/>
    </row>
    <row r="293" spans="1:29" ht="12" customHeight="1" x14ac:dyDescent="0.2">
      <c r="A293" s="37">
        <v>292</v>
      </c>
      <c r="B293" s="38" t="s">
        <v>9</v>
      </c>
      <c r="C293" s="39" t="s">
        <v>1229</v>
      </c>
      <c r="D293" s="40">
        <v>44101</v>
      </c>
      <c r="E293" s="38">
        <v>1</v>
      </c>
      <c r="F293" s="38"/>
      <c r="G293" s="38" t="s">
        <v>2</v>
      </c>
      <c r="H293" s="38" t="s">
        <v>2</v>
      </c>
      <c r="I293" s="47">
        <v>0</v>
      </c>
      <c r="J293" s="47">
        <v>5477.16</v>
      </c>
      <c r="K293" s="47">
        <v>0</v>
      </c>
      <c r="L293" s="41">
        <f>SUM(Data[[#This Row],[CHELTUIELI DE PERSONAL LEI]:[CHELTUIELI DE CAPITAL (ACTIVE NEFINANCIARE ) LEI]])</f>
        <v>5477.16</v>
      </c>
      <c r="M293" s="41">
        <f>Data[[#This Row],[TOTAL CHELTUIELI LEI]]/Data[[#This Row],[CURS VALUTAR EURO BNR 22 07 2020]]</f>
        <v>1131.6212474948866</v>
      </c>
      <c r="N293" s="49">
        <v>2184</v>
      </c>
      <c r="O293" s="42"/>
      <c r="P293" s="42">
        <v>1256</v>
      </c>
      <c r="Q293" s="42"/>
      <c r="R293" s="42">
        <f>Data[[#This Row],[PERSOANE ÎNSCRISE ÎN LISTELE ELECTORALE (TURUL 1)            ]]+Data[[#This Row],[PERSOANE ÎNSCRISE ÎN LISTELE ELECTORALE (TURUL AL 2-LEA)]]</f>
        <v>2184</v>
      </c>
      <c r="S293" s="42">
        <f>Data[[#This Row],[PERSOANE CARE AU PARTICIPAT LA VOT (TURUL 1)]]+Data[[#This Row],[PERSOANE CARE AU PARTICIPAT LA VOT  (TURUL AL 2-LEA)]]</f>
        <v>1256</v>
      </c>
      <c r="T293" s="41">
        <f>Data[[#This Row],[TOTAL CHELTUIELI LEI]]/Data[[#This Row],[NUMĂRUL PERSOANELOR ÎNSCRISE ÎN LISTELE ELECTORALE]]</f>
        <v>2.507857142857143</v>
      </c>
      <c r="U293" s="41">
        <f>Data[[#This Row],[TOTAL CHELTUIELI EURO]]/Data[[#This Row],[NUMĂRUL PERSOANELOR ÎNSCRISE ÎN LISTELE ELECTORALE]]</f>
        <v>0.51814159683831806</v>
      </c>
      <c r="V293" s="41">
        <f>Data[[#This Row],[TOTAL CHELTUIELI LEI]]/Data[[#This Row],[NUMĂRUL PERSOANELOR CARE AU PARTICIPAT LA VOT]]</f>
        <v>4.3607961783439491</v>
      </c>
      <c r="W293" s="41">
        <f>Data[[#This Row],[TOTAL CHELTUIELI EURO]]/Data[[#This Row],[NUMĂRUL PERSOANELOR CARE AU PARTICIPAT LA VOT]]</f>
        <v>0.90097233080803074</v>
      </c>
      <c r="X293" s="43">
        <v>4.8400999999999996</v>
      </c>
      <c r="Y293" s="114" t="s">
        <v>2891</v>
      </c>
      <c r="Z293" s="44">
        <v>2</v>
      </c>
      <c r="AA293" s="115" t="s">
        <v>3105</v>
      </c>
      <c r="AB293" s="44">
        <v>0</v>
      </c>
      <c r="AC293" s="45"/>
    </row>
    <row r="294" spans="1:29" ht="12" customHeight="1" x14ac:dyDescent="0.2">
      <c r="A294" s="37">
        <v>293</v>
      </c>
      <c r="B294" s="38" t="s">
        <v>9</v>
      </c>
      <c r="C294" s="39" t="s">
        <v>1230</v>
      </c>
      <c r="D294" s="40">
        <v>44101</v>
      </c>
      <c r="E294" s="38">
        <v>1</v>
      </c>
      <c r="F294" s="38"/>
      <c r="G294" s="38" t="s">
        <v>2</v>
      </c>
      <c r="H294" s="38" t="s">
        <v>2</v>
      </c>
      <c r="I294" s="47">
        <v>0</v>
      </c>
      <c r="J294" s="47">
        <v>7725.43</v>
      </c>
      <c r="K294" s="47">
        <v>0</v>
      </c>
      <c r="L294" s="41">
        <f>SUM(Data[[#This Row],[CHELTUIELI DE PERSONAL LEI]:[CHELTUIELI DE CAPITAL (ACTIVE NEFINANCIARE ) LEI]])</f>
        <v>7725.43</v>
      </c>
      <c r="M294" s="41">
        <f>Data[[#This Row],[TOTAL CHELTUIELI LEI]]/Data[[#This Row],[CURS VALUTAR EURO BNR 22 07 2020]]</f>
        <v>1596.130245242867</v>
      </c>
      <c r="N294" s="49">
        <v>5699</v>
      </c>
      <c r="O294" s="42"/>
      <c r="P294" s="42">
        <v>2146</v>
      </c>
      <c r="Q294" s="42"/>
      <c r="R294" s="42">
        <f>Data[[#This Row],[PERSOANE ÎNSCRISE ÎN LISTELE ELECTORALE (TURUL 1)            ]]+Data[[#This Row],[PERSOANE ÎNSCRISE ÎN LISTELE ELECTORALE (TURUL AL 2-LEA)]]</f>
        <v>5699</v>
      </c>
      <c r="S294" s="42">
        <f>Data[[#This Row],[PERSOANE CARE AU PARTICIPAT LA VOT (TURUL 1)]]+Data[[#This Row],[PERSOANE CARE AU PARTICIPAT LA VOT  (TURUL AL 2-LEA)]]</f>
        <v>2146</v>
      </c>
      <c r="T294" s="41">
        <f>Data[[#This Row],[TOTAL CHELTUIELI LEI]]/Data[[#This Row],[NUMĂRUL PERSOANELOR ÎNSCRISE ÎN LISTELE ELECTORALE]]</f>
        <v>1.3555764169152484</v>
      </c>
      <c r="U294" s="41">
        <f>Data[[#This Row],[TOTAL CHELTUIELI EURO]]/Data[[#This Row],[NUMĂRUL PERSOANELOR ÎNSCRISE ÎN LISTELE ELECTORALE]]</f>
        <v>0.28007198547865714</v>
      </c>
      <c r="V294" s="41">
        <f>Data[[#This Row],[TOTAL CHELTUIELI LEI]]/Data[[#This Row],[NUMĂRUL PERSOANELOR CARE AU PARTICIPAT LA VOT]]</f>
        <v>3.5999207828518176</v>
      </c>
      <c r="W294" s="41">
        <f>Data[[#This Row],[TOTAL CHELTUIELI EURO]]/Data[[#This Row],[NUMĂRUL PERSOANELOR CARE AU PARTICIPAT LA VOT]]</f>
        <v>0.74376991856610764</v>
      </c>
      <c r="X294" s="43">
        <v>4.8400999999999996</v>
      </c>
      <c r="Y294" s="114" t="s">
        <v>2894</v>
      </c>
      <c r="Z294" s="44">
        <v>1</v>
      </c>
      <c r="AA294" s="115" t="s">
        <v>3105</v>
      </c>
      <c r="AB294" s="44">
        <v>0</v>
      </c>
      <c r="AC294" s="45"/>
    </row>
    <row r="295" spans="1:29" ht="12" customHeight="1" x14ac:dyDescent="0.2">
      <c r="A295" s="37">
        <v>294</v>
      </c>
      <c r="B295" s="38" t="s">
        <v>9</v>
      </c>
      <c r="C295" s="39" t="s">
        <v>1231</v>
      </c>
      <c r="D295" s="40">
        <v>44101</v>
      </c>
      <c r="E295" s="38">
        <v>1</v>
      </c>
      <c r="F295" s="38"/>
      <c r="G295" s="38" t="s">
        <v>2</v>
      </c>
      <c r="H295" s="38" t="s">
        <v>2</v>
      </c>
      <c r="I295" s="47">
        <v>720</v>
      </c>
      <c r="J295" s="47">
        <v>5518.93</v>
      </c>
      <c r="K295" s="47">
        <v>0</v>
      </c>
      <c r="L295" s="41">
        <f>SUM(Data[[#This Row],[CHELTUIELI DE PERSONAL LEI]:[CHELTUIELI DE CAPITAL (ACTIVE NEFINANCIARE ) LEI]])</f>
        <v>6238.93</v>
      </c>
      <c r="M295" s="41">
        <f>Data[[#This Row],[TOTAL CHELTUIELI LEI]]/Data[[#This Row],[CURS VALUTAR EURO BNR 22 07 2020]]</f>
        <v>1289.0084915600919</v>
      </c>
      <c r="N295" s="49">
        <v>3761</v>
      </c>
      <c r="O295" s="42"/>
      <c r="P295" s="42">
        <v>1300</v>
      </c>
      <c r="Q295" s="42"/>
      <c r="R295" s="42">
        <f>Data[[#This Row],[PERSOANE ÎNSCRISE ÎN LISTELE ELECTORALE (TURUL 1)            ]]+Data[[#This Row],[PERSOANE ÎNSCRISE ÎN LISTELE ELECTORALE (TURUL AL 2-LEA)]]</f>
        <v>3761</v>
      </c>
      <c r="S295" s="42">
        <f>Data[[#This Row],[PERSOANE CARE AU PARTICIPAT LA VOT (TURUL 1)]]+Data[[#This Row],[PERSOANE CARE AU PARTICIPAT LA VOT  (TURUL AL 2-LEA)]]</f>
        <v>1300</v>
      </c>
      <c r="T295" s="41">
        <f>Data[[#This Row],[TOTAL CHELTUIELI LEI]]/Data[[#This Row],[NUMĂRUL PERSOANELOR ÎNSCRISE ÎN LISTELE ELECTORALE]]</f>
        <v>1.6588487104493486</v>
      </c>
      <c r="U295" s="41">
        <f>Data[[#This Row],[TOTAL CHELTUIELI EURO]]/Data[[#This Row],[NUMĂRUL PERSOANELOR ÎNSCRISE ÎN LISTELE ELECTORALE]]</f>
        <v>0.34273025566607068</v>
      </c>
      <c r="V295" s="41">
        <f>Data[[#This Row],[TOTAL CHELTUIELI LEI]]/Data[[#This Row],[NUMĂRUL PERSOANELOR CARE AU PARTICIPAT LA VOT]]</f>
        <v>4.7991769230769235</v>
      </c>
      <c r="W295" s="41">
        <f>Data[[#This Row],[TOTAL CHELTUIELI EURO]]/Data[[#This Row],[NUMĂRUL PERSOANELOR CARE AU PARTICIPAT LA VOT]]</f>
        <v>0.99154499350776304</v>
      </c>
      <c r="X295" s="43">
        <v>4.8400999999999996</v>
      </c>
      <c r="Y295" s="114" t="s">
        <v>2894</v>
      </c>
      <c r="Z295" s="44">
        <v>1</v>
      </c>
      <c r="AA295" s="115" t="s">
        <v>3105</v>
      </c>
      <c r="AB295" s="44">
        <v>0</v>
      </c>
      <c r="AC295" s="45"/>
    </row>
    <row r="296" spans="1:29" ht="12" customHeight="1" x14ac:dyDescent="0.2">
      <c r="A296" s="37">
        <v>295</v>
      </c>
      <c r="B296" s="38" t="s">
        <v>9</v>
      </c>
      <c r="C296" s="39" t="s">
        <v>1232</v>
      </c>
      <c r="D296" s="40">
        <v>44101</v>
      </c>
      <c r="E296" s="38">
        <v>1</v>
      </c>
      <c r="F296" s="38"/>
      <c r="G296" s="38" t="s">
        <v>2</v>
      </c>
      <c r="H296" s="38" t="s">
        <v>2</v>
      </c>
      <c r="I296" s="47">
        <v>573</v>
      </c>
      <c r="J296" s="47">
        <v>7647.52</v>
      </c>
      <c r="K296" s="47">
        <v>0</v>
      </c>
      <c r="L296" s="41">
        <f>SUM(Data[[#This Row],[CHELTUIELI DE PERSONAL LEI]:[CHELTUIELI DE CAPITAL (ACTIVE NEFINANCIARE ) LEI]])</f>
        <v>8220.52</v>
      </c>
      <c r="M296" s="41">
        <f>Data[[#This Row],[TOTAL CHELTUIELI LEI]]/Data[[#This Row],[CURS VALUTAR EURO BNR 22 07 2020]]</f>
        <v>1698.4194541435097</v>
      </c>
      <c r="N296" s="49">
        <v>3201</v>
      </c>
      <c r="O296" s="42"/>
      <c r="P296" s="42">
        <v>2332</v>
      </c>
      <c r="Q296" s="42"/>
      <c r="R296" s="42">
        <f>Data[[#This Row],[PERSOANE ÎNSCRISE ÎN LISTELE ELECTORALE (TURUL 1)            ]]+Data[[#This Row],[PERSOANE ÎNSCRISE ÎN LISTELE ELECTORALE (TURUL AL 2-LEA)]]</f>
        <v>3201</v>
      </c>
      <c r="S296" s="42">
        <f>Data[[#This Row],[PERSOANE CARE AU PARTICIPAT LA VOT (TURUL 1)]]+Data[[#This Row],[PERSOANE CARE AU PARTICIPAT LA VOT  (TURUL AL 2-LEA)]]</f>
        <v>2332</v>
      </c>
      <c r="T296" s="41">
        <f>Data[[#This Row],[TOTAL CHELTUIELI LEI]]/Data[[#This Row],[NUMĂRUL PERSOANELOR ÎNSCRISE ÎN LISTELE ELECTORALE]]</f>
        <v>2.5681099656357391</v>
      </c>
      <c r="U296" s="41">
        <f>Data[[#This Row],[TOTAL CHELTUIELI EURO]]/Data[[#This Row],[NUMĂRUL PERSOANELOR ÎNSCRISE ÎN LISTELE ELECTORALE]]</f>
        <v>0.53059026996048408</v>
      </c>
      <c r="V296" s="41">
        <f>Data[[#This Row],[TOTAL CHELTUIELI LEI]]/Data[[#This Row],[NUMĂRUL PERSOANELOR CARE AU PARTICIPAT LA VOT]]</f>
        <v>3.5250943396226417</v>
      </c>
      <c r="W296" s="41">
        <f>Data[[#This Row],[TOTAL CHELTUIELI EURO]]/Data[[#This Row],[NUMĂRUL PERSOANELOR CARE AU PARTICIPAT LA VOT]]</f>
        <v>0.72831022904953246</v>
      </c>
      <c r="X296" s="43">
        <v>4.8400999999999996</v>
      </c>
      <c r="Y296" s="114" t="s">
        <v>2891</v>
      </c>
      <c r="Z296" s="44">
        <v>2</v>
      </c>
      <c r="AA296" s="115" t="s">
        <v>3105</v>
      </c>
      <c r="AB296" s="44">
        <v>0</v>
      </c>
      <c r="AC296" s="45"/>
    </row>
    <row r="297" spans="1:29" ht="12" customHeight="1" x14ac:dyDescent="0.2">
      <c r="A297" s="37">
        <v>296</v>
      </c>
      <c r="B297" s="38" t="s">
        <v>9</v>
      </c>
      <c r="C297" s="39" t="s">
        <v>1233</v>
      </c>
      <c r="D297" s="40">
        <v>44101</v>
      </c>
      <c r="E297" s="38">
        <v>1</v>
      </c>
      <c r="F297" s="38"/>
      <c r="G297" s="38" t="s">
        <v>2</v>
      </c>
      <c r="H297" s="38" t="s">
        <v>2</v>
      </c>
      <c r="I297" s="47">
        <v>2658</v>
      </c>
      <c r="J297" s="47">
        <v>4629</v>
      </c>
      <c r="K297" s="47">
        <v>0</v>
      </c>
      <c r="L297" s="41">
        <f>SUM(Data[[#This Row],[CHELTUIELI DE PERSONAL LEI]:[CHELTUIELI DE CAPITAL (ACTIVE NEFINANCIARE ) LEI]])</f>
        <v>7287</v>
      </c>
      <c r="M297" s="41">
        <f>Data[[#This Row],[TOTAL CHELTUIELI LEI]]/Data[[#This Row],[CURS VALUTAR EURO BNR 22 07 2020]]</f>
        <v>1505.5474060453298</v>
      </c>
      <c r="N297" s="49">
        <v>2626</v>
      </c>
      <c r="O297" s="42"/>
      <c r="P297" s="42">
        <v>1478</v>
      </c>
      <c r="Q297" s="42"/>
      <c r="R297" s="42">
        <f>Data[[#This Row],[PERSOANE ÎNSCRISE ÎN LISTELE ELECTORALE (TURUL 1)            ]]+Data[[#This Row],[PERSOANE ÎNSCRISE ÎN LISTELE ELECTORALE (TURUL AL 2-LEA)]]</f>
        <v>2626</v>
      </c>
      <c r="S297" s="42">
        <f>Data[[#This Row],[PERSOANE CARE AU PARTICIPAT LA VOT (TURUL 1)]]+Data[[#This Row],[PERSOANE CARE AU PARTICIPAT LA VOT  (TURUL AL 2-LEA)]]</f>
        <v>1478</v>
      </c>
      <c r="T297" s="41">
        <f>Data[[#This Row],[TOTAL CHELTUIELI LEI]]/Data[[#This Row],[NUMĂRUL PERSOANELOR ÎNSCRISE ÎN LISTELE ELECTORALE]]</f>
        <v>2.7749428789032748</v>
      </c>
      <c r="U297" s="41">
        <f>Data[[#This Row],[TOTAL CHELTUIELI EURO]]/Data[[#This Row],[NUMĂRUL PERSOANELOR ÎNSCRISE ÎN LISTELE ELECTORALE]]</f>
        <v>0.57332346003249424</v>
      </c>
      <c r="V297" s="41">
        <f>Data[[#This Row],[TOTAL CHELTUIELI LEI]]/Data[[#This Row],[NUMĂRUL PERSOANELOR CARE AU PARTICIPAT LA VOT]]</f>
        <v>4.9303112313937758</v>
      </c>
      <c r="W297" s="41">
        <f>Data[[#This Row],[TOTAL CHELTUIELI EURO]]/Data[[#This Row],[NUMĂRUL PERSOANELOR CARE AU PARTICIPAT LA VOT]]</f>
        <v>1.0186382990834437</v>
      </c>
      <c r="X297" s="43">
        <v>4.8400999999999996</v>
      </c>
      <c r="Y297" s="114" t="s">
        <v>2891</v>
      </c>
      <c r="Z297" s="44">
        <v>2</v>
      </c>
      <c r="AA297" s="115" t="s">
        <v>3105</v>
      </c>
      <c r="AB297" s="44">
        <v>0</v>
      </c>
      <c r="AC297" s="45"/>
    </row>
    <row r="298" spans="1:29" ht="12" customHeight="1" x14ac:dyDescent="0.2">
      <c r="A298" s="37">
        <v>297</v>
      </c>
      <c r="B298" s="38" t="s">
        <v>9</v>
      </c>
      <c r="C298" s="39" t="s">
        <v>1234</v>
      </c>
      <c r="D298" s="40">
        <v>44101</v>
      </c>
      <c r="E298" s="38">
        <v>1</v>
      </c>
      <c r="F298" s="38"/>
      <c r="G298" s="38" t="s">
        <v>2</v>
      </c>
      <c r="H298" s="38" t="s">
        <v>2</v>
      </c>
      <c r="I298" s="47">
        <v>2640</v>
      </c>
      <c r="J298" s="47">
        <v>1494</v>
      </c>
      <c r="K298" s="47">
        <v>0</v>
      </c>
      <c r="L298" s="41">
        <f>SUM(Data[[#This Row],[CHELTUIELI DE PERSONAL LEI]:[CHELTUIELI DE CAPITAL (ACTIVE NEFINANCIARE ) LEI]])</f>
        <v>4134</v>
      </c>
      <c r="M298" s="41">
        <f>Data[[#This Row],[TOTAL CHELTUIELI LEI]]/Data[[#This Row],[CURS VALUTAR EURO BNR 22 07 2020]]</f>
        <v>854.11458440941306</v>
      </c>
      <c r="N298" s="49">
        <v>4069</v>
      </c>
      <c r="O298" s="42"/>
      <c r="P298" s="42">
        <v>2130</v>
      </c>
      <c r="Q298" s="42"/>
      <c r="R298" s="42">
        <f>Data[[#This Row],[PERSOANE ÎNSCRISE ÎN LISTELE ELECTORALE (TURUL 1)            ]]+Data[[#This Row],[PERSOANE ÎNSCRISE ÎN LISTELE ELECTORALE (TURUL AL 2-LEA)]]</f>
        <v>4069</v>
      </c>
      <c r="S298" s="42">
        <f>Data[[#This Row],[PERSOANE CARE AU PARTICIPAT LA VOT (TURUL 1)]]+Data[[#This Row],[PERSOANE CARE AU PARTICIPAT LA VOT  (TURUL AL 2-LEA)]]</f>
        <v>2130</v>
      </c>
      <c r="T298" s="41">
        <f>Data[[#This Row],[TOTAL CHELTUIELI LEI]]/Data[[#This Row],[NUMĂRUL PERSOANELOR ÎNSCRISE ÎN LISTELE ELECTORALE]]</f>
        <v>1.0159744408945688</v>
      </c>
      <c r="U298" s="41">
        <f>Data[[#This Row],[TOTAL CHELTUIELI EURO]]/Data[[#This Row],[NUMĂRUL PERSOANELOR ÎNSCRISE ÎN LISTELE ELECTORALE]]</f>
        <v>0.20990773762826567</v>
      </c>
      <c r="V298" s="41">
        <f>Data[[#This Row],[TOTAL CHELTUIELI LEI]]/Data[[#This Row],[NUMĂRUL PERSOANELOR CARE AU PARTICIPAT LA VOT]]</f>
        <v>1.9408450704225353</v>
      </c>
      <c r="W298" s="41">
        <f>Data[[#This Row],[TOTAL CHELTUIELI EURO]]/Data[[#This Row],[NUMĂRUL PERSOANELOR CARE AU PARTICIPAT LA VOT]]</f>
        <v>0.40099276263352723</v>
      </c>
      <c r="X298" s="43">
        <v>4.8400999999999996</v>
      </c>
      <c r="Y298" s="114" t="s">
        <v>2894</v>
      </c>
      <c r="Z298" s="44">
        <v>1</v>
      </c>
      <c r="AA298" s="115" t="s">
        <v>3105</v>
      </c>
      <c r="AB298" s="44">
        <v>0</v>
      </c>
      <c r="AC298" s="45"/>
    </row>
    <row r="299" spans="1:29" ht="12" customHeight="1" x14ac:dyDescent="0.2">
      <c r="A299" s="37">
        <v>298</v>
      </c>
      <c r="B299" s="38" t="s">
        <v>9</v>
      </c>
      <c r="C299" s="39" t="s">
        <v>1235</v>
      </c>
      <c r="D299" s="40">
        <v>44101</v>
      </c>
      <c r="E299" s="38">
        <v>1</v>
      </c>
      <c r="F299" s="38"/>
      <c r="G299" s="38" t="s">
        <v>2</v>
      </c>
      <c r="H299" s="38" t="s">
        <v>2</v>
      </c>
      <c r="I299" s="47">
        <v>1800</v>
      </c>
      <c r="J299" s="47">
        <v>15622.26</v>
      </c>
      <c r="K299" s="47">
        <v>0</v>
      </c>
      <c r="L299" s="41">
        <f>SUM(Data[[#This Row],[CHELTUIELI DE PERSONAL LEI]:[CHELTUIELI DE CAPITAL (ACTIVE NEFINANCIARE ) LEI]])</f>
        <v>17422.260000000002</v>
      </c>
      <c r="M299" s="41">
        <f>Data[[#This Row],[TOTAL CHELTUIELI LEI]]/Data[[#This Row],[CURS VALUTAR EURO BNR 22 07 2020]]</f>
        <v>3599.5661246668465</v>
      </c>
      <c r="N299" s="49">
        <v>5385</v>
      </c>
      <c r="O299" s="42"/>
      <c r="P299" s="42">
        <v>2516</v>
      </c>
      <c r="Q299" s="42"/>
      <c r="R299" s="42">
        <f>Data[[#This Row],[PERSOANE ÎNSCRISE ÎN LISTELE ELECTORALE (TURUL 1)            ]]+Data[[#This Row],[PERSOANE ÎNSCRISE ÎN LISTELE ELECTORALE (TURUL AL 2-LEA)]]</f>
        <v>5385</v>
      </c>
      <c r="S299" s="42">
        <f>Data[[#This Row],[PERSOANE CARE AU PARTICIPAT LA VOT (TURUL 1)]]+Data[[#This Row],[PERSOANE CARE AU PARTICIPAT LA VOT  (TURUL AL 2-LEA)]]</f>
        <v>2516</v>
      </c>
      <c r="T299" s="41">
        <f>Data[[#This Row],[TOTAL CHELTUIELI LEI]]/Data[[#This Row],[NUMĂRUL PERSOANELOR ÎNSCRISE ÎN LISTELE ELECTORALE]]</f>
        <v>3.23533147632312</v>
      </c>
      <c r="U299" s="41">
        <f>Data[[#This Row],[TOTAL CHELTUIELI EURO]]/Data[[#This Row],[NUMĂRUL PERSOANELOR ÎNSCRISE ÎN LISTELE ELECTORALE]]</f>
        <v>0.66844310578771526</v>
      </c>
      <c r="V299" s="41">
        <f>Data[[#This Row],[TOTAL CHELTUIELI LEI]]/Data[[#This Row],[NUMĂRUL PERSOANELOR CARE AU PARTICIPAT LA VOT]]</f>
        <v>6.9245866454689988</v>
      </c>
      <c r="W299" s="41">
        <f>Data[[#This Row],[TOTAL CHELTUIELI EURO]]/Data[[#This Row],[NUMĂRUL PERSOANELOR CARE AU PARTICIPAT LA VOT]]</f>
        <v>1.4306701608373793</v>
      </c>
      <c r="X299" s="43">
        <v>4.8400999999999996</v>
      </c>
      <c r="Y299" s="114" t="s">
        <v>2884</v>
      </c>
      <c r="Z299" s="44">
        <v>3</v>
      </c>
      <c r="AA299" s="115" t="s">
        <v>3105</v>
      </c>
      <c r="AB299" s="44">
        <v>0</v>
      </c>
      <c r="AC299" s="45"/>
    </row>
    <row r="300" spans="1:29" ht="12" customHeight="1" x14ac:dyDescent="0.2">
      <c r="A300" s="37">
        <v>299</v>
      </c>
      <c r="B300" s="38" t="s">
        <v>9</v>
      </c>
      <c r="C300" s="39" t="s">
        <v>1236</v>
      </c>
      <c r="D300" s="40">
        <v>44101</v>
      </c>
      <c r="E300" s="38">
        <v>1</v>
      </c>
      <c r="F300" s="38"/>
      <c r="G300" s="38" t="s">
        <v>2</v>
      </c>
      <c r="H300" s="38" t="s">
        <v>2</v>
      </c>
      <c r="I300" s="47">
        <v>4950</v>
      </c>
      <c r="J300" s="47">
        <v>13658.83</v>
      </c>
      <c r="K300" s="47">
        <v>0</v>
      </c>
      <c r="L300" s="41">
        <f>SUM(Data[[#This Row],[CHELTUIELI DE PERSONAL LEI]:[CHELTUIELI DE CAPITAL (ACTIVE NEFINANCIARE ) LEI]])</f>
        <v>18608.830000000002</v>
      </c>
      <c r="M300" s="41">
        <f>Data[[#This Row],[TOTAL CHELTUIELI LEI]]/Data[[#This Row],[CURS VALUTAR EURO BNR 22 07 2020]]</f>
        <v>3844.7201504101163</v>
      </c>
      <c r="N300" s="49">
        <v>5138</v>
      </c>
      <c r="O300" s="42"/>
      <c r="P300" s="42">
        <v>2287</v>
      </c>
      <c r="Q300" s="42"/>
      <c r="R300" s="42">
        <f>Data[[#This Row],[PERSOANE ÎNSCRISE ÎN LISTELE ELECTORALE (TURUL 1)            ]]+Data[[#This Row],[PERSOANE ÎNSCRISE ÎN LISTELE ELECTORALE (TURUL AL 2-LEA)]]</f>
        <v>5138</v>
      </c>
      <c r="S300" s="42">
        <f>Data[[#This Row],[PERSOANE CARE AU PARTICIPAT LA VOT (TURUL 1)]]+Data[[#This Row],[PERSOANE CARE AU PARTICIPAT LA VOT  (TURUL AL 2-LEA)]]</f>
        <v>2287</v>
      </c>
      <c r="T300" s="41">
        <f>Data[[#This Row],[TOTAL CHELTUIELI LEI]]/Data[[#This Row],[NUMĂRUL PERSOANELOR ÎNSCRISE ÎN LISTELE ELECTORALE]]</f>
        <v>3.621804203970417</v>
      </c>
      <c r="U300" s="41">
        <f>Data[[#This Row],[TOTAL CHELTUIELI EURO]]/Data[[#This Row],[NUMĂRUL PERSOANELOR ÎNSCRISE ÎN LISTELE ELECTORALE]]</f>
        <v>0.74829119315105419</v>
      </c>
      <c r="V300" s="41">
        <f>Data[[#This Row],[TOTAL CHELTUIELI LEI]]/Data[[#This Row],[NUMĂRUL PERSOANELOR CARE AU PARTICIPAT LA VOT]]</f>
        <v>8.136786182772191</v>
      </c>
      <c r="W300" s="41">
        <f>Data[[#This Row],[TOTAL CHELTUIELI EURO]]/Data[[#This Row],[NUMĂRUL PERSOANELOR CARE AU PARTICIPAT LA VOT]]</f>
        <v>1.6811194361216075</v>
      </c>
      <c r="X300" s="43">
        <v>4.8400999999999996</v>
      </c>
      <c r="Y300" s="114" t="s">
        <v>2884</v>
      </c>
      <c r="Z300" s="44">
        <v>3</v>
      </c>
      <c r="AA300" s="115" t="s">
        <v>3105</v>
      </c>
      <c r="AB300" s="44">
        <v>0</v>
      </c>
      <c r="AC300" s="45"/>
    </row>
    <row r="301" spans="1:29" ht="12" customHeight="1" x14ac:dyDescent="0.2">
      <c r="A301" s="37">
        <v>300</v>
      </c>
      <c r="B301" s="38" t="s">
        <v>9</v>
      </c>
      <c r="C301" s="39" t="s">
        <v>1237</v>
      </c>
      <c r="D301" s="40">
        <v>44101</v>
      </c>
      <c r="E301" s="38">
        <v>1</v>
      </c>
      <c r="F301" s="38"/>
      <c r="G301" s="38" t="s">
        <v>2</v>
      </c>
      <c r="H301" s="38" t="s">
        <v>2</v>
      </c>
      <c r="I301" s="47">
        <v>3830</v>
      </c>
      <c r="J301" s="47">
        <v>5612.33</v>
      </c>
      <c r="K301" s="47">
        <v>0</v>
      </c>
      <c r="L301" s="41">
        <f>SUM(Data[[#This Row],[CHELTUIELI DE PERSONAL LEI]:[CHELTUIELI DE CAPITAL (ACTIVE NEFINANCIARE ) LEI]])</f>
        <v>9442.33</v>
      </c>
      <c r="M301" s="41">
        <f>Data[[#This Row],[TOTAL CHELTUIELI LEI]]/Data[[#This Row],[CURS VALUTAR EURO BNR 22 07 2020]]</f>
        <v>1950.8543211917111</v>
      </c>
      <c r="N301" s="49">
        <v>4008</v>
      </c>
      <c r="O301" s="42"/>
      <c r="P301" s="42">
        <v>1829</v>
      </c>
      <c r="Q301" s="42"/>
      <c r="R301" s="42">
        <f>Data[[#This Row],[PERSOANE ÎNSCRISE ÎN LISTELE ELECTORALE (TURUL 1)            ]]+Data[[#This Row],[PERSOANE ÎNSCRISE ÎN LISTELE ELECTORALE (TURUL AL 2-LEA)]]</f>
        <v>4008</v>
      </c>
      <c r="S301" s="42">
        <f>Data[[#This Row],[PERSOANE CARE AU PARTICIPAT LA VOT (TURUL 1)]]+Data[[#This Row],[PERSOANE CARE AU PARTICIPAT LA VOT  (TURUL AL 2-LEA)]]</f>
        <v>1829</v>
      </c>
      <c r="T301" s="41">
        <f>Data[[#This Row],[TOTAL CHELTUIELI LEI]]/Data[[#This Row],[NUMĂRUL PERSOANELOR ÎNSCRISE ÎN LISTELE ELECTORALE]]</f>
        <v>2.3558707584830341</v>
      </c>
      <c r="U301" s="41">
        <f>Data[[#This Row],[TOTAL CHELTUIELI EURO]]/Data[[#This Row],[NUMĂRUL PERSOANELOR ÎNSCRISE ÎN LISTELE ELECTORALE]]</f>
        <v>0.48674010009773228</v>
      </c>
      <c r="V301" s="41">
        <f>Data[[#This Row],[TOTAL CHELTUIELI LEI]]/Data[[#This Row],[NUMĂRUL PERSOANELOR CARE AU PARTICIPAT LA VOT]]</f>
        <v>5.1625642427556038</v>
      </c>
      <c r="W301" s="41">
        <f>Data[[#This Row],[TOTAL CHELTUIELI EURO]]/Data[[#This Row],[NUMĂRUL PERSOANELOR CARE AU PARTICIPAT LA VOT]]</f>
        <v>1.0666234670266326</v>
      </c>
      <c r="X301" s="43">
        <v>4.8400999999999996</v>
      </c>
      <c r="Y301" s="114" t="s">
        <v>2891</v>
      </c>
      <c r="Z301" s="44">
        <v>2</v>
      </c>
      <c r="AA301" s="115" t="s">
        <v>3105</v>
      </c>
      <c r="AB301" s="44">
        <v>0</v>
      </c>
      <c r="AC301" s="45"/>
    </row>
    <row r="302" spans="1:29" ht="12" customHeight="1" x14ac:dyDescent="0.2">
      <c r="A302" s="37">
        <v>301</v>
      </c>
      <c r="B302" s="38" t="s">
        <v>9</v>
      </c>
      <c r="C302" s="39" t="s">
        <v>1238</v>
      </c>
      <c r="D302" s="40">
        <v>44101</v>
      </c>
      <c r="E302" s="38">
        <v>1</v>
      </c>
      <c r="F302" s="38"/>
      <c r="G302" s="38" t="s">
        <v>2</v>
      </c>
      <c r="H302" s="38" t="s">
        <v>2</v>
      </c>
      <c r="I302" s="47">
        <v>3360</v>
      </c>
      <c r="J302" s="47">
        <v>5438</v>
      </c>
      <c r="K302" s="47">
        <v>0</v>
      </c>
      <c r="L302" s="41">
        <f>SUM(Data[[#This Row],[CHELTUIELI DE PERSONAL LEI]:[CHELTUIELI DE CAPITAL (ACTIVE NEFINANCIARE ) LEI]])</f>
        <v>8798</v>
      </c>
      <c r="M302" s="41">
        <f>Data[[#This Row],[TOTAL CHELTUIELI LEI]]/Data[[#This Row],[CURS VALUTAR EURO BNR 22 07 2020]]</f>
        <v>1817.7310386149047</v>
      </c>
      <c r="N302" s="49">
        <v>1836</v>
      </c>
      <c r="O302" s="42"/>
      <c r="P302" s="42">
        <v>1131</v>
      </c>
      <c r="Q302" s="42"/>
      <c r="R302" s="42">
        <f>Data[[#This Row],[PERSOANE ÎNSCRISE ÎN LISTELE ELECTORALE (TURUL 1)            ]]+Data[[#This Row],[PERSOANE ÎNSCRISE ÎN LISTELE ELECTORALE (TURUL AL 2-LEA)]]</f>
        <v>1836</v>
      </c>
      <c r="S302" s="42">
        <f>Data[[#This Row],[PERSOANE CARE AU PARTICIPAT LA VOT (TURUL 1)]]+Data[[#This Row],[PERSOANE CARE AU PARTICIPAT LA VOT  (TURUL AL 2-LEA)]]</f>
        <v>1131</v>
      </c>
      <c r="T302" s="41">
        <f>Data[[#This Row],[TOTAL CHELTUIELI LEI]]/Data[[#This Row],[NUMĂRUL PERSOANELOR ÎNSCRISE ÎN LISTELE ELECTORALE]]</f>
        <v>4.7919389978213509</v>
      </c>
      <c r="U302" s="41">
        <f>Data[[#This Row],[TOTAL CHELTUIELI EURO]]/Data[[#This Row],[NUMĂRUL PERSOANELOR ÎNSCRISE ÎN LISTELE ELECTORALE]]</f>
        <v>0.99004958530223564</v>
      </c>
      <c r="V302" s="41">
        <f>Data[[#This Row],[TOTAL CHELTUIELI LEI]]/Data[[#This Row],[NUMĂRUL PERSOANELOR CARE AU PARTICIPAT LA VOT]]</f>
        <v>7.7789566755083994</v>
      </c>
      <c r="W302" s="41">
        <f>Data[[#This Row],[TOTAL CHELTUIELI EURO]]/Data[[#This Row],[NUMĂRUL PERSOANELOR CARE AU PARTICIPAT LA VOT]]</f>
        <v>1.6071892472280325</v>
      </c>
      <c r="X302" s="43">
        <v>4.8400999999999996</v>
      </c>
      <c r="Y302" s="114" t="s">
        <v>2895</v>
      </c>
      <c r="Z302" s="44">
        <v>4</v>
      </c>
      <c r="AA302" s="115" t="s">
        <v>3105</v>
      </c>
      <c r="AB302" s="44">
        <v>0</v>
      </c>
      <c r="AC302" s="45"/>
    </row>
    <row r="303" spans="1:29" ht="12" customHeight="1" x14ac:dyDescent="0.2">
      <c r="A303" s="37">
        <v>302</v>
      </c>
      <c r="B303" s="38" t="s">
        <v>9</v>
      </c>
      <c r="C303" s="39" t="s">
        <v>1239</v>
      </c>
      <c r="D303" s="40">
        <v>44101</v>
      </c>
      <c r="E303" s="38">
        <v>1</v>
      </c>
      <c r="F303" s="38"/>
      <c r="G303" s="38" t="s">
        <v>2</v>
      </c>
      <c r="H303" s="38" t="s">
        <v>2</v>
      </c>
      <c r="I303" s="47">
        <v>660</v>
      </c>
      <c r="J303" s="47">
        <v>4654</v>
      </c>
      <c r="K303" s="47">
        <v>0</v>
      </c>
      <c r="L303" s="41">
        <f>SUM(Data[[#This Row],[CHELTUIELI DE PERSONAL LEI]:[CHELTUIELI DE CAPITAL (ACTIVE NEFINANCIARE ) LEI]])</f>
        <v>5314</v>
      </c>
      <c r="M303" s="41">
        <f>Data[[#This Row],[TOTAL CHELTUIELI LEI]]/Data[[#This Row],[CURS VALUTAR EURO BNR 22 07 2020]]</f>
        <v>1097.9112001818146</v>
      </c>
      <c r="N303" s="49">
        <v>1222</v>
      </c>
      <c r="O303" s="42"/>
      <c r="P303" s="42">
        <v>777</v>
      </c>
      <c r="Q303" s="42"/>
      <c r="R303" s="42">
        <f>Data[[#This Row],[PERSOANE ÎNSCRISE ÎN LISTELE ELECTORALE (TURUL 1)            ]]+Data[[#This Row],[PERSOANE ÎNSCRISE ÎN LISTELE ELECTORALE (TURUL AL 2-LEA)]]</f>
        <v>1222</v>
      </c>
      <c r="S303" s="42">
        <f>Data[[#This Row],[PERSOANE CARE AU PARTICIPAT LA VOT (TURUL 1)]]+Data[[#This Row],[PERSOANE CARE AU PARTICIPAT LA VOT  (TURUL AL 2-LEA)]]</f>
        <v>777</v>
      </c>
      <c r="T303" s="41">
        <f>Data[[#This Row],[TOTAL CHELTUIELI LEI]]/Data[[#This Row],[NUMĂRUL PERSOANELOR ÎNSCRISE ÎN LISTELE ELECTORALE]]</f>
        <v>4.3486088379705405</v>
      </c>
      <c r="U303" s="41">
        <f>Data[[#This Row],[TOTAL CHELTUIELI EURO]]/Data[[#This Row],[NUMĂRUL PERSOANELOR ÎNSCRISE ÎN LISTELE ELECTORALE]]</f>
        <v>0.89845433730099389</v>
      </c>
      <c r="V303" s="41">
        <f>Data[[#This Row],[TOTAL CHELTUIELI LEI]]/Data[[#This Row],[NUMĂRUL PERSOANELOR CARE AU PARTICIPAT LA VOT]]</f>
        <v>6.8391248391248389</v>
      </c>
      <c r="W303" s="41">
        <f>Data[[#This Row],[TOTAL CHELTUIELI EURO]]/Data[[#This Row],[NUMĂRUL PERSOANELOR CARE AU PARTICIPAT LA VOT]]</f>
        <v>1.4130131276471229</v>
      </c>
      <c r="X303" s="43">
        <v>4.8400999999999996</v>
      </c>
      <c r="Y303" s="114" t="s">
        <v>2895</v>
      </c>
      <c r="Z303" s="44">
        <v>4</v>
      </c>
      <c r="AA303" s="115" t="s">
        <v>3105</v>
      </c>
      <c r="AB303" s="44">
        <v>0</v>
      </c>
      <c r="AC303" s="45"/>
    </row>
    <row r="304" spans="1:29" ht="12" customHeight="1" x14ac:dyDescent="0.2">
      <c r="A304" s="37">
        <v>303</v>
      </c>
      <c r="B304" s="38" t="s">
        <v>9</v>
      </c>
      <c r="C304" s="39" t="s">
        <v>1240</v>
      </c>
      <c r="D304" s="40">
        <v>44101</v>
      </c>
      <c r="E304" s="38">
        <v>1</v>
      </c>
      <c r="F304" s="38"/>
      <c r="G304" s="38" t="s">
        <v>2</v>
      </c>
      <c r="H304" s="38" t="s">
        <v>2</v>
      </c>
      <c r="I304" s="47">
        <v>810</v>
      </c>
      <c r="J304" s="47">
        <v>4613</v>
      </c>
      <c r="K304" s="47">
        <v>0</v>
      </c>
      <c r="L304" s="41">
        <f>SUM(Data[[#This Row],[CHELTUIELI DE PERSONAL LEI]:[CHELTUIELI DE CAPITAL (ACTIVE NEFINANCIARE ) LEI]])</f>
        <v>5423</v>
      </c>
      <c r="M304" s="41">
        <f>Data[[#This Row],[TOTAL CHELTUIELI LEI]]/Data[[#This Row],[CURS VALUTAR EURO BNR 22 07 2020]]</f>
        <v>1120.4313960455363</v>
      </c>
      <c r="N304" s="49">
        <v>1275</v>
      </c>
      <c r="O304" s="42"/>
      <c r="P304" s="42">
        <v>793</v>
      </c>
      <c r="Q304" s="42"/>
      <c r="R304" s="42">
        <f>Data[[#This Row],[PERSOANE ÎNSCRISE ÎN LISTELE ELECTORALE (TURUL 1)            ]]+Data[[#This Row],[PERSOANE ÎNSCRISE ÎN LISTELE ELECTORALE (TURUL AL 2-LEA)]]</f>
        <v>1275</v>
      </c>
      <c r="S304" s="42">
        <f>Data[[#This Row],[PERSOANE CARE AU PARTICIPAT LA VOT (TURUL 1)]]+Data[[#This Row],[PERSOANE CARE AU PARTICIPAT LA VOT  (TURUL AL 2-LEA)]]</f>
        <v>793</v>
      </c>
      <c r="T304" s="41">
        <f>Data[[#This Row],[TOTAL CHELTUIELI LEI]]/Data[[#This Row],[NUMĂRUL PERSOANELOR ÎNSCRISE ÎN LISTELE ELECTORALE]]</f>
        <v>4.253333333333333</v>
      </c>
      <c r="U304" s="41">
        <f>Data[[#This Row],[TOTAL CHELTUIELI EURO]]/Data[[#This Row],[NUMĂRUL PERSOANELOR ÎNSCRISE ÎN LISTELE ELECTORALE]]</f>
        <v>0.87876972238865592</v>
      </c>
      <c r="V304" s="41">
        <f>Data[[#This Row],[TOTAL CHELTUIELI LEI]]/Data[[#This Row],[NUMĂRUL PERSOANELOR CARE AU PARTICIPAT LA VOT]]</f>
        <v>6.8385876418663303</v>
      </c>
      <c r="W304" s="41">
        <f>Data[[#This Row],[TOTAL CHELTUIELI EURO]]/Data[[#This Row],[NUMĂRUL PERSOANELOR CARE AU PARTICIPAT LA VOT]]</f>
        <v>1.412902138771168</v>
      </c>
      <c r="X304" s="43">
        <v>4.8400999999999996</v>
      </c>
      <c r="Y304" s="114" t="s">
        <v>2895</v>
      </c>
      <c r="Z304" s="44">
        <v>4</v>
      </c>
      <c r="AA304" s="115" t="s">
        <v>3105</v>
      </c>
      <c r="AB304" s="44">
        <v>0</v>
      </c>
      <c r="AC304" s="45"/>
    </row>
    <row r="305" spans="1:29" ht="12" customHeight="1" x14ac:dyDescent="0.2">
      <c r="A305" s="37">
        <v>304</v>
      </c>
      <c r="B305" s="38" t="s">
        <v>9</v>
      </c>
      <c r="C305" s="39" t="s">
        <v>1241</v>
      </c>
      <c r="D305" s="40">
        <v>44101</v>
      </c>
      <c r="E305" s="38">
        <v>1</v>
      </c>
      <c r="F305" s="38"/>
      <c r="G305" s="38" t="s">
        <v>2</v>
      </c>
      <c r="H305" s="38" t="s">
        <v>2</v>
      </c>
      <c r="I305" s="47">
        <v>6600</v>
      </c>
      <c r="J305" s="47">
        <v>23146</v>
      </c>
      <c r="K305" s="47">
        <v>0</v>
      </c>
      <c r="L305" s="41">
        <f>SUM(Data[[#This Row],[CHELTUIELI DE PERSONAL LEI]:[CHELTUIELI DE CAPITAL (ACTIVE NEFINANCIARE ) LEI]])</f>
        <v>29746</v>
      </c>
      <c r="M305" s="41">
        <f>Data[[#This Row],[TOTAL CHELTUIELI LEI]]/Data[[#This Row],[CURS VALUTAR EURO BNR 22 07 2020]]</f>
        <v>6145.7407904795364</v>
      </c>
      <c r="N305" s="49">
        <v>5985</v>
      </c>
      <c r="O305" s="42"/>
      <c r="P305" s="42">
        <v>3141</v>
      </c>
      <c r="Q305" s="42"/>
      <c r="R305" s="42">
        <f>Data[[#This Row],[PERSOANE ÎNSCRISE ÎN LISTELE ELECTORALE (TURUL 1)            ]]+Data[[#This Row],[PERSOANE ÎNSCRISE ÎN LISTELE ELECTORALE (TURUL AL 2-LEA)]]</f>
        <v>5985</v>
      </c>
      <c r="S305" s="42">
        <f>Data[[#This Row],[PERSOANE CARE AU PARTICIPAT LA VOT (TURUL 1)]]+Data[[#This Row],[PERSOANE CARE AU PARTICIPAT LA VOT  (TURUL AL 2-LEA)]]</f>
        <v>3141</v>
      </c>
      <c r="T305" s="41">
        <f>Data[[#This Row],[TOTAL CHELTUIELI LEI]]/Data[[#This Row],[NUMĂRUL PERSOANELOR ÎNSCRISE ÎN LISTELE ELECTORALE]]</f>
        <v>4.9700918964076859</v>
      </c>
      <c r="U305" s="41">
        <f>Data[[#This Row],[TOTAL CHELTUIELI EURO]]/Data[[#This Row],[NUMĂRUL PERSOANELOR ÎNSCRISE ÎN LISTELE ELECTORALE]]</f>
        <v>1.0268572749339242</v>
      </c>
      <c r="V305" s="41">
        <f>Data[[#This Row],[TOTAL CHELTUIELI LEI]]/Data[[#This Row],[NUMĂRUL PERSOANELOR CARE AU PARTICIPAT LA VOT]]</f>
        <v>9.4702324100604898</v>
      </c>
      <c r="W305" s="41">
        <f>Data[[#This Row],[TOTAL CHELTUIELI EURO]]/Data[[#This Row],[NUMĂRUL PERSOANELOR CARE AU PARTICIPAT LA VOT]]</f>
        <v>1.9566191628397123</v>
      </c>
      <c r="X305" s="43">
        <v>4.8400999999999996</v>
      </c>
      <c r="Y305" s="114" t="s">
        <v>2895</v>
      </c>
      <c r="Z305" s="44">
        <v>4</v>
      </c>
      <c r="AA305" s="115" t="s">
        <v>3107</v>
      </c>
      <c r="AB305" s="44">
        <v>1</v>
      </c>
      <c r="AC305" s="45"/>
    </row>
    <row r="306" spans="1:29" ht="12" customHeight="1" x14ac:dyDescent="0.2">
      <c r="A306" s="37">
        <v>305</v>
      </c>
      <c r="B306" s="38" t="s">
        <v>9</v>
      </c>
      <c r="C306" s="39" t="s">
        <v>1242</v>
      </c>
      <c r="D306" s="40">
        <v>44101</v>
      </c>
      <c r="E306" s="38">
        <v>1</v>
      </c>
      <c r="F306" s="38"/>
      <c r="G306" s="38" t="s">
        <v>2</v>
      </c>
      <c r="H306" s="38" t="s">
        <v>2</v>
      </c>
      <c r="I306" s="47">
        <v>6000</v>
      </c>
      <c r="J306" s="47">
        <v>9167</v>
      </c>
      <c r="K306" s="47">
        <v>0</v>
      </c>
      <c r="L306" s="41">
        <f>SUM(Data[[#This Row],[CHELTUIELI DE PERSONAL LEI]:[CHELTUIELI DE CAPITAL (ACTIVE NEFINANCIARE ) LEI]])</f>
        <v>15167</v>
      </c>
      <c r="M306" s="41">
        <f>Data[[#This Row],[TOTAL CHELTUIELI LEI]]/Data[[#This Row],[CURS VALUTAR EURO BNR 22 07 2020]]</f>
        <v>3133.6129418813662</v>
      </c>
      <c r="N306" s="49">
        <v>2265</v>
      </c>
      <c r="O306" s="42"/>
      <c r="P306" s="42">
        <v>1219</v>
      </c>
      <c r="Q306" s="42"/>
      <c r="R306" s="42">
        <f>Data[[#This Row],[PERSOANE ÎNSCRISE ÎN LISTELE ELECTORALE (TURUL 1)            ]]+Data[[#This Row],[PERSOANE ÎNSCRISE ÎN LISTELE ELECTORALE (TURUL AL 2-LEA)]]</f>
        <v>2265</v>
      </c>
      <c r="S306" s="42">
        <f>Data[[#This Row],[PERSOANE CARE AU PARTICIPAT LA VOT (TURUL 1)]]+Data[[#This Row],[PERSOANE CARE AU PARTICIPAT LA VOT  (TURUL AL 2-LEA)]]</f>
        <v>1219</v>
      </c>
      <c r="T306" s="41">
        <f>Data[[#This Row],[TOTAL CHELTUIELI LEI]]/Data[[#This Row],[NUMĂRUL PERSOANELOR ÎNSCRISE ÎN LISTELE ELECTORALE]]</f>
        <v>6.6962472406181019</v>
      </c>
      <c r="U306" s="41">
        <f>Data[[#This Row],[TOTAL CHELTUIELI EURO]]/Data[[#This Row],[NUMĂRUL PERSOANELOR ÎNSCRISE ÎN LISTELE ELECTORALE]]</f>
        <v>1.3834935725745545</v>
      </c>
      <c r="V306" s="41">
        <f>Data[[#This Row],[TOTAL CHELTUIELI LEI]]/Data[[#This Row],[NUMĂRUL PERSOANELOR CARE AU PARTICIPAT LA VOT]]</f>
        <v>12.442165709598031</v>
      </c>
      <c r="W306" s="41">
        <f>Data[[#This Row],[TOTAL CHELTUIELI EURO]]/Data[[#This Row],[NUMĂRUL PERSOANELOR CARE AU PARTICIPAT LA VOT]]</f>
        <v>2.5706422821012027</v>
      </c>
      <c r="X306" s="43">
        <v>4.8400999999999996</v>
      </c>
      <c r="Y306" s="114" t="s">
        <v>2889</v>
      </c>
      <c r="Z306" s="44">
        <v>6</v>
      </c>
      <c r="AA306" s="115" t="s">
        <v>3107</v>
      </c>
      <c r="AB306" s="44">
        <v>1</v>
      </c>
      <c r="AC306" s="45"/>
    </row>
    <row r="307" spans="1:29" ht="12" customHeight="1" x14ac:dyDescent="0.2">
      <c r="A307" s="37">
        <v>306</v>
      </c>
      <c r="B307" s="38" t="s">
        <v>9</v>
      </c>
      <c r="C307" s="39" t="s">
        <v>390</v>
      </c>
      <c r="D307" s="40">
        <v>44101</v>
      </c>
      <c r="E307" s="38">
        <v>1</v>
      </c>
      <c r="F307" s="38"/>
      <c r="G307" s="38" t="s">
        <v>2</v>
      </c>
      <c r="H307" s="38" t="s">
        <v>2</v>
      </c>
      <c r="I307" s="47">
        <v>8250</v>
      </c>
      <c r="J307" s="47">
        <v>9471</v>
      </c>
      <c r="K307" s="47">
        <v>0</v>
      </c>
      <c r="L307" s="41">
        <f>SUM(Data[[#This Row],[CHELTUIELI DE PERSONAL LEI]:[CHELTUIELI DE CAPITAL (ACTIVE NEFINANCIARE ) LEI]])</f>
        <v>17721</v>
      </c>
      <c r="M307" s="41">
        <f>Data[[#This Row],[TOTAL CHELTUIELI LEI]]/Data[[#This Row],[CURS VALUTAR EURO BNR 22 07 2020]]</f>
        <v>3661.2879899175641</v>
      </c>
      <c r="N307" s="49">
        <v>4403</v>
      </c>
      <c r="O307" s="42"/>
      <c r="P307" s="42">
        <v>2094</v>
      </c>
      <c r="Q307" s="42"/>
      <c r="R307" s="42">
        <f>Data[[#This Row],[PERSOANE ÎNSCRISE ÎN LISTELE ELECTORALE (TURUL 1)            ]]+Data[[#This Row],[PERSOANE ÎNSCRISE ÎN LISTELE ELECTORALE (TURUL AL 2-LEA)]]</f>
        <v>4403</v>
      </c>
      <c r="S307" s="42">
        <f>Data[[#This Row],[PERSOANE CARE AU PARTICIPAT LA VOT (TURUL 1)]]+Data[[#This Row],[PERSOANE CARE AU PARTICIPAT LA VOT  (TURUL AL 2-LEA)]]</f>
        <v>2094</v>
      </c>
      <c r="T307" s="41">
        <f>Data[[#This Row],[TOTAL CHELTUIELI LEI]]/Data[[#This Row],[NUMĂRUL PERSOANELOR ÎNSCRISE ÎN LISTELE ELECTORALE]]</f>
        <v>4.0247558482852597</v>
      </c>
      <c r="U307" s="41">
        <f>Data[[#This Row],[TOTAL CHELTUIELI EURO]]/Data[[#This Row],[NUMĂRUL PERSOANELOR ÎNSCRISE ÎN LISTELE ELECTORALE]]</f>
        <v>0.83154394501875184</v>
      </c>
      <c r="V307" s="41">
        <f>Data[[#This Row],[TOTAL CHELTUIELI LEI]]/Data[[#This Row],[NUMĂRUL PERSOANELOR CARE AU PARTICIPAT LA VOT]]</f>
        <v>8.4627507163323781</v>
      </c>
      <c r="W307" s="41">
        <f>Data[[#This Row],[TOTAL CHELTUIELI EURO]]/Data[[#This Row],[NUMĂRUL PERSOANELOR CARE AU PARTICIPAT LA VOT]]</f>
        <v>1.7484660887858472</v>
      </c>
      <c r="X307" s="43">
        <v>4.8400999999999996</v>
      </c>
      <c r="Y307" s="114" t="s">
        <v>2895</v>
      </c>
      <c r="Z307" s="44">
        <v>4</v>
      </c>
      <c r="AA307" s="115" t="s">
        <v>3105</v>
      </c>
      <c r="AB307" s="44">
        <v>0</v>
      </c>
      <c r="AC307" s="45"/>
    </row>
    <row r="308" spans="1:29" ht="12" customHeight="1" x14ac:dyDescent="0.2">
      <c r="A308" s="37">
        <v>307</v>
      </c>
      <c r="B308" s="38" t="s">
        <v>9</v>
      </c>
      <c r="C308" s="39" t="s">
        <v>1243</v>
      </c>
      <c r="D308" s="40">
        <v>44101</v>
      </c>
      <c r="E308" s="38">
        <v>1</v>
      </c>
      <c r="F308" s="38"/>
      <c r="G308" s="38" t="s">
        <v>2</v>
      </c>
      <c r="H308" s="38" t="s">
        <v>2</v>
      </c>
      <c r="I308" s="47">
        <v>3568</v>
      </c>
      <c r="J308" s="47">
        <v>2583.61</v>
      </c>
      <c r="K308" s="47">
        <v>0</v>
      </c>
      <c r="L308" s="41">
        <f>SUM(Data[[#This Row],[CHELTUIELI DE PERSONAL LEI]:[CHELTUIELI DE CAPITAL (ACTIVE NEFINANCIARE ) LEI]])</f>
        <v>6151.6100000000006</v>
      </c>
      <c r="M308" s="41">
        <f>Data[[#This Row],[TOTAL CHELTUIELI LEI]]/Data[[#This Row],[CURS VALUTAR EURO BNR 22 07 2020]]</f>
        <v>1270.9675419929342</v>
      </c>
      <c r="N308" s="49">
        <v>4226</v>
      </c>
      <c r="O308" s="42"/>
      <c r="P308" s="42">
        <v>1602</v>
      </c>
      <c r="Q308" s="42"/>
      <c r="R308" s="42">
        <f>Data[[#This Row],[PERSOANE ÎNSCRISE ÎN LISTELE ELECTORALE (TURUL 1)            ]]+Data[[#This Row],[PERSOANE ÎNSCRISE ÎN LISTELE ELECTORALE (TURUL AL 2-LEA)]]</f>
        <v>4226</v>
      </c>
      <c r="S308" s="42">
        <f>Data[[#This Row],[PERSOANE CARE AU PARTICIPAT LA VOT (TURUL 1)]]+Data[[#This Row],[PERSOANE CARE AU PARTICIPAT LA VOT  (TURUL AL 2-LEA)]]</f>
        <v>1602</v>
      </c>
      <c r="T308" s="41">
        <f>Data[[#This Row],[TOTAL CHELTUIELI LEI]]/Data[[#This Row],[NUMĂRUL PERSOANELOR ÎNSCRISE ÎN LISTELE ELECTORALE]]</f>
        <v>1.4556578324656888</v>
      </c>
      <c r="U308" s="41">
        <f>Data[[#This Row],[TOTAL CHELTUIELI EURO]]/Data[[#This Row],[NUMĂRUL PERSOANELOR ÎNSCRISE ÎN LISTELE ELECTORALE]]</f>
        <v>0.30074953667603743</v>
      </c>
      <c r="V308" s="41">
        <f>Data[[#This Row],[TOTAL CHELTUIELI LEI]]/Data[[#This Row],[NUMĂRUL PERSOANELOR CARE AU PARTICIPAT LA VOT]]</f>
        <v>3.8399563046192262</v>
      </c>
      <c r="W308" s="41">
        <f>Data[[#This Row],[TOTAL CHELTUIELI EURO]]/Data[[#This Row],[NUMĂRUL PERSOANELOR CARE AU PARTICIPAT LA VOT]]</f>
        <v>0.79336300998310505</v>
      </c>
      <c r="X308" s="43">
        <v>4.8400999999999996</v>
      </c>
      <c r="Y308" s="114" t="s">
        <v>2894</v>
      </c>
      <c r="Z308" s="44">
        <v>1</v>
      </c>
      <c r="AA308" s="115" t="s">
        <v>3105</v>
      </c>
      <c r="AB308" s="44">
        <v>0</v>
      </c>
      <c r="AC308" s="45"/>
    </row>
    <row r="309" spans="1:29" ht="12" customHeight="1" x14ac:dyDescent="0.2">
      <c r="A309" s="37">
        <v>308</v>
      </c>
      <c r="B309" s="38" t="s">
        <v>9</v>
      </c>
      <c r="C309" s="39" t="s">
        <v>1244</v>
      </c>
      <c r="D309" s="40">
        <v>44101</v>
      </c>
      <c r="E309" s="38">
        <v>1</v>
      </c>
      <c r="F309" s="38"/>
      <c r="G309" s="38" t="s">
        <v>2</v>
      </c>
      <c r="H309" s="38" t="s">
        <v>2</v>
      </c>
      <c r="I309" s="47">
        <v>0</v>
      </c>
      <c r="J309" s="47">
        <v>0</v>
      </c>
      <c r="K309" s="47">
        <v>0</v>
      </c>
      <c r="L309" s="41">
        <f>SUM(Data[[#This Row],[CHELTUIELI DE PERSONAL LEI]:[CHELTUIELI DE CAPITAL (ACTIVE NEFINANCIARE ) LEI]])</f>
        <v>0</v>
      </c>
      <c r="M309" s="41">
        <f>Data[[#This Row],[TOTAL CHELTUIELI LEI]]/Data[[#This Row],[CURS VALUTAR EURO BNR 22 07 2020]]</f>
        <v>0</v>
      </c>
      <c r="N309" s="49">
        <v>3450</v>
      </c>
      <c r="O309" s="42"/>
      <c r="P309" s="42">
        <v>1697</v>
      </c>
      <c r="Q309" s="42"/>
      <c r="R309" s="42">
        <f>Data[[#This Row],[PERSOANE ÎNSCRISE ÎN LISTELE ELECTORALE (TURUL 1)            ]]+Data[[#This Row],[PERSOANE ÎNSCRISE ÎN LISTELE ELECTORALE (TURUL AL 2-LEA)]]</f>
        <v>3450</v>
      </c>
      <c r="S309" s="42">
        <f>Data[[#This Row],[PERSOANE CARE AU PARTICIPAT LA VOT (TURUL 1)]]+Data[[#This Row],[PERSOANE CARE AU PARTICIPAT LA VOT  (TURUL AL 2-LEA)]]</f>
        <v>1697</v>
      </c>
      <c r="T309" s="41">
        <f>Data[[#This Row],[TOTAL CHELTUIELI LEI]]/Data[[#This Row],[NUMĂRUL PERSOANELOR ÎNSCRISE ÎN LISTELE ELECTORALE]]</f>
        <v>0</v>
      </c>
      <c r="U309" s="41">
        <f>Data[[#This Row],[TOTAL CHELTUIELI EURO]]/Data[[#This Row],[NUMĂRUL PERSOANELOR ÎNSCRISE ÎN LISTELE ELECTORALE]]</f>
        <v>0</v>
      </c>
      <c r="V309" s="41">
        <f>Data[[#This Row],[TOTAL CHELTUIELI LEI]]/Data[[#This Row],[NUMĂRUL PERSOANELOR CARE AU PARTICIPAT LA VOT]]</f>
        <v>0</v>
      </c>
      <c r="W309" s="41">
        <f>Data[[#This Row],[TOTAL CHELTUIELI EURO]]/Data[[#This Row],[NUMĂRUL PERSOANELOR CARE AU PARTICIPAT LA VOT]]</f>
        <v>0</v>
      </c>
      <c r="X309" s="43">
        <v>4.8400999999999996</v>
      </c>
      <c r="Y309" s="114" t="s">
        <v>2890</v>
      </c>
      <c r="Z309" s="44">
        <v>0</v>
      </c>
      <c r="AA309" s="115" t="s">
        <v>3105</v>
      </c>
      <c r="AB309" s="44">
        <v>0</v>
      </c>
      <c r="AC309" s="45"/>
    </row>
    <row r="310" spans="1:29" ht="12" customHeight="1" x14ac:dyDescent="0.2">
      <c r="A310" s="37">
        <v>309</v>
      </c>
      <c r="B310" s="38" t="s">
        <v>9</v>
      </c>
      <c r="C310" s="39" t="s">
        <v>1245</v>
      </c>
      <c r="D310" s="40">
        <v>44101</v>
      </c>
      <c r="E310" s="38">
        <v>1</v>
      </c>
      <c r="F310" s="38"/>
      <c r="G310" s="38" t="s">
        <v>2</v>
      </c>
      <c r="H310" s="38" t="s">
        <v>2</v>
      </c>
      <c r="I310" s="47">
        <v>1100</v>
      </c>
      <c r="J310" s="47">
        <v>8260</v>
      </c>
      <c r="K310" s="47">
        <v>0</v>
      </c>
      <c r="L310" s="41">
        <f>SUM(Data[[#This Row],[CHELTUIELI DE PERSONAL LEI]:[CHELTUIELI DE CAPITAL (ACTIVE NEFINANCIARE ) LEI]])</f>
        <v>9360</v>
      </c>
      <c r="M310" s="41">
        <f>Data[[#This Row],[TOTAL CHELTUIELI LEI]]/Data[[#This Row],[CURS VALUTAR EURO BNR 22 07 2020]]</f>
        <v>1933.8443420590486</v>
      </c>
      <c r="N310" s="49">
        <v>4439</v>
      </c>
      <c r="O310" s="42"/>
      <c r="P310" s="42">
        <v>2115</v>
      </c>
      <c r="Q310" s="42"/>
      <c r="R310" s="42">
        <f>Data[[#This Row],[PERSOANE ÎNSCRISE ÎN LISTELE ELECTORALE (TURUL 1)            ]]+Data[[#This Row],[PERSOANE ÎNSCRISE ÎN LISTELE ELECTORALE (TURUL AL 2-LEA)]]</f>
        <v>4439</v>
      </c>
      <c r="S310" s="42">
        <f>Data[[#This Row],[PERSOANE CARE AU PARTICIPAT LA VOT (TURUL 1)]]+Data[[#This Row],[PERSOANE CARE AU PARTICIPAT LA VOT  (TURUL AL 2-LEA)]]</f>
        <v>2115</v>
      </c>
      <c r="T310" s="41">
        <f>Data[[#This Row],[TOTAL CHELTUIELI LEI]]/Data[[#This Row],[NUMĂRUL PERSOANELOR ÎNSCRISE ÎN LISTELE ELECTORALE]]</f>
        <v>2.1085830141923858</v>
      </c>
      <c r="U310" s="41">
        <f>Data[[#This Row],[TOTAL CHELTUIELI EURO]]/Data[[#This Row],[NUMĂRUL PERSOANELOR ÎNSCRISE ÎN LISTELE ELECTORALE]]</f>
        <v>0.43564864655531621</v>
      </c>
      <c r="V310" s="41">
        <f>Data[[#This Row],[TOTAL CHELTUIELI LEI]]/Data[[#This Row],[NUMĂRUL PERSOANELOR CARE AU PARTICIPAT LA VOT]]</f>
        <v>4.4255319148936172</v>
      </c>
      <c r="W310" s="41">
        <f>Data[[#This Row],[TOTAL CHELTUIELI EURO]]/Data[[#This Row],[NUMĂRUL PERSOANELOR CARE AU PARTICIPAT LA VOT]]</f>
        <v>0.91434720664730429</v>
      </c>
      <c r="X310" s="43">
        <v>4.8400999999999996</v>
      </c>
      <c r="Y310" s="114" t="s">
        <v>2891</v>
      </c>
      <c r="Z310" s="44">
        <v>2</v>
      </c>
      <c r="AA310" s="115" t="s">
        <v>3105</v>
      </c>
      <c r="AB310" s="44">
        <v>0</v>
      </c>
      <c r="AC310" s="45"/>
    </row>
    <row r="311" spans="1:29" ht="12" customHeight="1" x14ac:dyDescent="0.2">
      <c r="A311" s="37">
        <v>310</v>
      </c>
      <c r="B311" s="38" t="s">
        <v>9</v>
      </c>
      <c r="C311" s="39" t="s">
        <v>519</v>
      </c>
      <c r="D311" s="40">
        <v>44101</v>
      </c>
      <c r="E311" s="38">
        <v>1</v>
      </c>
      <c r="F311" s="38"/>
      <c r="G311" s="38" t="s">
        <v>2</v>
      </c>
      <c r="H311" s="38" t="s">
        <v>2</v>
      </c>
      <c r="I311" s="47">
        <v>32434</v>
      </c>
      <c r="J311" s="47">
        <v>5758</v>
      </c>
      <c r="K311" s="47">
        <v>0</v>
      </c>
      <c r="L311" s="41">
        <f>SUM(Data[[#This Row],[CHELTUIELI DE PERSONAL LEI]:[CHELTUIELI DE CAPITAL (ACTIVE NEFINANCIARE ) LEI]])</f>
        <v>38192</v>
      </c>
      <c r="M311" s="41">
        <f>Data[[#This Row],[TOTAL CHELTUIELI LEI]]/Data[[#This Row],[CURS VALUTAR EURO BNR 22 07 2020]]</f>
        <v>7890.7460589657248</v>
      </c>
      <c r="N311" s="49">
        <v>4440</v>
      </c>
      <c r="O311" s="42"/>
      <c r="P311" s="42">
        <v>2244</v>
      </c>
      <c r="Q311" s="42"/>
      <c r="R311" s="42">
        <f>Data[[#This Row],[PERSOANE ÎNSCRISE ÎN LISTELE ELECTORALE (TURUL 1)            ]]+Data[[#This Row],[PERSOANE ÎNSCRISE ÎN LISTELE ELECTORALE (TURUL AL 2-LEA)]]</f>
        <v>4440</v>
      </c>
      <c r="S311" s="42">
        <f>Data[[#This Row],[PERSOANE CARE AU PARTICIPAT LA VOT (TURUL 1)]]+Data[[#This Row],[PERSOANE CARE AU PARTICIPAT LA VOT  (TURUL AL 2-LEA)]]</f>
        <v>2244</v>
      </c>
      <c r="T311" s="41">
        <f>Data[[#This Row],[TOTAL CHELTUIELI LEI]]/Data[[#This Row],[NUMĂRUL PERSOANELOR ÎNSCRISE ÎN LISTELE ELECTORALE]]</f>
        <v>8.6018018018018019</v>
      </c>
      <c r="U311" s="41">
        <f>Data[[#This Row],[TOTAL CHELTUIELI EURO]]/Data[[#This Row],[NUMĂRUL PERSOANELOR ÎNSCRISE ÎN LISTELE ELECTORALE]]</f>
        <v>1.7771950583256138</v>
      </c>
      <c r="V311" s="41">
        <f>Data[[#This Row],[TOTAL CHELTUIELI LEI]]/Data[[#This Row],[NUMĂRUL PERSOANELOR CARE AU PARTICIPAT LA VOT]]</f>
        <v>17.019607843137255</v>
      </c>
      <c r="W311" s="41">
        <f>Data[[#This Row],[TOTAL CHELTUIELI EURO]]/Data[[#This Row],[NUMĂRUL PERSOANELOR CARE AU PARTICIPAT LA VOT]]</f>
        <v>3.5163752490934601</v>
      </c>
      <c r="X311" s="43">
        <v>4.8400999999999996</v>
      </c>
      <c r="Y311" s="114" t="s">
        <v>2896</v>
      </c>
      <c r="Z311" s="44">
        <v>8</v>
      </c>
      <c r="AA311" s="115" t="s">
        <v>3107</v>
      </c>
      <c r="AB311" s="44">
        <v>1</v>
      </c>
      <c r="AC311" s="45"/>
    </row>
    <row r="312" spans="1:29" ht="12" customHeight="1" x14ac:dyDescent="0.2">
      <c r="A312" s="37">
        <v>311</v>
      </c>
      <c r="B312" s="38" t="s">
        <v>9</v>
      </c>
      <c r="C312" s="39" t="s">
        <v>787</v>
      </c>
      <c r="D312" s="40">
        <v>44101</v>
      </c>
      <c r="E312" s="38">
        <v>1</v>
      </c>
      <c r="F312" s="38"/>
      <c r="G312" s="38" t="s">
        <v>2</v>
      </c>
      <c r="H312" s="38" t="s">
        <v>2</v>
      </c>
      <c r="I312" s="47">
        <v>4500</v>
      </c>
      <c r="J312" s="47">
        <v>2467.0500000000002</v>
      </c>
      <c r="K312" s="47">
        <v>0</v>
      </c>
      <c r="L312" s="41">
        <f>SUM(Data[[#This Row],[CHELTUIELI DE PERSONAL LEI]:[CHELTUIELI DE CAPITAL (ACTIVE NEFINANCIARE ) LEI]])</f>
        <v>6967.05</v>
      </c>
      <c r="M312" s="41">
        <f>Data[[#This Row],[TOTAL CHELTUIELI LEI]]/Data[[#This Row],[CURS VALUTAR EURO BNR 22 07 2020]]</f>
        <v>1439.4433999297537</v>
      </c>
      <c r="N312" s="49">
        <v>8361</v>
      </c>
      <c r="O312" s="42"/>
      <c r="P312" s="42">
        <v>3506</v>
      </c>
      <c r="Q312" s="42"/>
      <c r="R312" s="42">
        <f>Data[[#This Row],[PERSOANE ÎNSCRISE ÎN LISTELE ELECTORALE (TURUL 1)            ]]+Data[[#This Row],[PERSOANE ÎNSCRISE ÎN LISTELE ELECTORALE (TURUL AL 2-LEA)]]</f>
        <v>8361</v>
      </c>
      <c r="S312" s="42">
        <f>Data[[#This Row],[PERSOANE CARE AU PARTICIPAT LA VOT (TURUL 1)]]+Data[[#This Row],[PERSOANE CARE AU PARTICIPAT LA VOT  (TURUL AL 2-LEA)]]</f>
        <v>3506</v>
      </c>
      <c r="T312" s="41">
        <f>Data[[#This Row],[TOTAL CHELTUIELI LEI]]/Data[[#This Row],[NUMĂRUL PERSOANELOR ÎNSCRISE ÎN LISTELE ELECTORALE]]</f>
        <v>0.83327951202009332</v>
      </c>
      <c r="U312" s="41">
        <f>Data[[#This Row],[TOTAL CHELTUIELI EURO]]/Data[[#This Row],[NUMĂRUL PERSOANELOR ÎNSCRISE ÎN LISTELE ELECTORALE]]</f>
        <v>0.17216163137540411</v>
      </c>
      <c r="V312" s="41">
        <f>Data[[#This Row],[TOTAL CHELTUIELI LEI]]/Data[[#This Row],[NUMĂRUL PERSOANELOR CARE AU PARTICIPAT LA VOT]]</f>
        <v>1.9871791215059897</v>
      </c>
      <c r="W312" s="41">
        <f>Data[[#This Row],[TOTAL CHELTUIELI EURO]]/Data[[#This Row],[NUMĂRUL PERSOANELOR CARE AU PARTICIPAT LA VOT]]</f>
        <v>0.41056571589553725</v>
      </c>
      <c r="X312" s="43">
        <v>4.8400999999999996</v>
      </c>
      <c r="Y312" s="114" t="s">
        <v>2890</v>
      </c>
      <c r="Z312" s="44">
        <v>0</v>
      </c>
      <c r="AA312" s="115" t="s">
        <v>3105</v>
      </c>
      <c r="AB312" s="44">
        <v>0</v>
      </c>
      <c r="AC312" s="45"/>
    </row>
    <row r="313" spans="1:29" ht="12" customHeight="1" x14ac:dyDescent="0.2">
      <c r="A313" s="37">
        <v>312</v>
      </c>
      <c r="B313" s="38" t="s">
        <v>9</v>
      </c>
      <c r="C313" s="39" t="s">
        <v>1246</v>
      </c>
      <c r="D313" s="40">
        <v>44101</v>
      </c>
      <c r="E313" s="38">
        <v>1</v>
      </c>
      <c r="F313" s="38"/>
      <c r="G313" s="38" t="s">
        <v>2</v>
      </c>
      <c r="H313" s="38" t="s">
        <v>2</v>
      </c>
      <c r="I313" s="47">
        <v>0</v>
      </c>
      <c r="J313" s="47">
        <v>10785</v>
      </c>
      <c r="K313" s="47">
        <v>0</v>
      </c>
      <c r="L313" s="41">
        <f>SUM(Data[[#This Row],[CHELTUIELI DE PERSONAL LEI]:[CHELTUIELI DE CAPITAL (ACTIVE NEFINANCIARE ) LEI]])</f>
        <v>10785</v>
      </c>
      <c r="M313" s="41">
        <f>Data[[#This Row],[TOTAL CHELTUIELI LEI]]/Data[[#This Row],[CURS VALUTAR EURO BNR 22 07 2020]]</f>
        <v>2228.2597466994484</v>
      </c>
      <c r="N313" s="49">
        <v>2586</v>
      </c>
      <c r="O313" s="42"/>
      <c r="P313" s="42">
        <v>1405</v>
      </c>
      <c r="Q313" s="42"/>
      <c r="R313" s="42">
        <f>Data[[#This Row],[PERSOANE ÎNSCRISE ÎN LISTELE ELECTORALE (TURUL 1)            ]]+Data[[#This Row],[PERSOANE ÎNSCRISE ÎN LISTELE ELECTORALE (TURUL AL 2-LEA)]]</f>
        <v>2586</v>
      </c>
      <c r="S313" s="42">
        <f>Data[[#This Row],[PERSOANE CARE AU PARTICIPAT LA VOT (TURUL 1)]]+Data[[#This Row],[PERSOANE CARE AU PARTICIPAT LA VOT  (TURUL AL 2-LEA)]]</f>
        <v>1405</v>
      </c>
      <c r="T313" s="41">
        <f>Data[[#This Row],[TOTAL CHELTUIELI LEI]]/Data[[#This Row],[NUMĂRUL PERSOANELOR ÎNSCRISE ÎN LISTELE ELECTORALE]]</f>
        <v>4.1705336426914155</v>
      </c>
      <c r="U313" s="41">
        <f>Data[[#This Row],[TOTAL CHELTUIELI EURO]]/Data[[#This Row],[NUMĂRUL PERSOANELOR ÎNSCRISE ÎN LISTELE ELECTORALE]]</f>
        <v>0.86166270173992587</v>
      </c>
      <c r="V313" s="41">
        <f>Data[[#This Row],[TOTAL CHELTUIELI LEI]]/Data[[#This Row],[NUMĂRUL PERSOANELOR CARE AU PARTICIPAT LA VOT]]</f>
        <v>7.6761565836298935</v>
      </c>
      <c r="W313" s="41">
        <f>Data[[#This Row],[TOTAL CHELTUIELI EURO]]/Data[[#This Row],[NUMĂRUL PERSOANELOR CARE AU PARTICIPAT LA VOT]]</f>
        <v>1.5859499976508531</v>
      </c>
      <c r="X313" s="43">
        <v>4.8400999999999996</v>
      </c>
      <c r="Y313" s="114" t="s">
        <v>2895</v>
      </c>
      <c r="Z313" s="44">
        <v>4</v>
      </c>
      <c r="AA313" s="115" t="s">
        <v>3105</v>
      </c>
      <c r="AB313" s="44">
        <v>0</v>
      </c>
      <c r="AC313" s="45"/>
    </row>
    <row r="314" spans="1:29" ht="12" customHeight="1" x14ac:dyDescent="0.2">
      <c r="A314" s="37">
        <v>313</v>
      </c>
      <c r="B314" s="38" t="s">
        <v>9</v>
      </c>
      <c r="C314" s="39" t="s">
        <v>1247</v>
      </c>
      <c r="D314" s="40">
        <v>44101</v>
      </c>
      <c r="E314" s="38">
        <v>1</v>
      </c>
      <c r="F314" s="38"/>
      <c r="G314" s="38" t="s">
        <v>2</v>
      </c>
      <c r="H314" s="38" t="s">
        <v>2</v>
      </c>
      <c r="I314" s="47">
        <v>1200</v>
      </c>
      <c r="J314" s="47">
        <v>7200</v>
      </c>
      <c r="K314" s="47">
        <v>0</v>
      </c>
      <c r="L314" s="41">
        <f>SUM(Data[[#This Row],[CHELTUIELI DE PERSONAL LEI]:[CHELTUIELI DE CAPITAL (ACTIVE NEFINANCIARE ) LEI]])</f>
        <v>8400</v>
      </c>
      <c r="M314" s="41">
        <f>Data[[#This Row],[TOTAL CHELTUIELI LEI]]/Data[[#This Row],[CURS VALUTAR EURO BNR 22 07 2020]]</f>
        <v>1735.5013326170949</v>
      </c>
      <c r="N314" s="49">
        <v>2269</v>
      </c>
      <c r="O314" s="42"/>
      <c r="P314" s="42">
        <v>1070</v>
      </c>
      <c r="Q314" s="42"/>
      <c r="R314" s="42">
        <f>Data[[#This Row],[PERSOANE ÎNSCRISE ÎN LISTELE ELECTORALE (TURUL 1)            ]]+Data[[#This Row],[PERSOANE ÎNSCRISE ÎN LISTELE ELECTORALE (TURUL AL 2-LEA)]]</f>
        <v>2269</v>
      </c>
      <c r="S314" s="42">
        <f>Data[[#This Row],[PERSOANE CARE AU PARTICIPAT LA VOT (TURUL 1)]]+Data[[#This Row],[PERSOANE CARE AU PARTICIPAT LA VOT  (TURUL AL 2-LEA)]]</f>
        <v>1070</v>
      </c>
      <c r="T314" s="41">
        <f>Data[[#This Row],[TOTAL CHELTUIELI LEI]]/Data[[#This Row],[NUMĂRUL PERSOANELOR ÎNSCRISE ÎN LISTELE ELECTORALE]]</f>
        <v>3.7020713970912298</v>
      </c>
      <c r="U314" s="41">
        <f>Data[[#This Row],[TOTAL CHELTUIELI EURO]]/Data[[#This Row],[NUMĂRUL PERSOANELOR ÎNSCRISE ÎN LISTELE ELECTORALE]]</f>
        <v>0.76487498132088805</v>
      </c>
      <c r="V314" s="41">
        <f>Data[[#This Row],[TOTAL CHELTUIELI LEI]]/Data[[#This Row],[NUMĂRUL PERSOANELOR CARE AU PARTICIPAT LA VOT]]</f>
        <v>7.8504672897196262</v>
      </c>
      <c r="W314" s="41">
        <f>Data[[#This Row],[TOTAL CHELTUIELI EURO]]/Data[[#This Row],[NUMĂRUL PERSOANELOR CARE AU PARTICIPAT LA VOT]]</f>
        <v>1.6219638622589672</v>
      </c>
      <c r="X314" s="43">
        <v>4.8400999999999996</v>
      </c>
      <c r="Y314" s="114" t="s">
        <v>2884</v>
      </c>
      <c r="Z314" s="44">
        <v>3</v>
      </c>
      <c r="AA314" s="115" t="s">
        <v>3105</v>
      </c>
      <c r="AB314" s="44">
        <v>0</v>
      </c>
      <c r="AC314" s="45"/>
    </row>
    <row r="315" spans="1:29" ht="12" customHeight="1" x14ac:dyDescent="0.2">
      <c r="A315" s="37">
        <v>314</v>
      </c>
      <c r="B315" s="38" t="s">
        <v>9</v>
      </c>
      <c r="C315" s="39" t="s">
        <v>400</v>
      </c>
      <c r="D315" s="40">
        <v>44101</v>
      </c>
      <c r="E315" s="38">
        <v>1</v>
      </c>
      <c r="F315" s="38"/>
      <c r="G315" s="38" t="s">
        <v>2</v>
      </c>
      <c r="H315" s="38" t="s">
        <v>2</v>
      </c>
      <c r="I315" s="47">
        <v>2800</v>
      </c>
      <c r="J315" s="47">
        <v>5509</v>
      </c>
      <c r="K315" s="47">
        <v>0</v>
      </c>
      <c r="L315" s="41">
        <f>SUM(Data[[#This Row],[CHELTUIELI DE PERSONAL LEI]:[CHELTUIELI DE CAPITAL (ACTIVE NEFINANCIARE ) LEI]])</f>
        <v>8309</v>
      </c>
      <c r="M315" s="41">
        <f>Data[[#This Row],[TOTAL CHELTUIELI LEI]]/Data[[#This Row],[CURS VALUTAR EURO BNR 22 07 2020]]</f>
        <v>1716.7000681804095</v>
      </c>
      <c r="N315" s="49">
        <v>8287</v>
      </c>
      <c r="O315" s="42"/>
      <c r="P315" s="42">
        <v>3315</v>
      </c>
      <c r="Q315" s="42"/>
      <c r="R315" s="42">
        <f>Data[[#This Row],[PERSOANE ÎNSCRISE ÎN LISTELE ELECTORALE (TURUL 1)            ]]+Data[[#This Row],[PERSOANE ÎNSCRISE ÎN LISTELE ELECTORALE (TURUL AL 2-LEA)]]</f>
        <v>8287</v>
      </c>
      <c r="S315" s="42">
        <f>Data[[#This Row],[PERSOANE CARE AU PARTICIPAT LA VOT (TURUL 1)]]+Data[[#This Row],[PERSOANE CARE AU PARTICIPAT LA VOT  (TURUL AL 2-LEA)]]</f>
        <v>3315</v>
      </c>
      <c r="T315" s="41">
        <f>Data[[#This Row],[TOTAL CHELTUIELI LEI]]/Data[[#This Row],[NUMĂRUL PERSOANELOR ÎNSCRISE ÎN LISTELE ELECTORALE]]</f>
        <v>1.0026547604682032</v>
      </c>
      <c r="U315" s="41">
        <f>Data[[#This Row],[TOTAL CHELTUIELI EURO]]/Data[[#This Row],[NUMĂRUL PERSOANELOR ÎNSCRISE ÎN LISTELE ELECTORALE]]</f>
        <v>0.20715579439850482</v>
      </c>
      <c r="V315" s="41">
        <f>Data[[#This Row],[TOTAL CHELTUIELI LEI]]/Data[[#This Row],[NUMĂRUL PERSOANELOR CARE AU PARTICIPAT LA VOT]]</f>
        <v>2.5064856711915535</v>
      </c>
      <c r="W315" s="41">
        <f>Data[[#This Row],[TOTAL CHELTUIELI EURO]]/Data[[#This Row],[NUMĂRUL PERSOANELOR CARE AU PARTICIPAT LA VOT]]</f>
        <v>0.51785824077840403</v>
      </c>
      <c r="X315" s="43">
        <v>4.8400999999999996</v>
      </c>
      <c r="Y315" s="114" t="s">
        <v>2894</v>
      </c>
      <c r="Z315" s="44">
        <v>1</v>
      </c>
      <c r="AA315" s="115" t="s">
        <v>3105</v>
      </c>
      <c r="AB315" s="44">
        <v>0</v>
      </c>
      <c r="AC315" s="45"/>
    </row>
    <row r="316" spans="1:29" ht="12" customHeight="1" x14ac:dyDescent="0.2">
      <c r="A316" s="37">
        <v>315</v>
      </c>
      <c r="B316" s="38" t="s">
        <v>9</v>
      </c>
      <c r="C316" s="39" t="s">
        <v>1248</v>
      </c>
      <c r="D316" s="40">
        <v>44101</v>
      </c>
      <c r="E316" s="38">
        <v>1</v>
      </c>
      <c r="F316" s="38"/>
      <c r="G316" s="38" t="s">
        <v>2</v>
      </c>
      <c r="H316" s="38" t="s">
        <v>2</v>
      </c>
      <c r="I316" s="47">
        <v>22483</v>
      </c>
      <c r="J316" s="47">
        <v>9282</v>
      </c>
      <c r="K316" s="47">
        <v>0</v>
      </c>
      <c r="L316" s="41">
        <f>SUM(Data[[#This Row],[CHELTUIELI DE PERSONAL LEI]:[CHELTUIELI DE CAPITAL (ACTIVE NEFINANCIARE ) LEI]])</f>
        <v>31765</v>
      </c>
      <c r="M316" s="41">
        <f>Data[[#This Row],[TOTAL CHELTUIELI LEI]]/Data[[#This Row],[CURS VALUTAR EURO BNR 22 07 2020]]</f>
        <v>6562.8809322121451</v>
      </c>
      <c r="N316" s="49">
        <v>1895</v>
      </c>
      <c r="O316" s="42"/>
      <c r="P316" s="42">
        <v>1326</v>
      </c>
      <c r="Q316" s="42"/>
      <c r="R316" s="42">
        <f>Data[[#This Row],[PERSOANE ÎNSCRISE ÎN LISTELE ELECTORALE (TURUL 1)            ]]+Data[[#This Row],[PERSOANE ÎNSCRISE ÎN LISTELE ELECTORALE (TURUL AL 2-LEA)]]</f>
        <v>1895</v>
      </c>
      <c r="S316" s="42">
        <f>Data[[#This Row],[PERSOANE CARE AU PARTICIPAT LA VOT (TURUL 1)]]+Data[[#This Row],[PERSOANE CARE AU PARTICIPAT LA VOT  (TURUL AL 2-LEA)]]</f>
        <v>1326</v>
      </c>
      <c r="T316" s="41">
        <f>Data[[#This Row],[TOTAL CHELTUIELI LEI]]/Data[[#This Row],[NUMĂRUL PERSOANELOR ÎNSCRISE ÎN LISTELE ELECTORALE]]</f>
        <v>16.762532981530342</v>
      </c>
      <c r="U316" s="41">
        <f>Data[[#This Row],[TOTAL CHELTUIELI EURO]]/Data[[#This Row],[NUMĂRUL PERSOANELOR ÎNSCRISE ÎN LISTELE ELECTORALE]]</f>
        <v>3.463261705652847</v>
      </c>
      <c r="V316" s="41">
        <f>Data[[#This Row],[TOTAL CHELTUIELI LEI]]/Data[[#This Row],[NUMĂRUL PERSOANELOR CARE AU PARTICIPAT LA VOT]]</f>
        <v>23.955505279034689</v>
      </c>
      <c r="W316" s="41">
        <f>Data[[#This Row],[TOTAL CHELTUIELI EURO]]/Data[[#This Row],[NUMĂRUL PERSOANELOR CARE AU PARTICIPAT LA VOT]]</f>
        <v>4.9493823018191136</v>
      </c>
      <c r="X316" s="43">
        <v>4.8400999999999996</v>
      </c>
      <c r="Y316" s="114" t="s">
        <v>2920</v>
      </c>
      <c r="Z316" s="44">
        <v>16</v>
      </c>
      <c r="AA316" s="115" t="s">
        <v>3106</v>
      </c>
      <c r="AB316" s="44">
        <v>3</v>
      </c>
      <c r="AC316" s="45"/>
    </row>
    <row r="317" spans="1:29" ht="12" customHeight="1" x14ac:dyDescent="0.2">
      <c r="A317" s="37">
        <v>316</v>
      </c>
      <c r="B317" s="38" t="s">
        <v>9</v>
      </c>
      <c r="C317" s="39" t="s">
        <v>1249</v>
      </c>
      <c r="D317" s="40">
        <v>44101</v>
      </c>
      <c r="E317" s="38">
        <v>1</v>
      </c>
      <c r="F317" s="38"/>
      <c r="G317" s="38" t="s">
        <v>2</v>
      </c>
      <c r="H317" s="38" t="s">
        <v>2</v>
      </c>
      <c r="I317" s="47">
        <v>2400</v>
      </c>
      <c r="J317" s="47">
        <v>6624</v>
      </c>
      <c r="K317" s="47">
        <v>0</v>
      </c>
      <c r="L317" s="41">
        <f>SUM(Data[[#This Row],[CHELTUIELI DE PERSONAL LEI]:[CHELTUIELI DE CAPITAL (ACTIVE NEFINANCIARE ) LEI]])</f>
        <v>9024</v>
      </c>
      <c r="M317" s="41">
        <f>Data[[#This Row],[TOTAL CHELTUIELI LEI]]/Data[[#This Row],[CURS VALUTAR EURO BNR 22 07 2020]]</f>
        <v>1864.4242887543646</v>
      </c>
      <c r="N317" s="49">
        <v>7644</v>
      </c>
      <c r="O317" s="42"/>
      <c r="P317" s="42">
        <v>3202</v>
      </c>
      <c r="Q317" s="42"/>
      <c r="R317" s="42">
        <f>Data[[#This Row],[PERSOANE ÎNSCRISE ÎN LISTELE ELECTORALE (TURUL 1)            ]]+Data[[#This Row],[PERSOANE ÎNSCRISE ÎN LISTELE ELECTORALE (TURUL AL 2-LEA)]]</f>
        <v>7644</v>
      </c>
      <c r="S317" s="42">
        <f>Data[[#This Row],[PERSOANE CARE AU PARTICIPAT LA VOT (TURUL 1)]]+Data[[#This Row],[PERSOANE CARE AU PARTICIPAT LA VOT  (TURUL AL 2-LEA)]]</f>
        <v>3202</v>
      </c>
      <c r="T317" s="41">
        <f>Data[[#This Row],[TOTAL CHELTUIELI LEI]]/Data[[#This Row],[NUMĂRUL PERSOANELOR ÎNSCRISE ÎN LISTELE ELECTORALE]]</f>
        <v>1.1805337519623234</v>
      </c>
      <c r="U317" s="41">
        <f>Data[[#This Row],[TOTAL CHELTUIELI EURO]]/Data[[#This Row],[NUMĂRUL PERSOANELOR ÎNSCRISE ÎN LISTELE ELECTORALE]]</f>
        <v>0.24390689282500846</v>
      </c>
      <c r="V317" s="41">
        <f>Data[[#This Row],[TOTAL CHELTUIELI LEI]]/Data[[#This Row],[NUMĂRUL PERSOANELOR CARE AU PARTICIPAT LA VOT]]</f>
        <v>2.8182386008744533</v>
      </c>
      <c r="W317" s="41">
        <f>Data[[#This Row],[TOTAL CHELTUIELI EURO]]/Data[[#This Row],[NUMĂRUL PERSOANELOR CARE AU PARTICIPAT LA VOT]]</f>
        <v>0.58226867231554169</v>
      </c>
      <c r="X317" s="43">
        <v>4.8400999999999996</v>
      </c>
      <c r="Y317" s="114" t="s">
        <v>2894</v>
      </c>
      <c r="Z317" s="44">
        <v>1</v>
      </c>
      <c r="AA317" s="115" t="s">
        <v>3105</v>
      </c>
      <c r="AB317" s="44">
        <v>0</v>
      </c>
      <c r="AC317" s="45"/>
    </row>
    <row r="318" spans="1:29" ht="12" customHeight="1" x14ac:dyDescent="0.2">
      <c r="A318" s="37">
        <v>317</v>
      </c>
      <c r="B318" s="38" t="s">
        <v>9</v>
      </c>
      <c r="C318" s="39" t="s">
        <v>1250</v>
      </c>
      <c r="D318" s="40">
        <v>44101</v>
      </c>
      <c r="E318" s="38">
        <v>1</v>
      </c>
      <c r="F318" s="38"/>
      <c r="G318" s="38" t="s">
        <v>2</v>
      </c>
      <c r="H318" s="38" t="s">
        <v>2</v>
      </c>
      <c r="I318" s="47">
        <v>1650</v>
      </c>
      <c r="J318" s="47">
        <v>13171</v>
      </c>
      <c r="K318" s="47">
        <v>0</v>
      </c>
      <c r="L318" s="41">
        <f>SUM(Data[[#This Row],[CHELTUIELI DE PERSONAL LEI]:[CHELTUIELI DE CAPITAL (ACTIVE NEFINANCIARE ) LEI]])</f>
        <v>14821</v>
      </c>
      <c r="M318" s="41">
        <f>Data[[#This Row],[TOTAL CHELTUIELI LEI]]/Data[[#This Row],[CURS VALUTAR EURO BNR 22 07 2020]]</f>
        <v>3062.1268155616622</v>
      </c>
      <c r="N318" s="49">
        <v>1268</v>
      </c>
      <c r="O318" s="42"/>
      <c r="P318" s="42">
        <v>763</v>
      </c>
      <c r="Q318" s="42"/>
      <c r="R318" s="42">
        <f>Data[[#This Row],[PERSOANE ÎNSCRISE ÎN LISTELE ELECTORALE (TURUL 1)            ]]+Data[[#This Row],[PERSOANE ÎNSCRISE ÎN LISTELE ELECTORALE (TURUL AL 2-LEA)]]</f>
        <v>1268</v>
      </c>
      <c r="S318" s="42">
        <f>Data[[#This Row],[PERSOANE CARE AU PARTICIPAT LA VOT (TURUL 1)]]+Data[[#This Row],[PERSOANE CARE AU PARTICIPAT LA VOT  (TURUL AL 2-LEA)]]</f>
        <v>763</v>
      </c>
      <c r="T318" s="41">
        <f>Data[[#This Row],[TOTAL CHELTUIELI LEI]]/Data[[#This Row],[NUMĂRUL PERSOANELOR ÎNSCRISE ÎN LISTELE ELECTORALE]]</f>
        <v>11.688485804416404</v>
      </c>
      <c r="U318" s="41">
        <f>Data[[#This Row],[TOTAL CHELTUIELI EURO]]/Data[[#This Row],[NUMĂRUL PERSOANELOR ÎNSCRISE ÎN LISTELE ELECTORALE]]</f>
        <v>2.4149265106953171</v>
      </c>
      <c r="V318" s="41">
        <f>Data[[#This Row],[TOTAL CHELTUIELI LEI]]/Data[[#This Row],[NUMĂRUL PERSOANELOR CARE AU PARTICIPAT LA VOT]]</f>
        <v>19.424639580602882</v>
      </c>
      <c r="W318" s="41">
        <f>Data[[#This Row],[TOTAL CHELTUIELI EURO]]/Data[[#This Row],[NUMĂRUL PERSOANELOR CARE AU PARTICIPAT LA VOT]]</f>
        <v>4.0132723663979846</v>
      </c>
      <c r="X318" s="43">
        <v>4.8400999999999996</v>
      </c>
      <c r="Y318" s="114" t="s">
        <v>2888</v>
      </c>
      <c r="Z318" s="44">
        <v>11</v>
      </c>
      <c r="AA318" s="115" t="s">
        <v>3108</v>
      </c>
      <c r="AB318" s="44">
        <v>2</v>
      </c>
      <c r="AC318" s="45"/>
    </row>
    <row r="319" spans="1:29" ht="12" customHeight="1" x14ac:dyDescent="0.2">
      <c r="A319" s="37">
        <v>318</v>
      </c>
      <c r="B319" s="38" t="s">
        <v>9</v>
      </c>
      <c r="C319" s="39" t="s">
        <v>1251</v>
      </c>
      <c r="D319" s="40">
        <v>44101</v>
      </c>
      <c r="E319" s="38">
        <v>1</v>
      </c>
      <c r="F319" s="38"/>
      <c r="G319" s="38" t="s">
        <v>2</v>
      </c>
      <c r="H319" s="38" t="s">
        <v>2</v>
      </c>
      <c r="I319" s="47">
        <v>300</v>
      </c>
      <c r="J319" s="47">
        <v>8038</v>
      </c>
      <c r="K319" s="47">
        <v>0</v>
      </c>
      <c r="L319" s="41">
        <f>SUM(Data[[#This Row],[CHELTUIELI DE PERSONAL LEI]:[CHELTUIELI DE CAPITAL (ACTIVE NEFINANCIARE ) LEI]])</f>
        <v>8338</v>
      </c>
      <c r="M319" s="41">
        <f>Data[[#This Row],[TOTAL CHELTUIELI LEI]]/Data[[#This Row],[CURS VALUTAR EURO BNR 22 07 2020]]</f>
        <v>1722.6916799239686</v>
      </c>
      <c r="N319" s="49">
        <v>2986</v>
      </c>
      <c r="O319" s="42"/>
      <c r="P319" s="42">
        <v>1572</v>
      </c>
      <c r="Q319" s="42"/>
      <c r="R319" s="42">
        <f>Data[[#This Row],[PERSOANE ÎNSCRISE ÎN LISTELE ELECTORALE (TURUL 1)            ]]+Data[[#This Row],[PERSOANE ÎNSCRISE ÎN LISTELE ELECTORALE (TURUL AL 2-LEA)]]</f>
        <v>2986</v>
      </c>
      <c r="S319" s="42">
        <f>Data[[#This Row],[PERSOANE CARE AU PARTICIPAT LA VOT (TURUL 1)]]+Data[[#This Row],[PERSOANE CARE AU PARTICIPAT LA VOT  (TURUL AL 2-LEA)]]</f>
        <v>1572</v>
      </c>
      <c r="T319" s="41">
        <f>Data[[#This Row],[TOTAL CHELTUIELI LEI]]/Data[[#This Row],[NUMĂRUL PERSOANELOR ÎNSCRISE ÎN LISTELE ELECTORALE]]</f>
        <v>2.7923643670462157</v>
      </c>
      <c r="U319" s="41">
        <f>Data[[#This Row],[TOTAL CHELTUIELI EURO]]/Data[[#This Row],[NUMĂRUL PERSOANELOR ÎNSCRISE ÎN LISTELE ELECTORALE]]</f>
        <v>0.57692286668585691</v>
      </c>
      <c r="V319" s="41">
        <f>Data[[#This Row],[TOTAL CHELTUIELI LEI]]/Data[[#This Row],[NUMĂRUL PERSOANELOR CARE AU PARTICIPAT LA VOT]]</f>
        <v>5.3040712468193387</v>
      </c>
      <c r="W319" s="41">
        <f>Data[[#This Row],[TOTAL CHELTUIELI EURO]]/Data[[#This Row],[NUMĂRUL PERSOANELOR CARE AU PARTICIPAT LA VOT]]</f>
        <v>1.0958598472798782</v>
      </c>
      <c r="X319" s="43">
        <v>4.8400999999999996</v>
      </c>
      <c r="Y319" s="114" t="s">
        <v>2891</v>
      </c>
      <c r="Z319" s="44">
        <v>2</v>
      </c>
      <c r="AA319" s="115" t="s">
        <v>3105</v>
      </c>
      <c r="AB319" s="44">
        <v>0</v>
      </c>
      <c r="AC319" s="45"/>
    </row>
    <row r="320" spans="1:29" ht="12" customHeight="1" x14ac:dyDescent="0.2">
      <c r="A320" s="37">
        <v>319</v>
      </c>
      <c r="B320" s="38" t="s">
        <v>9</v>
      </c>
      <c r="C320" s="39" t="s">
        <v>1252</v>
      </c>
      <c r="D320" s="40">
        <v>44101</v>
      </c>
      <c r="E320" s="38">
        <v>1</v>
      </c>
      <c r="F320" s="38"/>
      <c r="G320" s="38" t="s">
        <v>2</v>
      </c>
      <c r="H320" s="38" t="s">
        <v>2</v>
      </c>
      <c r="I320" s="47">
        <v>0</v>
      </c>
      <c r="J320" s="47">
        <v>1520</v>
      </c>
      <c r="K320" s="47">
        <v>0</v>
      </c>
      <c r="L320" s="41">
        <f>SUM(Data[[#This Row],[CHELTUIELI DE PERSONAL LEI]:[CHELTUIELI DE CAPITAL (ACTIVE NEFINANCIARE ) LEI]])</f>
        <v>1520</v>
      </c>
      <c r="M320" s="41">
        <f>Data[[#This Row],[TOTAL CHELTUIELI LEI]]/Data[[#This Row],[CURS VALUTAR EURO BNR 22 07 2020]]</f>
        <v>314.04309828309334</v>
      </c>
      <c r="N320" s="49">
        <v>2776</v>
      </c>
      <c r="O320" s="42"/>
      <c r="P320" s="42">
        <v>1224</v>
      </c>
      <c r="Q320" s="42"/>
      <c r="R320" s="42">
        <f>Data[[#This Row],[PERSOANE ÎNSCRISE ÎN LISTELE ELECTORALE (TURUL 1)            ]]+Data[[#This Row],[PERSOANE ÎNSCRISE ÎN LISTELE ELECTORALE (TURUL AL 2-LEA)]]</f>
        <v>2776</v>
      </c>
      <c r="S320" s="42">
        <f>Data[[#This Row],[PERSOANE CARE AU PARTICIPAT LA VOT (TURUL 1)]]+Data[[#This Row],[PERSOANE CARE AU PARTICIPAT LA VOT  (TURUL AL 2-LEA)]]</f>
        <v>1224</v>
      </c>
      <c r="T320" s="41">
        <f>Data[[#This Row],[TOTAL CHELTUIELI LEI]]/Data[[#This Row],[NUMĂRUL PERSOANELOR ÎNSCRISE ÎN LISTELE ELECTORALE]]</f>
        <v>0.54755043227665701</v>
      </c>
      <c r="U320" s="41">
        <f>Data[[#This Row],[TOTAL CHELTUIELI EURO]]/Data[[#This Row],[NUMĂRUL PERSOANELOR ÎNSCRISE ÎN LISTELE ELECTORALE]]</f>
        <v>0.11312791724895294</v>
      </c>
      <c r="V320" s="41">
        <f>Data[[#This Row],[TOTAL CHELTUIELI LEI]]/Data[[#This Row],[NUMĂRUL PERSOANELOR CARE AU PARTICIPAT LA VOT]]</f>
        <v>1.2418300653594772</v>
      </c>
      <c r="W320" s="41">
        <f>Data[[#This Row],[TOTAL CHELTUIELI EURO]]/Data[[#This Row],[NUMĂRUL PERSOANELOR CARE AU PARTICIPAT LA VOT]]</f>
        <v>0.25657115872801745</v>
      </c>
      <c r="X320" s="43">
        <v>4.8400999999999996</v>
      </c>
      <c r="Y320" s="114" t="s">
        <v>2890</v>
      </c>
      <c r="Z320" s="44">
        <v>0</v>
      </c>
      <c r="AA320" s="115" t="s">
        <v>3105</v>
      </c>
      <c r="AB320" s="44">
        <v>0</v>
      </c>
      <c r="AC320" s="45"/>
    </row>
    <row r="321" spans="1:29" ht="12" customHeight="1" x14ac:dyDescent="0.2">
      <c r="A321" s="37">
        <v>320</v>
      </c>
      <c r="B321" s="38" t="s">
        <v>9</v>
      </c>
      <c r="C321" s="39" t="s">
        <v>1253</v>
      </c>
      <c r="D321" s="40">
        <v>44101</v>
      </c>
      <c r="E321" s="38">
        <v>1</v>
      </c>
      <c r="F321" s="38"/>
      <c r="G321" s="38" t="s">
        <v>2</v>
      </c>
      <c r="H321" s="38" t="s">
        <v>2</v>
      </c>
      <c r="I321" s="47">
        <v>3360</v>
      </c>
      <c r="J321" s="47">
        <v>5614.46</v>
      </c>
      <c r="K321" s="47">
        <v>0</v>
      </c>
      <c r="L321" s="41">
        <f>SUM(Data[[#This Row],[CHELTUIELI DE PERSONAL LEI]:[CHELTUIELI DE CAPITAL (ACTIVE NEFINANCIARE ) LEI]])</f>
        <v>8974.4599999999991</v>
      </c>
      <c r="M321" s="41">
        <f>Data[[#This Row],[TOTAL CHELTUIELI LEI]]/Data[[#This Row],[CURS VALUTAR EURO BNR 22 07 2020]]</f>
        <v>1854.1889630379537</v>
      </c>
      <c r="N321" s="49">
        <v>2625</v>
      </c>
      <c r="O321" s="42"/>
      <c r="P321" s="42">
        <v>1169</v>
      </c>
      <c r="Q321" s="42"/>
      <c r="R321" s="42">
        <f>Data[[#This Row],[PERSOANE ÎNSCRISE ÎN LISTELE ELECTORALE (TURUL 1)            ]]+Data[[#This Row],[PERSOANE ÎNSCRISE ÎN LISTELE ELECTORALE (TURUL AL 2-LEA)]]</f>
        <v>2625</v>
      </c>
      <c r="S321" s="42">
        <f>Data[[#This Row],[PERSOANE CARE AU PARTICIPAT LA VOT (TURUL 1)]]+Data[[#This Row],[PERSOANE CARE AU PARTICIPAT LA VOT  (TURUL AL 2-LEA)]]</f>
        <v>1169</v>
      </c>
      <c r="T321" s="41">
        <f>Data[[#This Row],[TOTAL CHELTUIELI LEI]]/Data[[#This Row],[NUMĂRUL PERSOANELOR ÎNSCRISE ÎN LISTELE ELECTORALE]]</f>
        <v>3.4188419047619045</v>
      </c>
      <c r="U321" s="41">
        <f>Data[[#This Row],[TOTAL CHELTUIELI EURO]]/Data[[#This Row],[NUMĂRUL PERSOANELOR ÎNSCRISE ÎN LISTELE ELECTORALE]]</f>
        <v>0.70635770020493471</v>
      </c>
      <c r="V321" s="41">
        <f>Data[[#This Row],[TOTAL CHELTUIELI LEI]]/Data[[#This Row],[NUMĂRUL PERSOANELOR CARE AU PARTICIPAT LA VOT]]</f>
        <v>7.6770402053036779</v>
      </c>
      <c r="W321" s="41">
        <f>Data[[#This Row],[TOTAL CHELTUIELI EURO]]/Data[[#This Row],[NUMĂRUL PERSOANELOR CARE AU PARTICIPAT LA VOT]]</f>
        <v>1.5861325603404224</v>
      </c>
      <c r="X321" s="43">
        <v>4.8400999999999996</v>
      </c>
      <c r="Y321" s="114" t="s">
        <v>2884</v>
      </c>
      <c r="Z321" s="44">
        <v>3</v>
      </c>
      <c r="AA321" s="115" t="s">
        <v>3105</v>
      </c>
      <c r="AB321" s="44">
        <v>0</v>
      </c>
      <c r="AC321" s="45"/>
    </row>
    <row r="322" spans="1:29" ht="12" customHeight="1" x14ac:dyDescent="0.2">
      <c r="A322" s="37">
        <v>321</v>
      </c>
      <c r="B322" s="38" t="s">
        <v>9</v>
      </c>
      <c r="C322" s="39" t="s">
        <v>1254</v>
      </c>
      <c r="D322" s="40">
        <v>44101</v>
      </c>
      <c r="E322" s="38">
        <v>1</v>
      </c>
      <c r="F322" s="38"/>
      <c r="G322" s="38" t="s">
        <v>2</v>
      </c>
      <c r="H322" s="38" t="s">
        <v>2</v>
      </c>
      <c r="I322" s="47">
        <v>21300</v>
      </c>
      <c r="J322" s="47">
        <v>10507</v>
      </c>
      <c r="K322" s="47">
        <v>0</v>
      </c>
      <c r="L322" s="41">
        <f>SUM(Data[[#This Row],[CHELTUIELI DE PERSONAL LEI]:[CHELTUIELI DE CAPITAL (ACTIVE NEFINANCIARE ) LEI]])</f>
        <v>31807</v>
      </c>
      <c r="M322" s="41">
        <f>Data[[#This Row],[TOTAL CHELTUIELI LEI]]/Data[[#This Row],[CURS VALUTAR EURO BNR 22 07 2020]]</f>
        <v>6571.5584388752304</v>
      </c>
      <c r="N322" s="49">
        <v>2882</v>
      </c>
      <c r="O322" s="42"/>
      <c r="P322" s="42">
        <v>1402</v>
      </c>
      <c r="Q322" s="42"/>
      <c r="R322" s="42">
        <f>Data[[#This Row],[PERSOANE ÎNSCRISE ÎN LISTELE ELECTORALE (TURUL 1)            ]]+Data[[#This Row],[PERSOANE ÎNSCRISE ÎN LISTELE ELECTORALE (TURUL AL 2-LEA)]]</f>
        <v>2882</v>
      </c>
      <c r="S322" s="42">
        <f>Data[[#This Row],[PERSOANE CARE AU PARTICIPAT LA VOT (TURUL 1)]]+Data[[#This Row],[PERSOANE CARE AU PARTICIPAT LA VOT  (TURUL AL 2-LEA)]]</f>
        <v>1402</v>
      </c>
      <c r="T322" s="41">
        <f>Data[[#This Row],[TOTAL CHELTUIELI LEI]]/Data[[#This Row],[NUMĂRUL PERSOANELOR ÎNSCRISE ÎN LISTELE ELECTORALE]]</f>
        <v>11.036433032616239</v>
      </c>
      <c r="U322" s="41">
        <f>Data[[#This Row],[TOTAL CHELTUIELI EURO]]/Data[[#This Row],[NUMĂRUL PERSOANELOR ÎNSCRISE ÎN LISTELE ELECTORALE]]</f>
        <v>2.2802076470767627</v>
      </c>
      <c r="V322" s="41">
        <f>Data[[#This Row],[TOTAL CHELTUIELI LEI]]/Data[[#This Row],[NUMĂRUL PERSOANELOR CARE AU PARTICIPAT LA VOT]]</f>
        <v>22.686875891583451</v>
      </c>
      <c r="W322" s="41">
        <f>Data[[#This Row],[TOTAL CHELTUIELI EURO]]/Data[[#This Row],[NUMĂRUL PERSOANELOR CARE AU PARTICIPAT LA VOT]]</f>
        <v>4.687274207471634</v>
      </c>
      <c r="X322" s="43">
        <v>4.8400999999999996</v>
      </c>
      <c r="Y322" s="114" t="s">
        <v>2888</v>
      </c>
      <c r="Z322" s="44">
        <v>11</v>
      </c>
      <c r="AA322" s="115" t="s">
        <v>3108</v>
      </c>
      <c r="AB322" s="44">
        <v>2</v>
      </c>
      <c r="AC322" s="45"/>
    </row>
    <row r="323" spans="1:29" ht="12" customHeight="1" x14ac:dyDescent="0.2">
      <c r="A323" s="37">
        <v>322</v>
      </c>
      <c r="B323" s="38" t="s">
        <v>9</v>
      </c>
      <c r="C323" s="39" t="s">
        <v>790</v>
      </c>
      <c r="D323" s="40">
        <v>44101</v>
      </c>
      <c r="E323" s="38">
        <v>1</v>
      </c>
      <c r="F323" s="38"/>
      <c r="G323" s="38" t="s">
        <v>2</v>
      </c>
      <c r="H323" s="38" t="s">
        <v>2</v>
      </c>
      <c r="I323" s="47">
        <v>3000</v>
      </c>
      <c r="J323" s="47">
        <v>13948</v>
      </c>
      <c r="K323" s="47">
        <v>0</v>
      </c>
      <c r="L323" s="41">
        <f>SUM(Data[[#This Row],[CHELTUIELI DE PERSONAL LEI]:[CHELTUIELI DE CAPITAL (ACTIVE NEFINANCIARE ) LEI]])</f>
        <v>16948</v>
      </c>
      <c r="M323" s="41">
        <f>Data[[#This Row],[TOTAL CHELTUIELI LEI]]/Data[[#This Row],[CURS VALUTAR EURO BNR 22 07 2020]]</f>
        <v>3501.580545856491</v>
      </c>
      <c r="N323" s="49">
        <v>3405</v>
      </c>
      <c r="O323" s="42"/>
      <c r="P323" s="42">
        <v>1691</v>
      </c>
      <c r="Q323" s="42"/>
      <c r="R323" s="42">
        <f>Data[[#This Row],[PERSOANE ÎNSCRISE ÎN LISTELE ELECTORALE (TURUL 1)            ]]+Data[[#This Row],[PERSOANE ÎNSCRISE ÎN LISTELE ELECTORALE (TURUL AL 2-LEA)]]</f>
        <v>3405</v>
      </c>
      <c r="S323" s="42">
        <f>Data[[#This Row],[PERSOANE CARE AU PARTICIPAT LA VOT (TURUL 1)]]+Data[[#This Row],[PERSOANE CARE AU PARTICIPAT LA VOT  (TURUL AL 2-LEA)]]</f>
        <v>1691</v>
      </c>
      <c r="T323" s="41">
        <f>Data[[#This Row],[TOTAL CHELTUIELI LEI]]/Data[[#This Row],[NUMĂRUL PERSOANELOR ÎNSCRISE ÎN LISTELE ELECTORALE]]</f>
        <v>4.9773861967694568</v>
      </c>
      <c r="U323" s="41">
        <f>Data[[#This Row],[TOTAL CHELTUIELI EURO]]/Data[[#This Row],[NUMĂRUL PERSOANELOR ÎNSCRISE ÎN LISTELE ELECTORALE]]</f>
        <v>1.028364330648015</v>
      </c>
      <c r="V323" s="41">
        <f>Data[[#This Row],[TOTAL CHELTUIELI LEI]]/Data[[#This Row],[NUMĂRUL PERSOANELOR CARE AU PARTICIPAT LA VOT]]</f>
        <v>10.02247191011236</v>
      </c>
      <c r="W323" s="41">
        <f>Data[[#This Row],[TOTAL CHELTUIELI EURO]]/Data[[#This Row],[NUMĂRUL PERSOANELOR CARE AU PARTICIPAT LA VOT]]</f>
        <v>2.0707158757282618</v>
      </c>
      <c r="X323" s="43">
        <v>4.8400999999999996</v>
      </c>
      <c r="Y323" s="114" t="s">
        <v>2895</v>
      </c>
      <c r="Z323" s="44">
        <v>4</v>
      </c>
      <c r="AA323" s="115" t="s">
        <v>3107</v>
      </c>
      <c r="AB323" s="44">
        <v>1</v>
      </c>
      <c r="AC323" s="45"/>
    </row>
    <row r="324" spans="1:29" ht="12" customHeight="1" x14ac:dyDescent="0.2">
      <c r="A324" s="37">
        <v>323</v>
      </c>
      <c r="B324" s="38" t="s">
        <v>9</v>
      </c>
      <c r="C324" s="39" t="s">
        <v>1255</v>
      </c>
      <c r="D324" s="40">
        <v>44101</v>
      </c>
      <c r="E324" s="38">
        <v>1</v>
      </c>
      <c r="F324" s="38"/>
      <c r="G324" s="38" t="s">
        <v>2</v>
      </c>
      <c r="H324" s="38" t="s">
        <v>2</v>
      </c>
      <c r="I324" s="47">
        <v>2310</v>
      </c>
      <c r="J324" s="47">
        <v>7664.57</v>
      </c>
      <c r="K324" s="47">
        <v>0</v>
      </c>
      <c r="L324" s="41">
        <f>SUM(Data[[#This Row],[CHELTUIELI DE PERSONAL LEI]:[CHELTUIELI DE CAPITAL (ACTIVE NEFINANCIARE ) LEI]])</f>
        <v>9974.57</v>
      </c>
      <c r="M324" s="41">
        <f>Data[[#This Row],[TOTAL CHELTUIELI LEI]]/Data[[#This Row],[CURS VALUTAR EURO BNR 22 07 2020]]</f>
        <v>2060.8189913431543</v>
      </c>
      <c r="N324" s="49">
        <v>3824</v>
      </c>
      <c r="O324" s="42"/>
      <c r="P324" s="42">
        <v>1458</v>
      </c>
      <c r="Q324" s="42"/>
      <c r="R324" s="42">
        <f>Data[[#This Row],[PERSOANE ÎNSCRISE ÎN LISTELE ELECTORALE (TURUL 1)            ]]+Data[[#This Row],[PERSOANE ÎNSCRISE ÎN LISTELE ELECTORALE (TURUL AL 2-LEA)]]</f>
        <v>3824</v>
      </c>
      <c r="S324" s="42">
        <f>Data[[#This Row],[PERSOANE CARE AU PARTICIPAT LA VOT (TURUL 1)]]+Data[[#This Row],[PERSOANE CARE AU PARTICIPAT LA VOT  (TURUL AL 2-LEA)]]</f>
        <v>1458</v>
      </c>
      <c r="T324" s="41">
        <f>Data[[#This Row],[TOTAL CHELTUIELI LEI]]/Data[[#This Row],[NUMĂRUL PERSOANELOR ÎNSCRISE ÎN LISTELE ELECTORALE]]</f>
        <v>2.6084126569037656</v>
      </c>
      <c r="U324" s="41">
        <f>Data[[#This Row],[TOTAL CHELTUIELI EURO]]/Data[[#This Row],[NUMĂRUL PERSOANELOR ÎNSCRISE ÎN LISTELE ELECTORALE]]</f>
        <v>0.53891710024664075</v>
      </c>
      <c r="V324" s="41">
        <f>Data[[#This Row],[TOTAL CHELTUIELI LEI]]/Data[[#This Row],[NUMĂRUL PERSOANELOR CARE AU PARTICIPAT LA VOT]]</f>
        <v>6.8412688614540462</v>
      </c>
      <c r="W324" s="41">
        <f>Data[[#This Row],[TOTAL CHELTUIELI EURO]]/Data[[#This Row],[NUMĂRUL PERSOANELOR CARE AU PARTICIPAT LA VOT]]</f>
        <v>1.4134560983149207</v>
      </c>
      <c r="X324" s="43">
        <v>4.8400999999999996</v>
      </c>
      <c r="Y324" s="114" t="s">
        <v>2891</v>
      </c>
      <c r="Z324" s="44">
        <v>2</v>
      </c>
      <c r="AA324" s="115" t="s">
        <v>3105</v>
      </c>
      <c r="AB324" s="44">
        <v>0</v>
      </c>
      <c r="AC324" s="45"/>
    </row>
    <row r="325" spans="1:29" ht="12" customHeight="1" x14ac:dyDescent="0.2">
      <c r="A325" s="37">
        <v>324</v>
      </c>
      <c r="B325" s="38" t="s">
        <v>9</v>
      </c>
      <c r="C325" s="39" t="s">
        <v>1256</v>
      </c>
      <c r="D325" s="40">
        <v>44101</v>
      </c>
      <c r="E325" s="38">
        <v>1</v>
      </c>
      <c r="F325" s="38"/>
      <c r="G325" s="38" t="s">
        <v>2</v>
      </c>
      <c r="H325" s="38" t="s">
        <v>2</v>
      </c>
      <c r="I325" s="47">
        <v>4500</v>
      </c>
      <c r="J325" s="47">
        <v>14168.94</v>
      </c>
      <c r="K325" s="47">
        <v>0</v>
      </c>
      <c r="L325" s="41">
        <f>SUM(Data[[#This Row],[CHELTUIELI DE PERSONAL LEI]:[CHELTUIELI DE CAPITAL (ACTIVE NEFINANCIARE ) LEI]])</f>
        <v>18668.940000000002</v>
      </c>
      <c r="M325" s="41">
        <f>Data[[#This Row],[TOTAL CHELTUIELI LEI]]/Data[[#This Row],[CURS VALUTAR EURO BNR 22 07 2020]]</f>
        <v>3857.1393153034037</v>
      </c>
      <c r="N325" s="49">
        <v>5208</v>
      </c>
      <c r="O325" s="42"/>
      <c r="P325" s="42">
        <v>2265</v>
      </c>
      <c r="Q325" s="42"/>
      <c r="R325" s="42">
        <f>Data[[#This Row],[PERSOANE ÎNSCRISE ÎN LISTELE ELECTORALE (TURUL 1)            ]]+Data[[#This Row],[PERSOANE ÎNSCRISE ÎN LISTELE ELECTORALE (TURUL AL 2-LEA)]]</f>
        <v>5208</v>
      </c>
      <c r="S325" s="42">
        <f>Data[[#This Row],[PERSOANE CARE AU PARTICIPAT LA VOT (TURUL 1)]]+Data[[#This Row],[PERSOANE CARE AU PARTICIPAT LA VOT  (TURUL AL 2-LEA)]]</f>
        <v>2265</v>
      </c>
      <c r="T325" s="41">
        <f>Data[[#This Row],[TOTAL CHELTUIELI LEI]]/Data[[#This Row],[NUMĂRUL PERSOANELOR ÎNSCRISE ÎN LISTELE ELECTORALE]]</f>
        <v>3.5846658986175122</v>
      </c>
      <c r="U325" s="41">
        <f>Data[[#This Row],[TOTAL CHELTUIELI EURO]]/Data[[#This Row],[NUMĂRUL PERSOANELOR ÎNSCRISE ÎN LISTELE ELECTORALE]]</f>
        <v>0.74061814809973192</v>
      </c>
      <c r="V325" s="41">
        <f>Data[[#This Row],[TOTAL CHELTUIELI LEI]]/Data[[#This Row],[NUMĂRUL PERSOANELOR CARE AU PARTICIPAT LA VOT]]</f>
        <v>8.2423576158940399</v>
      </c>
      <c r="W325" s="41">
        <f>Data[[#This Row],[TOTAL CHELTUIELI EURO]]/Data[[#This Row],[NUMĂRUL PERSOANELOR CARE AU PARTICIPAT LA VOT]]</f>
        <v>1.7029312650346153</v>
      </c>
      <c r="X325" s="43">
        <v>4.8400999999999996</v>
      </c>
      <c r="Y325" s="114" t="s">
        <v>2884</v>
      </c>
      <c r="Z325" s="44">
        <v>3</v>
      </c>
      <c r="AA325" s="115" t="s">
        <v>3105</v>
      </c>
      <c r="AB325" s="44">
        <v>0</v>
      </c>
      <c r="AC325" s="45"/>
    </row>
    <row r="326" spans="1:29" ht="12" customHeight="1" x14ac:dyDescent="0.2">
      <c r="A326" s="37">
        <v>325</v>
      </c>
      <c r="B326" s="38" t="s">
        <v>9</v>
      </c>
      <c r="C326" s="39" t="s">
        <v>1257</v>
      </c>
      <c r="D326" s="40">
        <v>44101</v>
      </c>
      <c r="E326" s="38">
        <v>1</v>
      </c>
      <c r="F326" s="38"/>
      <c r="G326" s="38" t="s">
        <v>2</v>
      </c>
      <c r="H326" s="38" t="s">
        <v>2</v>
      </c>
      <c r="I326" s="47">
        <v>1495</v>
      </c>
      <c r="J326" s="47">
        <v>0</v>
      </c>
      <c r="K326" s="47">
        <v>0</v>
      </c>
      <c r="L326" s="41">
        <f>SUM(Data[[#This Row],[CHELTUIELI DE PERSONAL LEI]:[CHELTUIELI DE CAPITAL (ACTIVE NEFINANCIARE ) LEI]])</f>
        <v>1495</v>
      </c>
      <c r="M326" s="41">
        <f>Data[[#This Row],[TOTAL CHELTUIELI LEI]]/Data[[#This Row],[CURS VALUTAR EURO BNR 22 07 2020]]</f>
        <v>308.87791574554245</v>
      </c>
      <c r="N326" s="49">
        <v>2492</v>
      </c>
      <c r="O326" s="42"/>
      <c r="P326" s="42">
        <v>1371</v>
      </c>
      <c r="Q326" s="42"/>
      <c r="R326" s="42">
        <f>Data[[#This Row],[PERSOANE ÎNSCRISE ÎN LISTELE ELECTORALE (TURUL 1)            ]]+Data[[#This Row],[PERSOANE ÎNSCRISE ÎN LISTELE ELECTORALE (TURUL AL 2-LEA)]]</f>
        <v>2492</v>
      </c>
      <c r="S326" s="42">
        <f>Data[[#This Row],[PERSOANE CARE AU PARTICIPAT LA VOT (TURUL 1)]]+Data[[#This Row],[PERSOANE CARE AU PARTICIPAT LA VOT  (TURUL AL 2-LEA)]]</f>
        <v>1371</v>
      </c>
      <c r="T326" s="41">
        <f>Data[[#This Row],[TOTAL CHELTUIELI LEI]]/Data[[#This Row],[NUMĂRUL PERSOANELOR ÎNSCRISE ÎN LISTELE ELECTORALE]]</f>
        <v>0.5999197431781701</v>
      </c>
      <c r="U326" s="41">
        <f>Data[[#This Row],[TOTAL CHELTUIELI EURO]]/Data[[#This Row],[NUMĂRUL PERSOANELOR ÎNSCRISE ÎN LISTELE ELECTORALE]]</f>
        <v>0.12394779925583566</v>
      </c>
      <c r="V326" s="41">
        <f>Data[[#This Row],[TOTAL CHELTUIELI LEI]]/Data[[#This Row],[NUMĂRUL PERSOANELOR CARE AU PARTICIPAT LA VOT]]</f>
        <v>1.0904449307075128</v>
      </c>
      <c r="W326" s="41">
        <f>Data[[#This Row],[TOTAL CHELTUIELI EURO]]/Data[[#This Row],[NUMĂRUL PERSOANELOR CARE AU PARTICIPAT LA VOT]]</f>
        <v>0.22529388457005284</v>
      </c>
      <c r="X326" s="43">
        <v>4.8400999999999996</v>
      </c>
      <c r="Y326" s="114" t="s">
        <v>2890</v>
      </c>
      <c r="Z326" s="44">
        <v>0</v>
      </c>
      <c r="AA326" s="115" t="s">
        <v>3105</v>
      </c>
      <c r="AB326" s="44">
        <v>0</v>
      </c>
      <c r="AC326" s="45"/>
    </row>
    <row r="327" spans="1:29" ht="12" customHeight="1" x14ac:dyDescent="0.2">
      <c r="A327" s="37">
        <v>326</v>
      </c>
      <c r="B327" s="38" t="s">
        <v>9</v>
      </c>
      <c r="C327" s="39" t="s">
        <v>1258</v>
      </c>
      <c r="D327" s="40">
        <v>44101</v>
      </c>
      <c r="E327" s="38">
        <v>1</v>
      </c>
      <c r="F327" s="38"/>
      <c r="G327" s="38" t="s">
        <v>2</v>
      </c>
      <c r="H327" s="38" t="s">
        <v>2</v>
      </c>
      <c r="I327" s="47">
        <v>5500</v>
      </c>
      <c r="J327" s="47">
        <v>6554</v>
      </c>
      <c r="K327" s="47">
        <v>0</v>
      </c>
      <c r="L327" s="41">
        <f>SUM(Data[[#This Row],[CHELTUIELI DE PERSONAL LEI]:[CHELTUIELI DE CAPITAL (ACTIVE NEFINANCIARE ) LEI]])</f>
        <v>12054</v>
      </c>
      <c r="M327" s="41">
        <f>Data[[#This Row],[TOTAL CHELTUIELI LEI]]/Data[[#This Row],[CURS VALUTAR EURO BNR 22 07 2020]]</f>
        <v>2490.4444123055309</v>
      </c>
      <c r="N327" s="49">
        <v>3895</v>
      </c>
      <c r="O327" s="42"/>
      <c r="P327" s="42">
        <v>2037</v>
      </c>
      <c r="Q327" s="42"/>
      <c r="R327" s="42">
        <f>Data[[#This Row],[PERSOANE ÎNSCRISE ÎN LISTELE ELECTORALE (TURUL 1)            ]]+Data[[#This Row],[PERSOANE ÎNSCRISE ÎN LISTELE ELECTORALE (TURUL AL 2-LEA)]]</f>
        <v>3895</v>
      </c>
      <c r="S327" s="42">
        <f>Data[[#This Row],[PERSOANE CARE AU PARTICIPAT LA VOT (TURUL 1)]]+Data[[#This Row],[PERSOANE CARE AU PARTICIPAT LA VOT  (TURUL AL 2-LEA)]]</f>
        <v>2037</v>
      </c>
      <c r="T327" s="41">
        <f>Data[[#This Row],[TOTAL CHELTUIELI LEI]]/Data[[#This Row],[NUMĂRUL PERSOANELOR ÎNSCRISE ÎN LISTELE ELECTORALE]]</f>
        <v>3.094736842105263</v>
      </c>
      <c r="U327" s="41">
        <f>Data[[#This Row],[TOTAL CHELTUIELI EURO]]/Data[[#This Row],[NUMĂRUL PERSOANELOR ÎNSCRISE ÎN LISTELE ELECTORALE]]</f>
        <v>0.63939522780629809</v>
      </c>
      <c r="V327" s="41">
        <f>Data[[#This Row],[TOTAL CHELTUIELI LEI]]/Data[[#This Row],[NUMĂRUL PERSOANELOR CARE AU PARTICIPAT LA VOT]]</f>
        <v>5.9175257731958766</v>
      </c>
      <c r="W327" s="41">
        <f>Data[[#This Row],[TOTAL CHELTUIELI EURO]]/Data[[#This Row],[NUMĂRUL PERSOANELOR CARE AU PARTICIPAT LA VOT]]</f>
        <v>1.2226040315687436</v>
      </c>
      <c r="X327" s="43">
        <v>4.8400999999999996</v>
      </c>
      <c r="Y327" s="114" t="s">
        <v>2884</v>
      </c>
      <c r="Z327" s="44">
        <v>3</v>
      </c>
      <c r="AA327" s="115" t="s">
        <v>3105</v>
      </c>
      <c r="AB327" s="44">
        <v>0</v>
      </c>
      <c r="AC327" s="45"/>
    </row>
    <row r="328" spans="1:29" ht="12" customHeight="1" x14ac:dyDescent="0.2">
      <c r="A328" s="37">
        <v>327</v>
      </c>
      <c r="B328" s="38" t="s">
        <v>9</v>
      </c>
      <c r="C328" s="39" t="s">
        <v>1259</v>
      </c>
      <c r="D328" s="40">
        <v>44101</v>
      </c>
      <c r="E328" s="38">
        <v>1</v>
      </c>
      <c r="F328" s="38"/>
      <c r="G328" s="38" t="s">
        <v>2</v>
      </c>
      <c r="H328" s="38" t="s">
        <v>2</v>
      </c>
      <c r="I328" s="47">
        <v>27199</v>
      </c>
      <c r="J328" s="47">
        <v>35308</v>
      </c>
      <c r="K328" s="47">
        <v>0</v>
      </c>
      <c r="L328" s="41">
        <f>SUM(Data[[#This Row],[CHELTUIELI DE PERSONAL LEI]:[CHELTUIELI DE CAPITAL (ACTIVE NEFINANCIARE ) LEI]])</f>
        <v>62507</v>
      </c>
      <c r="M328" s="41">
        <f>Data[[#This Row],[TOTAL CHELTUIELI LEI]]/Data[[#This Row],[CURS VALUTAR EURO BNR 22 07 2020]]</f>
        <v>12914.402594987709</v>
      </c>
      <c r="N328" s="49">
        <v>6494</v>
      </c>
      <c r="O328" s="42"/>
      <c r="P328" s="42">
        <v>3012</v>
      </c>
      <c r="Q328" s="42"/>
      <c r="R328" s="42">
        <f>Data[[#This Row],[PERSOANE ÎNSCRISE ÎN LISTELE ELECTORALE (TURUL 1)            ]]+Data[[#This Row],[PERSOANE ÎNSCRISE ÎN LISTELE ELECTORALE (TURUL AL 2-LEA)]]</f>
        <v>6494</v>
      </c>
      <c r="S328" s="42">
        <f>Data[[#This Row],[PERSOANE CARE AU PARTICIPAT LA VOT (TURUL 1)]]+Data[[#This Row],[PERSOANE CARE AU PARTICIPAT LA VOT  (TURUL AL 2-LEA)]]</f>
        <v>3012</v>
      </c>
      <c r="T328" s="41">
        <f>Data[[#This Row],[TOTAL CHELTUIELI LEI]]/Data[[#This Row],[NUMĂRUL PERSOANELOR ÎNSCRISE ÎN LISTELE ELECTORALE]]</f>
        <v>9.6253464736680012</v>
      </c>
      <c r="U328" s="41">
        <f>Data[[#This Row],[TOTAL CHELTUIELI EURO]]/Data[[#This Row],[NUMĂRUL PERSOANELOR ÎNSCRISE ÎN LISTELE ELECTORALE]]</f>
        <v>1.9886668609466751</v>
      </c>
      <c r="V328" s="41">
        <f>Data[[#This Row],[TOTAL CHELTUIELI LEI]]/Data[[#This Row],[NUMĂRUL PERSOANELOR CARE AU PARTICIPAT LA VOT]]</f>
        <v>20.752656042496682</v>
      </c>
      <c r="W328" s="41">
        <f>Data[[#This Row],[TOTAL CHELTUIELI EURO]]/Data[[#This Row],[NUMĂRUL PERSOANELOR CARE AU PARTICIPAT LA VOT]]</f>
        <v>4.2876502639401419</v>
      </c>
      <c r="X328" s="43">
        <v>4.8400999999999996</v>
      </c>
      <c r="Y328" s="114" t="s">
        <v>2887</v>
      </c>
      <c r="Z328" s="44">
        <v>9</v>
      </c>
      <c r="AA328" s="115" t="s">
        <v>3107</v>
      </c>
      <c r="AB328" s="44">
        <v>1</v>
      </c>
      <c r="AC328" s="45"/>
    </row>
    <row r="329" spans="1:29" ht="12" customHeight="1" x14ac:dyDescent="0.2">
      <c r="A329" s="37">
        <v>328</v>
      </c>
      <c r="B329" s="38" t="s">
        <v>9</v>
      </c>
      <c r="C329" s="39" t="s">
        <v>1260</v>
      </c>
      <c r="D329" s="40">
        <v>44101</v>
      </c>
      <c r="E329" s="38">
        <v>1</v>
      </c>
      <c r="F329" s="38"/>
      <c r="G329" s="38" t="s">
        <v>2</v>
      </c>
      <c r="H329" s="38" t="s">
        <v>2</v>
      </c>
      <c r="I329" s="47">
        <v>0</v>
      </c>
      <c r="J329" s="47">
        <v>4223.83</v>
      </c>
      <c r="K329" s="47">
        <v>0</v>
      </c>
      <c r="L329" s="41">
        <f>SUM(Data[[#This Row],[CHELTUIELI DE PERSONAL LEI]:[CHELTUIELI DE CAPITAL (ACTIVE NEFINANCIARE ) LEI]])</f>
        <v>4223.83</v>
      </c>
      <c r="M329" s="41">
        <f>Data[[#This Row],[TOTAL CHELTUIELI LEI]]/Data[[#This Row],[CURS VALUTAR EURO BNR 22 07 2020]]</f>
        <v>872.67411830334095</v>
      </c>
      <c r="N329" s="49">
        <v>1946</v>
      </c>
      <c r="O329" s="42"/>
      <c r="P329" s="42">
        <v>962</v>
      </c>
      <c r="Q329" s="42"/>
      <c r="R329" s="42">
        <f>Data[[#This Row],[PERSOANE ÎNSCRISE ÎN LISTELE ELECTORALE (TURUL 1)            ]]+Data[[#This Row],[PERSOANE ÎNSCRISE ÎN LISTELE ELECTORALE (TURUL AL 2-LEA)]]</f>
        <v>1946</v>
      </c>
      <c r="S329" s="42">
        <f>Data[[#This Row],[PERSOANE CARE AU PARTICIPAT LA VOT (TURUL 1)]]+Data[[#This Row],[PERSOANE CARE AU PARTICIPAT LA VOT  (TURUL AL 2-LEA)]]</f>
        <v>962</v>
      </c>
      <c r="T329" s="41">
        <f>Data[[#This Row],[TOTAL CHELTUIELI LEI]]/Data[[#This Row],[NUMĂRUL PERSOANELOR ÎNSCRISE ÎN LISTELE ELECTORALE]]</f>
        <v>2.1705190133607402</v>
      </c>
      <c r="U329" s="41">
        <f>Data[[#This Row],[TOTAL CHELTUIELI EURO]]/Data[[#This Row],[NUMĂRUL PERSOANELOR ÎNSCRISE ÎN LISTELE ELECTORALE]]</f>
        <v>0.44844507620932217</v>
      </c>
      <c r="V329" s="41">
        <f>Data[[#This Row],[TOTAL CHELTUIELI LEI]]/Data[[#This Row],[NUMĂRUL PERSOANELOR CARE AU PARTICIPAT LA VOT]]</f>
        <v>4.3906756756756753</v>
      </c>
      <c r="W329" s="41">
        <f>Data[[#This Row],[TOTAL CHELTUIELI EURO]]/Data[[#This Row],[NUMĂRUL PERSOANELOR CARE AU PARTICIPAT LA VOT]]</f>
        <v>0.90714565312197604</v>
      </c>
      <c r="X329" s="43">
        <v>4.8400999999999996</v>
      </c>
      <c r="Y329" s="114" t="s">
        <v>2891</v>
      </c>
      <c r="Z329" s="44">
        <v>2</v>
      </c>
      <c r="AA329" s="115" t="s">
        <v>3105</v>
      </c>
      <c r="AB329" s="44">
        <v>0</v>
      </c>
      <c r="AC329" s="45"/>
    </row>
    <row r="330" spans="1:29" ht="12" customHeight="1" x14ac:dyDescent="0.2">
      <c r="A330" s="37">
        <v>329</v>
      </c>
      <c r="B330" s="38" t="s">
        <v>9</v>
      </c>
      <c r="C330" s="39" t="s">
        <v>1261</v>
      </c>
      <c r="D330" s="40">
        <v>44101</v>
      </c>
      <c r="E330" s="38">
        <v>1</v>
      </c>
      <c r="F330" s="38"/>
      <c r="G330" s="38" t="s">
        <v>2</v>
      </c>
      <c r="H330" s="38" t="s">
        <v>2</v>
      </c>
      <c r="I330" s="47">
        <v>3300</v>
      </c>
      <c r="J330" s="47">
        <v>12950</v>
      </c>
      <c r="K330" s="47">
        <v>0</v>
      </c>
      <c r="L330" s="41">
        <f>SUM(Data[[#This Row],[CHELTUIELI DE PERSONAL LEI]:[CHELTUIELI DE CAPITAL (ACTIVE NEFINANCIARE ) LEI]])</f>
        <v>16250</v>
      </c>
      <c r="M330" s="41">
        <f>Data[[#This Row],[TOTAL CHELTUIELI LEI]]/Data[[#This Row],[CURS VALUTAR EURO BNR 22 07 2020]]</f>
        <v>3357.3686494080703</v>
      </c>
      <c r="N330" s="49">
        <v>2965</v>
      </c>
      <c r="O330" s="42"/>
      <c r="P330" s="42">
        <v>1459</v>
      </c>
      <c r="Q330" s="42"/>
      <c r="R330" s="42">
        <f>Data[[#This Row],[PERSOANE ÎNSCRISE ÎN LISTELE ELECTORALE (TURUL 1)            ]]+Data[[#This Row],[PERSOANE ÎNSCRISE ÎN LISTELE ELECTORALE (TURUL AL 2-LEA)]]</f>
        <v>2965</v>
      </c>
      <c r="S330" s="42">
        <f>Data[[#This Row],[PERSOANE CARE AU PARTICIPAT LA VOT (TURUL 1)]]+Data[[#This Row],[PERSOANE CARE AU PARTICIPAT LA VOT  (TURUL AL 2-LEA)]]</f>
        <v>1459</v>
      </c>
      <c r="T330" s="41">
        <f>Data[[#This Row],[TOTAL CHELTUIELI LEI]]/Data[[#This Row],[NUMĂRUL PERSOANELOR ÎNSCRISE ÎN LISTELE ELECTORALE]]</f>
        <v>5.4806070826306916</v>
      </c>
      <c r="U330" s="41">
        <f>Data[[#This Row],[TOTAL CHELTUIELI EURO]]/Data[[#This Row],[NUMĂRUL PERSOANELOR ÎNSCRISE ÎN LISTELE ELECTORALE]]</f>
        <v>1.1323334399352682</v>
      </c>
      <c r="V330" s="41">
        <f>Data[[#This Row],[TOTAL CHELTUIELI LEI]]/Data[[#This Row],[NUMĂRUL PERSOANELOR CARE AU PARTICIPAT LA VOT]]</f>
        <v>11.13776559287183</v>
      </c>
      <c r="W330" s="41">
        <f>Data[[#This Row],[TOTAL CHELTUIELI EURO]]/Data[[#This Row],[NUMĂRUL PERSOANELOR CARE AU PARTICIPAT LA VOT]]</f>
        <v>2.301143693905463</v>
      </c>
      <c r="X330" s="43">
        <v>4.8400999999999996</v>
      </c>
      <c r="Y330" s="114" t="s">
        <v>2892</v>
      </c>
      <c r="Z330" s="44">
        <v>5</v>
      </c>
      <c r="AA330" s="115" t="s">
        <v>3107</v>
      </c>
      <c r="AB330" s="44">
        <v>1</v>
      </c>
      <c r="AC330" s="45"/>
    </row>
    <row r="331" spans="1:29" ht="12" customHeight="1" x14ac:dyDescent="0.2">
      <c r="A331" s="37">
        <v>330</v>
      </c>
      <c r="B331" s="38" t="s">
        <v>9</v>
      </c>
      <c r="C331" s="39" t="s">
        <v>1262</v>
      </c>
      <c r="D331" s="40">
        <v>44101</v>
      </c>
      <c r="E331" s="38">
        <v>1</v>
      </c>
      <c r="F331" s="38"/>
      <c r="G331" s="38" t="s">
        <v>2</v>
      </c>
      <c r="H331" s="38" t="s">
        <v>2</v>
      </c>
      <c r="I331" s="47">
        <v>3000</v>
      </c>
      <c r="J331" s="47">
        <v>12200</v>
      </c>
      <c r="K331" s="47">
        <v>0</v>
      </c>
      <c r="L331" s="41">
        <f>SUM(Data[[#This Row],[CHELTUIELI DE PERSONAL LEI]:[CHELTUIELI DE CAPITAL (ACTIVE NEFINANCIARE ) LEI]])</f>
        <v>15200</v>
      </c>
      <c r="M331" s="41">
        <f>Data[[#This Row],[TOTAL CHELTUIELI LEI]]/Data[[#This Row],[CURS VALUTAR EURO BNR 22 07 2020]]</f>
        <v>3140.4309828309333</v>
      </c>
      <c r="N331" s="49">
        <v>6577</v>
      </c>
      <c r="O331" s="42"/>
      <c r="P331" s="42">
        <v>2622</v>
      </c>
      <c r="Q331" s="42"/>
      <c r="R331" s="42">
        <f>Data[[#This Row],[PERSOANE ÎNSCRISE ÎN LISTELE ELECTORALE (TURUL 1)            ]]+Data[[#This Row],[PERSOANE ÎNSCRISE ÎN LISTELE ELECTORALE (TURUL AL 2-LEA)]]</f>
        <v>6577</v>
      </c>
      <c r="S331" s="42">
        <f>Data[[#This Row],[PERSOANE CARE AU PARTICIPAT LA VOT (TURUL 1)]]+Data[[#This Row],[PERSOANE CARE AU PARTICIPAT LA VOT  (TURUL AL 2-LEA)]]</f>
        <v>2622</v>
      </c>
      <c r="T331" s="41">
        <f>Data[[#This Row],[TOTAL CHELTUIELI LEI]]/Data[[#This Row],[NUMĂRUL PERSOANELOR ÎNSCRISE ÎN LISTELE ELECTORALE]]</f>
        <v>2.3110840808879427</v>
      </c>
      <c r="U331" s="41">
        <f>Data[[#This Row],[TOTAL CHELTUIELI EURO]]/Data[[#This Row],[NUMĂRUL PERSOANELOR ÎNSCRISE ÎN LISTELE ELECTORALE]]</f>
        <v>0.47748684549656883</v>
      </c>
      <c r="V331" s="41">
        <f>Data[[#This Row],[TOTAL CHELTUIELI LEI]]/Data[[#This Row],[NUMĂRUL PERSOANELOR CARE AU PARTICIPAT LA VOT]]</f>
        <v>5.7971014492753623</v>
      </c>
      <c r="W331" s="41">
        <f>Data[[#This Row],[TOTAL CHELTUIELI EURO]]/Data[[#This Row],[NUMĂRUL PERSOANELOR CARE AU PARTICIPAT LA VOT]]</f>
        <v>1.1977234869683193</v>
      </c>
      <c r="X331" s="43">
        <v>4.8400999999999996</v>
      </c>
      <c r="Y331" s="114" t="s">
        <v>2891</v>
      </c>
      <c r="Z331" s="44">
        <v>2</v>
      </c>
      <c r="AA331" s="115" t="s">
        <v>3105</v>
      </c>
      <c r="AB331" s="44">
        <v>0</v>
      </c>
      <c r="AC331" s="45"/>
    </row>
    <row r="332" spans="1:29" ht="12" customHeight="1" x14ac:dyDescent="0.2">
      <c r="A332" s="37">
        <v>331</v>
      </c>
      <c r="B332" s="38" t="s">
        <v>9</v>
      </c>
      <c r="C332" s="39" t="s">
        <v>1263</v>
      </c>
      <c r="D332" s="40">
        <v>44101</v>
      </c>
      <c r="E332" s="38">
        <v>1</v>
      </c>
      <c r="F332" s="38"/>
      <c r="G332" s="38" t="s">
        <v>2</v>
      </c>
      <c r="H332" s="38" t="s">
        <v>2</v>
      </c>
      <c r="I332" s="47">
        <v>0</v>
      </c>
      <c r="J332" s="47">
        <v>25526</v>
      </c>
      <c r="K332" s="47">
        <v>0</v>
      </c>
      <c r="L332" s="41">
        <f>SUM(Data[[#This Row],[CHELTUIELI DE PERSONAL LEI]:[CHELTUIELI DE CAPITAL (ACTIVE NEFINANCIARE ) LEI]])</f>
        <v>25526</v>
      </c>
      <c r="M332" s="41">
        <f>Data[[#This Row],[TOTAL CHELTUIELI LEI]]/Data[[#This Row],[CURS VALUTAR EURO BNR 22 07 2020]]</f>
        <v>5273.857978140948</v>
      </c>
      <c r="N332" s="49">
        <v>3588</v>
      </c>
      <c r="O332" s="42"/>
      <c r="P332" s="42">
        <v>1774</v>
      </c>
      <c r="Q332" s="42"/>
      <c r="R332" s="42">
        <f>Data[[#This Row],[PERSOANE ÎNSCRISE ÎN LISTELE ELECTORALE (TURUL 1)            ]]+Data[[#This Row],[PERSOANE ÎNSCRISE ÎN LISTELE ELECTORALE (TURUL AL 2-LEA)]]</f>
        <v>3588</v>
      </c>
      <c r="S332" s="42">
        <f>Data[[#This Row],[PERSOANE CARE AU PARTICIPAT LA VOT (TURUL 1)]]+Data[[#This Row],[PERSOANE CARE AU PARTICIPAT LA VOT  (TURUL AL 2-LEA)]]</f>
        <v>1774</v>
      </c>
      <c r="T332" s="41">
        <f>Data[[#This Row],[TOTAL CHELTUIELI LEI]]/Data[[#This Row],[NUMĂRUL PERSOANELOR ÎNSCRISE ÎN LISTELE ELECTORALE]]</f>
        <v>7.1142697881828321</v>
      </c>
      <c r="U332" s="41">
        <f>Data[[#This Row],[TOTAL CHELTUIELI EURO]]/Data[[#This Row],[NUMĂRUL PERSOANELOR ÎNSCRISE ÎN LISTELE ELECTORALE]]</f>
        <v>1.4698600830939097</v>
      </c>
      <c r="V332" s="41">
        <f>Data[[#This Row],[TOTAL CHELTUIELI LEI]]/Data[[#This Row],[NUMĂRUL PERSOANELOR CARE AU PARTICIPAT LA VOT]]</f>
        <v>14.388951521984216</v>
      </c>
      <c r="W332" s="41">
        <f>Data[[#This Row],[TOTAL CHELTUIELI EURO]]/Data[[#This Row],[NUMĂRUL PERSOANELOR CARE AU PARTICIPAT LA VOT]]</f>
        <v>2.9728624454007599</v>
      </c>
      <c r="X332" s="43">
        <v>4.8400999999999996</v>
      </c>
      <c r="Y332" s="114" t="s">
        <v>2886</v>
      </c>
      <c r="Z332" s="44">
        <v>7</v>
      </c>
      <c r="AA332" s="115" t="s">
        <v>3107</v>
      </c>
      <c r="AB332" s="44">
        <v>1</v>
      </c>
      <c r="AC332" s="45"/>
    </row>
    <row r="333" spans="1:29" ht="12" customHeight="1" x14ac:dyDescent="0.2">
      <c r="A333" s="37">
        <v>332</v>
      </c>
      <c r="B333" s="38" t="s">
        <v>9</v>
      </c>
      <c r="C333" s="39" t="s">
        <v>1264</v>
      </c>
      <c r="D333" s="40">
        <v>44101</v>
      </c>
      <c r="E333" s="38">
        <v>1</v>
      </c>
      <c r="F333" s="38"/>
      <c r="G333" s="38" t="s">
        <v>2</v>
      </c>
      <c r="H333" s="38" t="s">
        <v>2</v>
      </c>
      <c r="I333" s="47">
        <v>9816</v>
      </c>
      <c r="J333" s="47">
        <v>6316</v>
      </c>
      <c r="K333" s="47">
        <v>0</v>
      </c>
      <c r="L333" s="41">
        <f>SUM(Data[[#This Row],[CHELTUIELI DE PERSONAL LEI]:[CHELTUIELI DE CAPITAL (ACTIVE NEFINANCIARE ) LEI]])</f>
        <v>16132</v>
      </c>
      <c r="M333" s="41">
        <f>Data[[#This Row],[TOTAL CHELTUIELI LEI]]/Data[[#This Row],[CURS VALUTAR EURO BNR 22 07 2020]]</f>
        <v>3332.9889878308304</v>
      </c>
      <c r="N333" s="49">
        <v>1771</v>
      </c>
      <c r="O333" s="42"/>
      <c r="P333" s="42">
        <v>1039</v>
      </c>
      <c r="Q333" s="42"/>
      <c r="R333" s="42">
        <f>Data[[#This Row],[PERSOANE ÎNSCRISE ÎN LISTELE ELECTORALE (TURUL 1)            ]]+Data[[#This Row],[PERSOANE ÎNSCRISE ÎN LISTELE ELECTORALE (TURUL AL 2-LEA)]]</f>
        <v>1771</v>
      </c>
      <c r="S333" s="42">
        <f>Data[[#This Row],[PERSOANE CARE AU PARTICIPAT LA VOT (TURUL 1)]]+Data[[#This Row],[PERSOANE CARE AU PARTICIPAT LA VOT  (TURUL AL 2-LEA)]]</f>
        <v>1039</v>
      </c>
      <c r="T333" s="41">
        <f>Data[[#This Row],[TOTAL CHELTUIELI LEI]]/Data[[#This Row],[NUMĂRUL PERSOANELOR ÎNSCRISE ÎN LISTELE ELECTORALE]]</f>
        <v>9.1089779785431961</v>
      </c>
      <c r="U333" s="41">
        <f>Data[[#This Row],[TOTAL CHELTUIELI EURO]]/Data[[#This Row],[NUMĂRUL PERSOANELOR ÎNSCRISE ÎN LISTELE ELECTORALE]]</f>
        <v>1.8819813595882724</v>
      </c>
      <c r="V333" s="41">
        <f>Data[[#This Row],[TOTAL CHELTUIELI LEI]]/Data[[#This Row],[NUMĂRUL PERSOANELOR CARE AU PARTICIPAT LA VOT]]</f>
        <v>15.526467757459095</v>
      </c>
      <c r="W333" s="41">
        <f>Data[[#This Row],[TOTAL CHELTUIELI EURO]]/Data[[#This Row],[NUMĂRUL PERSOANELOR CARE AU PARTICIPAT LA VOT]]</f>
        <v>3.2078816052269783</v>
      </c>
      <c r="X333" s="43">
        <v>4.8400999999999996</v>
      </c>
      <c r="Y333" s="114" t="s">
        <v>2887</v>
      </c>
      <c r="Z333" s="44">
        <v>9</v>
      </c>
      <c r="AA333" s="115" t="s">
        <v>3107</v>
      </c>
      <c r="AB333" s="44">
        <v>1</v>
      </c>
      <c r="AC333" s="45"/>
    </row>
    <row r="334" spans="1:29" ht="12" customHeight="1" x14ac:dyDescent="0.2">
      <c r="A334" s="37">
        <v>333</v>
      </c>
      <c r="B334" s="38" t="s">
        <v>9</v>
      </c>
      <c r="C334" s="39" t="s">
        <v>1265</v>
      </c>
      <c r="D334" s="40">
        <v>44101</v>
      </c>
      <c r="E334" s="38">
        <v>1</v>
      </c>
      <c r="F334" s="38"/>
      <c r="G334" s="38" t="s">
        <v>2</v>
      </c>
      <c r="H334" s="38" t="s">
        <v>2</v>
      </c>
      <c r="I334" s="47">
        <v>1800</v>
      </c>
      <c r="J334" s="47">
        <v>21213</v>
      </c>
      <c r="K334" s="47">
        <v>0</v>
      </c>
      <c r="L334" s="41">
        <f>SUM(Data[[#This Row],[CHELTUIELI DE PERSONAL LEI]:[CHELTUIELI DE CAPITAL (ACTIVE NEFINANCIARE ) LEI]])</f>
        <v>23013</v>
      </c>
      <c r="M334" s="41">
        <f>Data[[#This Row],[TOTAL CHELTUIELI LEI]]/Data[[#This Row],[CURS VALUTAR EURO BNR 22 07 2020]]</f>
        <v>4754.6538294663333</v>
      </c>
      <c r="N334" s="49">
        <v>8003</v>
      </c>
      <c r="O334" s="42"/>
      <c r="P334" s="42">
        <v>3750</v>
      </c>
      <c r="Q334" s="42"/>
      <c r="R334" s="42">
        <f>Data[[#This Row],[PERSOANE ÎNSCRISE ÎN LISTELE ELECTORALE (TURUL 1)            ]]+Data[[#This Row],[PERSOANE ÎNSCRISE ÎN LISTELE ELECTORALE (TURUL AL 2-LEA)]]</f>
        <v>8003</v>
      </c>
      <c r="S334" s="42">
        <f>Data[[#This Row],[PERSOANE CARE AU PARTICIPAT LA VOT (TURUL 1)]]+Data[[#This Row],[PERSOANE CARE AU PARTICIPAT LA VOT  (TURUL AL 2-LEA)]]</f>
        <v>3750</v>
      </c>
      <c r="T334" s="41">
        <f>Data[[#This Row],[TOTAL CHELTUIELI LEI]]/Data[[#This Row],[NUMĂRUL PERSOANELOR ÎNSCRISE ÎN LISTELE ELECTORALE]]</f>
        <v>2.8755466699987506</v>
      </c>
      <c r="U334" s="41">
        <f>Data[[#This Row],[TOTAL CHELTUIELI EURO]]/Data[[#This Row],[NUMĂRUL PERSOANELOR ÎNSCRISE ÎN LISTELE ELECTORALE]]</f>
        <v>0.59410893783160479</v>
      </c>
      <c r="V334" s="41">
        <f>Data[[#This Row],[TOTAL CHELTUIELI LEI]]/Data[[#This Row],[NUMĂRUL PERSOANELOR CARE AU PARTICIPAT LA VOT]]</f>
        <v>6.1368</v>
      </c>
      <c r="W334" s="41">
        <f>Data[[#This Row],[TOTAL CHELTUIELI EURO]]/Data[[#This Row],[NUMĂRUL PERSOANELOR CARE AU PARTICIPAT LA VOT]]</f>
        <v>1.2679076878576889</v>
      </c>
      <c r="X334" s="43">
        <v>4.8400999999999996</v>
      </c>
      <c r="Y334" s="114" t="s">
        <v>2891</v>
      </c>
      <c r="Z334" s="44">
        <v>2</v>
      </c>
      <c r="AA334" s="115" t="s">
        <v>3105</v>
      </c>
      <c r="AB334" s="44">
        <v>0</v>
      </c>
      <c r="AC334" s="45"/>
    </row>
    <row r="335" spans="1:29" ht="12" customHeight="1" x14ac:dyDescent="0.2">
      <c r="A335" s="37">
        <v>334</v>
      </c>
      <c r="B335" s="38" t="s">
        <v>9</v>
      </c>
      <c r="C335" s="39" t="s">
        <v>1266</v>
      </c>
      <c r="D335" s="40">
        <v>44101</v>
      </c>
      <c r="E335" s="38">
        <v>1</v>
      </c>
      <c r="F335" s="38"/>
      <c r="G335" s="38" t="s">
        <v>2</v>
      </c>
      <c r="H335" s="38" t="s">
        <v>2</v>
      </c>
      <c r="I335" s="47">
        <v>4374</v>
      </c>
      <c r="J335" s="47">
        <v>3811.94</v>
      </c>
      <c r="K335" s="47">
        <v>0</v>
      </c>
      <c r="L335" s="41">
        <f>SUM(Data[[#This Row],[CHELTUIELI DE PERSONAL LEI]:[CHELTUIELI DE CAPITAL (ACTIVE NEFINANCIARE ) LEI]])</f>
        <v>8185.9400000000005</v>
      </c>
      <c r="M335" s="41">
        <f>Data[[#This Row],[TOTAL CHELTUIELI LEI]]/Data[[#This Row],[CURS VALUTAR EURO BNR 22 07 2020]]</f>
        <v>1691.2749736575693</v>
      </c>
      <c r="N335" s="49">
        <v>3654</v>
      </c>
      <c r="O335" s="42"/>
      <c r="P335" s="42">
        <v>1595</v>
      </c>
      <c r="Q335" s="42"/>
      <c r="R335" s="42">
        <f>Data[[#This Row],[PERSOANE ÎNSCRISE ÎN LISTELE ELECTORALE (TURUL 1)            ]]+Data[[#This Row],[PERSOANE ÎNSCRISE ÎN LISTELE ELECTORALE (TURUL AL 2-LEA)]]</f>
        <v>3654</v>
      </c>
      <c r="S335" s="42">
        <f>Data[[#This Row],[PERSOANE CARE AU PARTICIPAT LA VOT (TURUL 1)]]+Data[[#This Row],[PERSOANE CARE AU PARTICIPAT LA VOT  (TURUL AL 2-LEA)]]</f>
        <v>1595</v>
      </c>
      <c r="T335" s="41">
        <f>Data[[#This Row],[TOTAL CHELTUIELI LEI]]/Data[[#This Row],[NUMĂRUL PERSOANELOR ÎNSCRISE ÎN LISTELE ELECTORALE]]</f>
        <v>2.2402681992337166</v>
      </c>
      <c r="U335" s="41">
        <f>Data[[#This Row],[TOTAL CHELTUIELI EURO]]/Data[[#This Row],[NUMĂRUL PERSOANELOR ÎNSCRISE ÎN LISTELE ELECTORALE]]</f>
        <v>0.46285576728450173</v>
      </c>
      <c r="V335" s="41">
        <f>Data[[#This Row],[TOTAL CHELTUIELI LEI]]/Data[[#This Row],[NUMĂRUL PERSOANELOR CARE AU PARTICIPAT LA VOT]]</f>
        <v>5.1322507836990603</v>
      </c>
      <c r="W335" s="41">
        <f>Data[[#This Row],[TOTAL CHELTUIELI EURO]]/Data[[#This Row],[NUMĂRUL PERSOANELOR CARE AU PARTICIPAT LA VOT]]</f>
        <v>1.0603604850517676</v>
      </c>
      <c r="X335" s="43">
        <v>4.8400999999999996</v>
      </c>
      <c r="Y335" s="114" t="s">
        <v>2891</v>
      </c>
      <c r="Z335" s="44">
        <v>2</v>
      </c>
      <c r="AA335" s="115" t="s">
        <v>3105</v>
      </c>
      <c r="AB335" s="44">
        <v>0</v>
      </c>
      <c r="AC335" s="45"/>
    </row>
    <row r="336" spans="1:29" ht="12" customHeight="1" x14ac:dyDescent="0.2">
      <c r="A336" s="37">
        <v>335</v>
      </c>
      <c r="B336" s="38" t="s">
        <v>9</v>
      </c>
      <c r="C336" s="39" t="s">
        <v>1267</v>
      </c>
      <c r="D336" s="40">
        <v>44101</v>
      </c>
      <c r="E336" s="38">
        <v>1</v>
      </c>
      <c r="F336" s="38"/>
      <c r="G336" s="38" t="s">
        <v>2</v>
      </c>
      <c r="H336" s="38" t="s">
        <v>2</v>
      </c>
      <c r="I336" s="47">
        <v>1500</v>
      </c>
      <c r="J336" s="47">
        <v>2505</v>
      </c>
      <c r="K336" s="47">
        <v>0</v>
      </c>
      <c r="L336" s="41">
        <f>SUM(Data[[#This Row],[CHELTUIELI DE PERSONAL LEI]:[CHELTUIELI DE CAPITAL (ACTIVE NEFINANCIARE ) LEI]])</f>
        <v>4005</v>
      </c>
      <c r="M336" s="41">
        <f>Data[[#This Row],[TOTAL CHELTUIELI LEI]]/Data[[#This Row],[CURS VALUTAR EURO BNR 22 07 2020]]</f>
        <v>827.46224251565059</v>
      </c>
      <c r="N336" s="49">
        <v>1836</v>
      </c>
      <c r="O336" s="42"/>
      <c r="P336" s="42">
        <v>922</v>
      </c>
      <c r="Q336" s="42"/>
      <c r="R336" s="42">
        <f>Data[[#This Row],[PERSOANE ÎNSCRISE ÎN LISTELE ELECTORALE (TURUL 1)            ]]+Data[[#This Row],[PERSOANE ÎNSCRISE ÎN LISTELE ELECTORALE (TURUL AL 2-LEA)]]</f>
        <v>1836</v>
      </c>
      <c r="S336" s="42">
        <f>Data[[#This Row],[PERSOANE CARE AU PARTICIPAT LA VOT (TURUL 1)]]+Data[[#This Row],[PERSOANE CARE AU PARTICIPAT LA VOT  (TURUL AL 2-LEA)]]</f>
        <v>922</v>
      </c>
      <c r="T336" s="41">
        <f>Data[[#This Row],[TOTAL CHELTUIELI LEI]]/Data[[#This Row],[NUMĂRUL PERSOANELOR ÎNSCRISE ÎN LISTELE ELECTORALE]]</f>
        <v>2.1813725490196076</v>
      </c>
      <c r="U336" s="41">
        <f>Data[[#This Row],[TOTAL CHELTUIELI EURO]]/Data[[#This Row],[NUMĂRUL PERSOANELOR ÎNSCRISE ÎN LISTELE ELECTORALE]]</f>
        <v>0.45068749592355695</v>
      </c>
      <c r="V336" s="41">
        <f>Data[[#This Row],[TOTAL CHELTUIELI LEI]]/Data[[#This Row],[NUMĂRUL PERSOANELOR CARE AU PARTICIPAT LA VOT]]</f>
        <v>4.3438177874186552</v>
      </c>
      <c r="W336" s="41">
        <f>Data[[#This Row],[TOTAL CHELTUIELI EURO]]/Data[[#This Row],[NUMĂRUL PERSOANELOR CARE AU PARTICIPAT LA VOT]]</f>
        <v>0.89746447127510909</v>
      </c>
      <c r="X336" s="43">
        <v>4.8400999999999996</v>
      </c>
      <c r="Y336" s="114" t="s">
        <v>2891</v>
      </c>
      <c r="Z336" s="44">
        <v>2</v>
      </c>
      <c r="AA336" s="115" t="s">
        <v>3105</v>
      </c>
      <c r="AB336" s="44">
        <v>0</v>
      </c>
      <c r="AC336" s="45"/>
    </row>
    <row r="337" spans="1:29" ht="12" customHeight="1" x14ac:dyDescent="0.2">
      <c r="A337" s="37">
        <v>336</v>
      </c>
      <c r="B337" s="38" t="s">
        <v>9</v>
      </c>
      <c r="C337" s="39" t="s">
        <v>1268</v>
      </c>
      <c r="D337" s="40">
        <v>44101</v>
      </c>
      <c r="E337" s="38">
        <v>1</v>
      </c>
      <c r="F337" s="38"/>
      <c r="G337" s="38" t="s">
        <v>2</v>
      </c>
      <c r="H337" s="38" t="s">
        <v>2</v>
      </c>
      <c r="I337" s="47">
        <v>4470</v>
      </c>
      <c r="J337" s="47">
        <v>5493</v>
      </c>
      <c r="K337" s="47">
        <v>0</v>
      </c>
      <c r="L337" s="41">
        <f>SUM(Data[[#This Row],[CHELTUIELI DE PERSONAL LEI]:[CHELTUIELI DE CAPITAL (ACTIVE NEFINANCIARE ) LEI]])</f>
        <v>9963</v>
      </c>
      <c r="M337" s="41">
        <f>Data[[#This Row],[TOTAL CHELTUIELI LEI]]/Data[[#This Row],[CURS VALUTAR EURO BNR 22 07 2020]]</f>
        <v>2058.4285448647756</v>
      </c>
      <c r="N337" s="49">
        <v>4442</v>
      </c>
      <c r="O337" s="42"/>
      <c r="P337" s="42">
        <v>2243</v>
      </c>
      <c r="Q337" s="42"/>
      <c r="R337" s="42">
        <f>Data[[#This Row],[PERSOANE ÎNSCRISE ÎN LISTELE ELECTORALE (TURUL 1)            ]]+Data[[#This Row],[PERSOANE ÎNSCRISE ÎN LISTELE ELECTORALE (TURUL AL 2-LEA)]]</f>
        <v>4442</v>
      </c>
      <c r="S337" s="42">
        <f>Data[[#This Row],[PERSOANE CARE AU PARTICIPAT LA VOT (TURUL 1)]]+Data[[#This Row],[PERSOANE CARE AU PARTICIPAT LA VOT  (TURUL AL 2-LEA)]]</f>
        <v>2243</v>
      </c>
      <c r="T337" s="41">
        <f>Data[[#This Row],[TOTAL CHELTUIELI LEI]]/Data[[#This Row],[NUMĂRUL PERSOANELOR ÎNSCRISE ÎN LISTELE ELECTORALE]]</f>
        <v>2.2429085997298515</v>
      </c>
      <c r="U337" s="41">
        <f>Data[[#This Row],[TOTAL CHELTUIELI EURO]]/Data[[#This Row],[NUMĂRUL PERSOANELOR ÎNSCRISE ÎN LISTELE ELECTORALE]]</f>
        <v>0.46340129330589275</v>
      </c>
      <c r="V337" s="41">
        <f>Data[[#This Row],[TOTAL CHELTUIELI LEI]]/Data[[#This Row],[NUMĂRUL PERSOANELOR CARE AU PARTICIPAT LA VOT]]</f>
        <v>4.4418189924208651</v>
      </c>
      <c r="W337" s="41">
        <f>Data[[#This Row],[TOTAL CHELTUIELI EURO]]/Data[[#This Row],[NUMĂRUL PERSOANELOR CARE AU PARTICIPAT LA VOT]]</f>
        <v>0.9177122357845634</v>
      </c>
      <c r="X337" s="43">
        <v>4.8400999999999996</v>
      </c>
      <c r="Y337" s="114" t="s">
        <v>2891</v>
      </c>
      <c r="Z337" s="44">
        <v>2</v>
      </c>
      <c r="AA337" s="115" t="s">
        <v>3105</v>
      </c>
      <c r="AB337" s="44">
        <v>0</v>
      </c>
      <c r="AC337" s="45"/>
    </row>
    <row r="338" spans="1:29" ht="12" customHeight="1" x14ac:dyDescent="0.2">
      <c r="A338" s="37">
        <v>337</v>
      </c>
      <c r="B338" s="38" t="s">
        <v>9</v>
      </c>
      <c r="C338" s="39" t="s">
        <v>1269</v>
      </c>
      <c r="D338" s="40">
        <v>44101</v>
      </c>
      <c r="E338" s="38">
        <v>1</v>
      </c>
      <c r="F338" s="38"/>
      <c r="G338" s="38" t="s">
        <v>2</v>
      </c>
      <c r="H338" s="38" t="s">
        <v>2</v>
      </c>
      <c r="I338" s="47">
        <v>1800</v>
      </c>
      <c r="J338" s="47">
        <v>3107</v>
      </c>
      <c r="K338" s="47">
        <v>0</v>
      </c>
      <c r="L338" s="41">
        <f>SUM(Data[[#This Row],[CHELTUIELI DE PERSONAL LEI]:[CHELTUIELI DE CAPITAL (ACTIVE NEFINANCIARE ) LEI]])</f>
        <v>4907</v>
      </c>
      <c r="M338" s="41">
        <f>Data[[#This Row],[TOTAL CHELTUIELI LEI]]/Data[[#This Row],[CURS VALUTAR EURO BNR 22 07 2020]]</f>
        <v>1013.8220284704862</v>
      </c>
      <c r="N338" s="49">
        <v>2489</v>
      </c>
      <c r="O338" s="42"/>
      <c r="P338" s="42">
        <v>1325</v>
      </c>
      <c r="Q338" s="42"/>
      <c r="R338" s="42">
        <f>Data[[#This Row],[PERSOANE ÎNSCRISE ÎN LISTELE ELECTORALE (TURUL 1)            ]]+Data[[#This Row],[PERSOANE ÎNSCRISE ÎN LISTELE ELECTORALE (TURUL AL 2-LEA)]]</f>
        <v>2489</v>
      </c>
      <c r="S338" s="42">
        <f>Data[[#This Row],[PERSOANE CARE AU PARTICIPAT LA VOT (TURUL 1)]]+Data[[#This Row],[PERSOANE CARE AU PARTICIPAT LA VOT  (TURUL AL 2-LEA)]]</f>
        <v>1325</v>
      </c>
      <c r="T338" s="41">
        <f>Data[[#This Row],[TOTAL CHELTUIELI LEI]]/Data[[#This Row],[NUMĂRUL PERSOANELOR ÎNSCRISE ÎN LISTELE ELECTORALE]]</f>
        <v>1.9714744877460828</v>
      </c>
      <c r="U338" s="41">
        <f>Data[[#This Row],[TOTAL CHELTUIELI EURO]]/Data[[#This Row],[NUMĂRUL PERSOANELOR ÎNSCRISE ÎN LISTELE ELECTORALE]]</f>
        <v>0.40732102389332508</v>
      </c>
      <c r="V338" s="41">
        <f>Data[[#This Row],[TOTAL CHELTUIELI LEI]]/Data[[#This Row],[NUMĂRUL PERSOANELOR CARE AU PARTICIPAT LA VOT]]</f>
        <v>3.7033962264150944</v>
      </c>
      <c r="W338" s="41">
        <f>Data[[#This Row],[TOTAL CHELTUIELI EURO]]/Data[[#This Row],[NUMĂRUL PERSOANELOR CARE AU PARTICIPAT LA VOT]]</f>
        <v>0.76514870073244245</v>
      </c>
      <c r="X338" s="43">
        <v>4.8400999999999996</v>
      </c>
      <c r="Y338" s="114" t="s">
        <v>2894</v>
      </c>
      <c r="Z338" s="44">
        <v>1</v>
      </c>
      <c r="AA338" s="115" t="s">
        <v>3105</v>
      </c>
      <c r="AB338" s="44">
        <v>0</v>
      </c>
      <c r="AC338" s="45"/>
    </row>
    <row r="339" spans="1:29" ht="12" customHeight="1" x14ac:dyDescent="0.2">
      <c r="A339" s="37">
        <v>338</v>
      </c>
      <c r="B339" s="38" t="s">
        <v>9</v>
      </c>
      <c r="C339" s="39" t="s">
        <v>805</v>
      </c>
      <c r="D339" s="40">
        <v>44101</v>
      </c>
      <c r="E339" s="38">
        <v>1</v>
      </c>
      <c r="F339" s="38"/>
      <c r="G339" s="38" t="s">
        <v>2</v>
      </c>
      <c r="H339" s="38" t="s">
        <v>2</v>
      </c>
      <c r="I339" s="47">
        <v>2200</v>
      </c>
      <c r="J339" s="47">
        <v>19192</v>
      </c>
      <c r="K339" s="47">
        <v>0</v>
      </c>
      <c r="L339" s="41">
        <f>SUM(Data[[#This Row],[CHELTUIELI DE PERSONAL LEI]:[CHELTUIELI DE CAPITAL (ACTIVE NEFINANCIARE ) LEI]])</f>
        <v>21392</v>
      </c>
      <c r="M339" s="41">
        <f>Data[[#This Row],[TOTAL CHELTUIELI LEI]]/Data[[#This Row],[CURS VALUTAR EURO BNR 22 07 2020]]</f>
        <v>4419.7433937315345</v>
      </c>
      <c r="N339" s="49">
        <v>1784</v>
      </c>
      <c r="O339" s="42"/>
      <c r="P339" s="42">
        <v>1187</v>
      </c>
      <c r="Q339" s="42"/>
      <c r="R339" s="42">
        <f>Data[[#This Row],[PERSOANE ÎNSCRISE ÎN LISTELE ELECTORALE (TURUL 1)            ]]+Data[[#This Row],[PERSOANE ÎNSCRISE ÎN LISTELE ELECTORALE (TURUL AL 2-LEA)]]</f>
        <v>1784</v>
      </c>
      <c r="S339" s="42">
        <f>Data[[#This Row],[PERSOANE CARE AU PARTICIPAT LA VOT (TURUL 1)]]+Data[[#This Row],[PERSOANE CARE AU PARTICIPAT LA VOT  (TURUL AL 2-LEA)]]</f>
        <v>1187</v>
      </c>
      <c r="T339" s="41">
        <f>Data[[#This Row],[TOTAL CHELTUIELI LEI]]/Data[[#This Row],[NUMĂRUL PERSOANELOR ÎNSCRISE ÎN LISTELE ELECTORALE]]</f>
        <v>11.991031390134529</v>
      </c>
      <c r="U339" s="41">
        <f>Data[[#This Row],[TOTAL CHELTUIELI EURO]]/Data[[#This Row],[NUMĂRUL PERSOANELOR ÎNSCRISE ÎN LISTELE ELECTORALE]]</f>
        <v>2.4774346377418914</v>
      </c>
      <c r="V339" s="41">
        <f>Data[[#This Row],[TOTAL CHELTUIELI LEI]]/Data[[#This Row],[NUMĂRUL PERSOANELOR CARE AU PARTICIPAT LA VOT]]</f>
        <v>18.021903959561921</v>
      </c>
      <c r="W339" s="41">
        <f>Data[[#This Row],[TOTAL CHELTUIELI EURO]]/Data[[#This Row],[NUMĂRUL PERSOANELOR CARE AU PARTICIPAT LA VOT]]</f>
        <v>3.7234569450139299</v>
      </c>
      <c r="X339" s="43">
        <v>4.8400999999999996</v>
      </c>
      <c r="Y339" s="114" t="s">
        <v>2888</v>
      </c>
      <c r="Z339" s="44">
        <v>11</v>
      </c>
      <c r="AA339" s="115" t="s">
        <v>3108</v>
      </c>
      <c r="AB339" s="44">
        <v>2</v>
      </c>
      <c r="AC339" s="45"/>
    </row>
    <row r="340" spans="1:29" ht="12" customHeight="1" x14ac:dyDescent="0.2">
      <c r="A340" s="37">
        <v>339</v>
      </c>
      <c r="B340" s="38" t="s">
        <v>9</v>
      </c>
      <c r="C340" s="39" t="s">
        <v>1270</v>
      </c>
      <c r="D340" s="40">
        <v>44101</v>
      </c>
      <c r="E340" s="38">
        <v>1</v>
      </c>
      <c r="F340" s="38"/>
      <c r="G340" s="38" t="s">
        <v>2</v>
      </c>
      <c r="H340" s="38" t="s">
        <v>2</v>
      </c>
      <c r="I340" s="47">
        <v>3113</v>
      </c>
      <c r="J340" s="47">
        <v>1603.8</v>
      </c>
      <c r="K340" s="47">
        <v>0</v>
      </c>
      <c r="L340" s="41">
        <f>SUM(Data[[#This Row],[CHELTUIELI DE PERSONAL LEI]:[CHELTUIELI DE CAPITAL (ACTIVE NEFINANCIARE ) LEI]])</f>
        <v>4716.8</v>
      </c>
      <c r="M340" s="41">
        <f>Data[[#This Row],[TOTAL CHELTUIELI LEI]]/Data[[#This Row],[CURS VALUTAR EURO BNR 22 07 2020]]</f>
        <v>974.52531972479915</v>
      </c>
      <c r="N340" s="49">
        <v>2880</v>
      </c>
      <c r="O340" s="42"/>
      <c r="P340" s="42">
        <v>1285</v>
      </c>
      <c r="Q340" s="42"/>
      <c r="R340" s="42">
        <f>Data[[#This Row],[PERSOANE ÎNSCRISE ÎN LISTELE ELECTORALE (TURUL 1)            ]]+Data[[#This Row],[PERSOANE ÎNSCRISE ÎN LISTELE ELECTORALE (TURUL AL 2-LEA)]]</f>
        <v>2880</v>
      </c>
      <c r="S340" s="42">
        <f>Data[[#This Row],[PERSOANE CARE AU PARTICIPAT LA VOT (TURUL 1)]]+Data[[#This Row],[PERSOANE CARE AU PARTICIPAT LA VOT  (TURUL AL 2-LEA)]]</f>
        <v>1285</v>
      </c>
      <c r="T340" s="41">
        <f>Data[[#This Row],[TOTAL CHELTUIELI LEI]]/Data[[#This Row],[NUMĂRUL PERSOANELOR ÎNSCRISE ÎN LISTELE ELECTORALE]]</f>
        <v>1.6377777777777778</v>
      </c>
      <c r="U340" s="41">
        <f>Data[[#This Row],[TOTAL CHELTUIELI EURO]]/Data[[#This Row],[NUMĂRUL PERSOANELOR ÎNSCRISE ÎN LISTELE ELECTORALE]]</f>
        <v>0.33837684712666638</v>
      </c>
      <c r="V340" s="41">
        <f>Data[[#This Row],[TOTAL CHELTUIELI LEI]]/Data[[#This Row],[NUMĂRUL PERSOANELOR CARE AU PARTICIPAT LA VOT]]</f>
        <v>3.670661478599222</v>
      </c>
      <c r="W340" s="41">
        <f>Data[[#This Row],[TOTAL CHELTUIELI EURO]]/Data[[#This Row],[NUMĂRUL PERSOANELOR CARE AU PARTICIPAT LA VOT]]</f>
        <v>0.75838546282085539</v>
      </c>
      <c r="X340" s="43">
        <v>4.8400999999999996</v>
      </c>
      <c r="Y340" s="114" t="s">
        <v>2894</v>
      </c>
      <c r="Z340" s="44">
        <v>1</v>
      </c>
      <c r="AA340" s="115" t="s">
        <v>3105</v>
      </c>
      <c r="AB340" s="44">
        <v>0</v>
      </c>
      <c r="AC340" s="45"/>
    </row>
    <row r="341" spans="1:29" ht="12" customHeight="1" x14ac:dyDescent="0.2">
      <c r="A341" s="37">
        <v>340</v>
      </c>
      <c r="B341" s="38" t="s">
        <v>9</v>
      </c>
      <c r="C341" s="39" t="s">
        <v>1271</v>
      </c>
      <c r="D341" s="40">
        <v>44101</v>
      </c>
      <c r="E341" s="38">
        <v>1</v>
      </c>
      <c r="F341" s="38"/>
      <c r="G341" s="38" t="s">
        <v>2</v>
      </c>
      <c r="H341" s="38" t="s">
        <v>2</v>
      </c>
      <c r="I341" s="47">
        <v>3240</v>
      </c>
      <c r="J341" s="47">
        <v>12324</v>
      </c>
      <c r="K341" s="47">
        <v>0</v>
      </c>
      <c r="L341" s="41">
        <f>SUM(Data[[#This Row],[CHELTUIELI DE PERSONAL LEI]:[CHELTUIELI DE CAPITAL (ACTIVE NEFINANCIARE ) LEI]])</f>
        <v>15564</v>
      </c>
      <c r="M341" s="41">
        <f>Data[[#This Row],[TOTAL CHELTUIELI LEI]]/Data[[#This Row],[CURS VALUTAR EURO BNR 22 07 2020]]</f>
        <v>3215.6360405776741</v>
      </c>
      <c r="N341" s="49">
        <v>3336</v>
      </c>
      <c r="O341" s="42"/>
      <c r="P341" s="42">
        <v>1633</v>
      </c>
      <c r="Q341" s="42"/>
      <c r="R341" s="42">
        <f>Data[[#This Row],[PERSOANE ÎNSCRISE ÎN LISTELE ELECTORALE (TURUL 1)            ]]+Data[[#This Row],[PERSOANE ÎNSCRISE ÎN LISTELE ELECTORALE (TURUL AL 2-LEA)]]</f>
        <v>3336</v>
      </c>
      <c r="S341" s="42">
        <f>Data[[#This Row],[PERSOANE CARE AU PARTICIPAT LA VOT (TURUL 1)]]+Data[[#This Row],[PERSOANE CARE AU PARTICIPAT LA VOT  (TURUL AL 2-LEA)]]</f>
        <v>1633</v>
      </c>
      <c r="T341" s="41">
        <f>Data[[#This Row],[TOTAL CHELTUIELI LEI]]/Data[[#This Row],[NUMĂRUL PERSOANELOR ÎNSCRISE ÎN LISTELE ELECTORALE]]</f>
        <v>4.6654676258992804</v>
      </c>
      <c r="U341" s="41">
        <f>Data[[#This Row],[TOTAL CHELTUIELI EURO]]/Data[[#This Row],[NUMĂRUL PERSOANELOR ÎNSCRISE ÎN LISTELE ELECTORALE]]</f>
        <v>0.96391967643215648</v>
      </c>
      <c r="V341" s="41">
        <f>Data[[#This Row],[TOTAL CHELTUIELI LEI]]/Data[[#This Row],[NUMĂRUL PERSOANELOR CARE AU PARTICIPAT LA VOT]]</f>
        <v>9.5309246785058175</v>
      </c>
      <c r="W341" s="41">
        <f>Data[[#This Row],[TOTAL CHELTUIELI EURO]]/Data[[#This Row],[NUMĂRUL PERSOANELOR CARE AU PARTICIPAT LA VOT]]</f>
        <v>1.9691586286452383</v>
      </c>
      <c r="X341" s="43">
        <v>4.8400999999999996</v>
      </c>
      <c r="Y341" s="114" t="s">
        <v>2895</v>
      </c>
      <c r="Z341" s="44">
        <v>4</v>
      </c>
      <c r="AA341" s="115" t="s">
        <v>3105</v>
      </c>
      <c r="AB341" s="44">
        <v>0</v>
      </c>
      <c r="AC341" s="45"/>
    </row>
    <row r="342" spans="1:29" ht="12" customHeight="1" x14ac:dyDescent="0.2">
      <c r="A342" s="37">
        <v>341</v>
      </c>
      <c r="B342" s="38" t="s">
        <v>9</v>
      </c>
      <c r="C342" s="39" t="s">
        <v>1272</v>
      </c>
      <c r="D342" s="40">
        <v>44101</v>
      </c>
      <c r="E342" s="38">
        <v>1</v>
      </c>
      <c r="F342" s="38"/>
      <c r="G342" s="38" t="s">
        <v>2</v>
      </c>
      <c r="H342" s="38" t="s">
        <v>2</v>
      </c>
      <c r="I342" s="47">
        <v>4800</v>
      </c>
      <c r="J342" s="47">
        <v>8000</v>
      </c>
      <c r="K342" s="47">
        <v>0</v>
      </c>
      <c r="L342" s="41">
        <f>SUM(Data[[#This Row],[CHELTUIELI DE PERSONAL LEI]:[CHELTUIELI DE CAPITAL (ACTIVE NEFINANCIARE ) LEI]])</f>
        <v>12800</v>
      </c>
      <c r="M342" s="41">
        <f>Data[[#This Row],[TOTAL CHELTUIELI LEI]]/Data[[#This Row],[CURS VALUTAR EURO BNR 22 07 2020]]</f>
        <v>2644.5734592260492</v>
      </c>
      <c r="N342" s="49">
        <v>1963</v>
      </c>
      <c r="O342" s="42"/>
      <c r="P342" s="42">
        <v>1131</v>
      </c>
      <c r="Q342" s="42"/>
      <c r="R342" s="42">
        <f>Data[[#This Row],[PERSOANE ÎNSCRISE ÎN LISTELE ELECTORALE (TURUL 1)            ]]+Data[[#This Row],[PERSOANE ÎNSCRISE ÎN LISTELE ELECTORALE (TURUL AL 2-LEA)]]</f>
        <v>1963</v>
      </c>
      <c r="S342" s="42">
        <f>Data[[#This Row],[PERSOANE CARE AU PARTICIPAT LA VOT (TURUL 1)]]+Data[[#This Row],[PERSOANE CARE AU PARTICIPAT LA VOT  (TURUL AL 2-LEA)]]</f>
        <v>1131</v>
      </c>
      <c r="T342" s="41">
        <f>Data[[#This Row],[TOTAL CHELTUIELI LEI]]/Data[[#This Row],[NUMĂRUL PERSOANELOR ÎNSCRISE ÎN LISTELE ELECTORALE]]</f>
        <v>6.5206316861946005</v>
      </c>
      <c r="U342" s="41">
        <f>Data[[#This Row],[TOTAL CHELTUIELI EURO]]/Data[[#This Row],[NUMĂRUL PERSOANELOR ÎNSCRISE ÎN LISTELE ELECTORALE]]</f>
        <v>1.3472101167733312</v>
      </c>
      <c r="V342" s="41">
        <f>Data[[#This Row],[TOTAL CHELTUIELI LEI]]/Data[[#This Row],[NUMĂRUL PERSOANELOR CARE AU PARTICIPAT LA VOT]]</f>
        <v>11.317418213969939</v>
      </c>
      <c r="W342" s="41">
        <f>Data[[#This Row],[TOTAL CHELTUIELI EURO]]/Data[[#This Row],[NUMĂRUL PERSOANELOR CARE AU PARTICIPAT LA VOT]]</f>
        <v>2.3382612371583105</v>
      </c>
      <c r="X342" s="43">
        <v>4.8400999999999996</v>
      </c>
      <c r="Y342" s="114" t="s">
        <v>2889</v>
      </c>
      <c r="Z342" s="44">
        <v>6</v>
      </c>
      <c r="AA342" s="115" t="s">
        <v>3107</v>
      </c>
      <c r="AB342" s="44">
        <v>1</v>
      </c>
      <c r="AC342" s="45"/>
    </row>
    <row r="343" spans="1:29" ht="12" customHeight="1" x14ac:dyDescent="0.2">
      <c r="A343" s="37">
        <v>342</v>
      </c>
      <c r="B343" s="38" t="s">
        <v>9</v>
      </c>
      <c r="C343" s="39" t="s">
        <v>332</v>
      </c>
      <c r="D343" s="40">
        <v>44101</v>
      </c>
      <c r="E343" s="38">
        <v>1</v>
      </c>
      <c r="F343" s="38"/>
      <c r="G343" s="38" t="s">
        <v>2</v>
      </c>
      <c r="H343" s="38" t="s">
        <v>2</v>
      </c>
      <c r="I343" s="47">
        <v>3000</v>
      </c>
      <c r="J343" s="47">
        <v>4474.7</v>
      </c>
      <c r="K343" s="47">
        <v>0</v>
      </c>
      <c r="L343" s="41">
        <f>SUM(Data[[#This Row],[CHELTUIELI DE PERSONAL LEI]:[CHELTUIELI DE CAPITAL (ACTIVE NEFINANCIARE ) LEI]])</f>
        <v>7474.7</v>
      </c>
      <c r="M343" s="41">
        <f>Data[[#This Row],[TOTAL CHELTUIELI LEI]]/Data[[#This Row],[CURS VALUTAR EURO BNR 22 07 2020]]</f>
        <v>1544.3275965372618</v>
      </c>
      <c r="N343" s="49">
        <v>3984</v>
      </c>
      <c r="O343" s="42"/>
      <c r="P343" s="42">
        <v>2074</v>
      </c>
      <c r="Q343" s="42"/>
      <c r="R343" s="42">
        <f>Data[[#This Row],[PERSOANE ÎNSCRISE ÎN LISTELE ELECTORALE (TURUL 1)            ]]+Data[[#This Row],[PERSOANE ÎNSCRISE ÎN LISTELE ELECTORALE (TURUL AL 2-LEA)]]</f>
        <v>3984</v>
      </c>
      <c r="S343" s="42">
        <f>Data[[#This Row],[PERSOANE CARE AU PARTICIPAT LA VOT (TURUL 1)]]+Data[[#This Row],[PERSOANE CARE AU PARTICIPAT LA VOT  (TURUL AL 2-LEA)]]</f>
        <v>2074</v>
      </c>
      <c r="T343" s="41">
        <f>Data[[#This Row],[TOTAL CHELTUIELI LEI]]/Data[[#This Row],[NUMĂRUL PERSOANELOR ÎNSCRISE ÎN LISTELE ELECTORALE]]</f>
        <v>1.8761797188755021</v>
      </c>
      <c r="U343" s="41">
        <f>Data[[#This Row],[TOTAL CHELTUIELI EURO]]/Data[[#This Row],[NUMĂRUL PERSOANELOR ÎNSCRISE ÎN LISTELE ELECTORALE]]</f>
        <v>0.38763242884971433</v>
      </c>
      <c r="V343" s="41">
        <f>Data[[#This Row],[TOTAL CHELTUIELI LEI]]/Data[[#This Row],[NUMĂRUL PERSOANELOR CARE AU PARTICIPAT LA VOT]]</f>
        <v>3.6040019286403084</v>
      </c>
      <c r="W343" s="41">
        <f>Data[[#This Row],[TOTAL CHELTUIELI EURO]]/Data[[#This Row],[NUMĂRUL PERSOANELOR CARE AU PARTICIPAT LA VOT]]</f>
        <v>0.74461311308450429</v>
      </c>
      <c r="X343" s="43">
        <v>4.8400999999999996</v>
      </c>
      <c r="Y343" s="114" t="s">
        <v>2894</v>
      </c>
      <c r="Z343" s="44">
        <v>1</v>
      </c>
      <c r="AA343" s="115" t="s">
        <v>3105</v>
      </c>
      <c r="AB343" s="44">
        <v>0</v>
      </c>
      <c r="AC343" s="45"/>
    </row>
    <row r="344" spans="1:29" ht="12" customHeight="1" x14ac:dyDescent="0.2">
      <c r="A344" s="37">
        <v>343</v>
      </c>
      <c r="B344" s="38" t="s">
        <v>9</v>
      </c>
      <c r="C344" s="39" t="s">
        <v>1273</v>
      </c>
      <c r="D344" s="40">
        <v>44101</v>
      </c>
      <c r="E344" s="38">
        <v>1</v>
      </c>
      <c r="F344" s="38"/>
      <c r="G344" s="38" t="s">
        <v>2</v>
      </c>
      <c r="H344" s="38" t="s">
        <v>2</v>
      </c>
      <c r="I344" s="47">
        <v>2880</v>
      </c>
      <c r="J344" s="47">
        <v>12875.68</v>
      </c>
      <c r="K344" s="47">
        <v>0</v>
      </c>
      <c r="L344" s="41">
        <f>SUM(Data[[#This Row],[CHELTUIELI DE PERSONAL LEI]:[CHELTUIELI DE CAPITAL (ACTIVE NEFINANCIARE ) LEI]])</f>
        <v>15755.68</v>
      </c>
      <c r="M344" s="41">
        <f>Data[[#This Row],[TOTAL CHELTUIELI LEI]]/Data[[#This Row],[CURS VALUTAR EURO BNR 22 07 2020]]</f>
        <v>3255.2385281295842</v>
      </c>
      <c r="N344" s="49">
        <v>2467</v>
      </c>
      <c r="O344" s="42"/>
      <c r="P344" s="42">
        <v>1386</v>
      </c>
      <c r="Q344" s="42"/>
      <c r="R344" s="42">
        <f>Data[[#This Row],[PERSOANE ÎNSCRISE ÎN LISTELE ELECTORALE (TURUL 1)            ]]+Data[[#This Row],[PERSOANE ÎNSCRISE ÎN LISTELE ELECTORALE (TURUL AL 2-LEA)]]</f>
        <v>2467</v>
      </c>
      <c r="S344" s="42">
        <f>Data[[#This Row],[PERSOANE CARE AU PARTICIPAT LA VOT (TURUL 1)]]+Data[[#This Row],[PERSOANE CARE AU PARTICIPAT LA VOT  (TURUL AL 2-LEA)]]</f>
        <v>1386</v>
      </c>
      <c r="T344" s="41">
        <f>Data[[#This Row],[TOTAL CHELTUIELI LEI]]/Data[[#This Row],[NUMĂRUL PERSOANELOR ÎNSCRISE ÎN LISTELE ELECTORALE]]</f>
        <v>6.38657478719092</v>
      </c>
      <c r="U344" s="41">
        <f>Data[[#This Row],[TOTAL CHELTUIELI EURO]]/Data[[#This Row],[NUMĂRUL PERSOANELOR ÎNSCRISE ÎN LISTELE ELECTORALE]]</f>
        <v>1.3195129826224501</v>
      </c>
      <c r="V344" s="41">
        <f>Data[[#This Row],[TOTAL CHELTUIELI LEI]]/Data[[#This Row],[NUMĂRUL PERSOANELOR CARE AU PARTICIPAT LA VOT]]</f>
        <v>11.367734487734488</v>
      </c>
      <c r="W344" s="41">
        <f>Data[[#This Row],[TOTAL CHELTUIELI EURO]]/Data[[#This Row],[NUMĂRUL PERSOANELOR CARE AU PARTICIPAT LA VOT]]</f>
        <v>2.3486569467024419</v>
      </c>
      <c r="X344" s="43">
        <v>4.8400999999999996</v>
      </c>
      <c r="Y344" s="114" t="s">
        <v>2889</v>
      </c>
      <c r="Z344" s="44">
        <v>6</v>
      </c>
      <c r="AA344" s="115" t="s">
        <v>3107</v>
      </c>
      <c r="AB344" s="44">
        <v>1</v>
      </c>
      <c r="AC344" s="45"/>
    </row>
    <row r="345" spans="1:29" ht="12" customHeight="1" x14ac:dyDescent="0.2">
      <c r="A345" s="37">
        <v>344</v>
      </c>
      <c r="B345" s="38" t="s">
        <v>9</v>
      </c>
      <c r="C345" s="39" t="s">
        <v>1274</v>
      </c>
      <c r="D345" s="40">
        <v>44101</v>
      </c>
      <c r="E345" s="38">
        <v>1</v>
      </c>
      <c r="F345" s="38"/>
      <c r="G345" s="38" t="s">
        <v>2</v>
      </c>
      <c r="H345" s="38" t="s">
        <v>2</v>
      </c>
      <c r="I345" s="47">
        <v>2566</v>
      </c>
      <c r="J345" s="47">
        <v>7571.9</v>
      </c>
      <c r="K345" s="47">
        <v>0</v>
      </c>
      <c r="L345" s="41">
        <f>SUM(Data[[#This Row],[CHELTUIELI DE PERSONAL LEI]:[CHELTUIELI DE CAPITAL (ACTIVE NEFINANCIARE ) LEI]])</f>
        <v>10137.9</v>
      </c>
      <c r="M345" s="41">
        <f>Data[[#This Row],[TOTAL CHELTUIELI LEI]]/Data[[#This Row],[CURS VALUTAR EURO BNR 22 07 2020]]</f>
        <v>2094.5641618974814</v>
      </c>
      <c r="N345" s="49">
        <v>1889</v>
      </c>
      <c r="O345" s="42"/>
      <c r="P345" s="42">
        <v>1027</v>
      </c>
      <c r="Q345" s="42"/>
      <c r="R345" s="42">
        <f>Data[[#This Row],[PERSOANE ÎNSCRISE ÎN LISTELE ELECTORALE (TURUL 1)            ]]+Data[[#This Row],[PERSOANE ÎNSCRISE ÎN LISTELE ELECTORALE (TURUL AL 2-LEA)]]</f>
        <v>1889</v>
      </c>
      <c r="S345" s="42">
        <f>Data[[#This Row],[PERSOANE CARE AU PARTICIPAT LA VOT (TURUL 1)]]+Data[[#This Row],[PERSOANE CARE AU PARTICIPAT LA VOT  (TURUL AL 2-LEA)]]</f>
        <v>1027</v>
      </c>
      <c r="T345" s="41">
        <f>Data[[#This Row],[TOTAL CHELTUIELI LEI]]/Data[[#This Row],[NUMĂRUL PERSOANELOR ÎNSCRISE ÎN LISTELE ELECTORALE]]</f>
        <v>5.3668078348332449</v>
      </c>
      <c r="U345" s="41">
        <f>Data[[#This Row],[TOTAL CHELTUIELI EURO]]/Data[[#This Row],[NUMĂRUL PERSOANELOR ÎNSCRISE ÎN LISTELE ELECTORALE]]</f>
        <v>1.1088216844348764</v>
      </c>
      <c r="V345" s="41">
        <f>Data[[#This Row],[TOTAL CHELTUIELI LEI]]/Data[[#This Row],[NUMĂRUL PERSOANELOR CARE AU PARTICIPAT LA VOT]]</f>
        <v>9.8713729308666007</v>
      </c>
      <c r="W345" s="41">
        <f>Data[[#This Row],[TOTAL CHELTUIELI EURO]]/Data[[#This Row],[NUMĂRUL PERSOANELOR CARE AU PARTICIPAT LA VOT]]</f>
        <v>2.0394977233665839</v>
      </c>
      <c r="X345" s="43">
        <v>4.8400999999999996</v>
      </c>
      <c r="Y345" s="114" t="s">
        <v>2892</v>
      </c>
      <c r="Z345" s="44">
        <v>5</v>
      </c>
      <c r="AA345" s="115" t="s">
        <v>3107</v>
      </c>
      <c r="AB345" s="44">
        <v>1</v>
      </c>
      <c r="AC345" s="45"/>
    </row>
    <row r="346" spans="1:29" ht="12" customHeight="1" x14ac:dyDescent="0.2">
      <c r="A346" s="37">
        <v>345</v>
      </c>
      <c r="B346" s="38" t="s">
        <v>9</v>
      </c>
      <c r="C346" s="39" t="s">
        <v>1275</v>
      </c>
      <c r="D346" s="40">
        <v>44101</v>
      </c>
      <c r="E346" s="38">
        <v>1</v>
      </c>
      <c r="F346" s="38"/>
      <c r="G346" s="38" t="s">
        <v>2</v>
      </c>
      <c r="H346" s="38" t="s">
        <v>2</v>
      </c>
      <c r="I346" s="47">
        <v>3872</v>
      </c>
      <c r="J346" s="47">
        <v>5657.19</v>
      </c>
      <c r="K346" s="47">
        <v>0</v>
      </c>
      <c r="L346" s="41">
        <f>SUM(Data[[#This Row],[CHELTUIELI DE PERSONAL LEI]:[CHELTUIELI DE CAPITAL (ACTIVE NEFINANCIARE ) LEI]])</f>
        <v>9529.1899999999987</v>
      </c>
      <c r="M346" s="41">
        <f>Data[[#This Row],[TOTAL CHELTUIELI LEI]]/Data[[#This Row],[CURS VALUTAR EURO BNR 22 07 2020]]</f>
        <v>1968.8002314001776</v>
      </c>
      <c r="N346" s="49">
        <v>4476</v>
      </c>
      <c r="O346" s="42"/>
      <c r="P346" s="42">
        <v>2338</v>
      </c>
      <c r="Q346" s="42"/>
      <c r="R346" s="42">
        <f>Data[[#This Row],[PERSOANE ÎNSCRISE ÎN LISTELE ELECTORALE (TURUL 1)            ]]+Data[[#This Row],[PERSOANE ÎNSCRISE ÎN LISTELE ELECTORALE (TURUL AL 2-LEA)]]</f>
        <v>4476</v>
      </c>
      <c r="S346" s="42">
        <f>Data[[#This Row],[PERSOANE CARE AU PARTICIPAT LA VOT (TURUL 1)]]+Data[[#This Row],[PERSOANE CARE AU PARTICIPAT LA VOT  (TURUL AL 2-LEA)]]</f>
        <v>2338</v>
      </c>
      <c r="T346" s="41">
        <f>Data[[#This Row],[TOTAL CHELTUIELI LEI]]/Data[[#This Row],[NUMĂRUL PERSOANELOR ÎNSCRISE ÎN LISTELE ELECTORALE]]</f>
        <v>2.12895218945487</v>
      </c>
      <c r="U346" s="41">
        <f>Data[[#This Row],[TOTAL CHELTUIELI EURO]]/Data[[#This Row],[NUMĂRUL PERSOANELOR ÎNSCRISE ÎN LISTELE ELECTORALE]]</f>
        <v>0.43985706689012011</v>
      </c>
      <c r="V346" s="41">
        <f>Data[[#This Row],[TOTAL CHELTUIELI LEI]]/Data[[#This Row],[NUMĂRUL PERSOANELOR CARE AU PARTICIPAT LA VOT]]</f>
        <v>4.0757869974337035</v>
      </c>
      <c r="W346" s="41">
        <f>Data[[#This Row],[TOTAL CHELTUIELI EURO]]/Data[[#This Row],[NUMĂRUL PERSOANELOR CARE AU PARTICIPAT LA VOT]]</f>
        <v>0.84208735303685955</v>
      </c>
      <c r="X346" s="43">
        <v>4.8400999999999996</v>
      </c>
      <c r="Y346" s="114" t="s">
        <v>2891</v>
      </c>
      <c r="Z346" s="44">
        <v>2</v>
      </c>
      <c r="AA346" s="115" t="s">
        <v>3105</v>
      </c>
      <c r="AB346" s="44">
        <v>0</v>
      </c>
      <c r="AC346" s="45"/>
    </row>
    <row r="347" spans="1:29" ht="12" customHeight="1" x14ac:dyDescent="0.2">
      <c r="A347" s="37">
        <v>346</v>
      </c>
      <c r="B347" s="38" t="s">
        <v>9</v>
      </c>
      <c r="C347" s="39" t="s">
        <v>93</v>
      </c>
      <c r="D347" s="40">
        <v>44101</v>
      </c>
      <c r="E347" s="38">
        <v>1</v>
      </c>
      <c r="F347" s="38"/>
      <c r="G347" s="38" t="s">
        <v>2</v>
      </c>
      <c r="H347" s="38" t="s">
        <v>2</v>
      </c>
      <c r="I347" s="47">
        <v>2200</v>
      </c>
      <c r="J347" s="47">
        <v>1312</v>
      </c>
      <c r="K347" s="47">
        <v>0</v>
      </c>
      <c r="L347" s="41">
        <f>SUM(Data[[#This Row],[CHELTUIELI DE PERSONAL LEI]:[CHELTUIELI DE CAPITAL (ACTIVE NEFINANCIARE ) LEI]])</f>
        <v>3512</v>
      </c>
      <c r="M347" s="41">
        <f>Data[[#This Row],[TOTAL CHELTUIELI LEI]]/Data[[#This Row],[CURS VALUTAR EURO BNR 22 07 2020]]</f>
        <v>725.60484287514726</v>
      </c>
      <c r="N347" s="49">
        <v>2595</v>
      </c>
      <c r="O347" s="42"/>
      <c r="P347" s="42">
        <v>1101</v>
      </c>
      <c r="Q347" s="42"/>
      <c r="R347" s="42">
        <f>Data[[#This Row],[PERSOANE ÎNSCRISE ÎN LISTELE ELECTORALE (TURUL 1)            ]]+Data[[#This Row],[PERSOANE ÎNSCRISE ÎN LISTELE ELECTORALE (TURUL AL 2-LEA)]]</f>
        <v>2595</v>
      </c>
      <c r="S347" s="42">
        <f>Data[[#This Row],[PERSOANE CARE AU PARTICIPAT LA VOT (TURUL 1)]]+Data[[#This Row],[PERSOANE CARE AU PARTICIPAT LA VOT  (TURUL AL 2-LEA)]]</f>
        <v>1101</v>
      </c>
      <c r="T347" s="41">
        <f>Data[[#This Row],[TOTAL CHELTUIELI LEI]]/Data[[#This Row],[NUMĂRUL PERSOANELOR ÎNSCRISE ÎN LISTELE ELECTORALE]]</f>
        <v>1.3533718689788055</v>
      </c>
      <c r="U347" s="41">
        <f>Data[[#This Row],[TOTAL CHELTUIELI EURO]]/Data[[#This Row],[NUMĂRUL PERSOANELOR ÎNSCRISE ÎN LISTELE ELECTORALE]]</f>
        <v>0.2796165097784768</v>
      </c>
      <c r="V347" s="41">
        <f>Data[[#This Row],[TOTAL CHELTUIELI LEI]]/Data[[#This Row],[NUMĂRUL PERSOANELOR CARE AU PARTICIPAT LA VOT]]</f>
        <v>3.189827429609446</v>
      </c>
      <c r="W347" s="41">
        <f>Data[[#This Row],[TOTAL CHELTUIELI EURO]]/Data[[#This Row],[NUMĂRUL PERSOANELOR CARE AU PARTICIPAT LA VOT]]</f>
        <v>0.65904163748878042</v>
      </c>
      <c r="X347" s="43">
        <v>4.8400999999999996</v>
      </c>
      <c r="Y347" s="114" t="s">
        <v>2894</v>
      </c>
      <c r="Z347" s="44">
        <v>1</v>
      </c>
      <c r="AA347" s="115" t="s">
        <v>3105</v>
      </c>
      <c r="AB347" s="44">
        <v>0</v>
      </c>
      <c r="AC347" s="45"/>
    </row>
    <row r="348" spans="1:29" ht="12" customHeight="1" x14ac:dyDescent="0.2">
      <c r="A348" s="37">
        <v>347</v>
      </c>
      <c r="B348" s="38" t="s">
        <v>9</v>
      </c>
      <c r="C348" s="39" t="s">
        <v>1276</v>
      </c>
      <c r="D348" s="40">
        <v>44101</v>
      </c>
      <c r="E348" s="38">
        <v>1</v>
      </c>
      <c r="F348" s="38"/>
      <c r="G348" s="38" t="s">
        <v>2</v>
      </c>
      <c r="H348" s="38" t="s">
        <v>2</v>
      </c>
      <c r="I348" s="47">
        <v>2500</v>
      </c>
      <c r="J348" s="47">
        <v>9741.07</v>
      </c>
      <c r="K348" s="47">
        <v>0</v>
      </c>
      <c r="L348" s="41">
        <f>SUM(Data[[#This Row],[CHELTUIELI DE PERSONAL LEI]:[CHELTUIELI DE CAPITAL (ACTIVE NEFINANCIARE ) LEI]])</f>
        <v>12241.07</v>
      </c>
      <c r="M348" s="41">
        <f>Data[[#This Row],[TOTAL CHELTUIELI LEI]]/Data[[#This Row],[CURS VALUTAR EURO BNR 22 07 2020]]</f>
        <v>2529.0944401975166</v>
      </c>
      <c r="N348" s="49">
        <v>2897</v>
      </c>
      <c r="O348" s="42"/>
      <c r="P348" s="42">
        <v>1450</v>
      </c>
      <c r="Q348" s="42"/>
      <c r="R348" s="42">
        <f>Data[[#This Row],[PERSOANE ÎNSCRISE ÎN LISTELE ELECTORALE (TURUL 1)            ]]+Data[[#This Row],[PERSOANE ÎNSCRISE ÎN LISTELE ELECTORALE (TURUL AL 2-LEA)]]</f>
        <v>2897</v>
      </c>
      <c r="S348" s="42">
        <f>Data[[#This Row],[PERSOANE CARE AU PARTICIPAT LA VOT (TURUL 1)]]+Data[[#This Row],[PERSOANE CARE AU PARTICIPAT LA VOT  (TURUL AL 2-LEA)]]</f>
        <v>1450</v>
      </c>
      <c r="T348" s="41">
        <f>Data[[#This Row],[TOTAL CHELTUIELI LEI]]/Data[[#This Row],[NUMĂRUL PERSOANELOR ÎNSCRISE ÎN LISTELE ELECTORALE]]</f>
        <v>4.2254297549188813</v>
      </c>
      <c r="U348" s="41">
        <f>Data[[#This Row],[TOTAL CHELTUIELI EURO]]/Data[[#This Row],[NUMĂRUL PERSOANELOR ÎNSCRISE ÎN LISTELE ELECTORALE]]</f>
        <v>0.87300463935019557</v>
      </c>
      <c r="V348" s="41">
        <f>Data[[#This Row],[TOTAL CHELTUIELI LEI]]/Data[[#This Row],[NUMĂRUL PERSOANELOR CARE AU PARTICIPAT LA VOT]]</f>
        <v>8.4421172413793109</v>
      </c>
      <c r="W348" s="41">
        <f>Data[[#This Row],[TOTAL CHELTUIELI EURO]]/Data[[#This Row],[NUMĂRUL PERSOANELOR CARE AU PARTICIPAT LA VOT]]</f>
        <v>1.7442030622051838</v>
      </c>
      <c r="X348" s="43">
        <v>4.8400999999999996</v>
      </c>
      <c r="Y348" s="114" t="s">
        <v>2895</v>
      </c>
      <c r="Z348" s="44">
        <v>4</v>
      </c>
      <c r="AA348" s="115" t="s">
        <v>3105</v>
      </c>
      <c r="AB348" s="44">
        <v>0</v>
      </c>
      <c r="AC348" s="45"/>
    </row>
    <row r="349" spans="1:29" ht="12" customHeight="1" x14ac:dyDescent="0.2">
      <c r="A349" s="37">
        <v>348</v>
      </c>
      <c r="B349" s="38" t="s">
        <v>9</v>
      </c>
      <c r="C349" s="39" t="s">
        <v>1277</v>
      </c>
      <c r="D349" s="40">
        <v>44101</v>
      </c>
      <c r="E349" s="38">
        <v>1</v>
      </c>
      <c r="F349" s="38"/>
      <c r="G349" s="38" t="s">
        <v>2</v>
      </c>
      <c r="H349" s="38" t="s">
        <v>2</v>
      </c>
      <c r="I349" s="47">
        <v>3235</v>
      </c>
      <c r="J349" s="47">
        <v>910.79</v>
      </c>
      <c r="K349" s="47">
        <v>0</v>
      </c>
      <c r="L349" s="41">
        <f>SUM(Data[[#This Row],[CHELTUIELI DE PERSONAL LEI]:[CHELTUIELI DE CAPITAL (ACTIVE NEFINANCIARE ) LEI]])</f>
        <v>4145.79</v>
      </c>
      <c r="M349" s="41">
        <f>Data[[#This Row],[TOTAL CHELTUIELI LEI]]/Data[[#This Row],[CURS VALUTAR EURO BNR 22 07 2020]]</f>
        <v>856.55048449412209</v>
      </c>
      <c r="N349" s="49">
        <v>3042</v>
      </c>
      <c r="O349" s="42"/>
      <c r="P349" s="42">
        <v>1568</v>
      </c>
      <c r="Q349" s="42"/>
      <c r="R349" s="42">
        <f>Data[[#This Row],[PERSOANE ÎNSCRISE ÎN LISTELE ELECTORALE (TURUL 1)            ]]+Data[[#This Row],[PERSOANE ÎNSCRISE ÎN LISTELE ELECTORALE (TURUL AL 2-LEA)]]</f>
        <v>3042</v>
      </c>
      <c r="S349" s="42">
        <f>Data[[#This Row],[PERSOANE CARE AU PARTICIPAT LA VOT (TURUL 1)]]+Data[[#This Row],[PERSOANE CARE AU PARTICIPAT LA VOT  (TURUL AL 2-LEA)]]</f>
        <v>1568</v>
      </c>
      <c r="T349" s="41">
        <f>Data[[#This Row],[TOTAL CHELTUIELI LEI]]/Data[[#This Row],[NUMĂRUL PERSOANELOR ÎNSCRISE ÎN LISTELE ELECTORALE]]</f>
        <v>1.3628500986193295</v>
      </c>
      <c r="U349" s="41">
        <f>Data[[#This Row],[TOTAL CHELTUIELI EURO]]/Data[[#This Row],[NUMĂRUL PERSOANELOR ÎNSCRISE ÎN LISTELE ELECTORALE]]</f>
        <v>0.28157478122752205</v>
      </c>
      <c r="V349" s="41">
        <f>Data[[#This Row],[TOTAL CHELTUIELI LEI]]/Data[[#This Row],[NUMĂRUL PERSOANELOR CARE AU PARTICIPAT LA VOT]]</f>
        <v>2.643998724489796</v>
      </c>
      <c r="W349" s="41">
        <f>Data[[#This Row],[TOTAL CHELTUIELI EURO]]/Data[[#This Row],[NUMĂRUL PERSOANELOR CARE AU PARTICIPAT LA VOT]]</f>
        <v>0.54626944164165947</v>
      </c>
      <c r="X349" s="43">
        <v>4.8400999999999996</v>
      </c>
      <c r="Y349" s="114" t="s">
        <v>2894</v>
      </c>
      <c r="Z349" s="44">
        <v>1</v>
      </c>
      <c r="AA349" s="115" t="s">
        <v>3105</v>
      </c>
      <c r="AB349" s="44">
        <v>0</v>
      </c>
      <c r="AC349" s="45"/>
    </row>
    <row r="350" spans="1:29" ht="12" customHeight="1" x14ac:dyDescent="0.2">
      <c r="A350" s="37">
        <v>349</v>
      </c>
      <c r="B350" s="38" t="s">
        <v>9</v>
      </c>
      <c r="C350" s="39" t="s">
        <v>186</v>
      </c>
      <c r="D350" s="40">
        <v>44101</v>
      </c>
      <c r="E350" s="38">
        <v>1</v>
      </c>
      <c r="F350" s="38"/>
      <c r="G350" s="38" t="s">
        <v>2</v>
      </c>
      <c r="H350" s="38" t="s">
        <v>2</v>
      </c>
      <c r="I350" s="47">
        <v>2000</v>
      </c>
      <c r="J350" s="47">
        <v>2819</v>
      </c>
      <c r="K350" s="47">
        <v>0</v>
      </c>
      <c r="L350" s="41">
        <f>SUM(Data[[#This Row],[CHELTUIELI DE PERSONAL LEI]:[CHELTUIELI DE CAPITAL (ACTIVE NEFINANCIARE ) LEI]])</f>
        <v>4819</v>
      </c>
      <c r="M350" s="41">
        <f>Data[[#This Row],[TOTAL CHELTUIELI LEI]]/Data[[#This Row],[CURS VALUTAR EURO BNR 22 07 2020]]</f>
        <v>995.64058593830714</v>
      </c>
      <c r="N350" s="49">
        <v>2914</v>
      </c>
      <c r="O350" s="42"/>
      <c r="P350" s="42">
        <v>1465</v>
      </c>
      <c r="Q350" s="42"/>
      <c r="R350" s="42">
        <f>Data[[#This Row],[PERSOANE ÎNSCRISE ÎN LISTELE ELECTORALE (TURUL 1)            ]]+Data[[#This Row],[PERSOANE ÎNSCRISE ÎN LISTELE ELECTORALE (TURUL AL 2-LEA)]]</f>
        <v>2914</v>
      </c>
      <c r="S350" s="42">
        <f>Data[[#This Row],[PERSOANE CARE AU PARTICIPAT LA VOT (TURUL 1)]]+Data[[#This Row],[PERSOANE CARE AU PARTICIPAT LA VOT  (TURUL AL 2-LEA)]]</f>
        <v>1465</v>
      </c>
      <c r="T350" s="41">
        <f>Data[[#This Row],[TOTAL CHELTUIELI LEI]]/Data[[#This Row],[NUMĂRUL PERSOANELOR ÎNSCRISE ÎN LISTELE ELECTORALE]]</f>
        <v>1.6537405628002746</v>
      </c>
      <c r="U350" s="41">
        <f>Data[[#This Row],[TOTAL CHELTUIELI EURO]]/Data[[#This Row],[NUMĂRUL PERSOANELOR ÎNSCRISE ÎN LISTELE ELECTORALE]]</f>
        <v>0.34167487506462152</v>
      </c>
      <c r="V350" s="41">
        <f>Data[[#This Row],[TOTAL CHELTUIELI LEI]]/Data[[#This Row],[NUMĂRUL PERSOANELOR CARE AU PARTICIPAT LA VOT]]</f>
        <v>3.2894197952218431</v>
      </c>
      <c r="W350" s="41">
        <f>Data[[#This Row],[TOTAL CHELTUIELI EURO]]/Data[[#This Row],[NUMĂRUL PERSOANELOR CARE AU PARTICIPAT LA VOT]]</f>
        <v>0.67961814739816184</v>
      </c>
      <c r="X350" s="43">
        <v>4.8400999999999996</v>
      </c>
      <c r="Y350" s="114" t="s">
        <v>2894</v>
      </c>
      <c r="Z350" s="44">
        <v>1</v>
      </c>
      <c r="AA350" s="115" t="s">
        <v>3105</v>
      </c>
      <c r="AB350" s="44">
        <v>0</v>
      </c>
      <c r="AC350" s="45"/>
    </row>
    <row r="351" spans="1:29" ht="12" customHeight="1" x14ac:dyDescent="0.2">
      <c r="A351" s="37">
        <v>350</v>
      </c>
      <c r="B351" s="38" t="s">
        <v>9</v>
      </c>
      <c r="C351" s="39" t="s">
        <v>1278</v>
      </c>
      <c r="D351" s="40">
        <v>44101</v>
      </c>
      <c r="E351" s="38">
        <v>1</v>
      </c>
      <c r="F351" s="38"/>
      <c r="G351" s="38" t="s">
        <v>2</v>
      </c>
      <c r="H351" s="38" t="s">
        <v>2</v>
      </c>
      <c r="I351" s="47">
        <v>0</v>
      </c>
      <c r="J351" s="47">
        <v>5740</v>
      </c>
      <c r="K351" s="47">
        <v>0</v>
      </c>
      <c r="L351" s="41">
        <f>SUM(Data[[#This Row],[CHELTUIELI DE PERSONAL LEI]:[CHELTUIELI DE CAPITAL (ACTIVE NEFINANCIARE ) LEI]])</f>
        <v>5740</v>
      </c>
      <c r="M351" s="41">
        <f>Data[[#This Row],[TOTAL CHELTUIELI LEI]]/Data[[#This Row],[CURS VALUTAR EURO BNR 22 07 2020]]</f>
        <v>1185.9259106216814</v>
      </c>
      <c r="N351" s="49">
        <v>1487</v>
      </c>
      <c r="O351" s="42"/>
      <c r="P351" s="42">
        <v>852</v>
      </c>
      <c r="Q351" s="42"/>
      <c r="R351" s="42">
        <f>Data[[#This Row],[PERSOANE ÎNSCRISE ÎN LISTELE ELECTORALE (TURUL 1)            ]]+Data[[#This Row],[PERSOANE ÎNSCRISE ÎN LISTELE ELECTORALE (TURUL AL 2-LEA)]]</f>
        <v>1487</v>
      </c>
      <c r="S351" s="42">
        <f>Data[[#This Row],[PERSOANE CARE AU PARTICIPAT LA VOT (TURUL 1)]]+Data[[#This Row],[PERSOANE CARE AU PARTICIPAT LA VOT  (TURUL AL 2-LEA)]]</f>
        <v>852</v>
      </c>
      <c r="T351" s="41">
        <f>Data[[#This Row],[TOTAL CHELTUIELI LEI]]/Data[[#This Row],[NUMĂRUL PERSOANELOR ÎNSCRISE ÎN LISTELE ELECTORALE]]</f>
        <v>3.8601210490921316</v>
      </c>
      <c r="U351" s="41">
        <f>Data[[#This Row],[TOTAL CHELTUIELI EURO]]/Data[[#This Row],[NUMĂRUL PERSOANELOR ÎNSCRISE ÎN LISTELE ELECTORALE]]</f>
        <v>0.79752919342413009</v>
      </c>
      <c r="V351" s="41">
        <f>Data[[#This Row],[TOTAL CHELTUIELI LEI]]/Data[[#This Row],[NUMĂRUL PERSOANELOR CARE AU PARTICIPAT LA VOT]]</f>
        <v>6.737089201877934</v>
      </c>
      <c r="W351" s="41">
        <f>Data[[#This Row],[TOTAL CHELTUIELI EURO]]/Data[[#This Row],[NUMĂRUL PERSOANELOR CARE AU PARTICIPAT LA VOT]]</f>
        <v>1.3919318199784994</v>
      </c>
      <c r="X351" s="43">
        <v>4.8400999999999996</v>
      </c>
      <c r="Y351" s="114" t="s">
        <v>2884</v>
      </c>
      <c r="Z351" s="44">
        <v>3</v>
      </c>
      <c r="AA351" s="115" t="s">
        <v>3105</v>
      </c>
      <c r="AB351" s="44">
        <v>0</v>
      </c>
      <c r="AC351" s="45"/>
    </row>
    <row r="352" spans="1:29" ht="12" customHeight="1" x14ac:dyDescent="0.2">
      <c r="A352" s="37">
        <v>351</v>
      </c>
      <c r="B352" s="38" t="s">
        <v>9</v>
      </c>
      <c r="C352" s="39" t="s">
        <v>1279</v>
      </c>
      <c r="D352" s="40">
        <v>44101</v>
      </c>
      <c r="E352" s="38">
        <v>1</v>
      </c>
      <c r="F352" s="38"/>
      <c r="G352" s="38" t="s">
        <v>2</v>
      </c>
      <c r="H352" s="38" t="s">
        <v>2</v>
      </c>
      <c r="I352" s="47">
        <v>4500</v>
      </c>
      <c r="J352" s="47">
        <v>3024</v>
      </c>
      <c r="K352" s="47">
        <v>0</v>
      </c>
      <c r="L352" s="41">
        <f>SUM(Data[[#This Row],[CHELTUIELI DE PERSONAL LEI]:[CHELTUIELI DE CAPITAL (ACTIVE NEFINANCIARE ) LEI]])</f>
        <v>7524</v>
      </c>
      <c r="M352" s="41">
        <f>Data[[#This Row],[TOTAL CHELTUIELI LEI]]/Data[[#This Row],[CURS VALUTAR EURO BNR 22 07 2020]]</f>
        <v>1554.5133365013121</v>
      </c>
      <c r="N352" s="49">
        <v>3880</v>
      </c>
      <c r="O352" s="42"/>
      <c r="P352" s="42">
        <v>1954</v>
      </c>
      <c r="Q352" s="42"/>
      <c r="R352" s="42">
        <f>Data[[#This Row],[PERSOANE ÎNSCRISE ÎN LISTELE ELECTORALE (TURUL 1)            ]]+Data[[#This Row],[PERSOANE ÎNSCRISE ÎN LISTELE ELECTORALE (TURUL AL 2-LEA)]]</f>
        <v>3880</v>
      </c>
      <c r="S352" s="42">
        <f>Data[[#This Row],[PERSOANE CARE AU PARTICIPAT LA VOT (TURUL 1)]]+Data[[#This Row],[PERSOANE CARE AU PARTICIPAT LA VOT  (TURUL AL 2-LEA)]]</f>
        <v>1954</v>
      </c>
      <c r="T352" s="41">
        <f>Data[[#This Row],[TOTAL CHELTUIELI LEI]]/Data[[#This Row],[NUMĂRUL PERSOANELOR ÎNSCRISE ÎN LISTELE ELECTORALE]]</f>
        <v>1.9391752577319588</v>
      </c>
      <c r="U352" s="41">
        <f>Data[[#This Row],[TOTAL CHELTUIELI EURO]]/Data[[#This Row],[NUMĂRUL PERSOANELOR ÎNSCRISE ÎN LISTELE ELECTORALE]]</f>
        <v>0.40064776713951344</v>
      </c>
      <c r="V352" s="41">
        <f>Data[[#This Row],[TOTAL CHELTUIELI LEI]]/Data[[#This Row],[NUMĂRUL PERSOANELOR CARE AU PARTICIPAT LA VOT]]</f>
        <v>3.8505629477993857</v>
      </c>
      <c r="W352" s="41">
        <f>Data[[#This Row],[TOTAL CHELTUIELI EURO]]/Data[[#This Row],[NUMĂRUL PERSOANELOR CARE AU PARTICIPAT LA VOT]]</f>
        <v>0.7955544199085528</v>
      </c>
      <c r="X352" s="43">
        <v>4.8400999999999996</v>
      </c>
      <c r="Y352" s="114" t="s">
        <v>2894</v>
      </c>
      <c r="Z352" s="44">
        <v>1</v>
      </c>
      <c r="AA352" s="115" t="s">
        <v>3105</v>
      </c>
      <c r="AB352" s="44">
        <v>0</v>
      </c>
      <c r="AC352" s="45"/>
    </row>
    <row r="353" spans="1:29" ht="12" customHeight="1" x14ac:dyDescent="0.2">
      <c r="A353" s="37">
        <v>352</v>
      </c>
      <c r="B353" s="38" t="s">
        <v>10</v>
      </c>
      <c r="C353" s="39" t="s">
        <v>1280</v>
      </c>
      <c r="D353" s="40">
        <v>44101</v>
      </c>
      <c r="E353" s="38">
        <v>1</v>
      </c>
      <c r="F353" s="38"/>
      <c r="G353" s="38" t="s">
        <v>2</v>
      </c>
      <c r="H353" s="38" t="s">
        <v>2</v>
      </c>
      <c r="I353" s="39">
        <v>0</v>
      </c>
      <c r="J353" s="39">
        <v>22368.39</v>
      </c>
      <c r="K353" s="39">
        <v>0</v>
      </c>
      <c r="L353" s="41">
        <f>SUM(Data[[#This Row],[CHELTUIELI DE PERSONAL LEI]:[CHELTUIELI DE CAPITAL (ACTIVE NEFINANCIARE ) LEI]])</f>
        <v>22368.39</v>
      </c>
      <c r="M353" s="41">
        <f>Data[[#This Row],[TOTAL CHELTUIELI LEI]]/Data[[#This Row],[CURS VALUTAR EURO BNR 22 07 2020]]</f>
        <v>4621.4726968451068</v>
      </c>
      <c r="N353" s="49">
        <v>9184</v>
      </c>
      <c r="O353" s="42"/>
      <c r="P353" s="42">
        <v>5293</v>
      </c>
      <c r="Q353" s="42"/>
      <c r="R353" s="42">
        <f>Data[[#This Row],[PERSOANE ÎNSCRISE ÎN LISTELE ELECTORALE (TURUL 1)            ]]+Data[[#This Row],[PERSOANE ÎNSCRISE ÎN LISTELE ELECTORALE (TURUL AL 2-LEA)]]</f>
        <v>9184</v>
      </c>
      <c r="S353" s="42">
        <f>Data[[#This Row],[PERSOANE CARE AU PARTICIPAT LA VOT (TURUL 1)]]+Data[[#This Row],[PERSOANE CARE AU PARTICIPAT LA VOT  (TURUL AL 2-LEA)]]</f>
        <v>5293</v>
      </c>
      <c r="T353" s="41">
        <f>Data[[#This Row],[TOTAL CHELTUIELI LEI]]/Data[[#This Row],[NUMĂRUL PERSOANELOR ÎNSCRISE ÎN LISTELE ELECTORALE]]</f>
        <v>2.4355825348432054</v>
      </c>
      <c r="U353" s="41">
        <f>Data[[#This Row],[TOTAL CHELTUIELI EURO]]/Data[[#This Row],[NUMĂRUL PERSOANELOR ÎNSCRISE ÎN LISTELE ELECTORALE]]</f>
        <v>0.5032091351094411</v>
      </c>
      <c r="V353" s="41">
        <f>Data[[#This Row],[TOTAL CHELTUIELI LEI]]/Data[[#This Row],[NUMĂRUL PERSOANELOR CARE AU PARTICIPAT LA VOT]]</f>
        <v>4.2260324957491022</v>
      </c>
      <c r="W353" s="41">
        <f>Data[[#This Row],[TOTAL CHELTUIELI EURO]]/Data[[#This Row],[NUMĂRUL PERSOANELOR CARE AU PARTICIPAT LA VOT]]</f>
        <v>0.8731291700066327</v>
      </c>
      <c r="X353" s="43">
        <v>4.8400999999999996</v>
      </c>
      <c r="Y353" s="114" t="s">
        <v>2891</v>
      </c>
      <c r="Z353" s="44">
        <v>2</v>
      </c>
      <c r="AA353" s="115" t="s">
        <v>3105</v>
      </c>
      <c r="AB353" s="44">
        <v>0</v>
      </c>
      <c r="AC353" s="45"/>
    </row>
    <row r="354" spans="1:29" ht="12" customHeight="1" x14ac:dyDescent="0.2">
      <c r="A354" s="37">
        <v>353</v>
      </c>
      <c r="B354" s="38" t="s">
        <v>10</v>
      </c>
      <c r="C354" s="39" t="s">
        <v>1281</v>
      </c>
      <c r="D354" s="40">
        <v>44101</v>
      </c>
      <c r="E354" s="38">
        <v>1</v>
      </c>
      <c r="F354" s="38"/>
      <c r="G354" s="38" t="s">
        <v>2</v>
      </c>
      <c r="H354" s="38" t="s">
        <v>2</v>
      </c>
      <c r="I354" s="39">
        <v>7560</v>
      </c>
      <c r="J354" s="39">
        <v>14282.46</v>
      </c>
      <c r="K354" s="39">
        <v>0</v>
      </c>
      <c r="L354" s="41">
        <f>SUM(Data[[#This Row],[CHELTUIELI DE PERSONAL LEI]:[CHELTUIELI DE CAPITAL (ACTIVE NEFINANCIARE ) LEI]])</f>
        <v>21842.46</v>
      </c>
      <c r="M354" s="41">
        <f>Data[[#This Row],[TOTAL CHELTUIELI LEI]]/Data[[#This Row],[CURS VALUTAR EURO BNR 22 07 2020]]</f>
        <v>4512.811718766141</v>
      </c>
      <c r="N354" s="49">
        <v>14617</v>
      </c>
      <c r="O354" s="42"/>
      <c r="P354" s="42">
        <v>6247</v>
      </c>
      <c r="Q354" s="42"/>
      <c r="R354" s="42">
        <f>Data[[#This Row],[PERSOANE ÎNSCRISE ÎN LISTELE ELECTORALE (TURUL 1)            ]]+Data[[#This Row],[PERSOANE ÎNSCRISE ÎN LISTELE ELECTORALE (TURUL AL 2-LEA)]]</f>
        <v>14617</v>
      </c>
      <c r="S354" s="42">
        <f>Data[[#This Row],[PERSOANE CARE AU PARTICIPAT LA VOT (TURUL 1)]]+Data[[#This Row],[PERSOANE CARE AU PARTICIPAT LA VOT  (TURUL AL 2-LEA)]]</f>
        <v>6247</v>
      </c>
      <c r="T354" s="41">
        <f>Data[[#This Row],[TOTAL CHELTUIELI LEI]]/Data[[#This Row],[NUMĂRUL PERSOANELOR ÎNSCRISE ÎN LISTELE ELECTORALE]]</f>
        <v>1.4943189436956967</v>
      </c>
      <c r="U354" s="41">
        <f>Data[[#This Row],[TOTAL CHELTUIELI EURO]]/Data[[#This Row],[NUMĂRUL PERSOANELOR ÎNSCRISE ÎN LISTELE ELECTORALE]]</f>
        <v>0.30873720454033937</v>
      </c>
      <c r="V354" s="41">
        <f>Data[[#This Row],[TOTAL CHELTUIELI LEI]]/Data[[#This Row],[NUMĂRUL PERSOANELOR CARE AU PARTICIPAT LA VOT]]</f>
        <v>3.4964719065151271</v>
      </c>
      <c r="W354" s="41">
        <f>Data[[#This Row],[TOTAL CHELTUIELI EURO]]/Data[[#This Row],[NUMĂRUL PERSOANELOR CARE AU PARTICIPAT LA VOT]]</f>
        <v>0.72239662538276628</v>
      </c>
      <c r="X354" s="43">
        <v>4.8400999999999996</v>
      </c>
      <c r="Y354" s="114" t="s">
        <v>2894</v>
      </c>
      <c r="Z354" s="44">
        <v>1</v>
      </c>
      <c r="AA354" s="115" t="s">
        <v>3105</v>
      </c>
      <c r="AB354" s="44">
        <v>0</v>
      </c>
      <c r="AC354" s="45"/>
    </row>
    <row r="355" spans="1:29" ht="12" customHeight="1" x14ac:dyDescent="0.2">
      <c r="A355" s="37">
        <v>354</v>
      </c>
      <c r="B355" s="38" t="s">
        <v>10</v>
      </c>
      <c r="C355" s="39" t="s">
        <v>1282</v>
      </c>
      <c r="D355" s="40">
        <v>44101</v>
      </c>
      <c r="E355" s="38">
        <v>1</v>
      </c>
      <c r="F355" s="38"/>
      <c r="G355" s="38" t="s">
        <v>2</v>
      </c>
      <c r="H355" s="38" t="s">
        <v>2</v>
      </c>
      <c r="I355" s="39">
        <v>53200</v>
      </c>
      <c r="J355" s="39">
        <v>112867.1</v>
      </c>
      <c r="K355" s="39">
        <v>0</v>
      </c>
      <c r="L355" s="41">
        <f>SUM(Data[[#This Row],[CHELTUIELI DE PERSONAL LEI]:[CHELTUIELI DE CAPITAL (ACTIVE NEFINANCIARE ) LEI]])</f>
        <v>166067.1</v>
      </c>
      <c r="M355" s="41">
        <f>Data[[#This Row],[TOTAL CHELTUIELI LEI]]/Data[[#This Row],[CURS VALUTAR EURO BNR 22 07 2020]]</f>
        <v>34310.675399268614</v>
      </c>
      <c r="N355" s="49">
        <v>186536</v>
      </c>
      <c r="O355" s="42"/>
      <c r="P355" s="42">
        <v>69282</v>
      </c>
      <c r="Q355" s="42"/>
      <c r="R355" s="42">
        <f>Data[[#This Row],[PERSOANE ÎNSCRISE ÎN LISTELE ELECTORALE (TURUL 1)            ]]+Data[[#This Row],[PERSOANE ÎNSCRISE ÎN LISTELE ELECTORALE (TURUL AL 2-LEA)]]</f>
        <v>186536</v>
      </c>
      <c r="S355" s="42">
        <f>Data[[#This Row],[PERSOANE CARE AU PARTICIPAT LA VOT (TURUL 1)]]+Data[[#This Row],[PERSOANE CARE AU PARTICIPAT LA VOT  (TURUL AL 2-LEA)]]</f>
        <v>69282</v>
      </c>
      <c r="T355" s="41">
        <f>Data[[#This Row],[TOTAL CHELTUIELI LEI]]/Data[[#This Row],[NUMĂRUL PERSOANELOR ÎNSCRISE ÎN LISTELE ELECTORALE]]</f>
        <v>0.89026836642792817</v>
      </c>
      <c r="U355" s="41">
        <f>Data[[#This Row],[TOTAL CHELTUIELI EURO]]/Data[[#This Row],[NUMĂRUL PERSOANELOR ÎNSCRISE ÎN LISTELE ELECTORALE]]</f>
        <v>0.18393594480029921</v>
      </c>
      <c r="V355" s="41">
        <f>Data[[#This Row],[TOTAL CHELTUIELI LEI]]/Data[[#This Row],[NUMĂRUL PERSOANELOR CARE AU PARTICIPAT LA VOT]]</f>
        <v>2.3969732398025463</v>
      </c>
      <c r="W355" s="41">
        <f>Data[[#This Row],[TOTAL CHELTUIELI EURO]]/Data[[#This Row],[NUMĂRUL PERSOANELOR CARE AU PARTICIPAT LA VOT]]</f>
        <v>0.49523217284819454</v>
      </c>
      <c r="X355" s="43">
        <v>4.8400999999999996</v>
      </c>
      <c r="Y355" s="114" t="s">
        <v>2890</v>
      </c>
      <c r="Z355" s="44">
        <v>0</v>
      </c>
      <c r="AA355" s="115" t="s">
        <v>3105</v>
      </c>
      <c r="AB355" s="44">
        <v>0</v>
      </c>
      <c r="AC355" s="45"/>
    </row>
    <row r="356" spans="1:29" ht="12" customHeight="1" x14ac:dyDescent="0.2">
      <c r="A356" s="37">
        <v>355</v>
      </c>
      <c r="B356" s="38" t="s">
        <v>10</v>
      </c>
      <c r="C356" s="39" t="s">
        <v>1283</v>
      </c>
      <c r="D356" s="40">
        <v>44101</v>
      </c>
      <c r="E356" s="38">
        <v>1</v>
      </c>
      <c r="F356" s="38"/>
      <c r="G356" s="38" t="s">
        <v>2</v>
      </c>
      <c r="H356" s="38" t="s">
        <v>2</v>
      </c>
      <c r="I356" s="39">
        <v>21900</v>
      </c>
      <c r="J356" s="39">
        <v>34968.800000000003</v>
      </c>
      <c r="K356" s="39">
        <v>0</v>
      </c>
      <c r="L356" s="41">
        <f>SUM(Data[[#This Row],[CHELTUIELI DE PERSONAL LEI]:[CHELTUIELI DE CAPITAL (ACTIVE NEFINANCIARE ) LEI]])</f>
        <v>56868.800000000003</v>
      </c>
      <c r="M356" s="41">
        <f>Data[[#This Row],[TOTAL CHELTUIELI LEI]]/Data[[#This Row],[CURS VALUTAR EURO BNR 22 07 2020]]</f>
        <v>11749.509307658935</v>
      </c>
      <c r="N356" s="49">
        <v>15812</v>
      </c>
      <c r="O356" s="42"/>
      <c r="P356" s="42">
        <v>7138</v>
      </c>
      <c r="Q356" s="42"/>
      <c r="R356" s="42">
        <f>Data[[#This Row],[PERSOANE ÎNSCRISE ÎN LISTELE ELECTORALE (TURUL 1)            ]]+Data[[#This Row],[PERSOANE ÎNSCRISE ÎN LISTELE ELECTORALE (TURUL AL 2-LEA)]]</f>
        <v>15812</v>
      </c>
      <c r="S356" s="42">
        <f>Data[[#This Row],[PERSOANE CARE AU PARTICIPAT LA VOT (TURUL 1)]]+Data[[#This Row],[PERSOANE CARE AU PARTICIPAT LA VOT  (TURUL AL 2-LEA)]]</f>
        <v>7138</v>
      </c>
      <c r="T356" s="41">
        <f>Data[[#This Row],[TOTAL CHELTUIELI LEI]]/Data[[#This Row],[NUMĂRUL PERSOANELOR ÎNSCRISE ÎN LISTELE ELECTORALE]]</f>
        <v>3.5965595750063244</v>
      </c>
      <c r="U356" s="41">
        <f>Data[[#This Row],[TOTAL CHELTUIELI EURO]]/Data[[#This Row],[NUMĂRUL PERSOANELOR ÎNSCRISE ÎN LISTELE ELECTORALE]]</f>
        <v>0.74307546848336292</v>
      </c>
      <c r="V356" s="41">
        <f>Data[[#This Row],[TOTAL CHELTUIELI LEI]]/Data[[#This Row],[NUMĂRUL PERSOANELOR CARE AU PARTICIPAT LA VOT]]</f>
        <v>7.9670495937237327</v>
      </c>
      <c r="W356" s="41">
        <f>Data[[#This Row],[TOTAL CHELTUIELI EURO]]/Data[[#This Row],[NUMĂRUL PERSOANELOR CARE AU PARTICIPAT LA VOT]]</f>
        <v>1.6460506174921454</v>
      </c>
      <c r="X356" s="43">
        <v>4.8400999999999996</v>
      </c>
      <c r="Y356" s="114" t="s">
        <v>2884</v>
      </c>
      <c r="Z356" s="44">
        <v>3</v>
      </c>
      <c r="AA356" s="115" t="s">
        <v>3105</v>
      </c>
      <c r="AB356" s="44">
        <v>0</v>
      </c>
      <c r="AC356" s="45"/>
    </row>
    <row r="357" spans="1:29" ht="12" customHeight="1" x14ac:dyDescent="0.2">
      <c r="A357" s="37">
        <v>356</v>
      </c>
      <c r="B357" s="38" t="s">
        <v>10</v>
      </c>
      <c r="C357" s="39" t="s">
        <v>2983</v>
      </c>
      <c r="D357" s="40">
        <v>44101</v>
      </c>
      <c r="E357" s="38">
        <v>1</v>
      </c>
      <c r="F357" s="38"/>
      <c r="G357" s="38" t="s">
        <v>2</v>
      </c>
      <c r="H357" s="38" t="s">
        <v>2</v>
      </c>
      <c r="I357" s="39">
        <v>6000</v>
      </c>
      <c r="J357" s="39">
        <v>5739.48</v>
      </c>
      <c r="K357" s="39">
        <v>0</v>
      </c>
      <c r="L357" s="41">
        <f>SUM(Data[[#This Row],[CHELTUIELI DE PERSONAL LEI]:[CHELTUIELI DE CAPITAL (ACTIVE NEFINANCIARE ) LEI]])</f>
        <v>11739.48</v>
      </c>
      <c r="M357" s="41">
        <f>Data[[#This Row],[TOTAL CHELTUIELI LEI]]/Data[[#This Row],[CURS VALUTAR EURO BNR 22 07 2020]]</f>
        <v>2425.462283837111</v>
      </c>
      <c r="N357" s="49">
        <v>8918</v>
      </c>
      <c r="O357" s="42"/>
      <c r="P357" s="42">
        <v>4691</v>
      </c>
      <c r="Q357" s="42"/>
      <c r="R357" s="42">
        <f>Data[[#This Row],[PERSOANE ÎNSCRISE ÎN LISTELE ELECTORALE (TURUL 1)            ]]+Data[[#This Row],[PERSOANE ÎNSCRISE ÎN LISTELE ELECTORALE (TURUL AL 2-LEA)]]</f>
        <v>8918</v>
      </c>
      <c r="S357" s="42">
        <f>Data[[#This Row],[PERSOANE CARE AU PARTICIPAT LA VOT (TURUL 1)]]+Data[[#This Row],[PERSOANE CARE AU PARTICIPAT LA VOT  (TURUL AL 2-LEA)]]</f>
        <v>4691</v>
      </c>
      <c r="T357" s="41">
        <f>Data[[#This Row],[TOTAL CHELTUIELI LEI]]/Data[[#This Row],[NUMĂRUL PERSOANELOR ÎNSCRISE ÎN LISTELE ELECTORALE]]</f>
        <v>1.316380354339538</v>
      </c>
      <c r="U357" s="41">
        <f>Data[[#This Row],[TOTAL CHELTUIELI EURO]]/Data[[#This Row],[NUMĂRUL PERSOANELOR ÎNSCRISE ÎN LISTELE ELECTORALE]]</f>
        <v>0.27197379276038475</v>
      </c>
      <c r="V357" s="41">
        <f>Data[[#This Row],[TOTAL CHELTUIELI LEI]]/Data[[#This Row],[NUMĂRUL PERSOANELOR CARE AU PARTICIPAT LA VOT]]</f>
        <v>2.5025538264762308</v>
      </c>
      <c r="W357" s="41">
        <f>Data[[#This Row],[TOTAL CHELTUIELI EURO]]/Data[[#This Row],[NUMĂRUL PERSOANELOR CARE AU PARTICIPAT LA VOT]]</f>
        <v>0.51704589295184633</v>
      </c>
      <c r="X357" s="43">
        <v>4.8400999999999996</v>
      </c>
      <c r="Y357" s="114" t="s">
        <v>2894</v>
      </c>
      <c r="Z357" s="44">
        <v>1</v>
      </c>
      <c r="AA357" s="115" t="s">
        <v>3105</v>
      </c>
      <c r="AB357" s="44">
        <v>0</v>
      </c>
      <c r="AC357" s="45"/>
    </row>
    <row r="358" spans="1:29" ht="12" customHeight="1" x14ac:dyDescent="0.2">
      <c r="A358" s="37">
        <v>357</v>
      </c>
      <c r="B358" s="38" t="s">
        <v>10</v>
      </c>
      <c r="C358" s="39" t="s">
        <v>2984</v>
      </c>
      <c r="D358" s="40">
        <v>44101</v>
      </c>
      <c r="E358" s="38">
        <v>1</v>
      </c>
      <c r="F358" s="38"/>
      <c r="G358" s="38" t="s">
        <v>2</v>
      </c>
      <c r="H358" s="38" t="s">
        <v>2</v>
      </c>
      <c r="I358" s="39">
        <v>0</v>
      </c>
      <c r="J358" s="39">
        <v>4169</v>
      </c>
      <c r="K358" s="39">
        <v>0</v>
      </c>
      <c r="L358" s="41">
        <f>SUM(Data[[#This Row],[CHELTUIELI DE PERSONAL LEI]:[CHELTUIELI DE CAPITAL (ACTIVE NEFINANCIARE ) LEI]])</f>
        <v>4169</v>
      </c>
      <c r="M358" s="41">
        <f>Data[[#This Row],[TOTAL CHELTUIELI LEI]]/Data[[#This Row],[CURS VALUTAR EURO BNR 22 07 2020]]</f>
        <v>861.34583996198432</v>
      </c>
      <c r="N358" s="49">
        <v>1739</v>
      </c>
      <c r="O358" s="42"/>
      <c r="P358" s="42">
        <v>1439</v>
      </c>
      <c r="Q358" s="42"/>
      <c r="R358" s="42">
        <f>Data[[#This Row],[PERSOANE ÎNSCRISE ÎN LISTELE ELECTORALE (TURUL 1)            ]]+Data[[#This Row],[PERSOANE ÎNSCRISE ÎN LISTELE ELECTORALE (TURUL AL 2-LEA)]]</f>
        <v>1739</v>
      </c>
      <c r="S358" s="42">
        <f>Data[[#This Row],[PERSOANE CARE AU PARTICIPAT LA VOT (TURUL 1)]]+Data[[#This Row],[PERSOANE CARE AU PARTICIPAT LA VOT  (TURUL AL 2-LEA)]]</f>
        <v>1439</v>
      </c>
      <c r="T358" s="41">
        <f>Data[[#This Row],[TOTAL CHELTUIELI LEI]]/Data[[#This Row],[NUMĂRUL PERSOANELOR ÎNSCRISE ÎN LISTELE ELECTORALE]]</f>
        <v>2.3973548016101209</v>
      </c>
      <c r="U358" s="41">
        <f>Data[[#This Row],[TOTAL CHELTUIELI EURO]]/Data[[#This Row],[NUMĂRUL PERSOANELOR ÎNSCRISE ÎN LISTELE ELECTORALE]]</f>
        <v>0.49531100630361374</v>
      </c>
      <c r="V358" s="41">
        <f>Data[[#This Row],[TOTAL CHELTUIELI LEI]]/Data[[#This Row],[NUMĂRUL PERSOANELOR CARE AU PARTICIPAT LA VOT]]</f>
        <v>2.8971507991660874</v>
      </c>
      <c r="W358" s="41">
        <f>Data[[#This Row],[TOTAL CHELTUIELI EURO]]/Data[[#This Row],[NUMĂRUL PERSOANELOR CARE AU PARTICIPAT LA VOT]]</f>
        <v>0.59857250866016976</v>
      </c>
      <c r="X358" s="43">
        <v>4.8400999999999996</v>
      </c>
      <c r="Y358" s="114" t="s">
        <v>2891</v>
      </c>
      <c r="Z358" s="44">
        <v>2</v>
      </c>
      <c r="AA358" s="115" t="s">
        <v>3105</v>
      </c>
      <c r="AB358" s="44">
        <v>0</v>
      </c>
      <c r="AC358" s="45"/>
    </row>
    <row r="359" spans="1:29" ht="12" customHeight="1" x14ac:dyDescent="0.2">
      <c r="A359" s="37">
        <v>358</v>
      </c>
      <c r="B359" s="38" t="s">
        <v>10</v>
      </c>
      <c r="C359" s="39" t="s">
        <v>2985</v>
      </c>
      <c r="D359" s="40">
        <v>44101</v>
      </c>
      <c r="E359" s="38">
        <v>1</v>
      </c>
      <c r="F359" s="38"/>
      <c r="G359" s="38" t="s">
        <v>2</v>
      </c>
      <c r="H359" s="38" t="s">
        <v>2</v>
      </c>
      <c r="I359" s="39">
        <v>0</v>
      </c>
      <c r="J359" s="39">
        <v>20420.64</v>
      </c>
      <c r="K359" s="39">
        <v>0</v>
      </c>
      <c r="L359" s="41">
        <f>SUM(Data[[#This Row],[CHELTUIELI DE PERSONAL LEI]:[CHELTUIELI DE CAPITAL (ACTIVE NEFINANCIARE ) LEI]])</f>
        <v>20420.64</v>
      </c>
      <c r="M359" s="41">
        <f>Data[[#This Row],[TOTAL CHELTUIELI LEI]]/Data[[#This Row],[CURS VALUTAR EURO BNR 22 07 2020]]</f>
        <v>4219.0533253445183</v>
      </c>
      <c r="N359" s="49">
        <v>9703</v>
      </c>
      <c r="O359" s="42"/>
      <c r="P359" s="42">
        <v>5366</v>
      </c>
      <c r="Q359" s="42"/>
      <c r="R359" s="42">
        <f>Data[[#This Row],[PERSOANE ÎNSCRISE ÎN LISTELE ELECTORALE (TURUL 1)            ]]+Data[[#This Row],[PERSOANE ÎNSCRISE ÎN LISTELE ELECTORALE (TURUL AL 2-LEA)]]</f>
        <v>9703</v>
      </c>
      <c r="S359" s="42">
        <f>Data[[#This Row],[PERSOANE CARE AU PARTICIPAT LA VOT (TURUL 1)]]+Data[[#This Row],[PERSOANE CARE AU PARTICIPAT LA VOT  (TURUL AL 2-LEA)]]</f>
        <v>5366</v>
      </c>
      <c r="T359" s="41">
        <f>Data[[#This Row],[TOTAL CHELTUIELI LEI]]/Data[[#This Row],[NUMĂRUL PERSOANELOR ÎNSCRISE ÎN LISTELE ELECTORALE]]</f>
        <v>2.1045697207049368</v>
      </c>
      <c r="U359" s="41">
        <f>Data[[#This Row],[TOTAL CHELTUIELI EURO]]/Data[[#This Row],[NUMĂRUL PERSOANELOR ÎNSCRISE ÎN LISTELE ELECTORALE]]</f>
        <v>0.43481947081773864</v>
      </c>
      <c r="V359" s="41">
        <f>Data[[#This Row],[TOTAL CHELTUIELI LEI]]/Data[[#This Row],[NUMĂRUL PERSOANELOR CARE AU PARTICIPAT LA VOT]]</f>
        <v>3.8055609392471115</v>
      </c>
      <c r="W359" s="41">
        <f>Data[[#This Row],[TOTAL CHELTUIELI EURO]]/Data[[#This Row],[NUMĂRUL PERSOANELOR CARE AU PARTICIPAT LA VOT]]</f>
        <v>0.78625667635939589</v>
      </c>
      <c r="X359" s="43">
        <v>4.8400999999999996</v>
      </c>
      <c r="Y359" s="114" t="s">
        <v>2891</v>
      </c>
      <c r="Z359" s="44">
        <v>2</v>
      </c>
      <c r="AA359" s="115" t="s">
        <v>3105</v>
      </c>
      <c r="AB359" s="44">
        <v>0</v>
      </c>
      <c r="AC359" s="45"/>
    </row>
    <row r="360" spans="1:29" ht="12" customHeight="1" x14ac:dyDescent="0.2">
      <c r="A360" s="37">
        <v>359</v>
      </c>
      <c r="B360" s="38" t="s">
        <v>10</v>
      </c>
      <c r="C360" s="39" t="s">
        <v>2986</v>
      </c>
      <c r="D360" s="40">
        <v>44101</v>
      </c>
      <c r="E360" s="38">
        <v>1</v>
      </c>
      <c r="F360" s="38"/>
      <c r="G360" s="38" t="s">
        <v>2</v>
      </c>
      <c r="H360" s="38" t="s">
        <v>2</v>
      </c>
      <c r="I360" s="39">
        <v>5400</v>
      </c>
      <c r="J360" s="39">
        <v>11085.46</v>
      </c>
      <c r="K360" s="39">
        <v>0</v>
      </c>
      <c r="L360" s="41">
        <f>SUM(Data[[#This Row],[CHELTUIELI DE PERSONAL LEI]:[CHELTUIELI DE CAPITAL (ACTIVE NEFINANCIARE ) LEI]])</f>
        <v>16485.46</v>
      </c>
      <c r="M360" s="41">
        <f>Data[[#This Row],[TOTAL CHELTUIELI LEI]]/Data[[#This Row],[CURS VALUTAR EURO BNR 22 07 2020]]</f>
        <v>3406.0164046197392</v>
      </c>
      <c r="N360" s="49">
        <v>5895</v>
      </c>
      <c r="O360" s="42"/>
      <c r="P360" s="42">
        <v>2831</v>
      </c>
      <c r="Q360" s="42"/>
      <c r="R360" s="42">
        <f>Data[[#This Row],[PERSOANE ÎNSCRISE ÎN LISTELE ELECTORALE (TURUL 1)            ]]+Data[[#This Row],[PERSOANE ÎNSCRISE ÎN LISTELE ELECTORALE (TURUL AL 2-LEA)]]</f>
        <v>5895</v>
      </c>
      <c r="S360" s="42">
        <f>Data[[#This Row],[PERSOANE CARE AU PARTICIPAT LA VOT (TURUL 1)]]+Data[[#This Row],[PERSOANE CARE AU PARTICIPAT LA VOT  (TURUL AL 2-LEA)]]</f>
        <v>2831</v>
      </c>
      <c r="T360" s="41">
        <f>Data[[#This Row],[TOTAL CHELTUIELI LEI]]/Data[[#This Row],[NUMĂRUL PERSOANELOR ÎNSCRISE ÎN LISTELE ELECTORALE]]</f>
        <v>2.7965156912637825</v>
      </c>
      <c r="U360" s="41">
        <f>Data[[#This Row],[TOTAL CHELTUIELI EURO]]/Data[[#This Row],[NUMĂRUL PERSOANELOR ÎNSCRISE ÎN LISTELE ELECTORALE]]</f>
        <v>0.5777805605801084</v>
      </c>
      <c r="V360" s="41">
        <f>Data[[#This Row],[TOTAL CHELTUIELI LEI]]/Data[[#This Row],[NUMĂRUL PERSOANELOR CARE AU PARTICIPAT LA VOT]]</f>
        <v>5.8231932179441888</v>
      </c>
      <c r="W360" s="41">
        <f>Data[[#This Row],[TOTAL CHELTUIELI EURO]]/Data[[#This Row],[NUMĂRUL PERSOANELOR CARE AU PARTICIPAT LA VOT]]</f>
        <v>1.203114236884401</v>
      </c>
      <c r="X360" s="43">
        <v>4.8400999999999996</v>
      </c>
      <c r="Y360" s="114" t="s">
        <v>2891</v>
      </c>
      <c r="Z360" s="44">
        <v>2</v>
      </c>
      <c r="AA360" s="115" t="s">
        <v>3105</v>
      </c>
      <c r="AB360" s="44">
        <v>0</v>
      </c>
      <c r="AC360" s="45"/>
    </row>
    <row r="361" spans="1:29" ht="12" customHeight="1" x14ac:dyDescent="0.2">
      <c r="A361" s="37">
        <v>360</v>
      </c>
      <c r="B361" s="38" t="s">
        <v>10</v>
      </c>
      <c r="C361" s="39" t="s">
        <v>2987</v>
      </c>
      <c r="D361" s="40">
        <v>44101</v>
      </c>
      <c r="E361" s="38">
        <v>1</v>
      </c>
      <c r="F361" s="38"/>
      <c r="G361" s="38" t="s">
        <v>2</v>
      </c>
      <c r="H361" s="38" t="s">
        <v>2</v>
      </c>
      <c r="I361" s="39">
        <v>3850</v>
      </c>
      <c r="J361" s="39">
        <v>22119.54</v>
      </c>
      <c r="K361" s="39">
        <v>0</v>
      </c>
      <c r="L361" s="41">
        <f>SUM(Data[[#This Row],[CHELTUIELI DE PERSONAL LEI]:[CHELTUIELI DE CAPITAL (ACTIVE NEFINANCIARE ) LEI]])</f>
        <v>25969.54</v>
      </c>
      <c r="M361" s="41">
        <f>Data[[#This Row],[TOTAL CHELTUIELI LEI]]/Data[[#This Row],[CURS VALUTAR EURO BNR 22 07 2020]]</f>
        <v>5365.4965806491609</v>
      </c>
      <c r="N361" s="49">
        <v>8973</v>
      </c>
      <c r="O361" s="42"/>
      <c r="P361" s="42">
        <v>3941</v>
      </c>
      <c r="Q361" s="42"/>
      <c r="R361" s="42">
        <f>Data[[#This Row],[PERSOANE ÎNSCRISE ÎN LISTELE ELECTORALE (TURUL 1)            ]]+Data[[#This Row],[PERSOANE ÎNSCRISE ÎN LISTELE ELECTORALE (TURUL AL 2-LEA)]]</f>
        <v>8973</v>
      </c>
      <c r="S361" s="42">
        <f>Data[[#This Row],[PERSOANE CARE AU PARTICIPAT LA VOT (TURUL 1)]]+Data[[#This Row],[PERSOANE CARE AU PARTICIPAT LA VOT  (TURUL AL 2-LEA)]]</f>
        <v>3941</v>
      </c>
      <c r="T361" s="41">
        <f>Data[[#This Row],[TOTAL CHELTUIELI LEI]]/Data[[#This Row],[NUMĂRUL PERSOANELOR ÎNSCRISE ÎN LISTELE ELECTORALE]]</f>
        <v>2.894187005460827</v>
      </c>
      <c r="U361" s="41">
        <f>Data[[#This Row],[TOTAL CHELTUIELI EURO]]/Data[[#This Row],[NUMĂRUL PERSOANELOR ÎNSCRISE ÎN LISTELE ELECTORALE]]</f>
        <v>0.59796016724051726</v>
      </c>
      <c r="V361" s="41">
        <f>Data[[#This Row],[TOTAL CHELTUIELI LEI]]/Data[[#This Row],[NUMĂRUL PERSOANELOR CARE AU PARTICIPAT LA VOT]]</f>
        <v>6.5895813245369199</v>
      </c>
      <c r="W361" s="41">
        <f>Data[[#This Row],[TOTAL CHELTUIELI EURO]]/Data[[#This Row],[NUMĂRUL PERSOANELOR CARE AU PARTICIPAT LA VOT]]</f>
        <v>1.3614556154907793</v>
      </c>
      <c r="X361" s="43">
        <v>4.8400999999999996</v>
      </c>
      <c r="Y361" s="114" t="s">
        <v>2891</v>
      </c>
      <c r="Z361" s="44">
        <v>2</v>
      </c>
      <c r="AA361" s="115" t="s">
        <v>3105</v>
      </c>
      <c r="AB361" s="44">
        <v>0</v>
      </c>
      <c r="AC361" s="45"/>
    </row>
    <row r="362" spans="1:29" ht="12" customHeight="1" x14ac:dyDescent="0.2">
      <c r="A362" s="37">
        <v>361</v>
      </c>
      <c r="B362" s="38" t="s">
        <v>10</v>
      </c>
      <c r="C362" s="39" t="s">
        <v>2988</v>
      </c>
      <c r="D362" s="40">
        <v>44101</v>
      </c>
      <c r="E362" s="38">
        <v>1</v>
      </c>
      <c r="F362" s="38"/>
      <c r="G362" s="38" t="s">
        <v>2</v>
      </c>
      <c r="H362" s="38" t="s">
        <v>2</v>
      </c>
      <c r="I362" s="39">
        <v>3500</v>
      </c>
      <c r="J362" s="39">
        <v>8476</v>
      </c>
      <c r="K362" s="39">
        <v>0</v>
      </c>
      <c r="L362" s="41">
        <f>SUM(Data[[#This Row],[CHELTUIELI DE PERSONAL LEI]:[CHELTUIELI DE CAPITAL (ACTIVE NEFINANCIARE ) LEI]])</f>
        <v>11976</v>
      </c>
      <c r="M362" s="41">
        <f>Data[[#This Row],[TOTAL CHELTUIELI LEI]]/Data[[#This Row],[CURS VALUTAR EURO BNR 22 07 2020]]</f>
        <v>2474.3290427883721</v>
      </c>
      <c r="N362" s="49">
        <v>2008</v>
      </c>
      <c r="O362" s="42"/>
      <c r="P362" s="42">
        <v>1531</v>
      </c>
      <c r="Q362" s="42"/>
      <c r="R362" s="42">
        <f>Data[[#This Row],[PERSOANE ÎNSCRISE ÎN LISTELE ELECTORALE (TURUL 1)            ]]+Data[[#This Row],[PERSOANE ÎNSCRISE ÎN LISTELE ELECTORALE (TURUL AL 2-LEA)]]</f>
        <v>2008</v>
      </c>
      <c r="S362" s="42">
        <f>Data[[#This Row],[PERSOANE CARE AU PARTICIPAT LA VOT (TURUL 1)]]+Data[[#This Row],[PERSOANE CARE AU PARTICIPAT LA VOT  (TURUL AL 2-LEA)]]</f>
        <v>1531</v>
      </c>
      <c r="T362" s="41">
        <f>Data[[#This Row],[TOTAL CHELTUIELI LEI]]/Data[[#This Row],[NUMĂRUL PERSOANELOR ÎNSCRISE ÎN LISTELE ELECTORALE]]</f>
        <v>5.9641434262948207</v>
      </c>
      <c r="U362" s="41">
        <f>Data[[#This Row],[TOTAL CHELTUIELI EURO]]/Data[[#This Row],[NUMĂRUL PERSOANELOR ÎNSCRISE ÎN LISTELE ELECTORALE]]</f>
        <v>1.2322355790778745</v>
      </c>
      <c r="V362" s="41">
        <f>Data[[#This Row],[TOTAL CHELTUIELI LEI]]/Data[[#This Row],[NUMĂRUL PERSOANELOR CARE AU PARTICIPAT LA VOT]]</f>
        <v>7.8223383409536247</v>
      </c>
      <c r="W362" s="41">
        <f>Data[[#This Row],[TOTAL CHELTUIELI EURO]]/Data[[#This Row],[NUMĂRUL PERSOANELOR CARE AU PARTICIPAT LA VOT]]</f>
        <v>1.6161522160603345</v>
      </c>
      <c r="X362" s="43">
        <v>4.8400999999999996</v>
      </c>
      <c r="Y362" s="114" t="s">
        <v>2892</v>
      </c>
      <c r="Z362" s="44">
        <v>5</v>
      </c>
      <c r="AA362" s="115" t="s">
        <v>3107</v>
      </c>
      <c r="AB362" s="44">
        <v>1</v>
      </c>
      <c r="AC362" s="45"/>
    </row>
    <row r="363" spans="1:29" ht="12" customHeight="1" x14ac:dyDescent="0.2">
      <c r="A363" s="37">
        <v>362</v>
      </c>
      <c r="B363" s="38" t="s">
        <v>10</v>
      </c>
      <c r="C363" s="39" t="s">
        <v>1284</v>
      </c>
      <c r="D363" s="40">
        <v>44101</v>
      </c>
      <c r="E363" s="38">
        <v>1</v>
      </c>
      <c r="F363" s="38"/>
      <c r="G363" s="38" t="s">
        <v>2</v>
      </c>
      <c r="H363" s="38" t="s">
        <v>2</v>
      </c>
      <c r="I363" s="39">
        <v>3360</v>
      </c>
      <c r="J363" s="39">
        <v>29000</v>
      </c>
      <c r="K363" s="39">
        <v>0</v>
      </c>
      <c r="L363" s="41">
        <f>SUM(Data[[#This Row],[CHELTUIELI DE PERSONAL LEI]:[CHELTUIELI DE CAPITAL (ACTIVE NEFINANCIARE ) LEI]])</f>
        <v>32360</v>
      </c>
      <c r="M363" s="41">
        <f>Data[[#This Row],[TOTAL CHELTUIELI LEI]]/Data[[#This Row],[CURS VALUTAR EURO BNR 22 07 2020]]</f>
        <v>6685.8122766058559</v>
      </c>
      <c r="N363" s="49">
        <v>2460</v>
      </c>
      <c r="O363" s="42"/>
      <c r="P363" s="42">
        <v>1486</v>
      </c>
      <c r="Q363" s="42"/>
      <c r="R363" s="42">
        <f>Data[[#This Row],[PERSOANE ÎNSCRISE ÎN LISTELE ELECTORALE (TURUL 1)            ]]+Data[[#This Row],[PERSOANE ÎNSCRISE ÎN LISTELE ELECTORALE (TURUL AL 2-LEA)]]</f>
        <v>2460</v>
      </c>
      <c r="S363" s="42">
        <f>Data[[#This Row],[PERSOANE CARE AU PARTICIPAT LA VOT (TURUL 1)]]+Data[[#This Row],[PERSOANE CARE AU PARTICIPAT LA VOT  (TURUL AL 2-LEA)]]</f>
        <v>1486</v>
      </c>
      <c r="T363" s="41">
        <f>Data[[#This Row],[TOTAL CHELTUIELI LEI]]/Data[[#This Row],[NUMĂRUL PERSOANELOR ÎNSCRISE ÎN LISTELE ELECTORALE]]</f>
        <v>13.154471544715447</v>
      </c>
      <c r="U363" s="41">
        <f>Data[[#This Row],[TOTAL CHELTUIELI EURO]]/Data[[#This Row],[NUMĂRUL PERSOANELOR ÎNSCRISE ÎN LISTELE ELECTORALE]]</f>
        <v>2.717809868538966</v>
      </c>
      <c r="V363" s="41">
        <f>Data[[#This Row],[TOTAL CHELTUIELI LEI]]/Data[[#This Row],[NUMĂRUL PERSOANELOR CARE AU PARTICIPAT LA VOT]]</f>
        <v>21.776581426648722</v>
      </c>
      <c r="W363" s="41">
        <f>Data[[#This Row],[TOTAL CHELTUIELI EURO]]/Data[[#This Row],[NUMĂRUL PERSOANELOR CARE AU PARTICIPAT LA VOT]]</f>
        <v>4.4992007244992305</v>
      </c>
      <c r="X363" s="43">
        <v>4.8400999999999996</v>
      </c>
      <c r="Y363" s="114" t="s">
        <v>2906</v>
      </c>
      <c r="Z363" s="44">
        <v>13</v>
      </c>
      <c r="AA363" s="115" t="s">
        <v>3108</v>
      </c>
      <c r="AB363" s="44">
        <v>2</v>
      </c>
      <c r="AC363" s="45"/>
    </row>
    <row r="364" spans="1:29" ht="12" customHeight="1" x14ac:dyDescent="0.2">
      <c r="A364" s="37">
        <v>363</v>
      </c>
      <c r="B364" s="38" t="s">
        <v>10</v>
      </c>
      <c r="C364" s="39" t="s">
        <v>1285</v>
      </c>
      <c r="D364" s="40">
        <v>44101</v>
      </c>
      <c r="E364" s="38">
        <v>1</v>
      </c>
      <c r="F364" s="38"/>
      <c r="G364" s="38" t="s">
        <v>2</v>
      </c>
      <c r="H364" s="38" t="s">
        <v>2</v>
      </c>
      <c r="I364" s="39">
        <v>0</v>
      </c>
      <c r="J364" s="39">
        <v>4693</v>
      </c>
      <c r="K364" s="39">
        <v>0</v>
      </c>
      <c r="L364" s="41">
        <f>SUM(Data[[#This Row],[CHELTUIELI DE PERSONAL LEI]:[CHELTUIELI DE CAPITAL (ACTIVE NEFINANCIARE ) LEI]])</f>
        <v>4693</v>
      </c>
      <c r="M364" s="41">
        <f>Data[[#This Row],[TOTAL CHELTUIELI LEI]]/Data[[#This Row],[CURS VALUTAR EURO BNR 22 07 2020]]</f>
        <v>969.60806594905068</v>
      </c>
      <c r="N364" s="49">
        <v>2429</v>
      </c>
      <c r="O364" s="42"/>
      <c r="P364" s="42">
        <v>1144</v>
      </c>
      <c r="Q364" s="42"/>
      <c r="R364" s="42">
        <f>Data[[#This Row],[PERSOANE ÎNSCRISE ÎN LISTELE ELECTORALE (TURUL 1)            ]]+Data[[#This Row],[PERSOANE ÎNSCRISE ÎN LISTELE ELECTORALE (TURUL AL 2-LEA)]]</f>
        <v>2429</v>
      </c>
      <c r="S364" s="42">
        <f>Data[[#This Row],[PERSOANE CARE AU PARTICIPAT LA VOT (TURUL 1)]]+Data[[#This Row],[PERSOANE CARE AU PARTICIPAT LA VOT  (TURUL AL 2-LEA)]]</f>
        <v>1144</v>
      </c>
      <c r="T364" s="41">
        <f>Data[[#This Row],[TOTAL CHELTUIELI LEI]]/Data[[#This Row],[NUMĂRUL PERSOANELOR ÎNSCRISE ÎN LISTELE ELECTORALE]]</f>
        <v>1.9320708110333471</v>
      </c>
      <c r="U364" s="41">
        <f>Data[[#This Row],[TOTAL CHELTUIELI EURO]]/Data[[#This Row],[NUMĂRUL PERSOANELOR ÎNSCRISE ÎN LISTELE ELECTORALE]]</f>
        <v>0.39917993657844819</v>
      </c>
      <c r="V364" s="41">
        <f>Data[[#This Row],[TOTAL CHELTUIELI LEI]]/Data[[#This Row],[NUMĂRUL PERSOANELOR CARE AU PARTICIPAT LA VOT]]</f>
        <v>4.1022727272727275</v>
      </c>
      <c r="W364" s="41">
        <f>Data[[#This Row],[TOTAL CHELTUIELI EURO]]/Data[[#This Row],[NUMĂRUL PERSOANELOR CARE AU PARTICIPAT LA VOT]]</f>
        <v>0.8475594982072121</v>
      </c>
      <c r="X364" s="43">
        <v>4.8400999999999996</v>
      </c>
      <c r="Y364" s="114" t="s">
        <v>2894</v>
      </c>
      <c r="Z364" s="44">
        <v>1</v>
      </c>
      <c r="AA364" s="115" t="s">
        <v>3105</v>
      </c>
      <c r="AB364" s="44">
        <v>0</v>
      </c>
      <c r="AC364" s="45"/>
    </row>
    <row r="365" spans="1:29" ht="12" customHeight="1" x14ac:dyDescent="0.2">
      <c r="A365" s="37">
        <v>364</v>
      </c>
      <c r="B365" s="38" t="s">
        <v>10</v>
      </c>
      <c r="C365" s="39" t="s">
        <v>1286</v>
      </c>
      <c r="D365" s="40">
        <v>44101</v>
      </c>
      <c r="E365" s="38">
        <v>1</v>
      </c>
      <c r="F365" s="38"/>
      <c r="G365" s="38" t="s">
        <v>2</v>
      </c>
      <c r="H365" s="38" t="s">
        <v>2</v>
      </c>
      <c r="I365" s="39">
        <v>0</v>
      </c>
      <c r="J365" s="39">
        <v>12478</v>
      </c>
      <c r="K365" s="39">
        <v>0</v>
      </c>
      <c r="L365" s="41">
        <f>SUM(Data[[#This Row],[CHELTUIELI DE PERSONAL LEI]:[CHELTUIELI DE CAPITAL (ACTIVE NEFINANCIARE ) LEI]])</f>
        <v>12478</v>
      </c>
      <c r="M365" s="41">
        <f>Data[[#This Row],[TOTAL CHELTUIELI LEI]]/Data[[#This Row],[CURS VALUTAR EURO BNR 22 07 2020]]</f>
        <v>2578.0459081423937</v>
      </c>
      <c r="N365" s="49">
        <v>2959</v>
      </c>
      <c r="O365" s="42"/>
      <c r="P365" s="42">
        <v>1930</v>
      </c>
      <c r="Q365" s="42"/>
      <c r="R365" s="42">
        <f>Data[[#This Row],[PERSOANE ÎNSCRISE ÎN LISTELE ELECTORALE (TURUL 1)            ]]+Data[[#This Row],[PERSOANE ÎNSCRISE ÎN LISTELE ELECTORALE (TURUL AL 2-LEA)]]</f>
        <v>2959</v>
      </c>
      <c r="S365" s="42">
        <f>Data[[#This Row],[PERSOANE CARE AU PARTICIPAT LA VOT (TURUL 1)]]+Data[[#This Row],[PERSOANE CARE AU PARTICIPAT LA VOT  (TURUL AL 2-LEA)]]</f>
        <v>1930</v>
      </c>
      <c r="T365" s="41">
        <f>Data[[#This Row],[TOTAL CHELTUIELI LEI]]/Data[[#This Row],[NUMĂRUL PERSOANELOR ÎNSCRISE ÎN LISTELE ELECTORALE]]</f>
        <v>4.2169651909428865</v>
      </c>
      <c r="U365" s="41">
        <f>Data[[#This Row],[TOTAL CHELTUIELI EURO]]/Data[[#This Row],[NUMĂRUL PERSOANELOR ÎNSCRISE ÎN LISTELE ELECTORALE]]</f>
        <v>0.87125579862872382</v>
      </c>
      <c r="V365" s="41">
        <f>Data[[#This Row],[TOTAL CHELTUIELI LEI]]/Data[[#This Row],[NUMĂRUL PERSOANELOR CARE AU PARTICIPAT LA VOT]]</f>
        <v>6.4652849740932643</v>
      </c>
      <c r="W365" s="41">
        <f>Data[[#This Row],[TOTAL CHELTUIELI EURO]]/Data[[#This Row],[NUMĂRUL PERSOANELOR CARE AU PARTICIPAT LA VOT]]</f>
        <v>1.3357750819390641</v>
      </c>
      <c r="X365" s="43">
        <v>4.8400999999999996</v>
      </c>
      <c r="Y365" s="114" t="s">
        <v>2895</v>
      </c>
      <c r="Z365" s="44">
        <v>4</v>
      </c>
      <c r="AA365" s="115" t="s">
        <v>3105</v>
      </c>
      <c r="AB365" s="44">
        <v>0</v>
      </c>
      <c r="AC365" s="45"/>
    </row>
    <row r="366" spans="1:29" ht="12" customHeight="1" x14ac:dyDescent="0.2">
      <c r="A366" s="37">
        <v>365</v>
      </c>
      <c r="B366" s="38" t="s">
        <v>10</v>
      </c>
      <c r="C366" s="39" t="s">
        <v>1287</v>
      </c>
      <c r="D366" s="40">
        <v>44101</v>
      </c>
      <c r="E366" s="38">
        <v>1</v>
      </c>
      <c r="F366" s="38"/>
      <c r="G366" s="38" t="s">
        <v>2</v>
      </c>
      <c r="H366" s="38" t="s">
        <v>2</v>
      </c>
      <c r="I366" s="39">
        <v>900</v>
      </c>
      <c r="J366" s="39">
        <v>13225.1</v>
      </c>
      <c r="K366" s="39">
        <v>0</v>
      </c>
      <c r="L366" s="41">
        <f>SUM(Data[[#This Row],[CHELTUIELI DE PERSONAL LEI]:[CHELTUIELI DE CAPITAL (ACTIVE NEFINANCIARE ) LEI]])</f>
        <v>14125.1</v>
      </c>
      <c r="M366" s="41">
        <f>Data[[#This Row],[TOTAL CHELTUIELI LEI]]/Data[[#This Row],[CURS VALUTAR EURO BNR 22 07 2020]]</f>
        <v>2918.3487944463959</v>
      </c>
      <c r="N366" s="49">
        <v>2325</v>
      </c>
      <c r="O366" s="42"/>
      <c r="P366" s="42">
        <v>1394</v>
      </c>
      <c r="Q366" s="42"/>
      <c r="R366" s="42">
        <f>Data[[#This Row],[PERSOANE ÎNSCRISE ÎN LISTELE ELECTORALE (TURUL 1)            ]]+Data[[#This Row],[PERSOANE ÎNSCRISE ÎN LISTELE ELECTORALE (TURUL AL 2-LEA)]]</f>
        <v>2325</v>
      </c>
      <c r="S366" s="42">
        <f>Data[[#This Row],[PERSOANE CARE AU PARTICIPAT LA VOT (TURUL 1)]]+Data[[#This Row],[PERSOANE CARE AU PARTICIPAT LA VOT  (TURUL AL 2-LEA)]]</f>
        <v>1394</v>
      </c>
      <c r="T366" s="41">
        <f>Data[[#This Row],[TOTAL CHELTUIELI LEI]]/Data[[#This Row],[NUMĂRUL PERSOANELOR ÎNSCRISE ÎN LISTELE ELECTORALE]]</f>
        <v>6.0753118279569893</v>
      </c>
      <c r="U366" s="41">
        <f>Data[[#This Row],[TOTAL CHELTUIELI EURO]]/Data[[#This Row],[NUMĂRUL PERSOANELOR ÎNSCRISE ÎN LISTELE ELECTORALE]]</f>
        <v>1.2552037825575897</v>
      </c>
      <c r="V366" s="41">
        <f>Data[[#This Row],[TOTAL CHELTUIELI LEI]]/Data[[#This Row],[NUMĂRUL PERSOANELOR CARE AU PARTICIPAT LA VOT]]</f>
        <v>10.132783357245337</v>
      </c>
      <c r="W366" s="41">
        <f>Data[[#This Row],[TOTAL CHELTUIELI EURO]]/Data[[#This Row],[NUMĂRUL PERSOANELOR CARE AU PARTICIPAT LA VOT]]</f>
        <v>2.0935070261451907</v>
      </c>
      <c r="X366" s="43">
        <v>4.8400999999999996</v>
      </c>
      <c r="Y366" s="114" t="s">
        <v>2889</v>
      </c>
      <c r="Z366" s="44">
        <v>6</v>
      </c>
      <c r="AA366" s="115" t="s">
        <v>3107</v>
      </c>
      <c r="AB366" s="44">
        <v>1</v>
      </c>
      <c r="AC366" s="45"/>
    </row>
    <row r="367" spans="1:29" ht="12" customHeight="1" x14ac:dyDescent="0.2">
      <c r="A367" s="37">
        <v>366</v>
      </c>
      <c r="B367" s="38" t="s">
        <v>10</v>
      </c>
      <c r="C367" s="39" t="s">
        <v>979</v>
      </c>
      <c r="D367" s="40">
        <v>44101</v>
      </c>
      <c r="E367" s="38">
        <v>1</v>
      </c>
      <c r="F367" s="38"/>
      <c r="G367" s="38" t="s">
        <v>2</v>
      </c>
      <c r="H367" s="38" t="s">
        <v>2</v>
      </c>
      <c r="I367" s="39">
        <v>550</v>
      </c>
      <c r="J367" s="39">
        <v>13091.36</v>
      </c>
      <c r="K367" s="39">
        <v>0</v>
      </c>
      <c r="L367" s="41">
        <f>SUM(Data[[#This Row],[CHELTUIELI DE PERSONAL LEI]:[CHELTUIELI DE CAPITAL (ACTIVE NEFINANCIARE ) LEI]])</f>
        <v>13641.36</v>
      </c>
      <c r="M367" s="41">
        <f>Data[[#This Row],[TOTAL CHELTUIELI LEI]]/Data[[#This Row],[CURS VALUTAR EURO BNR 22 07 2020]]</f>
        <v>2818.4045784178015</v>
      </c>
      <c r="N367" s="49">
        <v>2627</v>
      </c>
      <c r="O367" s="42"/>
      <c r="P367" s="42">
        <v>1723</v>
      </c>
      <c r="Q367" s="42"/>
      <c r="R367" s="42">
        <f>Data[[#This Row],[PERSOANE ÎNSCRISE ÎN LISTELE ELECTORALE (TURUL 1)            ]]+Data[[#This Row],[PERSOANE ÎNSCRISE ÎN LISTELE ELECTORALE (TURUL AL 2-LEA)]]</f>
        <v>2627</v>
      </c>
      <c r="S367" s="42">
        <f>Data[[#This Row],[PERSOANE CARE AU PARTICIPAT LA VOT (TURUL 1)]]+Data[[#This Row],[PERSOANE CARE AU PARTICIPAT LA VOT  (TURUL AL 2-LEA)]]</f>
        <v>1723</v>
      </c>
      <c r="T367" s="41">
        <f>Data[[#This Row],[TOTAL CHELTUIELI LEI]]/Data[[#This Row],[NUMĂRUL PERSOANELOR ÎNSCRISE ÎN LISTELE ELECTORALE]]</f>
        <v>5.1927521888085266</v>
      </c>
      <c r="U367" s="41">
        <f>Data[[#This Row],[TOTAL CHELTUIELI EURO]]/Data[[#This Row],[NUMĂRUL PERSOANELOR ÎNSCRISE ÎN LISTELE ELECTORALE]]</f>
        <v>1.0728605170985159</v>
      </c>
      <c r="V367" s="41">
        <f>Data[[#This Row],[TOTAL CHELTUIELI LEI]]/Data[[#This Row],[NUMĂRUL PERSOANELOR CARE AU PARTICIPAT LA VOT]]</f>
        <v>7.9172141613464886</v>
      </c>
      <c r="W367" s="41">
        <f>Data[[#This Row],[TOTAL CHELTUIELI EURO]]/Data[[#This Row],[NUMĂRUL PERSOANELOR CARE AU PARTICIPAT LA VOT]]</f>
        <v>1.635754253289496</v>
      </c>
      <c r="X367" s="43">
        <v>4.8400999999999996</v>
      </c>
      <c r="Y367" s="114" t="s">
        <v>2892</v>
      </c>
      <c r="Z367" s="44">
        <v>5</v>
      </c>
      <c r="AA367" s="115" t="s">
        <v>3107</v>
      </c>
      <c r="AB367" s="44">
        <v>1</v>
      </c>
      <c r="AC367" s="45"/>
    </row>
    <row r="368" spans="1:29" ht="12" customHeight="1" x14ac:dyDescent="0.2">
      <c r="A368" s="37">
        <v>367</v>
      </c>
      <c r="B368" s="38" t="s">
        <v>10</v>
      </c>
      <c r="C368" s="39" t="s">
        <v>1288</v>
      </c>
      <c r="D368" s="40">
        <v>44101</v>
      </c>
      <c r="E368" s="38">
        <v>1</v>
      </c>
      <c r="F368" s="38"/>
      <c r="G368" s="38" t="s">
        <v>2</v>
      </c>
      <c r="H368" s="38" t="s">
        <v>2</v>
      </c>
      <c r="I368" s="39">
        <v>0</v>
      </c>
      <c r="J368" s="39">
        <v>15000</v>
      </c>
      <c r="K368" s="39">
        <v>0</v>
      </c>
      <c r="L368" s="41">
        <f>SUM(Data[[#This Row],[CHELTUIELI DE PERSONAL LEI]:[CHELTUIELI DE CAPITAL (ACTIVE NEFINANCIARE ) LEI]])</f>
        <v>15000</v>
      </c>
      <c r="M368" s="41">
        <f>Data[[#This Row],[TOTAL CHELTUIELI LEI]]/Data[[#This Row],[CURS VALUTAR EURO BNR 22 07 2020]]</f>
        <v>3099.1095225305266</v>
      </c>
      <c r="N368" s="49">
        <v>2524</v>
      </c>
      <c r="O368" s="42"/>
      <c r="P368" s="42">
        <v>1648</v>
      </c>
      <c r="Q368" s="42"/>
      <c r="R368" s="42">
        <f>Data[[#This Row],[PERSOANE ÎNSCRISE ÎN LISTELE ELECTORALE (TURUL 1)            ]]+Data[[#This Row],[PERSOANE ÎNSCRISE ÎN LISTELE ELECTORALE (TURUL AL 2-LEA)]]</f>
        <v>2524</v>
      </c>
      <c r="S368" s="42">
        <f>Data[[#This Row],[PERSOANE CARE AU PARTICIPAT LA VOT (TURUL 1)]]+Data[[#This Row],[PERSOANE CARE AU PARTICIPAT LA VOT  (TURUL AL 2-LEA)]]</f>
        <v>1648</v>
      </c>
      <c r="T368" s="41">
        <f>Data[[#This Row],[TOTAL CHELTUIELI LEI]]/Data[[#This Row],[NUMĂRUL PERSOANELOR ÎNSCRISE ÎN LISTELE ELECTORALE]]</f>
        <v>5.9429477020602217</v>
      </c>
      <c r="U368" s="41">
        <f>Data[[#This Row],[TOTAL CHELTUIELI EURO]]/Data[[#This Row],[NUMĂRUL PERSOANELOR ÎNSCRISE ÎN LISTELE ELECTORALE]]</f>
        <v>1.227856387690383</v>
      </c>
      <c r="V368" s="41">
        <f>Data[[#This Row],[TOTAL CHELTUIELI LEI]]/Data[[#This Row],[NUMĂRUL PERSOANELOR CARE AU PARTICIPAT LA VOT]]</f>
        <v>9.1019417475728162</v>
      </c>
      <c r="W368" s="41">
        <f>Data[[#This Row],[TOTAL CHELTUIELI EURO]]/Data[[#This Row],[NUMĂRUL PERSOANELOR CARE AU PARTICIPAT LA VOT]]</f>
        <v>1.880527622894737</v>
      </c>
      <c r="X368" s="43">
        <v>4.8400999999999996</v>
      </c>
      <c r="Y368" s="114" t="s">
        <v>2892</v>
      </c>
      <c r="Z368" s="44">
        <v>5</v>
      </c>
      <c r="AA368" s="115" t="s">
        <v>3107</v>
      </c>
      <c r="AB368" s="44">
        <v>1</v>
      </c>
      <c r="AC368" s="45"/>
    </row>
    <row r="369" spans="1:29" ht="12" customHeight="1" x14ac:dyDescent="0.2">
      <c r="A369" s="37">
        <v>368</v>
      </c>
      <c r="B369" s="38" t="s">
        <v>10</v>
      </c>
      <c r="C369" s="39" t="s">
        <v>1289</v>
      </c>
      <c r="D369" s="40">
        <v>44101</v>
      </c>
      <c r="E369" s="38">
        <v>1</v>
      </c>
      <c r="F369" s="38"/>
      <c r="G369" s="38" t="s">
        <v>2</v>
      </c>
      <c r="H369" s="38" t="s">
        <v>2</v>
      </c>
      <c r="I369" s="39">
        <v>1440</v>
      </c>
      <c r="J369" s="39">
        <v>7559.29</v>
      </c>
      <c r="K369" s="39">
        <v>0</v>
      </c>
      <c r="L369" s="41">
        <f>SUM(Data[[#This Row],[CHELTUIELI DE PERSONAL LEI]:[CHELTUIELI DE CAPITAL (ACTIVE NEFINANCIARE ) LEI]])</f>
        <v>8999.2900000000009</v>
      </c>
      <c r="M369" s="41">
        <f>Data[[#This Row],[TOTAL CHELTUIELI LEI]]/Data[[#This Row],[CURS VALUTAR EURO BNR 22 07 2020]]</f>
        <v>1859.3190223342497</v>
      </c>
      <c r="N369" s="49">
        <v>4170</v>
      </c>
      <c r="O369" s="42"/>
      <c r="P369" s="42">
        <v>2194</v>
      </c>
      <c r="Q369" s="42"/>
      <c r="R369" s="42">
        <f>Data[[#This Row],[PERSOANE ÎNSCRISE ÎN LISTELE ELECTORALE (TURUL 1)            ]]+Data[[#This Row],[PERSOANE ÎNSCRISE ÎN LISTELE ELECTORALE (TURUL AL 2-LEA)]]</f>
        <v>4170</v>
      </c>
      <c r="S369" s="42">
        <f>Data[[#This Row],[PERSOANE CARE AU PARTICIPAT LA VOT (TURUL 1)]]+Data[[#This Row],[PERSOANE CARE AU PARTICIPAT LA VOT  (TURUL AL 2-LEA)]]</f>
        <v>2194</v>
      </c>
      <c r="T369" s="41">
        <f>Data[[#This Row],[TOTAL CHELTUIELI LEI]]/Data[[#This Row],[NUMĂRUL PERSOANELOR ÎNSCRISE ÎN LISTELE ELECTORALE]]</f>
        <v>2.1581031175059953</v>
      </c>
      <c r="U369" s="41">
        <f>Data[[#This Row],[TOTAL CHELTUIELI EURO]]/Data[[#This Row],[NUMĂRUL PERSOANELOR ÎNSCRISE ÎN LISTELE ELECTORALE]]</f>
        <v>0.44587986147104308</v>
      </c>
      <c r="V369" s="41">
        <f>Data[[#This Row],[TOTAL CHELTUIELI LEI]]/Data[[#This Row],[NUMĂRUL PERSOANELOR CARE AU PARTICIPAT LA VOT]]</f>
        <v>4.1017730173199638</v>
      </c>
      <c r="W369" s="41">
        <f>Data[[#This Row],[TOTAL CHELTUIELI EURO]]/Data[[#This Row],[NUMĂRUL PERSOANELOR CARE AU PARTICIPAT LA VOT]]</f>
        <v>0.84745625448233808</v>
      </c>
      <c r="X369" s="43">
        <v>4.8400999999999996</v>
      </c>
      <c r="Y369" s="114" t="s">
        <v>2891</v>
      </c>
      <c r="Z369" s="44">
        <v>2</v>
      </c>
      <c r="AA369" s="115" t="s">
        <v>3105</v>
      </c>
      <c r="AB369" s="44">
        <v>0</v>
      </c>
      <c r="AC369" s="45"/>
    </row>
    <row r="370" spans="1:29" ht="12" customHeight="1" x14ac:dyDescent="0.2">
      <c r="A370" s="37">
        <v>369</v>
      </c>
      <c r="B370" s="38" t="s">
        <v>10</v>
      </c>
      <c r="C370" s="39" t="s">
        <v>1290</v>
      </c>
      <c r="D370" s="40">
        <v>44101</v>
      </c>
      <c r="E370" s="38">
        <v>1</v>
      </c>
      <c r="F370" s="38"/>
      <c r="G370" s="38" t="s">
        <v>2</v>
      </c>
      <c r="H370" s="38" t="s">
        <v>2</v>
      </c>
      <c r="I370" s="39">
        <v>3500</v>
      </c>
      <c r="J370" s="39">
        <v>11075.15</v>
      </c>
      <c r="K370" s="39">
        <v>0</v>
      </c>
      <c r="L370" s="41">
        <f>SUM(Data[[#This Row],[CHELTUIELI DE PERSONAL LEI]:[CHELTUIELI DE CAPITAL (ACTIVE NEFINANCIARE ) LEI]])</f>
        <v>14575.15</v>
      </c>
      <c r="M370" s="41">
        <f>Data[[#This Row],[TOTAL CHELTUIELI LEI]]/Data[[#This Row],[CURS VALUTAR EURO BNR 22 07 2020]]</f>
        <v>3011.3324104873868</v>
      </c>
      <c r="N370" s="49">
        <v>3914</v>
      </c>
      <c r="O370" s="42"/>
      <c r="P370" s="42">
        <v>2367</v>
      </c>
      <c r="Q370" s="42"/>
      <c r="R370" s="42">
        <f>Data[[#This Row],[PERSOANE ÎNSCRISE ÎN LISTELE ELECTORALE (TURUL 1)            ]]+Data[[#This Row],[PERSOANE ÎNSCRISE ÎN LISTELE ELECTORALE (TURUL AL 2-LEA)]]</f>
        <v>3914</v>
      </c>
      <c r="S370" s="42">
        <f>Data[[#This Row],[PERSOANE CARE AU PARTICIPAT LA VOT (TURUL 1)]]+Data[[#This Row],[PERSOANE CARE AU PARTICIPAT LA VOT  (TURUL AL 2-LEA)]]</f>
        <v>2367</v>
      </c>
      <c r="T370" s="41">
        <f>Data[[#This Row],[TOTAL CHELTUIELI LEI]]/Data[[#This Row],[NUMĂRUL PERSOANELOR ÎNSCRISE ÎN LISTELE ELECTORALE]]</f>
        <v>3.7238502810424117</v>
      </c>
      <c r="U370" s="41">
        <f>Data[[#This Row],[TOTAL CHELTUIELI EURO]]/Data[[#This Row],[NUMĂRUL PERSOANELOR ÎNSCRISE ÎN LISTELE ELECTORALE]]</f>
        <v>0.76937465776376768</v>
      </c>
      <c r="V370" s="41">
        <f>Data[[#This Row],[TOTAL CHELTUIELI LEI]]/Data[[#This Row],[NUMĂRUL PERSOANELOR CARE AU PARTICIPAT LA VOT]]</f>
        <v>6.1576468103084068</v>
      </c>
      <c r="W370" s="41">
        <f>Data[[#This Row],[TOTAL CHELTUIELI EURO]]/Data[[#This Row],[NUMĂRUL PERSOANELOR CARE AU PARTICIPAT LA VOT]]</f>
        <v>1.2722147910804338</v>
      </c>
      <c r="X370" s="43">
        <v>4.8400999999999996</v>
      </c>
      <c r="Y370" s="114" t="s">
        <v>2884</v>
      </c>
      <c r="Z370" s="44">
        <v>3</v>
      </c>
      <c r="AA370" s="115" t="s">
        <v>3105</v>
      </c>
      <c r="AB370" s="44">
        <v>0</v>
      </c>
      <c r="AC370" s="45"/>
    </row>
    <row r="371" spans="1:29" ht="12" customHeight="1" x14ac:dyDescent="0.2">
      <c r="A371" s="37">
        <v>370</v>
      </c>
      <c r="B371" s="38" t="s">
        <v>10</v>
      </c>
      <c r="C371" s="39" t="s">
        <v>1291</v>
      </c>
      <c r="D371" s="40">
        <v>44101</v>
      </c>
      <c r="E371" s="38">
        <v>1</v>
      </c>
      <c r="F371" s="38"/>
      <c r="G371" s="38" t="s">
        <v>2</v>
      </c>
      <c r="H371" s="38" t="s">
        <v>2</v>
      </c>
      <c r="I371" s="39">
        <v>0</v>
      </c>
      <c r="J371" s="39">
        <v>4560.1099999999997</v>
      </c>
      <c r="K371" s="39">
        <v>0</v>
      </c>
      <c r="L371" s="41">
        <f>SUM(Data[[#This Row],[CHELTUIELI DE PERSONAL LEI]:[CHELTUIELI DE CAPITAL (ACTIVE NEFINANCIARE ) LEI]])</f>
        <v>4560.1099999999997</v>
      </c>
      <c r="M371" s="41">
        <f>Data[[#This Row],[TOTAL CHELTUIELI LEI]]/Data[[#This Row],[CURS VALUTAR EURO BNR 22 07 2020]]</f>
        <v>942.15202165244523</v>
      </c>
      <c r="N371" s="49">
        <v>1019</v>
      </c>
      <c r="O371" s="42"/>
      <c r="P371" s="42">
        <v>690</v>
      </c>
      <c r="Q371" s="42"/>
      <c r="R371" s="42">
        <f>Data[[#This Row],[PERSOANE ÎNSCRISE ÎN LISTELE ELECTORALE (TURUL 1)            ]]+Data[[#This Row],[PERSOANE ÎNSCRISE ÎN LISTELE ELECTORALE (TURUL AL 2-LEA)]]</f>
        <v>1019</v>
      </c>
      <c r="S371" s="42">
        <f>Data[[#This Row],[PERSOANE CARE AU PARTICIPAT LA VOT (TURUL 1)]]+Data[[#This Row],[PERSOANE CARE AU PARTICIPAT LA VOT  (TURUL AL 2-LEA)]]</f>
        <v>690</v>
      </c>
      <c r="T371" s="41">
        <f>Data[[#This Row],[TOTAL CHELTUIELI LEI]]/Data[[#This Row],[NUMĂRUL PERSOANELOR ÎNSCRISE ÎN LISTELE ELECTORALE]]</f>
        <v>4.4750834151128558</v>
      </c>
      <c r="U371" s="41">
        <f>Data[[#This Row],[TOTAL CHELTUIELI EURO]]/Data[[#This Row],[NUMĂRUL PERSOANELOR ÎNSCRISE ÎN LISTELE ELECTORALE]]</f>
        <v>0.92458490839297869</v>
      </c>
      <c r="V371" s="41">
        <f>Data[[#This Row],[TOTAL CHELTUIELI LEI]]/Data[[#This Row],[NUMĂRUL PERSOANELOR CARE AU PARTICIPAT LA VOT]]</f>
        <v>6.6088550724637676</v>
      </c>
      <c r="W371" s="41">
        <f>Data[[#This Row],[TOTAL CHELTUIELI EURO]]/Data[[#This Row],[NUMĂRUL PERSOANELOR CARE AU PARTICIPAT LA VOT]]</f>
        <v>1.3654377125397756</v>
      </c>
      <c r="X371" s="43">
        <v>4.8400999999999996</v>
      </c>
      <c r="Y371" s="114" t="s">
        <v>2895</v>
      </c>
      <c r="Z371" s="44">
        <v>4</v>
      </c>
      <c r="AA371" s="115" t="s">
        <v>3105</v>
      </c>
      <c r="AB371" s="44">
        <v>0</v>
      </c>
      <c r="AC371" s="45"/>
    </row>
    <row r="372" spans="1:29" ht="12" customHeight="1" x14ac:dyDescent="0.2">
      <c r="A372" s="37">
        <v>371</v>
      </c>
      <c r="B372" s="38" t="s">
        <v>10</v>
      </c>
      <c r="C372" s="39" t="s">
        <v>1292</v>
      </c>
      <c r="D372" s="40">
        <v>44101</v>
      </c>
      <c r="E372" s="38">
        <v>1</v>
      </c>
      <c r="F372" s="38"/>
      <c r="G372" s="38" t="s">
        <v>2</v>
      </c>
      <c r="H372" s="38" t="s">
        <v>2</v>
      </c>
      <c r="I372" s="39">
        <v>4500</v>
      </c>
      <c r="J372" s="39">
        <v>11242</v>
      </c>
      <c r="K372" s="39">
        <v>0</v>
      </c>
      <c r="L372" s="41">
        <f>SUM(Data[[#This Row],[CHELTUIELI DE PERSONAL LEI]:[CHELTUIELI DE CAPITAL (ACTIVE NEFINANCIARE ) LEI]])</f>
        <v>15742</v>
      </c>
      <c r="M372" s="41">
        <f>Data[[#This Row],[TOTAL CHELTUIELI LEI]]/Data[[#This Row],[CURS VALUTAR EURO BNR 22 07 2020]]</f>
        <v>3252.4121402450364</v>
      </c>
      <c r="N372" s="49">
        <v>3053</v>
      </c>
      <c r="O372" s="42"/>
      <c r="P372" s="42">
        <v>2003</v>
      </c>
      <c r="Q372" s="42"/>
      <c r="R372" s="42">
        <f>Data[[#This Row],[PERSOANE ÎNSCRISE ÎN LISTELE ELECTORALE (TURUL 1)            ]]+Data[[#This Row],[PERSOANE ÎNSCRISE ÎN LISTELE ELECTORALE (TURUL AL 2-LEA)]]</f>
        <v>3053</v>
      </c>
      <c r="S372" s="42">
        <f>Data[[#This Row],[PERSOANE CARE AU PARTICIPAT LA VOT (TURUL 1)]]+Data[[#This Row],[PERSOANE CARE AU PARTICIPAT LA VOT  (TURUL AL 2-LEA)]]</f>
        <v>2003</v>
      </c>
      <c r="T372" s="41">
        <f>Data[[#This Row],[TOTAL CHELTUIELI LEI]]/Data[[#This Row],[NUMĂRUL PERSOANELOR ÎNSCRISE ÎN LISTELE ELECTORALE]]</f>
        <v>5.1562397641663935</v>
      </c>
      <c r="U372" s="41">
        <f>Data[[#This Row],[TOTAL CHELTUIELI EURO]]/Data[[#This Row],[NUMĂRUL PERSOANELOR ÎNSCRISE ÎN LISTELE ELECTORALE]]</f>
        <v>1.0653167835719084</v>
      </c>
      <c r="V372" s="41">
        <f>Data[[#This Row],[TOTAL CHELTUIELI LEI]]/Data[[#This Row],[NUMĂRUL PERSOANELOR CARE AU PARTICIPAT LA VOT]]</f>
        <v>7.8592111832251623</v>
      </c>
      <c r="W372" s="41">
        <f>Data[[#This Row],[TOTAL CHELTUIELI EURO]]/Data[[#This Row],[NUMĂRUL PERSOANELOR CARE AU PARTICIPAT LA VOT]]</f>
        <v>1.623770414500767</v>
      </c>
      <c r="X372" s="43">
        <v>4.8400999999999996</v>
      </c>
      <c r="Y372" s="114" t="s">
        <v>2892</v>
      </c>
      <c r="Z372" s="44">
        <v>5</v>
      </c>
      <c r="AA372" s="115" t="s">
        <v>3107</v>
      </c>
      <c r="AB372" s="44">
        <v>1</v>
      </c>
      <c r="AC372" s="45"/>
    </row>
    <row r="373" spans="1:29" ht="12" customHeight="1" x14ac:dyDescent="0.2">
      <c r="A373" s="37">
        <v>372</v>
      </c>
      <c r="B373" s="38" t="s">
        <v>10</v>
      </c>
      <c r="C373" s="39" t="s">
        <v>1293</v>
      </c>
      <c r="D373" s="40">
        <v>44101</v>
      </c>
      <c r="E373" s="38">
        <v>1</v>
      </c>
      <c r="F373" s="38"/>
      <c r="G373" s="38" t="s">
        <v>2</v>
      </c>
      <c r="H373" s="38" t="s">
        <v>2</v>
      </c>
      <c r="I373" s="39">
        <v>800</v>
      </c>
      <c r="J373" s="39">
        <v>1032.75</v>
      </c>
      <c r="K373" s="39">
        <v>0</v>
      </c>
      <c r="L373" s="41">
        <f>SUM(Data[[#This Row],[CHELTUIELI DE PERSONAL LEI]:[CHELTUIELI DE CAPITAL (ACTIVE NEFINANCIARE ) LEI]])</f>
        <v>1832.75</v>
      </c>
      <c r="M373" s="41">
        <f>Data[[#This Row],[TOTAL CHELTUIELI LEI]]/Data[[#This Row],[CURS VALUTAR EURO BNR 22 07 2020]]</f>
        <v>378.65953182785483</v>
      </c>
      <c r="N373" s="49">
        <v>3657</v>
      </c>
      <c r="O373" s="42"/>
      <c r="P373" s="42">
        <v>2115</v>
      </c>
      <c r="Q373" s="42"/>
      <c r="R373" s="42">
        <f>Data[[#This Row],[PERSOANE ÎNSCRISE ÎN LISTELE ELECTORALE (TURUL 1)            ]]+Data[[#This Row],[PERSOANE ÎNSCRISE ÎN LISTELE ELECTORALE (TURUL AL 2-LEA)]]</f>
        <v>3657</v>
      </c>
      <c r="S373" s="42">
        <f>Data[[#This Row],[PERSOANE CARE AU PARTICIPAT LA VOT (TURUL 1)]]+Data[[#This Row],[PERSOANE CARE AU PARTICIPAT LA VOT  (TURUL AL 2-LEA)]]</f>
        <v>2115</v>
      </c>
      <c r="T373" s="41">
        <f>Data[[#This Row],[TOTAL CHELTUIELI LEI]]/Data[[#This Row],[NUMĂRUL PERSOANELOR ÎNSCRISE ÎN LISTELE ELECTORALE]]</f>
        <v>0.50116215477167081</v>
      </c>
      <c r="U373" s="41">
        <f>Data[[#This Row],[TOTAL CHELTUIELI EURO]]/Data[[#This Row],[NUMĂRUL PERSOANELOR ÎNSCRISE ÎN LISTELE ELECTORALE]]</f>
        <v>0.10354376041232016</v>
      </c>
      <c r="V373" s="41">
        <f>Data[[#This Row],[TOTAL CHELTUIELI LEI]]/Data[[#This Row],[NUMĂRUL PERSOANELOR CARE AU PARTICIPAT LA VOT]]</f>
        <v>0.866548463356974</v>
      </c>
      <c r="W373" s="41">
        <f>Data[[#This Row],[TOTAL CHELTUIELI EURO]]/Data[[#This Row],[NUMĂRUL PERSOANELOR CARE AU PARTICIPAT LA VOT]]</f>
        <v>0.17903523963491955</v>
      </c>
      <c r="X373" s="43">
        <v>4.8400999999999996</v>
      </c>
      <c r="Y373" s="114" t="s">
        <v>2890</v>
      </c>
      <c r="Z373" s="44">
        <v>0</v>
      </c>
      <c r="AA373" s="115" t="s">
        <v>3105</v>
      </c>
      <c r="AB373" s="44">
        <v>0</v>
      </c>
      <c r="AC373" s="45"/>
    </row>
    <row r="374" spans="1:29" ht="12" customHeight="1" x14ac:dyDescent="0.2">
      <c r="A374" s="37">
        <v>373</v>
      </c>
      <c r="B374" s="38" t="s">
        <v>10</v>
      </c>
      <c r="C374" s="39" t="s">
        <v>1294</v>
      </c>
      <c r="D374" s="40">
        <v>44101</v>
      </c>
      <c r="E374" s="38">
        <v>1</v>
      </c>
      <c r="F374" s="38"/>
      <c r="G374" s="38" t="s">
        <v>2</v>
      </c>
      <c r="H374" s="38" t="s">
        <v>2</v>
      </c>
      <c r="I374" s="39">
        <v>600</v>
      </c>
      <c r="J374" s="39">
        <v>13559.84</v>
      </c>
      <c r="K374" s="39">
        <v>0</v>
      </c>
      <c r="L374" s="41">
        <f>SUM(Data[[#This Row],[CHELTUIELI DE PERSONAL LEI]:[CHELTUIELI DE CAPITAL (ACTIVE NEFINANCIARE ) LEI]])</f>
        <v>14159.84</v>
      </c>
      <c r="M374" s="41">
        <f>Data[[#This Row],[TOTAL CHELTUIELI LEI]]/Data[[#This Row],[CURS VALUTAR EURO BNR 22 07 2020]]</f>
        <v>2925.5263321005768</v>
      </c>
      <c r="N374" s="49">
        <v>3864</v>
      </c>
      <c r="O374" s="42"/>
      <c r="P374" s="42">
        <v>2691</v>
      </c>
      <c r="Q374" s="42"/>
      <c r="R374" s="42">
        <f>Data[[#This Row],[PERSOANE ÎNSCRISE ÎN LISTELE ELECTORALE (TURUL 1)            ]]+Data[[#This Row],[PERSOANE ÎNSCRISE ÎN LISTELE ELECTORALE (TURUL AL 2-LEA)]]</f>
        <v>3864</v>
      </c>
      <c r="S374" s="42">
        <f>Data[[#This Row],[PERSOANE CARE AU PARTICIPAT LA VOT (TURUL 1)]]+Data[[#This Row],[PERSOANE CARE AU PARTICIPAT LA VOT  (TURUL AL 2-LEA)]]</f>
        <v>2691</v>
      </c>
      <c r="T374" s="41">
        <f>Data[[#This Row],[TOTAL CHELTUIELI LEI]]/Data[[#This Row],[NUMĂRUL PERSOANELOR ÎNSCRISE ÎN LISTELE ELECTORALE]]</f>
        <v>3.6645548654244307</v>
      </c>
      <c r="U374" s="41">
        <f>Data[[#This Row],[TOTAL CHELTUIELI EURO]]/Data[[#This Row],[NUMĂRUL PERSOANELOR ÎNSCRISE ÎN LISTELE ELECTORALE]]</f>
        <v>0.75712379195149504</v>
      </c>
      <c r="V374" s="41">
        <f>Data[[#This Row],[TOTAL CHELTUIELI LEI]]/Data[[#This Row],[NUMĂRUL PERSOANELOR CARE AU PARTICIPAT LA VOT]]</f>
        <v>5.2619249349684134</v>
      </c>
      <c r="W374" s="41">
        <f>Data[[#This Row],[TOTAL CHELTUIELI EURO]]/Data[[#This Row],[NUMĂRUL PERSOANELOR CARE AU PARTICIPAT LA VOT]]</f>
        <v>1.0871521115200955</v>
      </c>
      <c r="X374" s="43">
        <v>4.8400999999999996</v>
      </c>
      <c r="Y374" s="114" t="s">
        <v>2884</v>
      </c>
      <c r="Z374" s="44">
        <v>3</v>
      </c>
      <c r="AA374" s="115" t="s">
        <v>3105</v>
      </c>
      <c r="AB374" s="44">
        <v>0</v>
      </c>
      <c r="AC374" s="45"/>
    </row>
    <row r="375" spans="1:29" ht="12" customHeight="1" x14ac:dyDescent="0.2">
      <c r="A375" s="37">
        <v>374</v>
      </c>
      <c r="B375" s="38" t="s">
        <v>10</v>
      </c>
      <c r="C375" s="39" t="s">
        <v>761</v>
      </c>
      <c r="D375" s="40">
        <v>44101</v>
      </c>
      <c r="E375" s="38">
        <v>1</v>
      </c>
      <c r="F375" s="38"/>
      <c r="G375" s="38" t="s">
        <v>2</v>
      </c>
      <c r="H375" s="38" t="s">
        <v>2</v>
      </c>
      <c r="I375" s="39">
        <v>5400</v>
      </c>
      <c r="J375" s="39">
        <v>7353.01</v>
      </c>
      <c r="K375" s="39">
        <v>0</v>
      </c>
      <c r="L375" s="41">
        <f>SUM(Data[[#This Row],[CHELTUIELI DE PERSONAL LEI]:[CHELTUIELI DE CAPITAL (ACTIVE NEFINANCIARE ) LEI]])</f>
        <v>12753.01</v>
      </c>
      <c r="M375" s="41">
        <f>Data[[#This Row],[TOTAL CHELTUIELI LEI]]/Data[[#This Row],[CURS VALUTAR EURO BNR 22 07 2020]]</f>
        <v>2634.8649821284685</v>
      </c>
      <c r="N375" s="49">
        <v>2828</v>
      </c>
      <c r="O375" s="42"/>
      <c r="P375" s="42">
        <v>1957</v>
      </c>
      <c r="Q375" s="42"/>
      <c r="R375" s="42">
        <f>Data[[#This Row],[PERSOANE ÎNSCRISE ÎN LISTELE ELECTORALE (TURUL 1)            ]]+Data[[#This Row],[PERSOANE ÎNSCRISE ÎN LISTELE ELECTORALE (TURUL AL 2-LEA)]]</f>
        <v>2828</v>
      </c>
      <c r="S375" s="42">
        <f>Data[[#This Row],[PERSOANE CARE AU PARTICIPAT LA VOT (TURUL 1)]]+Data[[#This Row],[PERSOANE CARE AU PARTICIPAT LA VOT  (TURUL AL 2-LEA)]]</f>
        <v>1957</v>
      </c>
      <c r="T375" s="41">
        <f>Data[[#This Row],[TOTAL CHELTUIELI LEI]]/Data[[#This Row],[NUMĂRUL PERSOANELOR ÎNSCRISE ÎN LISTELE ELECTORALE]]</f>
        <v>4.5095509193776522</v>
      </c>
      <c r="U375" s="41">
        <f>Data[[#This Row],[TOTAL CHELTUIELI EURO]]/Data[[#This Row],[NUMĂRUL PERSOANELOR ÎNSCRISE ÎN LISTELE ELECTORALE]]</f>
        <v>0.93170614643863803</v>
      </c>
      <c r="V375" s="41">
        <f>Data[[#This Row],[TOTAL CHELTUIELI LEI]]/Data[[#This Row],[NUMĂRUL PERSOANELOR CARE AU PARTICIPAT LA VOT]]</f>
        <v>6.5166121614716408</v>
      </c>
      <c r="W375" s="41">
        <f>Data[[#This Row],[TOTAL CHELTUIELI EURO]]/Data[[#This Row],[NUMĂRUL PERSOANELOR CARE AU PARTICIPAT LA VOT]]</f>
        <v>1.3463796536169996</v>
      </c>
      <c r="X375" s="43">
        <v>4.8400999999999996</v>
      </c>
      <c r="Y375" s="114" t="s">
        <v>2895</v>
      </c>
      <c r="Z375" s="44">
        <v>4</v>
      </c>
      <c r="AA375" s="115" t="s">
        <v>3105</v>
      </c>
      <c r="AB375" s="44">
        <v>0</v>
      </c>
      <c r="AC375" s="45"/>
    </row>
    <row r="376" spans="1:29" ht="12" customHeight="1" x14ac:dyDescent="0.2">
      <c r="A376" s="37">
        <v>375</v>
      </c>
      <c r="B376" s="38" t="s">
        <v>10</v>
      </c>
      <c r="C376" s="39" t="s">
        <v>1295</v>
      </c>
      <c r="D376" s="40">
        <v>44101</v>
      </c>
      <c r="E376" s="38">
        <v>1</v>
      </c>
      <c r="F376" s="38"/>
      <c r="G376" s="38" t="s">
        <v>2</v>
      </c>
      <c r="H376" s="38" t="s">
        <v>2</v>
      </c>
      <c r="I376" s="39">
        <v>4290</v>
      </c>
      <c r="J376" s="39">
        <v>25496.959999999999</v>
      </c>
      <c r="K376" s="39">
        <v>0</v>
      </c>
      <c r="L376" s="41">
        <f>SUM(Data[[#This Row],[CHELTUIELI DE PERSONAL LEI]:[CHELTUIELI DE CAPITAL (ACTIVE NEFINANCIARE ) LEI]])</f>
        <v>29786.959999999999</v>
      </c>
      <c r="M376" s="41">
        <f>Data[[#This Row],[TOTAL CHELTUIELI LEI]]/Data[[#This Row],[CURS VALUTAR EURO BNR 22 07 2020]]</f>
        <v>6154.2034255490589</v>
      </c>
      <c r="N376" s="49">
        <v>2125</v>
      </c>
      <c r="O376" s="42"/>
      <c r="P376" s="42">
        <v>1808</v>
      </c>
      <c r="Q376" s="42"/>
      <c r="R376" s="42">
        <f>Data[[#This Row],[PERSOANE ÎNSCRISE ÎN LISTELE ELECTORALE (TURUL 1)            ]]+Data[[#This Row],[PERSOANE ÎNSCRISE ÎN LISTELE ELECTORALE (TURUL AL 2-LEA)]]</f>
        <v>2125</v>
      </c>
      <c r="S376" s="42">
        <f>Data[[#This Row],[PERSOANE CARE AU PARTICIPAT LA VOT (TURUL 1)]]+Data[[#This Row],[PERSOANE CARE AU PARTICIPAT LA VOT  (TURUL AL 2-LEA)]]</f>
        <v>1808</v>
      </c>
      <c r="T376" s="41">
        <f>Data[[#This Row],[TOTAL CHELTUIELI LEI]]/Data[[#This Row],[NUMĂRUL PERSOANELOR ÎNSCRISE ÎN LISTELE ELECTORALE]]</f>
        <v>14.017392941176471</v>
      </c>
      <c r="U376" s="41">
        <f>Data[[#This Row],[TOTAL CHELTUIELI EURO]]/Data[[#This Row],[NUMĂRUL PERSOANELOR ÎNSCRISE ÎN LISTELE ELECTORALE]]</f>
        <v>2.8960957296701455</v>
      </c>
      <c r="V376" s="41">
        <f>Data[[#This Row],[TOTAL CHELTUIELI LEI]]/Data[[#This Row],[NUMĂRUL PERSOANELOR CARE AU PARTICIPAT LA VOT]]</f>
        <v>16.475088495575221</v>
      </c>
      <c r="W376" s="41">
        <f>Data[[#This Row],[TOTAL CHELTUIELI EURO]]/Data[[#This Row],[NUMĂRUL PERSOANELOR CARE AU PARTICIPAT LA VOT]]</f>
        <v>3.4038735760780194</v>
      </c>
      <c r="X376" s="43">
        <v>4.8400999999999996</v>
      </c>
      <c r="Y376" s="114" t="s">
        <v>2885</v>
      </c>
      <c r="Z376" s="44">
        <v>14</v>
      </c>
      <c r="AA376" s="115" t="s">
        <v>3108</v>
      </c>
      <c r="AB376" s="44">
        <v>2</v>
      </c>
      <c r="AC376" s="45"/>
    </row>
    <row r="377" spans="1:29" ht="12" customHeight="1" x14ac:dyDescent="0.2">
      <c r="A377" s="37">
        <v>376</v>
      </c>
      <c r="B377" s="38" t="s">
        <v>10</v>
      </c>
      <c r="C377" s="39" t="s">
        <v>1296</v>
      </c>
      <c r="D377" s="40">
        <v>44101</v>
      </c>
      <c r="E377" s="38">
        <v>1</v>
      </c>
      <c r="F377" s="38"/>
      <c r="G377" s="38" t="s">
        <v>2</v>
      </c>
      <c r="H377" s="38" t="s">
        <v>2</v>
      </c>
      <c r="I377" s="39">
        <v>0</v>
      </c>
      <c r="J377" s="39">
        <v>12742.78</v>
      </c>
      <c r="K377" s="39">
        <v>0</v>
      </c>
      <c r="L377" s="41">
        <f>SUM(Data[[#This Row],[CHELTUIELI DE PERSONAL LEI]:[CHELTUIELI DE CAPITAL (ACTIVE NEFINANCIARE ) LEI]])</f>
        <v>12742.78</v>
      </c>
      <c r="M377" s="41">
        <f>Data[[#This Row],[TOTAL CHELTUIELI LEI]]/Data[[#This Row],[CURS VALUTAR EURO BNR 22 07 2020]]</f>
        <v>2632.7513894341027</v>
      </c>
      <c r="N377" s="49">
        <v>1619</v>
      </c>
      <c r="O377" s="42"/>
      <c r="P377" s="42">
        <v>858</v>
      </c>
      <c r="Q377" s="42"/>
      <c r="R377" s="42">
        <f>Data[[#This Row],[PERSOANE ÎNSCRISE ÎN LISTELE ELECTORALE (TURUL 1)            ]]+Data[[#This Row],[PERSOANE ÎNSCRISE ÎN LISTELE ELECTORALE (TURUL AL 2-LEA)]]</f>
        <v>1619</v>
      </c>
      <c r="S377" s="42">
        <f>Data[[#This Row],[PERSOANE CARE AU PARTICIPAT LA VOT (TURUL 1)]]+Data[[#This Row],[PERSOANE CARE AU PARTICIPAT LA VOT  (TURUL AL 2-LEA)]]</f>
        <v>858</v>
      </c>
      <c r="T377" s="41">
        <f>Data[[#This Row],[TOTAL CHELTUIELI LEI]]/Data[[#This Row],[NUMĂRUL PERSOANELOR ÎNSCRISE ÎN LISTELE ELECTORALE]]</f>
        <v>7.8707720815318103</v>
      </c>
      <c r="U377" s="41">
        <f>Data[[#This Row],[TOTAL CHELTUIELI EURO]]/Data[[#This Row],[NUMĂRUL PERSOANELOR ÎNSCRISE ÎN LISTELE ELECTORALE]]</f>
        <v>1.6261589805028429</v>
      </c>
      <c r="V377" s="41">
        <f>Data[[#This Row],[TOTAL CHELTUIELI LEI]]/Data[[#This Row],[NUMĂRUL PERSOANELOR CARE AU PARTICIPAT LA VOT]]</f>
        <v>14.851724941724942</v>
      </c>
      <c r="W377" s="41">
        <f>Data[[#This Row],[TOTAL CHELTUIELI EURO]]/Data[[#This Row],[NUMĂRUL PERSOANELOR CARE AU PARTICIPAT LA VOT]]</f>
        <v>3.0684748128602597</v>
      </c>
      <c r="X377" s="43">
        <v>4.8400999999999996</v>
      </c>
      <c r="Y377" s="114" t="s">
        <v>2886</v>
      </c>
      <c r="Z377" s="44">
        <v>7</v>
      </c>
      <c r="AA377" s="115" t="s">
        <v>3107</v>
      </c>
      <c r="AB377" s="44">
        <v>1</v>
      </c>
      <c r="AC377" s="45"/>
    </row>
    <row r="378" spans="1:29" ht="12" customHeight="1" x14ac:dyDescent="0.2">
      <c r="A378" s="37">
        <v>377</v>
      </c>
      <c r="B378" s="38" t="s">
        <v>10</v>
      </c>
      <c r="C378" s="39" t="s">
        <v>1297</v>
      </c>
      <c r="D378" s="40">
        <v>44101</v>
      </c>
      <c r="E378" s="38">
        <v>1</v>
      </c>
      <c r="F378" s="38"/>
      <c r="G378" s="38" t="s">
        <v>2</v>
      </c>
      <c r="H378" s="38" t="s">
        <v>2</v>
      </c>
      <c r="I378" s="39">
        <v>0</v>
      </c>
      <c r="J378" s="39">
        <v>2871</v>
      </c>
      <c r="K378" s="39">
        <v>0</v>
      </c>
      <c r="L378" s="41">
        <f>SUM(Data[[#This Row],[CHELTUIELI DE PERSONAL LEI]:[CHELTUIELI DE CAPITAL (ACTIVE NEFINANCIARE ) LEI]])</f>
        <v>2871</v>
      </c>
      <c r="M378" s="41">
        <f>Data[[#This Row],[TOTAL CHELTUIELI LEI]]/Data[[#This Row],[CURS VALUTAR EURO BNR 22 07 2020]]</f>
        <v>593.16956261234282</v>
      </c>
      <c r="N378" s="49">
        <v>1709</v>
      </c>
      <c r="O378" s="42"/>
      <c r="P378" s="42">
        <v>1240</v>
      </c>
      <c r="Q378" s="42"/>
      <c r="R378" s="42">
        <f>Data[[#This Row],[PERSOANE ÎNSCRISE ÎN LISTELE ELECTORALE (TURUL 1)            ]]+Data[[#This Row],[PERSOANE ÎNSCRISE ÎN LISTELE ELECTORALE (TURUL AL 2-LEA)]]</f>
        <v>1709</v>
      </c>
      <c r="S378" s="42">
        <f>Data[[#This Row],[PERSOANE CARE AU PARTICIPAT LA VOT (TURUL 1)]]+Data[[#This Row],[PERSOANE CARE AU PARTICIPAT LA VOT  (TURUL AL 2-LEA)]]</f>
        <v>1240</v>
      </c>
      <c r="T378" s="41">
        <f>Data[[#This Row],[TOTAL CHELTUIELI LEI]]/Data[[#This Row],[NUMĂRUL PERSOANELOR ÎNSCRISE ÎN LISTELE ELECTORALE]]</f>
        <v>1.6799297834991223</v>
      </c>
      <c r="U378" s="41">
        <f>Data[[#This Row],[TOTAL CHELTUIELI EURO]]/Data[[#This Row],[NUMĂRUL PERSOANELOR ÎNSCRISE ÎN LISTELE ELECTORALE]]</f>
        <v>0.34708575928165175</v>
      </c>
      <c r="V378" s="41">
        <f>Data[[#This Row],[TOTAL CHELTUIELI LEI]]/Data[[#This Row],[NUMĂRUL PERSOANELOR CARE AU PARTICIPAT LA VOT]]</f>
        <v>2.3153225806451614</v>
      </c>
      <c r="W378" s="41">
        <f>Data[[#This Row],[TOTAL CHELTUIELI EURO]]/Data[[#This Row],[NUMĂRUL PERSOANELOR CARE AU PARTICIPAT LA VOT]]</f>
        <v>0.47836255049382487</v>
      </c>
      <c r="X378" s="43">
        <v>4.8400999999999996</v>
      </c>
      <c r="Y378" s="114" t="s">
        <v>2894</v>
      </c>
      <c r="Z378" s="44">
        <v>1</v>
      </c>
      <c r="AA378" s="115" t="s">
        <v>3105</v>
      </c>
      <c r="AB378" s="44">
        <v>0</v>
      </c>
      <c r="AC378" s="45"/>
    </row>
    <row r="379" spans="1:29" ht="12" customHeight="1" x14ac:dyDescent="0.2">
      <c r="A379" s="37">
        <v>378</v>
      </c>
      <c r="B379" s="38" t="s">
        <v>10</v>
      </c>
      <c r="C379" s="39" t="s">
        <v>1298</v>
      </c>
      <c r="D379" s="40">
        <v>44101</v>
      </c>
      <c r="E379" s="38">
        <v>1</v>
      </c>
      <c r="F379" s="38"/>
      <c r="G379" s="38" t="s">
        <v>2</v>
      </c>
      <c r="H379" s="38" t="s">
        <v>2</v>
      </c>
      <c r="I379" s="39">
        <v>5400</v>
      </c>
      <c r="J379" s="39">
        <v>12844.76</v>
      </c>
      <c r="K379" s="39">
        <v>0</v>
      </c>
      <c r="L379" s="41">
        <f>SUM(Data[[#This Row],[CHELTUIELI DE PERSONAL LEI]:[CHELTUIELI DE CAPITAL (ACTIVE NEFINANCIARE ) LEI]])</f>
        <v>18244.760000000002</v>
      </c>
      <c r="M379" s="41">
        <f>Data[[#This Row],[TOTAL CHELTUIELI LEI]]/Data[[#This Row],[CURS VALUTAR EURO BNR 22 07 2020]]</f>
        <v>3769.5006301522703</v>
      </c>
      <c r="N379" s="49">
        <v>3653</v>
      </c>
      <c r="O379" s="42"/>
      <c r="P379" s="42">
        <v>3065</v>
      </c>
      <c r="Q379" s="42"/>
      <c r="R379" s="42">
        <f>Data[[#This Row],[PERSOANE ÎNSCRISE ÎN LISTELE ELECTORALE (TURUL 1)            ]]+Data[[#This Row],[PERSOANE ÎNSCRISE ÎN LISTELE ELECTORALE (TURUL AL 2-LEA)]]</f>
        <v>3653</v>
      </c>
      <c r="S379" s="42">
        <f>Data[[#This Row],[PERSOANE CARE AU PARTICIPAT LA VOT (TURUL 1)]]+Data[[#This Row],[PERSOANE CARE AU PARTICIPAT LA VOT  (TURUL AL 2-LEA)]]</f>
        <v>3065</v>
      </c>
      <c r="T379" s="41">
        <f>Data[[#This Row],[TOTAL CHELTUIELI LEI]]/Data[[#This Row],[NUMĂRUL PERSOANELOR ÎNSCRISE ÎN LISTELE ELECTORALE]]</f>
        <v>4.9944593484807012</v>
      </c>
      <c r="U379" s="41">
        <f>Data[[#This Row],[TOTAL CHELTUIELI EURO]]/Data[[#This Row],[NUMĂRUL PERSOANELOR ÎNSCRISE ÎN LISTELE ELECTORALE]]</f>
        <v>1.0318917684512101</v>
      </c>
      <c r="V379" s="41">
        <f>Data[[#This Row],[TOTAL CHELTUIELI LEI]]/Data[[#This Row],[NUMĂRUL PERSOANELOR CARE AU PARTICIPAT LA VOT]]</f>
        <v>5.9526133768352372</v>
      </c>
      <c r="W379" s="41">
        <f>Data[[#This Row],[TOTAL CHELTUIELI EURO]]/Data[[#This Row],[NUMĂRUL PERSOANELOR CARE AU PARTICIPAT LA VOT]]</f>
        <v>1.2298533866728452</v>
      </c>
      <c r="X379" s="43">
        <v>4.8400999999999996</v>
      </c>
      <c r="Y379" s="114" t="s">
        <v>2895</v>
      </c>
      <c r="Z379" s="44">
        <v>4</v>
      </c>
      <c r="AA379" s="115" t="s">
        <v>3107</v>
      </c>
      <c r="AB379" s="44">
        <v>1</v>
      </c>
      <c r="AC379" s="45"/>
    </row>
    <row r="380" spans="1:29" ht="12" customHeight="1" x14ac:dyDescent="0.2">
      <c r="A380" s="37">
        <v>379</v>
      </c>
      <c r="B380" s="38" t="s">
        <v>10</v>
      </c>
      <c r="C380" s="39" t="s">
        <v>1299</v>
      </c>
      <c r="D380" s="40">
        <v>44101</v>
      </c>
      <c r="E380" s="38">
        <v>1</v>
      </c>
      <c r="F380" s="38"/>
      <c r="G380" s="38" t="s">
        <v>2</v>
      </c>
      <c r="H380" s="38" t="s">
        <v>2</v>
      </c>
      <c r="I380" s="39">
        <v>2000</v>
      </c>
      <c r="J380" s="39">
        <v>3500</v>
      </c>
      <c r="K380" s="39">
        <v>0</v>
      </c>
      <c r="L380" s="41">
        <f>SUM(Data[[#This Row],[CHELTUIELI DE PERSONAL LEI]:[CHELTUIELI DE CAPITAL (ACTIVE NEFINANCIARE ) LEI]])</f>
        <v>5500</v>
      </c>
      <c r="M380" s="41">
        <f>Data[[#This Row],[TOTAL CHELTUIELI LEI]]/Data[[#This Row],[CURS VALUTAR EURO BNR 22 07 2020]]</f>
        <v>1136.340158261193</v>
      </c>
      <c r="N380" s="49">
        <v>1519</v>
      </c>
      <c r="O380" s="42"/>
      <c r="P380" s="42">
        <v>1187</v>
      </c>
      <c r="Q380" s="42"/>
      <c r="R380" s="42">
        <f>Data[[#This Row],[PERSOANE ÎNSCRISE ÎN LISTELE ELECTORALE (TURUL 1)            ]]+Data[[#This Row],[PERSOANE ÎNSCRISE ÎN LISTELE ELECTORALE (TURUL AL 2-LEA)]]</f>
        <v>1519</v>
      </c>
      <c r="S380" s="42">
        <f>Data[[#This Row],[PERSOANE CARE AU PARTICIPAT LA VOT (TURUL 1)]]+Data[[#This Row],[PERSOANE CARE AU PARTICIPAT LA VOT  (TURUL AL 2-LEA)]]</f>
        <v>1187</v>
      </c>
      <c r="T380" s="41">
        <f>Data[[#This Row],[TOTAL CHELTUIELI LEI]]/Data[[#This Row],[NUMĂRUL PERSOANELOR ÎNSCRISE ÎN LISTELE ELECTORALE]]</f>
        <v>3.6208031599736668</v>
      </c>
      <c r="U380" s="41">
        <f>Data[[#This Row],[TOTAL CHELTUIELI EURO]]/Data[[#This Row],[NUMĂRUL PERSOANELOR ÎNSCRISE ÎN LISTELE ELECTORALE]]</f>
        <v>0.74808437015220075</v>
      </c>
      <c r="V380" s="41">
        <f>Data[[#This Row],[TOTAL CHELTUIELI LEI]]/Data[[#This Row],[NUMĂRUL PERSOANELOR CARE AU PARTICIPAT LA VOT]]</f>
        <v>4.6335299073294021</v>
      </c>
      <c r="W380" s="41">
        <f>Data[[#This Row],[TOTAL CHELTUIELI EURO]]/Data[[#This Row],[NUMĂRUL PERSOANELOR CARE AU PARTICIPAT LA VOT]]</f>
        <v>0.9573211105823024</v>
      </c>
      <c r="X380" s="43">
        <v>4.8400999999999996</v>
      </c>
      <c r="Y380" s="114" t="s">
        <v>2884</v>
      </c>
      <c r="Z380" s="44">
        <v>3</v>
      </c>
      <c r="AA380" s="115" t="s">
        <v>3105</v>
      </c>
      <c r="AB380" s="44">
        <v>0</v>
      </c>
      <c r="AC380" s="45"/>
    </row>
    <row r="381" spans="1:29" ht="12" customHeight="1" x14ac:dyDescent="0.2">
      <c r="A381" s="37">
        <v>380</v>
      </c>
      <c r="B381" s="38" t="s">
        <v>10</v>
      </c>
      <c r="C381" s="39" t="s">
        <v>1300</v>
      </c>
      <c r="D381" s="40">
        <v>44101</v>
      </c>
      <c r="E381" s="38">
        <v>1</v>
      </c>
      <c r="F381" s="38"/>
      <c r="G381" s="38" t="s">
        <v>2</v>
      </c>
      <c r="H381" s="38" t="s">
        <v>2</v>
      </c>
      <c r="I381" s="39">
        <v>1800</v>
      </c>
      <c r="J381" s="39">
        <v>3614.04</v>
      </c>
      <c r="K381" s="39">
        <v>0</v>
      </c>
      <c r="L381" s="41">
        <f>SUM(Data[[#This Row],[CHELTUIELI DE PERSONAL LEI]:[CHELTUIELI DE CAPITAL (ACTIVE NEFINANCIARE ) LEI]])</f>
        <v>5414.04</v>
      </c>
      <c r="M381" s="41">
        <f>Data[[#This Row],[TOTAL CHELTUIELI LEI]]/Data[[#This Row],[CURS VALUTAR EURO BNR 22 07 2020]]</f>
        <v>1118.5801946240781</v>
      </c>
      <c r="N381" s="49">
        <v>1210</v>
      </c>
      <c r="O381" s="42"/>
      <c r="P381" s="42">
        <v>937</v>
      </c>
      <c r="Q381" s="42"/>
      <c r="R381" s="42">
        <f>Data[[#This Row],[PERSOANE ÎNSCRISE ÎN LISTELE ELECTORALE (TURUL 1)            ]]+Data[[#This Row],[PERSOANE ÎNSCRISE ÎN LISTELE ELECTORALE (TURUL AL 2-LEA)]]</f>
        <v>1210</v>
      </c>
      <c r="S381" s="42">
        <f>Data[[#This Row],[PERSOANE CARE AU PARTICIPAT LA VOT (TURUL 1)]]+Data[[#This Row],[PERSOANE CARE AU PARTICIPAT LA VOT  (TURUL AL 2-LEA)]]</f>
        <v>937</v>
      </c>
      <c r="T381" s="41">
        <f>Data[[#This Row],[TOTAL CHELTUIELI LEI]]/Data[[#This Row],[NUMĂRUL PERSOANELOR ÎNSCRISE ÎN LISTELE ELECTORALE]]</f>
        <v>4.4744132231404956</v>
      </c>
      <c r="U381" s="41">
        <f>Data[[#This Row],[TOTAL CHELTUIELI EURO]]/Data[[#This Row],[NUMĂRUL PERSOANELOR ÎNSCRISE ÎN LISTELE ELECTORALE]]</f>
        <v>0.92444644183808111</v>
      </c>
      <c r="V381" s="41">
        <f>Data[[#This Row],[TOTAL CHELTUIELI LEI]]/Data[[#This Row],[NUMĂRUL PERSOANELOR CARE AU PARTICIPAT LA VOT]]</f>
        <v>5.7780576307363924</v>
      </c>
      <c r="W381" s="41">
        <f>Data[[#This Row],[TOTAL CHELTUIELI EURO]]/Data[[#This Row],[NUMĂRUL PERSOANELOR CARE AU PARTICIPAT LA VOT]]</f>
        <v>1.1937888950096884</v>
      </c>
      <c r="X381" s="43">
        <v>4.8400999999999996</v>
      </c>
      <c r="Y381" s="114" t="s">
        <v>2895</v>
      </c>
      <c r="Z381" s="44">
        <v>4</v>
      </c>
      <c r="AA381" s="115" t="s">
        <v>3105</v>
      </c>
      <c r="AB381" s="44">
        <v>0</v>
      </c>
      <c r="AC381" s="45"/>
    </row>
    <row r="382" spans="1:29" ht="12" customHeight="1" x14ac:dyDescent="0.2">
      <c r="A382" s="37">
        <v>381</v>
      </c>
      <c r="B382" s="38" t="s">
        <v>10</v>
      </c>
      <c r="C382" s="39" t="s">
        <v>1301</v>
      </c>
      <c r="D382" s="40">
        <v>44101</v>
      </c>
      <c r="E382" s="38">
        <v>1</v>
      </c>
      <c r="F382" s="38"/>
      <c r="G382" s="38" t="s">
        <v>2</v>
      </c>
      <c r="H382" s="38" t="s">
        <v>2</v>
      </c>
      <c r="I382" s="39">
        <v>3507</v>
      </c>
      <c r="J382" s="39">
        <v>3969.96</v>
      </c>
      <c r="K382" s="39">
        <v>0</v>
      </c>
      <c r="L382" s="41">
        <f>SUM(Data[[#This Row],[CHELTUIELI DE PERSONAL LEI]:[CHELTUIELI DE CAPITAL (ACTIVE NEFINANCIARE ) LEI]])</f>
        <v>7476.96</v>
      </c>
      <c r="M382" s="41">
        <f>Data[[#This Row],[TOTAL CHELTUIELI LEI]]/Data[[#This Row],[CURS VALUTAR EURO BNR 22 07 2020]]</f>
        <v>1544.7945290386563</v>
      </c>
      <c r="N382" s="49">
        <v>1522</v>
      </c>
      <c r="O382" s="42"/>
      <c r="P382" s="42">
        <v>1226</v>
      </c>
      <c r="Q382" s="42"/>
      <c r="R382" s="42">
        <f>Data[[#This Row],[PERSOANE ÎNSCRISE ÎN LISTELE ELECTORALE (TURUL 1)            ]]+Data[[#This Row],[PERSOANE ÎNSCRISE ÎN LISTELE ELECTORALE (TURUL AL 2-LEA)]]</f>
        <v>1522</v>
      </c>
      <c r="S382" s="42">
        <f>Data[[#This Row],[PERSOANE CARE AU PARTICIPAT LA VOT (TURUL 1)]]+Data[[#This Row],[PERSOANE CARE AU PARTICIPAT LA VOT  (TURUL AL 2-LEA)]]</f>
        <v>1226</v>
      </c>
      <c r="T382" s="41">
        <f>Data[[#This Row],[TOTAL CHELTUIELI LEI]]/Data[[#This Row],[NUMĂRUL PERSOANELOR ÎNSCRISE ÎN LISTELE ELECTORALE]]</f>
        <v>4.9125886990801577</v>
      </c>
      <c r="U382" s="41">
        <f>Data[[#This Row],[TOTAL CHELTUIELI EURO]]/Data[[#This Row],[NUMĂRUL PERSOANELOR ÎNSCRISE ÎN LISTELE ELECTORALE]]</f>
        <v>1.0149766945063445</v>
      </c>
      <c r="V382" s="41">
        <f>Data[[#This Row],[TOTAL CHELTUIELI LEI]]/Data[[#This Row],[NUMĂRUL PERSOANELOR CARE AU PARTICIPAT LA VOT]]</f>
        <v>6.0986623164763456</v>
      </c>
      <c r="W382" s="41">
        <f>Data[[#This Row],[TOTAL CHELTUIELI EURO]]/Data[[#This Row],[NUMĂRUL PERSOANELOR CARE AU PARTICIPAT LA VOT]]</f>
        <v>1.260028163979328</v>
      </c>
      <c r="X382" s="43">
        <v>4.8400999999999996</v>
      </c>
      <c r="Y382" s="114" t="s">
        <v>2895</v>
      </c>
      <c r="Z382" s="44">
        <v>4</v>
      </c>
      <c r="AA382" s="115" t="s">
        <v>3107</v>
      </c>
      <c r="AB382" s="44">
        <v>1</v>
      </c>
      <c r="AC382" s="45"/>
    </row>
    <row r="383" spans="1:29" ht="12" customHeight="1" x14ac:dyDescent="0.2">
      <c r="A383" s="37">
        <v>382</v>
      </c>
      <c r="B383" s="38" t="s">
        <v>10</v>
      </c>
      <c r="C383" s="39" t="s">
        <v>1302</v>
      </c>
      <c r="D383" s="40">
        <v>44101</v>
      </c>
      <c r="E383" s="38">
        <v>1</v>
      </c>
      <c r="F383" s="38"/>
      <c r="G383" s="38" t="s">
        <v>2</v>
      </c>
      <c r="H383" s="38" t="s">
        <v>2</v>
      </c>
      <c r="I383" s="39">
        <v>4800</v>
      </c>
      <c r="J383" s="39">
        <v>5202.9799999999996</v>
      </c>
      <c r="K383" s="39">
        <v>0</v>
      </c>
      <c r="L383" s="41">
        <f>SUM(Data[[#This Row],[CHELTUIELI DE PERSONAL LEI]:[CHELTUIELI DE CAPITAL (ACTIVE NEFINANCIARE ) LEI]])</f>
        <v>10002.98</v>
      </c>
      <c r="M383" s="41">
        <f>Data[[#This Row],[TOTAL CHELTUIELI LEI]]/Data[[#This Row],[CURS VALUTAR EURO BNR 22 07 2020]]</f>
        <v>2066.6887047788268</v>
      </c>
      <c r="N383" s="49">
        <v>1912</v>
      </c>
      <c r="O383" s="42"/>
      <c r="P383" s="42">
        <v>1170</v>
      </c>
      <c r="Q383" s="42"/>
      <c r="R383" s="42">
        <f>Data[[#This Row],[PERSOANE ÎNSCRISE ÎN LISTELE ELECTORALE (TURUL 1)            ]]+Data[[#This Row],[PERSOANE ÎNSCRISE ÎN LISTELE ELECTORALE (TURUL AL 2-LEA)]]</f>
        <v>1912</v>
      </c>
      <c r="S383" s="42">
        <f>Data[[#This Row],[PERSOANE CARE AU PARTICIPAT LA VOT (TURUL 1)]]+Data[[#This Row],[PERSOANE CARE AU PARTICIPAT LA VOT  (TURUL AL 2-LEA)]]</f>
        <v>1170</v>
      </c>
      <c r="T383" s="41">
        <f>Data[[#This Row],[TOTAL CHELTUIELI LEI]]/Data[[#This Row],[NUMĂRUL PERSOANELOR ÎNSCRISE ÎN LISTELE ELECTORALE]]</f>
        <v>5.23168410041841</v>
      </c>
      <c r="U383" s="41">
        <f>Data[[#This Row],[TOTAL CHELTUIELI EURO]]/Data[[#This Row],[NUMĂRUL PERSOANELOR ÎNSCRISE ÎN LISTELE ELECTORALE]]</f>
        <v>1.0809041342985497</v>
      </c>
      <c r="V383" s="41">
        <f>Data[[#This Row],[TOTAL CHELTUIELI LEI]]/Data[[#This Row],[NUMĂRUL PERSOANELOR CARE AU PARTICIPAT LA VOT]]</f>
        <v>8.5495555555555551</v>
      </c>
      <c r="W383" s="41">
        <f>Data[[#This Row],[TOTAL CHELTUIELI EURO]]/Data[[#This Row],[NUMĂRUL PERSOANELOR CARE AU PARTICIPAT LA VOT]]</f>
        <v>1.7664006023750656</v>
      </c>
      <c r="X383" s="43">
        <v>4.8400999999999996</v>
      </c>
      <c r="Y383" s="114" t="s">
        <v>2892</v>
      </c>
      <c r="Z383" s="44">
        <v>5</v>
      </c>
      <c r="AA383" s="115" t="s">
        <v>3107</v>
      </c>
      <c r="AB383" s="44">
        <v>1</v>
      </c>
      <c r="AC383" s="45"/>
    </row>
    <row r="384" spans="1:29" ht="12" customHeight="1" x14ac:dyDescent="0.2">
      <c r="A384" s="37">
        <v>383</v>
      </c>
      <c r="B384" s="38" t="s">
        <v>10</v>
      </c>
      <c r="C384" s="39" t="s">
        <v>1303</v>
      </c>
      <c r="D384" s="40">
        <v>44101</v>
      </c>
      <c r="E384" s="38">
        <v>1</v>
      </c>
      <c r="F384" s="38"/>
      <c r="G384" s="38" t="s">
        <v>2</v>
      </c>
      <c r="H384" s="38" t="s">
        <v>2</v>
      </c>
      <c r="I384" s="39">
        <v>3500</v>
      </c>
      <c r="J384" s="39">
        <v>16964.18</v>
      </c>
      <c r="K384" s="39">
        <v>0</v>
      </c>
      <c r="L384" s="41">
        <f>SUM(Data[[#This Row],[CHELTUIELI DE PERSONAL LEI]:[CHELTUIELI DE CAPITAL (ACTIVE NEFINANCIARE ) LEI]])</f>
        <v>20464.18</v>
      </c>
      <c r="M384" s="41">
        <f>Data[[#This Row],[TOTAL CHELTUIELI LEI]]/Data[[#This Row],[CURS VALUTAR EURO BNR 22 07 2020]]</f>
        <v>4228.0490072519169</v>
      </c>
      <c r="N384" s="49">
        <v>2870</v>
      </c>
      <c r="O384" s="42"/>
      <c r="P384" s="42">
        <v>2022</v>
      </c>
      <c r="Q384" s="42"/>
      <c r="R384" s="42">
        <f>Data[[#This Row],[PERSOANE ÎNSCRISE ÎN LISTELE ELECTORALE (TURUL 1)            ]]+Data[[#This Row],[PERSOANE ÎNSCRISE ÎN LISTELE ELECTORALE (TURUL AL 2-LEA)]]</f>
        <v>2870</v>
      </c>
      <c r="S384" s="42">
        <f>Data[[#This Row],[PERSOANE CARE AU PARTICIPAT LA VOT (TURUL 1)]]+Data[[#This Row],[PERSOANE CARE AU PARTICIPAT LA VOT  (TURUL AL 2-LEA)]]</f>
        <v>2022</v>
      </c>
      <c r="T384" s="41">
        <f>Data[[#This Row],[TOTAL CHELTUIELI LEI]]/Data[[#This Row],[NUMĂRUL PERSOANELOR ÎNSCRISE ÎN LISTELE ELECTORALE]]</f>
        <v>7.1303763066202093</v>
      </c>
      <c r="U384" s="41">
        <f>Data[[#This Row],[TOTAL CHELTUIELI EURO]]/Data[[#This Row],[NUMĂRUL PERSOANELOR ÎNSCRISE ÎN LISTELE ELECTORALE]]</f>
        <v>1.473187807404849</v>
      </c>
      <c r="V384" s="41">
        <f>Data[[#This Row],[TOTAL CHELTUIELI LEI]]/Data[[#This Row],[NUMĂRUL PERSOANELOR CARE AU PARTICIPAT LA VOT]]</f>
        <v>10.12076162215628</v>
      </c>
      <c r="W384" s="41">
        <f>Data[[#This Row],[TOTAL CHELTUIELI EURO]]/Data[[#This Row],[NUMĂRUL PERSOANELOR CARE AU PARTICIPAT LA VOT]]</f>
        <v>2.0910232478990687</v>
      </c>
      <c r="X384" s="43">
        <v>4.8400999999999996</v>
      </c>
      <c r="Y384" s="114" t="s">
        <v>2886</v>
      </c>
      <c r="Z384" s="44">
        <v>7</v>
      </c>
      <c r="AA384" s="115" t="s">
        <v>3107</v>
      </c>
      <c r="AB384" s="44">
        <v>1</v>
      </c>
      <c r="AC384" s="45"/>
    </row>
    <row r="385" spans="1:29" ht="12" customHeight="1" x14ac:dyDescent="0.2">
      <c r="A385" s="37">
        <v>384</v>
      </c>
      <c r="B385" s="38" t="s">
        <v>10</v>
      </c>
      <c r="C385" s="39" t="s">
        <v>1304</v>
      </c>
      <c r="D385" s="40">
        <v>44101</v>
      </c>
      <c r="E385" s="38">
        <v>1</v>
      </c>
      <c r="F385" s="38"/>
      <c r="G385" s="38" t="s">
        <v>2</v>
      </c>
      <c r="H385" s="38" t="s">
        <v>2</v>
      </c>
      <c r="I385" s="39">
        <v>0</v>
      </c>
      <c r="J385" s="39">
        <v>4042</v>
      </c>
      <c r="K385" s="39">
        <v>0</v>
      </c>
      <c r="L385" s="41">
        <f>SUM(Data[[#This Row],[CHELTUIELI DE PERSONAL LEI]:[CHELTUIELI DE CAPITAL (ACTIVE NEFINANCIARE ) LEI]])</f>
        <v>4042</v>
      </c>
      <c r="M385" s="41">
        <f>Data[[#This Row],[TOTAL CHELTUIELI LEI]]/Data[[#This Row],[CURS VALUTAR EURO BNR 22 07 2020]]</f>
        <v>835.10671267122586</v>
      </c>
      <c r="N385" s="49">
        <v>1795</v>
      </c>
      <c r="O385" s="42"/>
      <c r="P385" s="42">
        <v>999</v>
      </c>
      <c r="Q385" s="42"/>
      <c r="R385" s="42">
        <f>Data[[#This Row],[PERSOANE ÎNSCRISE ÎN LISTELE ELECTORALE (TURUL 1)            ]]+Data[[#This Row],[PERSOANE ÎNSCRISE ÎN LISTELE ELECTORALE (TURUL AL 2-LEA)]]</f>
        <v>1795</v>
      </c>
      <c r="S385" s="42">
        <f>Data[[#This Row],[PERSOANE CARE AU PARTICIPAT LA VOT (TURUL 1)]]+Data[[#This Row],[PERSOANE CARE AU PARTICIPAT LA VOT  (TURUL AL 2-LEA)]]</f>
        <v>999</v>
      </c>
      <c r="T385" s="41">
        <f>Data[[#This Row],[TOTAL CHELTUIELI LEI]]/Data[[#This Row],[NUMĂRUL PERSOANELOR ÎNSCRISE ÎN LISTELE ELECTORALE]]</f>
        <v>2.2518105849582173</v>
      </c>
      <c r="U385" s="41">
        <f>Data[[#This Row],[TOTAL CHELTUIELI EURO]]/Data[[#This Row],[NUMĂRUL PERSOANELOR ÎNSCRISE ÎN LISTELE ELECTORALE]]</f>
        <v>0.46524050845193643</v>
      </c>
      <c r="V385" s="41">
        <f>Data[[#This Row],[TOTAL CHELTUIELI LEI]]/Data[[#This Row],[NUMĂRUL PERSOANELOR CARE AU PARTICIPAT LA VOT]]</f>
        <v>4.0460460460460457</v>
      </c>
      <c r="W385" s="41">
        <f>Data[[#This Row],[TOTAL CHELTUIELI EURO]]/Data[[#This Row],[NUMĂRUL PERSOANELOR CARE AU PARTICIPAT LA VOT]]</f>
        <v>0.83594265532655243</v>
      </c>
      <c r="X385" s="43">
        <v>4.8400999999999996</v>
      </c>
      <c r="Y385" s="114" t="s">
        <v>2891</v>
      </c>
      <c r="Z385" s="44">
        <v>2</v>
      </c>
      <c r="AA385" s="115" t="s">
        <v>3105</v>
      </c>
      <c r="AB385" s="44">
        <v>0</v>
      </c>
      <c r="AC385" s="45"/>
    </row>
    <row r="386" spans="1:29" ht="12" customHeight="1" x14ac:dyDescent="0.2">
      <c r="A386" s="37">
        <v>385</v>
      </c>
      <c r="B386" s="38" t="s">
        <v>10</v>
      </c>
      <c r="C386" s="39" t="s">
        <v>1305</v>
      </c>
      <c r="D386" s="40">
        <v>44101</v>
      </c>
      <c r="E386" s="38">
        <v>1</v>
      </c>
      <c r="F386" s="38"/>
      <c r="G386" s="38" t="s">
        <v>2</v>
      </c>
      <c r="H386" s="38" t="s">
        <v>2</v>
      </c>
      <c r="I386" s="39">
        <v>3600</v>
      </c>
      <c r="J386" s="39">
        <v>9189.02</v>
      </c>
      <c r="K386" s="39">
        <v>0</v>
      </c>
      <c r="L386" s="41">
        <f>SUM(Data[[#This Row],[CHELTUIELI DE PERSONAL LEI]:[CHELTUIELI DE CAPITAL (ACTIVE NEFINANCIARE ) LEI]])</f>
        <v>12789.02</v>
      </c>
      <c r="M386" s="41">
        <f>Data[[#This Row],[TOTAL CHELTUIELI LEI]]/Data[[#This Row],[CURS VALUTAR EURO BNR 22 07 2020]]</f>
        <v>2642.3049110555571</v>
      </c>
      <c r="N386" s="49">
        <v>1823</v>
      </c>
      <c r="O386" s="42"/>
      <c r="P386" s="42">
        <v>1113</v>
      </c>
      <c r="Q386" s="42"/>
      <c r="R386" s="42">
        <f>Data[[#This Row],[PERSOANE ÎNSCRISE ÎN LISTELE ELECTORALE (TURUL 1)            ]]+Data[[#This Row],[PERSOANE ÎNSCRISE ÎN LISTELE ELECTORALE (TURUL AL 2-LEA)]]</f>
        <v>1823</v>
      </c>
      <c r="S386" s="42">
        <f>Data[[#This Row],[PERSOANE CARE AU PARTICIPAT LA VOT (TURUL 1)]]+Data[[#This Row],[PERSOANE CARE AU PARTICIPAT LA VOT  (TURUL AL 2-LEA)]]</f>
        <v>1113</v>
      </c>
      <c r="T386" s="41">
        <f>Data[[#This Row],[TOTAL CHELTUIELI LEI]]/Data[[#This Row],[NUMĂRUL PERSOANELOR ÎNSCRISE ÎN LISTELE ELECTORALE]]</f>
        <v>7.0153702687877129</v>
      </c>
      <c r="U386" s="41">
        <f>Data[[#This Row],[TOTAL CHELTUIELI EURO]]/Data[[#This Row],[NUMĂRUL PERSOANELOR ÎNSCRISE ÎN LISTELE ELECTORALE]]</f>
        <v>1.4494267202718361</v>
      </c>
      <c r="V386" s="41">
        <f>Data[[#This Row],[TOTAL CHELTUIELI LEI]]/Data[[#This Row],[NUMĂRUL PERSOANELOR CARE AU PARTICIPAT LA VOT]]</f>
        <v>11.490584007187781</v>
      </c>
      <c r="W386" s="41">
        <f>Data[[#This Row],[TOTAL CHELTUIELI EURO]]/Data[[#This Row],[NUMĂRUL PERSOANELOR CARE AU PARTICIPAT LA VOT]]</f>
        <v>2.3740385544075084</v>
      </c>
      <c r="X386" s="43">
        <v>4.8400999999999996</v>
      </c>
      <c r="Y386" s="114" t="s">
        <v>2886</v>
      </c>
      <c r="Z386" s="44">
        <v>7</v>
      </c>
      <c r="AA386" s="115" t="s">
        <v>3107</v>
      </c>
      <c r="AB386" s="44">
        <v>1</v>
      </c>
      <c r="AC386" s="45"/>
    </row>
    <row r="387" spans="1:29" ht="12" customHeight="1" x14ac:dyDescent="0.2">
      <c r="A387" s="37">
        <v>386</v>
      </c>
      <c r="B387" s="38" t="s">
        <v>10</v>
      </c>
      <c r="C387" s="39" t="s">
        <v>1306</v>
      </c>
      <c r="D387" s="40">
        <v>44101</v>
      </c>
      <c r="E387" s="38">
        <v>1</v>
      </c>
      <c r="F387" s="38"/>
      <c r="G387" s="38" t="s">
        <v>2</v>
      </c>
      <c r="H387" s="38" t="s">
        <v>2</v>
      </c>
      <c r="I387" s="39">
        <v>1980</v>
      </c>
      <c r="J387" s="39">
        <v>15821</v>
      </c>
      <c r="K387" s="39">
        <v>0</v>
      </c>
      <c r="L387" s="41">
        <f>SUM(Data[[#This Row],[CHELTUIELI DE PERSONAL LEI]:[CHELTUIELI DE CAPITAL (ACTIVE NEFINANCIARE ) LEI]])</f>
        <v>17801</v>
      </c>
      <c r="M387" s="41">
        <f>Data[[#This Row],[TOTAL CHELTUIELI LEI]]/Data[[#This Row],[CURS VALUTAR EURO BNR 22 07 2020]]</f>
        <v>3677.8165740377267</v>
      </c>
      <c r="N387" s="49">
        <v>2515</v>
      </c>
      <c r="O387" s="42"/>
      <c r="P387" s="42">
        <v>1740</v>
      </c>
      <c r="Q387" s="42"/>
      <c r="R387" s="42">
        <f>Data[[#This Row],[PERSOANE ÎNSCRISE ÎN LISTELE ELECTORALE (TURUL 1)            ]]+Data[[#This Row],[PERSOANE ÎNSCRISE ÎN LISTELE ELECTORALE (TURUL AL 2-LEA)]]</f>
        <v>2515</v>
      </c>
      <c r="S387" s="42">
        <f>Data[[#This Row],[PERSOANE CARE AU PARTICIPAT LA VOT (TURUL 1)]]+Data[[#This Row],[PERSOANE CARE AU PARTICIPAT LA VOT  (TURUL AL 2-LEA)]]</f>
        <v>1740</v>
      </c>
      <c r="T387" s="41">
        <f>Data[[#This Row],[TOTAL CHELTUIELI LEI]]/Data[[#This Row],[NUMĂRUL PERSOANELOR ÎNSCRISE ÎN LISTELE ELECTORALE]]</f>
        <v>7.0779324055666004</v>
      </c>
      <c r="U387" s="41">
        <f>Data[[#This Row],[TOTAL CHELTUIELI EURO]]/Data[[#This Row],[NUMĂRUL PERSOANELOR ÎNSCRISE ÎN LISTELE ELECTORALE]]</f>
        <v>1.462352514527923</v>
      </c>
      <c r="V387" s="41">
        <f>Data[[#This Row],[TOTAL CHELTUIELI LEI]]/Data[[#This Row],[NUMĂRUL PERSOANELOR CARE AU PARTICIPAT LA VOT]]</f>
        <v>10.230459770114942</v>
      </c>
      <c r="W387" s="41">
        <f>Data[[#This Row],[TOTAL CHELTUIELI EURO]]/Data[[#This Row],[NUMĂRUL PERSOANELOR CARE AU PARTICIPAT LA VOT]]</f>
        <v>2.1136876862285785</v>
      </c>
      <c r="X387" s="43">
        <v>4.8400999999999996</v>
      </c>
      <c r="Y387" s="114" t="s">
        <v>2886</v>
      </c>
      <c r="Z387" s="44">
        <v>7</v>
      </c>
      <c r="AA387" s="115" t="s">
        <v>3107</v>
      </c>
      <c r="AB387" s="44">
        <v>1</v>
      </c>
      <c r="AC387" s="45"/>
    </row>
    <row r="388" spans="1:29" ht="12" customHeight="1" x14ac:dyDescent="0.2">
      <c r="A388" s="37">
        <v>387</v>
      </c>
      <c r="B388" s="38" t="s">
        <v>10</v>
      </c>
      <c r="C388" s="39" t="s">
        <v>1307</v>
      </c>
      <c r="D388" s="40">
        <v>44101</v>
      </c>
      <c r="E388" s="38">
        <v>1</v>
      </c>
      <c r="F388" s="38"/>
      <c r="G388" s="38" t="s">
        <v>2</v>
      </c>
      <c r="H388" s="38" t="s">
        <v>2</v>
      </c>
      <c r="I388" s="39">
        <v>1440</v>
      </c>
      <c r="J388" s="39">
        <v>6687</v>
      </c>
      <c r="K388" s="39">
        <v>0</v>
      </c>
      <c r="L388" s="41">
        <f>SUM(Data[[#This Row],[CHELTUIELI DE PERSONAL LEI]:[CHELTUIELI DE CAPITAL (ACTIVE NEFINANCIARE ) LEI]])</f>
        <v>8127</v>
      </c>
      <c r="M388" s="41">
        <f>Data[[#This Row],[TOTAL CHELTUIELI LEI]]/Data[[#This Row],[CURS VALUTAR EURO BNR 22 07 2020]]</f>
        <v>1679.0975393070391</v>
      </c>
      <c r="N388" s="49">
        <v>3411</v>
      </c>
      <c r="O388" s="42"/>
      <c r="P388" s="42">
        <v>2097</v>
      </c>
      <c r="Q388" s="42"/>
      <c r="R388" s="42">
        <f>Data[[#This Row],[PERSOANE ÎNSCRISE ÎN LISTELE ELECTORALE (TURUL 1)            ]]+Data[[#This Row],[PERSOANE ÎNSCRISE ÎN LISTELE ELECTORALE (TURUL AL 2-LEA)]]</f>
        <v>3411</v>
      </c>
      <c r="S388" s="42">
        <f>Data[[#This Row],[PERSOANE CARE AU PARTICIPAT LA VOT (TURUL 1)]]+Data[[#This Row],[PERSOANE CARE AU PARTICIPAT LA VOT  (TURUL AL 2-LEA)]]</f>
        <v>2097</v>
      </c>
      <c r="T388" s="41">
        <f>Data[[#This Row],[TOTAL CHELTUIELI LEI]]/Data[[#This Row],[NUMĂRUL PERSOANELOR ÎNSCRISE ÎN LISTELE ELECTORALE]]</f>
        <v>2.3825857519788918</v>
      </c>
      <c r="U388" s="41">
        <f>Data[[#This Row],[TOTAL CHELTUIELI EURO]]/Data[[#This Row],[NUMĂRUL PERSOANELOR ÎNSCRISE ÎN LISTELE ELECTORALE]]</f>
        <v>0.4922596128135559</v>
      </c>
      <c r="V388" s="41">
        <f>Data[[#This Row],[TOTAL CHELTUIELI LEI]]/Data[[#This Row],[NUMĂRUL PERSOANELOR CARE AU PARTICIPAT LA VOT]]</f>
        <v>3.8755364806866952</v>
      </c>
      <c r="W388" s="41">
        <f>Data[[#This Row],[TOTAL CHELTUIELI EURO]]/Data[[#This Row],[NUMĂRUL PERSOANELOR CARE AU PARTICIPAT LA VOT]]</f>
        <v>0.80071413414737203</v>
      </c>
      <c r="X388" s="43">
        <v>4.8400999999999996</v>
      </c>
      <c r="Y388" s="114" t="s">
        <v>2891</v>
      </c>
      <c r="Z388" s="44">
        <v>2</v>
      </c>
      <c r="AA388" s="115" t="s">
        <v>3105</v>
      </c>
      <c r="AB388" s="44">
        <v>0</v>
      </c>
      <c r="AC388" s="45"/>
    </row>
    <row r="389" spans="1:29" ht="12" customHeight="1" x14ac:dyDescent="0.2">
      <c r="A389" s="37">
        <v>388</v>
      </c>
      <c r="B389" s="38" t="s">
        <v>10</v>
      </c>
      <c r="C389" s="39" t="s">
        <v>1308</v>
      </c>
      <c r="D389" s="40">
        <v>44101</v>
      </c>
      <c r="E389" s="38">
        <v>1</v>
      </c>
      <c r="F389" s="38"/>
      <c r="G389" s="38" t="s">
        <v>2</v>
      </c>
      <c r="H389" s="38" t="s">
        <v>2</v>
      </c>
      <c r="I389" s="39">
        <v>4400</v>
      </c>
      <c r="J389" s="39">
        <v>6641.24</v>
      </c>
      <c r="K389" s="39">
        <v>0</v>
      </c>
      <c r="L389" s="41">
        <f>SUM(Data[[#This Row],[CHELTUIELI DE PERSONAL LEI]:[CHELTUIELI DE CAPITAL (ACTIVE NEFINANCIARE ) LEI]])</f>
        <v>11041.24</v>
      </c>
      <c r="M389" s="41">
        <f>Data[[#This Row],[TOTAL CHELTUIELI LEI]]/Data[[#This Row],[CURS VALUTAR EURO BNR 22 07 2020]]</f>
        <v>2281.2008016363297</v>
      </c>
      <c r="N389" s="42">
        <v>1961</v>
      </c>
      <c r="O389" s="42"/>
      <c r="P389" s="42">
        <v>1575</v>
      </c>
      <c r="Q389" s="42"/>
      <c r="R389" s="42">
        <f>Data[[#This Row],[PERSOANE ÎNSCRISE ÎN LISTELE ELECTORALE (TURUL 1)            ]]+Data[[#This Row],[PERSOANE ÎNSCRISE ÎN LISTELE ELECTORALE (TURUL AL 2-LEA)]]</f>
        <v>1961</v>
      </c>
      <c r="S389" s="42">
        <f>Data[[#This Row],[PERSOANE CARE AU PARTICIPAT LA VOT (TURUL 1)]]+Data[[#This Row],[PERSOANE CARE AU PARTICIPAT LA VOT  (TURUL AL 2-LEA)]]</f>
        <v>1575</v>
      </c>
      <c r="T389" s="41">
        <f>Data[[#This Row],[TOTAL CHELTUIELI LEI]]/Data[[#This Row],[NUMĂRUL PERSOANELOR ÎNSCRISE ÎN LISTELE ELECTORALE]]</f>
        <v>5.6304130545639977</v>
      </c>
      <c r="U389" s="41">
        <f>Data[[#This Row],[TOTAL CHELTUIELI EURO]]/Data[[#This Row],[NUMĂRUL PERSOANELOR ÎNSCRISE ÎN LISTELE ELECTORALE]]</f>
        <v>1.1632844475452981</v>
      </c>
      <c r="V389" s="41">
        <f>Data[[#This Row],[TOTAL CHELTUIELI LEI]]/Data[[#This Row],[NUMĂRUL PERSOANELOR CARE AU PARTICIPAT LA VOT]]</f>
        <v>7.0103111111111112</v>
      </c>
      <c r="W389" s="41">
        <f>Data[[#This Row],[TOTAL CHELTUIELI EURO]]/Data[[#This Row],[NUMĂRUL PERSOANELOR CARE AU PARTICIPAT LA VOT]]</f>
        <v>1.4483814613563999</v>
      </c>
      <c r="X389" s="43">
        <v>4.8400999999999996</v>
      </c>
      <c r="Y389" s="114" t="s">
        <v>2892</v>
      </c>
      <c r="Z389" s="44">
        <v>5</v>
      </c>
      <c r="AA389" s="115" t="s">
        <v>3107</v>
      </c>
      <c r="AB389" s="44">
        <v>1</v>
      </c>
      <c r="AC389" s="45"/>
    </row>
    <row r="390" spans="1:29" ht="12" customHeight="1" x14ac:dyDescent="0.2">
      <c r="A390" s="37">
        <v>389</v>
      </c>
      <c r="B390" s="38" t="s">
        <v>10</v>
      </c>
      <c r="C390" s="39" t="s">
        <v>1309</v>
      </c>
      <c r="D390" s="40">
        <v>44101</v>
      </c>
      <c r="E390" s="38">
        <v>1</v>
      </c>
      <c r="F390" s="38"/>
      <c r="G390" s="38" t="s">
        <v>2</v>
      </c>
      <c r="H390" s="38" t="s">
        <v>2</v>
      </c>
      <c r="I390" s="39">
        <v>3200</v>
      </c>
      <c r="J390" s="39">
        <v>484.97</v>
      </c>
      <c r="K390" s="39">
        <v>0</v>
      </c>
      <c r="L390" s="41">
        <f>SUM(Data[[#This Row],[CHELTUIELI DE PERSONAL LEI]:[CHELTUIELI DE CAPITAL (ACTIVE NEFINANCIARE ) LEI]])</f>
        <v>3684.9700000000003</v>
      </c>
      <c r="M390" s="41">
        <f>Data[[#This Row],[TOTAL CHELTUIELI LEI]]/Data[[#This Row],[CURS VALUTAR EURO BNR 22 07 2020]]</f>
        <v>761.34170781595435</v>
      </c>
      <c r="N390" s="42">
        <v>2291</v>
      </c>
      <c r="O390" s="42"/>
      <c r="P390" s="42">
        <v>1716</v>
      </c>
      <c r="Q390" s="42"/>
      <c r="R390" s="42">
        <f>Data[[#This Row],[PERSOANE ÎNSCRISE ÎN LISTELE ELECTORALE (TURUL 1)            ]]+Data[[#This Row],[PERSOANE ÎNSCRISE ÎN LISTELE ELECTORALE (TURUL AL 2-LEA)]]</f>
        <v>2291</v>
      </c>
      <c r="S390" s="42">
        <f>Data[[#This Row],[PERSOANE CARE AU PARTICIPAT LA VOT (TURUL 1)]]+Data[[#This Row],[PERSOANE CARE AU PARTICIPAT LA VOT  (TURUL AL 2-LEA)]]</f>
        <v>1716</v>
      </c>
      <c r="T390" s="41">
        <f>Data[[#This Row],[TOTAL CHELTUIELI LEI]]/Data[[#This Row],[NUMĂRUL PERSOANELOR ÎNSCRISE ÎN LISTELE ELECTORALE]]</f>
        <v>1.608454823221301</v>
      </c>
      <c r="U390" s="41">
        <f>Data[[#This Row],[TOTAL CHELTUIELI EURO]]/Data[[#This Row],[NUMĂRUL PERSOANELOR ÎNSCRISE ÎN LISTELE ELECTORALE]]</f>
        <v>0.33231851061368589</v>
      </c>
      <c r="V390" s="41">
        <f>Data[[#This Row],[TOTAL CHELTUIELI LEI]]/Data[[#This Row],[NUMĂRUL PERSOANELOR CARE AU PARTICIPAT LA VOT]]</f>
        <v>2.1474184149184152</v>
      </c>
      <c r="W390" s="41">
        <f>Data[[#This Row],[TOTAL CHELTUIELI EURO]]/Data[[#This Row],[NUMĂRUL PERSOANELOR CARE AU PARTICIPAT LA VOT]]</f>
        <v>0.44367232390207129</v>
      </c>
      <c r="X390" s="43">
        <v>4.8400999999999996</v>
      </c>
      <c r="Y390" s="114" t="s">
        <v>2894</v>
      </c>
      <c r="Z390" s="44">
        <v>1</v>
      </c>
      <c r="AA390" s="115" t="s">
        <v>3105</v>
      </c>
      <c r="AB390" s="44">
        <v>0</v>
      </c>
      <c r="AC390" s="45"/>
    </row>
    <row r="391" spans="1:29" ht="12" customHeight="1" x14ac:dyDescent="0.2">
      <c r="A391" s="37">
        <v>390</v>
      </c>
      <c r="B391" s="38" t="s">
        <v>10</v>
      </c>
      <c r="C391" s="39" t="s">
        <v>1310</v>
      </c>
      <c r="D391" s="40">
        <v>44101</v>
      </c>
      <c r="E391" s="38">
        <v>1</v>
      </c>
      <c r="F391" s="38"/>
      <c r="G391" s="38" t="s">
        <v>2</v>
      </c>
      <c r="H391" s="38" t="s">
        <v>2</v>
      </c>
      <c r="I391" s="39">
        <v>1890</v>
      </c>
      <c r="J391" s="39">
        <v>8863</v>
      </c>
      <c r="K391" s="39">
        <v>0</v>
      </c>
      <c r="L391" s="41">
        <f>SUM(Data[[#This Row],[CHELTUIELI DE PERSONAL LEI]:[CHELTUIELI DE CAPITAL (ACTIVE NEFINANCIARE ) LEI]])</f>
        <v>10753</v>
      </c>
      <c r="M391" s="41">
        <f>Data[[#This Row],[TOTAL CHELTUIELI LEI]]/Data[[#This Row],[CURS VALUTAR EURO BNR 22 07 2020]]</f>
        <v>2221.6483130513834</v>
      </c>
      <c r="N391" s="42">
        <v>1675</v>
      </c>
      <c r="O391" s="42"/>
      <c r="P391" s="42">
        <v>1567</v>
      </c>
      <c r="Q391" s="42"/>
      <c r="R391" s="42">
        <f>Data[[#This Row],[PERSOANE ÎNSCRISE ÎN LISTELE ELECTORALE (TURUL 1)            ]]+Data[[#This Row],[PERSOANE ÎNSCRISE ÎN LISTELE ELECTORALE (TURUL AL 2-LEA)]]</f>
        <v>1675</v>
      </c>
      <c r="S391" s="42">
        <f>Data[[#This Row],[PERSOANE CARE AU PARTICIPAT LA VOT (TURUL 1)]]+Data[[#This Row],[PERSOANE CARE AU PARTICIPAT LA VOT  (TURUL AL 2-LEA)]]</f>
        <v>1567</v>
      </c>
      <c r="T391" s="41">
        <f>Data[[#This Row],[TOTAL CHELTUIELI LEI]]/Data[[#This Row],[NUMĂRUL PERSOANELOR ÎNSCRISE ÎN LISTELE ELECTORALE]]</f>
        <v>6.419701492537313</v>
      </c>
      <c r="U391" s="41">
        <f>Data[[#This Row],[TOTAL CHELTUIELI EURO]]/Data[[#This Row],[NUMĂRUL PERSOANELOR ÎNSCRISE ÎN LISTELE ELECTORALE]]</f>
        <v>1.3263572018217213</v>
      </c>
      <c r="V391" s="41">
        <f>Data[[#This Row],[TOTAL CHELTUIELI LEI]]/Data[[#This Row],[NUMĂRUL PERSOANELOR CARE AU PARTICIPAT LA VOT]]</f>
        <v>6.8621569878749202</v>
      </c>
      <c r="W391" s="41">
        <f>Data[[#This Row],[TOTAL CHELTUIELI EURO]]/Data[[#This Row],[NUMĂRUL PERSOANELOR CARE AU PARTICIPAT LA VOT]]</f>
        <v>1.4177717377481707</v>
      </c>
      <c r="X391" s="43">
        <v>4.8400999999999996</v>
      </c>
      <c r="Y391" s="114" t="s">
        <v>2889</v>
      </c>
      <c r="Z391" s="44">
        <v>6</v>
      </c>
      <c r="AA391" s="115" t="s">
        <v>3107</v>
      </c>
      <c r="AB391" s="44">
        <v>1</v>
      </c>
      <c r="AC391" s="45"/>
    </row>
    <row r="392" spans="1:29" ht="12" customHeight="1" x14ac:dyDescent="0.2">
      <c r="A392" s="37">
        <v>391</v>
      </c>
      <c r="B392" s="38" t="s">
        <v>10</v>
      </c>
      <c r="C392" s="39" t="s">
        <v>1311</v>
      </c>
      <c r="D392" s="40">
        <v>44101</v>
      </c>
      <c r="E392" s="38">
        <v>1</v>
      </c>
      <c r="F392" s="38"/>
      <c r="G392" s="38" t="s">
        <v>2</v>
      </c>
      <c r="H392" s="38" t="s">
        <v>2</v>
      </c>
      <c r="I392" s="39">
        <v>2970</v>
      </c>
      <c r="J392" s="39">
        <v>4272</v>
      </c>
      <c r="K392" s="39">
        <v>0</v>
      </c>
      <c r="L392" s="41">
        <f>SUM(Data[[#This Row],[CHELTUIELI DE PERSONAL LEI]:[CHELTUIELI DE CAPITAL (ACTIVE NEFINANCIARE ) LEI]])</f>
        <v>7242</v>
      </c>
      <c r="M392" s="41">
        <f>Data[[#This Row],[TOTAL CHELTUIELI LEI]]/Data[[#This Row],[CURS VALUTAR EURO BNR 22 07 2020]]</f>
        <v>1496.2500774777382</v>
      </c>
      <c r="N392" s="42">
        <v>1066</v>
      </c>
      <c r="O392" s="42"/>
      <c r="P392" s="42">
        <v>774</v>
      </c>
      <c r="Q392" s="42"/>
      <c r="R392" s="42">
        <f>Data[[#This Row],[PERSOANE ÎNSCRISE ÎN LISTELE ELECTORALE (TURUL 1)            ]]+Data[[#This Row],[PERSOANE ÎNSCRISE ÎN LISTELE ELECTORALE (TURUL AL 2-LEA)]]</f>
        <v>1066</v>
      </c>
      <c r="S392" s="42">
        <f>Data[[#This Row],[PERSOANE CARE AU PARTICIPAT LA VOT (TURUL 1)]]+Data[[#This Row],[PERSOANE CARE AU PARTICIPAT LA VOT  (TURUL AL 2-LEA)]]</f>
        <v>774</v>
      </c>
      <c r="T392" s="41">
        <f>Data[[#This Row],[TOTAL CHELTUIELI LEI]]/Data[[#This Row],[NUMĂRUL PERSOANELOR ÎNSCRISE ÎN LISTELE ELECTORALE]]</f>
        <v>6.7936210131332082</v>
      </c>
      <c r="U392" s="41">
        <f>Data[[#This Row],[TOTAL CHELTUIELI EURO]]/Data[[#This Row],[NUMĂRUL PERSOANELOR ÎNSCRISE ÎN LISTELE ELECTORALE]]</f>
        <v>1.403611704950974</v>
      </c>
      <c r="V392" s="41">
        <f>Data[[#This Row],[TOTAL CHELTUIELI LEI]]/Data[[#This Row],[NUMĂRUL PERSOANELOR CARE AU PARTICIPAT LA VOT]]</f>
        <v>9.3565891472868223</v>
      </c>
      <c r="W392" s="41">
        <f>Data[[#This Row],[TOTAL CHELTUIELI EURO]]/Data[[#This Row],[NUMĂRUL PERSOANELOR CARE AU PARTICIPAT LA VOT]]</f>
        <v>1.9331396349841579</v>
      </c>
      <c r="X392" s="43">
        <v>4.8400999999999996</v>
      </c>
      <c r="Y392" s="114" t="s">
        <v>2889</v>
      </c>
      <c r="Z392" s="44">
        <v>6</v>
      </c>
      <c r="AA392" s="115" t="s">
        <v>3107</v>
      </c>
      <c r="AB392" s="44">
        <v>1</v>
      </c>
      <c r="AC392" s="45"/>
    </row>
    <row r="393" spans="1:29" ht="12" customHeight="1" x14ac:dyDescent="0.2">
      <c r="A393" s="37">
        <v>392</v>
      </c>
      <c r="B393" s="38" t="s">
        <v>10</v>
      </c>
      <c r="C393" s="39" t="s">
        <v>1312</v>
      </c>
      <c r="D393" s="40">
        <v>44101</v>
      </c>
      <c r="E393" s="38">
        <v>1</v>
      </c>
      <c r="F393" s="38"/>
      <c r="G393" s="38" t="s">
        <v>2</v>
      </c>
      <c r="H393" s="38" t="s">
        <v>2</v>
      </c>
      <c r="I393" s="39">
        <v>0</v>
      </c>
      <c r="J393" s="39">
        <v>6921</v>
      </c>
      <c r="K393" s="39">
        <v>0</v>
      </c>
      <c r="L393" s="41">
        <f>SUM(Data[[#This Row],[CHELTUIELI DE PERSONAL LEI]:[CHELTUIELI DE CAPITAL (ACTIVE NEFINANCIARE ) LEI]])</f>
        <v>6921</v>
      </c>
      <c r="M393" s="41">
        <f>Data[[#This Row],[TOTAL CHELTUIELI LEI]]/Data[[#This Row],[CURS VALUTAR EURO BNR 22 07 2020]]</f>
        <v>1429.9291336955848</v>
      </c>
      <c r="N393" s="42">
        <v>2046</v>
      </c>
      <c r="O393" s="42"/>
      <c r="P393" s="42">
        <v>1475</v>
      </c>
      <c r="Q393" s="42"/>
      <c r="R393" s="42">
        <f>Data[[#This Row],[PERSOANE ÎNSCRISE ÎN LISTELE ELECTORALE (TURUL 1)            ]]+Data[[#This Row],[PERSOANE ÎNSCRISE ÎN LISTELE ELECTORALE (TURUL AL 2-LEA)]]</f>
        <v>2046</v>
      </c>
      <c r="S393" s="42">
        <f>Data[[#This Row],[PERSOANE CARE AU PARTICIPAT LA VOT (TURUL 1)]]+Data[[#This Row],[PERSOANE CARE AU PARTICIPAT LA VOT  (TURUL AL 2-LEA)]]</f>
        <v>1475</v>
      </c>
      <c r="T393" s="41">
        <f>Data[[#This Row],[TOTAL CHELTUIELI LEI]]/Data[[#This Row],[NUMĂRUL PERSOANELOR ÎNSCRISE ÎN LISTELE ELECTORALE]]</f>
        <v>3.3826979472140764</v>
      </c>
      <c r="U393" s="41">
        <f>Data[[#This Row],[TOTAL CHELTUIELI EURO]]/Data[[#This Row],[NUMĂRUL PERSOANELOR ÎNSCRISE ÎN LISTELE ELECTORALE]]</f>
        <v>0.69889009467037377</v>
      </c>
      <c r="V393" s="41">
        <f>Data[[#This Row],[TOTAL CHELTUIELI LEI]]/Data[[#This Row],[NUMĂRUL PERSOANELOR CARE AU PARTICIPAT LA VOT]]</f>
        <v>4.6922033898305084</v>
      </c>
      <c r="W393" s="41">
        <f>Data[[#This Row],[TOTAL CHELTUIELI EURO]]/Data[[#This Row],[NUMĂRUL PERSOANELOR CARE AU PARTICIPAT LA VOT]]</f>
        <v>0.96944348047158291</v>
      </c>
      <c r="X393" s="43">
        <v>4.8400999999999996</v>
      </c>
      <c r="Y393" s="114" t="s">
        <v>2884</v>
      </c>
      <c r="Z393" s="44">
        <v>3</v>
      </c>
      <c r="AA393" s="115" t="s">
        <v>3105</v>
      </c>
      <c r="AB393" s="44">
        <v>0</v>
      </c>
      <c r="AC393" s="45"/>
    </row>
    <row r="394" spans="1:29" ht="12" customHeight="1" x14ac:dyDescent="0.2">
      <c r="A394" s="37">
        <v>393</v>
      </c>
      <c r="B394" s="38" t="s">
        <v>10</v>
      </c>
      <c r="C394" s="39" t="s">
        <v>1313</v>
      </c>
      <c r="D394" s="40">
        <v>44101</v>
      </c>
      <c r="E394" s="38">
        <v>1</v>
      </c>
      <c r="F394" s="38"/>
      <c r="G394" s="38" t="s">
        <v>2</v>
      </c>
      <c r="H394" s="38" t="s">
        <v>2</v>
      </c>
      <c r="I394" s="39">
        <v>5830</v>
      </c>
      <c r="J394" s="39">
        <v>15583</v>
      </c>
      <c r="K394" s="39">
        <v>0</v>
      </c>
      <c r="L394" s="41">
        <f>SUM(Data[[#This Row],[CHELTUIELI DE PERSONAL LEI]:[CHELTUIELI DE CAPITAL (ACTIVE NEFINANCIARE ) LEI]])</f>
        <v>21413</v>
      </c>
      <c r="M394" s="41">
        <f>Data[[#This Row],[TOTAL CHELTUIELI LEI]]/Data[[#This Row],[CURS VALUTAR EURO BNR 22 07 2020]]</f>
        <v>4424.0821470630772</v>
      </c>
      <c r="N394" s="42">
        <v>2951</v>
      </c>
      <c r="O394" s="42"/>
      <c r="P394" s="42">
        <v>1709</v>
      </c>
      <c r="Q394" s="42"/>
      <c r="R394" s="42">
        <f>Data[[#This Row],[PERSOANE ÎNSCRISE ÎN LISTELE ELECTORALE (TURUL 1)            ]]+Data[[#This Row],[PERSOANE ÎNSCRISE ÎN LISTELE ELECTORALE (TURUL AL 2-LEA)]]</f>
        <v>2951</v>
      </c>
      <c r="S394" s="42">
        <f>Data[[#This Row],[PERSOANE CARE AU PARTICIPAT LA VOT (TURUL 1)]]+Data[[#This Row],[PERSOANE CARE AU PARTICIPAT LA VOT  (TURUL AL 2-LEA)]]</f>
        <v>1709</v>
      </c>
      <c r="T394" s="41">
        <f>Data[[#This Row],[TOTAL CHELTUIELI LEI]]/Data[[#This Row],[NUMĂRUL PERSOANELOR ÎNSCRISE ÎN LISTELE ELECTORALE]]</f>
        <v>7.2561843442900713</v>
      </c>
      <c r="U394" s="41">
        <f>Data[[#This Row],[TOTAL CHELTUIELI EURO]]/Data[[#This Row],[NUMĂRUL PERSOANELOR ÎNSCRISE ÎN LISTELE ELECTORALE]]</f>
        <v>1.4991806665750855</v>
      </c>
      <c r="V394" s="41">
        <f>Data[[#This Row],[TOTAL CHELTUIELI LEI]]/Data[[#This Row],[NUMĂRUL PERSOANELOR CARE AU PARTICIPAT LA VOT]]</f>
        <v>12.529549444119368</v>
      </c>
      <c r="W394" s="41">
        <f>Data[[#This Row],[TOTAL CHELTUIELI EURO]]/Data[[#This Row],[NUMĂRUL PERSOANELOR CARE AU PARTICIPAT LA VOT]]</f>
        <v>2.5886963996858263</v>
      </c>
      <c r="X394" s="43">
        <v>4.8400999999999996</v>
      </c>
      <c r="Y394" s="114" t="s">
        <v>2886</v>
      </c>
      <c r="Z394" s="44">
        <v>7</v>
      </c>
      <c r="AA394" s="115" t="s">
        <v>3107</v>
      </c>
      <c r="AB394" s="44">
        <v>1</v>
      </c>
      <c r="AC394" s="45"/>
    </row>
    <row r="395" spans="1:29" ht="12" customHeight="1" x14ac:dyDescent="0.2">
      <c r="A395" s="37">
        <v>394</v>
      </c>
      <c r="B395" s="38" t="s">
        <v>10</v>
      </c>
      <c r="C395" s="39" t="s">
        <v>1314</v>
      </c>
      <c r="D395" s="40">
        <v>44101</v>
      </c>
      <c r="E395" s="38">
        <v>1</v>
      </c>
      <c r="F395" s="38"/>
      <c r="G395" s="38" t="s">
        <v>2</v>
      </c>
      <c r="H395" s="38" t="s">
        <v>2</v>
      </c>
      <c r="I395" s="39">
        <v>1500</v>
      </c>
      <c r="J395" s="39">
        <v>10099.82</v>
      </c>
      <c r="K395" s="39">
        <v>0</v>
      </c>
      <c r="L395" s="41">
        <f>SUM(Data[[#This Row],[CHELTUIELI DE PERSONAL LEI]:[CHELTUIELI DE CAPITAL (ACTIVE NEFINANCIARE ) LEI]])</f>
        <v>11599.82</v>
      </c>
      <c r="M395" s="41">
        <f>Data[[#This Row],[TOTAL CHELTUIELI LEI]]/Data[[#This Row],[CURS VALUTAR EURO BNR 22 07 2020]]</f>
        <v>2396.6075081093368</v>
      </c>
      <c r="N395" s="42">
        <v>2010</v>
      </c>
      <c r="O395" s="42"/>
      <c r="P395" s="42">
        <v>1132</v>
      </c>
      <c r="Q395" s="42"/>
      <c r="R395" s="42">
        <f>Data[[#This Row],[PERSOANE ÎNSCRISE ÎN LISTELE ELECTORALE (TURUL 1)            ]]+Data[[#This Row],[PERSOANE ÎNSCRISE ÎN LISTELE ELECTORALE (TURUL AL 2-LEA)]]</f>
        <v>2010</v>
      </c>
      <c r="S395" s="42">
        <f>Data[[#This Row],[PERSOANE CARE AU PARTICIPAT LA VOT (TURUL 1)]]+Data[[#This Row],[PERSOANE CARE AU PARTICIPAT LA VOT  (TURUL AL 2-LEA)]]</f>
        <v>1132</v>
      </c>
      <c r="T395" s="41">
        <f>Data[[#This Row],[TOTAL CHELTUIELI LEI]]/Data[[#This Row],[NUMĂRUL PERSOANELOR ÎNSCRISE ÎN LISTELE ELECTORALE]]</f>
        <v>5.7710547263681589</v>
      </c>
      <c r="U395" s="41">
        <f>Data[[#This Row],[TOTAL CHELTUIELI EURO]]/Data[[#This Row],[NUMĂRUL PERSOANELOR ÎNSCRISE ÎN LISTELE ELECTORALE]]</f>
        <v>1.192342043835491</v>
      </c>
      <c r="V395" s="41">
        <f>Data[[#This Row],[TOTAL CHELTUIELI LEI]]/Data[[#This Row],[NUMĂRUL PERSOANELOR CARE AU PARTICIPAT LA VOT]]</f>
        <v>10.247190812720849</v>
      </c>
      <c r="W395" s="41">
        <f>Data[[#This Row],[TOTAL CHELTUIELI EURO]]/Data[[#This Row],[NUMĂRUL PERSOANELOR CARE AU PARTICIPAT LA VOT]]</f>
        <v>2.1171444417927003</v>
      </c>
      <c r="X395" s="43">
        <v>4.8400999999999996</v>
      </c>
      <c r="Y395" s="114" t="s">
        <v>2892</v>
      </c>
      <c r="Z395" s="44">
        <v>5</v>
      </c>
      <c r="AA395" s="115" t="s">
        <v>3107</v>
      </c>
      <c r="AB395" s="44">
        <v>1</v>
      </c>
      <c r="AC395" s="45"/>
    </row>
    <row r="396" spans="1:29" ht="12" customHeight="1" x14ac:dyDescent="0.2">
      <c r="A396" s="37">
        <v>395</v>
      </c>
      <c r="B396" s="38" t="s">
        <v>10</v>
      </c>
      <c r="C396" s="39" t="s">
        <v>1315</v>
      </c>
      <c r="D396" s="40">
        <v>44101</v>
      </c>
      <c r="E396" s="38">
        <v>1</v>
      </c>
      <c r="F396" s="38"/>
      <c r="G396" s="38" t="s">
        <v>2</v>
      </c>
      <c r="H396" s="38" t="s">
        <v>2</v>
      </c>
      <c r="I396" s="39">
        <v>1200</v>
      </c>
      <c r="J396" s="39">
        <v>12772.96</v>
      </c>
      <c r="K396" s="39">
        <v>0</v>
      </c>
      <c r="L396" s="41">
        <f>SUM(Data[[#This Row],[CHELTUIELI DE PERSONAL LEI]:[CHELTUIELI DE CAPITAL (ACTIVE NEFINANCIARE ) LEI]])</f>
        <v>13972.96</v>
      </c>
      <c r="M396" s="41">
        <f>Data[[#This Row],[TOTAL CHELTUIELI LEI]]/Data[[#This Row],[CURS VALUTAR EURO BNR 22 07 2020]]</f>
        <v>2886.9155595958759</v>
      </c>
      <c r="N396" s="42">
        <v>5487</v>
      </c>
      <c r="O396" s="42"/>
      <c r="P396" s="42">
        <v>2955</v>
      </c>
      <c r="Q396" s="42"/>
      <c r="R396" s="42">
        <f>Data[[#This Row],[PERSOANE ÎNSCRISE ÎN LISTELE ELECTORALE (TURUL 1)            ]]+Data[[#This Row],[PERSOANE ÎNSCRISE ÎN LISTELE ELECTORALE (TURUL AL 2-LEA)]]</f>
        <v>5487</v>
      </c>
      <c r="S396" s="42">
        <f>Data[[#This Row],[PERSOANE CARE AU PARTICIPAT LA VOT (TURUL 1)]]+Data[[#This Row],[PERSOANE CARE AU PARTICIPAT LA VOT  (TURUL AL 2-LEA)]]</f>
        <v>2955</v>
      </c>
      <c r="T396" s="41">
        <f>Data[[#This Row],[TOTAL CHELTUIELI LEI]]/Data[[#This Row],[NUMĂRUL PERSOANELOR ÎNSCRISE ÎN LISTELE ELECTORALE]]</f>
        <v>2.5465573172954254</v>
      </c>
      <c r="U396" s="41">
        <f>Data[[#This Row],[TOTAL CHELTUIELI EURO]]/Data[[#This Row],[NUMĂRUL PERSOANELOR ÎNSCRISE ÎN LISTELE ELECTORALE]]</f>
        <v>0.52613733544666952</v>
      </c>
      <c r="V396" s="41">
        <f>Data[[#This Row],[TOTAL CHELTUIELI LEI]]/Data[[#This Row],[NUMĂRUL PERSOANELOR CARE AU PARTICIPAT LA VOT]]</f>
        <v>4.7285820642978003</v>
      </c>
      <c r="W396" s="41">
        <f>Data[[#This Row],[TOTAL CHELTUIELI EURO]]/Data[[#This Row],[NUMĂRUL PERSOANELOR CARE AU PARTICIPAT LA VOT]]</f>
        <v>0.97695958023549101</v>
      </c>
      <c r="X396" s="43">
        <v>4.8400999999999996</v>
      </c>
      <c r="Y396" s="114" t="s">
        <v>2891</v>
      </c>
      <c r="Z396" s="44">
        <v>2</v>
      </c>
      <c r="AA396" s="115" t="s">
        <v>3105</v>
      </c>
      <c r="AB396" s="44">
        <v>0</v>
      </c>
      <c r="AC396" s="45"/>
    </row>
    <row r="397" spans="1:29" ht="12" customHeight="1" x14ac:dyDescent="0.2">
      <c r="A397" s="37">
        <v>396</v>
      </c>
      <c r="B397" s="38" t="s">
        <v>10</v>
      </c>
      <c r="C397" s="39" t="s">
        <v>1316</v>
      </c>
      <c r="D397" s="40">
        <v>44101</v>
      </c>
      <c r="E397" s="38">
        <v>1</v>
      </c>
      <c r="F397" s="38"/>
      <c r="G397" s="38" t="s">
        <v>2</v>
      </c>
      <c r="H397" s="38" t="s">
        <v>2</v>
      </c>
      <c r="I397" s="39">
        <v>1890</v>
      </c>
      <c r="J397" s="39">
        <v>3069.29</v>
      </c>
      <c r="K397" s="39">
        <v>0</v>
      </c>
      <c r="L397" s="41">
        <f>SUM(Data[[#This Row],[CHELTUIELI DE PERSONAL LEI]:[CHELTUIELI DE CAPITAL (ACTIVE NEFINANCIARE ) LEI]])</f>
        <v>4959.29</v>
      </c>
      <c r="M397" s="41">
        <f>Data[[#This Row],[TOTAL CHELTUIELI LEI]]/Data[[#This Row],[CURS VALUTAR EURO BNR 22 07 2020]]</f>
        <v>1024.6255242660277</v>
      </c>
      <c r="N397" s="42">
        <v>3967</v>
      </c>
      <c r="O397" s="42"/>
      <c r="P397" s="42">
        <v>2470</v>
      </c>
      <c r="Q397" s="42"/>
      <c r="R397" s="42">
        <f>Data[[#This Row],[PERSOANE ÎNSCRISE ÎN LISTELE ELECTORALE (TURUL 1)            ]]+Data[[#This Row],[PERSOANE ÎNSCRISE ÎN LISTELE ELECTORALE (TURUL AL 2-LEA)]]</f>
        <v>3967</v>
      </c>
      <c r="S397" s="42">
        <f>Data[[#This Row],[PERSOANE CARE AU PARTICIPAT LA VOT (TURUL 1)]]+Data[[#This Row],[PERSOANE CARE AU PARTICIPAT LA VOT  (TURUL AL 2-LEA)]]</f>
        <v>2470</v>
      </c>
      <c r="T397" s="41">
        <f>Data[[#This Row],[TOTAL CHELTUIELI LEI]]/Data[[#This Row],[NUMĂRUL PERSOANELOR ÎNSCRISE ÎN LISTELE ELECTORALE]]</f>
        <v>1.2501361230148726</v>
      </c>
      <c r="U397" s="41">
        <f>Data[[#This Row],[TOTAL CHELTUIELI EURO]]/Data[[#This Row],[NUMĂRUL PERSOANELOR ÎNSCRISE ÎN LISTELE ELECTORALE]]</f>
        <v>0.25828725088631904</v>
      </c>
      <c r="V397" s="41">
        <f>Data[[#This Row],[TOTAL CHELTUIELI LEI]]/Data[[#This Row],[NUMĂRUL PERSOANELOR CARE AU PARTICIPAT LA VOT]]</f>
        <v>2.0078097165991902</v>
      </c>
      <c r="W397" s="41">
        <f>Data[[#This Row],[TOTAL CHELTUIELI EURO]]/Data[[#This Row],[NUMĂRUL PERSOANELOR CARE AU PARTICIPAT LA VOT]]</f>
        <v>0.41482814747612456</v>
      </c>
      <c r="X397" s="43">
        <v>4.8400999999999996</v>
      </c>
      <c r="Y397" s="114" t="s">
        <v>2894</v>
      </c>
      <c r="Z397" s="44">
        <v>1</v>
      </c>
      <c r="AA397" s="115" t="s">
        <v>3105</v>
      </c>
      <c r="AB397" s="44">
        <v>0</v>
      </c>
      <c r="AC397" s="45"/>
    </row>
    <row r="398" spans="1:29" ht="12" customHeight="1" x14ac:dyDescent="0.2">
      <c r="A398" s="37">
        <v>397</v>
      </c>
      <c r="B398" s="38" t="s">
        <v>10</v>
      </c>
      <c r="C398" s="39" t="s">
        <v>1317</v>
      </c>
      <c r="D398" s="40">
        <v>44101</v>
      </c>
      <c r="E398" s="38">
        <v>1</v>
      </c>
      <c r="F398" s="38"/>
      <c r="G398" s="38" t="s">
        <v>2</v>
      </c>
      <c r="H398" s="38" t="s">
        <v>2</v>
      </c>
      <c r="I398" s="39">
        <v>9920</v>
      </c>
      <c r="J398" s="39">
        <v>15875</v>
      </c>
      <c r="K398" s="39">
        <v>0</v>
      </c>
      <c r="L398" s="41">
        <f>SUM(Data[[#This Row],[CHELTUIELI DE PERSONAL LEI]:[CHELTUIELI DE CAPITAL (ACTIVE NEFINANCIARE ) LEI]])</f>
        <v>25795</v>
      </c>
      <c r="M398" s="41">
        <f>Data[[#This Row],[TOTAL CHELTUIELI LEI]]/Data[[#This Row],[CURS VALUTAR EURO BNR 22 07 2020]]</f>
        <v>5329.4353422449949</v>
      </c>
      <c r="N398" s="42">
        <v>2418</v>
      </c>
      <c r="O398" s="42"/>
      <c r="P398" s="42">
        <v>1937</v>
      </c>
      <c r="Q398" s="42"/>
      <c r="R398" s="42">
        <f>Data[[#This Row],[PERSOANE ÎNSCRISE ÎN LISTELE ELECTORALE (TURUL 1)            ]]+Data[[#This Row],[PERSOANE ÎNSCRISE ÎN LISTELE ELECTORALE (TURUL AL 2-LEA)]]</f>
        <v>2418</v>
      </c>
      <c r="S398" s="42">
        <f>Data[[#This Row],[PERSOANE CARE AU PARTICIPAT LA VOT (TURUL 1)]]+Data[[#This Row],[PERSOANE CARE AU PARTICIPAT LA VOT  (TURUL AL 2-LEA)]]</f>
        <v>1937</v>
      </c>
      <c r="T398" s="41">
        <f>Data[[#This Row],[TOTAL CHELTUIELI LEI]]/Data[[#This Row],[NUMĂRUL PERSOANELOR ÎNSCRISE ÎN LISTELE ELECTORALE]]</f>
        <v>10.667907361455748</v>
      </c>
      <c r="U398" s="41">
        <f>Data[[#This Row],[TOTAL CHELTUIELI EURO]]/Data[[#This Row],[NUMĂRUL PERSOANELOR ÎNSCRISE ÎN LISTELE ELECTORALE]]</f>
        <v>2.2040675526240672</v>
      </c>
      <c r="V398" s="41">
        <f>Data[[#This Row],[TOTAL CHELTUIELI LEI]]/Data[[#This Row],[NUMĂRUL PERSOANELOR CARE AU PARTICIPAT LA VOT]]</f>
        <v>13.316985028394424</v>
      </c>
      <c r="W398" s="41">
        <f>Data[[#This Row],[TOTAL CHELTUIELI EURO]]/Data[[#This Row],[NUMĂRUL PERSOANELOR CARE AU PARTICIPAT LA VOT]]</f>
        <v>2.751386340859574</v>
      </c>
      <c r="X398" s="43">
        <v>4.8400999999999996</v>
      </c>
      <c r="Y398" s="114" t="s">
        <v>2898</v>
      </c>
      <c r="Z398" s="44">
        <v>10</v>
      </c>
      <c r="AA398" s="115" t="s">
        <v>3108</v>
      </c>
      <c r="AB398" s="44">
        <v>2</v>
      </c>
      <c r="AC398" s="45"/>
    </row>
    <row r="399" spans="1:29" ht="12" customHeight="1" x14ac:dyDescent="0.2">
      <c r="A399" s="37">
        <v>398</v>
      </c>
      <c r="B399" s="38" t="s">
        <v>10</v>
      </c>
      <c r="C399" s="39" t="s">
        <v>1318</v>
      </c>
      <c r="D399" s="40">
        <v>44101</v>
      </c>
      <c r="E399" s="38">
        <v>1</v>
      </c>
      <c r="F399" s="38"/>
      <c r="G399" s="38" t="s">
        <v>2</v>
      </c>
      <c r="H399" s="38" t="s">
        <v>2</v>
      </c>
      <c r="I399" s="39">
        <v>1920</v>
      </c>
      <c r="J399" s="39">
        <v>13298.94</v>
      </c>
      <c r="K399" s="39">
        <v>0</v>
      </c>
      <c r="L399" s="41">
        <f>SUM(Data[[#This Row],[CHELTUIELI DE PERSONAL LEI]:[CHELTUIELI DE CAPITAL (ACTIVE NEFINANCIARE ) LEI]])</f>
        <v>15218.94</v>
      </c>
      <c r="M399" s="41">
        <f>Data[[#This Row],[TOTAL CHELTUIELI LEI]]/Data[[#This Row],[CURS VALUTAR EURO BNR 22 07 2020]]</f>
        <v>3144.3441251213821</v>
      </c>
      <c r="N399" s="42">
        <v>1872</v>
      </c>
      <c r="O399" s="42"/>
      <c r="P399" s="42">
        <v>1732</v>
      </c>
      <c r="Q399" s="42"/>
      <c r="R399" s="42">
        <f>Data[[#This Row],[PERSOANE ÎNSCRISE ÎN LISTELE ELECTORALE (TURUL 1)            ]]+Data[[#This Row],[PERSOANE ÎNSCRISE ÎN LISTELE ELECTORALE (TURUL AL 2-LEA)]]</f>
        <v>1872</v>
      </c>
      <c r="S399" s="42">
        <f>Data[[#This Row],[PERSOANE CARE AU PARTICIPAT LA VOT (TURUL 1)]]+Data[[#This Row],[PERSOANE CARE AU PARTICIPAT LA VOT  (TURUL AL 2-LEA)]]</f>
        <v>1732</v>
      </c>
      <c r="T399" s="41">
        <f>Data[[#This Row],[TOTAL CHELTUIELI LEI]]/Data[[#This Row],[NUMĂRUL PERSOANELOR ÎNSCRISE ÎN LISTELE ELECTORALE]]</f>
        <v>8.1297756410256419</v>
      </c>
      <c r="U399" s="41">
        <f>Data[[#This Row],[TOTAL CHELTUIELI EURO]]/Data[[#This Row],[NUMĂRUL PERSOANELOR ÎNSCRISE ÎN LISTELE ELECTORALE]]</f>
        <v>1.6796710070092853</v>
      </c>
      <c r="V399" s="41">
        <f>Data[[#This Row],[TOTAL CHELTUIELI LEI]]/Data[[#This Row],[NUMĂRUL PERSOANELOR CARE AU PARTICIPAT LA VOT]]</f>
        <v>8.7869168591224014</v>
      </c>
      <c r="W399" s="41">
        <f>Data[[#This Row],[TOTAL CHELTUIELI EURO]]/Data[[#This Row],[NUMĂRUL PERSOANELOR CARE AU PARTICIPAT LA VOT]]</f>
        <v>1.8154411807860174</v>
      </c>
      <c r="X399" s="43">
        <v>4.8400999999999996</v>
      </c>
      <c r="Y399" s="114" t="s">
        <v>2896</v>
      </c>
      <c r="Z399" s="44">
        <v>8</v>
      </c>
      <c r="AA399" s="115" t="s">
        <v>3107</v>
      </c>
      <c r="AB399" s="44">
        <v>1</v>
      </c>
      <c r="AC399" s="45"/>
    </row>
    <row r="400" spans="1:29" ht="12" customHeight="1" x14ac:dyDescent="0.2">
      <c r="A400" s="37">
        <v>399</v>
      </c>
      <c r="B400" s="38" t="s">
        <v>10</v>
      </c>
      <c r="C400" s="39" t="s">
        <v>1319</v>
      </c>
      <c r="D400" s="40">
        <v>44101</v>
      </c>
      <c r="E400" s="38">
        <v>1</v>
      </c>
      <c r="F400" s="38"/>
      <c r="G400" s="38" t="s">
        <v>2</v>
      </c>
      <c r="H400" s="38" t="s">
        <v>2</v>
      </c>
      <c r="I400" s="39">
        <v>6200</v>
      </c>
      <c r="J400" s="39">
        <v>1542</v>
      </c>
      <c r="K400" s="39">
        <v>0</v>
      </c>
      <c r="L400" s="41">
        <f>SUM(Data[[#This Row],[CHELTUIELI DE PERSONAL LEI]:[CHELTUIELI DE CAPITAL (ACTIVE NEFINANCIARE ) LEI]])</f>
        <v>7742</v>
      </c>
      <c r="M400" s="41">
        <f>Data[[#This Row],[TOTAL CHELTUIELI LEI]]/Data[[#This Row],[CURS VALUTAR EURO BNR 22 07 2020]]</f>
        <v>1599.5537282287557</v>
      </c>
      <c r="N400" s="42">
        <v>2836</v>
      </c>
      <c r="O400" s="42"/>
      <c r="P400" s="42">
        <v>2012</v>
      </c>
      <c r="Q400" s="42"/>
      <c r="R400" s="42">
        <f>Data[[#This Row],[PERSOANE ÎNSCRISE ÎN LISTELE ELECTORALE (TURUL 1)            ]]+Data[[#This Row],[PERSOANE ÎNSCRISE ÎN LISTELE ELECTORALE (TURUL AL 2-LEA)]]</f>
        <v>2836</v>
      </c>
      <c r="S400" s="42">
        <f>Data[[#This Row],[PERSOANE CARE AU PARTICIPAT LA VOT (TURUL 1)]]+Data[[#This Row],[PERSOANE CARE AU PARTICIPAT LA VOT  (TURUL AL 2-LEA)]]</f>
        <v>2012</v>
      </c>
      <c r="T400" s="41">
        <f>Data[[#This Row],[TOTAL CHELTUIELI LEI]]/Data[[#This Row],[NUMĂRUL PERSOANELOR ÎNSCRISE ÎN LISTELE ELECTORALE]]</f>
        <v>2.7299012693935119</v>
      </c>
      <c r="U400" s="41">
        <f>Data[[#This Row],[TOTAL CHELTUIELI EURO]]/Data[[#This Row],[NUMĂRUL PERSOANELOR ÎNSCRISE ÎN LISTELE ELECTORALE]]</f>
        <v>0.56401753463637372</v>
      </c>
      <c r="V400" s="41">
        <f>Data[[#This Row],[TOTAL CHELTUIELI LEI]]/Data[[#This Row],[NUMĂRUL PERSOANELOR CARE AU PARTICIPAT LA VOT]]</f>
        <v>3.8479125248508947</v>
      </c>
      <c r="W400" s="41">
        <f>Data[[#This Row],[TOTAL CHELTUIELI EURO]]/Data[[#This Row],[NUMĂRUL PERSOANELOR CARE AU PARTICIPAT LA VOT]]</f>
        <v>0.79500682317532589</v>
      </c>
      <c r="X400" s="43">
        <v>4.8400999999999996</v>
      </c>
      <c r="Y400" s="114" t="s">
        <v>2891</v>
      </c>
      <c r="Z400" s="44">
        <v>2</v>
      </c>
      <c r="AA400" s="115" t="s">
        <v>3105</v>
      </c>
      <c r="AB400" s="44">
        <v>0</v>
      </c>
      <c r="AC400" s="45"/>
    </row>
    <row r="401" spans="1:29" ht="12" customHeight="1" x14ac:dyDescent="0.2">
      <c r="A401" s="37">
        <v>400</v>
      </c>
      <c r="B401" s="38" t="s">
        <v>10</v>
      </c>
      <c r="C401" s="39" t="s">
        <v>1320</v>
      </c>
      <c r="D401" s="40">
        <v>44101</v>
      </c>
      <c r="E401" s="38">
        <v>1</v>
      </c>
      <c r="F401" s="38"/>
      <c r="G401" s="38" t="s">
        <v>2</v>
      </c>
      <c r="H401" s="38" t="s">
        <v>2</v>
      </c>
      <c r="I401" s="39">
        <v>2000</v>
      </c>
      <c r="J401" s="39">
        <v>9657.8700000000008</v>
      </c>
      <c r="K401" s="39">
        <v>0</v>
      </c>
      <c r="L401" s="41">
        <f>SUM(Data[[#This Row],[CHELTUIELI DE PERSONAL LEI]:[CHELTUIELI DE CAPITAL (ACTIVE NEFINANCIARE ) LEI]])</f>
        <v>11657.87</v>
      </c>
      <c r="M401" s="41">
        <f>Data[[#This Row],[TOTAL CHELTUIELI LEI]]/Data[[#This Row],[CURS VALUTAR EURO BNR 22 07 2020]]</f>
        <v>2408.6010619615299</v>
      </c>
      <c r="N401" s="42">
        <v>1810</v>
      </c>
      <c r="O401" s="42"/>
      <c r="P401" s="42">
        <v>1334</v>
      </c>
      <c r="Q401" s="42"/>
      <c r="R401" s="42">
        <f>Data[[#This Row],[PERSOANE ÎNSCRISE ÎN LISTELE ELECTORALE (TURUL 1)            ]]+Data[[#This Row],[PERSOANE ÎNSCRISE ÎN LISTELE ELECTORALE (TURUL AL 2-LEA)]]</f>
        <v>1810</v>
      </c>
      <c r="S401" s="42">
        <f>Data[[#This Row],[PERSOANE CARE AU PARTICIPAT LA VOT (TURUL 1)]]+Data[[#This Row],[PERSOANE CARE AU PARTICIPAT LA VOT  (TURUL AL 2-LEA)]]</f>
        <v>1334</v>
      </c>
      <c r="T401" s="41">
        <f>Data[[#This Row],[TOTAL CHELTUIELI LEI]]/Data[[#This Row],[NUMĂRUL PERSOANELOR ÎNSCRISE ÎN LISTELE ELECTORALE]]</f>
        <v>6.4408121546961334</v>
      </c>
      <c r="U401" s="41">
        <f>Data[[#This Row],[TOTAL CHELTUIELI EURO]]/Data[[#This Row],[NUMĂRUL PERSOANELOR ÎNSCRISE ÎN LISTELE ELECTORALE]]</f>
        <v>1.3307188187632761</v>
      </c>
      <c r="V401" s="41">
        <f>Data[[#This Row],[TOTAL CHELTUIELI LEI]]/Data[[#This Row],[NUMĂRUL PERSOANELOR CARE AU PARTICIPAT LA VOT]]</f>
        <v>8.7390329835082472</v>
      </c>
      <c r="W401" s="41">
        <f>Data[[#This Row],[TOTAL CHELTUIELI EURO]]/Data[[#This Row],[NUMĂRUL PERSOANELOR CARE AU PARTICIPAT LA VOT]]</f>
        <v>1.8055480224599174</v>
      </c>
      <c r="X401" s="43">
        <v>4.8400999999999996</v>
      </c>
      <c r="Y401" s="114" t="s">
        <v>2889</v>
      </c>
      <c r="Z401" s="44">
        <v>6</v>
      </c>
      <c r="AA401" s="115" t="s">
        <v>3107</v>
      </c>
      <c r="AB401" s="44">
        <v>1</v>
      </c>
      <c r="AC401" s="45"/>
    </row>
    <row r="402" spans="1:29" ht="12" customHeight="1" x14ac:dyDescent="0.2">
      <c r="A402" s="37">
        <v>401</v>
      </c>
      <c r="B402" s="38" t="s">
        <v>10</v>
      </c>
      <c r="C402" s="39" t="s">
        <v>1321</v>
      </c>
      <c r="D402" s="40">
        <v>44101</v>
      </c>
      <c r="E402" s="38">
        <v>1</v>
      </c>
      <c r="F402" s="38"/>
      <c r="G402" s="38" t="s">
        <v>2</v>
      </c>
      <c r="H402" s="38" t="s">
        <v>2</v>
      </c>
      <c r="I402" s="39">
        <v>1800</v>
      </c>
      <c r="J402" s="39">
        <v>11262.31</v>
      </c>
      <c r="K402" s="39">
        <v>0</v>
      </c>
      <c r="L402" s="41">
        <f>SUM(Data[[#This Row],[CHELTUIELI DE PERSONAL LEI]:[CHELTUIELI DE CAPITAL (ACTIVE NEFINANCIARE ) LEI]])</f>
        <v>13062.31</v>
      </c>
      <c r="M402" s="41">
        <f>Data[[#This Row],[TOTAL CHELTUIELI LEI]]/Data[[#This Row],[CURS VALUTAR EURO BNR 22 07 2020]]</f>
        <v>2698.7686204830479</v>
      </c>
      <c r="N402" s="42">
        <v>3086</v>
      </c>
      <c r="O402" s="42"/>
      <c r="P402" s="42">
        <v>1936</v>
      </c>
      <c r="Q402" s="42"/>
      <c r="R402" s="42">
        <f>Data[[#This Row],[PERSOANE ÎNSCRISE ÎN LISTELE ELECTORALE (TURUL 1)            ]]+Data[[#This Row],[PERSOANE ÎNSCRISE ÎN LISTELE ELECTORALE (TURUL AL 2-LEA)]]</f>
        <v>3086</v>
      </c>
      <c r="S402" s="42">
        <f>Data[[#This Row],[PERSOANE CARE AU PARTICIPAT LA VOT (TURUL 1)]]+Data[[#This Row],[PERSOANE CARE AU PARTICIPAT LA VOT  (TURUL AL 2-LEA)]]</f>
        <v>1936</v>
      </c>
      <c r="T402" s="41">
        <f>Data[[#This Row],[TOTAL CHELTUIELI LEI]]/Data[[#This Row],[NUMĂRUL PERSOANELOR ÎNSCRISE ÎN LISTELE ELECTORALE]]</f>
        <v>4.2327640959170445</v>
      </c>
      <c r="U402" s="41">
        <f>Data[[#This Row],[TOTAL CHELTUIELI EURO]]/Data[[#This Row],[NUMĂRUL PERSOANELOR ÎNSCRISE ÎN LISTELE ELECTORALE]]</f>
        <v>0.87451996775212182</v>
      </c>
      <c r="V402" s="41">
        <f>Data[[#This Row],[TOTAL CHELTUIELI LEI]]/Data[[#This Row],[NUMĂRUL PERSOANELOR CARE AU PARTICIPAT LA VOT]]</f>
        <v>6.7470609504132231</v>
      </c>
      <c r="W402" s="41">
        <f>Data[[#This Row],[TOTAL CHELTUIELI EURO]]/Data[[#This Row],[NUMĂRUL PERSOANELOR CARE AU PARTICIPAT LA VOT]]</f>
        <v>1.3939920560346322</v>
      </c>
      <c r="X402" s="43">
        <v>4.8400999999999996</v>
      </c>
      <c r="Y402" s="114" t="s">
        <v>2895</v>
      </c>
      <c r="Z402" s="44">
        <v>4</v>
      </c>
      <c r="AA402" s="115" t="s">
        <v>3105</v>
      </c>
      <c r="AB402" s="44">
        <v>0</v>
      </c>
      <c r="AC402" s="45"/>
    </row>
    <row r="403" spans="1:29" ht="12" customHeight="1" x14ac:dyDescent="0.2">
      <c r="A403" s="37">
        <v>402</v>
      </c>
      <c r="B403" s="38" t="s">
        <v>10</v>
      </c>
      <c r="C403" s="39" t="s">
        <v>1322</v>
      </c>
      <c r="D403" s="40">
        <v>44101</v>
      </c>
      <c r="E403" s="38">
        <v>1</v>
      </c>
      <c r="F403" s="38"/>
      <c r="G403" s="38" t="s">
        <v>2</v>
      </c>
      <c r="H403" s="38" t="s">
        <v>2</v>
      </c>
      <c r="I403" s="39">
        <v>3000</v>
      </c>
      <c r="J403" s="39">
        <v>6092</v>
      </c>
      <c r="K403" s="39">
        <v>0</v>
      </c>
      <c r="L403" s="41">
        <f>SUM(Data[[#This Row],[CHELTUIELI DE PERSONAL LEI]:[CHELTUIELI DE CAPITAL (ACTIVE NEFINANCIARE ) LEI]])</f>
        <v>9092</v>
      </c>
      <c r="M403" s="41">
        <f>Data[[#This Row],[TOTAL CHELTUIELI LEI]]/Data[[#This Row],[CURS VALUTAR EURO BNR 22 07 2020]]</f>
        <v>1878.4735852565032</v>
      </c>
      <c r="N403" s="49">
        <v>2611</v>
      </c>
      <c r="O403" s="42"/>
      <c r="P403" s="42">
        <v>2061</v>
      </c>
      <c r="Q403" s="42"/>
      <c r="R403" s="42">
        <f>Data[[#This Row],[PERSOANE ÎNSCRISE ÎN LISTELE ELECTORALE (TURUL 1)            ]]+Data[[#This Row],[PERSOANE ÎNSCRISE ÎN LISTELE ELECTORALE (TURUL AL 2-LEA)]]</f>
        <v>2611</v>
      </c>
      <c r="S403" s="42">
        <f>Data[[#This Row],[PERSOANE CARE AU PARTICIPAT LA VOT (TURUL 1)]]+Data[[#This Row],[PERSOANE CARE AU PARTICIPAT LA VOT  (TURUL AL 2-LEA)]]</f>
        <v>2061</v>
      </c>
      <c r="T403" s="41">
        <f>Data[[#This Row],[TOTAL CHELTUIELI LEI]]/Data[[#This Row],[NUMĂRUL PERSOANELOR ÎNSCRISE ÎN LISTELE ELECTORALE]]</f>
        <v>3.4821907315204901</v>
      </c>
      <c r="U403" s="41">
        <f>Data[[#This Row],[TOTAL CHELTUIELI EURO]]/Data[[#This Row],[NUMĂRUL PERSOANELOR ÎNSCRISE ÎN LISTELE ELECTORALE]]</f>
        <v>0.71944603035484611</v>
      </c>
      <c r="V403" s="41">
        <f>Data[[#This Row],[TOTAL CHELTUIELI LEI]]/Data[[#This Row],[NUMĂRUL PERSOANELOR CARE AU PARTICIPAT LA VOT]]</f>
        <v>4.4114507520621054</v>
      </c>
      <c r="W403" s="41">
        <f>Data[[#This Row],[TOTAL CHELTUIELI EURO]]/Data[[#This Row],[NUMĂRUL PERSOANELOR CARE AU PARTICIPAT LA VOT]]</f>
        <v>0.91143793559267494</v>
      </c>
      <c r="X403" s="43">
        <v>4.8400999999999996</v>
      </c>
      <c r="Y403" s="114" t="s">
        <v>2884</v>
      </c>
      <c r="Z403" s="44">
        <v>3</v>
      </c>
      <c r="AA403" s="115" t="s">
        <v>3105</v>
      </c>
      <c r="AB403" s="44">
        <v>0</v>
      </c>
      <c r="AC403" s="45"/>
    </row>
    <row r="404" spans="1:29" ht="12" customHeight="1" x14ac:dyDescent="0.2">
      <c r="A404" s="37">
        <v>403</v>
      </c>
      <c r="B404" s="38" t="s">
        <v>10</v>
      </c>
      <c r="C404" s="39" t="s">
        <v>1323</v>
      </c>
      <c r="D404" s="40">
        <v>44101</v>
      </c>
      <c r="E404" s="38">
        <v>1</v>
      </c>
      <c r="F404" s="38"/>
      <c r="G404" s="38" t="s">
        <v>2</v>
      </c>
      <c r="H404" s="38" t="s">
        <v>2</v>
      </c>
      <c r="I404" s="39">
        <v>4400</v>
      </c>
      <c r="J404" s="39">
        <v>11261.73</v>
      </c>
      <c r="K404" s="39">
        <v>0</v>
      </c>
      <c r="L404" s="41">
        <f>SUM(Data[[#This Row],[CHELTUIELI DE PERSONAL LEI]:[CHELTUIELI DE CAPITAL (ACTIVE NEFINANCIARE ) LEI]])</f>
        <v>15661.73</v>
      </c>
      <c r="M404" s="41">
        <f>Data[[#This Row],[TOTAL CHELTUIELI LEI]]/Data[[#This Row],[CURS VALUTAR EURO BNR 22 07 2020]]</f>
        <v>3235.8277721534682</v>
      </c>
      <c r="N404" s="49">
        <v>2457</v>
      </c>
      <c r="O404" s="42"/>
      <c r="P404" s="42">
        <v>1965</v>
      </c>
      <c r="Q404" s="42"/>
      <c r="R404" s="42">
        <f>Data[[#This Row],[PERSOANE ÎNSCRISE ÎN LISTELE ELECTORALE (TURUL 1)            ]]+Data[[#This Row],[PERSOANE ÎNSCRISE ÎN LISTELE ELECTORALE (TURUL AL 2-LEA)]]</f>
        <v>2457</v>
      </c>
      <c r="S404" s="42">
        <f>Data[[#This Row],[PERSOANE CARE AU PARTICIPAT LA VOT (TURUL 1)]]+Data[[#This Row],[PERSOANE CARE AU PARTICIPAT LA VOT  (TURUL AL 2-LEA)]]</f>
        <v>1965</v>
      </c>
      <c r="T404" s="41">
        <f>Data[[#This Row],[TOTAL CHELTUIELI LEI]]/Data[[#This Row],[NUMĂRUL PERSOANELOR ÎNSCRISE ÎN LISTELE ELECTORALE]]</f>
        <v>6.3743304843304838</v>
      </c>
      <c r="U404" s="41">
        <f>Data[[#This Row],[TOTAL CHELTUIELI EURO]]/Data[[#This Row],[NUMĂRUL PERSOANELOR ÎNSCRISE ÎN LISTELE ELECTORALE]]</f>
        <v>1.3169832202496818</v>
      </c>
      <c r="V404" s="41">
        <f>Data[[#This Row],[TOTAL CHELTUIELI LEI]]/Data[[#This Row],[NUMĂRUL PERSOANELOR CARE AU PARTICIPAT LA VOT]]</f>
        <v>7.9703460559796433</v>
      </c>
      <c r="W404" s="41">
        <f>Data[[#This Row],[TOTAL CHELTUIELI EURO]]/Data[[#This Row],[NUMĂRUL PERSOANELOR CARE AU PARTICIPAT LA VOT]]</f>
        <v>1.6467316906633427</v>
      </c>
      <c r="X404" s="43">
        <v>4.8400999999999996</v>
      </c>
      <c r="Y404" s="114" t="s">
        <v>2889</v>
      </c>
      <c r="Z404" s="44">
        <v>6</v>
      </c>
      <c r="AA404" s="115" t="s">
        <v>3107</v>
      </c>
      <c r="AB404" s="44">
        <v>1</v>
      </c>
      <c r="AC404" s="45"/>
    </row>
    <row r="405" spans="1:29" ht="12" customHeight="1" x14ac:dyDescent="0.2">
      <c r="A405" s="37">
        <v>404</v>
      </c>
      <c r="B405" s="38" t="s">
        <v>10</v>
      </c>
      <c r="C405" s="39" t="s">
        <v>1324</v>
      </c>
      <c r="D405" s="40">
        <v>44101</v>
      </c>
      <c r="E405" s="38">
        <v>1</v>
      </c>
      <c r="F405" s="38"/>
      <c r="G405" s="38" t="s">
        <v>2</v>
      </c>
      <c r="H405" s="38" t="s">
        <v>2</v>
      </c>
      <c r="I405" s="39">
        <v>3875</v>
      </c>
      <c r="J405" s="39">
        <v>19040</v>
      </c>
      <c r="K405" s="39">
        <v>0</v>
      </c>
      <c r="L405" s="41">
        <f>SUM(Data[[#This Row],[CHELTUIELI DE PERSONAL LEI]:[CHELTUIELI DE CAPITAL (ACTIVE NEFINANCIARE ) LEI]])</f>
        <v>22915</v>
      </c>
      <c r="M405" s="41">
        <f>Data[[#This Row],[TOTAL CHELTUIELI LEI]]/Data[[#This Row],[CURS VALUTAR EURO BNR 22 07 2020]]</f>
        <v>4734.4063139191339</v>
      </c>
      <c r="N405" s="49">
        <v>1750</v>
      </c>
      <c r="O405" s="42"/>
      <c r="P405" s="42">
        <v>1007</v>
      </c>
      <c r="Q405" s="42"/>
      <c r="R405" s="42">
        <f>Data[[#This Row],[PERSOANE ÎNSCRISE ÎN LISTELE ELECTORALE (TURUL 1)            ]]+Data[[#This Row],[PERSOANE ÎNSCRISE ÎN LISTELE ELECTORALE (TURUL AL 2-LEA)]]</f>
        <v>1750</v>
      </c>
      <c r="S405" s="42">
        <f>Data[[#This Row],[PERSOANE CARE AU PARTICIPAT LA VOT (TURUL 1)]]+Data[[#This Row],[PERSOANE CARE AU PARTICIPAT LA VOT  (TURUL AL 2-LEA)]]</f>
        <v>1007</v>
      </c>
      <c r="T405" s="41">
        <f>Data[[#This Row],[TOTAL CHELTUIELI LEI]]/Data[[#This Row],[NUMĂRUL PERSOANELOR ÎNSCRISE ÎN LISTELE ELECTORALE]]</f>
        <v>13.094285714285714</v>
      </c>
      <c r="U405" s="41">
        <f>Data[[#This Row],[TOTAL CHELTUIELI EURO]]/Data[[#This Row],[NUMĂRUL PERSOANELOR ÎNSCRISE ÎN LISTELE ELECTORALE]]</f>
        <v>2.7053750365252194</v>
      </c>
      <c r="V405" s="41">
        <f>Data[[#This Row],[TOTAL CHELTUIELI LEI]]/Data[[#This Row],[NUMĂRUL PERSOANELOR CARE AU PARTICIPAT LA VOT]]</f>
        <v>22.755710029791459</v>
      </c>
      <c r="W405" s="41">
        <f>Data[[#This Row],[TOTAL CHELTUIELI EURO]]/Data[[#This Row],[NUMĂRUL PERSOANELOR CARE AU PARTICIPAT LA VOT]]</f>
        <v>4.7014958430180078</v>
      </c>
      <c r="X405" s="43">
        <v>4.8400999999999996</v>
      </c>
      <c r="Y405" s="114" t="s">
        <v>2906</v>
      </c>
      <c r="Z405" s="44">
        <v>13</v>
      </c>
      <c r="AA405" s="115" t="s">
        <v>3108</v>
      </c>
      <c r="AB405" s="44">
        <v>2</v>
      </c>
      <c r="AC405" s="45"/>
    </row>
    <row r="406" spans="1:29" ht="12" customHeight="1" x14ac:dyDescent="0.2">
      <c r="A406" s="37">
        <v>405</v>
      </c>
      <c r="B406" s="38" t="s">
        <v>10</v>
      </c>
      <c r="C406" s="39" t="s">
        <v>1325</v>
      </c>
      <c r="D406" s="40">
        <v>44101</v>
      </c>
      <c r="E406" s="38">
        <v>1</v>
      </c>
      <c r="F406" s="38"/>
      <c r="G406" s="38" t="s">
        <v>2</v>
      </c>
      <c r="H406" s="38" t="s">
        <v>2</v>
      </c>
      <c r="I406" s="39">
        <v>2000</v>
      </c>
      <c r="J406" s="39">
        <v>18111</v>
      </c>
      <c r="K406" s="39">
        <v>0</v>
      </c>
      <c r="L406" s="41">
        <f>SUM(Data[[#This Row],[CHELTUIELI DE PERSONAL LEI]:[CHELTUIELI DE CAPITAL (ACTIVE NEFINANCIARE ) LEI]])</f>
        <v>20111</v>
      </c>
      <c r="M406" s="41">
        <f>Data[[#This Row],[TOTAL CHELTUIELI LEI]]/Data[[#This Row],[CURS VALUTAR EURO BNR 22 07 2020]]</f>
        <v>4155.0794405074275</v>
      </c>
      <c r="N406" s="49">
        <v>3546</v>
      </c>
      <c r="O406" s="42"/>
      <c r="P406" s="42">
        <v>1921</v>
      </c>
      <c r="Q406" s="42"/>
      <c r="R406" s="42">
        <f>Data[[#This Row],[PERSOANE ÎNSCRISE ÎN LISTELE ELECTORALE (TURUL 1)            ]]+Data[[#This Row],[PERSOANE ÎNSCRISE ÎN LISTELE ELECTORALE (TURUL AL 2-LEA)]]</f>
        <v>3546</v>
      </c>
      <c r="S406" s="42">
        <f>Data[[#This Row],[PERSOANE CARE AU PARTICIPAT LA VOT (TURUL 1)]]+Data[[#This Row],[PERSOANE CARE AU PARTICIPAT LA VOT  (TURUL AL 2-LEA)]]</f>
        <v>1921</v>
      </c>
      <c r="T406" s="41">
        <f>Data[[#This Row],[TOTAL CHELTUIELI LEI]]/Data[[#This Row],[NUMĂRUL PERSOANELOR ÎNSCRISE ÎN LISTELE ELECTORALE]]</f>
        <v>5.671460800902425</v>
      </c>
      <c r="U406" s="41">
        <f>Data[[#This Row],[TOTAL CHELTUIELI EURO]]/Data[[#This Row],[NUMĂRUL PERSOANELOR ÎNSCRISE ÎN LISTELE ELECTORALE]]</f>
        <v>1.1717652116490207</v>
      </c>
      <c r="V406" s="41">
        <f>Data[[#This Row],[TOTAL CHELTUIELI LEI]]/Data[[#This Row],[NUMĂRUL PERSOANELOR CARE AU PARTICIPAT LA VOT]]</f>
        <v>10.469026548672566</v>
      </c>
      <c r="W406" s="41">
        <f>Data[[#This Row],[TOTAL CHELTUIELI EURO]]/Data[[#This Row],[NUMĂRUL PERSOANELOR CARE AU PARTICIPAT LA VOT]]</f>
        <v>2.1629773245744026</v>
      </c>
      <c r="X406" s="43">
        <v>4.8400999999999996</v>
      </c>
      <c r="Y406" s="114" t="s">
        <v>2892</v>
      </c>
      <c r="Z406" s="44">
        <v>5</v>
      </c>
      <c r="AA406" s="115" t="s">
        <v>3107</v>
      </c>
      <c r="AB406" s="44">
        <v>1</v>
      </c>
      <c r="AC406" s="45"/>
    </row>
    <row r="407" spans="1:29" ht="12" customHeight="1" x14ac:dyDescent="0.2">
      <c r="A407" s="37">
        <v>406</v>
      </c>
      <c r="B407" s="38" t="s">
        <v>10</v>
      </c>
      <c r="C407" s="39" t="s">
        <v>1326</v>
      </c>
      <c r="D407" s="40">
        <v>44101</v>
      </c>
      <c r="E407" s="38">
        <v>1</v>
      </c>
      <c r="F407" s="38"/>
      <c r="G407" s="38" t="s">
        <v>2</v>
      </c>
      <c r="H407" s="38" t="s">
        <v>2</v>
      </c>
      <c r="I407" s="39">
        <v>0</v>
      </c>
      <c r="J407" s="39">
        <v>20463.53</v>
      </c>
      <c r="K407" s="39">
        <v>0</v>
      </c>
      <c r="L407" s="41">
        <f>SUM(Data[[#This Row],[CHELTUIELI DE PERSONAL LEI]:[CHELTUIELI DE CAPITAL (ACTIVE NEFINANCIARE ) LEI]])</f>
        <v>20463.53</v>
      </c>
      <c r="M407" s="41">
        <f>Data[[#This Row],[TOTAL CHELTUIELI LEI]]/Data[[#This Row],[CURS VALUTAR EURO BNR 22 07 2020]]</f>
        <v>4227.9147125059399</v>
      </c>
      <c r="N407" s="49">
        <v>1330</v>
      </c>
      <c r="O407" s="42"/>
      <c r="P407" s="42">
        <v>1044</v>
      </c>
      <c r="Q407" s="42"/>
      <c r="R407" s="42">
        <f>Data[[#This Row],[PERSOANE ÎNSCRISE ÎN LISTELE ELECTORALE (TURUL 1)            ]]+Data[[#This Row],[PERSOANE ÎNSCRISE ÎN LISTELE ELECTORALE (TURUL AL 2-LEA)]]</f>
        <v>1330</v>
      </c>
      <c r="S407" s="42">
        <f>Data[[#This Row],[PERSOANE CARE AU PARTICIPAT LA VOT (TURUL 1)]]+Data[[#This Row],[PERSOANE CARE AU PARTICIPAT LA VOT  (TURUL AL 2-LEA)]]</f>
        <v>1044</v>
      </c>
      <c r="T407" s="41">
        <f>Data[[#This Row],[TOTAL CHELTUIELI LEI]]/Data[[#This Row],[NUMĂRUL PERSOANELOR ÎNSCRISE ÎN LISTELE ELECTORALE]]</f>
        <v>15.386112781954886</v>
      </c>
      <c r="U407" s="41">
        <f>Data[[#This Row],[TOTAL CHELTUIELI EURO]]/Data[[#This Row],[NUMĂRUL PERSOANELOR ÎNSCRISE ÎN LISTELE ELECTORALE]]</f>
        <v>3.1788832424856692</v>
      </c>
      <c r="V407" s="41">
        <f>Data[[#This Row],[TOTAL CHELTUIELI LEI]]/Data[[#This Row],[NUMĂRUL PERSOANELOR CARE AU PARTICIPAT LA VOT]]</f>
        <v>19.601082375478928</v>
      </c>
      <c r="W407" s="41">
        <f>Data[[#This Row],[TOTAL CHELTUIELI EURO]]/Data[[#This Row],[NUMĂRUL PERSOANELOR CARE AU PARTICIPAT LA VOT]]</f>
        <v>4.049726736116801</v>
      </c>
      <c r="X407" s="43">
        <v>4.8400999999999996</v>
      </c>
      <c r="Y407" s="114" t="s">
        <v>2909</v>
      </c>
      <c r="Z407" s="44">
        <v>15</v>
      </c>
      <c r="AA407" s="115" t="s">
        <v>3106</v>
      </c>
      <c r="AB407" s="44">
        <v>3</v>
      </c>
      <c r="AC407" s="45"/>
    </row>
    <row r="408" spans="1:29" ht="12" customHeight="1" x14ac:dyDescent="0.2">
      <c r="A408" s="37">
        <v>407</v>
      </c>
      <c r="B408" s="38" t="s">
        <v>10</v>
      </c>
      <c r="C408" s="39" t="s">
        <v>1327</v>
      </c>
      <c r="D408" s="40">
        <v>44101</v>
      </c>
      <c r="E408" s="38">
        <v>1</v>
      </c>
      <c r="F408" s="38"/>
      <c r="G408" s="38" t="s">
        <v>2</v>
      </c>
      <c r="H408" s="38" t="s">
        <v>2</v>
      </c>
      <c r="I408" s="39">
        <v>9600</v>
      </c>
      <c r="J408" s="39">
        <v>9142.2199999999993</v>
      </c>
      <c r="K408" s="39">
        <v>0</v>
      </c>
      <c r="L408" s="41">
        <f>SUM(Data[[#This Row],[CHELTUIELI DE PERSONAL LEI]:[CHELTUIELI DE CAPITAL (ACTIVE NEFINANCIARE ) LEI]])</f>
        <v>18742.22</v>
      </c>
      <c r="M408" s="41">
        <f>Data[[#This Row],[TOTAL CHELTUIELI LEI]]/Data[[#This Row],[CURS VALUTAR EURO BNR 22 07 2020]]</f>
        <v>3872.2794983574727</v>
      </c>
      <c r="N408" s="49">
        <v>2364</v>
      </c>
      <c r="O408" s="42"/>
      <c r="P408" s="42">
        <v>1842</v>
      </c>
      <c r="Q408" s="42"/>
      <c r="R408" s="42">
        <f>Data[[#This Row],[PERSOANE ÎNSCRISE ÎN LISTELE ELECTORALE (TURUL 1)            ]]+Data[[#This Row],[PERSOANE ÎNSCRISE ÎN LISTELE ELECTORALE (TURUL AL 2-LEA)]]</f>
        <v>2364</v>
      </c>
      <c r="S408" s="42">
        <f>Data[[#This Row],[PERSOANE CARE AU PARTICIPAT LA VOT (TURUL 1)]]+Data[[#This Row],[PERSOANE CARE AU PARTICIPAT LA VOT  (TURUL AL 2-LEA)]]</f>
        <v>1842</v>
      </c>
      <c r="T408" s="41">
        <f>Data[[#This Row],[TOTAL CHELTUIELI LEI]]/Data[[#This Row],[NUMĂRUL PERSOANELOR ÎNSCRISE ÎN LISTELE ELECTORALE]]</f>
        <v>7.9281810490693747</v>
      </c>
      <c r="U408" s="41">
        <f>Data[[#This Row],[TOTAL CHELTUIELI EURO]]/Data[[#This Row],[NUMĂRUL PERSOANELOR ÎNSCRISE ÎN LISTELE ELECTORALE]]</f>
        <v>1.6380200923677972</v>
      </c>
      <c r="V408" s="41">
        <f>Data[[#This Row],[TOTAL CHELTUIELI LEI]]/Data[[#This Row],[NUMĂRUL PERSOANELOR CARE AU PARTICIPAT LA VOT]]</f>
        <v>10.174929424538545</v>
      </c>
      <c r="W408" s="41">
        <f>Data[[#This Row],[TOTAL CHELTUIELI EURO]]/Data[[#This Row],[NUMĂRUL PERSOANELOR CARE AU PARTICIPAT LA VOT]]</f>
        <v>2.102214711377564</v>
      </c>
      <c r="X408" s="43">
        <v>4.8400999999999996</v>
      </c>
      <c r="Y408" s="114" t="s">
        <v>2886</v>
      </c>
      <c r="Z408" s="44">
        <v>7</v>
      </c>
      <c r="AA408" s="115" t="s">
        <v>3107</v>
      </c>
      <c r="AB408" s="44">
        <v>1</v>
      </c>
      <c r="AC408" s="45"/>
    </row>
    <row r="409" spans="1:29" ht="12" customHeight="1" x14ac:dyDescent="0.2">
      <c r="A409" s="37">
        <v>408</v>
      </c>
      <c r="B409" s="38" t="s">
        <v>10</v>
      </c>
      <c r="C409" s="39" t="s">
        <v>1328</v>
      </c>
      <c r="D409" s="40">
        <v>44101</v>
      </c>
      <c r="E409" s="38">
        <v>1</v>
      </c>
      <c r="F409" s="38"/>
      <c r="G409" s="38" t="s">
        <v>2</v>
      </c>
      <c r="H409" s="38" t="s">
        <v>2</v>
      </c>
      <c r="I409" s="39">
        <v>0</v>
      </c>
      <c r="J409" s="39">
        <v>29700</v>
      </c>
      <c r="K409" s="39">
        <v>0</v>
      </c>
      <c r="L409" s="41">
        <f>SUM(Data[[#This Row],[CHELTUIELI DE PERSONAL LEI]:[CHELTUIELI DE CAPITAL (ACTIVE NEFINANCIARE ) LEI]])</f>
        <v>29700</v>
      </c>
      <c r="M409" s="41">
        <f>Data[[#This Row],[TOTAL CHELTUIELI LEI]]/Data[[#This Row],[CURS VALUTAR EURO BNR 22 07 2020]]</f>
        <v>6136.2368546104426</v>
      </c>
      <c r="N409" s="49">
        <v>2763</v>
      </c>
      <c r="O409" s="42"/>
      <c r="P409" s="42">
        <v>2059</v>
      </c>
      <c r="Q409" s="42"/>
      <c r="R409" s="42">
        <f>Data[[#This Row],[PERSOANE ÎNSCRISE ÎN LISTELE ELECTORALE (TURUL 1)            ]]+Data[[#This Row],[PERSOANE ÎNSCRISE ÎN LISTELE ELECTORALE (TURUL AL 2-LEA)]]</f>
        <v>2763</v>
      </c>
      <c r="S409" s="42">
        <f>Data[[#This Row],[PERSOANE CARE AU PARTICIPAT LA VOT (TURUL 1)]]+Data[[#This Row],[PERSOANE CARE AU PARTICIPAT LA VOT  (TURUL AL 2-LEA)]]</f>
        <v>2059</v>
      </c>
      <c r="T409" s="41">
        <f>Data[[#This Row],[TOTAL CHELTUIELI LEI]]/Data[[#This Row],[NUMĂRUL PERSOANELOR ÎNSCRISE ÎN LISTELE ELECTORALE]]</f>
        <v>10.749185667752442</v>
      </c>
      <c r="U409" s="41">
        <f>Data[[#This Row],[TOTAL CHELTUIELI EURO]]/Data[[#This Row],[NUMĂRUL PERSOANELOR ÎNSCRISE ÎN LISTELE ELECTORALE]]</f>
        <v>2.2208602441586835</v>
      </c>
      <c r="V409" s="41">
        <f>Data[[#This Row],[TOTAL CHELTUIELI LEI]]/Data[[#This Row],[NUMĂRUL PERSOANELOR CARE AU PARTICIPAT LA VOT]]</f>
        <v>14.424477901894123</v>
      </c>
      <c r="W409" s="41">
        <f>Data[[#This Row],[TOTAL CHELTUIELI EURO]]/Data[[#This Row],[NUMĂRUL PERSOANELOR CARE AU PARTICIPAT LA VOT]]</f>
        <v>2.9802024548860819</v>
      </c>
      <c r="X409" s="43">
        <v>4.8400999999999996</v>
      </c>
      <c r="Y409" s="114" t="s">
        <v>2898</v>
      </c>
      <c r="Z409" s="44">
        <v>10</v>
      </c>
      <c r="AA409" s="115" t="s">
        <v>3108</v>
      </c>
      <c r="AB409" s="44">
        <v>2</v>
      </c>
      <c r="AC409" s="45"/>
    </row>
    <row r="410" spans="1:29" ht="12" customHeight="1" x14ac:dyDescent="0.2">
      <c r="A410" s="37">
        <v>409</v>
      </c>
      <c r="B410" s="38" t="s">
        <v>10</v>
      </c>
      <c r="C410" s="39" t="s">
        <v>1329</v>
      </c>
      <c r="D410" s="40">
        <v>44101</v>
      </c>
      <c r="E410" s="38">
        <v>1</v>
      </c>
      <c r="F410" s="38"/>
      <c r="G410" s="38" t="s">
        <v>2</v>
      </c>
      <c r="H410" s="38" t="s">
        <v>2</v>
      </c>
      <c r="I410" s="39">
        <v>0</v>
      </c>
      <c r="J410" s="39">
        <v>12265</v>
      </c>
      <c r="K410" s="39">
        <v>0</v>
      </c>
      <c r="L410" s="41">
        <f>SUM(Data[[#This Row],[CHELTUIELI DE PERSONAL LEI]:[CHELTUIELI DE CAPITAL (ACTIVE NEFINANCIARE ) LEI]])</f>
        <v>12265</v>
      </c>
      <c r="M410" s="41">
        <f>Data[[#This Row],[TOTAL CHELTUIELI LEI]]/Data[[#This Row],[CURS VALUTAR EURO BNR 22 07 2020]]</f>
        <v>2534.0385529224604</v>
      </c>
      <c r="N410" s="49">
        <v>2290</v>
      </c>
      <c r="O410" s="42"/>
      <c r="P410" s="42">
        <v>1711</v>
      </c>
      <c r="Q410" s="42"/>
      <c r="R410" s="42">
        <f>Data[[#This Row],[PERSOANE ÎNSCRISE ÎN LISTELE ELECTORALE (TURUL 1)            ]]+Data[[#This Row],[PERSOANE ÎNSCRISE ÎN LISTELE ELECTORALE (TURUL AL 2-LEA)]]</f>
        <v>2290</v>
      </c>
      <c r="S410" s="42">
        <f>Data[[#This Row],[PERSOANE CARE AU PARTICIPAT LA VOT (TURUL 1)]]+Data[[#This Row],[PERSOANE CARE AU PARTICIPAT LA VOT  (TURUL AL 2-LEA)]]</f>
        <v>1711</v>
      </c>
      <c r="T410" s="41">
        <f>Data[[#This Row],[TOTAL CHELTUIELI LEI]]/Data[[#This Row],[NUMĂRUL PERSOANELOR ÎNSCRISE ÎN LISTELE ELECTORALE]]</f>
        <v>5.35589519650655</v>
      </c>
      <c r="U410" s="41">
        <f>Data[[#This Row],[TOTAL CHELTUIELI EURO]]/Data[[#This Row],[NUMĂRUL PERSOANELOR ÎNSCRISE ÎN LISTELE ELECTORALE]]</f>
        <v>1.1065670536779304</v>
      </c>
      <c r="V410" s="41">
        <f>Data[[#This Row],[TOTAL CHELTUIELI LEI]]/Data[[#This Row],[NUMĂRUL PERSOANELOR CARE AU PARTICIPAT LA VOT]]</f>
        <v>7.1683226183518407</v>
      </c>
      <c r="W410" s="41">
        <f>Data[[#This Row],[TOTAL CHELTUIELI EURO]]/Data[[#This Row],[NUMĂRUL PERSOANELOR CARE AU PARTICIPAT LA VOT]]</f>
        <v>1.4810277924736766</v>
      </c>
      <c r="X410" s="43">
        <v>4.8400999999999996</v>
      </c>
      <c r="Y410" s="114" t="s">
        <v>2892</v>
      </c>
      <c r="Z410" s="44">
        <v>5</v>
      </c>
      <c r="AA410" s="115" t="s">
        <v>3107</v>
      </c>
      <c r="AB410" s="44">
        <v>1</v>
      </c>
      <c r="AC410" s="45"/>
    </row>
    <row r="411" spans="1:29" ht="12" customHeight="1" x14ac:dyDescent="0.2">
      <c r="A411" s="37">
        <v>410</v>
      </c>
      <c r="B411" s="38" t="s">
        <v>10</v>
      </c>
      <c r="C411" s="39" t="s">
        <v>1330</v>
      </c>
      <c r="D411" s="40">
        <v>44101</v>
      </c>
      <c r="E411" s="38">
        <v>1</v>
      </c>
      <c r="F411" s="38"/>
      <c r="G411" s="38" t="s">
        <v>2</v>
      </c>
      <c r="H411" s="38" t="s">
        <v>2</v>
      </c>
      <c r="I411" s="39">
        <v>3840</v>
      </c>
      <c r="J411" s="39">
        <v>5601.55</v>
      </c>
      <c r="K411" s="39">
        <v>0</v>
      </c>
      <c r="L411" s="41">
        <f>SUM(Data[[#This Row],[CHELTUIELI DE PERSONAL LEI]:[CHELTUIELI DE CAPITAL (ACTIVE NEFINANCIARE ) LEI]])</f>
        <v>9441.5499999999993</v>
      </c>
      <c r="M411" s="41">
        <f>Data[[#This Row],[TOTAL CHELTUIELI LEI]]/Data[[#This Row],[CURS VALUTAR EURO BNR 22 07 2020]]</f>
        <v>1950.6931674965392</v>
      </c>
      <c r="N411" s="49">
        <v>2257</v>
      </c>
      <c r="O411" s="42"/>
      <c r="P411" s="42">
        <v>1430</v>
      </c>
      <c r="Q411" s="42"/>
      <c r="R411" s="42">
        <f>Data[[#This Row],[PERSOANE ÎNSCRISE ÎN LISTELE ELECTORALE (TURUL 1)            ]]+Data[[#This Row],[PERSOANE ÎNSCRISE ÎN LISTELE ELECTORALE (TURUL AL 2-LEA)]]</f>
        <v>2257</v>
      </c>
      <c r="S411" s="42">
        <f>Data[[#This Row],[PERSOANE CARE AU PARTICIPAT LA VOT (TURUL 1)]]+Data[[#This Row],[PERSOANE CARE AU PARTICIPAT LA VOT  (TURUL AL 2-LEA)]]</f>
        <v>1430</v>
      </c>
      <c r="T411" s="41">
        <f>Data[[#This Row],[TOTAL CHELTUIELI LEI]]/Data[[#This Row],[NUMĂRUL PERSOANELOR ÎNSCRISE ÎN LISTELE ELECTORALE]]</f>
        <v>4.1832299512627378</v>
      </c>
      <c r="U411" s="41">
        <f>Data[[#This Row],[TOTAL CHELTUIELI EURO]]/Data[[#This Row],[NUMĂRUL PERSOANELOR ÎNSCRISE ÎN LISTELE ELECTORALE]]</f>
        <v>0.86428585179288397</v>
      </c>
      <c r="V411" s="41">
        <f>Data[[#This Row],[TOTAL CHELTUIELI LEI]]/Data[[#This Row],[NUMĂRUL PERSOANELOR CARE AU PARTICIPAT LA VOT]]</f>
        <v>6.6024825174825166</v>
      </c>
      <c r="W411" s="41">
        <f>Data[[#This Row],[TOTAL CHELTUIELI EURO]]/Data[[#This Row],[NUMĂRUL PERSOANELOR CARE AU PARTICIPAT LA VOT]]</f>
        <v>1.3641210961514261</v>
      </c>
      <c r="X411" s="43">
        <v>4.8400999999999996</v>
      </c>
      <c r="Y411" s="114" t="s">
        <v>2895</v>
      </c>
      <c r="Z411" s="44">
        <v>4</v>
      </c>
      <c r="AA411" s="115" t="s">
        <v>3105</v>
      </c>
      <c r="AB411" s="44">
        <v>0</v>
      </c>
      <c r="AC411" s="45"/>
    </row>
    <row r="412" spans="1:29" ht="12" customHeight="1" x14ac:dyDescent="0.2">
      <c r="A412" s="37">
        <v>411</v>
      </c>
      <c r="B412" s="38" t="s">
        <v>10</v>
      </c>
      <c r="C412" s="39" t="s">
        <v>1331</v>
      </c>
      <c r="D412" s="40">
        <v>44101</v>
      </c>
      <c r="E412" s="38">
        <v>1</v>
      </c>
      <c r="F412" s="38"/>
      <c r="G412" s="38" t="s">
        <v>2</v>
      </c>
      <c r="H412" s="38" t="s">
        <v>2</v>
      </c>
      <c r="I412" s="39">
        <v>4200</v>
      </c>
      <c r="J412" s="39">
        <v>9290</v>
      </c>
      <c r="K412" s="39">
        <v>0</v>
      </c>
      <c r="L412" s="41">
        <f>SUM(Data[[#This Row],[CHELTUIELI DE PERSONAL LEI]:[CHELTUIELI DE CAPITAL (ACTIVE NEFINANCIARE ) LEI]])</f>
        <v>13490</v>
      </c>
      <c r="M412" s="41">
        <f>Data[[#This Row],[TOTAL CHELTUIELI LEI]]/Data[[#This Row],[CURS VALUTAR EURO BNR 22 07 2020]]</f>
        <v>2787.1324972624534</v>
      </c>
      <c r="N412" s="49">
        <v>2131</v>
      </c>
      <c r="O412" s="42"/>
      <c r="P412" s="42">
        <v>1509</v>
      </c>
      <c r="Q412" s="42"/>
      <c r="R412" s="42">
        <f>Data[[#This Row],[PERSOANE ÎNSCRISE ÎN LISTELE ELECTORALE (TURUL 1)            ]]+Data[[#This Row],[PERSOANE ÎNSCRISE ÎN LISTELE ELECTORALE (TURUL AL 2-LEA)]]</f>
        <v>2131</v>
      </c>
      <c r="S412" s="42">
        <f>Data[[#This Row],[PERSOANE CARE AU PARTICIPAT LA VOT (TURUL 1)]]+Data[[#This Row],[PERSOANE CARE AU PARTICIPAT LA VOT  (TURUL AL 2-LEA)]]</f>
        <v>1509</v>
      </c>
      <c r="T412" s="41">
        <f>Data[[#This Row],[TOTAL CHELTUIELI LEI]]/Data[[#This Row],[NUMĂRUL PERSOANELOR ÎNSCRISE ÎN LISTELE ELECTORALE]]</f>
        <v>6.3303613327076489</v>
      </c>
      <c r="U412" s="41">
        <f>Data[[#This Row],[TOTAL CHELTUIELI EURO]]/Data[[#This Row],[NUMĂRUL PERSOANELOR ÎNSCRISE ÎN LISTELE ELECTORALE]]</f>
        <v>1.3078988724835539</v>
      </c>
      <c r="V412" s="41">
        <f>Data[[#This Row],[TOTAL CHELTUIELI LEI]]/Data[[#This Row],[NUMĂRUL PERSOANELOR CARE AU PARTICIPAT LA VOT]]</f>
        <v>8.9396951623591789</v>
      </c>
      <c r="W412" s="41">
        <f>Data[[#This Row],[TOTAL CHELTUIELI EURO]]/Data[[#This Row],[NUMĂRUL PERSOANELOR CARE AU PARTICIPAT LA VOT]]</f>
        <v>1.8470062937458274</v>
      </c>
      <c r="X412" s="43">
        <v>4.8400999999999996</v>
      </c>
      <c r="Y412" s="114" t="s">
        <v>2889</v>
      </c>
      <c r="Z412" s="44">
        <v>6</v>
      </c>
      <c r="AA412" s="115" t="s">
        <v>3107</v>
      </c>
      <c r="AB412" s="44">
        <v>1</v>
      </c>
      <c r="AC412" s="45"/>
    </row>
    <row r="413" spans="1:29" ht="12" customHeight="1" x14ac:dyDescent="0.2">
      <c r="A413" s="37">
        <v>412</v>
      </c>
      <c r="B413" s="38" t="s">
        <v>10</v>
      </c>
      <c r="C413" s="39" t="s">
        <v>1332</v>
      </c>
      <c r="D413" s="40">
        <v>44101</v>
      </c>
      <c r="E413" s="38">
        <v>1</v>
      </c>
      <c r="F413" s="38"/>
      <c r="G413" s="38" t="s">
        <v>2</v>
      </c>
      <c r="H413" s="38" t="s">
        <v>2</v>
      </c>
      <c r="I413" s="39">
        <v>5040</v>
      </c>
      <c r="J413" s="39">
        <v>0</v>
      </c>
      <c r="K413" s="39">
        <v>0</v>
      </c>
      <c r="L413" s="41">
        <f>SUM(Data[[#This Row],[CHELTUIELI DE PERSONAL LEI]:[CHELTUIELI DE CAPITAL (ACTIVE NEFINANCIARE ) LEI]])</f>
        <v>5040</v>
      </c>
      <c r="M413" s="41">
        <f>Data[[#This Row],[TOTAL CHELTUIELI LEI]]/Data[[#This Row],[CURS VALUTAR EURO BNR 22 07 2020]]</f>
        <v>1041.3007995702569</v>
      </c>
      <c r="N413" s="49">
        <v>5107</v>
      </c>
      <c r="O413" s="42"/>
      <c r="P413" s="42">
        <v>2847</v>
      </c>
      <c r="Q413" s="42"/>
      <c r="R413" s="42">
        <f>Data[[#This Row],[PERSOANE ÎNSCRISE ÎN LISTELE ELECTORALE (TURUL 1)            ]]+Data[[#This Row],[PERSOANE ÎNSCRISE ÎN LISTELE ELECTORALE (TURUL AL 2-LEA)]]</f>
        <v>5107</v>
      </c>
      <c r="S413" s="42">
        <f>Data[[#This Row],[PERSOANE CARE AU PARTICIPAT LA VOT (TURUL 1)]]+Data[[#This Row],[PERSOANE CARE AU PARTICIPAT LA VOT  (TURUL AL 2-LEA)]]</f>
        <v>2847</v>
      </c>
      <c r="T413" s="41">
        <f>Data[[#This Row],[TOTAL CHELTUIELI LEI]]/Data[[#This Row],[NUMĂRUL PERSOANELOR ÎNSCRISE ÎN LISTELE ELECTORALE]]</f>
        <v>0.98688075190914426</v>
      </c>
      <c r="U413" s="41">
        <f>Data[[#This Row],[TOTAL CHELTUIELI EURO]]/Data[[#This Row],[NUMĂRUL PERSOANELOR ÎNSCRISE ÎN LISTELE ELECTORALE]]</f>
        <v>0.20389676905624768</v>
      </c>
      <c r="V413" s="41">
        <f>Data[[#This Row],[TOTAL CHELTUIELI LEI]]/Data[[#This Row],[NUMĂRUL PERSOANELOR CARE AU PARTICIPAT LA VOT]]</f>
        <v>1.7702845100105373</v>
      </c>
      <c r="W413" s="41">
        <f>Data[[#This Row],[TOTAL CHELTUIELI EURO]]/Data[[#This Row],[NUMĂRUL PERSOANELOR CARE AU PARTICIPAT LA VOT]]</f>
        <v>0.36575370550412956</v>
      </c>
      <c r="X413" s="43">
        <v>4.8400999999999996</v>
      </c>
      <c r="Y413" s="114" t="s">
        <v>2890</v>
      </c>
      <c r="Z413" s="44">
        <v>0</v>
      </c>
      <c r="AA413" s="115" t="s">
        <v>3105</v>
      </c>
      <c r="AB413" s="44">
        <v>0</v>
      </c>
      <c r="AC413" s="45"/>
    </row>
    <row r="414" spans="1:29" ht="12" customHeight="1" x14ac:dyDescent="0.2">
      <c r="A414" s="37">
        <v>413</v>
      </c>
      <c r="B414" s="38" t="s">
        <v>10</v>
      </c>
      <c r="C414" s="39" t="s">
        <v>1333</v>
      </c>
      <c r="D414" s="40">
        <v>44101</v>
      </c>
      <c r="E414" s="38">
        <v>1</v>
      </c>
      <c r="F414" s="38"/>
      <c r="G414" s="38" t="s">
        <v>2</v>
      </c>
      <c r="H414" s="38" t="s">
        <v>2</v>
      </c>
      <c r="I414" s="39">
        <v>0</v>
      </c>
      <c r="J414" s="39">
        <v>10221.61</v>
      </c>
      <c r="K414" s="39">
        <v>0</v>
      </c>
      <c r="L414" s="41">
        <f>SUM(Data[[#This Row],[CHELTUIELI DE PERSONAL LEI]:[CHELTUIELI DE CAPITAL (ACTIVE NEFINANCIARE ) LEI]])</f>
        <v>10221.61</v>
      </c>
      <c r="M414" s="41">
        <f>Data[[#This Row],[TOTAL CHELTUIELI LEI]]/Data[[#This Row],[CURS VALUTAR EURO BNR 22 07 2020]]</f>
        <v>2111.859259106217</v>
      </c>
      <c r="N414" s="49">
        <v>2129</v>
      </c>
      <c r="O414" s="42"/>
      <c r="P414" s="42">
        <v>1233</v>
      </c>
      <c r="Q414" s="42"/>
      <c r="R414" s="42">
        <f>Data[[#This Row],[PERSOANE ÎNSCRISE ÎN LISTELE ELECTORALE (TURUL 1)            ]]+Data[[#This Row],[PERSOANE ÎNSCRISE ÎN LISTELE ELECTORALE (TURUL AL 2-LEA)]]</f>
        <v>2129</v>
      </c>
      <c r="S414" s="42">
        <f>Data[[#This Row],[PERSOANE CARE AU PARTICIPAT LA VOT (TURUL 1)]]+Data[[#This Row],[PERSOANE CARE AU PARTICIPAT LA VOT  (TURUL AL 2-LEA)]]</f>
        <v>1233</v>
      </c>
      <c r="T414" s="41">
        <f>Data[[#This Row],[TOTAL CHELTUIELI LEI]]/Data[[#This Row],[NUMĂRUL PERSOANELOR ÎNSCRISE ÎN LISTELE ELECTORALE]]</f>
        <v>4.8011319868482856</v>
      </c>
      <c r="U414" s="41">
        <f>Data[[#This Row],[TOTAL CHELTUIELI EURO]]/Data[[#This Row],[NUMĂRUL PERSOANELOR ÎNSCRISE ÎN LISTELE ELECTORALE]]</f>
        <v>0.99194892395782852</v>
      </c>
      <c r="V414" s="41">
        <f>Data[[#This Row],[TOTAL CHELTUIELI LEI]]/Data[[#This Row],[NUMĂRUL PERSOANELOR CARE AU PARTICIPAT LA VOT]]</f>
        <v>8.2900324412003243</v>
      </c>
      <c r="W414" s="41">
        <f>Data[[#This Row],[TOTAL CHELTUIELI EURO]]/Data[[#This Row],[NUMĂRUL PERSOANELOR CARE AU PARTICIPAT LA VOT]]</f>
        <v>1.7127812320407274</v>
      </c>
      <c r="X414" s="43">
        <v>4.8400999999999996</v>
      </c>
      <c r="Y414" s="114" t="s">
        <v>2895</v>
      </c>
      <c r="Z414" s="44">
        <v>4</v>
      </c>
      <c r="AA414" s="115" t="s">
        <v>3105</v>
      </c>
      <c r="AB414" s="44">
        <v>0</v>
      </c>
      <c r="AC414" s="45"/>
    </row>
    <row r="415" spans="1:29" ht="12" customHeight="1" x14ac:dyDescent="0.2">
      <c r="A415" s="37">
        <v>414</v>
      </c>
      <c r="B415" s="38" t="s">
        <v>10</v>
      </c>
      <c r="C415" s="39" t="s">
        <v>1334</v>
      </c>
      <c r="D415" s="40">
        <v>44101</v>
      </c>
      <c r="E415" s="38">
        <v>1</v>
      </c>
      <c r="F415" s="38"/>
      <c r="G415" s="38" t="s">
        <v>2</v>
      </c>
      <c r="H415" s="38" t="s">
        <v>2</v>
      </c>
      <c r="I415" s="39">
        <v>10800</v>
      </c>
      <c r="J415" s="39">
        <v>6973.59</v>
      </c>
      <c r="K415" s="39">
        <v>0</v>
      </c>
      <c r="L415" s="41">
        <f>SUM(Data[[#This Row],[CHELTUIELI DE PERSONAL LEI]:[CHELTUIELI DE CAPITAL (ACTIVE NEFINANCIARE ) LEI]])</f>
        <v>17773.59</v>
      </c>
      <c r="M415" s="41">
        <f>Data[[#This Row],[TOTAL CHELTUIELI LEI]]/Data[[#This Row],[CURS VALUTAR EURO BNR 22 07 2020]]</f>
        <v>3672.1534679035562</v>
      </c>
      <c r="N415" s="49">
        <v>5628</v>
      </c>
      <c r="O415" s="42"/>
      <c r="P415" s="42">
        <v>3046</v>
      </c>
      <c r="Q415" s="42"/>
      <c r="R415" s="42">
        <f>Data[[#This Row],[PERSOANE ÎNSCRISE ÎN LISTELE ELECTORALE (TURUL 1)            ]]+Data[[#This Row],[PERSOANE ÎNSCRISE ÎN LISTELE ELECTORALE (TURUL AL 2-LEA)]]</f>
        <v>5628</v>
      </c>
      <c r="S415" s="42">
        <f>Data[[#This Row],[PERSOANE CARE AU PARTICIPAT LA VOT (TURUL 1)]]+Data[[#This Row],[PERSOANE CARE AU PARTICIPAT LA VOT  (TURUL AL 2-LEA)]]</f>
        <v>3046</v>
      </c>
      <c r="T415" s="41">
        <f>Data[[#This Row],[TOTAL CHELTUIELI LEI]]/Data[[#This Row],[NUMĂRUL PERSOANELOR ÎNSCRISE ÎN LISTELE ELECTORALE]]</f>
        <v>3.1580650319829426</v>
      </c>
      <c r="U415" s="41">
        <f>Data[[#This Row],[TOTAL CHELTUIELI EURO]]/Data[[#This Row],[NUMĂRUL PERSOANELOR ÎNSCRISE ÎN LISTELE ELECTORALE]]</f>
        <v>0.65247929422593398</v>
      </c>
      <c r="V415" s="41">
        <f>Data[[#This Row],[TOTAL CHELTUIELI LEI]]/Data[[#This Row],[NUMĂRUL PERSOANELOR CARE AU PARTICIPAT LA VOT]]</f>
        <v>5.8350590938936309</v>
      </c>
      <c r="W415" s="41">
        <f>Data[[#This Row],[TOTAL CHELTUIELI EURO]]/Data[[#This Row],[NUMĂRUL PERSOANELOR CARE AU PARTICIPAT LA VOT]]</f>
        <v>1.2055658134942733</v>
      </c>
      <c r="X415" s="43">
        <v>4.8400999999999996</v>
      </c>
      <c r="Y415" s="114" t="s">
        <v>2884</v>
      </c>
      <c r="Z415" s="44">
        <v>3</v>
      </c>
      <c r="AA415" s="115" t="s">
        <v>3105</v>
      </c>
      <c r="AB415" s="44">
        <v>0</v>
      </c>
      <c r="AC415" s="45"/>
    </row>
    <row r="416" spans="1:29" ht="12" customHeight="1" x14ac:dyDescent="0.2">
      <c r="A416" s="37">
        <v>415</v>
      </c>
      <c r="B416" s="38" t="s">
        <v>10</v>
      </c>
      <c r="C416" s="39" t="s">
        <v>1335</v>
      </c>
      <c r="D416" s="40">
        <v>44101</v>
      </c>
      <c r="E416" s="38">
        <v>1</v>
      </c>
      <c r="F416" s="38"/>
      <c r="G416" s="38" t="s">
        <v>2</v>
      </c>
      <c r="H416" s="38" t="s">
        <v>2</v>
      </c>
      <c r="I416" s="39">
        <v>2160</v>
      </c>
      <c r="J416" s="39">
        <v>6956</v>
      </c>
      <c r="K416" s="39">
        <v>0</v>
      </c>
      <c r="L416" s="41">
        <f>SUM(Data[[#This Row],[CHELTUIELI DE PERSONAL LEI]:[CHELTUIELI DE CAPITAL (ACTIVE NEFINANCIARE ) LEI]])</f>
        <v>9116</v>
      </c>
      <c r="M416" s="41">
        <f>Data[[#This Row],[TOTAL CHELTUIELI LEI]]/Data[[#This Row],[CURS VALUTAR EURO BNR 22 07 2020]]</f>
        <v>1883.4321604925519</v>
      </c>
      <c r="N416" s="49">
        <v>2671</v>
      </c>
      <c r="O416" s="42"/>
      <c r="P416" s="42">
        <v>1739</v>
      </c>
      <c r="Q416" s="42"/>
      <c r="R416" s="42">
        <f>Data[[#This Row],[PERSOANE ÎNSCRISE ÎN LISTELE ELECTORALE (TURUL 1)            ]]+Data[[#This Row],[PERSOANE ÎNSCRISE ÎN LISTELE ELECTORALE (TURUL AL 2-LEA)]]</f>
        <v>2671</v>
      </c>
      <c r="S416" s="42">
        <f>Data[[#This Row],[PERSOANE CARE AU PARTICIPAT LA VOT (TURUL 1)]]+Data[[#This Row],[PERSOANE CARE AU PARTICIPAT LA VOT  (TURUL AL 2-LEA)]]</f>
        <v>1739</v>
      </c>
      <c r="T416" s="41">
        <f>Data[[#This Row],[TOTAL CHELTUIELI LEI]]/Data[[#This Row],[NUMĂRUL PERSOANELOR ÎNSCRISE ÎN LISTELE ELECTORALE]]</f>
        <v>3.4129539498315236</v>
      </c>
      <c r="U416" s="41">
        <f>Data[[#This Row],[TOTAL CHELTUIELI EURO]]/Data[[#This Row],[NUMĂRUL PERSOANELOR ÎNSCRISE ÎN LISTELE ELECTORALE]]</f>
        <v>0.70514120572540318</v>
      </c>
      <c r="V416" s="41">
        <f>Data[[#This Row],[TOTAL CHELTUIELI LEI]]/Data[[#This Row],[NUMĂRUL PERSOANELOR CARE AU PARTICIPAT LA VOT]]</f>
        <v>5.2420931569867744</v>
      </c>
      <c r="W416" s="41">
        <f>Data[[#This Row],[TOTAL CHELTUIELI EURO]]/Data[[#This Row],[NUMĂRUL PERSOANELOR CARE AU PARTICIPAT LA VOT]]</f>
        <v>1.0830547213873214</v>
      </c>
      <c r="X416" s="43">
        <v>4.8400999999999996</v>
      </c>
      <c r="Y416" s="114" t="s">
        <v>2884</v>
      </c>
      <c r="Z416" s="44">
        <v>3</v>
      </c>
      <c r="AA416" s="115" t="s">
        <v>3105</v>
      </c>
      <c r="AB416" s="44">
        <v>0</v>
      </c>
      <c r="AC416" s="45"/>
    </row>
    <row r="417" spans="1:29" ht="12" customHeight="1" x14ac:dyDescent="0.2">
      <c r="A417" s="37">
        <v>416</v>
      </c>
      <c r="B417" s="38" t="s">
        <v>10</v>
      </c>
      <c r="C417" s="39" t="s">
        <v>1336</v>
      </c>
      <c r="D417" s="40">
        <v>44101</v>
      </c>
      <c r="E417" s="38">
        <v>1</v>
      </c>
      <c r="F417" s="38"/>
      <c r="G417" s="38" t="s">
        <v>2</v>
      </c>
      <c r="H417" s="38" t="s">
        <v>2</v>
      </c>
      <c r="I417" s="39">
        <v>7346</v>
      </c>
      <c r="J417" s="39">
        <v>9375.2199999999993</v>
      </c>
      <c r="K417" s="39">
        <v>0</v>
      </c>
      <c r="L417" s="41">
        <f>SUM(Data[[#This Row],[CHELTUIELI DE PERSONAL LEI]:[CHELTUIELI DE CAPITAL (ACTIVE NEFINANCIARE ) LEI]])</f>
        <v>16721.22</v>
      </c>
      <c r="M417" s="41">
        <f>Data[[#This Row],[TOTAL CHELTUIELI LEI]]/Data[[#This Row],[CURS VALUTAR EURO BNR 22 07 2020]]</f>
        <v>3454.7261420218597</v>
      </c>
      <c r="N417" s="49">
        <v>2530</v>
      </c>
      <c r="O417" s="42"/>
      <c r="P417" s="42">
        <v>1841</v>
      </c>
      <c r="Q417" s="42"/>
      <c r="R417" s="42">
        <f>Data[[#This Row],[PERSOANE ÎNSCRISE ÎN LISTELE ELECTORALE (TURUL 1)            ]]+Data[[#This Row],[PERSOANE ÎNSCRISE ÎN LISTELE ELECTORALE (TURUL AL 2-LEA)]]</f>
        <v>2530</v>
      </c>
      <c r="S417" s="42">
        <f>Data[[#This Row],[PERSOANE CARE AU PARTICIPAT LA VOT (TURUL 1)]]+Data[[#This Row],[PERSOANE CARE AU PARTICIPAT LA VOT  (TURUL AL 2-LEA)]]</f>
        <v>1841</v>
      </c>
      <c r="T417" s="41">
        <f>Data[[#This Row],[TOTAL CHELTUIELI LEI]]/Data[[#This Row],[NUMĂRUL PERSOANELOR ÎNSCRISE ÎN LISTELE ELECTORALE]]</f>
        <v>6.609177865612649</v>
      </c>
      <c r="U417" s="41">
        <f>Data[[#This Row],[TOTAL CHELTUIELI EURO]]/Data[[#This Row],[NUMĂRUL PERSOANELOR ÎNSCRISE ÎN LISTELE ELECTORALE]]</f>
        <v>1.3655044039612094</v>
      </c>
      <c r="V417" s="41">
        <f>Data[[#This Row],[TOTAL CHELTUIELI LEI]]/Data[[#This Row],[NUMĂRUL PERSOANELOR CARE AU PARTICIPAT LA VOT]]</f>
        <v>9.0826833242802838</v>
      </c>
      <c r="W417" s="41">
        <f>Data[[#This Row],[TOTAL CHELTUIELI EURO]]/Data[[#This Row],[NUMĂRUL PERSOANELOR CARE AU PARTICIPAT LA VOT]]</f>
        <v>1.8765486920270829</v>
      </c>
      <c r="X417" s="43">
        <v>4.8400999999999996</v>
      </c>
      <c r="Y417" s="114" t="s">
        <v>2889</v>
      </c>
      <c r="Z417" s="44">
        <v>6</v>
      </c>
      <c r="AA417" s="115" t="s">
        <v>3107</v>
      </c>
      <c r="AB417" s="44">
        <v>1</v>
      </c>
      <c r="AC417" s="45"/>
    </row>
    <row r="418" spans="1:29" ht="12" customHeight="1" x14ac:dyDescent="0.2">
      <c r="A418" s="37">
        <v>417</v>
      </c>
      <c r="B418" s="38" t="s">
        <v>10</v>
      </c>
      <c r="C418" s="39" t="s">
        <v>1337</v>
      </c>
      <c r="D418" s="40">
        <v>44101</v>
      </c>
      <c r="E418" s="38">
        <v>1</v>
      </c>
      <c r="F418" s="38"/>
      <c r="G418" s="38" t="s">
        <v>2</v>
      </c>
      <c r="H418" s="38" t="s">
        <v>2</v>
      </c>
      <c r="I418" s="39">
        <v>0</v>
      </c>
      <c r="J418" s="39">
        <v>7597.04</v>
      </c>
      <c r="K418" s="39">
        <v>0</v>
      </c>
      <c r="L418" s="41">
        <f>SUM(Data[[#This Row],[CHELTUIELI DE PERSONAL LEI]:[CHELTUIELI DE CAPITAL (ACTIVE NEFINANCIARE ) LEI]])</f>
        <v>7597.04</v>
      </c>
      <c r="M418" s="41">
        <f>Data[[#This Row],[TOTAL CHELTUIELI LEI]]/Data[[#This Row],[CURS VALUTAR EURO BNR 22 07 2020]]</f>
        <v>1569.6039338030207</v>
      </c>
      <c r="N418" s="49">
        <v>1199</v>
      </c>
      <c r="O418" s="42"/>
      <c r="P418" s="42">
        <v>1000</v>
      </c>
      <c r="Q418" s="42"/>
      <c r="R418" s="42">
        <f>Data[[#This Row],[PERSOANE ÎNSCRISE ÎN LISTELE ELECTORALE (TURUL 1)            ]]+Data[[#This Row],[PERSOANE ÎNSCRISE ÎN LISTELE ELECTORALE (TURUL AL 2-LEA)]]</f>
        <v>1199</v>
      </c>
      <c r="S418" s="42">
        <f>Data[[#This Row],[PERSOANE CARE AU PARTICIPAT LA VOT (TURUL 1)]]+Data[[#This Row],[PERSOANE CARE AU PARTICIPAT LA VOT  (TURUL AL 2-LEA)]]</f>
        <v>1000</v>
      </c>
      <c r="T418" s="41">
        <f>Data[[#This Row],[TOTAL CHELTUIELI LEI]]/Data[[#This Row],[NUMĂRUL PERSOANELOR ÎNSCRISE ÎN LISTELE ELECTORALE]]</f>
        <v>6.3361467889908258</v>
      </c>
      <c r="U418" s="41">
        <f>Data[[#This Row],[TOTAL CHELTUIELI EURO]]/Data[[#This Row],[NUMĂRUL PERSOANELOR ÎNSCRISE ÎN LISTELE ELECTORALE]]</f>
        <v>1.309094189994179</v>
      </c>
      <c r="V418" s="41">
        <f>Data[[#This Row],[TOTAL CHELTUIELI LEI]]/Data[[#This Row],[NUMĂRUL PERSOANELOR CARE AU PARTICIPAT LA VOT]]</f>
        <v>7.5970399999999998</v>
      </c>
      <c r="W418" s="41">
        <f>Data[[#This Row],[TOTAL CHELTUIELI EURO]]/Data[[#This Row],[NUMĂRUL PERSOANELOR CARE AU PARTICIPAT LA VOT]]</f>
        <v>1.5696039338030208</v>
      </c>
      <c r="X418" s="43">
        <v>4.8400999999999996</v>
      </c>
      <c r="Y418" s="114" t="s">
        <v>2889</v>
      </c>
      <c r="Z418" s="44">
        <v>6</v>
      </c>
      <c r="AA418" s="115" t="s">
        <v>3107</v>
      </c>
      <c r="AB418" s="44">
        <v>1</v>
      </c>
      <c r="AC418" s="45"/>
    </row>
    <row r="419" spans="1:29" ht="12" customHeight="1" x14ac:dyDescent="0.2">
      <c r="A419" s="37">
        <v>418</v>
      </c>
      <c r="B419" s="38" t="s">
        <v>10</v>
      </c>
      <c r="C419" s="39" t="s">
        <v>1338</v>
      </c>
      <c r="D419" s="40">
        <v>44101</v>
      </c>
      <c r="E419" s="38">
        <v>1</v>
      </c>
      <c r="F419" s="38"/>
      <c r="G419" s="38" t="s">
        <v>2</v>
      </c>
      <c r="H419" s="38" t="s">
        <v>2</v>
      </c>
      <c r="I419" s="39">
        <v>4500</v>
      </c>
      <c r="J419" s="39">
        <v>9442</v>
      </c>
      <c r="K419" s="39">
        <v>0</v>
      </c>
      <c r="L419" s="41">
        <f>SUM(Data[[#This Row],[CHELTUIELI DE PERSONAL LEI]:[CHELTUIELI DE CAPITAL (ACTIVE NEFINANCIARE ) LEI]])</f>
        <v>13942</v>
      </c>
      <c r="M419" s="41">
        <f>Data[[#This Row],[TOTAL CHELTUIELI LEI]]/Data[[#This Row],[CURS VALUTAR EURO BNR 22 07 2020]]</f>
        <v>2880.5189975413732</v>
      </c>
      <c r="N419" s="49">
        <v>2174</v>
      </c>
      <c r="O419" s="42"/>
      <c r="P419" s="42">
        <v>1712</v>
      </c>
      <c r="Q419" s="42"/>
      <c r="R419" s="42">
        <f>Data[[#This Row],[PERSOANE ÎNSCRISE ÎN LISTELE ELECTORALE (TURUL 1)            ]]+Data[[#This Row],[PERSOANE ÎNSCRISE ÎN LISTELE ELECTORALE (TURUL AL 2-LEA)]]</f>
        <v>2174</v>
      </c>
      <c r="S419" s="42">
        <f>Data[[#This Row],[PERSOANE CARE AU PARTICIPAT LA VOT (TURUL 1)]]+Data[[#This Row],[PERSOANE CARE AU PARTICIPAT LA VOT  (TURUL AL 2-LEA)]]</f>
        <v>1712</v>
      </c>
      <c r="T419" s="41">
        <f>Data[[#This Row],[TOTAL CHELTUIELI LEI]]/Data[[#This Row],[NUMĂRUL PERSOANELOR ÎNSCRISE ÎN LISTELE ELECTORALE]]</f>
        <v>6.4130634774609012</v>
      </c>
      <c r="U419" s="41">
        <f>Data[[#This Row],[TOTAL CHELTUIELI EURO]]/Data[[#This Row],[NUMĂRUL PERSOANELOR ÎNSCRISE ÎN LISTELE ELECTORALE]]</f>
        <v>1.3249857394394542</v>
      </c>
      <c r="V419" s="41">
        <f>Data[[#This Row],[TOTAL CHELTUIELI LEI]]/Data[[#This Row],[NUMĂRUL PERSOANELOR CARE AU PARTICIPAT LA VOT]]</f>
        <v>8.1436915887850461</v>
      </c>
      <c r="W419" s="41">
        <f>Data[[#This Row],[TOTAL CHELTUIELI EURO]]/Data[[#This Row],[NUMĂRUL PERSOANELOR CARE AU PARTICIPAT LA VOT]]</f>
        <v>1.6825461434236992</v>
      </c>
      <c r="X419" s="43">
        <v>4.8400999999999996</v>
      </c>
      <c r="Y419" s="114" t="s">
        <v>2889</v>
      </c>
      <c r="Z419" s="44">
        <v>6</v>
      </c>
      <c r="AA419" s="115" t="s">
        <v>3107</v>
      </c>
      <c r="AB419" s="44">
        <v>1</v>
      </c>
      <c r="AC419" s="45"/>
    </row>
    <row r="420" spans="1:29" ht="12" customHeight="1" x14ac:dyDescent="0.2">
      <c r="A420" s="37">
        <v>419</v>
      </c>
      <c r="B420" s="38" t="s">
        <v>10</v>
      </c>
      <c r="C420" s="39" t="s">
        <v>1339</v>
      </c>
      <c r="D420" s="40">
        <v>44101</v>
      </c>
      <c r="E420" s="38">
        <v>1</v>
      </c>
      <c r="F420" s="38"/>
      <c r="G420" s="38" t="s">
        <v>2</v>
      </c>
      <c r="H420" s="38" t="s">
        <v>2</v>
      </c>
      <c r="I420" s="39">
        <v>8000</v>
      </c>
      <c r="J420" s="39">
        <v>9325.56</v>
      </c>
      <c r="K420" s="39">
        <v>0</v>
      </c>
      <c r="L420" s="41">
        <f>SUM(Data[[#This Row],[CHELTUIELI DE PERSONAL LEI]:[CHELTUIELI DE CAPITAL (ACTIVE NEFINANCIARE ) LEI]])</f>
        <v>17325.559999999998</v>
      </c>
      <c r="M420" s="41">
        <f>Data[[#This Row],[TOTAL CHELTUIELI LEI]]/Data[[#This Row],[CURS VALUTAR EURO BNR 22 07 2020]]</f>
        <v>3579.5871986115985</v>
      </c>
      <c r="N420" s="49">
        <v>6413</v>
      </c>
      <c r="O420" s="42"/>
      <c r="P420" s="42">
        <v>3195</v>
      </c>
      <c r="Q420" s="42"/>
      <c r="R420" s="42">
        <f>Data[[#This Row],[PERSOANE ÎNSCRISE ÎN LISTELE ELECTORALE (TURUL 1)            ]]+Data[[#This Row],[PERSOANE ÎNSCRISE ÎN LISTELE ELECTORALE (TURUL AL 2-LEA)]]</f>
        <v>6413</v>
      </c>
      <c r="S420" s="42">
        <f>Data[[#This Row],[PERSOANE CARE AU PARTICIPAT LA VOT (TURUL 1)]]+Data[[#This Row],[PERSOANE CARE AU PARTICIPAT LA VOT  (TURUL AL 2-LEA)]]</f>
        <v>3195</v>
      </c>
      <c r="T420" s="41">
        <f>Data[[#This Row],[TOTAL CHELTUIELI LEI]]/Data[[#This Row],[NUMĂRUL PERSOANELOR ÎNSCRISE ÎN LISTELE ELECTORALE]]</f>
        <v>2.7016310619055042</v>
      </c>
      <c r="U420" s="41">
        <f>Data[[#This Row],[TOTAL CHELTUIELI EURO]]/Data[[#This Row],[NUMĂRUL PERSOANELOR ÎNSCRISE ÎN LISTELE ELECTORALE]]</f>
        <v>0.55817670335437375</v>
      </c>
      <c r="V420" s="41">
        <f>Data[[#This Row],[TOTAL CHELTUIELI LEI]]/Data[[#This Row],[NUMĂRUL PERSOANELOR CARE AU PARTICIPAT LA VOT]]</f>
        <v>5.4227104851330195</v>
      </c>
      <c r="W420" s="41">
        <f>Data[[#This Row],[TOTAL CHELTUIELI EURO]]/Data[[#This Row],[NUMĂRUL PERSOANELOR CARE AU PARTICIPAT LA VOT]]</f>
        <v>1.1203715801601248</v>
      </c>
      <c r="X420" s="43">
        <v>4.8400999999999996</v>
      </c>
      <c r="Y420" s="114" t="s">
        <v>2891</v>
      </c>
      <c r="Z420" s="44">
        <v>2</v>
      </c>
      <c r="AA420" s="115" t="s">
        <v>3105</v>
      </c>
      <c r="AB420" s="44">
        <v>0</v>
      </c>
      <c r="AC420" s="45"/>
    </row>
    <row r="421" spans="1:29" ht="12" customHeight="1" x14ac:dyDescent="0.2">
      <c r="A421" s="37">
        <v>420</v>
      </c>
      <c r="B421" s="38" t="s">
        <v>10</v>
      </c>
      <c r="C421" s="39" t="s">
        <v>1340</v>
      </c>
      <c r="D421" s="40">
        <v>44101</v>
      </c>
      <c r="E421" s="38">
        <v>1</v>
      </c>
      <c r="F421" s="38"/>
      <c r="G421" s="38" t="s">
        <v>2</v>
      </c>
      <c r="H421" s="38" t="s">
        <v>2</v>
      </c>
      <c r="I421" s="39">
        <v>0</v>
      </c>
      <c r="J421" s="39">
        <v>7495.12</v>
      </c>
      <c r="K421" s="39">
        <v>0</v>
      </c>
      <c r="L421" s="41">
        <f>SUM(Data[[#This Row],[CHELTUIELI DE PERSONAL LEI]:[CHELTUIELI DE CAPITAL (ACTIVE NEFINANCIARE ) LEI]])</f>
        <v>7495.12</v>
      </c>
      <c r="M421" s="41">
        <f>Data[[#This Row],[TOTAL CHELTUIELI LEI]]/Data[[#This Row],[CURS VALUTAR EURO BNR 22 07 2020]]</f>
        <v>1548.5465176339333</v>
      </c>
      <c r="N421" s="49">
        <v>1620</v>
      </c>
      <c r="O421" s="42"/>
      <c r="P421" s="42">
        <v>1260</v>
      </c>
      <c r="Q421" s="42"/>
      <c r="R421" s="42">
        <f>Data[[#This Row],[PERSOANE ÎNSCRISE ÎN LISTELE ELECTORALE (TURUL 1)            ]]+Data[[#This Row],[PERSOANE ÎNSCRISE ÎN LISTELE ELECTORALE (TURUL AL 2-LEA)]]</f>
        <v>1620</v>
      </c>
      <c r="S421" s="42">
        <f>Data[[#This Row],[PERSOANE CARE AU PARTICIPAT LA VOT (TURUL 1)]]+Data[[#This Row],[PERSOANE CARE AU PARTICIPAT LA VOT  (TURUL AL 2-LEA)]]</f>
        <v>1260</v>
      </c>
      <c r="T421" s="41">
        <f>Data[[#This Row],[TOTAL CHELTUIELI LEI]]/Data[[#This Row],[NUMĂRUL PERSOANELOR ÎNSCRISE ÎN LISTELE ELECTORALE]]</f>
        <v>4.6266172839506172</v>
      </c>
      <c r="U421" s="41">
        <f>Data[[#This Row],[TOTAL CHELTUIELI EURO]]/Data[[#This Row],[NUMĂRUL PERSOANELOR ÎNSCRISE ÎN LISTELE ELECTORALE]]</f>
        <v>0.95589291211971195</v>
      </c>
      <c r="V421" s="41">
        <f>Data[[#This Row],[TOTAL CHELTUIELI LEI]]/Data[[#This Row],[NUMĂRUL PERSOANELOR CARE AU PARTICIPAT LA VOT]]</f>
        <v>5.9485079365079363</v>
      </c>
      <c r="W421" s="41">
        <f>Data[[#This Row],[TOTAL CHELTUIELI EURO]]/Data[[#This Row],[NUMĂRUL PERSOANELOR CARE AU PARTICIPAT LA VOT]]</f>
        <v>1.2290051727253439</v>
      </c>
      <c r="X421" s="43">
        <v>4.8400999999999996</v>
      </c>
      <c r="Y421" s="114" t="s">
        <v>2895</v>
      </c>
      <c r="Z421" s="44">
        <v>4</v>
      </c>
      <c r="AA421" s="115" t="s">
        <v>3105</v>
      </c>
      <c r="AB421" s="44">
        <v>0</v>
      </c>
      <c r="AC421" s="45"/>
    </row>
    <row r="422" spans="1:29" ht="12" customHeight="1" x14ac:dyDescent="0.2">
      <c r="A422" s="37">
        <v>421</v>
      </c>
      <c r="B422" s="38" t="s">
        <v>10</v>
      </c>
      <c r="C422" s="39" t="s">
        <v>1341</v>
      </c>
      <c r="D422" s="40">
        <v>44101</v>
      </c>
      <c r="E422" s="38">
        <v>1</v>
      </c>
      <c r="F422" s="38"/>
      <c r="G422" s="38" t="s">
        <v>2</v>
      </c>
      <c r="H422" s="38" t="s">
        <v>2</v>
      </c>
      <c r="I422" s="39">
        <v>0</v>
      </c>
      <c r="J422" s="39">
        <v>7815.97</v>
      </c>
      <c r="K422" s="39">
        <v>0</v>
      </c>
      <c r="L422" s="41">
        <f>SUM(Data[[#This Row],[CHELTUIELI DE PERSONAL LEI]:[CHELTUIELI DE CAPITAL (ACTIVE NEFINANCIARE ) LEI]])</f>
        <v>7815.97</v>
      </c>
      <c r="M422" s="41">
        <f>Data[[#This Row],[TOTAL CHELTUIELI LEI]]/Data[[#This Row],[CURS VALUTAR EURO BNR 22 07 2020]]</f>
        <v>1614.8364703208613</v>
      </c>
      <c r="N422" s="49">
        <v>2357</v>
      </c>
      <c r="O422" s="42"/>
      <c r="P422" s="42">
        <v>1694</v>
      </c>
      <c r="Q422" s="42"/>
      <c r="R422" s="42">
        <f>Data[[#This Row],[PERSOANE ÎNSCRISE ÎN LISTELE ELECTORALE (TURUL 1)            ]]+Data[[#This Row],[PERSOANE ÎNSCRISE ÎN LISTELE ELECTORALE (TURUL AL 2-LEA)]]</f>
        <v>2357</v>
      </c>
      <c r="S422" s="42">
        <f>Data[[#This Row],[PERSOANE CARE AU PARTICIPAT LA VOT (TURUL 1)]]+Data[[#This Row],[PERSOANE CARE AU PARTICIPAT LA VOT  (TURUL AL 2-LEA)]]</f>
        <v>1694</v>
      </c>
      <c r="T422" s="41">
        <f>Data[[#This Row],[TOTAL CHELTUIELI LEI]]/Data[[#This Row],[NUMĂRUL PERSOANELOR ÎNSCRISE ÎN LISTELE ELECTORALE]]</f>
        <v>3.316067034365719</v>
      </c>
      <c r="U422" s="41">
        <f>Data[[#This Row],[TOTAL CHELTUIELI EURO]]/Data[[#This Row],[NUMĂRUL PERSOANELOR ÎNSCRISE ÎN LISTELE ELECTORALE]]</f>
        <v>0.68512366157015747</v>
      </c>
      <c r="V422" s="41">
        <f>Data[[#This Row],[TOTAL CHELTUIELI LEI]]/Data[[#This Row],[NUMĂRUL PERSOANELOR CARE AU PARTICIPAT LA VOT]]</f>
        <v>4.6139138134592681</v>
      </c>
      <c r="W422" s="41">
        <f>Data[[#This Row],[TOTAL CHELTUIELI EURO]]/Data[[#This Row],[NUMĂRUL PERSOANELOR CARE AU PARTICIPAT LA VOT]]</f>
        <v>0.95326828236178351</v>
      </c>
      <c r="X422" s="43">
        <v>4.8400999999999996</v>
      </c>
      <c r="Y422" s="114" t="s">
        <v>2884</v>
      </c>
      <c r="Z422" s="44">
        <v>3</v>
      </c>
      <c r="AA422" s="115" t="s">
        <v>3105</v>
      </c>
      <c r="AB422" s="44">
        <v>0</v>
      </c>
      <c r="AC422" s="45"/>
    </row>
    <row r="423" spans="1:29" ht="12" customHeight="1" x14ac:dyDescent="0.2">
      <c r="A423" s="37">
        <v>422</v>
      </c>
      <c r="B423" s="38" t="s">
        <v>10</v>
      </c>
      <c r="C423" s="39" t="s">
        <v>1342</v>
      </c>
      <c r="D423" s="40">
        <v>44101</v>
      </c>
      <c r="E423" s="38">
        <v>1</v>
      </c>
      <c r="F423" s="38"/>
      <c r="G423" s="38" t="s">
        <v>2</v>
      </c>
      <c r="H423" s="38" t="s">
        <v>2</v>
      </c>
      <c r="I423" s="39">
        <v>10360</v>
      </c>
      <c r="J423" s="39">
        <v>13728</v>
      </c>
      <c r="K423" s="39">
        <v>0</v>
      </c>
      <c r="L423" s="41">
        <f>SUM(Data[[#This Row],[CHELTUIELI DE PERSONAL LEI]:[CHELTUIELI DE CAPITAL (ACTIVE NEFINANCIARE ) LEI]])</f>
        <v>24088</v>
      </c>
      <c r="M423" s="41">
        <f>Data[[#This Row],[TOTAL CHELTUIELI LEI]]/Data[[#This Row],[CURS VALUTAR EURO BNR 22 07 2020]]</f>
        <v>4976.7566785810213</v>
      </c>
      <c r="N423" s="49">
        <v>2465</v>
      </c>
      <c r="O423" s="42"/>
      <c r="P423" s="42">
        <v>1789</v>
      </c>
      <c r="Q423" s="42"/>
      <c r="R423" s="42">
        <f>Data[[#This Row],[PERSOANE ÎNSCRISE ÎN LISTELE ELECTORALE (TURUL 1)            ]]+Data[[#This Row],[PERSOANE ÎNSCRISE ÎN LISTELE ELECTORALE (TURUL AL 2-LEA)]]</f>
        <v>2465</v>
      </c>
      <c r="S423" s="42">
        <f>Data[[#This Row],[PERSOANE CARE AU PARTICIPAT LA VOT (TURUL 1)]]+Data[[#This Row],[PERSOANE CARE AU PARTICIPAT LA VOT  (TURUL AL 2-LEA)]]</f>
        <v>1789</v>
      </c>
      <c r="T423" s="41">
        <f>Data[[#This Row],[TOTAL CHELTUIELI LEI]]/Data[[#This Row],[NUMĂRUL PERSOANELOR ÎNSCRISE ÎN LISTELE ELECTORALE]]</f>
        <v>9.7720081135902639</v>
      </c>
      <c r="U423" s="41">
        <f>Data[[#This Row],[TOTAL CHELTUIELI EURO]]/Data[[#This Row],[NUMĂRUL PERSOANELOR ÎNSCRISE ÎN LISTELE ELECTORALE]]</f>
        <v>2.0189682266048767</v>
      </c>
      <c r="V423" s="41">
        <f>Data[[#This Row],[TOTAL CHELTUIELI LEI]]/Data[[#This Row],[NUMĂRUL PERSOANELOR CARE AU PARTICIPAT LA VOT]]</f>
        <v>13.464505310229178</v>
      </c>
      <c r="W423" s="41">
        <f>Data[[#This Row],[TOTAL CHELTUIELI EURO]]/Data[[#This Row],[NUMĂRUL PERSOANELOR CARE AU PARTICIPAT LA VOT]]</f>
        <v>2.7818651082062722</v>
      </c>
      <c r="X423" s="43">
        <v>4.8400999999999996</v>
      </c>
      <c r="Y423" s="114" t="s">
        <v>2887</v>
      </c>
      <c r="Z423" s="44">
        <v>9</v>
      </c>
      <c r="AA423" s="115" t="s">
        <v>3108</v>
      </c>
      <c r="AB423" s="44">
        <v>2</v>
      </c>
      <c r="AC423" s="45"/>
    </row>
    <row r="424" spans="1:29" ht="12" customHeight="1" x14ac:dyDescent="0.2">
      <c r="A424" s="37">
        <v>423</v>
      </c>
      <c r="B424" s="38" t="s">
        <v>10</v>
      </c>
      <c r="C424" s="39" t="s">
        <v>1343</v>
      </c>
      <c r="D424" s="40">
        <v>44101</v>
      </c>
      <c r="E424" s="38">
        <v>1</v>
      </c>
      <c r="F424" s="38"/>
      <c r="G424" s="38" t="s">
        <v>2</v>
      </c>
      <c r="H424" s="38" t="s">
        <v>2</v>
      </c>
      <c r="I424" s="39">
        <v>4050</v>
      </c>
      <c r="J424" s="39">
        <v>1801.49</v>
      </c>
      <c r="K424" s="39">
        <v>0</v>
      </c>
      <c r="L424" s="41">
        <f>SUM(Data[[#This Row],[CHELTUIELI DE PERSONAL LEI]:[CHELTUIELI DE CAPITAL (ACTIVE NEFINANCIARE ) LEI]])</f>
        <v>5851.49</v>
      </c>
      <c r="M424" s="41">
        <f>Data[[#This Row],[TOTAL CHELTUIELI LEI]]/Data[[#This Row],[CURS VALUTAR EURO BNR 22 07 2020]]</f>
        <v>1208.9605586661432</v>
      </c>
      <c r="N424" s="49">
        <v>1948</v>
      </c>
      <c r="O424" s="42"/>
      <c r="P424" s="42">
        <v>1648</v>
      </c>
      <c r="Q424" s="42"/>
      <c r="R424" s="42">
        <f>Data[[#This Row],[PERSOANE ÎNSCRISE ÎN LISTELE ELECTORALE (TURUL 1)            ]]+Data[[#This Row],[PERSOANE ÎNSCRISE ÎN LISTELE ELECTORALE (TURUL AL 2-LEA)]]</f>
        <v>1948</v>
      </c>
      <c r="S424" s="42">
        <f>Data[[#This Row],[PERSOANE CARE AU PARTICIPAT LA VOT (TURUL 1)]]+Data[[#This Row],[PERSOANE CARE AU PARTICIPAT LA VOT  (TURUL AL 2-LEA)]]</f>
        <v>1648</v>
      </c>
      <c r="T424" s="41">
        <f>Data[[#This Row],[TOTAL CHELTUIELI LEI]]/Data[[#This Row],[NUMĂRUL PERSOANELOR ÎNSCRISE ÎN LISTELE ELECTORALE]]</f>
        <v>3.0038449691991786</v>
      </c>
      <c r="U424" s="41">
        <f>Data[[#This Row],[TOTAL CHELTUIELI EURO]]/Data[[#This Row],[NUMĂRUL PERSOANELOR ÎNSCRISE ÎN LISTELE ELECTORALE]]</f>
        <v>0.62061630321670602</v>
      </c>
      <c r="V424" s="41">
        <f>Data[[#This Row],[TOTAL CHELTUIELI LEI]]/Data[[#This Row],[NUMĂRUL PERSOANELOR CARE AU PARTICIPAT LA VOT]]</f>
        <v>3.5506614077669902</v>
      </c>
      <c r="W424" s="41">
        <f>Data[[#This Row],[TOTAL CHELTUIELI EURO]]/Data[[#This Row],[NUMĂRUL PERSOANELOR CARE AU PARTICIPAT LA VOT]]</f>
        <v>0.73359257200615491</v>
      </c>
      <c r="X424" s="43">
        <v>4.8400999999999996</v>
      </c>
      <c r="Y424" s="114" t="s">
        <v>2884</v>
      </c>
      <c r="Z424" s="44">
        <v>3</v>
      </c>
      <c r="AA424" s="115" t="s">
        <v>3105</v>
      </c>
      <c r="AB424" s="44">
        <v>0</v>
      </c>
      <c r="AC424" s="45"/>
    </row>
    <row r="425" spans="1:29" ht="12" customHeight="1" x14ac:dyDescent="0.2">
      <c r="A425" s="37">
        <v>424</v>
      </c>
      <c r="B425" s="38" t="s">
        <v>10</v>
      </c>
      <c r="C425" s="39" t="s">
        <v>1344</v>
      </c>
      <c r="D425" s="40">
        <v>44101</v>
      </c>
      <c r="E425" s="38">
        <v>1</v>
      </c>
      <c r="F425" s="38"/>
      <c r="G425" s="38" t="s">
        <v>2</v>
      </c>
      <c r="H425" s="38" t="s">
        <v>2</v>
      </c>
      <c r="I425" s="39">
        <v>1500</v>
      </c>
      <c r="J425" s="39">
        <v>10933</v>
      </c>
      <c r="K425" s="39">
        <v>0</v>
      </c>
      <c r="L425" s="41">
        <f>SUM(Data[[#This Row],[CHELTUIELI DE PERSONAL LEI]:[CHELTUIELI DE CAPITAL (ACTIVE NEFINANCIARE ) LEI]])</f>
        <v>12433</v>
      </c>
      <c r="M425" s="41">
        <f>Data[[#This Row],[TOTAL CHELTUIELI LEI]]/Data[[#This Row],[CURS VALUTAR EURO BNR 22 07 2020]]</f>
        <v>2568.7485795748025</v>
      </c>
      <c r="N425" s="49">
        <v>2362</v>
      </c>
      <c r="O425" s="42"/>
      <c r="P425" s="42">
        <v>1322</v>
      </c>
      <c r="Q425" s="42"/>
      <c r="R425" s="42">
        <f>Data[[#This Row],[PERSOANE ÎNSCRISE ÎN LISTELE ELECTORALE (TURUL 1)            ]]+Data[[#This Row],[PERSOANE ÎNSCRISE ÎN LISTELE ELECTORALE (TURUL AL 2-LEA)]]</f>
        <v>2362</v>
      </c>
      <c r="S425" s="42">
        <f>Data[[#This Row],[PERSOANE CARE AU PARTICIPAT LA VOT (TURUL 1)]]+Data[[#This Row],[PERSOANE CARE AU PARTICIPAT LA VOT  (TURUL AL 2-LEA)]]</f>
        <v>1322</v>
      </c>
      <c r="T425" s="41">
        <f>Data[[#This Row],[TOTAL CHELTUIELI LEI]]/Data[[#This Row],[NUMĂRUL PERSOANELOR ÎNSCRISE ÎN LISTELE ELECTORALE]]</f>
        <v>5.2637595258255718</v>
      </c>
      <c r="U425" s="41">
        <f>Data[[#This Row],[TOTAL CHELTUIELI EURO]]/Data[[#This Row],[NUMĂRUL PERSOANELOR ÎNSCRISE ÎN LISTELE ELECTORALE]]</f>
        <v>1.0875311513864532</v>
      </c>
      <c r="V425" s="41">
        <f>Data[[#This Row],[TOTAL CHELTUIELI LEI]]/Data[[#This Row],[NUMĂRUL PERSOANELOR CARE AU PARTICIPAT LA VOT]]</f>
        <v>9.4046898638426626</v>
      </c>
      <c r="W425" s="41">
        <f>Data[[#This Row],[TOTAL CHELTUIELI EURO]]/Data[[#This Row],[NUMĂRUL PERSOANELOR CARE AU PARTICIPAT LA VOT]]</f>
        <v>1.9430775942320746</v>
      </c>
      <c r="X425" s="43">
        <v>4.8400999999999996</v>
      </c>
      <c r="Y425" s="114" t="s">
        <v>2892</v>
      </c>
      <c r="Z425" s="44">
        <v>5</v>
      </c>
      <c r="AA425" s="115" t="s">
        <v>3107</v>
      </c>
      <c r="AB425" s="44">
        <v>1</v>
      </c>
      <c r="AC425" s="45"/>
    </row>
    <row r="426" spans="1:29" ht="12" customHeight="1" x14ac:dyDescent="0.2">
      <c r="A426" s="37">
        <v>425</v>
      </c>
      <c r="B426" s="38" t="s">
        <v>10</v>
      </c>
      <c r="C426" s="39" t="s">
        <v>1345</v>
      </c>
      <c r="D426" s="40">
        <v>44101</v>
      </c>
      <c r="E426" s="38">
        <v>1</v>
      </c>
      <c r="F426" s="38"/>
      <c r="G426" s="38" t="s">
        <v>2</v>
      </c>
      <c r="H426" s="38" t="s">
        <v>2</v>
      </c>
      <c r="I426" s="39">
        <v>102856</v>
      </c>
      <c r="J426" s="39">
        <v>1880.41</v>
      </c>
      <c r="K426" s="39">
        <v>0</v>
      </c>
      <c r="L426" s="41">
        <f>SUM(Data[[#This Row],[CHELTUIELI DE PERSONAL LEI]:[CHELTUIELI DE CAPITAL (ACTIVE NEFINANCIARE ) LEI]])</f>
        <v>104736.41</v>
      </c>
      <c r="M426" s="41">
        <f>Data[[#This Row],[TOTAL CHELTUIELI LEI]]/Data[[#This Row],[CURS VALUTAR EURO BNR 22 07 2020]]</f>
        <v>21639.307039110765</v>
      </c>
      <c r="N426" s="49">
        <v>1482</v>
      </c>
      <c r="O426" s="42"/>
      <c r="P426" s="42">
        <v>1194</v>
      </c>
      <c r="Q426" s="42"/>
      <c r="R426" s="42">
        <f>Data[[#This Row],[PERSOANE ÎNSCRISE ÎN LISTELE ELECTORALE (TURUL 1)            ]]+Data[[#This Row],[PERSOANE ÎNSCRISE ÎN LISTELE ELECTORALE (TURUL AL 2-LEA)]]</f>
        <v>1482</v>
      </c>
      <c r="S426" s="42">
        <f>Data[[#This Row],[PERSOANE CARE AU PARTICIPAT LA VOT (TURUL 1)]]+Data[[#This Row],[PERSOANE CARE AU PARTICIPAT LA VOT  (TURUL AL 2-LEA)]]</f>
        <v>1194</v>
      </c>
      <c r="T426" s="41">
        <f>Data[[#This Row],[TOTAL CHELTUIELI LEI]]/Data[[#This Row],[NUMĂRUL PERSOANELOR ÎNSCRISE ÎN LISTELE ELECTORALE]]</f>
        <v>70.67234143049933</v>
      </c>
      <c r="U426" s="41">
        <f>Data[[#This Row],[TOTAL CHELTUIELI EURO]]/Data[[#This Row],[NUMĂRUL PERSOANELOR ÎNSCRISE ÎN LISTELE ELECTORALE]]</f>
        <v>14.601421753785941</v>
      </c>
      <c r="V426" s="41">
        <f>Data[[#This Row],[TOTAL CHELTUIELI LEI]]/Data[[#This Row],[NUMĂRUL PERSOANELOR CARE AU PARTICIPAT LA VOT]]</f>
        <v>87.718936348408718</v>
      </c>
      <c r="W426" s="41">
        <f>Data[[#This Row],[TOTAL CHELTUIELI EURO]]/Data[[#This Row],[NUMĂRUL PERSOANELOR CARE AU PARTICIPAT LA VOT]]</f>
        <v>18.123372729573504</v>
      </c>
      <c r="X426" s="43">
        <v>4.8400999999999996</v>
      </c>
      <c r="Y426" s="114" t="s">
        <v>3085</v>
      </c>
      <c r="Z426" s="44">
        <v>70</v>
      </c>
      <c r="AA426" s="115" t="s">
        <v>3121</v>
      </c>
      <c r="AB426" s="44">
        <v>14</v>
      </c>
      <c r="AC426" s="45"/>
    </row>
    <row r="427" spans="1:29" ht="12" customHeight="1" x14ac:dyDescent="0.2">
      <c r="A427" s="37">
        <v>426</v>
      </c>
      <c r="B427" s="38" t="s">
        <v>10</v>
      </c>
      <c r="C427" s="39" t="s">
        <v>1346</v>
      </c>
      <c r="D427" s="40">
        <v>44101</v>
      </c>
      <c r="E427" s="38">
        <v>1</v>
      </c>
      <c r="F427" s="38"/>
      <c r="G427" s="38" t="s">
        <v>2</v>
      </c>
      <c r="H427" s="38" t="s">
        <v>2</v>
      </c>
      <c r="I427" s="39">
        <v>0</v>
      </c>
      <c r="J427" s="39">
        <v>0</v>
      </c>
      <c r="K427" s="39">
        <v>0</v>
      </c>
      <c r="L427" s="41">
        <f>SUM(Data[[#This Row],[CHELTUIELI DE PERSONAL LEI]:[CHELTUIELI DE CAPITAL (ACTIVE NEFINANCIARE ) LEI]])</f>
        <v>0</v>
      </c>
      <c r="M427" s="41">
        <f>Data[[#This Row],[TOTAL CHELTUIELI LEI]]/Data[[#This Row],[CURS VALUTAR EURO BNR 22 07 2020]]</f>
        <v>0</v>
      </c>
      <c r="N427" s="49">
        <v>2470</v>
      </c>
      <c r="O427" s="42"/>
      <c r="P427" s="42">
        <v>1569</v>
      </c>
      <c r="Q427" s="42"/>
      <c r="R427" s="42">
        <f>Data[[#This Row],[PERSOANE ÎNSCRISE ÎN LISTELE ELECTORALE (TURUL 1)            ]]+Data[[#This Row],[PERSOANE ÎNSCRISE ÎN LISTELE ELECTORALE (TURUL AL 2-LEA)]]</f>
        <v>2470</v>
      </c>
      <c r="S427" s="42">
        <f>Data[[#This Row],[PERSOANE CARE AU PARTICIPAT LA VOT (TURUL 1)]]+Data[[#This Row],[PERSOANE CARE AU PARTICIPAT LA VOT  (TURUL AL 2-LEA)]]</f>
        <v>1569</v>
      </c>
      <c r="T427" s="41">
        <f>Data[[#This Row],[TOTAL CHELTUIELI LEI]]/Data[[#This Row],[NUMĂRUL PERSOANELOR ÎNSCRISE ÎN LISTELE ELECTORALE]]</f>
        <v>0</v>
      </c>
      <c r="U427" s="41">
        <f>Data[[#This Row],[TOTAL CHELTUIELI EURO]]/Data[[#This Row],[NUMĂRUL PERSOANELOR ÎNSCRISE ÎN LISTELE ELECTORALE]]</f>
        <v>0</v>
      </c>
      <c r="V427" s="41">
        <f>Data[[#This Row],[TOTAL CHELTUIELI LEI]]/Data[[#This Row],[NUMĂRUL PERSOANELOR CARE AU PARTICIPAT LA VOT]]</f>
        <v>0</v>
      </c>
      <c r="W427" s="41">
        <f>Data[[#This Row],[TOTAL CHELTUIELI EURO]]/Data[[#This Row],[NUMĂRUL PERSOANELOR CARE AU PARTICIPAT LA VOT]]</f>
        <v>0</v>
      </c>
      <c r="X427" s="43">
        <v>4.8400999999999996</v>
      </c>
      <c r="Y427" s="114" t="s">
        <v>2890</v>
      </c>
      <c r="Z427" s="44">
        <v>0</v>
      </c>
      <c r="AA427" s="115" t="s">
        <v>3105</v>
      </c>
      <c r="AB427" s="44">
        <v>0</v>
      </c>
      <c r="AC427" s="45"/>
    </row>
    <row r="428" spans="1:29" ht="12" customHeight="1" x14ac:dyDescent="0.2">
      <c r="A428" s="37">
        <v>427</v>
      </c>
      <c r="B428" s="38" t="s">
        <v>10</v>
      </c>
      <c r="C428" s="39" t="s">
        <v>1347</v>
      </c>
      <c r="D428" s="40">
        <v>44101</v>
      </c>
      <c r="E428" s="38">
        <v>1</v>
      </c>
      <c r="F428" s="38"/>
      <c r="G428" s="38" t="s">
        <v>2</v>
      </c>
      <c r="H428" s="38" t="s">
        <v>2</v>
      </c>
      <c r="I428" s="39">
        <v>7161</v>
      </c>
      <c r="J428" s="39">
        <v>20406.41</v>
      </c>
      <c r="K428" s="39">
        <v>0</v>
      </c>
      <c r="L428" s="41">
        <f>SUM(Data[[#This Row],[CHELTUIELI DE PERSONAL LEI]:[CHELTUIELI DE CAPITAL (ACTIVE NEFINANCIARE ) LEI]])</f>
        <v>27567.41</v>
      </c>
      <c r="M428" s="41">
        <f>Data[[#This Row],[TOTAL CHELTUIELI LEI]]/Data[[#This Row],[CURS VALUTAR EURO BNR 22 07 2020]]</f>
        <v>5695.6281895002176</v>
      </c>
      <c r="N428" s="49">
        <v>3602</v>
      </c>
      <c r="O428" s="42"/>
      <c r="P428" s="42">
        <v>2049</v>
      </c>
      <c r="Q428" s="42"/>
      <c r="R428" s="42">
        <f>Data[[#This Row],[PERSOANE ÎNSCRISE ÎN LISTELE ELECTORALE (TURUL 1)            ]]+Data[[#This Row],[PERSOANE ÎNSCRISE ÎN LISTELE ELECTORALE (TURUL AL 2-LEA)]]</f>
        <v>3602</v>
      </c>
      <c r="S428" s="42">
        <f>Data[[#This Row],[PERSOANE CARE AU PARTICIPAT LA VOT (TURUL 1)]]+Data[[#This Row],[PERSOANE CARE AU PARTICIPAT LA VOT  (TURUL AL 2-LEA)]]</f>
        <v>2049</v>
      </c>
      <c r="T428" s="41">
        <f>Data[[#This Row],[TOTAL CHELTUIELI LEI]]/Data[[#This Row],[NUMĂRUL PERSOANELOR ÎNSCRISE ÎN LISTELE ELECTORALE]]</f>
        <v>7.6533620210993893</v>
      </c>
      <c r="U428" s="41">
        <f>Data[[#This Row],[TOTAL CHELTUIELI EURO]]/Data[[#This Row],[NUMĂRUL PERSOANELOR ÎNSCRISE ÎN LISTELE ELECTORALE]]</f>
        <v>1.5812404745975062</v>
      </c>
      <c r="V428" s="41">
        <f>Data[[#This Row],[TOTAL CHELTUIELI LEI]]/Data[[#This Row],[NUMĂRUL PERSOANELOR CARE AU PARTICIPAT LA VOT]]</f>
        <v>13.454080039043436</v>
      </c>
      <c r="W428" s="41">
        <f>Data[[#This Row],[TOTAL CHELTUIELI EURO]]/Data[[#This Row],[NUMĂRUL PERSOANELOR CARE AU PARTICIPAT LA VOT]]</f>
        <v>2.7797111710591595</v>
      </c>
      <c r="X428" s="43">
        <v>4.8400999999999996</v>
      </c>
      <c r="Y428" s="114" t="s">
        <v>2886</v>
      </c>
      <c r="Z428" s="44">
        <v>7</v>
      </c>
      <c r="AA428" s="115" t="s">
        <v>3107</v>
      </c>
      <c r="AB428" s="44">
        <v>1</v>
      </c>
      <c r="AC428" s="45"/>
    </row>
    <row r="429" spans="1:29" ht="12" customHeight="1" x14ac:dyDescent="0.2">
      <c r="A429" s="37">
        <v>428</v>
      </c>
      <c r="B429" s="38" t="s">
        <v>10</v>
      </c>
      <c r="C429" s="39" t="s">
        <v>1348</v>
      </c>
      <c r="D429" s="40">
        <v>44101</v>
      </c>
      <c r="E429" s="38">
        <v>1</v>
      </c>
      <c r="F429" s="38"/>
      <c r="G429" s="38" t="s">
        <v>2</v>
      </c>
      <c r="H429" s="38" t="s">
        <v>2</v>
      </c>
      <c r="I429" s="39">
        <v>5640</v>
      </c>
      <c r="J429" s="39">
        <v>3138</v>
      </c>
      <c r="K429" s="39">
        <v>0</v>
      </c>
      <c r="L429" s="41">
        <f>SUM(Data[[#This Row],[CHELTUIELI DE PERSONAL LEI]:[CHELTUIELI DE CAPITAL (ACTIVE NEFINANCIARE ) LEI]])</f>
        <v>8778</v>
      </c>
      <c r="M429" s="41">
        <f>Data[[#This Row],[TOTAL CHELTUIELI LEI]]/Data[[#This Row],[CURS VALUTAR EURO BNR 22 07 2020]]</f>
        <v>1813.5988925848642</v>
      </c>
      <c r="N429" s="49">
        <v>1127</v>
      </c>
      <c r="O429" s="42"/>
      <c r="P429" s="42">
        <v>981</v>
      </c>
      <c r="Q429" s="42"/>
      <c r="R429" s="42">
        <f>Data[[#This Row],[PERSOANE ÎNSCRISE ÎN LISTELE ELECTORALE (TURUL 1)            ]]+Data[[#This Row],[PERSOANE ÎNSCRISE ÎN LISTELE ELECTORALE (TURUL AL 2-LEA)]]</f>
        <v>1127</v>
      </c>
      <c r="S429" s="42">
        <f>Data[[#This Row],[PERSOANE CARE AU PARTICIPAT LA VOT (TURUL 1)]]+Data[[#This Row],[PERSOANE CARE AU PARTICIPAT LA VOT  (TURUL AL 2-LEA)]]</f>
        <v>981</v>
      </c>
      <c r="T429" s="41">
        <f>Data[[#This Row],[TOTAL CHELTUIELI LEI]]/Data[[#This Row],[NUMĂRUL PERSOANELOR ÎNSCRISE ÎN LISTELE ELECTORALE]]</f>
        <v>7.7888198757763973</v>
      </c>
      <c r="U429" s="41">
        <f>Data[[#This Row],[TOTAL CHELTUIELI EURO]]/Data[[#This Row],[NUMĂRUL PERSOANELOR ÎNSCRISE ÎN LISTELE ELECTORALE]]</f>
        <v>1.6092270564195779</v>
      </c>
      <c r="V429" s="41">
        <f>Data[[#This Row],[TOTAL CHELTUIELI LEI]]/Data[[#This Row],[NUMĂRUL PERSOANELOR CARE AU PARTICIPAT LA VOT]]</f>
        <v>8.9480122324159019</v>
      </c>
      <c r="W429" s="41">
        <f>Data[[#This Row],[TOTAL CHELTUIELI EURO]]/Data[[#This Row],[NUMĂRUL PERSOANELOR CARE AU PARTICIPAT LA VOT]]</f>
        <v>1.8487246611466506</v>
      </c>
      <c r="X429" s="43">
        <v>4.8400999999999996</v>
      </c>
      <c r="Y429" s="114" t="s">
        <v>2886</v>
      </c>
      <c r="Z429" s="44">
        <v>7</v>
      </c>
      <c r="AA429" s="115" t="s">
        <v>3107</v>
      </c>
      <c r="AB429" s="44">
        <v>1</v>
      </c>
      <c r="AC429" s="45"/>
    </row>
    <row r="430" spans="1:29" ht="12" customHeight="1" x14ac:dyDescent="0.2">
      <c r="A430" s="37">
        <v>429</v>
      </c>
      <c r="B430" s="38" t="s">
        <v>10</v>
      </c>
      <c r="C430" s="39" t="s">
        <v>1349</v>
      </c>
      <c r="D430" s="40">
        <v>44101</v>
      </c>
      <c r="E430" s="38">
        <v>1</v>
      </c>
      <c r="F430" s="38"/>
      <c r="G430" s="38" t="s">
        <v>2</v>
      </c>
      <c r="H430" s="38" t="s">
        <v>2</v>
      </c>
      <c r="I430" s="39">
        <v>2700</v>
      </c>
      <c r="J430" s="39">
        <v>15081</v>
      </c>
      <c r="K430" s="39">
        <v>0</v>
      </c>
      <c r="L430" s="41">
        <f>SUM(Data[[#This Row],[CHELTUIELI DE PERSONAL LEI]:[CHELTUIELI DE CAPITAL (ACTIVE NEFINANCIARE ) LEI]])</f>
        <v>17781</v>
      </c>
      <c r="M430" s="41">
        <f>Data[[#This Row],[TOTAL CHELTUIELI LEI]]/Data[[#This Row],[CURS VALUTAR EURO BNR 22 07 2020]]</f>
        <v>3673.6844280076862</v>
      </c>
      <c r="N430" s="49">
        <v>9399</v>
      </c>
      <c r="O430" s="42"/>
      <c r="P430" s="42">
        <v>5970</v>
      </c>
      <c r="Q430" s="42"/>
      <c r="R430" s="42">
        <f>Data[[#This Row],[PERSOANE ÎNSCRISE ÎN LISTELE ELECTORALE (TURUL 1)            ]]+Data[[#This Row],[PERSOANE ÎNSCRISE ÎN LISTELE ELECTORALE (TURUL AL 2-LEA)]]</f>
        <v>9399</v>
      </c>
      <c r="S430" s="42">
        <f>Data[[#This Row],[PERSOANE CARE AU PARTICIPAT LA VOT (TURUL 1)]]+Data[[#This Row],[PERSOANE CARE AU PARTICIPAT LA VOT  (TURUL AL 2-LEA)]]</f>
        <v>5970</v>
      </c>
      <c r="T430" s="41">
        <f>Data[[#This Row],[TOTAL CHELTUIELI LEI]]/Data[[#This Row],[NUMĂRUL PERSOANELOR ÎNSCRISE ÎN LISTELE ELECTORALE]]</f>
        <v>1.891796999680817</v>
      </c>
      <c r="U430" s="41">
        <f>Data[[#This Row],[TOTAL CHELTUIELI EURO]]/Data[[#This Row],[NUMĂRUL PERSOANELOR ÎNSCRISE ÎN LISTELE ELECTORALE]]</f>
        <v>0.39085907309369999</v>
      </c>
      <c r="V430" s="41">
        <f>Data[[#This Row],[TOTAL CHELTUIELI LEI]]/Data[[#This Row],[NUMĂRUL PERSOANELOR CARE AU PARTICIPAT LA VOT]]</f>
        <v>2.9783919597989952</v>
      </c>
      <c r="W430" s="41">
        <f>Data[[#This Row],[TOTAL CHELTUIELI EURO]]/Data[[#This Row],[NUMĂRUL PERSOANELOR CARE AU PARTICIPAT LA VOT]]</f>
        <v>0.61535752562942814</v>
      </c>
      <c r="X430" s="43">
        <v>4.8400999999999996</v>
      </c>
      <c r="Y430" s="114" t="s">
        <v>2894</v>
      </c>
      <c r="Z430" s="44">
        <v>1</v>
      </c>
      <c r="AA430" s="115" t="s">
        <v>3105</v>
      </c>
      <c r="AB430" s="44">
        <v>0</v>
      </c>
      <c r="AC430" s="45"/>
    </row>
    <row r="431" spans="1:29" ht="12" customHeight="1" x14ac:dyDescent="0.2">
      <c r="A431" s="37">
        <v>430</v>
      </c>
      <c r="B431" s="38" t="s">
        <v>10</v>
      </c>
      <c r="C431" s="39" t="s">
        <v>1350</v>
      </c>
      <c r="D431" s="40">
        <v>44101</v>
      </c>
      <c r="E431" s="38">
        <v>1</v>
      </c>
      <c r="F431" s="38"/>
      <c r="G431" s="38" t="s">
        <v>2</v>
      </c>
      <c r="H431" s="38" t="s">
        <v>2</v>
      </c>
      <c r="I431" s="39">
        <v>900</v>
      </c>
      <c r="J431" s="39">
        <v>1500</v>
      </c>
      <c r="K431" s="39">
        <v>0</v>
      </c>
      <c r="L431" s="41">
        <f>SUM(Data[[#This Row],[CHELTUIELI DE PERSONAL LEI]:[CHELTUIELI DE CAPITAL (ACTIVE NEFINANCIARE ) LEI]])</f>
        <v>2400</v>
      </c>
      <c r="M431" s="41">
        <f>Data[[#This Row],[TOTAL CHELTUIELI LEI]]/Data[[#This Row],[CURS VALUTAR EURO BNR 22 07 2020]]</f>
        <v>495.85752360488425</v>
      </c>
      <c r="N431" s="49">
        <v>1782</v>
      </c>
      <c r="O431" s="42"/>
      <c r="P431" s="42">
        <v>1410</v>
      </c>
      <c r="Q431" s="42"/>
      <c r="R431" s="42">
        <f>Data[[#This Row],[PERSOANE ÎNSCRISE ÎN LISTELE ELECTORALE (TURUL 1)            ]]+Data[[#This Row],[PERSOANE ÎNSCRISE ÎN LISTELE ELECTORALE (TURUL AL 2-LEA)]]</f>
        <v>1782</v>
      </c>
      <c r="S431" s="42">
        <f>Data[[#This Row],[PERSOANE CARE AU PARTICIPAT LA VOT (TURUL 1)]]+Data[[#This Row],[PERSOANE CARE AU PARTICIPAT LA VOT  (TURUL AL 2-LEA)]]</f>
        <v>1410</v>
      </c>
      <c r="T431" s="41">
        <f>Data[[#This Row],[TOTAL CHELTUIELI LEI]]/Data[[#This Row],[NUMĂRUL PERSOANELOR ÎNSCRISE ÎN LISTELE ELECTORALE]]</f>
        <v>1.3468013468013469</v>
      </c>
      <c r="U431" s="41">
        <f>Data[[#This Row],[TOTAL CHELTUIELI EURO]]/Data[[#This Row],[NUMĂRUL PERSOANELOR ÎNSCRISE ÎN LISTELE ELECTORALE]]</f>
        <v>0.27825899192193282</v>
      </c>
      <c r="V431" s="41">
        <f>Data[[#This Row],[TOTAL CHELTUIELI LEI]]/Data[[#This Row],[NUMĂRUL PERSOANELOR CARE AU PARTICIPAT LA VOT]]</f>
        <v>1.7021276595744681</v>
      </c>
      <c r="W431" s="41">
        <f>Data[[#This Row],[TOTAL CHELTUIELI EURO]]/Data[[#This Row],[NUMĂRUL PERSOANELOR CARE AU PARTICIPAT LA VOT]]</f>
        <v>0.35167200255665548</v>
      </c>
      <c r="X431" s="43">
        <v>4.8400999999999996</v>
      </c>
      <c r="Y431" s="114" t="s">
        <v>2894</v>
      </c>
      <c r="Z431" s="44">
        <v>1</v>
      </c>
      <c r="AA431" s="115" t="s">
        <v>3105</v>
      </c>
      <c r="AB431" s="44">
        <v>0</v>
      </c>
      <c r="AC431" s="45"/>
    </row>
    <row r="432" spans="1:29" ht="12" customHeight="1" x14ac:dyDescent="0.2">
      <c r="A432" s="37">
        <v>431</v>
      </c>
      <c r="B432" s="38" t="s">
        <v>10</v>
      </c>
      <c r="C432" s="39" t="s">
        <v>1351</v>
      </c>
      <c r="D432" s="40">
        <v>44101</v>
      </c>
      <c r="E432" s="38">
        <v>1</v>
      </c>
      <c r="F432" s="38"/>
      <c r="G432" s="38" t="s">
        <v>2</v>
      </c>
      <c r="H432" s="38" t="s">
        <v>2</v>
      </c>
      <c r="I432" s="39">
        <v>2900</v>
      </c>
      <c r="J432" s="39">
        <v>14282</v>
      </c>
      <c r="K432" s="39">
        <v>0</v>
      </c>
      <c r="L432" s="41">
        <f>SUM(Data[[#This Row],[CHELTUIELI DE PERSONAL LEI]:[CHELTUIELI DE CAPITAL (ACTIVE NEFINANCIARE ) LEI]])</f>
        <v>17182</v>
      </c>
      <c r="M432" s="41">
        <f>Data[[#This Row],[TOTAL CHELTUIELI LEI]]/Data[[#This Row],[CURS VALUTAR EURO BNR 22 07 2020]]</f>
        <v>3549.9266544079669</v>
      </c>
      <c r="N432" s="49">
        <v>5930</v>
      </c>
      <c r="O432" s="42"/>
      <c r="P432" s="42">
        <v>3302</v>
      </c>
      <c r="Q432" s="42"/>
      <c r="R432" s="42">
        <f>Data[[#This Row],[PERSOANE ÎNSCRISE ÎN LISTELE ELECTORALE (TURUL 1)            ]]+Data[[#This Row],[PERSOANE ÎNSCRISE ÎN LISTELE ELECTORALE (TURUL AL 2-LEA)]]</f>
        <v>5930</v>
      </c>
      <c r="S432" s="42">
        <f>Data[[#This Row],[PERSOANE CARE AU PARTICIPAT LA VOT (TURUL 1)]]+Data[[#This Row],[PERSOANE CARE AU PARTICIPAT LA VOT  (TURUL AL 2-LEA)]]</f>
        <v>3302</v>
      </c>
      <c r="T432" s="41">
        <f>Data[[#This Row],[TOTAL CHELTUIELI LEI]]/Data[[#This Row],[NUMĂRUL PERSOANELOR ÎNSCRISE ÎN LISTELE ELECTORALE]]</f>
        <v>2.8974704890387857</v>
      </c>
      <c r="U432" s="41">
        <f>Data[[#This Row],[TOTAL CHELTUIELI EURO]]/Data[[#This Row],[NUMĂRUL PERSOANELOR ÎNSCRISE ÎN LISTELE ELECTORALE]]</f>
        <v>0.59863855892208551</v>
      </c>
      <c r="V432" s="41">
        <f>Data[[#This Row],[TOTAL CHELTUIELI LEI]]/Data[[#This Row],[NUMĂRUL PERSOANELOR CARE AU PARTICIPAT LA VOT]]</f>
        <v>5.20351302241066</v>
      </c>
      <c r="W432" s="41">
        <f>Data[[#This Row],[TOTAL CHELTUIELI EURO]]/Data[[#This Row],[NUMĂRUL PERSOANELOR CARE AU PARTICIPAT LA VOT]]</f>
        <v>1.075083783890965</v>
      </c>
      <c r="X432" s="43">
        <v>4.8400999999999996</v>
      </c>
      <c r="Y432" s="114" t="s">
        <v>2891</v>
      </c>
      <c r="Z432" s="44">
        <v>2</v>
      </c>
      <c r="AA432" s="115" t="s">
        <v>3105</v>
      </c>
      <c r="AB432" s="44">
        <v>0</v>
      </c>
      <c r="AC432" s="45"/>
    </row>
    <row r="433" spans="1:29" ht="12" customHeight="1" x14ac:dyDescent="0.2">
      <c r="A433" s="37">
        <v>432</v>
      </c>
      <c r="B433" s="38" t="s">
        <v>10</v>
      </c>
      <c r="C433" s="39" t="s">
        <v>1352</v>
      </c>
      <c r="D433" s="40">
        <v>44101</v>
      </c>
      <c r="E433" s="38">
        <v>1</v>
      </c>
      <c r="F433" s="38"/>
      <c r="G433" s="38" t="s">
        <v>2</v>
      </c>
      <c r="H433" s="38" t="s">
        <v>2</v>
      </c>
      <c r="I433" s="39">
        <v>3600</v>
      </c>
      <c r="J433" s="39">
        <v>7029.22</v>
      </c>
      <c r="K433" s="39">
        <v>0</v>
      </c>
      <c r="L433" s="41">
        <f>SUM(Data[[#This Row],[CHELTUIELI DE PERSONAL LEI]:[CHELTUIELI DE CAPITAL (ACTIVE NEFINANCIARE ) LEI]])</f>
        <v>10629.220000000001</v>
      </c>
      <c r="M433" s="41">
        <f>Data[[#This Row],[TOTAL CHELTUIELI LEI]]/Data[[#This Row],[CURS VALUTAR EURO BNR 22 07 2020]]</f>
        <v>2196.0744612714616</v>
      </c>
      <c r="N433" s="49">
        <v>1961</v>
      </c>
      <c r="O433" s="42"/>
      <c r="P433" s="42">
        <v>1915</v>
      </c>
      <c r="Q433" s="42"/>
      <c r="R433" s="42">
        <f>Data[[#This Row],[PERSOANE ÎNSCRISE ÎN LISTELE ELECTORALE (TURUL 1)            ]]+Data[[#This Row],[PERSOANE ÎNSCRISE ÎN LISTELE ELECTORALE (TURUL AL 2-LEA)]]</f>
        <v>1961</v>
      </c>
      <c r="S433" s="42">
        <f>Data[[#This Row],[PERSOANE CARE AU PARTICIPAT LA VOT (TURUL 1)]]+Data[[#This Row],[PERSOANE CARE AU PARTICIPAT LA VOT  (TURUL AL 2-LEA)]]</f>
        <v>1915</v>
      </c>
      <c r="T433" s="41">
        <f>Data[[#This Row],[TOTAL CHELTUIELI LEI]]/Data[[#This Row],[NUMĂRUL PERSOANELOR ÎNSCRISE ÎN LISTELE ELECTORALE]]</f>
        <v>5.4203059663437028</v>
      </c>
      <c r="U433" s="41">
        <f>Data[[#This Row],[TOTAL CHELTUIELI EURO]]/Data[[#This Row],[NUMĂRUL PERSOANELOR ÎNSCRISE ÎN LISTELE ELECTORALE]]</f>
        <v>1.1198747890216529</v>
      </c>
      <c r="V433" s="41">
        <f>Data[[#This Row],[TOTAL CHELTUIELI LEI]]/Data[[#This Row],[NUMĂRUL PERSOANELOR CARE AU PARTICIPAT LA VOT]]</f>
        <v>5.5505065274151439</v>
      </c>
      <c r="W433" s="41">
        <f>Data[[#This Row],[TOTAL CHELTUIELI EURO]]/Data[[#This Row],[NUMĂRUL PERSOANELOR CARE AU PARTICIPAT LA VOT]]</f>
        <v>1.1467751755986744</v>
      </c>
      <c r="X433" s="43">
        <v>4.8400999999999996</v>
      </c>
      <c r="Y433" s="114" t="s">
        <v>2892</v>
      </c>
      <c r="Z433" s="44">
        <v>5</v>
      </c>
      <c r="AA433" s="115" t="s">
        <v>3107</v>
      </c>
      <c r="AB433" s="44">
        <v>1</v>
      </c>
      <c r="AC433" s="45"/>
    </row>
    <row r="434" spans="1:29" ht="12" customHeight="1" x14ac:dyDescent="0.2">
      <c r="A434" s="37">
        <v>433</v>
      </c>
      <c r="B434" s="38" t="s">
        <v>10</v>
      </c>
      <c r="C434" s="39" t="s">
        <v>1353</v>
      </c>
      <c r="D434" s="40">
        <v>44101</v>
      </c>
      <c r="E434" s="38">
        <v>1</v>
      </c>
      <c r="F434" s="38"/>
      <c r="G434" s="38" t="s">
        <v>2</v>
      </c>
      <c r="H434" s="38" t="s">
        <v>2</v>
      </c>
      <c r="I434" s="39">
        <v>7313</v>
      </c>
      <c r="J434" s="39">
        <v>16408.150000000001</v>
      </c>
      <c r="K434" s="39">
        <v>0</v>
      </c>
      <c r="L434" s="41">
        <f>SUM(Data[[#This Row],[CHELTUIELI DE PERSONAL LEI]:[CHELTUIELI DE CAPITAL (ACTIVE NEFINANCIARE ) LEI]])</f>
        <v>23721.15</v>
      </c>
      <c r="M434" s="41">
        <f>Data[[#This Row],[TOTAL CHELTUIELI LEI]]/Data[[#This Row],[CURS VALUTAR EURO BNR 22 07 2020]]</f>
        <v>4900.9627900249998</v>
      </c>
      <c r="N434" s="49">
        <v>942</v>
      </c>
      <c r="O434" s="42"/>
      <c r="P434" s="42">
        <v>699</v>
      </c>
      <c r="Q434" s="42"/>
      <c r="R434" s="42">
        <f>Data[[#This Row],[PERSOANE ÎNSCRISE ÎN LISTELE ELECTORALE (TURUL 1)            ]]+Data[[#This Row],[PERSOANE ÎNSCRISE ÎN LISTELE ELECTORALE (TURUL AL 2-LEA)]]</f>
        <v>942</v>
      </c>
      <c r="S434" s="42">
        <f>Data[[#This Row],[PERSOANE CARE AU PARTICIPAT LA VOT (TURUL 1)]]+Data[[#This Row],[PERSOANE CARE AU PARTICIPAT LA VOT  (TURUL AL 2-LEA)]]</f>
        <v>699</v>
      </c>
      <c r="T434" s="41">
        <f>Data[[#This Row],[TOTAL CHELTUIELI LEI]]/Data[[#This Row],[NUMĂRUL PERSOANELOR ÎNSCRISE ÎN LISTELE ELECTORALE]]</f>
        <v>25.181687898089173</v>
      </c>
      <c r="U434" s="41">
        <f>Data[[#This Row],[TOTAL CHELTUIELI EURO]]/Data[[#This Row],[NUMĂRUL PERSOANELOR ÎNSCRISE ÎN LISTELE ELECTORALE]]</f>
        <v>5.2027205838906578</v>
      </c>
      <c r="V434" s="41">
        <f>Data[[#This Row],[TOTAL CHELTUIELI LEI]]/Data[[#This Row],[NUMĂRUL PERSOANELOR CARE AU PARTICIPAT LA VOT]]</f>
        <v>33.935836909871249</v>
      </c>
      <c r="W434" s="41">
        <f>Data[[#This Row],[TOTAL CHELTUIELI EURO]]/Data[[#This Row],[NUMĂRUL PERSOANELOR CARE AU PARTICIPAT LA VOT]]</f>
        <v>7.0113916881616589</v>
      </c>
      <c r="X434" s="43">
        <v>4.8400999999999996</v>
      </c>
      <c r="Y434" s="114" t="s">
        <v>2904</v>
      </c>
      <c r="Z434" s="44">
        <v>25</v>
      </c>
      <c r="AA434" s="115" t="s">
        <v>3109</v>
      </c>
      <c r="AB434" s="44">
        <v>5</v>
      </c>
      <c r="AC434" s="45"/>
    </row>
    <row r="435" spans="1:29" ht="12" customHeight="1" x14ac:dyDescent="0.2">
      <c r="A435" s="37">
        <v>434</v>
      </c>
      <c r="B435" s="38" t="s">
        <v>10</v>
      </c>
      <c r="C435" s="39" t="s">
        <v>1354</v>
      </c>
      <c r="D435" s="40">
        <v>44101</v>
      </c>
      <c r="E435" s="38">
        <v>1</v>
      </c>
      <c r="F435" s="38"/>
      <c r="G435" s="38" t="s">
        <v>2</v>
      </c>
      <c r="H435" s="38" t="s">
        <v>2</v>
      </c>
      <c r="I435" s="39">
        <v>1000</v>
      </c>
      <c r="J435" s="39">
        <v>10677.4</v>
      </c>
      <c r="K435" s="39">
        <v>0</v>
      </c>
      <c r="L435" s="41">
        <f>SUM(Data[[#This Row],[CHELTUIELI DE PERSONAL LEI]:[CHELTUIELI DE CAPITAL (ACTIVE NEFINANCIARE ) LEI]])</f>
        <v>11677.4</v>
      </c>
      <c r="M435" s="41">
        <f>Data[[#This Row],[TOTAL CHELTUIELI LEI]]/Data[[#This Row],[CURS VALUTAR EURO BNR 22 07 2020]]</f>
        <v>2412.6361025598644</v>
      </c>
      <c r="N435" s="42">
        <v>1805</v>
      </c>
      <c r="O435" s="42"/>
      <c r="P435" s="42">
        <v>1298</v>
      </c>
      <c r="Q435" s="42"/>
      <c r="R435" s="42">
        <f>Data[[#This Row],[PERSOANE ÎNSCRISE ÎN LISTELE ELECTORALE (TURUL 1)            ]]+Data[[#This Row],[PERSOANE ÎNSCRISE ÎN LISTELE ELECTORALE (TURUL AL 2-LEA)]]</f>
        <v>1805</v>
      </c>
      <c r="S435" s="42">
        <f>Data[[#This Row],[PERSOANE CARE AU PARTICIPAT LA VOT (TURUL 1)]]+Data[[#This Row],[PERSOANE CARE AU PARTICIPAT LA VOT  (TURUL AL 2-LEA)]]</f>
        <v>1298</v>
      </c>
      <c r="T435" s="41">
        <f>Data[[#This Row],[TOTAL CHELTUIELI LEI]]/Data[[#This Row],[NUMĂRUL PERSOANELOR ÎNSCRISE ÎN LISTELE ELECTORALE]]</f>
        <v>6.4694736842105263</v>
      </c>
      <c r="U435" s="41">
        <f>Data[[#This Row],[TOTAL CHELTUIELI EURO]]/Data[[#This Row],[NUMĂRUL PERSOANELOR ÎNSCRISE ÎN LISTELE ELECTORALE]]</f>
        <v>1.3366405000331658</v>
      </c>
      <c r="V435" s="41">
        <f>Data[[#This Row],[TOTAL CHELTUIELI LEI]]/Data[[#This Row],[NUMĂRUL PERSOANELOR CARE AU PARTICIPAT LA VOT]]</f>
        <v>8.9964560862865941</v>
      </c>
      <c r="W435" s="41">
        <f>Data[[#This Row],[TOTAL CHELTUIELI EURO]]/Data[[#This Row],[NUMĂRUL PERSOANELOR CARE AU PARTICIPAT LA VOT]]</f>
        <v>1.858733515069233</v>
      </c>
      <c r="X435" s="43">
        <v>4.8400999999999996</v>
      </c>
      <c r="Y435" s="114" t="s">
        <v>2889</v>
      </c>
      <c r="Z435" s="44">
        <v>6</v>
      </c>
      <c r="AA435" s="115" t="s">
        <v>3107</v>
      </c>
      <c r="AB435" s="44">
        <v>1</v>
      </c>
      <c r="AC435" s="45"/>
    </row>
    <row r="436" spans="1:29" ht="12" customHeight="1" x14ac:dyDescent="0.2">
      <c r="A436" s="37">
        <v>435</v>
      </c>
      <c r="B436" s="38" t="s">
        <v>10</v>
      </c>
      <c r="C436" s="39" t="s">
        <v>1355</v>
      </c>
      <c r="D436" s="40">
        <v>44101</v>
      </c>
      <c r="E436" s="38">
        <v>1</v>
      </c>
      <c r="F436" s="38"/>
      <c r="G436" s="38" t="s">
        <v>2</v>
      </c>
      <c r="H436" s="38" t="s">
        <v>2</v>
      </c>
      <c r="I436" s="39">
        <v>3500</v>
      </c>
      <c r="J436" s="39">
        <v>9526.0400000000009</v>
      </c>
      <c r="K436" s="39">
        <v>0</v>
      </c>
      <c r="L436" s="41">
        <f>SUM(Data[[#This Row],[CHELTUIELI DE PERSONAL LEI]:[CHELTUIELI DE CAPITAL (ACTIVE NEFINANCIARE ) LEI]])</f>
        <v>13026.04</v>
      </c>
      <c r="M436" s="41">
        <f>Data[[#This Row],[TOTAL CHELTUIELI LEI]]/Data[[#This Row],[CURS VALUTAR EURO BNR 22 07 2020]]</f>
        <v>2691.2749736575693</v>
      </c>
      <c r="N436" s="49">
        <v>3615</v>
      </c>
      <c r="O436" s="42"/>
      <c r="P436" s="42">
        <v>1958</v>
      </c>
      <c r="Q436" s="42"/>
      <c r="R436" s="42">
        <f>Data[[#This Row],[PERSOANE ÎNSCRISE ÎN LISTELE ELECTORALE (TURUL 1)            ]]+Data[[#This Row],[PERSOANE ÎNSCRISE ÎN LISTELE ELECTORALE (TURUL AL 2-LEA)]]</f>
        <v>3615</v>
      </c>
      <c r="S436" s="42">
        <f>Data[[#This Row],[PERSOANE CARE AU PARTICIPAT LA VOT (TURUL 1)]]+Data[[#This Row],[PERSOANE CARE AU PARTICIPAT LA VOT  (TURUL AL 2-LEA)]]</f>
        <v>1958</v>
      </c>
      <c r="T436" s="41">
        <f>Data[[#This Row],[TOTAL CHELTUIELI LEI]]/Data[[#This Row],[NUMĂRUL PERSOANELOR ÎNSCRISE ÎN LISTELE ELECTORALE]]</f>
        <v>3.6033305670816045</v>
      </c>
      <c r="U436" s="41">
        <f>Data[[#This Row],[TOTAL CHELTUIELI EURO]]/Data[[#This Row],[NUMĂRUL PERSOANELOR ÎNSCRISE ÎN LISTELE ELECTORALE]]</f>
        <v>0.7444744048845281</v>
      </c>
      <c r="V436" s="41">
        <f>Data[[#This Row],[TOTAL CHELTUIELI LEI]]/Data[[#This Row],[NUMĂRUL PERSOANELOR CARE AU PARTICIPAT LA VOT]]</f>
        <v>6.6527272727272733</v>
      </c>
      <c r="W436" s="41">
        <f>Data[[#This Row],[TOTAL CHELTUIELI EURO]]/Data[[#This Row],[NUMĂRUL PERSOANELOR CARE AU PARTICIPAT LA VOT]]</f>
        <v>1.3745020294471753</v>
      </c>
      <c r="X436" s="43">
        <v>4.8400999999999996</v>
      </c>
      <c r="Y436" s="114" t="s">
        <v>2884</v>
      </c>
      <c r="Z436" s="44">
        <v>3</v>
      </c>
      <c r="AA436" s="115" t="s">
        <v>3105</v>
      </c>
      <c r="AB436" s="44">
        <v>0</v>
      </c>
      <c r="AC436" s="45"/>
    </row>
    <row r="437" spans="1:29" ht="12" customHeight="1" x14ac:dyDescent="0.2">
      <c r="A437" s="37">
        <v>436</v>
      </c>
      <c r="B437" s="38" t="s">
        <v>10</v>
      </c>
      <c r="C437" s="39" t="s">
        <v>1356</v>
      </c>
      <c r="D437" s="40">
        <v>44101</v>
      </c>
      <c r="E437" s="38">
        <v>1</v>
      </c>
      <c r="F437" s="38"/>
      <c r="G437" s="38" t="s">
        <v>2</v>
      </c>
      <c r="H437" s="38" t="s">
        <v>2</v>
      </c>
      <c r="I437" s="39">
        <v>2760</v>
      </c>
      <c r="J437" s="39">
        <v>6609.92</v>
      </c>
      <c r="K437" s="39">
        <v>0</v>
      </c>
      <c r="L437" s="41">
        <f>SUM(Data[[#This Row],[CHELTUIELI DE PERSONAL LEI]:[CHELTUIELI DE CAPITAL (ACTIVE NEFINANCIARE ) LEI]])</f>
        <v>9369.92</v>
      </c>
      <c r="M437" s="41">
        <f>Data[[#This Row],[TOTAL CHELTUIELI LEI]]/Data[[#This Row],[CURS VALUTAR EURO BNR 22 07 2020]]</f>
        <v>1935.8938864899487</v>
      </c>
      <c r="N437" s="49">
        <v>3044</v>
      </c>
      <c r="O437" s="42"/>
      <c r="P437" s="42">
        <v>1586</v>
      </c>
      <c r="Q437" s="42"/>
      <c r="R437" s="42">
        <f>Data[[#This Row],[PERSOANE ÎNSCRISE ÎN LISTELE ELECTORALE (TURUL 1)            ]]+Data[[#This Row],[PERSOANE ÎNSCRISE ÎN LISTELE ELECTORALE (TURUL AL 2-LEA)]]</f>
        <v>3044</v>
      </c>
      <c r="S437" s="42">
        <f>Data[[#This Row],[PERSOANE CARE AU PARTICIPAT LA VOT (TURUL 1)]]+Data[[#This Row],[PERSOANE CARE AU PARTICIPAT LA VOT  (TURUL AL 2-LEA)]]</f>
        <v>1586</v>
      </c>
      <c r="T437" s="41">
        <f>Data[[#This Row],[TOTAL CHELTUIELI LEI]]/Data[[#This Row],[NUMĂRUL PERSOANELOR ÎNSCRISE ÎN LISTELE ELECTORALE]]</f>
        <v>3.0781603153745074</v>
      </c>
      <c r="U437" s="41">
        <f>Data[[#This Row],[TOTAL CHELTUIELI EURO]]/Data[[#This Row],[NUMĂRUL PERSOANELOR ÎNSCRISE ÎN LISTELE ELECTORALE]]</f>
        <v>0.63597039635018027</v>
      </c>
      <c r="V437" s="41">
        <f>Data[[#This Row],[TOTAL CHELTUIELI LEI]]/Data[[#This Row],[NUMĂRUL PERSOANELOR CARE AU PARTICIPAT LA VOT]]</f>
        <v>5.9078940731399747</v>
      </c>
      <c r="W437" s="41">
        <f>Data[[#This Row],[TOTAL CHELTUIELI EURO]]/Data[[#This Row],[NUMĂRUL PERSOANELOR CARE AU PARTICIPAT LA VOT]]</f>
        <v>1.2206140520113169</v>
      </c>
      <c r="X437" s="43">
        <v>4.8400999999999996</v>
      </c>
      <c r="Y437" s="114" t="s">
        <v>2884</v>
      </c>
      <c r="Z437" s="44">
        <v>3</v>
      </c>
      <c r="AA437" s="115" t="s">
        <v>3105</v>
      </c>
      <c r="AB437" s="44">
        <v>0</v>
      </c>
      <c r="AC437" s="45"/>
    </row>
    <row r="438" spans="1:29" ht="12" customHeight="1" x14ac:dyDescent="0.2">
      <c r="A438" s="37">
        <v>437</v>
      </c>
      <c r="B438" s="38" t="s">
        <v>10</v>
      </c>
      <c r="C438" s="39" t="s">
        <v>1357</v>
      </c>
      <c r="D438" s="40">
        <v>44101</v>
      </c>
      <c r="E438" s="38">
        <v>1</v>
      </c>
      <c r="F438" s="38"/>
      <c r="G438" s="38" t="s">
        <v>2</v>
      </c>
      <c r="H438" s="38" t="s">
        <v>2</v>
      </c>
      <c r="I438" s="39">
        <v>300</v>
      </c>
      <c r="J438" s="39">
        <v>4381</v>
      </c>
      <c r="K438" s="39">
        <v>0</v>
      </c>
      <c r="L438" s="41">
        <f>SUM(Data[[#This Row],[CHELTUIELI DE PERSONAL LEI]:[CHELTUIELI DE CAPITAL (ACTIVE NEFINANCIARE ) LEI]])</f>
        <v>4681</v>
      </c>
      <c r="M438" s="41">
        <f>Data[[#This Row],[TOTAL CHELTUIELI LEI]]/Data[[#This Row],[CURS VALUTAR EURO BNR 22 07 2020]]</f>
        <v>967.1287783310263</v>
      </c>
      <c r="N438" s="49">
        <v>952</v>
      </c>
      <c r="O438" s="42"/>
      <c r="P438" s="42">
        <v>351</v>
      </c>
      <c r="Q438" s="42"/>
      <c r="R438" s="42">
        <f>Data[[#This Row],[PERSOANE ÎNSCRISE ÎN LISTELE ELECTORALE (TURUL 1)            ]]+Data[[#This Row],[PERSOANE ÎNSCRISE ÎN LISTELE ELECTORALE (TURUL AL 2-LEA)]]</f>
        <v>952</v>
      </c>
      <c r="S438" s="42">
        <f>Data[[#This Row],[PERSOANE CARE AU PARTICIPAT LA VOT (TURUL 1)]]+Data[[#This Row],[PERSOANE CARE AU PARTICIPAT LA VOT  (TURUL AL 2-LEA)]]</f>
        <v>351</v>
      </c>
      <c r="T438" s="41">
        <f>Data[[#This Row],[TOTAL CHELTUIELI LEI]]/Data[[#This Row],[NUMĂRUL PERSOANELOR ÎNSCRISE ÎN LISTELE ELECTORALE]]</f>
        <v>4.9170168067226889</v>
      </c>
      <c r="U438" s="41">
        <f>Data[[#This Row],[TOTAL CHELTUIELI EURO]]/Data[[#This Row],[NUMĂRUL PERSOANELOR ÎNSCRISE ÎN LISTELE ELECTORALE]]</f>
        <v>1.0158915738771284</v>
      </c>
      <c r="V438" s="41">
        <f>Data[[#This Row],[TOTAL CHELTUIELI LEI]]/Data[[#This Row],[NUMĂRUL PERSOANELOR CARE AU PARTICIPAT LA VOT]]</f>
        <v>13.336182336182336</v>
      </c>
      <c r="W438" s="41">
        <f>Data[[#This Row],[TOTAL CHELTUIELI EURO]]/Data[[#This Row],[NUMĂRUL PERSOANELOR CARE AU PARTICIPAT LA VOT]]</f>
        <v>2.7553526448177386</v>
      </c>
      <c r="X438" s="43">
        <v>4.8400999999999996</v>
      </c>
      <c r="Y438" s="114" t="s">
        <v>2895</v>
      </c>
      <c r="Z438" s="44">
        <v>4</v>
      </c>
      <c r="AA438" s="115" t="s">
        <v>3107</v>
      </c>
      <c r="AB438" s="44">
        <v>1</v>
      </c>
      <c r="AC438" s="45"/>
    </row>
    <row r="439" spans="1:29" ht="12" customHeight="1" x14ac:dyDescent="0.2">
      <c r="A439" s="37">
        <v>438</v>
      </c>
      <c r="B439" s="38" t="s">
        <v>10</v>
      </c>
      <c r="C439" s="39" t="s">
        <v>1358</v>
      </c>
      <c r="D439" s="40">
        <v>44101</v>
      </c>
      <c r="E439" s="38">
        <v>1</v>
      </c>
      <c r="F439" s="38"/>
      <c r="G439" s="38" t="s">
        <v>2</v>
      </c>
      <c r="H439" s="38" t="s">
        <v>2</v>
      </c>
      <c r="I439" s="39">
        <v>4944</v>
      </c>
      <c r="J439" s="39">
        <v>5127.45</v>
      </c>
      <c r="K439" s="39">
        <v>0</v>
      </c>
      <c r="L439" s="41">
        <f>SUM(Data[[#This Row],[CHELTUIELI DE PERSONAL LEI]:[CHELTUIELI DE CAPITAL (ACTIVE NEFINANCIARE ) LEI]])</f>
        <v>10071.450000000001</v>
      </c>
      <c r="M439" s="41">
        <f>Data[[#This Row],[TOTAL CHELTUIELI LEI]]/Data[[#This Row],[CURS VALUTAR EURO BNR 22 07 2020]]</f>
        <v>2080.8351067126714</v>
      </c>
      <c r="N439" s="49">
        <v>1867</v>
      </c>
      <c r="O439" s="42"/>
      <c r="P439" s="42">
        <v>1256</v>
      </c>
      <c r="Q439" s="42"/>
      <c r="R439" s="42">
        <f>Data[[#This Row],[PERSOANE ÎNSCRISE ÎN LISTELE ELECTORALE (TURUL 1)            ]]+Data[[#This Row],[PERSOANE ÎNSCRISE ÎN LISTELE ELECTORALE (TURUL AL 2-LEA)]]</f>
        <v>1867</v>
      </c>
      <c r="S439" s="42">
        <f>Data[[#This Row],[PERSOANE CARE AU PARTICIPAT LA VOT (TURUL 1)]]+Data[[#This Row],[PERSOANE CARE AU PARTICIPAT LA VOT  (TURUL AL 2-LEA)]]</f>
        <v>1256</v>
      </c>
      <c r="T439" s="41">
        <f>Data[[#This Row],[TOTAL CHELTUIELI LEI]]/Data[[#This Row],[NUMĂRUL PERSOANELOR ÎNSCRISE ÎN LISTELE ELECTORALE]]</f>
        <v>5.3944563470808786</v>
      </c>
      <c r="U439" s="41">
        <f>Data[[#This Row],[TOTAL CHELTUIELI EURO]]/Data[[#This Row],[NUMĂRUL PERSOANELOR ÎNSCRISE ÎN LISTELE ELECTORALE]]</f>
        <v>1.114534068940906</v>
      </c>
      <c r="V439" s="41">
        <f>Data[[#This Row],[TOTAL CHELTUIELI LEI]]/Data[[#This Row],[NUMĂRUL PERSOANELOR CARE AU PARTICIPAT LA VOT]]</f>
        <v>8.018670382165606</v>
      </c>
      <c r="W439" s="41">
        <f>Data[[#This Row],[TOTAL CHELTUIELI EURO]]/Data[[#This Row],[NUMĂRUL PERSOANELOR CARE AU PARTICIPAT LA VOT]]</f>
        <v>1.6567158492935281</v>
      </c>
      <c r="X439" s="43">
        <v>4.8400999999999996</v>
      </c>
      <c r="Y439" s="114" t="s">
        <v>2892</v>
      </c>
      <c r="Z439" s="44">
        <v>5</v>
      </c>
      <c r="AA439" s="115" t="s">
        <v>3107</v>
      </c>
      <c r="AB439" s="44">
        <v>1</v>
      </c>
      <c r="AC439" s="45"/>
    </row>
    <row r="440" spans="1:29" ht="12" customHeight="1" x14ac:dyDescent="0.2">
      <c r="A440" s="37">
        <v>439</v>
      </c>
      <c r="B440" s="38" t="s">
        <v>10</v>
      </c>
      <c r="C440" s="39" t="s">
        <v>1359</v>
      </c>
      <c r="D440" s="40">
        <v>44101</v>
      </c>
      <c r="E440" s="38">
        <v>1</v>
      </c>
      <c r="F440" s="38"/>
      <c r="G440" s="38" t="s">
        <v>2</v>
      </c>
      <c r="H440" s="38" t="s">
        <v>2</v>
      </c>
      <c r="I440" s="39">
        <v>0</v>
      </c>
      <c r="J440" s="39">
        <v>12486.88</v>
      </c>
      <c r="K440" s="39">
        <v>0</v>
      </c>
      <c r="L440" s="41">
        <f>SUM(Data[[#This Row],[CHELTUIELI DE PERSONAL LEI]:[CHELTUIELI DE CAPITAL (ACTIVE NEFINANCIARE ) LEI]])</f>
        <v>12486.88</v>
      </c>
      <c r="M440" s="41">
        <f>Data[[#This Row],[TOTAL CHELTUIELI LEI]]/Data[[#This Row],[CURS VALUTAR EURO BNR 22 07 2020]]</f>
        <v>2579.8805809797318</v>
      </c>
      <c r="N440" s="49">
        <v>2455</v>
      </c>
      <c r="O440" s="42"/>
      <c r="P440" s="42">
        <v>1583</v>
      </c>
      <c r="Q440" s="42"/>
      <c r="R440" s="42">
        <f>Data[[#This Row],[PERSOANE ÎNSCRISE ÎN LISTELE ELECTORALE (TURUL 1)            ]]+Data[[#This Row],[PERSOANE ÎNSCRISE ÎN LISTELE ELECTORALE (TURUL AL 2-LEA)]]</f>
        <v>2455</v>
      </c>
      <c r="S440" s="42">
        <f>Data[[#This Row],[PERSOANE CARE AU PARTICIPAT LA VOT (TURUL 1)]]+Data[[#This Row],[PERSOANE CARE AU PARTICIPAT LA VOT  (TURUL AL 2-LEA)]]</f>
        <v>1583</v>
      </c>
      <c r="T440" s="41">
        <f>Data[[#This Row],[TOTAL CHELTUIELI LEI]]/Data[[#This Row],[NUMĂRUL PERSOANELOR ÎNSCRISE ÎN LISTELE ELECTORALE]]</f>
        <v>5.0863054989816696</v>
      </c>
      <c r="U440" s="41">
        <f>Data[[#This Row],[TOTAL CHELTUIELI EURO]]/Data[[#This Row],[NUMĂRUL PERSOANELOR ÎNSCRISE ÎN LISTELE ELECTORALE]]</f>
        <v>1.0508678537595648</v>
      </c>
      <c r="V440" s="41">
        <f>Data[[#This Row],[TOTAL CHELTUIELI LEI]]/Data[[#This Row],[NUMĂRUL PERSOANELOR CARE AU PARTICIPAT LA VOT]]</f>
        <v>7.8881111813013263</v>
      </c>
      <c r="W440" s="41">
        <f>Data[[#This Row],[TOTAL CHELTUIELI EURO]]/Data[[#This Row],[NUMĂRUL PERSOANELOR CARE AU PARTICIPAT LA VOT]]</f>
        <v>1.6297413651166972</v>
      </c>
      <c r="X440" s="43">
        <v>4.8400999999999996</v>
      </c>
      <c r="Y440" s="114" t="s">
        <v>2892</v>
      </c>
      <c r="Z440" s="44">
        <v>5</v>
      </c>
      <c r="AA440" s="115" t="s">
        <v>3107</v>
      </c>
      <c r="AB440" s="44">
        <v>1</v>
      </c>
      <c r="AC440" s="45"/>
    </row>
    <row r="441" spans="1:29" ht="12" customHeight="1" x14ac:dyDescent="0.2">
      <c r="A441" s="37">
        <v>440</v>
      </c>
      <c r="B441" s="38" t="s">
        <v>10</v>
      </c>
      <c r="C441" s="39" t="s">
        <v>1360</v>
      </c>
      <c r="D441" s="40">
        <v>44101</v>
      </c>
      <c r="E441" s="38">
        <v>1</v>
      </c>
      <c r="F441" s="38"/>
      <c r="G441" s="38" t="s">
        <v>2</v>
      </c>
      <c r="H441" s="38" t="s">
        <v>2</v>
      </c>
      <c r="I441" s="39">
        <v>1800</v>
      </c>
      <c r="J441" s="39">
        <v>11110.9</v>
      </c>
      <c r="K441" s="39">
        <v>0</v>
      </c>
      <c r="L441" s="41">
        <f>SUM(Data[[#This Row],[CHELTUIELI DE PERSONAL LEI]:[CHELTUIELI DE CAPITAL (ACTIVE NEFINANCIARE ) LEI]])</f>
        <v>12910.9</v>
      </c>
      <c r="M441" s="41">
        <f>Data[[#This Row],[TOTAL CHELTUIELI LEI]]/Data[[#This Row],[CURS VALUTAR EURO BNR 22 07 2020]]</f>
        <v>2667.4862089626249</v>
      </c>
      <c r="N441" s="49">
        <v>2100</v>
      </c>
      <c r="O441" s="42"/>
      <c r="P441" s="42">
        <v>1128</v>
      </c>
      <c r="Q441" s="42"/>
      <c r="R441" s="42">
        <f>Data[[#This Row],[PERSOANE ÎNSCRISE ÎN LISTELE ELECTORALE (TURUL 1)            ]]+Data[[#This Row],[PERSOANE ÎNSCRISE ÎN LISTELE ELECTORALE (TURUL AL 2-LEA)]]</f>
        <v>2100</v>
      </c>
      <c r="S441" s="42">
        <f>Data[[#This Row],[PERSOANE CARE AU PARTICIPAT LA VOT (TURUL 1)]]+Data[[#This Row],[PERSOANE CARE AU PARTICIPAT LA VOT  (TURUL AL 2-LEA)]]</f>
        <v>1128</v>
      </c>
      <c r="T441" s="41">
        <f>Data[[#This Row],[TOTAL CHELTUIELI LEI]]/Data[[#This Row],[NUMĂRUL PERSOANELOR ÎNSCRISE ÎN LISTELE ELECTORALE]]</f>
        <v>6.1480476190476185</v>
      </c>
      <c r="U441" s="41">
        <f>Data[[#This Row],[TOTAL CHELTUIELI EURO]]/Data[[#This Row],[NUMĂRUL PERSOANELOR ÎNSCRISE ÎN LISTELE ELECTORALE]]</f>
        <v>1.2702315280774403</v>
      </c>
      <c r="V441" s="41">
        <f>Data[[#This Row],[TOTAL CHELTUIELI LEI]]/Data[[#This Row],[NUMĂRUL PERSOANELOR CARE AU PARTICIPAT LA VOT]]</f>
        <v>11.445833333333333</v>
      </c>
      <c r="W441" s="41">
        <f>Data[[#This Row],[TOTAL CHELTUIELI EURO]]/Data[[#This Row],[NUMĂRUL PERSOANELOR CARE AU PARTICIPAT LA VOT]]</f>
        <v>2.3647927384420435</v>
      </c>
      <c r="X441" s="43">
        <v>4.8400999999999996</v>
      </c>
      <c r="Y441" s="114" t="s">
        <v>2889</v>
      </c>
      <c r="Z441" s="44">
        <v>6</v>
      </c>
      <c r="AA441" s="115" t="s">
        <v>3107</v>
      </c>
      <c r="AB441" s="44">
        <v>1</v>
      </c>
      <c r="AC441" s="45"/>
    </row>
    <row r="442" spans="1:29" ht="12" customHeight="1" x14ac:dyDescent="0.2">
      <c r="A442" s="37">
        <v>441</v>
      </c>
      <c r="B442" s="38" t="s">
        <v>10</v>
      </c>
      <c r="C442" s="39" t="s">
        <v>1361</v>
      </c>
      <c r="D442" s="40">
        <v>44101</v>
      </c>
      <c r="E442" s="38">
        <v>1</v>
      </c>
      <c r="F442" s="38"/>
      <c r="G442" s="38" t="s">
        <v>2</v>
      </c>
      <c r="H442" s="38" t="s">
        <v>2</v>
      </c>
      <c r="I442" s="39">
        <v>720</v>
      </c>
      <c r="J442" s="39">
        <v>1875</v>
      </c>
      <c r="K442" s="39">
        <v>0</v>
      </c>
      <c r="L442" s="41">
        <f>SUM(Data[[#This Row],[CHELTUIELI DE PERSONAL LEI]:[CHELTUIELI DE CAPITAL (ACTIVE NEFINANCIARE ) LEI]])</f>
        <v>2595</v>
      </c>
      <c r="M442" s="41">
        <f>Data[[#This Row],[TOTAL CHELTUIELI LEI]]/Data[[#This Row],[CURS VALUTAR EURO BNR 22 07 2020]]</f>
        <v>536.14594739778113</v>
      </c>
      <c r="N442" s="49">
        <v>1711</v>
      </c>
      <c r="O442" s="42"/>
      <c r="P442" s="42">
        <v>989</v>
      </c>
      <c r="Q442" s="42"/>
      <c r="R442" s="42">
        <f>Data[[#This Row],[PERSOANE ÎNSCRISE ÎN LISTELE ELECTORALE (TURUL 1)            ]]+Data[[#This Row],[PERSOANE ÎNSCRISE ÎN LISTELE ELECTORALE (TURUL AL 2-LEA)]]</f>
        <v>1711</v>
      </c>
      <c r="S442" s="42">
        <f>Data[[#This Row],[PERSOANE CARE AU PARTICIPAT LA VOT (TURUL 1)]]+Data[[#This Row],[PERSOANE CARE AU PARTICIPAT LA VOT  (TURUL AL 2-LEA)]]</f>
        <v>989</v>
      </c>
      <c r="T442" s="41">
        <f>Data[[#This Row],[TOTAL CHELTUIELI LEI]]/Data[[#This Row],[NUMĂRUL PERSOANELOR ÎNSCRISE ÎN LISTELE ELECTORALE]]</f>
        <v>1.5166569257744009</v>
      </c>
      <c r="U442" s="41">
        <f>Data[[#This Row],[TOTAL CHELTUIELI EURO]]/Data[[#This Row],[NUMĂRUL PERSOANELOR ÎNSCRISE ÎN LISTELE ELECTORALE]]</f>
        <v>0.31335239473862136</v>
      </c>
      <c r="V442" s="41">
        <f>Data[[#This Row],[TOTAL CHELTUIELI LEI]]/Data[[#This Row],[NUMĂRUL PERSOANELOR CARE AU PARTICIPAT LA VOT]]</f>
        <v>2.6238624873609706</v>
      </c>
      <c r="W442" s="41">
        <f>Data[[#This Row],[TOTAL CHELTUIELI EURO]]/Data[[#This Row],[NUMĂRUL PERSOANELOR CARE AU PARTICIPAT LA VOT]]</f>
        <v>0.54210914802606791</v>
      </c>
      <c r="X442" s="43">
        <v>4.8400999999999996</v>
      </c>
      <c r="Y442" s="114" t="s">
        <v>2894</v>
      </c>
      <c r="Z442" s="44">
        <v>1</v>
      </c>
      <c r="AA442" s="115" t="s">
        <v>3105</v>
      </c>
      <c r="AB442" s="44">
        <v>0</v>
      </c>
      <c r="AC442" s="45"/>
    </row>
    <row r="443" spans="1:29" ht="12" customHeight="1" x14ac:dyDescent="0.2">
      <c r="A443" s="37">
        <v>442</v>
      </c>
      <c r="B443" s="38" t="s">
        <v>10</v>
      </c>
      <c r="C443" s="39" t="s">
        <v>1362</v>
      </c>
      <c r="D443" s="40">
        <v>44101</v>
      </c>
      <c r="E443" s="38">
        <v>1</v>
      </c>
      <c r="F443" s="38"/>
      <c r="G443" s="38" t="s">
        <v>2</v>
      </c>
      <c r="H443" s="38" t="s">
        <v>2</v>
      </c>
      <c r="I443" s="39">
        <v>0</v>
      </c>
      <c r="J443" s="39">
        <v>10735</v>
      </c>
      <c r="K443" s="39">
        <v>0</v>
      </c>
      <c r="L443" s="41">
        <f>SUM(Data[[#This Row],[CHELTUIELI DE PERSONAL LEI]:[CHELTUIELI DE CAPITAL (ACTIVE NEFINANCIARE ) LEI]])</f>
        <v>10735</v>
      </c>
      <c r="M443" s="41">
        <f>Data[[#This Row],[TOTAL CHELTUIELI LEI]]/Data[[#This Row],[CURS VALUTAR EURO BNR 22 07 2020]]</f>
        <v>2217.9293816243467</v>
      </c>
      <c r="N443" s="49">
        <v>1630</v>
      </c>
      <c r="O443" s="42"/>
      <c r="P443" s="42">
        <v>1365</v>
      </c>
      <c r="Q443" s="42"/>
      <c r="R443" s="42">
        <f>Data[[#This Row],[PERSOANE ÎNSCRISE ÎN LISTELE ELECTORALE (TURUL 1)            ]]+Data[[#This Row],[PERSOANE ÎNSCRISE ÎN LISTELE ELECTORALE (TURUL AL 2-LEA)]]</f>
        <v>1630</v>
      </c>
      <c r="S443" s="42">
        <f>Data[[#This Row],[PERSOANE CARE AU PARTICIPAT LA VOT (TURUL 1)]]+Data[[#This Row],[PERSOANE CARE AU PARTICIPAT LA VOT  (TURUL AL 2-LEA)]]</f>
        <v>1365</v>
      </c>
      <c r="T443" s="41">
        <f>Data[[#This Row],[TOTAL CHELTUIELI LEI]]/Data[[#This Row],[NUMĂRUL PERSOANELOR ÎNSCRISE ÎN LISTELE ELECTORALE]]</f>
        <v>6.5858895705521476</v>
      </c>
      <c r="U443" s="41">
        <f>Data[[#This Row],[TOTAL CHELTUIELI EURO]]/Data[[#This Row],[NUMĂRUL PERSOANELOR ÎNSCRISE ÎN LISTELE ELECTORALE]]</f>
        <v>1.3606928721621758</v>
      </c>
      <c r="V443" s="41">
        <f>Data[[#This Row],[TOTAL CHELTUIELI LEI]]/Data[[#This Row],[NUMĂRUL PERSOANELOR CARE AU PARTICIPAT LA VOT]]</f>
        <v>7.8644688644688641</v>
      </c>
      <c r="W443" s="41">
        <f>Data[[#This Row],[TOTAL CHELTUIELI EURO]]/Data[[#This Row],[NUMĂRUL PERSOANELOR CARE AU PARTICIPAT LA VOT]]</f>
        <v>1.6248566898346861</v>
      </c>
      <c r="X443" s="43">
        <v>4.8400999999999996</v>
      </c>
      <c r="Y443" s="114" t="s">
        <v>2889</v>
      </c>
      <c r="Z443" s="44">
        <v>6</v>
      </c>
      <c r="AA443" s="115" t="s">
        <v>3107</v>
      </c>
      <c r="AB443" s="44">
        <v>1</v>
      </c>
      <c r="AC443" s="45"/>
    </row>
    <row r="444" spans="1:29" ht="12" customHeight="1" x14ac:dyDescent="0.2">
      <c r="A444" s="37">
        <v>443</v>
      </c>
      <c r="B444" s="38" t="s">
        <v>10</v>
      </c>
      <c r="C444" s="39" t="s">
        <v>1363</v>
      </c>
      <c r="D444" s="40">
        <v>44101</v>
      </c>
      <c r="E444" s="38">
        <v>1</v>
      </c>
      <c r="F444" s="38"/>
      <c r="G444" s="38" t="s">
        <v>2</v>
      </c>
      <c r="H444" s="38" t="s">
        <v>2</v>
      </c>
      <c r="I444" s="39">
        <v>0</v>
      </c>
      <c r="J444" s="39">
        <v>13936</v>
      </c>
      <c r="K444" s="39">
        <v>0</v>
      </c>
      <c r="L444" s="41">
        <f>SUM(Data[[#This Row],[CHELTUIELI DE PERSONAL LEI]:[CHELTUIELI DE CAPITAL (ACTIVE NEFINANCIARE ) LEI]])</f>
        <v>13936</v>
      </c>
      <c r="M444" s="41">
        <f>Data[[#This Row],[TOTAL CHELTUIELI LEI]]/Data[[#This Row],[CURS VALUTAR EURO BNR 22 07 2020]]</f>
        <v>2879.279353732361</v>
      </c>
      <c r="N444" s="49">
        <v>3479</v>
      </c>
      <c r="O444" s="42"/>
      <c r="P444" s="42">
        <v>1747</v>
      </c>
      <c r="Q444" s="42"/>
      <c r="R444" s="42">
        <f>Data[[#This Row],[PERSOANE ÎNSCRISE ÎN LISTELE ELECTORALE (TURUL 1)            ]]+Data[[#This Row],[PERSOANE ÎNSCRISE ÎN LISTELE ELECTORALE (TURUL AL 2-LEA)]]</f>
        <v>3479</v>
      </c>
      <c r="S444" s="42">
        <f>Data[[#This Row],[PERSOANE CARE AU PARTICIPAT LA VOT (TURUL 1)]]+Data[[#This Row],[PERSOANE CARE AU PARTICIPAT LA VOT  (TURUL AL 2-LEA)]]</f>
        <v>1747</v>
      </c>
      <c r="T444" s="41">
        <f>Data[[#This Row],[TOTAL CHELTUIELI LEI]]/Data[[#This Row],[NUMĂRUL PERSOANELOR ÎNSCRISE ÎN LISTELE ELECTORALE]]</f>
        <v>4.0057487783845929</v>
      </c>
      <c r="U444" s="41">
        <f>Data[[#This Row],[TOTAL CHELTUIELI EURO]]/Data[[#This Row],[NUMĂRUL PERSOANELOR ÎNSCRISE ÎN LISTELE ELECTORALE]]</f>
        <v>0.82761694559711441</v>
      </c>
      <c r="V444" s="41">
        <f>Data[[#This Row],[TOTAL CHELTUIELI LEI]]/Data[[#This Row],[NUMĂRUL PERSOANELOR CARE AU PARTICIPAT LA VOT]]</f>
        <v>7.977103606182026</v>
      </c>
      <c r="W444" s="41">
        <f>Data[[#This Row],[TOTAL CHELTUIELI EURO]]/Data[[#This Row],[NUMĂRUL PERSOANELOR CARE AU PARTICIPAT LA VOT]]</f>
        <v>1.6481278498754213</v>
      </c>
      <c r="X444" s="43">
        <v>4.8400999999999996</v>
      </c>
      <c r="Y444" s="114" t="s">
        <v>2895</v>
      </c>
      <c r="Z444" s="44">
        <v>4</v>
      </c>
      <c r="AA444" s="115" t="s">
        <v>3105</v>
      </c>
      <c r="AB444" s="44">
        <v>0</v>
      </c>
      <c r="AC444" s="45"/>
    </row>
    <row r="445" spans="1:29" ht="12" customHeight="1" x14ac:dyDescent="0.2">
      <c r="A445" s="37">
        <v>444</v>
      </c>
      <c r="B445" s="38" t="s">
        <v>10</v>
      </c>
      <c r="C445" s="39" t="s">
        <v>1364</v>
      </c>
      <c r="D445" s="40">
        <v>44101</v>
      </c>
      <c r="E445" s="38">
        <v>1</v>
      </c>
      <c r="F445" s="38"/>
      <c r="G445" s="38" t="s">
        <v>2</v>
      </c>
      <c r="H445" s="38" t="s">
        <v>2</v>
      </c>
      <c r="I445" s="39">
        <v>0</v>
      </c>
      <c r="J445" s="39">
        <v>1208.1400000000001</v>
      </c>
      <c r="K445" s="39">
        <v>0</v>
      </c>
      <c r="L445" s="41">
        <f>SUM(Data[[#This Row],[CHELTUIELI DE PERSONAL LEI]:[CHELTUIELI DE CAPITAL (ACTIVE NEFINANCIARE ) LEI]])</f>
        <v>1208.1400000000001</v>
      </c>
      <c r="M445" s="41">
        <f>Data[[#This Row],[TOTAL CHELTUIELI LEI]]/Data[[#This Row],[CURS VALUTAR EURO BNR 22 07 2020]]</f>
        <v>249.61054523666871</v>
      </c>
      <c r="N445" s="49">
        <v>5580</v>
      </c>
      <c r="O445" s="42"/>
      <c r="P445" s="42">
        <v>2347</v>
      </c>
      <c r="Q445" s="42"/>
      <c r="R445" s="42">
        <f>Data[[#This Row],[PERSOANE ÎNSCRISE ÎN LISTELE ELECTORALE (TURUL 1)            ]]+Data[[#This Row],[PERSOANE ÎNSCRISE ÎN LISTELE ELECTORALE (TURUL AL 2-LEA)]]</f>
        <v>5580</v>
      </c>
      <c r="S445" s="42">
        <f>Data[[#This Row],[PERSOANE CARE AU PARTICIPAT LA VOT (TURUL 1)]]+Data[[#This Row],[PERSOANE CARE AU PARTICIPAT LA VOT  (TURUL AL 2-LEA)]]</f>
        <v>2347</v>
      </c>
      <c r="T445" s="41">
        <f>Data[[#This Row],[TOTAL CHELTUIELI LEI]]/Data[[#This Row],[NUMĂRUL PERSOANELOR ÎNSCRISE ÎN LISTELE ELECTORALE]]</f>
        <v>0.21651254480286741</v>
      </c>
      <c r="U445" s="41">
        <f>Data[[#This Row],[TOTAL CHELTUIELI EURO]]/Data[[#This Row],[NUMĂRUL PERSOANELOR ÎNSCRISE ÎN LISTELE ELECTORALE]]</f>
        <v>4.4733072623058909E-2</v>
      </c>
      <c r="V445" s="41">
        <f>Data[[#This Row],[TOTAL CHELTUIELI LEI]]/Data[[#This Row],[NUMĂRUL PERSOANELOR CARE AU PARTICIPAT LA VOT]]</f>
        <v>0.51475926714955267</v>
      </c>
      <c r="W445" s="41">
        <f>Data[[#This Row],[TOTAL CHELTUIELI EURO]]/Data[[#This Row],[NUMĂRUL PERSOANELOR CARE AU PARTICIPAT LA VOT]]</f>
        <v>0.10635302310893426</v>
      </c>
      <c r="X445" s="43">
        <v>4.8400999999999996</v>
      </c>
      <c r="Y445" s="114" t="s">
        <v>2890</v>
      </c>
      <c r="Z445" s="44">
        <v>0</v>
      </c>
      <c r="AA445" s="115" t="s">
        <v>3105</v>
      </c>
      <c r="AB445" s="44">
        <v>0</v>
      </c>
      <c r="AC445" s="45"/>
    </row>
    <row r="446" spans="1:29" ht="12" customHeight="1" x14ac:dyDescent="0.2">
      <c r="A446" s="37">
        <v>445</v>
      </c>
      <c r="B446" s="38" t="s">
        <v>10</v>
      </c>
      <c r="C446" s="39" t="s">
        <v>1365</v>
      </c>
      <c r="D446" s="40">
        <v>44101</v>
      </c>
      <c r="E446" s="38">
        <v>1</v>
      </c>
      <c r="F446" s="38"/>
      <c r="G446" s="38" t="s">
        <v>2</v>
      </c>
      <c r="H446" s="38" t="s">
        <v>2</v>
      </c>
      <c r="I446" s="39">
        <v>4200</v>
      </c>
      <c r="J446" s="39">
        <v>44271</v>
      </c>
      <c r="K446" s="39">
        <v>0</v>
      </c>
      <c r="L446" s="41">
        <f>SUM(Data[[#This Row],[CHELTUIELI DE PERSONAL LEI]:[CHELTUIELI DE CAPITAL (ACTIVE NEFINANCIARE ) LEI]])</f>
        <v>48471</v>
      </c>
      <c r="M446" s="41">
        <f>Data[[#This Row],[TOTAL CHELTUIELI LEI]]/Data[[#This Row],[CURS VALUTAR EURO BNR 22 07 2020]]</f>
        <v>10014.462511105143</v>
      </c>
      <c r="N446" s="49">
        <v>6150</v>
      </c>
      <c r="O446" s="42"/>
      <c r="P446" s="42">
        <v>3260</v>
      </c>
      <c r="Q446" s="42"/>
      <c r="R446" s="42">
        <f>Data[[#This Row],[PERSOANE ÎNSCRISE ÎN LISTELE ELECTORALE (TURUL 1)            ]]+Data[[#This Row],[PERSOANE ÎNSCRISE ÎN LISTELE ELECTORALE (TURUL AL 2-LEA)]]</f>
        <v>6150</v>
      </c>
      <c r="S446" s="42">
        <f>Data[[#This Row],[PERSOANE CARE AU PARTICIPAT LA VOT (TURUL 1)]]+Data[[#This Row],[PERSOANE CARE AU PARTICIPAT LA VOT  (TURUL AL 2-LEA)]]</f>
        <v>3260</v>
      </c>
      <c r="T446" s="41">
        <f>Data[[#This Row],[TOTAL CHELTUIELI LEI]]/Data[[#This Row],[NUMĂRUL PERSOANELOR ÎNSCRISE ÎN LISTELE ELECTORALE]]</f>
        <v>7.8814634146341467</v>
      </c>
      <c r="U446" s="41">
        <f>Data[[#This Row],[TOTAL CHELTUIELI EURO]]/Data[[#This Row],[NUMĂRUL PERSOANELOR ÎNSCRISE ÎN LISTELE ELECTORALE]]</f>
        <v>1.628367887984576</v>
      </c>
      <c r="V446" s="41">
        <f>Data[[#This Row],[TOTAL CHELTUIELI LEI]]/Data[[#This Row],[NUMĂRUL PERSOANELOR CARE AU PARTICIPAT LA VOT]]</f>
        <v>14.86840490797546</v>
      </c>
      <c r="W446" s="41">
        <f>Data[[#This Row],[TOTAL CHELTUIELI EURO]]/Data[[#This Row],[NUMĂRUL PERSOANELOR CARE AU PARTICIPAT LA VOT]]</f>
        <v>3.0719210156764243</v>
      </c>
      <c r="X446" s="43">
        <v>4.8400999999999996</v>
      </c>
      <c r="Y446" s="114" t="s">
        <v>2886</v>
      </c>
      <c r="Z446" s="44">
        <v>7</v>
      </c>
      <c r="AA446" s="115" t="s">
        <v>3107</v>
      </c>
      <c r="AB446" s="44">
        <v>1</v>
      </c>
      <c r="AC446" s="45"/>
    </row>
    <row r="447" spans="1:29" ht="12" customHeight="1" x14ac:dyDescent="0.2">
      <c r="A447" s="37">
        <v>446</v>
      </c>
      <c r="B447" s="38" t="s">
        <v>10</v>
      </c>
      <c r="C447" s="39" t="s">
        <v>1366</v>
      </c>
      <c r="D447" s="40">
        <v>44101</v>
      </c>
      <c r="E447" s="38">
        <v>1</v>
      </c>
      <c r="F447" s="38"/>
      <c r="G447" s="38" t="s">
        <v>2</v>
      </c>
      <c r="H447" s="38" t="s">
        <v>2</v>
      </c>
      <c r="I447" s="39">
        <v>2000</v>
      </c>
      <c r="J447" s="39">
        <v>2562.31</v>
      </c>
      <c r="K447" s="39">
        <v>0</v>
      </c>
      <c r="L447" s="41">
        <f>SUM(Data[[#This Row],[CHELTUIELI DE PERSONAL LEI]:[CHELTUIELI DE CAPITAL (ACTIVE NEFINANCIARE ) LEI]])</f>
        <v>4562.3099999999995</v>
      </c>
      <c r="M447" s="41">
        <f>Data[[#This Row],[TOTAL CHELTUIELI LEI]]/Data[[#This Row],[CURS VALUTAR EURO BNR 22 07 2020]]</f>
        <v>942.60655771574966</v>
      </c>
      <c r="N447" s="49">
        <v>1716</v>
      </c>
      <c r="O447" s="42"/>
      <c r="P447" s="42">
        <v>1379</v>
      </c>
      <c r="Q447" s="42"/>
      <c r="R447" s="42">
        <f>Data[[#This Row],[PERSOANE ÎNSCRISE ÎN LISTELE ELECTORALE (TURUL 1)            ]]+Data[[#This Row],[PERSOANE ÎNSCRISE ÎN LISTELE ELECTORALE (TURUL AL 2-LEA)]]</f>
        <v>1716</v>
      </c>
      <c r="S447" s="42">
        <f>Data[[#This Row],[PERSOANE CARE AU PARTICIPAT LA VOT (TURUL 1)]]+Data[[#This Row],[PERSOANE CARE AU PARTICIPAT LA VOT  (TURUL AL 2-LEA)]]</f>
        <v>1379</v>
      </c>
      <c r="T447" s="41">
        <f>Data[[#This Row],[TOTAL CHELTUIELI LEI]]/Data[[#This Row],[NUMĂRUL PERSOANELOR ÎNSCRISE ÎN LISTELE ELECTORALE]]</f>
        <v>2.658688811188811</v>
      </c>
      <c r="U447" s="41">
        <f>Data[[#This Row],[TOTAL CHELTUIELI EURO]]/Data[[#This Row],[NUMĂRUL PERSOANELOR ÎNSCRISE ÎN LISTELE ELECTORALE]]</f>
        <v>0.54930452081337389</v>
      </c>
      <c r="V447" s="41">
        <f>Data[[#This Row],[TOTAL CHELTUIELI LEI]]/Data[[#This Row],[NUMĂRUL PERSOANELOR CARE AU PARTICIPAT LA VOT]]</f>
        <v>3.3084191443074689</v>
      </c>
      <c r="W447" s="41">
        <f>Data[[#This Row],[TOTAL CHELTUIELI EURO]]/Data[[#This Row],[NUMĂRUL PERSOANELOR CARE AU PARTICIPAT LA VOT]]</f>
        <v>0.68354355164303815</v>
      </c>
      <c r="X447" s="43">
        <v>4.8400999999999996</v>
      </c>
      <c r="Y447" s="114" t="s">
        <v>2891</v>
      </c>
      <c r="Z447" s="44">
        <v>2</v>
      </c>
      <c r="AA447" s="115" t="s">
        <v>3105</v>
      </c>
      <c r="AB447" s="44">
        <v>0</v>
      </c>
      <c r="AC447" s="45"/>
    </row>
    <row r="448" spans="1:29" ht="12" customHeight="1" x14ac:dyDescent="0.2">
      <c r="A448" s="37">
        <v>447</v>
      </c>
      <c r="B448" s="38" t="s">
        <v>10</v>
      </c>
      <c r="C448" s="39" t="s">
        <v>1367</v>
      </c>
      <c r="D448" s="40">
        <v>44101</v>
      </c>
      <c r="E448" s="38">
        <v>1</v>
      </c>
      <c r="F448" s="38"/>
      <c r="G448" s="38" t="s">
        <v>2</v>
      </c>
      <c r="H448" s="38" t="s">
        <v>2</v>
      </c>
      <c r="I448" s="39">
        <v>14400</v>
      </c>
      <c r="J448" s="39">
        <v>0</v>
      </c>
      <c r="K448" s="39">
        <v>0</v>
      </c>
      <c r="L448" s="41">
        <f>SUM(Data[[#This Row],[CHELTUIELI DE PERSONAL LEI]:[CHELTUIELI DE CAPITAL (ACTIVE NEFINANCIARE ) LEI]])</f>
        <v>14400</v>
      </c>
      <c r="M448" s="41">
        <f>Data[[#This Row],[TOTAL CHELTUIELI LEI]]/Data[[#This Row],[CURS VALUTAR EURO BNR 22 07 2020]]</f>
        <v>2975.1451416293053</v>
      </c>
      <c r="N448" s="49">
        <v>2217</v>
      </c>
      <c r="O448" s="42"/>
      <c r="P448" s="42">
        <v>1595</v>
      </c>
      <c r="Q448" s="42"/>
      <c r="R448" s="42">
        <f>Data[[#This Row],[PERSOANE ÎNSCRISE ÎN LISTELE ELECTORALE (TURUL 1)            ]]+Data[[#This Row],[PERSOANE ÎNSCRISE ÎN LISTELE ELECTORALE (TURUL AL 2-LEA)]]</f>
        <v>2217</v>
      </c>
      <c r="S448" s="42">
        <f>Data[[#This Row],[PERSOANE CARE AU PARTICIPAT LA VOT (TURUL 1)]]+Data[[#This Row],[PERSOANE CARE AU PARTICIPAT LA VOT  (TURUL AL 2-LEA)]]</f>
        <v>1595</v>
      </c>
      <c r="T448" s="41">
        <f>Data[[#This Row],[TOTAL CHELTUIELI LEI]]/Data[[#This Row],[NUMĂRUL PERSOANELOR ÎNSCRISE ÎN LISTELE ELECTORALE]]</f>
        <v>6.4952638700947229</v>
      </c>
      <c r="U448" s="41">
        <f>Data[[#This Row],[TOTAL CHELTUIELI EURO]]/Data[[#This Row],[NUMĂRUL PERSOANELOR ÎNSCRISE ÎN LISTELE ELECTORALE]]</f>
        <v>1.3419689407439357</v>
      </c>
      <c r="V448" s="41">
        <f>Data[[#This Row],[TOTAL CHELTUIELI LEI]]/Data[[#This Row],[NUMĂRUL PERSOANELOR CARE AU PARTICIPAT LA VOT]]</f>
        <v>9.0282131661441998</v>
      </c>
      <c r="W448" s="41">
        <f>Data[[#This Row],[TOTAL CHELTUIELI EURO]]/Data[[#This Row],[NUMĂRUL PERSOANELOR CARE AU PARTICIPAT LA VOT]]</f>
        <v>1.8652947596421976</v>
      </c>
      <c r="X448" s="43">
        <v>4.8400999999999996</v>
      </c>
      <c r="Y448" s="114" t="s">
        <v>2889</v>
      </c>
      <c r="Z448" s="44">
        <v>6</v>
      </c>
      <c r="AA448" s="115" t="s">
        <v>3107</v>
      </c>
      <c r="AB448" s="44">
        <v>1</v>
      </c>
      <c r="AC448" s="45"/>
    </row>
    <row r="449" spans="1:29" ht="12" customHeight="1" x14ac:dyDescent="0.2">
      <c r="A449" s="37">
        <v>448</v>
      </c>
      <c r="B449" s="38" t="s">
        <v>10</v>
      </c>
      <c r="C449" s="39" t="s">
        <v>1368</v>
      </c>
      <c r="D449" s="40">
        <v>44101</v>
      </c>
      <c r="E449" s="38">
        <v>1</v>
      </c>
      <c r="F449" s="38"/>
      <c r="G449" s="38" t="s">
        <v>2</v>
      </c>
      <c r="H449" s="38" t="s">
        <v>2</v>
      </c>
      <c r="I449" s="39">
        <v>1944</v>
      </c>
      <c r="J449" s="39">
        <v>6222</v>
      </c>
      <c r="K449" s="39">
        <v>0</v>
      </c>
      <c r="L449" s="41">
        <f>SUM(Data[[#This Row],[CHELTUIELI DE PERSONAL LEI]:[CHELTUIELI DE CAPITAL (ACTIVE NEFINANCIARE ) LEI]])</f>
        <v>8166</v>
      </c>
      <c r="M449" s="41">
        <f>Data[[#This Row],[TOTAL CHELTUIELI LEI]]/Data[[#This Row],[CURS VALUTAR EURO BNR 22 07 2020]]</f>
        <v>1687.1552240656185</v>
      </c>
      <c r="N449" s="49">
        <v>2509</v>
      </c>
      <c r="O449" s="42"/>
      <c r="P449" s="42">
        <v>1712</v>
      </c>
      <c r="Q449" s="42"/>
      <c r="R449" s="42">
        <f>Data[[#This Row],[PERSOANE ÎNSCRISE ÎN LISTELE ELECTORALE (TURUL 1)            ]]+Data[[#This Row],[PERSOANE ÎNSCRISE ÎN LISTELE ELECTORALE (TURUL AL 2-LEA)]]</f>
        <v>2509</v>
      </c>
      <c r="S449" s="42">
        <f>Data[[#This Row],[PERSOANE CARE AU PARTICIPAT LA VOT (TURUL 1)]]+Data[[#This Row],[PERSOANE CARE AU PARTICIPAT LA VOT  (TURUL AL 2-LEA)]]</f>
        <v>1712</v>
      </c>
      <c r="T449" s="41">
        <f>Data[[#This Row],[TOTAL CHELTUIELI LEI]]/Data[[#This Row],[NUMĂRUL PERSOANELOR ÎNSCRISE ÎN LISTELE ELECTORALE]]</f>
        <v>3.2546831406935035</v>
      </c>
      <c r="U449" s="41">
        <f>Data[[#This Row],[TOTAL CHELTUIELI EURO]]/Data[[#This Row],[NUMĂRUL PERSOANELOR ÎNSCRISE ÎN LISTELE ELECTORALE]]</f>
        <v>0.67244130094285315</v>
      </c>
      <c r="V449" s="41">
        <f>Data[[#This Row],[TOTAL CHELTUIELI LEI]]/Data[[#This Row],[NUMĂRUL PERSOANELOR CARE AU PARTICIPAT LA VOT]]</f>
        <v>4.7698598130841123</v>
      </c>
      <c r="W449" s="41">
        <f>Data[[#This Row],[TOTAL CHELTUIELI EURO]]/Data[[#This Row],[NUMĂRUL PERSOANELOR CARE AU PARTICIPAT LA VOT]]</f>
        <v>0.98548786452430992</v>
      </c>
      <c r="X449" s="43">
        <v>4.8400999999999996</v>
      </c>
      <c r="Y449" s="114" t="s">
        <v>2884</v>
      </c>
      <c r="Z449" s="44">
        <v>3</v>
      </c>
      <c r="AA449" s="115" t="s">
        <v>3105</v>
      </c>
      <c r="AB449" s="44">
        <v>0</v>
      </c>
      <c r="AC449" s="45"/>
    </row>
    <row r="450" spans="1:29" ht="12" customHeight="1" x14ac:dyDescent="0.2">
      <c r="A450" s="37">
        <v>449</v>
      </c>
      <c r="B450" s="38" t="s">
        <v>10</v>
      </c>
      <c r="C450" s="39" t="s">
        <v>1369</v>
      </c>
      <c r="D450" s="40">
        <v>44101</v>
      </c>
      <c r="E450" s="38">
        <v>1</v>
      </c>
      <c r="F450" s="38"/>
      <c r="G450" s="38" t="s">
        <v>2</v>
      </c>
      <c r="H450" s="38" t="s">
        <v>2</v>
      </c>
      <c r="I450" s="39">
        <v>0</v>
      </c>
      <c r="J450" s="39">
        <v>8214.3799999999992</v>
      </c>
      <c r="K450" s="39">
        <v>0</v>
      </c>
      <c r="L450" s="41">
        <f>SUM(Data[[#This Row],[CHELTUIELI DE PERSONAL LEI]:[CHELTUIELI DE CAPITAL (ACTIVE NEFINANCIARE ) LEI]])</f>
        <v>8214.3799999999992</v>
      </c>
      <c r="M450" s="41">
        <f>Data[[#This Row],[TOTAL CHELTUIELI LEI]]/Data[[#This Row],[CURS VALUTAR EURO BNR 22 07 2020]]</f>
        <v>1697.1508853122868</v>
      </c>
      <c r="N450" s="49">
        <v>1686</v>
      </c>
      <c r="O450" s="42"/>
      <c r="P450" s="42">
        <v>1400</v>
      </c>
      <c r="Q450" s="42"/>
      <c r="R450" s="42">
        <f>Data[[#This Row],[PERSOANE ÎNSCRISE ÎN LISTELE ELECTORALE (TURUL 1)            ]]+Data[[#This Row],[PERSOANE ÎNSCRISE ÎN LISTELE ELECTORALE (TURUL AL 2-LEA)]]</f>
        <v>1686</v>
      </c>
      <c r="S450" s="42">
        <f>Data[[#This Row],[PERSOANE CARE AU PARTICIPAT LA VOT (TURUL 1)]]+Data[[#This Row],[PERSOANE CARE AU PARTICIPAT LA VOT  (TURUL AL 2-LEA)]]</f>
        <v>1400</v>
      </c>
      <c r="T450" s="41">
        <f>Data[[#This Row],[TOTAL CHELTUIELI LEI]]/Data[[#This Row],[NUMĂRUL PERSOANELOR ÎNSCRISE ÎN LISTELE ELECTORALE]]</f>
        <v>4.872111506524317</v>
      </c>
      <c r="U450" s="41">
        <f>Data[[#This Row],[TOTAL CHELTUIELI EURO]]/Data[[#This Row],[NUMĂRUL PERSOANELOR ÎNSCRISE ÎN LISTELE ELECTORALE]]</f>
        <v>1.006613810980004</v>
      </c>
      <c r="V450" s="41">
        <f>Data[[#This Row],[TOTAL CHELTUIELI LEI]]/Data[[#This Row],[NUMĂRUL PERSOANELOR CARE AU PARTICIPAT LA VOT]]</f>
        <v>5.8674142857142852</v>
      </c>
      <c r="W450" s="41">
        <f>Data[[#This Row],[TOTAL CHELTUIELI EURO]]/Data[[#This Row],[NUMĂRUL PERSOANELOR CARE AU PARTICIPAT LA VOT]]</f>
        <v>1.2122506323659192</v>
      </c>
      <c r="X450" s="43">
        <v>4.8400999999999996</v>
      </c>
      <c r="Y450" s="114" t="s">
        <v>2895</v>
      </c>
      <c r="Z450" s="44">
        <v>4</v>
      </c>
      <c r="AA450" s="115" t="s">
        <v>3107</v>
      </c>
      <c r="AB450" s="44">
        <v>1</v>
      </c>
      <c r="AC450" s="45"/>
    </row>
    <row r="451" spans="1:29" ht="12" customHeight="1" x14ac:dyDescent="0.2">
      <c r="A451" s="37">
        <v>450</v>
      </c>
      <c r="B451" s="38" t="s">
        <v>10</v>
      </c>
      <c r="C451" s="39" t="s">
        <v>1370</v>
      </c>
      <c r="D451" s="40">
        <v>44101</v>
      </c>
      <c r="E451" s="38">
        <v>1</v>
      </c>
      <c r="F451" s="38"/>
      <c r="G451" s="38" t="s">
        <v>2</v>
      </c>
      <c r="H451" s="38" t="s">
        <v>2</v>
      </c>
      <c r="I451" s="39">
        <v>0</v>
      </c>
      <c r="J451" s="39">
        <v>19938.939999999999</v>
      </c>
      <c r="K451" s="39">
        <v>0</v>
      </c>
      <c r="L451" s="41">
        <f>SUM(Data[[#This Row],[CHELTUIELI DE PERSONAL LEI]:[CHELTUIELI DE CAPITAL (ACTIVE NEFINANCIARE ) LEI]])</f>
        <v>19938.939999999999</v>
      </c>
      <c r="M451" s="41">
        <f>Data[[#This Row],[TOTAL CHELTUIELI LEI]]/Data[[#This Row],[CURS VALUTAR EURO BNR 22 07 2020]]</f>
        <v>4119.5305882109878</v>
      </c>
      <c r="N451" s="49">
        <v>3200</v>
      </c>
      <c r="O451" s="42"/>
      <c r="P451" s="42">
        <v>1884</v>
      </c>
      <c r="Q451" s="42"/>
      <c r="R451" s="42">
        <f>Data[[#This Row],[PERSOANE ÎNSCRISE ÎN LISTELE ELECTORALE (TURUL 1)            ]]+Data[[#This Row],[PERSOANE ÎNSCRISE ÎN LISTELE ELECTORALE (TURUL AL 2-LEA)]]</f>
        <v>3200</v>
      </c>
      <c r="S451" s="42">
        <f>Data[[#This Row],[PERSOANE CARE AU PARTICIPAT LA VOT (TURUL 1)]]+Data[[#This Row],[PERSOANE CARE AU PARTICIPAT LA VOT  (TURUL AL 2-LEA)]]</f>
        <v>1884</v>
      </c>
      <c r="T451" s="41">
        <f>Data[[#This Row],[TOTAL CHELTUIELI LEI]]/Data[[#This Row],[NUMĂRUL PERSOANELOR ÎNSCRISE ÎN LISTELE ELECTORALE]]</f>
        <v>6.2309187499999998</v>
      </c>
      <c r="U451" s="41">
        <f>Data[[#This Row],[TOTAL CHELTUIELI EURO]]/Data[[#This Row],[NUMĂRUL PERSOANELOR ÎNSCRISE ÎN LISTELE ELECTORALE]]</f>
        <v>1.2873533088159337</v>
      </c>
      <c r="V451" s="41">
        <f>Data[[#This Row],[TOTAL CHELTUIELI LEI]]/Data[[#This Row],[NUMĂRUL PERSOANELOR CARE AU PARTICIPAT LA VOT]]</f>
        <v>10.583301486199575</v>
      </c>
      <c r="W451" s="41">
        <f>Data[[#This Row],[TOTAL CHELTUIELI EURO]]/Data[[#This Row],[NUMĂRUL PERSOANELOR CARE AU PARTICIPAT LA VOT]]</f>
        <v>2.1865873610461719</v>
      </c>
      <c r="X451" s="43">
        <v>4.8400999999999996</v>
      </c>
      <c r="Y451" s="114" t="s">
        <v>2889</v>
      </c>
      <c r="Z451" s="44">
        <v>6</v>
      </c>
      <c r="AA451" s="115" t="s">
        <v>3107</v>
      </c>
      <c r="AB451" s="44">
        <v>1</v>
      </c>
      <c r="AC451" s="45"/>
    </row>
    <row r="452" spans="1:29" ht="12" customHeight="1" x14ac:dyDescent="0.2">
      <c r="A452" s="37">
        <v>451</v>
      </c>
      <c r="B452" s="38" t="s">
        <v>10</v>
      </c>
      <c r="C452" s="39" t="s">
        <v>1371</v>
      </c>
      <c r="D452" s="40">
        <v>44101</v>
      </c>
      <c r="E452" s="38">
        <v>1</v>
      </c>
      <c r="F452" s="38"/>
      <c r="G452" s="38" t="s">
        <v>2</v>
      </c>
      <c r="H452" s="38" t="s">
        <v>2</v>
      </c>
      <c r="I452" s="39">
        <v>0</v>
      </c>
      <c r="J452" s="39">
        <v>8813.77</v>
      </c>
      <c r="K452" s="39">
        <v>0</v>
      </c>
      <c r="L452" s="41">
        <f>SUM(Data[[#This Row],[CHELTUIELI DE PERSONAL LEI]:[CHELTUIELI DE CAPITAL (ACTIVE NEFINANCIARE ) LEI]])</f>
        <v>8813.77</v>
      </c>
      <c r="M452" s="41">
        <f>Data[[#This Row],[TOTAL CHELTUIELI LEI]]/Data[[#This Row],[CURS VALUTAR EURO BNR 22 07 2020]]</f>
        <v>1820.989235759592</v>
      </c>
      <c r="N452" s="49">
        <v>1058</v>
      </c>
      <c r="O452" s="42"/>
      <c r="P452" s="42">
        <v>749</v>
      </c>
      <c r="Q452" s="42"/>
      <c r="R452" s="42">
        <f>Data[[#This Row],[PERSOANE ÎNSCRISE ÎN LISTELE ELECTORALE (TURUL 1)            ]]+Data[[#This Row],[PERSOANE ÎNSCRISE ÎN LISTELE ELECTORALE (TURUL AL 2-LEA)]]</f>
        <v>1058</v>
      </c>
      <c r="S452" s="42">
        <f>Data[[#This Row],[PERSOANE CARE AU PARTICIPAT LA VOT (TURUL 1)]]+Data[[#This Row],[PERSOANE CARE AU PARTICIPAT LA VOT  (TURUL AL 2-LEA)]]</f>
        <v>749</v>
      </c>
      <c r="T452" s="41">
        <f>Data[[#This Row],[TOTAL CHELTUIELI LEI]]/Data[[#This Row],[NUMĂRUL PERSOANELOR ÎNSCRISE ÎN LISTELE ELECTORALE]]</f>
        <v>8.3305954631379961</v>
      </c>
      <c r="U452" s="41">
        <f>Data[[#This Row],[TOTAL CHELTUIELI EURO]]/Data[[#This Row],[NUMĂRUL PERSOANELOR ÎNSCRISE ÎN LISTELE ELECTORALE]]</f>
        <v>1.7211618485440379</v>
      </c>
      <c r="V452" s="41">
        <f>Data[[#This Row],[TOTAL CHELTUIELI LEI]]/Data[[#This Row],[NUMĂRUL PERSOANELOR CARE AU PARTICIPAT LA VOT]]</f>
        <v>11.767383177570094</v>
      </c>
      <c r="W452" s="41">
        <f>Data[[#This Row],[TOTAL CHELTUIELI EURO]]/Data[[#This Row],[NUMĂRUL PERSOANELOR CARE AU PARTICIPAT LA VOT]]</f>
        <v>2.4312272840582003</v>
      </c>
      <c r="X452" s="43">
        <v>4.8400999999999996</v>
      </c>
      <c r="Y452" s="114" t="s">
        <v>2896</v>
      </c>
      <c r="Z452" s="44">
        <v>8</v>
      </c>
      <c r="AA452" s="115" t="s">
        <v>3107</v>
      </c>
      <c r="AB452" s="44">
        <v>1</v>
      </c>
      <c r="AC452" s="45"/>
    </row>
    <row r="453" spans="1:29" ht="12" customHeight="1" x14ac:dyDescent="0.2">
      <c r="A453" s="37">
        <v>452</v>
      </c>
      <c r="B453" s="38" t="s">
        <v>10</v>
      </c>
      <c r="C453" s="39" t="s">
        <v>1372</v>
      </c>
      <c r="D453" s="40">
        <v>44101</v>
      </c>
      <c r="E453" s="38">
        <v>1</v>
      </c>
      <c r="F453" s="38"/>
      <c r="G453" s="38" t="s">
        <v>2</v>
      </c>
      <c r="H453" s="38" t="s">
        <v>2</v>
      </c>
      <c r="I453" s="39">
        <v>0</v>
      </c>
      <c r="J453" s="39">
        <v>4024.72</v>
      </c>
      <c r="K453" s="39">
        <v>0</v>
      </c>
      <c r="L453" s="41">
        <f>SUM(Data[[#This Row],[CHELTUIELI DE PERSONAL LEI]:[CHELTUIELI DE CAPITAL (ACTIVE NEFINANCIARE ) LEI]])</f>
        <v>4024.72</v>
      </c>
      <c r="M453" s="41">
        <f>Data[[#This Row],[TOTAL CHELTUIELI LEI]]/Data[[#This Row],[CURS VALUTAR EURO BNR 22 07 2020]]</f>
        <v>831.53653850127068</v>
      </c>
      <c r="N453" s="42">
        <v>1619</v>
      </c>
      <c r="O453" s="42"/>
      <c r="P453" s="42">
        <v>1110</v>
      </c>
      <c r="Q453" s="42"/>
      <c r="R453" s="42">
        <f>Data[[#This Row],[PERSOANE ÎNSCRISE ÎN LISTELE ELECTORALE (TURUL 1)            ]]+Data[[#This Row],[PERSOANE ÎNSCRISE ÎN LISTELE ELECTORALE (TURUL AL 2-LEA)]]</f>
        <v>1619</v>
      </c>
      <c r="S453" s="42">
        <f>Data[[#This Row],[PERSOANE CARE AU PARTICIPAT LA VOT (TURUL 1)]]+Data[[#This Row],[PERSOANE CARE AU PARTICIPAT LA VOT  (TURUL AL 2-LEA)]]</f>
        <v>1110</v>
      </c>
      <c r="T453" s="41">
        <f>Data[[#This Row],[TOTAL CHELTUIELI LEI]]/Data[[#This Row],[NUMĂRUL PERSOANELOR ÎNSCRISE ÎN LISTELE ELECTORALE]]</f>
        <v>2.4859295861642989</v>
      </c>
      <c r="U453" s="41">
        <f>Data[[#This Row],[TOTAL CHELTUIELI EURO]]/Data[[#This Row],[NUMĂRUL PERSOANELOR ÎNSCRISE ÎN LISTELE ELECTORALE]]</f>
        <v>0.5136112035214766</v>
      </c>
      <c r="V453" s="41">
        <f>Data[[#This Row],[TOTAL CHELTUIELI LEI]]/Data[[#This Row],[NUMĂRUL PERSOANELOR CARE AU PARTICIPAT LA VOT]]</f>
        <v>3.6258738738738736</v>
      </c>
      <c r="W453" s="41">
        <f>Data[[#This Row],[TOTAL CHELTUIELI EURO]]/Data[[#This Row],[NUMĂRUL PERSOANELOR CARE AU PARTICIPAT LA VOT]]</f>
        <v>0.74913201666781137</v>
      </c>
      <c r="X453" s="43">
        <v>4.8400999999999996</v>
      </c>
      <c r="Y453" s="114" t="s">
        <v>2891</v>
      </c>
      <c r="Z453" s="44">
        <v>2</v>
      </c>
      <c r="AA453" s="115" t="s">
        <v>3105</v>
      </c>
      <c r="AB453" s="44">
        <v>0</v>
      </c>
      <c r="AC453" s="45"/>
    </row>
    <row r="454" spans="1:29" ht="12" customHeight="1" x14ac:dyDescent="0.2">
      <c r="A454" s="37">
        <v>453</v>
      </c>
      <c r="B454" s="38" t="s">
        <v>11</v>
      </c>
      <c r="C454" s="39" t="s">
        <v>1373</v>
      </c>
      <c r="D454" s="40">
        <v>44101</v>
      </c>
      <c r="E454" s="38">
        <v>1</v>
      </c>
      <c r="F454" s="38"/>
      <c r="G454" s="38" t="s">
        <v>2</v>
      </c>
      <c r="H454" s="38" t="s">
        <v>2</v>
      </c>
      <c r="I454" s="48">
        <v>61900</v>
      </c>
      <c r="J454" s="48">
        <v>11985.7</v>
      </c>
      <c r="K454" s="48">
        <v>0</v>
      </c>
      <c r="L454" s="41">
        <f>SUM(Data[[#This Row],[CHELTUIELI DE PERSONAL LEI]:[CHELTUIELI DE CAPITAL (ACTIVE NEFINANCIARE ) LEI]])</f>
        <v>73885.7</v>
      </c>
      <c r="M454" s="41">
        <f>Data[[#This Row],[TOTAL CHELTUIELI LEI]]/Data[[#This Row],[CURS VALUTAR EURO BNR 22 07 2020]]</f>
        <v>15265.325096588915</v>
      </c>
      <c r="N454" s="49">
        <v>77643</v>
      </c>
      <c r="O454" s="42"/>
      <c r="P454" s="42">
        <v>29128</v>
      </c>
      <c r="Q454" s="42"/>
      <c r="R454" s="42">
        <f>Data[[#This Row],[PERSOANE ÎNSCRISE ÎN LISTELE ELECTORALE (TURUL 1)            ]]+Data[[#This Row],[PERSOANE ÎNSCRISE ÎN LISTELE ELECTORALE (TURUL AL 2-LEA)]]</f>
        <v>77643</v>
      </c>
      <c r="S454" s="42">
        <f>Data[[#This Row],[PERSOANE CARE AU PARTICIPAT LA VOT (TURUL 1)]]+Data[[#This Row],[PERSOANE CARE AU PARTICIPAT LA VOT  (TURUL AL 2-LEA)]]</f>
        <v>29128</v>
      </c>
      <c r="T454" s="41">
        <f>Data[[#This Row],[TOTAL CHELTUIELI LEI]]/Data[[#This Row],[NUMĂRUL PERSOANELOR ÎNSCRISE ÎN LISTELE ELECTORALE]]</f>
        <v>0.95160800072124974</v>
      </c>
      <c r="U454" s="41">
        <f>Data[[#This Row],[TOTAL CHELTUIELI EURO]]/Data[[#This Row],[NUMĂRUL PERSOANELOR ÎNSCRISE ÎN LISTELE ELECTORALE]]</f>
        <v>0.1966091611167641</v>
      </c>
      <c r="V454" s="41">
        <f>Data[[#This Row],[TOTAL CHELTUIELI LEI]]/Data[[#This Row],[NUMĂRUL PERSOANELOR CARE AU PARTICIPAT LA VOT]]</f>
        <v>2.5365867893435867</v>
      </c>
      <c r="W454" s="41">
        <f>Data[[#This Row],[TOTAL CHELTUIELI EURO]]/Data[[#This Row],[NUMĂRUL PERSOANELOR CARE AU PARTICIPAT LA VOT]]</f>
        <v>0.52407735157198965</v>
      </c>
      <c r="X454" s="43">
        <v>4.8400999999999996</v>
      </c>
      <c r="Y454" s="114" t="s">
        <v>2890</v>
      </c>
      <c r="Z454" s="44">
        <v>0</v>
      </c>
      <c r="AA454" s="115" t="s">
        <v>3105</v>
      </c>
      <c r="AB454" s="44">
        <v>0</v>
      </c>
      <c r="AC454" s="45"/>
    </row>
    <row r="455" spans="1:29" ht="12" customHeight="1" x14ac:dyDescent="0.2">
      <c r="A455" s="37">
        <v>454</v>
      </c>
      <c r="B455" s="38" t="s">
        <v>11</v>
      </c>
      <c r="C455" s="39" t="s">
        <v>2989</v>
      </c>
      <c r="D455" s="40">
        <v>44101</v>
      </c>
      <c r="E455" s="38">
        <v>1</v>
      </c>
      <c r="F455" s="38"/>
      <c r="G455" s="38" t="s">
        <v>2</v>
      </c>
      <c r="H455" s="38" t="s">
        <v>2</v>
      </c>
      <c r="I455" s="48">
        <v>0</v>
      </c>
      <c r="J455" s="48">
        <v>90955.26</v>
      </c>
      <c r="K455" s="48">
        <v>0</v>
      </c>
      <c r="L455" s="41">
        <f>SUM(Data[[#This Row],[CHELTUIELI DE PERSONAL LEI]:[CHELTUIELI DE CAPITAL (ACTIVE NEFINANCIARE ) LEI]])</f>
        <v>90955.26</v>
      </c>
      <c r="M455" s="41">
        <f>Data[[#This Row],[TOTAL CHELTUIELI LEI]]/Data[[#This Row],[CURS VALUTAR EURO BNR 22 07 2020]]</f>
        <v>18792.020826015992</v>
      </c>
      <c r="N455" s="49">
        <v>9826</v>
      </c>
      <c r="O455" s="42"/>
      <c r="P455" s="42">
        <v>4936</v>
      </c>
      <c r="Q455" s="42"/>
      <c r="R455" s="42">
        <f>Data[[#This Row],[PERSOANE ÎNSCRISE ÎN LISTELE ELECTORALE (TURUL 1)            ]]+Data[[#This Row],[PERSOANE ÎNSCRISE ÎN LISTELE ELECTORALE (TURUL AL 2-LEA)]]</f>
        <v>9826</v>
      </c>
      <c r="S455" s="42">
        <f>Data[[#This Row],[PERSOANE CARE AU PARTICIPAT LA VOT (TURUL 1)]]+Data[[#This Row],[PERSOANE CARE AU PARTICIPAT LA VOT  (TURUL AL 2-LEA)]]</f>
        <v>4936</v>
      </c>
      <c r="T455" s="41">
        <f>Data[[#This Row],[TOTAL CHELTUIELI LEI]]/Data[[#This Row],[NUMĂRUL PERSOANELOR ÎNSCRISE ÎN LISTELE ELECTORALE]]</f>
        <v>9.2565906777936089</v>
      </c>
      <c r="U455" s="41">
        <f>Data[[#This Row],[TOTAL CHELTUIELI EURO]]/Data[[#This Row],[NUMĂRUL PERSOANELOR ÎNSCRISE ÎN LISTELE ELECTORALE]]</f>
        <v>1.9124792210478314</v>
      </c>
      <c r="V455" s="41">
        <f>Data[[#This Row],[TOTAL CHELTUIELI LEI]]/Data[[#This Row],[NUMĂRUL PERSOANELOR CARE AU PARTICIPAT LA VOT]]</f>
        <v>18.426916531604537</v>
      </c>
      <c r="W455" s="41">
        <f>Data[[#This Row],[TOTAL CHELTUIELI EURO]]/Data[[#This Row],[NUMĂRUL PERSOANELOR CARE AU PARTICIPAT LA VOT]]</f>
        <v>3.8071354995980538</v>
      </c>
      <c r="X455" s="43">
        <v>4.8400999999999996</v>
      </c>
      <c r="Y455" s="114" t="s">
        <v>2887</v>
      </c>
      <c r="Z455" s="44">
        <v>9</v>
      </c>
      <c r="AA455" s="115" t="s">
        <v>3107</v>
      </c>
      <c r="AB455" s="44">
        <v>1</v>
      </c>
      <c r="AC455" s="45"/>
    </row>
    <row r="456" spans="1:29" ht="12" customHeight="1" x14ac:dyDescent="0.2">
      <c r="A456" s="37">
        <v>455</v>
      </c>
      <c r="B456" s="38" t="s">
        <v>11</v>
      </c>
      <c r="C456" s="39" t="s">
        <v>2990</v>
      </c>
      <c r="D456" s="40">
        <v>44101</v>
      </c>
      <c r="E456" s="38">
        <v>1</v>
      </c>
      <c r="F456" s="38"/>
      <c r="G456" s="38" t="s">
        <v>2</v>
      </c>
      <c r="H456" s="38" t="s">
        <v>2</v>
      </c>
      <c r="I456" s="48">
        <v>4800</v>
      </c>
      <c r="J456" s="48">
        <v>13378.74</v>
      </c>
      <c r="K456" s="39">
        <v>0</v>
      </c>
      <c r="L456" s="41">
        <f>SUM(Data[[#This Row],[CHELTUIELI DE PERSONAL LEI]:[CHELTUIELI DE CAPITAL (ACTIVE NEFINANCIARE ) LEI]])</f>
        <v>18178.739999999998</v>
      </c>
      <c r="M456" s="41">
        <f>Data[[#This Row],[TOTAL CHELTUIELI LEI]]/Data[[#This Row],[CURS VALUTAR EURO BNR 22 07 2020]]</f>
        <v>3755.8604161071053</v>
      </c>
      <c r="N456" s="49">
        <v>9380</v>
      </c>
      <c r="O456" s="42"/>
      <c r="P456" s="42">
        <v>4630</v>
      </c>
      <c r="Q456" s="42"/>
      <c r="R456" s="42">
        <f>Data[[#This Row],[PERSOANE ÎNSCRISE ÎN LISTELE ELECTORALE (TURUL 1)            ]]+Data[[#This Row],[PERSOANE ÎNSCRISE ÎN LISTELE ELECTORALE (TURUL AL 2-LEA)]]</f>
        <v>9380</v>
      </c>
      <c r="S456" s="42">
        <f>Data[[#This Row],[PERSOANE CARE AU PARTICIPAT LA VOT (TURUL 1)]]+Data[[#This Row],[PERSOANE CARE AU PARTICIPAT LA VOT  (TURUL AL 2-LEA)]]</f>
        <v>4630</v>
      </c>
      <c r="T456" s="41">
        <f>Data[[#This Row],[TOTAL CHELTUIELI LEI]]/Data[[#This Row],[NUMĂRUL PERSOANELOR ÎNSCRISE ÎN LISTELE ELECTORALE]]</f>
        <v>1.9380319829424304</v>
      </c>
      <c r="U456" s="41">
        <f>Data[[#This Row],[TOTAL CHELTUIELI EURO]]/Data[[#This Row],[NUMĂRUL PERSOANELOR ÎNSCRISE ÎN LISTELE ELECTORALE]]</f>
        <v>0.40041155822037372</v>
      </c>
      <c r="V456" s="41">
        <f>Data[[#This Row],[TOTAL CHELTUIELI LEI]]/Data[[#This Row],[NUMĂRUL PERSOANELOR CARE AU PARTICIPAT LA VOT]]</f>
        <v>3.9262937365010795</v>
      </c>
      <c r="W456" s="41">
        <f>Data[[#This Row],[TOTAL CHELTUIELI EURO]]/Data[[#This Row],[NUMĂRUL PERSOANELOR CARE AU PARTICIPAT LA VOT]]</f>
        <v>0.81120095380283053</v>
      </c>
      <c r="X456" s="43">
        <v>4.8400999999999996</v>
      </c>
      <c r="Y456" s="114" t="s">
        <v>2894</v>
      </c>
      <c r="Z456" s="44">
        <v>1</v>
      </c>
      <c r="AA456" s="115" t="s">
        <v>3105</v>
      </c>
      <c r="AB456" s="44">
        <v>0</v>
      </c>
      <c r="AC456" s="45"/>
    </row>
    <row r="457" spans="1:29" ht="12" customHeight="1" x14ac:dyDescent="0.2">
      <c r="A457" s="37">
        <v>456</v>
      </c>
      <c r="B457" s="38" t="s">
        <v>11</v>
      </c>
      <c r="C457" s="39" t="s">
        <v>2991</v>
      </c>
      <c r="D457" s="40">
        <v>44101</v>
      </c>
      <c r="E457" s="38">
        <v>1</v>
      </c>
      <c r="F457" s="38"/>
      <c r="G457" s="38" t="s">
        <v>2</v>
      </c>
      <c r="H457" s="38" t="s">
        <v>2</v>
      </c>
      <c r="I457" s="48">
        <v>7700</v>
      </c>
      <c r="J457" s="48">
        <v>15731</v>
      </c>
      <c r="K457" s="39">
        <v>0</v>
      </c>
      <c r="L457" s="41">
        <f>SUM(Data[[#This Row],[CHELTUIELI DE PERSONAL LEI]:[CHELTUIELI DE CAPITAL (ACTIVE NEFINANCIARE ) LEI]])</f>
        <v>23431</v>
      </c>
      <c r="M457" s="41">
        <f>Data[[#This Row],[TOTAL CHELTUIELI LEI]]/Data[[#This Row],[CURS VALUTAR EURO BNR 22 07 2020]]</f>
        <v>4841.0156814941847</v>
      </c>
      <c r="N457" s="49">
        <v>8817</v>
      </c>
      <c r="O457" s="42"/>
      <c r="P457" s="42">
        <v>5132</v>
      </c>
      <c r="Q457" s="42"/>
      <c r="R457" s="42">
        <f>Data[[#This Row],[PERSOANE ÎNSCRISE ÎN LISTELE ELECTORALE (TURUL 1)            ]]+Data[[#This Row],[PERSOANE ÎNSCRISE ÎN LISTELE ELECTORALE (TURUL AL 2-LEA)]]</f>
        <v>8817</v>
      </c>
      <c r="S457" s="42">
        <f>Data[[#This Row],[PERSOANE CARE AU PARTICIPAT LA VOT (TURUL 1)]]+Data[[#This Row],[PERSOANE CARE AU PARTICIPAT LA VOT  (TURUL AL 2-LEA)]]</f>
        <v>5132</v>
      </c>
      <c r="T457" s="41">
        <f>Data[[#This Row],[TOTAL CHELTUIELI LEI]]/Data[[#This Row],[NUMĂRUL PERSOANELOR ÎNSCRISE ÎN LISTELE ELECTORALE]]</f>
        <v>2.6574798684359759</v>
      </c>
      <c r="U457" s="41">
        <f>Data[[#This Row],[TOTAL CHELTUIELI EURO]]/Data[[#This Row],[NUMĂRUL PERSOANELOR ÎNSCRISE ÎN LISTELE ELECTORALE]]</f>
        <v>0.5490547444135403</v>
      </c>
      <c r="V457" s="41">
        <f>Data[[#This Row],[TOTAL CHELTUIELI LEI]]/Data[[#This Row],[NUMĂRUL PERSOANELOR CARE AU PARTICIPAT LA VOT]]</f>
        <v>4.5656664068589246</v>
      </c>
      <c r="W457" s="41">
        <f>Data[[#This Row],[TOTAL CHELTUIELI EURO]]/Data[[#This Row],[NUMĂRUL PERSOANELOR CARE AU PARTICIPAT LA VOT]]</f>
        <v>0.94330001587961509</v>
      </c>
      <c r="X457" s="43">
        <v>4.8400999999999996</v>
      </c>
      <c r="Y457" s="114" t="s">
        <v>2891</v>
      </c>
      <c r="Z457" s="44">
        <v>2</v>
      </c>
      <c r="AA457" s="115" t="s">
        <v>3105</v>
      </c>
      <c r="AB457" s="44">
        <v>0</v>
      </c>
      <c r="AC457" s="45"/>
    </row>
    <row r="458" spans="1:29" ht="12" customHeight="1" x14ac:dyDescent="0.2">
      <c r="A458" s="37">
        <v>457</v>
      </c>
      <c r="B458" s="38" t="s">
        <v>11</v>
      </c>
      <c r="C458" s="39" t="s">
        <v>1374</v>
      </c>
      <c r="D458" s="40">
        <v>44101</v>
      </c>
      <c r="E458" s="38">
        <v>1</v>
      </c>
      <c r="F458" s="38"/>
      <c r="G458" s="38" t="s">
        <v>2</v>
      </c>
      <c r="H458" s="38" t="s">
        <v>2</v>
      </c>
      <c r="I458" s="48">
        <v>4200</v>
      </c>
      <c r="J458" s="48">
        <v>15194</v>
      </c>
      <c r="K458" s="48">
        <v>0</v>
      </c>
      <c r="L458" s="41">
        <f>SUM(Data[[#This Row],[CHELTUIELI DE PERSONAL LEI]:[CHELTUIELI DE CAPITAL (ACTIVE NEFINANCIARE ) LEI]])</f>
        <v>19394</v>
      </c>
      <c r="M458" s="41">
        <f>Data[[#This Row],[TOTAL CHELTUIELI LEI]]/Data[[#This Row],[CURS VALUTAR EURO BNR 22 07 2020]]</f>
        <v>4006.9420053304689</v>
      </c>
      <c r="N458" s="49">
        <v>3654</v>
      </c>
      <c r="O458" s="42"/>
      <c r="P458" s="42">
        <v>1957</v>
      </c>
      <c r="Q458" s="42"/>
      <c r="R458" s="42">
        <f>Data[[#This Row],[PERSOANE ÎNSCRISE ÎN LISTELE ELECTORALE (TURUL 1)            ]]+Data[[#This Row],[PERSOANE ÎNSCRISE ÎN LISTELE ELECTORALE (TURUL AL 2-LEA)]]</f>
        <v>3654</v>
      </c>
      <c r="S458" s="42">
        <f>Data[[#This Row],[PERSOANE CARE AU PARTICIPAT LA VOT (TURUL 1)]]+Data[[#This Row],[PERSOANE CARE AU PARTICIPAT LA VOT  (TURUL AL 2-LEA)]]</f>
        <v>1957</v>
      </c>
      <c r="T458" s="41">
        <f>Data[[#This Row],[TOTAL CHELTUIELI LEI]]/Data[[#This Row],[NUMĂRUL PERSOANELOR ÎNSCRISE ÎN LISTELE ELECTORALE]]</f>
        <v>5.3076081007115494</v>
      </c>
      <c r="U458" s="41">
        <f>Data[[#This Row],[TOTAL CHELTUIELI EURO]]/Data[[#This Row],[NUMĂRUL PERSOANELOR ÎNSCRISE ÎN LISTELE ELECTORALE]]</f>
        <v>1.096590587118355</v>
      </c>
      <c r="V458" s="41">
        <f>Data[[#This Row],[TOTAL CHELTUIELI LEI]]/Data[[#This Row],[NUMĂRUL PERSOANELOR CARE AU PARTICIPAT LA VOT]]</f>
        <v>9.9100664282064379</v>
      </c>
      <c r="W458" s="41">
        <f>Data[[#This Row],[TOTAL CHELTUIELI EURO]]/Data[[#This Row],[NUMĂRUL PERSOANELOR CARE AU PARTICIPAT LA VOT]]</f>
        <v>2.0474920824376439</v>
      </c>
      <c r="X458" s="43">
        <v>4.8400999999999996</v>
      </c>
      <c r="Y458" s="114" t="s">
        <v>2892</v>
      </c>
      <c r="Z458" s="44">
        <v>5</v>
      </c>
      <c r="AA458" s="115" t="s">
        <v>3107</v>
      </c>
      <c r="AB458" s="44">
        <v>1</v>
      </c>
      <c r="AC458" s="45"/>
    </row>
    <row r="459" spans="1:29" ht="12" customHeight="1" x14ac:dyDescent="0.2">
      <c r="A459" s="37">
        <v>458</v>
      </c>
      <c r="B459" s="38" t="s">
        <v>11</v>
      </c>
      <c r="C459" s="39" t="s">
        <v>1375</v>
      </c>
      <c r="D459" s="40">
        <v>44101</v>
      </c>
      <c r="E459" s="38">
        <v>1</v>
      </c>
      <c r="F459" s="38"/>
      <c r="G459" s="38" t="s">
        <v>2</v>
      </c>
      <c r="H459" s="38" t="s">
        <v>2</v>
      </c>
      <c r="I459" s="48">
        <v>1080</v>
      </c>
      <c r="J459" s="48">
        <v>4515</v>
      </c>
      <c r="K459" s="39">
        <v>0</v>
      </c>
      <c r="L459" s="41">
        <f>SUM(Data[[#This Row],[CHELTUIELI DE PERSONAL LEI]:[CHELTUIELI DE CAPITAL (ACTIVE NEFINANCIARE ) LEI]])</f>
        <v>5595</v>
      </c>
      <c r="M459" s="41">
        <f>Data[[#This Row],[TOTAL CHELTUIELI LEI]]/Data[[#This Row],[CURS VALUTAR EURO BNR 22 07 2020]]</f>
        <v>1155.9678519038864</v>
      </c>
      <c r="N459" s="49">
        <v>2575</v>
      </c>
      <c r="O459" s="42"/>
      <c r="P459" s="42">
        <v>1818</v>
      </c>
      <c r="Q459" s="42"/>
      <c r="R459" s="42">
        <f>Data[[#This Row],[PERSOANE ÎNSCRISE ÎN LISTELE ELECTORALE (TURUL 1)            ]]+Data[[#This Row],[PERSOANE ÎNSCRISE ÎN LISTELE ELECTORALE (TURUL AL 2-LEA)]]</f>
        <v>2575</v>
      </c>
      <c r="S459" s="42">
        <f>Data[[#This Row],[PERSOANE CARE AU PARTICIPAT LA VOT (TURUL 1)]]+Data[[#This Row],[PERSOANE CARE AU PARTICIPAT LA VOT  (TURUL AL 2-LEA)]]</f>
        <v>1818</v>
      </c>
      <c r="T459" s="41">
        <f>Data[[#This Row],[TOTAL CHELTUIELI LEI]]/Data[[#This Row],[NUMĂRUL PERSOANELOR ÎNSCRISE ÎN LISTELE ELECTORALE]]</f>
        <v>2.1728155339805824</v>
      </c>
      <c r="U459" s="41">
        <f>Data[[#This Row],[TOTAL CHELTUIELI EURO]]/Data[[#This Row],[NUMĂRUL PERSOANELOR ÎNSCRISE ÎN LISTELE ELECTORALE]]</f>
        <v>0.44891955413743162</v>
      </c>
      <c r="V459" s="41">
        <f>Data[[#This Row],[TOTAL CHELTUIELI LEI]]/Data[[#This Row],[NUMĂRUL PERSOANELOR CARE AU PARTICIPAT LA VOT]]</f>
        <v>3.0775577557755778</v>
      </c>
      <c r="W459" s="41">
        <f>Data[[#This Row],[TOTAL CHELTUIELI EURO]]/Data[[#This Row],[NUMĂRUL PERSOANELOR CARE AU PARTICIPAT LA VOT]]</f>
        <v>0.63584590313745126</v>
      </c>
      <c r="X459" s="43">
        <v>4.8400999999999996</v>
      </c>
      <c r="Y459" s="114" t="s">
        <v>2891</v>
      </c>
      <c r="Z459" s="44">
        <v>2</v>
      </c>
      <c r="AA459" s="115" t="s">
        <v>3105</v>
      </c>
      <c r="AB459" s="44">
        <v>0</v>
      </c>
      <c r="AC459" s="45"/>
    </row>
    <row r="460" spans="1:29" ht="12" customHeight="1" x14ac:dyDescent="0.2">
      <c r="A460" s="37">
        <v>459</v>
      </c>
      <c r="B460" s="38" t="s">
        <v>11</v>
      </c>
      <c r="C460" s="39" t="s">
        <v>1376</v>
      </c>
      <c r="D460" s="40">
        <v>44101</v>
      </c>
      <c r="E460" s="38">
        <v>1</v>
      </c>
      <c r="F460" s="38"/>
      <c r="G460" s="38" t="s">
        <v>2</v>
      </c>
      <c r="H460" s="38" t="s">
        <v>2</v>
      </c>
      <c r="I460" s="48">
        <v>8000</v>
      </c>
      <c r="J460" s="48">
        <v>4785</v>
      </c>
      <c r="K460" s="39">
        <v>0</v>
      </c>
      <c r="L460" s="41">
        <f>SUM(Data[[#This Row],[CHELTUIELI DE PERSONAL LEI]:[CHELTUIELI DE CAPITAL (ACTIVE NEFINANCIARE ) LEI]])</f>
        <v>12785</v>
      </c>
      <c r="M460" s="41">
        <f>Data[[#This Row],[TOTAL CHELTUIELI LEI]]/Data[[#This Row],[CURS VALUTAR EURO BNR 22 07 2020]]</f>
        <v>2641.4743497035188</v>
      </c>
      <c r="N460" s="49">
        <v>2613</v>
      </c>
      <c r="O460" s="42"/>
      <c r="P460" s="42">
        <v>1523</v>
      </c>
      <c r="Q460" s="42"/>
      <c r="R460" s="42">
        <f>Data[[#This Row],[PERSOANE ÎNSCRISE ÎN LISTELE ELECTORALE (TURUL 1)            ]]+Data[[#This Row],[PERSOANE ÎNSCRISE ÎN LISTELE ELECTORALE (TURUL AL 2-LEA)]]</f>
        <v>2613</v>
      </c>
      <c r="S460" s="42">
        <f>Data[[#This Row],[PERSOANE CARE AU PARTICIPAT LA VOT (TURUL 1)]]+Data[[#This Row],[PERSOANE CARE AU PARTICIPAT LA VOT  (TURUL AL 2-LEA)]]</f>
        <v>1523</v>
      </c>
      <c r="T460" s="41">
        <f>Data[[#This Row],[TOTAL CHELTUIELI LEI]]/Data[[#This Row],[NUMĂRUL PERSOANELOR ÎNSCRISE ÎN LISTELE ELECTORALE]]</f>
        <v>4.8928434749330272</v>
      </c>
      <c r="U460" s="41">
        <f>Data[[#This Row],[TOTAL CHELTUIELI EURO]]/Data[[#This Row],[NUMĂRUL PERSOANELOR ÎNSCRISE ÎN LISTELE ELECTORALE]]</f>
        <v>1.010897187027753</v>
      </c>
      <c r="V460" s="41">
        <f>Data[[#This Row],[TOTAL CHELTUIELI LEI]]/Data[[#This Row],[NUMĂRUL PERSOANELOR CARE AU PARTICIPAT LA VOT]]</f>
        <v>8.3946158896913978</v>
      </c>
      <c r="W460" s="41">
        <f>Data[[#This Row],[TOTAL CHELTUIELI EURO]]/Data[[#This Row],[NUMĂRUL PERSOANELOR CARE AU PARTICIPAT LA VOT]]</f>
        <v>1.7343889361152454</v>
      </c>
      <c r="X460" s="43">
        <v>4.8400999999999996</v>
      </c>
      <c r="Y460" s="114" t="s">
        <v>2895</v>
      </c>
      <c r="Z460" s="44">
        <v>4</v>
      </c>
      <c r="AA460" s="115" t="s">
        <v>3107</v>
      </c>
      <c r="AB460" s="44">
        <v>1</v>
      </c>
      <c r="AC460" s="45"/>
    </row>
    <row r="461" spans="1:29" ht="12" customHeight="1" x14ac:dyDescent="0.2">
      <c r="A461" s="37">
        <v>460</v>
      </c>
      <c r="B461" s="38" t="s">
        <v>11</v>
      </c>
      <c r="C461" s="39" t="s">
        <v>1377</v>
      </c>
      <c r="D461" s="40">
        <v>44101</v>
      </c>
      <c r="E461" s="38">
        <v>1</v>
      </c>
      <c r="F461" s="38"/>
      <c r="G461" s="38" t="s">
        <v>2</v>
      </c>
      <c r="H461" s="38" t="s">
        <v>2</v>
      </c>
      <c r="I461" s="48">
        <v>1188</v>
      </c>
      <c r="J461" s="48">
        <v>2894</v>
      </c>
      <c r="K461" s="39">
        <v>0</v>
      </c>
      <c r="L461" s="41">
        <f>SUM(Data[[#This Row],[CHELTUIELI DE PERSONAL LEI]:[CHELTUIELI DE CAPITAL (ACTIVE NEFINANCIARE ) LEI]])</f>
        <v>4082</v>
      </c>
      <c r="M461" s="41">
        <f>Data[[#This Row],[TOTAL CHELTUIELI LEI]]/Data[[#This Row],[CURS VALUTAR EURO BNR 22 07 2020]]</f>
        <v>843.37100473130727</v>
      </c>
      <c r="N461" s="49">
        <v>1394</v>
      </c>
      <c r="O461" s="42"/>
      <c r="P461" s="42">
        <v>838</v>
      </c>
      <c r="Q461" s="42"/>
      <c r="R461" s="42">
        <f>Data[[#This Row],[PERSOANE ÎNSCRISE ÎN LISTELE ELECTORALE (TURUL 1)            ]]+Data[[#This Row],[PERSOANE ÎNSCRISE ÎN LISTELE ELECTORALE (TURUL AL 2-LEA)]]</f>
        <v>1394</v>
      </c>
      <c r="S461" s="42">
        <f>Data[[#This Row],[PERSOANE CARE AU PARTICIPAT LA VOT (TURUL 1)]]+Data[[#This Row],[PERSOANE CARE AU PARTICIPAT LA VOT  (TURUL AL 2-LEA)]]</f>
        <v>838</v>
      </c>
      <c r="T461" s="41">
        <f>Data[[#This Row],[TOTAL CHELTUIELI LEI]]/Data[[#This Row],[NUMĂRUL PERSOANELOR ÎNSCRISE ÎN LISTELE ELECTORALE]]</f>
        <v>2.9282639885222381</v>
      </c>
      <c r="U461" s="41">
        <f>Data[[#This Row],[TOTAL CHELTUIELI EURO]]/Data[[#This Row],[NUMĂRUL PERSOANELOR ÎNSCRISE ÎN LISTELE ELECTORALE]]</f>
        <v>0.60500072075416589</v>
      </c>
      <c r="V461" s="41">
        <f>Data[[#This Row],[TOTAL CHELTUIELI LEI]]/Data[[#This Row],[NUMĂRUL PERSOANELOR CARE AU PARTICIPAT LA VOT]]</f>
        <v>4.8711217183770881</v>
      </c>
      <c r="W461" s="41">
        <f>Data[[#This Row],[TOTAL CHELTUIELI EURO]]/Data[[#This Row],[NUMĂRUL PERSOANELOR CARE AU PARTICIPAT LA VOT]]</f>
        <v>1.0064093135218464</v>
      </c>
      <c r="X461" s="43">
        <v>4.8400999999999996</v>
      </c>
      <c r="Y461" s="114" t="s">
        <v>2891</v>
      </c>
      <c r="Z461" s="44">
        <v>2</v>
      </c>
      <c r="AA461" s="115" t="s">
        <v>3105</v>
      </c>
      <c r="AB461" s="44">
        <v>0</v>
      </c>
      <c r="AC461" s="45"/>
    </row>
    <row r="462" spans="1:29" ht="12" customHeight="1" x14ac:dyDescent="0.2">
      <c r="A462" s="37">
        <v>461</v>
      </c>
      <c r="B462" s="38" t="s">
        <v>11</v>
      </c>
      <c r="C462" s="39" t="s">
        <v>1378</v>
      </c>
      <c r="D462" s="40">
        <v>44101</v>
      </c>
      <c r="E462" s="38">
        <v>1</v>
      </c>
      <c r="F462" s="38"/>
      <c r="G462" s="38" t="s">
        <v>2</v>
      </c>
      <c r="H462" s="38" t="s">
        <v>2</v>
      </c>
      <c r="I462" s="48">
        <v>4100</v>
      </c>
      <c r="J462" s="48">
        <v>9541</v>
      </c>
      <c r="K462" s="39">
        <v>0</v>
      </c>
      <c r="L462" s="41">
        <f>SUM(Data[[#This Row],[CHELTUIELI DE PERSONAL LEI]:[CHELTUIELI DE CAPITAL (ACTIVE NEFINANCIARE ) LEI]])</f>
        <v>13641</v>
      </c>
      <c r="M462" s="41">
        <f>Data[[#This Row],[TOTAL CHELTUIELI LEI]]/Data[[#This Row],[CURS VALUTAR EURO BNR 22 07 2020]]</f>
        <v>2818.3301997892609</v>
      </c>
      <c r="N462" s="49">
        <v>3365</v>
      </c>
      <c r="O462" s="42"/>
      <c r="P462" s="42">
        <v>1753</v>
      </c>
      <c r="Q462" s="42"/>
      <c r="R462" s="42">
        <f>Data[[#This Row],[PERSOANE ÎNSCRISE ÎN LISTELE ELECTORALE (TURUL 1)            ]]+Data[[#This Row],[PERSOANE ÎNSCRISE ÎN LISTELE ELECTORALE (TURUL AL 2-LEA)]]</f>
        <v>3365</v>
      </c>
      <c r="S462" s="42">
        <f>Data[[#This Row],[PERSOANE CARE AU PARTICIPAT LA VOT (TURUL 1)]]+Data[[#This Row],[PERSOANE CARE AU PARTICIPAT LA VOT  (TURUL AL 2-LEA)]]</f>
        <v>1753</v>
      </c>
      <c r="T462" s="41">
        <f>Data[[#This Row],[TOTAL CHELTUIELI LEI]]/Data[[#This Row],[NUMĂRUL PERSOANELOR ÎNSCRISE ÎN LISTELE ELECTORALE]]</f>
        <v>4.0537890044576521</v>
      </c>
      <c r="U462" s="41">
        <f>Data[[#This Row],[TOTAL CHELTUIELI EURO]]/Data[[#This Row],[NUMĂRUL PERSOANELOR ÎNSCRISE ÎN LISTELE ELECTORALE]]</f>
        <v>0.83754240706961691</v>
      </c>
      <c r="V462" s="41">
        <f>Data[[#This Row],[TOTAL CHELTUIELI LEI]]/Data[[#This Row],[NUMĂRUL PERSOANELOR CARE AU PARTICIPAT LA VOT]]</f>
        <v>7.7815173987450086</v>
      </c>
      <c r="W462" s="41">
        <f>Data[[#This Row],[TOTAL CHELTUIELI EURO]]/Data[[#This Row],[NUMĂRUL PERSOANELOR CARE AU PARTICIPAT LA VOT]]</f>
        <v>1.607718311345842</v>
      </c>
      <c r="X462" s="43">
        <v>4.8400999999999996</v>
      </c>
      <c r="Y462" s="114" t="s">
        <v>2895</v>
      </c>
      <c r="Z462" s="44">
        <v>4</v>
      </c>
      <c r="AA462" s="115" t="s">
        <v>3105</v>
      </c>
      <c r="AB462" s="44">
        <v>0</v>
      </c>
      <c r="AC462" s="45"/>
    </row>
    <row r="463" spans="1:29" ht="12" customHeight="1" x14ac:dyDescent="0.2">
      <c r="A463" s="37">
        <v>462</v>
      </c>
      <c r="B463" s="38" t="s">
        <v>11</v>
      </c>
      <c r="C463" s="39" t="s">
        <v>1379</v>
      </c>
      <c r="D463" s="40">
        <v>44101</v>
      </c>
      <c r="E463" s="38">
        <v>1</v>
      </c>
      <c r="F463" s="38"/>
      <c r="G463" s="38" t="s">
        <v>2</v>
      </c>
      <c r="H463" s="38" t="s">
        <v>2</v>
      </c>
      <c r="I463" s="48">
        <v>3000</v>
      </c>
      <c r="J463" s="48">
        <v>10240</v>
      </c>
      <c r="K463" s="39">
        <v>0</v>
      </c>
      <c r="L463" s="41">
        <f>SUM(Data[[#This Row],[CHELTUIELI DE PERSONAL LEI]:[CHELTUIELI DE CAPITAL (ACTIVE NEFINANCIARE ) LEI]])</f>
        <v>13240</v>
      </c>
      <c r="M463" s="41">
        <f>Data[[#This Row],[TOTAL CHELTUIELI LEI]]/Data[[#This Row],[CURS VALUTAR EURO BNR 22 07 2020]]</f>
        <v>2735.4806718869445</v>
      </c>
      <c r="N463" s="49">
        <v>2282</v>
      </c>
      <c r="O463" s="42"/>
      <c r="P463" s="42">
        <v>1500</v>
      </c>
      <c r="Q463" s="42"/>
      <c r="R463" s="42">
        <f>Data[[#This Row],[PERSOANE ÎNSCRISE ÎN LISTELE ELECTORALE (TURUL 1)            ]]+Data[[#This Row],[PERSOANE ÎNSCRISE ÎN LISTELE ELECTORALE (TURUL AL 2-LEA)]]</f>
        <v>2282</v>
      </c>
      <c r="S463" s="42">
        <f>Data[[#This Row],[PERSOANE CARE AU PARTICIPAT LA VOT (TURUL 1)]]+Data[[#This Row],[PERSOANE CARE AU PARTICIPAT LA VOT  (TURUL AL 2-LEA)]]</f>
        <v>1500</v>
      </c>
      <c r="T463" s="41">
        <f>Data[[#This Row],[TOTAL CHELTUIELI LEI]]/Data[[#This Row],[NUMĂRUL PERSOANELOR ÎNSCRISE ÎN LISTELE ELECTORALE]]</f>
        <v>5.8019281332164772</v>
      </c>
      <c r="U463" s="41">
        <f>Data[[#This Row],[TOTAL CHELTUIELI EURO]]/Data[[#This Row],[NUMĂRUL PERSOANELOR ÎNSCRISE ÎN LISTELE ELECTORALE]]</f>
        <v>1.1987207151125963</v>
      </c>
      <c r="V463" s="41">
        <f>Data[[#This Row],[TOTAL CHELTUIELI LEI]]/Data[[#This Row],[NUMĂRUL PERSOANELOR CARE AU PARTICIPAT LA VOT]]</f>
        <v>8.8266666666666662</v>
      </c>
      <c r="W463" s="41">
        <f>Data[[#This Row],[TOTAL CHELTUIELI EURO]]/Data[[#This Row],[NUMĂRUL PERSOANELOR CARE AU PARTICIPAT LA VOT]]</f>
        <v>1.823653781257963</v>
      </c>
      <c r="X463" s="43">
        <v>4.8400999999999996</v>
      </c>
      <c r="Y463" s="114" t="s">
        <v>2892</v>
      </c>
      <c r="Z463" s="44">
        <v>5</v>
      </c>
      <c r="AA463" s="115" t="s">
        <v>3107</v>
      </c>
      <c r="AB463" s="44">
        <v>1</v>
      </c>
      <c r="AC463" s="45"/>
    </row>
    <row r="464" spans="1:29" ht="12" customHeight="1" x14ac:dyDescent="0.2">
      <c r="A464" s="37">
        <v>463</v>
      </c>
      <c r="B464" s="38" t="s">
        <v>11</v>
      </c>
      <c r="C464" s="39" t="s">
        <v>1380</v>
      </c>
      <c r="D464" s="40">
        <v>44101</v>
      </c>
      <c r="E464" s="38">
        <v>1</v>
      </c>
      <c r="F464" s="38"/>
      <c r="G464" s="38" t="s">
        <v>2</v>
      </c>
      <c r="H464" s="38" t="s">
        <v>2</v>
      </c>
      <c r="I464" s="48">
        <v>6750</v>
      </c>
      <c r="J464" s="48">
        <v>12240</v>
      </c>
      <c r="K464" s="48">
        <v>6961</v>
      </c>
      <c r="L464" s="41">
        <f>SUM(Data[[#This Row],[CHELTUIELI DE PERSONAL LEI]:[CHELTUIELI DE CAPITAL (ACTIVE NEFINANCIARE ) LEI]])</f>
        <v>25951</v>
      </c>
      <c r="M464" s="41">
        <f>Data[[#This Row],[TOTAL CHELTUIELI LEI]]/Data[[#This Row],[CURS VALUTAR EURO BNR 22 07 2020]]</f>
        <v>5361.6660812793125</v>
      </c>
      <c r="N464" s="49">
        <v>2351</v>
      </c>
      <c r="O464" s="42"/>
      <c r="P464" s="42">
        <v>1419</v>
      </c>
      <c r="Q464" s="42"/>
      <c r="R464" s="42">
        <f>Data[[#This Row],[PERSOANE ÎNSCRISE ÎN LISTELE ELECTORALE (TURUL 1)            ]]+Data[[#This Row],[PERSOANE ÎNSCRISE ÎN LISTELE ELECTORALE (TURUL AL 2-LEA)]]</f>
        <v>2351</v>
      </c>
      <c r="S464" s="42">
        <f>Data[[#This Row],[PERSOANE CARE AU PARTICIPAT LA VOT (TURUL 1)]]+Data[[#This Row],[PERSOANE CARE AU PARTICIPAT LA VOT  (TURUL AL 2-LEA)]]</f>
        <v>1419</v>
      </c>
      <c r="T464" s="41">
        <f>Data[[#This Row],[TOTAL CHELTUIELI LEI]]/Data[[#This Row],[NUMĂRUL PERSOANELOR ÎNSCRISE ÎN LISTELE ELECTORALE]]</f>
        <v>11.038281582305402</v>
      </c>
      <c r="U464" s="41">
        <f>Data[[#This Row],[TOTAL CHELTUIELI EURO]]/Data[[#This Row],[NUMĂRUL PERSOANELOR ÎNSCRISE ÎN LISTELE ELECTORALE]]</f>
        <v>2.2805895709397332</v>
      </c>
      <c r="V464" s="41">
        <f>Data[[#This Row],[TOTAL CHELTUIELI LEI]]/Data[[#This Row],[NUMĂRUL PERSOANELOR CARE AU PARTICIPAT LA VOT]]</f>
        <v>18.288231148696266</v>
      </c>
      <c r="W464" s="41">
        <f>Data[[#This Row],[TOTAL CHELTUIELI EURO]]/Data[[#This Row],[NUMĂRUL PERSOANELOR CARE AU PARTICIPAT LA VOT]]</f>
        <v>3.7784820868775988</v>
      </c>
      <c r="X464" s="43">
        <v>4.8400999999999996</v>
      </c>
      <c r="Y464" s="114" t="s">
        <v>2888</v>
      </c>
      <c r="Z464" s="44">
        <v>11</v>
      </c>
      <c r="AA464" s="115" t="s">
        <v>3108</v>
      </c>
      <c r="AB464" s="44">
        <v>2</v>
      </c>
      <c r="AC464" s="45"/>
    </row>
    <row r="465" spans="1:29" ht="12" customHeight="1" x14ac:dyDescent="0.2">
      <c r="A465" s="37">
        <v>464</v>
      </c>
      <c r="B465" s="38" t="s">
        <v>11</v>
      </c>
      <c r="C465" s="39" t="s">
        <v>1381</v>
      </c>
      <c r="D465" s="40">
        <v>44101</v>
      </c>
      <c r="E465" s="38">
        <v>1</v>
      </c>
      <c r="F465" s="38"/>
      <c r="G465" s="38" t="s">
        <v>2</v>
      </c>
      <c r="H465" s="38" t="s">
        <v>2</v>
      </c>
      <c r="I465" s="48">
        <v>4000</v>
      </c>
      <c r="J465" s="48">
        <v>1700</v>
      </c>
      <c r="K465" s="39">
        <v>0</v>
      </c>
      <c r="L465" s="41">
        <f>SUM(Data[[#This Row],[CHELTUIELI DE PERSONAL LEI]:[CHELTUIELI DE CAPITAL (ACTIVE NEFINANCIARE ) LEI]])</f>
        <v>5700</v>
      </c>
      <c r="M465" s="41">
        <f>Data[[#This Row],[TOTAL CHELTUIELI LEI]]/Data[[#This Row],[CURS VALUTAR EURO BNR 22 07 2020]]</f>
        <v>1177.6616185616001</v>
      </c>
      <c r="N465" s="49">
        <v>1803</v>
      </c>
      <c r="O465" s="42"/>
      <c r="P465" s="42">
        <v>1155</v>
      </c>
      <c r="Q465" s="42"/>
      <c r="R465" s="42">
        <f>Data[[#This Row],[PERSOANE ÎNSCRISE ÎN LISTELE ELECTORALE (TURUL 1)            ]]+Data[[#This Row],[PERSOANE ÎNSCRISE ÎN LISTELE ELECTORALE (TURUL AL 2-LEA)]]</f>
        <v>1803</v>
      </c>
      <c r="S465" s="42">
        <f>Data[[#This Row],[PERSOANE CARE AU PARTICIPAT LA VOT (TURUL 1)]]+Data[[#This Row],[PERSOANE CARE AU PARTICIPAT LA VOT  (TURUL AL 2-LEA)]]</f>
        <v>1155</v>
      </c>
      <c r="T465" s="41">
        <f>Data[[#This Row],[TOTAL CHELTUIELI LEI]]/Data[[#This Row],[NUMĂRUL PERSOANELOR ÎNSCRISE ÎN LISTELE ELECTORALE]]</f>
        <v>3.1613976705490847</v>
      </c>
      <c r="U465" s="41">
        <f>Data[[#This Row],[TOTAL CHELTUIELI EURO]]/Data[[#This Row],[NUMĂRUL PERSOANELOR ÎNSCRISE ÎN LISTELE ELECTORALE]]</f>
        <v>0.65316784168696618</v>
      </c>
      <c r="V465" s="41">
        <f>Data[[#This Row],[TOTAL CHELTUIELI LEI]]/Data[[#This Row],[NUMĂRUL PERSOANELOR CARE AU PARTICIPAT LA VOT]]</f>
        <v>4.9350649350649354</v>
      </c>
      <c r="W465" s="41">
        <f>Data[[#This Row],[TOTAL CHELTUIELI EURO]]/Data[[#This Row],[NUMĂRUL PERSOANELOR CARE AU PARTICIPAT LA VOT]]</f>
        <v>1.0196204489710823</v>
      </c>
      <c r="X465" s="43">
        <v>4.8400999999999996</v>
      </c>
      <c r="Y465" s="114" t="s">
        <v>2884</v>
      </c>
      <c r="Z465" s="44">
        <v>3</v>
      </c>
      <c r="AA465" s="115" t="s">
        <v>3105</v>
      </c>
      <c r="AB465" s="44">
        <v>0</v>
      </c>
      <c r="AC465" s="45"/>
    </row>
    <row r="466" spans="1:29" ht="12" customHeight="1" x14ac:dyDescent="0.2">
      <c r="A466" s="37">
        <v>465</v>
      </c>
      <c r="B466" s="38" t="s">
        <v>11</v>
      </c>
      <c r="C466" s="39" t="s">
        <v>1382</v>
      </c>
      <c r="D466" s="40">
        <v>44101</v>
      </c>
      <c r="E466" s="38">
        <v>1</v>
      </c>
      <c r="F466" s="38"/>
      <c r="G466" s="38" t="s">
        <v>2</v>
      </c>
      <c r="H466" s="38" t="s">
        <v>2</v>
      </c>
      <c r="I466" s="48">
        <v>2000</v>
      </c>
      <c r="J466" s="48">
        <v>5546</v>
      </c>
      <c r="K466" s="39">
        <v>0</v>
      </c>
      <c r="L466" s="41">
        <f>SUM(Data[[#This Row],[CHELTUIELI DE PERSONAL LEI]:[CHELTUIELI DE CAPITAL (ACTIVE NEFINANCIARE ) LEI]])</f>
        <v>7546</v>
      </c>
      <c r="M466" s="41">
        <f>Data[[#This Row],[TOTAL CHELTUIELI LEI]]/Data[[#This Row],[CURS VALUTAR EURO BNR 22 07 2020]]</f>
        <v>1559.0586971343569</v>
      </c>
      <c r="N466" s="49">
        <v>1238</v>
      </c>
      <c r="O466" s="42"/>
      <c r="P466" s="42">
        <v>877</v>
      </c>
      <c r="Q466" s="42"/>
      <c r="R466" s="42">
        <f>Data[[#This Row],[PERSOANE ÎNSCRISE ÎN LISTELE ELECTORALE (TURUL 1)            ]]+Data[[#This Row],[PERSOANE ÎNSCRISE ÎN LISTELE ELECTORALE (TURUL AL 2-LEA)]]</f>
        <v>1238</v>
      </c>
      <c r="S466" s="42">
        <f>Data[[#This Row],[PERSOANE CARE AU PARTICIPAT LA VOT (TURUL 1)]]+Data[[#This Row],[PERSOANE CARE AU PARTICIPAT LA VOT  (TURUL AL 2-LEA)]]</f>
        <v>877</v>
      </c>
      <c r="T466" s="41">
        <f>Data[[#This Row],[TOTAL CHELTUIELI LEI]]/Data[[#This Row],[NUMĂRUL PERSOANELOR ÎNSCRISE ÎN LISTELE ELECTORALE]]</f>
        <v>6.095315024232633</v>
      </c>
      <c r="U466" s="41">
        <f>Data[[#This Row],[TOTAL CHELTUIELI EURO]]/Data[[#This Row],[NUMĂRUL PERSOANELOR ÎNSCRISE ÎN LISTELE ELECTORALE]]</f>
        <v>1.259336588961516</v>
      </c>
      <c r="V466" s="41">
        <f>Data[[#This Row],[TOTAL CHELTUIELI LEI]]/Data[[#This Row],[NUMĂRUL PERSOANELOR CARE AU PARTICIPAT LA VOT]]</f>
        <v>8.604332953249715</v>
      </c>
      <c r="W466" s="41">
        <f>Data[[#This Row],[TOTAL CHELTUIELI EURO]]/Data[[#This Row],[NUMĂRUL PERSOANELOR CARE AU PARTICIPAT LA VOT]]</f>
        <v>1.77771801269596</v>
      </c>
      <c r="X466" s="43">
        <v>4.8400999999999996</v>
      </c>
      <c r="Y466" s="114" t="s">
        <v>2889</v>
      </c>
      <c r="Z466" s="44">
        <v>6</v>
      </c>
      <c r="AA466" s="115" t="s">
        <v>3107</v>
      </c>
      <c r="AB466" s="44">
        <v>1</v>
      </c>
      <c r="AC466" s="45"/>
    </row>
    <row r="467" spans="1:29" ht="12" customHeight="1" x14ac:dyDescent="0.2">
      <c r="A467" s="37">
        <v>466</v>
      </c>
      <c r="B467" s="38" t="s">
        <v>11</v>
      </c>
      <c r="C467" s="39" t="s">
        <v>1383</v>
      </c>
      <c r="D467" s="40">
        <v>44101</v>
      </c>
      <c r="E467" s="38">
        <v>1</v>
      </c>
      <c r="F467" s="38"/>
      <c r="G467" s="38" t="s">
        <v>2</v>
      </c>
      <c r="H467" s="38" t="s">
        <v>2</v>
      </c>
      <c r="I467" s="48">
        <v>2800</v>
      </c>
      <c r="J467" s="48">
        <v>3427</v>
      </c>
      <c r="K467" s="39">
        <v>0</v>
      </c>
      <c r="L467" s="41">
        <f>SUM(Data[[#This Row],[CHELTUIELI DE PERSONAL LEI]:[CHELTUIELI DE CAPITAL (ACTIVE NEFINANCIARE ) LEI]])</f>
        <v>6227</v>
      </c>
      <c r="M467" s="41">
        <f>Data[[#This Row],[TOTAL CHELTUIELI LEI]]/Data[[#This Row],[CURS VALUTAR EURO BNR 22 07 2020]]</f>
        <v>1286.5436664531726</v>
      </c>
      <c r="N467" s="42">
        <v>981</v>
      </c>
      <c r="O467" s="42"/>
      <c r="P467" s="42">
        <v>534</v>
      </c>
      <c r="Q467" s="42"/>
      <c r="R467" s="42">
        <f>Data[[#This Row],[PERSOANE ÎNSCRISE ÎN LISTELE ELECTORALE (TURUL 1)            ]]+Data[[#This Row],[PERSOANE ÎNSCRISE ÎN LISTELE ELECTORALE (TURUL AL 2-LEA)]]</f>
        <v>981</v>
      </c>
      <c r="S467" s="42">
        <f>Data[[#This Row],[PERSOANE CARE AU PARTICIPAT LA VOT (TURUL 1)]]+Data[[#This Row],[PERSOANE CARE AU PARTICIPAT LA VOT  (TURUL AL 2-LEA)]]</f>
        <v>534</v>
      </c>
      <c r="T467" s="41">
        <f>Data[[#This Row],[TOTAL CHELTUIELI LEI]]/Data[[#This Row],[NUMĂRUL PERSOANELOR ÎNSCRISE ÎN LISTELE ELECTORALE]]</f>
        <v>6.347604485219164</v>
      </c>
      <c r="U467" s="41">
        <f>Data[[#This Row],[TOTAL CHELTUIELI EURO]]/Data[[#This Row],[NUMĂRUL PERSOANELOR ÎNSCRISE ÎN LISTELE ELECTORALE]]</f>
        <v>1.3114614336933461</v>
      </c>
      <c r="V467" s="41">
        <f>Data[[#This Row],[TOTAL CHELTUIELI LEI]]/Data[[#This Row],[NUMĂRUL PERSOANELOR CARE AU PARTICIPAT LA VOT]]</f>
        <v>11.661048689138577</v>
      </c>
      <c r="W467" s="41">
        <f>Data[[#This Row],[TOTAL CHELTUIELI EURO]]/Data[[#This Row],[NUMĂRUL PERSOANELOR CARE AU PARTICIPAT LA VOT]]</f>
        <v>2.4092578023467652</v>
      </c>
      <c r="X467" s="43">
        <v>4.8400999999999996</v>
      </c>
      <c r="Y467" s="114" t="s">
        <v>2889</v>
      </c>
      <c r="Z467" s="44">
        <v>6</v>
      </c>
      <c r="AA467" s="115" t="s">
        <v>3107</v>
      </c>
      <c r="AB467" s="44">
        <v>1</v>
      </c>
      <c r="AC467" s="45"/>
    </row>
    <row r="468" spans="1:29" ht="12" customHeight="1" x14ac:dyDescent="0.2">
      <c r="A468" s="37">
        <v>467</v>
      </c>
      <c r="B468" s="38" t="s">
        <v>11</v>
      </c>
      <c r="C468" s="39" t="s">
        <v>1384</v>
      </c>
      <c r="D468" s="40">
        <v>44101</v>
      </c>
      <c r="E468" s="38">
        <v>1</v>
      </c>
      <c r="F468" s="38"/>
      <c r="G468" s="38" t="s">
        <v>2</v>
      </c>
      <c r="H468" s="38" t="s">
        <v>2</v>
      </c>
      <c r="I468" s="48">
        <v>1800</v>
      </c>
      <c r="J468" s="48">
        <v>1950</v>
      </c>
      <c r="K468" s="39">
        <v>0</v>
      </c>
      <c r="L468" s="41">
        <f>SUM(Data[[#This Row],[CHELTUIELI DE PERSONAL LEI]:[CHELTUIELI DE CAPITAL (ACTIVE NEFINANCIARE ) LEI]])</f>
        <v>3750</v>
      </c>
      <c r="M468" s="41">
        <f>Data[[#This Row],[TOTAL CHELTUIELI LEI]]/Data[[#This Row],[CURS VALUTAR EURO BNR 22 07 2020]]</f>
        <v>774.77738063263166</v>
      </c>
      <c r="N468" s="49">
        <v>1621</v>
      </c>
      <c r="O468" s="42"/>
      <c r="P468" s="42">
        <v>937</v>
      </c>
      <c r="Q468" s="42"/>
      <c r="R468" s="42">
        <f>Data[[#This Row],[PERSOANE ÎNSCRISE ÎN LISTELE ELECTORALE (TURUL 1)            ]]+Data[[#This Row],[PERSOANE ÎNSCRISE ÎN LISTELE ELECTORALE (TURUL AL 2-LEA)]]</f>
        <v>1621</v>
      </c>
      <c r="S468" s="42">
        <f>Data[[#This Row],[PERSOANE CARE AU PARTICIPAT LA VOT (TURUL 1)]]+Data[[#This Row],[PERSOANE CARE AU PARTICIPAT LA VOT  (TURUL AL 2-LEA)]]</f>
        <v>937</v>
      </c>
      <c r="T468" s="41">
        <f>Data[[#This Row],[TOTAL CHELTUIELI LEI]]/Data[[#This Row],[NUMĂRUL PERSOANELOR ÎNSCRISE ÎN LISTELE ELECTORALE]]</f>
        <v>2.313386798272671</v>
      </c>
      <c r="U468" s="41">
        <f>Data[[#This Row],[TOTAL CHELTUIELI EURO]]/Data[[#This Row],[NUMĂRUL PERSOANELOR ÎNSCRISE ÎN LISTELE ELECTORALE]]</f>
        <v>0.47796260372154947</v>
      </c>
      <c r="V468" s="41">
        <f>Data[[#This Row],[TOTAL CHELTUIELI LEI]]/Data[[#This Row],[NUMĂRUL PERSOANELOR CARE AU PARTICIPAT LA VOT]]</f>
        <v>4.0021344717182501</v>
      </c>
      <c r="W468" s="41">
        <f>Data[[#This Row],[TOTAL CHELTUIELI EURO]]/Data[[#This Row],[NUMĂRUL PERSOANELOR CARE AU PARTICIPAT LA VOT]]</f>
        <v>0.82687020344998041</v>
      </c>
      <c r="X468" s="43">
        <v>4.8400999999999996</v>
      </c>
      <c r="Y468" s="114" t="s">
        <v>2891</v>
      </c>
      <c r="Z468" s="44">
        <v>2</v>
      </c>
      <c r="AA468" s="115" t="s">
        <v>3105</v>
      </c>
      <c r="AB468" s="44">
        <v>0</v>
      </c>
      <c r="AC468" s="45"/>
    </row>
    <row r="469" spans="1:29" ht="12" customHeight="1" x14ac:dyDescent="0.2">
      <c r="A469" s="37">
        <v>468</v>
      </c>
      <c r="B469" s="38" t="s">
        <v>11</v>
      </c>
      <c r="C469" s="39" t="s">
        <v>1385</v>
      </c>
      <c r="D469" s="40">
        <v>44101</v>
      </c>
      <c r="E469" s="38">
        <v>1</v>
      </c>
      <c r="F469" s="38"/>
      <c r="G469" s="38" t="s">
        <v>2</v>
      </c>
      <c r="H469" s="38" t="s">
        <v>2</v>
      </c>
      <c r="I469" s="48">
        <v>6400</v>
      </c>
      <c r="J469" s="48">
        <v>9193</v>
      </c>
      <c r="K469" s="39">
        <v>0</v>
      </c>
      <c r="L469" s="41">
        <f>SUM(Data[[#This Row],[CHELTUIELI DE PERSONAL LEI]:[CHELTUIELI DE CAPITAL (ACTIVE NEFINANCIARE ) LEI]])</f>
        <v>15593</v>
      </c>
      <c r="M469" s="41">
        <f>Data[[#This Row],[TOTAL CHELTUIELI LEI]]/Data[[#This Row],[CURS VALUTAR EURO BNR 22 07 2020]]</f>
        <v>3221.6276523212332</v>
      </c>
      <c r="N469" s="49">
        <v>4154</v>
      </c>
      <c r="O469" s="42"/>
      <c r="P469" s="42">
        <v>2046</v>
      </c>
      <c r="Q469" s="42"/>
      <c r="R469" s="42">
        <f>Data[[#This Row],[PERSOANE ÎNSCRISE ÎN LISTELE ELECTORALE (TURUL 1)            ]]+Data[[#This Row],[PERSOANE ÎNSCRISE ÎN LISTELE ELECTORALE (TURUL AL 2-LEA)]]</f>
        <v>4154</v>
      </c>
      <c r="S469" s="42">
        <f>Data[[#This Row],[PERSOANE CARE AU PARTICIPAT LA VOT (TURUL 1)]]+Data[[#This Row],[PERSOANE CARE AU PARTICIPAT LA VOT  (TURUL AL 2-LEA)]]</f>
        <v>2046</v>
      </c>
      <c r="T469" s="41">
        <f>Data[[#This Row],[TOTAL CHELTUIELI LEI]]/Data[[#This Row],[NUMĂRUL PERSOANELOR ÎNSCRISE ÎN LISTELE ELECTORALE]]</f>
        <v>3.7537313432835822</v>
      </c>
      <c r="U469" s="41">
        <f>Data[[#This Row],[TOTAL CHELTUIELI EURO]]/Data[[#This Row],[NUMĂRUL PERSOANELOR ÎNSCRISE ÎN LISTELE ELECTORALE]]</f>
        <v>0.77554830339943026</v>
      </c>
      <c r="V469" s="41">
        <f>Data[[#This Row],[TOTAL CHELTUIELI LEI]]/Data[[#This Row],[NUMĂRUL PERSOANELOR CARE AU PARTICIPAT LA VOT]]</f>
        <v>7.6212121212121211</v>
      </c>
      <c r="W469" s="41">
        <f>Data[[#This Row],[TOTAL CHELTUIELI EURO]]/Data[[#This Row],[NUMĂRUL PERSOANELOR CARE AU PARTICIPAT LA VOT]]</f>
        <v>1.5745980705382372</v>
      </c>
      <c r="X469" s="43">
        <v>4.8400999999999996</v>
      </c>
      <c r="Y469" s="114" t="s">
        <v>2884</v>
      </c>
      <c r="Z469" s="44">
        <v>3</v>
      </c>
      <c r="AA469" s="115" t="s">
        <v>3105</v>
      </c>
      <c r="AB469" s="44">
        <v>0</v>
      </c>
      <c r="AC469" s="45"/>
    </row>
    <row r="470" spans="1:29" ht="12" customHeight="1" x14ac:dyDescent="0.2">
      <c r="A470" s="37">
        <v>469</v>
      </c>
      <c r="B470" s="38" t="s">
        <v>11</v>
      </c>
      <c r="C470" s="39" t="s">
        <v>1386</v>
      </c>
      <c r="D470" s="40">
        <v>44101</v>
      </c>
      <c r="E470" s="38">
        <v>1</v>
      </c>
      <c r="F470" s="38"/>
      <c r="G470" s="38" t="s">
        <v>2</v>
      </c>
      <c r="H470" s="38" t="s">
        <v>2</v>
      </c>
      <c r="I470" s="48">
        <v>4200</v>
      </c>
      <c r="J470" s="48">
        <v>3573</v>
      </c>
      <c r="K470" s="39">
        <v>0</v>
      </c>
      <c r="L470" s="41">
        <f>SUM(Data[[#This Row],[CHELTUIELI DE PERSONAL LEI]:[CHELTUIELI DE CAPITAL (ACTIVE NEFINANCIARE ) LEI]])</f>
        <v>7773</v>
      </c>
      <c r="M470" s="41">
        <f>Data[[#This Row],[TOTAL CHELTUIELI LEI]]/Data[[#This Row],[CURS VALUTAR EURO BNR 22 07 2020]]</f>
        <v>1605.9585545753189</v>
      </c>
      <c r="N470" s="49">
        <v>2542</v>
      </c>
      <c r="O470" s="42"/>
      <c r="P470" s="42">
        <v>1539</v>
      </c>
      <c r="Q470" s="42"/>
      <c r="R470" s="42">
        <f>Data[[#This Row],[PERSOANE ÎNSCRISE ÎN LISTELE ELECTORALE (TURUL 1)            ]]+Data[[#This Row],[PERSOANE ÎNSCRISE ÎN LISTELE ELECTORALE (TURUL AL 2-LEA)]]</f>
        <v>2542</v>
      </c>
      <c r="S470" s="42">
        <f>Data[[#This Row],[PERSOANE CARE AU PARTICIPAT LA VOT (TURUL 1)]]+Data[[#This Row],[PERSOANE CARE AU PARTICIPAT LA VOT  (TURUL AL 2-LEA)]]</f>
        <v>1539</v>
      </c>
      <c r="T470" s="41">
        <f>Data[[#This Row],[TOTAL CHELTUIELI LEI]]/Data[[#This Row],[NUMĂRUL PERSOANELOR ÎNSCRISE ÎN LISTELE ELECTORALE]]</f>
        <v>3.0578284815106214</v>
      </c>
      <c r="U470" s="41">
        <f>Data[[#This Row],[TOTAL CHELTUIELI EURO]]/Data[[#This Row],[NUMĂRUL PERSOANELOR ÎNSCRISE ÎN LISTELE ELECTORALE]]</f>
        <v>0.63176969102097513</v>
      </c>
      <c r="V470" s="41">
        <f>Data[[#This Row],[TOTAL CHELTUIELI LEI]]/Data[[#This Row],[NUMĂRUL PERSOANELOR CARE AU PARTICIPAT LA VOT]]</f>
        <v>5.0506822612085767</v>
      </c>
      <c r="W470" s="41">
        <f>Data[[#This Row],[TOTAL CHELTUIELI EURO]]/Data[[#This Row],[NUMĂRUL PERSOANELOR CARE AU PARTICIPAT LA VOT]]</f>
        <v>1.0435078327325009</v>
      </c>
      <c r="X470" s="43">
        <v>4.8400999999999996</v>
      </c>
      <c r="Y470" s="114" t="s">
        <v>2884</v>
      </c>
      <c r="Z470" s="44">
        <v>3</v>
      </c>
      <c r="AA470" s="115" t="s">
        <v>3105</v>
      </c>
      <c r="AB470" s="44">
        <v>0</v>
      </c>
      <c r="AC470" s="45"/>
    </row>
    <row r="471" spans="1:29" ht="12" customHeight="1" x14ac:dyDescent="0.2">
      <c r="A471" s="37">
        <v>470</v>
      </c>
      <c r="B471" s="38" t="s">
        <v>11</v>
      </c>
      <c r="C471" s="39" t="s">
        <v>1387</v>
      </c>
      <c r="D471" s="40">
        <v>44101</v>
      </c>
      <c r="E471" s="38">
        <v>1</v>
      </c>
      <c r="F471" s="38"/>
      <c r="G471" s="38" t="s">
        <v>2</v>
      </c>
      <c r="H471" s="38" t="s">
        <v>2</v>
      </c>
      <c r="I471" s="48">
        <v>4000</v>
      </c>
      <c r="J471" s="48">
        <v>1325</v>
      </c>
      <c r="K471" s="39">
        <v>0</v>
      </c>
      <c r="L471" s="41">
        <f>SUM(Data[[#This Row],[CHELTUIELI DE PERSONAL LEI]:[CHELTUIELI DE CAPITAL (ACTIVE NEFINANCIARE ) LEI]])</f>
        <v>5325</v>
      </c>
      <c r="M471" s="41">
        <f>Data[[#This Row],[TOTAL CHELTUIELI LEI]]/Data[[#This Row],[CURS VALUTAR EURO BNR 22 07 2020]]</f>
        <v>1100.183880498337</v>
      </c>
      <c r="N471" s="49">
        <v>6203</v>
      </c>
      <c r="O471" s="42"/>
      <c r="P471" s="42">
        <v>2729</v>
      </c>
      <c r="Q471" s="42"/>
      <c r="R471" s="42">
        <f>Data[[#This Row],[PERSOANE ÎNSCRISE ÎN LISTELE ELECTORALE (TURUL 1)            ]]+Data[[#This Row],[PERSOANE ÎNSCRISE ÎN LISTELE ELECTORALE (TURUL AL 2-LEA)]]</f>
        <v>6203</v>
      </c>
      <c r="S471" s="42">
        <f>Data[[#This Row],[PERSOANE CARE AU PARTICIPAT LA VOT (TURUL 1)]]+Data[[#This Row],[PERSOANE CARE AU PARTICIPAT LA VOT  (TURUL AL 2-LEA)]]</f>
        <v>2729</v>
      </c>
      <c r="T471" s="41">
        <f>Data[[#This Row],[TOTAL CHELTUIELI LEI]]/Data[[#This Row],[NUMĂRUL PERSOANELOR ÎNSCRISE ÎN LISTELE ELECTORALE]]</f>
        <v>0.85845558600677097</v>
      </c>
      <c r="U471" s="41">
        <f>Data[[#This Row],[TOTAL CHELTUIELI EURO]]/Data[[#This Row],[NUMĂRUL PERSOANELOR ÎNSCRISE ÎN LISTELE ELECTORALE]]</f>
        <v>0.17736319208420714</v>
      </c>
      <c r="V471" s="41">
        <f>Data[[#This Row],[TOTAL CHELTUIELI LEI]]/Data[[#This Row],[NUMĂRUL PERSOANELOR CARE AU PARTICIPAT LA VOT]]</f>
        <v>1.9512641993404178</v>
      </c>
      <c r="W471" s="41">
        <f>Data[[#This Row],[TOTAL CHELTUIELI EURO]]/Data[[#This Row],[NUMĂRUL PERSOANELOR CARE AU PARTICIPAT LA VOT]]</f>
        <v>0.40314543074325282</v>
      </c>
      <c r="X471" s="43">
        <v>4.8400999999999996</v>
      </c>
      <c r="Y471" s="114" t="s">
        <v>2890</v>
      </c>
      <c r="Z471" s="44">
        <v>0</v>
      </c>
      <c r="AA471" s="115" t="s">
        <v>3105</v>
      </c>
      <c r="AB471" s="44">
        <v>0</v>
      </c>
      <c r="AC471" s="45"/>
    </row>
    <row r="472" spans="1:29" ht="12" customHeight="1" x14ac:dyDescent="0.2">
      <c r="A472" s="37">
        <v>471</v>
      </c>
      <c r="B472" s="38" t="s">
        <v>11</v>
      </c>
      <c r="C472" s="39" t="s">
        <v>1388</v>
      </c>
      <c r="D472" s="40">
        <v>44101</v>
      </c>
      <c r="E472" s="38">
        <v>1</v>
      </c>
      <c r="F472" s="38"/>
      <c r="G472" s="38" t="s">
        <v>2</v>
      </c>
      <c r="H472" s="38" t="s">
        <v>2</v>
      </c>
      <c r="I472" s="39">
        <v>0</v>
      </c>
      <c r="J472" s="39">
        <v>10189</v>
      </c>
      <c r="K472" s="39">
        <v>0</v>
      </c>
      <c r="L472" s="41">
        <f>SUM(Data[[#This Row],[CHELTUIELI DE PERSONAL LEI]:[CHELTUIELI DE CAPITAL (ACTIVE NEFINANCIARE ) LEI]])</f>
        <v>10189</v>
      </c>
      <c r="M472" s="41">
        <f>Data[[#This Row],[TOTAL CHELTUIELI LEI]]/Data[[#This Row],[CURS VALUTAR EURO BNR 22 07 2020]]</f>
        <v>2105.1217950042355</v>
      </c>
      <c r="N472" s="49">
        <v>1997</v>
      </c>
      <c r="O472" s="42"/>
      <c r="P472" s="42">
        <v>1191</v>
      </c>
      <c r="Q472" s="42"/>
      <c r="R472" s="42">
        <f>Data[[#This Row],[PERSOANE ÎNSCRISE ÎN LISTELE ELECTORALE (TURUL 1)            ]]+Data[[#This Row],[PERSOANE ÎNSCRISE ÎN LISTELE ELECTORALE (TURUL AL 2-LEA)]]</f>
        <v>1997</v>
      </c>
      <c r="S472" s="42">
        <f>Data[[#This Row],[PERSOANE CARE AU PARTICIPAT LA VOT (TURUL 1)]]+Data[[#This Row],[PERSOANE CARE AU PARTICIPAT LA VOT  (TURUL AL 2-LEA)]]</f>
        <v>1191</v>
      </c>
      <c r="T472" s="41">
        <f>Data[[#This Row],[TOTAL CHELTUIELI LEI]]/Data[[#This Row],[NUMĂRUL PERSOANELOR ÎNSCRISE ÎN LISTELE ELECTORALE]]</f>
        <v>5.1021532298447667</v>
      </c>
      <c r="U472" s="41">
        <f>Data[[#This Row],[TOTAL CHELTUIELI EURO]]/Data[[#This Row],[NUMĂRUL PERSOANELOR ÎNSCRISE ÎN LISTELE ELECTORALE]]</f>
        <v>1.0541421106681199</v>
      </c>
      <c r="V472" s="41">
        <f>Data[[#This Row],[TOTAL CHELTUIELI LEI]]/Data[[#This Row],[NUMĂRUL PERSOANELOR CARE AU PARTICIPAT LA VOT]]</f>
        <v>8.5549958018471877</v>
      </c>
      <c r="W472" s="41">
        <f>Data[[#This Row],[TOTAL CHELTUIELI EURO]]/Data[[#This Row],[NUMĂRUL PERSOANELOR CARE AU PARTICIPAT LA VOT]]</f>
        <v>1.7675245969808862</v>
      </c>
      <c r="X472" s="43">
        <v>4.8400999999999996</v>
      </c>
      <c r="Y472" s="114" t="s">
        <v>2892</v>
      </c>
      <c r="Z472" s="44">
        <v>5</v>
      </c>
      <c r="AA472" s="115" t="s">
        <v>3107</v>
      </c>
      <c r="AB472" s="44">
        <v>1</v>
      </c>
      <c r="AC472" s="45"/>
    </row>
    <row r="473" spans="1:29" ht="12" customHeight="1" x14ac:dyDescent="0.2">
      <c r="A473" s="37">
        <v>472</v>
      </c>
      <c r="B473" s="38" t="s">
        <v>11</v>
      </c>
      <c r="C473" s="39" t="s">
        <v>1389</v>
      </c>
      <c r="D473" s="40">
        <v>44101</v>
      </c>
      <c r="E473" s="38">
        <v>1</v>
      </c>
      <c r="F473" s="38"/>
      <c r="G473" s="38" t="s">
        <v>2</v>
      </c>
      <c r="H473" s="38" t="s">
        <v>2</v>
      </c>
      <c r="I473" s="39">
        <v>0</v>
      </c>
      <c r="J473" s="39">
        <v>107</v>
      </c>
      <c r="K473" s="39">
        <v>0</v>
      </c>
      <c r="L473" s="41">
        <f>SUM(Data[[#This Row],[CHELTUIELI DE PERSONAL LEI]:[CHELTUIELI DE CAPITAL (ACTIVE NEFINANCIARE ) LEI]])</f>
        <v>107</v>
      </c>
      <c r="M473" s="41">
        <f>Data[[#This Row],[TOTAL CHELTUIELI LEI]]/Data[[#This Row],[CURS VALUTAR EURO BNR 22 07 2020]]</f>
        <v>22.106981260717756</v>
      </c>
      <c r="N473" s="49">
        <v>1937</v>
      </c>
      <c r="O473" s="42"/>
      <c r="P473" s="42">
        <v>1278</v>
      </c>
      <c r="Q473" s="42"/>
      <c r="R473" s="42">
        <f>Data[[#This Row],[PERSOANE ÎNSCRISE ÎN LISTELE ELECTORALE (TURUL 1)            ]]+Data[[#This Row],[PERSOANE ÎNSCRISE ÎN LISTELE ELECTORALE (TURUL AL 2-LEA)]]</f>
        <v>1937</v>
      </c>
      <c r="S473" s="42">
        <f>Data[[#This Row],[PERSOANE CARE AU PARTICIPAT LA VOT (TURUL 1)]]+Data[[#This Row],[PERSOANE CARE AU PARTICIPAT LA VOT  (TURUL AL 2-LEA)]]</f>
        <v>1278</v>
      </c>
      <c r="T473" s="41">
        <f>Data[[#This Row],[TOTAL CHELTUIELI LEI]]/Data[[#This Row],[NUMĂRUL PERSOANELOR ÎNSCRISE ÎN LISTELE ELECTORALE]]</f>
        <v>5.5240061951471346E-2</v>
      </c>
      <c r="U473" s="41">
        <f>Data[[#This Row],[TOTAL CHELTUIELI EURO]]/Data[[#This Row],[NUMĂRUL PERSOANELOR ÎNSCRISE ÎN LISTELE ELECTORALE]]</f>
        <v>1.1413000134598738E-2</v>
      </c>
      <c r="V473" s="41">
        <f>Data[[#This Row],[TOTAL CHELTUIELI LEI]]/Data[[#This Row],[NUMĂRUL PERSOANELOR CARE AU PARTICIPAT LA VOT]]</f>
        <v>8.3724569640062599E-2</v>
      </c>
      <c r="W473" s="41">
        <f>Data[[#This Row],[TOTAL CHELTUIELI EURO]]/Data[[#This Row],[NUMĂRUL PERSOANELOR CARE AU PARTICIPAT LA VOT]]</f>
        <v>1.7298107402752547E-2</v>
      </c>
      <c r="X473" s="43">
        <v>4.8400999999999996</v>
      </c>
      <c r="Y473" s="114" t="s">
        <v>2890</v>
      </c>
      <c r="Z473" s="44">
        <v>0</v>
      </c>
      <c r="AA473" s="115" t="s">
        <v>3105</v>
      </c>
      <c r="AB473" s="44">
        <v>0</v>
      </c>
      <c r="AC473" s="45"/>
    </row>
    <row r="474" spans="1:29" ht="12" customHeight="1" x14ac:dyDescent="0.2">
      <c r="A474" s="37">
        <v>473</v>
      </c>
      <c r="B474" s="38" t="s">
        <v>11</v>
      </c>
      <c r="C474" s="39" t="s">
        <v>1390</v>
      </c>
      <c r="D474" s="40">
        <v>44101</v>
      </c>
      <c r="E474" s="38">
        <v>1</v>
      </c>
      <c r="F474" s="38"/>
      <c r="G474" s="38" t="s">
        <v>2</v>
      </c>
      <c r="H474" s="38" t="s">
        <v>2</v>
      </c>
      <c r="I474" s="48">
        <v>2400</v>
      </c>
      <c r="J474" s="48">
        <v>11756</v>
      </c>
      <c r="K474" s="39">
        <v>0</v>
      </c>
      <c r="L474" s="41">
        <f>SUM(Data[[#This Row],[CHELTUIELI DE PERSONAL LEI]:[CHELTUIELI DE CAPITAL (ACTIVE NEFINANCIARE ) LEI]])</f>
        <v>14156</v>
      </c>
      <c r="M474" s="41">
        <f>Data[[#This Row],[TOTAL CHELTUIELI LEI]]/Data[[#This Row],[CURS VALUTAR EURO BNR 22 07 2020]]</f>
        <v>2924.7329600628091</v>
      </c>
      <c r="N474" s="49">
        <v>2718</v>
      </c>
      <c r="O474" s="42"/>
      <c r="P474" s="42">
        <v>1522</v>
      </c>
      <c r="Q474" s="42"/>
      <c r="R474" s="42">
        <f>Data[[#This Row],[PERSOANE ÎNSCRISE ÎN LISTELE ELECTORALE (TURUL 1)            ]]+Data[[#This Row],[PERSOANE ÎNSCRISE ÎN LISTELE ELECTORALE (TURUL AL 2-LEA)]]</f>
        <v>2718</v>
      </c>
      <c r="S474" s="42">
        <f>Data[[#This Row],[PERSOANE CARE AU PARTICIPAT LA VOT (TURUL 1)]]+Data[[#This Row],[PERSOANE CARE AU PARTICIPAT LA VOT  (TURUL AL 2-LEA)]]</f>
        <v>1522</v>
      </c>
      <c r="T474" s="41">
        <f>Data[[#This Row],[TOTAL CHELTUIELI LEI]]/Data[[#This Row],[NUMĂRUL PERSOANELOR ÎNSCRISE ÎN LISTELE ELECTORALE]]</f>
        <v>5.2082413539367183</v>
      </c>
      <c r="U474" s="41">
        <f>Data[[#This Row],[TOTAL CHELTUIELI EURO]]/Data[[#This Row],[NUMĂRUL PERSOANELOR ÎNSCRISE ÎN LISTELE ELECTORALE]]</f>
        <v>1.0760606917081712</v>
      </c>
      <c r="V474" s="41">
        <f>Data[[#This Row],[TOTAL CHELTUIELI LEI]]/Data[[#This Row],[NUMĂRUL PERSOANELOR CARE AU PARTICIPAT LA VOT]]</f>
        <v>9.3009198423127462</v>
      </c>
      <c r="W474" s="41">
        <f>Data[[#This Row],[TOTAL CHELTUIELI EURO]]/Data[[#This Row],[NUMĂRUL PERSOANELOR CARE AU PARTICIPAT LA VOT]]</f>
        <v>1.9216379501069705</v>
      </c>
      <c r="X474" s="43">
        <v>4.8400999999999996</v>
      </c>
      <c r="Y474" s="114" t="s">
        <v>2892</v>
      </c>
      <c r="Z474" s="44">
        <v>5</v>
      </c>
      <c r="AA474" s="115" t="s">
        <v>3107</v>
      </c>
      <c r="AB474" s="44">
        <v>1</v>
      </c>
      <c r="AC474" s="45"/>
    </row>
    <row r="475" spans="1:29" ht="12" customHeight="1" x14ac:dyDescent="0.2">
      <c r="A475" s="37">
        <v>474</v>
      </c>
      <c r="B475" s="38" t="s">
        <v>11</v>
      </c>
      <c r="C475" s="39" t="s">
        <v>1391</v>
      </c>
      <c r="D475" s="40">
        <v>44101</v>
      </c>
      <c r="E475" s="38">
        <v>1</v>
      </c>
      <c r="F475" s="38"/>
      <c r="G475" s="38" t="s">
        <v>2</v>
      </c>
      <c r="H475" s="38" t="s">
        <v>2</v>
      </c>
      <c r="I475" s="48">
        <v>7894</v>
      </c>
      <c r="J475" s="48">
        <v>22068.71</v>
      </c>
      <c r="K475" s="39">
        <v>0</v>
      </c>
      <c r="L475" s="41">
        <f>SUM(Data[[#This Row],[CHELTUIELI DE PERSONAL LEI]:[CHELTUIELI DE CAPITAL (ACTIVE NEFINANCIARE ) LEI]])</f>
        <v>29962.71</v>
      </c>
      <c r="M475" s="41">
        <f>Data[[#This Row],[TOTAL CHELTUIELI LEI]]/Data[[#This Row],[CURS VALUTAR EURO BNR 22 07 2020]]</f>
        <v>6190.5146587880417</v>
      </c>
      <c r="N475" s="49">
        <v>4256</v>
      </c>
      <c r="O475" s="42"/>
      <c r="P475" s="42">
        <v>2170</v>
      </c>
      <c r="Q475" s="42"/>
      <c r="R475" s="42">
        <f>Data[[#This Row],[PERSOANE ÎNSCRISE ÎN LISTELE ELECTORALE (TURUL 1)            ]]+Data[[#This Row],[PERSOANE ÎNSCRISE ÎN LISTELE ELECTORALE (TURUL AL 2-LEA)]]</f>
        <v>4256</v>
      </c>
      <c r="S475" s="42">
        <f>Data[[#This Row],[PERSOANE CARE AU PARTICIPAT LA VOT (TURUL 1)]]+Data[[#This Row],[PERSOANE CARE AU PARTICIPAT LA VOT  (TURUL AL 2-LEA)]]</f>
        <v>2170</v>
      </c>
      <c r="T475" s="41">
        <f>Data[[#This Row],[TOTAL CHELTUIELI LEI]]/Data[[#This Row],[NUMĂRUL PERSOANELOR ÎNSCRISE ÎN LISTELE ELECTORALE]]</f>
        <v>7.0401104323308266</v>
      </c>
      <c r="U475" s="41">
        <f>Data[[#This Row],[TOTAL CHELTUIELI EURO]]/Data[[#This Row],[NUMĂRUL PERSOANELOR ÎNSCRISE ÎN LISTELE ELECTORALE]]</f>
        <v>1.4545382187001978</v>
      </c>
      <c r="V475" s="41">
        <f>Data[[#This Row],[TOTAL CHELTUIELI LEI]]/Data[[#This Row],[NUMĂRUL PERSOANELOR CARE AU PARTICIPAT LA VOT]]</f>
        <v>13.807700460829492</v>
      </c>
      <c r="W475" s="41">
        <f>Data[[#This Row],[TOTAL CHELTUIELI EURO]]/Data[[#This Row],[NUMĂRUL PERSOANELOR CARE AU PARTICIPAT LA VOT]]</f>
        <v>2.852771732160388</v>
      </c>
      <c r="X475" s="43">
        <v>4.8400999999999996</v>
      </c>
      <c r="Y475" s="114" t="s">
        <v>2886</v>
      </c>
      <c r="Z475" s="44">
        <v>7</v>
      </c>
      <c r="AA475" s="115" t="s">
        <v>3107</v>
      </c>
      <c r="AB475" s="44">
        <v>1</v>
      </c>
      <c r="AC475" s="45"/>
    </row>
    <row r="476" spans="1:29" ht="12" customHeight="1" x14ac:dyDescent="0.2">
      <c r="A476" s="37">
        <v>475</v>
      </c>
      <c r="B476" s="38" t="s">
        <v>11</v>
      </c>
      <c r="C476" s="39" t="s">
        <v>1392</v>
      </c>
      <c r="D476" s="40">
        <v>44101</v>
      </c>
      <c r="E476" s="38">
        <v>1</v>
      </c>
      <c r="F476" s="38"/>
      <c r="G476" s="38" t="s">
        <v>2</v>
      </c>
      <c r="H476" s="38" t="s">
        <v>2</v>
      </c>
      <c r="I476" s="48">
        <v>3500</v>
      </c>
      <c r="J476" s="48">
        <v>15431</v>
      </c>
      <c r="K476" s="39">
        <v>0</v>
      </c>
      <c r="L476" s="41">
        <f>SUM(Data[[#This Row],[CHELTUIELI DE PERSONAL LEI]:[CHELTUIELI DE CAPITAL (ACTIVE NEFINANCIARE ) LEI]])</f>
        <v>18931</v>
      </c>
      <c r="M476" s="41">
        <f>Data[[#This Row],[TOTAL CHELTUIELI LEI]]/Data[[#This Row],[CURS VALUTAR EURO BNR 22 07 2020]]</f>
        <v>3911.2828247350262</v>
      </c>
      <c r="N476" s="49">
        <v>4878</v>
      </c>
      <c r="O476" s="42"/>
      <c r="P476" s="42">
        <v>2438</v>
      </c>
      <c r="Q476" s="42"/>
      <c r="R476" s="42">
        <f>Data[[#This Row],[PERSOANE ÎNSCRISE ÎN LISTELE ELECTORALE (TURUL 1)            ]]+Data[[#This Row],[PERSOANE ÎNSCRISE ÎN LISTELE ELECTORALE (TURUL AL 2-LEA)]]</f>
        <v>4878</v>
      </c>
      <c r="S476" s="42">
        <f>Data[[#This Row],[PERSOANE CARE AU PARTICIPAT LA VOT (TURUL 1)]]+Data[[#This Row],[PERSOANE CARE AU PARTICIPAT LA VOT  (TURUL AL 2-LEA)]]</f>
        <v>2438</v>
      </c>
      <c r="T476" s="41">
        <f>Data[[#This Row],[TOTAL CHELTUIELI LEI]]/Data[[#This Row],[NUMĂRUL PERSOANELOR ÎNSCRISE ÎN LISTELE ELECTORALE]]</f>
        <v>3.8808938089380893</v>
      </c>
      <c r="U476" s="41">
        <f>Data[[#This Row],[TOTAL CHELTUIELI EURO]]/Data[[#This Row],[NUMĂRUL PERSOANELOR ÎNSCRISE ÎN LISTELE ELECTORALE]]</f>
        <v>0.80182099728065315</v>
      </c>
      <c r="V476" s="41">
        <f>Data[[#This Row],[TOTAL CHELTUIELI LEI]]/Data[[#This Row],[NUMĂRUL PERSOANELOR CARE AU PARTICIPAT LA VOT]]</f>
        <v>7.7649712879409352</v>
      </c>
      <c r="W476" s="41">
        <f>Data[[#This Row],[TOTAL CHELTUIELI EURO]]/Data[[#This Row],[NUMĂRUL PERSOANELOR CARE AU PARTICIPAT LA VOT]]</f>
        <v>1.6042997640422585</v>
      </c>
      <c r="X476" s="43">
        <v>4.8400999999999996</v>
      </c>
      <c r="Y476" s="114" t="s">
        <v>2884</v>
      </c>
      <c r="Z476" s="44">
        <v>3</v>
      </c>
      <c r="AA476" s="115" t="s">
        <v>3105</v>
      </c>
      <c r="AB476" s="44">
        <v>0</v>
      </c>
      <c r="AC476" s="45"/>
    </row>
    <row r="477" spans="1:29" ht="12" customHeight="1" x14ac:dyDescent="0.2">
      <c r="A477" s="37">
        <v>476</v>
      </c>
      <c r="B477" s="38" t="s">
        <v>11</v>
      </c>
      <c r="C477" s="39" t="s">
        <v>1393</v>
      </c>
      <c r="D477" s="40">
        <v>44101</v>
      </c>
      <c r="E477" s="38">
        <v>1</v>
      </c>
      <c r="F477" s="38"/>
      <c r="G477" s="38" t="s">
        <v>2</v>
      </c>
      <c r="H477" s="38" t="s">
        <v>2</v>
      </c>
      <c r="I477" s="39">
        <v>1500</v>
      </c>
      <c r="J477" s="39">
        <v>0</v>
      </c>
      <c r="K477" s="39">
        <v>0</v>
      </c>
      <c r="L477" s="41">
        <f>SUM(Data[[#This Row],[CHELTUIELI DE PERSONAL LEI]:[CHELTUIELI DE CAPITAL (ACTIVE NEFINANCIARE ) LEI]])</f>
        <v>1500</v>
      </c>
      <c r="M477" s="41">
        <f>Data[[#This Row],[TOTAL CHELTUIELI LEI]]/Data[[#This Row],[CURS VALUTAR EURO BNR 22 07 2020]]</f>
        <v>309.91095225305264</v>
      </c>
      <c r="N477" s="49">
        <v>2307</v>
      </c>
      <c r="O477" s="42"/>
      <c r="P477" s="42">
        <v>1555</v>
      </c>
      <c r="Q477" s="42"/>
      <c r="R477" s="42">
        <f>Data[[#This Row],[PERSOANE ÎNSCRISE ÎN LISTELE ELECTORALE (TURUL 1)            ]]+Data[[#This Row],[PERSOANE ÎNSCRISE ÎN LISTELE ELECTORALE (TURUL AL 2-LEA)]]</f>
        <v>2307</v>
      </c>
      <c r="S477" s="42">
        <f>Data[[#This Row],[PERSOANE CARE AU PARTICIPAT LA VOT (TURUL 1)]]+Data[[#This Row],[PERSOANE CARE AU PARTICIPAT LA VOT  (TURUL AL 2-LEA)]]</f>
        <v>1555</v>
      </c>
      <c r="T477" s="41">
        <f>Data[[#This Row],[TOTAL CHELTUIELI LEI]]/Data[[#This Row],[NUMĂRUL PERSOANELOR ÎNSCRISE ÎN LISTELE ELECTORALE]]</f>
        <v>0.65019505851755521</v>
      </c>
      <c r="U477" s="41">
        <f>Data[[#This Row],[TOTAL CHELTUIELI EURO]]/Data[[#This Row],[NUMĂRUL PERSOANELOR ÎNSCRISE ÎN LISTELE ELECTORALE]]</f>
        <v>0.13433504649026989</v>
      </c>
      <c r="V477" s="41">
        <f>Data[[#This Row],[TOTAL CHELTUIELI LEI]]/Data[[#This Row],[NUMĂRUL PERSOANELOR CARE AU PARTICIPAT LA VOT]]</f>
        <v>0.96463022508038587</v>
      </c>
      <c r="W477" s="41">
        <f>Data[[#This Row],[TOTAL CHELTUIELI EURO]]/Data[[#This Row],[NUMĂRUL PERSOANELOR CARE AU PARTICIPAT LA VOT]]</f>
        <v>0.19929964775115924</v>
      </c>
      <c r="X477" s="43">
        <v>4.8400999999999996</v>
      </c>
      <c r="Y477" s="114" t="s">
        <v>2890</v>
      </c>
      <c r="Z477" s="44">
        <v>0</v>
      </c>
      <c r="AA477" s="115" t="s">
        <v>3105</v>
      </c>
      <c r="AB477" s="44">
        <v>0</v>
      </c>
      <c r="AC477" s="45"/>
    </row>
    <row r="478" spans="1:29" ht="12" customHeight="1" x14ac:dyDescent="0.2">
      <c r="A478" s="37">
        <v>477</v>
      </c>
      <c r="B478" s="38" t="s">
        <v>11</v>
      </c>
      <c r="C478" s="39" t="s">
        <v>228</v>
      </c>
      <c r="D478" s="40">
        <v>44101</v>
      </c>
      <c r="E478" s="38">
        <v>1</v>
      </c>
      <c r="F478" s="38"/>
      <c r="G478" s="38" t="s">
        <v>2</v>
      </c>
      <c r="H478" s="38" t="s">
        <v>2</v>
      </c>
      <c r="I478" s="48">
        <v>27690.6</v>
      </c>
      <c r="J478" s="48">
        <v>5800.98</v>
      </c>
      <c r="K478" s="39">
        <v>0</v>
      </c>
      <c r="L478" s="41">
        <f>SUM(Data[[#This Row],[CHELTUIELI DE PERSONAL LEI]:[CHELTUIELI DE CAPITAL (ACTIVE NEFINANCIARE ) LEI]])</f>
        <v>33491.58</v>
      </c>
      <c r="M478" s="41">
        <f>Data[[#This Row],[TOTAL CHELTUIELI LEI]]/Data[[#This Row],[CURS VALUTAR EURO BNR 22 07 2020]]</f>
        <v>6919.604966839529</v>
      </c>
      <c r="N478" s="49">
        <v>3994</v>
      </c>
      <c r="O478" s="42"/>
      <c r="P478" s="42">
        <v>2460</v>
      </c>
      <c r="Q478" s="42"/>
      <c r="R478" s="42">
        <f>Data[[#This Row],[PERSOANE ÎNSCRISE ÎN LISTELE ELECTORALE (TURUL 1)            ]]+Data[[#This Row],[PERSOANE ÎNSCRISE ÎN LISTELE ELECTORALE (TURUL AL 2-LEA)]]</f>
        <v>3994</v>
      </c>
      <c r="S478" s="42">
        <f>Data[[#This Row],[PERSOANE CARE AU PARTICIPAT LA VOT (TURUL 1)]]+Data[[#This Row],[PERSOANE CARE AU PARTICIPAT LA VOT  (TURUL AL 2-LEA)]]</f>
        <v>2460</v>
      </c>
      <c r="T478" s="41">
        <f>Data[[#This Row],[TOTAL CHELTUIELI LEI]]/Data[[#This Row],[NUMĂRUL PERSOANELOR ÎNSCRISE ÎN LISTELE ELECTORALE]]</f>
        <v>8.3854732098147231</v>
      </c>
      <c r="U478" s="41">
        <f>Data[[#This Row],[TOTAL CHELTUIELI EURO]]/Data[[#This Row],[NUMĂRUL PERSOANELOR ÎNSCRISE ÎN LISTELE ELECTORALE]]</f>
        <v>1.7324999916974284</v>
      </c>
      <c r="V478" s="41">
        <f>Data[[#This Row],[TOTAL CHELTUIELI LEI]]/Data[[#This Row],[NUMĂRUL PERSOANELOR CARE AU PARTICIPAT LA VOT]]</f>
        <v>13.614463414634146</v>
      </c>
      <c r="W478" s="41">
        <f>Data[[#This Row],[TOTAL CHELTUIELI EURO]]/Data[[#This Row],[NUMĂRUL PERSOANELOR CARE AU PARTICIPAT LA VOT]]</f>
        <v>2.8128475474957435</v>
      </c>
      <c r="X478" s="43">
        <v>4.8400999999999996</v>
      </c>
      <c r="Y478" s="114" t="s">
        <v>2896</v>
      </c>
      <c r="Z478" s="44">
        <v>8</v>
      </c>
      <c r="AA478" s="115" t="s">
        <v>3107</v>
      </c>
      <c r="AB478" s="44">
        <v>1</v>
      </c>
      <c r="AC478" s="45"/>
    </row>
    <row r="479" spans="1:29" ht="12" customHeight="1" x14ac:dyDescent="0.2">
      <c r="A479" s="37">
        <v>478</v>
      </c>
      <c r="B479" s="38" t="s">
        <v>11</v>
      </c>
      <c r="C479" s="39" t="s">
        <v>1394</v>
      </c>
      <c r="D479" s="40">
        <v>44101</v>
      </c>
      <c r="E479" s="38">
        <v>1</v>
      </c>
      <c r="F479" s="38"/>
      <c r="G479" s="38" t="s">
        <v>2</v>
      </c>
      <c r="H479" s="38" t="s">
        <v>2</v>
      </c>
      <c r="I479" s="48">
        <v>1440</v>
      </c>
      <c r="J479" s="48">
        <v>223.14</v>
      </c>
      <c r="K479" s="39">
        <v>0</v>
      </c>
      <c r="L479" s="41">
        <f>SUM(Data[[#This Row],[CHELTUIELI DE PERSONAL LEI]:[CHELTUIELI DE CAPITAL (ACTIVE NEFINANCIARE ) LEI]])</f>
        <v>1663.1399999999999</v>
      </c>
      <c r="M479" s="41">
        <f>Data[[#This Row],[TOTAL CHELTUIELI LEI]]/Data[[#This Row],[CURS VALUTAR EURO BNR 22 07 2020]]</f>
        <v>343.61686742009465</v>
      </c>
      <c r="N479" s="49">
        <v>2703</v>
      </c>
      <c r="O479" s="42"/>
      <c r="P479" s="42">
        <v>1494</v>
      </c>
      <c r="Q479" s="42"/>
      <c r="R479" s="42">
        <f>Data[[#This Row],[PERSOANE ÎNSCRISE ÎN LISTELE ELECTORALE (TURUL 1)            ]]+Data[[#This Row],[PERSOANE ÎNSCRISE ÎN LISTELE ELECTORALE (TURUL AL 2-LEA)]]</f>
        <v>2703</v>
      </c>
      <c r="S479" s="42">
        <f>Data[[#This Row],[PERSOANE CARE AU PARTICIPAT LA VOT (TURUL 1)]]+Data[[#This Row],[PERSOANE CARE AU PARTICIPAT LA VOT  (TURUL AL 2-LEA)]]</f>
        <v>1494</v>
      </c>
      <c r="T479" s="41">
        <f>Data[[#This Row],[TOTAL CHELTUIELI LEI]]/Data[[#This Row],[NUMĂRUL PERSOANELOR ÎNSCRISE ÎN LISTELE ELECTORALE]]</f>
        <v>0.61529411764705877</v>
      </c>
      <c r="U479" s="41">
        <f>Data[[#This Row],[TOTAL CHELTUIELI EURO]]/Data[[#This Row],[NUMĂRUL PERSOANELOR ÎNSCRISE ÎN LISTELE ELECTORALE]]</f>
        <v>0.12712425727713453</v>
      </c>
      <c r="V479" s="41">
        <f>Data[[#This Row],[TOTAL CHELTUIELI LEI]]/Data[[#This Row],[NUMĂRUL PERSOANELOR CARE AU PARTICIPAT LA VOT]]</f>
        <v>1.1132128514056223</v>
      </c>
      <c r="W479" s="41">
        <f>Data[[#This Row],[TOTAL CHELTUIELI EURO]]/Data[[#This Row],[NUMĂRUL PERSOANELOR CARE AU PARTICIPAT LA VOT]]</f>
        <v>0.22999790322630165</v>
      </c>
      <c r="X479" s="43">
        <v>4.8400999999999996</v>
      </c>
      <c r="Y479" s="114" t="s">
        <v>2890</v>
      </c>
      <c r="Z479" s="44">
        <v>0</v>
      </c>
      <c r="AA479" s="115" t="s">
        <v>3105</v>
      </c>
      <c r="AB479" s="44">
        <v>0</v>
      </c>
      <c r="AC479" s="45"/>
    </row>
    <row r="480" spans="1:29" ht="12" customHeight="1" x14ac:dyDescent="0.2">
      <c r="A480" s="37">
        <v>479</v>
      </c>
      <c r="B480" s="38" t="s">
        <v>11</v>
      </c>
      <c r="C480" s="39" t="s">
        <v>1395</v>
      </c>
      <c r="D480" s="40">
        <v>44101</v>
      </c>
      <c r="E480" s="38">
        <v>1</v>
      </c>
      <c r="F480" s="38"/>
      <c r="G480" s="38" t="s">
        <v>2</v>
      </c>
      <c r="H480" s="38" t="s">
        <v>2</v>
      </c>
      <c r="I480" s="39">
        <v>0</v>
      </c>
      <c r="J480" s="39">
        <v>1537.04</v>
      </c>
      <c r="K480" s="39">
        <v>0</v>
      </c>
      <c r="L480" s="41">
        <f>SUM(Data[[#This Row],[CHELTUIELI DE PERSONAL LEI]:[CHELTUIELI DE CAPITAL (ACTIVE NEFINANCIARE ) LEI]])</f>
        <v>1537.04</v>
      </c>
      <c r="M480" s="41">
        <f>Data[[#This Row],[TOTAL CHELTUIELI LEI]]/Data[[#This Row],[CURS VALUTAR EURO BNR 22 07 2020]]</f>
        <v>317.56368670068804</v>
      </c>
      <c r="N480" s="49">
        <v>6244</v>
      </c>
      <c r="O480" s="42"/>
      <c r="P480" s="42">
        <v>3864</v>
      </c>
      <c r="Q480" s="42"/>
      <c r="R480" s="42">
        <f>Data[[#This Row],[PERSOANE ÎNSCRISE ÎN LISTELE ELECTORALE (TURUL 1)            ]]+Data[[#This Row],[PERSOANE ÎNSCRISE ÎN LISTELE ELECTORALE (TURUL AL 2-LEA)]]</f>
        <v>6244</v>
      </c>
      <c r="S480" s="42">
        <f>Data[[#This Row],[PERSOANE CARE AU PARTICIPAT LA VOT (TURUL 1)]]+Data[[#This Row],[PERSOANE CARE AU PARTICIPAT LA VOT  (TURUL AL 2-LEA)]]</f>
        <v>3864</v>
      </c>
      <c r="T480" s="41">
        <f>Data[[#This Row],[TOTAL CHELTUIELI LEI]]/Data[[#This Row],[NUMĂRUL PERSOANELOR ÎNSCRISE ÎN LISTELE ELECTORALE]]</f>
        <v>0.24616271620755925</v>
      </c>
      <c r="U480" s="41">
        <f>Data[[#This Row],[TOTAL CHELTUIELI EURO]]/Data[[#This Row],[NUMĂRUL PERSOANELOR ÎNSCRISE ÎN LISTELE ELECTORALE]]</f>
        <v>5.0859014526055096E-2</v>
      </c>
      <c r="V480" s="41">
        <f>Data[[#This Row],[TOTAL CHELTUIELI LEI]]/Data[[#This Row],[NUMĂRUL PERSOANELOR CARE AU PARTICIPAT LA VOT]]</f>
        <v>0.39778467908902693</v>
      </c>
      <c r="W480" s="41">
        <f>Data[[#This Row],[TOTAL CHELTUIELI EURO]]/Data[[#This Row],[NUMĂRUL PERSOANELOR CARE AU PARTICIPAT LA VOT]]</f>
        <v>8.2185219125436859E-2</v>
      </c>
      <c r="X480" s="43">
        <v>4.8400999999999996</v>
      </c>
      <c r="Y480" s="114" t="s">
        <v>2890</v>
      </c>
      <c r="Z480" s="44">
        <v>0</v>
      </c>
      <c r="AA480" s="115" t="s">
        <v>3105</v>
      </c>
      <c r="AB480" s="44">
        <v>0</v>
      </c>
      <c r="AC480" s="45"/>
    </row>
    <row r="481" spans="1:29" ht="12" customHeight="1" x14ac:dyDescent="0.2">
      <c r="A481" s="37">
        <v>480</v>
      </c>
      <c r="B481" s="38" t="s">
        <v>11</v>
      </c>
      <c r="C481" s="39" t="s">
        <v>1396</v>
      </c>
      <c r="D481" s="40">
        <v>44101</v>
      </c>
      <c r="E481" s="38">
        <v>1</v>
      </c>
      <c r="F481" s="38"/>
      <c r="G481" s="38" t="s">
        <v>2</v>
      </c>
      <c r="H481" s="38" t="s">
        <v>2</v>
      </c>
      <c r="I481" s="48">
        <v>3000</v>
      </c>
      <c r="J481" s="48">
        <v>6051</v>
      </c>
      <c r="K481" s="39">
        <v>0</v>
      </c>
      <c r="L481" s="41">
        <f>SUM(Data[[#This Row],[CHELTUIELI DE PERSONAL LEI]:[CHELTUIELI DE CAPITAL (ACTIVE NEFINANCIARE ) LEI]])</f>
        <v>9051</v>
      </c>
      <c r="M481" s="41">
        <f>Data[[#This Row],[TOTAL CHELTUIELI LEI]]/Data[[#This Row],[CURS VALUTAR EURO BNR 22 07 2020]]</f>
        <v>1870.0026858949198</v>
      </c>
      <c r="N481" s="49">
        <v>2039</v>
      </c>
      <c r="O481" s="42"/>
      <c r="P481" s="42">
        <v>1412</v>
      </c>
      <c r="Q481" s="42"/>
      <c r="R481" s="42">
        <f>Data[[#This Row],[PERSOANE ÎNSCRISE ÎN LISTELE ELECTORALE (TURUL 1)            ]]+Data[[#This Row],[PERSOANE ÎNSCRISE ÎN LISTELE ELECTORALE (TURUL AL 2-LEA)]]</f>
        <v>2039</v>
      </c>
      <c r="S481" s="42">
        <f>Data[[#This Row],[PERSOANE CARE AU PARTICIPAT LA VOT (TURUL 1)]]+Data[[#This Row],[PERSOANE CARE AU PARTICIPAT LA VOT  (TURUL AL 2-LEA)]]</f>
        <v>1412</v>
      </c>
      <c r="T481" s="41">
        <f>Data[[#This Row],[TOTAL CHELTUIELI LEI]]/Data[[#This Row],[NUMĂRUL PERSOANELOR ÎNSCRISE ÎN LISTELE ELECTORALE]]</f>
        <v>4.4389406571848946</v>
      </c>
      <c r="U481" s="41">
        <f>Data[[#This Row],[TOTAL CHELTUIELI EURO]]/Data[[#This Row],[NUMĂRUL PERSOANELOR ÎNSCRISE ÎN LISTELE ELECTORALE]]</f>
        <v>0.91711755070864132</v>
      </c>
      <c r="V481" s="41">
        <f>Data[[#This Row],[TOTAL CHELTUIELI LEI]]/Data[[#This Row],[NUMĂRUL PERSOANELOR CARE AU PARTICIPAT LA VOT]]</f>
        <v>6.4100566572237963</v>
      </c>
      <c r="W481" s="41">
        <f>Data[[#This Row],[TOTAL CHELTUIELI EURO]]/Data[[#This Row],[NUMĂRUL PERSOANELOR CARE AU PARTICIPAT LA VOT]]</f>
        <v>1.3243645084241642</v>
      </c>
      <c r="X481" s="43">
        <v>4.8400999999999996</v>
      </c>
      <c r="Y481" s="114" t="s">
        <v>2895</v>
      </c>
      <c r="Z481" s="44">
        <v>4</v>
      </c>
      <c r="AA481" s="115" t="s">
        <v>3105</v>
      </c>
      <c r="AB481" s="44">
        <v>0</v>
      </c>
      <c r="AC481" s="45"/>
    </row>
    <row r="482" spans="1:29" ht="12" customHeight="1" x14ac:dyDescent="0.2">
      <c r="A482" s="37">
        <v>481</v>
      </c>
      <c r="B482" s="38" t="s">
        <v>11</v>
      </c>
      <c r="C482" s="39" t="s">
        <v>1397</v>
      </c>
      <c r="D482" s="40">
        <v>44101</v>
      </c>
      <c r="E482" s="38">
        <v>1</v>
      </c>
      <c r="F482" s="38"/>
      <c r="G482" s="38" t="s">
        <v>2</v>
      </c>
      <c r="H482" s="38" t="s">
        <v>2</v>
      </c>
      <c r="I482" s="39">
        <v>0</v>
      </c>
      <c r="J482" s="39">
        <v>234.9</v>
      </c>
      <c r="K482" s="39">
        <v>0</v>
      </c>
      <c r="L482" s="41">
        <f>SUM(Data[[#This Row],[CHELTUIELI DE PERSONAL LEI]:[CHELTUIELI DE CAPITAL (ACTIVE NEFINANCIARE ) LEI]])</f>
        <v>234.9</v>
      </c>
      <c r="M482" s="41">
        <f>Data[[#This Row],[TOTAL CHELTUIELI LEI]]/Data[[#This Row],[CURS VALUTAR EURO BNR 22 07 2020]]</f>
        <v>48.532055122828048</v>
      </c>
      <c r="N482" s="49">
        <v>1709</v>
      </c>
      <c r="O482" s="42"/>
      <c r="P482" s="42">
        <v>964</v>
      </c>
      <c r="Q482" s="42"/>
      <c r="R482" s="42">
        <f>Data[[#This Row],[PERSOANE ÎNSCRISE ÎN LISTELE ELECTORALE (TURUL 1)            ]]+Data[[#This Row],[PERSOANE ÎNSCRISE ÎN LISTELE ELECTORALE (TURUL AL 2-LEA)]]</f>
        <v>1709</v>
      </c>
      <c r="S482" s="42">
        <f>Data[[#This Row],[PERSOANE CARE AU PARTICIPAT LA VOT (TURUL 1)]]+Data[[#This Row],[PERSOANE CARE AU PARTICIPAT LA VOT  (TURUL AL 2-LEA)]]</f>
        <v>964</v>
      </c>
      <c r="T482" s="41">
        <f>Data[[#This Row],[TOTAL CHELTUIELI LEI]]/Data[[#This Row],[NUMĂRUL PERSOANELOR ÎNSCRISE ÎN LISTELE ELECTORALE]]</f>
        <v>0.13744880046811001</v>
      </c>
      <c r="U482" s="41">
        <f>Data[[#This Row],[TOTAL CHELTUIELI EURO]]/Data[[#This Row],[NUMĂRUL PERSOANELOR ÎNSCRISE ÎN LISTELE ELECTORALE]]</f>
        <v>2.8397925759407867E-2</v>
      </c>
      <c r="V482" s="41">
        <f>Data[[#This Row],[TOTAL CHELTUIELI LEI]]/Data[[#This Row],[NUMĂRUL PERSOANELOR CARE AU PARTICIPAT LA VOT]]</f>
        <v>0.24367219917012448</v>
      </c>
      <c r="W482" s="41">
        <f>Data[[#This Row],[TOTAL CHELTUIELI EURO]]/Data[[#This Row],[NUMĂRUL PERSOANELOR CARE AU PARTICIPAT LA VOT]]</f>
        <v>5.0344455521605859E-2</v>
      </c>
      <c r="X482" s="43">
        <v>4.8400999999999996</v>
      </c>
      <c r="Y482" s="114" t="s">
        <v>2890</v>
      </c>
      <c r="Z482" s="44">
        <v>0</v>
      </c>
      <c r="AA482" s="115" t="s">
        <v>3105</v>
      </c>
      <c r="AB482" s="44">
        <v>0</v>
      </c>
      <c r="AC482" s="45"/>
    </row>
    <row r="483" spans="1:29" ht="12" customHeight="1" x14ac:dyDescent="0.2">
      <c r="A483" s="37">
        <v>482</v>
      </c>
      <c r="B483" s="38" t="s">
        <v>11</v>
      </c>
      <c r="C483" s="39" t="s">
        <v>1398</v>
      </c>
      <c r="D483" s="40">
        <v>44101</v>
      </c>
      <c r="E483" s="38">
        <v>1</v>
      </c>
      <c r="F483" s="38"/>
      <c r="G483" s="38" t="s">
        <v>2</v>
      </c>
      <c r="H483" s="38" t="s">
        <v>2</v>
      </c>
      <c r="I483" s="48">
        <v>2250</v>
      </c>
      <c r="J483" s="48">
        <v>12759</v>
      </c>
      <c r="K483" s="39">
        <v>0</v>
      </c>
      <c r="L483" s="41">
        <f>SUM(Data[[#This Row],[CHELTUIELI DE PERSONAL LEI]:[CHELTUIELI DE CAPITAL (ACTIVE NEFINANCIARE ) LEI]])</f>
        <v>15009</v>
      </c>
      <c r="M483" s="41">
        <f>Data[[#This Row],[TOTAL CHELTUIELI LEI]]/Data[[#This Row],[CURS VALUTAR EURO BNR 22 07 2020]]</f>
        <v>3100.9689882440448</v>
      </c>
      <c r="N483" s="49">
        <v>1998</v>
      </c>
      <c r="O483" s="42"/>
      <c r="P483" s="42">
        <v>1155</v>
      </c>
      <c r="Q483" s="42"/>
      <c r="R483" s="42">
        <f>Data[[#This Row],[PERSOANE ÎNSCRISE ÎN LISTELE ELECTORALE (TURUL 1)            ]]+Data[[#This Row],[PERSOANE ÎNSCRISE ÎN LISTELE ELECTORALE (TURUL AL 2-LEA)]]</f>
        <v>1998</v>
      </c>
      <c r="S483" s="42">
        <f>Data[[#This Row],[PERSOANE CARE AU PARTICIPAT LA VOT (TURUL 1)]]+Data[[#This Row],[PERSOANE CARE AU PARTICIPAT LA VOT  (TURUL AL 2-LEA)]]</f>
        <v>1155</v>
      </c>
      <c r="T483" s="41">
        <f>Data[[#This Row],[TOTAL CHELTUIELI LEI]]/Data[[#This Row],[NUMĂRUL PERSOANELOR ÎNSCRISE ÎN LISTELE ELECTORALE]]</f>
        <v>7.5120120120120122</v>
      </c>
      <c r="U483" s="41">
        <f>Data[[#This Row],[TOTAL CHELTUIELI EURO]]/Data[[#This Row],[NUMĂRUL PERSOANELOR ÎNSCRISE ÎN LISTELE ELECTORALE]]</f>
        <v>1.5520365306526751</v>
      </c>
      <c r="V483" s="41">
        <f>Data[[#This Row],[TOTAL CHELTUIELI LEI]]/Data[[#This Row],[NUMĂRUL PERSOANELOR CARE AU PARTICIPAT LA VOT]]</f>
        <v>12.994805194805195</v>
      </c>
      <c r="W483" s="41">
        <f>Data[[#This Row],[TOTAL CHELTUIELI EURO]]/Data[[#This Row],[NUMĂRUL PERSOANELOR CARE AU PARTICIPAT LA VOT]]</f>
        <v>2.6848216348433289</v>
      </c>
      <c r="X483" s="43">
        <v>4.8400999999999996</v>
      </c>
      <c r="Y483" s="114" t="s">
        <v>2886</v>
      </c>
      <c r="Z483" s="44">
        <v>7</v>
      </c>
      <c r="AA483" s="115" t="s">
        <v>3107</v>
      </c>
      <c r="AB483" s="44">
        <v>1</v>
      </c>
      <c r="AC483" s="45"/>
    </row>
    <row r="484" spans="1:29" ht="12" customHeight="1" x14ac:dyDescent="0.2">
      <c r="A484" s="37">
        <v>483</v>
      </c>
      <c r="B484" s="38" t="s">
        <v>11</v>
      </c>
      <c r="C484" s="39" t="s">
        <v>1399</v>
      </c>
      <c r="D484" s="40">
        <v>44101</v>
      </c>
      <c r="E484" s="38">
        <v>1</v>
      </c>
      <c r="F484" s="38"/>
      <c r="G484" s="38" t="s">
        <v>2</v>
      </c>
      <c r="H484" s="38" t="s">
        <v>2</v>
      </c>
      <c r="I484" s="48">
        <v>600</v>
      </c>
      <c r="J484" s="48">
        <v>3292</v>
      </c>
      <c r="K484" s="39">
        <v>0</v>
      </c>
      <c r="L484" s="41">
        <f>SUM(Data[[#This Row],[CHELTUIELI DE PERSONAL LEI]:[CHELTUIELI DE CAPITAL (ACTIVE NEFINANCIARE ) LEI]])</f>
        <v>3892</v>
      </c>
      <c r="M484" s="41">
        <f>Data[[#This Row],[TOTAL CHELTUIELI LEI]]/Data[[#This Row],[CURS VALUTAR EURO BNR 22 07 2020]]</f>
        <v>804.11561744592063</v>
      </c>
      <c r="N484" s="49">
        <v>870</v>
      </c>
      <c r="O484" s="42"/>
      <c r="P484" s="42">
        <v>569</v>
      </c>
      <c r="Q484" s="42"/>
      <c r="R484" s="42">
        <f>Data[[#This Row],[PERSOANE ÎNSCRISE ÎN LISTELE ELECTORALE (TURUL 1)            ]]+Data[[#This Row],[PERSOANE ÎNSCRISE ÎN LISTELE ELECTORALE (TURUL AL 2-LEA)]]</f>
        <v>870</v>
      </c>
      <c r="S484" s="42">
        <f>Data[[#This Row],[PERSOANE CARE AU PARTICIPAT LA VOT (TURUL 1)]]+Data[[#This Row],[PERSOANE CARE AU PARTICIPAT LA VOT  (TURUL AL 2-LEA)]]</f>
        <v>569</v>
      </c>
      <c r="T484" s="41">
        <f>Data[[#This Row],[TOTAL CHELTUIELI LEI]]/Data[[#This Row],[NUMĂRUL PERSOANELOR ÎNSCRISE ÎN LISTELE ELECTORALE]]</f>
        <v>4.4735632183908045</v>
      </c>
      <c r="U484" s="41">
        <f>Data[[#This Row],[TOTAL CHELTUIELI EURO]]/Data[[#This Row],[NUMĂRUL PERSOANELOR ÎNSCRISE ÎN LISTELE ELECTORALE]]</f>
        <v>0.92427082465048349</v>
      </c>
      <c r="V484" s="41">
        <f>Data[[#This Row],[TOTAL CHELTUIELI LEI]]/Data[[#This Row],[NUMĂRUL PERSOANELOR CARE AU PARTICIPAT LA VOT]]</f>
        <v>6.8400702987697715</v>
      </c>
      <c r="W484" s="41">
        <f>Data[[#This Row],[TOTAL CHELTUIELI EURO]]/Data[[#This Row],[NUMĂRUL PERSOANELOR CARE AU PARTICIPAT LA VOT]]</f>
        <v>1.4132084665130416</v>
      </c>
      <c r="X484" s="43">
        <v>4.8400999999999996</v>
      </c>
      <c r="Y484" s="114" t="s">
        <v>2895</v>
      </c>
      <c r="Z484" s="44">
        <v>4</v>
      </c>
      <c r="AA484" s="115" t="s">
        <v>3105</v>
      </c>
      <c r="AB484" s="44">
        <v>0</v>
      </c>
      <c r="AC484" s="45"/>
    </row>
    <row r="485" spans="1:29" ht="12" customHeight="1" x14ac:dyDescent="0.2">
      <c r="A485" s="37">
        <v>484</v>
      </c>
      <c r="B485" s="38" t="s">
        <v>11</v>
      </c>
      <c r="C485" s="39" t="s">
        <v>1400</v>
      </c>
      <c r="D485" s="40">
        <v>44101</v>
      </c>
      <c r="E485" s="38">
        <v>1</v>
      </c>
      <c r="F485" s="38"/>
      <c r="G485" s="38" t="s">
        <v>2</v>
      </c>
      <c r="H485" s="38" t="s">
        <v>2</v>
      </c>
      <c r="I485" s="48">
        <v>3600</v>
      </c>
      <c r="J485" s="48">
        <v>2908</v>
      </c>
      <c r="K485" s="39">
        <v>0</v>
      </c>
      <c r="L485" s="41">
        <f>SUM(Data[[#This Row],[CHELTUIELI DE PERSONAL LEI]:[CHELTUIELI DE CAPITAL (ACTIVE NEFINANCIARE ) LEI]])</f>
        <v>6508</v>
      </c>
      <c r="M485" s="41">
        <f>Data[[#This Row],[TOTAL CHELTUIELI LEI]]/Data[[#This Row],[CURS VALUTAR EURO BNR 22 07 2020]]</f>
        <v>1344.6003181752444</v>
      </c>
      <c r="N485" s="49">
        <v>999</v>
      </c>
      <c r="O485" s="42"/>
      <c r="P485" s="42">
        <v>674</v>
      </c>
      <c r="Q485" s="42"/>
      <c r="R485" s="42">
        <f>Data[[#This Row],[PERSOANE ÎNSCRISE ÎN LISTELE ELECTORALE (TURUL 1)            ]]+Data[[#This Row],[PERSOANE ÎNSCRISE ÎN LISTELE ELECTORALE (TURUL AL 2-LEA)]]</f>
        <v>999</v>
      </c>
      <c r="S485" s="42">
        <f>Data[[#This Row],[PERSOANE CARE AU PARTICIPAT LA VOT (TURUL 1)]]+Data[[#This Row],[PERSOANE CARE AU PARTICIPAT LA VOT  (TURUL AL 2-LEA)]]</f>
        <v>674</v>
      </c>
      <c r="T485" s="41">
        <f>Data[[#This Row],[TOTAL CHELTUIELI LEI]]/Data[[#This Row],[NUMĂRUL PERSOANELOR ÎNSCRISE ÎN LISTELE ELECTORALE]]</f>
        <v>6.5145145145145147</v>
      </c>
      <c r="U485" s="41">
        <f>Data[[#This Row],[TOTAL CHELTUIELI EURO]]/Data[[#This Row],[NUMĂRUL PERSOANELOR ÎNSCRISE ÎN LISTELE ELECTORALE]]</f>
        <v>1.345946264439684</v>
      </c>
      <c r="V485" s="41">
        <f>Data[[#This Row],[TOTAL CHELTUIELI LEI]]/Data[[#This Row],[NUMĂRUL PERSOANELOR CARE AU PARTICIPAT LA VOT]]</f>
        <v>9.6557863501483681</v>
      </c>
      <c r="W485" s="41">
        <f>Data[[#This Row],[TOTAL CHELTUIELI EURO]]/Data[[#This Row],[NUMĂRUL PERSOANELOR CARE AU PARTICIPAT LA VOT]]</f>
        <v>1.9949559616843389</v>
      </c>
      <c r="X485" s="43">
        <v>4.8400999999999996</v>
      </c>
      <c r="Y485" s="114" t="s">
        <v>2889</v>
      </c>
      <c r="Z485" s="44">
        <v>6</v>
      </c>
      <c r="AA485" s="115" t="s">
        <v>3107</v>
      </c>
      <c r="AB485" s="44">
        <v>1</v>
      </c>
      <c r="AC485" s="45"/>
    </row>
    <row r="486" spans="1:29" ht="12" customHeight="1" x14ac:dyDescent="0.2">
      <c r="A486" s="37">
        <v>485</v>
      </c>
      <c r="B486" s="38" t="s">
        <v>11</v>
      </c>
      <c r="C486" s="39" t="s">
        <v>1401</v>
      </c>
      <c r="D486" s="40">
        <v>44101</v>
      </c>
      <c r="E486" s="38">
        <v>1</v>
      </c>
      <c r="F486" s="38"/>
      <c r="G486" s="38" t="s">
        <v>2</v>
      </c>
      <c r="H486" s="38" t="s">
        <v>2</v>
      </c>
      <c r="I486" s="48">
        <v>2000</v>
      </c>
      <c r="J486" s="48">
        <v>2374</v>
      </c>
      <c r="K486" s="39">
        <v>0</v>
      </c>
      <c r="L486" s="41">
        <f>SUM(Data[[#This Row],[CHELTUIELI DE PERSONAL LEI]:[CHELTUIELI DE CAPITAL (ACTIVE NEFINANCIARE ) LEI]])</f>
        <v>4374</v>
      </c>
      <c r="M486" s="41">
        <f>Data[[#This Row],[TOTAL CHELTUIELI LEI]]/Data[[#This Row],[CURS VALUTAR EURO BNR 22 07 2020]]</f>
        <v>903.70033676990147</v>
      </c>
      <c r="N486" s="49">
        <v>1085</v>
      </c>
      <c r="O486" s="42"/>
      <c r="P486" s="42">
        <v>827</v>
      </c>
      <c r="Q486" s="42"/>
      <c r="R486" s="42">
        <f>Data[[#This Row],[PERSOANE ÎNSCRISE ÎN LISTELE ELECTORALE (TURUL 1)            ]]+Data[[#This Row],[PERSOANE ÎNSCRISE ÎN LISTELE ELECTORALE (TURUL AL 2-LEA)]]</f>
        <v>1085</v>
      </c>
      <c r="S486" s="42">
        <f>Data[[#This Row],[PERSOANE CARE AU PARTICIPAT LA VOT (TURUL 1)]]+Data[[#This Row],[PERSOANE CARE AU PARTICIPAT LA VOT  (TURUL AL 2-LEA)]]</f>
        <v>827</v>
      </c>
      <c r="T486" s="41">
        <f>Data[[#This Row],[TOTAL CHELTUIELI LEI]]/Data[[#This Row],[NUMĂRUL PERSOANELOR ÎNSCRISE ÎN LISTELE ELECTORALE]]</f>
        <v>4.0313364055299541</v>
      </c>
      <c r="U486" s="41">
        <f>Data[[#This Row],[TOTAL CHELTUIELI EURO]]/Data[[#This Row],[NUMĂRUL PERSOANELOR ÎNSCRISE ÎN LISTELE ELECTORALE]]</f>
        <v>0.83290353619345758</v>
      </c>
      <c r="V486" s="41">
        <f>Data[[#This Row],[TOTAL CHELTUIELI LEI]]/Data[[#This Row],[NUMĂRUL PERSOANELOR CARE AU PARTICIPAT LA VOT]]</f>
        <v>5.2889963724304714</v>
      </c>
      <c r="W486" s="41">
        <f>Data[[#This Row],[TOTAL CHELTUIELI EURO]]/Data[[#This Row],[NUMĂRUL PERSOANELOR CARE AU PARTICIPAT LA VOT]]</f>
        <v>1.0927452681619123</v>
      </c>
      <c r="X486" s="43">
        <v>4.8400999999999996</v>
      </c>
      <c r="Y486" s="114" t="s">
        <v>2895</v>
      </c>
      <c r="Z486" s="44">
        <v>4</v>
      </c>
      <c r="AA486" s="115" t="s">
        <v>3105</v>
      </c>
      <c r="AB486" s="44">
        <v>0</v>
      </c>
      <c r="AC486" s="45"/>
    </row>
    <row r="487" spans="1:29" ht="12" customHeight="1" x14ac:dyDescent="0.2">
      <c r="A487" s="37">
        <v>486</v>
      </c>
      <c r="B487" s="38" t="s">
        <v>11</v>
      </c>
      <c r="C487" s="39" t="s">
        <v>1402</v>
      </c>
      <c r="D487" s="40">
        <v>44101</v>
      </c>
      <c r="E487" s="38">
        <v>1</v>
      </c>
      <c r="F487" s="38"/>
      <c r="G487" s="38" t="s">
        <v>2</v>
      </c>
      <c r="H487" s="38" t="s">
        <v>2</v>
      </c>
      <c r="I487" s="48">
        <v>3300</v>
      </c>
      <c r="J487" s="48">
        <v>3500</v>
      </c>
      <c r="K487" s="39">
        <v>0</v>
      </c>
      <c r="L487" s="41">
        <f>SUM(Data[[#This Row],[CHELTUIELI DE PERSONAL LEI]:[CHELTUIELI DE CAPITAL (ACTIVE NEFINANCIARE ) LEI]])</f>
        <v>6800</v>
      </c>
      <c r="M487" s="41">
        <f>Data[[#This Row],[TOTAL CHELTUIELI LEI]]/Data[[#This Row],[CURS VALUTAR EURO BNR 22 07 2020]]</f>
        <v>1404.9296502138386</v>
      </c>
      <c r="N487" s="49">
        <v>2006</v>
      </c>
      <c r="O487" s="42"/>
      <c r="P487" s="42">
        <v>1365</v>
      </c>
      <c r="Q487" s="42"/>
      <c r="R487" s="42">
        <f>Data[[#This Row],[PERSOANE ÎNSCRISE ÎN LISTELE ELECTORALE (TURUL 1)            ]]+Data[[#This Row],[PERSOANE ÎNSCRISE ÎN LISTELE ELECTORALE (TURUL AL 2-LEA)]]</f>
        <v>2006</v>
      </c>
      <c r="S487" s="42">
        <f>Data[[#This Row],[PERSOANE CARE AU PARTICIPAT LA VOT (TURUL 1)]]+Data[[#This Row],[PERSOANE CARE AU PARTICIPAT LA VOT  (TURUL AL 2-LEA)]]</f>
        <v>1365</v>
      </c>
      <c r="T487" s="41">
        <f>Data[[#This Row],[TOTAL CHELTUIELI LEI]]/Data[[#This Row],[NUMĂRUL PERSOANELOR ÎNSCRISE ÎN LISTELE ELECTORALE]]</f>
        <v>3.3898305084745761</v>
      </c>
      <c r="U487" s="41">
        <f>Data[[#This Row],[TOTAL CHELTUIELI EURO]]/Data[[#This Row],[NUMĂRUL PERSOANELOR ÎNSCRISE ÎN LISTELE ELECTORALE]]</f>
        <v>0.70036373390520368</v>
      </c>
      <c r="V487" s="41">
        <f>Data[[#This Row],[TOTAL CHELTUIELI LEI]]/Data[[#This Row],[NUMĂRUL PERSOANELOR CARE AU PARTICIPAT LA VOT]]</f>
        <v>4.9816849816849818</v>
      </c>
      <c r="W487" s="41">
        <f>Data[[#This Row],[TOTAL CHELTUIELI EURO]]/Data[[#This Row],[NUMĂRUL PERSOANELOR CARE AU PARTICIPAT LA VOT]]</f>
        <v>1.0292524909991492</v>
      </c>
      <c r="X487" s="43">
        <v>4.8400999999999996</v>
      </c>
      <c r="Y487" s="114" t="s">
        <v>2884</v>
      </c>
      <c r="Z487" s="44">
        <v>3</v>
      </c>
      <c r="AA487" s="115" t="s">
        <v>3105</v>
      </c>
      <c r="AB487" s="44">
        <v>0</v>
      </c>
      <c r="AC487" s="45"/>
    </row>
    <row r="488" spans="1:29" ht="12" customHeight="1" x14ac:dyDescent="0.2">
      <c r="A488" s="37">
        <v>487</v>
      </c>
      <c r="B488" s="38" t="s">
        <v>11</v>
      </c>
      <c r="C488" s="39" t="s">
        <v>1403</v>
      </c>
      <c r="D488" s="40">
        <v>44101</v>
      </c>
      <c r="E488" s="38">
        <v>1</v>
      </c>
      <c r="F488" s="38"/>
      <c r="G488" s="38" t="s">
        <v>2</v>
      </c>
      <c r="H488" s="38" t="s">
        <v>2</v>
      </c>
      <c r="I488" s="48">
        <v>4000</v>
      </c>
      <c r="J488" s="48">
        <v>45027.41</v>
      </c>
      <c r="K488" s="39">
        <v>0</v>
      </c>
      <c r="L488" s="41">
        <f>SUM(Data[[#This Row],[CHELTUIELI DE PERSONAL LEI]:[CHELTUIELI DE CAPITAL (ACTIVE NEFINANCIARE ) LEI]])</f>
        <v>49027.41</v>
      </c>
      <c r="M488" s="41">
        <f>Data[[#This Row],[TOTAL CHELTUIELI LEI]]/Data[[#This Row],[CURS VALUTAR EURO BNR 22 07 2020]]</f>
        <v>10129.420879733891</v>
      </c>
      <c r="N488" s="49">
        <v>4280</v>
      </c>
      <c r="O488" s="42"/>
      <c r="P488" s="42">
        <v>2478</v>
      </c>
      <c r="Q488" s="42"/>
      <c r="R488" s="42">
        <f>Data[[#This Row],[PERSOANE ÎNSCRISE ÎN LISTELE ELECTORALE (TURUL 1)            ]]+Data[[#This Row],[PERSOANE ÎNSCRISE ÎN LISTELE ELECTORALE (TURUL AL 2-LEA)]]</f>
        <v>4280</v>
      </c>
      <c r="S488" s="42">
        <f>Data[[#This Row],[PERSOANE CARE AU PARTICIPAT LA VOT (TURUL 1)]]+Data[[#This Row],[PERSOANE CARE AU PARTICIPAT LA VOT  (TURUL AL 2-LEA)]]</f>
        <v>2478</v>
      </c>
      <c r="T488" s="41">
        <f>Data[[#This Row],[TOTAL CHELTUIELI LEI]]/Data[[#This Row],[NUMĂRUL PERSOANELOR ÎNSCRISE ÎN LISTELE ELECTORALE]]</f>
        <v>11.455002336448599</v>
      </c>
      <c r="U488" s="41">
        <f>Data[[#This Row],[TOTAL CHELTUIELI EURO]]/Data[[#This Row],[NUMĂRUL PERSOANELOR ÎNSCRISE ÎN LISTELE ELECTORALE]]</f>
        <v>2.3666871214331522</v>
      </c>
      <c r="V488" s="41">
        <f>Data[[#This Row],[TOTAL CHELTUIELI LEI]]/Data[[#This Row],[NUMĂRUL PERSOANELOR CARE AU PARTICIPAT LA VOT]]</f>
        <v>19.785072639225184</v>
      </c>
      <c r="W488" s="41">
        <f>Data[[#This Row],[TOTAL CHELTUIELI EURO]]/Data[[#This Row],[NUMĂRUL PERSOANELOR CARE AU PARTICIPAT LA VOT]]</f>
        <v>4.0877404680120621</v>
      </c>
      <c r="X488" s="43">
        <v>4.8400999999999996</v>
      </c>
      <c r="Y488" s="114" t="s">
        <v>2888</v>
      </c>
      <c r="Z488" s="44">
        <v>11</v>
      </c>
      <c r="AA488" s="115" t="s">
        <v>3108</v>
      </c>
      <c r="AB488" s="44">
        <v>2</v>
      </c>
      <c r="AC488" s="45"/>
    </row>
    <row r="489" spans="1:29" ht="12" customHeight="1" x14ac:dyDescent="0.2">
      <c r="A489" s="37">
        <v>488</v>
      </c>
      <c r="B489" s="38" t="s">
        <v>11</v>
      </c>
      <c r="C489" s="39" t="s">
        <v>1404</v>
      </c>
      <c r="D489" s="40">
        <v>44101</v>
      </c>
      <c r="E489" s="38">
        <v>1</v>
      </c>
      <c r="F489" s="38"/>
      <c r="G489" s="38" t="s">
        <v>2</v>
      </c>
      <c r="H489" s="38" t="s">
        <v>2</v>
      </c>
      <c r="I489" s="39">
        <v>0</v>
      </c>
      <c r="J489" s="39">
        <v>6338.45</v>
      </c>
      <c r="K489" s="39">
        <v>0</v>
      </c>
      <c r="L489" s="41">
        <f>SUM(Data[[#This Row],[CHELTUIELI DE PERSONAL LEI]:[CHELTUIELI DE CAPITAL (ACTIVE NEFINANCIARE ) LEI]])</f>
        <v>6338.45</v>
      </c>
      <c r="M489" s="41">
        <f>Data[[#This Row],[TOTAL CHELTUIELI LEI]]/Data[[#This Row],[CURS VALUTAR EURO BNR 22 07 2020]]</f>
        <v>1309.5700502055743</v>
      </c>
      <c r="N489" s="49">
        <v>2344</v>
      </c>
      <c r="O489" s="42"/>
      <c r="P489" s="42">
        <v>1615</v>
      </c>
      <c r="Q489" s="42"/>
      <c r="R489" s="42">
        <f>Data[[#This Row],[PERSOANE ÎNSCRISE ÎN LISTELE ELECTORALE (TURUL 1)            ]]+Data[[#This Row],[PERSOANE ÎNSCRISE ÎN LISTELE ELECTORALE (TURUL AL 2-LEA)]]</f>
        <v>2344</v>
      </c>
      <c r="S489" s="42">
        <f>Data[[#This Row],[PERSOANE CARE AU PARTICIPAT LA VOT (TURUL 1)]]+Data[[#This Row],[PERSOANE CARE AU PARTICIPAT LA VOT  (TURUL AL 2-LEA)]]</f>
        <v>1615</v>
      </c>
      <c r="T489" s="41">
        <f>Data[[#This Row],[TOTAL CHELTUIELI LEI]]/Data[[#This Row],[NUMĂRUL PERSOANELOR ÎNSCRISE ÎN LISTELE ELECTORALE]]</f>
        <v>2.7041168941979521</v>
      </c>
      <c r="U489" s="41">
        <f>Data[[#This Row],[TOTAL CHELTUIELI EURO]]/Data[[#This Row],[NUMĂRUL PERSOANELOR ÎNSCRISE ÎN LISTELE ELECTORALE]]</f>
        <v>0.55869029445630303</v>
      </c>
      <c r="V489" s="41">
        <f>Data[[#This Row],[TOTAL CHELTUIELI LEI]]/Data[[#This Row],[NUMĂRUL PERSOANELOR CARE AU PARTICIPAT LA VOT]]</f>
        <v>3.9247368421052631</v>
      </c>
      <c r="W489" s="41">
        <f>Data[[#This Row],[TOTAL CHELTUIELI EURO]]/Data[[#This Row],[NUMĂRUL PERSOANELOR CARE AU PARTICIPAT LA VOT]]</f>
        <v>0.81087928805298715</v>
      </c>
      <c r="X489" s="43">
        <v>4.8400999999999996</v>
      </c>
      <c r="Y489" s="114" t="s">
        <v>2891</v>
      </c>
      <c r="Z489" s="44">
        <v>2</v>
      </c>
      <c r="AA489" s="115" t="s">
        <v>3105</v>
      </c>
      <c r="AB489" s="44">
        <v>0</v>
      </c>
      <c r="AC489" s="45"/>
    </row>
    <row r="490" spans="1:29" ht="12" customHeight="1" x14ac:dyDescent="0.2">
      <c r="A490" s="37">
        <v>489</v>
      </c>
      <c r="B490" s="38" t="s">
        <v>11</v>
      </c>
      <c r="C490" s="39" t="s">
        <v>1405</v>
      </c>
      <c r="D490" s="40">
        <v>44101</v>
      </c>
      <c r="E490" s="38">
        <v>1</v>
      </c>
      <c r="F490" s="38"/>
      <c r="G490" s="38" t="s">
        <v>2</v>
      </c>
      <c r="H490" s="38" t="s">
        <v>2</v>
      </c>
      <c r="I490" s="39">
        <v>0</v>
      </c>
      <c r="J490" s="39">
        <v>6519.26</v>
      </c>
      <c r="K490" s="39">
        <v>0</v>
      </c>
      <c r="L490" s="41">
        <f>SUM(Data[[#This Row],[CHELTUIELI DE PERSONAL LEI]:[CHELTUIELI DE CAPITAL (ACTIVE NEFINANCIARE ) LEI]])</f>
        <v>6519.26</v>
      </c>
      <c r="M490" s="41">
        <f>Data[[#This Row],[TOTAL CHELTUIELI LEI]]/Data[[#This Row],[CURS VALUTAR EURO BNR 22 07 2020]]</f>
        <v>1346.9267163901575</v>
      </c>
      <c r="N490" s="49">
        <v>1931</v>
      </c>
      <c r="O490" s="42"/>
      <c r="P490" s="42">
        <v>1158</v>
      </c>
      <c r="Q490" s="42"/>
      <c r="R490" s="42">
        <f>Data[[#This Row],[PERSOANE ÎNSCRISE ÎN LISTELE ELECTORALE (TURUL 1)            ]]+Data[[#This Row],[PERSOANE ÎNSCRISE ÎN LISTELE ELECTORALE (TURUL AL 2-LEA)]]</f>
        <v>1931</v>
      </c>
      <c r="S490" s="42">
        <f>Data[[#This Row],[PERSOANE CARE AU PARTICIPAT LA VOT (TURUL 1)]]+Data[[#This Row],[PERSOANE CARE AU PARTICIPAT LA VOT  (TURUL AL 2-LEA)]]</f>
        <v>1158</v>
      </c>
      <c r="T490" s="41">
        <f>Data[[#This Row],[TOTAL CHELTUIELI LEI]]/Data[[#This Row],[NUMĂRUL PERSOANELOR ÎNSCRISE ÎN LISTELE ELECTORALE]]</f>
        <v>3.3761056447436562</v>
      </c>
      <c r="U490" s="41">
        <f>Data[[#This Row],[TOTAL CHELTUIELI EURO]]/Data[[#This Row],[NUMĂRUL PERSOANELOR ÎNSCRISE ÎN LISTELE ELECTORALE]]</f>
        <v>0.69752807684627527</v>
      </c>
      <c r="V490" s="41">
        <f>Data[[#This Row],[TOTAL CHELTUIELI LEI]]/Data[[#This Row],[NUMĂRUL PERSOANELOR CARE AU PARTICIPAT LA VOT]]</f>
        <v>5.6297582037996552</v>
      </c>
      <c r="W490" s="41">
        <f>Data[[#This Row],[TOTAL CHELTUIELI EURO]]/Data[[#This Row],[NUMĂRUL PERSOANELOR CARE AU PARTICIPAT LA VOT]]</f>
        <v>1.163149150595991</v>
      </c>
      <c r="X490" s="43">
        <v>4.8400999999999996</v>
      </c>
      <c r="Y490" s="114" t="s">
        <v>2884</v>
      </c>
      <c r="Z490" s="44">
        <v>3</v>
      </c>
      <c r="AA490" s="115" t="s">
        <v>3105</v>
      </c>
      <c r="AB490" s="44">
        <v>0</v>
      </c>
      <c r="AC490" s="45"/>
    </row>
    <row r="491" spans="1:29" ht="12" customHeight="1" x14ac:dyDescent="0.2">
      <c r="A491" s="37">
        <v>490</v>
      </c>
      <c r="B491" s="38" t="s">
        <v>11</v>
      </c>
      <c r="C491" s="39" t="s">
        <v>1406</v>
      </c>
      <c r="D491" s="40">
        <v>44101</v>
      </c>
      <c r="E491" s="38">
        <v>1</v>
      </c>
      <c r="F491" s="38"/>
      <c r="G491" s="38" t="s">
        <v>2</v>
      </c>
      <c r="H491" s="38" t="s">
        <v>2</v>
      </c>
      <c r="I491" s="48">
        <v>1800</v>
      </c>
      <c r="J491" s="48">
        <v>6255</v>
      </c>
      <c r="K491" s="39">
        <v>0</v>
      </c>
      <c r="L491" s="41">
        <f>SUM(Data[[#This Row],[CHELTUIELI DE PERSONAL LEI]:[CHELTUIELI DE CAPITAL (ACTIVE NEFINANCIARE ) LEI]])</f>
        <v>8055</v>
      </c>
      <c r="M491" s="41">
        <f>Data[[#This Row],[TOTAL CHELTUIELI LEI]]/Data[[#This Row],[CURS VALUTAR EURO BNR 22 07 2020]]</f>
        <v>1664.2218135988928</v>
      </c>
      <c r="N491" s="49">
        <v>2873</v>
      </c>
      <c r="O491" s="42"/>
      <c r="P491" s="42">
        <v>1615</v>
      </c>
      <c r="Q491" s="42"/>
      <c r="R491" s="42">
        <f>Data[[#This Row],[PERSOANE ÎNSCRISE ÎN LISTELE ELECTORALE (TURUL 1)            ]]+Data[[#This Row],[PERSOANE ÎNSCRISE ÎN LISTELE ELECTORALE (TURUL AL 2-LEA)]]</f>
        <v>2873</v>
      </c>
      <c r="S491" s="42">
        <f>Data[[#This Row],[PERSOANE CARE AU PARTICIPAT LA VOT (TURUL 1)]]+Data[[#This Row],[PERSOANE CARE AU PARTICIPAT LA VOT  (TURUL AL 2-LEA)]]</f>
        <v>1615</v>
      </c>
      <c r="T491" s="41">
        <f>Data[[#This Row],[TOTAL CHELTUIELI LEI]]/Data[[#This Row],[NUMĂRUL PERSOANELOR ÎNSCRISE ÎN LISTELE ELECTORALE]]</f>
        <v>2.8036895231465366</v>
      </c>
      <c r="U491" s="41">
        <f>Data[[#This Row],[TOTAL CHELTUIELI EURO]]/Data[[#This Row],[NUMĂRUL PERSOANELOR ÎNSCRISE ÎN LISTELE ELECTORALE]]</f>
        <v>0.57926272662683354</v>
      </c>
      <c r="V491" s="41">
        <f>Data[[#This Row],[TOTAL CHELTUIELI LEI]]/Data[[#This Row],[NUMĂRUL PERSOANELOR CARE AU PARTICIPAT LA VOT]]</f>
        <v>4.9876160990712073</v>
      </c>
      <c r="W491" s="41">
        <f>Data[[#This Row],[TOTAL CHELTUIELI EURO]]/Data[[#This Row],[NUMĂRUL PERSOANELOR CARE AU PARTICIPAT LA VOT]]</f>
        <v>1.0304779031572091</v>
      </c>
      <c r="X491" s="43">
        <v>4.8400999999999996</v>
      </c>
      <c r="Y491" s="114" t="s">
        <v>2891</v>
      </c>
      <c r="Z491" s="44">
        <v>2</v>
      </c>
      <c r="AA491" s="115" t="s">
        <v>3105</v>
      </c>
      <c r="AB491" s="44">
        <v>0</v>
      </c>
      <c r="AC491" s="45"/>
    </row>
    <row r="492" spans="1:29" ht="12" customHeight="1" x14ac:dyDescent="0.2">
      <c r="A492" s="37">
        <v>491</v>
      </c>
      <c r="B492" s="38" t="s">
        <v>11</v>
      </c>
      <c r="C492" s="39" t="s">
        <v>1407</v>
      </c>
      <c r="D492" s="40">
        <v>44101</v>
      </c>
      <c r="E492" s="38">
        <v>1</v>
      </c>
      <c r="F492" s="38"/>
      <c r="G492" s="38" t="s">
        <v>2</v>
      </c>
      <c r="H492" s="38" t="s">
        <v>2</v>
      </c>
      <c r="I492" s="48">
        <v>1500</v>
      </c>
      <c r="J492" s="48">
        <v>3594</v>
      </c>
      <c r="K492" s="39">
        <v>0</v>
      </c>
      <c r="L492" s="41">
        <f>SUM(Data[[#This Row],[CHELTUIELI DE PERSONAL LEI]:[CHELTUIELI DE CAPITAL (ACTIVE NEFINANCIARE ) LEI]])</f>
        <v>5094</v>
      </c>
      <c r="M492" s="41">
        <f>Data[[#This Row],[TOTAL CHELTUIELI LEI]]/Data[[#This Row],[CURS VALUTAR EURO BNR 22 07 2020]]</f>
        <v>1052.4575938513667</v>
      </c>
      <c r="N492" s="49">
        <v>1235</v>
      </c>
      <c r="O492" s="42"/>
      <c r="P492" s="42">
        <v>923</v>
      </c>
      <c r="Q492" s="42"/>
      <c r="R492" s="42">
        <f>Data[[#This Row],[PERSOANE ÎNSCRISE ÎN LISTELE ELECTORALE (TURUL 1)            ]]+Data[[#This Row],[PERSOANE ÎNSCRISE ÎN LISTELE ELECTORALE (TURUL AL 2-LEA)]]</f>
        <v>1235</v>
      </c>
      <c r="S492" s="42">
        <f>Data[[#This Row],[PERSOANE CARE AU PARTICIPAT LA VOT (TURUL 1)]]+Data[[#This Row],[PERSOANE CARE AU PARTICIPAT LA VOT  (TURUL AL 2-LEA)]]</f>
        <v>923</v>
      </c>
      <c r="T492" s="41">
        <f>Data[[#This Row],[TOTAL CHELTUIELI LEI]]/Data[[#This Row],[NUMĂRUL PERSOANELOR ÎNSCRISE ÎN LISTELE ELECTORALE]]</f>
        <v>4.1246963562753036</v>
      </c>
      <c r="U492" s="41">
        <f>Data[[#This Row],[TOTAL CHELTUIELI EURO]]/Data[[#This Row],[NUMĂRUL PERSOANELOR ÎNSCRISE ÎN LISTELE ELECTORALE]]</f>
        <v>0.85219238368531713</v>
      </c>
      <c r="V492" s="41">
        <f>Data[[#This Row],[TOTAL CHELTUIELI LEI]]/Data[[#This Row],[NUMĂRUL PERSOANELOR CARE AU PARTICIPAT LA VOT]]</f>
        <v>5.5189599133261105</v>
      </c>
      <c r="W492" s="41">
        <f>Data[[#This Row],[TOTAL CHELTUIELI EURO]]/Data[[#This Row],[NUMĂRUL PERSOANELOR CARE AU PARTICIPAT LA VOT]]</f>
        <v>1.1402574147902131</v>
      </c>
      <c r="X492" s="43">
        <v>4.8400999999999996</v>
      </c>
      <c r="Y492" s="114" t="s">
        <v>2895</v>
      </c>
      <c r="Z492" s="44">
        <v>4</v>
      </c>
      <c r="AA492" s="115" t="s">
        <v>3105</v>
      </c>
      <c r="AB492" s="44">
        <v>0</v>
      </c>
      <c r="AC492" s="45"/>
    </row>
    <row r="493" spans="1:29" ht="12" customHeight="1" x14ac:dyDescent="0.2">
      <c r="A493" s="37">
        <v>492</v>
      </c>
      <c r="B493" s="38" t="s">
        <v>11</v>
      </c>
      <c r="C493" s="39" t="s">
        <v>1408</v>
      </c>
      <c r="D493" s="40">
        <v>44101</v>
      </c>
      <c r="E493" s="38">
        <v>1</v>
      </c>
      <c r="F493" s="38"/>
      <c r="G493" s="38" t="s">
        <v>2</v>
      </c>
      <c r="H493" s="38" t="s">
        <v>2</v>
      </c>
      <c r="I493" s="48">
        <v>2500</v>
      </c>
      <c r="J493" s="48">
        <v>11747.62</v>
      </c>
      <c r="K493" s="39">
        <v>0</v>
      </c>
      <c r="L493" s="41">
        <f>SUM(Data[[#This Row],[CHELTUIELI DE PERSONAL LEI]:[CHELTUIELI DE CAPITAL (ACTIVE NEFINANCIARE ) LEI]])</f>
        <v>14247.62</v>
      </c>
      <c r="M493" s="41">
        <f>Data[[#This Row],[TOTAL CHELTUIELI LEI]]/Data[[#This Row],[CURS VALUTAR EURO BNR 22 07 2020]]</f>
        <v>2943.6623210264256</v>
      </c>
      <c r="N493" s="49">
        <v>5265</v>
      </c>
      <c r="O493" s="42"/>
      <c r="P493" s="42">
        <v>2736</v>
      </c>
      <c r="Q493" s="42"/>
      <c r="R493" s="42">
        <f>Data[[#This Row],[PERSOANE ÎNSCRISE ÎN LISTELE ELECTORALE (TURUL 1)            ]]+Data[[#This Row],[PERSOANE ÎNSCRISE ÎN LISTELE ELECTORALE (TURUL AL 2-LEA)]]</f>
        <v>5265</v>
      </c>
      <c r="S493" s="42">
        <f>Data[[#This Row],[PERSOANE CARE AU PARTICIPAT LA VOT (TURUL 1)]]+Data[[#This Row],[PERSOANE CARE AU PARTICIPAT LA VOT  (TURUL AL 2-LEA)]]</f>
        <v>2736</v>
      </c>
      <c r="T493" s="41">
        <f>Data[[#This Row],[TOTAL CHELTUIELI LEI]]/Data[[#This Row],[NUMĂRUL PERSOANELOR ÎNSCRISE ÎN LISTELE ELECTORALE]]</f>
        <v>2.7061006647673316</v>
      </c>
      <c r="U493" s="41">
        <f>Data[[#This Row],[TOTAL CHELTUIELI EURO]]/Data[[#This Row],[NUMĂRUL PERSOANELOR ÎNSCRISE ÎN LISTELE ELECTORALE]]</f>
        <v>0.55910015594044171</v>
      </c>
      <c r="V493" s="41">
        <f>Data[[#This Row],[TOTAL CHELTUIELI LEI]]/Data[[#This Row],[NUMĂRUL PERSOANELOR CARE AU PARTICIPAT LA VOT]]</f>
        <v>5.2074634502923978</v>
      </c>
      <c r="W493" s="41">
        <f>Data[[#This Row],[TOTAL CHELTUIELI EURO]]/Data[[#This Row],[NUMĂRUL PERSOANELOR CARE AU PARTICIPAT LA VOT]]</f>
        <v>1.0758999711353894</v>
      </c>
      <c r="X493" s="43">
        <v>4.8400999999999996</v>
      </c>
      <c r="Y493" s="114" t="s">
        <v>2891</v>
      </c>
      <c r="Z493" s="44">
        <v>2</v>
      </c>
      <c r="AA493" s="115" t="s">
        <v>3105</v>
      </c>
      <c r="AB493" s="44">
        <v>0</v>
      </c>
      <c r="AC493" s="45"/>
    </row>
    <row r="494" spans="1:29" ht="43.5" customHeight="1" x14ac:dyDescent="0.2">
      <c r="A494" s="37">
        <v>493</v>
      </c>
      <c r="B494" s="37" t="s">
        <v>11</v>
      </c>
      <c r="C494" s="39" t="s">
        <v>1409</v>
      </c>
      <c r="D494" s="52">
        <v>44101</v>
      </c>
      <c r="E494" s="37">
        <v>1</v>
      </c>
      <c r="F494" s="53" t="s">
        <v>2759</v>
      </c>
      <c r="G494" s="37" t="s">
        <v>2</v>
      </c>
      <c r="H494" s="37" t="s">
        <v>2</v>
      </c>
      <c r="I494" s="48">
        <v>2790</v>
      </c>
      <c r="J494" s="48">
        <v>2150</v>
      </c>
      <c r="K494" s="39">
        <v>0</v>
      </c>
      <c r="L494" s="41">
        <f>SUM(Data[[#This Row],[CHELTUIELI DE PERSONAL LEI]:[CHELTUIELI DE CAPITAL (ACTIVE NEFINANCIARE ) LEI]])</f>
        <v>4940</v>
      </c>
      <c r="M494" s="47">
        <f>Data[[#This Row],[TOTAL CHELTUIELI LEI]]/Data[[#This Row],[CURS VALUTAR EURO BNR 22 07 2020]]</f>
        <v>1020.6400694200534</v>
      </c>
      <c r="N494" s="105">
        <v>2098</v>
      </c>
      <c r="O494" s="54">
        <v>2094</v>
      </c>
      <c r="P494" s="54">
        <v>1021</v>
      </c>
      <c r="Q494" s="100">
        <v>1278</v>
      </c>
      <c r="R494" s="54">
        <f>Data[[#This Row],[PERSOANE ÎNSCRISE ÎN LISTELE ELECTORALE (TURUL 1)            ]]+Data[[#This Row],[PERSOANE ÎNSCRISE ÎN LISTELE ELECTORALE (TURUL AL 2-LEA)]]</f>
        <v>4192</v>
      </c>
      <c r="S494" s="54">
        <f>Data[[#This Row],[PERSOANE CARE AU PARTICIPAT LA VOT (TURUL 1)]]+Data[[#This Row],[PERSOANE CARE AU PARTICIPAT LA VOT  (TURUL AL 2-LEA)]]</f>
        <v>2299</v>
      </c>
      <c r="T494" s="47">
        <f>Data[[#This Row],[TOTAL CHELTUIELI LEI]]/Data[[#This Row],[NUMĂRUL PERSOANELOR ÎNSCRISE ÎN LISTELE ELECTORALE]]</f>
        <v>1.1784351145038168</v>
      </c>
      <c r="U494" s="47">
        <f>Data[[#This Row],[TOTAL CHELTUIELI EURO]]/Data[[#This Row],[NUMĂRUL PERSOANELOR ÎNSCRISE ÎN LISTELE ELECTORALE]]</f>
        <v>0.24347329900287532</v>
      </c>
      <c r="V494" s="47">
        <f>Data[[#This Row],[TOTAL CHELTUIELI LEI]]/Data[[#This Row],[NUMĂRUL PERSOANELOR CARE AU PARTICIPAT LA VOT]]</f>
        <v>2.1487603305785123</v>
      </c>
      <c r="W494" s="47">
        <f>Data[[#This Row],[TOTAL CHELTUIELI EURO]]/Data[[#This Row],[NUMĂRUL PERSOANELOR CARE AU PARTICIPAT LA VOT]]</f>
        <v>0.44394957347544728</v>
      </c>
      <c r="X494" s="55">
        <v>4.8400999999999996</v>
      </c>
      <c r="Y494" s="114" t="s">
        <v>2894</v>
      </c>
      <c r="Z494" s="44">
        <v>1</v>
      </c>
      <c r="AA494" s="115" t="s">
        <v>3105</v>
      </c>
      <c r="AB494" s="44">
        <v>0</v>
      </c>
      <c r="AC494" s="45"/>
    </row>
    <row r="495" spans="1:29" ht="12" customHeight="1" x14ac:dyDescent="0.2">
      <c r="A495" s="37">
        <v>494</v>
      </c>
      <c r="B495" s="38" t="s">
        <v>11</v>
      </c>
      <c r="C495" s="39" t="s">
        <v>1410</v>
      </c>
      <c r="D495" s="40">
        <v>44101</v>
      </c>
      <c r="E495" s="38">
        <v>1</v>
      </c>
      <c r="F495" s="38"/>
      <c r="G495" s="38" t="s">
        <v>2</v>
      </c>
      <c r="H495" s="38" t="s">
        <v>2</v>
      </c>
      <c r="I495" s="48">
        <v>3800</v>
      </c>
      <c r="J495" s="48">
        <v>5137</v>
      </c>
      <c r="K495" s="39">
        <v>0</v>
      </c>
      <c r="L495" s="41">
        <f>SUM(Data[[#This Row],[CHELTUIELI DE PERSONAL LEI]:[CHELTUIELI DE CAPITAL (ACTIVE NEFINANCIARE ) LEI]])</f>
        <v>8937</v>
      </c>
      <c r="M495" s="41">
        <f>Data[[#This Row],[TOTAL CHELTUIELI LEI]]/Data[[#This Row],[CURS VALUTAR EURO BNR 22 07 2020]]</f>
        <v>1846.4494535236877</v>
      </c>
      <c r="N495" s="49">
        <v>3840</v>
      </c>
      <c r="O495" s="54"/>
      <c r="P495" s="54">
        <v>2185</v>
      </c>
      <c r="Q495" s="54"/>
      <c r="R495" s="54">
        <f>Data[[#This Row],[PERSOANE ÎNSCRISE ÎN LISTELE ELECTORALE (TURUL 1)            ]]+Data[[#This Row],[PERSOANE ÎNSCRISE ÎN LISTELE ELECTORALE (TURUL AL 2-LEA)]]</f>
        <v>3840</v>
      </c>
      <c r="S495" s="54">
        <f>Data[[#This Row],[PERSOANE CARE AU PARTICIPAT LA VOT (TURUL 1)]]+Data[[#This Row],[PERSOANE CARE AU PARTICIPAT LA VOT  (TURUL AL 2-LEA)]]</f>
        <v>2185</v>
      </c>
      <c r="T495" s="41">
        <f>Data[[#This Row],[TOTAL CHELTUIELI LEI]]/Data[[#This Row],[NUMĂRUL PERSOANELOR ÎNSCRISE ÎN LISTELE ELECTORALE]]</f>
        <v>2.3273437499999998</v>
      </c>
      <c r="U495" s="41">
        <f>Data[[#This Row],[TOTAL CHELTUIELI EURO]]/Data[[#This Row],[NUMĂRUL PERSOANELOR ÎNSCRISE ÎN LISTELE ELECTORALE]]</f>
        <v>0.48084621185512699</v>
      </c>
      <c r="V495" s="41">
        <f>Data[[#This Row],[TOTAL CHELTUIELI LEI]]/Data[[#This Row],[NUMĂRUL PERSOANELOR CARE AU PARTICIPAT LA VOT]]</f>
        <v>4.0901601830663612</v>
      </c>
      <c r="W495" s="41">
        <f>Data[[#This Row],[TOTAL CHELTUIELI EURO]]/Data[[#This Row],[NUMĂRUL PERSOANELOR CARE AU PARTICIPAT LA VOT]]</f>
        <v>0.84505695813441084</v>
      </c>
      <c r="X495" s="43">
        <v>4.8400999999999996</v>
      </c>
      <c r="Y495" s="114" t="s">
        <v>2891</v>
      </c>
      <c r="Z495" s="44">
        <v>2</v>
      </c>
      <c r="AA495" s="115" t="s">
        <v>3105</v>
      </c>
      <c r="AB495" s="44">
        <v>0</v>
      </c>
      <c r="AC495" s="45"/>
    </row>
    <row r="496" spans="1:29" ht="12" customHeight="1" x14ac:dyDescent="0.2">
      <c r="A496" s="37">
        <v>495</v>
      </c>
      <c r="B496" s="38" t="s">
        <v>11</v>
      </c>
      <c r="C496" s="39" t="s">
        <v>1411</v>
      </c>
      <c r="D496" s="40">
        <v>44101</v>
      </c>
      <c r="E496" s="38">
        <v>1</v>
      </c>
      <c r="F496" s="38"/>
      <c r="G496" s="38" t="s">
        <v>2</v>
      </c>
      <c r="H496" s="38" t="s">
        <v>2</v>
      </c>
      <c r="I496" s="48">
        <v>12000</v>
      </c>
      <c r="J496" s="48">
        <v>2271</v>
      </c>
      <c r="K496" s="39">
        <v>0</v>
      </c>
      <c r="L496" s="41">
        <f>SUM(Data[[#This Row],[CHELTUIELI DE PERSONAL LEI]:[CHELTUIELI DE CAPITAL (ACTIVE NEFINANCIARE ) LEI]])</f>
        <v>14271</v>
      </c>
      <c r="M496" s="41">
        <f>Data[[#This Row],[TOTAL CHELTUIELI LEI]]/Data[[#This Row],[CURS VALUTAR EURO BNR 22 07 2020]]</f>
        <v>2948.492799735543</v>
      </c>
      <c r="N496" s="49">
        <v>4991</v>
      </c>
      <c r="O496" s="54"/>
      <c r="P496" s="54">
        <v>3020</v>
      </c>
      <c r="Q496" s="54"/>
      <c r="R496" s="54">
        <f>Data[[#This Row],[PERSOANE ÎNSCRISE ÎN LISTELE ELECTORALE (TURUL 1)            ]]+Data[[#This Row],[PERSOANE ÎNSCRISE ÎN LISTELE ELECTORALE (TURUL AL 2-LEA)]]</f>
        <v>4991</v>
      </c>
      <c r="S496" s="54">
        <f>Data[[#This Row],[PERSOANE CARE AU PARTICIPAT LA VOT (TURUL 1)]]+Data[[#This Row],[PERSOANE CARE AU PARTICIPAT LA VOT  (TURUL AL 2-LEA)]]</f>
        <v>3020</v>
      </c>
      <c r="T496" s="41">
        <f>Data[[#This Row],[TOTAL CHELTUIELI LEI]]/Data[[#This Row],[NUMĂRUL PERSOANELOR ÎNSCRISE ÎN LISTELE ELECTORALE]]</f>
        <v>2.8593468242837106</v>
      </c>
      <c r="U496" s="41">
        <f>Data[[#This Row],[TOTAL CHELTUIELI EURO]]/Data[[#This Row],[NUMĂRUL PERSOANELOR ÎNSCRISE ÎN LISTELE ELECTORALE]]</f>
        <v>0.59076193142367117</v>
      </c>
      <c r="V496" s="41">
        <f>Data[[#This Row],[TOTAL CHELTUIELI LEI]]/Data[[#This Row],[NUMĂRUL PERSOANELOR CARE AU PARTICIPAT LA VOT]]</f>
        <v>4.725496688741722</v>
      </c>
      <c r="W496" s="41">
        <f>Data[[#This Row],[TOTAL CHELTUIELI EURO]]/Data[[#This Row],[NUMĂRUL PERSOANELOR CARE AU PARTICIPAT LA VOT]]</f>
        <v>0.97632211911772948</v>
      </c>
      <c r="X496" s="43">
        <v>4.8400999999999996</v>
      </c>
      <c r="Y496" s="114" t="s">
        <v>2891</v>
      </c>
      <c r="Z496" s="44">
        <v>2</v>
      </c>
      <c r="AA496" s="115" t="s">
        <v>3105</v>
      </c>
      <c r="AB496" s="44">
        <v>0</v>
      </c>
      <c r="AC496" s="45"/>
    </row>
    <row r="497" spans="1:29" ht="12" customHeight="1" x14ac:dyDescent="0.2">
      <c r="A497" s="37">
        <v>496</v>
      </c>
      <c r="B497" s="38" t="s">
        <v>11</v>
      </c>
      <c r="C497" s="39" t="s">
        <v>1412</v>
      </c>
      <c r="D497" s="40">
        <v>44101</v>
      </c>
      <c r="E497" s="38">
        <v>1</v>
      </c>
      <c r="F497" s="38"/>
      <c r="G497" s="38" t="s">
        <v>2</v>
      </c>
      <c r="H497" s="38" t="s">
        <v>2</v>
      </c>
      <c r="I497" s="39">
        <v>0</v>
      </c>
      <c r="J497" s="39">
        <v>3000</v>
      </c>
      <c r="K497" s="39">
        <v>0</v>
      </c>
      <c r="L497" s="41">
        <f>SUM(Data[[#This Row],[CHELTUIELI DE PERSONAL LEI]:[CHELTUIELI DE CAPITAL (ACTIVE NEFINANCIARE ) LEI]])</f>
        <v>3000</v>
      </c>
      <c r="M497" s="41">
        <f>Data[[#This Row],[TOTAL CHELTUIELI LEI]]/Data[[#This Row],[CURS VALUTAR EURO BNR 22 07 2020]]</f>
        <v>619.82190450610528</v>
      </c>
      <c r="N497" s="49">
        <v>1398</v>
      </c>
      <c r="O497" s="54"/>
      <c r="P497" s="54">
        <v>1049</v>
      </c>
      <c r="Q497" s="54"/>
      <c r="R497" s="54">
        <f>Data[[#This Row],[PERSOANE ÎNSCRISE ÎN LISTELE ELECTORALE (TURUL 1)            ]]+Data[[#This Row],[PERSOANE ÎNSCRISE ÎN LISTELE ELECTORALE (TURUL AL 2-LEA)]]</f>
        <v>1398</v>
      </c>
      <c r="S497" s="54">
        <f>Data[[#This Row],[PERSOANE CARE AU PARTICIPAT LA VOT (TURUL 1)]]+Data[[#This Row],[PERSOANE CARE AU PARTICIPAT LA VOT  (TURUL AL 2-LEA)]]</f>
        <v>1049</v>
      </c>
      <c r="T497" s="41">
        <f>Data[[#This Row],[TOTAL CHELTUIELI LEI]]/Data[[#This Row],[NUMĂRUL PERSOANELOR ÎNSCRISE ÎN LISTELE ELECTORALE]]</f>
        <v>2.1459227467811157</v>
      </c>
      <c r="U497" s="41">
        <f>Data[[#This Row],[TOTAL CHELTUIELI EURO]]/Data[[#This Row],[NUMĂRUL PERSOANELOR ÎNSCRISE ÎN LISTELE ELECTORALE]]</f>
        <v>0.4433633079442813</v>
      </c>
      <c r="V497" s="41">
        <f>Data[[#This Row],[TOTAL CHELTUIELI LEI]]/Data[[#This Row],[NUMĂRUL PERSOANELOR CARE AU PARTICIPAT LA VOT]]</f>
        <v>2.8598665395614873</v>
      </c>
      <c r="W497" s="41">
        <f>Data[[#This Row],[TOTAL CHELTUIELI EURO]]/Data[[#This Row],[NUMĂRUL PERSOANELOR CARE AU PARTICIPAT LA VOT]]</f>
        <v>0.59086930839476193</v>
      </c>
      <c r="X497" s="43">
        <v>4.8400999999999996</v>
      </c>
      <c r="Y497" s="114" t="s">
        <v>2891</v>
      </c>
      <c r="Z497" s="44">
        <v>2</v>
      </c>
      <c r="AA497" s="115" t="s">
        <v>3105</v>
      </c>
      <c r="AB497" s="44">
        <v>0</v>
      </c>
      <c r="AC497" s="45"/>
    </row>
    <row r="498" spans="1:29" ht="12" customHeight="1" x14ac:dyDescent="0.2">
      <c r="A498" s="37">
        <v>497</v>
      </c>
      <c r="B498" s="38" t="s">
        <v>11</v>
      </c>
      <c r="C498" s="39" t="s">
        <v>1413</v>
      </c>
      <c r="D498" s="40">
        <v>44101</v>
      </c>
      <c r="E498" s="38">
        <v>1</v>
      </c>
      <c r="F498" s="38"/>
      <c r="G498" s="38" t="s">
        <v>2</v>
      </c>
      <c r="H498" s="38" t="s">
        <v>2</v>
      </c>
      <c r="I498" s="48">
        <v>500</v>
      </c>
      <c r="J498" s="48">
        <v>1989</v>
      </c>
      <c r="K498" s="39">
        <v>0</v>
      </c>
      <c r="L498" s="41">
        <f>SUM(Data[[#This Row],[CHELTUIELI DE PERSONAL LEI]:[CHELTUIELI DE CAPITAL (ACTIVE NEFINANCIARE ) LEI]])</f>
        <v>2489</v>
      </c>
      <c r="M498" s="41">
        <f>Data[[#This Row],[TOTAL CHELTUIELI LEI]]/Data[[#This Row],[CURS VALUTAR EURO BNR 22 07 2020]]</f>
        <v>514.24557343856532</v>
      </c>
      <c r="N498" s="49">
        <v>1042</v>
      </c>
      <c r="O498" s="54"/>
      <c r="P498" s="54">
        <v>622</v>
      </c>
      <c r="Q498" s="54"/>
      <c r="R498" s="54">
        <f>Data[[#This Row],[PERSOANE ÎNSCRISE ÎN LISTELE ELECTORALE (TURUL 1)            ]]+Data[[#This Row],[PERSOANE ÎNSCRISE ÎN LISTELE ELECTORALE (TURUL AL 2-LEA)]]</f>
        <v>1042</v>
      </c>
      <c r="S498" s="54">
        <f>Data[[#This Row],[PERSOANE CARE AU PARTICIPAT LA VOT (TURUL 1)]]+Data[[#This Row],[PERSOANE CARE AU PARTICIPAT LA VOT  (TURUL AL 2-LEA)]]</f>
        <v>622</v>
      </c>
      <c r="T498" s="41">
        <f>Data[[#This Row],[TOTAL CHELTUIELI LEI]]/Data[[#This Row],[NUMĂRUL PERSOANELOR ÎNSCRISE ÎN LISTELE ELECTORALE]]</f>
        <v>2.3886756238003839</v>
      </c>
      <c r="U498" s="41">
        <f>Data[[#This Row],[TOTAL CHELTUIELI EURO]]/Data[[#This Row],[NUMĂRUL PERSOANELOR ÎNSCRISE ÎN LISTELE ELECTORALE]]</f>
        <v>0.49351782479708761</v>
      </c>
      <c r="V498" s="41">
        <f>Data[[#This Row],[TOTAL CHELTUIELI LEI]]/Data[[#This Row],[NUMĂRUL PERSOANELOR CARE AU PARTICIPAT LA VOT]]</f>
        <v>4.001607717041801</v>
      </c>
      <c r="W498" s="41">
        <f>Data[[#This Row],[TOTAL CHELTUIELI EURO]]/Data[[#This Row],[NUMĂRUL PERSOANELOR CARE AU PARTICIPAT LA VOT]]</f>
        <v>0.8267613720877256</v>
      </c>
      <c r="X498" s="43">
        <v>4.8400999999999996</v>
      </c>
      <c r="Y498" s="114" t="s">
        <v>2891</v>
      </c>
      <c r="Z498" s="44">
        <v>2</v>
      </c>
      <c r="AA498" s="115" t="s">
        <v>3105</v>
      </c>
      <c r="AB498" s="44">
        <v>0</v>
      </c>
      <c r="AC498" s="45"/>
    </row>
    <row r="499" spans="1:29" ht="12" customHeight="1" x14ac:dyDescent="0.2">
      <c r="A499" s="37">
        <v>498</v>
      </c>
      <c r="B499" s="38" t="s">
        <v>11</v>
      </c>
      <c r="C499" s="39" t="s">
        <v>1414</v>
      </c>
      <c r="D499" s="40">
        <v>44101</v>
      </c>
      <c r="E499" s="38">
        <v>1</v>
      </c>
      <c r="F499" s="38"/>
      <c r="G499" s="38" t="s">
        <v>2</v>
      </c>
      <c r="H499" s="38" t="s">
        <v>2</v>
      </c>
      <c r="I499" s="48">
        <v>2550</v>
      </c>
      <c r="J499" s="48">
        <v>3022</v>
      </c>
      <c r="K499" s="48">
        <v>4070</v>
      </c>
      <c r="L499" s="41">
        <f>SUM(Data[[#This Row],[CHELTUIELI DE PERSONAL LEI]:[CHELTUIELI DE CAPITAL (ACTIVE NEFINANCIARE ) LEI]])</f>
        <v>9642</v>
      </c>
      <c r="M499" s="41">
        <f>Data[[#This Row],[TOTAL CHELTUIELI LEI]]/Data[[#This Row],[CURS VALUTAR EURO BNR 22 07 2020]]</f>
        <v>1992.1076010826225</v>
      </c>
      <c r="N499" s="49">
        <v>2288</v>
      </c>
      <c r="O499" s="54"/>
      <c r="P499" s="54">
        <v>1644</v>
      </c>
      <c r="Q499" s="54"/>
      <c r="R499" s="54">
        <f>Data[[#This Row],[PERSOANE ÎNSCRISE ÎN LISTELE ELECTORALE (TURUL 1)            ]]+Data[[#This Row],[PERSOANE ÎNSCRISE ÎN LISTELE ELECTORALE (TURUL AL 2-LEA)]]</f>
        <v>2288</v>
      </c>
      <c r="S499" s="54">
        <f>Data[[#This Row],[PERSOANE CARE AU PARTICIPAT LA VOT (TURUL 1)]]+Data[[#This Row],[PERSOANE CARE AU PARTICIPAT LA VOT  (TURUL AL 2-LEA)]]</f>
        <v>1644</v>
      </c>
      <c r="T499" s="41">
        <f>Data[[#This Row],[TOTAL CHELTUIELI LEI]]/Data[[#This Row],[NUMĂRUL PERSOANELOR ÎNSCRISE ÎN LISTELE ELECTORALE]]</f>
        <v>4.2141608391608392</v>
      </c>
      <c r="U499" s="41">
        <f>Data[[#This Row],[TOTAL CHELTUIELI EURO]]/Data[[#This Row],[NUMĂRUL PERSOANELOR ÎNSCRISE ÎN LISTELE ELECTORALE]]</f>
        <v>0.87067639907457273</v>
      </c>
      <c r="V499" s="41">
        <f>Data[[#This Row],[TOTAL CHELTUIELI LEI]]/Data[[#This Row],[NUMĂRUL PERSOANELOR CARE AU PARTICIPAT LA VOT]]</f>
        <v>5.8649635036496353</v>
      </c>
      <c r="W499" s="41">
        <f>Data[[#This Row],[TOTAL CHELTUIELI EURO]]/Data[[#This Row],[NUMĂRUL PERSOANELOR CARE AU PARTICIPAT LA VOT]]</f>
        <v>1.2117442828969724</v>
      </c>
      <c r="X499" s="43">
        <v>4.8400999999999996</v>
      </c>
      <c r="Y499" s="114" t="s">
        <v>2895</v>
      </c>
      <c r="Z499" s="44">
        <v>4</v>
      </c>
      <c r="AA499" s="115" t="s">
        <v>3105</v>
      </c>
      <c r="AB499" s="44">
        <v>0</v>
      </c>
      <c r="AC499" s="45"/>
    </row>
    <row r="500" spans="1:29" ht="12" customHeight="1" x14ac:dyDescent="0.2">
      <c r="A500" s="37">
        <v>499</v>
      </c>
      <c r="B500" s="38" t="s">
        <v>11</v>
      </c>
      <c r="C500" s="39" t="s">
        <v>1415</v>
      </c>
      <c r="D500" s="40">
        <v>44101</v>
      </c>
      <c r="E500" s="38">
        <v>1</v>
      </c>
      <c r="F500" s="38"/>
      <c r="G500" s="38" t="s">
        <v>2</v>
      </c>
      <c r="H500" s="38" t="s">
        <v>2</v>
      </c>
      <c r="I500" s="48">
        <v>2556</v>
      </c>
      <c r="J500" s="48">
        <v>13535.27</v>
      </c>
      <c r="K500" s="39">
        <v>0</v>
      </c>
      <c r="L500" s="41">
        <f>SUM(Data[[#This Row],[CHELTUIELI DE PERSONAL LEI]:[CHELTUIELI DE CAPITAL (ACTIVE NEFINANCIARE ) LEI]])</f>
        <v>16091.27</v>
      </c>
      <c r="M500" s="41">
        <f>Data[[#This Row],[TOTAL CHELTUIELI LEI]]/Data[[#This Row],[CURS VALUTAR EURO BNR 22 07 2020]]</f>
        <v>3324.5738724406524</v>
      </c>
      <c r="N500" s="49">
        <v>1088</v>
      </c>
      <c r="O500" s="54"/>
      <c r="P500" s="54">
        <v>932</v>
      </c>
      <c r="Q500" s="54"/>
      <c r="R500" s="54">
        <f>Data[[#This Row],[PERSOANE ÎNSCRISE ÎN LISTELE ELECTORALE (TURUL 1)            ]]+Data[[#This Row],[PERSOANE ÎNSCRISE ÎN LISTELE ELECTORALE (TURUL AL 2-LEA)]]</f>
        <v>1088</v>
      </c>
      <c r="S500" s="54">
        <f>Data[[#This Row],[PERSOANE CARE AU PARTICIPAT LA VOT (TURUL 1)]]+Data[[#This Row],[PERSOANE CARE AU PARTICIPAT LA VOT  (TURUL AL 2-LEA)]]</f>
        <v>932</v>
      </c>
      <c r="T500" s="41">
        <f>Data[[#This Row],[TOTAL CHELTUIELI LEI]]/Data[[#This Row],[NUMĂRUL PERSOANELOR ÎNSCRISE ÎN LISTELE ELECTORALE]]</f>
        <v>14.789770220588236</v>
      </c>
      <c r="U500" s="41">
        <f>Data[[#This Row],[TOTAL CHELTUIELI EURO]]/Data[[#This Row],[NUMĂRUL PERSOANELOR ÎNSCRISE ÎN LISTELE ELECTORALE]]</f>
        <v>3.0556745151108937</v>
      </c>
      <c r="V500" s="41">
        <f>Data[[#This Row],[TOTAL CHELTUIELI LEI]]/Data[[#This Row],[NUMĂRUL PERSOANELOR CARE AU PARTICIPAT LA VOT]]</f>
        <v>17.265311158798283</v>
      </c>
      <c r="W500" s="41">
        <f>Data[[#This Row],[TOTAL CHELTUIELI EURO]]/Data[[#This Row],[NUMĂRUL PERSOANELOR CARE AU PARTICIPAT LA VOT]]</f>
        <v>3.5671393481122879</v>
      </c>
      <c r="X500" s="43">
        <v>4.8400999999999996</v>
      </c>
      <c r="Y500" s="114" t="s">
        <v>2885</v>
      </c>
      <c r="Z500" s="44">
        <v>14</v>
      </c>
      <c r="AA500" s="115" t="s">
        <v>3106</v>
      </c>
      <c r="AB500" s="44">
        <v>3</v>
      </c>
      <c r="AC500" s="45"/>
    </row>
    <row r="501" spans="1:29" ht="12" customHeight="1" x14ac:dyDescent="0.2">
      <c r="A501" s="37">
        <v>500</v>
      </c>
      <c r="B501" s="38" t="s">
        <v>11</v>
      </c>
      <c r="C501" s="39" t="s">
        <v>1416</v>
      </c>
      <c r="D501" s="40">
        <v>44101</v>
      </c>
      <c r="E501" s="38">
        <v>1</v>
      </c>
      <c r="F501" s="38"/>
      <c r="G501" s="38" t="s">
        <v>2</v>
      </c>
      <c r="H501" s="38" t="s">
        <v>2</v>
      </c>
      <c r="I501" s="39">
        <v>0</v>
      </c>
      <c r="J501" s="39">
        <v>913</v>
      </c>
      <c r="K501" s="39">
        <v>0</v>
      </c>
      <c r="L501" s="41">
        <f>SUM(Data[[#This Row],[CHELTUIELI DE PERSONAL LEI]:[CHELTUIELI DE CAPITAL (ACTIVE NEFINANCIARE ) LEI]])</f>
        <v>913</v>
      </c>
      <c r="M501" s="41">
        <f>Data[[#This Row],[TOTAL CHELTUIELI LEI]]/Data[[#This Row],[CURS VALUTAR EURO BNR 22 07 2020]]</f>
        <v>188.63246627135806</v>
      </c>
      <c r="N501" s="49">
        <v>771</v>
      </c>
      <c r="O501" s="54"/>
      <c r="P501" s="54">
        <v>619</v>
      </c>
      <c r="Q501" s="54"/>
      <c r="R501" s="54">
        <f>Data[[#This Row],[PERSOANE ÎNSCRISE ÎN LISTELE ELECTORALE (TURUL 1)            ]]+Data[[#This Row],[PERSOANE ÎNSCRISE ÎN LISTELE ELECTORALE (TURUL AL 2-LEA)]]</f>
        <v>771</v>
      </c>
      <c r="S501" s="54">
        <f>Data[[#This Row],[PERSOANE CARE AU PARTICIPAT LA VOT (TURUL 1)]]+Data[[#This Row],[PERSOANE CARE AU PARTICIPAT LA VOT  (TURUL AL 2-LEA)]]</f>
        <v>619</v>
      </c>
      <c r="T501" s="41">
        <f>Data[[#This Row],[TOTAL CHELTUIELI LEI]]/Data[[#This Row],[NUMĂRUL PERSOANELOR ÎNSCRISE ÎN LISTELE ELECTORALE]]</f>
        <v>1.1841763942931258</v>
      </c>
      <c r="U501" s="41">
        <f>Data[[#This Row],[TOTAL CHELTUIELI EURO]]/Data[[#This Row],[NUMĂRUL PERSOANELOR ÎNSCRISE ÎN LISTELE ELECTORALE]]</f>
        <v>0.24465948932731266</v>
      </c>
      <c r="V501" s="41">
        <f>Data[[#This Row],[TOTAL CHELTUIELI LEI]]/Data[[#This Row],[NUMĂRUL PERSOANELOR CARE AU PARTICIPAT LA VOT]]</f>
        <v>1.4749596122778674</v>
      </c>
      <c r="W501" s="41">
        <f>Data[[#This Row],[TOTAL CHELTUIELI EURO]]/Data[[#This Row],[NUMĂRUL PERSOANELOR CARE AU PARTICIPAT LA VOT]]</f>
        <v>0.3047374253172182</v>
      </c>
      <c r="X501" s="43">
        <v>4.8400999999999996</v>
      </c>
      <c r="Y501" s="114" t="s">
        <v>2894</v>
      </c>
      <c r="Z501" s="44">
        <v>1</v>
      </c>
      <c r="AA501" s="115" t="s">
        <v>3105</v>
      </c>
      <c r="AB501" s="44">
        <v>0</v>
      </c>
      <c r="AC501" s="45"/>
    </row>
    <row r="502" spans="1:29" ht="12" customHeight="1" x14ac:dyDescent="0.2">
      <c r="A502" s="37">
        <v>501</v>
      </c>
      <c r="B502" s="38" t="s">
        <v>11</v>
      </c>
      <c r="C502" s="39" t="s">
        <v>1417</v>
      </c>
      <c r="D502" s="40">
        <v>44101</v>
      </c>
      <c r="E502" s="38">
        <v>1</v>
      </c>
      <c r="F502" s="38"/>
      <c r="G502" s="38" t="s">
        <v>2</v>
      </c>
      <c r="H502" s="38" t="s">
        <v>2</v>
      </c>
      <c r="I502" s="48">
        <v>1500</v>
      </c>
      <c r="J502" s="48">
        <v>2000</v>
      </c>
      <c r="K502" s="39">
        <v>0</v>
      </c>
      <c r="L502" s="41">
        <f>SUM(Data[[#This Row],[CHELTUIELI DE PERSONAL LEI]:[CHELTUIELI DE CAPITAL (ACTIVE NEFINANCIARE ) LEI]])</f>
        <v>3500</v>
      </c>
      <c r="M502" s="41">
        <f>Data[[#This Row],[TOTAL CHELTUIELI LEI]]/Data[[#This Row],[CURS VALUTAR EURO BNR 22 07 2020]]</f>
        <v>723.12555525712287</v>
      </c>
      <c r="N502" s="49">
        <v>2985</v>
      </c>
      <c r="O502" s="54"/>
      <c r="P502" s="54">
        <v>1608</v>
      </c>
      <c r="Q502" s="54"/>
      <c r="R502" s="54">
        <f>Data[[#This Row],[PERSOANE ÎNSCRISE ÎN LISTELE ELECTORALE (TURUL 1)            ]]+Data[[#This Row],[PERSOANE ÎNSCRISE ÎN LISTELE ELECTORALE (TURUL AL 2-LEA)]]</f>
        <v>2985</v>
      </c>
      <c r="S502" s="54">
        <f>Data[[#This Row],[PERSOANE CARE AU PARTICIPAT LA VOT (TURUL 1)]]+Data[[#This Row],[PERSOANE CARE AU PARTICIPAT LA VOT  (TURUL AL 2-LEA)]]</f>
        <v>1608</v>
      </c>
      <c r="T502" s="41">
        <f>Data[[#This Row],[TOTAL CHELTUIELI LEI]]/Data[[#This Row],[NUMĂRUL PERSOANELOR ÎNSCRISE ÎN LISTELE ELECTORALE]]</f>
        <v>1.1725293132328307</v>
      </c>
      <c r="U502" s="41">
        <f>Data[[#This Row],[TOTAL CHELTUIELI EURO]]/Data[[#This Row],[NUMĂRUL PERSOANELOR ÎNSCRISE ÎN LISTELE ELECTORALE]]</f>
        <v>0.24225311733906965</v>
      </c>
      <c r="V502" s="41">
        <f>Data[[#This Row],[TOTAL CHELTUIELI LEI]]/Data[[#This Row],[NUMĂRUL PERSOANELOR CARE AU PARTICIPAT LA VOT]]</f>
        <v>2.1766169154228856</v>
      </c>
      <c r="W502" s="41">
        <f>Data[[#This Row],[TOTAL CHELTUIELI EURO]]/Data[[#This Row],[NUMĂRUL PERSOANELOR CARE AU PARTICIPAT LA VOT]]</f>
        <v>0.44970494729920574</v>
      </c>
      <c r="X502" s="43">
        <v>4.8400999999999996</v>
      </c>
      <c r="Y502" s="114" t="s">
        <v>2894</v>
      </c>
      <c r="Z502" s="44">
        <v>1</v>
      </c>
      <c r="AA502" s="115" t="s">
        <v>3105</v>
      </c>
      <c r="AB502" s="44">
        <v>0</v>
      </c>
      <c r="AC502" s="45"/>
    </row>
    <row r="503" spans="1:29" ht="12" customHeight="1" x14ac:dyDescent="0.2">
      <c r="A503" s="37">
        <v>502</v>
      </c>
      <c r="B503" s="38" t="s">
        <v>11</v>
      </c>
      <c r="C503" s="39" t="s">
        <v>1418</v>
      </c>
      <c r="D503" s="40">
        <v>44101</v>
      </c>
      <c r="E503" s="38">
        <v>1</v>
      </c>
      <c r="F503" s="38"/>
      <c r="G503" s="38" t="s">
        <v>2</v>
      </c>
      <c r="H503" s="38" t="s">
        <v>2</v>
      </c>
      <c r="I503" s="39">
        <v>0</v>
      </c>
      <c r="J503" s="39">
        <v>1079.5</v>
      </c>
      <c r="K503" s="39">
        <v>0</v>
      </c>
      <c r="L503" s="41">
        <f>SUM(Data[[#This Row],[CHELTUIELI DE PERSONAL LEI]:[CHELTUIELI DE CAPITAL (ACTIVE NEFINANCIARE ) LEI]])</f>
        <v>1079.5</v>
      </c>
      <c r="M503" s="41">
        <f>Data[[#This Row],[TOTAL CHELTUIELI LEI]]/Data[[#This Row],[CURS VALUTAR EURO BNR 22 07 2020]]</f>
        <v>223.03258197144689</v>
      </c>
      <c r="N503" s="49">
        <v>2686</v>
      </c>
      <c r="O503" s="54"/>
      <c r="P503" s="54">
        <v>2090</v>
      </c>
      <c r="Q503" s="54"/>
      <c r="R503" s="54">
        <f>Data[[#This Row],[PERSOANE ÎNSCRISE ÎN LISTELE ELECTORALE (TURUL 1)            ]]+Data[[#This Row],[PERSOANE ÎNSCRISE ÎN LISTELE ELECTORALE (TURUL AL 2-LEA)]]</f>
        <v>2686</v>
      </c>
      <c r="S503" s="54">
        <f>Data[[#This Row],[PERSOANE CARE AU PARTICIPAT LA VOT (TURUL 1)]]+Data[[#This Row],[PERSOANE CARE AU PARTICIPAT LA VOT  (TURUL AL 2-LEA)]]</f>
        <v>2090</v>
      </c>
      <c r="T503" s="41">
        <f>Data[[#This Row],[TOTAL CHELTUIELI LEI]]/Data[[#This Row],[NUMĂRUL PERSOANELOR ÎNSCRISE ÎN LISTELE ELECTORALE]]</f>
        <v>0.40189873417721517</v>
      </c>
      <c r="U503" s="41">
        <f>Data[[#This Row],[TOTAL CHELTUIELI EURO]]/Data[[#This Row],[NUMĂRUL PERSOANELOR ÎNSCRISE ÎN LISTELE ELECTORALE]]</f>
        <v>8.3035212945438155E-2</v>
      </c>
      <c r="V503" s="41">
        <f>Data[[#This Row],[TOTAL CHELTUIELI LEI]]/Data[[#This Row],[NUMĂRUL PERSOANELOR CARE AU PARTICIPAT LA VOT]]</f>
        <v>0.5165071770334928</v>
      </c>
      <c r="W503" s="41">
        <f>Data[[#This Row],[TOTAL CHELTUIELI EURO]]/Data[[#This Row],[NUMĂRUL PERSOANELOR CARE AU PARTICIPAT LA VOT]]</f>
        <v>0.10671415405332386</v>
      </c>
      <c r="X503" s="43">
        <v>4.8400999999999996</v>
      </c>
      <c r="Y503" s="114" t="s">
        <v>2890</v>
      </c>
      <c r="Z503" s="44">
        <v>0</v>
      </c>
      <c r="AA503" s="115" t="s">
        <v>3105</v>
      </c>
      <c r="AB503" s="44">
        <v>0</v>
      </c>
      <c r="AC503" s="45"/>
    </row>
    <row r="504" spans="1:29" ht="12" customHeight="1" x14ac:dyDescent="0.2">
      <c r="A504" s="37">
        <v>503</v>
      </c>
      <c r="B504" s="38" t="s">
        <v>11</v>
      </c>
      <c r="C504" s="39" t="s">
        <v>1419</v>
      </c>
      <c r="D504" s="40">
        <v>44101</v>
      </c>
      <c r="E504" s="38">
        <v>1</v>
      </c>
      <c r="F504" s="38"/>
      <c r="G504" s="38" t="s">
        <v>2</v>
      </c>
      <c r="H504" s="38" t="s">
        <v>2</v>
      </c>
      <c r="I504" s="48">
        <v>1000</v>
      </c>
      <c r="J504" s="48">
        <v>8804</v>
      </c>
      <c r="K504" s="39">
        <v>0</v>
      </c>
      <c r="L504" s="41">
        <f>SUM(Data[[#This Row],[CHELTUIELI DE PERSONAL LEI]:[CHELTUIELI DE CAPITAL (ACTIVE NEFINANCIARE ) LEI]])</f>
        <v>9804</v>
      </c>
      <c r="M504" s="41">
        <f>Data[[#This Row],[TOTAL CHELTUIELI LEI]]/Data[[#This Row],[CURS VALUTAR EURO BNR 22 07 2020]]</f>
        <v>2025.5779839259521</v>
      </c>
      <c r="N504" s="49">
        <v>2335</v>
      </c>
      <c r="O504" s="54"/>
      <c r="P504" s="54">
        <v>1454</v>
      </c>
      <c r="Q504" s="54"/>
      <c r="R504" s="54">
        <f>Data[[#This Row],[PERSOANE ÎNSCRISE ÎN LISTELE ELECTORALE (TURUL 1)            ]]+Data[[#This Row],[PERSOANE ÎNSCRISE ÎN LISTELE ELECTORALE (TURUL AL 2-LEA)]]</f>
        <v>2335</v>
      </c>
      <c r="S504" s="54">
        <f>Data[[#This Row],[PERSOANE CARE AU PARTICIPAT LA VOT (TURUL 1)]]+Data[[#This Row],[PERSOANE CARE AU PARTICIPAT LA VOT  (TURUL AL 2-LEA)]]</f>
        <v>1454</v>
      </c>
      <c r="T504" s="41">
        <f>Data[[#This Row],[TOTAL CHELTUIELI LEI]]/Data[[#This Row],[NUMĂRUL PERSOANELOR ÎNSCRISE ÎN LISTELE ELECTORALE]]</f>
        <v>4.1987152034261239</v>
      </c>
      <c r="U504" s="41">
        <f>Data[[#This Row],[TOTAL CHELTUIELI EURO]]/Data[[#This Row],[NUMĂRUL PERSOANELOR ÎNSCRISE ÎN LISTELE ELECTORALE]]</f>
        <v>0.86748521795543987</v>
      </c>
      <c r="V504" s="41">
        <f>Data[[#This Row],[TOTAL CHELTUIELI LEI]]/Data[[#This Row],[NUMĂRUL PERSOANELOR CARE AU PARTICIPAT LA VOT]]</f>
        <v>6.7427785419532329</v>
      </c>
      <c r="W504" s="41">
        <f>Data[[#This Row],[TOTAL CHELTUIELI EURO]]/Data[[#This Row],[NUMĂRUL PERSOANELOR CARE AU PARTICIPAT LA VOT]]</f>
        <v>1.3931072791787842</v>
      </c>
      <c r="X504" s="43">
        <v>4.8400999999999996</v>
      </c>
      <c r="Y504" s="114" t="s">
        <v>2895</v>
      </c>
      <c r="Z504" s="44">
        <v>4</v>
      </c>
      <c r="AA504" s="115" t="s">
        <v>3105</v>
      </c>
      <c r="AB504" s="44">
        <v>0</v>
      </c>
      <c r="AC504" s="45"/>
    </row>
    <row r="505" spans="1:29" ht="12" customHeight="1" x14ac:dyDescent="0.2">
      <c r="A505" s="37">
        <v>504</v>
      </c>
      <c r="B505" s="38" t="s">
        <v>11</v>
      </c>
      <c r="C505" s="39" t="s">
        <v>1420</v>
      </c>
      <c r="D505" s="40">
        <v>44101</v>
      </c>
      <c r="E505" s="38">
        <v>1</v>
      </c>
      <c r="F505" s="38"/>
      <c r="G505" s="38" t="s">
        <v>2</v>
      </c>
      <c r="H505" s="38" t="s">
        <v>2</v>
      </c>
      <c r="I505" s="39">
        <v>0</v>
      </c>
      <c r="J505" s="39">
        <v>8500</v>
      </c>
      <c r="K505" s="39">
        <v>0</v>
      </c>
      <c r="L505" s="41">
        <f>SUM(Data[[#This Row],[CHELTUIELI DE PERSONAL LEI]:[CHELTUIELI DE CAPITAL (ACTIVE NEFINANCIARE ) LEI]])</f>
        <v>8500</v>
      </c>
      <c r="M505" s="41">
        <f>Data[[#This Row],[TOTAL CHELTUIELI LEI]]/Data[[#This Row],[CURS VALUTAR EURO BNR 22 07 2020]]</f>
        <v>1756.1620627672983</v>
      </c>
      <c r="N505" s="49">
        <v>3600</v>
      </c>
      <c r="O505" s="54"/>
      <c r="P505" s="54">
        <v>1661</v>
      </c>
      <c r="Q505" s="54"/>
      <c r="R505" s="54">
        <f>Data[[#This Row],[PERSOANE ÎNSCRISE ÎN LISTELE ELECTORALE (TURUL 1)            ]]+Data[[#This Row],[PERSOANE ÎNSCRISE ÎN LISTELE ELECTORALE (TURUL AL 2-LEA)]]</f>
        <v>3600</v>
      </c>
      <c r="S505" s="54">
        <f>Data[[#This Row],[PERSOANE CARE AU PARTICIPAT LA VOT (TURUL 1)]]+Data[[#This Row],[PERSOANE CARE AU PARTICIPAT LA VOT  (TURUL AL 2-LEA)]]</f>
        <v>1661</v>
      </c>
      <c r="T505" s="41">
        <f>Data[[#This Row],[TOTAL CHELTUIELI LEI]]/Data[[#This Row],[NUMĂRUL PERSOANELOR ÎNSCRISE ÎN LISTELE ELECTORALE]]</f>
        <v>2.3611111111111112</v>
      </c>
      <c r="U505" s="41">
        <f>Data[[#This Row],[TOTAL CHELTUIELI EURO]]/Data[[#This Row],[NUMĂRUL PERSOANELOR ÎNSCRISE ÎN LISTELE ELECTORALE]]</f>
        <v>0.48782279521313843</v>
      </c>
      <c r="V505" s="41">
        <f>Data[[#This Row],[TOTAL CHELTUIELI LEI]]/Data[[#This Row],[NUMĂRUL PERSOANELOR CARE AU PARTICIPAT LA VOT]]</f>
        <v>5.1173991571342565</v>
      </c>
      <c r="W505" s="41">
        <f>Data[[#This Row],[TOTAL CHELTUIELI EURO]]/Data[[#This Row],[NUMĂRUL PERSOANELOR CARE AU PARTICIPAT LA VOT]]</f>
        <v>1.0572920305642977</v>
      </c>
      <c r="X505" s="43">
        <v>4.8400999999999996</v>
      </c>
      <c r="Y505" s="114" t="s">
        <v>2891</v>
      </c>
      <c r="Z505" s="44">
        <v>2</v>
      </c>
      <c r="AA505" s="115" t="s">
        <v>3105</v>
      </c>
      <c r="AB505" s="44">
        <v>0</v>
      </c>
      <c r="AC505" s="45"/>
    </row>
    <row r="506" spans="1:29" ht="12" customHeight="1" x14ac:dyDescent="0.2">
      <c r="A506" s="37">
        <v>505</v>
      </c>
      <c r="B506" s="38" t="s">
        <v>11</v>
      </c>
      <c r="C506" s="39" t="s">
        <v>1421</v>
      </c>
      <c r="D506" s="40">
        <v>44101</v>
      </c>
      <c r="E506" s="38">
        <v>1</v>
      </c>
      <c r="F506" s="38"/>
      <c r="G506" s="38" t="s">
        <v>2</v>
      </c>
      <c r="H506" s="38" t="s">
        <v>2</v>
      </c>
      <c r="I506" s="48">
        <v>4800</v>
      </c>
      <c r="J506" s="48">
        <v>13744</v>
      </c>
      <c r="K506" s="39">
        <v>0</v>
      </c>
      <c r="L506" s="41">
        <f>SUM(Data[[#This Row],[CHELTUIELI DE PERSONAL LEI]:[CHELTUIELI DE CAPITAL (ACTIVE NEFINANCIARE ) LEI]])</f>
        <v>18544</v>
      </c>
      <c r="M506" s="41">
        <f>Data[[#This Row],[TOTAL CHELTUIELI LEI]]/Data[[#This Row],[CURS VALUTAR EURO BNR 22 07 2020]]</f>
        <v>3831.325799053739</v>
      </c>
      <c r="N506" s="49">
        <v>1929</v>
      </c>
      <c r="O506" s="54"/>
      <c r="P506" s="54">
        <v>1172</v>
      </c>
      <c r="Q506" s="54"/>
      <c r="R506" s="54">
        <f>Data[[#This Row],[PERSOANE ÎNSCRISE ÎN LISTELE ELECTORALE (TURUL 1)            ]]+Data[[#This Row],[PERSOANE ÎNSCRISE ÎN LISTELE ELECTORALE (TURUL AL 2-LEA)]]</f>
        <v>1929</v>
      </c>
      <c r="S506" s="54">
        <f>Data[[#This Row],[PERSOANE CARE AU PARTICIPAT LA VOT (TURUL 1)]]+Data[[#This Row],[PERSOANE CARE AU PARTICIPAT LA VOT  (TURUL AL 2-LEA)]]</f>
        <v>1172</v>
      </c>
      <c r="T506" s="41">
        <f>Data[[#This Row],[TOTAL CHELTUIELI LEI]]/Data[[#This Row],[NUMĂRUL PERSOANELOR ÎNSCRISE ÎN LISTELE ELECTORALE]]</f>
        <v>9.6132711249351992</v>
      </c>
      <c r="U506" s="41">
        <f>Data[[#This Row],[TOTAL CHELTUIELI EURO]]/Data[[#This Row],[NUMĂRUL PERSOANELOR ÎNSCRISE ÎN LISTELE ELECTORALE]]</f>
        <v>1.986172005730295</v>
      </c>
      <c r="V506" s="41">
        <f>Data[[#This Row],[TOTAL CHELTUIELI LEI]]/Data[[#This Row],[NUMĂRUL PERSOANELOR CARE AU PARTICIPAT LA VOT]]</f>
        <v>15.822525597269625</v>
      </c>
      <c r="W506" s="41">
        <f>Data[[#This Row],[TOTAL CHELTUIELI EURO]]/Data[[#This Row],[NUMĂRUL PERSOANELOR CARE AU PARTICIPAT LA VOT]]</f>
        <v>3.2690493165987533</v>
      </c>
      <c r="X506" s="43">
        <v>4.8400999999999996</v>
      </c>
      <c r="Y506" s="114" t="s">
        <v>2887</v>
      </c>
      <c r="Z506" s="44">
        <v>9</v>
      </c>
      <c r="AA506" s="115" t="s">
        <v>3107</v>
      </c>
      <c r="AB506" s="44">
        <v>1</v>
      </c>
      <c r="AC506" s="45"/>
    </row>
    <row r="507" spans="1:29" ht="12" customHeight="1" x14ac:dyDescent="0.2">
      <c r="A507" s="37">
        <v>506</v>
      </c>
      <c r="B507" s="38" t="s">
        <v>11</v>
      </c>
      <c r="C507" s="39" t="s">
        <v>1422</v>
      </c>
      <c r="D507" s="40">
        <v>44101</v>
      </c>
      <c r="E507" s="38">
        <v>1</v>
      </c>
      <c r="F507" s="38"/>
      <c r="G507" s="38" t="s">
        <v>2</v>
      </c>
      <c r="H507" s="38" t="s">
        <v>2</v>
      </c>
      <c r="I507" s="39">
        <v>6000</v>
      </c>
      <c r="J507" s="39">
        <v>9719</v>
      </c>
      <c r="K507" s="39">
        <v>0</v>
      </c>
      <c r="L507" s="41">
        <f>SUM(Data[[#This Row],[CHELTUIELI DE PERSONAL LEI]:[CHELTUIELI DE CAPITAL (ACTIVE NEFINANCIARE ) LEI]])</f>
        <v>15719</v>
      </c>
      <c r="M507" s="41">
        <f>Data[[#This Row],[TOTAL CHELTUIELI LEI]]/Data[[#This Row],[CURS VALUTAR EURO BNR 22 07 2020]]</f>
        <v>3247.6601723104895</v>
      </c>
      <c r="N507" s="49">
        <v>2055</v>
      </c>
      <c r="O507" s="54"/>
      <c r="P507" s="54">
        <v>1547</v>
      </c>
      <c r="Q507" s="54"/>
      <c r="R507" s="54">
        <f>Data[[#This Row],[PERSOANE ÎNSCRISE ÎN LISTELE ELECTORALE (TURUL 1)            ]]+Data[[#This Row],[PERSOANE ÎNSCRISE ÎN LISTELE ELECTORALE (TURUL AL 2-LEA)]]</f>
        <v>2055</v>
      </c>
      <c r="S507" s="54">
        <f>Data[[#This Row],[PERSOANE CARE AU PARTICIPAT LA VOT (TURUL 1)]]+Data[[#This Row],[PERSOANE CARE AU PARTICIPAT LA VOT  (TURUL AL 2-LEA)]]</f>
        <v>1547</v>
      </c>
      <c r="T507" s="41">
        <f>Data[[#This Row],[TOTAL CHELTUIELI LEI]]/Data[[#This Row],[NUMĂRUL PERSOANELOR ÎNSCRISE ÎN LISTELE ELECTORALE]]</f>
        <v>7.6491484184914844</v>
      </c>
      <c r="U507" s="41">
        <f>Data[[#This Row],[TOTAL CHELTUIELI EURO]]/Data[[#This Row],[NUMĂRUL PERSOANELOR ÎNSCRISE ÎN LISTELE ELECTORALE]]</f>
        <v>1.5803699135330849</v>
      </c>
      <c r="V507" s="41">
        <f>Data[[#This Row],[TOTAL CHELTUIELI LEI]]/Data[[#This Row],[NUMĂRUL PERSOANELOR CARE AU PARTICIPAT LA VOT]]</f>
        <v>10.160956690368455</v>
      </c>
      <c r="W507" s="41">
        <f>Data[[#This Row],[TOTAL CHELTUIELI EURO]]/Data[[#This Row],[NUMĂRUL PERSOANELOR CARE AU PARTICIPAT LA VOT]]</f>
        <v>2.0993278424760762</v>
      </c>
      <c r="X507" s="43">
        <v>4.8400999999999996</v>
      </c>
      <c r="Y507" s="114" t="s">
        <v>2886</v>
      </c>
      <c r="Z507" s="44">
        <v>7</v>
      </c>
      <c r="AA507" s="115" t="s">
        <v>3107</v>
      </c>
      <c r="AB507" s="44">
        <v>1</v>
      </c>
      <c r="AC507" s="45"/>
    </row>
    <row r="508" spans="1:29" ht="12" customHeight="1" x14ac:dyDescent="0.2">
      <c r="A508" s="37">
        <v>507</v>
      </c>
      <c r="B508" s="38" t="s">
        <v>11</v>
      </c>
      <c r="C508" s="39" t="s">
        <v>1423</v>
      </c>
      <c r="D508" s="40">
        <v>44101</v>
      </c>
      <c r="E508" s="38">
        <v>1</v>
      </c>
      <c r="F508" s="38"/>
      <c r="G508" s="38" t="s">
        <v>2</v>
      </c>
      <c r="H508" s="38" t="s">
        <v>2</v>
      </c>
      <c r="I508" s="48">
        <v>118485</v>
      </c>
      <c r="J508" s="48">
        <v>20409</v>
      </c>
      <c r="K508" s="39">
        <v>0</v>
      </c>
      <c r="L508" s="41">
        <f>SUM(Data[[#This Row],[CHELTUIELI DE PERSONAL LEI]:[CHELTUIELI DE CAPITAL (ACTIVE NEFINANCIARE ) LEI]])</f>
        <v>138894</v>
      </c>
      <c r="M508" s="41">
        <f>Data[[#This Row],[TOTAL CHELTUIELI LEI]]/Data[[#This Row],[CURS VALUTAR EURO BNR 22 07 2020]]</f>
        <v>28696.514534823662</v>
      </c>
      <c r="N508" s="49">
        <v>2997</v>
      </c>
      <c r="O508" s="54"/>
      <c r="P508" s="54">
        <v>1778</v>
      </c>
      <c r="Q508" s="54"/>
      <c r="R508" s="54">
        <f>Data[[#This Row],[PERSOANE ÎNSCRISE ÎN LISTELE ELECTORALE (TURUL 1)            ]]+Data[[#This Row],[PERSOANE ÎNSCRISE ÎN LISTELE ELECTORALE (TURUL AL 2-LEA)]]</f>
        <v>2997</v>
      </c>
      <c r="S508" s="54">
        <f>Data[[#This Row],[PERSOANE CARE AU PARTICIPAT LA VOT (TURUL 1)]]+Data[[#This Row],[PERSOANE CARE AU PARTICIPAT LA VOT  (TURUL AL 2-LEA)]]</f>
        <v>1778</v>
      </c>
      <c r="T508" s="41">
        <f>Data[[#This Row],[TOTAL CHELTUIELI LEI]]/Data[[#This Row],[NUMĂRUL PERSOANELOR ÎNSCRISE ÎN LISTELE ELECTORALE]]</f>
        <v>46.344344344344343</v>
      </c>
      <c r="U508" s="41">
        <f>Data[[#This Row],[TOTAL CHELTUIELI EURO]]/Data[[#This Row],[NUMĂRUL PERSOANELOR ÎNSCRISE ÎN LISTELE ELECTORALE]]</f>
        <v>9.5750799248660865</v>
      </c>
      <c r="V508" s="41">
        <f>Data[[#This Row],[TOTAL CHELTUIELI LEI]]/Data[[#This Row],[NUMĂRUL PERSOANELOR CARE AU PARTICIPAT LA VOT]]</f>
        <v>78.118110236220474</v>
      </c>
      <c r="W508" s="41">
        <f>Data[[#This Row],[TOTAL CHELTUIELI EURO]]/Data[[#This Row],[NUMĂRUL PERSOANELOR CARE AU PARTICIPAT LA VOT]]</f>
        <v>16.139771954344017</v>
      </c>
      <c r="X508" s="43">
        <v>4.8400999999999996</v>
      </c>
      <c r="Y508" s="114" t="s">
        <v>2913</v>
      </c>
      <c r="Z508" s="44">
        <v>46</v>
      </c>
      <c r="AA508" s="115" t="s">
        <v>3111</v>
      </c>
      <c r="AB508" s="44">
        <v>9</v>
      </c>
      <c r="AC508" s="45"/>
    </row>
    <row r="509" spans="1:29" ht="12" customHeight="1" x14ac:dyDescent="0.2">
      <c r="A509" s="37">
        <v>508</v>
      </c>
      <c r="B509" s="38" t="s">
        <v>11</v>
      </c>
      <c r="C509" s="39" t="s">
        <v>1424</v>
      </c>
      <c r="D509" s="40">
        <v>44101</v>
      </c>
      <c r="E509" s="38">
        <v>1</v>
      </c>
      <c r="F509" s="38"/>
      <c r="G509" s="38" t="s">
        <v>2</v>
      </c>
      <c r="H509" s="38" t="s">
        <v>2</v>
      </c>
      <c r="I509" s="48">
        <v>2700</v>
      </c>
      <c r="J509" s="48">
        <v>7869.6</v>
      </c>
      <c r="K509" s="39">
        <v>0</v>
      </c>
      <c r="L509" s="41">
        <f>SUM(Data[[#This Row],[CHELTUIELI DE PERSONAL LEI]:[CHELTUIELI DE CAPITAL (ACTIVE NEFINANCIARE ) LEI]])</f>
        <v>10569.6</v>
      </c>
      <c r="M509" s="41">
        <f>Data[[#This Row],[TOTAL CHELTUIELI LEI]]/Data[[#This Row],[CURS VALUTAR EURO BNR 22 07 2020]]</f>
        <v>2183.7565339559101</v>
      </c>
      <c r="N509" s="49">
        <v>2709</v>
      </c>
      <c r="O509" s="54"/>
      <c r="P509" s="54">
        <v>1787</v>
      </c>
      <c r="Q509" s="54"/>
      <c r="R509" s="54">
        <f>Data[[#This Row],[PERSOANE ÎNSCRISE ÎN LISTELE ELECTORALE (TURUL 1)            ]]+Data[[#This Row],[PERSOANE ÎNSCRISE ÎN LISTELE ELECTORALE (TURUL AL 2-LEA)]]</f>
        <v>2709</v>
      </c>
      <c r="S509" s="54">
        <f>Data[[#This Row],[PERSOANE CARE AU PARTICIPAT LA VOT (TURUL 1)]]+Data[[#This Row],[PERSOANE CARE AU PARTICIPAT LA VOT  (TURUL AL 2-LEA)]]</f>
        <v>1787</v>
      </c>
      <c r="T509" s="41">
        <f>Data[[#This Row],[TOTAL CHELTUIELI LEI]]/Data[[#This Row],[NUMĂRUL PERSOANELOR ÎNSCRISE ÎN LISTELE ELECTORALE]]</f>
        <v>3.9016611295681063</v>
      </c>
      <c r="U509" s="41">
        <f>Data[[#This Row],[TOTAL CHELTUIELI EURO]]/Data[[#This Row],[NUMĂRUL PERSOANELOR ÎNSCRISE ÎN LISTELE ELECTORALE]]</f>
        <v>0.80611167735544853</v>
      </c>
      <c r="V509" s="41">
        <f>Data[[#This Row],[TOTAL CHELTUIELI LEI]]/Data[[#This Row],[NUMĂRUL PERSOANELOR CARE AU PARTICIPAT LA VOT]]</f>
        <v>5.9147174034695018</v>
      </c>
      <c r="W509" s="41">
        <f>Data[[#This Row],[TOTAL CHELTUIELI EURO]]/Data[[#This Row],[NUMĂRUL PERSOANELOR CARE AU PARTICIPAT LA VOT]]</f>
        <v>1.2220238018779574</v>
      </c>
      <c r="X509" s="43">
        <v>4.8400999999999996</v>
      </c>
      <c r="Y509" s="114" t="s">
        <v>2884</v>
      </c>
      <c r="Z509" s="44">
        <v>3</v>
      </c>
      <c r="AA509" s="115" t="s">
        <v>3105</v>
      </c>
      <c r="AB509" s="44">
        <v>0</v>
      </c>
      <c r="AC509" s="45"/>
    </row>
    <row r="510" spans="1:29" ht="12" customHeight="1" x14ac:dyDescent="0.2">
      <c r="A510" s="37">
        <v>509</v>
      </c>
      <c r="B510" s="38" t="s">
        <v>11</v>
      </c>
      <c r="C510" s="39" t="s">
        <v>1425</v>
      </c>
      <c r="D510" s="40">
        <v>44101</v>
      </c>
      <c r="E510" s="38">
        <v>1</v>
      </c>
      <c r="F510" s="38"/>
      <c r="G510" s="38" t="s">
        <v>2</v>
      </c>
      <c r="H510" s="38" t="s">
        <v>2</v>
      </c>
      <c r="I510" s="39">
        <v>840</v>
      </c>
      <c r="J510" s="39">
        <v>18368</v>
      </c>
      <c r="K510" s="39">
        <v>0</v>
      </c>
      <c r="L510" s="41">
        <f>SUM(Data[[#This Row],[CHELTUIELI DE PERSONAL LEI]:[CHELTUIELI DE CAPITAL (ACTIVE NEFINANCIARE ) LEI]])</f>
        <v>19208</v>
      </c>
      <c r="M510" s="41">
        <f>Data[[#This Row],[TOTAL CHELTUIELI LEI]]/Data[[#This Row],[CURS VALUTAR EURO BNR 22 07 2020]]</f>
        <v>3968.51304725109</v>
      </c>
      <c r="N510" s="49">
        <v>4480</v>
      </c>
      <c r="O510" s="54"/>
      <c r="P510" s="54">
        <v>2299</v>
      </c>
      <c r="Q510" s="54"/>
      <c r="R510" s="54">
        <f>Data[[#This Row],[PERSOANE ÎNSCRISE ÎN LISTELE ELECTORALE (TURUL 1)            ]]+Data[[#This Row],[PERSOANE ÎNSCRISE ÎN LISTELE ELECTORALE (TURUL AL 2-LEA)]]</f>
        <v>4480</v>
      </c>
      <c r="S510" s="54">
        <f>Data[[#This Row],[PERSOANE CARE AU PARTICIPAT LA VOT (TURUL 1)]]+Data[[#This Row],[PERSOANE CARE AU PARTICIPAT LA VOT  (TURUL AL 2-LEA)]]</f>
        <v>2299</v>
      </c>
      <c r="T510" s="41">
        <f>Data[[#This Row],[TOTAL CHELTUIELI LEI]]/Data[[#This Row],[NUMĂRUL PERSOANELOR ÎNSCRISE ÎN LISTELE ELECTORALE]]</f>
        <v>4.2874999999999996</v>
      </c>
      <c r="U510" s="41">
        <f>Data[[#This Row],[TOTAL CHELTUIELI EURO]]/Data[[#This Row],[NUMĂRUL PERSOANELOR ÎNSCRISE ÎN LISTELE ELECTORALE]]</f>
        <v>0.88582880518997542</v>
      </c>
      <c r="V510" s="41">
        <f>Data[[#This Row],[TOTAL CHELTUIELI LEI]]/Data[[#This Row],[NUMĂRUL PERSOANELOR CARE AU PARTICIPAT LA VOT]]</f>
        <v>8.3549369290996083</v>
      </c>
      <c r="W510" s="41">
        <f>Data[[#This Row],[TOTAL CHELTUIELI EURO]]/Data[[#This Row],[NUMĂRUL PERSOANELOR CARE AU PARTICIPAT LA VOT]]</f>
        <v>1.7261909731409699</v>
      </c>
      <c r="X510" s="43">
        <v>4.8400999999999996</v>
      </c>
      <c r="Y510" s="114" t="s">
        <v>2895</v>
      </c>
      <c r="Z510" s="44">
        <v>4</v>
      </c>
      <c r="AA510" s="115" t="s">
        <v>3105</v>
      </c>
      <c r="AB510" s="44">
        <v>0</v>
      </c>
      <c r="AC510" s="45"/>
    </row>
    <row r="511" spans="1:29" ht="12" customHeight="1" x14ac:dyDescent="0.2">
      <c r="A511" s="37">
        <v>510</v>
      </c>
      <c r="B511" s="38" t="s">
        <v>11</v>
      </c>
      <c r="C511" s="39" t="s">
        <v>1426</v>
      </c>
      <c r="D511" s="40">
        <v>44101</v>
      </c>
      <c r="E511" s="38">
        <v>1</v>
      </c>
      <c r="F511" s="38"/>
      <c r="G511" s="38" t="s">
        <v>2</v>
      </c>
      <c r="H511" s="38" t="s">
        <v>2</v>
      </c>
      <c r="I511" s="48">
        <v>2600</v>
      </c>
      <c r="J511" s="48">
        <v>4059</v>
      </c>
      <c r="K511" s="39">
        <v>0</v>
      </c>
      <c r="L511" s="41">
        <f>SUM(Data[[#This Row],[CHELTUIELI DE PERSONAL LEI]:[CHELTUIELI DE CAPITAL (ACTIVE NEFINANCIARE ) LEI]])</f>
        <v>6659</v>
      </c>
      <c r="M511" s="41">
        <f>Data[[#This Row],[TOTAL CHELTUIELI LEI]]/Data[[#This Row],[CURS VALUTAR EURO BNR 22 07 2020]]</f>
        <v>1375.7980207020516</v>
      </c>
      <c r="N511" s="49">
        <v>4856</v>
      </c>
      <c r="O511" s="54"/>
      <c r="P511" s="54">
        <v>2545</v>
      </c>
      <c r="Q511" s="54"/>
      <c r="R511" s="54">
        <f>Data[[#This Row],[PERSOANE ÎNSCRISE ÎN LISTELE ELECTORALE (TURUL 1)            ]]+Data[[#This Row],[PERSOANE ÎNSCRISE ÎN LISTELE ELECTORALE (TURUL AL 2-LEA)]]</f>
        <v>4856</v>
      </c>
      <c r="S511" s="54">
        <f>Data[[#This Row],[PERSOANE CARE AU PARTICIPAT LA VOT (TURUL 1)]]+Data[[#This Row],[PERSOANE CARE AU PARTICIPAT LA VOT  (TURUL AL 2-LEA)]]</f>
        <v>2545</v>
      </c>
      <c r="T511" s="41">
        <f>Data[[#This Row],[TOTAL CHELTUIELI LEI]]/Data[[#This Row],[NUMĂRUL PERSOANELOR ÎNSCRISE ÎN LISTELE ELECTORALE]]</f>
        <v>1.3712932454695221</v>
      </c>
      <c r="U511" s="41">
        <f>Data[[#This Row],[TOTAL CHELTUIELI EURO]]/Data[[#This Row],[NUMĂRUL PERSOANELOR ÎNSCRISE ÎN LISTELE ELECTORALE]]</f>
        <v>0.28331919701442582</v>
      </c>
      <c r="V511" s="41">
        <f>Data[[#This Row],[TOTAL CHELTUIELI LEI]]/Data[[#This Row],[NUMĂRUL PERSOANELOR CARE AU PARTICIPAT LA VOT]]</f>
        <v>2.6165029469548133</v>
      </c>
      <c r="W511" s="41">
        <f>Data[[#This Row],[TOTAL CHELTUIELI EURO]]/Data[[#This Row],[NUMĂRUL PERSOANELOR CARE AU PARTICIPAT LA VOT]]</f>
        <v>0.54058861324245644</v>
      </c>
      <c r="X511" s="43">
        <v>4.8400999999999996</v>
      </c>
      <c r="Y511" s="114" t="s">
        <v>2894</v>
      </c>
      <c r="Z511" s="44">
        <v>1</v>
      </c>
      <c r="AA511" s="115" t="s">
        <v>3105</v>
      </c>
      <c r="AB511" s="44">
        <v>0</v>
      </c>
      <c r="AC511" s="45"/>
    </row>
    <row r="512" spans="1:29" ht="12" customHeight="1" x14ac:dyDescent="0.2">
      <c r="A512" s="37">
        <v>511</v>
      </c>
      <c r="B512" s="38" t="s">
        <v>11</v>
      </c>
      <c r="C512" s="39" t="s">
        <v>1427</v>
      </c>
      <c r="D512" s="40">
        <v>44101</v>
      </c>
      <c r="E512" s="38">
        <v>1</v>
      </c>
      <c r="F512" s="38"/>
      <c r="G512" s="38" t="s">
        <v>2</v>
      </c>
      <c r="H512" s="38" t="s">
        <v>2</v>
      </c>
      <c r="I512" s="39">
        <v>0</v>
      </c>
      <c r="J512" s="39">
        <v>11985</v>
      </c>
      <c r="K512" s="39">
        <v>0</v>
      </c>
      <c r="L512" s="41">
        <f>SUM(Data[[#This Row],[CHELTUIELI DE PERSONAL LEI]:[CHELTUIELI DE CAPITAL (ACTIVE NEFINANCIARE ) LEI]])</f>
        <v>11985</v>
      </c>
      <c r="M512" s="41">
        <f>Data[[#This Row],[TOTAL CHELTUIELI LEI]]/Data[[#This Row],[CURS VALUTAR EURO BNR 22 07 2020]]</f>
        <v>2476.1885085018907</v>
      </c>
      <c r="N512" s="49">
        <v>5151</v>
      </c>
      <c r="O512" s="54"/>
      <c r="P512" s="54">
        <v>2758</v>
      </c>
      <c r="Q512" s="54"/>
      <c r="R512" s="54">
        <f>Data[[#This Row],[PERSOANE ÎNSCRISE ÎN LISTELE ELECTORALE (TURUL 1)            ]]+Data[[#This Row],[PERSOANE ÎNSCRISE ÎN LISTELE ELECTORALE (TURUL AL 2-LEA)]]</f>
        <v>5151</v>
      </c>
      <c r="S512" s="54">
        <f>Data[[#This Row],[PERSOANE CARE AU PARTICIPAT LA VOT (TURUL 1)]]+Data[[#This Row],[PERSOANE CARE AU PARTICIPAT LA VOT  (TURUL AL 2-LEA)]]</f>
        <v>2758</v>
      </c>
      <c r="T512" s="41">
        <f>Data[[#This Row],[TOTAL CHELTUIELI LEI]]/Data[[#This Row],[NUMĂRUL PERSOANELOR ÎNSCRISE ÎN LISTELE ELECTORALE]]</f>
        <v>2.3267326732673266</v>
      </c>
      <c r="U512" s="41">
        <f>Data[[#This Row],[TOTAL CHELTUIELI EURO]]/Data[[#This Row],[NUMĂRUL PERSOANELOR ÎNSCRISE ÎN LISTELE ELECTORALE]]</f>
        <v>0.48071995894037872</v>
      </c>
      <c r="V512" s="41">
        <f>Data[[#This Row],[TOTAL CHELTUIELI LEI]]/Data[[#This Row],[NUMĂRUL PERSOANELOR CARE AU PARTICIPAT LA VOT]]</f>
        <v>4.3455402465554753</v>
      </c>
      <c r="W512" s="41">
        <f>Data[[#This Row],[TOTAL CHELTUIELI EURO]]/Data[[#This Row],[NUMĂRUL PERSOANELOR CARE AU PARTICIPAT LA VOT]]</f>
        <v>0.89782034390931498</v>
      </c>
      <c r="X512" s="43">
        <v>4.8400999999999996</v>
      </c>
      <c r="Y512" s="114" t="s">
        <v>2891</v>
      </c>
      <c r="Z512" s="44">
        <v>2</v>
      </c>
      <c r="AA512" s="115" t="s">
        <v>3105</v>
      </c>
      <c r="AB512" s="44">
        <v>0</v>
      </c>
      <c r="AC512" s="45"/>
    </row>
    <row r="513" spans="1:29" ht="12" customHeight="1" x14ac:dyDescent="0.2">
      <c r="A513" s="37">
        <v>512</v>
      </c>
      <c r="B513" s="38" t="s">
        <v>11</v>
      </c>
      <c r="C513" s="39" t="s">
        <v>1428</v>
      </c>
      <c r="D513" s="40">
        <v>44101</v>
      </c>
      <c r="E513" s="38">
        <v>1</v>
      </c>
      <c r="F513" s="38"/>
      <c r="G513" s="38" t="s">
        <v>2</v>
      </c>
      <c r="H513" s="38" t="s">
        <v>2</v>
      </c>
      <c r="I513" s="39">
        <v>0</v>
      </c>
      <c r="J513" s="39">
        <v>2229.9299999999998</v>
      </c>
      <c r="K513" s="39">
        <v>0</v>
      </c>
      <c r="L513" s="41">
        <f>SUM(Data[[#This Row],[CHELTUIELI DE PERSONAL LEI]:[CHELTUIELI DE CAPITAL (ACTIVE NEFINANCIARE ) LEI]])</f>
        <v>2229.9299999999998</v>
      </c>
      <c r="M513" s="41">
        <f>Data[[#This Row],[TOTAL CHELTUIELI LEI]]/Data[[#This Row],[CURS VALUTAR EURO BNR 22 07 2020]]</f>
        <v>460.71981983843307</v>
      </c>
      <c r="N513" s="49">
        <v>3009</v>
      </c>
      <c r="O513" s="54"/>
      <c r="P513" s="54">
        <v>1682</v>
      </c>
      <c r="Q513" s="54"/>
      <c r="R513" s="54">
        <f>Data[[#This Row],[PERSOANE ÎNSCRISE ÎN LISTELE ELECTORALE (TURUL 1)            ]]+Data[[#This Row],[PERSOANE ÎNSCRISE ÎN LISTELE ELECTORALE (TURUL AL 2-LEA)]]</f>
        <v>3009</v>
      </c>
      <c r="S513" s="54">
        <f>Data[[#This Row],[PERSOANE CARE AU PARTICIPAT LA VOT (TURUL 1)]]+Data[[#This Row],[PERSOANE CARE AU PARTICIPAT LA VOT  (TURUL AL 2-LEA)]]</f>
        <v>1682</v>
      </c>
      <c r="T513" s="41">
        <f>Data[[#This Row],[TOTAL CHELTUIELI LEI]]/Data[[#This Row],[NUMĂRUL PERSOANELOR ÎNSCRISE ÎN LISTELE ELECTORALE]]</f>
        <v>0.74108673978065798</v>
      </c>
      <c r="U513" s="41">
        <f>Data[[#This Row],[TOTAL CHELTUIELI EURO]]/Data[[#This Row],[NUMĂRUL PERSOANELOR ÎNSCRISE ÎN LISTELE ELECTORALE]]</f>
        <v>0.15311393148502261</v>
      </c>
      <c r="V513" s="41">
        <f>Data[[#This Row],[TOTAL CHELTUIELI LEI]]/Data[[#This Row],[NUMĂRUL PERSOANELOR CARE AU PARTICIPAT LA VOT]]</f>
        <v>1.3257609988109393</v>
      </c>
      <c r="W513" s="41">
        <f>Data[[#This Row],[TOTAL CHELTUIELI EURO]]/Data[[#This Row],[NUMĂRUL PERSOANELOR CARE AU PARTICIPAT LA VOT]]</f>
        <v>0.27391190240097091</v>
      </c>
      <c r="X513" s="43">
        <v>4.8400999999999996</v>
      </c>
      <c r="Y513" s="114" t="s">
        <v>2890</v>
      </c>
      <c r="Z513" s="44">
        <v>0</v>
      </c>
      <c r="AA513" s="115" t="s">
        <v>3105</v>
      </c>
      <c r="AB513" s="44">
        <v>0</v>
      </c>
      <c r="AC513" s="45"/>
    </row>
    <row r="514" spans="1:29" ht="12" customHeight="1" x14ac:dyDescent="0.2">
      <c r="A514" s="37">
        <v>513</v>
      </c>
      <c r="B514" s="38" t="s">
        <v>11</v>
      </c>
      <c r="C514" s="39" t="s">
        <v>1429</v>
      </c>
      <c r="D514" s="40">
        <v>44101</v>
      </c>
      <c r="E514" s="38">
        <v>1</v>
      </c>
      <c r="F514" s="38"/>
      <c r="G514" s="38" t="s">
        <v>2</v>
      </c>
      <c r="H514" s="38" t="s">
        <v>2</v>
      </c>
      <c r="I514" s="48">
        <v>5500</v>
      </c>
      <c r="J514" s="48">
        <v>4380</v>
      </c>
      <c r="K514" s="39">
        <v>0</v>
      </c>
      <c r="L514" s="41">
        <f>SUM(Data[[#This Row],[CHELTUIELI DE PERSONAL LEI]:[CHELTUIELI DE CAPITAL (ACTIVE NEFINANCIARE ) LEI]])</f>
        <v>9880</v>
      </c>
      <c r="M514" s="41">
        <f>Data[[#This Row],[TOTAL CHELTUIELI LEI]]/Data[[#This Row],[CURS VALUTAR EURO BNR 22 07 2020]]</f>
        <v>2041.2801388401067</v>
      </c>
      <c r="N514" s="49">
        <v>1447</v>
      </c>
      <c r="O514" s="54"/>
      <c r="P514" s="54">
        <v>929</v>
      </c>
      <c r="Q514" s="54"/>
      <c r="R514" s="54">
        <f>Data[[#This Row],[PERSOANE ÎNSCRISE ÎN LISTELE ELECTORALE (TURUL 1)            ]]+Data[[#This Row],[PERSOANE ÎNSCRISE ÎN LISTELE ELECTORALE (TURUL AL 2-LEA)]]</f>
        <v>1447</v>
      </c>
      <c r="S514" s="54">
        <f>Data[[#This Row],[PERSOANE CARE AU PARTICIPAT LA VOT (TURUL 1)]]+Data[[#This Row],[PERSOANE CARE AU PARTICIPAT LA VOT  (TURUL AL 2-LEA)]]</f>
        <v>929</v>
      </c>
      <c r="T514" s="41">
        <f>Data[[#This Row],[TOTAL CHELTUIELI LEI]]/Data[[#This Row],[NUMĂRUL PERSOANELOR ÎNSCRISE ÎN LISTELE ELECTORALE]]</f>
        <v>6.8279198341395988</v>
      </c>
      <c r="U514" s="41">
        <f>Data[[#This Row],[TOTAL CHELTUIELI EURO]]/Data[[#This Row],[NUMĂRUL PERSOANELOR ÎNSCRISE ÎN LISTELE ELECTORALE]]</f>
        <v>1.4106980918038057</v>
      </c>
      <c r="V514" s="41">
        <f>Data[[#This Row],[TOTAL CHELTUIELI LEI]]/Data[[#This Row],[NUMĂRUL PERSOANELOR CARE AU PARTICIPAT LA VOT]]</f>
        <v>10.635091496232508</v>
      </c>
      <c r="W514" s="41">
        <f>Data[[#This Row],[TOTAL CHELTUIELI EURO]]/Data[[#This Row],[NUMĂRUL PERSOANELOR CARE AU PARTICIPAT LA VOT]]</f>
        <v>2.1972875552638391</v>
      </c>
      <c r="X514" s="43">
        <v>4.8400999999999996</v>
      </c>
      <c r="Y514" s="114" t="s">
        <v>2889</v>
      </c>
      <c r="Z514" s="44">
        <v>6</v>
      </c>
      <c r="AA514" s="115" t="s">
        <v>3107</v>
      </c>
      <c r="AB514" s="44">
        <v>1</v>
      </c>
      <c r="AC514" s="45"/>
    </row>
    <row r="515" spans="1:29" ht="12" customHeight="1" x14ac:dyDescent="0.2">
      <c r="A515" s="37">
        <v>514</v>
      </c>
      <c r="B515" s="38" t="s">
        <v>11</v>
      </c>
      <c r="C515" s="39" t="s">
        <v>1430</v>
      </c>
      <c r="D515" s="40">
        <v>44101</v>
      </c>
      <c r="E515" s="38">
        <v>1</v>
      </c>
      <c r="F515" s="38"/>
      <c r="G515" s="38" t="s">
        <v>2</v>
      </c>
      <c r="H515" s="38" t="s">
        <v>2</v>
      </c>
      <c r="I515" s="39">
        <v>0</v>
      </c>
      <c r="J515" s="39">
        <v>12784.76</v>
      </c>
      <c r="K515" s="39">
        <v>0</v>
      </c>
      <c r="L515" s="41">
        <f>SUM(Data[[#This Row],[CHELTUIELI DE PERSONAL LEI]:[CHELTUIELI DE CAPITAL (ACTIVE NEFINANCIARE ) LEI]])</f>
        <v>12784.76</v>
      </c>
      <c r="M515" s="41">
        <f>Data[[#This Row],[TOTAL CHELTUIELI LEI]]/Data[[#This Row],[CURS VALUTAR EURO BNR 22 07 2020]]</f>
        <v>2641.4247639511582</v>
      </c>
      <c r="N515" s="49">
        <v>2700</v>
      </c>
      <c r="O515" s="54"/>
      <c r="P515" s="54">
        <v>1739</v>
      </c>
      <c r="Q515" s="54"/>
      <c r="R515" s="54">
        <f>Data[[#This Row],[PERSOANE ÎNSCRISE ÎN LISTELE ELECTORALE (TURUL 1)            ]]+Data[[#This Row],[PERSOANE ÎNSCRISE ÎN LISTELE ELECTORALE (TURUL AL 2-LEA)]]</f>
        <v>2700</v>
      </c>
      <c r="S515" s="54">
        <f>Data[[#This Row],[PERSOANE CARE AU PARTICIPAT LA VOT (TURUL 1)]]+Data[[#This Row],[PERSOANE CARE AU PARTICIPAT LA VOT  (TURUL AL 2-LEA)]]</f>
        <v>1739</v>
      </c>
      <c r="T515" s="41">
        <f>Data[[#This Row],[TOTAL CHELTUIELI LEI]]/Data[[#This Row],[NUMĂRUL PERSOANELOR ÎNSCRISE ÎN LISTELE ELECTORALE]]</f>
        <v>4.7350962962962964</v>
      </c>
      <c r="U515" s="41">
        <f>Data[[#This Row],[TOTAL CHELTUIELI EURO]]/Data[[#This Row],[NUMĂRUL PERSOANELOR ÎNSCRISE ÎN LISTELE ELECTORALE]]</f>
        <v>0.97830546813005859</v>
      </c>
      <c r="V515" s="41">
        <f>Data[[#This Row],[TOTAL CHELTUIELI LEI]]/Data[[#This Row],[NUMĂRUL PERSOANELOR CARE AU PARTICIPAT LA VOT]]</f>
        <v>7.3517883841288096</v>
      </c>
      <c r="W515" s="41">
        <f>Data[[#This Row],[TOTAL CHELTUIELI EURO]]/Data[[#This Row],[NUMĂRUL PERSOANELOR CARE AU PARTICIPAT LA VOT]]</f>
        <v>1.5189331592588604</v>
      </c>
      <c r="X515" s="43">
        <v>4.8400999999999996</v>
      </c>
      <c r="Y515" s="114" t="s">
        <v>2895</v>
      </c>
      <c r="Z515" s="44">
        <v>4</v>
      </c>
      <c r="AA515" s="115" t="s">
        <v>3105</v>
      </c>
      <c r="AB515" s="44">
        <v>0</v>
      </c>
      <c r="AC515" s="45"/>
    </row>
    <row r="516" spans="1:29" ht="12" customHeight="1" x14ac:dyDescent="0.2">
      <c r="A516" s="37">
        <v>515</v>
      </c>
      <c r="B516" s="38" t="s">
        <v>12</v>
      </c>
      <c r="C516" s="39" t="s">
        <v>1431</v>
      </c>
      <c r="D516" s="40">
        <v>44101</v>
      </c>
      <c r="E516" s="38">
        <v>1</v>
      </c>
      <c r="F516" s="38"/>
      <c r="G516" s="38" t="s">
        <v>2</v>
      </c>
      <c r="H516" s="38" t="s">
        <v>2</v>
      </c>
      <c r="I516" s="47">
        <v>126500</v>
      </c>
      <c r="J516" s="47">
        <v>63710.95</v>
      </c>
      <c r="K516" s="47">
        <v>0</v>
      </c>
      <c r="L516" s="41">
        <f>SUM(Data[[#This Row],[CHELTUIELI DE PERSONAL LEI]:[CHELTUIELI DE CAPITAL (ACTIVE NEFINANCIARE ) LEI]])</f>
        <v>190210.95</v>
      </c>
      <c r="M516" s="41">
        <f>Data[[#This Row],[TOTAL CHELTUIELI LEI]]/Data[[#This Row],[CURS VALUTAR EURO BNR 22 07 2020]]</f>
        <v>39298.971095638524</v>
      </c>
      <c r="N516" s="49">
        <v>98681</v>
      </c>
      <c r="O516" s="54"/>
      <c r="P516" s="54">
        <v>30525</v>
      </c>
      <c r="Q516" s="54"/>
      <c r="R516" s="54">
        <f>Data[[#This Row],[PERSOANE ÎNSCRISE ÎN LISTELE ELECTORALE (TURUL 1)            ]]+Data[[#This Row],[PERSOANE ÎNSCRISE ÎN LISTELE ELECTORALE (TURUL AL 2-LEA)]]</f>
        <v>98681</v>
      </c>
      <c r="S516" s="54">
        <f>Data[[#This Row],[PERSOANE CARE AU PARTICIPAT LA VOT (TURUL 1)]]+Data[[#This Row],[PERSOANE CARE AU PARTICIPAT LA VOT  (TURUL AL 2-LEA)]]</f>
        <v>30525</v>
      </c>
      <c r="T516" s="41">
        <f>Data[[#This Row],[TOTAL CHELTUIELI LEI]]/Data[[#This Row],[NUMĂRUL PERSOANELOR ÎNSCRISE ÎN LISTELE ELECTORALE]]</f>
        <v>1.9275336690953679</v>
      </c>
      <c r="U516" s="41">
        <f>Data[[#This Row],[TOTAL CHELTUIELI EURO]]/Data[[#This Row],[NUMĂRUL PERSOANELOR ÎNSCRISE ÎN LISTELE ELECTORALE]]</f>
        <v>0.39824252992611064</v>
      </c>
      <c r="V516" s="41">
        <f>Data[[#This Row],[TOTAL CHELTUIELI LEI]]/Data[[#This Row],[NUMĂRUL PERSOANELOR CARE AU PARTICIPAT LA VOT]]</f>
        <v>6.2313169533169539</v>
      </c>
      <c r="W516" s="41">
        <f>Data[[#This Row],[TOTAL CHELTUIELI EURO]]/Data[[#This Row],[NUMĂRUL PERSOANELOR CARE AU PARTICIPAT LA VOT]]</f>
        <v>1.2874355805286986</v>
      </c>
      <c r="X516" s="43">
        <v>4.8400999999999996</v>
      </c>
      <c r="Y516" s="114" t="s">
        <v>2894</v>
      </c>
      <c r="Z516" s="44">
        <v>1</v>
      </c>
      <c r="AA516" s="115" t="s">
        <v>3105</v>
      </c>
      <c r="AB516" s="44">
        <v>0</v>
      </c>
      <c r="AC516" s="45"/>
    </row>
    <row r="517" spans="1:29" ht="12" customHeight="1" x14ac:dyDescent="0.2">
      <c r="A517" s="37">
        <v>516</v>
      </c>
      <c r="B517" s="38" t="s">
        <v>12</v>
      </c>
      <c r="C517" s="39" t="s">
        <v>1432</v>
      </c>
      <c r="D517" s="40">
        <v>44101</v>
      </c>
      <c r="E517" s="38">
        <v>1</v>
      </c>
      <c r="F517" s="38"/>
      <c r="G517" s="38" t="s">
        <v>2</v>
      </c>
      <c r="H517" s="38" t="s">
        <v>2</v>
      </c>
      <c r="I517" s="48">
        <v>4400</v>
      </c>
      <c r="J517" s="48">
        <v>21089.18</v>
      </c>
      <c r="K517" s="48">
        <v>0</v>
      </c>
      <c r="L517" s="41">
        <f>SUM(Data[[#This Row],[CHELTUIELI DE PERSONAL LEI]:[CHELTUIELI DE CAPITAL (ACTIVE NEFINANCIARE ) LEI]])</f>
        <v>25489.18</v>
      </c>
      <c r="M517" s="41">
        <f>Data[[#This Row],[TOTAL CHELTUIELI LEI]]/Data[[#This Row],[CURS VALUTAR EURO BNR 22 07 2020]]</f>
        <v>5266.2506972996434</v>
      </c>
      <c r="N517" s="49">
        <v>24853</v>
      </c>
      <c r="O517" s="54"/>
      <c r="P517" s="54">
        <v>9414</v>
      </c>
      <c r="Q517" s="54"/>
      <c r="R517" s="54">
        <f>Data[[#This Row],[PERSOANE ÎNSCRISE ÎN LISTELE ELECTORALE (TURUL 1)            ]]+Data[[#This Row],[PERSOANE ÎNSCRISE ÎN LISTELE ELECTORALE (TURUL AL 2-LEA)]]</f>
        <v>24853</v>
      </c>
      <c r="S517" s="54">
        <f>Data[[#This Row],[PERSOANE CARE AU PARTICIPAT LA VOT (TURUL 1)]]+Data[[#This Row],[PERSOANE CARE AU PARTICIPAT LA VOT  (TURUL AL 2-LEA)]]</f>
        <v>9414</v>
      </c>
      <c r="T517" s="41">
        <f>Data[[#This Row],[TOTAL CHELTUIELI LEI]]/Data[[#This Row],[NUMĂRUL PERSOANELOR ÎNSCRISE ÎN LISTELE ELECTORALE]]</f>
        <v>1.0255977145616224</v>
      </c>
      <c r="U517" s="41">
        <f>Data[[#This Row],[TOTAL CHELTUIELI EURO]]/Data[[#This Row],[NUMĂRUL PERSOANELOR ÎNSCRISE ÎN LISTELE ELECTORALE]]</f>
        <v>0.21189597623223125</v>
      </c>
      <c r="V517" s="41">
        <f>Data[[#This Row],[TOTAL CHELTUIELI LEI]]/Data[[#This Row],[NUMĂRUL PERSOANELOR CARE AU PARTICIPAT LA VOT]]</f>
        <v>2.707582324198003</v>
      </c>
      <c r="W517" s="41">
        <f>Data[[#This Row],[TOTAL CHELTUIELI EURO]]/Data[[#This Row],[NUMĂRUL PERSOANELOR CARE AU PARTICIPAT LA VOT]]</f>
        <v>0.55940627759715778</v>
      </c>
      <c r="X517" s="43">
        <v>4.8400999999999996</v>
      </c>
      <c r="Y517" s="114" t="s">
        <v>2894</v>
      </c>
      <c r="Z517" s="44">
        <v>1</v>
      </c>
      <c r="AA517" s="115" t="s">
        <v>3105</v>
      </c>
      <c r="AB517" s="44">
        <v>0</v>
      </c>
      <c r="AC517" s="45"/>
    </row>
    <row r="518" spans="1:29" ht="12" customHeight="1" x14ac:dyDescent="0.2">
      <c r="A518" s="37">
        <v>517</v>
      </c>
      <c r="B518" s="38" t="s">
        <v>12</v>
      </c>
      <c r="C518" s="39" t="s">
        <v>2992</v>
      </c>
      <c r="D518" s="40">
        <v>44101</v>
      </c>
      <c r="E518" s="38">
        <v>1</v>
      </c>
      <c r="F518" s="38"/>
      <c r="G518" s="38" t="s">
        <v>2</v>
      </c>
      <c r="H518" s="38" t="s">
        <v>2</v>
      </c>
      <c r="I518" s="48">
        <v>1200</v>
      </c>
      <c r="J518" s="48">
        <v>3983</v>
      </c>
      <c r="K518" s="48">
        <v>0</v>
      </c>
      <c r="L518" s="41">
        <f>SUM(Data[[#This Row],[CHELTUIELI DE PERSONAL LEI]:[CHELTUIELI DE CAPITAL (ACTIVE NEFINANCIARE ) LEI]])</f>
        <v>5183</v>
      </c>
      <c r="M518" s="41">
        <f>Data[[#This Row],[TOTAL CHELTUIELI LEI]]/Data[[#This Row],[CURS VALUTAR EURO BNR 22 07 2020]]</f>
        <v>1070.8456436850479</v>
      </c>
      <c r="N518" s="49">
        <v>4443</v>
      </c>
      <c r="O518" s="54"/>
      <c r="P518" s="54">
        <v>2261</v>
      </c>
      <c r="Q518" s="54"/>
      <c r="R518" s="54">
        <f>Data[[#This Row],[PERSOANE ÎNSCRISE ÎN LISTELE ELECTORALE (TURUL 1)            ]]+Data[[#This Row],[PERSOANE ÎNSCRISE ÎN LISTELE ELECTORALE (TURUL AL 2-LEA)]]</f>
        <v>4443</v>
      </c>
      <c r="S518" s="54">
        <f>Data[[#This Row],[PERSOANE CARE AU PARTICIPAT LA VOT (TURUL 1)]]+Data[[#This Row],[PERSOANE CARE AU PARTICIPAT LA VOT  (TURUL AL 2-LEA)]]</f>
        <v>2261</v>
      </c>
      <c r="T518" s="41">
        <f>Data[[#This Row],[TOTAL CHELTUIELI LEI]]/Data[[#This Row],[NUMĂRUL PERSOANELOR ÎNSCRISE ÎN LISTELE ELECTORALE]]</f>
        <v>1.1665541300922799</v>
      </c>
      <c r="U518" s="41">
        <f>Data[[#This Row],[TOTAL CHELTUIELI EURO]]/Data[[#This Row],[NUMĂRUL PERSOANELOR ÎNSCRISE ÎN LISTELE ELECTORALE]]</f>
        <v>0.24101860087441995</v>
      </c>
      <c r="V518" s="41">
        <f>Data[[#This Row],[TOTAL CHELTUIELI LEI]]/Data[[#This Row],[NUMĂRUL PERSOANELOR CARE AU PARTICIPAT LA VOT]]</f>
        <v>2.2923485183547103</v>
      </c>
      <c r="W518" s="41">
        <f>Data[[#This Row],[TOTAL CHELTUIELI EURO]]/Data[[#This Row],[NUMĂRUL PERSOANELOR CARE AU PARTICIPAT LA VOT]]</f>
        <v>0.47361594147945507</v>
      </c>
      <c r="X518" s="43">
        <v>4.8400999999999996</v>
      </c>
      <c r="Y518" s="114" t="s">
        <v>2894</v>
      </c>
      <c r="Z518" s="44">
        <v>1</v>
      </c>
      <c r="AA518" s="115" t="s">
        <v>3105</v>
      </c>
      <c r="AB518" s="44">
        <v>0</v>
      </c>
      <c r="AC518" s="45"/>
    </row>
    <row r="519" spans="1:29" ht="12" customHeight="1" x14ac:dyDescent="0.2">
      <c r="A519" s="37">
        <v>518</v>
      </c>
      <c r="B519" s="38" t="s">
        <v>12</v>
      </c>
      <c r="C519" s="39" t="s">
        <v>2993</v>
      </c>
      <c r="D519" s="40">
        <v>44101</v>
      </c>
      <c r="E519" s="38">
        <v>1</v>
      </c>
      <c r="F519" s="38"/>
      <c r="G519" s="38" t="s">
        <v>2</v>
      </c>
      <c r="H519" s="38" t="s">
        <v>2</v>
      </c>
      <c r="I519" s="48">
        <v>6300</v>
      </c>
      <c r="J519" s="48">
        <v>24147</v>
      </c>
      <c r="K519" s="48">
        <v>0</v>
      </c>
      <c r="L519" s="41">
        <f>SUM(Data[[#This Row],[CHELTUIELI DE PERSONAL LEI]:[CHELTUIELI DE CAPITAL (ACTIVE NEFINANCIARE ) LEI]])</f>
        <v>30447</v>
      </c>
      <c r="M519" s="41">
        <f>Data[[#This Row],[TOTAL CHELTUIELI LEI]]/Data[[#This Row],[CURS VALUTAR EURO BNR 22 07 2020]]</f>
        <v>6290.5725088324625</v>
      </c>
      <c r="N519" s="49">
        <v>11076</v>
      </c>
      <c r="O519" s="54"/>
      <c r="P519" s="54">
        <v>4020</v>
      </c>
      <c r="Q519" s="54"/>
      <c r="R519" s="54">
        <f>Data[[#This Row],[PERSOANE ÎNSCRISE ÎN LISTELE ELECTORALE (TURUL 1)            ]]+Data[[#This Row],[PERSOANE ÎNSCRISE ÎN LISTELE ELECTORALE (TURUL AL 2-LEA)]]</f>
        <v>11076</v>
      </c>
      <c r="S519" s="54">
        <f>Data[[#This Row],[PERSOANE CARE AU PARTICIPAT LA VOT (TURUL 1)]]+Data[[#This Row],[PERSOANE CARE AU PARTICIPAT LA VOT  (TURUL AL 2-LEA)]]</f>
        <v>4020</v>
      </c>
      <c r="T519" s="41">
        <f>Data[[#This Row],[TOTAL CHELTUIELI LEI]]/Data[[#This Row],[NUMĂRUL PERSOANELOR ÎNSCRISE ÎN LISTELE ELECTORALE]]</f>
        <v>2.7489165763813652</v>
      </c>
      <c r="U519" s="41">
        <f>Data[[#This Row],[TOTAL CHELTUIELI EURO]]/Data[[#This Row],[NUMĂRUL PERSOANELOR ÎNSCRISE ÎN LISTELE ELECTORALE]]</f>
        <v>0.56794623590036675</v>
      </c>
      <c r="V519" s="41">
        <f>Data[[#This Row],[TOTAL CHELTUIELI LEI]]/Data[[#This Row],[NUMĂRUL PERSOANELOR CARE AU PARTICIPAT LA VOT]]</f>
        <v>7.5738805970149254</v>
      </c>
      <c r="W519" s="41">
        <f>Data[[#This Row],[TOTAL CHELTUIELI EURO]]/Data[[#This Row],[NUMĂRUL PERSOANELOR CARE AU PARTICIPAT LA VOT]]</f>
        <v>1.5648190320478763</v>
      </c>
      <c r="X519" s="43">
        <v>4.8400999999999996</v>
      </c>
      <c r="Y519" s="114" t="s">
        <v>2891</v>
      </c>
      <c r="Z519" s="44">
        <v>2</v>
      </c>
      <c r="AA519" s="115" t="s">
        <v>3105</v>
      </c>
      <c r="AB519" s="44">
        <v>0</v>
      </c>
      <c r="AC519" s="45"/>
    </row>
    <row r="520" spans="1:29" ht="12" customHeight="1" x14ac:dyDescent="0.2">
      <c r="A520" s="37">
        <v>519</v>
      </c>
      <c r="B520" s="38" t="s">
        <v>12</v>
      </c>
      <c r="C520" s="39" t="s">
        <v>2994</v>
      </c>
      <c r="D520" s="40">
        <v>44101</v>
      </c>
      <c r="E520" s="38">
        <v>1</v>
      </c>
      <c r="F520" s="38"/>
      <c r="G520" s="38" t="s">
        <v>2</v>
      </c>
      <c r="H520" s="38" t="s">
        <v>2</v>
      </c>
      <c r="I520" s="48">
        <v>5400</v>
      </c>
      <c r="J520" s="48">
        <v>19339</v>
      </c>
      <c r="K520" s="48">
        <v>0</v>
      </c>
      <c r="L520" s="41">
        <f>SUM(Data[[#This Row],[CHELTUIELI DE PERSONAL LEI]:[CHELTUIELI DE CAPITAL (ACTIVE NEFINANCIARE ) LEI]])</f>
        <v>24739</v>
      </c>
      <c r="M520" s="41">
        <f>Data[[#This Row],[TOTAL CHELTUIELI LEI]]/Data[[#This Row],[CURS VALUTAR EURO BNR 22 07 2020]]</f>
        <v>5111.2580318588462</v>
      </c>
      <c r="N520" s="49">
        <v>9423</v>
      </c>
      <c r="O520" s="54"/>
      <c r="P520" s="54">
        <v>4101</v>
      </c>
      <c r="Q520" s="54"/>
      <c r="R520" s="54">
        <f>Data[[#This Row],[PERSOANE ÎNSCRISE ÎN LISTELE ELECTORALE (TURUL 1)            ]]+Data[[#This Row],[PERSOANE ÎNSCRISE ÎN LISTELE ELECTORALE (TURUL AL 2-LEA)]]</f>
        <v>9423</v>
      </c>
      <c r="S520" s="54">
        <f>Data[[#This Row],[PERSOANE CARE AU PARTICIPAT LA VOT (TURUL 1)]]+Data[[#This Row],[PERSOANE CARE AU PARTICIPAT LA VOT  (TURUL AL 2-LEA)]]</f>
        <v>4101</v>
      </c>
      <c r="T520" s="41">
        <f>Data[[#This Row],[TOTAL CHELTUIELI LEI]]/Data[[#This Row],[NUMĂRUL PERSOANELOR ÎNSCRISE ÎN LISTELE ELECTORALE]]</f>
        <v>2.6253846970179349</v>
      </c>
      <c r="U520" s="41">
        <f>Data[[#This Row],[TOTAL CHELTUIELI EURO]]/Data[[#This Row],[NUMĂRUL PERSOANELOR ÎNSCRISE ÎN LISTELE ELECTORALE]]</f>
        <v>0.54242364765561346</v>
      </c>
      <c r="V520" s="41">
        <f>Data[[#This Row],[TOTAL CHELTUIELI LEI]]/Data[[#This Row],[NUMĂRUL PERSOANELOR CARE AU PARTICIPAT LA VOT]]</f>
        <v>6.0324311143623506</v>
      </c>
      <c r="W520" s="41">
        <f>Data[[#This Row],[TOTAL CHELTUIELI EURO]]/Data[[#This Row],[NUMĂRUL PERSOANELOR CARE AU PARTICIPAT LA VOT]]</f>
        <v>1.2463443140353196</v>
      </c>
      <c r="X520" s="43">
        <v>4.8400999999999996</v>
      </c>
      <c r="Y520" s="114" t="s">
        <v>2891</v>
      </c>
      <c r="Z520" s="44">
        <v>2</v>
      </c>
      <c r="AA520" s="115" t="s">
        <v>3105</v>
      </c>
      <c r="AB520" s="44">
        <v>0</v>
      </c>
      <c r="AC520" s="45"/>
    </row>
    <row r="521" spans="1:29" ht="12" customHeight="1" x14ac:dyDescent="0.2">
      <c r="A521" s="37">
        <v>520</v>
      </c>
      <c r="B521" s="38" t="s">
        <v>12</v>
      </c>
      <c r="C521" s="39" t="s">
        <v>2995</v>
      </c>
      <c r="D521" s="40">
        <v>44101</v>
      </c>
      <c r="E521" s="38">
        <v>1</v>
      </c>
      <c r="F521" s="38"/>
      <c r="G521" s="38" t="s">
        <v>2</v>
      </c>
      <c r="H521" s="38" t="s">
        <v>2</v>
      </c>
      <c r="I521" s="47">
        <v>7737.24</v>
      </c>
      <c r="J521" s="47">
        <v>5076.42</v>
      </c>
      <c r="K521" s="47">
        <v>0</v>
      </c>
      <c r="L521" s="41">
        <f>SUM(Data[[#This Row],[CHELTUIELI DE PERSONAL LEI]:[CHELTUIELI DE CAPITAL (ACTIVE NEFINANCIARE ) LEI]])</f>
        <v>12813.66</v>
      </c>
      <c r="M521" s="41">
        <f>Data[[#This Row],[TOTAL CHELTUIELI LEI]]/Data[[#This Row],[CURS VALUTAR EURO BNR 22 07 2020]]</f>
        <v>2647.3957149645671</v>
      </c>
      <c r="N521" s="49">
        <v>6645</v>
      </c>
      <c r="O521" s="54"/>
      <c r="P521" s="54">
        <v>3206</v>
      </c>
      <c r="Q521" s="54"/>
      <c r="R521" s="54">
        <f>Data[[#This Row],[PERSOANE ÎNSCRISE ÎN LISTELE ELECTORALE (TURUL 1)            ]]+Data[[#This Row],[PERSOANE ÎNSCRISE ÎN LISTELE ELECTORALE (TURUL AL 2-LEA)]]</f>
        <v>6645</v>
      </c>
      <c r="S521" s="54">
        <f>Data[[#This Row],[PERSOANE CARE AU PARTICIPAT LA VOT (TURUL 1)]]+Data[[#This Row],[PERSOANE CARE AU PARTICIPAT LA VOT  (TURUL AL 2-LEA)]]</f>
        <v>3206</v>
      </c>
      <c r="T521" s="41">
        <f>Data[[#This Row],[TOTAL CHELTUIELI LEI]]/Data[[#This Row],[NUMĂRUL PERSOANELOR ÎNSCRISE ÎN LISTELE ELECTORALE]]</f>
        <v>1.9283160270880362</v>
      </c>
      <c r="U521" s="41">
        <f>Data[[#This Row],[TOTAL CHELTUIELI EURO]]/Data[[#This Row],[NUMĂRUL PERSOANELOR ÎNSCRISE ÎN LISTELE ELECTORALE]]</f>
        <v>0.39840417079978435</v>
      </c>
      <c r="V521" s="41">
        <f>Data[[#This Row],[TOTAL CHELTUIELI LEI]]/Data[[#This Row],[NUMĂRUL PERSOANELOR CARE AU PARTICIPAT LA VOT]]</f>
        <v>3.9967747972551466</v>
      </c>
      <c r="W521" s="41">
        <f>Data[[#This Row],[TOTAL CHELTUIELI EURO]]/Data[[#This Row],[NUMĂRUL PERSOANELOR CARE AU PARTICIPAT LA VOT]]</f>
        <v>0.82576285557222928</v>
      </c>
      <c r="X521" s="43">
        <v>4.8400999999999996</v>
      </c>
      <c r="Y521" s="114" t="s">
        <v>2894</v>
      </c>
      <c r="Z521" s="44">
        <v>1</v>
      </c>
      <c r="AA521" s="115" t="s">
        <v>3105</v>
      </c>
      <c r="AB521" s="44">
        <v>0</v>
      </c>
      <c r="AC521" s="45"/>
    </row>
    <row r="522" spans="1:29" ht="12" customHeight="1" x14ac:dyDescent="0.2">
      <c r="A522" s="37">
        <v>521</v>
      </c>
      <c r="B522" s="38" t="s">
        <v>12</v>
      </c>
      <c r="C522" s="39" t="s">
        <v>2996</v>
      </c>
      <c r="D522" s="40">
        <v>44101</v>
      </c>
      <c r="E522" s="38">
        <v>1</v>
      </c>
      <c r="F522" s="38"/>
      <c r="G522" s="38" t="s">
        <v>2</v>
      </c>
      <c r="H522" s="38" t="s">
        <v>2</v>
      </c>
      <c r="I522" s="48">
        <v>6600</v>
      </c>
      <c r="J522" s="48">
        <v>5347.14</v>
      </c>
      <c r="K522" s="48">
        <v>0</v>
      </c>
      <c r="L522" s="41">
        <f>SUM(Data[[#This Row],[CHELTUIELI DE PERSONAL LEI]:[CHELTUIELI DE CAPITAL (ACTIVE NEFINANCIARE ) LEI]])</f>
        <v>11947.14</v>
      </c>
      <c r="M522" s="41">
        <f>Data[[#This Row],[TOTAL CHELTUIELI LEI]]/Data[[#This Row],[CURS VALUTAR EURO BNR 22 07 2020]]</f>
        <v>2468.3663560670234</v>
      </c>
      <c r="N522" s="49">
        <v>5013</v>
      </c>
      <c r="O522" s="54"/>
      <c r="P522" s="54">
        <v>2421</v>
      </c>
      <c r="Q522" s="54"/>
      <c r="R522" s="54">
        <f>Data[[#This Row],[PERSOANE ÎNSCRISE ÎN LISTELE ELECTORALE (TURUL 1)            ]]+Data[[#This Row],[PERSOANE ÎNSCRISE ÎN LISTELE ELECTORALE (TURUL AL 2-LEA)]]</f>
        <v>5013</v>
      </c>
      <c r="S522" s="54">
        <f>Data[[#This Row],[PERSOANE CARE AU PARTICIPAT LA VOT (TURUL 1)]]+Data[[#This Row],[PERSOANE CARE AU PARTICIPAT LA VOT  (TURUL AL 2-LEA)]]</f>
        <v>2421</v>
      </c>
      <c r="T522" s="41">
        <f>Data[[#This Row],[TOTAL CHELTUIELI LEI]]/Data[[#This Row],[NUMĂRUL PERSOANELOR ÎNSCRISE ÎN LISTELE ELECTORALE]]</f>
        <v>2.3832315978456013</v>
      </c>
      <c r="U522" s="41">
        <f>Data[[#This Row],[TOTAL CHELTUIELI EURO]]/Data[[#This Row],[NUMĂRUL PERSOANELOR ÎNSCRISE ÎN LISTELE ELECTORALE]]</f>
        <v>0.49239304928526301</v>
      </c>
      <c r="V522" s="41">
        <f>Data[[#This Row],[TOTAL CHELTUIELI LEI]]/Data[[#This Row],[NUMĂRUL PERSOANELOR CARE AU PARTICIPAT LA VOT]]</f>
        <v>4.9347955390334572</v>
      </c>
      <c r="W522" s="41">
        <f>Data[[#This Row],[TOTAL CHELTUIELI EURO]]/Data[[#This Row],[NUMĂRUL PERSOANELOR CARE AU PARTICIPAT LA VOT]]</f>
        <v>1.0195647897839832</v>
      </c>
      <c r="X522" s="43">
        <v>4.8400999999999996</v>
      </c>
      <c r="Y522" s="114" t="s">
        <v>2891</v>
      </c>
      <c r="Z522" s="44">
        <v>2</v>
      </c>
      <c r="AA522" s="115" t="s">
        <v>3105</v>
      </c>
      <c r="AB522" s="44">
        <v>0</v>
      </c>
      <c r="AC522" s="45"/>
    </row>
    <row r="523" spans="1:29" ht="12" customHeight="1" x14ac:dyDescent="0.2">
      <c r="A523" s="37">
        <v>522</v>
      </c>
      <c r="B523" s="38" t="s">
        <v>12</v>
      </c>
      <c r="C523" s="39" t="s">
        <v>1433</v>
      </c>
      <c r="D523" s="40">
        <v>44101</v>
      </c>
      <c r="E523" s="38">
        <v>1</v>
      </c>
      <c r="F523" s="38"/>
      <c r="G523" s="38" t="s">
        <v>2</v>
      </c>
      <c r="H523" s="38" t="s">
        <v>2</v>
      </c>
      <c r="I523" s="47">
        <v>1400</v>
      </c>
      <c r="J523" s="47">
        <v>11280</v>
      </c>
      <c r="K523" s="47">
        <v>0</v>
      </c>
      <c r="L523" s="41">
        <f>SUM(Data[[#This Row],[CHELTUIELI DE PERSONAL LEI]:[CHELTUIELI DE CAPITAL (ACTIVE NEFINANCIARE ) LEI]])</f>
        <v>12680</v>
      </c>
      <c r="M523" s="41">
        <f>Data[[#This Row],[TOTAL CHELTUIELI LEI]]/Data[[#This Row],[CURS VALUTAR EURO BNR 22 07 2020]]</f>
        <v>2619.7805830458051</v>
      </c>
      <c r="N523" s="49">
        <v>1105</v>
      </c>
      <c r="O523" s="54"/>
      <c r="P523" s="54">
        <v>774</v>
      </c>
      <c r="Q523" s="54"/>
      <c r="R523" s="54">
        <f>Data[[#This Row],[PERSOANE ÎNSCRISE ÎN LISTELE ELECTORALE (TURUL 1)            ]]+Data[[#This Row],[PERSOANE ÎNSCRISE ÎN LISTELE ELECTORALE (TURUL AL 2-LEA)]]</f>
        <v>1105</v>
      </c>
      <c r="S523" s="54">
        <f>Data[[#This Row],[PERSOANE CARE AU PARTICIPAT LA VOT (TURUL 1)]]+Data[[#This Row],[PERSOANE CARE AU PARTICIPAT LA VOT  (TURUL AL 2-LEA)]]</f>
        <v>774</v>
      </c>
      <c r="T523" s="41">
        <f>Data[[#This Row],[TOTAL CHELTUIELI LEI]]/Data[[#This Row],[NUMĂRUL PERSOANELOR ÎNSCRISE ÎN LISTELE ELECTORALE]]</f>
        <v>11.475113122171946</v>
      </c>
      <c r="U523" s="41">
        <f>Data[[#This Row],[TOTAL CHELTUIELI EURO]]/Data[[#This Row],[NUMĂRUL PERSOANELOR ÎNSCRISE ÎN LISTELE ELECTORALE]]</f>
        <v>2.3708421566025386</v>
      </c>
      <c r="V523" s="41">
        <f>Data[[#This Row],[TOTAL CHELTUIELI LEI]]/Data[[#This Row],[NUMĂRUL PERSOANELOR CARE AU PARTICIPAT LA VOT]]</f>
        <v>16.382428940568474</v>
      </c>
      <c r="W523" s="41">
        <f>Data[[#This Row],[TOTAL CHELTUIELI EURO]]/Data[[#This Row],[NUMĂRUL PERSOANELOR CARE AU PARTICIPAT LA VOT]]</f>
        <v>3.3847294354596964</v>
      </c>
      <c r="X523" s="43">
        <v>4.8400999999999996</v>
      </c>
      <c r="Y523" s="114" t="s">
        <v>2888</v>
      </c>
      <c r="Z523" s="44">
        <v>11</v>
      </c>
      <c r="AA523" s="115" t="s">
        <v>3108</v>
      </c>
      <c r="AB523" s="44">
        <v>2</v>
      </c>
      <c r="AC523" s="45"/>
    </row>
    <row r="524" spans="1:29" ht="12" customHeight="1" x14ac:dyDescent="0.2">
      <c r="A524" s="37">
        <v>523</v>
      </c>
      <c r="B524" s="38" t="s">
        <v>12</v>
      </c>
      <c r="C524" s="39" t="s">
        <v>36</v>
      </c>
      <c r="D524" s="40">
        <v>44101</v>
      </c>
      <c r="E524" s="38">
        <v>1</v>
      </c>
      <c r="F524" s="38"/>
      <c r="G524" s="38" t="s">
        <v>2</v>
      </c>
      <c r="H524" s="38" t="s">
        <v>2</v>
      </c>
      <c r="I524" s="47">
        <v>4500</v>
      </c>
      <c r="J524" s="47">
        <v>20504</v>
      </c>
      <c r="K524" s="47">
        <v>0</v>
      </c>
      <c r="L524" s="41">
        <f>SUM(Data[[#This Row],[CHELTUIELI DE PERSONAL LEI]:[CHELTUIELI DE CAPITAL (ACTIVE NEFINANCIARE ) LEI]])</f>
        <v>25004</v>
      </c>
      <c r="M524" s="41">
        <f>Data[[#This Row],[TOTAL CHELTUIELI LEI]]/Data[[#This Row],[CURS VALUTAR EURO BNR 22 07 2020]]</f>
        <v>5166.0089667568855</v>
      </c>
      <c r="N524" s="49">
        <v>4851</v>
      </c>
      <c r="O524" s="54"/>
      <c r="P524" s="54">
        <v>2434</v>
      </c>
      <c r="Q524" s="54"/>
      <c r="R524" s="54">
        <f>Data[[#This Row],[PERSOANE ÎNSCRISE ÎN LISTELE ELECTORALE (TURUL 1)            ]]+Data[[#This Row],[PERSOANE ÎNSCRISE ÎN LISTELE ELECTORALE (TURUL AL 2-LEA)]]</f>
        <v>4851</v>
      </c>
      <c r="S524" s="54">
        <f>Data[[#This Row],[PERSOANE CARE AU PARTICIPAT LA VOT (TURUL 1)]]+Data[[#This Row],[PERSOANE CARE AU PARTICIPAT LA VOT  (TURUL AL 2-LEA)]]</f>
        <v>2434</v>
      </c>
      <c r="T524" s="41">
        <f>Data[[#This Row],[TOTAL CHELTUIELI LEI]]/Data[[#This Row],[NUMĂRUL PERSOANELOR ÎNSCRISE ÎN LISTELE ELECTORALE]]</f>
        <v>5.1544011544011541</v>
      </c>
      <c r="U524" s="41">
        <f>Data[[#This Row],[TOTAL CHELTUIELI EURO]]/Data[[#This Row],[NUMĂRUL PERSOANELOR ÎNSCRISE ÎN LISTELE ELECTORALE]]</f>
        <v>1.064936913369797</v>
      </c>
      <c r="V524" s="41">
        <f>Data[[#This Row],[TOTAL CHELTUIELI LEI]]/Data[[#This Row],[NUMĂRUL PERSOANELOR CARE AU PARTICIPAT LA VOT]]</f>
        <v>10.272801972062449</v>
      </c>
      <c r="W524" s="41">
        <f>Data[[#This Row],[TOTAL CHELTUIELI EURO]]/Data[[#This Row],[NUMĂRUL PERSOANELOR CARE AU PARTICIPAT LA VOT]]</f>
        <v>2.1224358943126069</v>
      </c>
      <c r="X524" s="43">
        <v>4.8400999999999996</v>
      </c>
      <c r="Y524" s="114" t="s">
        <v>2892</v>
      </c>
      <c r="Z524" s="44">
        <v>5</v>
      </c>
      <c r="AA524" s="115" t="s">
        <v>3107</v>
      </c>
      <c r="AB524" s="44">
        <v>1</v>
      </c>
      <c r="AC524" s="45"/>
    </row>
    <row r="525" spans="1:29" ht="12" customHeight="1" x14ac:dyDescent="0.2">
      <c r="A525" s="37">
        <v>524</v>
      </c>
      <c r="B525" s="38" t="s">
        <v>12</v>
      </c>
      <c r="C525" s="39" t="s">
        <v>1434</v>
      </c>
      <c r="D525" s="40">
        <v>44101</v>
      </c>
      <c r="E525" s="38">
        <v>1</v>
      </c>
      <c r="F525" s="38"/>
      <c r="G525" s="38" t="s">
        <v>2</v>
      </c>
      <c r="H525" s="38" t="s">
        <v>2</v>
      </c>
      <c r="I525" s="48">
        <v>2800</v>
      </c>
      <c r="J525" s="48">
        <v>7201.88</v>
      </c>
      <c r="K525" s="48">
        <v>0</v>
      </c>
      <c r="L525" s="41">
        <f>SUM(Data[[#This Row],[CHELTUIELI DE PERSONAL LEI]:[CHELTUIELI DE CAPITAL (ACTIVE NEFINANCIARE ) LEI]])</f>
        <v>10001.880000000001</v>
      </c>
      <c r="M525" s="41">
        <f>Data[[#This Row],[TOTAL CHELTUIELI LEI]]/Data[[#This Row],[CURS VALUTAR EURO BNR 22 07 2020]]</f>
        <v>2066.461436747175</v>
      </c>
      <c r="N525" s="49">
        <v>2967</v>
      </c>
      <c r="O525" s="54"/>
      <c r="P525" s="54">
        <v>1817</v>
      </c>
      <c r="Q525" s="54"/>
      <c r="R525" s="54">
        <f>Data[[#This Row],[PERSOANE ÎNSCRISE ÎN LISTELE ELECTORALE (TURUL 1)            ]]+Data[[#This Row],[PERSOANE ÎNSCRISE ÎN LISTELE ELECTORALE (TURUL AL 2-LEA)]]</f>
        <v>2967</v>
      </c>
      <c r="S525" s="54">
        <f>Data[[#This Row],[PERSOANE CARE AU PARTICIPAT LA VOT (TURUL 1)]]+Data[[#This Row],[PERSOANE CARE AU PARTICIPAT LA VOT  (TURUL AL 2-LEA)]]</f>
        <v>1817</v>
      </c>
      <c r="T525" s="41">
        <f>Data[[#This Row],[TOTAL CHELTUIELI LEI]]/Data[[#This Row],[NUMĂRUL PERSOANELOR ÎNSCRISE ÎN LISTELE ELECTORALE]]</f>
        <v>3.3710414560161781</v>
      </c>
      <c r="U525" s="41">
        <f>Data[[#This Row],[TOTAL CHELTUIELI EURO]]/Data[[#This Row],[NUMĂRUL PERSOANELOR ÎNSCRISE ÎN LISTELE ELECTORALE]]</f>
        <v>0.69648177847899395</v>
      </c>
      <c r="V525" s="41">
        <f>Data[[#This Row],[TOTAL CHELTUIELI LEI]]/Data[[#This Row],[NUMĂRUL PERSOANELOR CARE AU PARTICIPAT LA VOT]]</f>
        <v>5.5046119977985697</v>
      </c>
      <c r="W525" s="41">
        <f>Data[[#This Row],[TOTAL CHELTUIELI EURO]]/Data[[#This Row],[NUMĂRUL PERSOANELOR CARE AU PARTICIPAT LA VOT]]</f>
        <v>1.1372930306808888</v>
      </c>
      <c r="X525" s="43">
        <v>4.8400999999999996</v>
      </c>
      <c r="Y525" s="114" t="s">
        <v>2884</v>
      </c>
      <c r="Z525" s="44">
        <v>3</v>
      </c>
      <c r="AA525" s="115" t="s">
        <v>3105</v>
      </c>
      <c r="AB525" s="44">
        <v>0</v>
      </c>
      <c r="AC525" s="45"/>
    </row>
    <row r="526" spans="1:29" ht="12" customHeight="1" x14ac:dyDescent="0.2">
      <c r="A526" s="37">
        <v>525</v>
      </c>
      <c r="B526" s="38" t="s">
        <v>12</v>
      </c>
      <c r="C526" s="39" t="s">
        <v>1435</v>
      </c>
      <c r="D526" s="40">
        <v>44101</v>
      </c>
      <c r="E526" s="38">
        <v>1</v>
      </c>
      <c r="F526" s="38"/>
      <c r="G526" s="38" t="s">
        <v>2</v>
      </c>
      <c r="H526" s="38" t="s">
        <v>2</v>
      </c>
      <c r="I526" s="47">
        <v>0</v>
      </c>
      <c r="J526" s="47">
        <v>11474</v>
      </c>
      <c r="K526" s="47">
        <v>0</v>
      </c>
      <c r="L526" s="41">
        <f>SUM(Data[[#This Row],[CHELTUIELI DE PERSONAL LEI]:[CHELTUIELI DE CAPITAL (ACTIVE NEFINANCIARE ) LEI]])</f>
        <v>11474</v>
      </c>
      <c r="M526" s="41">
        <f>Data[[#This Row],[TOTAL CHELTUIELI LEI]]/Data[[#This Row],[CURS VALUTAR EURO BNR 22 07 2020]]</f>
        <v>2370.6121774343505</v>
      </c>
      <c r="N526" s="49">
        <v>4050</v>
      </c>
      <c r="O526" s="54"/>
      <c r="P526" s="54">
        <v>2292</v>
      </c>
      <c r="Q526" s="54"/>
      <c r="R526" s="54">
        <f>Data[[#This Row],[PERSOANE ÎNSCRISE ÎN LISTELE ELECTORALE (TURUL 1)            ]]+Data[[#This Row],[PERSOANE ÎNSCRISE ÎN LISTELE ELECTORALE (TURUL AL 2-LEA)]]</f>
        <v>4050</v>
      </c>
      <c r="S526" s="54">
        <f>Data[[#This Row],[PERSOANE CARE AU PARTICIPAT LA VOT (TURUL 1)]]+Data[[#This Row],[PERSOANE CARE AU PARTICIPAT LA VOT  (TURUL AL 2-LEA)]]</f>
        <v>2292</v>
      </c>
      <c r="T526" s="41">
        <f>Data[[#This Row],[TOTAL CHELTUIELI LEI]]/Data[[#This Row],[NUMĂRUL PERSOANELOR ÎNSCRISE ÎN LISTELE ELECTORALE]]</f>
        <v>2.8330864197530863</v>
      </c>
      <c r="U526" s="41">
        <f>Data[[#This Row],[TOTAL CHELTUIELI EURO]]/Data[[#This Row],[NUMĂRUL PERSOANELOR ÎNSCRISE ÎN LISTELE ELECTORALE]]</f>
        <v>0.585336340107247</v>
      </c>
      <c r="V526" s="41">
        <f>Data[[#This Row],[TOTAL CHELTUIELI LEI]]/Data[[#This Row],[NUMĂRUL PERSOANELOR CARE AU PARTICIPAT LA VOT]]</f>
        <v>5.006108202443281</v>
      </c>
      <c r="W526" s="41">
        <f>Data[[#This Row],[TOTAL CHELTUIELI EURO]]/Data[[#This Row],[NUMĂRUL PERSOANELOR CARE AU PARTICIPAT LA VOT]]</f>
        <v>1.0342985067340098</v>
      </c>
      <c r="X526" s="43">
        <v>4.8400999999999996</v>
      </c>
      <c r="Y526" s="114" t="s">
        <v>2891</v>
      </c>
      <c r="Z526" s="44">
        <v>2</v>
      </c>
      <c r="AA526" s="115" t="s">
        <v>3105</v>
      </c>
      <c r="AB526" s="44">
        <v>0</v>
      </c>
      <c r="AC526" s="45"/>
    </row>
    <row r="527" spans="1:29" ht="12" customHeight="1" x14ac:dyDescent="0.2">
      <c r="A527" s="37">
        <v>526</v>
      </c>
      <c r="B527" s="38" t="s">
        <v>12</v>
      </c>
      <c r="C527" s="39" t="s">
        <v>1436</v>
      </c>
      <c r="D527" s="40">
        <v>44101</v>
      </c>
      <c r="E527" s="38">
        <v>1</v>
      </c>
      <c r="F527" s="38"/>
      <c r="G527" s="38" t="s">
        <v>2</v>
      </c>
      <c r="H527" s="38" t="s">
        <v>2</v>
      </c>
      <c r="I527" s="47">
        <v>1800</v>
      </c>
      <c r="J527" s="47">
        <v>11774.61</v>
      </c>
      <c r="K527" s="47">
        <v>0</v>
      </c>
      <c r="L527" s="41">
        <f>SUM(Data[[#This Row],[CHELTUIELI DE PERSONAL LEI]:[CHELTUIELI DE CAPITAL (ACTIVE NEFINANCIARE ) LEI]])</f>
        <v>13574.61</v>
      </c>
      <c r="M527" s="41">
        <f>Data[[#This Row],[TOTAL CHELTUIELI LEI]]/Data[[#This Row],[CURS VALUTAR EURO BNR 22 07 2020]]</f>
        <v>2804.6135410425409</v>
      </c>
      <c r="N527" s="49">
        <v>1635</v>
      </c>
      <c r="O527" s="54"/>
      <c r="P527" s="54">
        <v>999</v>
      </c>
      <c r="Q527" s="54"/>
      <c r="R527" s="54">
        <f>Data[[#This Row],[PERSOANE ÎNSCRISE ÎN LISTELE ELECTORALE (TURUL 1)            ]]+Data[[#This Row],[PERSOANE ÎNSCRISE ÎN LISTELE ELECTORALE (TURUL AL 2-LEA)]]</f>
        <v>1635</v>
      </c>
      <c r="S527" s="54">
        <f>Data[[#This Row],[PERSOANE CARE AU PARTICIPAT LA VOT (TURUL 1)]]+Data[[#This Row],[PERSOANE CARE AU PARTICIPAT LA VOT  (TURUL AL 2-LEA)]]</f>
        <v>999</v>
      </c>
      <c r="T527" s="41">
        <f>Data[[#This Row],[TOTAL CHELTUIELI LEI]]/Data[[#This Row],[NUMĂRUL PERSOANELOR ÎNSCRISE ÎN LISTELE ELECTORALE]]</f>
        <v>8.3025137614678908</v>
      </c>
      <c r="U527" s="41">
        <f>Data[[#This Row],[TOTAL CHELTUIELI EURO]]/Data[[#This Row],[NUMĂRUL PERSOANELOR ÎNSCRISE ÎN LISTELE ELECTORALE]]</f>
        <v>1.715359963940392</v>
      </c>
      <c r="V527" s="41">
        <f>Data[[#This Row],[TOTAL CHELTUIELI LEI]]/Data[[#This Row],[NUMĂRUL PERSOANELOR CARE AU PARTICIPAT LA VOT]]</f>
        <v>13.588198198198199</v>
      </c>
      <c r="W527" s="41">
        <f>Data[[#This Row],[TOTAL CHELTUIELI EURO]]/Data[[#This Row],[NUMĂRUL PERSOANELOR CARE AU PARTICIPAT LA VOT]]</f>
        <v>2.8074209620045454</v>
      </c>
      <c r="X527" s="43">
        <v>4.8400999999999996</v>
      </c>
      <c r="Y527" s="114" t="s">
        <v>2896</v>
      </c>
      <c r="Z527" s="44">
        <v>8</v>
      </c>
      <c r="AA527" s="115" t="s">
        <v>3107</v>
      </c>
      <c r="AB527" s="44">
        <v>1</v>
      </c>
      <c r="AC527" s="45"/>
    </row>
    <row r="528" spans="1:29" ht="12" customHeight="1" x14ac:dyDescent="0.2">
      <c r="A528" s="37">
        <v>527</v>
      </c>
      <c r="B528" s="38" t="s">
        <v>12</v>
      </c>
      <c r="C528" s="39" t="s">
        <v>1437</v>
      </c>
      <c r="D528" s="40">
        <v>44101</v>
      </c>
      <c r="E528" s="38">
        <v>1</v>
      </c>
      <c r="F528" s="38"/>
      <c r="G528" s="38" t="s">
        <v>2</v>
      </c>
      <c r="H528" s="38" t="s">
        <v>2</v>
      </c>
      <c r="I528" s="48">
        <v>4320</v>
      </c>
      <c r="J528" s="48">
        <v>13358.62</v>
      </c>
      <c r="K528" s="48">
        <v>0</v>
      </c>
      <c r="L528" s="41">
        <f>SUM(Data[[#This Row],[CHELTUIELI DE PERSONAL LEI]:[CHELTUIELI DE CAPITAL (ACTIVE NEFINANCIARE ) LEI]])</f>
        <v>17678.620000000003</v>
      </c>
      <c r="M528" s="41">
        <f>Data[[#This Row],[TOTAL CHELTUIELI LEI]]/Data[[#This Row],[CURS VALUTAR EURO BNR 22 07 2020]]</f>
        <v>3652.5319724799083</v>
      </c>
      <c r="N528" s="49">
        <v>1680</v>
      </c>
      <c r="O528" s="54"/>
      <c r="P528" s="54">
        <v>1128</v>
      </c>
      <c r="Q528" s="54"/>
      <c r="R528" s="54">
        <f>Data[[#This Row],[PERSOANE ÎNSCRISE ÎN LISTELE ELECTORALE (TURUL 1)            ]]+Data[[#This Row],[PERSOANE ÎNSCRISE ÎN LISTELE ELECTORALE (TURUL AL 2-LEA)]]</f>
        <v>1680</v>
      </c>
      <c r="S528" s="54">
        <f>Data[[#This Row],[PERSOANE CARE AU PARTICIPAT LA VOT (TURUL 1)]]+Data[[#This Row],[PERSOANE CARE AU PARTICIPAT LA VOT  (TURUL AL 2-LEA)]]</f>
        <v>1128</v>
      </c>
      <c r="T528" s="41">
        <f>Data[[#This Row],[TOTAL CHELTUIELI LEI]]/Data[[#This Row],[NUMĂRUL PERSOANELOR ÎNSCRISE ÎN LISTELE ELECTORALE]]</f>
        <v>10.522988095238096</v>
      </c>
      <c r="U528" s="41">
        <f>Data[[#This Row],[TOTAL CHELTUIELI EURO]]/Data[[#This Row],[NUMĂRUL PERSOANELOR ÎNSCRISE ÎN LISTELE ELECTORALE]]</f>
        <v>2.1741261740951834</v>
      </c>
      <c r="V528" s="41">
        <f>Data[[#This Row],[TOTAL CHELTUIELI LEI]]/Data[[#This Row],[NUMĂRUL PERSOANELOR CARE AU PARTICIPAT LA VOT]]</f>
        <v>15.67253546099291</v>
      </c>
      <c r="W528" s="41">
        <f>Data[[#This Row],[TOTAL CHELTUIELI EURO]]/Data[[#This Row],[NUMĂRUL PERSOANELOR CARE AU PARTICIPAT LA VOT]]</f>
        <v>3.2380602592906986</v>
      </c>
      <c r="X528" s="43">
        <v>4.8400999999999996</v>
      </c>
      <c r="Y528" s="114" t="s">
        <v>2898</v>
      </c>
      <c r="Z528" s="44">
        <v>10</v>
      </c>
      <c r="AA528" s="115" t="s">
        <v>3108</v>
      </c>
      <c r="AB528" s="44">
        <v>2</v>
      </c>
      <c r="AC528" s="45"/>
    </row>
    <row r="529" spans="1:29" ht="12" customHeight="1" x14ac:dyDescent="0.2">
      <c r="A529" s="37">
        <v>528</v>
      </c>
      <c r="B529" s="38" t="s">
        <v>12</v>
      </c>
      <c r="C529" s="39" t="s">
        <v>1438</v>
      </c>
      <c r="D529" s="40">
        <v>44101</v>
      </c>
      <c r="E529" s="38">
        <v>1</v>
      </c>
      <c r="F529" s="38"/>
      <c r="G529" s="38" t="s">
        <v>2</v>
      </c>
      <c r="H529" s="38" t="s">
        <v>2</v>
      </c>
      <c r="I529" s="47">
        <v>4200</v>
      </c>
      <c r="J529" s="47">
        <v>6118</v>
      </c>
      <c r="K529" s="47">
        <v>0</v>
      </c>
      <c r="L529" s="41">
        <f>SUM(Data[[#This Row],[CHELTUIELI DE PERSONAL LEI]:[CHELTUIELI DE CAPITAL (ACTIVE NEFINANCIARE ) LEI]])</f>
        <v>10318</v>
      </c>
      <c r="M529" s="41">
        <f>Data[[#This Row],[TOTAL CHELTUIELI LEI]]/Data[[#This Row],[CURS VALUTAR EURO BNR 22 07 2020]]</f>
        <v>2131.7741368979982</v>
      </c>
      <c r="N529" s="49">
        <v>2808</v>
      </c>
      <c r="O529" s="54"/>
      <c r="P529" s="54">
        <v>1675</v>
      </c>
      <c r="Q529" s="54"/>
      <c r="R529" s="54">
        <f>Data[[#This Row],[PERSOANE ÎNSCRISE ÎN LISTELE ELECTORALE (TURUL 1)            ]]+Data[[#This Row],[PERSOANE ÎNSCRISE ÎN LISTELE ELECTORALE (TURUL AL 2-LEA)]]</f>
        <v>2808</v>
      </c>
      <c r="S529" s="54">
        <f>Data[[#This Row],[PERSOANE CARE AU PARTICIPAT LA VOT (TURUL 1)]]+Data[[#This Row],[PERSOANE CARE AU PARTICIPAT LA VOT  (TURUL AL 2-LEA)]]</f>
        <v>1675</v>
      </c>
      <c r="T529" s="41">
        <f>Data[[#This Row],[TOTAL CHELTUIELI LEI]]/Data[[#This Row],[NUMĂRUL PERSOANELOR ÎNSCRISE ÎN LISTELE ELECTORALE]]</f>
        <v>3.6745014245014245</v>
      </c>
      <c r="U529" s="41">
        <f>Data[[#This Row],[TOTAL CHELTUIELI EURO]]/Data[[#This Row],[NUMĂRUL PERSOANELOR ÎNSCRISE ÎN LISTELE ELECTORALE]]</f>
        <v>0.75917882368162326</v>
      </c>
      <c r="V529" s="41">
        <f>Data[[#This Row],[TOTAL CHELTUIELI LEI]]/Data[[#This Row],[NUMĂRUL PERSOANELOR CARE AU PARTICIPAT LA VOT]]</f>
        <v>6.16</v>
      </c>
      <c r="W529" s="41">
        <f>Data[[#This Row],[TOTAL CHELTUIELI EURO]]/Data[[#This Row],[NUMĂRUL PERSOANELOR CARE AU PARTICIPAT LA VOT]]</f>
        <v>1.2727009772525362</v>
      </c>
      <c r="X529" s="43">
        <v>4.8400999999999996</v>
      </c>
      <c r="Y529" s="114" t="s">
        <v>2884</v>
      </c>
      <c r="Z529" s="44">
        <v>3</v>
      </c>
      <c r="AA529" s="115" t="s">
        <v>3105</v>
      </c>
      <c r="AB529" s="44">
        <v>0</v>
      </c>
      <c r="AC529" s="45"/>
    </row>
    <row r="530" spans="1:29" ht="12" customHeight="1" x14ac:dyDescent="0.2">
      <c r="A530" s="37">
        <v>529</v>
      </c>
      <c r="B530" s="38" t="s">
        <v>12</v>
      </c>
      <c r="C530" s="39" t="s">
        <v>1439</v>
      </c>
      <c r="D530" s="40">
        <v>44101</v>
      </c>
      <c r="E530" s="38">
        <v>1</v>
      </c>
      <c r="F530" s="38"/>
      <c r="G530" s="38" t="s">
        <v>2</v>
      </c>
      <c r="H530" s="38" t="s">
        <v>2</v>
      </c>
      <c r="I530" s="48">
        <v>117444</v>
      </c>
      <c r="J530" s="48">
        <v>3196.69</v>
      </c>
      <c r="K530" s="48">
        <v>0</v>
      </c>
      <c r="L530" s="41">
        <f>SUM(Data[[#This Row],[CHELTUIELI DE PERSONAL LEI]:[CHELTUIELI DE CAPITAL (ACTIVE NEFINANCIARE ) LEI]])</f>
        <v>120640.69</v>
      </c>
      <c r="M530" s="41">
        <f>Data[[#This Row],[TOTAL CHELTUIELI LEI]]/Data[[#This Row],[CURS VALUTAR EURO BNR 22 07 2020]]</f>
        <v>24925.247412243552</v>
      </c>
      <c r="N530" s="49">
        <v>2693</v>
      </c>
      <c r="O530" s="54"/>
      <c r="P530" s="54">
        <v>1585</v>
      </c>
      <c r="Q530" s="54"/>
      <c r="R530" s="54">
        <f>Data[[#This Row],[PERSOANE ÎNSCRISE ÎN LISTELE ELECTORALE (TURUL 1)            ]]+Data[[#This Row],[PERSOANE ÎNSCRISE ÎN LISTELE ELECTORALE (TURUL AL 2-LEA)]]</f>
        <v>2693</v>
      </c>
      <c r="S530" s="54">
        <f>Data[[#This Row],[PERSOANE CARE AU PARTICIPAT LA VOT (TURUL 1)]]+Data[[#This Row],[PERSOANE CARE AU PARTICIPAT LA VOT  (TURUL AL 2-LEA)]]</f>
        <v>1585</v>
      </c>
      <c r="T530" s="41">
        <f>Data[[#This Row],[TOTAL CHELTUIELI LEI]]/Data[[#This Row],[NUMĂRUL PERSOANELOR ÎNSCRISE ÎN LISTELE ELECTORALE]]</f>
        <v>44.797879688080208</v>
      </c>
      <c r="U530" s="41">
        <f>Data[[#This Row],[TOTAL CHELTUIELI EURO]]/Data[[#This Row],[NUMĂRUL PERSOANELOR ÎNSCRISE ÎN LISTELE ELECTORALE]]</f>
        <v>9.255569035367083</v>
      </c>
      <c r="V530" s="41">
        <f>Data[[#This Row],[TOTAL CHELTUIELI LEI]]/Data[[#This Row],[NUMĂRUL PERSOANELOR CARE AU PARTICIPAT LA VOT]]</f>
        <v>76.114000000000004</v>
      </c>
      <c r="W530" s="41">
        <f>Data[[#This Row],[TOTAL CHELTUIELI EURO]]/Data[[#This Row],[NUMĂRUL PERSOANELOR CARE AU PARTICIPAT LA VOT]]</f>
        <v>15.7257081465259</v>
      </c>
      <c r="X530" s="43">
        <v>4.8400999999999996</v>
      </c>
      <c r="Y530" s="114" t="s">
        <v>2914</v>
      </c>
      <c r="Z530" s="44">
        <v>44</v>
      </c>
      <c r="AA530" s="115" t="s">
        <v>3111</v>
      </c>
      <c r="AB530" s="44">
        <v>9</v>
      </c>
      <c r="AC530" s="45"/>
    </row>
    <row r="531" spans="1:29" ht="12" customHeight="1" x14ac:dyDescent="0.2">
      <c r="A531" s="37">
        <v>530</v>
      </c>
      <c r="B531" s="38" t="s">
        <v>12</v>
      </c>
      <c r="C531" s="39" t="s">
        <v>1440</v>
      </c>
      <c r="D531" s="40">
        <v>44101</v>
      </c>
      <c r="E531" s="38">
        <v>1</v>
      </c>
      <c r="F531" s="38"/>
      <c r="G531" s="38" t="s">
        <v>2</v>
      </c>
      <c r="H531" s="38" t="s">
        <v>2</v>
      </c>
      <c r="I531" s="48">
        <v>4660</v>
      </c>
      <c r="J531" s="48">
        <v>7663</v>
      </c>
      <c r="K531" s="48">
        <v>0</v>
      </c>
      <c r="L531" s="41">
        <f>SUM(Data[[#This Row],[CHELTUIELI DE PERSONAL LEI]:[CHELTUIELI DE CAPITAL (ACTIVE NEFINANCIARE ) LEI]])</f>
        <v>12323</v>
      </c>
      <c r="M531" s="41">
        <f>Data[[#This Row],[TOTAL CHELTUIELI LEI]]/Data[[#This Row],[CURS VALUTAR EURO BNR 22 07 2020]]</f>
        <v>2546.0217764095787</v>
      </c>
      <c r="N531" s="49">
        <v>1671</v>
      </c>
      <c r="O531" s="54"/>
      <c r="P531" s="54">
        <v>1010</v>
      </c>
      <c r="Q531" s="54"/>
      <c r="R531" s="54">
        <f>Data[[#This Row],[PERSOANE ÎNSCRISE ÎN LISTELE ELECTORALE (TURUL 1)            ]]+Data[[#This Row],[PERSOANE ÎNSCRISE ÎN LISTELE ELECTORALE (TURUL AL 2-LEA)]]</f>
        <v>1671</v>
      </c>
      <c r="S531" s="54">
        <f>Data[[#This Row],[PERSOANE CARE AU PARTICIPAT LA VOT (TURUL 1)]]+Data[[#This Row],[PERSOANE CARE AU PARTICIPAT LA VOT  (TURUL AL 2-LEA)]]</f>
        <v>1010</v>
      </c>
      <c r="T531" s="41">
        <f>Data[[#This Row],[TOTAL CHELTUIELI LEI]]/Data[[#This Row],[NUMĂRUL PERSOANELOR ÎNSCRISE ÎN LISTELE ELECTORALE]]</f>
        <v>7.3746259724715735</v>
      </c>
      <c r="U531" s="41">
        <f>Data[[#This Row],[TOTAL CHELTUIELI EURO]]/Data[[#This Row],[NUMĂRUL PERSOANELOR ÎNSCRISE ÎN LISTELE ELECTORALE]]</f>
        <v>1.5236515717591734</v>
      </c>
      <c r="V531" s="41">
        <f>Data[[#This Row],[TOTAL CHELTUIELI LEI]]/Data[[#This Row],[NUMĂRUL PERSOANELOR CARE AU PARTICIPAT LA VOT]]</f>
        <v>12.200990099009902</v>
      </c>
      <c r="W531" s="41">
        <f>Data[[#This Row],[TOTAL CHELTUIELI EURO]]/Data[[#This Row],[NUMĂRUL PERSOANELOR CARE AU PARTICIPAT LA VOT]]</f>
        <v>2.520813640009484</v>
      </c>
      <c r="X531" s="43">
        <v>4.8400999999999996</v>
      </c>
      <c r="Y531" s="114" t="s">
        <v>2886</v>
      </c>
      <c r="Z531" s="44">
        <v>7</v>
      </c>
      <c r="AA531" s="115" t="s">
        <v>3107</v>
      </c>
      <c r="AB531" s="44">
        <v>1</v>
      </c>
      <c r="AC531" s="45"/>
    </row>
    <row r="532" spans="1:29" ht="12" customHeight="1" x14ac:dyDescent="0.2">
      <c r="A532" s="37">
        <v>531</v>
      </c>
      <c r="B532" s="38" t="s">
        <v>12</v>
      </c>
      <c r="C532" s="39" t="s">
        <v>1441</v>
      </c>
      <c r="D532" s="40">
        <v>44101</v>
      </c>
      <c r="E532" s="38">
        <v>1</v>
      </c>
      <c r="F532" s="38"/>
      <c r="G532" s="38" t="s">
        <v>2</v>
      </c>
      <c r="H532" s="38" t="s">
        <v>2</v>
      </c>
      <c r="I532" s="48">
        <v>0</v>
      </c>
      <c r="J532" s="48">
        <v>1000</v>
      </c>
      <c r="K532" s="48">
        <v>0</v>
      </c>
      <c r="L532" s="41">
        <f>SUM(Data[[#This Row],[CHELTUIELI DE PERSONAL LEI]:[CHELTUIELI DE CAPITAL (ACTIVE NEFINANCIARE ) LEI]])</f>
        <v>1000</v>
      </c>
      <c r="M532" s="41">
        <f>Data[[#This Row],[TOTAL CHELTUIELI LEI]]/Data[[#This Row],[CURS VALUTAR EURO BNR 22 07 2020]]</f>
        <v>206.60730150203509</v>
      </c>
      <c r="N532" s="49">
        <v>1473</v>
      </c>
      <c r="O532" s="54"/>
      <c r="P532" s="54">
        <v>772</v>
      </c>
      <c r="Q532" s="54"/>
      <c r="R532" s="54">
        <f>Data[[#This Row],[PERSOANE ÎNSCRISE ÎN LISTELE ELECTORALE (TURUL 1)            ]]+Data[[#This Row],[PERSOANE ÎNSCRISE ÎN LISTELE ELECTORALE (TURUL AL 2-LEA)]]</f>
        <v>1473</v>
      </c>
      <c r="S532" s="54">
        <f>Data[[#This Row],[PERSOANE CARE AU PARTICIPAT LA VOT (TURUL 1)]]+Data[[#This Row],[PERSOANE CARE AU PARTICIPAT LA VOT  (TURUL AL 2-LEA)]]</f>
        <v>772</v>
      </c>
      <c r="T532" s="41">
        <f>Data[[#This Row],[TOTAL CHELTUIELI LEI]]/Data[[#This Row],[NUMĂRUL PERSOANELOR ÎNSCRISE ÎN LISTELE ELECTORALE]]</f>
        <v>0.67888662593346916</v>
      </c>
      <c r="U532" s="41">
        <f>Data[[#This Row],[TOTAL CHELTUIELI EURO]]/Data[[#This Row],[NUMĂRUL PERSOANELOR ÎNSCRISE ÎN LISTELE ELECTORALE]]</f>
        <v>0.14026293380993557</v>
      </c>
      <c r="V532" s="41">
        <f>Data[[#This Row],[TOTAL CHELTUIELI LEI]]/Data[[#This Row],[NUMĂRUL PERSOANELOR CARE AU PARTICIPAT LA VOT]]</f>
        <v>1.2953367875647668</v>
      </c>
      <c r="W532" s="41">
        <f>Data[[#This Row],[TOTAL CHELTUIELI EURO]]/Data[[#This Row],[NUMĂRUL PERSOANELOR CARE AU PARTICIPAT LA VOT]]</f>
        <v>0.26762603821507136</v>
      </c>
      <c r="X532" s="43">
        <v>4.8400999999999996</v>
      </c>
      <c r="Y532" s="114" t="s">
        <v>2890</v>
      </c>
      <c r="Z532" s="44">
        <v>0</v>
      </c>
      <c r="AA532" s="115" t="s">
        <v>3105</v>
      </c>
      <c r="AB532" s="44">
        <v>0</v>
      </c>
      <c r="AC532" s="45"/>
    </row>
    <row r="533" spans="1:29" ht="12" customHeight="1" x14ac:dyDescent="0.2">
      <c r="A533" s="37">
        <v>532</v>
      </c>
      <c r="B533" s="38" t="s">
        <v>12</v>
      </c>
      <c r="C533" s="39" t="s">
        <v>1442</v>
      </c>
      <c r="D533" s="40">
        <v>44101</v>
      </c>
      <c r="E533" s="38">
        <v>1</v>
      </c>
      <c r="F533" s="38"/>
      <c r="G533" s="38" t="s">
        <v>2</v>
      </c>
      <c r="H533" s="38" t="s">
        <v>2</v>
      </c>
      <c r="I533" s="48">
        <v>0</v>
      </c>
      <c r="J533" s="48">
        <v>8749</v>
      </c>
      <c r="K533" s="48">
        <v>0</v>
      </c>
      <c r="L533" s="41">
        <f>SUM(Data[[#This Row],[CHELTUIELI DE PERSONAL LEI]:[CHELTUIELI DE CAPITAL (ACTIVE NEFINANCIARE ) LEI]])</f>
        <v>8749</v>
      </c>
      <c r="M533" s="41">
        <f>Data[[#This Row],[TOTAL CHELTUIELI LEI]]/Data[[#This Row],[CURS VALUTAR EURO BNR 22 07 2020]]</f>
        <v>1807.6072808413051</v>
      </c>
      <c r="N533" s="49">
        <v>3403</v>
      </c>
      <c r="O533" s="54"/>
      <c r="P533" s="54">
        <v>1882</v>
      </c>
      <c r="Q533" s="54"/>
      <c r="R533" s="54">
        <f>Data[[#This Row],[PERSOANE ÎNSCRISE ÎN LISTELE ELECTORALE (TURUL 1)            ]]+Data[[#This Row],[PERSOANE ÎNSCRISE ÎN LISTELE ELECTORALE (TURUL AL 2-LEA)]]</f>
        <v>3403</v>
      </c>
      <c r="S533" s="54">
        <f>Data[[#This Row],[PERSOANE CARE AU PARTICIPAT LA VOT (TURUL 1)]]+Data[[#This Row],[PERSOANE CARE AU PARTICIPAT LA VOT  (TURUL AL 2-LEA)]]</f>
        <v>1882</v>
      </c>
      <c r="T533" s="41">
        <f>Data[[#This Row],[TOTAL CHELTUIELI LEI]]/Data[[#This Row],[NUMĂRUL PERSOANELOR ÎNSCRISE ÎN LISTELE ELECTORALE]]</f>
        <v>2.5709667940052894</v>
      </c>
      <c r="U533" s="41">
        <f>Data[[#This Row],[TOTAL CHELTUIELI EURO]]/Data[[#This Row],[NUMĂRUL PERSOANELOR ÎNSCRISE ÎN LISTELE ELECTORALE]]</f>
        <v>0.5311805115607714</v>
      </c>
      <c r="V533" s="41">
        <f>Data[[#This Row],[TOTAL CHELTUIELI LEI]]/Data[[#This Row],[NUMĂRUL PERSOANELOR CARE AU PARTICIPAT LA VOT]]</f>
        <v>4.6487778958554733</v>
      </c>
      <c r="W533" s="41">
        <f>Data[[#This Row],[TOTAL CHELTUIELI EURO]]/Data[[#This Row],[NUMĂRUL PERSOANELOR CARE AU PARTICIPAT LA VOT]]</f>
        <v>0.96047145634500797</v>
      </c>
      <c r="X533" s="43">
        <v>4.8400999999999996</v>
      </c>
      <c r="Y533" s="114" t="s">
        <v>2891</v>
      </c>
      <c r="Z533" s="44">
        <v>2</v>
      </c>
      <c r="AA533" s="115" t="s">
        <v>3105</v>
      </c>
      <c r="AB533" s="44">
        <v>0</v>
      </c>
      <c r="AC533" s="45"/>
    </row>
    <row r="534" spans="1:29" ht="12" customHeight="1" x14ac:dyDescent="0.2">
      <c r="A534" s="37">
        <v>533</v>
      </c>
      <c r="B534" s="38" t="s">
        <v>12</v>
      </c>
      <c r="C534" s="39" t="s">
        <v>1443</v>
      </c>
      <c r="D534" s="40">
        <v>44101</v>
      </c>
      <c r="E534" s="38">
        <v>1</v>
      </c>
      <c r="F534" s="38"/>
      <c r="G534" s="38" t="s">
        <v>2</v>
      </c>
      <c r="H534" s="38" t="s">
        <v>2</v>
      </c>
      <c r="I534" s="48">
        <v>5400</v>
      </c>
      <c r="J534" s="48">
        <v>4871</v>
      </c>
      <c r="K534" s="48">
        <v>0</v>
      </c>
      <c r="L534" s="41">
        <f>SUM(Data[[#This Row],[CHELTUIELI DE PERSONAL LEI]:[CHELTUIELI DE CAPITAL (ACTIVE NEFINANCIARE ) LEI]])</f>
        <v>10271</v>
      </c>
      <c r="M534" s="41">
        <f>Data[[#This Row],[TOTAL CHELTUIELI LEI]]/Data[[#This Row],[CURS VALUTAR EURO BNR 22 07 2020]]</f>
        <v>2122.0635937274023</v>
      </c>
      <c r="N534" s="49">
        <v>1411</v>
      </c>
      <c r="O534" s="54"/>
      <c r="P534" s="54">
        <v>952</v>
      </c>
      <c r="Q534" s="54"/>
      <c r="R534" s="54">
        <f>Data[[#This Row],[PERSOANE ÎNSCRISE ÎN LISTELE ELECTORALE (TURUL 1)            ]]+Data[[#This Row],[PERSOANE ÎNSCRISE ÎN LISTELE ELECTORALE (TURUL AL 2-LEA)]]</f>
        <v>1411</v>
      </c>
      <c r="S534" s="54">
        <f>Data[[#This Row],[PERSOANE CARE AU PARTICIPAT LA VOT (TURUL 1)]]+Data[[#This Row],[PERSOANE CARE AU PARTICIPAT LA VOT  (TURUL AL 2-LEA)]]</f>
        <v>952</v>
      </c>
      <c r="T534" s="41">
        <f>Data[[#This Row],[TOTAL CHELTUIELI LEI]]/Data[[#This Row],[NUMĂRUL PERSOANELOR ÎNSCRISE ÎN LISTELE ELECTORALE]]</f>
        <v>7.2792345854004257</v>
      </c>
      <c r="U534" s="41">
        <f>Data[[#This Row],[TOTAL CHELTUIELI EURO]]/Data[[#This Row],[NUMĂRUL PERSOANELOR ÎNSCRISE ÎN LISTELE ELECTORALE]]</f>
        <v>1.5039430146898669</v>
      </c>
      <c r="V534" s="41">
        <f>Data[[#This Row],[TOTAL CHELTUIELI LEI]]/Data[[#This Row],[NUMĂRUL PERSOANELOR CARE AU PARTICIPAT LA VOT]]</f>
        <v>10.788865546218487</v>
      </c>
      <c r="W534" s="41">
        <f>Data[[#This Row],[TOTAL CHELTUIELI EURO]]/Data[[#This Row],[NUMĂRUL PERSOANELOR CARE AU PARTICIPAT LA VOT]]</f>
        <v>2.2290583967724813</v>
      </c>
      <c r="X534" s="43">
        <v>4.8400999999999996</v>
      </c>
      <c r="Y534" s="114" t="s">
        <v>2886</v>
      </c>
      <c r="Z534" s="44">
        <v>7</v>
      </c>
      <c r="AA534" s="115" t="s">
        <v>3107</v>
      </c>
      <c r="AB534" s="44">
        <v>1</v>
      </c>
      <c r="AC534" s="45"/>
    </row>
    <row r="535" spans="1:29" ht="12" customHeight="1" x14ac:dyDescent="0.2">
      <c r="A535" s="37">
        <v>534</v>
      </c>
      <c r="B535" s="38" t="s">
        <v>12</v>
      </c>
      <c r="C535" s="39" t="s">
        <v>1444</v>
      </c>
      <c r="D535" s="40">
        <v>44101</v>
      </c>
      <c r="E535" s="38">
        <v>1</v>
      </c>
      <c r="F535" s="38"/>
      <c r="G535" s="38" t="s">
        <v>2</v>
      </c>
      <c r="H535" s="38" t="s">
        <v>2</v>
      </c>
      <c r="I535" s="48">
        <v>2000</v>
      </c>
      <c r="J535" s="48">
        <v>8917.2900000000009</v>
      </c>
      <c r="K535" s="48">
        <v>0</v>
      </c>
      <c r="L535" s="41">
        <f>SUM(Data[[#This Row],[CHELTUIELI DE PERSONAL LEI]:[CHELTUIELI DE CAPITAL (ACTIVE NEFINANCIARE ) LEI]])</f>
        <v>10917.29</v>
      </c>
      <c r="M535" s="41">
        <f>Data[[#This Row],[TOTAL CHELTUIELI LEI]]/Data[[#This Row],[CURS VALUTAR EURO BNR 22 07 2020]]</f>
        <v>2255.591826615153</v>
      </c>
      <c r="N535" s="49">
        <v>1610</v>
      </c>
      <c r="O535" s="54"/>
      <c r="P535" s="54">
        <v>1040</v>
      </c>
      <c r="Q535" s="54"/>
      <c r="R535" s="54">
        <f>Data[[#This Row],[PERSOANE ÎNSCRISE ÎN LISTELE ELECTORALE (TURUL 1)            ]]+Data[[#This Row],[PERSOANE ÎNSCRISE ÎN LISTELE ELECTORALE (TURUL AL 2-LEA)]]</f>
        <v>1610</v>
      </c>
      <c r="S535" s="54">
        <f>Data[[#This Row],[PERSOANE CARE AU PARTICIPAT LA VOT (TURUL 1)]]+Data[[#This Row],[PERSOANE CARE AU PARTICIPAT LA VOT  (TURUL AL 2-LEA)]]</f>
        <v>1040</v>
      </c>
      <c r="T535" s="41">
        <f>Data[[#This Row],[TOTAL CHELTUIELI LEI]]/Data[[#This Row],[NUMĂRUL PERSOANELOR ÎNSCRISE ÎN LISTELE ELECTORALE]]</f>
        <v>6.7809254658385099</v>
      </c>
      <c r="U535" s="41">
        <f>Data[[#This Row],[TOTAL CHELTUIELI EURO]]/Data[[#This Row],[NUMĂRUL PERSOANELOR ÎNSCRISE ÎN LISTELE ELECTORALE]]</f>
        <v>1.4009887121833249</v>
      </c>
      <c r="V535" s="41">
        <f>Data[[#This Row],[TOTAL CHELTUIELI LEI]]/Data[[#This Row],[NUMĂRUL PERSOANELOR CARE AU PARTICIPAT LA VOT]]</f>
        <v>10.497394230769231</v>
      </c>
      <c r="W535" s="41">
        <f>Data[[#This Row],[TOTAL CHELTUIELI EURO]]/Data[[#This Row],[NUMĂRUL PERSOANELOR CARE AU PARTICIPAT LA VOT]]</f>
        <v>2.1688382948222626</v>
      </c>
      <c r="X535" s="43">
        <v>4.8400999999999996</v>
      </c>
      <c r="Y535" s="114" t="s">
        <v>2889</v>
      </c>
      <c r="Z535" s="44">
        <v>6</v>
      </c>
      <c r="AA535" s="115" t="s">
        <v>3107</v>
      </c>
      <c r="AB535" s="44">
        <v>1</v>
      </c>
      <c r="AC535" s="45"/>
    </row>
    <row r="536" spans="1:29" ht="12" customHeight="1" x14ac:dyDescent="0.2">
      <c r="A536" s="37">
        <v>535</v>
      </c>
      <c r="B536" s="38" t="s">
        <v>12</v>
      </c>
      <c r="C536" s="39" t="s">
        <v>1445</v>
      </c>
      <c r="D536" s="40">
        <v>44101</v>
      </c>
      <c r="E536" s="38">
        <v>1</v>
      </c>
      <c r="F536" s="38"/>
      <c r="G536" s="38" t="s">
        <v>2</v>
      </c>
      <c r="H536" s="38" t="s">
        <v>2</v>
      </c>
      <c r="I536" s="48">
        <v>3000</v>
      </c>
      <c r="J536" s="48">
        <v>9125.23</v>
      </c>
      <c r="K536" s="48">
        <v>0</v>
      </c>
      <c r="L536" s="41">
        <f>SUM(Data[[#This Row],[CHELTUIELI DE PERSONAL LEI]:[CHELTUIELI DE CAPITAL (ACTIVE NEFINANCIARE ) LEI]])</f>
        <v>12125.23</v>
      </c>
      <c r="M536" s="41">
        <f>Data[[#This Row],[TOTAL CHELTUIELI LEI]]/Data[[#This Row],[CURS VALUTAR EURO BNR 22 07 2020]]</f>
        <v>2505.1610503915208</v>
      </c>
      <c r="N536" s="49">
        <v>5145</v>
      </c>
      <c r="O536" s="54"/>
      <c r="P536" s="54">
        <v>2402</v>
      </c>
      <c r="Q536" s="54"/>
      <c r="R536" s="54">
        <f>Data[[#This Row],[PERSOANE ÎNSCRISE ÎN LISTELE ELECTORALE (TURUL 1)            ]]+Data[[#This Row],[PERSOANE ÎNSCRISE ÎN LISTELE ELECTORALE (TURUL AL 2-LEA)]]</f>
        <v>5145</v>
      </c>
      <c r="S536" s="54">
        <f>Data[[#This Row],[PERSOANE CARE AU PARTICIPAT LA VOT (TURUL 1)]]+Data[[#This Row],[PERSOANE CARE AU PARTICIPAT LA VOT  (TURUL AL 2-LEA)]]</f>
        <v>2402</v>
      </c>
      <c r="T536" s="41">
        <f>Data[[#This Row],[TOTAL CHELTUIELI LEI]]/Data[[#This Row],[NUMĂRUL PERSOANELOR ÎNSCRISE ÎN LISTELE ELECTORALE]]</f>
        <v>2.3567016520894071</v>
      </c>
      <c r="U536" s="41">
        <f>Data[[#This Row],[TOTAL CHELTUIELI EURO]]/Data[[#This Row],[NUMĂRUL PERSOANELOR ÎNSCRISE ÎN LISTELE ELECTORALE]]</f>
        <v>0.48691176878358033</v>
      </c>
      <c r="V536" s="41">
        <f>Data[[#This Row],[TOTAL CHELTUIELI LEI]]/Data[[#This Row],[NUMĂRUL PERSOANELOR CARE AU PARTICIPAT LA VOT]]</f>
        <v>5.0479725228975854</v>
      </c>
      <c r="W536" s="41">
        <f>Data[[#This Row],[TOTAL CHELTUIELI EURO]]/Data[[#This Row],[NUMĂRUL PERSOANELOR CARE AU PARTICIPAT LA VOT]]</f>
        <v>1.0429479810122901</v>
      </c>
      <c r="X536" s="43">
        <v>4.8400999999999996</v>
      </c>
      <c r="Y536" s="114" t="s">
        <v>2891</v>
      </c>
      <c r="Z536" s="44">
        <v>2</v>
      </c>
      <c r="AA536" s="115" t="s">
        <v>3105</v>
      </c>
      <c r="AB536" s="44">
        <v>0</v>
      </c>
      <c r="AC536" s="45"/>
    </row>
    <row r="537" spans="1:29" ht="12" customHeight="1" x14ac:dyDescent="0.2">
      <c r="A537" s="37">
        <v>536</v>
      </c>
      <c r="B537" s="38" t="s">
        <v>12</v>
      </c>
      <c r="C537" s="39" t="s">
        <v>1446</v>
      </c>
      <c r="D537" s="40">
        <v>44101</v>
      </c>
      <c r="E537" s="38">
        <v>1</v>
      </c>
      <c r="F537" s="38"/>
      <c r="G537" s="38" t="s">
        <v>2</v>
      </c>
      <c r="H537" s="38" t="s">
        <v>2</v>
      </c>
      <c r="I537" s="48">
        <v>0</v>
      </c>
      <c r="J537" s="48">
        <v>9190</v>
      </c>
      <c r="K537" s="48">
        <v>0</v>
      </c>
      <c r="L537" s="41">
        <f>SUM(Data[[#This Row],[CHELTUIELI DE PERSONAL LEI]:[CHELTUIELI DE CAPITAL (ACTIVE NEFINANCIARE ) LEI]])</f>
        <v>9190</v>
      </c>
      <c r="M537" s="41">
        <f>Data[[#This Row],[TOTAL CHELTUIELI LEI]]/Data[[#This Row],[CURS VALUTAR EURO BNR 22 07 2020]]</f>
        <v>1898.7211008037025</v>
      </c>
      <c r="N537" s="49">
        <v>2439</v>
      </c>
      <c r="O537" s="54"/>
      <c r="P537" s="54">
        <v>1122</v>
      </c>
      <c r="Q537" s="54"/>
      <c r="R537" s="54">
        <f>Data[[#This Row],[PERSOANE ÎNSCRISE ÎN LISTELE ELECTORALE (TURUL 1)            ]]+Data[[#This Row],[PERSOANE ÎNSCRISE ÎN LISTELE ELECTORALE (TURUL AL 2-LEA)]]</f>
        <v>2439</v>
      </c>
      <c r="S537" s="54">
        <f>Data[[#This Row],[PERSOANE CARE AU PARTICIPAT LA VOT (TURUL 1)]]+Data[[#This Row],[PERSOANE CARE AU PARTICIPAT LA VOT  (TURUL AL 2-LEA)]]</f>
        <v>1122</v>
      </c>
      <c r="T537" s="41">
        <f>Data[[#This Row],[TOTAL CHELTUIELI LEI]]/Data[[#This Row],[NUMĂRUL PERSOANELOR ÎNSCRISE ÎN LISTELE ELECTORALE]]</f>
        <v>3.7679376793767938</v>
      </c>
      <c r="U537" s="41">
        <f>Data[[#This Row],[TOTAL CHELTUIELI EURO]]/Data[[#This Row],[NUMĂRUL PERSOANELOR ÎNSCRISE ÎN LISTELE ELECTORALE]]</f>
        <v>0.77848343616387961</v>
      </c>
      <c r="V537" s="41">
        <f>Data[[#This Row],[TOTAL CHELTUIELI LEI]]/Data[[#This Row],[NUMĂRUL PERSOANELOR CARE AU PARTICIPAT LA VOT]]</f>
        <v>8.1907308377896619</v>
      </c>
      <c r="W537" s="41">
        <f>Data[[#This Row],[TOTAL CHELTUIELI EURO]]/Data[[#This Row],[NUMĂRUL PERSOANELOR CARE AU PARTICIPAT LA VOT]]</f>
        <v>1.692264795725225</v>
      </c>
      <c r="X537" s="43">
        <v>4.8400999999999996</v>
      </c>
      <c r="Y537" s="114" t="s">
        <v>2884</v>
      </c>
      <c r="Z537" s="44">
        <v>3</v>
      </c>
      <c r="AA537" s="115" t="s">
        <v>3105</v>
      </c>
      <c r="AB537" s="44">
        <v>0</v>
      </c>
      <c r="AC537" s="45"/>
    </row>
    <row r="538" spans="1:29" ht="12" customHeight="1" x14ac:dyDescent="0.2">
      <c r="A538" s="37">
        <v>537</v>
      </c>
      <c r="B538" s="38" t="s">
        <v>12</v>
      </c>
      <c r="C538" s="39" t="s">
        <v>1447</v>
      </c>
      <c r="D538" s="40">
        <v>44101</v>
      </c>
      <c r="E538" s="38">
        <v>1</v>
      </c>
      <c r="F538" s="38"/>
      <c r="G538" s="38" t="s">
        <v>2</v>
      </c>
      <c r="H538" s="38" t="s">
        <v>2</v>
      </c>
      <c r="I538" s="47">
        <v>3000</v>
      </c>
      <c r="J538" s="47">
        <v>1743.35</v>
      </c>
      <c r="K538" s="47">
        <v>0</v>
      </c>
      <c r="L538" s="41">
        <f>SUM(Data[[#This Row],[CHELTUIELI DE PERSONAL LEI]:[CHELTUIELI DE CAPITAL (ACTIVE NEFINANCIARE ) LEI]])</f>
        <v>4743.3500000000004</v>
      </c>
      <c r="M538" s="41">
        <f>Data[[#This Row],[TOTAL CHELTUIELI LEI]]/Data[[#This Row],[CURS VALUTAR EURO BNR 22 07 2020]]</f>
        <v>980.01074357967821</v>
      </c>
      <c r="N538" s="49">
        <v>4284</v>
      </c>
      <c r="O538" s="54"/>
      <c r="P538" s="54">
        <v>1925</v>
      </c>
      <c r="Q538" s="54"/>
      <c r="R538" s="54">
        <f>Data[[#This Row],[PERSOANE ÎNSCRISE ÎN LISTELE ELECTORALE (TURUL 1)            ]]+Data[[#This Row],[PERSOANE ÎNSCRISE ÎN LISTELE ELECTORALE (TURUL AL 2-LEA)]]</f>
        <v>4284</v>
      </c>
      <c r="S538" s="54">
        <f>Data[[#This Row],[PERSOANE CARE AU PARTICIPAT LA VOT (TURUL 1)]]+Data[[#This Row],[PERSOANE CARE AU PARTICIPAT LA VOT  (TURUL AL 2-LEA)]]</f>
        <v>1925</v>
      </c>
      <c r="T538" s="41">
        <f>Data[[#This Row],[TOTAL CHELTUIELI LEI]]/Data[[#This Row],[NUMĂRUL PERSOANELOR ÎNSCRISE ÎN LISTELE ELECTORALE]]</f>
        <v>1.1072245564892624</v>
      </c>
      <c r="U538" s="41">
        <f>Data[[#This Row],[TOTAL CHELTUIELI EURO]]/Data[[#This Row],[NUMĂRUL PERSOANELOR ÎNSCRISE ÎN LISTELE ELECTORALE]]</f>
        <v>0.22876067777303413</v>
      </c>
      <c r="V538" s="41">
        <f>Data[[#This Row],[TOTAL CHELTUIELI LEI]]/Data[[#This Row],[NUMĂRUL PERSOANELOR CARE AU PARTICIPAT LA VOT]]</f>
        <v>2.4640779220779221</v>
      </c>
      <c r="W538" s="41">
        <f>Data[[#This Row],[TOTAL CHELTUIELI EURO]]/Data[[#This Row],[NUMĂRUL PERSOANELOR CARE AU PARTICIPAT LA VOT]]</f>
        <v>0.50909649017126135</v>
      </c>
      <c r="X538" s="43">
        <v>4.8400999999999996</v>
      </c>
      <c r="Y538" s="114" t="s">
        <v>2894</v>
      </c>
      <c r="Z538" s="44">
        <v>1</v>
      </c>
      <c r="AA538" s="115" t="s">
        <v>3105</v>
      </c>
      <c r="AB538" s="44">
        <v>0</v>
      </c>
      <c r="AC538" s="45"/>
    </row>
    <row r="539" spans="1:29" ht="12" customHeight="1" x14ac:dyDescent="0.2">
      <c r="A539" s="37">
        <v>538</v>
      </c>
      <c r="B539" s="38" t="s">
        <v>12</v>
      </c>
      <c r="C539" s="39" t="s">
        <v>120</v>
      </c>
      <c r="D539" s="40">
        <v>44101</v>
      </c>
      <c r="E539" s="38">
        <v>1</v>
      </c>
      <c r="F539" s="38"/>
      <c r="G539" s="38" t="s">
        <v>2</v>
      </c>
      <c r="H539" s="38" t="s">
        <v>2</v>
      </c>
      <c r="I539" s="48">
        <v>1000</v>
      </c>
      <c r="J539" s="48">
        <v>10862</v>
      </c>
      <c r="K539" s="48">
        <v>0</v>
      </c>
      <c r="L539" s="41">
        <f>SUM(Data[[#This Row],[CHELTUIELI DE PERSONAL LEI]:[CHELTUIELI DE CAPITAL (ACTIVE NEFINANCIARE ) LEI]])</f>
        <v>11862</v>
      </c>
      <c r="M539" s="41">
        <f>Data[[#This Row],[TOTAL CHELTUIELI LEI]]/Data[[#This Row],[CURS VALUTAR EURO BNR 22 07 2020]]</f>
        <v>2450.7758104171403</v>
      </c>
      <c r="N539" s="49">
        <v>3703</v>
      </c>
      <c r="O539" s="54"/>
      <c r="P539" s="54">
        <v>2025</v>
      </c>
      <c r="Q539" s="54"/>
      <c r="R539" s="54">
        <f>Data[[#This Row],[PERSOANE ÎNSCRISE ÎN LISTELE ELECTORALE (TURUL 1)            ]]+Data[[#This Row],[PERSOANE ÎNSCRISE ÎN LISTELE ELECTORALE (TURUL AL 2-LEA)]]</f>
        <v>3703</v>
      </c>
      <c r="S539" s="54">
        <f>Data[[#This Row],[PERSOANE CARE AU PARTICIPAT LA VOT (TURUL 1)]]+Data[[#This Row],[PERSOANE CARE AU PARTICIPAT LA VOT  (TURUL AL 2-LEA)]]</f>
        <v>2025</v>
      </c>
      <c r="T539" s="41">
        <f>Data[[#This Row],[TOTAL CHELTUIELI LEI]]/Data[[#This Row],[NUMĂRUL PERSOANELOR ÎNSCRISE ÎN LISTELE ELECTORALE]]</f>
        <v>3.2033486362408858</v>
      </c>
      <c r="U539" s="41">
        <f>Data[[#This Row],[TOTAL CHELTUIELI EURO]]/Data[[#This Row],[NUMĂRUL PERSOANELOR ÎNSCRISE ÎN LISTELE ELECTORALE]]</f>
        <v>0.66183521750395358</v>
      </c>
      <c r="V539" s="41">
        <f>Data[[#This Row],[TOTAL CHELTUIELI LEI]]/Data[[#This Row],[NUMĂRUL PERSOANELOR CARE AU PARTICIPAT LA VOT]]</f>
        <v>5.8577777777777778</v>
      </c>
      <c r="W539" s="41">
        <f>Data[[#This Row],[TOTAL CHELTUIELI EURO]]/Data[[#This Row],[NUMĂRUL PERSOANELOR CARE AU PARTICIPAT LA VOT]]</f>
        <v>1.2102596594652544</v>
      </c>
      <c r="X539" s="43">
        <v>4.8400999999999996</v>
      </c>
      <c r="Y539" s="114" t="s">
        <v>2884</v>
      </c>
      <c r="Z539" s="44">
        <v>3</v>
      </c>
      <c r="AA539" s="115" t="s">
        <v>3105</v>
      </c>
      <c r="AB539" s="44">
        <v>0</v>
      </c>
      <c r="AC539" s="45"/>
    </row>
    <row r="540" spans="1:29" ht="12" customHeight="1" x14ac:dyDescent="0.2">
      <c r="A540" s="37">
        <v>539</v>
      </c>
      <c r="B540" s="38" t="s">
        <v>12</v>
      </c>
      <c r="C540" s="39" t="s">
        <v>1448</v>
      </c>
      <c r="D540" s="40">
        <v>44101</v>
      </c>
      <c r="E540" s="38">
        <v>1</v>
      </c>
      <c r="F540" s="38"/>
      <c r="G540" s="38" t="s">
        <v>2</v>
      </c>
      <c r="H540" s="38" t="s">
        <v>2</v>
      </c>
      <c r="I540" s="47">
        <v>4500</v>
      </c>
      <c r="J540" s="47">
        <v>7880</v>
      </c>
      <c r="K540" s="47">
        <v>0</v>
      </c>
      <c r="L540" s="41">
        <f>SUM(Data[[#This Row],[CHELTUIELI DE PERSONAL LEI]:[CHELTUIELI DE CAPITAL (ACTIVE NEFINANCIARE ) LEI]])</f>
        <v>12380</v>
      </c>
      <c r="M540" s="41">
        <f>Data[[#This Row],[TOTAL CHELTUIELI LEI]]/Data[[#This Row],[CURS VALUTAR EURO BNR 22 07 2020]]</f>
        <v>2557.7983925951944</v>
      </c>
      <c r="N540" s="49">
        <v>2832</v>
      </c>
      <c r="O540" s="54"/>
      <c r="P540" s="54">
        <v>1756</v>
      </c>
      <c r="Q540" s="54"/>
      <c r="R540" s="54">
        <f>Data[[#This Row],[PERSOANE ÎNSCRISE ÎN LISTELE ELECTORALE (TURUL 1)            ]]+Data[[#This Row],[PERSOANE ÎNSCRISE ÎN LISTELE ELECTORALE (TURUL AL 2-LEA)]]</f>
        <v>2832</v>
      </c>
      <c r="S540" s="54">
        <f>Data[[#This Row],[PERSOANE CARE AU PARTICIPAT LA VOT (TURUL 1)]]+Data[[#This Row],[PERSOANE CARE AU PARTICIPAT LA VOT  (TURUL AL 2-LEA)]]</f>
        <v>1756</v>
      </c>
      <c r="T540" s="41">
        <f>Data[[#This Row],[TOTAL CHELTUIELI LEI]]/Data[[#This Row],[NUMĂRUL PERSOANELOR ÎNSCRISE ÎN LISTELE ELECTORALE]]</f>
        <v>4.3714689265536721</v>
      </c>
      <c r="U540" s="41">
        <f>Data[[#This Row],[TOTAL CHELTUIELI EURO]]/Data[[#This Row],[NUMĂRUL PERSOANELOR ÎNSCRISE ÎN LISTELE ELECTORALE]]</f>
        <v>0.90317739851525225</v>
      </c>
      <c r="V540" s="41">
        <f>Data[[#This Row],[TOTAL CHELTUIELI LEI]]/Data[[#This Row],[NUMĂRUL PERSOANELOR CARE AU PARTICIPAT LA VOT]]</f>
        <v>7.0501138952164011</v>
      </c>
      <c r="W540" s="41">
        <f>Data[[#This Row],[TOTAL CHELTUIELI EURO]]/Data[[#This Row],[NUMĂRUL PERSOANELOR CARE AU PARTICIPAT LA VOT]]</f>
        <v>1.4566050071726619</v>
      </c>
      <c r="X540" s="43">
        <v>4.8400999999999996</v>
      </c>
      <c r="Y540" s="114" t="s">
        <v>2895</v>
      </c>
      <c r="Z540" s="44">
        <v>4</v>
      </c>
      <c r="AA540" s="115" t="s">
        <v>3105</v>
      </c>
      <c r="AB540" s="44">
        <v>0</v>
      </c>
      <c r="AC540" s="45"/>
    </row>
    <row r="541" spans="1:29" ht="12" customHeight="1" x14ac:dyDescent="0.2">
      <c r="A541" s="37">
        <v>540</v>
      </c>
      <c r="B541" s="38" t="s">
        <v>12</v>
      </c>
      <c r="C541" s="39" t="s">
        <v>1449</v>
      </c>
      <c r="D541" s="40">
        <v>44101</v>
      </c>
      <c r="E541" s="38">
        <v>1</v>
      </c>
      <c r="F541" s="38"/>
      <c r="G541" s="38" t="s">
        <v>2</v>
      </c>
      <c r="H541" s="38" t="s">
        <v>2</v>
      </c>
      <c r="I541" s="47">
        <v>138995</v>
      </c>
      <c r="J541" s="47">
        <v>21443</v>
      </c>
      <c r="K541" s="47">
        <v>0</v>
      </c>
      <c r="L541" s="41">
        <f>SUM(Data[[#This Row],[CHELTUIELI DE PERSONAL LEI]:[CHELTUIELI DE CAPITAL (ACTIVE NEFINANCIARE ) LEI]])</f>
        <v>160438</v>
      </c>
      <c r="M541" s="41">
        <f>Data[[#This Row],[TOTAL CHELTUIELI LEI]]/Data[[#This Row],[CURS VALUTAR EURO BNR 22 07 2020]]</f>
        <v>33147.662238383506</v>
      </c>
      <c r="N541" s="49">
        <v>4686</v>
      </c>
      <c r="O541" s="54"/>
      <c r="P541" s="54">
        <v>2327</v>
      </c>
      <c r="Q541" s="54"/>
      <c r="R541" s="54">
        <f>Data[[#This Row],[PERSOANE ÎNSCRISE ÎN LISTELE ELECTORALE (TURUL 1)            ]]+Data[[#This Row],[PERSOANE ÎNSCRISE ÎN LISTELE ELECTORALE (TURUL AL 2-LEA)]]</f>
        <v>4686</v>
      </c>
      <c r="S541" s="54">
        <f>Data[[#This Row],[PERSOANE CARE AU PARTICIPAT LA VOT (TURUL 1)]]+Data[[#This Row],[PERSOANE CARE AU PARTICIPAT LA VOT  (TURUL AL 2-LEA)]]</f>
        <v>2327</v>
      </c>
      <c r="T541" s="41">
        <f>Data[[#This Row],[TOTAL CHELTUIELI LEI]]/Data[[#This Row],[NUMĂRUL PERSOANELOR ÎNSCRISE ÎN LISTELE ELECTORALE]]</f>
        <v>34.23772940674349</v>
      </c>
      <c r="U541" s="41">
        <f>Data[[#This Row],[TOTAL CHELTUIELI EURO]]/Data[[#This Row],[NUMĂRUL PERSOANELOR ÎNSCRISE ÎN LISTELE ELECTORALE]]</f>
        <v>7.073764882284145</v>
      </c>
      <c r="V541" s="41">
        <f>Data[[#This Row],[TOTAL CHELTUIELI LEI]]/Data[[#This Row],[NUMĂRUL PERSOANELOR CARE AU PARTICIPAT LA VOT]]</f>
        <v>68.946282767511818</v>
      </c>
      <c r="W541" s="41">
        <f>Data[[#This Row],[TOTAL CHELTUIELI EURO]]/Data[[#This Row],[NUMĂRUL PERSOANELOR CARE AU PARTICIPAT LA VOT]]</f>
        <v>14.24480543119188</v>
      </c>
      <c r="X541" s="43">
        <v>4.8400999999999996</v>
      </c>
      <c r="Y541" s="114" t="s">
        <v>2915</v>
      </c>
      <c r="Z541" s="44">
        <v>34</v>
      </c>
      <c r="AA541" s="115" t="s">
        <v>3113</v>
      </c>
      <c r="AB541" s="44">
        <v>7</v>
      </c>
      <c r="AC541" s="45"/>
    </row>
    <row r="542" spans="1:29" ht="12" customHeight="1" x14ac:dyDescent="0.2">
      <c r="A542" s="37">
        <v>541</v>
      </c>
      <c r="B542" s="38" t="s">
        <v>12</v>
      </c>
      <c r="C542" s="39" t="s">
        <v>1450</v>
      </c>
      <c r="D542" s="40">
        <v>44101</v>
      </c>
      <c r="E542" s="38">
        <v>1</v>
      </c>
      <c r="F542" s="38"/>
      <c r="G542" s="38" t="s">
        <v>2</v>
      </c>
      <c r="H542" s="38" t="s">
        <v>2</v>
      </c>
      <c r="I542" s="47">
        <v>2180</v>
      </c>
      <c r="J542" s="47">
        <v>13820</v>
      </c>
      <c r="K542" s="47">
        <v>0</v>
      </c>
      <c r="L542" s="41">
        <f>SUM(Data[[#This Row],[CHELTUIELI DE PERSONAL LEI]:[CHELTUIELI DE CAPITAL (ACTIVE NEFINANCIARE ) LEI]])</f>
        <v>16000</v>
      </c>
      <c r="M542" s="41">
        <f>Data[[#This Row],[TOTAL CHELTUIELI LEI]]/Data[[#This Row],[CURS VALUTAR EURO BNR 22 07 2020]]</f>
        <v>3305.7168240325614</v>
      </c>
      <c r="N542" s="49">
        <v>2569</v>
      </c>
      <c r="O542" s="54"/>
      <c r="P542" s="54">
        <v>1532</v>
      </c>
      <c r="Q542" s="54"/>
      <c r="R542" s="54">
        <f>Data[[#This Row],[PERSOANE ÎNSCRISE ÎN LISTELE ELECTORALE (TURUL 1)            ]]+Data[[#This Row],[PERSOANE ÎNSCRISE ÎN LISTELE ELECTORALE (TURUL AL 2-LEA)]]</f>
        <v>2569</v>
      </c>
      <c r="S542" s="54">
        <f>Data[[#This Row],[PERSOANE CARE AU PARTICIPAT LA VOT (TURUL 1)]]+Data[[#This Row],[PERSOANE CARE AU PARTICIPAT LA VOT  (TURUL AL 2-LEA)]]</f>
        <v>1532</v>
      </c>
      <c r="T542" s="41">
        <f>Data[[#This Row],[TOTAL CHELTUIELI LEI]]/Data[[#This Row],[NUMĂRUL PERSOANELOR ÎNSCRISE ÎN LISTELE ELECTORALE]]</f>
        <v>6.2281043207473727</v>
      </c>
      <c r="U542" s="41">
        <f>Data[[#This Row],[TOTAL CHELTUIELI EURO]]/Data[[#This Row],[NUMĂRUL PERSOANELOR ÎNSCRISE ÎN LISTELE ELECTORALE]]</f>
        <v>1.2867718271827797</v>
      </c>
      <c r="V542" s="41">
        <f>Data[[#This Row],[TOTAL CHELTUIELI LEI]]/Data[[#This Row],[NUMĂRUL PERSOANELOR CARE AU PARTICIPAT LA VOT]]</f>
        <v>10.443864229765014</v>
      </c>
      <c r="W542" s="41">
        <f>Data[[#This Row],[TOTAL CHELTUIELI EURO]]/Data[[#This Row],[NUMĂRUL PERSOANELOR CARE AU PARTICIPAT LA VOT]]</f>
        <v>2.1577786057653796</v>
      </c>
      <c r="X542" s="43">
        <v>4.8400999999999996</v>
      </c>
      <c r="Y542" s="114" t="s">
        <v>2889</v>
      </c>
      <c r="Z542" s="44">
        <v>6</v>
      </c>
      <c r="AA542" s="115" t="s">
        <v>3107</v>
      </c>
      <c r="AB542" s="44">
        <v>1</v>
      </c>
      <c r="AC542" s="45"/>
    </row>
    <row r="543" spans="1:29" ht="12" customHeight="1" x14ac:dyDescent="0.2">
      <c r="A543" s="37">
        <v>542</v>
      </c>
      <c r="B543" s="38" t="s">
        <v>12</v>
      </c>
      <c r="C543" s="39" t="s">
        <v>1451</v>
      </c>
      <c r="D543" s="40">
        <v>44101</v>
      </c>
      <c r="E543" s="38">
        <v>1</v>
      </c>
      <c r="F543" s="38"/>
      <c r="G543" s="38" t="s">
        <v>2</v>
      </c>
      <c r="H543" s="38" t="s">
        <v>2</v>
      </c>
      <c r="I543" s="48">
        <v>1800</v>
      </c>
      <c r="J543" s="48">
        <v>7268</v>
      </c>
      <c r="K543" s="48">
        <v>0</v>
      </c>
      <c r="L543" s="41">
        <f>SUM(Data[[#This Row],[CHELTUIELI DE PERSONAL LEI]:[CHELTUIELI DE CAPITAL (ACTIVE NEFINANCIARE ) LEI]])</f>
        <v>9068</v>
      </c>
      <c r="M543" s="41">
        <f>Data[[#This Row],[TOTAL CHELTUIELI LEI]]/Data[[#This Row],[CURS VALUTAR EURO BNR 22 07 2020]]</f>
        <v>1873.5150100204542</v>
      </c>
      <c r="N543" s="49">
        <v>2494</v>
      </c>
      <c r="O543" s="54"/>
      <c r="P543" s="54">
        <v>1444</v>
      </c>
      <c r="Q543" s="54"/>
      <c r="R543" s="54">
        <f>Data[[#This Row],[PERSOANE ÎNSCRISE ÎN LISTELE ELECTORALE (TURUL 1)            ]]+Data[[#This Row],[PERSOANE ÎNSCRISE ÎN LISTELE ELECTORALE (TURUL AL 2-LEA)]]</f>
        <v>2494</v>
      </c>
      <c r="S543" s="54">
        <f>Data[[#This Row],[PERSOANE CARE AU PARTICIPAT LA VOT (TURUL 1)]]+Data[[#This Row],[PERSOANE CARE AU PARTICIPAT LA VOT  (TURUL AL 2-LEA)]]</f>
        <v>1444</v>
      </c>
      <c r="T543" s="41">
        <f>Data[[#This Row],[TOTAL CHELTUIELI LEI]]/Data[[#This Row],[NUMĂRUL PERSOANELOR ÎNSCRISE ÎN LISTELE ELECTORALE]]</f>
        <v>3.6359262229350442</v>
      </c>
      <c r="U543" s="41">
        <f>Data[[#This Row],[TOTAL CHELTUIELI EURO]]/Data[[#This Row],[NUMĂRUL PERSOANELOR ÎNSCRISE ÎN LISTELE ELECTORALE]]</f>
        <v>0.7512089053810963</v>
      </c>
      <c r="V543" s="41">
        <f>Data[[#This Row],[TOTAL CHELTUIELI LEI]]/Data[[#This Row],[NUMĂRUL PERSOANELOR CARE AU PARTICIPAT LA VOT]]</f>
        <v>6.2797783933518003</v>
      </c>
      <c r="W543" s="41">
        <f>Data[[#This Row],[TOTAL CHELTUIELI EURO]]/Data[[#This Row],[NUMĂRUL PERSOANELOR CARE AU PARTICIPAT LA VOT]]</f>
        <v>1.297448067881201</v>
      </c>
      <c r="X543" s="43">
        <v>4.8400999999999996</v>
      </c>
      <c r="Y543" s="114" t="s">
        <v>2884</v>
      </c>
      <c r="Z543" s="44">
        <v>3</v>
      </c>
      <c r="AA543" s="115" t="s">
        <v>3105</v>
      </c>
      <c r="AB543" s="44">
        <v>0</v>
      </c>
      <c r="AC543" s="45"/>
    </row>
    <row r="544" spans="1:29" ht="12" customHeight="1" x14ac:dyDescent="0.2">
      <c r="A544" s="37">
        <v>543</v>
      </c>
      <c r="B544" s="38" t="s">
        <v>12</v>
      </c>
      <c r="C544" s="39" t="s">
        <v>1452</v>
      </c>
      <c r="D544" s="40">
        <v>44101</v>
      </c>
      <c r="E544" s="38">
        <v>1</v>
      </c>
      <c r="F544" s="38"/>
      <c r="G544" s="38" t="s">
        <v>2</v>
      </c>
      <c r="H544" s="38" t="s">
        <v>2</v>
      </c>
      <c r="I544" s="48">
        <v>96215</v>
      </c>
      <c r="J544" s="48">
        <v>0</v>
      </c>
      <c r="K544" s="48">
        <v>0</v>
      </c>
      <c r="L544" s="41">
        <f>SUM(Data[[#This Row],[CHELTUIELI DE PERSONAL LEI]:[CHELTUIELI DE CAPITAL (ACTIVE NEFINANCIARE ) LEI]])</f>
        <v>96215</v>
      </c>
      <c r="M544" s="41">
        <f>Data[[#This Row],[TOTAL CHELTUIELI LEI]]/Data[[#This Row],[CURS VALUTAR EURO BNR 22 07 2020]]</f>
        <v>19878.721514018307</v>
      </c>
      <c r="N544" s="49">
        <v>1038</v>
      </c>
      <c r="O544" s="54"/>
      <c r="P544" s="54">
        <v>776</v>
      </c>
      <c r="Q544" s="54"/>
      <c r="R544" s="54">
        <f>Data[[#This Row],[PERSOANE ÎNSCRISE ÎN LISTELE ELECTORALE (TURUL 1)            ]]+Data[[#This Row],[PERSOANE ÎNSCRISE ÎN LISTELE ELECTORALE (TURUL AL 2-LEA)]]</f>
        <v>1038</v>
      </c>
      <c r="S544" s="54">
        <f>Data[[#This Row],[PERSOANE CARE AU PARTICIPAT LA VOT (TURUL 1)]]+Data[[#This Row],[PERSOANE CARE AU PARTICIPAT LA VOT  (TURUL AL 2-LEA)]]</f>
        <v>776</v>
      </c>
      <c r="T544" s="41">
        <f>Data[[#This Row],[TOTAL CHELTUIELI LEI]]/Data[[#This Row],[NUMĂRUL PERSOANELOR ÎNSCRISE ÎN LISTELE ELECTORALE]]</f>
        <v>92.692678227360304</v>
      </c>
      <c r="U544" s="41">
        <f>Data[[#This Row],[TOTAL CHELTUIELI EURO]]/Data[[#This Row],[NUMĂRUL PERSOANELOR ÎNSCRISE ÎN LISTELE ELECTORALE]]</f>
        <v>19.150984117551356</v>
      </c>
      <c r="V544" s="41">
        <f>Data[[#This Row],[TOTAL CHELTUIELI LEI]]/Data[[#This Row],[NUMĂRUL PERSOANELOR CARE AU PARTICIPAT LA VOT]]</f>
        <v>123.98840206185567</v>
      </c>
      <c r="W544" s="41">
        <f>Data[[#This Row],[TOTAL CHELTUIELI EURO]]/Data[[#This Row],[NUMĂRUL PERSOANELOR CARE AU PARTICIPAT LA VOT]]</f>
        <v>25.616909167549366</v>
      </c>
      <c r="X544" s="43">
        <v>4.8400999999999996</v>
      </c>
      <c r="Y544" s="114" t="s">
        <v>3086</v>
      </c>
      <c r="Z544" s="44">
        <v>92</v>
      </c>
      <c r="AA544" s="115" t="s">
        <v>3122</v>
      </c>
      <c r="AB544" s="44">
        <v>19</v>
      </c>
      <c r="AC544" s="45"/>
    </row>
    <row r="545" spans="1:29" ht="12" customHeight="1" x14ac:dyDescent="0.2">
      <c r="A545" s="37">
        <v>544</v>
      </c>
      <c r="B545" s="38" t="s">
        <v>12</v>
      </c>
      <c r="C545" s="39" t="s">
        <v>1453</v>
      </c>
      <c r="D545" s="40">
        <v>44101</v>
      </c>
      <c r="E545" s="38">
        <v>1</v>
      </c>
      <c r="F545" s="38"/>
      <c r="G545" s="38" t="s">
        <v>2</v>
      </c>
      <c r="H545" s="38" t="s">
        <v>2</v>
      </c>
      <c r="I545" s="47">
        <v>900</v>
      </c>
      <c r="J545" s="47">
        <v>2983</v>
      </c>
      <c r="K545" s="47">
        <v>0</v>
      </c>
      <c r="L545" s="41">
        <f>SUM(Data[[#This Row],[CHELTUIELI DE PERSONAL LEI]:[CHELTUIELI DE CAPITAL (ACTIVE NEFINANCIARE ) LEI]])</f>
        <v>3883</v>
      </c>
      <c r="M545" s="41">
        <f>Data[[#This Row],[TOTAL CHELTUIELI LEI]]/Data[[#This Row],[CURS VALUTAR EURO BNR 22 07 2020]]</f>
        <v>802.25615173240226</v>
      </c>
      <c r="N545" s="49">
        <v>2007</v>
      </c>
      <c r="O545" s="54"/>
      <c r="P545" s="54">
        <v>1263</v>
      </c>
      <c r="Q545" s="54"/>
      <c r="R545" s="54">
        <f>Data[[#This Row],[PERSOANE ÎNSCRISE ÎN LISTELE ELECTORALE (TURUL 1)            ]]+Data[[#This Row],[PERSOANE ÎNSCRISE ÎN LISTELE ELECTORALE (TURUL AL 2-LEA)]]</f>
        <v>2007</v>
      </c>
      <c r="S545" s="54">
        <f>Data[[#This Row],[PERSOANE CARE AU PARTICIPAT LA VOT (TURUL 1)]]+Data[[#This Row],[PERSOANE CARE AU PARTICIPAT LA VOT  (TURUL AL 2-LEA)]]</f>
        <v>1263</v>
      </c>
      <c r="T545" s="41">
        <f>Data[[#This Row],[TOTAL CHELTUIELI LEI]]/Data[[#This Row],[NUMĂRUL PERSOANELOR ÎNSCRISE ÎN LISTELE ELECTORALE]]</f>
        <v>1.9347284504235176</v>
      </c>
      <c r="U545" s="41">
        <f>Data[[#This Row],[TOTAL CHELTUIELI EURO]]/Data[[#This Row],[NUMĂRUL PERSOANELOR ÎNSCRISE ÎN LISTELE ELECTORALE]]</f>
        <v>0.39972902428121687</v>
      </c>
      <c r="V545" s="41">
        <f>Data[[#This Row],[TOTAL CHELTUIELI LEI]]/Data[[#This Row],[NUMĂRUL PERSOANELOR CARE AU PARTICIPAT LA VOT]]</f>
        <v>3.0744259699129057</v>
      </c>
      <c r="W545" s="41">
        <f>Data[[#This Row],[TOTAL CHELTUIELI EURO]]/Data[[#This Row],[NUMĂRUL PERSOANELOR CARE AU PARTICIPAT LA VOT]]</f>
        <v>0.6351988533114824</v>
      </c>
      <c r="X545" s="43">
        <v>4.8400999999999996</v>
      </c>
      <c r="Y545" s="114" t="s">
        <v>2894</v>
      </c>
      <c r="Z545" s="44">
        <v>1</v>
      </c>
      <c r="AA545" s="115" t="s">
        <v>3105</v>
      </c>
      <c r="AB545" s="44">
        <v>0</v>
      </c>
      <c r="AC545" s="45"/>
    </row>
    <row r="546" spans="1:29" ht="12" customHeight="1" x14ac:dyDescent="0.2">
      <c r="A546" s="37">
        <v>545</v>
      </c>
      <c r="B546" s="38" t="s">
        <v>12</v>
      </c>
      <c r="C546" s="39" t="s">
        <v>1454</v>
      </c>
      <c r="D546" s="40">
        <v>44101</v>
      </c>
      <c r="E546" s="38">
        <v>1</v>
      </c>
      <c r="F546" s="38"/>
      <c r="G546" s="38" t="s">
        <v>2</v>
      </c>
      <c r="H546" s="38" t="s">
        <v>2</v>
      </c>
      <c r="I546" s="48">
        <v>900</v>
      </c>
      <c r="J546" s="48">
        <v>5626</v>
      </c>
      <c r="K546" s="48">
        <v>0</v>
      </c>
      <c r="L546" s="41">
        <f>SUM(Data[[#This Row],[CHELTUIELI DE PERSONAL LEI]:[CHELTUIELI DE CAPITAL (ACTIVE NEFINANCIARE ) LEI]])</f>
        <v>6526</v>
      </c>
      <c r="M546" s="41">
        <f>Data[[#This Row],[TOTAL CHELTUIELI LEI]]/Data[[#This Row],[CURS VALUTAR EURO BNR 22 07 2020]]</f>
        <v>1348.3192496022812</v>
      </c>
      <c r="N546" s="49">
        <v>3919</v>
      </c>
      <c r="O546" s="54"/>
      <c r="P546" s="54">
        <v>963</v>
      </c>
      <c r="Q546" s="54"/>
      <c r="R546" s="54">
        <f>Data[[#This Row],[PERSOANE ÎNSCRISE ÎN LISTELE ELECTORALE (TURUL 1)            ]]+Data[[#This Row],[PERSOANE ÎNSCRISE ÎN LISTELE ELECTORALE (TURUL AL 2-LEA)]]</f>
        <v>3919</v>
      </c>
      <c r="S546" s="54">
        <f>Data[[#This Row],[PERSOANE CARE AU PARTICIPAT LA VOT (TURUL 1)]]+Data[[#This Row],[PERSOANE CARE AU PARTICIPAT LA VOT  (TURUL AL 2-LEA)]]</f>
        <v>963</v>
      </c>
      <c r="T546" s="41">
        <f>Data[[#This Row],[TOTAL CHELTUIELI LEI]]/Data[[#This Row],[NUMĂRUL PERSOANELOR ÎNSCRISE ÎN LISTELE ELECTORALE]]</f>
        <v>1.6652207195713191</v>
      </c>
      <c r="U546" s="41">
        <f>Data[[#This Row],[TOTAL CHELTUIELI EURO]]/Data[[#This Row],[NUMĂRUL PERSOANELOR ÎNSCRISE ÎN LISTELE ELECTORALE]]</f>
        <v>0.34404675927590739</v>
      </c>
      <c r="V546" s="41">
        <f>Data[[#This Row],[TOTAL CHELTUIELI LEI]]/Data[[#This Row],[NUMĂRUL PERSOANELOR CARE AU PARTICIPAT LA VOT]]</f>
        <v>6.7767393561786085</v>
      </c>
      <c r="W546" s="41">
        <f>Data[[#This Row],[TOTAL CHELTUIELI EURO]]/Data[[#This Row],[NUMĂRUL PERSOANELOR CARE AU PARTICIPAT LA VOT]]</f>
        <v>1.4001238313627011</v>
      </c>
      <c r="X546" s="43">
        <v>4.8400999999999996</v>
      </c>
      <c r="Y546" s="114" t="s">
        <v>2894</v>
      </c>
      <c r="Z546" s="44">
        <v>1</v>
      </c>
      <c r="AA546" s="115" t="s">
        <v>3105</v>
      </c>
      <c r="AB546" s="44">
        <v>0</v>
      </c>
      <c r="AC546" s="45"/>
    </row>
    <row r="547" spans="1:29" ht="12" customHeight="1" x14ac:dyDescent="0.2">
      <c r="A547" s="37">
        <v>546</v>
      </c>
      <c r="B547" s="38" t="s">
        <v>12</v>
      </c>
      <c r="C547" s="39" t="s">
        <v>1455</v>
      </c>
      <c r="D547" s="40">
        <v>44101</v>
      </c>
      <c r="E547" s="38">
        <v>1</v>
      </c>
      <c r="F547" s="38"/>
      <c r="G547" s="38" t="s">
        <v>2</v>
      </c>
      <c r="H547" s="38" t="s">
        <v>2</v>
      </c>
      <c r="I547" s="48">
        <v>0</v>
      </c>
      <c r="J547" s="48">
        <v>6044</v>
      </c>
      <c r="K547" s="48">
        <v>0</v>
      </c>
      <c r="L547" s="41">
        <f>SUM(Data[[#This Row],[CHELTUIELI DE PERSONAL LEI]:[CHELTUIELI DE CAPITAL (ACTIVE NEFINANCIARE ) LEI]])</f>
        <v>6044</v>
      </c>
      <c r="M547" s="41">
        <f>Data[[#This Row],[TOTAL CHELTUIELI LEI]]/Data[[#This Row],[CURS VALUTAR EURO BNR 22 07 2020]]</f>
        <v>1248.7345302783001</v>
      </c>
      <c r="N547" s="49">
        <v>3040</v>
      </c>
      <c r="O547" s="54"/>
      <c r="P547" s="54">
        <v>1602</v>
      </c>
      <c r="Q547" s="54"/>
      <c r="R547" s="54">
        <f>Data[[#This Row],[PERSOANE ÎNSCRISE ÎN LISTELE ELECTORALE (TURUL 1)            ]]+Data[[#This Row],[PERSOANE ÎNSCRISE ÎN LISTELE ELECTORALE (TURUL AL 2-LEA)]]</f>
        <v>3040</v>
      </c>
      <c r="S547" s="54">
        <f>Data[[#This Row],[PERSOANE CARE AU PARTICIPAT LA VOT (TURUL 1)]]+Data[[#This Row],[PERSOANE CARE AU PARTICIPAT LA VOT  (TURUL AL 2-LEA)]]</f>
        <v>1602</v>
      </c>
      <c r="T547" s="41">
        <f>Data[[#This Row],[TOTAL CHELTUIELI LEI]]/Data[[#This Row],[NUMĂRUL PERSOANELOR ÎNSCRISE ÎN LISTELE ELECTORALE]]</f>
        <v>1.9881578947368421</v>
      </c>
      <c r="U547" s="41">
        <f>Data[[#This Row],[TOTAL CHELTUIELI EURO]]/Data[[#This Row],[NUMĂRUL PERSOANELOR ÎNSCRISE ÎN LISTELE ELECTORALE]]</f>
        <v>0.41076793759154606</v>
      </c>
      <c r="V547" s="41">
        <f>Data[[#This Row],[TOTAL CHELTUIELI LEI]]/Data[[#This Row],[NUMĂRUL PERSOANELOR CARE AU PARTICIPAT LA VOT]]</f>
        <v>3.7727840199750311</v>
      </c>
      <c r="W547" s="41">
        <f>Data[[#This Row],[TOTAL CHELTUIELI EURO]]/Data[[#This Row],[NUMĂRUL PERSOANELOR CARE AU PARTICIPAT LA VOT]]</f>
        <v>0.77948472551704129</v>
      </c>
      <c r="X547" s="43">
        <v>4.8400999999999996</v>
      </c>
      <c r="Y547" s="114" t="s">
        <v>2894</v>
      </c>
      <c r="Z547" s="44">
        <v>1</v>
      </c>
      <c r="AA547" s="115" t="s">
        <v>3105</v>
      </c>
      <c r="AB547" s="44">
        <v>0</v>
      </c>
      <c r="AC547" s="45"/>
    </row>
    <row r="548" spans="1:29" ht="12" customHeight="1" x14ac:dyDescent="0.2">
      <c r="A548" s="37">
        <v>547</v>
      </c>
      <c r="B548" s="38" t="s">
        <v>12</v>
      </c>
      <c r="C548" s="39" t="s">
        <v>1456</v>
      </c>
      <c r="D548" s="40">
        <v>44101</v>
      </c>
      <c r="E548" s="38">
        <v>1</v>
      </c>
      <c r="F548" s="38"/>
      <c r="G548" s="38" t="s">
        <v>2</v>
      </c>
      <c r="H548" s="38" t="s">
        <v>2</v>
      </c>
      <c r="I548" s="47">
        <v>0</v>
      </c>
      <c r="J548" s="47">
        <v>9376.91</v>
      </c>
      <c r="K548" s="47">
        <v>0</v>
      </c>
      <c r="L548" s="41">
        <f>SUM(Data[[#This Row],[CHELTUIELI DE PERSONAL LEI]:[CHELTUIELI DE CAPITAL (ACTIVE NEFINANCIARE ) LEI]])</f>
        <v>9376.91</v>
      </c>
      <c r="M548" s="41">
        <f>Data[[#This Row],[TOTAL CHELTUIELI LEI]]/Data[[#This Row],[CURS VALUTAR EURO BNR 22 07 2020]]</f>
        <v>1937.3380715274479</v>
      </c>
      <c r="N548" s="49">
        <v>4671</v>
      </c>
      <c r="O548" s="54"/>
      <c r="P548" s="54">
        <v>2046</v>
      </c>
      <c r="Q548" s="54"/>
      <c r="R548" s="54">
        <f>Data[[#This Row],[PERSOANE ÎNSCRISE ÎN LISTELE ELECTORALE (TURUL 1)            ]]+Data[[#This Row],[PERSOANE ÎNSCRISE ÎN LISTELE ELECTORALE (TURUL AL 2-LEA)]]</f>
        <v>4671</v>
      </c>
      <c r="S548" s="54">
        <f>Data[[#This Row],[PERSOANE CARE AU PARTICIPAT LA VOT (TURUL 1)]]+Data[[#This Row],[PERSOANE CARE AU PARTICIPAT LA VOT  (TURUL AL 2-LEA)]]</f>
        <v>2046</v>
      </c>
      <c r="T548" s="41">
        <f>Data[[#This Row],[TOTAL CHELTUIELI LEI]]/Data[[#This Row],[NUMĂRUL PERSOANELOR ÎNSCRISE ÎN LISTELE ELECTORALE]]</f>
        <v>2.0074737743523872</v>
      </c>
      <c r="U548" s="41">
        <f>Data[[#This Row],[TOTAL CHELTUIELI EURO]]/Data[[#This Row],[NUMĂRUL PERSOANELOR ÎNSCRISE ÎN LISTELE ELECTORALE]]</f>
        <v>0.41475873935505203</v>
      </c>
      <c r="V548" s="41">
        <f>Data[[#This Row],[TOTAL CHELTUIELI LEI]]/Data[[#This Row],[NUMĂRUL PERSOANELOR CARE AU PARTICIPAT LA VOT]]</f>
        <v>4.5830449657869012</v>
      </c>
      <c r="W548" s="41">
        <f>Data[[#This Row],[TOTAL CHELTUIELI EURO]]/Data[[#This Row],[NUMĂRUL PERSOANELOR CARE AU PARTICIPAT LA VOT]]</f>
        <v>0.9468905530437185</v>
      </c>
      <c r="X548" s="43">
        <v>4.8400999999999996</v>
      </c>
      <c r="Y548" s="114" t="s">
        <v>2891</v>
      </c>
      <c r="Z548" s="44">
        <v>2</v>
      </c>
      <c r="AA548" s="115" t="s">
        <v>3105</v>
      </c>
      <c r="AB548" s="44">
        <v>0</v>
      </c>
      <c r="AC548" s="45"/>
    </row>
    <row r="549" spans="1:29" ht="12" customHeight="1" x14ac:dyDescent="0.2">
      <c r="A549" s="37">
        <v>548</v>
      </c>
      <c r="B549" s="38" t="s">
        <v>12</v>
      </c>
      <c r="C549" s="39" t="s">
        <v>1457</v>
      </c>
      <c r="D549" s="40">
        <v>44101</v>
      </c>
      <c r="E549" s="38">
        <v>1</v>
      </c>
      <c r="F549" s="38"/>
      <c r="G549" s="38" t="s">
        <v>2</v>
      </c>
      <c r="H549" s="38" t="s">
        <v>2</v>
      </c>
      <c r="I549" s="47">
        <v>7300</v>
      </c>
      <c r="J549" s="47">
        <v>5040</v>
      </c>
      <c r="K549" s="47">
        <v>0</v>
      </c>
      <c r="L549" s="41">
        <f>SUM(Data[[#This Row],[CHELTUIELI DE PERSONAL LEI]:[CHELTUIELI DE CAPITAL (ACTIVE NEFINANCIARE ) LEI]])</f>
        <v>12340</v>
      </c>
      <c r="M549" s="41">
        <f>Data[[#This Row],[TOTAL CHELTUIELI LEI]]/Data[[#This Row],[CURS VALUTAR EURO BNR 22 07 2020]]</f>
        <v>2549.5341005351129</v>
      </c>
      <c r="N549" s="49">
        <v>2449</v>
      </c>
      <c r="O549" s="54"/>
      <c r="P549" s="54">
        <v>1552</v>
      </c>
      <c r="Q549" s="54"/>
      <c r="R549" s="54">
        <f>Data[[#This Row],[PERSOANE ÎNSCRISE ÎN LISTELE ELECTORALE (TURUL 1)            ]]+Data[[#This Row],[PERSOANE ÎNSCRISE ÎN LISTELE ELECTORALE (TURUL AL 2-LEA)]]</f>
        <v>2449</v>
      </c>
      <c r="S549" s="54">
        <f>Data[[#This Row],[PERSOANE CARE AU PARTICIPAT LA VOT (TURUL 1)]]+Data[[#This Row],[PERSOANE CARE AU PARTICIPAT LA VOT  (TURUL AL 2-LEA)]]</f>
        <v>1552</v>
      </c>
      <c r="T549" s="41">
        <f>Data[[#This Row],[TOTAL CHELTUIELI LEI]]/Data[[#This Row],[NUMĂRUL PERSOANELOR ÎNSCRISE ÎN LISTELE ELECTORALE]]</f>
        <v>5.0387913434054719</v>
      </c>
      <c r="U549" s="41">
        <f>Data[[#This Row],[TOTAL CHELTUIELI EURO]]/Data[[#This Row],[NUMĂRUL PERSOANELOR ÎNSCRISE ÎN LISTELE ELECTORALE]]</f>
        <v>1.0410510822928187</v>
      </c>
      <c r="V549" s="41">
        <f>Data[[#This Row],[TOTAL CHELTUIELI LEI]]/Data[[#This Row],[NUMĂRUL PERSOANELOR CARE AU PARTICIPAT LA VOT]]</f>
        <v>7.9510309278350517</v>
      </c>
      <c r="W549" s="41">
        <f>Data[[#This Row],[TOTAL CHELTUIELI EURO]]/Data[[#This Row],[NUMĂRUL PERSOANELOR CARE AU PARTICIPAT LA VOT]]</f>
        <v>1.6427410441592223</v>
      </c>
      <c r="X549" s="43">
        <v>4.8400999999999996</v>
      </c>
      <c r="Y549" s="114" t="s">
        <v>2892</v>
      </c>
      <c r="Z549" s="44">
        <v>5</v>
      </c>
      <c r="AA549" s="115" t="s">
        <v>3107</v>
      </c>
      <c r="AB549" s="44">
        <v>1</v>
      </c>
      <c r="AC549" s="45"/>
    </row>
    <row r="550" spans="1:29" ht="12" customHeight="1" x14ac:dyDescent="0.2">
      <c r="A550" s="37">
        <v>549</v>
      </c>
      <c r="B550" s="38" t="s">
        <v>12</v>
      </c>
      <c r="C550" s="39" t="s">
        <v>1458</v>
      </c>
      <c r="D550" s="40">
        <v>44101</v>
      </c>
      <c r="E550" s="38">
        <v>1</v>
      </c>
      <c r="F550" s="38"/>
      <c r="G550" s="38" t="s">
        <v>2</v>
      </c>
      <c r="H550" s="38" t="s">
        <v>2</v>
      </c>
      <c r="I550" s="47">
        <v>0</v>
      </c>
      <c r="J550" s="47">
        <v>6405</v>
      </c>
      <c r="K550" s="47">
        <v>0</v>
      </c>
      <c r="L550" s="41">
        <f>SUM(Data[[#This Row],[CHELTUIELI DE PERSONAL LEI]:[CHELTUIELI DE CAPITAL (ACTIVE NEFINANCIARE ) LEI]])</f>
        <v>6405</v>
      </c>
      <c r="M550" s="41">
        <f>Data[[#This Row],[TOTAL CHELTUIELI LEI]]/Data[[#This Row],[CURS VALUTAR EURO BNR 22 07 2020]]</f>
        <v>1323.3197661205347</v>
      </c>
      <c r="N550" s="49">
        <v>2590</v>
      </c>
      <c r="O550" s="54"/>
      <c r="P550" s="54">
        <v>1515</v>
      </c>
      <c r="Q550" s="54"/>
      <c r="R550" s="54">
        <f>Data[[#This Row],[PERSOANE ÎNSCRISE ÎN LISTELE ELECTORALE (TURUL 1)            ]]+Data[[#This Row],[PERSOANE ÎNSCRISE ÎN LISTELE ELECTORALE (TURUL AL 2-LEA)]]</f>
        <v>2590</v>
      </c>
      <c r="S550" s="54">
        <f>Data[[#This Row],[PERSOANE CARE AU PARTICIPAT LA VOT (TURUL 1)]]+Data[[#This Row],[PERSOANE CARE AU PARTICIPAT LA VOT  (TURUL AL 2-LEA)]]</f>
        <v>1515</v>
      </c>
      <c r="T550" s="41">
        <f>Data[[#This Row],[TOTAL CHELTUIELI LEI]]/Data[[#This Row],[NUMĂRUL PERSOANELOR ÎNSCRISE ÎN LISTELE ELECTORALE]]</f>
        <v>2.4729729729729728</v>
      </c>
      <c r="U550" s="41">
        <f>Data[[#This Row],[TOTAL CHELTUIELI EURO]]/Data[[#This Row],[NUMĂRUL PERSOANELOR ÎNSCRISE ÎN LISTELE ELECTORALE]]</f>
        <v>0.51093427263341107</v>
      </c>
      <c r="V550" s="41">
        <f>Data[[#This Row],[TOTAL CHELTUIELI LEI]]/Data[[#This Row],[NUMĂRUL PERSOANELOR CARE AU PARTICIPAT LA VOT]]</f>
        <v>4.2277227722772279</v>
      </c>
      <c r="W550" s="41">
        <f>Data[[#This Row],[TOTAL CHELTUIELI EURO]]/Data[[#This Row],[NUMĂRUL PERSOANELOR CARE AU PARTICIPAT LA VOT]]</f>
        <v>0.87347839347890077</v>
      </c>
      <c r="X550" s="43">
        <v>4.8400999999999996</v>
      </c>
      <c r="Y550" s="114" t="s">
        <v>2891</v>
      </c>
      <c r="Z550" s="44">
        <v>2</v>
      </c>
      <c r="AA550" s="115" t="s">
        <v>3105</v>
      </c>
      <c r="AB550" s="44">
        <v>0</v>
      </c>
      <c r="AC550" s="45"/>
    </row>
    <row r="551" spans="1:29" ht="12" customHeight="1" x14ac:dyDescent="0.2">
      <c r="A551" s="37">
        <v>550</v>
      </c>
      <c r="B551" s="38" t="s">
        <v>12</v>
      </c>
      <c r="C551" s="39" t="s">
        <v>1459</v>
      </c>
      <c r="D551" s="40">
        <v>44101</v>
      </c>
      <c r="E551" s="38">
        <v>1</v>
      </c>
      <c r="F551" s="38"/>
      <c r="G551" s="38" t="s">
        <v>2</v>
      </c>
      <c r="H551" s="38" t="s">
        <v>2</v>
      </c>
      <c r="I551" s="48">
        <v>6000</v>
      </c>
      <c r="J551" s="48">
        <v>8117</v>
      </c>
      <c r="K551" s="48">
        <v>0</v>
      </c>
      <c r="L551" s="41">
        <f>SUM(Data[[#This Row],[CHELTUIELI DE PERSONAL LEI]:[CHELTUIELI DE CAPITAL (ACTIVE NEFINANCIARE ) LEI]])</f>
        <v>14117</v>
      </c>
      <c r="M551" s="41">
        <f>Data[[#This Row],[TOTAL CHELTUIELI LEI]]/Data[[#This Row],[CURS VALUTAR EURO BNR 22 07 2020]]</f>
        <v>2916.6752753042297</v>
      </c>
      <c r="N551" s="49">
        <v>3591</v>
      </c>
      <c r="O551" s="54"/>
      <c r="P551" s="54">
        <v>1784</v>
      </c>
      <c r="Q551" s="54"/>
      <c r="R551" s="54">
        <f>Data[[#This Row],[PERSOANE ÎNSCRISE ÎN LISTELE ELECTORALE (TURUL 1)            ]]+Data[[#This Row],[PERSOANE ÎNSCRISE ÎN LISTELE ELECTORALE (TURUL AL 2-LEA)]]</f>
        <v>3591</v>
      </c>
      <c r="S551" s="54">
        <f>Data[[#This Row],[PERSOANE CARE AU PARTICIPAT LA VOT (TURUL 1)]]+Data[[#This Row],[PERSOANE CARE AU PARTICIPAT LA VOT  (TURUL AL 2-LEA)]]</f>
        <v>1784</v>
      </c>
      <c r="T551" s="41">
        <f>Data[[#This Row],[TOTAL CHELTUIELI LEI]]/Data[[#This Row],[NUMĂRUL PERSOANELOR ÎNSCRISE ÎN LISTELE ELECTORALE]]</f>
        <v>3.9312169312169312</v>
      </c>
      <c r="U551" s="41">
        <f>Data[[#This Row],[TOTAL CHELTUIELI EURO]]/Data[[#This Row],[NUMĂRUL PERSOANELOR ÎNSCRISE ÎN LISTELE ELECTORALE]]</f>
        <v>0.8122181217778417</v>
      </c>
      <c r="V551" s="41">
        <f>Data[[#This Row],[TOTAL CHELTUIELI LEI]]/Data[[#This Row],[NUMĂRUL PERSOANELOR CARE AU PARTICIPAT LA VOT]]</f>
        <v>7.9131165919282509</v>
      </c>
      <c r="W551" s="41">
        <f>Data[[#This Row],[TOTAL CHELTUIELI EURO]]/Data[[#This Row],[NUMĂRUL PERSOANELOR CARE AU PARTICIPAT LA VOT]]</f>
        <v>1.6349076655292767</v>
      </c>
      <c r="X551" s="43">
        <v>4.8400999999999996</v>
      </c>
      <c r="Y551" s="114" t="s">
        <v>2884</v>
      </c>
      <c r="Z551" s="44">
        <v>3</v>
      </c>
      <c r="AA551" s="115" t="s">
        <v>3105</v>
      </c>
      <c r="AB551" s="44">
        <v>0</v>
      </c>
      <c r="AC551" s="45"/>
    </row>
    <row r="552" spans="1:29" ht="12" customHeight="1" x14ac:dyDescent="0.2">
      <c r="A552" s="37">
        <v>551</v>
      </c>
      <c r="B552" s="38" t="s">
        <v>12</v>
      </c>
      <c r="C552" s="39" t="s">
        <v>1460</v>
      </c>
      <c r="D552" s="40">
        <v>44101</v>
      </c>
      <c r="E552" s="38">
        <v>1</v>
      </c>
      <c r="F552" s="38"/>
      <c r="G552" s="38" t="s">
        <v>2</v>
      </c>
      <c r="H552" s="38" t="s">
        <v>2</v>
      </c>
      <c r="I552" s="48">
        <v>1350</v>
      </c>
      <c r="J552" s="48">
        <v>9451</v>
      </c>
      <c r="K552" s="48">
        <v>10801</v>
      </c>
      <c r="L552" s="41">
        <f>SUM(Data[[#This Row],[CHELTUIELI DE PERSONAL LEI]:[CHELTUIELI DE CAPITAL (ACTIVE NEFINANCIARE ) LEI]])</f>
        <v>21602</v>
      </c>
      <c r="M552" s="41">
        <f>Data[[#This Row],[TOTAL CHELTUIELI LEI]]/Data[[#This Row],[CURS VALUTAR EURO BNR 22 07 2020]]</f>
        <v>4463.1309270469619</v>
      </c>
      <c r="N552" s="49">
        <v>1628</v>
      </c>
      <c r="O552" s="54"/>
      <c r="P552" s="54">
        <v>910</v>
      </c>
      <c r="Q552" s="54"/>
      <c r="R552" s="54">
        <f>Data[[#This Row],[PERSOANE ÎNSCRISE ÎN LISTELE ELECTORALE (TURUL 1)            ]]+Data[[#This Row],[PERSOANE ÎNSCRISE ÎN LISTELE ELECTORALE (TURUL AL 2-LEA)]]</f>
        <v>1628</v>
      </c>
      <c r="S552" s="54">
        <f>Data[[#This Row],[PERSOANE CARE AU PARTICIPAT LA VOT (TURUL 1)]]+Data[[#This Row],[PERSOANE CARE AU PARTICIPAT LA VOT  (TURUL AL 2-LEA)]]</f>
        <v>910</v>
      </c>
      <c r="T552" s="41">
        <f>Data[[#This Row],[TOTAL CHELTUIELI LEI]]/Data[[#This Row],[NUMĂRUL PERSOANELOR ÎNSCRISE ÎN LISTELE ELECTORALE]]</f>
        <v>13.269041769041769</v>
      </c>
      <c r="U552" s="41">
        <f>Data[[#This Row],[TOTAL CHELTUIELI EURO]]/Data[[#This Row],[NUMĂRUL PERSOANELOR ÎNSCRISE ÎN LISTELE ELECTORALE]]</f>
        <v>2.7414809134195099</v>
      </c>
      <c r="V552" s="41">
        <f>Data[[#This Row],[TOTAL CHELTUIELI LEI]]/Data[[#This Row],[NUMĂRUL PERSOANELOR CARE AU PARTICIPAT LA VOT]]</f>
        <v>23.738461538461539</v>
      </c>
      <c r="W552" s="41">
        <f>Data[[#This Row],[TOTAL CHELTUIELI EURO]]/Data[[#This Row],[NUMĂRUL PERSOANELOR CARE AU PARTICIPAT LA VOT]]</f>
        <v>4.9045394802713869</v>
      </c>
      <c r="X552" s="43">
        <v>4.8400999999999996</v>
      </c>
      <c r="Y552" s="114" t="s">
        <v>2906</v>
      </c>
      <c r="Z552" s="44">
        <v>13</v>
      </c>
      <c r="AA552" s="115" t="s">
        <v>3108</v>
      </c>
      <c r="AB552" s="44">
        <v>2</v>
      </c>
      <c r="AC552" s="45"/>
    </row>
    <row r="553" spans="1:29" ht="12" customHeight="1" x14ac:dyDescent="0.2">
      <c r="A553" s="37">
        <v>552</v>
      </c>
      <c r="B553" s="38" t="s">
        <v>12</v>
      </c>
      <c r="C553" s="39" t="s">
        <v>1461</v>
      </c>
      <c r="D553" s="40">
        <v>44101</v>
      </c>
      <c r="E553" s="38">
        <v>1</v>
      </c>
      <c r="F553" s="38"/>
      <c r="G553" s="38" t="s">
        <v>2</v>
      </c>
      <c r="H553" s="38" t="s">
        <v>2</v>
      </c>
      <c r="I553" s="48">
        <v>0</v>
      </c>
      <c r="J553" s="56">
        <v>12393</v>
      </c>
      <c r="K553" s="48">
        <v>0</v>
      </c>
      <c r="L553" s="41">
        <f>SUM(Data[[#This Row],[CHELTUIELI DE PERSONAL LEI]:[CHELTUIELI DE CAPITAL (ACTIVE NEFINANCIARE ) LEI]])</f>
        <v>12393</v>
      </c>
      <c r="M553" s="41">
        <f>Data[[#This Row],[TOTAL CHELTUIELI LEI]]/Data[[#This Row],[CURS VALUTAR EURO BNR 22 07 2020]]</f>
        <v>2560.484287514721</v>
      </c>
      <c r="N553" s="49">
        <v>2658</v>
      </c>
      <c r="O553" s="54"/>
      <c r="P553" s="54">
        <v>1342</v>
      </c>
      <c r="Q553" s="54"/>
      <c r="R553" s="54">
        <f>Data[[#This Row],[PERSOANE ÎNSCRISE ÎN LISTELE ELECTORALE (TURUL 1)            ]]+Data[[#This Row],[PERSOANE ÎNSCRISE ÎN LISTELE ELECTORALE (TURUL AL 2-LEA)]]</f>
        <v>2658</v>
      </c>
      <c r="S553" s="54">
        <f>Data[[#This Row],[PERSOANE CARE AU PARTICIPAT LA VOT (TURUL 1)]]+Data[[#This Row],[PERSOANE CARE AU PARTICIPAT LA VOT  (TURUL AL 2-LEA)]]</f>
        <v>1342</v>
      </c>
      <c r="T553" s="41">
        <f>Data[[#This Row],[TOTAL CHELTUIELI LEI]]/Data[[#This Row],[NUMĂRUL PERSOANELOR ÎNSCRISE ÎN LISTELE ELECTORALE]]</f>
        <v>4.6625282167042892</v>
      </c>
      <c r="U553" s="41">
        <f>Data[[#This Row],[TOTAL CHELTUIELI EURO]]/Data[[#This Row],[NUMĂRUL PERSOANELOR ÎNSCRISE ÎN LISTELE ELECTORALE]]</f>
        <v>0.9633123730303691</v>
      </c>
      <c r="V553" s="41">
        <f>Data[[#This Row],[TOTAL CHELTUIELI LEI]]/Data[[#This Row],[NUMĂRUL PERSOANELOR CARE AU PARTICIPAT LA VOT]]</f>
        <v>9.2347242921013422</v>
      </c>
      <c r="W553" s="41">
        <f>Data[[#This Row],[TOTAL CHELTUIELI EURO]]/Data[[#This Row],[NUMĂRUL PERSOANELOR CARE AU PARTICIPAT LA VOT]]</f>
        <v>1.9079614661063495</v>
      </c>
      <c r="X553" s="43">
        <v>4.8400999999999996</v>
      </c>
      <c r="Y553" s="114" t="s">
        <v>2895</v>
      </c>
      <c r="Z553" s="44">
        <v>4</v>
      </c>
      <c r="AA553" s="115" t="s">
        <v>3105</v>
      </c>
      <c r="AB553" s="44">
        <v>0</v>
      </c>
      <c r="AC553" s="45"/>
    </row>
    <row r="554" spans="1:29" ht="12" customHeight="1" x14ac:dyDescent="0.2">
      <c r="A554" s="37">
        <v>553</v>
      </c>
      <c r="B554" s="38" t="s">
        <v>12</v>
      </c>
      <c r="C554" s="39" t="s">
        <v>1462</v>
      </c>
      <c r="D554" s="40">
        <v>44101</v>
      </c>
      <c r="E554" s="38">
        <v>1</v>
      </c>
      <c r="F554" s="38"/>
      <c r="G554" s="38" t="s">
        <v>2</v>
      </c>
      <c r="H554" s="38" t="s">
        <v>2</v>
      </c>
      <c r="I554" s="47">
        <v>0</v>
      </c>
      <c r="J554" s="47">
        <v>2548.2199999999998</v>
      </c>
      <c r="K554" s="47">
        <v>0</v>
      </c>
      <c r="L554" s="41">
        <f>SUM(Data[[#This Row],[CHELTUIELI DE PERSONAL LEI]:[CHELTUIELI DE CAPITAL (ACTIVE NEFINANCIARE ) LEI]])</f>
        <v>2548.2199999999998</v>
      </c>
      <c r="M554" s="41">
        <f>Data[[#This Row],[TOTAL CHELTUIELI LEI]]/Data[[#This Row],[CURS VALUTAR EURO BNR 22 07 2020]]</f>
        <v>526.48085783351587</v>
      </c>
      <c r="N554" s="49">
        <v>2778</v>
      </c>
      <c r="O554" s="54"/>
      <c r="P554" s="54">
        <v>1361</v>
      </c>
      <c r="Q554" s="54"/>
      <c r="R554" s="54">
        <f>Data[[#This Row],[PERSOANE ÎNSCRISE ÎN LISTELE ELECTORALE (TURUL 1)            ]]+Data[[#This Row],[PERSOANE ÎNSCRISE ÎN LISTELE ELECTORALE (TURUL AL 2-LEA)]]</f>
        <v>2778</v>
      </c>
      <c r="S554" s="54">
        <f>Data[[#This Row],[PERSOANE CARE AU PARTICIPAT LA VOT (TURUL 1)]]+Data[[#This Row],[PERSOANE CARE AU PARTICIPAT LA VOT  (TURUL AL 2-LEA)]]</f>
        <v>1361</v>
      </c>
      <c r="T554" s="41">
        <f>Data[[#This Row],[TOTAL CHELTUIELI LEI]]/Data[[#This Row],[NUMĂRUL PERSOANELOR ÎNSCRISE ÎN LISTELE ELECTORALE]]</f>
        <v>0.9172858171346292</v>
      </c>
      <c r="U554" s="41">
        <f>Data[[#This Row],[TOTAL CHELTUIELI EURO]]/Data[[#This Row],[NUMĂRUL PERSOANELOR ÎNSCRISE ÎN LISTELE ELECTORALE]]</f>
        <v>0.18951794738427497</v>
      </c>
      <c r="V554" s="41">
        <f>Data[[#This Row],[TOTAL CHELTUIELI LEI]]/Data[[#This Row],[NUMĂRUL PERSOANELOR CARE AU PARTICIPAT LA VOT]]</f>
        <v>1.8723144746509919</v>
      </c>
      <c r="W554" s="41">
        <f>Data[[#This Row],[TOTAL CHELTUIELI EURO]]/Data[[#This Row],[NUMĂRUL PERSOANELOR CARE AU PARTICIPAT LA VOT]]</f>
        <v>0.38683384117084191</v>
      </c>
      <c r="X554" s="43">
        <v>4.8400999999999996</v>
      </c>
      <c r="Y554" s="114" t="s">
        <v>2890</v>
      </c>
      <c r="Z554" s="44">
        <v>0</v>
      </c>
      <c r="AA554" s="115" t="s">
        <v>3105</v>
      </c>
      <c r="AB554" s="44">
        <v>0</v>
      </c>
      <c r="AC554" s="45"/>
    </row>
    <row r="555" spans="1:29" ht="12" customHeight="1" x14ac:dyDescent="0.2">
      <c r="A555" s="37">
        <v>554</v>
      </c>
      <c r="B555" s="38" t="s">
        <v>12</v>
      </c>
      <c r="C555" s="39" t="s">
        <v>1463</v>
      </c>
      <c r="D555" s="40">
        <v>44101</v>
      </c>
      <c r="E555" s="38">
        <v>1</v>
      </c>
      <c r="F555" s="38"/>
      <c r="G555" s="38" t="s">
        <v>2</v>
      </c>
      <c r="H555" s="38" t="s">
        <v>2</v>
      </c>
      <c r="I555" s="48">
        <v>0</v>
      </c>
      <c r="J555" s="48">
        <v>21104.080000000002</v>
      </c>
      <c r="K555" s="48">
        <v>0</v>
      </c>
      <c r="L555" s="41">
        <f>SUM(Data[[#This Row],[CHELTUIELI DE PERSONAL LEI]:[CHELTUIELI DE CAPITAL (ACTIVE NEFINANCIARE ) LEI]])</f>
        <v>21104.080000000002</v>
      </c>
      <c r="M555" s="41">
        <f>Data[[#This Row],[TOTAL CHELTUIELI LEI]]/Data[[#This Row],[CURS VALUTAR EURO BNR 22 07 2020]]</f>
        <v>4360.2570194830696</v>
      </c>
      <c r="N555" s="49">
        <v>4796</v>
      </c>
      <c r="O555" s="54"/>
      <c r="P555" s="54">
        <v>2770</v>
      </c>
      <c r="Q555" s="54"/>
      <c r="R555" s="54">
        <f>Data[[#This Row],[PERSOANE ÎNSCRISE ÎN LISTELE ELECTORALE (TURUL 1)            ]]+Data[[#This Row],[PERSOANE ÎNSCRISE ÎN LISTELE ELECTORALE (TURUL AL 2-LEA)]]</f>
        <v>4796</v>
      </c>
      <c r="S555" s="54">
        <f>Data[[#This Row],[PERSOANE CARE AU PARTICIPAT LA VOT (TURUL 1)]]+Data[[#This Row],[PERSOANE CARE AU PARTICIPAT LA VOT  (TURUL AL 2-LEA)]]</f>
        <v>2770</v>
      </c>
      <c r="T555" s="41">
        <f>Data[[#This Row],[TOTAL CHELTUIELI LEI]]/Data[[#This Row],[NUMĂRUL PERSOANELOR ÎNSCRISE ÎN LISTELE ELECTORALE]]</f>
        <v>4.4003502919099251</v>
      </c>
      <c r="U555" s="41">
        <f>Data[[#This Row],[TOTAL CHELTUIELI EURO]]/Data[[#This Row],[NUMĂRUL PERSOANELOR ÎNSCRISE ÎN LISTELE ELECTORALE]]</f>
        <v>0.90914449947520215</v>
      </c>
      <c r="V555" s="41">
        <f>Data[[#This Row],[TOTAL CHELTUIELI LEI]]/Data[[#This Row],[NUMĂRUL PERSOANELOR CARE AU PARTICIPAT LA VOT]]</f>
        <v>7.6188014440433216</v>
      </c>
      <c r="W555" s="41">
        <f>Data[[#This Row],[TOTAL CHELTUIELI EURO]]/Data[[#This Row],[NUMĂRUL PERSOANELOR CARE AU PARTICIPAT LA VOT]]</f>
        <v>1.5741000070335991</v>
      </c>
      <c r="X555" s="43">
        <v>4.8400999999999996</v>
      </c>
      <c r="Y555" s="114" t="s">
        <v>2895</v>
      </c>
      <c r="Z555" s="44">
        <v>4</v>
      </c>
      <c r="AA555" s="115" t="s">
        <v>3105</v>
      </c>
      <c r="AB555" s="44">
        <v>0</v>
      </c>
      <c r="AC555" s="45"/>
    </row>
    <row r="556" spans="1:29" ht="12" customHeight="1" x14ac:dyDescent="0.2">
      <c r="A556" s="37">
        <v>555</v>
      </c>
      <c r="B556" s="38" t="s">
        <v>12</v>
      </c>
      <c r="C556" s="39" t="s">
        <v>606</v>
      </c>
      <c r="D556" s="40">
        <v>44101</v>
      </c>
      <c r="E556" s="38">
        <v>1</v>
      </c>
      <c r="F556" s="38"/>
      <c r="G556" s="38" t="s">
        <v>2</v>
      </c>
      <c r="H556" s="38" t="s">
        <v>2</v>
      </c>
      <c r="I556" s="48">
        <v>7800</v>
      </c>
      <c r="J556" s="48">
        <v>3125</v>
      </c>
      <c r="K556" s="48">
        <v>0</v>
      </c>
      <c r="L556" s="41">
        <f>SUM(Data[[#This Row],[CHELTUIELI DE PERSONAL LEI]:[CHELTUIELI DE CAPITAL (ACTIVE NEFINANCIARE ) LEI]])</f>
        <v>10925</v>
      </c>
      <c r="M556" s="41">
        <f>Data[[#This Row],[TOTAL CHELTUIELI LEI]]/Data[[#This Row],[CURS VALUTAR EURO BNR 22 07 2020]]</f>
        <v>2257.1847689097335</v>
      </c>
      <c r="N556" s="49">
        <v>3100</v>
      </c>
      <c r="O556" s="54"/>
      <c r="P556" s="54">
        <v>1788</v>
      </c>
      <c r="Q556" s="54"/>
      <c r="R556" s="54">
        <f>Data[[#This Row],[PERSOANE ÎNSCRISE ÎN LISTELE ELECTORALE (TURUL 1)            ]]+Data[[#This Row],[PERSOANE ÎNSCRISE ÎN LISTELE ELECTORALE (TURUL AL 2-LEA)]]</f>
        <v>3100</v>
      </c>
      <c r="S556" s="54">
        <f>Data[[#This Row],[PERSOANE CARE AU PARTICIPAT LA VOT (TURUL 1)]]+Data[[#This Row],[PERSOANE CARE AU PARTICIPAT LA VOT  (TURUL AL 2-LEA)]]</f>
        <v>1788</v>
      </c>
      <c r="T556" s="41">
        <f>Data[[#This Row],[TOTAL CHELTUIELI LEI]]/Data[[#This Row],[NUMĂRUL PERSOANELOR ÎNSCRISE ÎN LISTELE ELECTORALE]]</f>
        <v>3.524193548387097</v>
      </c>
      <c r="U556" s="41">
        <f>Data[[#This Row],[TOTAL CHELTUIELI EURO]]/Data[[#This Row],[NUMĂRUL PERSOANELOR ÎNSCRISE ÎN LISTELE ELECTORALE]]</f>
        <v>0.72812411900313989</v>
      </c>
      <c r="V556" s="41">
        <f>Data[[#This Row],[TOTAL CHELTUIELI LEI]]/Data[[#This Row],[NUMĂRUL PERSOANELOR CARE AU PARTICIPAT LA VOT]]</f>
        <v>6.1101789709172261</v>
      </c>
      <c r="W556" s="41">
        <f>Data[[#This Row],[TOTAL CHELTUIELI EURO]]/Data[[#This Row],[NUMĂRUL PERSOANELOR CARE AU PARTICIPAT LA VOT]]</f>
        <v>1.2624075888756898</v>
      </c>
      <c r="X556" s="43">
        <v>4.8400999999999996</v>
      </c>
      <c r="Y556" s="114" t="s">
        <v>2884</v>
      </c>
      <c r="Z556" s="44">
        <v>3</v>
      </c>
      <c r="AA556" s="115" t="s">
        <v>3105</v>
      </c>
      <c r="AB556" s="44">
        <v>0</v>
      </c>
      <c r="AC556" s="45"/>
    </row>
    <row r="557" spans="1:29" ht="12" customHeight="1" x14ac:dyDescent="0.2">
      <c r="A557" s="37">
        <v>556</v>
      </c>
      <c r="B557" s="38" t="s">
        <v>12</v>
      </c>
      <c r="C557" s="39" t="s">
        <v>1464</v>
      </c>
      <c r="D557" s="40">
        <v>44101</v>
      </c>
      <c r="E557" s="38">
        <v>1</v>
      </c>
      <c r="F557" s="38"/>
      <c r="G557" s="38" t="s">
        <v>2</v>
      </c>
      <c r="H557" s="38" t="s">
        <v>2</v>
      </c>
      <c r="I557" s="48">
        <v>6750</v>
      </c>
      <c r="J557" s="48">
        <v>4740</v>
      </c>
      <c r="K557" s="48">
        <v>0</v>
      </c>
      <c r="L557" s="41">
        <f>SUM(Data[[#This Row],[CHELTUIELI DE PERSONAL LEI]:[CHELTUIELI DE CAPITAL (ACTIVE NEFINANCIARE ) LEI]])</f>
        <v>11490</v>
      </c>
      <c r="M557" s="41">
        <f>Data[[#This Row],[TOTAL CHELTUIELI LEI]]/Data[[#This Row],[CURS VALUTAR EURO BNR 22 07 2020]]</f>
        <v>2373.9178942583831</v>
      </c>
      <c r="N557" s="49">
        <v>2170</v>
      </c>
      <c r="O557" s="54"/>
      <c r="P557" s="54">
        <v>1381</v>
      </c>
      <c r="Q557" s="54"/>
      <c r="R557" s="54">
        <f>Data[[#This Row],[PERSOANE ÎNSCRISE ÎN LISTELE ELECTORALE (TURUL 1)            ]]+Data[[#This Row],[PERSOANE ÎNSCRISE ÎN LISTELE ELECTORALE (TURUL AL 2-LEA)]]</f>
        <v>2170</v>
      </c>
      <c r="S557" s="54">
        <f>Data[[#This Row],[PERSOANE CARE AU PARTICIPAT LA VOT (TURUL 1)]]+Data[[#This Row],[PERSOANE CARE AU PARTICIPAT LA VOT  (TURUL AL 2-LEA)]]</f>
        <v>1381</v>
      </c>
      <c r="T557" s="41">
        <f>Data[[#This Row],[TOTAL CHELTUIELI LEI]]/Data[[#This Row],[NUMĂRUL PERSOANELOR ÎNSCRISE ÎN LISTELE ELECTORALE]]</f>
        <v>5.2949308755760365</v>
      </c>
      <c r="U557" s="41">
        <f>Data[[#This Row],[TOTAL CHELTUIELI EURO]]/Data[[#This Row],[NUMĂRUL PERSOANELOR ÎNSCRISE ÎN LISTELE ELECTORALE]]</f>
        <v>1.0939713798425728</v>
      </c>
      <c r="V557" s="41">
        <f>Data[[#This Row],[TOTAL CHELTUIELI LEI]]/Data[[#This Row],[NUMĂRUL PERSOANELOR CARE AU PARTICIPAT LA VOT]]</f>
        <v>8.3200579290369294</v>
      </c>
      <c r="W557" s="41">
        <f>Data[[#This Row],[TOTAL CHELTUIELI EURO]]/Data[[#This Row],[NUMĂRUL PERSOANELOR CARE AU PARTICIPAT LA VOT]]</f>
        <v>1.7189847170589305</v>
      </c>
      <c r="X557" s="43">
        <v>4.8400999999999996</v>
      </c>
      <c r="Y557" s="114" t="s">
        <v>2892</v>
      </c>
      <c r="Z557" s="44">
        <v>5</v>
      </c>
      <c r="AA557" s="115" t="s">
        <v>3107</v>
      </c>
      <c r="AB557" s="44">
        <v>1</v>
      </c>
      <c r="AC557" s="45"/>
    </row>
    <row r="558" spans="1:29" ht="12" customHeight="1" x14ac:dyDescent="0.2">
      <c r="A558" s="37">
        <v>557</v>
      </c>
      <c r="B558" s="38" t="s">
        <v>12</v>
      </c>
      <c r="C558" s="39" t="s">
        <v>939</v>
      </c>
      <c r="D558" s="40">
        <v>44101</v>
      </c>
      <c r="E558" s="38">
        <v>1</v>
      </c>
      <c r="F558" s="38"/>
      <c r="G558" s="38" t="s">
        <v>2</v>
      </c>
      <c r="H558" s="38" t="s">
        <v>2</v>
      </c>
      <c r="I558" s="47">
        <v>0</v>
      </c>
      <c r="J558" s="47">
        <v>9860</v>
      </c>
      <c r="K558" s="47">
        <v>0</v>
      </c>
      <c r="L558" s="41">
        <f>SUM(Data[[#This Row],[CHELTUIELI DE PERSONAL LEI]:[CHELTUIELI DE CAPITAL (ACTIVE NEFINANCIARE ) LEI]])</f>
        <v>9860</v>
      </c>
      <c r="M558" s="41">
        <f>Data[[#This Row],[TOTAL CHELTUIELI LEI]]/Data[[#This Row],[CURS VALUTAR EURO BNR 22 07 2020]]</f>
        <v>2037.1479928100662</v>
      </c>
      <c r="N558" s="49">
        <v>1547</v>
      </c>
      <c r="O558" s="54"/>
      <c r="P558" s="54">
        <v>839</v>
      </c>
      <c r="Q558" s="54"/>
      <c r="R558" s="54">
        <f>Data[[#This Row],[PERSOANE ÎNSCRISE ÎN LISTELE ELECTORALE (TURUL 1)            ]]+Data[[#This Row],[PERSOANE ÎNSCRISE ÎN LISTELE ELECTORALE (TURUL AL 2-LEA)]]</f>
        <v>1547</v>
      </c>
      <c r="S558" s="54">
        <f>Data[[#This Row],[PERSOANE CARE AU PARTICIPAT LA VOT (TURUL 1)]]+Data[[#This Row],[PERSOANE CARE AU PARTICIPAT LA VOT  (TURUL AL 2-LEA)]]</f>
        <v>839</v>
      </c>
      <c r="T558" s="41">
        <f>Data[[#This Row],[TOTAL CHELTUIELI LEI]]/Data[[#This Row],[NUMĂRUL PERSOANELOR ÎNSCRISE ÎN LISTELE ELECTORALE]]</f>
        <v>6.3736263736263732</v>
      </c>
      <c r="U558" s="41">
        <f>Data[[#This Row],[TOTAL CHELTUIELI EURO]]/Data[[#This Row],[NUMĂRUL PERSOANELOR ÎNSCRISE ÎN LISTELE ELECTORALE]]</f>
        <v>1.3168377458371467</v>
      </c>
      <c r="V558" s="41">
        <f>Data[[#This Row],[TOTAL CHELTUIELI LEI]]/Data[[#This Row],[NUMĂRUL PERSOANELOR CARE AU PARTICIPAT LA VOT]]</f>
        <v>11.752085816448153</v>
      </c>
      <c r="W558" s="41">
        <f>Data[[#This Row],[TOTAL CHELTUIELI EURO]]/Data[[#This Row],[NUMĂRUL PERSOANELOR CARE AU PARTICIPAT LA VOT]]</f>
        <v>2.4280667375566938</v>
      </c>
      <c r="X558" s="43">
        <v>4.8400999999999996</v>
      </c>
      <c r="Y558" s="114" t="s">
        <v>2889</v>
      </c>
      <c r="Z558" s="44">
        <v>6</v>
      </c>
      <c r="AA558" s="115" t="s">
        <v>3107</v>
      </c>
      <c r="AB558" s="44">
        <v>1</v>
      </c>
      <c r="AC558" s="45"/>
    </row>
    <row r="559" spans="1:29" ht="12" customHeight="1" x14ac:dyDescent="0.2">
      <c r="A559" s="37">
        <v>558</v>
      </c>
      <c r="B559" s="38" t="s">
        <v>12</v>
      </c>
      <c r="C559" s="39" t="s">
        <v>517</v>
      </c>
      <c r="D559" s="40">
        <v>44101</v>
      </c>
      <c r="E559" s="38">
        <v>1</v>
      </c>
      <c r="F559" s="38"/>
      <c r="G559" s="38" t="s">
        <v>2</v>
      </c>
      <c r="H559" s="38" t="s">
        <v>2</v>
      </c>
      <c r="I559" s="48">
        <v>0</v>
      </c>
      <c r="J559" s="48">
        <v>3446.67</v>
      </c>
      <c r="K559" s="48">
        <v>0</v>
      </c>
      <c r="L559" s="41">
        <f>SUM(Data[[#This Row],[CHELTUIELI DE PERSONAL LEI]:[CHELTUIELI DE CAPITAL (ACTIVE NEFINANCIARE ) LEI]])</f>
        <v>3446.67</v>
      </c>
      <c r="M559" s="41">
        <f>Data[[#This Row],[TOTAL CHELTUIELI LEI]]/Data[[#This Row],[CURS VALUTAR EURO BNR 22 07 2020]]</f>
        <v>712.10718786801931</v>
      </c>
      <c r="N559" s="49">
        <v>3338</v>
      </c>
      <c r="O559" s="54"/>
      <c r="P559" s="54">
        <v>1918</v>
      </c>
      <c r="Q559" s="54"/>
      <c r="R559" s="54">
        <f>Data[[#This Row],[PERSOANE ÎNSCRISE ÎN LISTELE ELECTORALE (TURUL 1)            ]]+Data[[#This Row],[PERSOANE ÎNSCRISE ÎN LISTELE ELECTORALE (TURUL AL 2-LEA)]]</f>
        <v>3338</v>
      </c>
      <c r="S559" s="54">
        <f>Data[[#This Row],[PERSOANE CARE AU PARTICIPAT LA VOT (TURUL 1)]]+Data[[#This Row],[PERSOANE CARE AU PARTICIPAT LA VOT  (TURUL AL 2-LEA)]]</f>
        <v>1918</v>
      </c>
      <c r="T559" s="41">
        <f>Data[[#This Row],[TOTAL CHELTUIELI LEI]]/Data[[#This Row],[NUMĂRUL PERSOANELOR ÎNSCRISE ÎN LISTELE ELECTORALE]]</f>
        <v>1.032555422408628</v>
      </c>
      <c r="U559" s="41">
        <f>Data[[#This Row],[TOTAL CHELTUIELI EURO]]/Data[[#This Row],[NUMĂRUL PERSOANELOR ÎNSCRISE ÎN LISTELE ELECTORALE]]</f>
        <v>0.21333348947514061</v>
      </c>
      <c r="V559" s="41">
        <f>Data[[#This Row],[TOTAL CHELTUIELI LEI]]/Data[[#This Row],[NUMĂRUL PERSOANELOR CARE AU PARTICIPAT LA VOT]]</f>
        <v>1.7970125130344108</v>
      </c>
      <c r="W559" s="41">
        <f>Data[[#This Row],[TOTAL CHELTUIELI EURO]]/Data[[#This Row],[NUMĂRUL PERSOANELOR CARE AU PARTICIPAT LA VOT]]</f>
        <v>0.37127590608343031</v>
      </c>
      <c r="X559" s="43">
        <v>4.8400999999999996</v>
      </c>
      <c r="Y559" s="114" t="s">
        <v>2894</v>
      </c>
      <c r="Z559" s="44">
        <v>1</v>
      </c>
      <c r="AA559" s="115" t="s">
        <v>3105</v>
      </c>
      <c r="AB559" s="44">
        <v>0</v>
      </c>
      <c r="AC559" s="45"/>
    </row>
    <row r="560" spans="1:29" ht="12" customHeight="1" x14ac:dyDescent="0.2">
      <c r="A560" s="37">
        <v>559</v>
      </c>
      <c r="B560" s="38" t="s">
        <v>12</v>
      </c>
      <c r="C560" s="39" t="s">
        <v>1465</v>
      </c>
      <c r="D560" s="40">
        <v>44101</v>
      </c>
      <c r="E560" s="38">
        <v>1</v>
      </c>
      <c r="F560" s="38"/>
      <c r="G560" s="38" t="s">
        <v>2</v>
      </c>
      <c r="H560" s="38" t="s">
        <v>2</v>
      </c>
      <c r="I560" s="47">
        <v>7000</v>
      </c>
      <c r="J560" s="47">
        <v>19283</v>
      </c>
      <c r="K560" s="47">
        <v>0</v>
      </c>
      <c r="L560" s="41">
        <f>SUM(Data[[#This Row],[CHELTUIELI DE PERSONAL LEI]:[CHELTUIELI DE CAPITAL (ACTIVE NEFINANCIARE ) LEI]])</f>
        <v>26283</v>
      </c>
      <c r="M560" s="41">
        <f>Data[[#This Row],[TOTAL CHELTUIELI LEI]]/Data[[#This Row],[CURS VALUTAR EURO BNR 22 07 2020]]</f>
        <v>5430.2597053779882</v>
      </c>
      <c r="N560" s="49">
        <v>2548</v>
      </c>
      <c r="O560" s="54"/>
      <c r="P560" s="54">
        <v>1570</v>
      </c>
      <c r="Q560" s="54"/>
      <c r="R560" s="54">
        <f>Data[[#This Row],[PERSOANE ÎNSCRISE ÎN LISTELE ELECTORALE (TURUL 1)            ]]+Data[[#This Row],[PERSOANE ÎNSCRISE ÎN LISTELE ELECTORALE (TURUL AL 2-LEA)]]</f>
        <v>2548</v>
      </c>
      <c r="S560" s="54">
        <f>Data[[#This Row],[PERSOANE CARE AU PARTICIPAT LA VOT (TURUL 1)]]+Data[[#This Row],[PERSOANE CARE AU PARTICIPAT LA VOT  (TURUL AL 2-LEA)]]</f>
        <v>1570</v>
      </c>
      <c r="T560" s="41">
        <f>Data[[#This Row],[TOTAL CHELTUIELI LEI]]/Data[[#This Row],[NUMĂRUL PERSOANELOR ÎNSCRISE ÎN LISTELE ELECTORALE]]</f>
        <v>10.315149136577707</v>
      </c>
      <c r="U560" s="41">
        <f>Data[[#This Row],[TOTAL CHELTUIELI EURO]]/Data[[#This Row],[NUMĂRUL PERSOANELOR ÎNSCRISE ÎN LISTELE ELECTORALE]]</f>
        <v>2.1311851276993674</v>
      </c>
      <c r="V560" s="41">
        <f>Data[[#This Row],[TOTAL CHELTUIELI LEI]]/Data[[#This Row],[NUMĂRUL PERSOANELOR CARE AU PARTICIPAT LA VOT]]</f>
        <v>16.74076433121019</v>
      </c>
      <c r="W560" s="41">
        <f>Data[[#This Row],[TOTAL CHELTUIELI EURO]]/Data[[#This Row],[NUMĂRUL PERSOANELOR CARE AU PARTICIPAT LA VOT]]</f>
        <v>3.4587641435528589</v>
      </c>
      <c r="X560" s="43">
        <v>4.8400999999999996</v>
      </c>
      <c r="Y560" s="114" t="s">
        <v>2898</v>
      </c>
      <c r="Z560" s="44">
        <v>10</v>
      </c>
      <c r="AA560" s="115" t="s">
        <v>3108</v>
      </c>
      <c r="AB560" s="44">
        <v>2</v>
      </c>
      <c r="AC560" s="45"/>
    </row>
    <row r="561" spans="1:29" ht="12" customHeight="1" x14ac:dyDescent="0.2">
      <c r="A561" s="37">
        <v>560</v>
      </c>
      <c r="B561" s="38" t="s">
        <v>12</v>
      </c>
      <c r="C561" s="39" t="s">
        <v>1466</v>
      </c>
      <c r="D561" s="40">
        <v>44101</v>
      </c>
      <c r="E561" s="38">
        <v>1</v>
      </c>
      <c r="F561" s="38"/>
      <c r="G561" s="38" t="s">
        <v>2</v>
      </c>
      <c r="H561" s="38" t="s">
        <v>2</v>
      </c>
      <c r="I561" s="48">
        <v>700</v>
      </c>
      <c r="J561" s="48">
        <v>8721</v>
      </c>
      <c r="K561" s="48">
        <v>0</v>
      </c>
      <c r="L561" s="41">
        <f>SUM(Data[[#This Row],[CHELTUIELI DE PERSONAL LEI]:[CHELTUIELI DE CAPITAL (ACTIVE NEFINANCIARE ) LEI]])</f>
        <v>9421</v>
      </c>
      <c r="M561" s="41">
        <f>Data[[#This Row],[TOTAL CHELTUIELI LEI]]/Data[[#This Row],[CURS VALUTAR EURO BNR 22 07 2020]]</f>
        <v>1946.4473874506727</v>
      </c>
      <c r="N561" s="49">
        <v>6729</v>
      </c>
      <c r="O561" s="54"/>
      <c r="P561" s="54">
        <v>3342</v>
      </c>
      <c r="Q561" s="54"/>
      <c r="R561" s="54">
        <f>Data[[#This Row],[PERSOANE ÎNSCRISE ÎN LISTELE ELECTORALE (TURUL 1)            ]]+Data[[#This Row],[PERSOANE ÎNSCRISE ÎN LISTELE ELECTORALE (TURUL AL 2-LEA)]]</f>
        <v>6729</v>
      </c>
      <c r="S561" s="54">
        <f>Data[[#This Row],[PERSOANE CARE AU PARTICIPAT LA VOT (TURUL 1)]]+Data[[#This Row],[PERSOANE CARE AU PARTICIPAT LA VOT  (TURUL AL 2-LEA)]]</f>
        <v>3342</v>
      </c>
      <c r="T561" s="41">
        <f>Data[[#This Row],[TOTAL CHELTUIELI LEI]]/Data[[#This Row],[NUMĂRUL PERSOANELOR ÎNSCRISE ÎN LISTELE ELECTORALE]]</f>
        <v>1.4000594441967602</v>
      </c>
      <c r="U561" s="41">
        <f>Data[[#This Row],[TOTAL CHELTUIELI EURO]]/Data[[#This Row],[NUMĂRUL PERSOANELOR ÎNSCRISE ÎN LISTELE ELECTORALE]]</f>
        <v>0.28926250370793177</v>
      </c>
      <c r="V561" s="41">
        <f>Data[[#This Row],[TOTAL CHELTUIELI LEI]]/Data[[#This Row],[NUMĂRUL PERSOANELOR CARE AU PARTICIPAT LA VOT]]</f>
        <v>2.8189706762417712</v>
      </c>
      <c r="W561" s="41">
        <f>Data[[#This Row],[TOTAL CHELTUIELI EURO]]/Data[[#This Row],[NUMĂRUL PERSOANELOR CARE AU PARTICIPAT LA VOT]]</f>
        <v>0.58241992443167945</v>
      </c>
      <c r="X561" s="43">
        <v>4.8400999999999996</v>
      </c>
      <c r="Y561" s="114" t="s">
        <v>2894</v>
      </c>
      <c r="Z561" s="44">
        <v>1</v>
      </c>
      <c r="AA561" s="115" t="s">
        <v>3105</v>
      </c>
      <c r="AB561" s="44">
        <v>0</v>
      </c>
      <c r="AC561" s="45"/>
    </row>
    <row r="562" spans="1:29" ht="12" customHeight="1" x14ac:dyDescent="0.2">
      <c r="A562" s="37">
        <v>561</v>
      </c>
      <c r="B562" s="38" t="s">
        <v>12</v>
      </c>
      <c r="C562" s="39" t="s">
        <v>1467</v>
      </c>
      <c r="D562" s="40">
        <v>44101</v>
      </c>
      <c r="E562" s="38">
        <v>1</v>
      </c>
      <c r="F562" s="38"/>
      <c r="G562" s="38" t="s">
        <v>2</v>
      </c>
      <c r="H562" s="38" t="s">
        <v>2</v>
      </c>
      <c r="I562" s="48">
        <v>1200</v>
      </c>
      <c r="J562" s="48">
        <v>3077</v>
      </c>
      <c r="K562" s="48">
        <v>0</v>
      </c>
      <c r="L562" s="41">
        <f>SUM(Data[[#This Row],[CHELTUIELI DE PERSONAL LEI]:[CHELTUIELI DE CAPITAL (ACTIVE NEFINANCIARE ) LEI]])</f>
        <v>4277</v>
      </c>
      <c r="M562" s="41">
        <f>Data[[#This Row],[TOTAL CHELTUIELI LEI]]/Data[[#This Row],[CURS VALUTAR EURO BNR 22 07 2020]]</f>
        <v>883.65942852420415</v>
      </c>
      <c r="N562" s="49">
        <v>2087</v>
      </c>
      <c r="O562" s="54"/>
      <c r="P562" s="54">
        <v>1147</v>
      </c>
      <c r="Q562" s="54"/>
      <c r="R562" s="54">
        <f>Data[[#This Row],[PERSOANE ÎNSCRISE ÎN LISTELE ELECTORALE (TURUL 1)            ]]+Data[[#This Row],[PERSOANE ÎNSCRISE ÎN LISTELE ELECTORALE (TURUL AL 2-LEA)]]</f>
        <v>2087</v>
      </c>
      <c r="S562" s="54">
        <f>Data[[#This Row],[PERSOANE CARE AU PARTICIPAT LA VOT (TURUL 1)]]+Data[[#This Row],[PERSOANE CARE AU PARTICIPAT LA VOT  (TURUL AL 2-LEA)]]</f>
        <v>1147</v>
      </c>
      <c r="T562" s="41">
        <f>Data[[#This Row],[TOTAL CHELTUIELI LEI]]/Data[[#This Row],[NUMĂRUL PERSOANELOR ÎNSCRISE ÎN LISTELE ELECTORALE]]</f>
        <v>2.0493531384762815</v>
      </c>
      <c r="U562" s="41">
        <f>Data[[#This Row],[TOTAL CHELTUIELI EURO]]/Data[[#This Row],[NUMĂRUL PERSOANELOR ÎNSCRISE ÎN LISTELE ELECTORALE]]</f>
        <v>0.42341132176531104</v>
      </c>
      <c r="V562" s="41">
        <f>Data[[#This Row],[TOTAL CHELTUIELI LEI]]/Data[[#This Row],[NUMĂRUL PERSOANELOR CARE AU PARTICIPAT LA VOT]]</f>
        <v>3.7288578901482126</v>
      </c>
      <c r="W562" s="41">
        <f>Data[[#This Row],[TOTAL CHELTUIELI EURO]]/Data[[#This Row],[NUMĂRUL PERSOANELOR CARE AU PARTICIPAT LA VOT]]</f>
        <v>0.77040926636809426</v>
      </c>
      <c r="X562" s="43">
        <v>4.8400999999999996</v>
      </c>
      <c r="Y562" s="114" t="s">
        <v>2891</v>
      </c>
      <c r="Z562" s="44">
        <v>2</v>
      </c>
      <c r="AA562" s="115" t="s">
        <v>3105</v>
      </c>
      <c r="AB562" s="44">
        <v>0</v>
      </c>
      <c r="AC562" s="45"/>
    </row>
    <row r="563" spans="1:29" ht="12" customHeight="1" x14ac:dyDescent="0.2">
      <c r="A563" s="37">
        <v>562</v>
      </c>
      <c r="B563" s="38" t="s">
        <v>12</v>
      </c>
      <c r="C563" s="39" t="s">
        <v>1468</v>
      </c>
      <c r="D563" s="40">
        <v>44101</v>
      </c>
      <c r="E563" s="38">
        <v>1</v>
      </c>
      <c r="F563" s="38"/>
      <c r="G563" s="38" t="s">
        <v>2</v>
      </c>
      <c r="H563" s="38" t="s">
        <v>2</v>
      </c>
      <c r="I563" s="48">
        <v>6000</v>
      </c>
      <c r="J563" s="48">
        <v>6394</v>
      </c>
      <c r="K563" s="48">
        <v>0</v>
      </c>
      <c r="L563" s="41">
        <f>SUM(Data[[#This Row],[CHELTUIELI DE PERSONAL LEI]:[CHELTUIELI DE CAPITAL (ACTIVE NEFINANCIARE ) LEI]])</f>
        <v>12394</v>
      </c>
      <c r="M563" s="41">
        <f>Data[[#This Row],[TOTAL CHELTUIELI LEI]]/Data[[#This Row],[CURS VALUTAR EURO BNR 22 07 2020]]</f>
        <v>2560.6908948162231</v>
      </c>
      <c r="N563" s="49">
        <v>1965</v>
      </c>
      <c r="O563" s="54"/>
      <c r="P563" s="54">
        <v>1140</v>
      </c>
      <c r="Q563" s="54"/>
      <c r="R563" s="54">
        <f>Data[[#This Row],[PERSOANE ÎNSCRISE ÎN LISTELE ELECTORALE (TURUL 1)            ]]+Data[[#This Row],[PERSOANE ÎNSCRISE ÎN LISTELE ELECTORALE (TURUL AL 2-LEA)]]</f>
        <v>1965</v>
      </c>
      <c r="S563" s="54">
        <f>Data[[#This Row],[PERSOANE CARE AU PARTICIPAT LA VOT (TURUL 1)]]+Data[[#This Row],[PERSOANE CARE AU PARTICIPAT LA VOT  (TURUL AL 2-LEA)]]</f>
        <v>1140</v>
      </c>
      <c r="T563" s="41">
        <f>Data[[#This Row],[TOTAL CHELTUIELI LEI]]/Data[[#This Row],[NUMĂRUL PERSOANELOR ÎNSCRISE ÎN LISTELE ELECTORALE]]</f>
        <v>6.3073791348600512</v>
      </c>
      <c r="U563" s="41">
        <f>Data[[#This Row],[TOTAL CHELTUIELI EURO]]/Data[[#This Row],[NUMĂRUL PERSOANELOR ÎNSCRISE ÎN LISTELE ELECTORALE]]</f>
        <v>1.303150582603676</v>
      </c>
      <c r="V563" s="41">
        <f>Data[[#This Row],[TOTAL CHELTUIELI LEI]]/Data[[#This Row],[NUMĂRUL PERSOANELOR CARE AU PARTICIPAT LA VOT]]</f>
        <v>10.871929824561404</v>
      </c>
      <c r="W563" s="41">
        <f>Data[[#This Row],[TOTAL CHELTUIELI EURO]]/Data[[#This Row],[NUMĂRUL PERSOANELOR CARE AU PARTICIPAT LA VOT]]</f>
        <v>2.2462200831721257</v>
      </c>
      <c r="X563" s="43">
        <v>4.8400999999999996</v>
      </c>
      <c r="Y563" s="114" t="s">
        <v>2889</v>
      </c>
      <c r="Z563" s="44">
        <v>6</v>
      </c>
      <c r="AA563" s="115" t="s">
        <v>3107</v>
      </c>
      <c r="AB563" s="44">
        <v>1</v>
      </c>
      <c r="AC563" s="45"/>
    </row>
    <row r="564" spans="1:29" ht="12" customHeight="1" x14ac:dyDescent="0.2">
      <c r="A564" s="37">
        <v>563</v>
      </c>
      <c r="B564" s="38" t="s">
        <v>12</v>
      </c>
      <c r="C564" s="39" t="s">
        <v>1469</v>
      </c>
      <c r="D564" s="40">
        <v>44101</v>
      </c>
      <c r="E564" s="38">
        <v>1</v>
      </c>
      <c r="F564" s="38"/>
      <c r="G564" s="38" t="s">
        <v>2</v>
      </c>
      <c r="H564" s="38" t="s">
        <v>2</v>
      </c>
      <c r="I564" s="48">
        <v>744</v>
      </c>
      <c r="J564" s="48">
        <v>4000</v>
      </c>
      <c r="K564" s="48">
        <v>0</v>
      </c>
      <c r="L564" s="41">
        <f>SUM(Data[[#This Row],[CHELTUIELI DE PERSONAL LEI]:[CHELTUIELI DE CAPITAL (ACTIVE NEFINANCIARE ) LEI]])</f>
        <v>4744</v>
      </c>
      <c r="M564" s="41">
        <f>Data[[#This Row],[TOTAL CHELTUIELI LEI]]/Data[[#This Row],[CURS VALUTAR EURO BNR 22 07 2020]]</f>
        <v>980.14503832565447</v>
      </c>
      <c r="N564" s="49">
        <v>2089</v>
      </c>
      <c r="O564" s="54"/>
      <c r="P564" s="54">
        <v>1261</v>
      </c>
      <c r="Q564" s="54"/>
      <c r="R564" s="54">
        <f>Data[[#This Row],[PERSOANE ÎNSCRISE ÎN LISTELE ELECTORALE (TURUL 1)            ]]+Data[[#This Row],[PERSOANE ÎNSCRISE ÎN LISTELE ELECTORALE (TURUL AL 2-LEA)]]</f>
        <v>2089</v>
      </c>
      <c r="S564" s="54">
        <f>Data[[#This Row],[PERSOANE CARE AU PARTICIPAT LA VOT (TURUL 1)]]+Data[[#This Row],[PERSOANE CARE AU PARTICIPAT LA VOT  (TURUL AL 2-LEA)]]</f>
        <v>1261</v>
      </c>
      <c r="T564" s="41">
        <f>Data[[#This Row],[TOTAL CHELTUIELI LEI]]/Data[[#This Row],[NUMĂRUL PERSOANELOR ÎNSCRISE ÎN LISTELE ELECTORALE]]</f>
        <v>2.2709430349449495</v>
      </c>
      <c r="U564" s="41">
        <f>Data[[#This Row],[TOTAL CHELTUIELI EURO]]/Data[[#This Row],[NUMĂRUL PERSOANELOR ÎNSCRISE ÎN LISTELE ELECTORALE]]</f>
        <v>0.46919341231481781</v>
      </c>
      <c r="V564" s="41">
        <f>Data[[#This Row],[TOTAL CHELTUIELI LEI]]/Data[[#This Row],[NUMĂRUL PERSOANELOR CARE AU PARTICIPAT LA VOT]]</f>
        <v>3.7620935765265662</v>
      </c>
      <c r="W564" s="41">
        <f>Data[[#This Row],[TOTAL CHELTUIELI EURO]]/Data[[#This Row],[NUMĂRUL PERSOANELOR CARE AU PARTICIPAT LA VOT]]</f>
        <v>0.7772760018442938</v>
      </c>
      <c r="X564" s="43">
        <v>4.8400999999999996</v>
      </c>
      <c r="Y564" s="114" t="s">
        <v>2891</v>
      </c>
      <c r="Z564" s="44">
        <v>2</v>
      </c>
      <c r="AA564" s="115" t="s">
        <v>3105</v>
      </c>
      <c r="AB564" s="44">
        <v>0</v>
      </c>
      <c r="AC564" s="45"/>
    </row>
    <row r="565" spans="1:29" ht="12" customHeight="1" x14ac:dyDescent="0.2">
      <c r="A565" s="37">
        <v>564</v>
      </c>
      <c r="B565" s="38" t="s">
        <v>12</v>
      </c>
      <c r="C565" s="39" t="s">
        <v>1470</v>
      </c>
      <c r="D565" s="40">
        <v>44101</v>
      </c>
      <c r="E565" s="38">
        <v>1</v>
      </c>
      <c r="F565" s="38"/>
      <c r="G565" s="38" t="s">
        <v>2</v>
      </c>
      <c r="H565" s="38" t="s">
        <v>2</v>
      </c>
      <c r="I565" s="47">
        <v>1000</v>
      </c>
      <c r="J565" s="47">
        <v>7610</v>
      </c>
      <c r="K565" s="47">
        <v>0</v>
      </c>
      <c r="L565" s="41">
        <f>SUM(Data[[#This Row],[CHELTUIELI DE PERSONAL LEI]:[CHELTUIELI DE CAPITAL (ACTIVE NEFINANCIARE ) LEI]])</f>
        <v>8610</v>
      </c>
      <c r="M565" s="41">
        <f>Data[[#This Row],[TOTAL CHELTUIELI LEI]]/Data[[#This Row],[CURS VALUTAR EURO BNR 22 07 2020]]</f>
        <v>1778.8888659325221</v>
      </c>
      <c r="N565" s="49">
        <v>1346</v>
      </c>
      <c r="O565" s="54"/>
      <c r="P565" s="54">
        <v>896</v>
      </c>
      <c r="Q565" s="54"/>
      <c r="R565" s="54">
        <f>Data[[#This Row],[PERSOANE ÎNSCRISE ÎN LISTELE ELECTORALE (TURUL 1)            ]]+Data[[#This Row],[PERSOANE ÎNSCRISE ÎN LISTELE ELECTORALE (TURUL AL 2-LEA)]]</f>
        <v>1346</v>
      </c>
      <c r="S565" s="54">
        <f>Data[[#This Row],[PERSOANE CARE AU PARTICIPAT LA VOT (TURUL 1)]]+Data[[#This Row],[PERSOANE CARE AU PARTICIPAT LA VOT  (TURUL AL 2-LEA)]]</f>
        <v>896</v>
      </c>
      <c r="T565" s="41">
        <f>Data[[#This Row],[TOTAL CHELTUIELI LEI]]/Data[[#This Row],[NUMĂRUL PERSOANELOR ÎNSCRISE ÎN LISTELE ELECTORALE]]</f>
        <v>6.3967310549777121</v>
      </c>
      <c r="U565" s="41">
        <f>Data[[#This Row],[TOTAL CHELTUIELI EURO]]/Data[[#This Row],[NUMĂRUL PERSOANELOR ÎNSCRISE ÎN LISTELE ELECTORALE]]</f>
        <v>1.3216113417032112</v>
      </c>
      <c r="V565" s="41">
        <f>Data[[#This Row],[TOTAL CHELTUIELI LEI]]/Data[[#This Row],[NUMĂRUL PERSOANELOR CARE AU PARTICIPAT LA VOT]]</f>
        <v>9.609375</v>
      </c>
      <c r="W565" s="41">
        <f>Data[[#This Row],[TOTAL CHELTUIELI EURO]]/Data[[#This Row],[NUMĂRUL PERSOANELOR CARE AU PARTICIPAT LA VOT]]</f>
        <v>1.9853670378711183</v>
      </c>
      <c r="X565" s="43">
        <v>4.8400999999999996</v>
      </c>
      <c r="Y565" s="114" t="s">
        <v>2889</v>
      </c>
      <c r="Z565" s="44">
        <v>6</v>
      </c>
      <c r="AA565" s="115" t="s">
        <v>3107</v>
      </c>
      <c r="AB565" s="44">
        <v>1</v>
      </c>
      <c r="AC565" s="45"/>
    </row>
    <row r="566" spans="1:29" ht="12" customHeight="1" x14ac:dyDescent="0.2">
      <c r="A566" s="37">
        <v>565</v>
      </c>
      <c r="B566" s="38" t="s">
        <v>12</v>
      </c>
      <c r="C566" s="39" t="s">
        <v>1471</v>
      </c>
      <c r="D566" s="40">
        <v>44101</v>
      </c>
      <c r="E566" s="38">
        <v>1</v>
      </c>
      <c r="F566" s="38"/>
      <c r="G566" s="38" t="s">
        <v>2</v>
      </c>
      <c r="H566" s="38" t="s">
        <v>2</v>
      </c>
      <c r="I566" s="48">
        <v>1050</v>
      </c>
      <c r="J566" s="48">
        <v>1933.24</v>
      </c>
      <c r="K566" s="48">
        <v>0</v>
      </c>
      <c r="L566" s="41">
        <f>SUM(Data[[#This Row],[CHELTUIELI DE PERSONAL LEI]:[CHELTUIELI DE CAPITAL (ACTIVE NEFINANCIARE ) LEI]])</f>
        <v>2983.24</v>
      </c>
      <c r="M566" s="41">
        <f>Data[[#This Row],[TOTAL CHELTUIELI LEI]]/Data[[#This Row],[CURS VALUTAR EURO BNR 22 07 2020]]</f>
        <v>616.35916613293114</v>
      </c>
      <c r="N566" s="49">
        <v>2103</v>
      </c>
      <c r="O566" s="54"/>
      <c r="P566" s="54">
        <v>1185</v>
      </c>
      <c r="Q566" s="54"/>
      <c r="R566" s="54">
        <f>Data[[#This Row],[PERSOANE ÎNSCRISE ÎN LISTELE ELECTORALE (TURUL 1)            ]]+Data[[#This Row],[PERSOANE ÎNSCRISE ÎN LISTELE ELECTORALE (TURUL AL 2-LEA)]]</f>
        <v>2103</v>
      </c>
      <c r="S566" s="54">
        <f>Data[[#This Row],[PERSOANE CARE AU PARTICIPAT LA VOT (TURUL 1)]]+Data[[#This Row],[PERSOANE CARE AU PARTICIPAT LA VOT  (TURUL AL 2-LEA)]]</f>
        <v>1185</v>
      </c>
      <c r="T566" s="41">
        <f>Data[[#This Row],[TOTAL CHELTUIELI LEI]]/Data[[#This Row],[NUMĂRUL PERSOANELOR ÎNSCRISE ÎN LISTELE ELECTORALE]]</f>
        <v>1.4185639562529719</v>
      </c>
      <c r="U566" s="41">
        <f>Data[[#This Row],[TOTAL CHELTUIELI EURO]]/Data[[#This Row],[NUMĂRUL PERSOANELOR ÎNSCRISE ÎN LISTELE ELECTORALE]]</f>
        <v>0.29308567100947747</v>
      </c>
      <c r="V566" s="41">
        <f>Data[[#This Row],[TOTAL CHELTUIELI LEI]]/Data[[#This Row],[NUMĂRUL PERSOANELOR CARE AU PARTICIPAT LA VOT]]</f>
        <v>2.5175021097046413</v>
      </c>
      <c r="W566" s="41">
        <f>Data[[#This Row],[TOTAL CHELTUIELI EURO]]/Data[[#This Row],[NUMĂRUL PERSOANELOR CARE AU PARTICIPAT LA VOT]]</f>
        <v>0.5201343174117562</v>
      </c>
      <c r="X566" s="43">
        <v>4.8400999999999996</v>
      </c>
      <c r="Y566" s="114" t="s">
        <v>2894</v>
      </c>
      <c r="Z566" s="44">
        <v>1</v>
      </c>
      <c r="AA566" s="115" t="s">
        <v>3105</v>
      </c>
      <c r="AB566" s="44">
        <v>0</v>
      </c>
      <c r="AC566" s="45"/>
    </row>
    <row r="567" spans="1:29" ht="12" customHeight="1" x14ac:dyDescent="0.2">
      <c r="A567" s="37">
        <v>566</v>
      </c>
      <c r="B567" s="38" t="s">
        <v>12</v>
      </c>
      <c r="C567" s="39" t="s">
        <v>1472</v>
      </c>
      <c r="D567" s="40">
        <v>44101</v>
      </c>
      <c r="E567" s="38">
        <v>1</v>
      </c>
      <c r="F567" s="38"/>
      <c r="G567" s="38" t="s">
        <v>2</v>
      </c>
      <c r="H567" s="38" t="s">
        <v>2</v>
      </c>
      <c r="I567" s="48">
        <v>17400</v>
      </c>
      <c r="J567" s="48">
        <v>16985</v>
      </c>
      <c r="K567" s="48">
        <v>0</v>
      </c>
      <c r="L567" s="41">
        <f>SUM(Data[[#This Row],[CHELTUIELI DE PERSONAL LEI]:[CHELTUIELI DE CAPITAL (ACTIVE NEFINANCIARE ) LEI]])</f>
        <v>34385</v>
      </c>
      <c r="M567" s="41">
        <f>Data[[#This Row],[TOTAL CHELTUIELI LEI]]/Data[[#This Row],[CURS VALUTAR EURO BNR 22 07 2020]]</f>
        <v>7104.1920621474765</v>
      </c>
      <c r="N567" s="49">
        <v>3680</v>
      </c>
      <c r="O567" s="54"/>
      <c r="P567" s="54">
        <v>1485</v>
      </c>
      <c r="Q567" s="54"/>
      <c r="R567" s="54">
        <f>Data[[#This Row],[PERSOANE ÎNSCRISE ÎN LISTELE ELECTORALE (TURUL 1)            ]]+Data[[#This Row],[PERSOANE ÎNSCRISE ÎN LISTELE ELECTORALE (TURUL AL 2-LEA)]]</f>
        <v>3680</v>
      </c>
      <c r="S567" s="54">
        <f>Data[[#This Row],[PERSOANE CARE AU PARTICIPAT LA VOT (TURUL 1)]]+Data[[#This Row],[PERSOANE CARE AU PARTICIPAT LA VOT  (TURUL AL 2-LEA)]]</f>
        <v>1485</v>
      </c>
      <c r="T567" s="41">
        <f>Data[[#This Row],[TOTAL CHELTUIELI LEI]]/Data[[#This Row],[NUMĂRUL PERSOANELOR ÎNSCRISE ÎN LISTELE ELECTORALE]]</f>
        <v>9.34375</v>
      </c>
      <c r="U567" s="41">
        <f>Data[[#This Row],[TOTAL CHELTUIELI EURO]]/Data[[#This Row],[NUMĂRUL PERSOANELOR ÎNSCRISE ÎN LISTELE ELECTORALE]]</f>
        <v>1.9304869734096404</v>
      </c>
      <c r="V567" s="41">
        <f>Data[[#This Row],[TOTAL CHELTUIELI LEI]]/Data[[#This Row],[NUMĂRUL PERSOANELOR CARE AU PARTICIPAT LA VOT]]</f>
        <v>23.154882154882156</v>
      </c>
      <c r="W567" s="41">
        <f>Data[[#This Row],[TOTAL CHELTUIELI EURO]]/Data[[#This Row],[NUMĂRUL PERSOANELOR CARE AU PARTICIPAT LA VOT]]</f>
        <v>4.7839677186178289</v>
      </c>
      <c r="X567" s="43">
        <v>4.8400999999999996</v>
      </c>
      <c r="Y567" s="114" t="s">
        <v>2887</v>
      </c>
      <c r="Z567" s="44">
        <v>9</v>
      </c>
      <c r="AA567" s="115" t="s">
        <v>3107</v>
      </c>
      <c r="AB567" s="44">
        <v>1</v>
      </c>
      <c r="AC567" s="45"/>
    </row>
    <row r="568" spans="1:29" ht="12" customHeight="1" x14ac:dyDescent="0.2">
      <c r="A568" s="37">
        <v>567</v>
      </c>
      <c r="B568" s="38" t="s">
        <v>12</v>
      </c>
      <c r="C568" s="39" t="s">
        <v>1473</v>
      </c>
      <c r="D568" s="40">
        <v>44101</v>
      </c>
      <c r="E568" s="38">
        <v>1</v>
      </c>
      <c r="F568" s="38"/>
      <c r="G568" s="38" t="s">
        <v>2</v>
      </c>
      <c r="H568" s="38" t="s">
        <v>2</v>
      </c>
      <c r="I568" s="48">
        <v>6000</v>
      </c>
      <c r="J568" s="48">
        <v>3956</v>
      </c>
      <c r="K568" s="48">
        <v>0</v>
      </c>
      <c r="L568" s="41">
        <f>SUM(Data[[#This Row],[CHELTUIELI DE PERSONAL LEI]:[CHELTUIELI DE CAPITAL (ACTIVE NEFINANCIARE ) LEI]])</f>
        <v>9956</v>
      </c>
      <c r="M568" s="41">
        <f>Data[[#This Row],[TOTAL CHELTUIELI LEI]]/Data[[#This Row],[CURS VALUTAR EURO BNR 22 07 2020]]</f>
        <v>2056.9822937542613</v>
      </c>
      <c r="N568" s="49">
        <v>2102</v>
      </c>
      <c r="O568" s="54"/>
      <c r="P568" s="54">
        <v>1369</v>
      </c>
      <c r="Q568" s="54"/>
      <c r="R568" s="54">
        <f>Data[[#This Row],[PERSOANE ÎNSCRISE ÎN LISTELE ELECTORALE (TURUL 1)            ]]+Data[[#This Row],[PERSOANE ÎNSCRISE ÎN LISTELE ELECTORALE (TURUL AL 2-LEA)]]</f>
        <v>2102</v>
      </c>
      <c r="S568" s="54">
        <f>Data[[#This Row],[PERSOANE CARE AU PARTICIPAT LA VOT (TURUL 1)]]+Data[[#This Row],[PERSOANE CARE AU PARTICIPAT LA VOT  (TURUL AL 2-LEA)]]</f>
        <v>1369</v>
      </c>
      <c r="T568" s="41">
        <f>Data[[#This Row],[TOTAL CHELTUIELI LEI]]/Data[[#This Row],[NUMĂRUL PERSOANELOR ÎNSCRISE ÎN LISTELE ELECTORALE]]</f>
        <v>4.7364414843006664</v>
      </c>
      <c r="U568" s="41">
        <f>Data[[#This Row],[TOTAL CHELTUIELI EURO]]/Data[[#This Row],[NUMĂRUL PERSOANELOR ÎNSCRISE ÎN LISTELE ELECTORALE]]</f>
        <v>0.97858339379365422</v>
      </c>
      <c r="V568" s="41">
        <f>Data[[#This Row],[TOTAL CHELTUIELI LEI]]/Data[[#This Row],[NUMĂRUL PERSOANELOR CARE AU PARTICIPAT LA VOT]]</f>
        <v>7.2724616508400288</v>
      </c>
      <c r="W568" s="41">
        <f>Data[[#This Row],[TOTAL CHELTUIELI EURO]]/Data[[#This Row],[NUMĂRUL PERSOANELOR CARE AU PARTICIPAT LA VOT]]</f>
        <v>1.5025436769570937</v>
      </c>
      <c r="X568" s="43">
        <v>4.8400999999999996</v>
      </c>
      <c r="Y568" s="114" t="s">
        <v>2895</v>
      </c>
      <c r="Z568" s="44">
        <v>4</v>
      </c>
      <c r="AA568" s="115" t="s">
        <v>3105</v>
      </c>
      <c r="AB568" s="44">
        <v>0</v>
      </c>
      <c r="AC568" s="45"/>
    </row>
    <row r="569" spans="1:29" ht="12" customHeight="1" x14ac:dyDescent="0.2">
      <c r="A569" s="37">
        <v>568</v>
      </c>
      <c r="B569" s="38" t="s">
        <v>12</v>
      </c>
      <c r="C569" s="39" t="s">
        <v>1474</v>
      </c>
      <c r="D569" s="40">
        <v>44101</v>
      </c>
      <c r="E569" s="38">
        <v>1</v>
      </c>
      <c r="F569" s="38"/>
      <c r="G569" s="38" t="s">
        <v>2</v>
      </c>
      <c r="H569" s="38" t="s">
        <v>2</v>
      </c>
      <c r="I569" s="47">
        <v>960</v>
      </c>
      <c r="J569" s="47">
        <v>4300</v>
      </c>
      <c r="K569" s="47">
        <v>0</v>
      </c>
      <c r="L569" s="41">
        <f>SUM(Data[[#This Row],[CHELTUIELI DE PERSONAL LEI]:[CHELTUIELI DE CAPITAL (ACTIVE NEFINANCIARE ) LEI]])</f>
        <v>5260</v>
      </c>
      <c r="M569" s="41">
        <f>Data[[#This Row],[TOTAL CHELTUIELI LEI]]/Data[[#This Row],[CURS VALUTAR EURO BNR 22 07 2020]]</f>
        <v>1086.7544059007046</v>
      </c>
      <c r="N569" s="49">
        <v>2568</v>
      </c>
      <c r="O569" s="54"/>
      <c r="P569" s="54">
        <v>1500</v>
      </c>
      <c r="Q569" s="54"/>
      <c r="R569" s="54">
        <f>Data[[#This Row],[PERSOANE ÎNSCRISE ÎN LISTELE ELECTORALE (TURUL 1)            ]]+Data[[#This Row],[PERSOANE ÎNSCRISE ÎN LISTELE ELECTORALE (TURUL AL 2-LEA)]]</f>
        <v>2568</v>
      </c>
      <c r="S569" s="54">
        <f>Data[[#This Row],[PERSOANE CARE AU PARTICIPAT LA VOT (TURUL 1)]]+Data[[#This Row],[PERSOANE CARE AU PARTICIPAT LA VOT  (TURUL AL 2-LEA)]]</f>
        <v>1500</v>
      </c>
      <c r="T569" s="41">
        <f>Data[[#This Row],[TOTAL CHELTUIELI LEI]]/Data[[#This Row],[NUMĂRUL PERSOANELOR ÎNSCRISE ÎN LISTELE ELECTORALE]]</f>
        <v>2.0482866043613708</v>
      </c>
      <c r="U569" s="41">
        <f>Data[[#This Row],[TOTAL CHELTUIELI EURO]]/Data[[#This Row],[NUMĂRUL PERSOANELOR ÎNSCRISE ÎN LISTELE ELECTORALE]]</f>
        <v>0.42319096802986939</v>
      </c>
      <c r="V569" s="41">
        <f>Data[[#This Row],[TOTAL CHELTUIELI LEI]]/Data[[#This Row],[NUMĂRUL PERSOANELOR CARE AU PARTICIPAT LA VOT]]</f>
        <v>3.5066666666666668</v>
      </c>
      <c r="W569" s="41">
        <f>Data[[#This Row],[TOTAL CHELTUIELI EURO]]/Data[[#This Row],[NUMĂRUL PERSOANELOR CARE AU PARTICIPAT LA VOT]]</f>
        <v>0.72450293726713633</v>
      </c>
      <c r="X569" s="43">
        <v>4.8400999999999996</v>
      </c>
      <c r="Y569" s="114" t="s">
        <v>2891</v>
      </c>
      <c r="Z569" s="44">
        <v>2</v>
      </c>
      <c r="AA569" s="115" t="s">
        <v>3105</v>
      </c>
      <c r="AB569" s="44">
        <v>0</v>
      </c>
      <c r="AC569" s="45"/>
    </row>
    <row r="570" spans="1:29" ht="12" customHeight="1" x14ac:dyDescent="0.2">
      <c r="A570" s="37">
        <v>569</v>
      </c>
      <c r="B570" s="38" t="s">
        <v>12</v>
      </c>
      <c r="C570" s="39" t="s">
        <v>1475</v>
      </c>
      <c r="D570" s="40">
        <v>44101</v>
      </c>
      <c r="E570" s="38">
        <v>1</v>
      </c>
      <c r="F570" s="38"/>
      <c r="G570" s="38" t="s">
        <v>2</v>
      </c>
      <c r="H570" s="38" t="s">
        <v>2</v>
      </c>
      <c r="I570" s="47">
        <v>2445</v>
      </c>
      <c r="J570" s="47">
        <v>5000</v>
      </c>
      <c r="K570" s="47">
        <v>0</v>
      </c>
      <c r="L570" s="41">
        <f>SUM(Data[[#This Row],[CHELTUIELI DE PERSONAL LEI]:[CHELTUIELI DE CAPITAL (ACTIVE NEFINANCIARE ) LEI]])</f>
        <v>7445</v>
      </c>
      <c r="M570" s="41">
        <f>Data[[#This Row],[TOTAL CHELTUIELI LEI]]/Data[[#This Row],[CURS VALUTAR EURO BNR 22 07 2020]]</f>
        <v>1538.1913596826514</v>
      </c>
      <c r="N570" s="49">
        <v>4014</v>
      </c>
      <c r="O570" s="54"/>
      <c r="P570" s="54">
        <v>2266</v>
      </c>
      <c r="Q570" s="54"/>
      <c r="R570" s="54">
        <f>Data[[#This Row],[PERSOANE ÎNSCRISE ÎN LISTELE ELECTORALE (TURUL 1)            ]]+Data[[#This Row],[PERSOANE ÎNSCRISE ÎN LISTELE ELECTORALE (TURUL AL 2-LEA)]]</f>
        <v>4014</v>
      </c>
      <c r="S570" s="54">
        <f>Data[[#This Row],[PERSOANE CARE AU PARTICIPAT LA VOT (TURUL 1)]]+Data[[#This Row],[PERSOANE CARE AU PARTICIPAT LA VOT  (TURUL AL 2-LEA)]]</f>
        <v>2266</v>
      </c>
      <c r="T570" s="41">
        <f>Data[[#This Row],[TOTAL CHELTUIELI LEI]]/Data[[#This Row],[NUMĂRUL PERSOANELOR ÎNSCRISE ÎN LISTELE ELECTORALE]]</f>
        <v>1.8547583457897359</v>
      </c>
      <c r="U570" s="41">
        <f>Data[[#This Row],[TOTAL CHELTUIELI EURO]]/Data[[#This Row],[NUMĂRUL PERSOANELOR ÎNSCRISE ÎN LISTELE ELECTORALE]]</f>
        <v>0.38320661676199586</v>
      </c>
      <c r="V570" s="41">
        <f>Data[[#This Row],[TOTAL CHELTUIELI LEI]]/Data[[#This Row],[NUMĂRUL PERSOANELOR CARE AU PARTICIPAT LA VOT]]</f>
        <v>3.2855251544571935</v>
      </c>
      <c r="W570" s="41">
        <f>Data[[#This Row],[TOTAL CHELTUIELI EURO]]/Data[[#This Row],[NUMĂRUL PERSOANELOR CARE AU PARTICIPAT LA VOT]]</f>
        <v>0.6788134861794578</v>
      </c>
      <c r="X570" s="43">
        <v>4.8400999999999996</v>
      </c>
      <c r="Y570" s="114" t="s">
        <v>2894</v>
      </c>
      <c r="Z570" s="44">
        <v>1</v>
      </c>
      <c r="AA570" s="115" t="s">
        <v>3105</v>
      </c>
      <c r="AB570" s="44">
        <v>0</v>
      </c>
      <c r="AC570" s="45"/>
    </row>
    <row r="571" spans="1:29" ht="12" customHeight="1" x14ac:dyDescent="0.2">
      <c r="A571" s="37">
        <v>570</v>
      </c>
      <c r="B571" s="38" t="s">
        <v>12</v>
      </c>
      <c r="C571" s="39" t="s">
        <v>1476</v>
      </c>
      <c r="D571" s="40">
        <v>44101</v>
      </c>
      <c r="E571" s="38">
        <v>1</v>
      </c>
      <c r="F571" s="38"/>
      <c r="G571" s="38" t="s">
        <v>2</v>
      </c>
      <c r="H571" s="38" t="s">
        <v>2</v>
      </c>
      <c r="I571" s="47">
        <v>101975</v>
      </c>
      <c r="J571" s="47">
        <v>21000</v>
      </c>
      <c r="K571" s="47">
        <v>0</v>
      </c>
      <c r="L571" s="41">
        <f>SUM(Data[[#This Row],[CHELTUIELI DE PERSONAL LEI]:[CHELTUIELI DE CAPITAL (ACTIVE NEFINANCIARE ) LEI]])</f>
        <v>122975</v>
      </c>
      <c r="M571" s="41">
        <f>Data[[#This Row],[TOTAL CHELTUIELI LEI]]/Data[[#This Row],[CURS VALUTAR EURO BNR 22 07 2020]]</f>
        <v>25407.532902212766</v>
      </c>
      <c r="N571" s="49">
        <v>2870</v>
      </c>
      <c r="O571" s="54"/>
      <c r="P571" s="54">
        <v>1553</v>
      </c>
      <c r="Q571" s="54"/>
      <c r="R571" s="54">
        <f>Data[[#This Row],[PERSOANE ÎNSCRISE ÎN LISTELE ELECTORALE (TURUL 1)            ]]+Data[[#This Row],[PERSOANE ÎNSCRISE ÎN LISTELE ELECTORALE (TURUL AL 2-LEA)]]</f>
        <v>2870</v>
      </c>
      <c r="S571" s="54">
        <f>Data[[#This Row],[PERSOANE CARE AU PARTICIPAT LA VOT (TURUL 1)]]+Data[[#This Row],[PERSOANE CARE AU PARTICIPAT LA VOT  (TURUL AL 2-LEA)]]</f>
        <v>1553</v>
      </c>
      <c r="T571" s="41">
        <f>Data[[#This Row],[TOTAL CHELTUIELI LEI]]/Data[[#This Row],[NUMĂRUL PERSOANELOR ÎNSCRISE ÎN LISTELE ELECTORALE]]</f>
        <v>42.848432055749129</v>
      </c>
      <c r="U571" s="41">
        <f>Data[[#This Row],[TOTAL CHELTUIELI EURO]]/Data[[#This Row],[NUMĂRUL PERSOANELOR ÎNSCRISE ÎN LISTELE ELECTORALE]]</f>
        <v>8.852798920631626</v>
      </c>
      <c r="V571" s="41">
        <f>Data[[#This Row],[TOTAL CHELTUIELI LEI]]/Data[[#This Row],[NUMĂRUL PERSOANELOR CARE AU PARTICIPAT LA VOT]]</f>
        <v>79.185447520927241</v>
      </c>
      <c r="W571" s="41">
        <f>Data[[#This Row],[TOTAL CHELTUIELI EURO]]/Data[[#This Row],[NUMĂRUL PERSOANELOR CARE AU PARTICIPAT LA VOT]]</f>
        <v>16.36029163052979</v>
      </c>
      <c r="X571" s="43">
        <v>4.8400999999999996</v>
      </c>
      <c r="Y571" s="114" t="s">
        <v>2916</v>
      </c>
      <c r="Z571" s="44">
        <v>42</v>
      </c>
      <c r="AA571" s="115" t="s">
        <v>3112</v>
      </c>
      <c r="AB571" s="44">
        <v>8</v>
      </c>
      <c r="AC571" s="45"/>
    </row>
    <row r="572" spans="1:29" ht="12" customHeight="1" x14ac:dyDescent="0.2">
      <c r="A572" s="37">
        <v>571</v>
      </c>
      <c r="B572" s="38" t="s">
        <v>12</v>
      </c>
      <c r="C572" s="39" t="s">
        <v>1477</v>
      </c>
      <c r="D572" s="40">
        <v>44101</v>
      </c>
      <c r="E572" s="38">
        <v>1</v>
      </c>
      <c r="F572" s="38"/>
      <c r="G572" s="38" t="s">
        <v>2</v>
      </c>
      <c r="H572" s="38" t="s">
        <v>2</v>
      </c>
      <c r="I572" s="48">
        <v>5000</v>
      </c>
      <c r="J572" s="48">
        <v>7311</v>
      </c>
      <c r="K572" s="48">
        <v>0</v>
      </c>
      <c r="L572" s="41">
        <f>SUM(Data[[#This Row],[CHELTUIELI DE PERSONAL LEI]:[CHELTUIELI DE CAPITAL (ACTIVE NEFINANCIARE ) LEI]])</f>
        <v>12311</v>
      </c>
      <c r="M572" s="41">
        <f>Data[[#This Row],[TOTAL CHELTUIELI LEI]]/Data[[#This Row],[CURS VALUTAR EURO BNR 22 07 2020]]</f>
        <v>2543.5424887915542</v>
      </c>
      <c r="N572" s="49">
        <v>2048</v>
      </c>
      <c r="O572" s="54"/>
      <c r="P572" s="54">
        <v>1063</v>
      </c>
      <c r="Q572" s="54"/>
      <c r="R572" s="54">
        <f>Data[[#This Row],[PERSOANE ÎNSCRISE ÎN LISTELE ELECTORALE (TURUL 1)            ]]+Data[[#This Row],[PERSOANE ÎNSCRISE ÎN LISTELE ELECTORALE (TURUL AL 2-LEA)]]</f>
        <v>2048</v>
      </c>
      <c r="S572" s="54">
        <f>Data[[#This Row],[PERSOANE CARE AU PARTICIPAT LA VOT (TURUL 1)]]+Data[[#This Row],[PERSOANE CARE AU PARTICIPAT LA VOT  (TURUL AL 2-LEA)]]</f>
        <v>1063</v>
      </c>
      <c r="T572" s="41">
        <f>Data[[#This Row],[TOTAL CHELTUIELI LEI]]/Data[[#This Row],[NUMĂRUL PERSOANELOR ÎNSCRISE ÎN LISTELE ELECTORALE]]</f>
        <v>6.01123046875</v>
      </c>
      <c r="U572" s="41">
        <f>Data[[#This Row],[TOTAL CHELTUIELI EURO]]/Data[[#This Row],[NUMĂRUL PERSOANELOR ÎNSCRISE ÎN LISTELE ELECTORALE]]</f>
        <v>1.2419641058552511</v>
      </c>
      <c r="V572" s="41">
        <f>Data[[#This Row],[TOTAL CHELTUIELI LEI]]/Data[[#This Row],[NUMĂRUL PERSOANELOR CARE AU PARTICIPAT LA VOT]]</f>
        <v>11.58137347130762</v>
      </c>
      <c r="W572" s="41">
        <f>Data[[#This Row],[TOTAL CHELTUIELI EURO]]/Data[[#This Row],[NUMĂRUL PERSOANELOR CARE AU PARTICIPAT LA VOT]]</f>
        <v>2.3927963205941243</v>
      </c>
      <c r="X572" s="43">
        <v>4.8400999999999996</v>
      </c>
      <c r="Y572" s="114" t="s">
        <v>2889</v>
      </c>
      <c r="Z572" s="44">
        <v>6</v>
      </c>
      <c r="AA572" s="115" t="s">
        <v>3107</v>
      </c>
      <c r="AB572" s="44">
        <v>1</v>
      </c>
      <c r="AC572" s="45"/>
    </row>
    <row r="573" spans="1:29" ht="12" customHeight="1" x14ac:dyDescent="0.2">
      <c r="A573" s="37">
        <v>572</v>
      </c>
      <c r="B573" s="38" t="s">
        <v>12</v>
      </c>
      <c r="C573" s="39" t="s">
        <v>1478</v>
      </c>
      <c r="D573" s="40">
        <v>44101</v>
      </c>
      <c r="E573" s="38">
        <v>1</v>
      </c>
      <c r="F573" s="38"/>
      <c r="G573" s="38" t="s">
        <v>2</v>
      </c>
      <c r="H573" s="38" t="s">
        <v>2</v>
      </c>
      <c r="I573" s="47">
        <v>900</v>
      </c>
      <c r="J573" s="47">
        <v>10610</v>
      </c>
      <c r="K573" s="47">
        <v>0</v>
      </c>
      <c r="L573" s="41">
        <f>SUM(Data[[#This Row],[CHELTUIELI DE PERSONAL LEI]:[CHELTUIELI DE CAPITAL (ACTIVE NEFINANCIARE ) LEI]])</f>
        <v>11510</v>
      </c>
      <c r="M573" s="41">
        <f>Data[[#This Row],[TOTAL CHELTUIELI LEI]]/Data[[#This Row],[CURS VALUTAR EURO BNR 22 07 2020]]</f>
        <v>2378.050040288424</v>
      </c>
      <c r="N573" s="49">
        <v>4077</v>
      </c>
      <c r="O573" s="54"/>
      <c r="P573" s="54">
        <v>961</v>
      </c>
      <c r="Q573" s="54"/>
      <c r="R573" s="54">
        <f>Data[[#This Row],[PERSOANE ÎNSCRISE ÎN LISTELE ELECTORALE (TURUL 1)            ]]+Data[[#This Row],[PERSOANE ÎNSCRISE ÎN LISTELE ELECTORALE (TURUL AL 2-LEA)]]</f>
        <v>4077</v>
      </c>
      <c r="S573" s="54">
        <f>Data[[#This Row],[PERSOANE CARE AU PARTICIPAT LA VOT (TURUL 1)]]+Data[[#This Row],[PERSOANE CARE AU PARTICIPAT LA VOT  (TURUL AL 2-LEA)]]</f>
        <v>961</v>
      </c>
      <c r="T573" s="41">
        <f>Data[[#This Row],[TOTAL CHELTUIELI LEI]]/Data[[#This Row],[NUMĂRUL PERSOANELOR ÎNSCRISE ÎN LISTELE ELECTORALE]]</f>
        <v>2.8231542801079224</v>
      </c>
      <c r="U573" s="41">
        <f>Data[[#This Row],[TOTAL CHELTUIELI EURO]]/Data[[#This Row],[NUMĂRUL PERSOANELOR ÎNSCRISE ÎN LISTELE ELECTORALE]]</f>
        <v>0.58328428753701844</v>
      </c>
      <c r="V573" s="41">
        <f>Data[[#This Row],[TOTAL CHELTUIELI LEI]]/Data[[#This Row],[NUMĂRUL PERSOANELOR CARE AU PARTICIPAT LA VOT]]</f>
        <v>11.977107180020811</v>
      </c>
      <c r="W573" s="41">
        <f>Data[[#This Row],[TOTAL CHELTUIELI EURO]]/Data[[#This Row],[NUMĂRUL PERSOANELOR CARE AU PARTICIPAT LA VOT]]</f>
        <v>2.4745577942647494</v>
      </c>
      <c r="X573" s="43">
        <v>4.8400999999999996</v>
      </c>
      <c r="Y573" s="114" t="s">
        <v>2891</v>
      </c>
      <c r="Z573" s="44">
        <v>2</v>
      </c>
      <c r="AA573" s="115" t="s">
        <v>3105</v>
      </c>
      <c r="AB573" s="44">
        <v>0</v>
      </c>
      <c r="AC573" s="45"/>
    </row>
    <row r="574" spans="1:29" ht="12" customHeight="1" x14ac:dyDescent="0.2">
      <c r="A574" s="37">
        <v>573</v>
      </c>
      <c r="B574" s="38" t="s">
        <v>12</v>
      </c>
      <c r="C574" s="39" t="s">
        <v>1479</v>
      </c>
      <c r="D574" s="40">
        <v>44101</v>
      </c>
      <c r="E574" s="38">
        <v>1</v>
      </c>
      <c r="F574" s="38"/>
      <c r="G574" s="38" t="s">
        <v>2</v>
      </c>
      <c r="H574" s="38" t="s">
        <v>2</v>
      </c>
      <c r="I574" s="47">
        <v>1500</v>
      </c>
      <c r="J574" s="47">
        <v>4004.97</v>
      </c>
      <c r="K574" s="47">
        <v>0</v>
      </c>
      <c r="L574" s="41">
        <f>SUM(Data[[#This Row],[CHELTUIELI DE PERSONAL LEI]:[CHELTUIELI DE CAPITAL (ACTIVE NEFINANCIARE ) LEI]])</f>
        <v>5504.9699999999993</v>
      </c>
      <c r="M574" s="41">
        <f>Data[[#This Row],[TOTAL CHELTUIELI LEI]]/Data[[#This Row],[CURS VALUTAR EURO BNR 22 07 2020]]</f>
        <v>1137.3669965496581</v>
      </c>
      <c r="N574" s="49">
        <v>3124</v>
      </c>
      <c r="O574" s="54"/>
      <c r="P574" s="54">
        <v>1429</v>
      </c>
      <c r="Q574" s="54"/>
      <c r="R574" s="54">
        <f>Data[[#This Row],[PERSOANE ÎNSCRISE ÎN LISTELE ELECTORALE (TURUL 1)            ]]+Data[[#This Row],[PERSOANE ÎNSCRISE ÎN LISTELE ELECTORALE (TURUL AL 2-LEA)]]</f>
        <v>3124</v>
      </c>
      <c r="S574" s="54">
        <f>Data[[#This Row],[PERSOANE CARE AU PARTICIPAT LA VOT (TURUL 1)]]+Data[[#This Row],[PERSOANE CARE AU PARTICIPAT LA VOT  (TURUL AL 2-LEA)]]</f>
        <v>1429</v>
      </c>
      <c r="T574" s="41">
        <f>Data[[#This Row],[TOTAL CHELTUIELI LEI]]/Data[[#This Row],[NUMĂRUL PERSOANELOR ÎNSCRISE ÎN LISTELE ELECTORALE]]</f>
        <v>1.762154289372599</v>
      </c>
      <c r="U574" s="41">
        <f>Data[[#This Row],[TOTAL CHELTUIELI EURO]]/Data[[#This Row],[NUMĂRUL PERSOANELOR ÎNSCRISE ÎN LISTELE ELECTORALE]]</f>
        <v>0.36407394255750897</v>
      </c>
      <c r="V574" s="41">
        <f>Data[[#This Row],[TOTAL CHELTUIELI LEI]]/Data[[#This Row],[NUMĂRUL PERSOANELOR CARE AU PARTICIPAT LA VOT]]</f>
        <v>3.8523233030090966</v>
      </c>
      <c r="W574" s="41">
        <f>Data[[#This Row],[TOTAL CHELTUIELI EURO]]/Data[[#This Row],[NUMĂRUL PERSOANELOR CARE AU PARTICIPAT LA VOT]]</f>
        <v>0.79591812214811619</v>
      </c>
      <c r="X574" s="43">
        <v>4.8400999999999996</v>
      </c>
      <c r="Y574" s="114" t="s">
        <v>2894</v>
      </c>
      <c r="Z574" s="44">
        <v>1</v>
      </c>
      <c r="AA574" s="115" t="s">
        <v>3105</v>
      </c>
      <c r="AB574" s="44">
        <v>0</v>
      </c>
      <c r="AC574" s="45"/>
    </row>
    <row r="575" spans="1:29" ht="12" customHeight="1" x14ac:dyDescent="0.2">
      <c r="A575" s="37">
        <v>574</v>
      </c>
      <c r="B575" s="38" t="s">
        <v>12</v>
      </c>
      <c r="C575" s="39" t="s">
        <v>165</v>
      </c>
      <c r="D575" s="40">
        <v>44101</v>
      </c>
      <c r="E575" s="38">
        <v>1</v>
      </c>
      <c r="F575" s="38"/>
      <c r="G575" s="38" t="s">
        <v>2</v>
      </c>
      <c r="H575" s="38" t="s">
        <v>2</v>
      </c>
      <c r="I575" s="48">
        <v>0</v>
      </c>
      <c r="J575" s="48">
        <v>6588</v>
      </c>
      <c r="K575" s="48">
        <v>0</v>
      </c>
      <c r="L575" s="41">
        <f>SUM(Data[[#This Row],[CHELTUIELI DE PERSONAL LEI]:[CHELTUIELI DE CAPITAL (ACTIVE NEFINANCIARE ) LEI]])</f>
        <v>6588</v>
      </c>
      <c r="M575" s="41">
        <f>Data[[#This Row],[TOTAL CHELTUIELI LEI]]/Data[[#This Row],[CURS VALUTAR EURO BNR 22 07 2020]]</f>
        <v>1361.1289022954072</v>
      </c>
      <c r="N575" s="49">
        <v>1577</v>
      </c>
      <c r="O575" s="54"/>
      <c r="P575" s="54">
        <v>949</v>
      </c>
      <c r="Q575" s="54"/>
      <c r="R575" s="54">
        <f>Data[[#This Row],[PERSOANE ÎNSCRISE ÎN LISTELE ELECTORALE (TURUL 1)            ]]+Data[[#This Row],[PERSOANE ÎNSCRISE ÎN LISTELE ELECTORALE (TURUL AL 2-LEA)]]</f>
        <v>1577</v>
      </c>
      <c r="S575" s="54">
        <f>Data[[#This Row],[PERSOANE CARE AU PARTICIPAT LA VOT (TURUL 1)]]+Data[[#This Row],[PERSOANE CARE AU PARTICIPAT LA VOT  (TURUL AL 2-LEA)]]</f>
        <v>949</v>
      </c>
      <c r="T575" s="41">
        <f>Data[[#This Row],[TOTAL CHELTUIELI LEI]]/Data[[#This Row],[NUMĂRUL PERSOANELOR ÎNSCRISE ÎN LISTELE ELECTORALE]]</f>
        <v>4.1775523145212432</v>
      </c>
      <c r="U575" s="41">
        <f>Data[[#This Row],[TOTAL CHELTUIELI EURO]]/Data[[#This Row],[NUMĂRUL PERSOANELOR ÎNSCRISE ÎN LISTELE ELECTORALE]]</f>
        <v>0.86311281058681499</v>
      </c>
      <c r="V575" s="41">
        <f>Data[[#This Row],[TOTAL CHELTUIELI LEI]]/Data[[#This Row],[NUMĂRUL PERSOANELOR CARE AU PARTICIPAT LA VOT]]</f>
        <v>6.9420442571127499</v>
      </c>
      <c r="W575" s="41">
        <f>Data[[#This Row],[TOTAL CHELTUIELI EURO]]/Data[[#This Row],[NUMĂRUL PERSOANELOR CARE AU PARTICIPAT LA VOT]]</f>
        <v>1.4342770308697652</v>
      </c>
      <c r="X575" s="43">
        <v>4.8400999999999996</v>
      </c>
      <c r="Y575" s="114" t="s">
        <v>2895</v>
      </c>
      <c r="Z575" s="44">
        <v>4</v>
      </c>
      <c r="AA575" s="115" t="s">
        <v>3105</v>
      </c>
      <c r="AB575" s="44">
        <v>0</v>
      </c>
      <c r="AC575" s="45"/>
    </row>
    <row r="576" spans="1:29" ht="12" customHeight="1" x14ac:dyDescent="0.2">
      <c r="A576" s="37">
        <v>575</v>
      </c>
      <c r="B576" s="38" t="s">
        <v>12</v>
      </c>
      <c r="C576" s="39" t="s">
        <v>1480</v>
      </c>
      <c r="D576" s="40">
        <v>44101</v>
      </c>
      <c r="E576" s="38">
        <v>1</v>
      </c>
      <c r="F576" s="38"/>
      <c r="G576" s="38" t="s">
        <v>2</v>
      </c>
      <c r="H576" s="38" t="s">
        <v>2</v>
      </c>
      <c r="I576" s="47">
        <v>0</v>
      </c>
      <c r="J576" s="47">
        <v>7555</v>
      </c>
      <c r="K576" s="47">
        <v>0</v>
      </c>
      <c r="L576" s="41">
        <f>SUM(Data[[#This Row],[CHELTUIELI DE PERSONAL LEI]:[CHELTUIELI DE CAPITAL (ACTIVE NEFINANCIARE ) LEI]])</f>
        <v>7555</v>
      </c>
      <c r="M576" s="41">
        <f>Data[[#This Row],[TOTAL CHELTUIELI LEI]]/Data[[#This Row],[CURS VALUTAR EURO BNR 22 07 2020]]</f>
        <v>1560.9181628478752</v>
      </c>
      <c r="N576" s="49">
        <v>2083</v>
      </c>
      <c r="O576" s="54"/>
      <c r="P576" s="54">
        <v>1227</v>
      </c>
      <c r="Q576" s="54"/>
      <c r="R576" s="54">
        <f>Data[[#This Row],[PERSOANE ÎNSCRISE ÎN LISTELE ELECTORALE (TURUL 1)            ]]+Data[[#This Row],[PERSOANE ÎNSCRISE ÎN LISTELE ELECTORALE (TURUL AL 2-LEA)]]</f>
        <v>2083</v>
      </c>
      <c r="S576" s="54">
        <f>Data[[#This Row],[PERSOANE CARE AU PARTICIPAT LA VOT (TURUL 1)]]+Data[[#This Row],[PERSOANE CARE AU PARTICIPAT LA VOT  (TURUL AL 2-LEA)]]</f>
        <v>1227</v>
      </c>
      <c r="T576" s="41">
        <f>Data[[#This Row],[TOTAL CHELTUIELI LEI]]/Data[[#This Row],[NUMĂRUL PERSOANELOR ÎNSCRISE ÎN LISTELE ELECTORALE]]</f>
        <v>3.626980316850696</v>
      </c>
      <c r="U576" s="41">
        <f>Data[[#This Row],[TOTAL CHELTUIELI EURO]]/Data[[#This Row],[NUMĂRUL PERSOANELOR ÎNSCRISE ÎN LISTELE ELECTORALE]]</f>
        <v>0.74936061586551861</v>
      </c>
      <c r="V576" s="41">
        <f>Data[[#This Row],[TOTAL CHELTUIELI LEI]]/Data[[#This Row],[NUMĂRUL PERSOANELOR CARE AU PARTICIPAT LA VOT]]</f>
        <v>6.1572942135289326</v>
      </c>
      <c r="W576" s="41">
        <f>Data[[#This Row],[TOTAL CHELTUIELI EURO]]/Data[[#This Row],[NUMĂRUL PERSOANELOR CARE AU PARTICIPAT LA VOT]]</f>
        <v>1.2721419420113083</v>
      </c>
      <c r="X576" s="43">
        <v>4.8400999999999996</v>
      </c>
      <c r="Y576" s="114" t="s">
        <v>2884</v>
      </c>
      <c r="Z576" s="44">
        <v>3</v>
      </c>
      <c r="AA576" s="115" t="s">
        <v>3105</v>
      </c>
      <c r="AB576" s="44">
        <v>0</v>
      </c>
      <c r="AC576" s="45"/>
    </row>
    <row r="577" spans="1:29" ht="12" customHeight="1" x14ac:dyDescent="0.2">
      <c r="A577" s="37">
        <v>576</v>
      </c>
      <c r="B577" s="38" t="s">
        <v>12</v>
      </c>
      <c r="C577" s="39" t="s">
        <v>1481</v>
      </c>
      <c r="D577" s="40">
        <v>44101</v>
      </c>
      <c r="E577" s="38">
        <v>1</v>
      </c>
      <c r="F577" s="38"/>
      <c r="G577" s="38" t="s">
        <v>2</v>
      </c>
      <c r="H577" s="38" t="s">
        <v>2</v>
      </c>
      <c r="I577" s="47">
        <v>27674</v>
      </c>
      <c r="J577" s="47">
        <v>9520</v>
      </c>
      <c r="K577" s="47">
        <v>0</v>
      </c>
      <c r="L577" s="41">
        <f>SUM(Data[[#This Row],[CHELTUIELI DE PERSONAL LEI]:[CHELTUIELI DE CAPITAL (ACTIVE NEFINANCIARE ) LEI]])</f>
        <v>37194</v>
      </c>
      <c r="M577" s="41">
        <f>Data[[#This Row],[TOTAL CHELTUIELI LEI]]/Data[[#This Row],[CURS VALUTAR EURO BNR 22 07 2020]]</f>
        <v>7684.5519720666935</v>
      </c>
      <c r="N577" s="49">
        <v>2968</v>
      </c>
      <c r="O577" s="54"/>
      <c r="P577" s="54">
        <v>1620</v>
      </c>
      <c r="Q577" s="54"/>
      <c r="R577" s="54">
        <f>Data[[#This Row],[PERSOANE ÎNSCRISE ÎN LISTELE ELECTORALE (TURUL 1)            ]]+Data[[#This Row],[PERSOANE ÎNSCRISE ÎN LISTELE ELECTORALE (TURUL AL 2-LEA)]]</f>
        <v>2968</v>
      </c>
      <c r="S577" s="54">
        <f>Data[[#This Row],[PERSOANE CARE AU PARTICIPAT LA VOT (TURUL 1)]]+Data[[#This Row],[PERSOANE CARE AU PARTICIPAT LA VOT  (TURUL AL 2-LEA)]]</f>
        <v>1620</v>
      </c>
      <c r="T577" s="41">
        <f>Data[[#This Row],[TOTAL CHELTUIELI LEI]]/Data[[#This Row],[NUMĂRUL PERSOANELOR ÎNSCRISE ÎN LISTELE ELECTORALE]]</f>
        <v>12.531671159029649</v>
      </c>
      <c r="U577" s="41">
        <f>Data[[#This Row],[TOTAL CHELTUIELI EURO]]/Data[[#This Row],[NUMĂRUL PERSOANELOR ÎNSCRISE ÎN LISTELE ELECTORALE]]</f>
        <v>2.5891347614779963</v>
      </c>
      <c r="V577" s="41">
        <f>Data[[#This Row],[TOTAL CHELTUIELI LEI]]/Data[[#This Row],[NUMĂRUL PERSOANELOR CARE AU PARTICIPAT LA VOT]]</f>
        <v>22.959259259259259</v>
      </c>
      <c r="W577" s="41">
        <f>Data[[#This Row],[TOTAL CHELTUIELI EURO]]/Data[[#This Row],[NUMĂRUL PERSOANELOR CARE AU PARTICIPAT LA VOT]]</f>
        <v>4.7435506000411687</v>
      </c>
      <c r="X577" s="43">
        <v>4.8400999999999996</v>
      </c>
      <c r="Y577" s="114" t="s">
        <v>2897</v>
      </c>
      <c r="Z577" s="44">
        <v>12</v>
      </c>
      <c r="AA577" s="115" t="s">
        <v>3108</v>
      </c>
      <c r="AB577" s="44">
        <v>2</v>
      </c>
      <c r="AC577" s="45"/>
    </row>
    <row r="578" spans="1:29" ht="12" customHeight="1" x14ac:dyDescent="0.2">
      <c r="A578" s="37">
        <v>577</v>
      </c>
      <c r="B578" s="38" t="s">
        <v>12</v>
      </c>
      <c r="C578" s="39" t="s">
        <v>1482</v>
      </c>
      <c r="D578" s="40">
        <v>44101</v>
      </c>
      <c r="E578" s="38">
        <v>1</v>
      </c>
      <c r="F578" s="38"/>
      <c r="G578" s="38" t="s">
        <v>2</v>
      </c>
      <c r="H578" s="38" t="s">
        <v>2</v>
      </c>
      <c r="I578" s="47">
        <v>1000</v>
      </c>
      <c r="J578" s="47">
        <v>2190.5</v>
      </c>
      <c r="K578" s="47">
        <v>0</v>
      </c>
      <c r="L578" s="41">
        <f>SUM(Data[[#This Row],[CHELTUIELI DE PERSONAL LEI]:[CHELTUIELI DE CAPITAL (ACTIVE NEFINANCIARE ) LEI]])</f>
        <v>3190.5</v>
      </c>
      <c r="M578" s="41">
        <f>Data[[#This Row],[TOTAL CHELTUIELI LEI]]/Data[[#This Row],[CURS VALUTAR EURO BNR 22 07 2020]]</f>
        <v>659.18059544224297</v>
      </c>
      <c r="N578" s="49">
        <v>2119</v>
      </c>
      <c r="O578" s="54"/>
      <c r="P578" s="54">
        <v>1282</v>
      </c>
      <c r="Q578" s="54"/>
      <c r="R578" s="54">
        <f>Data[[#This Row],[PERSOANE ÎNSCRISE ÎN LISTELE ELECTORALE (TURUL 1)            ]]+Data[[#This Row],[PERSOANE ÎNSCRISE ÎN LISTELE ELECTORALE (TURUL AL 2-LEA)]]</f>
        <v>2119</v>
      </c>
      <c r="S578" s="54">
        <f>Data[[#This Row],[PERSOANE CARE AU PARTICIPAT LA VOT (TURUL 1)]]+Data[[#This Row],[PERSOANE CARE AU PARTICIPAT LA VOT  (TURUL AL 2-LEA)]]</f>
        <v>1282</v>
      </c>
      <c r="T578" s="41">
        <f>Data[[#This Row],[TOTAL CHELTUIELI LEI]]/Data[[#This Row],[NUMĂRUL PERSOANELOR ÎNSCRISE ÎN LISTELE ELECTORALE]]</f>
        <v>1.505663048607834</v>
      </c>
      <c r="U578" s="41">
        <f>Data[[#This Row],[TOTAL CHELTUIELI EURO]]/Data[[#This Row],[NUMĂRUL PERSOANELOR ÎNSCRISE ÎN LISTELE ELECTORALE]]</f>
        <v>0.31108097944419205</v>
      </c>
      <c r="V578" s="41">
        <f>Data[[#This Row],[TOTAL CHELTUIELI LEI]]/Data[[#This Row],[NUMĂRUL PERSOANELOR CARE AU PARTICIPAT LA VOT]]</f>
        <v>2.4886895475819033</v>
      </c>
      <c r="W578" s="41">
        <f>Data[[#This Row],[TOTAL CHELTUIELI EURO]]/Data[[#This Row],[NUMĂRUL PERSOANELOR CARE AU PARTICIPAT LA VOT]]</f>
        <v>0.51418143170221764</v>
      </c>
      <c r="X578" s="43">
        <v>4.8400999999999996</v>
      </c>
      <c r="Y578" s="114" t="s">
        <v>2894</v>
      </c>
      <c r="Z578" s="44">
        <v>1</v>
      </c>
      <c r="AA578" s="115" t="s">
        <v>3105</v>
      </c>
      <c r="AB578" s="44">
        <v>0</v>
      </c>
      <c r="AC578" s="45"/>
    </row>
    <row r="579" spans="1:29" ht="12" customHeight="1" x14ac:dyDescent="0.2">
      <c r="A579" s="37">
        <v>578</v>
      </c>
      <c r="B579" s="38" t="s">
        <v>12</v>
      </c>
      <c r="C579" s="39" t="s">
        <v>1483</v>
      </c>
      <c r="D579" s="40">
        <v>44101</v>
      </c>
      <c r="E579" s="38">
        <v>1</v>
      </c>
      <c r="F579" s="38"/>
      <c r="G579" s="38" t="s">
        <v>2</v>
      </c>
      <c r="H579" s="38" t="s">
        <v>2</v>
      </c>
      <c r="I579" s="47">
        <v>2500</v>
      </c>
      <c r="J579" s="47">
        <v>7494</v>
      </c>
      <c r="K579" s="47">
        <v>0</v>
      </c>
      <c r="L579" s="41">
        <f>SUM(Data[[#This Row],[CHELTUIELI DE PERSONAL LEI]:[CHELTUIELI DE CAPITAL (ACTIVE NEFINANCIARE ) LEI]])</f>
        <v>9994</v>
      </c>
      <c r="M579" s="41">
        <f>Data[[#This Row],[TOTAL CHELTUIELI LEI]]/Data[[#This Row],[CURS VALUTAR EURO BNR 22 07 2020]]</f>
        <v>2064.8333712113385</v>
      </c>
      <c r="N579" s="49">
        <v>3591</v>
      </c>
      <c r="O579" s="54"/>
      <c r="P579" s="54">
        <v>1770</v>
      </c>
      <c r="Q579" s="54"/>
      <c r="R579" s="54">
        <f>Data[[#This Row],[PERSOANE ÎNSCRISE ÎN LISTELE ELECTORALE (TURUL 1)            ]]+Data[[#This Row],[PERSOANE ÎNSCRISE ÎN LISTELE ELECTORALE (TURUL AL 2-LEA)]]</f>
        <v>3591</v>
      </c>
      <c r="S579" s="54">
        <f>Data[[#This Row],[PERSOANE CARE AU PARTICIPAT LA VOT (TURUL 1)]]+Data[[#This Row],[PERSOANE CARE AU PARTICIPAT LA VOT  (TURUL AL 2-LEA)]]</f>
        <v>1770</v>
      </c>
      <c r="T579" s="41">
        <f>Data[[#This Row],[TOTAL CHELTUIELI LEI]]/Data[[#This Row],[NUMĂRUL PERSOANELOR ÎNSCRISE ÎN LISTELE ELECTORALE]]</f>
        <v>2.7830687830687832</v>
      </c>
      <c r="U579" s="41">
        <f>Data[[#This Row],[TOTAL CHELTUIELI EURO]]/Data[[#This Row],[NUMĂRUL PERSOANELOR ÎNSCRISE ÎN LISTELE ELECTORALE]]</f>
        <v>0.57500233116439392</v>
      </c>
      <c r="V579" s="41">
        <f>Data[[#This Row],[TOTAL CHELTUIELI LEI]]/Data[[#This Row],[NUMĂRUL PERSOANELOR CARE AU PARTICIPAT LA VOT]]</f>
        <v>5.6463276836158194</v>
      </c>
      <c r="W579" s="41">
        <f>Data[[#This Row],[TOTAL CHELTUIELI EURO]]/Data[[#This Row],[NUMĂRUL PERSOANELOR CARE AU PARTICIPAT LA VOT]]</f>
        <v>1.1665725261081008</v>
      </c>
      <c r="X579" s="43">
        <v>4.8400999999999996</v>
      </c>
      <c r="Y579" s="114" t="s">
        <v>2891</v>
      </c>
      <c r="Z579" s="44">
        <v>2</v>
      </c>
      <c r="AA579" s="115" t="s">
        <v>3105</v>
      </c>
      <c r="AB579" s="44">
        <v>0</v>
      </c>
      <c r="AC579" s="45"/>
    </row>
    <row r="580" spans="1:29" ht="12" customHeight="1" x14ac:dyDescent="0.2">
      <c r="A580" s="37">
        <v>579</v>
      </c>
      <c r="B580" s="38" t="s">
        <v>12</v>
      </c>
      <c r="C580" s="39" t="s">
        <v>1484</v>
      </c>
      <c r="D580" s="40">
        <v>44101</v>
      </c>
      <c r="E580" s="38">
        <v>1</v>
      </c>
      <c r="F580" s="38"/>
      <c r="G580" s="38" t="s">
        <v>2</v>
      </c>
      <c r="H580" s="38" t="s">
        <v>2</v>
      </c>
      <c r="I580" s="50">
        <v>2019</v>
      </c>
      <c r="J580" s="50">
        <v>421</v>
      </c>
      <c r="K580" s="50">
        <v>0</v>
      </c>
      <c r="L580" s="41">
        <f>SUM(Data[[#This Row],[CHELTUIELI DE PERSONAL LEI]:[CHELTUIELI DE CAPITAL (ACTIVE NEFINANCIARE ) LEI]])</f>
        <v>2440</v>
      </c>
      <c r="M580" s="41">
        <f>Data[[#This Row],[TOTAL CHELTUIELI LEI]]/Data[[#This Row],[CURS VALUTAR EURO BNR 22 07 2020]]</f>
        <v>504.12181566496565</v>
      </c>
      <c r="N580" s="49">
        <v>2452</v>
      </c>
      <c r="O580" s="54"/>
      <c r="P580" s="54">
        <v>1515</v>
      </c>
      <c r="Q580" s="54"/>
      <c r="R580" s="54">
        <f>Data[[#This Row],[PERSOANE ÎNSCRISE ÎN LISTELE ELECTORALE (TURUL 1)            ]]+Data[[#This Row],[PERSOANE ÎNSCRISE ÎN LISTELE ELECTORALE (TURUL AL 2-LEA)]]</f>
        <v>2452</v>
      </c>
      <c r="S580" s="54">
        <f>Data[[#This Row],[PERSOANE CARE AU PARTICIPAT LA VOT (TURUL 1)]]+Data[[#This Row],[PERSOANE CARE AU PARTICIPAT LA VOT  (TURUL AL 2-LEA)]]</f>
        <v>1515</v>
      </c>
      <c r="T580" s="41">
        <f>Data[[#This Row],[TOTAL CHELTUIELI LEI]]/Data[[#This Row],[NUMĂRUL PERSOANELOR ÎNSCRISE ÎN LISTELE ELECTORALE]]</f>
        <v>0.9951060358890701</v>
      </c>
      <c r="U580" s="41">
        <f>Data[[#This Row],[TOTAL CHELTUIELI EURO]]/Data[[#This Row],[NUMĂRUL PERSOANELOR ÎNSCRISE ÎN LISTELE ELECTORALE]]</f>
        <v>0.20559617278342807</v>
      </c>
      <c r="V580" s="41">
        <f>Data[[#This Row],[TOTAL CHELTUIELI LEI]]/Data[[#This Row],[NUMĂRUL PERSOANELOR CARE AU PARTICIPAT LA VOT]]</f>
        <v>1.6105610561056105</v>
      </c>
      <c r="W580" s="41">
        <f>Data[[#This Row],[TOTAL CHELTUIELI EURO]]/Data[[#This Row],[NUMĂRUL PERSOANELOR CARE AU PARTICIPAT LA VOT]]</f>
        <v>0.33275367370624798</v>
      </c>
      <c r="X580" s="43">
        <v>4.8400999999999996</v>
      </c>
      <c r="Y580" s="114" t="s">
        <v>2894</v>
      </c>
      <c r="Z580" s="44">
        <v>1</v>
      </c>
      <c r="AA580" s="115" t="s">
        <v>3105</v>
      </c>
      <c r="AB580" s="44">
        <v>0</v>
      </c>
      <c r="AC580" s="45"/>
    </row>
    <row r="581" spans="1:29" ht="12" customHeight="1" x14ac:dyDescent="0.2">
      <c r="A581" s="37">
        <v>580</v>
      </c>
      <c r="B581" s="38" t="s">
        <v>12</v>
      </c>
      <c r="C581" s="39" t="s">
        <v>1485</v>
      </c>
      <c r="D581" s="40">
        <v>44101</v>
      </c>
      <c r="E581" s="38">
        <v>1</v>
      </c>
      <c r="F581" s="38"/>
      <c r="G581" s="38" t="s">
        <v>2</v>
      </c>
      <c r="H581" s="38" t="s">
        <v>2</v>
      </c>
      <c r="I581" s="48">
        <v>3272</v>
      </c>
      <c r="J581" s="48">
        <v>1762</v>
      </c>
      <c r="K581" s="48">
        <v>0</v>
      </c>
      <c r="L581" s="41">
        <f>SUM(Data[[#This Row],[CHELTUIELI DE PERSONAL LEI]:[CHELTUIELI DE CAPITAL (ACTIVE NEFINANCIARE ) LEI]])</f>
        <v>5034</v>
      </c>
      <c r="M581" s="41">
        <f>Data[[#This Row],[TOTAL CHELTUIELI LEI]]/Data[[#This Row],[CURS VALUTAR EURO BNR 22 07 2020]]</f>
        <v>1040.0611557612447</v>
      </c>
      <c r="N581" s="49">
        <v>3266</v>
      </c>
      <c r="O581" s="54"/>
      <c r="P581" s="54">
        <v>1630</v>
      </c>
      <c r="Q581" s="54"/>
      <c r="R581" s="54">
        <f>Data[[#This Row],[PERSOANE ÎNSCRISE ÎN LISTELE ELECTORALE (TURUL 1)            ]]+Data[[#This Row],[PERSOANE ÎNSCRISE ÎN LISTELE ELECTORALE (TURUL AL 2-LEA)]]</f>
        <v>3266</v>
      </c>
      <c r="S581" s="54">
        <f>Data[[#This Row],[PERSOANE CARE AU PARTICIPAT LA VOT (TURUL 1)]]+Data[[#This Row],[PERSOANE CARE AU PARTICIPAT LA VOT  (TURUL AL 2-LEA)]]</f>
        <v>1630</v>
      </c>
      <c r="T581" s="41">
        <f>Data[[#This Row],[TOTAL CHELTUIELI LEI]]/Data[[#This Row],[NUMĂRUL PERSOANELOR ÎNSCRISE ÎN LISTELE ELECTORALE]]</f>
        <v>1.5413349663196572</v>
      </c>
      <c r="U581" s="41">
        <f>Data[[#This Row],[TOTAL CHELTUIELI EURO]]/Data[[#This Row],[NUMĂRUL PERSOANELOR ÎNSCRISE ÎN LISTELE ELECTORALE]]</f>
        <v>0.3184510581020345</v>
      </c>
      <c r="V581" s="41">
        <f>Data[[#This Row],[TOTAL CHELTUIELI LEI]]/Data[[#This Row],[NUMĂRUL PERSOANELOR CARE AU PARTICIPAT LA VOT]]</f>
        <v>3.0883435582822085</v>
      </c>
      <c r="W581" s="41">
        <f>Data[[#This Row],[TOTAL CHELTUIELI EURO]]/Data[[#This Row],[NUMĂRUL PERSOANELOR CARE AU PARTICIPAT LA VOT]]</f>
        <v>0.63807432868788017</v>
      </c>
      <c r="X581" s="43">
        <v>4.8400999999999996</v>
      </c>
      <c r="Y581" s="114" t="s">
        <v>2894</v>
      </c>
      <c r="Z581" s="44">
        <v>1</v>
      </c>
      <c r="AA581" s="115" t="s">
        <v>3105</v>
      </c>
      <c r="AB581" s="44">
        <v>0</v>
      </c>
      <c r="AC581" s="45"/>
    </row>
    <row r="582" spans="1:29" ht="12" customHeight="1" x14ac:dyDescent="0.2">
      <c r="A582" s="37">
        <v>581</v>
      </c>
      <c r="B582" s="38" t="s">
        <v>12</v>
      </c>
      <c r="C582" s="39" t="s">
        <v>1486</v>
      </c>
      <c r="D582" s="40">
        <v>44101</v>
      </c>
      <c r="E582" s="38">
        <v>1</v>
      </c>
      <c r="F582" s="38"/>
      <c r="G582" s="38" t="s">
        <v>2</v>
      </c>
      <c r="H582" s="38" t="s">
        <v>2</v>
      </c>
      <c r="I582" s="47">
        <v>4000</v>
      </c>
      <c r="J582" s="47">
        <v>11736.25</v>
      </c>
      <c r="K582" s="47">
        <v>0</v>
      </c>
      <c r="L582" s="41">
        <f>SUM(Data[[#This Row],[CHELTUIELI DE PERSONAL LEI]:[CHELTUIELI DE CAPITAL (ACTIVE NEFINANCIARE ) LEI]])</f>
        <v>15736.25</v>
      </c>
      <c r="M582" s="41">
        <f>Data[[#This Row],[TOTAL CHELTUIELI LEI]]/Data[[#This Row],[CURS VALUTAR EURO BNR 22 07 2020]]</f>
        <v>3251.2241482613999</v>
      </c>
      <c r="N582" s="49">
        <v>2783</v>
      </c>
      <c r="O582" s="54"/>
      <c r="P582" s="54">
        <v>1367</v>
      </c>
      <c r="Q582" s="54"/>
      <c r="R582" s="54">
        <f>Data[[#This Row],[PERSOANE ÎNSCRISE ÎN LISTELE ELECTORALE (TURUL 1)            ]]+Data[[#This Row],[PERSOANE ÎNSCRISE ÎN LISTELE ELECTORALE (TURUL AL 2-LEA)]]</f>
        <v>2783</v>
      </c>
      <c r="S582" s="54">
        <f>Data[[#This Row],[PERSOANE CARE AU PARTICIPAT LA VOT (TURUL 1)]]+Data[[#This Row],[PERSOANE CARE AU PARTICIPAT LA VOT  (TURUL AL 2-LEA)]]</f>
        <v>1367</v>
      </c>
      <c r="T582" s="41">
        <f>Data[[#This Row],[TOTAL CHELTUIELI LEI]]/Data[[#This Row],[NUMĂRUL PERSOANELOR ÎNSCRISE ÎN LISTELE ELECTORALE]]</f>
        <v>5.6544196909809559</v>
      </c>
      <c r="U582" s="41">
        <f>Data[[#This Row],[TOTAL CHELTUIELI EURO]]/Data[[#This Row],[NUMĂRUL PERSOANELOR ÎNSCRISE ÎN LISTELE ELECTORALE]]</f>
        <v>1.1682443939135465</v>
      </c>
      <c r="V582" s="41">
        <f>Data[[#This Row],[TOTAL CHELTUIELI LEI]]/Data[[#This Row],[NUMĂRUL PERSOANELOR CARE AU PARTICIPAT LA VOT]]</f>
        <v>11.511521580102414</v>
      </c>
      <c r="W582" s="41">
        <f>Data[[#This Row],[TOTAL CHELTUIELI EURO]]/Data[[#This Row],[NUMĂRUL PERSOANELOR CARE AU PARTICIPAT LA VOT]]</f>
        <v>2.378364409847403</v>
      </c>
      <c r="X582" s="43">
        <v>4.8400999999999996</v>
      </c>
      <c r="Y582" s="114" t="s">
        <v>2892</v>
      </c>
      <c r="Z582" s="44">
        <v>5</v>
      </c>
      <c r="AA582" s="115" t="s">
        <v>3107</v>
      </c>
      <c r="AB582" s="44">
        <v>1</v>
      </c>
      <c r="AC582" s="45"/>
    </row>
    <row r="583" spans="1:29" ht="12" customHeight="1" x14ac:dyDescent="0.2">
      <c r="A583" s="37">
        <v>582</v>
      </c>
      <c r="B583" s="38" t="s">
        <v>12</v>
      </c>
      <c r="C583" s="39" t="s">
        <v>1487</v>
      </c>
      <c r="D583" s="40">
        <v>44101</v>
      </c>
      <c r="E583" s="38">
        <v>1</v>
      </c>
      <c r="F583" s="38"/>
      <c r="G583" s="38" t="s">
        <v>2</v>
      </c>
      <c r="H583" s="38" t="s">
        <v>2</v>
      </c>
      <c r="I583" s="47">
        <v>4800</v>
      </c>
      <c r="J583" s="47">
        <v>13823</v>
      </c>
      <c r="K583" s="47">
        <v>0</v>
      </c>
      <c r="L583" s="41">
        <f>SUM(Data[[#This Row],[CHELTUIELI DE PERSONAL LEI]:[CHELTUIELI DE CAPITAL (ACTIVE NEFINANCIARE ) LEI]])</f>
        <v>18623</v>
      </c>
      <c r="M583" s="41">
        <f>Data[[#This Row],[TOTAL CHELTUIELI LEI]]/Data[[#This Row],[CURS VALUTAR EURO BNR 22 07 2020]]</f>
        <v>3847.6477758723995</v>
      </c>
      <c r="N583" s="49">
        <v>4419</v>
      </c>
      <c r="O583" s="54"/>
      <c r="P583" s="54">
        <v>2302</v>
      </c>
      <c r="Q583" s="54"/>
      <c r="R583" s="54">
        <f>Data[[#This Row],[PERSOANE ÎNSCRISE ÎN LISTELE ELECTORALE (TURUL 1)            ]]+Data[[#This Row],[PERSOANE ÎNSCRISE ÎN LISTELE ELECTORALE (TURUL AL 2-LEA)]]</f>
        <v>4419</v>
      </c>
      <c r="S583" s="54">
        <f>Data[[#This Row],[PERSOANE CARE AU PARTICIPAT LA VOT (TURUL 1)]]+Data[[#This Row],[PERSOANE CARE AU PARTICIPAT LA VOT  (TURUL AL 2-LEA)]]</f>
        <v>2302</v>
      </c>
      <c r="T583" s="41">
        <f>Data[[#This Row],[TOTAL CHELTUIELI LEI]]/Data[[#This Row],[NUMĂRUL PERSOANELOR ÎNSCRISE ÎN LISTELE ELECTORALE]]</f>
        <v>4.2143018782529982</v>
      </c>
      <c r="U583" s="41">
        <f>Data[[#This Row],[TOTAL CHELTUIELI EURO]]/Data[[#This Row],[NUMĂRUL PERSOANELOR ÎNSCRISE ÎN LISTELE ELECTORALE]]</f>
        <v>0.87070553878081003</v>
      </c>
      <c r="V583" s="41">
        <f>Data[[#This Row],[TOTAL CHELTUIELI LEI]]/Data[[#This Row],[NUMĂRUL PERSOANELOR CARE AU PARTICIPAT LA VOT]]</f>
        <v>8.0899218071242398</v>
      </c>
      <c r="W583" s="41">
        <f>Data[[#This Row],[TOTAL CHELTUIELI EURO]]/Data[[#This Row],[NUMĂRUL PERSOANELOR CARE AU PARTICIPAT LA VOT]]</f>
        <v>1.6714369139324063</v>
      </c>
      <c r="X583" s="43">
        <v>4.8400999999999996</v>
      </c>
      <c r="Y583" s="114" t="s">
        <v>2895</v>
      </c>
      <c r="Z583" s="44">
        <v>4</v>
      </c>
      <c r="AA583" s="115" t="s">
        <v>3105</v>
      </c>
      <c r="AB583" s="44">
        <v>0</v>
      </c>
      <c r="AC583" s="45"/>
    </row>
    <row r="584" spans="1:29" ht="12" customHeight="1" x14ac:dyDescent="0.2">
      <c r="A584" s="37">
        <v>583</v>
      </c>
      <c r="B584" s="38" t="s">
        <v>12</v>
      </c>
      <c r="C584" s="39" t="s">
        <v>1488</v>
      </c>
      <c r="D584" s="40">
        <v>44101</v>
      </c>
      <c r="E584" s="38">
        <v>1</v>
      </c>
      <c r="F584" s="38"/>
      <c r="G584" s="38" t="s">
        <v>2</v>
      </c>
      <c r="H584" s="38" t="s">
        <v>2</v>
      </c>
      <c r="I584" s="48">
        <v>3970</v>
      </c>
      <c r="J584" s="48">
        <v>2502.2199999999998</v>
      </c>
      <c r="K584" s="48">
        <v>0</v>
      </c>
      <c r="L584" s="41">
        <f>SUM(Data[[#This Row],[CHELTUIELI DE PERSONAL LEI]:[CHELTUIELI DE CAPITAL (ACTIVE NEFINANCIARE ) LEI]])</f>
        <v>6472.2199999999993</v>
      </c>
      <c r="M584" s="41">
        <f>Data[[#This Row],[TOTAL CHELTUIELI LEI]]/Data[[#This Row],[CURS VALUTAR EURO BNR 22 07 2020]]</f>
        <v>1337.2079089275014</v>
      </c>
      <c r="N584" s="49">
        <v>3991</v>
      </c>
      <c r="O584" s="54"/>
      <c r="P584" s="54">
        <v>1995</v>
      </c>
      <c r="Q584" s="54"/>
      <c r="R584" s="54">
        <f>Data[[#This Row],[PERSOANE ÎNSCRISE ÎN LISTELE ELECTORALE (TURUL 1)            ]]+Data[[#This Row],[PERSOANE ÎNSCRISE ÎN LISTELE ELECTORALE (TURUL AL 2-LEA)]]</f>
        <v>3991</v>
      </c>
      <c r="S584" s="54">
        <f>Data[[#This Row],[PERSOANE CARE AU PARTICIPAT LA VOT (TURUL 1)]]+Data[[#This Row],[PERSOANE CARE AU PARTICIPAT LA VOT  (TURUL AL 2-LEA)]]</f>
        <v>1995</v>
      </c>
      <c r="T584" s="41">
        <f>Data[[#This Row],[TOTAL CHELTUIELI LEI]]/Data[[#This Row],[NUMĂRUL PERSOANELOR ÎNSCRISE ÎN LISTELE ELECTORALE]]</f>
        <v>1.6217038336256575</v>
      </c>
      <c r="U584" s="41">
        <f>Data[[#This Row],[TOTAL CHELTUIELI EURO]]/Data[[#This Row],[NUMĂRUL PERSOANELOR ÎNSCRISE ÎN LISTELE ELECTORALE]]</f>
        <v>0.3350558529009024</v>
      </c>
      <c r="V584" s="41">
        <f>Data[[#This Row],[TOTAL CHELTUIELI LEI]]/Data[[#This Row],[NUMĂRUL PERSOANELOR CARE AU PARTICIPAT LA VOT]]</f>
        <v>3.2442205513784459</v>
      </c>
      <c r="W584" s="41">
        <f>Data[[#This Row],[TOTAL CHELTUIELI EURO]]/Data[[#This Row],[NUMĂRUL PERSOANELOR CARE AU PARTICIPAT LA VOT]]</f>
        <v>0.67027965359774511</v>
      </c>
      <c r="X584" s="43">
        <v>4.8400999999999996</v>
      </c>
      <c r="Y584" s="114" t="s">
        <v>2894</v>
      </c>
      <c r="Z584" s="44">
        <v>1</v>
      </c>
      <c r="AA584" s="115" t="s">
        <v>3105</v>
      </c>
      <c r="AB584" s="44">
        <v>0</v>
      </c>
      <c r="AC584" s="45"/>
    </row>
    <row r="585" spans="1:29" ht="12" customHeight="1" x14ac:dyDescent="0.2">
      <c r="A585" s="37">
        <v>584</v>
      </c>
      <c r="B585" s="38" t="s">
        <v>12</v>
      </c>
      <c r="C585" s="39" t="s">
        <v>1276</v>
      </c>
      <c r="D585" s="40">
        <v>44101</v>
      </c>
      <c r="E585" s="38">
        <v>1</v>
      </c>
      <c r="F585" s="38"/>
      <c r="G585" s="38" t="s">
        <v>2</v>
      </c>
      <c r="H585" s="38" t="s">
        <v>2</v>
      </c>
      <c r="I585" s="47">
        <v>6000</v>
      </c>
      <c r="J585" s="47">
        <v>7121</v>
      </c>
      <c r="K585" s="47">
        <v>0</v>
      </c>
      <c r="L585" s="41">
        <f>SUM(Data[[#This Row],[CHELTUIELI DE PERSONAL LEI]:[CHELTUIELI DE CAPITAL (ACTIVE NEFINANCIARE ) LEI]])</f>
        <v>13121</v>
      </c>
      <c r="M585" s="41">
        <f>Data[[#This Row],[TOTAL CHELTUIELI LEI]]/Data[[#This Row],[CURS VALUTAR EURO BNR 22 07 2020]]</f>
        <v>2710.8944030082025</v>
      </c>
      <c r="N585" s="49">
        <v>5097</v>
      </c>
      <c r="O585" s="54"/>
      <c r="P585" s="54">
        <v>2280</v>
      </c>
      <c r="Q585" s="54"/>
      <c r="R585" s="54">
        <f>Data[[#This Row],[PERSOANE ÎNSCRISE ÎN LISTELE ELECTORALE (TURUL 1)            ]]+Data[[#This Row],[PERSOANE ÎNSCRISE ÎN LISTELE ELECTORALE (TURUL AL 2-LEA)]]</f>
        <v>5097</v>
      </c>
      <c r="S585" s="54">
        <f>Data[[#This Row],[PERSOANE CARE AU PARTICIPAT LA VOT (TURUL 1)]]+Data[[#This Row],[PERSOANE CARE AU PARTICIPAT LA VOT  (TURUL AL 2-LEA)]]</f>
        <v>2280</v>
      </c>
      <c r="T585" s="41">
        <f>Data[[#This Row],[TOTAL CHELTUIELI LEI]]/Data[[#This Row],[NUMĂRUL PERSOANELOR ÎNSCRISE ÎN LISTELE ELECTORALE]]</f>
        <v>2.5742593682558366</v>
      </c>
      <c r="U585" s="41">
        <f>Data[[#This Row],[TOTAL CHELTUIELI EURO]]/Data[[#This Row],[NUMĂRUL PERSOANELOR ÎNSCRISE ÎN LISTELE ELECTORALE]]</f>
        <v>0.53186078144167204</v>
      </c>
      <c r="V585" s="41">
        <f>Data[[#This Row],[TOTAL CHELTUIELI LEI]]/Data[[#This Row],[NUMĂRUL PERSOANELOR CARE AU PARTICIPAT LA VOT]]</f>
        <v>5.7548245614035087</v>
      </c>
      <c r="W585" s="41">
        <f>Data[[#This Row],[TOTAL CHELTUIELI EURO]]/Data[[#This Row],[NUMĂRUL PERSOANELOR CARE AU PARTICIPAT LA VOT]]</f>
        <v>1.1889887732492117</v>
      </c>
      <c r="X585" s="43">
        <v>4.8400999999999996</v>
      </c>
      <c r="Y585" s="114" t="s">
        <v>2891</v>
      </c>
      <c r="Z585" s="44">
        <v>2</v>
      </c>
      <c r="AA585" s="115" t="s">
        <v>3105</v>
      </c>
      <c r="AB585" s="44">
        <v>0</v>
      </c>
      <c r="AC585" s="45"/>
    </row>
    <row r="586" spans="1:29" ht="12" customHeight="1" x14ac:dyDescent="0.2">
      <c r="A586" s="37">
        <v>585</v>
      </c>
      <c r="B586" s="38" t="s">
        <v>12</v>
      </c>
      <c r="C586" s="39" t="s">
        <v>1489</v>
      </c>
      <c r="D586" s="40">
        <v>44101</v>
      </c>
      <c r="E586" s="38">
        <v>1</v>
      </c>
      <c r="F586" s="38"/>
      <c r="G586" s="38" t="s">
        <v>2</v>
      </c>
      <c r="H586" s="38" t="s">
        <v>2</v>
      </c>
      <c r="I586" s="47">
        <v>3391.2</v>
      </c>
      <c r="J586" s="47">
        <v>12102.3</v>
      </c>
      <c r="K586" s="47">
        <v>0</v>
      </c>
      <c r="L586" s="41">
        <f>SUM(Data[[#This Row],[CHELTUIELI DE PERSONAL LEI]:[CHELTUIELI DE CAPITAL (ACTIVE NEFINANCIARE ) LEI]])</f>
        <v>15493.5</v>
      </c>
      <c r="M586" s="41">
        <f>Data[[#This Row],[TOTAL CHELTUIELI LEI]]/Data[[#This Row],[CURS VALUTAR EURO BNR 22 07 2020]]</f>
        <v>3201.0702258217807</v>
      </c>
      <c r="N586" s="49">
        <v>2157</v>
      </c>
      <c r="O586" s="54"/>
      <c r="P586" s="54">
        <v>1182</v>
      </c>
      <c r="Q586" s="54"/>
      <c r="R586" s="54">
        <f>Data[[#This Row],[PERSOANE ÎNSCRISE ÎN LISTELE ELECTORALE (TURUL 1)            ]]+Data[[#This Row],[PERSOANE ÎNSCRISE ÎN LISTELE ELECTORALE (TURUL AL 2-LEA)]]</f>
        <v>2157</v>
      </c>
      <c r="S586" s="54">
        <f>Data[[#This Row],[PERSOANE CARE AU PARTICIPAT LA VOT (TURUL 1)]]+Data[[#This Row],[PERSOANE CARE AU PARTICIPAT LA VOT  (TURUL AL 2-LEA)]]</f>
        <v>1182</v>
      </c>
      <c r="T586" s="41">
        <f>Data[[#This Row],[TOTAL CHELTUIELI LEI]]/Data[[#This Row],[NUMĂRUL PERSOANELOR ÎNSCRISE ÎN LISTELE ELECTORALE]]</f>
        <v>7.1828929068150211</v>
      </c>
      <c r="U586" s="41">
        <f>Data[[#This Row],[TOTAL CHELTUIELI EURO]]/Data[[#This Row],[NUMĂRUL PERSOANELOR ÎNSCRISE ÎN LISTELE ELECTORALE]]</f>
        <v>1.4840381204551603</v>
      </c>
      <c r="V586" s="41">
        <f>Data[[#This Row],[TOTAL CHELTUIELI LEI]]/Data[[#This Row],[NUMĂRUL PERSOANELOR CARE AU PARTICIPAT LA VOT]]</f>
        <v>13.107868020304569</v>
      </c>
      <c r="W586" s="41">
        <f>Data[[#This Row],[TOTAL CHELTUIELI EURO]]/Data[[#This Row],[NUMĂRUL PERSOANELOR CARE AU PARTICIPAT LA VOT]]</f>
        <v>2.7081812401199499</v>
      </c>
      <c r="X586" s="43">
        <v>4.8400999999999996</v>
      </c>
      <c r="Y586" s="114" t="s">
        <v>2886</v>
      </c>
      <c r="Z586" s="44">
        <v>7</v>
      </c>
      <c r="AA586" s="115" t="s">
        <v>3107</v>
      </c>
      <c r="AB586" s="44">
        <v>1</v>
      </c>
      <c r="AC586" s="45"/>
    </row>
    <row r="587" spans="1:29" ht="12" customHeight="1" x14ac:dyDescent="0.2">
      <c r="A587" s="37">
        <v>586</v>
      </c>
      <c r="B587" s="38" t="s">
        <v>12</v>
      </c>
      <c r="C587" s="39" t="s">
        <v>1490</v>
      </c>
      <c r="D587" s="40">
        <v>44101</v>
      </c>
      <c r="E587" s="38">
        <v>1</v>
      </c>
      <c r="F587" s="38"/>
      <c r="G587" s="38" t="s">
        <v>2</v>
      </c>
      <c r="H587" s="38" t="s">
        <v>2</v>
      </c>
      <c r="I587" s="48">
        <v>2250</v>
      </c>
      <c r="J587" s="48">
        <v>4605</v>
      </c>
      <c r="K587" s="48">
        <v>0</v>
      </c>
      <c r="L587" s="41">
        <f>SUM(Data[[#This Row],[CHELTUIELI DE PERSONAL LEI]:[CHELTUIELI DE CAPITAL (ACTIVE NEFINANCIARE ) LEI]])</f>
        <v>6855</v>
      </c>
      <c r="M587" s="41">
        <f>Data[[#This Row],[TOTAL CHELTUIELI LEI]]/Data[[#This Row],[CURS VALUTAR EURO BNR 22 07 2020]]</f>
        <v>1416.2930517964505</v>
      </c>
      <c r="N587" s="49">
        <v>1700</v>
      </c>
      <c r="O587" s="54"/>
      <c r="P587" s="54">
        <v>1089</v>
      </c>
      <c r="Q587" s="54"/>
      <c r="R587" s="54">
        <f>Data[[#This Row],[PERSOANE ÎNSCRISE ÎN LISTELE ELECTORALE (TURUL 1)            ]]+Data[[#This Row],[PERSOANE ÎNSCRISE ÎN LISTELE ELECTORALE (TURUL AL 2-LEA)]]</f>
        <v>1700</v>
      </c>
      <c r="S587" s="54">
        <f>Data[[#This Row],[PERSOANE CARE AU PARTICIPAT LA VOT (TURUL 1)]]+Data[[#This Row],[PERSOANE CARE AU PARTICIPAT LA VOT  (TURUL AL 2-LEA)]]</f>
        <v>1089</v>
      </c>
      <c r="T587" s="41">
        <f>Data[[#This Row],[TOTAL CHELTUIELI LEI]]/Data[[#This Row],[NUMĂRUL PERSOANELOR ÎNSCRISE ÎN LISTELE ELECTORALE]]</f>
        <v>4.0323529411764705</v>
      </c>
      <c r="U587" s="41">
        <f>Data[[#This Row],[TOTAL CHELTUIELI EURO]]/Data[[#This Row],[NUMĂRUL PERSOANELOR ÎNSCRISE ÎN LISTELE ELECTORALE]]</f>
        <v>0.83311355988026503</v>
      </c>
      <c r="V587" s="41">
        <f>Data[[#This Row],[TOTAL CHELTUIELI LEI]]/Data[[#This Row],[NUMĂRUL PERSOANELOR CARE AU PARTICIPAT LA VOT]]</f>
        <v>6.2947658402203857</v>
      </c>
      <c r="W587" s="41">
        <f>Data[[#This Row],[TOTAL CHELTUIELI EURO]]/Data[[#This Row],[NUMĂRUL PERSOANELOR CARE AU PARTICIPAT LA VOT]]</f>
        <v>1.3005445838351244</v>
      </c>
      <c r="X587" s="43">
        <v>4.8400999999999996</v>
      </c>
      <c r="Y587" s="114" t="s">
        <v>2895</v>
      </c>
      <c r="Z587" s="44">
        <v>4</v>
      </c>
      <c r="AA587" s="115" t="s">
        <v>3105</v>
      </c>
      <c r="AB587" s="44">
        <v>0</v>
      </c>
      <c r="AC587" s="45"/>
    </row>
    <row r="588" spans="1:29" ht="12" customHeight="1" x14ac:dyDescent="0.2">
      <c r="A588" s="37">
        <v>587</v>
      </c>
      <c r="B588" s="38" t="s">
        <v>12</v>
      </c>
      <c r="C588" s="39" t="s">
        <v>1491</v>
      </c>
      <c r="D588" s="40">
        <v>44101</v>
      </c>
      <c r="E588" s="38">
        <v>1</v>
      </c>
      <c r="F588" s="38"/>
      <c r="G588" s="38" t="s">
        <v>2</v>
      </c>
      <c r="H588" s="38" t="s">
        <v>2</v>
      </c>
      <c r="I588" s="47">
        <v>6500</v>
      </c>
      <c r="J588" s="47">
        <v>3184</v>
      </c>
      <c r="K588" s="47">
        <v>0</v>
      </c>
      <c r="L588" s="41">
        <f>SUM(Data[[#This Row],[CHELTUIELI DE PERSONAL LEI]:[CHELTUIELI DE CAPITAL (ACTIVE NEFINANCIARE ) LEI]])</f>
        <v>9684</v>
      </c>
      <c r="M588" s="41">
        <f>Data[[#This Row],[TOTAL CHELTUIELI LEI]]/Data[[#This Row],[CURS VALUTAR EURO BNR 22 07 2020]]</f>
        <v>2000.7851077457078</v>
      </c>
      <c r="N588" s="49">
        <v>5719</v>
      </c>
      <c r="O588" s="54"/>
      <c r="P588" s="54">
        <v>1849</v>
      </c>
      <c r="Q588" s="54"/>
      <c r="R588" s="54">
        <f>Data[[#This Row],[PERSOANE ÎNSCRISE ÎN LISTELE ELECTORALE (TURUL 1)            ]]+Data[[#This Row],[PERSOANE ÎNSCRISE ÎN LISTELE ELECTORALE (TURUL AL 2-LEA)]]</f>
        <v>5719</v>
      </c>
      <c r="S588" s="54">
        <f>Data[[#This Row],[PERSOANE CARE AU PARTICIPAT LA VOT (TURUL 1)]]+Data[[#This Row],[PERSOANE CARE AU PARTICIPAT LA VOT  (TURUL AL 2-LEA)]]</f>
        <v>1849</v>
      </c>
      <c r="T588" s="41">
        <f>Data[[#This Row],[TOTAL CHELTUIELI LEI]]/Data[[#This Row],[NUMĂRUL PERSOANELOR ÎNSCRISE ÎN LISTELE ELECTORALE]]</f>
        <v>1.6933030250043715</v>
      </c>
      <c r="U588" s="41">
        <f>Data[[#This Row],[TOTAL CHELTUIELI EURO]]/Data[[#This Row],[NUMĂRUL PERSOANELOR ÎNSCRISE ÎN LISTELE ELECTORALE]]</f>
        <v>0.34984876862138625</v>
      </c>
      <c r="V588" s="41">
        <f>Data[[#This Row],[TOTAL CHELTUIELI LEI]]/Data[[#This Row],[NUMĂRUL PERSOANELOR CARE AU PARTICIPAT LA VOT]]</f>
        <v>5.2374256354786368</v>
      </c>
      <c r="W588" s="41">
        <f>Data[[#This Row],[TOTAL CHELTUIELI EURO]]/Data[[#This Row],[NUMĂRUL PERSOANELOR CARE AU PARTICIPAT LA VOT]]</f>
        <v>1.0820903773638224</v>
      </c>
      <c r="X588" s="43">
        <v>4.8400999999999996</v>
      </c>
      <c r="Y588" s="114" t="s">
        <v>2894</v>
      </c>
      <c r="Z588" s="44">
        <v>1</v>
      </c>
      <c r="AA588" s="115" t="s">
        <v>3105</v>
      </c>
      <c r="AB588" s="44">
        <v>0</v>
      </c>
      <c r="AC588" s="45"/>
    </row>
    <row r="589" spans="1:29" ht="12" customHeight="1" x14ac:dyDescent="0.2">
      <c r="A589" s="37">
        <v>588</v>
      </c>
      <c r="B589" s="38" t="s">
        <v>12</v>
      </c>
      <c r="C589" s="39" t="s">
        <v>639</v>
      </c>
      <c r="D589" s="40">
        <v>44101</v>
      </c>
      <c r="E589" s="38">
        <v>1</v>
      </c>
      <c r="F589" s="38"/>
      <c r="G589" s="38" t="s">
        <v>2</v>
      </c>
      <c r="H589" s="38" t="s">
        <v>2</v>
      </c>
      <c r="I589" s="48">
        <v>0</v>
      </c>
      <c r="J589" s="48">
        <v>7069</v>
      </c>
      <c r="K589" s="48">
        <v>0</v>
      </c>
      <c r="L589" s="41">
        <f>SUM(Data[[#This Row],[CHELTUIELI DE PERSONAL LEI]:[CHELTUIELI DE CAPITAL (ACTIVE NEFINANCIARE ) LEI]])</f>
        <v>7069</v>
      </c>
      <c r="M589" s="41">
        <f>Data[[#This Row],[TOTAL CHELTUIELI LEI]]/Data[[#This Row],[CURS VALUTAR EURO BNR 22 07 2020]]</f>
        <v>1460.5070143178862</v>
      </c>
      <c r="N589" s="49">
        <v>1496</v>
      </c>
      <c r="O589" s="54"/>
      <c r="P589" s="54">
        <v>1018</v>
      </c>
      <c r="Q589" s="54"/>
      <c r="R589" s="54">
        <f>Data[[#This Row],[PERSOANE ÎNSCRISE ÎN LISTELE ELECTORALE (TURUL 1)            ]]+Data[[#This Row],[PERSOANE ÎNSCRISE ÎN LISTELE ELECTORALE (TURUL AL 2-LEA)]]</f>
        <v>1496</v>
      </c>
      <c r="S589" s="54">
        <f>Data[[#This Row],[PERSOANE CARE AU PARTICIPAT LA VOT (TURUL 1)]]+Data[[#This Row],[PERSOANE CARE AU PARTICIPAT LA VOT  (TURUL AL 2-LEA)]]</f>
        <v>1018</v>
      </c>
      <c r="T589" s="41">
        <f>Data[[#This Row],[TOTAL CHELTUIELI LEI]]/Data[[#This Row],[NUMĂRUL PERSOANELOR ÎNSCRISE ÎN LISTELE ELECTORALE]]</f>
        <v>4.7252673796791447</v>
      </c>
      <c r="U589" s="41">
        <f>Data[[#This Row],[TOTAL CHELTUIELI EURO]]/Data[[#This Row],[NUMĂRUL PERSOANELOR ÎNSCRISE ÎN LISTELE ELECTORALE]]</f>
        <v>0.97627474219110033</v>
      </c>
      <c r="V589" s="41">
        <f>Data[[#This Row],[TOTAL CHELTUIELI LEI]]/Data[[#This Row],[NUMĂRUL PERSOANELOR CARE AU PARTICIPAT LA VOT]]</f>
        <v>6.9440078585461693</v>
      </c>
      <c r="W589" s="41">
        <f>Data[[#This Row],[TOTAL CHELTUIELI EURO]]/Data[[#This Row],[NUMĂRUL PERSOANELOR CARE AU PARTICIPAT LA VOT]]</f>
        <v>1.4346827252631495</v>
      </c>
      <c r="X589" s="43">
        <v>4.8400999999999996</v>
      </c>
      <c r="Y589" s="114" t="s">
        <v>2895</v>
      </c>
      <c r="Z589" s="44">
        <v>4</v>
      </c>
      <c r="AA589" s="115" t="s">
        <v>3105</v>
      </c>
      <c r="AB589" s="44">
        <v>0</v>
      </c>
      <c r="AC589" s="45"/>
    </row>
    <row r="590" spans="1:29" ht="12" customHeight="1" x14ac:dyDescent="0.2">
      <c r="A590" s="37">
        <v>589</v>
      </c>
      <c r="B590" s="38" t="s">
        <v>12</v>
      </c>
      <c r="C590" s="39" t="s">
        <v>96</v>
      </c>
      <c r="D590" s="40">
        <v>44101</v>
      </c>
      <c r="E590" s="38">
        <v>1</v>
      </c>
      <c r="F590" s="38"/>
      <c r="G590" s="38" t="s">
        <v>2</v>
      </c>
      <c r="H590" s="38" t="s">
        <v>2</v>
      </c>
      <c r="I590" s="47">
        <v>1200</v>
      </c>
      <c r="J590" s="47">
        <v>3769.24</v>
      </c>
      <c r="K590" s="47">
        <v>0</v>
      </c>
      <c r="L590" s="41">
        <f>SUM(Data[[#This Row],[CHELTUIELI DE PERSONAL LEI]:[CHELTUIELI DE CAPITAL (ACTIVE NEFINANCIARE ) LEI]])</f>
        <v>4969.24</v>
      </c>
      <c r="M590" s="41">
        <f>Data[[#This Row],[TOTAL CHELTUIELI LEI]]/Data[[#This Row],[CURS VALUTAR EURO BNR 22 07 2020]]</f>
        <v>1026.6812669159729</v>
      </c>
      <c r="N590" s="49">
        <v>3956</v>
      </c>
      <c r="O590" s="54"/>
      <c r="P590" s="54">
        <v>1720</v>
      </c>
      <c r="Q590" s="54"/>
      <c r="R590" s="54">
        <f>Data[[#This Row],[PERSOANE ÎNSCRISE ÎN LISTELE ELECTORALE (TURUL 1)            ]]+Data[[#This Row],[PERSOANE ÎNSCRISE ÎN LISTELE ELECTORALE (TURUL AL 2-LEA)]]</f>
        <v>3956</v>
      </c>
      <c r="S590" s="54">
        <f>Data[[#This Row],[PERSOANE CARE AU PARTICIPAT LA VOT (TURUL 1)]]+Data[[#This Row],[PERSOANE CARE AU PARTICIPAT LA VOT  (TURUL AL 2-LEA)]]</f>
        <v>1720</v>
      </c>
      <c r="T590" s="41">
        <f>Data[[#This Row],[TOTAL CHELTUIELI LEI]]/Data[[#This Row],[NUMĂRUL PERSOANELOR ÎNSCRISE ÎN LISTELE ELECTORALE]]</f>
        <v>1.2561274014155712</v>
      </c>
      <c r="U590" s="41">
        <f>Data[[#This Row],[TOTAL CHELTUIELI EURO]]/Data[[#This Row],[NUMĂRUL PERSOANELOR ÎNSCRISE ÎN LISTELE ELECTORALE]]</f>
        <v>0.2595250927492348</v>
      </c>
      <c r="V590" s="41">
        <f>Data[[#This Row],[TOTAL CHELTUIELI LEI]]/Data[[#This Row],[NUMĂRUL PERSOANELOR CARE AU PARTICIPAT LA VOT]]</f>
        <v>2.8890930232558136</v>
      </c>
      <c r="W590" s="41">
        <f>Data[[#This Row],[TOTAL CHELTUIELI EURO]]/Data[[#This Row],[NUMĂRUL PERSOANELOR CARE AU PARTICIPAT LA VOT]]</f>
        <v>0.59690771332324</v>
      </c>
      <c r="X590" s="43">
        <v>4.8400999999999996</v>
      </c>
      <c r="Y590" s="114" t="s">
        <v>2894</v>
      </c>
      <c r="Z590" s="44">
        <v>1</v>
      </c>
      <c r="AA590" s="115" t="s">
        <v>3105</v>
      </c>
      <c r="AB590" s="44">
        <v>0</v>
      </c>
      <c r="AC590" s="45"/>
    </row>
    <row r="591" spans="1:29" ht="12" customHeight="1" x14ac:dyDescent="0.2">
      <c r="A591" s="37">
        <v>590</v>
      </c>
      <c r="B591" s="38" t="s">
        <v>12</v>
      </c>
      <c r="C591" s="39" t="s">
        <v>1492</v>
      </c>
      <c r="D591" s="40">
        <v>44101</v>
      </c>
      <c r="E591" s="38">
        <v>1</v>
      </c>
      <c r="F591" s="38"/>
      <c r="G591" s="38" t="s">
        <v>2</v>
      </c>
      <c r="H591" s="38" t="s">
        <v>2</v>
      </c>
      <c r="I591" s="47">
        <v>0</v>
      </c>
      <c r="J591" s="47">
        <v>7975</v>
      </c>
      <c r="K591" s="47">
        <v>0</v>
      </c>
      <c r="L591" s="41">
        <f>SUM(Data[[#This Row],[CHELTUIELI DE PERSONAL LEI]:[CHELTUIELI DE CAPITAL (ACTIVE NEFINANCIARE ) LEI]])</f>
        <v>7975</v>
      </c>
      <c r="M591" s="41">
        <f>Data[[#This Row],[TOTAL CHELTUIELI LEI]]/Data[[#This Row],[CURS VALUTAR EURO BNR 22 07 2020]]</f>
        <v>1647.69322947873</v>
      </c>
      <c r="N591" s="49">
        <v>2419</v>
      </c>
      <c r="O591" s="54"/>
      <c r="P591" s="54">
        <v>1441</v>
      </c>
      <c r="Q591" s="54"/>
      <c r="R591" s="54">
        <f>Data[[#This Row],[PERSOANE ÎNSCRISE ÎN LISTELE ELECTORALE (TURUL 1)            ]]+Data[[#This Row],[PERSOANE ÎNSCRISE ÎN LISTELE ELECTORALE (TURUL AL 2-LEA)]]</f>
        <v>2419</v>
      </c>
      <c r="S591" s="54">
        <f>Data[[#This Row],[PERSOANE CARE AU PARTICIPAT LA VOT (TURUL 1)]]+Data[[#This Row],[PERSOANE CARE AU PARTICIPAT LA VOT  (TURUL AL 2-LEA)]]</f>
        <v>1441</v>
      </c>
      <c r="T591" s="41">
        <f>Data[[#This Row],[TOTAL CHELTUIELI LEI]]/Data[[#This Row],[NUMĂRUL PERSOANELOR ÎNSCRISE ÎN LISTELE ELECTORALE]]</f>
        <v>3.2968168664737494</v>
      </c>
      <c r="U591" s="41">
        <f>Data[[#This Row],[TOTAL CHELTUIELI EURO]]/Data[[#This Row],[NUMĂRUL PERSOANELOR ÎNSCRISE ÎN LISTELE ELECTORALE]]</f>
        <v>0.68114643632853655</v>
      </c>
      <c r="V591" s="41">
        <f>Data[[#This Row],[TOTAL CHELTUIELI LEI]]/Data[[#This Row],[NUMĂRUL PERSOANELOR CARE AU PARTICIPAT LA VOT]]</f>
        <v>5.5343511450381682</v>
      </c>
      <c r="W591" s="41">
        <f>Data[[#This Row],[TOTAL CHELTUIELI EURO]]/Data[[#This Row],[NUMĂRUL PERSOANELOR CARE AU PARTICIPAT LA VOT]]</f>
        <v>1.143437355641034</v>
      </c>
      <c r="X591" s="43">
        <v>4.8400999999999996</v>
      </c>
      <c r="Y591" s="114" t="s">
        <v>2884</v>
      </c>
      <c r="Z591" s="44">
        <v>3</v>
      </c>
      <c r="AA591" s="115" t="s">
        <v>3105</v>
      </c>
      <c r="AB591" s="44">
        <v>0</v>
      </c>
      <c r="AC591" s="45"/>
    </row>
    <row r="592" spans="1:29" ht="12" customHeight="1" x14ac:dyDescent="0.2">
      <c r="A592" s="37">
        <v>591</v>
      </c>
      <c r="B592" s="38" t="s">
        <v>12</v>
      </c>
      <c r="C592" s="39" t="s">
        <v>1493</v>
      </c>
      <c r="D592" s="40">
        <v>44101</v>
      </c>
      <c r="E592" s="38">
        <v>1</v>
      </c>
      <c r="F592" s="38"/>
      <c r="G592" s="38" t="s">
        <v>2</v>
      </c>
      <c r="H592" s="38" t="s">
        <v>2</v>
      </c>
      <c r="I592" s="48">
        <v>3360</v>
      </c>
      <c r="J592" s="48">
        <v>9150</v>
      </c>
      <c r="K592" s="48">
        <v>0</v>
      </c>
      <c r="L592" s="41">
        <f>SUM(Data[[#This Row],[CHELTUIELI DE PERSONAL LEI]:[CHELTUIELI DE CAPITAL (ACTIVE NEFINANCIARE ) LEI]])</f>
        <v>12510</v>
      </c>
      <c r="M592" s="41">
        <f>Data[[#This Row],[TOTAL CHELTUIELI LEI]]/Data[[#This Row],[CURS VALUTAR EURO BNR 22 07 2020]]</f>
        <v>2584.6573417904592</v>
      </c>
      <c r="N592" s="49">
        <v>3461</v>
      </c>
      <c r="O592" s="54"/>
      <c r="P592" s="54">
        <v>1795</v>
      </c>
      <c r="Q592" s="54"/>
      <c r="R592" s="54">
        <f>Data[[#This Row],[PERSOANE ÎNSCRISE ÎN LISTELE ELECTORALE (TURUL 1)            ]]+Data[[#This Row],[PERSOANE ÎNSCRISE ÎN LISTELE ELECTORALE (TURUL AL 2-LEA)]]</f>
        <v>3461</v>
      </c>
      <c r="S592" s="54">
        <f>Data[[#This Row],[PERSOANE CARE AU PARTICIPAT LA VOT (TURUL 1)]]+Data[[#This Row],[PERSOANE CARE AU PARTICIPAT LA VOT  (TURUL AL 2-LEA)]]</f>
        <v>1795</v>
      </c>
      <c r="T592" s="41">
        <f>Data[[#This Row],[TOTAL CHELTUIELI LEI]]/Data[[#This Row],[NUMĂRUL PERSOANELOR ÎNSCRISE ÎN LISTELE ELECTORALE]]</f>
        <v>3.6145622652412599</v>
      </c>
      <c r="U592" s="41">
        <f>Data[[#This Row],[TOTAL CHELTUIELI EURO]]/Data[[#This Row],[NUMĂRUL PERSOANELOR ÎNSCRISE ÎN LISTELE ELECTORALE]]</f>
        <v>0.74679495573257992</v>
      </c>
      <c r="V592" s="41">
        <f>Data[[#This Row],[TOTAL CHELTUIELI LEI]]/Data[[#This Row],[NUMĂRUL PERSOANELOR CARE AU PARTICIPAT LA VOT]]</f>
        <v>6.9693593314763227</v>
      </c>
      <c r="W592" s="41">
        <f>Data[[#This Row],[TOTAL CHELTUIELI EURO]]/Data[[#This Row],[NUMĂRUL PERSOANELOR CARE AU PARTICIPAT LA VOT]]</f>
        <v>1.4399205246743505</v>
      </c>
      <c r="X592" s="43">
        <v>4.8400999999999996</v>
      </c>
      <c r="Y592" s="114" t="s">
        <v>2884</v>
      </c>
      <c r="Z592" s="44">
        <v>3</v>
      </c>
      <c r="AA592" s="115" t="s">
        <v>3105</v>
      </c>
      <c r="AB592" s="44">
        <v>0</v>
      </c>
      <c r="AC592" s="45"/>
    </row>
    <row r="593" spans="1:29" ht="12" customHeight="1" x14ac:dyDescent="0.2">
      <c r="A593" s="37">
        <v>592</v>
      </c>
      <c r="B593" s="38" t="s">
        <v>12</v>
      </c>
      <c r="C593" s="39" t="s">
        <v>1494</v>
      </c>
      <c r="D593" s="40">
        <v>44101</v>
      </c>
      <c r="E593" s="38">
        <v>1</v>
      </c>
      <c r="F593" s="38"/>
      <c r="G593" s="38" t="s">
        <v>2</v>
      </c>
      <c r="H593" s="38" t="s">
        <v>2</v>
      </c>
      <c r="I593" s="48">
        <v>2880</v>
      </c>
      <c r="J593" s="48">
        <v>2607</v>
      </c>
      <c r="K593" s="48">
        <v>0</v>
      </c>
      <c r="L593" s="41">
        <f>SUM(Data[[#This Row],[CHELTUIELI DE PERSONAL LEI]:[CHELTUIELI DE CAPITAL (ACTIVE NEFINANCIARE ) LEI]])</f>
        <v>5487</v>
      </c>
      <c r="M593" s="41">
        <f>Data[[#This Row],[TOTAL CHELTUIELI LEI]]/Data[[#This Row],[CURS VALUTAR EURO BNR 22 07 2020]]</f>
        <v>1133.6542633416666</v>
      </c>
      <c r="N593" s="49">
        <v>6185</v>
      </c>
      <c r="O593" s="54"/>
      <c r="P593" s="54">
        <v>2390</v>
      </c>
      <c r="Q593" s="54"/>
      <c r="R593" s="54">
        <f>Data[[#This Row],[PERSOANE ÎNSCRISE ÎN LISTELE ELECTORALE (TURUL 1)            ]]+Data[[#This Row],[PERSOANE ÎNSCRISE ÎN LISTELE ELECTORALE (TURUL AL 2-LEA)]]</f>
        <v>6185</v>
      </c>
      <c r="S593" s="54">
        <f>Data[[#This Row],[PERSOANE CARE AU PARTICIPAT LA VOT (TURUL 1)]]+Data[[#This Row],[PERSOANE CARE AU PARTICIPAT LA VOT  (TURUL AL 2-LEA)]]</f>
        <v>2390</v>
      </c>
      <c r="T593" s="41">
        <f>Data[[#This Row],[TOTAL CHELTUIELI LEI]]/Data[[#This Row],[NUMĂRUL PERSOANELOR ÎNSCRISE ÎN LISTELE ELECTORALE]]</f>
        <v>0.88714632174616004</v>
      </c>
      <c r="U593" s="41">
        <f>Data[[#This Row],[TOTAL CHELTUIELI EURO]]/Data[[#This Row],[NUMĂRUL PERSOANELOR ÎNSCRISE ÎN LISTELE ELECTORALE]]</f>
        <v>0.18329090757343033</v>
      </c>
      <c r="V593" s="41">
        <f>Data[[#This Row],[TOTAL CHELTUIELI LEI]]/Data[[#This Row],[NUMĂRUL PERSOANELOR CARE AU PARTICIPAT LA VOT]]</f>
        <v>2.2958158995815898</v>
      </c>
      <c r="W593" s="41">
        <f>Data[[#This Row],[TOTAL CHELTUIELI EURO]]/Data[[#This Row],[NUMĂRUL PERSOANELOR CARE AU PARTICIPAT LA VOT]]</f>
        <v>0.47433232775801948</v>
      </c>
      <c r="X593" s="43">
        <v>4.8400999999999996</v>
      </c>
      <c r="Y593" s="114" t="s">
        <v>2890</v>
      </c>
      <c r="Z593" s="44">
        <v>0</v>
      </c>
      <c r="AA593" s="115" t="s">
        <v>3105</v>
      </c>
      <c r="AB593" s="44">
        <v>0</v>
      </c>
      <c r="AC593" s="45"/>
    </row>
    <row r="594" spans="1:29" ht="12" customHeight="1" x14ac:dyDescent="0.2">
      <c r="A594" s="37">
        <v>593</v>
      </c>
      <c r="B594" s="38" t="s">
        <v>13</v>
      </c>
      <c r="C594" s="39" t="s">
        <v>1495</v>
      </c>
      <c r="D594" s="40">
        <v>44101</v>
      </c>
      <c r="E594" s="38">
        <v>1</v>
      </c>
      <c r="F594" s="38"/>
      <c r="G594" s="38" t="s">
        <v>2</v>
      </c>
      <c r="H594" s="38" t="s">
        <v>2</v>
      </c>
      <c r="I594" s="39">
        <v>42100</v>
      </c>
      <c r="J594" s="39">
        <v>358570.48</v>
      </c>
      <c r="K594" s="39">
        <v>0</v>
      </c>
      <c r="L594" s="41">
        <f>SUM(Data[[#This Row],[CHELTUIELI DE PERSONAL LEI]:[CHELTUIELI DE CAPITAL (ACTIVE NEFINANCIARE ) LEI]])</f>
        <v>400670.48</v>
      </c>
      <c r="M594" s="41">
        <f>Data[[#This Row],[TOTAL CHELTUIELI LEI]]/Data[[#This Row],[CURS VALUTAR EURO BNR 22 07 2020]]</f>
        <v>82781.446664325122</v>
      </c>
      <c r="N594" s="49">
        <v>245992</v>
      </c>
      <c r="O594" s="54"/>
      <c r="P594" s="54">
        <v>85058</v>
      </c>
      <c r="Q594" s="54"/>
      <c r="R594" s="54">
        <f>Data[[#This Row],[PERSOANE ÎNSCRISE ÎN LISTELE ELECTORALE (TURUL 1)            ]]+Data[[#This Row],[PERSOANE ÎNSCRISE ÎN LISTELE ELECTORALE (TURUL AL 2-LEA)]]</f>
        <v>245992</v>
      </c>
      <c r="S594" s="54">
        <f>Data[[#This Row],[PERSOANE CARE AU PARTICIPAT LA VOT (TURUL 1)]]+Data[[#This Row],[PERSOANE CARE AU PARTICIPAT LA VOT  (TURUL AL 2-LEA)]]</f>
        <v>85058</v>
      </c>
      <c r="T594" s="41">
        <f>Data[[#This Row],[TOTAL CHELTUIELI LEI]]/Data[[#This Row],[NUMĂRUL PERSOANELOR ÎNSCRISE ÎN LISTELE ELECTORALE]]</f>
        <v>1.628794757553091</v>
      </c>
      <c r="U594" s="41">
        <f>Data[[#This Row],[TOTAL CHELTUIELI EURO]]/Data[[#This Row],[NUMĂRUL PERSOANELOR ÎNSCRISE ÎN LISTELE ELECTORALE]]</f>
        <v>0.33652088955870568</v>
      </c>
      <c r="V594" s="41">
        <f>Data[[#This Row],[TOTAL CHELTUIELI LEI]]/Data[[#This Row],[NUMĂRUL PERSOANELOR CARE AU PARTICIPAT LA VOT]]</f>
        <v>4.7105560911378115</v>
      </c>
      <c r="W594" s="41">
        <f>Data[[#This Row],[TOTAL CHELTUIELI EURO]]/Data[[#This Row],[NUMĂRUL PERSOANELOR CARE AU PARTICIPAT LA VOT]]</f>
        <v>0.97323528256395775</v>
      </c>
      <c r="X594" s="43">
        <v>4.8400999999999996</v>
      </c>
      <c r="Y594" s="114" t="s">
        <v>2894</v>
      </c>
      <c r="Z594" s="44">
        <v>1</v>
      </c>
      <c r="AA594" s="115" t="s">
        <v>3105</v>
      </c>
      <c r="AB594" s="44">
        <v>0</v>
      </c>
      <c r="AC594" s="45"/>
    </row>
    <row r="595" spans="1:29" ht="12" customHeight="1" x14ac:dyDescent="0.2">
      <c r="A595" s="37">
        <v>594</v>
      </c>
      <c r="B595" s="38" t="s">
        <v>13</v>
      </c>
      <c r="C595" s="39" t="s">
        <v>1496</v>
      </c>
      <c r="D595" s="40">
        <v>44101</v>
      </c>
      <c r="E595" s="38">
        <v>1</v>
      </c>
      <c r="F595" s="38"/>
      <c r="G595" s="38" t="s">
        <v>2</v>
      </c>
      <c r="H595" s="38" t="s">
        <v>2</v>
      </c>
      <c r="I595" s="39">
        <v>11640</v>
      </c>
      <c r="J595" s="39">
        <v>28405.01</v>
      </c>
      <c r="K595" s="39">
        <v>0</v>
      </c>
      <c r="L595" s="41">
        <f>SUM(Data[[#This Row],[CHELTUIELI DE PERSONAL LEI]:[CHELTUIELI DE CAPITAL (ACTIVE NEFINANCIARE ) LEI]])</f>
        <v>40045.009999999995</v>
      </c>
      <c r="M595" s="41">
        <f>Data[[#This Row],[TOTAL CHELTUIELI LEI]]/Data[[#This Row],[CURS VALUTAR EURO BNR 22 07 2020]]</f>
        <v>8273.5914547220091</v>
      </c>
      <c r="N595" s="49">
        <v>21012</v>
      </c>
      <c r="O595" s="54"/>
      <c r="P595" s="54">
        <v>7753</v>
      </c>
      <c r="Q595" s="54"/>
      <c r="R595" s="54">
        <f>Data[[#This Row],[PERSOANE ÎNSCRISE ÎN LISTELE ELECTORALE (TURUL 1)            ]]+Data[[#This Row],[PERSOANE ÎNSCRISE ÎN LISTELE ELECTORALE (TURUL AL 2-LEA)]]</f>
        <v>21012</v>
      </c>
      <c r="S595" s="54">
        <f>Data[[#This Row],[PERSOANE CARE AU PARTICIPAT LA VOT (TURUL 1)]]+Data[[#This Row],[PERSOANE CARE AU PARTICIPAT LA VOT  (TURUL AL 2-LEA)]]</f>
        <v>7753</v>
      </c>
      <c r="T595" s="41">
        <f>Data[[#This Row],[TOTAL CHELTUIELI LEI]]/Data[[#This Row],[NUMĂRUL PERSOANELOR ÎNSCRISE ÎN LISTELE ELECTORALE]]</f>
        <v>1.9058162002665142</v>
      </c>
      <c r="U595" s="41">
        <f>Data[[#This Row],[TOTAL CHELTUIELI EURO]]/Data[[#This Row],[NUMĂRUL PERSOANELOR ÎNSCRISE ÎN LISTELE ELECTORALE]]</f>
        <v>0.39375554229592657</v>
      </c>
      <c r="V595" s="41">
        <f>Data[[#This Row],[TOTAL CHELTUIELI LEI]]/Data[[#This Row],[NUMĂRUL PERSOANELOR CARE AU PARTICIPAT LA VOT]]</f>
        <v>5.1650986714820064</v>
      </c>
      <c r="W595" s="41">
        <f>Data[[#This Row],[TOTAL CHELTUIELI EURO]]/Data[[#This Row],[NUMĂRUL PERSOANELOR CARE AU PARTICIPAT LA VOT]]</f>
        <v>1.0671470985066438</v>
      </c>
      <c r="X595" s="43">
        <v>4.8400999999999996</v>
      </c>
      <c r="Y595" s="114" t="s">
        <v>2894</v>
      </c>
      <c r="Z595" s="44">
        <v>1</v>
      </c>
      <c r="AA595" s="115" t="s">
        <v>3105</v>
      </c>
      <c r="AB595" s="44">
        <v>0</v>
      </c>
      <c r="AC595" s="45"/>
    </row>
    <row r="596" spans="1:29" ht="12" customHeight="1" x14ac:dyDescent="0.2">
      <c r="A596" s="37">
        <v>595</v>
      </c>
      <c r="B596" s="38" t="s">
        <v>13</v>
      </c>
      <c r="C596" s="39" t="s">
        <v>1497</v>
      </c>
      <c r="D596" s="40">
        <v>44101</v>
      </c>
      <c r="E596" s="38">
        <v>1</v>
      </c>
      <c r="F596" s="38"/>
      <c r="G596" s="38" t="s">
        <v>2</v>
      </c>
      <c r="H596" s="38" t="s">
        <v>2</v>
      </c>
      <c r="I596" s="39">
        <v>89520</v>
      </c>
      <c r="J596" s="39">
        <v>26483.05</v>
      </c>
      <c r="K596" s="39">
        <v>0</v>
      </c>
      <c r="L596" s="41">
        <f>SUM(Data[[#This Row],[CHELTUIELI DE PERSONAL LEI]:[CHELTUIELI DE CAPITAL (ACTIVE NEFINANCIARE ) LEI]])</f>
        <v>116003.05</v>
      </c>
      <c r="M596" s="41">
        <f>Data[[#This Row],[TOTAL CHELTUIELI LEI]]/Data[[#This Row],[CURS VALUTAR EURO BNR 22 07 2020]]</f>
        <v>23967.077126505654</v>
      </c>
      <c r="N596" s="49">
        <v>31232</v>
      </c>
      <c r="O596" s="54"/>
      <c r="P596" s="54">
        <v>9954</v>
      </c>
      <c r="Q596" s="54"/>
      <c r="R596" s="54">
        <f>Data[[#This Row],[PERSOANE ÎNSCRISE ÎN LISTELE ELECTORALE (TURUL 1)            ]]+Data[[#This Row],[PERSOANE ÎNSCRISE ÎN LISTELE ELECTORALE (TURUL AL 2-LEA)]]</f>
        <v>31232</v>
      </c>
      <c r="S596" s="54">
        <f>Data[[#This Row],[PERSOANE CARE AU PARTICIPAT LA VOT (TURUL 1)]]+Data[[#This Row],[PERSOANE CARE AU PARTICIPAT LA VOT  (TURUL AL 2-LEA)]]</f>
        <v>9954</v>
      </c>
      <c r="T596" s="41">
        <f>Data[[#This Row],[TOTAL CHELTUIELI LEI]]/Data[[#This Row],[NUMĂRUL PERSOANELOR ÎNSCRISE ÎN LISTELE ELECTORALE]]</f>
        <v>3.7142370005122953</v>
      </c>
      <c r="U596" s="41">
        <f>Data[[#This Row],[TOTAL CHELTUIELI EURO]]/Data[[#This Row],[NUMĂRUL PERSOANELOR ÎNSCRISE ÎN LISTELE ELECTORALE]]</f>
        <v>0.76738848381485825</v>
      </c>
      <c r="V596" s="41">
        <f>Data[[#This Row],[TOTAL CHELTUIELI LEI]]/Data[[#This Row],[NUMĂRUL PERSOANELOR CARE AU PARTICIPAT LA VOT]]</f>
        <v>11.653912999799076</v>
      </c>
      <c r="W596" s="41">
        <f>Data[[#This Row],[TOTAL CHELTUIELI EURO]]/Data[[#This Row],[NUMĂRUL PERSOANELOR CARE AU PARTICIPAT LA VOT]]</f>
        <v>2.407783516827974</v>
      </c>
      <c r="X596" s="43">
        <v>4.8400999999999996</v>
      </c>
      <c r="Y596" s="114" t="s">
        <v>2884</v>
      </c>
      <c r="Z596" s="44">
        <v>3</v>
      </c>
      <c r="AA596" s="115" t="s">
        <v>3105</v>
      </c>
      <c r="AB596" s="44">
        <v>0</v>
      </c>
      <c r="AC596" s="45"/>
    </row>
    <row r="597" spans="1:29" ht="12" customHeight="1" x14ac:dyDescent="0.2">
      <c r="A597" s="37">
        <v>596</v>
      </c>
      <c r="B597" s="38" t="s">
        <v>13</v>
      </c>
      <c r="C597" s="39" t="s">
        <v>1498</v>
      </c>
      <c r="D597" s="40">
        <v>44101</v>
      </c>
      <c r="E597" s="38">
        <v>1</v>
      </c>
      <c r="F597" s="38"/>
      <c r="G597" s="38" t="s">
        <v>2</v>
      </c>
      <c r="H597" s="38" t="s">
        <v>2</v>
      </c>
      <c r="I597" s="39">
        <v>3400</v>
      </c>
      <c r="J597" s="39">
        <v>29934</v>
      </c>
      <c r="K597" s="39">
        <v>0</v>
      </c>
      <c r="L597" s="41">
        <f>SUM(Data[[#This Row],[CHELTUIELI DE PERSONAL LEI]:[CHELTUIELI DE CAPITAL (ACTIVE NEFINANCIARE ) LEI]])</f>
        <v>33334</v>
      </c>
      <c r="M597" s="41">
        <f>Data[[#This Row],[TOTAL CHELTUIELI LEI]]/Data[[#This Row],[CURS VALUTAR EURO BNR 22 07 2020]]</f>
        <v>6887.0477882688383</v>
      </c>
      <c r="N597" s="49">
        <v>27624</v>
      </c>
      <c r="O597" s="54"/>
      <c r="P597" s="54">
        <v>10925</v>
      </c>
      <c r="Q597" s="54"/>
      <c r="R597" s="54">
        <f>Data[[#This Row],[PERSOANE ÎNSCRISE ÎN LISTELE ELECTORALE (TURUL 1)            ]]+Data[[#This Row],[PERSOANE ÎNSCRISE ÎN LISTELE ELECTORALE (TURUL AL 2-LEA)]]</f>
        <v>27624</v>
      </c>
      <c r="S597" s="54">
        <f>Data[[#This Row],[PERSOANE CARE AU PARTICIPAT LA VOT (TURUL 1)]]+Data[[#This Row],[PERSOANE CARE AU PARTICIPAT LA VOT  (TURUL AL 2-LEA)]]</f>
        <v>10925</v>
      </c>
      <c r="T597" s="41">
        <f>Data[[#This Row],[TOTAL CHELTUIELI LEI]]/Data[[#This Row],[NUMĂRUL PERSOANELOR ÎNSCRISE ÎN LISTELE ELECTORALE]]</f>
        <v>1.206704315088329</v>
      </c>
      <c r="U597" s="41">
        <f>Data[[#This Row],[TOTAL CHELTUIELI EURO]]/Data[[#This Row],[NUMĂRUL PERSOANELOR ÎNSCRISE ÎN LISTELE ELECTORALE]]</f>
        <v>0.24931392225126117</v>
      </c>
      <c r="V597" s="41">
        <f>Data[[#This Row],[TOTAL CHELTUIELI LEI]]/Data[[#This Row],[NUMĂRUL PERSOANELOR CARE AU PARTICIPAT LA VOT]]</f>
        <v>3.05116704805492</v>
      </c>
      <c r="W597" s="41">
        <f>Data[[#This Row],[TOTAL CHELTUIELI EURO]]/Data[[#This Row],[NUMĂRUL PERSOANELOR CARE AU PARTICIPAT LA VOT]]</f>
        <v>0.63039339023055729</v>
      </c>
      <c r="X597" s="43">
        <v>4.8400999999999996</v>
      </c>
      <c r="Y597" s="114" t="s">
        <v>2894</v>
      </c>
      <c r="Z597" s="44">
        <v>1</v>
      </c>
      <c r="AA597" s="115" t="s">
        <v>3105</v>
      </c>
      <c r="AB597" s="44">
        <v>0</v>
      </c>
      <c r="AC597" s="45"/>
    </row>
    <row r="598" spans="1:29" ht="12" customHeight="1" x14ac:dyDescent="0.2">
      <c r="A598" s="37">
        <v>597</v>
      </c>
      <c r="B598" s="38" t="s">
        <v>13</v>
      </c>
      <c r="C598" s="39" t="s">
        <v>2997</v>
      </c>
      <c r="D598" s="40">
        <v>44101</v>
      </c>
      <c r="E598" s="38">
        <v>1</v>
      </c>
      <c r="F598" s="38"/>
      <c r="G598" s="38" t="s">
        <v>2</v>
      </c>
      <c r="H598" s="38" t="s">
        <v>2</v>
      </c>
      <c r="I598" s="39">
        <v>37864</v>
      </c>
      <c r="J598" s="39">
        <v>4700</v>
      </c>
      <c r="K598" s="39">
        <v>0</v>
      </c>
      <c r="L598" s="41">
        <f>SUM(Data[[#This Row],[CHELTUIELI DE PERSONAL LEI]:[CHELTUIELI DE CAPITAL (ACTIVE NEFINANCIARE ) LEI]])</f>
        <v>42564</v>
      </c>
      <c r="M598" s="41">
        <f>Data[[#This Row],[TOTAL CHELTUIELI LEI]]/Data[[#This Row],[CURS VALUTAR EURO BNR 22 07 2020]]</f>
        <v>8794.0331811326214</v>
      </c>
      <c r="N598" s="49">
        <v>5978</v>
      </c>
      <c r="O598" s="54"/>
      <c r="P598" s="54">
        <v>2757</v>
      </c>
      <c r="Q598" s="54"/>
      <c r="R598" s="54">
        <f>Data[[#This Row],[PERSOANE ÎNSCRISE ÎN LISTELE ELECTORALE (TURUL 1)            ]]+Data[[#This Row],[PERSOANE ÎNSCRISE ÎN LISTELE ELECTORALE (TURUL AL 2-LEA)]]</f>
        <v>5978</v>
      </c>
      <c r="S598" s="54">
        <f>Data[[#This Row],[PERSOANE CARE AU PARTICIPAT LA VOT (TURUL 1)]]+Data[[#This Row],[PERSOANE CARE AU PARTICIPAT LA VOT  (TURUL AL 2-LEA)]]</f>
        <v>2757</v>
      </c>
      <c r="T598" s="41">
        <f>Data[[#This Row],[TOTAL CHELTUIELI LEI]]/Data[[#This Row],[NUMĂRUL PERSOANELOR ÎNSCRISE ÎN LISTELE ELECTORALE]]</f>
        <v>7.1201070592171298</v>
      </c>
      <c r="U598" s="41">
        <f>Data[[#This Row],[TOTAL CHELTUIELI EURO]]/Data[[#This Row],[NUMĂRUL PERSOANELOR ÎNSCRISE ÎN LISTELE ELECTORALE]]</f>
        <v>1.471066105910442</v>
      </c>
      <c r="V598" s="41">
        <f>Data[[#This Row],[TOTAL CHELTUIELI LEI]]/Data[[#This Row],[NUMĂRUL PERSOANELOR CARE AU PARTICIPAT LA VOT]]</f>
        <v>15.438520130576714</v>
      </c>
      <c r="W598" s="41">
        <f>Data[[#This Row],[TOTAL CHELTUIELI EURO]]/Data[[#This Row],[NUMĂRUL PERSOANELOR CARE AU PARTICIPAT LA VOT]]</f>
        <v>3.1897109833633013</v>
      </c>
      <c r="X598" s="43">
        <v>4.8400999999999996</v>
      </c>
      <c r="Y598" s="114" t="s">
        <v>2886</v>
      </c>
      <c r="Z598" s="44">
        <v>7</v>
      </c>
      <c r="AA598" s="115" t="s">
        <v>3107</v>
      </c>
      <c r="AB598" s="44">
        <v>1</v>
      </c>
      <c r="AC598" s="45"/>
    </row>
    <row r="599" spans="1:29" ht="12" customHeight="1" x14ac:dyDescent="0.2">
      <c r="A599" s="37">
        <v>598</v>
      </c>
      <c r="B599" s="38" t="s">
        <v>13</v>
      </c>
      <c r="C599" s="39" t="s">
        <v>2998</v>
      </c>
      <c r="D599" s="40">
        <v>44101</v>
      </c>
      <c r="E599" s="38">
        <v>1</v>
      </c>
      <c r="F599" s="38"/>
      <c r="G599" s="38" t="s">
        <v>2</v>
      </c>
      <c r="H599" s="38" t="s">
        <v>2</v>
      </c>
      <c r="I599" s="39">
        <v>35262</v>
      </c>
      <c r="J599" s="39">
        <v>19048.599999999999</v>
      </c>
      <c r="K599" s="39">
        <v>0</v>
      </c>
      <c r="L599" s="41">
        <f>SUM(Data[[#This Row],[CHELTUIELI DE PERSONAL LEI]:[CHELTUIELI DE CAPITAL (ACTIVE NEFINANCIARE ) LEI]])</f>
        <v>54310.6</v>
      </c>
      <c r="M599" s="41">
        <f>Data[[#This Row],[TOTAL CHELTUIELI LEI]]/Data[[#This Row],[CURS VALUTAR EURO BNR 22 07 2020]]</f>
        <v>11220.966508956428</v>
      </c>
      <c r="N599" s="49">
        <v>4158</v>
      </c>
      <c r="O599" s="54"/>
      <c r="P599" s="54">
        <v>2306</v>
      </c>
      <c r="Q599" s="54"/>
      <c r="R599" s="54">
        <f>Data[[#This Row],[PERSOANE ÎNSCRISE ÎN LISTELE ELECTORALE (TURUL 1)            ]]+Data[[#This Row],[PERSOANE ÎNSCRISE ÎN LISTELE ELECTORALE (TURUL AL 2-LEA)]]</f>
        <v>4158</v>
      </c>
      <c r="S599" s="54">
        <f>Data[[#This Row],[PERSOANE CARE AU PARTICIPAT LA VOT (TURUL 1)]]+Data[[#This Row],[PERSOANE CARE AU PARTICIPAT LA VOT  (TURUL AL 2-LEA)]]</f>
        <v>2306</v>
      </c>
      <c r="T599" s="41">
        <f>Data[[#This Row],[TOTAL CHELTUIELI LEI]]/Data[[#This Row],[NUMĂRUL PERSOANELOR ÎNSCRISE ÎN LISTELE ELECTORALE]]</f>
        <v>13.061712361712361</v>
      </c>
      <c r="U599" s="41">
        <f>Data[[#This Row],[TOTAL CHELTUIELI EURO]]/Data[[#This Row],[NUMĂRUL PERSOANELOR ÎNSCRISE ÎN LISTELE ELECTORALE]]</f>
        <v>2.698645144049165</v>
      </c>
      <c r="V599" s="41">
        <f>Data[[#This Row],[TOTAL CHELTUIELI LEI]]/Data[[#This Row],[NUMĂRUL PERSOANELOR CARE AU PARTICIPAT LA VOT]]</f>
        <v>23.551864700780573</v>
      </c>
      <c r="W599" s="41">
        <f>Data[[#This Row],[TOTAL CHELTUIELI EURO]]/Data[[#This Row],[NUMĂRUL PERSOANELOR CARE AU PARTICIPAT LA VOT]]</f>
        <v>4.8659872111693092</v>
      </c>
      <c r="X599" s="43">
        <v>4.8400999999999996</v>
      </c>
      <c r="Y599" s="114" t="s">
        <v>2906</v>
      </c>
      <c r="Z599" s="44">
        <v>13</v>
      </c>
      <c r="AA599" s="115" t="s">
        <v>3108</v>
      </c>
      <c r="AB599" s="44">
        <v>2</v>
      </c>
      <c r="AC599" s="45"/>
    </row>
    <row r="600" spans="1:29" ht="12" customHeight="1" x14ac:dyDescent="0.2">
      <c r="A600" s="37">
        <v>599</v>
      </c>
      <c r="B600" s="38" t="s">
        <v>13</v>
      </c>
      <c r="C600" s="39" t="s">
        <v>2999</v>
      </c>
      <c r="D600" s="40">
        <v>44101</v>
      </c>
      <c r="E600" s="38">
        <v>1</v>
      </c>
      <c r="F600" s="38"/>
      <c r="G600" s="38" t="s">
        <v>2</v>
      </c>
      <c r="H600" s="38" t="s">
        <v>2</v>
      </c>
      <c r="I600" s="39">
        <v>42535</v>
      </c>
      <c r="J600" s="39">
        <v>26956.11</v>
      </c>
      <c r="K600" s="39">
        <v>0</v>
      </c>
      <c r="L600" s="41">
        <f>SUM(Data[[#This Row],[CHELTUIELI DE PERSONAL LEI]:[CHELTUIELI DE CAPITAL (ACTIVE NEFINANCIARE ) LEI]])</f>
        <v>69491.11</v>
      </c>
      <c r="M600" s="41">
        <f>Data[[#This Row],[TOTAL CHELTUIELI LEI]]/Data[[#This Row],[CURS VALUTAR EURO BNR 22 07 2020]]</f>
        <v>14357.370715481085</v>
      </c>
      <c r="N600" s="49">
        <v>15024</v>
      </c>
      <c r="O600" s="54"/>
      <c r="P600" s="54">
        <v>5852</v>
      </c>
      <c r="Q600" s="54"/>
      <c r="R600" s="54">
        <f>Data[[#This Row],[PERSOANE ÎNSCRISE ÎN LISTELE ELECTORALE (TURUL 1)            ]]+Data[[#This Row],[PERSOANE ÎNSCRISE ÎN LISTELE ELECTORALE (TURUL AL 2-LEA)]]</f>
        <v>15024</v>
      </c>
      <c r="S600" s="54">
        <f>Data[[#This Row],[PERSOANE CARE AU PARTICIPAT LA VOT (TURUL 1)]]+Data[[#This Row],[PERSOANE CARE AU PARTICIPAT LA VOT  (TURUL AL 2-LEA)]]</f>
        <v>5852</v>
      </c>
      <c r="T600" s="41">
        <f>Data[[#This Row],[TOTAL CHELTUIELI LEI]]/Data[[#This Row],[NUMĂRUL PERSOANELOR ÎNSCRISE ÎN LISTELE ELECTORALE]]</f>
        <v>4.6253401224707131</v>
      </c>
      <c r="U600" s="41">
        <f>Data[[#This Row],[TOTAL CHELTUIELI EURO]]/Data[[#This Row],[NUMĂRUL PERSOANELOR ÎNSCRISE ÎN LISTELE ELECTORALE]]</f>
        <v>0.9556290412327666</v>
      </c>
      <c r="V600" s="41">
        <f>Data[[#This Row],[TOTAL CHELTUIELI LEI]]/Data[[#This Row],[NUMĂRUL PERSOANELOR CARE AU PARTICIPAT LA VOT]]</f>
        <v>11.874762474367738</v>
      </c>
      <c r="W600" s="41">
        <f>Data[[#This Row],[TOTAL CHELTUIELI EURO]]/Data[[#This Row],[NUMĂRUL PERSOANELOR CARE AU PARTICIPAT LA VOT]]</f>
        <v>2.4534126308067474</v>
      </c>
      <c r="X600" s="43">
        <v>4.8400999999999996</v>
      </c>
      <c r="Y600" s="114" t="s">
        <v>2895</v>
      </c>
      <c r="Z600" s="44">
        <v>4</v>
      </c>
      <c r="AA600" s="115" t="s">
        <v>3105</v>
      </c>
      <c r="AB600" s="44">
        <v>0</v>
      </c>
      <c r="AC600" s="45"/>
    </row>
    <row r="601" spans="1:29" ht="12" customHeight="1" x14ac:dyDescent="0.2">
      <c r="A601" s="37">
        <v>600</v>
      </c>
      <c r="B601" s="38" t="s">
        <v>13</v>
      </c>
      <c r="C601" s="39" t="s">
        <v>3000</v>
      </c>
      <c r="D601" s="40">
        <v>44101</v>
      </c>
      <c r="E601" s="38">
        <v>1</v>
      </c>
      <c r="F601" s="38"/>
      <c r="G601" s="38" t="s">
        <v>2</v>
      </c>
      <c r="H601" s="38" t="s">
        <v>2</v>
      </c>
      <c r="I601" s="39">
        <v>0</v>
      </c>
      <c r="J601" s="39">
        <v>13891</v>
      </c>
      <c r="K601" s="39">
        <v>0</v>
      </c>
      <c r="L601" s="41">
        <f>SUM(Data[[#This Row],[CHELTUIELI DE PERSONAL LEI]:[CHELTUIELI DE CAPITAL (ACTIVE NEFINANCIARE ) LEI]])</f>
        <v>13891</v>
      </c>
      <c r="M601" s="41">
        <f>Data[[#This Row],[TOTAL CHELTUIELI LEI]]/Data[[#This Row],[CURS VALUTAR EURO BNR 22 07 2020]]</f>
        <v>2869.9820251647698</v>
      </c>
      <c r="N601" s="49">
        <v>4814</v>
      </c>
      <c r="O601" s="54"/>
      <c r="P601" s="54">
        <v>2465</v>
      </c>
      <c r="Q601" s="54"/>
      <c r="R601" s="54">
        <f>Data[[#This Row],[PERSOANE ÎNSCRISE ÎN LISTELE ELECTORALE (TURUL 1)            ]]+Data[[#This Row],[PERSOANE ÎNSCRISE ÎN LISTELE ELECTORALE (TURUL AL 2-LEA)]]</f>
        <v>4814</v>
      </c>
      <c r="S601" s="54">
        <f>Data[[#This Row],[PERSOANE CARE AU PARTICIPAT LA VOT (TURUL 1)]]+Data[[#This Row],[PERSOANE CARE AU PARTICIPAT LA VOT  (TURUL AL 2-LEA)]]</f>
        <v>2465</v>
      </c>
      <c r="T601" s="41">
        <f>Data[[#This Row],[TOTAL CHELTUIELI LEI]]/Data[[#This Row],[NUMĂRUL PERSOANELOR ÎNSCRISE ÎN LISTELE ELECTORALE]]</f>
        <v>2.8855421686746987</v>
      </c>
      <c r="U601" s="41">
        <f>Data[[#This Row],[TOTAL CHELTUIELI EURO]]/Data[[#This Row],[NUMĂRUL PERSOANELOR ÎNSCRISE ÎN LISTELE ELECTORALE]]</f>
        <v>0.59617408084020973</v>
      </c>
      <c r="V601" s="41">
        <f>Data[[#This Row],[TOTAL CHELTUIELI LEI]]/Data[[#This Row],[NUMĂRUL PERSOANELOR CARE AU PARTICIPAT LA VOT]]</f>
        <v>5.6352941176470592</v>
      </c>
      <c r="W601" s="41">
        <f>Data[[#This Row],[TOTAL CHELTUIELI EURO]]/Data[[#This Row],[NUMĂRUL PERSOANELOR CARE AU PARTICIPAT LA VOT]]</f>
        <v>1.1642929108173508</v>
      </c>
      <c r="X601" s="43">
        <v>4.8400999999999996</v>
      </c>
      <c r="Y601" s="114" t="s">
        <v>2891</v>
      </c>
      <c r="Z601" s="44">
        <v>2</v>
      </c>
      <c r="AA601" s="115" t="s">
        <v>3105</v>
      </c>
      <c r="AB601" s="44">
        <v>0</v>
      </c>
      <c r="AC601" s="45"/>
    </row>
    <row r="602" spans="1:29" ht="12" customHeight="1" x14ac:dyDescent="0.2">
      <c r="A602" s="37">
        <v>601</v>
      </c>
      <c r="B602" s="38" t="s">
        <v>13</v>
      </c>
      <c r="C602" s="39" t="s">
        <v>3001</v>
      </c>
      <c r="D602" s="40">
        <v>44101</v>
      </c>
      <c r="E602" s="38">
        <v>1</v>
      </c>
      <c r="F602" s="38"/>
      <c r="G602" s="38" t="s">
        <v>2</v>
      </c>
      <c r="H602" s="38" t="s">
        <v>2</v>
      </c>
      <c r="I602" s="39">
        <v>46935</v>
      </c>
      <c r="J602" s="39">
        <v>10143</v>
      </c>
      <c r="K602" s="39">
        <v>0</v>
      </c>
      <c r="L602" s="41">
        <f>SUM(Data[[#This Row],[CHELTUIELI DE PERSONAL LEI]:[CHELTUIELI DE CAPITAL (ACTIVE NEFINANCIARE ) LEI]])</f>
        <v>57078</v>
      </c>
      <c r="M602" s="41">
        <f>Data[[#This Row],[TOTAL CHELTUIELI LEI]]/Data[[#This Row],[CURS VALUTAR EURO BNR 22 07 2020]]</f>
        <v>11792.731555133159</v>
      </c>
      <c r="N602" s="49">
        <v>6993</v>
      </c>
      <c r="O602" s="54"/>
      <c r="P602" s="54">
        <v>3052</v>
      </c>
      <c r="Q602" s="54"/>
      <c r="R602" s="54">
        <f>Data[[#This Row],[PERSOANE ÎNSCRISE ÎN LISTELE ELECTORALE (TURUL 1)            ]]+Data[[#This Row],[PERSOANE ÎNSCRISE ÎN LISTELE ELECTORALE (TURUL AL 2-LEA)]]</f>
        <v>6993</v>
      </c>
      <c r="S602" s="54">
        <f>Data[[#This Row],[PERSOANE CARE AU PARTICIPAT LA VOT (TURUL 1)]]+Data[[#This Row],[PERSOANE CARE AU PARTICIPAT LA VOT  (TURUL AL 2-LEA)]]</f>
        <v>3052</v>
      </c>
      <c r="T602" s="41">
        <f>Data[[#This Row],[TOTAL CHELTUIELI LEI]]/Data[[#This Row],[NUMĂRUL PERSOANELOR ÎNSCRISE ÎN LISTELE ELECTORALE]]</f>
        <v>8.1621621621621614</v>
      </c>
      <c r="U602" s="41">
        <f>Data[[#This Row],[TOTAL CHELTUIELI EURO]]/Data[[#This Row],[NUMĂRUL PERSOANELOR ÎNSCRISE ÎN LISTELE ELECTORALE]]</f>
        <v>1.6863622987463405</v>
      </c>
      <c r="V602" s="41">
        <f>Data[[#This Row],[TOTAL CHELTUIELI LEI]]/Data[[#This Row],[NUMĂRUL PERSOANELOR CARE AU PARTICIPAT LA VOT]]</f>
        <v>18.701834862385322</v>
      </c>
      <c r="W602" s="41">
        <f>Data[[#This Row],[TOTAL CHELTUIELI EURO]]/Data[[#This Row],[NUMĂRUL PERSOANELOR CARE AU PARTICIPAT LA VOT]]</f>
        <v>3.8639356340541151</v>
      </c>
      <c r="X602" s="43">
        <v>4.8400999999999996</v>
      </c>
      <c r="Y602" s="114" t="s">
        <v>2896</v>
      </c>
      <c r="Z602" s="44">
        <v>8</v>
      </c>
      <c r="AA602" s="115" t="s">
        <v>3107</v>
      </c>
      <c r="AB602" s="44">
        <v>1</v>
      </c>
      <c r="AC602" s="45"/>
    </row>
    <row r="603" spans="1:29" ht="12" customHeight="1" x14ac:dyDescent="0.2">
      <c r="A603" s="37">
        <v>602</v>
      </c>
      <c r="B603" s="38" t="s">
        <v>13</v>
      </c>
      <c r="C603" s="39" t="s">
        <v>3002</v>
      </c>
      <c r="D603" s="40">
        <v>44101</v>
      </c>
      <c r="E603" s="38">
        <v>1</v>
      </c>
      <c r="F603" s="38"/>
      <c r="G603" s="38" t="s">
        <v>2</v>
      </c>
      <c r="H603" s="38" t="s">
        <v>2</v>
      </c>
      <c r="I603" s="39">
        <v>44268</v>
      </c>
      <c r="J603" s="39">
        <v>31582.49</v>
      </c>
      <c r="K603" s="39">
        <v>0</v>
      </c>
      <c r="L603" s="41">
        <f>SUM(Data[[#This Row],[CHELTUIELI DE PERSONAL LEI]:[CHELTUIELI DE CAPITAL (ACTIVE NEFINANCIARE ) LEI]])</f>
        <v>75850.490000000005</v>
      </c>
      <c r="M603" s="41">
        <f>Data[[#This Row],[TOTAL CHELTUIELI LEI]]/Data[[#This Row],[CURS VALUTAR EURO BNR 22 07 2020]]</f>
        <v>15671.2650565071</v>
      </c>
      <c r="N603" s="49">
        <v>21451</v>
      </c>
      <c r="O603" s="54"/>
      <c r="P603" s="54">
        <v>9428</v>
      </c>
      <c r="Q603" s="54"/>
      <c r="R603" s="54">
        <f>Data[[#This Row],[PERSOANE ÎNSCRISE ÎN LISTELE ELECTORALE (TURUL 1)            ]]+Data[[#This Row],[PERSOANE ÎNSCRISE ÎN LISTELE ELECTORALE (TURUL AL 2-LEA)]]</f>
        <v>21451</v>
      </c>
      <c r="S603" s="54">
        <f>Data[[#This Row],[PERSOANE CARE AU PARTICIPAT LA VOT (TURUL 1)]]+Data[[#This Row],[PERSOANE CARE AU PARTICIPAT LA VOT  (TURUL AL 2-LEA)]]</f>
        <v>9428</v>
      </c>
      <c r="T603" s="41">
        <f>Data[[#This Row],[TOTAL CHELTUIELI LEI]]/Data[[#This Row],[NUMĂRUL PERSOANELOR ÎNSCRISE ÎN LISTELE ELECTORALE]]</f>
        <v>3.5359885320031701</v>
      </c>
      <c r="U603" s="41">
        <f>Data[[#This Row],[TOTAL CHELTUIELI EURO]]/Data[[#This Row],[NUMĂRUL PERSOANELOR ÎNSCRISE ÎN LISTELE ELECTORALE]]</f>
        <v>0.73056104873931749</v>
      </c>
      <c r="V603" s="41">
        <f>Data[[#This Row],[TOTAL CHELTUIELI LEI]]/Data[[#This Row],[NUMĂRUL PERSOANELOR CARE AU PARTICIPAT LA VOT]]</f>
        <v>8.0452365294866368</v>
      </c>
      <c r="W603" s="41">
        <f>Data[[#This Row],[TOTAL CHELTUIELI EURO]]/Data[[#This Row],[NUMĂRUL PERSOANELOR CARE AU PARTICIPAT LA VOT]]</f>
        <v>1.662204609302832</v>
      </c>
      <c r="X603" s="43">
        <v>4.8400999999999996</v>
      </c>
      <c r="Y603" s="114" t="s">
        <v>2884</v>
      </c>
      <c r="Z603" s="44">
        <v>3</v>
      </c>
      <c r="AA603" s="115" t="s">
        <v>3105</v>
      </c>
      <c r="AB603" s="44">
        <v>0</v>
      </c>
      <c r="AC603" s="45"/>
    </row>
    <row r="604" spans="1:29" ht="12" customHeight="1" x14ac:dyDescent="0.2">
      <c r="A604" s="37">
        <v>603</v>
      </c>
      <c r="B604" s="38" t="s">
        <v>13</v>
      </c>
      <c r="C604" s="39" t="s">
        <v>1499</v>
      </c>
      <c r="D604" s="40">
        <v>44101</v>
      </c>
      <c r="E604" s="38">
        <v>1</v>
      </c>
      <c r="F604" s="38"/>
      <c r="G604" s="38" t="s">
        <v>2</v>
      </c>
      <c r="H604" s="38" t="s">
        <v>2</v>
      </c>
      <c r="I604" s="39">
        <v>0</v>
      </c>
      <c r="J604" s="39">
        <v>28014.26</v>
      </c>
      <c r="K604" s="39">
        <v>0</v>
      </c>
      <c r="L604" s="41">
        <f>SUM(Data[[#This Row],[CHELTUIELI DE PERSONAL LEI]:[CHELTUIELI DE CAPITAL (ACTIVE NEFINANCIARE ) LEI]])</f>
        <v>28014.26</v>
      </c>
      <c r="M604" s="41">
        <f>Data[[#This Row],[TOTAL CHELTUIELI LEI]]/Data[[#This Row],[CURS VALUTAR EURO BNR 22 07 2020]]</f>
        <v>5787.9506621764012</v>
      </c>
      <c r="N604" s="49">
        <v>2429</v>
      </c>
      <c r="O604" s="54"/>
      <c r="P604" s="54">
        <v>1480</v>
      </c>
      <c r="Q604" s="54"/>
      <c r="R604" s="54">
        <f>Data[[#This Row],[PERSOANE ÎNSCRISE ÎN LISTELE ELECTORALE (TURUL 1)            ]]+Data[[#This Row],[PERSOANE ÎNSCRISE ÎN LISTELE ELECTORALE (TURUL AL 2-LEA)]]</f>
        <v>2429</v>
      </c>
      <c r="S604" s="54">
        <f>Data[[#This Row],[PERSOANE CARE AU PARTICIPAT LA VOT (TURUL 1)]]+Data[[#This Row],[PERSOANE CARE AU PARTICIPAT LA VOT  (TURUL AL 2-LEA)]]</f>
        <v>1480</v>
      </c>
      <c r="T604" s="41">
        <f>Data[[#This Row],[TOTAL CHELTUIELI LEI]]/Data[[#This Row],[NUMĂRUL PERSOANELOR ÎNSCRISE ÎN LISTELE ELECTORALE]]</f>
        <v>11.533248250308768</v>
      </c>
      <c r="U604" s="41">
        <f>Data[[#This Row],[TOTAL CHELTUIELI EURO]]/Data[[#This Row],[NUMĂRUL PERSOANELOR ÎNSCRISE ÎN LISTELE ELECTORALE]]</f>
        <v>2.3828532985493625</v>
      </c>
      <c r="V604" s="41">
        <f>Data[[#This Row],[TOTAL CHELTUIELI LEI]]/Data[[#This Row],[NUMĂRUL PERSOANELOR CARE AU PARTICIPAT LA VOT]]</f>
        <v>18.928554054054054</v>
      </c>
      <c r="W604" s="41">
        <f>Data[[#This Row],[TOTAL CHELTUIELI EURO]]/Data[[#This Row],[NUMĂRUL PERSOANELOR CARE AU PARTICIPAT LA VOT]]</f>
        <v>3.9107774744435142</v>
      </c>
      <c r="X604" s="43">
        <v>4.8400999999999996</v>
      </c>
      <c r="Y604" s="114" t="s">
        <v>2888</v>
      </c>
      <c r="Z604" s="44">
        <v>11</v>
      </c>
      <c r="AA604" s="115" t="s">
        <v>3108</v>
      </c>
      <c r="AB604" s="44">
        <v>2</v>
      </c>
      <c r="AC604" s="45"/>
    </row>
    <row r="605" spans="1:29" ht="12" customHeight="1" x14ac:dyDescent="0.2">
      <c r="A605" s="37">
        <v>604</v>
      </c>
      <c r="B605" s="38" t="s">
        <v>13</v>
      </c>
      <c r="C605" s="39" t="s">
        <v>1500</v>
      </c>
      <c r="D605" s="40">
        <v>44101</v>
      </c>
      <c r="E605" s="38">
        <v>1</v>
      </c>
      <c r="F605" s="38"/>
      <c r="G605" s="38" t="s">
        <v>2</v>
      </c>
      <c r="H605" s="38" t="s">
        <v>2</v>
      </c>
      <c r="I605" s="39">
        <v>77675</v>
      </c>
      <c r="J605" s="39">
        <v>5020</v>
      </c>
      <c r="K605" s="39">
        <v>0</v>
      </c>
      <c r="L605" s="41">
        <f>SUM(Data[[#This Row],[CHELTUIELI DE PERSONAL LEI]:[CHELTUIELI DE CAPITAL (ACTIVE NEFINANCIARE ) LEI]])</f>
        <v>82695</v>
      </c>
      <c r="M605" s="41">
        <f>Data[[#This Row],[TOTAL CHELTUIELI LEI]]/Data[[#This Row],[CURS VALUTAR EURO BNR 22 07 2020]]</f>
        <v>17085.390797710792</v>
      </c>
      <c r="N605" s="49">
        <v>1335</v>
      </c>
      <c r="O605" s="54"/>
      <c r="P605" s="54">
        <v>913</v>
      </c>
      <c r="Q605" s="54"/>
      <c r="R605" s="54">
        <f>Data[[#This Row],[PERSOANE ÎNSCRISE ÎN LISTELE ELECTORALE (TURUL 1)            ]]+Data[[#This Row],[PERSOANE ÎNSCRISE ÎN LISTELE ELECTORALE (TURUL AL 2-LEA)]]</f>
        <v>1335</v>
      </c>
      <c r="S605" s="54">
        <f>Data[[#This Row],[PERSOANE CARE AU PARTICIPAT LA VOT (TURUL 1)]]+Data[[#This Row],[PERSOANE CARE AU PARTICIPAT LA VOT  (TURUL AL 2-LEA)]]</f>
        <v>913</v>
      </c>
      <c r="T605" s="41">
        <f>Data[[#This Row],[TOTAL CHELTUIELI LEI]]/Data[[#This Row],[NUMĂRUL PERSOANELOR ÎNSCRISE ÎN LISTELE ELECTORALE]]</f>
        <v>61.943820224719104</v>
      </c>
      <c r="U605" s="41">
        <f>Data[[#This Row],[TOTAL CHELTUIELI EURO]]/Data[[#This Row],[NUMĂRUL PERSOANELOR ÎNSCRISE ÎN LISTELE ELECTORALE]]</f>
        <v>12.798045541356398</v>
      </c>
      <c r="V605" s="41">
        <f>Data[[#This Row],[TOTAL CHELTUIELI LEI]]/Data[[#This Row],[NUMĂRUL PERSOANELOR CARE AU PARTICIPAT LA VOT]]</f>
        <v>90.575027382256295</v>
      </c>
      <c r="W605" s="41">
        <f>Data[[#This Row],[TOTAL CHELTUIELI EURO]]/Data[[#This Row],[NUMĂRUL PERSOANELOR CARE AU PARTICIPAT LA VOT]]</f>
        <v>18.713461990920912</v>
      </c>
      <c r="X605" s="43">
        <v>4.8400999999999996</v>
      </c>
      <c r="Y605" s="114" t="s">
        <v>3087</v>
      </c>
      <c r="Z605" s="44">
        <v>61</v>
      </c>
      <c r="AA605" s="115" t="s">
        <v>3123</v>
      </c>
      <c r="AB605" s="44">
        <v>12</v>
      </c>
      <c r="AC605" s="45"/>
    </row>
    <row r="606" spans="1:29" ht="12" customHeight="1" x14ac:dyDescent="0.2">
      <c r="A606" s="37">
        <v>605</v>
      </c>
      <c r="B606" s="38" t="s">
        <v>13</v>
      </c>
      <c r="C606" s="39" t="s">
        <v>1501</v>
      </c>
      <c r="D606" s="40">
        <v>44101</v>
      </c>
      <c r="E606" s="38">
        <v>1</v>
      </c>
      <c r="F606" s="38"/>
      <c r="G606" s="38" t="s">
        <v>2</v>
      </c>
      <c r="H606" s="38" t="s">
        <v>2</v>
      </c>
      <c r="I606" s="39">
        <v>500</v>
      </c>
      <c r="J606" s="39">
        <v>4360</v>
      </c>
      <c r="K606" s="39">
        <v>0</v>
      </c>
      <c r="L606" s="41">
        <f>SUM(Data[[#This Row],[CHELTUIELI DE PERSONAL LEI]:[CHELTUIELI DE CAPITAL (ACTIVE NEFINANCIARE ) LEI]])</f>
        <v>4860</v>
      </c>
      <c r="M606" s="41">
        <f>Data[[#This Row],[TOTAL CHELTUIELI LEI]]/Data[[#This Row],[CURS VALUTAR EURO BNR 22 07 2020]]</f>
        <v>1004.1114852998905</v>
      </c>
      <c r="N606" s="49">
        <v>1469</v>
      </c>
      <c r="O606" s="54"/>
      <c r="P606" s="54">
        <v>1126</v>
      </c>
      <c r="Q606" s="54"/>
      <c r="R606" s="54">
        <f>Data[[#This Row],[PERSOANE ÎNSCRISE ÎN LISTELE ELECTORALE (TURUL 1)            ]]+Data[[#This Row],[PERSOANE ÎNSCRISE ÎN LISTELE ELECTORALE (TURUL AL 2-LEA)]]</f>
        <v>1469</v>
      </c>
      <c r="S606" s="54">
        <f>Data[[#This Row],[PERSOANE CARE AU PARTICIPAT LA VOT (TURUL 1)]]+Data[[#This Row],[PERSOANE CARE AU PARTICIPAT LA VOT  (TURUL AL 2-LEA)]]</f>
        <v>1126</v>
      </c>
      <c r="T606" s="41">
        <f>Data[[#This Row],[TOTAL CHELTUIELI LEI]]/Data[[#This Row],[NUMĂRUL PERSOANELOR ÎNSCRISE ÎN LISTELE ELECTORALE]]</f>
        <v>3.3083730428863172</v>
      </c>
      <c r="U606" s="41">
        <f>Data[[#This Row],[TOTAL CHELTUIELI EURO]]/Data[[#This Row],[NUMĂRUL PERSOANELOR ÎNSCRISE ÎN LISTELE ELECTORALE]]</f>
        <v>0.6835340267528186</v>
      </c>
      <c r="V606" s="41">
        <f>Data[[#This Row],[TOTAL CHELTUIELI LEI]]/Data[[#This Row],[NUMĂRUL PERSOANELOR CARE AU PARTICIPAT LA VOT]]</f>
        <v>4.3161634103019537</v>
      </c>
      <c r="W606" s="41">
        <f>Data[[#This Row],[TOTAL CHELTUIELI EURO]]/Data[[#This Row],[NUMĂRUL PERSOANELOR CARE AU PARTICIPAT LA VOT]]</f>
        <v>0.89175087504430772</v>
      </c>
      <c r="X606" s="43">
        <v>4.8400999999999996</v>
      </c>
      <c r="Y606" s="114" t="s">
        <v>2884</v>
      </c>
      <c r="Z606" s="44">
        <v>3</v>
      </c>
      <c r="AA606" s="115" t="s">
        <v>3105</v>
      </c>
      <c r="AB606" s="44">
        <v>0</v>
      </c>
      <c r="AC606" s="45"/>
    </row>
    <row r="607" spans="1:29" ht="12" customHeight="1" x14ac:dyDescent="0.2">
      <c r="A607" s="37">
        <v>606</v>
      </c>
      <c r="B607" s="38" t="s">
        <v>13</v>
      </c>
      <c r="C607" s="39" t="s">
        <v>1502</v>
      </c>
      <c r="D607" s="40">
        <v>44101</v>
      </c>
      <c r="E607" s="38">
        <v>1</v>
      </c>
      <c r="F607" s="38"/>
      <c r="G607" s="38" t="s">
        <v>2</v>
      </c>
      <c r="H607" s="38" t="s">
        <v>2</v>
      </c>
      <c r="I607" s="39">
        <v>0</v>
      </c>
      <c r="J607" s="39">
        <v>22418.49</v>
      </c>
      <c r="K607" s="39">
        <v>0</v>
      </c>
      <c r="L607" s="41">
        <f>SUM(Data[[#This Row],[CHELTUIELI DE PERSONAL LEI]:[CHELTUIELI DE CAPITAL (ACTIVE NEFINANCIARE ) LEI]])</f>
        <v>22418.49</v>
      </c>
      <c r="M607" s="41">
        <f>Data[[#This Row],[TOTAL CHELTUIELI LEI]]/Data[[#This Row],[CURS VALUTAR EURO BNR 22 07 2020]]</f>
        <v>4631.8237226503588</v>
      </c>
      <c r="N607" s="49">
        <v>4361</v>
      </c>
      <c r="O607" s="54"/>
      <c r="P607" s="54">
        <v>2204</v>
      </c>
      <c r="Q607" s="54"/>
      <c r="R607" s="54">
        <f>Data[[#This Row],[PERSOANE ÎNSCRISE ÎN LISTELE ELECTORALE (TURUL 1)            ]]+Data[[#This Row],[PERSOANE ÎNSCRISE ÎN LISTELE ELECTORALE (TURUL AL 2-LEA)]]</f>
        <v>4361</v>
      </c>
      <c r="S607" s="54">
        <f>Data[[#This Row],[PERSOANE CARE AU PARTICIPAT LA VOT (TURUL 1)]]+Data[[#This Row],[PERSOANE CARE AU PARTICIPAT LA VOT  (TURUL AL 2-LEA)]]</f>
        <v>2204</v>
      </c>
      <c r="T607" s="41">
        <f>Data[[#This Row],[TOTAL CHELTUIELI LEI]]/Data[[#This Row],[NUMĂRUL PERSOANELOR ÎNSCRISE ÎN LISTELE ELECTORALE]]</f>
        <v>5.1406764503554232</v>
      </c>
      <c r="U607" s="41">
        <f>Data[[#This Row],[TOTAL CHELTUIELI EURO]]/Data[[#This Row],[NUMĂRUL PERSOANELOR ÎNSCRISE ÎN LISTELE ELECTORALE]]</f>
        <v>1.0621012893029944</v>
      </c>
      <c r="V607" s="41">
        <f>Data[[#This Row],[TOTAL CHELTUIELI LEI]]/Data[[#This Row],[NUMĂRUL PERSOANELOR CARE AU PARTICIPAT LA VOT]]</f>
        <v>10.171728675136118</v>
      </c>
      <c r="W607" s="41">
        <f>Data[[#This Row],[TOTAL CHELTUIELI EURO]]/Data[[#This Row],[NUMĂRUL PERSOANELOR CARE AU PARTICIPAT LA VOT]]</f>
        <v>2.1015534131807434</v>
      </c>
      <c r="X607" s="43">
        <v>4.8400999999999996</v>
      </c>
      <c r="Y607" s="114" t="s">
        <v>2892</v>
      </c>
      <c r="Z607" s="44">
        <v>5</v>
      </c>
      <c r="AA607" s="115" t="s">
        <v>3107</v>
      </c>
      <c r="AB607" s="44">
        <v>1</v>
      </c>
      <c r="AC607" s="45"/>
    </row>
    <row r="608" spans="1:29" ht="12" customHeight="1" x14ac:dyDescent="0.2">
      <c r="A608" s="37">
        <v>607</v>
      </c>
      <c r="B608" s="38" t="s">
        <v>13</v>
      </c>
      <c r="C608" s="39" t="s">
        <v>1503</v>
      </c>
      <c r="D608" s="40">
        <v>44101</v>
      </c>
      <c r="E608" s="38">
        <v>1</v>
      </c>
      <c r="F608" s="38"/>
      <c r="G608" s="38" t="s">
        <v>2</v>
      </c>
      <c r="H608" s="38" t="s">
        <v>2</v>
      </c>
      <c r="I608" s="39">
        <v>14899</v>
      </c>
      <c r="J608" s="39">
        <v>12092</v>
      </c>
      <c r="K608" s="39">
        <v>0</v>
      </c>
      <c r="L608" s="41">
        <f>SUM(Data[[#This Row],[CHELTUIELI DE PERSONAL LEI]:[CHELTUIELI DE CAPITAL (ACTIVE NEFINANCIARE ) LEI]])</f>
        <v>26991</v>
      </c>
      <c r="M608" s="41">
        <f>Data[[#This Row],[TOTAL CHELTUIELI LEI]]/Data[[#This Row],[CURS VALUTAR EURO BNR 22 07 2020]]</f>
        <v>5576.5376748414292</v>
      </c>
      <c r="N608" s="49">
        <v>4509</v>
      </c>
      <c r="O608" s="54"/>
      <c r="P608" s="54">
        <v>2512</v>
      </c>
      <c r="Q608" s="54"/>
      <c r="R608" s="54">
        <f>Data[[#This Row],[PERSOANE ÎNSCRISE ÎN LISTELE ELECTORALE (TURUL 1)            ]]+Data[[#This Row],[PERSOANE ÎNSCRISE ÎN LISTELE ELECTORALE (TURUL AL 2-LEA)]]</f>
        <v>4509</v>
      </c>
      <c r="S608" s="54">
        <f>Data[[#This Row],[PERSOANE CARE AU PARTICIPAT LA VOT (TURUL 1)]]+Data[[#This Row],[PERSOANE CARE AU PARTICIPAT LA VOT  (TURUL AL 2-LEA)]]</f>
        <v>2512</v>
      </c>
      <c r="T608" s="41">
        <f>Data[[#This Row],[TOTAL CHELTUIELI LEI]]/Data[[#This Row],[NUMĂRUL PERSOANELOR ÎNSCRISE ÎN LISTELE ELECTORALE]]</f>
        <v>5.9860279441117763</v>
      </c>
      <c r="U608" s="41">
        <f>Data[[#This Row],[TOTAL CHELTUIELI EURO]]/Data[[#This Row],[NUMĂRUL PERSOANELOR ÎNSCRISE ÎN LISTELE ELECTORALE]]</f>
        <v>1.2367570802487091</v>
      </c>
      <c r="V608" s="41">
        <f>Data[[#This Row],[TOTAL CHELTUIELI LEI]]/Data[[#This Row],[NUMĂRUL PERSOANELOR CARE AU PARTICIPAT LA VOT]]</f>
        <v>10.744824840764331</v>
      </c>
      <c r="W608" s="41">
        <f>Data[[#This Row],[TOTAL CHELTUIELI EURO]]/Data[[#This Row],[NUMĂRUL PERSOANELOR CARE AU PARTICIPAT LA VOT]]</f>
        <v>2.2199592654623523</v>
      </c>
      <c r="X608" s="43">
        <v>4.8400999999999996</v>
      </c>
      <c r="Y608" s="114" t="s">
        <v>2892</v>
      </c>
      <c r="Z608" s="44">
        <v>5</v>
      </c>
      <c r="AA608" s="115" t="s">
        <v>3107</v>
      </c>
      <c r="AB608" s="44">
        <v>1</v>
      </c>
      <c r="AC608" s="45"/>
    </row>
    <row r="609" spans="1:29" ht="12" customHeight="1" x14ac:dyDescent="0.2">
      <c r="A609" s="37">
        <v>608</v>
      </c>
      <c r="B609" s="38" t="s">
        <v>13</v>
      </c>
      <c r="C609" s="39" t="s">
        <v>1504</v>
      </c>
      <c r="D609" s="40">
        <v>44101</v>
      </c>
      <c r="E609" s="38">
        <v>1</v>
      </c>
      <c r="F609" s="38"/>
      <c r="G609" s="38" t="s">
        <v>2</v>
      </c>
      <c r="H609" s="38" t="s">
        <v>2</v>
      </c>
      <c r="I609" s="39">
        <v>0</v>
      </c>
      <c r="J609" s="39">
        <v>1690.28</v>
      </c>
      <c r="K609" s="39">
        <v>0</v>
      </c>
      <c r="L609" s="41">
        <f>SUM(Data[[#This Row],[CHELTUIELI DE PERSONAL LEI]:[CHELTUIELI DE CAPITAL (ACTIVE NEFINANCIARE ) LEI]])</f>
        <v>1690.28</v>
      </c>
      <c r="M609" s="41">
        <f>Data[[#This Row],[TOTAL CHELTUIELI LEI]]/Data[[#This Row],[CURS VALUTAR EURO BNR 22 07 2020]]</f>
        <v>349.22418958285988</v>
      </c>
      <c r="N609" s="49">
        <v>3147</v>
      </c>
      <c r="O609" s="54"/>
      <c r="P609" s="54">
        <v>2178</v>
      </c>
      <c r="Q609" s="54"/>
      <c r="R609" s="54">
        <f>Data[[#This Row],[PERSOANE ÎNSCRISE ÎN LISTELE ELECTORALE (TURUL 1)            ]]+Data[[#This Row],[PERSOANE ÎNSCRISE ÎN LISTELE ELECTORALE (TURUL AL 2-LEA)]]</f>
        <v>3147</v>
      </c>
      <c r="S609" s="54">
        <f>Data[[#This Row],[PERSOANE CARE AU PARTICIPAT LA VOT (TURUL 1)]]+Data[[#This Row],[PERSOANE CARE AU PARTICIPAT LA VOT  (TURUL AL 2-LEA)]]</f>
        <v>2178</v>
      </c>
      <c r="T609" s="41">
        <f>Data[[#This Row],[TOTAL CHELTUIELI LEI]]/Data[[#This Row],[NUMĂRUL PERSOANELOR ÎNSCRISE ÎN LISTELE ELECTORALE]]</f>
        <v>0.5371083571655545</v>
      </c>
      <c r="U609" s="41">
        <f>Data[[#This Row],[TOTAL CHELTUIELI EURO]]/Data[[#This Row],[NUMĂRUL PERSOANELOR ÎNSCRISE ÎN LISTELE ELECTORALE]]</f>
        <v>0.11097050828816647</v>
      </c>
      <c r="V609" s="41">
        <f>Data[[#This Row],[TOTAL CHELTUIELI LEI]]/Data[[#This Row],[NUMĂRUL PERSOANELOR CARE AU PARTICIPAT LA VOT]]</f>
        <v>0.77606978879706157</v>
      </c>
      <c r="W609" s="41">
        <f>Data[[#This Row],[TOTAL CHELTUIELI EURO]]/Data[[#This Row],[NUMĂRUL PERSOANELOR CARE AU PARTICIPAT LA VOT]]</f>
        <v>0.1603416848406152</v>
      </c>
      <c r="X609" s="43">
        <v>4.8400999999999996</v>
      </c>
      <c r="Y609" s="114" t="s">
        <v>2890</v>
      </c>
      <c r="Z609" s="44">
        <v>0</v>
      </c>
      <c r="AA609" s="115" t="s">
        <v>3105</v>
      </c>
      <c r="AB609" s="44">
        <v>0</v>
      </c>
      <c r="AC609" s="45"/>
    </row>
    <row r="610" spans="1:29" ht="12" customHeight="1" x14ac:dyDescent="0.2">
      <c r="A610" s="37">
        <v>609</v>
      </c>
      <c r="B610" s="38" t="s">
        <v>13</v>
      </c>
      <c r="C610" s="39" t="s">
        <v>366</v>
      </c>
      <c r="D610" s="40">
        <v>44101</v>
      </c>
      <c r="E610" s="38">
        <v>1</v>
      </c>
      <c r="F610" s="38"/>
      <c r="G610" s="38" t="s">
        <v>2</v>
      </c>
      <c r="H610" s="38" t="s">
        <v>2</v>
      </c>
      <c r="I610" s="39">
        <v>2700</v>
      </c>
      <c r="J610" s="39">
        <v>6000</v>
      </c>
      <c r="K610" s="39">
        <v>0</v>
      </c>
      <c r="L610" s="41">
        <f>SUM(Data[[#This Row],[CHELTUIELI DE PERSONAL LEI]:[CHELTUIELI DE CAPITAL (ACTIVE NEFINANCIARE ) LEI]])</f>
        <v>8700</v>
      </c>
      <c r="M610" s="41">
        <f>Data[[#This Row],[TOTAL CHELTUIELI LEI]]/Data[[#This Row],[CURS VALUTAR EURO BNR 22 07 2020]]</f>
        <v>1797.4835230677054</v>
      </c>
      <c r="N610" s="49">
        <v>2131</v>
      </c>
      <c r="O610" s="54"/>
      <c r="P610" s="54">
        <v>1233</v>
      </c>
      <c r="Q610" s="54"/>
      <c r="R610" s="54">
        <f>Data[[#This Row],[PERSOANE ÎNSCRISE ÎN LISTELE ELECTORALE (TURUL 1)            ]]+Data[[#This Row],[PERSOANE ÎNSCRISE ÎN LISTELE ELECTORALE (TURUL AL 2-LEA)]]</f>
        <v>2131</v>
      </c>
      <c r="S610" s="54">
        <f>Data[[#This Row],[PERSOANE CARE AU PARTICIPAT LA VOT (TURUL 1)]]+Data[[#This Row],[PERSOANE CARE AU PARTICIPAT LA VOT  (TURUL AL 2-LEA)]]</f>
        <v>1233</v>
      </c>
      <c r="T610" s="41">
        <f>Data[[#This Row],[TOTAL CHELTUIELI LEI]]/Data[[#This Row],[NUMĂRUL PERSOANELOR ÎNSCRISE ÎN LISTELE ELECTORALE]]</f>
        <v>4.0825903331769124</v>
      </c>
      <c r="U610" s="41">
        <f>Data[[#This Row],[TOTAL CHELTUIELI EURO]]/Data[[#This Row],[NUMĂRUL PERSOANELOR ÎNSCRISE ÎN LISTELE ELECTORALE]]</f>
        <v>0.84349297187597627</v>
      </c>
      <c r="V610" s="41">
        <f>Data[[#This Row],[TOTAL CHELTUIELI LEI]]/Data[[#This Row],[NUMĂRUL PERSOANELOR CARE AU PARTICIPAT LA VOT]]</f>
        <v>7.0559610705596105</v>
      </c>
      <c r="W610" s="41">
        <f>Data[[#This Row],[TOTAL CHELTUIELI EURO]]/Data[[#This Row],[NUMĂRUL PERSOANELOR CARE AU PARTICIPAT LA VOT]]</f>
        <v>1.4578130762917318</v>
      </c>
      <c r="X610" s="43">
        <v>4.8400999999999996</v>
      </c>
      <c r="Y610" s="114" t="s">
        <v>2895</v>
      </c>
      <c r="Z610" s="44">
        <v>4</v>
      </c>
      <c r="AA610" s="115" t="s">
        <v>3105</v>
      </c>
      <c r="AB610" s="44">
        <v>0</v>
      </c>
      <c r="AC610" s="45"/>
    </row>
    <row r="611" spans="1:29" ht="12" customHeight="1" x14ac:dyDescent="0.2">
      <c r="A611" s="37">
        <v>610</v>
      </c>
      <c r="B611" s="38" t="s">
        <v>13</v>
      </c>
      <c r="C611" s="39" t="s">
        <v>1505</v>
      </c>
      <c r="D611" s="40">
        <v>44101</v>
      </c>
      <c r="E611" s="38">
        <v>1</v>
      </c>
      <c r="F611" s="38"/>
      <c r="G611" s="38" t="s">
        <v>2</v>
      </c>
      <c r="H611" s="38" t="s">
        <v>2</v>
      </c>
      <c r="I611" s="39">
        <v>0</v>
      </c>
      <c r="J611" s="39">
        <v>27447</v>
      </c>
      <c r="K611" s="39">
        <v>0</v>
      </c>
      <c r="L611" s="41">
        <f>SUM(Data[[#This Row],[CHELTUIELI DE PERSONAL LEI]:[CHELTUIELI DE CAPITAL (ACTIVE NEFINANCIARE ) LEI]])</f>
        <v>27447</v>
      </c>
      <c r="M611" s="41">
        <f>Data[[#This Row],[TOTAL CHELTUIELI LEI]]/Data[[#This Row],[CURS VALUTAR EURO BNR 22 07 2020]]</f>
        <v>5670.7506043263575</v>
      </c>
      <c r="N611" s="49">
        <v>2062</v>
      </c>
      <c r="O611" s="54"/>
      <c r="P611" s="54">
        <v>1364</v>
      </c>
      <c r="Q611" s="54"/>
      <c r="R611" s="54">
        <f>Data[[#This Row],[PERSOANE ÎNSCRISE ÎN LISTELE ELECTORALE (TURUL 1)            ]]+Data[[#This Row],[PERSOANE ÎNSCRISE ÎN LISTELE ELECTORALE (TURUL AL 2-LEA)]]</f>
        <v>2062</v>
      </c>
      <c r="S611" s="54">
        <f>Data[[#This Row],[PERSOANE CARE AU PARTICIPAT LA VOT (TURUL 1)]]+Data[[#This Row],[PERSOANE CARE AU PARTICIPAT LA VOT  (TURUL AL 2-LEA)]]</f>
        <v>1364</v>
      </c>
      <c r="T611" s="41">
        <f>Data[[#This Row],[TOTAL CHELTUIELI LEI]]/Data[[#This Row],[NUMĂRUL PERSOANELOR ÎNSCRISE ÎN LISTELE ELECTORALE]]</f>
        <v>13.31086323957323</v>
      </c>
      <c r="U611" s="41">
        <f>Data[[#This Row],[TOTAL CHELTUIELI EURO]]/Data[[#This Row],[NUMĂRUL PERSOANELOR ÎNSCRISE ÎN LISTELE ELECTORALE]]</f>
        <v>2.7501215345908618</v>
      </c>
      <c r="V611" s="41">
        <f>Data[[#This Row],[TOTAL CHELTUIELI LEI]]/Data[[#This Row],[NUMĂRUL PERSOANELOR CARE AU PARTICIPAT LA VOT]]</f>
        <v>20.122434017595307</v>
      </c>
      <c r="W611" s="41">
        <f>Data[[#This Row],[TOTAL CHELTUIELI EURO]]/Data[[#This Row],[NUMĂRUL PERSOANELOR CARE AU PARTICIPAT LA VOT]]</f>
        <v>4.1574417920281217</v>
      </c>
      <c r="X611" s="43">
        <v>4.8400999999999996</v>
      </c>
      <c r="Y611" s="114" t="s">
        <v>2906</v>
      </c>
      <c r="Z611" s="44">
        <v>13</v>
      </c>
      <c r="AA611" s="115" t="s">
        <v>3108</v>
      </c>
      <c r="AB611" s="44">
        <v>2</v>
      </c>
      <c r="AC611" s="45"/>
    </row>
    <row r="612" spans="1:29" ht="12" customHeight="1" x14ac:dyDescent="0.2">
      <c r="A612" s="37">
        <v>611</v>
      </c>
      <c r="B612" s="38" t="s">
        <v>13</v>
      </c>
      <c r="C612" s="39" t="s">
        <v>1506</v>
      </c>
      <c r="D612" s="40">
        <v>44101</v>
      </c>
      <c r="E612" s="38">
        <v>1</v>
      </c>
      <c r="F612" s="38"/>
      <c r="G612" s="38" t="s">
        <v>2</v>
      </c>
      <c r="H612" s="38" t="s">
        <v>2</v>
      </c>
      <c r="I612" s="39">
        <v>15031</v>
      </c>
      <c r="J612" s="39">
        <v>3543</v>
      </c>
      <c r="K612" s="39">
        <v>0</v>
      </c>
      <c r="L612" s="41">
        <f>SUM(Data[[#This Row],[CHELTUIELI DE PERSONAL LEI]:[CHELTUIELI DE CAPITAL (ACTIVE NEFINANCIARE ) LEI]])</f>
        <v>18574</v>
      </c>
      <c r="M612" s="41">
        <f>Data[[#This Row],[TOTAL CHELTUIELI LEI]]/Data[[#This Row],[CURS VALUTAR EURO BNR 22 07 2020]]</f>
        <v>3837.5240180987998</v>
      </c>
      <c r="N612" s="49">
        <v>1580</v>
      </c>
      <c r="O612" s="54"/>
      <c r="P612" s="54">
        <v>924</v>
      </c>
      <c r="Q612" s="54"/>
      <c r="R612" s="54">
        <f>Data[[#This Row],[PERSOANE ÎNSCRISE ÎN LISTELE ELECTORALE (TURUL 1)            ]]+Data[[#This Row],[PERSOANE ÎNSCRISE ÎN LISTELE ELECTORALE (TURUL AL 2-LEA)]]</f>
        <v>1580</v>
      </c>
      <c r="S612" s="54">
        <f>Data[[#This Row],[PERSOANE CARE AU PARTICIPAT LA VOT (TURUL 1)]]+Data[[#This Row],[PERSOANE CARE AU PARTICIPAT LA VOT  (TURUL AL 2-LEA)]]</f>
        <v>924</v>
      </c>
      <c r="T612" s="41">
        <f>Data[[#This Row],[TOTAL CHELTUIELI LEI]]/Data[[#This Row],[NUMĂRUL PERSOANELOR ÎNSCRISE ÎN LISTELE ELECTORALE]]</f>
        <v>11.755696202531645</v>
      </c>
      <c r="U612" s="41">
        <f>Data[[#This Row],[TOTAL CHELTUIELI EURO]]/Data[[#This Row],[NUMĂRUL PERSOANELOR ÎNSCRISE ÎN LISTELE ELECTORALE]]</f>
        <v>2.4288126696827845</v>
      </c>
      <c r="V612" s="41">
        <f>Data[[#This Row],[TOTAL CHELTUIELI LEI]]/Data[[#This Row],[NUMĂRUL PERSOANELOR CARE AU PARTICIPAT LA VOT]]</f>
        <v>20.101731601731601</v>
      </c>
      <c r="W612" s="41">
        <f>Data[[#This Row],[TOTAL CHELTUIELI EURO]]/Data[[#This Row],[NUMĂRUL PERSOANELOR CARE AU PARTICIPAT LA VOT]]</f>
        <v>4.1531645217519477</v>
      </c>
      <c r="X612" s="43">
        <v>4.8400999999999996</v>
      </c>
      <c r="Y612" s="114" t="s">
        <v>2888</v>
      </c>
      <c r="Z612" s="44">
        <v>11</v>
      </c>
      <c r="AA612" s="115" t="s">
        <v>3108</v>
      </c>
      <c r="AB612" s="44">
        <v>2</v>
      </c>
      <c r="AC612" s="45"/>
    </row>
    <row r="613" spans="1:29" ht="12" customHeight="1" x14ac:dyDescent="0.2">
      <c r="A613" s="37">
        <v>612</v>
      </c>
      <c r="B613" s="38" t="s">
        <v>13</v>
      </c>
      <c r="C613" s="39" t="s">
        <v>1507</v>
      </c>
      <c r="D613" s="40">
        <v>44101</v>
      </c>
      <c r="E613" s="38">
        <v>1</v>
      </c>
      <c r="F613" s="38"/>
      <c r="G613" s="38" t="s">
        <v>2</v>
      </c>
      <c r="H613" s="38" t="s">
        <v>2</v>
      </c>
      <c r="I613" s="39">
        <v>0</v>
      </c>
      <c r="J613" s="39">
        <v>3127</v>
      </c>
      <c r="K613" s="39">
        <v>0</v>
      </c>
      <c r="L613" s="41">
        <f>SUM(Data[[#This Row],[CHELTUIELI DE PERSONAL LEI]:[CHELTUIELI DE CAPITAL (ACTIVE NEFINANCIARE ) LEI]])</f>
        <v>3127</v>
      </c>
      <c r="M613" s="41">
        <f>Data[[#This Row],[TOTAL CHELTUIELI LEI]]/Data[[#This Row],[CURS VALUTAR EURO BNR 22 07 2020]]</f>
        <v>646.06103179686374</v>
      </c>
      <c r="N613" s="49">
        <v>2175</v>
      </c>
      <c r="O613" s="54"/>
      <c r="P613" s="54">
        <v>1325</v>
      </c>
      <c r="Q613" s="54"/>
      <c r="R613" s="54">
        <f>Data[[#This Row],[PERSOANE ÎNSCRISE ÎN LISTELE ELECTORALE (TURUL 1)            ]]+Data[[#This Row],[PERSOANE ÎNSCRISE ÎN LISTELE ELECTORALE (TURUL AL 2-LEA)]]</f>
        <v>2175</v>
      </c>
      <c r="S613" s="54">
        <f>Data[[#This Row],[PERSOANE CARE AU PARTICIPAT LA VOT (TURUL 1)]]+Data[[#This Row],[PERSOANE CARE AU PARTICIPAT LA VOT  (TURUL AL 2-LEA)]]</f>
        <v>1325</v>
      </c>
      <c r="T613" s="41">
        <f>Data[[#This Row],[TOTAL CHELTUIELI LEI]]/Data[[#This Row],[NUMĂRUL PERSOANELOR ÎNSCRISE ÎN LISTELE ELECTORALE]]</f>
        <v>1.4377011494252874</v>
      </c>
      <c r="U613" s="41">
        <f>Data[[#This Row],[TOTAL CHELTUIELI EURO]]/Data[[#This Row],[NUMĂRUL PERSOANELOR ÎNSCRISE ÎN LISTELE ELECTORALE]]</f>
        <v>0.29703955484913275</v>
      </c>
      <c r="V613" s="41">
        <f>Data[[#This Row],[TOTAL CHELTUIELI LEI]]/Data[[#This Row],[NUMĂRUL PERSOANELOR CARE AU PARTICIPAT LA VOT]]</f>
        <v>2.36</v>
      </c>
      <c r="W613" s="41">
        <f>Data[[#This Row],[TOTAL CHELTUIELI EURO]]/Data[[#This Row],[NUMĂRUL PERSOANELOR CARE AU PARTICIPAT LA VOT]]</f>
        <v>0.48759323154480283</v>
      </c>
      <c r="X613" s="43">
        <v>4.8400999999999996</v>
      </c>
      <c r="Y613" s="114" t="s">
        <v>2894</v>
      </c>
      <c r="Z613" s="44">
        <v>1</v>
      </c>
      <c r="AA613" s="115" t="s">
        <v>3105</v>
      </c>
      <c r="AB613" s="44">
        <v>0</v>
      </c>
      <c r="AC613" s="45"/>
    </row>
    <row r="614" spans="1:29" ht="12" customHeight="1" x14ac:dyDescent="0.2">
      <c r="A614" s="37">
        <v>613</v>
      </c>
      <c r="B614" s="38" t="s">
        <v>13</v>
      </c>
      <c r="C614" s="39" t="s">
        <v>1508</v>
      </c>
      <c r="D614" s="40">
        <v>44101</v>
      </c>
      <c r="E614" s="38">
        <v>1</v>
      </c>
      <c r="F614" s="38"/>
      <c r="G614" s="38" t="s">
        <v>2</v>
      </c>
      <c r="H614" s="38" t="s">
        <v>2</v>
      </c>
      <c r="I614" s="39">
        <v>20131</v>
      </c>
      <c r="J614" s="39">
        <v>49799.37</v>
      </c>
      <c r="K614" s="39">
        <v>0</v>
      </c>
      <c r="L614" s="41">
        <f>SUM(Data[[#This Row],[CHELTUIELI DE PERSONAL LEI]:[CHELTUIELI DE CAPITAL (ACTIVE NEFINANCIARE ) LEI]])</f>
        <v>69930.37</v>
      </c>
      <c r="M614" s="41">
        <f>Data[[#This Row],[TOTAL CHELTUIELI LEI]]/Data[[#This Row],[CURS VALUTAR EURO BNR 22 07 2020]]</f>
        <v>14448.12503873887</v>
      </c>
      <c r="N614" s="49">
        <v>4880</v>
      </c>
      <c r="O614" s="54"/>
      <c r="P614" s="54">
        <v>2943</v>
      </c>
      <c r="Q614" s="54"/>
      <c r="R614" s="54">
        <f>Data[[#This Row],[PERSOANE ÎNSCRISE ÎN LISTELE ELECTORALE (TURUL 1)            ]]+Data[[#This Row],[PERSOANE ÎNSCRISE ÎN LISTELE ELECTORALE (TURUL AL 2-LEA)]]</f>
        <v>4880</v>
      </c>
      <c r="S614" s="54">
        <f>Data[[#This Row],[PERSOANE CARE AU PARTICIPAT LA VOT (TURUL 1)]]+Data[[#This Row],[PERSOANE CARE AU PARTICIPAT LA VOT  (TURUL AL 2-LEA)]]</f>
        <v>2943</v>
      </c>
      <c r="T614" s="41">
        <f>Data[[#This Row],[TOTAL CHELTUIELI LEI]]/Data[[#This Row],[NUMĂRUL PERSOANELOR ÎNSCRISE ÎN LISTELE ELECTORALE]]</f>
        <v>14.329993852459015</v>
      </c>
      <c r="U614" s="41">
        <f>Data[[#This Row],[TOTAL CHELTUIELI EURO]]/Data[[#This Row],[NUMĂRUL PERSOANELOR ÎNSCRISE ÎN LISTELE ELECTORALE]]</f>
        <v>2.9606813603973094</v>
      </c>
      <c r="V614" s="41">
        <f>Data[[#This Row],[TOTAL CHELTUIELI LEI]]/Data[[#This Row],[NUMĂRUL PERSOANELOR CARE AU PARTICIPAT LA VOT]]</f>
        <v>23.761593611960581</v>
      </c>
      <c r="W614" s="41">
        <f>Data[[#This Row],[TOTAL CHELTUIELI EURO]]/Data[[#This Row],[NUMĂRUL PERSOANELOR CARE AU PARTICIPAT LA VOT]]</f>
        <v>4.9093187355551713</v>
      </c>
      <c r="X614" s="43">
        <v>4.8400999999999996</v>
      </c>
      <c r="Y614" s="114" t="s">
        <v>2885</v>
      </c>
      <c r="Z614" s="44">
        <v>14</v>
      </c>
      <c r="AA614" s="115" t="s">
        <v>3108</v>
      </c>
      <c r="AB614" s="44">
        <v>2</v>
      </c>
      <c r="AC614" s="45"/>
    </row>
    <row r="615" spans="1:29" ht="12" customHeight="1" x14ac:dyDescent="0.2">
      <c r="A615" s="37">
        <v>614</v>
      </c>
      <c r="B615" s="38" t="s">
        <v>13</v>
      </c>
      <c r="C615" s="39" t="s">
        <v>1509</v>
      </c>
      <c r="D615" s="40">
        <v>44101</v>
      </c>
      <c r="E615" s="38">
        <v>1</v>
      </c>
      <c r="F615" s="38"/>
      <c r="G615" s="38" t="s">
        <v>2</v>
      </c>
      <c r="H615" s="38" t="s">
        <v>2</v>
      </c>
      <c r="I615" s="39">
        <v>3520</v>
      </c>
      <c r="J615" s="39">
        <v>5582</v>
      </c>
      <c r="K615" s="39">
        <v>0</v>
      </c>
      <c r="L615" s="41">
        <f>SUM(Data[[#This Row],[CHELTUIELI DE PERSONAL LEI]:[CHELTUIELI DE CAPITAL (ACTIVE NEFINANCIARE ) LEI]])</f>
        <v>9102</v>
      </c>
      <c r="M615" s="41">
        <f>Data[[#This Row],[TOTAL CHELTUIELI LEI]]/Data[[#This Row],[CURS VALUTAR EURO BNR 22 07 2020]]</f>
        <v>1880.5396582715234</v>
      </c>
      <c r="N615" s="49">
        <v>1972</v>
      </c>
      <c r="O615" s="54"/>
      <c r="P615" s="54">
        <v>1203</v>
      </c>
      <c r="Q615" s="54"/>
      <c r="R615" s="54">
        <f>Data[[#This Row],[PERSOANE ÎNSCRISE ÎN LISTELE ELECTORALE (TURUL 1)            ]]+Data[[#This Row],[PERSOANE ÎNSCRISE ÎN LISTELE ELECTORALE (TURUL AL 2-LEA)]]</f>
        <v>1972</v>
      </c>
      <c r="S615" s="54">
        <f>Data[[#This Row],[PERSOANE CARE AU PARTICIPAT LA VOT (TURUL 1)]]+Data[[#This Row],[PERSOANE CARE AU PARTICIPAT LA VOT  (TURUL AL 2-LEA)]]</f>
        <v>1203</v>
      </c>
      <c r="T615" s="41">
        <f>Data[[#This Row],[TOTAL CHELTUIELI LEI]]/Data[[#This Row],[NUMĂRUL PERSOANELOR ÎNSCRISE ÎN LISTELE ELECTORALE]]</f>
        <v>4.6156186612576064</v>
      </c>
      <c r="U615" s="41">
        <f>Data[[#This Row],[TOTAL CHELTUIELI EURO]]/Data[[#This Row],[NUMĂRUL PERSOANELOR ÎNSCRISE ÎN LISTELE ELECTORALE]]</f>
        <v>0.95362051636486989</v>
      </c>
      <c r="V615" s="41">
        <f>Data[[#This Row],[TOTAL CHELTUIELI LEI]]/Data[[#This Row],[NUMĂRUL PERSOANELOR CARE AU PARTICIPAT LA VOT]]</f>
        <v>7.5660847880299249</v>
      </c>
      <c r="W615" s="41">
        <f>Data[[#This Row],[TOTAL CHELTUIELI EURO]]/Data[[#This Row],[NUMĂRUL PERSOANELOR CARE AU PARTICIPAT LA VOT]]</f>
        <v>1.5632083609904601</v>
      </c>
      <c r="X615" s="43">
        <v>4.8400999999999996</v>
      </c>
      <c r="Y615" s="114" t="s">
        <v>2895</v>
      </c>
      <c r="Z615" s="44">
        <v>4</v>
      </c>
      <c r="AA615" s="115" t="s">
        <v>3105</v>
      </c>
      <c r="AB615" s="44">
        <v>0</v>
      </c>
      <c r="AC615" s="45"/>
    </row>
    <row r="616" spans="1:29" ht="12" customHeight="1" x14ac:dyDescent="0.2">
      <c r="A616" s="37">
        <v>615</v>
      </c>
      <c r="B616" s="38" t="s">
        <v>13</v>
      </c>
      <c r="C616" s="39" t="s">
        <v>1510</v>
      </c>
      <c r="D616" s="40">
        <v>44101</v>
      </c>
      <c r="E616" s="38">
        <v>1</v>
      </c>
      <c r="F616" s="38"/>
      <c r="G616" s="38" t="s">
        <v>2</v>
      </c>
      <c r="H616" s="38" t="s">
        <v>2</v>
      </c>
      <c r="I616" s="39">
        <v>10017</v>
      </c>
      <c r="J616" s="39">
        <v>9201</v>
      </c>
      <c r="K616" s="39">
        <v>0</v>
      </c>
      <c r="L616" s="41">
        <f>SUM(Data[[#This Row],[CHELTUIELI DE PERSONAL LEI]:[CHELTUIELI DE CAPITAL (ACTIVE NEFINANCIARE ) LEI]])</f>
        <v>19218</v>
      </c>
      <c r="M616" s="41">
        <f>Data[[#This Row],[TOTAL CHELTUIELI LEI]]/Data[[#This Row],[CURS VALUTAR EURO BNR 22 07 2020]]</f>
        <v>3970.5791202661103</v>
      </c>
      <c r="N616" s="49">
        <v>914</v>
      </c>
      <c r="O616" s="54"/>
      <c r="P616" s="54">
        <v>706</v>
      </c>
      <c r="Q616" s="54"/>
      <c r="R616" s="54">
        <f>Data[[#This Row],[PERSOANE ÎNSCRISE ÎN LISTELE ELECTORALE (TURUL 1)            ]]+Data[[#This Row],[PERSOANE ÎNSCRISE ÎN LISTELE ELECTORALE (TURUL AL 2-LEA)]]</f>
        <v>914</v>
      </c>
      <c r="S616" s="54">
        <f>Data[[#This Row],[PERSOANE CARE AU PARTICIPAT LA VOT (TURUL 1)]]+Data[[#This Row],[PERSOANE CARE AU PARTICIPAT LA VOT  (TURUL AL 2-LEA)]]</f>
        <v>706</v>
      </c>
      <c r="T616" s="41">
        <f>Data[[#This Row],[TOTAL CHELTUIELI LEI]]/Data[[#This Row],[NUMĂRUL PERSOANELOR ÎNSCRISE ÎN LISTELE ELECTORALE]]</f>
        <v>21.026258205689278</v>
      </c>
      <c r="U616" s="41">
        <f>Data[[#This Row],[TOTAL CHELTUIELI EURO]]/Data[[#This Row],[NUMĂRUL PERSOANELOR ÎNSCRISE ÎN LISTELE ELECTORALE]]</f>
        <v>4.3441784685624842</v>
      </c>
      <c r="V616" s="41">
        <f>Data[[#This Row],[TOTAL CHELTUIELI LEI]]/Data[[#This Row],[NUMĂRUL PERSOANELOR CARE AU PARTICIPAT LA VOT]]</f>
        <v>27.220963172804531</v>
      </c>
      <c r="W616" s="41">
        <f>Data[[#This Row],[TOTAL CHELTUIELI EURO]]/Data[[#This Row],[NUMĂRUL PERSOANELOR CARE AU PARTICIPAT LA VOT]]</f>
        <v>5.6240497454194198</v>
      </c>
      <c r="X616" s="43">
        <v>4.8400999999999996</v>
      </c>
      <c r="Y616" s="114" t="s">
        <v>2893</v>
      </c>
      <c r="Z616" s="44">
        <v>21</v>
      </c>
      <c r="AA616" s="115" t="s">
        <v>3110</v>
      </c>
      <c r="AB616" s="44">
        <v>4</v>
      </c>
      <c r="AC616" s="45"/>
    </row>
    <row r="617" spans="1:29" ht="12" customHeight="1" x14ac:dyDescent="0.2">
      <c r="A617" s="37">
        <v>616</v>
      </c>
      <c r="B617" s="38" t="s">
        <v>13</v>
      </c>
      <c r="C617" s="39" t="s">
        <v>848</v>
      </c>
      <c r="D617" s="40">
        <v>44101</v>
      </c>
      <c r="E617" s="38">
        <v>1</v>
      </c>
      <c r="F617" s="38"/>
      <c r="G617" s="38" t="s">
        <v>2</v>
      </c>
      <c r="H617" s="38" t="s">
        <v>2</v>
      </c>
      <c r="I617" s="39">
        <v>17000</v>
      </c>
      <c r="J617" s="39">
        <v>32693.65</v>
      </c>
      <c r="K617" s="39">
        <v>0</v>
      </c>
      <c r="L617" s="41">
        <f>SUM(Data[[#This Row],[CHELTUIELI DE PERSONAL LEI]:[CHELTUIELI DE CAPITAL (ACTIVE NEFINANCIARE ) LEI]])</f>
        <v>49693.65</v>
      </c>
      <c r="M617" s="41">
        <f>Data[[#This Row],[TOTAL CHELTUIELI LEI]]/Data[[#This Row],[CURS VALUTAR EURO BNR 22 07 2020]]</f>
        <v>10267.070928286606</v>
      </c>
      <c r="N617" s="49">
        <v>4100</v>
      </c>
      <c r="O617" s="54"/>
      <c r="P617" s="54">
        <v>2254</v>
      </c>
      <c r="Q617" s="54"/>
      <c r="R617" s="54">
        <f>Data[[#This Row],[PERSOANE ÎNSCRISE ÎN LISTELE ELECTORALE (TURUL 1)            ]]+Data[[#This Row],[PERSOANE ÎNSCRISE ÎN LISTELE ELECTORALE (TURUL AL 2-LEA)]]</f>
        <v>4100</v>
      </c>
      <c r="S617" s="54">
        <f>Data[[#This Row],[PERSOANE CARE AU PARTICIPAT LA VOT (TURUL 1)]]+Data[[#This Row],[PERSOANE CARE AU PARTICIPAT LA VOT  (TURUL AL 2-LEA)]]</f>
        <v>2254</v>
      </c>
      <c r="T617" s="41">
        <f>Data[[#This Row],[TOTAL CHELTUIELI LEI]]/Data[[#This Row],[NUMĂRUL PERSOANELOR ÎNSCRISE ÎN LISTELE ELECTORALE]]</f>
        <v>12.120402439024391</v>
      </c>
      <c r="U617" s="41">
        <f>Data[[#This Row],[TOTAL CHELTUIELI EURO]]/Data[[#This Row],[NUMĂRUL PERSOANELOR ÎNSCRISE ÎN LISTELE ELECTORALE]]</f>
        <v>2.5041636410455137</v>
      </c>
      <c r="V617" s="41">
        <f>Data[[#This Row],[TOTAL CHELTUIELI LEI]]/Data[[#This Row],[NUMĂRUL PERSOANELOR CARE AU PARTICIPAT LA VOT]]</f>
        <v>22.046872227151731</v>
      </c>
      <c r="W617" s="41">
        <f>Data[[#This Row],[TOTAL CHELTUIELI EURO]]/Data[[#This Row],[NUMĂRUL PERSOANELOR CARE AU PARTICIPAT LA VOT]]</f>
        <v>4.5550447774119815</v>
      </c>
      <c r="X617" s="43">
        <v>4.8400999999999996</v>
      </c>
      <c r="Y617" s="114" t="s">
        <v>2897</v>
      </c>
      <c r="Z617" s="44">
        <v>12</v>
      </c>
      <c r="AA617" s="115" t="s">
        <v>3108</v>
      </c>
      <c r="AB617" s="44">
        <v>2</v>
      </c>
      <c r="AC617" s="45"/>
    </row>
    <row r="618" spans="1:29" ht="12" customHeight="1" x14ac:dyDescent="0.2">
      <c r="A618" s="37">
        <v>617</v>
      </c>
      <c r="B618" s="38" t="s">
        <v>13</v>
      </c>
      <c r="C618" s="39" t="s">
        <v>1511</v>
      </c>
      <c r="D618" s="40">
        <v>44101</v>
      </c>
      <c r="E618" s="38">
        <v>1</v>
      </c>
      <c r="F618" s="38"/>
      <c r="G618" s="38" t="s">
        <v>2</v>
      </c>
      <c r="H618" s="38" t="s">
        <v>2</v>
      </c>
      <c r="I618" s="39">
        <v>0</v>
      </c>
      <c r="J618" s="39">
        <v>49950.06</v>
      </c>
      <c r="K618" s="39">
        <v>0</v>
      </c>
      <c r="L618" s="41">
        <f>SUM(Data[[#This Row],[CHELTUIELI DE PERSONAL LEI]:[CHELTUIELI DE CAPITAL (ACTIVE NEFINANCIARE ) LEI]])</f>
        <v>49950.06</v>
      </c>
      <c r="M618" s="41">
        <f>Data[[#This Row],[TOTAL CHELTUIELI LEI]]/Data[[#This Row],[CURS VALUTAR EURO BNR 22 07 2020]]</f>
        <v>10320.047106464743</v>
      </c>
      <c r="N618" s="49">
        <v>6014</v>
      </c>
      <c r="O618" s="54"/>
      <c r="P618" s="54">
        <v>3017</v>
      </c>
      <c r="Q618" s="54"/>
      <c r="R618" s="54">
        <f>Data[[#This Row],[PERSOANE ÎNSCRISE ÎN LISTELE ELECTORALE (TURUL 1)            ]]+Data[[#This Row],[PERSOANE ÎNSCRISE ÎN LISTELE ELECTORALE (TURUL AL 2-LEA)]]</f>
        <v>6014</v>
      </c>
      <c r="S618" s="54">
        <f>Data[[#This Row],[PERSOANE CARE AU PARTICIPAT LA VOT (TURUL 1)]]+Data[[#This Row],[PERSOANE CARE AU PARTICIPAT LA VOT  (TURUL AL 2-LEA)]]</f>
        <v>3017</v>
      </c>
      <c r="T618" s="41">
        <f>Data[[#This Row],[TOTAL CHELTUIELI LEI]]/Data[[#This Row],[NUMĂRUL PERSOANELOR ÎNSCRISE ÎN LISTELE ELECTORALE]]</f>
        <v>8.3056301962088455</v>
      </c>
      <c r="U618" s="41">
        <f>Data[[#This Row],[TOTAL CHELTUIELI EURO]]/Data[[#This Row],[NUMĂRUL PERSOANELOR ÎNSCRISE ÎN LISTELE ELECTORALE]]</f>
        <v>1.7160038421125279</v>
      </c>
      <c r="V618" s="41">
        <f>Data[[#This Row],[TOTAL CHELTUIELI LEI]]/Data[[#This Row],[NUMĂRUL PERSOANELOR CARE AU PARTICIPAT LA VOT]]</f>
        <v>16.556201524693403</v>
      </c>
      <c r="W618" s="41">
        <f>Data[[#This Row],[TOTAL CHELTUIELI EURO]]/Data[[#This Row],[NUMĂRUL PERSOANELOR CARE AU PARTICIPAT LA VOT]]</f>
        <v>3.420632120140783</v>
      </c>
      <c r="X618" s="43">
        <v>4.8400999999999996</v>
      </c>
      <c r="Y618" s="114" t="s">
        <v>2896</v>
      </c>
      <c r="Z618" s="44">
        <v>8</v>
      </c>
      <c r="AA618" s="115" t="s">
        <v>3107</v>
      </c>
      <c r="AB618" s="44">
        <v>1</v>
      </c>
      <c r="AC618" s="45"/>
    </row>
    <row r="619" spans="1:29" ht="12" customHeight="1" x14ac:dyDescent="0.2">
      <c r="A619" s="37">
        <v>618</v>
      </c>
      <c r="B619" s="38" t="s">
        <v>13</v>
      </c>
      <c r="C619" s="39" t="s">
        <v>1512</v>
      </c>
      <c r="D619" s="40">
        <v>44101</v>
      </c>
      <c r="E619" s="38">
        <v>1</v>
      </c>
      <c r="F619" s="38"/>
      <c r="G619" s="38" t="s">
        <v>2</v>
      </c>
      <c r="H619" s="38" t="s">
        <v>2</v>
      </c>
      <c r="I619" s="39">
        <v>720</v>
      </c>
      <c r="J619" s="39">
        <v>1107.01</v>
      </c>
      <c r="K619" s="39">
        <v>0</v>
      </c>
      <c r="L619" s="41">
        <f>SUM(Data[[#This Row],[CHELTUIELI DE PERSONAL LEI]:[CHELTUIELI DE CAPITAL (ACTIVE NEFINANCIARE ) LEI]])</f>
        <v>1827.01</v>
      </c>
      <c r="M619" s="41">
        <f>Data[[#This Row],[TOTAL CHELTUIELI LEI]]/Data[[#This Row],[CURS VALUTAR EURO BNR 22 07 2020]]</f>
        <v>377.47360591723316</v>
      </c>
      <c r="N619" s="49">
        <v>652</v>
      </c>
      <c r="O619" s="54"/>
      <c r="P619" s="54">
        <v>628</v>
      </c>
      <c r="Q619" s="54"/>
      <c r="R619" s="54">
        <f>Data[[#This Row],[PERSOANE ÎNSCRISE ÎN LISTELE ELECTORALE (TURUL 1)            ]]+Data[[#This Row],[PERSOANE ÎNSCRISE ÎN LISTELE ELECTORALE (TURUL AL 2-LEA)]]</f>
        <v>652</v>
      </c>
      <c r="S619" s="54">
        <f>Data[[#This Row],[PERSOANE CARE AU PARTICIPAT LA VOT (TURUL 1)]]+Data[[#This Row],[PERSOANE CARE AU PARTICIPAT LA VOT  (TURUL AL 2-LEA)]]</f>
        <v>628</v>
      </c>
      <c r="T619" s="41">
        <f>Data[[#This Row],[TOTAL CHELTUIELI LEI]]/Data[[#This Row],[NUMĂRUL PERSOANELOR ÎNSCRISE ÎN LISTELE ELECTORALE]]</f>
        <v>2.8021625766871168</v>
      </c>
      <c r="U619" s="41">
        <f>Data[[#This Row],[TOTAL CHELTUIELI EURO]]/Data[[#This Row],[NUMĂRUL PERSOANELOR ÎNSCRISE ÎN LISTELE ELECTORALE]]</f>
        <v>0.57894724833931466</v>
      </c>
      <c r="V619" s="41">
        <f>Data[[#This Row],[TOTAL CHELTUIELI LEI]]/Data[[#This Row],[NUMĂRUL PERSOANELOR CARE AU PARTICIPAT LA VOT]]</f>
        <v>2.909251592356688</v>
      </c>
      <c r="W619" s="41">
        <f>Data[[#This Row],[TOTAL CHELTUIELI EURO]]/Data[[#This Row],[NUMĂRUL PERSOANELOR CARE AU PARTICIPAT LA VOT]]</f>
        <v>0.60107262088731395</v>
      </c>
      <c r="X619" s="43">
        <v>4.8400999999999996</v>
      </c>
      <c r="Y619" s="114" t="s">
        <v>2891</v>
      </c>
      <c r="Z619" s="44">
        <v>2</v>
      </c>
      <c r="AA619" s="115" t="s">
        <v>3105</v>
      </c>
      <c r="AB619" s="44">
        <v>0</v>
      </c>
      <c r="AC619" s="45"/>
    </row>
    <row r="620" spans="1:29" ht="12" customHeight="1" x14ac:dyDescent="0.2">
      <c r="A620" s="37">
        <v>619</v>
      </c>
      <c r="B620" s="38" t="s">
        <v>13</v>
      </c>
      <c r="C620" s="39" t="s">
        <v>1513</v>
      </c>
      <c r="D620" s="40">
        <v>44101</v>
      </c>
      <c r="E620" s="38">
        <v>1</v>
      </c>
      <c r="F620" s="38"/>
      <c r="G620" s="38" t="s">
        <v>2</v>
      </c>
      <c r="H620" s="38" t="s">
        <v>2</v>
      </c>
      <c r="I620" s="39">
        <v>0</v>
      </c>
      <c r="J620" s="39">
        <v>9236</v>
      </c>
      <c r="K620" s="39">
        <v>0</v>
      </c>
      <c r="L620" s="41">
        <f>SUM(Data[[#This Row],[CHELTUIELI DE PERSONAL LEI]:[CHELTUIELI DE CAPITAL (ACTIVE NEFINANCIARE ) LEI]])</f>
        <v>9236</v>
      </c>
      <c r="M620" s="41">
        <f>Data[[#This Row],[TOTAL CHELTUIELI LEI]]/Data[[#This Row],[CURS VALUTAR EURO BNR 22 07 2020]]</f>
        <v>1908.2250366727963</v>
      </c>
      <c r="N620" s="49">
        <v>4045</v>
      </c>
      <c r="O620" s="54"/>
      <c r="P620" s="54">
        <v>1929</v>
      </c>
      <c r="Q620" s="54"/>
      <c r="R620" s="54">
        <f>Data[[#This Row],[PERSOANE ÎNSCRISE ÎN LISTELE ELECTORALE (TURUL 1)            ]]+Data[[#This Row],[PERSOANE ÎNSCRISE ÎN LISTELE ELECTORALE (TURUL AL 2-LEA)]]</f>
        <v>4045</v>
      </c>
      <c r="S620" s="54">
        <f>Data[[#This Row],[PERSOANE CARE AU PARTICIPAT LA VOT (TURUL 1)]]+Data[[#This Row],[PERSOANE CARE AU PARTICIPAT LA VOT  (TURUL AL 2-LEA)]]</f>
        <v>1929</v>
      </c>
      <c r="T620" s="41">
        <f>Data[[#This Row],[TOTAL CHELTUIELI LEI]]/Data[[#This Row],[NUMĂRUL PERSOANELOR ÎNSCRISE ÎN LISTELE ELECTORALE]]</f>
        <v>2.2833127317676145</v>
      </c>
      <c r="U620" s="41">
        <f>Data[[#This Row],[TOTAL CHELTUIELI EURO]]/Data[[#This Row],[NUMĂRUL PERSOANELOR ÎNSCRISE ÎN LISTELE ELECTORALE]]</f>
        <v>0.47174908199574689</v>
      </c>
      <c r="V620" s="41">
        <f>Data[[#This Row],[TOTAL CHELTUIELI LEI]]/Data[[#This Row],[NUMĂRUL PERSOANELOR CARE AU PARTICIPAT LA VOT]]</f>
        <v>4.787973043027475</v>
      </c>
      <c r="W620" s="41">
        <f>Data[[#This Row],[TOTAL CHELTUIELI EURO]]/Data[[#This Row],[NUMĂRUL PERSOANELOR CARE AU PARTICIPAT LA VOT]]</f>
        <v>0.98923019008439417</v>
      </c>
      <c r="X620" s="43">
        <v>4.8400999999999996</v>
      </c>
      <c r="Y620" s="114" t="s">
        <v>2891</v>
      </c>
      <c r="Z620" s="44">
        <v>2</v>
      </c>
      <c r="AA620" s="115" t="s">
        <v>3105</v>
      </c>
      <c r="AB620" s="44">
        <v>0</v>
      </c>
      <c r="AC620" s="45"/>
    </row>
    <row r="621" spans="1:29" ht="12" customHeight="1" x14ac:dyDescent="0.2">
      <c r="A621" s="37">
        <v>620</v>
      </c>
      <c r="B621" s="38" t="s">
        <v>13</v>
      </c>
      <c r="C621" s="39" t="s">
        <v>1514</v>
      </c>
      <c r="D621" s="40">
        <v>44101</v>
      </c>
      <c r="E621" s="38">
        <v>1</v>
      </c>
      <c r="F621" s="38"/>
      <c r="G621" s="38" t="s">
        <v>2</v>
      </c>
      <c r="H621" s="38" t="s">
        <v>2</v>
      </c>
      <c r="I621" s="39">
        <v>30214</v>
      </c>
      <c r="J621" s="39">
        <v>22017</v>
      </c>
      <c r="K621" s="39">
        <v>0</v>
      </c>
      <c r="L621" s="41">
        <f>SUM(Data[[#This Row],[CHELTUIELI DE PERSONAL LEI]:[CHELTUIELI DE CAPITAL (ACTIVE NEFINANCIARE ) LEI]])</f>
        <v>52231</v>
      </c>
      <c r="M621" s="41">
        <f>Data[[#This Row],[TOTAL CHELTUIELI LEI]]/Data[[#This Row],[CURS VALUTAR EURO BNR 22 07 2020]]</f>
        <v>10791.305964752795</v>
      </c>
      <c r="N621" s="49">
        <v>5672</v>
      </c>
      <c r="O621" s="54"/>
      <c r="P621" s="54">
        <v>2670</v>
      </c>
      <c r="Q621" s="54"/>
      <c r="R621" s="54">
        <f>Data[[#This Row],[PERSOANE ÎNSCRISE ÎN LISTELE ELECTORALE (TURUL 1)            ]]+Data[[#This Row],[PERSOANE ÎNSCRISE ÎN LISTELE ELECTORALE (TURUL AL 2-LEA)]]</f>
        <v>5672</v>
      </c>
      <c r="S621" s="54">
        <f>Data[[#This Row],[PERSOANE CARE AU PARTICIPAT LA VOT (TURUL 1)]]+Data[[#This Row],[PERSOANE CARE AU PARTICIPAT LA VOT  (TURUL AL 2-LEA)]]</f>
        <v>2670</v>
      </c>
      <c r="T621" s="41">
        <f>Data[[#This Row],[TOTAL CHELTUIELI LEI]]/Data[[#This Row],[NUMĂRUL PERSOANELOR ÎNSCRISE ÎN LISTELE ELECTORALE]]</f>
        <v>9.2085684062059237</v>
      </c>
      <c r="U621" s="41">
        <f>Data[[#This Row],[TOTAL CHELTUIELI EURO]]/Data[[#This Row],[NUMĂRUL PERSOANELOR ÎNSCRISE ÎN LISTELE ELECTORALE]]</f>
        <v>1.9025574691031022</v>
      </c>
      <c r="V621" s="41">
        <f>Data[[#This Row],[TOTAL CHELTUIELI LEI]]/Data[[#This Row],[NUMĂRUL PERSOANELOR CARE AU PARTICIPAT LA VOT]]</f>
        <v>19.562172284644195</v>
      </c>
      <c r="W621" s="41">
        <f>Data[[#This Row],[TOTAL CHELTUIELI EURO]]/Data[[#This Row],[NUMĂRUL PERSOANELOR CARE AU PARTICIPAT LA VOT]]</f>
        <v>4.0416876272482378</v>
      </c>
      <c r="X621" s="43">
        <v>4.8400999999999996</v>
      </c>
      <c r="Y621" s="114" t="s">
        <v>2887</v>
      </c>
      <c r="Z621" s="44">
        <v>9</v>
      </c>
      <c r="AA621" s="115" t="s">
        <v>3107</v>
      </c>
      <c r="AB621" s="44">
        <v>1</v>
      </c>
      <c r="AC621" s="45"/>
    </row>
    <row r="622" spans="1:29" ht="12" customHeight="1" x14ac:dyDescent="0.2">
      <c r="A622" s="37">
        <v>621</v>
      </c>
      <c r="B622" s="38" t="s">
        <v>13</v>
      </c>
      <c r="C622" s="39" t="s">
        <v>1515</v>
      </c>
      <c r="D622" s="40">
        <v>44101</v>
      </c>
      <c r="E622" s="38">
        <v>1</v>
      </c>
      <c r="F622" s="38"/>
      <c r="G622" s="38" t="s">
        <v>2</v>
      </c>
      <c r="H622" s="38" t="s">
        <v>2</v>
      </c>
      <c r="I622" s="39">
        <v>1100</v>
      </c>
      <c r="J622" s="39">
        <v>5948</v>
      </c>
      <c r="K622" s="39">
        <v>0</v>
      </c>
      <c r="L622" s="41">
        <f>SUM(Data[[#This Row],[CHELTUIELI DE PERSONAL LEI]:[CHELTUIELI DE CAPITAL (ACTIVE NEFINANCIARE ) LEI]])</f>
        <v>7048</v>
      </c>
      <c r="M622" s="41">
        <f>Data[[#This Row],[TOTAL CHELTUIELI LEI]]/Data[[#This Row],[CURS VALUTAR EURO BNR 22 07 2020]]</f>
        <v>1456.1682609863433</v>
      </c>
      <c r="N622" s="49">
        <v>1900</v>
      </c>
      <c r="O622" s="54"/>
      <c r="P622" s="54">
        <v>1219</v>
      </c>
      <c r="Q622" s="54"/>
      <c r="R622" s="54">
        <f>Data[[#This Row],[PERSOANE ÎNSCRISE ÎN LISTELE ELECTORALE (TURUL 1)            ]]+Data[[#This Row],[PERSOANE ÎNSCRISE ÎN LISTELE ELECTORALE (TURUL AL 2-LEA)]]</f>
        <v>1900</v>
      </c>
      <c r="S622" s="54">
        <f>Data[[#This Row],[PERSOANE CARE AU PARTICIPAT LA VOT (TURUL 1)]]+Data[[#This Row],[PERSOANE CARE AU PARTICIPAT LA VOT  (TURUL AL 2-LEA)]]</f>
        <v>1219</v>
      </c>
      <c r="T622" s="41">
        <f>Data[[#This Row],[TOTAL CHELTUIELI LEI]]/Data[[#This Row],[NUMĂRUL PERSOANELOR ÎNSCRISE ÎN LISTELE ELECTORALE]]</f>
        <v>3.7094736842105265</v>
      </c>
      <c r="U622" s="41">
        <f>Data[[#This Row],[TOTAL CHELTUIELI EURO]]/Data[[#This Row],[NUMĂRUL PERSOANELOR ÎNSCRISE ÎN LISTELE ELECTORALE]]</f>
        <v>0.76640434788754908</v>
      </c>
      <c r="V622" s="41">
        <f>Data[[#This Row],[TOTAL CHELTUIELI LEI]]/Data[[#This Row],[NUMĂRUL PERSOANELOR CARE AU PARTICIPAT LA VOT]]</f>
        <v>5.7817883511074655</v>
      </c>
      <c r="W622" s="41">
        <f>Data[[#This Row],[TOTAL CHELTUIELI EURO]]/Data[[#This Row],[NUMĂRUL PERSOANELOR CARE AU PARTICIPAT LA VOT]]</f>
        <v>1.1945596890782144</v>
      </c>
      <c r="X622" s="43">
        <v>4.8400999999999996</v>
      </c>
      <c r="Y622" s="114" t="s">
        <v>2884</v>
      </c>
      <c r="Z622" s="44">
        <v>3</v>
      </c>
      <c r="AA622" s="115" t="s">
        <v>3105</v>
      </c>
      <c r="AB622" s="44">
        <v>0</v>
      </c>
      <c r="AC622" s="45"/>
    </row>
    <row r="623" spans="1:29" ht="12" customHeight="1" x14ac:dyDescent="0.2">
      <c r="A623" s="37">
        <v>622</v>
      </c>
      <c r="B623" s="38" t="s">
        <v>13</v>
      </c>
      <c r="C623" s="39" t="s">
        <v>1516</v>
      </c>
      <c r="D623" s="40">
        <v>44101</v>
      </c>
      <c r="E623" s="38">
        <v>1</v>
      </c>
      <c r="F623" s="38"/>
      <c r="G623" s="38" t="s">
        <v>2</v>
      </c>
      <c r="H623" s="38" t="s">
        <v>2</v>
      </c>
      <c r="I623" s="39">
        <v>0</v>
      </c>
      <c r="J623" s="39">
        <v>6014.33</v>
      </c>
      <c r="K623" s="39">
        <v>0</v>
      </c>
      <c r="L623" s="41">
        <f>SUM(Data[[#This Row],[CHELTUIELI DE PERSONAL LEI]:[CHELTUIELI DE CAPITAL (ACTIVE NEFINANCIARE ) LEI]])</f>
        <v>6014.33</v>
      </c>
      <c r="M623" s="41">
        <f>Data[[#This Row],[TOTAL CHELTUIELI LEI]]/Data[[#This Row],[CURS VALUTAR EURO BNR 22 07 2020]]</f>
        <v>1242.6044916427347</v>
      </c>
      <c r="N623" s="49">
        <v>3966</v>
      </c>
      <c r="O623" s="54"/>
      <c r="P623" s="54">
        <v>2213</v>
      </c>
      <c r="Q623" s="54"/>
      <c r="R623" s="54">
        <f>Data[[#This Row],[PERSOANE ÎNSCRISE ÎN LISTELE ELECTORALE (TURUL 1)            ]]+Data[[#This Row],[PERSOANE ÎNSCRISE ÎN LISTELE ELECTORALE (TURUL AL 2-LEA)]]</f>
        <v>3966</v>
      </c>
      <c r="S623" s="54">
        <f>Data[[#This Row],[PERSOANE CARE AU PARTICIPAT LA VOT (TURUL 1)]]+Data[[#This Row],[PERSOANE CARE AU PARTICIPAT LA VOT  (TURUL AL 2-LEA)]]</f>
        <v>2213</v>
      </c>
      <c r="T623" s="41">
        <f>Data[[#This Row],[TOTAL CHELTUIELI LEI]]/Data[[#This Row],[NUMĂRUL PERSOANELOR ÎNSCRISE ÎN LISTELE ELECTORALE]]</f>
        <v>1.5164725163893091</v>
      </c>
      <c r="U623" s="41">
        <f>Data[[#This Row],[TOTAL CHELTUIELI EURO]]/Data[[#This Row],[NUMĂRUL PERSOANELOR ÎNSCRISE ÎN LISTELE ELECTORALE]]</f>
        <v>0.31331429441319586</v>
      </c>
      <c r="V623" s="41">
        <f>Data[[#This Row],[TOTAL CHELTUIELI LEI]]/Data[[#This Row],[NUMĂRUL PERSOANELOR CARE AU PARTICIPAT LA VOT]]</f>
        <v>2.7177270673294172</v>
      </c>
      <c r="W623" s="41">
        <f>Data[[#This Row],[TOTAL CHELTUIELI EURO]]/Data[[#This Row],[NUMĂRUL PERSOANELOR CARE AU PARTICIPAT LA VOT]]</f>
        <v>0.56150225559997047</v>
      </c>
      <c r="X623" s="43">
        <v>4.8400999999999996</v>
      </c>
      <c r="Y623" s="114" t="s">
        <v>2894</v>
      </c>
      <c r="Z623" s="44">
        <v>1</v>
      </c>
      <c r="AA623" s="115" t="s">
        <v>3105</v>
      </c>
      <c r="AB623" s="44">
        <v>0</v>
      </c>
      <c r="AC623" s="45"/>
    </row>
    <row r="624" spans="1:29" ht="12" customHeight="1" x14ac:dyDescent="0.2">
      <c r="A624" s="37">
        <v>623</v>
      </c>
      <c r="B624" s="38" t="s">
        <v>13</v>
      </c>
      <c r="C624" s="39" t="s">
        <v>1517</v>
      </c>
      <c r="D624" s="40">
        <v>44101</v>
      </c>
      <c r="E624" s="38">
        <v>1</v>
      </c>
      <c r="F624" s="38"/>
      <c r="G624" s="38" t="s">
        <v>2</v>
      </c>
      <c r="H624" s="38" t="s">
        <v>2</v>
      </c>
      <c r="I624" s="39">
        <v>21168</v>
      </c>
      <c r="J624" s="39">
        <v>1677</v>
      </c>
      <c r="K624" s="39">
        <v>0</v>
      </c>
      <c r="L624" s="41">
        <f>SUM(Data[[#This Row],[CHELTUIELI DE PERSONAL LEI]:[CHELTUIELI DE CAPITAL (ACTIVE NEFINANCIARE ) LEI]])</f>
        <v>22845</v>
      </c>
      <c r="M624" s="41">
        <f>Data[[#This Row],[TOTAL CHELTUIELI LEI]]/Data[[#This Row],[CURS VALUTAR EURO BNR 22 07 2020]]</f>
        <v>4719.9438028139921</v>
      </c>
      <c r="N624" s="49">
        <v>1020</v>
      </c>
      <c r="O624" s="54"/>
      <c r="P624" s="54">
        <v>716</v>
      </c>
      <c r="Q624" s="54"/>
      <c r="R624" s="54">
        <f>Data[[#This Row],[PERSOANE ÎNSCRISE ÎN LISTELE ELECTORALE (TURUL 1)            ]]+Data[[#This Row],[PERSOANE ÎNSCRISE ÎN LISTELE ELECTORALE (TURUL AL 2-LEA)]]</f>
        <v>1020</v>
      </c>
      <c r="S624" s="54">
        <f>Data[[#This Row],[PERSOANE CARE AU PARTICIPAT LA VOT (TURUL 1)]]+Data[[#This Row],[PERSOANE CARE AU PARTICIPAT LA VOT  (TURUL AL 2-LEA)]]</f>
        <v>716</v>
      </c>
      <c r="T624" s="41">
        <f>Data[[#This Row],[TOTAL CHELTUIELI LEI]]/Data[[#This Row],[NUMĂRUL PERSOANELOR ÎNSCRISE ÎN LISTELE ELECTORALE]]</f>
        <v>22.397058823529413</v>
      </c>
      <c r="U624" s="41">
        <f>Data[[#This Row],[TOTAL CHELTUIELI EURO]]/Data[[#This Row],[NUMĂRUL PERSOANELOR ÎNSCRISE ÎN LISTELE ELECTORALE]]</f>
        <v>4.6273958851117571</v>
      </c>
      <c r="V624" s="41">
        <f>Data[[#This Row],[TOTAL CHELTUIELI LEI]]/Data[[#This Row],[NUMĂRUL PERSOANELOR CARE AU PARTICIPAT LA VOT]]</f>
        <v>31.906424581005588</v>
      </c>
      <c r="W624" s="41">
        <f>Data[[#This Row],[TOTAL CHELTUIELI EURO]]/Data[[#This Row],[NUMĂRUL PERSOANELOR CARE AU PARTICIPAT LA VOT]]</f>
        <v>6.5921002832597653</v>
      </c>
      <c r="X624" s="43">
        <v>4.8400999999999996</v>
      </c>
      <c r="Y624" s="114" t="s">
        <v>2900</v>
      </c>
      <c r="Z624" s="44">
        <v>22</v>
      </c>
      <c r="AA624" s="115" t="s">
        <v>3110</v>
      </c>
      <c r="AB624" s="44">
        <v>4</v>
      </c>
      <c r="AC624" s="45"/>
    </row>
    <row r="625" spans="1:29" ht="12" customHeight="1" x14ac:dyDescent="0.2">
      <c r="A625" s="37">
        <v>624</v>
      </c>
      <c r="B625" s="38" t="s">
        <v>13</v>
      </c>
      <c r="C625" s="39" t="s">
        <v>1518</v>
      </c>
      <c r="D625" s="40">
        <v>44101</v>
      </c>
      <c r="E625" s="38">
        <v>1</v>
      </c>
      <c r="F625" s="38"/>
      <c r="G625" s="38" t="s">
        <v>2</v>
      </c>
      <c r="H625" s="38" t="s">
        <v>2</v>
      </c>
      <c r="I625" s="39">
        <v>0</v>
      </c>
      <c r="J625" s="39">
        <v>19808</v>
      </c>
      <c r="K625" s="39">
        <v>0</v>
      </c>
      <c r="L625" s="41">
        <f>SUM(Data[[#This Row],[CHELTUIELI DE PERSONAL LEI]:[CHELTUIELI DE CAPITAL (ACTIVE NEFINANCIARE ) LEI]])</f>
        <v>19808</v>
      </c>
      <c r="M625" s="41">
        <f>Data[[#This Row],[TOTAL CHELTUIELI LEI]]/Data[[#This Row],[CURS VALUTAR EURO BNR 22 07 2020]]</f>
        <v>4092.4774281523114</v>
      </c>
      <c r="N625" s="49">
        <v>2000</v>
      </c>
      <c r="O625" s="54"/>
      <c r="P625" s="54">
        <v>1210</v>
      </c>
      <c r="Q625" s="54"/>
      <c r="R625" s="54">
        <f>Data[[#This Row],[PERSOANE ÎNSCRISE ÎN LISTELE ELECTORALE (TURUL 1)            ]]+Data[[#This Row],[PERSOANE ÎNSCRISE ÎN LISTELE ELECTORALE (TURUL AL 2-LEA)]]</f>
        <v>2000</v>
      </c>
      <c r="S625" s="54">
        <f>Data[[#This Row],[PERSOANE CARE AU PARTICIPAT LA VOT (TURUL 1)]]+Data[[#This Row],[PERSOANE CARE AU PARTICIPAT LA VOT  (TURUL AL 2-LEA)]]</f>
        <v>1210</v>
      </c>
      <c r="T625" s="41">
        <f>Data[[#This Row],[TOTAL CHELTUIELI LEI]]/Data[[#This Row],[NUMĂRUL PERSOANELOR ÎNSCRISE ÎN LISTELE ELECTORALE]]</f>
        <v>9.9039999999999999</v>
      </c>
      <c r="U625" s="41">
        <f>Data[[#This Row],[TOTAL CHELTUIELI EURO]]/Data[[#This Row],[NUMĂRUL PERSOANELOR ÎNSCRISE ÎN LISTELE ELECTORALE]]</f>
        <v>2.0462387140761558</v>
      </c>
      <c r="V625" s="41">
        <f>Data[[#This Row],[TOTAL CHELTUIELI LEI]]/Data[[#This Row],[NUMĂRUL PERSOANELOR CARE AU PARTICIPAT LA VOT]]</f>
        <v>16.370247933884297</v>
      </c>
      <c r="W625" s="41">
        <f>Data[[#This Row],[TOTAL CHELTUIELI EURO]]/Data[[#This Row],[NUMĂRUL PERSOANELOR CARE AU PARTICIPAT LA VOT]]</f>
        <v>3.3822127505391002</v>
      </c>
      <c r="X625" s="43">
        <v>4.8400999999999996</v>
      </c>
      <c r="Y625" s="114" t="s">
        <v>2887</v>
      </c>
      <c r="Z625" s="44">
        <v>9</v>
      </c>
      <c r="AA625" s="115" t="s">
        <v>3108</v>
      </c>
      <c r="AB625" s="44">
        <v>2</v>
      </c>
      <c r="AC625" s="45"/>
    </row>
    <row r="626" spans="1:29" ht="12" customHeight="1" x14ac:dyDescent="0.2">
      <c r="A626" s="37">
        <v>625</v>
      </c>
      <c r="B626" s="38" t="s">
        <v>13</v>
      </c>
      <c r="C626" s="39" t="s">
        <v>1519</v>
      </c>
      <c r="D626" s="40">
        <v>44101</v>
      </c>
      <c r="E626" s="38">
        <v>1</v>
      </c>
      <c r="F626" s="38"/>
      <c r="G626" s="38" t="s">
        <v>2</v>
      </c>
      <c r="H626" s="38" t="s">
        <v>2</v>
      </c>
      <c r="I626" s="39">
        <v>13796</v>
      </c>
      <c r="J626" s="39">
        <v>37830.54</v>
      </c>
      <c r="K626" s="39">
        <v>0</v>
      </c>
      <c r="L626" s="41">
        <f>SUM(Data[[#This Row],[CHELTUIELI DE PERSONAL LEI]:[CHELTUIELI DE CAPITAL (ACTIVE NEFINANCIARE ) LEI]])</f>
        <v>51626.54</v>
      </c>
      <c r="M626" s="41">
        <f>Data[[#This Row],[TOTAL CHELTUIELI LEI]]/Data[[#This Row],[CURS VALUTAR EURO BNR 22 07 2020]]</f>
        <v>10666.420115286875</v>
      </c>
      <c r="N626" s="49">
        <v>2125</v>
      </c>
      <c r="O626" s="54"/>
      <c r="P626" s="54">
        <v>1093</v>
      </c>
      <c r="Q626" s="54"/>
      <c r="R626" s="54">
        <f>Data[[#This Row],[PERSOANE ÎNSCRISE ÎN LISTELE ELECTORALE (TURUL 1)            ]]+Data[[#This Row],[PERSOANE ÎNSCRISE ÎN LISTELE ELECTORALE (TURUL AL 2-LEA)]]</f>
        <v>2125</v>
      </c>
      <c r="S626" s="54">
        <f>Data[[#This Row],[PERSOANE CARE AU PARTICIPAT LA VOT (TURUL 1)]]+Data[[#This Row],[PERSOANE CARE AU PARTICIPAT LA VOT  (TURUL AL 2-LEA)]]</f>
        <v>1093</v>
      </c>
      <c r="T626" s="41">
        <f>Data[[#This Row],[TOTAL CHELTUIELI LEI]]/Data[[#This Row],[NUMĂRUL PERSOANELOR ÎNSCRISE ÎN LISTELE ELECTORALE]]</f>
        <v>24.294842352941178</v>
      </c>
      <c r="U626" s="41">
        <f>Data[[#This Row],[TOTAL CHELTUIELI EURO]]/Data[[#This Row],[NUMĂRUL PERSOANELOR ÎNSCRISE ÎN LISTELE ELECTORALE]]</f>
        <v>5.0194918189585298</v>
      </c>
      <c r="V626" s="41">
        <f>Data[[#This Row],[TOTAL CHELTUIELI LEI]]/Data[[#This Row],[NUMĂRUL PERSOANELOR CARE AU PARTICIPAT LA VOT]]</f>
        <v>47.233796889295519</v>
      </c>
      <c r="W626" s="41">
        <f>Data[[#This Row],[TOTAL CHELTUIELI EURO]]/Data[[#This Row],[NUMĂRUL PERSOANELOR CARE AU PARTICIPAT LA VOT]]</f>
        <v>9.7588473149925665</v>
      </c>
      <c r="X626" s="43">
        <v>4.8400999999999996</v>
      </c>
      <c r="Y626" s="114" t="s">
        <v>2899</v>
      </c>
      <c r="Z626" s="44">
        <v>24</v>
      </c>
      <c r="AA626" s="115" t="s">
        <v>3109</v>
      </c>
      <c r="AB626" s="44">
        <v>5</v>
      </c>
      <c r="AC626" s="45"/>
    </row>
    <row r="627" spans="1:29" ht="12" customHeight="1" x14ac:dyDescent="0.2">
      <c r="A627" s="37">
        <v>626</v>
      </c>
      <c r="B627" s="38" t="s">
        <v>13</v>
      </c>
      <c r="C627" s="39" t="s">
        <v>515</v>
      </c>
      <c r="D627" s="40">
        <v>44101</v>
      </c>
      <c r="E627" s="38">
        <v>1</v>
      </c>
      <c r="F627" s="38"/>
      <c r="G627" s="38" t="s">
        <v>2</v>
      </c>
      <c r="H627" s="38" t="s">
        <v>2</v>
      </c>
      <c r="I627" s="39">
        <v>2800</v>
      </c>
      <c r="J627" s="39">
        <v>12685.42</v>
      </c>
      <c r="K627" s="39">
        <v>0</v>
      </c>
      <c r="L627" s="41">
        <f>SUM(Data[[#This Row],[CHELTUIELI DE PERSONAL LEI]:[CHELTUIELI DE CAPITAL (ACTIVE NEFINANCIARE ) LEI]])</f>
        <v>15485.42</v>
      </c>
      <c r="M627" s="41">
        <f>Data[[#This Row],[TOTAL CHELTUIELI LEI]]/Data[[#This Row],[CURS VALUTAR EURO BNR 22 07 2020]]</f>
        <v>3199.4008388256443</v>
      </c>
      <c r="N627" s="49">
        <v>1444</v>
      </c>
      <c r="O627" s="54"/>
      <c r="P627" s="54">
        <v>1033</v>
      </c>
      <c r="Q627" s="54"/>
      <c r="R627" s="54">
        <f>Data[[#This Row],[PERSOANE ÎNSCRISE ÎN LISTELE ELECTORALE (TURUL 1)            ]]+Data[[#This Row],[PERSOANE ÎNSCRISE ÎN LISTELE ELECTORALE (TURUL AL 2-LEA)]]</f>
        <v>1444</v>
      </c>
      <c r="S627" s="54">
        <f>Data[[#This Row],[PERSOANE CARE AU PARTICIPAT LA VOT (TURUL 1)]]+Data[[#This Row],[PERSOANE CARE AU PARTICIPAT LA VOT  (TURUL AL 2-LEA)]]</f>
        <v>1033</v>
      </c>
      <c r="T627" s="41">
        <f>Data[[#This Row],[TOTAL CHELTUIELI LEI]]/Data[[#This Row],[NUMĂRUL PERSOANELOR ÎNSCRISE ÎN LISTELE ELECTORALE]]</f>
        <v>10.723975069252077</v>
      </c>
      <c r="U627" s="41">
        <f>Data[[#This Row],[TOTAL CHELTUIELI EURO]]/Data[[#This Row],[NUMĂRUL PERSOANELOR ÎNSCRISE ÎN LISTELE ELECTORALE]]</f>
        <v>2.2156515504332717</v>
      </c>
      <c r="V627" s="41">
        <f>Data[[#This Row],[TOTAL CHELTUIELI LEI]]/Data[[#This Row],[NUMĂRUL PERSOANELOR CARE AU PARTICIPAT LA VOT]]</f>
        <v>14.990726040658277</v>
      </c>
      <c r="W627" s="41">
        <f>Data[[#This Row],[TOTAL CHELTUIELI EURO]]/Data[[#This Row],[NUMĂRUL PERSOANELOR CARE AU PARTICIPAT LA VOT]]</f>
        <v>3.0971934548166935</v>
      </c>
      <c r="X627" s="43">
        <v>4.8400999999999996</v>
      </c>
      <c r="Y627" s="114" t="s">
        <v>2898</v>
      </c>
      <c r="Z627" s="44">
        <v>10</v>
      </c>
      <c r="AA627" s="115" t="s">
        <v>3108</v>
      </c>
      <c r="AB627" s="44">
        <v>2</v>
      </c>
      <c r="AC627" s="45"/>
    </row>
    <row r="628" spans="1:29" ht="12" customHeight="1" x14ac:dyDescent="0.2">
      <c r="A628" s="37">
        <v>627</v>
      </c>
      <c r="B628" s="38" t="s">
        <v>13</v>
      </c>
      <c r="C628" s="39" t="s">
        <v>1520</v>
      </c>
      <c r="D628" s="40">
        <v>44101</v>
      </c>
      <c r="E628" s="38">
        <v>1</v>
      </c>
      <c r="F628" s="38"/>
      <c r="G628" s="38" t="s">
        <v>2</v>
      </c>
      <c r="H628" s="38" t="s">
        <v>2</v>
      </c>
      <c r="I628" s="39">
        <v>1400</v>
      </c>
      <c r="J628" s="39">
        <v>16418.759999999998</v>
      </c>
      <c r="K628" s="39">
        <v>0</v>
      </c>
      <c r="L628" s="41">
        <f>SUM(Data[[#This Row],[CHELTUIELI DE PERSONAL LEI]:[CHELTUIELI DE CAPITAL (ACTIVE NEFINANCIARE ) LEI]])</f>
        <v>17818.759999999998</v>
      </c>
      <c r="M628" s="41">
        <f>Data[[#This Row],[TOTAL CHELTUIELI LEI]]/Data[[#This Row],[CURS VALUTAR EURO BNR 22 07 2020]]</f>
        <v>3681.4859197124024</v>
      </c>
      <c r="N628" s="49">
        <v>2286</v>
      </c>
      <c r="O628" s="54"/>
      <c r="P628" s="54">
        <v>1556</v>
      </c>
      <c r="Q628" s="54"/>
      <c r="R628" s="54">
        <f>Data[[#This Row],[PERSOANE ÎNSCRISE ÎN LISTELE ELECTORALE (TURUL 1)            ]]+Data[[#This Row],[PERSOANE ÎNSCRISE ÎN LISTELE ELECTORALE (TURUL AL 2-LEA)]]</f>
        <v>2286</v>
      </c>
      <c r="S628" s="54">
        <f>Data[[#This Row],[PERSOANE CARE AU PARTICIPAT LA VOT (TURUL 1)]]+Data[[#This Row],[PERSOANE CARE AU PARTICIPAT LA VOT  (TURUL AL 2-LEA)]]</f>
        <v>1556</v>
      </c>
      <c r="T628" s="41">
        <f>Data[[#This Row],[TOTAL CHELTUIELI LEI]]/Data[[#This Row],[NUMĂRUL PERSOANELOR ÎNSCRISE ÎN LISTELE ELECTORALE]]</f>
        <v>7.7947331583552053</v>
      </c>
      <c r="U628" s="41">
        <f>Data[[#This Row],[TOTAL CHELTUIELI EURO]]/Data[[#This Row],[NUMĂRUL PERSOANELOR ÎNSCRISE ÎN LISTELE ELECTORALE]]</f>
        <v>1.610448783776204</v>
      </c>
      <c r="V628" s="41">
        <f>Data[[#This Row],[TOTAL CHELTUIELI LEI]]/Data[[#This Row],[NUMĂRUL PERSOANELOR CARE AU PARTICIPAT LA VOT]]</f>
        <v>11.451645244215937</v>
      </c>
      <c r="W628" s="41">
        <f>Data[[#This Row],[TOTAL CHELTUIELI EURO]]/Data[[#This Row],[NUMĂRUL PERSOANELOR CARE AU PARTICIPAT LA VOT]]</f>
        <v>2.3659935216660686</v>
      </c>
      <c r="X628" s="43">
        <v>4.8400999999999996</v>
      </c>
      <c r="Y628" s="114" t="s">
        <v>2886</v>
      </c>
      <c r="Z628" s="44">
        <v>7</v>
      </c>
      <c r="AA628" s="115" t="s">
        <v>3107</v>
      </c>
      <c r="AB628" s="44">
        <v>1</v>
      </c>
      <c r="AC628" s="45"/>
    </row>
    <row r="629" spans="1:29" ht="12" customHeight="1" x14ac:dyDescent="0.2">
      <c r="A629" s="37">
        <v>628</v>
      </c>
      <c r="B629" s="38" t="s">
        <v>13</v>
      </c>
      <c r="C629" s="39" t="s">
        <v>1521</v>
      </c>
      <c r="D629" s="40">
        <v>44101</v>
      </c>
      <c r="E629" s="38">
        <v>1</v>
      </c>
      <c r="F629" s="38"/>
      <c r="G629" s="38" t="s">
        <v>2</v>
      </c>
      <c r="H629" s="38" t="s">
        <v>2</v>
      </c>
      <c r="I629" s="39">
        <v>3600</v>
      </c>
      <c r="J629" s="39">
        <v>33169</v>
      </c>
      <c r="K629" s="39">
        <v>0</v>
      </c>
      <c r="L629" s="41">
        <f>SUM(Data[[#This Row],[CHELTUIELI DE PERSONAL LEI]:[CHELTUIELI DE CAPITAL (ACTIVE NEFINANCIARE ) LEI]])</f>
        <v>36769</v>
      </c>
      <c r="M629" s="41">
        <f>Data[[#This Row],[TOTAL CHELTUIELI LEI]]/Data[[#This Row],[CURS VALUTAR EURO BNR 22 07 2020]]</f>
        <v>7596.7438689283281</v>
      </c>
      <c r="N629" s="49">
        <v>2497</v>
      </c>
      <c r="O629" s="54"/>
      <c r="P629" s="54">
        <v>1483</v>
      </c>
      <c r="Q629" s="54"/>
      <c r="R629" s="54">
        <f>Data[[#This Row],[PERSOANE ÎNSCRISE ÎN LISTELE ELECTORALE (TURUL 1)            ]]+Data[[#This Row],[PERSOANE ÎNSCRISE ÎN LISTELE ELECTORALE (TURUL AL 2-LEA)]]</f>
        <v>2497</v>
      </c>
      <c r="S629" s="54">
        <f>Data[[#This Row],[PERSOANE CARE AU PARTICIPAT LA VOT (TURUL 1)]]+Data[[#This Row],[PERSOANE CARE AU PARTICIPAT LA VOT  (TURUL AL 2-LEA)]]</f>
        <v>1483</v>
      </c>
      <c r="T629" s="41">
        <f>Data[[#This Row],[TOTAL CHELTUIELI LEI]]/Data[[#This Row],[NUMĂRUL PERSOANELOR ÎNSCRISE ÎN LISTELE ELECTORALE]]</f>
        <v>14.725270324389268</v>
      </c>
      <c r="U629" s="41">
        <f>Data[[#This Row],[TOTAL CHELTUIELI EURO]]/Data[[#This Row],[NUMĂRUL PERSOANELOR ÎNSCRISE ÎN LISTELE ELECTORALE]]</f>
        <v>3.0423483656100632</v>
      </c>
      <c r="V629" s="41">
        <f>Data[[#This Row],[TOTAL CHELTUIELI LEI]]/Data[[#This Row],[NUMĂRUL PERSOANELOR CARE AU PARTICIPAT LA VOT]]</f>
        <v>24.793661496965612</v>
      </c>
      <c r="W629" s="41">
        <f>Data[[#This Row],[TOTAL CHELTUIELI EURO]]/Data[[#This Row],[NUMĂRUL PERSOANELOR CARE AU PARTICIPAT LA VOT]]</f>
        <v>5.1225514962429726</v>
      </c>
      <c r="X629" s="43">
        <v>4.8400999999999996</v>
      </c>
      <c r="Y629" s="114" t="s">
        <v>2885</v>
      </c>
      <c r="Z629" s="44">
        <v>14</v>
      </c>
      <c r="AA629" s="115" t="s">
        <v>3106</v>
      </c>
      <c r="AB629" s="44">
        <v>3</v>
      </c>
      <c r="AC629" s="45"/>
    </row>
    <row r="630" spans="1:29" ht="12" customHeight="1" x14ac:dyDescent="0.2">
      <c r="A630" s="37">
        <v>629</v>
      </c>
      <c r="B630" s="38" t="s">
        <v>13</v>
      </c>
      <c r="C630" s="39" t="s">
        <v>1522</v>
      </c>
      <c r="D630" s="40">
        <v>44101</v>
      </c>
      <c r="E630" s="38">
        <v>1</v>
      </c>
      <c r="F630" s="38"/>
      <c r="G630" s="38" t="s">
        <v>2</v>
      </c>
      <c r="H630" s="38" t="s">
        <v>2</v>
      </c>
      <c r="I630" s="39">
        <v>30640</v>
      </c>
      <c r="J630" s="39">
        <v>26210</v>
      </c>
      <c r="K630" s="39">
        <v>0</v>
      </c>
      <c r="L630" s="41">
        <f>SUM(Data[[#This Row],[CHELTUIELI DE PERSONAL LEI]:[CHELTUIELI DE CAPITAL (ACTIVE NEFINANCIARE ) LEI]])</f>
        <v>56850</v>
      </c>
      <c r="M630" s="41">
        <f>Data[[#This Row],[TOTAL CHELTUIELI LEI]]/Data[[#This Row],[CURS VALUTAR EURO BNR 22 07 2020]]</f>
        <v>11745.625090390695</v>
      </c>
      <c r="N630" s="49">
        <v>3855</v>
      </c>
      <c r="O630" s="54"/>
      <c r="P630" s="54">
        <v>2566</v>
      </c>
      <c r="Q630" s="54"/>
      <c r="R630" s="54">
        <f>Data[[#This Row],[PERSOANE ÎNSCRISE ÎN LISTELE ELECTORALE (TURUL 1)            ]]+Data[[#This Row],[PERSOANE ÎNSCRISE ÎN LISTELE ELECTORALE (TURUL AL 2-LEA)]]</f>
        <v>3855</v>
      </c>
      <c r="S630" s="54">
        <f>Data[[#This Row],[PERSOANE CARE AU PARTICIPAT LA VOT (TURUL 1)]]+Data[[#This Row],[PERSOANE CARE AU PARTICIPAT LA VOT  (TURUL AL 2-LEA)]]</f>
        <v>2566</v>
      </c>
      <c r="T630" s="41">
        <f>Data[[#This Row],[TOTAL CHELTUIELI LEI]]/Data[[#This Row],[NUMĂRUL PERSOANELOR ÎNSCRISE ÎN LISTELE ELECTORALE]]</f>
        <v>14.747081712062256</v>
      </c>
      <c r="U630" s="41">
        <f>Data[[#This Row],[TOTAL CHELTUIELI EURO]]/Data[[#This Row],[NUMĂRUL PERSOANELOR ÎNSCRISE ÎN LISTELE ELECTORALE]]</f>
        <v>3.0468547575591947</v>
      </c>
      <c r="V630" s="41">
        <f>Data[[#This Row],[TOTAL CHELTUIELI LEI]]/Data[[#This Row],[NUMĂRUL PERSOANELOR CARE AU PARTICIPAT LA VOT]]</f>
        <v>22.155105222135621</v>
      </c>
      <c r="W630" s="41">
        <f>Data[[#This Row],[TOTAL CHELTUIELI EURO]]/Data[[#This Row],[NUMĂRUL PERSOANELOR CARE AU PARTICIPAT LA VOT]]</f>
        <v>4.5774065044390859</v>
      </c>
      <c r="X630" s="43">
        <v>4.8400999999999996</v>
      </c>
      <c r="Y630" s="114" t="s">
        <v>2885</v>
      </c>
      <c r="Z630" s="44">
        <v>14</v>
      </c>
      <c r="AA630" s="115" t="s">
        <v>3106</v>
      </c>
      <c r="AB630" s="44">
        <v>3</v>
      </c>
      <c r="AC630" s="45"/>
    </row>
    <row r="631" spans="1:29" ht="12" customHeight="1" x14ac:dyDescent="0.2">
      <c r="A631" s="37">
        <v>630</v>
      </c>
      <c r="B631" s="38" t="s">
        <v>13</v>
      </c>
      <c r="C631" s="39" t="s">
        <v>1523</v>
      </c>
      <c r="D631" s="40">
        <v>44101</v>
      </c>
      <c r="E631" s="38">
        <v>1</v>
      </c>
      <c r="F631" s="38"/>
      <c r="G631" s="38" t="s">
        <v>2</v>
      </c>
      <c r="H631" s="38" t="s">
        <v>2</v>
      </c>
      <c r="I631" s="39">
        <v>0</v>
      </c>
      <c r="J631" s="39">
        <v>29967</v>
      </c>
      <c r="K631" s="39">
        <v>0</v>
      </c>
      <c r="L631" s="41">
        <f>SUM(Data[[#This Row],[CHELTUIELI DE PERSONAL LEI]:[CHELTUIELI DE CAPITAL (ACTIVE NEFINANCIARE ) LEI]])</f>
        <v>29967</v>
      </c>
      <c r="M631" s="41">
        <f>Data[[#This Row],[TOTAL CHELTUIELI LEI]]/Data[[#This Row],[CURS VALUTAR EURO BNR 22 07 2020]]</f>
        <v>6191.4010041114861</v>
      </c>
      <c r="N631" s="49">
        <v>1577</v>
      </c>
      <c r="O631" s="54"/>
      <c r="P631" s="54">
        <v>1233</v>
      </c>
      <c r="Q631" s="54"/>
      <c r="R631" s="54">
        <f>Data[[#This Row],[PERSOANE ÎNSCRISE ÎN LISTELE ELECTORALE (TURUL 1)            ]]+Data[[#This Row],[PERSOANE ÎNSCRISE ÎN LISTELE ELECTORALE (TURUL AL 2-LEA)]]</f>
        <v>1577</v>
      </c>
      <c r="S631" s="54">
        <f>Data[[#This Row],[PERSOANE CARE AU PARTICIPAT LA VOT (TURUL 1)]]+Data[[#This Row],[PERSOANE CARE AU PARTICIPAT LA VOT  (TURUL AL 2-LEA)]]</f>
        <v>1233</v>
      </c>
      <c r="T631" s="41">
        <f>Data[[#This Row],[TOTAL CHELTUIELI LEI]]/Data[[#This Row],[NUMĂRUL PERSOANELOR ÎNSCRISE ÎN LISTELE ELECTORALE]]</f>
        <v>19.002536461636019</v>
      </c>
      <c r="U631" s="41">
        <f>Data[[#This Row],[TOTAL CHELTUIELI EURO]]/Data[[#This Row],[NUMĂRUL PERSOANELOR ÎNSCRISE ÎN LISTELE ELECTORALE]]</f>
        <v>3.9260627800326482</v>
      </c>
      <c r="V631" s="41">
        <f>Data[[#This Row],[TOTAL CHELTUIELI LEI]]/Data[[#This Row],[NUMĂRUL PERSOANELOR CARE AU PARTICIPAT LA VOT]]</f>
        <v>24.304136253041364</v>
      </c>
      <c r="W631" s="41">
        <f>Data[[#This Row],[TOTAL CHELTUIELI EURO]]/Data[[#This Row],[NUMĂRUL PERSOANELOR CARE AU PARTICIPAT LA VOT]]</f>
        <v>5.0214120065786583</v>
      </c>
      <c r="X631" s="43">
        <v>4.8400999999999996</v>
      </c>
      <c r="Y631" s="114" t="s">
        <v>2908</v>
      </c>
      <c r="Z631" s="44">
        <v>19</v>
      </c>
      <c r="AA631" s="115" t="s">
        <v>3106</v>
      </c>
      <c r="AB631" s="44">
        <v>3</v>
      </c>
      <c r="AC631" s="45"/>
    </row>
    <row r="632" spans="1:29" ht="12" customHeight="1" x14ac:dyDescent="0.2">
      <c r="A632" s="37">
        <v>631</v>
      </c>
      <c r="B632" s="38" t="s">
        <v>13</v>
      </c>
      <c r="C632" s="39" t="s">
        <v>1524</v>
      </c>
      <c r="D632" s="40">
        <v>44101</v>
      </c>
      <c r="E632" s="38">
        <v>1</v>
      </c>
      <c r="F632" s="38"/>
      <c r="G632" s="38" t="s">
        <v>2</v>
      </c>
      <c r="H632" s="38" t="s">
        <v>2</v>
      </c>
      <c r="I632" s="39">
        <v>1520</v>
      </c>
      <c r="J632" s="39">
        <v>10139</v>
      </c>
      <c r="K632" s="39">
        <v>0</v>
      </c>
      <c r="L632" s="41">
        <f>SUM(Data[[#This Row],[CHELTUIELI DE PERSONAL LEI]:[CHELTUIELI DE CAPITAL (ACTIVE NEFINANCIARE ) LEI]])</f>
        <v>11659</v>
      </c>
      <c r="M632" s="41">
        <f>Data[[#This Row],[TOTAL CHELTUIELI LEI]]/Data[[#This Row],[CURS VALUTAR EURO BNR 22 07 2020]]</f>
        <v>2408.8345282122273</v>
      </c>
      <c r="N632" s="49">
        <v>1696</v>
      </c>
      <c r="O632" s="54"/>
      <c r="P632" s="54">
        <v>1188</v>
      </c>
      <c r="Q632" s="54"/>
      <c r="R632" s="54">
        <f>Data[[#This Row],[PERSOANE ÎNSCRISE ÎN LISTELE ELECTORALE (TURUL 1)            ]]+Data[[#This Row],[PERSOANE ÎNSCRISE ÎN LISTELE ELECTORALE (TURUL AL 2-LEA)]]</f>
        <v>1696</v>
      </c>
      <c r="S632" s="54">
        <f>Data[[#This Row],[PERSOANE CARE AU PARTICIPAT LA VOT (TURUL 1)]]+Data[[#This Row],[PERSOANE CARE AU PARTICIPAT LA VOT  (TURUL AL 2-LEA)]]</f>
        <v>1188</v>
      </c>
      <c r="T632" s="41">
        <f>Data[[#This Row],[TOTAL CHELTUIELI LEI]]/Data[[#This Row],[NUMĂRUL PERSOANELOR ÎNSCRISE ÎN LISTELE ELECTORALE]]</f>
        <v>6.8744103773584904</v>
      </c>
      <c r="U632" s="41">
        <f>Data[[#This Row],[TOTAL CHELTUIELI EURO]]/Data[[#This Row],[NUMĂRUL PERSOANELOR ÎNSCRISE ÎN LISTELE ELECTORALE]]</f>
        <v>1.4203033774836247</v>
      </c>
      <c r="V632" s="41">
        <f>Data[[#This Row],[TOTAL CHELTUIELI LEI]]/Data[[#This Row],[NUMĂRUL PERSOANELOR CARE AU PARTICIPAT LA VOT]]</f>
        <v>9.813973063973064</v>
      </c>
      <c r="W632" s="41">
        <f>Data[[#This Row],[TOTAL CHELTUIELI EURO]]/Data[[#This Row],[NUMĂRUL PERSOANELOR CARE AU PARTICIPAT LA VOT]]</f>
        <v>2.0276384917611341</v>
      </c>
      <c r="X632" s="43">
        <v>4.8400999999999996</v>
      </c>
      <c r="Y632" s="114" t="s">
        <v>2889</v>
      </c>
      <c r="Z632" s="44">
        <v>6</v>
      </c>
      <c r="AA632" s="115" t="s">
        <v>3107</v>
      </c>
      <c r="AB632" s="44">
        <v>1</v>
      </c>
      <c r="AC632" s="45"/>
    </row>
    <row r="633" spans="1:29" ht="12" customHeight="1" x14ac:dyDescent="0.2">
      <c r="A633" s="37">
        <v>632</v>
      </c>
      <c r="B633" s="38" t="s">
        <v>13</v>
      </c>
      <c r="C633" s="39" t="s">
        <v>1525</v>
      </c>
      <c r="D633" s="40">
        <v>44101</v>
      </c>
      <c r="E633" s="38">
        <v>1</v>
      </c>
      <c r="F633" s="38"/>
      <c r="G633" s="38" t="s">
        <v>2</v>
      </c>
      <c r="H633" s="38" t="s">
        <v>2</v>
      </c>
      <c r="I633" s="39">
        <v>4500</v>
      </c>
      <c r="J633" s="39">
        <v>4960</v>
      </c>
      <c r="K633" s="39">
        <v>0</v>
      </c>
      <c r="L633" s="41">
        <f>SUM(Data[[#This Row],[CHELTUIELI DE PERSONAL LEI]:[CHELTUIELI DE CAPITAL (ACTIVE NEFINANCIARE ) LEI]])</f>
        <v>9460</v>
      </c>
      <c r="M633" s="41">
        <f>Data[[#This Row],[TOTAL CHELTUIELI LEI]]/Data[[#This Row],[CURS VALUTAR EURO BNR 22 07 2020]]</f>
        <v>1954.5050722092519</v>
      </c>
      <c r="N633" s="49">
        <v>2652</v>
      </c>
      <c r="O633" s="54"/>
      <c r="P633" s="54">
        <v>1620</v>
      </c>
      <c r="Q633" s="54"/>
      <c r="R633" s="54">
        <f>Data[[#This Row],[PERSOANE ÎNSCRISE ÎN LISTELE ELECTORALE (TURUL 1)            ]]+Data[[#This Row],[PERSOANE ÎNSCRISE ÎN LISTELE ELECTORALE (TURUL AL 2-LEA)]]</f>
        <v>2652</v>
      </c>
      <c r="S633" s="54">
        <f>Data[[#This Row],[PERSOANE CARE AU PARTICIPAT LA VOT (TURUL 1)]]+Data[[#This Row],[PERSOANE CARE AU PARTICIPAT LA VOT  (TURUL AL 2-LEA)]]</f>
        <v>1620</v>
      </c>
      <c r="T633" s="41">
        <f>Data[[#This Row],[TOTAL CHELTUIELI LEI]]/Data[[#This Row],[NUMĂRUL PERSOANELOR ÎNSCRISE ÎN LISTELE ELECTORALE]]</f>
        <v>3.5671191553544497</v>
      </c>
      <c r="U633" s="41">
        <f>Data[[#This Row],[TOTAL CHELTUIELI EURO]]/Data[[#This Row],[NUMĂRUL PERSOANELOR ÎNSCRISE ÎN LISTELE ELECTORALE]]</f>
        <v>0.73699286282400145</v>
      </c>
      <c r="V633" s="41">
        <f>Data[[#This Row],[TOTAL CHELTUIELI LEI]]/Data[[#This Row],[NUMĂRUL PERSOANELOR CARE AU PARTICIPAT LA VOT]]</f>
        <v>5.8395061728395063</v>
      </c>
      <c r="W633" s="41">
        <f>Data[[#This Row],[TOTAL CHELTUIELI EURO]]/Data[[#This Row],[NUMĂRUL PERSOANELOR CARE AU PARTICIPAT LA VOT]]</f>
        <v>1.206484612474847</v>
      </c>
      <c r="X633" s="43">
        <v>4.8400999999999996</v>
      </c>
      <c r="Y633" s="114" t="s">
        <v>2884</v>
      </c>
      <c r="Z633" s="44">
        <v>3</v>
      </c>
      <c r="AA633" s="115" t="s">
        <v>3105</v>
      </c>
      <c r="AB633" s="44">
        <v>0</v>
      </c>
      <c r="AC633" s="45"/>
    </row>
    <row r="634" spans="1:29" ht="12" customHeight="1" x14ac:dyDescent="0.2">
      <c r="A634" s="37">
        <v>633</v>
      </c>
      <c r="B634" s="38" t="s">
        <v>13</v>
      </c>
      <c r="C634" s="39" t="s">
        <v>1526</v>
      </c>
      <c r="D634" s="40">
        <v>44101</v>
      </c>
      <c r="E634" s="38">
        <v>1</v>
      </c>
      <c r="F634" s="38"/>
      <c r="G634" s="38" t="s">
        <v>2</v>
      </c>
      <c r="H634" s="38" t="s">
        <v>2</v>
      </c>
      <c r="I634" s="39">
        <v>2400</v>
      </c>
      <c r="J634" s="39">
        <v>23594.6</v>
      </c>
      <c r="K634" s="39">
        <v>0</v>
      </c>
      <c r="L634" s="41">
        <f>SUM(Data[[#This Row],[CHELTUIELI DE PERSONAL LEI]:[CHELTUIELI DE CAPITAL (ACTIVE NEFINANCIARE ) LEI]])</f>
        <v>25994.6</v>
      </c>
      <c r="M634" s="41">
        <f>Data[[#This Row],[TOTAL CHELTUIELI LEI]]/Data[[#This Row],[CURS VALUTAR EURO BNR 22 07 2020]]</f>
        <v>5370.6741596248012</v>
      </c>
      <c r="N634" s="49">
        <v>7842</v>
      </c>
      <c r="O634" s="54"/>
      <c r="P634" s="54">
        <v>3807</v>
      </c>
      <c r="Q634" s="54"/>
      <c r="R634" s="54">
        <f>Data[[#This Row],[PERSOANE ÎNSCRISE ÎN LISTELE ELECTORALE (TURUL 1)            ]]+Data[[#This Row],[PERSOANE ÎNSCRISE ÎN LISTELE ELECTORALE (TURUL AL 2-LEA)]]</f>
        <v>7842</v>
      </c>
      <c r="S634" s="54">
        <f>Data[[#This Row],[PERSOANE CARE AU PARTICIPAT LA VOT (TURUL 1)]]+Data[[#This Row],[PERSOANE CARE AU PARTICIPAT LA VOT  (TURUL AL 2-LEA)]]</f>
        <v>3807</v>
      </c>
      <c r="T634" s="41">
        <f>Data[[#This Row],[TOTAL CHELTUIELI LEI]]/Data[[#This Row],[NUMĂRUL PERSOANELOR ÎNSCRISE ÎN LISTELE ELECTORALE]]</f>
        <v>3.3147921448610047</v>
      </c>
      <c r="U634" s="41">
        <f>Data[[#This Row],[TOTAL CHELTUIELI EURO]]/Data[[#This Row],[NUMĂRUL PERSOANELOR ÎNSCRISE ÎN LISTELE ELECTORALE]]</f>
        <v>0.68486026008987522</v>
      </c>
      <c r="V634" s="41">
        <f>Data[[#This Row],[TOTAL CHELTUIELI LEI]]/Data[[#This Row],[NUMĂRUL PERSOANELOR CARE AU PARTICIPAT LA VOT]]</f>
        <v>6.8281061203047013</v>
      </c>
      <c r="W634" s="41">
        <f>Data[[#This Row],[TOTAL CHELTUIELI EURO]]/Data[[#This Row],[NUMĂRUL PERSOANELOR CARE AU PARTICIPAT LA VOT]]</f>
        <v>1.4107365798856846</v>
      </c>
      <c r="X634" s="43">
        <v>4.8400999999999996</v>
      </c>
      <c r="Y634" s="114" t="s">
        <v>2884</v>
      </c>
      <c r="Z634" s="44">
        <v>3</v>
      </c>
      <c r="AA634" s="115" t="s">
        <v>3105</v>
      </c>
      <c r="AB634" s="44">
        <v>0</v>
      </c>
      <c r="AC634" s="45"/>
    </row>
    <row r="635" spans="1:29" ht="12" customHeight="1" x14ac:dyDescent="0.2">
      <c r="A635" s="37">
        <v>634</v>
      </c>
      <c r="B635" s="38" t="s">
        <v>13</v>
      </c>
      <c r="C635" s="39" t="s">
        <v>1527</v>
      </c>
      <c r="D635" s="40">
        <v>44101</v>
      </c>
      <c r="E635" s="38">
        <v>1</v>
      </c>
      <c r="F635" s="38"/>
      <c r="G635" s="38" t="s">
        <v>2</v>
      </c>
      <c r="H635" s="38" t="s">
        <v>2</v>
      </c>
      <c r="I635" s="39">
        <v>0</v>
      </c>
      <c r="J635" s="39">
        <v>5622.28</v>
      </c>
      <c r="K635" s="39">
        <v>0</v>
      </c>
      <c r="L635" s="41">
        <f>SUM(Data[[#This Row],[CHELTUIELI DE PERSONAL LEI]:[CHELTUIELI DE CAPITAL (ACTIVE NEFINANCIARE ) LEI]])</f>
        <v>5622.28</v>
      </c>
      <c r="M635" s="41">
        <f>Data[[#This Row],[TOTAL CHELTUIELI LEI]]/Data[[#This Row],[CURS VALUTAR EURO BNR 22 07 2020]]</f>
        <v>1161.6040990888619</v>
      </c>
      <c r="N635" s="49">
        <v>2550</v>
      </c>
      <c r="O635" s="54"/>
      <c r="P635" s="54">
        <v>1548</v>
      </c>
      <c r="Q635" s="54"/>
      <c r="R635" s="54">
        <f>Data[[#This Row],[PERSOANE ÎNSCRISE ÎN LISTELE ELECTORALE (TURUL 1)            ]]+Data[[#This Row],[PERSOANE ÎNSCRISE ÎN LISTELE ELECTORALE (TURUL AL 2-LEA)]]</f>
        <v>2550</v>
      </c>
      <c r="S635" s="54">
        <f>Data[[#This Row],[PERSOANE CARE AU PARTICIPAT LA VOT (TURUL 1)]]+Data[[#This Row],[PERSOANE CARE AU PARTICIPAT LA VOT  (TURUL AL 2-LEA)]]</f>
        <v>1548</v>
      </c>
      <c r="T635" s="41">
        <f>Data[[#This Row],[TOTAL CHELTUIELI LEI]]/Data[[#This Row],[NUMĂRUL PERSOANELOR ÎNSCRISE ÎN LISTELE ELECTORALE]]</f>
        <v>2.2048156862745096</v>
      </c>
      <c r="U635" s="41">
        <f>Data[[#This Row],[TOTAL CHELTUIELI EURO]]/Data[[#This Row],[NUMĂRUL PERSOANELOR ÎNSCRISE ÎN LISTELE ELECTORALE]]</f>
        <v>0.45553101925053407</v>
      </c>
      <c r="V635" s="41">
        <f>Data[[#This Row],[TOTAL CHELTUIELI LEI]]/Data[[#This Row],[NUMĂRUL PERSOANELOR CARE AU PARTICIPAT LA VOT]]</f>
        <v>3.6319638242894055</v>
      </c>
      <c r="W635" s="41">
        <f>Data[[#This Row],[TOTAL CHELTUIELI EURO]]/Data[[#This Row],[NUMĂRUL PERSOANELOR CARE AU PARTICIPAT LA VOT]]</f>
        <v>0.75039024488944561</v>
      </c>
      <c r="X635" s="43">
        <v>4.8400999999999996</v>
      </c>
      <c r="Y635" s="114" t="s">
        <v>2891</v>
      </c>
      <c r="Z635" s="44">
        <v>2</v>
      </c>
      <c r="AA635" s="115" t="s">
        <v>3105</v>
      </c>
      <c r="AB635" s="44">
        <v>0</v>
      </c>
      <c r="AC635" s="45"/>
    </row>
    <row r="636" spans="1:29" ht="12" customHeight="1" x14ac:dyDescent="0.2">
      <c r="A636" s="37">
        <v>635</v>
      </c>
      <c r="B636" s="38" t="s">
        <v>13</v>
      </c>
      <c r="C636" s="39" t="s">
        <v>1186</v>
      </c>
      <c r="D636" s="40">
        <v>44101</v>
      </c>
      <c r="E636" s="38">
        <v>1</v>
      </c>
      <c r="F636" s="38"/>
      <c r="G636" s="38" t="s">
        <v>2</v>
      </c>
      <c r="H636" s="38" t="s">
        <v>2</v>
      </c>
      <c r="I636" s="39">
        <v>0</v>
      </c>
      <c r="J636" s="39">
        <v>11793.29</v>
      </c>
      <c r="K636" s="39">
        <v>0</v>
      </c>
      <c r="L636" s="41">
        <f>SUM(Data[[#This Row],[CHELTUIELI DE PERSONAL LEI]:[CHELTUIELI DE CAPITAL (ACTIVE NEFINANCIARE ) LEI]])</f>
        <v>11793.29</v>
      </c>
      <c r="M636" s="41">
        <f>Data[[#This Row],[TOTAL CHELTUIELI LEI]]/Data[[#This Row],[CURS VALUTAR EURO BNR 22 07 2020]]</f>
        <v>2436.5798227309356</v>
      </c>
      <c r="N636" s="49">
        <v>2643</v>
      </c>
      <c r="O636" s="54"/>
      <c r="P636" s="54">
        <v>1459</v>
      </c>
      <c r="Q636" s="54"/>
      <c r="R636" s="54">
        <f>Data[[#This Row],[PERSOANE ÎNSCRISE ÎN LISTELE ELECTORALE (TURUL 1)            ]]+Data[[#This Row],[PERSOANE ÎNSCRISE ÎN LISTELE ELECTORALE (TURUL AL 2-LEA)]]</f>
        <v>2643</v>
      </c>
      <c r="S636" s="54">
        <f>Data[[#This Row],[PERSOANE CARE AU PARTICIPAT LA VOT (TURUL 1)]]+Data[[#This Row],[PERSOANE CARE AU PARTICIPAT LA VOT  (TURUL AL 2-LEA)]]</f>
        <v>1459</v>
      </c>
      <c r="T636" s="41">
        <f>Data[[#This Row],[TOTAL CHELTUIELI LEI]]/Data[[#This Row],[NUMĂRUL PERSOANELOR ÎNSCRISE ÎN LISTELE ELECTORALE]]</f>
        <v>4.4620847521755582</v>
      </c>
      <c r="U636" s="41">
        <f>Data[[#This Row],[TOTAL CHELTUIELI EURO]]/Data[[#This Row],[NUMĂRUL PERSOANELOR ÎNSCRISE ÎN LISTELE ELECTORALE]]</f>
        <v>0.92189928972036916</v>
      </c>
      <c r="V636" s="41">
        <f>Data[[#This Row],[TOTAL CHELTUIELI LEI]]/Data[[#This Row],[NUMĂRUL PERSOANELOR CARE AU PARTICIPAT LA VOT]]</f>
        <v>8.0831322823851952</v>
      </c>
      <c r="W636" s="41">
        <f>Data[[#This Row],[TOTAL CHELTUIELI EURO]]/Data[[#This Row],[NUMĂRUL PERSOANELOR CARE AU PARTICIPAT LA VOT]]</f>
        <v>1.6700341485475911</v>
      </c>
      <c r="X636" s="43">
        <v>4.8400999999999996</v>
      </c>
      <c r="Y636" s="114" t="s">
        <v>2895</v>
      </c>
      <c r="Z636" s="44">
        <v>4</v>
      </c>
      <c r="AA636" s="115" t="s">
        <v>3105</v>
      </c>
      <c r="AB636" s="44">
        <v>0</v>
      </c>
      <c r="AC636" s="45"/>
    </row>
    <row r="637" spans="1:29" ht="12" customHeight="1" x14ac:dyDescent="0.2">
      <c r="A637" s="37">
        <v>636</v>
      </c>
      <c r="B637" s="38" t="s">
        <v>13</v>
      </c>
      <c r="C637" s="39" t="s">
        <v>1528</v>
      </c>
      <c r="D637" s="40">
        <v>44101</v>
      </c>
      <c r="E637" s="38">
        <v>1</v>
      </c>
      <c r="F637" s="38"/>
      <c r="G637" s="38" t="s">
        <v>2</v>
      </c>
      <c r="H637" s="38" t="s">
        <v>2</v>
      </c>
      <c r="I637" s="39">
        <v>16830</v>
      </c>
      <c r="J637" s="39">
        <v>3409.91</v>
      </c>
      <c r="K637" s="39">
        <v>0</v>
      </c>
      <c r="L637" s="41">
        <f>SUM(Data[[#This Row],[CHELTUIELI DE PERSONAL LEI]:[CHELTUIELI DE CAPITAL (ACTIVE NEFINANCIARE ) LEI]])</f>
        <v>20239.91</v>
      </c>
      <c r="M637" s="41">
        <f>Data[[#This Row],[TOTAL CHELTUIELI LEI]]/Data[[#This Row],[CURS VALUTAR EURO BNR 22 07 2020]]</f>
        <v>4181.7131877440552</v>
      </c>
      <c r="N637" s="49">
        <v>1320</v>
      </c>
      <c r="O637" s="54"/>
      <c r="P637" s="54">
        <v>956</v>
      </c>
      <c r="Q637" s="54"/>
      <c r="R637" s="54">
        <f>Data[[#This Row],[PERSOANE ÎNSCRISE ÎN LISTELE ELECTORALE (TURUL 1)            ]]+Data[[#This Row],[PERSOANE ÎNSCRISE ÎN LISTELE ELECTORALE (TURUL AL 2-LEA)]]</f>
        <v>1320</v>
      </c>
      <c r="S637" s="54">
        <f>Data[[#This Row],[PERSOANE CARE AU PARTICIPAT LA VOT (TURUL 1)]]+Data[[#This Row],[PERSOANE CARE AU PARTICIPAT LA VOT  (TURUL AL 2-LEA)]]</f>
        <v>956</v>
      </c>
      <c r="T637" s="41">
        <f>Data[[#This Row],[TOTAL CHELTUIELI LEI]]/Data[[#This Row],[NUMĂRUL PERSOANELOR ÎNSCRISE ÎN LISTELE ELECTORALE]]</f>
        <v>15.333265151515151</v>
      </c>
      <c r="U637" s="41">
        <f>Data[[#This Row],[TOTAL CHELTUIELI EURO]]/Data[[#This Row],[NUMĂRUL PERSOANELOR ÎNSCRISE ÎN LISTELE ELECTORALE]]</f>
        <v>3.1679645361697388</v>
      </c>
      <c r="V637" s="41">
        <f>Data[[#This Row],[TOTAL CHELTUIELI LEI]]/Data[[#This Row],[NUMĂRUL PERSOANELOR CARE AU PARTICIPAT LA VOT]]</f>
        <v>21.171453974895396</v>
      </c>
      <c r="W637" s="41">
        <f>Data[[#This Row],[TOTAL CHELTUIELI EURO]]/Data[[#This Row],[NUMĂRUL PERSOANELOR CARE AU PARTICIPAT LA VOT]]</f>
        <v>4.3741769746276731</v>
      </c>
      <c r="X637" s="43">
        <v>4.8400999999999996</v>
      </c>
      <c r="Y637" s="114" t="s">
        <v>2909</v>
      </c>
      <c r="Z637" s="44">
        <v>15</v>
      </c>
      <c r="AA637" s="115" t="s">
        <v>3106</v>
      </c>
      <c r="AB637" s="44">
        <v>3</v>
      </c>
      <c r="AC637" s="45"/>
    </row>
    <row r="638" spans="1:29" ht="12" customHeight="1" x14ac:dyDescent="0.2">
      <c r="A638" s="37">
        <v>637</v>
      </c>
      <c r="B638" s="38" t="s">
        <v>13</v>
      </c>
      <c r="C638" s="39" t="s">
        <v>1529</v>
      </c>
      <c r="D638" s="40">
        <v>44101</v>
      </c>
      <c r="E638" s="38">
        <v>1</v>
      </c>
      <c r="F638" s="38"/>
      <c r="G638" s="38" t="s">
        <v>2</v>
      </c>
      <c r="H638" s="38" t="s">
        <v>2</v>
      </c>
      <c r="I638" s="39">
        <v>249.95</v>
      </c>
      <c r="J638" s="39">
        <v>5388.69</v>
      </c>
      <c r="K638" s="39">
        <v>0</v>
      </c>
      <c r="L638" s="41">
        <f>SUM(Data[[#This Row],[CHELTUIELI DE PERSONAL LEI]:[CHELTUIELI DE CAPITAL (ACTIVE NEFINANCIARE ) LEI]])</f>
        <v>5638.6399999999994</v>
      </c>
      <c r="M638" s="41">
        <f>Data[[#This Row],[TOTAL CHELTUIELI LEI]]/Data[[#This Row],[CURS VALUTAR EURO BNR 22 07 2020]]</f>
        <v>1164.984194541435</v>
      </c>
      <c r="N638" s="49">
        <v>7273</v>
      </c>
      <c r="O638" s="54"/>
      <c r="P638" s="54">
        <v>3491</v>
      </c>
      <c r="Q638" s="54"/>
      <c r="R638" s="54">
        <f>Data[[#This Row],[PERSOANE ÎNSCRISE ÎN LISTELE ELECTORALE (TURUL 1)            ]]+Data[[#This Row],[PERSOANE ÎNSCRISE ÎN LISTELE ELECTORALE (TURUL AL 2-LEA)]]</f>
        <v>7273</v>
      </c>
      <c r="S638" s="54">
        <f>Data[[#This Row],[PERSOANE CARE AU PARTICIPAT LA VOT (TURUL 1)]]+Data[[#This Row],[PERSOANE CARE AU PARTICIPAT LA VOT  (TURUL AL 2-LEA)]]</f>
        <v>3491</v>
      </c>
      <c r="T638" s="41">
        <f>Data[[#This Row],[TOTAL CHELTUIELI LEI]]/Data[[#This Row],[NUMĂRUL PERSOANELOR ÎNSCRISE ÎN LISTELE ELECTORALE]]</f>
        <v>0.77528392685274294</v>
      </c>
      <c r="U638" s="41">
        <f>Data[[#This Row],[TOTAL CHELTUIELI EURO]]/Data[[#This Row],[NUMĂRUL PERSOANELOR ÎNSCRISE ÎN LISTELE ELECTORALE]]</f>
        <v>0.16017932002494639</v>
      </c>
      <c r="V638" s="41">
        <f>Data[[#This Row],[TOTAL CHELTUIELI LEI]]/Data[[#This Row],[NUMĂRUL PERSOANELOR CARE AU PARTICIPAT LA VOT]]</f>
        <v>1.6151933543397305</v>
      </c>
      <c r="W638" s="41">
        <f>Data[[#This Row],[TOTAL CHELTUIELI EURO]]/Data[[#This Row],[NUMĂRUL PERSOANELOR CARE AU PARTICIPAT LA VOT]]</f>
        <v>0.3337107403441521</v>
      </c>
      <c r="X638" s="43">
        <v>4.8400999999999996</v>
      </c>
      <c r="Y638" s="114" t="s">
        <v>2890</v>
      </c>
      <c r="Z638" s="44">
        <v>0</v>
      </c>
      <c r="AA638" s="115" t="s">
        <v>3105</v>
      </c>
      <c r="AB638" s="44">
        <v>0</v>
      </c>
      <c r="AC638" s="45"/>
    </row>
    <row r="639" spans="1:29" ht="12" customHeight="1" x14ac:dyDescent="0.2">
      <c r="A639" s="37">
        <v>638</v>
      </c>
      <c r="B639" s="38" t="s">
        <v>13</v>
      </c>
      <c r="C639" s="39" t="s">
        <v>1530</v>
      </c>
      <c r="D639" s="40">
        <v>44101</v>
      </c>
      <c r="E639" s="38">
        <v>1</v>
      </c>
      <c r="F639" s="38"/>
      <c r="G639" s="38" t="s">
        <v>2</v>
      </c>
      <c r="H639" s="38" t="s">
        <v>2</v>
      </c>
      <c r="I639" s="39">
        <v>0</v>
      </c>
      <c r="J639" s="39">
        <v>19830</v>
      </c>
      <c r="K639" s="39">
        <v>0</v>
      </c>
      <c r="L639" s="41">
        <f>SUM(Data[[#This Row],[CHELTUIELI DE PERSONAL LEI]:[CHELTUIELI DE CAPITAL (ACTIVE NEFINANCIARE ) LEI]])</f>
        <v>19830</v>
      </c>
      <c r="M639" s="41">
        <f>Data[[#This Row],[TOTAL CHELTUIELI LEI]]/Data[[#This Row],[CURS VALUTAR EURO BNR 22 07 2020]]</f>
        <v>4097.0227887853562</v>
      </c>
      <c r="N639" s="49">
        <v>2274</v>
      </c>
      <c r="O639" s="54"/>
      <c r="P639" s="54">
        <v>1124</v>
      </c>
      <c r="Q639" s="54"/>
      <c r="R639" s="54">
        <f>Data[[#This Row],[PERSOANE ÎNSCRISE ÎN LISTELE ELECTORALE (TURUL 1)            ]]+Data[[#This Row],[PERSOANE ÎNSCRISE ÎN LISTELE ELECTORALE (TURUL AL 2-LEA)]]</f>
        <v>2274</v>
      </c>
      <c r="S639" s="54">
        <f>Data[[#This Row],[PERSOANE CARE AU PARTICIPAT LA VOT (TURUL 1)]]+Data[[#This Row],[PERSOANE CARE AU PARTICIPAT LA VOT  (TURUL AL 2-LEA)]]</f>
        <v>1124</v>
      </c>
      <c r="T639" s="41">
        <f>Data[[#This Row],[TOTAL CHELTUIELI LEI]]/Data[[#This Row],[NUMĂRUL PERSOANELOR ÎNSCRISE ÎN LISTELE ELECTORALE]]</f>
        <v>8.7203166226912927</v>
      </c>
      <c r="U639" s="41">
        <f>Data[[#This Row],[TOTAL CHELTUIELI EURO]]/Data[[#This Row],[NUMĂRUL PERSOANELOR ÎNSCRISE ÎN LISTELE ELECTORALE]]</f>
        <v>1.8016810856575884</v>
      </c>
      <c r="V639" s="41">
        <f>Data[[#This Row],[TOTAL CHELTUIELI LEI]]/Data[[#This Row],[NUMĂRUL PERSOANELOR CARE AU PARTICIPAT LA VOT]]</f>
        <v>17.642348754448399</v>
      </c>
      <c r="W639" s="41">
        <f>Data[[#This Row],[TOTAL CHELTUIELI EURO]]/Data[[#This Row],[NUMĂRUL PERSOANELOR CARE AU PARTICIPAT LA VOT]]</f>
        <v>3.6450380683143737</v>
      </c>
      <c r="X639" s="43">
        <v>4.8400999999999996</v>
      </c>
      <c r="Y639" s="114" t="s">
        <v>2896</v>
      </c>
      <c r="Z639" s="44">
        <v>8</v>
      </c>
      <c r="AA639" s="115" t="s">
        <v>3107</v>
      </c>
      <c r="AB639" s="44">
        <v>1</v>
      </c>
      <c r="AC639" s="45"/>
    </row>
    <row r="640" spans="1:29" ht="12" customHeight="1" x14ac:dyDescent="0.2">
      <c r="A640" s="37">
        <v>639</v>
      </c>
      <c r="B640" s="38" t="s">
        <v>13</v>
      </c>
      <c r="C640" s="39" t="s">
        <v>1531</v>
      </c>
      <c r="D640" s="40">
        <v>44101</v>
      </c>
      <c r="E640" s="38">
        <v>1</v>
      </c>
      <c r="F640" s="38"/>
      <c r="G640" s="38" t="s">
        <v>2</v>
      </c>
      <c r="H640" s="38" t="s">
        <v>2</v>
      </c>
      <c r="I640" s="39">
        <v>1350</v>
      </c>
      <c r="J640" s="39">
        <v>5672.92</v>
      </c>
      <c r="K640" s="39">
        <v>0</v>
      </c>
      <c r="L640" s="41">
        <f>SUM(Data[[#This Row],[CHELTUIELI DE PERSONAL LEI]:[CHELTUIELI DE CAPITAL (ACTIVE NEFINANCIARE ) LEI]])</f>
        <v>7022.92</v>
      </c>
      <c r="M640" s="41">
        <f>Data[[#This Row],[TOTAL CHELTUIELI LEI]]/Data[[#This Row],[CURS VALUTAR EURO BNR 22 07 2020]]</f>
        <v>1450.9865498646723</v>
      </c>
      <c r="N640" s="49">
        <v>2857</v>
      </c>
      <c r="O640" s="54"/>
      <c r="P640" s="54">
        <v>1698</v>
      </c>
      <c r="Q640" s="54"/>
      <c r="R640" s="54">
        <f>Data[[#This Row],[PERSOANE ÎNSCRISE ÎN LISTELE ELECTORALE (TURUL 1)            ]]+Data[[#This Row],[PERSOANE ÎNSCRISE ÎN LISTELE ELECTORALE (TURUL AL 2-LEA)]]</f>
        <v>2857</v>
      </c>
      <c r="S640" s="54">
        <f>Data[[#This Row],[PERSOANE CARE AU PARTICIPAT LA VOT (TURUL 1)]]+Data[[#This Row],[PERSOANE CARE AU PARTICIPAT LA VOT  (TURUL AL 2-LEA)]]</f>
        <v>1698</v>
      </c>
      <c r="T640" s="41">
        <f>Data[[#This Row],[TOTAL CHELTUIELI LEI]]/Data[[#This Row],[NUMĂRUL PERSOANELOR ÎNSCRISE ÎN LISTELE ELECTORALE]]</f>
        <v>2.4581449072453623</v>
      </c>
      <c r="U640" s="41">
        <f>Data[[#This Row],[TOTAL CHELTUIELI EURO]]/Data[[#This Row],[NUMĂRUL PERSOANELOR ÎNSCRISE ÎN LISTELE ELECTORALE]]</f>
        <v>0.50787068598693463</v>
      </c>
      <c r="V640" s="41">
        <f>Data[[#This Row],[TOTAL CHELTUIELI LEI]]/Data[[#This Row],[NUMĂRUL PERSOANELOR CARE AU PARTICIPAT LA VOT]]</f>
        <v>4.1359952885747937</v>
      </c>
      <c r="W640" s="41">
        <f>Data[[#This Row],[TOTAL CHELTUIELI EURO]]/Data[[#This Row],[NUMĂRUL PERSOANELOR CARE AU PARTICIPAT LA VOT]]</f>
        <v>0.8545268255975691</v>
      </c>
      <c r="X640" s="43">
        <v>4.8400999999999996</v>
      </c>
      <c r="Y640" s="114" t="s">
        <v>2891</v>
      </c>
      <c r="Z640" s="44">
        <v>2</v>
      </c>
      <c r="AA640" s="115" t="s">
        <v>3105</v>
      </c>
      <c r="AB640" s="44">
        <v>0</v>
      </c>
      <c r="AC640" s="45"/>
    </row>
    <row r="641" spans="1:29" ht="12" customHeight="1" x14ac:dyDescent="0.2">
      <c r="A641" s="37">
        <v>640</v>
      </c>
      <c r="B641" s="38" t="s">
        <v>13</v>
      </c>
      <c r="C641" s="39" t="s">
        <v>1532</v>
      </c>
      <c r="D641" s="40">
        <v>44101</v>
      </c>
      <c r="E641" s="38">
        <v>1</v>
      </c>
      <c r="F641" s="38"/>
      <c r="G641" s="38" t="s">
        <v>2</v>
      </c>
      <c r="H641" s="38" t="s">
        <v>2</v>
      </c>
      <c r="I641" s="39">
        <v>1200</v>
      </c>
      <c r="J641" s="39">
        <v>5882</v>
      </c>
      <c r="K641" s="39">
        <v>0</v>
      </c>
      <c r="L641" s="41">
        <f>SUM(Data[[#This Row],[CHELTUIELI DE PERSONAL LEI]:[CHELTUIELI DE CAPITAL (ACTIVE NEFINANCIARE ) LEI]])</f>
        <v>7082</v>
      </c>
      <c r="M641" s="41">
        <f>Data[[#This Row],[TOTAL CHELTUIELI LEI]]/Data[[#This Row],[CURS VALUTAR EURO BNR 22 07 2020]]</f>
        <v>1463.1929092374126</v>
      </c>
      <c r="N641" s="49">
        <v>1297</v>
      </c>
      <c r="O641" s="54"/>
      <c r="P641" s="54">
        <v>971</v>
      </c>
      <c r="Q641" s="54"/>
      <c r="R641" s="54">
        <f>Data[[#This Row],[PERSOANE ÎNSCRISE ÎN LISTELE ELECTORALE (TURUL 1)            ]]+Data[[#This Row],[PERSOANE ÎNSCRISE ÎN LISTELE ELECTORALE (TURUL AL 2-LEA)]]</f>
        <v>1297</v>
      </c>
      <c r="S641" s="54">
        <f>Data[[#This Row],[PERSOANE CARE AU PARTICIPAT LA VOT (TURUL 1)]]+Data[[#This Row],[PERSOANE CARE AU PARTICIPAT LA VOT  (TURUL AL 2-LEA)]]</f>
        <v>971</v>
      </c>
      <c r="T641" s="41">
        <f>Data[[#This Row],[TOTAL CHELTUIELI LEI]]/Data[[#This Row],[NUMĂRUL PERSOANELOR ÎNSCRISE ÎN LISTELE ELECTORALE]]</f>
        <v>5.4602929838087899</v>
      </c>
      <c r="U641" s="41">
        <f>Data[[#This Row],[TOTAL CHELTUIELI EURO]]/Data[[#This Row],[NUMĂRUL PERSOANELOR ÎNSCRISE ÎN LISTELE ELECTORALE]]</f>
        <v>1.1281363987952293</v>
      </c>
      <c r="V641" s="41">
        <f>Data[[#This Row],[TOTAL CHELTUIELI LEI]]/Data[[#This Row],[NUMĂRUL PERSOANELOR CARE AU PARTICIPAT LA VOT]]</f>
        <v>7.2935118434603501</v>
      </c>
      <c r="W641" s="41">
        <f>Data[[#This Row],[TOTAL CHELTUIELI EURO]]/Data[[#This Row],[NUMĂRUL PERSOANELOR CARE AU PARTICIPAT LA VOT]]</f>
        <v>1.5068928004504765</v>
      </c>
      <c r="X641" s="43">
        <v>4.8400999999999996</v>
      </c>
      <c r="Y641" s="114" t="s">
        <v>2892</v>
      </c>
      <c r="Z641" s="44">
        <v>5</v>
      </c>
      <c r="AA641" s="115" t="s">
        <v>3107</v>
      </c>
      <c r="AB641" s="44">
        <v>1</v>
      </c>
      <c r="AC641" s="45"/>
    </row>
    <row r="642" spans="1:29" ht="12" customHeight="1" x14ac:dyDescent="0.2">
      <c r="A642" s="37">
        <v>641</v>
      </c>
      <c r="B642" s="38" t="s">
        <v>13</v>
      </c>
      <c r="C642" s="39" t="s">
        <v>1533</v>
      </c>
      <c r="D642" s="40">
        <v>44101</v>
      </c>
      <c r="E642" s="38">
        <v>1</v>
      </c>
      <c r="F642" s="38"/>
      <c r="G642" s="38" t="s">
        <v>2</v>
      </c>
      <c r="H642" s="38" t="s">
        <v>2</v>
      </c>
      <c r="I642" s="39">
        <v>6120</v>
      </c>
      <c r="J642" s="39">
        <v>18320.48</v>
      </c>
      <c r="K642" s="39">
        <v>0</v>
      </c>
      <c r="L642" s="41">
        <f>SUM(Data[[#This Row],[CHELTUIELI DE PERSONAL LEI]:[CHELTUIELI DE CAPITAL (ACTIVE NEFINANCIARE ) LEI]])</f>
        <v>24440.48</v>
      </c>
      <c r="M642" s="41">
        <f>Data[[#This Row],[TOTAL CHELTUIELI LEI]]/Data[[#This Row],[CURS VALUTAR EURO BNR 22 07 2020]]</f>
        <v>5049.5816202144588</v>
      </c>
      <c r="N642" s="49">
        <v>1642</v>
      </c>
      <c r="O642" s="54"/>
      <c r="P642" s="54">
        <v>1032</v>
      </c>
      <c r="Q642" s="54"/>
      <c r="R642" s="54">
        <f>Data[[#This Row],[PERSOANE ÎNSCRISE ÎN LISTELE ELECTORALE (TURUL 1)            ]]+Data[[#This Row],[PERSOANE ÎNSCRISE ÎN LISTELE ELECTORALE (TURUL AL 2-LEA)]]</f>
        <v>1642</v>
      </c>
      <c r="S642" s="54">
        <f>Data[[#This Row],[PERSOANE CARE AU PARTICIPAT LA VOT (TURUL 1)]]+Data[[#This Row],[PERSOANE CARE AU PARTICIPAT LA VOT  (TURUL AL 2-LEA)]]</f>
        <v>1032</v>
      </c>
      <c r="T642" s="41">
        <f>Data[[#This Row],[TOTAL CHELTUIELI LEI]]/Data[[#This Row],[NUMĂRUL PERSOANELOR ÎNSCRISE ÎN LISTELE ELECTORALE]]</f>
        <v>14.884579780755177</v>
      </c>
      <c r="U642" s="41">
        <f>Data[[#This Row],[TOTAL CHELTUIELI EURO]]/Data[[#This Row],[NUMĂRUL PERSOANELOR ÎNSCRISE ÎN LISTELE ELECTORALE]]</f>
        <v>3.0752628624935801</v>
      </c>
      <c r="V642" s="41">
        <f>Data[[#This Row],[TOTAL CHELTUIELI LEI]]/Data[[#This Row],[NUMĂRUL PERSOANELOR CARE AU PARTICIPAT LA VOT]]</f>
        <v>23.682635658914727</v>
      </c>
      <c r="W642" s="41">
        <f>Data[[#This Row],[TOTAL CHELTUIELI EURO]]/Data[[#This Row],[NUMĂRUL PERSOANELOR CARE AU PARTICIPAT LA VOT]]</f>
        <v>4.8930054459442429</v>
      </c>
      <c r="X642" s="43">
        <v>4.8400999999999996</v>
      </c>
      <c r="Y642" s="114" t="s">
        <v>2885</v>
      </c>
      <c r="Z642" s="44">
        <v>14</v>
      </c>
      <c r="AA642" s="115" t="s">
        <v>3106</v>
      </c>
      <c r="AB642" s="44">
        <v>3</v>
      </c>
      <c r="AC642" s="45"/>
    </row>
    <row r="643" spans="1:29" ht="12" customHeight="1" x14ac:dyDescent="0.2">
      <c r="A643" s="37">
        <v>642</v>
      </c>
      <c r="B643" s="38" t="s">
        <v>13</v>
      </c>
      <c r="C643" s="39" t="s">
        <v>1534</v>
      </c>
      <c r="D643" s="40">
        <v>44101</v>
      </c>
      <c r="E643" s="38">
        <v>1</v>
      </c>
      <c r="F643" s="38"/>
      <c r="G643" s="38" t="s">
        <v>2</v>
      </c>
      <c r="H643" s="38" t="s">
        <v>2</v>
      </c>
      <c r="I643" s="39">
        <v>2100</v>
      </c>
      <c r="J643" s="39">
        <v>47707.77</v>
      </c>
      <c r="K643" s="39">
        <v>0</v>
      </c>
      <c r="L643" s="41">
        <f>SUM(Data[[#This Row],[CHELTUIELI DE PERSONAL LEI]:[CHELTUIELI DE CAPITAL (ACTIVE NEFINANCIARE ) LEI]])</f>
        <v>49807.77</v>
      </c>
      <c r="M643" s="41">
        <f>Data[[#This Row],[TOTAL CHELTUIELI LEI]]/Data[[#This Row],[CURS VALUTAR EURO BNR 22 07 2020]]</f>
        <v>10290.648953534019</v>
      </c>
      <c r="N643" s="49">
        <v>7954</v>
      </c>
      <c r="O643" s="54"/>
      <c r="P643" s="54">
        <v>4195</v>
      </c>
      <c r="Q643" s="54"/>
      <c r="R643" s="54">
        <f>Data[[#This Row],[PERSOANE ÎNSCRISE ÎN LISTELE ELECTORALE (TURUL 1)            ]]+Data[[#This Row],[PERSOANE ÎNSCRISE ÎN LISTELE ELECTORALE (TURUL AL 2-LEA)]]</f>
        <v>7954</v>
      </c>
      <c r="S643" s="54">
        <f>Data[[#This Row],[PERSOANE CARE AU PARTICIPAT LA VOT (TURUL 1)]]+Data[[#This Row],[PERSOANE CARE AU PARTICIPAT LA VOT  (TURUL AL 2-LEA)]]</f>
        <v>4195</v>
      </c>
      <c r="T643" s="41">
        <f>Data[[#This Row],[TOTAL CHELTUIELI LEI]]/Data[[#This Row],[NUMĂRUL PERSOANELOR ÎNSCRISE ÎN LISTELE ELECTORALE]]</f>
        <v>6.2619776213226048</v>
      </c>
      <c r="U643" s="41">
        <f>Data[[#This Row],[TOTAL CHELTUIELI EURO]]/Data[[#This Row],[NUMĂRUL PERSOANELOR ÎNSCRISE ÎN LISTELE ELECTORALE]]</f>
        <v>1.2937702984075961</v>
      </c>
      <c r="V643" s="41">
        <f>Data[[#This Row],[TOTAL CHELTUIELI LEI]]/Data[[#This Row],[NUMĂRUL PERSOANELOR CARE AU PARTICIPAT LA VOT]]</f>
        <v>11.873127532777115</v>
      </c>
      <c r="W643" s="41">
        <f>Data[[#This Row],[TOTAL CHELTUIELI EURO]]/Data[[#This Row],[NUMĂRUL PERSOANELOR CARE AU PARTICIPAT LA VOT]]</f>
        <v>2.4530748399365958</v>
      </c>
      <c r="X643" s="43">
        <v>4.8400999999999996</v>
      </c>
      <c r="Y643" s="114" t="s">
        <v>2889</v>
      </c>
      <c r="Z643" s="44">
        <v>6</v>
      </c>
      <c r="AA643" s="115" t="s">
        <v>3107</v>
      </c>
      <c r="AB643" s="44">
        <v>1</v>
      </c>
      <c r="AC643" s="45"/>
    </row>
    <row r="644" spans="1:29" ht="12" customHeight="1" x14ac:dyDescent="0.2">
      <c r="A644" s="37">
        <v>643</v>
      </c>
      <c r="B644" s="38" t="s">
        <v>13</v>
      </c>
      <c r="C644" s="39" t="s">
        <v>1535</v>
      </c>
      <c r="D644" s="40">
        <v>44101</v>
      </c>
      <c r="E644" s="38">
        <v>1</v>
      </c>
      <c r="F644" s="38"/>
      <c r="G644" s="38" t="s">
        <v>2</v>
      </c>
      <c r="H644" s="38" t="s">
        <v>2</v>
      </c>
      <c r="I644" s="39">
        <v>23110</v>
      </c>
      <c r="J644" s="39">
        <v>11469</v>
      </c>
      <c r="K644" s="39">
        <v>0</v>
      </c>
      <c r="L644" s="41">
        <f>SUM(Data[[#This Row],[CHELTUIELI DE PERSONAL LEI]:[CHELTUIELI DE CAPITAL (ACTIVE NEFINANCIARE ) LEI]])</f>
        <v>34579</v>
      </c>
      <c r="M644" s="41">
        <f>Data[[#This Row],[TOTAL CHELTUIELI LEI]]/Data[[#This Row],[CURS VALUTAR EURO BNR 22 07 2020]]</f>
        <v>7144.2738786388718</v>
      </c>
      <c r="N644" s="49">
        <v>3246</v>
      </c>
      <c r="O644" s="54"/>
      <c r="P644" s="54">
        <v>1912</v>
      </c>
      <c r="Q644" s="54"/>
      <c r="R644" s="54">
        <f>Data[[#This Row],[PERSOANE ÎNSCRISE ÎN LISTELE ELECTORALE (TURUL 1)            ]]+Data[[#This Row],[PERSOANE ÎNSCRISE ÎN LISTELE ELECTORALE (TURUL AL 2-LEA)]]</f>
        <v>3246</v>
      </c>
      <c r="S644" s="54">
        <f>Data[[#This Row],[PERSOANE CARE AU PARTICIPAT LA VOT (TURUL 1)]]+Data[[#This Row],[PERSOANE CARE AU PARTICIPAT LA VOT  (TURUL AL 2-LEA)]]</f>
        <v>1912</v>
      </c>
      <c r="T644" s="41">
        <f>Data[[#This Row],[TOTAL CHELTUIELI LEI]]/Data[[#This Row],[NUMĂRUL PERSOANELOR ÎNSCRISE ÎN LISTELE ELECTORALE]]</f>
        <v>10.652803450400492</v>
      </c>
      <c r="U644" s="41">
        <f>Data[[#This Row],[TOTAL CHELTUIELI EURO]]/Data[[#This Row],[NUMĂRUL PERSOANELOR ÎNSCRISE ÎN LISTELE ELECTORALE]]</f>
        <v>2.2009469743188146</v>
      </c>
      <c r="V644" s="41">
        <f>Data[[#This Row],[TOTAL CHELTUIELI LEI]]/Data[[#This Row],[NUMĂRUL PERSOANELOR CARE AU PARTICIPAT LA VOT]]</f>
        <v>18.085251046025103</v>
      </c>
      <c r="W644" s="41">
        <f>Data[[#This Row],[TOTAL CHELTUIELI EURO]]/Data[[#This Row],[NUMĂRUL PERSOANELOR CARE AU PARTICIPAT LA VOT]]</f>
        <v>3.7365449156061046</v>
      </c>
      <c r="X644" s="43">
        <v>4.8400999999999996</v>
      </c>
      <c r="Y644" s="114" t="s">
        <v>2898</v>
      </c>
      <c r="Z644" s="44">
        <v>10</v>
      </c>
      <c r="AA644" s="115" t="s">
        <v>3108</v>
      </c>
      <c r="AB644" s="44">
        <v>2</v>
      </c>
      <c r="AC644" s="45"/>
    </row>
    <row r="645" spans="1:29" ht="12" customHeight="1" x14ac:dyDescent="0.2">
      <c r="A645" s="37">
        <v>644</v>
      </c>
      <c r="B645" s="38" t="s">
        <v>13</v>
      </c>
      <c r="C645" s="39" t="s">
        <v>1536</v>
      </c>
      <c r="D645" s="40">
        <v>44101</v>
      </c>
      <c r="E645" s="38">
        <v>1</v>
      </c>
      <c r="F645" s="38"/>
      <c r="G645" s="38" t="s">
        <v>2</v>
      </c>
      <c r="H645" s="38" t="s">
        <v>2</v>
      </c>
      <c r="I645" s="39">
        <v>1800</v>
      </c>
      <c r="J645" s="39">
        <v>2978.45</v>
      </c>
      <c r="K645" s="39">
        <v>0</v>
      </c>
      <c r="L645" s="41">
        <f>SUM(Data[[#This Row],[CHELTUIELI DE PERSONAL LEI]:[CHELTUIELI DE CAPITAL (ACTIVE NEFINANCIARE ) LEI]])</f>
        <v>4778.45</v>
      </c>
      <c r="M645" s="41">
        <f>Data[[#This Row],[TOTAL CHELTUIELI LEI]]/Data[[#This Row],[CURS VALUTAR EURO BNR 22 07 2020]]</f>
        <v>987.26265986239957</v>
      </c>
      <c r="N645" s="49">
        <v>786</v>
      </c>
      <c r="O645" s="54"/>
      <c r="P645" s="54">
        <v>592</v>
      </c>
      <c r="Q645" s="54"/>
      <c r="R645" s="54">
        <f>Data[[#This Row],[PERSOANE ÎNSCRISE ÎN LISTELE ELECTORALE (TURUL 1)            ]]+Data[[#This Row],[PERSOANE ÎNSCRISE ÎN LISTELE ELECTORALE (TURUL AL 2-LEA)]]</f>
        <v>786</v>
      </c>
      <c r="S645" s="54">
        <f>Data[[#This Row],[PERSOANE CARE AU PARTICIPAT LA VOT (TURUL 1)]]+Data[[#This Row],[PERSOANE CARE AU PARTICIPAT LA VOT  (TURUL AL 2-LEA)]]</f>
        <v>592</v>
      </c>
      <c r="T645" s="41">
        <f>Data[[#This Row],[TOTAL CHELTUIELI LEI]]/Data[[#This Row],[NUMĂRUL PERSOANELOR ÎNSCRISE ÎN LISTELE ELECTORALE]]</f>
        <v>6.079452926208651</v>
      </c>
      <c r="U645" s="41">
        <f>Data[[#This Row],[TOTAL CHELTUIELI EURO]]/Data[[#This Row],[NUMĂRUL PERSOANELOR ÎNSCRISE ÎN LISTELE ELECTORALE]]</f>
        <v>1.2560593636926203</v>
      </c>
      <c r="V645" s="41">
        <f>Data[[#This Row],[TOTAL CHELTUIELI LEI]]/Data[[#This Row],[NUMĂRUL PERSOANELOR CARE AU PARTICIPAT LA VOT]]</f>
        <v>8.0717060810810803</v>
      </c>
      <c r="W645" s="41">
        <f>Data[[#This Row],[TOTAL CHELTUIELI EURO]]/Data[[#This Row],[NUMĂRUL PERSOANELOR CARE AU PARTICIPAT LA VOT]]</f>
        <v>1.667673411929729</v>
      </c>
      <c r="X645" s="43">
        <v>4.8400999999999996</v>
      </c>
      <c r="Y645" s="114" t="s">
        <v>2889</v>
      </c>
      <c r="Z645" s="44">
        <v>6</v>
      </c>
      <c r="AA645" s="115" t="s">
        <v>3107</v>
      </c>
      <c r="AB645" s="44">
        <v>1</v>
      </c>
      <c r="AC645" s="45"/>
    </row>
    <row r="646" spans="1:29" ht="12" customHeight="1" x14ac:dyDescent="0.2">
      <c r="A646" s="37">
        <v>645</v>
      </c>
      <c r="B646" s="38" t="s">
        <v>13</v>
      </c>
      <c r="C646" s="39" t="s">
        <v>1537</v>
      </c>
      <c r="D646" s="40">
        <v>44101</v>
      </c>
      <c r="E646" s="38">
        <v>1</v>
      </c>
      <c r="F646" s="38"/>
      <c r="G646" s="38" t="s">
        <v>2</v>
      </c>
      <c r="H646" s="38" t="s">
        <v>2</v>
      </c>
      <c r="I646" s="39">
        <v>2360</v>
      </c>
      <c r="J646" s="39">
        <v>13038.49</v>
      </c>
      <c r="K646" s="39">
        <v>0</v>
      </c>
      <c r="L646" s="41">
        <f>SUM(Data[[#This Row],[CHELTUIELI DE PERSONAL LEI]:[CHELTUIELI DE CAPITAL (ACTIVE NEFINANCIARE ) LEI]])</f>
        <v>15398.49</v>
      </c>
      <c r="M646" s="41">
        <f>Data[[#This Row],[TOTAL CHELTUIELI LEI]]/Data[[#This Row],[CURS VALUTAR EURO BNR 22 07 2020]]</f>
        <v>3181.4404661060726</v>
      </c>
      <c r="N646" s="49">
        <v>1873</v>
      </c>
      <c r="O646" s="54"/>
      <c r="P646" s="54">
        <v>1149</v>
      </c>
      <c r="Q646" s="54"/>
      <c r="R646" s="54">
        <f>Data[[#This Row],[PERSOANE ÎNSCRISE ÎN LISTELE ELECTORALE (TURUL 1)            ]]+Data[[#This Row],[PERSOANE ÎNSCRISE ÎN LISTELE ELECTORALE (TURUL AL 2-LEA)]]</f>
        <v>1873</v>
      </c>
      <c r="S646" s="54">
        <f>Data[[#This Row],[PERSOANE CARE AU PARTICIPAT LA VOT (TURUL 1)]]+Data[[#This Row],[PERSOANE CARE AU PARTICIPAT LA VOT  (TURUL AL 2-LEA)]]</f>
        <v>1149</v>
      </c>
      <c r="T646" s="41">
        <f>Data[[#This Row],[TOTAL CHELTUIELI LEI]]/Data[[#This Row],[NUMĂRUL PERSOANELOR ÎNSCRISE ÎN LISTELE ELECTORALE]]</f>
        <v>8.2212973838761343</v>
      </c>
      <c r="U646" s="41">
        <f>Data[[#This Row],[TOTAL CHELTUIELI EURO]]/Data[[#This Row],[NUMĂRUL PERSOANELOR ÎNSCRISE ÎN LISTELE ELECTORALE]]</f>
        <v>1.6985800673283891</v>
      </c>
      <c r="V646" s="41">
        <f>Data[[#This Row],[TOTAL CHELTUIELI LEI]]/Data[[#This Row],[NUMĂRUL PERSOANELOR CARE AU PARTICIPAT LA VOT]]</f>
        <v>13.401644908616188</v>
      </c>
      <c r="W646" s="41">
        <f>Data[[#This Row],[TOTAL CHELTUIELI EURO]]/Data[[#This Row],[NUMĂRUL PERSOANELOR CARE AU PARTICIPAT LA VOT]]</f>
        <v>2.7688776902576784</v>
      </c>
      <c r="X646" s="43">
        <v>4.8400999999999996</v>
      </c>
      <c r="Y646" s="114" t="s">
        <v>2896</v>
      </c>
      <c r="Z646" s="44">
        <v>8</v>
      </c>
      <c r="AA646" s="115" t="s">
        <v>3107</v>
      </c>
      <c r="AB646" s="44">
        <v>1</v>
      </c>
      <c r="AC646" s="45"/>
    </row>
    <row r="647" spans="1:29" ht="12" customHeight="1" x14ac:dyDescent="0.2">
      <c r="A647" s="37">
        <v>646</v>
      </c>
      <c r="B647" s="38" t="s">
        <v>13</v>
      </c>
      <c r="C647" s="39" t="s">
        <v>1538</v>
      </c>
      <c r="D647" s="40">
        <v>44101</v>
      </c>
      <c r="E647" s="38">
        <v>1</v>
      </c>
      <c r="F647" s="38"/>
      <c r="G647" s="38" t="s">
        <v>2</v>
      </c>
      <c r="H647" s="38" t="s">
        <v>2</v>
      </c>
      <c r="I647" s="39">
        <v>0</v>
      </c>
      <c r="J647" s="39">
        <v>4796</v>
      </c>
      <c r="K647" s="39">
        <v>0</v>
      </c>
      <c r="L647" s="41">
        <f>SUM(Data[[#This Row],[CHELTUIELI DE PERSONAL LEI]:[CHELTUIELI DE CAPITAL (ACTIVE NEFINANCIARE ) LEI]])</f>
        <v>4796</v>
      </c>
      <c r="M647" s="41">
        <f>Data[[#This Row],[TOTAL CHELTUIELI LEI]]/Data[[#This Row],[CURS VALUTAR EURO BNR 22 07 2020]]</f>
        <v>990.88861800376037</v>
      </c>
      <c r="N647" s="49">
        <v>1705</v>
      </c>
      <c r="O647" s="54"/>
      <c r="P647" s="54">
        <v>1141</v>
      </c>
      <c r="Q647" s="54"/>
      <c r="R647" s="54">
        <f>Data[[#This Row],[PERSOANE ÎNSCRISE ÎN LISTELE ELECTORALE (TURUL 1)            ]]+Data[[#This Row],[PERSOANE ÎNSCRISE ÎN LISTELE ELECTORALE (TURUL AL 2-LEA)]]</f>
        <v>1705</v>
      </c>
      <c r="S647" s="54">
        <f>Data[[#This Row],[PERSOANE CARE AU PARTICIPAT LA VOT (TURUL 1)]]+Data[[#This Row],[PERSOANE CARE AU PARTICIPAT LA VOT  (TURUL AL 2-LEA)]]</f>
        <v>1141</v>
      </c>
      <c r="T647" s="41">
        <f>Data[[#This Row],[TOTAL CHELTUIELI LEI]]/Data[[#This Row],[NUMĂRUL PERSOANELOR ÎNSCRISE ÎN LISTELE ELECTORALE]]</f>
        <v>2.8129032258064517</v>
      </c>
      <c r="U647" s="41">
        <f>Data[[#This Row],[TOTAL CHELTUIELI EURO]]/Data[[#This Row],[NUMĂRUL PERSOANELOR ÎNSCRISE ÎN LISTELE ELECTORALE]]</f>
        <v>0.58116634487024066</v>
      </c>
      <c r="V647" s="41">
        <f>Data[[#This Row],[TOTAL CHELTUIELI LEI]]/Data[[#This Row],[NUMĂRUL PERSOANELOR CARE AU PARTICIPAT LA VOT]]</f>
        <v>4.2033304119193691</v>
      </c>
      <c r="W647" s="41">
        <f>Data[[#This Row],[TOTAL CHELTUIELI EURO]]/Data[[#This Row],[NUMĂRUL PERSOANELOR CARE AU PARTICIPAT LA VOT]]</f>
        <v>0.86843875372809853</v>
      </c>
      <c r="X647" s="43">
        <v>4.8400999999999996</v>
      </c>
      <c r="Y647" s="114" t="s">
        <v>2891</v>
      </c>
      <c r="Z647" s="44">
        <v>2</v>
      </c>
      <c r="AA647" s="115" t="s">
        <v>3105</v>
      </c>
      <c r="AB647" s="44">
        <v>0</v>
      </c>
      <c r="AC647" s="45"/>
    </row>
    <row r="648" spans="1:29" ht="12" customHeight="1" x14ac:dyDescent="0.2">
      <c r="A648" s="37">
        <v>647</v>
      </c>
      <c r="B648" s="38" t="s">
        <v>13</v>
      </c>
      <c r="C648" s="39" t="s">
        <v>1539</v>
      </c>
      <c r="D648" s="40">
        <v>44101</v>
      </c>
      <c r="E648" s="38">
        <v>1</v>
      </c>
      <c r="F648" s="38"/>
      <c r="G648" s="38" t="s">
        <v>2</v>
      </c>
      <c r="H648" s="38" t="s">
        <v>2</v>
      </c>
      <c r="I648" s="39">
        <v>1200</v>
      </c>
      <c r="J648" s="39">
        <v>24166.11</v>
      </c>
      <c r="K648" s="39">
        <v>0</v>
      </c>
      <c r="L648" s="41">
        <f>SUM(Data[[#This Row],[CHELTUIELI DE PERSONAL LEI]:[CHELTUIELI DE CAPITAL (ACTIVE NEFINANCIARE ) LEI]])</f>
        <v>25366.11</v>
      </c>
      <c r="M648" s="41">
        <f>Data[[#This Row],[TOTAL CHELTUIELI LEI]]/Data[[#This Row],[CURS VALUTAR EURO BNR 22 07 2020]]</f>
        <v>5240.8235367037878</v>
      </c>
      <c r="N648" s="49">
        <v>2823</v>
      </c>
      <c r="O648" s="54"/>
      <c r="P648" s="54">
        <v>1626</v>
      </c>
      <c r="Q648" s="54"/>
      <c r="R648" s="54">
        <f>Data[[#This Row],[PERSOANE ÎNSCRISE ÎN LISTELE ELECTORALE (TURUL 1)            ]]+Data[[#This Row],[PERSOANE ÎNSCRISE ÎN LISTELE ELECTORALE (TURUL AL 2-LEA)]]</f>
        <v>2823</v>
      </c>
      <c r="S648" s="54">
        <f>Data[[#This Row],[PERSOANE CARE AU PARTICIPAT LA VOT (TURUL 1)]]+Data[[#This Row],[PERSOANE CARE AU PARTICIPAT LA VOT  (TURUL AL 2-LEA)]]</f>
        <v>1626</v>
      </c>
      <c r="T648" s="41">
        <f>Data[[#This Row],[TOTAL CHELTUIELI LEI]]/Data[[#This Row],[NUMĂRUL PERSOANELOR ÎNSCRISE ÎN LISTELE ELECTORALE]]</f>
        <v>8.9855154091392144</v>
      </c>
      <c r="U648" s="41">
        <f>Data[[#This Row],[TOTAL CHELTUIELI EURO]]/Data[[#This Row],[NUMĂRUL PERSOANELOR ÎNSCRISE ÎN LISTELE ELECTORALE]]</f>
        <v>1.8564730912872078</v>
      </c>
      <c r="V648" s="41">
        <f>Data[[#This Row],[TOTAL CHELTUIELI LEI]]/Data[[#This Row],[NUMĂRUL PERSOANELOR CARE AU PARTICIPAT LA VOT]]</f>
        <v>15.600313653136531</v>
      </c>
      <c r="W648" s="41">
        <f>Data[[#This Row],[TOTAL CHELTUIELI EURO]]/Data[[#This Row],[NUMĂRUL PERSOANELOR CARE AU PARTICIPAT LA VOT]]</f>
        <v>3.2231387064598942</v>
      </c>
      <c r="X648" s="43">
        <v>4.8400999999999996</v>
      </c>
      <c r="Y648" s="114" t="s">
        <v>2896</v>
      </c>
      <c r="Z648" s="44">
        <v>8</v>
      </c>
      <c r="AA648" s="115" t="s">
        <v>3107</v>
      </c>
      <c r="AB648" s="44">
        <v>1</v>
      </c>
      <c r="AC648" s="45"/>
    </row>
    <row r="649" spans="1:29" ht="12" customHeight="1" x14ac:dyDescent="0.2">
      <c r="A649" s="37">
        <v>648</v>
      </c>
      <c r="B649" s="38" t="s">
        <v>13</v>
      </c>
      <c r="C649" s="39" t="s">
        <v>1540</v>
      </c>
      <c r="D649" s="40">
        <v>44101</v>
      </c>
      <c r="E649" s="38">
        <v>1</v>
      </c>
      <c r="F649" s="38"/>
      <c r="G649" s="38" t="s">
        <v>2</v>
      </c>
      <c r="H649" s="38" t="s">
        <v>2</v>
      </c>
      <c r="I649" s="39">
        <v>17057</v>
      </c>
      <c r="J649" s="39">
        <v>13052.42</v>
      </c>
      <c r="K649" s="39">
        <v>0</v>
      </c>
      <c r="L649" s="41">
        <f>SUM(Data[[#This Row],[CHELTUIELI DE PERSONAL LEI]:[CHELTUIELI DE CAPITAL (ACTIVE NEFINANCIARE ) LEI]])</f>
        <v>30109.42</v>
      </c>
      <c r="M649" s="41">
        <f>Data[[#This Row],[TOTAL CHELTUIELI LEI]]/Data[[#This Row],[CURS VALUTAR EURO BNR 22 07 2020]]</f>
        <v>6220.8260159914053</v>
      </c>
      <c r="N649" s="49">
        <v>1766</v>
      </c>
      <c r="O649" s="54"/>
      <c r="P649" s="54">
        <v>1100</v>
      </c>
      <c r="Q649" s="54"/>
      <c r="R649" s="54">
        <f>Data[[#This Row],[PERSOANE ÎNSCRISE ÎN LISTELE ELECTORALE (TURUL 1)            ]]+Data[[#This Row],[PERSOANE ÎNSCRISE ÎN LISTELE ELECTORALE (TURUL AL 2-LEA)]]</f>
        <v>1766</v>
      </c>
      <c r="S649" s="54">
        <f>Data[[#This Row],[PERSOANE CARE AU PARTICIPAT LA VOT (TURUL 1)]]+Data[[#This Row],[PERSOANE CARE AU PARTICIPAT LA VOT  (TURUL AL 2-LEA)]]</f>
        <v>1100</v>
      </c>
      <c r="T649" s="41">
        <f>Data[[#This Row],[TOTAL CHELTUIELI LEI]]/Data[[#This Row],[NUMĂRUL PERSOANELOR ÎNSCRISE ÎN LISTELE ELECTORALE]]</f>
        <v>17.049501698754245</v>
      </c>
      <c r="U649" s="41">
        <f>Data[[#This Row],[TOTAL CHELTUIELI EURO]]/Data[[#This Row],[NUMĂRUL PERSOANELOR ÎNSCRISE ÎN LISTELE ELECTORALE]]</f>
        <v>3.5225515379339782</v>
      </c>
      <c r="V649" s="41">
        <f>Data[[#This Row],[TOTAL CHELTUIELI LEI]]/Data[[#This Row],[NUMĂRUL PERSOANELOR CARE AU PARTICIPAT LA VOT]]</f>
        <v>27.372199999999999</v>
      </c>
      <c r="W649" s="41">
        <f>Data[[#This Row],[TOTAL CHELTUIELI EURO]]/Data[[#This Row],[NUMĂRUL PERSOANELOR CARE AU PARTICIPAT LA VOT]]</f>
        <v>5.6552963781740049</v>
      </c>
      <c r="X649" s="43">
        <v>4.8400999999999996</v>
      </c>
      <c r="Y649" s="114" t="s">
        <v>2907</v>
      </c>
      <c r="Z649" s="44">
        <v>17</v>
      </c>
      <c r="AA649" s="115" t="s">
        <v>3106</v>
      </c>
      <c r="AB649" s="44">
        <v>3</v>
      </c>
      <c r="AC649" s="45"/>
    </row>
    <row r="650" spans="1:29" ht="12" customHeight="1" x14ac:dyDescent="0.2">
      <c r="A650" s="37">
        <v>649</v>
      </c>
      <c r="B650" s="38" t="s">
        <v>13</v>
      </c>
      <c r="C650" s="39" t="s">
        <v>1541</v>
      </c>
      <c r="D650" s="40">
        <v>44101</v>
      </c>
      <c r="E650" s="38">
        <v>1</v>
      </c>
      <c r="F650" s="38"/>
      <c r="G650" s="38" t="s">
        <v>2</v>
      </c>
      <c r="H650" s="38" t="s">
        <v>2</v>
      </c>
      <c r="I650" s="39">
        <v>10570</v>
      </c>
      <c r="J650" s="39">
        <v>23995</v>
      </c>
      <c r="K650" s="39">
        <v>0</v>
      </c>
      <c r="L650" s="41">
        <f>SUM(Data[[#This Row],[CHELTUIELI DE PERSONAL LEI]:[CHELTUIELI DE CAPITAL (ACTIVE NEFINANCIARE ) LEI]])</f>
        <v>34565</v>
      </c>
      <c r="M650" s="41">
        <f>Data[[#This Row],[TOTAL CHELTUIELI LEI]]/Data[[#This Row],[CURS VALUTAR EURO BNR 22 07 2020]]</f>
        <v>7141.3813764178431</v>
      </c>
      <c r="N650" s="49">
        <v>2577</v>
      </c>
      <c r="O650" s="54"/>
      <c r="P650" s="54">
        <v>1605</v>
      </c>
      <c r="Q650" s="54"/>
      <c r="R650" s="54">
        <f>Data[[#This Row],[PERSOANE ÎNSCRISE ÎN LISTELE ELECTORALE (TURUL 1)            ]]+Data[[#This Row],[PERSOANE ÎNSCRISE ÎN LISTELE ELECTORALE (TURUL AL 2-LEA)]]</f>
        <v>2577</v>
      </c>
      <c r="S650" s="54">
        <f>Data[[#This Row],[PERSOANE CARE AU PARTICIPAT LA VOT (TURUL 1)]]+Data[[#This Row],[PERSOANE CARE AU PARTICIPAT LA VOT  (TURUL AL 2-LEA)]]</f>
        <v>1605</v>
      </c>
      <c r="T650" s="41">
        <f>Data[[#This Row],[TOTAL CHELTUIELI LEI]]/Data[[#This Row],[NUMĂRUL PERSOANELOR ÎNSCRISE ÎN LISTELE ELECTORALE]]</f>
        <v>13.412883197516493</v>
      </c>
      <c r="U650" s="41">
        <f>Data[[#This Row],[TOTAL CHELTUIELI EURO]]/Data[[#This Row],[NUMĂRUL PERSOANELOR ÎNSCRISE ÎN LISTELE ELECTORALE]]</f>
        <v>2.7711996028008703</v>
      </c>
      <c r="V650" s="41">
        <f>Data[[#This Row],[TOTAL CHELTUIELI LEI]]/Data[[#This Row],[NUMĂRUL PERSOANELOR CARE AU PARTICIPAT LA VOT]]</f>
        <v>21.535825545171338</v>
      </c>
      <c r="W650" s="41">
        <f>Data[[#This Row],[TOTAL CHELTUIELI EURO]]/Data[[#This Row],[NUMĂRUL PERSOANELOR CARE AU PARTICIPAT LA VOT]]</f>
        <v>4.4494588015064442</v>
      </c>
      <c r="X650" s="43">
        <v>4.8400999999999996</v>
      </c>
      <c r="Y650" s="114" t="s">
        <v>2906</v>
      </c>
      <c r="Z650" s="44">
        <v>13</v>
      </c>
      <c r="AA650" s="115" t="s">
        <v>3108</v>
      </c>
      <c r="AB650" s="44">
        <v>2</v>
      </c>
      <c r="AC650" s="45"/>
    </row>
    <row r="651" spans="1:29" ht="12" customHeight="1" x14ac:dyDescent="0.2">
      <c r="A651" s="37">
        <v>650</v>
      </c>
      <c r="B651" s="38" t="s">
        <v>13</v>
      </c>
      <c r="C651" s="39" t="s">
        <v>1542</v>
      </c>
      <c r="D651" s="40">
        <v>44101</v>
      </c>
      <c r="E651" s="38">
        <v>1</v>
      </c>
      <c r="F651" s="38"/>
      <c r="G651" s="38" t="s">
        <v>2</v>
      </c>
      <c r="H651" s="38" t="s">
        <v>2</v>
      </c>
      <c r="I651" s="39">
        <v>0</v>
      </c>
      <c r="J651" s="39">
        <v>14605</v>
      </c>
      <c r="K651" s="39">
        <v>0</v>
      </c>
      <c r="L651" s="41">
        <f>SUM(Data[[#This Row],[CHELTUIELI DE PERSONAL LEI]:[CHELTUIELI DE CAPITAL (ACTIVE NEFINANCIARE ) LEI]])</f>
        <v>14605</v>
      </c>
      <c r="M651" s="41">
        <f>Data[[#This Row],[TOTAL CHELTUIELI LEI]]/Data[[#This Row],[CURS VALUTAR EURO BNR 22 07 2020]]</f>
        <v>3017.4996384372225</v>
      </c>
      <c r="N651" s="49">
        <v>4028</v>
      </c>
      <c r="O651" s="54"/>
      <c r="P651" s="54">
        <v>2437</v>
      </c>
      <c r="Q651" s="54"/>
      <c r="R651" s="54">
        <f>Data[[#This Row],[PERSOANE ÎNSCRISE ÎN LISTELE ELECTORALE (TURUL 1)            ]]+Data[[#This Row],[PERSOANE ÎNSCRISE ÎN LISTELE ELECTORALE (TURUL AL 2-LEA)]]</f>
        <v>4028</v>
      </c>
      <c r="S651" s="54">
        <f>Data[[#This Row],[PERSOANE CARE AU PARTICIPAT LA VOT (TURUL 1)]]+Data[[#This Row],[PERSOANE CARE AU PARTICIPAT LA VOT  (TURUL AL 2-LEA)]]</f>
        <v>2437</v>
      </c>
      <c r="T651" s="41">
        <f>Data[[#This Row],[TOTAL CHELTUIELI LEI]]/Data[[#This Row],[NUMĂRUL PERSOANELOR ÎNSCRISE ÎN LISTELE ELECTORALE]]</f>
        <v>3.6258689175769612</v>
      </c>
      <c r="U651" s="41">
        <f>Data[[#This Row],[TOTAL CHELTUIELI EURO]]/Data[[#This Row],[NUMĂRUL PERSOANELOR ÎNSCRISE ÎN LISTELE ELECTORALE]]</f>
        <v>0.74913099266068084</v>
      </c>
      <c r="V651" s="41">
        <f>Data[[#This Row],[TOTAL CHELTUIELI LEI]]/Data[[#This Row],[NUMĂRUL PERSOANELOR CARE AU PARTICIPAT LA VOT]]</f>
        <v>5.9930242100943785</v>
      </c>
      <c r="W651" s="41">
        <f>Data[[#This Row],[TOTAL CHELTUIELI EURO]]/Data[[#This Row],[NUMĂRUL PERSOANELOR CARE AU PARTICIPAT LA VOT]]</f>
        <v>1.238202559883965</v>
      </c>
      <c r="X651" s="43">
        <v>4.8400999999999996</v>
      </c>
      <c r="Y651" s="114" t="s">
        <v>2884</v>
      </c>
      <c r="Z651" s="44">
        <v>3</v>
      </c>
      <c r="AA651" s="115" t="s">
        <v>3105</v>
      </c>
      <c r="AB651" s="44">
        <v>0</v>
      </c>
      <c r="AC651" s="45"/>
    </row>
    <row r="652" spans="1:29" ht="12" customHeight="1" x14ac:dyDescent="0.2">
      <c r="A652" s="37">
        <v>651</v>
      </c>
      <c r="B652" s="38" t="s">
        <v>14</v>
      </c>
      <c r="C652" s="39" t="s">
        <v>1543</v>
      </c>
      <c r="D652" s="40">
        <v>44101</v>
      </c>
      <c r="E652" s="38">
        <v>1</v>
      </c>
      <c r="F652" s="38"/>
      <c r="G652" s="38" t="s">
        <v>2</v>
      </c>
      <c r="H652" s="38" t="s">
        <v>2</v>
      </c>
      <c r="I652" s="41">
        <v>52500</v>
      </c>
      <c r="J652" s="41">
        <v>293737.57</v>
      </c>
      <c r="K652" s="41">
        <v>0</v>
      </c>
      <c r="L652" s="41">
        <f>SUM(Data[[#This Row],[CHELTUIELI DE PERSONAL LEI]:[CHELTUIELI DE CAPITAL (ACTIVE NEFINANCIARE ) LEI]])</f>
        <v>346237.57</v>
      </c>
      <c r="M652" s="41">
        <f>Data[[#This Row],[TOTAL CHELTUIELI LEI]]/Data[[#This Row],[CURS VALUTAR EURO BNR 22 07 2020]]</f>
        <v>71535.210016321987</v>
      </c>
      <c r="N652" s="49">
        <v>170681</v>
      </c>
      <c r="O652" s="54"/>
      <c r="P652" s="54">
        <v>53326</v>
      </c>
      <c r="Q652" s="54"/>
      <c r="R652" s="54">
        <f>Data[[#This Row],[PERSOANE ÎNSCRISE ÎN LISTELE ELECTORALE (TURUL 1)            ]]+Data[[#This Row],[PERSOANE ÎNSCRISE ÎN LISTELE ELECTORALE (TURUL AL 2-LEA)]]</f>
        <v>170681</v>
      </c>
      <c r="S652" s="54">
        <f>Data[[#This Row],[PERSOANE CARE AU PARTICIPAT LA VOT (TURUL 1)]]+Data[[#This Row],[PERSOANE CARE AU PARTICIPAT LA VOT  (TURUL AL 2-LEA)]]</f>
        <v>53326</v>
      </c>
      <c r="T652" s="41">
        <f>Data[[#This Row],[TOTAL CHELTUIELI LEI]]/Data[[#This Row],[NUMĂRUL PERSOANELOR ÎNSCRISE ÎN LISTELE ELECTORALE]]</f>
        <v>2.028565393921995</v>
      </c>
      <c r="U652" s="41">
        <f>Data[[#This Row],[TOTAL CHELTUIELI EURO]]/Data[[#This Row],[NUMĂRUL PERSOANELOR ÎNSCRISE ÎN LISTELE ELECTORALE]]</f>
        <v>0.41911642195863619</v>
      </c>
      <c r="V652" s="41">
        <f>Data[[#This Row],[TOTAL CHELTUIELI LEI]]/Data[[#This Row],[NUMĂRUL PERSOANELOR CARE AU PARTICIPAT LA VOT]]</f>
        <v>6.4928472039905492</v>
      </c>
      <c r="W652" s="41">
        <f>Data[[#This Row],[TOTAL CHELTUIELI EURO]]/Data[[#This Row],[NUMĂRUL PERSOANELOR CARE AU PARTICIPAT LA VOT]]</f>
        <v>1.3414696398815209</v>
      </c>
      <c r="X652" s="43">
        <v>4.8400999999999996</v>
      </c>
      <c r="Y652" s="114" t="s">
        <v>2891</v>
      </c>
      <c r="Z652" s="44">
        <v>2</v>
      </c>
      <c r="AA652" s="115" t="s">
        <v>3105</v>
      </c>
      <c r="AB652" s="44">
        <v>0</v>
      </c>
      <c r="AC652" s="45"/>
    </row>
    <row r="653" spans="1:29" ht="12" customHeight="1" x14ac:dyDescent="0.2">
      <c r="A653" s="37">
        <v>652</v>
      </c>
      <c r="B653" s="38" t="s">
        <v>14</v>
      </c>
      <c r="C653" s="39" t="s">
        <v>3003</v>
      </c>
      <c r="D653" s="40">
        <v>44101</v>
      </c>
      <c r="E653" s="38">
        <v>1</v>
      </c>
      <c r="F653" s="38"/>
      <c r="G653" s="38" t="s">
        <v>2</v>
      </c>
      <c r="H653" s="38" t="s">
        <v>2</v>
      </c>
      <c r="I653" s="41">
        <v>4500</v>
      </c>
      <c r="J653" s="41">
        <v>15747.29</v>
      </c>
      <c r="K653" s="41">
        <v>0</v>
      </c>
      <c r="L653" s="41">
        <f>SUM(Data[[#This Row],[CHELTUIELI DE PERSONAL LEI]:[CHELTUIELI DE CAPITAL (ACTIVE NEFINANCIARE ) LEI]])</f>
        <v>20247.29</v>
      </c>
      <c r="M653" s="41">
        <f>Data[[#This Row],[TOTAL CHELTUIELI LEI]]/Data[[#This Row],[CURS VALUTAR EURO BNR 22 07 2020]]</f>
        <v>4183.2379496291405</v>
      </c>
      <c r="N653" s="49">
        <v>3269</v>
      </c>
      <c r="O653" s="54"/>
      <c r="P653" s="54">
        <v>1934</v>
      </c>
      <c r="Q653" s="54"/>
      <c r="R653" s="54">
        <f>Data[[#This Row],[PERSOANE ÎNSCRISE ÎN LISTELE ELECTORALE (TURUL 1)            ]]+Data[[#This Row],[PERSOANE ÎNSCRISE ÎN LISTELE ELECTORALE (TURUL AL 2-LEA)]]</f>
        <v>3269</v>
      </c>
      <c r="S653" s="54">
        <f>Data[[#This Row],[PERSOANE CARE AU PARTICIPAT LA VOT (TURUL 1)]]+Data[[#This Row],[PERSOANE CARE AU PARTICIPAT LA VOT  (TURUL AL 2-LEA)]]</f>
        <v>1934</v>
      </c>
      <c r="T653" s="41">
        <f>Data[[#This Row],[TOTAL CHELTUIELI LEI]]/Data[[#This Row],[NUMĂRUL PERSOANELOR ÎNSCRISE ÎN LISTELE ELECTORALE]]</f>
        <v>6.1937259100642397</v>
      </c>
      <c r="U653" s="41">
        <f>Data[[#This Row],[TOTAL CHELTUIELI EURO]]/Data[[#This Row],[NUMĂRUL PERSOANELOR ÎNSCRISE ÎN LISTELE ELECTORALE]]</f>
        <v>1.2796689965216093</v>
      </c>
      <c r="V653" s="41">
        <f>Data[[#This Row],[TOTAL CHELTUIELI LEI]]/Data[[#This Row],[NUMĂRUL PERSOANELOR CARE AU PARTICIPAT LA VOT]]</f>
        <v>10.469126163391934</v>
      </c>
      <c r="W653" s="41">
        <f>Data[[#This Row],[TOTAL CHELTUIELI EURO]]/Data[[#This Row],[NUMĂRUL PERSOANELOR CARE AU PARTICIPAT LA VOT]]</f>
        <v>2.1629979057027615</v>
      </c>
      <c r="X653" s="43">
        <v>4.8400999999999996</v>
      </c>
      <c r="Y653" s="114" t="s">
        <v>2889</v>
      </c>
      <c r="Z653" s="44">
        <v>6</v>
      </c>
      <c r="AA653" s="115" t="s">
        <v>3107</v>
      </c>
      <c r="AB653" s="44">
        <v>1</v>
      </c>
      <c r="AC653" s="45"/>
    </row>
    <row r="654" spans="1:29" ht="12" customHeight="1" x14ac:dyDescent="0.2">
      <c r="A654" s="37">
        <v>653</v>
      </c>
      <c r="B654" s="38" t="s">
        <v>14</v>
      </c>
      <c r="C654" s="39" t="s">
        <v>3004</v>
      </c>
      <c r="D654" s="40">
        <v>44101</v>
      </c>
      <c r="E654" s="38">
        <v>1</v>
      </c>
      <c r="F654" s="38"/>
      <c r="G654" s="38" t="s">
        <v>2</v>
      </c>
      <c r="H654" s="38" t="s">
        <v>2</v>
      </c>
      <c r="I654" s="41">
        <v>7000</v>
      </c>
      <c r="J654" s="41">
        <v>12863.57</v>
      </c>
      <c r="K654" s="41">
        <v>0</v>
      </c>
      <c r="L654" s="41">
        <f>SUM(Data[[#This Row],[CHELTUIELI DE PERSONAL LEI]:[CHELTUIELI DE CAPITAL (ACTIVE NEFINANCIARE ) LEI]])</f>
        <v>19863.57</v>
      </c>
      <c r="M654" s="41">
        <f>Data[[#This Row],[TOTAL CHELTUIELI LEI]]/Data[[#This Row],[CURS VALUTAR EURO BNR 22 07 2020]]</f>
        <v>4103.9585958967791</v>
      </c>
      <c r="N654" s="49">
        <v>8850</v>
      </c>
      <c r="O654" s="54"/>
      <c r="P654" s="54">
        <v>4459</v>
      </c>
      <c r="Q654" s="54"/>
      <c r="R654" s="54">
        <f>Data[[#This Row],[PERSOANE ÎNSCRISE ÎN LISTELE ELECTORALE (TURUL 1)            ]]+Data[[#This Row],[PERSOANE ÎNSCRISE ÎN LISTELE ELECTORALE (TURUL AL 2-LEA)]]</f>
        <v>8850</v>
      </c>
      <c r="S654" s="54">
        <f>Data[[#This Row],[PERSOANE CARE AU PARTICIPAT LA VOT (TURUL 1)]]+Data[[#This Row],[PERSOANE CARE AU PARTICIPAT LA VOT  (TURUL AL 2-LEA)]]</f>
        <v>4459</v>
      </c>
      <c r="T654" s="41">
        <f>Data[[#This Row],[TOTAL CHELTUIELI LEI]]/Data[[#This Row],[NUMĂRUL PERSOANELOR ÎNSCRISE ÎN LISTELE ELECTORALE]]</f>
        <v>2.2444711864406779</v>
      </c>
      <c r="U654" s="41">
        <f>Data[[#This Row],[TOTAL CHELTUIELI EURO]]/Data[[#This Row],[NUMĂRUL PERSOANELOR ÎNSCRISE ÎN LISTELE ELECTORALE]]</f>
        <v>0.46372413512957955</v>
      </c>
      <c r="V654" s="41">
        <f>Data[[#This Row],[TOTAL CHELTUIELI LEI]]/Data[[#This Row],[NUMĂRUL PERSOANELOR CARE AU PARTICIPAT LA VOT]]</f>
        <v>4.4547140614487555</v>
      </c>
      <c r="W654" s="41">
        <f>Data[[#This Row],[TOTAL CHELTUIELI EURO]]/Data[[#This Row],[NUMĂRUL PERSOANELOR CARE AU PARTICIPAT LA VOT]]</f>
        <v>0.92037645119909828</v>
      </c>
      <c r="X654" s="43">
        <v>4.8400999999999996</v>
      </c>
      <c r="Y654" s="114" t="s">
        <v>2891</v>
      </c>
      <c r="Z654" s="44">
        <v>2</v>
      </c>
      <c r="AA654" s="115" t="s">
        <v>3105</v>
      </c>
      <c r="AB654" s="44">
        <v>0</v>
      </c>
      <c r="AC654" s="45"/>
    </row>
    <row r="655" spans="1:29" ht="12" customHeight="1" x14ac:dyDescent="0.2">
      <c r="A655" s="37">
        <v>654</v>
      </c>
      <c r="B655" s="38" t="s">
        <v>14</v>
      </c>
      <c r="C655" s="39" t="s">
        <v>3005</v>
      </c>
      <c r="D655" s="40">
        <v>44101</v>
      </c>
      <c r="E655" s="38">
        <v>1</v>
      </c>
      <c r="F655" s="38"/>
      <c r="G655" s="38" t="s">
        <v>2</v>
      </c>
      <c r="H655" s="38" t="s">
        <v>2</v>
      </c>
      <c r="I655" s="41">
        <v>4455</v>
      </c>
      <c r="J655" s="41">
        <v>19661.740000000002</v>
      </c>
      <c r="K655" s="41">
        <v>0</v>
      </c>
      <c r="L655" s="41">
        <f>SUM(Data[[#This Row],[CHELTUIELI DE PERSONAL LEI]:[CHELTUIELI DE CAPITAL (ACTIVE NEFINANCIARE ) LEI]])</f>
        <v>24116.74</v>
      </c>
      <c r="M655" s="41">
        <f>Data[[#This Row],[TOTAL CHELTUIELI LEI]]/Data[[#This Row],[CURS VALUTAR EURO BNR 22 07 2020]]</f>
        <v>4982.6945724261905</v>
      </c>
      <c r="N655" s="49">
        <v>5696</v>
      </c>
      <c r="O655" s="54"/>
      <c r="P655" s="54">
        <v>2435</v>
      </c>
      <c r="Q655" s="54"/>
      <c r="R655" s="54">
        <f>Data[[#This Row],[PERSOANE ÎNSCRISE ÎN LISTELE ELECTORALE (TURUL 1)            ]]+Data[[#This Row],[PERSOANE ÎNSCRISE ÎN LISTELE ELECTORALE (TURUL AL 2-LEA)]]</f>
        <v>5696</v>
      </c>
      <c r="S655" s="54">
        <f>Data[[#This Row],[PERSOANE CARE AU PARTICIPAT LA VOT (TURUL 1)]]+Data[[#This Row],[PERSOANE CARE AU PARTICIPAT LA VOT  (TURUL AL 2-LEA)]]</f>
        <v>2435</v>
      </c>
      <c r="T655" s="41">
        <f>Data[[#This Row],[TOTAL CHELTUIELI LEI]]/Data[[#This Row],[NUMĂRUL PERSOANELOR ÎNSCRISE ÎN LISTELE ELECTORALE]]</f>
        <v>4.2339782303370788</v>
      </c>
      <c r="U655" s="41">
        <f>Data[[#This Row],[TOTAL CHELTUIELI EURO]]/Data[[#This Row],[NUMĂRUL PERSOANELOR ÎNSCRISE ÎN LISTELE ELECTORALE]]</f>
        <v>0.87477081678830593</v>
      </c>
      <c r="V655" s="41">
        <f>Data[[#This Row],[TOTAL CHELTUIELI LEI]]/Data[[#This Row],[NUMĂRUL PERSOANELOR CARE AU PARTICIPAT LA VOT]]</f>
        <v>9.9042053388090352</v>
      </c>
      <c r="W655" s="41">
        <f>Data[[#This Row],[TOTAL CHELTUIELI EURO]]/Data[[#This Row],[NUMĂRUL PERSOANELOR CARE AU PARTICIPAT LA VOT]]</f>
        <v>2.0462811385733843</v>
      </c>
      <c r="X655" s="43">
        <v>4.8400999999999996</v>
      </c>
      <c r="Y655" s="114" t="s">
        <v>2895</v>
      </c>
      <c r="Z655" s="44">
        <v>4</v>
      </c>
      <c r="AA655" s="115" t="s">
        <v>3105</v>
      </c>
      <c r="AB655" s="44">
        <v>0</v>
      </c>
      <c r="AC655" s="45"/>
    </row>
    <row r="656" spans="1:29" ht="12" customHeight="1" x14ac:dyDescent="0.2">
      <c r="A656" s="37">
        <v>655</v>
      </c>
      <c r="B656" s="38" t="s">
        <v>14</v>
      </c>
      <c r="C656" s="39" t="s">
        <v>1544</v>
      </c>
      <c r="D656" s="40">
        <v>44101</v>
      </c>
      <c r="E656" s="38">
        <v>1</v>
      </c>
      <c r="F656" s="38"/>
      <c r="G656" s="38" t="s">
        <v>2</v>
      </c>
      <c r="H656" s="38" t="s">
        <v>2</v>
      </c>
      <c r="I656" s="41">
        <v>0</v>
      </c>
      <c r="J656" s="41">
        <v>4180.67</v>
      </c>
      <c r="K656" s="41">
        <v>0</v>
      </c>
      <c r="L656" s="41">
        <f>SUM(Data[[#This Row],[CHELTUIELI DE PERSONAL LEI]:[CHELTUIELI DE CAPITAL (ACTIVE NEFINANCIARE ) LEI]])</f>
        <v>4180.67</v>
      </c>
      <c r="M656" s="41">
        <f>Data[[#This Row],[TOTAL CHELTUIELI LEI]]/Data[[#This Row],[CURS VALUTAR EURO BNR 22 07 2020]]</f>
        <v>863.75694717051306</v>
      </c>
      <c r="N656" s="49">
        <v>2493</v>
      </c>
      <c r="O656" s="54"/>
      <c r="P656" s="54">
        <v>1401</v>
      </c>
      <c r="Q656" s="54"/>
      <c r="R656" s="54">
        <f>Data[[#This Row],[PERSOANE ÎNSCRISE ÎN LISTELE ELECTORALE (TURUL 1)            ]]+Data[[#This Row],[PERSOANE ÎNSCRISE ÎN LISTELE ELECTORALE (TURUL AL 2-LEA)]]</f>
        <v>2493</v>
      </c>
      <c r="S656" s="54">
        <f>Data[[#This Row],[PERSOANE CARE AU PARTICIPAT LA VOT (TURUL 1)]]+Data[[#This Row],[PERSOANE CARE AU PARTICIPAT LA VOT  (TURUL AL 2-LEA)]]</f>
        <v>1401</v>
      </c>
      <c r="T656" s="41">
        <f>Data[[#This Row],[TOTAL CHELTUIELI LEI]]/Data[[#This Row],[NUMĂRUL PERSOANELOR ÎNSCRISE ÎN LISTELE ELECTORALE]]</f>
        <v>1.6769634977938228</v>
      </c>
      <c r="U656" s="41">
        <f>Data[[#This Row],[TOTAL CHELTUIELI EURO]]/Data[[#This Row],[NUMĂRUL PERSOANELOR ÎNSCRISE ÎN LISTELE ELECTORALE]]</f>
        <v>0.34647290299659567</v>
      </c>
      <c r="V656" s="41">
        <f>Data[[#This Row],[TOTAL CHELTUIELI LEI]]/Data[[#This Row],[NUMĂRUL PERSOANELOR CARE AU PARTICIPAT LA VOT]]</f>
        <v>2.9840613847251962</v>
      </c>
      <c r="W656" s="41">
        <f>Data[[#This Row],[TOTAL CHELTUIELI EURO]]/Data[[#This Row],[NUMĂRUL PERSOANELOR CARE AU PARTICIPAT LA VOT]]</f>
        <v>0.61652887021449898</v>
      </c>
      <c r="X656" s="43">
        <v>4.8400999999999996</v>
      </c>
      <c r="Y656" s="114" t="s">
        <v>2894</v>
      </c>
      <c r="Z656" s="44">
        <v>1</v>
      </c>
      <c r="AA656" s="115" t="s">
        <v>3105</v>
      </c>
      <c r="AB656" s="44">
        <v>0</v>
      </c>
      <c r="AC656" s="45"/>
    </row>
    <row r="657" spans="1:29" ht="12" customHeight="1" x14ac:dyDescent="0.2">
      <c r="A657" s="37">
        <v>656</v>
      </c>
      <c r="B657" s="38" t="s">
        <v>14</v>
      </c>
      <c r="C657" s="39" t="s">
        <v>1545</v>
      </c>
      <c r="D657" s="40">
        <v>44101</v>
      </c>
      <c r="E657" s="38">
        <v>1</v>
      </c>
      <c r="F657" s="38"/>
      <c r="G657" s="38" t="s">
        <v>2</v>
      </c>
      <c r="H657" s="38" t="s">
        <v>2</v>
      </c>
      <c r="I657" s="41">
        <v>1620</v>
      </c>
      <c r="J657" s="41">
        <v>6695.52</v>
      </c>
      <c r="K657" s="41">
        <v>0</v>
      </c>
      <c r="L657" s="41">
        <f>SUM(Data[[#This Row],[CHELTUIELI DE PERSONAL LEI]:[CHELTUIELI DE CAPITAL (ACTIVE NEFINANCIARE ) LEI]])</f>
        <v>8315.52</v>
      </c>
      <c r="M657" s="41">
        <f>Data[[#This Row],[TOTAL CHELTUIELI LEI]]/Data[[#This Row],[CURS VALUTAR EURO BNR 22 07 2020]]</f>
        <v>1718.0471477862029</v>
      </c>
      <c r="N657" s="49">
        <v>2434</v>
      </c>
      <c r="O657" s="54"/>
      <c r="P657" s="54">
        <v>1356</v>
      </c>
      <c r="Q657" s="54"/>
      <c r="R657" s="54">
        <f>Data[[#This Row],[PERSOANE ÎNSCRISE ÎN LISTELE ELECTORALE (TURUL 1)            ]]+Data[[#This Row],[PERSOANE ÎNSCRISE ÎN LISTELE ELECTORALE (TURUL AL 2-LEA)]]</f>
        <v>2434</v>
      </c>
      <c r="S657" s="54">
        <f>Data[[#This Row],[PERSOANE CARE AU PARTICIPAT LA VOT (TURUL 1)]]+Data[[#This Row],[PERSOANE CARE AU PARTICIPAT LA VOT  (TURUL AL 2-LEA)]]</f>
        <v>1356</v>
      </c>
      <c r="T657" s="41">
        <f>Data[[#This Row],[TOTAL CHELTUIELI LEI]]/Data[[#This Row],[NUMĂRUL PERSOANELOR ÎNSCRISE ÎN LISTELE ELECTORALE]]</f>
        <v>3.4164009860312246</v>
      </c>
      <c r="U657" s="41">
        <f>Data[[#This Row],[TOTAL CHELTUIELI EURO]]/Data[[#This Row],[NUMĂRUL PERSOANELOR ÎNSCRISE ÎN LISTELE ELECTORALE]]</f>
        <v>0.70585338857280322</v>
      </c>
      <c r="V657" s="41">
        <f>Data[[#This Row],[TOTAL CHELTUIELI LEI]]/Data[[#This Row],[NUMĂRUL PERSOANELOR CARE AU PARTICIPAT LA VOT]]</f>
        <v>6.1323893805309737</v>
      </c>
      <c r="W657" s="41">
        <f>Data[[#This Row],[TOTAL CHELTUIELI EURO]]/Data[[#This Row],[NUMĂRUL PERSOANELOR CARE AU PARTICIPAT LA VOT]]</f>
        <v>1.266996421671241</v>
      </c>
      <c r="X657" s="43">
        <v>4.8400999999999996</v>
      </c>
      <c r="Y657" s="114" t="s">
        <v>2884</v>
      </c>
      <c r="Z657" s="44">
        <v>3</v>
      </c>
      <c r="AA657" s="115" t="s">
        <v>3105</v>
      </c>
      <c r="AB657" s="44">
        <v>0</v>
      </c>
      <c r="AC657" s="45"/>
    </row>
    <row r="658" spans="1:29" ht="12" customHeight="1" x14ac:dyDescent="0.2">
      <c r="A658" s="37">
        <v>657</v>
      </c>
      <c r="B658" s="38" t="s">
        <v>14</v>
      </c>
      <c r="C658" s="39" t="s">
        <v>1546</v>
      </c>
      <c r="D658" s="40">
        <v>44101</v>
      </c>
      <c r="E658" s="38">
        <v>1</v>
      </c>
      <c r="F658" s="38"/>
      <c r="G658" s="38" t="s">
        <v>2</v>
      </c>
      <c r="H658" s="38" t="s">
        <v>2</v>
      </c>
      <c r="I658" s="41">
        <v>2508</v>
      </c>
      <c r="J658" s="41">
        <v>574</v>
      </c>
      <c r="K658" s="41">
        <v>0</v>
      </c>
      <c r="L658" s="41">
        <f>SUM(Data[[#This Row],[CHELTUIELI DE PERSONAL LEI]:[CHELTUIELI DE CAPITAL (ACTIVE NEFINANCIARE ) LEI]])</f>
        <v>3082</v>
      </c>
      <c r="M658" s="41">
        <f>Data[[#This Row],[TOTAL CHELTUIELI LEI]]/Data[[#This Row],[CURS VALUTAR EURO BNR 22 07 2020]]</f>
        <v>636.76370322927221</v>
      </c>
      <c r="N658" s="49">
        <v>2043</v>
      </c>
      <c r="O658" s="54"/>
      <c r="P658" s="54">
        <v>1177</v>
      </c>
      <c r="Q658" s="54"/>
      <c r="R658" s="54">
        <f>Data[[#This Row],[PERSOANE ÎNSCRISE ÎN LISTELE ELECTORALE (TURUL 1)            ]]+Data[[#This Row],[PERSOANE ÎNSCRISE ÎN LISTELE ELECTORALE (TURUL AL 2-LEA)]]</f>
        <v>2043</v>
      </c>
      <c r="S658" s="54">
        <f>Data[[#This Row],[PERSOANE CARE AU PARTICIPAT LA VOT (TURUL 1)]]+Data[[#This Row],[PERSOANE CARE AU PARTICIPAT LA VOT  (TURUL AL 2-LEA)]]</f>
        <v>1177</v>
      </c>
      <c r="T658" s="41">
        <f>Data[[#This Row],[TOTAL CHELTUIELI LEI]]/Data[[#This Row],[NUMĂRUL PERSOANELOR ÎNSCRISE ÎN LISTELE ELECTORALE]]</f>
        <v>1.5085658345570241</v>
      </c>
      <c r="U658" s="41">
        <f>Data[[#This Row],[TOTAL CHELTUIELI EURO]]/Data[[#This Row],[NUMĂRUL PERSOANELOR ÎNSCRISE ÎN LISTELE ELECTORALE]]</f>
        <v>0.31168071621599225</v>
      </c>
      <c r="V658" s="41">
        <f>Data[[#This Row],[TOTAL CHELTUIELI LEI]]/Data[[#This Row],[NUMĂRUL PERSOANELOR CARE AU PARTICIPAT LA VOT]]</f>
        <v>2.6185216652506371</v>
      </c>
      <c r="W658" s="41">
        <f>Data[[#This Row],[TOTAL CHELTUIELI EURO]]/Data[[#This Row],[NUMĂRUL PERSOANELOR CARE AU PARTICIPAT LA VOT]]</f>
        <v>0.54100569518204944</v>
      </c>
      <c r="X658" s="43">
        <v>4.8400999999999996</v>
      </c>
      <c r="Y658" s="114" t="s">
        <v>2894</v>
      </c>
      <c r="Z658" s="44">
        <v>1</v>
      </c>
      <c r="AA658" s="115" t="s">
        <v>3105</v>
      </c>
      <c r="AB658" s="44">
        <v>0</v>
      </c>
      <c r="AC658" s="45"/>
    </row>
    <row r="659" spans="1:29" ht="12" customHeight="1" x14ac:dyDescent="0.2">
      <c r="A659" s="37">
        <v>658</v>
      </c>
      <c r="B659" s="38" t="s">
        <v>14</v>
      </c>
      <c r="C659" s="39" t="s">
        <v>1547</v>
      </c>
      <c r="D659" s="40">
        <v>44101</v>
      </c>
      <c r="E659" s="38">
        <v>1</v>
      </c>
      <c r="F659" s="38"/>
      <c r="G659" s="38" t="s">
        <v>2</v>
      </c>
      <c r="H659" s="38" t="s">
        <v>2</v>
      </c>
      <c r="I659" s="41">
        <v>2250</v>
      </c>
      <c r="J659" s="41">
        <v>5820</v>
      </c>
      <c r="K659" s="41">
        <v>0</v>
      </c>
      <c r="L659" s="41">
        <f>SUM(Data[[#This Row],[CHELTUIELI DE PERSONAL LEI]:[CHELTUIELI DE CAPITAL (ACTIVE NEFINANCIARE ) LEI]])</f>
        <v>8070</v>
      </c>
      <c r="M659" s="41">
        <f>Data[[#This Row],[TOTAL CHELTUIELI LEI]]/Data[[#This Row],[CURS VALUTAR EURO BNR 22 07 2020]]</f>
        <v>1667.3209231214232</v>
      </c>
      <c r="N659" s="49">
        <v>3054</v>
      </c>
      <c r="O659" s="54"/>
      <c r="P659" s="54">
        <v>1549</v>
      </c>
      <c r="Q659" s="54"/>
      <c r="R659" s="54">
        <f>Data[[#This Row],[PERSOANE ÎNSCRISE ÎN LISTELE ELECTORALE (TURUL 1)            ]]+Data[[#This Row],[PERSOANE ÎNSCRISE ÎN LISTELE ELECTORALE (TURUL AL 2-LEA)]]</f>
        <v>3054</v>
      </c>
      <c r="S659" s="54">
        <f>Data[[#This Row],[PERSOANE CARE AU PARTICIPAT LA VOT (TURUL 1)]]+Data[[#This Row],[PERSOANE CARE AU PARTICIPAT LA VOT  (TURUL AL 2-LEA)]]</f>
        <v>1549</v>
      </c>
      <c r="T659" s="41">
        <f>Data[[#This Row],[TOTAL CHELTUIELI LEI]]/Data[[#This Row],[NUMĂRUL PERSOANELOR ÎNSCRISE ÎN LISTELE ELECTORALE]]</f>
        <v>2.6424361493123771</v>
      </c>
      <c r="U659" s="41">
        <f>Data[[#This Row],[TOTAL CHELTUIELI EURO]]/Data[[#This Row],[NUMĂRUL PERSOANELOR ÎNSCRISE ÎN LISTELE ELECTORALE]]</f>
        <v>0.545946602200859</v>
      </c>
      <c r="V659" s="41">
        <f>Data[[#This Row],[TOTAL CHELTUIELI LEI]]/Data[[#This Row],[NUMĂRUL PERSOANELOR CARE AU PARTICIPAT LA VOT]]</f>
        <v>5.2098127824402845</v>
      </c>
      <c r="W659" s="41">
        <f>Data[[#This Row],[TOTAL CHELTUIELI EURO]]/Data[[#This Row],[NUMĂRUL PERSOANELOR CARE AU PARTICIPAT LA VOT]]</f>
        <v>1.0763853603107962</v>
      </c>
      <c r="X659" s="43">
        <v>4.8400999999999996</v>
      </c>
      <c r="Y659" s="114" t="s">
        <v>2891</v>
      </c>
      <c r="Z659" s="44">
        <v>2</v>
      </c>
      <c r="AA659" s="115" t="s">
        <v>3105</v>
      </c>
      <c r="AB659" s="44">
        <v>0</v>
      </c>
      <c r="AC659" s="45"/>
    </row>
    <row r="660" spans="1:29" ht="12" customHeight="1" x14ac:dyDescent="0.2">
      <c r="A660" s="37">
        <v>659</v>
      </c>
      <c r="B660" s="38" t="s">
        <v>14</v>
      </c>
      <c r="C660" s="39" t="s">
        <v>1548</v>
      </c>
      <c r="D660" s="40">
        <v>44101</v>
      </c>
      <c r="E660" s="38">
        <v>1</v>
      </c>
      <c r="F660" s="38"/>
      <c r="G660" s="38" t="s">
        <v>2</v>
      </c>
      <c r="H660" s="38" t="s">
        <v>2</v>
      </c>
      <c r="I660" s="41">
        <v>1800</v>
      </c>
      <c r="J660" s="41">
        <v>8792.18</v>
      </c>
      <c r="K660" s="41">
        <v>0</v>
      </c>
      <c r="L660" s="41">
        <f>SUM(Data[[#This Row],[CHELTUIELI DE PERSONAL LEI]:[CHELTUIELI DE CAPITAL (ACTIVE NEFINANCIARE ) LEI]])</f>
        <v>10592.18</v>
      </c>
      <c r="M660" s="41">
        <f>Data[[#This Row],[TOTAL CHELTUIELI LEI]]/Data[[#This Row],[CURS VALUTAR EURO BNR 22 07 2020]]</f>
        <v>2188.4217268238262</v>
      </c>
      <c r="N660" s="49">
        <v>5222</v>
      </c>
      <c r="O660" s="54"/>
      <c r="P660" s="54">
        <v>2321</v>
      </c>
      <c r="Q660" s="54"/>
      <c r="R660" s="54">
        <f>Data[[#This Row],[PERSOANE ÎNSCRISE ÎN LISTELE ELECTORALE (TURUL 1)            ]]+Data[[#This Row],[PERSOANE ÎNSCRISE ÎN LISTELE ELECTORALE (TURUL AL 2-LEA)]]</f>
        <v>5222</v>
      </c>
      <c r="S660" s="54">
        <f>Data[[#This Row],[PERSOANE CARE AU PARTICIPAT LA VOT (TURUL 1)]]+Data[[#This Row],[PERSOANE CARE AU PARTICIPAT LA VOT  (TURUL AL 2-LEA)]]</f>
        <v>2321</v>
      </c>
      <c r="T660" s="41">
        <f>Data[[#This Row],[TOTAL CHELTUIELI LEI]]/Data[[#This Row],[NUMĂRUL PERSOANELOR ÎNSCRISE ÎN LISTELE ELECTORALE]]</f>
        <v>2.0283761011106858</v>
      </c>
      <c r="U660" s="41">
        <f>Data[[#This Row],[TOTAL CHELTUIELI EURO]]/Data[[#This Row],[NUMĂRUL PERSOANELOR ÎNSCRISE ÎN LISTELE ELECTORALE]]</f>
        <v>0.41907731268169784</v>
      </c>
      <c r="V660" s="41">
        <f>Data[[#This Row],[TOTAL CHELTUIELI LEI]]/Data[[#This Row],[NUMĂRUL PERSOANELOR CARE AU PARTICIPAT LA VOT]]</f>
        <v>4.5636277466609219</v>
      </c>
      <c r="W660" s="41">
        <f>Data[[#This Row],[TOTAL CHELTUIELI EURO]]/Data[[#This Row],[NUMĂRUL PERSOANELOR CARE AU PARTICIPAT LA VOT]]</f>
        <v>0.94287881379742622</v>
      </c>
      <c r="X660" s="43">
        <v>4.8400999999999996</v>
      </c>
      <c r="Y660" s="114" t="s">
        <v>2891</v>
      </c>
      <c r="Z660" s="44">
        <v>2</v>
      </c>
      <c r="AA660" s="115" t="s">
        <v>3105</v>
      </c>
      <c r="AB660" s="44">
        <v>0</v>
      </c>
      <c r="AC660" s="45"/>
    </row>
    <row r="661" spans="1:29" ht="12" customHeight="1" x14ac:dyDescent="0.2">
      <c r="A661" s="37">
        <v>660</v>
      </c>
      <c r="B661" s="38" t="s">
        <v>14</v>
      </c>
      <c r="C661" s="39" t="s">
        <v>1549</v>
      </c>
      <c r="D661" s="40">
        <v>44101</v>
      </c>
      <c r="E661" s="38">
        <v>1</v>
      </c>
      <c r="F661" s="38"/>
      <c r="G661" s="38" t="s">
        <v>2</v>
      </c>
      <c r="H661" s="38" t="s">
        <v>2</v>
      </c>
      <c r="I661" s="41">
        <v>0</v>
      </c>
      <c r="J661" s="41">
        <v>12534</v>
      </c>
      <c r="K661" s="41">
        <v>0</v>
      </c>
      <c r="L661" s="41">
        <f>SUM(Data[[#This Row],[CHELTUIELI DE PERSONAL LEI]:[CHELTUIELI DE CAPITAL (ACTIVE NEFINANCIARE ) LEI]])</f>
        <v>12534</v>
      </c>
      <c r="M661" s="41">
        <f>Data[[#This Row],[TOTAL CHELTUIELI LEI]]/Data[[#This Row],[CURS VALUTAR EURO BNR 22 07 2020]]</f>
        <v>2589.6159170265078</v>
      </c>
      <c r="N661" s="49">
        <v>1971</v>
      </c>
      <c r="O661" s="54"/>
      <c r="P661" s="54">
        <v>1246</v>
      </c>
      <c r="Q661" s="54"/>
      <c r="R661" s="54">
        <f>Data[[#This Row],[PERSOANE ÎNSCRISE ÎN LISTELE ELECTORALE (TURUL 1)            ]]+Data[[#This Row],[PERSOANE ÎNSCRISE ÎN LISTELE ELECTORALE (TURUL AL 2-LEA)]]</f>
        <v>1971</v>
      </c>
      <c r="S661" s="54">
        <f>Data[[#This Row],[PERSOANE CARE AU PARTICIPAT LA VOT (TURUL 1)]]+Data[[#This Row],[PERSOANE CARE AU PARTICIPAT LA VOT  (TURUL AL 2-LEA)]]</f>
        <v>1246</v>
      </c>
      <c r="T661" s="41">
        <f>Data[[#This Row],[TOTAL CHELTUIELI LEI]]/Data[[#This Row],[NUMĂRUL PERSOANELOR ÎNSCRISE ÎN LISTELE ELECTORALE]]</f>
        <v>6.359208523592085</v>
      </c>
      <c r="U661" s="41">
        <f>Data[[#This Row],[TOTAL CHELTUIELI EURO]]/Data[[#This Row],[NUMĂRUL PERSOANELOR ÎNSCRISE ÎN LISTELE ELECTORALE]]</f>
        <v>1.3138589127481013</v>
      </c>
      <c r="V661" s="41">
        <f>Data[[#This Row],[TOTAL CHELTUIELI LEI]]/Data[[#This Row],[NUMĂRUL PERSOANELOR CARE AU PARTICIPAT LA VOT]]</f>
        <v>10.059390048154093</v>
      </c>
      <c r="W661" s="41">
        <f>Data[[#This Row],[TOTAL CHELTUIELI EURO]]/Data[[#This Row],[NUMĂRUL PERSOANELOR CARE AU PARTICIPAT LA VOT]]</f>
        <v>2.0783434326055441</v>
      </c>
      <c r="X661" s="43">
        <v>4.8400999999999996</v>
      </c>
      <c r="Y661" s="114" t="s">
        <v>2889</v>
      </c>
      <c r="Z661" s="44">
        <v>6</v>
      </c>
      <c r="AA661" s="115" t="s">
        <v>3107</v>
      </c>
      <c r="AB661" s="44">
        <v>1</v>
      </c>
      <c r="AC661" s="45"/>
    </row>
    <row r="662" spans="1:29" ht="12" customHeight="1" x14ac:dyDescent="0.2">
      <c r="A662" s="37">
        <v>661</v>
      </c>
      <c r="B662" s="38" t="s">
        <v>14</v>
      </c>
      <c r="C662" s="39" t="s">
        <v>205</v>
      </c>
      <c r="D662" s="40">
        <v>44101</v>
      </c>
      <c r="E662" s="38">
        <v>1</v>
      </c>
      <c r="F662" s="38"/>
      <c r="G662" s="38" t="s">
        <v>2</v>
      </c>
      <c r="H662" s="38" t="s">
        <v>2</v>
      </c>
      <c r="I662" s="41">
        <v>4050</v>
      </c>
      <c r="J662" s="41">
        <v>8093</v>
      </c>
      <c r="K662" s="41">
        <v>0</v>
      </c>
      <c r="L662" s="41">
        <f>SUM(Data[[#This Row],[CHELTUIELI DE PERSONAL LEI]:[CHELTUIELI DE CAPITAL (ACTIVE NEFINANCIARE ) LEI]])</f>
        <v>12143</v>
      </c>
      <c r="M662" s="41">
        <f>Data[[#This Row],[TOTAL CHELTUIELI LEI]]/Data[[#This Row],[CURS VALUTAR EURO BNR 22 07 2020]]</f>
        <v>2508.8324621392121</v>
      </c>
      <c r="N662" s="49">
        <v>2348</v>
      </c>
      <c r="O662" s="54"/>
      <c r="P662" s="54">
        <v>1462</v>
      </c>
      <c r="Q662" s="54"/>
      <c r="R662" s="54">
        <f>Data[[#This Row],[PERSOANE ÎNSCRISE ÎN LISTELE ELECTORALE (TURUL 1)            ]]+Data[[#This Row],[PERSOANE ÎNSCRISE ÎN LISTELE ELECTORALE (TURUL AL 2-LEA)]]</f>
        <v>2348</v>
      </c>
      <c r="S662" s="54">
        <f>Data[[#This Row],[PERSOANE CARE AU PARTICIPAT LA VOT (TURUL 1)]]+Data[[#This Row],[PERSOANE CARE AU PARTICIPAT LA VOT  (TURUL AL 2-LEA)]]</f>
        <v>1462</v>
      </c>
      <c r="T662" s="41">
        <f>Data[[#This Row],[TOTAL CHELTUIELI LEI]]/Data[[#This Row],[NUMĂRUL PERSOANELOR ÎNSCRISE ÎN LISTELE ELECTORALE]]</f>
        <v>5.1716354344122655</v>
      </c>
      <c r="U662" s="41">
        <f>Data[[#This Row],[TOTAL CHELTUIELI EURO]]/Data[[#This Row],[NUMĂRUL PERSOANELOR ÎNSCRISE ÎN LISTELE ELECTORALE]]</f>
        <v>1.0684976414562233</v>
      </c>
      <c r="V662" s="41">
        <f>Data[[#This Row],[TOTAL CHELTUIELI LEI]]/Data[[#This Row],[NUMĂRUL PERSOANELOR CARE AU PARTICIPAT LA VOT]]</f>
        <v>8.3057455540355676</v>
      </c>
      <c r="W662" s="41">
        <f>Data[[#This Row],[TOTAL CHELTUIELI EURO]]/Data[[#This Row],[NUMĂRUL PERSOANELOR CARE AU PARTICIPAT LA VOT]]</f>
        <v>1.716027675881814</v>
      </c>
      <c r="X662" s="43">
        <v>4.8400999999999996</v>
      </c>
      <c r="Y662" s="114" t="s">
        <v>2892</v>
      </c>
      <c r="Z662" s="44">
        <v>5</v>
      </c>
      <c r="AA662" s="115" t="s">
        <v>3107</v>
      </c>
      <c r="AB662" s="44">
        <v>1</v>
      </c>
      <c r="AC662" s="45"/>
    </row>
    <row r="663" spans="1:29" ht="12" customHeight="1" x14ac:dyDescent="0.2">
      <c r="A663" s="37">
        <v>662</v>
      </c>
      <c r="B663" s="38" t="s">
        <v>14</v>
      </c>
      <c r="C663" s="39" t="s">
        <v>1550</v>
      </c>
      <c r="D663" s="40">
        <v>44101</v>
      </c>
      <c r="E663" s="38">
        <v>1</v>
      </c>
      <c r="F663" s="38"/>
      <c r="G663" s="38" t="s">
        <v>2</v>
      </c>
      <c r="H663" s="38" t="s">
        <v>2</v>
      </c>
      <c r="I663" s="41">
        <v>2520</v>
      </c>
      <c r="J663" s="41">
        <v>11358</v>
      </c>
      <c r="K663" s="41">
        <v>0</v>
      </c>
      <c r="L663" s="41">
        <f>SUM(Data[[#This Row],[CHELTUIELI DE PERSONAL LEI]:[CHELTUIELI DE CAPITAL (ACTIVE NEFINANCIARE ) LEI]])</f>
        <v>13878</v>
      </c>
      <c r="M663" s="41">
        <f>Data[[#This Row],[TOTAL CHELTUIELI LEI]]/Data[[#This Row],[CURS VALUTAR EURO BNR 22 07 2020]]</f>
        <v>2867.2961302452431</v>
      </c>
      <c r="N663" s="49">
        <v>2839</v>
      </c>
      <c r="O663" s="54"/>
      <c r="P663" s="54">
        <v>1681</v>
      </c>
      <c r="Q663" s="54"/>
      <c r="R663" s="54">
        <f>Data[[#This Row],[PERSOANE ÎNSCRISE ÎN LISTELE ELECTORALE (TURUL 1)            ]]+Data[[#This Row],[PERSOANE ÎNSCRISE ÎN LISTELE ELECTORALE (TURUL AL 2-LEA)]]</f>
        <v>2839</v>
      </c>
      <c r="S663" s="54">
        <f>Data[[#This Row],[PERSOANE CARE AU PARTICIPAT LA VOT (TURUL 1)]]+Data[[#This Row],[PERSOANE CARE AU PARTICIPAT LA VOT  (TURUL AL 2-LEA)]]</f>
        <v>1681</v>
      </c>
      <c r="T663" s="41">
        <f>Data[[#This Row],[TOTAL CHELTUIELI LEI]]/Data[[#This Row],[NUMĂRUL PERSOANELOR ÎNSCRISE ÎN LISTELE ELECTORALE]]</f>
        <v>4.8883409651285668</v>
      </c>
      <c r="U663" s="41">
        <f>Data[[#This Row],[TOTAL CHELTUIELI EURO]]/Data[[#This Row],[NUMĂRUL PERSOANELOR ÎNSCRISE ÎN LISTELE ELECTORALE]]</f>
        <v>1.0099669356270671</v>
      </c>
      <c r="V663" s="41">
        <f>Data[[#This Row],[TOTAL CHELTUIELI LEI]]/Data[[#This Row],[NUMĂRUL PERSOANELOR CARE AU PARTICIPAT LA VOT]]</f>
        <v>8.2558001189767989</v>
      </c>
      <c r="W663" s="41">
        <f>Data[[#This Row],[TOTAL CHELTUIELI EURO]]/Data[[#This Row],[NUMĂRUL PERSOANELOR CARE AU PARTICIPAT LA VOT]]</f>
        <v>1.7057085843219768</v>
      </c>
      <c r="X663" s="43">
        <v>4.8400999999999996</v>
      </c>
      <c r="Y663" s="114" t="s">
        <v>2895</v>
      </c>
      <c r="Z663" s="44">
        <v>4</v>
      </c>
      <c r="AA663" s="115" t="s">
        <v>3107</v>
      </c>
      <c r="AB663" s="44">
        <v>1</v>
      </c>
      <c r="AC663" s="45"/>
    </row>
    <row r="664" spans="1:29" ht="12" customHeight="1" x14ac:dyDescent="0.2">
      <c r="A664" s="37">
        <v>663</v>
      </c>
      <c r="B664" s="38" t="s">
        <v>14</v>
      </c>
      <c r="C664" s="39" t="s">
        <v>449</v>
      </c>
      <c r="D664" s="40">
        <v>44101</v>
      </c>
      <c r="E664" s="38">
        <v>1</v>
      </c>
      <c r="F664" s="38"/>
      <c r="G664" s="38" t="s">
        <v>2</v>
      </c>
      <c r="H664" s="38" t="s">
        <v>2</v>
      </c>
      <c r="I664" s="41">
        <v>6323.7</v>
      </c>
      <c r="J664" s="41">
        <v>4647.7700000000004</v>
      </c>
      <c r="K664" s="41">
        <v>0</v>
      </c>
      <c r="L664" s="41">
        <f>SUM(Data[[#This Row],[CHELTUIELI DE PERSONAL LEI]:[CHELTUIELI DE CAPITAL (ACTIVE NEFINANCIARE ) LEI]])</f>
        <v>10971.470000000001</v>
      </c>
      <c r="M664" s="41">
        <f>Data[[#This Row],[TOTAL CHELTUIELI LEI]]/Data[[#This Row],[CURS VALUTAR EURO BNR 22 07 2020]]</f>
        <v>2266.7858102105333</v>
      </c>
      <c r="N664" s="49">
        <v>1108</v>
      </c>
      <c r="O664" s="54"/>
      <c r="P664" s="54">
        <v>846</v>
      </c>
      <c r="Q664" s="54"/>
      <c r="R664" s="54">
        <f>Data[[#This Row],[PERSOANE ÎNSCRISE ÎN LISTELE ELECTORALE (TURUL 1)            ]]+Data[[#This Row],[PERSOANE ÎNSCRISE ÎN LISTELE ELECTORALE (TURUL AL 2-LEA)]]</f>
        <v>1108</v>
      </c>
      <c r="S664" s="54">
        <f>Data[[#This Row],[PERSOANE CARE AU PARTICIPAT LA VOT (TURUL 1)]]+Data[[#This Row],[PERSOANE CARE AU PARTICIPAT LA VOT  (TURUL AL 2-LEA)]]</f>
        <v>846</v>
      </c>
      <c r="T664" s="41">
        <f>Data[[#This Row],[TOTAL CHELTUIELI LEI]]/Data[[#This Row],[NUMĂRUL PERSOANELOR ÎNSCRISE ÎN LISTELE ELECTORALE]]</f>
        <v>9.9020487364620955</v>
      </c>
      <c r="U664" s="41">
        <f>Data[[#This Row],[TOTAL CHELTUIELI EURO]]/Data[[#This Row],[NUMĂRUL PERSOANELOR ÎNSCRISE ÎN LISTELE ELECTORALE]]</f>
        <v>2.0458355687820697</v>
      </c>
      <c r="V664" s="41">
        <f>Data[[#This Row],[TOTAL CHELTUIELI LEI]]/Data[[#This Row],[NUMĂRUL PERSOANELOR CARE AU PARTICIPAT LA VOT]]</f>
        <v>12.968640661938535</v>
      </c>
      <c r="W664" s="41">
        <f>Data[[#This Row],[TOTAL CHELTUIELI EURO]]/Data[[#This Row],[NUMĂRUL PERSOANELOR CARE AU PARTICIPAT LA VOT]]</f>
        <v>2.6794158513126871</v>
      </c>
      <c r="X664" s="43">
        <v>4.8400999999999996</v>
      </c>
      <c r="Y664" s="114" t="s">
        <v>2887</v>
      </c>
      <c r="Z664" s="44">
        <v>9</v>
      </c>
      <c r="AA664" s="115" t="s">
        <v>3108</v>
      </c>
      <c r="AB664" s="44">
        <v>2</v>
      </c>
      <c r="AC664" s="45"/>
    </row>
    <row r="665" spans="1:29" ht="12" customHeight="1" x14ac:dyDescent="0.2">
      <c r="A665" s="37">
        <v>664</v>
      </c>
      <c r="B665" s="38" t="s">
        <v>14</v>
      </c>
      <c r="C665" s="39" t="s">
        <v>1551</v>
      </c>
      <c r="D665" s="40">
        <v>44101</v>
      </c>
      <c r="E665" s="38">
        <v>1</v>
      </c>
      <c r="F665" s="38"/>
      <c r="G665" s="38" t="s">
        <v>2</v>
      </c>
      <c r="H665" s="38" t="s">
        <v>2</v>
      </c>
      <c r="I665" s="41">
        <v>8500</v>
      </c>
      <c r="J665" s="41">
        <v>3274</v>
      </c>
      <c r="K665" s="41">
        <v>0</v>
      </c>
      <c r="L665" s="41">
        <f>SUM(Data[[#This Row],[CHELTUIELI DE PERSONAL LEI]:[CHELTUIELI DE CAPITAL (ACTIVE NEFINANCIARE ) LEI]])</f>
        <v>11774</v>
      </c>
      <c r="M665" s="41">
        <f>Data[[#This Row],[TOTAL CHELTUIELI LEI]]/Data[[#This Row],[CURS VALUTAR EURO BNR 22 07 2020]]</f>
        <v>2432.5943678849612</v>
      </c>
      <c r="N665" s="49">
        <v>2417</v>
      </c>
      <c r="O665" s="54"/>
      <c r="P665" s="54">
        <v>1748</v>
      </c>
      <c r="Q665" s="54"/>
      <c r="R665" s="54">
        <f>Data[[#This Row],[PERSOANE ÎNSCRISE ÎN LISTELE ELECTORALE (TURUL 1)            ]]+Data[[#This Row],[PERSOANE ÎNSCRISE ÎN LISTELE ELECTORALE (TURUL AL 2-LEA)]]</f>
        <v>2417</v>
      </c>
      <c r="S665" s="54">
        <f>Data[[#This Row],[PERSOANE CARE AU PARTICIPAT LA VOT (TURUL 1)]]+Data[[#This Row],[PERSOANE CARE AU PARTICIPAT LA VOT  (TURUL AL 2-LEA)]]</f>
        <v>1748</v>
      </c>
      <c r="T665" s="41">
        <f>Data[[#This Row],[TOTAL CHELTUIELI LEI]]/Data[[#This Row],[NUMĂRUL PERSOANELOR ÎNSCRISE ÎN LISTELE ELECTORALE]]</f>
        <v>4.8713280926768725</v>
      </c>
      <c r="U665" s="41">
        <f>Data[[#This Row],[TOTAL CHELTUIELI EURO]]/Data[[#This Row],[NUMĂRUL PERSOANELOR ÎNSCRISE ÎN LISTELE ELECTORALE]]</f>
        <v>1.006451951959024</v>
      </c>
      <c r="V665" s="41">
        <f>Data[[#This Row],[TOTAL CHELTUIELI LEI]]/Data[[#This Row],[NUMĂRUL PERSOANELOR CARE AU PARTICIPAT LA VOT]]</f>
        <v>6.7356979405034325</v>
      </c>
      <c r="W665" s="41">
        <f>Data[[#This Row],[TOTAL CHELTUIELI EURO]]/Data[[#This Row],[NUMĂRUL PERSOANELOR CARE AU PARTICIPAT LA VOT]]</f>
        <v>1.3916443752202294</v>
      </c>
      <c r="X665" s="43">
        <v>4.8400999999999996</v>
      </c>
      <c r="Y665" s="114" t="s">
        <v>2895</v>
      </c>
      <c r="Z665" s="44">
        <v>4</v>
      </c>
      <c r="AA665" s="115" t="s">
        <v>3107</v>
      </c>
      <c r="AB665" s="44">
        <v>1</v>
      </c>
      <c r="AC665" s="45"/>
    </row>
    <row r="666" spans="1:29" ht="12" customHeight="1" x14ac:dyDescent="0.2">
      <c r="A666" s="37">
        <v>665</v>
      </c>
      <c r="B666" s="38" t="s">
        <v>14</v>
      </c>
      <c r="C666" s="39" t="s">
        <v>1552</v>
      </c>
      <c r="D666" s="40">
        <v>44101</v>
      </c>
      <c r="E666" s="38">
        <v>1</v>
      </c>
      <c r="F666" s="38"/>
      <c r="G666" s="38" t="s">
        <v>2</v>
      </c>
      <c r="H666" s="38" t="s">
        <v>2</v>
      </c>
      <c r="I666" s="41">
        <v>600</v>
      </c>
      <c r="J666" s="41">
        <v>3045</v>
      </c>
      <c r="K666" s="41">
        <v>0</v>
      </c>
      <c r="L666" s="41">
        <f>SUM(Data[[#This Row],[CHELTUIELI DE PERSONAL LEI]:[CHELTUIELI DE CAPITAL (ACTIVE NEFINANCIARE ) LEI]])</f>
        <v>3645</v>
      </c>
      <c r="M666" s="41">
        <f>Data[[#This Row],[TOTAL CHELTUIELI LEI]]/Data[[#This Row],[CURS VALUTAR EURO BNR 22 07 2020]]</f>
        <v>753.08361397491797</v>
      </c>
      <c r="N666" s="49">
        <v>1433</v>
      </c>
      <c r="O666" s="54"/>
      <c r="P666" s="54">
        <v>837</v>
      </c>
      <c r="Q666" s="54"/>
      <c r="R666" s="54">
        <f>Data[[#This Row],[PERSOANE ÎNSCRISE ÎN LISTELE ELECTORALE (TURUL 1)            ]]+Data[[#This Row],[PERSOANE ÎNSCRISE ÎN LISTELE ELECTORALE (TURUL AL 2-LEA)]]</f>
        <v>1433</v>
      </c>
      <c r="S666" s="54">
        <f>Data[[#This Row],[PERSOANE CARE AU PARTICIPAT LA VOT (TURUL 1)]]+Data[[#This Row],[PERSOANE CARE AU PARTICIPAT LA VOT  (TURUL AL 2-LEA)]]</f>
        <v>837</v>
      </c>
      <c r="T666" s="41">
        <f>Data[[#This Row],[TOTAL CHELTUIELI LEI]]/Data[[#This Row],[NUMĂRUL PERSOANELOR ÎNSCRISE ÎN LISTELE ELECTORALE]]</f>
        <v>2.5436147941381715</v>
      </c>
      <c r="U666" s="41">
        <f>Data[[#This Row],[TOTAL CHELTUIELI EURO]]/Data[[#This Row],[NUMĂRUL PERSOANELOR ÎNSCRISE ÎN LISTELE ELECTORALE]]</f>
        <v>0.52552938867754218</v>
      </c>
      <c r="V666" s="41">
        <f>Data[[#This Row],[TOTAL CHELTUIELI LEI]]/Data[[#This Row],[NUMĂRUL PERSOANELOR CARE AU PARTICIPAT LA VOT]]</f>
        <v>4.354838709677419</v>
      </c>
      <c r="W666" s="41">
        <f>Data[[#This Row],[TOTAL CHELTUIELI EURO]]/Data[[#This Row],[NUMĂRUL PERSOANELOR CARE AU PARTICIPAT LA VOT]]</f>
        <v>0.89974147428305606</v>
      </c>
      <c r="X666" s="43">
        <v>4.8400999999999996</v>
      </c>
      <c r="Y666" s="114" t="s">
        <v>2891</v>
      </c>
      <c r="Z666" s="44">
        <v>2</v>
      </c>
      <c r="AA666" s="115" t="s">
        <v>3105</v>
      </c>
      <c r="AB666" s="44">
        <v>0</v>
      </c>
      <c r="AC666" s="45"/>
    </row>
    <row r="667" spans="1:29" ht="12" customHeight="1" x14ac:dyDescent="0.2">
      <c r="A667" s="37">
        <v>666</v>
      </c>
      <c r="B667" s="38" t="s">
        <v>14</v>
      </c>
      <c r="C667" s="39" t="s">
        <v>1553</v>
      </c>
      <c r="D667" s="40">
        <v>44101</v>
      </c>
      <c r="E667" s="38">
        <v>1</v>
      </c>
      <c r="F667" s="38"/>
      <c r="G667" s="38" t="s">
        <v>2</v>
      </c>
      <c r="H667" s="38" t="s">
        <v>2</v>
      </c>
      <c r="I667" s="41">
        <v>2340</v>
      </c>
      <c r="J667" s="41">
        <v>2857</v>
      </c>
      <c r="K667" s="41">
        <v>0</v>
      </c>
      <c r="L667" s="41">
        <f>SUM(Data[[#This Row],[CHELTUIELI DE PERSONAL LEI]:[CHELTUIELI DE CAPITAL (ACTIVE NEFINANCIARE ) LEI]])</f>
        <v>5197</v>
      </c>
      <c r="M667" s="41">
        <f>Data[[#This Row],[TOTAL CHELTUIELI LEI]]/Data[[#This Row],[CURS VALUTAR EURO BNR 22 07 2020]]</f>
        <v>1073.7381459060764</v>
      </c>
      <c r="N667" s="49">
        <v>1723</v>
      </c>
      <c r="O667" s="54"/>
      <c r="P667" s="54">
        <v>1220</v>
      </c>
      <c r="Q667" s="54"/>
      <c r="R667" s="54">
        <f>Data[[#This Row],[PERSOANE ÎNSCRISE ÎN LISTELE ELECTORALE (TURUL 1)            ]]+Data[[#This Row],[PERSOANE ÎNSCRISE ÎN LISTELE ELECTORALE (TURUL AL 2-LEA)]]</f>
        <v>1723</v>
      </c>
      <c r="S667" s="54">
        <f>Data[[#This Row],[PERSOANE CARE AU PARTICIPAT LA VOT (TURUL 1)]]+Data[[#This Row],[PERSOANE CARE AU PARTICIPAT LA VOT  (TURUL AL 2-LEA)]]</f>
        <v>1220</v>
      </c>
      <c r="T667" s="41">
        <f>Data[[#This Row],[TOTAL CHELTUIELI LEI]]/Data[[#This Row],[NUMĂRUL PERSOANELOR ÎNSCRISE ÎN LISTELE ELECTORALE]]</f>
        <v>3.016250725478816</v>
      </c>
      <c r="U667" s="41">
        <f>Data[[#This Row],[TOTAL CHELTUIELI EURO]]/Data[[#This Row],[NUMĂRUL PERSOANELOR ÎNSCRISE ÎN LISTELE ELECTORALE]]</f>
        <v>0.62317942304473384</v>
      </c>
      <c r="V667" s="41">
        <f>Data[[#This Row],[TOTAL CHELTUIELI LEI]]/Data[[#This Row],[NUMĂRUL PERSOANELOR CARE AU PARTICIPAT LA VOT]]</f>
        <v>4.2598360655737704</v>
      </c>
      <c r="W667" s="41">
        <f>Data[[#This Row],[TOTAL CHELTUIELI EURO]]/Data[[#This Row],[NUMĂRUL PERSOANELOR CARE AU PARTICIPAT LA VOT]]</f>
        <v>0.88011323434924293</v>
      </c>
      <c r="X667" s="43">
        <v>4.8400999999999996</v>
      </c>
      <c r="Y667" s="114" t="s">
        <v>2884</v>
      </c>
      <c r="Z667" s="44">
        <v>3</v>
      </c>
      <c r="AA667" s="115" t="s">
        <v>3105</v>
      </c>
      <c r="AB667" s="44">
        <v>0</v>
      </c>
      <c r="AC667" s="45"/>
    </row>
    <row r="668" spans="1:29" ht="12" customHeight="1" x14ac:dyDescent="0.2">
      <c r="A668" s="37">
        <v>667</v>
      </c>
      <c r="B668" s="38" t="s">
        <v>14</v>
      </c>
      <c r="C668" s="39" t="s">
        <v>1554</v>
      </c>
      <c r="D668" s="40">
        <v>44101</v>
      </c>
      <c r="E668" s="38">
        <v>1</v>
      </c>
      <c r="F668" s="38"/>
      <c r="G668" s="38" t="s">
        <v>2</v>
      </c>
      <c r="H668" s="38" t="s">
        <v>2</v>
      </c>
      <c r="I668" s="41">
        <v>3432</v>
      </c>
      <c r="J668" s="41">
        <v>10750.55</v>
      </c>
      <c r="K668" s="41">
        <v>0</v>
      </c>
      <c r="L668" s="41">
        <f>SUM(Data[[#This Row],[CHELTUIELI DE PERSONAL LEI]:[CHELTUIELI DE CAPITAL (ACTIVE NEFINANCIARE ) LEI]])</f>
        <v>14182.55</v>
      </c>
      <c r="M668" s="41">
        <f>Data[[#This Row],[TOTAL CHELTUIELI LEI]]/Data[[#This Row],[CURS VALUTAR EURO BNR 22 07 2020]]</f>
        <v>2930.2183839176878</v>
      </c>
      <c r="N668" s="49">
        <v>2752</v>
      </c>
      <c r="O668" s="54"/>
      <c r="P668" s="54">
        <v>1759</v>
      </c>
      <c r="Q668" s="54"/>
      <c r="R668" s="54">
        <f>Data[[#This Row],[PERSOANE ÎNSCRISE ÎN LISTELE ELECTORALE (TURUL 1)            ]]+Data[[#This Row],[PERSOANE ÎNSCRISE ÎN LISTELE ELECTORALE (TURUL AL 2-LEA)]]</f>
        <v>2752</v>
      </c>
      <c r="S668" s="54">
        <f>Data[[#This Row],[PERSOANE CARE AU PARTICIPAT LA VOT (TURUL 1)]]+Data[[#This Row],[PERSOANE CARE AU PARTICIPAT LA VOT  (TURUL AL 2-LEA)]]</f>
        <v>1759</v>
      </c>
      <c r="T668" s="41">
        <f>Data[[#This Row],[TOTAL CHELTUIELI LEI]]/Data[[#This Row],[NUMĂRUL PERSOANELOR ÎNSCRISE ÎN LISTELE ELECTORALE]]</f>
        <v>5.1535428779069763</v>
      </c>
      <c r="U668" s="41">
        <f>Data[[#This Row],[TOTAL CHELTUIELI EURO]]/Data[[#This Row],[NUMĂRUL PERSOANELOR ÎNSCRISE ÎN LISTELE ELECTORALE]]</f>
        <v>1.0647595871793925</v>
      </c>
      <c r="V668" s="41">
        <f>Data[[#This Row],[TOTAL CHELTUIELI LEI]]/Data[[#This Row],[NUMĂRUL PERSOANELOR CARE AU PARTICIPAT LA VOT]]</f>
        <v>8.0628482092097773</v>
      </c>
      <c r="W668" s="41">
        <f>Data[[#This Row],[TOTAL CHELTUIELI EURO]]/Data[[#This Row],[NUMĂRUL PERSOANELOR CARE AU PARTICIPAT LA VOT]]</f>
        <v>1.6658433109253483</v>
      </c>
      <c r="X668" s="43">
        <v>4.8400999999999996</v>
      </c>
      <c r="Y668" s="114" t="s">
        <v>2892</v>
      </c>
      <c r="Z668" s="44">
        <v>5</v>
      </c>
      <c r="AA668" s="115" t="s">
        <v>3107</v>
      </c>
      <c r="AB668" s="44">
        <v>1</v>
      </c>
      <c r="AC668" s="45"/>
    </row>
    <row r="669" spans="1:29" ht="12" customHeight="1" x14ac:dyDescent="0.2">
      <c r="A669" s="37">
        <v>668</v>
      </c>
      <c r="B669" s="38" t="s">
        <v>14</v>
      </c>
      <c r="C669" s="39" t="s">
        <v>1555</v>
      </c>
      <c r="D669" s="40">
        <v>44101</v>
      </c>
      <c r="E669" s="38">
        <v>1</v>
      </c>
      <c r="F669" s="38"/>
      <c r="G669" s="38" t="s">
        <v>2</v>
      </c>
      <c r="H669" s="38" t="s">
        <v>2</v>
      </c>
      <c r="I669" s="41">
        <v>0</v>
      </c>
      <c r="J669" s="41">
        <v>8388</v>
      </c>
      <c r="K669" s="41">
        <v>0</v>
      </c>
      <c r="L669" s="41">
        <f>SUM(Data[[#This Row],[CHELTUIELI DE PERSONAL LEI]:[CHELTUIELI DE CAPITAL (ACTIVE NEFINANCIARE ) LEI]])</f>
        <v>8388</v>
      </c>
      <c r="M669" s="41">
        <f>Data[[#This Row],[TOTAL CHELTUIELI LEI]]/Data[[#This Row],[CURS VALUTAR EURO BNR 22 07 2020]]</f>
        <v>1733.0220449990704</v>
      </c>
      <c r="N669" s="49">
        <v>2480</v>
      </c>
      <c r="O669" s="54"/>
      <c r="P669" s="54">
        <v>1204</v>
      </c>
      <c r="Q669" s="54"/>
      <c r="R669" s="54">
        <f>Data[[#This Row],[PERSOANE ÎNSCRISE ÎN LISTELE ELECTORALE (TURUL 1)            ]]+Data[[#This Row],[PERSOANE ÎNSCRISE ÎN LISTELE ELECTORALE (TURUL AL 2-LEA)]]</f>
        <v>2480</v>
      </c>
      <c r="S669" s="54">
        <f>Data[[#This Row],[PERSOANE CARE AU PARTICIPAT LA VOT (TURUL 1)]]+Data[[#This Row],[PERSOANE CARE AU PARTICIPAT LA VOT  (TURUL AL 2-LEA)]]</f>
        <v>1204</v>
      </c>
      <c r="T669" s="41">
        <f>Data[[#This Row],[TOTAL CHELTUIELI LEI]]/Data[[#This Row],[NUMĂRUL PERSOANELOR ÎNSCRISE ÎN LISTELE ELECTORALE]]</f>
        <v>3.3822580645161291</v>
      </c>
      <c r="U669" s="41">
        <f>Data[[#This Row],[TOTAL CHELTUIELI EURO]]/Data[[#This Row],[NUMĂRUL PERSOANELOR ÎNSCRISE ÎN LISTELE ELECTORALE]]</f>
        <v>0.69879921169317361</v>
      </c>
      <c r="V669" s="41">
        <f>Data[[#This Row],[TOTAL CHELTUIELI LEI]]/Data[[#This Row],[NUMĂRUL PERSOANELOR CARE AU PARTICIPAT LA VOT]]</f>
        <v>6.9667774086378733</v>
      </c>
      <c r="W669" s="41">
        <f>Data[[#This Row],[TOTAL CHELTUIELI EURO]]/Data[[#This Row],[NUMĂRUL PERSOANELOR CARE AU PARTICIPAT LA VOT]]</f>
        <v>1.4393870805640119</v>
      </c>
      <c r="X669" s="43">
        <v>4.8400999999999996</v>
      </c>
      <c r="Y669" s="114" t="s">
        <v>2884</v>
      </c>
      <c r="Z669" s="44">
        <v>3</v>
      </c>
      <c r="AA669" s="115" t="s">
        <v>3105</v>
      </c>
      <c r="AB669" s="44">
        <v>0</v>
      </c>
      <c r="AC669" s="45"/>
    </row>
    <row r="670" spans="1:29" ht="12" customHeight="1" x14ac:dyDescent="0.2">
      <c r="A670" s="37">
        <v>669</v>
      </c>
      <c r="B670" s="38" t="s">
        <v>14</v>
      </c>
      <c r="C670" s="39" t="s">
        <v>1556</v>
      </c>
      <c r="D670" s="40">
        <v>44101</v>
      </c>
      <c r="E670" s="38">
        <v>1</v>
      </c>
      <c r="F670" s="38"/>
      <c r="G670" s="38" t="s">
        <v>2</v>
      </c>
      <c r="H670" s="38" t="s">
        <v>2</v>
      </c>
      <c r="I670" s="41">
        <v>2500</v>
      </c>
      <c r="J670" s="41">
        <v>16488.810000000001</v>
      </c>
      <c r="K670" s="41">
        <v>0</v>
      </c>
      <c r="L670" s="41">
        <f>SUM(Data[[#This Row],[CHELTUIELI DE PERSONAL LEI]:[CHELTUIELI DE CAPITAL (ACTIVE NEFINANCIARE ) LEI]])</f>
        <v>18988.810000000001</v>
      </c>
      <c r="M670" s="41">
        <f>Data[[#This Row],[TOTAL CHELTUIELI LEI]]/Data[[#This Row],[CURS VALUTAR EURO BNR 22 07 2020]]</f>
        <v>3923.2267928348592</v>
      </c>
      <c r="N670" s="49">
        <v>2177</v>
      </c>
      <c r="O670" s="54"/>
      <c r="P670" s="54">
        <v>1370</v>
      </c>
      <c r="Q670" s="54"/>
      <c r="R670" s="54">
        <f>Data[[#This Row],[PERSOANE ÎNSCRISE ÎN LISTELE ELECTORALE (TURUL 1)            ]]+Data[[#This Row],[PERSOANE ÎNSCRISE ÎN LISTELE ELECTORALE (TURUL AL 2-LEA)]]</f>
        <v>2177</v>
      </c>
      <c r="S670" s="54">
        <f>Data[[#This Row],[PERSOANE CARE AU PARTICIPAT LA VOT (TURUL 1)]]+Data[[#This Row],[PERSOANE CARE AU PARTICIPAT LA VOT  (TURUL AL 2-LEA)]]</f>
        <v>1370</v>
      </c>
      <c r="T670" s="41">
        <f>Data[[#This Row],[TOTAL CHELTUIELI LEI]]/Data[[#This Row],[NUMĂRUL PERSOANELOR ÎNSCRISE ÎN LISTELE ELECTORALE]]</f>
        <v>8.7224666972898497</v>
      </c>
      <c r="U670" s="41">
        <f>Data[[#This Row],[TOTAL CHELTUIELI EURO]]/Data[[#This Row],[NUMĂRUL PERSOANELOR ÎNSCRISE ÎN LISTELE ELECTORALE]]</f>
        <v>1.802125306768424</v>
      </c>
      <c r="V670" s="41">
        <f>Data[[#This Row],[TOTAL CHELTUIELI LEI]]/Data[[#This Row],[NUMĂRUL PERSOANELOR CARE AU PARTICIPAT LA VOT]]</f>
        <v>13.860445255474454</v>
      </c>
      <c r="W670" s="41">
        <f>Data[[#This Row],[TOTAL CHELTUIELI EURO]]/Data[[#This Row],[NUMĂRUL PERSOANELOR CARE AU PARTICIPAT LA VOT]]</f>
        <v>2.8636691918502621</v>
      </c>
      <c r="X670" s="43">
        <v>4.8400999999999996</v>
      </c>
      <c r="Y670" s="114" t="s">
        <v>2896</v>
      </c>
      <c r="Z670" s="44">
        <v>8</v>
      </c>
      <c r="AA670" s="115" t="s">
        <v>3107</v>
      </c>
      <c r="AB670" s="44">
        <v>1</v>
      </c>
      <c r="AC670" s="45"/>
    </row>
    <row r="671" spans="1:29" ht="12" customHeight="1" x14ac:dyDescent="0.2">
      <c r="A671" s="37">
        <v>670</v>
      </c>
      <c r="B671" s="38" t="s">
        <v>14</v>
      </c>
      <c r="C671" s="39" t="s">
        <v>1557</v>
      </c>
      <c r="D671" s="40">
        <v>44101</v>
      </c>
      <c r="E671" s="38">
        <v>1</v>
      </c>
      <c r="F671" s="38"/>
      <c r="G671" s="38" t="s">
        <v>2</v>
      </c>
      <c r="H671" s="38" t="s">
        <v>2</v>
      </c>
      <c r="I671" s="41">
        <v>0</v>
      </c>
      <c r="J671" s="41">
        <v>11149</v>
      </c>
      <c r="K671" s="41">
        <v>0</v>
      </c>
      <c r="L671" s="41">
        <f>SUM(Data[[#This Row],[CHELTUIELI DE PERSONAL LEI]:[CHELTUIELI DE CAPITAL (ACTIVE NEFINANCIARE ) LEI]])</f>
        <v>11149</v>
      </c>
      <c r="M671" s="41">
        <f>Data[[#This Row],[TOTAL CHELTUIELI LEI]]/Data[[#This Row],[CURS VALUTAR EURO BNR 22 07 2020]]</f>
        <v>2303.4648044461892</v>
      </c>
      <c r="N671" s="49">
        <v>2658</v>
      </c>
      <c r="O671" s="54"/>
      <c r="P671" s="54">
        <v>1611</v>
      </c>
      <c r="Q671" s="54"/>
      <c r="R671" s="54">
        <f>Data[[#This Row],[PERSOANE ÎNSCRISE ÎN LISTELE ELECTORALE (TURUL 1)            ]]+Data[[#This Row],[PERSOANE ÎNSCRISE ÎN LISTELE ELECTORALE (TURUL AL 2-LEA)]]</f>
        <v>2658</v>
      </c>
      <c r="S671" s="54">
        <f>Data[[#This Row],[PERSOANE CARE AU PARTICIPAT LA VOT (TURUL 1)]]+Data[[#This Row],[PERSOANE CARE AU PARTICIPAT LA VOT  (TURUL AL 2-LEA)]]</f>
        <v>1611</v>
      </c>
      <c r="T671" s="41">
        <f>Data[[#This Row],[TOTAL CHELTUIELI LEI]]/Data[[#This Row],[NUMĂRUL PERSOANELOR ÎNSCRISE ÎN LISTELE ELECTORALE]]</f>
        <v>4.1945071482317529</v>
      </c>
      <c r="U671" s="41">
        <f>Data[[#This Row],[TOTAL CHELTUIELI EURO]]/Data[[#This Row],[NUMĂRUL PERSOANELOR ÎNSCRISE ÎN LISTELE ELECTORALE]]</f>
        <v>0.86661580302715924</v>
      </c>
      <c r="V671" s="41">
        <f>Data[[#This Row],[TOTAL CHELTUIELI LEI]]/Data[[#This Row],[NUMĂRUL PERSOANELOR CARE AU PARTICIPAT LA VOT]]</f>
        <v>6.920546244568591</v>
      </c>
      <c r="W671" s="41">
        <f>Data[[#This Row],[TOTAL CHELTUIELI EURO]]/Data[[#This Row],[NUMĂRUL PERSOANELOR CARE AU PARTICIPAT LA VOT]]</f>
        <v>1.4298353845103595</v>
      </c>
      <c r="X671" s="43">
        <v>4.8400999999999996</v>
      </c>
      <c r="Y671" s="114" t="s">
        <v>2895</v>
      </c>
      <c r="Z671" s="44">
        <v>4</v>
      </c>
      <c r="AA671" s="115" t="s">
        <v>3105</v>
      </c>
      <c r="AB671" s="44">
        <v>0</v>
      </c>
      <c r="AC671" s="45"/>
    </row>
    <row r="672" spans="1:29" ht="12" customHeight="1" x14ac:dyDescent="0.2">
      <c r="A672" s="37">
        <v>671</v>
      </c>
      <c r="B672" s="38" t="s">
        <v>14</v>
      </c>
      <c r="C672" s="39" t="s">
        <v>1558</v>
      </c>
      <c r="D672" s="40">
        <v>44101</v>
      </c>
      <c r="E672" s="38">
        <v>1</v>
      </c>
      <c r="F672" s="38"/>
      <c r="G672" s="38" t="s">
        <v>2</v>
      </c>
      <c r="H672" s="38" t="s">
        <v>2</v>
      </c>
      <c r="I672" s="41">
        <v>1800</v>
      </c>
      <c r="J672" s="41">
        <v>5483.63</v>
      </c>
      <c r="K672" s="41">
        <v>0</v>
      </c>
      <c r="L672" s="41">
        <f>SUM(Data[[#This Row],[CHELTUIELI DE PERSONAL LEI]:[CHELTUIELI DE CAPITAL (ACTIVE NEFINANCIARE ) LEI]])</f>
        <v>7283.63</v>
      </c>
      <c r="M672" s="41">
        <f>Data[[#This Row],[TOTAL CHELTUIELI LEI]]/Data[[#This Row],[CURS VALUTAR EURO BNR 22 07 2020]]</f>
        <v>1504.8511394392679</v>
      </c>
      <c r="N672" s="49">
        <v>2601</v>
      </c>
      <c r="O672" s="54"/>
      <c r="P672" s="54">
        <v>1641</v>
      </c>
      <c r="Q672" s="54"/>
      <c r="R672" s="54">
        <f>Data[[#This Row],[PERSOANE ÎNSCRISE ÎN LISTELE ELECTORALE (TURUL 1)            ]]+Data[[#This Row],[PERSOANE ÎNSCRISE ÎN LISTELE ELECTORALE (TURUL AL 2-LEA)]]</f>
        <v>2601</v>
      </c>
      <c r="S672" s="54">
        <f>Data[[#This Row],[PERSOANE CARE AU PARTICIPAT LA VOT (TURUL 1)]]+Data[[#This Row],[PERSOANE CARE AU PARTICIPAT LA VOT  (TURUL AL 2-LEA)]]</f>
        <v>1641</v>
      </c>
      <c r="T672" s="41">
        <f>Data[[#This Row],[TOTAL CHELTUIELI LEI]]/Data[[#This Row],[NUMĂRUL PERSOANELOR ÎNSCRISE ÎN LISTELE ELECTORALE]]</f>
        <v>2.8003191080353709</v>
      </c>
      <c r="U672" s="41">
        <f>Data[[#This Row],[TOTAL CHELTUIELI EURO]]/Data[[#This Row],[NUMĂRUL PERSOANELOR ÎNSCRISE ÎN LISTELE ELECTORALE]]</f>
        <v>0.57856637425577384</v>
      </c>
      <c r="V672" s="41">
        <f>Data[[#This Row],[TOTAL CHELTUIELI LEI]]/Data[[#This Row],[NUMĂRUL PERSOANELOR CARE AU PARTICIPAT LA VOT]]</f>
        <v>4.4385313833028643</v>
      </c>
      <c r="W672" s="41">
        <f>Data[[#This Row],[TOTAL CHELTUIELI EURO]]/Data[[#This Row],[NUMĂRUL PERSOANELOR CARE AU PARTICIPAT LA VOT]]</f>
        <v>0.91703299173629971</v>
      </c>
      <c r="X672" s="43">
        <v>4.8400999999999996</v>
      </c>
      <c r="Y672" s="114" t="s">
        <v>2891</v>
      </c>
      <c r="Z672" s="44">
        <v>2</v>
      </c>
      <c r="AA672" s="115" t="s">
        <v>3105</v>
      </c>
      <c r="AB672" s="44">
        <v>0</v>
      </c>
      <c r="AC672" s="45"/>
    </row>
    <row r="673" spans="1:29" ht="12" customHeight="1" x14ac:dyDescent="0.2">
      <c r="A673" s="37">
        <v>672</v>
      </c>
      <c r="B673" s="38" t="s">
        <v>14</v>
      </c>
      <c r="C673" s="39" t="s">
        <v>1559</v>
      </c>
      <c r="D673" s="40">
        <v>44101</v>
      </c>
      <c r="E673" s="38">
        <v>1</v>
      </c>
      <c r="F673" s="38"/>
      <c r="G673" s="38" t="s">
        <v>2</v>
      </c>
      <c r="H673" s="38" t="s">
        <v>2</v>
      </c>
      <c r="I673" s="41">
        <v>7260</v>
      </c>
      <c r="J673" s="41">
        <v>4396.1899999999996</v>
      </c>
      <c r="K673" s="41">
        <v>0</v>
      </c>
      <c r="L673" s="41">
        <f>SUM(Data[[#This Row],[CHELTUIELI DE PERSONAL LEI]:[CHELTUIELI DE CAPITAL (ACTIVE NEFINANCIARE ) LEI]])</f>
        <v>11656.189999999999</v>
      </c>
      <c r="M673" s="41">
        <f>Data[[#This Row],[TOTAL CHELTUIELI LEI]]/Data[[#This Row],[CURS VALUTAR EURO BNR 22 07 2020]]</f>
        <v>2408.2539616950062</v>
      </c>
      <c r="N673" s="49">
        <v>3318</v>
      </c>
      <c r="O673" s="54"/>
      <c r="P673" s="54">
        <v>1826</v>
      </c>
      <c r="Q673" s="54"/>
      <c r="R673" s="54">
        <f>Data[[#This Row],[PERSOANE ÎNSCRISE ÎN LISTELE ELECTORALE (TURUL 1)            ]]+Data[[#This Row],[PERSOANE ÎNSCRISE ÎN LISTELE ELECTORALE (TURUL AL 2-LEA)]]</f>
        <v>3318</v>
      </c>
      <c r="S673" s="54">
        <f>Data[[#This Row],[PERSOANE CARE AU PARTICIPAT LA VOT (TURUL 1)]]+Data[[#This Row],[PERSOANE CARE AU PARTICIPAT LA VOT  (TURUL AL 2-LEA)]]</f>
        <v>1826</v>
      </c>
      <c r="T673" s="41">
        <f>Data[[#This Row],[TOTAL CHELTUIELI LEI]]/Data[[#This Row],[NUMĂRUL PERSOANELOR ÎNSCRISE ÎN LISTELE ELECTORALE]]</f>
        <v>3.5130168776371304</v>
      </c>
      <c r="U673" s="41">
        <f>Data[[#This Row],[TOTAL CHELTUIELI EURO]]/Data[[#This Row],[NUMĂRUL PERSOANELOR ÎNSCRISE ÎN LISTELE ELECTORALE]]</f>
        <v>0.72581493721971257</v>
      </c>
      <c r="V673" s="41">
        <f>Data[[#This Row],[TOTAL CHELTUIELI LEI]]/Data[[#This Row],[NUMĂRUL PERSOANELOR CARE AU PARTICIPAT LA VOT]]</f>
        <v>6.3834556407447964</v>
      </c>
      <c r="W673" s="41">
        <f>Data[[#This Row],[TOTAL CHELTUIELI EURO]]/Data[[#This Row],[NUMĂRUL PERSOANELOR CARE AU PARTICIPAT LA VOT]]</f>
        <v>1.3188685441922268</v>
      </c>
      <c r="X673" s="43">
        <v>4.8400999999999996</v>
      </c>
      <c r="Y673" s="114" t="s">
        <v>2884</v>
      </c>
      <c r="Z673" s="44">
        <v>3</v>
      </c>
      <c r="AA673" s="115" t="s">
        <v>3105</v>
      </c>
      <c r="AB673" s="44">
        <v>0</v>
      </c>
      <c r="AC673" s="45"/>
    </row>
    <row r="674" spans="1:29" ht="12" customHeight="1" x14ac:dyDescent="0.2">
      <c r="A674" s="37">
        <v>673</v>
      </c>
      <c r="B674" s="38" t="s">
        <v>14</v>
      </c>
      <c r="C674" s="39" t="s">
        <v>1560</v>
      </c>
      <c r="D674" s="40">
        <v>44101</v>
      </c>
      <c r="E674" s="38">
        <v>1</v>
      </c>
      <c r="F674" s="38"/>
      <c r="G674" s="38" t="s">
        <v>2</v>
      </c>
      <c r="H674" s="38" t="s">
        <v>2</v>
      </c>
      <c r="I674" s="41">
        <v>0</v>
      </c>
      <c r="J674" s="41">
        <v>9819</v>
      </c>
      <c r="K674" s="41">
        <v>0</v>
      </c>
      <c r="L674" s="41">
        <f>SUM(Data[[#This Row],[CHELTUIELI DE PERSONAL LEI]:[CHELTUIELI DE CAPITAL (ACTIVE NEFINANCIARE ) LEI]])</f>
        <v>9819</v>
      </c>
      <c r="M674" s="41">
        <f>Data[[#This Row],[TOTAL CHELTUIELI LEI]]/Data[[#This Row],[CURS VALUTAR EURO BNR 22 07 2020]]</f>
        <v>2028.6770934484825</v>
      </c>
      <c r="N674" s="49">
        <v>847</v>
      </c>
      <c r="O674" s="54"/>
      <c r="P674" s="54">
        <v>570</v>
      </c>
      <c r="Q674" s="54"/>
      <c r="R674" s="54">
        <f>Data[[#This Row],[PERSOANE ÎNSCRISE ÎN LISTELE ELECTORALE (TURUL 1)            ]]+Data[[#This Row],[PERSOANE ÎNSCRISE ÎN LISTELE ELECTORALE (TURUL AL 2-LEA)]]</f>
        <v>847</v>
      </c>
      <c r="S674" s="54">
        <f>Data[[#This Row],[PERSOANE CARE AU PARTICIPAT LA VOT (TURUL 1)]]+Data[[#This Row],[PERSOANE CARE AU PARTICIPAT LA VOT  (TURUL AL 2-LEA)]]</f>
        <v>570</v>
      </c>
      <c r="T674" s="41">
        <f>Data[[#This Row],[TOTAL CHELTUIELI LEI]]/Data[[#This Row],[NUMĂRUL PERSOANELOR ÎNSCRISE ÎN LISTELE ELECTORALE]]</f>
        <v>11.592680047225501</v>
      </c>
      <c r="U674" s="41">
        <f>Data[[#This Row],[TOTAL CHELTUIELI EURO]]/Data[[#This Row],[NUMĂRUL PERSOANELOR ÎNSCRISE ÎN LISTELE ELECTORALE]]</f>
        <v>2.3951323417337456</v>
      </c>
      <c r="V674" s="41">
        <f>Data[[#This Row],[TOTAL CHELTUIELI LEI]]/Data[[#This Row],[NUMĂRUL PERSOANELOR CARE AU PARTICIPAT LA VOT]]</f>
        <v>17.226315789473684</v>
      </c>
      <c r="W674" s="41">
        <f>Data[[#This Row],[TOTAL CHELTUIELI EURO]]/Data[[#This Row],[NUMĂRUL PERSOANELOR CARE AU PARTICIPAT LA VOT]]</f>
        <v>3.5590826200850572</v>
      </c>
      <c r="X674" s="43">
        <v>4.8400999999999996</v>
      </c>
      <c r="Y674" s="114" t="s">
        <v>2888</v>
      </c>
      <c r="Z674" s="44">
        <v>11</v>
      </c>
      <c r="AA674" s="115" t="s">
        <v>3108</v>
      </c>
      <c r="AB674" s="44">
        <v>2</v>
      </c>
      <c r="AC674" s="45"/>
    </row>
    <row r="675" spans="1:29" ht="12" customHeight="1" x14ac:dyDescent="0.2">
      <c r="A675" s="37">
        <v>674</v>
      </c>
      <c r="B675" s="38" t="s">
        <v>14</v>
      </c>
      <c r="C675" s="39" t="s">
        <v>1561</v>
      </c>
      <c r="D675" s="40">
        <v>44101</v>
      </c>
      <c r="E675" s="38">
        <v>1</v>
      </c>
      <c r="F675" s="38"/>
      <c r="G675" s="38" t="s">
        <v>2</v>
      </c>
      <c r="H675" s="38" t="s">
        <v>2</v>
      </c>
      <c r="I675" s="41">
        <v>1500</v>
      </c>
      <c r="J675" s="41">
        <v>7233</v>
      </c>
      <c r="K675" s="41">
        <v>0</v>
      </c>
      <c r="L675" s="41">
        <f>SUM(Data[[#This Row],[CHELTUIELI DE PERSONAL LEI]:[CHELTUIELI DE CAPITAL (ACTIVE NEFINANCIARE ) LEI]])</f>
        <v>8733</v>
      </c>
      <c r="M675" s="41">
        <f>Data[[#This Row],[TOTAL CHELTUIELI LEI]]/Data[[#This Row],[CURS VALUTAR EURO BNR 22 07 2020]]</f>
        <v>1804.3015640172725</v>
      </c>
      <c r="N675" s="49">
        <v>1571</v>
      </c>
      <c r="O675" s="54"/>
      <c r="P675" s="54">
        <v>800</v>
      </c>
      <c r="Q675" s="54"/>
      <c r="R675" s="54">
        <f>Data[[#This Row],[PERSOANE ÎNSCRISE ÎN LISTELE ELECTORALE (TURUL 1)            ]]+Data[[#This Row],[PERSOANE ÎNSCRISE ÎN LISTELE ELECTORALE (TURUL AL 2-LEA)]]</f>
        <v>1571</v>
      </c>
      <c r="S675" s="54">
        <f>Data[[#This Row],[PERSOANE CARE AU PARTICIPAT LA VOT (TURUL 1)]]+Data[[#This Row],[PERSOANE CARE AU PARTICIPAT LA VOT  (TURUL AL 2-LEA)]]</f>
        <v>800</v>
      </c>
      <c r="T675" s="41">
        <f>Data[[#This Row],[TOTAL CHELTUIELI LEI]]/Data[[#This Row],[NUMĂRUL PERSOANELOR ÎNSCRISE ÎN LISTELE ELECTORALE]]</f>
        <v>5.5588796944621262</v>
      </c>
      <c r="U675" s="41">
        <f>Data[[#This Row],[TOTAL CHELTUIELI EURO]]/Data[[#This Row],[NUMĂRUL PERSOANELOR ÎNSCRISE ÎN LISTELE ELECTORALE]]</f>
        <v>1.1485051330472773</v>
      </c>
      <c r="V675" s="41">
        <f>Data[[#This Row],[TOTAL CHELTUIELI LEI]]/Data[[#This Row],[NUMĂRUL PERSOANELOR CARE AU PARTICIPAT LA VOT]]</f>
        <v>10.91625</v>
      </c>
      <c r="W675" s="41">
        <f>Data[[#This Row],[TOTAL CHELTUIELI EURO]]/Data[[#This Row],[NUMĂRUL PERSOANELOR CARE AU PARTICIPAT LA VOT]]</f>
        <v>2.2553769550215907</v>
      </c>
      <c r="X675" s="43">
        <v>4.8400999999999996</v>
      </c>
      <c r="Y675" s="114" t="s">
        <v>2892</v>
      </c>
      <c r="Z675" s="44">
        <v>5</v>
      </c>
      <c r="AA675" s="115" t="s">
        <v>3107</v>
      </c>
      <c r="AB675" s="44">
        <v>1</v>
      </c>
      <c r="AC675" s="45"/>
    </row>
    <row r="676" spans="1:29" ht="12" customHeight="1" x14ac:dyDescent="0.2">
      <c r="A676" s="37">
        <v>675</v>
      </c>
      <c r="B676" s="38" t="s">
        <v>14</v>
      </c>
      <c r="C676" s="39" t="s">
        <v>1562</v>
      </c>
      <c r="D676" s="40">
        <v>44101</v>
      </c>
      <c r="E676" s="38">
        <v>1</v>
      </c>
      <c r="F676" s="38"/>
      <c r="G676" s="38" t="s">
        <v>2</v>
      </c>
      <c r="H676" s="38" t="s">
        <v>2</v>
      </c>
      <c r="I676" s="41">
        <v>2160</v>
      </c>
      <c r="J676" s="41">
        <v>1144</v>
      </c>
      <c r="K676" s="41">
        <v>0</v>
      </c>
      <c r="L676" s="41">
        <f>SUM(Data[[#This Row],[CHELTUIELI DE PERSONAL LEI]:[CHELTUIELI DE CAPITAL (ACTIVE NEFINANCIARE ) LEI]])</f>
        <v>3304</v>
      </c>
      <c r="M676" s="41">
        <f>Data[[#This Row],[TOTAL CHELTUIELI LEI]]/Data[[#This Row],[CURS VALUTAR EURO BNR 22 07 2020]]</f>
        <v>682.63052416272399</v>
      </c>
      <c r="N676" s="49">
        <v>1444</v>
      </c>
      <c r="O676" s="54"/>
      <c r="P676" s="54">
        <v>783</v>
      </c>
      <c r="Q676" s="54"/>
      <c r="R676" s="54">
        <f>Data[[#This Row],[PERSOANE ÎNSCRISE ÎN LISTELE ELECTORALE (TURUL 1)            ]]+Data[[#This Row],[PERSOANE ÎNSCRISE ÎN LISTELE ELECTORALE (TURUL AL 2-LEA)]]</f>
        <v>1444</v>
      </c>
      <c r="S676" s="54">
        <f>Data[[#This Row],[PERSOANE CARE AU PARTICIPAT LA VOT (TURUL 1)]]+Data[[#This Row],[PERSOANE CARE AU PARTICIPAT LA VOT  (TURUL AL 2-LEA)]]</f>
        <v>783</v>
      </c>
      <c r="T676" s="41">
        <f>Data[[#This Row],[TOTAL CHELTUIELI LEI]]/Data[[#This Row],[NUMĂRUL PERSOANELOR ÎNSCRISE ÎN LISTELE ELECTORALE]]</f>
        <v>2.2880886426592797</v>
      </c>
      <c r="U676" s="41">
        <f>Data[[#This Row],[TOTAL CHELTUIELI EURO]]/Data[[#This Row],[NUMĂRUL PERSOANELOR ÎNSCRISE ÎN LISTELE ELECTORALE]]</f>
        <v>0.47273582005728809</v>
      </c>
      <c r="V676" s="41">
        <f>Data[[#This Row],[TOTAL CHELTUIELI LEI]]/Data[[#This Row],[NUMĂRUL PERSOANELOR CARE AU PARTICIPAT LA VOT]]</f>
        <v>4.2196679438058746</v>
      </c>
      <c r="W676" s="41">
        <f>Data[[#This Row],[TOTAL CHELTUIELI EURO]]/Data[[#This Row],[NUMĂRUL PERSOANELOR CARE AU PARTICIPAT LA VOT]]</f>
        <v>0.87181420710437296</v>
      </c>
      <c r="X676" s="43">
        <v>4.8400999999999996</v>
      </c>
      <c r="Y676" s="114" t="s">
        <v>2891</v>
      </c>
      <c r="Z676" s="44">
        <v>2</v>
      </c>
      <c r="AA676" s="115" t="s">
        <v>3105</v>
      </c>
      <c r="AB676" s="44">
        <v>0</v>
      </c>
      <c r="AC676" s="45"/>
    </row>
    <row r="677" spans="1:29" ht="12" customHeight="1" x14ac:dyDescent="0.2">
      <c r="A677" s="37">
        <v>676</v>
      </c>
      <c r="B677" s="38" t="s">
        <v>14</v>
      </c>
      <c r="C677" s="39" t="s">
        <v>1264</v>
      </c>
      <c r="D677" s="40">
        <v>44101</v>
      </c>
      <c r="E677" s="38">
        <v>1</v>
      </c>
      <c r="F677" s="38"/>
      <c r="G677" s="38" t="s">
        <v>2</v>
      </c>
      <c r="H677" s="38" t="s">
        <v>2</v>
      </c>
      <c r="I677" s="41">
        <v>3280</v>
      </c>
      <c r="J677" s="41">
        <v>10410</v>
      </c>
      <c r="K677" s="41">
        <v>0</v>
      </c>
      <c r="L677" s="41">
        <f>SUM(Data[[#This Row],[CHELTUIELI DE PERSONAL LEI]:[CHELTUIELI DE CAPITAL (ACTIVE NEFINANCIARE ) LEI]])</f>
        <v>13690</v>
      </c>
      <c r="M677" s="41">
        <f>Data[[#This Row],[TOTAL CHELTUIELI LEI]]/Data[[#This Row],[CURS VALUTAR EURO BNR 22 07 2020]]</f>
        <v>2828.4539575628605</v>
      </c>
      <c r="N677" s="49">
        <v>2047</v>
      </c>
      <c r="O677" s="54"/>
      <c r="P677" s="54">
        <v>1027</v>
      </c>
      <c r="Q677" s="54"/>
      <c r="R677" s="54">
        <f>Data[[#This Row],[PERSOANE ÎNSCRISE ÎN LISTELE ELECTORALE (TURUL 1)            ]]+Data[[#This Row],[PERSOANE ÎNSCRISE ÎN LISTELE ELECTORALE (TURUL AL 2-LEA)]]</f>
        <v>2047</v>
      </c>
      <c r="S677" s="54">
        <f>Data[[#This Row],[PERSOANE CARE AU PARTICIPAT LA VOT (TURUL 1)]]+Data[[#This Row],[PERSOANE CARE AU PARTICIPAT LA VOT  (TURUL AL 2-LEA)]]</f>
        <v>1027</v>
      </c>
      <c r="T677" s="41">
        <f>Data[[#This Row],[TOTAL CHELTUIELI LEI]]/Data[[#This Row],[NUMĂRUL PERSOANELOR ÎNSCRISE ÎN LISTELE ELECTORALE]]</f>
        <v>6.6878358573522227</v>
      </c>
      <c r="U677" s="41">
        <f>Data[[#This Row],[TOTAL CHELTUIELI EURO]]/Data[[#This Row],[NUMĂRUL PERSOANELOR ÎNSCRISE ÎN LISTELE ELECTORALE]]</f>
        <v>1.3817557193760921</v>
      </c>
      <c r="V677" s="41">
        <f>Data[[#This Row],[TOTAL CHELTUIELI LEI]]/Data[[#This Row],[NUMĂRUL PERSOANELOR CARE AU PARTICIPAT LA VOT]]</f>
        <v>13.330087633885102</v>
      </c>
      <c r="W677" s="41">
        <f>Data[[#This Row],[TOTAL CHELTUIELI EURO]]/Data[[#This Row],[NUMĂRUL PERSOANELOR CARE AU PARTICIPAT LA VOT]]</f>
        <v>2.7540934348226491</v>
      </c>
      <c r="X677" s="43">
        <v>4.8400999999999996</v>
      </c>
      <c r="Y677" s="114" t="s">
        <v>2889</v>
      </c>
      <c r="Z677" s="44">
        <v>6</v>
      </c>
      <c r="AA677" s="115" t="s">
        <v>3107</v>
      </c>
      <c r="AB677" s="44">
        <v>1</v>
      </c>
      <c r="AC677" s="45"/>
    </row>
    <row r="678" spans="1:29" ht="12" customHeight="1" x14ac:dyDescent="0.2">
      <c r="A678" s="37">
        <v>677</v>
      </c>
      <c r="B678" s="38" t="s">
        <v>14</v>
      </c>
      <c r="C678" s="39" t="s">
        <v>1563</v>
      </c>
      <c r="D678" s="40">
        <v>44101</v>
      </c>
      <c r="E678" s="38">
        <v>1</v>
      </c>
      <c r="F678" s="38"/>
      <c r="G678" s="38" t="s">
        <v>2</v>
      </c>
      <c r="H678" s="38" t="s">
        <v>2</v>
      </c>
      <c r="I678" s="41">
        <v>5000</v>
      </c>
      <c r="J678" s="41">
        <v>706</v>
      </c>
      <c r="K678" s="41">
        <v>0</v>
      </c>
      <c r="L678" s="41">
        <f>SUM(Data[[#This Row],[CHELTUIELI DE PERSONAL LEI]:[CHELTUIELI DE CAPITAL (ACTIVE NEFINANCIARE ) LEI]])</f>
        <v>5706</v>
      </c>
      <c r="M678" s="41">
        <f>Data[[#This Row],[TOTAL CHELTUIELI LEI]]/Data[[#This Row],[CURS VALUTAR EURO BNR 22 07 2020]]</f>
        <v>1178.9012623706124</v>
      </c>
      <c r="N678" s="49">
        <v>2059</v>
      </c>
      <c r="O678" s="54"/>
      <c r="P678" s="54">
        <v>1231</v>
      </c>
      <c r="Q678" s="54"/>
      <c r="R678" s="54">
        <f>Data[[#This Row],[PERSOANE ÎNSCRISE ÎN LISTELE ELECTORALE (TURUL 1)            ]]+Data[[#This Row],[PERSOANE ÎNSCRISE ÎN LISTELE ELECTORALE (TURUL AL 2-LEA)]]</f>
        <v>2059</v>
      </c>
      <c r="S678" s="54">
        <f>Data[[#This Row],[PERSOANE CARE AU PARTICIPAT LA VOT (TURUL 1)]]+Data[[#This Row],[PERSOANE CARE AU PARTICIPAT LA VOT  (TURUL AL 2-LEA)]]</f>
        <v>1231</v>
      </c>
      <c r="T678" s="41">
        <f>Data[[#This Row],[TOTAL CHELTUIELI LEI]]/Data[[#This Row],[NUMĂRUL PERSOANELOR ÎNSCRISE ÎN LISTELE ELECTORALE]]</f>
        <v>2.7712481787275376</v>
      </c>
      <c r="U678" s="41">
        <f>Data[[#This Row],[TOTAL CHELTUIELI EURO]]/Data[[#This Row],[NUMĂRUL PERSOANELOR ÎNSCRISE ÎN LISTELE ELECTORALE]]</f>
        <v>0.57256010799932611</v>
      </c>
      <c r="V678" s="41">
        <f>Data[[#This Row],[TOTAL CHELTUIELI LEI]]/Data[[#This Row],[NUMĂRUL PERSOANELOR CARE AU PARTICIPAT LA VOT]]</f>
        <v>4.6352558895207148</v>
      </c>
      <c r="W678" s="41">
        <f>Data[[#This Row],[TOTAL CHELTUIELI EURO]]/Data[[#This Row],[NUMĂRUL PERSOANELOR CARE AU PARTICIPAT LA VOT]]</f>
        <v>0.95767771110529032</v>
      </c>
      <c r="X678" s="43">
        <v>4.8400999999999996</v>
      </c>
      <c r="Y678" s="114" t="s">
        <v>2891</v>
      </c>
      <c r="Z678" s="44">
        <v>2</v>
      </c>
      <c r="AA678" s="115" t="s">
        <v>3105</v>
      </c>
      <c r="AB678" s="44">
        <v>0</v>
      </c>
      <c r="AC678" s="45"/>
    </row>
    <row r="679" spans="1:29" ht="12" customHeight="1" x14ac:dyDescent="0.2">
      <c r="A679" s="37">
        <v>678</v>
      </c>
      <c r="B679" s="38" t="s">
        <v>14</v>
      </c>
      <c r="C679" s="39" t="s">
        <v>1564</v>
      </c>
      <c r="D679" s="40">
        <v>44101</v>
      </c>
      <c r="E679" s="38">
        <v>1</v>
      </c>
      <c r="F679" s="38"/>
      <c r="G679" s="38" t="s">
        <v>2</v>
      </c>
      <c r="H679" s="38" t="s">
        <v>2</v>
      </c>
      <c r="I679" s="41">
        <v>3000</v>
      </c>
      <c r="J679" s="41">
        <v>5088</v>
      </c>
      <c r="K679" s="41">
        <v>0</v>
      </c>
      <c r="L679" s="41">
        <f>SUM(Data[[#This Row],[CHELTUIELI DE PERSONAL LEI]:[CHELTUIELI DE CAPITAL (ACTIVE NEFINANCIARE ) LEI]])</f>
        <v>8088</v>
      </c>
      <c r="M679" s="41">
        <f>Data[[#This Row],[TOTAL CHELTUIELI LEI]]/Data[[#This Row],[CURS VALUTAR EURO BNR 22 07 2020]]</f>
        <v>1671.03985454846</v>
      </c>
      <c r="N679" s="49">
        <v>1058</v>
      </c>
      <c r="O679" s="54"/>
      <c r="P679" s="54">
        <v>603</v>
      </c>
      <c r="Q679" s="54"/>
      <c r="R679" s="54">
        <f>Data[[#This Row],[PERSOANE ÎNSCRISE ÎN LISTELE ELECTORALE (TURUL 1)            ]]+Data[[#This Row],[PERSOANE ÎNSCRISE ÎN LISTELE ELECTORALE (TURUL AL 2-LEA)]]</f>
        <v>1058</v>
      </c>
      <c r="S679" s="54">
        <f>Data[[#This Row],[PERSOANE CARE AU PARTICIPAT LA VOT (TURUL 1)]]+Data[[#This Row],[PERSOANE CARE AU PARTICIPAT LA VOT  (TURUL AL 2-LEA)]]</f>
        <v>603</v>
      </c>
      <c r="T679" s="41">
        <f>Data[[#This Row],[TOTAL CHELTUIELI LEI]]/Data[[#This Row],[NUMĂRUL PERSOANELOR ÎNSCRISE ÎN LISTELE ELECTORALE]]</f>
        <v>7.6446124763705106</v>
      </c>
      <c r="U679" s="41">
        <f>Data[[#This Row],[TOTAL CHELTUIELI EURO]]/Data[[#This Row],[NUMĂRUL PERSOANELOR ÎNSCRISE ÎN LISTELE ELECTORALE]]</f>
        <v>1.5794327547717013</v>
      </c>
      <c r="V679" s="41">
        <f>Data[[#This Row],[TOTAL CHELTUIELI LEI]]/Data[[#This Row],[NUMĂRUL PERSOANELOR CARE AU PARTICIPAT LA VOT]]</f>
        <v>13.412935323383085</v>
      </c>
      <c r="W679" s="41">
        <f>Data[[#This Row],[TOTAL CHELTUIELI EURO]]/Data[[#This Row],[NUMĂRUL PERSOANELOR CARE AU PARTICIPAT LA VOT]]</f>
        <v>2.7712103723855059</v>
      </c>
      <c r="X679" s="43">
        <v>4.8400999999999996</v>
      </c>
      <c r="Y679" s="114" t="s">
        <v>2886</v>
      </c>
      <c r="Z679" s="44">
        <v>7</v>
      </c>
      <c r="AA679" s="115" t="s">
        <v>3107</v>
      </c>
      <c r="AB679" s="44">
        <v>1</v>
      </c>
      <c r="AC679" s="45"/>
    </row>
    <row r="680" spans="1:29" ht="12" customHeight="1" x14ac:dyDescent="0.2">
      <c r="A680" s="37">
        <v>679</v>
      </c>
      <c r="B680" s="38" t="s">
        <v>14</v>
      </c>
      <c r="C680" s="39" t="s">
        <v>548</v>
      </c>
      <c r="D680" s="40">
        <v>44101</v>
      </c>
      <c r="E680" s="38">
        <v>1</v>
      </c>
      <c r="F680" s="38"/>
      <c r="G680" s="38" t="s">
        <v>2</v>
      </c>
      <c r="H680" s="38" t="s">
        <v>2</v>
      </c>
      <c r="I680" s="41">
        <v>1760</v>
      </c>
      <c r="J680" s="41">
        <v>10052</v>
      </c>
      <c r="K680" s="41">
        <v>0</v>
      </c>
      <c r="L680" s="41">
        <f>SUM(Data[[#This Row],[CHELTUIELI DE PERSONAL LEI]:[CHELTUIELI DE CAPITAL (ACTIVE NEFINANCIARE ) LEI]])</f>
        <v>11812</v>
      </c>
      <c r="M680" s="41">
        <f>Data[[#This Row],[TOTAL CHELTUIELI LEI]]/Data[[#This Row],[CURS VALUTAR EURO BNR 22 07 2020]]</f>
        <v>2440.4454453420385</v>
      </c>
      <c r="N680" s="49">
        <v>1460</v>
      </c>
      <c r="O680" s="54"/>
      <c r="P680" s="54">
        <v>878</v>
      </c>
      <c r="Q680" s="54"/>
      <c r="R680" s="54">
        <f>Data[[#This Row],[PERSOANE ÎNSCRISE ÎN LISTELE ELECTORALE (TURUL 1)            ]]+Data[[#This Row],[PERSOANE ÎNSCRISE ÎN LISTELE ELECTORALE (TURUL AL 2-LEA)]]</f>
        <v>1460</v>
      </c>
      <c r="S680" s="54">
        <f>Data[[#This Row],[PERSOANE CARE AU PARTICIPAT LA VOT (TURUL 1)]]+Data[[#This Row],[PERSOANE CARE AU PARTICIPAT LA VOT  (TURUL AL 2-LEA)]]</f>
        <v>878</v>
      </c>
      <c r="T680" s="41">
        <f>Data[[#This Row],[TOTAL CHELTUIELI LEI]]/Data[[#This Row],[NUMĂRUL PERSOANELOR ÎNSCRISE ÎN LISTELE ELECTORALE]]</f>
        <v>8.0904109589041102</v>
      </c>
      <c r="U680" s="41">
        <f>Data[[#This Row],[TOTAL CHELTUIELI EURO]]/Data[[#This Row],[NUMĂRUL PERSOANELOR ÎNSCRISE ÎN LISTELE ELECTORALE]]</f>
        <v>1.6715379762616702</v>
      </c>
      <c r="V680" s="41">
        <f>Data[[#This Row],[TOTAL CHELTUIELI LEI]]/Data[[#This Row],[NUMĂRUL PERSOANELOR CARE AU PARTICIPAT LA VOT]]</f>
        <v>13.453302961275627</v>
      </c>
      <c r="W680" s="41">
        <f>Data[[#This Row],[TOTAL CHELTUIELI EURO]]/Data[[#This Row],[NUMĂRUL PERSOANELOR CARE AU PARTICIPAT LA VOT]]</f>
        <v>2.7795506211184948</v>
      </c>
      <c r="X680" s="43">
        <v>4.8400999999999996</v>
      </c>
      <c r="Y680" s="114" t="s">
        <v>2896</v>
      </c>
      <c r="Z680" s="44">
        <v>8</v>
      </c>
      <c r="AA680" s="115" t="s">
        <v>3107</v>
      </c>
      <c r="AB680" s="44">
        <v>1</v>
      </c>
      <c r="AC680" s="45"/>
    </row>
    <row r="681" spans="1:29" ht="12" customHeight="1" x14ac:dyDescent="0.2">
      <c r="A681" s="37">
        <v>680</v>
      </c>
      <c r="B681" s="38" t="s">
        <v>14</v>
      </c>
      <c r="C681" s="39" t="s">
        <v>1565</v>
      </c>
      <c r="D681" s="40">
        <v>44101</v>
      </c>
      <c r="E681" s="38">
        <v>1</v>
      </c>
      <c r="F681" s="38"/>
      <c r="G681" s="38" t="s">
        <v>2</v>
      </c>
      <c r="H681" s="38" t="s">
        <v>2</v>
      </c>
      <c r="I681" s="41">
        <v>0</v>
      </c>
      <c r="J681" s="41">
        <v>21630</v>
      </c>
      <c r="K681" s="41">
        <v>0</v>
      </c>
      <c r="L681" s="41">
        <f>SUM(Data[[#This Row],[CHELTUIELI DE PERSONAL LEI]:[CHELTUIELI DE CAPITAL (ACTIVE NEFINANCIARE ) LEI]])</f>
        <v>21630</v>
      </c>
      <c r="M681" s="41">
        <f>Data[[#This Row],[TOTAL CHELTUIELI LEI]]/Data[[#This Row],[CURS VALUTAR EURO BNR 22 07 2020]]</f>
        <v>4468.9159314890194</v>
      </c>
      <c r="N681" s="49">
        <v>2813</v>
      </c>
      <c r="O681" s="54"/>
      <c r="P681" s="54">
        <v>1887</v>
      </c>
      <c r="Q681" s="54"/>
      <c r="R681" s="54">
        <f>Data[[#This Row],[PERSOANE ÎNSCRISE ÎN LISTELE ELECTORALE (TURUL 1)            ]]+Data[[#This Row],[PERSOANE ÎNSCRISE ÎN LISTELE ELECTORALE (TURUL AL 2-LEA)]]</f>
        <v>2813</v>
      </c>
      <c r="S681" s="54">
        <f>Data[[#This Row],[PERSOANE CARE AU PARTICIPAT LA VOT (TURUL 1)]]+Data[[#This Row],[PERSOANE CARE AU PARTICIPAT LA VOT  (TURUL AL 2-LEA)]]</f>
        <v>1887</v>
      </c>
      <c r="T681" s="41">
        <f>Data[[#This Row],[TOTAL CHELTUIELI LEI]]/Data[[#This Row],[NUMĂRUL PERSOANELOR ÎNSCRISE ÎN LISTELE ELECTORALE]]</f>
        <v>7.6892996800568785</v>
      </c>
      <c r="U681" s="41">
        <f>Data[[#This Row],[TOTAL CHELTUIELI EURO]]/Data[[#This Row],[NUMĂRUL PERSOANELOR ÎNSCRISE ÎN LISTELE ELECTORALE]]</f>
        <v>1.5886654573370136</v>
      </c>
      <c r="V681" s="41">
        <f>Data[[#This Row],[TOTAL CHELTUIELI LEI]]/Data[[#This Row],[NUMĂRUL PERSOANELOR CARE AU PARTICIPAT LA VOT]]</f>
        <v>11.462639109697934</v>
      </c>
      <c r="W681" s="41">
        <f>Data[[#This Row],[TOTAL CHELTUIELI EURO]]/Data[[#This Row],[NUMĂRUL PERSOANELOR CARE AU PARTICIPAT LA VOT]]</f>
        <v>2.3682649345463802</v>
      </c>
      <c r="X681" s="43">
        <v>4.8400999999999996</v>
      </c>
      <c r="Y681" s="114" t="s">
        <v>2886</v>
      </c>
      <c r="Z681" s="44">
        <v>7</v>
      </c>
      <c r="AA681" s="115" t="s">
        <v>3107</v>
      </c>
      <c r="AB681" s="44">
        <v>1</v>
      </c>
      <c r="AC681" s="45"/>
    </row>
    <row r="682" spans="1:29" ht="12" customHeight="1" x14ac:dyDescent="0.2">
      <c r="A682" s="37">
        <v>681</v>
      </c>
      <c r="B682" s="38" t="s">
        <v>14</v>
      </c>
      <c r="C682" s="39" t="s">
        <v>1566</v>
      </c>
      <c r="D682" s="40">
        <v>44101</v>
      </c>
      <c r="E682" s="38">
        <v>1</v>
      </c>
      <c r="F682" s="38"/>
      <c r="G682" s="38" t="s">
        <v>2</v>
      </c>
      <c r="H682" s="38" t="s">
        <v>2</v>
      </c>
      <c r="I682" s="41">
        <v>8475</v>
      </c>
      <c r="J682" s="41">
        <v>6624</v>
      </c>
      <c r="K682" s="41">
        <v>0</v>
      </c>
      <c r="L682" s="41">
        <f>SUM(Data[[#This Row],[CHELTUIELI DE PERSONAL LEI]:[CHELTUIELI DE CAPITAL (ACTIVE NEFINANCIARE ) LEI]])</f>
        <v>15099</v>
      </c>
      <c r="M682" s="41">
        <f>Data[[#This Row],[TOTAL CHELTUIELI LEI]]/Data[[#This Row],[CURS VALUTAR EURO BNR 22 07 2020]]</f>
        <v>3119.5636453792281</v>
      </c>
      <c r="N682" s="49">
        <v>1962</v>
      </c>
      <c r="O682" s="54"/>
      <c r="P682" s="54">
        <v>1430</v>
      </c>
      <c r="Q682" s="54"/>
      <c r="R682" s="54">
        <f>Data[[#This Row],[PERSOANE ÎNSCRISE ÎN LISTELE ELECTORALE (TURUL 1)            ]]+Data[[#This Row],[PERSOANE ÎNSCRISE ÎN LISTELE ELECTORALE (TURUL AL 2-LEA)]]</f>
        <v>1962</v>
      </c>
      <c r="S682" s="54">
        <f>Data[[#This Row],[PERSOANE CARE AU PARTICIPAT LA VOT (TURUL 1)]]+Data[[#This Row],[PERSOANE CARE AU PARTICIPAT LA VOT  (TURUL AL 2-LEA)]]</f>
        <v>1430</v>
      </c>
      <c r="T682" s="41">
        <f>Data[[#This Row],[TOTAL CHELTUIELI LEI]]/Data[[#This Row],[NUMĂRUL PERSOANELOR ÎNSCRISE ÎN LISTELE ELECTORALE]]</f>
        <v>7.6957186544342511</v>
      </c>
      <c r="U682" s="41">
        <f>Data[[#This Row],[TOTAL CHELTUIELI EURO]]/Data[[#This Row],[NUMĂRUL PERSOANELOR ÎNSCRISE ÎN LISTELE ELECTORALE]]</f>
        <v>1.5899916643115333</v>
      </c>
      <c r="V682" s="41">
        <f>Data[[#This Row],[TOTAL CHELTUIELI LEI]]/Data[[#This Row],[NUMĂRUL PERSOANELOR CARE AU PARTICIPAT LA VOT]]</f>
        <v>10.558741258741259</v>
      </c>
      <c r="W682" s="41">
        <f>Data[[#This Row],[TOTAL CHELTUIELI EURO]]/Data[[#This Row],[NUMĂRUL PERSOANELOR CARE AU PARTICIPAT LA VOT]]</f>
        <v>2.1815130387267327</v>
      </c>
      <c r="X682" s="43">
        <v>4.8400999999999996</v>
      </c>
      <c r="Y682" s="114" t="s">
        <v>2886</v>
      </c>
      <c r="Z682" s="44">
        <v>7</v>
      </c>
      <c r="AA682" s="115" t="s">
        <v>3107</v>
      </c>
      <c r="AB682" s="44">
        <v>1</v>
      </c>
      <c r="AC682" s="45"/>
    </row>
    <row r="683" spans="1:29" ht="12" customHeight="1" x14ac:dyDescent="0.2">
      <c r="A683" s="37">
        <v>682</v>
      </c>
      <c r="B683" s="38" t="s">
        <v>14</v>
      </c>
      <c r="C683" s="39" t="s">
        <v>1567</v>
      </c>
      <c r="D683" s="40">
        <v>44101</v>
      </c>
      <c r="E683" s="38">
        <v>1</v>
      </c>
      <c r="F683" s="38"/>
      <c r="G683" s="38" t="s">
        <v>2</v>
      </c>
      <c r="H683" s="38" t="s">
        <v>2</v>
      </c>
      <c r="I683" s="41">
        <v>8165.18</v>
      </c>
      <c r="J683" s="41">
        <v>8226.14</v>
      </c>
      <c r="K683" s="41">
        <v>0</v>
      </c>
      <c r="L683" s="41">
        <f>SUM(Data[[#This Row],[CHELTUIELI DE PERSONAL LEI]:[CHELTUIELI DE CAPITAL (ACTIVE NEFINANCIARE ) LEI]])</f>
        <v>16391.32</v>
      </c>
      <c r="M683" s="41">
        <f>Data[[#This Row],[TOTAL CHELTUIELI LEI]]/Data[[#This Row],[CURS VALUTAR EURO BNR 22 07 2020]]</f>
        <v>3386.566393256338</v>
      </c>
      <c r="N683" s="49">
        <v>1195</v>
      </c>
      <c r="O683" s="54"/>
      <c r="P683" s="54">
        <v>802</v>
      </c>
      <c r="Q683" s="54"/>
      <c r="R683" s="54">
        <f>Data[[#This Row],[PERSOANE ÎNSCRISE ÎN LISTELE ELECTORALE (TURUL 1)            ]]+Data[[#This Row],[PERSOANE ÎNSCRISE ÎN LISTELE ELECTORALE (TURUL AL 2-LEA)]]</f>
        <v>1195</v>
      </c>
      <c r="S683" s="54">
        <f>Data[[#This Row],[PERSOANE CARE AU PARTICIPAT LA VOT (TURUL 1)]]+Data[[#This Row],[PERSOANE CARE AU PARTICIPAT LA VOT  (TURUL AL 2-LEA)]]</f>
        <v>802</v>
      </c>
      <c r="T683" s="41">
        <f>Data[[#This Row],[TOTAL CHELTUIELI LEI]]/Data[[#This Row],[NUMĂRUL PERSOANELOR ÎNSCRISE ÎN LISTELE ELECTORALE]]</f>
        <v>13.716585774058577</v>
      </c>
      <c r="U683" s="41">
        <f>Data[[#This Row],[TOTAL CHELTUIELI EURO]]/Data[[#This Row],[NUMĂRUL PERSOANELOR ÎNSCRISE ÎN LISTELE ELECTORALE]]</f>
        <v>2.8339467725994458</v>
      </c>
      <c r="V683" s="41">
        <f>Data[[#This Row],[TOTAL CHELTUIELI LEI]]/Data[[#This Row],[NUMĂRUL PERSOANELOR CARE AU PARTICIPAT LA VOT]]</f>
        <v>20.438054862842893</v>
      </c>
      <c r="W683" s="41">
        <f>Data[[#This Row],[TOTAL CHELTUIELI EURO]]/Data[[#This Row],[NUMĂRUL PERSOANELOR CARE AU PARTICIPAT LA VOT]]</f>
        <v>4.222651363162516</v>
      </c>
      <c r="X683" s="43">
        <v>4.8400999999999996</v>
      </c>
      <c r="Y683" s="114" t="s">
        <v>2906</v>
      </c>
      <c r="Z683" s="44">
        <v>13</v>
      </c>
      <c r="AA683" s="115" t="s">
        <v>3108</v>
      </c>
      <c r="AB683" s="44">
        <v>2</v>
      </c>
      <c r="AC683" s="45"/>
    </row>
    <row r="684" spans="1:29" ht="12" customHeight="1" x14ac:dyDescent="0.2">
      <c r="A684" s="37">
        <v>683</v>
      </c>
      <c r="B684" s="38" t="s">
        <v>14</v>
      </c>
      <c r="C684" s="39" t="s">
        <v>1568</v>
      </c>
      <c r="D684" s="40">
        <v>44101</v>
      </c>
      <c r="E684" s="38">
        <v>1</v>
      </c>
      <c r="F684" s="38"/>
      <c r="G684" s="38" t="s">
        <v>2</v>
      </c>
      <c r="H684" s="38" t="s">
        <v>2</v>
      </c>
      <c r="I684" s="41">
        <v>7244</v>
      </c>
      <c r="J684" s="41">
        <v>14394</v>
      </c>
      <c r="K684" s="41">
        <v>0</v>
      </c>
      <c r="L684" s="41">
        <f>SUM(Data[[#This Row],[CHELTUIELI DE PERSONAL LEI]:[CHELTUIELI DE CAPITAL (ACTIVE NEFINANCIARE ) LEI]])</f>
        <v>21638</v>
      </c>
      <c r="M684" s="41">
        <f>Data[[#This Row],[TOTAL CHELTUIELI LEI]]/Data[[#This Row],[CURS VALUTAR EURO BNR 22 07 2020]]</f>
        <v>4470.5687899010354</v>
      </c>
      <c r="N684" s="49">
        <v>3535</v>
      </c>
      <c r="O684" s="54"/>
      <c r="P684" s="54">
        <v>2038</v>
      </c>
      <c r="Q684" s="54"/>
      <c r="R684" s="54">
        <f>Data[[#This Row],[PERSOANE ÎNSCRISE ÎN LISTELE ELECTORALE (TURUL 1)            ]]+Data[[#This Row],[PERSOANE ÎNSCRISE ÎN LISTELE ELECTORALE (TURUL AL 2-LEA)]]</f>
        <v>3535</v>
      </c>
      <c r="S684" s="54">
        <f>Data[[#This Row],[PERSOANE CARE AU PARTICIPAT LA VOT (TURUL 1)]]+Data[[#This Row],[PERSOANE CARE AU PARTICIPAT LA VOT  (TURUL AL 2-LEA)]]</f>
        <v>2038</v>
      </c>
      <c r="T684" s="41">
        <f>Data[[#This Row],[TOTAL CHELTUIELI LEI]]/Data[[#This Row],[NUMĂRUL PERSOANELOR ÎNSCRISE ÎN LISTELE ELECTORALE]]</f>
        <v>6.1210749646393214</v>
      </c>
      <c r="U684" s="41">
        <f>Data[[#This Row],[TOTAL CHELTUIELI EURO]]/Data[[#This Row],[NUMĂRUL PERSOANELOR ÎNSCRISE ÎN LISTELE ELECTORALE]]</f>
        <v>1.264658780735795</v>
      </c>
      <c r="V684" s="41">
        <f>Data[[#This Row],[TOTAL CHELTUIELI LEI]]/Data[[#This Row],[NUMĂRUL PERSOANELOR CARE AU PARTICIPAT LA VOT]]</f>
        <v>10.617271835132483</v>
      </c>
      <c r="W684" s="41">
        <f>Data[[#This Row],[TOTAL CHELTUIELI EURO]]/Data[[#This Row],[NUMĂRUL PERSOANELOR CARE AU PARTICIPAT LA VOT]]</f>
        <v>2.1936058831702825</v>
      </c>
      <c r="X684" s="43">
        <v>4.8400999999999996</v>
      </c>
      <c r="Y684" s="114" t="s">
        <v>2889</v>
      </c>
      <c r="Z684" s="44">
        <v>6</v>
      </c>
      <c r="AA684" s="115" t="s">
        <v>3107</v>
      </c>
      <c r="AB684" s="44">
        <v>1</v>
      </c>
      <c r="AC684" s="45"/>
    </row>
    <row r="685" spans="1:29" ht="12" customHeight="1" x14ac:dyDescent="0.2">
      <c r="A685" s="37">
        <v>684</v>
      </c>
      <c r="B685" s="38" t="s">
        <v>14</v>
      </c>
      <c r="C685" s="39" t="s">
        <v>1569</v>
      </c>
      <c r="D685" s="40">
        <v>44101</v>
      </c>
      <c r="E685" s="38">
        <v>1</v>
      </c>
      <c r="F685" s="38"/>
      <c r="G685" s="38" t="s">
        <v>2</v>
      </c>
      <c r="H685" s="38" t="s">
        <v>2</v>
      </c>
      <c r="I685" s="41">
        <v>4000</v>
      </c>
      <c r="J685" s="41">
        <v>3995.49</v>
      </c>
      <c r="K685" s="41">
        <v>0</v>
      </c>
      <c r="L685" s="41">
        <f>SUM(Data[[#This Row],[CHELTUIELI DE PERSONAL LEI]:[CHELTUIELI DE CAPITAL (ACTIVE NEFINANCIARE ) LEI]])</f>
        <v>7995.49</v>
      </c>
      <c r="M685" s="41">
        <f>Data[[#This Row],[TOTAL CHELTUIELI LEI]]/Data[[#This Row],[CURS VALUTAR EURO BNR 22 07 2020]]</f>
        <v>1651.9266130865064</v>
      </c>
      <c r="N685" s="49">
        <v>3041</v>
      </c>
      <c r="O685" s="54"/>
      <c r="P685" s="54">
        <v>1537</v>
      </c>
      <c r="Q685" s="54"/>
      <c r="R685" s="54">
        <f>Data[[#This Row],[PERSOANE ÎNSCRISE ÎN LISTELE ELECTORALE (TURUL 1)            ]]+Data[[#This Row],[PERSOANE ÎNSCRISE ÎN LISTELE ELECTORALE (TURUL AL 2-LEA)]]</f>
        <v>3041</v>
      </c>
      <c r="S685" s="54">
        <f>Data[[#This Row],[PERSOANE CARE AU PARTICIPAT LA VOT (TURUL 1)]]+Data[[#This Row],[PERSOANE CARE AU PARTICIPAT LA VOT  (TURUL AL 2-LEA)]]</f>
        <v>1537</v>
      </c>
      <c r="T685" s="41">
        <f>Data[[#This Row],[TOTAL CHELTUIELI LEI]]/Data[[#This Row],[NUMĂRUL PERSOANELOR ÎNSCRISE ÎN LISTELE ELECTORALE]]</f>
        <v>2.62923051627754</v>
      </c>
      <c r="U685" s="41">
        <f>Data[[#This Row],[TOTAL CHELTUIELI EURO]]/Data[[#This Row],[NUMĂRUL PERSOANELOR ÎNSCRISE ÎN LISTELE ELECTORALE]]</f>
        <v>0.5432182219949051</v>
      </c>
      <c r="V685" s="41">
        <f>Data[[#This Row],[TOTAL CHELTUIELI LEI]]/Data[[#This Row],[NUMĂRUL PERSOANELOR CARE AU PARTICIPAT LA VOT]]</f>
        <v>5.2020104098893949</v>
      </c>
      <c r="W685" s="41">
        <f>Data[[#This Row],[TOTAL CHELTUIELI EURO]]/Data[[#This Row],[NUMĂRUL PERSOANELOR CARE AU PARTICIPAT LA VOT]]</f>
        <v>1.0747733331727434</v>
      </c>
      <c r="X685" s="43">
        <v>4.8400999999999996</v>
      </c>
      <c r="Y685" s="114" t="s">
        <v>2891</v>
      </c>
      <c r="Z685" s="44">
        <v>2</v>
      </c>
      <c r="AA685" s="115" t="s">
        <v>3105</v>
      </c>
      <c r="AB685" s="44">
        <v>0</v>
      </c>
      <c r="AC685" s="45"/>
    </row>
    <row r="686" spans="1:29" ht="12" customHeight="1" x14ac:dyDescent="0.2">
      <c r="A686" s="37">
        <v>685</v>
      </c>
      <c r="B686" s="38" t="s">
        <v>14</v>
      </c>
      <c r="C686" s="39" t="s">
        <v>93</v>
      </c>
      <c r="D686" s="40">
        <v>44101</v>
      </c>
      <c r="E686" s="38">
        <v>1</v>
      </c>
      <c r="F686" s="38"/>
      <c r="G686" s="38" t="s">
        <v>2</v>
      </c>
      <c r="H686" s="38" t="s">
        <v>2</v>
      </c>
      <c r="I686" s="41">
        <v>2000</v>
      </c>
      <c r="J686" s="41">
        <v>3993.79</v>
      </c>
      <c r="K686" s="41">
        <v>0</v>
      </c>
      <c r="L686" s="41">
        <f>SUM(Data[[#This Row],[CHELTUIELI DE PERSONAL LEI]:[CHELTUIELI DE CAPITAL (ACTIVE NEFINANCIARE ) LEI]])</f>
        <v>5993.79</v>
      </c>
      <c r="M686" s="41">
        <f>Data[[#This Row],[TOTAL CHELTUIELI LEI]]/Data[[#This Row],[CURS VALUTAR EURO BNR 22 07 2020]]</f>
        <v>1238.360777669883</v>
      </c>
      <c r="N686" s="49">
        <v>2658</v>
      </c>
      <c r="O686" s="54"/>
      <c r="P686" s="54">
        <v>1422</v>
      </c>
      <c r="Q686" s="54"/>
      <c r="R686" s="54">
        <f>Data[[#This Row],[PERSOANE ÎNSCRISE ÎN LISTELE ELECTORALE (TURUL 1)            ]]+Data[[#This Row],[PERSOANE ÎNSCRISE ÎN LISTELE ELECTORALE (TURUL AL 2-LEA)]]</f>
        <v>2658</v>
      </c>
      <c r="S686" s="54">
        <f>Data[[#This Row],[PERSOANE CARE AU PARTICIPAT LA VOT (TURUL 1)]]+Data[[#This Row],[PERSOANE CARE AU PARTICIPAT LA VOT  (TURUL AL 2-LEA)]]</f>
        <v>1422</v>
      </c>
      <c r="T686" s="41">
        <f>Data[[#This Row],[TOTAL CHELTUIELI LEI]]/Data[[#This Row],[NUMĂRUL PERSOANELOR ÎNSCRISE ÎN LISTELE ELECTORALE]]</f>
        <v>2.2549999999999999</v>
      </c>
      <c r="U686" s="41">
        <f>Data[[#This Row],[TOTAL CHELTUIELI EURO]]/Data[[#This Row],[NUMĂRUL PERSOANELOR ÎNSCRISE ÎN LISTELE ELECTORALE]]</f>
        <v>0.46589946488708917</v>
      </c>
      <c r="V686" s="41">
        <f>Data[[#This Row],[TOTAL CHELTUIELI LEI]]/Data[[#This Row],[NUMĂRUL PERSOANELOR CARE AU PARTICIPAT LA VOT]]</f>
        <v>4.2150421940928267</v>
      </c>
      <c r="W686" s="41">
        <f>Data[[#This Row],[TOTAL CHELTUIELI EURO]]/Data[[#This Row],[NUMĂRUL PERSOANELOR CARE AU PARTICIPAT LA VOT]]</f>
        <v>0.87085849343873623</v>
      </c>
      <c r="X686" s="43">
        <v>4.8400999999999996</v>
      </c>
      <c r="Y686" s="114" t="s">
        <v>2891</v>
      </c>
      <c r="Z686" s="44">
        <v>2</v>
      </c>
      <c r="AA686" s="115" t="s">
        <v>3105</v>
      </c>
      <c r="AB686" s="44">
        <v>0</v>
      </c>
      <c r="AC686" s="45"/>
    </row>
    <row r="687" spans="1:29" ht="12" customHeight="1" x14ac:dyDescent="0.2">
      <c r="A687" s="37">
        <v>686</v>
      </c>
      <c r="B687" s="38" t="s">
        <v>14</v>
      </c>
      <c r="C687" s="39" t="s">
        <v>1570</v>
      </c>
      <c r="D687" s="40">
        <v>44101</v>
      </c>
      <c r="E687" s="38">
        <v>1</v>
      </c>
      <c r="F687" s="38"/>
      <c r="G687" s="38" t="s">
        <v>2</v>
      </c>
      <c r="H687" s="38" t="s">
        <v>2</v>
      </c>
      <c r="I687" s="41">
        <v>3000</v>
      </c>
      <c r="J687" s="41">
        <v>1713</v>
      </c>
      <c r="K687" s="41">
        <v>0</v>
      </c>
      <c r="L687" s="41">
        <f>SUM(Data[[#This Row],[CHELTUIELI DE PERSONAL LEI]:[CHELTUIELI DE CAPITAL (ACTIVE NEFINANCIARE ) LEI]])</f>
        <v>4713</v>
      </c>
      <c r="M687" s="41">
        <f>Data[[#This Row],[TOTAL CHELTUIELI LEI]]/Data[[#This Row],[CURS VALUTAR EURO BNR 22 07 2020]]</f>
        <v>973.74021197909144</v>
      </c>
      <c r="N687" s="49">
        <v>1736</v>
      </c>
      <c r="O687" s="54"/>
      <c r="P687" s="54">
        <v>935</v>
      </c>
      <c r="Q687" s="54"/>
      <c r="R687" s="54">
        <f>Data[[#This Row],[PERSOANE ÎNSCRISE ÎN LISTELE ELECTORALE (TURUL 1)            ]]+Data[[#This Row],[PERSOANE ÎNSCRISE ÎN LISTELE ELECTORALE (TURUL AL 2-LEA)]]</f>
        <v>1736</v>
      </c>
      <c r="S687" s="54">
        <f>Data[[#This Row],[PERSOANE CARE AU PARTICIPAT LA VOT (TURUL 1)]]+Data[[#This Row],[PERSOANE CARE AU PARTICIPAT LA VOT  (TURUL AL 2-LEA)]]</f>
        <v>935</v>
      </c>
      <c r="T687" s="41">
        <f>Data[[#This Row],[TOTAL CHELTUIELI LEI]]/Data[[#This Row],[NUMĂRUL PERSOANELOR ÎNSCRISE ÎN LISTELE ELECTORALE]]</f>
        <v>2.7148617511520738</v>
      </c>
      <c r="U687" s="41">
        <f>Data[[#This Row],[TOTAL CHELTUIELI EURO]]/Data[[#This Row],[NUMĂRUL PERSOANELOR ÎNSCRISE ÎN LISTELE ELECTORALE]]</f>
        <v>0.56091026035661951</v>
      </c>
      <c r="V687" s="41">
        <f>Data[[#This Row],[TOTAL CHELTUIELI LEI]]/Data[[#This Row],[NUMĂRUL PERSOANELOR CARE AU PARTICIPAT LA VOT]]</f>
        <v>5.0406417112299469</v>
      </c>
      <c r="W687" s="41">
        <f>Data[[#This Row],[TOTAL CHELTUIELI EURO]]/Data[[#This Row],[NUMĂRUL PERSOANELOR CARE AU PARTICIPAT LA VOT]]</f>
        <v>1.0414333817958197</v>
      </c>
      <c r="X687" s="43">
        <v>4.8400999999999996</v>
      </c>
      <c r="Y687" s="114" t="s">
        <v>2891</v>
      </c>
      <c r="Z687" s="44">
        <v>2</v>
      </c>
      <c r="AA687" s="115" t="s">
        <v>3105</v>
      </c>
      <c r="AB687" s="44">
        <v>0</v>
      </c>
      <c r="AC687" s="45"/>
    </row>
    <row r="688" spans="1:29" ht="12" customHeight="1" x14ac:dyDescent="0.2">
      <c r="A688" s="37">
        <v>687</v>
      </c>
      <c r="B688" s="38" t="s">
        <v>14</v>
      </c>
      <c r="C688" s="39" t="s">
        <v>1571</v>
      </c>
      <c r="D688" s="40">
        <v>44101</v>
      </c>
      <c r="E688" s="38">
        <v>1</v>
      </c>
      <c r="F688" s="38"/>
      <c r="G688" s="38" t="s">
        <v>2</v>
      </c>
      <c r="H688" s="38" t="s">
        <v>2</v>
      </c>
      <c r="I688" s="41">
        <v>1200</v>
      </c>
      <c r="J688" s="41">
        <v>6250.04</v>
      </c>
      <c r="K688" s="41">
        <v>0</v>
      </c>
      <c r="L688" s="41">
        <f>SUM(Data[[#This Row],[CHELTUIELI DE PERSONAL LEI]:[CHELTUIELI DE CAPITAL (ACTIVE NEFINANCIARE ) LEI]])</f>
        <v>7450.04</v>
      </c>
      <c r="M688" s="41">
        <f>Data[[#This Row],[TOTAL CHELTUIELI LEI]]/Data[[#This Row],[CURS VALUTAR EURO BNR 22 07 2020]]</f>
        <v>1539.2326604822215</v>
      </c>
      <c r="N688" s="49">
        <v>4141</v>
      </c>
      <c r="O688" s="54"/>
      <c r="P688" s="54">
        <v>2254</v>
      </c>
      <c r="Q688" s="54"/>
      <c r="R688" s="54">
        <f>Data[[#This Row],[PERSOANE ÎNSCRISE ÎN LISTELE ELECTORALE (TURUL 1)            ]]+Data[[#This Row],[PERSOANE ÎNSCRISE ÎN LISTELE ELECTORALE (TURUL AL 2-LEA)]]</f>
        <v>4141</v>
      </c>
      <c r="S688" s="54">
        <f>Data[[#This Row],[PERSOANE CARE AU PARTICIPAT LA VOT (TURUL 1)]]+Data[[#This Row],[PERSOANE CARE AU PARTICIPAT LA VOT  (TURUL AL 2-LEA)]]</f>
        <v>2254</v>
      </c>
      <c r="T688" s="41">
        <f>Data[[#This Row],[TOTAL CHELTUIELI LEI]]/Data[[#This Row],[NUMĂRUL PERSOANELOR ÎNSCRISE ÎN LISTELE ELECTORALE]]</f>
        <v>1.7990920067616518</v>
      </c>
      <c r="U688" s="41">
        <f>Data[[#This Row],[TOTAL CHELTUIELI EURO]]/Data[[#This Row],[NUMĂRUL PERSOANELOR ÎNSCRISE ÎN LISTELE ELECTORALE]]</f>
        <v>0.37170554467090594</v>
      </c>
      <c r="V688" s="41">
        <f>Data[[#This Row],[TOTAL CHELTUIELI LEI]]/Data[[#This Row],[NUMĂRUL PERSOANELOR CARE AU PARTICIPAT LA VOT]]</f>
        <v>3.3052528837622006</v>
      </c>
      <c r="W688" s="41">
        <f>Data[[#This Row],[TOTAL CHELTUIELI EURO]]/Data[[#This Row],[NUMĂRUL PERSOANELOR CARE AU PARTICIPAT LA VOT]]</f>
        <v>0.68288937909592795</v>
      </c>
      <c r="X688" s="43">
        <v>4.8400999999999996</v>
      </c>
      <c r="Y688" s="114" t="s">
        <v>2894</v>
      </c>
      <c r="Z688" s="44">
        <v>1</v>
      </c>
      <c r="AA688" s="115" t="s">
        <v>3105</v>
      </c>
      <c r="AB688" s="44">
        <v>0</v>
      </c>
      <c r="AC688" s="45"/>
    </row>
    <row r="689" spans="1:29" ht="12" customHeight="1" x14ac:dyDescent="0.2">
      <c r="A689" s="37">
        <v>688</v>
      </c>
      <c r="B689" s="38" t="s">
        <v>14</v>
      </c>
      <c r="C689" s="39" t="s">
        <v>1572</v>
      </c>
      <c r="D689" s="40">
        <v>44101</v>
      </c>
      <c r="E689" s="38">
        <v>1</v>
      </c>
      <c r="F689" s="38"/>
      <c r="G689" s="38" t="s">
        <v>2</v>
      </c>
      <c r="H689" s="38" t="s">
        <v>2</v>
      </c>
      <c r="I689" s="41">
        <v>0</v>
      </c>
      <c r="J689" s="41">
        <v>1602.88</v>
      </c>
      <c r="K689" s="41">
        <v>0</v>
      </c>
      <c r="L689" s="41">
        <f>SUM(Data[[#This Row],[CHELTUIELI DE PERSONAL LEI]:[CHELTUIELI DE CAPITAL (ACTIVE NEFINANCIARE ) LEI]])</f>
        <v>1602.88</v>
      </c>
      <c r="M689" s="41">
        <f>Data[[#This Row],[TOTAL CHELTUIELI LEI]]/Data[[#This Row],[CURS VALUTAR EURO BNR 22 07 2020]]</f>
        <v>331.16671143158203</v>
      </c>
      <c r="N689" s="49">
        <v>2956</v>
      </c>
      <c r="O689" s="54"/>
      <c r="P689" s="54">
        <v>1954</v>
      </c>
      <c r="Q689" s="54"/>
      <c r="R689" s="54">
        <f>Data[[#This Row],[PERSOANE ÎNSCRISE ÎN LISTELE ELECTORALE (TURUL 1)            ]]+Data[[#This Row],[PERSOANE ÎNSCRISE ÎN LISTELE ELECTORALE (TURUL AL 2-LEA)]]</f>
        <v>2956</v>
      </c>
      <c r="S689" s="54">
        <f>Data[[#This Row],[PERSOANE CARE AU PARTICIPAT LA VOT (TURUL 1)]]+Data[[#This Row],[PERSOANE CARE AU PARTICIPAT LA VOT  (TURUL AL 2-LEA)]]</f>
        <v>1954</v>
      </c>
      <c r="T689" s="41">
        <f>Data[[#This Row],[TOTAL CHELTUIELI LEI]]/Data[[#This Row],[NUMĂRUL PERSOANELOR ÎNSCRISE ÎN LISTELE ELECTORALE]]</f>
        <v>0.54224627875507447</v>
      </c>
      <c r="U689" s="41">
        <f>Data[[#This Row],[TOTAL CHELTUIELI EURO]]/Data[[#This Row],[NUMĂRUL PERSOANELOR ÎNSCRISE ÎN LISTELE ELECTORALE]]</f>
        <v>0.11203204040310623</v>
      </c>
      <c r="V689" s="41">
        <f>Data[[#This Row],[TOTAL CHELTUIELI LEI]]/Data[[#This Row],[NUMĂRUL PERSOANELOR CARE AU PARTICIPAT LA VOT]]</f>
        <v>0.82030706243602869</v>
      </c>
      <c r="W689" s="41">
        <f>Data[[#This Row],[TOTAL CHELTUIELI EURO]]/Data[[#This Row],[NUMĂRUL PERSOANELOR CARE AU PARTICIPAT LA VOT]]</f>
        <v>0.1694814285729693</v>
      </c>
      <c r="X689" s="43">
        <v>4.8400999999999996</v>
      </c>
      <c r="Y689" s="114" t="s">
        <v>2890</v>
      </c>
      <c r="Z689" s="44">
        <v>0</v>
      </c>
      <c r="AA689" s="115" t="s">
        <v>3105</v>
      </c>
      <c r="AB689" s="44">
        <v>0</v>
      </c>
      <c r="AC689" s="45"/>
    </row>
    <row r="690" spans="1:29" ht="12" customHeight="1" x14ac:dyDescent="0.2">
      <c r="A690" s="37">
        <v>689</v>
      </c>
      <c r="B690" s="38" t="s">
        <v>14</v>
      </c>
      <c r="C690" s="39" t="s">
        <v>1037</v>
      </c>
      <c r="D690" s="40">
        <v>44101</v>
      </c>
      <c r="E690" s="38">
        <v>1</v>
      </c>
      <c r="F690" s="38"/>
      <c r="G690" s="38" t="s">
        <v>2</v>
      </c>
      <c r="H690" s="38" t="s">
        <v>2</v>
      </c>
      <c r="I690" s="41">
        <v>1200</v>
      </c>
      <c r="J690" s="41">
        <v>7794.81</v>
      </c>
      <c r="K690" s="41">
        <v>0</v>
      </c>
      <c r="L690" s="41">
        <f>SUM(Data[[#This Row],[CHELTUIELI DE PERSONAL LEI]:[CHELTUIELI DE CAPITAL (ACTIVE NEFINANCIARE ) LEI]])</f>
        <v>8994.8100000000013</v>
      </c>
      <c r="M690" s="41">
        <f>Data[[#This Row],[TOTAL CHELTUIELI LEI]]/Data[[#This Row],[CURS VALUTAR EURO BNR 22 07 2020]]</f>
        <v>1858.3934216235207</v>
      </c>
      <c r="N690" s="49">
        <v>1904</v>
      </c>
      <c r="O690" s="54"/>
      <c r="P690" s="54">
        <v>1154</v>
      </c>
      <c r="Q690" s="54"/>
      <c r="R690" s="54">
        <f>Data[[#This Row],[PERSOANE ÎNSCRISE ÎN LISTELE ELECTORALE (TURUL 1)            ]]+Data[[#This Row],[PERSOANE ÎNSCRISE ÎN LISTELE ELECTORALE (TURUL AL 2-LEA)]]</f>
        <v>1904</v>
      </c>
      <c r="S690" s="54">
        <f>Data[[#This Row],[PERSOANE CARE AU PARTICIPAT LA VOT (TURUL 1)]]+Data[[#This Row],[PERSOANE CARE AU PARTICIPAT LA VOT  (TURUL AL 2-LEA)]]</f>
        <v>1154</v>
      </c>
      <c r="T690" s="41">
        <f>Data[[#This Row],[TOTAL CHELTUIELI LEI]]/Data[[#This Row],[NUMĂRUL PERSOANELOR ÎNSCRISE ÎN LISTELE ELECTORALE]]</f>
        <v>4.7241649159663872</v>
      </c>
      <c r="U690" s="41">
        <f>Data[[#This Row],[TOTAL CHELTUIELI EURO]]/Data[[#This Row],[NUMĂRUL PERSOANELOR ÎNSCRISE ÎN LISTELE ELECTORALE]]</f>
        <v>0.97604696513840372</v>
      </c>
      <c r="V690" s="41">
        <f>Data[[#This Row],[TOTAL CHELTUIELI LEI]]/Data[[#This Row],[NUMĂRUL PERSOANELOR CARE AU PARTICIPAT LA VOT]]</f>
        <v>7.7944627383015606</v>
      </c>
      <c r="W690" s="41">
        <f>Data[[#This Row],[TOTAL CHELTUIELI EURO]]/Data[[#This Row],[NUMĂRUL PERSOANELOR CARE AU PARTICIPAT LA VOT]]</f>
        <v>1.6103929130186487</v>
      </c>
      <c r="X690" s="43">
        <v>4.8400999999999996</v>
      </c>
      <c r="Y690" s="114" t="s">
        <v>2895</v>
      </c>
      <c r="Z690" s="44">
        <v>4</v>
      </c>
      <c r="AA690" s="115" t="s">
        <v>3105</v>
      </c>
      <c r="AB690" s="44">
        <v>0</v>
      </c>
      <c r="AC690" s="45"/>
    </row>
    <row r="691" spans="1:29" ht="12" customHeight="1" x14ac:dyDescent="0.2">
      <c r="A691" s="37">
        <v>690</v>
      </c>
      <c r="B691" s="38" t="s">
        <v>14</v>
      </c>
      <c r="C691" s="39" t="s">
        <v>1573</v>
      </c>
      <c r="D691" s="40">
        <v>44101</v>
      </c>
      <c r="E691" s="38">
        <v>1</v>
      </c>
      <c r="F691" s="38"/>
      <c r="G691" s="38" t="s">
        <v>2</v>
      </c>
      <c r="H691" s="38" t="s">
        <v>2</v>
      </c>
      <c r="I691" s="41">
        <v>2880</v>
      </c>
      <c r="J691" s="41">
        <v>803.48</v>
      </c>
      <c r="K691" s="41">
        <v>0</v>
      </c>
      <c r="L691" s="41">
        <f>SUM(Data[[#This Row],[CHELTUIELI DE PERSONAL LEI]:[CHELTUIELI DE CAPITAL (ACTIVE NEFINANCIARE ) LEI]])</f>
        <v>3683.48</v>
      </c>
      <c r="M691" s="41">
        <f>Data[[#This Row],[TOTAL CHELTUIELI LEI]]/Data[[#This Row],[CURS VALUTAR EURO BNR 22 07 2020]]</f>
        <v>761.03386293671622</v>
      </c>
      <c r="N691" s="49">
        <v>3306</v>
      </c>
      <c r="O691" s="54"/>
      <c r="P691" s="54">
        <v>1554</v>
      </c>
      <c r="Q691" s="54"/>
      <c r="R691" s="54">
        <f>Data[[#This Row],[PERSOANE ÎNSCRISE ÎN LISTELE ELECTORALE (TURUL 1)            ]]+Data[[#This Row],[PERSOANE ÎNSCRISE ÎN LISTELE ELECTORALE (TURUL AL 2-LEA)]]</f>
        <v>3306</v>
      </c>
      <c r="S691" s="54">
        <f>Data[[#This Row],[PERSOANE CARE AU PARTICIPAT LA VOT (TURUL 1)]]+Data[[#This Row],[PERSOANE CARE AU PARTICIPAT LA VOT  (TURUL AL 2-LEA)]]</f>
        <v>1554</v>
      </c>
      <c r="T691" s="41">
        <f>Data[[#This Row],[TOTAL CHELTUIELI LEI]]/Data[[#This Row],[NUMĂRUL PERSOANELOR ÎNSCRISE ÎN LISTELE ELECTORALE]]</f>
        <v>1.1141802782819117</v>
      </c>
      <c r="U691" s="41">
        <f>Data[[#This Row],[TOTAL CHELTUIELI EURO]]/Data[[#This Row],[NUMĂRUL PERSOANELOR ÎNSCRISE ÎN LISTELE ELECTORALE]]</f>
        <v>0.23019778068261229</v>
      </c>
      <c r="V691" s="41">
        <f>Data[[#This Row],[TOTAL CHELTUIELI LEI]]/Data[[#This Row],[NUMĂRUL PERSOANELOR CARE AU PARTICIPAT LA VOT]]</f>
        <v>2.3703217503217502</v>
      </c>
      <c r="W691" s="41">
        <f>Data[[#This Row],[TOTAL CHELTUIELI EURO]]/Data[[#This Row],[NUMĂRUL PERSOANELOR CARE AU PARTICIPAT LA VOT]]</f>
        <v>0.48972578052555743</v>
      </c>
      <c r="X691" s="43">
        <v>4.8400999999999996</v>
      </c>
      <c r="Y691" s="114" t="s">
        <v>2894</v>
      </c>
      <c r="Z691" s="44">
        <v>1</v>
      </c>
      <c r="AA691" s="115" t="s">
        <v>3105</v>
      </c>
      <c r="AB691" s="44">
        <v>0</v>
      </c>
      <c r="AC691" s="45"/>
    </row>
    <row r="692" spans="1:29" ht="12" customHeight="1" x14ac:dyDescent="0.2">
      <c r="A692" s="37">
        <v>691</v>
      </c>
      <c r="B692" s="38" t="s">
        <v>14</v>
      </c>
      <c r="C692" s="39" t="s">
        <v>188</v>
      </c>
      <c r="D692" s="40">
        <v>44101</v>
      </c>
      <c r="E692" s="38">
        <v>1</v>
      </c>
      <c r="F692" s="38"/>
      <c r="G692" s="38" t="s">
        <v>2</v>
      </c>
      <c r="H692" s="38" t="s">
        <v>2</v>
      </c>
      <c r="I692" s="41">
        <v>2700</v>
      </c>
      <c r="J692" s="41">
        <v>5279.99</v>
      </c>
      <c r="K692" s="41">
        <v>0</v>
      </c>
      <c r="L692" s="41">
        <f>SUM(Data[[#This Row],[CHELTUIELI DE PERSONAL LEI]:[CHELTUIELI DE CAPITAL (ACTIVE NEFINANCIARE ) LEI]])</f>
        <v>7979.99</v>
      </c>
      <c r="M692" s="41">
        <f>Data[[#This Row],[TOTAL CHELTUIELI LEI]]/Data[[#This Row],[CURS VALUTAR EURO BNR 22 07 2020]]</f>
        <v>1648.724199913225</v>
      </c>
      <c r="N692" s="49">
        <v>2908</v>
      </c>
      <c r="O692" s="54"/>
      <c r="P692" s="54">
        <v>1905</v>
      </c>
      <c r="Q692" s="54"/>
      <c r="R692" s="54">
        <f>Data[[#This Row],[PERSOANE ÎNSCRISE ÎN LISTELE ELECTORALE (TURUL 1)            ]]+Data[[#This Row],[PERSOANE ÎNSCRISE ÎN LISTELE ELECTORALE (TURUL AL 2-LEA)]]</f>
        <v>2908</v>
      </c>
      <c r="S692" s="54">
        <f>Data[[#This Row],[PERSOANE CARE AU PARTICIPAT LA VOT (TURUL 1)]]+Data[[#This Row],[PERSOANE CARE AU PARTICIPAT LA VOT  (TURUL AL 2-LEA)]]</f>
        <v>1905</v>
      </c>
      <c r="T692" s="41">
        <f>Data[[#This Row],[TOTAL CHELTUIELI LEI]]/Data[[#This Row],[NUMĂRUL PERSOANELOR ÎNSCRISE ÎN LISTELE ELECTORALE]]</f>
        <v>2.7441506189821183</v>
      </c>
      <c r="U692" s="41">
        <f>Data[[#This Row],[TOTAL CHELTUIELI EURO]]/Data[[#This Row],[NUMĂRUL PERSOANELOR ÎNSCRISE ÎN LISTELE ELECTORALE]]</f>
        <v>0.56696155430303474</v>
      </c>
      <c r="V692" s="41">
        <f>Data[[#This Row],[TOTAL CHELTUIELI LEI]]/Data[[#This Row],[NUMĂRUL PERSOANELOR CARE AU PARTICIPAT LA VOT]]</f>
        <v>4.188971128608924</v>
      </c>
      <c r="W692" s="41">
        <f>Data[[#This Row],[TOTAL CHELTUIELI EURO]]/Data[[#This Row],[NUMĂRUL PERSOANELOR CARE AU PARTICIPAT LA VOT]]</f>
        <v>0.86547202095182418</v>
      </c>
      <c r="X692" s="43">
        <v>4.8400999999999996</v>
      </c>
      <c r="Y692" s="114" t="s">
        <v>2891</v>
      </c>
      <c r="Z692" s="44">
        <v>2</v>
      </c>
      <c r="AA692" s="115" t="s">
        <v>3105</v>
      </c>
      <c r="AB692" s="44">
        <v>0</v>
      </c>
      <c r="AC692" s="45"/>
    </row>
    <row r="693" spans="1:29" ht="12" customHeight="1" x14ac:dyDescent="0.2">
      <c r="A693" s="37">
        <v>692</v>
      </c>
      <c r="B693" s="38" t="s">
        <v>14</v>
      </c>
      <c r="C693" s="39" t="s">
        <v>1574</v>
      </c>
      <c r="D693" s="40">
        <v>44101</v>
      </c>
      <c r="E693" s="38">
        <v>1</v>
      </c>
      <c r="F693" s="38"/>
      <c r="G693" s="38" t="s">
        <v>2</v>
      </c>
      <c r="H693" s="38" t="s">
        <v>2</v>
      </c>
      <c r="I693" s="41">
        <v>0</v>
      </c>
      <c r="J693" s="41">
        <v>12148</v>
      </c>
      <c r="K693" s="41">
        <v>0</v>
      </c>
      <c r="L693" s="41">
        <f>SUM(Data[[#This Row],[CHELTUIELI DE PERSONAL LEI]:[CHELTUIELI DE CAPITAL (ACTIVE NEFINANCIARE ) LEI]])</f>
        <v>12148</v>
      </c>
      <c r="M693" s="41">
        <f>Data[[#This Row],[TOTAL CHELTUIELI LEI]]/Data[[#This Row],[CURS VALUTAR EURO BNR 22 07 2020]]</f>
        <v>2509.8654986467222</v>
      </c>
      <c r="N693" s="49">
        <v>1864</v>
      </c>
      <c r="O693" s="54"/>
      <c r="P693" s="54">
        <v>1014</v>
      </c>
      <c r="Q693" s="54"/>
      <c r="R693" s="54">
        <f>Data[[#This Row],[PERSOANE ÎNSCRISE ÎN LISTELE ELECTORALE (TURUL 1)            ]]+Data[[#This Row],[PERSOANE ÎNSCRISE ÎN LISTELE ELECTORALE (TURUL AL 2-LEA)]]</f>
        <v>1864</v>
      </c>
      <c r="S693" s="54">
        <f>Data[[#This Row],[PERSOANE CARE AU PARTICIPAT LA VOT (TURUL 1)]]+Data[[#This Row],[PERSOANE CARE AU PARTICIPAT LA VOT  (TURUL AL 2-LEA)]]</f>
        <v>1014</v>
      </c>
      <c r="T693" s="41">
        <f>Data[[#This Row],[TOTAL CHELTUIELI LEI]]/Data[[#This Row],[NUMĂRUL PERSOANELOR ÎNSCRISE ÎN LISTELE ELECTORALE]]</f>
        <v>6.5171673819742493</v>
      </c>
      <c r="U693" s="41">
        <f>Data[[#This Row],[TOTAL CHELTUIELI EURO]]/Data[[#This Row],[NUMĂRUL PERSOANELOR ÎNSCRISE ÎN LISTELE ELECTORALE]]</f>
        <v>1.3464943662267823</v>
      </c>
      <c r="V693" s="41">
        <f>Data[[#This Row],[TOTAL CHELTUIELI LEI]]/Data[[#This Row],[NUMĂRUL PERSOANELOR CARE AU PARTICIPAT LA VOT]]</f>
        <v>11.980276134122288</v>
      </c>
      <c r="W693" s="41">
        <f>Data[[#This Row],[TOTAL CHELTUIELI EURO]]/Data[[#This Row],[NUMĂRUL PERSOANELOR CARE AU PARTICIPAT LA VOT]]</f>
        <v>2.4752125233202391</v>
      </c>
      <c r="X693" s="43">
        <v>4.8400999999999996</v>
      </c>
      <c r="Y693" s="114" t="s">
        <v>2889</v>
      </c>
      <c r="Z693" s="44">
        <v>6</v>
      </c>
      <c r="AA693" s="115" t="s">
        <v>3107</v>
      </c>
      <c r="AB693" s="44">
        <v>1</v>
      </c>
      <c r="AC693" s="45"/>
    </row>
    <row r="694" spans="1:29" ht="12" customHeight="1" x14ac:dyDescent="0.2">
      <c r="A694" s="37">
        <v>693</v>
      </c>
      <c r="B694" s="38" t="s">
        <v>14</v>
      </c>
      <c r="C694" s="39" t="s">
        <v>1575</v>
      </c>
      <c r="D694" s="40">
        <v>44101</v>
      </c>
      <c r="E694" s="38">
        <v>1</v>
      </c>
      <c r="F694" s="38"/>
      <c r="G694" s="38" t="s">
        <v>2</v>
      </c>
      <c r="H694" s="38" t="s">
        <v>2</v>
      </c>
      <c r="I694" s="41">
        <v>1200</v>
      </c>
      <c r="J694" s="41">
        <v>3676</v>
      </c>
      <c r="K694" s="41">
        <v>0</v>
      </c>
      <c r="L694" s="41">
        <f>SUM(Data[[#This Row],[CHELTUIELI DE PERSONAL LEI]:[CHELTUIELI DE CAPITAL (ACTIVE NEFINANCIARE ) LEI]])</f>
        <v>4876</v>
      </c>
      <c r="M694" s="41">
        <f>Data[[#This Row],[TOTAL CHELTUIELI LEI]]/Data[[#This Row],[CURS VALUTAR EURO BNR 22 07 2020]]</f>
        <v>1007.4172021239232</v>
      </c>
      <c r="N694" s="49">
        <v>4909</v>
      </c>
      <c r="O694" s="54"/>
      <c r="P694" s="54">
        <v>2770</v>
      </c>
      <c r="Q694" s="54"/>
      <c r="R694" s="54">
        <f>Data[[#This Row],[PERSOANE ÎNSCRISE ÎN LISTELE ELECTORALE (TURUL 1)            ]]+Data[[#This Row],[PERSOANE ÎNSCRISE ÎN LISTELE ELECTORALE (TURUL AL 2-LEA)]]</f>
        <v>4909</v>
      </c>
      <c r="S694" s="54">
        <f>Data[[#This Row],[PERSOANE CARE AU PARTICIPAT LA VOT (TURUL 1)]]+Data[[#This Row],[PERSOANE CARE AU PARTICIPAT LA VOT  (TURUL AL 2-LEA)]]</f>
        <v>2770</v>
      </c>
      <c r="T694" s="41">
        <f>Data[[#This Row],[TOTAL CHELTUIELI LEI]]/Data[[#This Row],[NUMĂRUL PERSOANELOR ÎNSCRISE ÎN LISTELE ELECTORALE]]</f>
        <v>0.99327765328987572</v>
      </c>
      <c r="U694" s="41">
        <f>Data[[#This Row],[TOTAL CHELTUIELI EURO]]/Data[[#This Row],[NUMĂRUL PERSOANELOR ÎNSCRISE ÎN LISTELE ELECTORALE]]</f>
        <v>0.20521841558849524</v>
      </c>
      <c r="V694" s="41">
        <f>Data[[#This Row],[TOTAL CHELTUIELI LEI]]/Data[[#This Row],[NUMĂRUL PERSOANELOR CARE AU PARTICIPAT LA VOT]]</f>
        <v>1.7602888086642599</v>
      </c>
      <c r="W694" s="41">
        <f>Data[[#This Row],[TOTAL CHELTUIELI EURO]]/Data[[#This Row],[NUMĂRUL PERSOANELOR CARE AU PARTICIPAT LA VOT]]</f>
        <v>0.36368852062235496</v>
      </c>
      <c r="X694" s="43">
        <v>4.8400999999999996</v>
      </c>
      <c r="Y694" s="114" t="s">
        <v>2890</v>
      </c>
      <c r="Z694" s="44">
        <v>0</v>
      </c>
      <c r="AA694" s="115" t="s">
        <v>3105</v>
      </c>
      <c r="AB694" s="44">
        <v>0</v>
      </c>
      <c r="AC694" s="45"/>
    </row>
    <row r="695" spans="1:29" ht="12" customHeight="1" x14ac:dyDescent="0.2">
      <c r="A695" s="37">
        <v>694</v>
      </c>
      <c r="B695" s="38" t="s">
        <v>14</v>
      </c>
      <c r="C695" s="39" t="s">
        <v>1576</v>
      </c>
      <c r="D695" s="40">
        <v>44101</v>
      </c>
      <c r="E695" s="38">
        <v>1</v>
      </c>
      <c r="F695" s="38"/>
      <c r="G695" s="38" t="s">
        <v>2</v>
      </c>
      <c r="H695" s="38" t="s">
        <v>2</v>
      </c>
      <c r="I695" s="41">
        <v>3000</v>
      </c>
      <c r="J695" s="41">
        <v>1586</v>
      </c>
      <c r="K695" s="41">
        <v>0</v>
      </c>
      <c r="L695" s="41">
        <f>SUM(Data[[#This Row],[CHELTUIELI DE PERSONAL LEI]:[CHELTUIELI DE CAPITAL (ACTIVE NEFINANCIARE ) LEI]])</f>
        <v>4586</v>
      </c>
      <c r="M695" s="41">
        <f>Data[[#This Row],[TOTAL CHELTUIELI LEI]]/Data[[#This Row],[CURS VALUTAR EURO BNR 22 07 2020]]</f>
        <v>947.50108468833298</v>
      </c>
      <c r="N695" s="49">
        <v>2458</v>
      </c>
      <c r="O695" s="54"/>
      <c r="P695" s="54">
        <v>1552</v>
      </c>
      <c r="Q695" s="54"/>
      <c r="R695" s="54">
        <f>Data[[#This Row],[PERSOANE ÎNSCRISE ÎN LISTELE ELECTORALE (TURUL 1)            ]]+Data[[#This Row],[PERSOANE ÎNSCRISE ÎN LISTELE ELECTORALE (TURUL AL 2-LEA)]]</f>
        <v>2458</v>
      </c>
      <c r="S695" s="54">
        <f>Data[[#This Row],[PERSOANE CARE AU PARTICIPAT LA VOT (TURUL 1)]]+Data[[#This Row],[PERSOANE CARE AU PARTICIPAT LA VOT  (TURUL AL 2-LEA)]]</f>
        <v>1552</v>
      </c>
      <c r="T695" s="41">
        <f>Data[[#This Row],[TOTAL CHELTUIELI LEI]]/Data[[#This Row],[NUMĂRUL PERSOANELOR ÎNSCRISE ÎN LISTELE ELECTORALE]]</f>
        <v>1.8657445077298618</v>
      </c>
      <c r="U695" s="41">
        <f>Data[[#This Row],[TOTAL CHELTUIELI EURO]]/Data[[#This Row],[NUMĂRUL PERSOANELOR ÎNSCRISE ÎN LISTELE ELECTORALE]]</f>
        <v>0.38547643803430959</v>
      </c>
      <c r="V695" s="41">
        <f>Data[[#This Row],[TOTAL CHELTUIELI LEI]]/Data[[#This Row],[NUMĂRUL PERSOANELOR CARE AU PARTICIPAT LA VOT]]</f>
        <v>2.954896907216495</v>
      </c>
      <c r="W695" s="41">
        <f>Data[[#This Row],[TOTAL CHELTUIELI EURO]]/Data[[#This Row],[NUMĂRUL PERSOANELOR CARE AU PARTICIPAT LA VOT]]</f>
        <v>0.61050327621670941</v>
      </c>
      <c r="X695" s="43">
        <v>4.8400999999999996</v>
      </c>
      <c r="Y695" s="114" t="s">
        <v>2894</v>
      </c>
      <c r="Z695" s="44">
        <v>1</v>
      </c>
      <c r="AA695" s="115" t="s">
        <v>3105</v>
      </c>
      <c r="AB695" s="44">
        <v>0</v>
      </c>
      <c r="AC695" s="45"/>
    </row>
    <row r="696" spans="1:29" ht="12" customHeight="1" x14ac:dyDescent="0.2">
      <c r="A696" s="37">
        <v>695</v>
      </c>
      <c r="B696" s="38" t="s">
        <v>15</v>
      </c>
      <c r="C696" s="39" t="s">
        <v>1577</v>
      </c>
      <c r="D696" s="40">
        <v>44101</v>
      </c>
      <c r="E696" s="38">
        <v>1</v>
      </c>
      <c r="F696" s="38"/>
      <c r="G696" s="38" t="s">
        <v>2</v>
      </c>
      <c r="H696" s="38" t="s">
        <v>2</v>
      </c>
      <c r="I696" s="57">
        <v>19200</v>
      </c>
      <c r="J696" s="57">
        <v>57807.05</v>
      </c>
      <c r="K696" s="57">
        <v>0</v>
      </c>
      <c r="L696" s="41">
        <f>SUM(Data[[#This Row],[CHELTUIELI DE PERSONAL LEI]:[CHELTUIELI DE CAPITAL (ACTIVE NEFINANCIARE ) LEI]])</f>
        <v>77007.05</v>
      </c>
      <c r="M696" s="41">
        <f>Data[[#This Row],[TOTAL CHELTUIELI LEI]]/Data[[#This Row],[CURS VALUTAR EURO BNR 22 07 2020]]</f>
        <v>15910.218797132293</v>
      </c>
      <c r="N696" s="49">
        <v>108941</v>
      </c>
      <c r="O696" s="54"/>
      <c r="P696" s="54">
        <v>38906</v>
      </c>
      <c r="Q696" s="54"/>
      <c r="R696" s="54">
        <f>Data[[#This Row],[PERSOANE ÎNSCRISE ÎN LISTELE ELECTORALE (TURUL 1)            ]]+Data[[#This Row],[PERSOANE ÎNSCRISE ÎN LISTELE ELECTORALE (TURUL AL 2-LEA)]]</f>
        <v>108941</v>
      </c>
      <c r="S696" s="54">
        <f>Data[[#This Row],[PERSOANE CARE AU PARTICIPAT LA VOT (TURUL 1)]]+Data[[#This Row],[PERSOANE CARE AU PARTICIPAT LA VOT  (TURUL AL 2-LEA)]]</f>
        <v>38906</v>
      </c>
      <c r="T696" s="41">
        <f>Data[[#This Row],[TOTAL CHELTUIELI LEI]]/Data[[#This Row],[NUMĂRUL PERSOANELOR ÎNSCRISE ÎN LISTELE ELECTORALE]]</f>
        <v>0.70686931458312297</v>
      </c>
      <c r="U696" s="41">
        <f>Data[[#This Row],[TOTAL CHELTUIELI EURO]]/Data[[#This Row],[NUMĂRUL PERSOANELOR ÎNSCRISE ÎN LISTELE ELECTORALE]]</f>
        <v>0.14604436160061218</v>
      </c>
      <c r="V696" s="41">
        <f>Data[[#This Row],[TOTAL CHELTUIELI LEI]]/Data[[#This Row],[NUMĂRUL PERSOANELOR CARE AU PARTICIPAT LA VOT]]</f>
        <v>1.9793103891430628</v>
      </c>
      <c r="W696" s="41">
        <f>Data[[#This Row],[TOTAL CHELTUIELI EURO]]/Data[[#This Row],[NUMĂRUL PERSOANELOR CARE AU PARTICIPAT LA VOT]]</f>
        <v>0.40893997833579121</v>
      </c>
      <c r="X696" s="43">
        <v>4.8400999999999996</v>
      </c>
      <c r="Y696" s="114" t="s">
        <v>2890</v>
      </c>
      <c r="Z696" s="44">
        <v>0</v>
      </c>
      <c r="AA696" s="115" t="s">
        <v>3105</v>
      </c>
      <c r="AB696" s="44">
        <v>0</v>
      </c>
      <c r="AC696" s="45"/>
    </row>
    <row r="697" spans="1:29" ht="12" customHeight="1" x14ac:dyDescent="0.2">
      <c r="A697" s="37">
        <v>696</v>
      </c>
      <c r="B697" s="38" t="s">
        <v>15</v>
      </c>
      <c r="C697" s="39" t="s">
        <v>1578</v>
      </c>
      <c r="D697" s="40">
        <v>44101</v>
      </c>
      <c r="E697" s="38">
        <v>1</v>
      </c>
      <c r="F697" s="38"/>
      <c r="G697" s="38" t="s">
        <v>2</v>
      </c>
      <c r="H697" s="38" t="s">
        <v>2</v>
      </c>
      <c r="I697" s="57">
        <v>12300</v>
      </c>
      <c r="J697" s="57">
        <v>28731</v>
      </c>
      <c r="K697" s="57">
        <v>0</v>
      </c>
      <c r="L697" s="41">
        <f>SUM(Data[[#This Row],[CHELTUIELI DE PERSONAL LEI]:[CHELTUIELI DE CAPITAL (ACTIVE NEFINANCIARE ) LEI]])</f>
        <v>41031</v>
      </c>
      <c r="M697" s="41">
        <f>Data[[#This Row],[TOTAL CHELTUIELI LEI]]/Data[[#This Row],[CURS VALUTAR EURO BNR 22 07 2020]]</f>
        <v>8477.3041879300017</v>
      </c>
      <c r="N697" s="49">
        <v>32211</v>
      </c>
      <c r="O697" s="54"/>
      <c r="P697" s="54">
        <v>13831</v>
      </c>
      <c r="Q697" s="54"/>
      <c r="R697" s="54">
        <f>Data[[#This Row],[PERSOANE ÎNSCRISE ÎN LISTELE ELECTORALE (TURUL 1)            ]]+Data[[#This Row],[PERSOANE ÎNSCRISE ÎN LISTELE ELECTORALE (TURUL AL 2-LEA)]]</f>
        <v>32211</v>
      </c>
      <c r="S697" s="54">
        <f>Data[[#This Row],[PERSOANE CARE AU PARTICIPAT LA VOT (TURUL 1)]]+Data[[#This Row],[PERSOANE CARE AU PARTICIPAT LA VOT  (TURUL AL 2-LEA)]]</f>
        <v>13831</v>
      </c>
      <c r="T697" s="41">
        <f>Data[[#This Row],[TOTAL CHELTUIELI LEI]]/Data[[#This Row],[NUMĂRUL PERSOANELOR ÎNSCRISE ÎN LISTELE ELECTORALE]]</f>
        <v>1.2738195026543728</v>
      </c>
      <c r="U697" s="41">
        <f>Data[[#This Row],[TOTAL CHELTUIELI EURO]]/Data[[#This Row],[NUMĂRUL PERSOANELOR ÎNSCRISE ÎN LISTELE ELECTORALE]]</f>
        <v>0.26318041004408438</v>
      </c>
      <c r="V697" s="41">
        <f>Data[[#This Row],[TOTAL CHELTUIELI LEI]]/Data[[#This Row],[NUMĂRUL PERSOANELOR CARE AU PARTICIPAT LA VOT]]</f>
        <v>2.9665967753596991</v>
      </c>
      <c r="W697" s="41">
        <f>Data[[#This Row],[TOTAL CHELTUIELI EURO]]/Data[[#This Row],[NUMĂRUL PERSOANELOR CARE AU PARTICIPAT LA VOT]]</f>
        <v>0.61292055440170645</v>
      </c>
      <c r="X697" s="43">
        <v>4.8400999999999996</v>
      </c>
      <c r="Y697" s="114" t="s">
        <v>2894</v>
      </c>
      <c r="Z697" s="44">
        <v>1</v>
      </c>
      <c r="AA697" s="115" t="s">
        <v>3105</v>
      </c>
      <c r="AB697" s="44">
        <v>0</v>
      </c>
      <c r="AC697" s="45"/>
    </row>
    <row r="698" spans="1:29" ht="12" customHeight="1" x14ac:dyDescent="0.2">
      <c r="A698" s="37">
        <v>697</v>
      </c>
      <c r="B698" s="38" t="s">
        <v>15</v>
      </c>
      <c r="C698" s="39" t="s">
        <v>3006</v>
      </c>
      <c r="D698" s="40">
        <v>44101</v>
      </c>
      <c r="E698" s="38">
        <v>1</v>
      </c>
      <c r="F698" s="38"/>
      <c r="G698" s="38" t="s">
        <v>2</v>
      </c>
      <c r="H698" s="38" t="s">
        <v>2</v>
      </c>
      <c r="I698" s="57">
        <v>3200</v>
      </c>
      <c r="J698" s="57">
        <v>28672</v>
      </c>
      <c r="K698" s="57">
        <v>0</v>
      </c>
      <c r="L698" s="41">
        <f>SUM(Data[[#This Row],[CHELTUIELI DE PERSONAL LEI]:[CHELTUIELI DE CAPITAL (ACTIVE NEFINANCIARE ) LEI]])</f>
        <v>31872</v>
      </c>
      <c r="M698" s="41">
        <f>Data[[#This Row],[TOTAL CHELTUIELI LEI]]/Data[[#This Row],[CURS VALUTAR EURO BNR 22 07 2020]]</f>
        <v>6584.9879134728626</v>
      </c>
      <c r="N698" s="49">
        <v>8947</v>
      </c>
      <c r="O698" s="54"/>
      <c r="P698" s="54">
        <v>6110</v>
      </c>
      <c r="Q698" s="54"/>
      <c r="R698" s="54">
        <f>Data[[#This Row],[PERSOANE ÎNSCRISE ÎN LISTELE ELECTORALE (TURUL 1)            ]]+Data[[#This Row],[PERSOANE ÎNSCRISE ÎN LISTELE ELECTORALE (TURUL AL 2-LEA)]]</f>
        <v>8947</v>
      </c>
      <c r="S698" s="54">
        <f>Data[[#This Row],[PERSOANE CARE AU PARTICIPAT LA VOT (TURUL 1)]]+Data[[#This Row],[PERSOANE CARE AU PARTICIPAT LA VOT  (TURUL AL 2-LEA)]]</f>
        <v>6110</v>
      </c>
      <c r="T698" s="41">
        <f>Data[[#This Row],[TOTAL CHELTUIELI LEI]]/Data[[#This Row],[NUMĂRUL PERSOANELOR ÎNSCRISE ÎN LISTELE ELECTORALE]]</f>
        <v>3.5623113892925002</v>
      </c>
      <c r="U698" s="41">
        <f>Data[[#This Row],[TOTAL CHELTUIELI EURO]]/Data[[#This Row],[NUMĂRUL PERSOANELOR ÎNSCRISE ÎN LISTELE ELECTORALE]]</f>
        <v>0.73599954325168915</v>
      </c>
      <c r="V698" s="41">
        <f>Data[[#This Row],[TOTAL CHELTUIELI LEI]]/Data[[#This Row],[NUMĂRUL PERSOANELOR CARE AU PARTICIPAT LA VOT]]</f>
        <v>5.216366612111293</v>
      </c>
      <c r="W698" s="41">
        <f>Data[[#This Row],[TOTAL CHELTUIELI EURO]]/Data[[#This Row],[NUMĂRUL PERSOANELOR CARE AU PARTICIPAT LA VOT]]</f>
        <v>1.0777394293736273</v>
      </c>
      <c r="X698" s="43">
        <v>4.8400999999999996</v>
      </c>
      <c r="Y698" s="114" t="s">
        <v>2884</v>
      </c>
      <c r="Z698" s="44">
        <v>3</v>
      </c>
      <c r="AA698" s="115" t="s">
        <v>3105</v>
      </c>
      <c r="AB698" s="44">
        <v>0</v>
      </c>
      <c r="AC698" s="45"/>
    </row>
    <row r="699" spans="1:29" ht="12" customHeight="1" x14ac:dyDescent="0.2">
      <c r="A699" s="37">
        <v>698</v>
      </c>
      <c r="B699" s="38" t="s">
        <v>15</v>
      </c>
      <c r="C699" s="39" t="s">
        <v>3007</v>
      </c>
      <c r="D699" s="40">
        <v>44101</v>
      </c>
      <c r="E699" s="38">
        <v>1</v>
      </c>
      <c r="F699" s="38"/>
      <c r="G699" s="38" t="s">
        <v>2</v>
      </c>
      <c r="H699" s="38" t="s">
        <v>2</v>
      </c>
      <c r="I699" s="57">
        <v>7328</v>
      </c>
      <c r="J699" s="57">
        <v>28935</v>
      </c>
      <c r="K699" s="57">
        <v>0</v>
      </c>
      <c r="L699" s="41">
        <f>SUM(Data[[#This Row],[CHELTUIELI DE PERSONAL LEI]:[CHELTUIELI DE CAPITAL (ACTIVE NEFINANCIARE ) LEI]])</f>
        <v>36263</v>
      </c>
      <c r="M699" s="41">
        <f>Data[[#This Row],[TOTAL CHELTUIELI LEI]]/Data[[#This Row],[CURS VALUTAR EURO BNR 22 07 2020]]</f>
        <v>7492.2005743682985</v>
      </c>
      <c r="N699" s="49">
        <v>6262</v>
      </c>
      <c r="O699" s="54"/>
      <c r="P699" s="54">
        <v>3584</v>
      </c>
      <c r="Q699" s="54"/>
      <c r="R699" s="54">
        <f>Data[[#This Row],[PERSOANE ÎNSCRISE ÎN LISTELE ELECTORALE (TURUL 1)            ]]+Data[[#This Row],[PERSOANE ÎNSCRISE ÎN LISTELE ELECTORALE (TURUL AL 2-LEA)]]</f>
        <v>6262</v>
      </c>
      <c r="S699" s="54">
        <f>Data[[#This Row],[PERSOANE CARE AU PARTICIPAT LA VOT (TURUL 1)]]+Data[[#This Row],[PERSOANE CARE AU PARTICIPAT LA VOT  (TURUL AL 2-LEA)]]</f>
        <v>3584</v>
      </c>
      <c r="T699" s="41">
        <f>Data[[#This Row],[TOTAL CHELTUIELI LEI]]/Data[[#This Row],[NUMĂRUL PERSOANELOR ÎNSCRISE ÎN LISTELE ELECTORALE]]</f>
        <v>5.7909613541999363</v>
      </c>
      <c r="U699" s="41">
        <f>Data[[#This Row],[TOTAL CHELTUIELI EURO]]/Data[[#This Row],[NUMĂRUL PERSOANELOR ÎNSCRISE ÎN LISTELE ELECTORALE]]</f>
        <v>1.1964548984938197</v>
      </c>
      <c r="V699" s="41">
        <f>Data[[#This Row],[TOTAL CHELTUIELI LEI]]/Data[[#This Row],[NUMĂRUL PERSOANELOR CARE AU PARTICIPAT LA VOT]]</f>
        <v>10.118024553571429</v>
      </c>
      <c r="W699" s="41">
        <f>Data[[#This Row],[TOTAL CHELTUIELI EURO]]/Data[[#This Row],[NUMĂRUL PERSOANELOR CARE AU PARTICIPAT LA VOT]]</f>
        <v>2.0904577495447261</v>
      </c>
      <c r="X699" s="43">
        <v>4.8400999999999996</v>
      </c>
      <c r="Y699" s="114" t="s">
        <v>2892</v>
      </c>
      <c r="Z699" s="44">
        <v>5</v>
      </c>
      <c r="AA699" s="115" t="s">
        <v>3107</v>
      </c>
      <c r="AB699" s="44">
        <v>1</v>
      </c>
      <c r="AC699" s="45"/>
    </row>
    <row r="700" spans="1:29" ht="12" customHeight="1" x14ac:dyDescent="0.2">
      <c r="A700" s="37">
        <v>699</v>
      </c>
      <c r="B700" s="38" t="s">
        <v>15</v>
      </c>
      <c r="C700" s="39" t="s">
        <v>3008</v>
      </c>
      <c r="D700" s="40">
        <v>44101</v>
      </c>
      <c r="E700" s="38">
        <v>1</v>
      </c>
      <c r="F700" s="38"/>
      <c r="G700" s="38" t="s">
        <v>2</v>
      </c>
      <c r="H700" s="38" t="s">
        <v>2</v>
      </c>
      <c r="I700" s="57">
        <v>1680</v>
      </c>
      <c r="J700" s="57">
        <v>7814.17</v>
      </c>
      <c r="K700" s="57">
        <v>0</v>
      </c>
      <c r="L700" s="41">
        <f>SUM(Data[[#This Row],[CHELTUIELI DE PERSONAL LEI]:[CHELTUIELI DE CAPITAL (ACTIVE NEFINANCIARE ) LEI]])</f>
        <v>9494.17</v>
      </c>
      <c r="M700" s="41">
        <f>Data[[#This Row],[TOTAL CHELTUIELI LEI]]/Data[[#This Row],[CURS VALUTAR EURO BNR 22 07 2020]]</f>
        <v>1961.5648437015766</v>
      </c>
      <c r="N700" s="49">
        <v>5835</v>
      </c>
      <c r="O700" s="54"/>
      <c r="P700" s="54">
        <v>3840</v>
      </c>
      <c r="Q700" s="54"/>
      <c r="R700" s="54">
        <f>Data[[#This Row],[PERSOANE ÎNSCRISE ÎN LISTELE ELECTORALE (TURUL 1)            ]]+Data[[#This Row],[PERSOANE ÎNSCRISE ÎN LISTELE ELECTORALE (TURUL AL 2-LEA)]]</f>
        <v>5835</v>
      </c>
      <c r="S700" s="54">
        <f>Data[[#This Row],[PERSOANE CARE AU PARTICIPAT LA VOT (TURUL 1)]]+Data[[#This Row],[PERSOANE CARE AU PARTICIPAT LA VOT  (TURUL AL 2-LEA)]]</f>
        <v>3840</v>
      </c>
      <c r="T700" s="41">
        <f>Data[[#This Row],[TOTAL CHELTUIELI LEI]]/Data[[#This Row],[NUMĂRUL PERSOANELOR ÎNSCRISE ÎN LISTELE ELECTORALE]]</f>
        <v>1.6271071122536418</v>
      </c>
      <c r="U700" s="41">
        <f>Data[[#This Row],[TOTAL CHELTUIELI EURO]]/Data[[#This Row],[NUMĂRUL PERSOANELOR ÎNSCRISE ÎN LISTELE ELECTORALE]]</f>
        <v>0.33617220971749384</v>
      </c>
      <c r="V700" s="41">
        <f>Data[[#This Row],[TOTAL CHELTUIELI LEI]]/Data[[#This Row],[NUMĂRUL PERSOANELOR CARE AU PARTICIPAT LA VOT]]</f>
        <v>2.4724401041666666</v>
      </c>
      <c r="W700" s="41">
        <f>Data[[#This Row],[TOTAL CHELTUIELI EURO]]/Data[[#This Row],[NUMĂRUL PERSOANELOR CARE AU PARTICIPAT LA VOT]]</f>
        <v>0.51082417804728553</v>
      </c>
      <c r="X700" s="43">
        <v>4.8400999999999996</v>
      </c>
      <c r="Y700" s="114" t="s">
        <v>2894</v>
      </c>
      <c r="Z700" s="44">
        <v>1</v>
      </c>
      <c r="AA700" s="115" t="s">
        <v>3105</v>
      </c>
      <c r="AB700" s="44">
        <v>0</v>
      </c>
      <c r="AC700" s="45"/>
    </row>
    <row r="701" spans="1:29" ht="12" customHeight="1" x14ac:dyDescent="0.2">
      <c r="A701" s="37">
        <v>700</v>
      </c>
      <c r="B701" s="38" t="s">
        <v>15</v>
      </c>
      <c r="C701" s="39" t="s">
        <v>1579</v>
      </c>
      <c r="D701" s="40">
        <v>44101</v>
      </c>
      <c r="E701" s="38">
        <v>1</v>
      </c>
      <c r="F701" s="38"/>
      <c r="G701" s="38" t="s">
        <v>2</v>
      </c>
      <c r="H701" s="38" t="s">
        <v>2</v>
      </c>
      <c r="I701" s="57">
        <v>0</v>
      </c>
      <c r="J701" s="57">
        <v>14594</v>
      </c>
      <c r="K701" s="57">
        <v>0</v>
      </c>
      <c r="L701" s="41">
        <f>SUM(Data[[#This Row],[CHELTUIELI DE PERSONAL LEI]:[CHELTUIELI DE CAPITAL (ACTIVE NEFINANCIARE ) LEI]])</f>
        <v>14594</v>
      </c>
      <c r="M701" s="41">
        <f>Data[[#This Row],[TOTAL CHELTUIELI LEI]]/Data[[#This Row],[CURS VALUTAR EURO BNR 22 07 2020]]</f>
        <v>3015.2269581207001</v>
      </c>
      <c r="N701" s="49">
        <v>1837</v>
      </c>
      <c r="O701" s="54"/>
      <c r="P701" s="54">
        <v>1148</v>
      </c>
      <c r="Q701" s="54"/>
      <c r="R701" s="54">
        <f>Data[[#This Row],[PERSOANE ÎNSCRISE ÎN LISTELE ELECTORALE (TURUL 1)            ]]+Data[[#This Row],[PERSOANE ÎNSCRISE ÎN LISTELE ELECTORALE (TURUL AL 2-LEA)]]</f>
        <v>1837</v>
      </c>
      <c r="S701" s="54">
        <f>Data[[#This Row],[PERSOANE CARE AU PARTICIPAT LA VOT (TURUL 1)]]+Data[[#This Row],[PERSOANE CARE AU PARTICIPAT LA VOT  (TURUL AL 2-LEA)]]</f>
        <v>1148</v>
      </c>
      <c r="T701" s="41">
        <f>Data[[#This Row],[TOTAL CHELTUIELI LEI]]/Data[[#This Row],[NUMĂRUL PERSOANELOR ÎNSCRISE ÎN LISTELE ELECTORALE]]</f>
        <v>7.9444746869896568</v>
      </c>
      <c r="U701" s="41">
        <f>Data[[#This Row],[TOTAL CHELTUIELI EURO]]/Data[[#This Row],[NUMĂRUL PERSOANELOR ÎNSCRISE ÎN LISTELE ELECTORALE]]</f>
        <v>1.641386476930158</v>
      </c>
      <c r="V701" s="41">
        <f>Data[[#This Row],[TOTAL CHELTUIELI LEI]]/Data[[#This Row],[NUMĂRUL PERSOANELOR CARE AU PARTICIPAT LA VOT]]</f>
        <v>12.712543554006968</v>
      </c>
      <c r="W701" s="41">
        <f>Data[[#This Row],[TOTAL CHELTUIELI EURO]]/Data[[#This Row],[NUMĂRUL PERSOANELOR CARE AU PARTICIPAT LA VOT]]</f>
        <v>2.6265043189204706</v>
      </c>
      <c r="X701" s="43">
        <v>4.8400999999999996</v>
      </c>
      <c r="Y701" s="114" t="s">
        <v>2886</v>
      </c>
      <c r="Z701" s="44">
        <v>7</v>
      </c>
      <c r="AA701" s="115" t="s">
        <v>3107</v>
      </c>
      <c r="AB701" s="44">
        <v>1</v>
      </c>
      <c r="AC701" s="45"/>
    </row>
    <row r="702" spans="1:29" ht="12" customHeight="1" x14ac:dyDescent="0.2">
      <c r="A702" s="37">
        <v>701</v>
      </c>
      <c r="B702" s="38" t="s">
        <v>15</v>
      </c>
      <c r="C702" s="39" t="s">
        <v>1580</v>
      </c>
      <c r="D702" s="40">
        <v>44101</v>
      </c>
      <c r="E702" s="38">
        <v>1</v>
      </c>
      <c r="F702" s="38"/>
      <c r="G702" s="38" t="s">
        <v>2</v>
      </c>
      <c r="H702" s="38" t="s">
        <v>2</v>
      </c>
      <c r="I702" s="57">
        <v>19802.28</v>
      </c>
      <c r="J702" s="57">
        <v>8347</v>
      </c>
      <c r="K702" s="57">
        <v>0</v>
      </c>
      <c r="L702" s="41">
        <f>SUM(Data[[#This Row],[CHELTUIELI DE PERSONAL LEI]:[CHELTUIELI DE CAPITAL (ACTIVE NEFINANCIARE ) LEI]])</f>
        <v>28149.279999999999</v>
      </c>
      <c r="M702" s="41">
        <f>Data[[#This Row],[TOTAL CHELTUIELI LEI]]/Data[[#This Row],[CURS VALUTAR EURO BNR 22 07 2020]]</f>
        <v>5815.8467800252065</v>
      </c>
      <c r="N702" s="49">
        <v>1982</v>
      </c>
      <c r="O702" s="54"/>
      <c r="P702" s="54">
        <v>1673</v>
      </c>
      <c r="Q702" s="54"/>
      <c r="R702" s="54">
        <f>Data[[#This Row],[PERSOANE ÎNSCRISE ÎN LISTELE ELECTORALE (TURUL 1)            ]]+Data[[#This Row],[PERSOANE ÎNSCRISE ÎN LISTELE ELECTORALE (TURUL AL 2-LEA)]]</f>
        <v>1982</v>
      </c>
      <c r="S702" s="54">
        <f>Data[[#This Row],[PERSOANE CARE AU PARTICIPAT LA VOT (TURUL 1)]]+Data[[#This Row],[PERSOANE CARE AU PARTICIPAT LA VOT  (TURUL AL 2-LEA)]]</f>
        <v>1673</v>
      </c>
      <c r="T702" s="41">
        <f>Data[[#This Row],[TOTAL CHELTUIELI LEI]]/Data[[#This Row],[NUMĂRUL PERSOANELOR ÎNSCRISE ÎN LISTELE ELECTORALE]]</f>
        <v>14.202462159434914</v>
      </c>
      <c r="U702" s="41">
        <f>Data[[#This Row],[TOTAL CHELTUIELI EURO]]/Data[[#This Row],[NUMĂRUL PERSOANELOR ÎNSCRISE ÎN LISTELE ELECTORALE]]</f>
        <v>2.9343323814456137</v>
      </c>
      <c r="V702" s="41">
        <f>Data[[#This Row],[TOTAL CHELTUIELI LEI]]/Data[[#This Row],[NUMĂRUL PERSOANELOR CARE AU PARTICIPAT LA VOT]]</f>
        <v>16.825630603705918</v>
      </c>
      <c r="W702" s="41">
        <f>Data[[#This Row],[TOTAL CHELTUIELI EURO]]/Data[[#This Row],[NUMĂRUL PERSOANELOR CARE AU PARTICIPAT LA VOT]]</f>
        <v>3.4762981351017372</v>
      </c>
      <c r="X702" s="43">
        <v>4.8400999999999996</v>
      </c>
      <c r="Y702" s="114" t="s">
        <v>2885</v>
      </c>
      <c r="Z702" s="44">
        <v>14</v>
      </c>
      <c r="AA702" s="115" t="s">
        <v>3108</v>
      </c>
      <c r="AB702" s="44">
        <v>2</v>
      </c>
      <c r="AC702" s="45"/>
    </row>
    <row r="703" spans="1:29" ht="12" customHeight="1" x14ac:dyDescent="0.2">
      <c r="A703" s="37">
        <v>702</v>
      </c>
      <c r="B703" s="38" t="s">
        <v>15</v>
      </c>
      <c r="C703" s="39" t="s">
        <v>1581</v>
      </c>
      <c r="D703" s="40">
        <v>44101</v>
      </c>
      <c r="E703" s="38">
        <v>1</v>
      </c>
      <c r="F703" s="38"/>
      <c r="G703" s="38" t="s">
        <v>2</v>
      </c>
      <c r="H703" s="38" t="s">
        <v>2</v>
      </c>
      <c r="I703" s="57">
        <v>6960</v>
      </c>
      <c r="J703" s="57">
        <v>5709</v>
      </c>
      <c r="K703" s="57">
        <v>0</v>
      </c>
      <c r="L703" s="41">
        <f>SUM(Data[[#This Row],[CHELTUIELI DE PERSONAL LEI]:[CHELTUIELI DE CAPITAL (ACTIVE NEFINANCIARE ) LEI]])</f>
        <v>12669</v>
      </c>
      <c r="M703" s="41">
        <f>Data[[#This Row],[TOTAL CHELTUIELI LEI]]/Data[[#This Row],[CURS VALUTAR EURO BNR 22 07 2020]]</f>
        <v>2617.5079027292827</v>
      </c>
      <c r="N703" s="49">
        <v>1266</v>
      </c>
      <c r="O703" s="54"/>
      <c r="P703" s="54">
        <v>1019</v>
      </c>
      <c r="Q703" s="54"/>
      <c r="R703" s="54">
        <f>Data[[#This Row],[PERSOANE ÎNSCRISE ÎN LISTELE ELECTORALE (TURUL 1)            ]]+Data[[#This Row],[PERSOANE ÎNSCRISE ÎN LISTELE ELECTORALE (TURUL AL 2-LEA)]]</f>
        <v>1266</v>
      </c>
      <c r="S703" s="54">
        <f>Data[[#This Row],[PERSOANE CARE AU PARTICIPAT LA VOT (TURUL 1)]]+Data[[#This Row],[PERSOANE CARE AU PARTICIPAT LA VOT  (TURUL AL 2-LEA)]]</f>
        <v>1019</v>
      </c>
      <c r="T703" s="41">
        <f>Data[[#This Row],[TOTAL CHELTUIELI LEI]]/Data[[#This Row],[NUMĂRUL PERSOANELOR ÎNSCRISE ÎN LISTELE ELECTORALE]]</f>
        <v>10.007109004739336</v>
      </c>
      <c r="U703" s="41">
        <f>Data[[#This Row],[TOTAL CHELTUIELI EURO]]/Data[[#This Row],[NUMĂRUL PERSOANELOR ÎNSCRISE ÎN LISTELE ELECTORALE]]</f>
        <v>2.0675417873059105</v>
      </c>
      <c r="V703" s="41">
        <f>Data[[#This Row],[TOTAL CHELTUIELI LEI]]/Data[[#This Row],[NUMĂRUL PERSOANELOR CARE AU PARTICIPAT LA VOT]]</f>
        <v>12.432777232580962</v>
      </c>
      <c r="W703" s="41">
        <f>Data[[#This Row],[TOTAL CHELTUIELI EURO]]/Data[[#This Row],[NUMĂRUL PERSOANELOR CARE AU PARTICIPAT LA VOT]]</f>
        <v>2.5687025541994926</v>
      </c>
      <c r="X703" s="43">
        <v>4.8400999999999996</v>
      </c>
      <c r="Y703" s="114" t="s">
        <v>2898</v>
      </c>
      <c r="Z703" s="44">
        <v>10</v>
      </c>
      <c r="AA703" s="115" t="s">
        <v>3108</v>
      </c>
      <c r="AB703" s="44">
        <v>2</v>
      </c>
      <c r="AC703" s="45"/>
    </row>
    <row r="704" spans="1:29" ht="12" customHeight="1" x14ac:dyDescent="0.2">
      <c r="A704" s="37">
        <v>703</v>
      </c>
      <c r="B704" s="38" t="s">
        <v>15</v>
      </c>
      <c r="C704" s="39" t="s">
        <v>1582</v>
      </c>
      <c r="D704" s="40">
        <v>44101</v>
      </c>
      <c r="E704" s="38">
        <v>1</v>
      </c>
      <c r="F704" s="38"/>
      <c r="G704" s="38" t="s">
        <v>2</v>
      </c>
      <c r="H704" s="38" t="s">
        <v>2</v>
      </c>
      <c r="I704" s="57">
        <v>2500</v>
      </c>
      <c r="J704" s="57">
        <v>6349</v>
      </c>
      <c r="K704" s="57">
        <v>0</v>
      </c>
      <c r="L704" s="41">
        <f>SUM(Data[[#This Row],[CHELTUIELI DE PERSONAL LEI]:[CHELTUIELI DE CAPITAL (ACTIVE NEFINANCIARE ) LEI]])</f>
        <v>8849</v>
      </c>
      <c r="M704" s="41">
        <f>Data[[#This Row],[TOTAL CHELTUIELI LEI]]/Data[[#This Row],[CURS VALUTAR EURO BNR 22 07 2020]]</f>
        <v>1828.2680109915086</v>
      </c>
      <c r="N704" s="49">
        <v>3579</v>
      </c>
      <c r="O704" s="54"/>
      <c r="P704" s="54">
        <v>2503</v>
      </c>
      <c r="Q704" s="54"/>
      <c r="R704" s="54">
        <f>Data[[#This Row],[PERSOANE ÎNSCRISE ÎN LISTELE ELECTORALE (TURUL 1)            ]]+Data[[#This Row],[PERSOANE ÎNSCRISE ÎN LISTELE ELECTORALE (TURUL AL 2-LEA)]]</f>
        <v>3579</v>
      </c>
      <c r="S704" s="54">
        <f>Data[[#This Row],[PERSOANE CARE AU PARTICIPAT LA VOT (TURUL 1)]]+Data[[#This Row],[PERSOANE CARE AU PARTICIPAT LA VOT  (TURUL AL 2-LEA)]]</f>
        <v>2503</v>
      </c>
      <c r="T704" s="41">
        <f>Data[[#This Row],[TOTAL CHELTUIELI LEI]]/Data[[#This Row],[NUMĂRUL PERSOANELOR ÎNSCRISE ÎN LISTELE ELECTORALE]]</f>
        <v>2.4724783459066777</v>
      </c>
      <c r="U704" s="41">
        <f>Data[[#This Row],[TOTAL CHELTUIELI EURO]]/Data[[#This Row],[NUMĂRUL PERSOANELOR ÎNSCRISE ÎN LISTELE ELECTORALE]]</f>
        <v>0.51083207906999406</v>
      </c>
      <c r="V704" s="41">
        <f>Data[[#This Row],[TOTAL CHELTUIELI LEI]]/Data[[#This Row],[NUMĂRUL PERSOANELOR CARE AU PARTICIPAT LA VOT]]</f>
        <v>3.5353575709149023</v>
      </c>
      <c r="W704" s="41">
        <f>Data[[#This Row],[TOTAL CHELTUIELI EURO]]/Data[[#This Row],[NUMĂRUL PERSOANELOR CARE AU PARTICIPAT LA VOT]]</f>
        <v>0.73043068757151763</v>
      </c>
      <c r="X704" s="43">
        <v>4.8400999999999996</v>
      </c>
      <c r="Y704" s="114" t="s">
        <v>2891</v>
      </c>
      <c r="Z704" s="44">
        <v>2</v>
      </c>
      <c r="AA704" s="115" t="s">
        <v>3105</v>
      </c>
      <c r="AB704" s="44">
        <v>0</v>
      </c>
      <c r="AC704" s="45"/>
    </row>
    <row r="705" spans="1:29" ht="12" customHeight="1" x14ac:dyDescent="0.2">
      <c r="A705" s="37">
        <v>704</v>
      </c>
      <c r="B705" s="38" t="s">
        <v>15</v>
      </c>
      <c r="C705" s="39" t="s">
        <v>1583</v>
      </c>
      <c r="D705" s="40">
        <v>44101</v>
      </c>
      <c r="E705" s="38">
        <v>1</v>
      </c>
      <c r="F705" s="38"/>
      <c r="G705" s="38" t="s">
        <v>2</v>
      </c>
      <c r="H705" s="38" t="s">
        <v>2</v>
      </c>
      <c r="I705" s="57">
        <v>7110</v>
      </c>
      <c r="J705" s="57">
        <v>14120.31</v>
      </c>
      <c r="K705" s="57">
        <v>0</v>
      </c>
      <c r="L705" s="41">
        <f>SUM(Data[[#This Row],[CHELTUIELI DE PERSONAL LEI]:[CHELTUIELI DE CAPITAL (ACTIVE NEFINANCIARE ) LEI]])</f>
        <v>21230.309999999998</v>
      </c>
      <c r="M705" s="41">
        <f>Data[[#This Row],[TOTAL CHELTUIELI LEI]]/Data[[#This Row],[CURS VALUTAR EURO BNR 22 07 2020]]</f>
        <v>4386.3370591516705</v>
      </c>
      <c r="N705" s="49">
        <v>7261</v>
      </c>
      <c r="O705" s="54"/>
      <c r="P705" s="54">
        <v>3694</v>
      </c>
      <c r="Q705" s="54"/>
      <c r="R705" s="54">
        <f>Data[[#This Row],[PERSOANE ÎNSCRISE ÎN LISTELE ELECTORALE (TURUL 1)            ]]+Data[[#This Row],[PERSOANE ÎNSCRISE ÎN LISTELE ELECTORALE (TURUL AL 2-LEA)]]</f>
        <v>7261</v>
      </c>
      <c r="S705" s="54">
        <f>Data[[#This Row],[PERSOANE CARE AU PARTICIPAT LA VOT (TURUL 1)]]+Data[[#This Row],[PERSOANE CARE AU PARTICIPAT LA VOT  (TURUL AL 2-LEA)]]</f>
        <v>3694</v>
      </c>
      <c r="T705" s="41">
        <f>Data[[#This Row],[TOTAL CHELTUIELI LEI]]/Data[[#This Row],[NUMĂRUL PERSOANELOR ÎNSCRISE ÎN LISTELE ELECTORALE]]</f>
        <v>2.9238823853463707</v>
      </c>
      <c r="U705" s="41">
        <f>Data[[#This Row],[TOTAL CHELTUIELI EURO]]/Data[[#This Row],[NUMĂRUL PERSOANELOR ÎNSCRISE ÎN LISTELE ELECTORALE]]</f>
        <v>0.60409544954574723</v>
      </c>
      <c r="V705" s="41">
        <f>Data[[#This Row],[TOTAL CHELTUIELI LEI]]/Data[[#This Row],[NUMĂRUL PERSOANELOR CARE AU PARTICIPAT LA VOT]]</f>
        <v>5.7472414726583647</v>
      </c>
      <c r="W705" s="41">
        <f>Data[[#This Row],[TOTAL CHELTUIELI EURO]]/Data[[#This Row],[NUMĂRUL PERSOANELOR CARE AU PARTICIPAT LA VOT]]</f>
        <v>1.1874220517465268</v>
      </c>
      <c r="X705" s="43">
        <v>4.8400999999999996</v>
      </c>
      <c r="Y705" s="114" t="s">
        <v>2891</v>
      </c>
      <c r="Z705" s="44">
        <v>2</v>
      </c>
      <c r="AA705" s="115" t="s">
        <v>3105</v>
      </c>
      <c r="AB705" s="44">
        <v>0</v>
      </c>
      <c r="AC705" s="45"/>
    </row>
    <row r="706" spans="1:29" ht="12" customHeight="1" x14ac:dyDescent="0.2">
      <c r="A706" s="37">
        <v>705</v>
      </c>
      <c r="B706" s="38" t="s">
        <v>15</v>
      </c>
      <c r="C706" s="39" t="s">
        <v>1584</v>
      </c>
      <c r="D706" s="40">
        <v>44101</v>
      </c>
      <c r="E706" s="38">
        <v>1</v>
      </c>
      <c r="F706" s="38"/>
      <c r="G706" s="38" t="s">
        <v>2</v>
      </c>
      <c r="H706" s="38" t="s">
        <v>2</v>
      </c>
      <c r="I706" s="57">
        <v>3427</v>
      </c>
      <c r="J706" s="57">
        <v>8000</v>
      </c>
      <c r="K706" s="57">
        <v>0</v>
      </c>
      <c r="L706" s="41">
        <f>SUM(Data[[#This Row],[CHELTUIELI DE PERSONAL LEI]:[CHELTUIELI DE CAPITAL (ACTIVE NEFINANCIARE ) LEI]])</f>
        <v>11427</v>
      </c>
      <c r="M706" s="41">
        <f>Data[[#This Row],[TOTAL CHELTUIELI LEI]]/Data[[#This Row],[CURS VALUTAR EURO BNR 22 07 2020]]</f>
        <v>2360.9016342637551</v>
      </c>
      <c r="N706" s="49">
        <v>1984</v>
      </c>
      <c r="O706" s="54"/>
      <c r="P706" s="54">
        <v>863</v>
      </c>
      <c r="Q706" s="54"/>
      <c r="R706" s="54">
        <f>Data[[#This Row],[PERSOANE ÎNSCRISE ÎN LISTELE ELECTORALE (TURUL 1)            ]]+Data[[#This Row],[PERSOANE ÎNSCRISE ÎN LISTELE ELECTORALE (TURUL AL 2-LEA)]]</f>
        <v>1984</v>
      </c>
      <c r="S706" s="54">
        <f>Data[[#This Row],[PERSOANE CARE AU PARTICIPAT LA VOT (TURUL 1)]]+Data[[#This Row],[PERSOANE CARE AU PARTICIPAT LA VOT  (TURUL AL 2-LEA)]]</f>
        <v>863</v>
      </c>
      <c r="T706" s="41">
        <f>Data[[#This Row],[TOTAL CHELTUIELI LEI]]/Data[[#This Row],[NUMĂRUL PERSOANELOR ÎNSCRISE ÎN LISTELE ELECTORALE]]</f>
        <v>5.759576612903226</v>
      </c>
      <c r="U706" s="41">
        <f>Data[[#This Row],[TOTAL CHELTUIELI EURO]]/Data[[#This Row],[NUMĂRUL PERSOANELOR ÎNSCRISE ÎN LISTELE ELECTORALE]]</f>
        <v>1.189970581786167</v>
      </c>
      <c r="V706" s="41">
        <f>Data[[#This Row],[TOTAL CHELTUIELI LEI]]/Data[[#This Row],[NUMĂRUL PERSOANELOR CARE AU PARTICIPAT LA VOT]]</f>
        <v>13.241019698725376</v>
      </c>
      <c r="W706" s="41">
        <f>Data[[#This Row],[TOTAL CHELTUIELI EURO]]/Data[[#This Row],[NUMĂRUL PERSOANELOR CARE AU PARTICIPAT LA VOT]]</f>
        <v>2.7356913490889401</v>
      </c>
      <c r="X706" s="43">
        <v>4.8400999999999996</v>
      </c>
      <c r="Y706" s="114" t="s">
        <v>2892</v>
      </c>
      <c r="Z706" s="44">
        <v>5</v>
      </c>
      <c r="AA706" s="115" t="s">
        <v>3107</v>
      </c>
      <c r="AB706" s="44">
        <v>1</v>
      </c>
      <c r="AC706" s="45"/>
    </row>
    <row r="707" spans="1:29" ht="12" customHeight="1" x14ac:dyDescent="0.2">
      <c r="A707" s="37">
        <v>706</v>
      </c>
      <c r="B707" s="38" t="s">
        <v>15</v>
      </c>
      <c r="C707" s="39" t="s">
        <v>1585</v>
      </c>
      <c r="D707" s="40">
        <v>44101</v>
      </c>
      <c r="E707" s="38">
        <v>1</v>
      </c>
      <c r="F707" s="38"/>
      <c r="G707" s="38" t="s">
        <v>2</v>
      </c>
      <c r="H707" s="38" t="s">
        <v>2</v>
      </c>
      <c r="I707" s="57">
        <v>600</v>
      </c>
      <c r="J707" s="57">
        <v>3708</v>
      </c>
      <c r="K707" s="57">
        <v>0</v>
      </c>
      <c r="L707" s="41">
        <f>SUM(Data[[#This Row],[CHELTUIELI DE PERSONAL LEI]:[CHELTUIELI DE CAPITAL (ACTIVE NEFINANCIARE ) LEI]])</f>
        <v>4308</v>
      </c>
      <c r="M707" s="41">
        <f>Data[[#This Row],[TOTAL CHELTUIELI LEI]]/Data[[#This Row],[CURS VALUTAR EURO BNR 22 07 2020]]</f>
        <v>890.06425487076717</v>
      </c>
      <c r="N707" s="49">
        <v>817</v>
      </c>
      <c r="O707" s="54"/>
      <c r="P707" s="54">
        <v>703</v>
      </c>
      <c r="Q707" s="54"/>
      <c r="R707" s="54">
        <f>Data[[#This Row],[PERSOANE ÎNSCRISE ÎN LISTELE ELECTORALE (TURUL 1)            ]]+Data[[#This Row],[PERSOANE ÎNSCRISE ÎN LISTELE ELECTORALE (TURUL AL 2-LEA)]]</f>
        <v>817</v>
      </c>
      <c r="S707" s="54">
        <f>Data[[#This Row],[PERSOANE CARE AU PARTICIPAT LA VOT (TURUL 1)]]+Data[[#This Row],[PERSOANE CARE AU PARTICIPAT LA VOT  (TURUL AL 2-LEA)]]</f>
        <v>703</v>
      </c>
      <c r="T707" s="41">
        <f>Data[[#This Row],[TOTAL CHELTUIELI LEI]]/Data[[#This Row],[NUMĂRUL PERSOANELOR ÎNSCRISE ÎN LISTELE ELECTORALE]]</f>
        <v>5.2729498164014688</v>
      </c>
      <c r="U707" s="41">
        <f>Data[[#This Row],[TOTAL CHELTUIELI EURO]]/Data[[#This Row],[NUMĂRUL PERSOANELOR ÎNSCRISE ÎN LISTELE ELECTORALE]]</f>
        <v>1.0894299325223589</v>
      </c>
      <c r="V707" s="41">
        <f>Data[[#This Row],[TOTAL CHELTUIELI LEI]]/Data[[#This Row],[NUMĂRUL PERSOANELOR CARE AU PARTICIPAT LA VOT]]</f>
        <v>6.1280227596017074</v>
      </c>
      <c r="W707" s="41">
        <f>Data[[#This Row],[TOTAL CHELTUIELI EURO]]/Data[[#This Row],[NUMĂRUL PERSOANELOR CARE AU PARTICIPAT LA VOT]]</f>
        <v>1.2660942459043629</v>
      </c>
      <c r="X707" s="43">
        <v>4.8400999999999996</v>
      </c>
      <c r="Y707" s="114" t="s">
        <v>2892</v>
      </c>
      <c r="Z707" s="44">
        <v>5</v>
      </c>
      <c r="AA707" s="115" t="s">
        <v>3107</v>
      </c>
      <c r="AB707" s="44">
        <v>1</v>
      </c>
      <c r="AC707" s="45"/>
    </row>
    <row r="708" spans="1:29" ht="12" customHeight="1" x14ac:dyDescent="0.2">
      <c r="A708" s="37">
        <v>707</v>
      </c>
      <c r="B708" s="38" t="s">
        <v>15</v>
      </c>
      <c r="C708" s="39" t="s">
        <v>1586</v>
      </c>
      <c r="D708" s="40">
        <v>44101</v>
      </c>
      <c r="E708" s="38">
        <v>1</v>
      </c>
      <c r="F708" s="38"/>
      <c r="G708" s="38" t="s">
        <v>2</v>
      </c>
      <c r="H708" s="38" t="s">
        <v>2</v>
      </c>
      <c r="I708" s="58">
        <v>2000</v>
      </c>
      <c r="J708" s="57">
        <v>11158</v>
      </c>
      <c r="K708" s="57">
        <v>0</v>
      </c>
      <c r="L708" s="41">
        <f>SUM(Data[[#This Row],[CHELTUIELI DE PERSONAL LEI]:[CHELTUIELI DE CAPITAL (ACTIVE NEFINANCIARE ) LEI]])</f>
        <v>13158</v>
      </c>
      <c r="M708" s="41">
        <f>Data[[#This Row],[TOTAL CHELTUIELI LEI]]/Data[[#This Row],[CURS VALUTAR EURO BNR 22 07 2020]]</f>
        <v>2718.5388731637777</v>
      </c>
      <c r="N708" s="49">
        <v>1773</v>
      </c>
      <c r="O708" s="54"/>
      <c r="P708" s="54">
        <v>1188</v>
      </c>
      <c r="Q708" s="54"/>
      <c r="R708" s="54">
        <f>Data[[#This Row],[PERSOANE ÎNSCRISE ÎN LISTELE ELECTORALE (TURUL 1)            ]]+Data[[#This Row],[PERSOANE ÎNSCRISE ÎN LISTELE ELECTORALE (TURUL AL 2-LEA)]]</f>
        <v>1773</v>
      </c>
      <c r="S708" s="54">
        <f>Data[[#This Row],[PERSOANE CARE AU PARTICIPAT LA VOT (TURUL 1)]]+Data[[#This Row],[PERSOANE CARE AU PARTICIPAT LA VOT  (TURUL AL 2-LEA)]]</f>
        <v>1188</v>
      </c>
      <c r="T708" s="41">
        <f>Data[[#This Row],[TOTAL CHELTUIELI LEI]]/Data[[#This Row],[NUMĂRUL PERSOANELOR ÎNSCRISE ÎN LISTELE ELECTORALE]]</f>
        <v>7.4213197969543145</v>
      </c>
      <c r="U708" s="41">
        <f>Data[[#This Row],[TOTAL CHELTUIELI EURO]]/Data[[#This Row],[NUMĂRUL PERSOANELOR ÎNSCRISE ÎN LISTELE ELECTORALE]]</f>
        <v>1.533298856832362</v>
      </c>
      <c r="V708" s="41">
        <f>Data[[#This Row],[TOTAL CHELTUIELI LEI]]/Data[[#This Row],[NUMĂRUL PERSOANELOR CARE AU PARTICIPAT LA VOT]]</f>
        <v>11.075757575757576</v>
      </c>
      <c r="W708" s="41">
        <f>Data[[#This Row],[TOTAL CHELTUIELI EURO]]/Data[[#This Row],[NUMĂRUL PERSOANELOR CARE AU PARTICIPAT LA VOT]]</f>
        <v>2.2883323848179948</v>
      </c>
      <c r="X708" s="43">
        <v>4.8400999999999996</v>
      </c>
      <c r="Y708" s="114" t="s">
        <v>2886</v>
      </c>
      <c r="Z708" s="44">
        <v>7</v>
      </c>
      <c r="AA708" s="115" t="s">
        <v>3107</v>
      </c>
      <c r="AB708" s="44">
        <v>1</v>
      </c>
      <c r="AC708" s="45"/>
    </row>
    <row r="709" spans="1:29" ht="12" customHeight="1" x14ac:dyDescent="0.2">
      <c r="A709" s="37">
        <v>708</v>
      </c>
      <c r="B709" s="38" t="s">
        <v>15</v>
      </c>
      <c r="C709" s="39" t="s">
        <v>1587</v>
      </c>
      <c r="D709" s="40">
        <v>44101</v>
      </c>
      <c r="E709" s="38">
        <v>1</v>
      </c>
      <c r="F709" s="38"/>
      <c r="G709" s="38" t="s">
        <v>2</v>
      </c>
      <c r="H709" s="38" t="s">
        <v>2</v>
      </c>
      <c r="I709" s="57">
        <v>1200</v>
      </c>
      <c r="J709" s="57">
        <v>5413.49</v>
      </c>
      <c r="K709" s="57">
        <v>0</v>
      </c>
      <c r="L709" s="41">
        <f>SUM(Data[[#This Row],[CHELTUIELI DE PERSONAL LEI]:[CHELTUIELI DE CAPITAL (ACTIVE NEFINANCIARE ) LEI]])</f>
        <v>6613.49</v>
      </c>
      <c r="M709" s="41">
        <f>Data[[#This Row],[TOTAL CHELTUIELI LEI]]/Data[[#This Row],[CURS VALUTAR EURO BNR 22 07 2020]]</f>
        <v>1366.395322410694</v>
      </c>
      <c r="N709" s="49">
        <v>780</v>
      </c>
      <c r="O709" s="54"/>
      <c r="P709" s="54">
        <v>654</v>
      </c>
      <c r="Q709" s="54"/>
      <c r="R709" s="54">
        <f>Data[[#This Row],[PERSOANE ÎNSCRISE ÎN LISTELE ELECTORALE (TURUL 1)            ]]+Data[[#This Row],[PERSOANE ÎNSCRISE ÎN LISTELE ELECTORALE (TURUL AL 2-LEA)]]</f>
        <v>780</v>
      </c>
      <c r="S709" s="54">
        <f>Data[[#This Row],[PERSOANE CARE AU PARTICIPAT LA VOT (TURUL 1)]]+Data[[#This Row],[PERSOANE CARE AU PARTICIPAT LA VOT  (TURUL AL 2-LEA)]]</f>
        <v>654</v>
      </c>
      <c r="T709" s="41">
        <f>Data[[#This Row],[TOTAL CHELTUIELI LEI]]/Data[[#This Row],[NUMĂRUL PERSOANELOR ÎNSCRISE ÎN LISTELE ELECTORALE]]</f>
        <v>8.4788333333333323</v>
      </c>
      <c r="U709" s="41">
        <f>Data[[#This Row],[TOTAL CHELTUIELI EURO]]/Data[[#This Row],[NUMĂRUL PERSOANELOR ÎNSCRISE ÎN LISTELE ELECTORALE]]</f>
        <v>1.7517888748855051</v>
      </c>
      <c r="V709" s="41">
        <f>Data[[#This Row],[TOTAL CHELTUIELI LEI]]/Data[[#This Row],[NUMĂRUL PERSOANELOR CARE AU PARTICIPAT LA VOT]]</f>
        <v>10.11237003058104</v>
      </c>
      <c r="W709" s="41">
        <f>Data[[#This Row],[TOTAL CHELTUIELI EURO]]/Data[[#This Row],[NUMĂRUL PERSOANELOR CARE AU PARTICIPAT LA VOT]]</f>
        <v>2.0892894838084004</v>
      </c>
      <c r="X709" s="43">
        <v>4.8400999999999996</v>
      </c>
      <c r="Y709" s="114" t="s">
        <v>2896</v>
      </c>
      <c r="Z709" s="44">
        <v>8</v>
      </c>
      <c r="AA709" s="115" t="s">
        <v>3107</v>
      </c>
      <c r="AB709" s="44">
        <v>1</v>
      </c>
      <c r="AC709" s="45"/>
    </row>
    <row r="710" spans="1:29" ht="12" customHeight="1" x14ac:dyDescent="0.2">
      <c r="A710" s="37">
        <v>709</v>
      </c>
      <c r="B710" s="38" t="s">
        <v>15</v>
      </c>
      <c r="C710" s="39" t="s">
        <v>1588</v>
      </c>
      <c r="D710" s="40">
        <v>44101</v>
      </c>
      <c r="E710" s="38">
        <v>1</v>
      </c>
      <c r="F710" s="38"/>
      <c r="G710" s="38" t="s">
        <v>2</v>
      </c>
      <c r="H710" s="38" t="s">
        <v>2</v>
      </c>
      <c r="I710" s="57">
        <v>1400</v>
      </c>
      <c r="J710" s="57">
        <v>5475.77</v>
      </c>
      <c r="K710" s="57">
        <v>0</v>
      </c>
      <c r="L710" s="41">
        <f>SUM(Data[[#This Row],[CHELTUIELI DE PERSONAL LEI]:[CHELTUIELI DE CAPITAL (ACTIVE NEFINANCIARE ) LEI]])</f>
        <v>6875.77</v>
      </c>
      <c r="M710" s="41">
        <f>Data[[#This Row],[TOTAL CHELTUIELI LEI]]/Data[[#This Row],[CURS VALUTAR EURO BNR 22 07 2020]]</f>
        <v>1420.584285448648</v>
      </c>
      <c r="N710" s="49">
        <v>1931</v>
      </c>
      <c r="O710" s="54"/>
      <c r="P710" s="54">
        <v>1204</v>
      </c>
      <c r="Q710" s="54"/>
      <c r="R710" s="54">
        <f>Data[[#This Row],[PERSOANE ÎNSCRISE ÎN LISTELE ELECTORALE (TURUL 1)            ]]+Data[[#This Row],[PERSOANE ÎNSCRISE ÎN LISTELE ELECTORALE (TURUL AL 2-LEA)]]</f>
        <v>1931</v>
      </c>
      <c r="S710" s="54">
        <f>Data[[#This Row],[PERSOANE CARE AU PARTICIPAT LA VOT (TURUL 1)]]+Data[[#This Row],[PERSOANE CARE AU PARTICIPAT LA VOT  (TURUL AL 2-LEA)]]</f>
        <v>1204</v>
      </c>
      <c r="T710" s="41">
        <f>Data[[#This Row],[TOTAL CHELTUIELI LEI]]/Data[[#This Row],[NUMĂRUL PERSOANELOR ÎNSCRISE ÎN LISTELE ELECTORALE]]</f>
        <v>3.5607301916105647</v>
      </c>
      <c r="U710" s="41">
        <f>Data[[#This Row],[TOTAL CHELTUIELI EURO]]/Data[[#This Row],[NUMĂRUL PERSOANELOR ÎNSCRISE ÎN LISTELE ELECTORALE]]</f>
        <v>0.73567285626548318</v>
      </c>
      <c r="V710" s="41">
        <f>Data[[#This Row],[TOTAL CHELTUIELI LEI]]/Data[[#This Row],[NUMĂRUL PERSOANELOR CARE AU PARTICIPAT LA VOT]]</f>
        <v>5.7107724252491696</v>
      </c>
      <c r="W710" s="41">
        <f>Data[[#This Row],[TOTAL CHELTUIELI EURO]]/Data[[#This Row],[NUMĂRUL PERSOANELOR CARE AU PARTICIPAT LA VOT]]</f>
        <v>1.1798872802729634</v>
      </c>
      <c r="X710" s="43">
        <v>4.8400999999999996</v>
      </c>
      <c r="Y710" s="114" t="s">
        <v>2884</v>
      </c>
      <c r="Z710" s="44">
        <v>3</v>
      </c>
      <c r="AA710" s="115" t="s">
        <v>3105</v>
      </c>
      <c r="AB710" s="44">
        <v>0</v>
      </c>
      <c r="AC710" s="45"/>
    </row>
    <row r="711" spans="1:29" ht="12" customHeight="1" x14ac:dyDescent="0.2">
      <c r="A711" s="37">
        <v>710</v>
      </c>
      <c r="B711" s="38" t="s">
        <v>15</v>
      </c>
      <c r="C711" s="39" t="s">
        <v>108</v>
      </c>
      <c r="D711" s="40">
        <v>44101</v>
      </c>
      <c r="E711" s="38">
        <v>1</v>
      </c>
      <c r="F711" s="38"/>
      <c r="G711" s="38" t="s">
        <v>2</v>
      </c>
      <c r="H711" s="38" t="s">
        <v>2</v>
      </c>
      <c r="I711" s="57">
        <v>1890</v>
      </c>
      <c r="J711" s="57">
        <v>2950</v>
      </c>
      <c r="K711" s="57">
        <v>0</v>
      </c>
      <c r="L711" s="41">
        <f>SUM(Data[[#This Row],[CHELTUIELI DE PERSONAL LEI]:[CHELTUIELI DE CAPITAL (ACTIVE NEFINANCIARE ) LEI]])</f>
        <v>4840</v>
      </c>
      <c r="M711" s="41">
        <f>Data[[#This Row],[TOTAL CHELTUIELI LEI]]/Data[[#This Row],[CURS VALUTAR EURO BNR 22 07 2020]]</f>
        <v>999.9793392698499</v>
      </c>
      <c r="N711" s="49">
        <v>1722</v>
      </c>
      <c r="O711" s="54"/>
      <c r="P711" s="54">
        <v>1137</v>
      </c>
      <c r="Q711" s="54"/>
      <c r="R711" s="54">
        <f>Data[[#This Row],[PERSOANE ÎNSCRISE ÎN LISTELE ELECTORALE (TURUL 1)            ]]+Data[[#This Row],[PERSOANE ÎNSCRISE ÎN LISTELE ELECTORALE (TURUL AL 2-LEA)]]</f>
        <v>1722</v>
      </c>
      <c r="S711" s="54">
        <f>Data[[#This Row],[PERSOANE CARE AU PARTICIPAT LA VOT (TURUL 1)]]+Data[[#This Row],[PERSOANE CARE AU PARTICIPAT LA VOT  (TURUL AL 2-LEA)]]</f>
        <v>1137</v>
      </c>
      <c r="T711" s="41">
        <f>Data[[#This Row],[TOTAL CHELTUIELI LEI]]/Data[[#This Row],[NUMĂRUL PERSOANELOR ÎNSCRISE ÎN LISTELE ELECTORALE]]</f>
        <v>2.81068524970964</v>
      </c>
      <c r="U711" s="41">
        <f>Data[[#This Row],[TOTAL CHELTUIELI EURO]]/Data[[#This Row],[NUMĂRUL PERSOANELOR ÎNSCRISE ÎN LISTELE ELECTORALE]]</f>
        <v>0.58070809481408237</v>
      </c>
      <c r="V711" s="41">
        <f>Data[[#This Row],[TOTAL CHELTUIELI LEI]]/Data[[#This Row],[NUMĂRUL PERSOANELOR CARE AU PARTICIPAT LA VOT]]</f>
        <v>4.2568161829375546</v>
      </c>
      <c r="W711" s="41">
        <f>Data[[#This Row],[TOTAL CHELTUIELI EURO]]/Data[[#This Row],[NUMĂRUL PERSOANELOR CARE AU PARTICIPAT LA VOT]]</f>
        <v>0.87948930454692165</v>
      </c>
      <c r="X711" s="43">
        <v>4.8400999999999996</v>
      </c>
      <c r="Y711" s="114" t="s">
        <v>2891</v>
      </c>
      <c r="Z711" s="44">
        <v>2</v>
      </c>
      <c r="AA711" s="115" t="s">
        <v>3105</v>
      </c>
      <c r="AB711" s="44">
        <v>0</v>
      </c>
      <c r="AC711" s="45"/>
    </row>
    <row r="712" spans="1:29" ht="12" customHeight="1" x14ac:dyDescent="0.2">
      <c r="A712" s="37">
        <v>711</v>
      </c>
      <c r="B712" s="38" t="s">
        <v>15</v>
      </c>
      <c r="C712" s="39" t="s">
        <v>660</v>
      </c>
      <c r="D712" s="40">
        <v>44101</v>
      </c>
      <c r="E712" s="38">
        <v>1</v>
      </c>
      <c r="F712" s="38"/>
      <c r="G712" s="38" t="s">
        <v>2</v>
      </c>
      <c r="H712" s="38" t="s">
        <v>2</v>
      </c>
      <c r="I712" s="57">
        <v>5900</v>
      </c>
      <c r="J712" s="57">
        <v>0</v>
      </c>
      <c r="K712" s="57">
        <v>0</v>
      </c>
      <c r="L712" s="41">
        <f>SUM(Data[[#This Row],[CHELTUIELI DE PERSONAL LEI]:[CHELTUIELI DE CAPITAL (ACTIVE NEFINANCIARE ) LEI]])</f>
        <v>5900</v>
      </c>
      <c r="M712" s="41">
        <f>Data[[#This Row],[TOTAL CHELTUIELI LEI]]/Data[[#This Row],[CURS VALUTAR EURO BNR 22 07 2020]]</f>
        <v>1218.983078862007</v>
      </c>
      <c r="N712" s="49">
        <v>2105</v>
      </c>
      <c r="O712" s="54"/>
      <c r="P712" s="54">
        <v>1235</v>
      </c>
      <c r="Q712" s="54"/>
      <c r="R712" s="54">
        <f>Data[[#This Row],[PERSOANE ÎNSCRISE ÎN LISTELE ELECTORALE (TURUL 1)            ]]+Data[[#This Row],[PERSOANE ÎNSCRISE ÎN LISTELE ELECTORALE (TURUL AL 2-LEA)]]</f>
        <v>2105</v>
      </c>
      <c r="S712" s="54">
        <f>Data[[#This Row],[PERSOANE CARE AU PARTICIPAT LA VOT (TURUL 1)]]+Data[[#This Row],[PERSOANE CARE AU PARTICIPAT LA VOT  (TURUL AL 2-LEA)]]</f>
        <v>1235</v>
      </c>
      <c r="T712" s="41">
        <f>Data[[#This Row],[TOTAL CHELTUIELI LEI]]/Data[[#This Row],[NUMĂRUL PERSOANELOR ÎNSCRISE ÎN LISTELE ELECTORALE]]</f>
        <v>2.8028503562945368</v>
      </c>
      <c r="U712" s="41">
        <f>Data[[#This Row],[TOTAL CHELTUIELI EURO]]/Data[[#This Row],[NUMĂRUL PERSOANELOR ÎNSCRISE ÎN LISTELE ELECTORALE]]</f>
        <v>0.57908934862803185</v>
      </c>
      <c r="V712" s="41">
        <f>Data[[#This Row],[TOTAL CHELTUIELI LEI]]/Data[[#This Row],[NUMĂRUL PERSOANELOR CARE AU PARTICIPAT LA VOT]]</f>
        <v>4.7773279352226723</v>
      </c>
      <c r="W712" s="41">
        <f>Data[[#This Row],[TOTAL CHELTUIELI EURO]]/Data[[#This Row],[NUMĂRUL PERSOANELOR CARE AU PARTICIPAT LA VOT]]</f>
        <v>0.9870308330866453</v>
      </c>
      <c r="X712" s="43">
        <v>4.8400999999999996</v>
      </c>
      <c r="Y712" s="114" t="s">
        <v>2891</v>
      </c>
      <c r="Z712" s="44">
        <v>2</v>
      </c>
      <c r="AA712" s="115" t="s">
        <v>3105</v>
      </c>
      <c r="AB712" s="44">
        <v>0</v>
      </c>
      <c r="AC712" s="45"/>
    </row>
    <row r="713" spans="1:29" ht="12" customHeight="1" x14ac:dyDescent="0.2">
      <c r="A713" s="37">
        <v>712</v>
      </c>
      <c r="B713" s="38" t="s">
        <v>15</v>
      </c>
      <c r="C713" s="39" t="s">
        <v>1589</v>
      </c>
      <c r="D713" s="40">
        <v>44101</v>
      </c>
      <c r="E713" s="38">
        <v>1</v>
      </c>
      <c r="F713" s="38"/>
      <c r="G713" s="38" t="s">
        <v>2</v>
      </c>
      <c r="H713" s="38" t="s">
        <v>2</v>
      </c>
      <c r="I713" s="57">
        <v>400</v>
      </c>
      <c r="J713" s="57">
        <v>12497</v>
      </c>
      <c r="K713" s="57">
        <v>0</v>
      </c>
      <c r="L713" s="41">
        <f>SUM(Data[[#This Row],[CHELTUIELI DE PERSONAL LEI]:[CHELTUIELI DE CAPITAL (ACTIVE NEFINANCIARE ) LEI]])</f>
        <v>12897</v>
      </c>
      <c r="M713" s="41">
        <f>Data[[#This Row],[TOTAL CHELTUIELI LEI]]/Data[[#This Row],[CURS VALUTAR EURO BNR 22 07 2020]]</f>
        <v>2664.6143674717468</v>
      </c>
      <c r="N713" s="49">
        <v>2315</v>
      </c>
      <c r="O713" s="54"/>
      <c r="P713" s="54">
        <v>1512</v>
      </c>
      <c r="Q713" s="54"/>
      <c r="R713" s="54">
        <f>Data[[#This Row],[PERSOANE ÎNSCRISE ÎN LISTELE ELECTORALE (TURUL 1)            ]]+Data[[#This Row],[PERSOANE ÎNSCRISE ÎN LISTELE ELECTORALE (TURUL AL 2-LEA)]]</f>
        <v>2315</v>
      </c>
      <c r="S713" s="54">
        <f>Data[[#This Row],[PERSOANE CARE AU PARTICIPAT LA VOT (TURUL 1)]]+Data[[#This Row],[PERSOANE CARE AU PARTICIPAT LA VOT  (TURUL AL 2-LEA)]]</f>
        <v>1512</v>
      </c>
      <c r="T713" s="41">
        <f>Data[[#This Row],[TOTAL CHELTUIELI LEI]]/Data[[#This Row],[NUMĂRUL PERSOANELOR ÎNSCRISE ÎN LISTELE ELECTORALE]]</f>
        <v>5.5710583153347732</v>
      </c>
      <c r="U713" s="41">
        <f>Data[[#This Row],[TOTAL CHELTUIELI EURO]]/Data[[#This Row],[NUMĂRUL PERSOANELOR ÎNSCRISE ÎN LISTELE ELECTORALE]]</f>
        <v>1.1510213250417913</v>
      </c>
      <c r="V713" s="41">
        <f>Data[[#This Row],[TOTAL CHELTUIELI LEI]]/Data[[#This Row],[NUMĂRUL PERSOANELOR CARE AU PARTICIPAT LA VOT]]</f>
        <v>8.5297619047619051</v>
      </c>
      <c r="W713" s="41">
        <f>Data[[#This Row],[TOTAL CHELTUIELI EURO]]/Data[[#This Row],[NUMĂRUL PERSOANELOR CARE AU PARTICIPAT LA VOT]]</f>
        <v>1.7623110895977161</v>
      </c>
      <c r="X713" s="43">
        <v>4.8400999999999996</v>
      </c>
      <c r="Y713" s="114" t="s">
        <v>2892</v>
      </c>
      <c r="Z713" s="44">
        <v>5</v>
      </c>
      <c r="AA713" s="115" t="s">
        <v>3107</v>
      </c>
      <c r="AB713" s="44">
        <v>1</v>
      </c>
      <c r="AC713" s="45"/>
    </row>
    <row r="714" spans="1:29" ht="12" customHeight="1" x14ac:dyDescent="0.2">
      <c r="A714" s="37">
        <v>713</v>
      </c>
      <c r="B714" s="38" t="s">
        <v>15</v>
      </c>
      <c r="C714" s="39" t="s">
        <v>438</v>
      </c>
      <c r="D714" s="40">
        <v>44101</v>
      </c>
      <c r="E714" s="38">
        <v>1</v>
      </c>
      <c r="F714" s="38"/>
      <c r="G714" s="38" t="s">
        <v>2</v>
      </c>
      <c r="H714" s="38" t="s">
        <v>2</v>
      </c>
      <c r="I714" s="57">
        <v>1200</v>
      </c>
      <c r="J714" s="57">
        <v>8803</v>
      </c>
      <c r="K714" s="57">
        <v>0</v>
      </c>
      <c r="L714" s="41">
        <f>SUM(Data[[#This Row],[CHELTUIELI DE PERSONAL LEI]:[CHELTUIELI DE CAPITAL (ACTIVE NEFINANCIARE ) LEI]])</f>
        <v>10003</v>
      </c>
      <c r="M714" s="41">
        <f>Data[[#This Row],[TOTAL CHELTUIELI LEI]]/Data[[#This Row],[CURS VALUTAR EURO BNR 22 07 2020]]</f>
        <v>2066.6928369248571</v>
      </c>
      <c r="N714" s="49">
        <v>2866</v>
      </c>
      <c r="O714" s="54"/>
      <c r="P714" s="54">
        <v>1779</v>
      </c>
      <c r="Q714" s="54"/>
      <c r="R714" s="54">
        <f>Data[[#This Row],[PERSOANE ÎNSCRISE ÎN LISTELE ELECTORALE (TURUL 1)            ]]+Data[[#This Row],[PERSOANE ÎNSCRISE ÎN LISTELE ELECTORALE (TURUL AL 2-LEA)]]</f>
        <v>2866</v>
      </c>
      <c r="S714" s="54">
        <f>Data[[#This Row],[PERSOANE CARE AU PARTICIPAT LA VOT (TURUL 1)]]+Data[[#This Row],[PERSOANE CARE AU PARTICIPAT LA VOT  (TURUL AL 2-LEA)]]</f>
        <v>1779</v>
      </c>
      <c r="T714" s="41">
        <f>Data[[#This Row],[TOTAL CHELTUIELI LEI]]/Data[[#This Row],[NUMĂRUL PERSOANELOR ÎNSCRISE ÎN LISTELE ELECTORALE]]</f>
        <v>3.4902302861130496</v>
      </c>
      <c r="U714" s="41">
        <f>Data[[#This Row],[TOTAL CHELTUIELI EURO]]/Data[[#This Row],[NUMĂRUL PERSOANELOR ÎNSCRISE ÎN LISTELE ELECTORALE]]</f>
        <v>0.72110706103449307</v>
      </c>
      <c r="V714" s="41">
        <f>Data[[#This Row],[TOTAL CHELTUIELI LEI]]/Data[[#This Row],[NUMĂRUL PERSOANELOR CARE AU PARTICIPAT LA VOT]]</f>
        <v>5.6228218100056209</v>
      </c>
      <c r="W714" s="41">
        <f>Data[[#This Row],[TOTAL CHELTUIELI EURO]]/Data[[#This Row],[NUMĂRUL PERSOANELOR CARE AU PARTICIPAT LA VOT]]</f>
        <v>1.1617160409920502</v>
      </c>
      <c r="X714" s="43">
        <v>4.8400999999999996</v>
      </c>
      <c r="Y714" s="114" t="s">
        <v>2884</v>
      </c>
      <c r="Z714" s="44">
        <v>3</v>
      </c>
      <c r="AA714" s="115" t="s">
        <v>3105</v>
      </c>
      <c r="AB714" s="44">
        <v>0</v>
      </c>
      <c r="AC714" s="45"/>
    </row>
    <row r="715" spans="1:29" ht="12" customHeight="1" x14ac:dyDescent="0.2">
      <c r="A715" s="37">
        <v>714</v>
      </c>
      <c r="B715" s="38" t="s">
        <v>15</v>
      </c>
      <c r="C715" s="39" t="s">
        <v>1590</v>
      </c>
      <c r="D715" s="40">
        <v>44101</v>
      </c>
      <c r="E715" s="38">
        <v>1</v>
      </c>
      <c r="F715" s="38"/>
      <c r="G715" s="38" t="s">
        <v>2</v>
      </c>
      <c r="H715" s="38" t="s">
        <v>2</v>
      </c>
      <c r="I715" s="59">
        <v>4100</v>
      </c>
      <c r="J715" s="59">
        <v>13354.85</v>
      </c>
      <c r="K715" s="59">
        <v>0</v>
      </c>
      <c r="L715" s="41">
        <f>SUM(Data[[#This Row],[CHELTUIELI DE PERSONAL LEI]:[CHELTUIELI DE CAPITAL (ACTIVE NEFINANCIARE ) LEI]])</f>
        <v>17454.849999999999</v>
      </c>
      <c r="M715" s="41">
        <f>Data[[#This Row],[TOTAL CHELTUIELI LEI]]/Data[[#This Row],[CURS VALUTAR EURO BNR 22 07 2020]]</f>
        <v>3606.2994566227972</v>
      </c>
      <c r="N715" s="49">
        <v>3518</v>
      </c>
      <c r="O715" s="54"/>
      <c r="P715" s="54">
        <v>2379</v>
      </c>
      <c r="Q715" s="54"/>
      <c r="R715" s="54">
        <f>Data[[#This Row],[PERSOANE ÎNSCRISE ÎN LISTELE ELECTORALE (TURUL 1)            ]]+Data[[#This Row],[PERSOANE ÎNSCRISE ÎN LISTELE ELECTORALE (TURUL AL 2-LEA)]]</f>
        <v>3518</v>
      </c>
      <c r="S715" s="54">
        <f>Data[[#This Row],[PERSOANE CARE AU PARTICIPAT LA VOT (TURUL 1)]]+Data[[#This Row],[PERSOANE CARE AU PARTICIPAT LA VOT  (TURUL AL 2-LEA)]]</f>
        <v>2379</v>
      </c>
      <c r="T715" s="41">
        <f>Data[[#This Row],[TOTAL CHELTUIELI LEI]]/Data[[#This Row],[NUMĂRUL PERSOANELOR ÎNSCRISE ÎN LISTELE ELECTORALE]]</f>
        <v>4.9615832859579303</v>
      </c>
      <c r="U715" s="41">
        <f>Data[[#This Row],[TOTAL CHELTUIELI EURO]]/Data[[#This Row],[NUMĂRUL PERSOANELOR ÎNSCRISE ÎN LISTELE ELECTORALE]]</f>
        <v>1.0250993338893681</v>
      </c>
      <c r="V715" s="41">
        <f>Data[[#This Row],[TOTAL CHELTUIELI LEI]]/Data[[#This Row],[NUMĂRUL PERSOANELOR CARE AU PARTICIPAT LA VOT]]</f>
        <v>7.3370533837746947</v>
      </c>
      <c r="W715" s="41">
        <f>Data[[#This Row],[TOTAL CHELTUIELI EURO]]/Data[[#This Row],[NUMĂRUL PERSOANELOR CARE AU PARTICIPAT LA VOT]]</f>
        <v>1.5158888005980653</v>
      </c>
      <c r="X715" s="43">
        <v>4.8400999999999996</v>
      </c>
      <c r="Y715" s="114" t="s">
        <v>2895</v>
      </c>
      <c r="Z715" s="44">
        <v>4</v>
      </c>
      <c r="AA715" s="115" t="s">
        <v>3107</v>
      </c>
      <c r="AB715" s="44">
        <v>1</v>
      </c>
      <c r="AC715" s="45"/>
    </row>
    <row r="716" spans="1:29" ht="12" customHeight="1" x14ac:dyDescent="0.2">
      <c r="A716" s="37">
        <v>715</v>
      </c>
      <c r="B716" s="38" t="s">
        <v>15</v>
      </c>
      <c r="C716" s="39" t="s">
        <v>1591</v>
      </c>
      <c r="D716" s="40">
        <v>44101</v>
      </c>
      <c r="E716" s="38">
        <v>1</v>
      </c>
      <c r="F716" s="38"/>
      <c r="G716" s="38" t="s">
        <v>2</v>
      </c>
      <c r="H716" s="38" t="s">
        <v>2</v>
      </c>
      <c r="I716" s="57">
        <v>2500</v>
      </c>
      <c r="J716" s="57">
        <v>2258</v>
      </c>
      <c r="K716" s="57">
        <v>0</v>
      </c>
      <c r="L716" s="41">
        <f>SUM(Data[[#This Row],[CHELTUIELI DE PERSONAL LEI]:[CHELTUIELI DE CAPITAL (ACTIVE NEFINANCIARE ) LEI]])</f>
        <v>4758</v>
      </c>
      <c r="M716" s="41">
        <f>Data[[#This Row],[TOTAL CHELTUIELI LEI]]/Data[[#This Row],[CURS VALUTAR EURO BNR 22 07 2020]]</f>
        <v>983.03754054668298</v>
      </c>
      <c r="N716" s="49">
        <v>602</v>
      </c>
      <c r="O716" s="54"/>
      <c r="P716" s="54">
        <v>399</v>
      </c>
      <c r="Q716" s="54"/>
      <c r="R716" s="54">
        <f>Data[[#This Row],[PERSOANE ÎNSCRISE ÎN LISTELE ELECTORALE (TURUL 1)            ]]+Data[[#This Row],[PERSOANE ÎNSCRISE ÎN LISTELE ELECTORALE (TURUL AL 2-LEA)]]</f>
        <v>602</v>
      </c>
      <c r="S716" s="54">
        <f>Data[[#This Row],[PERSOANE CARE AU PARTICIPAT LA VOT (TURUL 1)]]+Data[[#This Row],[PERSOANE CARE AU PARTICIPAT LA VOT  (TURUL AL 2-LEA)]]</f>
        <v>399</v>
      </c>
      <c r="T716" s="41">
        <f>Data[[#This Row],[TOTAL CHELTUIELI LEI]]/Data[[#This Row],[NUMĂRUL PERSOANELOR ÎNSCRISE ÎN LISTELE ELECTORALE]]</f>
        <v>7.9036544850498336</v>
      </c>
      <c r="U716" s="41">
        <f>Data[[#This Row],[TOTAL CHELTUIELI EURO]]/Data[[#This Row],[NUMĂRUL PERSOANELOR ÎNSCRISE ÎN LISTELE ELECTORALE]]</f>
        <v>1.6329527251606029</v>
      </c>
      <c r="V716" s="41">
        <f>Data[[#This Row],[TOTAL CHELTUIELI LEI]]/Data[[#This Row],[NUMĂRUL PERSOANELOR CARE AU PARTICIPAT LA VOT]]</f>
        <v>11.924812030075188</v>
      </c>
      <c r="W716" s="41">
        <f>Data[[#This Row],[TOTAL CHELTUIELI EURO]]/Data[[#This Row],[NUMĂRUL PERSOANELOR CARE AU PARTICIPAT LA VOT]]</f>
        <v>2.4637532344528394</v>
      </c>
      <c r="X716" s="43">
        <v>4.8400999999999996</v>
      </c>
      <c r="Y716" s="114" t="s">
        <v>2886</v>
      </c>
      <c r="Z716" s="44">
        <v>7</v>
      </c>
      <c r="AA716" s="115" t="s">
        <v>3107</v>
      </c>
      <c r="AB716" s="44">
        <v>1</v>
      </c>
      <c r="AC716" s="45"/>
    </row>
    <row r="717" spans="1:29" ht="12" customHeight="1" x14ac:dyDescent="0.2">
      <c r="A717" s="37">
        <v>716</v>
      </c>
      <c r="B717" s="38" t="s">
        <v>15</v>
      </c>
      <c r="C717" s="39" t="s">
        <v>1592</v>
      </c>
      <c r="D717" s="40">
        <v>44101</v>
      </c>
      <c r="E717" s="38">
        <v>1</v>
      </c>
      <c r="F717" s="38"/>
      <c r="G717" s="38" t="s">
        <v>2</v>
      </c>
      <c r="H717" s="38" t="s">
        <v>2</v>
      </c>
      <c r="I717" s="57">
        <v>3050</v>
      </c>
      <c r="J717" s="57">
        <v>6940</v>
      </c>
      <c r="K717" s="57">
        <v>0</v>
      </c>
      <c r="L717" s="41">
        <f>SUM(Data[[#This Row],[CHELTUIELI DE PERSONAL LEI]:[CHELTUIELI DE CAPITAL (ACTIVE NEFINANCIARE ) LEI]])</f>
        <v>9990</v>
      </c>
      <c r="M717" s="41">
        <f>Data[[#This Row],[TOTAL CHELTUIELI LEI]]/Data[[#This Row],[CURS VALUTAR EURO BNR 22 07 2020]]</f>
        <v>2064.0069420053305</v>
      </c>
      <c r="N717" s="49">
        <v>1968</v>
      </c>
      <c r="O717" s="54"/>
      <c r="P717" s="54">
        <v>1445</v>
      </c>
      <c r="Q717" s="54"/>
      <c r="R717" s="54">
        <f>Data[[#This Row],[PERSOANE ÎNSCRISE ÎN LISTELE ELECTORALE (TURUL 1)            ]]+Data[[#This Row],[PERSOANE ÎNSCRISE ÎN LISTELE ELECTORALE (TURUL AL 2-LEA)]]</f>
        <v>1968</v>
      </c>
      <c r="S717" s="54">
        <f>Data[[#This Row],[PERSOANE CARE AU PARTICIPAT LA VOT (TURUL 1)]]+Data[[#This Row],[PERSOANE CARE AU PARTICIPAT LA VOT  (TURUL AL 2-LEA)]]</f>
        <v>1445</v>
      </c>
      <c r="T717" s="41">
        <f>Data[[#This Row],[TOTAL CHELTUIELI LEI]]/Data[[#This Row],[NUMĂRUL PERSOANELOR ÎNSCRISE ÎN LISTELE ELECTORALE]]</f>
        <v>5.0762195121951219</v>
      </c>
      <c r="U717" s="41">
        <f>Data[[#This Row],[TOTAL CHELTUIELI EURO]]/Data[[#This Row],[NUMĂRUL PERSOANELOR ÎNSCRISE ÎN LISTELE ELECTORALE]]</f>
        <v>1.048784015246611</v>
      </c>
      <c r="V717" s="41">
        <f>Data[[#This Row],[TOTAL CHELTUIELI LEI]]/Data[[#This Row],[NUMĂRUL PERSOANELOR CARE AU PARTICIPAT LA VOT]]</f>
        <v>6.9134948096885811</v>
      </c>
      <c r="W717" s="41">
        <f>Data[[#This Row],[TOTAL CHELTUIELI EURO]]/Data[[#This Row],[NUMĂRUL PERSOANELOR CARE AU PARTICIPAT LA VOT]]</f>
        <v>1.4283785065780834</v>
      </c>
      <c r="X717" s="43">
        <v>4.8400999999999996</v>
      </c>
      <c r="Y717" s="114" t="s">
        <v>2892</v>
      </c>
      <c r="Z717" s="44">
        <v>5</v>
      </c>
      <c r="AA717" s="115" t="s">
        <v>3107</v>
      </c>
      <c r="AB717" s="44">
        <v>1</v>
      </c>
      <c r="AC717" s="45"/>
    </row>
    <row r="718" spans="1:29" ht="12" customHeight="1" x14ac:dyDescent="0.2">
      <c r="A718" s="37">
        <v>717</v>
      </c>
      <c r="B718" s="38" t="s">
        <v>15</v>
      </c>
      <c r="C718" s="39" t="s">
        <v>1593</v>
      </c>
      <c r="D718" s="40">
        <v>44101</v>
      </c>
      <c r="E718" s="38">
        <v>1</v>
      </c>
      <c r="F718" s="38"/>
      <c r="G718" s="38" t="s">
        <v>2</v>
      </c>
      <c r="H718" s="38" t="s">
        <v>2</v>
      </c>
      <c r="I718" s="57">
        <v>2160</v>
      </c>
      <c r="J718" s="57">
        <v>7403.01</v>
      </c>
      <c r="K718" s="57">
        <v>0</v>
      </c>
      <c r="L718" s="41">
        <f>SUM(Data[[#This Row],[CHELTUIELI DE PERSONAL LEI]:[CHELTUIELI DE CAPITAL (ACTIVE NEFINANCIARE ) LEI]])</f>
        <v>9563.01</v>
      </c>
      <c r="M718" s="41">
        <f>Data[[#This Row],[TOTAL CHELTUIELI LEI]]/Data[[#This Row],[CURS VALUTAR EURO BNR 22 07 2020]]</f>
        <v>1975.7876903369768</v>
      </c>
      <c r="N718" s="49">
        <v>3052</v>
      </c>
      <c r="O718" s="54"/>
      <c r="P718" s="54">
        <v>1629</v>
      </c>
      <c r="Q718" s="54"/>
      <c r="R718" s="54">
        <f>Data[[#This Row],[PERSOANE ÎNSCRISE ÎN LISTELE ELECTORALE (TURUL 1)            ]]+Data[[#This Row],[PERSOANE ÎNSCRISE ÎN LISTELE ELECTORALE (TURUL AL 2-LEA)]]</f>
        <v>3052</v>
      </c>
      <c r="S718" s="54">
        <f>Data[[#This Row],[PERSOANE CARE AU PARTICIPAT LA VOT (TURUL 1)]]+Data[[#This Row],[PERSOANE CARE AU PARTICIPAT LA VOT  (TURUL AL 2-LEA)]]</f>
        <v>1629</v>
      </c>
      <c r="T718" s="41">
        <f>Data[[#This Row],[TOTAL CHELTUIELI LEI]]/Data[[#This Row],[NUMĂRUL PERSOANELOR ÎNSCRISE ÎN LISTELE ELECTORALE]]</f>
        <v>3.1333584534731322</v>
      </c>
      <c r="U718" s="41">
        <f>Data[[#This Row],[TOTAL CHELTUIELI EURO]]/Data[[#This Row],[NUMĂRUL PERSOANELOR ÎNSCRISE ÎN LISTELE ELECTORALE]]</f>
        <v>0.64737473471067386</v>
      </c>
      <c r="V718" s="41">
        <f>Data[[#This Row],[TOTAL CHELTUIELI LEI]]/Data[[#This Row],[NUMĂRUL PERSOANELOR CARE AU PARTICIPAT LA VOT]]</f>
        <v>5.8704788213627994</v>
      </c>
      <c r="W718" s="41">
        <f>Data[[#This Row],[TOTAL CHELTUIELI EURO]]/Data[[#This Row],[NUMĂRUL PERSOANELOR CARE AU PARTICIPAT LA VOT]]</f>
        <v>1.2128837878066157</v>
      </c>
      <c r="X718" s="43">
        <v>4.8400999999999996</v>
      </c>
      <c r="Y718" s="114" t="s">
        <v>2884</v>
      </c>
      <c r="Z718" s="44">
        <v>3</v>
      </c>
      <c r="AA718" s="115" t="s">
        <v>3105</v>
      </c>
      <c r="AB718" s="44">
        <v>0</v>
      </c>
      <c r="AC718" s="45"/>
    </row>
    <row r="719" spans="1:29" ht="12" customHeight="1" x14ac:dyDescent="0.2">
      <c r="A719" s="37">
        <v>718</v>
      </c>
      <c r="B719" s="38" t="s">
        <v>15</v>
      </c>
      <c r="C719" s="39" t="s">
        <v>1594</v>
      </c>
      <c r="D719" s="40">
        <v>44101</v>
      </c>
      <c r="E719" s="38">
        <v>1</v>
      </c>
      <c r="F719" s="38"/>
      <c r="G719" s="38" t="s">
        <v>2</v>
      </c>
      <c r="H719" s="38" t="s">
        <v>2</v>
      </c>
      <c r="I719" s="57">
        <v>0</v>
      </c>
      <c r="J719" s="57">
        <v>3199.92</v>
      </c>
      <c r="K719" s="57">
        <v>0</v>
      </c>
      <c r="L719" s="41">
        <f>SUM(Data[[#This Row],[CHELTUIELI DE PERSONAL LEI]:[CHELTUIELI DE CAPITAL (ACTIVE NEFINANCIARE ) LEI]])</f>
        <v>3199.92</v>
      </c>
      <c r="M719" s="41">
        <f>Data[[#This Row],[TOTAL CHELTUIELI LEI]]/Data[[#This Row],[CURS VALUTAR EURO BNR 22 07 2020]]</f>
        <v>661.12683622239217</v>
      </c>
      <c r="N719" s="49">
        <v>431</v>
      </c>
      <c r="O719" s="54"/>
      <c r="P719" s="54">
        <v>295</v>
      </c>
      <c r="Q719" s="54"/>
      <c r="R719" s="54">
        <f>Data[[#This Row],[PERSOANE ÎNSCRISE ÎN LISTELE ELECTORALE (TURUL 1)            ]]+Data[[#This Row],[PERSOANE ÎNSCRISE ÎN LISTELE ELECTORALE (TURUL AL 2-LEA)]]</f>
        <v>431</v>
      </c>
      <c r="S719" s="54">
        <f>Data[[#This Row],[PERSOANE CARE AU PARTICIPAT LA VOT (TURUL 1)]]+Data[[#This Row],[PERSOANE CARE AU PARTICIPAT LA VOT  (TURUL AL 2-LEA)]]</f>
        <v>295</v>
      </c>
      <c r="T719" s="41">
        <f>Data[[#This Row],[TOTAL CHELTUIELI LEI]]/Data[[#This Row],[NUMĂRUL PERSOANELOR ÎNSCRISE ÎN LISTELE ELECTORALE]]</f>
        <v>7.4244083526682134</v>
      </c>
      <c r="U719" s="41">
        <f>Data[[#This Row],[TOTAL CHELTUIELI EURO]]/Data[[#This Row],[NUMĂRUL PERSOANELOR ÎNSCRISE ÎN LISTELE ELECTORALE]]</f>
        <v>1.5339369749939493</v>
      </c>
      <c r="V719" s="41">
        <f>Data[[#This Row],[TOTAL CHELTUIELI LEI]]/Data[[#This Row],[NUMĂRUL PERSOANELOR CARE AU PARTICIPAT LA VOT]]</f>
        <v>10.847186440677966</v>
      </c>
      <c r="W719" s="41">
        <f>Data[[#This Row],[TOTAL CHELTUIELI EURO]]/Data[[#This Row],[NUMĂRUL PERSOANELOR CARE AU PARTICIPAT LA VOT]]</f>
        <v>2.2411079193979395</v>
      </c>
      <c r="X719" s="43">
        <v>4.8400999999999996</v>
      </c>
      <c r="Y719" s="114" t="s">
        <v>2886</v>
      </c>
      <c r="Z719" s="44">
        <v>7</v>
      </c>
      <c r="AA719" s="115" t="s">
        <v>3107</v>
      </c>
      <c r="AB719" s="44">
        <v>1</v>
      </c>
      <c r="AC719" s="45"/>
    </row>
    <row r="720" spans="1:29" ht="12" customHeight="1" x14ac:dyDescent="0.2">
      <c r="A720" s="37">
        <v>719</v>
      </c>
      <c r="B720" s="38" t="s">
        <v>15</v>
      </c>
      <c r="C720" s="39" t="s">
        <v>1595</v>
      </c>
      <c r="D720" s="40">
        <v>44101</v>
      </c>
      <c r="E720" s="38">
        <v>1</v>
      </c>
      <c r="F720" s="38"/>
      <c r="G720" s="38" t="s">
        <v>2</v>
      </c>
      <c r="H720" s="38" t="s">
        <v>2</v>
      </c>
      <c r="I720" s="57">
        <v>6895</v>
      </c>
      <c r="J720" s="57">
        <v>10279</v>
      </c>
      <c r="K720" s="57">
        <v>0</v>
      </c>
      <c r="L720" s="41">
        <f>SUM(Data[[#This Row],[CHELTUIELI DE PERSONAL LEI]:[CHELTUIELI DE CAPITAL (ACTIVE NEFINANCIARE ) LEI]])</f>
        <v>17174</v>
      </c>
      <c r="M720" s="41">
        <f>Data[[#This Row],[TOTAL CHELTUIELI LEI]]/Data[[#This Row],[CURS VALUTAR EURO BNR 22 07 2020]]</f>
        <v>3548.2737959959509</v>
      </c>
      <c r="N720" s="49">
        <v>2657</v>
      </c>
      <c r="O720" s="54"/>
      <c r="P720" s="54">
        <v>1773</v>
      </c>
      <c r="Q720" s="54"/>
      <c r="R720" s="54">
        <f>Data[[#This Row],[PERSOANE ÎNSCRISE ÎN LISTELE ELECTORALE (TURUL 1)            ]]+Data[[#This Row],[PERSOANE ÎNSCRISE ÎN LISTELE ELECTORALE (TURUL AL 2-LEA)]]</f>
        <v>2657</v>
      </c>
      <c r="S720" s="54">
        <f>Data[[#This Row],[PERSOANE CARE AU PARTICIPAT LA VOT (TURUL 1)]]+Data[[#This Row],[PERSOANE CARE AU PARTICIPAT LA VOT  (TURUL AL 2-LEA)]]</f>
        <v>1773</v>
      </c>
      <c r="T720" s="41">
        <f>Data[[#This Row],[TOTAL CHELTUIELI LEI]]/Data[[#This Row],[NUMĂRUL PERSOANELOR ÎNSCRISE ÎN LISTELE ELECTORALE]]</f>
        <v>6.4636808430560784</v>
      </c>
      <c r="U720" s="41">
        <f>Data[[#This Row],[TOTAL CHELTUIELI EURO]]/Data[[#This Row],[NUMĂRUL PERSOANELOR ÎNSCRISE ÎN LISTELE ELECTORALE]]</f>
        <v>1.3354436567542156</v>
      </c>
      <c r="V720" s="41">
        <f>Data[[#This Row],[TOTAL CHELTUIELI LEI]]/Data[[#This Row],[NUMĂRUL PERSOANELOR CARE AU PARTICIPAT LA VOT]]</f>
        <v>9.6864072194021436</v>
      </c>
      <c r="W720" s="41">
        <f>Data[[#This Row],[TOTAL CHELTUIELI EURO]]/Data[[#This Row],[NUMĂRUL PERSOANELOR CARE AU PARTICIPAT LA VOT]]</f>
        <v>2.0012824568505083</v>
      </c>
      <c r="X720" s="43">
        <v>4.8400999999999996</v>
      </c>
      <c r="Y720" s="114" t="s">
        <v>2889</v>
      </c>
      <c r="Z720" s="44">
        <v>6</v>
      </c>
      <c r="AA720" s="115" t="s">
        <v>3107</v>
      </c>
      <c r="AB720" s="44">
        <v>1</v>
      </c>
      <c r="AC720" s="45"/>
    </row>
    <row r="721" spans="1:29" ht="12" customHeight="1" x14ac:dyDescent="0.2">
      <c r="A721" s="37">
        <v>720</v>
      </c>
      <c r="B721" s="38" t="s">
        <v>15</v>
      </c>
      <c r="C721" s="39" t="s">
        <v>1596</v>
      </c>
      <c r="D721" s="40">
        <v>44101</v>
      </c>
      <c r="E721" s="38">
        <v>1</v>
      </c>
      <c r="F721" s="38"/>
      <c r="G721" s="38" t="s">
        <v>2</v>
      </c>
      <c r="H721" s="38" t="s">
        <v>2</v>
      </c>
      <c r="I721" s="57">
        <v>95340</v>
      </c>
      <c r="J721" s="57">
        <v>0</v>
      </c>
      <c r="K721" s="57">
        <v>0</v>
      </c>
      <c r="L721" s="41">
        <f>SUM(Data[[#This Row],[CHELTUIELI DE PERSONAL LEI]:[CHELTUIELI DE CAPITAL (ACTIVE NEFINANCIARE ) LEI]])</f>
        <v>95340</v>
      </c>
      <c r="M721" s="41">
        <f>Data[[#This Row],[TOTAL CHELTUIELI LEI]]/Data[[#This Row],[CURS VALUTAR EURO BNR 22 07 2020]]</f>
        <v>19697.940125204026</v>
      </c>
      <c r="N721" s="49">
        <v>1489</v>
      </c>
      <c r="O721" s="54"/>
      <c r="P721" s="54">
        <v>1054</v>
      </c>
      <c r="Q721" s="54"/>
      <c r="R721" s="54">
        <f>Data[[#This Row],[PERSOANE ÎNSCRISE ÎN LISTELE ELECTORALE (TURUL 1)            ]]+Data[[#This Row],[PERSOANE ÎNSCRISE ÎN LISTELE ELECTORALE (TURUL AL 2-LEA)]]</f>
        <v>1489</v>
      </c>
      <c r="S721" s="54">
        <f>Data[[#This Row],[PERSOANE CARE AU PARTICIPAT LA VOT (TURUL 1)]]+Data[[#This Row],[PERSOANE CARE AU PARTICIPAT LA VOT  (TURUL AL 2-LEA)]]</f>
        <v>1054</v>
      </c>
      <c r="T721" s="41">
        <f>Data[[#This Row],[TOTAL CHELTUIELI LEI]]/Data[[#This Row],[NUMĂRUL PERSOANELOR ÎNSCRISE ÎN LISTELE ELECTORALE]]</f>
        <v>64.029550033579582</v>
      </c>
      <c r="U721" s="41">
        <f>Data[[#This Row],[TOTAL CHELTUIELI EURO]]/Data[[#This Row],[NUMĂRUL PERSOANELOR ÎNSCRISE ÎN LISTELE ELECTORALE]]</f>
        <v>13.228972548827418</v>
      </c>
      <c r="V721" s="41">
        <f>Data[[#This Row],[TOTAL CHELTUIELI LEI]]/Data[[#This Row],[NUMĂRUL PERSOANELOR CARE AU PARTICIPAT LA VOT]]</f>
        <v>90.455407969639467</v>
      </c>
      <c r="W721" s="41">
        <f>Data[[#This Row],[TOTAL CHELTUIELI EURO]]/Data[[#This Row],[NUMĂRUL PERSOANELOR CARE AU PARTICIPAT LA VOT]]</f>
        <v>18.688747746872892</v>
      </c>
      <c r="X721" s="43">
        <v>4.8400999999999996</v>
      </c>
      <c r="Y721" s="114" t="s">
        <v>2919</v>
      </c>
      <c r="Z721" s="44">
        <v>64</v>
      </c>
      <c r="AA721" s="115" t="s">
        <v>3119</v>
      </c>
      <c r="AB721" s="44">
        <v>13</v>
      </c>
      <c r="AC721" s="45"/>
    </row>
    <row r="722" spans="1:29" ht="12" customHeight="1" x14ac:dyDescent="0.2">
      <c r="A722" s="37">
        <v>721</v>
      </c>
      <c r="B722" s="38" t="s">
        <v>15</v>
      </c>
      <c r="C722" s="39" t="s">
        <v>1597</v>
      </c>
      <c r="D722" s="40">
        <v>44101</v>
      </c>
      <c r="E722" s="38">
        <v>1</v>
      </c>
      <c r="F722" s="38"/>
      <c r="G722" s="38" t="s">
        <v>2</v>
      </c>
      <c r="H722" s="38" t="s">
        <v>2</v>
      </c>
      <c r="I722" s="57">
        <v>19338</v>
      </c>
      <c r="J722" s="57">
        <v>9067</v>
      </c>
      <c r="K722" s="57">
        <v>0</v>
      </c>
      <c r="L722" s="41">
        <f>SUM(Data[[#This Row],[CHELTUIELI DE PERSONAL LEI]:[CHELTUIELI DE CAPITAL (ACTIVE NEFINANCIARE ) LEI]])</f>
        <v>28405</v>
      </c>
      <c r="M722" s="41">
        <f>Data[[#This Row],[TOTAL CHELTUIELI LEI]]/Data[[#This Row],[CURS VALUTAR EURO BNR 22 07 2020]]</f>
        <v>5868.6803991653069</v>
      </c>
      <c r="N722" s="49">
        <v>3749</v>
      </c>
      <c r="O722" s="54"/>
      <c r="P722" s="54">
        <v>2308</v>
      </c>
      <c r="Q722" s="54"/>
      <c r="R722" s="54">
        <f>Data[[#This Row],[PERSOANE ÎNSCRISE ÎN LISTELE ELECTORALE (TURUL 1)            ]]+Data[[#This Row],[PERSOANE ÎNSCRISE ÎN LISTELE ELECTORALE (TURUL AL 2-LEA)]]</f>
        <v>3749</v>
      </c>
      <c r="S722" s="54">
        <f>Data[[#This Row],[PERSOANE CARE AU PARTICIPAT LA VOT (TURUL 1)]]+Data[[#This Row],[PERSOANE CARE AU PARTICIPAT LA VOT  (TURUL AL 2-LEA)]]</f>
        <v>2308</v>
      </c>
      <c r="T722" s="41">
        <f>Data[[#This Row],[TOTAL CHELTUIELI LEI]]/Data[[#This Row],[NUMĂRUL PERSOANELOR ÎNSCRISE ÎN LISTELE ELECTORALE]]</f>
        <v>7.5766871165644174</v>
      </c>
      <c r="U722" s="41">
        <f>Data[[#This Row],[TOTAL CHELTUIELI EURO]]/Data[[#This Row],[NUMĂRUL PERSOANELOR ÎNSCRISE ÎN LISTELE ELECTORALE]]</f>
        <v>1.5653988794786096</v>
      </c>
      <c r="V722" s="41">
        <f>Data[[#This Row],[TOTAL CHELTUIELI LEI]]/Data[[#This Row],[NUMĂRUL PERSOANELOR CARE AU PARTICIPAT LA VOT]]</f>
        <v>12.307192374350088</v>
      </c>
      <c r="W722" s="41">
        <f>Data[[#This Row],[TOTAL CHELTUIELI EURO]]/Data[[#This Row],[NUMĂRUL PERSOANELOR CARE AU PARTICIPAT LA VOT]]</f>
        <v>2.5427558055308954</v>
      </c>
      <c r="X722" s="43">
        <v>4.8400999999999996</v>
      </c>
      <c r="Y722" s="114" t="s">
        <v>2886</v>
      </c>
      <c r="Z722" s="44">
        <v>7</v>
      </c>
      <c r="AA722" s="115" t="s">
        <v>3107</v>
      </c>
      <c r="AB722" s="44">
        <v>1</v>
      </c>
      <c r="AC722" s="45"/>
    </row>
    <row r="723" spans="1:29" ht="12" customHeight="1" x14ac:dyDescent="0.2">
      <c r="A723" s="37">
        <v>722</v>
      </c>
      <c r="B723" s="38" t="s">
        <v>15</v>
      </c>
      <c r="C723" s="39" t="s">
        <v>1598</v>
      </c>
      <c r="D723" s="40">
        <v>44101</v>
      </c>
      <c r="E723" s="38">
        <v>1</v>
      </c>
      <c r="F723" s="38"/>
      <c r="G723" s="38" t="s">
        <v>2</v>
      </c>
      <c r="H723" s="38" t="s">
        <v>2</v>
      </c>
      <c r="I723" s="57">
        <v>12200</v>
      </c>
      <c r="J723" s="57">
        <v>8716</v>
      </c>
      <c r="K723" s="57">
        <v>0</v>
      </c>
      <c r="L723" s="41">
        <f>SUM(Data[[#This Row],[CHELTUIELI DE PERSONAL LEI]:[CHELTUIELI DE CAPITAL (ACTIVE NEFINANCIARE ) LEI]])</f>
        <v>20916</v>
      </c>
      <c r="M723" s="41">
        <f>Data[[#This Row],[TOTAL CHELTUIELI LEI]]/Data[[#This Row],[CURS VALUTAR EURO BNR 22 07 2020]]</f>
        <v>4321.3983182165657</v>
      </c>
      <c r="N723" s="49">
        <v>4332</v>
      </c>
      <c r="O723" s="54"/>
      <c r="P723" s="54">
        <v>2720</v>
      </c>
      <c r="Q723" s="54"/>
      <c r="R723" s="54">
        <f>Data[[#This Row],[PERSOANE ÎNSCRISE ÎN LISTELE ELECTORALE (TURUL 1)            ]]+Data[[#This Row],[PERSOANE ÎNSCRISE ÎN LISTELE ELECTORALE (TURUL AL 2-LEA)]]</f>
        <v>4332</v>
      </c>
      <c r="S723" s="54">
        <f>Data[[#This Row],[PERSOANE CARE AU PARTICIPAT LA VOT (TURUL 1)]]+Data[[#This Row],[PERSOANE CARE AU PARTICIPAT LA VOT  (TURUL AL 2-LEA)]]</f>
        <v>2720</v>
      </c>
      <c r="T723" s="41">
        <f>Data[[#This Row],[TOTAL CHELTUIELI LEI]]/Data[[#This Row],[NUMĂRUL PERSOANELOR ÎNSCRISE ÎN LISTELE ELECTORALE]]</f>
        <v>4.8282548476454297</v>
      </c>
      <c r="U723" s="41">
        <f>Data[[#This Row],[TOTAL CHELTUIELI EURO]]/Data[[#This Row],[NUMĂRUL PERSOANELOR ÎNSCRISE ÎN LISTELE ELECTORALE]]</f>
        <v>0.99755270503614168</v>
      </c>
      <c r="V723" s="41">
        <f>Data[[#This Row],[TOTAL CHELTUIELI LEI]]/Data[[#This Row],[NUMĂRUL PERSOANELOR CARE AU PARTICIPAT LA VOT]]</f>
        <v>7.6897058823529409</v>
      </c>
      <c r="W723" s="41">
        <f>Data[[#This Row],[TOTAL CHELTUIELI EURO]]/Data[[#This Row],[NUMĂRUL PERSOANELOR CARE AU PARTICIPAT LA VOT]]</f>
        <v>1.5887493816972669</v>
      </c>
      <c r="X723" s="43">
        <v>4.8400999999999996</v>
      </c>
      <c r="Y723" s="114" t="s">
        <v>2895</v>
      </c>
      <c r="Z723" s="44">
        <v>4</v>
      </c>
      <c r="AA723" s="115" t="s">
        <v>3107</v>
      </c>
      <c r="AB723" s="44">
        <v>1</v>
      </c>
      <c r="AC723" s="45"/>
    </row>
    <row r="724" spans="1:29" ht="12" customHeight="1" x14ac:dyDescent="0.2">
      <c r="A724" s="37">
        <v>723</v>
      </c>
      <c r="B724" s="38" t="s">
        <v>15</v>
      </c>
      <c r="C724" s="39" t="s">
        <v>1599</v>
      </c>
      <c r="D724" s="40">
        <v>44101</v>
      </c>
      <c r="E724" s="38">
        <v>1</v>
      </c>
      <c r="F724" s="38"/>
      <c r="G724" s="38" t="s">
        <v>2</v>
      </c>
      <c r="H724" s="38" t="s">
        <v>2</v>
      </c>
      <c r="I724" s="57">
        <v>4050</v>
      </c>
      <c r="J724" s="57">
        <v>17570</v>
      </c>
      <c r="K724" s="57">
        <v>0</v>
      </c>
      <c r="L724" s="41">
        <f>SUM(Data[[#This Row],[CHELTUIELI DE PERSONAL LEI]:[CHELTUIELI DE CAPITAL (ACTIVE NEFINANCIARE ) LEI]])</f>
        <v>21620</v>
      </c>
      <c r="M724" s="41">
        <f>Data[[#This Row],[TOTAL CHELTUIELI LEI]]/Data[[#This Row],[CURS VALUTAR EURO BNR 22 07 2020]]</f>
        <v>4466.8498584739991</v>
      </c>
      <c r="N724" s="49">
        <v>832</v>
      </c>
      <c r="O724" s="54"/>
      <c r="P724" s="54">
        <v>688</v>
      </c>
      <c r="Q724" s="54"/>
      <c r="R724" s="54">
        <f>Data[[#This Row],[PERSOANE ÎNSCRISE ÎN LISTELE ELECTORALE (TURUL 1)            ]]+Data[[#This Row],[PERSOANE ÎNSCRISE ÎN LISTELE ELECTORALE (TURUL AL 2-LEA)]]</f>
        <v>832</v>
      </c>
      <c r="S724" s="54">
        <f>Data[[#This Row],[PERSOANE CARE AU PARTICIPAT LA VOT (TURUL 1)]]+Data[[#This Row],[PERSOANE CARE AU PARTICIPAT LA VOT  (TURUL AL 2-LEA)]]</f>
        <v>688</v>
      </c>
      <c r="T724" s="41">
        <f>Data[[#This Row],[TOTAL CHELTUIELI LEI]]/Data[[#This Row],[NUMĂRUL PERSOANELOR ÎNSCRISE ÎN LISTELE ELECTORALE]]</f>
        <v>25.985576923076923</v>
      </c>
      <c r="U724" s="41">
        <f>Data[[#This Row],[TOTAL CHELTUIELI EURO]]/Data[[#This Row],[NUMĂRUL PERSOANELOR ÎNSCRISE ÎN LISTELE ELECTORALE]]</f>
        <v>5.3688099260504796</v>
      </c>
      <c r="V724" s="41">
        <f>Data[[#This Row],[TOTAL CHELTUIELI LEI]]/Data[[#This Row],[NUMĂRUL PERSOANELOR CARE AU PARTICIPAT LA VOT]]</f>
        <v>31.424418604651162</v>
      </c>
      <c r="W724" s="41">
        <f>Data[[#This Row],[TOTAL CHELTUIELI EURO]]/Data[[#This Row],[NUMĂRUL PERSOANELOR CARE AU PARTICIPAT LA VOT]]</f>
        <v>6.4925143291773244</v>
      </c>
      <c r="X724" s="43">
        <v>4.8400999999999996</v>
      </c>
      <c r="Y724" s="114" t="s">
        <v>2904</v>
      </c>
      <c r="Z724" s="44">
        <v>25</v>
      </c>
      <c r="AA724" s="115" t="s">
        <v>3109</v>
      </c>
      <c r="AB724" s="44">
        <v>5</v>
      </c>
      <c r="AC724" s="45"/>
    </row>
    <row r="725" spans="1:29" ht="12" customHeight="1" x14ac:dyDescent="0.2">
      <c r="A725" s="37">
        <v>724</v>
      </c>
      <c r="B725" s="38" t="s">
        <v>15</v>
      </c>
      <c r="C725" s="39" t="s">
        <v>370</v>
      </c>
      <c r="D725" s="40">
        <v>44101</v>
      </c>
      <c r="E725" s="38">
        <v>1</v>
      </c>
      <c r="F725" s="38"/>
      <c r="G725" s="38" t="s">
        <v>2</v>
      </c>
      <c r="H725" s="38" t="s">
        <v>2</v>
      </c>
      <c r="I725" s="57">
        <v>14000</v>
      </c>
      <c r="J725" s="57">
        <v>19710</v>
      </c>
      <c r="K725" s="57">
        <v>0</v>
      </c>
      <c r="L725" s="41">
        <f>SUM(Data[[#This Row],[CHELTUIELI DE PERSONAL LEI]:[CHELTUIELI DE CAPITAL (ACTIVE NEFINANCIARE ) LEI]])</f>
        <v>33710</v>
      </c>
      <c r="M725" s="41">
        <f>Data[[#This Row],[TOTAL CHELTUIELI LEI]]/Data[[#This Row],[CURS VALUTAR EURO BNR 22 07 2020]]</f>
        <v>6964.7321336336036</v>
      </c>
      <c r="N725" s="49">
        <v>4035</v>
      </c>
      <c r="O725" s="54"/>
      <c r="P725" s="54">
        <v>2363</v>
      </c>
      <c r="Q725" s="54"/>
      <c r="R725" s="54">
        <f>Data[[#This Row],[PERSOANE ÎNSCRISE ÎN LISTELE ELECTORALE (TURUL 1)            ]]+Data[[#This Row],[PERSOANE ÎNSCRISE ÎN LISTELE ELECTORALE (TURUL AL 2-LEA)]]</f>
        <v>4035</v>
      </c>
      <c r="S725" s="54">
        <f>Data[[#This Row],[PERSOANE CARE AU PARTICIPAT LA VOT (TURUL 1)]]+Data[[#This Row],[PERSOANE CARE AU PARTICIPAT LA VOT  (TURUL AL 2-LEA)]]</f>
        <v>2363</v>
      </c>
      <c r="T725" s="41">
        <f>Data[[#This Row],[TOTAL CHELTUIELI LEI]]/Data[[#This Row],[NUMĂRUL PERSOANELOR ÎNSCRISE ÎN LISTELE ELECTORALE]]</f>
        <v>8.3543990086741022</v>
      </c>
      <c r="U725" s="41">
        <f>Data[[#This Row],[TOTAL CHELTUIELI EURO]]/Data[[#This Row],[NUMĂRUL PERSOANELOR ÎNSCRISE ÎN LISTELE ELECTORALE]]</f>
        <v>1.7260798348534334</v>
      </c>
      <c r="V725" s="41">
        <f>Data[[#This Row],[TOTAL CHELTUIELI LEI]]/Data[[#This Row],[NUMĂRUL PERSOANELOR CARE AU PARTICIPAT LA VOT]]</f>
        <v>14.265763859500634</v>
      </c>
      <c r="W725" s="41">
        <f>Data[[#This Row],[TOTAL CHELTUIELI EURO]]/Data[[#This Row],[NUMĂRUL PERSOANELOR CARE AU PARTICIPAT LA VOT]]</f>
        <v>2.9474109748766839</v>
      </c>
      <c r="X725" s="43">
        <v>4.8400999999999996</v>
      </c>
      <c r="Y725" s="114" t="s">
        <v>2896</v>
      </c>
      <c r="Z725" s="44">
        <v>8</v>
      </c>
      <c r="AA725" s="115" t="s">
        <v>3107</v>
      </c>
      <c r="AB725" s="44">
        <v>1</v>
      </c>
      <c r="AC725" s="45"/>
    </row>
    <row r="726" spans="1:29" ht="12" customHeight="1" x14ac:dyDescent="0.2">
      <c r="A726" s="37">
        <v>725</v>
      </c>
      <c r="B726" s="38" t="s">
        <v>15</v>
      </c>
      <c r="C726" s="39" t="s">
        <v>1600</v>
      </c>
      <c r="D726" s="40">
        <v>44101</v>
      </c>
      <c r="E726" s="38">
        <v>1</v>
      </c>
      <c r="F726" s="38"/>
      <c r="G726" s="38" t="s">
        <v>2</v>
      </c>
      <c r="H726" s="38" t="s">
        <v>2</v>
      </c>
      <c r="I726" s="57">
        <v>4000</v>
      </c>
      <c r="J726" s="57">
        <v>6030</v>
      </c>
      <c r="K726" s="57">
        <v>0</v>
      </c>
      <c r="L726" s="41">
        <f>SUM(Data[[#This Row],[CHELTUIELI DE PERSONAL LEI]:[CHELTUIELI DE CAPITAL (ACTIVE NEFINANCIARE ) LEI]])</f>
        <v>10030</v>
      </c>
      <c r="M726" s="41">
        <f>Data[[#This Row],[TOTAL CHELTUIELI LEI]]/Data[[#This Row],[CURS VALUTAR EURO BNR 22 07 2020]]</f>
        <v>2072.271234065412</v>
      </c>
      <c r="N726" s="49">
        <v>1582</v>
      </c>
      <c r="O726" s="54"/>
      <c r="P726" s="54">
        <v>930</v>
      </c>
      <c r="Q726" s="54"/>
      <c r="R726" s="54">
        <f>Data[[#This Row],[PERSOANE ÎNSCRISE ÎN LISTELE ELECTORALE (TURUL 1)            ]]+Data[[#This Row],[PERSOANE ÎNSCRISE ÎN LISTELE ELECTORALE (TURUL AL 2-LEA)]]</f>
        <v>1582</v>
      </c>
      <c r="S726" s="54">
        <f>Data[[#This Row],[PERSOANE CARE AU PARTICIPAT LA VOT (TURUL 1)]]+Data[[#This Row],[PERSOANE CARE AU PARTICIPAT LA VOT  (TURUL AL 2-LEA)]]</f>
        <v>930</v>
      </c>
      <c r="T726" s="41">
        <f>Data[[#This Row],[TOTAL CHELTUIELI LEI]]/Data[[#This Row],[NUMĂRUL PERSOANELOR ÎNSCRISE ÎN LISTELE ELECTORALE]]</f>
        <v>6.3400758533501893</v>
      </c>
      <c r="U726" s="41">
        <f>Data[[#This Row],[TOTAL CHELTUIELI EURO]]/Data[[#This Row],[NUMĂRUL PERSOANELOR ÎNSCRISE ÎN LISTELE ELECTORALE]]</f>
        <v>1.3099059633788952</v>
      </c>
      <c r="V726" s="41">
        <f>Data[[#This Row],[TOTAL CHELTUIELI LEI]]/Data[[#This Row],[NUMĂRUL PERSOANELOR CARE AU PARTICIPAT LA VOT]]</f>
        <v>10.78494623655914</v>
      </c>
      <c r="W726" s="41">
        <f>Data[[#This Row],[TOTAL CHELTUIELI EURO]]/Data[[#This Row],[NUMĂRUL PERSOANELOR CARE AU PARTICIPAT LA VOT]]</f>
        <v>2.2282486387800131</v>
      </c>
      <c r="X726" s="43">
        <v>4.8400999999999996</v>
      </c>
      <c r="Y726" s="114" t="s">
        <v>2889</v>
      </c>
      <c r="Z726" s="44">
        <v>6</v>
      </c>
      <c r="AA726" s="115" t="s">
        <v>3107</v>
      </c>
      <c r="AB726" s="44">
        <v>1</v>
      </c>
      <c r="AC726" s="45"/>
    </row>
    <row r="727" spans="1:29" ht="12" customHeight="1" x14ac:dyDescent="0.2">
      <c r="A727" s="37">
        <v>726</v>
      </c>
      <c r="B727" s="38" t="s">
        <v>15</v>
      </c>
      <c r="C727" s="39" t="s">
        <v>1601</v>
      </c>
      <c r="D727" s="40">
        <v>44101</v>
      </c>
      <c r="E727" s="38">
        <v>1</v>
      </c>
      <c r="F727" s="38"/>
      <c r="G727" s="38" t="s">
        <v>2</v>
      </c>
      <c r="H727" s="38" t="s">
        <v>2</v>
      </c>
      <c r="I727" s="57">
        <v>900</v>
      </c>
      <c r="J727" s="57">
        <v>16276</v>
      </c>
      <c r="K727" s="57">
        <v>0</v>
      </c>
      <c r="L727" s="41">
        <f>SUM(Data[[#This Row],[CHELTUIELI DE PERSONAL LEI]:[CHELTUIELI DE CAPITAL (ACTIVE NEFINANCIARE ) LEI]])</f>
        <v>17176</v>
      </c>
      <c r="M727" s="41">
        <f>Data[[#This Row],[TOTAL CHELTUIELI LEI]]/Data[[#This Row],[CURS VALUTAR EURO BNR 22 07 2020]]</f>
        <v>3548.6870105989547</v>
      </c>
      <c r="N727" s="49">
        <v>1040</v>
      </c>
      <c r="O727" s="54"/>
      <c r="P727" s="54">
        <v>717</v>
      </c>
      <c r="Q727" s="54"/>
      <c r="R727" s="54">
        <f>Data[[#This Row],[PERSOANE ÎNSCRISE ÎN LISTELE ELECTORALE (TURUL 1)            ]]+Data[[#This Row],[PERSOANE ÎNSCRISE ÎN LISTELE ELECTORALE (TURUL AL 2-LEA)]]</f>
        <v>1040</v>
      </c>
      <c r="S727" s="54">
        <f>Data[[#This Row],[PERSOANE CARE AU PARTICIPAT LA VOT (TURUL 1)]]+Data[[#This Row],[PERSOANE CARE AU PARTICIPAT LA VOT  (TURUL AL 2-LEA)]]</f>
        <v>717</v>
      </c>
      <c r="T727" s="41">
        <f>Data[[#This Row],[TOTAL CHELTUIELI LEI]]/Data[[#This Row],[NUMĂRUL PERSOANELOR ÎNSCRISE ÎN LISTELE ELECTORALE]]</f>
        <v>16.515384615384615</v>
      </c>
      <c r="U727" s="41">
        <f>Data[[#This Row],[TOTAL CHELTUIELI EURO]]/Data[[#This Row],[NUMĂRUL PERSOANELOR ÎNSCRISE ÎN LISTELE ELECTORALE]]</f>
        <v>3.4121990486528411</v>
      </c>
      <c r="V727" s="41">
        <f>Data[[#This Row],[TOTAL CHELTUIELI LEI]]/Data[[#This Row],[NUMĂRUL PERSOANELOR CARE AU PARTICIPAT LA VOT]]</f>
        <v>23.955369595536961</v>
      </c>
      <c r="W727" s="41">
        <f>Data[[#This Row],[TOTAL CHELTUIELI EURO]]/Data[[#This Row],[NUMĂRUL PERSOANELOR CARE AU PARTICIPAT LA VOT]]</f>
        <v>4.9493542686177889</v>
      </c>
      <c r="X727" s="43">
        <v>4.8400999999999996</v>
      </c>
      <c r="Y727" s="114" t="s">
        <v>2920</v>
      </c>
      <c r="Z727" s="44">
        <v>16</v>
      </c>
      <c r="AA727" s="115" t="s">
        <v>3106</v>
      </c>
      <c r="AB727" s="44">
        <v>3</v>
      </c>
      <c r="AC727" s="45"/>
    </row>
    <row r="728" spans="1:29" ht="12" customHeight="1" x14ac:dyDescent="0.2">
      <c r="A728" s="37">
        <v>727</v>
      </c>
      <c r="B728" s="38" t="s">
        <v>15</v>
      </c>
      <c r="C728" s="39" t="s">
        <v>1602</v>
      </c>
      <c r="D728" s="40">
        <v>44101</v>
      </c>
      <c r="E728" s="38">
        <v>1</v>
      </c>
      <c r="F728" s="38"/>
      <c r="G728" s="38" t="s">
        <v>2</v>
      </c>
      <c r="H728" s="38" t="s">
        <v>2</v>
      </c>
      <c r="I728" s="57">
        <v>0</v>
      </c>
      <c r="J728" s="57">
        <v>15564.65</v>
      </c>
      <c r="K728" s="57">
        <v>0</v>
      </c>
      <c r="L728" s="41">
        <f>SUM(Data[[#This Row],[CHELTUIELI DE PERSONAL LEI]:[CHELTUIELI DE CAPITAL (ACTIVE NEFINANCIARE ) LEI]])</f>
        <v>15564.65</v>
      </c>
      <c r="M728" s="41">
        <f>Data[[#This Row],[TOTAL CHELTUIELI LEI]]/Data[[#This Row],[CURS VALUTAR EURO BNR 22 07 2020]]</f>
        <v>3215.7703353236507</v>
      </c>
      <c r="N728" s="49">
        <v>3541</v>
      </c>
      <c r="O728" s="54"/>
      <c r="P728" s="54">
        <v>2358</v>
      </c>
      <c r="Q728" s="54"/>
      <c r="R728" s="54">
        <f>Data[[#This Row],[PERSOANE ÎNSCRISE ÎN LISTELE ELECTORALE (TURUL 1)            ]]+Data[[#This Row],[PERSOANE ÎNSCRISE ÎN LISTELE ELECTORALE (TURUL AL 2-LEA)]]</f>
        <v>3541</v>
      </c>
      <c r="S728" s="54">
        <f>Data[[#This Row],[PERSOANE CARE AU PARTICIPAT LA VOT (TURUL 1)]]+Data[[#This Row],[PERSOANE CARE AU PARTICIPAT LA VOT  (TURUL AL 2-LEA)]]</f>
        <v>2358</v>
      </c>
      <c r="T728" s="41">
        <f>Data[[#This Row],[TOTAL CHELTUIELI LEI]]/Data[[#This Row],[NUMĂRUL PERSOANELOR ÎNSCRISE ÎN LISTELE ELECTORALE]]</f>
        <v>4.3955521039254446</v>
      </c>
      <c r="U728" s="41">
        <f>Data[[#This Row],[TOTAL CHELTUIELI EURO]]/Data[[#This Row],[NUMĂRUL PERSOANELOR ÎNSCRISE ÎN LISTELE ELECTORALE]]</f>
        <v>0.90815315880362912</v>
      </c>
      <c r="V728" s="41">
        <f>Data[[#This Row],[TOTAL CHELTUIELI LEI]]/Data[[#This Row],[NUMĂRUL PERSOANELOR CARE AU PARTICIPAT LA VOT]]</f>
        <v>6.6007845631891433</v>
      </c>
      <c r="W728" s="41">
        <f>Data[[#This Row],[TOTAL CHELTUIELI EURO]]/Data[[#This Row],[NUMĂRUL PERSOANELOR CARE AU PARTICIPAT LA VOT]]</f>
        <v>1.3637702863967984</v>
      </c>
      <c r="X728" s="43">
        <v>4.8400999999999996</v>
      </c>
      <c r="Y728" s="114" t="s">
        <v>2895</v>
      </c>
      <c r="Z728" s="44">
        <v>4</v>
      </c>
      <c r="AA728" s="115" t="s">
        <v>3105</v>
      </c>
      <c r="AB728" s="44">
        <v>0</v>
      </c>
      <c r="AC728" s="45"/>
    </row>
    <row r="729" spans="1:29" ht="12" customHeight="1" x14ac:dyDescent="0.2">
      <c r="A729" s="37">
        <v>728</v>
      </c>
      <c r="B729" s="38" t="s">
        <v>15</v>
      </c>
      <c r="C729" s="39" t="s">
        <v>1603</v>
      </c>
      <c r="D729" s="40">
        <v>44101</v>
      </c>
      <c r="E729" s="38">
        <v>1</v>
      </c>
      <c r="F729" s="38"/>
      <c r="G729" s="38" t="s">
        <v>2</v>
      </c>
      <c r="H729" s="38" t="s">
        <v>2</v>
      </c>
      <c r="I729" s="58">
        <v>10700</v>
      </c>
      <c r="J729" s="57">
        <v>17955.7</v>
      </c>
      <c r="K729" s="57">
        <v>0</v>
      </c>
      <c r="L729" s="41">
        <f>SUM(Data[[#This Row],[CHELTUIELI DE PERSONAL LEI]:[CHELTUIELI DE CAPITAL (ACTIVE NEFINANCIARE ) LEI]])</f>
        <v>28655.7</v>
      </c>
      <c r="M729" s="41">
        <f>Data[[#This Row],[TOTAL CHELTUIELI LEI]]/Data[[#This Row],[CURS VALUTAR EURO BNR 22 07 2020]]</f>
        <v>5920.4768496518673</v>
      </c>
      <c r="N729" s="49">
        <v>2742</v>
      </c>
      <c r="O729" s="54"/>
      <c r="P729" s="54">
        <v>1743</v>
      </c>
      <c r="Q729" s="54"/>
      <c r="R729" s="54">
        <f>Data[[#This Row],[PERSOANE ÎNSCRISE ÎN LISTELE ELECTORALE (TURUL 1)            ]]+Data[[#This Row],[PERSOANE ÎNSCRISE ÎN LISTELE ELECTORALE (TURUL AL 2-LEA)]]</f>
        <v>2742</v>
      </c>
      <c r="S729" s="54">
        <f>Data[[#This Row],[PERSOANE CARE AU PARTICIPAT LA VOT (TURUL 1)]]+Data[[#This Row],[PERSOANE CARE AU PARTICIPAT LA VOT  (TURUL AL 2-LEA)]]</f>
        <v>1743</v>
      </c>
      <c r="T729" s="41">
        <f>Data[[#This Row],[TOTAL CHELTUIELI LEI]]/Data[[#This Row],[NUMĂRUL PERSOANELOR ÎNSCRISE ÎN LISTELE ELECTORALE]]</f>
        <v>10.450656455142232</v>
      </c>
      <c r="U729" s="41">
        <f>Data[[#This Row],[TOTAL CHELTUIELI EURO]]/Data[[#This Row],[NUMĂRUL PERSOANELOR ÎNSCRISE ÎN LISTELE ELECTORALE]]</f>
        <v>2.1591819291217607</v>
      </c>
      <c r="V729" s="41">
        <f>Data[[#This Row],[TOTAL CHELTUIELI LEI]]/Data[[#This Row],[NUMĂRUL PERSOANELOR CARE AU PARTICIPAT LA VOT]]</f>
        <v>16.440447504302927</v>
      </c>
      <c r="W729" s="41">
        <f>Data[[#This Row],[TOTAL CHELTUIELI EURO]]/Data[[#This Row],[NUMĂRUL PERSOANELOR CARE AU PARTICIPAT LA VOT]]</f>
        <v>3.3967164943498953</v>
      </c>
      <c r="X729" s="43">
        <v>4.8400999999999996</v>
      </c>
      <c r="Y729" s="114" t="s">
        <v>2898</v>
      </c>
      <c r="Z729" s="44">
        <v>10</v>
      </c>
      <c r="AA729" s="115" t="s">
        <v>3108</v>
      </c>
      <c r="AB729" s="44">
        <v>2</v>
      </c>
      <c r="AC729" s="45"/>
    </row>
    <row r="730" spans="1:29" ht="12" customHeight="1" x14ac:dyDescent="0.2">
      <c r="A730" s="37">
        <v>729</v>
      </c>
      <c r="B730" s="38" t="s">
        <v>15</v>
      </c>
      <c r="C730" s="39" t="s">
        <v>1604</v>
      </c>
      <c r="D730" s="40">
        <v>44101</v>
      </c>
      <c r="E730" s="38">
        <v>1</v>
      </c>
      <c r="F730" s="38"/>
      <c r="G730" s="38" t="s">
        <v>2</v>
      </c>
      <c r="H730" s="38" t="s">
        <v>2</v>
      </c>
      <c r="I730" s="57">
        <v>5130</v>
      </c>
      <c r="J730" s="57">
        <v>4968</v>
      </c>
      <c r="K730" s="57">
        <v>0</v>
      </c>
      <c r="L730" s="41">
        <f>SUM(Data[[#This Row],[CHELTUIELI DE PERSONAL LEI]:[CHELTUIELI DE CAPITAL (ACTIVE NEFINANCIARE ) LEI]])</f>
        <v>10098</v>
      </c>
      <c r="M730" s="41">
        <f>Data[[#This Row],[TOTAL CHELTUIELI LEI]]/Data[[#This Row],[CURS VALUTAR EURO BNR 22 07 2020]]</f>
        <v>2086.3205305675506</v>
      </c>
      <c r="N730" s="49">
        <v>1782</v>
      </c>
      <c r="O730" s="54"/>
      <c r="P730" s="54">
        <v>1225</v>
      </c>
      <c r="Q730" s="54"/>
      <c r="R730" s="54">
        <f>Data[[#This Row],[PERSOANE ÎNSCRISE ÎN LISTELE ELECTORALE (TURUL 1)            ]]+Data[[#This Row],[PERSOANE ÎNSCRISE ÎN LISTELE ELECTORALE (TURUL AL 2-LEA)]]</f>
        <v>1782</v>
      </c>
      <c r="S730" s="54">
        <f>Data[[#This Row],[PERSOANE CARE AU PARTICIPAT LA VOT (TURUL 1)]]+Data[[#This Row],[PERSOANE CARE AU PARTICIPAT LA VOT  (TURUL AL 2-LEA)]]</f>
        <v>1225</v>
      </c>
      <c r="T730" s="41">
        <f>Data[[#This Row],[TOTAL CHELTUIELI LEI]]/Data[[#This Row],[NUMĂRUL PERSOANELOR ÎNSCRISE ÎN LISTELE ELECTORALE]]</f>
        <v>5.666666666666667</v>
      </c>
      <c r="U730" s="41">
        <f>Data[[#This Row],[TOTAL CHELTUIELI EURO]]/Data[[#This Row],[NUMĂRUL PERSOANELOR ÎNSCRISE ÎN LISTELE ELECTORALE]]</f>
        <v>1.1707747085115323</v>
      </c>
      <c r="V730" s="41">
        <f>Data[[#This Row],[TOTAL CHELTUIELI LEI]]/Data[[#This Row],[NUMĂRUL PERSOANELOR CARE AU PARTICIPAT LA VOT]]</f>
        <v>8.2432653061224492</v>
      </c>
      <c r="W730" s="41">
        <f>Data[[#This Row],[TOTAL CHELTUIELI EURO]]/Data[[#This Row],[NUMĂRUL PERSOANELOR CARE AU PARTICIPAT LA VOT]]</f>
        <v>1.7031188004633067</v>
      </c>
      <c r="X730" s="43">
        <v>4.8400999999999996</v>
      </c>
      <c r="Y730" s="114" t="s">
        <v>2892</v>
      </c>
      <c r="Z730" s="44">
        <v>5</v>
      </c>
      <c r="AA730" s="115" t="s">
        <v>3107</v>
      </c>
      <c r="AB730" s="44">
        <v>1</v>
      </c>
      <c r="AC730" s="45"/>
    </row>
    <row r="731" spans="1:29" ht="12" customHeight="1" x14ac:dyDescent="0.2">
      <c r="A731" s="37">
        <v>730</v>
      </c>
      <c r="B731" s="38" t="s">
        <v>15</v>
      </c>
      <c r="C731" s="39" t="s">
        <v>1605</v>
      </c>
      <c r="D731" s="40">
        <v>44101</v>
      </c>
      <c r="E731" s="38">
        <v>1</v>
      </c>
      <c r="F731" s="38"/>
      <c r="G731" s="38" t="s">
        <v>2</v>
      </c>
      <c r="H731" s="38" t="s">
        <v>2</v>
      </c>
      <c r="I731" s="57">
        <v>4000</v>
      </c>
      <c r="J731" s="57">
        <v>10279</v>
      </c>
      <c r="K731" s="57">
        <v>0</v>
      </c>
      <c r="L731" s="41">
        <f>SUM(Data[[#This Row],[CHELTUIELI DE PERSONAL LEI]:[CHELTUIELI DE CAPITAL (ACTIVE NEFINANCIARE ) LEI]])</f>
        <v>14279</v>
      </c>
      <c r="M731" s="41">
        <f>Data[[#This Row],[TOTAL CHELTUIELI LEI]]/Data[[#This Row],[CURS VALUTAR EURO BNR 22 07 2020]]</f>
        <v>2950.1456581475591</v>
      </c>
      <c r="N731" s="49">
        <v>3250</v>
      </c>
      <c r="O731" s="54"/>
      <c r="P731" s="54">
        <v>2190</v>
      </c>
      <c r="Q731" s="54"/>
      <c r="R731" s="54">
        <f>Data[[#This Row],[PERSOANE ÎNSCRISE ÎN LISTELE ELECTORALE (TURUL 1)            ]]+Data[[#This Row],[PERSOANE ÎNSCRISE ÎN LISTELE ELECTORALE (TURUL AL 2-LEA)]]</f>
        <v>3250</v>
      </c>
      <c r="S731" s="54">
        <f>Data[[#This Row],[PERSOANE CARE AU PARTICIPAT LA VOT (TURUL 1)]]+Data[[#This Row],[PERSOANE CARE AU PARTICIPAT LA VOT  (TURUL AL 2-LEA)]]</f>
        <v>2190</v>
      </c>
      <c r="T731" s="41">
        <f>Data[[#This Row],[TOTAL CHELTUIELI LEI]]/Data[[#This Row],[NUMĂRUL PERSOANELOR ÎNSCRISE ÎN LISTELE ELECTORALE]]</f>
        <v>4.3935384615384612</v>
      </c>
      <c r="U731" s="41">
        <f>Data[[#This Row],[TOTAL CHELTUIELI EURO]]/Data[[#This Row],[NUMĂRUL PERSOANELOR ÎNSCRISE ÎN LISTELE ELECTORALE]]</f>
        <v>0.90773712558386432</v>
      </c>
      <c r="V731" s="41">
        <f>Data[[#This Row],[TOTAL CHELTUIELI LEI]]/Data[[#This Row],[NUMĂRUL PERSOANELOR CARE AU PARTICIPAT LA VOT]]</f>
        <v>6.5200913242009131</v>
      </c>
      <c r="W731" s="41">
        <f>Data[[#This Row],[TOTAL CHELTUIELI EURO]]/Data[[#This Row],[NUMĂRUL PERSOANELOR CARE AU PARTICIPAT LA VOT]]</f>
        <v>1.3470984740399814</v>
      </c>
      <c r="X731" s="43">
        <v>4.8400999999999996</v>
      </c>
      <c r="Y731" s="114" t="s">
        <v>2895</v>
      </c>
      <c r="Z731" s="44">
        <v>4</v>
      </c>
      <c r="AA731" s="115" t="s">
        <v>3105</v>
      </c>
      <c r="AB731" s="44">
        <v>0</v>
      </c>
      <c r="AC731" s="45"/>
    </row>
    <row r="732" spans="1:29" ht="12" customHeight="1" x14ac:dyDescent="0.2">
      <c r="A732" s="37">
        <v>731</v>
      </c>
      <c r="B732" s="38" t="s">
        <v>15</v>
      </c>
      <c r="C732" s="39" t="s">
        <v>1606</v>
      </c>
      <c r="D732" s="40">
        <v>44101</v>
      </c>
      <c r="E732" s="38">
        <v>1</v>
      </c>
      <c r="F732" s="38"/>
      <c r="G732" s="38" t="s">
        <v>2</v>
      </c>
      <c r="H732" s="38" t="s">
        <v>2</v>
      </c>
      <c r="I732" s="57">
        <v>0</v>
      </c>
      <c r="J732" s="57">
        <v>17535</v>
      </c>
      <c r="K732" s="57">
        <v>0</v>
      </c>
      <c r="L732" s="41">
        <f>SUM(Data[[#This Row],[CHELTUIELI DE PERSONAL LEI]:[CHELTUIELI DE CAPITAL (ACTIVE NEFINANCIARE ) LEI]])</f>
        <v>17535</v>
      </c>
      <c r="M732" s="41">
        <f>Data[[#This Row],[TOTAL CHELTUIELI LEI]]/Data[[#This Row],[CURS VALUTAR EURO BNR 22 07 2020]]</f>
        <v>3622.8590318381853</v>
      </c>
      <c r="N732" s="49">
        <v>2805</v>
      </c>
      <c r="O732" s="54"/>
      <c r="P732" s="54">
        <v>1820</v>
      </c>
      <c r="Q732" s="54"/>
      <c r="R732" s="54">
        <f>Data[[#This Row],[PERSOANE ÎNSCRISE ÎN LISTELE ELECTORALE (TURUL 1)            ]]+Data[[#This Row],[PERSOANE ÎNSCRISE ÎN LISTELE ELECTORALE (TURUL AL 2-LEA)]]</f>
        <v>2805</v>
      </c>
      <c r="S732" s="54">
        <f>Data[[#This Row],[PERSOANE CARE AU PARTICIPAT LA VOT (TURUL 1)]]+Data[[#This Row],[PERSOANE CARE AU PARTICIPAT LA VOT  (TURUL AL 2-LEA)]]</f>
        <v>1820</v>
      </c>
      <c r="T732" s="41">
        <f>Data[[#This Row],[TOTAL CHELTUIELI LEI]]/Data[[#This Row],[NUMĂRUL PERSOANELOR ÎNSCRISE ÎN LISTELE ELECTORALE]]</f>
        <v>6.2513368983957216</v>
      </c>
      <c r="U732" s="41">
        <f>Data[[#This Row],[TOTAL CHELTUIELI EURO]]/Data[[#This Row],[NUMĂRUL PERSOANELOR ÎNSCRISE ÎN LISTELE ELECTORALE]]</f>
        <v>1.2915718473576419</v>
      </c>
      <c r="V732" s="41">
        <f>Data[[#This Row],[TOTAL CHELTUIELI LEI]]/Data[[#This Row],[NUMĂRUL PERSOANELOR CARE AU PARTICIPAT LA VOT]]</f>
        <v>9.634615384615385</v>
      </c>
      <c r="W732" s="41">
        <f>Data[[#This Row],[TOTAL CHELTUIELI EURO]]/Data[[#This Row],[NUMĂRUL PERSOANELOR CARE AU PARTICIPAT LA VOT]]</f>
        <v>1.9905818856253765</v>
      </c>
      <c r="X732" s="43">
        <v>4.8400999999999996</v>
      </c>
      <c r="Y732" s="114" t="s">
        <v>2889</v>
      </c>
      <c r="Z732" s="44">
        <v>6</v>
      </c>
      <c r="AA732" s="115" t="s">
        <v>3107</v>
      </c>
      <c r="AB732" s="44">
        <v>1</v>
      </c>
      <c r="AC732" s="45"/>
    </row>
    <row r="733" spans="1:29" ht="12" customHeight="1" x14ac:dyDescent="0.2">
      <c r="A733" s="37">
        <v>732</v>
      </c>
      <c r="B733" s="38" t="s">
        <v>15</v>
      </c>
      <c r="C733" s="39" t="s">
        <v>1607</v>
      </c>
      <c r="D733" s="40">
        <v>44101</v>
      </c>
      <c r="E733" s="38">
        <v>1</v>
      </c>
      <c r="F733" s="38"/>
      <c r="G733" s="38" t="s">
        <v>2</v>
      </c>
      <c r="H733" s="38" t="s">
        <v>2</v>
      </c>
      <c r="I733" s="57">
        <v>10080</v>
      </c>
      <c r="J733" s="57">
        <v>19986</v>
      </c>
      <c r="K733" s="57">
        <v>0</v>
      </c>
      <c r="L733" s="41">
        <f>SUM(Data[[#This Row],[CHELTUIELI DE PERSONAL LEI]:[CHELTUIELI DE CAPITAL (ACTIVE NEFINANCIARE ) LEI]])</f>
        <v>30066</v>
      </c>
      <c r="M733" s="41">
        <f>Data[[#This Row],[TOTAL CHELTUIELI LEI]]/Data[[#This Row],[CURS VALUTAR EURO BNR 22 07 2020]]</f>
        <v>6211.8551269601876</v>
      </c>
      <c r="N733" s="49">
        <v>4317</v>
      </c>
      <c r="O733" s="54"/>
      <c r="P733" s="54">
        <v>2963</v>
      </c>
      <c r="Q733" s="54"/>
      <c r="R733" s="54">
        <f>Data[[#This Row],[PERSOANE ÎNSCRISE ÎN LISTELE ELECTORALE (TURUL 1)            ]]+Data[[#This Row],[PERSOANE ÎNSCRISE ÎN LISTELE ELECTORALE (TURUL AL 2-LEA)]]</f>
        <v>4317</v>
      </c>
      <c r="S733" s="54">
        <f>Data[[#This Row],[PERSOANE CARE AU PARTICIPAT LA VOT (TURUL 1)]]+Data[[#This Row],[PERSOANE CARE AU PARTICIPAT LA VOT  (TURUL AL 2-LEA)]]</f>
        <v>2963</v>
      </c>
      <c r="T733" s="41">
        <f>Data[[#This Row],[TOTAL CHELTUIELI LEI]]/Data[[#This Row],[NUMĂRUL PERSOANELOR ÎNSCRISE ÎN LISTELE ELECTORALE]]</f>
        <v>6.9645587213342601</v>
      </c>
      <c r="U733" s="41">
        <f>Data[[#This Row],[TOTAL CHELTUIELI EURO]]/Data[[#This Row],[NUMĂRUL PERSOANELOR ÎNSCRISE ÎN LISTELE ELECTORALE]]</f>
        <v>1.4389286835673356</v>
      </c>
      <c r="V733" s="41">
        <f>Data[[#This Row],[TOTAL CHELTUIELI LEI]]/Data[[#This Row],[NUMĂRUL PERSOANELOR CARE AU PARTICIPAT LA VOT]]</f>
        <v>10.147148160647992</v>
      </c>
      <c r="W733" s="41">
        <f>Data[[#This Row],[TOTAL CHELTUIELI EURO]]/Data[[#This Row],[NUMĂRUL PERSOANELOR CARE AU PARTICIPAT LA VOT]]</f>
        <v>2.0964748994128208</v>
      </c>
      <c r="X733" s="43">
        <v>4.8400999999999996</v>
      </c>
      <c r="Y733" s="114" t="s">
        <v>2889</v>
      </c>
      <c r="Z733" s="44">
        <v>6</v>
      </c>
      <c r="AA733" s="115" t="s">
        <v>3107</v>
      </c>
      <c r="AB733" s="44">
        <v>1</v>
      </c>
      <c r="AC733" s="45"/>
    </row>
    <row r="734" spans="1:29" ht="12" customHeight="1" x14ac:dyDescent="0.2">
      <c r="A734" s="37">
        <v>733</v>
      </c>
      <c r="B734" s="38" t="s">
        <v>15</v>
      </c>
      <c r="C734" s="39" t="s">
        <v>1608</v>
      </c>
      <c r="D734" s="40">
        <v>44101</v>
      </c>
      <c r="E734" s="38">
        <v>1</v>
      </c>
      <c r="F734" s="38"/>
      <c r="G734" s="38" t="s">
        <v>2</v>
      </c>
      <c r="H734" s="38" t="s">
        <v>2</v>
      </c>
      <c r="I734" s="57">
        <v>2400</v>
      </c>
      <c r="J734" s="57">
        <v>10675</v>
      </c>
      <c r="K734" s="57">
        <v>0</v>
      </c>
      <c r="L734" s="41">
        <f>SUM(Data[[#This Row],[CHELTUIELI DE PERSONAL LEI]:[CHELTUIELI DE CAPITAL (ACTIVE NEFINANCIARE ) LEI]])</f>
        <v>13075</v>
      </c>
      <c r="M734" s="41">
        <f>Data[[#This Row],[TOTAL CHELTUIELI LEI]]/Data[[#This Row],[CURS VALUTAR EURO BNR 22 07 2020]]</f>
        <v>2701.3904671391088</v>
      </c>
      <c r="N734" s="49">
        <v>2793</v>
      </c>
      <c r="O734" s="54"/>
      <c r="P734" s="54">
        <v>1874</v>
      </c>
      <c r="Q734" s="54"/>
      <c r="R734" s="54">
        <f>Data[[#This Row],[PERSOANE ÎNSCRISE ÎN LISTELE ELECTORALE (TURUL 1)            ]]+Data[[#This Row],[PERSOANE ÎNSCRISE ÎN LISTELE ELECTORALE (TURUL AL 2-LEA)]]</f>
        <v>2793</v>
      </c>
      <c r="S734" s="54">
        <f>Data[[#This Row],[PERSOANE CARE AU PARTICIPAT LA VOT (TURUL 1)]]+Data[[#This Row],[PERSOANE CARE AU PARTICIPAT LA VOT  (TURUL AL 2-LEA)]]</f>
        <v>1874</v>
      </c>
      <c r="T734" s="41">
        <f>Data[[#This Row],[TOTAL CHELTUIELI LEI]]/Data[[#This Row],[NUMĂRUL PERSOANELOR ÎNSCRISE ÎN LISTELE ELECTORALE]]</f>
        <v>4.6813462226996059</v>
      </c>
      <c r="U734" s="41">
        <f>Data[[#This Row],[TOTAL CHELTUIELI EURO]]/Data[[#This Row],[NUMĂRUL PERSOANELOR ÎNSCRISE ÎN LISTELE ELECTORALE]]</f>
        <v>0.96720031046871058</v>
      </c>
      <c r="V734" s="41">
        <f>Data[[#This Row],[TOTAL CHELTUIELI LEI]]/Data[[#This Row],[NUMĂRUL PERSOANELOR CARE AU PARTICIPAT LA VOT]]</f>
        <v>6.977054429028815</v>
      </c>
      <c r="W734" s="41">
        <f>Data[[#This Row],[TOTAL CHELTUIELI EURO]]/Data[[#This Row],[NUMĂRUL PERSOANELOR CARE AU PARTICIPAT LA VOT]]</f>
        <v>1.4415103880144657</v>
      </c>
      <c r="X734" s="43">
        <v>4.8400999999999996</v>
      </c>
      <c r="Y734" s="114" t="s">
        <v>2895</v>
      </c>
      <c r="Z734" s="44">
        <v>4</v>
      </c>
      <c r="AA734" s="115" t="s">
        <v>3105</v>
      </c>
      <c r="AB734" s="44">
        <v>0</v>
      </c>
      <c r="AC734" s="45"/>
    </row>
    <row r="735" spans="1:29" ht="12" customHeight="1" x14ac:dyDescent="0.2">
      <c r="A735" s="37">
        <v>734</v>
      </c>
      <c r="B735" s="38" t="s">
        <v>15</v>
      </c>
      <c r="C735" s="39" t="s">
        <v>1609</v>
      </c>
      <c r="D735" s="40">
        <v>44101</v>
      </c>
      <c r="E735" s="38">
        <v>1</v>
      </c>
      <c r="F735" s="38"/>
      <c r="G735" s="38" t="s">
        <v>2</v>
      </c>
      <c r="H735" s="38" t="s">
        <v>2</v>
      </c>
      <c r="I735" s="57">
        <v>300</v>
      </c>
      <c r="J735" s="57">
        <v>3037.92</v>
      </c>
      <c r="K735" s="57">
        <v>0</v>
      </c>
      <c r="L735" s="41">
        <f>SUM(Data[[#This Row],[CHELTUIELI DE PERSONAL LEI]:[CHELTUIELI DE CAPITAL (ACTIVE NEFINANCIARE ) LEI]])</f>
        <v>3337.92</v>
      </c>
      <c r="M735" s="41">
        <f>Data[[#This Row],[TOTAL CHELTUIELI LEI]]/Data[[#This Row],[CURS VALUTAR EURO BNR 22 07 2020]]</f>
        <v>689.63864382967301</v>
      </c>
      <c r="N735" s="49">
        <v>1243</v>
      </c>
      <c r="O735" s="54"/>
      <c r="P735" s="54">
        <v>846</v>
      </c>
      <c r="Q735" s="54"/>
      <c r="R735" s="54">
        <f>Data[[#This Row],[PERSOANE ÎNSCRISE ÎN LISTELE ELECTORALE (TURUL 1)            ]]+Data[[#This Row],[PERSOANE ÎNSCRISE ÎN LISTELE ELECTORALE (TURUL AL 2-LEA)]]</f>
        <v>1243</v>
      </c>
      <c r="S735" s="54">
        <f>Data[[#This Row],[PERSOANE CARE AU PARTICIPAT LA VOT (TURUL 1)]]+Data[[#This Row],[PERSOANE CARE AU PARTICIPAT LA VOT  (TURUL AL 2-LEA)]]</f>
        <v>846</v>
      </c>
      <c r="T735" s="41">
        <f>Data[[#This Row],[TOTAL CHELTUIELI LEI]]/Data[[#This Row],[NUMĂRUL PERSOANELOR ÎNSCRISE ÎN LISTELE ELECTORALE]]</f>
        <v>2.6853740949316172</v>
      </c>
      <c r="U735" s="41">
        <f>Data[[#This Row],[TOTAL CHELTUIELI EURO]]/Data[[#This Row],[NUMĂRUL PERSOANELOR ÎNSCRISE ÎN LISTELE ELECTORALE]]</f>
        <v>0.5548178952772912</v>
      </c>
      <c r="V735" s="41">
        <f>Data[[#This Row],[TOTAL CHELTUIELI LEI]]/Data[[#This Row],[NUMĂRUL PERSOANELOR CARE AU PARTICIPAT LA VOT]]</f>
        <v>3.9455319148936172</v>
      </c>
      <c r="W735" s="41">
        <f>Data[[#This Row],[TOTAL CHELTUIELI EURO]]/Data[[#This Row],[NUMĂRUL PERSOANELOR CARE AU PARTICIPAT LA VOT]]</f>
        <v>0.81517570192632749</v>
      </c>
      <c r="X735" s="43">
        <v>4.8400999999999996</v>
      </c>
      <c r="Y735" s="114" t="s">
        <v>2891</v>
      </c>
      <c r="Z735" s="44">
        <v>2</v>
      </c>
      <c r="AA735" s="115" t="s">
        <v>3105</v>
      </c>
      <c r="AB735" s="44">
        <v>0</v>
      </c>
      <c r="AC735" s="45"/>
    </row>
    <row r="736" spans="1:29" ht="12" customHeight="1" x14ac:dyDescent="0.2">
      <c r="A736" s="37">
        <v>735</v>
      </c>
      <c r="B736" s="38" t="s">
        <v>15</v>
      </c>
      <c r="C736" s="39" t="s">
        <v>1610</v>
      </c>
      <c r="D736" s="40">
        <v>44101</v>
      </c>
      <c r="E736" s="38">
        <v>1</v>
      </c>
      <c r="F736" s="38"/>
      <c r="G736" s="38" t="s">
        <v>2</v>
      </c>
      <c r="H736" s="38" t="s">
        <v>2</v>
      </c>
      <c r="I736" s="57">
        <v>23393</v>
      </c>
      <c r="J736" s="57">
        <v>9184</v>
      </c>
      <c r="K736" s="57">
        <v>0</v>
      </c>
      <c r="L736" s="41">
        <f>SUM(Data[[#This Row],[CHELTUIELI DE PERSONAL LEI]:[CHELTUIELI DE CAPITAL (ACTIVE NEFINANCIARE ) LEI]])</f>
        <v>32577</v>
      </c>
      <c r="M736" s="41">
        <f>Data[[#This Row],[TOTAL CHELTUIELI LEI]]/Data[[#This Row],[CURS VALUTAR EURO BNR 22 07 2020]]</f>
        <v>6730.6460610317972</v>
      </c>
      <c r="N736" s="49">
        <v>2884</v>
      </c>
      <c r="O736" s="54"/>
      <c r="P736" s="54">
        <v>1867</v>
      </c>
      <c r="Q736" s="54"/>
      <c r="R736" s="54">
        <f>Data[[#This Row],[PERSOANE ÎNSCRISE ÎN LISTELE ELECTORALE (TURUL 1)            ]]+Data[[#This Row],[PERSOANE ÎNSCRISE ÎN LISTELE ELECTORALE (TURUL AL 2-LEA)]]</f>
        <v>2884</v>
      </c>
      <c r="S736" s="54">
        <f>Data[[#This Row],[PERSOANE CARE AU PARTICIPAT LA VOT (TURUL 1)]]+Data[[#This Row],[PERSOANE CARE AU PARTICIPAT LA VOT  (TURUL AL 2-LEA)]]</f>
        <v>1867</v>
      </c>
      <c r="T736" s="41">
        <f>Data[[#This Row],[TOTAL CHELTUIELI LEI]]/Data[[#This Row],[NUMĂRUL PERSOANELOR ÎNSCRISE ÎN LISTELE ELECTORALE]]</f>
        <v>11.295769764216367</v>
      </c>
      <c r="U736" s="41">
        <f>Data[[#This Row],[TOTAL CHELTUIELI EURO]]/Data[[#This Row],[NUMĂRUL PERSOANELOR ÎNSCRISE ÎN LISTELE ELECTORALE]]</f>
        <v>2.3337885093730226</v>
      </c>
      <c r="V736" s="41">
        <f>Data[[#This Row],[TOTAL CHELTUIELI LEI]]/Data[[#This Row],[NUMĂRUL PERSOANELOR CARE AU PARTICIPAT LA VOT]]</f>
        <v>17.448848419925014</v>
      </c>
      <c r="W736" s="41">
        <f>Data[[#This Row],[TOTAL CHELTUIELI EURO]]/Data[[#This Row],[NUMĂRUL PERSOANELOR CARE AU PARTICIPAT LA VOT]]</f>
        <v>3.6050594863587557</v>
      </c>
      <c r="X736" s="43">
        <v>4.8400999999999996</v>
      </c>
      <c r="Y736" s="114" t="s">
        <v>2888</v>
      </c>
      <c r="Z736" s="44">
        <v>11</v>
      </c>
      <c r="AA736" s="115" t="s">
        <v>3108</v>
      </c>
      <c r="AB736" s="44">
        <v>2</v>
      </c>
      <c r="AC736" s="45"/>
    </row>
    <row r="737" spans="1:29" ht="12" customHeight="1" x14ac:dyDescent="0.2">
      <c r="A737" s="37">
        <v>736</v>
      </c>
      <c r="B737" s="38" t="s">
        <v>15</v>
      </c>
      <c r="C737" s="39" t="s">
        <v>1611</v>
      </c>
      <c r="D737" s="40">
        <v>44101</v>
      </c>
      <c r="E737" s="38">
        <v>1</v>
      </c>
      <c r="F737" s="38"/>
      <c r="G737" s="38" t="s">
        <v>2</v>
      </c>
      <c r="H737" s="38" t="s">
        <v>2</v>
      </c>
      <c r="I737" s="57">
        <v>1980</v>
      </c>
      <c r="J737" s="57">
        <v>8778</v>
      </c>
      <c r="K737" s="57">
        <v>0</v>
      </c>
      <c r="L737" s="41">
        <f>SUM(Data[[#This Row],[CHELTUIELI DE PERSONAL LEI]:[CHELTUIELI DE CAPITAL (ACTIVE NEFINANCIARE ) LEI]])</f>
        <v>10758</v>
      </c>
      <c r="M737" s="41">
        <f>Data[[#This Row],[TOTAL CHELTUIELI LEI]]/Data[[#This Row],[CURS VALUTAR EURO BNR 22 07 2020]]</f>
        <v>2222.6813495588935</v>
      </c>
      <c r="N737" s="49">
        <v>2198</v>
      </c>
      <c r="O737" s="54"/>
      <c r="P737" s="54">
        <v>1205</v>
      </c>
      <c r="Q737" s="54"/>
      <c r="R737" s="54">
        <f>Data[[#This Row],[PERSOANE ÎNSCRISE ÎN LISTELE ELECTORALE (TURUL 1)            ]]+Data[[#This Row],[PERSOANE ÎNSCRISE ÎN LISTELE ELECTORALE (TURUL AL 2-LEA)]]</f>
        <v>2198</v>
      </c>
      <c r="S737" s="54">
        <f>Data[[#This Row],[PERSOANE CARE AU PARTICIPAT LA VOT (TURUL 1)]]+Data[[#This Row],[PERSOANE CARE AU PARTICIPAT LA VOT  (TURUL AL 2-LEA)]]</f>
        <v>1205</v>
      </c>
      <c r="T737" s="41">
        <f>Data[[#This Row],[TOTAL CHELTUIELI LEI]]/Data[[#This Row],[NUMĂRUL PERSOANELOR ÎNSCRISE ÎN LISTELE ELECTORALE]]</f>
        <v>4.8944494995450407</v>
      </c>
      <c r="U737" s="41">
        <f>Data[[#This Row],[TOTAL CHELTUIELI EURO]]/Data[[#This Row],[NUMĂRUL PERSOANELOR ÎNSCRISE ÎN LISTELE ELECTORALE]]</f>
        <v>1.011229003438987</v>
      </c>
      <c r="V737" s="41">
        <f>Data[[#This Row],[TOTAL CHELTUIELI LEI]]/Data[[#This Row],[NUMĂRUL PERSOANELOR CARE AU PARTICIPAT LA VOT]]</f>
        <v>8.9278008298755189</v>
      </c>
      <c r="W737" s="41">
        <f>Data[[#This Row],[TOTAL CHELTUIELI EURO]]/Data[[#This Row],[NUMĂRUL PERSOANELOR CARE AU PARTICIPAT LA VOT]]</f>
        <v>1.8445488378082104</v>
      </c>
      <c r="X737" s="43">
        <v>4.8400999999999996</v>
      </c>
      <c r="Y737" s="114" t="s">
        <v>2895</v>
      </c>
      <c r="Z737" s="44">
        <v>4</v>
      </c>
      <c r="AA737" s="115" t="s">
        <v>3107</v>
      </c>
      <c r="AB737" s="44">
        <v>1</v>
      </c>
      <c r="AC737" s="45"/>
    </row>
    <row r="738" spans="1:29" ht="12" customHeight="1" x14ac:dyDescent="0.2">
      <c r="A738" s="37">
        <v>737</v>
      </c>
      <c r="B738" s="38" t="s">
        <v>15</v>
      </c>
      <c r="C738" s="39" t="s">
        <v>519</v>
      </c>
      <c r="D738" s="40">
        <v>44101</v>
      </c>
      <c r="E738" s="38">
        <v>1</v>
      </c>
      <c r="F738" s="38"/>
      <c r="G738" s="38" t="s">
        <v>2</v>
      </c>
      <c r="H738" s="38" t="s">
        <v>2</v>
      </c>
      <c r="I738" s="57">
        <v>4300</v>
      </c>
      <c r="J738" s="57">
        <v>2009</v>
      </c>
      <c r="K738" s="57">
        <v>0</v>
      </c>
      <c r="L738" s="41">
        <f>SUM(Data[[#This Row],[CHELTUIELI DE PERSONAL LEI]:[CHELTUIELI DE CAPITAL (ACTIVE NEFINANCIARE ) LEI]])</f>
        <v>6309</v>
      </c>
      <c r="M738" s="41">
        <f>Data[[#This Row],[TOTAL CHELTUIELI LEI]]/Data[[#This Row],[CURS VALUTAR EURO BNR 22 07 2020]]</f>
        <v>1303.4854651763394</v>
      </c>
      <c r="N738" s="49">
        <v>1715</v>
      </c>
      <c r="O738" s="54"/>
      <c r="P738" s="54">
        <v>1237</v>
      </c>
      <c r="Q738" s="54"/>
      <c r="R738" s="54">
        <f>Data[[#This Row],[PERSOANE ÎNSCRISE ÎN LISTELE ELECTORALE (TURUL 1)            ]]+Data[[#This Row],[PERSOANE ÎNSCRISE ÎN LISTELE ELECTORALE (TURUL AL 2-LEA)]]</f>
        <v>1715</v>
      </c>
      <c r="S738" s="54">
        <f>Data[[#This Row],[PERSOANE CARE AU PARTICIPAT LA VOT (TURUL 1)]]+Data[[#This Row],[PERSOANE CARE AU PARTICIPAT LA VOT  (TURUL AL 2-LEA)]]</f>
        <v>1237</v>
      </c>
      <c r="T738" s="41">
        <f>Data[[#This Row],[TOTAL CHELTUIELI LEI]]/Data[[#This Row],[NUMĂRUL PERSOANELOR ÎNSCRISE ÎN LISTELE ELECTORALE]]</f>
        <v>3.6787172011661808</v>
      </c>
      <c r="U738" s="41">
        <f>Data[[#This Row],[TOTAL CHELTUIELI EURO]]/Data[[#This Row],[NUMĂRUL PERSOANELOR ÎNSCRISE ÎN LISTELE ELECTORALE]]</f>
        <v>0.76004983392206382</v>
      </c>
      <c r="V738" s="41">
        <f>Data[[#This Row],[TOTAL CHELTUIELI LEI]]/Data[[#This Row],[NUMĂRUL PERSOANELOR CARE AU PARTICIPAT LA VOT]]</f>
        <v>5.1002425222312047</v>
      </c>
      <c r="W738" s="41">
        <f>Data[[#This Row],[TOTAL CHELTUIELI EURO]]/Data[[#This Row],[NUMĂRUL PERSOANELOR CARE AU PARTICIPAT LA VOT]]</f>
        <v>1.0537473445241223</v>
      </c>
      <c r="X738" s="43">
        <v>4.8400999999999996</v>
      </c>
      <c r="Y738" s="114" t="s">
        <v>2884</v>
      </c>
      <c r="Z738" s="44">
        <v>3</v>
      </c>
      <c r="AA738" s="115" t="s">
        <v>3105</v>
      </c>
      <c r="AB738" s="44">
        <v>0</v>
      </c>
      <c r="AC738" s="45"/>
    </row>
    <row r="739" spans="1:29" ht="12" customHeight="1" x14ac:dyDescent="0.2">
      <c r="A739" s="37">
        <v>738</v>
      </c>
      <c r="B739" s="38" t="s">
        <v>15</v>
      </c>
      <c r="C739" s="39" t="s">
        <v>1166</v>
      </c>
      <c r="D739" s="40">
        <v>44101</v>
      </c>
      <c r="E739" s="38">
        <v>1</v>
      </c>
      <c r="F739" s="38"/>
      <c r="G739" s="38" t="s">
        <v>2</v>
      </c>
      <c r="H739" s="38" t="s">
        <v>2</v>
      </c>
      <c r="I739" s="57">
        <v>77223</v>
      </c>
      <c r="J739" s="57">
        <v>6400</v>
      </c>
      <c r="K739" s="57">
        <v>0</v>
      </c>
      <c r="L739" s="41">
        <f>SUM(Data[[#This Row],[CHELTUIELI DE PERSONAL LEI]:[CHELTUIELI DE CAPITAL (ACTIVE NEFINANCIARE ) LEI]])</f>
        <v>83623</v>
      </c>
      <c r="M739" s="41">
        <f>Data[[#This Row],[TOTAL CHELTUIELI LEI]]/Data[[#This Row],[CURS VALUTAR EURO BNR 22 07 2020]]</f>
        <v>17277.122373504681</v>
      </c>
      <c r="N739" s="49">
        <v>7391</v>
      </c>
      <c r="O739" s="54"/>
      <c r="P739" s="54">
        <v>3772</v>
      </c>
      <c r="Q739" s="54"/>
      <c r="R739" s="54">
        <f>Data[[#This Row],[PERSOANE ÎNSCRISE ÎN LISTELE ELECTORALE (TURUL 1)            ]]+Data[[#This Row],[PERSOANE ÎNSCRISE ÎN LISTELE ELECTORALE (TURUL AL 2-LEA)]]</f>
        <v>7391</v>
      </c>
      <c r="S739" s="54">
        <f>Data[[#This Row],[PERSOANE CARE AU PARTICIPAT LA VOT (TURUL 1)]]+Data[[#This Row],[PERSOANE CARE AU PARTICIPAT LA VOT  (TURUL AL 2-LEA)]]</f>
        <v>3772</v>
      </c>
      <c r="T739" s="41">
        <f>Data[[#This Row],[TOTAL CHELTUIELI LEI]]/Data[[#This Row],[NUMĂRUL PERSOANELOR ÎNSCRISE ÎN LISTELE ELECTORALE]]</f>
        <v>11.314165877418482</v>
      </c>
      <c r="U739" s="41">
        <f>Data[[#This Row],[TOTAL CHELTUIELI EURO]]/Data[[#This Row],[NUMĂRUL PERSOANELOR ÎNSCRISE ÎN LISTELE ELECTORALE]]</f>
        <v>2.3375892806798375</v>
      </c>
      <c r="V739" s="41">
        <f>Data[[#This Row],[TOTAL CHELTUIELI LEI]]/Data[[#This Row],[NUMĂRUL PERSOANELOR CARE AU PARTICIPAT LA VOT]]</f>
        <v>22.169406150583246</v>
      </c>
      <c r="W739" s="41">
        <f>Data[[#This Row],[TOTAL CHELTUIELI EURO]]/Data[[#This Row],[NUMĂRUL PERSOANELOR CARE AU PARTICIPAT LA VOT]]</f>
        <v>4.5803611806746236</v>
      </c>
      <c r="X739" s="43">
        <v>4.8400999999999996</v>
      </c>
      <c r="Y739" s="114" t="s">
        <v>2888</v>
      </c>
      <c r="Z739" s="44">
        <v>11</v>
      </c>
      <c r="AA739" s="115" t="s">
        <v>3108</v>
      </c>
      <c r="AB739" s="44">
        <v>2</v>
      </c>
      <c r="AC739" s="45"/>
    </row>
    <row r="740" spans="1:29" ht="12" customHeight="1" x14ac:dyDescent="0.2">
      <c r="A740" s="37">
        <v>739</v>
      </c>
      <c r="B740" s="38" t="s">
        <v>15</v>
      </c>
      <c r="C740" s="39" t="s">
        <v>1612</v>
      </c>
      <c r="D740" s="40">
        <v>44101</v>
      </c>
      <c r="E740" s="38">
        <v>1</v>
      </c>
      <c r="F740" s="38"/>
      <c r="G740" s="38" t="s">
        <v>2</v>
      </c>
      <c r="H740" s="38" t="s">
        <v>2</v>
      </c>
      <c r="I740" s="57">
        <v>5000</v>
      </c>
      <c r="J740" s="57">
        <v>2688</v>
      </c>
      <c r="K740" s="57">
        <v>0</v>
      </c>
      <c r="L740" s="41">
        <f>SUM(Data[[#This Row],[CHELTUIELI DE PERSONAL LEI]:[CHELTUIELI DE CAPITAL (ACTIVE NEFINANCIARE ) LEI]])</f>
        <v>7688</v>
      </c>
      <c r="M740" s="41">
        <f>Data[[#This Row],[TOTAL CHELTUIELI LEI]]/Data[[#This Row],[CURS VALUTAR EURO BNR 22 07 2020]]</f>
        <v>1588.3969339476457</v>
      </c>
      <c r="N740" s="49">
        <v>505</v>
      </c>
      <c r="O740" s="54"/>
      <c r="P740" s="54">
        <v>407</v>
      </c>
      <c r="Q740" s="54"/>
      <c r="R740" s="54">
        <f>Data[[#This Row],[PERSOANE ÎNSCRISE ÎN LISTELE ELECTORALE (TURUL 1)            ]]+Data[[#This Row],[PERSOANE ÎNSCRISE ÎN LISTELE ELECTORALE (TURUL AL 2-LEA)]]</f>
        <v>505</v>
      </c>
      <c r="S740" s="54">
        <f>Data[[#This Row],[PERSOANE CARE AU PARTICIPAT LA VOT (TURUL 1)]]+Data[[#This Row],[PERSOANE CARE AU PARTICIPAT LA VOT  (TURUL AL 2-LEA)]]</f>
        <v>407</v>
      </c>
      <c r="T740" s="41">
        <f>Data[[#This Row],[TOTAL CHELTUIELI LEI]]/Data[[#This Row],[NUMĂRUL PERSOANELOR ÎNSCRISE ÎN LISTELE ELECTORALE]]</f>
        <v>15.223762376237623</v>
      </c>
      <c r="U740" s="41">
        <f>Data[[#This Row],[TOTAL CHELTUIELI EURO]]/Data[[#This Row],[NUMĂRUL PERSOANELOR ÎNSCRISE ÎN LISTELE ELECTORALE]]</f>
        <v>3.1453404632626647</v>
      </c>
      <c r="V740" s="41">
        <f>Data[[#This Row],[TOTAL CHELTUIELI LEI]]/Data[[#This Row],[NUMĂRUL PERSOANELOR CARE AU PARTICIPAT LA VOT]]</f>
        <v>18.889434889434888</v>
      </c>
      <c r="W740" s="41">
        <f>Data[[#This Row],[TOTAL CHELTUIELI EURO]]/Data[[#This Row],[NUMĂRUL PERSOANELOR CARE AU PARTICIPAT LA VOT]]</f>
        <v>3.9026951694045349</v>
      </c>
      <c r="X740" s="43">
        <v>4.8400999999999996</v>
      </c>
      <c r="Y740" s="114" t="s">
        <v>2909</v>
      </c>
      <c r="Z740" s="44">
        <v>15</v>
      </c>
      <c r="AA740" s="115" t="s">
        <v>3106</v>
      </c>
      <c r="AB740" s="44">
        <v>3</v>
      </c>
      <c r="AC740" s="45"/>
    </row>
    <row r="741" spans="1:29" ht="12" customHeight="1" x14ac:dyDescent="0.2">
      <c r="A741" s="37">
        <v>740</v>
      </c>
      <c r="B741" s="38" t="s">
        <v>15</v>
      </c>
      <c r="C741" s="39" t="s">
        <v>1613</v>
      </c>
      <c r="D741" s="40">
        <v>44101</v>
      </c>
      <c r="E741" s="38">
        <v>1</v>
      </c>
      <c r="F741" s="38"/>
      <c r="G741" s="38" t="s">
        <v>2</v>
      </c>
      <c r="H741" s="38" t="s">
        <v>2</v>
      </c>
      <c r="I741" s="57">
        <v>17453</v>
      </c>
      <c r="J741" s="57">
        <v>6157</v>
      </c>
      <c r="K741" s="57">
        <v>0</v>
      </c>
      <c r="L741" s="41">
        <f>SUM(Data[[#This Row],[CHELTUIELI DE PERSONAL LEI]:[CHELTUIELI DE CAPITAL (ACTIVE NEFINANCIARE ) LEI]])</f>
        <v>23610</v>
      </c>
      <c r="M741" s="41">
        <f>Data[[#This Row],[TOTAL CHELTUIELI LEI]]/Data[[#This Row],[CURS VALUTAR EURO BNR 22 07 2020]]</f>
        <v>4877.9983884630483</v>
      </c>
      <c r="N741" s="49">
        <v>1858</v>
      </c>
      <c r="O741" s="54"/>
      <c r="P741" s="54">
        <v>1203</v>
      </c>
      <c r="Q741" s="54"/>
      <c r="R741" s="54">
        <f>Data[[#This Row],[PERSOANE ÎNSCRISE ÎN LISTELE ELECTORALE (TURUL 1)            ]]+Data[[#This Row],[PERSOANE ÎNSCRISE ÎN LISTELE ELECTORALE (TURUL AL 2-LEA)]]</f>
        <v>1858</v>
      </c>
      <c r="S741" s="54">
        <f>Data[[#This Row],[PERSOANE CARE AU PARTICIPAT LA VOT (TURUL 1)]]+Data[[#This Row],[PERSOANE CARE AU PARTICIPAT LA VOT  (TURUL AL 2-LEA)]]</f>
        <v>1203</v>
      </c>
      <c r="T741" s="41">
        <f>Data[[#This Row],[TOTAL CHELTUIELI LEI]]/Data[[#This Row],[NUMĂRUL PERSOANELOR ÎNSCRISE ÎN LISTELE ELECTORALE]]</f>
        <v>12.707212055974166</v>
      </c>
      <c r="U741" s="41">
        <f>Data[[#This Row],[TOTAL CHELTUIELI EURO]]/Data[[#This Row],[NUMĂRUL PERSOANELOR ÎNSCRISE ÎN LISTELE ELECTORALE]]</f>
        <v>2.6254027924989494</v>
      </c>
      <c r="V741" s="41">
        <f>Data[[#This Row],[TOTAL CHELTUIELI LEI]]/Data[[#This Row],[NUMĂRUL PERSOANELOR CARE AU PARTICIPAT LA VOT]]</f>
        <v>19.625935162094763</v>
      </c>
      <c r="W741" s="41">
        <f>Data[[#This Row],[TOTAL CHELTUIELI EURO]]/Data[[#This Row],[NUMĂRUL PERSOANELOR CARE AU PARTICIPAT LA VOT]]</f>
        <v>4.0548615032943047</v>
      </c>
      <c r="X741" s="43">
        <v>4.8400999999999996</v>
      </c>
      <c r="Y741" s="114" t="s">
        <v>2897</v>
      </c>
      <c r="Z741" s="44">
        <v>12</v>
      </c>
      <c r="AA741" s="115" t="s">
        <v>3108</v>
      </c>
      <c r="AB741" s="44">
        <v>2</v>
      </c>
      <c r="AC741" s="45"/>
    </row>
    <row r="742" spans="1:29" ht="12" customHeight="1" x14ac:dyDescent="0.2">
      <c r="A742" s="37">
        <v>741</v>
      </c>
      <c r="B742" s="38" t="s">
        <v>15</v>
      </c>
      <c r="C742" s="39" t="s">
        <v>1614</v>
      </c>
      <c r="D742" s="40">
        <v>44101</v>
      </c>
      <c r="E742" s="38">
        <v>1</v>
      </c>
      <c r="F742" s="38"/>
      <c r="G742" s="38" t="s">
        <v>2</v>
      </c>
      <c r="H742" s="38" t="s">
        <v>2</v>
      </c>
      <c r="I742" s="57">
        <v>177577</v>
      </c>
      <c r="J742" s="57">
        <v>23016.93</v>
      </c>
      <c r="K742" s="57">
        <v>0</v>
      </c>
      <c r="L742" s="41">
        <f>SUM(Data[[#This Row],[CHELTUIELI DE PERSONAL LEI]:[CHELTUIELI DE CAPITAL (ACTIVE NEFINANCIARE ) LEI]])</f>
        <v>200593.93</v>
      </c>
      <c r="M742" s="41">
        <f>Data[[#This Row],[TOTAL CHELTUIELI LEI]]/Data[[#This Row],[CURS VALUTAR EURO BNR 22 07 2020]]</f>
        <v>41444.170574988122</v>
      </c>
      <c r="N742" s="49">
        <v>5539</v>
      </c>
      <c r="O742" s="54"/>
      <c r="P742" s="54">
        <v>3061</v>
      </c>
      <c r="Q742" s="54"/>
      <c r="R742" s="54">
        <f>Data[[#This Row],[PERSOANE ÎNSCRISE ÎN LISTELE ELECTORALE (TURUL 1)            ]]+Data[[#This Row],[PERSOANE ÎNSCRISE ÎN LISTELE ELECTORALE (TURUL AL 2-LEA)]]</f>
        <v>5539</v>
      </c>
      <c r="S742" s="54">
        <f>Data[[#This Row],[PERSOANE CARE AU PARTICIPAT LA VOT (TURUL 1)]]+Data[[#This Row],[PERSOANE CARE AU PARTICIPAT LA VOT  (TURUL AL 2-LEA)]]</f>
        <v>3061</v>
      </c>
      <c r="T742" s="41">
        <f>Data[[#This Row],[TOTAL CHELTUIELI LEI]]/Data[[#This Row],[NUMĂRUL PERSOANELOR ÎNSCRISE ÎN LISTELE ELECTORALE]]</f>
        <v>36.214827586206894</v>
      </c>
      <c r="U742" s="41">
        <f>Data[[#This Row],[TOTAL CHELTUIELI EURO]]/Data[[#This Row],[NUMĂRUL PERSOANELOR ÎNSCRISE ÎN LISTELE ELECTORALE]]</f>
        <v>7.4822478019476657</v>
      </c>
      <c r="V742" s="41">
        <f>Data[[#This Row],[TOTAL CHELTUIELI LEI]]/Data[[#This Row],[NUMĂRUL PERSOANELOR CARE AU PARTICIPAT LA VOT]]</f>
        <v>65.532156158118255</v>
      </c>
      <c r="W742" s="41">
        <f>Data[[#This Row],[TOTAL CHELTUIELI EURO]]/Data[[#This Row],[NUMĂRUL PERSOANELOR CARE AU PARTICIPAT LA VOT]]</f>
        <v>13.539421945438786</v>
      </c>
      <c r="X742" s="43">
        <v>4.8400999999999996</v>
      </c>
      <c r="Y742" s="114" t="s">
        <v>2924</v>
      </c>
      <c r="Z742" s="44">
        <v>36</v>
      </c>
      <c r="AA742" s="115" t="s">
        <v>3113</v>
      </c>
      <c r="AB742" s="44">
        <v>7</v>
      </c>
      <c r="AC742" s="45"/>
    </row>
    <row r="743" spans="1:29" ht="12" customHeight="1" x14ac:dyDescent="0.2">
      <c r="A743" s="37">
        <v>742</v>
      </c>
      <c r="B743" s="38" t="s">
        <v>15</v>
      </c>
      <c r="C743" s="39" t="s">
        <v>1615</v>
      </c>
      <c r="D743" s="40">
        <v>44101</v>
      </c>
      <c r="E743" s="38">
        <v>1</v>
      </c>
      <c r="F743" s="38"/>
      <c r="G743" s="38" t="s">
        <v>2</v>
      </c>
      <c r="H743" s="38" t="s">
        <v>2</v>
      </c>
      <c r="I743" s="57">
        <v>5000</v>
      </c>
      <c r="J743" s="57">
        <v>8722.39</v>
      </c>
      <c r="K743" s="57">
        <v>0</v>
      </c>
      <c r="L743" s="41">
        <f>SUM(Data[[#This Row],[CHELTUIELI DE PERSONAL LEI]:[CHELTUIELI DE CAPITAL (ACTIVE NEFINANCIARE ) LEI]])</f>
        <v>13722.39</v>
      </c>
      <c r="M743" s="41">
        <f>Data[[#This Row],[TOTAL CHELTUIELI LEI]]/Data[[#This Row],[CURS VALUTAR EURO BNR 22 07 2020]]</f>
        <v>2835.1459680585112</v>
      </c>
      <c r="N743" s="49">
        <v>1610</v>
      </c>
      <c r="O743" s="54"/>
      <c r="P743" s="54">
        <v>1186</v>
      </c>
      <c r="Q743" s="54"/>
      <c r="R743" s="54">
        <f>Data[[#This Row],[PERSOANE ÎNSCRISE ÎN LISTELE ELECTORALE (TURUL 1)            ]]+Data[[#This Row],[PERSOANE ÎNSCRISE ÎN LISTELE ELECTORALE (TURUL AL 2-LEA)]]</f>
        <v>1610</v>
      </c>
      <c r="S743" s="54">
        <f>Data[[#This Row],[PERSOANE CARE AU PARTICIPAT LA VOT (TURUL 1)]]+Data[[#This Row],[PERSOANE CARE AU PARTICIPAT LA VOT  (TURUL AL 2-LEA)]]</f>
        <v>1186</v>
      </c>
      <c r="T743" s="41">
        <f>Data[[#This Row],[TOTAL CHELTUIELI LEI]]/Data[[#This Row],[NUMĂRUL PERSOANELOR ÎNSCRISE ÎN LISTELE ELECTORALE]]</f>
        <v>8.523223602484471</v>
      </c>
      <c r="U743" s="41">
        <f>Data[[#This Row],[TOTAL CHELTUIELI EURO]]/Data[[#This Row],[NUMĂRUL PERSOANELOR ÎNSCRISE ÎN LISTELE ELECTORALE]]</f>
        <v>1.760960228607771</v>
      </c>
      <c r="V743" s="41">
        <f>Data[[#This Row],[TOTAL CHELTUIELI LEI]]/Data[[#This Row],[NUMĂRUL PERSOANELOR CARE AU PARTICIPAT LA VOT]]</f>
        <v>11.57031197301855</v>
      </c>
      <c r="W743" s="41">
        <f>Data[[#This Row],[TOTAL CHELTUIELI EURO]]/Data[[#This Row],[NUMĂRUL PERSOANELOR CARE AU PARTICIPAT LA VOT]]</f>
        <v>2.3905109342820499</v>
      </c>
      <c r="X743" s="43">
        <v>4.8400999999999996</v>
      </c>
      <c r="Y743" s="114" t="s">
        <v>2896</v>
      </c>
      <c r="Z743" s="44">
        <v>8</v>
      </c>
      <c r="AA743" s="115" t="s">
        <v>3107</v>
      </c>
      <c r="AB743" s="44">
        <v>1</v>
      </c>
      <c r="AC743" s="45"/>
    </row>
    <row r="744" spans="1:29" ht="12" customHeight="1" x14ac:dyDescent="0.2">
      <c r="A744" s="37">
        <v>743</v>
      </c>
      <c r="B744" s="38" t="s">
        <v>15</v>
      </c>
      <c r="C744" s="39" t="s">
        <v>1616</v>
      </c>
      <c r="D744" s="40">
        <v>44101</v>
      </c>
      <c r="E744" s="38">
        <v>1</v>
      </c>
      <c r="F744" s="38"/>
      <c r="G744" s="38" t="s">
        <v>2</v>
      </c>
      <c r="H744" s="38" t="s">
        <v>2</v>
      </c>
      <c r="I744" s="57">
        <v>9000</v>
      </c>
      <c r="J744" s="57">
        <v>13363</v>
      </c>
      <c r="K744" s="57">
        <v>0</v>
      </c>
      <c r="L744" s="41">
        <f>SUM(Data[[#This Row],[CHELTUIELI DE PERSONAL LEI]:[CHELTUIELI DE CAPITAL (ACTIVE NEFINANCIARE ) LEI]])</f>
        <v>22363</v>
      </c>
      <c r="M744" s="41">
        <f>Data[[#This Row],[TOTAL CHELTUIELI LEI]]/Data[[#This Row],[CURS VALUTAR EURO BNR 22 07 2020]]</f>
        <v>4620.3590834900106</v>
      </c>
      <c r="N744" s="49">
        <v>2004</v>
      </c>
      <c r="O744" s="54"/>
      <c r="P744" s="54">
        <v>1334</v>
      </c>
      <c r="Q744" s="54"/>
      <c r="R744" s="54">
        <f>Data[[#This Row],[PERSOANE ÎNSCRISE ÎN LISTELE ELECTORALE (TURUL 1)            ]]+Data[[#This Row],[PERSOANE ÎNSCRISE ÎN LISTELE ELECTORALE (TURUL AL 2-LEA)]]</f>
        <v>2004</v>
      </c>
      <c r="S744" s="54">
        <f>Data[[#This Row],[PERSOANE CARE AU PARTICIPAT LA VOT (TURUL 1)]]+Data[[#This Row],[PERSOANE CARE AU PARTICIPAT LA VOT  (TURUL AL 2-LEA)]]</f>
        <v>1334</v>
      </c>
      <c r="T744" s="41">
        <f>Data[[#This Row],[TOTAL CHELTUIELI LEI]]/Data[[#This Row],[NUMĂRUL PERSOANELOR ÎNSCRISE ÎN LISTELE ELECTORALE]]</f>
        <v>11.159181636726547</v>
      </c>
      <c r="U744" s="41">
        <f>Data[[#This Row],[TOTAL CHELTUIELI EURO]]/Data[[#This Row],[NUMĂRUL PERSOANELOR ÎNSCRISE ÎN LISTELE ELECTORALE]]</f>
        <v>2.3055684049351348</v>
      </c>
      <c r="V744" s="41">
        <f>Data[[#This Row],[TOTAL CHELTUIELI LEI]]/Data[[#This Row],[NUMĂRUL PERSOANELOR CARE AU PARTICIPAT LA VOT]]</f>
        <v>16.763868065967017</v>
      </c>
      <c r="W744" s="41">
        <f>Data[[#This Row],[TOTAL CHELTUIELI EURO]]/Data[[#This Row],[NUMĂRUL PERSOANELOR CARE AU PARTICIPAT LA VOT]]</f>
        <v>3.4635375438455851</v>
      </c>
      <c r="X744" s="43">
        <v>4.8400999999999996</v>
      </c>
      <c r="Y744" s="114" t="s">
        <v>2888</v>
      </c>
      <c r="Z744" s="44">
        <v>11</v>
      </c>
      <c r="AA744" s="115" t="s">
        <v>3108</v>
      </c>
      <c r="AB744" s="44">
        <v>2</v>
      </c>
      <c r="AC744" s="45"/>
    </row>
    <row r="745" spans="1:29" ht="12" customHeight="1" x14ac:dyDescent="0.2">
      <c r="A745" s="37">
        <v>744</v>
      </c>
      <c r="B745" s="38" t="s">
        <v>15</v>
      </c>
      <c r="C745" s="39" t="s">
        <v>1617</v>
      </c>
      <c r="D745" s="40">
        <v>44101</v>
      </c>
      <c r="E745" s="38">
        <v>1</v>
      </c>
      <c r="F745" s="38"/>
      <c r="G745" s="38" t="s">
        <v>2</v>
      </c>
      <c r="H745" s="38" t="s">
        <v>2</v>
      </c>
      <c r="I745" s="57">
        <v>5295</v>
      </c>
      <c r="J745" s="57">
        <v>4785</v>
      </c>
      <c r="K745" s="57">
        <v>0</v>
      </c>
      <c r="L745" s="41">
        <f>SUM(Data[[#This Row],[CHELTUIELI DE PERSONAL LEI]:[CHELTUIELI DE CAPITAL (ACTIVE NEFINANCIARE ) LEI]])</f>
        <v>10080</v>
      </c>
      <c r="M745" s="41">
        <f>Data[[#This Row],[TOTAL CHELTUIELI LEI]]/Data[[#This Row],[CURS VALUTAR EURO BNR 22 07 2020]]</f>
        <v>2082.6015991405138</v>
      </c>
      <c r="N745" s="49">
        <v>735</v>
      </c>
      <c r="O745" s="54"/>
      <c r="P745" s="54">
        <v>575</v>
      </c>
      <c r="Q745" s="54"/>
      <c r="R745" s="54">
        <f>Data[[#This Row],[PERSOANE ÎNSCRISE ÎN LISTELE ELECTORALE (TURUL 1)            ]]+Data[[#This Row],[PERSOANE ÎNSCRISE ÎN LISTELE ELECTORALE (TURUL AL 2-LEA)]]</f>
        <v>735</v>
      </c>
      <c r="S745" s="54">
        <f>Data[[#This Row],[PERSOANE CARE AU PARTICIPAT LA VOT (TURUL 1)]]+Data[[#This Row],[PERSOANE CARE AU PARTICIPAT LA VOT  (TURUL AL 2-LEA)]]</f>
        <v>575</v>
      </c>
      <c r="T745" s="41">
        <f>Data[[#This Row],[TOTAL CHELTUIELI LEI]]/Data[[#This Row],[NUMĂRUL PERSOANELOR ÎNSCRISE ÎN LISTELE ELECTORALE]]</f>
        <v>13.714285714285714</v>
      </c>
      <c r="U745" s="41">
        <f>Data[[#This Row],[TOTAL CHELTUIELI EURO]]/Data[[#This Row],[NUMĂRUL PERSOANELOR ÎNSCRISE ÎN LISTELE ELECTORALE]]</f>
        <v>2.8334715634564813</v>
      </c>
      <c r="V745" s="41">
        <f>Data[[#This Row],[TOTAL CHELTUIELI LEI]]/Data[[#This Row],[NUMĂRUL PERSOANELOR CARE AU PARTICIPAT LA VOT]]</f>
        <v>17.530434782608694</v>
      </c>
      <c r="W745" s="41">
        <f>Data[[#This Row],[TOTAL CHELTUIELI EURO]]/Data[[#This Row],[NUMĂRUL PERSOANELOR CARE AU PARTICIPAT LA VOT]]</f>
        <v>3.6219158245921981</v>
      </c>
      <c r="X745" s="43">
        <v>4.8400999999999996</v>
      </c>
      <c r="Y745" s="114" t="s">
        <v>2906</v>
      </c>
      <c r="Z745" s="44">
        <v>13</v>
      </c>
      <c r="AA745" s="115" t="s">
        <v>3108</v>
      </c>
      <c r="AB745" s="44">
        <v>2</v>
      </c>
      <c r="AC745" s="45"/>
    </row>
    <row r="746" spans="1:29" ht="12" customHeight="1" x14ac:dyDescent="0.2">
      <c r="A746" s="37">
        <v>745</v>
      </c>
      <c r="B746" s="38" t="s">
        <v>15</v>
      </c>
      <c r="C746" s="39" t="s">
        <v>1618</v>
      </c>
      <c r="D746" s="40">
        <v>44101</v>
      </c>
      <c r="E746" s="38">
        <v>1</v>
      </c>
      <c r="F746" s="38"/>
      <c r="G746" s="38" t="s">
        <v>2</v>
      </c>
      <c r="H746" s="38" t="s">
        <v>2</v>
      </c>
      <c r="I746" s="57">
        <v>9479</v>
      </c>
      <c r="J746" s="57">
        <v>11773</v>
      </c>
      <c r="K746" s="57">
        <v>0</v>
      </c>
      <c r="L746" s="41">
        <f>SUM(Data[[#This Row],[CHELTUIELI DE PERSONAL LEI]:[CHELTUIELI DE CAPITAL (ACTIVE NEFINANCIARE ) LEI]])</f>
        <v>21252</v>
      </c>
      <c r="M746" s="41">
        <f>Data[[#This Row],[TOTAL CHELTUIELI LEI]]/Data[[#This Row],[CURS VALUTAR EURO BNR 22 07 2020]]</f>
        <v>4390.8183715212499</v>
      </c>
      <c r="N746" s="49">
        <v>1305</v>
      </c>
      <c r="O746" s="54"/>
      <c r="P746" s="54">
        <v>1107</v>
      </c>
      <c r="Q746" s="54"/>
      <c r="R746" s="54">
        <f>Data[[#This Row],[PERSOANE ÎNSCRISE ÎN LISTELE ELECTORALE (TURUL 1)            ]]+Data[[#This Row],[PERSOANE ÎNSCRISE ÎN LISTELE ELECTORALE (TURUL AL 2-LEA)]]</f>
        <v>1305</v>
      </c>
      <c r="S746" s="54">
        <f>Data[[#This Row],[PERSOANE CARE AU PARTICIPAT LA VOT (TURUL 1)]]+Data[[#This Row],[PERSOANE CARE AU PARTICIPAT LA VOT  (TURUL AL 2-LEA)]]</f>
        <v>1107</v>
      </c>
      <c r="T746" s="41">
        <f>Data[[#This Row],[TOTAL CHELTUIELI LEI]]/Data[[#This Row],[NUMĂRUL PERSOANELOR ÎNSCRISE ÎN LISTELE ELECTORALE]]</f>
        <v>16.285057471264366</v>
      </c>
      <c r="U746" s="41">
        <f>Data[[#This Row],[TOTAL CHELTUIELI EURO]]/Data[[#This Row],[NUMĂRUL PERSOANELOR ÎNSCRISE ÎN LISTELE ELECTORALE]]</f>
        <v>3.3646117789434866</v>
      </c>
      <c r="V746" s="41">
        <f>Data[[#This Row],[TOTAL CHELTUIELI LEI]]/Data[[#This Row],[NUMĂRUL PERSOANELOR CARE AU PARTICIPAT LA VOT]]</f>
        <v>19.197831978319783</v>
      </c>
      <c r="W746" s="41">
        <f>Data[[#This Row],[TOTAL CHELTUIELI EURO]]/Data[[#This Row],[NUMĂRUL PERSOANELOR CARE AU PARTICIPAT LA VOT]]</f>
        <v>3.9664122597301263</v>
      </c>
      <c r="X746" s="43">
        <v>4.8400999999999996</v>
      </c>
      <c r="Y746" s="114" t="s">
        <v>2920</v>
      </c>
      <c r="Z746" s="44">
        <v>16</v>
      </c>
      <c r="AA746" s="115" t="s">
        <v>3106</v>
      </c>
      <c r="AB746" s="44">
        <v>3</v>
      </c>
      <c r="AC746" s="45"/>
    </row>
    <row r="747" spans="1:29" ht="12" customHeight="1" x14ac:dyDescent="0.2">
      <c r="A747" s="37">
        <v>746</v>
      </c>
      <c r="B747" s="38" t="s">
        <v>15</v>
      </c>
      <c r="C747" s="39" t="s">
        <v>1619</v>
      </c>
      <c r="D747" s="40">
        <v>44101</v>
      </c>
      <c r="E747" s="38">
        <v>1</v>
      </c>
      <c r="F747" s="38"/>
      <c r="G747" s="38" t="s">
        <v>2</v>
      </c>
      <c r="H747" s="38" t="s">
        <v>2</v>
      </c>
      <c r="I747" s="57">
        <v>1100</v>
      </c>
      <c r="J747" s="57">
        <v>4496</v>
      </c>
      <c r="K747" s="57">
        <v>0</v>
      </c>
      <c r="L747" s="41">
        <f>SUM(Data[[#This Row],[CHELTUIELI DE PERSONAL LEI]:[CHELTUIELI DE CAPITAL (ACTIVE NEFINANCIARE ) LEI]])</f>
        <v>5596</v>
      </c>
      <c r="M747" s="41">
        <f>Data[[#This Row],[TOTAL CHELTUIELI LEI]]/Data[[#This Row],[CURS VALUTAR EURO BNR 22 07 2020]]</f>
        <v>1156.1744592053883</v>
      </c>
      <c r="N747" s="49">
        <v>601</v>
      </c>
      <c r="O747" s="54"/>
      <c r="P747" s="54">
        <v>419</v>
      </c>
      <c r="Q747" s="54"/>
      <c r="R747" s="54">
        <f>Data[[#This Row],[PERSOANE ÎNSCRISE ÎN LISTELE ELECTORALE (TURUL 1)            ]]+Data[[#This Row],[PERSOANE ÎNSCRISE ÎN LISTELE ELECTORALE (TURUL AL 2-LEA)]]</f>
        <v>601</v>
      </c>
      <c r="S747" s="54">
        <f>Data[[#This Row],[PERSOANE CARE AU PARTICIPAT LA VOT (TURUL 1)]]+Data[[#This Row],[PERSOANE CARE AU PARTICIPAT LA VOT  (TURUL AL 2-LEA)]]</f>
        <v>419</v>
      </c>
      <c r="T747" s="41">
        <f>Data[[#This Row],[TOTAL CHELTUIELI LEI]]/Data[[#This Row],[NUMĂRUL PERSOANELOR ÎNSCRISE ÎN LISTELE ELECTORALE]]</f>
        <v>9.3111480865224632</v>
      </c>
      <c r="U747" s="41">
        <f>Data[[#This Row],[TOTAL CHELTUIELI EURO]]/Data[[#This Row],[NUMĂRUL PERSOANELOR ÎNSCRISE ÎN LISTELE ELECTORALE]]</f>
        <v>1.9237511800422433</v>
      </c>
      <c r="V747" s="41">
        <f>Data[[#This Row],[TOTAL CHELTUIELI LEI]]/Data[[#This Row],[NUMĂRUL PERSOANELOR CARE AU PARTICIPAT LA VOT]]</f>
        <v>13.355608591885442</v>
      </c>
      <c r="W747" s="41">
        <f>Data[[#This Row],[TOTAL CHELTUIELI EURO]]/Data[[#This Row],[NUMĂRUL PERSOANELOR CARE AU PARTICIPAT LA VOT]]</f>
        <v>2.7593662510868455</v>
      </c>
      <c r="X747" s="43">
        <v>4.8400999999999996</v>
      </c>
      <c r="Y747" s="114" t="s">
        <v>2887</v>
      </c>
      <c r="Z747" s="44">
        <v>9</v>
      </c>
      <c r="AA747" s="115" t="s">
        <v>3107</v>
      </c>
      <c r="AB747" s="44">
        <v>1</v>
      </c>
      <c r="AC747" s="45"/>
    </row>
    <row r="748" spans="1:29" ht="12" customHeight="1" x14ac:dyDescent="0.2">
      <c r="A748" s="37">
        <v>747</v>
      </c>
      <c r="B748" s="38" t="s">
        <v>15</v>
      </c>
      <c r="C748" s="39" t="s">
        <v>1620</v>
      </c>
      <c r="D748" s="40">
        <v>44101</v>
      </c>
      <c r="E748" s="38">
        <v>1</v>
      </c>
      <c r="F748" s="38"/>
      <c r="G748" s="38" t="s">
        <v>2</v>
      </c>
      <c r="H748" s="38" t="s">
        <v>2</v>
      </c>
      <c r="I748" s="57">
        <v>10959</v>
      </c>
      <c r="J748" s="57">
        <v>9540</v>
      </c>
      <c r="K748" s="57">
        <v>0</v>
      </c>
      <c r="L748" s="41">
        <f>SUM(Data[[#This Row],[CHELTUIELI DE PERSONAL LEI]:[CHELTUIELI DE CAPITAL (ACTIVE NEFINANCIARE ) LEI]])</f>
        <v>20499</v>
      </c>
      <c r="M748" s="41">
        <f>Data[[#This Row],[TOTAL CHELTUIELI LEI]]/Data[[#This Row],[CURS VALUTAR EURO BNR 22 07 2020]]</f>
        <v>4235.2430734902173</v>
      </c>
      <c r="N748" s="49">
        <v>3143</v>
      </c>
      <c r="O748" s="54"/>
      <c r="P748" s="54">
        <v>1415</v>
      </c>
      <c r="Q748" s="54"/>
      <c r="R748" s="54">
        <f>Data[[#This Row],[PERSOANE ÎNSCRISE ÎN LISTELE ELECTORALE (TURUL 1)            ]]+Data[[#This Row],[PERSOANE ÎNSCRISE ÎN LISTELE ELECTORALE (TURUL AL 2-LEA)]]</f>
        <v>3143</v>
      </c>
      <c r="S748" s="54">
        <f>Data[[#This Row],[PERSOANE CARE AU PARTICIPAT LA VOT (TURUL 1)]]+Data[[#This Row],[PERSOANE CARE AU PARTICIPAT LA VOT  (TURUL AL 2-LEA)]]</f>
        <v>1415</v>
      </c>
      <c r="T748" s="41">
        <f>Data[[#This Row],[TOTAL CHELTUIELI LEI]]/Data[[#This Row],[NUMĂRUL PERSOANELOR ÎNSCRISE ÎN LISTELE ELECTORALE]]</f>
        <v>6.5221126312440347</v>
      </c>
      <c r="U748" s="41">
        <f>Data[[#This Row],[TOTAL CHELTUIELI EURO]]/Data[[#This Row],[NUMĂRUL PERSOANELOR ÎNSCRISE ÎN LISTELE ELECTORALE]]</f>
        <v>1.3475160908336676</v>
      </c>
      <c r="V748" s="41">
        <f>Data[[#This Row],[TOTAL CHELTUIELI LEI]]/Data[[#This Row],[NUMĂRUL PERSOANELOR CARE AU PARTICIPAT LA VOT]]</f>
        <v>14.486925795053004</v>
      </c>
      <c r="W748" s="41">
        <f>Data[[#This Row],[TOTAL CHELTUIELI EURO]]/Data[[#This Row],[NUMĂRUL PERSOANELOR CARE AU PARTICIPAT LA VOT]]</f>
        <v>2.9931046455761252</v>
      </c>
      <c r="X748" s="43">
        <v>4.8400999999999996</v>
      </c>
      <c r="Y748" s="114" t="s">
        <v>2889</v>
      </c>
      <c r="Z748" s="44">
        <v>6</v>
      </c>
      <c r="AA748" s="115" t="s">
        <v>3107</v>
      </c>
      <c r="AB748" s="44">
        <v>1</v>
      </c>
      <c r="AC748" s="45"/>
    </row>
    <row r="749" spans="1:29" ht="12" customHeight="1" x14ac:dyDescent="0.2">
      <c r="A749" s="37">
        <v>748</v>
      </c>
      <c r="B749" s="38" t="s">
        <v>15</v>
      </c>
      <c r="C749" s="39" t="s">
        <v>1621</v>
      </c>
      <c r="D749" s="40">
        <v>44101</v>
      </c>
      <c r="E749" s="38">
        <v>1</v>
      </c>
      <c r="F749" s="38"/>
      <c r="G749" s="38" t="s">
        <v>2</v>
      </c>
      <c r="H749" s="38" t="s">
        <v>2</v>
      </c>
      <c r="I749" s="57">
        <v>3485</v>
      </c>
      <c r="J749" s="57">
        <v>6941</v>
      </c>
      <c r="K749" s="57">
        <v>0</v>
      </c>
      <c r="L749" s="41">
        <f>SUM(Data[[#This Row],[CHELTUIELI DE PERSONAL LEI]:[CHELTUIELI DE CAPITAL (ACTIVE NEFINANCIARE ) LEI]])</f>
        <v>10426</v>
      </c>
      <c r="M749" s="41">
        <f>Data[[#This Row],[TOTAL CHELTUIELI LEI]]/Data[[#This Row],[CURS VALUTAR EURO BNR 22 07 2020]]</f>
        <v>2154.0877254602178</v>
      </c>
      <c r="N749" s="49">
        <v>315</v>
      </c>
      <c r="O749" s="54"/>
      <c r="P749" s="54">
        <v>301</v>
      </c>
      <c r="Q749" s="54"/>
      <c r="R749" s="54">
        <f>Data[[#This Row],[PERSOANE ÎNSCRISE ÎN LISTELE ELECTORALE (TURUL 1)            ]]+Data[[#This Row],[PERSOANE ÎNSCRISE ÎN LISTELE ELECTORALE (TURUL AL 2-LEA)]]</f>
        <v>315</v>
      </c>
      <c r="S749" s="54">
        <f>Data[[#This Row],[PERSOANE CARE AU PARTICIPAT LA VOT (TURUL 1)]]+Data[[#This Row],[PERSOANE CARE AU PARTICIPAT LA VOT  (TURUL AL 2-LEA)]]</f>
        <v>301</v>
      </c>
      <c r="T749" s="41">
        <f>Data[[#This Row],[TOTAL CHELTUIELI LEI]]/Data[[#This Row],[NUMĂRUL PERSOANELOR ÎNSCRISE ÎN LISTELE ELECTORALE]]</f>
        <v>33.098412698412702</v>
      </c>
      <c r="U749" s="41">
        <f>Data[[#This Row],[TOTAL CHELTUIELI EURO]]/Data[[#This Row],[NUMĂRUL PERSOANELOR ÎNSCRISE ÎN LISTELE ELECTORALE]]</f>
        <v>6.8383737316197388</v>
      </c>
      <c r="V749" s="41">
        <f>Data[[#This Row],[TOTAL CHELTUIELI LEI]]/Data[[#This Row],[NUMĂRUL PERSOANELOR CARE AU PARTICIPAT LA VOT]]</f>
        <v>34.637873754152821</v>
      </c>
      <c r="W749" s="41">
        <f>Data[[#This Row],[TOTAL CHELTUIELI EURO]]/Data[[#This Row],[NUMĂRUL PERSOANELOR CARE AU PARTICIPAT LA VOT]]</f>
        <v>7.1564376261136804</v>
      </c>
      <c r="X749" s="43">
        <v>4.8400999999999996</v>
      </c>
      <c r="Y749" s="114" t="s">
        <v>2931</v>
      </c>
      <c r="Z749" s="44">
        <v>33</v>
      </c>
      <c r="AA749" s="115" t="s">
        <v>3114</v>
      </c>
      <c r="AB749" s="44">
        <v>6</v>
      </c>
      <c r="AC749" s="45"/>
    </row>
    <row r="750" spans="1:29" ht="12" customHeight="1" x14ac:dyDescent="0.2">
      <c r="A750" s="37">
        <v>749</v>
      </c>
      <c r="B750" s="38" t="s">
        <v>15</v>
      </c>
      <c r="C750" s="39" t="s">
        <v>1622</v>
      </c>
      <c r="D750" s="40">
        <v>44101</v>
      </c>
      <c r="E750" s="38">
        <v>1</v>
      </c>
      <c r="F750" s="38"/>
      <c r="G750" s="38" t="s">
        <v>2</v>
      </c>
      <c r="H750" s="38" t="s">
        <v>2</v>
      </c>
      <c r="I750" s="57">
        <v>1200</v>
      </c>
      <c r="J750" s="57">
        <v>7745</v>
      </c>
      <c r="K750" s="57">
        <v>0</v>
      </c>
      <c r="L750" s="41">
        <f>SUM(Data[[#This Row],[CHELTUIELI DE PERSONAL LEI]:[CHELTUIELI DE CAPITAL (ACTIVE NEFINANCIARE ) LEI]])</f>
        <v>8945</v>
      </c>
      <c r="M750" s="41">
        <f>Data[[#This Row],[TOTAL CHELTUIELI LEI]]/Data[[#This Row],[CURS VALUTAR EURO BNR 22 07 2020]]</f>
        <v>1848.1023119357039</v>
      </c>
      <c r="N750" s="49">
        <v>1912</v>
      </c>
      <c r="O750" s="54"/>
      <c r="P750" s="54">
        <v>1024</v>
      </c>
      <c r="Q750" s="54"/>
      <c r="R750" s="54">
        <f>Data[[#This Row],[PERSOANE ÎNSCRISE ÎN LISTELE ELECTORALE (TURUL 1)            ]]+Data[[#This Row],[PERSOANE ÎNSCRISE ÎN LISTELE ELECTORALE (TURUL AL 2-LEA)]]</f>
        <v>1912</v>
      </c>
      <c r="S750" s="54">
        <f>Data[[#This Row],[PERSOANE CARE AU PARTICIPAT LA VOT (TURUL 1)]]+Data[[#This Row],[PERSOANE CARE AU PARTICIPAT LA VOT  (TURUL AL 2-LEA)]]</f>
        <v>1024</v>
      </c>
      <c r="T750" s="41">
        <f>Data[[#This Row],[TOTAL CHELTUIELI LEI]]/Data[[#This Row],[NUMĂRUL PERSOANELOR ÎNSCRISE ÎN LISTELE ELECTORALE]]</f>
        <v>4.6783472803347284</v>
      </c>
      <c r="U750" s="41">
        <f>Data[[#This Row],[TOTAL CHELTUIELI EURO]]/Data[[#This Row],[NUMĂRUL PERSOANELOR ÎNSCRISE ÎN LISTELE ELECTORALE]]</f>
        <v>0.96658070707934307</v>
      </c>
      <c r="V750" s="41">
        <f>Data[[#This Row],[TOTAL CHELTUIELI LEI]]/Data[[#This Row],[NUMĂRUL PERSOANELOR CARE AU PARTICIPAT LA VOT]]</f>
        <v>8.7353515625</v>
      </c>
      <c r="W750" s="41">
        <f>Data[[#This Row],[TOTAL CHELTUIELI EURO]]/Data[[#This Row],[NUMĂRUL PERSOANELOR CARE AU PARTICIPAT LA VOT]]</f>
        <v>1.8047874139997109</v>
      </c>
      <c r="X750" s="43">
        <v>4.8400999999999996</v>
      </c>
      <c r="Y750" s="114" t="s">
        <v>2895</v>
      </c>
      <c r="Z750" s="44">
        <v>4</v>
      </c>
      <c r="AA750" s="115" t="s">
        <v>3105</v>
      </c>
      <c r="AB750" s="44">
        <v>0</v>
      </c>
      <c r="AC750" s="45"/>
    </row>
    <row r="751" spans="1:29" ht="12" customHeight="1" x14ac:dyDescent="0.2">
      <c r="A751" s="37">
        <v>750</v>
      </c>
      <c r="B751" s="38" t="s">
        <v>15</v>
      </c>
      <c r="C751" s="39" t="s">
        <v>1623</v>
      </c>
      <c r="D751" s="40">
        <v>44101</v>
      </c>
      <c r="E751" s="38">
        <v>1</v>
      </c>
      <c r="F751" s="38"/>
      <c r="G751" s="38" t="s">
        <v>2</v>
      </c>
      <c r="H751" s="38" t="s">
        <v>2</v>
      </c>
      <c r="I751" s="57">
        <v>16920</v>
      </c>
      <c r="J751" s="57">
        <v>19080</v>
      </c>
      <c r="K751" s="57">
        <v>0</v>
      </c>
      <c r="L751" s="41">
        <f>SUM(Data[[#This Row],[CHELTUIELI DE PERSONAL LEI]:[CHELTUIELI DE CAPITAL (ACTIVE NEFINANCIARE ) LEI]])</f>
        <v>36000</v>
      </c>
      <c r="M751" s="41">
        <f>Data[[#This Row],[TOTAL CHELTUIELI LEI]]/Data[[#This Row],[CURS VALUTAR EURO BNR 22 07 2020]]</f>
        <v>7437.8628540732634</v>
      </c>
      <c r="N751" s="49">
        <v>4510</v>
      </c>
      <c r="O751" s="54"/>
      <c r="P751" s="54">
        <v>2403</v>
      </c>
      <c r="Q751" s="54"/>
      <c r="R751" s="54">
        <f>Data[[#This Row],[PERSOANE ÎNSCRISE ÎN LISTELE ELECTORALE (TURUL 1)            ]]+Data[[#This Row],[PERSOANE ÎNSCRISE ÎN LISTELE ELECTORALE (TURUL AL 2-LEA)]]</f>
        <v>4510</v>
      </c>
      <c r="S751" s="54">
        <f>Data[[#This Row],[PERSOANE CARE AU PARTICIPAT LA VOT (TURUL 1)]]+Data[[#This Row],[PERSOANE CARE AU PARTICIPAT LA VOT  (TURUL AL 2-LEA)]]</f>
        <v>2403</v>
      </c>
      <c r="T751" s="41">
        <f>Data[[#This Row],[TOTAL CHELTUIELI LEI]]/Data[[#This Row],[NUMĂRUL PERSOANELOR ÎNSCRISE ÎN LISTELE ELECTORALE]]</f>
        <v>7.9822616407982263</v>
      </c>
      <c r="U751" s="41">
        <f>Data[[#This Row],[TOTAL CHELTUIELI EURO]]/Data[[#This Row],[NUMĂRUL PERSOANELOR ÎNSCRISE ÎN LISTELE ELECTORALE]]</f>
        <v>1.6491935374885285</v>
      </c>
      <c r="V751" s="41">
        <f>Data[[#This Row],[TOTAL CHELTUIELI LEI]]/Data[[#This Row],[NUMĂRUL PERSOANELOR CARE AU PARTICIPAT LA VOT]]</f>
        <v>14.9812734082397</v>
      </c>
      <c r="W751" s="41">
        <f>Data[[#This Row],[TOTAL CHELTUIELI EURO]]/Data[[#This Row],[NUMĂRUL PERSOANELOR CARE AU PARTICIPAT LA VOT]]</f>
        <v>3.0952404719406008</v>
      </c>
      <c r="X751" s="43">
        <v>4.8400999999999996</v>
      </c>
      <c r="Y751" s="114" t="s">
        <v>2886</v>
      </c>
      <c r="Z751" s="44">
        <v>7</v>
      </c>
      <c r="AA751" s="115" t="s">
        <v>3107</v>
      </c>
      <c r="AB751" s="44">
        <v>1</v>
      </c>
      <c r="AC751" s="45"/>
    </row>
    <row r="752" spans="1:29" ht="12" customHeight="1" x14ac:dyDescent="0.2">
      <c r="A752" s="37">
        <v>751</v>
      </c>
      <c r="B752" s="38" t="s">
        <v>15</v>
      </c>
      <c r="C752" s="39" t="s">
        <v>1624</v>
      </c>
      <c r="D752" s="40">
        <v>44101</v>
      </c>
      <c r="E752" s="38">
        <v>1</v>
      </c>
      <c r="F752" s="38"/>
      <c r="G752" s="38" t="s">
        <v>2</v>
      </c>
      <c r="H752" s="38" t="s">
        <v>2</v>
      </c>
      <c r="I752" s="57">
        <v>5625.51</v>
      </c>
      <c r="J752" s="57">
        <v>3286.82</v>
      </c>
      <c r="K752" s="57">
        <v>0</v>
      </c>
      <c r="L752" s="41">
        <f>SUM(Data[[#This Row],[CHELTUIELI DE PERSONAL LEI]:[CHELTUIELI DE CAPITAL (ACTIVE NEFINANCIARE ) LEI]])</f>
        <v>8912.33</v>
      </c>
      <c r="M752" s="41">
        <f>Data[[#This Row],[TOTAL CHELTUIELI LEI]]/Data[[#This Row],[CURS VALUTAR EURO BNR 22 07 2020]]</f>
        <v>1841.3524513956324</v>
      </c>
      <c r="N752" s="49">
        <v>2674</v>
      </c>
      <c r="O752" s="54"/>
      <c r="P752" s="54">
        <v>1402</v>
      </c>
      <c r="Q752" s="54"/>
      <c r="R752" s="54">
        <f>Data[[#This Row],[PERSOANE ÎNSCRISE ÎN LISTELE ELECTORALE (TURUL 1)            ]]+Data[[#This Row],[PERSOANE ÎNSCRISE ÎN LISTELE ELECTORALE (TURUL AL 2-LEA)]]</f>
        <v>2674</v>
      </c>
      <c r="S752" s="54">
        <f>Data[[#This Row],[PERSOANE CARE AU PARTICIPAT LA VOT (TURUL 1)]]+Data[[#This Row],[PERSOANE CARE AU PARTICIPAT LA VOT  (TURUL AL 2-LEA)]]</f>
        <v>1402</v>
      </c>
      <c r="T752" s="41">
        <f>Data[[#This Row],[TOTAL CHELTUIELI LEI]]/Data[[#This Row],[NUMĂRUL PERSOANELOR ÎNSCRISE ÎN LISTELE ELECTORALE]]</f>
        <v>3.3329581151832461</v>
      </c>
      <c r="U752" s="41">
        <f>Data[[#This Row],[TOTAL CHELTUIELI EURO]]/Data[[#This Row],[NUMĂRUL PERSOANELOR ÎNSCRISE ÎN LISTELE ELECTORALE]]</f>
        <v>0.68861348219731955</v>
      </c>
      <c r="V752" s="41">
        <f>Data[[#This Row],[TOTAL CHELTUIELI LEI]]/Data[[#This Row],[NUMĂRUL PERSOANELOR CARE AU PARTICIPAT LA VOT]]</f>
        <v>6.3568687589158346</v>
      </c>
      <c r="W752" s="41">
        <f>Data[[#This Row],[TOTAL CHELTUIELI EURO]]/Data[[#This Row],[NUMĂRUL PERSOANELOR CARE AU PARTICIPAT LA VOT]]</f>
        <v>1.3133755002821914</v>
      </c>
      <c r="X752" s="43">
        <v>4.8400999999999996</v>
      </c>
      <c r="Y752" s="114" t="s">
        <v>2884</v>
      </c>
      <c r="Z752" s="44">
        <v>3</v>
      </c>
      <c r="AA752" s="115" t="s">
        <v>3105</v>
      </c>
      <c r="AB752" s="44">
        <v>0</v>
      </c>
      <c r="AC752" s="45"/>
    </row>
    <row r="753" spans="1:29" ht="12" customHeight="1" x14ac:dyDescent="0.2">
      <c r="A753" s="37">
        <v>752</v>
      </c>
      <c r="B753" s="38" t="s">
        <v>15</v>
      </c>
      <c r="C753" s="39" t="s">
        <v>1625</v>
      </c>
      <c r="D753" s="40">
        <v>44101</v>
      </c>
      <c r="E753" s="38">
        <v>1</v>
      </c>
      <c r="F753" s="38"/>
      <c r="G753" s="38" t="s">
        <v>2</v>
      </c>
      <c r="H753" s="38" t="s">
        <v>2</v>
      </c>
      <c r="I753" s="57">
        <v>5600</v>
      </c>
      <c r="J753" s="57">
        <v>3695</v>
      </c>
      <c r="K753" s="57">
        <v>0</v>
      </c>
      <c r="L753" s="41">
        <f>SUM(Data[[#This Row],[CHELTUIELI DE PERSONAL LEI]:[CHELTUIELI DE CAPITAL (ACTIVE NEFINANCIARE ) LEI]])</f>
        <v>9295</v>
      </c>
      <c r="M753" s="41">
        <f>Data[[#This Row],[TOTAL CHELTUIELI LEI]]/Data[[#This Row],[CURS VALUTAR EURO BNR 22 07 2020]]</f>
        <v>1920.4148674614162</v>
      </c>
      <c r="N753" s="49">
        <v>2562</v>
      </c>
      <c r="O753" s="54"/>
      <c r="P753" s="54">
        <v>1402</v>
      </c>
      <c r="Q753" s="54"/>
      <c r="R753" s="54">
        <f>Data[[#This Row],[PERSOANE ÎNSCRISE ÎN LISTELE ELECTORALE (TURUL 1)            ]]+Data[[#This Row],[PERSOANE ÎNSCRISE ÎN LISTELE ELECTORALE (TURUL AL 2-LEA)]]</f>
        <v>2562</v>
      </c>
      <c r="S753" s="54">
        <f>Data[[#This Row],[PERSOANE CARE AU PARTICIPAT LA VOT (TURUL 1)]]+Data[[#This Row],[PERSOANE CARE AU PARTICIPAT LA VOT  (TURUL AL 2-LEA)]]</f>
        <v>1402</v>
      </c>
      <c r="T753" s="41">
        <f>Data[[#This Row],[TOTAL CHELTUIELI LEI]]/Data[[#This Row],[NUMĂRUL PERSOANELOR ÎNSCRISE ÎN LISTELE ELECTORALE]]</f>
        <v>3.628024980483997</v>
      </c>
      <c r="U753" s="41">
        <f>Data[[#This Row],[TOTAL CHELTUIELI EURO]]/Data[[#This Row],[NUMĂRUL PERSOANELOR ÎNSCRISE ÎN LISTELE ELECTORALE]]</f>
        <v>0.7495764509997721</v>
      </c>
      <c r="V753" s="41">
        <f>Data[[#This Row],[TOTAL CHELTUIELI LEI]]/Data[[#This Row],[NUMĂRUL PERSOANELOR CARE AU PARTICIPAT LA VOT]]</f>
        <v>6.6298145506419397</v>
      </c>
      <c r="W753" s="41">
        <f>Data[[#This Row],[TOTAL CHELTUIELI EURO]]/Data[[#This Row],[NUMĂRUL PERSOANELOR CARE AU PARTICIPAT LA VOT]]</f>
        <v>1.3697680937670587</v>
      </c>
      <c r="X753" s="43">
        <v>4.8400999999999996</v>
      </c>
      <c r="Y753" s="114" t="s">
        <v>2884</v>
      </c>
      <c r="Z753" s="44">
        <v>3</v>
      </c>
      <c r="AA753" s="115" t="s">
        <v>3105</v>
      </c>
      <c r="AB753" s="44">
        <v>0</v>
      </c>
      <c r="AC753" s="45"/>
    </row>
    <row r="754" spans="1:29" ht="12" customHeight="1" x14ac:dyDescent="0.2">
      <c r="A754" s="37">
        <v>753</v>
      </c>
      <c r="B754" s="38" t="s">
        <v>15</v>
      </c>
      <c r="C754" s="39" t="s">
        <v>1626</v>
      </c>
      <c r="D754" s="40">
        <v>44101</v>
      </c>
      <c r="E754" s="38">
        <v>1</v>
      </c>
      <c r="F754" s="38"/>
      <c r="G754" s="38" t="s">
        <v>2</v>
      </c>
      <c r="H754" s="38" t="s">
        <v>2</v>
      </c>
      <c r="I754" s="57">
        <v>7700</v>
      </c>
      <c r="J754" s="57">
        <v>22300</v>
      </c>
      <c r="K754" s="57">
        <v>0</v>
      </c>
      <c r="L754" s="41">
        <f>SUM(Data[[#This Row],[CHELTUIELI DE PERSONAL LEI]:[CHELTUIELI DE CAPITAL (ACTIVE NEFINANCIARE ) LEI]])</f>
        <v>30000</v>
      </c>
      <c r="M754" s="41">
        <f>Data[[#This Row],[TOTAL CHELTUIELI LEI]]/Data[[#This Row],[CURS VALUTAR EURO BNR 22 07 2020]]</f>
        <v>6198.2190450610533</v>
      </c>
      <c r="N754" s="49">
        <v>5006</v>
      </c>
      <c r="O754" s="54"/>
      <c r="P754" s="54">
        <v>2844</v>
      </c>
      <c r="Q754" s="54"/>
      <c r="R754" s="54">
        <f>Data[[#This Row],[PERSOANE ÎNSCRISE ÎN LISTELE ELECTORALE (TURUL 1)            ]]+Data[[#This Row],[PERSOANE ÎNSCRISE ÎN LISTELE ELECTORALE (TURUL AL 2-LEA)]]</f>
        <v>5006</v>
      </c>
      <c r="S754" s="54">
        <f>Data[[#This Row],[PERSOANE CARE AU PARTICIPAT LA VOT (TURUL 1)]]+Data[[#This Row],[PERSOANE CARE AU PARTICIPAT LA VOT  (TURUL AL 2-LEA)]]</f>
        <v>2844</v>
      </c>
      <c r="T754" s="41">
        <f>Data[[#This Row],[TOTAL CHELTUIELI LEI]]/Data[[#This Row],[NUMĂRUL PERSOANELOR ÎNSCRISE ÎN LISTELE ELECTORALE]]</f>
        <v>5.9928086296444265</v>
      </c>
      <c r="U754" s="41">
        <f>Data[[#This Row],[TOTAL CHELTUIELI EURO]]/Data[[#This Row],[NUMĂRUL PERSOANELOR ÎNSCRISE ÎN LISTELE ELECTORALE]]</f>
        <v>1.2381580193889439</v>
      </c>
      <c r="V754" s="41">
        <f>Data[[#This Row],[TOTAL CHELTUIELI LEI]]/Data[[#This Row],[NUMĂRUL PERSOANELOR CARE AU PARTICIPAT LA VOT]]</f>
        <v>10.548523206751055</v>
      </c>
      <c r="W754" s="41">
        <f>Data[[#This Row],[TOTAL CHELTUIELI EURO]]/Data[[#This Row],[NUMĂRUL PERSOANELOR CARE AU PARTICIPAT LA VOT]]</f>
        <v>2.1794019145784294</v>
      </c>
      <c r="X754" s="43">
        <v>4.8400999999999996</v>
      </c>
      <c r="Y754" s="114" t="s">
        <v>2892</v>
      </c>
      <c r="Z754" s="44">
        <v>5</v>
      </c>
      <c r="AA754" s="115" t="s">
        <v>3107</v>
      </c>
      <c r="AB754" s="44">
        <v>1</v>
      </c>
      <c r="AC754" s="45"/>
    </row>
    <row r="755" spans="1:29" ht="12" customHeight="1" x14ac:dyDescent="0.2">
      <c r="A755" s="37">
        <v>754</v>
      </c>
      <c r="B755" s="38" t="s">
        <v>15</v>
      </c>
      <c r="C755" s="39" t="s">
        <v>1627</v>
      </c>
      <c r="D755" s="40">
        <v>44101</v>
      </c>
      <c r="E755" s="38">
        <v>1</v>
      </c>
      <c r="F755" s="38"/>
      <c r="G755" s="38" t="s">
        <v>2</v>
      </c>
      <c r="H755" s="38" t="s">
        <v>2</v>
      </c>
      <c r="I755" s="57">
        <v>4860</v>
      </c>
      <c r="J755" s="57">
        <v>12769</v>
      </c>
      <c r="K755" s="57">
        <v>0</v>
      </c>
      <c r="L755" s="41">
        <f>SUM(Data[[#This Row],[CHELTUIELI DE PERSONAL LEI]:[CHELTUIELI DE CAPITAL (ACTIVE NEFINANCIARE ) LEI]])</f>
        <v>17629</v>
      </c>
      <c r="M755" s="41">
        <f>Data[[#This Row],[TOTAL CHELTUIELI LEI]]/Data[[#This Row],[CURS VALUTAR EURO BNR 22 07 2020]]</f>
        <v>3642.2801181793766</v>
      </c>
      <c r="N755" s="49">
        <v>2923</v>
      </c>
      <c r="O755" s="54"/>
      <c r="P755" s="54">
        <v>1569</v>
      </c>
      <c r="Q755" s="54"/>
      <c r="R755" s="54">
        <f>Data[[#This Row],[PERSOANE ÎNSCRISE ÎN LISTELE ELECTORALE (TURUL 1)            ]]+Data[[#This Row],[PERSOANE ÎNSCRISE ÎN LISTELE ELECTORALE (TURUL AL 2-LEA)]]</f>
        <v>2923</v>
      </c>
      <c r="S755" s="54">
        <f>Data[[#This Row],[PERSOANE CARE AU PARTICIPAT LA VOT (TURUL 1)]]+Data[[#This Row],[PERSOANE CARE AU PARTICIPAT LA VOT  (TURUL AL 2-LEA)]]</f>
        <v>1569</v>
      </c>
      <c r="T755" s="41">
        <f>Data[[#This Row],[TOTAL CHELTUIELI LEI]]/Data[[#This Row],[NUMĂRUL PERSOANELOR ÎNSCRISE ÎN LISTELE ELECTORALE]]</f>
        <v>6.0311323982210059</v>
      </c>
      <c r="U755" s="41">
        <f>Data[[#This Row],[TOTAL CHELTUIELI EURO]]/Data[[#This Row],[NUMĂRUL PERSOANELOR ÎNSCRISE ÎN LISTELE ELECTORALE]]</f>
        <v>1.2460759897979392</v>
      </c>
      <c r="V755" s="41">
        <f>Data[[#This Row],[TOTAL CHELTUIELI LEI]]/Data[[#This Row],[NUMĂRUL PERSOANELOR CARE AU PARTICIPAT LA VOT]]</f>
        <v>11.235818992989165</v>
      </c>
      <c r="W755" s="41">
        <f>Data[[#This Row],[TOTAL CHELTUIELI EURO]]/Data[[#This Row],[NUMĂRUL PERSOANELOR CARE AU PARTICIPAT LA VOT]]</f>
        <v>2.3214022423068048</v>
      </c>
      <c r="X755" s="43">
        <v>4.8400999999999996</v>
      </c>
      <c r="Y755" s="114" t="s">
        <v>2889</v>
      </c>
      <c r="Z755" s="44">
        <v>6</v>
      </c>
      <c r="AA755" s="115" t="s">
        <v>3107</v>
      </c>
      <c r="AB755" s="44">
        <v>1</v>
      </c>
      <c r="AC755" s="45"/>
    </row>
    <row r="756" spans="1:29" ht="12" customHeight="1" x14ac:dyDescent="0.2">
      <c r="A756" s="37">
        <v>755</v>
      </c>
      <c r="B756" s="38" t="s">
        <v>15</v>
      </c>
      <c r="C756" s="39" t="s">
        <v>1628</v>
      </c>
      <c r="D756" s="40">
        <v>44101</v>
      </c>
      <c r="E756" s="38">
        <v>1</v>
      </c>
      <c r="F756" s="38"/>
      <c r="G756" s="38" t="s">
        <v>2</v>
      </c>
      <c r="H756" s="38" t="s">
        <v>2</v>
      </c>
      <c r="I756" s="57">
        <v>85180</v>
      </c>
      <c r="J756" s="57">
        <v>6123</v>
      </c>
      <c r="K756" s="57">
        <v>0</v>
      </c>
      <c r="L756" s="41">
        <f>SUM(Data[[#This Row],[CHELTUIELI DE PERSONAL LEI]:[CHELTUIELI DE CAPITAL (ACTIVE NEFINANCIARE ) LEI]])</f>
        <v>91303</v>
      </c>
      <c r="M756" s="41">
        <f>Data[[#This Row],[TOTAL CHELTUIELI LEI]]/Data[[#This Row],[CURS VALUTAR EURO BNR 22 07 2020]]</f>
        <v>18863.86644904031</v>
      </c>
      <c r="N756" s="49">
        <v>1035</v>
      </c>
      <c r="O756" s="54"/>
      <c r="P756" s="54">
        <v>752</v>
      </c>
      <c r="Q756" s="54"/>
      <c r="R756" s="54">
        <f>Data[[#This Row],[PERSOANE ÎNSCRISE ÎN LISTELE ELECTORALE (TURUL 1)            ]]+Data[[#This Row],[PERSOANE ÎNSCRISE ÎN LISTELE ELECTORALE (TURUL AL 2-LEA)]]</f>
        <v>1035</v>
      </c>
      <c r="S756" s="54">
        <f>Data[[#This Row],[PERSOANE CARE AU PARTICIPAT LA VOT (TURUL 1)]]+Data[[#This Row],[PERSOANE CARE AU PARTICIPAT LA VOT  (TURUL AL 2-LEA)]]</f>
        <v>752</v>
      </c>
      <c r="T756" s="41">
        <f>Data[[#This Row],[TOTAL CHELTUIELI LEI]]/Data[[#This Row],[NUMĂRUL PERSOANELOR ÎNSCRISE ÎN LISTELE ELECTORALE]]</f>
        <v>88.215458937198065</v>
      </c>
      <c r="U756" s="41">
        <f>Data[[#This Row],[TOTAL CHELTUIELI EURO]]/Data[[#This Row],[NUMĂRUL PERSOANELOR ÎNSCRISE ÎN LISTELE ELECTORALE]]</f>
        <v>18.225957921778075</v>
      </c>
      <c r="V756" s="41">
        <f>Data[[#This Row],[TOTAL CHELTUIELI LEI]]/Data[[#This Row],[NUMĂRUL PERSOANELOR CARE AU PARTICIPAT LA VOT]]</f>
        <v>121.41356382978724</v>
      </c>
      <c r="W756" s="41">
        <f>Data[[#This Row],[TOTAL CHELTUIELI EURO]]/Data[[#This Row],[NUMĂRUL PERSOANELOR CARE AU PARTICIPAT LA VOT]]</f>
        <v>25.084928788617432</v>
      </c>
      <c r="X756" s="43">
        <v>4.8400999999999996</v>
      </c>
      <c r="Y756" s="114" t="s">
        <v>3088</v>
      </c>
      <c r="Z756" s="44">
        <v>88</v>
      </c>
      <c r="AA756" s="115" t="s">
        <v>3124</v>
      </c>
      <c r="AB756" s="44">
        <v>18</v>
      </c>
      <c r="AC756" s="45"/>
    </row>
    <row r="757" spans="1:29" ht="12" customHeight="1" x14ac:dyDescent="0.2">
      <c r="A757" s="37">
        <v>756</v>
      </c>
      <c r="B757" s="38" t="s">
        <v>15</v>
      </c>
      <c r="C757" s="39" t="s">
        <v>1561</v>
      </c>
      <c r="D757" s="40">
        <v>44101</v>
      </c>
      <c r="E757" s="38">
        <v>1</v>
      </c>
      <c r="F757" s="38"/>
      <c r="G757" s="38" t="s">
        <v>2</v>
      </c>
      <c r="H757" s="38" t="s">
        <v>2</v>
      </c>
      <c r="I757" s="57">
        <v>8700</v>
      </c>
      <c r="J757" s="57">
        <v>7402</v>
      </c>
      <c r="K757" s="57">
        <v>0</v>
      </c>
      <c r="L757" s="41">
        <f>SUM(Data[[#This Row],[CHELTUIELI DE PERSONAL LEI]:[CHELTUIELI DE CAPITAL (ACTIVE NEFINANCIARE ) LEI]])</f>
        <v>16102</v>
      </c>
      <c r="M757" s="41">
        <f>Data[[#This Row],[TOTAL CHELTUIELI LEI]]/Data[[#This Row],[CURS VALUTAR EURO BNR 22 07 2020]]</f>
        <v>3326.7907687857692</v>
      </c>
      <c r="N757" s="49">
        <v>3454</v>
      </c>
      <c r="O757" s="54"/>
      <c r="P757" s="54">
        <v>2444</v>
      </c>
      <c r="Q757" s="54"/>
      <c r="R757" s="54">
        <f>Data[[#This Row],[PERSOANE ÎNSCRISE ÎN LISTELE ELECTORALE (TURUL 1)            ]]+Data[[#This Row],[PERSOANE ÎNSCRISE ÎN LISTELE ELECTORALE (TURUL AL 2-LEA)]]</f>
        <v>3454</v>
      </c>
      <c r="S757" s="54">
        <f>Data[[#This Row],[PERSOANE CARE AU PARTICIPAT LA VOT (TURUL 1)]]+Data[[#This Row],[PERSOANE CARE AU PARTICIPAT LA VOT  (TURUL AL 2-LEA)]]</f>
        <v>2444</v>
      </c>
      <c r="T757" s="41">
        <f>Data[[#This Row],[TOTAL CHELTUIELI LEI]]/Data[[#This Row],[NUMĂRUL PERSOANELOR ÎNSCRISE ÎN LISTELE ELECTORALE]]</f>
        <v>4.6618413433700061</v>
      </c>
      <c r="U757" s="41">
        <f>Data[[#This Row],[TOTAL CHELTUIELI EURO]]/Data[[#This Row],[NUMĂRUL PERSOANELOR ÎNSCRISE ÎN LISTELE ELECTORALE]]</f>
        <v>0.96317045998429907</v>
      </c>
      <c r="V757" s="41">
        <f>Data[[#This Row],[TOTAL CHELTUIELI LEI]]/Data[[#This Row],[NUMĂRUL PERSOANELOR CARE AU PARTICIPAT LA VOT]]</f>
        <v>6.5883797054009818</v>
      </c>
      <c r="W757" s="41">
        <f>Data[[#This Row],[TOTAL CHELTUIELI EURO]]/Data[[#This Row],[NUMĂRUL PERSOANELOR CARE AU PARTICIPAT LA VOT]]</f>
        <v>1.3612073522036698</v>
      </c>
      <c r="X757" s="43">
        <v>4.8400999999999996</v>
      </c>
      <c r="Y757" s="114" t="s">
        <v>2895</v>
      </c>
      <c r="Z757" s="44">
        <v>4</v>
      </c>
      <c r="AA757" s="115" t="s">
        <v>3105</v>
      </c>
      <c r="AB757" s="44">
        <v>0</v>
      </c>
      <c r="AC757" s="45"/>
    </row>
    <row r="758" spans="1:29" ht="12" customHeight="1" x14ac:dyDescent="0.2">
      <c r="A758" s="37">
        <v>757</v>
      </c>
      <c r="B758" s="38" t="s">
        <v>15</v>
      </c>
      <c r="C758" s="39" t="s">
        <v>1629</v>
      </c>
      <c r="D758" s="40">
        <v>44101</v>
      </c>
      <c r="E758" s="38">
        <v>1</v>
      </c>
      <c r="F758" s="38"/>
      <c r="G758" s="38" t="s">
        <v>2</v>
      </c>
      <c r="H758" s="38" t="s">
        <v>2</v>
      </c>
      <c r="I758" s="57">
        <v>2500</v>
      </c>
      <c r="J758" s="57">
        <v>3300.46</v>
      </c>
      <c r="K758" s="57">
        <v>0</v>
      </c>
      <c r="L758" s="41">
        <f>SUM(Data[[#This Row],[CHELTUIELI DE PERSONAL LEI]:[CHELTUIELI DE CAPITAL (ACTIVE NEFINANCIARE ) LEI]])</f>
        <v>5800.46</v>
      </c>
      <c r="M758" s="41">
        <f>Data[[#This Row],[TOTAL CHELTUIELI LEI]]/Data[[#This Row],[CURS VALUTAR EURO BNR 22 07 2020]]</f>
        <v>1198.4173880704946</v>
      </c>
      <c r="N758" s="49">
        <v>838</v>
      </c>
      <c r="O758" s="54"/>
      <c r="P758" s="54">
        <v>476</v>
      </c>
      <c r="Q758" s="54"/>
      <c r="R758" s="54">
        <f>Data[[#This Row],[PERSOANE ÎNSCRISE ÎN LISTELE ELECTORALE (TURUL 1)            ]]+Data[[#This Row],[PERSOANE ÎNSCRISE ÎN LISTELE ELECTORALE (TURUL AL 2-LEA)]]</f>
        <v>838</v>
      </c>
      <c r="S758" s="54">
        <f>Data[[#This Row],[PERSOANE CARE AU PARTICIPAT LA VOT (TURUL 1)]]+Data[[#This Row],[PERSOANE CARE AU PARTICIPAT LA VOT  (TURUL AL 2-LEA)]]</f>
        <v>476</v>
      </c>
      <c r="T758" s="41">
        <f>Data[[#This Row],[TOTAL CHELTUIELI LEI]]/Data[[#This Row],[NUMĂRUL PERSOANELOR ÎNSCRISE ÎN LISTELE ELECTORALE]]</f>
        <v>6.9217899761336517</v>
      </c>
      <c r="U758" s="41">
        <f>Data[[#This Row],[TOTAL CHELTUIELI EURO]]/Data[[#This Row],[NUMĂRUL PERSOANELOR ÎNSCRISE ÎN LISTELE ELECTORALE]]</f>
        <v>1.4300923485328096</v>
      </c>
      <c r="V758" s="41">
        <f>Data[[#This Row],[TOTAL CHELTUIELI LEI]]/Data[[#This Row],[NUMĂRUL PERSOANELOR CARE AU PARTICIPAT LA VOT]]</f>
        <v>12.185840336134454</v>
      </c>
      <c r="W758" s="41">
        <f>Data[[#This Row],[TOTAL CHELTUIELI EURO]]/Data[[#This Row],[NUMĂRUL PERSOANELOR CARE AU PARTICIPAT LA VOT]]</f>
        <v>2.5176835883833921</v>
      </c>
      <c r="X758" s="43">
        <v>4.8400999999999996</v>
      </c>
      <c r="Y758" s="114" t="s">
        <v>2889</v>
      </c>
      <c r="Z758" s="44">
        <v>6</v>
      </c>
      <c r="AA758" s="115" t="s">
        <v>3107</v>
      </c>
      <c r="AB758" s="44">
        <v>1</v>
      </c>
      <c r="AC758" s="45"/>
    </row>
    <row r="759" spans="1:29" ht="12" customHeight="1" x14ac:dyDescent="0.2">
      <c r="A759" s="37">
        <v>758</v>
      </c>
      <c r="B759" s="38" t="s">
        <v>15</v>
      </c>
      <c r="C759" s="39" t="s">
        <v>1630</v>
      </c>
      <c r="D759" s="40">
        <v>44101</v>
      </c>
      <c r="E759" s="38">
        <v>1</v>
      </c>
      <c r="F759" s="38"/>
      <c r="G759" s="38" t="s">
        <v>2</v>
      </c>
      <c r="H759" s="38" t="s">
        <v>2</v>
      </c>
      <c r="I759" s="57">
        <v>2000</v>
      </c>
      <c r="J759" s="57">
        <v>8375</v>
      </c>
      <c r="K759" s="57">
        <v>0</v>
      </c>
      <c r="L759" s="41">
        <f>SUM(Data[[#This Row],[CHELTUIELI DE PERSONAL LEI]:[CHELTUIELI DE CAPITAL (ACTIVE NEFINANCIARE ) LEI]])</f>
        <v>10375</v>
      </c>
      <c r="M759" s="41">
        <f>Data[[#This Row],[TOTAL CHELTUIELI LEI]]/Data[[#This Row],[CURS VALUTAR EURO BNR 22 07 2020]]</f>
        <v>2143.5507530836139</v>
      </c>
      <c r="N759" s="49">
        <v>3007</v>
      </c>
      <c r="O759" s="54"/>
      <c r="P759" s="54">
        <v>2011</v>
      </c>
      <c r="Q759" s="54"/>
      <c r="R759" s="54">
        <f>Data[[#This Row],[PERSOANE ÎNSCRISE ÎN LISTELE ELECTORALE (TURUL 1)            ]]+Data[[#This Row],[PERSOANE ÎNSCRISE ÎN LISTELE ELECTORALE (TURUL AL 2-LEA)]]</f>
        <v>3007</v>
      </c>
      <c r="S759" s="54">
        <f>Data[[#This Row],[PERSOANE CARE AU PARTICIPAT LA VOT (TURUL 1)]]+Data[[#This Row],[PERSOANE CARE AU PARTICIPAT LA VOT  (TURUL AL 2-LEA)]]</f>
        <v>2011</v>
      </c>
      <c r="T759" s="41">
        <f>Data[[#This Row],[TOTAL CHELTUIELI LEI]]/Data[[#This Row],[NUMĂRUL PERSOANELOR ÎNSCRISE ÎN LISTELE ELECTORALE]]</f>
        <v>3.4502826737612238</v>
      </c>
      <c r="U759" s="41">
        <f>Data[[#This Row],[TOTAL CHELTUIELI EURO]]/Data[[#This Row],[NUMĂRUL PERSOANELOR ÎNSCRISE ÎN LISTELE ELECTORALE]]</f>
        <v>0.7128535926450329</v>
      </c>
      <c r="V759" s="41">
        <f>Data[[#This Row],[TOTAL CHELTUIELI LEI]]/Data[[#This Row],[NUMĂRUL PERSOANELOR CARE AU PARTICIPAT LA VOT]]</f>
        <v>5.1591248135256089</v>
      </c>
      <c r="W759" s="41">
        <f>Data[[#This Row],[TOTAL CHELTUIELI EURO]]/Data[[#This Row],[NUMĂRUL PERSOANELOR CARE AU PARTICIPAT LA VOT]]</f>
        <v>1.065912855834716</v>
      </c>
      <c r="X759" s="43">
        <v>4.8400999999999996</v>
      </c>
      <c r="Y759" s="114" t="s">
        <v>2884</v>
      </c>
      <c r="Z759" s="44">
        <v>3</v>
      </c>
      <c r="AA759" s="115" t="s">
        <v>3105</v>
      </c>
      <c r="AB759" s="44">
        <v>0</v>
      </c>
      <c r="AC759" s="45"/>
    </row>
    <row r="760" spans="1:29" ht="12" customHeight="1" x14ac:dyDescent="0.2">
      <c r="A760" s="37">
        <v>759</v>
      </c>
      <c r="B760" s="38" t="s">
        <v>15</v>
      </c>
      <c r="C760" s="39" t="s">
        <v>1631</v>
      </c>
      <c r="D760" s="40">
        <v>44101</v>
      </c>
      <c r="E760" s="38">
        <v>1</v>
      </c>
      <c r="F760" s="38"/>
      <c r="G760" s="38" t="s">
        <v>2</v>
      </c>
      <c r="H760" s="38" t="s">
        <v>2</v>
      </c>
      <c r="I760" s="57">
        <v>129550</v>
      </c>
      <c r="J760" s="57">
        <v>21803</v>
      </c>
      <c r="K760" s="57">
        <v>0</v>
      </c>
      <c r="L760" s="41">
        <f>SUM(Data[[#This Row],[CHELTUIELI DE PERSONAL LEI]:[CHELTUIELI DE CAPITAL (ACTIVE NEFINANCIARE ) LEI]])</f>
        <v>151353</v>
      </c>
      <c r="M760" s="41">
        <f>Data[[#This Row],[TOTAL CHELTUIELI LEI]]/Data[[#This Row],[CURS VALUTAR EURO BNR 22 07 2020]]</f>
        <v>31270.634904237519</v>
      </c>
      <c r="N760" s="49">
        <v>3766</v>
      </c>
      <c r="O760" s="54"/>
      <c r="P760" s="54">
        <v>2544</v>
      </c>
      <c r="Q760" s="54"/>
      <c r="R760" s="54">
        <f>Data[[#This Row],[PERSOANE ÎNSCRISE ÎN LISTELE ELECTORALE (TURUL 1)            ]]+Data[[#This Row],[PERSOANE ÎNSCRISE ÎN LISTELE ELECTORALE (TURUL AL 2-LEA)]]</f>
        <v>3766</v>
      </c>
      <c r="S760" s="54">
        <f>Data[[#This Row],[PERSOANE CARE AU PARTICIPAT LA VOT (TURUL 1)]]+Data[[#This Row],[PERSOANE CARE AU PARTICIPAT LA VOT  (TURUL AL 2-LEA)]]</f>
        <v>2544</v>
      </c>
      <c r="T760" s="41">
        <f>Data[[#This Row],[TOTAL CHELTUIELI LEI]]/Data[[#This Row],[NUMĂRUL PERSOANELOR ÎNSCRISE ÎN LISTELE ELECTORALE]]</f>
        <v>40.189325544344129</v>
      </c>
      <c r="U760" s="41">
        <f>Data[[#This Row],[TOTAL CHELTUIELI EURO]]/Data[[#This Row],[NUMĂRUL PERSOANELOR ÎNSCRISE ÎN LISTELE ELECTORALE]]</f>
        <v>8.3034080999037485</v>
      </c>
      <c r="V760" s="41">
        <f>Data[[#This Row],[TOTAL CHELTUIELI LEI]]/Data[[#This Row],[NUMĂRUL PERSOANELOR CARE AU PARTICIPAT LA VOT]]</f>
        <v>59.494103773584904</v>
      </c>
      <c r="W760" s="41">
        <f>Data[[#This Row],[TOTAL CHELTUIELI EURO]]/Data[[#This Row],[NUMĂRUL PERSOANELOR CARE AU PARTICIPAT LA VOT]]</f>
        <v>12.291916235942422</v>
      </c>
      <c r="X760" s="43">
        <v>4.8400999999999996</v>
      </c>
      <c r="Y760" s="114" t="s">
        <v>2902</v>
      </c>
      <c r="Z760" s="44">
        <v>40</v>
      </c>
      <c r="AA760" s="115" t="s">
        <v>3112</v>
      </c>
      <c r="AB760" s="44">
        <v>8</v>
      </c>
      <c r="AC760" s="45"/>
    </row>
    <row r="761" spans="1:29" ht="12" customHeight="1" x14ac:dyDescent="0.2">
      <c r="A761" s="37">
        <v>760</v>
      </c>
      <c r="B761" s="38" t="s">
        <v>15</v>
      </c>
      <c r="C761" s="39" t="s">
        <v>1632</v>
      </c>
      <c r="D761" s="40">
        <v>44101</v>
      </c>
      <c r="E761" s="38">
        <v>1</v>
      </c>
      <c r="F761" s="38"/>
      <c r="G761" s="38" t="s">
        <v>2</v>
      </c>
      <c r="H761" s="38" t="s">
        <v>2</v>
      </c>
      <c r="I761" s="57">
        <v>3200</v>
      </c>
      <c r="J761" s="57">
        <v>7672</v>
      </c>
      <c r="K761" s="57">
        <v>0</v>
      </c>
      <c r="L761" s="41">
        <f>SUM(Data[[#This Row],[CHELTUIELI DE PERSONAL LEI]:[CHELTUIELI DE CAPITAL (ACTIVE NEFINANCIARE ) LEI]])</f>
        <v>10872</v>
      </c>
      <c r="M761" s="41">
        <f>Data[[#This Row],[TOTAL CHELTUIELI LEI]]/Data[[#This Row],[CURS VALUTAR EURO BNR 22 07 2020]]</f>
        <v>2246.2345819301254</v>
      </c>
      <c r="N761" s="49">
        <v>2648</v>
      </c>
      <c r="O761" s="54"/>
      <c r="P761" s="54">
        <v>1719</v>
      </c>
      <c r="Q761" s="54"/>
      <c r="R761" s="54">
        <f>Data[[#This Row],[PERSOANE ÎNSCRISE ÎN LISTELE ELECTORALE (TURUL 1)            ]]+Data[[#This Row],[PERSOANE ÎNSCRISE ÎN LISTELE ELECTORALE (TURUL AL 2-LEA)]]</f>
        <v>2648</v>
      </c>
      <c r="S761" s="54">
        <f>Data[[#This Row],[PERSOANE CARE AU PARTICIPAT LA VOT (TURUL 1)]]+Data[[#This Row],[PERSOANE CARE AU PARTICIPAT LA VOT  (TURUL AL 2-LEA)]]</f>
        <v>1719</v>
      </c>
      <c r="T761" s="41">
        <f>Data[[#This Row],[TOTAL CHELTUIELI LEI]]/Data[[#This Row],[NUMĂRUL PERSOANELOR ÎNSCRISE ÎN LISTELE ELECTORALE]]</f>
        <v>4.1057401812688825</v>
      </c>
      <c r="U761" s="41">
        <f>Data[[#This Row],[TOTAL CHELTUIELI EURO]]/Data[[#This Row],[NUMĂRUL PERSOANELOR ÎNSCRISE ÎN LISTELE ELECTORALE]]</f>
        <v>0.84827589952044014</v>
      </c>
      <c r="V761" s="41">
        <f>Data[[#This Row],[TOTAL CHELTUIELI LEI]]/Data[[#This Row],[NUMĂRUL PERSOANELOR CARE AU PARTICIPAT LA VOT]]</f>
        <v>6.3246073298429319</v>
      </c>
      <c r="W761" s="41">
        <f>Data[[#This Row],[TOTAL CHELTUIELI EURO]]/Data[[#This Row],[NUMĂRUL PERSOANELOR CARE AU PARTICIPAT LA VOT]]</f>
        <v>1.3067100534788396</v>
      </c>
      <c r="X761" s="43">
        <v>4.8400999999999996</v>
      </c>
      <c r="Y761" s="114" t="s">
        <v>2895</v>
      </c>
      <c r="Z761" s="44">
        <v>4</v>
      </c>
      <c r="AA761" s="115" t="s">
        <v>3105</v>
      </c>
      <c r="AB761" s="44">
        <v>0</v>
      </c>
      <c r="AC761" s="45"/>
    </row>
    <row r="762" spans="1:29" ht="12" customHeight="1" x14ac:dyDescent="0.2">
      <c r="A762" s="37">
        <v>761</v>
      </c>
      <c r="B762" s="38" t="s">
        <v>15</v>
      </c>
      <c r="C762" s="39" t="s">
        <v>1633</v>
      </c>
      <c r="D762" s="40">
        <v>44101</v>
      </c>
      <c r="E762" s="38">
        <v>1</v>
      </c>
      <c r="F762" s="38"/>
      <c r="G762" s="38" t="s">
        <v>2</v>
      </c>
      <c r="H762" s="38" t="s">
        <v>2</v>
      </c>
      <c r="I762" s="57">
        <v>0</v>
      </c>
      <c r="J762" s="57">
        <v>10520</v>
      </c>
      <c r="K762" s="57">
        <v>0</v>
      </c>
      <c r="L762" s="41">
        <f>SUM(Data[[#This Row],[CHELTUIELI DE PERSONAL LEI]:[CHELTUIELI DE CAPITAL (ACTIVE NEFINANCIARE ) LEI]])</f>
        <v>10520</v>
      </c>
      <c r="M762" s="41">
        <f>Data[[#This Row],[TOTAL CHELTUIELI LEI]]/Data[[#This Row],[CURS VALUTAR EURO BNR 22 07 2020]]</f>
        <v>2173.5088118014091</v>
      </c>
      <c r="N762" s="49">
        <v>2850</v>
      </c>
      <c r="O762" s="54"/>
      <c r="P762" s="54">
        <v>1677</v>
      </c>
      <c r="Q762" s="54"/>
      <c r="R762" s="54">
        <f>Data[[#This Row],[PERSOANE ÎNSCRISE ÎN LISTELE ELECTORALE (TURUL 1)            ]]+Data[[#This Row],[PERSOANE ÎNSCRISE ÎN LISTELE ELECTORALE (TURUL AL 2-LEA)]]</f>
        <v>2850</v>
      </c>
      <c r="S762" s="54">
        <f>Data[[#This Row],[PERSOANE CARE AU PARTICIPAT LA VOT (TURUL 1)]]+Data[[#This Row],[PERSOANE CARE AU PARTICIPAT LA VOT  (TURUL AL 2-LEA)]]</f>
        <v>1677</v>
      </c>
      <c r="T762" s="41">
        <f>Data[[#This Row],[TOTAL CHELTUIELI LEI]]/Data[[#This Row],[NUMĂRUL PERSOANELOR ÎNSCRISE ÎN LISTELE ELECTORALE]]</f>
        <v>3.6912280701754385</v>
      </c>
      <c r="U762" s="41">
        <f>Data[[#This Row],[TOTAL CHELTUIELI EURO]]/Data[[#This Row],[NUMĂRUL PERSOANELOR ÎNSCRISE ÎN LISTELE ELECTORALE]]</f>
        <v>0.76263467080751202</v>
      </c>
      <c r="V762" s="41">
        <f>Data[[#This Row],[TOTAL CHELTUIELI LEI]]/Data[[#This Row],[NUMĂRUL PERSOANELOR CARE AU PARTICIPAT LA VOT]]</f>
        <v>6.2731067382230172</v>
      </c>
      <c r="W762" s="41">
        <f>Data[[#This Row],[TOTAL CHELTUIELI EURO]]/Data[[#This Row],[NUMĂRUL PERSOANELOR CARE AU PARTICIPAT LA VOT]]</f>
        <v>1.2960696552184909</v>
      </c>
      <c r="X762" s="43">
        <v>4.8400999999999996</v>
      </c>
      <c r="Y762" s="114" t="s">
        <v>2884</v>
      </c>
      <c r="Z762" s="44">
        <v>3</v>
      </c>
      <c r="AA762" s="115" t="s">
        <v>3105</v>
      </c>
      <c r="AB762" s="44">
        <v>0</v>
      </c>
      <c r="AC762" s="45"/>
    </row>
    <row r="763" spans="1:29" ht="12" customHeight="1" x14ac:dyDescent="0.2">
      <c r="A763" s="37">
        <v>762</v>
      </c>
      <c r="B763" s="38" t="s">
        <v>15</v>
      </c>
      <c r="C763" s="39" t="s">
        <v>1634</v>
      </c>
      <c r="D763" s="40">
        <v>44101</v>
      </c>
      <c r="E763" s="38">
        <v>1</v>
      </c>
      <c r="F763" s="38"/>
      <c r="G763" s="38" t="s">
        <v>2</v>
      </c>
      <c r="H763" s="38" t="s">
        <v>2</v>
      </c>
      <c r="I763" s="57">
        <v>1680</v>
      </c>
      <c r="J763" s="57">
        <v>4083</v>
      </c>
      <c r="K763" s="57">
        <v>0</v>
      </c>
      <c r="L763" s="41">
        <f>SUM(Data[[#This Row],[CHELTUIELI DE PERSONAL LEI]:[CHELTUIELI DE CAPITAL (ACTIVE NEFINANCIARE ) LEI]])</f>
        <v>5763</v>
      </c>
      <c r="M763" s="41">
        <f>Data[[#This Row],[TOTAL CHELTUIELI LEI]]/Data[[#This Row],[CURS VALUTAR EURO BNR 22 07 2020]]</f>
        <v>1190.6778785562283</v>
      </c>
      <c r="N763" s="49">
        <v>1059</v>
      </c>
      <c r="O763" s="54"/>
      <c r="P763" s="54">
        <v>580</v>
      </c>
      <c r="Q763" s="54"/>
      <c r="R763" s="54">
        <f>Data[[#This Row],[PERSOANE ÎNSCRISE ÎN LISTELE ELECTORALE (TURUL 1)            ]]+Data[[#This Row],[PERSOANE ÎNSCRISE ÎN LISTELE ELECTORALE (TURUL AL 2-LEA)]]</f>
        <v>1059</v>
      </c>
      <c r="S763" s="54">
        <f>Data[[#This Row],[PERSOANE CARE AU PARTICIPAT LA VOT (TURUL 1)]]+Data[[#This Row],[PERSOANE CARE AU PARTICIPAT LA VOT  (TURUL AL 2-LEA)]]</f>
        <v>580</v>
      </c>
      <c r="T763" s="41">
        <f>Data[[#This Row],[TOTAL CHELTUIELI LEI]]/Data[[#This Row],[NUMĂRUL PERSOANELOR ÎNSCRISE ÎN LISTELE ELECTORALE]]</f>
        <v>5.4419263456090654</v>
      </c>
      <c r="U763" s="41">
        <f>Data[[#This Row],[TOTAL CHELTUIELI EURO]]/Data[[#This Row],[NUMĂRUL PERSOANELOR ÎNSCRISE ÎN LISTELE ELECTORALE]]</f>
        <v>1.1243417172391201</v>
      </c>
      <c r="V763" s="41">
        <f>Data[[#This Row],[TOTAL CHELTUIELI LEI]]/Data[[#This Row],[NUMĂRUL PERSOANELOR CARE AU PARTICIPAT LA VOT]]</f>
        <v>9.9362068965517238</v>
      </c>
      <c r="W763" s="41">
        <f>Data[[#This Row],[TOTAL CHELTUIELI EURO]]/Data[[#This Row],[NUMĂRUL PERSOANELOR CARE AU PARTICIPAT LA VOT]]</f>
        <v>2.0528928940624627</v>
      </c>
      <c r="X763" s="43">
        <v>4.8400999999999996</v>
      </c>
      <c r="Y763" s="114" t="s">
        <v>2892</v>
      </c>
      <c r="Z763" s="44">
        <v>5</v>
      </c>
      <c r="AA763" s="115" t="s">
        <v>3107</v>
      </c>
      <c r="AB763" s="44">
        <v>1</v>
      </c>
      <c r="AC763" s="45"/>
    </row>
    <row r="764" spans="1:29" ht="12" customHeight="1" x14ac:dyDescent="0.2">
      <c r="A764" s="37">
        <v>763</v>
      </c>
      <c r="B764" s="38" t="s">
        <v>15</v>
      </c>
      <c r="C764" s="39" t="s">
        <v>1635</v>
      </c>
      <c r="D764" s="40">
        <v>44101</v>
      </c>
      <c r="E764" s="38">
        <v>1</v>
      </c>
      <c r="F764" s="38"/>
      <c r="G764" s="38" t="s">
        <v>2</v>
      </c>
      <c r="H764" s="38" t="s">
        <v>2</v>
      </c>
      <c r="I764" s="57">
        <v>6400</v>
      </c>
      <c r="J764" s="57">
        <v>22328.53</v>
      </c>
      <c r="K764" s="57">
        <v>0</v>
      </c>
      <c r="L764" s="41">
        <f>SUM(Data[[#This Row],[CHELTUIELI DE PERSONAL LEI]:[CHELTUIELI DE CAPITAL (ACTIVE NEFINANCIARE ) LEI]])</f>
        <v>28728.53</v>
      </c>
      <c r="M764" s="41">
        <f>Data[[#This Row],[TOTAL CHELTUIELI LEI]]/Data[[#This Row],[CURS VALUTAR EURO BNR 22 07 2020]]</f>
        <v>5935.5240594202605</v>
      </c>
      <c r="N764" s="49">
        <v>2065</v>
      </c>
      <c r="O764" s="54"/>
      <c r="P764" s="54">
        <v>1314</v>
      </c>
      <c r="Q764" s="54"/>
      <c r="R764" s="54">
        <f>Data[[#This Row],[PERSOANE ÎNSCRISE ÎN LISTELE ELECTORALE (TURUL 1)            ]]+Data[[#This Row],[PERSOANE ÎNSCRISE ÎN LISTELE ELECTORALE (TURUL AL 2-LEA)]]</f>
        <v>2065</v>
      </c>
      <c r="S764" s="54">
        <f>Data[[#This Row],[PERSOANE CARE AU PARTICIPAT LA VOT (TURUL 1)]]+Data[[#This Row],[PERSOANE CARE AU PARTICIPAT LA VOT  (TURUL AL 2-LEA)]]</f>
        <v>1314</v>
      </c>
      <c r="T764" s="41">
        <f>Data[[#This Row],[TOTAL CHELTUIELI LEI]]/Data[[#This Row],[NUMĂRUL PERSOANELOR ÎNSCRISE ÎN LISTELE ELECTORALE]]</f>
        <v>13.912121065375302</v>
      </c>
      <c r="U764" s="41">
        <f>Data[[#This Row],[TOTAL CHELTUIELI EURO]]/Data[[#This Row],[NUMĂRUL PERSOANELOR ÎNSCRISE ÎN LISTELE ELECTORALE]]</f>
        <v>2.8743457914868089</v>
      </c>
      <c r="V764" s="41">
        <f>Data[[#This Row],[TOTAL CHELTUIELI LEI]]/Data[[#This Row],[NUMĂRUL PERSOANELOR CARE AU PARTICIPAT LA VOT]]</f>
        <v>21.863417047184171</v>
      </c>
      <c r="W764" s="41">
        <f>Data[[#This Row],[TOTAL CHELTUIELI EURO]]/Data[[#This Row],[NUMĂRUL PERSOANELOR CARE AU PARTICIPAT LA VOT]]</f>
        <v>4.5171415977323139</v>
      </c>
      <c r="X764" s="43">
        <v>4.8400999999999996</v>
      </c>
      <c r="Y764" s="114" t="s">
        <v>2906</v>
      </c>
      <c r="Z764" s="44">
        <v>13</v>
      </c>
      <c r="AA764" s="115" t="s">
        <v>3108</v>
      </c>
      <c r="AB764" s="44">
        <v>2</v>
      </c>
      <c r="AC764" s="45"/>
    </row>
    <row r="765" spans="1:29" ht="12" customHeight="1" x14ac:dyDescent="0.2">
      <c r="A765" s="37">
        <v>764</v>
      </c>
      <c r="B765" s="38" t="s">
        <v>15</v>
      </c>
      <c r="C765" s="39" t="s">
        <v>1636</v>
      </c>
      <c r="D765" s="40">
        <v>44101</v>
      </c>
      <c r="E765" s="38">
        <v>1</v>
      </c>
      <c r="F765" s="38"/>
      <c r="G765" s="38" t="s">
        <v>2</v>
      </c>
      <c r="H765" s="38" t="s">
        <v>2</v>
      </c>
      <c r="I765" s="57">
        <v>101620</v>
      </c>
      <c r="J765" s="57">
        <v>7714</v>
      </c>
      <c r="K765" s="57">
        <v>0</v>
      </c>
      <c r="L765" s="41">
        <f>SUM(Data[[#This Row],[CHELTUIELI DE PERSONAL LEI]:[CHELTUIELI DE CAPITAL (ACTIVE NEFINANCIARE ) LEI]])</f>
        <v>109334</v>
      </c>
      <c r="M765" s="41">
        <f>Data[[#This Row],[TOTAL CHELTUIELI LEI]]/Data[[#This Row],[CURS VALUTAR EURO BNR 22 07 2020]]</f>
        <v>22589.202702423507</v>
      </c>
      <c r="N765" s="49">
        <v>1753</v>
      </c>
      <c r="O765" s="54"/>
      <c r="P765" s="54">
        <v>1541</v>
      </c>
      <c r="Q765" s="54"/>
      <c r="R765" s="54">
        <f>Data[[#This Row],[PERSOANE ÎNSCRISE ÎN LISTELE ELECTORALE (TURUL 1)            ]]+Data[[#This Row],[PERSOANE ÎNSCRISE ÎN LISTELE ELECTORALE (TURUL AL 2-LEA)]]</f>
        <v>1753</v>
      </c>
      <c r="S765" s="54">
        <f>Data[[#This Row],[PERSOANE CARE AU PARTICIPAT LA VOT (TURUL 1)]]+Data[[#This Row],[PERSOANE CARE AU PARTICIPAT LA VOT  (TURUL AL 2-LEA)]]</f>
        <v>1541</v>
      </c>
      <c r="T765" s="41">
        <f>Data[[#This Row],[TOTAL CHELTUIELI LEI]]/Data[[#This Row],[NUMĂRUL PERSOANELOR ÎNSCRISE ÎN LISTELE ELECTORALE]]</f>
        <v>62.369652025099832</v>
      </c>
      <c r="U765" s="41">
        <f>Data[[#This Row],[TOTAL CHELTUIELI EURO]]/Data[[#This Row],[NUMĂRUL PERSOANELOR ÎNSCRISE ÎN LISTELE ELECTORALE]]</f>
        <v>12.886025500526815</v>
      </c>
      <c r="V765" s="41">
        <f>Data[[#This Row],[TOTAL CHELTUIELI LEI]]/Data[[#This Row],[NUMĂRUL PERSOANELOR CARE AU PARTICIPAT LA VOT]]</f>
        <v>70.950032446463339</v>
      </c>
      <c r="W765" s="41">
        <f>Data[[#This Row],[TOTAL CHELTUIELI EURO]]/Data[[#This Row],[NUMĂRUL PERSOANELOR CARE AU PARTICIPAT LA VOT]]</f>
        <v>14.658794745245624</v>
      </c>
      <c r="X765" s="43">
        <v>4.8400999999999996</v>
      </c>
      <c r="Y765" s="114" t="s">
        <v>2903</v>
      </c>
      <c r="Z765" s="44">
        <v>62</v>
      </c>
      <c r="AA765" s="115" t="s">
        <v>3123</v>
      </c>
      <c r="AB765" s="44">
        <v>12</v>
      </c>
      <c r="AC765" s="45"/>
    </row>
    <row r="766" spans="1:29" ht="12" customHeight="1" x14ac:dyDescent="0.2">
      <c r="A766" s="37">
        <v>765</v>
      </c>
      <c r="B766" s="38" t="s">
        <v>15</v>
      </c>
      <c r="C766" s="39" t="s">
        <v>1637</v>
      </c>
      <c r="D766" s="40">
        <v>44101</v>
      </c>
      <c r="E766" s="38">
        <v>1</v>
      </c>
      <c r="F766" s="38"/>
      <c r="G766" s="38" t="s">
        <v>2</v>
      </c>
      <c r="H766" s="38" t="s">
        <v>2</v>
      </c>
      <c r="I766" s="57">
        <v>14794</v>
      </c>
      <c r="J766" s="57">
        <v>745</v>
      </c>
      <c r="K766" s="57">
        <v>0</v>
      </c>
      <c r="L766" s="41">
        <f>SUM(Data[[#This Row],[CHELTUIELI DE PERSONAL LEI]:[CHELTUIELI DE CAPITAL (ACTIVE NEFINANCIARE ) LEI]])</f>
        <v>15539</v>
      </c>
      <c r="M766" s="41">
        <f>Data[[#This Row],[TOTAL CHELTUIELI LEI]]/Data[[#This Row],[CURS VALUTAR EURO BNR 22 07 2020]]</f>
        <v>3210.4708580401234</v>
      </c>
      <c r="N766" s="49">
        <v>2536</v>
      </c>
      <c r="O766" s="54"/>
      <c r="P766" s="54">
        <v>1772</v>
      </c>
      <c r="Q766" s="54"/>
      <c r="R766" s="54">
        <f>Data[[#This Row],[PERSOANE ÎNSCRISE ÎN LISTELE ELECTORALE (TURUL 1)            ]]+Data[[#This Row],[PERSOANE ÎNSCRISE ÎN LISTELE ELECTORALE (TURUL AL 2-LEA)]]</f>
        <v>2536</v>
      </c>
      <c r="S766" s="54">
        <f>Data[[#This Row],[PERSOANE CARE AU PARTICIPAT LA VOT (TURUL 1)]]+Data[[#This Row],[PERSOANE CARE AU PARTICIPAT LA VOT  (TURUL AL 2-LEA)]]</f>
        <v>1772</v>
      </c>
      <c r="T766" s="41">
        <f>Data[[#This Row],[TOTAL CHELTUIELI LEI]]/Data[[#This Row],[NUMĂRUL PERSOANELOR ÎNSCRISE ÎN LISTELE ELECTORALE]]</f>
        <v>6.1273659305993693</v>
      </c>
      <c r="U766" s="41">
        <f>Data[[#This Row],[TOTAL CHELTUIELI EURO]]/Data[[#This Row],[NUMĂRUL PERSOANELOR ÎNSCRISE ÎN LISTELE ELECTORALE]]</f>
        <v>1.2659585402366418</v>
      </c>
      <c r="V766" s="41">
        <f>Data[[#This Row],[TOTAL CHELTUIELI LEI]]/Data[[#This Row],[NUMĂRUL PERSOANELOR CARE AU PARTICIPAT LA VOT]]</f>
        <v>8.7691873589164793</v>
      </c>
      <c r="W766" s="41">
        <f>Data[[#This Row],[TOTAL CHELTUIELI EURO]]/Data[[#This Row],[NUMĂRUL PERSOANELOR CARE AU PARTICIPAT LA VOT]]</f>
        <v>1.8117781365914918</v>
      </c>
      <c r="X766" s="43">
        <v>4.8400999999999996</v>
      </c>
      <c r="Y766" s="114" t="s">
        <v>2889</v>
      </c>
      <c r="Z766" s="44">
        <v>6</v>
      </c>
      <c r="AA766" s="115" t="s">
        <v>3107</v>
      </c>
      <c r="AB766" s="44">
        <v>1</v>
      </c>
      <c r="AC766" s="45"/>
    </row>
    <row r="767" spans="1:29" ht="12" customHeight="1" x14ac:dyDescent="0.2">
      <c r="A767" s="37">
        <v>766</v>
      </c>
      <c r="B767" s="38" t="s">
        <v>15</v>
      </c>
      <c r="C767" s="39" t="s">
        <v>1638</v>
      </c>
      <c r="D767" s="40">
        <v>44101</v>
      </c>
      <c r="E767" s="38">
        <v>1</v>
      </c>
      <c r="F767" s="38"/>
      <c r="G767" s="38" t="s">
        <v>2</v>
      </c>
      <c r="H767" s="38" t="s">
        <v>2</v>
      </c>
      <c r="I767" s="57">
        <v>6800</v>
      </c>
      <c r="J767" s="57">
        <v>6850</v>
      </c>
      <c r="K767" s="57">
        <v>0</v>
      </c>
      <c r="L767" s="41">
        <f>SUM(Data[[#This Row],[CHELTUIELI DE PERSONAL LEI]:[CHELTUIELI DE CAPITAL (ACTIVE NEFINANCIARE ) LEI]])</f>
        <v>13650</v>
      </c>
      <c r="M767" s="41">
        <f>Data[[#This Row],[TOTAL CHELTUIELI LEI]]/Data[[#This Row],[CURS VALUTAR EURO BNR 22 07 2020]]</f>
        <v>2820.189665502779</v>
      </c>
      <c r="N767" s="49">
        <v>5290</v>
      </c>
      <c r="O767" s="54"/>
      <c r="P767" s="54">
        <v>2501</v>
      </c>
      <c r="Q767" s="54"/>
      <c r="R767" s="54">
        <f>Data[[#This Row],[PERSOANE ÎNSCRISE ÎN LISTELE ELECTORALE (TURUL 1)            ]]+Data[[#This Row],[PERSOANE ÎNSCRISE ÎN LISTELE ELECTORALE (TURUL AL 2-LEA)]]</f>
        <v>5290</v>
      </c>
      <c r="S767" s="54">
        <f>Data[[#This Row],[PERSOANE CARE AU PARTICIPAT LA VOT (TURUL 1)]]+Data[[#This Row],[PERSOANE CARE AU PARTICIPAT LA VOT  (TURUL AL 2-LEA)]]</f>
        <v>2501</v>
      </c>
      <c r="T767" s="41">
        <f>Data[[#This Row],[TOTAL CHELTUIELI LEI]]/Data[[#This Row],[NUMĂRUL PERSOANELOR ÎNSCRISE ÎN LISTELE ELECTORALE]]</f>
        <v>2.5803402646502835</v>
      </c>
      <c r="U767" s="41">
        <f>Data[[#This Row],[TOTAL CHELTUIELI EURO]]/Data[[#This Row],[NUMĂRUL PERSOANELOR ÎNSCRISE ÎN LISTELE ELECTORALE]]</f>
        <v>0.5331171390364422</v>
      </c>
      <c r="V767" s="41">
        <f>Data[[#This Row],[TOTAL CHELTUIELI LEI]]/Data[[#This Row],[NUMĂRUL PERSOANELOR CARE AU PARTICIPAT LA VOT]]</f>
        <v>5.4578168732506995</v>
      </c>
      <c r="W767" s="41">
        <f>Data[[#This Row],[TOTAL CHELTUIELI EURO]]/Data[[#This Row],[NUMĂRUL PERSOANELOR CARE AU PARTICIPAT LA VOT]]</f>
        <v>1.1276248162746019</v>
      </c>
      <c r="X767" s="43">
        <v>4.8400999999999996</v>
      </c>
      <c r="Y767" s="114" t="s">
        <v>2891</v>
      </c>
      <c r="Z767" s="44">
        <v>2</v>
      </c>
      <c r="AA767" s="115" t="s">
        <v>3105</v>
      </c>
      <c r="AB767" s="44">
        <v>0</v>
      </c>
      <c r="AC767" s="45"/>
    </row>
    <row r="768" spans="1:29" ht="12" customHeight="1" x14ac:dyDescent="0.2">
      <c r="A768" s="37">
        <v>767</v>
      </c>
      <c r="B768" s="38" t="s">
        <v>15</v>
      </c>
      <c r="C768" s="39" t="s">
        <v>1639</v>
      </c>
      <c r="D768" s="40">
        <v>44101</v>
      </c>
      <c r="E768" s="38">
        <v>1</v>
      </c>
      <c r="F768" s="38"/>
      <c r="G768" s="38" t="s">
        <v>2</v>
      </c>
      <c r="H768" s="38" t="s">
        <v>2</v>
      </c>
      <c r="I768" s="57">
        <v>25300</v>
      </c>
      <c r="J768" s="57">
        <v>1574</v>
      </c>
      <c r="K768" s="57">
        <v>0</v>
      </c>
      <c r="L768" s="41">
        <f>SUM(Data[[#This Row],[CHELTUIELI DE PERSONAL LEI]:[CHELTUIELI DE CAPITAL (ACTIVE NEFINANCIARE ) LEI]])</f>
        <v>26874</v>
      </c>
      <c r="M768" s="41">
        <f>Data[[#This Row],[TOTAL CHELTUIELI LEI]]/Data[[#This Row],[CURS VALUTAR EURO BNR 22 07 2020]]</f>
        <v>5552.3646205656914</v>
      </c>
      <c r="N768" s="49">
        <v>2581</v>
      </c>
      <c r="O768" s="54"/>
      <c r="P768" s="54">
        <v>1575</v>
      </c>
      <c r="Q768" s="54"/>
      <c r="R768" s="54">
        <f>Data[[#This Row],[PERSOANE ÎNSCRISE ÎN LISTELE ELECTORALE (TURUL 1)            ]]+Data[[#This Row],[PERSOANE ÎNSCRISE ÎN LISTELE ELECTORALE (TURUL AL 2-LEA)]]</f>
        <v>2581</v>
      </c>
      <c r="S768" s="54">
        <f>Data[[#This Row],[PERSOANE CARE AU PARTICIPAT LA VOT (TURUL 1)]]+Data[[#This Row],[PERSOANE CARE AU PARTICIPAT LA VOT  (TURUL AL 2-LEA)]]</f>
        <v>1575</v>
      </c>
      <c r="T768" s="41">
        <f>Data[[#This Row],[TOTAL CHELTUIELI LEI]]/Data[[#This Row],[NUMĂRUL PERSOANELOR ÎNSCRISE ÎN LISTELE ELECTORALE]]</f>
        <v>10.412243316543975</v>
      </c>
      <c r="U768" s="41">
        <f>Data[[#This Row],[TOTAL CHELTUIELI EURO]]/Data[[#This Row],[NUMĂRUL PERSOANELOR ÎNSCRISE ÎN LISTELE ELECTORALE]]</f>
        <v>2.1512454942137511</v>
      </c>
      <c r="V768" s="41">
        <f>Data[[#This Row],[TOTAL CHELTUIELI LEI]]/Data[[#This Row],[NUMĂRUL PERSOANELOR CARE AU PARTICIPAT LA VOT]]</f>
        <v>17.062857142857144</v>
      </c>
      <c r="W768" s="41">
        <f>Data[[#This Row],[TOTAL CHELTUIELI EURO]]/Data[[#This Row],[NUMĂRUL PERSOANELOR CARE AU PARTICIPAT LA VOT]]</f>
        <v>3.525310870200439</v>
      </c>
      <c r="X768" s="43">
        <v>4.8400999999999996</v>
      </c>
      <c r="Y768" s="114" t="s">
        <v>2898</v>
      </c>
      <c r="Z768" s="44">
        <v>10</v>
      </c>
      <c r="AA768" s="115" t="s">
        <v>3108</v>
      </c>
      <c r="AB768" s="44">
        <v>2</v>
      </c>
      <c r="AC768" s="45"/>
    </row>
    <row r="769" spans="1:29" ht="12" customHeight="1" x14ac:dyDescent="0.2">
      <c r="A769" s="37">
        <v>768</v>
      </c>
      <c r="B769" s="38" t="s">
        <v>15</v>
      </c>
      <c r="C769" s="39" t="s">
        <v>1640</v>
      </c>
      <c r="D769" s="40">
        <v>44101</v>
      </c>
      <c r="E769" s="38">
        <v>1</v>
      </c>
      <c r="F769" s="38"/>
      <c r="G769" s="38" t="s">
        <v>2</v>
      </c>
      <c r="H769" s="38" t="s">
        <v>2</v>
      </c>
      <c r="I769" s="57">
        <v>5800</v>
      </c>
      <c r="J769" s="57">
        <v>3438</v>
      </c>
      <c r="K769" s="57">
        <v>0</v>
      </c>
      <c r="L769" s="41">
        <f>SUM(Data[[#This Row],[CHELTUIELI DE PERSONAL LEI]:[CHELTUIELI DE CAPITAL (ACTIVE NEFINANCIARE ) LEI]])</f>
        <v>9238</v>
      </c>
      <c r="M769" s="41">
        <f>Data[[#This Row],[TOTAL CHELTUIELI LEI]]/Data[[#This Row],[CURS VALUTAR EURO BNR 22 07 2020]]</f>
        <v>1908.6382512758003</v>
      </c>
      <c r="N769" s="49">
        <v>3748</v>
      </c>
      <c r="O769" s="54"/>
      <c r="P769" s="54">
        <v>2142</v>
      </c>
      <c r="Q769" s="54"/>
      <c r="R769" s="54">
        <f>Data[[#This Row],[PERSOANE ÎNSCRISE ÎN LISTELE ELECTORALE (TURUL 1)            ]]+Data[[#This Row],[PERSOANE ÎNSCRISE ÎN LISTELE ELECTORALE (TURUL AL 2-LEA)]]</f>
        <v>3748</v>
      </c>
      <c r="S769" s="54">
        <f>Data[[#This Row],[PERSOANE CARE AU PARTICIPAT LA VOT (TURUL 1)]]+Data[[#This Row],[PERSOANE CARE AU PARTICIPAT LA VOT  (TURUL AL 2-LEA)]]</f>
        <v>2142</v>
      </c>
      <c r="T769" s="41">
        <f>Data[[#This Row],[TOTAL CHELTUIELI LEI]]/Data[[#This Row],[NUMĂRUL PERSOANELOR ÎNSCRISE ÎN LISTELE ELECTORALE]]</f>
        <v>2.4647812166488796</v>
      </c>
      <c r="U769" s="41">
        <f>Data[[#This Row],[TOTAL CHELTUIELI EURO]]/Data[[#This Row],[NUMĂRUL PERSOANELOR ÎNSCRISE ÎN LISTELE ELECTORALE]]</f>
        <v>0.50924179596472796</v>
      </c>
      <c r="V769" s="41">
        <f>Data[[#This Row],[TOTAL CHELTUIELI LEI]]/Data[[#This Row],[NUMĂRUL PERSOANELOR CARE AU PARTICIPAT LA VOT]]</f>
        <v>4.3127917833800185</v>
      </c>
      <c r="W769" s="41">
        <f>Data[[#This Row],[TOTAL CHELTUIELI EURO]]/Data[[#This Row],[NUMĂRUL PERSOANELOR CARE AU PARTICIPAT LA VOT]]</f>
        <v>0.89105427230429513</v>
      </c>
      <c r="X769" s="43">
        <v>4.8400999999999996</v>
      </c>
      <c r="Y769" s="114" t="s">
        <v>2891</v>
      </c>
      <c r="Z769" s="44">
        <v>2</v>
      </c>
      <c r="AA769" s="115" t="s">
        <v>3105</v>
      </c>
      <c r="AB769" s="44">
        <v>0</v>
      </c>
      <c r="AC769" s="45"/>
    </row>
    <row r="770" spans="1:29" ht="12" customHeight="1" x14ac:dyDescent="0.2">
      <c r="A770" s="37">
        <v>769</v>
      </c>
      <c r="B770" s="38" t="s">
        <v>15</v>
      </c>
      <c r="C770" s="39" t="s">
        <v>1641</v>
      </c>
      <c r="D770" s="40">
        <v>44101</v>
      </c>
      <c r="E770" s="38">
        <v>1</v>
      </c>
      <c r="F770" s="38"/>
      <c r="G770" s="38" t="s">
        <v>2</v>
      </c>
      <c r="H770" s="38" t="s">
        <v>2</v>
      </c>
      <c r="I770" s="57">
        <v>7000</v>
      </c>
      <c r="J770" s="57">
        <v>8309</v>
      </c>
      <c r="K770" s="57">
        <v>0</v>
      </c>
      <c r="L770" s="41">
        <f>SUM(Data[[#This Row],[CHELTUIELI DE PERSONAL LEI]:[CHELTUIELI DE CAPITAL (ACTIVE NEFINANCIARE ) LEI]])</f>
        <v>15309</v>
      </c>
      <c r="M770" s="41">
        <f>Data[[#This Row],[TOTAL CHELTUIELI LEI]]/Data[[#This Row],[CURS VALUTAR EURO BNR 22 07 2020]]</f>
        <v>3162.9511786946555</v>
      </c>
      <c r="N770" s="49">
        <v>3586</v>
      </c>
      <c r="O770" s="54"/>
      <c r="P770" s="54">
        <v>2147</v>
      </c>
      <c r="Q770" s="54"/>
      <c r="R770" s="54">
        <f>Data[[#This Row],[PERSOANE ÎNSCRISE ÎN LISTELE ELECTORALE (TURUL 1)            ]]+Data[[#This Row],[PERSOANE ÎNSCRISE ÎN LISTELE ELECTORALE (TURUL AL 2-LEA)]]</f>
        <v>3586</v>
      </c>
      <c r="S770" s="54">
        <f>Data[[#This Row],[PERSOANE CARE AU PARTICIPAT LA VOT (TURUL 1)]]+Data[[#This Row],[PERSOANE CARE AU PARTICIPAT LA VOT  (TURUL AL 2-LEA)]]</f>
        <v>2147</v>
      </c>
      <c r="T770" s="41">
        <f>Data[[#This Row],[TOTAL CHELTUIELI LEI]]/Data[[#This Row],[NUMĂRUL PERSOANELOR ÎNSCRISE ÎN LISTELE ELECTORALE]]</f>
        <v>4.2691020635805907</v>
      </c>
      <c r="U770" s="41">
        <f>Data[[#This Row],[TOTAL CHELTUIELI EURO]]/Data[[#This Row],[NUMĂRUL PERSOANELOR ÎNSCRISE ÎN LISTELE ELECTORALE]]</f>
        <v>0.88202765719315546</v>
      </c>
      <c r="V770" s="41">
        <f>Data[[#This Row],[TOTAL CHELTUIELI LEI]]/Data[[#This Row],[NUMĂRUL PERSOANELOR CARE AU PARTICIPAT LA VOT]]</f>
        <v>7.1304145319049841</v>
      </c>
      <c r="W770" s="41">
        <f>Data[[#This Row],[TOTAL CHELTUIELI EURO]]/Data[[#This Row],[NUMĂRUL PERSOANELOR CARE AU PARTICIPAT LA VOT]]</f>
        <v>1.4731957050277855</v>
      </c>
      <c r="X770" s="43">
        <v>4.8400999999999996</v>
      </c>
      <c r="Y770" s="114" t="s">
        <v>2895</v>
      </c>
      <c r="Z770" s="44">
        <v>4</v>
      </c>
      <c r="AA770" s="115" t="s">
        <v>3105</v>
      </c>
      <c r="AB770" s="44">
        <v>0</v>
      </c>
      <c r="AC770" s="45"/>
    </row>
    <row r="771" spans="1:29" ht="12" customHeight="1" x14ac:dyDescent="0.2">
      <c r="A771" s="37">
        <v>770</v>
      </c>
      <c r="B771" s="38" t="s">
        <v>15</v>
      </c>
      <c r="C771" s="39" t="s">
        <v>1642</v>
      </c>
      <c r="D771" s="40">
        <v>44101</v>
      </c>
      <c r="E771" s="38">
        <v>1</v>
      </c>
      <c r="F771" s="38"/>
      <c r="G771" s="38" t="s">
        <v>2</v>
      </c>
      <c r="H771" s="38" t="s">
        <v>2</v>
      </c>
      <c r="I771" s="57">
        <v>5400</v>
      </c>
      <c r="J771" s="57">
        <v>8634</v>
      </c>
      <c r="K771" s="57">
        <v>0</v>
      </c>
      <c r="L771" s="41">
        <f>SUM(Data[[#This Row],[CHELTUIELI DE PERSONAL LEI]:[CHELTUIELI DE CAPITAL (ACTIVE NEFINANCIARE ) LEI]])</f>
        <v>14034</v>
      </c>
      <c r="M771" s="41">
        <f>Data[[#This Row],[TOTAL CHELTUIELI LEI]]/Data[[#This Row],[CURS VALUTAR EURO BNR 22 07 2020]]</f>
        <v>2899.5268692795607</v>
      </c>
      <c r="N771" s="49">
        <v>3636</v>
      </c>
      <c r="O771" s="54"/>
      <c r="P771" s="54">
        <v>2327</v>
      </c>
      <c r="Q771" s="54"/>
      <c r="R771" s="54">
        <f>Data[[#This Row],[PERSOANE ÎNSCRISE ÎN LISTELE ELECTORALE (TURUL 1)            ]]+Data[[#This Row],[PERSOANE ÎNSCRISE ÎN LISTELE ELECTORALE (TURUL AL 2-LEA)]]</f>
        <v>3636</v>
      </c>
      <c r="S771" s="54">
        <f>Data[[#This Row],[PERSOANE CARE AU PARTICIPAT LA VOT (TURUL 1)]]+Data[[#This Row],[PERSOANE CARE AU PARTICIPAT LA VOT  (TURUL AL 2-LEA)]]</f>
        <v>2327</v>
      </c>
      <c r="T771" s="41">
        <f>Data[[#This Row],[TOTAL CHELTUIELI LEI]]/Data[[#This Row],[NUMĂRUL PERSOANELOR ÎNSCRISE ÎN LISTELE ELECTORALE]]</f>
        <v>3.8597359735973598</v>
      </c>
      <c r="U771" s="41">
        <f>Data[[#This Row],[TOTAL CHELTUIELI EURO]]/Data[[#This Row],[NUMĂRUL PERSOANELOR ÎNSCRISE ÎN LISTELE ELECTORALE]]</f>
        <v>0.79744963401528068</v>
      </c>
      <c r="V771" s="41">
        <f>Data[[#This Row],[TOTAL CHELTUIELI LEI]]/Data[[#This Row],[NUMĂRUL PERSOANELOR CARE AU PARTICIPAT LA VOT]]</f>
        <v>6.0309411259131931</v>
      </c>
      <c r="W771" s="41">
        <f>Data[[#This Row],[TOTAL CHELTUIELI EURO]]/Data[[#This Row],[NUMĂRUL PERSOANELOR CARE AU PARTICIPAT LA VOT]]</f>
        <v>1.2460364715425702</v>
      </c>
      <c r="X771" s="43">
        <v>4.8400999999999996</v>
      </c>
      <c r="Y771" s="114" t="s">
        <v>2884</v>
      </c>
      <c r="Z771" s="44">
        <v>3</v>
      </c>
      <c r="AA771" s="115" t="s">
        <v>3105</v>
      </c>
      <c r="AB771" s="44">
        <v>0</v>
      </c>
      <c r="AC771" s="45"/>
    </row>
    <row r="772" spans="1:29" ht="12" customHeight="1" x14ac:dyDescent="0.2">
      <c r="A772" s="37">
        <v>771</v>
      </c>
      <c r="B772" s="38" t="s">
        <v>15</v>
      </c>
      <c r="C772" s="39" t="s">
        <v>1643</v>
      </c>
      <c r="D772" s="40">
        <v>44101</v>
      </c>
      <c r="E772" s="38">
        <v>1</v>
      </c>
      <c r="F772" s="38"/>
      <c r="G772" s="38" t="s">
        <v>2</v>
      </c>
      <c r="H772" s="38" t="s">
        <v>2</v>
      </c>
      <c r="I772" s="57">
        <v>5500</v>
      </c>
      <c r="J772" s="57">
        <v>11087</v>
      </c>
      <c r="K772" s="57">
        <v>0</v>
      </c>
      <c r="L772" s="41">
        <f>SUM(Data[[#This Row],[CHELTUIELI DE PERSONAL LEI]:[CHELTUIELI DE CAPITAL (ACTIVE NEFINANCIARE ) LEI]])</f>
        <v>16587</v>
      </c>
      <c r="M772" s="41">
        <f>Data[[#This Row],[TOTAL CHELTUIELI LEI]]/Data[[#This Row],[CURS VALUTAR EURO BNR 22 07 2020]]</f>
        <v>3426.9953100142561</v>
      </c>
      <c r="N772" s="49">
        <v>2559</v>
      </c>
      <c r="O772" s="54"/>
      <c r="P772" s="54">
        <v>1531</v>
      </c>
      <c r="Q772" s="54"/>
      <c r="R772" s="54">
        <f>Data[[#This Row],[PERSOANE ÎNSCRISE ÎN LISTELE ELECTORALE (TURUL 1)            ]]+Data[[#This Row],[PERSOANE ÎNSCRISE ÎN LISTELE ELECTORALE (TURUL AL 2-LEA)]]</f>
        <v>2559</v>
      </c>
      <c r="S772" s="54">
        <f>Data[[#This Row],[PERSOANE CARE AU PARTICIPAT LA VOT (TURUL 1)]]+Data[[#This Row],[PERSOANE CARE AU PARTICIPAT LA VOT  (TURUL AL 2-LEA)]]</f>
        <v>1531</v>
      </c>
      <c r="T772" s="41">
        <f>Data[[#This Row],[TOTAL CHELTUIELI LEI]]/Data[[#This Row],[NUMĂRUL PERSOANELOR ÎNSCRISE ÎN LISTELE ELECTORALE]]</f>
        <v>6.4818288393903867</v>
      </c>
      <c r="U772" s="41">
        <f>Data[[#This Row],[TOTAL CHELTUIELI EURO]]/Data[[#This Row],[NUMĂRUL PERSOANELOR ÎNSCRISE ÎN LISTELE ELECTORALE]]</f>
        <v>1.3391931653045159</v>
      </c>
      <c r="V772" s="41">
        <f>Data[[#This Row],[TOTAL CHELTUIELI LEI]]/Data[[#This Row],[NUMĂRUL PERSOANELOR CARE AU PARTICIPAT LA VOT]]</f>
        <v>10.834095362508165</v>
      </c>
      <c r="W772" s="41">
        <f>Data[[#This Row],[TOTAL CHELTUIELI EURO]]/Data[[#This Row],[NUMĂRUL PERSOANELOR CARE AU PARTICIPAT LA VOT]]</f>
        <v>2.2384032070635245</v>
      </c>
      <c r="X772" s="43">
        <v>4.8400999999999996</v>
      </c>
      <c r="Y772" s="114" t="s">
        <v>2889</v>
      </c>
      <c r="Z772" s="44">
        <v>6</v>
      </c>
      <c r="AA772" s="115" t="s">
        <v>3107</v>
      </c>
      <c r="AB772" s="44">
        <v>1</v>
      </c>
      <c r="AC772" s="45"/>
    </row>
    <row r="773" spans="1:29" ht="12" customHeight="1" x14ac:dyDescent="0.2">
      <c r="A773" s="37">
        <v>772</v>
      </c>
      <c r="B773" s="38" t="s">
        <v>15</v>
      </c>
      <c r="C773" s="39" t="s">
        <v>1644</v>
      </c>
      <c r="D773" s="40">
        <v>44101</v>
      </c>
      <c r="E773" s="38">
        <v>1</v>
      </c>
      <c r="F773" s="38"/>
      <c r="G773" s="38" t="s">
        <v>2</v>
      </c>
      <c r="H773" s="38" t="s">
        <v>2</v>
      </c>
      <c r="I773" s="57">
        <v>0</v>
      </c>
      <c r="J773" s="57">
        <v>0</v>
      </c>
      <c r="K773" s="57">
        <v>0</v>
      </c>
      <c r="L773" s="41">
        <f>SUM(Data[[#This Row],[CHELTUIELI DE PERSONAL LEI]:[CHELTUIELI DE CAPITAL (ACTIVE NEFINANCIARE ) LEI]])</f>
        <v>0</v>
      </c>
      <c r="M773" s="41">
        <f>Data[[#This Row],[TOTAL CHELTUIELI LEI]]/Data[[#This Row],[CURS VALUTAR EURO BNR 22 07 2020]]</f>
        <v>0</v>
      </c>
      <c r="N773" s="49">
        <v>1883</v>
      </c>
      <c r="O773" s="54"/>
      <c r="P773" s="54">
        <v>987</v>
      </c>
      <c r="Q773" s="54"/>
      <c r="R773" s="54">
        <f>Data[[#This Row],[PERSOANE ÎNSCRISE ÎN LISTELE ELECTORALE (TURUL 1)            ]]+Data[[#This Row],[PERSOANE ÎNSCRISE ÎN LISTELE ELECTORALE (TURUL AL 2-LEA)]]</f>
        <v>1883</v>
      </c>
      <c r="S773" s="54">
        <f>Data[[#This Row],[PERSOANE CARE AU PARTICIPAT LA VOT (TURUL 1)]]+Data[[#This Row],[PERSOANE CARE AU PARTICIPAT LA VOT  (TURUL AL 2-LEA)]]</f>
        <v>987</v>
      </c>
      <c r="T773" s="41">
        <f>Data[[#This Row],[TOTAL CHELTUIELI LEI]]/Data[[#This Row],[NUMĂRUL PERSOANELOR ÎNSCRISE ÎN LISTELE ELECTORALE]]</f>
        <v>0</v>
      </c>
      <c r="U773" s="41">
        <f>Data[[#This Row],[TOTAL CHELTUIELI EURO]]/Data[[#This Row],[NUMĂRUL PERSOANELOR ÎNSCRISE ÎN LISTELE ELECTORALE]]</f>
        <v>0</v>
      </c>
      <c r="V773" s="41">
        <f>Data[[#This Row],[TOTAL CHELTUIELI LEI]]/Data[[#This Row],[NUMĂRUL PERSOANELOR CARE AU PARTICIPAT LA VOT]]</f>
        <v>0</v>
      </c>
      <c r="W773" s="41">
        <f>Data[[#This Row],[TOTAL CHELTUIELI EURO]]/Data[[#This Row],[NUMĂRUL PERSOANELOR CARE AU PARTICIPAT LA VOT]]</f>
        <v>0</v>
      </c>
      <c r="X773" s="43">
        <v>4.8400999999999996</v>
      </c>
      <c r="Y773" s="114" t="s">
        <v>2890</v>
      </c>
      <c r="Z773" s="44">
        <v>0</v>
      </c>
      <c r="AA773" s="115" t="s">
        <v>3105</v>
      </c>
      <c r="AB773" s="44">
        <v>0</v>
      </c>
      <c r="AC773" s="45"/>
    </row>
    <row r="774" spans="1:29" ht="12" customHeight="1" x14ac:dyDescent="0.2">
      <c r="A774" s="37">
        <v>773</v>
      </c>
      <c r="B774" s="38" t="s">
        <v>15</v>
      </c>
      <c r="C774" s="39" t="s">
        <v>1645</v>
      </c>
      <c r="D774" s="40">
        <v>44101</v>
      </c>
      <c r="E774" s="38">
        <v>1</v>
      </c>
      <c r="F774" s="38"/>
      <c r="G774" s="38" t="s">
        <v>2</v>
      </c>
      <c r="H774" s="38" t="s">
        <v>2</v>
      </c>
      <c r="I774" s="57">
        <v>7500</v>
      </c>
      <c r="J774" s="57">
        <v>33569.550000000003</v>
      </c>
      <c r="K774" s="57">
        <v>0</v>
      </c>
      <c r="L774" s="41">
        <f>SUM(Data[[#This Row],[CHELTUIELI DE PERSONAL LEI]:[CHELTUIELI DE CAPITAL (ACTIVE NEFINANCIARE ) LEI]])</f>
        <v>41069.550000000003</v>
      </c>
      <c r="M774" s="41">
        <f>Data[[#This Row],[TOTAL CHELTUIELI LEI]]/Data[[#This Row],[CURS VALUTAR EURO BNR 22 07 2020]]</f>
        <v>8485.2688994029068</v>
      </c>
      <c r="N774" s="49">
        <v>8086</v>
      </c>
      <c r="O774" s="54"/>
      <c r="P774" s="54">
        <v>5335</v>
      </c>
      <c r="Q774" s="54"/>
      <c r="R774" s="54">
        <f>Data[[#This Row],[PERSOANE ÎNSCRISE ÎN LISTELE ELECTORALE (TURUL 1)            ]]+Data[[#This Row],[PERSOANE ÎNSCRISE ÎN LISTELE ELECTORALE (TURUL AL 2-LEA)]]</f>
        <v>8086</v>
      </c>
      <c r="S774" s="54">
        <f>Data[[#This Row],[PERSOANE CARE AU PARTICIPAT LA VOT (TURUL 1)]]+Data[[#This Row],[PERSOANE CARE AU PARTICIPAT LA VOT  (TURUL AL 2-LEA)]]</f>
        <v>5335</v>
      </c>
      <c r="T774" s="41">
        <f>Data[[#This Row],[TOTAL CHELTUIELI LEI]]/Data[[#This Row],[NUMĂRUL PERSOANELOR ÎNSCRISE ÎN LISTELE ELECTORALE]]</f>
        <v>5.0790934949295083</v>
      </c>
      <c r="U774" s="41">
        <f>Data[[#This Row],[TOTAL CHELTUIELI EURO]]/Data[[#This Row],[NUMĂRUL PERSOANELOR ÎNSCRISE ÎN LISTELE ELECTORALE]]</f>
        <v>1.0493778010639261</v>
      </c>
      <c r="V774" s="41">
        <f>Data[[#This Row],[TOTAL CHELTUIELI LEI]]/Data[[#This Row],[NUMĂRUL PERSOANELOR CARE AU PARTICIPAT LA VOT]]</f>
        <v>7.6981349578256797</v>
      </c>
      <c r="W774" s="41">
        <f>Data[[#This Row],[TOTAL CHELTUIELI EURO]]/Data[[#This Row],[NUMĂRUL PERSOANELOR CARE AU PARTICIPAT LA VOT]]</f>
        <v>1.5904908902348467</v>
      </c>
      <c r="X774" s="43">
        <v>4.8400999999999996</v>
      </c>
      <c r="Y774" s="114" t="s">
        <v>2892</v>
      </c>
      <c r="Z774" s="44">
        <v>5</v>
      </c>
      <c r="AA774" s="115" t="s">
        <v>3107</v>
      </c>
      <c r="AB774" s="44">
        <v>1</v>
      </c>
      <c r="AC774" s="45"/>
    </row>
    <row r="775" spans="1:29" ht="12" customHeight="1" x14ac:dyDescent="0.2">
      <c r="A775" s="37">
        <v>774</v>
      </c>
      <c r="B775" s="38" t="s">
        <v>15</v>
      </c>
      <c r="C775" s="39" t="s">
        <v>1646</v>
      </c>
      <c r="D775" s="40">
        <v>44101</v>
      </c>
      <c r="E775" s="38">
        <v>1</v>
      </c>
      <c r="F775" s="38"/>
      <c r="G775" s="38" t="s">
        <v>2</v>
      </c>
      <c r="H775" s="38" t="s">
        <v>2</v>
      </c>
      <c r="I775" s="57">
        <v>73900</v>
      </c>
      <c r="J775" s="57">
        <v>14807</v>
      </c>
      <c r="K775" s="57">
        <v>0</v>
      </c>
      <c r="L775" s="41">
        <f>SUM(Data[[#This Row],[CHELTUIELI DE PERSONAL LEI]:[CHELTUIELI DE CAPITAL (ACTIVE NEFINANCIARE ) LEI]])</f>
        <v>88707</v>
      </c>
      <c r="M775" s="41">
        <f>Data[[#This Row],[TOTAL CHELTUIELI LEI]]/Data[[#This Row],[CURS VALUTAR EURO BNR 22 07 2020]]</f>
        <v>18327.513894341027</v>
      </c>
      <c r="N775" s="49">
        <v>4627</v>
      </c>
      <c r="O775" s="54"/>
      <c r="P775" s="54">
        <v>2612</v>
      </c>
      <c r="Q775" s="54"/>
      <c r="R775" s="54">
        <f>Data[[#This Row],[PERSOANE ÎNSCRISE ÎN LISTELE ELECTORALE (TURUL 1)            ]]+Data[[#This Row],[PERSOANE ÎNSCRISE ÎN LISTELE ELECTORALE (TURUL AL 2-LEA)]]</f>
        <v>4627</v>
      </c>
      <c r="S775" s="54">
        <f>Data[[#This Row],[PERSOANE CARE AU PARTICIPAT LA VOT (TURUL 1)]]+Data[[#This Row],[PERSOANE CARE AU PARTICIPAT LA VOT  (TURUL AL 2-LEA)]]</f>
        <v>2612</v>
      </c>
      <c r="T775" s="41">
        <f>Data[[#This Row],[TOTAL CHELTUIELI LEI]]/Data[[#This Row],[NUMĂRUL PERSOANELOR ÎNSCRISE ÎN LISTELE ELECTORALE]]</f>
        <v>19.171601469634751</v>
      </c>
      <c r="U775" s="41">
        <f>Data[[#This Row],[TOTAL CHELTUIELI EURO]]/Data[[#This Row],[NUMĂRUL PERSOANELOR ÎNSCRISE ÎN LISTELE ELECTORALE]]</f>
        <v>3.9609928451136867</v>
      </c>
      <c r="V775" s="41">
        <f>Data[[#This Row],[TOTAL CHELTUIELI LEI]]/Data[[#This Row],[NUMĂRUL PERSOANELOR CARE AU PARTICIPAT LA VOT]]</f>
        <v>33.961332312404288</v>
      </c>
      <c r="W775" s="41">
        <f>Data[[#This Row],[TOTAL CHELTUIELI EURO]]/Data[[#This Row],[NUMĂRUL PERSOANELOR CARE AU PARTICIPAT LA VOT]]</f>
        <v>7.0166592244797199</v>
      </c>
      <c r="X775" s="43">
        <v>4.8400999999999996</v>
      </c>
      <c r="Y775" s="114" t="s">
        <v>2908</v>
      </c>
      <c r="Z775" s="44">
        <v>19</v>
      </c>
      <c r="AA775" s="115" t="s">
        <v>3106</v>
      </c>
      <c r="AB775" s="44">
        <v>3</v>
      </c>
      <c r="AC775" s="45"/>
    </row>
    <row r="776" spans="1:29" ht="12" customHeight="1" x14ac:dyDescent="0.2">
      <c r="A776" s="37">
        <v>775</v>
      </c>
      <c r="B776" s="38" t="s">
        <v>15</v>
      </c>
      <c r="C776" s="39" t="s">
        <v>1647</v>
      </c>
      <c r="D776" s="40">
        <v>44101</v>
      </c>
      <c r="E776" s="38">
        <v>1</v>
      </c>
      <c r="F776" s="38"/>
      <c r="G776" s="38" t="s">
        <v>2</v>
      </c>
      <c r="H776" s="38" t="s">
        <v>2</v>
      </c>
      <c r="I776" s="57">
        <v>0</v>
      </c>
      <c r="J776" s="57">
        <v>2974</v>
      </c>
      <c r="K776" s="57">
        <v>0</v>
      </c>
      <c r="L776" s="41">
        <f>SUM(Data[[#This Row],[CHELTUIELI DE PERSONAL LEI]:[CHELTUIELI DE CAPITAL (ACTIVE NEFINANCIARE ) LEI]])</f>
        <v>2974</v>
      </c>
      <c r="M776" s="41">
        <f>Data[[#This Row],[TOTAL CHELTUIELI LEI]]/Data[[#This Row],[CURS VALUTAR EURO BNR 22 07 2020]]</f>
        <v>614.45011466705239</v>
      </c>
      <c r="N776" s="49">
        <v>560</v>
      </c>
      <c r="O776" s="54"/>
      <c r="P776" s="54">
        <v>375</v>
      </c>
      <c r="Q776" s="54"/>
      <c r="R776" s="54">
        <f>Data[[#This Row],[PERSOANE ÎNSCRISE ÎN LISTELE ELECTORALE (TURUL 1)            ]]+Data[[#This Row],[PERSOANE ÎNSCRISE ÎN LISTELE ELECTORALE (TURUL AL 2-LEA)]]</f>
        <v>560</v>
      </c>
      <c r="S776" s="54">
        <f>Data[[#This Row],[PERSOANE CARE AU PARTICIPAT LA VOT (TURUL 1)]]+Data[[#This Row],[PERSOANE CARE AU PARTICIPAT LA VOT  (TURUL AL 2-LEA)]]</f>
        <v>375</v>
      </c>
      <c r="T776" s="41">
        <f>Data[[#This Row],[TOTAL CHELTUIELI LEI]]/Data[[#This Row],[NUMĂRUL PERSOANELOR ÎNSCRISE ÎN LISTELE ELECTORALE]]</f>
        <v>5.3107142857142859</v>
      </c>
      <c r="U776" s="41">
        <f>Data[[#This Row],[TOTAL CHELTUIELI EURO]]/Data[[#This Row],[NUMĂRUL PERSOANELOR ÎNSCRISE ÎN LISTELE ELECTORALE]]</f>
        <v>1.0972323476197363</v>
      </c>
      <c r="V776" s="41">
        <f>Data[[#This Row],[TOTAL CHELTUIELI LEI]]/Data[[#This Row],[NUMĂRUL PERSOANELOR CARE AU PARTICIPAT LA VOT]]</f>
        <v>7.9306666666666663</v>
      </c>
      <c r="W776" s="41">
        <f>Data[[#This Row],[TOTAL CHELTUIELI EURO]]/Data[[#This Row],[NUMĂRUL PERSOANELOR CARE AU PARTICIPAT LA VOT]]</f>
        <v>1.6385336391121397</v>
      </c>
      <c r="X776" s="43">
        <v>4.8400999999999996</v>
      </c>
      <c r="Y776" s="114" t="s">
        <v>2892</v>
      </c>
      <c r="Z776" s="44">
        <v>5</v>
      </c>
      <c r="AA776" s="115" t="s">
        <v>3107</v>
      </c>
      <c r="AB776" s="44">
        <v>1</v>
      </c>
      <c r="AC776" s="45"/>
    </row>
    <row r="777" spans="1:29" ht="12" customHeight="1" x14ac:dyDescent="0.2">
      <c r="A777" s="37">
        <v>776</v>
      </c>
      <c r="B777" s="38" t="s">
        <v>15</v>
      </c>
      <c r="C777" s="39" t="s">
        <v>1648</v>
      </c>
      <c r="D777" s="40">
        <v>44101</v>
      </c>
      <c r="E777" s="38">
        <v>1</v>
      </c>
      <c r="F777" s="38"/>
      <c r="G777" s="38" t="s">
        <v>2</v>
      </c>
      <c r="H777" s="38" t="s">
        <v>2</v>
      </c>
      <c r="I777" s="57">
        <v>4400</v>
      </c>
      <c r="J777" s="57">
        <v>7705</v>
      </c>
      <c r="K777" s="57">
        <v>0</v>
      </c>
      <c r="L777" s="41">
        <f>SUM(Data[[#This Row],[CHELTUIELI DE PERSONAL LEI]:[CHELTUIELI DE CAPITAL (ACTIVE NEFINANCIARE ) LEI]])</f>
        <v>12105</v>
      </c>
      <c r="M777" s="41">
        <f>Data[[#This Row],[TOTAL CHELTUIELI LEI]]/Data[[#This Row],[CURS VALUTAR EURO BNR 22 07 2020]]</f>
        <v>2500.9813846821348</v>
      </c>
      <c r="N777" s="49">
        <v>1131</v>
      </c>
      <c r="O777" s="54"/>
      <c r="P777" s="54">
        <v>1107</v>
      </c>
      <c r="Q777" s="54"/>
      <c r="R777" s="54">
        <f>Data[[#This Row],[PERSOANE ÎNSCRISE ÎN LISTELE ELECTORALE (TURUL 1)            ]]+Data[[#This Row],[PERSOANE ÎNSCRISE ÎN LISTELE ELECTORALE (TURUL AL 2-LEA)]]</f>
        <v>1131</v>
      </c>
      <c r="S777" s="54">
        <f>Data[[#This Row],[PERSOANE CARE AU PARTICIPAT LA VOT (TURUL 1)]]+Data[[#This Row],[PERSOANE CARE AU PARTICIPAT LA VOT  (TURUL AL 2-LEA)]]</f>
        <v>1107</v>
      </c>
      <c r="T777" s="41">
        <f>Data[[#This Row],[TOTAL CHELTUIELI LEI]]/Data[[#This Row],[NUMĂRUL PERSOANELOR ÎNSCRISE ÎN LISTELE ELECTORALE]]</f>
        <v>10.702917771883289</v>
      </c>
      <c r="U777" s="41">
        <f>Data[[#This Row],[TOTAL CHELTUIELI EURO]]/Data[[#This Row],[NUMĂRUL PERSOANELOR ÎNSCRISE ÎN LISTELE ELECTORALE]]</f>
        <v>2.2113009590469805</v>
      </c>
      <c r="V777" s="41">
        <f>Data[[#This Row],[TOTAL CHELTUIELI LEI]]/Data[[#This Row],[NUMĂRUL PERSOANELOR CARE AU PARTICIPAT LA VOT]]</f>
        <v>10.934959349593496</v>
      </c>
      <c r="W777" s="41">
        <f>Data[[#This Row],[TOTAL CHELTUIELI EURO]]/Data[[#This Row],[NUMĂRUL PERSOANELOR CARE AU PARTICIPAT LA VOT]]</f>
        <v>2.2592424432539611</v>
      </c>
      <c r="X777" s="43">
        <v>4.8400999999999996</v>
      </c>
      <c r="Y777" s="114" t="s">
        <v>2898</v>
      </c>
      <c r="Z777" s="44">
        <v>10</v>
      </c>
      <c r="AA777" s="115" t="s">
        <v>3108</v>
      </c>
      <c r="AB777" s="44">
        <v>2</v>
      </c>
      <c r="AC777" s="45"/>
    </row>
    <row r="778" spans="1:29" ht="12" customHeight="1" x14ac:dyDescent="0.2">
      <c r="A778" s="37">
        <v>777</v>
      </c>
      <c r="B778" s="38" t="s">
        <v>15</v>
      </c>
      <c r="C778" s="39" t="s">
        <v>1649</v>
      </c>
      <c r="D778" s="40">
        <v>44101</v>
      </c>
      <c r="E778" s="38">
        <v>1</v>
      </c>
      <c r="F778" s="38"/>
      <c r="G778" s="38" t="s">
        <v>2</v>
      </c>
      <c r="H778" s="38" t="s">
        <v>2</v>
      </c>
      <c r="I778" s="57">
        <v>0</v>
      </c>
      <c r="J778" s="57">
        <v>17919</v>
      </c>
      <c r="K778" s="57">
        <v>29714</v>
      </c>
      <c r="L778" s="41">
        <f>SUM(Data[[#This Row],[CHELTUIELI DE PERSONAL LEI]:[CHELTUIELI DE CAPITAL (ACTIVE NEFINANCIARE ) LEI]])</f>
        <v>47633</v>
      </c>
      <c r="M778" s="41">
        <f>Data[[#This Row],[TOTAL CHELTUIELI LEI]]/Data[[#This Row],[CURS VALUTAR EURO BNR 22 07 2020]]</f>
        <v>9841.3255924464374</v>
      </c>
      <c r="N778" s="49">
        <v>7489</v>
      </c>
      <c r="O778" s="54"/>
      <c r="P778" s="54">
        <v>3387</v>
      </c>
      <c r="Q778" s="54"/>
      <c r="R778" s="54">
        <f>Data[[#This Row],[PERSOANE ÎNSCRISE ÎN LISTELE ELECTORALE (TURUL 1)            ]]+Data[[#This Row],[PERSOANE ÎNSCRISE ÎN LISTELE ELECTORALE (TURUL AL 2-LEA)]]</f>
        <v>7489</v>
      </c>
      <c r="S778" s="54">
        <f>Data[[#This Row],[PERSOANE CARE AU PARTICIPAT LA VOT (TURUL 1)]]+Data[[#This Row],[PERSOANE CARE AU PARTICIPAT LA VOT  (TURUL AL 2-LEA)]]</f>
        <v>3387</v>
      </c>
      <c r="T778" s="41">
        <f>Data[[#This Row],[TOTAL CHELTUIELI LEI]]/Data[[#This Row],[NUMĂRUL PERSOANELOR ÎNSCRISE ÎN LISTELE ELECTORALE]]</f>
        <v>6.36039524636133</v>
      </c>
      <c r="U778" s="41">
        <f>Data[[#This Row],[TOTAL CHELTUIELI EURO]]/Data[[#This Row],[NUMĂRUL PERSOANELOR ÎNSCRISE ÎN LISTELE ELECTORALE]]</f>
        <v>1.314104098337086</v>
      </c>
      <c r="V778" s="41">
        <f>Data[[#This Row],[TOTAL CHELTUIELI LEI]]/Data[[#This Row],[NUMĂRUL PERSOANELOR CARE AU PARTICIPAT LA VOT]]</f>
        <v>14.063478004133451</v>
      </c>
      <c r="W778" s="41">
        <f>Data[[#This Row],[TOTAL CHELTUIELI EURO]]/Data[[#This Row],[NUMĂRUL PERSOANELOR CARE AU PARTICIPAT LA VOT]]</f>
        <v>2.9056172401672389</v>
      </c>
      <c r="X778" s="43">
        <v>4.8400999999999996</v>
      </c>
      <c r="Y778" s="114" t="s">
        <v>2889</v>
      </c>
      <c r="Z778" s="44">
        <v>6</v>
      </c>
      <c r="AA778" s="115" t="s">
        <v>3107</v>
      </c>
      <c r="AB778" s="44">
        <v>1</v>
      </c>
      <c r="AC778" s="45"/>
    </row>
    <row r="779" spans="1:29" ht="12" customHeight="1" x14ac:dyDescent="0.2">
      <c r="A779" s="37">
        <v>778</v>
      </c>
      <c r="B779" s="38" t="s">
        <v>15</v>
      </c>
      <c r="C779" s="39" t="s">
        <v>1650</v>
      </c>
      <c r="D779" s="40">
        <v>44101</v>
      </c>
      <c r="E779" s="38">
        <v>1</v>
      </c>
      <c r="F779" s="38"/>
      <c r="G779" s="38" t="s">
        <v>2</v>
      </c>
      <c r="H779" s="38" t="s">
        <v>2</v>
      </c>
      <c r="I779" s="57">
        <v>0</v>
      </c>
      <c r="J779" s="57">
        <v>8769</v>
      </c>
      <c r="K779" s="57">
        <v>0</v>
      </c>
      <c r="L779" s="41">
        <f>SUM(Data[[#This Row],[CHELTUIELI DE PERSONAL LEI]:[CHELTUIELI DE CAPITAL (ACTIVE NEFINANCIARE ) LEI]])</f>
        <v>8769</v>
      </c>
      <c r="M779" s="41">
        <f>Data[[#This Row],[TOTAL CHELTUIELI LEI]]/Data[[#This Row],[CURS VALUTAR EURO BNR 22 07 2020]]</f>
        <v>1811.7394268713458</v>
      </c>
      <c r="N779" s="49">
        <v>2379</v>
      </c>
      <c r="O779" s="54"/>
      <c r="P779" s="54">
        <v>1351</v>
      </c>
      <c r="Q779" s="54"/>
      <c r="R779" s="54">
        <f>Data[[#This Row],[PERSOANE ÎNSCRISE ÎN LISTELE ELECTORALE (TURUL 1)            ]]+Data[[#This Row],[PERSOANE ÎNSCRISE ÎN LISTELE ELECTORALE (TURUL AL 2-LEA)]]</f>
        <v>2379</v>
      </c>
      <c r="S779" s="54">
        <f>Data[[#This Row],[PERSOANE CARE AU PARTICIPAT LA VOT (TURUL 1)]]+Data[[#This Row],[PERSOANE CARE AU PARTICIPAT LA VOT  (TURUL AL 2-LEA)]]</f>
        <v>1351</v>
      </c>
      <c r="T779" s="41">
        <f>Data[[#This Row],[TOTAL CHELTUIELI LEI]]/Data[[#This Row],[NUMĂRUL PERSOANELOR ÎNSCRISE ÎN LISTELE ELECTORALE]]</f>
        <v>3.6860025220680956</v>
      </c>
      <c r="U779" s="41">
        <f>Data[[#This Row],[TOTAL CHELTUIELI EURO]]/Data[[#This Row],[NUMĂRUL PERSOANELOR ÎNSCRISE ÎN LISTELE ELECTORALE]]</f>
        <v>0.76155503441418493</v>
      </c>
      <c r="V779" s="41">
        <f>Data[[#This Row],[TOTAL CHELTUIELI LEI]]/Data[[#This Row],[NUMĂRUL PERSOANELOR CARE AU PARTICIPAT LA VOT]]</f>
        <v>6.490747594374537</v>
      </c>
      <c r="W779" s="41">
        <f>Data[[#This Row],[TOTAL CHELTUIELI EURO]]/Data[[#This Row],[NUMĂRUL PERSOANELOR CARE AU PARTICIPAT LA VOT]]</f>
        <v>1.341035845204549</v>
      </c>
      <c r="X779" s="43">
        <v>4.8400999999999996</v>
      </c>
      <c r="Y779" s="114" t="s">
        <v>2884</v>
      </c>
      <c r="Z779" s="44">
        <v>3</v>
      </c>
      <c r="AA779" s="115" t="s">
        <v>3105</v>
      </c>
      <c r="AB779" s="44">
        <v>0</v>
      </c>
      <c r="AC779" s="45"/>
    </row>
    <row r="780" spans="1:29" ht="12" customHeight="1" x14ac:dyDescent="0.2">
      <c r="A780" s="37">
        <v>779</v>
      </c>
      <c r="B780" s="38" t="s">
        <v>15</v>
      </c>
      <c r="C780" s="39" t="s">
        <v>1651</v>
      </c>
      <c r="D780" s="40">
        <v>44101</v>
      </c>
      <c r="E780" s="38">
        <v>1</v>
      </c>
      <c r="F780" s="38"/>
      <c r="G780" s="38" t="s">
        <v>2</v>
      </c>
      <c r="H780" s="38" t="s">
        <v>2</v>
      </c>
      <c r="I780" s="57">
        <v>2000</v>
      </c>
      <c r="J780" s="57">
        <v>6875</v>
      </c>
      <c r="K780" s="57">
        <v>0</v>
      </c>
      <c r="L780" s="41">
        <f>SUM(Data[[#This Row],[CHELTUIELI DE PERSONAL LEI]:[CHELTUIELI DE CAPITAL (ACTIVE NEFINANCIARE ) LEI]])</f>
        <v>8875</v>
      </c>
      <c r="M780" s="41">
        <f>Data[[#This Row],[TOTAL CHELTUIELI LEI]]/Data[[#This Row],[CURS VALUTAR EURO BNR 22 07 2020]]</f>
        <v>1833.6398008305614</v>
      </c>
      <c r="N780" s="49">
        <v>2592</v>
      </c>
      <c r="O780" s="54"/>
      <c r="P780" s="54">
        <v>1660</v>
      </c>
      <c r="Q780" s="54"/>
      <c r="R780" s="54">
        <f>Data[[#This Row],[PERSOANE ÎNSCRISE ÎN LISTELE ELECTORALE (TURUL 1)            ]]+Data[[#This Row],[PERSOANE ÎNSCRISE ÎN LISTELE ELECTORALE (TURUL AL 2-LEA)]]</f>
        <v>2592</v>
      </c>
      <c r="S780" s="54">
        <f>Data[[#This Row],[PERSOANE CARE AU PARTICIPAT LA VOT (TURUL 1)]]+Data[[#This Row],[PERSOANE CARE AU PARTICIPAT LA VOT  (TURUL AL 2-LEA)]]</f>
        <v>1660</v>
      </c>
      <c r="T780" s="41">
        <f>Data[[#This Row],[TOTAL CHELTUIELI LEI]]/Data[[#This Row],[NUMĂRUL PERSOANELOR ÎNSCRISE ÎN LISTELE ELECTORALE]]</f>
        <v>3.4239969135802468</v>
      </c>
      <c r="U780" s="41">
        <f>Data[[#This Row],[TOTAL CHELTUIELI EURO]]/Data[[#This Row],[NUMĂRUL PERSOANELOR ÎNSCRISE ÎN LISTELE ELECTORALE]]</f>
        <v>0.7074227626661117</v>
      </c>
      <c r="V780" s="41">
        <f>Data[[#This Row],[TOTAL CHELTUIELI LEI]]/Data[[#This Row],[NUMĂRUL PERSOANELOR CARE AU PARTICIPAT LA VOT]]</f>
        <v>5.346385542168675</v>
      </c>
      <c r="W780" s="41">
        <f>Data[[#This Row],[TOTAL CHELTUIELI EURO]]/Data[[#This Row],[NUMĂRUL PERSOANELOR CARE AU PARTICIPAT LA VOT]]</f>
        <v>1.1046022896569647</v>
      </c>
      <c r="X780" s="43">
        <v>4.8400999999999996</v>
      </c>
      <c r="Y780" s="114" t="s">
        <v>2884</v>
      </c>
      <c r="Z780" s="44">
        <v>3</v>
      </c>
      <c r="AA780" s="115" t="s">
        <v>3105</v>
      </c>
      <c r="AB780" s="44">
        <v>0</v>
      </c>
      <c r="AC780" s="45"/>
    </row>
    <row r="781" spans="1:29" ht="12" customHeight="1" x14ac:dyDescent="0.2">
      <c r="A781" s="37">
        <v>780</v>
      </c>
      <c r="B781" s="38" t="s">
        <v>15</v>
      </c>
      <c r="C781" s="39" t="s">
        <v>1652</v>
      </c>
      <c r="D781" s="40">
        <v>44101</v>
      </c>
      <c r="E781" s="38">
        <v>1</v>
      </c>
      <c r="F781" s="38"/>
      <c r="G781" s="38" t="s">
        <v>2</v>
      </c>
      <c r="H781" s="38" t="s">
        <v>2</v>
      </c>
      <c r="I781" s="57">
        <v>8400</v>
      </c>
      <c r="J781" s="57">
        <v>6228</v>
      </c>
      <c r="K781" s="57">
        <v>0</v>
      </c>
      <c r="L781" s="41">
        <f>SUM(Data[[#This Row],[CHELTUIELI DE PERSONAL LEI]:[CHELTUIELI DE CAPITAL (ACTIVE NEFINANCIARE ) LEI]])</f>
        <v>14628</v>
      </c>
      <c r="M781" s="41">
        <f>Data[[#This Row],[TOTAL CHELTUIELI LEI]]/Data[[#This Row],[CURS VALUTAR EURO BNR 22 07 2020]]</f>
        <v>3022.2516063717694</v>
      </c>
      <c r="N781" s="49">
        <v>4040</v>
      </c>
      <c r="O781" s="54"/>
      <c r="P781" s="54">
        <v>2674</v>
      </c>
      <c r="Q781" s="54"/>
      <c r="R781" s="54">
        <f>Data[[#This Row],[PERSOANE ÎNSCRISE ÎN LISTELE ELECTORALE (TURUL 1)            ]]+Data[[#This Row],[PERSOANE ÎNSCRISE ÎN LISTELE ELECTORALE (TURUL AL 2-LEA)]]</f>
        <v>4040</v>
      </c>
      <c r="S781" s="54">
        <f>Data[[#This Row],[PERSOANE CARE AU PARTICIPAT LA VOT (TURUL 1)]]+Data[[#This Row],[PERSOANE CARE AU PARTICIPAT LA VOT  (TURUL AL 2-LEA)]]</f>
        <v>2674</v>
      </c>
      <c r="T781" s="41">
        <f>Data[[#This Row],[TOTAL CHELTUIELI LEI]]/Data[[#This Row],[NUMĂRUL PERSOANELOR ÎNSCRISE ÎN LISTELE ELECTORALE]]</f>
        <v>3.6207920792079209</v>
      </c>
      <c r="U781" s="41">
        <f>Data[[#This Row],[TOTAL CHELTUIELI EURO]]/Data[[#This Row],[NUMĂRUL PERSOANELOR ÎNSCRISE ÎN LISTELE ELECTORALE]]</f>
        <v>0.74808208078509142</v>
      </c>
      <c r="V781" s="41">
        <f>Data[[#This Row],[TOTAL CHELTUIELI LEI]]/Data[[#This Row],[NUMĂRUL PERSOANELOR CARE AU PARTICIPAT LA VOT]]</f>
        <v>5.4704562453253551</v>
      </c>
      <c r="W781" s="41">
        <f>Data[[#This Row],[TOTAL CHELTUIELI EURO]]/Data[[#This Row],[NUMĂRUL PERSOANELOR CARE AU PARTICIPAT LA VOT]]</f>
        <v>1.1302362028316266</v>
      </c>
      <c r="X781" s="43">
        <v>4.8400999999999996</v>
      </c>
      <c r="Y781" s="114" t="s">
        <v>2884</v>
      </c>
      <c r="Z781" s="44">
        <v>3</v>
      </c>
      <c r="AA781" s="115" t="s">
        <v>3105</v>
      </c>
      <c r="AB781" s="44">
        <v>0</v>
      </c>
      <c r="AC781" s="45"/>
    </row>
    <row r="782" spans="1:29" ht="12" customHeight="1" x14ac:dyDescent="0.2">
      <c r="A782" s="37">
        <v>781</v>
      </c>
      <c r="B782" s="38" t="s">
        <v>15</v>
      </c>
      <c r="C782" s="39" t="s">
        <v>1653</v>
      </c>
      <c r="D782" s="40">
        <v>44101</v>
      </c>
      <c r="E782" s="38">
        <v>1</v>
      </c>
      <c r="F782" s="38"/>
      <c r="G782" s="38" t="s">
        <v>2</v>
      </c>
      <c r="H782" s="38" t="s">
        <v>2</v>
      </c>
      <c r="I782" s="57">
        <v>10400</v>
      </c>
      <c r="J782" s="57">
        <v>16409</v>
      </c>
      <c r="K782" s="57">
        <v>0</v>
      </c>
      <c r="L782" s="41">
        <f>SUM(Data[[#This Row],[CHELTUIELI DE PERSONAL LEI]:[CHELTUIELI DE CAPITAL (ACTIVE NEFINANCIARE ) LEI]])</f>
        <v>26809</v>
      </c>
      <c r="M782" s="41">
        <f>Data[[#This Row],[TOTAL CHELTUIELI LEI]]/Data[[#This Row],[CURS VALUTAR EURO BNR 22 07 2020]]</f>
        <v>5538.9351459680593</v>
      </c>
      <c r="N782" s="49">
        <v>3418</v>
      </c>
      <c r="O782" s="54"/>
      <c r="P782" s="54">
        <v>2298</v>
      </c>
      <c r="Q782" s="54"/>
      <c r="R782" s="54">
        <f>Data[[#This Row],[PERSOANE ÎNSCRISE ÎN LISTELE ELECTORALE (TURUL 1)            ]]+Data[[#This Row],[PERSOANE ÎNSCRISE ÎN LISTELE ELECTORALE (TURUL AL 2-LEA)]]</f>
        <v>3418</v>
      </c>
      <c r="S782" s="54">
        <f>Data[[#This Row],[PERSOANE CARE AU PARTICIPAT LA VOT (TURUL 1)]]+Data[[#This Row],[PERSOANE CARE AU PARTICIPAT LA VOT  (TURUL AL 2-LEA)]]</f>
        <v>2298</v>
      </c>
      <c r="T782" s="41">
        <f>Data[[#This Row],[TOTAL CHELTUIELI LEI]]/Data[[#This Row],[NUMĂRUL PERSOANELOR ÎNSCRISE ÎN LISTELE ELECTORALE]]</f>
        <v>7.8434757167934466</v>
      </c>
      <c r="U782" s="41">
        <f>Data[[#This Row],[TOTAL CHELTUIELI EURO]]/Data[[#This Row],[NUMĂRUL PERSOANELOR ÎNSCRISE ÎN LISTELE ELECTORALE]]</f>
        <v>1.6205193522434345</v>
      </c>
      <c r="V782" s="41">
        <f>Data[[#This Row],[TOTAL CHELTUIELI LEI]]/Data[[#This Row],[NUMĂRUL PERSOANELOR CARE AU PARTICIPAT LA VOT]]</f>
        <v>11.666231505657093</v>
      </c>
      <c r="W782" s="41">
        <f>Data[[#This Row],[TOTAL CHELTUIELI EURO]]/Data[[#This Row],[NUMĂRUL PERSOANELOR CARE AU PARTICIPAT LA VOT]]</f>
        <v>2.410328610081836</v>
      </c>
      <c r="X782" s="43">
        <v>4.8400999999999996</v>
      </c>
      <c r="Y782" s="114" t="s">
        <v>2886</v>
      </c>
      <c r="Z782" s="44">
        <v>7</v>
      </c>
      <c r="AA782" s="115" t="s">
        <v>3107</v>
      </c>
      <c r="AB782" s="44">
        <v>1</v>
      </c>
      <c r="AC782" s="45"/>
    </row>
    <row r="783" spans="1:29" ht="12" customHeight="1" x14ac:dyDescent="0.2">
      <c r="A783" s="37">
        <v>782</v>
      </c>
      <c r="B783" s="38" t="s">
        <v>16</v>
      </c>
      <c r="C783" s="39" t="s">
        <v>1654</v>
      </c>
      <c r="D783" s="40">
        <v>44101</v>
      </c>
      <c r="E783" s="38">
        <v>1</v>
      </c>
      <c r="F783" s="38"/>
      <c r="G783" s="38" t="s">
        <v>2</v>
      </c>
      <c r="H783" s="38" t="s">
        <v>2</v>
      </c>
      <c r="I783" s="39">
        <v>147600</v>
      </c>
      <c r="J783" s="39">
        <v>45779.56</v>
      </c>
      <c r="K783" s="39">
        <v>0</v>
      </c>
      <c r="L783" s="41">
        <f>SUM(Data[[#This Row],[CHELTUIELI DE PERSONAL LEI]:[CHELTUIELI DE CAPITAL (ACTIVE NEFINANCIARE ) LEI]])</f>
        <v>193379.56</v>
      </c>
      <c r="M783" s="41">
        <f>Data[[#This Row],[TOTAL CHELTUIELI LEI]]/Data[[#This Row],[CURS VALUTAR EURO BNR 22 07 2020]]</f>
        <v>39953.629057250888</v>
      </c>
      <c r="N783" s="49">
        <v>71524</v>
      </c>
      <c r="O783" s="54"/>
      <c r="P783" s="54">
        <v>19619</v>
      </c>
      <c r="Q783" s="54"/>
      <c r="R783" s="54">
        <f>Data[[#This Row],[PERSOANE ÎNSCRISE ÎN LISTELE ELECTORALE (TURUL 1)            ]]+Data[[#This Row],[PERSOANE ÎNSCRISE ÎN LISTELE ELECTORALE (TURUL AL 2-LEA)]]</f>
        <v>71524</v>
      </c>
      <c r="S783" s="54">
        <f>Data[[#This Row],[PERSOANE CARE AU PARTICIPAT LA VOT (TURUL 1)]]+Data[[#This Row],[PERSOANE CARE AU PARTICIPAT LA VOT  (TURUL AL 2-LEA)]]</f>
        <v>19619</v>
      </c>
      <c r="T783" s="41">
        <f>Data[[#This Row],[TOTAL CHELTUIELI LEI]]/Data[[#This Row],[NUMĂRUL PERSOANELOR ÎNSCRISE ÎN LISTELE ELECTORALE]]</f>
        <v>2.7037016945360999</v>
      </c>
      <c r="U783" s="41">
        <f>Data[[#This Row],[TOTAL CHELTUIELI EURO]]/Data[[#This Row],[NUMĂRUL PERSOANELOR ÎNSCRISE ÎN LISTELE ELECTORALE]]</f>
        <v>0.55860451117458321</v>
      </c>
      <c r="V783" s="41">
        <f>Data[[#This Row],[TOTAL CHELTUIELI LEI]]/Data[[#This Row],[NUMĂRUL PERSOANELOR CARE AU PARTICIPAT LA VOT]]</f>
        <v>9.8567490697792959</v>
      </c>
      <c r="W783" s="41">
        <f>Data[[#This Row],[TOTAL CHELTUIELI EURO]]/Data[[#This Row],[NUMĂRUL PERSOANELOR CARE AU PARTICIPAT LA VOT]]</f>
        <v>2.0364763268897952</v>
      </c>
      <c r="X783" s="43">
        <v>4.8400999999999996</v>
      </c>
      <c r="Y783" s="114" t="s">
        <v>2891</v>
      </c>
      <c r="Z783" s="44">
        <v>2</v>
      </c>
      <c r="AA783" s="115" t="s">
        <v>3105</v>
      </c>
      <c r="AB783" s="44">
        <v>0</v>
      </c>
      <c r="AC783" s="45"/>
    </row>
    <row r="784" spans="1:29" ht="12" customHeight="1" x14ac:dyDescent="0.2">
      <c r="A784" s="37">
        <v>783</v>
      </c>
      <c r="B784" s="38" t="s">
        <v>16</v>
      </c>
      <c r="C784" s="39" t="s">
        <v>1655</v>
      </c>
      <c r="D784" s="40">
        <v>44101</v>
      </c>
      <c r="E784" s="38">
        <v>1</v>
      </c>
      <c r="F784" s="38"/>
      <c r="G784" s="38" t="s">
        <v>2</v>
      </c>
      <c r="H784" s="38" t="s">
        <v>2</v>
      </c>
      <c r="I784" s="39">
        <v>11400</v>
      </c>
      <c r="J784" s="39">
        <v>34814</v>
      </c>
      <c r="K784" s="39">
        <v>0</v>
      </c>
      <c r="L784" s="41">
        <f>SUM(Data[[#This Row],[CHELTUIELI DE PERSONAL LEI]:[CHELTUIELI DE CAPITAL (ACTIVE NEFINANCIARE ) LEI]])</f>
        <v>46214</v>
      </c>
      <c r="M784" s="41">
        <f>Data[[#This Row],[TOTAL CHELTUIELI LEI]]/Data[[#This Row],[CURS VALUTAR EURO BNR 22 07 2020]]</f>
        <v>9548.1498316150501</v>
      </c>
      <c r="N784" s="49">
        <v>24684</v>
      </c>
      <c r="O784" s="54"/>
      <c r="P784" s="54">
        <v>9302</v>
      </c>
      <c r="Q784" s="54"/>
      <c r="R784" s="54">
        <f>Data[[#This Row],[PERSOANE ÎNSCRISE ÎN LISTELE ELECTORALE (TURUL 1)            ]]+Data[[#This Row],[PERSOANE ÎNSCRISE ÎN LISTELE ELECTORALE (TURUL AL 2-LEA)]]</f>
        <v>24684</v>
      </c>
      <c r="S784" s="54">
        <f>Data[[#This Row],[PERSOANE CARE AU PARTICIPAT LA VOT (TURUL 1)]]+Data[[#This Row],[PERSOANE CARE AU PARTICIPAT LA VOT  (TURUL AL 2-LEA)]]</f>
        <v>9302</v>
      </c>
      <c r="T784" s="41">
        <f>Data[[#This Row],[TOTAL CHELTUIELI LEI]]/Data[[#This Row],[NUMĂRUL PERSOANELOR ÎNSCRISE ÎN LISTELE ELECTORALE]]</f>
        <v>1.872224923027062</v>
      </c>
      <c r="U784" s="41">
        <f>Data[[#This Row],[TOTAL CHELTUIELI EURO]]/Data[[#This Row],[NUMĂRUL PERSOANELOR ÎNSCRISE ÎN LISTELE ELECTORALE]]</f>
        <v>0.38681533915147664</v>
      </c>
      <c r="V784" s="41">
        <f>Data[[#This Row],[TOTAL CHELTUIELI LEI]]/Data[[#This Row],[NUMĂRUL PERSOANELOR CARE AU PARTICIPAT LA VOT]]</f>
        <v>4.9681788862610192</v>
      </c>
      <c r="W784" s="41">
        <f>Data[[#This Row],[TOTAL CHELTUIELI EURO]]/Data[[#This Row],[NUMĂRUL PERSOANELOR CARE AU PARTICIPAT LA VOT]]</f>
        <v>1.0264620330697753</v>
      </c>
      <c r="X784" s="43">
        <v>4.8400999999999996</v>
      </c>
      <c r="Y784" s="114" t="s">
        <v>2894</v>
      </c>
      <c r="Z784" s="44">
        <v>1</v>
      </c>
      <c r="AA784" s="115" t="s">
        <v>3105</v>
      </c>
      <c r="AB784" s="44">
        <v>0</v>
      </c>
      <c r="AC784" s="45"/>
    </row>
    <row r="785" spans="1:29" ht="12" customHeight="1" x14ac:dyDescent="0.2">
      <c r="A785" s="37">
        <v>784</v>
      </c>
      <c r="B785" s="38" t="s">
        <v>16</v>
      </c>
      <c r="C785" s="39" t="s">
        <v>3009</v>
      </c>
      <c r="D785" s="40">
        <v>44101</v>
      </c>
      <c r="E785" s="38">
        <v>1</v>
      </c>
      <c r="F785" s="38"/>
      <c r="G785" s="38" t="s">
        <v>2</v>
      </c>
      <c r="H785" s="38" t="s">
        <v>2</v>
      </c>
      <c r="I785" s="39">
        <v>2400</v>
      </c>
      <c r="J785" s="39">
        <v>12711.05</v>
      </c>
      <c r="K785" s="39">
        <v>0</v>
      </c>
      <c r="L785" s="41">
        <f>SUM(Data[[#This Row],[CHELTUIELI DE PERSONAL LEI]:[CHELTUIELI DE CAPITAL (ACTIVE NEFINANCIARE ) LEI]])</f>
        <v>15111.05</v>
      </c>
      <c r="M785" s="41">
        <f>Data[[#This Row],[TOTAL CHELTUIELI LEI]]/Data[[#This Row],[CURS VALUTAR EURO BNR 22 07 2020]]</f>
        <v>3122.0532633623275</v>
      </c>
      <c r="N785" s="49">
        <v>7294</v>
      </c>
      <c r="O785" s="54"/>
      <c r="P785" s="54">
        <v>2979</v>
      </c>
      <c r="Q785" s="54"/>
      <c r="R785" s="54">
        <f>Data[[#This Row],[PERSOANE ÎNSCRISE ÎN LISTELE ELECTORALE (TURUL 1)            ]]+Data[[#This Row],[PERSOANE ÎNSCRISE ÎN LISTELE ELECTORALE (TURUL AL 2-LEA)]]</f>
        <v>7294</v>
      </c>
      <c r="S785" s="54">
        <f>Data[[#This Row],[PERSOANE CARE AU PARTICIPAT LA VOT (TURUL 1)]]+Data[[#This Row],[PERSOANE CARE AU PARTICIPAT LA VOT  (TURUL AL 2-LEA)]]</f>
        <v>2979</v>
      </c>
      <c r="T785" s="41">
        <f>Data[[#This Row],[TOTAL CHELTUIELI LEI]]/Data[[#This Row],[NUMĂRUL PERSOANELOR ÎNSCRISE ÎN LISTELE ELECTORALE]]</f>
        <v>2.0717096243487796</v>
      </c>
      <c r="U785" s="41">
        <f>Data[[#This Row],[TOTAL CHELTUIELI EURO]]/Data[[#This Row],[NUMĂRUL PERSOANELOR ÎNSCRISE ÎN LISTELE ELECTORALE]]</f>
        <v>0.42803033498249621</v>
      </c>
      <c r="V785" s="41">
        <f>Data[[#This Row],[TOTAL CHELTUIELI LEI]]/Data[[#This Row],[NUMĂRUL PERSOANELOR CARE AU PARTICIPAT LA VOT]]</f>
        <v>5.0725243370258477</v>
      </c>
      <c r="W785" s="41">
        <f>Data[[#This Row],[TOTAL CHELTUIELI EURO]]/Data[[#This Row],[NUMĂRUL PERSOANELOR CARE AU PARTICIPAT LA VOT]]</f>
        <v>1.0480205650763099</v>
      </c>
      <c r="X785" s="43">
        <v>4.8400999999999996</v>
      </c>
      <c r="Y785" s="114" t="s">
        <v>2891</v>
      </c>
      <c r="Z785" s="44">
        <v>2</v>
      </c>
      <c r="AA785" s="115" t="s">
        <v>3105</v>
      </c>
      <c r="AB785" s="44">
        <v>0</v>
      </c>
      <c r="AC785" s="45"/>
    </row>
    <row r="786" spans="1:29" ht="12" customHeight="1" x14ac:dyDescent="0.2">
      <c r="A786" s="37">
        <v>785</v>
      </c>
      <c r="B786" s="38" t="s">
        <v>16</v>
      </c>
      <c r="C786" s="39" t="s">
        <v>3010</v>
      </c>
      <c r="D786" s="40">
        <v>44101</v>
      </c>
      <c r="E786" s="38">
        <v>1</v>
      </c>
      <c r="F786" s="38"/>
      <c r="G786" s="38" t="s">
        <v>2</v>
      </c>
      <c r="H786" s="38" t="s">
        <v>2</v>
      </c>
      <c r="I786" s="39">
        <v>143075</v>
      </c>
      <c r="J786" s="39">
        <v>12880</v>
      </c>
      <c r="K786" s="39">
        <v>0</v>
      </c>
      <c r="L786" s="41">
        <f>SUM(Data[[#This Row],[CHELTUIELI DE PERSONAL LEI]:[CHELTUIELI DE CAPITAL (ACTIVE NEFINANCIARE ) LEI]])</f>
        <v>155955</v>
      </c>
      <c r="M786" s="41">
        <f>Data[[#This Row],[TOTAL CHELTUIELI LEI]]/Data[[#This Row],[CURS VALUTAR EURO BNR 22 07 2020]]</f>
        <v>32221.441705749883</v>
      </c>
      <c r="N786" s="49">
        <v>4118</v>
      </c>
      <c r="O786" s="54"/>
      <c r="P786" s="54">
        <v>2336</v>
      </c>
      <c r="Q786" s="54"/>
      <c r="R786" s="54">
        <f>Data[[#This Row],[PERSOANE ÎNSCRISE ÎN LISTELE ELECTORALE (TURUL 1)            ]]+Data[[#This Row],[PERSOANE ÎNSCRISE ÎN LISTELE ELECTORALE (TURUL AL 2-LEA)]]</f>
        <v>4118</v>
      </c>
      <c r="S786" s="54">
        <f>Data[[#This Row],[PERSOANE CARE AU PARTICIPAT LA VOT (TURUL 1)]]+Data[[#This Row],[PERSOANE CARE AU PARTICIPAT LA VOT  (TURUL AL 2-LEA)]]</f>
        <v>2336</v>
      </c>
      <c r="T786" s="41">
        <f>Data[[#This Row],[TOTAL CHELTUIELI LEI]]/Data[[#This Row],[NUMĂRUL PERSOANELOR ÎNSCRISE ÎN LISTELE ELECTORALE]]</f>
        <v>37.871539582321518</v>
      </c>
      <c r="U786" s="41">
        <f>Data[[#This Row],[TOTAL CHELTUIELI EURO]]/Data[[#This Row],[NUMĂRUL PERSOANELOR ÎNSCRISE ÎN LISTELE ELECTORALE]]</f>
        <v>7.8245365968309573</v>
      </c>
      <c r="V786" s="41">
        <f>Data[[#This Row],[TOTAL CHELTUIELI LEI]]/Data[[#This Row],[NUMĂRUL PERSOANELOR CARE AU PARTICIPAT LA VOT]]</f>
        <v>66.761558219178085</v>
      </c>
      <c r="W786" s="41">
        <f>Data[[#This Row],[TOTAL CHELTUIELI EURO]]/Data[[#This Row],[NUMĂRUL PERSOANELOR CARE AU PARTICIPAT LA VOT]]</f>
        <v>13.793425387735395</v>
      </c>
      <c r="X786" s="43">
        <v>4.8400999999999996</v>
      </c>
      <c r="Y786" s="114" t="s">
        <v>2905</v>
      </c>
      <c r="Z786" s="44">
        <v>37</v>
      </c>
      <c r="AA786" s="115" t="s">
        <v>3113</v>
      </c>
      <c r="AB786" s="44">
        <v>7</v>
      </c>
      <c r="AC786" s="45"/>
    </row>
    <row r="787" spans="1:29" ht="12" customHeight="1" x14ac:dyDescent="0.2">
      <c r="A787" s="37">
        <v>786</v>
      </c>
      <c r="B787" s="38" t="s">
        <v>16</v>
      </c>
      <c r="C787" s="39" t="s">
        <v>3011</v>
      </c>
      <c r="D787" s="40">
        <v>44101</v>
      </c>
      <c r="E787" s="38">
        <v>1</v>
      </c>
      <c r="F787" s="38"/>
      <c r="G787" s="38" t="s">
        <v>2</v>
      </c>
      <c r="H787" s="38" t="s">
        <v>2</v>
      </c>
      <c r="I787" s="39">
        <v>1200</v>
      </c>
      <c r="J787" s="39">
        <v>12755</v>
      </c>
      <c r="K787" s="39">
        <v>0</v>
      </c>
      <c r="L787" s="41">
        <f>SUM(Data[[#This Row],[CHELTUIELI DE PERSONAL LEI]:[CHELTUIELI DE CAPITAL (ACTIVE NEFINANCIARE ) LEI]])</f>
        <v>13955</v>
      </c>
      <c r="M787" s="41">
        <f>Data[[#This Row],[TOTAL CHELTUIELI LEI]]/Data[[#This Row],[CURS VALUTAR EURO BNR 22 07 2020]]</f>
        <v>2883.2048924608998</v>
      </c>
      <c r="N787" s="49">
        <v>15005</v>
      </c>
      <c r="O787" s="54"/>
      <c r="P787" s="54">
        <v>5811</v>
      </c>
      <c r="Q787" s="54"/>
      <c r="R787" s="54">
        <f>Data[[#This Row],[PERSOANE ÎNSCRISE ÎN LISTELE ELECTORALE (TURUL 1)            ]]+Data[[#This Row],[PERSOANE ÎNSCRISE ÎN LISTELE ELECTORALE (TURUL AL 2-LEA)]]</f>
        <v>15005</v>
      </c>
      <c r="S787" s="54">
        <f>Data[[#This Row],[PERSOANE CARE AU PARTICIPAT LA VOT (TURUL 1)]]+Data[[#This Row],[PERSOANE CARE AU PARTICIPAT LA VOT  (TURUL AL 2-LEA)]]</f>
        <v>5811</v>
      </c>
      <c r="T787" s="41">
        <f>Data[[#This Row],[TOTAL CHELTUIELI LEI]]/Data[[#This Row],[NUMĂRUL PERSOANELOR ÎNSCRISE ÎN LISTELE ELECTORALE]]</f>
        <v>0.93002332555814726</v>
      </c>
      <c r="U787" s="41">
        <f>Data[[#This Row],[TOTAL CHELTUIELI EURO]]/Data[[#This Row],[NUMĂRUL PERSOANELOR ÎNSCRISE ÎN LISTELE ELECTORALE]]</f>
        <v>0.19214960962751748</v>
      </c>
      <c r="V787" s="41">
        <f>Data[[#This Row],[TOTAL CHELTUIELI LEI]]/Data[[#This Row],[NUMĂRUL PERSOANELOR CARE AU PARTICIPAT LA VOT]]</f>
        <v>2.4014799518155221</v>
      </c>
      <c r="W787" s="41">
        <f>Data[[#This Row],[TOTAL CHELTUIELI EURO]]/Data[[#This Row],[NUMĂRUL PERSOANELOR CARE AU PARTICIPAT LA VOT]]</f>
        <v>0.49616329245584234</v>
      </c>
      <c r="X787" s="43">
        <v>4.8400999999999996</v>
      </c>
      <c r="Y787" s="114" t="s">
        <v>2890</v>
      </c>
      <c r="Z787" s="44">
        <v>0</v>
      </c>
      <c r="AA787" s="115" t="s">
        <v>3105</v>
      </c>
      <c r="AB787" s="44">
        <v>0</v>
      </c>
      <c r="AC787" s="45"/>
    </row>
    <row r="788" spans="1:29" ht="50.25" customHeight="1" x14ac:dyDescent="0.2">
      <c r="A788" s="37">
        <v>787</v>
      </c>
      <c r="B788" s="38" t="s">
        <v>16</v>
      </c>
      <c r="C788" s="39" t="s">
        <v>3012</v>
      </c>
      <c r="D788" s="106" t="s">
        <v>3101</v>
      </c>
      <c r="E788" s="37">
        <v>1</v>
      </c>
      <c r="F788" s="53" t="s">
        <v>3104</v>
      </c>
      <c r="G788" s="38" t="s">
        <v>2</v>
      </c>
      <c r="H788" s="38" t="s">
        <v>2</v>
      </c>
      <c r="I788" s="60">
        <v>11818</v>
      </c>
      <c r="J788" s="60">
        <v>29828</v>
      </c>
      <c r="K788" s="60">
        <v>0</v>
      </c>
      <c r="L788" s="41">
        <f>SUM(Data[[#This Row],[CHELTUIELI DE PERSONAL LEI]:[CHELTUIELI DE CAPITAL (ACTIVE NEFINANCIARE ) LEI]])</f>
        <v>41646</v>
      </c>
      <c r="M788" s="41">
        <f>Data[[#This Row],[TOTAL CHELTUIELI LEI]]/Data[[#This Row],[CURS VALUTAR EURO BNR 22 07 2020]]</f>
        <v>8604.3676783537539</v>
      </c>
      <c r="N788" s="105">
        <v>10954</v>
      </c>
      <c r="O788" s="54">
        <v>10911</v>
      </c>
      <c r="P788" s="54">
        <v>4988</v>
      </c>
      <c r="Q788" s="54">
        <v>3965</v>
      </c>
      <c r="R788" s="54">
        <f>Data[[#This Row],[PERSOANE ÎNSCRISE ÎN LISTELE ELECTORALE (TURUL 1)            ]]+Data[[#This Row],[PERSOANE ÎNSCRISE ÎN LISTELE ELECTORALE (TURUL AL 2-LEA)]]</f>
        <v>21865</v>
      </c>
      <c r="S788" s="54">
        <f>Data[[#This Row],[PERSOANE CARE AU PARTICIPAT LA VOT (TURUL 1)]]+Data[[#This Row],[PERSOANE CARE AU PARTICIPAT LA VOT  (TURUL AL 2-LEA)]]</f>
        <v>8953</v>
      </c>
      <c r="T788" s="41">
        <f>Data[[#This Row],[TOTAL CHELTUIELI LEI]]/Data[[#This Row],[NUMĂRUL PERSOANELOR ÎNSCRISE ÎN LISTELE ELECTORALE]]</f>
        <v>1.9046878573061972</v>
      </c>
      <c r="U788" s="41">
        <f>Data[[#This Row],[TOTAL CHELTUIELI EURO]]/Data[[#This Row],[NUMĂRUL PERSOANELOR ÎNSCRISE ÎN LISTELE ELECTORALE]]</f>
        <v>0.39352241840172669</v>
      </c>
      <c r="V788" s="41">
        <f>Data[[#This Row],[TOTAL CHELTUIELI LEI]]/Data[[#This Row],[NUMĂRUL PERSOANELOR CARE AU PARTICIPAT LA VOT]]</f>
        <v>4.6516251535798059</v>
      </c>
      <c r="W788" s="41">
        <f>Data[[#This Row],[TOTAL CHELTUIELI EURO]]/Data[[#This Row],[NUMĂRUL PERSOANELOR CARE AU PARTICIPAT LA VOT]]</f>
        <v>0.96105972058011324</v>
      </c>
      <c r="X788" s="43">
        <v>4.8400999999999996</v>
      </c>
      <c r="Y788" s="114" t="s">
        <v>2894</v>
      </c>
      <c r="Z788" s="44">
        <v>1</v>
      </c>
      <c r="AA788" s="115" t="s">
        <v>3105</v>
      </c>
      <c r="AB788" s="44">
        <v>0</v>
      </c>
      <c r="AC788" s="45"/>
    </row>
    <row r="789" spans="1:29" ht="12" customHeight="1" x14ac:dyDescent="0.2">
      <c r="A789" s="37">
        <v>788</v>
      </c>
      <c r="B789" s="38" t="s">
        <v>16</v>
      </c>
      <c r="C789" s="39" t="s">
        <v>3013</v>
      </c>
      <c r="D789" s="40">
        <v>44101</v>
      </c>
      <c r="E789" s="38">
        <v>1</v>
      </c>
      <c r="F789" s="38"/>
      <c r="G789" s="38" t="s">
        <v>2</v>
      </c>
      <c r="H789" s="38" t="s">
        <v>2</v>
      </c>
      <c r="I789" s="39">
        <v>22970</v>
      </c>
      <c r="J789" s="39">
        <v>2231</v>
      </c>
      <c r="K789" s="39">
        <v>0</v>
      </c>
      <c r="L789" s="41">
        <f>SUM(Data[[#This Row],[CHELTUIELI DE PERSONAL LEI]:[CHELTUIELI DE CAPITAL (ACTIVE NEFINANCIARE ) LEI]])</f>
        <v>25201</v>
      </c>
      <c r="M789" s="41">
        <f>Data[[#This Row],[TOTAL CHELTUIELI LEI]]/Data[[#This Row],[CURS VALUTAR EURO BNR 22 07 2020]]</f>
        <v>5206.7106051527862</v>
      </c>
      <c r="N789" s="49">
        <v>10528</v>
      </c>
      <c r="O789" s="54"/>
      <c r="P789" s="54">
        <v>4532</v>
      </c>
      <c r="Q789" s="54"/>
      <c r="R789" s="54">
        <f>Data[[#This Row],[PERSOANE ÎNSCRISE ÎN LISTELE ELECTORALE (TURUL 1)            ]]+Data[[#This Row],[PERSOANE ÎNSCRISE ÎN LISTELE ELECTORALE (TURUL AL 2-LEA)]]</f>
        <v>10528</v>
      </c>
      <c r="S789" s="54">
        <f>Data[[#This Row],[PERSOANE CARE AU PARTICIPAT LA VOT (TURUL 1)]]+Data[[#This Row],[PERSOANE CARE AU PARTICIPAT LA VOT  (TURUL AL 2-LEA)]]</f>
        <v>4532</v>
      </c>
      <c r="T789" s="41">
        <f>Data[[#This Row],[TOTAL CHELTUIELI LEI]]/Data[[#This Row],[NUMĂRUL PERSOANELOR ÎNSCRISE ÎN LISTELE ELECTORALE]]</f>
        <v>2.3937120060790273</v>
      </c>
      <c r="U789" s="41">
        <f>Data[[#This Row],[TOTAL CHELTUIELI EURO]]/Data[[#This Row],[NUMĂRUL PERSOANELOR ÎNSCRISE ÎN LISTELE ELECTORALE]]</f>
        <v>0.49455837814901082</v>
      </c>
      <c r="V789" s="41">
        <f>Data[[#This Row],[TOTAL CHELTUIELI LEI]]/Data[[#This Row],[NUMĂRUL PERSOANELOR CARE AU PARTICIPAT LA VOT]]</f>
        <v>5.5606796116504853</v>
      </c>
      <c r="W789" s="41">
        <f>Data[[#This Row],[TOTAL CHELTUIELI EURO]]/Data[[#This Row],[NUMĂRUL PERSOANELOR CARE AU PARTICIPAT LA VOT]]</f>
        <v>1.1488770090804912</v>
      </c>
      <c r="X789" s="43">
        <v>4.8400999999999996</v>
      </c>
      <c r="Y789" s="114" t="s">
        <v>2891</v>
      </c>
      <c r="Z789" s="44">
        <v>2</v>
      </c>
      <c r="AA789" s="115" t="s">
        <v>3105</v>
      </c>
      <c r="AB789" s="44">
        <v>0</v>
      </c>
      <c r="AC789" s="45"/>
    </row>
    <row r="790" spans="1:29" ht="12" customHeight="1" x14ac:dyDescent="0.2">
      <c r="A790" s="37">
        <v>789</v>
      </c>
      <c r="B790" s="38" t="s">
        <v>16</v>
      </c>
      <c r="C790" s="39" t="s">
        <v>3014</v>
      </c>
      <c r="D790" s="40">
        <v>44101</v>
      </c>
      <c r="E790" s="38">
        <v>1</v>
      </c>
      <c r="F790" s="38"/>
      <c r="G790" s="38" t="s">
        <v>2</v>
      </c>
      <c r="H790" s="38" t="s">
        <v>2</v>
      </c>
      <c r="I790" s="39">
        <v>3420</v>
      </c>
      <c r="J790" s="39">
        <v>15622.03</v>
      </c>
      <c r="K790" s="39">
        <v>0</v>
      </c>
      <c r="L790" s="41">
        <f>SUM(Data[[#This Row],[CHELTUIELI DE PERSONAL LEI]:[CHELTUIELI DE CAPITAL (ACTIVE NEFINANCIARE ) LEI]])</f>
        <v>19042.03</v>
      </c>
      <c r="M790" s="41">
        <f>Data[[#This Row],[TOTAL CHELTUIELI LEI]]/Data[[#This Row],[CURS VALUTAR EURO BNR 22 07 2020]]</f>
        <v>3934.2224334207972</v>
      </c>
      <c r="N790" s="49">
        <v>10211</v>
      </c>
      <c r="O790" s="54"/>
      <c r="P790" s="54">
        <v>4348</v>
      </c>
      <c r="Q790" s="54"/>
      <c r="R790" s="54">
        <f>Data[[#This Row],[PERSOANE ÎNSCRISE ÎN LISTELE ELECTORALE (TURUL 1)            ]]+Data[[#This Row],[PERSOANE ÎNSCRISE ÎN LISTELE ELECTORALE (TURUL AL 2-LEA)]]</f>
        <v>10211</v>
      </c>
      <c r="S790" s="54">
        <f>Data[[#This Row],[PERSOANE CARE AU PARTICIPAT LA VOT (TURUL 1)]]+Data[[#This Row],[PERSOANE CARE AU PARTICIPAT LA VOT  (TURUL AL 2-LEA)]]</f>
        <v>4348</v>
      </c>
      <c r="T790" s="41">
        <f>Data[[#This Row],[TOTAL CHELTUIELI LEI]]/Data[[#This Row],[NUMĂRUL PERSOANELOR ÎNSCRISE ÎN LISTELE ELECTORALE]]</f>
        <v>1.8648545686024873</v>
      </c>
      <c r="U790" s="41">
        <f>Data[[#This Row],[TOTAL CHELTUIELI EURO]]/Data[[#This Row],[NUMĂRUL PERSOANELOR ÎNSCRISE ÎN LISTELE ELECTORALE]]</f>
        <v>0.38529257011270174</v>
      </c>
      <c r="V790" s="41">
        <f>Data[[#This Row],[TOTAL CHELTUIELI LEI]]/Data[[#This Row],[NUMĂRUL PERSOANELOR CARE AU PARTICIPAT LA VOT]]</f>
        <v>4.3794917203311865</v>
      </c>
      <c r="W790" s="41">
        <f>Data[[#This Row],[TOTAL CHELTUIELI EURO]]/Data[[#This Row],[NUMĂRUL PERSOANELOR CARE AU PARTICIPAT LA VOT]]</f>
        <v>0.90483496628813187</v>
      </c>
      <c r="X790" s="43">
        <v>4.8400999999999996</v>
      </c>
      <c r="Y790" s="114" t="s">
        <v>2894</v>
      </c>
      <c r="Z790" s="44">
        <v>1</v>
      </c>
      <c r="AA790" s="115" t="s">
        <v>3105</v>
      </c>
      <c r="AB790" s="44">
        <v>0</v>
      </c>
      <c r="AC790" s="45"/>
    </row>
    <row r="791" spans="1:29" ht="12" customHeight="1" x14ac:dyDescent="0.2">
      <c r="A791" s="37">
        <v>790</v>
      </c>
      <c r="B791" s="38" t="s">
        <v>16</v>
      </c>
      <c r="C791" s="39" t="s">
        <v>1656</v>
      </c>
      <c r="D791" s="40">
        <v>44101</v>
      </c>
      <c r="E791" s="38">
        <v>1</v>
      </c>
      <c r="F791" s="38"/>
      <c r="G791" s="38" t="s">
        <v>2</v>
      </c>
      <c r="H791" s="38" t="s">
        <v>2</v>
      </c>
      <c r="I791" s="39">
        <v>4800</v>
      </c>
      <c r="J791" s="39">
        <v>24680</v>
      </c>
      <c r="K791" s="39">
        <v>0</v>
      </c>
      <c r="L791" s="41">
        <f>SUM(Data[[#This Row],[CHELTUIELI DE PERSONAL LEI]:[CHELTUIELI DE CAPITAL (ACTIVE NEFINANCIARE ) LEI]])</f>
        <v>29480</v>
      </c>
      <c r="M791" s="41">
        <f>Data[[#This Row],[TOTAL CHELTUIELI LEI]]/Data[[#This Row],[CURS VALUTAR EURO BNR 22 07 2020]]</f>
        <v>6090.783248279995</v>
      </c>
      <c r="N791" s="49">
        <v>1971</v>
      </c>
      <c r="O791" s="54"/>
      <c r="P791" s="54">
        <v>1630</v>
      </c>
      <c r="Q791" s="54"/>
      <c r="R791" s="54">
        <f>Data[[#This Row],[PERSOANE ÎNSCRISE ÎN LISTELE ELECTORALE (TURUL 1)            ]]+Data[[#This Row],[PERSOANE ÎNSCRISE ÎN LISTELE ELECTORALE (TURUL AL 2-LEA)]]</f>
        <v>1971</v>
      </c>
      <c r="S791" s="54">
        <f>Data[[#This Row],[PERSOANE CARE AU PARTICIPAT LA VOT (TURUL 1)]]+Data[[#This Row],[PERSOANE CARE AU PARTICIPAT LA VOT  (TURUL AL 2-LEA)]]</f>
        <v>1630</v>
      </c>
      <c r="T791" s="41">
        <f>Data[[#This Row],[TOTAL CHELTUIELI LEI]]/Data[[#This Row],[NUMĂRUL PERSOANELOR ÎNSCRISE ÎN LISTELE ELECTORALE]]</f>
        <v>14.956874682902081</v>
      </c>
      <c r="U791" s="41">
        <f>Data[[#This Row],[TOTAL CHELTUIELI EURO]]/Data[[#This Row],[NUMĂRUL PERSOANELOR ÎNSCRISE ÎN LISTELE ELECTORALE]]</f>
        <v>3.0901995171385059</v>
      </c>
      <c r="V791" s="41">
        <f>Data[[#This Row],[TOTAL CHELTUIELI LEI]]/Data[[#This Row],[NUMĂRUL PERSOANELOR CARE AU PARTICIPAT LA VOT]]</f>
        <v>18.085889570552148</v>
      </c>
      <c r="W791" s="41">
        <f>Data[[#This Row],[TOTAL CHELTUIELI EURO]]/Data[[#This Row],[NUMĂRUL PERSOANELOR CARE AU PARTICIPAT LA VOT]]</f>
        <v>3.7366768394355798</v>
      </c>
      <c r="X791" s="43">
        <v>4.8400999999999996</v>
      </c>
      <c r="Y791" s="114" t="s">
        <v>2885</v>
      </c>
      <c r="Z791" s="44">
        <v>14</v>
      </c>
      <c r="AA791" s="115" t="s">
        <v>3106</v>
      </c>
      <c r="AB791" s="44">
        <v>3</v>
      </c>
      <c r="AC791" s="45"/>
    </row>
    <row r="792" spans="1:29" ht="12" customHeight="1" x14ac:dyDescent="0.2">
      <c r="A792" s="37">
        <v>791</v>
      </c>
      <c r="B792" s="38" t="s">
        <v>16</v>
      </c>
      <c r="C792" s="39" t="s">
        <v>1657</v>
      </c>
      <c r="D792" s="40">
        <v>44101</v>
      </c>
      <c r="E792" s="38">
        <v>1</v>
      </c>
      <c r="F792" s="38"/>
      <c r="G792" s="38" t="s">
        <v>2</v>
      </c>
      <c r="H792" s="38" t="s">
        <v>2</v>
      </c>
      <c r="I792" s="39">
        <v>1600</v>
      </c>
      <c r="J792" s="39">
        <v>14915</v>
      </c>
      <c r="K792" s="39">
        <v>0</v>
      </c>
      <c r="L792" s="41">
        <f>SUM(Data[[#This Row],[CHELTUIELI DE PERSONAL LEI]:[CHELTUIELI DE CAPITAL (ACTIVE NEFINANCIARE ) LEI]])</f>
        <v>16515</v>
      </c>
      <c r="M792" s="41">
        <f>Data[[#This Row],[TOTAL CHELTUIELI LEI]]/Data[[#This Row],[CURS VALUTAR EURO BNR 22 07 2020]]</f>
        <v>3412.1195843061096</v>
      </c>
      <c r="N792" s="49">
        <v>1411</v>
      </c>
      <c r="O792" s="54"/>
      <c r="P792" s="54">
        <v>1118</v>
      </c>
      <c r="Q792" s="54"/>
      <c r="R792" s="54">
        <f>Data[[#This Row],[PERSOANE ÎNSCRISE ÎN LISTELE ELECTORALE (TURUL 1)            ]]+Data[[#This Row],[PERSOANE ÎNSCRISE ÎN LISTELE ELECTORALE (TURUL AL 2-LEA)]]</f>
        <v>1411</v>
      </c>
      <c r="S792" s="54">
        <f>Data[[#This Row],[PERSOANE CARE AU PARTICIPAT LA VOT (TURUL 1)]]+Data[[#This Row],[PERSOANE CARE AU PARTICIPAT LA VOT  (TURUL AL 2-LEA)]]</f>
        <v>1118</v>
      </c>
      <c r="T792" s="41">
        <f>Data[[#This Row],[TOTAL CHELTUIELI LEI]]/Data[[#This Row],[NUMĂRUL PERSOANELOR ÎNSCRISE ÎN LISTELE ELECTORALE]]</f>
        <v>11.70446491849752</v>
      </c>
      <c r="U792" s="41">
        <f>Data[[#This Row],[TOTAL CHELTUIELI EURO]]/Data[[#This Row],[NUMĂRUL PERSOANELOR ÎNSCRISE ÎN LISTELE ELECTORALE]]</f>
        <v>2.4182279123360098</v>
      </c>
      <c r="V792" s="41">
        <f>Data[[#This Row],[TOTAL CHELTUIELI LEI]]/Data[[#This Row],[NUMĂRUL PERSOANELOR CARE AU PARTICIPAT LA VOT]]</f>
        <v>14.771914132379248</v>
      </c>
      <c r="W792" s="41">
        <f>Data[[#This Row],[TOTAL CHELTUIELI EURO]]/Data[[#This Row],[NUMĂRUL PERSOANELOR CARE AU PARTICIPAT LA VOT]]</f>
        <v>3.0519853169106526</v>
      </c>
      <c r="X792" s="43">
        <v>4.8400999999999996</v>
      </c>
      <c r="Y792" s="114" t="s">
        <v>2888</v>
      </c>
      <c r="Z792" s="44">
        <v>11</v>
      </c>
      <c r="AA792" s="115" t="s">
        <v>3108</v>
      </c>
      <c r="AB792" s="44">
        <v>2</v>
      </c>
      <c r="AC792" s="45"/>
    </row>
    <row r="793" spans="1:29" ht="12" customHeight="1" x14ac:dyDescent="0.2">
      <c r="A793" s="37">
        <v>792</v>
      </c>
      <c r="B793" s="38" t="s">
        <v>16</v>
      </c>
      <c r="C793" s="39" t="s">
        <v>1658</v>
      </c>
      <c r="D793" s="40">
        <v>44101</v>
      </c>
      <c r="E793" s="38">
        <v>1</v>
      </c>
      <c r="F793" s="38"/>
      <c r="G793" s="38" t="s">
        <v>2</v>
      </c>
      <c r="H793" s="38" t="s">
        <v>2</v>
      </c>
      <c r="I793" s="39">
        <v>0</v>
      </c>
      <c r="J793" s="39">
        <v>3499.4</v>
      </c>
      <c r="K793" s="39">
        <v>0</v>
      </c>
      <c r="L793" s="41">
        <f>SUM(Data[[#This Row],[CHELTUIELI DE PERSONAL LEI]:[CHELTUIELI DE CAPITAL (ACTIVE NEFINANCIARE ) LEI]])</f>
        <v>3499.4</v>
      </c>
      <c r="M793" s="41">
        <f>Data[[#This Row],[TOTAL CHELTUIELI LEI]]/Data[[#This Row],[CURS VALUTAR EURO BNR 22 07 2020]]</f>
        <v>723.0015908762216</v>
      </c>
      <c r="N793" s="49">
        <v>2060</v>
      </c>
      <c r="O793" s="54"/>
      <c r="P793" s="54">
        <v>1547</v>
      </c>
      <c r="Q793" s="54"/>
      <c r="R793" s="54">
        <f>Data[[#This Row],[PERSOANE ÎNSCRISE ÎN LISTELE ELECTORALE (TURUL 1)            ]]+Data[[#This Row],[PERSOANE ÎNSCRISE ÎN LISTELE ELECTORALE (TURUL AL 2-LEA)]]</f>
        <v>2060</v>
      </c>
      <c r="S793" s="54">
        <f>Data[[#This Row],[PERSOANE CARE AU PARTICIPAT LA VOT (TURUL 1)]]+Data[[#This Row],[PERSOANE CARE AU PARTICIPAT LA VOT  (TURUL AL 2-LEA)]]</f>
        <v>1547</v>
      </c>
      <c r="T793" s="41">
        <f>Data[[#This Row],[TOTAL CHELTUIELI LEI]]/Data[[#This Row],[NUMĂRUL PERSOANELOR ÎNSCRISE ÎN LISTELE ELECTORALE]]</f>
        <v>1.69873786407767</v>
      </c>
      <c r="U793" s="41">
        <f>Data[[#This Row],[TOTAL CHELTUIELI EURO]]/Data[[#This Row],[NUMĂRUL PERSOANELOR ÎNSCRISE ÎN LISTELE ELECTORALE]]</f>
        <v>0.35097164605641823</v>
      </c>
      <c r="V793" s="41">
        <f>Data[[#This Row],[TOTAL CHELTUIELI LEI]]/Data[[#This Row],[NUMĂRUL PERSOANELOR CARE AU PARTICIPAT LA VOT]]</f>
        <v>2.2620555914673561</v>
      </c>
      <c r="W793" s="41">
        <f>Data[[#This Row],[TOTAL CHELTUIELI EURO]]/Data[[#This Row],[NUMĂRUL PERSOANELOR CARE AU PARTICIPAT LA VOT]]</f>
        <v>0.46735720160066035</v>
      </c>
      <c r="X793" s="43">
        <v>4.8400999999999996</v>
      </c>
      <c r="Y793" s="114" t="s">
        <v>2894</v>
      </c>
      <c r="Z793" s="44">
        <v>1</v>
      </c>
      <c r="AA793" s="115" t="s">
        <v>3105</v>
      </c>
      <c r="AB793" s="44">
        <v>0</v>
      </c>
      <c r="AC793" s="45"/>
    </row>
    <row r="794" spans="1:29" ht="12" customHeight="1" x14ac:dyDescent="0.2">
      <c r="A794" s="37">
        <v>793</v>
      </c>
      <c r="B794" s="38" t="s">
        <v>16</v>
      </c>
      <c r="C794" s="39" t="s">
        <v>1659</v>
      </c>
      <c r="D794" s="40">
        <v>44101</v>
      </c>
      <c r="E794" s="38">
        <v>1</v>
      </c>
      <c r="F794" s="38"/>
      <c r="G794" s="38" t="s">
        <v>2</v>
      </c>
      <c r="H794" s="38" t="s">
        <v>2</v>
      </c>
      <c r="I794" s="39">
        <v>16000</v>
      </c>
      <c r="J794" s="39">
        <v>3800</v>
      </c>
      <c r="K794" s="39">
        <v>20000</v>
      </c>
      <c r="L794" s="41">
        <f>SUM(Data[[#This Row],[CHELTUIELI DE PERSONAL LEI]:[CHELTUIELI DE CAPITAL (ACTIVE NEFINANCIARE ) LEI]])</f>
        <v>39800</v>
      </c>
      <c r="M794" s="41">
        <f>Data[[#This Row],[TOTAL CHELTUIELI LEI]]/Data[[#This Row],[CURS VALUTAR EURO BNR 22 07 2020]]</f>
        <v>8222.9705997809961</v>
      </c>
      <c r="N794" s="49">
        <v>940</v>
      </c>
      <c r="O794" s="54"/>
      <c r="P794" s="54">
        <v>657</v>
      </c>
      <c r="Q794" s="54"/>
      <c r="R794" s="54">
        <f>Data[[#This Row],[PERSOANE ÎNSCRISE ÎN LISTELE ELECTORALE (TURUL 1)            ]]+Data[[#This Row],[PERSOANE ÎNSCRISE ÎN LISTELE ELECTORALE (TURUL AL 2-LEA)]]</f>
        <v>940</v>
      </c>
      <c r="S794" s="54">
        <f>Data[[#This Row],[PERSOANE CARE AU PARTICIPAT LA VOT (TURUL 1)]]+Data[[#This Row],[PERSOANE CARE AU PARTICIPAT LA VOT  (TURUL AL 2-LEA)]]</f>
        <v>657</v>
      </c>
      <c r="T794" s="41">
        <f>Data[[#This Row],[TOTAL CHELTUIELI LEI]]/Data[[#This Row],[NUMĂRUL PERSOANELOR ÎNSCRISE ÎN LISTELE ELECTORALE]]</f>
        <v>42.340425531914896</v>
      </c>
      <c r="U794" s="41">
        <f>Data[[#This Row],[TOTAL CHELTUIELI EURO]]/Data[[#This Row],[NUMĂRUL PERSOANELOR ÎNSCRISE ÎN LISTELE ELECTORALE]]</f>
        <v>8.7478410635968036</v>
      </c>
      <c r="V794" s="41">
        <f>Data[[#This Row],[TOTAL CHELTUIELI LEI]]/Data[[#This Row],[NUMĂRUL PERSOANELOR CARE AU PARTICIPAT LA VOT]]</f>
        <v>60.578386605783869</v>
      </c>
      <c r="W794" s="41">
        <f>Data[[#This Row],[TOTAL CHELTUIELI EURO]]/Data[[#This Row],[NUMĂRUL PERSOANELOR CARE AU PARTICIPAT LA VOT]]</f>
        <v>12.515936985968031</v>
      </c>
      <c r="X794" s="43">
        <v>4.8400999999999996</v>
      </c>
      <c r="Y794" s="114" t="s">
        <v>2916</v>
      </c>
      <c r="Z794" s="44">
        <v>42</v>
      </c>
      <c r="AA794" s="115" t="s">
        <v>3112</v>
      </c>
      <c r="AB794" s="44">
        <v>8</v>
      </c>
      <c r="AC794" s="45"/>
    </row>
    <row r="795" spans="1:29" ht="12" customHeight="1" x14ac:dyDescent="0.2">
      <c r="A795" s="37">
        <v>794</v>
      </c>
      <c r="B795" s="38" t="s">
        <v>16</v>
      </c>
      <c r="C795" s="39" t="s">
        <v>1660</v>
      </c>
      <c r="D795" s="40">
        <v>44101</v>
      </c>
      <c r="E795" s="38">
        <v>1</v>
      </c>
      <c r="F795" s="38"/>
      <c r="G795" s="38" t="s">
        <v>2</v>
      </c>
      <c r="H795" s="38" t="s">
        <v>2</v>
      </c>
      <c r="I795" s="39">
        <v>0</v>
      </c>
      <c r="J795" s="39">
        <v>12179</v>
      </c>
      <c r="K795" s="39">
        <v>0</v>
      </c>
      <c r="L795" s="41">
        <f>SUM(Data[[#This Row],[CHELTUIELI DE PERSONAL LEI]:[CHELTUIELI DE CAPITAL (ACTIVE NEFINANCIARE ) LEI]])</f>
        <v>12179</v>
      </c>
      <c r="M795" s="41">
        <f>Data[[#This Row],[TOTAL CHELTUIELI LEI]]/Data[[#This Row],[CURS VALUTAR EURO BNR 22 07 2020]]</f>
        <v>2516.2703249932856</v>
      </c>
      <c r="N795" s="49">
        <v>2183</v>
      </c>
      <c r="O795" s="54"/>
      <c r="P795" s="54">
        <v>1353</v>
      </c>
      <c r="Q795" s="54"/>
      <c r="R795" s="54">
        <f>Data[[#This Row],[PERSOANE ÎNSCRISE ÎN LISTELE ELECTORALE (TURUL 1)            ]]+Data[[#This Row],[PERSOANE ÎNSCRISE ÎN LISTELE ELECTORALE (TURUL AL 2-LEA)]]</f>
        <v>2183</v>
      </c>
      <c r="S795" s="54">
        <f>Data[[#This Row],[PERSOANE CARE AU PARTICIPAT LA VOT (TURUL 1)]]+Data[[#This Row],[PERSOANE CARE AU PARTICIPAT LA VOT  (TURUL AL 2-LEA)]]</f>
        <v>1353</v>
      </c>
      <c r="T795" s="41">
        <f>Data[[#This Row],[TOTAL CHELTUIELI LEI]]/Data[[#This Row],[NUMĂRUL PERSOANELOR ÎNSCRISE ÎN LISTELE ELECTORALE]]</f>
        <v>5.5790196976637656</v>
      </c>
      <c r="U795" s="41">
        <f>Data[[#This Row],[TOTAL CHELTUIELI EURO]]/Data[[#This Row],[NUMĂRUL PERSOANELOR ÎNSCRISE ÎN LISTELE ELECTORALE]]</f>
        <v>1.1526662047610103</v>
      </c>
      <c r="V795" s="41">
        <f>Data[[#This Row],[TOTAL CHELTUIELI LEI]]/Data[[#This Row],[NUMĂRUL PERSOANELOR CARE AU PARTICIPAT LA VOT]]</f>
        <v>9.0014781966001483</v>
      </c>
      <c r="W795" s="41">
        <f>Data[[#This Row],[TOTAL CHELTUIELI EURO]]/Data[[#This Row],[NUMĂRUL PERSOANELOR CARE AU PARTICIPAT LA VOT]]</f>
        <v>1.8597711197289619</v>
      </c>
      <c r="X795" s="43">
        <v>4.8400999999999996</v>
      </c>
      <c r="Y795" s="114" t="s">
        <v>2892</v>
      </c>
      <c r="Z795" s="44">
        <v>5</v>
      </c>
      <c r="AA795" s="115" t="s">
        <v>3107</v>
      </c>
      <c r="AB795" s="44">
        <v>1</v>
      </c>
      <c r="AC795" s="45"/>
    </row>
    <row r="796" spans="1:29" ht="12" customHeight="1" x14ac:dyDescent="0.2">
      <c r="A796" s="37">
        <v>795</v>
      </c>
      <c r="B796" s="38" t="s">
        <v>16</v>
      </c>
      <c r="C796" s="39" t="s">
        <v>1661</v>
      </c>
      <c r="D796" s="40">
        <v>44101</v>
      </c>
      <c r="E796" s="38">
        <v>1</v>
      </c>
      <c r="F796" s="38"/>
      <c r="G796" s="38" t="s">
        <v>2</v>
      </c>
      <c r="H796" s="38" t="s">
        <v>2</v>
      </c>
      <c r="I796" s="39">
        <v>1600</v>
      </c>
      <c r="J796" s="39">
        <v>2620</v>
      </c>
      <c r="K796" s="39">
        <v>0</v>
      </c>
      <c r="L796" s="41">
        <f>SUM(Data[[#This Row],[CHELTUIELI DE PERSONAL LEI]:[CHELTUIELI DE CAPITAL (ACTIVE NEFINANCIARE ) LEI]])</f>
        <v>4220</v>
      </c>
      <c r="M796" s="41">
        <f>Data[[#This Row],[TOTAL CHELTUIELI LEI]]/Data[[#This Row],[CURS VALUTAR EURO BNR 22 07 2020]]</f>
        <v>871.88281233858811</v>
      </c>
      <c r="N796" s="49">
        <v>3185</v>
      </c>
      <c r="O796" s="54"/>
      <c r="P796" s="54">
        <v>1876</v>
      </c>
      <c r="Q796" s="54"/>
      <c r="R796" s="54">
        <f>Data[[#This Row],[PERSOANE ÎNSCRISE ÎN LISTELE ELECTORALE (TURUL 1)            ]]+Data[[#This Row],[PERSOANE ÎNSCRISE ÎN LISTELE ELECTORALE (TURUL AL 2-LEA)]]</f>
        <v>3185</v>
      </c>
      <c r="S796" s="54">
        <f>Data[[#This Row],[PERSOANE CARE AU PARTICIPAT LA VOT (TURUL 1)]]+Data[[#This Row],[PERSOANE CARE AU PARTICIPAT LA VOT  (TURUL AL 2-LEA)]]</f>
        <v>1876</v>
      </c>
      <c r="T796" s="41">
        <f>Data[[#This Row],[TOTAL CHELTUIELI LEI]]/Data[[#This Row],[NUMĂRUL PERSOANELOR ÎNSCRISE ÎN LISTELE ELECTORALE]]</f>
        <v>1.3249607535321821</v>
      </c>
      <c r="U796" s="41">
        <f>Data[[#This Row],[TOTAL CHELTUIELI EURO]]/Data[[#This Row],[NUMĂRUL PERSOANELOR ÎNSCRISE ÎN LISTELE ELECTORALE]]</f>
        <v>0.27374656588338714</v>
      </c>
      <c r="V796" s="41">
        <f>Data[[#This Row],[TOTAL CHELTUIELI LEI]]/Data[[#This Row],[NUMĂRUL PERSOANELOR CARE AU PARTICIPAT LA VOT]]</f>
        <v>2.2494669509594885</v>
      </c>
      <c r="W796" s="41">
        <f>Data[[#This Row],[TOTAL CHELTUIELI EURO]]/Data[[#This Row],[NUMĂRUL PERSOANELOR CARE AU PARTICIPAT LA VOT]]</f>
        <v>0.46475629655575057</v>
      </c>
      <c r="X796" s="43">
        <v>4.8400999999999996</v>
      </c>
      <c r="Y796" s="114" t="s">
        <v>2894</v>
      </c>
      <c r="Z796" s="44">
        <v>1</v>
      </c>
      <c r="AA796" s="115" t="s">
        <v>3105</v>
      </c>
      <c r="AB796" s="44">
        <v>0</v>
      </c>
      <c r="AC796" s="45"/>
    </row>
    <row r="797" spans="1:29" ht="12" customHeight="1" x14ac:dyDescent="0.2">
      <c r="A797" s="37">
        <v>796</v>
      </c>
      <c r="B797" s="38" t="s">
        <v>16</v>
      </c>
      <c r="C797" s="39" t="s">
        <v>1662</v>
      </c>
      <c r="D797" s="40">
        <v>44101</v>
      </c>
      <c r="E797" s="38">
        <v>1</v>
      </c>
      <c r="F797" s="38"/>
      <c r="G797" s="38" t="s">
        <v>2</v>
      </c>
      <c r="H797" s="38" t="s">
        <v>2</v>
      </c>
      <c r="I797" s="39">
        <v>577.11</v>
      </c>
      <c r="J797" s="39">
        <v>1249.9100000000001</v>
      </c>
      <c r="K797" s="39">
        <v>0</v>
      </c>
      <c r="L797" s="41">
        <f>SUM(Data[[#This Row],[CHELTUIELI DE PERSONAL LEI]:[CHELTUIELI DE CAPITAL (ACTIVE NEFINANCIARE ) LEI]])</f>
        <v>1827.02</v>
      </c>
      <c r="M797" s="41">
        <f>Data[[#This Row],[TOTAL CHELTUIELI LEI]]/Data[[#This Row],[CURS VALUTAR EURO BNR 22 07 2020]]</f>
        <v>377.47567199024814</v>
      </c>
      <c r="N797" s="49">
        <v>1135</v>
      </c>
      <c r="O797" s="54"/>
      <c r="P797" s="54">
        <v>837</v>
      </c>
      <c r="Q797" s="54"/>
      <c r="R797" s="54">
        <f>Data[[#This Row],[PERSOANE ÎNSCRISE ÎN LISTELE ELECTORALE (TURUL 1)            ]]+Data[[#This Row],[PERSOANE ÎNSCRISE ÎN LISTELE ELECTORALE (TURUL AL 2-LEA)]]</f>
        <v>1135</v>
      </c>
      <c r="S797" s="54">
        <f>Data[[#This Row],[PERSOANE CARE AU PARTICIPAT LA VOT (TURUL 1)]]+Data[[#This Row],[PERSOANE CARE AU PARTICIPAT LA VOT  (TURUL AL 2-LEA)]]</f>
        <v>837</v>
      </c>
      <c r="T797" s="41">
        <f>Data[[#This Row],[TOTAL CHELTUIELI LEI]]/Data[[#This Row],[NUMĂRUL PERSOANELOR ÎNSCRISE ÎN LISTELE ELECTORALE]]</f>
        <v>1.6097092511013216</v>
      </c>
      <c r="U797" s="41">
        <f>Data[[#This Row],[TOTAL CHELTUIELI EURO]]/Data[[#This Row],[NUMĂRUL PERSOANELOR ÎNSCRISE ÎN LISTELE ELECTORALE]]</f>
        <v>0.33257768457290587</v>
      </c>
      <c r="V797" s="41">
        <f>Data[[#This Row],[TOTAL CHELTUIELI LEI]]/Data[[#This Row],[NUMĂRUL PERSOANELOR CARE AU PARTICIPAT LA VOT]]</f>
        <v>2.1828195937873356</v>
      </c>
      <c r="W797" s="41">
        <f>Data[[#This Row],[TOTAL CHELTUIELI EURO]]/Data[[#This Row],[NUMĂRUL PERSOANELOR CARE AU PARTICIPAT LA VOT]]</f>
        <v>0.45098646593816982</v>
      </c>
      <c r="X797" s="43">
        <v>4.8400999999999996</v>
      </c>
      <c r="Y797" s="114" t="s">
        <v>2894</v>
      </c>
      <c r="Z797" s="44">
        <v>1</v>
      </c>
      <c r="AA797" s="115" t="s">
        <v>3105</v>
      </c>
      <c r="AB797" s="44">
        <v>0</v>
      </c>
      <c r="AC797" s="45"/>
    </row>
    <row r="798" spans="1:29" ht="12" customHeight="1" x14ac:dyDescent="0.2">
      <c r="A798" s="37">
        <v>797</v>
      </c>
      <c r="B798" s="38" t="s">
        <v>16</v>
      </c>
      <c r="C798" s="39" t="s">
        <v>1663</v>
      </c>
      <c r="D798" s="40">
        <v>44101</v>
      </c>
      <c r="E798" s="38">
        <v>1</v>
      </c>
      <c r="F798" s="38"/>
      <c r="G798" s="38" t="s">
        <v>2</v>
      </c>
      <c r="H798" s="38" t="s">
        <v>2</v>
      </c>
      <c r="I798" s="39">
        <v>3900</v>
      </c>
      <c r="J798" s="39">
        <v>7583</v>
      </c>
      <c r="K798" s="39">
        <v>0</v>
      </c>
      <c r="L798" s="41">
        <f>SUM(Data[[#This Row],[CHELTUIELI DE PERSONAL LEI]:[CHELTUIELI DE CAPITAL (ACTIVE NEFINANCIARE ) LEI]])</f>
        <v>11483</v>
      </c>
      <c r="M798" s="41">
        <f>Data[[#This Row],[TOTAL CHELTUIELI LEI]]/Data[[#This Row],[CURS VALUTAR EURO BNR 22 07 2020]]</f>
        <v>2372.4716431478691</v>
      </c>
      <c r="N798" s="49">
        <v>2361</v>
      </c>
      <c r="O798" s="54"/>
      <c r="P798" s="54">
        <v>1379</v>
      </c>
      <c r="Q798" s="54"/>
      <c r="R798" s="54">
        <f>Data[[#This Row],[PERSOANE ÎNSCRISE ÎN LISTELE ELECTORALE (TURUL 1)            ]]+Data[[#This Row],[PERSOANE ÎNSCRISE ÎN LISTELE ELECTORALE (TURUL AL 2-LEA)]]</f>
        <v>2361</v>
      </c>
      <c r="S798" s="54">
        <f>Data[[#This Row],[PERSOANE CARE AU PARTICIPAT LA VOT (TURUL 1)]]+Data[[#This Row],[PERSOANE CARE AU PARTICIPAT LA VOT  (TURUL AL 2-LEA)]]</f>
        <v>1379</v>
      </c>
      <c r="T798" s="41">
        <f>Data[[#This Row],[TOTAL CHELTUIELI LEI]]/Data[[#This Row],[NUMĂRUL PERSOANELOR ÎNSCRISE ÎN LISTELE ELECTORALE]]</f>
        <v>4.8636171113934772</v>
      </c>
      <c r="U798" s="41">
        <f>Data[[#This Row],[TOTAL CHELTUIELI EURO]]/Data[[#This Row],[NUMĂRUL PERSOANELOR ÎNSCRISE ÎN LISTELE ELECTORALE]]</f>
        <v>1.0048588069241293</v>
      </c>
      <c r="V798" s="41">
        <f>Data[[#This Row],[TOTAL CHELTUIELI LEI]]/Data[[#This Row],[NUMĂRUL PERSOANELOR CARE AU PARTICIPAT LA VOT]]</f>
        <v>8.3270485859318342</v>
      </c>
      <c r="W798" s="41">
        <f>Data[[#This Row],[TOTAL CHELTUIELI EURO]]/Data[[#This Row],[NUMĂRUL PERSOANELOR CARE AU PARTICIPAT LA VOT]]</f>
        <v>1.7204290378157137</v>
      </c>
      <c r="X798" s="43">
        <v>4.8400999999999996</v>
      </c>
      <c r="Y798" s="114" t="s">
        <v>2895</v>
      </c>
      <c r="Z798" s="44">
        <v>4</v>
      </c>
      <c r="AA798" s="115" t="s">
        <v>3107</v>
      </c>
      <c r="AB798" s="44">
        <v>1</v>
      </c>
      <c r="AC798" s="45"/>
    </row>
    <row r="799" spans="1:29" ht="12" customHeight="1" x14ac:dyDescent="0.2">
      <c r="A799" s="37">
        <v>798</v>
      </c>
      <c r="B799" s="38" t="s">
        <v>16</v>
      </c>
      <c r="C799" s="39" t="s">
        <v>1664</v>
      </c>
      <c r="D799" s="40">
        <v>44101</v>
      </c>
      <c r="E799" s="38">
        <v>1</v>
      </c>
      <c r="F799" s="38"/>
      <c r="G799" s="38" t="s">
        <v>2</v>
      </c>
      <c r="H799" s="38" t="s">
        <v>2</v>
      </c>
      <c r="I799" s="39">
        <v>5400</v>
      </c>
      <c r="J799" s="39">
        <v>4367.03</v>
      </c>
      <c r="K799" s="39">
        <v>0</v>
      </c>
      <c r="L799" s="41">
        <f>SUM(Data[[#This Row],[CHELTUIELI DE PERSONAL LEI]:[CHELTUIELI DE CAPITAL (ACTIVE NEFINANCIARE ) LEI]])</f>
        <v>9767.0299999999988</v>
      </c>
      <c r="M799" s="41">
        <f>Data[[#This Row],[TOTAL CHELTUIELI LEI]]/Data[[#This Row],[CURS VALUTAR EURO BNR 22 07 2020]]</f>
        <v>2017.9397119894215</v>
      </c>
      <c r="N799" s="49">
        <v>975</v>
      </c>
      <c r="O799" s="54"/>
      <c r="P799" s="54">
        <v>936</v>
      </c>
      <c r="Q799" s="54"/>
      <c r="R799" s="54">
        <f>Data[[#This Row],[PERSOANE ÎNSCRISE ÎN LISTELE ELECTORALE (TURUL 1)            ]]+Data[[#This Row],[PERSOANE ÎNSCRISE ÎN LISTELE ELECTORALE (TURUL AL 2-LEA)]]</f>
        <v>975</v>
      </c>
      <c r="S799" s="54">
        <f>Data[[#This Row],[PERSOANE CARE AU PARTICIPAT LA VOT (TURUL 1)]]+Data[[#This Row],[PERSOANE CARE AU PARTICIPAT LA VOT  (TURUL AL 2-LEA)]]</f>
        <v>936</v>
      </c>
      <c r="T799" s="41">
        <f>Data[[#This Row],[TOTAL CHELTUIELI LEI]]/Data[[#This Row],[NUMĂRUL PERSOANELOR ÎNSCRISE ÎN LISTELE ELECTORALE]]</f>
        <v>10.017466666666666</v>
      </c>
      <c r="U799" s="41">
        <f>Data[[#This Row],[TOTAL CHELTUIELI EURO]]/Data[[#This Row],[NUMĂRUL PERSOANELOR ÎNSCRISE ÎN LISTELE ELECTORALE]]</f>
        <v>2.0696817558865863</v>
      </c>
      <c r="V799" s="41">
        <f>Data[[#This Row],[TOTAL CHELTUIELI LEI]]/Data[[#This Row],[NUMĂRUL PERSOANELOR CARE AU PARTICIPAT LA VOT]]</f>
        <v>10.434861111111109</v>
      </c>
      <c r="W799" s="41">
        <f>Data[[#This Row],[TOTAL CHELTUIELI EURO]]/Data[[#This Row],[NUMĂRUL PERSOANELOR CARE AU PARTICIPAT LA VOT]]</f>
        <v>2.155918495715194</v>
      </c>
      <c r="X799" s="43">
        <v>4.8400999999999996</v>
      </c>
      <c r="Y799" s="114" t="s">
        <v>2898</v>
      </c>
      <c r="Z799" s="44">
        <v>10</v>
      </c>
      <c r="AA799" s="115" t="s">
        <v>3108</v>
      </c>
      <c r="AB799" s="44">
        <v>2</v>
      </c>
      <c r="AC799" s="45"/>
    </row>
    <row r="800" spans="1:29" ht="12" customHeight="1" x14ac:dyDescent="0.2">
      <c r="A800" s="37">
        <v>799</v>
      </c>
      <c r="B800" s="38" t="s">
        <v>16</v>
      </c>
      <c r="C800" s="39" t="s">
        <v>1665</v>
      </c>
      <c r="D800" s="40">
        <v>44101</v>
      </c>
      <c r="E800" s="38">
        <v>1</v>
      </c>
      <c r="F800" s="38"/>
      <c r="G800" s="38" t="s">
        <v>2</v>
      </c>
      <c r="H800" s="38" t="s">
        <v>2</v>
      </c>
      <c r="I800" s="39">
        <v>0</v>
      </c>
      <c r="J800" s="39">
        <v>5450</v>
      </c>
      <c r="K800" s="39">
        <v>0</v>
      </c>
      <c r="L800" s="41">
        <f>SUM(Data[[#This Row],[CHELTUIELI DE PERSONAL LEI]:[CHELTUIELI DE CAPITAL (ACTIVE NEFINANCIARE ) LEI]])</f>
        <v>5450</v>
      </c>
      <c r="M800" s="41">
        <f>Data[[#This Row],[TOTAL CHELTUIELI LEI]]/Data[[#This Row],[CURS VALUTAR EURO BNR 22 07 2020]]</f>
        <v>1126.0097931860912</v>
      </c>
      <c r="N800" s="49">
        <v>278</v>
      </c>
      <c r="O800" s="54"/>
      <c r="P800" s="54">
        <v>251</v>
      </c>
      <c r="Q800" s="54"/>
      <c r="R800" s="54">
        <f>Data[[#This Row],[PERSOANE ÎNSCRISE ÎN LISTELE ELECTORALE (TURUL 1)            ]]+Data[[#This Row],[PERSOANE ÎNSCRISE ÎN LISTELE ELECTORALE (TURUL AL 2-LEA)]]</f>
        <v>278</v>
      </c>
      <c r="S800" s="54">
        <f>Data[[#This Row],[PERSOANE CARE AU PARTICIPAT LA VOT (TURUL 1)]]+Data[[#This Row],[PERSOANE CARE AU PARTICIPAT LA VOT  (TURUL AL 2-LEA)]]</f>
        <v>251</v>
      </c>
      <c r="T800" s="41">
        <f>Data[[#This Row],[TOTAL CHELTUIELI LEI]]/Data[[#This Row],[NUMĂRUL PERSOANELOR ÎNSCRISE ÎN LISTELE ELECTORALE]]</f>
        <v>19.60431654676259</v>
      </c>
      <c r="U800" s="41">
        <f>Data[[#This Row],[TOTAL CHELTUIELI EURO]]/Data[[#This Row],[NUMĂRUL PERSOANELOR ÎNSCRISE ÎN LISTELE ELECTORALE]]</f>
        <v>4.0503949395183136</v>
      </c>
      <c r="V800" s="41">
        <f>Data[[#This Row],[TOTAL CHELTUIELI LEI]]/Data[[#This Row],[NUMĂRUL PERSOANELOR CARE AU PARTICIPAT LA VOT]]</f>
        <v>21.713147410358566</v>
      </c>
      <c r="W800" s="41">
        <f>Data[[#This Row],[TOTAL CHELTUIELI EURO]]/Data[[#This Row],[NUMĂRUL PERSOANELOR CARE AU PARTICIPAT LA VOT]]</f>
        <v>4.4860947935700848</v>
      </c>
      <c r="X800" s="43">
        <v>4.8400999999999996</v>
      </c>
      <c r="Y800" s="114" t="s">
        <v>2908</v>
      </c>
      <c r="Z800" s="44">
        <v>19</v>
      </c>
      <c r="AA800" s="115" t="s">
        <v>3110</v>
      </c>
      <c r="AB800" s="44">
        <v>4</v>
      </c>
      <c r="AC800" s="45"/>
    </row>
    <row r="801" spans="1:29" ht="12" customHeight="1" x14ac:dyDescent="0.2">
      <c r="A801" s="37">
        <v>800</v>
      </c>
      <c r="B801" s="38" t="s">
        <v>16</v>
      </c>
      <c r="C801" s="39" t="s">
        <v>1666</v>
      </c>
      <c r="D801" s="40">
        <v>44101</v>
      </c>
      <c r="E801" s="38">
        <v>1</v>
      </c>
      <c r="F801" s="38"/>
      <c r="G801" s="38" t="s">
        <v>2</v>
      </c>
      <c r="H801" s="38" t="s">
        <v>2</v>
      </c>
      <c r="I801" s="39">
        <v>900</v>
      </c>
      <c r="J801" s="39">
        <v>7398.95</v>
      </c>
      <c r="K801" s="39">
        <v>0</v>
      </c>
      <c r="L801" s="41">
        <f>SUM(Data[[#This Row],[CHELTUIELI DE PERSONAL LEI]:[CHELTUIELI DE CAPITAL (ACTIVE NEFINANCIARE ) LEI]])</f>
        <v>8298.9500000000007</v>
      </c>
      <c r="M801" s="41">
        <f>Data[[#This Row],[TOTAL CHELTUIELI LEI]]/Data[[#This Row],[CURS VALUTAR EURO BNR 22 07 2020]]</f>
        <v>1714.6236648003144</v>
      </c>
      <c r="N801" s="49">
        <v>1710</v>
      </c>
      <c r="O801" s="54"/>
      <c r="P801" s="54">
        <v>1000</v>
      </c>
      <c r="Q801" s="54"/>
      <c r="R801" s="54">
        <f>Data[[#This Row],[PERSOANE ÎNSCRISE ÎN LISTELE ELECTORALE (TURUL 1)            ]]+Data[[#This Row],[PERSOANE ÎNSCRISE ÎN LISTELE ELECTORALE (TURUL AL 2-LEA)]]</f>
        <v>1710</v>
      </c>
      <c r="S801" s="54">
        <f>Data[[#This Row],[PERSOANE CARE AU PARTICIPAT LA VOT (TURUL 1)]]+Data[[#This Row],[PERSOANE CARE AU PARTICIPAT LA VOT  (TURUL AL 2-LEA)]]</f>
        <v>1000</v>
      </c>
      <c r="T801" s="41">
        <f>Data[[#This Row],[TOTAL CHELTUIELI LEI]]/Data[[#This Row],[NUMĂRUL PERSOANELOR ÎNSCRISE ÎN LISTELE ELECTORALE]]</f>
        <v>4.8531871345029245</v>
      </c>
      <c r="U801" s="41">
        <f>Data[[#This Row],[TOTAL CHELTUIELI EURO]]/Data[[#This Row],[NUMĂRUL PERSOANELOR ÎNSCRISE ÎN LISTELE ELECTORALE]]</f>
        <v>1.0027038975440434</v>
      </c>
      <c r="V801" s="41">
        <f>Data[[#This Row],[TOTAL CHELTUIELI LEI]]/Data[[#This Row],[NUMĂRUL PERSOANELOR CARE AU PARTICIPAT LA VOT]]</f>
        <v>8.2989500000000014</v>
      </c>
      <c r="W801" s="41">
        <f>Data[[#This Row],[TOTAL CHELTUIELI EURO]]/Data[[#This Row],[NUMĂRUL PERSOANELOR CARE AU PARTICIPAT LA VOT]]</f>
        <v>1.7146236648003144</v>
      </c>
      <c r="X801" s="43">
        <v>4.8400999999999996</v>
      </c>
      <c r="Y801" s="114" t="s">
        <v>2895</v>
      </c>
      <c r="Z801" s="44">
        <v>4</v>
      </c>
      <c r="AA801" s="115" t="s">
        <v>3107</v>
      </c>
      <c r="AB801" s="44">
        <v>1</v>
      </c>
      <c r="AC801" s="45"/>
    </row>
    <row r="802" spans="1:29" ht="12" customHeight="1" x14ac:dyDescent="0.2">
      <c r="A802" s="37">
        <v>801</v>
      </c>
      <c r="B802" s="38" t="s">
        <v>16</v>
      </c>
      <c r="C802" s="39" t="s">
        <v>1667</v>
      </c>
      <c r="D802" s="40">
        <v>44101</v>
      </c>
      <c r="E802" s="38">
        <v>1</v>
      </c>
      <c r="F802" s="38"/>
      <c r="G802" s="38" t="s">
        <v>2</v>
      </c>
      <c r="H802" s="38" t="s">
        <v>2</v>
      </c>
      <c r="I802" s="39">
        <v>4400</v>
      </c>
      <c r="J802" s="39">
        <v>5742</v>
      </c>
      <c r="K802" s="39">
        <v>0</v>
      </c>
      <c r="L802" s="41">
        <f>SUM(Data[[#This Row],[CHELTUIELI DE PERSONAL LEI]:[CHELTUIELI DE CAPITAL (ACTIVE NEFINANCIARE ) LEI]])</f>
        <v>10142</v>
      </c>
      <c r="M802" s="41">
        <f>Data[[#This Row],[TOTAL CHELTUIELI LEI]]/Data[[#This Row],[CURS VALUTAR EURO BNR 22 07 2020]]</f>
        <v>2095.4112518336401</v>
      </c>
      <c r="N802" s="49">
        <v>2399</v>
      </c>
      <c r="O802" s="54"/>
      <c r="P802" s="54">
        <v>1419</v>
      </c>
      <c r="Q802" s="54"/>
      <c r="R802" s="54">
        <f>Data[[#This Row],[PERSOANE ÎNSCRISE ÎN LISTELE ELECTORALE (TURUL 1)            ]]+Data[[#This Row],[PERSOANE ÎNSCRISE ÎN LISTELE ELECTORALE (TURUL AL 2-LEA)]]</f>
        <v>2399</v>
      </c>
      <c r="S802" s="54">
        <f>Data[[#This Row],[PERSOANE CARE AU PARTICIPAT LA VOT (TURUL 1)]]+Data[[#This Row],[PERSOANE CARE AU PARTICIPAT LA VOT  (TURUL AL 2-LEA)]]</f>
        <v>1419</v>
      </c>
      <c r="T802" s="41">
        <f>Data[[#This Row],[TOTAL CHELTUIELI LEI]]/Data[[#This Row],[NUMĂRUL PERSOANELOR ÎNSCRISE ÎN LISTELE ELECTORALE]]</f>
        <v>4.2275948311796583</v>
      </c>
      <c r="U802" s="41">
        <f>Data[[#This Row],[TOTAL CHELTUIELI EURO]]/Data[[#This Row],[NUMĂRUL PERSOANELOR ÎNSCRISE ÎN LISTELE ELECTORALE]]</f>
        <v>0.87345195991398084</v>
      </c>
      <c r="V802" s="41">
        <f>Data[[#This Row],[TOTAL CHELTUIELI LEI]]/Data[[#This Row],[NUMĂRUL PERSOANELOR CARE AU PARTICIPAT LA VOT]]</f>
        <v>7.1472868217054266</v>
      </c>
      <c r="W802" s="41">
        <f>Data[[#This Row],[TOTAL CHELTUIELI EURO]]/Data[[#This Row],[NUMĂRUL PERSOANELOR CARE AU PARTICIPAT LA VOT]]</f>
        <v>1.4766816432936154</v>
      </c>
      <c r="X802" s="43">
        <v>4.8400999999999996</v>
      </c>
      <c r="Y802" s="114" t="s">
        <v>2895</v>
      </c>
      <c r="Z802" s="44">
        <v>4</v>
      </c>
      <c r="AA802" s="115" t="s">
        <v>3105</v>
      </c>
      <c r="AB802" s="44">
        <v>0</v>
      </c>
      <c r="AC802" s="45"/>
    </row>
    <row r="803" spans="1:29" ht="12" customHeight="1" x14ac:dyDescent="0.2">
      <c r="A803" s="37">
        <v>802</v>
      </c>
      <c r="B803" s="38" t="s">
        <v>16</v>
      </c>
      <c r="C803" s="39" t="s">
        <v>1668</v>
      </c>
      <c r="D803" s="40">
        <v>44101</v>
      </c>
      <c r="E803" s="38">
        <v>1</v>
      </c>
      <c r="F803" s="38"/>
      <c r="G803" s="38" t="s">
        <v>2</v>
      </c>
      <c r="H803" s="38" t="s">
        <v>2</v>
      </c>
      <c r="I803" s="39">
        <v>0</v>
      </c>
      <c r="J803" s="39">
        <v>6204.01</v>
      </c>
      <c r="K803" s="39">
        <v>0</v>
      </c>
      <c r="L803" s="41">
        <f>SUM(Data[[#This Row],[CHELTUIELI DE PERSONAL LEI]:[CHELTUIELI DE CAPITAL (ACTIVE NEFINANCIARE ) LEI]])</f>
        <v>6204.01</v>
      </c>
      <c r="M803" s="41">
        <f>Data[[#This Row],[TOTAL CHELTUIELI LEI]]/Data[[#This Row],[CURS VALUTAR EURO BNR 22 07 2020]]</f>
        <v>1281.7937645916409</v>
      </c>
      <c r="N803" s="49">
        <v>2515</v>
      </c>
      <c r="O803" s="54"/>
      <c r="P803" s="54">
        <v>1227</v>
      </c>
      <c r="Q803" s="54"/>
      <c r="R803" s="54">
        <f>Data[[#This Row],[PERSOANE ÎNSCRISE ÎN LISTELE ELECTORALE (TURUL 1)            ]]+Data[[#This Row],[PERSOANE ÎNSCRISE ÎN LISTELE ELECTORALE (TURUL AL 2-LEA)]]</f>
        <v>2515</v>
      </c>
      <c r="S803" s="54">
        <f>Data[[#This Row],[PERSOANE CARE AU PARTICIPAT LA VOT (TURUL 1)]]+Data[[#This Row],[PERSOANE CARE AU PARTICIPAT LA VOT  (TURUL AL 2-LEA)]]</f>
        <v>1227</v>
      </c>
      <c r="T803" s="41">
        <f>Data[[#This Row],[TOTAL CHELTUIELI LEI]]/Data[[#This Row],[NUMĂRUL PERSOANELOR ÎNSCRISE ÎN LISTELE ELECTORALE]]</f>
        <v>2.4668031809145132</v>
      </c>
      <c r="U803" s="41">
        <f>Data[[#This Row],[TOTAL CHELTUIELI EURO]]/Data[[#This Row],[NUMĂRUL PERSOANELOR ÎNSCRISE ÎN LISTELE ELECTORALE]]</f>
        <v>0.50965954854538409</v>
      </c>
      <c r="V803" s="41">
        <f>Data[[#This Row],[TOTAL CHELTUIELI LEI]]/Data[[#This Row],[NUMĂRUL PERSOANELOR CARE AU PARTICIPAT LA VOT]]</f>
        <v>5.056242868785656</v>
      </c>
      <c r="W803" s="41">
        <f>Data[[#This Row],[TOTAL CHELTUIELI EURO]]/Data[[#This Row],[NUMĂRUL PERSOANELOR CARE AU PARTICIPAT LA VOT]]</f>
        <v>1.044656694858713</v>
      </c>
      <c r="X803" s="43">
        <v>4.8400999999999996</v>
      </c>
      <c r="Y803" s="114" t="s">
        <v>2891</v>
      </c>
      <c r="Z803" s="44">
        <v>2</v>
      </c>
      <c r="AA803" s="115" t="s">
        <v>3105</v>
      </c>
      <c r="AB803" s="44">
        <v>0</v>
      </c>
      <c r="AC803" s="45"/>
    </row>
    <row r="804" spans="1:29" ht="12" customHeight="1" x14ac:dyDescent="0.2">
      <c r="A804" s="37">
        <v>803</v>
      </c>
      <c r="B804" s="38" t="s">
        <v>16</v>
      </c>
      <c r="C804" s="39" t="s">
        <v>1669</v>
      </c>
      <c r="D804" s="40">
        <v>44101</v>
      </c>
      <c r="E804" s="38">
        <v>1</v>
      </c>
      <c r="F804" s="38"/>
      <c r="G804" s="38" t="s">
        <v>2</v>
      </c>
      <c r="H804" s="38" t="s">
        <v>2</v>
      </c>
      <c r="I804" s="39">
        <v>880</v>
      </c>
      <c r="J804" s="39">
        <v>1147</v>
      </c>
      <c r="K804" s="39">
        <v>0</v>
      </c>
      <c r="L804" s="41">
        <f>SUM(Data[[#This Row],[CHELTUIELI DE PERSONAL LEI]:[CHELTUIELI DE CAPITAL (ACTIVE NEFINANCIARE ) LEI]])</f>
        <v>2027</v>
      </c>
      <c r="M804" s="41">
        <f>Data[[#This Row],[TOTAL CHELTUIELI LEI]]/Data[[#This Row],[CURS VALUTAR EURO BNR 22 07 2020]]</f>
        <v>418.79300014462513</v>
      </c>
      <c r="N804" s="49">
        <v>784</v>
      </c>
      <c r="O804" s="54"/>
      <c r="P804" s="54">
        <v>599</v>
      </c>
      <c r="Q804" s="54"/>
      <c r="R804" s="54">
        <f>Data[[#This Row],[PERSOANE ÎNSCRISE ÎN LISTELE ELECTORALE (TURUL 1)            ]]+Data[[#This Row],[PERSOANE ÎNSCRISE ÎN LISTELE ELECTORALE (TURUL AL 2-LEA)]]</f>
        <v>784</v>
      </c>
      <c r="S804" s="54">
        <f>Data[[#This Row],[PERSOANE CARE AU PARTICIPAT LA VOT (TURUL 1)]]+Data[[#This Row],[PERSOANE CARE AU PARTICIPAT LA VOT  (TURUL AL 2-LEA)]]</f>
        <v>599</v>
      </c>
      <c r="T804" s="41">
        <f>Data[[#This Row],[TOTAL CHELTUIELI LEI]]/Data[[#This Row],[NUMĂRUL PERSOANELOR ÎNSCRISE ÎN LISTELE ELECTORALE]]</f>
        <v>2.5854591836734695</v>
      </c>
      <c r="U804" s="41">
        <f>Data[[#This Row],[TOTAL CHELTUIELI EURO]]/Data[[#This Row],[NUMĂRUL PERSOANELOR ÎNSCRISE ÎN LISTELE ELECTORALE]]</f>
        <v>0.53417474508243001</v>
      </c>
      <c r="V804" s="41">
        <f>Data[[#This Row],[TOTAL CHELTUIELI LEI]]/Data[[#This Row],[NUMĂRUL PERSOANELOR CARE AU PARTICIPAT LA VOT]]</f>
        <v>3.3839732888146909</v>
      </c>
      <c r="W804" s="41">
        <f>Data[[#This Row],[TOTAL CHELTUIELI EURO]]/Data[[#This Row],[NUMĂRUL PERSOANELOR CARE AU PARTICIPAT LA VOT]]</f>
        <v>0.69915358955697016</v>
      </c>
      <c r="X804" s="43">
        <v>4.8400999999999996</v>
      </c>
      <c r="Y804" s="114" t="s">
        <v>2891</v>
      </c>
      <c r="Z804" s="44">
        <v>2</v>
      </c>
      <c r="AA804" s="115" t="s">
        <v>3105</v>
      </c>
      <c r="AB804" s="44">
        <v>0</v>
      </c>
      <c r="AC804" s="45"/>
    </row>
    <row r="805" spans="1:29" ht="12" customHeight="1" x14ac:dyDescent="0.2">
      <c r="A805" s="37">
        <v>804</v>
      </c>
      <c r="B805" s="38" t="s">
        <v>16</v>
      </c>
      <c r="C805" s="39" t="s">
        <v>1670</v>
      </c>
      <c r="D805" s="40">
        <v>44101</v>
      </c>
      <c r="E805" s="38">
        <v>1</v>
      </c>
      <c r="F805" s="38"/>
      <c r="G805" s="38" t="s">
        <v>2</v>
      </c>
      <c r="H805" s="38" t="s">
        <v>2</v>
      </c>
      <c r="I805" s="39">
        <v>3505</v>
      </c>
      <c r="J805" s="39">
        <v>2868</v>
      </c>
      <c r="K805" s="39">
        <v>0</v>
      </c>
      <c r="L805" s="41">
        <f>SUM(Data[[#This Row],[CHELTUIELI DE PERSONAL LEI]:[CHELTUIELI DE CAPITAL (ACTIVE NEFINANCIARE ) LEI]])</f>
        <v>6373</v>
      </c>
      <c r="M805" s="41">
        <f>Data[[#This Row],[TOTAL CHELTUIELI LEI]]/Data[[#This Row],[CURS VALUTAR EURO BNR 22 07 2020]]</f>
        <v>1316.7083324724697</v>
      </c>
      <c r="N805" s="49">
        <v>1352</v>
      </c>
      <c r="O805" s="54"/>
      <c r="P805" s="54">
        <v>978</v>
      </c>
      <c r="Q805" s="54"/>
      <c r="R805" s="54">
        <f>Data[[#This Row],[PERSOANE ÎNSCRISE ÎN LISTELE ELECTORALE (TURUL 1)            ]]+Data[[#This Row],[PERSOANE ÎNSCRISE ÎN LISTELE ELECTORALE (TURUL AL 2-LEA)]]</f>
        <v>1352</v>
      </c>
      <c r="S805" s="54">
        <f>Data[[#This Row],[PERSOANE CARE AU PARTICIPAT LA VOT (TURUL 1)]]+Data[[#This Row],[PERSOANE CARE AU PARTICIPAT LA VOT  (TURUL AL 2-LEA)]]</f>
        <v>978</v>
      </c>
      <c r="T805" s="41">
        <f>Data[[#This Row],[TOTAL CHELTUIELI LEI]]/Data[[#This Row],[NUMĂRUL PERSOANELOR ÎNSCRISE ÎN LISTELE ELECTORALE]]</f>
        <v>4.7137573964497044</v>
      </c>
      <c r="U805" s="41">
        <f>Data[[#This Row],[TOTAL CHELTUIELI EURO]]/Data[[#This Row],[NUMĂRUL PERSOANELOR ÎNSCRISE ÎN LISTELE ELECTORALE]]</f>
        <v>0.973896695615732</v>
      </c>
      <c r="V805" s="41">
        <f>Data[[#This Row],[TOTAL CHELTUIELI LEI]]/Data[[#This Row],[NUMĂRUL PERSOANELOR CARE AU PARTICIPAT LA VOT]]</f>
        <v>6.5163599182004086</v>
      </c>
      <c r="W805" s="41">
        <f>Data[[#This Row],[TOTAL CHELTUIELI EURO]]/Data[[#This Row],[NUMĂRUL PERSOANELOR CARE AU PARTICIPAT LA VOT]]</f>
        <v>1.3463275383154087</v>
      </c>
      <c r="X805" s="43">
        <v>4.8400999999999996</v>
      </c>
      <c r="Y805" s="114" t="s">
        <v>2895</v>
      </c>
      <c r="Z805" s="44">
        <v>4</v>
      </c>
      <c r="AA805" s="115" t="s">
        <v>3105</v>
      </c>
      <c r="AB805" s="44">
        <v>0</v>
      </c>
      <c r="AC805" s="45"/>
    </row>
    <row r="806" spans="1:29" ht="12" customHeight="1" x14ac:dyDescent="0.2">
      <c r="A806" s="37">
        <v>805</v>
      </c>
      <c r="B806" s="38" t="s">
        <v>16</v>
      </c>
      <c r="C806" s="39" t="s">
        <v>1671</v>
      </c>
      <c r="D806" s="40">
        <v>44101</v>
      </c>
      <c r="E806" s="38">
        <v>1</v>
      </c>
      <c r="F806" s="38"/>
      <c r="G806" s="38" t="s">
        <v>2</v>
      </c>
      <c r="H806" s="38" t="s">
        <v>2</v>
      </c>
      <c r="I806" s="39">
        <v>1200</v>
      </c>
      <c r="J806" s="39">
        <v>8000</v>
      </c>
      <c r="K806" s="39">
        <v>0</v>
      </c>
      <c r="L806" s="41">
        <f>SUM(Data[[#This Row],[CHELTUIELI DE PERSONAL LEI]:[CHELTUIELI DE CAPITAL (ACTIVE NEFINANCIARE ) LEI]])</f>
        <v>9200</v>
      </c>
      <c r="M806" s="41">
        <f>Data[[#This Row],[TOTAL CHELTUIELI LEI]]/Data[[#This Row],[CURS VALUTAR EURO BNR 22 07 2020]]</f>
        <v>1900.787173818723</v>
      </c>
      <c r="N806" s="49">
        <v>859</v>
      </c>
      <c r="O806" s="54"/>
      <c r="P806" s="54">
        <v>614</v>
      </c>
      <c r="Q806" s="54"/>
      <c r="R806" s="54">
        <f>Data[[#This Row],[PERSOANE ÎNSCRISE ÎN LISTELE ELECTORALE (TURUL 1)            ]]+Data[[#This Row],[PERSOANE ÎNSCRISE ÎN LISTELE ELECTORALE (TURUL AL 2-LEA)]]</f>
        <v>859</v>
      </c>
      <c r="S806" s="54">
        <f>Data[[#This Row],[PERSOANE CARE AU PARTICIPAT LA VOT (TURUL 1)]]+Data[[#This Row],[PERSOANE CARE AU PARTICIPAT LA VOT  (TURUL AL 2-LEA)]]</f>
        <v>614</v>
      </c>
      <c r="T806" s="41">
        <f>Data[[#This Row],[TOTAL CHELTUIELI LEI]]/Data[[#This Row],[NUMĂRUL PERSOANELOR ÎNSCRISE ÎN LISTELE ELECTORALE]]</f>
        <v>10.710128055878929</v>
      </c>
      <c r="U806" s="41">
        <f>Data[[#This Row],[TOTAL CHELTUIELI EURO]]/Data[[#This Row],[NUMĂRUL PERSOANELOR ÎNSCRISE ÎN LISTELE ELECTORALE]]</f>
        <v>2.2127906563663831</v>
      </c>
      <c r="V806" s="41">
        <f>Data[[#This Row],[TOTAL CHELTUIELI LEI]]/Data[[#This Row],[NUMĂRUL PERSOANELOR CARE AU PARTICIPAT LA VOT]]</f>
        <v>14.983713355048859</v>
      </c>
      <c r="W806" s="41">
        <f>Data[[#This Row],[TOTAL CHELTUIELI EURO]]/Data[[#This Row],[NUMĂRUL PERSOANELOR CARE AU PARTICIPAT LA VOT]]</f>
        <v>3.0957445827666499</v>
      </c>
      <c r="X806" s="43">
        <v>4.8400999999999996</v>
      </c>
      <c r="Y806" s="114" t="s">
        <v>2898</v>
      </c>
      <c r="Z806" s="44">
        <v>10</v>
      </c>
      <c r="AA806" s="115" t="s">
        <v>3108</v>
      </c>
      <c r="AB806" s="44">
        <v>2</v>
      </c>
      <c r="AC806" s="45"/>
    </row>
    <row r="807" spans="1:29" ht="12" customHeight="1" x14ac:dyDescent="0.2">
      <c r="A807" s="37">
        <v>806</v>
      </c>
      <c r="B807" s="38" t="s">
        <v>16</v>
      </c>
      <c r="C807" s="39" t="s">
        <v>1672</v>
      </c>
      <c r="D807" s="40">
        <v>44101</v>
      </c>
      <c r="E807" s="38">
        <v>1</v>
      </c>
      <c r="F807" s="38"/>
      <c r="G807" s="38" t="s">
        <v>2</v>
      </c>
      <c r="H807" s="38" t="s">
        <v>2</v>
      </c>
      <c r="I807" s="39">
        <v>200</v>
      </c>
      <c r="J807" s="39">
        <v>8564</v>
      </c>
      <c r="K807" s="39">
        <v>0</v>
      </c>
      <c r="L807" s="41">
        <f>SUM(Data[[#This Row],[CHELTUIELI DE PERSONAL LEI]:[CHELTUIELI DE CAPITAL (ACTIVE NEFINANCIARE ) LEI]])</f>
        <v>8764</v>
      </c>
      <c r="M807" s="41">
        <f>Data[[#This Row],[TOTAL CHELTUIELI LEI]]/Data[[#This Row],[CURS VALUTAR EURO BNR 22 07 2020]]</f>
        <v>1810.7063903638357</v>
      </c>
      <c r="N807" s="49">
        <v>493</v>
      </c>
      <c r="O807" s="54"/>
      <c r="P807" s="54">
        <v>343</v>
      </c>
      <c r="Q807" s="54"/>
      <c r="R807" s="54">
        <f>Data[[#This Row],[PERSOANE ÎNSCRISE ÎN LISTELE ELECTORALE (TURUL 1)            ]]+Data[[#This Row],[PERSOANE ÎNSCRISE ÎN LISTELE ELECTORALE (TURUL AL 2-LEA)]]</f>
        <v>493</v>
      </c>
      <c r="S807" s="54">
        <f>Data[[#This Row],[PERSOANE CARE AU PARTICIPAT LA VOT (TURUL 1)]]+Data[[#This Row],[PERSOANE CARE AU PARTICIPAT LA VOT  (TURUL AL 2-LEA)]]</f>
        <v>343</v>
      </c>
      <c r="T807" s="41">
        <f>Data[[#This Row],[TOTAL CHELTUIELI LEI]]/Data[[#This Row],[NUMĂRUL PERSOANELOR ÎNSCRISE ÎN LISTELE ELECTORALE]]</f>
        <v>17.776876267748477</v>
      </c>
      <c r="U807" s="41">
        <f>Data[[#This Row],[TOTAL CHELTUIELI EURO]]/Data[[#This Row],[NUMĂRUL PERSOANELOR ÎNSCRISE ÎN LISTELE ELECTORALE]]</f>
        <v>3.6728324348150827</v>
      </c>
      <c r="V807" s="41">
        <f>Data[[#This Row],[TOTAL CHELTUIELI LEI]]/Data[[#This Row],[NUMĂRUL PERSOANELOR CARE AU PARTICIPAT LA VOT]]</f>
        <v>25.551020408163264</v>
      </c>
      <c r="W807" s="41">
        <f>Data[[#This Row],[TOTAL CHELTUIELI EURO]]/Data[[#This Row],[NUMĂRUL PERSOANELOR CARE AU PARTICIPAT LA VOT]]</f>
        <v>5.2790273771540397</v>
      </c>
      <c r="X807" s="43">
        <v>4.8400999999999996</v>
      </c>
      <c r="Y807" s="114" t="s">
        <v>2907</v>
      </c>
      <c r="Z807" s="44">
        <v>17</v>
      </c>
      <c r="AA807" s="115" t="s">
        <v>3106</v>
      </c>
      <c r="AB807" s="44">
        <v>3</v>
      </c>
      <c r="AC807" s="45"/>
    </row>
    <row r="808" spans="1:29" ht="12" customHeight="1" x14ac:dyDescent="0.2">
      <c r="A808" s="37">
        <v>807</v>
      </c>
      <c r="B808" s="38" t="s">
        <v>16</v>
      </c>
      <c r="C808" s="39" t="s">
        <v>1673</v>
      </c>
      <c r="D808" s="40">
        <v>44101</v>
      </c>
      <c r="E808" s="38">
        <v>1</v>
      </c>
      <c r="F808" s="38"/>
      <c r="G808" s="38" t="s">
        <v>2</v>
      </c>
      <c r="H808" s="38" t="s">
        <v>2</v>
      </c>
      <c r="I808" s="39">
        <v>2160</v>
      </c>
      <c r="J808" s="39">
        <v>3113.64</v>
      </c>
      <c r="K808" s="39">
        <v>0</v>
      </c>
      <c r="L808" s="41">
        <f>SUM(Data[[#This Row],[CHELTUIELI DE PERSONAL LEI]:[CHELTUIELI DE CAPITAL (ACTIVE NEFINANCIARE ) LEI]])</f>
        <v>5273.6399999999994</v>
      </c>
      <c r="M808" s="41">
        <f>Data[[#This Row],[TOTAL CHELTUIELI LEI]]/Data[[#This Row],[CURS VALUTAR EURO BNR 22 07 2020]]</f>
        <v>1089.5725294931922</v>
      </c>
      <c r="N808" s="49">
        <v>2342</v>
      </c>
      <c r="O808" s="54"/>
      <c r="P808" s="54">
        <v>1609</v>
      </c>
      <c r="Q808" s="54"/>
      <c r="R808" s="54">
        <f>Data[[#This Row],[PERSOANE ÎNSCRISE ÎN LISTELE ELECTORALE (TURUL 1)            ]]+Data[[#This Row],[PERSOANE ÎNSCRISE ÎN LISTELE ELECTORALE (TURUL AL 2-LEA)]]</f>
        <v>2342</v>
      </c>
      <c r="S808" s="54">
        <f>Data[[#This Row],[PERSOANE CARE AU PARTICIPAT LA VOT (TURUL 1)]]+Data[[#This Row],[PERSOANE CARE AU PARTICIPAT LA VOT  (TURUL AL 2-LEA)]]</f>
        <v>1609</v>
      </c>
      <c r="T808" s="41">
        <f>Data[[#This Row],[TOTAL CHELTUIELI LEI]]/Data[[#This Row],[NUMĂRUL PERSOANELOR ÎNSCRISE ÎN LISTELE ELECTORALE]]</f>
        <v>2.2517677198975234</v>
      </c>
      <c r="U808" s="41">
        <f>Data[[#This Row],[TOTAL CHELTUIELI EURO]]/Data[[#This Row],[NUMĂRUL PERSOANELOR ÎNSCRISE ÎN LISTELE ELECTORALE]]</f>
        <v>0.46523165221741769</v>
      </c>
      <c r="V808" s="41">
        <f>Data[[#This Row],[TOTAL CHELTUIELI LEI]]/Data[[#This Row],[NUMĂRUL PERSOANELOR CARE AU PARTICIPAT LA VOT]]</f>
        <v>3.2775885643256677</v>
      </c>
      <c r="W808" s="41">
        <f>Data[[#This Row],[TOTAL CHELTUIELI EURO]]/Data[[#This Row],[NUMĂRUL PERSOANELOR CARE AU PARTICIPAT LA VOT]]</f>
        <v>0.67717372870925552</v>
      </c>
      <c r="X808" s="43">
        <v>4.8400999999999996</v>
      </c>
      <c r="Y808" s="114" t="s">
        <v>2891</v>
      </c>
      <c r="Z808" s="44">
        <v>2</v>
      </c>
      <c r="AA808" s="115" t="s">
        <v>3105</v>
      </c>
      <c r="AB808" s="44">
        <v>0</v>
      </c>
      <c r="AC808" s="45"/>
    </row>
    <row r="809" spans="1:29" ht="12" customHeight="1" x14ac:dyDescent="0.2">
      <c r="A809" s="37">
        <v>808</v>
      </c>
      <c r="B809" s="38" t="s">
        <v>16</v>
      </c>
      <c r="C809" s="39" t="s">
        <v>1674</v>
      </c>
      <c r="D809" s="40">
        <v>44101</v>
      </c>
      <c r="E809" s="38">
        <v>1</v>
      </c>
      <c r="F809" s="38"/>
      <c r="G809" s="38" t="s">
        <v>2</v>
      </c>
      <c r="H809" s="38" t="s">
        <v>2</v>
      </c>
      <c r="I809" s="39">
        <v>2880</v>
      </c>
      <c r="J809" s="39">
        <v>5146.3500000000004</v>
      </c>
      <c r="K809" s="39">
        <v>0</v>
      </c>
      <c r="L809" s="41">
        <f>SUM(Data[[#This Row],[CHELTUIELI DE PERSONAL LEI]:[CHELTUIELI DE CAPITAL (ACTIVE NEFINANCIARE ) LEI]])</f>
        <v>8026.35</v>
      </c>
      <c r="M809" s="41">
        <f>Data[[#This Row],[TOTAL CHELTUIELI LEI]]/Data[[#This Row],[CURS VALUTAR EURO BNR 22 07 2020]]</f>
        <v>1658.3025144108594</v>
      </c>
      <c r="N809" s="49">
        <v>930</v>
      </c>
      <c r="O809" s="54"/>
      <c r="P809" s="54">
        <v>746</v>
      </c>
      <c r="Q809" s="54"/>
      <c r="R809" s="54">
        <f>Data[[#This Row],[PERSOANE ÎNSCRISE ÎN LISTELE ELECTORALE (TURUL 1)            ]]+Data[[#This Row],[PERSOANE ÎNSCRISE ÎN LISTELE ELECTORALE (TURUL AL 2-LEA)]]</f>
        <v>930</v>
      </c>
      <c r="S809" s="54">
        <f>Data[[#This Row],[PERSOANE CARE AU PARTICIPAT LA VOT (TURUL 1)]]+Data[[#This Row],[PERSOANE CARE AU PARTICIPAT LA VOT  (TURUL AL 2-LEA)]]</f>
        <v>746</v>
      </c>
      <c r="T809" s="41">
        <f>Data[[#This Row],[TOTAL CHELTUIELI LEI]]/Data[[#This Row],[NUMĂRUL PERSOANELOR ÎNSCRISE ÎN LISTELE ELECTORALE]]</f>
        <v>8.6304838709677423</v>
      </c>
      <c r="U809" s="41">
        <f>Data[[#This Row],[TOTAL CHELTUIELI EURO]]/Data[[#This Row],[NUMĂRUL PERSOANELOR ÎNSCRISE ÎN LISTELE ELECTORALE]]</f>
        <v>1.7831209832374832</v>
      </c>
      <c r="V809" s="41">
        <f>Data[[#This Row],[TOTAL CHELTUIELI LEI]]/Data[[#This Row],[NUMĂRUL PERSOANELOR CARE AU PARTICIPAT LA VOT]]</f>
        <v>10.759182305630027</v>
      </c>
      <c r="W809" s="41">
        <f>Data[[#This Row],[TOTAL CHELTUIELI EURO]]/Data[[#This Row],[NUMĂRUL PERSOANELOR CARE AU PARTICIPAT LA VOT]]</f>
        <v>2.2229256225346643</v>
      </c>
      <c r="X809" s="43">
        <v>4.8400999999999996</v>
      </c>
      <c r="Y809" s="114" t="s">
        <v>2896</v>
      </c>
      <c r="Z809" s="44">
        <v>8</v>
      </c>
      <c r="AA809" s="115" t="s">
        <v>3107</v>
      </c>
      <c r="AB809" s="44">
        <v>1</v>
      </c>
      <c r="AC809" s="45"/>
    </row>
    <row r="810" spans="1:29" ht="12" customHeight="1" x14ac:dyDescent="0.2">
      <c r="A810" s="37">
        <v>809</v>
      </c>
      <c r="B810" s="38" t="s">
        <v>16</v>
      </c>
      <c r="C810" s="39" t="s">
        <v>1675</v>
      </c>
      <c r="D810" s="40">
        <v>44101</v>
      </c>
      <c r="E810" s="38">
        <v>1</v>
      </c>
      <c r="F810" s="38"/>
      <c r="G810" s="38" t="s">
        <v>2</v>
      </c>
      <c r="H810" s="38" t="s">
        <v>2</v>
      </c>
      <c r="I810" s="39">
        <v>0</v>
      </c>
      <c r="J810" s="39">
        <v>5000</v>
      </c>
      <c r="K810" s="39">
        <v>0</v>
      </c>
      <c r="L810" s="41">
        <f>SUM(Data[[#This Row],[CHELTUIELI DE PERSONAL LEI]:[CHELTUIELI DE CAPITAL (ACTIVE NEFINANCIARE ) LEI]])</f>
        <v>5000</v>
      </c>
      <c r="M810" s="41">
        <f>Data[[#This Row],[TOTAL CHELTUIELI LEI]]/Data[[#This Row],[CURS VALUTAR EURO BNR 22 07 2020]]</f>
        <v>1033.0365075101754</v>
      </c>
      <c r="N810" s="49">
        <v>1455</v>
      </c>
      <c r="O810" s="54"/>
      <c r="P810" s="54">
        <v>1072</v>
      </c>
      <c r="Q810" s="54"/>
      <c r="R810" s="54">
        <f>Data[[#This Row],[PERSOANE ÎNSCRISE ÎN LISTELE ELECTORALE (TURUL 1)            ]]+Data[[#This Row],[PERSOANE ÎNSCRISE ÎN LISTELE ELECTORALE (TURUL AL 2-LEA)]]</f>
        <v>1455</v>
      </c>
      <c r="S810" s="54">
        <f>Data[[#This Row],[PERSOANE CARE AU PARTICIPAT LA VOT (TURUL 1)]]+Data[[#This Row],[PERSOANE CARE AU PARTICIPAT LA VOT  (TURUL AL 2-LEA)]]</f>
        <v>1072</v>
      </c>
      <c r="T810" s="41">
        <f>Data[[#This Row],[TOTAL CHELTUIELI LEI]]/Data[[#This Row],[NUMĂRUL PERSOANELOR ÎNSCRISE ÎN LISTELE ELECTORALE]]</f>
        <v>3.4364261168384878</v>
      </c>
      <c r="U810" s="41">
        <f>Data[[#This Row],[TOTAL CHELTUIELI EURO]]/Data[[#This Row],[NUMĂRUL PERSOANELOR ÎNSCRISE ÎN LISTELE ELECTORALE]]</f>
        <v>0.70999072681111708</v>
      </c>
      <c r="V810" s="41">
        <f>Data[[#This Row],[TOTAL CHELTUIELI LEI]]/Data[[#This Row],[NUMĂRUL PERSOANELOR CARE AU PARTICIPAT LA VOT]]</f>
        <v>4.6641791044776122</v>
      </c>
      <c r="W810" s="41">
        <f>Data[[#This Row],[TOTAL CHELTUIELI EURO]]/Data[[#This Row],[NUMĂRUL PERSOANELOR CARE AU PARTICIPAT LA VOT]]</f>
        <v>0.96365345849829798</v>
      </c>
      <c r="X810" s="43">
        <v>4.8400999999999996</v>
      </c>
      <c r="Y810" s="114" t="s">
        <v>2884</v>
      </c>
      <c r="Z810" s="44">
        <v>3</v>
      </c>
      <c r="AA810" s="115" t="s">
        <v>3105</v>
      </c>
      <c r="AB810" s="44">
        <v>0</v>
      </c>
      <c r="AC810" s="45"/>
    </row>
    <row r="811" spans="1:29" ht="12" customHeight="1" x14ac:dyDescent="0.2">
      <c r="A811" s="37">
        <v>810</v>
      </c>
      <c r="B811" s="38" t="s">
        <v>16</v>
      </c>
      <c r="C811" s="39" t="s">
        <v>1676</v>
      </c>
      <c r="D811" s="40">
        <v>44101</v>
      </c>
      <c r="E811" s="38">
        <v>1</v>
      </c>
      <c r="F811" s="38"/>
      <c r="G811" s="38" t="s">
        <v>2</v>
      </c>
      <c r="H811" s="38" t="s">
        <v>2</v>
      </c>
      <c r="I811" s="39">
        <v>4028</v>
      </c>
      <c r="J811" s="39">
        <v>10867.49</v>
      </c>
      <c r="K811" s="39">
        <v>0</v>
      </c>
      <c r="L811" s="41">
        <f>SUM(Data[[#This Row],[CHELTUIELI DE PERSONAL LEI]:[CHELTUIELI DE CAPITAL (ACTIVE NEFINANCIARE ) LEI]])</f>
        <v>14895.49</v>
      </c>
      <c r="M811" s="41">
        <f>Data[[#This Row],[TOTAL CHELTUIELI LEI]]/Data[[#This Row],[CURS VALUTAR EURO BNR 22 07 2020]]</f>
        <v>3077.5169934505489</v>
      </c>
      <c r="N811" s="49">
        <v>2333</v>
      </c>
      <c r="O811" s="54"/>
      <c r="P811" s="54">
        <v>1687</v>
      </c>
      <c r="Q811" s="54"/>
      <c r="R811" s="54">
        <f>Data[[#This Row],[PERSOANE ÎNSCRISE ÎN LISTELE ELECTORALE (TURUL 1)            ]]+Data[[#This Row],[PERSOANE ÎNSCRISE ÎN LISTELE ELECTORALE (TURUL AL 2-LEA)]]</f>
        <v>2333</v>
      </c>
      <c r="S811" s="54">
        <f>Data[[#This Row],[PERSOANE CARE AU PARTICIPAT LA VOT (TURUL 1)]]+Data[[#This Row],[PERSOANE CARE AU PARTICIPAT LA VOT  (TURUL AL 2-LEA)]]</f>
        <v>1687</v>
      </c>
      <c r="T811" s="41">
        <f>Data[[#This Row],[TOTAL CHELTUIELI LEI]]/Data[[#This Row],[NUMĂRUL PERSOANELOR ÎNSCRISE ÎN LISTELE ELECTORALE]]</f>
        <v>6.3846935276468066</v>
      </c>
      <c r="U811" s="41">
        <f>Data[[#This Row],[TOTAL CHELTUIELI EURO]]/Data[[#This Row],[NUMĂRUL PERSOANELOR ÎNSCRISE ÎN LISTELE ELECTORALE]]</f>
        <v>1.3191243006646158</v>
      </c>
      <c r="V811" s="41">
        <f>Data[[#This Row],[TOTAL CHELTUIELI LEI]]/Data[[#This Row],[NUMĂRUL PERSOANELOR CARE AU PARTICIPAT LA VOT]]</f>
        <v>8.8295732068761108</v>
      </c>
      <c r="W811" s="41">
        <f>Data[[#This Row],[TOTAL CHELTUIELI EURO]]/Data[[#This Row],[NUMĂRUL PERSOANELOR CARE AU PARTICIPAT LA VOT]]</f>
        <v>1.8242542936873438</v>
      </c>
      <c r="X811" s="43">
        <v>4.8400999999999996</v>
      </c>
      <c r="Y811" s="114" t="s">
        <v>2889</v>
      </c>
      <c r="Z811" s="44">
        <v>6</v>
      </c>
      <c r="AA811" s="115" t="s">
        <v>3107</v>
      </c>
      <c r="AB811" s="44">
        <v>1</v>
      </c>
      <c r="AC811" s="45"/>
    </row>
    <row r="812" spans="1:29" ht="12" customHeight="1" x14ac:dyDescent="0.2">
      <c r="A812" s="37">
        <v>811</v>
      </c>
      <c r="B812" s="38" t="s">
        <v>16</v>
      </c>
      <c r="C812" s="39" t="s">
        <v>1677</v>
      </c>
      <c r="D812" s="40">
        <v>44101</v>
      </c>
      <c r="E812" s="38">
        <v>1</v>
      </c>
      <c r="F812" s="38"/>
      <c r="G812" s="38" t="s">
        <v>2</v>
      </c>
      <c r="H812" s="38" t="s">
        <v>2</v>
      </c>
      <c r="I812" s="39">
        <v>0</v>
      </c>
      <c r="J812" s="39">
        <v>0</v>
      </c>
      <c r="K812" s="39">
        <v>0</v>
      </c>
      <c r="L812" s="41">
        <f>SUM(Data[[#This Row],[CHELTUIELI DE PERSONAL LEI]:[CHELTUIELI DE CAPITAL (ACTIVE NEFINANCIARE ) LEI]])</f>
        <v>0</v>
      </c>
      <c r="M812" s="41">
        <f>Data[[#This Row],[TOTAL CHELTUIELI LEI]]/Data[[#This Row],[CURS VALUTAR EURO BNR 22 07 2020]]</f>
        <v>0</v>
      </c>
      <c r="N812" s="49">
        <v>1615</v>
      </c>
      <c r="O812" s="54"/>
      <c r="P812" s="54">
        <v>1123</v>
      </c>
      <c r="Q812" s="54"/>
      <c r="R812" s="54">
        <f>Data[[#This Row],[PERSOANE ÎNSCRISE ÎN LISTELE ELECTORALE (TURUL 1)            ]]+Data[[#This Row],[PERSOANE ÎNSCRISE ÎN LISTELE ELECTORALE (TURUL AL 2-LEA)]]</f>
        <v>1615</v>
      </c>
      <c r="S812" s="54">
        <f>Data[[#This Row],[PERSOANE CARE AU PARTICIPAT LA VOT (TURUL 1)]]+Data[[#This Row],[PERSOANE CARE AU PARTICIPAT LA VOT  (TURUL AL 2-LEA)]]</f>
        <v>1123</v>
      </c>
      <c r="T812" s="41">
        <f>Data[[#This Row],[TOTAL CHELTUIELI LEI]]/Data[[#This Row],[NUMĂRUL PERSOANELOR ÎNSCRISE ÎN LISTELE ELECTORALE]]</f>
        <v>0</v>
      </c>
      <c r="U812" s="41">
        <f>Data[[#This Row],[TOTAL CHELTUIELI EURO]]/Data[[#This Row],[NUMĂRUL PERSOANELOR ÎNSCRISE ÎN LISTELE ELECTORALE]]</f>
        <v>0</v>
      </c>
      <c r="V812" s="41">
        <f>Data[[#This Row],[TOTAL CHELTUIELI LEI]]/Data[[#This Row],[NUMĂRUL PERSOANELOR CARE AU PARTICIPAT LA VOT]]</f>
        <v>0</v>
      </c>
      <c r="W812" s="41">
        <f>Data[[#This Row],[TOTAL CHELTUIELI EURO]]/Data[[#This Row],[NUMĂRUL PERSOANELOR CARE AU PARTICIPAT LA VOT]]</f>
        <v>0</v>
      </c>
      <c r="X812" s="43">
        <v>4.8400999999999996</v>
      </c>
      <c r="Y812" s="114" t="s">
        <v>2890</v>
      </c>
      <c r="Z812" s="44">
        <v>0</v>
      </c>
      <c r="AA812" s="115" t="s">
        <v>3105</v>
      </c>
      <c r="AB812" s="44">
        <v>0</v>
      </c>
      <c r="AC812" s="45"/>
    </row>
    <row r="813" spans="1:29" ht="12" customHeight="1" x14ac:dyDescent="0.2">
      <c r="A813" s="37">
        <v>812</v>
      </c>
      <c r="B813" s="38" t="s">
        <v>16</v>
      </c>
      <c r="C813" s="39" t="s">
        <v>1678</v>
      </c>
      <c r="D813" s="40">
        <v>44101</v>
      </c>
      <c r="E813" s="38">
        <v>1</v>
      </c>
      <c r="F813" s="38"/>
      <c r="G813" s="38" t="s">
        <v>2</v>
      </c>
      <c r="H813" s="38" t="s">
        <v>2</v>
      </c>
      <c r="I813" s="39">
        <v>0</v>
      </c>
      <c r="J813" s="39">
        <v>0</v>
      </c>
      <c r="K813" s="39">
        <v>0</v>
      </c>
      <c r="L813" s="41">
        <f>SUM(Data[[#This Row],[CHELTUIELI DE PERSONAL LEI]:[CHELTUIELI DE CAPITAL (ACTIVE NEFINANCIARE ) LEI]])</f>
        <v>0</v>
      </c>
      <c r="M813" s="41">
        <f>Data[[#This Row],[TOTAL CHELTUIELI LEI]]/Data[[#This Row],[CURS VALUTAR EURO BNR 22 07 2020]]</f>
        <v>0</v>
      </c>
      <c r="N813" s="49">
        <v>1339</v>
      </c>
      <c r="O813" s="54"/>
      <c r="P813" s="54">
        <v>1071</v>
      </c>
      <c r="Q813" s="54"/>
      <c r="R813" s="54">
        <f>Data[[#This Row],[PERSOANE ÎNSCRISE ÎN LISTELE ELECTORALE (TURUL 1)            ]]+Data[[#This Row],[PERSOANE ÎNSCRISE ÎN LISTELE ELECTORALE (TURUL AL 2-LEA)]]</f>
        <v>1339</v>
      </c>
      <c r="S813" s="54">
        <f>Data[[#This Row],[PERSOANE CARE AU PARTICIPAT LA VOT (TURUL 1)]]+Data[[#This Row],[PERSOANE CARE AU PARTICIPAT LA VOT  (TURUL AL 2-LEA)]]</f>
        <v>1071</v>
      </c>
      <c r="T813" s="41">
        <f>Data[[#This Row],[TOTAL CHELTUIELI LEI]]/Data[[#This Row],[NUMĂRUL PERSOANELOR ÎNSCRISE ÎN LISTELE ELECTORALE]]</f>
        <v>0</v>
      </c>
      <c r="U813" s="41">
        <f>Data[[#This Row],[TOTAL CHELTUIELI EURO]]/Data[[#This Row],[NUMĂRUL PERSOANELOR ÎNSCRISE ÎN LISTELE ELECTORALE]]</f>
        <v>0</v>
      </c>
      <c r="V813" s="41">
        <f>Data[[#This Row],[TOTAL CHELTUIELI LEI]]/Data[[#This Row],[NUMĂRUL PERSOANELOR CARE AU PARTICIPAT LA VOT]]</f>
        <v>0</v>
      </c>
      <c r="W813" s="41">
        <f>Data[[#This Row],[TOTAL CHELTUIELI EURO]]/Data[[#This Row],[NUMĂRUL PERSOANELOR CARE AU PARTICIPAT LA VOT]]</f>
        <v>0</v>
      </c>
      <c r="X813" s="43">
        <v>4.8400999999999996</v>
      </c>
      <c r="Y813" s="114" t="s">
        <v>2890</v>
      </c>
      <c r="Z813" s="44">
        <v>0</v>
      </c>
      <c r="AA813" s="115" t="s">
        <v>3105</v>
      </c>
      <c r="AB813" s="44">
        <v>0</v>
      </c>
      <c r="AC813" s="45"/>
    </row>
    <row r="814" spans="1:29" ht="12" customHeight="1" x14ac:dyDescent="0.2">
      <c r="A814" s="37">
        <v>813</v>
      </c>
      <c r="B814" s="38" t="s">
        <v>16</v>
      </c>
      <c r="C814" s="39" t="s">
        <v>1679</v>
      </c>
      <c r="D814" s="40">
        <v>44101</v>
      </c>
      <c r="E814" s="38">
        <v>1</v>
      </c>
      <c r="F814" s="38"/>
      <c r="G814" s="38" t="s">
        <v>2</v>
      </c>
      <c r="H814" s="38" t="s">
        <v>2</v>
      </c>
      <c r="I814" s="39">
        <v>2000</v>
      </c>
      <c r="J814" s="39">
        <v>4229.24</v>
      </c>
      <c r="K814" s="39">
        <v>0</v>
      </c>
      <c r="L814" s="41">
        <f>SUM(Data[[#This Row],[CHELTUIELI DE PERSONAL LEI]:[CHELTUIELI DE CAPITAL (ACTIVE NEFINANCIARE ) LEI]])</f>
        <v>6229.24</v>
      </c>
      <c r="M814" s="41">
        <f>Data[[#This Row],[TOTAL CHELTUIELI LEI]]/Data[[#This Row],[CURS VALUTAR EURO BNR 22 07 2020]]</f>
        <v>1287.006466808537</v>
      </c>
      <c r="N814" s="49">
        <v>1620</v>
      </c>
      <c r="O814" s="54"/>
      <c r="P814" s="54">
        <v>1005</v>
      </c>
      <c r="Q814" s="54"/>
      <c r="R814" s="54">
        <f>Data[[#This Row],[PERSOANE ÎNSCRISE ÎN LISTELE ELECTORALE (TURUL 1)            ]]+Data[[#This Row],[PERSOANE ÎNSCRISE ÎN LISTELE ELECTORALE (TURUL AL 2-LEA)]]</f>
        <v>1620</v>
      </c>
      <c r="S814" s="54">
        <f>Data[[#This Row],[PERSOANE CARE AU PARTICIPAT LA VOT (TURUL 1)]]+Data[[#This Row],[PERSOANE CARE AU PARTICIPAT LA VOT  (TURUL AL 2-LEA)]]</f>
        <v>1005</v>
      </c>
      <c r="T814" s="41">
        <f>Data[[#This Row],[TOTAL CHELTUIELI LEI]]/Data[[#This Row],[NUMĂRUL PERSOANELOR ÎNSCRISE ÎN LISTELE ELECTORALE]]</f>
        <v>3.8452098765432097</v>
      </c>
      <c r="U814" s="41">
        <f>Data[[#This Row],[TOTAL CHELTUIELI EURO]]/Data[[#This Row],[NUMĂRUL PERSOANELOR ÎNSCRISE ÎN LISTELE ELECTORALE]]</f>
        <v>0.79444843630156603</v>
      </c>
      <c r="V814" s="41">
        <f>Data[[#This Row],[TOTAL CHELTUIELI LEI]]/Data[[#This Row],[NUMĂRUL PERSOANELOR CARE AU PARTICIPAT LA VOT]]</f>
        <v>6.1982487562189057</v>
      </c>
      <c r="W814" s="41">
        <f>Data[[#This Row],[TOTAL CHELTUIELI EURO]]/Data[[#This Row],[NUMĂRUL PERSOANELOR CARE AU PARTICIPAT LA VOT]]</f>
        <v>1.2806034495607332</v>
      </c>
      <c r="X814" s="43">
        <v>4.8400999999999996</v>
      </c>
      <c r="Y814" s="114" t="s">
        <v>2884</v>
      </c>
      <c r="Z814" s="44">
        <v>3</v>
      </c>
      <c r="AA814" s="115" t="s">
        <v>3105</v>
      </c>
      <c r="AB814" s="44">
        <v>0</v>
      </c>
      <c r="AC814" s="45"/>
    </row>
    <row r="815" spans="1:29" ht="12" customHeight="1" x14ac:dyDescent="0.2">
      <c r="A815" s="37">
        <v>814</v>
      </c>
      <c r="B815" s="38" t="s">
        <v>16</v>
      </c>
      <c r="C815" s="39" t="s">
        <v>1680</v>
      </c>
      <c r="D815" s="40">
        <v>44101</v>
      </c>
      <c r="E815" s="38">
        <v>1</v>
      </c>
      <c r="F815" s="38"/>
      <c r="G815" s="38" t="s">
        <v>2</v>
      </c>
      <c r="H815" s="38" t="s">
        <v>2</v>
      </c>
      <c r="I815" s="39">
        <v>4500</v>
      </c>
      <c r="J815" s="39">
        <v>16828.099999999999</v>
      </c>
      <c r="K815" s="39">
        <v>0</v>
      </c>
      <c r="L815" s="41">
        <f>SUM(Data[[#This Row],[CHELTUIELI DE PERSONAL LEI]:[CHELTUIELI DE CAPITAL (ACTIVE NEFINANCIARE ) LEI]])</f>
        <v>21328.1</v>
      </c>
      <c r="M815" s="41">
        <f>Data[[#This Row],[TOTAL CHELTUIELI LEI]]/Data[[#This Row],[CURS VALUTAR EURO BNR 22 07 2020]]</f>
        <v>4406.5411871655542</v>
      </c>
      <c r="N815" s="49">
        <v>1642</v>
      </c>
      <c r="O815" s="54"/>
      <c r="P815" s="54">
        <v>1389</v>
      </c>
      <c r="Q815" s="54"/>
      <c r="R815" s="54">
        <f>Data[[#This Row],[PERSOANE ÎNSCRISE ÎN LISTELE ELECTORALE (TURUL 1)            ]]+Data[[#This Row],[PERSOANE ÎNSCRISE ÎN LISTELE ELECTORALE (TURUL AL 2-LEA)]]</f>
        <v>1642</v>
      </c>
      <c r="S815" s="54">
        <f>Data[[#This Row],[PERSOANE CARE AU PARTICIPAT LA VOT (TURUL 1)]]+Data[[#This Row],[PERSOANE CARE AU PARTICIPAT LA VOT  (TURUL AL 2-LEA)]]</f>
        <v>1389</v>
      </c>
      <c r="T815" s="41">
        <f>Data[[#This Row],[TOTAL CHELTUIELI LEI]]/Data[[#This Row],[NUMĂRUL PERSOANELOR ÎNSCRISE ÎN LISTELE ELECTORALE]]</f>
        <v>12.989098660170523</v>
      </c>
      <c r="U815" s="41">
        <f>Data[[#This Row],[TOTAL CHELTUIELI EURO]]/Data[[#This Row],[NUMĂRUL PERSOANELOR ÎNSCRISE ÎN LISTELE ELECTORALE]]</f>
        <v>2.6836426231215311</v>
      </c>
      <c r="V815" s="41">
        <f>Data[[#This Row],[TOTAL CHELTUIELI LEI]]/Data[[#This Row],[NUMĂRUL PERSOANELOR CARE AU PARTICIPAT LA VOT]]</f>
        <v>15.355003599712022</v>
      </c>
      <c r="W815" s="41">
        <f>Data[[#This Row],[TOTAL CHELTUIELI EURO]]/Data[[#This Row],[NUMĂRUL PERSOANELOR CARE AU PARTICIPAT LA VOT]]</f>
        <v>3.1724558582905358</v>
      </c>
      <c r="X815" s="43">
        <v>4.8400999999999996</v>
      </c>
      <c r="Y815" s="114" t="s">
        <v>2897</v>
      </c>
      <c r="Z815" s="44">
        <v>12</v>
      </c>
      <c r="AA815" s="115" t="s">
        <v>3108</v>
      </c>
      <c r="AB815" s="44">
        <v>2</v>
      </c>
      <c r="AC815" s="45"/>
    </row>
    <row r="816" spans="1:29" ht="12" customHeight="1" x14ac:dyDescent="0.2">
      <c r="A816" s="37">
        <v>815</v>
      </c>
      <c r="B816" s="38" t="s">
        <v>16</v>
      </c>
      <c r="C816" s="39" t="s">
        <v>1681</v>
      </c>
      <c r="D816" s="40">
        <v>44101</v>
      </c>
      <c r="E816" s="38">
        <v>1</v>
      </c>
      <c r="F816" s="38"/>
      <c r="G816" s="38" t="s">
        <v>2</v>
      </c>
      <c r="H816" s="38" t="s">
        <v>2</v>
      </c>
      <c r="I816" s="39">
        <v>0</v>
      </c>
      <c r="J816" s="39">
        <v>5605</v>
      </c>
      <c r="K816" s="39">
        <v>0</v>
      </c>
      <c r="L816" s="41">
        <f>SUM(Data[[#This Row],[CHELTUIELI DE PERSONAL LEI]:[CHELTUIELI DE CAPITAL (ACTIVE NEFINANCIARE ) LEI]])</f>
        <v>5605</v>
      </c>
      <c r="M816" s="41">
        <f>Data[[#This Row],[TOTAL CHELTUIELI LEI]]/Data[[#This Row],[CURS VALUTAR EURO BNR 22 07 2020]]</f>
        <v>1158.0339249189067</v>
      </c>
      <c r="N816" s="49">
        <v>1076</v>
      </c>
      <c r="O816" s="54"/>
      <c r="P816" s="54">
        <v>879</v>
      </c>
      <c r="Q816" s="54"/>
      <c r="R816" s="54">
        <f>Data[[#This Row],[PERSOANE ÎNSCRISE ÎN LISTELE ELECTORALE (TURUL 1)            ]]+Data[[#This Row],[PERSOANE ÎNSCRISE ÎN LISTELE ELECTORALE (TURUL AL 2-LEA)]]</f>
        <v>1076</v>
      </c>
      <c r="S816" s="54">
        <f>Data[[#This Row],[PERSOANE CARE AU PARTICIPAT LA VOT (TURUL 1)]]+Data[[#This Row],[PERSOANE CARE AU PARTICIPAT LA VOT  (TURUL AL 2-LEA)]]</f>
        <v>879</v>
      </c>
      <c r="T816" s="41">
        <f>Data[[#This Row],[TOTAL CHELTUIELI LEI]]/Data[[#This Row],[NUMĂRUL PERSOANELOR ÎNSCRISE ÎN LISTELE ELECTORALE]]</f>
        <v>5.20910780669145</v>
      </c>
      <c r="U816" s="41">
        <f>Data[[#This Row],[TOTAL CHELTUIELI EURO]]/Data[[#This Row],[NUMĂRUL PERSOANELOR ÎNSCRISE ÎN LISTELE ELECTORALE]]</f>
        <v>1.0762397071737051</v>
      </c>
      <c r="V816" s="41">
        <f>Data[[#This Row],[TOTAL CHELTUIELI LEI]]/Data[[#This Row],[NUMĂRUL PERSOANELOR CARE AU PARTICIPAT LA VOT]]</f>
        <v>6.3765642775881686</v>
      </c>
      <c r="W816" s="41">
        <f>Data[[#This Row],[TOTAL CHELTUIELI EURO]]/Data[[#This Row],[NUMĂRUL PERSOANELOR CARE AU PARTICIPAT LA VOT]]</f>
        <v>1.3174447382467653</v>
      </c>
      <c r="X816" s="43">
        <v>4.8400999999999996</v>
      </c>
      <c r="Y816" s="114" t="s">
        <v>2892</v>
      </c>
      <c r="Z816" s="44">
        <v>5</v>
      </c>
      <c r="AA816" s="115" t="s">
        <v>3107</v>
      </c>
      <c r="AB816" s="44">
        <v>1</v>
      </c>
      <c r="AC816" s="45"/>
    </row>
    <row r="817" spans="1:29" ht="12" customHeight="1" x14ac:dyDescent="0.2">
      <c r="A817" s="37">
        <v>816</v>
      </c>
      <c r="B817" s="38" t="s">
        <v>16</v>
      </c>
      <c r="C817" s="39" t="s">
        <v>1682</v>
      </c>
      <c r="D817" s="40">
        <v>44101</v>
      </c>
      <c r="E817" s="38">
        <v>1</v>
      </c>
      <c r="F817" s="38"/>
      <c r="G817" s="38" t="s">
        <v>2</v>
      </c>
      <c r="H817" s="38" t="s">
        <v>2</v>
      </c>
      <c r="I817" s="39">
        <v>3810</v>
      </c>
      <c r="J817" s="39">
        <v>1469</v>
      </c>
      <c r="K817" s="39">
        <v>0</v>
      </c>
      <c r="L817" s="41">
        <f>SUM(Data[[#This Row],[CHELTUIELI DE PERSONAL LEI]:[CHELTUIELI DE CAPITAL (ACTIVE NEFINANCIARE ) LEI]])</f>
        <v>5279</v>
      </c>
      <c r="M817" s="41">
        <f>Data[[#This Row],[TOTAL CHELTUIELI LEI]]/Data[[#This Row],[CURS VALUTAR EURO BNR 22 07 2020]]</f>
        <v>1090.6799446292432</v>
      </c>
      <c r="N817" s="49">
        <v>1293</v>
      </c>
      <c r="O817" s="54"/>
      <c r="P817" s="54">
        <v>930</v>
      </c>
      <c r="Q817" s="54"/>
      <c r="R817" s="54">
        <f>Data[[#This Row],[PERSOANE ÎNSCRISE ÎN LISTELE ELECTORALE (TURUL 1)            ]]+Data[[#This Row],[PERSOANE ÎNSCRISE ÎN LISTELE ELECTORALE (TURUL AL 2-LEA)]]</f>
        <v>1293</v>
      </c>
      <c r="S817" s="54">
        <f>Data[[#This Row],[PERSOANE CARE AU PARTICIPAT LA VOT (TURUL 1)]]+Data[[#This Row],[PERSOANE CARE AU PARTICIPAT LA VOT  (TURUL AL 2-LEA)]]</f>
        <v>930</v>
      </c>
      <c r="T817" s="41">
        <f>Data[[#This Row],[TOTAL CHELTUIELI LEI]]/Data[[#This Row],[NUMĂRUL PERSOANELOR ÎNSCRISE ÎN LISTELE ELECTORALE]]</f>
        <v>4.0827532869296208</v>
      </c>
      <c r="U817" s="41">
        <f>Data[[#This Row],[TOTAL CHELTUIELI EURO]]/Data[[#This Row],[NUMĂRUL PERSOANELOR ÎNSCRISE ÎN LISTELE ELECTORALE]]</f>
        <v>0.84352663931109295</v>
      </c>
      <c r="V817" s="41">
        <f>Data[[#This Row],[TOTAL CHELTUIELI LEI]]/Data[[#This Row],[NUMĂRUL PERSOANELOR CARE AU PARTICIPAT LA VOT]]</f>
        <v>5.6763440860215058</v>
      </c>
      <c r="W817" s="41">
        <f>Data[[#This Row],[TOTAL CHELTUIELI EURO]]/Data[[#This Row],[NUMĂRUL PERSOANELOR CARE AU PARTICIPAT LA VOT]]</f>
        <v>1.1727741340099389</v>
      </c>
      <c r="X817" s="43">
        <v>4.8400999999999996</v>
      </c>
      <c r="Y817" s="114" t="s">
        <v>2895</v>
      </c>
      <c r="Z817" s="44">
        <v>4</v>
      </c>
      <c r="AA817" s="115" t="s">
        <v>3105</v>
      </c>
      <c r="AB817" s="44">
        <v>0</v>
      </c>
      <c r="AC817" s="45"/>
    </row>
    <row r="818" spans="1:29" ht="12" customHeight="1" x14ac:dyDescent="0.2">
      <c r="A818" s="37">
        <v>817</v>
      </c>
      <c r="B818" s="38" t="s">
        <v>16</v>
      </c>
      <c r="C818" s="39" t="s">
        <v>1683</v>
      </c>
      <c r="D818" s="40">
        <v>44101</v>
      </c>
      <c r="E818" s="38">
        <v>1</v>
      </c>
      <c r="F818" s="38"/>
      <c r="G818" s="38" t="s">
        <v>2</v>
      </c>
      <c r="H818" s="38" t="s">
        <v>2</v>
      </c>
      <c r="I818" s="39">
        <v>2656</v>
      </c>
      <c r="J818" s="39">
        <v>923.41</v>
      </c>
      <c r="K818" s="39">
        <v>1100</v>
      </c>
      <c r="L818" s="41">
        <f>SUM(Data[[#This Row],[CHELTUIELI DE PERSONAL LEI]:[CHELTUIELI DE CAPITAL (ACTIVE NEFINANCIARE ) LEI]])</f>
        <v>4679.41</v>
      </c>
      <c r="M818" s="41">
        <f>Data[[#This Row],[TOTAL CHELTUIELI LEI]]/Data[[#This Row],[CURS VALUTAR EURO BNR 22 07 2020]]</f>
        <v>966.80027272163807</v>
      </c>
      <c r="N818" s="49">
        <v>1104</v>
      </c>
      <c r="O818" s="54"/>
      <c r="P818" s="54">
        <v>614</v>
      </c>
      <c r="Q818" s="54"/>
      <c r="R818" s="54">
        <f>Data[[#This Row],[PERSOANE ÎNSCRISE ÎN LISTELE ELECTORALE (TURUL 1)            ]]+Data[[#This Row],[PERSOANE ÎNSCRISE ÎN LISTELE ELECTORALE (TURUL AL 2-LEA)]]</f>
        <v>1104</v>
      </c>
      <c r="S818" s="54">
        <f>Data[[#This Row],[PERSOANE CARE AU PARTICIPAT LA VOT (TURUL 1)]]+Data[[#This Row],[PERSOANE CARE AU PARTICIPAT LA VOT  (TURUL AL 2-LEA)]]</f>
        <v>614</v>
      </c>
      <c r="T818" s="41">
        <f>Data[[#This Row],[TOTAL CHELTUIELI LEI]]/Data[[#This Row],[NUMĂRUL PERSOANELOR ÎNSCRISE ÎN LISTELE ELECTORALE]]</f>
        <v>4.2385960144927539</v>
      </c>
      <c r="U818" s="41">
        <f>Data[[#This Row],[TOTAL CHELTUIELI EURO]]/Data[[#This Row],[NUMĂRUL PERSOANELOR ÎNSCRISE ÎN LISTELE ELECTORALE]]</f>
        <v>0.87572488471162868</v>
      </c>
      <c r="V818" s="41">
        <f>Data[[#This Row],[TOTAL CHELTUIELI LEI]]/Data[[#This Row],[NUMĂRUL PERSOANELOR CARE AU PARTICIPAT LA VOT]]</f>
        <v>7.6211889250814329</v>
      </c>
      <c r="W818" s="41">
        <f>Data[[#This Row],[TOTAL CHELTUIELI EURO]]/Data[[#This Row],[NUMĂRUL PERSOANELOR CARE AU PARTICIPAT LA VOT]]</f>
        <v>1.5745932780482705</v>
      </c>
      <c r="X818" s="43">
        <v>4.8400999999999996</v>
      </c>
      <c r="Y818" s="114" t="s">
        <v>2895</v>
      </c>
      <c r="Z818" s="44">
        <v>4</v>
      </c>
      <c r="AA818" s="115" t="s">
        <v>3105</v>
      </c>
      <c r="AB818" s="44">
        <v>0</v>
      </c>
      <c r="AC818" s="45"/>
    </row>
    <row r="819" spans="1:29" ht="12" customHeight="1" x14ac:dyDescent="0.2">
      <c r="A819" s="37">
        <v>818</v>
      </c>
      <c r="B819" s="38" t="s">
        <v>16</v>
      </c>
      <c r="C819" s="39" t="s">
        <v>1684</v>
      </c>
      <c r="D819" s="40">
        <v>44101</v>
      </c>
      <c r="E819" s="38">
        <v>1</v>
      </c>
      <c r="F819" s="38"/>
      <c r="G819" s="38" t="s">
        <v>2</v>
      </c>
      <c r="H819" s="38" t="s">
        <v>2</v>
      </c>
      <c r="I819" s="39">
        <v>3397</v>
      </c>
      <c r="J819" s="39">
        <v>9512.15</v>
      </c>
      <c r="K819" s="39">
        <v>0</v>
      </c>
      <c r="L819" s="41">
        <f>SUM(Data[[#This Row],[CHELTUIELI DE PERSONAL LEI]:[CHELTUIELI DE CAPITAL (ACTIVE NEFINANCIARE ) LEI]])</f>
        <v>12909.15</v>
      </c>
      <c r="M819" s="41">
        <f>Data[[#This Row],[TOTAL CHELTUIELI LEI]]/Data[[#This Row],[CURS VALUTAR EURO BNR 22 07 2020]]</f>
        <v>2667.1246461849964</v>
      </c>
      <c r="N819" s="49">
        <v>1477</v>
      </c>
      <c r="O819" s="54"/>
      <c r="P819" s="54">
        <v>1281</v>
      </c>
      <c r="Q819" s="54"/>
      <c r="R819" s="54">
        <f>Data[[#This Row],[PERSOANE ÎNSCRISE ÎN LISTELE ELECTORALE (TURUL 1)            ]]+Data[[#This Row],[PERSOANE ÎNSCRISE ÎN LISTELE ELECTORALE (TURUL AL 2-LEA)]]</f>
        <v>1477</v>
      </c>
      <c r="S819" s="54">
        <f>Data[[#This Row],[PERSOANE CARE AU PARTICIPAT LA VOT (TURUL 1)]]+Data[[#This Row],[PERSOANE CARE AU PARTICIPAT LA VOT  (TURUL AL 2-LEA)]]</f>
        <v>1281</v>
      </c>
      <c r="T819" s="41">
        <f>Data[[#This Row],[TOTAL CHELTUIELI LEI]]/Data[[#This Row],[NUMĂRUL PERSOANELOR ÎNSCRISE ÎN LISTELE ELECTORALE]]</f>
        <v>8.7401150981719695</v>
      </c>
      <c r="U819" s="41">
        <f>Data[[#This Row],[TOTAL CHELTUIELI EURO]]/Data[[#This Row],[NUMĂRUL PERSOANELOR ÎNSCRISE ÎN LISTELE ELECTORALE]]</f>
        <v>1.8057715952505053</v>
      </c>
      <c r="V819" s="41">
        <f>Data[[#This Row],[TOTAL CHELTUIELI LEI]]/Data[[#This Row],[NUMĂRUL PERSOANELOR CARE AU PARTICIPAT LA VOT]]</f>
        <v>10.077400468384075</v>
      </c>
      <c r="W819" s="41">
        <f>Data[[#This Row],[TOTAL CHELTUIELI EURO]]/Data[[#This Row],[NUMĂRUL PERSOANELOR CARE AU PARTICIPAT LA VOT]]</f>
        <v>2.0820645169281784</v>
      </c>
      <c r="X819" s="43">
        <v>4.8400999999999996</v>
      </c>
      <c r="Y819" s="114" t="s">
        <v>2896</v>
      </c>
      <c r="Z819" s="44">
        <v>8</v>
      </c>
      <c r="AA819" s="115" t="s">
        <v>3107</v>
      </c>
      <c r="AB819" s="44">
        <v>1</v>
      </c>
      <c r="AC819" s="45"/>
    </row>
    <row r="820" spans="1:29" ht="12" customHeight="1" x14ac:dyDescent="0.2">
      <c r="A820" s="37">
        <v>819</v>
      </c>
      <c r="B820" s="38" t="s">
        <v>16</v>
      </c>
      <c r="C820" s="39" t="s">
        <v>1685</v>
      </c>
      <c r="D820" s="40">
        <v>44101</v>
      </c>
      <c r="E820" s="38">
        <v>1</v>
      </c>
      <c r="F820" s="38"/>
      <c r="G820" s="38" t="s">
        <v>2</v>
      </c>
      <c r="H820" s="38" t="s">
        <v>2</v>
      </c>
      <c r="I820" s="39">
        <v>10838</v>
      </c>
      <c r="J820" s="39">
        <v>1600</v>
      </c>
      <c r="K820" s="39">
        <v>0</v>
      </c>
      <c r="L820" s="41">
        <f>SUM(Data[[#This Row],[CHELTUIELI DE PERSONAL LEI]:[CHELTUIELI DE CAPITAL (ACTIVE NEFINANCIARE ) LEI]])</f>
        <v>12438</v>
      </c>
      <c r="M820" s="41">
        <f>Data[[#This Row],[TOTAL CHELTUIELI LEI]]/Data[[#This Row],[CURS VALUTAR EURO BNR 22 07 2020]]</f>
        <v>2569.7816160823127</v>
      </c>
      <c r="N820" s="49">
        <v>1361</v>
      </c>
      <c r="O820" s="54"/>
      <c r="P820" s="54">
        <v>902</v>
      </c>
      <c r="Q820" s="54"/>
      <c r="R820" s="54">
        <f>Data[[#This Row],[PERSOANE ÎNSCRISE ÎN LISTELE ELECTORALE (TURUL 1)            ]]+Data[[#This Row],[PERSOANE ÎNSCRISE ÎN LISTELE ELECTORALE (TURUL AL 2-LEA)]]</f>
        <v>1361</v>
      </c>
      <c r="S820" s="54">
        <f>Data[[#This Row],[PERSOANE CARE AU PARTICIPAT LA VOT (TURUL 1)]]+Data[[#This Row],[PERSOANE CARE AU PARTICIPAT LA VOT  (TURUL AL 2-LEA)]]</f>
        <v>902</v>
      </c>
      <c r="T820" s="41">
        <f>Data[[#This Row],[TOTAL CHELTUIELI LEI]]/Data[[#This Row],[NUMĂRUL PERSOANELOR ÎNSCRISE ÎN LISTELE ELECTORALE]]</f>
        <v>9.1388684790595143</v>
      </c>
      <c r="U820" s="41">
        <f>Data[[#This Row],[TOTAL CHELTUIELI EURO]]/Data[[#This Row],[NUMĂRUL PERSOANELOR ÎNSCRISE ÎN LISTELE ELECTORALE]]</f>
        <v>1.8881569552404942</v>
      </c>
      <c r="V820" s="41">
        <f>Data[[#This Row],[TOTAL CHELTUIELI LEI]]/Data[[#This Row],[NUMĂRUL PERSOANELOR CARE AU PARTICIPAT LA VOT]]</f>
        <v>13.789356984478935</v>
      </c>
      <c r="W820" s="41">
        <f>Data[[#This Row],[TOTAL CHELTUIELI EURO]]/Data[[#This Row],[NUMĂRUL PERSOANELOR CARE AU PARTICIPAT LA VOT]]</f>
        <v>2.8489818360114332</v>
      </c>
      <c r="X820" s="43">
        <v>4.8400999999999996</v>
      </c>
      <c r="Y820" s="114" t="s">
        <v>2887</v>
      </c>
      <c r="Z820" s="44">
        <v>9</v>
      </c>
      <c r="AA820" s="115" t="s">
        <v>3107</v>
      </c>
      <c r="AB820" s="44">
        <v>1</v>
      </c>
      <c r="AC820" s="45"/>
    </row>
    <row r="821" spans="1:29" ht="12" customHeight="1" x14ac:dyDescent="0.2">
      <c r="A821" s="37">
        <v>820</v>
      </c>
      <c r="B821" s="38" t="s">
        <v>16</v>
      </c>
      <c r="C821" s="39" t="s">
        <v>1686</v>
      </c>
      <c r="D821" s="40">
        <v>44101</v>
      </c>
      <c r="E821" s="38">
        <v>1</v>
      </c>
      <c r="F821" s="38"/>
      <c r="G821" s="38" t="s">
        <v>2</v>
      </c>
      <c r="H821" s="38" t="s">
        <v>2</v>
      </c>
      <c r="I821" s="39">
        <v>0</v>
      </c>
      <c r="J821" s="39">
        <v>4503.09</v>
      </c>
      <c r="K821" s="39">
        <v>0</v>
      </c>
      <c r="L821" s="41">
        <f>SUM(Data[[#This Row],[CHELTUIELI DE PERSONAL LEI]:[CHELTUIELI DE CAPITAL (ACTIVE NEFINANCIARE ) LEI]])</f>
        <v>4503.09</v>
      </c>
      <c r="M821" s="41">
        <f>Data[[#This Row],[TOTAL CHELTUIELI LEI]]/Data[[#This Row],[CURS VALUTAR EURO BNR 22 07 2020]]</f>
        <v>930.37127332079922</v>
      </c>
      <c r="N821" s="49">
        <v>1127</v>
      </c>
      <c r="O821" s="54"/>
      <c r="P821" s="54">
        <v>704</v>
      </c>
      <c r="Q821" s="54"/>
      <c r="R821" s="54">
        <f>Data[[#This Row],[PERSOANE ÎNSCRISE ÎN LISTELE ELECTORALE (TURUL 1)            ]]+Data[[#This Row],[PERSOANE ÎNSCRISE ÎN LISTELE ELECTORALE (TURUL AL 2-LEA)]]</f>
        <v>1127</v>
      </c>
      <c r="S821" s="54">
        <f>Data[[#This Row],[PERSOANE CARE AU PARTICIPAT LA VOT (TURUL 1)]]+Data[[#This Row],[PERSOANE CARE AU PARTICIPAT LA VOT  (TURUL AL 2-LEA)]]</f>
        <v>704</v>
      </c>
      <c r="T821" s="41">
        <f>Data[[#This Row],[TOTAL CHELTUIELI LEI]]/Data[[#This Row],[NUMĂRUL PERSOANELOR ÎNSCRISE ÎN LISTELE ELECTORALE]]</f>
        <v>3.9956433007985805</v>
      </c>
      <c r="U821" s="41">
        <f>Data[[#This Row],[TOTAL CHELTUIELI EURO]]/Data[[#This Row],[NUMĂRUL PERSOANELOR ÎNSCRISE ÎN LISTELE ELECTORALE]]</f>
        <v>0.82552908014267901</v>
      </c>
      <c r="V821" s="41">
        <f>Data[[#This Row],[TOTAL CHELTUIELI LEI]]/Data[[#This Row],[NUMĂRUL PERSOANELOR CARE AU PARTICIPAT LA VOT]]</f>
        <v>6.3964346590909091</v>
      </c>
      <c r="W821" s="41">
        <f>Data[[#This Row],[TOTAL CHELTUIELI EURO]]/Data[[#This Row],[NUMĂRUL PERSOANELOR CARE AU PARTICIPAT LA VOT]]</f>
        <v>1.3215501041488624</v>
      </c>
      <c r="X821" s="43">
        <v>4.8400999999999996</v>
      </c>
      <c r="Y821" s="114" t="s">
        <v>2895</v>
      </c>
      <c r="Z821" s="44">
        <v>4</v>
      </c>
      <c r="AA821" s="115" t="s">
        <v>3105</v>
      </c>
      <c r="AB821" s="44">
        <v>0</v>
      </c>
      <c r="AC821" s="45"/>
    </row>
    <row r="822" spans="1:29" ht="12" customHeight="1" x14ac:dyDescent="0.2">
      <c r="A822" s="37">
        <v>821</v>
      </c>
      <c r="B822" s="38" t="s">
        <v>16</v>
      </c>
      <c r="C822" s="39" t="s">
        <v>1687</v>
      </c>
      <c r="D822" s="40">
        <v>44101</v>
      </c>
      <c r="E822" s="38">
        <v>1</v>
      </c>
      <c r="F822" s="38"/>
      <c r="G822" s="38" t="s">
        <v>2</v>
      </c>
      <c r="H822" s="38" t="s">
        <v>2</v>
      </c>
      <c r="I822" s="39">
        <v>0</v>
      </c>
      <c r="J822" s="39">
        <v>4638</v>
      </c>
      <c r="K822" s="39">
        <v>0</v>
      </c>
      <c r="L822" s="41">
        <f>SUM(Data[[#This Row],[CHELTUIELI DE PERSONAL LEI]:[CHELTUIELI DE CAPITAL (ACTIVE NEFINANCIARE ) LEI]])</f>
        <v>4638</v>
      </c>
      <c r="M822" s="41">
        <f>Data[[#This Row],[TOTAL CHELTUIELI LEI]]/Data[[#This Row],[CURS VALUTAR EURO BNR 22 07 2020]]</f>
        <v>958.24466436643877</v>
      </c>
      <c r="N822" s="49">
        <v>1555</v>
      </c>
      <c r="O822" s="54"/>
      <c r="P822" s="54">
        <v>880</v>
      </c>
      <c r="Q822" s="54"/>
      <c r="R822" s="54">
        <f>Data[[#This Row],[PERSOANE ÎNSCRISE ÎN LISTELE ELECTORALE (TURUL 1)            ]]+Data[[#This Row],[PERSOANE ÎNSCRISE ÎN LISTELE ELECTORALE (TURUL AL 2-LEA)]]</f>
        <v>1555</v>
      </c>
      <c r="S822" s="54">
        <f>Data[[#This Row],[PERSOANE CARE AU PARTICIPAT LA VOT (TURUL 1)]]+Data[[#This Row],[PERSOANE CARE AU PARTICIPAT LA VOT  (TURUL AL 2-LEA)]]</f>
        <v>880</v>
      </c>
      <c r="T822" s="41">
        <f>Data[[#This Row],[TOTAL CHELTUIELI LEI]]/Data[[#This Row],[NUMĂRUL PERSOANELOR ÎNSCRISE ÎN LISTELE ELECTORALE]]</f>
        <v>2.9826366559485531</v>
      </c>
      <c r="U822" s="41">
        <f>Data[[#This Row],[TOTAL CHELTUIELI EURO]]/Data[[#This Row],[NUMĂRUL PERSOANELOR ÎNSCRISE ÎN LISTELE ELECTORALE]]</f>
        <v>0.61623451084658443</v>
      </c>
      <c r="V822" s="41">
        <f>Data[[#This Row],[TOTAL CHELTUIELI LEI]]/Data[[#This Row],[NUMĂRUL PERSOANELOR CARE AU PARTICIPAT LA VOT]]</f>
        <v>5.2704545454545455</v>
      </c>
      <c r="W822" s="41">
        <f>Data[[#This Row],[TOTAL CHELTUIELI EURO]]/Data[[#This Row],[NUMĂRUL PERSOANELOR CARE AU PARTICIPAT LA VOT]]</f>
        <v>1.0889143913254986</v>
      </c>
      <c r="X822" s="43">
        <v>4.8400999999999996</v>
      </c>
      <c r="Y822" s="114" t="s">
        <v>2891</v>
      </c>
      <c r="Z822" s="44">
        <v>2</v>
      </c>
      <c r="AA822" s="115" t="s">
        <v>3105</v>
      </c>
      <c r="AB822" s="44">
        <v>0</v>
      </c>
      <c r="AC822" s="45"/>
    </row>
    <row r="823" spans="1:29" ht="12" customHeight="1" x14ac:dyDescent="0.2">
      <c r="A823" s="37">
        <v>822</v>
      </c>
      <c r="B823" s="38" t="s">
        <v>16</v>
      </c>
      <c r="C823" s="39" t="s">
        <v>1688</v>
      </c>
      <c r="D823" s="40">
        <v>44101</v>
      </c>
      <c r="E823" s="38">
        <v>1</v>
      </c>
      <c r="F823" s="38"/>
      <c r="G823" s="38" t="s">
        <v>2</v>
      </c>
      <c r="H823" s="38" t="s">
        <v>2</v>
      </c>
      <c r="I823" s="39">
        <v>3300</v>
      </c>
      <c r="J823" s="39">
        <v>14240</v>
      </c>
      <c r="K823" s="39">
        <v>0</v>
      </c>
      <c r="L823" s="41">
        <f>SUM(Data[[#This Row],[CHELTUIELI DE PERSONAL LEI]:[CHELTUIELI DE CAPITAL (ACTIVE NEFINANCIARE ) LEI]])</f>
        <v>17540</v>
      </c>
      <c r="M823" s="41">
        <f>Data[[#This Row],[TOTAL CHELTUIELI LEI]]/Data[[#This Row],[CURS VALUTAR EURO BNR 22 07 2020]]</f>
        <v>3623.8920683456954</v>
      </c>
      <c r="N823" s="49">
        <v>657</v>
      </c>
      <c r="O823" s="54"/>
      <c r="P823" s="54">
        <v>508</v>
      </c>
      <c r="Q823" s="54"/>
      <c r="R823" s="54">
        <f>Data[[#This Row],[PERSOANE ÎNSCRISE ÎN LISTELE ELECTORALE (TURUL 1)            ]]+Data[[#This Row],[PERSOANE ÎNSCRISE ÎN LISTELE ELECTORALE (TURUL AL 2-LEA)]]</f>
        <v>657</v>
      </c>
      <c r="S823" s="54">
        <f>Data[[#This Row],[PERSOANE CARE AU PARTICIPAT LA VOT (TURUL 1)]]+Data[[#This Row],[PERSOANE CARE AU PARTICIPAT LA VOT  (TURUL AL 2-LEA)]]</f>
        <v>508</v>
      </c>
      <c r="T823" s="41">
        <f>Data[[#This Row],[TOTAL CHELTUIELI LEI]]/Data[[#This Row],[NUMĂRUL PERSOANELOR ÎNSCRISE ÎN LISTELE ELECTORALE]]</f>
        <v>26.697108066971079</v>
      </c>
      <c r="U823" s="41">
        <f>Data[[#This Row],[TOTAL CHELTUIELI EURO]]/Data[[#This Row],[NUMĂRUL PERSOANELOR ÎNSCRISE ÎN LISTELE ELECTORALE]]</f>
        <v>5.5158174556251067</v>
      </c>
      <c r="V823" s="41">
        <f>Data[[#This Row],[TOTAL CHELTUIELI LEI]]/Data[[#This Row],[NUMĂRUL PERSOANELOR CARE AU PARTICIPAT LA VOT]]</f>
        <v>34.527559055118111</v>
      </c>
      <c r="W823" s="41">
        <f>Data[[#This Row],[TOTAL CHELTUIELI EURO]]/Data[[#This Row],[NUMĂRUL PERSOANELOR CARE AU PARTICIPAT LA VOT]]</f>
        <v>7.1336458038301087</v>
      </c>
      <c r="X823" s="43">
        <v>4.8400999999999996</v>
      </c>
      <c r="Y823" s="114" t="s">
        <v>2926</v>
      </c>
      <c r="Z823" s="44">
        <v>26</v>
      </c>
      <c r="AA823" s="115" t="s">
        <v>3109</v>
      </c>
      <c r="AB823" s="44">
        <v>5</v>
      </c>
      <c r="AC823" s="45"/>
    </row>
    <row r="824" spans="1:29" ht="12" customHeight="1" x14ac:dyDescent="0.2">
      <c r="A824" s="37">
        <v>823</v>
      </c>
      <c r="B824" s="38" t="s">
        <v>16</v>
      </c>
      <c r="C824" s="39" t="s">
        <v>291</v>
      </c>
      <c r="D824" s="40">
        <v>44101</v>
      </c>
      <c r="E824" s="38">
        <v>1</v>
      </c>
      <c r="F824" s="38"/>
      <c r="G824" s="38" t="s">
        <v>2</v>
      </c>
      <c r="H824" s="38" t="s">
        <v>2</v>
      </c>
      <c r="I824" s="39">
        <v>600</v>
      </c>
      <c r="J824" s="39">
        <v>6985.15</v>
      </c>
      <c r="K824" s="39">
        <v>0</v>
      </c>
      <c r="L824" s="41">
        <f>SUM(Data[[#This Row],[CHELTUIELI DE PERSONAL LEI]:[CHELTUIELI DE CAPITAL (ACTIVE NEFINANCIARE ) LEI]])</f>
        <v>7585.15</v>
      </c>
      <c r="M824" s="41">
        <f>Data[[#This Row],[TOTAL CHELTUIELI LEI]]/Data[[#This Row],[CURS VALUTAR EURO BNR 22 07 2020]]</f>
        <v>1567.1473729881614</v>
      </c>
      <c r="N824" s="49">
        <v>1654</v>
      </c>
      <c r="O824" s="54"/>
      <c r="P824" s="54">
        <v>1017</v>
      </c>
      <c r="Q824" s="54"/>
      <c r="R824" s="54">
        <f>Data[[#This Row],[PERSOANE ÎNSCRISE ÎN LISTELE ELECTORALE (TURUL 1)            ]]+Data[[#This Row],[PERSOANE ÎNSCRISE ÎN LISTELE ELECTORALE (TURUL AL 2-LEA)]]</f>
        <v>1654</v>
      </c>
      <c r="S824" s="54">
        <f>Data[[#This Row],[PERSOANE CARE AU PARTICIPAT LA VOT (TURUL 1)]]+Data[[#This Row],[PERSOANE CARE AU PARTICIPAT LA VOT  (TURUL AL 2-LEA)]]</f>
        <v>1017</v>
      </c>
      <c r="T824" s="41">
        <f>Data[[#This Row],[TOTAL CHELTUIELI LEI]]/Data[[#This Row],[NUMĂRUL PERSOANELOR ÎNSCRISE ÎN LISTELE ELECTORALE]]</f>
        <v>4.5859431680773879</v>
      </c>
      <c r="U824" s="41">
        <f>Data[[#This Row],[TOTAL CHELTUIELI EURO]]/Data[[#This Row],[NUMĂRUL PERSOANELOR ÎNSCRISE ÎN LISTELE ELECTORALE]]</f>
        <v>0.94748934279816288</v>
      </c>
      <c r="V824" s="41">
        <f>Data[[#This Row],[TOTAL CHELTUIELI LEI]]/Data[[#This Row],[NUMĂRUL PERSOANELOR CARE AU PARTICIPAT LA VOT]]</f>
        <v>7.4583579154375608</v>
      </c>
      <c r="W824" s="41">
        <f>Data[[#This Row],[TOTAL CHELTUIELI EURO]]/Data[[#This Row],[NUMĂRUL PERSOANELOR CARE AU PARTICIPAT LA VOT]]</f>
        <v>1.5409512025448981</v>
      </c>
      <c r="X824" s="43">
        <v>4.8400999999999996</v>
      </c>
      <c r="Y824" s="114" t="s">
        <v>2895</v>
      </c>
      <c r="Z824" s="44">
        <v>4</v>
      </c>
      <c r="AA824" s="115" t="s">
        <v>3105</v>
      </c>
      <c r="AB824" s="44">
        <v>0</v>
      </c>
      <c r="AC824" s="45"/>
    </row>
    <row r="825" spans="1:29" ht="12" customHeight="1" x14ac:dyDescent="0.2">
      <c r="A825" s="37">
        <v>824</v>
      </c>
      <c r="B825" s="38" t="s">
        <v>16</v>
      </c>
      <c r="C825" s="39" t="s">
        <v>1689</v>
      </c>
      <c r="D825" s="40">
        <v>44101</v>
      </c>
      <c r="E825" s="38">
        <v>1</v>
      </c>
      <c r="F825" s="38"/>
      <c r="G825" s="38" t="s">
        <v>2</v>
      </c>
      <c r="H825" s="38" t="s">
        <v>2</v>
      </c>
      <c r="I825" s="39">
        <v>1200</v>
      </c>
      <c r="J825" s="39">
        <v>5000</v>
      </c>
      <c r="K825" s="39">
        <v>10000</v>
      </c>
      <c r="L825" s="41">
        <f>SUM(Data[[#This Row],[CHELTUIELI DE PERSONAL LEI]:[CHELTUIELI DE CAPITAL (ACTIVE NEFINANCIARE ) LEI]])</f>
        <v>16200</v>
      </c>
      <c r="M825" s="41">
        <f>Data[[#This Row],[TOTAL CHELTUIELI LEI]]/Data[[#This Row],[CURS VALUTAR EURO BNR 22 07 2020]]</f>
        <v>3347.0382843329685</v>
      </c>
      <c r="N825" s="49">
        <v>1736</v>
      </c>
      <c r="O825" s="54"/>
      <c r="P825" s="54">
        <v>1308</v>
      </c>
      <c r="Q825" s="54"/>
      <c r="R825" s="54">
        <f>Data[[#This Row],[PERSOANE ÎNSCRISE ÎN LISTELE ELECTORALE (TURUL 1)            ]]+Data[[#This Row],[PERSOANE ÎNSCRISE ÎN LISTELE ELECTORALE (TURUL AL 2-LEA)]]</f>
        <v>1736</v>
      </c>
      <c r="S825" s="54">
        <f>Data[[#This Row],[PERSOANE CARE AU PARTICIPAT LA VOT (TURUL 1)]]+Data[[#This Row],[PERSOANE CARE AU PARTICIPAT LA VOT  (TURUL AL 2-LEA)]]</f>
        <v>1308</v>
      </c>
      <c r="T825" s="41">
        <f>Data[[#This Row],[TOTAL CHELTUIELI LEI]]/Data[[#This Row],[NUMĂRUL PERSOANELOR ÎNSCRISE ÎN LISTELE ELECTORALE]]</f>
        <v>9.3317972350230409</v>
      </c>
      <c r="U825" s="41">
        <f>Data[[#This Row],[TOTAL CHELTUIELI EURO]]/Data[[#This Row],[NUMĂRUL PERSOANELOR ÎNSCRISE ÎN LISTELE ELECTORALE]]</f>
        <v>1.9280174448922629</v>
      </c>
      <c r="V825" s="41">
        <f>Data[[#This Row],[TOTAL CHELTUIELI LEI]]/Data[[#This Row],[NUMĂRUL PERSOANELOR CARE AU PARTICIPAT LA VOT]]</f>
        <v>12.385321100917432</v>
      </c>
      <c r="W825" s="41">
        <f>Data[[#This Row],[TOTAL CHELTUIELI EURO]]/Data[[#This Row],[NUMĂRUL PERSOANELOR CARE AU PARTICIPAT LA VOT]]</f>
        <v>2.5588977708967651</v>
      </c>
      <c r="X825" s="43">
        <v>4.8400999999999996</v>
      </c>
      <c r="Y825" s="114" t="s">
        <v>2887</v>
      </c>
      <c r="Z825" s="44">
        <v>9</v>
      </c>
      <c r="AA825" s="115" t="s">
        <v>3107</v>
      </c>
      <c r="AB825" s="44">
        <v>1</v>
      </c>
      <c r="AC825" s="45"/>
    </row>
    <row r="826" spans="1:29" ht="12" customHeight="1" x14ac:dyDescent="0.2">
      <c r="A826" s="37">
        <v>825</v>
      </c>
      <c r="B826" s="38" t="s">
        <v>16</v>
      </c>
      <c r="C826" s="39" t="s">
        <v>1690</v>
      </c>
      <c r="D826" s="40">
        <v>44101</v>
      </c>
      <c r="E826" s="38">
        <v>1</v>
      </c>
      <c r="F826" s="38"/>
      <c r="G826" s="38" t="s">
        <v>2</v>
      </c>
      <c r="H826" s="38" t="s">
        <v>2</v>
      </c>
      <c r="I826" s="39">
        <v>4103</v>
      </c>
      <c r="J826" s="39">
        <v>1802</v>
      </c>
      <c r="K826" s="39">
        <v>0</v>
      </c>
      <c r="L826" s="41">
        <f>SUM(Data[[#This Row],[CHELTUIELI DE PERSONAL LEI]:[CHELTUIELI DE CAPITAL (ACTIVE NEFINANCIARE ) LEI]])</f>
        <v>5905</v>
      </c>
      <c r="M826" s="41">
        <f>Data[[#This Row],[TOTAL CHELTUIELI LEI]]/Data[[#This Row],[CURS VALUTAR EURO BNR 22 07 2020]]</f>
        <v>1220.0161153695174</v>
      </c>
      <c r="N826" s="49">
        <v>790</v>
      </c>
      <c r="O826" s="54"/>
      <c r="P826" s="54">
        <v>740</v>
      </c>
      <c r="Q826" s="54"/>
      <c r="R826" s="54">
        <f>Data[[#This Row],[PERSOANE ÎNSCRISE ÎN LISTELE ELECTORALE (TURUL 1)            ]]+Data[[#This Row],[PERSOANE ÎNSCRISE ÎN LISTELE ELECTORALE (TURUL AL 2-LEA)]]</f>
        <v>790</v>
      </c>
      <c r="S826" s="54">
        <f>Data[[#This Row],[PERSOANE CARE AU PARTICIPAT LA VOT (TURUL 1)]]+Data[[#This Row],[PERSOANE CARE AU PARTICIPAT LA VOT  (TURUL AL 2-LEA)]]</f>
        <v>740</v>
      </c>
      <c r="T826" s="41">
        <f>Data[[#This Row],[TOTAL CHELTUIELI LEI]]/Data[[#This Row],[NUMĂRUL PERSOANELOR ÎNSCRISE ÎN LISTELE ELECTORALE]]</f>
        <v>7.4746835443037973</v>
      </c>
      <c r="U826" s="41">
        <f>Data[[#This Row],[TOTAL CHELTUIELI EURO]]/Data[[#This Row],[NUMĂRUL PERSOANELOR ÎNSCRISE ÎN LISTELE ELECTORALE]]</f>
        <v>1.5443241966702752</v>
      </c>
      <c r="V826" s="41">
        <f>Data[[#This Row],[TOTAL CHELTUIELI LEI]]/Data[[#This Row],[NUMĂRUL PERSOANELOR CARE AU PARTICIPAT LA VOT]]</f>
        <v>7.9797297297297298</v>
      </c>
      <c r="W826" s="41">
        <f>Data[[#This Row],[TOTAL CHELTUIELI EURO]]/Data[[#This Row],[NUMĂRUL PERSOANELOR CARE AU PARTICIPAT LA VOT]]</f>
        <v>1.6486704261750236</v>
      </c>
      <c r="X826" s="43">
        <v>4.8400999999999996</v>
      </c>
      <c r="Y826" s="114" t="s">
        <v>2886</v>
      </c>
      <c r="Z826" s="44">
        <v>7</v>
      </c>
      <c r="AA826" s="115" t="s">
        <v>3107</v>
      </c>
      <c r="AB826" s="44">
        <v>1</v>
      </c>
      <c r="AC826" s="45"/>
    </row>
    <row r="827" spans="1:29" ht="12" customHeight="1" x14ac:dyDescent="0.2">
      <c r="A827" s="37">
        <v>826</v>
      </c>
      <c r="B827" s="38" t="s">
        <v>16</v>
      </c>
      <c r="C827" s="39" t="s">
        <v>1691</v>
      </c>
      <c r="D827" s="40">
        <v>44101</v>
      </c>
      <c r="E827" s="38">
        <v>1</v>
      </c>
      <c r="F827" s="38"/>
      <c r="G827" s="38" t="s">
        <v>2</v>
      </c>
      <c r="H827" s="38" t="s">
        <v>2</v>
      </c>
      <c r="I827" s="39">
        <v>9117</v>
      </c>
      <c r="J827" s="39">
        <v>1360</v>
      </c>
      <c r="K827" s="39">
        <v>4508</v>
      </c>
      <c r="L827" s="41">
        <f>SUM(Data[[#This Row],[CHELTUIELI DE PERSONAL LEI]:[CHELTUIELI DE CAPITAL (ACTIVE NEFINANCIARE ) LEI]])</f>
        <v>14985</v>
      </c>
      <c r="M827" s="41">
        <f>Data[[#This Row],[TOTAL CHELTUIELI LEI]]/Data[[#This Row],[CURS VALUTAR EURO BNR 22 07 2020]]</f>
        <v>3096.0104130079958</v>
      </c>
      <c r="N827" s="49">
        <v>1349</v>
      </c>
      <c r="O827" s="54"/>
      <c r="P827" s="54">
        <v>1334</v>
      </c>
      <c r="Q827" s="54"/>
      <c r="R827" s="54">
        <f>Data[[#This Row],[PERSOANE ÎNSCRISE ÎN LISTELE ELECTORALE (TURUL 1)            ]]+Data[[#This Row],[PERSOANE ÎNSCRISE ÎN LISTELE ELECTORALE (TURUL AL 2-LEA)]]</f>
        <v>1349</v>
      </c>
      <c r="S827" s="54">
        <f>Data[[#This Row],[PERSOANE CARE AU PARTICIPAT LA VOT (TURUL 1)]]+Data[[#This Row],[PERSOANE CARE AU PARTICIPAT LA VOT  (TURUL AL 2-LEA)]]</f>
        <v>1334</v>
      </c>
      <c r="T827" s="41">
        <f>Data[[#This Row],[TOTAL CHELTUIELI LEI]]/Data[[#This Row],[NUMĂRUL PERSOANELOR ÎNSCRISE ÎN LISTELE ELECTORALE]]</f>
        <v>11.108228317272053</v>
      </c>
      <c r="U827" s="41">
        <f>Data[[#This Row],[TOTAL CHELTUIELI EURO]]/Data[[#This Row],[NUMĂRUL PERSOANELOR ÎNSCRISE ÎN LISTELE ELECTORALE]]</f>
        <v>2.2950410771000711</v>
      </c>
      <c r="V827" s="41">
        <f>Data[[#This Row],[TOTAL CHELTUIELI LEI]]/Data[[#This Row],[NUMĂRUL PERSOANELOR CARE AU PARTICIPAT LA VOT]]</f>
        <v>11.233133433283358</v>
      </c>
      <c r="W827" s="41">
        <f>Data[[#This Row],[TOTAL CHELTUIELI EURO]]/Data[[#This Row],[NUMĂRUL PERSOANELOR CARE AU PARTICIPAT LA VOT]]</f>
        <v>2.3208473860629653</v>
      </c>
      <c r="X827" s="43">
        <v>4.8400999999999996</v>
      </c>
      <c r="Y827" s="114" t="s">
        <v>2888</v>
      </c>
      <c r="Z827" s="44">
        <v>11</v>
      </c>
      <c r="AA827" s="115" t="s">
        <v>3108</v>
      </c>
      <c r="AB827" s="44">
        <v>2</v>
      </c>
      <c r="AC827" s="45"/>
    </row>
    <row r="828" spans="1:29" ht="12" customHeight="1" x14ac:dyDescent="0.2">
      <c r="A828" s="37">
        <v>827</v>
      </c>
      <c r="B828" s="38" t="s">
        <v>16</v>
      </c>
      <c r="C828" s="39" t="s">
        <v>1692</v>
      </c>
      <c r="D828" s="40">
        <v>44101</v>
      </c>
      <c r="E828" s="38">
        <v>1</v>
      </c>
      <c r="F828" s="38"/>
      <c r="G828" s="38" t="s">
        <v>2</v>
      </c>
      <c r="H828" s="38" t="s">
        <v>2</v>
      </c>
      <c r="I828" s="39">
        <v>0</v>
      </c>
      <c r="J828" s="39">
        <v>5446</v>
      </c>
      <c r="K828" s="39">
        <v>0</v>
      </c>
      <c r="L828" s="41">
        <f>SUM(Data[[#This Row],[CHELTUIELI DE PERSONAL LEI]:[CHELTUIELI DE CAPITAL (ACTIVE NEFINANCIARE ) LEI]])</f>
        <v>5446</v>
      </c>
      <c r="M828" s="41">
        <f>Data[[#This Row],[TOTAL CHELTUIELI LEI]]/Data[[#This Row],[CURS VALUTAR EURO BNR 22 07 2020]]</f>
        <v>1125.1833639800832</v>
      </c>
      <c r="N828" s="49">
        <v>1953</v>
      </c>
      <c r="O828" s="54"/>
      <c r="P828" s="54">
        <v>1298</v>
      </c>
      <c r="Q828" s="54"/>
      <c r="R828" s="54">
        <f>Data[[#This Row],[PERSOANE ÎNSCRISE ÎN LISTELE ELECTORALE (TURUL 1)            ]]+Data[[#This Row],[PERSOANE ÎNSCRISE ÎN LISTELE ELECTORALE (TURUL AL 2-LEA)]]</f>
        <v>1953</v>
      </c>
      <c r="S828" s="54">
        <f>Data[[#This Row],[PERSOANE CARE AU PARTICIPAT LA VOT (TURUL 1)]]+Data[[#This Row],[PERSOANE CARE AU PARTICIPAT LA VOT  (TURUL AL 2-LEA)]]</f>
        <v>1298</v>
      </c>
      <c r="T828" s="41">
        <f>Data[[#This Row],[TOTAL CHELTUIELI LEI]]/Data[[#This Row],[NUMĂRUL PERSOANELOR ÎNSCRISE ÎN LISTELE ELECTORALE]]</f>
        <v>2.7885304659498207</v>
      </c>
      <c r="U828" s="41">
        <f>Data[[#This Row],[TOTAL CHELTUIELI EURO]]/Data[[#This Row],[NUMĂRUL PERSOANELOR ÎNSCRISE ÎN LISTELE ELECTORALE]]</f>
        <v>0.57613075472610509</v>
      </c>
      <c r="V828" s="41">
        <f>Data[[#This Row],[TOTAL CHELTUIELI LEI]]/Data[[#This Row],[NUMĂRUL PERSOANELOR CARE AU PARTICIPAT LA VOT]]</f>
        <v>4.1956856702619412</v>
      </c>
      <c r="W828" s="41">
        <f>Data[[#This Row],[TOTAL CHELTUIELI EURO]]/Data[[#This Row],[NUMĂRUL PERSOANELOR CARE AU PARTICIPAT LA VOT]]</f>
        <v>0.86685929428357722</v>
      </c>
      <c r="X828" s="43">
        <v>4.8400999999999996</v>
      </c>
      <c r="Y828" s="114" t="s">
        <v>2891</v>
      </c>
      <c r="Z828" s="44">
        <v>2</v>
      </c>
      <c r="AA828" s="115" t="s">
        <v>3105</v>
      </c>
      <c r="AB828" s="44">
        <v>0</v>
      </c>
      <c r="AC828" s="45"/>
    </row>
    <row r="829" spans="1:29" ht="12" customHeight="1" x14ac:dyDescent="0.2">
      <c r="A829" s="37">
        <v>828</v>
      </c>
      <c r="B829" s="38" t="s">
        <v>16</v>
      </c>
      <c r="C829" s="39" t="s">
        <v>1693</v>
      </c>
      <c r="D829" s="40">
        <v>44101</v>
      </c>
      <c r="E829" s="38">
        <v>1</v>
      </c>
      <c r="F829" s="38"/>
      <c r="G829" s="38" t="s">
        <v>2</v>
      </c>
      <c r="H829" s="38" t="s">
        <v>2</v>
      </c>
      <c r="I829" s="39">
        <v>4800</v>
      </c>
      <c r="J829" s="39">
        <v>5392</v>
      </c>
      <c r="K829" s="39">
        <v>0</v>
      </c>
      <c r="L829" s="41">
        <f>SUM(Data[[#This Row],[CHELTUIELI DE PERSONAL LEI]:[CHELTUIELI DE CAPITAL (ACTIVE NEFINANCIARE ) LEI]])</f>
        <v>10192</v>
      </c>
      <c r="M829" s="41">
        <f>Data[[#This Row],[TOTAL CHELTUIELI LEI]]/Data[[#This Row],[CURS VALUTAR EURO BNR 22 07 2020]]</f>
        <v>2105.7416169087419</v>
      </c>
      <c r="N829" s="49">
        <v>2238</v>
      </c>
      <c r="O829" s="54"/>
      <c r="P829" s="54">
        <v>1058</v>
      </c>
      <c r="Q829" s="54"/>
      <c r="R829" s="54">
        <f>Data[[#This Row],[PERSOANE ÎNSCRISE ÎN LISTELE ELECTORALE (TURUL 1)            ]]+Data[[#This Row],[PERSOANE ÎNSCRISE ÎN LISTELE ELECTORALE (TURUL AL 2-LEA)]]</f>
        <v>2238</v>
      </c>
      <c r="S829" s="54">
        <f>Data[[#This Row],[PERSOANE CARE AU PARTICIPAT LA VOT (TURUL 1)]]+Data[[#This Row],[PERSOANE CARE AU PARTICIPAT LA VOT  (TURUL AL 2-LEA)]]</f>
        <v>1058</v>
      </c>
      <c r="T829" s="41">
        <f>Data[[#This Row],[TOTAL CHELTUIELI LEI]]/Data[[#This Row],[NUMĂRUL PERSOANELOR ÎNSCRISE ÎN LISTELE ELECTORALE]]</f>
        <v>4.554066130473637</v>
      </c>
      <c r="U829" s="41">
        <f>Data[[#This Row],[TOTAL CHELTUIELI EURO]]/Data[[#This Row],[NUMĂRUL PERSOANELOR ÎNSCRISE ÎN LISTELE ELECTORALE]]</f>
        <v>0.9409033140789731</v>
      </c>
      <c r="V829" s="41">
        <f>Data[[#This Row],[TOTAL CHELTUIELI LEI]]/Data[[#This Row],[NUMĂRUL PERSOANELOR CARE AU PARTICIPAT LA VOT]]</f>
        <v>9.6332703213610582</v>
      </c>
      <c r="W829" s="41">
        <f>Data[[#This Row],[TOTAL CHELTUIELI EURO]]/Data[[#This Row],[NUMĂRUL PERSOANELOR CARE AU PARTICIPAT LA VOT]]</f>
        <v>1.9903039857360509</v>
      </c>
      <c r="X829" s="43">
        <v>4.8400999999999996</v>
      </c>
      <c r="Y829" s="114" t="s">
        <v>2895</v>
      </c>
      <c r="Z829" s="44">
        <v>4</v>
      </c>
      <c r="AA829" s="115" t="s">
        <v>3105</v>
      </c>
      <c r="AB829" s="44">
        <v>0</v>
      </c>
      <c r="AC829" s="45"/>
    </row>
    <row r="830" spans="1:29" ht="12" customHeight="1" x14ac:dyDescent="0.2">
      <c r="A830" s="37">
        <v>829</v>
      </c>
      <c r="B830" s="38" t="s">
        <v>16</v>
      </c>
      <c r="C830" s="39" t="s">
        <v>1694</v>
      </c>
      <c r="D830" s="40">
        <v>44101</v>
      </c>
      <c r="E830" s="38">
        <v>1</v>
      </c>
      <c r="F830" s="38"/>
      <c r="G830" s="38" t="s">
        <v>2</v>
      </c>
      <c r="H830" s="38" t="s">
        <v>2</v>
      </c>
      <c r="I830" s="39">
        <v>5500</v>
      </c>
      <c r="J830" s="39">
        <v>3607.42</v>
      </c>
      <c r="K830" s="39">
        <v>0</v>
      </c>
      <c r="L830" s="41">
        <f>SUM(Data[[#This Row],[CHELTUIELI DE PERSONAL LEI]:[CHELTUIELI DE CAPITAL (ACTIVE NEFINANCIARE ) LEI]])</f>
        <v>9107.42</v>
      </c>
      <c r="M830" s="41">
        <f>Data[[#This Row],[TOTAL CHELTUIELI LEI]]/Data[[#This Row],[CURS VALUTAR EURO BNR 22 07 2020]]</f>
        <v>1881.6594698456645</v>
      </c>
      <c r="N830" s="49">
        <v>904</v>
      </c>
      <c r="O830" s="54"/>
      <c r="P830" s="54">
        <v>589</v>
      </c>
      <c r="Q830" s="54"/>
      <c r="R830" s="54">
        <f>Data[[#This Row],[PERSOANE ÎNSCRISE ÎN LISTELE ELECTORALE (TURUL 1)            ]]+Data[[#This Row],[PERSOANE ÎNSCRISE ÎN LISTELE ELECTORALE (TURUL AL 2-LEA)]]</f>
        <v>904</v>
      </c>
      <c r="S830" s="54">
        <f>Data[[#This Row],[PERSOANE CARE AU PARTICIPAT LA VOT (TURUL 1)]]+Data[[#This Row],[PERSOANE CARE AU PARTICIPAT LA VOT  (TURUL AL 2-LEA)]]</f>
        <v>589</v>
      </c>
      <c r="T830" s="41">
        <f>Data[[#This Row],[TOTAL CHELTUIELI LEI]]/Data[[#This Row],[NUMĂRUL PERSOANELOR ÎNSCRISE ÎN LISTELE ELECTORALE]]</f>
        <v>10.0745796460177</v>
      </c>
      <c r="U830" s="41">
        <f>Data[[#This Row],[TOTAL CHELTUIELI EURO]]/Data[[#This Row],[NUMĂRUL PERSOANELOR ÎNSCRISE ÎN LISTELE ELECTORALE]]</f>
        <v>2.0814817144310447</v>
      </c>
      <c r="V830" s="41">
        <f>Data[[#This Row],[TOTAL CHELTUIELI LEI]]/Data[[#This Row],[NUMĂRUL PERSOANELOR CARE AU PARTICIPAT LA VOT]]</f>
        <v>15.46251273344652</v>
      </c>
      <c r="W830" s="41">
        <f>Data[[#This Row],[TOTAL CHELTUIELI EURO]]/Data[[#This Row],[NUMĂRUL PERSOANELOR CARE AU PARTICIPAT LA VOT]]</f>
        <v>3.1946680302982418</v>
      </c>
      <c r="X830" s="43">
        <v>4.8400999999999996</v>
      </c>
      <c r="Y830" s="114" t="s">
        <v>2898</v>
      </c>
      <c r="Z830" s="44">
        <v>10</v>
      </c>
      <c r="AA830" s="115" t="s">
        <v>3108</v>
      </c>
      <c r="AB830" s="44">
        <v>2</v>
      </c>
      <c r="AC830" s="45"/>
    </row>
    <row r="831" spans="1:29" ht="12" customHeight="1" x14ac:dyDescent="0.2">
      <c r="A831" s="37">
        <v>830</v>
      </c>
      <c r="B831" s="38" t="s">
        <v>16</v>
      </c>
      <c r="C831" s="39" t="s">
        <v>1695</v>
      </c>
      <c r="D831" s="40">
        <v>44101</v>
      </c>
      <c r="E831" s="38">
        <v>1</v>
      </c>
      <c r="F831" s="38"/>
      <c r="G831" s="38" t="s">
        <v>2</v>
      </c>
      <c r="H831" s="38" t="s">
        <v>2</v>
      </c>
      <c r="I831" s="39">
        <v>3300</v>
      </c>
      <c r="J831" s="39">
        <v>4952</v>
      </c>
      <c r="K831" s="39">
        <v>0</v>
      </c>
      <c r="L831" s="41">
        <f>SUM(Data[[#This Row],[CHELTUIELI DE PERSONAL LEI]:[CHELTUIELI DE CAPITAL (ACTIVE NEFINANCIARE ) LEI]])</f>
        <v>8252</v>
      </c>
      <c r="M831" s="41">
        <f>Data[[#This Row],[TOTAL CHELTUIELI LEI]]/Data[[#This Row],[CURS VALUTAR EURO BNR 22 07 2020]]</f>
        <v>1704.9234519947936</v>
      </c>
      <c r="N831" s="49">
        <v>2229</v>
      </c>
      <c r="O831" s="54"/>
      <c r="P831" s="54">
        <v>1286</v>
      </c>
      <c r="Q831" s="54"/>
      <c r="R831" s="54">
        <f>Data[[#This Row],[PERSOANE ÎNSCRISE ÎN LISTELE ELECTORALE (TURUL 1)            ]]+Data[[#This Row],[PERSOANE ÎNSCRISE ÎN LISTELE ELECTORALE (TURUL AL 2-LEA)]]</f>
        <v>2229</v>
      </c>
      <c r="S831" s="54">
        <f>Data[[#This Row],[PERSOANE CARE AU PARTICIPAT LA VOT (TURUL 1)]]+Data[[#This Row],[PERSOANE CARE AU PARTICIPAT LA VOT  (TURUL AL 2-LEA)]]</f>
        <v>1286</v>
      </c>
      <c r="T831" s="41">
        <f>Data[[#This Row],[TOTAL CHELTUIELI LEI]]/Data[[#This Row],[NUMĂRUL PERSOANELOR ÎNSCRISE ÎN LISTELE ELECTORALE]]</f>
        <v>3.7021085688649618</v>
      </c>
      <c r="U831" s="41">
        <f>Data[[#This Row],[TOTAL CHELTUIELI EURO]]/Data[[#This Row],[NUMĂRUL PERSOANELOR ÎNSCRISE ÎN LISTELE ELECTORALE]]</f>
        <v>0.76488266128075078</v>
      </c>
      <c r="V831" s="41">
        <f>Data[[#This Row],[TOTAL CHELTUIELI LEI]]/Data[[#This Row],[NUMĂRUL PERSOANELOR CARE AU PARTICIPAT LA VOT]]</f>
        <v>6.4167962674961121</v>
      </c>
      <c r="W831" s="41">
        <f>Data[[#This Row],[TOTAL CHELTUIELI EURO]]/Data[[#This Row],[NUMĂRUL PERSOANELOR CARE AU PARTICIPAT LA VOT]]</f>
        <v>1.3257569611157027</v>
      </c>
      <c r="X831" s="43">
        <v>4.8400999999999996</v>
      </c>
      <c r="Y831" s="114" t="s">
        <v>2884</v>
      </c>
      <c r="Z831" s="44">
        <v>3</v>
      </c>
      <c r="AA831" s="115" t="s">
        <v>3105</v>
      </c>
      <c r="AB831" s="44">
        <v>0</v>
      </c>
      <c r="AC831" s="45"/>
    </row>
    <row r="832" spans="1:29" ht="12" customHeight="1" x14ac:dyDescent="0.2">
      <c r="A832" s="37">
        <v>831</v>
      </c>
      <c r="B832" s="38" t="s">
        <v>16</v>
      </c>
      <c r="C832" s="39" t="s">
        <v>1696</v>
      </c>
      <c r="D832" s="40">
        <v>44101</v>
      </c>
      <c r="E832" s="38">
        <v>1</v>
      </c>
      <c r="F832" s="38"/>
      <c r="G832" s="38" t="s">
        <v>2</v>
      </c>
      <c r="H832" s="38" t="s">
        <v>2</v>
      </c>
      <c r="I832" s="39">
        <v>0</v>
      </c>
      <c r="J832" s="39">
        <v>7609.65</v>
      </c>
      <c r="K832" s="39">
        <v>0</v>
      </c>
      <c r="L832" s="41">
        <f>SUM(Data[[#This Row],[CHELTUIELI DE PERSONAL LEI]:[CHELTUIELI DE CAPITAL (ACTIVE NEFINANCIARE ) LEI]])</f>
        <v>7609.65</v>
      </c>
      <c r="M832" s="41">
        <f>Data[[#This Row],[TOTAL CHELTUIELI LEI]]/Data[[#This Row],[CURS VALUTAR EURO BNR 22 07 2020]]</f>
        <v>1572.2092518749614</v>
      </c>
      <c r="N832" s="49">
        <v>3382</v>
      </c>
      <c r="O832" s="54"/>
      <c r="P832" s="54">
        <v>2041</v>
      </c>
      <c r="Q832" s="54"/>
      <c r="R832" s="54">
        <f>Data[[#This Row],[PERSOANE ÎNSCRISE ÎN LISTELE ELECTORALE (TURUL 1)            ]]+Data[[#This Row],[PERSOANE ÎNSCRISE ÎN LISTELE ELECTORALE (TURUL AL 2-LEA)]]</f>
        <v>3382</v>
      </c>
      <c r="S832" s="54">
        <f>Data[[#This Row],[PERSOANE CARE AU PARTICIPAT LA VOT (TURUL 1)]]+Data[[#This Row],[PERSOANE CARE AU PARTICIPAT LA VOT  (TURUL AL 2-LEA)]]</f>
        <v>2041</v>
      </c>
      <c r="T832" s="41">
        <f>Data[[#This Row],[TOTAL CHELTUIELI LEI]]/Data[[#This Row],[NUMĂRUL PERSOANELOR ÎNSCRISE ÎN LISTELE ELECTORALE]]</f>
        <v>2.2500443524541689</v>
      </c>
      <c r="U832" s="41">
        <f>Data[[#This Row],[TOTAL CHELTUIELI EURO]]/Data[[#This Row],[NUMĂRUL PERSOANELOR ÎNSCRISE ÎN LISTELE ELECTORALE]]</f>
        <v>0.46487559192044986</v>
      </c>
      <c r="V832" s="41">
        <f>Data[[#This Row],[TOTAL CHELTUIELI LEI]]/Data[[#This Row],[NUMĂRUL PERSOANELOR CARE AU PARTICIPAT LA VOT]]</f>
        <v>3.7283929446349826</v>
      </c>
      <c r="W832" s="41">
        <f>Data[[#This Row],[TOTAL CHELTUIELI EURO]]/Data[[#This Row],[NUMĂRUL PERSOANELOR CARE AU PARTICIPAT LA VOT]]</f>
        <v>0.77031320523026037</v>
      </c>
      <c r="X832" s="43">
        <v>4.8400999999999996</v>
      </c>
      <c r="Y832" s="114" t="s">
        <v>2891</v>
      </c>
      <c r="Z832" s="44">
        <v>2</v>
      </c>
      <c r="AA832" s="115" t="s">
        <v>3105</v>
      </c>
      <c r="AB832" s="44">
        <v>0</v>
      </c>
      <c r="AC832" s="45"/>
    </row>
    <row r="833" spans="1:29" ht="12" customHeight="1" x14ac:dyDescent="0.2">
      <c r="A833" s="37">
        <v>832</v>
      </c>
      <c r="B833" s="38" t="s">
        <v>16</v>
      </c>
      <c r="C833" s="39" t="s">
        <v>1697</v>
      </c>
      <c r="D833" s="40">
        <v>44101</v>
      </c>
      <c r="E833" s="38">
        <v>1</v>
      </c>
      <c r="F833" s="38"/>
      <c r="G833" s="38" t="s">
        <v>2</v>
      </c>
      <c r="H833" s="38" t="s">
        <v>2</v>
      </c>
      <c r="I833" s="39">
        <v>500</v>
      </c>
      <c r="J833" s="39">
        <v>8938</v>
      </c>
      <c r="K833" s="39">
        <v>0</v>
      </c>
      <c r="L833" s="41">
        <f>SUM(Data[[#This Row],[CHELTUIELI DE PERSONAL LEI]:[CHELTUIELI DE CAPITAL (ACTIVE NEFINANCIARE ) LEI]])</f>
        <v>9438</v>
      </c>
      <c r="M833" s="41">
        <f>Data[[#This Row],[TOTAL CHELTUIELI LEI]]/Data[[#This Row],[CURS VALUTAR EURO BNR 22 07 2020]]</f>
        <v>1949.9597115762072</v>
      </c>
      <c r="N833" s="49">
        <v>560</v>
      </c>
      <c r="O833" s="54"/>
      <c r="P833" s="54">
        <v>475</v>
      </c>
      <c r="Q833" s="54"/>
      <c r="R833" s="54">
        <f>Data[[#This Row],[PERSOANE ÎNSCRISE ÎN LISTELE ELECTORALE (TURUL 1)            ]]+Data[[#This Row],[PERSOANE ÎNSCRISE ÎN LISTELE ELECTORALE (TURUL AL 2-LEA)]]</f>
        <v>560</v>
      </c>
      <c r="S833" s="54">
        <f>Data[[#This Row],[PERSOANE CARE AU PARTICIPAT LA VOT (TURUL 1)]]+Data[[#This Row],[PERSOANE CARE AU PARTICIPAT LA VOT  (TURUL AL 2-LEA)]]</f>
        <v>475</v>
      </c>
      <c r="T833" s="41">
        <f>Data[[#This Row],[TOTAL CHELTUIELI LEI]]/Data[[#This Row],[NUMĂRUL PERSOANELOR ÎNSCRISE ÎN LISTELE ELECTORALE]]</f>
        <v>16.853571428571428</v>
      </c>
      <c r="U833" s="41">
        <f>Data[[#This Row],[TOTAL CHELTUIELI EURO]]/Data[[#This Row],[NUMĂRUL PERSOANELOR ÎNSCRISE ÎN LISTELE ELECTORALE]]</f>
        <v>3.4820709135289412</v>
      </c>
      <c r="V833" s="41">
        <f>Data[[#This Row],[TOTAL CHELTUIELI LEI]]/Data[[#This Row],[NUMĂRUL PERSOANELOR CARE AU PARTICIPAT LA VOT]]</f>
        <v>19.869473684210526</v>
      </c>
      <c r="W833" s="41">
        <f>Data[[#This Row],[TOTAL CHELTUIELI EURO]]/Data[[#This Row],[NUMĂRUL PERSOANELOR CARE AU PARTICIPAT LA VOT]]</f>
        <v>4.1051783401604363</v>
      </c>
      <c r="X833" s="43">
        <v>4.8400999999999996</v>
      </c>
      <c r="Y833" s="114" t="s">
        <v>2920</v>
      </c>
      <c r="Z833" s="44">
        <v>16</v>
      </c>
      <c r="AA833" s="115" t="s">
        <v>3106</v>
      </c>
      <c r="AB833" s="44">
        <v>3</v>
      </c>
      <c r="AC833" s="45"/>
    </row>
    <row r="834" spans="1:29" ht="12" customHeight="1" x14ac:dyDescent="0.2">
      <c r="A834" s="37">
        <v>833</v>
      </c>
      <c r="B834" s="38" t="s">
        <v>16</v>
      </c>
      <c r="C834" s="39" t="s">
        <v>1698</v>
      </c>
      <c r="D834" s="40">
        <v>44101</v>
      </c>
      <c r="E834" s="38">
        <v>1</v>
      </c>
      <c r="F834" s="38"/>
      <c r="G834" s="38" t="s">
        <v>2</v>
      </c>
      <c r="H834" s="38" t="s">
        <v>2</v>
      </c>
      <c r="I834" s="39">
        <v>0</v>
      </c>
      <c r="J834" s="39">
        <v>6834</v>
      </c>
      <c r="K834" s="39">
        <v>0</v>
      </c>
      <c r="L834" s="41">
        <f>SUM(Data[[#This Row],[CHELTUIELI DE PERSONAL LEI]:[CHELTUIELI DE CAPITAL (ACTIVE NEFINANCIARE ) LEI]])</f>
        <v>6834</v>
      </c>
      <c r="M834" s="41">
        <f>Data[[#This Row],[TOTAL CHELTUIELI LEI]]/Data[[#This Row],[CURS VALUTAR EURO BNR 22 07 2020]]</f>
        <v>1411.9542984649079</v>
      </c>
      <c r="N834" s="49">
        <v>868</v>
      </c>
      <c r="O834" s="54"/>
      <c r="P834" s="54">
        <v>732</v>
      </c>
      <c r="Q834" s="54"/>
      <c r="R834" s="54">
        <f>Data[[#This Row],[PERSOANE ÎNSCRISE ÎN LISTELE ELECTORALE (TURUL 1)            ]]+Data[[#This Row],[PERSOANE ÎNSCRISE ÎN LISTELE ELECTORALE (TURUL AL 2-LEA)]]</f>
        <v>868</v>
      </c>
      <c r="S834" s="54">
        <f>Data[[#This Row],[PERSOANE CARE AU PARTICIPAT LA VOT (TURUL 1)]]+Data[[#This Row],[PERSOANE CARE AU PARTICIPAT LA VOT  (TURUL AL 2-LEA)]]</f>
        <v>732</v>
      </c>
      <c r="T834" s="41">
        <f>Data[[#This Row],[TOTAL CHELTUIELI LEI]]/Data[[#This Row],[NUMĂRUL PERSOANELOR ÎNSCRISE ÎN LISTELE ELECTORALE]]</f>
        <v>7.8732718894009217</v>
      </c>
      <c r="U834" s="41">
        <f>Data[[#This Row],[TOTAL CHELTUIELI EURO]]/Data[[#This Row],[NUMĂRUL PERSOANELOR ÎNSCRISE ÎN LISTELE ELECTORALE]]</f>
        <v>1.6266754590609538</v>
      </c>
      <c r="V834" s="41">
        <f>Data[[#This Row],[TOTAL CHELTUIELI LEI]]/Data[[#This Row],[NUMĂRUL PERSOANELOR CARE AU PARTICIPAT LA VOT]]</f>
        <v>9.3360655737704921</v>
      </c>
      <c r="W834" s="41">
        <f>Data[[#This Row],[TOTAL CHELTUIELI EURO]]/Data[[#This Row],[NUMĂRUL PERSOANELOR CARE AU PARTICIPAT LA VOT]]</f>
        <v>1.9288993148427702</v>
      </c>
      <c r="X834" s="43">
        <v>4.8400999999999996</v>
      </c>
      <c r="Y834" s="114" t="s">
        <v>2886</v>
      </c>
      <c r="Z834" s="44">
        <v>7</v>
      </c>
      <c r="AA834" s="115" t="s">
        <v>3107</v>
      </c>
      <c r="AB834" s="44">
        <v>1</v>
      </c>
      <c r="AC834" s="45"/>
    </row>
    <row r="835" spans="1:29" ht="12" customHeight="1" x14ac:dyDescent="0.2">
      <c r="A835" s="37">
        <v>834</v>
      </c>
      <c r="B835" s="38" t="s">
        <v>16</v>
      </c>
      <c r="C835" s="39" t="s">
        <v>1699</v>
      </c>
      <c r="D835" s="40">
        <v>44101</v>
      </c>
      <c r="E835" s="38">
        <v>1</v>
      </c>
      <c r="F835" s="38"/>
      <c r="G835" s="38" t="s">
        <v>2</v>
      </c>
      <c r="H835" s="38" t="s">
        <v>2</v>
      </c>
      <c r="I835" s="39">
        <v>2000</v>
      </c>
      <c r="J835" s="39">
        <v>2128</v>
      </c>
      <c r="K835" s="39">
        <v>0</v>
      </c>
      <c r="L835" s="41">
        <f>SUM(Data[[#This Row],[CHELTUIELI DE PERSONAL LEI]:[CHELTUIELI DE CAPITAL (ACTIVE NEFINANCIARE ) LEI]])</f>
        <v>4128</v>
      </c>
      <c r="M835" s="41">
        <f>Data[[#This Row],[TOTAL CHELTUIELI LEI]]/Data[[#This Row],[CURS VALUTAR EURO BNR 22 07 2020]]</f>
        <v>852.87494060040092</v>
      </c>
      <c r="N835" s="49">
        <v>2709</v>
      </c>
      <c r="O835" s="54"/>
      <c r="P835" s="54">
        <v>1725</v>
      </c>
      <c r="Q835" s="54"/>
      <c r="R835" s="54">
        <f>Data[[#This Row],[PERSOANE ÎNSCRISE ÎN LISTELE ELECTORALE (TURUL 1)            ]]+Data[[#This Row],[PERSOANE ÎNSCRISE ÎN LISTELE ELECTORALE (TURUL AL 2-LEA)]]</f>
        <v>2709</v>
      </c>
      <c r="S835" s="54">
        <f>Data[[#This Row],[PERSOANE CARE AU PARTICIPAT LA VOT (TURUL 1)]]+Data[[#This Row],[PERSOANE CARE AU PARTICIPAT LA VOT  (TURUL AL 2-LEA)]]</f>
        <v>1725</v>
      </c>
      <c r="T835" s="41">
        <f>Data[[#This Row],[TOTAL CHELTUIELI LEI]]/Data[[#This Row],[NUMĂRUL PERSOANELOR ÎNSCRISE ÎN LISTELE ELECTORALE]]</f>
        <v>1.5238095238095237</v>
      </c>
      <c r="U835" s="41">
        <f>Data[[#This Row],[TOTAL CHELTUIELI EURO]]/Data[[#This Row],[NUMĂRUL PERSOANELOR ÎNSCRISE ÎN LISTELE ELECTORALE]]</f>
        <v>0.31483017371738681</v>
      </c>
      <c r="V835" s="41">
        <f>Data[[#This Row],[TOTAL CHELTUIELI LEI]]/Data[[#This Row],[NUMĂRUL PERSOANELOR CARE AU PARTICIPAT LA VOT]]</f>
        <v>2.3930434782608696</v>
      </c>
      <c r="W835" s="41">
        <f>Data[[#This Row],[TOTAL CHELTUIELI EURO]]/Data[[#This Row],[NUMĂRUL PERSOANELOR CARE AU PARTICIPAT LA VOT]]</f>
        <v>0.49442025542052226</v>
      </c>
      <c r="X835" s="43">
        <v>4.8400999999999996</v>
      </c>
      <c r="Y835" s="114" t="s">
        <v>2894</v>
      </c>
      <c r="Z835" s="44">
        <v>1</v>
      </c>
      <c r="AA835" s="115" t="s">
        <v>3105</v>
      </c>
      <c r="AB835" s="44">
        <v>0</v>
      </c>
      <c r="AC835" s="45"/>
    </row>
    <row r="836" spans="1:29" ht="12" customHeight="1" x14ac:dyDescent="0.2">
      <c r="A836" s="37">
        <v>835</v>
      </c>
      <c r="B836" s="38" t="s">
        <v>16</v>
      </c>
      <c r="C836" s="39" t="s">
        <v>1700</v>
      </c>
      <c r="D836" s="40">
        <v>44101</v>
      </c>
      <c r="E836" s="38">
        <v>1</v>
      </c>
      <c r="F836" s="38"/>
      <c r="G836" s="38" t="s">
        <v>2</v>
      </c>
      <c r="H836" s="38" t="s">
        <v>2</v>
      </c>
      <c r="I836" s="39">
        <v>700</v>
      </c>
      <c r="J836" s="39">
        <v>3555.49</v>
      </c>
      <c r="K836" s="39">
        <v>0</v>
      </c>
      <c r="L836" s="41">
        <f>SUM(Data[[#This Row],[CHELTUIELI DE PERSONAL LEI]:[CHELTUIELI DE CAPITAL (ACTIVE NEFINANCIARE ) LEI]])</f>
        <v>4255.49</v>
      </c>
      <c r="M836" s="41">
        <f>Data[[#This Row],[TOTAL CHELTUIELI LEI]]/Data[[#This Row],[CURS VALUTAR EURO BNR 22 07 2020]]</f>
        <v>879.21530546889528</v>
      </c>
      <c r="N836" s="49">
        <v>590</v>
      </c>
      <c r="O836" s="54"/>
      <c r="P836" s="54">
        <v>417</v>
      </c>
      <c r="Q836" s="54"/>
      <c r="R836" s="54">
        <f>Data[[#This Row],[PERSOANE ÎNSCRISE ÎN LISTELE ELECTORALE (TURUL 1)            ]]+Data[[#This Row],[PERSOANE ÎNSCRISE ÎN LISTELE ELECTORALE (TURUL AL 2-LEA)]]</f>
        <v>590</v>
      </c>
      <c r="S836" s="54">
        <f>Data[[#This Row],[PERSOANE CARE AU PARTICIPAT LA VOT (TURUL 1)]]+Data[[#This Row],[PERSOANE CARE AU PARTICIPAT LA VOT  (TURUL AL 2-LEA)]]</f>
        <v>417</v>
      </c>
      <c r="T836" s="41">
        <f>Data[[#This Row],[TOTAL CHELTUIELI LEI]]/Data[[#This Row],[NUMĂRUL PERSOANELOR ÎNSCRISE ÎN LISTELE ELECTORALE]]</f>
        <v>7.2126949152542368</v>
      </c>
      <c r="U836" s="41">
        <f>Data[[#This Row],[TOTAL CHELTUIELI EURO]]/Data[[#This Row],[NUMĂRUL PERSOANELOR ÎNSCRISE ÎN LISTELE ELECTORALE]]</f>
        <v>1.4901954329981275</v>
      </c>
      <c r="V836" s="41">
        <f>Data[[#This Row],[TOTAL CHELTUIELI LEI]]/Data[[#This Row],[NUMĂRUL PERSOANELOR CARE AU PARTICIPAT LA VOT]]</f>
        <v>10.205011990407673</v>
      </c>
      <c r="W836" s="41">
        <f>Data[[#This Row],[TOTAL CHELTUIELI EURO]]/Data[[#This Row],[NUMĂRUL PERSOANELOR CARE AU PARTICIPAT LA VOT]]</f>
        <v>2.1084299891340414</v>
      </c>
      <c r="X836" s="43">
        <v>4.8400999999999996</v>
      </c>
      <c r="Y836" s="114" t="s">
        <v>2886</v>
      </c>
      <c r="Z836" s="44">
        <v>7</v>
      </c>
      <c r="AA836" s="115" t="s">
        <v>3107</v>
      </c>
      <c r="AB836" s="44">
        <v>1</v>
      </c>
      <c r="AC836" s="45"/>
    </row>
    <row r="837" spans="1:29" ht="12" customHeight="1" x14ac:dyDescent="0.2">
      <c r="A837" s="37">
        <v>836</v>
      </c>
      <c r="B837" s="38" t="s">
        <v>16</v>
      </c>
      <c r="C837" s="39" t="s">
        <v>1472</v>
      </c>
      <c r="D837" s="40">
        <v>44101</v>
      </c>
      <c r="E837" s="38">
        <v>1</v>
      </c>
      <c r="F837" s="38"/>
      <c r="G837" s="38" t="s">
        <v>2</v>
      </c>
      <c r="H837" s="38" t="s">
        <v>2</v>
      </c>
      <c r="I837" s="39">
        <v>1000</v>
      </c>
      <c r="J837" s="39">
        <v>10173</v>
      </c>
      <c r="K837" s="39">
        <v>0</v>
      </c>
      <c r="L837" s="41">
        <f>SUM(Data[[#This Row],[CHELTUIELI DE PERSONAL LEI]:[CHELTUIELI DE CAPITAL (ACTIVE NEFINANCIARE ) LEI]])</f>
        <v>11173</v>
      </c>
      <c r="M837" s="41">
        <f>Data[[#This Row],[TOTAL CHELTUIELI LEI]]/Data[[#This Row],[CURS VALUTAR EURO BNR 22 07 2020]]</f>
        <v>2308.4233796822382</v>
      </c>
      <c r="N837" s="49">
        <v>2074</v>
      </c>
      <c r="O837" s="54"/>
      <c r="P837" s="54">
        <v>1676</v>
      </c>
      <c r="Q837" s="54"/>
      <c r="R837" s="54">
        <f>Data[[#This Row],[PERSOANE ÎNSCRISE ÎN LISTELE ELECTORALE (TURUL 1)            ]]+Data[[#This Row],[PERSOANE ÎNSCRISE ÎN LISTELE ELECTORALE (TURUL AL 2-LEA)]]</f>
        <v>2074</v>
      </c>
      <c r="S837" s="54">
        <f>Data[[#This Row],[PERSOANE CARE AU PARTICIPAT LA VOT (TURUL 1)]]+Data[[#This Row],[PERSOANE CARE AU PARTICIPAT LA VOT  (TURUL AL 2-LEA)]]</f>
        <v>1676</v>
      </c>
      <c r="T837" s="41">
        <f>Data[[#This Row],[TOTAL CHELTUIELI LEI]]/Data[[#This Row],[NUMĂRUL PERSOANELOR ÎNSCRISE ÎN LISTELE ELECTORALE]]</f>
        <v>5.3871745419479264</v>
      </c>
      <c r="U837" s="41">
        <f>Data[[#This Row],[TOTAL CHELTUIELI EURO]]/Data[[#This Row],[NUMĂRUL PERSOANELOR ÎNSCRISE ÎN LISTELE ELECTORALE]]</f>
        <v>1.1130295948323232</v>
      </c>
      <c r="V837" s="41">
        <f>Data[[#This Row],[TOTAL CHELTUIELI LEI]]/Data[[#This Row],[NUMĂRUL PERSOANELOR CARE AU PARTICIPAT LA VOT]]</f>
        <v>6.6664677804295946</v>
      </c>
      <c r="W837" s="41">
        <f>Data[[#This Row],[TOTAL CHELTUIELI EURO]]/Data[[#This Row],[NUMĂRUL PERSOANELOR CARE AU PARTICIPAT LA VOT]]</f>
        <v>1.37734091866482</v>
      </c>
      <c r="X837" s="43">
        <v>4.8400999999999996</v>
      </c>
      <c r="Y837" s="114" t="s">
        <v>2892</v>
      </c>
      <c r="Z837" s="44">
        <v>5</v>
      </c>
      <c r="AA837" s="115" t="s">
        <v>3107</v>
      </c>
      <c r="AB837" s="44">
        <v>1</v>
      </c>
      <c r="AC837" s="45"/>
    </row>
    <row r="838" spans="1:29" ht="12" customHeight="1" x14ac:dyDescent="0.2">
      <c r="A838" s="37">
        <v>837</v>
      </c>
      <c r="B838" s="38" t="s">
        <v>16</v>
      </c>
      <c r="C838" s="39" t="s">
        <v>1701</v>
      </c>
      <c r="D838" s="40">
        <v>44101</v>
      </c>
      <c r="E838" s="38">
        <v>1</v>
      </c>
      <c r="F838" s="38"/>
      <c r="G838" s="38" t="s">
        <v>2</v>
      </c>
      <c r="H838" s="38" t="s">
        <v>2</v>
      </c>
      <c r="I838" s="39">
        <v>2350</v>
      </c>
      <c r="J838" s="39">
        <v>3232</v>
      </c>
      <c r="K838" s="39">
        <v>0</v>
      </c>
      <c r="L838" s="41">
        <f>SUM(Data[[#This Row],[CHELTUIELI DE PERSONAL LEI]:[CHELTUIELI DE CAPITAL (ACTIVE NEFINANCIARE ) LEI]])</f>
        <v>5582</v>
      </c>
      <c r="M838" s="41">
        <f>Data[[#This Row],[TOTAL CHELTUIELI LEI]]/Data[[#This Row],[CURS VALUTAR EURO BNR 22 07 2020]]</f>
        <v>1153.28195698436</v>
      </c>
      <c r="N838" s="49">
        <v>2416</v>
      </c>
      <c r="O838" s="54"/>
      <c r="P838" s="54">
        <v>1486</v>
      </c>
      <c r="Q838" s="54"/>
      <c r="R838" s="54">
        <f>Data[[#This Row],[PERSOANE ÎNSCRISE ÎN LISTELE ELECTORALE (TURUL 1)            ]]+Data[[#This Row],[PERSOANE ÎNSCRISE ÎN LISTELE ELECTORALE (TURUL AL 2-LEA)]]</f>
        <v>2416</v>
      </c>
      <c r="S838" s="54">
        <f>Data[[#This Row],[PERSOANE CARE AU PARTICIPAT LA VOT (TURUL 1)]]+Data[[#This Row],[PERSOANE CARE AU PARTICIPAT LA VOT  (TURUL AL 2-LEA)]]</f>
        <v>1486</v>
      </c>
      <c r="T838" s="41">
        <f>Data[[#This Row],[TOTAL CHELTUIELI LEI]]/Data[[#This Row],[NUMĂRUL PERSOANELOR ÎNSCRISE ÎN LISTELE ELECTORALE]]</f>
        <v>2.310430463576159</v>
      </c>
      <c r="U838" s="41">
        <f>Data[[#This Row],[TOTAL CHELTUIELI EURO]]/Data[[#This Row],[NUMĂRUL PERSOANELOR ÎNSCRISE ÎN LISTELE ELECTORALE]]</f>
        <v>0.47735180338756622</v>
      </c>
      <c r="V838" s="41">
        <f>Data[[#This Row],[TOTAL CHELTUIELI LEI]]/Data[[#This Row],[NUMĂRUL PERSOANELOR CARE AU PARTICIPAT LA VOT]]</f>
        <v>3.756393001345895</v>
      </c>
      <c r="W838" s="41">
        <f>Data[[#This Row],[TOTAL CHELTUIELI EURO]]/Data[[#This Row],[NUMĂRUL PERSOANELOR CARE AU PARTICIPAT LA VOT]]</f>
        <v>0.77609822138920592</v>
      </c>
      <c r="X838" s="43">
        <v>4.8400999999999996</v>
      </c>
      <c r="Y838" s="114" t="s">
        <v>2891</v>
      </c>
      <c r="Z838" s="44">
        <v>2</v>
      </c>
      <c r="AA838" s="115" t="s">
        <v>3105</v>
      </c>
      <c r="AB838" s="44">
        <v>0</v>
      </c>
      <c r="AC838" s="45"/>
    </row>
    <row r="839" spans="1:29" ht="12" customHeight="1" x14ac:dyDescent="0.2">
      <c r="A839" s="37">
        <v>838</v>
      </c>
      <c r="B839" s="38" t="s">
        <v>16</v>
      </c>
      <c r="C839" s="39" t="s">
        <v>1702</v>
      </c>
      <c r="D839" s="40">
        <v>44101</v>
      </c>
      <c r="E839" s="38">
        <v>1</v>
      </c>
      <c r="F839" s="38"/>
      <c r="G839" s="38" t="s">
        <v>2</v>
      </c>
      <c r="H839" s="38" t="s">
        <v>2</v>
      </c>
      <c r="I839" s="39">
        <v>1100</v>
      </c>
      <c r="J839" s="39">
        <v>2671</v>
      </c>
      <c r="K839" s="39">
        <v>0</v>
      </c>
      <c r="L839" s="41">
        <f>SUM(Data[[#This Row],[CHELTUIELI DE PERSONAL LEI]:[CHELTUIELI DE CAPITAL (ACTIVE NEFINANCIARE ) LEI]])</f>
        <v>3771</v>
      </c>
      <c r="M839" s="41">
        <f>Data[[#This Row],[TOTAL CHELTUIELI LEI]]/Data[[#This Row],[CURS VALUTAR EURO BNR 22 07 2020]]</f>
        <v>779.11613396417431</v>
      </c>
      <c r="N839" s="49">
        <v>2012</v>
      </c>
      <c r="O839" s="54"/>
      <c r="P839" s="54">
        <v>1509</v>
      </c>
      <c r="Q839" s="54"/>
      <c r="R839" s="54">
        <f>Data[[#This Row],[PERSOANE ÎNSCRISE ÎN LISTELE ELECTORALE (TURUL 1)            ]]+Data[[#This Row],[PERSOANE ÎNSCRISE ÎN LISTELE ELECTORALE (TURUL AL 2-LEA)]]</f>
        <v>2012</v>
      </c>
      <c r="S839" s="54">
        <f>Data[[#This Row],[PERSOANE CARE AU PARTICIPAT LA VOT (TURUL 1)]]+Data[[#This Row],[PERSOANE CARE AU PARTICIPAT LA VOT  (TURUL AL 2-LEA)]]</f>
        <v>1509</v>
      </c>
      <c r="T839" s="41">
        <f>Data[[#This Row],[TOTAL CHELTUIELI LEI]]/Data[[#This Row],[NUMĂRUL PERSOANELOR ÎNSCRISE ÎN LISTELE ELECTORALE]]</f>
        <v>1.8742544731610338</v>
      </c>
      <c r="U839" s="41">
        <f>Data[[#This Row],[TOTAL CHELTUIELI EURO]]/Data[[#This Row],[NUMĂRUL PERSOANELOR ÎNSCRISE ÎN LISTELE ELECTORALE]]</f>
        <v>0.38723465902791965</v>
      </c>
      <c r="V839" s="41">
        <f>Data[[#This Row],[TOTAL CHELTUIELI LEI]]/Data[[#This Row],[NUMĂRUL PERSOANELOR CARE AU PARTICIPAT LA VOT]]</f>
        <v>2.4990059642147116</v>
      </c>
      <c r="W839" s="41">
        <f>Data[[#This Row],[TOTAL CHELTUIELI EURO]]/Data[[#This Row],[NUMĂRUL PERSOANELOR CARE AU PARTICIPAT LA VOT]]</f>
        <v>0.51631287870389286</v>
      </c>
      <c r="X839" s="43">
        <v>4.8400999999999996</v>
      </c>
      <c r="Y839" s="114" t="s">
        <v>2894</v>
      </c>
      <c r="Z839" s="44">
        <v>1</v>
      </c>
      <c r="AA839" s="115" t="s">
        <v>3105</v>
      </c>
      <c r="AB839" s="44">
        <v>0</v>
      </c>
      <c r="AC839" s="45"/>
    </row>
    <row r="840" spans="1:29" ht="12" customHeight="1" x14ac:dyDescent="0.2">
      <c r="A840" s="37">
        <v>839</v>
      </c>
      <c r="B840" s="38" t="s">
        <v>16</v>
      </c>
      <c r="C840" s="39" t="s">
        <v>1703</v>
      </c>
      <c r="D840" s="40">
        <v>44101</v>
      </c>
      <c r="E840" s="38">
        <v>1</v>
      </c>
      <c r="F840" s="38"/>
      <c r="G840" s="38" t="s">
        <v>2</v>
      </c>
      <c r="H840" s="38" t="s">
        <v>2</v>
      </c>
      <c r="I840" s="39">
        <v>300</v>
      </c>
      <c r="J840" s="39">
        <v>1734.38</v>
      </c>
      <c r="K840" s="39">
        <v>0</v>
      </c>
      <c r="L840" s="41">
        <f>SUM(Data[[#This Row],[CHELTUIELI DE PERSONAL LEI]:[CHELTUIELI DE CAPITAL (ACTIVE NEFINANCIARE ) LEI]])</f>
        <v>2034.38</v>
      </c>
      <c r="M840" s="41">
        <f>Data[[#This Row],[TOTAL CHELTUIELI LEI]]/Data[[#This Row],[CURS VALUTAR EURO BNR 22 07 2020]]</f>
        <v>420.3177620297102</v>
      </c>
      <c r="N840" s="49">
        <v>1633</v>
      </c>
      <c r="O840" s="54"/>
      <c r="P840" s="54">
        <v>841</v>
      </c>
      <c r="Q840" s="54"/>
      <c r="R840" s="54">
        <f>Data[[#This Row],[PERSOANE ÎNSCRISE ÎN LISTELE ELECTORALE (TURUL 1)            ]]+Data[[#This Row],[PERSOANE ÎNSCRISE ÎN LISTELE ELECTORALE (TURUL AL 2-LEA)]]</f>
        <v>1633</v>
      </c>
      <c r="S840" s="54">
        <f>Data[[#This Row],[PERSOANE CARE AU PARTICIPAT LA VOT (TURUL 1)]]+Data[[#This Row],[PERSOANE CARE AU PARTICIPAT LA VOT  (TURUL AL 2-LEA)]]</f>
        <v>841</v>
      </c>
      <c r="T840" s="41">
        <f>Data[[#This Row],[TOTAL CHELTUIELI LEI]]/Data[[#This Row],[NUMĂRUL PERSOANELOR ÎNSCRISE ÎN LISTELE ELECTORALE]]</f>
        <v>1.2457930189834661</v>
      </c>
      <c r="U840" s="41">
        <f>Data[[#This Row],[TOTAL CHELTUIELI EURO]]/Data[[#This Row],[NUMĂRUL PERSOANELOR ÎNSCRISE ÎN LISTELE ELECTORALE]]</f>
        <v>0.25738993388224751</v>
      </c>
      <c r="V840" s="41">
        <f>Data[[#This Row],[TOTAL CHELTUIELI LEI]]/Data[[#This Row],[NUMĂRUL PERSOANELOR CARE AU PARTICIPAT LA VOT]]</f>
        <v>2.4190011890606424</v>
      </c>
      <c r="W840" s="41">
        <f>Data[[#This Row],[TOTAL CHELTUIELI EURO]]/Data[[#This Row],[NUMĂRUL PERSOANELOR CARE AU PARTICIPAT LA VOT]]</f>
        <v>0.49978330800203352</v>
      </c>
      <c r="X840" s="43">
        <v>4.8400999999999996</v>
      </c>
      <c r="Y840" s="114" t="s">
        <v>2894</v>
      </c>
      <c r="Z840" s="44">
        <v>1</v>
      </c>
      <c r="AA840" s="115" t="s">
        <v>3105</v>
      </c>
      <c r="AB840" s="44">
        <v>0</v>
      </c>
      <c r="AC840" s="45"/>
    </row>
    <row r="841" spans="1:29" ht="12" customHeight="1" x14ac:dyDescent="0.2">
      <c r="A841" s="37">
        <v>840</v>
      </c>
      <c r="B841" s="38" t="s">
        <v>16</v>
      </c>
      <c r="C841" s="39" t="s">
        <v>1704</v>
      </c>
      <c r="D841" s="40">
        <v>44101</v>
      </c>
      <c r="E841" s="38">
        <v>1</v>
      </c>
      <c r="F841" s="38"/>
      <c r="G841" s="38" t="s">
        <v>2</v>
      </c>
      <c r="H841" s="38" t="s">
        <v>2</v>
      </c>
      <c r="I841" s="39">
        <v>1000</v>
      </c>
      <c r="J841" s="39">
        <v>10068</v>
      </c>
      <c r="K841" s="39">
        <v>0</v>
      </c>
      <c r="L841" s="41">
        <f>SUM(Data[[#This Row],[CHELTUIELI DE PERSONAL LEI]:[CHELTUIELI DE CAPITAL (ACTIVE NEFINANCIARE ) LEI]])</f>
        <v>11068</v>
      </c>
      <c r="M841" s="41">
        <f>Data[[#This Row],[TOTAL CHELTUIELI LEI]]/Data[[#This Row],[CURS VALUTAR EURO BNR 22 07 2020]]</f>
        <v>2286.7296130245245</v>
      </c>
      <c r="N841" s="49">
        <v>1295</v>
      </c>
      <c r="O841" s="54"/>
      <c r="P841" s="54">
        <v>902</v>
      </c>
      <c r="Q841" s="54"/>
      <c r="R841" s="54">
        <f>Data[[#This Row],[PERSOANE ÎNSCRISE ÎN LISTELE ELECTORALE (TURUL 1)            ]]+Data[[#This Row],[PERSOANE ÎNSCRISE ÎN LISTELE ELECTORALE (TURUL AL 2-LEA)]]</f>
        <v>1295</v>
      </c>
      <c r="S841" s="54">
        <f>Data[[#This Row],[PERSOANE CARE AU PARTICIPAT LA VOT (TURUL 1)]]+Data[[#This Row],[PERSOANE CARE AU PARTICIPAT LA VOT  (TURUL AL 2-LEA)]]</f>
        <v>902</v>
      </c>
      <c r="T841" s="41">
        <f>Data[[#This Row],[TOTAL CHELTUIELI LEI]]/Data[[#This Row],[NUMĂRUL PERSOANELOR ÎNSCRISE ÎN LISTELE ELECTORALE]]</f>
        <v>8.5467181467181472</v>
      </c>
      <c r="U841" s="41">
        <f>Data[[#This Row],[TOTAL CHELTUIELI EURO]]/Data[[#This Row],[NUMĂRUL PERSOANELOR ÎNSCRISE ÎN LISTELE ELECTORALE]]</f>
        <v>1.7658143729919109</v>
      </c>
      <c r="V841" s="41">
        <f>Data[[#This Row],[TOTAL CHELTUIELI LEI]]/Data[[#This Row],[NUMĂRUL PERSOANELOR CARE AU PARTICIPAT LA VOT]]</f>
        <v>12.270509977827052</v>
      </c>
      <c r="W841" s="41">
        <f>Data[[#This Row],[TOTAL CHELTUIELI EURO]]/Data[[#This Row],[NUMĂRUL PERSOANELOR CARE AU PARTICIPAT LA VOT]]</f>
        <v>2.5351769545726435</v>
      </c>
      <c r="X841" s="43">
        <v>4.8400999999999996</v>
      </c>
      <c r="Y841" s="114" t="s">
        <v>2896</v>
      </c>
      <c r="Z841" s="44">
        <v>8</v>
      </c>
      <c r="AA841" s="115" t="s">
        <v>3107</v>
      </c>
      <c r="AB841" s="44">
        <v>1</v>
      </c>
      <c r="AC841" s="45"/>
    </row>
    <row r="842" spans="1:29" ht="12" customHeight="1" x14ac:dyDescent="0.2">
      <c r="A842" s="37">
        <v>841</v>
      </c>
      <c r="B842" s="38" t="s">
        <v>16</v>
      </c>
      <c r="C842" s="39" t="s">
        <v>1705</v>
      </c>
      <c r="D842" s="40">
        <v>44101</v>
      </c>
      <c r="E842" s="38">
        <v>1</v>
      </c>
      <c r="F842" s="38"/>
      <c r="G842" s="38" t="s">
        <v>2</v>
      </c>
      <c r="H842" s="38" t="s">
        <v>2</v>
      </c>
      <c r="I842" s="39">
        <v>600</v>
      </c>
      <c r="J842" s="39">
        <v>17600</v>
      </c>
      <c r="K842" s="39">
        <v>0</v>
      </c>
      <c r="L842" s="41">
        <f>SUM(Data[[#This Row],[CHELTUIELI DE PERSONAL LEI]:[CHELTUIELI DE CAPITAL (ACTIVE NEFINANCIARE ) LEI]])</f>
        <v>18200</v>
      </c>
      <c r="M842" s="41">
        <f>Data[[#This Row],[TOTAL CHELTUIELI LEI]]/Data[[#This Row],[CURS VALUTAR EURO BNR 22 07 2020]]</f>
        <v>3760.2528873370388</v>
      </c>
      <c r="N842" s="49">
        <v>1567</v>
      </c>
      <c r="O842" s="54"/>
      <c r="P842" s="54">
        <v>893</v>
      </c>
      <c r="Q842" s="54"/>
      <c r="R842" s="54">
        <f>Data[[#This Row],[PERSOANE ÎNSCRISE ÎN LISTELE ELECTORALE (TURUL 1)            ]]+Data[[#This Row],[PERSOANE ÎNSCRISE ÎN LISTELE ELECTORALE (TURUL AL 2-LEA)]]</f>
        <v>1567</v>
      </c>
      <c r="S842" s="54">
        <f>Data[[#This Row],[PERSOANE CARE AU PARTICIPAT LA VOT (TURUL 1)]]+Data[[#This Row],[PERSOANE CARE AU PARTICIPAT LA VOT  (TURUL AL 2-LEA)]]</f>
        <v>893</v>
      </c>
      <c r="T842" s="41">
        <f>Data[[#This Row],[TOTAL CHELTUIELI LEI]]/Data[[#This Row],[NUMĂRUL PERSOANELOR ÎNSCRISE ÎN LISTELE ELECTORALE]]</f>
        <v>11.614550095724313</v>
      </c>
      <c r="U842" s="41">
        <f>Data[[#This Row],[TOTAL CHELTUIELI EURO]]/Data[[#This Row],[NUMĂRUL PERSOANELOR ÎNSCRISE ÎN LISTELE ELECTORALE]]</f>
        <v>2.3996508534378038</v>
      </c>
      <c r="V842" s="41">
        <f>Data[[#This Row],[TOTAL CHELTUIELI LEI]]/Data[[#This Row],[NUMĂRUL PERSOANELOR CARE AU PARTICIPAT LA VOT]]</f>
        <v>20.380739081746921</v>
      </c>
      <c r="W842" s="41">
        <f>Data[[#This Row],[TOTAL CHELTUIELI EURO]]/Data[[#This Row],[NUMĂRUL PERSOANELOR CARE AU PARTICIPAT LA VOT]]</f>
        <v>4.2108095042967957</v>
      </c>
      <c r="X842" s="43">
        <v>4.8400999999999996</v>
      </c>
      <c r="Y842" s="114" t="s">
        <v>2888</v>
      </c>
      <c r="Z842" s="44">
        <v>11</v>
      </c>
      <c r="AA842" s="115" t="s">
        <v>3108</v>
      </c>
      <c r="AB842" s="44">
        <v>2</v>
      </c>
      <c r="AC842" s="45"/>
    </row>
    <row r="843" spans="1:29" ht="12" customHeight="1" x14ac:dyDescent="0.2">
      <c r="A843" s="37">
        <v>842</v>
      </c>
      <c r="B843" s="38" t="s">
        <v>16</v>
      </c>
      <c r="C843" s="39" t="s">
        <v>1706</v>
      </c>
      <c r="D843" s="40">
        <v>44101</v>
      </c>
      <c r="E843" s="38">
        <v>1</v>
      </c>
      <c r="F843" s="38"/>
      <c r="G843" s="38" t="s">
        <v>2</v>
      </c>
      <c r="H843" s="38" t="s">
        <v>2</v>
      </c>
      <c r="I843" s="39">
        <v>0</v>
      </c>
      <c r="J843" s="39">
        <v>7380</v>
      </c>
      <c r="K843" s="39">
        <v>0</v>
      </c>
      <c r="L843" s="41">
        <f>SUM(Data[[#This Row],[CHELTUIELI DE PERSONAL LEI]:[CHELTUIELI DE CAPITAL (ACTIVE NEFINANCIARE ) LEI]])</f>
        <v>7380</v>
      </c>
      <c r="M843" s="41">
        <f>Data[[#This Row],[TOTAL CHELTUIELI LEI]]/Data[[#This Row],[CURS VALUTAR EURO BNR 22 07 2020]]</f>
        <v>1524.761885085019</v>
      </c>
      <c r="N843" s="49">
        <v>1227</v>
      </c>
      <c r="O843" s="54"/>
      <c r="P843" s="54">
        <v>776</v>
      </c>
      <c r="Q843" s="54"/>
      <c r="R843" s="54">
        <f>Data[[#This Row],[PERSOANE ÎNSCRISE ÎN LISTELE ELECTORALE (TURUL 1)            ]]+Data[[#This Row],[PERSOANE ÎNSCRISE ÎN LISTELE ELECTORALE (TURUL AL 2-LEA)]]</f>
        <v>1227</v>
      </c>
      <c r="S843" s="54">
        <f>Data[[#This Row],[PERSOANE CARE AU PARTICIPAT LA VOT (TURUL 1)]]+Data[[#This Row],[PERSOANE CARE AU PARTICIPAT LA VOT  (TURUL AL 2-LEA)]]</f>
        <v>776</v>
      </c>
      <c r="T843" s="41">
        <f>Data[[#This Row],[TOTAL CHELTUIELI LEI]]/Data[[#This Row],[NUMĂRUL PERSOANELOR ÎNSCRISE ÎN LISTELE ELECTORALE]]</f>
        <v>6.0146699266503667</v>
      </c>
      <c r="U843" s="41">
        <f>Data[[#This Row],[TOTAL CHELTUIELI EURO]]/Data[[#This Row],[NUMĂRUL PERSOANELOR ÎNSCRISE ÎN LISTELE ELECTORALE]]</f>
        <v>1.2426747229706756</v>
      </c>
      <c r="V843" s="41">
        <f>Data[[#This Row],[TOTAL CHELTUIELI LEI]]/Data[[#This Row],[NUMĂRUL PERSOANELOR CARE AU PARTICIPAT LA VOT]]</f>
        <v>9.5103092783505154</v>
      </c>
      <c r="W843" s="41">
        <f>Data[[#This Row],[TOTAL CHELTUIELI EURO]]/Data[[#This Row],[NUMĂRUL PERSOANELOR CARE AU PARTICIPAT LA VOT]]</f>
        <v>1.9648993364497667</v>
      </c>
      <c r="X843" s="43">
        <v>4.8400999999999996</v>
      </c>
      <c r="Y843" s="114" t="s">
        <v>2889</v>
      </c>
      <c r="Z843" s="44">
        <v>6</v>
      </c>
      <c r="AA843" s="115" t="s">
        <v>3107</v>
      </c>
      <c r="AB843" s="44">
        <v>1</v>
      </c>
      <c r="AC843" s="45"/>
    </row>
    <row r="844" spans="1:29" ht="12" customHeight="1" x14ac:dyDescent="0.2">
      <c r="A844" s="37">
        <v>843</v>
      </c>
      <c r="B844" s="38" t="s">
        <v>16</v>
      </c>
      <c r="C844" s="39" t="s">
        <v>1707</v>
      </c>
      <c r="D844" s="40">
        <v>44101</v>
      </c>
      <c r="E844" s="38">
        <v>1</v>
      </c>
      <c r="F844" s="38"/>
      <c r="G844" s="38" t="s">
        <v>2</v>
      </c>
      <c r="H844" s="38" t="s">
        <v>2</v>
      </c>
      <c r="I844" s="39">
        <v>6414</v>
      </c>
      <c r="J844" s="39">
        <v>5861</v>
      </c>
      <c r="K844" s="39">
        <v>0</v>
      </c>
      <c r="L844" s="41">
        <f>SUM(Data[[#This Row],[CHELTUIELI DE PERSONAL LEI]:[CHELTUIELI DE CAPITAL (ACTIVE NEFINANCIARE ) LEI]])</f>
        <v>12275</v>
      </c>
      <c r="M844" s="41">
        <f>Data[[#This Row],[TOTAL CHELTUIELI LEI]]/Data[[#This Row],[CURS VALUTAR EURO BNR 22 07 2020]]</f>
        <v>2536.1046259374807</v>
      </c>
      <c r="N844" s="49">
        <v>1266</v>
      </c>
      <c r="O844" s="54"/>
      <c r="P844" s="54">
        <v>757</v>
      </c>
      <c r="Q844" s="54"/>
      <c r="R844" s="54">
        <f>Data[[#This Row],[PERSOANE ÎNSCRISE ÎN LISTELE ELECTORALE (TURUL 1)            ]]+Data[[#This Row],[PERSOANE ÎNSCRISE ÎN LISTELE ELECTORALE (TURUL AL 2-LEA)]]</f>
        <v>1266</v>
      </c>
      <c r="S844" s="54">
        <f>Data[[#This Row],[PERSOANE CARE AU PARTICIPAT LA VOT (TURUL 1)]]+Data[[#This Row],[PERSOANE CARE AU PARTICIPAT LA VOT  (TURUL AL 2-LEA)]]</f>
        <v>757</v>
      </c>
      <c r="T844" s="41">
        <f>Data[[#This Row],[TOTAL CHELTUIELI LEI]]/Data[[#This Row],[NUMĂRUL PERSOANELOR ÎNSCRISE ÎN LISTELE ELECTORALE]]</f>
        <v>9.695892575039494</v>
      </c>
      <c r="U844" s="41">
        <f>Data[[#This Row],[TOTAL CHELTUIELI EURO]]/Data[[#This Row],[NUMĂRUL PERSOANELOR ÎNSCRISE ÎN LISTELE ELECTORALE]]</f>
        <v>2.0032422005825281</v>
      </c>
      <c r="V844" s="41">
        <f>Data[[#This Row],[TOTAL CHELTUIELI LEI]]/Data[[#This Row],[NUMĂRUL PERSOANELOR CARE AU PARTICIPAT LA VOT]]</f>
        <v>16.215323645970937</v>
      </c>
      <c r="W844" s="41">
        <f>Data[[#This Row],[TOTAL CHELTUIELI EURO]]/Data[[#This Row],[NUMĂRUL PERSOANELOR CARE AU PARTICIPAT LA VOT]]</f>
        <v>3.3502042614761964</v>
      </c>
      <c r="X844" s="43">
        <v>4.8400999999999996</v>
      </c>
      <c r="Y844" s="114" t="s">
        <v>2887</v>
      </c>
      <c r="Z844" s="44">
        <v>9</v>
      </c>
      <c r="AA844" s="115" t="s">
        <v>3108</v>
      </c>
      <c r="AB844" s="44">
        <v>2</v>
      </c>
      <c r="AC844" s="45"/>
    </row>
    <row r="845" spans="1:29" ht="12" customHeight="1" x14ac:dyDescent="0.2">
      <c r="A845" s="37">
        <v>844</v>
      </c>
      <c r="B845" s="38" t="s">
        <v>16</v>
      </c>
      <c r="C845" s="39" t="s">
        <v>1708</v>
      </c>
      <c r="D845" s="40">
        <v>44101</v>
      </c>
      <c r="E845" s="38">
        <v>1</v>
      </c>
      <c r="F845" s="38"/>
      <c r="G845" s="38" t="s">
        <v>2</v>
      </c>
      <c r="H845" s="38" t="s">
        <v>2</v>
      </c>
      <c r="I845" s="39">
        <v>960</v>
      </c>
      <c r="J845" s="39">
        <v>7997</v>
      </c>
      <c r="K845" s="39">
        <v>0</v>
      </c>
      <c r="L845" s="41">
        <f>SUM(Data[[#This Row],[CHELTUIELI DE PERSONAL LEI]:[CHELTUIELI DE CAPITAL (ACTIVE NEFINANCIARE ) LEI]])</f>
        <v>8957</v>
      </c>
      <c r="M845" s="41">
        <f>Data[[#This Row],[TOTAL CHELTUIELI LEI]]/Data[[#This Row],[CURS VALUTAR EURO BNR 22 07 2020]]</f>
        <v>1850.5815995537284</v>
      </c>
      <c r="N845" s="49">
        <v>1755</v>
      </c>
      <c r="O845" s="54"/>
      <c r="P845" s="54">
        <v>1437</v>
      </c>
      <c r="Q845" s="54"/>
      <c r="R845" s="54">
        <f>Data[[#This Row],[PERSOANE ÎNSCRISE ÎN LISTELE ELECTORALE (TURUL 1)            ]]+Data[[#This Row],[PERSOANE ÎNSCRISE ÎN LISTELE ELECTORALE (TURUL AL 2-LEA)]]</f>
        <v>1755</v>
      </c>
      <c r="S845" s="54">
        <f>Data[[#This Row],[PERSOANE CARE AU PARTICIPAT LA VOT (TURUL 1)]]+Data[[#This Row],[PERSOANE CARE AU PARTICIPAT LA VOT  (TURUL AL 2-LEA)]]</f>
        <v>1437</v>
      </c>
      <c r="T845" s="41">
        <f>Data[[#This Row],[TOTAL CHELTUIELI LEI]]/Data[[#This Row],[NUMĂRUL PERSOANELOR ÎNSCRISE ÎN LISTELE ELECTORALE]]</f>
        <v>5.1037037037037036</v>
      </c>
      <c r="U845" s="41">
        <f>Data[[#This Row],[TOTAL CHELTUIELI EURO]]/Data[[#This Row],[NUMĂRUL PERSOANELOR ÎNSCRISE ÎN LISTELE ELECTORALE]]</f>
        <v>1.0544624498881643</v>
      </c>
      <c r="V845" s="41">
        <f>Data[[#This Row],[TOTAL CHELTUIELI LEI]]/Data[[#This Row],[NUMĂRUL PERSOANELOR CARE AU PARTICIPAT LA VOT]]</f>
        <v>6.2331245650661096</v>
      </c>
      <c r="W845" s="41">
        <f>Data[[#This Row],[TOTAL CHELTUIELI EURO]]/Data[[#This Row],[NUMĂRUL PERSOANELOR CARE AU PARTICIPAT LA VOT]]</f>
        <v>1.2878090463143552</v>
      </c>
      <c r="X845" s="43">
        <v>4.8400999999999996</v>
      </c>
      <c r="Y845" s="114" t="s">
        <v>2892</v>
      </c>
      <c r="Z845" s="44">
        <v>5</v>
      </c>
      <c r="AA845" s="115" t="s">
        <v>3107</v>
      </c>
      <c r="AB845" s="44">
        <v>1</v>
      </c>
      <c r="AC845" s="45"/>
    </row>
    <row r="846" spans="1:29" ht="12" customHeight="1" x14ac:dyDescent="0.2">
      <c r="A846" s="37">
        <v>845</v>
      </c>
      <c r="B846" s="38" t="s">
        <v>16</v>
      </c>
      <c r="C846" s="39" t="s">
        <v>1709</v>
      </c>
      <c r="D846" s="40">
        <v>44101</v>
      </c>
      <c r="E846" s="38">
        <v>1</v>
      </c>
      <c r="F846" s="38"/>
      <c r="G846" s="38" t="s">
        <v>2</v>
      </c>
      <c r="H846" s="38" t="s">
        <v>2</v>
      </c>
      <c r="I846" s="39">
        <v>1920</v>
      </c>
      <c r="J846" s="39">
        <v>5847</v>
      </c>
      <c r="K846" s="39">
        <v>0</v>
      </c>
      <c r="L846" s="41">
        <f>SUM(Data[[#This Row],[CHELTUIELI DE PERSONAL LEI]:[CHELTUIELI DE CAPITAL (ACTIVE NEFINANCIARE ) LEI]])</f>
        <v>7767</v>
      </c>
      <c r="M846" s="41">
        <f>Data[[#This Row],[TOTAL CHELTUIELI LEI]]/Data[[#This Row],[CURS VALUTAR EURO BNR 22 07 2020]]</f>
        <v>1604.7189107663066</v>
      </c>
      <c r="N846" s="49">
        <v>2540</v>
      </c>
      <c r="O846" s="54"/>
      <c r="P846" s="54">
        <v>1532</v>
      </c>
      <c r="Q846" s="54"/>
      <c r="R846" s="54">
        <f>Data[[#This Row],[PERSOANE ÎNSCRISE ÎN LISTELE ELECTORALE (TURUL 1)            ]]+Data[[#This Row],[PERSOANE ÎNSCRISE ÎN LISTELE ELECTORALE (TURUL AL 2-LEA)]]</f>
        <v>2540</v>
      </c>
      <c r="S846" s="54">
        <f>Data[[#This Row],[PERSOANE CARE AU PARTICIPAT LA VOT (TURUL 1)]]+Data[[#This Row],[PERSOANE CARE AU PARTICIPAT LA VOT  (TURUL AL 2-LEA)]]</f>
        <v>1532</v>
      </c>
      <c r="T846" s="41">
        <f>Data[[#This Row],[TOTAL CHELTUIELI LEI]]/Data[[#This Row],[NUMĂRUL PERSOANELOR ÎNSCRISE ÎN LISTELE ELECTORALE]]</f>
        <v>3.0578740157480313</v>
      </c>
      <c r="U846" s="41">
        <f>Data[[#This Row],[TOTAL CHELTUIELI EURO]]/Data[[#This Row],[NUMĂRUL PERSOANELOR ÎNSCRISE ÎN LISTELE ELECTORALE]]</f>
        <v>0.63177909872689242</v>
      </c>
      <c r="V846" s="41">
        <f>Data[[#This Row],[TOTAL CHELTUIELI LEI]]/Data[[#This Row],[NUMĂRUL PERSOANELOR CARE AU PARTICIPAT LA VOT]]</f>
        <v>5.0698433420365534</v>
      </c>
      <c r="W846" s="41">
        <f>Data[[#This Row],[TOTAL CHELTUIELI EURO]]/Data[[#This Row],[NUMĂRUL PERSOANELOR CARE AU PARTICIPAT LA VOT]]</f>
        <v>1.0474666519362315</v>
      </c>
      <c r="X846" s="43">
        <v>4.8400999999999996</v>
      </c>
      <c r="Y846" s="114" t="s">
        <v>2884</v>
      </c>
      <c r="Z846" s="44">
        <v>3</v>
      </c>
      <c r="AA846" s="115" t="s">
        <v>3105</v>
      </c>
      <c r="AB846" s="44">
        <v>0</v>
      </c>
      <c r="AC846" s="45"/>
    </row>
    <row r="847" spans="1:29" ht="12" customHeight="1" x14ac:dyDescent="0.2">
      <c r="A847" s="37">
        <v>846</v>
      </c>
      <c r="B847" s="38" t="s">
        <v>16</v>
      </c>
      <c r="C847" s="39" t="s">
        <v>1710</v>
      </c>
      <c r="D847" s="40">
        <v>44101</v>
      </c>
      <c r="E847" s="38">
        <v>1</v>
      </c>
      <c r="F847" s="38"/>
      <c r="G847" s="38" t="s">
        <v>2</v>
      </c>
      <c r="H847" s="38" t="s">
        <v>2</v>
      </c>
      <c r="I847" s="39">
        <v>2000</v>
      </c>
      <c r="J847" s="39">
        <v>17000</v>
      </c>
      <c r="K847" s="39">
        <v>0</v>
      </c>
      <c r="L847" s="41">
        <f>SUM(Data[[#This Row],[CHELTUIELI DE PERSONAL LEI]:[CHELTUIELI DE CAPITAL (ACTIVE NEFINANCIARE ) LEI]])</f>
        <v>19000</v>
      </c>
      <c r="M847" s="41">
        <f>Data[[#This Row],[TOTAL CHELTUIELI LEI]]/Data[[#This Row],[CURS VALUTAR EURO BNR 22 07 2020]]</f>
        <v>3925.5387285386669</v>
      </c>
      <c r="N847" s="49">
        <v>1714</v>
      </c>
      <c r="O847" s="54"/>
      <c r="P847" s="54">
        <v>1071</v>
      </c>
      <c r="Q847" s="54"/>
      <c r="R847" s="54">
        <f>Data[[#This Row],[PERSOANE ÎNSCRISE ÎN LISTELE ELECTORALE (TURUL 1)            ]]+Data[[#This Row],[PERSOANE ÎNSCRISE ÎN LISTELE ELECTORALE (TURUL AL 2-LEA)]]</f>
        <v>1714</v>
      </c>
      <c r="S847" s="54">
        <f>Data[[#This Row],[PERSOANE CARE AU PARTICIPAT LA VOT (TURUL 1)]]+Data[[#This Row],[PERSOANE CARE AU PARTICIPAT LA VOT  (TURUL AL 2-LEA)]]</f>
        <v>1071</v>
      </c>
      <c r="T847" s="41">
        <f>Data[[#This Row],[TOTAL CHELTUIELI LEI]]/Data[[#This Row],[NUMĂRUL PERSOANELOR ÎNSCRISE ÎN LISTELE ELECTORALE]]</f>
        <v>11.085180863477246</v>
      </c>
      <c r="U847" s="41">
        <f>Data[[#This Row],[TOTAL CHELTUIELI EURO]]/Data[[#This Row],[NUMĂRUL PERSOANELOR ÎNSCRISE ÎN LISTELE ELECTORALE]]</f>
        <v>2.2902793048650332</v>
      </c>
      <c r="V847" s="41">
        <f>Data[[#This Row],[TOTAL CHELTUIELI LEI]]/Data[[#This Row],[NUMĂRUL PERSOANELOR CARE AU PARTICIPAT LA VOT]]</f>
        <v>17.740429505135388</v>
      </c>
      <c r="W847" s="41">
        <f>Data[[#This Row],[TOTAL CHELTUIELI EURO]]/Data[[#This Row],[NUMĂRUL PERSOANELOR CARE AU PARTICIPAT LA VOT]]</f>
        <v>3.6653022675431064</v>
      </c>
      <c r="X847" s="43">
        <v>4.8400999999999996</v>
      </c>
      <c r="Y847" s="114" t="s">
        <v>2888</v>
      </c>
      <c r="Z847" s="44">
        <v>11</v>
      </c>
      <c r="AA847" s="115" t="s">
        <v>3108</v>
      </c>
      <c r="AB847" s="44">
        <v>2</v>
      </c>
      <c r="AC847" s="45"/>
    </row>
    <row r="848" spans="1:29" ht="12" customHeight="1" x14ac:dyDescent="0.2">
      <c r="A848" s="37">
        <v>847</v>
      </c>
      <c r="B848" s="38" t="s">
        <v>16</v>
      </c>
      <c r="C848" s="39" t="s">
        <v>1711</v>
      </c>
      <c r="D848" s="40">
        <v>44101</v>
      </c>
      <c r="E848" s="38">
        <v>1</v>
      </c>
      <c r="F848" s="38"/>
      <c r="G848" s="38" t="s">
        <v>2</v>
      </c>
      <c r="H848" s="38" t="s">
        <v>2</v>
      </c>
      <c r="I848" s="39">
        <v>140800</v>
      </c>
      <c r="J848" s="39">
        <v>18072</v>
      </c>
      <c r="K848" s="39">
        <v>0</v>
      </c>
      <c r="L848" s="41">
        <f>SUM(Data[[#This Row],[CHELTUIELI DE PERSONAL LEI]:[CHELTUIELI DE CAPITAL (ACTIVE NEFINANCIARE ) LEI]])</f>
        <v>158872</v>
      </c>
      <c r="M848" s="41">
        <f>Data[[#This Row],[TOTAL CHELTUIELI LEI]]/Data[[#This Row],[CURS VALUTAR EURO BNR 22 07 2020]]</f>
        <v>32824.115204231319</v>
      </c>
      <c r="N848" s="49">
        <v>875</v>
      </c>
      <c r="O848" s="54"/>
      <c r="P848" s="54">
        <v>708</v>
      </c>
      <c r="Q848" s="54"/>
      <c r="R848" s="54">
        <f>Data[[#This Row],[PERSOANE ÎNSCRISE ÎN LISTELE ELECTORALE (TURUL 1)            ]]+Data[[#This Row],[PERSOANE ÎNSCRISE ÎN LISTELE ELECTORALE (TURUL AL 2-LEA)]]</f>
        <v>875</v>
      </c>
      <c r="S848" s="54">
        <f>Data[[#This Row],[PERSOANE CARE AU PARTICIPAT LA VOT (TURUL 1)]]+Data[[#This Row],[PERSOANE CARE AU PARTICIPAT LA VOT  (TURUL AL 2-LEA)]]</f>
        <v>708</v>
      </c>
      <c r="T848" s="41">
        <f>Data[[#This Row],[TOTAL CHELTUIELI LEI]]/Data[[#This Row],[NUMĂRUL PERSOANELOR ÎNSCRISE ÎN LISTELE ELECTORALE]]</f>
        <v>181.56800000000001</v>
      </c>
      <c r="U848" s="41">
        <f>Data[[#This Row],[TOTAL CHELTUIELI EURO]]/Data[[#This Row],[NUMĂRUL PERSOANELOR ÎNSCRISE ÎN LISTELE ELECTORALE]]</f>
        <v>37.513274519121509</v>
      </c>
      <c r="V848" s="41">
        <f>Data[[#This Row],[TOTAL CHELTUIELI LEI]]/Data[[#This Row],[NUMĂRUL PERSOANELOR CARE AU PARTICIPAT LA VOT]]</f>
        <v>224.39548022598871</v>
      </c>
      <c r="W848" s="41">
        <f>Data[[#This Row],[TOTAL CHELTUIELI EURO]]/Data[[#This Row],[NUMĂRUL PERSOANELOR CARE AU PARTICIPAT LA VOT]]</f>
        <v>46.361744638744803</v>
      </c>
      <c r="X848" s="43">
        <v>4.8400999999999996</v>
      </c>
      <c r="Y848" s="114" t="s">
        <v>3089</v>
      </c>
      <c r="Z848" s="44">
        <v>181</v>
      </c>
      <c r="AA848" s="115" t="s">
        <v>3125</v>
      </c>
      <c r="AB848" s="44">
        <v>37</v>
      </c>
      <c r="AC848" s="45"/>
    </row>
    <row r="849" spans="1:29" ht="12" customHeight="1" x14ac:dyDescent="0.2">
      <c r="A849" s="37">
        <v>848</v>
      </c>
      <c r="B849" s="38" t="s">
        <v>16</v>
      </c>
      <c r="C849" s="39" t="s">
        <v>1103</v>
      </c>
      <c r="D849" s="40">
        <v>44101</v>
      </c>
      <c r="E849" s="38">
        <v>1</v>
      </c>
      <c r="F849" s="38"/>
      <c r="G849" s="38" t="s">
        <v>2</v>
      </c>
      <c r="H849" s="38" t="s">
        <v>2</v>
      </c>
      <c r="I849" s="39">
        <v>83663</v>
      </c>
      <c r="J849" s="39">
        <v>4187.5600000000004</v>
      </c>
      <c r="K849" s="39">
        <v>0</v>
      </c>
      <c r="L849" s="41">
        <f>SUM(Data[[#This Row],[CHELTUIELI DE PERSONAL LEI]:[CHELTUIELI DE CAPITAL (ACTIVE NEFINANCIARE ) LEI]])</f>
        <v>87850.559999999998</v>
      </c>
      <c r="M849" s="41">
        <f>Data[[#This Row],[TOTAL CHELTUIELI LEI]]/Data[[#This Row],[CURS VALUTAR EURO BNR 22 07 2020]]</f>
        <v>18150.567137042624</v>
      </c>
      <c r="N849" s="49">
        <v>1405</v>
      </c>
      <c r="O849" s="54"/>
      <c r="P849" s="54">
        <v>846</v>
      </c>
      <c r="Q849" s="54"/>
      <c r="R849" s="54">
        <f>Data[[#This Row],[PERSOANE ÎNSCRISE ÎN LISTELE ELECTORALE (TURUL 1)            ]]+Data[[#This Row],[PERSOANE ÎNSCRISE ÎN LISTELE ELECTORALE (TURUL AL 2-LEA)]]</f>
        <v>1405</v>
      </c>
      <c r="S849" s="54">
        <f>Data[[#This Row],[PERSOANE CARE AU PARTICIPAT LA VOT (TURUL 1)]]+Data[[#This Row],[PERSOANE CARE AU PARTICIPAT LA VOT  (TURUL AL 2-LEA)]]</f>
        <v>846</v>
      </c>
      <c r="T849" s="41">
        <f>Data[[#This Row],[TOTAL CHELTUIELI LEI]]/Data[[#This Row],[NUMĂRUL PERSOANELOR ÎNSCRISE ÎN LISTELE ELECTORALE]]</f>
        <v>62.52708896797153</v>
      </c>
      <c r="U849" s="41">
        <f>Data[[#This Row],[TOTAL CHELTUIELI EURO]]/Data[[#This Row],[NUMĂRUL PERSOANELOR ÎNSCRISE ÎN LISTELE ELECTORALE]]</f>
        <v>12.918553122450266</v>
      </c>
      <c r="V849" s="41">
        <f>Data[[#This Row],[TOTAL CHELTUIELI LEI]]/Data[[#This Row],[NUMĂRUL PERSOANELOR CARE AU PARTICIPAT LA VOT]]</f>
        <v>103.84226950354609</v>
      </c>
      <c r="W849" s="41">
        <f>Data[[#This Row],[TOTAL CHELTUIELI EURO]]/Data[[#This Row],[NUMĂRUL PERSOANELOR CARE AU PARTICIPAT LA VOT]]</f>
        <v>21.454571083974734</v>
      </c>
      <c r="X849" s="43">
        <v>4.8400999999999996</v>
      </c>
      <c r="Y849" s="114" t="s">
        <v>2903</v>
      </c>
      <c r="Z849" s="44">
        <v>62</v>
      </c>
      <c r="AA849" s="115" t="s">
        <v>3123</v>
      </c>
      <c r="AB849" s="44">
        <v>12</v>
      </c>
      <c r="AC849" s="45"/>
    </row>
    <row r="850" spans="1:29" ht="12" customHeight="1" x14ac:dyDescent="0.2">
      <c r="A850" s="37">
        <v>849</v>
      </c>
      <c r="B850" s="38" t="s">
        <v>16</v>
      </c>
      <c r="C850" s="39" t="s">
        <v>1712</v>
      </c>
      <c r="D850" s="40">
        <v>44101</v>
      </c>
      <c r="E850" s="38">
        <v>1</v>
      </c>
      <c r="F850" s="38"/>
      <c r="G850" s="38" t="s">
        <v>2</v>
      </c>
      <c r="H850" s="38" t="s">
        <v>2</v>
      </c>
      <c r="I850" s="39">
        <v>2984</v>
      </c>
      <c r="J850" s="39">
        <v>924</v>
      </c>
      <c r="K850" s="39">
        <v>0</v>
      </c>
      <c r="L850" s="41">
        <f>SUM(Data[[#This Row],[CHELTUIELI DE PERSONAL LEI]:[CHELTUIELI DE CAPITAL (ACTIVE NEFINANCIARE ) LEI]])</f>
        <v>3908</v>
      </c>
      <c r="M850" s="41">
        <f>Data[[#This Row],[TOTAL CHELTUIELI LEI]]/Data[[#This Row],[CURS VALUTAR EURO BNR 22 07 2020]]</f>
        <v>807.42133426995315</v>
      </c>
      <c r="N850" s="49">
        <v>3239</v>
      </c>
      <c r="O850" s="54"/>
      <c r="P850" s="54">
        <v>2330</v>
      </c>
      <c r="Q850" s="54"/>
      <c r="R850" s="54">
        <f>Data[[#This Row],[PERSOANE ÎNSCRISE ÎN LISTELE ELECTORALE (TURUL 1)            ]]+Data[[#This Row],[PERSOANE ÎNSCRISE ÎN LISTELE ELECTORALE (TURUL AL 2-LEA)]]</f>
        <v>3239</v>
      </c>
      <c r="S850" s="54">
        <f>Data[[#This Row],[PERSOANE CARE AU PARTICIPAT LA VOT (TURUL 1)]]+Data[[#This Row],[PERSOANE CARE AU PARTICIPAT LA VOT  (TURUL AL 2-LEA)]]</f>
        <v>2330</v>
      </c>
      <c r="T850" s="41">
        <f>Data[[#This Row],[TOTAL CHELTUIELI LEI]]/Data[[#This Row],[NUMĂRUL PERSOANELOR ÎNSCRISE ÎN LISTELE ELECTORALE]]</f>
        <v>1.2065452300092621</v>
      </c>
      <c r="U850" s="41">
        <f>Data[[#This Row],[TOTAL CHELTUIELI EURO]]/Data[[#This Row],[NUMĂRUL PERSOANELOR ÎNSCRISE ÎN LISTELE ELECTORALE]]</f>
        <v>0.2492810541123659</v>
      </c>
      <c r="V850" s="41">
        <f>Data[[#This Row],[TOTAL CHELTUIELI LEI]]/Data[[#This Row],[NUMĂRUL PERSOANELOR CARE AU PARTICIPAT LA VOT]]</f>
        <v>1.6772532188841203</v>
      </c>
      <c r="W850" s="41">
        <f>Data[[#This Row],[TOTAL CHELTUIELI EURO]]/Data[[#This Row],[NUMĂRUL PERSOANELOR CARE AU PARTICIPAT LA VOT]]</f>
        <v>0.34653276148925027</v>
      </c>
      <c r="X850" s="43">
        <v>4.8400999999999996</v>
      </c>
      <c r="Y850" s="114" t="s">
        <v>2894</v>
      </c>
      <c r="Z850" s="44">
        <v>1</v>
      </c>
      <c r="AA850" s="115" t="s">
        <v>3105</v>
      </c>
      <c r="AB850" s="44">
        <v>0</v>
      </c>
      <c r="AC850" s="45"/>
    </row>
    <row r="851" spans="1:29" ht="12" customHeight="1" x14ac:dyDescent="0.2">
      <c r="A851" s="37">
        <v>850</v>
      </c>
      <c r="B851" s="38" t="s">
        <v>16</v>
      </c>
      <c r="C851" s="39" t="s">
        <v>1713</v>
      </c>
      <c r="D851" s="40">
        <v>44101</v>
      </c>
      <c r="E851" s="38">
        <v>1</v>
      </c>
      <c r="F851" s="38"/>
      <c r="G851" s="38" t="s">
        <v>2</v>
      </c>
      <c r="H851" s="38" t="s">
        <v>2</v>
      </c>
      <c r="I851" s="39">
        <v>6400</v>
      </c>
      <c r="J851" s="39">
        <v>6330</v>
      </c>
      <c r="K851" s="39">
        <v>0</v>
      </c>
      <c r="L851" s="41">
        <f>SUM(Data[[#This Row],[CHELTUIELI DE PERSONAL LEI]:[CHELTUIELI DE CAPITAL (ACTIVE NEFINANCIARE ) LEI]])</f>
        <v>12730</v>
      </c>
      <c r="M851" s="41">
        <f>Data[[#This Row],[TOTAL CHELTUIELI LEI]]/Data[[#This Row],[CURS VALUTAR EURO BNR 22 07 2020]]</f>
        <v>2630.1109481209069</v>
      </c>
      <c r="N851" s="49">
        <v>1519</v>
      </c>
      <c r="O851" s="54"/>
      <c r="P851" s="54">
        <v>960</v>
      </c>
      <c r="Q851" s="54"/>
      <c r="R851" s="54">
        <f>Data[[#This Row],[PERSOANE ÎNSCRISE ÎN LISTELE ELECTORALE (TURUL 1)            ]]+Data[[#This Row],[PERSOANE ÎNSCRISE ÎN LISTELE ELECTORALE (TURUL AL 2-LEA)]]</f>
        <v>1519</v>
      </c>
      <c r="S851" s="54">
        <f>Data[[#This Row],[PERSOANE CARE AU PARTICIPAT LA VOT (TURUL 1)]]+Data[[#This Row],[PERSOANE CARE AU PARTICIPAT LA VOT  (TURUL AL 2-LEA)]]</f>
        <v>960</v>
      </c>
      <c r="T851" s="41">
        <f>Data[[#This Row],[TOTAL CHELTUIELI LEI]]/Data[[#This Row],[NUMĂRUL PERSOANELOR ÎNSCRISE ÎN LISTELE ELECTORALE]]</f>
        <v>8.3805134957208693</v>
      </c>
      <c r="U851" s="41">
        <f>Data[[#This Row],[TOTAL CHELTUIELI EURO]]/Data[[#This Row],[NUMĂRUL PERSOANELOR ÎNSCRISE ÎN LISTELE ELECTORALE]]</f>
        <v>1.7314752785522758</v>
      </c>
      <c r="V851" s="41">
        <f>Data[[#This Row],[TOTAL CHELTUIELI LEI]]/Data[[#This Row],[NUMĂRUL PERSOANELOR CARE AU PARTICIPAT LA VOT]]</f>
        <v>13.260416666666666</v>
      </c>
      <c r="W851" s="41">
        <f>Data[[#This Row],[TOTAL CHELTUIELI EURO]]/Data[[#This Row],[NUMĂRUL PERSOANELOR CARE AU PARTICIPAT LA VOT]]</f>
        <v>2.7396989042926112</v>
      </c>
      <c r="X851" s="43">
        <v>4.8400999999999996</v>
      </c>
      <c r="Y851" s="114" t="s">
        <v>2896</v>
      </c>
      <c r="Z851" s="44">
        <v>8</v>
      </c>
      <c r="AA851" s="115" t="s">
        <v>3107</v>
      </c>
      <c r="AB851" s="44">
        <v>1</v>
      </c>
      <c r="AC851" s="45"/>
    </row>
    <row r="852" spans="1:29" ht="12" customHeight="1" x14ac:dyDescent="0.2">
      <c r="A852" s="37">
        <v>851</v>
      </c>
      <c r="B852" s="38" t="s">
        <v>16</v>
      </c>
      <c r="C852" s="39" t="s">
        <v>1714</v>
      </c>
      <c r="D852" s="40">
        <v>44101</v>
      </c>
      <c r="E852" s="38">
        <v>1</v>
      </c>
      <c r="F852" s="38"/>
      <c r="G852" s="38" t="s">
        <v>2</v>
      </c>
      <c r="H852" s="38" t="s">
        <v>2</v>
      </c>
      <c r="I852" s="39">
        <v>1000</v>
      </c>
      <c r="J852" s="39">
        <v>5740</v>
      </c>
      <c r="K852" s="39">
        <v>0</v>
      </c>
      <c r="L852" s="41">
        <f>SUM(Data[[#This Row],[CHELTUIELI DE PERSONAL LEI]:[CHELTUIELI DE CAPITAL (ACTIVE NEFINANCIARE ) LEI]])</f>
        <v>6740</v>
      </c>
      <c r="M852" s="41">
        <f>Data[[#This Row],[TOTAL CHELTUIELI LEI]]/Data[[#This Row],[CURS VALUTAR EURO BNR 22 07 2020]]</f>
        <v>1392.5332121237166</v>
      </c>
      <c r="N852" s="49">
        <v>2184</v>
      </c>
      <c r="O852" s="54"/>
      <c r="P852" s="54">
        <v>1053</v>
      </c>
      <c r="Q852" s="54"/>
      <c r="R852" s="54">
        <f>Data[[#This Row],[PERSOANE ÎNSCRISE ÎN LISTELE ELECTORALE (TURUL 1)            ]]+Data[[#This Row],[PERSOANE ÎNSCRISE ÎN LISTELE ELECTORALE (TURUL AL 2-LEA)]]</f>
        <v>2184</v>
      </c>
      <c r="S852" s="54">
        <f>Data[[#This Row],[PERSOANE CARE AU PARTICIPAT LA VOT (TURUL 1)]]+Data[[#This Row],[PERSOANE CARE AU PARTICIPAT LA VOT  (TURUL AL 2-LEA)]]</f>
        <v>1053</v>
      </c>
      <c r="T852" s="41">
        <f>Data[[#This Row],[TOTAL CHELTUIELI LEI]]/Data[[#This Row],[NUMĂRUL PERSOANELOR ÎNSCRISE ÎN LISTELE ELECTORALE]]</f>
        <v>3.0860805860805862</v>
      </c>
      <c r="U852" s="41">
        <f>Data[[#This Row],[TOTAL CHELTUIELI EURO]]/Data[[#This Row],[NUMĂRUL PERSOANELOR ÎNSCRISE ÎN LISTELE ELECTORALE]]</f>
        <v>0.63760678210792887</v>
      </c>
      <c r="V852" s="41">
        <f>Data[[#This Row],[TOTAL CHELTUIELI LEI]]/Data[[#This Row],[NUMĂRUL PERSOANELOR CARE AU PARTICIPAT LA VOT]]</f>
        <v>6.4007597340930671</v>
      </c>
      <c r="W852" s="41">
        <f>Data[[#This Row],[TOTAL CHELTUIELI EURO]]/Data[[#This Row],[NUMĂRUL PERSOANELOR CARE AU PARTICIPAT LA VOT]]</f>
        <v>1.3224436962238524</v>
      </c>
      <c r="X852" s="43">
        <v>4.8400999999999996</v>
      </c>
      <c r="Y852" s="114" t="s">
        <v>2884</v>
      </c>
      <c r="Z852" s="44">
        <v>3</v>
      </c>
      <c r="AA852" s="115" t="s">
        <v>3105</v>
      </c>
      <c r="AB852" s="44">
        <v>0</v>
      </c>
      <c r="AC852" s="45"/>
    </row>
    <row r="853" spans="1:29" ht="12" customHeight="1" x14ac:dyDescent="0.2">
      <c r="A853" s="37">
        <v>852</v>
      </c>
      <c r="B853" s="38" t="s">
        <v>16</v>
      </c>
      <c r="C853" s="39" t="s">
        <v>1715</v>
      </c>
      <c r="D853" s="40">
        <v>44101</v>
      </c>
      <c r="E853" s="38">
        <v>1</v>
      </c>
      <c r="F853" s="38"/>
      <c r="G853" s="38" t="s">
        <v>2</v>
      </c>
      <c r="H853" s="38" t="s">
        <v>2</v>
      </c>
      <c r="I853" s="39">
        <v>2500</v>
      </c>
      <c r="J853" s="39">
        <v>3940</v>
      </c>
      <c r="K853" s="39">
        <v>0</v>
      </c>
      <c r="L853" s="41">
        <f>SUM(Data[[#This Row],[CHELTUIELI DE PERSONAL LEI]:[CHELTUIELI DE CAPITAL (ACTIVE NEFINANCIARE ) LEI]])</f>
        <v>6440</v>
      </c>
      <c r="M853" s="41">
        <f>Data[[#This Row],[TOTAL CHELTUIELI LEI]]/Data[[#This Row],[CURS VALUTAR EURO BNR 22 07 2020]]</f>
        <v>1330.5510216731061</v>
      </c>
      <c r="N853" s="49">
        <v>2820</v>
      </c>
      <c r="O853" s="54"/>
      <c r="P853" s="54">
        <v>1955</v>
      </c>
      <c r="Q853" s="54"/>
      <c r="R853" s="54">
        <f>Data[[#This Row],[PERSOANE ÎNSCRISE ÎN LISTELE ELECTORALE (TURUL 1)            ]]+Data[[#This Row],[PERSOANE ÎNSCRISE ÎN LISTELE ELECTORALE (TURUL AL 2-LEA)]]</f>
        <v>2820</v>
      </c>
      <c r="S853" s="54">
        <f>Data[[#This Row],[PERSOANE CARE AU PARTICIPAT LA VOT (TURUL 1)]]+Data[[#This Row],[PERSOANE CARE AU PARTICIPAT LA VOT  (TURUL AL 2-LEA)]]</f>
        <v>1955</v>
      </c>
      <c r="T853" s="41">
        <f>Data[[#This Row],[TOTAL CHELTUIELI LEI]]/Data[[#This Row],[NUMĂRUL PERSOANELOR ÎNSCRISE ÎN LISTELE ELECTORALE]]</f>
        <v>2.2836879432624113</v>
      </c>
      <c r="U853" s="41">
        <f>Data[[#This Row],[TOTAL CHELTUIELI EURO]]/Data[[#This Row],[NUMĂRUL PERSOANELOR ÎNSCRISE ÎN LISTELE ELECTORALE]]</f>
        <v>0.47182660343017946</v>
      </c>
      <c r="V853" s="41">
        <f>Data[[#This Row],[TOTAL CHELTUIELI LEI]]/Data[[#This Row],[NUMĂRUL PERSOANELOR CARE AU PARTICIPAT LA VOT]]</f>
        <v>3.2941176470588234</v>
      </c>
      <c r="W853" s="41">
        <f>Data[[#This Row],[TOTAL CHELTUIELI EURO]]/Data[[#This Row],[NUMĂRUL PERSOANELOR CARE AU PARTICIPAT LA VOT]]</f>
        <v>0.68058875788905682</v>
      </c>
      <c r="X853" s="43">
        <v>4.8400999999999996</v>
      </c>
      <c r="Y853" s="114" t="s">
        <v>2891</v>
      </c>
      <c r="Z853" s="44">
        <v>2</v>
      </c>
      <c r="AA853" s="115" t="s">
        <v>3105</v>
      </c>
      <c r="AB853" s="44">
        <v>0</v>
      </c>
      <c r="AC853" s="45"/>
    </row>
    <row r="854" spans="1:29" ht="12" customHeight="1" x14ac:dyDescent="0.2">
      <c r="A854" s="37">
        <v>853</v>
      </c>
      <c r="B854" s="38" t="s">
        <v>16</v>
      </c>
      <c r="C854" s="39" t="s">
        <v>1716</v>
      </c>
      <c r="D854" s="40">
        <v>44101</v>
      </c>
      <c r="E854" s="38">
        <v>1</v>
      </c>
      <c r="F854" s="38"/>
      <c r="G854" s="38" t="s">
        <v>2</v>
      </c>
      <c r="H854" s="38" t="s">
        <v>2</v>
      </c>
      <c r="I854" s="39">
        <v>450</v>
      </c>
      <c r="J854" s="60">
        <v>3884</v>
      </c>
      <c r="K854" s="39">
        <v>0</v>
      </c>
      <c r="L854" s="41">
        <f>SUM(Data[[#This Row],[CHELTUIELI DE PERSONAL LEI]:[CHELTUIELI DE CAPITAL (ACTIVE NEFINANCIARE ) LEI]])</f>
        <v>4334</v>
      </c>
      <c r="M854" s="41">
        <f>Data[[#This Row],[TOTAL CHELTUIELI LEI]]/Data[[#This Row],[CURS VALUTAR EURO BNR 22 07 2020]]</f>
        <v>895.43604470982007</v>
      </c>
      <c r="N854" s="49">
        <v>675</v>
      </c>
      <c r="O854" s="54"/>
      <c r="P854" s="54">
        <v>579</v>
      </c>
      <c r="Q854" s="54"/>
      <c r="R854" s="54">
        <f>Data[[#This Row],[PERSOANE ÎNSCRISE ÎN LISTELE ELECTORALE (TURUL 1)            ]]+Data[[#This Row],[PERSOANE ÎNSCRISE ÎN LISTELE ELECTORALE (TURUL AL 2-LEA)]]</f>
        <v>675</v>
      </c>
      <c r="S854" s="54">
        <f>Data[[#This Row],[PERSOANE CARE AU PARTICIPAT LA VOT (TURUL 1)]]+Data[[#This Row],[PERSOANE CARE AU PARTICIPAT LA VOT  (TURUL AL 2-LEA)]]</f>
        <v>579</v>
      </c>
      <c r="T854" s="41">
        <f>Data[[#This Row],[TOTAL CHELTUIELI LEI]]/Data[[#This Row],[NUMĂRUL PERSOANELOR ÎNSCRISE ÎN LISTELE ELECTORALE]]</f>
        <v>6.4207407407407411</v>
      </c>
      <c r="U854" s="41">
        <f>Data[[#This Row],[TOTAL CHELTUIELI EURO]]/Data[[#This Row],[NUMĂRUL PERSOANELOR ÎNSCRISE ÎN LISTELE ELECTORALE]]</f>
        <v>1.3265719180886224</v>
      </c>
      <c r="V854" s="41">
        <f>Data[[#This Row],[TOTAL CHELTUIELI LEI]]/Data[[#This Row],[NUMĂRUL PERSOANELOR CARE AU PARTICIPAT LA VOT]]</f>
        <v>7.485319516407599</v>
      </c>
      <c r="W854" s="41">
        <f>Data[[#This Row],[TOTAL CHELTUIELI EURO]]/Data[[#This Row],[NUMĂRUL PERSOANELOR CARE AU PARTICIPAT LA VOT]]</f>
        <v>1.5465216661654924</v>
      </c>
      <c r="X854" s="43">
        <v>4.8400999999999996</v>
      </c>
      <c r="Y854" s="114" t="s">
        <v>2889</v>
      </c>
      <c r="Z854" s="44">
        <v>6</v>
      </c>
      <c r="AA854" s="115" t="s">
        <v>3107</v>
      </c>
      <c r="AB854" s="44">
        <v>1</v>
      </c>
      <c r="AC854" s="45"/>
    </row>
    <row r="855" spans="1:29" ht="12" customHeight="1" x14ac:dyDescent="0.2">
      <c r="A855" s="37">
        <v>854</v>
      </c>
      <c r="B855" s="38" t="s">
        <v>16</v>
      </c>
      <c r="C855" s="39" t="s">
        <v>1717</v>
      </c>
      <c r="D855" s="40">
        <v>44101</v>
      </c>
      <c r="E855" s="38">
        <v>1</v>
      </c>
      <c r="F855" s="38"/>
      <c r="G855" s="38" t="s">
        <v>2</v>
      </c>
      <c r="H855" s="38" t="s">
        <v>2</v>
      </c>
      <c r="I855" s="39">
        <v>400</v>
      </c>
      <c r="J855" s="39">
        <v>8368.56</v>
      </c>
      <c r="K855" s="39">
        <v>0</v>
      </c>
      <c r="L855" s="41">
        <f>SUM(Data[[#This Row],[CHELTUIELI DE PERSONAL LEI]:[CHELTUIELI DE CAPITAL (ACTIVE NEFINANCIARE ) LEI]])</f>
        <v>8768.56</v>
      </c>
      <c r="M855" s="41">
        <f>Data[[#This Row],[TOTAL CHELTUIELI LEI]]/Data[[#This Row],[CURS VALUTAR EURO BNR 22 07 2020]]</f>
        <v>1811.6485196586848</v>
      </c>
      <c r="N855" s="49">
        <v>1125</v>
      </c>
      <c r="O855" s="54"/>
      <c r="P855" s="54">
        <v>613</v>
      </c>
      <c r="Q855" s="54"/>
      <c r="R855" s="54">
        <f>Data[[#This Row],[PERSOANE ÎNSCRISE ÎN LISTELE ELECTORALE (TURUL 1)            ]]+Data[[#This Row],[PERSOANE ÎNSCRISE ÎN LISTELE ELECTORALE (TURUL AL 2-LEA)]]</f>
        <v>1125</v>
      </c>
      <c r="S855" s="54">
        <f>Data[[#This Row],[PERSOANE CARE AU PARTICIPAT LA VOT (TURUL 1)]]+Data[[#This Row],[PERSOANE CARE AU PARTICIPAT LA VOT  (TURUL AL 2-LEA)]]</f>
        <v>613</v>
      </c>
      <c r="T855" s="41">
        <f>Data[[#This Row],[TOTAL CHELTUIELI LEI]]/Data[[#This Row],[NUMĂRUL PERSOANELOR ÎNSCRISE ÎN LISTELE ELECTORALE]]</f>
        <v>7.7942755555555552</v>
      </c>
      <c r="U855" s="41">
        <f>Data[[#This Row],[TOTAL CHELTUIELI EURO]]/Data[[#This Row],[NUMĂRUL PERSOANELOR ÎNSCRISE ÎN LISTELE ELECTORALE]]</f>
        <v>1.6103542396966086</v>
      </c>
      <c r="V855" s="41">
        <f>Data[[#This Row],[TOTAL CHELTUIELI LEI]]/Data[[#This Row],[NUMĂRUL PERSOANELOR CARE AU PARTICIPAT LA VOT]]</f>
        <v>14.304339314845024</v>
      </c>
      <c r="W855" s="41">
        <f>Data[[#This Row],[TOTAL CHELTUIELI EURO]]/Data[[#This Row],[NUMĂRUL PERSOANELOR CARE AU PARTICIPAT LA VOT]]</f>
        <v>2.9553809456095999</v>
      </c>
      <c r="X855" s="43">
        <v>4.8400999999999996</v>
      </c>
      <c r="Y855" s="114" t="s">
        <v>2886</v>
      </c>
      <c r="Z855" s="44">
        <v>7</v>
      </c>
      <c r="AA855" s="115" t="s">
        <v>3107</v>
      </c>
      <c r="AB855" s="44">
        <v>1</v>
      </c>
      <c r="AC855" s="45"/>
    </row>
    <row r="856" spans="1:29" ht="12" customHeight="1" x14ac:dyDescent="0.2">
      <c r="A856" s="37">
        <v>855</v>
      </c>
      <c r="B856" s="38" t="s">
        <v>16</v>
      </c>
      <c r="C856" s="39" t="s">
        <v>1718</v>
      </c>
      <c r="D856" s="40">
        <v>44101</v>
      </c>
      <c r="E856" s="38">
        <v>1</v>
      </c>
      <c r="F856" s="38"/>
      <c r="G856" s="38" t="s">
        <v>2</v>
      </c>
      <c r="H856" s="38" t="s">
        <v>2</v>
      </c>
      <c r="I856" s="39">
        <v>3000</v>
      </c>
      <c r="J856" s="39">
        <v>14857.15</v>
      </c>
      <c r="K856" s="39">
        <v>0</v>
      </c>
      <c r="L856" s="41">
        <f>SUM(Data[[#This Row],[CHELTUIELI DE PERSONAL LEI]:[CHELTUIELI DE CAPITAL (ACTIVE NEFINANCIARE ) LEI]])</f>
        <v>17857.150000000001</v>
      </c>
      <c r="M856" s="41">
        <f>Data[[#This Row],[TOTAL CHELTUIELI LEI]]/Data[[#This Row],[CURS VALUTAR EURO BNR 22 07 2020]]</f>
        <v>3689.4175740170663</v>
      </c>
      <c r="N856" s="49">
        <v>1272</v>
      </c>
      <c r="O856" s="54"/>
      <c r="P856" s="54">
        <v>999</v>
      </c>
      <c r="Q856" s="54"/>
      <c r="R856" s="54">
        <f>Data[[#This Row],[PERSOANE ÎNSCRISE ÎN LISTELE ELECTORALE (TURUL 1)            ]]+Data[[#This Row],[PERSOANE ÎNSCRISE ÎN LISTELE ELECTORALE (TURUL AL 2-LEA)]]</f>
        <v>1272</v>
      </c>
      <c r="S856" s="54">
        <f>Data[[#This Row],[PERSOANE CARE AU PARTICIPAT LA VOT (TURUL 1)]]+Data[[#This Row],[PERSOANE CARE AU PARTICIPAT LA VOT  (TURUL AL 2-LEA)]]</f>
        <v>999</v>
      </c>
      <c r="T856" s="41">
        <f>Data[[#This Row],[TOTAL CHELTUIELI LEI]]/Data[[#This Row],[NUMĂRUL PERSOANELOR ÎNSCRISE ÎN LISTELE ELECTORALE]]</f>
        <v>14.03863993710692</v>
      </c>
      <c r="U856" s="41">
        <f>Data[[#This Row],[TOTAL CHELTUIELI EURO]]/Data[[#This Row],[NUMĂRUL PERSOANELOR ÎNSCRISE ÎN LISTELE ELECTORALE]]</f>
        <v>2.9004855141643602</v>
      </c>
      <c r="V856" s="41">
        <f>Data[[#This Row],[TOTAL CHELTUIELI LEI]]/Data[[#This Row],[NUMĂRUL PERSOANELOR CARE AU PARTICIPAT LA VOT]]</f>
        <v>17.875025025025028</v>
      </c>
      <c r="W856" s="41">
        <f>Data[[#This Row],[TOTAL CHELTUIELI EURO]]/Data[[#This Row],[NUMĂRUL PERSOANELOR CARE AU PARTICIPAT LA VOT]]</f>
        <v>3.6931106847017681</v>
      </c>
      <c r="X856" s="43">
        <v>4.8400999999999996</v>
      </c>
      <c r="Y856" s="114" t="s">
        <v>2885</v>
      </c>
      <c r="Z856" s="44">
        <v>14</v>
      </c>
      <c r="AA856" s="115" t="s">
        <v>3108</v>
      </c>
      <c r="AB856" s="44">
        <v>2</v>
      </c>
      <c r="AC856" s="45"/>
    </row>
    <row r="857" spans="1:29" ht="12" customHeight="1" x14ac:dyDescent="0.2">
      <c r="A857" s="37">
        <v>856</v>
      </c>
      <c r="B857" s="38" t="s">
        <v>16</v>
      </c>
      <c r="C857" s="39" t="s">
        <v>1719</v>
      </c>
      <c r="D857" s="40">
        <v>44101</v>
      </c>
      <c r="E857" s="38">
        <v>1</v>
      </c>
      <c r="F857" s="38"/>
      <c r="G857" s="38" t="s">
        <v>2</v>
      </c>
      <c r="H857" s="38" t="s">
        <v>2</v>
      </c>
      <c r="I857" s="39">
        <v>0</v>
      </c>
      <c r="J857" s="39">
        <v>840</v>
      </c>
      <c r="K857" s="39">
        <v>0</v>
      </c>
      <c r="L857" s="41">
        <f>SUM(Data[[#This Row],[CHELTUIELI DE PERSONAL LEI]:[CHELTUIELI DE CAPITAL (ACTIVE NEFINANCIARE ) LEI]])</f>
        <v>840</v>
      </c>
      <c r="M857" s="41">
        <f>Data[[#This Row],[TOTAL CHELTUIELI LEI]]/Data[[#This Row],[CURS VALUTAR EURO BNR 22 07 2020]]</f>
        <v>173.55013326170948</v>
      </c>
      <c r="N857" s="49">
        <v>840</v>
      </c>
      <c r="O857" s="54"/>
      <c r="P857" s="54">
        <v>552</v>
      </c>
      <c r="Q857" s="54"/>
      <c r="R857" s="54">
        <f>Data[[#This Row],[PERSOANE ÎNSCRISE ÎN LISTELE ELECTORALE (TURUL 1)            ]]+Data[[#This Row],[PERSOANE ÎNSCRISE ÎN LISTELE ELECTORALE (TURUL AL 2-LEA)]]</f>
        <v>840</v>
      </c>
      <c r="S857" s="54">
        <f>Data[[#This Row],[PERSOANE CARE AU PARTICIPAT LA VOT (TURUL 1)]]+Data[[#This Row],[PERSOANE CARE AU PARTICIPAT LA VOT  (TURUL AL 2-LEA)]]</f>
        <v>552</v>
      </c>
      <c r="T857" s="41">
        <f>Data[[#This Row],[TOTAL CHELTUIELI LEI]]/Data[[#This Row],[NUMĂRUL PERSOANELOR ÎNSCRISE ÎN LISTELE ELECTORALE]]</f>
        <v>1</v>
      </c>
      <c r="U857" s="41">
        <f>Data[[#This Row],[TOTAL CHELTUIELI EURO]]/Data[[#This Row],[NUMĂRUL PERSOANELOR ÎNSCRISE ÎN LISTELE ELECTORALE]]</f>
        <v>0.2066073015020351</v>
      </c>
      <c r="V857" s="41">
        <f>Data[[#This Row],[TOTAL CHELTUIELI LEI]]/Data[[#This Row],[NUMĂRUL PERSOANELOR CARE AU PARTICIPAT LA VOT]]</f>
        <v>1.5217391304347827</v>
      </c>
      <c r="W857" s="41">
        <f>Data[[#This Row],[TOTAL CHELTUIELI EURO]]/Data[[#This Row],[NUMĂRUL PERSOANELOR CARE AU PARTICIPAT LA VOT]]</f>
        <v>0.31440241532918384</v>
      </c>
      <c r="X857" s="43">
        <v>4.8400999999999996</v>
      </c>
      <c r="Y857" s="114" t="s">
        <v>2894</v>
      </c>
      <c r="Z857" s="44">
        <v>1</v>
      </c>
      <c r="AA857" s="115" t="s">
        <v>3105</v>
      </c>
      <c r="AB857" s="44">
        <v>0</v>
      </c>
      <c r="AC857" s="45"/>
    </row>
    <row r="858" spans="1:29" ht="12" customHeight="1" x14ac:dyDescent="0.2">
      <c r="A858" s="37">
        <v>857</v>
      </c>
      <c r="B858" s="38" t="s">
        <v>16</v>
      </c>
      <c r="C858" s="39" t="s">
        <v>1720</v>
      </c>
      <c r="D858" s="40">
        <v>44101</v>
      </c>
      <c r="E858" s="38">
        <v>1</v>
      </c>
      <c r="F858" s="38"/>
      <c r="G858" s="38" t="s">
        <v>2</v>
      </c>
      <c r="H858" s="38" t="s">
        <v>2</v>
      </c>
      <c r="I858" s="39">
        <v>4200</v>
      </c>
      <c r="J858" s="39">
        <v>8251.35</v>
      </c>
      <c r="K858" s="39">
        <v>0</v>
      </c>
      <c r="L858" s="41">
        <f>SUM(Data[[#This Row],[CHELTUIELI DE PERSONAL LEI]:[CHELTUIELI DE CAPITAL (ACTIVE NEFINANCIARE ) LEI]])</f>
        <v>12451.35</v>
      </c>
      <c r="M858" s="41">
        <f>Data[[#This Row],[TOTAL CHELTUIELI LEI]]/Data[[#This Row],[CURS VALUTAR EURO BNR 22 07 2020]]</f>
        <v>2572.5398235573648</v>
      </c>
      <c r="N858" s="49">
        <v>3352</v>
      </c>
      <c r="O858" s="54"/>
      <c r="P858" s="54">
        <v>1989</v>
      </c>
      <c r="Q858" s="54"/>
      <c r="R858" s="54">
        <f>Data[[#This Row],[PERSOANE ÎNSCRISE ÎN LISTELE ELECTORALE (TURUL 1)            ]]+Data[[#This Row],[PERSOANE ÎNSCRISE ÎN LISTELE ELECTORALE (TURUL AL 2-LEA)]]</f>
        <v>3352</v>
      </c>
      <c r="S858" s="54">
        <f>Data[[#This Row],[PERSOANE CARE AU PARTICIPAT LA VOT (TURUL 1)]]+Data[[#This Row],[PERSOANE CARE AU PARTICIPAT LA VOT  (TURUL AL 2-LEA)]]</f>
        <v>1989</v>
      </c>
      <c r="T858" s="41">
        <f>Data[[#This Row],[TOTAL CHELTUIELI LEI]]/Data[[#This Row],[NUMĂRUL PERSOANELOR ÎNSCRISE ÎN LISTELE ELECTORALE]]</f>
        <v>3.7146032219570406</v>
      </c>
      <c r="U858" s="41">
        <f>Data[[#This Row],[TOTAL CHELTUIELI EURO]]/Data[[#This Row],[NUMĂRUL PERSOANELOR ÎNSCRISE ÎN LISTELE ELECTORALE]]</f>
        <v>0.76746414783930927</v>
      </c>
      <c r="V858" s="41">
        <f>Data[[#This Row],[TOTAL CHELTUIELI LEI]]/Data[[#This Row],[NUMĂRUL PERSOANELOR CARE AU PARTICIPAT LA VOT]]</f>
        <v>6.260105580693816</v>
      </c>
      <c r="W858" s="41">
        <f>Data[[#This Row],[TOTAL CHELTUIELI EURO]]/Data[[#This Row],[NUMĂRUL PERSOANELOR CARE AU PARTICIPAT LA VOT]]</f>
        <v>1.2933835211449798</v>
      </c>
      <c r="X858" s="43">
        <v>4.8400999999999996</v>
      </c>
      <c r="Y858" s="114" t="s">
        <v>2884</v>
      </c>
      <c r="Z858" s="44">
        <v>3</v>
      </c>
      <c r="AA858" s="115" t="s">
        <v>3105</v>
      </c>
      <c r="AB858" s="44">
        <v>0</v>
      </c>
      <c r="AC858" s="45"/>
    </row>
    <row r="859" spans="1:29" ht="12" customHeight="1" x14ac:dyDescent="0.2">
      <c r="A859" s="37">
        <v>858</v>
      </c>
      <c r="B859" s="38" t="s">
        <v>16</v>
      </c>
      <c r="C859" s="39" t="s">
        <v>1721</v>
      </c>
      <c r="D859" s="40">
        <v>44101</v>
      </c>
      <c r="E859" s="38">
        <v>1</v>
      </c>
      <c r="F859" s="38"/>
      <c r="G859" s="38" t="s">
        <v>2</v>
      </c>
      <c r="H859" s="38" t="s">
        <v>2</v>
      </c>
      <c r="I859" s="39">
        <v>1650</v>
      </c>
      <c r="J859" s="39">
        <v>17004</v>
      </c>
      <c r="K859" s="39">
        <v>0</v>
      </c>
      <c r="L859" s="41">
        <f>SUM(Data[[#This Row],[CHELTUIELI DE PERSONAL LEI]:[CHELTUIELI DE CAPITAL (ACTIVE NEFINANCIARE ) LEI]])</f>
        <v>18654</v>
      </c>
      <c r="M859" s="41">
        <f>Data[[#This Row],[TOTAL CHELTUIELI LEI]]/Data[[#This Row],[CURS VALUTAR EURO BNR 22 07 2020]]</f>
        <v>3854.0526022189629</v>
      </c>
      <c r="N859" s="49">
        <v>970</v>
      </c>
      <c r="O859" s="54"/>
      <c r="P859" s="54">
        <v>1158</v>
      </c>
      <c r="Q859" s="54"/>
      <c r="R859" s="54">
        <f>Data[[#This Row],[PERSOANE ÎNSCRISE ÎN LISTELE ELECTORALE (TURUL 1)            ]]+Data[[#This Row],[PERSOANE ÎNSCRISE ÎN LISTELE ELECTORALE (TURUL AL 2-LEA)]]</f>
        <v>970</v>
      </c>
      <c r="S859" s="54">
        <f>Data[[#This Row],[PERSOANE CARE AU PARTICIPAT LA VOT (TURUL 1)]]+Data[[#This Row],[PERSOANE CARE AU PARTICIPAT LA VOT  (TURUL AL 2-LEA)]]</f>
        <v>1158</v>
      </c>
      <c r="T859" s="41">
        <f>Data[[#This Row],[TOTAL CHELTUIELI LEI]]/Data[[#This Row],[NUMĂRUL PERSOANELOR ÎNSCRISE ÎN LISTELE ELECTORALE]]</f>
        <v>19.230927835051546</v>
      </c>
      <c r="U859" s="41">
        <f>Data[[#This Row],[TOTAL CHELTUIELI EURO]]/Data[[#This Row],[NUMĂRUL PERSOANELOR ÎNSCRISE ÎN LISTELE ELECTORALE]]</f>
        <v>3.9732501053803739</v>
      </c>
      <c r="V859" s="41">
        <f>Data[[#This Row],[TOTAL CHELTUIELI LEI]]/Data[[#This Row],[NUMĂRUL PERSOANELOR CARE AU PARTICIPAT LA VOT]]</f>
        <v>16.108808290155441</v>
      </c>
      <c r="W859" s="41">
        <f>Data[[#This Row],[TOTAL CHELTUIELI EURO]]/Data[[#This Row],[NUMĂRUL PERSOANELOR CARE AU PARTICIPAT LA VOT]]</f>
        <v>3.3281974112426278</v>
      </c>
      <c r="X859" s="43">
        <v>4.8400999999999996</v>
      </c>
      <c r="Y859" s="114" t="s">
        <v>2908</v>
      </c>
      <c r="Z859" s="44">
        <v>19</v>
      </c>
      <c r="AA859" s="115" t="s">
        <v>3106</v>
      </c>
      <c r="AB859" s="44">
        <v>3</v>
      </c>
      <c r="AC859" s="45"/>
    </row>
    <row r="860" spans="1:29" ht="12" customHeight="1" x14ac:dyDescent="0.2">
      <c r="A860" s="37">
        <v>859</v>
      </c>
      <c r="B860" s="38" t="s">
        <v>17</v>
      </c>
      <c r="C860" s="39" t="s">
        <v>1722</v>
      </c>
      <c r="D860" s="40">
        <v>44101</v>
      </c>
      <c r="E860" s="38">
        <v>1</v>
      </c>
      <c r="F860" s="38"/>
      <c r="G860" s="38" t="s">
        <v>2</v>
      </c>
      <c r="H860" s="38" t="s">
        <v>2</v>
      </c>
      <c r="I860" s="61">
        <v>23220</v>
      </c>
      <c r="J860" s="61">
        <v>121243.9</v>
      </c>
      <c r="K860" s="61">
        <v>0</v>
      </c>
      <c r="L860" s="41">
        <f>SUM(Data[[#This Row],[CHELTUIELI DE PERSONAL LEI]:[CHELTUIELI DE CAPITAL (ACTIVE NEFINANCIARE ) LEI]])</f>
        <v>144463.9</v>
      </c>
      <c r="M860" s="41">
        <f>Data[[#This Row],[TOTAL CHELTUIELI LEI]]/Data[[#This Row],[CURS VALUTAR EURO BNR 22 07 2020]]</f>
        <v>29847.296543459848</v>
      </c>
      <c r="N860" s="49">
        <v>61539</v>
      </c>
      <c r="O860" s="54"/>
      <c r="P860" s="54">
        <v>24548</v>
      </c>
      <c r="Q860" s="54"/>
      <c r="R860" s="54">
        <f>Data[[#This Row],[PERSOANE ÎNSCRISE ÎN LISTELE ELECTORALE (TURUL 1)            ]]+Data[[#This Row],[PERSOANE ÎNSCRISE ÎN LISTELE ELECTORALE (TURUL AL 2-LEA)]]</f>
        <v>61539</v>
      </c>
      <c r="S860" s="54">
        <f>Data[[#This Row],[PERSOANE CARE AU PARTICIPAT LA VOT (TURUL 1)]]+Data[[#This Row],[PERSOANE CARE AU PARTICIPAT LA VOT  (TURUL AL 2-LEA)]]</f>
        <v>24548</v>
      </c>
      <c r="T860" s="41">
        <f>Data[[#This Row],[TOTAL CHELTUIELI LEI]]/Data[[#This Row],[NUMĂRUL PERSOANELOR ÎNSCRISE ÎN LISTELE ELECTORALE]]</f>
        <v>2.3475178342189507</v>
      </c>
      <c r="U860" s="41">
        <f>Data[[#This Row],[TOTAL CHELTUIELI EURO]]/Data[[#This Row],[NUMĂRUL PERSOANELOR ÎNSCRISE ÎN LISTELE ELECTORALE]]</f>
        <v>0.48501432495587915</v>
      </c>
      <c r="V860" s="41">
        <f>Data[[#This Row],[TOTAL CHELTUIELI LEI]]/Data[[#This Row],[NUMĂRUL PERSOANELOR CARE AU PARTICIPAT LA VOT]]</f>
        <v>5.8849560045624898</v>
      </c>
      <c r="W860" s="41">
        <f>Data[[#This Row],[TOTAL CHELTUIELI EURO]]/Data[[#This Row],[NUMĂRUL PERSOANELOR CARE AU PARTICIPAT LA VOT]]</f>
        <v>1.2158748795608543</v>
      </c>
      <c r="X860" s="43">
        <v>4.8400999999999996</v>
      </c>
      <c r="Y860" s="114" t="s">
        <v>2891</v>
      </c>
      <c r="Z860" s="44">
        <v>2</v>
      </c>
      <c r="AA860" s="115" t="s">
        <v>3105</v>
      </c>
      <c r="AB860" s="44">
        <v>0</v>
      </c>
      <c r="AC860" s="45"/>
    </row>
    <row r="861" spans="1:29" ht="12" customHeight="1" x14ac:dyDescent="0.2">
      <c r="A861" s="37">
        <v>860</v>
      </c>
      <c r="B861" s="38" t="s">
        <v>17</v>
      </c>
      <c r="C861" s="39" t="s">
        <v>1723</v>
      </c>
      <c r="D861" s="40">
        <v>44101</v>
      </c>
      <c r="E861" s="38">
        <v>1</v>
      </c>
      <c r="F861" s="38"/>
      <c r="G861" s="38" t="s">
        <v>2</v>
      </c>
      <c r="H861" s="38" t="s">
        <v>2</v>
      </c>
      <c r="I861" s="61">
        <v>0</v>
      </c>
      <c r="J861" s="61">
        <v>41332</v>
      </c>
      <c r="K861" s="61">
        <v>0</v>
      </c>
      <c r="L861" s="41">
        <f>SUM(Data[[#This Row],[CHELTUIELI DE PERSONAL LEI]:[CHELTUIELI DE CAPITAL (ACTIVE NEFINANCIARE ) LEI]])</f>
        <v>41332</v>
      </c>
      <c r="M861" s="41">
        <f>Data[[#This Row],[TOTAL CHELTUIELI LEI]]/Data[[#This Row],[CURS VALUTAR EURO BNR 22 07 2020]]</f>
        <v>8539.4929856821145</v>
      </c>
      <c r="N861" s="49">
        <v>22606</v>
      </c>
      <c r="O861" s="54"/>
      <c r="P861" s="54">
        <v>9139</v>
      </c>
      <c r="Q861" s="54"/>
      <c r="R861" s="54">
        <f>Data[[#This Row],[PERSOANE ÎNSCRISE ÎN LISTELE ELECTORALE (TURUL 1)            ]]+Data[[#This Row],[PERSOANE ÎNSCRISE ÎN LISTELE ELECTORALE (TURUL AL 2-LEA)]]</f>
        <v>22606</v>
      </c>
      <c r="S861" s="54">
        <f>Data[[#This Row],[PERSOANE CARE AU PARTICIPAT LA VOT (TURUL 1)]]+Data[[#This Row],[PERSOANE CARE AU PARTICIPAT LA VOT  (TURUL AL 2-LEA)]]</f>
        <v>9139</v>
      </c>
      <c r="T861" s="41">
        <f>Data[[#This Row],[TOTAL CHELTUIELI LEI]]/Data[[#This Row],[NUMĂRUL PERSOANELOR ÎNSCRISE ÎN LISTELE ELECTORALE]]</f>
        <v>1.8283641511103248</v>
      </c>
      <c r="U861" s="41">
        <f>Data[[#This Row],[TOTAL CHELTUIELI EURO]]/Data[[#This Row],[NUMĂRUL PERSOANELOR ÎNSCRISE ÎN LISTELE ELECTORALE]]</f>
        <v>0.37775338342396331</v>
      </c>
      <c r="V861" s="41">
        <f>Data[[#This Row],[TOTAL CHELTUIELI LEI]]/Data[[#This Row],[NUMĂRUL PERSOANELOR CARE AU PARTICIPAT LA VOT]]</f>
        <v>4.5225954699638908</v>
      </c>
      <c r="W861" s="41">
        <f>Data[[#This Row],[TOTAL CHELTUIELI EURO]]/Data[[#This Row],[NUMĂRUL PERSOANELOR CARE AU PARTICIPAT LA VOT]]</f>
        <v>0.93440124583456774</v>
      </c>
      <c r="X861" s="43">
        <v>4.8400999999999996</v>
      </c>
      <c r="Y861" s="114" t="s">
        <v>2894</v>
      </c>
      <c r="Z861" s="44">
        <v>1</v>
      </c>
      <c r="AA861" s="115" t="s">
        <v>3105</v>
      </c>
      <c r="AB861" s="44">
        <v>0</v>
      </c>
      <c r="AC861" s="45"/>
    </row>
    <row r="862" spans="1:29" ht="12" customHeight="1" x14ac:dyDescent="0.2">
      <c r="A862" s="37">
        <v>861</v>
      </c>
      <c r="B862" s="38" t="s">
        <v>17</v>
      </c>
      <c r="C862" s="39" t="s">
        <v>3015</v>
      </c>
      <c r="D862" s="40">
        <v>44101</v>
      </c>
      <c r="E862" s="38">
        <v>1</v>
      </c>
      <c r="F862" s="38"/>
      <c r="G862" s="38" t="s">
        <v>2</v>
      </c>
      <c r="H862" s="38" t="s">
        <v>2</v>
      </c>
      <c r="I862" s="61">
        <v>18710</v>
      </c>
      <c r="J862" s="61">
        <v>9457</v>
      </c>
      <c r="K862" s="61">
        <v>0</v>
      </c>
      <c r="L862" s="41">
        <f>SUM(Data[[#This Row],[CHELTUIELI DE PERSONAL LEI]:[CHELTUIELI DE CAPITAL (ACTIVE NEFINANCIARE ) LEI]])</f>
        <v>28167</v>
      </c>
      <c r="M862" s="41">
        <f>Data[[#This Row],[TOTAL CHELTUIELI LEI]]/Data[[#This Row],[CURS VALUTAR EURO BNR 22 07 2020]]</f>
        <v>5819.5078614078229</v>
      </c>
      <c r="N862" s="49">
        <v>5672</v>
      </c>
      <c r="O862" s="54"/>
      <c r="P862" s="54">
        <v>3349</v>
      </c>
      <c r="Q862" s="54"/>
      <c r="R862" s="54">
        <f>Data[[#This Row],[PERSOANE ÎNSCRISE ÎN LISTELE ELECTORALE (TURUL 1)            ]]+Data[[#This Row],[PERSOANE ÎNSCRISE ÎN LISTELE ELECTORALE (TURUL AL 2-LEA)]]</f>
        <v>5672</v>
      </c>
      <c r="S862" s="54">
        <f>Data[[#This Row],[PERSOANE CARE AU PARTICIPAT LA VOT (TURUL 1)]]+Data[[#This Row],[PERSOANE CARE AU PARTICIPAT LA VOT  (TURUL AL 2-LEA)]]</f>
        <v>3349</v>
      </c>
      <c r="T862" s="41">
        <f>Data[[#This Row],[TOTAL CHELTUIELI LEI]]/Data[[#This Row],[NUMĂRUL PERSOANELOR ÎNSCRISE ÎN LISTELE ELECTORALE]]</f>
        <v>4.9659732016925249</v>
      </c>
      <c r="U862" s="41">
        <f>Data[[#This Row],[TOTAL CHELTUIELI EURO]]/Data[[#This Row],[NUMĂRUL PERSOANELOR ÎNSCRISE ÎN LISTELE ELECTORALE]]</f>
        <v>1.026006322533114</v>
      </c>
      <c r="V862" s="41">
        <f>Data[[#This Row],[TOTAL CHELTUIELI LEI]]/Data[[#This Row],[NUMĂRUL PERSOANELOR CARE AU PARTICIPAT LA VOT]]</f>
        <v>8.4105703194983583</v>
      </c>
      <c r="W862" s="41">
        <f>Data[[#This Row],[TOTAL CHELTUIELI EURO]]/Data[[#This Row],[NUMĂRUL PERSOANELOR CARE AU PARTICIPAT LA VOT]]</f>
        <v>1.737685237804665</v>
      </c>
      <c r="X862" s="43">
        <v>4.8400999999999996</v>
      </c>
      <c r="Y862" s="114" t="s">
        <v>2895</v>
      </c>
      <c r="Z862" s="44">
        <v>4</v>
      </c>
      <c r="AA862" s="115" t="s">
        <v>3107</v>
      </c>
      <c r="AB862" s="44">
        <v>1</v>
      </c>
      <c r="AC862" s="45"/>
    </row>
    <row r="863" spans="1:29" ht="12" customHeight="1" x14ac:dyDescent="0.2">
      <c r="A863" s="37">
        <v>862</v>
      </c>
      <c r="B863" s="38" t="s">
        <v>17</v>
      </c>
      <c r="C863" s="39" t="s">
        <v>3016</v>
      </c>
      <c r="D863" s="40">
        <v>44101</v>
      </c>
      <c r="E863" s="38">
        <v>1</v>
      </c>
      <c r="F863" s="38"/>
      <c r="G863" s="38" t="s">
        <v>2</v>
      </c>
      <c r="H863" s="38" t="s">
        <v>2</v>
      </c>
      <c r="I863" s="61">
        <v>3000</v>
      </c>
      <c r="J863" s="61">
        <v>25640</v>
      </c>
      <c r="K863" s="61">
        <v>0</v>
      </c>
      <c r="L863" s="41">
        <f>SUM(Data[[#This Row],[CHELTUIELI DE PERSONAL LEI]:[CHELTUIELI DE CAPITAL (ACTIVE NEFINANCIARE ) LEI]])</f>
        <v>28640</v>
      </c>
      <c r="M863" s="41">
        <f>Data[[#This Row],[TOTAL CHELTUIELI LEI]]/Data[[#This Row],[CURS VALUTAR EURO BNR 22 07 2020]]</f>
        <v>5917.2331150182854</v>
      </c>
      <c r="N863" s="49">
        <v>5195</v>
      </c>
      <c r="O863" s="54"/>
      <c r="P863" s="54">
        <v>3765</v>
      </c>
      <c r="Q863" s="54"/>
      <c r="R863" s="54">
        <f>Data[[#This Row],[PERSOANE ÎNSCRISE ÎN LISTELE ELECTORALE (TURUL 1)            ]]+Data[[#This Row],[PERSOANE ÎNSCRISE ÎN LISTELE ELECTORALE (TURUL AL 2-LEA)]]</f>
        <v>5195</v>
      </c>
      <c r="S863" s="54">
        <f>Data[[#This Row],[PERSOANE CARE AU PARTICIPAT LA VOT (TURUL 1)]]+Data[[#This Row],[PERSOANE CARE AU PARTICIPAT LA VOT  (TURUL AL 2-LEA)]]</f>
        <v>3765</v>
      </c>
      <c r="T863" s="41">
        <f>Data[[#This Row],[TOTAL CHELTUIELI LEI]]/Data[[#This Row],[NUMĂRUL PERSOANELOR ÎNSCRISE ÎN LISTELE ELECTORALE]]</f>
        <v>5.512993262752647</v>
      </c>
      <c r="U863" s="41">
        <f>Data[[#This Row],[TOTAL CHELTUIELI EURO]]/Data[[#This Row],[NUMĂRUL PERSOANELOR ÎNSCRISE ÎN LISTELE ELECTORALE]]</f>
        <v>1.1390246612162243</v>
      </c>
      <c r="V863" s="41">
        <f>Data[[#This Row],[TOTAL CHELTUIELI LEI]]/Data[[#This Row],[NUMĂRUL PERSOANELOR CARE AU PARTICIPAT LA VOT]]</f>
        <v>7.6069057104913682</v>
      </c>
      <c r="W863" s="41">
        <f>Data[[#This Row],[TOTAL CHELTUIELI EURO]]/Data[[#This Row],[NUMĂRUL PERSOANELOR CARE AU PARTICIPAT LA VOT]]</f>
        <v>1.5716422616250425</v>
      </c>
      <c r="X863" s="43">
        <v>4.8400999999999996</v>
      </c>
      <c r="Y863" s="114" t="s">
        <v>2892</v>
      </c>
      <c r="Z863" s="44">
        <v>5</v>
      </c>
      <c r="AA863" s="115" t="s">
        <v>3107</v>
      </c>
      <c r="AB863" s="44">
        <v>1</v>
      </c>
      <c r="AC863" s="45"/>
    </row>
    <row r="864" spans="1:29" ht="12" customHeight="1" x14ac:dyDescent="0.2">
      <c r="A864" s="37">
        <v>863</v>
      </c>
      <c r="B864" s="38" t="s">
        <v>17</v>
      </c>
      <c r="C864" s="39" t="s">
        <v>3017</v>
      </c>
      <c r="D864" s="40">
        <v>44101</v>
      </c>
      <c r="E864" s="38">
        <v>1</v>
      </c>
      <c r="F864" s="38"/>
      <c r="G864" s="38" t="s">
        <v>2</v>
      </c>
      <c r="H864" s="38" t="s">
        <v>2</v>
      </c>
      <c r="I864" s="61">
        <v>6150</v>
      </c>
      <c r="J864" s="61">
        <v>0</v>
      </c>
      <c r="K864" s="61">
        <v>0</v>
      </c>
      <c r="L864" s="41">
        <f>SUM(Data[[#This Row],[CHELTUIELI DE PERSONAL LEI]:[CHELTUIELI DE CAPITAL (ACTIVE NEFINANCIARE ) LEI]])</f>
        <v>6150</v>
      </c>
      <c r="M864" s="41">
        <f>Data[[#This Row],[TOTAL CHELTUIELI LEI]]/Data[[#This Row],[CURS VALUTAR EURO BNR 22 07 2020]]</f>
        <v>1270.6349042375159</v>
      </c>
      <c r="N864" s="49">
        <v>5284</v>
      </c>
      <c r="O864" s="54"/>
      <c r="P864" s="54">
        <v>3182</v>
      </c>
      <c r="Q864" s="54"/>
      <c r="R864" s="54">
        <f>Data[[#This Row],[PERSOANE ÎNSCRISE ÎN LISTELE ELECTORALE (TURUL 1)            ]]+Data[[#This Row],[PERSOANE ÎNSCRISE ÎN LISTELE ELECTORALE (TURUL AL 2-LEA)]]</f>
        <v>5284</v>
      </c>
      <c r="S864" s="54">
        <f>Data[[#This Row],[PERSOANE CARE AU PARTICIPAT LA VOT (TURUL 1)]]+Data[[#This Row],[PERSOANE CARE AU PARTICIPAT LA VOT  (TURUL AL 2-LEA)]]</f>
        <v>3182</v>
      </c>
      <c r="T864" s="41">
        <f>Data[[#This Row],[TOTAL CHELTUIELI LEI]]/Data[[#This Row],[NUMĂRUL PERSOANELOR ÎNSCRISE ÎN LISTELE ELECTORALE]]</f>
        <v>1.1638909916729749</v>
      </c>
      <c r="U864" s="41">
        <f>Data[[#This Row],[TOTAL CHELTUIELI EURO]]/Data[[#This Row],[NUMĂRUL PERSOANELOR ÎNSCRISE ÎN LISTELE ELECTORALE]]</f>
        <v>0.24046837703208099</v>
      </c>
      <c r="V864" s="41">
        <f>Data[[#This Row],[TOTAL CHELTUIELI LEI]]/Data[[#This Row],[NUMĂRUL PERSOANELOR CARE AU PARTICIPAT LA VOT]]</f>
        <v>1.9327467001885608</v>
      </c>
      <c r="W864" s="41">
        <f>Data[[#This Row],[TOTAL CHELTUIELI EURO]]/Data[[#This Row],[NUMĂRUL PERSOANELOR CARE AU PARTICIPAT LA VOT]]</f>
        <v>0.39931958021292141</v>
      </c>
      <c r="X864" s="43">
        <v>4.8400999999999996</v>
      </c>
      <c r="Y864" s="114" t="s">
        <v>2894</v>
      </c>
      <c r="Z864" s="44">
        <v>1</v>
      </c>
      <c r="AA864" s="115" t="s">
        <v>3105</v>
      </c>
      <c r="AB864" s="44">
        <v>0</v>
      </c>
      <c r="AC864" s="45"/>
    </row>
    <row r="865" spans="1:29" ht="12" customHeight="1" x14ac:dyDescent="0.2">
      <c r="A865" s="37">
        <v>864</v>
      </c>
      <c r="B865" s="38" t="s">
        <v>17</v>
      </c>
      <c r="C865" s="39" t="s">
        <v>1724</v>
      </c>
      <c r="D865" s="40">
        <v>44101</v>
      </c>
      <c r="E865" s="38">
        <v>1</v>
      </c>
      <c r="F865" s="38"/>
      <c r="G865" s="38" t="s">
        <v>2</v>
      </c>
      <c r="H865" s="38" t="s">
        <v>2</v>
      </c>
      <c r="I865" s="61">
        <v>5200</v>
      </c>
      <c r="J865" s="61">
        <v>7554</v>
      </c>
      <c r="K865" s="61">
        <v>0</v>
      </c>
      <c r="L865" s="41">
        <f>SUM(Data[[#This Row],[CHELTUIELI DE PERSONAL LEI]:[CHELTUIELI DE CAPITAL (ACTIVE NEFINANCIARE ) LEI]])</f>
        <v>12754</v>
      </c>
      <c r="M865" s="41">
        <f>Data[[#This Row],[TOTAL CHELTUIELI LEI]]/Data[[#This Row],[CURS VALUTAR EURO BNR 22 07 2020]]</f>
        <v>2635.0695233569554</v>
      </c>
      <c r="N865" s="49">
        <v>2171</v>
      </c>
      <c r="O865" s="54"/>
      <c r="P865" s="54">
        <v>1732</v>
      </c>
      <c r="Q865" s="54"/>
      <c r="R865" s="54">
        <f>Data[[#This Row],[PERSOANE ÎNSCRISE ÎN LISTELE ELECTORALE (TURUL 1)            ]]+Data[[#This Row],[PERSOANE ÎNSCRISE ÎN LISTELE ELECTORALE (TURUL AL 2-LEA)]]</f>
        <v>2171</v>
      </c>
      <c r="S865" s="54">
        <f>Data[[#This Row],[PERSOANE CARE AU PARTICIPAT LA VOT (TURUL 1)]]+Data[[#This Row],[PERSOANE CARE AU PARTICIPAT LA VOT  (TURUL AL 2-LEA)]]</f>
        <v>1732</v>
      </c>
      <c r="T865" s="41">
        <f>Data[[#This Row],[TOTAL CHELTUIELI LEI]]/Data[[#This Row],[NUMĂRUL PERSOANELOR ÎNSCRISE ÎN LISTELE ELECTORALE]]</f>
        <v>5.8747121142330725</v>
      </c>
      <c r="U865" s="41">
        <f>Data[[#This Row],[TOTAL CHELTUIELI EURO]]/Data[[#This Row],[NUMĂRUL PERSOANELOR ÎNSCRISE ÎN LISTELE ELECTORALE]]</f>
        <v>1.2137584170230102</v>
      </c>
      <c r="V865" s="41">
        <f>Data[[#This Row],[TOTAL CHELTUIELI LEI]]/Data[[#This Row],[NUMĂRUL PERSOANELOR CARE AU PARTICIPAT LA VOT]]</f>
        <v>7.3637413394919164</v>
      </c>
      <c r="W865" s="41">
        <f>Data[[#This Row],[TOTAL CHELTUIELI EURO]]/Data[[#This Row],[NUMĂRUL PERSOANELOR CARE AU PARTICIPAT LA VOT]]</f>
        <v>1.5214027271114061</v>
      </c>
      <c r="X865" s="43">
        <v>4.8400999999999996</v>
      </c>
      <c r="Y865" s="114" t="s">
        <v>2892</v>
      </c>
      <c r="Z865" s="44">
        <v>5</v>
      </c>
      <c r="AA865" s="115" t="s">
        <v>3107</v>
      </c>
      <c r="AB865" s="44">
        <v>1</v>
      </c>
      <c r="AC865" s="45"/>
    </row>
    <row r="866" spans="1:29" ht="12" customHeight="1" x14ac:dyDescent="0.2">
      <c r="A866" s="37">
        <v>865</v>
      </c>
      <c r="B866" s="38" t="s">
        <v>17</v>
      </c>
      <c r="C866" s="39" t="s">
        <v>1725</v>
      </c>
      <c r="D866" s="40">
        <v>44101</v>
      </c>
      <c r="E866" s="38">
        <v>1</v>
      </c>
      <c r="F866" s="38"/>
      <c r="G866" s="38" t="s">
        <v>2</v>
      </c>
      <c r="H866" s="38" t="s">
        <v>2</v>
      </c>
      <c r="I866" s="61">
        <v>2000</v>
      </c>
      <c r="J866" s="61">
        <v>9782</v>
      </c>
      <c r="K866" s="61">
        <v>0</v>
      </c>
      <c r="L866" s="41">
        <f>SUM(Data[[#This Row],[CHELTUIELI DE PERSONAL LEI]:[CHELTUIELI DE CAPITAL (ACTIVE NEFINANCIARE ) LEI]])</f>
        <v>11782</v>
      </c>
      <c r="M866" s="41">
        <f>Data[[#This Row],[TOTAL CHELTUIELI LEI]]/Data[[#This Row],[CURS VALUTAR EURO BNR 22 07 2020]]</f>
        <v>2434.2472262969777</v>
      </c>
      <c r="N866" s="49">
        <v>1655</v>
      </c>
      <c r="O866" s="54"/>
      <c r="P866" s="54">
        <v>1192</v>
      </c>
      <c r="Q866" s="54"/>
      <c r="R866" s="54">
        <f>Data[[#This Row],[PERSOANE ÎNSCRISE ÎN LISTELE ELECTORALE (TURUL 1)            ]]+Data[[#This Row],[PERSOANE ÎNSCRISE ÎN LISTELE ELECTORALE (TURUL AL 2-LEA)]]</f>
        <v>1655</v>
      </c>
      <c r="S866" s="54">
        <f>Data[[#This Row],[PERSOANE CARE AU PARTICIPAT LA VOT (TURUL 1)]]+Data[[#This Row],[PERSOANE CARE AU PARTICIPAT LA VOT  (TURUL AL 2-LEA)]]</f>
        <v>1192</v>
      </c>
      <c r="T866" s="41">
        <f>Data[[#This Row],[TOTAL CHELTUIELI LEI]]/Data[[#This Row],[NUMĂRUL PERSOANELOR ÎNSCRISE ÎN LISTELE ELECTORALE]]</f>
        <v>7.1190332326283992</v>
      </c>
      <c r="U866" s="41">
        <f>Data[[#This Row],[TOTAL CHELTUIELI EURO]]/Data[[#This Row],[NUMĂRUL PERSOANELOR ÎNSCRISE ÎN LISTELE ELECTORALE]]</f>
        <v>1.4708442454966633</v>
      </c>
      <c r="V866" s="41">
        <f>Data[[#This Row],[TOTAL CHELTUIELI LEI]]/Data[[#This Row],[NUMĂRUL PERSOANELOR CARE AU PARTICIPAT LA VOT]]</f>
        <v>9.8842281879194633</v>
      </c>
      <c r="W866" s="41">
        <f>Data[[#This Row],[TOTAL CHELTUIELI EURO]]/Data[[#This Row],[NUMĂRUL PERSOANELOR CARE AU PARTICIPAT LA VOT]]</f>
        <v>2.0421537133363907</v>
      </c>
      <c r="X866" s="43">
        <v>4.8400999999999996</v>
      </c>
      <c r="Y866" s="114" t="s">
        <v>2886</v>
      </c>
      <c r="Z866" s="44">
        <v>7</v>
      </c>
      <c r="AA866" s="115" t="s">
        <v>3107</v>
      </c>
      <c r="AB866" s="44">
        <v>1</v>
      </c>
      <c r="AC866" s="45"/>
    </row>
    <row r="867" spans="1:29" ht="12" customHeight="1" x14ac:dyDescent="0.2">
      <c r="A867" s="37">
        <v>866</v>
      </c>
      <c r="B867" s="38" t="s">
        <v>17</v>
      </c>
      <c r="C867" s="39" t="s">
        <v>1726</v>
      </c>
      <c r="D867" s="40">
        <v>44101</v>
      </c>
      <c r="E867" s="38">
        <v>1</v>
      </c>
      <c r="F867" s="38"/>
      <c r="G867" s="38" t="s">
        <v>2</v>
      </c>
      <c r="H867" s="38" t="s">
        <v>2</v>
      </c>
      <c r="I867" s="61">
        <v>0</v>
      </c>
      <c r="J867" s="61">
        <v>10805</v>
      </c>
      <c r="K867" s="61">
        <v>0</v>
      </c>
      <c r="L867" s="41">
        <f>SUM(Data[[#This Row],[CHELTUIELI DE PERSONAL LEI]:[CHELTUIELI DE CAPITAL (ACTIVE NEFINANCIARE ) LEI]])</f>
        <v>10805</v>
      </c>
      <c r="M867" s="41">
        <f>Data[[#This Row],[TOTAL CHELTUIELI LEI]]/Data[[#This Row],[CURS VALUTAR EURO BNR 22 07 2020]]</f>
        <v>2232.3918927294894</v>
      </c>
      <c r="N867" s="49">
        <v>6715</v>
      </c>
      <c r="O867" s="54"/>
      <c r="P867" s="54">
        <v>3137</v>
      </c>
      <c r="Q867" s="54"/>
      <c r="R867" s="54">
        <f>Data[[#This Row],[PERSOANE ÎNSCRISE ÎN LISTELE ELECTORALE (TURUL 1)            ]]+Data[[#This Row],[PERSOANE ÎNSCRISE ÎN LISTELE ELECTORALE (TURUL AL 2-LEA)]]</f>
        <v>6715</v>
      </c>
      <c r="S867" s="54">
        <f>Data[[#This Row],[PERSOANE CARE AU PARTICIPAT LA VOT (TURUL 1)]]+Data[[#This Row],[PERSOANE CARE AU PARTICIPAT LA VOT  (TURUL AL 2-LEA)]]</f>
        <v>3137</v>
      </c>
      <c r="T867" s="41">
        <f>Data[[#This Row],[TOTAL CHELTUIELI LEI]]/Data[[#This Row],[NUMĂRUL PERSOANELOR ÎNSCRISE ÎN LISTELE ELECTORALE]]</f>
        <v>1.6090841399851079</v>
      </c>
      <c r="U867" s="41">
        <f>Data[[#This Row],[TOTAL CHELTUIELI EURO]]/Data[[#This Row],[NUMĂRUL PERSOANELOR ÎNSCRISE ÎN LISTELE ELECTORALE]]</f>
        <v>0.33244853205204605</v>
      </c>
      <c r="V867" s="41">
        <f>Data[[#This Row],[TOTAL CHELTUIELI LEI]]/Data[[#This Row],[NUMĂRUL PERSOANELOR CARE AU PARTICIPAT LA VOT]]</f>
        <v>3.4443736053554352</v>
      </c>
      <c r="W867" s="41">
        <f>Data[[#This Row],[TOTAL CHELTUIELI EURO]]/Data[[#This Row],[NUMĂRUL PERSOANELOR CARE AU PARTICIPAT LA VOT]]</f>
        <v>0.71163273596732213</v>
      </c>
      <c r="X867" s="43">
        <v>4.8400999999999996</v>
      </c>
      <c r="Y867" s="114" t="s">
        <v>2894</v>
      </c>
      <c r="Z867" s="44">
        <v>1</v>
      </c>
      <c r="AA867" s="115" t="s">
        <v>3105</v>
      </c>
      <c r="AB867" s="44">
        <v>0</v>
      </c>
      <c r="AC867" s="45"/>
    </row>
    <row r="868" spans="1:29" ht="12" customHeight="1" x14ac:dyDescent="0.2">
      <c r="A868" s="37">
        <v>867</v>
      </c>
      <c r="B868" s="38" t="s">
        <v>17</v>
      </c>
      <c r="C868" s="39" t="s">
        <v>1727</v>
      </c>
      <c r="D868" s="40">
        <v>44101</v>
      </c>
      <c r="E868" s="38">
        <v>1</v>
      </c>
      <c r="F868" s="38"/>
      <c r="G868" s="38" t="s">
        <v>2</v>
      </c>
      <c r="H868" s="38" t="s">
        <v>2</v>
      </c>
      <c r="I868" s="61">
        <v>3000</v>
      </c>
      <c r="J868" s="62">
        <v>5678</v>
      </c>
      <c r="K868" s="62">
        <v>0</v>
      </c>
      <c r="L868" s="41">
        <f>SUM(Data[[#This Row],[CHELTUIELI DE PERSONAL LEI]:[CHELTUIELI DE CAPITAL (ACTIVE NEFINANCIARE ) LEI]])</f>
        <v>8678</v>
      </c>
      <c r="M868" s="41">
        <f>Data[[#This Row],[TOTAL CHELTUIELI LEI]]/Data[[#This Row],[CURS VALUTAR EURO BNR 22 07 2020]]</f>
        <v>1792.9381624346606</v>
      </c>
      <c r="N868" s="49">
        <v>1454</v>
      </c>
      <c r="O868" s="54"/>
      <c r="P868" s="54">
        <v>1041</v>
      </c>
      <c r="Q868" s="54"/>
      <c r="R868" s="54">
        <f>Data[[#This Row],[PERSOANE ÎNSCRISE ÎN LISTELE ELECTORALE (TURUL 1)            ]]+Data[[#This Row],[PERSOANE ÎNSCRISE ÎN LISTELE ELECTORALE (TURUL AL 2-LEA)]]</f>
        <v>1454</v>
      </c>
      <c r="S868" s="54">
        <f>Data[[#This Row],[PERSOANE CARE AU PARTICIPAT LA VOT (TURUL 1)]]+Data[[#This Row],[PERSOANE CARE AU PARTICIPAT LA VOT  (TURUL AL 2-LEA)]]</f>
        <v>1041</v>
      </c>
      <c r="T868" s="41">
        <f>Data[[#This Row],[TOTAL CHELTUIELI LEI]]/Data[[#This Row],[NUMĂRUL PERSOANELOR ÎNSCRISE ÎN LISTELE ELECTORALE]]</f>
        <v>5.9683631361760661</v>
      </c>
      <c r="U868" s="41">
        <f>Data[[#This Row],[TOTAL CHELTUIELI EURO]]/Data[[#This Row],[NUMĂRUL PERSOANELOR ÎNSCRISE ÎN LISTELE ELECTORALE]]</f>
        <v>1.2331074019495603</v>
      </c>
      <c r="V868" s="41">
        <f>Data[[#This Row],[TOTAL CHELTUIELI LEI]]/Data[[#This Row],[NUMĂRUL PERSOANELOR CARE AU PARTICIPAT LA VOT]]</f>
        <v>8.3362151777137363</v>
      </c>
      <c r="W868" s="41">
        <f>Data[[#This Row],[TOTAL CHELTUIELI EURO]]/Data[[#This Row],[NUMĂRUL PERSOANELOR CARE AU PARTICIPAT LA VOT]]</f>
        <v>1.7223229226077432</v>
      </c>
      <c r="X868" s="43">
        <v>4.8400999999999996</v>
      </c>
      <c r="Y868" s="114" t="s">
        <v>2892</v>
      </c>
      <c r="Z868" s="44">
        <v>5</v>
      </c>
      <c r="AA868" s="115" t="s">
        <v>3107</v>
      </c>
      <c r="AB868" s="44">
        <v>1</v>
      </c>
      <c r="AC868" s="45"/>
    </row>
    <row r="869" spans="1:29" ht="12" customHeight="1" x14ac:dyDescent="0.2">
      <c r="A869" s="37">
        <v>868</v>
      </c>
      <c r="B869" s="38" t="s">
        <v>17</v>
      </c>
      <c r="C869" s="39" t="s">
        <v>1728</v>
      </c>
      <c r="D869" s="40">
        <v>44101</v>
      </c>
      <c r="E869" s="38">
        <v>1</v>
      </c>
      <c r="F869" s="38"/>
      <c r="G869" s="38" t="s">
        <v>2</v>
      </c>
      <c r="H869" s="38" t="s">
        <v>2</v>
      </c>
      <c r="I869" s="61">
        <v>0</v>
      </c>
      <c r="J869" s="61">
        <v>24909</v>
      </c>
      <c r="K869" s="61">
        <v>0</v>
      </c>
      <c r="L869" s="41">
        <f>SUM(Data[[#This Row],[CHELTUIELI DE PERSONAL LEI]:[CHELTUIELI DE CAPITAL (ACTIVE NEFINANCIARE ) LEI]])</f>
        <v>24909</v>
      </c>
      <c r="M869" s="41">
        <f>Data[[#This Row],[TOTAL CHELTUIELI LEI]]/Data[[#This Row],[CURS VALUTAR EURO BNR 22 07 2020]]</f>
        <v>5146.3812731141925</v>
      </c>
      <c r="N869" s="49">
        <v>5926</v>
      </c>
      <c r="O869" s="54"/>
      <c r="P869" s="54">
        <v>2944</v>
      </c>
      <c r="Q869" s="54"/>
      <c r="R869" s="54">
        <f>Data[[#This Row],[PERSOANE ÎNSCRISE ÎN LISTELE ELECTORALE (TURUL 1)            ]]+Data[[#This Row],[PERSOANE ÎNSCRISE ÎN LISTELE ELECTORALE (TURUL AL 2-LEA)]]</f>
        <v>5926</v>
      </c>
      <c r="S869" s="54">
        <f>Data[[#This Row],[PERSOANE CARE AU PARTICIPAT LA VOT (TURUL 1)]]+Data[[#This Row],[PERSOANE CARE AU PARTICIPAT LA VOT  (TURUL AL 2-LEA)]]</f>
        <v>2944</v>
      </c>
      <c r="T869" s="41">
        <f>Data[[#This Row],[TOTAL CHELTUIELI LEI]]/Data[[#This Row],[NUMĂRUL PERSOANELOR ÎNSCRISE ÎN LISTELE ELECTORALE]]</f>
        <v>4.2033412082348969</v>
      </c>
      <c r="U869" s="41">
        <f>Data[[#This Row],[TOTAL CHELTUIELI EURO]]/Data[[#This Row],[NUMĂRUL PERSOANELOR ÎNSCRISE ÎN LISTELE ELECTORALE]]</f>
        <v>0.86844098432571593</v>
      </c>
      <c r="V869" s="41">
        <f>Data[[#This Row],[TOTAL CHELTUIELI LEI]]/Data[[#This Row],[NUMĂRUL PERSOANELOR CARE AU PARTICIPAT LA VOT]]</f>
        <v>8.4609375</v>
      </c>
      <c r="W869" s="41">
        <f>Data[[#This Row],[TOTAL CHELTUIELI EURO]]/Data[[#This Row],[NUMĂRUL PERSOANELOR CARE AU PARTICIPAT LA VOT]]</f>
        <v>1.7480914650523751</v>
      </c>
      <c r="X869" s="43">
        <v>4.8400999999999996</v>
      </c>
      <c r="Y869" s="114" t="s">
        <v>2895</v>
      </c>
      <c r="Z869" s="44">
        <v>4</v>
      </c>
      <c r="AA869" s="115" t="s">
        <v>3105</v>
      </c>
      <c r="AB869" s="44">
        <v>0</v>
      </c>
      <c r="AC869" s="45"/>
    </row>
    <row r="870" spans="1:29" ht="12" customHeight="1" x14ac:dyDescent="0.2">
      <c r="A870" s="37">
        <v>869</v>
      </c>
      <c r="B870" s="38" t="s">
        <v>17</v>
      </c>
      <c r="C870" s="39" t="s">
        <v>1729</v>
      </c>
      <c r="D870" s="40">
        <v>44101</v>
      </c>
      <c r="E870" s="38">
        <v>1</v>
      </c>
      <c r="F870" s="38"/>
      <c r="G870" s="38" t="s">
        <v>2</v>
      </c>
      <c r="H870" s="38" t="s">
        <v>2</v>
      </c>
      <c r="I870" s="61">
        <v>1600</v>
      </c>
      <c r="J870" s="61">
        <v>9415</v>
      </c>
      <c r="K870" s="61">
        <v>0</v>
      </c>
      <c r="L870" s="41">
        <f>SUM(Data[[#This Row],[CHELTUIELI DE PERSONAL LEI]:[CHELTUIELI DE CAPITAL (ACTIVE NEFINANCIARE ) LEI]])</f>
        <v>11015</v>
      </c>
      <c r="M870" s="41">
        <f>Data[[#This Row],[TOTAL CHELTUIELI LEI]]/Data[[#This Row],[CURS VALUTAR EURO BNR 22 07 2020]]</f>
        <v>2275.7794260449168</v>
      </c>
      <c r="N870" s="49">
        <v>2518</v>
      </c>
      <c r="O870" s="54"/>
      <c r="P870" s="54">
        <v>1401</v>
      </c>
      <c r="Q870" s="54"/>
      <c r="R870" s="54">
        <f>Data[[#This Row],[PERSOANE ÎNSCRISE ÎN LISTELE ELECTORALE (TURUL 1)            ]]+Data[[#This Row],[PERSOANE ÎNSCRISE ÎN LISTELE ELECTORALE (TURUL AL 2-LEA)]]</f>
        <v>2518</v>
      </c>
      <c r="S870" s="54">
        <f>Data[[#This Row],[PERSOANE CARE AU PARTICIPAT LA VOT (TURUL 1)]]+Data[[#This Row],[PERSOANE CARE AU PARTICIPAT LA VOT  (TURUL AL 2-LEA)]]</f>
        <v>1401</v>
      </c>
      <c r="T870" s="41">
        <f>Data[[#This Row],[TOTAL CHELTUIELI LEI]]/Data[[#This Row],[NUMĂRUL PERSOANELOR ÎNSCRISE ÎN LISTELE ELECTORALE]]</f>
        <v>4.3745035742652902</v>
      </c>
      <c r="U870" s="41">
        <f>Data[[#This Row],[TOTAL CHELTUIELI EURO]]/Data[[#This Row],[NUMĂRUL PERSOANELOR ÎNSCRISE ÎN LISTELE ELECTORALE]]</f>
        <v>0.90380437888995901</v>
      </c>
      <c r="V870" s="41">
        <f>Data[[#This Row],[TOTAL CHELTUIELI LEI]]/Data[[#This Row],[NUMĂRUL PERSOANELOR CARE AU PARTICIPAT LA VOT]]</f>
        <v>7.8622412562455386</v>
      </c>
      <c r="W870" s="41">
        <f>Data[[#This Row],[TOTAL CHELTUIELI EURO]]/Data[[#This Row],[NUMĂRUL PERSOANELOR CARE AU PARTICIPAT LA VOT]]</f>
        <v>1.6243964497108614</v>
      </c>
      <c r="X870" s="43">
        <v>4.8400999999999996</v>
      </c>
      <c r="Y870" s="114" t="s">
        <v>2895</v>
      </c>
      <c r="Z870" s="44">
        <v>4</v>
      </c>
      <c r="AA870" s="115" t="s">
        <v>3105</v>
      </c>
      <c r="AB870" s="44">
        <v>0</v>
      </c>
      <c r="AC870" s="45"/>
    </row>
    <row r="871" spans="1:29" ht="12" customHeight="1" x14ac:dyDescent="0.2">
      <c r="A871" s="37">
        <v>870</v>
      </c>
      <c r="B871" s="38" t="s">
        <v>17</v>
      </c>
      <c r="C871" s="39" t="s">
        <v>1730</v>
      </c>
      <c r="D871" s="40">
        <v>44101</v>
      </c>
      <c r="E871" s="38">
        <v>1</v>
      </c>
      <c r="F871" s="38"/>
      <c r="G871" s="38" t="s">
        <v>2</v>
      </c>
      <c r="H871" s="38" t="s">
        <v>2</v>
      </c>
      <c r="I871" s="61">
        <v>7978</v>
      </c>
      <c r="J871" s="61">
        <v>12881</v>
      </c>
      <c r="K871" s="61">
        <v>0</v>
      </c>
      <c r="L871" s="41">
        <f>SUM(Data[[#This Row],[CHELTUIELI DE PERSONAL LEI]:[CHELTUIELI DE CAPITAL (ACTIVE NEFINANCIARE ) LEI]])</f>
        <v>20859</v>
      </c>
      <c r="M871" s="41">
        <f>Data[[#This Row],[TOTAL CHELTUIELI LEI]]/Data[[#This Row],[CURS VALUTAR EURO BNR 22 07 2020]]</f>
        <v>4309.6217020309505</v>
      </c>
      <c r="N871" s="49">
        <v>3320</v>
      </c>
      <c r="O871" s="54"/>
      <c r="P871" s="54">
        <v>2150</v>
      </c>
      <c r="Q871" s="54"/>
      <c r="R871" s="54">
        <f>Data[[#This Row],[PERSOANE ÎNSCRISE ÎN LISTELE ELECTORALE (TURUL 1)            ]]+Data[[#This Row],[PERSOANE ÎNSCRISE ÎN LISTELE ELECTORALE (TURUL AL 2-LEA)]]</f>
        <v>3320</v>
      </c>
      <c r="S871" s="54">
        <f>Data[[#This Row],[PERSOANE CARE AU PARTICIPAT LA VOT (TURUL 1)]]+Data[[#This Row],[PERSOANE CARE AU PARTICIPAT LA VOT  (TURUL AL 2-LEA)]]</f>
        <v>2150</v>
      </c>
      <c r="T871" s="41">
        <f>Data[[#This Row],[TOTAL CHELTUIELI LEI]]/Data[[#This Row],[NUMĂRUL PERSOANELOR ÎNSCRISE ÎN LISTELE ELECTORALE]]</f>
        <v>6.2828313253012045</v>
      </c>
      <c r="U871" s="41">
        <f>Data[[#This Row],[TOTAL CHELTUIELI EURO]]/Data[[#This Row],[NUMĂRUL PERSOANELOR ÎNSCRISE ÎN LISTELE ELECTORALE]]</f>
        <v>1.298078825912937</v>
      </c>
      <c r="V871" s="41">
        <f>Data[[#This Row],[TOTAL CHELTUIELI LEI]]/Data[[#This Row],[NUMĂRUL PERSOANELOR CARE AU PARTICIPAT LA VOT]]</f>
        <v>9.7018604651162796</v>
      </c>
      <c r="W871" s="41">
        <f>Data[[#This Row],[TOTAL CHELTUIELI EURO]]/Data[[#This Row],[NUMĂRUL PERSOANELOR CARE AU PARTICIPAT LA VOT]]</f>
        <v>2.0044752102469539</v>
      </c>
      <c r="X871" s="43">
        <v>4.8400999999999996</v>
      </c>
      <c r="Y871" s="114" t="s">
        <v>2889</v>
      </c>
      <c r="Z871" s="44">
        <v>6</v>
      </c>
      <c r="AA871" s="115" t="s">
        <v>3107</v>
      </c>
      <c r="AB871" s="44">
        <v>1</v>
      </c>
      <c r="AC871" s="45"/>
    </row>
    <row r="872" spans="1:29" ht="12" customHeight="1" x14ac:dyDescent="0.2">
      <c r="A872" s="37">
        <v>871</v>
      </c>
      <c r="B872" s="38" t="s">
        <v>17</v>
      </c>
      <c r="C872" s="39" t="s">
        <v>1731</v>
      </c>
      <c r="D872" s="40">
        <v>44101</v>
      </c>
      <c r="E872" s="38">
        <v>1</v>
      </c>
      <c r="F872" s="38"/>
      <c r="G872" s="38" t="s">
        <v>2</v>
      </c>
      <c r="H872" s="38" t="s">
        <v>2</v>
      </c>
      <c r="I872" s="61">
        <v>5386</v>
      </c>
      <c r="J872" s="61">
        <v>14182</v>
      </c>
      <c r="K872" s="61">
        <v>0</v>
      </c>
      <c r="L872" s="41">
        <f>SUM(Data[[#This Row],[CHELTUIELI DE PERSONAL LEI]:[CHELTUIELI DE CAPITAL (ACTIVE NEFINANCIARE ) LEI]])</f>
        <v>19568</v>
      </c>
      <c r="M872" s="41">
        <f>Data[[#This Row],[TOTAL CHELTUIELI LEI]]/Data[[#This Row],[CURS VALUTAR EURO BNR 22 07 2020]]</f>
        <v>4042.8916757918228</v>
      </c>
      <c r="N872" s="49">
        <v>1663</v>
      </c>
      <c r="O872" s="54"/>
      <c r="P872" s="54">
        <v>1216</v>
      </c>
      <c r="Q872" s="54"/>
      <c r="R872" s="54">
        <f>Data[[#This Row],[PERSOANE ÎNSCRISE ÎN LISTELE ELECTORALE (TURUL 1)            ]]+Data[[#This Row],[PERSOANE ÎNSCRISE ÎN LISTELE ELECTORALE (TURUL AL 2-LEA)]]</f>
        <v>1663</v>
      </c>
      <c r="S872" s="54">
        <f>Data[[#This Row],[PERSOANE CARE AU PARTICIPAT LA VOT (TURUL 1)]]+Data[[#This Row],[PERSOANE CARE AU PARTICIPAT LA VOT  (TURUL AL 2-LEA)]]</f>
        <v>1216</v>
      </c>
      <c r="T872" s="41">
        <f>Data[[#This Row],[TOTAL CHELTUIELI LEI]]/Data[[#This Row],[NUMĂRUL PERSOANELOR ÎNSCRISE ÎN LISTELE ELECTORALE]]</f>
        <v>11.766686710763681</v>
      </c>
      <c r="U872" s="41">
        <f>Data[[#This Row],[TOTAL CHELTUIELI EURO]]/Data[[#This Row],[NUMĂRUL PERSOANELOR ÎNSCRISE ÎN LISTELE ELECTORALE]]</f>
        <v>2.4310833889307415</v>
      </c>
      <c r="V872" s="41">
        <f>Data[[#This Row],[TOTAL CHELTUIELI LEI]]/Data[[#This Row],[NUMĂRUL PERSOANELOR CARE AU PARTICIPAT LA VOT]]</f>
        <v>16.092105263157894</v>
      </c>
      <c r="W872" s="41">
        <f>Data[[#This Row],[TOTAL CHELTUIELI EURO]]/Data[[#This Row],[NUMĂRUL PERSOANELOR CARE AU PARTICIPAT LA VOT]]</f>
        <v>3.324746443907749</v>
      </c>
      <c r="X872" s="43">
        <v>4.8400999999999996</v>
      </c>
      <c r="Y872" s="114" t="s">
        <v>2888</v>
      </c>
      <c r="Z872" s="44">
        <v>11</v>
      </c>
      <c r="AA872" s="115" t="s">
        <v>3108</v>
      </c>
      <c r="AB872" s="44">
        <v>2</v>
      </c>
      <c r="AC872" s="45"/>
    </row>
    <row r="873" spans="1:29" ht="12" customHeight="1" x14ac:dyDescent="0.2">
      <c r="A873" s="37">
        <v>872</v>
      </c>
      <c r="B873" s="38" t="s">
        <v>17</v>
      </c>
      <c r="C873" s="39" t="s">
        <v>1732</v>
      </c>
      <c r="D873" s="40">
        <v>44101</v>
      </c>
      <c r="E873" s="38">
        <v>1</v>
      </c>
      <c r="F873" s="38"/>
      <c r="G873" s="38" t="s">
        <v>2</v>
      </c>
      <c r="H873" s="38" t="s">
        <v>2</v>
      </c>
      <c r="I873" s="61">
        <v>2940</v>
      </c>
      <c r="J873" s="61">
        <v>9362.5</v>
      </c>
      <c r="K873" s="61">
        <v>0</v>
      </c>
      <c r="L873" s="41">
        <f>SUM(Data[[#This Row],[CHELTUIELI DE PERSONAL LEI]:[CHELTUIELI DE CAPITAL (ACTIVE NEFINANCIARE ) LEI]])</f>
        <v>12302.5</v>
      </c>
      <c r="M873" s="41">
        <f>Data[[#This Row],[TOTAL CHELTUIELI LEI]]/Data[[#This Row],[CURS VALUTAR EURO BNR 22 07 2020]]</f>
        <v>2541.7863267287867</v>
      </c>
      <c r="N873" s="49">
        <v>4147</v>
      </c>
      <c r="O873" s="54"/>
      <c r="P873" s="54">
        <v>2849</v>
      </c>
      <c r="Q873" s="54"/>
      <c r="R873" s="54">
        <f>Data[[#This Row],[PERSOANE ÎNSCRISE ÎN LISTELE ELECTORALE (TURUL 1)            ]]+Data[[#This Row],[PERSOANE ÎNSCRISE ÎN LISTELE ELECTORALE (TURUL AL 2-LEA)]]</f>
        <v>4147</v>
      </c>
      <c r="S873" s="54">
        <f>Data[[#This Row],[PERSOANE CARE AU PARTICIPAT LA VOT (TURUL 1)]]+Data[[#This Row],[PERSOANE CARE AU PARTICIPAT LA VOT  (TURUL AL 2-LEA)]]</f>
        <v>2849</v>
      </c>
      <c r="T873" s="41">
        <f>Data[[#This Row],[TOTAL CHELTUIELI LEI]]/Data[[#This Row],[NUMĂRUL PERSOANELOR ÎNSCRISE ÎN LISTELE ELECTORALE]]</f>
        <v>2.9666023631540872</v>
      </c>
      <c r="U873" s="41">
        <f>Data[[#This Row],[TOTAL CHELTUIELI EURO]]/Data[[#This Row],[NUMĂRUL PERSOANELOR ÎNSCRISE ÎN LISTELE ELECTORALE]]</f>
        <v>0.61292170888082631</v>
      </c>
      <c r="V873" s="41">
        <f>Data[[#This Row],[TOTAL CHELTUIELI LEI]]/Data[[#This Row],[NUMĂRUL PERSOANELOR CARE AU PARTICIPAT LA VOT]]</f>
        <v>4.3181818181818183</v>
      </c>
      <c r="W873" s="41">
        <f>Data[[#This Row],[TOTAL CHELTUIELI EURO]]/Data[[#This Row],[NUMĂRUL PERSOANELOR CARE AU PARTICIPAT LA VOT]]</f>
        <v>0.892167892849697</v>
      </c>
      <c r="X873" s="43">
        <v>4.8400999999999996</v>
      </c>
      <c r="Y873" s="114" t="s">
        <v>2891</v>
      </c>
      <c r="Z873" s="44">
        <v>2</v>
      </c>
      <c r="AA873" s="115" t="s">
        <v>3105</v>
      </c>
      <c r="AB873" s="44">
        <v>0</v>
      </c>
      <c r="AC873" s="45"/>
    </row>
    <row r="874" spans="1:29" ht="12" customHeight="1" x14ac:dyDescent="0.2">
      <c r="A874" s="37">
        <v>873</v>
      </c>
      <c r="B874" s="38" t="s">
        <v>17</v>
      </c>
      <c r="C874" s="39" t="s">
        <v>1733</v>
      </c>
      <c r="D874" s="40">
        <v>44101</v>
      </c>
      <c r="E874" s="38">
        <v>1</v>
      </c>
      <c r="F874" s="38"/>
      <c r="G874" s="38" t="s">
        <v>2</v>
      </c>
      <c r="H874" s="38" t="s">
        <v>2</v>
      </c>
      <c r="I874" s="61">
        <v>0</v>
      </c>
      <c r="J874" s="61">
        <v>12297</v>
      </c>
      <c r="K874" s="61">
        <v>0</v>
      </c>
      <c r="L874" s="41">
        <f>SUM(Data[[#This Row],[CHELTUIELI DE PERSONAL LEI]:[CHELTUIELI DE CAPITAL (ACTIVE NEFINANCIARE ) LEI]])</f>
        <v>12297</v>
      </c>
      <c r="M874" s="41">
        <f>Data[[#This Row],[TOTAL CHELTUIELI LEI]]/Data[[#This Row],[CURS VALUTAR EURO BNR 22 07 2020]]</f>
        <v>2540.6499865705255</v>
      </c>
      <c r="N874" s="49">
        <v>3321</v>
      </c>
      <c r="O874" s="54"/>
      <c r="P874" s="54">
        <v>1968</v>
      </c>
      <c r="Q874" s="54"/>
      <c r="R874" s="54">
        <f>Data[[#This Row],[PERSOANE ÎNSCRISE ÎN LISTELE ELECTORALE (TURUL 1)            ]]+Data[[#This Row],[PERSOANE ÎNSCRISE ÎN LISTELE ELECTORALE (TURUL AL 2-LEA)]]</f>
        <v>3321</v>
      </c>
      <c r="S874" s="54">
        <f>Data[[#This Row],[PERSOANE CARE AU PARTICIPAT LA VOT (TURUL 1)]]+Data[[#This Row],[PERSOANE CARE AU PARTICIPAT LA VOT  (TURUL AL 2-LEA)]]</f>
        <v>1968</v>
      </c>
      <c r="T874" s="41">
        <f>Data[[#This Row],[TOTAL CHELTUIELI LEI]]/Data[[#This Row],[NUMĂRUL PERSOANELOR ÎNSCRISE ÎN LISTELE ELECTORALE]]</f>
        <v>3.7028003613369469</v>
      </c>
      <c r="U874" s="41">
        <f>Data[[#This Row],[TOTAL CHELTUIELI EURO]]/Data[[#This Row],[NUMĂRUL PERSOANELOR ÎNSCRISE ÎN LISTELE ELECTORALE]]</f>
        <v>0.76502559065658704</v>
      </c>
      <c r="V874" s="41">
        <f>Data[[#This Row],[TOTAL CHELTUIELI LEI]]/Data[[#This Row],[NUMĂRUL PERSOANELOR CARE AU PARTICIPAT LA VOT]]</f>
        <v>6.2484756097560972</v>
      </c>
      <c r="W874" s="41">
        <f>Data[[#This Row],[TOTAL CHELTUIELI EURO]]/Data[[#This Row],[NUMĂRUL PERSOANELOR CARE AU PARTICIPAT LA VOT]]</f>
        <v>1.2909806842329905</v>
      </c>
      <c r="X874" s="43">
        <v>4.8400999999999996</v>
      </c>
      <c r="Y874" s="114" t="s">
        <v>2884</v>
      </c>
      <c r="Z874" s="44">
        <v>3</v>
      </c>
      <c r="AA874" s="115" t="s">
        <v>3105</v>
      </c>
      <c r="AB874" s="44">
        <v>0</v>
      </c>
      <c r="AC874" s="45"/>
    </row>
    <row r="875" spans="1:29" ht="12" customHeight="1" x14ac:dyDescent="0.2">
      <c r="A875" s="37">
        <v>874</v>
      </c>
      <c r="B875" s="38" t="s">
        <v>17</v>
      </c>
      <c r="C875" s="39" t="s">
        <v>1734</v>
      </c>
      <c r="D875" s="40">
        <v>44101</v>
      </c>
      <c r="E875" s="38">
        <v>1</v>
      </c>
      <c r="F875" s="38"/>
      <c r="G875" s="38" t="s">
        <v>2</v>
      </c>
      <c r="H875" s="38" t="s">
        <v>2</v>
      </c>
      <c r="I875" s="61">
        <v>10683</v>
      </c>
      <c r="J875" s="61">
        <v>11290</v>
      </c>
      <c r="K875" s="61">
        <v>2805</v>
      </c>
      <c r="L875" s="41">
        <f>SUM(Data[[#This Row],[CHELTUIELI DE PERSONAL LEI]:[CHELTUIELI DE CAPITAL (ACTIVE NEFINANCIARE ) LEI]])</f>
        <v>24778</v>
      </c>
      <c r="M875" s="41">
        <f>Data[[#This Row],[TOTAL CHELTUIELI LEI]]/Data[[#This Row],[CURS VALUTAR EURO BNR 22 07 2020]]</f>
        <v>5119.315716617426</v>
      </c>
      <c r="N875" s="49">
        <v>1438</v>
      </c>
      <c r="O875" s="54"/>
      <c r="P875" s="54">
        <v>924</v>
      </c>
      <c r="Q875" s="54"/>
      <c r="R875" s="54">
        <f>Data[[#This Row],[PERSOANE ÎNSCRISE ÎN LISTELE ELECTORALE (TURUL 1)            ]]+Data[[#This Row],[PERSOANE ÎNSCRISE ÎN LISTELE ELECTORALE (TURUL AL 2-LEA)]]</f>
        <v>1438</v>
      </c>
      <c r="S875" s="54">
        <f>Data[[#This Row],[PERSOANE CARE AU PARTICIPAT LA VOT (TURUL 1)]]+Data[[#This Row],[PERSOANE CARE AU PARTICIPAT LA VOT  (TURUL AL 2-LEA)]]</f>
        <v>924</v>
      </c>
      <c r="T875" s="41">
        <f>Data[[#This Row],[TOTAL CHELTUIELI LEI]]/Data[[#This Row],[NUMĂRUL PERSOANELOR ÎNSCRISE ÎN LISTELE ELECTORALE]]</f>
        <v>17.23087621696801</v>
      </c>
      <c r="U875" s="41">
        <f>Data[[#This Row],[TOTAL CHELTUIELI EURO]]/Data[[#This Row],[NUMĂRUL PERSOANELOR ÎNSCRISE ÎN LISTELE ELECTORALE]]</f>
        <v>3.5600248377033559</v>
      </c>
      <c r="V875" s="41">
        <f>Data[[#This Row],[TOTAL CHELTUIELI LEI]]/Data[[#This Row],[NUMĂRUL PERSOANELOR CARE AU PARTICIPAT LA VOT]]</f>
        <v>26.816017316017316</v>
      </c>
      <c r="W875" s="41">
        <f>Data[[#This Row],[TOTAL CHELTUIELI EURO]]/Data[[#This Row],[NUMĂRUL PERSOANELOR CARE AU PARTICIPAT LA VOT]]</f>
        <v>5.5403849746941836</v>
      </c>
      <c r="X875" s="43">
        <v>4.8400999999999996</v>
      </c>
      <c r="Y875" s="114" t="s">
        <v>2907</v>
      </c>
      <c r="Z875" s="44">
        <v>17</v>
      </c>
      <c r="AA875" s="115" t="s">
        <v>3106</v>
      </c>
      <c r="AB875" s="44">
        <v>3</v>
      </c>
      <c r="AC875" s="45"/>
    </row>
    <row r="876" spans="1:29" ht="12" customHeight="1" x14ac:dyDescent="0.2">
      <c r="A876" s="37">
        <v>875</v>
      </c>
      <c r="B876" s="38" t="s">
        <v>17</v>
      </c>
      <c r="C876" s="39" t="s">
        <v>1735</v>
      </c>
      <c r="D876" s="40">
        <v>44101</v>
      </c>
      <c r="E876" s="38">
        <v>1</v>
      </c>
      <c r="F876" s="38"/>
      <c r="G876" s="38" t="s">
        <v>2</v>
      </c>
      <c r="H876" s="38" t="s">
        <v>2</v>
      </c>
      <c r="I876" s="61">
        <v>10800</v>
      </c>
      <c r="J876" s="61">
        <v>18661.669999999998</v>
      </c>
      <c r="K876" s="61">
        <v>0</v>
      </c>
      <c r="L876" s="41">
        <f>SUM(Data[[#This Row],[CHELTUIELI DE PERSONAL LEI]:[CHELTUIELI DE CAPITAL (ACTIVE NEFINANCIARE ) LEI]])</f>
        <v>29461.67</v>
      </c>
      <c r="M876" s="41">
        <f>Data[[#This Row],[TOTAL CHELTUIELI LEI]]/Data[[#This Row],[CURS VALUTAR EURO BNR 22 07 2020]]</f>
        <v>6086.9961364434621</v>
      </c>
      <c r="N876" s="49">
        <v>5057</v>
      </c>
      <c r="O876" s="54"/>
      <c r="P876" s="54">
        <v>3556</v>
      </c>
      <c r="Q876" s="54"/>
      <c r="R876" s="54">
        <f>Data[[#This Row],[PERSOANE ÎNSCRISE ÎN LISTELE ELECTORALE (TURUL 1)            ]]+Data[[#This Row],[PERSOANE ÎNSCRISE ÎN LISTELE ELECTORALE (TURUL AL 2-LEA)]]</f>
        <v>5057</v>
      </c>
      <c r="S876" s="54">
        <f>Data[[#This Row],[PERSOANE CARE AU PARTICIPAT LA VOT (TURUL 1)]]+Data[[#This Row],[PERSOANE CARE AU PARTICIPAT LA VOT  (TURUL AL 2-LEA)]]</f>
        <v>3556</v>
      </c>
      <c r="T876" s="41">
        <f>Data[[#This Row],[TOTAL CHELTUIELI LEI]]/Data[[#This Row],[NUMĂRUL PERSOANELOR ÎNSCRISE ÎN LISTELE ELECTORALE]]</f>
        <v>5.8259185287719992</v>
      </c>
      <c r="U876" s="41">
        <f>Data[[#This Row],[TOTAL CHELTUIELI EURO]]/Data[[#This Row],[NUMĂRUL PERSOANELOR ÎNSCRISE ÎN LISTELE ELECTORALE]]</f>
        <v>1.2036773060002892</v>
      </c>
      <c r="V876" s="41">
        <f>Data[[#This Row],[TOTAL CHELTUIELI LEI]]/Data[[#This Row],[NUMĂRUL PERSOANELOR CARE AU PARTICIPAT LA VOT]]</f>
        <v>8.2850590551181096</v>
      </c>
      <c r="W876" s="41">
        <f>Data[[#This Row],[TOTAL CHELTUIELI EURO]]/Data[[#This Row],[NUMĂRUL PERSOANELOR CARE AU PARTICIPAT LA VOT]]</f>
        <v>1.7117536941629534</v>
      </c>
      <c r="X876" s="43">
        <v>4.8400999999999996</v>
      </c>
      <c r="Y876" s="114" t="s">
        <v>2892</v>
      </c>
      <c r="Z876" s="44">
        <v>5</v>
      </c>
      <c r="AA876" s="115" t="s">
        <v>3107</v>
      </c>
      <c r="AB876" s="44">
        <v>1</v>
      </c>
      <c r="AC876" s="45"/>
    </row>
    <row r="877" spans="1:29" ht="12" customHeight="1" x14ac:dyDescent="0.2">
      <c r="A877" s="37">
        <v>876</v>
      </c>
      <c r="B877" s="38" t="s">
        <v>17</v>
      </c>
      <c r="C877" s="39" t="s">
        <v>1736</v>
      </c>
      <c r="D877" s="40">
        <v>44101</v>
      </c>
      <c r="E877" s="38">
        <v>1</v>
      </c>
      <c r="F877" s="38"/>
      <c r="G877" s="38" t="s">
        <v>2</v>
      </c>
      <c r="H877" s="38" t="s">
        <v>2</v>
      </c>
      <c r="I877" s="61">
        <v>7540</v>
      </c>
      <c r="J877" s="61">
        <v>6554</v>
      </c>
      <c r="K877" s="61">
        <v>0</v>
      </c>
      <c r="L877" s="41">
        <f>SUM(Data[[#This Row],[CHELTUIELI DE PERSONAL LEI]:[CHELTUIELI DE CAPITAL (ACTIVE NEFINANCIARE ) LEI]])</f>
        <v>14094</v>
      </c>
      <c r="M877" s="41">
        <f>Data[[#This Row],[TOTAL CHELTUIELI LEI]]/Data[[#This Row],[CURS VALUTAR EURO BNR 22 07 2020]]</f>
        <v>2911.9233073696828</v>
      </c>
      <c r="N877" s="49">
        <v>2245</v>
      </c>
      <c r="O877" s="54"/>
      <c r="P877" s="54">
        <v>1549</v>
      </c>
      <c r="Q877" s="54"/>
      <c r="R877" s="54">
        <f>Data[[#This Row],[PERSOANE ÎNSCRISE ÎN LISTELE ELECTORALE (TURUL 1)            ]]+Data[[#This Row],[PERSOANE ÎNSCRISE ÎN LISTELE ELECTORALE (TURUL AL 2-LEA)]]</f>
        <v>2245</v>
      </c>
      <c r="S877" s="54">
        <f>Data[[#This Row],[PERSOANE CARE AU PARTICIPAT LA VOT (TURUL 1)]]+Data[[#This Row],[PERSOANE CARE AU PARTICIPAT LA VOT  (TURUL AL 2-LEA)]]</f>
        <v>1549</v>
      </c>
      <c r="T877" s="41">
        <f>Data[[#This Row],[TOTAL CHELTUIELI LEI]]/Data[[#This Row],[NUMĂRUL PERSOANELOR ÎNSCRISE ÎN LISTELE ELECTORALE]]</f>
        <v>6.2779510022271712</v>
      </c>
      <c r="U877" s="41">
        <f>Data[[#This Row],[TOTAL CHELTUIELI EURO]]/Data[[#This Row],[NUMĂRUL PERSOANELOR ÎNSCRISE ÎN LISTELE ELECTORALE]]</f>
        <v>1.2970705155321527</v>
      </c>
      <c r="V877" s="41">
        <f>Data[[#This Row],[TOTAL CHELTUIELI LEI]]/Data[[#This Row],[NUMĂRUL PERSOANELOR CARE AU PARTICIPAT LA VOT]]</f>
        <v>9.0987734021949649</v>
      </c>
      <c r="W877" s="41">
        <f>Data[[#This Row],[TOTAL CHELTUIELI EURO]]/Data[[#This Row],[NUMĂRUL PERSOANELOR CARE AU PARTICIPAT LA VOT]]</f>
        <v>1.8798730196059927</v>
      </c>
      <c r="X877" s="43">
        <v>4.8400999999999996</v>
      </c>
      <c r="Y877" s="114" t="s">
        <v>2889</v>
      </c>
      <c r="Z877" s="44">
        <v>6</v>
      </c>
      <c r="AA877" s="115" t="s">
        <v>3107</v>
      </c>
      <c r="AB877" s="44">
        <v>1</v>
      </c>
      <c r="AC877" s="45"/>
    </row>
    <row r="878" spans="1:29" ht="12" customHeight="1" x14ac:dyDescent="0.2">
      <c r="A878" s="37">
        <v>877</v>
      </c>
      <c r="B878" s="38" t="s">
        <v>17</v>
      </c>
      <c r="C878" s="39" t="s">
        <v>1737</v>
      </c>
      <c r="D878" s="40">
        <v>44101</v>
      </c>
      <c r="E878" s="38">
        <v>1</v>
      </c>
      <c r="F878" s="38"/>
      <c r="G878" s="38" t="s">
        <v>2</v>
      </c>
      <c r="H878" s="38" t="s">
        <v>2</v>
      </c>
      <c r="I878" s="61">
        <v>0</v>
      </c>
      <c r="J878" s="61">
        <v>39850</v>
      </c>
      <c r="K878" s="61">
        <v>0</v>
      </c>
      <c r="L878" s="41">
        <f>SUM(Data[[#This Row],[CHELTUIELI DE PERSONAL LEI]:[CHELTUIELI DE CAPITAL (ACTIVE NEFINANCIARE ) LEI]])</f>
        <v>39850</v>
      </c>
      <c r="M878" s="41">
        <f>Data[[#This Row],[TOTAL CHELTUIELI LEI]]/Data[[#This Row],[CURS VALUTAR EURO BNR 22 07 2020]]</f>
        <v>8233.3009648560983</v>
      </c>
      <c r="N878" s="49">
        <v>6668</v>
      </c>
      <c r="O878" s="54"/>
      <c r="P878" s="54">
        <v>3570</v>
      </c>
      <c r="Q878" s="54"/>
      <c r="R878" s="54">
        <f>Data[[#This Row],[PERSOANE ÎNSCRISE ÎN LISTELE ELECTORALE (TURUL 1)            ]]+Data[[#This Row],[PERSOANE ÎNSCRISE ÎN LISTELE ELECTORALE (TURUL AL 2-LEA)]]</f>
        <v>6668</v>
      </c>
      <c r="S878" s="54">
        <f>Data[[#This Row],[PERSOANE CARE AU PARTICIPAT LA VOT (TURUL 1)]]+Data[[#This Row],[PERSOANE CARE AU PARTICIPAT LA VOT  (TURUL AL 2-LEA)]]</f>
        <v>3570</v>
      </c>
      <c r="T878" s="41">
        <f>Data[[#This Row],[TOTAL CHELTUIELI LEI]]/Data[[#This Row],[NUMĂRUL PERSOANELOR ÎNSCRISE ÎN LISTELE ELECTORALE]]</f>
        <v>5.97630473905219</v>
      </c>
      <c r="U878" s="41">
        <f>Data[[#This Row],[TOTAL CHELTUIELI EURO]]/Data[[#This Row],[NUMĂRUL PERSOANELOR ÎNSCRISE ÎN LISTELE ELECTORALE]]</f>
        <v>1.2347481950893968</v>
      </c>
      <c r="V878" s="41">
        <f>Data[[#This Row],[TOTAL CHELTUIELI LEI]]/Data[[#This Row],[NUMĂRUL PERSOANELOR CARE AU PARTICIPAT LA VOT]]</f>
        <v>11.162464985994397</v>
      </c>
      <c r="W878" s="41">
        <f>Data[[#This Row],[TOTAL CHELTUIELI EURO]]/Data[[#This Row],[NUMĂRUL PERSOANELOR CARE AU PARTICIPAT LA VOT]]</f>
        <v>2.3062467688672545</v>
      </c>
      <c r="X878" s="43">
        <v>4.8400999999999996</v>
      </c>
      <c r="Y878" s="114" t="s">
        <v>2892</v>
      </c>
      <c r="Z878" s="44">
        <v>5</v>
      </c>
      <c r="AA878" s="115" t="s">
        <v>3107</v>
      </c>
      <c r="AB878" s="44">
        <v>1</v>
      </c>
      <c r="AC878" s="45"/>
    </row>
    <row r="879" spans="1:29" ht="12" customHeight="1" x14ac:dyDescent="0.2">
      <c r="A879" s="37">
        <v>878</v>
      </c>
      <c r="B879" s="38" t="s">
        <v>17</v>
      </c>
      <c r="C879" s="39" t="s">
        <v>1738</v>
      </c>
      <c r="D879" s="40">
        <v>44101</v>
      </c>
      <c r="E879" s="38">
        <v>1</v>
      </c>
      <c r="F879" s="38"/>
      <c r="G879" s="38" t="s">
        <v>2</v>
      </c>
      <c r="H879" s="38" t="s">
        <v>2</v>
      </c>
      <c r="I879" s="61">
        <v>11800</v>
      </c>
      <c r="J879" s="61">
        <v>7920</v>
      </c>
      <c r="K879" s="61">
        <v>0</v>
      </c>
      <c r="L879" s="41">
        <f>SUM(Data[[#This Row],[CHELTUIELI DE PERSONAL LEI]:[CHELTUIELI DE CAPITAL (ACTIVE NEFINANCIARE ) LEI]])</f>
        <v>19720</v>
      </c>
      <c r="M879" s="41">
        <f>Data[[#This Row],[TOTAL CHELTUIELI LEI]]/Data[[#This Row],[CURS VALUTAR EURO BNR 22 07 2020]]</f>
        <v>4074.2959856201323</v>
      </c>
      <c r="N879" s="49">
        <v>2224</v>
      </c>
      <c r="O879" s="54"/>
      <c r="P879" s="54">
        <v>1369</v>
      </c>
      <c r="Q879" s="54"/>
      <c r="R879" s="54">
        <f>Data[[#This Row],[PERSOANE ÎNSCRISE ÎN LISTELE ELECTORALE (TURUL 1)            ]]+Data[[#This Row],[PERSOANE ÎNSCRISE ÎN LISTELE ELECTORALE (TURUL AL 2-LEA)]]</f>
        <v>2224</v>
      </c>
      <c r="S879" s="54">
        <f>Data[[#This Row],[PERSOANE CARE AU PARTICIPAT LA VOT (TURUL 1)]]+Data[[#This Row],[PERSOANE CARE AU PARTICIPAT LA VOT  (TURUL AL 2-LEA)]]</f>
        <v>1369</v>
      </c>
      <c r="T879" s="41">
        <f>Data[[#This Row],[TOTAL CHELTUIELI LEI]]/Data[[#This Row],[NUMĂRUL PERSOANELOR ÎNSCRISE ÎN LISTELE ELECTORALE]]</f>
        <v>8.8669064748201443</v>
      </c>
      <c r="U879" s="41">
        <f>Data[[#This Row],[TOTAL CHELTUIELI EURO]]/Data[[#This Row],[NUMĂRUL PERSOANELOR ÎNSCRISE ÎN LISTELE ELECTORALE]]</f>
        <v>1.8319676194335128</v>
      </c>
      <c r="V879" s="41">
        <f>Data[[#This Row],[TOTAL CHELTUIELI LEI]]/Data[[#This Row],[NUMĂRUL PERSOANELOR CARE AU PARTICIPAT LA VOT]]</f>
        <v>14.404674945215486</v>
      </c>
      <c r="W879" s="41">
        <f>Data[[#This Row],[TOTAL CHELTUIELI EURO]]/Data[[#This Row],[NUMĂRUL PERSOANELOR CARE AU PARTICIPAT LA VOT]]</f>
        <v>2.9761110194449469</v>
      </c>
      <c r="X879" s="43">
        <v>4.8400999999999996</v>
      </c>
      <c r="Y879" s="114" t="s">
        <v>2896</v>
      </c>
      <c r="Z879" s="44">
        <v>8</v>
      </c>
      <c r="AA879" s="115" t="s">
        <v>3107</v>
      </c>
      <c r="AB879" s="44">
        <v>1</v>
      </c>
      <c r="AC879" s="45"/>
    </row>
    <row r="880" spans="1:29" ht="12" customHeight="1" x14ac:dyDescent="0.2">
      <c r="A880" s="37">
        <v>879</v>
      </c>
      <c r="B880" s="38" t="s">
        <v>17</v>
      </c>
      <c r="C880" s="39" t="s">
        <v>509</v>
      </c>
      <c r="D880" s="40">
        <v>44101</v>
      </c>
      <c r="E880" s="38">
        <v>1</v>
      </c>
      <c r="F880" s="38"/>
      <c r="G880" s="38" t="s">
        <v>2</v>
      </c>
      <c r="H880" s="38" t="s">
        <v>2</v>
      </c>
      <c r="I880" s="61">
        <v>4142</v>
      </c>
      <c r="J880" s="61">
        <v>2646.49</v>
      </c>
      <c r="K880" s="61">
        <v>0</v>
      </c>
      <c r="L880" s="41">
        <f>SUM(Data[[#This Row],[CHELTUIELI DE PERSONAL LEI]:[CHELTUIELI DE CAPITAL (ACTIVE NEFINANCIARE ) LEI]])</f>
        <v>6788.49</v>
      </c>
      <c r="M880" s="41">
        <f>Data[[#This Row],[TOTAL CHELTUIELI LEI]]/Data[[#This Row],[CURS VALUTAR EURO BNR 22 07 2020]]</f>
        <v>1402.5516001735502</v>
      </c>
      <c r="N880" s="49">
        <v>1297</v>
      </c>
      <c r="O880" s="54"/>
      <c r="P880" s="54">
        <v>968</v>
      </c>
      <c r="Q880" s="54"/>
      <c r="R880" s="54">
        <f>Data[[#This Row],[PERSOANE ÎNSCRISE ÎN LISTELE ELECTORALE (TURUL 1)            ]]+Data[[#This Row],[PERSOANE ÎNSCRISE ÎN LISTELE ELECTORALE (TURUL AL 2-LEA)]]</f>
        <v>1297</v>
      </c>
      <c r="S880" s="54">
        <f>Data[[#This Row],[PERSOANE CARE AU PARTICIPAT LA VOT (TURUL 1)]]+Data[[#This Row],[PERSOANE CARE AU PARTICIPAT LA VOT  (TURUL AL 2-LEA)]]</f>
        <v>968</v>
      </c>
      <c r="T880" s="41">
        <f>Data[[#This Row],[TOTAL CHELTUIELI LEI]]/Data[[#This Row],[NUMĂRUL PERSOANELOR ÎNSCRISE ÎN LISTELE ELECTORALE]]</f>
        <v>5.2339938319198147</v>
      </c>
      <c r="U880" s="41">
        <f>Data[[#This Row],[TOTAL CHELTUIELI EURO]]/Data[[#This Row],[NUMĂRUL PERSOANELOR ÎNSCRISE ÎN LISTELE ELECTORALE]]</f>
        <v>1.0813813416912492</v>
      </c>
      <c r="V880" s="41">
        <f>Data[[#This Row],[TOTAL CHELTUIELI LEI]]/Data[[#This Row],[NUMĂRUL PERSOANELOR CARE AU PARTICIPAT LA VOT]]</f>
        <v>7.012902892561983</v>
      </c>
      <c r="W880" s="41">
        <f>Data[[#This Row],[TOTAL CHELTUIELI EURO]]/Data[[#This Row],[NUMĂRUL PERSOANELOR CARE AU PARTICIPAT LA VOT]]</f>
        <v>1.4489169423280477</v>
      </c>
      <c r="X880" s="43">
        <v>4.8400999999999996</v>
      </c>
      <c r="Y880" s="114" t="s">
        <v>2892</v>
      </c>
      <c r="Z880" s="44">
        <v>5</v>
      </c>
      <c r="AA880" s="115" t="s">
        <v>3107</v>
      </c>
      <c r="AB880" s="44">
        <v>1</v>
      </c>
      <c r="AC880" s="45"/>
    </row>
    <row r="881" spans="1:29" ht="12" customHeight="1" x14ac:dyDescent="0.2">
      <c r="A881" s="37">
        <v>880</v>
      </c>
      <c r="B881" s="38" t="s">
        <v>17</v>
      </c>
      <c r="C881" s="39" t="s">
        <v>1739</v>
      </c>
      <c r="D881" s="40">
        <v>44101</v>
      </c>
      <c r="E881" s="38">
        <v>1</v>
      </c>
      <c r="F881" s="38"/>
      <c r="G881" s="38" t="s">
        <v>2</v>
      </c>
      <c r="H881" s="38" t="s">
        <v>2</v>
      </c>
      <c r="I881" s="61">
        <v>0</v>
      </c>
      <c r="J881" s="61">
        <v>18112</v>
      </c>
      <c r="K881" s="61">
        <v>0</v>
      </c>
      <c r="L881" s="41">
        <f>SUM(Data[[#This Row],[CHELTUIELI DE PERSONAL LEI]:[CHELTUIELI DE CAPITAL (ACTIVE NEFINANCIARE ) LEI]])</f>
        <v>18112</v>
      </c>
      <c r="M881" s="41">
        <f>Data[[#This Row],[TOTAL CHELTUIELI LEI]]/Data[[#This Row],[CURS VALUTAR EURO BNR 22 07 2020]]</f>
        <v>3742.0714448048598</v>
      </c>
      <c r="N881" s="49">
        <v>3779</v>
      </c>
      <c r="O881" s="54"/>
      <c r="P881" s="54">
        <v>2743</v>
      </c>
      <c r="Q881" s="54"/>
      <c r="R881" s="54">
        <f>Data[[#This Row],[PERSOANE ÎNSCRISE ÎN LISTELE ELECTORALE (TURUL 1)            ]]+Data[[#This Row],[PERSOANE ÎNSCRISE ÎN LISTELE ELECTORALE (TURUL AL 2-LEA)]]</f>
        <v>3779</v>
      </c>
      <c r="S881" s="54">
        <f>Data[[#This Row],[PERSOANE CARE AU PARTICIPAT LA VOT (TURUL 1)]]+Data[[#This Row],[PERSOANE CARE AU PARTICIPAT LA VOT  (TURUL AL 2-LEA)]]</f>
        <v>2743</v>
      </c>
      <c r="T881" s="41">
        <f>Data[[#This Row],[TOTAL CHELTUIELI LEI]]/Data[[#This Row],[NUMĂRUL PERSOANELOR ÎNSCRISE ÎN LISTELE ELECTORALE]]</f>
        <v>4.7928023286583752</v>
      </c>
      <c r="U881" s="41">
        <f>Data[[#This Row],[TOTAL CHELTUIELI EURO]]/Data[[#This Row],[NUMĂRUL PERSOANELOR ÎNSCRISE ÎN LISTELE ELECTORALE]]</f>
        <v>0.99022795575677691</v>
      </c>
      <c r="V881" s="41">
        <f>Data[[#This Row],[TOTAL CHELTUIELI LEI]]/Data[[#This Row],[NUMĂRUL PERSOANELOR CARE AU PARTICIPAT LA VOT]]</f>
        <v>6.6029894276339771</v>
      </c>
      <c r="W881" s="41">
        <f>Data[[#This Row],[TOTAL CHELTUIELI EURO]]/Data[[#This Row],[NUMĂRUL PERSOANELOR CARE AU PARTICIPAT LA VOT]]</f>
        <v>1.3642258274899233</v>
      </c>
      <c r="X881" s="43">
        <v>4.8400999999999996</v>
      </c>
      <c r="Y881" s="114" t="s">
        <v>2895</v>
      </c>
      <c r="Z881" s="44">
        <v>4</v>
      </c>
      <c r="AA881" s="115" t="s">
        <v>3105</v>
      </c>
      <c r="AB881" s="44">
        <v>0</v>
      </c>
      <c r="AC881" s="45"/>
    </row>
    <row r="882" spans="1:29" ht="12" customHeight="1" x14ac:dyDescent="0.2">
      <c r="A882" s="37">
        <v>881</v>
      </c>
      <c r="B882" s="38" t="s">
        <v>17</v>
      </c>
      <c r="C882" s="39" t="s">
        <v>1740</v>
      </c>
      <c r="D882" s="40">
        <v>44101</v>
      </c>
      <c r="E882" s="38">
        <v>1</v>
      </c>
      <c r="F882" s="38"/>
      <c r="G882" s="38" t="s">
        <v>2</v>
      </c>
      <c r="H882" s="38" t="s">
        <v>2</v>
      </c>
      <c r="I882" s="61">
        <v>3600</v>
      </c>
      <c r="J882" s="61">
        <v>5559</v>
      </c>
      <c r="K882" s="61">
        <v>0</v>
      </c>
      <c r="L882" s="41">
        <f>SUM(Data[[#This Row],[CHELTUIELI DE PERSONAL LEI]:[CHELTUIELI DE CAPITAL (ACTIVE NEFINANCIARE ) LEI]])</f>
        <v>9159</v>
      </c>
      <c r="M882" s="41">
        <f>Data[[#This Row],[TOTAL CHELTUIELI LEI]]/Data[[#This Row],[CURS VALUTAR EURO BNR 22 07 2020]]</f>
        <v>1892.3162744571396</v>
      </c>
      <c r="N882" s="49">
        <v>3639</v>
      </c>
      <c r="O882" s="54"/>
      <c r="P882" s="54">
        <v>2333</v>
      </c>
      <c r="Q882" s="54"/>
      <c r="R882" s="54">
        <f>Data[[#This Row],[PERSOANE ÎNSCRISE ÎN LISTELE ELECTORALE (TURUL 1)            ]]+Data[[#This Row],[PERSOANE ÎNSCRISE ÎN LISTELE ELECTORALE (TURUL AL 2-LEA)]]</f>
        <v>3639</v>
      </c>
      <c r="S882" s="54">
        <f>Data[[#This Row],[PERSOANE CARE AU PARTICIPAT LA VOT (TURUL 1)]]+Data[[#This Row],[PERSOANE CARE AU PARTICIPAT LA VOT  (TURUL AL 2-LEA)]]</f>
        <v>2333</v>
      </c>
      <c r="T882" s="41">
        <f>Data[[#This Row],[TOTAL CHELTUIELI LEI]]/Data[[#This Row],[NUMĂRUL PERSOANELOR ÎNSCRISE ÎN LISTELE ELECTORALE]]</f>
        <v>2.5169002473206925</v>
      </c>
      <c r="U882" s="41">
        <f>Data[[#This Row],[TOTAL CHELTUIELI EURO]]/Data[[#This Row],[NUMĂRUL PERSOANELOR ÎNSCRISE ÎN LISTELE ELECTORALE]]</f>
        <v>0.52000996824873302</v>
      </c>
      <c r="V882" s="41">
        <f>Data[[#This Row],[TOTAL CHELTUIELI LEI]]/Data[[#This Row],[NUMĂRUL PERSOANELOR CARE AU PARTICIPAT LA VOT]]</f>
        <v>3.9258465495070722</v>
      </c>
      <c r="W882" s="41">
        <f>Data[[#This Row],[TOTAL CHELTUIELI EURO]]/Data[[#This Row],[NUMĂRUL PERSOANELOR CARE AU PARTICIPAT LA VOT]]</f>
        <v>0.81110856170473189</v>
      </c>
      <c r="X882" s="43">
        <v>4.8400999999999996</v>
      </c>
      <c r="Y882" s="114" t="s">
        <v>2891</v>
      </c>
      <c r="Z882" s="44">
        <v>2</v>
      </c>
      <c r="AA882" s="115" t="s">
        <v>3105</v>
      </c>
      <c r="AB882" s="44">
        <v>0</v>
      </c>
      <c r="AC882" s="45"/>
    </row>
    <row r="883" spans="1:29" ht="12" customHeight="1" x14ac:dyDescent="0.2">
      <c r="A883" s="37">
        <v>882</v>
      </c>
      <c r="B883" s="38" t="s">
        <v>17</v>
      </c>
      <c r="C883" s="39" t="s">
        <v>1741</v>
      </c>
      <c r="D883" s="40">
        <v>44101</v>
      </c>
      <c r="E883" s="38">
        <v>1</v>
      </c>
      <c r="F883" s="38"/>
      <c r="G883" s="38" t="s">
        <v>2</v>
      </c>
      <c r="H883" s="38" t="s">
        <v>2</v>
      </c>
      <c r="I883" s="61">
        <v>0</v>
      </c>
      <c r="J883" s="61">
        <v>22966</v>
      </c>
      <c r="K883" s="61">
        <v>0</v>
      </c>
      <c r="L883" s="41">
        <f>SUM(Data[[#This Row],[CHELTUIELI DE PERSONAL LEI]:[CHELTUIELI DE CAPITAL (ACTIVE NEFINANCIARE ) LEI]])</f>
        <v>22966</v>
      </c>
      <c r="M883" s="41">
        <f>Data[[#This Row],[TOTAL CHELTUIELI LEI]]/Data[[#This Row],[CURS VALUTAR EURO BNR 22 07 2020]]</f>
        <v>4744.9432862957383</v>
      </c>
      <c r="N883" s="49">
        <v>2708</v>
      </c>
      <c r="O883" s="54"/>
      <c r="P883" s="54">
        <v>1956</v>
      </c>
      <c r="Q883" s="54"/>
      <c r="R883" s="54">
        <f>Data[[#This Row],[PERSOANE ÎNSCRISE ÎN LISTELE ELECTORALE (TURUL 1)            ]]+Data[[#This Row],[PERSOANE ÎNSCRISE ÎN LISTELE ELECTORALE (TURUL AL 2-LEA)]]</f>
        <v>2708</v>
      </c>
      <c r="S883" s="54">
        <f>Data[[#This Row],[PERSOANE CARE AU PARTICIPAT LA VOT (TURUL 1)]]+Data[[#This Row],[PERSOANE CARE AU PARTICIPAT LA VOT  (TURUL AL 2-LEA)]]</f>
        <v>1956</v>
      </c>
      <c r="T883" s="41">
        <f>Data[[#This Row],[TOTAL CHELTUIELI LEI]]/Data[[#This Row],[NUMĂRUL PERSOANELOR ÎNSCRISE ÎN LISTELE ELECTORALE]]</f>
        <v>8.4807976366322002</v>
      </c>
      <c r="U883" s="41">
        <f>Data[[#This Row],[TOTAL CHELTUIELI EURO]]/Data[[#This Row],[NUMĂRUL PERSOANELOR ÎNSCRISE ÎN LISTELE ELECTORALE]]</f>
        <v>1.7521947142894159</v>
      </c>
      <c r="V883" s="41">
        <f>Data[[#This Row],[TOTAL CHELTUIELI LEI]]/Data[[#This Row],[NUMĂRUL PERSOANELOR CARE AU PARTICIPAT LA VOT]]</f>
        <v>11.741308793456033</v>
      </c>
      <c r="W883" s="41">
        <f>Data[[#This Row],[TOTAL CHELTUIELI EURO]]/Data[[#This Row],[NUMĂRUL PERSOANELOR CARE AU PARTICIPAT LA VOT]]</f>
        <v>2.4258401259180666</v>
      </c>
      <c r="X883" s="43">
        <v>4.8400999999999996</v>
      </c>
      <c r="Y883" s="114" t="s">
        <v>2896</v>
      </c>
      <c r="Z883" s="44">
        <v>8</v>
      </c>
      <c r="AA883" s="115" t="s">
        <v>3107</v>
      </c>
      <c r="AB883" s="44">
        <v>1</v>
      </c>
      <c r="AC883" s="45"/>
    </row>
    <row r="884" spans="1:29" ht="12" customHeight="1" x14ac:dyDescent="0.2">
      <c r="A884" s="37">
        <v>883</v>
      </c>
      <c r="B884" s="38" t="s">
        <v>17</v>
      </c>
      <c r="C884" s="39" t="s">
        <v>1742</v>
      </c>
      <c r="D884" s="40">
        <v>44101</v>
      </c>
      <c r="E884" s="38">
        <v>1</v>
      </c>
      <c r="F884" s="38"/>
      <c r="G884" s="38" t="s">
        <v>2</v>
      </c>
      <c r="H884" s="38" t="s">
        <v>2</v>
      </c>
      <c r="I884" s="61">
        <v>6525</v>
      </c>
      <c r="J884" s="61">
        <v>1722.51</v>
      </c>
      <c r="K884" s="61">
        <v>0</v>
      </c>
      <c r="L884" s="41">
        <f>SUM(Data[[#This Row],[CHELTUIELI DE PERSONAL LEI]:[CHELTUIELI DE CAPITAL (ACTIVE NEFINANCIARE ) LEI]])</f>
        <v>8247.51</v>
      </c>
      <c r="M884" s="41">
        <f>Data[[#This Row],[TOTAL CHELTUIELI LEI]]/Data[[#This Row],[CURS VALUTAR EURO BNR 22 07 2020]]</f>
        <v>1703.9957852110495</v>
      </c>
      <c r="N884" s="49">
        <v>3974</v>
      </c>
      <c r="O884" s="54"/>
      <c r="P884" s="54">
        <v>2589</v>
      </c>
      <c r="Q884" s="54"/>
      <c r="R884" s="54">
        <f>Data[[#This Row],[PERSOANE ÎNSCRISE ÎN LISTELE ELECTORALE (TURUL 1)            ]]+Data[[#This Row],[PERSOANE ÎNSCRISE ÎN LISTELE ELECTORALE (TURUL AL 2-LEA)]]</f>
        <v>3974</v>
      </c>
      <c r="S884" s="54">
        <f>Data[[#This Row],[PERSOANE CARE AU PARTICIPAT LA VOT (TURUL 1)]]+Data[[#This Row],[PERSOANE CARE AU PARTICIPAT LA VOT  (TURUL AL 2-LEA)]]</f>
        <v>2589</v>
      </c>
      <c r="T884" s="41">
        <f>Data[[#This Row],[TOTAL CHELTUIELI LEI]]/Data[[#This Row],[NUMĂRUL PERSOANELOR ÎNSCRISE ÎN LISTELE ELECTORALE]]</f>
        <v>2.0753673880221442</v>
      </c>
      <c r="U884" s="41">
        <f>Data[[#This Row],[TOTAL CHELTUIELI EURO]]/Data[[#This Row],[NUMĂRUL PERSOANELOR ÎNSCRISE ÎN LISTELE ELECTORALE]]</f>
        <v>0.42878605566458217</v>
      </c>
      <c r="V884" s="41">
        <f>Data[[#This Row],[TOTAL CHELTUIELI LEI]]/Data[[#This Row],[NUMĂRUL PERSOANELOR CARE AU PARTICIPAT LA VOT]]</f>
        <v>3.1855967555040556</v>
      </c>
      <c r="W884" s="41">
        <f>Data[[#This Row],[TOTAL CHELTUIELI EURO]]/Data[[#This Row],[NUMĂRUL PERSOANELOR CARE AU PARTICIPAT LA VOT]]</f>
        <v>0.65816754932833121</v>
      </c>
      <c r="X884" s="43">
        <v>4.8400999999999996</v>
      </c>
      <c r="Y884" s="114" t="s">
        <v>2891</v>
      </c>
      <c r="Z884" s="44">
        <v>2</v>
      </c>
      <c r="AA884" s="115" t="s">
        <v>3105</v>
      </c>
      <c r="AB884" s="44">
        <v>0</v>
      </c>
      <c r="AC884" s="45"/>
    </row>
    <row r="885" spans="1:29" ht="12" customHeight="1" x14ac:dyDescent="0.2">
      <c r="A885" s="37">
        <v>884</v>
      </c>
      <c r="B885" s="38" t="s">
        <v>17</v>
      </c>
      <c r="C885" s="39" t="s">
        <v>1743</v>
      </c>
      <c r="D885" s="40">
        <v>44101</v>
      </c>
      <c r="E885" s="38">
        <v>1</v>
      </c>
      <c r="F885" s="38"/>
      <c r="G885" s="38" t="s">
        <v>2</v>
      </c>
      <c r="H885" s="38" t="s">
        <v>2</v>
      </c>
      <c r="I885" s="61">
        <v>990</v>
      </c>
      <c r="J885" s="61">
        <v>5599</v>
      </c>
      <c r="K885" s="61">
        <v>0</v>
      </c>
      <c r="L885" s="41">
        <f>SUM(Data[[#This Row],[CHELTUIELI DE PERSONAL LEI]:[CHELTUIELI DE CAPITAL (ACTIVE NEFINANCIARE ) LEI]])</f>
        <v>6589</v>
      </c>
      <c r="M885" s="41">
        <f>Data[[#This Row],[TOTAL CHELTUIELI LEI]]/Data[[#This Row],[CURS VALUTAR EURO BNR 22 07 2020]]</f>
        <v>1361.3355095969093</v>
      </c>
      <c r="N885" s="49">
        <v>879</v>
      </c>
      <c r="O885" s="54"/>
      <c r="P885" s="54">
        <v>900</v>
      </c>
      <c r="Q885" s="54"/>
      <c r="R885" s="54">
        <f>Data[[#This Row],[PERSOANE ÎNSCRISE ÎN LISTELE ELECTORALE (TURUL 1)            ]]+Data[[#This Row],[PERSOANE ÎNSCRISE ÎN LISTELE ELECTORALE (TURUL AL 2-LEA)]]</f>
        <v>879</v>
      </c>
      <c r="S885" s="54">
        <f>Data[[#This Row],[PERSOANE CARE AU PARTICIPAT LA VOT (TURUL 1)]]+Data[[#This Row],[PERSOANE CARE AU PARTICIPAT LA VOT  (TURUL AL 2-LEA)]]</f>
        <v>900</v>
      </c>
      <c r="T885" s="41">
        <f>Data[[#This Row],[TOTAL CHELTUIELI LEI]]/Data[[#This Row],[NUMĂRUL PERSOANELOR ÎNSCRISE ÎN LISTELE ELECTORALE]]</f>
        <v>7.4960182025028441</v>
      </c>
      <c r="U885" s="41">
        <f>Data[[#This Row],[TOTAL CHELTUIELI EURO]]/Data[[#This Row],[NUMĂRUL PERSOANELOR ÎNSCRISE ÎN LISTELE ELECTORALE]]</f>
        <v>1.5487320928292483</v>
      </c>
      <c r="V885" s="41">
        <f>Data[[#This Row],[TOTAL CHELTUIELI LEI]]/Data[[#This Row],[NUMĂRUL PERSOANELOR CARE AU PARTICIPAT LA VOT]]</f>
        <v>7.3211111111111107</v>
      </c>
      <c r="W885" s="41">
        <f>Data[[#This Row],[TOTAL CHELTUIELI EURO]]/Data[[#This Row],[NUMĂRUL PERSOANELOR CARE AU PARTICIPAT LA VOT]]</f>
        <v>1.5125950106632327</v>
      </c>
      <c r="X885" s="43">
        <v>4.8400999999999996</v>
      </c>
      <c r="Y885" s="114" t="s">
        <v>2886</v>
      </c>
      <c r="Z885" s="44">
        <v>7</v>
      </c>
      <c r="AA885" s="115" t="s">
        <v>3107</v>
      </c>
      <c r="AB885" s="44">
        <v>1</v>
      </c>
      <c r="AC885" s="45"/>
    </row>
    <row r="886" spans="1:29" ht="12" customHeight="1" x14ac:dyDescent="0.2">
      <c r="A886" s="37">
        <v>885</v>
      </c>
      <c r="B886" s="38" t="s">
        <v>17</v>
      </c>
      <c r="C886" s="39" t="s">
        <v>1744</v>
      </c>
      <c r="D886" s="40">
        <v>44101</v>
      </c>
      <c r="E886" s="38">
        <v>1</v>
      </c>
      <c r="F886" s="38"/>
      <c r="G886" s="38" t="s">
        <v>2</v>
      </c>
      <c r="H886" s="38" t="s">
        <v>2</v>
      </c>
      <c r="I886" s="61">
        <v>2160</v>
      </c>
      <c r="J886" s="61">
        <v>29199</v>
      </c>
      <c r="K886" s="61">
        <v>0</v>
      </c>
      <c r="L886" s="41">
        <f>SUM(Data[[#This Row],[CHELTUIELI DE PERSONAL LEI]:[CHELTUIELI DE CAPITAL (ACTIVE NEFINANCIARE ) LEI]])</f>
        <v>31359</v>
      </c>
      <c r="M886" s="41">
        <f>Data[[#This Row],[TOTAL CHELTUIELI LEI]]/Data[[#This Row],[CURS VALUTAR EURO BNR 22 07 2020]]</f>
        <v>6478.9983678023191</v>
      </c>
      <c r="N886" s="49">
        <v>2374</v>
      </c>
      <c r="O886" s="54"/>
      <c r="P886" s="54">
        <v>1372</v>
      </c>
      <c r="Q886" s="54"/>
      <c r="R886" s="54">
        <f>Data[[#This Row],[PERSOANE ÎNSCRISE ÎN LISTELE ELECTORALE (TURUL 1)            ]]+Data[[#This Row],[PERSOANE ÎNSCRISE ÎN LISTELE ELECTORALE (TURUL AL 2-LEA)]]</f>
        <v>2374</v>
      </c>
      <c r="S886" s="54">
        <f>Data[[#This Row],[PERSOANE CARE AU PARTICIPAT LA VOT (TURUL 1)]]+Data[[#This Row],[PERSOANE CARE AU PARTICIPAT LA VOT  (TURUL AL 2-LEA)]]</f>
        <v>1372</v>
      </c>
      <c r="T886" s="41">
        <f>Data[[#This Row],[TOTAL CHELTUIELI LEI]]/Data[[#This Row],[NUMĂRUL PERSOANELOR ÎNSCRISE ÎN LISTELE ELECTORALE]]</f>
        <v>13.209351305812973</v>
      </c>
      <c r="U886" s="41">
        <f>Data[[#This Row],[TOTAL CHELTUIELI EURO]]/Data[[#This Row],[NUMĂRUL PERSOANELOR ÎNSCRISE ÎN LISTELE ELECTORALE]]</f>
        <v>2.7291484278864022</v>
      </c>
      <c r="V886" s="41">
        <f>Data[[#This Row],[TOTAL CHELTUIELI LEI]]/Data[[#This Row],[NUMĂRUL PERSOANELOR CARE AU PARTICIPAT LA VOT]]</f>
        <v>22.856413994169095</v>
      </c>
      <c r="W886" s="41">
        <f>Data[[#This Row],[TOTAL CHELTUIELI EURO]]/Data[[#This Row],[NUMĂRUL PERSOANELOR CARE AU PARTICIPAT LA VOT]]</f>
        <v>4.7223020173486292</v>
      </c>
      <c r="X886" s="43">
        <v>4.8400999999999996</v>
      </c>
      <c r="Y886" s="114" t="s">
        <v>2906</v>
      </c>
      <c r="Z886" s="44">
        <v>13</v>
      </c>
      <c r="AA886" s="115" t="s">
        <v>3108</v>
      </c>
      <c r="AB886" s="44">
        <v>2</v>
      </c>
      <c r="AC886" s="45"/>
    </row>
    <row r="887" spans="1:29" ht="12" customHeight="1" x14ac:dyDescent="0.2">
      <c r="A887" s="37">
        <v>886</v>
      </c>
      <c r="B887" s="38" t="s">
        <v>17</v>
      </c>
      <c r="C887" s="39" t="s">
        <v>1745</v>
      </c>
      <c r="D887" s="40">
        <v>44101</v>
      </c>
      <c r="E887" s="38">
        <v>1</v>
      </c>
      <c r="F887" s="38"/>
      <c r="G887" s="38" t="s">
        <v>2</v>
      </c>
      <c r="H887" s="38" t="s">
        <v>2</v>
      </c>
      <c r="I887" s="61">
        <v>2580</v>
      </c>
      <c r="J887" s="61">
        <v>9951.33</v>
      </c>
      <c r="K887" s="61">
        <v>0</v>
      </c>
      <c r="L887" s="41">
        <f>SUM(Data[[#This Row],[CHELTUIELI DE PERSONAL LEI]:[CHELTUIELI DE CAPITAL (ACTIVE NEFINANCIARE ) LEI]])</f>
        <v>12531.33</v>
      </c>
      <c r="M887" s="41">
        <f>Data[[#This Row],[TOTAL CHELTUIELI LEI]]/Data[[#This Row],[CURS VALUTAR EURO BNR 22 07 2020]]</f>
        <v>2589.0642755314975</v>
      </c>
      <c r="N887" s="49">
        <v>2833</v>
      </c>
      <c r="O887" s="54"/>
      <c r="P887" s="54">
        <v>1885</v>
      </c>
      <c r="Q887" s="54"/>
      <c r="R887" s="54">
        <f>Data[[#This Row],[PERSOANE ÎNSCRISE ÎN LISTELE ELECTORALE (TURUL 1)            ]]+Data[[#This Row],[PERSOANE ÎNSCRISE ÎN LISTELE ELECTORALE (TURUL AL 2-LEA)]]</f>
        <v>2833</v>
      </c>
      <c r="S887" s="54">
        <f>Data[[#This Row],[PERSOANE CARE AU PARTICIPAT LA VOT (TURUL 1)]]+Data[[#This Row],[PERSOANE CARE AU PARTICIPAT LA VOT  (TURUL AL 2-LEA)]]</f>
        <v>1885</v>
      </c>
      <c r="T887" s="41">
        <f>Data[[#This Row],[TOTAL CHELTUIELI LEI]]/Data[[#This Row],[NUMĂRUL PERSOANELOR ÎNSCRISE ÎN LISTELE ELECTORALE]]</f>
        <v>4.423342746205436</v>
      </c>
      <c r="U887" s="41">
        <f>Data[[#This Row],[TOTAL CHELTUIELI EURO]]/Data[[#This Row],[NUMĂRUL PERSOANELOR ÎNSCRISE ÎN LISTELE ELECTORALE]]</f>
        <v>0.91389490841210641</v>
      </c>
      <c r="V887" s="41">
        <f>Data[[#This Row],[TOTAL CHELTUIELI LEI]]/Data[[#This Row],[NUMĂRUL PERSOANELOR CARE AU PARTICIPAT LA VOT]]</f>
        <v>6.6479204244031829</v>
      </c>
      <c r="W887" s="41">
        <f>Data[[#This Row],[TOTAL CHELTUIELI EURO]]/Data[[#This Row],[NUMĂRUL PERSOANELOR CARE AU PARTICIPAT LA VOT]]</f>
        <v>1.3735088994862055</v>
      </c>
      <c r="X887" s="43">
        <v>4.8400999999999996</v>
      </c>
      <c r="Y887" s="114" t="s">
        <v>2895</v>
      </c>
      <c r="Z887" s="44">
        <v>4</v>
      </c>
      <c r="AA887" s="115" t="s">
        <v>3105</v>
      </c>
      <c r="AB887" s="44">
        <v>0</v>
      </c>
      <c r="AC887" s="45"/>
    </row>
    <row r="888" spans="1:29" ht="12" customHeight="1" x14ac:dyDescent="0.2">
      <c r="A888" s="37">
        <v>887</v>
      </c>
      <c r="B888" s="38" t="s">
        <v>17</v>
      </c>
      <c r="C888" s="39" t="s">
        <v>1746</v>
      </c>
      <c r="D888" s="40">
        <v>44101</v>
      </c>
      <c r="E888" s="38">
        <v>1</v>
      </c>
      <c r="F888" s="38"/>
      <c r="G888" s="38" t="s">
        <v>2</v>
      </c>
      <c r="H888" s="38" t="s">
        <v>2</v>
      </c>
      <c r="I888" s="61">
        <v>18253</v>
      </c>
      <c r="J888" s="61">
        <v>6084.57</v>
      </c>
      <c r="K888" s="61">
        <v>0</v>
      </c>
      <c r="L888" s="41">
        <f>SUM(Data[[#This Row],[CHELTUIELI DE PERSONAL LEI]:[CHELTUIELI DE CAPITAL (ACTIVE NEFINANCIARE ) LEI]])</f>
        <v>24337.57</v>
      </c>
      <c r="M888" s="41">
        <f>Data[[#This Row],[TOTAL CHELTUIELI LEI]]/Data[[#This Row],[CURS VALUTAR EURO BNR 22 07 2020]]</f>
        <v>5028.3196628168844</v>
      </c>
      <c r="N888" s="49">
        <v>3467</v>
      </c>
      <c r="O888" s="54"/>
      <c r="P888" s="54">
        <v>1876</v>
      </c>
      <c r="Q888" s="54"/>
      <c r="R888" s="54">
        <f>Data[[#This Row],[PERSOANE ÎNSCRISE ÎN LISTELE ELECTORALE (TURUL 1)            ]]+Data[[#This Row],[PERSOANE ÎNSCRISE ÎN LISTELE ELECTORALE (TURUL AL 2-LEA)]]</f>
        <v>3467</v>
      </c>
      <c r="S888" s="54">
        <f>Data[[#This Row],[PERSOANE CARE AU PARTICIPAT LA VOT (TURUL 1)]]+Data[[#This Row],[PERSOANE CARE AU PARTICIPAT LA VOT  (TURUL AL 2-LEA)]]</f>
        <v>1876</v>
      </c>
      <c r="T888" s="41">
        <f>Data[[#This Row],[TOTAL CHELTUIELI LEI]]/Data[[#This Row],[NUMĂRUL PERSOANELOR ÎNSCRISE ÎN LISTELE ELECTORALE]]</f>
        <v>7.0197779059705798</v>
      </c>
      <c r="U888" s="41">
        <f>Data[[#This Row],[TOTAL CHELTUIELI EURO]]/Data[[#This Row],[NUMĂRUL PERSOANELOR ÎNSCRISE ÎN LISTELE ELECTORALE]]</f>
        <v>1.4503373702961881</v>
      </c>
      <c r="V888" s="41">
        <f>Data[[#This Row],[TOTAL CHELTUIELI LEI]]/Data[[#This Row],[NUMĂRUL PERSOANELOR CARE AU PARTICIPAT LA VOT]]</f>
        <v>12.973118336886994</v>
      </c>
      <c r="W888" s="41">
        <f>Data[[#This Row],[TOTAL CHELTUIELI EURO]]/Data[[#This Row],[NUMĂRUL PERSOANELOR CARE AU PARTICIPAT LA VOT]]</f>
        <v>2.6803409716507911</v>
      </c>
      <c r="X888" s="43">
        <v>4.8400999999999996</v>
      </c>
      <c r="Y888" s="114" t="s">
        <v>2886</v>
      </c>
      <c r="Z888" s="44">
        <v>7</v>
      </c>
      <c r="AA888" s="115" t="s">
        <v>3107</v>
      </c>
      <c r="AB888" s="44">
        <v>1</v>
      </c>
      <c r="AC888" s="45"/>
    </row>
    <row r="889" spans="1:29" ht="12" customHeight="1" x14ac:dyDescent="0.2">
      <c r="A889" s="37">
        <v>888</v>
      </c>
      <c r="B889" s="38" t="s">
        <v>17</v>
      </c>
      <c r="C889" s="39" t="s">
        <v>1747</v>
      </c>
      <c r="D889" s="40">
        <v>44101</v>
      </c>
      <c r="E889" s="38">
        <v>1</v>
      </c>
      <c r="F889" s="38"/>
      <c r="G889" s="38" t="s">
        <v>2</v>
      </c>
      <c r="H889" s="38" t="s">
        <v>2</v>
      </c>
      <c r="I889" s="61">
        <v>16064</v>
      </c>
      <c r="J889" s="61">
        <v>7149</v>
      </c>
      <c r="K889" s="61">
        <v>0</v>
      </c>
      <c r="L889" s="41">
        <f>SUM(Data[[#This Row],[CHELTUIELI DE PERSONAL LEI]:[CHELTUIELI DE CAPITAL (ACTIVE NEFINANCIARE ) LEI]])</f>
        <v>23213</v>
      </c>
      <c r="M889" s="41">
        <f>Data[[#This Row],[TOTAL CHELTUIELI LEI]]/Data[[#This Row],[CURS VALUTAR EURO BNR 22 07 2020]]</f>
        <v>4795.9752897667404</v>
      </c>
      <c r="N889" s="49">
        <v>2020</v>
      </c>
      <c r="O889" s="54"/>
      <c r="P889" s="54">
        <v>1453</v>
      </c>
      <c r="Q889" s="54"/>
      <c r="R889" s="54">
        <f>Data[[#This Row],[PERSOANE ÎNSCRISE ÎN LISTELE ELECTORALE (TURUL 1)            ]]+Data[[#This Row],[PERSOANE ÎNSCRISE ÎN LISTELE ELECTORALE (TURUL AL 2-LEA)]]</f>
        <v>2020</v>
      </c>
      <c r="S889" s="54">
        <f>Data[[#This Row],[PERSOANE CARE AU PARTICIPAT LA VOT (TURUL 1)]]+Data[[#This Row],[PERSOANE CARE AU PARTICIPAT LA VOT  (TURUL AL 2-LEA)]]</f>
        <v>1453</v>
      </c>
      <c r="T889" s="41">
        <f>Data[[#This Row],[TOTAL CHELTUIELI LEI]]/Data[[#This Row],[NUMĂRUL PERSOANELOR ÎNSCRISE ÎN LISTELE ELECTORALE]]</f>
        <v>11.491584158415842</v>
      </c>
      <c r="U889" s="41">
        <f>Data[[#This Row],[TOTAL CHELTUIELI EURO]]/Data[[#This Row],[NUMĂRUL PERSOANELOR ÎNSCRISE ÎN LISTELE ELECTORALE]]</f>
        <v>2.3742451929538317</v>
      </c>
      <c r="V889" s="41">
        <f>Data[[#This Row],[TOTAL CHELTUIELI LEI]]/Data[[#This Row],[NUMĂRUL PERSOANELOR CARE AU PARTICIPAT LA VOT]]</f>
        <v>15.975911906400551</v>
      </c>
      <c r="W889" s="41">
        <f>Data[[#This Row],[TOTAL CHELTUIELI EURO]]/Data[[#This Row],[NUMĂRUL PERSOANELOR CARE AU PARTICIPAT LA VOT]]</f>
        <v>3.3007400480156508</v>
      </c>
      <c r="X889" s="43">
        <v>4.8400999999999996</v>
      </c>
      <c r="Y889" s="114" t="s">
        <v>2888</v>
      </c>
      <c r="Z889" s="44">
        <v>11</v>
      </c>
      <c r="AA889" s="115" t="s">
        <v>3108</v>
      </c>
      <c r="AB889" s="44">
        <v>2</v>
      </c>
      <c r="AC889" s="45"/>
    </row>
    <row r="890" spans="1:29" ht="12" customHeight="1" x14ac:dyDescent="0.2">
      <c r="A890" s="37">
        <v>889</v>
      </c>
      <c r="B890" s="38" t="s">
        <v>17</v>
      </c>
      <c r="C890" s="39" t="s">
        <v>1748</v>
      </c>
      <c r="D890" s="40">
        <v>44101</v>
      </c>
      <c r="E890" s="38">
        <v>1</v>
      </c>
      <c r="F890" s="38"/>
      <c r="G890" s="38" t="s">
        <v>2</v>
      </c>
      <c r="H890" s="38" t="s">
        <v>2</v>
      </c>
      <c r="I890" s="62">
        <v>1860</v>
      </c>
      <c r="J890" s="62">
        <v>1860</v>
      </c>
      <c r="K890" s="62">
        <v>0</v>
      </c>
      <c r="L890" s="41">
        <f>SUM(Data[[#This Row],[CHELTUIELI DE PERSONAL LEI]:[CHELTUIELI DE CAPITAL (ACTIVE NEFINANCIARE ) LEI]])</f>
        <v>3720</v>
      </c>
      <c r="M890" s="41">
        <f>Data[[#This Row],[TOTAL CHELTUIELI LEI]]/Data[[#This Row],[CURS VALUTAR EURO BNR 22 07 2020]]</f>
        <v>768.57916158757052</v>
      </c>
      <c r="N890" s="49">
        <v>1671</v>
      </c>
      <c r="O890" s="54"/>
      <c r="P890" s="54">
        <v>1129</v>
      </c>
      <c r="Q890" s="54"/>
      <c r="R890" s="54">
        <f>Data[[#This Row],[PERSOANE ÎNSCRISE ÎN LISTELE ELECTORALE (TURUL 1)            ]]+Data[[#This Row],[PERSOANE ÎNSCRISE ÎN LISTELE ELECTORALE (TURUL AL 2-LEA)]]</f>
        <v>1671</v>
      </c>
      <c r="S890" s="54">
        <f>Data[[#This Row],[PERSOANE CARE AU PARTICIPAT LA VOT (TURUL 1)]]+Data[[#This Row],[PERSOANE CARE AU PARTICIPAT LA VOT  (TURUL AL 2-LEA)]]</f>
        <v>1129</v>
      </c>
      <c r="T890" s="41">
        <f>Data[[#This Row],[TOTAL CHELTUIELI LEI]]/Data[[#This Row],[NUMĂRUL PERSOANELOR ÎNSCRISE ÎN LISTELE ELECTORALE]]</f>
        <v>2.2262118491921004</v>
      </c>
      <c r="U890" s="41">
        <f>Data[[#This Row],[TOTAL CHELTUIELI EURO]]/Data[[#This Row],[NUMĂRUL PERSOANELOR ÎNSCRISE ÎN LISTELE ELECTORALE]]</f>
        <v>0.45995162273343537</v>
      </c>
      <c r="V890" s="41">
        <f>Data[[#This Row],[TOTAL CHELTUIELI LEI]]/Data[[#This Row],[NUMĂRUL PERSOANELOR CARE AU PARTICIPAT LA VOT]]</f>
        <v>3.2949512843224094</v>
      </c>
      <c r="W890" s="41">
        <f>Data[[#This Row],[TOTAL CHELTUIELI EURO]]/Data[[#This Row],[NUMĂRUL PERSOANELOR CARE AU PARTICIPAT LA VOT]]</f>
        <v>0.68076099343451779</v>
      </c>
      <c r="X890" s="43">
        <v>4.8400999999999996</v>
      </c>
      <c r="Y890" s="114" t="s">
        <v>2891</v>
      </c>
      <c r="Z890" s="44">
        <v>2</v>
      </c>
      <c r="AA890" s="115" t="s">
        <v>3105</v>
      </c>
      <c r="AB890" s="44">
        <v>0</v>
      </c>
      <c r="AC890" s="45"/>
    </row>
    <row r="891" spans="1:29" ht="12" customHeight="1" x14ac:dyDescent="0.2">
      <c r="A891" s="37">
        <v>890</v>
      </c>
      <c r="B891" s="38" t="s">
        <v>17</v>
      </c>
      <c r="C891" s="39" t="s">
        <v>1749</v>
      </c>
      <c r="D891" s="40">
        <v>44101</v>
      </c>
      <c r="E891" s="38">
        <v>1</v>
      </c>
      <c r="F891" s="38"/>
      <c r="G891" s="38" t="s">
        <v>2</v>
      </c>
      <c r="H891" s="38" t="s">
        <v>2</v>
      </c>
      <c r="I891" s="61">
        <v>2500</v>
      </c>
      <c r="J891" s="61">
        <v>5985.44</v>
      </c>
      <c r="K891" s="61">
        <v>0</v>
      </c>
      <c r="L891" s="41">
        <f>SUM(Data[[#This Row],[CHELTUIELI DE PERSONAL LEI]:[CHELTUIELI DE CAPITAL (ACTIVE NEFINANCIARE ) LEI]])</f>
        <v>8485.4399999999987</v>
      </c>
      <c r="M891" s="41">
        <f>Data[[#This Row],[TOTAL CHELTUIELI LEI]]/Data[[#This Row],[CURS VALUTAR EURO BNR 22 07 2020]]</f>
        <v>1753.1538604574284</v>
      </c>
      <c r="N891" s="49">
        <v>2410</v>
      </c>
      <c r="O891" s="54"/>
      <c r="P891" s="54">
        <v>1735</v>
      </c>
      <c r="Q891" s="54"/>
      <c r="R891" s="54">
        <f>Data[[#This Row],[PERSOANE ÎNSCRISE ÎN LISTELE ELECTORALE (TURUL 1)            ]]+Data[[#This Row],[PERSOANE ÎNSCRISE ÎN LISTELE ELECTORALE (TURUL AL 2-LEA)]]</f>
        <v>2410</v>
      </c>
      <c r="S891" s="54">
        <f>Data[[#This Row],[PERSOANE CARE AU PARTICIPAT LA VOT (TURUL 1)]]+Data[[#This Row],[PERSOANE CARE AU PARTICIPAT LA VOT  (TURUL AL 2-LEA)]]</f>
        <v>1735</v>
      </c>
      <c r="T891" s="41">
        <f>Data[[#This Row],[TOTAL CHELTUIELI LEI]]/Data[[#This Row],[NUMĂRUL PERSOANELOR ÎNSCRISE ÎN LISTELE ELECTORALE]]</f>
        <v>3.5209294605809123</v>
      </c>
      <c r="U891" s="41">
        <f>Data[[#This Row],[TOTAL CHELTUIELI EURO]]/Data[[#This Row],[NUMĂRUL PERSOANELOR ÎNSCRISE ÎN LISTELE ELECTORALE]]</f>
        <v>0.72744973462963836</v>
      </c>
      <c r="V891" s="41">
        <f>Data[[#This Row],[TOTAL CHELTUIELI LEI]]/Data[[#This Row],[NUMĂRUL PERSOANELOR CARE AU PARTICIPAT LA VOT]]</f>
        <v>4.8907435158501436</v>
      </c>
      <c r="W891" s="41">
        <f>Data[[#This Row],[TOTAL CHELTUIELI EURO]]/Data[[#This Row],[NUMĂRUL PERSOANELOR CARE AU PARTICIPAT LA VOT]]</f>
        <v>1.0104633201483737</v>
      </c>
      <c r="X891" s="43">
        <v>4.8400999999999996</v>
      </c>
      <c r="Y891" s="114" t="s">
        <v>2884</v>
      </c>
      <c r="Z891" s="44">
        <v>3</v>
      </c>
      <c r="AA891" s="115" t="s">
        <v>3105</v>
      </c>
      <c r="AB891" s="44">
        <v>0</v>
      </c>
      <c r="AC891" s="45"/>
    </row>
    <row r="892" spans="1:29" ht="12" customHeight="1" x14ac:dyDescent="0.2">
      <c r="A892" s="37">
        <v>891</v>
      </c>
      <c r="B892" s="38" t="s">
        <v>17</v>
      </c>
      <c r="C892" s="39" t="s">
        <v>1750</v>
      </c>
      <c r="D892" s="40">
        <v>44101</v>
      </c>
      <c r="E892" s="38">
        <v>1</v>
      </c>
      <c r="F892" s="38"/>
      <c r="G892" s="38" t="s">
        <v>2</v>
      </c>
      <c r="H892" s="38" t="s">
        <v>2</v>
      </c>
      <c r="I892" s="61">
        <v>6000</v>
      </c>
      <c r="J892" s="61">
        <v>14987</v>
      </c>
      <c r="K892" s="61">
        <v>0</v>
      </c>
      <c r="L892" s="41">
        <f>SUM(Data[[#This Row],[CHELTUIELI DE PERSONAL LEI]:[CHELTUIELI DE CAPITAL (ACTIVE NEFINANCIARE ) LEI]])</f>
        <v>20987</v>
      </c>
      <c r="M892" s="41">
        <f>Data[[#This Row],[TOTAL CHELTUIELI LEI]]/Data[[#This Row],[CURS VALUTAR EURO BNR 22 07 2020]]</f>
        <v>4336.0674366232106</v>
      </c>
      <c r="N892" s="49">
        <v>4259</v>
      </c>
      <c r="O892" s="54"/>
      <c r="P892" s="54">
        <v>2589</v>
      </c>
      <c r="Q892" s="54"/>
      <c r="R892" s="54">
        <f>Data[[#This Row],[PERSOANE ÎNSCRISE ÎN LISTELE ELECTORALE (TURUL 1)            ]]+Data[[#This Row],[PERSOANE ÎNSCRISE ÎN LISTELE ELECTORALE (TURUL AL 2-LEA)]]</f>
        <v>4259</v>
      </c>
      <c r="S892" s="54">
        <f>Data[[#This Row],[PERSOANE CARE AU PARTICIPAT LA VOT (TURUL 1)]]+Data[[#This Row],[PERSOANE CARE AU PARTICIPAT LA VOT  (TURUL AL 2-LEA)]]</f>
        <v>2589</v>
      </c>
      <c r="T892" s="41">
        <f>Data[[#This Row],[TOTAL CHELTUIELI LEI]]/Data[[#This Row],[NUMĂRUL PERSOANELOR ÎNSCRISE ÎN LISTELE ELECTORALE]]</f>
        <v>4.9276825545902794</v>
      </c>
      <c r="U892" s="41">
        <f>Data[[#This Row],[TOTAL CHELTUIELI EURO]]/Data[[#This Row],[NUMĂRUL PERSOANELOR ÎNSCRISE ÎN LISTELE ELECTORALE]]</f>
        <v>1.0180951952625523</v>
      </c>
      <c r="V892" s="41">
        <f>Data[[#This Row],[TOTAL CHELTUIELI LEI]]/Data[[#This Row],[NUMĂRUL PERSOANELOR CARE AU PARTICIPAT LA VOT]]</f>
        <v>8.1062186172267285</v>
      </c>
      <c r="W892" s="41">
        <f>Data[[#This Row],[TOTAL CHELTUIELI EURO]]/Data[[#This Row],[NUMĂRUL PERSOANELOR CARE AU PARTICIPAT LA VOT]]</f>
        <v>1.6748039538907726</v>
      </c>
      <c r="X892" s="43">
        <v>4.8400999999999996</v>
      </c>
      <c r="Y892" s="114" t="s">
        <v>2895</v>
      </c>
      <c r="Z892" s="44">
        <v>4</v>
      </c>
      <c r="AA892" s="115" t="s">
        <v>3107</v>
      </c>
      <c r="AB892" s="44">
        <v>1</v>
      </c>
      <c r="AC892" s="45"/>
    </row>
    <row r="893" spans="1:29" ht="12" customHeight="1" x14ac:dyDescent="0.2">
      <c r="A893" s="37">
        <v>892</v>
      </c>
      <c r="B893" s="38" t="s">
        <v>17</v>
      </c>
      <c r="C893" s="39" t="s">
        <v>1751</v>
      </c>
      <c r="D893" s="40">
        <v>44101</v>
      </c>
      <c r="E893" s="38">
        <v>1</v>
      </c>
      <c r="F893" s="38"/>
      <c r="G893" s="38" t="s">
        <v>2</v>
      </c>
      <c r="H893" s="38" t="s">
        <v>2</v>
      </c>
      <c r="I893" s="61">
        <v>900</v>
      </c>
      <c r="J893" s="61">
        <v>11870.79</v>
      </c>
      <c r="K893" s="61">
        <v>0</v>
      </c>
      <c r="L893" s="41">
        <f>SUM(Data[[#This Row],[CHELTUIELI DE PERSONAL LEI]:[CHELTUIELI DE CAPITAL (ACTIVE NEFINANCIARE ) LEI]])</f>
        <v>12770.79</v>
      </c>
      <c r="M893" s="41">
        <f>Data[[#This Row],[TOTAL CHELTUIELI LEI]]/Data[[#This Row],[CURS VALUTAR EURO BNR 22 07 2020]]</f>
        <v>2638.5384599491749</v>
      </c>
      <c r="N893" s="49">
        <v>3338</v>
      </c>
      <c r="O893" s="54"/>
      <c r="P893" s="54">
        <v>1967</v>
      </c>
      <c r="Q893" s="54"/>
      <c r="R893" s="54">
        <f>Data[[#This Row],[PERSOANE ÎNSCRISE ÎN LISTELE ELECTORALE (TURUL 1)            ]]+Data[[#This Row],[PERSOANE ÎNSCRISE ÎN LISTELE ELECTORALE (TURUL AL 2-LEA)]]</f>
        <v>3338</v>
      </c>
      <c r="S893" s="54">
        <f>Data[[#This Row],[PERSOANE CARE AU PARTICIPAT LA VOT (TURUL 1)]]+Data[[#This Row],[PERSOANE CARE AU PARTICIPAT LA VOT  (TURUL AL 2-LEA)]]</f>
        <v>1967</v>
      </c>
      <c r="T893" s="41">
        <f>Data[[#This Row],[TOTAL CHELTUIELI LEI]]/Data[[#This Row],[NUMĂRUL PERSOANELOR ÎNSCRISE ÎN LISTELE ELECTORALE]]</f>
        <v>3.8258807669263035</v>
      </c>
      <c r="U893" s="41">
        <f>Data[[#This Row],[TOTAL CHELTUIELI EURO]]/Data[[#This Row],[NUMĂRUL PERSOANELOR ÎNSCRISE ÎN LISTELE ELECTORALE]]</f>
        <v>0.79045490112318006</v>
      </c>
      <c r="V893" s="41">
        <f>Data[[#This Row],[TOTAL CHELTUIELI LEI]]/Data[[#This Row],[NUMĂRUL PERSOANELOR CARE AU PARTICIPAT LA VOT]]</f>
        <v>6.4925216065073723</v>
      </c>
      <c r="W893" s="41">
        <f>Data[[#This Row],[TOTAL CHELTUIELI EURO]]/Data[[#This Row],[NUMĂRUL PERSOANELOR CARE AU PARTICIPAT LA VOT]]</f>
        <v>1.3414023690641459</v>
      </c>
      <c r="X893" s="43">
        <v>4.8400999999999996</v>
      </c>
      <c r="Y893" s="114" t="s">
        <v>2884</v>
      </c>
      <c r="Z893" s="44">
        <v>3</v>
      </c>
      <c r="AA893" s="115" t="s">
        <v>3105</v>
      </c>
      <c r="AB893" s="44">
        <v>0</v>
      </c>
      <c r="AC893" s="45"/>
    </row>
    <row r="894" spans="1:29" ht="12" customHeight="1" x14ac:dyDescent="0.2">
      <c r="A894" s="37">
        <v>893</v>
      </c>
      <c r="B894" s="38" t="s">
        <v>17</v>
      </c>
      <c r="C894" s="39" t="s">
        <v>1752</v>
      </c>
      <c r="D894" s="40">
        <v>44101</v>
      </c>
      <c r="E894" s="38">
        <v>1</v>
      </c>
      <c r="F894" s="38"/>
      <c r="G894" s="38" t="s">
        <v>2</v>
      </c>
      <c r="H894" s="38" t="s">
        <v>2</v>
      </c>
      <c r="I894" s="61">
        <v>0</v>
      </c>
      <c r="J894" s="61">
        <v>1222.8399999999999</v>
      </c>
      <c r="K894" s="61">
        <v>0</v>
      </c>
      <c r="L894" s="41">
        <f>SUM(Data[[#This Row],[CHELTUIELI DE PERSONAL LEI]:[CHELTUIELI DE CAPITAL (ACTIVE NEFINANCIARE ) LEI]])</f>
        <v>1222.8399999999999</v>
      </c>
      <c r="M894" s="41">
        <f>Data[[#This Row],[TOTAL CHELTUIELI LEI]]/Data[[#This Row],[CURS VALUTAR EURO BNR 22 07 2020]]</f>
        <v>252.64767256874859</v>
      </c>
      <c r="N894" s="49">
        <v>8137</v>
      </c>
      <c r="O894" s="54"/>
      <c r="P894" s="54">
        <v>4023</v>
      </c>
      <c r="Q894" s="54"/>
      <c r="R894" s="54">
        <f>Data[[#This Row],[PERSOANE ÎNSCRISE ÎN LISTELE ELECTORALE (TURUL 1)            ]]+Data[[#This Row],[PERSOANE ÎNSCRISE ÎN LISTELE ELECTORALE (TURUL AL 2-LEA)]]</f>
        <v>8137</v>
      </c>
      <c r="S894" s="54">
        <f>Data[[#This Row],[PERSOANE CARE AU PARTICIPAT LA VOT (TURUL 1)]]+Data[[#This Row],[PERSOANE CARE AU PARTICIPAT LA VOT  (TURUL AL 2-LEA)]]</f>
        <v>4023</v>
      </c>
      <c r="T894" s="41">
        <f>Data[[#This Row],[TOTAL CHELTUIELI LEI]]/Data[[#This Row],[NUMĂRUL PERSOANELOR ÎNSCRISE ÎN LISTELE ELECTORALE]]</f>
        <v>0.15028143050264225</v>
      </c>
      <c r="U894" s="41">
        <f>Data[[#This Row],[TOTAL CHELTUIELI EURO]]/Data[[#This Row],[NUMĂRUL PERSOANELOR ÎNSCRISE ÎN LISTELE ELECTORALE]]</f>
        <v>3.104924082201654E-2</v>
      </c>
      <c r="V894" s="41">
        <f>Data[[#This Row],[TOTAL CHELTUIELI LEI]]/Data[[#This Row],[NUMĂRUL PERSOANELOR CARE AU PARTICIPAT LA VOT]]</f>
        <v>0.30396221725080785</v>
      </c>
      <c r="W894" s="41">
        <f>Data[[#This Row],[TOTAL CHELTUIELI EURO]]/Data[[#This Row],[NUMĂRUL PERSOANELOR CARE AU PARTICIPAT LA VOT]]</f>
        <v>6.2800813464764751E-2</v>
      </c>
      <c r="X894" s="43">
        <v>4.8400999999999996</v>
      </c>
      <c r="Y894" s="114" t="s">
        <v>2890</v>
      </c>
      <c r="Z894" s="44">
        <v>0</v>
      </c>
      <c r="AA894" s="115" t="s">
        <v>3105</v>
      </c>
      <c r="AB894" s="44">
        <v>0</v>
      </c>
      <c r="AC894" s="45"/>
    </row>
    <row r="895" spans="1:29" ht="12" customHeight="1" x14ac:dyDescent="0.2">
      <c r="A895" s="37">
        <v>894</v>
      </c>
      <c r="B895" s="38" t="s">
        <v>17</v>
      </c>
      <c r="C895" s="39" t="s">
        <v>1753</v>
      </c>
      <c r="D895" s="40">
        <v>44101</v>
      </c>
      <c r="E895" s="38">
        <v>1</v>
      </c>
      <c r="F895" s="38"/>
      <c r="G895" s="38" t="s">
        <v>2</v>
      </c>
      <c r="H895" s="38" t="s">
        <v>2</v>
      </c>
      <c r="I895" s="61">
        <v>1700</v>
      </c>
      <c r="J895" s="61">
        <v>15208</v>
      </c>
      <c r="K895" s="61">
        <v>0</v>
      </c>
      <c r="L895" s="41">
        <f>SUM(Data[[#This Row],[CHELTUIELI DE PERSONAL LEI]:[CHELTUIELI DE CAPITAL (ACTIVE NEFINANCIARE ) LEI]])</f>
        <v>16908</v>
      </c>
      <c r="M895" s="41">
        <f>Data[[#This Row],[TOTAL CHELTUIELI LEI]]/Data[[#This Row],[CURS VALUTAR EURO BNR 22 07 2020]]</f>
        <v>3493.3162537964095</v>
      </c>
      <c r="N895" s="49">
        <v>1810</v>
      </c>
      <c r="O895" s="54"/>
      <c r="P895" s="54">
        <v>1094</v>
      </c>
      <c r="Q895" s="54"/>
      <c r="R895" s="54">
        <f>Data[[#This Row],[PERSOANE ÎNSCRISE ÎN LISTELE ELECTORALE (TURUL 1)            ]]+Data[[#This Row],[PERSOANE ÎNSCRISE ÎN LISTELE ELECTORALE (TURUL AL 2-LEA)]]</f>
        <v>1810</v>
      </c>
      <c r="S895" s="54">
        <f>Data[[#This Row],[PERSOANE CARE AU PARTICIPAT LA VOT (TURUL 1)]]+Data[[#This Row],[PERSOANE CARE AU PARTICIPAT LA VOT  (TURUL AL 2-LEA)]]</f>
        <v>1094</v>
      </c>
      <c r="T895" s="41">
        <f>Data[[#This Row],[TOTAL CHELTUIELI LEI]]/Data[[#This Row],[NUMĂRUL PERSOANELOR ÎNSCRISE ÎN LISTELE ELECTORALE]]</f>
        <v>9.3414364640883978</v>
      </c>
      <c r="U895" s="41">
        <f>Data[[#This Row],[TOTAL CHELTUIELI EURO]]/Data[[#This Row],[NUMĂRUL PERSOANELOR ÎNSCRISE ÎN LISTELE ELECTORALE]]</f>
        <v>1.9300089799980162</v>
      </c>
      <c r="V895" s="41">
        <f>Data[[#This Row],[TOTAL CHELTUIELI LEI]]/Data[[#This Row],[NUMĂRUL PERSOANELOR CARE AU PARTICIPAT LA VOT]]</f>
        <v>15.455210237659964</v>
      </c>
      <c r="W895" s="41">
        <f>Data[[#This Row],[TOTAL CHELTUIELI EURO]]/Data[[#This Row],[NUMĂRUL PERSOANELOR CARE AU PARTICIPAT LA VOT]]</f>
        <v>3.1931592813495517</v>
      </c>
      <c r="X895" s="43">
        <v>4.8400999999999996</v>
      </c>
      <c r="Y895" s="114" t="s">
        <v>2887</v>
      </c>
      <c r="Z895" s="44">
        <v>9</v>
      </c>
      <c r="AA895" s="115" t="s">
        <v>3107</v>
      </c>
      <c r="AB895" s="44">
        <v>1</v>
      </c>
      <c r="AC895" s="45"/>
    </row>
    <row r="896" spans="1:29" ht="12" customHeight="1" x14ac:dyDescent="0.2">
      <c r="A896" s="37">
        <v>895</v>
      </c>
      <c r="B896" s="38" t="s">
        <v>17</v>
      </c>
      <c r="C896" s="39" t="s">
        <v>400</v>
      </c>
      <c r="D896" s="40">
        <v>44101</v>
      </c>
      <c r="E896" s="38">
        <v>1</v>
      </c>
      <c r="F896" s="38"/>
      <c r="G896" s="38" t="s">
        <v>2</v>
      </c>
      <c r="H896" s="38" t="s">
        <v>2</v>
      </c>
      <c r="I896" s="61">
        <v>0</v>
      </c>
      <c r="J896" s="61">
        <v>11125</v>
      </c>
      <c r="K896" s="61">
        <v>0</v>
      </c>
      <c r="L896" s="41">
        <f>SUM(Data[[#This Row],[CHELTUIELI DE PERSONAL LEI]:[CHELTUIELI DE CAPITAL (ACTIVE NEFINANCIARE ) LEI]])</f>
        <v>11125</v>
      </c>
      <c r="M896" s="41">
        <f>Data[[#This Row],[TOTAL CHELTUIELI LEI]]/Data[[#This Row],[CURS VALUTAR EURO BNR 22 07 2020]]</f>
        <v>2298.5062292101406</v>
      </c>
      <c r="N896" s="49">
        <v>1220</v>
      </c>
      <c r="O896" s="54"/>
      <c r="P896" s="54">
        <v>1104</v>
      </c>
      <c r="Q896" s="54"/>
      <c r="R896" s="54">
        <f>Data[[#This Row],[PERSOANE ÎNSCRISE ÎN LISTELE ELECTORALE (TURUL 1)            ]]+Data[[#This Row],[PERSOANE ÎNSCRISE ÎN LISTELE ELECTORALE (TURUL AL 2-LEA)]]</f>
        <v>1220</v>
      </c>
      <c r="S896" s="54">
        <f>Data[[#This Row],[PERSOANE CARE AU PARTICIPAT LA VOT (TURUL 1)]]+Data[[#This Row],[PERSOANE CARE AU PARTICIPAT LA VOT  (TURUL AL 2-LEA)]]</f>
        <v>1104</v>
      </c>
      <c r="T896" s="41">
        <f>Data[[#This Row],[TOTAL CHELTUIELI LEI]]/Data[[#This Row],[NUMĂRUL PERSOANELOR ÎNSCRISE ÎN LISTELE ELECTORALE]]</f>
        <v>9.1188524590163933</v>
      </c>
      <c r="U896" s="41">
        <f>Data[[#This Row],[TOTAL CHELTUIELI EURO]]/Data[[#This Row],[NUMĂRUL PERSOANELOR ÎNSCRISE ÎN LISTELE ELECTORALE]]</f>
        <v>1.8840214993525743</v>
      </c>
      <c r="V896" s="41">
        <f>Data[[#This Row],[TOTAL CHELTUIELI LEI]]/Data[[#This Row],[NUMĂRUL PERSOANELOR CARE AU PARTICIPAT LA VOT]]</f>
        <v>10.076992753623188</v>
      </c>
      <c r="W896" s="41">
        <f>Data[[#This Row],[TOTAL CHELTUIELI EURO]]/Data[[#This Row],[NUMĂRUL PERSOANELOR CARE AU PARTICIPAT LA VOT]]</f>
        <v>2.0819802800816491</v>
      </c>
      <c r="X896" s="43">
        <v>4.8400999999999996</v>
      </c>
      <c r="Y896" s="114" t="s">
        <v>2887</v>
      </c>
      <c r="Z896" s="44">
        <v>9</v>
      </c>
      <c r="AA896" s="115" t="s">
        <v>3107</v>
      </c>
      <c r="AB896" s="44">
        <v>1</v>
      </c>
      <c r="AC896" s="45"/>
    </row>
    <row r="897" spans="1:29" ht="12" customHeight="1" x14ac:dyDescent="0.2">
      <c r="A897" s="37">
        <v>896</v>
      </c>
      <c r="B897" s="38" t="s">
        <v>17</v>
      </c>
      <c r="C897" s="39" t="s">
        <v>1754</v>
      </c>
      <c r="D897" s="40">
        <v>44101</v>
      </c>
      <c r="E897" s="38">
        <v>1</v>
      </c>
      <c r="F897" s="38"/>
      <c r="G897" s="38" t="s">
        <v>2</v>
      </c>
      <c r="H897" s="38" t="s">
        <v>2</v>
      </c>
      <c r="I897" s="61">
        <v>0</v>
      </c>
      <c r="J897" s="61">
        <v>7305</v>
      </c>
      <c r="K897" s="61">
        <v>0</v>
      </c>
      <c r="L897" s="41">
        <f>SUM(Data[[#This Row],[CHELTUIELI DE PERSONAL LEI]:[CHELTUIELI DE CAPITAL (ACTIVE NEFINANCIARE ) LEI]])</f>
        <v>7305</v>
      </c>
      <c r="M897" s="41">
        <f>Data[[#This Row],[TOTAL CHELTUIELI LEI]]/Data[[#This Row],[CURS VALUTAR EURO BNR 22 07 2020]]</f>
        <v>1509.2663374723663</v>
      </c>
      <c r="N897" s="49">
        <v>4217</v>
      </c>
      <c r="O897" s="54"/>
      <c r="P897" s="54">
        <v>2565</v>
      </c>
      <c r="Q897" s="54"/>
      <c r="R897" s="54">
        <f>Data[[#This Row],[PERSOANE ÎNSCRISE ÎN LISTELE ELECTORALE (TURUL 1)            ]]+Data[[#This Row],[PERSOANE ÎNSCRISE ÎN LISTELE ELECTORALE (TURUL AL 2-LEA)]]</f>
        <v>4217</v>
      </c>
      <c r="S897" s="54">
        <f>Data[[#This Row],[PERSOANE CARE AU PARTICIPAT LA VOT (TURUL 1)]]+Data[[#This Row],[PERSOANE CARE AU PARTICIPAT LA VOT  (TURUL AL 2-LEA)]]</f>
        <v>2565</v>
      </c>
      <c r="T897" s="41">
        <f>Data[[#This Row],[TOTAL CHELTUIELI LEI]]/Data[[#This Row],[NUMĂRUL PERSOANELOR ÎNSCRISE ÎN LISTELE ELECTORALE]]</f>
        <v>1.732274128527389</v>
      </c>
      <c r="U897" s="41">
        <f>Data[[#This Row],[TOTAL CHELTUIELI EURO]]/Data[[#This Row],[NUMĂRUL PERSOANELOR ÎNSCRISE ÎN LISTELE ELECTORALE]]</f>
        <v>0.35790048315683337</v>
      </c>
      <c r="V897" s="41">
        <f>Data[[#This Row],[TOTAL CHELTUIELI LEI]]/Data[[#This Row],[NUMĂRUL PERSOANELOR CARE AU PARTICIPAT LA VOT]]</f>
        <v>2.8479532163742691</v>
      </c>
      <c r="W897" s="41">
        <f>Data[[#This Row],[TOTAL CHELTUIELI EURO]]/Data[[#This Row],[NUMĂRUL PERSOANELOR CARE AU PARTICIPAT LA VOT]]</f>
        <v>0.58840792883912918</v>
      </c>
      <c r="X897" s="43">
        <v>4.8400999999999996</v>
      </c>
      <c r="Y897" s="114" t="s">
        <v>2894</v>
      </c>
      <c r="Z897" s="44">
        <v>1</v>
      </c>
      <c r="AA897" s="115" t="s">
        <v>3105</v>
      </c>
      <c r="AB897" s="44">
        <v>0</v>
      </c>
      <c r="AC897" s="45"/>
    </row>
    <row r="898" spans="1:29" ht="12" customHeight="1" x14ac:dyDescent="0.2">
      <c r="A898" s="37">
        <v>897</v>
      </c>
      <c r="B898" s="38" t="s">
        <v>17</v>
      </c>
      <c r="C898" s="39" t="s">
        <v>1755</v>
      </c>
      <c r="D898" s="40">
        <v>44101</v>
      </c>
      <c r="E898" s="38">
        <v>1</v>
      </c>
      <c r="F898" s="38"/>
      <c r="G898" s="38" t="s">
        <v>2</v>
      </c>
      <c r="H898" s="38" t="s">
        <v>2</v>
      </c>
      <c r="I898" s="61">
        <v>7372</v>
      </c>
      <c r="J898" s="61">
        <v>11522</v>
      </c>
      <c r="K898" s="61">
        <v>0</v>
      </c>
      <c r="L898" s="41">
        <f>SUM(Data[[#This Row],[CHELTUIELI DE PERSONAL LEI]:[CHELTUIELI DE CAPITAL (ACTIVE NEFINANCIARE ) LEI]])</f>
        <v>18894</v>
      </c>
      <c r="M898" s="41">
        <f>Data[[#This Row],[TOTAL CHELTUIELI LEI]]/Data[[#This Row],[CURS VALUTAR EURO BNR 22 07 2020]]</f>
        <v>3903.6383545794511</v>
      </c>
      <c r="N898" s="49">
        <v>2628</v>
      </c>
      <c r="O898" s="54"/>
      <c r="P898" s="54">
        <v>1530</v>
      </c>
      <c r="Q898" s="54"/>
      <c r="R898" s="54">
        <f>Data[[#This Row],[PERSOANE ÎNSCRISE ÎN LISTELE ELECTORALE (TURUL 1)            ]]+Data[[#This Row],[PERSOANE ÎNSCRISE ÎN LISTELE ELECTORALE (TURUL AL 2-LEA)]]</f>
        <v>2628</v>
      </c>
      <c r="S898" s="54">
        <f>Data[[#This Row],[PERSOANE CARE AU PARTICIPAT LA VOT (TURUL 1)]]+Data[[#This Row],[PERSOANE CARE AU PARTICIPAT LA VOT  (TURUL AL 2-LEA)]]</f>
        <v>1530</v>
      </c>
      <c r="T898" s="41">
        <f>Data[[#This Row],[TOTAL CHELTUIELI LEI]]/Data[[#This Row],[NUMĂRUL PERSOANELOR ÎNSCRISE ÎN LISTELE ELECTORALE]]</f>
        <v>7.1894977168949774</v>
      </c>
      <c r="U898" s="41">
        <f>Data[[#This Row],[TOTAL CHELTUIELI EURO]]/Data[[#This Row],[NUMĂRUL PERSOANELOR ÎNSCRISE ÎN LISTELE ELECTORALE]]</f>
        <v>1.4854027224427135</v>
      </c>
      <c r="V898" s="41">
        <f>Data[[#This Row],[TOTAL CHELTUIELI LEI]]/Data[[#This Row],[NUMĂRUL PERSOANELOR CARE AU PARTICIPAT LA VOT]]</f>
        <v>12.349019607843138</v>
      </c>
      <c r="W898" s="41">
        <f>Data[[#This Row],[TOTAL CHELTUIELI EURO]]/Data[[#This Row],[NUMĂRUL PERSOANELOR CARE AU PARTICIPAT LA VOT]]</f>
        <v>2.5513976173721904</v>
      </c>
      <c r="X898" s="43">
        <v>4.8400999999999996</v>
      </c>
      <c r="Y898" s="114" t="s">
        <v>2886</v>
      </c>
      <c r="Z898" s="44">
        <v>7</v>
      </c>
      <c r="AA898" s="115" t="s">
        <v>3107</v>
      </c>
      <c r="AB898" s="44">
        <v>1</v>
      </c>
      <c r="AC898" s="45"/>
    </row>
    <row r="899" spans="1:29" ht="12" customHeight="1" x14ac:dyDescent="0.2">
      <c r="A899" s="37">
        <v>898</v>
      </c>
      <c r="B899" s="38" t="s">
        <v>17</v>
      </c>
      <c r="C899" s="39" t="s">
        <v>1756</v>
      </c>
      <c r="D899" s="40">
        <v>44101</v>
      </c>
      <c r="E899" s="38">
        <v>1</v>
      </c>
      <c r="F899" s="38"/>
      <c r="G899" s="38" t="s">
        <v>2</v>
      </c>
      <c r="H899" s="38" t="s">
        <v>2</v>
      </c>
      <c r="I899" s="61">
        <v>4800</v>
      </c>
      <c r="J899" s="61">
        <v>12613</v>
      </c>
      <c r="K899" s="61">
        <v>0</v>
      </c>
      <c r="L899" s="41">
        <f>SUM(Data[[#This Row],[CHELTUIELI DE PERSONAL LEI]:[CHELTUIELI DE CAPITAL (ACTIVE NEFINANCIARE ) LEI]])</f>
        <v>17413</v>
      </c>
      <c r="M899" s="41">
        <f>Data[[#This Row],[TOTAL CHELTUIELI LEI]]/Data[[#This Row],[CURS VALUTAR EURO BNR 22 07 2020]]</f>
        <v>3597.6529410549369</v>
      </c>
      <c r="N899" s="49">
        <v>3267</v>
      </c>
      <c r="O899" s="54"/>
      <c r="P899" s="54">
        <v>2373</v>
      </c>
      <c r="Q899" s="54"/>
      <c r="R899" s="54">
        <f>Data[[#This Row],[PERSOANE ÎNSCRISE ÎN LISTELE ELECTORALE (TURUL 1)            ]]+Data[[#This Row],[PERSOANE ÎNSCRISE ÎN LISTELE ELECTORALE (TURUL AL 2-LEA)]]</f>
        <v>3267</v>
      </c>
      <c r="S899" s="54">
        <f>Data[[#This Row],[PERSOANE CARE AU PARTICIPAT LA VOT (TURUL 1)]]+Data[[#This Row],[PERSOANE CARE AU PARTICIPAT LA VOT  (TURUL AL 2-LEA)]]</f>
        <v>2373</v>
      </c>
      <c r="T899" s="41">
        <f>Data[[#This Row],[TOTAL CHELTUIELI LEI]]/Data[[#This Row],[NUMĂRUL PERSOANELOR ÎNSCRISE ÎN LISTELE ELECTORALE]]</f>
        <v>5.3299663299663296</v>
      </c>
      <c r="U899" s="41">
        <f>Data[[#This Row],[TOTAL CHELTUIELI EURO]]/Data[[#This Row],[NUMĂRUL PERSOANELOR ÎNSCRISE ÎN LISTELE ELECTORALE]]</f>
        <v>1.101209960531049</v>
      </c>
      <c r="V899" s="41">
        <f>Data[[#This Row],[TOTAL CHELTUIELI LEI]]/Data[[#This Row],[NUMĂRUL PERSOANELOR CARE AU PARTICIPAT LA VOT]]</f>
        <v>7.3379688158449223</v>
      </c>
      <c r="W899" s="41">
        <f>Data[[#This Row],[TOTAL CHELTUIELI EURO]]/Data[[#This Row],[NUMĂRUL PERSOANELOR CARE AU PARTICIPAT LA VOT]]</f>
        <v>1.5160779355478031</v>
      </c>
      <c r="X899" s="43">
        <v>4.8400999999999996</v>
      </c>
      <c r="Y899" s="114" t="s">
        <v>2892</v>
      </c>
      <c r="Z899" s="44">
        <v>5</v>
      </c>
      <c r="AA899" s="115" t="s">
        <v>3107</v>
      </c>
      <c r="AB899" s="44">
        <v>1</v>
      </c>
      <c r="AC899" s="45"/>
    </row>
    <row r="900" spans="1:29" ht="12" customHeight="1" x14ac:dyDescent="0.2">
      <c r="A900" s="37">
        <v>899</v>
      </c>
      <c r="B900" s="38" t="s">
        <v>17</v>
      </c>
      <c r="C900" s="39" t="s">
        <v>1757</v>
      </c>
      <c r="D900" s="40">
        <v>44101</v>
      </c>
      <c r="E900" s="38">
        <v>1</v>
      </c>
      <c r="F900" s="38"/>
      <c r="G900" s="38" t="s">
        <v>2</v>
      </c>
      <c r="H900" s="38" t="s">
        <v>2</v>
      </c>
      <c r="I900" s="61">
        <v>5824</v>
      </c>
      <c r="J900" s="61">
        <v>28322.95</v>
      </c>
      <c r="K900" s="61">
        <v>0</v>
      </c>
      <c r="L900" s="41">
        <f>SUM(Data[[#This Row],[CHELTUIELI DE PERSONAL LEI]:[CHELTUIELI DE CAPITAL (ACTIVE NEFINANCIARE ) LEI]])</f>
        <v>34146.949999999997</v>
      </c>
      <c r="M900" s="41">
        <f>Data[[#This Row],[TOTAL CHELTUIELI LEI]]/Data[[#This Row],[CURS VALUTAR EURO BNR 22 07 2020]]</f>
        <v>7055.0091940249167</v>
      </c>
      <c r="N900" s="49">
        <v>4998</v>
      </c>
      <c r="O900" s="54"/>
      <c r="P900" s="54">
        <v>2750</v>
      </c>
      <c r="Q900" s="54"/>
      <c r="R900" s="54">
        <f>Data[[#This Row],[PERSOANE ÎNSCRISE ÎN LISTELE ELECTORALE (TURUL 1)            ]]+Data[[#This Row],[PERSOANE ÎNSCRISE ÎN LISTELE ELECTORALE (TURUL AL 2-LEA)]]</f>
        <v>4998</v>
      </c>
      <c r="S900" s="54">
        <f>Data[[#This Row],[PERSOANE CARE AU PARTICIPAT LA VOT (TURUL 1)]]+Data[[#This Row],[PERSOANE CARE AU PARTICIPAT LA VOT  (TURUL AL 2-LEA)]]</f>
        <v>2750</v>
      </c>
      <c r="T900" s="41">
        <f>Data[[#This Row],[TOTAL CHELTUIELI LEI]]/Data[[#This Row],[NUMĂRUL PERSOANELOR ÎNSCRISE ÎN LISTELE ELECTORALE]]</f>
        <v>6.8321228491396555</v>
      </c>
      <c r="U900" s="41">
        <f>Data[[#This Row],[TOTAL CHELTUIELI EURO]]/Data[[#This Row],[NUMĂRUL PERSOANELOR ÎNSCRISE ÎN LISTELE ELECTORALE]]</f>
        <v>1.4115664653911397</v>
      </c>
      <c r="V900" s="41">
        <f>Data[[#This Row],[TOTAL CHELTUIELI LEI]]/Data[[#This Row],[NUMĂRUL PERSOANELOR CARE AU PARTICIPAT LA VOT]]</f>
        <v>12.417072727272727</v>
      </c>
      <c r="W900" s="41">
        <f>Data[[#This Row],[TOTAL CHELTUIELI EURO]]/Data[[#This Row],[NUMĂRUL PERSOANELOR CARE AU PARTICIPAT LA VOT]]</f>
        <v>2.5654578887363333</v>
      </c>
      <c r="X900" s="43">
        <v>4.8400999999999996</v>
      </c>
      <c r="Y900" s="114" t="s">
        <v>2889</v>
      </c>
      <c r="Z900" s="44">
        <v>6</v>
      </c>
      <c r="AA900" s="115" t="s">
        <v>3107</v>
      </c>
      <c r="AB900" s="44">
        <v>1</v>
      </c>
      <c r="AC900" s="45"/>
    </row>
    <row r="901" spans="1:29" ht="12" customHeight="1" x14ac:dyDescent="0.2">
      <c r="A901" s="37">
        <v>900</v>
      </c>
      <c r="B901" s="38" t="s">
        <v>17</v>
      </c>
      <c r="C901" s="39" t="s">
        <v>1758</v>
      </c>
      <c r="D901" s="40">
        <v>44101</v>
      </c>
      <c r="E901" s="38">
        <v>1</v>
      </c>
      <c r="F901" s="38"/>
      <c r="G901" s="38" t="s">
        <v>2</v>
      </c>
      <c r="H901" s="38" t="s">
        <v>2</v>
      </c>
      <c r="I901" s="61">
        <v>1800</v>
      </c>
      <c r="J901" s="61">
        <v>14789</v>
      </c>
      <c r="K901" s="61">
        <v>0</v>
      </c>
      <c r="L901" s="41">
        <f>SUM(Data[[#This Row],[CHELTUIELI DE PERSONAL LEI]:[CHELTUIELI DE CAPITAL (ACTIVE NEFINANCIARE ) LEI]])</f>
        <v>16589</v>
      </c>
      <c r="M901" s="41">
        <f>Data[[#This Row],[TOTAL CHELTUIELI LEI]]/Data[[#This Row],[CURS VALUTAR EURO BNR 22 07 2020]]</f>
        <v>3427.4085246172604</v>
      </c>
      <c r="N901" s="49">
        <v>2189</v>
      </c>
      <c r="O901" s="54"/>
      <c r="P901" s="54">
        <v>1689</v>
      </c>
      <c r="Q901" s="54"/>
      <c r="R901" s="54">
        <f>Data[[#This Row],[PERSOANE ÎNSCRISE ÎN LISTELE ELECTORALE (TURUL 1)            ]]+Data[[#This Row],[PERSOANE ÎNSCRISE ÎN LISTELE ELECTORALE (TURUL AL 2-LEA)]]</f>
        <v>2189</v>
      </c>
      <c r="S901" s="54">
        <f>Data[[#This Row],[PERSOANE CARE AU PARTICIPAT LA VOT (TURUL 1)]]+Data[[#This Row],[PERSOANE CARE AU PARTICIPAT LA VOT  (TURUL AL 2-LEA)]]</f>
        <v>1689</v>
      </c>
      <c r="T901" s="41">
        <f>Data[[#This Row],[TOTAL CHELTUIELI LEI]]/Data[[#This Row],[NUMĂRUL PERSOANELOR ÎNSCRISE ÎN LISTELE ELECTORALE]]</f>
        <v>7.5783462768387393</v>
      </c>
      <c r="U901" s="41">
        <f>Data[[#This Row],[TOTAL CHELTUIELI EURO]]/Data[[#This Row],[NUMĂRUL PERSOANELOR ÎNSCRISE ÎN LISTELE ELECTORALE]]</f>
        <v>1.5657416741056467</v>
      </c>
      <c r="V901" s="41">
        <f>Data[[#This Row],[TOTAL CHELTUIELI LEI]]/Data[[#This Row],[NUMĂRUL PERSOANELOR CARE AU PARTICIPAT LA VOT]]</f>
        <v>9.8217880402605093</v>
      </c>
      <c r="W901" s="41">
        <f>Data[[#This Row],[TOTAL CHELTUIELI EURO]]/Data[[#This Row],[NUMĂRUL PERSOANELOR CARE AU PARTICIPAT LA VOT]]</f>
        <v>2.0292531229231856</v>
      </c>
      <c r="X901" s="43">
        <v>4.8400999999999996</v>
      </c>
      <c r="Y901" s="114" t="s">
        <v>2886</v>
      </c>
      <c r="Z901" s="44">
        <v>7</v>
      </c>
      <c r="AA901" s="115" t="s">
        <v>3107</v>
      </c>
      <c r="AB901" s="44">
        <v>1</v>
      </c>
      <c r="AC901" s="45"/>
    </row>
    <row r="902" spans="1:29" ht="12" customHeight="1" x14ac:dyDescent="0.2">
      <c r="A902" s="37">
        <v>901</v>
      </c>
      <c r="B902" s="38" t="s">
        <v>17</v>
      </c>
      <c r="C902" s="39" t="s">
        <v>1759</v>
      </c>
      <c r="D902" s="40">
        <v>44101</v>
      </c>
      <c r="E902" s="38">
        <v>1</v>
      </c>
      <c r="F902" s="38"/>
      <c r="G902" s="38" t="s">
        <v>2</v>
      </c>
      <c r="H902" s="38" t="s">
        <v>2</v>
      </c>
      <c r="I902" s="61">
        <v>0</v>
      </c>
      <c r="J902" s="61">
        <v>15207.49</v>
      </c>
      <c r="K902" s="61">
        <v>0</v>
      </c>
      <c r="L902" s="41">
        <f>SUM(Data[[#This Row],[CHELTUIELI DE PERSONAL LEI]:[CHELTUIELI DE CAPITAL (ACTIVE NEFINANCIARE ) LEI]])</f>
        <v>15207.49</v>
      </c>
      <c r="M902" s="41">
        <f>Data[[#This Row],[TOTAL CHELTUIELI LEI]]/Data[[#This Row],[CURS VALUTAR EURO BNR 22 07 2020]]</f>
        <v>3141.9784715191836</v>
      </c>
      <c r="N902" s="49">
        <v>2015</v>
      </c>
      <c r="O902" s="54"/>
      <c r="P902" s="54">
        <v>1578</v>
      </c>
      <c r="Q902" s="54"/>
      <c r="R902" s="54">
        <f>Data[[#This Row],[PERSOANE ÎNSCRISE ÎN LISTELE ELECTORALE (TURUL 1)            ]]+Data[[#This Row],[PERSOANE ÎNSCRISE ÎN LISTELE ELECTORALE (TURUL AL 2-LEA)]]</f>
        <v>2015</v>
      </c>
      <c r="S902" s="54">
        <f>Data[[#This Row],[PERSOANE CARE AU PARTICIPAT LA VOT (TURUL 1)]]+Data[[#This Row],[PERSOANE CARE AU PARTICIPAT LA VOT  (TURUL AL 2-LEA)]]</f>
        <v>1578</v>
      </c>
      <c r="T902" s="41">
        <f>Data[[#This Row],[TOTAL CHELTUIELI LEI]]/Data[[#This Row],[NUMĂRUL PERSOANELOR ÎNSCRISE ÎN LISTELE ELECTORALE]]</f>
        <v>7.547141439205955</v>
      </c>
      <c r="U902" s="41">
        <f>Data[[#This Row],[TOTAL CHELTUIELI EURO]]/Data[[#This Row],[NUMĂRUL PERSOANELOR ÎNSCRISE ÎN LISTELE ELECTORALE]]</f>
        <v>1.5592945268085279</v>
      </c>
      <c r="V902" s="41">
        <f>Data[[#This Row],[TOTAL CHELTUIELI LEI]]/Data[[#This Row],[NUMĂRUL PERSOANELOR CARE AU PARTICIPAT LA VOT]]</f>
        <v>9.6371926489226869</v>
      </c>
      <c r="W902" s="41">
        <f>Data[[#This Row],[TOTAL CHELTUIELI EURO]]/Data[[#This Row],[NUMĂRUL PERSOANELOR CARE AU PARTICIPAT LA VOT]]</f>
        <v>1.9911143672491658</v>
      </c>
      <c r="X902" s="43">
        <v>4.8400999999999996</v>
      </c>
      <c r="Y902" s="114" t="s">
        <v>2886</v>
      </c>
      <c r="Z902" s="44">
        <v>7</v>
      </c>
      <c r="AA902" s="115" t="s">
        <v>3107</v>
      </c>
      <c r="AB902" s="44">
        <v>1</v>
      </c>
      <c r="AC902" s="45"/>
    </row>
    <row r="903" spans="1:29" ht="12" customHeight="1" x14ac:dyDescent="0.2">
      <c r="A903" s="37">
        <v>902</v>
      </c>
      <c r="B903" s="38" t="s">
        <v>17</v>
      </c>
      <c r="C903" s="39" t="s">
        <v>1760</v>
      </c>
      <c r="D903" s="40">
        <v>44101</v>
      </c>
      <c r="E903" s="38">
        <v>1</v>
      </c>
      <c r="F903" s="38"/>
      <c r="G903" s="38" t="s">
        <v>2</v>
      </c>
      <c r="H903" s="38" t="s">
        <v>2</v>
      </c>
      <c r="I903" s="61">
        <v>0</v>
      </c>
      <c r="J903" s="61">
        <v>10334</v>
      </c>
      <c r="K903" s="61">
        <v>0</v>
      </c>
      <c r="L903" s="41">
        <f>SUM(Data[[#This Row],[CHELTUIELI DE PERSONAL LEI]:[CHELTUIELI DE CAPITAL (ACTIVE NEFINANCIARE ) LEI]])</f>
        <v>10334</v>
      </c>
      <c r="M903" s="41">
        <f>Data[[#This Row],[TOTAL CHELTUIELI LEI]]/Data[[#This Row],[CURS VALUTAR EURO BNR 22 07 2020]]</f>
        <v>2135.0798537220307</v>
      </c>
      <c r="N903" s="49">
        <v>3604</v>
      </c>
      <c r="O903" s="54"/>
      <c r="P903" s="54">
        <v>1619</v>
      </c>
      <c r="Q903" s="54"/>
      <c r="R903" s="54">
        <f>Data[[#This Row],[PERSOANE ÎNSCRISE ÎN LISTELE ELECTORALE (TURUL 1)            ]]+Data[[#This Row],[PERSOANE ÎNSCRISE ÎN LISTELE ELECTORALE (TURUL AL 2-LEA)]]</f>
        <v>3604</v>
      </c>
      <c r="S903" s="54">
        <f>Data[[#This Row],[PERSOANE CARE AU PARTICIPAT LA VOT (TURUL 1)]]+Data[[#This Row],[PERSOANE CARE AU PARTICIPAT LA VOT  (TURUL AL 2-LEA)]]</f>
        <v>1619</v>
      </c>
      <c r="T903" s="41">
        <f>Data[[#This Row],[TOTAL CHELTUIELI LEI]]/Data[[#This Row],[NUMĂRUL PERSOANELOR ÎNSCRISE ÎN LISTELE ELECTORALE]]</f>
        <v>2.8673695893451718</v>
      </c>
      <c r="U903" s="41">
        <f>Data[[#This Row],[TOTAL CHELTUIELI EURO]]/Data[[#This Row],[NUMĂRUL PERSOANELOR ÎNSCRISE ÎN LISTELE ELECTORALE]]</f>
        <v>0.59241949326360455</v>
      </c>
      <c r="V903" s="41">
        <f>Data[[#This Row],[TOTAL CHELTUIELI LEI]]/Data[[#This Row],[NUMĂRUL PERSOANELOR CARE AU PARTICIPAT LA VOT]]</f>
        <v>6.3829524397776405</v>
      </c>
      <c r="W903" s="41">
        <f>Data[[#This Row],[TOTAL CHELTUIELI EURO]]/Data[[#This Row],[NUMĂRUL PERSOANELOR CARE AU PARTICIPAT LA VOT]]</f>
        <v>1.3187645791982896</v>
      </c>
      <c r="X903" s="43">
        <v>4.8400999999999996</v>
      </c>
      <c r="Y903" s="114" t="s">
        <v>2891</v>
      </c>
      <c r="Z903" s="44">
        <v>2</v>
      </c>
      <c r="AA903" s="115" t="s">
        <v>3105</v>
      </c>
      <c r="AB903" s="44">
        <v>0</v>
      </c>
      <c r="AC903" s="45"/>
    </row>
    <row r="904" spans="1:29" ht="12" customHeight="1" x14ac:dyDescent="0.2">
      <c r="A904" s="37">
        <v>903</v>
      </c>
      <c r="B904" s="38" t="s">
        <v>17</v>
      </c>
      <c r="C904" s="39" t="s">
        <v>1761</v>
      </c>
      <c r="D904" s="40">
        <v>44101</v>
      </c>
      <c r="E904" s="38">
        <v>1</v>
      </c>
      <c r="F904" s="38"/>
      <c r="G904" s="38" t="s">
        <v>2</v>
      </c>
      <c r="H904" s="38" t="s">
        <v>2</v>
      </c>
      <c r="I904" s="61">
        <v>12690</v>
      </c>
      <c r="J904" s="61">
        <v>11014</v>
      </c>
      <c r="K904" s="61">
        <v>0</v>
      </c>
      <c r="L904" s="41">
        <f>SUM(Data[[#This Row],[CHELTUIELI DE PERSONAL LEI]:[CHELTUIELI DE CAPITAL (ACTIVE NEFINANCIARE ) LEI]])</f>
        <v>23704</v>
      </c>
      <c r="M904" s="41">
        <f>Data[[#This Row],[TOTAL CHELTUIELI LEI]]/Data[[#This Row],[CURS VALUTAR EURO BNR 22 07 2020]]</f>
        <v>4897.4194748042401</v>
      </c>
      <c r="N904" s="49">
        <v>2573</v>
      </c>
      <c r="O904" s="54"/>
      <c r="P904" s="54">
        <v>2202</v>
      </c>
      <c r="Q904" s="54"/>
      <c r="R904" s="54">
        <f>Data[[#This Row],[PERSOANE ÎNSCRISE ÎN LISTELE ELECTORALE (TURUL 1)            ]]+Data[[#This Row],[PERSOANE ÎNSCRISE ÎN LISTELE ELECTORALE (TURUL AL 2-LEA)]]</f>
        <v>2573</v>
      </c>
      <c r="S904" s="54">
        <f>Data[[#This Row],[PERSOANE CARE AU PARTICIPAT LA VOT (TURUL 1)]]+Data[[#This Row],[PERSOANE CARE AU PARTICIPAT LA VOT  (TURUL AL 2-LEA)]]</f>
        <v>2202</v>
      </c>
      <c r="T904" s="41">
        <f>Data[[#This Row],[TOTAL CHELTUIELI LEI]]/Data[[#This Row],[NUMĂRUL PERSOANELOR ÎNSCRISE ÎN LISTELE ELECTORALE]]</f>
        <v>9.2125923047026816</v>
      </c>
      <c r="U904" s="41">
        <f>Data[[#This Row],[TOTAL CHELTUIELI EURO]]/Data[[#This Row],[NUMĂRUL PERSOANELOR ÎNSCRISE ÎN LISTELE ELECTORALE]]</f>
        <v>1.9033888359130353</v>
      </c>
      <c r="V904" s="41">
        <f>Data[[#This Row],[TOTAL CHELTUIELI LEI]]/Data[[#This Row],[NUMĂRUL PERSOANELOR CARE AU PARTICIPAT LA VOT]]</f>
        <v>10.764759309718437</v>
      </c>
      <c r="W904" s="41">
        <f>Data[[#This Row],[TOTAL CHELTUIELI EURO]]/Data[[#This Row],[NUMĂRUL PERSOANELOR CARE AU PARTICIPAT LA VOT]]</f>
        <v>2.2240778722998367</v>
      </c>
      <c r="X904" s="43">
        <v>4.8400999999999996</v>
      </c>
      <c r="Y904" s="114" t="s">
        <v>2887</v>
      </c>
      <c r="Z904" s="44">
        <v>9</v>
      </c>
      <c r="AA904" s="115" t="s">
        <v>3107</v>
      </c>
      <c r="AB904" s="44">
        <v>1</v>
      </c>
      <c r="AC904" s="45"/>
    </row>
    <row r="905" spans="1:29" ht="12" customHeight="1" x14ac:dyDescent="0.2">
      <c r="A905" s="37">
        <v>904</v>
      </c>
      <c r="B905" s="38" t="s">
        <v>17</v>
      </c>
      <c r="C905" s="39" t="s">
        <v>632</v>
      </c>
      <c r="D905" s="40">
        <v>44101</v>
      </c>
      <c r="E905" s="38">
        <v>1</v>
      </c>
      <c r="F905" s="38"/>
      <c r="G905" s="38" t="s">
        <v>2</v>
      </c>
      <c r="H905" s="38" t="s">
        <v>2</v>
      </c>
      <c r="I905" s="61">
        <v>5590</v>
      </c>
      <c r="J905" s="61">
        <v>7446</v>
      </c>
      <c r="K905" s="61">
        <v>0</v>
      </c>
      <c r="L905" s="41">
        <f>SUM(Data[[#This Row],[CHELTUIELI DE PERSONAL LEI]:[CHELTUIELI DE CAPITAL (ACTIVE NEFINANCIARE ) LEI]])</f>
        <v>13036</v>
      </c>
      <c r="M905" s="41">
        <f>Data[[#This Row],[TOTAL CHELTUIELI LEI]]/Data[[#This Row],[CURS VALUTAR EURO BNR 22 07 2020]]</f>
        <v>2693.3327823805294</v>
      </c>
      <c r="N905" s="49">
        <v>2669</v>
      </c>
      <c r="O905" s="54"/>
      <c r="P905" s="54">
        <v>1379</v>
      </c>
      <c r="Q905" s="54"/>
      <c r="R905" s="54">
        <f>Data[[#This Row],[PERSOANE ÎNSCRISE ÎN LISTELE ELECTORALE (TURUL 1)            ]]+Data[[#This Row],[PERSOANE ÎNSCRISE ÎN LISTELE ELECTORALE (TURUL AL 2-LEA)]]</f>
        <v>2669</v>
      </c>
      <c r="S905" s="54">
        <f>Data[[#This Row],[PERSOANE CARE AU PARTICIPAT LA VOT (TURUL 1)]]+Data[[#This Row],[PERSOANE CARE AU PARTICIPAT LA VOT  (TURUL AL 2-LEA)]]</f>
        <v>1379</v>
      </c>
      <c r="T905" s="41">
        <f>Data[[#This Row],[TOTAL CHELTUIELI LEI]]/Data[[#This Row],[NUMĂRUL PERSOANELOR ÎNSCRISE ÎN LISTELE ELECTORALE]]</f>
        <v>4.8842263019857626</v>
      </c>
      <c r="U905" s="41">
        <f>Data[[#This Row],[TOTAL CHELTUIELI EURO]]/Data[[#This Row],[NUMĂRUL PERSOANELOR ÎNSCRISE ÎN LISTELE ELECTORALE]]</f>
        <v>1.0091168161785422</v>
      </c>
      <c r="V905" s="41">
        <f>Data[[#This Row],[TOTAL CHELTUIELI LEI]]/Data[[#This Row],[NUMĂRUL PERSOANELOR CARE AU PARTICIPAT LA VOT]]</f>
        <v>9.4532269760696153</v>
      </c>
      <c r="W905" s="41">
        <f>Data[[#This Row],[TOTAL CHELTUIELI EURO]]/Data[[#This Row],[NUMĂRUL PERSOANELOR CARE AU PARTICIPAT LA VOT]]</f>
        <v>1.9531057160119865</v>
      </c>
      <c r="X905" s="43">
        <v>4.8400999999999996</v>
      </c>
      <c r="Y905" s="114" t="s">
        <v>2895</v>
      </c>
      <c r="Z905" s="44">
        <v>4</v>
      </c>
      <c r="AA905" s="115" t="s">
        <v>3107</v>
      </c>
      <c r="AB905" s="44">
        <v>1</v>
      </c>
      <c r="AC905" s="45"/>
    </row>
    <row r="906" spans="1:29" ht="12" customHeight="1" x14ac:dyDescent="0.2">
      <c r="A906" s="37">
        <v>905</v>
      </c>
      <c r="B906" s="38" t="s">
        <v>17</v>
      </c>
      <c r="C906" s="39" t="s">
        <v>1762</v>
      </c>
      <c r="D906" s="40">
        <v>44101</v>
      </c>
      <c r="E906" s="38">
        <v>1</v>
      </c>
      <c r="F906" s="38"/>
      <c r="G906" s="38" t="s">
        <v>2</v>
      </c>
      <c r="H906" s="38" t="s">
        <v>2</v>
      </c>
      <c r="I906" s="61">
        <v>5200</v>
      </c>
      <c r="J906" s="61">
        <v>26183.56</v>
      </c>
      <c r="K906" s="61">
        <v>0</v>
      </c>
      <c r="L906" s="41">
        <f>SUM(Data[[#This Row],[CHELTUIELI DE PERSONAL LEI]:[CHELTUIELI DE CAPITAL (ACTIVE NEFINANCIARE ) LEI]])</f>
        <v>31383.56</v>
      </c>
      <c r="M906" s="41">
        <f>Data[[#This Row],[TOTAL CHELTUIELI LEI]]/Data[[#This Row],[CURS VALUTAR EURO BNR 22 07 2020]]</f>
        <v>6484.0726431272087</v>
      </c>
      <c r="N906" s="49">
        <v>1882</v>
      </c>
      <c r="O906" s="54"/>
      <c r="P906" s="54">
        <v>1194</v>
      </c>
      <c r="Q906" s="54"/>
      <c r="R906" s="54">
        <f>Data[[#This Row],[PERSOANE ÎNSCRISE ÎN LISTELE ELECTORALE (TURUL 1)            ]]+Data[[#This Row],[PERSOANE ÎNSCRISE ÎN LISTELE ELECTORALE (TURUL AL 2-LEA)]]</f>
        <v>1882</v>
      </c>
      <c r="S906" s="54">
        <f>Data[[#This Row],[PERSOANE CARE AU PARTICIPAT LA VOT (TURUL 1)]]+Data[[#This Row],[PERSOANE CARE AU PARTICIPAT LA VOT  (TURUL AL 2-LEA)]]</f>
        <v>1194</v>
      </c>
      <c r="T906" s="41">
        <f>Data[[#This Row],[TOTAL CHELTUIELI LEI]]/Data[[#This Row],[NUMĂRUL PERSOANELOR ÎNSCRISE ÎN LISTELE ELECTORALE]]</f>
        <v>16.675642933049946</v>
      </c>
      <c r="U906" s="41">
        <f>Data[[#This Row],[TOTAL CHELTUIELI EURO]]/Data[[#This Row],[NUMĂRUL PERSOANELOR ÎNSCRISE ÎN LISTELE ELECTORALE]]</f>
        <v>3.4453095872089312</v>
      </c>
      <c r="V906" s="41">
        <f>Data[[#This Row],[TOTAL CHELTUIELI LEI]]/Data[[#This Row],[NUMĂRUL PERSOANELOR CARE AU PARTICIPAT LA VOT]]</f>
        <v>26.284388609715243</v>
      </c>
      <c r="W906" s="41">
        <f>Data[[#This Row],[TOTAL CHELTUIELI EURO]]/Data[[#This Row],[NUMĂRUL PERSOANELOR CARE AU PARTICIPAT LA VOT]]</f>
        <v>5.4305466022840942</v>
      </c>
      <c r="X906" s="43">
        <v>4.8400999999999996</v>
      </c>
      <c r="Y906" s="114" t="s">
        <v>2920</v>
      </c>
      <c r="Z906" s="44">
        <v>16</v>
      </c>
      <c r="AA906" s="115" t="s">
        <v>3106</v>
      </c>
      <c r="AB906" s="44">
        <v>3</v>
      </c>
      <c r="AC906" s="45"/>
    </row>
    <row r="907" spans="1:29" ht="12" customHeight="1" x14ac:dyDescent="0.2">
      <c r="A907" s="37">
        <v>906</v>
      </c>
      <c r="B907" s="38" t="s">
        <v>17</v>
      </c>
      <c r="C907" s="39" t="s">
        <v>1763</v>
      </c>
      <c r="D907" s="40">
        <v>44101</v>
      </c>
      <c r="E907" s="38">
        <v>1</v>
      </c>
      <c r="F907" s="38"/>
      <c r="G907" s="38" t="s">
        <v>2</v>
      </c>
      <c r="H907" s="38" t="s">
        <v>2</v>
      </c>
      <c r="I907" s="61">
        <v>600</v>
      </c>
      <c r="J907" s="61">
        <v>10003</v>
      </c>
      <c r="K907" s="61">
        <v>0</v>
      </c>
      <c r="L907" s="41">
        <f>SUM(Data[[#This Row],[CHELTUIELI DE PERSONAL LEI]:[CHELTUIELI DE CAPITAL (ACTIVE NEFINANCIARE ) LEI]])</f>
        <v>10603</v>
      </c>
      <c r="M907" s="41">
        <f>Data[[#This Row],[TOTAL CHELTUIELI LEI]]/Data[[#This Row],[CURS VALUTAR EURO BNR 22 07 2020]]</f>
        <v>2190.6572178260781</v>
      </c>
      <c r="N907" s="49">
        <v>1946</v>
      </c>
      <c r="O907" s="54"/>
      <c r="P907" s="54">
        <v>1187</v>
      </c>
      <c r="Q907" s="54"/>
      <c r="R907" s="54">
        <f>Data[[#This Row],[PERSOANE ÎNSCRISE ÎN LISTELE ELECTORALE (TURUL 1)            ]]+Data[[#This Row],[PERSOANE ÎNSCRISE ÎN LISTELE ELECTORALE (TURUL AL 2-LEA)]]</f>
        <v>1946</v>
      </c>
      <c r="S907" s="54">
        <f>Data[[#This Row],[PERSOANE CARE AU PARTICIPAT LA VOT (TURUL 1)]]+Data[[#This Row],[PERSOANE CARE AU PARTICIPAT LA VOT  (TURUL AL 2-LEA)]]</f>
        <v>1187</v>
      </c>
      <c r="T907" s="41">
        <f>Data[[#This Row],[TOTAL CHELTUIELI LEI]]/Data[[#This Row],[NUMĂRUL PERSOANELOR ÎNSCRISE ÎN LISTELE ELECTORALE]]</f>
        <v>5.4486125385405959</v>
      </c>
      <c r="U907" s="41">
        <f>Data[[#This Row],[TOTAL CHELTUIELI EURO]]/Data[[#This Row],[NUMĂRUL PERSOANELOR ÎNSCRISE ÎN LISTELE ELECTORALE]]</f>
        <v>1.1257231335180258</v>
      </c>
      <c r="V907" s="41">
        <f>Data[[#This Row],[TOTAL CHELTUIELI LEI]]/Data[[#This Row],[NUMĂRUL PERSOANELOR CARE AU PARTICIPAT LA VOT]]</f>
        <v>8.932603201347936</v>
      </c>
      <c r="W907" s="41">
        <f>Data[[#This Row],[TOTAL CHELTUIELI EURO]]/Data[[#This Row],[NUMĂRUL PERSOANELOR CARE AU PARTICIPAT LA VOT]]</f>
        <v>1.8455410428189369</v>
      </c>
      <c r="X907" s="43">
        <v>4.8400999999999996</v>
      </c>
      <c r="Y907" s="114" t="s">
        <v>2892</v>
      </c>
      <c r="Z907" s="44">
        <v>5</v>
      </c>
      <c r="AA907" s="115" t="s">
        <v>3107</v>
      </c>
      <c r="AB907" s="44">
        <v>1</v>
      </c>
      <c r="AC907" s="45"/>
    </row>
    <row r="908" spans="1:29" ht="12" customHeight="1" x14ac:dyDescent="0.2">
      <c r="A908" s="37">
        <v>907</v>
      </c>
      <c r="B908" s="38" t="s">
        <v>17</v>
      </c>
      <c r="C908" s="39" t="s">
        <v>1643</v>
      </c>
      <c r="D908" s="40">
        <v>44101</v>
      </c>
      <c r="E908" s="38">
        <v>1</v>
      </c>
      <c r="F908" s="38"/>
      <c r="G908" s="38" t="s">
        <v>2</v>
      </c>
      <c r="H908" s="38" t="s">
        <v>2</v>
      </c>
      <c r="I908" s="61">
        <v>0</v>
      </c>
      <c r="J908" s="61">
        <v>21787</v>
      </c>
      <c r="K908" s="61">
        <v>0</v>
      </c>
      <c r="L908" s="41">
        <f>SUM(Data[[#This Row],[CHELTUIELI DE PERSONAL LEI]:[CHELTUIELI DE CAPITAL (ACTIVE NEFINANCIARE ) LEI]])</f>
        <v>21787</v>
      </c>
      <c r="M908" s="41">
        <f>Data[[#This Row],[TOTAL CHELTUIELI LEI]]/Data[[#This Row],[CURS VALUTAR EURO BNR 22 07 2020]]</f>
        <v>4501.3532778248391</v>
      </c>
      <c r="N908" s="49">
        <v>3940</v>
      </c>
      <c r="O908" s="54"/>
      <c r="P908" s="54">
        <v>2297</v>
      </c>
      <c r="Q908" s="54"/>
      <c r="R908" s="54">
        <f>Data[[#This Row],[PERSOANE ÎNSCRISE ÎN LISTELE ELECTORALE (TURUL 1)            ]]+Data[[#This Row],[PERSOANE ÎNSCRISE ÎN LISTELE ELECTORALE (TURUL AL 2-LEA)]]</f>
        <v>3940</v>
      </c>
      <c r="S908" s="54">
        <f>Data[[#This Row],[PERSOANE CARE AU PARTICIPAT LA VOT (TURUL 1)]]+Data[[#This Row],[PERSOANE CARE AU PARTICIPAT LA VOT  (TURUL AL 2-LEA)]]</f>
        <v>2297</v>
      </c>
      <c r="T908" s="41">
        <f>Data[[#This Row],[TOTAL CHELTUIELI LEI]]/Data[[#This Row],[NUMĂRUL PERSOANELOR ÎNSCRISE ÎN LISTELE ELECTORALE]]</f>
        <v>5.5296954314720814</v>
      </c>
      <c r="U908" s="41">
        <f>Data[[#This Row],[TOTAL CHELTUIELI EURO]]/Data[[#This Row],[NUMĂRUL PERSOANELOR ÎNSCRISE ÎN LISTELE ELECTORALE]]</f>
        <v>1.1424754512245785</v>
      </c>
      <c r="V908" s="41">
        <f>Data[[#This Row],[TOTAL CHELTUIELI LEI]]/Data[[#This Row],[NUMĂRUL PERSOANELOR CARE AU PARTICIPAT LA VOT]]</f>
        <v>9.4849804092294292</v>
      </c>
      <c r="W908" s="41">
        <f>Data[[#This Row],[TOTAL CHELTUIELI EURO]]/Data[[#This Row],[NUMĂRUL PERSOANELOR CARE AU PARTICIPAT LA VOT]]</f>
        <v>1.9596662071505613</v>
      </c>
      <c r="X908" s="43">
        <v>4.8400999999999996</v>
      </c>
      <c r="Y908" s="114" t="s">
        <v>2892</v>
      </c>
      <c r="Z908" s="44">
        <v>5</v>
      </c>
      <c r="AA908" s="115" t="s">
        <v>3107</v>
      </c>
      <c r="AB908" s="44">
        <v>1</v>
      </c>
      <c r="AC908" s="45"/>
    </row>
    <row r="909" spans="1:29" ht="12" customHeight="1" x14ac:dyDescent="0.2">
      <c r="A909" s="37">
        <v>908</v>
      </c>
      <c r="B909" s="38" t="s">
        <v>17</v>
      </c>
      <c r="C909" s="39" t="s">
        <v>1572</v>
      </c>
      <c r="D909" s="40">
        <v>44101</v>
      </c>
      <c r="E909" s="38">
        <v>1</v>
      </c>
      <c r="F909" s="38"/>
      <c r="G909" s="38" t="s">
        <v>2</v>
      </c>
      <c r="H909" s="38" t="s">
        <v>2</v>
      </c>
      <c r="I909" s="61">
        <v>13921</v>
      </c>
      <c r="J909" s="61">
        <v>4798.7</v>
      </c>
      <c r="K909" s="61">
        <v>0</v>
      </c>
      <c r="L909" s="41">
        <f>SUM(Data[[#This Row],[CHELTUIELI DE PERSONAL LEI]:[CHELTUIELI DE CAPITAL (ACTIVE NEFINANCIARE ) LEI]])</f>
        <v>18719.7</v>
      </c>
      <c r="M909" s="41">
        <f>Data[[#This Row],[TOTAL CHELTUIELI LEI]]/Data[[#This Row],[CURS VALUTAR EURO BNR 22 07 2020]]</f>
        <v>3867.6267019276465</v>
      </c>
      <c r="N909" s="49">
        <v>1068</v>
      </c>
      <c r="O909" s="54"/>
      <c r="P909" s="54">
        <v>961</v>
      </c>
      <c r="Q909" s="54"/>
      <c r="R909" s="54">
        <f>Data[[#This Row],[PERSOANE ÎNSCRISE ÎN LISTELE ELECTORALE (TURUL 1)            ]]+Data[[#This Row],[PERSOANE ÎNSCRISE ÎN LISTELE ELECTORALE (TURUL AL 2-LEA)]]</f>
        <v>1068</v>
      </c>
      <c r="S909" s="54">
        <f>Data[[#This Row],[PERSOANE CARE AU PARTICIPAT LA VOT (TURUL 1)]]+Data[[#This Row],[PERSOANE CARE AU PARTICIPAT LA VOT  (TURUL AL 2-LEA)]]</f>
        <v>961</v>
      </c>
      <c r="T909" s="41">
        <f>Data[[#This Row],[TOTAL CHELTUIELI LEI]]/Data[[#This Row],[NUMĂRUL PERSOANELOR ÎNSCRISE ÎN LISTELE ELECTORALE]]</f>
        <v>17.527808988764047</v>
      </c>
      <c r="U909" s="41">
        <f>Data[[#This Row],[TOTAL CHELTUIELI EURO]]/Data[[#This Row],[NUMĂRUL PERSOANELOR ÎNSCRISE ÎN LISTELE ELECTORALE]]</f>
        <v>3.6213733164116539</v>
      </c>
      <c r="V909" s="41">
        <f>Data[[#This Row],[TOTAL CHELTUIELI LEI]]/Data[[#This Row],[NUMĂRUL PERSOANELOR CARE AU PARTICIPAT LA VOT]]</f>
        <v>19.47939646201873</v>
      </c>
      <c r="W909" s="41">
        <f>Data[[#This Row],[TOTAL CHELTUIELI EURO]]/Data[[#This Row],[NUMĂRUL PERSOANELOR CARE AU PARTICIPAT LA VOT]]</f>
        <v>4.0245855379059794</v>
      </c>
      <c r="X909" s="43">
        <v>4.8400999999999996</v>
      </c>
      <c r="Y909" s="114" t="s">
        <v>2907</v>
      </c>
      <c r="Z909" s="44">
        <v>17</v>
      </c>
      <c r="AA909" s="115" t="s">
        <v>3106</v>
      </c>
      <c r="AB909" s="44">
        <v>3</v>
      </c>
      <c r="AC909" s="45"/>
    </row>
    <row r="910" spans="1:29" ht="12" customHeight="1" x14ac:dyDescent="0.2">
      <c r="A910" s="37">
        <v>909</v>
      </c>
      <c r="B910" s="38" t="s">
        <v>17</v>
      </c>
      <c r="C910" s="39" t="s">
        <v>1037</v>
      </c>
      <c r="D910" s="40">
        <v>44101</v>
      </c>
      <c r="E910" s="38">
        <v>1</v>
      </c>
      <c r="F910" s="38"/>
      <c r="G910" s="38" t="s">
        <v>2</v>
      </c>
      <c r="H910" s="38" t="s">
        <v>2</v>
      </c>
      <c r="I910" s="61">
        <v>7980</v>
      </c>
      <c r="J910" s="61">
        <v>5700</v>
      </c>
      <c r="K910" s="61">
        <v>0</v>
      </c>
      <c r="L910" s="41">
        <f>SUM(Data[[#This Row],[CHELTUIELI DE PERSONAL LEI]:[CHELTUIELI DE CAPITAL (ACTIVE NEFINANCIARE ) LEI]])</f>
        <v>13680</v>
      </c>
      <c r="M910" s="41">
        <f>Data[[#This Row],[TOTAL CHELTUIELI LEI]]/Data[[#This Row],[CURS VALUTAR EURO BNR 22 07 2020]]</f>
        <v>2826.3878845478403</v>
      </c>
      <c r="N910" s="49">
        <v>2300</v>
      </c>
      <c r="O910" s="54"/>
      <c r="P910" s="54">
        <v>1642</v>
      </c>
      <c r="Q910" s="54"/>
      <c r="R910" s="54">
        <f>Data[[#This Row],[PERSOANE ÎNSCRISE ÎN LISTELE ELECTORALE (TURUL 1)            ]]+Data[[#This Row],[PERSOANE ÎNSCRISE ÎN LISTELE ELECTORALE (TURUL AL 2-LEA)]]</f>
        <v>2300</v>
      </c>
      <c r="S910" s="54">
        <f>Data[[#This Row],[PERSOANE CARE AU PARTICIPAT LA VOT (TURUL 1)]]+Data[[#This Row],[PERSOANE CARE AU PARTICIPAT LA VOT  (TURUL AL 2-LEA)]]</f>
        <v>1642</v>
      </c>
      <c r="T910" s="41">
        <f>Data[[#This Row],[TOTAL CHELTUIELI LEI]]/Data[[#This Row],[NUMĂRUL PERSOANELOR ÎNSCRISE ÎN LISTELE ELECTORALE]]</f>
        <v>5.947826086956522</v>
      </c>
      <c r="U910" s="41">
        <f>Data[[#This Row],[TOTAL CHELTUIELI EURO]]/Data[[#This Row],[NUMĂRUL PERSOANELOR ÎNSCRISE ÎN LISTELE ELECTORALE]]</f>
        <v>1.2288642976294957</v>
      </c>
      <c r="V910" s="41">
        <f>Data[[#This Row],[TOTAL CHELTUIELI LEI]]/Data[[#This Row],[NUMĂRUL PERSOANELOR CARE AU PARTICIPAT LA VOT]]</f>
        <v>8.3313032886723501</v>
      </c>
      <c r="W910" s="41">
        <f>Data[[#This Row],[TOTAL CHELTUIELI EURO]]/Data[[#This Row],[NUMĂRUL PERSOANELOR CARE AU PARTICIPAT LA VOT]]</f>
        <v>1.721308090467625</v>
      </c>
      <c r="X910" s="43">
        <v>4.8400999999999996</v>
      </c>
      <c r="Y910" s="114" t="s">
        <v>2892</v>
      </c>
      <c r="Z910" s="44">
        <v>5</v>
      </c>
      <c r="AA910" s="115" t="s">
        <v>3107</v>
      </c>
      <c r="AB910" s="44">
        <v>1</v>
      </c>
      <c r="AC910" s="45"/>
    </row>
    <row r="911" spans="1:29" ht="12" customHeight="1" x14ac:dyDescent="0.2">
      <c r="A911" s="37">
        <v>910</v>
      </c>
      <c r="B911" s="38" t="s">
        <v>17</v>
      </c>
      <c r="C911" s="39" t="s">
        <v>1648</v>
      </c>
      <c r="D911" s="40">
        <v>44101</v>
      </c>
      <c r="E911" s="38">
        <v>1</v>
      </c>
      <c r="F911" s="38"/>
      <c r="G911" s="38" t="s">
        <v>2</v>
      </c>
      <c r="H911" s="38" t="s">
        <v>2</v>
      </c>
      <c r="I911" s="61">
        <v>6744</v>
      </c>
      <c r="J911" s="61">
        <v>11757</v>
      </c>
      <c r="K911" s="61">
        <v>0</v>
      </c>
      <c r="L911" s="41">
        <f>SUM(Data[[#This Row],[CHELTUIELI DE PERSONAL LEI]:[CHELTUIELI DE CAPITAL (ACTIVE NEFINANCIARE ) LEI]])</f>
        <v>18501</v>
      </c>
      <c r="M911" s="41">
        <f>Data[[#This Row],[TOTAL CHELTUIELI LEI]]/Data[[#This Row],[CURS VALUTAR EURO BNR 22 07 2020]]</f>
        <v>3822.4416850891512</v>
      </c>
      <c r="N911" s="49">
        <v>1381</v>
      </c>
      <c r="O911" s="54"/>
      <c r="P911" s="54">
        <v>854</v>
      </c>
      <c r="Q911" s="54"/>
      <c r="R911" s="54">
        <f>Data[[#This Row],[PERSOANE ÎNSCRISE ÎN LISTELE ELECTORALE (TURUL 1)            ]]+Data[[#This Row],[PERSOANE ÎNSCRISE ÎN LISTELE ELECTORALE (TURUL AL 2-LEA)]]</f>
        <v>1381</v>
      </c>
      <c r="S911" s="54">
        <f>Data[[#This Row],[PERSOANE CARE AU PARTICIPAT LA VOT (TURUL 1)]]+Data[[#This Row],[PERSOANE CARE AU PARTICIPAT LA VOT  (TURUL AL 2-LEA)]]</f>
        <v>854</v>
      </c>
      <c r="T911" s="41">
        <f>Data[[#This Row],[TOTAL CHELTUIELI LEI]]/Data[[#This Row],[NUMĂRUL PERSOANELOR ÎNSCRISE ÎN LISTELE ELECTORALE]]</f>
        <v>13.396813902968864</v>
      </c>
      <c r="U911" s="41">
        <f>Data[[#This Row],[TOTAL CHELTUIELI EURO]]/Data[[#This Row],[NUMĂRUL PERSOANELOR ÎNSCRISE ÎN LISTELE ELECTORALE]]</f>
        <v>2.7678795692173432</v>
      </c>
      <c r="V911" s="41">
        <f>Data[[#This Row],[TOTAL CHELTUIELI LEI]]/Data[[#This Row],[NUMĂRUL PERSOANELOR CARE AU PARTICIPAT LA VOT]]</f>
        <v>21.66393442622951</v>
      </c>
      <c r="W911" s="41">
        <f>Data[[#This Row],[TOTAL CHELTUIELI EURO]]/Data[[#This Row],[NUMĂRUL PERSOANELOR CARE AU PARTICIPAT LA VOT]]</f>
        <v>4.4759270317203175</v>
      </c>
      <c r="X911" s="43">
        <v>4.8400999999999996</v>
      </c>
      <c r="Y911" s="114" t="s">
        <v>2906</v>
      </c>
      <c r="Z911" s="44">
        <v>13</v>
      </c>
      <c r="AA911" s="115" t="s">
        <v>3108</v>
      </c>
      <c r="AB911" s="44">
        <v>2</v>
      </c>
      <c r="AC911" s="45"/>
    </row>
    <row r="912" spans="1:29" ht="12" customHeight="1" x14ac:dyDescent="0.2">
      <c r="A912" s="37">
        <v>911</v>
      </c>
      <c r="B912" s="38" t="s">
        <v>17</v>
      </c>
      <c r="C912" s="39" t="s">
        <v>1764</v>
      </c>
      <c r="D912" s="40">
        <v>44101</v>
      </c>
      <c r="E912" s="38">
        <v>1</v>
      </c>
      <c r="F912" s="38"/>
      <c r="G912" s="38" t="s">
        <v>2</v>
      </c>
      <c r="H912" s="38" t="s">
        <v>2</v>
      </c>
      <c r="I912" s="61">
        <v>9793</v>
      </c>
      <c r="J912" s="61">
        <v>5131</v>
      </c>
      <c r="K912" s="61">
        <v>0</v>
      </c>
      <c r="L912" s="41">
        <f>SUM(Data[[#This Row],[CHELTUIELI DE PERSONAL LEI]:[CHELTUIELI DE CAPITAL (ACTIVE NEFINANCIARE ) LEI]])</f>
        <v>14924</v>
      </c>
      <c r="M912" s="41">
        <f>Data[[#This Row],[TOTAL CHELTUIELI LEI]]/Data[[#This Row],[CURS VALUTAR EURO BNR 22 07 2020]]</f>
        <v>3083.4073676163716</v>
      </c>
      <c r="N912" s="49">
        <v>1875</v>
      </c>
      <c r="O912" s="54"/>
      <c r="P912" s="54">
        <v>1249</v>
      </c>
      <c r="Q912" s="54"/>
      <c r="R912" s="54">
        <f>Data[[#This Row],[PERSOANE ÎNSCRISE ÎN LISTELE ELECTORALE (TURUL 1)            ]]+Data[[#This Row],[PERSOANE ÎNSCRISE ÎN LISTELE ELECTORALE (TURUL AL 2-LEA)]]</f>
        <v>1875</v>
      </c>
      <c r="S912" s="54">
        <f>Data[[#This Row],[PERSOANE CARE AU PARTICIPAT LA VOT (TURUL 1)]]+Data[[#This Row],[PERSOANE CARE AU PARTICIPAT LA VOT  (TURUL AL 2-LEA)]]</f>
        <v>1249</v>
      </c>
      <c r="T912" s="41">
        <f>Data[[#This Row],[TOTAL CHELTUIELI LEI]]/Data[[#This Row],[NUMĂRUL PERSOANELOR ÎNSCRISE ÎN LISTELE ELECTORALE]]</f>
        <v>7.9594666666666667</v>
      </c>
      <c r="U912" s="41">
        <f>Data[[#This Row],[TOTAL CHELTUIELI EURO]]/Data[[#This Row],[NUMĂRUL PERSOANELOR ÎNSCRISE ÎN LISTELE ELECTORALE]]</f>
        <v>1.6444839293953981</v>
      </c>
      <c r="V912" s="41">
        <f>Data[[#This Row],[TOTAL CHELTUIELI LEI]]/Data[[#This Row],[NUMĂRUL PERSOANELOR CARE AU PARTICIPAT LA VOT]]</f>
        <v>11.948759007205764</v>
      </c>
      <c r="W912" s="41">
        <f>Data[[#This Row],[TOTAL CHELTUIELI EURO]]/Data[[#This Row],[NUMĂRUL PERSOANELOR CARE AU PARTICIPAT LA VOT]]</f>
        <v>2.4687008547769187</v>
      </c>
      <c r="X912" s="43">
        <v>4.8400999999999996</v>
      </c>
      <c r="Y912" s="114" t="s">
        <v>2886</v>
      </c>
      <c r="Z912" s="44">
        <v>7</v>
      </c>
      <c r="AA912" s="115" t="s">
        <v>3107</v>
      </c>
      <c r="AB912" s="44">
        <v>1</v>
      </c>
      <c r="AC912" s="45"/>
    </row>
    <row r="913" spans="1:29" ht="12" customHeight="1" x14ac:dyDescent="0.2">
      <c r="A913" s="37">
        <v>912</v>
      </c>
      <c r="B913" s="38" t="s">
        <v>17</v>
      </c>
      <c r="C913" s="39" t="s">
        <v>1765</v>
      </c>
      <c r="D913" s="40">
        <v>44101</v>
      </c>
      <c r="E913" s="38">
        <v>1</v>
      </c>
      <c r="F913" s="38"/>
      <c r="G913" s="38" t="s">
        <v>2</v>
      </c>
      <c r="H913" s="38" t="s">
        <v>2</v>
      </c>
      <c r="I913" s="61">
        <v>2000</v>
      </c>
      <c r="J913" s="61">
        <v>37890</v>
      </c>
      <c r="K913" s="61">
        <v>0</v>
      </c>
      <c r="L913" s="41">
        <f>SUM(Data[[#This Row],[CHELTUIELI DE PERSONAL LEI]:[CHELTUIELI DE CAPITAL (ACTIVE NEFINANCIARE ) LEI]])</f>
        <v>39890</v>
      </c>
      <c r="M913" s="41">
        <f>Data[[#This Row],[TOTAL CHELTUIELI LEI]]/Data[[#This Row],[CURS VALUTAR EURO BNR 22 07 2020]]</f>
        <v>8241.5652569161794</v>
      </c>
      <c r="N913" s="54">
        <v>3207</v>
      </c>
      <c r="O913" s="54"/>
      <c r="P913" s="54">
        <v>2199</v>
      </c>
      <c r="Q913" s="54"/>
      <c r="R913" s="54">
        <f>Data[[#This Row],[PERSOANE ÎNSCRISE ÎN LISTELE ELECTORALE (TURUL 1)            ]]+Data[[#This Row],[PERSOANE ÎNSCRISE ÎN LISTELE ELECTORALE (TURUL AL 2-LEA)]]</f>
        <v>3207</v>
      </c>
      <c r="S913" s="54">
        <f>Data[[#This Row],[PERSOANE CARE AU PARTICIPAT LA VOT (TURUL 1)]]+Data[[#This Row],[PERSOANE CARE AU PARTICIPAT LA VOT  (TURUL AL 2-LEA)]]</f>
        <v>2199</v>
      </c>
      <c r="T913" s="41">
        <f>Data[[#This Row],[TOTAL CHELTUIELI LEI]]/Data[[#This Row],[NUMĂRUL PERSOANELOR ÎNSCRISE ÎN LISTELE ELECTORALE]]</f>
        <v>12.438415965076395</v>
      </c>
      <c r="U913" s="41">
        <f>Data[[#This Row],[TOTAL CHELTUIELI EURO]]/Data[[#This Row],[NUMĂRUL PERSOANELOR ÎNSCRISE ÎN LISTELE ELECTORALE]]</f>
        <v>2.5698675575042653</v>
      </c>
      <c r="V913" s="41">
        <f>Data[[#This Row],[TOTAL CHELTUIELI LEI]]/Data[[#This Row],[NUMĂRUL PERSOANELOR CARE AU PARTICIPAT LA VOT]]</f>
        <v>18.14006366530241</v>
      </c>
      <c r="W913" s="41">
        <f>Data[[#This Row],[TOTAL CHELTUIELI EURO]]/Data[[#This Row],[NUMĂRUL PERSOANELOR CARE AU PARTICIPAT LA VOT]]</f>
        <v>3.7478696029632466</v>
      </c>
      <c r="X913" s="43">
        <v>4.8400999999999996</v>
      </c>
      <c r="Y913" s="114" t="s">
        <v>2897</v>
      </c>
      <c r="Z913" s="44">
        <v>12</v>
      </c>
      <c r="AA913" s="115" t="s">
        <v>3108</v>
      </c>
      <c r="AB913" s="44">
        <v>2</v>
      </c>
      <c r="AC913" s="45"/>
    </row>
    <row r="914" spans="1:29" ht="12" customHeight="1" x14ac:dyDescent="0.2">
      <c r="A914" s="37">
        <v>913</v>
      </c>
      <c r="B914" s="38" t="s">
        <v>17</v>
      </c>
      <c r="C914" s="39" t="s">
        <v>1766</v>
      </c>
      <c r="D914" s="40">
        <v>44101</v>
      </c>
      <c r="E914" s="38">
        <v>1</v>
      </c>
      <c r="F914" s="38"/>
      <c r="G914" s="38" t="s">
        <v>2</v>
      </c>
      <c r="H914" s="38" t="s">
        <v>2</v>
      </c>
      <c r="I914" s="61">
        <v>7150</v>
      </c>
      <c r="J914" s="61">
        <v>14500</v>
      </c>
      <c r="K914" s="61">
        <v>0</v>
      </c>
      <c r="L914" s="41">
        <f>SUM(Data[[#This Row],[CHELTUIELI DE PERSONAL LEI]:[CHELTUIELI DE CAPITAL (ACTIVE NEFINANCIARE ) LEI]])</f>
        <v>21650</v>
      </c>
      <c r="M914" s="41">
        <f>Data[[#This Row],[TOTAL CHELTUIELI LEI]]/Data[[#This Row],[CURS VALUTAR EURO BNR 22 07 2020]]</f>
        <v>4473.0480775190599</v>
      </c>
      <c r="N914" s="54">
        <v>1625</v>
      </c>
      <c r="O914" s="54"/>
      <c r="P914" s="54">
        <v>1127</v>
      </c>
      <c r="Q914" s="54"/>
      <c r="R914" s="54">
        <f>Data[[#This Row],[PERSOANE ÎNSCRISE ÎN LISTELE ELECTORALE (TURUL 1)            ]]+Data[[#This Row],[PERSOANE ÎNSCRISE ÎN LISTELE ELECTORALE (TURUL AL 2-LEA)]]</f>
        <v>1625</v>
      </c>
      <c r="S914" s="54">
        <f>Data[[#This Row],[PERSOANE CARE AU PARTICIPAT LA VOT (TURUL 1)]]+Data[[#This Row],[PERSOANE CARE AU PARTICIPAT LA VOT  (TURUL AL 2-LEA)]]</f>
        <v>1127</v>
      </c>
      <c r="T914" s="41">
        <f>Data[[#This Row],[TOTAL CHELTUIELI LEI]]/Data[[#This Row],[NUMĂRUL PERSOANELOR ÎNSCRISE ÎN LISTELE ELECTORALE]]</f>
        <v>13.323076923076924</v>
      </c>
      <c r="U914" s="41">
        <f>Data[[#This Row],[TOTAL CHELTUIELI EURO]]/Data[[#This Row],[NUMĂRUL PERSOANELOR ÎNSCRISE ÎN LISTELE ELECTORALE]]</f>
        <v>2.7526449707809602</v>
      </c>
      <c r="V914" s="41">
        <f>Data[[#This Row],[TOTAL CHELTUIELI LEI]]/Data[[#This Row],[NUMĂRUL PERSOANELOR CARE AU PARTICIPAT LA VOT]]</f>
        <v>19.210292812777286</v>
      </c>
      <c r="W914" s="41">
        <f>Data[[#This Row],[TOTAL CHELTUIELI EURO]]/Data[[#This Row],[NUMĂRUL PERSOANELOR CARE AU PARTICIPAT LA VOT]]</f>
        <v>3.9689867591118544</v>
      </c>
      <c r="X914" s="43">
        <v>4.8400999999999996</v>
      </c>
      <c r="Y914" s="114" t="s">
        <v>2906</v>
      </c>
      <c r="Z914" s="44">
        <v>13</v>
      </c>
      <c r="AA914" s="115" t="s">
        <v>3108</v>
      </c>
      <c r="AB914" s="44">
        <v>2</v>
      </c>
      <c r="AC914" s="45"/>
    </row>
    <row r="915" spans="1:29" ht="12" customHeight="1" x14ac:dyDescent="0.2">
      <c r="A915" s="37">
        <v>914</v>
      </c>
      <c r="B915" s="38" t="s">
        <v>18</v>
      </c>
      <c r="C915" s="39" t="s">
        <v>1767</v>
      </c>
      <c r="D915" s="40">
        <v>44101</v>
      </c>
      <c r="E915" s="38">
        <v>1</v>
      </c>
      <c r="F915" s="38"/>
      <c r="G915" s="38" t="s">
        <v>2</v>
      </c>
      <c r="H915" s="38" t="s">
        <v>2</v>
      </c>
      <c r="I915" s="39">
        <v>94000</v>
      </c>
      <c r="J915" s="39">
        <v>755293.88</v>
      </c>
      <c r="K915" s="39">
        <v>0</v>
      </c>
      <c r="L915" s="41">
        <f>SUM(Data[[#This Row],[CHELTUIELI DE PERSONAL LEI]:[CHELTUIELI DE CAPITAL (ACTIVE NEFINANCIARE ) LEI]])</f>
        <v>849293.88</v>
      </c>
      <c r="M915" s="41">
        <f>Data[[#This Row],[TOTAL CHELTUIELI LEI]]/Data[[#This Row],[CURS VALUTAR EURO BNR 22 07 2020]]</f>
        <v>175470.31672899323</v>
      </c>
      <c r="N915" s="49">
        <v>279022</v>
      </c>
      <c r="O915" s="54"/>
      <c r="P915" s="54">
        <v>99146</v>
      </c>
      <c r="Q915" s="54"/>
      <c r="R915" s="54">
        <f>Data[[#This Row],[PERSOANE ÎNSCRISE ÎN LISTELE ELECTORALE (TURUL 1)            ]]+Data[[#This Row],[PERSOANE ÎNSCRISE ÎN LISTELE ELECTORALE (TURUL AL 2-LEA)]]</f>
        <v>279022</v>
      </c>
      <c r="S915" s="54">
        <f>Data[[#This Row],[PERSOANE CARE AU PARTICIPAT LA VOT (TURUL 1)]]+Data[[#This Row],[PERSOANE CARE AU PARTICIPAT LA VOT  (TURUL AL 2-LEA)]]</f>
        <v>99146</v>
      </c>
      <c r="T915" s="41">
        <f>Data[[#This Row],[TOTAL CHELTUIELI LEI]]/Data[[#This Row],[NUMĂRUL PERSOANELOR ÎNSCRISE ÎN LISTELE ELECTORALE]]</f>
        <v>3.0438240712201905</v>
      </c>
      <c r="U915" s="41">
        <f>Data[[#This Row],[TOTAL CHELTUIELI EURO]]/Data[[#This Row],[NUMĂRUL PERSOANELOR ÎNSCRISE ÎN LISTELE ELECTORALE]]</f>
        <v>0.62887627760174192</v>
      </c>
      <c r="V915" s="41">
        <f>Data[[#This Row],[TOTAL CHELTUIELI LEI]]/Data[[#This Row],[NUMĂRUL PERSOANELOR CARE AU PARTICIPAT LA VOT]]</f>
        <v>8.5660932362374673</v>
      </c>
      <c r="W915" s="41">
        <f>Data[[#This Row],[TOTAL CHELTUIELI EURO]]/Data[[#This Row],[NUMĂRUL PERSOANELOR CARE AU PARTICIPAT LA VOT]]</f>
        <v>1.7698174079538582</v>
      </c>
      <c r="X915" s="43">
        <v>4.8400999999999996</v>
      </c>
      <c r="Y915" s="114" t="s">
        <v>2884</v>
      </c>
      <c r="Z915" s="44">
        <v>3</v>
      </c>
      <c r="AA915" s="115" t="s">
        <v>3105</v>
      </c>
      <c r="AB915" s="44">
        <v>0</v>
      </c>
      <c r="AC915" s="45"/>
    </row>
    <row r="916" spans="1:29" ht="12" customHeight="1" x14ac:dyDescent="0.2">
      <c r="A916" s="37">
        <v>915</v>
      </c>
      <c r="B916" s="38" t="s">
        <v>18</v>
      </c>
      <c r="C916" s="39" t="s">
        <v>1768</v>
      </c>
      <c r="D916" s="40">
        <v>44101</v>
      </c>
      <c r="E916" s="38">
        <v>1</v>
      </c>
      <c r="F916" s="38"/>
      <c r="G916" s="38" t="s">
        <v>2</v>
      </c>
      <c r="H916" s="38" t="s">
        <v>2</v>
      </c>
      <c r="I916" s="39">
        <v>3200</v>
      </c>
      <c r="J916" s="39">
        <v>4185.3100000000004</v>
      </c>
      <c r="K916" s="39">
        <v>0</v>
      </c>
      <c r="L916" s="41">
        <f>SUM(Data[[#This Row],[CHELTUIELI DE PERSONAL LEI]:[CHELTUIELI DE CAPITAL (ACTIVE NEFINANCIARE ) LEI]])</f>
        <v>7385.31</v>
      </c>
      <c r="M916" s="41">
        <f>Data[[#This Row],[TOTAL CHELTUIELI LEI]]/Data[[#This Row],[CURS VALUTAR EURO BNR 22 07 2020]]</f>
        <v>1525.8589698559949</v>
      </c>
      <c r="N916" s="49">
        <v>23031</v>
      </c>
      <c r="O916" s="54"/>
      <c r="P916" s="54">
        <v>8530</v>
      </c>
      <c r="Q916" s="54"/>
      <c r="R916" s="54">
        <f>Data[[#This Row],[PERSOANE ÎNSCRISE ÎN LISTELE ELECTORALE (TURUL 1)            ]]+Data[[#This Row],[PERSOANE ÎNSCRISE ÎN LISTELE ELECTORALE (TURUL AL 2-LEA)]]</f>
        <v>23031</v>
      </c>
      <c r="S916" s="54">
        <f>Data[[#This Row],[PERSOANE CARE AU PARTICIPAT LA VOT (TURUL 1)]]+Data[[#This Row],[PERSOANE CARE AU PARTICIPAT LA VOT  (TURUL AL 2-LEA)]]</f>
        <v>8530</v>
      </c>
      <c r="T916" s="41">
        <f>Data[[#This Row],[TOTAL CHELTUIELI LEI]]/Data[[#This Row],[NUMĂRUL PERSOANELOR ÎNSCRISE ÎN LISTELE ELECTORALE]]</f>
        <v>0.32066822977725679</v>
      </c>
      <c r="U916" s="41">
        <f>Data[[#This Row],[TOTAL CHELTUIELI EURO]]/Data[[#This Row],[NUMĂRUL PERSOANELOR ÎNSCRISE ÎN LISTELE ELECTORALE]]</f>
        <v>6.6252397631713561E-2</v>
      </c>
      <c r="V916" s="41">
        <f>Data[[#This Row],[TOTAL CHELTUIELI LEI]]/Data[[#This Row],[NUMĂRUL PERSOANELOR CARE AU PARTICIPAT LA VOT]]</f>
        <v>0.86580422039859328</v>
      </c>
      <c r="W916" s="41">
        <f>Data[[#This Row],[TOTAL CHELTUIELI EURO]]/Data[[#This Row],[NUMĂRUL PERSOANELOR CARE AU PARTICIPAT LA VOT]]</f>
        <v>0.17888147360562659</v>
      </c>
      <c r="X916" s="43">
        <v>4.8400999999999996</v>
      </c>
      <c r="Y916" s="114" t="s">
        <v>2890</v>
      </c>
      <c r="Z916" s="44">
        <v>0</v>
      </c>
      <c r="AA916" s="115" t="s">
        <v>3105</v>
      </c>
      <c r="AB916" s="44">
        <v>0</v>
      </c>
      <c r="AC916" s="45"/>
    </row>
    <row r="917" spans="1:29" ht="12" customHeight="1" x14ac:dyDescent="0.2">
      <c r="A917" s="37">
        <v>916</v>
      </c>
      <c r="B917" s="38" t="s">
        <v>18</v>
      </c>
      <c r="C917" s="39" t="s">
        <v>1769</v>
      </c>
      <c r="D917" s="40">
        <v>44101</v>
      </c>
      <c r="E917" s="38">
        <v>1</v>
      </c>
      <c r="F917" s="38"/>
      <c r="G917" s="38" t="s">
        <v>2</v>
      </c>
      <c r="H917" s="38" t="s">
        <v>2</v>
      </c>
      <c r="I917" s="39">
        <v>0</v>
      </c>
      <c r="J917" s="39">
        <v>50122.91</v>
      </c>
      <c r="K917" s="39">
        <v>0</v>
      </c>
      <c r="L917" s="41">
        <f>SUM(Data[[#This Row],[CHELTUIELI DE PERSONAL LEI]:[CHELTUIELI DE CAPITAL (ACTIVE NEFINANCIARE ) LEI]])</f>
        <v>50122.91</v>
      </c>
      <c r="M917" s="41">
        <f>Data[[#This Row],[TOTAL CHELTUIELI LEI]]/Data[[#This Row],[CURS VALUTAR EURO BNR 22 07 2020]]</f>
        <v>10355.759178529372</v>
      </c>
      <c r="N917" s="49">
        <v>31935</v>
      </c>
      <c r="O917" s="54"/>
      <c r="P917" s="54">
        <v>10206</v>
      </c>
      <c r="Q917" s="54"/>
      <c r="R917" s="54">
        <f>Data[[#This Row],[PERSOANE ÎNSCRISE ÎN LISTELE ELECTORALE (TURUL 1)            ]]+Data[[#This Row],[PERSOANE ÎNSCRISE ÎN LISTELE ELECTORALE (TURUL AL 2-LEA)]]</f>
        <v>31935</v>
      </c>
      <c r="S917" s="54">
        <f>Data[[#This Row],[PERSOANE CARE AU PARTICIPAT LA VOT (TURUL 1)]]+Data[[#This Row],[PERSOANE CARE AU PARTICIPAT LA VOT  (TURUL AL 2-LEA)]]</f>
        <v>10206</v>
      </c>
      <c r="T917" s="41">
        <f>Data[[#This Row],[TOTAL CHELTUIELI LEI]]/Data[[#This Row],[NUMĂRUL PERSOANELOR ÎNSCRISE ÎN LISTELE ELECTORALE]]</f>
        <v>1.5695290433693441</v>
      </c>
      <c r="U917" s="41">
        <f>Data[[#This Row],[TOTAL CHELTUIELI EURO]]/Data[[#This Row],[NUMĂRUL PERSOANELOR ÎNSCRISE ÎN LISTELE ELECTORALE]]</f>
        <v>0.32427616027961081</v>
      </c>
      <c r="V917" s="41">
        <f>Data[[#This Row],[TOTAL CHELTUIELI LEI]]/Data[[#This Row],[NUMĂRUL PERSOANELOR CARE AU PARTICIPAT LA VOT]]</f>
        <v>4.9111218890848525</v>
      </c>
      <c r="W917" s="41">
        <f>Data[[#This Row],[TOTAL CHELTUIELI EURO]]/Data[[#This Row],[NUMĂRUL PERSOANELOR CARE AU PARTICIPAT LA VOT]]</f>
        <v>1.0146736408513983</v>
      </c>
      <c r="X917" s="43">
        <v>4.8400999999999996</v>
      </c>
      <c r="Y917" s="114" t="s">
        <v>2894</v>
      </c>
      <c r="Z917" s="44">
        <v>1</v>
      </c>
      <c r="AA917" s="115" t="s">
        <v>3105</v>
      </c>
      <c r="AB917" s="44">
        <v>0</v>
      </c>
      <c r="AC917" s="45"/>
    </row>
    <row r="918" spans="1:29" ht="12" customHeight="1" x14ac:dyDescent="0.2">
      <c r="A918" s="37">
        <v>917</v>
      </c>
      <c r="B918" s="38" t="s">
        <v>18</v>
      </c>
      <c r="C918" s="39" t="s">
        <v>1770</v>
      </c>
      <c r="D918" s="40">
        <v>44101</v>
      </c>
      <c r="E918" s="38">
        <v>1</v>
      </c>
      <c r="F918" s="38"/>
      <c r="G918" s="38" t="s">
        <v>2</v>
      </c>
      <c r="H918" s="38" t="s">
        <v>2</v>
      </c>
      <c r="I918" s="39">
        <v>7290</v>
      </c>
      <c r="J918" s="39">
        <v>2759.35</v>
      </c>
      <c r="K918" s="39">
        <v>0</v>
      </c>
      <c r="L918" s="41">
        <f>SUM(Data[[#This Row],[CHELTUIELI DE PERSONAL LEI]:[CHELTUIELI DE CAPITAL (ACTIVE NEFINANCIARE ) LEI]])</f>
        <v>10049.35</v>
      </c>
      <c r="M918" s="41">
        <f>Data[[#This Row],[TOTAL CHELTUIELI LEI]]/Data[[#This Row],[CURS VALUTAR EURO BNR 22 07 2020]]</f>
        <v>2076.2690853494764</v>
      </c>
      <c r="N918" s="49">
        <v>18974</v>
      </c>
      <c r="O918" s="54"/>
      <c r="P918" s="54">
        <v>7446</v>
      </c>
      <c r="Q918" s="54"/>
      <c r="R918" s="54">
        <f>Data[[#This Row],[PERSOANE ÎNSCRISE ÎN LISTELE ELECTORALE (TURUL 1)            ]]+Data[[#This Row],[PERSOANE ÎNSCRISE ÎN LISTELE ELECTORALE (TURUL AL 2-LEA)]]</f>
        <v>18974</v>
      </c>
      <c r="S918" s="54">
        <f>Data[[#This Row],[PERSOANE CARE AU PARTICIPAT LA VOT (TURUL 1)]]+Data[[#This Row],[PERSOANE CARE AU PARTICIPAT LA VOT  (TURUL AL 2-LEA)]]</f>
        <v>7446</v>
      </c>
      <c r="T918" s="41">
        <f>Data[[#This Row],[TOTAL CHELTUIELI LEI]]/Data[[#This Row],[NUMĂRUL PERSOANELOR ÎNSCRISE ÎN LISTELE ELECTORALE]]</f>
        <v>0.52963792558237588</v>
      </c>
      <c r="U918" s="41">
        <f>Data[[#This Row],[TOTAL CHELTUIELI EURO]]/Data[[#This Row],[NUMĂRUL PERSOANELOR ÎNSCRISE ÎN LISTELE ELECTORALE]]</f>
        <v>0.10942706257771036</v>
      </c>
      <c r="V918" s="41">
        <f>Data[[#This Row],[TOTAL CHELTUIELI LEI]]/Data[[#This Row],[NUMĂRUL PERSOANELOR CARE AU PARTICIPAT LA VOT]]</f>
        <v>1.3496306741874833</v>
      </c>
      <c r="W918" s="41">
        <f>Data[[#This Row],[TOTAL CHELTUIELI EURO]]/Data[[#This Row],[NUMĂRUL PERSOANELOR CARE AU PARTICIPAT LA VOT]]</f>
        <v>0.27884355161824825</v>
      </c>
      <c r="X918" s="43">
        <v>4.8400999999999996</v>
      </c>
      <c r="Y918" s="114" t="s">
        <v>2890</v>
      </c>
      <c r="Z918" s="44">
        <v>0</v>
      </c>
      <c r="AA918" s="115" t="s">
        <v>3105</v>
      </c>
      <c r="AB918" s="44">
        <v>0</v>
      </c>
      <c r="AC918" s="45"/>
    </row>
    <row r="919" spans="1:29" ht="12" customHeight="1" x14ac:dyDescent="0.2">
      <c r="A919" s="37">
        <v>918</v>
      </c>
      <c r="B919" s="38" t="s">
        <v>18</v>
      </c>
      <c r="C919" s="39" t="s">
        <v>1771</v>
      </c>
      <c r="D919" s="40">
        <v>44101</v>
      </c>
      <c r="E919" s="38">
        <v>1</v>
      </c>
      <c r="F919" s="38"/>
      <c r="G919" s="38" t="s">
        <v>2</v>
      </c>
      <c r="H919" s="38" t="s">
        <v>2</v>
      </c>
      <c r="I919" s="39">
        <v>14900</v>
      </c>
      <c r="J919" s="39">
        <v>20646.830000000002</v>
      </c>
      <c r="K919" s="39">
        <v>0</v>
      </c>
      <c r="L919" s="41">
        <f>SUM(Data[[#This Row],[CHELTUIELI DE PERSONAL LEI]:[CHELTUIELI DE CAPITAL (ACTIVE NEFINANCIARE ) LEI]])</f>
        <v>35546.83</v>
      </c>
      <c r="M919" s="41">
        <f>Data[[#This Row],[TOTAL CHELTUIELI LEI]]/Data[[#This Row],[CURS VALUTAR EURO BNR 22 07 2020]]</f>
        <v>7344.2346232515865</v>
      </c>
      <c r="N919" s="49">
        <v>46513</v>
      </c>
      <c r="O919" s="54"/>
      <c r="P919" s="54">
        <v>16267</v>
      </c>
      <c r="Q919" s="54"/>
      <c r="R919" s="54">
        <f>Data[[#This Row],[PERSOANE ÎNSCRISE ÎN LISTELE ELECTORALE (TURUL 1)            ]]+Data[[#This Row],[PERSOANE ÎNSCRISE ÎN LISTELE ELECTORALE (TURUL AL 2-LEA)]]</f>
        <v>46513</v>
      </c>
      <c r="S919" s="54">
        <f>Data[[#This Row],[PERSOANE CARE AU PARTICIPAT LA VOT (TURUL 1)]]+Data[[#This Row],[PERSOANE CARE AU PARTICIPAT LA VOT  (TURUL AL 2-LEA)]]</f>
        <v>16267</v>
      </c>
      <c r="T919" s="41">
        <f>Data[[#This Row],[TOTAL CHELTUIELI LEI]]/Data[[#This Row],[NUMĂRUL PERSOANELOR ÎNSCRISE ÎN LISTELE ELECTORALE]]</f>
        <v>0.76423430008814741</v>
      </c>
      <c r="U919" s="41">
        <f>Data[[#This Row],[TOTAL CHELTUIELI EURO]]/Data[[#This Row],[NUMĂRUL PERSOANELOR ÎNSCRISE ÎN LISTELE ELECTORALE]]</f>
        <v>0.15789638645650864</v>
      </c>
      <c r="V919" s="41">
        <f>Data[[#This Row],[TOTAL CHELTUIELI LEI]]/Data[[#This Row],[NUMĂRUL PERSOANELOR CARE AU PARTICIPAT LA VOT]]</f>
        <v>2.1852111637056617</v>
      </c>
      <c r="W919" s="41">
        <f>Data[[#This Row],[TOTAL CHELTUIELI EURO]]/Data[[#This Row],[NUMĂRUL PERSOANELOR CARE AU PARTICIPAT LA VOT]]</f>
        <v>0.45148058174534866</v>
      </c>
      <c r="X919" s="43">
        <v>4.8400999999999996</v>
      </c>
      <c r="Y919" s="114" t="s">
        <v>2890</v>
      </c>
      <c r="Z919" s="44">
        <v>0</v>
      </c>
      <c r="AA919" s="115" t="s">
        <v>3105</v>
      </c>
      <c r="AB919" s="44">
        <v>0</v>
      </c>
      <c r="AC919" s="45"/>
    </row>
    <row r="920" spans="1:29" ht="12" customHeight="1" x14ac:dyDescent="0.2">
      <c r="A920" s="37">
        <v>919</v>
      </c>
      <c r="B920" s="38" t="s">
        <v>18</v>
      </c>
      <c r="C920" s="39" t="s">
        <v>3018</v>
      </c>
      <c r="D920" s="40">
        <v>44101</v>
      </c>
      <c r="E920" s="38">
        <v>1</v>
      </c>
      <c r="F920" s="38"/>
      <c r="G920" s="38" t="s">
        <v>2</v>
      </c>
      <c r="H920" s="38" t="s">
        <v>2</v>
      </c>
      <c r="I920" s="39">
        <v>2520</v>
      </c>
      <c r="J920" s="39">
        <v>14285</v>
      </c>
      <c r="K920" s="39">
        <v>0</v>
      </c>
      <c r="L920" s="41">
        <f>SUM(Data[[#This Row],[CHELTUIELI DE PERSONAL LEI]:[CHELTUIELI DE CAPITAL (ACTIVE NEFINANCIARE ) LEI]])</f>
        <v>16805</v>
      </c>
      <c r="M920" s="41">
        <f>Data[[#This Row],[TOTAL CHELTUIELI LEI]]/Data[[#This Row],[CURS VALUTAR EURO BNR 22 07 2020]]</f>
        <v>3472.0357017417</v>
      </c>
      <c r="N920" s="49">
        <v>7555</v>
      </c>
      <c r="O920" s="54"/>
      <c r="P920" s="54">
        <v>3388</v>
      </c>
      <c r="Q920" s="54"/>
      <c r="R920" s="54">
        <f>Data[[#This Row],[PERSOANE ÎNSCRISE ÎN LISTELE ELECTORALE (TURUL 1)            ]]+Data[[#This Row],[PERSOANE ÎNSCRISE ÎN LISTELE ELECTORALE (TURUL AL 2-LEA)]]</f>
        <v>7555</v>
      </c>
      <c r="S920" s="54">
        <f>Data[[#This Row],[PERSOANE CARE AU PARTICIPAT LA VOT (TURUL 1)]]+Data[[#This Row],[PERSOANE CARE AU PARTICIPAT LA VOT  (TURUL AL 2-LEA)]]</f>
        <v>3388</v>
      </c>
      <c r="T920" s="41">
        <f>Data[[#This Row],[TOTAL CHELTUIELI LEI]]/Data[[#This Row],[NUMĂRUL PERSOANELOR ÎNSCRISE ÎN LISTELE ELECTORALE]]</f>
        <v>2.2243547319655859</v>
      </c>
      <c r="U920" s="41">
        <f>Data[[#This Row],[TOTAL CHELTUIELI EURO]]/Data[[#This Row],[NUMĂRUL PERSOANELOR ÎNSCRISE ÎN LISTELE ELECTORALE]]</f>
        <v>0.45956792875469227</v>
      </c>
      <c r="V920" s="41">
        <f>Data[[#This Row],[TOTAL CHELTUIELI LEI]]/Data[[#This Row],[NUMĂRUL PERSOANELOR CARE AU PARTICIPAT LA VOT]]</f>
        <v>4.9601534828807559</v>
      </c>
      <c r="W920" s="41">
        <f>Data[[#This Row],[TOTAL CHELTUIELI EURO]]/Data[[#This Row],[NUMĂRUL PERSOANELOR CARE AU PARTICIPAT LA VOT]]</f>
        <v>1.0248039261339139</v>
      </c>
      <c r="X920" s="43">
        <v>4.8400999999999996</v>
      </c>
      <c r="Y920" s="114" t="s">
        <v>2891</v>
      </c>
      <c r="Z920" s="44">
        <v>2</v>
      </c>
      <c r="AA920" s="115" t="s">
        <v>3105</v>
      </c>
      <c r="AB920" s="44">
        <v>0</v>
      </c>
      <c r="AC920" s="45"/>
    </row>
    <row r="921" spans="1:29" ht="12" customHeight="1" x14ac:dyDescent="0.2">
      <c r="A921" s="37">
        <v>920</v>
      </c>
      <c r="B921" s="38" t="s">
        <v>18</v>
      </c>
      <c r="C921" s="39" t="s">
        <v>1772</v>
      </c>
      <c r="D921" s="40">
        <v>44101</v>
      </c>
      <c r="E921" s="38">
        <v>1</v>
      </c>
      <c r="F921" s="38"/>
      <c r="G921" s="38" t="s">
        <v>2</v>
      </c>
      <c r="H921" s="38" t="s">
        <v>2</v>
      </c>
      <c r="I921" s="39">
        <v>214200</v>
      </c>
      <c r="J921" s="39">
        <v>5311</v>
      </c>
      <c r="K921" s="39">
        <v>0</v>
      </c>
      <c r="L921" s="41">
        <f>SUM(Data[[#This Row],[CHELTUIELI DE PERSONAL LEI]:[CHELTUIELI DE CAPITAL (ACTIVE NEFINANCIARE ) LEI]])</f>
        <v>219511</v>
      </c>
      <c r="M921" s="41">
        <f>Data[[#This Row],[TOTAL CHELTUIELI LEI]]/Data[[#This Row],[CURS VALUTAR EURO BNR 22 07 2020]]</f>
        <v>45352.575360013223</v>
      </c>
      <c r="N921" s="49">
        <v>5480</v>
      </c>
      <c r="O921" s="54"/>
      <c r="P921" s="54">
        <v>2431</v>
      </c>
      <c r="Q921" s="54"/>
      <c r="R921" s="54">
        <f>Data[[#This Row],[PERSOANE ÎNSCRISE ÎN LISTELE ELECTORALE (TURUL 1)            ]]+Data[[#This Row],[PERSOANE ÎNSCRISE ÎN LISTELE ELECTORALE (TURUL AL 2-LEA)]]</f>
        <v>5480</v>
      </c>
      <c r="S921" s="54">
        <f>Data[[#This Row],[PERSOANE CARE AU PARTICIPAT LA VOT (TURUL 1)]]+Data[[#This Row],[PERSOANE CARE AU PARTICIPAT LA VOT  (TURUL AL 2-LEA)]]</f>
        <v>2431</v>
      </c>
      <c r="T921" s="41">
        <f>Data[[#This Row],[TOTAL CHELTUIELI LEI]]/Data[[#This Row],[NUMĂRUL PERSOANELOR ÎNSCRISE ÎN LISTELE ELECTORALE]]</f>
        <v>40.056751824817518</v>
      </c>
      <c r="U921" s="41">
        <f>Data[[#This Row],[TOTAL CHELTUIELI EURO]]/Data[[#This Row],[NUMĂRUL PERSOANELOR ÎNSCRISE ÎN LISTELE ELECTORALE]]</f>
        <v>8.2760174014622674</v>
      </c>
      <c r="V921" s="41">
        <f>Data[[#This Row],[TOTAL CHELTUIELI LEI]]/Data[[#This Row],[NUMĂRUL PERSOANELOR CARE AU PARTICIPAT LA VOT]]</f>
        <v>90.296585767174008</v>
      </c>
      <c r="W921" s="41">
        <f>Data[[#This Row],[TOTAL CHELTUIELI EURO]]/Data[[#This Row],[NUMĂRUL PERSOANELOR CARE AU PARTICIPAT LA VOT]]</f>
        <v>18.655933920202887</v>
      </c>
      <c r="X921" s="43">
        <v>4.8400999999999996</v>
      </c>
      <c r="Y921" s="114" t="s">
        <v>2902</v>
      </c>
      <c r="Z921" s="44">
        <v>40</v>
      </c>
      <c r="AA921" s="115" t="s">
        <v>3112</v>
      </c>
      <c r="AB921" s="44">
        <v>8</v>
      </c>
      <c r="AC921" s="45"/>
    </row>
    <row r="922" spans="1:29" ht="12" customHeight="1" x14ac:dyDescent="0.2">
      <c r="A922" s="37">
        <v>921</v>
      </c>
      <c r="B922" s="38" t="s">
        <v>18</v>
      </c>
      <c r="C922" s="39" t="s">
        <v>1773</v>
      </c>
      <c r="D922" s="40">
        <v>44101</v>
      </c>
      <c r="E922" s="38">
        <v>1</v>
      </c>
      <c r="F922" s="38"/>
      <c r="G922" s="38" t="s">
        <v>2</v>
      </c>
      <c r="H922" s="38" t="s">
        <v>2</v>
      </c>
      <c r="I922" s="39">
        <v>2000</v>
      </c>
      <c r="J922" s="39">
        <v>3478</v>
      </c>
      <c r="K922" s="39">
        <v>0</v>
      </c>
      <c r="L922" s="41">
        <f>SUM(Data[[#This Row],[CHELTUIELI DE PERSONAL LEI]:[CHELTUIELI DE CAPITAL (ACTIVE NEFINANCIARE ) LEI]])</f>
        <v>5478</v>
      </c>
      <c r="M922" s="41">
        <f>Data[[#This Row],[TOTAL CHELTUIELI LEI]]/Data[[#This Row],[CURS VALUTAR EURO BNR 22 07 2020]]</f>
        <v>1131.7947976281482</v>
      </c>
      <c r="N922" s="49">
        <v>883</v>
      </c>
      <c r="O922" s="54"/>
      <c r="P922" s="54">
        <v>607</v>
      </c>
      <c r="Q922" s="54"/>
      <c r="R922" s="54">
        <f>Data[[#This Row],[PERSOANE ÎNSCRISE ÎN LISTELE ELECTORALE (TURUL 1)            ]]+Data[[#This Row],[PERSOANE ÎNSCRISE ÎN LISTELE ELECTORALE (TURUL AL 2-LEA)]]</f>
        <v>883</v>
      </c>
      <c r="S922" s="54">
        <f>Data[[#This Row],[PERSOANE CARE AU PARTICIPAT LA VOT (TURUL 1)]]+Data[[#This Row],[PERSOANE CARE AU PARTICIPAT LA VOT  (TURUL AL 2-LEA)]]</f>
        <v>607</v>
      </c>
      <c r="T922" s="41">
        <f>Data[[#This Row],[TOTAL CHELTUIELI LEI]]/Data[[#This Row],[NUMĂRUL PERSOANELOR ÎNSCRISE ÎN LISTELE ELECTORALE]]</f>
        <v>6.2038505096262737</v>
      </c>
      <c r="U922" s="41">
        <f>Data[[#This Row],[TOTAL CHELTUIELI EURO]]/Data[[#This Row],[NUMĂRUL PERSOANELOR ÎNSCRISE ÎN LISTELE ELECTORALE]]</f>
        <v>1.2817608127159097</v>
      </c>
      <c r="V922" s="41">
        <f>Data[[#This Row],[TOTAL CHELTUIELI LEI]]/Data[[#This Row],[NUMĂRUL PERSOANELOR CARE AU PARTICIPAT LA VOT]]</f>
        <v>9.0247116968698524</v>
      </c>
      <c r="W922" s="41">
        <f>Data[[#This Row],[TOTAL CHELTUIELI EURO]]/Data[[#This Row],[NUMĂRUL PERSOANELOR CARE AU PARTICIPAT LA VOT]]</f>
        <v>1.864571330524132</v>
      </c>
      <c r="X922" s="43">
        <v>4.8400999999999996</v>
      </c>
      <c r="Y922" s="114" t="s">
        <v>2889</v>
      </c>
      <c r="Z922" s="44">
        <v>6</v>
      </c>
      <c r="AA922" s="115" t="s">
        <v>3107</v>
      </c>
      <c r="AB922" s="44">
        <v>1</v>
      </c>
      <c r="AC922" s="45"/>
    </row>
    <row r="923" spans="1:29" ht="12" customHeight="1" x14ac:dyDescent="0.2">
      <c r="A923" s="37">
        <v>922</v>
      </c>
      <c r="B923" s="38" t="s">
        <v>18</v>
      </c>
      <c r="C923" s="39" t="s">
        <v>1774</v>
      </c>
      <c r="D923" s="40">
        <v>44101</v>
      </c>
      <c r="E923" s="38">
        <v>1</v>
      </c>
      <c r="F923" s="38"/>
      <c r="G923" s="38" t="s">
        <v>2</v>
      </c>
      <c r="H923" s="38" t="s">
        <v>2</v>
      </c>
      <c r="I923" s="39">
        <v>7363</v>
      </c>
      <c r="J923" s="39">
        <v>0</v>
      </c>
      <c r="K923" s="39">
        <v>0</v>
      </c>
      <c r="L923" s="41">
        <f>SUM(Data[[#This Row],[CHELTUIELI DE PERSONAL LEI]:[CHELTUIELI DE CAPITAL (ACTIVE NEFINANCIARE ) LEI]])</f>
        <v>7363</v>
      </c>
      <c r="M923" s="41">
        <f>Data[[#This Row],[TOTAL CHELTUIELI LEI]]/Data[[#This Row],[CURS VALUTAR EURO BNR 22 07 2020]]</f>
        <v>1521.2495609594844</v>
      </c>
      <c r="N923" s="49">
        <v>949</v>
      </c>
      <c r="O923" s="54"/>
      <c r="P923" s="54">
        <v>710</v>
      </c>
      <c r="Q923" s="54"/>
      <c r="R923" s="54">
        <f>Data[[#This Row],[PERSOANE ÎNSCRISE ÎN LISTELE ELECTORALE (TURUL 1)            ]]+Data[[#This Row],[PERSOANE ÎNSCRISE ÎN LISTELE ELECTORALE (TURUL AL 2-LEA)]]</f>
        <v>949</v>
      </c>
      <c r="S923" s="54">
        <f>Data[[#This Row],[PERSOANE CARE AU PARTICIPAT LA VOT (TURUL 1)]]+Data[[#This Row],[PERSOANE CARE AU PARTICIPAT LA VOT  (TURUL AL 2-LEA)]]</f>
        <v>710</v>
      </c>
      <c r="T923" s="41">
        <f>Data[[#This Row],[TOTAL CHELTUIELI LEI]]/Data[[#This Row],[NUMĂRUL PERSOANELOR ÎNSCRISE ÎN LISTELE ELECTORALE]]</f>
        <v>7.7586933614330871</v>
      </c>
      <c r="U923" s="41">
        <f>Data[[#This Row],[TOTAL CHELTUIELI EURO]]/Data[[#This Row],[NUMĂRUL PERSOANELOR ÎNSCRISE ÎN LISTELE ELECTORALE]]</f>
        <v>1.6030026985874439</v>
      </c>
      <c r="V923" s="41">
        <f>Data[[#This Row],[TOTAL CHELTUIELI LEI]]/Data[[#This Row],[NUMĂRUL PERSOANELOR CARE AU PARTICIPAT LA VOT]]</f>
        <v>10.370422535211267</v>
      </c>
      <c r="W923" s="41">
        <f>Data[[#This Row],[TOTAL CHELTUIELI EURO]]/Data[[#This Row],[NUMĂRUL PERSOANELOR CARE AU PARTICIPAT LA VOT]]</f>
        <v>2.1426050154358935</v>
      </c>
      <c r="X923" s="43">
        <v>4.8400999999999996</v>
      </c>
      <c r="Y923" s="114" t="s">
        <v>2886</v>
      </c>
      <c r="Z923" s="44">
        <v>7</v>
      </c>
      <c r="AA923" s="115" t="s">
        <v>3107</v>
      </c>
      <c r="AB923" s="44">
        <v>1</v>
      </c>
      <c r="AC923" s="45"/>
    </row>
    <row r="924" spans="1:29" ht="12" customHeight="1" x14ac:dyDescent="0.2">
      <c r="A924" s="37">
        <v>923</v>
      </c>
      <c r="B924" s="38" t="s">
        <v>18</v>
      </c>
      <c r="C924" s="39" t="s">
        <v>1775</v>
      </c>
      <c r="D924" s="40">
        <v>44101</v>
      </c>
      <c r="E924" s="38">
        <v>1</v>
      </c>
      <c r="F924" s="38"/>
      <c r="G924" s="38" t="s">
        <v>2</v>
      </c>
      <c r="H924" s="38" t="s">
        <v>2</v>
      </c>
      <c r="I924" s="39">
        <v>0</v>
      </c>
      <c r="J924" s="39">
        <v>0</v>
      </c>
      <c r="K924" s="39">
        <v>0</v>
      </c>
      <c r="L924" s="41">
        <f>SUM(Data[[#This Row],[CHELTUIELI DE PERSONAL LEI]:[CHELTUIELI DE CAPITAL (ACTIVE NEFINANCIARE ) LEI]])</f>
        <v>0</v>
      </c>
      <c r="M924" s="41">
        <f>Data[[#This Row],[TOTAL CHELTUIELI LEI]]/Data[[#This Row],[CURS VALUTAR EURO BNR 22 07 2020]]</f>
        <v>0</v>
      </c>
      <c r="N924" s="49">
        <v>11632</v>
      </c>
      <c r="O924" s="54"/>
      <c r="P924" s="54">
        <v>5709</v>
      </c>
      <c r="Q924" s="54"/>
      <c r="R924" s="54">
        <f>Data[[#This Row],[PERSOANE ÎNSCRISE ÎN LISTELE ELECTORALE (TURUL 1)            ]]+Data[[#This Row],[PERSOANE ÎNSCRISE ÎN LISTELE ELECTORALE (TURUL AL 2-LEA)]]</f>
        <v>11632</v>
      </c>
      <c r="S924" s="54">
        <f>Data[[#This Row],[PERSOANE CARE AU PARTICIPAT LA VOT (TURUL 1)]]+Data[[#This Row],[PERSOANE CARE AU PARTICIPAT LA VOT  (TURUL AL 2-LEA)]]</f>
        <v>5709</v>
      </c>
      <c r="T924" s="41">
        <f>Data[[#This Row],[TOTAL CHELTUIELI LEI]]/Data[[#This Row],[NUMĂRUL PERSOANELOR ÎNSCRISE ÎN LISTELE ELECTORALE]]</f>
        <v>0</v>
      </c>
      <c r="U924" s="41">
        <f>Data[[#This Row],[TOTAL CHELTUIELI EURO]]/Data[[#This Row],[NUMĂRUL PERSOANELOR ÎNSCRISE ÎN LISTELE ELECTORALE]]</f>
        <v>0</v>
      </c>
      <c r="V924" s="41">
        <f>Data[[#This Row],[TOTAL CHELTUIELI LEI]]/Data[[#This Row],[NUMĂRUL PERSOANELOR CARE AU PARTICIPAT LA VOT]]</f>
        <v>0</v>
      </c>
      <c r="W924" s="41">
        <f>Data[[#This Row],[TOTAL CHELTUIELI EURO]]/Data[[#This Row],[NUMĂRUL PERSOANELOR CARE AU PARTICIPAT LA VOT]]</f>
        <v>0</v>
      </c>
      <c r="X924" s="43">
        <v>4.8400999999999996</v>
      </c>
      <c r="Y924" s="114" t="s">
        <v>2890</v>
      </c>
      <c r="Z924" s="44">
        <v>0</v>
      </c>
      <c r="AA924" s="115" t="s">
        <v>3105</v>
      </c>
      <c r="AB924" s="44">
        <v>0</v>
      </c>
      <c r="AC924" s="45"/>
    </row>
    <row r="925" spans="1:29" ht="12" customHeight="1" x14ac:dyDescent="0.2">
      <c r="A925" s="37">
        <v>924</v>
      </c>
      <c r="B925" s="38" t="s">
        <v>18</v>
      </c>
      <c r="C925" s="39" t="s">
        <v>1776</v>
      </c>
      <c r="D925" s="40">
        <v>44101</v>
      </c>
      <c r="E925" s="38">
        <v>1</v>
      </c>
      <c r="F925" s="38"/>
      <c r="G925" s="38" t="s">
        <v>2</v>
      </c>
      <c r="H925" s="38" t="s">
        <v>2</v>
      </c>
      <c r="I925" s="39">
        <v>2400</v>
      </c>
      <c r="J925" s="39">
        <v>3679</v>
      </c>
      <c r="K925" s="39">
        <v>0</v>
      </c>
      <c r="L925" s="41">
        <f>SUM(Data[[#This Row],[CHELTUIELI DE PERSONAL LEI]:[CHELTUIELI DE CAPITAL (ACTIVE NEFINANCIARE ) LEI]])</f>
        <v>6079</v>
      </c>
      <c r="M925" s="41">
        <f>Data[[#This Row],[TOTAL CHELTUIELI LEI]]/Data[[#This Row],[CURS VALUTAR EURO BNR 22 07 2020]]</f>
        <v>1255.9657858308713</v>
      </c>
      <c r="N925" s="49">
        <v>1157</v>
      </c>
      <c r="O925" s="54"/>
      <c r="P925" s="54">
        <v>692</v>
      </c>
      <c r="Q925" s="54"/>
      <c r="R925" s="54">
        <f>Data[[#This Row],[PERSOANE ÎNSCRISE ÎN LISTELE ELECTORALE (TURUL 1)            ]]+Data[[#This Row],[PERSOANE ÎNSCRISE ÎN LISTELE ELECTORALE (TURUL AL 2-LEA)]]</f>
        <v>1157</v>
      </c>
      <c r="S925" s="54">
        <f>Data[[#This Row],[PERSOANE CARE AU PARTICIPAT LA VOT (TURUL 1)]]+Data[[#This Row],[PERSOANE CARE AU PARTICIPAT LA VOT  (TURUL AL 2-LEA)]]</f>
        <v>692</v>
      </c>
      <c r="T925" s="41">
        <f>Data[[#This Row],[TOTAL CHELTUIELI LEI]]/Data[[#This Row],[NUMĂRUL PERSOANELOR ÎNSCRISE ÎN LISTELE ELECTORALE]]</f>
        <v>5.2541054451166813</v>
      </c>
      <c r="U925" s="41">
        <f>Data[[#This Row],[TOTAL CHELTUIELI EURO]]/Data[[#This Row],[NUMĂRUL PERSOANELOR ÎNSCRISE ÎN LISTELE ELECTORALE]]</f>
        <v>1.0855365478227064</v>
      </c>
      <c r="V925" s="41">
        <f>Data[[#This Row],[TOTAL CHELTUIELI LEI]]/Data[[#This Row],[NUMĂRUL PERSOANELOR CARE AU PARTICIPAT LA VOT]]</f>
        <v>8.7846820809248563</v>
      </c>
      <c r="W925" s="41">
        <f>Data[[#This Row],[TOTAL CHELTUIELI EURO]]/Data[[#This Row],[NUMĂRUL PERSOANELOR CARE AU PARTICIPAT LA VOT]]</f>
        <v>1.8149794592931665</v>
      </c>
      <c r="X925" s="43">
        <v>4.8400999999999996</v>
      </c>
      <c r="Y925" s="114" t="s">
        <v>2892</v>
      </c>
      <c r="Z925" s="44">
        <v>5</v>
      </c>
      <c r="AA925" s="115" t="s">
        <v>3107</v>
      </c>
      <c r="AB925" s="44">
        <v>1</v>
      </c>
      <c r="AC925" s="45"/>
    </row>
    <row r="926" spans="1:29" ht="12" customHeight="1" x14ac:dyDescent="0.2">
      <c r="A926" s="37">
        <v>925</v>
      </c>
      <c r="B926" s="38" t="s">
        <v>18</v>
      </c>
      <c r="C926" s="39" t="s">
        <v>1777</v>
      </c>
      <c r="D926" s="40">
        <v>44101</v>
      </c>
      <c r="E926" s="38">
        <v>1</v>
      </c>
      <c r="F926" s="38"/>
      <c r="G926" s="38" t="s">
        <v>2</v>
      </c>
      <c r="H926" s="38" t="s">
        <v>2</v>
      </c>
      <c r="I926" s="39">
        <v>1800</v>
      </c>
      <c r="J926" s="39">
        <v>7038.18</v>
      </c>
      <c r="K926" s="39">
        <v>0</v>
      </c>
      <c r="L926" s="41">
        <f>SUM(Data[[#This Row],[CHELTUIELI DE PERSONAL LEI]:[CHELTUIELI DE CAPITAL (ACTIVE NEFINANCIARE ) LEI]])</f>
        <v>8838.18</v>
      </c>
      <c r="M926" s="41">
        <f>Data[[#This Row],[TOTAL CHELTUIELI LEI]]/Data[[#This Row],[CURS VALUTAR EURO BNR 22 07 2020]]</f>
        <v>1826.0325199892566</v>
      </c>
      <c r="N926" s="49">
        <v>10020</v>
      </c>
      <c r="O926" s="54"/>
      <c r="P926" s="54">
        <v>5012</v>
      </c>
      <c r="Q926" s="54"/>
      <c r="R926" s="54">
        <f>Data[[#This Row],[PERSOANE ÎNSCRISE ÎN LISTELE ELECTORALE (TURUL 1)            ]]+Data[[#This Row],[PERSOANE ÎNSCRISE ÎN LISTELE ELECTORALE (TURUL AL 2-LEA)]]</f>
        <v>10020</v>
      </c>
      <c r="S926" s="54">
        <f>Data[[#This Row],[PERSOANE CARE AU PARTICIPAT LA VOT (TURUL 1)]]+Data[[#This Row],[PERSOANE CARE AU PARTICIPAT LA VOT  (TURUL AL 2-LEA)]]</f>
        <v>5012</v>
      </c>
      <c r="T926" s="41">
        <f>Data[[#This Row],[TOTAL CHELTUIELI LEI]]/Data[[#This Row],[NUMĂRUL PERSOANELOR ÎNSCRISE ÎN LISTELE ELECTORALE]]</f>
        <v>0.88205389221556885</v>
      </c>
      <c r="U926" s="41">
        <f>Data[[#This Row],[TOTAL CHELTUIELI EURO]]/Data[[#This Row],[NUMĂRUL PERSOANELOR ÎNSCRISE ÎN LISTELE ELECTORALE]]</f>
        <v>0.18223877445002559</v>
      </c>
      <c r="V926" s="41">
        <f>Data[[#This Row],[TOTAL CHELTUIELI LEI]]/Data[[#This Row],[NUMĂRUL PERSOANELOR CARE AU PARTICIPAT LA VOT]]</f>
        <v>1.7634038308060656</v>
      </c>
      <c r="W926" s="41">
        <f>Data[[#This Row],[TOTAL CHELTUIELI EURO]]/Data[[#This Row],[NUMĂRUL PERSOANELOR CARE AU PARTICIPAT LA VOT]]</f>
        <v>0.36433210694119245</v>
      </c>
      <c r="X926" s="43">
        <v>4.8400999999999996</v>
      </c>
      <c r="Y926" s="114" t="s">
        <v>2890</v>
      </c>
      <c r="Z926" s="44">
        <v>0</v>
      </c>
      <c r="AA926" s="115" t="s">
        <v>3105</v>
      </c>
      <c r="AB926" s="44">
        <v>0</v>
      </c>
      <c r="AC926" s="45"/>
    </row>
    <row r="927" spans="1:29" ht="12" customHeight="1" x14ac:dyDescent="0.2">
      <c r="A927" s="37">
        <v>926</v>
      </c>
      <c r="B927" s="38" t="s">
        <v>18</v>
      </c>
      <c r="C927" s="39" t="s">
        <v>1778</v>
      </c>
      <c r="D927" s="40">
        <v>44101</v>
      </c>
      <c r="E927" s="38">
        <v>1</v>
      </c>
      <c r="F927" s="38"/>
      <c r="G927" s="38" t="s">
        <v>2</v>
      </c>
      <c r="H927" s="38" t="s">
        <v>2</v>
      </c>
      <c r="I927" s="39">
        <v>0</v>
      </c>
      <c r="J927" s="39">
        <v>636</v>
      </c>
      <c r="K927" s="39">
        <v>0</v>
      </c>
      <c r="L927" s="41">
        <f>SUM(Data[[#This Row],[CHELTUIELI DE PERSONAL LEI]:[CHELTUIELI DE CAPITAL (ACTIVE NEFINANCIARE ) LEI]])</f>
        <v>636</v>
      </c>
      <c r="M927" s="41">
        <f>Data[[#This Row],[TOTAL CHELTUIELI LEI]]/Data[[#This Row],[CURS VALUTAR EURO BNR 22 07 2020]]</f>
        <v>131.40224375529434</v>
      </c>
      <c r="N927" s="49">
        <v>1691</v>
      </c>
      <c r="O927" s="54"/>
      <c r="P927" s="54">
        <v>1138</v>
      </c>
      <c r="Q927" s="54"/>
      <c r="R927" s="54">
        <f>Data[[#This Row],[PERSOANE ÎNSCRISE ÎN LISTELE ELECTORALE (TURUL 1)            ]]+Data[[#This Row],[PERSOANE ÎNSCRISE ÎN LISTELE ELECTORALE (TURUL AL 2-LEA)]]</f>
        <v>1691</v>
      </c>
      <c r="S927" s="54">
        <f>Data[[#This Row],[PERSOANE CARE AU PARTICIPAT LA VOT (TURUL 1)]]+Data[[#This Row],[PERSOANE CARE AU PARTICIPAT LA VOT  (TURUL AL 2-LEA)]]</f>
        <v>1138</v>
      </c>
      <c r="T927" s="41">
        <f>Data[[#This Row],[TOTAL CHELTUIELI LEI]]/Data[[#This Row],[NUMĂRUL PERSOANELOR ÎNSCRISE ÎN LISTELE ELECTORALE]]</f>
        <v>0.37610881135422825</v>
      </c>
      <c r="U927" s="41">
        <f>Data[[#This Row],[TOTAL CHELTUIELI EURO]]/Data[[#This Row],[NUMĂRUL PERSOANELOR ÎNSCRISE ÎN LISTELE ELECTORALE]]</f>
        <v>7.7706826585035083E-2</v>
      </c>
      <c r="V927" s="41">
        <f>Data[[#This Row],[TOTAL CHELTUIELI LEI]]/Data[[#This Row],[NUMĂRUL PERSOANELOR CARE AU PARTICIPAT LA VOT]]</f>
        <v>0.5588752196836555</v>
      </c>
      <c r="W927" s="41">
        <f>Data[[#This Row],[TOTAL CHELTUIELI EURO]]/Data[[#This Row],[NUMĂRUL PERSOANELOR CARE AU PARTICIPAT LA VOT]]</f>
        <v>0.11546770101519713</v>
      </c>
      <c r="X927" s="43">
        <v>4.8400999999999996</v>
      </c>
      <c r="Y927" s="114" t="s">
        <v>2890</v>
      </c>
      <c r="Z927" s="44">
        <v>0</v>
      </c>
      <c r="AA927" s="115" t="s">
        <v>3105</v>
      </c>
      <c r="AB927" s="44">
        <v>0</v>
      </c>
      <c r="AC927" s="45"/>
    </row>
    <row r="928" spans="1:29" ht="12" customHeight="1" x14ac:dyDescent="0.2">
      <c r="A928" s="37">
        <v>927</v>
      </c>
      <c r="B928" s="38" t="s">
        <v>18</v>
      </c>
      <c r="C928" s="39" t="s">
        <v>1779</v>
      </c>
      <c r="D928" s="40">
        <v>44101</v>
      </c>
      <c r="E928" s="38">
        <v>1</v>
      </c>
      <c r="F928" s="38"/>
      <c r="G928" s="38" t="s">
        <v>2</v>
      </c>
      <c r="H928" s="38" t="s">
        <v>2</v>
      </c>
      <c r="I928" s="39">
        <v>1263</v>
      </c>
      <c r="J928" s="39">
        <v>6191</v>
      </c>
      <c r="K928" s="39">
        <v>0</v>
      </c>
      <c r="L928" s="41">
        <f>SUM(Data[[#This Row],[CHELTUIELI DE PERSONAL LEI]:[CHELTUIELI DE CAPITAL (ACTIVE NEFINANCIARE ) LEI]])</f>
        <v>7454</v>
      </c>
      <c r="M928" s="41">
        <f>Data[[#This Row],[TOTAL CHELTUIELI LEI]]/Data[[#This Row],[CURS VALUTAR EURO BNR 22 07 2020]]</f>
        <v>1540.0508253961696</v>
      </c>
      <c r="N928" s="49">
        <v>1102</v>
      </c>
      <c r="O928" s="54"/>
      <c r="P928" s="54">
        <v>866</v>
      </c>
      <c r="Q928" s="54"/>
      <c r="R928" s="54">
        <f>Data[[#This Row],[PERSOANE ÎNSCRISE ÎN LISTELE ELECTORALE (TURUL 1)            ]]+Data[[#This Row],[PERSOANE ÎNSCRISE ÎN LISTELE ELECTORALE (TURUL AL 2-LEA)]]</f>
        <v>1102</v>
      </c>
      <c r="S928" s="54">
        <f>Data[[#This Row],[PERSOANE CARE AU PARTICIPAT LA VOT (TURUL 1)]]+Data[[#This Row],[PERSOANE CARE AU PARTICIPAT LA VOT  (TURUL AL 2-LEA)]]</f>
        <v>866</v>
      </c>
      <c r="T928" s="41">
        <f>Data[[#This Row],[TOTAL CHELTUIELI LEI]]/Data[[#This Row],[NUMĂRUL PERSOANELOR ÎNSCRISE ÎN LISTELE ELECTORALE]]</f>
        <v>6.7640653357531759</v>
      </c>
      <c r="U928" s="41">
        <f>Data[[#This Row],[TOTAL CHELTUIELI EURO]]/Data[[#This Row],[NUMĂRUL PERSOANELOR ÎNSCRISE ÎN LISTELE ELECTORALE]]</f>
        <v>1.3975052862034207</v>
      </c>
      <c r="V928" s="41">
        <f>Data[[#This Row],[TOTAL CHELTUIELI LEI]]/Data[[#This Row],[NUMĂRUL PERSOANELOR CARE AU PARTICIPAT LA VOT]]</f>
        <v>8.6073903002309464</v>
      </c>
      <c r="W928" s="41">
        <f>Data[[#This Row],[TOTAL CHELTUIELI EURO]]/Data[[#This Row],[NUMĂRUL PERSOANELOR CARE AU PARTICIPAT LA VOT]]</f>
        <v>1.7783496829055077</v>
      </c>
      <c r="X928" s="43">
        <v>4.8400999999999996</v>
      </c>
      <c r="Y928" s="114" t="s">
        <v>2889</v>
      </c>
      <c r="Z928" s="44">
        <v>6</v>
      </c>
      <c r="AA928" s="115" t="s">
        <v>3107</v>
      </c>
      <c r="AB928" s="44">
        <v>1</v>
      </c>
      <c r="AC928" s="45"/>
    </row>
    <row r="929" spans="1:29" ht="12" customHeight="1" x14ac:dyDescent="0.2">
      <c r="A929" s="37">
        <v>928</v>
      </c>
      <c r="B929" s="38" t="s">
        <v>18</v>
      </c>
      <c r="C929" s="39" t="s">
        <v>1780</v>
      </c>
      <c r="D929" s="40">
        <v>44101</v>
      </c>
      <c r="E929" s="38">
        <v>1</v>
      </c>
      <c r="F929" s="38"/>
      <c r="G929" s="38" t="s">
        <v>2</v>
      </c>
      <c r="H929" s="38" t="s">
        <v>2</v>
      </c>
      <c r="I929" s="39">
        <v>1920</v>
      </c>
      <c r="J929" s="39">
        <v>8677</v>
      </c>
      <c r="K929" s="39">
        <v>0</v>
      </c>
      <c r="L929" s="41">
        <f>SUM(Data[[#This Row],[CHELTUIELI DE PERSONAL LEI]:[CHELTUIELI DE CAPITAL (ACTIVE NEFINANCIARE ) LEI]])</f>
        <v>10597</v>
      </c>
      <c r="M929" s="41">
        <f>Data[[#This Row],[TOTAL CHELTUIELI LEI]]/Data[[#This Row],[CURS VALUTAR EURO BNR 22 07 2020]]</f>
        <v>2189.4175740170658</v>
      </c>
      <c r="N929" s="49">
        <v>1125</v>
      </c>
      <c r="O929" s="54"/>
      <c r="P929" s="54">
        <v>823</v>
      </c>
      <c r="Q929" s="54"/>
      <c r="R929" s="54">
        <f>Data[[#This Row],[PERSOANE ÎNSCRISE ÎN LISTELE ELECTORALE (TURUL 1)            ]]+Data[[#This Row],[PERSOANE ÎNSCRISE ÎN LISTELE ELECTORALE (TURUL AL 2-LEA)]]</f>
        <v>1125</v>
      </c>
      <c r="S929" s="54">
        <f>Data[[#This Row],[PERSOANE CARE AU PARTICIPAT LA VOT (TURUL 1)]]+Data[[#This Row],[PERSOANE CARE AU PARTICIPAT LA VOT  (TURUL AL 2-LEA)]]</f>
        <v>823</v>
      </c>
      <c r="T929" s="41">
        <f>Data[[#This Row],[TOTAL CHELTUIELI LEI]]/Data[[#This Row],[NUMĂRUL PERSOANELOR ÎNSCRISE ÎN LISTELE ELECTORALE]]</f>
        <v>9.4195555555555561</v>
      </c>
      <c r="U929" s="41">
        <f>Data[[#This Row],[TOTAL CHELTUIELI EURO]]/Data[[#This Row],[NUMĂRUL PERSOANELOR ÎNSCRISE ÎN LISTELE ELECTORALE]]</f>
        <v>1.9461489546818362</v>
      </c>
      <c r="V929" s="41">
        <f>Data[[#This Row],[TOTAL CHELTUIELI LEI]]/Data[[#This Row],[NUMĂRUL PERSOANELOR CARE AU PARTICIPAT LA VOT]]</f>
        <v>12.876063183475091</v>
      </c>
      <c r="W929" s="41">
        <f>Data[[#This Row],[TOTAL CHELTUIELI EURO]]/Data[[#This Row],[NUMĂRUL PERSOANELOR CARE AU PARTICIPAT LA VOT]]</f>
        <v>2.660288668307492</v>
      </c>
      <c r="X929" s="43">
        <v>4.8400999999999996</v>
      </c>
      <c r="Y929" s="114" t="s">
        <v>2887</v>
      </c>
      <c r="Z929" s="44">
        <v>9</v>
      </c>
      <c r="AA929" s="115" t="s">
        <v>3107</v>
      </c>
      <c r="AB929" s="44">
        <v>1</v>
      </c>
      <c r="AC929" s="45"/>
    </row>
    <row r="930" spans="1:29" ht="12" customHeight="1" x14ac:dyDescent="0.2">
      <c r="A930" s="37">
        <v>929</v>
      </c>
      <c r="B930" s="38" t="s">
        <v>18</v>
      </c>
      <c r="C930" s="39" t="s">
        <v>1781</v>
      </c>
      <c r="D930" s="40">
        <v>44101</v>
      </c>
      <c r="E930" s="38">
        <v>1</v>
      </c>
      <c r="F930" s="38"/>
      <c r="G930" s="38" t="s">
        <v>2</v>
      </c>
      <c r="H930" s="38" t="s">
        <v>2</v>
      </c>
      <c r="I930" s="39">
        <v>3000</v>
      </c>
      <c r="J930" s="39">
        <v>35000</v>
      </c>
      <c r="K930" s="39">
        <v>0</v>
      </c>
      <c r="L930" s="41">
        <f>SUM(Data[[#This Row],[CHELTUIELI DE PERSONAL LEI]:[CHELTUIELI DE CAPITAL (ACTIVE NEFINANCIARE ) LEI]])</f>
        <v>38000</v>
      </c>
      <c r="M930" s="41">
        <f>Data[[#This Row],[TOTAL CHELTUIELI LEI]]/Data[[#This Row],[CURS VALUTAR EURO BNR 22 07 2020]]</f>
        <v>7851.0774570773337</v>
      </c>
      <c r="N930" s="49">
        <v>3838</v>
      </c>
      <c r="O930" s="54"/>
      <c r="P930" s="54">
        <v>2271</v>
      </c>
      <c r="Q930" s="54"/>
      <c r="R930" s="54">
        <f>Data[[#This Row],[PERSOANE ÎNSCRISE ÎN LISTELE ELECTORALE (TURUL 1)            ]]+Data[[#This Row],[PERSOANE ÎNSCRISE ÎN LISTELE ELECTORALE (TURUL AL 2-LEA)]]</f>
        <v>3838</v>
      </c>
      <c r="S930" s="54">
        <f>Data[[#This Row],[PERSOANE CARE AU PARTICIPAT LA VOT (TURUL 1)]]+Data[[#This Row],[PERSOANE CARE AU PARTICIPAT LA VOT  (TURUL AL 2-LEA)]]</f>
        <v>2271</v>
      </c>
      <c r="T930" s="41">
        <f>Data[[#This Row],[TOTAL CHELTUIELI LEI]]/Data[[#This Row],[NUMĂRUL PERSOANELOR ÎNSCRISE ÎN LISTELE ELECTORALE]]</f>
        <v>9.9009900990099009</v>
      </c>
      <c r="U930" s="41">
        <f>Data[[#This Row],[TOTAL CHELTUIELI EURO]]/Data[[#This Row],[NUMĂRUL PERSOANELOR ÎNSCRISE ÎN LISTELE ELECTORALE]]</f>
        <v>2.045616846554803</v>
      </c>
      <c r="V930" s="41">
        <f>Data[[#This Row],[TOTAL CHELTUIELI LEI]]/Data[[#This Row],[NUMĂRUL PERSOANELOR CARE AU PARTICIPAT LA VOT]]</f>
        <v>16.73271686481726</v>
      </c>
      <c r="W930" s="41">
        <f>Data[[#This Row],[TOTAL CHELTUIELI EURO]]/Data[[#This Row],[NUMĂRUL PERSOANELOR CARE AU PARTICIPAT LA VOT]]</f>
        <v>3.4571014782374871</v>
      </c>
      <c r="X930" s="43">
        <v>4.8400999999999996</v>
      </c>
      <c r="Y930" s="114" t="s">
        <v>2887</v>
      </c>
      <c r="Z930" s="44">
        <v>9</v>
      </c>
      <c r="AA930" s="115" t="s">
        <v>3108</v>
      </c>
      <c r="AB930" s="44">
        <v>2</v>
      </c>
      <c r="AC930" s="45"/>
    </row>
    <row r="931" spans="1:29" ht="12" customHeight="1" x14ac:dyDescent="0.2">
      <c r="A931" s="37">
        <v>930</v>
      </c>
      <c r="B931" s="38" t="s">
        <v>18</v>
      </c>
      <c r="C931" s="39" t="s">
        <v>1782</v>
      </c>
      <c r="D931" s="40">
        <v>44101</v>
      </c>
      <c r="E931" s="38">
        <v>1</v>
      </c>
      <c r="F931" s="38"/>
      <c r="G931" s="38" t="s">
        <v>2</v>
      </c>
      <c r="H931" s="38" t="s">
        <v>2</v>
      </c>
      <c r="I931" s="39">
        <v>1800</v>
      </c>
      <c r="J931" s="39">
        <v>0</v>
      </c>
      <c r="K931" s="39">
        <v>0</v>
      </c>
      <c r="L931" s="41">
        <f>SUM(Data[[#This Row],[CHELTUIELI DE PERSONAL LEI]:[CHELTUIELI DE CAPITAL (ACTIVE NEFINANCIARE ) LEI]])</f>
        <v>1800</v>
      </c>
      <c r="M931" s="41">
        <f>Data[[#This Row],[TOTAL CHELTUIELI LEI]]/Data[[#This Row],[CURS VALUTAR EURO BNR 22 07 2020]]</f>
        <v>371.89314270366316</v>
      </c>
      <c r="N931" s="49">
        <v>1110</v>
      </c>
      <c r="O931" s="54"/>
      <c r="P931" s="54">
        <v>776</v>
      </c>
      <c r="Q931" s="54"/>
      <c r="R931" s="54">
        <f>Data[[#This Row],[PERSOANE ÎNSCRISE ÎN LISTELE ELECTORALE (TURUL 1)            ]]+Data[[#This Row],[PERSOANE ÎNSCRISE ÎN LISTELE ELECTORALE (TURUL AL 2-LEA)]]</f>
        <v>1110</v>
      </c>
      <c r="S931" s="54">
        <f>Data[[#This Row],[PERSOANE CARE AU PARTICIPAT LA VOT (TURUL 1)]]+Data[[#This Row],[PERSOANE CARE AU PARTICIPAT LA VOT  (TURUL AL 2-LEA)]]</f>
        <v>776</v>
      </c>
      <c r="T931" s="41">
        <f>Data[[#This Row],[TOTAL CHELTUIELI LEI]]/Data[[#This Row],[NUMĂRUL PERSOANELOR ÎNSCRISE ÎN LISTELE ELECTORALE]]</f>
        <v>1.6216216216216217</v>
      </c>
      <c r="U931" s="41">
        <f>Data[[#This Row],[TOTAL CHELTUIELI EURO]]/Data[[#This Row],[NUMĂRUL PERSOANELOR ÎNSCRISE ÎN LISTELE ELECTORALE]]</f>
        <v>0.33503886730059745</v>
      </c>
      <c r="V931" s="41">
        <f>Data[[#This Row],[TOTAL CHELTUIELI LEI]]/Data[[#This Row],[NUMĂRUL PERSOANELOR CARE AU PARTICIPAT LA VOT]]</f>
        <v>2.3195876288659796</v>
      </c>
      <c r="W931" s="41">
        <f>Data[[#This Row],[TOTAL CHELTUIELI EURO]]/Data[[#This Row],[NUMĂRUL PERSOANELOR CARE AU PARTICIPAT LA VOT]]</f>
        <v>0.47924374059750408</v>
      </c>
      <c r="X931" s="43">
        <v>4.8400999999999996</v>
      </c>
      <c r="Y931" s="114" t="s">
        <v>2894</v>
      </c>
      <c r="Z931" s="44">
        <v>1</v>
      </c>
      <c r="AA931" s="115" t="s">
        <v>3105</v>
      </c>
      <c r="AB931" s="44">
        <v>0</v>
      </c>
      <c r="AC931" s="45"/>
    </row>
    <row r="932" spans="1:29" ht="12" customHeight="1" x14ac:dyDescent="0.2">
      <c r="A932" s="37">
        <v>931</v>
      </c>
      <c r="B932" s="38" t="s">
        <v>18</v>
      </c>
      <c r="C932" s="39" t="s">
        <v>1783</v>
      </c>
      <c r="D932" s="40">
        <v>44101</v>
      </c>
      <c r="E932" s="38">
        <v>1</v>
      </c>
      <c r="F932" s="38"/>
      <c r="G932" s="38" t="s">
        <v>2</v>
      </c>
      <c r="H932" s="38" t="s">
        <v>2</v>
      </c>
      <c r="I932" s="39">
        <v>200</v>
      </c>
      <c r="J932" s="39">
        <v>0</v>
      </c>
      <c r="K932" s="39">
        <v>0</v>
      </c>
      <c r="L932" s="41">
        <f>SUM(Data[[#This Row],[CHELTUIELI DE PERSONAL LEI]:[CHELTUIELI DE CAPITAL (ACTIVE NEFINANCIARE ) LEI]])</f>
        <v>200</v>
      </c>
      <c r="M932" s="41">
        <f>Data[[#This Row],[TOTAL CHELTUIELI LEI]]/Data[[#This Row],[CURS VALUTAR EURO BNR 22 07 2020]]</f>
        <v>41.321460300407018</v>
      </c>
      <c r="N932" s="49">
        <v>1000</v>
      </c>
      <c r="O932" s="54"/>
      <c r="P932" s="54">
        <v>594</v>
      </c>
      <c r="Q932" s="54"/>
      <c r="R932" s="54">
        <f>Data[[#This Row],[PERSOANE ÎNSCRISE ÎN LISTELE ELECTORALE (TURUL 1)            ]]+Data[[#This Row],[PERSOANE ÎNSCRISE ÎN LISTELE ELECTORALE (TURUL AL 2-LEA)]]</f>
        <v>1000</v>
      </c>
      <c r="S932" s="54">
        <f>Data[[#This Row],[PERSOANE CARE AU PARTICIPAT LA VOT (TURUL 1)]]+Data[[#This Row],[PERSOANE CARE AU PARTICIPAT LA VOT  (TURUL AL 2-LEA)]]</f>
        <v>594</v>
      </c>
      <c r="T932" s="41">
        <f>Data[[#This Row],[TOTAL CHELTUIELI LEI]]/Data[[#This Row],[NUMĂRUL PERSOANELOR ÎNSCRISE ÎN LISTELE ELECTORALE]]</f>
        <v>0.2</v>
      </c>
      <c r="U932" s="41">
        <f>Data[[#This Row],[TOTAL CHELTUIELI EURO]]/Data[[#This Row],[NUMĂRUL PERSOANELOR ÎNSCRISE ÎN LISTELE ELECTORALE]]</f>
        <v>4.1321460300407016E-2</v>
      </c>
      <c r="V932" s="41">
        <f>Data[[#This Row],[TOTAL CHELTUIELI LEI]]/Data[[#This Row],[NUMĂRUL PERSOANELOR CARE AU PARTICIPAT LA VOT]]</f>
        <v>0.33670033670033672</v>
      </c>
      <c r="W932" s="41">
        <f>Data[[#This Row],[TOTAL CHELTUIELI EURO]]/Data[[#This Row],[NUMĂRUL PERSOANELOR CARE AU PARTICIPAT LA VOT]]</f>
        <v>6.9564747980483191E-2</v>
      </c>
      <c r="X932" s="43">
        <v>4.8400999999999996</v>
      </c>
      <c r="Y932" s="114" t="s">
        <v>2890</v>
      </c>
      <c r="Z932" s="44">
        <v>0</v>
      </c>
      <c r="AA932" s="115" t="s">
        <v>3105</v>
      </c>
      <c r="AB932" s="44">
        <v>0</v>
      </c>
      <c r="AC932" s="45"/>
    </row>
    <row r="933" spans="1:29" ht="12" customHeight="1" x14ac:dyDescent="0.2">
      <c r="A933" s="37">
        <v>932</v>
      </c>
      <c r="B933" s="38" t="s">
        <v>18</v>
      </c>
      <c r="C933" s="39" t="s">
        <v>1784</v>
      </c>
      <c r="D933" s="40">
        <v>44101</v>
      </c>
      <c r="E933" s="38">
        <v>1</v>
      </c>
      <c r="F933" s="38"/>
      <c r="G933" s="38" t="s">
        <v>2</v>
      </c>
      <c r="H933" s="38" t="s">
        <v>2</v>
      </c>
      <c r="I933" s="39">
        <v>0</v>
      </c>
      <c r="J933" s="39">
        <v>462</v>
      </c>
      <c r="K933" s="39">
        <v>0</v>
      </c>
      <c r="L933" s="41">
        <f>SUM(Data[[#This Row],[CHELTUIELI DE PERSONAL LEI]:[CHELTUIELI DE CAPITAL (ACTIVE NEFINANCIARE ) LEI]])</f>
        <v>462</v>
      </c>
      <c r="M933" s="41">
        <f>Data[[#This Row],[TOTAL CHELTUIELI LEI]]/Data[[#This Row],[CURS VALUTAR EURO BNR 22 07 2020]]</f>
        <v>95.452573293940219</v>
      </c>
      <c r="N933" s="49">
        <v>2000</v>
      </c>
      <c r="O933" s="54"/>
      <c r="P933" s="54">
        <v>1239</v>
      </c>
      <c r="Q933" s="54"/>
      <c r="R933" s="54">
        <f>Data[[#This Row],[PERSOANE ÎNSCRISE ÎN LISTELE ELECTORALE (TURUL 1)            ]]+Data[[#This Row],[PERSOANE ÎNSCRISE ÎN LISTELE ELECTORALE (TURUL AL 2-LEA)]]</f>
        <v>2000</v>
      </c>
      <c r="S933" s="54">
        <f>Data[[#This Row],[PERSOANE CARE AU PARTICIPAT LA VOT (TURUL 1)]]+Data[[#This Row],[PERSOANE CARE AU PARTICIPAT LA VOT  (TURUL AL 2-LEA)]]</f>
        <v>1239</v>
      </c>
      <c r="T933" s="41">
        <f>Data[[#This Row],[TOTAL CHELTUIELI LEI]]/Data[[#This Row],[NUMĂRUL PERSOANELOR ÎNSCRISE ÎN LISTELE ELECTORALE]]</f>
        <v>0.23100000000000001</v>
      </c>
      <c r="U933" s="41">
        <f>Data[[#This Row],[TOTAL CHELTUIELI EURO]]/Data[[#This Row],[NUMĂRUL PERSOANELOR ÎNSCRISE ÎN LISTELE ELECTORALE]]</f>
        <v>4.7726286646970109E-2</v>
      </c>
      <c r="V933" s="41">
        <f>Data[[#This Row],[TOTAL CHELTUIELI LEI]]/Data[[#This Row],[NUMĂRUL PERSOANELOR CARE AU PARTICIPAT LA VOT]]</f>
        <v>0.3728813559322034</v>
      </c>
      <c r="W933" s="41">
        <f>Data[[#This Row],[TOTAL CHELTUIELI EURO]]/Data[[#This Row],[NUMĂRUL PERSOANELOR CARE AU PARTICIPAT LA VOT]]</f>
        <v>7.7040010729572408E-2</v>
      </c>
      <c r="X933" s="43">
        <v>4.8400999999999996</v>
      </c>
      <c r="Y933" s="114" t="s">
        <v>2890</v>
      </c>
      <c r="Z933" s="44">
        <v>0</v>
      </c>
      <c r="AA933" s="115" t="s">
        <v>3105</v>
      </c>
      <c r="AB933" s="44">
        <v>0</v>
      </c>
      <c r="AC933" s="45"/>
    </row>
    <row r="934" spans="1:29" ht="12" customHeight="1" x14ac:dyDescent="0.2">
      <c r="A934" s="37">
        <v>933</v>
      </c>
      <c r="B934" s="38" t="s">
        <v>18</v>
      </c>
      <c r="C934" s="39" t="s">
        <v>1785</v>
      </c>
      <c r="D934" s="40">
        <v>44101</v>
      </c>
      <c r="E934" s="38">
        <v>1</v>
      </c>
      <c r="F934" s="38"/>
      <c r="G934" s="38" t="s">
        <v>2</v>
      </c>
      <c r="H934" s="38" t="s">
        <v>2</v>
      </c>
      <c r="I934" s="39">
        <v>600</v>
      </c>
      <c r="J934" s="39">
        <v>1602</v>
      </c>
      <c r="K934" s="39">
        <v>700</v>
      </c>
      <c r="L934" s="41">
        <f>SUM(Data[[#This Row],[CHELTUIELI DE PERSONAL LEI]:[CHELTUIELI DE CAPITAL (ACTIVE NEFINANCIARE ) LEI]])</f>
        <v>2902</v>
      </c>
      <c r="M934" s="41">
        <f>Data[[#This Row],[TOTAL CHELTUIELI LEI]]/Data[[#This Row],[CURS VALUTAR EURO BNR 22 07 2020]]</f>
        <v>599.57438895890584</v>
      </c>
      <c r="N934" s="49">
        <v>2040</v>
      </c>
      <c r="O934" s="54"/>
      <c r="P934" s="54">
        <v>1113</v>
      </c>
      <c r="Q934" s="54"/>
      <c r="R934" s="54">
        <f>Data[[#This Row],[PERSOANE ÎNSCRISE ÎN LISTELE ELECTORALE (TURUL 1)            ]]+Data[[#This Row],[PERSOANE ÎNSCRISE ÎN LISTELE ELECTORALE (TURUL AL 2-LEA)]]</f>
        <v>2040</v>
      </c>
      <c r="S934" s="54">
        <f>Data[[#This Row],[PERSOANE CARE AU PARTICIPAT LA VOT (TURUL 1)]]+Data[[#This Row],[PERSOANE CARE AU PARTICIPAT LA VOT  (TURUL AL 2-LEA)]]</f>
        <v>1113</v>
      </c>
      <c r="T934" s="41">
        <f>Data[[#This Row],[TOTAL CHELTUIELI LEI]]/Data[[#This Row],[NUMĂRUL PERSOANELOR ÎNSCRISE ÎN LISTELE ELECTORALE]]</f>
        <v>1.4225490196078432</v>
      </c>
      <c r="U934" s="41">
        <f>Data[[#This Row],[TOTAL CHELTUIELI EURO]]/Data[[#This Row],[NUMĂRUL PERSOANELOR ÎNSCRISE ÎN LISTELE ELECTORALE]]</f>
        <v>0.29390901419554211</v>
      </c>
      <c r="V934" s="41">
        <f>Data[[#This Row],[TOTAL CHELTUIELI LEI]]/Data[[#This Row],[NUMĂRUL PERSOANELOR CARE AU PARTICIPAT LA VOT]]</f>
        <v>2.6073674752920035</v>
      </c>
      <c r="W934" s="41">
        <f>Data[[#This Row],[TOTAL CHELTUIELI EURO]]/Data[[#This Row],[NUMĂRUL PERSOANELOR CARE AU PARTICIPAT LA VOT]]</f>
        <v>0.53870115809425501</v>
      </c>
      <c r="X934" s="43">
        <v>4.8400999999999996</v>
      </c>
      <c r="Y934" s="114" t="s">
        <v>2894</v>
      </c>
      <c r="Z934" s="44">
        <v>1</v>
      </c>
      <c r="AA934" s="115" t="s">
        <v>3105</v>
      </c>
      <c r="AB934" s="44">
        <v>0</v>
      </c>
      <c r="AC934" s="45"/>
    </row>
    <row r="935" spans="1:29" ht="12" customHeight="1" x14ac:dyDescent="0.2">
      <c r="A935" s="37">
        <v>934</v>
      </c>
      <c r="B935" s="38" t="s">
        <v>18</v>
      </c>
      <c r="C935" s="39" t="s">
        <v>1786</v>
      </c>
      <c r="D935" s="40">
        <v>44101</v>
      </c>
      <c r="E935" s="38">
        <v>1</v>
      </c>
      <c r="F935" s="38"/>
      <c r="G935" s="38" t="s">
        <v>2</v>
      </c>
      <c r="H935" s="38" t="s">
        <v>2</v>
      </c>
      <c r="I935" s="39">
        <v>1980</v>
      </c>
      <c r="J935" s="39">
        <v>18000</v>
      </c>
      <c r="K935" s="39">
        <v>0</v>
      </c>
      <c r="L935" s="41">
        <f>SUM(Data[[#This Row],[CHELTUIELI DE PERSONAL LEI]:[CHELTUIELI DE CAPITAL (ACTIVE NEFINANCIARE ) LEI]])</f>
        <v>19980</v>
      </c>
      <c r="M935" s="41">
        <f>Data[[#This Row],[TOTAL CHELTUIELI LEI]]/Data[[#This Row],[CURS VALUTAR EURO BNR 22 07 2020]]</f>
        <v>4128.0138840106611</v>
      </c>
      <c r="N935" s="49">
        <v>1963</v>
      </c>
      <c r="O935" s="54"/>
      <c r="P935" s="54">
        <v>1177</v>
      </c>
      <c r="Q935" s="54"/>
      <c r="R935" s="54">
        <f>Data[[#This Row],[PERSOANE ÎNSCRISE ÎN LISTELE ELECTORALE (TURUL 1)            ]]+Data[[#This Row],[PERSOANE ÎNSCRISE ÎN LISTELE ELECTORALE (TURUL AL 2-LEA)]]</f>
        <v>1963</v>
      </c>
      <c r="S935" s="54">
        <f>Data[[#This Row],[PERSOANE CARE AU PARTICIPAT LA VOT (TURUL 1)]]+Data[[#This Row],[PERSOANE CARE AU PARTICIPAT LA VOT  (TURUL AL 2-LEA)]]</f>
        <v>1177</v>
      </c>
      <c r="T935" s="41">
        <f>Data[[#This Row],[TOTAL CHELTUIELI LEI]]/Data[[#This Row],[NUMĂRUL PERSOANELOR ÎNSCRISE ÎN LISTELE ELECTORALE]]</f>
        <v>10.178298522669383</v>
      </c>
      <c r="U935" s="41">
        <f>Data[[#This Row],[TOTAL CHELTUIELI EURO]]/Data[[#This Row],[NUMĂRUL PERSOANELOR ÎNSCRISE ÎN LISTELE ELECTORALE]]</f>
        <v>2.1029107916508716</v>
      </c>
      <c r="V935" s="41">
        <f>Data[[#This Row],[TOTAL CHELTUIELI LEI]]/Data[[#This Row],[NUMĂRUL PERSOANELOR CARE AU PARTICIPAT LA VOT]]</f>
        <v>16.97536108751062</v>
      </c>
      <c r="W935" s="41">
        <f>Data[[#This Row],[TOTAL CHELTUIELI EURO]]/Data[[#This Row],[NUMĂRUL PERSOANELOR CARE AU PARTICIPAT LA VOT]]</f>
        <v>3.5072335463132212</v>
      </c>
      <c r="X935" s="43">
        <v>4.8400999999999996</v>
      </c>
      <c r="Y935" s="114" t="s">
        <v>2898</v>
      </c>
      <c r="Z935" s="44">
        <v>10</v>
      </c>
      <c r="AA935" s="115" t="s">
        <v>3108</v>
      </c>
      <c r="AB935" s="44">
        <v>2</v>
      </c>
      <c r="AC935" s="45"/>
    </row>
    <row r="936" spans="1:29" ht="12" customHeight="1" x14ac:dyDescent="0.2">
      <c r="A936" s="37">
        <v>935</v>
      </c>
      <c r="B936" s="38" t="s">
        <v>18</v>
      </c>
      <c r="C936" s="39" t="s">
        <v>1787</v>
      </c>
      <c r="D936" s="40">
        <v>44101</v>
      </c>
      <c r="E936" s="38">
        <v>1</v>
      </c>
      <c r="F936" s="38"/>
      <c r="G936" s="38" t="s">
        <v>2</v>
      </c>
      <c r="H936" s="38" t="s">
        <v>2</v>
      </c>
      <c r="I936" s="39">
        <v>900</v>
      </c>
      <c r="J936" s="39">
        <v>1840.31</v>
      </c>
      <c r="K936" s="39">
        <v>0</v>
      </c>
      <c r="L936" s="41">
        <f>SUM(Data[[#This Row],[CHELTUIELI DE PERSONAL LEI]:[CHELTUIELI DE CAPITAL (ACTIVE NEFINANCIARE ) LEI]])</f>
        <v>2740.31</v>
      </c>
      <c r="M936" s="41">
        <f>Data[[#This Row],[TOTAL CHELTUIELI LEI]]/Data[[#This Row],[CURS VALUTAR EURO BNR 22 07 2020]]</f>
        <v>566.16805437904179</v>
      </c>
      <c r="N936" s="49">
        <v>2042</v>
      </c>
      <c r="O936" s="54"/>
      <c r="P936" s="54">
        <v>1298</v>
      </c>
      <c r="Q936" s="54"/>
      <c r="R936" s="54">
        <f>Data[[#This Row],[PERSOANE ÎNSCRISE ÎN LISTELE ELECTORALE (TURUL 1)            ]]+Data[[#This Row],[PERSOANE ÎNSCRISE ÎN LISTELE ELECTORALE (TURUL AL 2-LEA)]]</f>
        <v>2042</v>
      </c>
      <c r="S936" s="54">
        <f>Data[[#This Row],[PERSOANE CARE AU PARTICIPAT LA VOT (TURUL 1)]]+Data[[#This Row],[PERSOANE CARE AU PARTICIPAT LA VOT  (TURUL AL 2-LEA)]]</f>
        <v>1298</v>
      </c>
      <c r="T936" s="41">
        <f>Data[[#This Row],[TOTAL CHELTUIELI LEI]]/Data[[#This Row],[NUMĂRUL PERSOANELOR ÎNSCRISE ÎN LISTELE ELECTORALE]]</f>
        <v>1.341973555337904</v>
      </c>
      <c r="U936" s="41">
        <f>Data[[#This Row],[TOTAL CHELTUIELI EURO]]/Data[[#This Row],[NUMĂRUL PERSOANELOR ÎNSCRISE ÎN LISTELE ELECTORALE]]</f>
        <v>0.2772615349554563</v>
      </c>
      <c r="V936" s="41">
        <f>Data[[#This Row],[TOTAL CHELTUIELI LEI]]/Data[[#This Row],[NUMĂRUL PERSOANELOR CARE AU PARTICIPAT LA VOT]]</f>
        <v>2.1111787365177195</v>
      </c>
      <c r="W936" s="41">
        <f>Data[[#This Row],[TOTAL CHELTUIELI EURO]]/Data[[#This Row],[NUMĂRUL PERSOANELOR CARE AU PARTICIPAT LA VOT]]</f>
        <v>0.43618494174040201</v>
      </c>
      <c r="X936" s="43">
        <v>4.8400999999999996</v>
      </c>
      <c r="Y936" s="114" t="s">
        <v>2894</v>
      </c>
      <c r="Z936" s="44">
        <v>1</v>
      </c>
      <c r="AA936" s="115" t="s">
        <v>3105</v>
      </c>
      <c r="AB936" s="44">
        <v>0</v>
      </c>
      <c r="AC936" s="45"/>
    </row>
    <row r="937" spans="1:29" ht="12" customHeight="1" x14ac:dyDescent="0.2">
      <c r="A937" s="37">
        <v>936</v>
      </c>
      <c r="B937" s="38" t="s">
        <v>18</v>
      </c>
      <c r="C937" s="39" t="s">
        <v>1788</v>
      </c>
      <c r="D937" s="40">
        <v>44101</v>
      </c>
      <c r="E937" s="38">
        <v>1</v>
      </c>
      <c r="F937" s="38"/>
      <c r="G937" s="38" t="s">
        <v>2</v>
      </c>
      <c r="H937" s="38" t="s">
        <v>2</v>
      </c>
      <c r="I937" s="39">
        <v>1800</v>
      </c>
      <c r="J937" s="39">
        <v>8400</v>
      </c>
      <c r="K937" s="39">
        <v>0</v>
      </c>
      <c r="L937" s="41">
        <f>SUM(Data[[#This Row],[CHELTUIELI DE PERSONAL LEI]:[CHELTUIELI DE CAPITAL (ACTIVE NEFINANCIARE ) LEI]])</f>
        <v>10200</v>
      </c>
      <c r="M937" s="41">
        <f>Data[[#This Row],[TOTAL CHELTUIELI LEI]]/Data[[#This Row],[CURS VALUTAR EURO BNR 22 07 2020]]</f>
        <v>2107.3944753207579</v>
      </c>
      <c r="N937" s="49">
        <v>2563</v>
      </c>
      <c r="O937" s="54"/>
      <c r="P937" s="54">
        <v>1639</v>
      </c>
      <c r="Q937" s="54"/>
      <c r="R937" s="54">
        <f>Data[[#This Row],[PERSOANE ÎNSCRISE ÎN LISTELE ELECTORALE (TURUL 1)            ]]+Data[[#This Row],[PERSOANE ÎNSCRISE ÎN LISTELE ELECTORALE (TURUL AL 2-LEA)]]</f>
        <v>2563</v>
      </c>
      <c r="S937" s="54">
        <f>Data[[#This Row],[PERSOANE CARE AU PARTICIPAT LA VOT (TURUL 1)]]+Data[[#This Row],[PERSOANE CARE AU PARTICIPAT LA VOT  (TURUL AL 2-LEA)]]</f>
        <v>1639</v>
      </c>
      <c r="T937" s="41">
        <f>Data[[#This Row],[TOTAL CHELTUIELI LEI]]/Data[[#This Row],[NUMĂRUL PERSOANELOR ÎNSCRISE ÎN LISTELE ELECTORALE]]</f>
        <v>3.9797112758486151</v>
      </c>
      <c r="U937" s="41">
        <f>Data[[#This Row],[TOTAL CHELTUIELI EURO]]/Data[[#This Row],[NUMĂRUL PERSOANELOR ÎNSCRISE ÎN LISTELE ELECTORALE]]</f>
        <v>0.82223740746030349</v>
      </c>
      <c r="V937" s="41">
        <f>Data[[#This Row],[TOTAL CHELTUIELI LEI]]/Data[[#This Row],[NUMĂRUL PERSOANELOR CARE AU PARTICIPAT LA VOT]]</f>
        <v>6.223306894447834</v>
      </c>
      <c r="W937" s="41">
        <f>Data[[#This Row],[TOTAL CHELTUIELI EURO]]/Data[[#This Row],[NUMĂRUL PERSOANELOR CARE AU PARTICIPAT LA VOT]]</f>
        <v>1.2857806438808772</v>
      </c>
      <c r="X937" s="43">
        <v>4.8400999999999996</v>
      </c>
      <c r="Y937" s="114" t="s">
        <v>2884</v>
      </c>
      <c r="Z937" s="44">
        <v>3</v>
      </c>
      <c r="AA937" s="115" t="s">
        <v>3105</v>
      </c>
      <c r="AB937" s="44">
        <v>0</v>
      </c>
      <c r="AC937" s="45"/>
    </row>
    <row r="938" spans="1:29" ht="12" customHeight="1" x14ac:dyDescent="0.2">
      <c r="A938" s="37">
        <v>937</v>
      </c>
      <c r="B938" s="38" t="s">
        <v>18</v>
      </c>
      <c r="C938" s="39" t="s">
        <v>1789</v>
      </c>
      <c r="D938" s="40">
        <v>44101</v>
      </c>
      <c r="E938" s="38">
        <v>1</v>
      </c>
      <c r="F938" s="38"/>
      <c r="G938" s="38" t="s">
        <v>2</v>
      </c>
      <c r="H938" s="38" t="s">
        <v>2</v>
      </c>
      <c r="I938" s="50">
        <v>0</v>
      </c>
      <c r="J938" s="50">
        <v>19161</v>
      </c>
      <c r="K938" s="50">
        <v>0</v>
      </c>
      <c r="L938" s="41">
        <f>SUM(Data[[#This Row],[CHELTUIELI DE PERSONAL LEI]:[CHELTUIELI DE CAPITAL (ACTIVE NEFINANCIARE ) LEI]])</f>
        <v>19161</v>
      </c>
      <c r="M938" s="41">
        <f>Data[[#This Row],[TOTAL CHELTUIELI LEI]]/Data[[#This Row],[CURS VALUTAR EURO BNR 22 07 2020]]</f>
        <v>3958.8025040804946</v>
      </c>
      <c r="N938" s="49">
        <v>3797</v>
      </c>
      <c r="O938" s="54"/>
      <c r="P938" s="54">
        <v>2195</v>
      </c>
      <c r="Q938" s="54"/>
      <c r="R938" s="54">
        <f>Data[[#This Row],[PERSOANE ÎNSCRISE ÎN LISTELE ELECTORALE (TURUL 1)            ]]+Data[[#This Row],[PERSOANE ÎNSCRISE ÎN LISTELE ELECTORALE (TURUL AL 2-LEA)]]</f>
        <v>3797</v>
      </c>
      <c r="S938" s="54">
        <f>Data[[#This Row],[PERSOANE CARE AU PARTICIPAT LA VOT (TURUL 1)]]+Data[[#This Row],[PERSOANE CARE AU PARTICIPAT LA VOT  (TURUL AL 2-LEA)]]</f>
        <v>2195</v>
      </c>
      <c r="T938" s="41">
        <f>Data[[#This Row],[TOTAL CHELTUIELI LEI]]/Data[[#This Row],[NUMĂRUL PERSOANELOR ÎNSCRISE ÎN LISTELE ELECTORALE]]</f>
        <v>5.0463523834606265</v>
      </c>
      <c r="U938" s="41">
        <f>Data[[#This Row],[TOTAL CHELTUIELI EURO]]/Data[[#This Row],[NUMĂRUL PERSOANELOR ÎNSCRISE ÎN LISTELE ELECTORALE]]</f>
        <v>1.0426132483751631</v>
      </c>
      <c r="V938" s="41">
        <f>Data[[#This Row],[TOTAL CHELTUIELI LEI]]/Data[[#This Row],[NUMĂRUL PERSOANELOR CARE AU PARTICIPAT LA VOT]]</f>
        <v>8.7293849658314357</v>
      </c>
      <c r="W938" s="41">
        <f>Data[[#This Row],[TOTAL CHELTUIELI EURO]]/Data[[#This Row],[NUMĂRUL PERSOANELOR CARE AU PARTICIPAT LA VOT]]</f>
        <v>1.8035546715628676</v>
      </c>
      <c r="X938" s="43">
        <v>4.8400999999999996</v>
      </c>
      <c r="Y938" s="114" t="s">
        <v>2892</v>
      </c>
      <c r="Z938" s="44">
        <v>5</v>
      </c>
      <c r="AA938" s="115" t="s">
        <v>3107</v>
      </c>
      <c r="AB938" s="44">
        <v>1</v>
      </c>
      <c r="AC938" s="45"/>
    </row>
    <row r="939" spans="1:29" ht="12" customHeight="1" x14ac:dyDescent="0.2">
      <c r="A939" s="37">
        <v>938</v>
      </c>
      <c r="B939" s="38" t="s">
        <v>18</v>
      </c>
      <c r="C939" s="39" t="s">
        <v>1592</v>
      </c>
      <c r="D939" s="40">
        <v>44101</v>
      </c>
      <c r="E939" s="38">
        <v>1</v>
      </c>
      <c r="F939" s="38"/>
      <c r="G939" s="38" t="s">
        <v>2</v>
      </c>
      <c r="H939" s="38" t="s">
        <v>2</v>
      </c>
      <c r="I939" s="39">
        <v>700</v>
      </c>
      <c r="J939" s="39">
        <v>1539</v>
      </c>
      <c r="K939" s="39">
        <v>0</v>
      </c>
      <c r="L939" s="41">
        <f>SUM(Data[[#This Row],[CHELTUIELI DE PERSONAL LEI]:[CHELTUIELI DE CAPITAL (ACTIVE NEFINANCIARE ) LEI]])</f>
        <v>2239</v>
      </c>
      <c r="M939" s="41">
        <f>Data[[#This Row],[TOTAL CHELTUIELI LEI]]/Data[[#This Row],[CURS VALUTAR EURO BNR 22 07 2020]]</f>
        <v>462.59374806305658</v>
      </c>
      <c r="N939" s="49">
        <v>1391</v>
      </c>
      <c r="O939" s="54"/>
      <c r="P939" s="54">
        <v>1078</v>
      </c>
      <c r="Q939" s="54"/>
      <c r="R939" s="54">
        <f>Data[[#This Row],[PERSOANE ÎNSCRISE ÎN LISTELE ELECTORALE (TURUL 1)            ]]+Data[[#This Row],[PERSOANE ÎNSCRISE ÎN LISTELE ELECTORALE (TURUL AL 2-LEA)]]</f>
        <v>1391</v>
      </c>
      <c r="S939" s="54">
        <f>Data[[#This Row],[PERSOANE CARE AU PARTICIPAT LA VOT (TURUL 1)]]+Data[[#This Row],[PERSOANE CARE AU PARTICIPAT LA VOT  (TURUL AL 2-LEA)]]</f>
        <v>1078</v>
      </c>
      <c r="T939" s="41">
        <f>Data[[#This Row],[TOTAL CHELTUIELI LEI]]/Data[[#This Row],[NUMĂRUL PERSOANELOR ÎNSCRISE ÎN LISTELE ELECTORALE]]</f>
        <v>1.6096333572969086</v>
      </c>
      <c r="U939" s="41">
        <f>Data[[#This Row],[TOTAL CHELTUIELI EURO]]/Data[[#This Row],[NUMĂRUL PERSOANELOR ÎNSCRISE ÎN LISTELE ELECTORALE]]</f>
        <v>0.33256200435877542</v>
      </c>
      <c r="V939" s="41">
        <f>Data[[#This Row],[TOTAL CHELTUIELI LEI]]/Data[[#This Row],[NUMĂRUL PERSOANELOR CARE AU PARTICIPAT LA VOT]]</f>
        <v>2.0769944341372915</v>
      </c>
      <c r="W939" s="41">
        <f>Data[[#This Row],[TOTAL CHELTUIELI EURO]]/Data[[#This Row],[NUMĂRUL PERSOANELOR CARE AU PARTICIPAT LA VOT]]</f>
        <v>0.42912221527185213</v>
      </c>
      <c r="X939" s="43">
        <v>4.8400999999999996</v>
      </c>
      <c r="Y939" s="114" t="s">
        <v>2894</v>
      </c>
      <c r="Z939" s="44">
        <v>1</v>
      </c>
      <c r="AA939" s="115" t="s">
        <v>3105</v>
      </c>
      <c r="AB939" s="44">
        <v>0</v>
      </c>
      <c r="AC939" s="45"/>
    </row>
    <row r="940" spans="1:29" ht="12" customHeight="1" x14ac:dyDescent="0.2">
      <c r="A940" s="37">
        <v>939</v>
      </c>
      <c r="B940" s="38" t="s">
        <v>18</v>
      </c>
      <c r="C940" s="39" t="s">
        <v>1790</v>
      </c>
      <c r="D940" s="40">
        <v>44101</v>
      </c>
      <c r="E940" s="38">
        <v>1</v>
      </c>
      <c r="F940" s="38"/>
      <c r="G940" s="38" t="s">
        <v>2</v>
      </c>
      <c r="H940" s="38" t="s">
        <v>2</v>
      </c>
      <c r="I940" s="39">
        <v>1000</v>
      </c>
      <c r="J940" s="39">
        <v>899</v>
      </c>
      <c r="K940" s="39">
        <v>0</v>
      </c>
      <c r="L940" s="41">
        <f>SUM(Data[[#This Row],[CHELTUIELI DE PERSONAL LEI]:[CHELTUIELI DE CAPITAL (ACTIVE NEFINANCIARE ) LEI]])</f>
        <v>1899</v>
      </c>
      <c r="M940" s="41">
        <f>Data[[#This Row],[TOTAL CHELTUIELI LEI]]/Data[[#This Row],[CURS VALUTAR EURO BNR 22 07 2020]]</f>
        <v>392.34726555236466</v>
      </c>
      <c r="N940" s="54">
        <v>3189</v>
      </c>
      <c r="O940" s="54"/>
      <c r="P940" s="54">
        <v>1825</v>
      </c>
      <c r="Q940" s="54"/>
      <c r="R940" s="54">
        <f>Data[[#This Row],[PERSOANE ÎNSCRISE ÎN LISTELE ELECTORALE (TURUL 1)            ]]+Data[[#This Row],[PERSOANE ÎNSCRISE ÎN LISTELE ELECTORALE (TURUL AL 2-LEA)]]</f>
        <v>3189</v>
      </c>
      <c r="S940" s="54">
        <f>Data[[#This Row],[PERSOANE CARE AU PARTICIPAT LA VOT (TURUL 1)]]+Data[[#This Row],[PERSOANE CARE AU PARTICIPAT LA VOT  (TURUL AL 2-LEA)]]</f>
        <v>1825</v>
      </c>
      <c r="T940" s="41">
        <f>Data[[#This Row],[TOTAL CHELTUIELI LEI]]/Data[[#This Row],[NUMĂRUL PERSOANELOR ÎNSCRISE ÎN LISTELE ELECTORALE]]</f>
        <v>0.59548447789275638</v>
      </c>
      <c r="U940" s="41">
        <f>Data[[#This Row],[TOTAL CHELTUIELI EURO]]/Data[[#This Row],[NUMĂRUL PERSOANELOR ÎNSCRISE ÎN LISTELE ELECTORALE]]</f>
        <v>0.12303144106377067</v>
      </c>
      <c r="V940" s="41">
        <f>Data[[#This Row],[TOTAL CHELTUIELI LEI]]/Data[[#This Row],[NUMĂRUL PERSOANELOR CARE AU PARTICIPAT LA VOT]]</f>
        <v>1.0405479452054796</v>
      </c>
      <c r="W940" s="41">
        <f>Data[[#This Row],[TOTAL CHELTUIELI EURO]]/Data[[#This Row],[NUMĂRUL PERSOANELOR CARE AU PARTICIPAT LA VOT]]</f>
        <v>0.21498480304239159</v>
      </c>
      <c r="X940" s="43">
        <v>4.8400999999999996</v>
      </c>
      <c r="Y940" s="114" t="s">
        <v>2890</v>
      </c>
      <c r="Z940" s="44">
        <v>0</v>
      </c>
      <c r="AA940" s="115" t="s">
        <v>3105</v>
      </c>
      <c r="AB940" s="44">
        <v>0</v>
      </c>
      <c r="AC940" s="45"/>
    </row>
    <row r="941" spans="1:29" ht="12" customHeight="1" x14ac:dyDescent="0.2">
      <c r="A941" s="37">
        <v>940</v>
      </c>
      <c r="B941" s="38" t="s">
        <v>18</v>
      </c>
      <c r="C941" s="39" t="s">
        <v>1791</v>
      </c>
      <c r="D941" s="40">
        <v>44101</v>
      </c>
      <c r="E941" s="38">
        <v>1</v>
      </c>
      <c r="F941" s="38"/>
      <c r="G941" s="38" t="s">
        <v>2</v>
      </c>
      <c r="H941" s="38" t="s">
        <v>2</v>
      </c>
      <c r="I941" s="39">
        <v>2000</v>
      </c>
      <c r="J941" s="39">
        <v>8943</v>
      </c>
      <c r="K941" s="39">
        <v>0</v>
      </c>
      <c r="L941" s="41">
        <f>SUM(Data[[#This Row],[CHELTUIELI DE PERSONAL LEI]:[CHELTUIELI DE CAPITAL (ACTIVE NEFINANCIARE ) LEI]])</f>
        <v>10943</v>
      </c>
      <c r="M941" s="41">
        <f>Data[[#This Row],[TOTAL CHELTUIELI LEI]]/Data[[#This Row],[CURS VALUTAR EURO BNR 22 07 2020]]</f>
        <v>2260.9037003367703</v>
      </c>
      <c r="N941" s="54">
        <v>2827</v>
      </c>
      <c r="O941" s="54"/>
      <c r="P941" s="54">
        <v>2014</v>
      </c>
      <c r="Q941" s="54"/>
      <c r="R941" s="54">
        <f>Data[[#This Row],[PERSOANE ÎNSCRISE ÎN LISTELE ELECTORALE (TURUL 1)            ]]+Data[[#This Row],[PERSOANE ÎNSCRISE ÎN LISTELE ELECTORALE (TURUL AL 2-LEA)]]</f>
        <v>2827</v>
      </c>
      <c r="S941" s="54">
        <f>Data[[#This Row],[PERSOANE CARE AU PARTICIPAT LA VOT (TURUL 1)]]+Data[[#This Row],[PERSOANE CARE AU PARTICIPAT LA VOT  (TURUL AL 2-LEA)]]</f>
        <v>2014</v>
      </c>
      <c r="T941" s="41">
        <f>Data[[#This Row],[TOTAL CHELTUIELI LEI]]/Data[[#This Row],[NUMĂRUL PERSOANELOR ÎNSCRISE ÎN LISTELE ELECTORALE]]</f>
        <v>3.8708878669968163</v>
      </c>
      <c r="U941" s="41">
        <f>Data[[#This Row],[TOTAL CHELTUIELI EURO]]/Data[[#This Row],[NUMĂRUL PERSOANELOR ÎNSCRISE ÎN LISTELE ELECTORALE]]</f>
        <v>0.79975369661718088</v>
      </c>
      <c r="V941" s="41">
        <f>Data[[#This Row],[TOTAL CHELTUIELI LEI]]/Data[[#This Row],[NUMĂRUL PERSOANELOR CARE AU PARTICIPAT LA VOT]]</f>
        <v>5.4334657398212514</v>
      </c>
      <c r="W941" s="41">
        <f>Data[[#This Row],[TOTAL CHELTUIELI EURO]]/Data[[#This Row],[NUMĂRUL PERSOANELOR CARE AU PARTICIPAT LA VOT]]</f>
        <v>1.1225936943082275</v>
      </c>
      <c r="X941" s="43">
        <v>4.8400999999999996</v>
      </c>
      <c r="Y941" s="114" t="s">
        <v>2884</v>
      </c>
      <c r="Z941" s="44">
        <v>3</v>
      </c>
      <c r="AA941" s="115" t="s">
        <v>3105</v>
      </c>
      <c r="AB941" s="44">
        <v>0</v>
      </c>
      <c r="AC941" s="45"/>
    </row>
    <row r="942" spans="1:29" ht="12" customHeight="1" x14ac:dyDescent="0.2">
      <c r="A942" s="37">
        <v>941</v>
      </c>
      <c r="B942" s="38" t="s">
        <v>18</v>
      </c>
      <c r="C942" s="39" t="s">
        <v>1792</v>
      </c>
      <c r="D942" s="40">
        <v>44101</v>
      </c>
      <c r="E942" s="38">
        <v>1</v>
      </c>
      <c r="F942" s="38"/>
      <c r="G942" s="38" t="s">
        <v>2</v>
      </c>
      <c r="H942" s="38" t="s">
        <v>2</v>
      </c>
      <c r="I942" s="39">
        <v>0</v>
      </c>
      <c r="J942" s="39">
        <v>13811.09</v>
      </c>
      <c r="K942" s="39">
        <v>0</v>
      </c>
      <c r="L942" s="41">
        <f>SUM(Data[[#This Row],[CHELTUIELI DE PERSONAL LEI]:[CHELTUIELI DE CAPITAL (ACTIVE NEFINANCIARE ) LEI]])</f>
        <v>13811.09</v>
      </c>
      <c r="M942" s="41">
        <f>Data[[#This Row],[TOTAL CHELTUIELI LEI]]/Data[[#This Row],[CURS VALUTAR EURO BNR 22 07 2020]]</f>
        <v>2853.4720357017418</v>
      </c>
      <c r="N942" s="49">
        <v>1967</v>
      </c>
      <c r="O942" s="54"/>
      <c r="P942" s="54">
        <v>1243</v>
      </c>
      <c r="Q942" s="54"/>
      <c r="R942" s="54">
        <f>Data[[#This Row],[PERSOANE ÎNSCRISE ÎN LISTELE ELECTORALE (TURUL 1)            ]]+Data[[#This Row],[PERSOANE ÎNSCRISE ÎN LISTELE ELECTORALE (TURUL AL 2-LEA)]]</f>
        <v>1967</v>
      </c>
      <c r="S942" s="54">
        <f>Data[[#This Row],[PERSOANE CARE AU PARTICIPAT LA VOT (TURUL 1)]]+Data[[#This Row],[PERSOANE CARE AU PARTICIPAT LA VOT  (TURUL AL 2-LEA)]]</f>
        <v>1243</v>
      </c>
      <c r="T942" s="41">
        <f>Data[[#This Row],[TOTAL CHELTUIELI LEI]]/Data[[#This Row],[NUMĂRUL PERSOANELOR ÎNSCRISE ÎN LISTELE ELECTORALE]]</f>
        <v>7.0213980681240464</v>
      </c>
      <c r="U942" s="41">
        <f>Data[[#This Row],[TOTAL CHELTUIELI EURO]]/Data[[#This Row],[NUMĂRUL PERSOANELOR ÎNSCRISE ÎN LISTELE ELECTORALE]]</f>
        <v>1.4506721076267117</v>
      </c>
      <c r="V942" s="41">
        <f>Data[[#This Row],[TOTAL CHELTUIELI LEI]]/Data[[#This Row],[NUMĂRUL PERSOANELOR CARE AU PARTICIPAT LA VOT]]</f>
        <v>11.111094127111826</v>
      </c>
      <c r="W942" s="41">
        <f>Data[[#This Row],[TOTAL CHELTUIELI EURO]]/Data[[#This Row],[NUMĂRUL PERSOANELOR CARE AU PARTICIPAT LA VOT]]</f>
        <v>2.2956331743376843</v>
      </c>
      <c r="X942" s="43">
        <v>4.8400999999999996</v>
      </c>
      <c r="Y942" s="114" t="s">
        <v>2886</v>
      </c>
      <c r="Z942" s="44">
        <v>7</v>
      </c>
      <c r="AA942" s="115" t="s">
        <v>3107</v>
      </c>
      <c r="AB942" s="44">
        <v>1</v>
      </c>
      <c r="AC942" s="45"/>
    </row>
    <row r="943" spans="1:29" ht="12" customHeight="1" x14ac:dyDescent="0.2">
      <c r="A943" s="37">
        <v>942</v>
      </c>
      <c r="B943" s="38" t="s">
        <v>18</v>
      </c>
      <c r="C943" s="39" t="s">
        <v>1793</v>
      </c>
      <c r="D943" s="40">
        <v>44101</v>
      </c>
      <c r="E943" s="38">
        <v>1</v>
      </c>
      <c r="F943" s="38"/>
      <c r="G943" s="38" t="s">
        <v>2</v>
      </c>
      <c r="H943" s="38" t="s">
        <v>2</v>
      </c>
      <c r="I943" s="39">
        <v>0</v>
      </c>
      <c r="J943" s="39">
        <v>0</v>
      </c>
      <c r="K943" s="39">
        <v>0</v>
      </c>
      <c r="L943" s="41">
        <f>SUM(Data[[#This Row],[CHELTUIELI DE PERSONAL LEI]:[CHELTUIELI DE CAPITAL (ACTIVE NEFINANCIARE ) LEI]])</f>
        <v>0</v>
      </c>
      <c r="M943" s="41">
        <f>Data[[#This Row],[TOTAL CHELTUIELI LEI]]/Data[[#This Row],[CURS VALUTAR EURO BNR 22 07 2020]]</f>
        <v>0</v>
      </c>
      <c r="N943" s="54">
        <v>1289</v>
      </c>
      <c r="O943" s="54"/>
      <c r="P943" s="54">
        <v>1012</v>
      </c>
      <c r="Q943" s="54"/>
      <c r="R943" s="54">
        <f>Data[[#This Row],[PERSOANE ÎNSCRISE ÎN LISTELE ELECTORALE (TURUL 1)            ]]+Data[[#This Row],[PERSOANE ÎNSCRISE ÎN LISTELE ELECTORALE (TURUL AL 2-LEA)]]</f>
        <v>1289</v>
      </c>
      <c r="S943" s="54">
        <f>Data[[#This Row],[PERSOANE CARE AU PARTICIPAT LA VOT (TURUL 1)]]+Data[[#This Row],[PERSOANE CARE AU PARTICIPAT LA VOT  (TURUL AL 2-LEA)]]</f>
        <v>1012</v>
      </c>
      <c r="T943" s="41">
        <f>Data[[#This Row],[TOTAL CHELTUIELI LEI]]/Data[[#This Row],[NUMĂRUL PERSOANELOR ÎNSCRISE ÎN LISTELE ELECTORALE]]</f>
        <v>0</v>
      </c>
      <c r="U943" s="41">
        <f>Data[[#This Row],[TOTAL CHELTUIELI EURO]]/Data[[#This Row],[NUMĂRUL PERSOANELOR ÎNSCRISE ÎN LISTELE ELECTORALE]]</f>
        <v>0</v>
      </c>
      <c r="V943" s="41">
        <f>Data[[#This Row],[TOTAL CHELTUIELI LEI]]/Data[[#This Row],[NUMĂRUL PERSOANELOR CARE AU PARTICIPAT LA VOT]]</f>
        <v>0</v>
      </c>
      <c r="W943" s="41">
        <f>Data[[#This Row],[TOTAL CHELTUIELI EURO]]/Data[[#This Row],[NUMĂRUL PERSOANELOR CARE AU PARTICIPAT LA VOT]]</f>
        <v>0</v>
      </c>
      <c r="X943" s="43">
        <v>4.8400999999999996</v>
      </c>
      <c r="Y943" s="114" t="s">
        <v>2890</v>
      </c>
      <c r="Z943" s="44">
        <v>0</v>
      </c>
      <c r="AA943" s="115" t="s">
        <v>3105</v>
      </c>
      <c r="AB943" s="44">
        <v>0</v>
      </c>
      <c r="AC943" s="45"/>
    </row>
    <row r="944" spans="1:29" ht="12" customHeight="1" x14ac:dyDescent="0.2">
      <c r="A944" s="37">
        <v>943</v>
      </c>
      <c r="B944" s="38" t="s">
        <v>18</v>
      </c>
      <c r="C944" s="39" t="s">
        <v>1794</v>
      </c>
      <c r="D944" s="40">
        <v>44101</v>
      </c>
      <c r="E944" s="38">
        <v>1</v>
      </c>
      <c r="F944" s="38"/>
      <c r="G944" s="38" t="s">
        <v>2</v>
      </c>
      <c r="H944" s="38" t="s">
        <v>2</v>
      </c>
      <c r="I944" s="39">
        <v>107135</v>
      </c>
      <c r="J944" s="39">
        <v>2169</v>
      </c>
      <c r="K944" s="39">
        <v>0</v>
      </c>
      <c r="L944" s="41">
        <f>SUM(Data[[#This Row],[CHELTUIELI DE PERSONAL LEI]:[CHELTUIELI DE CAPITAL (ACTIVE NEFINANCIARE ) LEI]])</f>
        <v>109304</v>
      </c>
      <c r="M944" s="41">
        <f>Data[[#This Row],[TOTAL CHELTUIELI LEI]]/Data[[#This Row],[CURS VALUTAR EURO BNR 22 07 2020]]</f>
        <v>22583.004483378445</v>
      </c>
      <c r="N944" s="54">
        <v>1233</v>
      </c>
      <c r="O944" s="54"/>
      <c r="P944" s="54">
        <v>955</v>
      </c>
      <c r="Q944" s="54"/>
      <c r="R944" s="54">
        <f>Data[[#This Row],[PERSOANE ÎNSCRISE ÎN LISTELE ELECTORALE (TURUL 1)            ]]+Data[[#This Row],[PERSOANE ÎNSCRISE ÎN LISTELE ELECTORALE (TURUL AL 2-LEA)]]</f>
        <v>1233</v>
      </c>
      <c r="S944" s="54">
        <f>Data[[#This Row],[PERSOANE CARE AU PARTICIPAT LA VOT (TURUL 1)]]+Data[[#This Row],[PERSOANE CARE AU PARTICIPAT LA VOT  (TURUL AL 2-LEA)]]</f>
        <v>955</v>
      </c>
      <c r="T944" s="41">
        <f>Data[[#This Row],[TOTAL CHELTUIELI LEI]]/Data[[#This Row],[NUMĂRUL PERSOANELOR ÎNSCRISE ÎN LISTELE ELECTORALE]]</f>
        <v>88.64882400648824</v>
      </c>
      <c r="U944" s="41">
        <f>Data[[#This Row],[TOTAL CHELTUIELI EURO]]/Data[[#This Row],[NUMĂRUL PERSOANELOR ÎNSCRISE ÎN LISTELE ELECTORALE]]</f>
        <v>18.315494309309365</v>
      </c>
      <c r="V944" s="41">
        <f>Data[[#This Row],[TOTAL CHELTUIELI LEI]]/Data[[#This Row],[NUMĂRUL PERSOANELOR CARE AU PARTICIPAT LA VOT]]</f>
        <v>114.45445026178011</v>
      </c>
      <c r="W944" s="41">
        <f>Data[[#This Row],[TOTAL CHELTUIELI EURO]]/Data[[#This Row],[NUMĂRUL PERSOANELOR CARE AU PARTICIPAT LA VOT]]</f>
        <v>23.647125113485284</v>
      </c>
      <c r="X944" s="43">
        <v>4.8400999999999996</v>
      </c>
      <c r="Y944" s="114" t="s">
        <v>3088</v>
      </c>
      <c r="Z944" s="44">
        <v>88</v>
      </c>
      <c r="AA944" s="115" t="s">
        <v>3124</v>
      </c>
      <c r="AB944" s="44">
        <v>18</v>
      </c>
      <c r="AC944" s="45"/>
    </row>
    <row r="945" spans="1:29" ht="12" customHeight="1" x14ac:dyDescent="0.2">
      <c r="A945" s="37">
        <v>944</v>
      </c>
      <c r="B945" s="38" t="s">
        <v>18</v>
      </c>
      <c r="C945" s="39" t="s">
        <v>1795</v>
      </c>
      <c r="D945" s="40">
        <v>44101</v>
      </c>
      <c r="E945" s="38">
        <v>1</v>
      </c>
      <c r="F945" s="38"/>
      <c r="G945" s="38" t="s">
        <v>2</v>
      </c>
      <c r="H945" s="38" t="s">
        <v>2</v>
      </c>
      <c r="I945" s="39">
        <v>4500</v>
      </c>
      <c r="J945" s="39">
        <v>1660</v>
      </c>
      <c r="K945" s="39">
        <v>0</v>
      </c>
      <c r="L945" s="41">
        <f>SUM(Data[[#This Row],[CHELTUIELI DE PERSONAL LEI]:[CHELTUIELI DE CAPITAL (ACTIVE NEFINANCIARE ) LEI]])</f>
        <v>6160</v>
      </c>
      <c r="M945" s="41">
        <f>Data[[#This Row],[TOTAL CHELTUIELI LEI]]/Data[[#This Row],[CURS VALUTAR EURO BNR 22 07 2020]]</f>
        <v>1272.7009772525362</v>
      </c>
      <c r="N945" s="54">
        <v>1870</v>
      </c>
      <c r="O945" s="54"/>
      <c r="P945" s="54">
        <v>1405</v>
      </c>
      <c r="Q945" s="54"/>
      <c r="R945" s="54">
        <f>Data[[#This Row],[PERSOANE ÎNSCRISE ÎN LISTELE ELECTORALE (TURUL 1)            ]]+Data[[#This Row],[PERSOANE ÎNSCRISE ÎN LISTELE ELECTORALE (TURUL AL 2-LEA)]]</f>
        <v>1870</v>
      </c>
      <c r="S945" s="54">
        <f>Data[[#This Row],[PERSOANE CARE AU PARTICIPAT LA VOT (TURUL 1)]]+Data[[#This Row],[PERSOANE CARE AU PARTICIPAT LA VOT  (TURUL AL 2-LEA)]]</f>
        <v>1405</v>
      </c>
      <c r="T945" s="41">
        <f>Data[[#This Row],[TOTAL CHELTUIELI LEI]]/Data[[#This Row],[NUMĂRUL PERSOANELOR ÎNSCRISE ÎN LISTELE ELECTORALE]]</f>
        <v>3.2941176470588234</v>
      </c>
      <c r="U945" s="41">
        <f>Data[[#This Row],[TOTAL CHELTUIELI EURO]]/Data[[#This Row],[NUMĂRUL PERSOANELOR ÎNSCRISE ÎN LISTELE ELECTORALE]]</f>
        <v>0.68058875788905682</v>
      </c>
      <c r="V945" s="41">
        <f>Data[[#This Row],[TOTAL CHELTUIELI LEI]]/Data[[#This Row],[NUMĂRUL PERSOANELOR CARE AU PARTICIPAT LA VOT]]</f>
        <v>4.3843416370106763</v>
      </c>
      <c r="W945" s="41">
        <f>Data[[#This Row],[TOTAL CHELTUIELI EURO]]/Data[[#This Row],[NUMĂRUL PERSOANELOR CARE AU PARTICIPAT LA VOT]]</f>
        <v>0.90583699448579091</v>
      </c>
      <c r="X945" s="43">
        <v>4.8400999999999996</v>
      </c>
      <c r="Y945" s="114" t="s">
        <v>2884</v>
      </c>
      <c r="Z945" s="44">
        <v>3</v>
      </c>
      <c r="AA945" s="115" t="s">
        <v>3105</v>
      </c>
      <c r="AB945" s="44">
        <v>0</v>
      </c>
      <c r="AC945" s="45"/>
    </row>
    <row r="946" spans="1:29" ht="12" customHeight="1" x14ac:dyDescent="0.2">
      <c r="A946" s="37">
        <v>945</v>
      </c>
      <c r="B946" s="38" t="s">
        <v>18</v>
      </c>
      <c r="C946" s="39" t="s">
        <v>1796</v>
      </c>
      <c r="D946" s="40">
        <v>44101</v>
      </c>
      <c r="E946" s="38">
        <v>1</v>
      </c>
      <c r="F946" s="38"/>
      <c r="G946" s="38" t="s">
        <v>2</v>
      </c>
      <c r="H946" s="38" t="s">
        <v>2</v>
      </c>
      <c r="I946" s="39">
        <v>2700</v>
      </c>
      <c r="J946" s="39">
        <v>10884</v>
      </c>
      <c r="K946" s="39">
        <v>0</v>
      </c>
      <c r="L946" s="41">
        <f>SUM(Data[[#This Row],[CHELTUIELI DE PERSONAL LEI]:[CHELTUIELI DE CAPITAL (ACTIVE NEFINANCIARE ) LEI]])</f>
        <v>13584</v>
      </c>
      <c r="M946" s="41">
        <f>Data[[#This Row],[TOTAL CHELTUIELI LEI]]/Data[[#This Row],[CURS VALUTAR EURO BNR 22 07 2020]]</f>
        <v>2806.5535836036447</v>
      </c>
      <c r="N946" s="49">
        <v>3331</v>
      </c>
      <c r="O946" s="54"/>
      <c r="P946" s="54">
        <v>2088</v>
      </c>
      <c r="Q946" s="54"/>
      <c r="R946" s="54">
        <f>Data[[#This Row],[PERSOANE ÎNSCRISE ÎN LISTELE ELECTORALE (TURUL 1)            ]]+Data[[#This Row],[PERSOANE ÎNSCRISE ÎN LISTELE ELECTORALE (TURUL AL 2-LEA)]]</f>
        <v>3331</v>
      </c>
      <c r="S946" s="54">
        <f>Data[[#This Row],[PERSOANE CARE AU PARTICIPAT LA VOT (TURUL 1)]]+Data[[#This Row],[PERSOANE CARE AU PARTICIPAT LA VOT  (TURUL AL 2-LEA)]]</f>
        <v>2088</v>
      </c>
      <c r="T946" s="41">
        <f>Data[[#This Row],[TOTAL CHELTUIELI LEI]]/Data[[#This Row],[NUMĂRUL PERSOANELOR ÎNSCRISE ÎN LISTELE ELECTORALE]]</f>
        <v>4.0780546382467726</v>
      </c>
      <c r="U946" s="41">
        <f>Data[[#This Row],[TOTAL CHELTUIELI EURO]]/Data[[#This Row],[NUMĂRUL PERSOANELOR ÎNSCRISE ÎN LISTELE ELECTORALE]]</f>
        <v>0.84255586418602368</v>
      </c>
      <c r="V946" s="41">
        <f>Data[[#This Row],[TOTAL CHELTUIELI LEI]]/Data[[#This Row],[NUMĂRUL PERSOANELOR CARE AU PARTICIPAT LA VOT]]</f>
        <v>6.5057471264367814</v>
      </c>
      <c r="W946" s="41">
        <f>Data[[#This Row],[TOTAL CHELTUIELI EURO]]/Data[[#This Row],[NUMĂRUL PERSOANELOR CARE AU PARTICIPAT LA VOT]]</f>
        <v>1.3441348580477226</v>
      </c>
      <c r="X946" s="43">
        <v>4.8400999999999996</v>
      </c>
      <c r="Y946" s="114" t="s">
        <v>2895</v>
      </c>
      <c r="Z946" s="44">
        <v>4</v>
      </c>
      <c r="AA946" s="115" t="s">
        <v>3105</v>
      </c>
      <c r="AB946" s="44">
        <v>0</v>
      </c>
      <c r="AC946" s="45"/>
    </row>
    <row r="947" spans="1:29" ht="12" customHeight="1" x14ac:dyDescent="0.2">
      <c r="A947" s="37">
        <v>946</v>
      </c>
      <c r="B947" s="38" t="s">
        <v>18</v>
      </c>
      <c r="C947" s="39" t="s">
        <v>1797</v>
      </c>
      <c r="D947" s="40">
        <v>44101</v>
      </c>
      <c r="E947" s="38">
        <v>1</v>
      </c>
      <c r="F947" s="38"/>
      <c r="G947" s="38" t="s">
        <v>2</v>
      </c>
      <c r="H947" s="38" t="s">
        <v>2</v>
      </c>
      <c r="I947" s="39">
        <v>0</v>
      </c>
      <c r="J947" s="39">
        <v>26600</v>
      </c>
      <c r="K947" s="39">
        <v>0</v>
      </c>
      <c r="L947" s="41">
        <f>SUM(Data[[#This Row],[CHELTUIELI DE PERSONAL LEI]:[CHELTUIELI DE CAPITAL (ACTIVE NEFINANCIARE ) LEI]])</f>
        <v>26600</v>
      </c>
      <c r="M947" s="41">
        <f>Data[[#This Row],[TOTAL CHELTUIELI LEI]]/Data[[#This Row],[CURS VALUTAR EURO BNR 22 07 2020]]</f>
        <v>5495.754219954134</v>
      </c>
      <c r="N947" s="49">
        <v>1117</v>
      </c>
      <c r="O947" s="54"/>
      <c r="P947" s="54">
        <v>813</v>
      </c>
      <c r="Q947" s="54"/>
      <c r="R947" s="54">
        <f>Data[[#This Row],[PERSOANE ÎNSCRISE ÎN LISTELE ELECTORALE (TURUL 1)            ]]+Data[[#This Row],[PERSOANE ÎNSCRISE ÎN LISTELE ELECTORALE (TURUL AL 2-LEA)]]</f>
        <v>1117</v>
      </c>
      <c r="S947" s="54">
        <f>Data[[#This Row],[PERSOANE CARE AU PARTICIPAT LA VOT (TURUL 1)]]+Data[[#This Row],[PERSOANE CARE AU PARTICIPAT LA VOT  (TURUL AL 2-LEA)]]</f>
        <v>813</v>
      </c>
      <c r="T947" s="41">
        <f>Data[[#This Row],[TOTAL CHELTUIELI LEI]]/Data[[#This Row],[NUMĂRUL PERSOANELOR ÎNSCRISE ÎN LISTELE ELECTORALE]]</f>
        <v>23.813786929274844</v>
      </c>
      <c r="U947" s="41">
        <f>Data[[#This Row],[TOTAL CHELTUIELI EURO]]/Data[[#This Row],[NUMĂRUL PERSOANELOR ÎNSCRISE ÎN LISTELE ELECTORALE]]</f>
        <v>4.9201022560019103</v>
      </c>
      <c r="V947" s="41">
        <f>Data[[#This Row],[TOTAL CHELTUIELI LEI]]/Data[[#This Row],[NUMĂRUL PERSOANELOR CARE AU PARTICIPAT LA VOT]]</f>
        <v>32.718327183271832</v>
      </c>
      <c r="W947" s="41">
        <f>Data[[#This Row],[TOTAL CHELTUIELI EURO]]/Data[[#This Row],[NUMĂRUL PERSOANELOR CARE AU PARTICIPAT LA VOT]]</f>
        <v>6.7598452889964751</v>
      </c>
      <c r="X947" s="43">
        <v>4.8400999999999996</v>
      </c>
      <c r="Y947" s="114" t="s">
        <v>2918</v>
      </c>
      <c r="Z947" s="44">
        <v>23</v>
      </c>
      <c r="AA947" s="115" t="s">
        <v>3110</v>
      </c>
      <c r="AB947" s="44">
        <v>4</v>
      </c>
      <c r="AC947" s="45"/>
    </row>
    <row r="948" spans="1:29" ht="12" customHeight="1" x14ac:dyDescent="0.2">
      <c r="A948" s="37">
        <v>947</v>
      </c>
      <c r="B948" s="38" t="s">
        <v>18</v>
      </c>
      <c r="C948" s="39" t="s">
        <v>1798</v>
      </c>
      <c r="D948" s="40">
        <v>44101</v>
      </c>
      <c r="E948" s="38">
        <v>1</v>
      </c>
      <c r="F948" s="38"/>
      <c r="G948" s="38" t="s">
        <v>2</v>
      </c>
      <c r="H948" s="38" t="s">
        <v>2</v>
      </c>
      <c r="I948" s="39">
        <v>3062</v>
      </c>
      <c r="J948" s="39">
        <v>6771.73</v>
      </c>
      <c r="K948" s="39">
        <v>0</v>
      </c>
      <c r="L948" s="41">
        <f>SUM(Data[[#This Row],[CHELTUIELI DE PERSONAL LEI]:[CHELTUIELI DE CAPITAL (ACTIVE NEFINANCIARE ) LEI]])</f>
        <v>9833.73</v>
      </c>
      <c r="M948" s="41">
        <f>Data[[#This Row],[TOTAL CHELTUIELI LEI]]/Data[[#This Row],[CURS VALUTAR EURO BNR 22 07 2020]]</f>
        <v>2031.7204189996075</v>
      </c>
      <c r="N948" s="49">
        <v>2440</v>
      </c>
      <c r="O948" s="54"/>
      <c r="P948" s="54">
        <v>1252</v>
      </c>
      <c r="Q948" s="54"/>
      <c r="R948" s="54">
        <f>Data[[#This Row],[PERSOANE ÎNSCRISE ÎN LISTELE ELECTORALE (TURUL 1)            ]]+Data[[#This Row],[PERSOANE ÎNSCRISE ÎN LISTELE ELECTORALE (TURUL AL 2-LEA)]]</f>
        <v>2440</v>
      </c>
      <c r="S948" s="54">
        <f>Data[[#This Row],[PERSOANE CARE AU PARTICIPAT LA VOT (TURUL 1)]]+Data[[#This Row],[PERSOANE CARE AU PARTICIPAT LA VOT  (TURUL AL 2-LEA)]]</f>
        <v>1252</v>
      </c>
      <c r="T948" s="41">
        <f>Data[[#This Row],[TOTAL CHELTUIELI LEI]]/Data[[#This Row],[NUMĂRUL PERSOANELOR ÎNSCRISE ÎN LISTELE ELECTORALE]]</f>
        <v>4.0302172131147538</v>
      </c>
      <c r="U948" s="41">
        <f>Data[[#This Row],[TOTAL CHELTUIELI EURO]]/Data[[#This Row],[NUMĂRUL PERSOANELOR ÎNSCRISE ÎN LISTELE ELECTORALE]]</f>
        <v>0.83267230286869165</v>
      </c>
      <c r="V948" s="41">
        <f>Data[[#This Row],[TOTAL CHELTUIELI LEI]]/Data[[#This Row],[NUMĂRUL PERSOANELOR CARE AU PARTICIPAT LA VOT]]</f>
        <v>7.8544169329073483</v>
      </c>
      <c r="W948" s="41">
        <f>Data[[#This Row],[TOTAL CHELTUIELI EURO]]/Data[[#This Row],[NUMĂRUL PERSOANELOR CARE AU PARTICIPAT LA VOT]]</f>
        <v>1.6227798873798782</v>
      </c>
      <c r="X948" s="43">
        <v>4.8400999999999996</v>
      </c>
      <c r="Y948" s="114" t="s">
        <v>2895</v>
      </c>
      <c r="Z948" s="44">
        <v>4</v>
      </c>
      <c r="AA948" s="115" t="s">
        <v>3105</v>
      </c>
      <c r="AB948" s="44">
        <v>0</v>
      </c>
      <c r="AC948" s="45"/>
    </row>
    <row r="949" spans="1:29" ht="12" customHeight="1" x14ac:dyDescent="0.2">
      <c r="A949" s="37">
        <v>948</v>
      </c>
      <c r="B949" s="38" t="s">
        <v>18</v>
      </c>
      <c r="C949" s="39" t="s">
        <v>1799</v>
      </c>
      <c r="D949" s="40">
        <v>44101</v>
      </c>
      <c r="E949" s="38">
        <v>1</v>
      </c>
      <c r="F949" s="38"/>
      <c r="G949" s="38" t="s">
        <v>2</v>
      </c>
      <c r="H949" s="38" t="s">
        <v>2</v>
      </c>
      <c r="I949" s="39">
        <v>2200</v>
      </c>
      <c r="J949" s="39">
        <v>6571.12</v>
      </c>
      <c r="K949" s="39">
        <v>0</v>
      </c>
      <c r="L949" s="41">
        <f>SUM(Data[[#This Row],[CHELTUIELI DE PERSONAL LEI]:[CHELTUIELI DE CAPITAL (ACTIVE NEFINANCIARE ) LEI]])</f>
        <v>8771.119999999999</v>
      </c>
      <c r="M949" s="41">
        <f>Data[[#This Row],[TOTAL CHELTUIELI LEI]]/Data[[#This Row],[CURS VALUTAR EURO BNR 22 07 2020]]</f>
        <v>1812.1774343505299</v>
      </c>
      <c r="N949" s="49">
        <v>1155</v>
      </c>
      <c r="O949" s="54"/>
      <c r="P949" s="54">
        <v>759</v>
      </c>
      <c r="Q949" s="54"/>
      <c r="R949" s="54">
        <f>Data[[#This Row],[PERSOANE ÎNSCRISE ÎN LISTELE ELECTORALE (TURUL 1)            ]]+Data[[#This Row],[PERSOANE ÎNSCRISE ÎN LISTELE ELECTORALE (TURUL AL 2-LEA)]]</f>
        <v>1155</v>
      </c>
      <c r="S949" s="54">
        <f>Data[[#This Row],[PERSOANE CARE AU PARTICIPAT LA VOT (TURUL 1)]]+Data[[#This Row],[PERSOANE CARE AU PARTICIPAT LA VOT  (TURUL AL 2-LEA)]]</f>
        <v>759</v>
      </c>
      <c r="T949" s="41">
        <f>Data[[#This Row],[TOTAL CHELTUIELI LEI]]/Data[[#This Row],[NUMĂRUL PERSOANELOR ÎNSCRISE ÎN LISTELE ELECTORALE]]</f>
        <v>7.594043290043289</v>
      </c>
      <c r="U949" s="41">
        <f>Data[[#This Row],[TOTAL CHELTUIELI EURO]]/Data[[#This Row],[NUMĂRUL PERSOANELOR ÎNSCRISE ÎN LISTELE ELECTORALE]]</f>
        <v>1.5689847916454804</v>
      </c>
      <c r="V949" s="41">
        <f>Data[[#This Row],[TOTAL CHELTUIELI LEI]]/Data[[#This Row],[NUMĂRUL PERSOANELOR CARE AU PARTICIPAT LA VOT]]</f>
        <v>11.55615283267457</v>
      </c>
      <c r="W949" s="41">
        <f>Data[[#This Row],[TOTAL CHELTUIELI EURO]]/Data[[#This Row],[NUMĂRUL PERSOANELOR CARE AU PARTICIPAT LA VOT]]</f>
        <v>2.387585552503992</v>
      </c>
      <c r="X949" s="43">
        <v>4.8400999999999996</v>
      </c>
      <c r="Y949" s="114" t="s">
        <v>2886</v>
      </c>
      <c r="Z949" s="44">
        <v>7</v>
      </c>
      <c r="AA949" s="115" t="s">
        <v>3107</v>
      </c>
      <c r="AB949" s="44">
        <v>1</v>
      </c>
      <c r="AC949" s="45"/>
    </row>
    <row r="950" spans="1:29" ht="12" customHeight="1" x14ac:dyDescent="0.2">
      <c r="A950" s="37">
        <v>949</v>
      </c>
      <c r="B950" s="38" t="s">
        <v>18</v>
      </c>
      <c r="C950" s="39" t="s">
        <v>1800</v>
      </c>
      <c r="D950" s="40">
        <v>44101</v>
      </c>
      <c r="E950" s="38">
        <v>1</v>
      </c>
      <c r="F950" s="38"/>
      <c r="G950" s="38" t="s">
        <v>2</v>
      </c>
      <c r="H950" s="38" t="s">
        <v>2</v>
      </c>
      <c r="I950" s="39">
        <v>0</v>
      </c>
      <c r="J950" s="39">
        <v>2535</v>
      </c>
      <c r="K950" s="39">
        <v>0</v>
      </c>
      <c r="L950" s="41">
        <f>SUM(Data[[#This Row],[CHELTUIELI DE PERSONAL LEI]:[CHELTUIELI DE CAPITAL (ACTIVE NEFINANCIARE ) LEI]])</f>
        <v>2535</v>
      </c>
      <c r="M950" s="41">
        <f>Data[[#This Row],[TOTAL CHELTUIELI LEI]]/Data[[#This Row],[CURS VALUTAR EURO BNR 22 07 2020]]</f>
        <v>523.74950930765897</v>
      </c>
      <c r="N950" s="49">
        <v>3453</v>
      </c>
      <c r="O950" s="54"/>
      <c r="P950" s="54">
        <v>1955</v>
      </c>
      <c r="Q950" s="54"/>
      <c r="R950" s="54">
        <f>Data[[#This Row],[PERSOANE ÎNSCRISE ÎN LISTELE ELECTORALE (TURUL 1)            ]]+Data[[#This Row],[PERSOANE ÎNSCRISE ÎN LISTELE ELECTORALE (TURUL AL 2-LEA)]]</f>
        <v>3453</v>
      </c>
      <c r="S950" s="54">
        <f>Data[[#This Row],[PERSOANE CARE AU PARTICIPAT LA VOT (TURUL 1)]]+Data[[#This Row],[PERSOANE CARE AU PARTICIPAT LA VOT  (TURUL AL 2-LEA)]]</f>
        <v>1955</v>
      </c>
      <c r="T950" s="41">
        <f>Data[[#This Row],[TOTAL CHELTUIELI LEI]]/Data[[#This Row],[NUMĂRUL PERSOANELOR ÎNSCRISE ÎN LISTELE ELECTORALE]]</f>
        <v>0.73414422241529109</v>
      </c>
      <c r="U950" s="41">
        <f>Data[[#This Row],[TOTAL CHELTUIELI EURO]]/Data[[#This Row],[NUMĂRUL PERSOANELOR ÎNSCRISE ÎN LISTELE ELECTORALE]]</f>
        <v>0.15167955670653316</v>
      </c>
      <c r="V950" s="41">
        <f>Data[[#This Row],[TOTAL CHELTUIELI LEI]]/Data[[#This Row],[NUMĂRUL PERSOANELOR CARE AU PARTICIPAT LA VOT]]</f>
        <v>1.2966751918158568</v>
      </c>
      <c r="W950" s="41">
        <f>Data[[#This Row],[TOTAL CHELTUIELI EURO]]/Data[[#This Row],[NUMĂRUL PERSOANELOR CARE AU PARTICIPAT LA VOT]]</f>
        <v>0.26790256230570791</v>
      </c>
      <c r="X950" s="43">
        <v>4.8400999999999996</v>
      </c>
      <c r="Y950" s="114" t="s">
        <v>2890</v>
      </c>
      <c r="Z950" s="44">
        <v>0</v>
      </c>
      <c r="AA950" s="115" t="s">
        <v>3105</v>
      </c>
      <c r="AB950" s="44">
        <v>0</v>
      </c>
      <c r="AC950" s="45"/>
    </row>
    <row r="951" spans="1:29" ht="12" customHeight="1" x14ac:dyDescent="0.2">
      <c r="A951" s="37">
        <v>950</v>
      </c>
      <c r="B951" s="38" t="s">
        <v>18</v>
      </c>
      <c r="C951" s="39" t="s">
        <v>1801</v>
      </c>
      <c r="D951" s="40">
        <v>44101</v>
      </c>
      <c r="E951" s="38">
        <v>1</v>
      </c>
      <c r="F951" s="38"/>
      <c r="G951" s="38" t="s">
        <v>2</v>
      </c>
      <c r="H951" s="38" t="s">
        <v>2</v>
      </c>
      <c r="I951" s="39">
        <v>2200</v>
      </c>
      <c r="J951" s="39">
        <v>2098.5</v>
      </c>
      <c r="K951" s="39">
        <v>0</v>
      </c>
      <c r="L951" s="41">
        <f>SUM(Data[[#This Row],[CHELTUIELI DE PERSONAL LEI]:[CHELTUIELI DE CAPITAL (ACTIVE NEFINANCIARE ) LEI]])</f>
        <v>4298.5</v>
      </c>
      <c r="M951" s="41">
        <f>Data[[#This Row],[TOTAL CHELTUIELI LEI]]/Data[[#This Row],[CURS VALUTAR EURO BNR 22 07 2020]]</f>
        <v>888.10148550649785</v>
      </c>
      <c r="N951" s="49">
        <v>2145</v>
      </c>
      <c r="O951" s="54"/>
      <c r="P951" s="54">
        <v>1228</v>
      </c>
      <c r="Q951" s="54"/>
      <c r="R951" s="54">
        <f>Data[[#This Row],[PERSOANE ÎNSCRISE ÎN LISTELE ELECTORALE (TURUL 1)            ]]+Data[[#This Row],[PERSOANE ÎNSCRISE ÎN LISTELE ELECTORALE (TURUL AL 2-LEA)]]</f>
        <v>2145</v>
      </c>
      <c r="S951" s="54">
        <f>Data[[#This Row],[PERSOANE CARE AU PARTICIPAT LA VOT (TURUL 1)]]+Data[[#This Row],[PERSOANE CARE AU PARTICIPAT LA VOT  (TURUL AL 2-LEA)]]</f>
        <v>1228</v>
      </c>
      <c r="T951" s="41">
        <f>Data[[#This Row],[TOTAL CHELTUIELI LEI]]/Data[[#This Row],[NUMĂRUL PERSOANELOR ÎNSCRISE ÎN LISTELE ELECTORALE]]</f>
        <v>2.0039627039627042</v>
      </c>
      <c r="U951" s="41">
        <f>Data[[#This Row],[TOTAL CHELTUIELI EURO]]/Data[[#This Row],[NUMĂRUL PERSOANELOR ÎNSCRISE ÎN LISTELE ELECTORALE]]</f>
        <v>0.41403332657645586</v>
      </c>
      <c r="V951" s="41">
        <f>Data[[#This Row],[TOTAL CHELTUIELI LEI]]/Data[[#This Row],[NUMĂRUL PERSOANELOR CARE AU PARTICIPAT LA VOT]]</f>
        <v>3.5004071661237783</v>
      </c>
      <c r="W951" s="41">
        <f>Data[[#This Row],[TOTAL CHELTUIELI EURO]]/Data[[#This Row],[NUMĂRUL PERSOANELOR CARE AU PARTICIPAT LA VOT]]</f>
        <v>0.72320967875121978</v>
      </c>
      <c r="X951" s="43">
        <v>4.8400999999999996</v>
      </c>
      <c r="Y951" s="114" t="s">
        <v>2891</v>
      </c>
      <c r="Z951" s="44">
        <v>2</v>
      </c>
      <c r="AA951" s="115" t="s">
        <v>3105</v>
      </c>
      <c r="AB951" s="44">
        <v>0</v>
      </c>
      <c r="AC951" s="45"/>
    </row>
    <row r="952" spans="1:29" ht="12" customHeight="1" x14ac:dyDescent="0.2">
      <c r="A952" s="37">
        <v>951</v>
      </c>
      <c r="B952" s="38" t="s">
        <v>18</v>
      </c>
      <c r="C952" s="39" t="s">
        <v>214</v>
      </c>
      <c r="D952" s="40">
        <v>44101</v>
      </c>
      <c r="E952" s="38">
        <v>1</v>
      </c>
      <c r="F952" s="38"/>
      <c r="G952" s="38" t="s">
        <v>2</v>
      </c>
      <c r="H952" s="38" t="s">
        <v>2</v>
      </c>
      <c r="I952" s="39">
        <v>0</v>
      </c>
      <c r="J952" s="39">
        <v>101503.4</v>
      </c>
      <c r="K952" s="39">
        <v>0</v>
      </c>
      <c r="L952" s="41">
        <f>SUM(Data[[#This Row],[CHELTUIELI DE PERSONAL LEI]:[CHELTUIELI DE CAPITAL (ACTIVE NEFINANCIARE ) LEI]])</f>
        <v>101503.4</v>
      </c>
      <c r="M952" s="41">
        <f>Data[[#This Row],[TOTAL CHELTUIELI LEI]]/Data[[#This Row],[CURS VALUTAR EURO BNR 22 07 2020]]</f>
        <v>20971.343567281667</v>
      </c>
      <c r="N952" s="49">
        <v>33448</v>
      </c>
      <c r="O952" s="54"/>
      <c r="P952" s="54">
        <v>13816</v>
      </c>
      <c r="Q952" s="54"/>
      <c r="R952" s="54">
        <f>Data[[#This Row],[PERSOANE ÎNSCRISE ÎN LISTELE ELECTORALE (TURUL 1)            ]]+Data[[#This Row],[PERSOANE ÎNSCRISE ÎN LISTELE ELECTORALE (TURUL AL 2-LEA)]]</f>
        <v>33448</v>
      </c>
      <c r="S952" s="54">
        <f>Data[[#This Row],[PERSOANE CARE AU PARTICIPAT LA VOT (TURUL 1)]]+Data[[#This Row],[PERSOANE CARE AU PARTICIPAT LA VOT  (TURUL AL 2-LEA)]]</f>
        <v>13816</v>
      </c>
      <c r="T952" s="41">
        <f>Data[[#This Row],[TOTAL CHELTUIELI LEI]]/Data[[#This Row],[NUMĂRUL PERSOANELOR ÎNSCRISE ÎN LISTELE ELECTORALE]]</f>
        <v>3.0346627601052378</v>
      </c>
      <c r="U952" s="41">
        <f>Data[[#This Row],[TOTAL CHELTUIELI EURO]]/Data[[#This Row],[NUMĂRUL PERSOANELOR ÎNSCRISE ÎN LISTELE ELECTORALE]]</f>
        <v>0.62698348383406088</v>
      </c>
      <c r="V952" s="41">
        <f>Data[[#This Row],[TOTAL CHELTUIELI LEI]]/Data[[#This Row],[NUMĂRUL PERSOANELOR CARE AU PARTICIPAT LA VOT]]</f>
        <v>7.3468008106543135</v>
      </c>
      <c r="W952" s="41">
        <f>Data[[#This Row],[TOTAL CHELTUIELI EURO]]/Data[[#This Row],[NUMĂRUL PERSOANELOR CARE AU PARTICIPAT LA VOT]]</f>
        <v>1.5179026901622514</v>
      </c>
      <c r="X952" s="43">
        <v>4.8400999999999996</v>
      </c>
      <c r="Y952" s="114" t="s">
        <v>2884</v>
      </c>
      <c r="Z952" s="44">
        <v>3</v>
      </c>
      <c r="AA952" s="115" t="s">
        <v>3105</v>
      </c>
      <c r="AB952" s="44">
        <v>0</v>
      </c>
      <c r="AC952" s="45"/>
    </row>
    <row r="953" spans="1:29" ht="12" customHeight="1" x14ac:dyDescent="0.2">
      <c r="A953" s="37">
        <v>952</v>
      </c>
      <c r="B953" s="38" t="s">
        <v>18</v>
      </c>
      <c r="C953" s="39" t="s">
        <v>1802</v>
      </c>
      <c r="D953" s="40">
        <v>44101</v>
      </c>
      <c r="E953" s="38">
        <v>1</v>
      </c>
      <c r="F953" s="38"/>
      <c r="G953" s="38" t="s">
        <v>2</v>
      </c>
      <c r="H953" s="38" t="s">
        <v>2</v>
      </c>
      <c r="I953" s="39">
        <v>0</v>
      </c>
      <c r="J953" s="39">
        <v>15275</v>
      </c>
      <c r="K953" s="39">
        <v>0</v>
      </c>
      <c r="L953" s="41">
        <f>SUM(Data[[#This Row],[CHELTUIELI DE PERSONAL LEI]:[CHELTUIELI DE CAPITAL (ACTIVE NEFINANCIARE ) LEI]])</f>
        <v>15275</v>
      </c>
      <c r="M953" s="41">
        <f>Data[[#This Row],[TOTAL CHELTUIELI LEI]]/Data[[#This Row],[CURS VALUTAR EURO BNR 22 07 2020]]</f>
        <v>3155.9265304435862</v>
      </c>
      <c r="N953" s="49">
        <v>3173</v>
      </c>
      <c r="O953" s="54"/>
      <c r="P953" s="54">
        <v>1689</v>
      </c>
      <c r="Q953" s="54"/>
      <c r="R953" s="54">
        <f>Data[[#This Row],[PERSOANE ÎNSCRISE ÎN LISTELE ELECTORALE (TURUL 1)            ]]+Data[[#This Row],[PERSOANE ÎNSCRISE ÎN LISTELE ELECTORALE (TURUL AL 2-LEA)]]</f>
        <v>3173</v>
      </c>
      <c r="S953" s="54">
        <f>Data[[#This Row],[PERSOANE CARE AU PARTICIPAT LA VOT (TURUL 1)]]+Data[[#This Row],[PERSOANE CARE AU PARTICIPAT LA VOT  (TURUL AL 2-LEA)]]</f>
        <v>1689</v>
      </c>
      <c r="T953" s="41">
        <f>Data[[#This Row],[TOTAL CHELTUIELI LEI]]/Data[[#This Row],[NUMĂRUL PERSOANELOR ÎNSCRISE ÎN LISTELE ELECTORALE]]</f>
        <v>4.8140560983296563</v>
      </c>
      <c r="U953" s="41">
        <f>Data[[#This Row],[TOTAL CHELTUIELI EURO]]/Data[[#This Row],[NUMĂRUL PERSOANELOR ÎNSCRISE ÎN LISTELE ELECTORALE]]</f>
        <v>0.99461913975530614</v>
      </c>
      <c r="V953" s="41">
        <f>Data[[#This Row],[TOTAL CHELTUIELI LEI]]/Data[[#This Row],[NUMĂRUL PERSOANELOR CARE AU PARTICIPAT LA VOT]]</f>
        <v>9.0438129070455897</v>
      </c>
      <c r="W953" s="41">
        <f>Data[[#This Row],[TOTAL CHELTUIELI EURO]]/Data[[#This Row],[NUMĂRUL PERSOANELOR CARE AU PARTICIPAT LA VOT]]</f>
        <v>1.8685177800139645</v>
      </c>
      <c r="X953" s="43">
        <v>4.8400999999999996</v>
      </c>
      <c r="Y953" s="114" t="s">
        <v>2895</v>
      </c>
      <c r="Z953" s="44">
        <v>4</v>
      </c>
      <c r="AA953" s="115" t="s">
        <v>3105</v>
      </c>
      <c r="AB953" s="44">
        <v>0</v>
      </c>
      <c r="AC953" s="45"/>
    </row>
    <row r="954" spans="1:29" ht="12" customHeight="1" x14ac:dyDescent="0.2">
      <c r="A954" s="37">
        <v>953</v>
      </c>
      <c r="B954" s="38" t="s">
        <v>18</v>
      </c>
      <c r="C954" s="39" t="s">
        <v>1803</v>
      </c>
      <c r="D954" s="40">
        <v>44101</v>
      </c>
      <c r="E954" s="38">
        <v>1</v>
      </c>
      <c r="F954" s="38"/>
      <c r="G954" s="38" t="s">
        <v>2</v>
      </c>
      <c r="H954" s="38" t="s">
        <v>2</v>
      </c>
      <c r="I954" s="39">
        <v>6000</v>
      </c>
      <c r="J954" s="39">
        <v>10622</v>
      </c>
      <c r="K954" s="39">
        <v>0</v>
      </c>
      <c r="L954" s="41">
        <f>SUM(Data[[#This Row],[CHELTUIELI DE PERSONAL LEI]:[CHELTUIELI DE CAPITAL (ACTIVE NEFINANCIARE ) LEI]])</f>
        <v>16622</v>
      </c>
      <c r="M954" s="41">
        <f>Data[[#This Row],[TOTAL CHELTUIELI LEI]]/Data[[#This Row],[CURS VALUTAR EURO BNR 22 07 2020]]</f>
        <v>3434.2265655668275</v>
      </c>
      <c r="N954" s="54">
        <v>1209</v>
      </c>
      <c r="O954" s="54"/>
      <c r="P954" s="54">
        <v>942</v>
      </c>
      <c r="Q954" s="54"/>
      <c r="R954" s="54">
        <f>Data[[#This Row],[PERSOANE ÎNSCRISE ÎN LISTELE ELECTORALE (TURUL 1)            ]]+Data[[#This Row],[PERSOANE ÎNSCRISE ÎN LISTELE ELECTORALE (TURUL AL 2-LEA)]]</f>
        <v>1209</v>
      </c>
      <c r="S954" s="54">
        <f>Data[[#This Row],[PERSOANE CARE AU PARTICIPAT LA VOT (TURUL 1)]]+Data[[#This Row],[PERSOANE CARE AU PARTICIPAT LA VOT  (TURUL AL 2-LEA)]]</f>
        <v>942</v>
      </c>
      <c r="T954" s="41">
        <f>Data[[#This Row],[TOTAL CHELTUIELI LEI]]/Data[[#This Row],[NUMĂRUL PERSOANELOR ÎNSCRISE ÎN LISTELE ELECTORALE]]</f>
        <v>13.748552522746071</v>
      </c>
      <c r="U954" s="41">
        <f>Data[[#This Row],[TOTAL CHELTUIELI EURO]]/Data[[#This Row],[NUMĂRUL PERSOANELOR ÎNSCRISE ÎN LISTELE ELECTORALE]]</f>
        <v>2.8405513362835628</v>
      </c>
      <c r="V954" s="41">
        <f>Data[[#This Row],[TOTAL CHELTUIELI LEI]]/Data[[#This Row],[NUMĂRUL PERSOANELOR CARE AU PARTICIPAT LA VOT]]</f>
        <v>17.645435244161359</v>
      </c>
      <c r="W954" s="41">
        <f>Data[[#This Row],[TOTAL CHELTUIELI EURO]]/Data[[#This Row],[NUMĂRUL PERSOANELOR CARE AU PARTICIPAT LA VOT]]</f>
        <v>3.6456757596250822</v>
      </c>
      <c r="X954" s="43">
        <v>4.8400999999999996</v>
      </c>
      <c r="Y954" s="114" t="s">
        <v>2906</v>
      </c>
      <c r="Z954" s="44">
        <v>13</v>
      </c>
      <c r="AA954" s="115" t="s">
        <v>3108</v>
      </c>
      <c r="AB954" s="44">
        <v>2</v>
      </c>
      <c r="AC954" s="45"/>
    </row>
    <row r="955" spans="1:29" ht="12" customHeight="1" x14ac:dyDescent="0.2">
      <c r="A955" s="37">
        <v>954</v>
      </c>
      <c r="B955" s="38" t="s">
        <v>18</v>
      </c>
      <c r="C955" s="39" t="s">
        <v>1804</v>
      </c>
      <c r="D955" s="40">
        <v>44101</v>
      </c>
      <c r="E955" s="38">
        <v>1</v>
      </c>
      <c r="F955" s="38"/>
      <c r="G955" s="38" t="s">
        <v>2</v>
      </c>
      <c r="H955" s="38" t="s">
        <v>2</v>
      </c>
      <c r="I955" s="39">
        <v>2500</v>
      </c>
      <c r="J955" s="39">
        <v>4803.66</v>
      </c>
      <c r="K955" s="39">
        <v>0</v>
      </c>
      <c r="L955" s="41">
        <f>SUM(Data[[#This Row],[CHELTUIELI DE PERSONAL LEI]:[CHELTUIELI DE CAPITAL (ACTIVE NEFINANCIARE ) LEI]])</f>
        <v>7303.66</v>
      </c>
      <c r="M955" s="41">
        <f>Data[[#This Row],[TOTAL CHELTUIELI LEI]]/Data[[#This Row],[CURS VALUTAR EURO BNR 22 07 2020]]</f>
        <v>1508.9894836883536</v>
      </c>
      <c r="N955" s="54">
        <v>7325</v>
      </c>
      <c r="O955" s="54"/>
      <c r="P955" s="54">
        <v>4078</v>
      </c>
      <c r="Q955" s="54"/>
      <c r="R955" s="54">
        <f>Data[[#This Row],[PERSOANE ÎNSCRISE ÎN LISTELE ELECTORALE (TURUL 1)            ]]+Data[[#This Row],[PERSOANE ÎNSCRISE ÎN LISTELE ELECTORALE (TURUL AL 2-LEA)]]</f>
        <v>7325</v>
      </c>
      <c r="S955" s="54">
        <f>Data[[#This Row],[PERSOANE CARE AU PARTICIPAT LA VOT (TURUL 1)]]+Data[[#This Row],[PERSOANE CARE AU PARTICIPAT LA VOT  (TURUL AL 2-LEA)]]</f>
        <v>4078</v>
      </c>
      <c r="T955" s="41">
        <f>Data[[#This Row],[TOTAL CHELTUIELI LEI]]/Data[[#This Row],[NUMĂRUL PERSOANELOR ÎNSCRISE ÎN LISTELE ELECTORALE]]</f>
        <v>0.99708668941979517</v>
      </c>
      <c r="U955" s="41">
        <f>Data[[#This Row],[TOTAL CHELTUIELI EURO]]/Data[[#This Row],[NUMĂRUL PERSOANELOR ÎNSCRISE ÎN LISTELE ELECTORALE]]</f>
        <v>0.20600539026462167</v>
      </c>
      <c r="V955" s="41">
        <f>Data[[#This Row],[TOTAL CHELTUIELI LEI]]/Data[[#This Row],[NUMĂRUL PERSOANELOR CARE AU PARTICIPAT LA VOT]]</f>
        <v>1.7909906817067189</v>
      </c>
      <c r="W955" s="41">
        <f>Data[[#This Row],[TOTAL CHELTUIELI EURO]]/Data[[#This Row],[NUMĂRUL PERSOANELOR CARE AU PARTICIPAT LA VOT]]</f>
        <v>0.37003175176271547</v>
      </c>
      <c r="X955" s="43">
        <v>4.8400999999999996</v>
      </c>
      <c r="Y955" s="114" t="s">
        <v>2894</v>
      </c>
      <c r="Z955" s="44">
        <v>1</v>
      </c>
      <c r="AA955" s="115" t="s">
        <v>3105</v>
      </c>
      <c r="AB955" s="44">
        <v>0</v>
      </c>
      <c r="AC955" s="45"/>
    </row>
    <row r="956" spans="1:29" ht="12" customHeight="1" x14ac:dyDescent="0.2">
      <c r="A956" s="37">
        <v>955</v>
      </c>
      <c r="B956" s="38" t="s">
        <v>18</v>
      </c>
      <c r="C956" s="39" t="s">
        <v>1805</v>
      </c>
      <c r="D956" s="40">
        <v>44101</v>
      </c>
      <c r="E956" s="38">
        <v>1</v>
      </c>
      <c r="F956" s="38"/>
      <c r="G956" s="38" t="s">
        <v>2</v>
      </c>
      <c r="H956" s="38" t="s">
        <v>2</v>
      </c>
      <c r="I956" s="39">
        <v>1500</v>
      </c>
      <c r="J956" s="39">
        <v>13121.25</v>
      </c>
      <c r="K956" s="39">
        <v>0</v>
      </c>
      <c r="L956" s="41">
        <f>SUM(Data[[#This Row],[CHELTUIELI DE PERSONAL LEI]:[CHELTUIELI DE CAPITAL (ACTIVE NEFINANCIARE ) LEI]])</f>
        <v>14621.25</v>
      </c>
      <c r="M956" s="41">
        <f>Data[[#This Row],[TOTAL CHELTUIELI LEI]]/Data[[#This Row],[CURS VALUTAR EURO BNR 22 07 2020]]</f>
        <v>3020.8570070866308</v>
      </c>
      <c r="N956" s="54">
        <v>1893</v>
      </c>
      <c r="O956" s="54"/>
      <c r="P956" s="54">
        <v>1449</v>
      </c>
      <c r="Q956" s="54"/>
      <c r="R956" s="54">
        <f>Data[[#This Row],[PERSOANE ÎNSCRISE ÎN LISTELE ELECTORALE (TURUL 1)            ]]+Data[[#This Row],[PERSOANE ÎNSCRISE ÎN LISTELE ELECTORALE (TURUL AL 2-LEA)]]</f>
        <v>1893</v>
      </c>
      <c r="S956" s="54">
        <f>Data[[#This Row],[PERSOANE CARE AU PARTICIPAT LA VOT (TURUL 1)]]+Data[[#This Row],[PERSOANE CARE AU PARTICIPAT LA VOT  (TURUL AL 2-LEA)]]</f>
        <v>1449</v>
      </c>
      <c r="T956" s="41">
        <f>Data[[#This Row],[TOTAL CHELTUIELI LEI]]/Data[[#This Row],[NUMĂRUL PERSOANELOR ÎNSCRISE ÎN LISTELE ELECTORALE]]</f>
        <v>7.7238510301109349</v>
      </c>
      <c r="U956" s="41">
        <f>Data[[#This Row],[TOTAL CHELTUIELI EURO]]/Data[[#This Row],[NUMĂRUL PERSOANELOR ÎNSCRISE ÎN LISTELE ELECTORALE]]</f>
        <v>1.5958040185349345</v>
      </c>
      <c r="V956" s="41">
        <f>Data[[#This Row],[TOTAL CHELTUIELI LEI]]/Data[[#This Row],[NUMĂRUL PERSOANELOR CARE AU PARTICIPAT LA VOT]]</f>
        <v>10.090579710144928</v>
      </c>
      <c r="W956" s="41">
        <f>Data[[#This Row],[TOTAL CHELTUIELI EURO]]/Data[[#This Row],[NUMĂRUL PERSOANELOR CARE AU PARTICIPAT LA VOT]]</f>
        <v>2.0847874445042311</v>
      </c>
      <c r="X956" s="43">
        <v>4.8400999999999996</v>
      </c>
      <c r="Y956" s="114" t="s">
        <v>2886</v>
      </c>
      <c r="Z956" s="44">
        <v>7</v>
      </c>
      <c r="AA956" s="115" t="s">
        <v>3107</v>
      </c>
      <c r="AB956" s="44">
        <v>1</v>
      </c>
      <c r="AC956" s="45"/>
    </row>
    <row r="957" spans="1:29" ht="12" customHeight="1" x14ac:dyDescent="0.2">
      <c r="A957" s="37">
        <v>956</v>
      </c>
      <c r="B957" s="38" t="s">
        <v>18</v>
      </c>
      <c r="C957" s="39" t="s">
        <v>1806</v>
      </c>
      <c r="D957" s="40">
        <v>44101</v>
      </c>
      <c r="E957" s="38">
        <v>1</v>
      </c>
      <c r="F957" s="38"/>
      <c r="G957" s="38" t="s">
        <v>2</v>
      </c>
      <c r="H957" s="38" t="s">
        <v>2</v>
      </c>
      <c r="I957" s="39">
        <v>10000</v>
      </c>
      <c r="J957" s="39">
        <v>14836.55</v>
      </c>
      <c r="K957" s="39">
        <v>0</v>
      </c>
      <c r="L957" s="41">
        <f>SUM(Data[[#This Row],[CHELTUIELI DE PERSONAL LEI]:[CHELTUIELI DE CAPITAL (ACTIVE NEFINANCIARE ) LEI]])</f>
        <v>24836.55</v>
      </c>
      <c r="M957" s="41">
        <f>Data[[#This Row],[TOTAL CHELTUIELI LEI]]/Data[[#This Row],[CURS VALUTAR EURO BNR 22 07 2020]]</f>
        <v>5131.4125741203698</v>
      </c>
      <c r="N957" s="49">
        <v>3282</v>
      </c>
      <c r="O957" s="54"/>
      <c r="P957" s="54">
        <v>2058</v>
      </c>
      <c r="Q957" s="54"/>
      <c r="R957" s="54">
        <f>Data[[#This Row],[PERSOANE ÎNSCRISE ÎN LISTELE ELECTORALE (TURUL 1)            ]]+Data[[#This Row],[PERSOANE ÎNSCRISE ÎN LISTELE ELECTORALE (TURUL AL 2-LEA)]]</f>
        <v>3282</v>
      </c>
      <c r="S957" s="54">
        <f>Data[[#This Row],[PERSOANE CARE AU PARTICIPAT LA VOT (TURUL 1)]]+Data[[#This Row],[PERSOANE CARE AU PARTICIPAT LA VOT  (TURUL AL 2-LEA)]]</f>
        <v>2058</v>
      </c>
      <c r="T957" s="41">
        <f>Data[[#This Row],[TOTAL CHELTUIELI LEI]]/Data[[#This Row],[NUMĂRUL PERSOANELOR ÎNSCRISE ÎN LISTELE ELECTORALE]]</f>
        <v>7.5675045703839121</v>
      </c>
      <c r="U957" s="41">
        <f>Data[[#This Row],[TOTAL CHELTUIELI EURO]]/Data[[#This Row],[NUMĂRUL PERSOANELOR ÎNSCRISE ÎN LISTELE ELECTORALE]]</f>
        <v>1.5635016983913375</v>
      </c>
      <c r="V957" s="41">
        <f>Data[[#This Row],[TOTAL CHELTUIELI LEI]]/Data[[#This Row],[NUMĂRUL PERSOANELOR CARE AU PARTICIPAT LA VOT]]</f>
        <v>12.068294460641399</v>
      </c>
      <c r="W957" s="41">
        <f>Data[[#This Row],[TOTAL CHELTUIELI EURO]]/Data[[#This Row],[NUMĂRUL PERSOANELOR CARE AU PARTICIPAT LA VOT]]</f>
        <v>2.4933977522450776</v>
      </c>
      <c r="X957" s="43">
        <v>4.8400999999999996</v>
      </c>
      <c r="Y957" s="114" t="s">
        <v>2886</v>
      </c>
      <c r="Z957" s="44">
        <v>7</v>
      </c>
      <c r="AA957" s="115" t="s">
        <v>3107</v>
      </c>
      <c r="AB957" s="44">
        <v>1</v>
      </c>
      <c r="AC957" s="45"/>
    </row>
    <row r="958" spans="1:29" ht="12" customHeight="1" x14ac:dyDescent="0.2">
      <c r="A958" s="37">
        <v>957</v>
      </c>
      <c r="B958" s="38" t="s">
        <v>18</v>
      </c>
      <c r="C958" s="39" t="s">
        <v>1807</v>
      </c>
      <c r="D958" s="40">
        <v>44101</v>
      </c>
      <c r="E958" s="38">
        <v>1</v>
      </c>
      <c r="F958" s="38"/>
      <c r="G958" s="38" t="s">
        <v>2</v>
      </c>
      <c r="H958" s="38" t="s">
        <v>2</v>
      </c>
      <c r="I958" s="39">
        <v>800</v>
      </c>
      <c r="J958" s="39">
        <v>621</v>
      </c>
      <c r="K958" s="39">
        <v>0</v>
      </c>
      <c r="L958" s="41">
        <f>SUM(Data[[#This Row],[CHELTUIELI DE PERSONAL LEI]:[CHELTUIELI DE CAPITAL (ACTIVE NEFINANCIARE ) LEI]])</f>
        <v>1421</v>
      </c>
      <c r="M958" s="41">
        <f>Data[[#This Row],[TOTAL CHELTUIELI LEI]]/Data[[#This Row],[CURS VALUTAR EURO BNR 22 07 2020]]</f>
        <v>293.5889754343919</v>
      </c>
      <c r="N958" s="49">
        <v>3578</v>
      </c>
      <c r="O958" s="54"/>
      <c r="P958" s="54">
        <v>1789</v>
      </c>
      <c r="Q958" s="54"/>
      <c r="R958" s="54">
        <f>Data[[#This Row],[PERSOANE ÎNSCRISE ÎN LISTELE ELECTORALE (TURUL 1)            ]]+Data[[#This Row],[PERSOANE ÎNSCRISE ÎN LISTELE ELECTORALE (TURUL AL 2-LEA)]]</f>
        <v>3578</v>
      </c>
      <c r="S958" s="54">
        <f>Data[[#This Row],[PERSOANE CARE AU PARTICIPAT LA VOT (TURUL 1)]]+Data[[#This Row],[PERSOANE CARE AU PARTICIPAT LA VOT  (TURUL AL 2-LEA)]]</f>
        <v>1789</v>
      </c>
      <c r="T958" s="41">
        <f>Data[[#This Row],[TOTAL CHELTUIELI LEI]]/Data[[#This Row],[NUMĂRUL PERSOANELOR ÎNSCRISE ÎN LISTELE ELECTORALE]]</f>
        <v>0.39714924538848517</v>
      </c>
      <c r="U958" s="41">
        <f>Data[[#This Row],[TOTAL CHELTUIELI EURO]]/Data[[#This Row],[NUMĂRUL PERSOANELOR ÎNSCRISE ÎN LISTELE ELECTORALE]]</f>
        <v>8.2053933883284483E-2</v>
      </c>
      <c r="V958" s="41">
        <f>Data[[#This Row],[TOTAL CHELTUIELI LEI]]/Data[[#This Row],[NUMĂRUL PERSOANELOR CARE AU PARTICIPAT LA VOT]]</f>
        <v>0.79429849077697035</v>
      </c>
      <c r="W958" s="41">
        <f>Data[[#This Row],[TOTAL CHELTUIELI EURO]]/Data[[#This Row],[NUMĂRUL PERSOANELOR CARE AU PARTICIPAT LA VOT]]</f>
        <v>0.16410786776656897</v>
      </c>
      <c r="X958" s="43">
        <v>4.8400999999999996</v>
      </c>
      <c r="Y958" s="114" t="s">
        <v>2890</v>
      </c>
      <c r="Z958" s="44">
        <v>0</v>
      </c>
      <c r="AA958" s="115" t="s">
        <v>3105</v>
      </c>
      <c r="AB958" s="44">
        <v>0</v>
      </c>
      <c r="AC958" s="45"/>
    </row>
    <row r="959" spans="1:29" ht="12" customHeight="1" x14ac:dyDescent="0.2">
      <c r="A959" s="37">
        <v>958</v>
      </c>
      <c r="B959" s="38" t="s">
        <v>18</v>
      </c>
      <c r="C959" s="39" t="s">
        <v>1808</v>
      </c>
      <c r="D959" s="40">
        <v>44101</v>
      </c>
      <c r="E959" s="38">
        <v>1</v>
      </c>
      <c r="F959" s="38"/>
      <c r="G959" s="38" t="s">
        <v>2</v>
      </c>
      <c r="H959" s="38" t="s">
        <v>2</v>
      </c>
      <c r="I959" s="39">
        <v>0</v>
      </c>
      <c r="J959" s="39">
        <v>6120</v>
      </c>
      <c r="K959" s="39">
        <v>0</v>
      </c>
      <c r="L959" s="41">
        <f>SUM(Data[[#This Row],[CHELTUIELI DE PERSONAL LEI]:[CHELTUIELI DE CAPITAL (ACTIVE NEFINANCIARE ) LEI]])</f>
        <v>6120</v>
      </c>
      <c r="M959" s="41">
        <f>Data[[#This Row],[TOTAL CHELTUIELI LEI]]/Data[[#This Row],[CURS VALUTAR EURO BNR 22 07 2020]]</f>
        <v>1264.4366851924549</v>
      </c>
      <c r="N959" s="49">
        <v>1267</v>
      </c>
      <c r="O959" s="54"/>
      <c r="P959" s="54">
        <v>960</v>
      </c>
      <c r="Q959" s="54"/>
      <c r="R959" s="54">
        <f>Data[[#This Row],[PERSOANE ÎNSCRISE ÎN LISTELE ELECTORALE (TURUL 1)            ]]+Data[[#This Row],[PERSOANE ÎNSCRISE ÎN LISTELE ELECTORALE (TURUL AL 2-LEA)]]</f>
        <v>1267</v>
      </c>
      <c r="S959" s="54">
        <f>Data[[#This Row],[PERSOANE CARE AU PARTICIPAT LA VOT (TURUL 1)]]+Data[[#This Row],[PERSOANE CARE AU PARTICIPAT LA VOT  (TURUL AL 2-LEA)]]</f>
        <v>960</v>
      </c>
      <c r="T959" s="41">
        <f>Data[[#This Row],[TOTAL CHELTUIELI LEI]]/Data[[#This Row],[NUMĂRUL PERSOANELOR ÎNSCRISE ÎN LISTELE ELECTORALE]]</f>
        <v>4.8303078137332278</v>
      </c>
      <c r="U959" s="41">
        <f>Data[[#This Row],[TOTAL CHELTUIELI EURO]]/Data[[#This Row],[NUMĂRUL PERSOANELOR ÎNSCRISE ÎN LISTELE ELECTORALE]]</f>
        <v>0.99797686281961717</v>
      </c>
      <c r="V959" s="41">
        <f>Data[[#This Row],[TOTAL CHELTUIELI LEI]]/Data[[#This Row],[NUMĂRUL PERSOANELOR CARE AU PARTICIPAT LA VOT]]</f>
        <v>6.375</v>
      </c>
      <c r="W959" s="41">
        <f>Data[[#This Row],[TOTAL CHELTUIELI EURO]]/Data[[#This Row],[NUMĂRUL PERSOANELOR CARE AU PARTICIPAT LA VOT]]</f>
        <v>1.3171215470754738</v>
      </c>
      <c r="X959" s="43">
        <v>4.8400999999999996</v>
      </c>
      <c r="Y959" s="114" t="s">
        <v>2895</v>
      </c>
      <c r="Z959" s="44">
        <v>4</v>
      </c>
      <c r="AA959" s="115" t="s">
        <v>3107</v>
      </c>
      <c r="AB959" s="44">
        <v>1</v>
      </c>
      <c r="AC959" s="45"/>
    </row>
    <row r="960" spans="1:29" ht="12" customHeight="1" x14ac:dyDescent="0.2">
      <c r="A960" s="37">
        <v>959</v>
      </c>
      <c r="B960" s="38" t="s">
        <v>18</v>
      </c>
      <c r="C960" s="39" t="s">
        <v>1809</v>
      </c>
      <c r="D960" s="40">
        <v>44101</v>
      </c>
      <c r="E960" s="38">
        <v>1</v>
      </c>
      <c r="F960" s="38"/>
      <c r="G960" s="38" t="s">
        <v>2</v>
      </c>
      <c r="H960" s="38" t="s">
        <v>2</v>
      </c>
      <c r="I960" s="39">
        <v>2500</v>
      </c>
      <c r="J960" s="39">
        <v>8351.8700000000008</v>
      </c>
      <c r="K960" s="39">
        <v>0</v>
      </c>
      <c r="L960" s="41">
        <f>SUM(Data[[#This Row],[CHELTUIELI DE PERSONAL LEI]:[CHELTUIELI DE CAPITAL (ACTIVE NEFINANCIARE ) LEI]])</f>
        <v>10851.87</v>
      </c>
      <c r="M960" s="41">
        <f>Data[[#This Row],[TOTAL CHELTUIELI LEI]]/Data[[#This Row],[CURS VALUTAR EURO BNR 22 07 2020]]</f>
        <v>2242.0755769508896</v>
      </c>
      <c r="N960" s="49">
        <v>968</v>
      </c>
      <c r="O960" s="54"/>
      <c r="P960" s="54">
        <v>787</v>
      </c>
      <c r="Q960" s="54"/>
      <c r="R960" s="54">
        <f>Data[[#This Row],[PERSOANE ÎNSCRISE ÎN LISTELE ELECTORALE (TURUL 1)            ]]+Data[[#This Row],[PERSOANE ÎNSCRISE ÎN LISTELE ELECTORALE (TURUL AL 2-LEA)]]</f>
        <v>968</v>
      </c>
      <c r="S960" s="54">
        <f>Data[[#This Row],[PERSOANE CARE AU PARTICIPAT LA VOT (TURUL 1)]]+Data[[#This Row],[PERSOANE CARE AU PARTICIPAT LA VOT  (TURUL AL 2-LEA)]]</f>
        <v>787</v>
      </c>
      <c r="T960" s="41">
        <f>Data[[#This Row],[TOTAL CHELTUIELI LEI]]/Data[[#This Row],[NUMĂRUL PERSOANELOR ÎNSCRISE ÎN LISTELE ELECTORALE]]</f>
        <v>11.210609504132233</v>
      </c>
      <c r="U960" s="41">
        <f>Data[[#This Row],[TOTAL CHELTUIELI EURO]]/Data[[#This Row],[NUMĂRUL PERSOANELOR ÎNSCRISE ÎN LISTELE ELECTORALE]]</f>
        <v>2.316193777841828</v>
      </c>
      <c r="V960" s="41">
        <f>Data[[#This Row],[TOTAL CHELTUIELI LEI]]/Data[[#This Row],[NUMĂRUL PERSOANELOR CARE AU PARTICIPAT LA VOT]]</f>
        <v>13.788907242693774</v>
      </c>
      <c r="W960" s="41">
        <f>Data[[#This Row],[TOTAL CHELTUIELI EURO]]/Data[[#This Row],[NUMĂRUL PERSOANELOR CARE AU PARTICIPAT LA VOT]]</f>
        <v>2.8488889160748281</v>
      </c>
      <c r="X960" s="43">
        <v>4.8400999999999996</v>
      </c>
      <c r="Y960" s="114" t="s">
        <v>2888</v>
      </c>
      <c r="Z960" s="44">
        <v>11</v>
      </c>
      <c r="AA960" s="115" t="s">
        <v>3108</v>
      </c>
      <c r="AB960" s="44">
        <v>2</v>
      </c>
      <c r="AC960" s="45"/>
    </row>
    <row r="961" spans="1:29" ht="12" customHeight="1" x14ac:dyDescent="0.2">
      <c r="A961" s="37">
        <v>960</v>
      </c>
      <c r="B961" s="38" t="s">
        <v>18</v>
      </c>
      <c r="C961" s="39" t="s">
        <v>1810</v>
      </c>
      <c r="D961" s="40">
        <v>44101</v>
      </c>
      <c r="E961" s="38">
        <v>1</v>
      </c>
      <c r="F961" s="38"/>
      <c r="G961" s="38" t="s">
        <v>2</v>
      </c>
      <c r="H961" s="38" t="s">
        <v>2</v>
      </c>
      <c r="I961" s="39">
        <v>8400</v>
      </c>
      <c r="J961" s="39">
        <v>12331.72</v>
      </c>
      <c r="K961" s="39">
        <v>0</v>
      </c>
      <c r="L961" s="41">
        <f>SUM(Data[[#This Row],[CHELTUIELI DE PERSONAL LEI]:[CHELTUIELI DE CAPITAL (ACTIVE NEFINANCIARE ) LEI]])</f>
        <v>20731.72</v>
      </c>
      <c r="M961" s="41">
        <f>Data[[#This Row],[TOTAL CHELTUIELI LEI]]/Data[[#This Row],[CURS VALUTAR EURO BNR 22 07 2020]]</f>
        <v>4283.3247246957717</v>
      </c>
      <c r="N961" s="49">
        <v>3917</v>
      </c>
      <c r="O961" s="54"/>
      <c r="P961" s="54">
        <v>2421</v>
      </c>
      <c r="Q961" s="54"/>
      <c r="R961" s="54">
        <f>Data[[#This Row],[PERSOANE ÎNSCRISE ÎN LISTELE ELECTORALE (TURUL 1)            ]]+Data[[#This Row],[PERSOANE ÎNSCRISE ÎN LISTELE ELECTORALE (TURUL AL 2-LEA)]]</f>
        <v>3917</v>
      </c>
      <c r="S961" s="54">
        <f>Data[[#This Row],[PERSOANE CARE AU PARTICIPAT LA VOT (TURUL 1)]]+Data[[#This Row],[PERSOANE CARE AU PARTICIPAT LA VOT  (TURUL AL 2-LEA)]]</f>
        <v>2421</v>
      </c>
      <c r="T961" s="41">
        <f>Data[[#This Row],[TOTAL CHELTUIELI LEI]]/Data[[#This Row],[NUMĂRUL PERSOANELOR ÎNSCRISE ÎN LISTELE ELECTORALE]]</f>
        <v>5.2927546591779429</v>
      </c>
      <c r="U961" s="41">
        <f>Data[[#This Row],[TOTAL CHELTUIELI EURO]]/Data[[#This Row],[NUMĂRUL PERSOANELOR ÎNSCRISE ÎN LISTELE ELECTORALE]]</f>
        <v>1.0935217576450782</v>
      </c>
      <c r="V961" s="41">
        <f>Data[[#This Row],[TOTAL CHELTUIELI LEI]]/Data[[#This Row],[NUMĂRUL PERSOANELOR CARE AU PARTICIPAT LA VOT]]</f>
        <v>8.5632878975629918</v>
      </c>
      <c r="W961" s="41">
        <f>Data[[#This Row],[TOTAL CHELTUIELI EURO]]/Data[[#This Row],[NUMĂRUL PERSOANELOR CARE AU PARTICIPAT LA VOT]]</f>
        <v>1.7692378045005253</v>
      </c>
      <c r="X961" s="43">
        <v>4.8400999999999996</v>
      </c>
      <c r="Y961" s="114" t="s">
        <v>2892</v>
      </c>
      <c r="Z961" s="44">
        <v>5</v>
      </c>
      <c r="AA961" s="115" t="s">
        <v>3107</v>
      </c>
      <c r="AB961" s="44">
        <v>1</v>
      </c>
      <c r="AC961" s="45"/>
    </row>
    <row r="962" spans="1:29" ht="12" customHeight="1" x14ac:dyDescent="0.2">
      <c r="A962" s="37">
        <v>961</v>
      </c>
      <c r="B962" s="38" t="s">
        <v>18</v>
      </c>
      <c r="C962" s="39" t="s">
        <v>1811</v>
      </c>
      <c r="D962" s="40">
        <v>44101</v>
      </c>
      <c r="E962" s="38">
        <v>1</v>
      </c>
      <c r="F962" s="38"/>
      <c r="G962" s="38" t="s">
        <v>2</v>
      </c>
      <c r="H962" s="38" t="s">
        <v>2</v>
      </c>
      <c r="I962" s="39">
        <v>0</v>
      </c>
      <c r="J962" s="39">
        <v>7499.45</v>
      </c>
      <c r="K962" s="39">
        <v>0</v>
      </c>
      <c r="L962" s="41">
        <f>SUM(Data[[#This Row],[CHELTUIELI DE PERSONAL LEI]:[CHELTUIELI DE CAPITAL (ACTIVE NEFINANCIARE ) LEI]])</f>
        <v>7499.45</v>
      </c>
      <c r="M962" s="41">
        <f>Data[[#This Row],[TOTAL CHELTUIELI LEI]]/Data[[#This Row],[CURS VALUTAR EURO BNR 22 07 2020]]</f>
        <v>1549.4411272494372</v>
      </c>
      <c r="N962" s="49">
        <v>3845</v>
      </c>
      <c r="O962" s="54"/>
      <c r="P962" s="54">
        <v>1896</v>
      </c>
      <c r="Q962" s="54"/>
      <c r="R962" s="54">
        <f>Data[[#This Row],[PERSOANE ÎNSCRISE ÎN LISTELE ELECTORALE (TURUL 1)            ]]+Data[[#This Row],[PERSOANE ÎNSCRISE ÎN LISTELE ELECTORALE (TURUL AL 2-LEA)]]</f>
        <v>3845</v>
      </c>
      <c r="S962" s="54">
        <f>Data[[#This Row],[PERSOANE CARE AU PARTICIPAT LA VOT (TURUL 1)]]+Data[[#This Row],[PERSOANE CARE AU PARTICIPAT LA VOT  (TURUL AL 2-LEA)]]</f>
        <v>1896</v>
      </c>
      <c r="T962" s="41">
        <f>Data[[#This Row],[TOTAL CHELTUIELI LEI]]/Data[[#This Row],[NUMĂRUL PERSOANELOR ÎNSCRISE ÎN LISTELE ELECTORALE]]</f>
        <v>1.9504421326397918</v>
      </c>
      <c r="U962" s="41">
        <f>Data[[#This Row],[TOTAL CHELTUIELI EURO]]/Data[[#This Row],[NUMĂRUL PERSOANELOR ÎNSCRISE ÎN LISTELE ELECTORALE]]</f>
        <v>0.40297558576058184</v>
      </c>
      <c r="V962" s="41">
        <f>Data[[#This Row],[TOTAL CHELTUIELI LEI]]/Data[[#This Row],[NUMĂRUL PERSOANELOR CARE AU PARTICIPAT LA VOT]]</f>
        <v>3.9554061181434599</v>
      </c>
      <c r="W962" s="41">
        <f>Data[[#This Row],[TOTAL CHELTUIELI EURO]]/Data[[#This Row],[NUMĂRUL PERSOANELOR CARE AU PARTICIPAT LA VOT]]</f>
        <v>0.81721578441426013</v>
      </c>
      <c r="X962" s="43">
        <v>4.8400999999999996</v>
      </c>
      <c r="Y962" s="114" t="s">
        <v>2894</v>
      </c>
      <c r="Z962" s="44">
        <v>1</v>
      </c>
      <c r="AA962" s="115" t="s">
        <v>3105</v>
      </c>
      <c r="AB962" s="44">
        <v>0</v>
      </c>
      <c r="AC962" s="45"/>
    </row>
    <row r="963" spans="1:29" ht="12" customHeight="1" x14ac:dyDescent="0.2">
      <c r="A963" s="37">
        <v>962</v>
      </c>
      <c r="B963" s="38" t="s">
        <v>18</v>
      </c>
      <c r="C963" s="39" t="s">
        <v>1812</v>
      </c>
      <c r="D963" s="40">
        <v>44101</v>
      </c>
      <c r="E963" s="38">
        <v>1</v>
      </c>
      <c r="F963" s="38"/>
      <c r="G963" s="38" t="s">
        <v>2</v>
      </c>
      <c r="H963" s="38" t="s">
        <v>2</v>
      </c>
      <c r="I963" s="39">
        <v>68140</v>
      </c>
      <c r="J963" s="39">
        <v>6500</v>
      </c>
      <c r="K963" s="39">
        <v>0</v>
      </c>
      <c r="L963" s="41">
        <f>SUM(Data[[#This Row],[CHELTUIELI DE PERSONAL LEI]:[CHELTUIELI DE CAPITAL (ACTIVE NEFINANCIARE ) LEI]])</f>
        <v>74640</v>
      </c>
      <c r="M963" s="41">
        <f>Data[[#This Row],[TOTAL CHELTUIELI LEI]]/Data[[#This Row],[CURS VALUTAR EURO BNR 22 07 2020]]</f>
        <v>15421.1689841119</v>
      </c>
      <c r="N963" s="49">
        <v>1868</v>
      </c>
      <c r="O963" s="54"/>
      <c r="P963" s="54">
        <v>1047</v>
      </c>
      <c r="Q963" s="54"/>
      <c r="R963" s="54">
        <f>Data[[#This Row],[PERSOANE ÎNSCRISE ÎN LISTELE ELECTORALE (TURUL 1)            ]]+Data[[#This Row],[PERSOANE ÎNSCRISE ÎN LISTELE ELECTORALE (TURUL AL 2-LEA)]]</f>
        <v>1868</v>
      </c>
      <c r="S963" s="54">
        <f>Data[[#This Row],[PERSOANE CARE AU PARTICIPAT LA VOT (TURUL 1)]]+Data[[#This Row],[PERSOANE CARE AU PARTICIPAT LA VOT  (TURUL AL 2-LEA)]]</f>
        <v>1047</v>
      </c>
      <c r="T963" s="41">
        <f>Data[[#This Row],[TOTAL CHELTUIELI LEI]]/Data[[#This Row],[NUMĂRUL PERSOANELOR ÎNSCRISE ÎN LISTELE ELECTORALE]]</f>
        <v>39.957173447537471</v>
      </c>
      <c r="U963" s="41">
        <f>Data[[#This Row],[TOTAL CHELTUIELI EURO]]/Data[[#This Row],[NUMĂRUL PERSOANELOR ÎNSCRISE ÎN LISTELE ELECTORALE]]</f>
        <v>8.2554437816444857</v>
      </c>
      <c r="V963" s="41">
        <f>Data[[#This Row],[TOTAL CHELTUIELI LEI]]/Data[[#This Row],[NUMĂRUL PERSOANELOR CARE AU PARTICIPAT LA VOT]]</f>
        <v>71.289398280802288</v>
      </c>
      <c r="W963" s="41">
        <f>Data[[#This Row],[TOTAL CHELTUIELI EURO]]/Data[[#This Row],[NUMĂRUL PERSOANELOR CARE AU PARTICIPAT LA VOT]]</f>
        <v>14.728910204500382</v>
      </c>
      <c r="X963" s="43">
        <v>4.8400999999999996</v>
      </c>
      <c r="Y963" s="114" t="s">
        <v>2927</v>
      </c>
      <c r="Z963" s="44">
        <v>39</v>
      </c>
      <c r="AA963" s="115" t="s">
        <v>3112</v>
      </c>
      <c r="AB963" s="44">
        <v>8</v>
      </c>
      <c r="AC963" s="45"/>
    </row>
    <row r="964" spans="1:29" ht="12" customHeight="1" x14ac:dyDescent="0.2">
      <c r="A964" s="37">
        <v>963</v>
      </c>
      <c r="B964" s="38" t="s">
        <v>18</v>
      </c>
      <c r="C964" s="39" t="s">
        <v>1813</v>
      </c>
      <c r="D964" s="40">
        <v>44101</v>
      </c>
      <c r="E964" s="38">
        <v>1</v>
      </c>
      <c r="F964" s="38"/>
      <c r="G964" s="38" t="s">
        <v>2</v>
      </c>
      <c r="H964" s="38" t="s">
        <v>2</v>
      </c>
      <c r="I964" s="39">
        <v>2000</v>
      </c>
      <c r="J964" s="39">
        <v>1395</v>
      </c>
      <c r="K964" s="39">
        <v>0</v>
      </c>
      <c r="L964" s="41">
        <f>SUM(Data[[#This Row],[CHELTUIELI DE PERSONAL LEI]:[CHELTUIELI DE CAPITAL (ACTIVE NEFINANCIARE ) LEI]])</f>
        <v>3395</v>
      </c>
      <c r="M964" s="41">
        <f>Data[[#This Row],[TOTAL CHELTUIELI LEI]]/Data[[#This Row],[CURS VALUTAR EURO BNR 22 07 2020]]</f>
        <v>701.43178859940917</v>
      </c>
      <c r="N964" s="49">
        <v>1160</v>
      </c>
      <c r="O964" s="54"/>
      <c r="P964" s="54">
        <v>939</v>
      </c>
      <c r="Q964" s="54"/>
      <c r="R964" s="54">
        <f>Data[[#This Row],[PERSOANE ÎNSCRISE ÎN LISTELE ELECTORALE (TURUL 1)            ]]+Data[[#This Row],[PERSOANE ÎNSCRISE ÎN LISTELE ELECTORALE (TURUL AL 2-LEA)]]</f>
        <v>1160</v>
      </c>
      <c r="S964" s="54">
        <f>Data[[#This Row],[PERSOANE CARE AU PARTICIPAT LA VOT (TURUL 1)]]+Data[[#This Row],[PERSOANE CARE AU PARTICIPAT LA VOT  (TURUL AL 2-LEA)]]</f>
        <v>939</v>
      </c>
      <c r="T964" s="41">
        <f>Data[[#This Row],[TOTAL CHELTUIELI LEI]]/Data[[#This Row],[NUMĂRUL PERSOANELOR ÎNSCRISE ÎN LISTELE ELECTORALE]]</f>
        <v>2.9267241379310347</v>
      </c>
      <c r="U964" s="41">
        <f>Data[[#This Row],[TOTAL CHELTUIELI EURO]]/Data[[#This Row],[NUMĂRUL PERSOANELOR ÎNSCRISE ÎN LISTELE ELECTORALE]]</f>
        <v>0.60468257637880096</v>
      </c>
      <c r="V964" s="41">
        <f>Data[[#This Row],[TOTAL CHELTUIELI LEI]]/Data[[#This Row],[NUMĂRUL PERSOANELOR CARE AU PARTICIPAT LA VOT]]</f>
        <v>3.6155484558040469</v>
      </c>
      <c r="W964" s="41">
        <f>Data[[#This Row],[TOTAL CHELTUIELI EURO]]/Data[[#This Row],[NUMĂRUL PERSOANELOR CARE AU PARTICIPAT LA VOT]]</f>
        <v>0.74699870990352413</v>
      </c>
      <c r="X964" s="43">
        <v>4.8400999999999996</v>
      </c>
      <c r="Y964" s="114" t="s">
        <v>2891</v>
      </c>
      <c r="Z964" s="44">
        <v>2</v>
      </c>
      <c r="AA964" s="115" t="s">
        <v>3105</v>
      </c>
      <c r="AB964" s="44">
        <v>0</v>
      </c>
      <c r="AC964" s="45"/>
    </row>
    <row r="965" spans="1:29" ht="12" customHeight="1" x14ac:dyDescent="0.2">
      <c r="A965" s="37">
        <v>964</v>
      </c>
      <c r="B965" s="38" t="s">
        <v>18</v>
      </c>
      <c r="C965" s="39" t="s">
        <v>1814</v>
      </c>
      <c r="D965" s="40">
        <v>44101</v>
      </c>
      <c r="E965" s="38">
        <v>1</v>
      </c>
      <c r="F965" s="38"/>
      <c r="G965" s="38" t="s">
        <v>2</v>
      </c>
      <c r="H965" s="38" t="s">
        <v>2</v>
      </c>
      <c r="I965" s="39">
        <v>3142</v>
      </c>
      <c r="J965" s="39">
        <v>1918</v>
      </c>
      <c r="K965" s="39">
        <v>0</v>
      </c>
      <c r="L965" s="41">
        <f>SUM(Data[[#This Row],[CHELTUIELI DE PERSONAL LEI]:[CHELTUIELI DE CAPITAL (ACTIVE NEFINANCIARE ) LEI]])</f>
        <v>5060</v>
      </c>
      <c r="M965" s="41">
        <f>Data[[#This Row],[TOTAL CHELTUIELI LEI]]/Data[[#This Row],[CURS VALUTAR EURO BNR 22 07 2020]]</f>
        <v>1045.4329456002977</v>
      </c>
      <c r="N965" s="49">
        <v>1290</v>
      </c>
      <c r="O965" s="54"/>
      <c r="P965" s="54">
        <v>1111</v>
      </c>
      <c r="Q965" s="54"/>
      <c r="R965" s="54">
        <f>Data[[#This Row],[PERSOANE ÎNSCRISE ÎN LISTELE ELECTORALE (TURUL 1)            ]]+Data[[#This Row],[PERSOANE ÎNSCRISE ÎN LISTELE ELECTORALE (TURUL AL 2-LEA)]]</f>
        <v>1290</v>
      </c>
      <c r="S965" s="54">
        <f>Data[[#This Row],[PERSOANE CARE AU PARTICIPAT LA VOT (TURUL 1)]]+Data[[#This Row],[PERSOANE CARE AU PARTICIPAT LA VOT  (TURUL AL 2-LEA)]]</f>
        <v>1111</v>
      </c>
      <c r="T965" s="41">
        <f>Data[[#This Row],[TOTAL CHELTUIELI LEI]]/Data[[#This Row],[NUMĂRUL PERSOANELOR ÎNSCRISE ÎN LISTELE ELECTORALE]]</f>
        <v>3.9224806201550386</v>
      </c>
      <c r="U965" s="41">
        <f>Data[[#This Row],[TOTAL CHELTUIELI EURO]]/Data[[#This Row],[NUMĂRUL PERSOANELOR ÎNSCRISE ÎN LISTELE ELECTORALE]]</f>
        <v>0.8104131361242618</v>
      </c>
      <c r="V965" s="41">
        <f>Data[[#This Row],[TOTAL CHELTUIELI LEI]]/Data[[#This Row],[NUMĂRUL PERSOANELOR CARE AU PARTICIPAT LA VOT]]</f>
        <v>4.5544554455445541</v>
      </c>
      <c r="W965" s="41">
        <f>Data[[#This Row],[TOTAL CHELTUIELI EURO]]/Data[[#This Row],[NUMĂRUL PERSOANELOR CARE AU PARTICIPAT LA VOT]]</f>
        <v>0.94098374941520946</v>
      </c>
      <c r="X965" s="43">
        <v>4.8400999999999996</v>
      </c>
      <c r="Y965" s="114" t="s">
        <v>2884</v>
      </c>
      <c r="Z965" s="44">
        <v>3</v>
      </c>
      <c r="AA965" s="115" t="s">
        <v>3105</v>
      </c>
      <c r="AB965" s="44">
        <v>0</v>
      </c>
      <c r="AC965" s="45"/>
    </row>
    <row r="966" spans="1:29" ht="12" customHeight="1" x14ac:dyDescent="0.2">
      <c r="A966" s="37">
        <v>965</v>
      </c>
      <c r="B966" s="38" t="s">
        <v>18</v>
      </c>
      <c r="C966" s="39" t="s">
        <v>1815</v>
      </c>
      <c r="D966" s="40">
        <v>44101</v>
      </c>
      <c r="E966" s="38">
        <v>1</v>
      </c>
      <c r="F966" s="38"/>
      <c r="G966" s="38" t="s">
        <v>2</v>
      </c>
      <c r="H966" s="38" t="s">
        <v>2</v>
      </c>
      <c r="I966" s="39">
        <v>1500</v>
      </c>
      <c r="J966" s="39">
        <v>2081</v>
      </c>
      <c r="K966" s="39">
        <v>0</v>
      </c>
      <c r="L966" s="41">
        <f>SUM(Data[[#This Row],[CHELTUIELI DE PERSONAL LEI]:[CHELTUIELI DE CAPITAL (ACTIVE NEFINANCIARE ) LEI]])</f>
        <v>3581</v>
      </c>
      <c r="M966" s="41">
        <f>Data[[#This Row],[TOTAL CHELTUIELI LEI]]/Data[[#This Row],[CURS VALUTAR EURO BNR 22 07 2020]]</f>
        <v>739.86074667878768</v>
      </c>
      <c r="N966" s="49">
        <v>1256</v>
      </c>
      <c r="O966" s="54"/>
      <c r="P966" s="54">
        <v>968</v>
      </c>
      <c r="Q966" s="54"/>
      <c r="R966" s="54">
        <f>Data[[#This Row],[PERSOANE ÎNSCRISE ÎN LISTELE ELECTORALE (TURUL 1)            ]]+Data[[#This Row],[PERSOANE ÎNSCRISE ÎN LISTELE ELECTORALE (TURUL AL 2-LEA)]]</f>
        <v>1256</v>
      </c>
      <c r="S966" s="54">
        <f>Data[[#This Row],[PERSOANE CARE AU PARTICIPAT LA VOT (TURUL 1)]]+Data[[#This Row],[PERSOANE CARE AU PARTICIPAT LA VOT  (TURUL AL 2-LEA)]]</f>
        <v>968</v>
      </c>
      <c r="T966" s="41">
        <f>Data[[#This Row],[TOTAL CHELTUIELI LEI]]/Data[[#This Row],[NUMĂRUL PERSOANELOR ÎNSCRISE ÎN LISTELE ELECTORALE]]</f>
        <v>2.8511146496815285</v>
      </c>
      <c r="U966" s="41">
        <f>Data[[#This Row],[TOTAL CHELTUIELI EURO]]/Data[[#This Row],[NUMĂRUL PERSOANELOR ÎNSCRISE ÎN LISTELE ELECTORALE]]</f>
        <v>0.58906110404362078</v>
      </c>
      <c r="V966" s="41">
        <f>Data[[#This Row],[TOTAL CHELTUIELI LEI]]/Data[[#This Row],[NUMĂRUL PERSOANELOR CARE AU PARTICIPAT LA VOT]]</f>
        <v>3.6993801652892562</v>
      </c>
      <c r="W966" s="41">
        <f>Data[[#This Row],[TOTAL CHELTUIELI EURO]]/Data[[#This Row],[NUMĂRUL PERSOANELOR CARE AU PARTICIPAT LA VOT]]</f>
        <v>0.76431895318056575</v>
      </c>
      <c r="X966" s="43">
        <v>4.8400999999999996</v>
      </c>
      <c r="Y966" s="114" t="s">
        <v>2891</v>
      </c>
      <c r="Z966" s="44">
        <v>2</v>
      </c>
      <c r="AA966" s="115" t="s">
        <v>3105</v>
      </c>
      <c r="AB966" s="44">
        <v>0</v>
      </c>
      <c r="AC966" s="45"/>
    </row>
    <row r="967" spans="1:29" ht="12" customHeight="1" x14ac:dyDescent="0.2">
      <c r="A967" s="37">
        <v>966</v>
      </c>
      <c r="B967" s="38" t="s">
        <v>18</v>
      </c>
      <c r="C967" s="39" t="s">
        <v>1816</v>
      </c>
      <c r="D967" s="40">
        <v>44101</v>
      </c>
      <c r="E967" s="38">
        <v>1</v>
      </c>
      <c r="F967" s="38"/>
      <c r="G967" s="38" t="s">
        <v>2</v>
      </c>
      <c r="H967" s="38" t="s">
        <v>2</v>
      </c>
      <c r="I967" s="39">
        <v>1600</v>
      </c>
      <c r="J967" s="39">
        <v>5720.1</v>
      </c>
      <c r="K967" s="39">
        <v>0</v>
      </c>
      <c r="L967" s="41">
        <f>SUM(Data[[#This Row],[CHELTUIELI DE PERSONAL LEI]:[CHELTUIELI DE CAPITAL (ACTIVE NEFINANCIARE ) LEI]])</f>
        <v>7320.1</v>
      </c>
      <c r="M967" s="41">
        <f>Data[[#This Row],[TOTAL CHELTUIELI LEI]]/Data[[#This Row],[CURS VALUTAR EURO BNR 22 07 2020]]</f>
        <v>1512.3861077250472</v>
      </c>
      <c r="N967" s="49">
        <v>2955</v>
      </c>
      <c r="O967" s="54"/>
      <c r="P967" s="54">
        <v>1728</v>
      </c>
      <c r="Q967" s="54"/>
      <c r="R967" s="54">
        <f>Data[[#This Row],[PERSOANE ÎNSCRISE ÎN LISTELE ELECTORALE (TURUL 1)            ]]+Data[[#This Row],[PERSOANE ÎNSCRISE ÎN LISTELE ELECTORALE (TURUL AL 2-LEA)]]</f>
        <v>2955</v>
      </c>
      <c r="S967" s="54">
        <f>Data[[#This Row],[PERSOANE CARE AU PARTICIPAT LA VOT (TURUL 1)]]+Data[[#This Row],[PERSOANE CARE AU PARTICIPAT LA VOT  (TURUL AL 2-LEA)]]</f>
        <v>1728</v>
      </c>
      <c r="T967" s="41">
        <f>Data[[#This Row],[TOTAL CHELTUIELI LEI]]/Data[[#This Row],[NUMĂRUL PERSOANELOR ÎNSCRISE ÎN LISTELE ELECTORALE]]</f>
        <v>2.4771912013536381</v>
      </c>
      <c r="U967" s="41">
        <f>Data[[#This Row],[TOTAL CHELTUIELI EURO]]/Data[[#This Row],[NUMĂRUL PERSOANELOR ÎNSCRISE ÎN LISTELE ELECTORALE]]</f>
        <v>0.51180578941625965</v>
      </c>
      <c r="V967" s="41">
        <f>Data[[#This Row],[TOTAL CHELTUIELI LEI]]/Data[[#This Row],[NUMĂRUL PERSOANELOR CARE AU PARTICIPAT LA VOT]]</f>
        <v>4.236168981481482</v>
      </c>
      <c r="W967" s="41">
        <f>Data[[#This Row],[TOTAL CHELTUIELI EURO]]/Data[[#This Row],[NUMĂRUL PERSOANELOR CARE AU PARTICIPAT LA VOT]]</f>
        <v>0.87522344197051338</v>
      </c>
      <c r="X967" s="43">
        <v>4.8400999999999996</v>
      </c>
      <c r="Y967" s="114" t="s">
        <v>2891</v>
      </c>
      <c r="Z967" s="44">
        <v>2</v>
      </c>
      <c r="AA967" s="115" t="s">
        <v>3105</v>
      </c>
      <c r="AB967" s="44">
        <v>0</v>
      </c>
      <c r="AC967" s="45"/>
    </row>
    <row r="968" spans="1:29" ht="12" customHeight="1" x14ac:dyDescent="0.2">
      <c r="A968" s="37">
        <v>967</v>
      </c>
      <c r="B968" s="38" t="s">
        <v>18</v>
      </c>
      <c r="C968" s="39" t="s">
        <v>1817</v>
      </c>
      <c r="D968" s="40">
        <v>44101</v>
      </c>
      <c r="E968" s="38">
        <v>1</v>
      </c>
      <c r="F968" s="38"/>
      <c r="G968" s="38" t="s">
        <v>2</v>
      </c>
      <c r="H968" s="38" t="s">
        <v>2</v>
      </c>
      <c r="I968" s="39">
        <v>4000</v>
      </c>
      <c r="J968" s="39">
        <v>5598</v>
      </c>
      <c r="K968" s="39">
        <v>0</v>
      </c>
      <c r="L968" s="41">
        <f>SUM(Data[[#This Row],[CHELTUIELI DE PERSONAL LEI]:[CHELTUIELI DE CAPITAL (ACTIVE NEFINANCIARE ) LEI]])</f>
        <v>9598</v>
      </c>
      <c r="M968" s="41">
        <f>Data[[#This Row],[TOTAL CHELTUIELI LEI]]/Data[[#This Row],[CURS VALUTAR EURO BNR 22 07 2020]]</f>
        <v>1983.0168798165328</v>
      </c>
      <c r="N968" s="49">
        <v>4970</v>
      </c>
      <c r="O968" s="54"/>
      <c r="P968" s="54">
        <v>2181</v>
      </c>
      <c r="Q968" s="54"/>
      <c r="R968" s="54">
        <f>Data[[#This Row],[PERSOANE ÎNSCRISE ÎN LISTELE ELECTORALE (TURUL 1)            ]]+Data[[#This Row],[PERSOANE ÎNSCRISE ÎN LISTELE ELECTORALE (TURUL AL 2-LEA)]]</f>
        <v>4970</v>
      </c>
      <c r="S968" s="54">
        <f>Data[[#This Row],[PERSOANE CARE AU PARTICIPAT LA VOT (TURUL 1)]]+Data[[#This Row],[PERSOANE CARE AU PARTICIPAT LA VOT  (TURUL AL 2-LEA)]]</f>
        <v>2181</v>
      </c>
      <c r="T968" s="41">
        <f>Data[[#This Row],[TOTAL CHELTUIELI LEI]]/Data[[#This Row],[NUMĂRUL PERSOANELOR ÎNSCRISE ÎN LISTELE ELECTORALE]]</f>
        <v>1.9311871227364186</v>
      </c>
      <c r="U968" s="41">
        <f>Data[[#This Row],[TOTAL CHELTUIELI EURO]]/Data[[#This Row],[NUMĂRUL PERSOANELOR ÎNSCRISE ÎN LISTELE ELECTORALE]]</f>
        <v>0.39899736012405085</v>
      </c>
      <c r="V968" s="41">
        <f>Data[[#This Row],[TOTAL CHELTUIELI LEI]]/Data[[#This Row],[NUMĂRUL PERSOANELOR CARE AU PARTICIPAT LA VOT]]</f>
        <v>4.4007336084364974</v>
      </c>
      <c r="W968" s="41">
        <f>Data[[#This Row],[TOTAL CHELTUIELI EURO]]/Data[[#This Row],[NUMĂRUL PERSOANELOR CARE AU PARTICIPAT LA VOT]]</f>
        <v>0.90922369546837811</v>
      </c>
      <c r="X968" s="43">
        <v>4.8400999999999996</v>
      </c>
      <c r="Y968" s="114" t="s">
        <v>2894</v>
      </c>
      <c r="Z968" s="44">
        <v>1</v>
      </c>
      <c r="AA968" s="115" t="s">
        <v>3105</v>
      </c>
      <c r="AB968" s="44">
        <v>0</v>
      </c>
      <c r="AC968" s="45"/>
    </row>
    <row r="969" spans="1:29" ht="12" customHeight="1" x14ac:dyDescent="0.2">
      <c r="A969" s="37">
        <v>968</v>
      </c>
      <c r="B969" s="38" t="s">
        <v>18</v>
      </c>
      <c r="C969" s="39" t="s">
        <v>1818</v>
      </c>
      <c r="D969" s="40">
        <v>44101</v>
      </c>
      <c r="E969" s="38">
        <v>1</v>
      </c>
      <c r="F969" s="38"/>
      <c r="G969" s="38" t="s">
        <v>2</v>
      </c>
      <c r="H969" s="38" t="s">
        <v>2</v>
      </c>
      <c r="I969" s="39">
        <v>0</v>
      </c>
      <c r="J969" s="39">
        <v>6202</v>
      </c>
      <c r="K969" s="39">
        <v>0</v>
      </c>
      <c r="L969" s="41">
        <f>SUM(Data[[#This Row],[CHELTUIELI DE PERSONAL LEI]:[CHELTUIELI DE CAPITAL (ACTIVE NEFINANCIARE ) LEI]])</f>
        <v>6202</v>
      </c>
      <c r="M969" s="41">
        <f>Data[[#This Row],[TOTAL CHELTUIELI LEI]]/Data[[#This Row],[CURS VALUTAR EURO BNR 22 07 2020]]</f>
        <v>1281.3784839156217</v>
      </c>
      <c r="N969" s="49">
        <v>3112</v>
      </c>
      <c r="O969" s="54"/>
      <c r="P969" s="54">
        <v>1501</v>
      </c>
      <c r="Q969" s="54"/>
      <c r="R969" s="54">
        <f>Data[[#This Row],[PERSOANE ÎNSCRISE ÎN LISTELE ELECTORALE (TURUL 1)            ]]+Data[[#This Row],[PERSOANE ÎNSCRISE ÎN LISTELE ELECTORALE (TURUL AL 2-LEA)]]</f>
        <v>3112</v>
      </c>
      <c r="S969" s="54">
        <f>Data[[#This Row],[PERSOANE CARE AU PARTICIPAT LA VOT (TURUL 1)]]+Data[[#This Row],[PERSOANE CARE AU PARTICIPAT LA VOT  (TURUL AL 2-LEA)]]</f>
        <v>1501</v>
      </c>
      <c r="T969" s="41">
        <f>Data[[#This Row],[TOTAL CHELTUIELI LEI]]/Data[[#This Row],[NUMĂRUL PERSOANELOR ÎNSCRISE ÎN LISTELE ELECTORALE]]</f>
        <v>1.99293059125964</v>
      </c>
      <c r="U969" s="41">
        <f>Data[[#This Row],[TOTAL CHELTUIELI EURO]]/Data[[#This Row],[NUMĂRUL PERSOANELOR ÎNSCRISE ÎN LISTELE ELECTORALE]]</f>
        <v>0.41175401154100955</v>
      </c>
      <c r="V969" s="41">
        <f>Data[[#This Row],[TOTAL CHELTUIELI LEI]]/Data[[#This Row],[NUMĂRUL PERSOANELOR CARE AU PARTICIPAT LA VOT]]</f>
        <v>4.1319120586275817</v>
      </c>
      <c r="W969" s="41">
        <f>Data[[#This Row],[TOTAL CHELTUIELI EURO]]/Data[[#This Row],[NUMĂRUL PERSOANELOR CARE AU PARTICIPAT LA VOT]]</f>
        <v>0.85368320047676327</v>
      </c>
      <c r="X969" s="43">
        <v>4.8400999999999996</v>
      </c>
      <c r="Y969" s="114" t="s">
        <v>2894</v>
      </c>
      <c r="Z969" s="44">
        <v>1</v>
      </c>
      <c r="AA969" s="115" t="s">
        <v>3105</v>
      </c>
      <c r="AB969" s="44">
        <v>0</v>
      </c>
      <c r="AC969" s="45"/>
    </row>
    <row r="970" spans="1:29" ht="12" customHeight="1" x14ac:dyDescent="0.2">
      <c r="A970" s="37">
        <v>969</v>
      </c>
      <c r="B970" s="38" t="s">
        <v>18</v>
      </c>
      <c r="C970" s="39" t="s">
        <v>1819</v>
      </c>
      <c r="D970" s="40">
        <v>44101</v>
      </c>
      <c r="E970" s="38">
        <v>1</v>
      </c>
      <c r="F970" s="38"/>
      <c r="G970" s="38" t="s">
        <v>2</v>
      </c>
      <c r="H970" s="38" t="s">
        <v>2</v>
      </c>
      <c r="I970" s="39">
        <v>2520</v>
      </c>
      <c r="J970" s="39">
        <v>6684</v>
      </c>
      <c r="K970" s="39">
        <v>0</v>
      </c>
      <c r="L970" s="41">
        <f>SUM(Data[[#This Row],[CHELTUIELI DE PERSONAL LEI]:[CHELTUIELI DE CAPITAL (ACTIVE NEFINANCIARE ) LEI]])</f>
        <v>9204</v>
      </c>
      <c r="M970" s="41">
        <f>Data[[#This Row],[TOTAL CHELTUIELI LEI]]/Data[[#This Row],[CURS VALUTAR EURO BNR 22 07 2020]]</f>
        <v>1901.613603024731</v>
      </c>
      <c r="N970" s="49">
        <v>2652</v>
      </c>
      <c r="O970" s="54"/>
      <c r="P970" s="54">
        <v>1888</v>
      </c>
      <c r="Q970" s="54"/>
      <c r="R970" s="54">
        <f>Data[[#This Row],[PERSOANE ÎNSCRISE ÎN LISTELE ELECTORALE (TURUL 1)            ]]+Data[[#This Row],[PERSOANE ÎNSCRISE ÎN LISTELE ELECTORALE (TURUL AL 2-LEA)]]</f>
        <v>2652</v>
      </c>
      <c r="S970" s="54">
        <f>Data[[#This Row],[PERSOANE CARE AU PARTICIPAT LA VOT (TURUL 1)]]+Data[[#This Row],[PERSOANE CARE AU PARTICIPAT LA VOT  (TURUL AL 2-LEA)]]</f>
        <v>1888</v>
      </c>
      <c r="T970" s="41">
        <f>Data[[#This Row],[TOTAL CHELTUIELI LEI]]/Data[[#This Row],[NUMĂRUL PERSOANELOR ÎNSCRISE ÎN LISTELE ELECTORALE]]</f>
        <v>3.4705882352941178</v>
      </c>
      <c r="U970" s="41">
        <f>Data[[#This Row],[TOTAL CHELTUIELI EURO]]/Data[[#This Row],[NUMĂRUL PERSOANELOR ÎNSCRISE ÎN LISTELE ELECTORALE]]</f>
        <v>0.71704886991882766</v>
      </c>
      <c r="V970" s="41">
        <f>Data[[#This Row],[TOTAL CHELTUIELI LEI]]/Data[[#This Row],[NUMĂRUL PERSOANELOR CARE AU PARTICIPAT LA VOT]]</f>
        <v>4.875</v>
      </c>
      <c r="W970" s="41">
        <f>Data[[#This Row],[TOTAL CHELTUIELI EURO]]/Data[[#This Row],[NUMĂRUL PERSOANELOR CARE AU PARTICIPAT LA VOT]]</f>
        <v>1.007210594822421</v>
      </c>
      <c r="X970" s="43">
        <v>4.8400999999999996</v>
      </c>
      <c r="Y970" s="114" t="s">
        <v>2884</v>
      </c>
      <c r="Z970" s="44">
        <v>3</v>
      </c>
      <c r="AA970" s="115" t="s">
        <v>3105</v>
      </c>
      <c r="AB970" s="44">
        <v>0</v>
      </c>
      <c r="AC970" s="45"/>
    </row>
    <row r="971" spans="1:29" ht="12" customHeight="1" x14ac:dyDescent="0.2">
      <c r="A971" s="37">
        <v>970</v>
      </c>
      <c r="B971" s="38" t="s">
        <v>18</v>
      </c>
      <c r="C971" s="39" t="s">
        <v>1820</v>
      </c>
      <c r="D971" s="40">
        <v>44101</v>
      </c>
      <c r="E971" s="38">
        <v>1</v>
      </c>
      <c r="F971" s="38"/>
      <c r="G971" s="38" t="s">
        <v>2</v>
      </c>
      <c r="H971" s="38" t="s">
        <v>2</v>
      </c>
      <c r="I971" s="39">
        <v>3628</v>
      </c>
      <c r="J971" s="39">
        <v>4006</v>
      </c>
      <c r="K971" s="39">
        <v>0</v>
      </c>
      <c r="L971" s="41">
        <f>SUM(Data[[#This Row],[CHELTUIELI DE PERSONAL LEI]:[CHELTUIELI DE CAPITAL (ACTIVE NEFINANCIARE ) LEI]])</f>
        <v>7634</v>
      </c>
      <c r="M971" s="41">
        <f>Data[[#This Row],[TOTAL CHELTUIELI LEI]]/Data[[#This Row],[CURS VALUTAR EURO BNR 22 07 2020]]</f>
        <v>1577.2401396665359</v>
      </c>
      <c r="N971" s="49">
        <v>2704</v>
      </c>
      <c r="O971" s="54"/>
      <c r="P971" s="54">
        <v>1549</v>
      </c>
      <c r="Q971" s="54"/>
      <c r="R971" s="54">
        <f>Data[[#This Row],[PERSOANE ÎNSCRISE ÎN LISTELE ELECTORALE (TURUL 1)            ]]+Data[[#This Row],[PERSOANE ÎNSCRISE ÎN LISTELE ELECTORALE (TURUL AL 2-LEA)]]</f>
        <v>2704</v>
      </c>
      <c r="S971" s="54">
        <f>Data[[#This Row],[PERSOANE CARE AU PARTICIPAT LA VOT (TURUL 1)]]+Data[[#This Row],[PERSOANE CARE AU PARTICIPAT LA VOT  (TURUL AL 2-LEA)]]</f>
        <v>1549</v>
      </c>
      <c r="T971" s="41">
        <f>Data[[#This Row],[TOTAL CHELTUIELI LEI]]/Data[[#This Row],[NUMĂRUL PERSOANELOR ÎNSCRISE ÎN LISTELE ELECTORALE]]</f>
        <v>2.8232248520710059</v>
      </c>
      <c r="U971" s="41">
        <f>Data[[#This Row],[TOTAL CHELTUIELI EURO]]/Data[[#This Row],[NUMĂRUL PERSOANELOR ÎNSCRISE ÎN LISTELE ELECTORALE]]</f>
        <v>0.58329886821987276</v>
      </c>
      <c r="V971" s="41">
        <f>Data[[#This Row],[TOTAL CHELTUIELI LEI]]/Data[[#This Row],[NUMĂRUL PERSOANELOR CARE AU PARTICIPAT LA VOT]]</f>
        <v>4.9283408650742411</v>
      </c>
      <c r="W971" s="41">
        <f>Data[[#This Row],[TOTAL CHELTUIELI EURO]]/Data[[#This Row],[NUMĂRUL PERSOANELOR CARE AU PARTICIPAT LA VOT]]</f>
        <v>1.0182312070151942</v>
      </c>
      <c r="X971" s="43">
        <v>4.8400999999999996</v>
      </c>
      <c r="Y971" s="114" t="s">
        <v>2891</v>
      </c>
      <c r="Z971" s="44">
        <v>2</v>
      </c>
      <c r="AA971" s="115" t="s">
        <v>3105</v>
      </c>
      <c r="AB971" s="44">
        <v>0</v>
      </c>
      <c r="AC971" s="45"/>
    </row>
    <row r="972" spans="1:29" ht="12" customHeight="1" x14ac:dyDescent="0.2">
      <c r="A972" s="37">
        <v>971</v>
      </c>
      <c r="B972" s="38" t="s">
        <v>18</v>
      </c>
      <c r="C972" s="39" t="s">
        <v>1821</v>
      </c>
      <c r="D972" s="40">
        <v>44101</v>
      </c>
      <c r="E972" s="38">
        <v>1</v>
      </c>
      <c r="F972" s="38"/>
      <c r="G972" s="38" t="s">
        <v>2</v>
      </c>
      <c r="H972" s="38" t="s">
        <v>2</v>
      </c>
      <c r="I972" s="39">
        <v>900</v>
      </c>
      <c r="J972" s="39">
        <v>7735</v>
      </c>
      <c r="K972" s="39">
        <v>0</v>
      </c>
      <c r="L972" s="41">
        <f>SUM(Data[[#This Row],[CHELTUIELI DE PERSONAL LEI]:[CHELTUIELI DE CAPITAL (ACTIVE NEFINANCIARE ) LEI]])</f>
        <v>8635</v>
      </c>
      <c r="M972" s="41">
        <f>Data[[#This Row],[TOTAL CHELTUIELI LEI]]/Data[[#This Row],[CURS VALUTAR EURO BNR 22 07 2020]]</f>
        <v>1784.054048470073</v>
      </c>
      <c r="N972" s="54">
        <v>1975</v>
      </c>
      <c r="O972" s="54"/>
      <c r="P972" s="54">
        <v>1120</v>
      </c>
      <c r="Q972" s="54"/>
      <c r="R972" s="54">
        <f>Data[[#This Row],[PERSOANE ÎNSCRISE ÎN LISTELE ELECTORALE (TURUL 1)            ]]+Data[[#This Row],[PERSOANE ÎNSCRISE ÎN LISTELE ELECTORALE (TURUL AL 2-LEA)]]</f>
        <v>1975</v>
      </c>
      <c r="S972" s="54">
        <f>Data[[#This Row],[PERSOANE CARE AU PARTICIPAT LA VOT (TURUL 1)]]+Data[[#This Row],[PERSOANE CARE AU PARTICIPAT LA VOT  (TURUL AL 2-LEA)]]</f>
        <v>1120</v>
      </c>
      <c r="T972" s="41">
        <f>Data[[#This Row],[TOTAL CHELTUIELI LEI]]/Data[[#This Row],[NUMĂRUL PERSOANELOR ÎNSCRISE ÎN LISTELE ELECTORALE]]</f>
        <v>4.3721518987341774</v>
      </c>
      <c r="U972" s="41">
        <f>Data[[#This Row],[TOTAL CHELTUIELI EURO]]/Data[[#This Row],[NUMĂRUL PERSOANELOR ÎNSCRISE ÎN LISTELE ELECTORALE]]</f>
        <v>0.90331850555446735</v>
      </c>
      <c r="V972" s="41">
        <f>Data[[#This Row],[TOTAL CHELTUIELI LEI]]/Data[[#This Row],[NUMĂRUL PERSOANELOR CARE AU PARTICIPAT LA VOT]]</f>
        <v>7.7098214285714288</v>
      </c>
      <c r="W972" s="41">
        <f>Data[[#This Row],[TOTAL CHELTUIELI EURO]]/Data[[#This Row],[NUMĂRUL PERSOANELOR CARE AU PARTICIPAT LA VOT]]</f>
        <v>1.5929054004197081</v>
      </c>
      <c r="X972" s="43">
        <v>4.8400999999999996</v>
      </c>
      <c r="Y972" s="114" t="s">
        <v>2895</v>
      </c>
      <c r="Z972" s="44">
        <v>4</v>
      </c>
      <c r="AA972" s="115" t="s">
        <v>3105</v>
      </c>
      <c r="AB972" s="44">
        <v>0</v>
      </c>
      <c r="AC972" s="45"/>
    </row>
    <row r="973" spans="1:29" ht="12" customHeight="1" x14ac:dyDescent="0.2">
      <c r="A973" s="37">
        <v>972</v>
      </c>
      <c r="B973" s="38" t="s">
        <v>18</v>
      </c>
      <c r="C973" s="39" t="s">
        <v>1822</v>
      </c>
      <c r="D973" s="40">
        <v>44101</v>
      </c>
      <c r="E973" s="38">
        <v>1</v>
      </c>
      <c r="F973" s="38"/>
      <c r="G973" s="38" t="s">
        <v>2</v>
      </c>
      <c r="H973" s="38" t="s">
        <v>2</v>
      </c>
      <c r="I973" s="39">
        <v>1650</v>
      </c>
      <c r="J973" s="39">
        <v>4510</v>
      </c>
      <c r="K973" s="39">
        <v>0</v>
      </c>
      <c r="L973" s="41">
        <f>SUM(Data[[#This Row],[CHELTUIELI DE PERSONAL LEI]:[CHELTUIELI DE CAPITAL (ACTIVE NEFINANCIARE ) LEI]])</f>
        <v>6160</v>
      </c>
      <c r="M973" s="41">
        <f>Data[[#This Row],[TOTAL CHELTUIELI LEI]]/Data[[#This Row],[CURS VALUTAR EURO BNR 22 07 2020]]</f>
        <v>1272.7009772525362</v>
      </c>
      <c r="N973" s="49">
        <v>1302</v>
      </c>
      <c r="O973" s="54"/>
      <c r="P973" s="54">
        <v>1075</v>
      </c>
      <c r="Q973" s="54"/>
      <c r="R973" s="54">
        <f>Data[[#This Row],[PERSOANE ÎNSCRISE ÎN LISTELE ELECTORALE (TURUL 1)            ]]+Data[[#This Row],[PERSOANE ÎNSCRISE ÎN LISTELE ELECTORALE (TURUL AL 2-LEA)]]</f>
        <v>1302</v>
      </c>
      <c r="S973" s="54">
        <f>Data[[#This Row],[PERSOANE CARE AU PARTICIPAT LA VOT (TURUL 1)]]+Data[[#This Row],[PERSOANE CARE AU PARTICIPAT LA VOT  (TURUL AL 2-LEA)]]</f>
        <v>1075</v>
      </c>
      <c r="T973" s="41">
        <f>Data[[#This Row],[TOTAL CHELTUIELI LEI]]/Data[[#This Row],[NUMĂRUL PERSOANELOR ÎNSCRISE ÎN LISTELE ELECTORALE]]</f>
        <v>4.731182795698925</v>
      </c>
      <c r="U973" s="41">
        <f>Data[[#This Row],[TOTAL CHELTUIELI EURO]]/Data[[#This Row],[NUMĂRUL PERSOANELOR ÎNSCRISE ÎN LISTELE ELECTORALE]]</f>
        <v>0.97749691033220909</v>
      </c>
      <c r="V973" s="41">
        <f>Data[[#This Row],[TOTAL CHELTUIELI LEI]]/Data[[#This Row],[NUMĂRUL PERSOANELOR CARE AU PARTICIPAT LA VOT]]</f>
        <v>5.7302325581395346</v>
      </c>
      <c r="W973" s="41">
        <f>Data[[#This Row],[TOTAL CHELTUIELI EURO]]/Data[[#This Row],[NUMĂRUL PERSOANELOR CARE AU PARTICIPAT LA VOT]]</f>
        <v>1.1839078858163128</v>
      </c>
      <c r="X973" s="43">
        <v>4.8400999999999996</v>
      </c>
      <c r="Y973" s="114" t="s">
        <v>2895</v>
      </c>
      <c r="Z973" s="44">
        <v>4</v>
      </c>
      <c r="AA973" s="115" t="s">
        <v>3105</v>
      </c>
      <c r="AB973" s="44">
        <v>0</v>
      </c>
      <c r="AC973" s="45"/>
    </row>
    <row r="974" spans="1:29" ht="12" customHeight="1" x14ac:dyDescent="0.2">
      <c r="A974" s="37">
        <v>973</v>
      </c>
      <c r="B974" s="38" t="s">
        <v>18</v>
      </c>
      <c r="C974" s="39" t="s">
        <v>1823</v>
      </c>
      <c r="D974" s="40">
        <v>44101</v>
      </c>
      <c r="E974" s="38">
        <v>1</v>
      </c>
      <c r="F974" s="38"/>
      <c r="G974" s="38" t="s">
        <v>2</v>
      </c>
      <c r="H974" s="38" t="s">
        <v>2</v>
      </c>
      <c r="I974" s="39">
        <v>1440</v>
      </c>
      <c r="J974" s="39">
        <v>1622</v>
      </c>
      <c r="K974" s="39">
        <v>0</v>
      </c>
      <c r="L974" s="41">
        <f>SUM(Data[[#This Row],[CHELTUIELI DE PERSONAL LEI]:[CHELTUIELI DE CAPITAL (ACTIVE NEFINANCIARE ) LEI]])</f>
        <v>3062</v>
      </c>
      <c r="M974" s="41">
        <f>Data[[#This Row],[TOTAL CHELTUIELI LEI]]/Data[[#This Row],[CURS VALUTAR EURO BNR 22 07 2020]]</f>
        <v>632.63155719923145</v>
      </c>
      <c r="N974" s="49">
        <v>878</v>
      </c>
      <c r="O974" s="54"/>
      <c r="P974" s="54">
        <v>749</v>
      </c>
      <c r="Q974" s="54"/>
      <c r="R974" s="54">
        <f>Data[[#This Row],[PERSOANE ÎNSCRISE ÎN LISTELE ELECTORALE (TURUL 1)            ]]+Data[[#This Row],[PERSOANE ÎNSCRISE ÎN LISTELE ELECTORALE (TURUL AL 2-LEA)]]</f>
        <v>878</v>
      </c>
      <c r="S974" s="54">
        <f>Data[[#This Row],[PERSOANE CARE AU PARTICIPAT LA VOT (TURUL 1)]]+Data[[#This Row],[PERSOANE CARE AU PARTICIPAT LA VOT  (TURUL AL 2-LEA)]]</f>
        <v>749</v>
      </c>
      <c r="T974" s="41">
        <f>Data[[#This Row],[TOTAL CHELTUIELI LEI]]/Data[[#This Row],[NUMĂRUL PERSOANELOR ÎNSCRISE ÎN LISTELE ELECTORALE]]</f>
        <v>3.4874715261959</v>
      </c>
      <c r="U974" s="41">
        <f>Data[[#This Row],[TOTAL CHELTUIELI EURO]]/Data[[#This Row],[NUMĂRUL PERSOANELOR ÎNSCRISE ÎN LISTELE ELECTORALE]]</f>
        <v>0.72053708109251868</v>
      </c>
      <c r="V974" s="41">
        <f>Data[[#This Row],[TOTAL CHELTUIELI LEI]]/Data[[#This Row],[NUMĂRUL PERSOANELOR CARE AU PARTICIPAT LA VOT]]</f>
        <v>4.088117489986649</v>
      </c>
      <c r="W974" s="41">
        <f>Data[[#This Row],[TOTAL CHELTUIELI EURO]]/Data[[#This Row],[NUMĂRUL PERSOANELOR CARE AU PARTICIPAT LA VOT]]</f>
        <v>0.84463492282941444</v>
      </c>
      <c r="X974" s="43">
        <v>4.8400999999999996</v>
      </c>
      <c r="Y974" s="114" t="s">
        <v>2884</v>
      </c>
      <c r="Z974" s="44">
        <v>3</v>
      </c>
      <c r="AA974" s="115" t="s">
        <v>3105</v>
      </c>
      <c r="AB974" s="44">
        <v>0</v>
      </c>
      <c r="AC974" s="45"/>
    </row>
    <row r="975" spans="1:29" ht="12" customHeight="1" x14ac:dyDescent="0.2">
      <c r="A975" s="37">
        <v>974</v>
      </c>
      <c r="B975" s="38" t="s">
        <v>18</v>
      </c>
      <c r="C975" s="39" t="s">
        <v>1824</v>
      </c>
      <c r="D975" s="40">
        <v>44101</v>
      </c>
      <c r="E975" s="38">
        <v>1</v>
      </c>
      <c r="F975" s="38"/>
      <c r="G975" s="38" t="s">
        <v>2</v>
      </c>
      <c r="H975" s="38" t="s">
        <v>2</v>
      </c>
      <c r="I975" s="39">
        <v>0</v>
      </c>
      <c r="J975" s="39">
        <v>10075</v>
      </c>
      <c r="K975" s="39">
        <v>0</v>
      </c>
      <c r="L975" s="41">
        <f>SUM(Data[[#This Row],[CHELTUIELI DE PERSONAL LEI]:[CHELTUIELI DE CAPITAL (ACTIVE NEFINANCIARE ) LEI]])</f>
        <v>10075</v>
      </c>
      <c r="M975" s="41">
        <f>Data[[#This Row],[TOTAL CHELTUIELI LEI]]/Data[[#This Row],[CURS VALUTAR EURO BNR 22 07 2020]]</f>
        <v>2081.5685626330037</v>
      </c>
      <c r="N975" s="49">
        <v>1288</v>
      </c>
      <c r="O975" s="54"/>
      <c r="P975" s="54">
        <v>965</v>
      </c>
      <c r="Q975" s="54"/>
      <c r="R975" s="54">
        <f>Data[[#This Row],[PERSOANE ÎNSCRISE ÎN LISTELE ELECTORALE (TURUL 1)            ]]+Data[[#This Row],[PERSOANE ÎNSCRISE ÎN LISTELE ELECTORALE (TURUL AL 2-LEA)]]</f>
        <v>1288</v>
      </c>
      <c r="S975" s="54">
        <f>Data[[#This Row],[PERSOANE CARE AU PARTICIPAT LA VOT (TURUL 1)]]+Data[[#This Row],[PERSOANE CARE AU PARTICIPAT LA VOT  (TURUL AL 2-LEA)]]</f>
        <v>965</v>
      </c>
      <c r="T975" s="41">
        <f>Data[[#This Row],[TOTAL CHELTUIELI LEI]]/Data[[#This Row],[NUMĂRUL PERSOANELOR ÎNSCRISE ÎN LISTELE ELECTORALE]]</f>
        <v>7.8222049689440993</v>
      </c>
      <c r="U975" s="41">
        <f>Data[[#This Row],[TOTAL CHELTUIELI EURO]]/Data[[#This Row],[NUMĂRUL PERSOANELOR ÎNSCRISE ÎN LISTELE ELECTORALE]]</f>
        <v>1.6161246604293507</v>
      </c>
      <c r="V975" s="41">
        <f>Data[[#This Row],[TOTAL CHELTUIELI LEI]]/Data[[#This Row],[NUMĂRUL PERSOANELOR CARE AU PARTICIPAT LA VOT]]</f>
        <v>10.440414507772021</v>
      </c>
      <c r="W975" s="41">
        <f>Data[[#This Row],[TOTAL CHELTUIELI EURO]]/Data[[#This Row],[NUMĂRUL PERSOANELOR CARE AU PARTICIPAT LA VOT]]</f>
        <v>2.1570658680134756</v>
      </c>
      <c r="X975" s="43">
        <v>4.8400999999999996</v>
      </c>
      <c r="Y975" s="114" t="s">
        <v>2886</v>
      </c>
      <c r="Z975" s="44">
        <v>7</v>
      </c>
      <c r="AA975" s="115" t="s">
        <v>3107</v>
      </c>
      <c r="AB975" s="44">
        <v>1</v>
      </c>
      <c r="AC975" s="45"/>
    </row>
    <row r="976" spans="1:29" ht="12" customHeight="1" x14ac:dyDescent="0.2">
      <c r="A976" s="37">
        <v>975</v>
      </c>
      <c r="B976" s="38" t="s">
        <v>18</v>
      </c>
      <c r="C976" s="39" t="s">
        <v>1825</v>
      </c>
      <c r="D976" s="40">
        <v>44101</v>
      </c>
      <c r="E976" s="38">
        <v>1</v>
      </c>
      <c r="F976" s="38"/>
      <c r="G976" s="38" t="s">
        <v>2</v>
      </c>
      <c r="H976" s="38" t="s">
        <v>2</v>
      </c>
      <c r="I976" s="39">
        <v>1000</v>
      </c>
      <c r="J976" s="39">
        <v>7847</v>
      </c>
      <c r="K976" s="39">
        <v>0</v>
      </c>
      <c r="L976" s="41">
        <f>SUM(Data[[#This Row],[CHELTUIELI DE PERSONAL LEI]:[CHELTUIELI DE CAPITAL (ACTIVE NEFINANCIARE ) LEI]])</f>
        <v>8847</v>
      </c>
      <c r="M976" s="41">
        <f>Data[[#This Row],[TOTAL CHELTUIELI LEI]]/Data[[#This Row],[CURS VALUTAR EURO BNR 22 07 2020]]</f>
        <v>1827.8547963885046</v>
      </c>
      <c r="N976" s="49">
        <v>550</v>
      </c>
      <c r="O976" s="54"/>
      <c r="P976" s="54">
        <v>375</v>
      </c>
      <c r="Q976" s="54"/>
      <c r="R976" s="54">
        <f>Data[[#This Row],[PERSOANE ÎNSCRISE ÎN LISTELE ELECTORALE (TURUL 1)            ]]+Data[[#This Row],[PERSOANE ÎNSCRISE ÎN LISTELE ELECTORALE (TURUL AL 2-LEA)]]</f>
        <v>550</v>
      </c>
      <c r="S976" s="54">
        <f>Data[[#This Row],[PERSOANE CARE AU PARTICIPAT LA VOT (TURUL 1)]]+Data[[#This Row],[PERSOANE CARE AU PARTICIPAT LA VOT  (TURUL AL 2-LEA)]]</f>
        <v>375</v>
      </c>
      <c r="T976" s="41">
        <f>Data[[#This Row],[TOTAL CHELTUIELI LEI]]/Data[[#This Row],[NUMĂRUL PERSOANELOR ÎNSCRISE ÎN LISTELE ELECTORALE]]</f>
        <v>16.085454545454546</v>
      </c>
      <c r="U976" s="41">
        <f>Data[[#This Row],[TOTAL CHELTUIELI EURO]]/Data[[#This Row],[NUMĂRUL PERSOANELOR ÎNSCRISE ÎN LISTELE ELECTORALE]]</f>
        <v>3.3233723570700082</v>
      </c>
      <c r="V976" s="41">
        <f>Data[[#This Row],[TOTAL CHELTUIELI LEI]]/Data[[#This Row],[NUMĂRUL PERSOANELOR CARE AU PARTICIPAT LA VOT]]</f>
        <v>23.591999999999999</v>
      </c>
      <c r="W976" s="41">
        <f>Data[[#This Row],[TOTAL CHELTUIELI EURO]]/Data[[#This Row],[NUMĂRUL PERSOANELOR CARE AU PARTICIPAT LA VOT]]</f>
        <v>4.8742794570360122</v>
      </c>
      <c r="X976" s="43">
        <v>4.8400999999999996</v>
      </c>
      <c r="Y976" s="114" t="s">
        <v>2920</v>
      </c>
      <c r="Z976" s="44">
        <v>16</v>
      </c>
      <c r="AA976" s="115" t="s">
        <v>3106</v>
      </c>
      <c r="AB976" s="44">
        <v>3</v>
      </c>
      <c r="AC976" s="45"/>
    </row>
    <row r="977" spans="1:29" ht="12" customHeight="1" x14ac:dyDescent="0.2">
      <c r="A977" s="37">
        <v>976</v>
      </c>
      <c r="B977" s="38" t="s">
        <v>18</v>
      </c>
      <c r="C977" s="39" t="s">
        <v>1826</v>
      </c>
      <c r="D977" s="40">
        <v>44101</v>
      </c>
      <c r="E977" s="38">
        <v>1</v>
      </c>
      <c r="F977" s="38"/>
      <c r="G977" s="38" t="s">
        <v>2</v>
      </c>
      <c r="H977" s="38" t="s">
        <v>2</v>
      </c>
      <c r="I977" s="39">
        <v>1890</v>
      </c>
      <c r="J977" s="39">
        <v>96</v>
      </c>
      <c r="K977" s="39">
        <v>0</v>
      </c>
      <c r="L977" s="41">
        <f>SUM(Data[[#This Row],[CHELTUIELI DE PERSONAL LEI]:[CHELTUIELI DE CAPITAL (ACTIVE NEFINANCIARE ) LEI]])</f>
        <v>1986</v>
      </c>
      <c r="M977" s="41">
        <f>Data[[#This Row],[TOTAL CHELTUIELI LEI]]/Data[[#This Row],[CURS VALUTAR EURO BNR 22 07 2020]]</f>
        <v>410.32210078304172</v>
      </c>
      <c r="N977" s="49">
        <v>4064</v>
      </c>
      <c r="O977" s="54"/>
      <c r="P977" s="54">
        <v>2306</v>
      </c>
      <c r="Q977" s="54"/>
      <c r="R977" s="54">
        <f>Data[[#This Row],[PERSOANE ÎNSCRISE ÎN LISTELE ELECTORALE (TURUL 1)            ]]+Data[[#This Row],[PERSOANE ÎNSCRISE ÎN LISTELE ELECTORALE (TURUL AL 2-LEA)]]</f>
        <v>4064</v>
      </c>
      <c r="S977" s="54">
        <f>Data[[#This Row],[PERSOANE CARE AU PARTICIPAT LA VOT (TURUL 1)]]+Data[[#This Row],[PERSOANE CARE AU PARTICIPAT LA VOT  (TURUL AL 2-LEA)]]</f>
        <v>2306</v>
      </c>
      <c r="T977" s="41">
        <f>Data[[#This Row],[TOTAL CHELTUIELI LEI]]/Data[[#This Row],[NUMĂRUL PERSOANELOR ÎNSCRISE ÎN LISTELE ELECTORALE]]</f>
        <v>0.48868110236220474</v>
      </c>
      <c r="U977" s="41">
        <f>Data[[#This Row],[TOTAL CHELTUIELI EURO]]/Data[[#This Row],[NUMĂRUL PERSOANELOR ÎNSCRISE ÎN LISTELE ELECTORALE]]</f>
        <v>0.10096508385409492</v>
      </c>
      <c r="V977" s="41">
        <f>Data[[#This Row],[TOTAL CHELTUIELI LEI]]/Data[[#This Row],[NUMĂRUL PERSOANELOR CARE AU PARTICIPAT LA VOT]]</f>
        <v>0.86123156981786642</v>
      </c>
      <c r="W977" s="41">
        <f>Data[[#This Row],[TOTAL CHELTUIELI EURO]]/Data[[#This Row],[NUMĂRUL PERSOANELOR CARE AU PARTICIPAT LA VOT]]</f>
        <v>0.17793673060843093</v>
      </c>
      <c r="X977" s="43">
        <v>4.8400999999999996</v>
      </c>
      <c r="Y977" s="114" t="s">
        <v>2890</v>
      </c>
      <c r="Z977" s="44">
        <v>0</v>
      </c>
      <c r="AA977" s="115" t="s">
        <v>3105</v>
      </c>
      <c r="AB977" s="44">
        <v>0</v>
      </c>
      <c r="AC977" s="45"/>
    </row>
    <row r="978" spans="1:29" ht="12" customHeight="1" x14ac:dyDescent="0.2">
      <c r="A978" s="37">
        <v>977</v>
      </c>
      <c r="B978" s="38" t="s">
        <v>18</v>
      </c>
      <c r="C978" s="39" t="s">
        <v>1827</v>
      </c>
      <c r="D978" s="40">
        <v>44101</v>
      </c>
      <c r="E978" s="38">
        <v>1</v>
      </c>
      <c r="F978" s="38"/>
      <c r="G978" s="38" t="s">
        <v>2</v>
      </c>
      <c r="H978" s="38" t="s">
        <v>2</v>
      </c>
      <c r="I978" s="39">
        <v>0</v>
      </c>
      <c r="J978" s="39">
        <v>16217</v>
      </c>
      <c r="K978" s="39">
        <v>0</v>
      </c>
      <c r="L978" s="41">
        <f>SUM(Data[[#This Row],[CHELTUIELI DE PERSONAL LEI]:[CHELTUIELI DE CAPITAL (ACTIVE NEFINANCIARE ) LEI]])</f>
        <v>16217</v>
      </c>
      <c r="M978" s="41">
        <f>Data[[#This Row],[TOTAL CHELTUIELI LEI]]/Data[[#This Row],[CURS VALUTAR EURO BNR 22 07 2020]]</f>
        <v>3350.5506084585031</v>
      </c>
      <c r="N978" s="49">
        <v>981</v>
      </c>
      <c r="O978" s="54"/>
      <c r="P978" s="54">
        <v>771</v>
      </c>
      <c r="Q978" s="54"/>
      <c r="R978" s="54">
        <f>Data[[#This Row],[PERSOANE ÎNSCRISE ÎN LISTELE ELECTORALE (TURUL 1)            ]]+Data[[#This Row],[PERSOANE ÎNSCRISE ÎN LISTELE ELECTORALE (TURUL AL 2-LEA)]]</f>
        <v>981</v>
      </c>
      <c r="S978" s="54">
        <f>Data[[#This Row],[PERSOANE CARE AU PARTICIPAT LA VOT (TURUL 1)]]+Data[[#This Row],[PERSOANE CARE AU PARTICIPAT LA VOT  (TURUL AL 2-LEA)]]</f>
        <v>771</v>
      </c>
      <c r="T978" s="41">
        <f>Data[[#This Row],[TOTAL CHELTUIELI LEI]]/Data[[#This Row],[NUMĂRUL PERSOANELOR ÎNSCRISE ÎN LISTELE ELECTORALE]]</f>
        <v>16.531090723751273</v>
      </c>
      <c r="U978" s="41">
        <f>Data[[#This Row],[TOTAL CHELTUIELI EURO]]/Data[[#This Row],[NUMĂRUL PERSOANELOR ÎNSCRISE ÎN LISTELE ELECTORALE]]</f>
        <v>3.4154440453195751</v>
      </c>
      <c r="V978" s="41">
        <f>Data[[#This Row],[TOTAL CHELTUIELI LEI]]/Data[[#This Row],[NUMĂRUL PERSOANELOR CARE AU PARTICIPAT LA VOT]]</f>
        <v>21.033722438391699</v>
      </c>
      <c r="W978" s="41">
        <f>Data[[#This Row],[TOTAL CHELTUIELI EURO]]/Data[[#This Row],[NUMĂRUL PERSOANELOR CARE AU PARTICIPAT LA VOT]]</f>
        <v>4.3457206335389147</v>
      </c>
      <c r="X978" s="43">
        <v>4.8400999999999996</v>
      </c>
      <c r="Y978" s="114" t="s">
        <v>2920</v>
      </c>
      <c r="Z978" s="44">
        <v>16</v>
      </c>
      <c r="AA978" s="115" t="s">
        <v>3106</v>
      </c>
      <c r="AB978" s="44">
        <v>3</v>
      </c>
      <c r="AC978" s="45"/>
    </row>
    <row r="979" spans="1:29" ht="12" customHeight="1" x14ac:dyDescent="0.2">
      <c r="A979" s="37">
        <v>978</v>
      </c>
      <c r="B979" s="38" t="s">
        <v>18</v>
      </c>
      <c r="C979" s="39" t="s">
        <v>719</v>
      </c>
      <c r="D979" s="40">
        <v>44101</v>
      </c>
      <c r="E979" s="38">
        <v>1</v>
      </c>
      <c r="F979" s="38"/>
      <c r="G979" s="38" t="s">
        <v>2</v>
      </c>
      <c r="H979" s="38" t="s">
        <v>2</v>
      </c>
      <c r="I979" s="39">
        <v>1500</v>
      </c>
      <c r="J979" s="39">
        <v>7640</v>
      </c>
      <c r="K979" s="39">
        <v>0</v>
      </c>
      <c r="L979" s="41">
        <f>SUM(Data[[#This Row],[CHELTUIELI DE PERSONAL LEI]:[CHELTUIELI DE CAPITAL (ACTIVE NEFINANCIARE ) LEI]])</f>
        <v>9140</v>
      </c>
      <c r="M979" s="41">
        <f>Data[[#This Row],[TOTAL CHELTUIELI LEI]]/Data[[#This Row],[CURS VALUTAR EURO BNR 22 07 2020]]</f>
        <v>1888.3907357286007</v>
      </c>
      <c r="N979" s="49">
        <v>1219</v>
      </c>
      <c r="O979" s="54"/>
      <c r="P979" s="54">
        <v>925</v>
      </c>
      <c r="Q979" s="54"/>
      <c r="R979" s="54">
        <f>Data[[#This Row],[PERSOANE ÎNSCRISE ÎN LISTELE ELECTORALE (TURUL 1)            ]]+Data[[#This Row],[PERSOANE ÎNSCRISE ÎN LISTELE ELECTORALE (TURUL AL 2-LEA)]]</f>
        <v>1219</v>
      </c>
      <c r="S979" s="54">
        <f>Data[[#This Row],[PERSOANE CARE AU PARTICIPAT LA VOT (TURUL 1)]]+Data[[#This Row],[PERSOANE CARE AU PARTICIPAT LA VOT  (TURUL AL 2-LEA)]]</f>
        <v>925</v>
      </c>
      <c r="T979" s="41">
        <f>Data[[#This Row],[TOTAL CHELTUIELI LEI]]/Data[[#This Row],[NUMĂRUL PERSOANELOR ÎNSCRISE ÎN LISTELE ELECTORALE]]</f>
        <v>7.4979491386382282</v>
      </c>
      <c r="U979" s="41">
        <f>Data[[#This Row],[TOTAL CHELTUIELI EURO]]/Data[[#This Row],[NUMĂRUL PERSOANELOR ÎNSCRISE ÎN LISTELE ELECTORALE]]</f>
        <v>1.5491310383335526</v>
      </c>
      <c r="V979" s="41">
        <f>Data[[#This Row],[TOTAL CHELTUIELI LEI]]/Data[[#This Row],[NUMĂRUL PERSOANELOR CARE AU PARTICIPAT LA VOT]]</f>
        <v>9.8810810810810814</v>
      </c>
      <c r="W979" s="41">
        <f>Data[[#This Row],[TOTAL CHELTUIELI EURO]]/Data[[#This Row],[NUMĂRUL PERSOANELOR CARE AU PARTICIPAT LA VOT]]</f>
        <v>2.0415034980849738</v>
      </c>
      <c r="X979" s="43">
        <v>4.8400999999999996</v>
      </c>
      <c r="Y979" s="114" t="s">
        <v>2886</v>
      </c>
      <c r="Z979" s="44">
        <v>7</v>
      </c>
      <c r="AA979" s="115" t="s">
        <v>3107</v>
      </c>
      <c r="AB979" s="44">
        <v>1</v>
      </c>
      <c r="AC979" s="45"/>
    </row>
    <row r="980" spans="1:29" ht="12" customHeight="1" x14ac:dyDescent="0.2">
      <c r="A980" s="37">
        <v>979</v>
      </c>
      <c r="B980" s="38" t="s">
        <v>18</v>
      </c>
      <c r="C980" s="39" t="s">
        <v>1828</v>
      </c>
      <c r="D980" s="40">
        <v>44101</v>
      </c>
      <c r="E980" s="38">
        <v>1</v>
      </c>
      <c r="F980" s="38"/>
      <c r="G980" s="38" t="s">
        <v>2</v>
      </c>
      <c r="H980" s="38" t="s">
        <v>2</v>
      </c>
      <c r="I980" s="39">
        <v>5530</v>
      </c>
      <c r="J980" s="39">
        <v>5285</v>
      </c>
      <c r="K980" s="39">
        <v>0</v>
      </c>
      <c r="L980" s="41">
        <f>SUM(Data[[#This Row],[CHELTUIELI DE PERSONAL LEI]:[CHELTUIELI DE CAPITAL (ACTIVE NEFINANCIARE ) LEI]])</f>
        <v>10815</v>
      </c>
      <c r="M980" s="41">
        <f>Data[[#This Row],[TOTAL CHELTUIELI LEI]]/Data[[#This Row],[CURS VALUTAR EURO BNR 22 07 2020]]</f>
        <v>2234.4579657445097</v>
      </c>
      <c r="N980" s="49">
        <v>1168</v>
      </c>
      <c r="O980" s="54"/>
      <c r="P980" s="54">
        <v>892</v>
      </c>
      <c r="Q980" s="54"/>
      <c r="R980" s="54">
        <f>Data[[#This Row],[PERSOANE ÎNSCRISE ÎN LISTELE ELECTORALE (TURUL 1)            ]]+Data[[#This Row],[PERSOANE ÎNSCRISE ÎN LISTELE ELECTORALE (TURUL AL 2-LEA)]]</f>
        <v>1168</v>
      </c>
      <c r="S980" s="54">
        <f>Data[[#This Row],[PERSOANE CARE AU PARTICIPAT LA VOT (TURUL 1)]]+Data[[#This Row],[PERSOANE CARE AU PARTICIPAT LA VOT  (TURUL AL 2-LEA)]]</f>
        <v>892</v>
      </c>
      <c r="T980" s="41">
        <f>Data[[#This Row],[TOTAL CHELTUIELI LEI]]/Data[[#This Row],[NUMĂRUL PERSOANELOR ÎNSCRISE ÎN LISTELE ELECTORALE]]</f>
        <v>9.2594178082191778</v>
      </c>
      <c r="U980" s="41">
        <f>Data[[#This Row],[TOTAL CHELTUIELI EURO]]/Data[[#This Row],[NUMĂRUL PERSOANELOR ÎNSCRISE ÎN LISTELE ELECTORALE]]</f>
        <v>1.9130633268360528</v>
      </c>
      <c r="V980" s="41">
        <f>Data[[#This Row],[TOTAL CHELTUIELI LEI]]/Data[[#This Row],[NUMĂRUL PERSOANELOR CARE AU PARTICIPAT LA VOT]]</f>
        <v>12.124439461883409</v>
      </c>
      <c r="W980" s="41">
        <f>Data[[#This Row],[TOTAL CHELTUIELI EURO]]/Data[[#This Row],[NUMĂRUL PERSOANELOR CARE AU PARTICIPAT LA VOT]]</f>
        <v>2.5049977194445177</v>
      </c>
      <c r="X980" s="43">
        <v>4.8400999999999996</v>
      </c>
      <c r="Y980" s="114" t="s">
        <v>2887</v>
      </c>
      <c r="Z980" s="44">
        <v>9</v>
      </c>
      <c r="AA980" s="115" t="s">
        <v>3107</v>
      </c>
      <c r="AB980" s="44">
        <v>1</v>
      </c>
      <c r="AC980" s="45"/>
    </row>
    <row r="981" spans="1:29" ht="12" customHeight="1" x14ac:dyDescent="0.2">
      <c r="A981" s="37">
        <v>980</v>
      </c>
      <c r="B981" s="38" t="s">
        <v>18</v>
      </c>
      <c r="C981" s="39" t="s">
        <v>1829</v>
      </c>
      <c r="D981" s="40">
        <v>44101</v>
      </c>
      <c r="E981" s="38">
        <v>1</v>
      </c>
      <c r="F981" s="38"/>
      <c r="G981" s="38" t="s">
        <v>2</v>
      </c>
      <c r="H981" s="38" t="s">
        <v>2</v>
      </c>
      <c r="I981" s="39">
        <v>800</v>
      </c>
      <c r="J981" s="39">
        <v>3313</v>
      </c>
      <c r="K981" s="39">
        <v>0</v>
      </c>
      <c r="L981" s="41">
        <f>SUM(Data[[#This Row],[CHELTUIELI DE PERSONAL LEI]:[CHELTUIELI DE CAPITAL (ACTIVE NEFINANCIARE ) LEI]])</f>
        <v>4113</v>
      </c>
      <c r="M981" s="41">
        <f>Data[[#This Row],[TOTAL CHELTUIELI LEI]]/Data[[#This Row],[CURS VALUTAR EURO BNR 22 07 2020]]</f>
        <v>849.77583107787041</v>
      </c>
      <c r="N981" s="49">
        <v>1761</v>
      </c>
      <c r="O981" s="54"/>
      <c r="P981" s="54">
        <v>1055</v>
      </c>
      <c r="Q981" s="54"/>
      <c r="R981" s="54">
        <f>Data[[#This Row],[PERSOANE ÎNSCRISE ÎN LISTELE ELECTORALE (TURUL 1)            ]]+Data[[#This Row],[PERSOANE ÎNSCRISE ÎN LISTELE ELECTORALE (TURUL AL 2-LEA)]]</f>
        <v>1761</v>
      </c>
      <c r="S981" s="54">
        <f>Data[[#This Row],[PERSOANE CARE AU PARTICIPAT LA VOT (TURUL 1)]]+Data[[#This Row],[PERSOANE CARE AU PARTICIPAT LA VOT  (TURUL AL 2-LEA)]]</f>
        <v>1055</v>
      </c>
      <c r="T981" s="41">
        <f>Data[[#This Row],[TOTAL CHELTUIELI LEI]]/Data[[#This Row],[NUMĂRUL PERSOANELOR ÎNSCRISE ÎN LISTELE ELECTORALE]]</f>
        <v>2.3356047700170359</v>
      </c>
      <c r="U981" s="41">
        <f>Data[[#This Row],[TOTAL CHELTUIELI EURO]]/Data[[#This Row],[NUMĂRUL PERSOANELOR ÎNSCRISE ÎN LISTELE ELECTORALE]]</f>
        <v>0.48255299890850106</v>
      </c>
      <c r="V981" s="41">
        <f>Data[[#This Row],[TOTAL CHELTUIELI LEI]]/Data[[#This Row],[NUMĂRUL PERSOANELOR CARE AU PARTICIPAT LA VOT]]</f>
        <v>3.8985781990521327</v>
      </c>
      <c r="W981" s="41">
        <f>Data[[#This Row],[TOTAL CHELTUIELI EURO]]/Data[[#This Row],[NUMĂRUL PERSOANELOR CARE AU PARTICIPAT LA VOT]]</f>
        <v>0.80547472140082499</v>
      </c>
      <c r="X981" s="43">
        <v>4.8400999999999996</v>
      </c>
      <c r="Y981" s="114" t="s">
        <v>2891</v>
      </c>
      <c r="Z981" s="44">
        <v>2</v>
      </c>
      <c r="AA981" s="115" t="s">
        <v>3105</v>
      </c>
      <c r="AB981" s="44">
        <v>0</v>
      </c>
      <c r="AC981" s="45"/>
    </row>
    <row r="982" spans="1:29" ht="12" customHeight="1" x14ac:dyDescent="0.2">
      <c r="A982" s="37">
        <v>981</v>
      </c>
      <c r="B982" s="38" t="s">
        <v>18</v>
      </c>
      <c r="C982" s="39" t="s">
        <v>1830</v>
      </c>
      <c r="D982" s="40">
        <v>44101</v>
      </c>
      <c r="E982" s="38">
        <v>1</v>
      </c>
      <c r="F982" s="38"/>
      <c r="G982" s="38" t="s">
        <v>2</v>
      </c>
      <c r="H982" s="38" t="s">
        <v>2</v>
      </c>
      <c r="I982" s="39">
        <v>5400</v>
      </c>
      <c r="J982" s="39">
        <v>29569</v>
      </c>
      <c r="K982" s="39">
        <v>0</v>
      </c>
      <c r="L982" s="41">
        <f>SUM(Data[[#This Row],[CHELTUIELI DE PERSONAL LEI]:[CHELTUIELI DE CAPITAL (ACTIVE NEFINANCIARE ) LEI]])</f>
        <v>34969</v>
      </c>
      <c r="M982" s="41">
        <f>Data[[#This Row],[TOTAL CHELTUIELI LEI]]/Data[[#This Row],[CURS VALUTAR EURO BNR 22 07 2020]]</f>
        <v>7224.8507262246658</v>
      </c>
      <c r="N982" s="49">
        <v>3502</v>
      </c>
      <c r="O982" s="54"/>
      <c r="P982" s="54">
        <v>2409</v>
      </c>
      <c r="Q982" s="54"/>
      <c r="R982" s="54">
        <f>Data[[#This Row],[PERSOANE ÎNSCRISE ÎN LISTELE ELECTORALE (TURUL 1)            ]]+Data[[#This Row],[PERSOANE ÎNSCRISE ÎN LISTELE ELECTORALE (TURUL AL 2-LEA)]]</f>
        <v>3502</v>
      </c>
      <c r="S982" s="54">
        <f>Data[[#This Row],[PERSOANE CARE AU PARTICIPAT LA VOT (TURUL 1)]]+Data[[#This Row],[PERSOANE CARE AU PARTICIPAT LA VOT  (TURUL AL 2-LEA)]]</f>
        <v>2409</v>
      </c>
      <c r="T982" s="41">
        <f>Data[[#This Row],[TOTAL CHELTUIELI LEI]]/Data[[#This Row],[NUMĂRUL PERSOANELOR ÎNSCRISE ÎN LISTELE ELECTORALE]]</f>
        <v>9.9854368932038842</v>
      </c>
      <c r="U982" s="41">
        <f>Data[[#This Row],[TOTAL CHELTUIELI EURO]]/Data[[#This Row],[NUMĂRUL PERSOANELOR ÎNSCRISE ÎN LISTELE ELECTORALE]]</f>
        <v>2.0630641708237194</v>
      </c>
      <c r="V982" s="41">
        <f>Data[[#This Row],[TOTAL CHELTUIELI LEI]]/Data[[#This Row],[NUMĂRUL PERSOANELOR CARE AU PARTICIPAT LA VOT]]</f>
        <v>14.515981735159817</v>
      </c>
      <c r="W982" s="41">
        <f>Data[[#This Row],[TOTAL CHELTUIELI EURO]]/Data[[#This Row],[NUMĂRUL PERSOANELOR CARE AU PARTICIPAT LA VOT]]</f>
        <v>2.9991078149541992</v>
      </c>
      <c r="X982" s="43">
        <v>4.8400999999999996</v>
      </c>
      <c r="Y982" s="114" t="s">
        <v>2887</v>
      </c>
      <c r="Z982" s="44">
        <v>9</v>
      </c>
      <c r="AA982" s="115" t="s">
        <v>3108</v>
      </c>
      <c r="AB982" s="44">
        <v>2</v>
      </c>
      <c r="AC982" s="45"/>
    </row>
    <row r="983" spans="1:29" ht="12" customHeight="1" x14ac:dyDescent="0.2">
      <c r="A983" s="37">
        <v>982</v>
      </c>
      <c r="B983" s="38" t="s">
        <v>18</v>
      </c>
      <c r="C983" s="39" t="s">
        <v>1831</v>
      </c>
      <c r="D983" s="40">
        <v>44101</v>
      </c>
      <c r="E983" s="38">
        <v>1</v>
      </c>
      <c r="F983" s="38"/>
      <c r="G983" s="38" t="s">
        <v>2</v>
      </c>
      <c r="H983" s="38" t="s">
        <v>2</v>
      </c>
      <c r="I983" s="39">
        <v>3100</v>
      </c>
      <c r="J983" s="39">
        <v>19286</v>
      </c>
      <c r="K983" s="39">
        <v>0</v>
      </c>
      <c r="L983" s="41">
        <f>SUM(Data[[#This Row],[CHELTUIELI DE PERSONAL LEI]:[CHELTUIELI DE CAPITAL (ACTIVE NEFINANCIARE ) LEI]])</f>
        <v>22386</v>
      </c>
      <c r="M983" s="41">
        <f>Data[[#This Row],[TOTAL CHELTUIELI LEI]]/Data[[#This Row],[CURS VALUTAR EURO BNR 22 07 2020]]</f>
        <v>4625.1110514245574</v>
      </c>
      <c r="N983" s="54">
        <v>1976</v>
      </c>
      <c r="O983" s="54"/>
      <c r="P983" s="54">
        <v>1177</v>
      </c>
      <c r="Q983" s="54"/>
      <c r="R983" s="54">
        <f>Data[[#This Row],[PERSOANE ÎNSCRISE ÎN LISTELE ELECTORALE (TURUL 1)            ]]+Data[[#This Row],[PERSOANE ÎNSCRISE ÎN LISTELE ELECTORALE (TURUL AL 2-LEA)]]</f>
        <v>1976</v>
      </c>
      <c r="S983" s="54">
        <f>Data[[#This Row],[PERSOANE CARE AU PARTICIPAT LA VOT (TURUL 1)]]+Data[[#This Row],[PERSOANE CARE AU PARTICIPAT LA VOT  (TURUL AL 2-LEA)]]</f>
        <v>1177</v>
      </c>
      <c r="T983" s="41">
        <f>Data[[#This Row],[TOTAL CHELTUIELI LEI]]/Data[[#This Row],[NUMĂRUL PERSOANELOR ÎNSCRISE ÎN LISTELE ELECTORALE]]</f>
        <v>11.328947368421053</v>
      </c>
      <c r="U983" s="41">
        <f>Data[[#This Row],[TOTAL CHELTUIELI EURO]]/Data[[#This Row],[NUMĂRUL PERSOANELOR ÎNSCRISE ÎN LISTELE ELECTORALE]]</f>
        <v>2.3406432446480552</v>
      </c>
      <c r="V983" s="41">
        <f>Data[[#This Row],[TOTAL CHELTUIELI LEI]]/Data[[#This Row],[NUMĂRUL PERSOANELOR CARE AU PARTICIPAT LA VOT]]</f>
        <v>19.019541206457095</v>
      </c>
      <c r="W983" s="41">
        <f>Data[[#This Row],[TOTAL CHELTUIELI EURO]]/Data[[#This Row],[NUMĂRUL PERSOANELOR CARE AU PARTICIPAT LA VOT]]</f>
        <v>3.9295760844728611</v>
      </c>
      <c r="X983" s="43">
        <v>4.8400999999999996</v>
      </c>
      <c r="Y983" s="114" t="s">
        <v>2888</v>
      </c>
      <c r="Z983" s="44">
        <v>11</v>
      </c>
      <c r="AA983" s="115" t="s">
        <v>3108</v>
      </c>
      <c r="AB983" s="44">
        <v>2</v>
      </c>
      <c r="AC983" s="45"/>
    </row>
    <row r="984" spans="1:29" ht="12" customHeight="1" x14ac:dyDescent="0.2">
      <c r="A984" s="37">
        <v>983</v>
      </c>
      <c r="B984" s="38" t="s">
        <v>18</v>
      </c>
      <c r="C984" s="39" t="s">
        <v>1832</v>
      </c>
      <c r="D984" s="40">
        <v>44101</v>
      </c>
      <c r="E984" s="38">
        <v>1</v>
      </c>
      <c r="F984" s="38"/>
      <c r="G984" s="38" t="s">
        <v>2</v>
      </c>
      <c r="H984" s="38" t="s">
        <v>2</v>
      </c>
      <c r="I984" s="39">
        <v>0</v>
      </c>
      <c r="J984" s="39">
        <v>2831</v>
      </c>
      <c r="K984" s="39">
        <v>0</v>
      </c>
      <c r="L984" s="41">
        <f>SUM(Data[[#This Row],[CHELTUIELI DE PERSONAL LEI]:[CHELTUIELI DE CAPITAL (ACTIVE NEFINANCIARE ) LEI]])</f>
        <v>2831</v>
      </c>
      <c r="M984" s="41">
        <f>Data[[#This Row],[TOTAL CHELTUIELI LEI]]/Data[[#This Row],[CURS VALUTAR EURO BNR 22 07 2020]]</f>
        <v>584.90527055226141</v>
      </c>
      <c r="N984" s="49">
        <v>1324</v>
      </c>
      <c r="O984" s="54"/>
      <c r="P984" s="54">
        <v>967</v>
      </c>
      <c r="Q984" s="54"/>
      <c r="R984" s="54">
        <f>Data[[#This Row],[PERSOANE ÎNSCRISE ÎN LISTELE ELECTORALE (TURUL 1)            ]]+Data[[#This Row],[PERSOANE ÎNSCRISE ÎN LISTELE ELECTORALE (TURUL AL 2-LEA)]]</f>
        <v>1324</v>
      </c>
      <c r="S984" s="54">
        <f>Data[[#This Row],[PERSOANE CARE AU PARTICIPAT LA VOT (TURUL 1)]]+Data[[#This Row],[PERSOANE CARE AU PARTICIPAT LA VOT  (TURUL AL 2-LEA)]]</f>
        <v>967</v>
      </c>
      <c r="T984" s="41">
        <f>Data[[#This Row],[TOTAL CHELTUIELI LEI]]/Data[[#This Row],[NUMĂRUL PERSOANELOR ÎNSCRISE ÎN LISTELE ELECTORALE]]</f>
        <v>2.1382175226586102</v>
      </c>
      <c r="U984" s="41">
        <f>Data[[#This Row],[TOTAL CHELTUIELI EURO]]/Data[[#This Row],[NUMĂRUL PERSOANELOR ÎNSCRISE ÎN LISTELE ELECTORALE]]</f>
        <v>0.44177135238086207</v>
      </c>
      <c r="V984" s="41">
        <f>Data[[#This Row],[TOTAL CHELTUIELI LEI]]/Data[[#This Row],[NUMĂRUL PERSOANELOR CARE AU PARTICIPAT LA VOT]]</f>
        <v>2.9276111685625645</v>
      </c>
      <c r="W984" s="41">
        <f>Data[[#This Row],[TOTAL CHELTUIELI EURO]]/Data[[#This Row],[NUMĂRUL PERSOANELOR CARE AU PARTICIPAT LA VOT]]</f>
        <v>0.60486584338393112</v>
      </c>
      <c r="X984" s="43">
        <v>4.8400999999999996</v>
      </c>
      <c r="Y984" s="114" t="s">
        <v>2891</v>
      </c>
      <c r="Z984" s="44">
        <v>2</v>
      </c>
      <c r="AA984" s="115" t="s">
        <v>3105</v>
      </c>
      <c r="AB984" s="44">
        <v>0</v>
      </c>
      <c r="AC984" s="45"/>
    </row>
    <row r="985" spans="1:29" ht="12" customHeight="1" x14ac:dyDescent="0.2">
      <c r="A985" s="37">
        <v>984</v>
      </c>
      <c r="B985" s="38" t="s">
        <v>18</v>
      </c>
      <c r="C985" s="39" t="s">
        <v>1833</v>
      </c>
      <c r="D985" s="40">
        <v>44101</v>
      </c>
      <c r="E985" s="38">
        <v>1</v>
      </c>
      <c r="F985" s="38"/>
      <c r="G985" s="38" t="s">
        <v>2</v>
      </c>
      <c r="H985" s="38" t="s">
        <v>2</v>
      </c>
      <c r="I985" s="39">
        <v>0</v>
      </c>
      <c r="J985" s="39">
        <v>1000</v>
      </c>
      <c r="K985" s="39">
        <v>0</v>
      </c>
      <c r="L985" s="41">
        <f>SUM(Data[[#This Row],[CHELTUIELI DE PERSONAL LEI]:[CHELTUIELI DE CAPITAL (ACTIVE NEFINANCIARE ) LEI]])</f>
        <v>1000</v>
      </c>
      <c r="M985" s="41">
        <f>Data[[#This Row],[TOTAL CHELTUIELI LEI]]/Data[[#This Row],[CURS VALUTAR EURO BNR 22 07 2020]]</f>
        <v>206.60730150203509</v>
      </c>
      <c r="N985" s="49">
        <v>1134</v>
      </c>
      <c r="O985" s="54"/>
      <c r="P985" s="54">
        <v>771</v>
      </c>
      <c r="Q985" s="54"/>
      <c r="R985" s="54">
        <f>Data[[#This Row],[PERSOANE ÎNSCRISE ÎN LISTELE ELECTORALE (TURUL 1)            ]]+Data[[#This Row],[PERSOANE ÎNSCRISE ÎN LISTELE ELECTORALE (TURUL AL 2-LEA)]]</f>
        <v>1134</v>
      </c>
      <c r="S985" s="54">
        <f>Data[[#This Row],[PERSOANE CARE AU PARTICIPAT LA VOT (TURUL 1)]]+Data[[#This Row],[PERSOANE CARE AU PARTICIPAT LA VOT  (TURUL AL 2-LEA)]]</f>
        <v>771</v>
      </c>
      <c r="T985" s="41">
        <f>Data[[#This Row],[TOTAL CHELTUIELI LEI]]/Data[[#This Row],[NUMĂRUL PERSOANELOR ÎNSCRISE ÎN LISTELE ELECTORALE]]</f>
        <v>0.88183421516754845</v>
      </c>
      <c r="U985" s="41">
        <f>Data[[#This Row],[TOTAL CHELTUIELI EURO]]/Data[[#This Row],[NUMĂRUL PERSOANELOR ÎNSCRISE ÎN LISTELE ELECTORALE]]</f>
        <v>0.18219338756793219</v>
      </c>
      <c r="V985" s="41">
        <f>Data[[#This Row],[TOTAL CHELTUIELI LEI]]/Data[[#This Row],[NUMĂRUL PERSOANELOR CARE AU PARTICIPAT LA VOT]]</f>
        <v>1.2970168612191959</v>
      </c>
      <c r="W985" s="41">
        <f>Data[[#This Row],[TOTAL CHELTUIELI EURO]]/Data[[#This Row],[NUMĂRUL PERSOANELOR CARE AU PARTICIPAT LA VOT]]</f>
        <v>0.2679731536991376</v>
      </c>
      <c r="X985" s="43">
        <v>4.8400999999999996</v>
      </c>
      <c r="Y985" s="114" t="s">
        <v>2890</v>
      </c>
      <c r="Z985" s="44">
        <v>0</v>
      </c>
      <c r="AA985" s="115" t="s">
        <v>3105</v>
      </c>
      <c r="AB985" s="44">
        <v>0</v>
      </c>
      <c r="AC985" s="45"/>
    </row>
    <row r="986" spans="1:29" ht="12" customHeight="1" x14ac:dyDescent="0.2">
      <c r="A986" s="37">
        <v>985</v>
      </c>
      <c r="B986" s="38" t="s">
        <v>18</v>
      </c>
      <c r="C986" s="39" t="s">
        <v>1834</v>
      </c>
      <c r="D986" s="40">
        <v>44101</v>
      </c>
      <c r="E986" s="38">
        <v>1</v>
      </c>
      <c r="F986" s="38"/>
      <c r="G986" s="38" t="s">
        <v>2</v>
      </c>
      <c r="H986" s="38" t="s">
        <v>2</v>
      </c>
      <c r="I986" s="39">
        <v>19000</v>
      </c>
      <c r="J986" s="39">
        <v>30175.62</v>
      </c>
      <c r="K986" s="39">
        <v>0</v>
      </c>
      <c r="L986" s="41">
        <f>SUM(Data[[#This Row],[CHELTUIELI DE PERSONAL LEI]:[CHELTUIELI DE CAPITAL (ACTIVE NEFINANCIARE ) LEI]])</f>
        <v>49175.619999999995</v>
      </c>
      <c r="M986" s="41">
        <f>Data[[#This Row],[TOTAL CHELTUIELI LEI]]/Data[[#This Row],[CURS VALUTAR EURO BNR 22 07 2020]]</f>
        <v>10160.042147889506</v>
      </c>
      <c r="N986" s="49">
        <v>1795</v>
      </c>
      <c r="O986" s="54"/>
      <c r="P986" s="54">
        <v>1187</v>
      </c>
      <c r="Q986" s="54"/>
      <c r="R986" s="54">
        <f>Data[[#This Row],[PERSOANE ÎNSCRISE ÎN LISTELE ELECTORALE (TURUL 1)            ]]+Data[[#This Row],[PERSOANE ÎNSCRISE ÎN LISTELE ELECTORALE (TURUL AL 2-LEA)]]</f>
        <v>1795</v>
      </c>
      <c r="S986" s="54">
        <f>Data[[#This Row],[PERSOANE CARE AU PARTICIPAT LA VOT (TURUL 1)]]+Data[[#This Row],[PERSOANE CARE AU PARTICIPAT LA VOT  (TURUL AL 2-LEA)]]</f>
        <v>1187</v>
      </c>
      <c r="T986" s="41">
        <f>Data[[#This Row],[TOTAL CHELTUIELI LEI]]/Data[[#This Row],[NUMĂRUL PERSOANELOR ÎNSCRISE ÎN LISTELE ELECTORALE]]</f>
        <v>27.395888579387183</v>
      </c>
      <c r="U986" s="41">
        <f>Data[[#This Row],[TOTAL CHELTUIELI EURO]]/Data[[#This Row],[NUMĂRUL PERSOANELOR ÎNSCRISE ÎN LISTELE ELECTORALE]]</f>
        <v>5.6601906116376082</v>
      </c>
      <c r="V986" s="41">
        <f>Data[[#This Row],[TOTAL CHELTUIELI LEI]]/Data[[#This Row],[NUMĂRUL PERSOANELOR CARE AU PARTICIPAT LA VOT]]</f>
        <v>41.428491996630157</v>
      </c>
      <c r="W986" s="41">
        <f>Data[[#This Row],[TOTAL CHELTUIELI EURO]]/Data[[#This Row],[NUMĂRUL PERSOANELOR CARE AU PARTICIPAT LA VOT]]</f>
        <v>8.5594289367224139</v>
      </c>
      <c r="X986" s="43">
        <v>4.8400999999999996</v>
      </c>
      <c r="Y986" s="114" t="s">
        <v>3084</v>
      </c>
      <c r="Z986" s="44">
        <v>27</v>
      </c>
      <c r="AA986" s="115" t="s">
        <v>3109</v>
      </c>
      <c r="AB986" s="44">
        <v>5</v>
      </c>
      <c r="AC986" s="45"/>
    </row>
    <row r="987" spans="1:29" ht="12" customHeight="1" x14ac:dyDescent="0.2">
      <c r="A987" s="37">
        <v>986</v>
      </c>
      <c r="B987" s="38" t="s">
        <v>18</v>
      </c>
      <c r="C987" s="39" t="s">
        <v>1835</v>
      </c>
      <c r="D987" s="40">
        <v>44101</v>
      </c>
      <c r="E987" s="38">
        <v>1</v>
      </c>
      <c r="F987" s="38"/>
      <c r="G987" s="38" t="s">
        <v>2</v>
      </c>
      <c r="H987" s="38" t="s">
        <v>2</v>
      </c>
      <c r="I987" s="39">
        <v>1000</v>
      </c>
      <c r="J987" s="39">
        <v>6825.53</v>
      </c>
      <c r="K987" s="39">
        <v>6340</v>
      </c>
      <c r="L987" s="41">
        <f>SUM(Data[[#This Row],[CHELTUIELI DE PERSONAL LEI]:[CHELTUIELI DE CAPITAL (ACTIVE NEFINANCIARE ) LEI]])</f>
        <v>14165.529999999999</v>
      </c>
      <c r="M987" s="41">
        <f>Data[[#This Row],[TOTAL CHELTUIELI LEI]]/Data[[#This Row],[CURS VALUTAR EURO BNR 22 07 2020]]</f>
        <v>2926.7019276461228</v>
      </c>
      <c r="N987" s="49">
        <v>1305</v>
      </c>
      <c r="O987" s="54"/>
      <c r="P987" s="54">
        <v>798</v>
      </c>
      <c r="Q987" s="54"/>
      <c r="R987" s="54">
        <f>Data[[#This Row],[PERSOANE ÎNSCRISE ÎN LISTELE ELECTORALE (TURUL 1)            ]]+Data[[#This Row],[PERSOANE ÎNSCRISE ÎN LISTELE ELECTORALE (TURUL AL 2-LEA)]]</f>
        <v>1305</v>
      </c>
      <c r="S987" s="54">
        <f>Data[[#This Row],[PERSOANE CARE AU PARTICIPAT LA VOT (TURUL 1)]]+Data[[#This Row],[PERSOANE CARE AU PARTICIPAT LA VOT  (TURUL AL 2-LEA)]]</f>
        <v>798</v>
      </c>
      <c r="T987" s="41">
        <f>Data[[#This Row],[TOTAL CHELTUIELI LEI]]/Data[[#This Row],[NUMĂRUL PERSOANELOR ÎNSCRISE ÎN LISTELE ELECTORALE]]</f>
        <v>10.854812260536397</v>
      </c>
      <c r="U987" s="41">
        <f>Data[[#This Row],[TOTAL CHELTUIELI EURO]]/Data[[#This Row],[NUMĂRUL PERSOANELOR ÎNSCRISE ÎN LISTELE ELECTORALE]]</f>
        <v>2.2426834694606304</v>
      </c>
      <c r="V987" s="41">
        <f>Data[[#This Row],[TOTAL CHELTUIELI LEI]]/Data[[#This Row],[NUMĂRUL PERSOANELOR CARE AU PARTICIPAT LA VOT]]</f>
        <v>17.751290726817039</v>
      </c>
      <c r="W987" s="41">
        <f>Data[[#This Row],[TOTAL CHELTUIELI EURO]]/Data[[#This Row],[NUMĂRUL PERSOANELOR CARE AU PARTICIPAT LA VOT]]</f>
        <v>3.6675462752457682</v>
      </c>
      <c r="X987" s="43">
        <v>4.8400999999999996</v>
      </c>
      <c r="Y987" s="114" t="s">
        <v>2898</v>
      </c>
      <c r="Z987" s="44">
        <v>10</v>
      </c>
      <c r="AA987" s="115" t="s">
        <v>3108</v>
      </c>
      <c r="AB987" s="44">
        <v>2</v>
      </c>
      <c r="AC987" s="45"/>
    </row>
    <row r="988" spans="1:29" ht="12" customHeight="1" x14ac:dyDescent="0.2">
      <c r="A988" s="37">
        <v>987</v>
      </c>
      <c r="B988" s="38" t="s">
        <v>18</v>
      </c>
      <c r="C988" s="39" t="s">
        <v>1836</v>
      </c>
      <c r="D988" s="40">
        <v>44101</v>
      </c>
      <c r="E988" s="38">
        <v>1</v>
      </c>
      <c r="F988" s="38"/>
      <c r="G988" s="38" t="s">
        <v>2</v>
      </c>
      <c r="H988" s="38" t="s">
        <v>2</v>
      </c>
      <c r="I988" s="39">
        <v>0</v>
      </c>
      <c r="J988" s="39">
        <v>5653</v>
      </c>
      <c r="K988" s="39">
        <v>0</v>
      </c>
      <c r="L988" s="41">
        <f>SUM(Data[[#This Row],[CHELTUIELI DE PERSONAL LEI]:[CHELTUIELI DE CAPITAL (ACTIVE NEFINANCIARE ) LEI]])</f>
        <v>5653</v>
      </c>
      <c r="M988" s="41">
        <f>Data[[#This Row],[TOTAL CHELTUIELI LEI]]/Data[[#This Row],[CURS VALUTAR EURO BNR 22 07 2020]]</f>
        <v>1167.9510753910045</v>
      </c>
      <c r="N988" s="49">
        <v>3778</v>
      </c>
      <c r="O988" s="54"/>
      <c r="P988" s="54">
        <v>2268</v>
      </c>
      <c r="Q988" s="54"/>
      <c r="R988" s="54">
        <f>Data[[#This Row],[PERSOANE ÎNSCRISE ÎN LISTELE ELECTORALE (TURUL 1)            ]]+Data[[#This Row],[PERSOANE ÎNSCRISE ÎN LISTELE ELECTORALE (TURUL AL 2-LEA)]]</f>
        <v>3778</v>
      </c>
      <c r="S988" s="54">
        <f>Data[[#This Row],[PERSOANE CARE AU PARTICIPAT LA VOT (TURUL 1)]]+Data[[#This Row],[PERSOANE CARE AU PARTICIPAT LA VOT  (TURUL AL 2-LEA)]]</f>
        <v>2268</v>
      </c>
      <c r="T988" s="41">
        <f>Data[[#This Row],[TOTAL CHELTUIELI LEI]]/Data[[#This Row],[NUMĂRUL PERSOANELOR ÎNSCRISE ÎN LISTELE ELECTORALE]]</f>
        <v>1.496294335627316</v>
      </c>
      <c r="U988" s="41">
        <f>Data[[#This Row],[TOTAL CHELTUIELI EURO]]/Data[[#This Row],[NUMĂRUL PERSOANELOR ÎNSCRISE ÎN LISTELE ELECTORALE]]</f>
        <v>0.30914533493674018</v>
      </c>
      <c r="V988" s="41">
        <f>Data[[#This Row],[TOTAL CHELTUIELI LEI]]/Data[[#This Row],[NUMĂRUL PERSOANELOR CARE AU PARTICIPAT LA VOT]]</f>
        <v>2.492504409171076</v>
      </c>
      <c r="W988" s="41">
        <f>Data[[#This Row],[TOTAL CHELTUIELI EURO]]/Data[[#This Row],[NUMĂRUL PERSOANELOR CARE AU PARTICIPAT LA VOT]]</f>
        <v>0.51496960996076035</v>
      </c>
      <c r="X988" s="43">
        <v>4.8400999999999996</v>
      </c>
      <c r="Y988" s="114" t="s">
        <v>2894</v>
      </c>
      <c r="Z988" s="44">
        <v>1</v>
      </c>
      <c r="AA988" s="115" t="s">
        <v>3105</v>
      </c>
      <c r="AB988" s="44">
        <v>0</v>
      </c>
      <c r="AC988" s="45"/>
    </row>
    <row r="989" spans="1:29" ht="12" customHeight="1" x14ac:dyDescent="0.2">
      <c r="A989" s="37">
        <v>988</v>
      </c>
      <c r="B989" s="38" t="s">
        <v>18</v>
      </c>
      <c r="C989" s="39" t="s">
        <v>1837</v>
      </c>
      <c r="D989" s="40">
        <v>44101</v>
      </c>
      <c r="E989" s="38">
        <v>1</v>
      </c>
      <c r="F989" s="38"/>
      <c r="G989" s="38" t="s">
        <v>2</v>
      </c>
      <c r="H989" s="38" t="s">
        <v>2</v>
      </c>
      <c r="I989" s="39">
        <v>1000</v>
      </c>
      <c r="J989" s="39">
        <v>12810.23</v>
      </c>
      <c r="K989" s="39">
        <v>0</v>
      </c>
      <c r="L989" s="41">
        <f>SUM(Data[[#This Row],[CHELTUIELI DE PERSONAL LEI]:[CHELTUIELI DE CAPITAL (ACTIVE NEFINANCIARE ) LEI]])</f>
        <v>13810.23</v>
      </c>
      <c r="M989" s="41">
        <f>Data[[#This Row],[TOTAL CHELTUIELI LEI]]/Data[[#This Row],[CURS VALUTAR EURO BNR 22 07 2020]]</f>
        <v>2853.2943534224501</v>
      </c>
      <c r="N989" s="49">
        <v>1786</v>
      </c>
      <c r="O989" s="54"/>
      <c r="P989" s="54">
        <v>1093</v>
      </c>
      <c r="Q989" s="54"/>
      <c r="R989" s="54">
        <f>Data[[#This Row],[PERSOANE ÎNSCRISE ÎN LISTELE ELECTORALE (TURUL 1)            ]]+Data[[#This Row],[PERSOANE ÎNSCRISE ÎN LISTELE ELECTORALE (TURUL AL 2-LEA)]]</f>
        <v>1786</v>
      </c>
      <c r="S989" s="54">
        <f>Data[[#This Row],[PERSOANE CARE AU PARTICIPAT LA VOT (TURUL 1)]]+Data[[#This Row],[PERSOANE CARE AU PARTICIPAT LA VOT  (TURUL AL 2-LEA)]]</f>
        <v>1093</v>
      </c>
      <c r="T989" s="41">
        <f>Data[[#This Row],[TOTAL CHELTUIELI LEI]]/Data[[#This Row],[NUMĂRUL PERSOANELOR ÎNSCRISE ÎN LISTELE ELECTORALE]]</f>
        <v>7.732491601343785</v>
      </c>
      <c r="U989" s="41">
        <f>Data[[#This Row],[TOTAL CHELTUIELI EURO]]/Data[[#This Row],[NUMĂRUL PERSOANELOR ÎNSCRISE ÎN LISTELE ELECTORALE]]</f>
        <v>1.5975892236407896</v>
      </c>
      <c r="V989" s="41">
        <f>Data[[#This Row],[TOTAL CHELTUIELI LEI]]/Data[[#This Row],[NUMĂRUL PERSOANELOR CARE AU PARTICIPAT LA VOT]]</f>
        <v>12.63516010978957</v>
      </c>
      <c r="W989" s="41">
        <f>Data[[#This Row],[TOTAL CHELTUIELI EURO]]/Data[[#This Row],[NUMĂRUL PERSOANELOR CARE AU PARTICIPAT LA VOT]]</f>
        <v>2.6105163343297804</v>
      </c>
      <c r="X989" s="43">
        <v>4.8400999999999996</v>
      </c>
      <c r="Y989" s="114" t="s">
        <v>2886</v>
      </c>
      <c r="Z989" s="44">
        <v>7</v>
      </c>
      <c r="AA989" s="115" t="s">
        <v>3107</v>
      </c>
      <c r="AB989" s="44">
        <v>1</v>
      </c>
      <c r="AC989" s="45"/>
    </row>
    <row r="990" spans="1:29" ht="12" customHeight="1" x14ac:dyDescent="0.2">
      <c r="A990" s="37">
        <v>989</v>
      </c>
      <c r="B990" s="38" t="s">
        <v>18</v>
      </c>
      <c r="C990" s="39" t="s">
        <v>1838</v>
      </c>
      <c r="D990" s="40">
        <v>44101</v>
      </c>
      <c r="E990" s="38">
        <v>1</v>
      </c>
      <c r="F990" s="38"/>
      <c r="G990" s="38" t="s">
        <v>2</v>
      </c>
      <c r="H990" s="38" t="s">
        <v>2</v>
      </c>
      <c r="I990" s="39">
        <v>1600</v>
      </c>
      <c r="J990" s="39">
        <v>5190.4399999999996</v>
      </c>
      <c r="K990" s="39">
        <v>0</v>
      </c>
      <c r="L990" s="41">
        <f>SUM(Data[[#This Row],[CHELTUIELI DE PERSONAL LEI]:[CHELTUIELI DE CAPITAL (ACTIVE NEFINANCIARE ) LEI]])</f>
        <v>6790.44</v>
      </c>
      <c r="M990" s="41">
        <f>Data[[#This Row],[TOTAL CHELTUIELI LEI]]/Data[[#This Row],[CURS VALUTAR EURO BNR 22 07 2020]]</f>
        <v>1402.9544844114791</v>
      </c>
      <c r="N990" s="49">
        <v>1474</v>
      </c>
      <c r="O990" s="54"/>
      <c r="P990" s="54">
        <v>789</v>
      </c>
      <c r="Q990" s="54"/>
      <c r="R990" s="54">
        <f>Data[[#This Row],[PERSOANE ÎNSCRISE ÎN LISTELE ELECTORALE (TURUL 1)            ]]+Data[[#This Row],[PERSOANE ÎNSCRISE ÎN LISTELE ELECTORALE (TURUL AL 2-LEA)]]</f>
        <v>1474</v>
      </c>
      <c r="S990" s="54">
        <f>Data[[#This Row],[PERSOANE CARE AU PARTICIPAT LA VOT (TURUL 1)]]+Data[[#This Row],[PERSOANE CARE AU PARTICIPAT LA VOT  (TURUL AL 2-LEA)]]</f>
        <v>789</v>
      </c>
      <c r="T990" s="41">
        <f>Data[[#This Row],[TOTAL CHELTUIELI LEI]]/Data[[#This Row],[NUMĂRUL PERSOANELOR ÎNSCRISE ÎN LISTELE ELECTORALE]]</f>
        <v>4.6068113975576663</v>
      </c>
      <c r="U990" s="41">
        <f>Data[[#This Row],[TOTAL CHELTUIELI EURO]]/Data[[#This Row],[NUMĂRUL PERSOANELOR ÎNSCRISE ÎN LISTELE ELECTORALE]]</f>
        <v>0.95180087137820835</v>
      </c>
      <c r="V990" s="41">
        <f>Data[[#This Row],[TOTAL CHELTUIELI LEI]]/Data[[#This Row],[NUMĂRUL PERSOANELOR CARE AU PARTICIPAT LA VOT]]</f>
        <v>8.6063878326996193</v>
      </c>
      <c r="W990" s="41">
        <f>Data[[#This Row],[TOTAL CHELTUIELI EURO]]/Data[[#This Row],[NUMĂRUL PERSOANELOR CARE AU PARTICIPAT LA VOT]]</f>
        <v>1.7781425657940166</v>
      </c>
      <c r="X990" s="43">
        <v>4.8400999999999996</v>
      </c>
      <c r="Y990" s="114" t="s">
        <v>2895</v>
      </c>
      <c r="Z990" s="44">
        <v>4</v>
      </c>
      <c r="AA990" s="115" t="s">
        <v>3105</v>
      </c>
      <c r="AB990" s="44">
        <v>0</v>
      </c>
      <c r="AC990" s="45"/>
    </row>
    <row r="991" spans="1:29" ht="12" customHeight="1" x14ac:dyDescent="0.2">
      <c r="A991" s="37">
        <v>990</v>
      </c>
      <c r="B991" s="38" t="s">
        <v>18</v>
      </c>
      <c r="C991" s="39" t="s">
        <v>1839</v>
      </c>
      <c r="D991" s="40">
        <v>44101</v>
      </c>
      <c r="E991" s="38">
        <v>1</v>
      </c>
      <c r="F991" s="38"/>
      <c r="G991" s="38" t="s">
        <v>2</v>
      </c>
      <c r="H991" s="38" t="s">
        <v>2</v>
      </c>
      <c r="I991" s="39">
        <v>1440</v>
      </c>
      <c r="J991" s="39">
        <v>2965.79</v>
      </c>
      <c r="K991" s="39">
        <v>0</v>
      </c>
      <c r="L991" s="41">
        <f>SUM(Data[[#This Row],[CHELTUIELI DE PERSONAL LEI]:[CHELTUIELI DE CAPITAL (ACTIVE NEFINANCIARE ) LEI]])</f>
        <v>4405.79</v>
      </c>
      <c r="M991" s="41">
        <f>Data[[#This Row],[TOTAL CHELTUIELI LEI]]/Data[[#This Row],[CURS VALUTAR EURO BNR 22 07 2020]]</f>
        <v>910.26838288465126</v>
      </c>
      <c r="N991" s="49">
        <v>2208</v>
      </c>
      <c r="O991" s="54"/>
      <c r="P991" s="54">
        <v>1374</v>
      </c>
      <c r="Q991" s="54"/>
      <c r="R991" s="54">
        <f>Data[[#This Row],[PERSOANE ÎNSCRISE ÎN LISTELE ELECTORALE (TURUL 1)            ]]+Data[[#This Row],[PERSOANE ÎNSCRISE ÎN LISTELE ELECTORALE (TURUL AL 2-LEA)]]</f>
        <v>2208</v>
      </c>
      <c r="S991" s="54">
        <f>Data[[#This Row],[PERSOANE CARE AU PARTICIPAT LA VOT (TURUL 1)]]+Data[[#This Row],[PERSOANE CARE AU PARTICIPAT LA VOT  (TURUL AL 2-LEA)]]</f>
        <v>1374</v>
      </c>
      <c r="T991" s="41">
        <f>Data[[#This Row],[TOTAL CHELTUIELI LEI]]/Data[[#This Row],[NUMĂRUL PERSOANELOR ÎNSCRISE ÎN LISTELE ELECTORALE]]</f>
        <v>1.9953759057971014</v>
      </c>
      <c r="U991" s="41">
        <f>Data[[#This Row],[TOTAL CHELTUIELI EURO]]/Data[[#This Row],[NUMĂRUL PERSOANELOR ÎNSCRISE ÎN LISTELE ELECTORALE]]</f>
        <v>0.41225923137891812</v>
      </c>
      <c r="V991" s="41">
        <f>Data[[#This Row],[TOTAL CHELTUIELI LEI]]/Data[[#This Row],[NUMĂRUL PERSOANELOR CARE AU PARTICIPAT LA VOT]]</f>
        <v>3.206542940320233</v>
      </c>
      <c r="W991" s="41">
        <f>Data[[#This Row],[TOTAL CHELTUIELI EURO]]/Data[[#This Row],[NUMĂRUL PERSOANELOR CARE AU PARTICIPAT LA VOT]]</f>
        <v>0.66249518404996455</v>
      </c>
      <c r="X991" s="43">
        <v>4.8400999999999996</v>
      </c>
      <c r="Y991" s="114" t="s">
        <v>2891</v>
      </c>
      <c r="Z991" s="44">
        <v>2</v>
      </c>
      <c r="AA991" s="115" t="s">
        <v>3105</v>
      </c>
      <c r="AB991" s="44">
        <v>0</v>
      </c>
      <c r="AC991" s="45"/>
    </row>
    <row r="992" spans="1:29" ht="12" customHeight="1" x14ac:dyDescent="0.2">
      <c r="A992" s="37">
        <v>991</v>
      </c>
      <c r="B992" s="38" t="s">
        <v>18</v>
      </c>
      <c r="C992" s="39" t="s">
        <v>1840</v>
      </c>
      <c r="D992" s="40">
        <v>44101</v>
      </c>
      <c r="E992" s="38">
        <v>1</v>
      </c>
      <c r="F992" s="38"/>
      <c r="G992" s="38" t="s">
        <v>2</v>
      </c>
      <c r="H992" s="38" t="s">
        <v>2</v>
      </c>
      <c r="I992" s="39">
        <v>5500</v>
      </c>
      <c r="J992" s="39">
        <v>6690</v>
      </c>
      <c r="K992" s="39">
        <v>0</v>
      </c>
      <c r="L992" s="41">
        <f>SUM(Data[[#This Row],[CHELTUIELI DE PERSONAL LEI]:[CHELTUIELI DE CAPITAL (ACTIVE NEFINANCIARE ) LEI]])</f>
        <v>12190</v>
      </c>
      <c r="M992" s="41">
        <f>Data[[#This Row],[TOTAL CHELTUIELI LEI]]/Data[[#This Row],[CURS VALUTAR EURO BNR 22 07 2020]]</f>
        <v>2518.543005309808</v>
      </c>
      <c r="N992" s="49">
        <v>1607</v>
      </c>
      <c r="O992" s="54"/>
      <c r="P992" s="54">
        <v>1333</v>
      </c>
      <c r="Q992" s="54"/>
      <c r="R992" s="54">
        <f>Data[[#This Row],[PERSOANE ÎNSCRISE ÎN LISTELE ELECTORALE (TURUL 1)            ]]+Data[[#This Row],[PERSOANE ÎNSCRISE ÎN LISTELE ELECTORALE (TURUL AL 2-LEA)]]</f>
        <v>1607</v>
      </c>
      <c r="S992" s="54">
        <f>Data[[#This Row],[PERSOANE CARE AU PARTICIPAT LA VOT (TURUL 1)]]+Data[[#This Row],[PERSOANE CARE AU PARTICIPAT LA VOT  (TURUL AL 2-LEA)]]</f>
        <v>1333</v>
      </c>
      <c r="T992" s="41">
        <f>Data[[#This Row],[TOTAL CHELTUIELI LEI]]/Data[[#This Row],[NUMĂRUL PERSOANELOR ÎNSCRISE ÎN LISTELE ELECTORALE]]</f>
        <v>7.5855631611698815</v>
      </c>
      <c r="U992" s="41">
        <f>Data[[#This Row],[TOTAL CHELTUIELI EURO]]/Data[[#This Row],[NUMĂRUL PERSOANELOR ÎNSCRISE ÎN LISTELE ELECTORALE]]</f>
        <v>1.5672327351025563</v>
      </c>
      <c r="V992" s="41">
        <f>Data[[#This Row],[TOTAL CHELTUIELI LEI]]/Data[[#This Row],[NUMĂRUL PERSOANELOR CARE AU PARTICIPAT LA VOT]]</f>
        <v>9.1447861965491377</v>
      </c>
      <c r="W992" s="41">
        <f>Data[[#This Row],[TOTAL CHELTUIELI EURO]]/Data[[#This Row],[NUMĂRUL PERSOANELOR CARE AU PARTICIPAT LA VOT]]</f>
        <v>1.8893795988820765</v>
      </c>
      <c r="X992" s="43">
        <v>4.8400999999999996</v>
      </c>
      <c r="Y992" s="114" t="s">
        <v>2886</v>
      </c>
      <c r="Z992" s="44">
        <v>7</v>
      </c>
      <c r="AA992" s="115" t="s">
        <v>3107</v>
      </c>
      <c r="AB992" s="44">
        <v>1</v>
      </c>
      <c r="AC992" s="45"/>
    </row>
    <row r="993" spans="1:29" ht="12" customHeight="1" x14ac:dyDescent="0.2">
      <c r="A993" s="37">
        <v>992</v>
      </c>
      <c r="B993" s="38" t="s">
        <v>18</v>
      </c>
      <c r="C993" s="39" t="s">
        <v>1841</v>
      </c>
      <c r="D993" s="40">
        <v>44101</v>
      </c>
      <c r="E993" s="38">
        <v>1</v>
      </c>
      <c r="F993" s="38"/>
      <c r="G993" s="38" t="s">
        <v>2</v>
      </c>
      <c r="H993" s="38" t="s">
        <v>2</v>
      </c>
      <c r="I993" s="39">
        <v>3200</v>
      </c>
      <c r="J993" s="39">
        <v>500</v>
      </c>
      <c r="K993" s="39">
        <v>1200</v>
      </c>
      <c r="L993" s="41">
        <f>SUM(Data[[#This Row],[CHELTUIELI DE PERSONAL LEI]:[CHELTUIELI DE CAPITAL (ACTIVE NEFINANCIARE ) LEI]])</f>
        <v>4900</v>
      </c>
      <c r="M993" s="41">
        <f>Data[[#This Row],[TOTAL CHELTUIELI LEI]]/Data[[#This Row],[CURS VALUTAR EURO BNR 22 07 2020]]</f>
        <v>1012.3757773599719</v>
      </c>
      <c r="N993" s="49">
        <v>814</v>
      </c>
      <c r="O993" s="54"/>
      <c r="P993" s="54">
        <v>696</v>
      </c>
      <c r="Q993" s="54"/>
      <c r="R993" s="54">
        <f>Data[[#This Row],[PERSOANE ÎNSCRISE ÎN LISTELE ELECTORALE (TURUL 1)            ]]+Data[[#This Row],[PERSOANE ÎNSCRISE ÎN LISTELE ELECTORALE (TURUL AL 2-LEA)]]</f>
        <v>814</v>
      </c>
      <c r="S993" s="54">
        <f>Data[[#This Row],[PERSOANE CARE AU PARTICIPAT LA VOT (TURUL 1)]]+Data[[#This Row],[PERSOANE CARE AU PARTICIPAT LA VOT  (TURUL AL 2-LEA)]]</f>
        <v>696</v>
      </c>
      <c r="T993" s="41">
        <f>Data[[#This Row],[TOTAL CHELTUIELI LEI]]/Data[[#This Row],[NUMĂRUL PERSOANELOR ÎNSCRISE ÎN LISTELE ELECTORALE]]</f>
        <v>6.0196560196560194</v>
      </c>
      <c r="U993" s="41">
        <f>Data[[#This Row],[TOTAL CHELTUIELI EURO]]/Data[[#This Row],[NUMĂRUL PERSOANELOR ÎNSCRISE ÎN LISTELE ELECTORALE]]</f>
        <v>1.2437048861916118</v>
      </c>
      <c r="V993" s="41">
        <f>Data[[#This Row],[TOTAL CHELTUIELI LEI]]/Data[[#This Row],[NUMĂRUL PERSOANELOR CARE AU PARTICIPAT LA VOT]]</f>
        <v>7.0402298850574709</v>
      </c>
      <c r="W993" s="41">
        <f>Data[[#This Row],[TOTAL CHELTUIELI EURO]]/Data[[#This Row],[NUMĂRUL PERSOANELOR CARE AU PARTICIPAT LA VOT]]</f>
        <v>1.4545628985057069</v>
      </c>
      <c r="X993" s="43">
        <v>4.8400999999999996</v>
      </c>
      <c r="Y993" s="114" t="s">
        <v>2889</v>
      </c>
      <c r="Z993" s="44">
        <v>6</v>
      </c>
      <c r="AA993" s="115" t="s">
        <v>3107</v>
      </c>
      <c r="AB993" s="44">
        <v>1</v>
      </c>
      <c r="AC993" s="45"/>
    </row>
    <row r="994" spans="1:29" ht="12" customHeight="1" x14ac:dyDescent="0.2">
      <c r="A994" s="37">
        <v>993</v>
      </c>
      <c r="B994" s="38" t="s">
        <v>18</v>
      </c>
      <c r="C994" s="39" t="s">
        <v>563</v>
      </c>
      <c r="D994" s="40">
        <v>44101</v>
      </c>
      <c r="E994" s="38">
        <v>1</v>
      </c>
      <c r="F994" s="38"/>
      <c r="G994" s="38" t="s">
        <v>2</v>
      </c>
      <c r="H994" s="38" t="s">
        <v>2</v>
      </c>
      <c r="I994" s="39">
        <v>0</v>
      </c>
      <c r="J994" s="39">
        <v>1282</v>
      </c>
      <c r="K994" s="39">
        <v>0</v>
      </c>
      <c r="L994" s="41">
        <f>SUM(Data[[#This Row],[CHELTUIELI DE PERSONAL LEI]:[CHELTUIELI DE CAPITAL (ACTIVE NEFINANCIARE ) LEI]])</f>
        <v>1282</v>
      </c>
      <c r="M994" s="41">
        <f>Data[[#This Row],[TOTAL CHELTUIELI LEI]]/Data[[#This Row],[CURS VALUTAR EURO BNR 22 07 2020]]</f>
        <v>264.87056052560899</v>
      </c>
      <c r="N994" s="49">
        <v>4826</v>
      </c>
      <c r="O994" s="54"/>
      <c r="P994" s="54">
        <v>1813</v>
      </c>
      <c r="Q994" s="54"/>
      <c r="R994" s="54">
        <f>Data[[#This Row],[PERSOANE ÎNSCRISE ÎN LISTELE ELECTORALE (TURUL 1)            ]]+Data[[#This Row],[PERSOANE ÎNSCRISE ÎN LISTELE ELECTORALE (TURUL AL 2-LEA)]]</f>
        <v>4826</v>
      </c>
      <c r="S994" s="54">
        <f>Data[[#This Row],[PERSOANE CARE AU PARTICIPAT LA VOT (TURUL 1)]]+Data[[#This Row],[PERSOANE CARE AU PARTICIPAT LA VOT  (TURUL AL 2-LEA)]]</f>
        <v>1813</v>
      </c>
      <c r="T994" s="41">
        <f>Data[[#This Row],[TOTAL CHELTUIELI LEI]]/Data[[#This Row],[NUMĂRUL PERSOANELOR ÎNSCRISE ÎN LISTELE ELECTORALE]]</f>
        <v>0.26564442602569416</v>
      </c>
      <c r="U994" s="41">
        <f>Data[[#This Row],[TOTAL CHELTUIELI EURO]]/Data[[#This Row],[NUMĂRUL PERSOANELOR ÎNSCRISE ÎN LISTELE ELECTORALE]]</f>
        <v>5.488407802022565E-2</v>
      </c>
      <c r="V994" s="41">
        <f>Data[[#This Row],[TOTAL CHELTUIELI LEI]]/Data[[#This Row],[NUMĂRUL PERSOANELOR CARE AU PARTICIPAT LA VOT]]</f>
        <v>0.70711527854384992</v>
      </c>
      <c r="W994" s="41">
        <f>Data[[#This Row],[TOTAL CHELTUIELI EURO]]/Data[[#This Row],[NUMĂRUL PERSOANELOR CARE AU PARTICIPAT LA VOT]]</f>
        <v>0.14609517955080473</v>
      </c>
      <c r="X994" s="43">
        <v>4.8400999999999996</v>
      </c>
      <c r="Y994" s="114" t="s">
        <v>2890</v>
      </c>
      <c r="Z994" s="44">
        <v>0</v>
      </c>
      <c r="AA994" s="115" t="s">
        <v>3105</v>
      </c>
      <c r="AB994" s="44">
        <v>0</v>
      </c>
      <c r="AC994" s="45"/>
    </row>
    <row r="995" spans="1:29" ht="12" customHeight="1" x14ac:dyDescent="0.2">
      <c r="A995" s="37">
        <v>994</v>
      </c>
      <c r="B995" s="38" t="s">
        <v>18</v>
      </c>
      <c r="C995" s="39" t="s">
        <v>1278</v>
      </c>
      <c r="D995" s="40">
        <v>44101</v>
      </c>
      <c r="E995" s="38">
        <v>1</v>
      </c>
      <c r="F995" s="38"/>
      <c r="G995" s="38" t="s">
        <v>2</v>
      </c>
      <c r="H995" s="38" t="s">
        <v>2</v>
      </c>
      <c r="I995" s="39">
        <v>4050</v>
      </c>
      <c r="J995" s="39">
        <v>5100</v>
      </c>
      <c r="K995" s="39">
        <v>0</v>
      </c>
      <c r="L995" s="41">
        <f>SUM(Data[[#This Row],[CHELTUIELI DE PERSONAL LEI]:[CHELTUIELI DE CAPITAL (ACTIVE NEFINANCIARE ) LEI]])</f>
        <v>9150</v>
      </c>
      <c r="M995" s="41">
        <f>Data[[#This Row],[TOTAL CHELTUIELI LEI]]/Data[[#This Row],[CURS VALUTAR EURO BNR 22 07 2020]]</f>
        <v>1890.4568087436212</v>
      </c>
      <c r="N995" s="49">
        <v>1125</v>
      </c>
      <c r="O995" s="54"/>
      <c r="P995" s="54">
        <v>819</v>
      </c>
      <c r="Q995" s="54"/>
      <c r="R995" s="54">
        <f>Data[[#This Row],[PERSOANE ÎNSCRISE ÎN LISTELE ELECTORALE (TURUL 1)            ]]+Data[[#This Row],[PERSOANE ÎNSCRISE ÎN LISTELE ELECTORALE (TURUL AL 2-LEA)]]</f>
        <v>1125</v>
      </c>
      <c r="S995" s="54">
        <f>Data[[#This Row],[PERSOANE CARE AU PARTICIPAT LA VOT (TURUL 1)]]+Data[[#This Row],[PERSOANE CARE AU PARTICIPAT LA VOT  (TURUL AL 2-LEA)]]</f>
        <v>819</v>
      </c>
      <c r="T995" s="41">
        <f>Data[[#This Row],[TOTAL CHELTUIELI LEI]]/Data[[#This Row],[NUMĂRUL PERSOANELOR ÎNSCRISE ÎN LISTELE ELECTORALE]]</f>
        <v>8.1333333333333329</v>
      </c>
      <c r="U995" s="41">
        <f>Data[[#This Row],[TOTAL CHELTUIELI EURO]]/Data[[#This Row],[NUMĂRUL PERSOANELOR ÎNSCRISE ÎN LISTELE ELECTORALE]]</f>
        <v>1.6804060522165523</v>
      </c>
      <c r="V995" s="41">
        <f>Data[[#This Row],[TOTAL CHELTUIELI LEI]]/Data[[#This Row],[NUMĂRUL PERSOANELOR CARE AU PARTICIPAT LA VOT]]</f>
        <v>11.172161172161172</v>
      </c>
      <c r="W995" s="41">
        <f>Data[[#This Row],[TOTAL CHELTUIELI EURO]]/Data[[#This Row],[NUMĂRUL PERSOANELOR CARE AU PARTICIPAT LA VOT]]</f>
        <v>2.3082500717260332</v>
      </c>
      <c r="X995" s="43">
        <v>4.8400999999999996</v>
      </c>
      <c r="Y995" s="114" t="s">
        <v>2896</v>
      </c>
      <c r="Z995" s="44">
        <v>8</v>
      </c>
      <c r="AA995" s="115" t="s">
        <v>3107</v>
      </c>
      <c r="AB995" s="44">
        <v>1</v>
      </c>
      <c r="AC995" s="45"/>
    </row>
    <row r="996" spans="1:29" ht="12" customHeight="1" x14ac:dyDescent="0.2">
      <c r="A996" s="37">
        <v>995</v>
      </c>
      <c r="B996" s="38" t="s">
        <v>19</v>
      </c>
      <c r="C996" s="39" t="s">
        <v>1842</v>
      </c>
      <c r="D996" s="40">
        <v>44101</v>
      </c>
      <c r="E996" s="38">
        <v>1</v>
      </c>
      <c r="F996" s="38"/>
      <c r="G996" s="38" t="s">
        <v>2</v>
      </c>
      <c r="H996" s="38" t="s">
        <v>2</v>
      </c>
      <c r="I996" s="63">
        <v>65221</v>
      </c>
      <c r="J996" s="63">
        <v>246369.34</v>
      </c>
      <c r="K996" s="63">
        <v>0</v>
      </c>
      <c r="L996" s="41">
        <f>SUM(Data[[#This Row],[CHELTUIELI DE PERSONAL LEI]:[CHELTUIELI DE CAPITAL (ACTIVE NEFINANCIARE ) LEI]])</f>
        <v>311590.33999999997</v>
      </c>
      <c r="M996" s="41">
        <f>Data[[#This Row],[TOTAL CHELTUIELI LEI]]/Data[[#This Row],[CURS VALUTAR EURO BNR 22 07 2020]]</f>
        <v>64376.839321501619</v>
      </c>
      <c r="N996" s="49">
        <v>261193</v>
      </c>
      <c r="O996" s="54"/>
      <c r="P996" s="54">
        <v>100256</v>
      </c>
      <c r="Q996" s="54"/>
      <c r="R996" s="54">
        <f>Data[[#This Row],[PERSOANE ÎNSCRISE ÎN LISTELE ELECTORALE (TURUL 1)            ]]+Data[[#This Row],[PERSOANE ÎNSCRISE ÎN LISTELE ELECTORALE (TURUL AL 2-LEA)]]</f>
        <v>261193</v>
      </c>
      <c r="S996" s="54">
        <f>Data[[#This Row],[PERSOANE CARE AU PARTICIPAT LA VOT (TURUL 1)]]+Data[[#This Row],[PERSOANE CARE AU PARTICIPAT LA VOT  (TURUL AL 2-LEA)]]</f>
        <v>100256</v>
      </c>
      <c r="T996" s="41">
        <f>Data[[#This Row],[TOTAL CHELTUIELI LEI]]/Data[[#This Row],[NUMĂRUL PERSOANELOR ÎNSCRISE ÎN LISTELE ELECTORALE]]</f>
        <v>1.1929505767765598</v>
      </c>
      <c r="U996" s="41">
        <f>Data[[#This Row],[TOTAL CHELTUIELI EURO]]/Data[[#This Row],[NUMĂRUL PERSOANELOR ÎNSCRISE ÎN LISTELE ELECTORALE]]</f>
        <v>0.24647229949310134</v>
      </c>
      <c r="V996" s="41">
        <f>Data[[#This Row],[TOTAL CHELTUIELI LEI]]/Data[[#This Row],[NUMĂRUL PERSOANELOR CARE AU PARTICIPAT LA VOT]]</f>
        <v>3.107947055537823</v>
      </c>
      <c r="W996" s="41">
        <f>Data[[#This Row],[TOTAL CHELTUIELI EURO]]/Data[[#This Row],[NUMĂRUL PERSOANELOR CARE AU PARTICIPAT LA VOT]]</f>
        <v>0.64212455435586513</v>
      </c>
      <c r="X996" s="43">
        <v>4.8400999999999996</v>
      </c>
      <c r="Y996" s="114" t="s">
        <v>2894</v>
      </c>
      <c r="Z996" s="44">
        <v>1</v>
      </c>
      <c r="AA996" s="115" t="s">
        <v>3105</v>
      </c>
      <c r="AB996" s="44">
        <v>0</v>
      </c>
      <c r="AC996" s="45"/>
    </row>
    <row r="997" spans="1:29" ht="12" customHeight="1" x14ac:dyDescent="0.2">
      <c r="A997" s="37">
        <v>996</v>
      </c>
      <c r="B997" s="38" t="s">
        <v>19</v>
      </c>
      <c r="C997" s="39" t="s">
        <v>1843</v>
      </c>
      <c r="D997" s="40">
        <v>44101</v>
      </c>
      <c r="E997" s="38">
        <v>1</v>
      </c>
      <c r="F997" s="38"/>
      <c r="G997" s="38" t="s">
        <v>2</v>
      </c>
      <c r="H997" s="38" t="s">
        <v>2</v>
      </c>
      <c r="I997" s="63">
        <v>7600</v>
      </c>
      <c r="J997" s="63">
        <v>323425</v>
      </c>
      <c r="K997" s="63">
        <v>0</v>
      </c>
      <c r="L997" s="41">
        <f>SUM(Data[[#This Row],[CHELTUIELI DE PERSONAL LEI]:[CHELTUIELI DE CAPITAL (ACTIVE NEFINANCIARE ) LEI]])</f>
        <v>331025</v>
      </c>
      <c r="M997" s="41">
        <f>Data[[#This Row],[TOTAL CHELTUIELI LEI]]/Data[[#This Row],[CURS VALUTAR EURO BNR 22 07 2020]]</f>
        <v>68392.181979711168</v>
      </c>
      <c r="N997" s="49">
        <v>33614</v>
      </c>
      <c r="O997" s="54"/>
      <c r="P997" s="54">
        <v>16998</v>
      </c>
      <c r="Q997" s="54"/>
      <c r="R997" s="54">
        <f>Data[[#This Row],[PERSOANE ÎNSCRISE ÎN LISTELE ELECTORALE (TURUL 1)            ]]+Data[[#This Row],[PERSOANE ÎNSCRISE ÎN LISTELE ELECTORALE (TURUL AL 2-LEA)]]</f>
        <v>33614</v>
      </c>
      <c r="S997" s="54">
        <f>Data[[#This Row],[PERSOANE CARE AU PARTICIPAT LA VOT (TURUL 1)]]+Data[[#This Row],[PERSOANE CARE AU PARTICIPAT LA VOT  (TURUL AL 2-LEA)]]</f>
        <v>16998</v>
      </c>
      <c r="T997" s="41">
        <f>Data[[#This Row],[TOTAL CHELTUIELI LEI]]/Data[[#This Row],[NUMĂRUL PERSOANELOR ÎNSCRISE ÎN LISTELE ELECTORALE]]</f>
        <v>9.8478312607841971</v>
      </c>
      <c r="U997" s="41">
        <f>Data[[#This Row],[TOTAL CHELTUIELI EURO]]/Data[[#This Row],[NUMĂRUL PERSOANELOR ÎNSCRISE ÎN LISTELE ELECTORALE]]</f>
        <v>2.0346338424380068</v>
      </c>
      <c r="V997" s="41">
        <f>Data[[#This Row],[TOTAL CHELTUIELI LEI]]/Data[[#This Row],[NUMĂRUL PERSOANELOR CARE AU PARTICIPAT LA VOT]]</f>
        <v>19.474349923520414</v>
      </c>
      <c r="W997" s="41">
        <f>Data[[#This Row],[TOTAL CHELTUIELI EURO]]/Data[[#This Row],[NUMĂRUL PERSOANELOR CARE AU PARTICIPAT LA VOT]]</f>
        <v>4.0235428862049165</v>
      </c>
      <c r="X997" s="43">
        <v>4.8400999999999996</v>
      </c>
      <c r="Y997" s="114" t="s">
        <v>2887</v>
      </c>
      <c r="Z997" s="44">
        <v>9</v>
      </c>
      <c r="AA997" s="115" t="s">
        <v>3108</v>
      </c>
      <c r="AB997" s="44">
        <v>2</v>
      </c>
      <c r="AC997" s="45"/>
    </row>
    <row r="998" spans="1:29" ht="12" customHeight="1" x14ac:dyDescent="0.2">
      <c r="A998" s="37">
        <v>997</v>
      </c>
      <c r="B998" s="38" t="s">
        <v>19</v>
      </c>
      <c r="C998" s="39" t="s">
        <v>1844</v>
      </c>
      <c r="D998" s="40">
        <v>44101</v>
      </c>
      <c r="E998" s="38">
        <v>1</v>
      </c>
      <c r="F998" s="38"/>
      <c r="G998" s="38" t="s">
        <v>2</v>
      </c>
      <c r="H998" s="38" t="s">
        <v>2</v>
      </c>
      <c r="I998" s="63">
        <v>0</v>
      </c>
      <c r="J998" s="63">
        <v>12702</v>
      </c>
      <c r="K998" s="63">
        <v>0</v>
      </c>
      <c r="L998" s="41">
        <f>SUM(Data[[#This Row],[CHELTUIELI DE PERSONAL LEI]:[CHELTUIELI DE CAPITAL (ACTIVE NEFINANCIARE ) LEI]])</f>
        <v>12702</v>
      </c>
      <c r="M998" s="41">
        <f>Data[[#This Row],[TOTAL CHELTUIELI LEI]]/Data[[#This Row],[CURS VALUTAR EURO BNR 22 07 2020]]</f>
        <v>2624.3259436788499</v>
      </c>
      <c r="N998" s="49">
        <v>35914</v>
      </c>
      <c r="O998" s="54"/>
      <c r="P998" s="54">
        <v>14403</v>
      </c>
      <c r="Q998" s="54"/>
      <c r="R998" s="54">
        <f>Data[[#This Row],[PERSOANE ÎNSCRISE ÎN LISTELE ELECTORALE (TURUL 1)            ]]+Data[[#This Row],[PERSOANE ÎNSCRISE ÎN LISTELE ELECTORALE (TURUL AL 2-LEA)]]</f>
        <v>35914</v>
      </c>
      <c r="S998" s="54">
        <f>Data[[#This Row],[PERSOANE CARE AU PARTICIPAT LA VOT (TURUL 1)]]+Data[[#This Row],[PERSOANE CARE AU PARTICIPAT LA VOT  (TURUL AL 2-LEA)]]</f>
        <v>14403</v>
      </c>
      <c r="T998" s="41">
        <f>Data[[#This Row],[TOTAL CHELTUIELI LEI]]/Data[[#This Row],[NUMĂRUL PERSOANELOR ÎNSCRISE ÎN LISTELE ELECTORALE]]</f>
        <v>0.35367823133040038</v>
      </c>
      <c r="U998" s="41">
        <f>Data[[#This Row],[TOTAL CHELTUIELI EURO]]/Data[[#This Row],[NUMĂRUL PERSOANELOR ÎNSCRISE ÎN LISTELE ELECTORALE]]</f>
        <v>7.3072504975186553E-2</v>
      </c>
      <c r="V998" s="41">
        <f>Data[[#This Row],[TOTAL CHELTUIELI LEI]]/Data[[#This Row],[NUMĂRUL PERSOANELOR CARE AU PARTICIPAT LA VOT]]</f>
        <v>0.88189960424911473</v>
      </c>
      <c r="W998" s="41">
        <f>Data[[#This Row],[TOTAL CHELTUIELI EURO]]/Data[[#This Row],[NUMĂRUL PERSOANELOR CARE AU PARTICIPAT LA VOT]]</f>
        <v>0.18220689742962229</v>
      </c>
      <c r="X998" s="43">
        <v>4.8400999999999996</v>
      </c>
      <c r="Y998" s="114" t="s">
        <v>2890</v>
      </c>
      <c r="Z998" s="44">
        <v>0</v>
      </c>
      <c r="AA998" s="115" t="s">
        <v>3105</v>
      </c>
      <c r="AB998" s="44">
        <v>0</v>
      </c>
      <c r="AC998" s="45"/>
    </row>
    <row r="999" spans="1:29" ht="12" customHeight="1" x14ac:dyDescent="0.2">
      <c r="A999" s="37">
        <v>998</v>
      </c>
      <c r="B999" s="38" t="s">
        <v>19</v>
      </c>
      <c r="C999" s="39" t="s">
        <v>3019</v>
      </c>
      <c r="D999" s="40">
        <v>44101</v>
      </c>
      <c r="E999" s="38">
        <v>1</v>
      </c>
      <c r="F999" s="38"/>
      <c r="G999" s="38" t="s">
        <v>2</v>
      </c>
      <c r="H999" s="38" t="s">
        <v>2</v>
      </c>
      <c r="I999" s="63">
        <v>8000</v>
      </c>
      <c r="J999" s="64">
        <v>33685.21</v>
      </c>
      <c r="K999" s="63">
        <v>0</v>
      </c>
      <c r="L999" s="41">
        <f>SUM(Data[[#This Row],[CHELTUIELI DE PERSONAL LEI]:[CHELTUIELI DE CAPITAL (ACTIVE NEFINANCIARE ) LEI]])</f>
        <v>41685.21</v>
      </c>
      <c r="M999" s="41">
        <f>Data[[#This Row],[TOTAL CHELTUIELI LEI]]/Data[[#This Row],[CURS VALUTAR EURO BNR 22 07 2020]]</f>
        <v>8612.4687506456485</v>
      </c>
      <c r="N999" s="49">
        <v>9018</v>
      </c>
      <c r="O999" s="54"/>
      <c r="P999" s="54">
        <v>4988</v>
      </c>
      <c r="Q999" s="54"/>
      <c r="R999" s="54">
        <f>Data[[#This Row],[PERSOANE ÎNSCRISE ÎN LISTELE ELECTORALE (TURUL 1)            ]]+Data[[#This Row],[PERSOANE ÎNSCRISE ÎN LISTELE ELECTORALE (TURUL AL 2-LEA)]]</f>
        <v>9018</v>
      </c>
      <c r="S999" s="54">
        <f>Data[[#This Row],[PERSOANE CARE AU PARTICIPAT LA VOT (TURUL 1)]]+Data[[#This Row],[PERSOANE CARE AU PARTICIPAT LA VOT  (TURUL AL 2-LEA)]]</f>
        <v>4988</v>
      </c>
      <c r="T999" s="41">
        <f>Data[[#This Row],[TOTAL CHELTUIELI LEI]]/Data[[#This Row],[NUMĂRUL PERSOANELOR ÎNSCRISE ÎN LISTELE ELECTORALE]]</f>
        <v>4.6224451097804389</v>
      </c>
      <c r="U999" s="41">
        <f>Data[[#This Row],[TOTAL CHELTUIELI EURO]]/Data[[#This Row],[NUMĂRUL PERSOANELOR ÎNSCRISE ÎN LISTELE ELECTORALE]]</f>
        <v>0.95503091047301492</v>
      </c>
      <c r="V999" s="41">
        <f>Data[[#This Row],[TOTAL CHELTUIELI LEI]]/Data[[#This Row],[NUMĂRUL PERSOANELOR CARE AU PARTICIPAT LA VOT]]</f>
        <v>8.3570990376904568</v>
      </c>
      <c r="W999" s="41">
        <f>Data[[#This Row],[TOTAL CHELTUIELI EURO]]/Data[[#This Row],[NUMĂRUL PERSOANELOR CARE AU PARTICIPAT LA VOT]]</f>
        <v>1.7266376805624797</v>
      </c>
      <c r="X999" s="43">
        <v>4.8400999999999996</v>
      </c>
      <c r="Y999" s="114" t="s">
        <v>2895</v>
      </c>
      <c r="Z999" s="44">
        <v>4</v>
      </c>
      <c r="AA999" s="115" t="s">
        <v>3105</v>
      </c>
      <c r="AB999" s="44">
        <v>0</v>
      </c>
      <c r="AC999" s="45"/>
    </row>
    <row r="1000" spans="1:29" ht="12" customHeight="1" x14ac:dyDescent="0.2">
      <c r="A1000" s="37">
        <v>999</v>
      </c>
      <c r="B1000" s="38" t="s">
        <v>19</v>
      </c>
      <c r="C1000" s="39" t="s">
        <v>3020</v>
      </c>
      <c r="D1000" s="40">
        <v>44101</v>
      </c>
      <c r="E1000" s="38">
        <v>1</v>
      </c>
      <c r="F1000" s="38"/>
      <c r="G1000" s="38" t="s">
        <v>2</v>
      </c>
      <c r="H1000" s="38" t="s">
        <v>2</v>
      </c>
      <c r="I1000" s="63">
        <v>7800</v>
      </c>
      <c r="J1000" s="63">
        <v>42093.69</v>
      </c>
      <c r="K1000" s="63">
        <v>0</v>
      </c>
      <c r="L1000" s="41">
        <f>SUM(Data[[#This Row],[CHELTUIELI DE PERSONAL LEI]:[CHELTUIELI DE CAPITAL (ACTIVE NEFINANCIARE ) LEI]])</f>
        <v>49893.69</v>
      </c>
      <c r="M1000" s="41">
        <f>Data[[#This Row],[TOTAL CHELTUIELI LEI]]/Data[[#This Row],[CURS VALUTAR EURO BNR 22 07 2020]]</f>
        <v>10308.400652879074</v>
      </c>
      <c r="N1000" s="49">
        <v>35081</v>
      </c>
      <c r="O1000" s="54"/>
      <c r="P1000" s="54">
        <v>14897</v>
      </c>
      <c r="Q1000" s="54"/>
      <c r="R1000" s="54">
        <f>Data[[#This Row],[PERSOANE ÎNSCRISE ÎN LISTELE ELECTORALE (TURUL 1)            ]]+Data[[#This Row],[PERSOANE ÎNSCRISE ÎN LISTELE ELECTORALE (TURUL AL 2-LEA)]]</f>
        <v>35081</v>
      </c>
      <c r="S1000" s="54">
        <f>Data[[#This Row],[PERSOANE CARE AU PARTICIPAT LA VOT (TURUL 1)]]+Data[[#This Row],[PERSOANE CARE AU PARTICIPAT LA VOT  (TURUL AL 2-LEA)]]</f>
        <v>14897</v>
      </c>
      <c r="T1000" s="41">
        <f>Data[[#This Row],[TOTAL CHELTUIELI LEI]]/Data[[#This Row],[NUMĂRUL PERSOANELOR ÎNSCRISE ÎN LISTELE ELECTORALE]]</f>
        <v>1.4222425244434309</v>
      </c>
      <c r="U1000" s="41">
        <f>Data[[#This Row],[TOTAL CHELTUIELI EURO]]/Data[[#This Row],[NUMĂRUL PERSOANELOR ÎNSCRISE ÎN LISTELE ELECTORALE]]</f>
        <v>0.29384569005669947</v>
      </c>
      <c r="V1000" s="41">
        <f>Data[[#This Row],[TOTAL CHELTUIELI LEI]]/Data[[#This Row],[NUMĂRUL PERSOANELOR CARE AU PARTICIPAT LA VOT]]</f>
        <v>3.349244143116064</v>
      </c>
      <c r="W1000" s="41">
        <f>Data[[#This Row],[TOTAL CHELTUIELI EURO]]/Data[[#This Row],[NUMĂRUL PERSOANELOR CARE AU PARTICIPAT LA VOT]]</f>
        <v>0.6919782944807058</v>
      </c>
      <c r="X1000" s="43">
        <v>4.8400999999999996</v>
      </c>
      <c r="Y1000" s="114" t="s">
        <v>2894</v>
      </c>
      <c r="Z1000" s="44">
        <v>1</v>
      </c>
      <c r="AA1000" s="115" t="s">
        <v>3105</v>
      </c>
      <c r="AB1000" s="44">
        <v>0</v>
      </c>
      <c r="AC1000" s="45"/>
    </row>
    <row r="1001" spans="1:29" ht="12" customHeight="1" x14ac:dyDescent="0.2">
      <c r="A1001" s="37">
        <v>1000</v>
      </c>
      <c r="B1001" s="38" t="s">
        <v>19</v>
      </c>
      <c r="C1001" s="39" t="s">
        <v>3021</v>
      </c>
      <c r="D1001" s="40">
        <v>44101</v>
      </c>
      <c r="E1001" s="38">
        <v>1</v>
      </c>
      <c r="F1001" s="38"/>
      <c r="G1001" s="38" t="s">
        <v>2</v>
      </c>
      <c r="H1001" s="38" t="s">
        <v>2</v>
      </c>
      <c r="I1001" s="63">
        <v>3300</v>
      </c>
      <c r="J1001" s="63">
        <v>7114.33</v>
      </c>
      <c r="K1001" s="63">
        <v>0</v>
      </c>
      <c r="L1001" s="41">
        <f>SUM(Data[[#This Row],[CHELTUIELI DE PERSONAL LEI]:[CHELTUIELI DE CAPITAL (ACTIVE NEFINANCIARE ) LEI]])</f>
        <v>10414.33</v>
      </c>
      <c r="M1001" s="41">
        <f>Data[[#This Row],[TOTAL CHELTUIELI LEI]]/Data[[#This Row],[CURS VALUTAR EURO BNR 22 07 2020]]</f>
        <v>2151.676618251689</v>
      </c>
      <c r="N1001" s="49">
        <v>4542</v>
      </c>
      <c r="O1001" s="54"/>
      <c r="P1001" s="54">
        <v>2231</v>
      </c>
      <c r="Q1001" s="54"/>
      <c r="R1001" s="54">
        <f>Data[[#This Row],[PERSOANE ÎNSCRISE ÎN LISTELE ELECTORALE (TURUL 1)            ]]+Data[[#This Row],[PERSOANE ÎNSCRISE ÎN LISTELE ELECTORALE (TURUL AL 2-LEA)]]</f>
        <v>4542</v>
      </c>
      <c r="S1001" s="54">
        <f>Data[[#This Row],[PERSOANE CARE AU PARTICIPAT LA VOT (TURUL 1)]]+Data[[#This Row],[PERSOANE CARE AU PARTICIPAT LA VOT  (TURUL AL 2-LEA)]]</f>
        <v>2231</v>
      </c>
      <c r="T1001" s="41">
        <f>Data[[#This Row],[TOTAL CHELTUIELI LEI]]/Data[[#This Row],[NUMĂRUL PERSOANELOR ÎNSCRISE ÎN LISTELE ELECTORALE]]</f>
        <v>2.2928952003522678</v>
      </c>
      <c r="U1001" s="41">
        <f>Data[[#This Row],[TOTAL CHELTUIELI EURO]]/Data[[#This Row],[NUMĂRUL PERSOANELOR ÎNSCRISE ÎN LISTELE ELECTORALE]]</f>
        <v>0.47372888997175011</v>
      </c>
      <c r="V1001" s="41">
        <f>Data[[#This Row],[TOTAL CHELTUIELI LEI]]/Data[[#This Row],[NUMĂRUL PERSOANELOR CARE AU PARTICIPAT LA VOT]]</f>
        <v>4.6680098610488567</v>
      </c>
      <c r="W1001" s="41">
        <f>Data[[#This Row],[TOTAL CHELTUIELI EURO]]/Data[[#This Row],[NUMĂRUL PERSOANELOR CARE AU PARTICIPAT LA VOT]]</f>
        <v>0.96444492077619404</v>
      </c>
      <c r="X1001" s="43">
        <v>4.8400999999999996</v>
      </c>
      <c r="Y1001" s="114" t="s">
        <v>2891</v>
      </c>
      <c r="Z1001" s="44">
        <v>2</v>
      </c>
      <c r="AA1001" s="115" t="s">
        <v>3105</v>
      </c>
      <c r="AB1001" s="44">
        <v>0</v>
      </c>
      <c r="AC1001" s="45"/>
    </row>
    <row r="1002" spans="1:29" ht="12" customHeight="1" x14ac:dyDescent="0.2">
      <c r="A1002" s="37">
        <v>1001</v>
      </c>
      <c r="B1002" s="38" t="s">
        <v>19</v>
      </c>
      <c r="C1002" s="39" t="s">
        <v>3022</v>
      </c>
      <c r="D1002" s="40">
        <v>44101</v>
      </c>
      <c r="E1002" s="38">
        <v>1</v>
      </c>
      <c r="F1002" s="38"/>
      <c r="G1002" s="38" t="s">
        <v>2</v>
      </c>
      <c r="H1002" s="38" t="s">
        <v>2</v>
      </c>
      <c r="I1002" s="63">
        <v>40159</v>
      </c>
      <c r="J1002" s="63">
        <v>39943.599999999999</v>
      </c>
      <c r="K1002" s="63">
        <v>0</v>
      </c>
      <c r="L1002" s="41">
        <f>SUM(Data[[#This Row],[CHELTUIELI DE PERSONAL LEI]:[CHELTUIELI DE CAPITAL (ACTIVE NEFINANCIARE ) LEI]])</f>
        <v>80102.600000000006</v>
      </c>
      <c r="M1002" s="41">
        <f>Data[[#This Row],[TOTAL CHELTUIELI LEI]]/Data[[#This Row],[CURS VALUTAR EURO BNR 22 07 2020]]</f>
        <v>16549.782029296919</v>
      </c>
      <c r="N1002" s="49">
        <v>12951</v>
      </c>
      <c r="O1002" s="54"/>
      <c r="P1002" s="54">
        <v>6368</v>
      </c>
      <c r="Q1002" s="54"/>
      <c r="R1002" s="54">
        <f>Data[[#This Row],[PERSOANE ÎNSCRISE ÎN LISTELE ELECTORALE (TURUL 1)            ]]+Data[[#This Row],[PERSOANE ÎNSCRISE ÎN LISTELE ELECTORALE (TURUL AL 2-LEA)]]</f>
        <v>12951</v>
      </c>
      <c r="S1002" s="54">
        <f>Data[[#This Row],[PERSOANE CARE AU PARTICIPAT LA VOT (TURUL 1)]]+Data[[#This Row],[PERSOANE CARE AU PARTICIPAT LA VOT  (TURUL AL 2-LEA)]]</f>
        <v>6368</v>
      </c>
      <c r="T1002" s="41">
        <f>Data[[#This Row],[TOTAL CHELTUIELI LEI]]/Data[[#This Row],[NUMĂRUL PERSOANELOR ÎNSCRISE ÎN LISTELE ELECTORALE]]</f>
        <v>6.1850513473863025</v>
      </c>
      <c r="U1002" s="41">
        <f>Data[[#This Row],[TOTAL CHELTUIELI EURO]]/Data[[#This Row],[NUMĂRUL PERSOANELOR ÎNSCRISE ÎN LISTELE ELECTORALE]]</f>
        <v>1.2778767685350103</v>
      </c>
      <c r="V1002" s="41">
        <f>Data[[#This Row],[TOTAL CHELTUIELI LEI]]/Data[[#This Row],[NUMĂRUL PERSOANELOR CARE AU PARTICIPAT LA VOT]]</f>
        <v>12.578925879396985</v>
      </c>
      <c r="W1002" s="41">
        <f>Data[[#This Row],[TOTAL CHELTUIELI EURO]]/Data[[#This Row],[NUMĂRUL PERSOANELOR CARE AU PARTICIPAT LA VOT]]</f>
        <v>2.5988979317363254</v>
      </c>
      <c r="X1002" s="43">
        <v>4.8400999999999996</v>
      </c>
      <c r="Y1002" s="114" t="s">
        <v>2889</v>
      </c>
      <c r="Z1002" s="44">
        <v>6</v>
      </c>
      <c r="AA1002" s="115" t="s">
        <v>3107</v>
      </c>
      <c r="AB1002" s="44">
        <v>1</v>
      </c>
      <c r="AC1002" s="45"/>
    </row>
    <row r="1003" spans="1:29" ht="12" customHeight="1" x14ac:dyDescent="0.2">
      <c r="A1003" s="37">
        <v>1002</v>
      </c>
      <c r="B1003" s="38" t="s">
        <v>19</v>
      </c>
      <c r="C1003" s="39" t="s">
        <v>3023</v>
      </c>
      <c r="D1003" s="40">
        <v>44101</v>
      </c>
      <c r="E1003" s="38">
        <v>1</v>
      </c>
      <c r="F1003" s="38"/>
      <c r="G1003" s="38" t="s">
        <v>2</v>
      </c>
      <c r="H1003" s="38" t="s">
        <v>2</v>
      </c>
      <c r="I1003" s="63">
        <v>0</v>
      </c>
      <c r="J1003" s="63">
        <v>14991</v>
      </c>
      <c r="K1003" s="63">
        <v>0</v>
      </c>
      <c r="L1003" s="41">
        <f>SUM(Data[[#This Row],[CHELTUIELI DE PERSONAL LEI]:[CHELTUIELI DE CAPITAL (ACTIVE NEFINANCIARE ) LEI]])</f>
        <v>14991</v>
      </c>
      <c r="M1003" s="41">
        <f>Data[[#This Row],[TOTAL CHELTUIELI LEI]]/Data[[#This Row],[CURS VALUTAR EURO BNR 22 07 2020]]</f>
        <v>3097.250056817008</v>
      </c>
      <c r="N1003" s="49">
        <v>6891</v>
      </c>
      <c r="O1003" s="54"/>
      <c r="P1003" s="54">
        <v>4156</v>
      </c>
      <c r="Q1003" s="54"/>
      <c r="R1003" s="54">
        <f>Data[[#This Row],[PERSOANE ÎNSCRISE ÎN LISTELE ELECTORALE (TURUL 1)            ]]+Data[[#This Row],[PERSOANE ÎNSCRISE ÎN LISTELE ELECTORALE (TURUL AL 2-LEA)]]</f>
        <v>6891</v>
      </c>
      <c r="S1003" s="54">
        <f>Data[[#This Row],[PERSOANE CARE AU PARTICIPAT LA VOT (TURUL 1)]]+Data[[#This Row],[PERSOANE CARE AU PARTICIPAT LA VOT  (TURUL AL 2-LEA)]]</f>
        <v>4156</v>
      </c>
      <c r="T1003" s="41">
        <f>Data[[#This Row],[TOTAL CHELTUIELI LEI]]/Data[[#This Row],[NUMĂRUL PERSOANELOR ÎNSCRISE ÎN LISTELE ELECTORALE]]</f>
        <v>2.1754462342185459</v>
      </c>
      <c r="U1003" s="41">
        <f>Data[[#This Row],[TOTAL CHELTUIELI EURO]]/Data[[#This Row],[NUMĂRUL PERSOANELOR ÎNSCRISE ÎN LISTELE ELECTORALE]]</f>
        <v>0.44946307601465796</v>
      </c>
      <c r="V1003" s="41">
        <f>Data[[#This Row],[TOTAL CHELTUIELI LEI]]/Data[[#This Row],[NUMĂRUL PERSOANELOR CARE AU PARTICIPAT LA VOT]]</f>
        <v>3.6070741097208856</v>
      </c>
      <c r="W1003" s="41">
        <f>Data[[#This Row],[TOTAL CHELTUIELI EURO]]/Data[[#This Row],[NUMĂRUL PERSOANELOR CARE AU PARTICIPAT LA VOT]]</f>
        <v>0.74524784812728784</v>
      </c>
      <c r="X1003" s="43">
        <v>4.8400999999999996</v>
      </c>
      <c r="Y1003" s="114" t="s">
        <v>2891</v>
      </c>
      <c r="Z1003" s="44">
        <v>2</v>
      </c>
      <c r="AA1003" s="115" t="s">
        <v>3105</v>
      </c>
      <c r="AB1003" s="44">
        <v>0</v>
      </c>
      <c r="AC1003" s="45"/>
    </row>
    <row r="1004" spans="1:29" ht="12" customHeight="1" x14ac:dyDescent="0.2">
      <c r="A1004" s="37">
        <v>1003</v>
      </c>
      <c r="B1004" s="38" t="s">
        <v>19</v>
      </c>
      <c r="C1004" s="39" t="s">
        <v>3024</v>
      </c>
      <c r="D1004" s="40">
        <v>44101</v>
      </c>
      <c r="E1004" s="38">
        <v>1</v>
      </c>
      <c r="F1004" s="38"/>
      <c r="G1004" s="38" t="s">
        <v>2</v>
      </c>
      <c r="H1004" s="38" t="s">
        <v>2</v>
      </c>
      <c r="I1004" s="63">
        <v>7085</v>
      </c>
      <c r="J1004" s="63">
        <v>8779</v>
      </c>
      <c r="K1004" s="63">
        <v>0</v>
      </c>
      <c r="L1004" s="41">
        <f>SUM(Data[[#This Row],[CHELTUIELI DE PERSONAL LEI]:[CHELTUIELI DE CAPITAL (ACTIVE NEFINANCIARE ) LEI]])</f>
        <v>15864</v>
      </c>
      <c r="M1004" s="41">
        <f>Data[[#This Row],[TOTAL CHELTUIELI LEI]]/Data[[#This Row],[CURS VALUTAR EURO BNR 22 07 2020]]</f>
        <v>3277.6182310282848</v>
      </c>
      <c r="N1004" s="54">
        <v>8625</v>
      </c>
      <c r="O1004" s="54"/>
      <c r="P1004" s="54">
        <v>4643</v>
      </c>
      <c r="Q1004" s="54"/>
      <c r="R1004" s="54">
        <f>Data[[#This Row],[PERSOANE ÎNSCRISE ÎN LISTELE ELECTORALE (TURUL 1)            ]]+Data[[#This Row],[PERSOANE ÎNSCRISE ÎN LISTELE ELECTORALE (TURUL AL 2-LEA)]]</f>
        <v>8625</v>
      </c>
      <c r="S1004" s="54">
        <f>Data[[#This Row],[PERSOANE CARE AU PARTICIPAT LA VOT (TURUL 1)]]+Data[[#This Row],[PERSOANE CARE AU PARTICIPAT LA VOT  (TURUL AL 2-LEA)]]</f>
        <v>4643</v>
      </c>
      <c r="T1004" s="41">
        <f>Data[[#This Row],[TOTAL CHELTUIELI LEI]]/Data[[#This Row],[NUMĂRUL PERSOANELOR ÎNSCRISE ÎN LISTELE ELECTORALE]]</f>
        <v>1.8393043478260869</v>
      </c>
      <c r="U1004" s="41">
        <f>Data[[#This Row],[TOTAL CHELTUIELI EURO]]/Data[[#This Row],[NUMĂRUL PERSOANELOR ÎNSCRISE ÎN LISTELE ELECTORALE]]</f>
        <v>0.38001370794530837</v>
      </c>
      <c r="V1004" s="41">
        <f>Data[[#This Row],[TOTAL CHELTUIELI LEI]]/Data[[#This Row],[NUMĂRUL PERSOANELOR CARE AU PARTICIPAT LA VOT]]</f>
        <v>3.416756407495154</v>
      </c>
      <c r="W1004" s="41">
        <f>Data[[#This Row],[TOTAL CHELTUIELI EURO]]/Data[[#This Row],[NUMĂRUL PERSOANELOR CARE AU PARTICIPAT LA VOT]]</f>
        <v>0.70592682124236161</v>
      </c>
      <c r="X1004" s="43">
        <v>4.8400999999999996</v>
      </c>
      <c r="Y1004" s="114" t="s">
        <v>2894</v>
      </c>
      <c r="Z1004" s="44">
        <v>1</v>
      </c>
      <c r="AA1004" s="115" t="s">
        <v>3105</v>
      </c>
      <c r="AB1004" s="44">
        <v>0</v>
      </c>
      <c r="AC1004" s="45"/>
    </row>
    <row r="1005" spans="1:29" ht="12" customHeight="1" x14ac:dyDescent="0.2">
      <c r="A1005" s="37">
        <v>1004</v>
      </c>
      <c r="B1005" s="38" t="s">
        <v>19</v>
      </c>
      <c r="C1005" s="39" t="s">
        <v>3025</v>
      </c>
      <c r="D1005" s="40">
        <v>44101</v>
      </c>
      <c r="E1005" s="38">
        <v>1</v>
      </c>
      <c r="F1005" s="38"/>
      <c r="G1005" s="38" t="s">
        <v>2</v>
      </c>
      <c r="H1005" s="38" t="s">
        <v>2</v>
      </c>
      <c r="I1005" s="63">
        <v>46568</v>
      </c>
      <c r="J1005" s="63">
        <v>30540</v>
      </c>
      <c r="K1005" s="63">
        <v>0</v>
      </c>
      <c r="L1005" s="41">
        <f>SUM(Data[[#This Row],[CHELTUIELI DE PERSONAL LEI]:[CHELTUIELI DE CAPITAL (ACTIVE NEFINANCIARE ) LEI]])</f>
        <v>77108</v>
      </c>
      <c r="M1005" s="41">
        <f>Data[[#This Row],[TOTAL CHELTUIELI LEI]]/Data[[#This Row],[CURS VALUTAR EURO BNR 22 07 2020]]</f>
        <v>15931.075804218923</v>
      </c>
      <c r="N1005" s="49">
        <v>15407</v>
      </c>
      <c r="O1005" s="54"/>
      <c r="P1005" s="54">
        <v>6940</v>
      </c>
      <c r="Q1005" s="54"/>
      <c r="R1005" s="54">
        <f>Data[[#This Row],[PERSOANE ÎNSCRISE ÎN LISTELE ELECTORALE (TURUL 1)            ]]+Data[[#This Row],[PERSOANE ÎNSCRISE ÎN LISTELE ELECTORALE (TURUL AL 2-LEA)]]</f>
        <v>15407</v>
      </c>
      <c r="S1005" s="54">
        <f>Data[[#This Row],[PERSOANE CARE AU PARTICIPAT LA VOT (TURUL 1)]]+Data[[#This Row],[PERSOANE CARE AU PARTICIPAT LA VOT  (TURUL AL 2-LEA)]]</f>
        <v>6940</v>
      </c>
      <c r="T1005" s="41">
        <f>Data[[#This Row],[TOTAL CHELTUIELI LEI]]/Data[[#This Row],[NUMĂRUL PERSOANELOR ÎNSCRISE ÎN LISTELE ELECTORALE]]</f>
        <v>5.0047381060556893</v>
      </c>
      <c r="U1005" s="41">
        <f>Data[[#This Row],[TOTAL CHELTUIELI EURO]]/Data[[#This Row],[NUMĂRUL PERSOANELOR ÎNSCRISE ÎN LISTELE ELECTORALE]]</f>
        <v>1.0340154348165718</v>
      </c>
      <c r="V1005" s="41">
        <f>Data[[#This Row],[TOTAL CHELTUIELI LEI]]/Data[[#This Row],[NUMĂRUL PERSOANELOR CARE AU PARTICIPAT LA VOT]]</f>
        <v>11.110662824207493</v>
      </c>
      <c r="W1005" s="41">
        <f>Data[[#This Row],[TOTAL CHELTUIELI EURO]]/Data[[#This Row],[NUMĂRUL PERSOANELOR CARE AU PARTICIPAT LA VOT]]</f>
        <v>2.2955440640084901</v>
      </c>
      <c r="X1005" s="43">
        <v>4.8400999999999996</v>
      </c>
      <c r="Y1005" s="114" t="s">
        <v>2892</v>
      </c>
      <c r="Z1005" s="44">
        <v>5</v>
      </c>
      <c r="AA1005" s="115" t="s">
        <v>3107</v>
      </c>
      <c r="AB1005" s="44">
        <v>1</v>
      </c>
      <c r="AC1005" s="45"/>
    </row>
    <row r="1006" spans="1:29" ht="12" customHeight="1" x14ac:dyDescent="0.2">
      <c r="A1006" s="37">
        <v>1005</v>
      </c>
      <c r="B1006" s="38" t="s">
        <v>19</v>
      </c>
      <c r="C1006" s="39" t="s">
        <v>3026</v>
      </c>
      <c r="D1006" s="40">
        <v>44101</v>
      </c>
      <c r="E1006" s="38">
        <v>1</v>
      </c>
      <c r="F1006" s="38"/>
      <c r="G1006" s="38" t="s">
        <v>2</v>
      </c>
      <c r="H1006" s="38" t="s">
        <v>2</v>
      </c>
      <c r="I1006" s="63">
        <v>24936</v>
      </c>
      <c r="J1006" s="63">
        <v>52935.09</v>
      </c>
      <c r="K1006" s="63">
        <v>21172.94</v>
      </c>
      <c r="L1006" s="41">
        <f>SUM(Data[[#This Row],[CHELTUIELI DE PERSONAL LEI]:[CHELTUIELI DE CAPITAL (ACTIVE NEFINANCIARE ) LEI]])</f>
        <v>99044.03</v>
      </c>
      <c r="M1006" s="41">
        <f>Data[[#This Row],[TOTAL CHELTUIELI LEI]]/Data[[#This Row],[CURS VALUTAR EURO BNR 22 07 2020]]</f>
        <v>20463.219768186609</v>
      </c>
      <c r="N1006" s="54">
        <v>9278</v>
      </c>
      <c r="O1006" s="54"/>
      <c r="P1006" s="54">
        <v>4910</v>
      </c>
      <c r="Q1006" s="54"/>
      <c r="R1006" s="54">
        <f>Data[[#This Row],[PERSOANE ÎNSCRISE ÎN LISTELE ELECTORALE (TURUL 1)            ]]+Data[[#This Row],[PERSOANE ÎNSCRISE ÎN LISTELE ELECTORALE (TURUL AL 2-LEA)]]</f>
        <v>9278</v>
      </c>
      <c r="S1006" s="54">
        <f>Data[[#This Row],[PERSOANE CARE AU PARTICIPAT LA VOT (TURUL 1)]]+Data[[#This Row],[PERSOANE CARE AU PARTICIPAT LA VOT  (TURUL AL 2-LEA)]]</f>
        <v>4910</v>
      </c>
      <c r="T1006" s="41">
        <f>Data[[#This Row],[TOTAL CHELTUIELI LEI]]/Data[[#This Row],[NUMĂRUL PERSOANELOR ÎNSCRISE ÎN LISTELE ELECTORALE]]</f>
        <v>10.675148738952361</v>
      </c>
      <c r="U1006" s="41">
        <f>Data[[#This Row],[TOTAL CHELTUIELI EURO]]/Data[[#This Row],[NUMĂRUL PERSOANELOR ÎNSCRISE ÎN LISTELE ELECTORALE]]</f>
        <v>2.2055636740878</v>
      </c>
      <c r="V1006" s="41">
        <f>Data[[#This Row],[TOTAL CHELTUIELI LEI]]/Data[[#This Row],[NUMĂRUL PERSOANELOR CARE AU PARTICIPAT LA VOT]]</f>
        <v>20.171900203665988</v>
      </c>
      <c r="W1006" s="41">
        <f>Data[[#This Row],[TOTAL CHELTUIELI EURO]]/Data[[#This Row],[NUMĂRUL PERSOANELOR CARE AU PARTICIPAT LA VOT]]</f>
        <v>4.1676618672477819</v>
      </c>
      <c r="X1006" s="43">
        <v>4.8400999999999996</v>
      </c>
      <c r="Y1006" s="114" t="s">
        <v>2898</v>
      </c>
      <c r="Z1006" s="44">
        <v>10</v>
      </c>
      <c r="AA1006" s="115" t="s">
        <v>3108</v>
      </c>
      <c r="AB1006" s="44">
        <v>2</v>
      </c>
      <c r="AC1006" s="45"/>
    </row>
    <row r="1007" spans="1:29" ht="12" customHeight="1" x14ac:dyDescent="0.2">
      <c r="A1007" s="37">
        <v>1006</v>
      </c>
      <c r="B1007" s="38" t="s">
        <v>19</v>
      </c>
      <c r="C1007" s="39" t="s">
        <v>1845</v>
      </c>
      <c r="D1007" s="40">
        <v>44101</v>
      </c>
      <c r="E1007" s="38">
        <v>1</v>
      </c>
      <c r="F1007" s="38"/>
      <c r="G1007" s="38" t="s">
        <v>2</v>
      </c>
      <c r="H1007" s="38" t="s">
        <v>2</v>
      </c>
      <c r="I1007" s="63">
        <v>0</v>
      </c>
      <c r="J1007" s="63">
        <v>20517.86</v>
      </c>
      <c r="K1007" s="63">
        <v>0</v>
      </c>
      <c r="L1007" s="41">
        <f>SUM(Data[[#This Row],[CHELTUIELI DE PERSONAL LEI]:[CHELTUIELI DE CAPITAL (ACTIVE NEFINANCIARE ) LEI]])</f>
        <v>20517.86</v>
      </c>
      <c r="M1007" s="41">
        <f>Data[[#This Row],[TOTAL CHELTUIELI LEI]]/Data[[#This Row],[CURS VALUTAR EURO BNR 22 07 2020]]</f>
        <v>4239.1396871965462</v>
      </c>
      <c r="N1007" s="54">
        <v>4752</v>
      </c>
      <c r="O1007" s="54"/>
      <c r="P1007" s="54">
        <v>2261</v>
      </c>
      <c r="Q1007" s="54"/>
      <c r="R1007" s="54">
        <f>Data[[#This Row],[PERSOANE ÎNSCRISE ÎN LISTELE ELECTORALE (TURUL 1)            ]]+Data[[#This Row],[PERSOANE ÎNSCRISE ÎN LISTELE ELECTORALE (TURUL AL 2-LEA)]]</f>
        <v>4752</v>
      </c>
      <c r="S1007" s="54">
        <f>Data[[#This Row],[PERSOANE CARE AU PARTICIPAT LA VOT (TURUL 1)]]+Data[[#This Row],[PERSOANE CARE AU PARTICIPAT LA VOT  (TURUL AL 2-LEA)]]</f>
        <v>2261</v>
      </c>
      <c r="T1007" s="41">
        <f>Data[[#This Row],[TOTAL CHELTUIELI LEI]]/Data[[#This Row],[NUMĂRUL PERSOANELOR ÎNSCRISE ÎN LISTELE ELECTORALE]]</f>
        <v>4.3177314814814816</v>
      </c>
      <c r="U1007" s="41">
        <f>Data[[#This Row],[TOTAL CHELTUIELI EURO]]/Data[[#This Row],[NUMĂRUL PERSOANELOR ÎNSCRISE ÎN LISTELE ELECTORALE]]</f>
        <v>0.89207484999927322</v>
      </c>
      <c r="V1007" s="41">
        <f>Data[[#This Row],[TOTAL CHELTUIELI LEI]]/Data[[#This Row],[NUMĂRUL PERSOANELOR CARE AU PARTICIPAT LA VOT]]</f>
        <v>9.0746837682441406</v>
      </c>
      <c r="W1007" s="41">
        <f>Data[[#This Row],[TOTAL CHELTUIELI EURO]]/Data[[#This Row],[NUMĂRUL PERSOANELOR CARE AU PARTICIPAT LA VOT]]</f>
        <v>1.8748959253412412</v>
      </c>
      <c r="X1007" s="43">
        <v>4.8400999999999996</v>
      </c>
      <c r="Y1007" s="114" t="s">
        <v>2895</v>
      </c>
      <c r="Z1007" s="44">
        <v>4</v>
      </c>
      <c r="AA1007" s="115" t="s">
        <v>3105</v>
      </c>
      <c r="AB1007" s="44">
        <v>0</v>
      </c>
      <c r="AC1007" s="45"/>
    </row>
    <row r="1008" spans="1:29" ht="12" customHeight="1" x14ac:dyDescent="0.2">
      <c r="A1008" s="37">
        <v>1007</v>
      </c>
      <c r="B1008" s="38" t="s">
        <v>19</v>
      </c>
      <c r="C1008" s="39" t="s">
        <v>1846</v>
      </c>
      <c r="D1008" s="40">
        <v>44101</v>
      </c>
      <c r="E1008" s="38">
        <v>1</v>
      </c>
      <c r="F1008" s="38"/>
      <c r="G1008" s="38" t="s">
        <v>2</v>
      </c>
      <c r="H1008" s="38" t="s">
        <v>2</v>
      </c>
      <c r="I1008" s="63">
        <v>1440</v>
      </c>
      <c r="J1008" s="63">
        <v>4807</v>
      </c>
      <c r="K1008" s="63">
        <v>0</v>
      </c>
      <c r="L1008" s="41">
        <f>SUM(Data[[#This Row],[CHELTUIELI DE PERSONAL LEI]:[CHELTUIELI DE CAPITAL (ACTIVE NEFINANCIARE ) LEI]])</f>
        <v>6247</v>
      </c>
      <c r="M1008" s="41">
        <f>Data[[#This Row],[TOTAL CHELTUIELI LEI]]/Data[[#This Row],[CURS VALUTAR EURO BNR 22 07 2020]]</f>
        <v>1290.6758124832133</v>
      </c>
      <c r="N1008" s="49">
        <v>1816</v>
      </c>
      <c r="O1008" s="54"/>
      <c r="P1008" s="54">
        <v>1367</v>
      </c>
      <c r="Q1008" s="54"/>
      <c r="R1008" s="54">
        <f>Data[[#This Row],[PERSOANE ÎNSCRISE ÎN LISTELE ELECTORALE (TURUL 1)            ]]+Data[[#This Row],[PERSOANE ÎNSCRISE ÎN LISTELE ELECTORALE (TURUL AL 2-LEA)]]</f>
        <v>1816</v>
      </c>
      <c r="S1008" s="54">
        <f>Data[[#This Row],[PERSOANE CARE AU PARTICIPAT LA VOT (TURUL 1)]]+Data[[#This Row],[PERSOANE CARE AU PARTICIPAT LA VOT  (TURUL AL 2-LEA)]]</f>
        <v>1367</v>
      </c>
      <c r="T1008" s="41">
        <f>Data[[#This Row],[TOTAL CHELTUIELI LEI]]/Data[[#This Row],[NUMĂRUL PERSOANELOR ÎNSCRISE ÎN LISTELE ELECTORALE]]</f>
        <v>3.4399779735682818</v>
      </c>
      <c r="U1008" s="41">
        <f>Data[[#This Row],[TOTAL CHELTUIELI EURO]]/Data[[#This Row],[NUMĂRUL PERSOANELOR ÎNSCRISE ÎN LISTELE ELECTORALE]]</f>
        <v>0.71072456634538184</v>
      </c>
      <c r="V1008" s="41">
        <f>Data[[#This Row],[TOTAL CHELTUIELI LEI]]/Data[[#This Row],[NUMĂRUL PERSOANELOR CARE AU PARTICIPAT LA VOT]]</f>
        <v>4.5698610095098759</v>
      </c>
      <c r="W1008" s="41">
        <f>Data[[#This Row],[TOTAL CHELTUIELI EURO]]/Data[[#This Row],[NUMĂRUL PERSOANELOR CARE AU PARTICIPAT LA VOT]]</f>
        <v>0.94416665141420142</v>
      </c>
      <c r="X1008" s="43">
        <v>4.8400999999999996</v>
      </c>
      <c r="Y1008" s="114" t="s">
        <v>2884</v>
      </c>
      <c r="Z1008" s="44">
        <v>3</v>
      </c>
      <c r="AA1008" s="115" t="s">
        <v>3105</v>
      </c>
      <c r="AB1008" s="44">
        <v>0</v>
      </c>
      <c r="AC1008" s="45"/>
    </row>
    <row r="1009" spans="1:29" ht="12" customHeight="1" x14ac:dyDescent="0.2">
      <c r="A1009" s="37">
        <v>1008</v>
      </c>
      <c r="B1009" s="38" t="s">
        <v>19</v>
      </c>
      <c r="C1009" s="39" t="s">
        <v>1847</v>
      </c>
      <c r="D1009" s="40">
        <v>44101</v>
      </c>
      <c r="E1009" s="38">
        <v>1</v>
      </c>
      <c r="F1009" s="38"/>
      <c r="G1009" s="38" t="s">
        <v>2</v>
      </c>
      <c r="H1009" s="38" t="s">
        <v>2</v>
      </c>
      <c r="I1009" s="63">
        <v>126695</v>
      </c>
      <c r="J1009" s="63">
        <v>9334</v>
      </c>
      <c r="K1009" s="63">
        <v>0</v>
      </c>
      <c r="L1009" s="41">
        <f>SUM(Data[[#This Row],[CHELTUIELI DE PERSONAL LEI]:[CHELTUIELI DE CAPITAL (ACTIVE NEFINANCIARE ) LEI]])</f>
        <v>136029</v>
      </c>
      <c r="M1009" s="41">
        <f>Data[[#This Row],[TOTAL CHELTUIELI LEI]]/Data[[#This Row],[CURS VALUTAR EURO BNR 22 07 2020]]</f>
        <v>28104.584616020333</v>
      </c>
      <c r="N1009" s="49">
        <v>7168</v>
      </c>
      <c r="O1009" s="54"/>
      <c r="P1009" s="54">
        <v>4307</v>
      </c>
      <c r="Q1009" s="54"/>
      <c r="R1009" s="54">
        <f>Data[[#This Row],[PERSOANE ÎNSCRISE ÎN LISTELE ELECTORALE (TURUL 1)            ]]+Data[[#This Row],[PERSOANE ÎNSCRISE ÎN LISTELE ELECTORALE (TURUL AL 2-LEA)]]</f>
        <v>7168</v>
      </c>
      <c r="S1009" s="54">
        <f>Data[[#This Row],[PERSOANE CARE AU PARTICIPAT LA VOT (TURUL 1)]]+Data[[#This Row],[PERSOANE CARE AU PARTICIPAT LA VOT  (TURUL AL 2-LEA)]]</f>
        <v>4307</v>
      </c>
      <c r="T1009" s="41">
        <f>Data[[#This Row],[TOTAL CHELTUIELI LEI]]/Data[[#This Row],[NUMĂRUL PERSOANELOR ÎNSCRISE ÎN LISTELE ELECTORALE]]</f>
        <v>18.977260044642858</v>
      </c>
      <c r="U1009" s="41">
        <f>Data[[#This Row],[TOTAL CHELTUIELI EURO]]/Data[[#This Row],[NUMĂRUL PERSOANELOR ÎNSCRISE ÎN LISTELE ELECTORALE]]</f>
        <v>3.9208404877260508</v>
      </c>
      <c r="V1009" s="41">
        <f>Data[[#This Row],[TOTAL CHELTUIELI LEI]]/Data[[#This Row],[NUMĂRUL PERSOANELOR CARE AU PARTICIPAT LA VOT]]</f>
        <v>31.583236591595078</v>
      </c>
      <c r="W1009" s="41">
        <f>Data[[#This Row],[TOTAL CHELTUIELI EURO]]/Data[[#This Row],[NUMĂRUL PERSOANELOR CARE AU PARTICIPAT LA VOT]]</f>
        <v>6.5253272848897916</v>
      </c>
      <c r="X1009" s="43">
        <v>4.8400999999999996</v>
      </c>
      <c r="Y1009" s="114" t="s">
        <v>2917</v>
      </c>
      <c r="Z1009" s="44">
        <v>18</v>
      </c>
      <c r="AA1009" s="115" t="s">
        <v>3106</v>
      </c>
      <c r="AB1009" s="44">
        <v>3</v>
      </c>
      <c r="AC1009" s="45"/>
    </row>
    <row r="1010" spans="1:29" ht="12" customHeight="1" x14ac:dyDescent="0.2">
      <c r="A1010" s="37">
        <v>1009</v>
      </c>
      <c r="B1010" s="38" t="s">
        <v>19</v>
      </c>
      <c r="C1010" s="39" t="s">
        <v>36</v>
      </c>
      <c r="D1010" s="40">
        <v>44101</v>
      </c>
      <c r="E1010" s="38">
        <v>1</v>
      </c>
      <c r="F1010" s="38"/>
      <c r="G1010" s="38" t="s">
        <v>2</v>
      </c>
      <c r="H1010" s="38" t="s">
        <v>2</v>
      </c>
      <c r="I1010" s="63">
        <v>1500</v>
      </c>
      <c r="J1010" s="63">
        <v>8300</v>
      </c>
      <c r="K1010" s="63">
        <v>0</v>
      </c>
      <c r="L1010" s="41">
        <f>SUM(Data[[#This Row],[CHELTUIELI DE PERSONAL LEI]:[CHELTUIELI DE CAPITAL (ACTIVE NEFINANCIARE ) LEI]])</f>
        <v>9800</v>
      </c>
      <c r="M1010" s="41">
        <f>Data[[#This Row],[TOTAL CHELTUIELI LEI]]/Data[[#This Row],[CURS VALUTAR EURO BNR 22 07 2020]]</f>
        <v>2024.7515547199439</v>
      </c>
      <c r="N1010" s="49">
        <v>3015</v>
      </c>
      <c r="O1010" s="54"/>
      <c r="P1010" s="54">
        <v>1654</v>
      </c>
      <c r="Q1010" s="54"/>
      <c r="R1010" s="54">
        <f>Data[[#This Row],[PERSOANE ÎNSCRISE ÎN LISTELE ELECTORALE (TURUL 1)            ]]+Data[[#This Row],[PERSOANE ÎNSCRISE ÎN LISTELE ELECTORALE (TURUL AL 2-LEA)]]</f>
        <v>3015</v>
      </c>
      <c r="S1010" s="54">
        <f>Data[[#This Row],[PERSOANE CARE AU PARTICIPAT LA VOT (TURUL 1)]]+Data[[#This Row],[PERSOANE CARE AU PARTICIPAT LA VOT  (TURUL AL 2-LEA)]]</f>
        <v>1654</v>
      </c>
      <c r="T1010" s="41">
        <f>Data[[#This Row],[TOTAL CHELTUIELI LEI]]/Data[[#This Row],[NUMĂRUL PERSOANELOR ÎNSCRISE ÎN LISTELE ELECTORALE]]</f>
        <v>3.2504145936981756</v>
      </c>
      <c r="U1010" s="41">
        <f>Data[[#This Row],[TOTAL CHELTUIELI EURO]]/Data[[#This Row],[NUMĂRUL PERSOANELOR ÎNSCRISE ÎN LISTELE ELECTORALE]]</f>
        <v>0.67155938796681391</v>
      </c>
      <c r="V1010" s="41">
        <f>Data[[#This Row],[TOTAL CHELTUIELI LEI]]/Data[[#This Row],[NUMĂRUL PERSOANELOR CARE AU PARTICIPAT LA VOT]]</f>
        <v>5.9250302297460697</v>
      </c>
      <c r="W1010" s="41">
        <f>Data[[#This Row],[TOTAL CHELTUIELI EURO]]/Data[[#This Row],[NUMĂRUL PERSOANELOR CARE AU PARTICIPAT LA VOT]]</f>
        <v>1.2241545070858186</v>
      </c>
      <c r="X1010" s="43">
        <v>4.8400999999999996</v>
      </c>
      <c r="Y1010" s="114" t="s">
        <v>2884</v>
      </c>
      <c r="Z1010" s="44">
        <v>3</v>
      </c>
      <c r="AA1010" s="115" t="s">
        <v>3105</v>
      </c>
      <c r="AB1010" s="44">
        <v>0</v>
      </c>
      <c r="AC1010" s="45"/>
    </row>
    <row r="1011" spans="1:29" ht="12" customHeight="1" x14ac:dyDescent="0.2">
      <c r="A1011" s="37">
        <v>1010</v>
      </c>
      <c r="B1011" s="38" t="s">
        <v>19</v>
      </c>
      <c r="C1011" s="39" t="s">
        <v>1848</v>
      </c>
      <c r="D1011" s="40">
        <v>44101</v>
      </c>
      <c r="E1011" s="38">
        <v>1</v>
      </c>
      <c r="F1011" s="38"/>
      <c r="G1011" s="38" t="s">
        <v>2</v>
      </c>
      <c r="H1011" s="38" t="s">
        <v>2</v>
      </c>
      <c r="I1011" s="63">
        <v>3240</v>
      </c>
      <c r="J1011" s="63">
        <v>14145</v>
      </c>
      <c r="K1011" s="63">
        <v>0</v>
      </c>
      <c r="L1011" s="41">
        <f>SUM(Data[[#This Row],[CHELTUIELI DE PERSONAL LEI]:[CHELTUIELI DE CAPITAL (ACTIVE NEFINANCIARE ) LEI]])</f>
        <v>17385</v>
      </c>
      <c r="M1011" s="41">
        <f>Data[[#This Row],[TOTAL CHELTUIELI LEI]]/Data[[#This Row],[CURS VALUTAR EURO BNR 22 07 2020]]</f>
        <v>3591.8679366128804</v>
      </c>
      <c r="N1011" s="49">
        <v>2177</v>
      </c>
      <c r="O1011" s="54"/>
      <c r="P1011" s="54">
        <v>1304</v>
      </c>
      <c r="Q1011" s="54"/>
      <c r="R1011" s="54">
        <f>Data[[#This Row],[PERSOANE ÎNSCRISE ÎN LISTELE ELECTORALE (TURUL 1)            ]]+Data[[#This Row],[PERSOANE ÎNSCRISE ÎN LISTELE ELECTORALE (TURUL AL 2-LEA)]]</f>
        <v>2177</v>
      </c>
      <c r="S1011" s="54">
        <f>Data[[#This Row],[PERSOANE CARE AU PARTICIPAT LA VOT (TURUL 1)]]+Data[[#This Row],[PERSOANE CARE AU PARTICIPAT LA VOT  (TURUL AL 2-LEA)]]</f>
        <v>1304</v>
      </c>
      <c r="T1011" s="41">
        <f>Data[[#This Row],[TOTAL CHELTUIELI LEI]]/Data[[#This Row],[NUMĂRUL PERSOANELOR ÎNSCRISE ÎN LISTELE ELECTORALE]]</f>
        <v>7.9857602204869087</v>
      </c>
      <c r="U1011" s="41">
        <f>Data[[#This Row],[TOTAL CHELTUIELI EURO]]/Data[[#This Row],[NUMĂRUL PERSOANELOR ÎNSCRISE ÎN LISTELE ELECTORALE]]</f>
        <v>1.6499163695970971</v>
      </c>
      <c r="V1011" s="41">
        <f>Data[[#This Row],[TOTAL CHELTUIELI LEI]]/Data[[#This Row],[NUMĂRUL PERSOANELOR CARE AU PARTICIPAT LA VOT]]</f>
        <v>13.332055214723926</v>
      </c>
      <c r="W1011" s="41">
        <f>Data[[#This Row],[TOTAL CHELTUIELI EURO]]/Data[[#This Row],[NUMĂRUL PERSOANELOR CARE AU PARTICIPAT LA VOT]]</f>
        <v>2.7544999513902457</v>
      </c>
      <c r="X1011" s="43">
        <v>4.8400999999999996</v>
      </c>
      <c r="Y1011" s="114" t="s">
        <v>2886</v>
      </c>
      <c r="Z1011" s="44">
        <v>7</v>
      </c>
      <c r="AA1011" s="115" t="s">
        <v>3107</v>
      </c>
      <c r="AB1011" s="44">
        <v>1</v>
      </c>
      <c r="AC1011" s="45"/>
    </row>
    <row r="1012" spans="1:29" ht="12" customHeight="1" x14ac:dyDescent="0.2">
      <c r="A1012" s="37">
        <v>1011</v>
      </c>
      <c r="B1012" s="38" t="s">
        <v>19</v>
      </c>
      <c r="C1012" s="39" t="s">
        <v>1849</v>
      </c>
      <c r="D1012" s="40">
        <v>44101</v>
      </c>
      <c r="E1012" s="38">
        <v>1</v>
      </c>
      <c r="F1012" s="38"/>
      <c r="G1012" s="38" t="s">
        <v>2</v>
      </c>
      <c r="H1012" s="38" t="s">
        <v>2</v>
      </c>
      <c r="I1012" s="63">
        <v>0</v>
      </c>
      <c r="J1012" s="63">
        <v>2102.35</v>
      </c>
      <c r="K1012" s="63">
        <v>0</v>
      </c>
      <c r="L1012" s="41">
        <f>SUM(Data[[#This Row],[CHELTUIELI DE PERSONAL LEI]:[CHELTUIELI DE CAPITAL (ACTIVE NEFINANCIARE ) LEI]])</f>
        <v>2102.35</v>
      </c>
      <c r="M1012" s="41">
        <f>Data[[#This Row],[TOTAL CHELTUIELI LEI]]/Data[[#This Row],[CURS VALUTAR EURO BNR 22 07 2020]]</f>
        <v>434.36086031280348</v>
      </c>
      <c r="N1012" s="49">
        <v>2328</v>
      </c>
      <c r="O1012" s="54"/>
      <c r="P1012" s="54">
        <v>1317</v>
      </c>
      <c r="Q1012" s="54"/>
      <c r="R1012" s="54">
        <f>Data[[#This Row],[PERSOANE ÎNSCRISE ÎN LISTELE ELECTORALE (TURUL 1)            ]]+Data[[#This Row],[PERSOANE ÎNSCRISE ÎN LISTELE ELECTORALE (TURUL AL 2-LEA)]]</f>
        <v>2328</v>
      </c>
      <c r="S1012" s="54">
        <f>Data[[#This Row],[PERSOANE CARE AU PARTICIPAT LA VOT (TURUL 1)]]+Data[[#This Row],[PERSOANE CARE AU PARTICIPAT LA VOT  (TURUL AL 2-LEA)]]</f>
        <v>1317</v>
      </c>
      <c r="T1012" s="41">
        <f>Data[[#This Row],[TOTAL CHELTUIELI LEI]]/Data[[#This Row],[NUMĂRUL PERSOANELOR ÎNSCRISE ÎN LISTELE ELECTORALE]]</f>
        <v>0.90307130584192441</v>
      </c>
      <c r="U1012" s="41">
        <f>Data[[#This Row],[TOTAL CHELTUIELI EURO]]/Data[[#This Row],[NUMĂRUL PERSOANELOR ÎNSCRISE ÎN LISTELE ELECTORALE]]</f>
        <v>0.18658112556391901</v>
      </c>
      <c r="V1012" s="41">
        <f>Data[[#This Row],[TOTAL CHELTUIELI LEI]]/Data[[#This Row],[NUMĂRUL PERSOANELOR CARE AU PARTICIPAT LA VOT]]</f>
        <v>1.5963173880030372</v>
      </c>
      <c r="W1012" s="41">
        <f>Data[[#This Row],[TOTAL CHELTUIELI EURO]]/Data[[#This Row],[NUMĂRUL PERSOANELOR CARE AU PARTICIPAT LA VOT]]</f>
        <v>0.32981082787608462</v>
      </c>
      <c r="X1012" s="43">
        <v>4.8400999999999996</v>
      </c>
      <c r="Y1012" s="114" t="s">
        <v>2890</v>
      </c>
      <c r="Z1012" s="44">
        <v>0</v>
      </c>
      <c r="AA1012" s="115" t="s">
        <v>3105</v>
      </c>
      <c r="AB1012" s="44">
        <v>0</v>
      </c>
      <c r="AC1012" s="45"/>
    </row>
    <row r="1013" spans="1:29" ht="12" customHeight="1" x14ac:dyDescent="0.2">
      <c r="A1013" s="37">
        <v>1012</v>
      </c>
      <c r="B1013" s="38" t="s">
        <v>19</v>
      </c>
      <c r="C1013" s="39" t="s">
        <v>1850</v>
      </c>
      <c r="D1013" s="40">
        <v>44101</v>
      </c>
      <c r="E1013" s="38">
        <v>1</v>
      </c>
      <c r="F1013" s="38"/>
      <c r="G1013" s="38" t="s">
        <v>2</v>
      </c>
      <c r="H1013" s="38" t="s">
        <v>2</v>
      </c>
      <c r="I1013" s="63">
        <v>150505</v>
      </c>
      <c r="J1013" s="63">
        <v>4980</v>
      </c>
      <c r="K1013" s="63">
        <v>0</v>
      </c>
      <c r="L1013" s="41">
        <f>SUM(Data[[#This Row],[CHELTUIELI DE PERSONAL LEI]:[CHELTUIELI DE CAPITAL (ACTIVE NEFINANCIARE ) LEI]])</f>
        <v>155485</v>
      </c>
      <c r="M1013" s="41">
        <f>Data[[#This Row],[TOTAL CHELTUIELI LEI]]/Data[[#This Row],[CURS VALUTAR EURO BNR 22 07 2020]]</f>
        <v>32124.336274043926</v>
      </c>
      <c r="N1013" s="49">
        <v>4279</v>
      </c>
      <c r="O1013" s="54"/>
      <c r="P1013" s="54">
        <v>2654</v>
      </c>
      <c r="Q1013" s="54"/>
      <c r="R1013" s="54">
        <f>Data[[#This Row],[PERSOANE ÎNSCRISE ÎN LISTELE ELECTORALE (TURUL 1)            ]]+Data[[#This Row],[PERSOANE ÎNSCRISE ÎN LISTELE ELECTORALE (TURUL AL 2-LEA)]]</f>
        <v>4279</v>
      </c>
      <c r="S1013" s="54">
        <f>Data[[#This Row],[PERSOANE CARE AU PARTICIPAT LA VOT (TURUL 1)]]+Data[[#This Row],[PERSOANE CARE AU PARTICIPAT LA VOT  (TURUL AL 2-LEA)]]</f>
        <v>2654</v>
      </c>
      <c r="T1013" s="41">
        <f>Data[[#This Row],[TOTAL CHELTUIELI LEI]]/Data[[#This Row],[NUMĂRUL PERSOANELOR ÎNSCRISE ÎN LISTELE ELECTORALE]]</f>
        <v>36.336760925449873</v>
      </c>
      <c r="U1013" s="41">
        <f>Data[[#This Row],[TOTAL CHELTUIELI EURO]]/Data[[#This Row],[NUMĂRUL PERSOANELOR ÎNSCRISE ÎN LISTELE ELECTORALE]]</f>
        <v>7.5074401201317889</v>
      </c>
      <c r="V1013" s="41">
        <f>Data[[#This Row],[TOTAL CHELTUIELI LEI]]/Data[[#This Row],[NUMĂRUL PERSOANELOR CARE AU PARTICIPAT LA VOT]]</f>
        <v>58.585154483798043</v>
      </c>
      <c r="W1013" s="41">
        <f>Data[[#This Row],[TOTAL CHELTUIELI EURO]]/Data[[#This Row],[NUMĂRUL PERSOANELOR CARE AU PARTICIPAT LA VOT]]</f>
        <v>12.104120675977365</v>
      </c>
      <c r="X1013" s="43">
        <v>4.8400999999999996</v>
      </c>
      <c r="Y1013" s="114" t="s">
        <v>2924</v>
      </c>
      <c r="Z1013" s="44">
        <v>36</v>
      </c>
      <c r="AA1013" s="115" t="s">
        <v>3113</v>
      </c>
      <c r="AB1013" s="44">
        <v>7</v>
      </c>
      <c r="AC1013" s="45"/>
    </row>
    <row r="1014" spans="1:29" ht="12" customHeight="1" x14ac:dyDescent="0.2">
      <c r="A1014" s="37">
        <v>1013</v>
      </c>
      <c r="B1014" s="38" t="s">
        <v>19</v>
      </c>
      <c r="C1014" s="39" t="s">
        <v>1851</v>
      </c>
      <c r="D1014" s="40">
        <v>44101</v>
      </c>
      <c r="E1014" s="38">
        <v>1</v>
      </c>
      <c r="F1014" s="38"/>
      <c r="G1014" s="38" t="s">
        <v>2</v>
      </c>
      <c r="H1014" s="38" t="s">
        <v>2</v>
      </c>
      <c r="I1014" s="63">
        <v>92100</v>
      </c>
      <c r="J1014" s="63">
        <v>1548</v>
      </c>
      <c r="K1014" s="63">
        <v>0</v>
      </c>
      <c r="L1014" s="41">
        <f>SUM(Data[[#This Row],[CHELTUIELI DE PERSONAL LEI]:[CHELTUIELI DE CAPITAL (ACTIVE NEFINANCIARE ) LEI]])</f>
        <v>93648</v>
      </c>
      <c r="M1014" s="41">
        <f>Data[[#This Row],[TOTAL CHELTUIELI LEI]]/Data[[#This Row],[CURS VALUTAR EURO BNR 22 07 2020]]</f>
        <v>19348.360571062582</v>
      </c>
      <c r="N1014" s="49">
        <v>1678</v>
      </c>
      <c r="O1014" s="54"/>
      <c r="P1014" s="54">
        <v>853</v>
      </c>
      <c r="Q1014" s="54"/>
      <c r="R1014" s="54">
        <f>Data[[#This Row],[PERSOANE ÎNSCRISE ÎN LISTELE ELECTORALE (TURUL 1)            ]]+Data[[#This Row],[PERSOANE ÎNSCRISE ÎN LISTELE ELECTORALE (TURUL AL 2-LEA)]]</f>
        <v>1678</v>
      </c>
      <c r="S1014" s="54">
        <f>Data[[#This Row],[PERSOANE CARE AU PARTICIPAT LA VOT (TURUL 1)]]+Data[[#This Row],[PERSOANE CARE AU PARTICIPAT LA VOT  (TURUL AL 2-LEA)]]</f>
        <v>853</v>
      </c>
      <c r="T1014" s="41">
        <f>Data[[#This Row],[TOTAL CHELTUIELI LEI]]/Data[[#This Row],[NUMĂRUL PERSOANELOR ÎNSCRISE ÎN LISTELE ELECTORALE]]</f>
        <v>55.809296781883191</v>
      </c>
      <c r="U1014" s="41">
        <f>Data[[#This Row],[TOTAL CHELTUIELI EURO]]/Data[[#This Row],[NUMĂRUL PERSOANELOR ÎNSCRISE ÎN LISTELE ELECTORALE]]</f>
        <v>11.530608206831097</v>
      </c>
      <c r="V1014" s="41">
        <f>Data[[#This Row],[TOTAL CHELTUIELI LEI]]/Data[[#This Row],[NUMĂRUL PERSOANELOR CARE AU PARTICIPAT LA VOT]]</f>
        <v>109.78663540445487</v>
      </c>
      <c r="W1014" s="41">
        <f>Data[[#This Row],[TOTAL CHELTUIELI EURO]]/Data[[#This Row],[NUMĂRUL PERSOANELOR CARE AU PARTICIPAT LA VOT]]</f>
        <v>22.682720481902205</v>
      </c>
      <c r="X1014" s="43">
        <v>4.8400999999999996</v>
      </c>
      <c r="Y1014" s="114" t="s">
        <v>2928</v>
      </c>
      <c r="Z1014" s="44">
        <v>55</v>
      </c>
      <c r="AA1014" s="115" t="s">
        <v>3126</v>
      </c>
      <c r="AB1014" s="44">
        <v>11</v>
      </c>
      <c r="AC1014" s="45"/>
    </row>
    <row r="1015" spans="1:29" ht="12" customHeight="1" x14ac:dyDescent="0.2">
      <c r="A1015" s="37">
        <v>1014</v>
      </c>
      <c r="B1015" s="38" t="s">
        <v>19</v>
      </c>
      <c r="C1015" s="39" t="s">
        <v>1852</v>
      </c>
      <c r="D1015" s="40">
        <v>44101</v>
      </c>
      <c r="E1015" s="38">
        <v>1</v>
      </c>
      <c r="F1015" s="38"/>
      <c r="G1015" s="38" t="s">
        <v>2</v>
      </c>
      <c r="H1015" s="38" t="s">
        <v>2</v>
      </c>
      <c r="I1015" s="63">
        <v>4206</v>
      </c>
      <c r="J1015" s="63">
        <v>8111</v>
      </c>
      <c r="K1015" s="63">
        <v>0</v>
      </c>
      <c r="L1015" s="41">
        <f>SUM(Data[[#This Row],[CHELTUIELI DE PERSONAL LEI]:[CHELTUIELI DE CAPITAL (ACTIVE NEFINANCIARE ) LEI]])</f>
        <v>12317</v>
      </c>
      <c r="M1015" s="41">
        <f>Data[[#This Row],[TOTAL CHELTUIELI LEI]]/Data[[#This Row],[CURS VALUTAR EURO BNR 22 07 2020]]</f>
        <v>2544.7821326005665</v>
      </c>
      <c r="N1015" s="49">
        <v>4120</v>
      </c>
      <c r="O1015" s="54"/>
      <c r="P1015" s="54">
        <v>2237</v>
      </c>
      <c r="Q1015" s="54"/>
      <c r="R1015" s="54">
        <f>Data[[#This Row],[PERSOANE ÎNSCRISE ÎN LISTELE ELECTORALE (TURUL 1)            ]]+Data[[#This Row],[PERSOANE ÎNSCRISE ÎN LISTELE ELECTORALE (TURUL AL 2-LEA)]]</f>
        <v>4120</v>
      </c>
      <c r="S1015" s="54">
        <f>Data[[#This Row],[PERSOANE CARE AU PARTICIPAT LA VOT (TURUL 1)]]+Data[[#This Row],[PERSOANE CARE AU PARTICIPAT LA VOT  (TURUL AL 2-LEA)]]</f>
        <v>2237</v>
      </c>
      <c r="T1015" s="41">
        <f>Data[[#This Row],[TOTAL CHELTUIELI LEI]]/Data[[#This Row],[NUMĂRUL PERSOANELOR ÎNSCRISE ÎN LISTELE ELECTORALE]]</f>
        <v>2.9895631067961164</v>
      </c>
      <c r="U1015" s="41">
        <f>Data[[#This Row],[TOTAL CHELTUIELI EURO]]/Data[[#This Row],[NUMĂRUL PERSOANELOR ÎNSCRISE ÎN LISTELE ELECTORALE]]</f>
        <v>0.61766556616518609</v>
      </c>
      <c r="V1015" s="41">
        <f>Data[[#This Row],[TOTAL CHELTUIELI LEI]]/Data[[#This Row],[NUMĂRUL PERSOANELOR CARE AU PARTICIPAT LA VOT]]</f>
        <v>5.5060348681269558</v>
      </c>
      <c r="W1015" s="41">
        <f>Data[[#This Row],[TOTAL CHELTUIELI EURO]]/Data[[#This Row],[NUMĂRUL PERSOANELOR CARE AU PARTICIPAT LA VOT]]</f>
        <v>1.1375870060798241</v>
      </c>
      <c r="X1015" s="43">
        <v>4.8400999999999996</v>
      </c>
      <c r="Y1015" s="114" t="s">
        <v>2891</v>
      </c>
      <c r="Z1015" s="44">
        <v>2</v>
      </c>
      <c r="AA1015" s="115" t="s">
        <v>3105</v>
      </c>
      <c r="AB1015" s="44">
        <v>0</v>
      </c>
      <c r="AC1015" s="45"/>
    </row>
    <row r="1016" spans="1:29" ht="12" customHeight="1" x14ac:dyDescent="0.2">
      <c r="A1016" s="37">
        <v>1015</v>
      </c>
      <c r="B1016" s="38" t="s">
        <v>19</v>
      </c>
      <c r="C1016" s="39" t="s">
        <v>1853</v>
      </c>
      <c r="D1016" s="40">
        <v>44101</v>
      </c>
      <c r="E1016" s="38">
        <v>1</v>
      </c>
      <c r="F1016" s="38"/>
      <c r="G1016" s="38" t="s">
        <v>2</v>
      </c>
      <c r="H1016" s="38" t="s">
        <v>2</v>
      </c>
      <c r="I1016" s="63">
        <v>5569</v>
      </c>
      <c r="J1016" s="63">
        <v>2888</v>
      </c>
      <c r="K1016" s="63">
        <v>0</v>
      </c>
      <c r="L1016" s="41">
        <f>SUM(Data[[#This Row],[CHELTUIELI DE PERSONAL LEI]:[CHELTUIELI DE CAPITAL (ACTIVE NEFINANCIARE ) LEI]])</f>
        <v>8457</v>
      </c>
      <c r="M1016" s="41">
        <f>Data[[#This Row],[TOTAL CHELTUIELI LEI]]/Data[[#This Row],[CURS VALUTAR EURO BNR 22 07 2020]]</f>
        <v>1747.2779488027109</v>
      </c>
      <c r="N1016" s="49">
        <v>1085</v>
      </c>
      <c r="O1016" s="54"/>
      <c r="P1016" s="54">
        <v>840</v>
      </c>
      <c r="Q1016" s="54"/>
      <c r="R1016" s="54">
        <f>Data[[#This Row],[PERSOANE ÎNSCRISE ÎN LISTELE ELECTORALE (TURUL 1)            ]]+Data[[#This Row],[PERSOANE ÎNSCRISE ÎN LISTELE ELECTORALE (TURUL AL 2-LEA)]]</f>
        <v>1085</v>
      </c>
      <c r="S1016" s="54">
        <f>Data[[#This Row],[PERSOANE CARE AU PARTICIPAT LA VOT (TURUL 1)]]+Data[[#This Row],[PERSOANE CARE AU PARTICIPAT LA VOT  (TURUL AL 2-LEA)]]</f>
        <v>840</v>
      </c>
      <c r="T1016" s="41">
        <f>Data[[#This Row],[TOTAL CHELTUIELI LEI]]/Data[[#This Row],[NUMĂRUL PERSOANELOR ÎNSCRISE ÎN LISTELE ELECTORALE]]</f>
        <v>7.7944700460829495</v>
      </c>
      <c r="U1016" s="41">
        <f>Data[[#This Row],[TOTAL CHELTUIELI EURO]]/Data[[#This Row],[NUMĂRUL PERSOANELOR ÎNSCRISE ÎN LISTELE ELECTORALE]]</f>
        <v>1.6103944228596414</v>
      </c>
      <c r="V1016" s="41">
        <f>Data[[#This Row],[TOTAL CHELTUIELI LEI]]/Data[[#This Row],[NUMĂRUL PERSOANELOR CARE AU PARTICIPAT LA VOT]]</f>
        <v>10.067857142857143</v>
      </c>
      <c r="W1016" s="41">
        <f>Data[[#This Row],[TOTAL CHELTUIELI EURO]]/Data[[#This Row],[NUMĂRUL PERSOANELOR CARE AU PARTICIPAT LA VOT]]</f>
        <v>2.0800927961937035</v>
      </c>
      <c r="X1016" s="43">
        <v>4.8400999999999996</v>
      </c>
      <c r="Y1016" s="114" t="s">
        <v>2886</v>
      </c>
      <c r="Z1016" s="44">
        <v>7</v>
      </c>
      <c r="AA1016" s="115" t="s">
        <v>3107</v>
      </c>
      <c r="AB1016" s="44">
        <v>1</v>
      </c>
      <c r="AC1016" s="45"/>
    </row>
    <row r="1017" spans="1:29" ht="12" customHeight="1" x14ac:dyDescent="0.2">
      <c r="A1017" s="37">
        <v>1016</v>
      </c>
      <c r="B1017" s="38" t="s">
        <v>19</v>
      </c>
      <c r="C1017" s="39" t="s">
        <v>1854</v>
      </c>
      <c r="D1017" s="40">
        <v>44101</v>
      </c>
      <c r="E1017" s="38">
        <v>1</v>
      </c>
      <c r="F1017" s="38"/>
      <c r="G1017" s="38" t="s">
        <v>2</v>
      </c>
      <c r="H1017" s="38" t="s">
        <v>2</v>
      </c>
      <c r="I1017" s="63">
        <v>0</v>
      </c>
      <c r="J1017" s="63">
        <v>4508.1899999999996</v>
      </c>
      <c r="K1017" s="63">
        <v>0</v>
      </c>
      <c r="L1017" s="41">
        <f>SUM(Data[[#This Row],[CHELTUIELI DE PERSONAL LEI]:[CHELTUIELI DE CAPITAL (ACTIVE NEFINANCIARE ) LEI]])</f>
        <v>4508.1899999999996</v>
      </c>
      <c r="M1017" s="41">
        <f>Data[[#This Row],[TOTAL CHELTUIELI LEI]]/Data[[#This Row],[CURS VALUTAR EURO BNR 22 07 2020]]</f>
        <v>931.42497055845956</v>
      </c>
      <c r="N1017" s="49">
        <v>2598</v>
      </c>
      <c r="O1017" s="54"/>
      <c r="P1017" s="54">
        <v>1120</v>
      </c>
      <c r="Q1017" s="54"/>
      <c r="R1017" s="54">
        <f>Data[[#This Row],[PERSOANE ÎNSCRISE ÎN LISTELE ELECTORALE (TURUL 1)            ]]+Data[[#This Row],[PERSOANE ÎNSCRISE ÎN LISTELE ELECTORALE (TURUL AL 2-LEA)]]</f>
        <v>2598</v>
      </c>
      <c r="S1017" s="54">
        <f>Data[[#This Row],[PERSOANE CARE AU PARTICIPAT LA VOT (TURUL 1)]]+Data[[#This Row],[PERSOANE CARE AU PARTICIPAT LA VOT  (TURUL AL 2-LEA)]]</f>
        <v>1120</v>
      </c>
      <c r="T1017" s="41">
        <f>Data[[#This Row],[TOTAL CHELTUIELI LEI]]/Data[[#This Row],[NUMĂRUL PERSOANELOR ÎNSCRISE ÎN LISTELE ELECTORALE]]</f>
        <v>1.7352540415704387</v>
      </c>
      <c r="U1017" s="41">
        <f>Data[[#This Row],[TOTAL CHELTUIELI EURO]]/Data[[#This Row],[NUMĂRUL PERSOANELOR ÎNSCRISE ÎN LISTELE ELECTORALE]]</f>
        <v>0.35851615494936856</v>
      </c>
      <c r="V1017" s="41">
        <f>Data[[#This Row],[TOTAL CHELTUIELI LEI]]/Data[[#This Row],[NUMĂRUL PERSOANELOR CARE AU PARTICIPAT LA VOT]]</f>
        <v>4.0251696428571426</v>
      </c>
      <c r="W1017" s="41">
        <f>Data[[#This Row],[TOTAL CHELTUIELI EURO]]/Data[[#This Row],[NUMĂRUL PERSOANELOR CARE AU PARTICIPAT LA VOT]]</f>
        <v>0.83162943799862465</v>
      </c>
      <c r="X1017" s="43">
        <v>4.8400999999999996</v>
      </c>
      <c r="Y1017" s="114" t="s">
        <v>2894</v>
      </c>
      <c r="Z1017" s="44">
        <v>1</v>
      </c>
      <c r="AA1017" s="115" t="s">
        <v>3105</v>
      </c>
      <c r="AB1017" s="44">
        <v>0</v>
      </c>
      <c r="AC1017" s="45"/>
    </row>
    <row r="1018" spans="1:29" ht="12" customHeight="1" x14ac:dyDescent="0.2">
      <c r="A1018" s="37">
        <v>1017</v>
      </c>
      <c r="B1018" s="38" t="s">
        <v>19</v>
      </c>
      <c r="C1018" s="39" t="s">
        <v>1855</v>
      </c>
      <c r="D1018" s="40">
        <v>44101</v>
      </c>
      <c r="E1018" s="38">
        <v>1</v>
      </c>
      <c r="F1018" s="38"/>
      <c r="G1018" s="38" t="s">
        <v>2</v>
      </c>
      <c r="H1018" s="38" t="s">
        <v>2</v>
      </c>
      <c r="I1018" s="63">
        <v>800</v>
      </c>
      <c r="J1018" s="63">
        <v>1125.97</v>
      </c>
      <c r="K1018" s="63">
        <v>0</v>
      </c>
      <c r="L1018" s="41">
        <f>SUM(Data[[#This Row],[CHELTUIELI DE PERSONAL LEI]:[CHELTUIELI DE CAPITAL (ACTIVE NEFINANCIARE ) LEI]])</f>
        <v>1925.97</v>
      </c>
      <c r="M1018" s="41">
        <f>Data[[#This Row],[TOTAL CHELTUIELI LEI]]/Data[[#This Row],[CURS VALUTAR EURO BNR 22 07 2020]]</f>
        <v>397.91946447387454</v>
      </c>
      <c r="N1018" s="49">
        <v>2806</v>
      </c>
      <c r="O1018" s="54"/>
      <c r="P1018" s="54">
        <v>1641</v>
      </c>
      <c r="Q1018" s="54"/>
      <c r="R1018" s="54">
        <f>Data[[#This Row],[PERSOANE ÎNSCRISE ÎN LISTELE ELECTORALE (TURUL 1)            ]]+Data[[#This Row],[PERSOANE ÎNSCRISE ÎN LISTELE ELECTORALE (TURUL AL 2-LEA)]]</f>
        <v>2806</v>
      </c>
      <c r="S1018" s="54">
        <f>Data[[#This Row],[PERSOANE CARE AU PARTICIPAT LA VOT (TURUL 1)]]+Data[[#This Row],[PERSOANE CARE AU PARTICIPAT LA VOT  (TURUL AL 2-LEA)]]</f>
        <v>1641</v>
      </c>
      <c r="T1018" s="41">
        <f>Data[[#This Row],[TOTAL CHELTUIELI LEI]]/Data[[#This Row],[NUMĂRUL PERSOANELOR ÎNSCRISE ÎN LISTELE ELECTORALE]]</f>
        <v>0.68637562366357807</v>
      </c>
      <c r="U1018" s="41">
        <f>Data[[#This Row],[TOTAL CHELTUIELI EURO]]/Data[[#This Row],[NUMĂRUL PERSOANELOR ÎNSCRISE ÎN LISTELE ELECTORALE]]</f>
        <v>0.14181021542190825</v>
      </c>
      <c r="V1018" s="41">
        <f>Data[[#This Row],[TOTAL CHELTUIELI LEI]]/Data[[#This Row],[NUMĂRUL PERSOANELOR CARE AU PARTICIPAT LA VOT]]</f>
        <v>1.173656307129799</v>
      </c>
      <c r="W1018" s="41">
        <f>Data[[#This Row],[TOTAL CHELTUIELI EURO]]/Data[[#This Row],[NUMĂRUL PERSOANELOR CARE AU PARTICIPAT LA VOT]]</f>
        <v>0.24248596250693147</v>
      </c>
      <c r="X1018" s="43">
        <v>4.8400999999999996</v>
      </c>
      <c r="Y1018" s="114" t="s">
        <v>2890</v>
      </c>
      <c r="Z1018" s="44">
        <v>0</v>
      </c>
      <c r="AA1018" s="115" t="s">
        <v>3105</v>
      </c>
      <c r="AB1018" s="44">
        <v>0</v>
      </c>
      <c r="AC1018" s="45"/>
    </row>
    <row r="1019" spans="1:29" ht="12" customHeight="1" x14ac:dyDescent="0.2">
      <c r="A1019" s="37">
        <v>1018</v>
      </c>
      <c r="B1019" s="38" t="s">
        <v>19</v>
      </c>
      <c r="C1019" s="39" t="s">
        <v>1856</v>
      </c>
      <c r="D1019" s="40">
        <v>44101</v>
      </c>
      <c r="E1019" s="38">
        <v>1</v>
      </c>
      <c r="F1019" s="38"/>
      <c r="G1019" s="38" t="s">
        <v>2</v>
      </c>
      <c r="H1019" s="38" t="s">
        <v>2</v>
      </c>
      <c r="I1019" s="63">
        <v>130030</v>
      </c>
      <c r="J1019" s="63">
        <v>1613</v>
      </c>
      <c r="K1019" s="63">
        <v>0</v>
      </c>
      <c r="L1019" s="41">
        <f>SUM(Data[[#This Row],[CHELTUIELI DE PERSONAL LEI]:[CHELTUIELI DE CAPITAL (ACTIVE NEFINANCIARE ) LEI]])</f>
        <v>131643</v>
      </c>
      <c r="M1019" s="41">
        <f>Data[[#This Row],[TOTAL CHELTUIELI LEI]]/Data[[#This Row],[CURS VALUTAR EURO BNR 22 07 2020]]</f>
        <v>27198.404991632407</v>
      </c>
      <c r="N1019" s="49">
        <v>2480</v>
      </c>
      <c r="O1019" s="54"/>
      <c r="P1019" s="54">
        <v>1618</v>
      </c>
      <c r="Q1019" s="54"/>
      <c r="R1019" s="54">
        <f>Data[[#This Row],[PERSOANE ÎNSCRISE ÎN LISTELE ELECTORALE (TURUL 1)            ]]+Data[[#This Row],[PERSOANE ÎNSCRISE ÎN LISTELE ELECTORALE (TURUL AL 2-LEA)]]</f>
        <v>2480</v>
      </c>
      <c r="S1019" s="54">
        <f>Data[[#This Row],[PERSOANE CARE AU PARTICIPAT LA VOT (TURUL 1)]]+Data[[#This Row],[PERSOANE CARE AU PARTICIPAT LA VOT  (TURUL AL 2-LEA)]]</f>
        <v>1618</v>
      </c>
      <c r="T1019" s="41">
        <f>Data[[#This Row],[TOTAL CHELTUIELI LEI]]/Data[[#This Row],[NUMĂRUL PERSOANELOR ÎNSCRISE ÎN LISTELE ELECTORALE]]</f>
        <v>53.081854838709674</v>
      </c>
      <c r="U1019" s="41">
        <f>Data[[#This Row],[TOTAL CHELTUIELI EURO]]/Data[[#This Row],[NUMĂRUL PERSOANELOR ÎNSCRISE ÎN LISTELE ELECTORALE]]</f>
        <v>10.967098786948551</v>
      </c>
      <c r="V1019" s="41">
        <f>Data[[#This Row],[TOTAL CHELTUIELI LEI]]/Data[[#This Row],[NUMĂRUL PERSOANELOR CARE AU PARTICIPAT LA VOT]]</f>
        <v>81.361557478368354</v>
      </c>
      <c r="W1019" s="41">
        <f>Data[[#This Row],[TOTAL CHELTUIELI EURO]]/Data[[#This Row],[NUMĂRUL PERSOANELOR CARE AU PARTICIPAT LA VOT]]</f>
        <v>16.809891836608411</v>
      </c>
      <c r="X1019" s="43">
        <v>4.8400999999999996</v>
      </c>
      <c r="Y1019" s="114" t="s">
        <v>2934</v>
      </c>
      <c r="Z1019" s="44">
        <v>53</v>
      </c>
      <c r="AA1019" s="115" t="s">
        <v>3127</v>
      </c>
      <c r="AB1019" s="44">
        <v>10</v>
      </c>
      <c r="AC1019" s="45"/>
    </row>
    <row r="1020" spans="1:29" ht="12" customHeight="1" x14ac:dyDescent="0.2">
      <c r="A1020" s="37">
        <v>1019</v>
      </c>
      <c r="B1020" s="38" t="s">
        <v>19</v>
      </c>
      <c r="C1020" s="39" t="s">
        <v>1857</v>
      </c>
      <c r="D1020" s="40">
        <v>44101</v>
      </c>
      <c r="E1020" s="38">
        <v>1</v>
      </c>
      <c r="F1020" s="38"/>
      <c r="G1020" s="38" t="s">
        <v>2</v>
      </c>
      <c r="H1020" s="38" t="s">
        <v>2</v>
      </c>
      <c r="I1020" s="63">
        <v>24700</v>
      </c>
      <c r="J1020" s="63">
        <v>11565.17</v>
      </c>
      <c r="K1020" s="63">
        <v>0</v>
      </c>
      <c r="L1020" s="41">
        <f>SUM(Data[[#This Row],[CHELTUIELI DE PERSONAL LEI]:[CHELTUIELI DE CAPITAL (ACTIVE NEFINANCIARE ) LEI]])</f>
        <v>36265.17</v>
      </c>
      <c r="M1020" s="41">
        <f>Data[[#This Row],[TOTAL CHELTUIELI LEI]]/Data[[#This Row],[CURS VALUTAR EURO BNR 22 07 2020]]</f>
        <v>7492.6489122125577</v>
      </c>
      <c r="N1020" s="49">
        <v>7378</v>
      </c>
      <c r="O1020" s="54"/>
      <c r="P1020" s="54">
        <v>3463</v>
      </c>
      <c r="Q1020" s="54"/>
      <c r="R1020" s="54">
        <f>Data[[#This Row],[PERSOANE ÎNSCRISE ÎN LISTELE ELECTORALE (TURUL 1)            ]]+Data[[#This Row],[PERSOANE ÎNSCRISE ÎN LISTELE ELECTORALE (TURUL AL 2-LEA)]]</f>
        <v>7378</v>
      </c>
      <c r="S1020" s="54">
        <f>Data[[#This Row],[PERSOANE CARE AU PARTICIPAT LA VOT (TURUL 1)]]+Data[[#This Row],[PERSOANE CARE AU PARTICIPAT LA VOT  (TURUL AL 2-LEA)]]</f>
        <v>3463</v>
      </c>
      <c r="T1020" s="41">
        <f>Data[[#This Row],[TOTAL CHELTUIELI LEI]]/Data[[#This Row],[NUMĂRUL PERSOANELOR ÎNSCRISE ÎN LISTELE ELECTORALE]]</f>
        <v>4.9153117375982651</v>
      </c>
      <c r="U1020" s="41">
        <f>Data[[#This Row],[TOTAL CHELTUIELI EURO]]/Data[[#This Row],[NUMĂRUL PERSOANELOR ÎNSCRISE ÎN LISTELE ELECTORALE]]</f>
        <v>1.0155392941464567</v>
      </c>
      <c r="V1020" s="41">
        <f>Data[[#This Row],[TOTAL CHELTUIELI LEI]]/Data[[#This Row],[NUMĂRUL PERSOANELOR CARE AU PARTICIPAT LA VOT]]</f>
        <v>10.472183078255847</v>
      </c>
      <c r="W1020" s="41">
        <f>Data[[#This Row],[TOTAL CHELTUIELI EURO]]/Data[[#This Row],[NUMĂRUL PERSOANELOR CARE AU PARTICIPAT LA VOT]]</f>
        <v>2.1636294866337158</v>
      </c>
      <c r="X1020" s="43">
        <v>4.8400999999999996</v>
      </c>
      <c r="Y1020" s="114" t="s">
        <v>2895</v>
      </c>
      <c r="Z1020" s="44">
        <v>4</v>
      </c>
      <c r="AA1020" s="115" t="s">
        <v>3107</v>
      </c>
      <c r="AB1020" s="44">
        <v>1</v>
      </c>
      <c r="AC1020" s="45"/>
    </row>
    <row r="1021" spans="1:29" ht="12" customHeight="1" x14ac:dyDescent="0.2">
      <c r="A1021" s="37">
        <v>1020</v>
      </c>
      <c r="B1021" s="38" t="s">
        <v>19</v>
      </c>
      <c r="C1021" s="39" t="s">
        <v>1858</v>
      </c>
      <c r="D1021" s="40">
        <v>44101</v>
      </c>
      <c r="E1021" s="38">
        <v>1</v>
      </c>
      <c r="F1021" s="38"/>
      <c r="G1021" s="38" t="s">
        <v>2</v>
      </c>
      <c r="H1021" s="38" t="s">
        <v>2</v>
      </c>
      <c r="I1021" s="63">
        <v>12500</v>
      </c>
      <c r="J1021" s="63">
        <v>5450</v>
      </c>
      <c r="K1021" s="63">
        <v>0</v>
      </c>
      <c r="L1021" s="41">
        <f>SUM(Data[[#This Row],[CHELTUIELI DE PERSONAL LEI]:[CHELTUIELI DE CAPITAL (ACTIVE NEFINANCIARE ) LEI]])</f>
        <v>17950</v>
      </c>
      <c r="M1021" s="41">
        <f>Data[[#This Row],[TOTAL CHELTUIELI LEI]]/Data[[#This Row],[CURS VALUTAR EURO BNR 22 07 2020]]</f>
        <v>3708.6010619615299</v>
      </c>
      <c r="N1021" s="49">
        <v>4411</v>
      </c>
      <c r="O1021" s="54"/>
      <c r="P1021" s="54">
        <v>3278</v>
      </c>
      <c r="Q1021" s="54"/>
      <c r="R1021" s="54">
        <f>Data[[#This Row],[PERSOANE ÎNSCRISE ÎN LISTELE ELECTORALE (TURUL 1)            ]]+Data[[#This Row],[PERSOANE ÎNSCRISE ÎN LISTELE ELECTORALE (TURUL AL 2-LEA)]]</f>
        <v>4411</v>
      </c>
      <c r="S1021" s="54">
        <f>Data[[#This Row],[PERSOANE CARE AU PARTICIPAT LA VOT (TURUL 1)]]+Data[[#This Row],[PERSOANE CARE AU PARTICIPAT LA VOT  (TURUL AL 2-LEA)]]</f>
        <v>3278</v>
      </c>
      <c r="T1021" s="41">
        <f>Data[[#This Row],[TOTAL CHELTUIELI LEI]]/Data[[#This Row],[NUMĂRUL PERSOANELOR ÎNSCRISE ÎN LISTELE ELECTORALE]]</f>
        <v>4.0693720244842435</v>
      </c>
      <c r="U1021" s="41">
        <f>Data[[#This Row],[TOTAL CHELTUIELI EURO]]/Data[[#This Row],[NUMĂRUL PERSOANELOR ÎNSCRISE ÎN LISTELE ELECTORALE]]</f>
        <v>0.84076197278656317</v>
      </c>
      <c r="V1021" s="41">
        <f>Data[[#This Row],[TOTAL CHELTUIELI LEI]]/Data[[#This Row],[NUMĂRUL PERSOANELOR CARE AU PARTICIPAT LA VOT]]</f>
        <v>5.4758999389871876</v>
      </c>
      <c r="W1021" s="41">
        <f>Data[[#This Row],[TOTAL CHELTUIELI EURO]]/Data[[#This Row],[NUMĂRUL PERSOANELOR CARE AU PARTICIPAT LA VOT]]</f>
        <v>1.1313609096893014</v>
      </c>
      <c r="X1021" s="43">
        <v>4.8400999999999996</v>
      </c>
      <c r="Y1021" s="114" t="s">
        <v>2895</v>
      </c>
      <c r="Z1021" s="44">
        <v>4</v>
      </c>
      <c r="AA1021" s="115" t="s">
        <v>3105</v>
      </c>
      <c r="AB1021" s="44">
        <v>0</v>
      </c>
      <c r="AC1021" s="45"/>
    </row>
    <row r="1022" spans="1:29" ht="12" customHeight="1" x14ac:dyDescent="0.2">
      <c r="A1022" s="37">
        <v>1021</v>
      </c>
      <c r="B1022" s="38" t="s">
        <v>19</v>
      </c>
      <c r="C1022" s="39" t="s">
        <v>1507</v>
      </c>
      <c r="D1022" s="40">
        <v>44101</v>
      </c>
      <c r="E1022" s="38">
        <v>1</v>
      </c>
      <c r="F1022" s="38"/>
      <c r="G1022" s="38" t="s">
        <v>2</v>
      </c>
      <c r="H1022" s="38" t="s">
        <v>2</v>
      </c>
      <c r="I1022" s="63">
        <v>100040</v>
      </c>
      <c r="J1022" s="63">
        <v>2435</v>
      </c>
      <c r="K1022" s="63">
        <v>0</v>
      </c>
      <c r="L1022" s="41">
        <f>SUM(Data[[#This Row],[CHELTUIELI DE PERSONAL LEI]:[CHELTUIELI DE CAPITAL (ACTIVE NEFINANCIARE ) LEI]])</f>
        <v>102475</v>
      </c>
      <c r="M1022" s="41">
        <f>Data[[#This Row],[TOTAL CHELTUIELI LEI]]/Data[[#This Row],[CURS VALUTAR EURO BNR 22 07 2020]]</f>
        <v>21172.083221421046</v>
      </c>
      <c r="N1022" s="49">
        <v>1586</v>
      </c>
      <c r="O1022" s="54"/>
      <c r="P1022" s="54">
        <v>1009</v>
      </c>
      <c r="Q1022" s="54"/>
      <c r="R1022" s="54">
        <f>Data[[#This Row],[PERSOANE ÎNSCRISE ÎN LISTELE ELECTORALE (TURUL 1)            ]]+Data[[#This Row],[PERSOANE ÎNSCRISE ÎN LISTELE ELECTORALE (TURUL AL 2-LEA)]]</f>
        <v>1586</v>
      </c>
      <c r="S1022" s="54">
        <f>Data[[#This Row],[PERSOANE CARE AU PARTICIPAT LA VOT (TURUL 1)]]+Data[[#This Row],[PERSOANE CARE AU PARTICIPAT LA VOT  (TURUL AL 2-LEA)]]</f>
        <v>1009</v>
      </c>
      <c r="T1022" s="41">
        <f>Data[[#This Row],[TOTAL CHELTUIELI LEI]]/Data[[#This Row],[NUMĂRUL PERSOANELOR ÎNSCRISE ÎN LISTELE ELECTORALE]]</f>
        <v>64.612232030264821</v>
      </c>
      <c r="U1022" s="41">
        <f>Data[[#This Row],[TOTAL CHELTUIELI EURO]]/Data[[#This Row],[NUMĂRUL PERSOANELOR ÎNSCRISE ÎN LISTELE ELECTORALE]]</f>
        <v>13.349358903796372</v>
      </c>
      <c r="V1022" s="41">
        <f>Data[[#This Row],[TOTAL CHELTUIELI LEI]]/Data[[#This Row],[NUMĂRUL PERSOANELOR CARE AU PARTICIPAT LA VOT]]</f>
        <v>101.56095143706641</v>
      </c>
      <c r="W1022" s="41">
        <f>Data[[#This Row],[TOTAL CHELTUIELI EURO]]/Data[[#This Row],[NUMĂRUL PERSOANELOR CARE AU PARTICIPAT LA VOT]]</f>
        <v>20.983234114391522</v>
      </c>
      <c r="X1022" s="43">
        <v>4.8400999999999996</v>
      </c>
      <c r="Y1022" s="114" t="s">
        <v>2919</v>
      </c>
      <c r="Z1022" s="44">
        <v>64</v>
      </c>
      <c r="AA1022" s="115" t="s">
        <v>3119</v>
      </c>
      <c r="AB1022" s="44">
        <v>13</v>
      </c>
      <c r="AC1022" s="45"/>
    </row>
    <row r="1023" spans="1:29" ht="12" customHeight="1" x14ac:dyDescent="0.2">
      <c r="A1023" s="37">
        <v>1022</v>
      </c>
      <c r="B1023" s="38" t="s">
        <v>19</v>
      </c>
      <c r="C1023" s="39" t="s">
        <v>271</v>
      </c>
      <c r="D1023" s="40">
        <v>44101</v>
      </c>
      <c r="E1023" s="38">
        <v>1</v>
      </c>
      <c r="F1023" s="38"/>
      <c r="G1023" s="38" t="s">
        <v>2</v>
      </c>
      <c r="H1023" s="38" t="s">
        <v>2</v>
      </c>
      <c r="I1023" s="63">
        <v>2331</v>
      </c>
      <c r="J1023" s="63">
        <v>24938.240000000002</v>
      </c>
      <c r="K1023" s="63">
        <v>0</v>
      </c>
      <c r="L1023" s="41">
        <f>SUM(Data[[#This Row],[CHELTUIELI DE PERSONAL LEI]:[CHELTUIELI DE CAPITAL (ACTIVE NEFINANCIARE ) LEI]])</f>
        <v>27269.24</v>
      </c>
      <c r="M1023" s="41">
        <f>Data[[#This Row],[TOTAL CHELTUIELI LEI]]/Data[[#This Row],[CURS VALUTAR EURO BNR 22 07 2020]]</f>
        <v>5634.0240904113562</v>
      </c>
      <c r="N1023" s="49">
        <v>5179</v>
      </c>
      <c r="O1023" s="54"/>
      <c r="P1023" s="54">
        <v>2594</v>
      </c>
      <c r="Q1023" s="54"/>
      <c r="R1023" s="54">
        <f>Data[[#This Row],[PERSOANE ÎNSCRISE ÎN LISTELE ELECTORALE (TURUL 1)            ]]+Data[[#This Row],[PERSOANE ÎNSCRISE ÎN LISTELE ELECTORALE (TURUL AL 2-LEA)]]</f>
        <v>5179</v>
      </c>
      <c r="S1023" s="54">
        <f>Data[[#This Row],[PERSOANE CARE AU PARTICIPAT LA VOT (TURUL 1)]]+Data[[#This Row],[PERSOANE CARE AU PARTICIPAT LA VOT  (TURUL AL 2-LEA)]]</f>
        <v>2594</v>
      </c>
      <c r="T1023" s="41">
        <f>Data[[#This Row],[TOTAL CHELTUIELI LEI]]/Data[[#This Row],[NUMĂRUL PERSOANELOR ÎNSCRISE ÎN LISTELE ELECTORALE]]</f>
        <v>5.2653485228808652</v>
      </c>
      <c r="U1023" s="41">
        <f>Data[[#This Row],[TOTAL CHELTUIELI EURO]]/Data[[#This Row],[NUMĂRUL PERSOANELOR ÎNSCRISE ÎN LISTELE ELECTORALE]]</f>
        <v>1.0878594497801422</v>
      </c>
      <c r="V1023" s="41">
        <f>Data[[#This Row],[TOTAL CHELTUIELI LEI]]/Data[[#This Row],[NUMĂRUL PERSOANELOR CARE AU PARTICIPAT LA VOT]]</f>
        <v>10.51242868157286</v>
      </c>
      <c r="W1023" s="41">
        <f>Data[[#This Row],[TOTAL CHELTUIELI EURO]]/Data[[#This Row],[NUMĂRUL PERSOANELOR CARE AU PARTICIPAT LA VOT]]</f>
        <v>2.1719445221323657</v>
      </c>
      <c r="X1023" s="43">
        <v>4.8400999999999996</v>
      </c>
      <c r="Y1023" s="114" t="s">
        <v>2892</v>
      </c>
      <c r="Z1023" s="44">
        <v>5</v>
      </c>
      <c r="AA1023" s="115" t="s">
        <v>3107</v>
      </c>
      <c r="AB1023" s="44">
        <v>1</v>
      </c>
      <c r="AC1023" s="45"/>
    </row>
    <row r="1024" spans="1:29" ht="12" customHeight="1" x14ac:dyDescent="0.2">
      <c r="A1024" s="37">
        <v>1023</v>
      </c>
      <c r="B1024" s="38" t="s">
        <v>19</v>
      </c>
      <c r="C1024" s="39" t="s">
        <v>1859</v>
      </c>
      <c r="D1024" s="40">
        <v>44101</v>
      </c>
      <c r="E1024" s="38">
        <v>1</v>
      </c>
      <c r="F1024" s="38"/>
      <c r="G1024" s="38" t="s">
        <v>2</v>
      </c>
      <c r="H1024" s="38" t="s">
        <v>2</v>
      </c>
      <c r="I1024" s="63">
        <v>90825</v>
      </c>
      <c r="J1024" s="63">
        <v>5486</v>
      </c>
      <c r="K1024" s="63">
        <v>0</v>
      </c>
      <c r="L1024" s="41">
        <f>SUM(Data[[#This Row],[CHELTUIELI DE PERSONAL LEI]:[CHELTUIELI DE CAPITAL (ACTIVE NEFINANCIARE ) LEI]])</f>
        <v>96311</v>
      </c>
      <c r="M1024" s="41">
        <f>Data[[#This Row],[TOTAL CHELTUIELI LEI]]/Data[[#This Row],[CURS VALUTAR EURO BNR 22 07 2020]]</f>
        <v>19898.555814962503</v>
      </c>
      <c r="N1024" s="49">
        <v>2775</v>
      </c>
      <c r="O1024" s="54"/>
      <c r="P1024" s="54">
        <v>1465</v>
      </c>
      <c r="Q1024" s="54"/>
      <c r="R1024" s="54">
        <f>Data[[#This Row],[PERSOANE ÎNSCRISE ÎN LISTELE ELECTORALE (TURUL 1)            ]]+Data[[#This Row],[PERSOANE ÎNSCRISE ÎN LISTELE ELECTORALE (TURUL AL 2-LEA)]]</f>
        <v>2775</v>
      </c>
      <c r="S1024" s="54">
        <f>Data[[#This Row],[PERSOANE CARE AU PARTICIPAT LA VOT (TURUL 1)]]+Data[[#This Row],[PERSOANE CARE AU PARTICIPAT LA VOT  (TURUL AL 2-LEA)]]</f>
        <v>1465</v>
      </c>
      <c r="T1024" s="41">
        <f>Data[[#This Row],[TOTAL CHELTUIELI LEI]]/Data[[#This Row],[NUMĂRUL PERSOANELOR ÎNSCRISE ÎN LISTELE ELECTORALE]]</f>
        <v>34.706666666666663</v>
      </c>
      <c r="U1024" s="41">
        <f>Data[[#This Row],[TOTAL CHELTUIELI EURO]]/Data[[#This Row],[NUMĂRUL PERSOANELOR ÎNSCRISE ÎN LISTELE ELECTORALE]]</f>
        <v>7.170650744130632</v>
      </c>
      <c r="V1024" s="41">
        <f>Data[[#This Row],[TOTAL CHELTUIELI LEI]]/Data[[#This Row],[NUMĂRUL PERSOANELOR CARE AU PARTICIPAT LA VOT]]</f>
        <v>65.741296928327642</v>
      </c>
      <c r="W1024" s="41">
        <f>Data[[#This Row],[TOTAL CHELTUIELI EURO]]/Data[[#This Row],[NUMĂRUL PERSOANELOR CARE AU PARTICIPAT LA VOT]]</f>
        <v>13.582631955605803</v>
      </c>
      <c r="X1024" s="43">
        <v>4.8400999999999996</v>
      </c>
      <c r="Y1024" s="114" t="s">
        <v>2915</v>
      </c>
      <c r="Z1024" s="44">
        <v>34</v>
      </c>
      <c r="AA1024" s="115" t="s">
        <v>3113</v>
      </c>
      <c r="AB1024" s="44">
        <v>7</v>
      </c>
      <c r="AC1024" s="45"/>
    </row>
    <row r="1025" spans="1:29" ht="12" customHeight="1" x14ac:dyDescent="0.2">
      <c r="A1025" s="37">
        <v>1024</v>
      </c>
      <c r="B1025" s="38" t="s">
        <v>19</v>
      </c>
      <c r="C1025" s="39" t="s">
        <v>672</v>
      </c>
      <c r="D1025" s="40">
        <v>44101</v>
      </c>
      <c r="E1025" s="38">
        <v>1</v>
      </c>
      <c r="F1025" s="38"/>
      <c r="G1025" s="38" t="s">
        <v>2</v>
      </c>
      <c r="H1025" s="38" t="s">
        <v>2</v>
      </c>
      <c r="I1025" s="63">
        <v>129050</v>
      </c>
      <c r="J1025" s="63">
        <v>3230</v>
      </c>
      <c r="K1025" s="63">
        <v>0</v>
      </c>
      <c r="L1025" s="41">
        <f>SUM(Data[[#This Row],[CHELTUIELI DE PERSONAL LEI]:[CHELTUIELI DE CAPITAL (ACTIVE NEFINANCIARE ) LEI]])</f>
        <v>132280</v>
      </c>
      <c r="M1025" s="41">
        <f>Data[[#This Row],[TOTAL CHELTUIELI LEI]]/Data[[#This Row],[CURS VALUTAR EURO BNR 22 07 2020]]</f>
        <v>27330.013842689204</v>
      </c>
      <c r="N1025" s="49">
        <v>2478</v>
      </c>
      <c r="O1025" s="54"/>
      <c r="P1025" s="54">
        <v>1287</v>
      </c>
      <c r="Q1025" s="54"/>
      <c r="R1025" s="54">
        <f>Data[[#This Row],[PERSOANE ÎNSCRISE ÎN LISTELE ELECTORALE (TURUL 1)            ]]+Data[[#This Row],[PERSOANE ÎNSCRISE ÎN LISTELE ELECTORALE (TURUL AL 2-LEA)]]</f>
        <v>2478</v>
      </c>
      <c r="S1025" s="54">
        <f>Data[[#This Row],[PERSOANE CARE AU PARTICIPAT LA VOT (TURUL 1)]]+Data[[#This Row],[PERSOANE CARE AU PARTICIPAT LA VOT  (TURUL AL 2-LEA)]]</f>
        <v>1287</v>
      </c>
      <c r="T1025" s="41">
        <f>Data[[#This Row],[TOTAL CHELTUIELI LEI]]/Data[[#This Row],[NUMĂRUL PERSOANELOR ÎNSCRISE ÎN LISTELE ELECTORALE]]</f>
        <v>53.381759483454395</v>
      </c>
      <c r="U1025" s="41">
        <f>Data[[#This Row],[TOTAL CHELTUIELI EURO]]/Data[[#This Row],[NUMĂRUL PERSOANELOR ÎNSCRISE ÎN LISTELE ELECTORALE]]</f>
        <v>11.029061276307186</v>
      </c>
      <c r="V1025" s="41">
        <f>Data[[#This Row],[TOTAL CHELTUIELI LEI]]/Data[[#This Row],[NUMĂRUL PERSOANELOR CARE AU PARTICIPAT LA VOT]]</f>
        <v>102.78166278166279</v>
      </c>
      <c r="W1025" s="41">
        <f>Data[[#This Row],[TOTAL CHELTUIELI EURO]]/Data[[#This Row],[NUMĂRUL PERSOANELOR CARE AU PARTICIPAT LA VOT]]</f>
        <v>21.235441991211502</v>
      </c>
      <c r="X1025" s="43">
        <v>4.8400999999999996</v>
      </c>
      <c r="Y1025" s="114" t="s">
        <v>2934</v>
      </c>
      <c r="Z1025" s="44">
        <v>53</v>
      </c>
      <c r="AA1025" s="115" t="s">
        <v>3126</v>
      </c>
      <c r="AB1025" s="44">
        <v>11</v>
      </c>
      <c r="AC1025" s="45"/>
    </row>
    <row r="1026" spans="1:29" ht="12" customHeight="1" x14ac:dyDescent="0.2">
      <c r="A1026" s="37">
        <v>1025</v>
      </c>
      <c r="B1026" s="38" t="s">
        <v>19</v>
      </c>
      <c r="C1026" s="39" t="s">
        <v>1860</v>
      </c>
      <c r="D1026" s="40">
        <v>44101</v>
      </c>
      <c r="E1026" s="38">
        <v>1</v>
      </c>
      <c r="F1026" s="38"/>
      <c r="G1026" s="38" t="s">
        <v>2</v>
      </c>
      <c r="H1026" s="38" t="s">
        <v>2</v>
      </c>
      <c r="I1026" s="63">
        <v>0</v>
      </c>
      <c r="J1026" s="63">
        <v>0</v>
      </c>
      <c r="K1026" s="63">
        <v>12150</v>
      </c>
      <c r="L1026" s="41">
        <f>SUM(Data[[#This Row],[CHELTUIELI DE PERSONAL LEI]:[CHELTUIELI DE CAPITAL (ACTIVE NEFINANCIARE ) LEI]])</f>
        <v>12150</v>
      </c>
      <c r="M1026" s="41">
        <f>Data[[#This Row],[TOTAL CHELTUIELI LEI]]/Data[[#This Row],[CURS VALUTAR EURO BNR 22 07 2020]]</f>
        <v>2510.2787132497265</v>
      </c>
      <c r="N1026" s="49">
        <v>12243</v>
      </c>
      <c r="O1026" s="54"/>
      <c r="P1026" s="54">
        <v>6226</v>
      </c>
      <c r="Q1026" s="54"/>
      <c r="R1026" s="54">
        <f>Data[[#This Row],[PERSOANE ÎNSCRISE ÎN LISTELE ELECTORALE (TURUL 1)            ]]+Data[[#This Row],[PERSOANE ÎNSCRISE ÎN LISTELE ELECTORALE (TURUL AL 2-LEA)]]</f>
        <v>12243</v>
      </c>
      <c r="S1026" s="54">
        <f>Data[[#This Row],[PERSOANE CARE AU PARTICIPAT LA VOT (TURUL 1)]]+Data[[#This Row],[PERSOANE CARE AU PARTICIPAT LA VOT  (TURUL AL 2-LEA)]]</f>
        <v>6226</v>
      </c>
      <c r="T1026" s="41">
        <f>Data[[#This Row],[TOTAL CHELTUIELI LEI]]/Data[[#This Row],[NUMĂRUL PERSOANELOR ÎNSCRISE ÎN LISTELE ELECTORALE]]</f>
        <v>0.99240382259250182</v>
      </c>
      <c r="U1026" s="41">
        <f>Data[[#This Row],[TOTAL CHELTUIELI EURO]]/Data[[#This Row],[NUMĂRUL PERSOANELOR ÎNSCRISE ÎN LISTELE ELECTORALE]]</f>
        <v>0.20503787578614119</v>
      </c>
      <c r="V1026" s="41">
        <f>Data[[#This Row],[TOTAL CHELTUIELI LEI]]/Data[[#This Row],[NUMĂRUL PERSOANELOR CARE AU PARTICIPAT LA VOT]]</f>
        <v>1.9514937359460327</v>
      </c>
      <c r="W1026" s="41">
        <f>Data[[#This Row],[TOTAL CHELTUIELI EURO]]/Data[[#This Row],[NUMĂRUL PERSOANELOR CARE AU PARTICIPAT LA VOT]]</f>
        <v>0.40319285468193489</v>
      </c>
      <c r="X1026" s="43">
        <v>4.8400999999999996</v>
      </c>
      <c r="Y1026" s="114" t="s">
        <v>2890</v>
      </c>
      <c r="Z1026" s="44">
        <v>0</v>
      </c>
      <c r="AA1026" s="115" t="s">
        <v>3105</v>
      </c>
      <c r="AB1026" s="44">
        <v>0</v>
      </c>
      <c r="AC1026" s="45"/>
    </row>
    <row r="1027" spans="1:29" ht="12" customHeight="1" x14ac:dyDescent="0.2">
      <c r="A1027" s="37">
        <v>1026</v>
      </c>
      <c r="B1027" s="38" t="s">
        <v>19</v>
      </c>
      <c r="C1027" s="39" t="s">
        <v>1733</v>
      </c>
      <c r="D1027" s="40">
        <v>44101</v>
      </c>
      <c r="E1027" s="38">
        <v>1</v>
      </c>
      <c r="F1027" s="38"/>
      <c r="G1027" s="38" t="s">
        <v>2</v>
      </c>
      <c r="H1027" s="38" t="s">
        <v>2</v>
      </c>
      <c r="I1027" s="63">
        <v>97830</v>
      </c>
      <c r="J1027" s="63">
        <v>4505.5</v>
      </c>
      <c r="K1027" s="63">
        <v>0</v>
      </c>
      <c r="L1027" s="41">
        <f>SUM(Data[[#This Row],[CHELTUIELI DE PERSONAL LEI]:[CHELTUIELI DE CAPITAL (ACTIVE NEFINANCIARE ) LEI]])</f>
        <v>102335.5</v>
      </c>
      <c r="M1027" s="41">
        <f>Data[[#This Row],[TOTAL CHELTUIELI LEI]]/Data[[#This Row],[CURS VALUTAR EURO BNR 22 07 2020]]</f>
        <v>21143.261502861511</v>
      </c>
      <c r="N1027" s="49">
        <v>3213</v>
      </c>
      <c r="O1027" s="54"/>
      <c r="P1027" s="54">
        <v>1744</v>
      </c>
      <c r="Q1027" s="54"/>
      <c r="R1027" s="54">
        <f>Data[[#This Row],[PERSOANE ÎNSCRISE ÎN LISTELE ELECTORALE (TURUL 1)            ]]+Data[[#This Row],[PERSOANE ÎNSCRISE ÎN LISTELE ELECTORALE (TURUL AL 2-LEA)]]</f>
        <v>3213</v>
      </c>
      <c r="S1027" s="54">
        <f>Data[[#This Row],[PERSOANE CARE AU PARTICIPAT LA VOT (TURUL 1)]]+Data[[#This Row],[PERSOANE CARE AU PARTICIPAT LA VOT  (TURUL AL 2-LEA)]]</f>
        <v>1744</v>
      </c>
      <c r="T1027" s="41">
        <f>Data[[#This Row],[TOTAL CHELTUIELI LEI]]/Data[[#This Row],[NUMĂRUL PERSOANELOR ÎNSCRISE ÎN LISTELE ELECTORALE]]</f>
        <v>31.850451291627763</v>
      </c>
      <c r="U1027" s="41">
        <f>Data[[#This Row],[TOTAL CHELTUIELI EURO]]/Data[[#This Row],[NUMĂRUL PERSOANELOR ÎNSCRISE ÎN LISTELE ELECTORALE]]</f>
        <v>6.58053579298522</v>
      </c>
      <c r="V1027" s="41">
        <f>Data[[#This Row],[TOTAL CHELTUIELI LEI]]/Data[[#This Row],[NUMĂRUL PERSOANELOR CARE AU PARTICIPAT LA VOT]]</f>
        <v>58.678612385321102</v>
      </c>
      <c r="W1027" s="41">
        <f>Data[[#This Row],[TOTAL CHELTUIELI EURO]]/Data[[#This Row],[NUMĂRUL PERSOANELOR CARE AU PARTICIPAT LA VOT]]</f>
        <v>12.123429760815087</v>
      </c>
      <c r="X1027" s="43">
        <v>4.8400999999999996</v>
      </c>
      <c r="Y1027" s="114" t="s">
        <v>2912</v>
      </c>
      <c r="Z1027" s="44">
        <v>31</v>
      </c>
      <c r="AA1027" s="115" t="s">
        <v>3114</v>
      </c>
      <c r="AB1027" s="44">
        <v>6</v>
      </c>
      <c r="AC1027" s="45"/>
    </row>
    <row r="1028" spans="1:29" ht="12" customHeight="1" x14ac:dyDescent="0.2">
      <c r="A1028" s="37">
        <v>1027</v>
      </c>
      <c r="B1028" s="38" t="s">
        <v>19</v>
      </c>
      <c r="C1028" s="39" t="s">
        <v>123</v>
      </c>
      <c r="D1028" s="40">
        <v>44101</v>
      </c>
      <c r="E1028" s="38">
        <v>1</v>
      </c>
      <c r="F1028" s="38"/>
      <c r="G1028" s="38" t="s">
        <v>2</v>
      </c>
      <c r="H1028" s="38" t="s">
        <v>2</v>
      </c>
      <c r="I1028" s="63">
        <v>0</v>
      </c>
      <c r="J1028" s="63">
        <v>1000</v>
      </c>
      <c r="K1028" s="63">
        <v>0</v>
      </c>
      <c r="L1028" s="41">
        <f>SUM(Data[[#This Row],[CHELTUIELI DE PERSONAL LEI]:[CHELTUIELI DE CAPITAL (ACTIVE NEFINANCIARE ) LEI]])</f>
        <v>1000</v>
      </c>
      <c r="M1028" s="41">
        <f>Data[[#This Row],[TOTAL CHELTUIELI LEI]]/Data[[#This Row],[CURS VALUTAR EURO BNR 22 07 2020]]</f>
        <v>206.60730150203509</v>
      </c>
      <c r="N1028" s="49">
        <v>1878</v>
      </c>
      <c r="O1028" s="54"/>
      <c r="P1028" s="54">
        <v>1275</v>
      </c>
      <c r="Q1028" s="54"/>
      <c r="R1028" s="54">
        <f>Data[[#This Row],[PERSOANE ÎNSCRISE ÎN LISTELE ELECTORALE (TURUL 1)            ]]+Data[[#This Row],[PERSOANE ÎNSCRISE ÎN LISTELE ELECTORALE (TURUL AL 2-LEA)]]</f>
        <v>1878</v>
      </c>
      <c r="S1028" s="54">
        <f>Data[[#This Row],[PERSOANE CARE AU PARTICIPAT LA VOT (TURUL 1)]]+Data[[#This Row],[PERSOANE CARE AU PARTICIPAT LA VOT  (TURUL AL 2-LEA)]]</f>
        <v>1275</v>
      </c>
      <c r="T1028" s="41">
        <f>Data[[#This Row],[TOTAL CHELTUIELI LEI]]/Data[[#This Row],[NUMĂRUL PERSOANELOR ÎNSCRISE ÎN LISTELE ELECTORALE]]</f>
        <v>0.53248136315228967</v>
      </c>
      <c r="U1028" s="41">
        <f>Data[[#This Row],[TOTAL CHELTUIELI EURO]]/Data[[#This Row],[NUMĂRUL PERSOANELOR ÎNSCRISE ÎN LISTELE ELECTORALE]]</f>
        <v>0.11001453754101975</v>
      </c>
      <c r="V1028" s="41">
        <f>Data[[#This Row],[TOTAL CHELTUIELI LEI]]/Data[[#This Row],[NUMĂRUL PERSOANELOR CARE AU PARTICIPAT LA VOT]]</f>
        <v>0.78431372549019607</v>
      </c>
      <c r="W1028" s="41">
        <f>Data[[#This Row],[TOTAL CHELTUIELI EURO]]/Data[[#This Row],[NUMĂRUL PERSOANELOR CARE AU PARTICIPAT LA VOT]]</f>
        <v>0.16204494235453731</v>
      </c>
      <c r="X1028" s="43">
        <v>4.8400999999999996</v>
      </c>
      <c r="Y1028" s="114" t="s">
        <v>2890</v>
      </c>
      <c r="Z1028" s="44">
        <v>0</v>
      </c>
      <c r="AA1028" s="115" t="s">
        <v>3105</v>
      </c>
      <c r="AB1028" s="44">
        <v>0</v>
      </c>
      <c r="AC1028" s="45"/>
    </row>
    <row r="1029" spans="1:29" ht="12" customHeight="1" x14ac:dyDescent="0.2">
      <c r="A1029" s="37">
        <v>1028</v>
      </c>
      <c r="B1029" s="38" t="s">
        <v>19</v>
      </c>
      <c r="C1029" s="39" t="s">
        <v>1861</v>
      </c>
      <c r="D1029" s="40">
        <v>44101</v>
      </c>
      <c r="E1029" s="38">
        <v>1</v>
      </c>
      <c r="F1029" s="38"/>
      <c r="G1029" s="38" t="s">
        <v>2</v>
      </c>
      <c r="H1029" s="38" t="s">
        <v>2</v>
      </c>
      <c r="I1029" s="63">
        <v>0</v>
      </c>
      <c r="J1029" s="63">
        <v>8474.61</v>
      </c>
      <c r="K1029" s="63">
        <v>0</v>
      </c>
      <c r="L1029" s="41">
        <f>SUM(Data[[#This Row],[CHELTUIELI DE PERSONAL LEI]:[CHELTUIELI DE CAPITAL (ACTIVE NEFINANCIARE ) LEI]])</f>
        <v>8474.61</v>
      </c>
      <c r="M1029" s="41">
        <f>Data[[#This Row],[TOTAL CHELTUIELI LEI]]/Data[[#This Row],[CURS VALUTAR EURO BNR 22 07 2020]]</f>
        <v>1750.9163033821617</v>
      </c>
      <c r="N1029" s="49">
        <v>2351</v>
      </c>
      <c r="O1029" s="54"/>
      <c r="P1029" s="54">
        <v>1638</v>
      </c>
      <c r="Q1029" s="54"/>
      <c r="R1029" s="54">
        <f>Data[[#This Row],[PERSOANE ÎNSCRISE ÎN LISTELE ELECTORALE (TURUL 1)            ]]+Data[[#This Row],[PERSOANE ÎNSCRISE ÎN LISTELE ELECTORALE (TURUL AL 2-LEA)]]</f>
        <v>2351</v>
      </c>
      <c r="S1029" s="54">
        <f>Data[[#This Row],[PERSOANE CARE AU PARTICIPAT LA VOT (TURUL 1)]]+Data[[#This Row],[PERSOANE CARE AU PARTICIPAT LA VOT  (TURUL AL 2-LEA)]]</f>
        <v>1638</v>
      </c>
      <c r="T1029" s="41">
        <f>Data[[#This Row],[TOTAL CHELTUIELI LEI]]/Data[[#This Row],[NUMĂRUL PERSOANELOR ÎNSCRISE ÎN LISTELE ELECTORALE]]</f>
        <v>3.6046831135686945</v>
      </c>
      <c r="U1029" s="41">
        <f>Data[[#This Row],[TOTAL CHELTUIELI EURO]]/Data[[#This Row],[NUMĂRUL PERSOANELOR ÎNSCRISE ÎN LISTELE ELECTORALE]]</f>
        <v>0.74475385086438184</v>
      </c>
      <c r="V1029" s="41">
        <f>Data[[#This Row],[TOTAL CHELTUIELI LEI]]/Data[[#This Row],[NUMĂRUL PERSOANELOR CARE AU PARTICIPAT LA VOT]]</f>
        <v>5.1737545787545791</v>
      </c>
      <c r="W1029" s="41">
        <f>Data[[#This Row],[TOTAL CHELTUIELI EURO]]/Data[[#This Row],[NUMĂRUL PERSOANELOR CARE AU PARTICIPAT LA VOT]]</f>
        <v>1.068935472150282</v>
      </c>
      <c r="X1029" s="43">
        <v>4.8400999999999996</v>
      </c>
      <c r="Y1029" s="114" t="s">
        <v>2884</v>
      </c>
      <c r="Z1029" s="44">
        <v>3</v>
      </c>
      <c r="AA1029" s="115" t="s">
        <v>3105</v>
      </c>
      <c r="AB1029" s="44">
        <v>0</v>
      </c>
      <c r="AC1029" s="45"/>
    </row>
    <row r="1030" spans="1:29" ht="12" customHeight="1" x14ac:dyDescent="0.2">
      <c r="A1030" s="37">
        <v>1029</v>
      </c>
      <c r="B1030" s="38" t="s">
        <v>19</v>
      </c>
      <c r="C1030" s="39" t="s">
        <v>680</v>
      </c>
      <c r="D1030" s="40">
        <v>44101</v>
      </c>
      <c r="E1030" s="38">
        <v>1</v>
      </c>
      <c r="F1030" s="38"/>
      <c r="G1030" s="38" t="s">
        <v>2</v>
      </c>
      <c r="H1030" s="38" t="s">
        <v>2</v>
      </c>
      <c r="I1030" s="63">
        <v>103901</v>
      </c>
      <c r="J1030" s="63">
        <v>21502</v>
      </c>
      <c r="K1030" s="63">
        <v>0</v>
      </c>
      <c r="L1030" s="41">
        <f>SUM(Data[[#This Row],[CHELTUIELI DE PERSONAL LEI]:[CHELTUIELI DE CAPITAL (ACTIVE NEFINANCIARE ) LEI]])</f>
        <v>125403</v>
      </c>
      <c r="M1030" s="41">
        <f>Data[[#This Row],[TOTAL CHELTUIELI LEI]]/Data[[#This Row],[CURS VALUTAR EURO BNR 22 07 2020]]</f>
        <v>25909.175430259707</v>
      </c>
      <c r="N1030" s="49">
        <v>423</v>
      </c>
      <c r="O1030" s="54"/>
      <c r="P1030" s="54">
        <v>387</v>
      </c>
      <c r="Q1030" s="54"/>
      <c r="R1030" s="54">
        <f>Data[[#This Row],[PERSOANE ÎNSCRISE ÎN LISTELE ELECTORALE (TURUL 1)            ]]+Data[[#This Row],[PERSOANE ÎNSCRISE ÎN LISTELE ELECTORALE (TURUL AL 2-LEA)]]</f>
        <v>423</v>
      </c>
      <c r="S1030" s="54">
        <f>Data[[#This Row],[PERSOANE CARE AU PARTICIPAT LA VOT (TURUL 1)]]+Data[[#This Row],[PERSOANE CARE AU PARTICIPAT LA VOT  (TURUL AL 2-LEA)]]</f>
        <v>387</v>
      </c>
      <c r="T1030" s="41">
        <f>Data[[#This Row],[TOTAL CHELTUIELI LEI]]/Data[[#This Row],[NUMĂRUL PERSOANELOR ÎNSCRISE ÎN LISTELE ELECTORALE]]</f>
        <v>296.46099290780143</v>
      </c>
      <c r="U1030" s="41">
        <f>Data[[#This Row],[TOTAL CHELTUIELI EURO]]/Data[[#This Row],[NUMĂRUL PERSOANELOR ÎNSCRISE ÎN LISTELE ELECTORALE]]</f>
        <v>61.251005745294819</v>
      </c>
      <c r="V1030" s="41">
        <f>Data[[#This Row],[TOTAL CHELTUIELI LEI]]/Data[[#This Row],[NUMĂRUL PERSOANELOR CARE AU PARTICIPAT LA VOT]]</f>
        <v>324.03875968992247</v>
      </c>
      <c r="W1030" s="41">
        <f>Data[[#This Row],[TOTAL CHELTUIELI EURO]]/Data[[#This Row],[NUMĂRUL PERSOANELOR CARE AU PARTICIPAT LA VOT]]</f>
        <v>66.948773721601313</v>
      </c>
      <c r="X1030" s="43">
        <v>4.8400999999999996</v>
      </c>
      <c r="Y1030" s="114" t="s">
        <v>3090</v>
      </c>
      <c r="Z1030" s="44">
        <v>296</v>
      </c>
      <c r="AA1030" s="115" t="s">
        <v>3128</v>
      </c>
      <c r="AB1030" s="44">
        <v>61</v>
      </c>
      <c r="AC1030" s="45"/>
    </row>
    <row r="1031" spans="1:29" ht="12" customHeight="1" x14ac:dyDescent="0.2">
      <c r="A1031" s="37">
        <v>1030</v>
      </c>
      <c r="B1031" s="38" t="s">
        <v>19</v>
      </c>
      <c r="C1031" s="39" t="s">
        <v>129</v>
      </c>
      <c r="D1031" s="40">
        <v>44101</v>
      </c>
      <c r="E1031" s="38">
        <v>1</v>
      </c>
      <c r="F1031" s="38"/>
      <c r="G1031" s="38" t="s">
        <v>2</v>
      </c>
      <c r="H1031" s="38" t="s">
        <v>2</v>
      </c>
      <c r="I1031" s="63">
        <v>58090</v>
      </c>
      <c r="J1031" s="63">
        <v>1485</v>
      </c>
      <c r="K1031" s="63">
        <v>0</v>
      </c>
      <c r="L1031" s="41">
        <f>SUM(Data[[#This Row],[CHELTUIELI DE PERSONAL LEI]:[CHELTUIELI DE CAPITAL (ACTIVE NEFINANCIARE ) LEI]])</f>
        <v>59575</v>
      </c>
      <c r="M1031" s="41">
        <f>Data[[#This Row],[TOTAL CHELTUIELI LEI]]/Data[[#This Row],[CURS VALUTAR EURO BNR 22 07 2020]]</f>
        <v>12308.62998698374</v>
      </c>
      <c r="N1031" s="49">
        <v>1324</v>
      </c>
      <c r="O1031" s="54"/>
      <c r="P1031" s="54">
        <v>1001</v>
      </c>
      <c r="Q1031" s="54"/>
      <c r="R1031" s="54">
        <f>Data[[#This Row],[PERSOANE ÎNSCRISE ÎN LISTELE ELECTORALE (TURUL 1)            ]]+Data[[#This Row],[PERSOANE ÎNSCRISE ÎN LISTELE ELECTORALE (TURUL AL 2-LEA)]]</f>
        <v>1324</v>
      </c>
      <c r="S1031" s="54">
        <f>Data[[#This Row],[PERSOANE CARE AU PARTICIPAT LA VOT (TURUL 1)]]+Data[[#This Row],[PERSOANE CARE AU PARTICIPAT LA VOT  (TURUL AL 2-LEA)]]</f>
        <v>1001</v>
      </c>
      <c r="T1031" s="41">
        <f>Data[[#This Row],[TOTAL CHELTUIELI LEI]]/Data[[#This Row],[NUMĂRUL PERSOANELOR ÎNSCRISE ÎN LISTELE ELECTORALE]]</f>
        <v>44.996223564954683</v>
      </c>
      <c r="U1031" s="41">
        <f>Data[[#This Row],[TOTAL CHELTUIELI EURO]]/Data[[#This Row],[NUMĂRUL PERSOANELOR ÎNSCRISE ÎN LISTELE ELECTORALE]]</f>
        <v>9.2965483285375683</v>
      </c>
      <c r="V1031" s="41">
        <f>Data[[#This Row],[TOTAL CHELTUIELI LEI]]/Data[[#This Row],[NUMĂRUL PERSOANELOR CARE AU PARTICIPAT LA VOT]]</f>
        <v>59.515484515484516</v>
      </c>
      <c r="W1031" s="41">
        <f>Data[[#This Row],[TOTAL CHELTUIELI EURO]]/Data[[#This Row],[NUMĂRUL PERSOANELOR CARE AU PARTICIPAT LA VOT]]</f>
        <v>12.296333653330409</v>
      </c>
      <c r="X1031" s="43">
        <v>4.8400999999999996</v>
      </c>
      <c r="Y1031" s="114" t="s">
        <v>2936</v>
      </c>
      <c r="Z1031" s="44">
        <v>45</v>
      </c>
      <c r="AA1031" s="115" t="s">
        <v>3111</v>
      </c>
      <c r="AB1031" s="44">
        <v>9</v>
      </c>
      <c r="AC1031" s="45"/>
    </row>
    <row r="1032" spans="1:29" ht="12" customHeight="1" x14ac:dyDescent="0.2">
      <c r="A1032" s="37">
        <v>1031</v>
      </c>
      <c r="B1032" s="38" t="s">
        <v>19</v>
      </c>
      <c r="C1032" s="39" t="s">
        <v>1862</v>
      </c>
      <c r="D1032" s="40">
        <v>44101</v>
      </c>
      <c r="E1032" s="38">
        <v>1</v>
      </c>
      <c r="F1032" s="38"/>
      <c r="G1032" s="38" t="s">
        <v>2</v>
      </c>
      <c r="H1032" s="38" t="s">
        <v>2</v>
      </c>
      <c r="I1032" s="63">
        <v>8000</v>
      </c>
      <c r="J1032" s="63">
        <v>1000</v>
      </c>
      <c r="K1032" s="63">
        <v>0</v>
      </c>
      <c r="L1032" s="41">
        <f>SUM(Data[[#This Row],[CHELTUIELI DE PERSONAL LEI]:[CHELTUIELI DE CAPITAL (ACTIVE NEFINANCIARE ) LEI]])</f>
        <v>9000</v>
      </c>
      <c r="M1032" s="41">
        <f>Data[[#This Row],[TOTAL CHELTUIELI LEI]]/Data[[#This Row],[CURS VALUTAR EURO BNR 22 07 2020]]</f>
        <v>1859.4657135183159</v>
      </c>
      <c r="N1032" s="49">
        <v>1294</v>
      </c>
      <c r="O1032" s="54"/>
      <c r="P1032" s="54">
        <v>930</v>
      </c>
      <c r="Q1032" s="54"/>
      <c r="R1032" s="54">
        <f>Data[[#This Row],[PERSOANE ÎNSCRISE ÎN LISTELE ELECTORALE (TURUL 1)            ]]+Data[[#This Row],[PERSOANE ÎNSCRISE ÎN LISTELE ELECTORALE (TURUL AL 2-LEA)]]</f>
        <v>1294</v>
      </c>
      <c r="S1032" s="54">
        <f>Data[[#This Row],[PERSOANE CARE AU PARTICIPAT LA VOT (TURUL 1)]]+Data[[#This Row],[PERSOANE CARE AU PARTICIPAT LA VOT  (TURUL AL 2-LEA)]]</f>
        <v>930</v>
      </c>
      <c r="T1032" s="41">
        <f>Data[[#This Row],[TOTAL CHELTUIELI LEI]]/Data[[#This Row],[NUMĂRUL PERSOANELOR ÎNSCRISE ÎN LISTELE ELECTORALE]]</f>
        <v>6.9551777434312214</v>
      </c>
      <c r="U1032" s="41">
        <f>Data[[#This Row],[TOTAL CHELTUIELI EURO]]/Data[[#This Row],[NUMĂRUL PERSOANELOR ÎNSCRISE ÎN LISTELE ELECTORALE]]</f>
        <v>1.4369905050373384</v>
      </c>
      <c r="V1032" s="41">
        <f>Data[[#This Row],[TOTAL CHELTUIELI LEI]]/Data[[#This Row],[NUMĂRUL PERSOANELOR CARE AU PARTICIPAT LA VOT]]</f>
        <v>9.67741935483871</v>
      </c>
      <c r="W1032" s="41">
        <f>Data[[#This Row],[TOTAL CHELTUIELI EURO]]/Data[[#This Row],[NUMĂRUL PERSOANELOR CARE AU PARTICIPAT LA VOT]]</f>
        <v>1.9994254984067912</v>
      </c>
      <c r="X1032" s="43">
        <v>4.8400999999999996</v>
      </c>
      <c r="Y1032" s="114" t="s">
        <v>2889</v>
      </c>
      <c r="Z1032" s="44">
        <v>6</v>
      </c>
      <c r="AA1032" s="115" t="s">
        <v>3107</v>
      </c>
      <c r="AB1032" s="44">
        <v>1</v>
      </c>
      <c r="AC1032" s="45"/>
    </row>
    <row r="1033" spans="1:29" ht="12" customHeight="1" x14ac:dyDescent="0.2">
      <c r="A1033" s="37">
        <v>1032</v>
      </c>
      <c r="B1033" s="38" t="s">
        <v>19</v>
      </c>
      <c r="C1033" s="39" t="s">
        <v>1863</v>
      </c>
      <c r="D1033" s="40">
        <v>44101</v>
      </c>
      <c r="E1033" s="38">
        <v>1</v>
      </c>
      <c r="F1033" s="38"/>
      <c r="G1033" s="38" t="s">
        <v>2</v>
      </c>
      <c r="H1033" s="38" t="s">
        <v>2</v>
      </c>
      <c r="I1033" s="63">
        <v>3961</v>
      </c>
      <c r="J1033" s="63">
        <v>2601</v>
      </c>
      <c r="K1033" s="63">
        <v>0</v>
      </c>
      <c r="L1033" s="41">
        <f>SUM(Data[[#This Row],[CHELTUIELI DE PERSONAL LEI]:[CHELTUIELI DE CAPITAL (ACTIVE NEFINANCIARE ) LEI]])</f>
        <v>6562</v>
      </c>
      <c r="M1033" s="41">
        <f>Data[[#This Row],[TOTAL CHELTUIELI LEI]]/Data[[#This Row],[CURS VALUTAR EURO BNR 22 07 2020]]</f>
        <v>1355.7571124563542</v>
      </c>
      <c r="N1033" s="49">
        <v>2229</v>
      </c>
      <c r="O1033" s="54"/>
      <c r="P1033" s="54">
        <v>1050</v>
      </c>
      <c r="Q1033" s="54"/>
      <c r="R1033" s="54">
        <f>Data[[#This Row],[PERSOANE ÎNSCRISE ÎN LISTELE ELECTORALE (TURUL 1)            ]]+Data[[#This Row],[PERSOANE ÎNSCRISE ÎN LISTELE ELECTORALE (TURUL AL 2-LEA)]]</f>
        <v>2229</v>
      </c>
      <c r="S1033" s="54">
        <f>Data[[#This Row],[PERSOANE CARE AU PARTICIPAT LA VOT (TURUL 1)]]+Data[[#This Row],[PERSOANE CARE AU PARTICIPAT LA VOT  (TURUL AL 2-LEA)]]</f>
        <v>1050</v>
      </c>
      <c r="T1033" s="41">
        <f>Data[[#This Row],[TOTAL CHELTUIELI LEI]]/Data[[#This Row],[NUMĂRUL PERSOANELOR ÎNSCRISE ÎN LISTELE ELECTORALE]]</f>
        <v>2.9439210408254821</v>
      </c>
      <c r="U1033" s="41">
        <f>Data[[#This Row],[TOTAL CHELTUIELI EURO]]/Data[[#This Row],[NUMĂRUL PERSOANELOR ÎNSCRISE ÎN LISTELE ELECTORALE]]</f>
        <v>0.60823558208001538</v>
      </c>
      <c r="V1033" s="41">
        <f>Data[[#This Row],[TOTAL CHELTUIELI LEI]]/Data[[#This Row],[NUMĂRUL PERSOANELOR CARE AU PARTICIPAT LA VOT]]</f>
        <v>6.2495238095238097</v>
      </c>
      <c r="W1033" s="41">
        <f>Data[[#This Row],[TOTAL CHELTUIELI EURO]]/Data[[#This Row],[NUMĂRUL PERSOANELOR CARE AU PARTICIPAT LA VOT]]</f>
        <v>1.2911972499584325</v>
      </c>
      <c r="X1033" s="43">
        <v>4.8400999999999996</v>
      </c>
      <c r="Y1033" s="114" t="s">
        <v>2891</v>
      </c>
      <c r="Z1033" s="44">
        <v>2</v>
      </c>
      <c r="AA1033" s="115" t="s">
        <v>3105</v>
      </c>
      <c r="AB1033" s="44">
        <v>0</v>
      </c>
      <c r="AC1033" s="45"/>
    </row>
    <row r="1034" spans="1:29" ht="12" customHeight="1" x14ac:dyDescent="0.2">
      <c r="A1034" s="37">
        <v>1033</v>
      </c>
      <c r="B1034" s="38" t="s">
        <v>19</v>
      </c>
      <c r="C1034" s="39" t="s">
        <v>1864</v>
      </c>
      <c r="D1034" s="40">
        <v>44101</v>
      </c>
      <c r="E1034" s="38">
        <v>1</v>
      </c>
      <c r="F1034" s="38"/>
      <c r="G1034" s="38" t="s">
        <v>2</v>
      </c>
      <c r="H1034" s="38" t="s">
        <v>2</v>
      </c>
      <c r="I1034" s="63">
        <v>0</v>
      </c>
      <c r="J1034" s="63">
        <v>8038</v>
      </c>
      <c r="K1034" s="63">
        <v>0</v>
      </c>
      <c r="L1034" s="41">
        <f>SUM(Data[[#This Row],[CHELTUIELI DE PERSONAL LEI]:[CHELTUIELI DE CAPITAL (ACTIVE NEFINANCIARE ) LEI]])</f>
        <v>8038</v>
      </c>
      <c r="M1034" s="41">
        <f>Data[[#This Row],[TOTAL CHELTUIELI LEI]]/Data[[#This Row],[CURS VALUTAR EURO BNR 22 07 2020]]</f>
        <v>1660.7094894733582</v>
      </c>
      <c r="N1034" s="49">
        <v>875</v>
      </c>
      <c r="O1034" s="54"/>
      <c r="P1034" s="54">
        <v>515</v>
      </c>
      <c r="Q1034" s="54"/>
      <c r="R1034" s="54">
        <f>Data[[#This Row],[PERSOANE ÎNSCRISE ÎN LISTELE ELECTORALE (TURUL 1)            ]]+Data[[#This Row],[PERSOANE ÎNSCRISE ÎN LISTELE ELECTORALE (TURUL AL 2-LEA)]]</f>
        <v>875</v>
      </c>
      <c r="S1034" s="54">
        <f>Data[[#This Row],[PERSOANE CARE AU PARTICIPAT LA VOT (TURUL 1)]]+Data[[#This Row],[PERSOANE CARE AU PARTICIPAT LA VOT  (TURUL AL 2-LEA)]]</f>
        <v>515</v>
      </c>
      <c r="T1034" s="41">
        <f>Data[[#This Row],[TOTAL CHELTUIELI LEI]]/Data[[#This Row],[NUMĂRUL PERSOANELOR ÎNSCRISE ÎN LISTELE ELECTORALE]]</f>
        <v>9.1862857142857148</v>
      </c>
      <c r="U1034" s="41">
        <f>Data[[#This Row],[TOTAL CHELTUIELI EURO]]/Data[[#This Row],[NUMĂRUL PERSOANELOR ÎNSCRISE ÎN LISTELE ELECTORALE]]</f>
        <v>1.8979537022552666</v>
      </c>
      <c r="V1034" s="41">
        <f>Data[[#This Row],[TOTAL CHELTUIELI LEI]]/Data[[#This Row],[NUMĂRUL PERSOANELOR CARE AU PARTICIPAT LA VOT]]</f>
        <v>15.607766990291262</v>
      </c>
      <c r="W1034" s="41">
        <f>Data[[#This Row],[TOTAL CHELTUIELI EURO]]/Data[[#This Row],[NUMĂRUL PERSOANELOR CARE AU PARTICIPAT LA VOT]]</f>
        <v>3.224678620336618</v>
      </c>
      <c r="X1034" s="43">
        <v>4.8400999999999996</v>
      </c>
      <c r="Y1034" s="114" t="s">
        <v>2887</v>
      </c>
      <c r="Z1034" s="44">
        <v>9</v>
      </c>
      <c r="AA1034" s="115" t="s">
        <v>3107</v>
      </c>
      <c r="AB1034" s="44">
        <v>1</v>
      </c>
      <c r="AC1034" s="45"/>
    </row>
    <row r="1035" spans="1:29" ht="12" customHeight="1" x14ac:dyDescent="0.2">
      <c r="A1035" s="37">
        <v>1034</v>
      </c>
      <c r="B1035" s="38" t="s">
        <v>19</v>
      </c>
      <c r="C1035" s="39" t="s">
        <v>451</v>
      </c>
      <c r="D1035" s="40">
        <v>44101</v>
      </c>
      <c r="E1035" s="38">
        <v>1</v>
      </c>
      <c r="F1035" s="38"/>
      <c r="G1035" s="38" t="s">
        <v>2</v>
      </c>
      <c r="H1035" s="38" t="s">
        <v>2</v>
      </c>
      <c r="I1035" s="63">
        <v>1000</v>
      </c>
      <c r="J1035" s="63">
        <v>6321</v>
      </c>
      <c r="K1035" s="63">
        <v>0</v>
      </c>
      <c r="L1035" s="41">
        <f>SUM(Data[[#This Row],[CHELTUIELI DE PERSONAL LEI]:[CHELTUIELI DE CAPITAL (ACTIVE NEFINANCIARE ) LEI]])</f>
        <v>7321</v>
      </c>
      <c r="M1035" s="41">
        <f>Data[[#This Row],[TOTAL CHELTUIELI LEI]]/Data[[#This Row],[CURS VALUTAR EURO BNR 22 07 2020]]</f>
        <v>1512.5720542963988</v>
      </c>
      <c r="N1035" s="49">
        <v>949</v>
      </c>
      <c r="O1035" s="54"/>
      <c r="P1035" s="54">
        <v>643</v>
      </c>
      <c r="Q1035" s="54"/>
      <c r="R1035" s="54">
        <f>Data[[#This Row],[PERSOANE ÎNSCRISE ÎN LISTELE ELECTORALE (TURUL 1)            ]]+Data[[#This Row],[PERSOANE ÎNSCRISE ÎN LISTELE ELECTORALE (TURUL AL 2-LEA)]]</f>
        <v>949</v>
      </c>
      <c r="S1035" s="54">
        <f>Data[[#This Row],[PERSOANE CARE AU PARTICIPAT LA VOT (TURUL 1)]]+Data[[#This Row],[PERSOANE CARE AU PARTICIPAT LA VOT  (TURUL AL 2-LEA)]]</f>
        <v>643</v>
      </c>
      <c r="T1035" s="41">
        <f>Data[[#This Row],[TOTAL CHELTUIELI LEI]]/Data[[#This Row],[NUMĂRUL PERSOANELOR ÎNSCRISE ÎN LISTELE ELECTORALE]]</f>
        <v>7.7144362486828237</v>
      </c>
      <c r="U1035" s="41">
        <f>Data[[#This Row],[TOTAL CHELTUIELI EURO]]/Data[[#This Row],[NUMĂRUL PERSOANELOR ÎNSCRISE ÎN LISTELE ELECTORALE]]</f>
        <v>1.5938588559498408</v>
      </c>
      <c r="V1035" s="41">
        <f>Data[[#This Row],[TOTAL CHELTUIELI LEI]]/Data[[#This Row],[NUMĂRUL PERSOANELOR CARE AU PARTICIPAT LA VOT]]</f>
        <v>11.385692068429238</v>
      </c>
      <c r="W1035" s="41">
        <f>Data[[#This Row],[TOTAL CHELTUIELI EURO]]/Data[[#This Row],[NUMĂRUL PERSOANELOR CARE AU PARTICIPAT LA VOT]]</f>
        <v>2.3523671139912889</v>
      </c>
      <c r="X1035" s="43">
        <v>4.8400999999999996</v>
      </c>
      <c r="Y1035" s="114" t="s">
        <v>2886</v>
      </c>
      <c r="Z1035" s="44">
        <v>7</v>
      </c>
      <c r="AA1035" s="115" t="s">
        <v>3107</v>
      </c>
      <c r="AB1035" s="44">
        <v>1</v>
      </c>
      <c r="AC1035" s="45"/>
    </row>
    <row r="1036" spans="1:29" ht="12" customHeight="1" x14ac:dyDescent="0.2">
      <c r="A1036" s="37">
        <v>1035</v>
      </c>
      <c r="B1036" s="38" t="s">
        <v>19</v>
      </c>
      <c r="C1036" s="39" t="s">
        <v>1745</v>
      </c>
      <c r="D1036" s="40">
        <v>44101</v>
      </c>
      <c r="E1036" s="38">
        <v>1</v>
      </c>
      <c r="F1036" s="38"/>
      <c r="G1036" s="38" t="s">
        <v>2</v>
      </c>
      <c r="H1036" s="38" t="s">
        <v>2</v>
      </c>
      <c r="I1036" s="63">
        <v>94230</v>
      </c>
      <c r="J1036" s="63">
        <v>20032.060000000001</v>
      </c>
      <c r="K1036" s="63">
        <v>0</v>
      </c>
      <c r="L1036" s="41">
        <f>SUM(Data[[#This Row],[CHELTUIELI DE PERSONAL LEI]:[CHELTUIELI DE CAPITAL (ACTIVE NEFINANCIARE ) LEI]])</f>
        <v>114262.06</v>
      </c>
      <c r="M1036" s="41">
        <f>Data[[#This Row],[TOTAL CHELTUIELI LEI]]/Data[[#This Row],[CURS VALUTAR EURO BNR 22 07 2020]]</f>
        <v>23607.375880663625</v>
      </c>
      <c r="N1036" s="49">
        <v>2312</v>
      </c>
      <c r="O1036" s="54"/>
      <c r="P1036" s="54">
        <v>1510</v>
      </c>
      <c r="Q1036" s="54"/>
      <c r="R1036" s="54">
        <f>Data[[#This Row],[PERSOANE ÎNSCRISE ÎN LISTELE ELECTORALE (TURUL 1)            ]]+Data[[#This Row],[PERSOANE ÎNSCRISE ÎN LISTELE ELECTORALE (TURUL AL 2-LEA)]]</f>
        <v>2312</v>
      </c>
      <c r="S1036" s="54">
        <f>Data[[#This Row],[PERSOANE CARE AU PARTICIPAT LA VOT (TURUL 1)]]+Data[[#This Row],[PERSOANE CARE AU PARTICIPAT LA VOT  (TURUL AL 2-LEA)]]</f>
        <v>1510</v>
      </c>
      <c r="T1036" s="41">
        <f>Data[[#This Row],[TOTAL CHELTUIELI LEI]]/Data[[#This Row],[NUMĂRUL PERSOANELOR ÎNSCRISE ÎN LISTELE ELECTORALE]]</f>
        <v>49.421306228373702</v>
      </c>
      <c r="U1036" s="41">
        <f>Data[[#This Row],[TOTAL CHELTUIELI EURO]]/Data[[#This Row],[NUMĂRUL PERSOANELOR ÎNSCRISE ÎN LISTELE ELECTORALE]]</f>
        <v>10.210802716550011</v>
      </c>
      <c r="V1036" s="41">
        <f>Data[[#This Row],[TOTAL CHELTUIELI LEI]]/Data[[#This Row],[NUMĂRUL PERSOANELOR CARE AU PARTICIPAT LA VOT]]</f>
        <v>75.670238410596028</v>
      </c>
      <c r="W1036" s="41">
        <f>Data[[#This Row],[TOTAL CHELTUIELI EURO]]/Data[[#This Row],[NUMĂRUL PERSOANELOR CARE AU PARTICIPAT LA VOT]]</f>
        <v>15.634023762028891</v>
      </c>
      <c r="X1036" s="43">
        <v>4.8400999999999996</v>
      </c>
      <c r="Y1036" s="114" t="s">
        <v>2938</v>
      </c>
      <c r="Z1036" s="44">
        <v>49</v>
      </c>
      <c r="AA1036" s="115" t="s">
        <v>3127</v>
      </c>
      <c r="AB1036" s="44">
        <v>10</v>
      </c>
      <c r="AC1036" s="45"/>
    </row>
    <row r="1037" spans="1:29" ht="12" customHeight="1" x14ac:dyDescent="0.2">
      <c r="A1037" s="37">
        <v>1036</v>
      </c>
      <c r="B1037" s="38" t="s">
        <v>19</v>
      </c>
      <c r="C1037" s="39" t="s">
        <v>1865</v>
      </c>
      <c r="D1037" s="40">
        <v>44101</v>
      </c>
      <c r="E1037" s="38">
        <v>1</v>
      </c>
      <c r="F1037" s="38"/>
      <c r="G1037" s="38" t="s">
        <v>2</v>
      </c>
      <c r="H1037" s="38" t="s">
        <v>2</v>
      </c>
      <c r="I1037" s="63">
        <v>13200</v>
      </c>
      <c r="J1037" s="63">
        <v>6311</v>
      </c>
      <c r="K1037" s="63">
        <v>0</v>
      </c>
      <c r="L1037" s="41">
        <f>SUM(Data[[#This Row],[CHELTUIELI DE PERSONAL LEI]:[CHELTUIELI DE CAPITAL (ACTIVE NEFINANCIARE ) LEI]])</f>
        <v>19511</v>
      </c>
      <c r="M1037" s="41">
        <f>Data[[#This Row],[TOTAL CHELTUIELI LEI]]/Data[[#This Row],[CURS VALUTAR EURO BNR 22 07 2020]]</f>
        <v>4031.1150596062066</v>
      </c>
      <c r="N1037" s="49">
        <v>1538</v>
      </c>
      <c r="O1037" s="54"/>
      <c r="P1037" s="54">
        <v>1108</v>
      </c>
      <c r="Q1037" s="54"/>
      <c r="R1037" s="54">
        <f>Data[[#This Row],[PERSOANE ÎNSCRISE ÎN LISTELE ELECTORALE (TURUL 1)            ]]+Data[[#This Row],[PERSOANE ÎNSCRISE ÎN LISTELE ELECTORALE (TURUL AL 2-LEA)]]</f>
        <v>1538</v>
      </c>
      <c r="S1037" s="54">
        <f>Data[[#This Row],[PERSOANE CARE AU PARTICIPAT LA VOT (TURUL 1)]]+Data[[#This Row],[PERSOANE CARE AU PARTICIPAT LA VOT  (TURUL AL 2-LEA)]]</f>
        <v>1108</v>
      </c>
      <c r="T1037" s="41">
        <f>Data[[#This Row],[TOTAL CHELTUIELI LEI]]/Data[[#This Row],[NUMĂRUL PERSOANELOR ÎNSCRISE ÎN LISTELE ELECTORALE]]</f>
        <v>12.68595578673602</v>
      </c>
      <c r="U1037" s="41">
        <f>Data[[#This Row],[TOTAL CHELTUIELI EURO]]/Data[[#This Row],[NUMĂRUL PERSOANELOR ÎNSCRISE ÎN LISTELE ELECTORALE]]</f>
        <v>2.6210110920716558</v>
      </c>
      <c r="V1037" s="41">
        <f>Data[[#This Row],[TOTAL CHELTUIELI LEI]]/Data[[#This Row],[NUMĂRUL PERSOANELOR CARE AU PARTICIPAT LA VOT]]</f>
        <v>17.609205776173287</v>
      </c>
      <c r="W1037" s="41">
        <f>Data[[#This Row],[TOTAL CHELTUIELI EURO]]/Data[[#This Row],[NUMĂRUL PERSOANELOR CARE AU PARTICIPAT LA VOT]]</f>
        <v>3.6381904870092119</v>
      </c>
      <c r="X1037" s="43">
        <v>4.8400999999999996</v>
      </c>
      <c r="Y1037" s="114" t="s">
        <v>2897</v>
      </c>
      <c r="Z1037" s="44">
        <v>12</v>
      </c>
      <c r="AA1037" s="115" t="s">
        <v>3108</v>
      </c>
      <c r="AB1037" s="44">
        <v>2</v>
      </c>
      <c r="AC1037" s="45"/>
    </row>
    <row r="1038" spans="1:29" ht="12" customHeight="1" x14ac:dyDescent="0.2">
      <c r="A1038" s="37">
        <v>1037</v>
      </c>
      <c r="B1038" s="38" t="s">
        <v>19</v>
      </c>
      <c r="C1038" s="39" t="s">
        <v>1866</v>
      </c>
      <c r="D1038" s="40">
        <v>44101</v>
      </c>
      <c r="E1038" s="38">
        <v>1</v>
      </c>
      <c r="F1038" s="38"/>
      <c r="G1038" s="38" t="s">
        <v>2</v>
      </c>
      <c r="H1038" s="38" t="s">
        <v>2</v>
      </c>
      <c r="I1038" s="63">
        <v>87975</v>
      </c>
      <c r="J1038" s="63">
        <v>476</v>
      </c>
      <c r="K1038" s="63">
        <v>0</v>
      </c>
      <c r="L1038" s="41">
        <f>SUM(Data[[#This Row],[CHELTUIELI DE PERSONAL LEI]:[CHELTUIELI DE CAPITAL (ACTIVE NEFINANCIARE ) LEI]])</f>
        <v>88451</v>
      </c>
      <c r="M1038" s="41">
        <f>Data[[#This Row],[TOTAL CHELTUIELI LEI]]/Data[[#This Row],[CURS VALUTAR EURO BNR 22 07 2020]]</f>
        <v>18274.622425156507</v>
      </c>
      <c r="N1038" s="49">
        <v>1956</v>
      </c>
      <c r="O1038" s="54"/>
      <c r="P1038" s="54">
        <v>1348</v>
      </c>
      <c r="Q1038" s="54"/>
      <c r="R1038" s="54">
        <f>Data[[#This Row],[PERSOANE ÎNSCRISE ÎN LISTELE ELECTORALE (TURUL 1)            ]]+Data[[#This Row],[PERSOANE ÎNSCRISE ÎN LISTELE ELECTORALE (TURUL AL 2-LEA)]]</f>
        <v>1956</v>
      </c>
      <c r="S1038" s="54">
        <f>Data[[#This Row],[PERSOANE CARE AU PARTICIPAT LA VOT (TURUL 1)]]+Data[[#This Row],[PERSOANE CARE AU PARTICIPAT LA VOT  (TURUL AL 2-LEA)]]</f>
        <v>1348</v>
      </c>
      <c r="T1038" s="41">
        <f>Data[[#This Row],[TOTAL CHELTUIELI LEI]]/Data[[#This Row],[NUMĂRUL PERSOANELOR ÎNSCRISE ÎN LISTELE ELECTORALE]]</f>
        <v>45.220347648261757</v>
      </c>
      <c r="U1038" s="41">
        <f>Data[[#This Row],[TOTAL CHELTUIELI EURO]]/Data[[#This Row],[NUMĂRUL PERSOANELOR ÎNSCRISE ÎN LISTELE ELECTORALE]]</f>
        <v>9.3428540005912613</v>
      </c>
      <c r="V1038" s="41">
        <f>Data[[#This Row],[TOTAL CHELTUIELI LEI]]/Data[[#This Row],[NUMĂRUL PERSOANELOR CARE AU PARTICIPAT LA VOT]]</f>
        <v>65.616468842729972</v>
      </c>
      <c r="W1038" s="41">
        <f>Data[[#This Row],[TOTAL CHELTUIELI EURO]]/Data[[#This Row],[NUMĂRUL PERSOANELOR CARE AU PARTICIPAT LA VOT]]</f>
        <v>13.556841561688804</v>
      </c>
      <c r="X1038" s="43">
        <v>4.8400999999999996</v>
      </c>
      <c r="Y1038" s="114" t="s">
        <v>2936</v>
      </c>
      <c r="Z1038" s="44">
        <v>45</v>
      </c>
      <c r="AA1038" s="115" t="s">
        <v>3111</v>
      </c>
      <c r="AB1038" s="44">
        <v>9</v>
      </c>
      <c r="AC1038" s="45"/>
    </row>
    <row r="1039" spans="1:29" ht="12" customHeight="1" x14ac:dyDescent="0.2">
      <c r="A1039" s="37">
        <v>1038</v>
      </c>
      <c r="B1039" s="38" t="s">
        <v>19</v>
      </c>
      <c r="C1039" s="39" t="s">
        <v>1867</v>
      </c>
      <c r="D1039" s="40">
        <v>44101</v>
      </c>
      <c r="E1039" s="38">
        <v>1</v>
      </c>
      <c r="F1039" s="38"/>
      <c r="G1039" s="38" t="s">
        <v>2</v>
      </c>
      <c r="H1039" s="38" t="s">
        <v>2</v>
      </c>
      <c r="I1039" s="63">
        <v>0</v>
      </c>
      <c r="J1039" s="63">
        <v>10940.76</v>
      </c>
      <c r="K1039" s="63">
        <v>0</v>
      </c>
      <c r="L1039" s="41">
        <f>SUM(Data[[#This Row],[CHELTUIELI DE PERSONAL LEI]:[CHELTUIELI DE CAPITAL (ACTIVE NEFINANCIARE ) LEI]])</f>
        <v>10940.76</v>
      </c>
      <c r="M1039" s="41">
        <f>Data[[#This Row],[TOTAL CHELTUIELI LEI]]/Data[[#This Row],[CURS VALUTAR EURO BNR 22 07 2020]]</f>
        <v>2260.4408999814054</v>
      </c>
      <c r="N1039" s="49">
        <v>5599</v>
      </c>
      <c r="O1039" s="54"/>
      <c r="P1039" s="54">
        <v>3174</v>
      </c>
      <c r="Q1039" s="54"/>
      <c r="R1039" s="54">
        <f>Data[[#This Row],[PERSOANE ÎNSCRISE ÎN LISTELE ELECTORALE (TURUL 1)            ]]+Data[[#This Row],[PERSOANE ÎNSCRISE ÎN LISTELE ELECTORALE (TURUL AL 2-LEA)]]</f>
        <v>5599</v>
      </c>
      <c r="S1039" s="54">
        <f>Data[[#This Row],[PERSOANE CARE AU PARTICIPAT LA VOT (TURUL 1)]]+Data[[#This Row],[PERSOANE CARE AU PARTICIPAT LA VOT  (TURUL AL 2-LEA)]]</f>
        <v>3174</v>
      </c>
      <c r="T1039" s="41">
        <f>Data[[#This Row],[TOTAL CHELTUIELI LEI]]/Data[[#This Row],[NUMĂRUL PERSOANELOR ÎNSCRISE ÎN LISTELE ELECTORALE]]</f>
        <v>1.9540560814431149</v>
      </c>
      <c r="U1039" s="41">
        <f>Data[[#This Row],[TOTAL CHELTUIELI EURO]]/Data[[#This Row],[NUMĂRUL PERSOANELOR ÎNSCRISE ÎN LISTELE ELECTORALE]]</f>
        <v>0.40372225397060285</v>
      </c>
      <c r="V1039" s="41">
        <f>Data[[#This Row],[TOTAL CHELTUIELI LEI]]/Data[[#This Row],[NUMĂRUL PERSOANELOR CARE AU PARTICIPAT LA VOT]]</f>
        <v>3.4469943289224951</v>
      </c>
      <c r="W1039" s="41">
        <f>Data[[#This Row],[TOTAL CHELTUIELI EURO]]/Data[[#This Row],[NUMĂRUL PERSOANELOR CARE AU PARTICIPAT LA VOT]]</f>
        <v>0.71217419659149506</v>
      </c>
      <c r="X1039" s="43">
        <v>4.8400999999999996</v>
      </c>
      <c r="Y1039" s="114" t="s">
        <v>2894</v>
      </c>
      <c r="Z1039" s="44">
        <v>1</v>
      </c>
      <c r="AA1039" s="115" t="s">
        <v>3105</v>
      </c>
      <c r="AB1039" s="44">
        <v>0</v>
      </c>
      <c r="AC1039" s="45"/>
    </row>
    <row r="1040" spans="1:29" ht="12" customHeight="1" x14ac:dyDescent="0.2">
      <c r="A1040" s="37">
        <v>1039</v>
      </c>
      <c r="B1040" s="38" t="s">
        <v>19</v>
      </c>
      <c r="C1040" s="39" t="s">
        <v>1868</v>
      </c>
      <c r="D1040" s="40">
        <v>44101</v>
      </c>
      <c r="E1040" s="38">
        <v>1</v>
      </c>
      <c r="F1040" s="38"/>
      <c r="G1040" s="38" t="s">
        <v>2</v>
      </c>
      <c r="H1040" s="38" t="s">
        <v>2</v>
      </c>
      <c r="I1040" s="63">
        <v>0</v>
      </c>
      <c r="J1040" s="63">
        <v>0</v>
      </c>
      <c r="K1040" s="63">
        <v>0</v>
      </c>
      <c r="L1040" s="41">
        <f>SUM(Data[[#This Row],[CHELTUIELI DE PERSONAL LEI]:[CHELTUIELI DE CAPITAL (ACTIVE NEFINANCIARE ) LEI]])</f>
        <v>0</v>
      </c>
      <c r="M1040" s="41">
        <f>Data[[#This Row],[TOTAL CHELTUIELI LEI]]/Data[[#This Row],[CURS VALUTAR EURO BNR 22 07 2020]]</f>
        <v>0</v>
      </c>
      <c r="N1040" s="49">
        <v>2446</v>
      </c>
      <c r="O1040" s="54"/>
      <c r="P1040" s="54">
        <v>1219</v>
      </c>
      <c r="Q1040" s="54"/>
      <c r="R1040" s="54">
        <f>Data[[#This Row],[PERSOANE ÎNSCRISE ÎN LISTELE ELECTORALE (TURUL 1)            ]]+Data[[#This Row],[PERSOANE ÎNSCRISE ÎN LISTELE ELECTORALE (TURUL AL 2-LEA)]]</f>
        <v>2446</v>
      </c>
      <c r="S1040" s="54">
        <f>Data[[#This Row],[PERSOANE CARE AU PARTICIPAT LA VOT (TURUL 1)]]+Data[[#This Row],[PERSOANE CARE AU PARTICIPAT LA VOT  (TURUL AL 2-LEA)]]</f>
        <v>1219</v>
      </c>
      <c r="T1040" s="41">
        <f>Data[[#This Row],[TOTAL CHELTUIELI LEI]]/Data[[#This Row],[NUMĂRUL PERSOANELOR ÎNSCRISE ÎN LISTELE ELECTORALE]]</f>
        <v>0</v>
      </c>
      <c r="U1040" s="41">
        <f>Data[[#This Row],[TOTAL CHELTUIELI EURO]]/Data[[#This Row],[NUMĂRUL PERSOANELOR ÎNSCRISE ÎN LISTELE ELECTORALE]]</f>
        <v>0</v>
      </c>
      <c r="V1040" s="41">
        <f>Data[[#This Row],[TOTAL CHELTUIELI LEI]]/Data[[#This Row],[NUMĂRUL PERSOANELOR CARE AU PARTICIPAT LA VOT]]</f>
        <v>0</v>
      </c>
      <c r="W1040" s="41">
        <f>Data[[#This Row],[TOTAL CHELTUIELI EURO]]/Data[[#This Row],[NUMĂRUL PERSOANELOR CARE AU PARTICIPAT LA VOT]]</f>
        <v>0</v>
      </c>
      <c r="X1040" s="43">
        <v>4.8400999999999996</v>
      </c>
      <c r="Y1040" s="114" t="s">
        <v>2890</v>
      </c>
      <c r="Z1040" s="44">
        <v>0</v>
      </c>
      <c r="AA1040" s="115" t="s">
        <v>3105</v>
      </c>
      <c r="AB1040" s="44">
        <v>0</v>
      </c>
      <c r="AC1040" s="45"/>
    </row>
    <row r="1041" spans="1:29" ht="12" customHeight="1" x14ac:dyDescent="0.2">
      <c r="A1041" s="37">
        <v>1040</v>
      </c>
      <c r="B1041" s="38" t="s">
        <v>19</v>
      </c>
      <c r="C1041" s="39" t="s">
        <v>1869</v>
      </c>
      <c r="D1041" s="40">
        <v>44101</v>
      </c>
      <c r="E1041" s="38">
        <v>1</v>
      </c>
      <c r="F1041" s="38"/>
      <c r="G1041" s="38" t="s">
        <v>2</v>
      </c>
      <c r="H1041" s="38" t="s">
        <v>2</v>
      </c>
      <c r="I1041" s="63">
        <v>1600</v>
      </c>
      <c r="J1041" s="63">
        <v>39081</v>
      </c>
      <c r="K1041" s="63">
        <v>0</v>
      </c>
      <c r="L1041" s="41">
        <f>SUM(Data[[#This Row],[CHELTUIELI DE PERSONAL LEI]:[CHELTUIELI DE CAPITAL (ACTIVE NEFINANCIARE ) LEI]])</f>
        <v>40681</v>
      </c>
      <c r="M1041" s="41">
        <f>Data[[#This Row],[TOTAL CHELTUIELI LEI]]/Data[[#This Row],[CURS VALUTAR EURO BNR 22 07 2020]]</f>
        <v>8404.9916324042897</v>
      </c>
      <c r="N1041" s="49">
        <v>9311</v>
      </c>
      <c r="O1041" s="54"/>
      <c r="P1041" s="54">
        <v>4520</v>
      </c>
      <c r="Q1041" s="54"/>
      <c r="R1041" s="54">
        <f>Data[[#This Row],[PERSOANE ÎNSCRISE ÎN LISTELE ELECTORALE (TURUL 1)            ]]+Data[[#This Row],[PERSOANE ÎNSCRISE ÎN LISTELE ELECTORALE (TURUL AL 2-LEA)]]</f>
        <v>9311</v>
      </c>
      <c r="S1041" s="54">
        <f>Data[[#This Row],[PERSOANE CARE AU PARTICIPAT LA VOT (TURUL 1)]]+Data[[#This Row],[PERSOANE CARE AU PARTICIPAT LA VOT  (TURUL AL 2-LEA)]]</f>
        <v>4520</v>
      </c>
      <c r="T1041" s="41">
        <f>Data[[#This Row],[TOTAL CHELTUIELI LEI]]/Data[[#This Row],[NUMĂRUL PERSOANELOR ÎNSCRISE ÎN LISTELE ELECTORALE]]</f>
        <v>4.3691332832134036</v>
      </c>
      <c r="U1041" s="41">
        <f>Data[[#This Row],[TOTAL CHELTUIELI EURO]]/Data[[#This Row],[NUMĂRUL PERSOANELOR ÎNSCRISE ÎN LISTELE ELECTORALE]]</f>
        <v>0.90269483754744817</v>
      </c>
      <c r="V1041" s="41">
        <f>Data[[#This Row],[TOTAL CHELTUIELI LEI]]/Data[[#This Row],[NUMĂRUL PERSOANELOR CARE AU PARTICIPAT LA VOT]]</f>
        <v>9.0002212389380531</v>
      </c>
      <c r="W1041" s="41">
        <f>Data[[#This Row],[TOTAL CHELTUIELI EURO]]/Data[[#This Row],[NUMĂRUL PERSOANELOR CARE AU PARTICIPAT LA VOT]]</f>
        <v>1.8595114230982941</v>
      </c>
      <c r="X1041" s="43">
        <v>4.8400999999999996</v>
      </c>
      <c r="Y1041" s="114" t="s">
        <v>2895</v>
      </c>
      <c r="Z1041" s="44">
        <v>4</v>
      </c>
      <c r="AA1041" s="115" t="s">
        <v>3105</v>
      </c>
      <c r="AB1041" s="44">
        <v>0</v>
      </c>
      <c r="AC1041" s="45"/>
    </row>
    <row r="1042" spans="1:29" ht="12" customHeight="1" x14ac:dyDescent="0.2">
      <c r="A1042" s="37">
        <v>1041</v>
      </c>
      <c r="B1042" s="38" t="s">
        <v>19</v>
      </c>
      <c r="C1042" s="39" t="s">
        <v>522</v>
      </c>
      <c r="D1042" s="40">
        <v>44101</v>
      </c>
      <c r="E1042" s="38">
        <v>1</v>
      </c>
      <c r="F1042" s="38"/>
      <c r="G1042" s="38" t="s">
        <v>2</v>
      </c>
      <c r="H1042" s="38" t="s">
        <v>2</v>
      </c>
      <c r="I1042" s="63">
        <v>0</v>
      </c>
      <c r="J1042" s="63">
        <v>0</v>
      </c>
      <c r="K1042" s="63">
        <v>0</v>
      </c>
      <c r="L1042" s="41">
        <f>SUM(Data[[#This Row],[CHELTUIELI DE PERSONAL LEI]:[CHELTUIELI DE CAPITAL (ACTIVE NEFINANCIARE ) LEI]])</f>
        <v>0</v>
      </c>
      <c r="M1042" s="41">
        <f>Data[[#This Row],[TOTAL CHELTUIELI LEI]]/Data[[#This Row],[CURS VALUTAR EURO BNR 22 07 2020]]</f>
        <v>0</v>
      </c>
      <c r="N1042" s="49">
        <v>1838</v>
      </c>
      <c r="O1042" s="54"/>
      <c r="P1042" s="54">
        <v>1213</v>
      </c>
      <c r="Q1042" s="54"/>
      <c r="R1042" s="54">
        <f>Data[[#This Row],[PERSOANE ÎNSCRISE ÎN LISTELE ELECTORALE (TURUL 1)            ]]+Data[[#This Row],[PERSOANE ÎNSCRISE ÎN LISTELE ELECTORALE (TURUL AL 2-LEA)]]</f>
        <v>1838</v>
      </c>
      <c r="S1042" s="54">
        <f>Data[[#This Row],[PERSOANE CARE AU PARTICIPAT LA VOT (TURUL 1)]]+Data[[#This Row],[PERSOANE CARE AU PARTICIPAT LA VOT  (TURUL AL 2-LEA)]]</f>
        <v>1213</v>
      </c>
      <c r="T1042" s="41">
        <f>Data[[#This Row],[TOTAL CHELTUIELI LEI]]/Data[[#This Row],[NUMĂRUL PERSOANELOR ÎNSCRISE ÎN LISTELE ELECTORALE]]</f>
        <v>0</v>
      </c>
      <c r="U1042" s="41">
        <f>Data[[#This Row],[TOTAL CHELTUIELI EURO]]/Data[[#This Row],[NUMĂRUL PERSOANELOR ÎNSCRISE ÎN LISTELE ELECTORALE]]</f>
        <v>0</v>
      </c>
      <c r="V1042" s="41">
        <f>Data[[#This Row],[TOTAL CHELTUIELI LEI]]/Data[[#This Row],[NUMĂRUL PERSOANELOR CARE AU PARTICIPAT LA VOT]]</f>
        <v>0</v>
      </c>
      <c r="W1042" s="41">
        <f>Data[[#This Row],[TOTAL CHELTUIELI EURO]]/Data[[#This Row],[NUMĂRUL PERSOANELOR CARE AU PARTICIPAT LA VOT]]</f>
        <v>0</v>
      </c>
      <c r="X1042" s="43">
        <v>4.8400999999999996</v>
      </c>
      <c r="Y1042" s="114" t="s">
        <v>2890</v>
      </c>
      <c r="Z1042" s="44">
        <v>0</v>
      </c>
      <c r="AA1042" s="115" t="s">
        <v>3105</v>
      </c>
      <c r="AB1042" s="44">
        <v>0</v>
      </c>
      <c r="AC1042" s="45"/>
    </row>
    <row r="1043" spans="1:29" ht="12" customHeight="1" x14ac:dyDescent="0.2">
      <c r="A1043" s="37">
        <v>1042</v>
      </c>
      <c r="B1043" s="38" t="s">
        <v>19</v>
      </c>
      <c r="C1043" s="39" t="s">
        <v>1817</v>
      </c>
      <c r="D1043" s="40">
        <v>44101</v>
      </c>
      <c r="E1043" s="38">
        <v>1</v>
      </c>
      <c r="F1043" s="38"/>
      <c r="G1043" s="38" t="s">
        <v>2</v>
      </c>
      <c r="H1043" s="38" t="s">
        <v>2</v>
      </c>
      <c r="I1043" s="63">
        <v>88460</v>
      </c>
      <c r="J1043" s="63">
        <v>17110</v>
      </c>
      <c r="K1043" s="64">
        <v>0</v>
      </c>
      <c r="L1043" s="41">
        <f>SUM(Data[[#This Row],[CHELTUIELI DE PERSONAL LEI]:[CHELTUIELI DE CAPITAL (ACTIVE NEFINANCIARE ) LEI]])</f>
        <v>105570</v>
      </c>
      <c r="M1043" s="41">
        <f>Data[[#This Row],[TOTAL CHELTUIELI LEI]]/Data[[#This Row],[CURS VALUTAR EURO BNR 22 07 2020]]</f>
        <v>21811.532819569846</v>
      </c>
      <c r="N1043" s="49">
        <v>2756</v>
      </c>
      <c r="O1043" s="54"/>
      <c r="P1043" s="54">
        <v>1580</v>
      </c>
      <c r="Q1043" s="54"/>
      <c r="R1043" s="54">
        <f>Data[[#This Row],[PERSOANE ÎNSCRISE ÎN LISTELE ELECTORALE (TURUL 1)            ]]+Data[[#This Row],[PERSOANE ÎNSCRISE ÎN LISTELE ELECTORALE (TURUL AL 2-LEA)]]</f>
        <v>2756</v>
      </c>
      <c r="S1043" s="54">
        <f>Data[[#This Row],[PERSOANE CARE AU PARTICIPAT LA VOT (TURUL 1)]]+Data[[#This Row],[PERSOANE CARE AU PARTICIPAT LA VOT  (TURUL AL 2-LEA)]]</f>
        <v>1580</v>
      </c>
      <c r="T1043" s="41">
        <f>Data[[#This Row],[TOTAL CHELTUIELI LEI]]/Data[[#This Row],[NUMĂRUL PERSOANELOR ÎNSCRISE ÎN LISTELE ELECTORALE]]</f>
        <v>38.305515239477501</v>
      </c>
      <c r="U1043" s="41">
        <f>Data[[#This Row],[TOTAL CHELTUIELI EURO]]/Data[[#This Row],[NUMĂRUL PERSOANELOR ÎNSCRISE ÎN LISTELE ELECTORALE]]</f>
        <v>7.9141991362735293</v>
      </c>
      <c r="V1043" s="41">
        <f>Data[[#This Row],[TOTAL CHELTUIELI LEI]]/Data[[#This Row],[NUMĂRUL PERSOANELOR CARE AU PARTICIPAT LA VOT]]</f>
        <v>66.816455696202539</v>
      </c>
      <c r="W1043" s="41">
        <f>Data[[#This Row],[TOTAL CHELTUIELI EURO]]/Data[[#This Row],[NUMĂRUL PERSOANELOR CARE AU PARTICIPAT LA VOT]]</f>
        <v>13.804767607322686</v>
      </c>
      <c r="X1043" s="43">
        <v>4.8400999999999996</v>
      </c>
      <c r="Y1043" s="114" t="s">
        <v>2925</v>
      </c>
      <c r="Z1043" s="44">
        <v>38</v>
      </c>
      <c r="AA1043" s="115" t="s">
        <v>3113</v>
      </c>
      <c r="AB1043" s="44">
        <v>7</v>
      </c>
      <c r="AC1043" s="45"/>
    </row>
    <row r="1044" spans="1:29" ht="12" customHeight="1" x14ac:dyDescent="0.2">
      <c r="A1044" s="37">
        <v>1043</v>
      </c>
      <c r="B1044" s="38" t="s">
        <v>19</v>
      </c>
      <c r="C1044" s="39" t="s">
        <v>70</v>
      </c>
      <c r="D1044" s="40">
        <v>44101</v>
      </c>
      <c r="E1044" s="38">
        <v>1</v>
      </c>
      <c r="F1044" s="38"/>
      <c r="G1044" s="38" t="s">
        <v>2</v>
      </c>
      <c r="H1044" s="38" t="s">
        <v>2</v>
      </c>
      <c r="I1044" s="63">
        <v>10450</v>
      </c>
      <c r="J1044" s="63">
        <v>114533</v>
      </c>
      <c r="K1044" s="63">
        <v>6600</v>
      </c>
      <c r="L1044" s="41">
        <f>SUM(Data[[#This Row],[CHELTUIELI DE PERSONAL LEI]:[CHELTUIELI DE CAPITAL (ACTIVE NEFINANCIARE ) LEI]])</f>
        <v>131583</v>
      </c>
      <c r="M1044" s="41">
        <f>Data[[#This Row],[TOTAL CHELTUIELI LEI]]/Data[[#This Row],[CURS VALUTAR EURO BNR 22 07 2020]]</f>
        <v>27186.008553542284</v>
      </c>
      <c r="N1044" s="49">
        <v>8340</v>
      </c>
      <c r="O1044" s="54"/>
      <c r="P1044" s="54">
        <v>4568</v>
      </c>
      <c r="Q1044" s="54"/>
      <c r="R1044" s="54">
        <f>Data[[#This Row],[PERSOANE ÎNSCRISE ÎN LISTELE ELECTORALE (TURUL 1)            ]]+Data[[#This Row],[PERSOANE ÎNSCRISE ÎN LISTELE ELECTORALE (TURUL AL 2-LEA)]]</f>
        <v>8340</v>
      </c>
      <c r="S1044" s="54">
        <f>Data[[#This Row],[PERSOANE CARE AU PARTICIPAT LA VOT (TURUL 1)]]+Data[[#This Row],[PERSOANE CARE AU PARTICIPAT LA VOT  (TURUL AL 2-LEA)]]</f>
        <v>4568</v>
      </c>
      <c r="T1044" s="41">
        <f>Data[[#This Row],[TOTAL CHELTUIELI LEI]]/Data[[#This Row],[NUMĂRUL PERSOANELOR ÎNSCRISE ÎN LISTELE ELECTORALE]]</f>
        <v>15.777338129496403</v>
      </c>
      <c r="U1044" s="41">
        <f>Data[[#This Row],[TOTAL CHELTUIELI EURO]]/Data[[#This Row],[NUMĂRUL PERSOANELOR ÎNSCRISE ÎN LISTELE ELECTORALE]]</f>
        <v>3.2597132558204178</v>
      </c>
      <c r="V1044" s="41">
        <f>Data[[#This Row],[TOTAL CHELTUIELI LEI]]/Data[[#This Row],[NUMĂRUL PERSOANELOR CARE AU PARTICIPAT LA VOT]]</f>
        <v>28.805385288966725</v>
      </c>
      <c r="W1044" s="41">
        <f>Data[[#This Row],[TOTAL CHELTUIELI EURO]]/Data[[#This Row],[NUMĂRUL PERSOANELOR CARE AU PARTICIPAT LA VOT]]</f>
        <v>5.9514029232798347</v>
      </c>
      <c r="X1044" s="43">
        <v>4.8400999999999996</v>
      </c>
      <c r="Y1044" s="114" t="s">
        <v>2909</v>
      </c>
      <c r="Z1044" s="44">
        <v>15</v>
      </c>
      <c r="AA1044" s="115" t="s">
        <v>3106</v>
      </c>
      <c r="AB1044" s="44">
        <v>3</v>
      </c>
      <c r="AC1044" s="45"/>
    </row>
    <row r="1045" spans="1:29" ht="12" customHeight="1" x14ac:dyDescent="0.2">
      <c r="A1045" s="37">
        <v>1044</v>
      </c>
      <c r="B1045" s="38" t="s">
        <v>19</v>
      </c>
      <c r="C1045" s="39" t="s">
        <v>1558</v>
      </c>
      <c r="D1045" s="40">
        <v>44101</v>
      </c>
      <c r="E1045" s="38">
        <v>1</v>
      </c>
      <c r="F1045" s="38"/>
      <c r="G1045" s="38" t="s">
        <v>2</v>
      </c>
      <c r="H1045" s="38" t="s">
        <v>2</v>
      </c>
      <c r="I1045" s="63">
        <v>9570</v>
      </c>
      <c r="J1045" s="63">
        <v>25899</v>
      </c>
      <c r="K1045" s="63">
        <v>0</v>
      </c>
      <c r="L1045" s="41">
        <f>SUM(Data[[#This Row],[CHELTUIELI DE PERSONAL LEI]:[CHELTUIELI DE CAPITAL (ACTIVE NEFINANCIARE ) LEI]])</f>
        <v>35469</v>
      </c>
      <c r="M1045" s="41">
        <f>Data[[#This Row],[TOTAL CHELTUIELI LEI]]/Data[[#This Row],[CURS VALUTAR EURO BNR 22 07 2020]]</f>
        <v>7328.1543769756827</v>
      </c>
      <c r="N1045" s="49">
        <v>4049</v>
      </c>
      <c r="O1045" s="54"/>
      <c r="P1045" s="54">
        <v>2327</v>
      </c>
      <c r="Q1045" s="54"/>
      <c r="R1045" s="54">
        <f>Data[[#This Row],[PERSOANE ÎNSCRISE ÎN LISTELE ELECTORALE (TURUL 1)            ]]+Data[[#This Row],[PERSOANE ÎNSCRISE ÎN LISTELE ELECTORALE (TURUL AL 2-LEA)]]</f>
        <v>4049</v>
      </c>
      <c r="S1045" s="54">
        <f>Data[[#This Row],[PERSOANE CARE AU PARTICIPAT LA VOT (TURUL 1)]]+Data[[#This Row],[PERSOANE CARE AU PARTICIPAT LA VOT  (TURUL AL 2-LEA)]]</f>
        <v>2327</v>
      </c>
      <c r="T1045" s="41">
        <f>Data[[#This Row],[TOTAL CHELTUIELI LEI]]/Data[[#This Row],[NUMĂRUL PERSOANELOR ÎNSCRISE ÎN LISTELE ELECTORALE]]</f>
        <v>8.7599407261052118</v>
      </c>
      <c r="U1045" s="41">
        <f>Data[[#This Row],[TOTAL CHELTUIELI EURO]]/Data[[#This Row],[NUMĂRUL PERSOANELOR ÎNSCRISE ÎN LISTELE ELECTORALE]]</f>
        <v>1.8098677147383755</v>
      </c>
      <c r="V1045" s="41">
        <f>Data[[#This Row],[TOTAL CHELTUIELI LEI]]/Data[[#This Row],[NUMĂRUL PERSOANELOR CARE AU PARTICIPAT LA VOT]]</f>
        <v>15.242372152986679</v>
      </c>
      <c r="W1045" s="41">
        <f>Data[[#This Row],[TOTAL CHELTUIELI EURO]]/Data[[#This Row],[NUMĂRUL PERSOANELOR CARE AU PARTICIPAT LA VOT]]</f>
        <v>3.1491853790183422</v>
      </c>
      <c r="X1045" s="43">
        <v>4.8400999999999996</v>
      </c>
      <c r="Y1045" s="114" t="s">
        <v>2896</v>
      </c>
      <c r="Z1045" s="44">
        <v>8</v>
      </c>
      <c r="AA1045" s="115" t="s">
        <v>3107</v>
      </c>
      <c r="AB1045" s="44">
        <v>1</v>
      </c>
      <c r="AC1045" s="45"/>
    </row>
    <row r="1046" spans="1:29" ht="12" customHeight="1" x14ac:dyDescent="0.2">
      <c r="A1046" s="37">
        <v>1045</v>
      </c>
      <c r="B1046" s="38" t="s">
        <v>19</v>
      </c>
      <c r="C1046" s="39" t="s">
        <v>400</v>
      </c>
      <c r="D1046" s="40">
        <v>44101</v>
      </c>
      <c r="E1046" s="38">
        <v>1</v>
      </c>
      <c r="F1046" s="38"/>
      <c r="G1046" s="38" t="s">
        <v>2</v>
      </c>
      <c r="H1046" s="38" t="s">
        <v>2</v>
      </c>
      <c r="I1046" s="63">
        <v>111375</v>
      </c>
      <c r="J1046" s="63">
        <v>2928</v>
      </c>
      <c r="K1046" s="63">
        <v>0</v>
      </c>
      <c r="L1046" s="41">
        <f>SUM(Data[[#This Row],[CHELTUIELI DE PERSONAL LEI]:[CHELTUIELI DE CAPITAL (ACTIVE NEFINANCIARE ) LEI]])</f>
        <v>114303</v>
      </c>
      <c r="M1046" s="41">
        <f>Data[[#This Row],[TOTAL CHELTUIELI LEI]]/Data[[#This Row],[CURS VALUTAR EURO BNR 22 07 2020]]</f>
        <v>23615.834383587116</v>
      </c>
      <c r="N1046" s="49">
        <v>4378</v>
      </c>
      <c r="O1046" s="54"/>
      <c r="P1046" s="54">
        <v>2877</v>
      </c>
      <c r="Q1046" s="54"/>
      <c r="R1046" s="54">
        <f>Data[[#This Row],[PERSOANE ÎNSCRISE ÎN LISTELE ELECTORALE (TURUL 1)            ]]+Data[[#This Row],[PERSOANE ÎNSCRISE ÎN LISTELE ELECTORALE (TURUL AL 2-LEA)]]</f>
        <v>4378</v>
      </c>
      <c r="S1046" s="54">
        <f>Data[[#This Row],[PERSOANE CARE AU PARTICIPAT LA VOT (TURUL 1)]]+Data[[#This Row],[PERSOANE CARE AU PARTICIPAT LA VOT  (TURUL AL 2-LEA)]]</f>
        <v>2877</v>
      </c>
      <c r="T1046" s="41">
        <f>Data[[#This Row],[TOTAL CHELTUIELI LEI]]/Data[[#This Row],[NUMĂRUL PERSOANELOR ÎNSCRISE ÎN LISTELE ELECTORALE]]</f>
        <v>26.108497030607584</v>
      </c>
      <c r="U1046" s="41">
        <f>Data[[#This Row],[TOTAL CHELTUIELI EURO]]/Data[[#This Row],[NUMĂRUL PERSOANELOR ÎNSCRISE ÎN LISTELE ELECTORALE]]</f>
        <v>5.3942061177677285</v>
      </c>
      <c r="V1046" s="41">
        <f>Data[[#This Row],[TOTAL CHELTUIELI LEI]]/Data[[#This Row],[NUMĂRUL PERSOANELOR CARE AU PARTICIPAT LA VOT]]</f>
        <v>39.729927007299267</v>
      </c>
      <c r="W1046" s="41">
        <f>Data[[#This Row],[TOTAL CHELTUIELI EURO]]/Data[[#This Row],[NUMĂRUL PERSOANELOR CARE AU PARTICIPAT LA VOT]]</f>
        <v>8.2084930078509259</v>
      </c>
      <c r="X1046" s="43">
        <v>4.8400999999999996</v>
      </c>
      <c r="Y1046" s="114" t="s">
        <v>2926</v>
      </c>
      <c r="Z1046" s="44">
        <v>26</v>
      </c>
      <c r="AA1046" s="115" t="s">
        <v>3109</v>
      </c>
      <c r="AB1046" s="44">
        <v>5</v>
      </c>
      <c r="AC1046" s="45"/>
    </row>
    <row r="1047" spans="1:29" ht="12" customHeight="1" x14ac:dyDescent="0.2">
      <c r="A1047" s="37">
        <v>1046</v>
      </c>
      <c r="B1047" s="38" t="s">
        <v>19</v>
      </c>
      <c r="C1047" s="39" t="s">
        <v>1870</v>
      </c>
      <c r="D1047" s="40">
        <v>44101</v>
      </c>
      <c r="E1047" s="38">
        <v>1</v>
      </c>
      <c r="F1047" s="38"/>
      <c r="G1047" s="38" t="s">
        <v>2</v>
      </c>
      <c r="H1047" s="38" t="s">
        <v>2</v>
      </c>
      <c r="I1047" s="63">
        <v>97875</v>
      </c>
      <c r="J1047" s="63">
        <v>15900</v>
      </c>
      <c r="K1047" s="63">
        <v>0</v>
      </c>
      <c r="L1047" s="41">
        <f>SUM(Data[[#This Row],[CHELTUIELI DE PERSONAL LEI]:[CHELTUIELI DE CAPITAL (ACTIVE NEFINANCIARE ) LEI]])</f>
        <v>113775</v>
      </c>
      <c r="M1047" s="41">
        <f>Data[[#This Row],[TOTAL CHELTUIELI LEI]]/Data[[#This Row],[CURS VALUTAR EURO BNR 22 07 2020]]</f>
        <v>23506.745728394042</v>
      </c>
      <c r="N1047" s="49">
        <v>2033</v>
      </c>
      <c r="O1047" s="54"/>
      <c r="P1047" s="54">
        <v>1335</v>
      </c>
      <c r="Q1047" s="54"/>
      <c r="R1047" s="54">
        <f>Data[[#This Row],[PERSOANE ÎNSCRISE ÎN LISTELE ELECTORALE (TURUL 1)            ]]+Data[[#This Row],[PERSOANE ÎNSCRISE ÎN LISTELE ELECTORALE (TURUL AL 2-LEA)]]</f>
        <v>2033</v>
      </c>
      <c r="S1047" s="54">
        <f>Data[[#This Row],[PERSOANE CARE AU PARTICIPAT LA VOT (TURUL 1)]]+Data[[#This Row],[PERSOANE CARE AU PARTICIPAT LA VOT  (TURUL AL 2-LEA)]]</f>
        <v>1335</v>
      </c>
      <c r="T1047" s="41">
        <f>Data[[#This Row],[TOTAL CHELTUIELI LEI]]/Data[[#This Row],[NUMĂRUL PERSOANELOR ÎNSCRISE ÎN LISTELE ELECTORALE]]</f>
        <v>55.964092474176091</v>
      </c>
      <c r="U1047" s="41">
        <f>Data[[#This Row],[TOTAL CHELTUIELI EURO]]/Data[[#This Row],[NUMĂRUL PERSOANELOR ÎNSCRISE ÎN LISTELE ELECTORALE]]</f>
        <v>11.562590127099874</v>
      </c>
      <c r="V1047" s="41">
        <f>Data[[#This Row],[TOTAL CHELTUIELI LEI]]/Data[[#This Row],[NUMĂRUL PERSOANELOR CARE AU PARTICIPAT LA VOT]]</f>
        <v>85.224719101123597</v>
      </c>
      <c r="W1047" s="41">
        <f>Data[[#This Row],[TOTAL CHELTUIELI EURO]]/Data[[#This Row],[NUMĂRUL PERSOANELOR CARE AU PARTICIPAT LA VOT]]</f>
        <v>17.608049234752091</v>
      </c>
      <c r="X1047" s="43">
        <v>4.8400999999999996</v>
      </c>
      <c r="Y1047" s="114" t="s">
        <v>2928</v>
      </c>
      <c r="Z1047" s="44">
        <v>55</v>
      </c>
      <c r="AA1047" s="115" t="s">
        <v>3126</v>
      </c>
      <c r="AB1047" s="44">
        <v>11</v>
      </c>
      <c r="AC1047" s="45"/>
    </row>
    <row r="1048" spans="1:29" ht="12" customHeight="1" x14ac:dyDescent="0.2">
      <c r="A1048" s="37">
        <v>1047</v>
      </c>
      <c r="B1048" s="38" t="s">
        <v>19</v>
      </c>
      <c r="C1048" s="39" t="s">
        <v>463</v>
      </c>
      <c r="D1048" s="40">
        <v>44101</v>
      </c>
      <c r="E1048" s="38">
        <v>1</v>
      </c>
      <c r="F1048" s="38"/>
      <c r="G1048" s="38" t="s">
        <v>2</v>
      </c>
      <c r="H1048" s="38" t="s">
        <v>2</v>
      </c>
      <c r="I1048" s="63">
        <v>0</v>
      </c>
      <c r="J1048" s="63">
        <v>5206.93</v>
      </c>
      <c r="K1048" s="63">
        <v>0</v>
      </c>
      <c r="L1048" s="41">
        <f>SUM(Data[[#This Row],[CHELTUIELI DE PERSONAL LEI]:[CHELTUIELI DE CAPITAL (ACTIVE NEFINANCIARE ) LEI]])</f>
        <v>5206.93</v>
      </c>
      <c r="M1048" s="41">
        <f>Data[[#This Row],[TOTAL CHELTUIELI LEI]]/Data[[#This Row],[CURS VALUTAR EURO BNR 22 07 2020]]</f>
        <v>1075.7897564099917</v>
      </c>
      <c r="N1048" s="49">
        <v>3870</v>
      </c>
      <c r="O1048" s="54"/>
      <c r="P1048" s="54">
        <v>1977</v>
      </c>
      <c r="Q1048" s="54"/>
      <c r="R1048" s="54">
        <f>Data[[#This Row],[PERSOANE ÎNSCRISE ÎN LISTELE ELECTORALE (TURUL 1)            ]]+Data[[#This Row],[PERSOANE ÎNSCRISE ÎN LISTELE ELECTORALE (TURUL AL 2-LEA)]]</f>
        <v>3870</v>
      </c>
      <c r="S1048" s="54">
        <f>Data[[#This Row],[PERSOANE CARE AU PARTICIPAT LA VOT (TURUL 1)]]+Data[[#This Row],[PERSOANE CARE AU PARTICIPAT LA VOT  (TURUL AL 2-LEA)]]</f>
        <v>1977</v>
      </c>
      <c r="T1048" s="41">
        <f>Data[[#This Row],[TOTAL CHELTUIELI LEI]]/Data[[#This Row],[NUMĂRUL PERSOANELOR ÎNSCRISE ÎN LISTELE ELECTORALE]]</f>
        <v>1.3454599483204135</v>
      </c>
      <c r="U1048" s="41">
        <f>Data[[#This Row],[TOTAL CHELTUIELI EURO]]/Data[[#This Row],[NUMĂRUL PERSOANELOR ÎNSCRISE ÎN LISTELE ELECTORALE]]</f>
        <v>0.27798184920154823</v>
      </c>
      <c r="V1048" s="41">
        <f>Data[[#This Row],[TOTAL CHELTUIELI LEI]]/Data[[#This Row],[NUMĂRUL PERSOANELOR CARE AU PARTICIPAT LA VOT]]</f>
        <v>2.6337531613555893</v>
      </c>
      <c r="W1048" s="41">
        <f>Data[[#This Row],[TOTAL CHELTUIELI EURO]]/Data[[#This Row],[NUMĂRUL PERSOANELOR CARE AU PARTICIPAT LA VOT]]</f>
        <v>0.54415263349013232</v>
      </c>
      <c r="X1048" s="43">
        <v>4.8400999999999996</v>
      </c>
      <c r="Y1048" s="114" t="s">
        <v>2894</v>
      </c>
      <c r="Z1048" s="44">
        <v>1</v>
      </c>
      <c r="AA1048" s="115" t="s">
        <v>3105</v>
      </c>
      <c r="AB1048" s="44">
        <v>0</v>
      </c>
      <c r="AC1048" s="45"/>
    </row>
    <row r="1049" spans="1:29" ht="12" customHeight="1" x14ac:dyDescent="0.2">
      <c r="A1049" s="37">
        <v>1048</v>
      </c>
      <c r="B1049" s="38" t="s">
        <v>19</v>
      </c>
      <c r="C1049" s="39" t="s">
        <v>1871</v>
      </c>
      <c r="D1049" s="40">
        <v>44101</v>
      </c>
      <c r="E1049" s="38">
        <v>1</v>
      </c>
      <c r="F1049" s="38"/>
      <c r="G1049" s="38" t="s">
        <v>2</v>
      </c>
      <c r="H1049" s="38" t="s">
        <v>2</v>
      </c>
      <c r="I1049" s="63">
        <v>2640</v>
      </c>
      <c r="J1049" s="63">
        <v>26126.76</v>
      </c>
      <c r="K1049" s="63">
        <v>0</v>
      </c>
      <c r="L1049" s="41">
        <f>SUM(Data[[#This Row],[CHELTUIELI DE PERSONAL LEI]:[CHELTUIELI DE CAPITAL (ACTIVE NEFINANCIARE ) LEI]])</f>
        <v>28766.76</v>
      </c>
      <c r="M1049" s="41">
        <f>Data[[#This Row],[TOTAL CHELTUIELI LEI]]/Data[[#This Row],[CURS VALUTAR EURO BNR 22 07 2020]]</f>
        <v>5943.4226565566833</v>
      </c>
      <c r="N1049" s="49">
        <v>1411</v>
      </c>
      <c r="O1049" s="54"/>
      <c r="P1049" s="54">
        <v>965</v>
      </c>
      <c r="Q1049" s="54"/>
      <c r="R1049" s="54">
        <f>Data[[#This Row],[PERSOANE ÎNSCRISE ÎN LISTELE ELECTORALE (TURUL 1)            ]]+Data[[#This Row],[PERSOANE ÎNSCRISE ÎN LISTELE ELECTORALE (TURUL AL 2-LEA)]]</f>
        <v>1411</v>
      </c>
      <c r="S1049" s="54">
        <f>Data[[#This Row],[PERSOANE CARE AU PARTICIPAT LA VOT (TURUL 1)]]+Data[[#This Row],[PERSOANE CARE AU PARTICIPAT LA VOT  (TURUL AL 2-LEA)]]</f>
        <v>965</v>
      </c>
      <c r="T1049" s="41">
        <f>Data[[#This Row],[TOTAL CHELTUIELI LEI]]/Data[[#This Row],[NUMĂRUL PERSOANELOR ÎNSCRISE ÎN LISTELE ELECTORALE]]</f>
        <v>20.387498228206944</v>
      </c>
      <c r="U1049" s="41">
        <f>Data[[#This Row],[TOTAL CHELTUIELI EURO]]/Data[[#This Row],[NUMĂRUL PERSOANELOR ÎNSCRISE ÎN LISTELE ELECTORALE]]</f>
        <v>4.212205993307359</v>
      </c>
      <c r="V1049" s="41">
        <f>Data[[#This Row],[TOTAL CHELTUIELI LEI]]/Data[[#This Row],[NUMĂRUL PERSOANELOR CARE AU PARTICIPAT LA VOT]]</f>
        <v>29.810113989637305</v>
      </c>
      <c r="W1049" s="41">
        <f>Data[[#This Row],[TOTAL CHELTUIELI EURO]]/Data[[#This Row],[NUMĂRUL PERSOANELOR CARE AU PARTICIPAT LA VOT]]</f>
        <v>6.1589872088670292</v>
      </c>
      <c r="X1049" s="43">
        <v>4.8400999999999996</v>
      </c>
      <c r="Y1049" s="114" t="s">
        <v>2911</v>
      </c>
      <c r="Z1049" s="44">
        <v>20</v>
      </c>
      <c r="AA1049" s="115" t="s">
        <v>3110</v>
      </c>
      <c r="AB1049" s="44">
        <v>4</v>
      </c>
      <c r="AC1049" s="45"/>
    </row>
    <row r="1050" spans="1:29" ht="12" customHeight="1" x14ac:dyDescent="0.2">
      <c r="A1050" s="37">
        <v>1049</v>
      </c>
      <c r="B1050" s="38" t="s">
        <v>19</v>
      </c>
      <c r="C1050" s="39" t="s">
        <v>1872</v>
      </c>
      <c r="D1050" s="40">
        <v>44101</v>
      </c>
      <c r="E1050" s="38">
        <v>1</v>
      </c>
      <c r="F1050" s="38"/>
      <c r="G1050" s="38" t="s">
        <v>2</v>
      </c>
      <c r="H1050" s="38" t="s">
        <v>2</v>
      </c>
      <c r="I1050" s="63">
        <v>3600</v>
      </c>
      <c r="J1050" s="63">
        <v>8550</v>
      </c>
      <c r="K1050" s="63">
        <v>0</v>
      </c>
      <c r="L1050" s="41">
        <f>SUM(Data[[#This Row],[CHELTUIELI DE PERSONAL LEI]:[CHELTUIELI DE CAPITAL (ACTIVE NEFINANCIARE ) LEI]])</f>
        <v>12150</v>
      </c>
      <c r="M1050" s="41">
        <f>Data[[#This Row],[TOTAL CHELTUIELI LEI]]/Data[[#This Row],[CURS VALUTAR EURO BNR 22 07 2020]]</f>
        <v>2510.2787132497265</v>
      </c>
      <c r="N1050" s="49">
        <v>2687</v>
      </c>
      <c r="O1050" s="54"/>
      <c r="P1050" s="54">
        <v>1552</v>
      </c>
      <c r="Q1050" s="54"/>
      <c r="R1050" s="54">
        <f>Data[[#This Row],[PERSOANE ÎNSCRISE ÎN LISTELE ELECTORALE (TURUL 1)            ]]+Data[[#This Row],[PERSOANE ÎNSCRISE ÎN LISTELE ELECTORALE (TURUL AL 2-LEA)]]</f>
        <v>2687</v>
      </c>
      <c r="S1050" s="54">
        <f>Data[[#This Row],[PERSOANE CARE AU PARTICIPAT LA VOT (TURUL 1)]]+Data[[#This Row],[PERSOANE CARE AU PARTICIPAT LA VOT  (TURUL AL 2-LEA)]]</f>
        <v>1552</v>
      </c>
      <c r="T1050" s="41">
        <f>Data[[#This Row],[TOTAL CHELTUIELI LEI]]/Data[[#This Row],[NUMĂRUL PERSOANELOR ÎNSCRISE ÎN LISTELE ELECTORALE]]</f>
        <v>4.5217714923706733</v>
      </c>
      <c r="U1050" s="41">
        <f>Data[[#This Row],[TOTAL CHELTUIELI EURO]]/Data[[#This Row],[NUMĂRUL PERSOANELOR ÎNSCRISE ÎN LISTELE ELECTORALE]]</f>
        <v>0.93423100604753495</v>
      </c>
      <c r="V1050" s="41">
        <f>Data[[#This Row],[TOTAL CHELTUIELI LEI]]/Data[[#This Row],[NUMĂRUL PERSOANELOR CARE AU PARTICIPAT LA VOT]]</f>
        <v>7.8286082474226806</v>
      </c>
      <c r="W1050" s="41">
        <f>Data[[#This Row],[TOTAL CHELTUIELI EURO]]/Data[[#This Row],[NUMĂRUL PERSOANELOR CARE AU PARTICIPAT LA VOT]]</f>
        <v>1.6174476245165763</v>
      </c>
      <c r="X1050" s="43">
        <v>4.8400999999999996</v>
      </c>
      <c r="Y1050" s="114" t="s">
        <v>2895</v>
      </c>
      <c r="Z1050" s="44">
        <v>4</v>
      </c>
      <c r="AA1050" s="115" t="s">
        <v>3105</v>
      </c>
      <c r="AB1050" s="44">
        <v>0</v>
      </c>
      <c r="AC1050" s="45"/>
    </row>
    <row r="1051" spans="1:29" ht="12" customHeight="1" x14ac:dyDescent="0.2">
      <c r="A1051" s="37">
        <v>1050</v>
      </c>
      <c r="B1051" s="38" t="s">
        <v>19</v>
      </c>
      <c r="C1051" s="39" t="s">
        <v>1873</v>
      </c>
      <c r="D1051" s="40">
        <v>44101</v>
      </c>
      <c r="E1051" s="38">
        <v>1</v>
      </c>
      <c r="F1051" s="38"/>
      <c r="G1051" s="38" t="s">
        <v>2</v>
      </c>
      <c r="H1051" s="38" t="s">
        <v>2</v>
      </c>
      <c r="I1051" s="63">
        <v>104250</v>
      </c>
      <c r="J1051" s="63">
        <v>5591</v>
      </c>
      <c r="K1051" s="63">
        <v>0</v>
      </c>
      <c r="L1051" s="41">
        <f>SUM(Data[[#This Row],[CHELTUIELI DE PERSONAL LEI]:[CHELTUIELI DE CAPITAL (ACTIVE NEFINANCIARE ) LEI]])</f>
        <v>109841</v>
      </c>
      <c r="M1051" s="41">
        <f>Data[[#This Row],[TOTAL CHELTUIELI LEI]]/Data[[#This Row],[CURS VALUTAR EURO BNR 22 07 2020]]</f>
        <v>22693.952604285038</v>
      </c>
      <c r="N1051" s="49">
        <v>2856</v>
      </c>
      <c r="O1051" s="54"/>
      <c r="P1051" s="54">
        <v>1475</v>
      </c>
      <c r="Q1051" s="54"/>
      <c r="R1051" s="54">
        <f>Data[[#This Row],[PERSOANE ÎNSCRISE ÎN LISTELE ELECTORALE (TURUL 1)            ]]+Data[[#This Row],[PERSOANE ÎNSCRISE ÎN LISTELE ELECTORALE (TURUL AL 2-LEA)]]</f>
        <v>2856</v>
      </c>
      <c r="S1051" s="54">
        <f>Data[[#This Row],[PERSOANE CARE AU PARTICIPAT LA VOT (TURUL 1)]]+Data[[#This Row],[PERSOANE CARE AU PARTICIPAT LA VOT  (TURUL AL 2-LEA)]]</f>
        <v>1475</v>
      </c>
      <c r="T1051" s="41">
        <f>Data[[#This Row],[TOTAL CHELTUIELI LEI]]/Data[[#This Row],[NUMĂRUL PERSOANELOR ÎNSCRISE ÎN LISTELE ELECTORALE]]</f>
        <v>38.45973389355742</v>
      </c>
      <c r="U1051" s="41">
        <f>Data[[#This Row],[TOTAL CHELTUIELI EURO]]/Data[[#This Row],[NUMĂRUL PERSOANELOR ÎNSCRISE ÎN LISTELE ELECTORALE]]</f>
        <v>7.9460618362342572</v>
      </c>
      <c r="V1051" s="41">
        <f>Data[[#This Row],[TOTAL CHELTUIELI LEI]]/Data[[#This Row],[NUMĂRUL PERSOANELOR CARE AU PARTICIPAT LA VOT]]</f>
        <v>74.468474576271191</v>
      </c>
      <c r="W1051" s="41">
        <f>Data[[#This Row],[TOTAL CHELTUIELI EURO]]/Data[[#This Row],[NUMĂRUL PERSOANELOR CARE AU PARTICIPAT LA VOT]]</f>
        <v>15.385730579176297</v>
      </c>
      <c r="X1051" s="43">
        <v>4.8400999999999996</v>
      </c>
      <c r="Y1051" s="114" t="s">
        <v>2925</v>
      </c>
      <c r="Z1051" s="44">
        <v>38</v>
      </c>
      <c r="AA1051" s="115" t="s">
        <v>3113</v>
      </c>
      <c r="AB1051" s="44">
        <v>7</v>
      </c>
      <c r="AC1051" s="45"/>
    </row>
    <row r="1052" spans="1:29" ht="12" customHeight="1" x14ac:dyDescent="0.2">
      <c r="A1052" s="37">
        <v>1051</v>
      </c>
      <c r="B1052" s="38" t="s">
        <v>19</v>
      </c>
      <c r="C1052" s="39" t="s">
        <v>1874</v>
      </c>
      <c r="D1052" s="40">
        <v>44101</v>
      </c>
      <c r="E1052" s="38">
        <v>1</v>
      </c>
      <c r="F1052" s="38"/>
      <c r="G1052" s="38" t="s">
        <v>2</v>
      </c>
      <c r="H1052" s="38" t="s">
        <v>2</v>
      </c>
      <c r="I1052" s="63">
        <v>0</v>
      </c>
      <c r="J1052" s="63">
        <v>25743.360000000001</v>
      </c>
      <c r="K1052" s="63">
        <v>0</v>
      </c>
      <c r="L1052" s="41">
        <f>SUM(Data[[#This Row],[CHELTUIELI DE PERSONAL LEI]:[CHELTUIELI DE CAPITAL (ACTIVE NEFINANCIARE ) LEI]])</f>
        <v>25743.360000000001</v>
      </c>
      <c r="M1052" s="41">
        <f>Data[[#This Row],[TOTAL CHELTUIELI LEI]]/Data[[#This Row],[CURS VALUTAR EURO BNR 22 07 2020]]</f>
        <v>5318.7661411954305</v>
      </c>
      <c r="N1052" s="49">
        <v>4465</v>
      </c>
      <c r="O1052" s="54"/>
      <c r="P1052" s="54">
        <v>2665</v>
      </c>
      <c r="Q1052" s="54"/>
      <c r="R1052" s="54">
        <f>Data[[#This Row],[PERSOANE ÎNSCRISE ÎN LISTELE ELECTORALE (TURUL 1)            ]]+Data[[#This Row],[PERSOANE ÎNSCRISE ÎN LISTELE ELECTORALE (TURUL AL 2-LEA)]]</f>
        <v>4465</v>
      </c>
      <c r="S1052" s="54">
        <f>Data[[#This Row],[PERSOANE CARE AU PARTICIPAT LA VOT (TURUL 1)]]+Data[[#This Row],[PERSOANE CARE AU PARTICIPAT LA VOT  (TURUL AL 2-LEA)]]</f>
        <v>2665</v>
      </c>
      <c r="T1052" s="41">
        <f>Data[[#This Row],[TOTAL CHELTUIELI LEI]]/Data[[#This Row],[NUMĂRUL PERSOANELOR ÎNSCRISE ÎN LISTELE ELECTORALE]]</f>
        <v>5.7655901455767076</v>
      </c>
      <c r="U1052" s="41">
        <f>Data[[#This Row],[TOTAL CHELTUIELI EURO]]/Data[[#This Row],[NUMĂRUL PERSOANELOR ÎNSCRISE ÎN LISTELE ELECTORALE]]</f>
        <v>1.1912130215443293</v>
      </c>
      <c r="V1052" s="41">
        <f>Data[[#This Row],[TOTAL CHELTUIELI LEI]]/Data[[#This Row],[NUMĂRUL PERSOANELOR CARE AU PARTICIPAT LA VOT]]</f>
        <v>9.6597973733583498</v>
      </c>
      <c r="W1052" s="41">
        <f>Data[[#This Row],[TOTAL CHELTUIELI EURO]]/Data[[#This Row],[NUMĂRUL PERSOANELOR CARE AU PARTICIPAT LA VOT]]</f>
        <v>1.9957846683660152</v>
      </c>
      <c r="X1052" s="43">
        <v>4.8400999999999996</v>
      </c>
      <c r="Y1052" s="114" t="s">
        <v>2892</v>
      </c>
      <c r="Z1052" s="44">
        <v>5</v>
      </c>
      <c r="AA1052" s="115" t="s">
        <v>3107</v>
      </c>
      <c r="AB1052" s="44">
        <v>1</v>
      </c>
      <c r="AC1052" s="45"/>
    </row>
    <row r="1053" spans="1:29" ht="12" customHeight="1" x14ac:dyDescent="0.2">
      <c r="A1053" s="37">
        <v>1052</v>
      </c>
      <c r="B1053" s="38" t="s">
        <v>19</v>
      </c>
      <c r="C1053" s="39" t="s">
        <v>1875</v>
      </c>
      <c r="D1053" s="40">
        <v>44101</v>
      </c>
      <c r="E1053" s="38">
        <v>1</v>
      </c>
      <c r="F1053" s="38"/>
      <c r="G1053" s="38" t="s">
        <v>2</v>
      </c>
      <c r="H1053" s="38" t="s">
        <v>2</v>
      </c>
      <c r="I1053" s="63">
        <v>0</v>
      </c>
      <c r="J1053" s="63">
        <v>2809.97</v>
      </c>
      <c r="K1053" s="63">
        <v>0</v>
      </c>
      <c r="L1053" s="41">
        <f>SUM(Data[[#This Row],[CHELTUIELI DE PERSONAL LEI]:[CHELTUIELI DE CAPITAL (ACTIVE NEFINANCIARE ) LEI]])</f>
        <v>2809.97</v>
      </c>
      <c r="M1053" s="41">
        <f>Data[[#This Row],[TOTAL CHELTUIELI LEI]]/Data[[#This Row],[CURS VALUTAR EURO BNR 22 07 2020]]</f>
        <v>580.56031900167352</v>
      </c>
      <c r="N1053" s="49">
        <v>2914</v>
      </c>
      <c r="O1053" s="54"/>
      <c r="P1053" s="54">
        <v>1585</v>
      </c>
      <c r="Q1053" s="54"/>
      <c r="R1053" s="54">
        <f>Data[[#This Row],[PERSOANE ÎNSCRISE ÎN LISTELE ELECTORALE (TURUL 1)            ]]+Data[[#This Row],[PERSOANE ÎNSCRISE ÎN LISTELE ELECTORALE (TURUL AL 2-LEA)]]</f>
        <v>2914</v>
      </c>
      <c r="S1053" s="54">
        <f>Data[[#This Row],[PERSOANE CARE AU PARTICIPAT LA VOT (TURUL 1)]]+Data[[#This Row],[PERSOANE CARE AU PARTICIPAT LA VOT  (TURUL AL 2-LEA)]]</f>
        <v>1585</v>
      </c>
      <c r="T1053" s="41">
        <f>Data[[#This Row],[TOTAL CHELTUIELI LEI]]/Data[[#This Row],[NUMĂRUL PERSOANELOR ÎNSCRISE ÎN LISTELE ELECTORALE]]</f>
        <v>0.96429993136582015</v>
      </c>
      <c r="U1053" s="41">
        <f>Data[[#This Row],[TOTAL CHELTUIELI EURO]]/Data[[#This Row],[NUMĂRUL PERSOANELOR ÎNSCRISE ÎN LISTELE ELECTORALE]]</f>
        <v>0.19923140665808975</v>
      </c>
      <c r="V1053" s="41">
        <f>Data[[#This Row],[TOTAL CHELTUIELI LEI]]/Data[[#This Row],[NUMĂRUL PERSOANELOR CARE AU PARTICIPAT LA VOT]]</f>
        <v>1.7728517350157726</v>
      </c>
      <c r="W1053" s="41">
        <f>Data[[#This Row],[TOTAL CHELTUIELI EURO]]/Data[[#This Row],[NUMĂRUL PERSOANELOR CARE AU PARTICIPAT LA VOT]]</f>
        <v>0.36628411293480978</v>
      </c>
      <c r="X1053" s="43">
        <v>4.8400999999999996</v>
      </c>
      <c r="Y1053" s="114" t="s">
        <v>2890</v>
      </c>
      <c r="Z1053" s="44">
        <v>0</v>
      </c>
      <c r="AA1053" s="115" t="s">
        <v>3105</v>
      </c>
      <c r="AB1053" s="44">
        <v>0</v>
      </c>
      <c r="AC1053" s="45"/>
    </row>
    <row r="1054" spans="1:29" ht="12" customHeight="1" x14ac:dyDescent="0.2">
      <c r="A1054" s="37">
        <v>1053</v>
      </c>
      <c r="B1054" s="38" t="s">
        <v>19</v>
      </c>
      <c r="C1054" s="39" t="s">
        <v>1876</v>
      </c>
      <c r="D1054" s="40">
        <v>44101</v>
      </c>
      <c r="E1054" s="38">
        <v>1</v>
      </c>
      <c r="F1054" s="38"/>
      <c r="G1054" s="38" t="s">
        <v>2</v>
      </c>
      <c r="H1054" s="38" t="s">
        <v>2</v>
      </c>
      <c r="I1054" s="63">
        <v>3150</v>
      </c>
      <c r="J1054" s="63">
        <v>43503.47</v>
      </c>
      <c r="K1054" s="63">
        <v>0</v>
      </c>
      <c r="L1054" s="41">
        <f>SUM(Data[[#This Row],[CHELTUIELI DE PERSONAL LEI]:[CHELTUIELI DE CAPITAL (ACTIVE NEFINANCIARE ) LEI]])</f>
        <v>46653.47</v>
      </c>
      <c r="M1054" s="41">
        <f>Data[[#This Row],[TOTAL CHELTUIELI LEI]]/Data[[#This Row],[CURS VALUTAR EURO BNR 22 07 2020]]</f>
        <v>9638.9475424061493</v>
      </c>
      <c r="N1054" s="49">
        <v>1882</v>
      </c>
      <c r="O1054" s="54"/>
      <c r="P1054" s="54">
        <v>989</v>
      </c>
      <c r="Q1054" s="54"/>
      <c r="R1054" s="54">
        <f>Data[[#This Row],[PERSOANE ÎNSCRISE ÎN LISTELE ELECTORALE (TURUL 1)            ]]+Data[[#This Row],[PERSOANE ÎNSCRISE ÎN LISTELE ELECTORALE (TURUL AL 2-LEA)]]</f>
        <v>1882</v>
      </c>
      <c r="S1054" s="54">
        <f>Data[[#This Row],[PERSOANE CARE AU PARTICIPAT LA VOT (TURUL 1)]]+Data[[#This Row],[PERSOANE CARE AU PARTICIPAT LA VOT  (TURUL AL 2-LEA)]]</f>
        <v>989</v>
      </c>
      <c r="T1054" s="41">
        <f>Data[[#This Row],[TOTAL CHELTUIELI LEI]]/Data[[#This Row],[NUMĂRUL PERSOANELOR ÎNSCRISE ÎN LISTELE ELECTORALE]]</f>
        <v>24.789303931987249</v>
      </c>
      <c r="U1054" s="41">
        <f>Data[[#This Row],[TOTAL CHELTUIELI EURO]]/Data[[#This Row],[NUMĂRUL PERSOANELOR ÎNSCRISE ÎN LISTELE ELECTORALE]]</f>
        <v>5.1216511915016731</v>
      </c>
      <c r="V1054" s="41">
        <f>Data[[#This Row],[TOTAL CHELTUIELI LEI]]/Data[[#This Row],[NUMĂRUL PERSOANELOR CARE AU PARTICIPAT LA VOT]]</f>
        <v>47.172366026289183</v>
      </c>
      <c r="W1054" s="41">
        <f>Data[[#This Row],[TOTAL CHELTUIELI EURO]]/Data[[#This Row],[NUMĂRUL PERSOANELOR CARE AU PARTICIPAT LA VOT]]</f>
        <v>9.7461552501578854</v>
      </c>
      <c r="X1054" s="43">
        <v>4.8400999999999996</v>
      </c>
      <c r="Y1054" s="114" t="s">
        <v>2899</v>
      </c>
      <c r="Z1054" s="44">
        <v>24</v>
      </c>
      <c r="AA1054" s="115" t="s">
        <v>3109</v>
      </c>
      <c r="AB1054" s="44">
        <v>5</v>
      </c>
      <c r="AC1054" s="45"/>
    </row>
    <row r="1055" spans="1:29" ht="12" customHeight="1" x14ac:dyDescent="0.2">
      <c r="A1055" s="37">
        <v>1054</v>
      </c>
      <c r="B1055" s="38" t="s">
        <v>19</v>
      </c>
      <c r="C1055" s="39" t="s">
        <v>1877</v>
      </c>
      <c r="D1055" s="40">
        <v>44101</v>
      </c>
      <c r="E1055" s="38">
        <v>1</v>
      </c>
      <c r="F1055" s="38"/>
      <c r="G1055" s="38" t="s">
        <v>2</v>
      </c>
      <c r="H1055" s="38" t="s">
        <v>2</v>
      </c>
      <c r="I1055" s="63">
        <v>0</v>
      </c>
      <c r="J1055" s="63">
        <v>5556</v>
      </c>
      <c r="K1055" s="63">
        <v>0</v>
      </c>
      <c r="L1055" s="41">
        <f>SUM(Data[[#This Row],[CHELTUIELI DE PERSONAL LEI]:[CHELTUIELI DE CAPITAL (ACTIVE NEFINANCIARE ) LEI]])</f>
        <v>5556</v>
      </c>
      <c r="M1055" s="41">
        <f>Data[[#This Row],[TOTAL CHELTUIELI LEI]]/Data[[#This Row],[CURS VALUTAR EURO BNR 22 07 2020]]</f>
        <v>1147.910167145307</v>
      </c>
      <c r="N1055" s="49">
        <v>1030</v>
      </c>
      <c r="O1055" s="54"/>
      <c r="P1055" s="54">
        <v>741</v>
      </c>
      <c r="Q1055" s="54"/>
      <c r="R1055" s="54">
        <f>Data[[#This Row],[PERSOANE ÎNSCRISE ÎN LISTELE ELECTORALE (TURUL 1)            ]]+Data[[#This Row],[PERSOANE ÎNSCRISE ÎN LISTELE ELECTORALE (TURUL AL 2-LEA)]]</f>
        <v>1030</v>
      </c>
      <c r="S1055" s="54">
        <f>Data[[#This Row],[PERSOANE CARE AU PARTICIPAT LA VOT (TURUL 1)]]+Data[[#This Row],[PERSOANE CARE AU PARTICIPAT LA VOT  (TURUL AL 2-LEA)]]</f>
        <v>741</v>
      </c>
      <c r="T1055" s="41">
        <f>Data[[#This Row],[TOTAL CHELTUIELI LEI]]/Data[[#This Row],[NUMĂRUL PERSOANELOR ÎNSCRISE ÎN LISTELE ELECTORALE]]</f>
        <v>5.3941747572815535</v>
      </c>
      <c r="U1055" s="41">
        <f>Data[[#This Row],[TOTAL CHELTUIELI EURO]]/Data[[#This Row],[NUMĂRUL PERSOANELOR ÎNSCRISE ÎN LISTELE ELECTORALE]]</f>
        <v>1.1144758904323369</v>
      </c>
      <c r="V1055" s="41">
        <f>Data[[#This Row],[TOTAL CHELTUIELI LEI]]/Data[[#This Row],[NUMĂRUL PERSOANELOR CARE AU PARTICIPAT LA VOT]]</f>
        <v>7.4979757085020244</v>
      </c>
      <c r="W1055" s="41">
        <f>Data[[#This Row],[TOTAL CHELTUIELI EURO]]/Data[[#This Row],[NUMĂRUL PERSOANELOR CARE AU PARTICIPAT LA VOT]]</f>
        <v>1.5491365278614129</v>
      </c>
      <c r="X1055" s="43">
        <v>4.8400999999999996</v>
      </c>
      <c r="Y1055" s="114" t="s">
        <v>2892</v>
      </c>
      <c r="Z1055" s="44">
        <v>5</v>
      </c>
      <c r="AA1055" s="115" t="s">
        <v>3107</v>
      </c>
      <c r="AB1055" s="44">
        <v>1</v>
      </c>
      <c r="AC1055" s="45"/>
    </row>
    <row r="1056" spans="1:29" ht="12" customHeight="1" x14ac:dyDescent="0.2">
      <c r="A1056" s="37">
        <v>1055</v>
      </c>
      <c r="B1056" s="38" t="s">
        <v>19</v>
      </c>
      <c r="C1056" s="39" t="s">
        <v>1878</v>
      </c>
      <c r="D1056" s="40">
        <v>44101</v>
      </c>
      <c r="E1056" s="38">
        <v>1</v>
      </c>
      <c r="F1056" s="38"/>
      <c r="G1056" s="38" t="s">
        <v>2</v>
      </c>
      <c r="H1056" s="38" t="s">
        <v>2</v>
      </c>
      <c r="I1056" s="63">
        <v>2000</v>
      </c>
      <c r="J1056" s="63">
        <v>440</v>
      </c>
      <c r="K1056" s="63">
        <v>0</v>
      </c>
      <c r="L1056" s="41">
        <f>SUM(Data[[#This Row],[CHELTUIELI DE PERSONAL LEI]:[CHELTUIELI DE CAPITAL (ACTIVE NEFINANCIARE ) LEI]])</f>
        <v>2440</v>
      </c>
      <c r="M1056" s="41">
        <f>Data[[#This Row],[TOTAL CHELTUIELI LEI]]/Data[[#This Row],[CURS VALUTAR EURO BNR 22 07 2020]]</f>
        <v>504.12181566496565</v>
      </c>
      <c r="N1056" s="49">
        <v>2001</v>
      </c>
      <c r="O1056" s="54"/>
      <c r="P1056" s="54">
        <v>1340</v>
      </c>
      <c r="Q1056" s="54"/>
      <c r="R1056" s="54">
        <f>Data[[#This Row],[PERSOANE ÎNSCRISE ÎN LISTELE ELECTORALE (TURUL 1)            ]]+Data[[#This Row],[PERSOANE ÎNSCRISE ÎN LISTELE ELECTORALE (TURUL AL 2-LEA)]]</f>
        <v>2001</v>
      </c>
      <c r="S1056" s="54">
        <f>Data[[#This Row],[PERSOANE CARE AU PARTICIPAT LA VOT (TURUL 1)]]+Data[[#This Row],[PERSOANE CARE AU PARTICIPAT LA VOT  (TURUL AL 2-LEA)]]</f>
        <v>1340</v>
      </c>
      <c r="T1056" s="41">
        <f>Data[[#This Row],[TOTAL CHELTUIELI LEI]]/Data[[#This Row],[NUMĂRUL PERSOANELOR ÎNSCRISE ÎN LISTELE ELECTORALE]]</f>
        <v>1.2193903048475763</v>
      </c>
      <c r="U1056" s="41">
        <f>Data[[#This Row],[TOTAL CHELTUIELI EURO]]/Data[[#This Row],[NUMĂRUL PERSOANELOR ÎNSCRISE ÎN LISTELE ELECTORALE]]</f>
        <v>0.25193494036230168</v>
      </c>
      <c r="V1056" s="41">
        <f>Data[[#This Row],[TOTAL CHELTUIELI LEI]]/Data[[#This Row],[NUMĂRUL PERSOANELOR CARE AU PARTICIPAT LA VOT]]</f>
        <v>1.8208955223880596</v>
      </c>
      <c r="W1056" s="41">
        <f>Data[[#This Row],[TOTAL CHELTUIELI EURO]]/Data[[#This Row],[NUMĂRUL PERSOANELOR CARE AU PARTICIPAT LA VOT]]</f>
        <v>0.37621031019773554</v>
      </c>
      <c r="X1056" s="43">
        <v>4.8400999999999996</v>
      </c>
      <c r="Y1056" s="114" t="s">
        <v>2894</v>
      </c>
      <c r="Z1056" s="44">
        <v>1</v>
      </c>
      <c r="AA1056" s="115" t="s">
        <v>3105</v>
      </c>
      <c r="AB1056" s="44">
        <v>0</v>
      </c>
      <c r="AC1056" s="45"/>
    </row>
    <row r="1057" spans="1:29" ht="12" customHeight="1" x14ac:dyDescent="0.2">
      <c r="A1057" s="37">
        <v>1056</v>
      </c>
      <c r="B1057" s="38" t="s">
        <v>19</v>
      </c>
      <c r="C1057" s="39" t="s">
        <v>1879</v>
      </c>
      <c r="D1057" s="40">
        <v>44101</v>
      </c>
      <c r="E1057" s="38">
        <v>1</v>
      </c>
      <c r="F1057" s="38"/>
      <c r="G1057" s="38" t="s">
        <v>2</v>
      </c>
      <c r="H1057" s="38" t="s">
        <v>2</v>
      </c>
      <c r="I1057" s="63">
        <v>2847</v>
      </c>
      <c r="J1057" s="63">
        <v>3215.72</v>
      </c>
      <c r="K1057" s="63">
        <v>0</v>
      </c>
      <c r="L1057" s="41">
        <f>SUM(Data[[#This Row],[CHELTUIELI DE PERSONAL LEI]:[CHELTUIELI DE CAPITAL (ACTIVE NEFINANCIARE ) LEI]])</f>
        <v>6062.7199999999993</v>
      </c>
      <c r="M1057" s="41">
        <f>Data[[#This Row],[TOTAL CHELTUIELI LEI]]/Data[[#This Row],[CURS VALUTAR EURO BNR 22 07 2020]]</f>
        <v>1252.6022189624182</v>
      </c>
      <c r="N1057" s="49">
        <v>1754</v>
      </c>
      <c r="O1057" s="54"/>
      <c r="P1057" s="54">
        <v>1112</v>
      </c>
      <c r="Q1057" s="54"/>
      <c r="R1057" s="54">
        <f>Data[[#This Row],[PERSOANE ÎNSCRISE ÎN LISTELE ELECTORALE (TURUL 1)            ]]+Data[[#This Row],[PERSOANE ÎNSCRISE ÎN LISTELE ELECTORALE (TURUL AL 2-LEA)]]</f>
        <v>1754</v>
      </c>
      <c r="S1057" s="54">
        <f>Data[[#This Row],[PERSOANE CARE AU PARTICIPAT LA VOT (TURUL 1)]]+Data[[#This Row],[PERSOANE CARE AU PARTICIPAT LA VOT  (TURUL AL 2-LEA)]]</f>
        <v>1112</v>
      </c>
      <c r="T1057" s="41">
        <f>Data[[#This Row],[TOTAL CHELTUIELI LEI]]/Data[[#This Row],[NUMĂRUL PERSOANELOR ÎNSCRISE ÎN LISTELE ELECTORALE]]</f>
        <v>3.456510832383124</v>
      </c>
      <c r="U1057" s="41">
        <f>Data[[#This Row],[TOTAL CHELTUIELI EURO]]/Data[[#This Row],[NUMĂRUL PERSOANELOR ÎNSCRISE ÎN LISTELE ELECTORALE]]</f>
        <v>0.71414037569123046</v>
      </c>
      <c r="V1057" s="41">
        <f>Data[[#This Row],[TOTAL CHELTUIELI LEI]]/Data[[#This Row],[NUMĂRUL PERSOANELOR CARE AU PARTICIPAT LA VOT]]</f>
        <v>5.4520863309352512</v>
      </c>
      <c r="W1057" s="41">
        <f>Data[[#This Row],[TOTAL CHELTUIELI EURO]]/Data[[#This Row],[NUMĂRUL PERSOANELOR CARE AU PARTICIPAT LA VOT]]</f>
        <v>1.1264408443906639</v>
      </c>
      <c r="X1057" s="43">
        <v>4.8400999999999996</v>
      </c>
      <c r="Y1057" s="114" t="s">
        <v>2884</v>
      </c>
      <c r="Z1057" s="44">
        <v>3</v>
      </c>
      <c r="AA1057" s="115" t="s">
        <v>3105</v>
      </c>
      <c r="AB1057" s="44">
        <v>0</v>
      </c>
      <c r="AC1057" s="45"/>
    </row>
    <row r="1058" spans="1:29" ht="12" customHeight="1" x14ac:dyDescent="0.2">
      <c r="A1058" s="37">
        <v>1057</v>
      </c>
      <c r="B1058" s="38" t="s">
        <v>19</v>
      </c>
      <c r="C1058" s="39" t="s">
        <v>1880</v>
      </c>
      <c r="D1058" s="40">
        <v>44101</v>
      </c>
      <c r="E1058" s="38">
        <v>1</v>
      </c>
      <c r="F1058" s="38"/>
      <c r="G1058" s="38" t="s">
        <v>2</v>
      </c>
      <c r="H1058" s="38" t="s">
        <v>2</v>
      </c>
      <c r="I1058" s="63">
        <v>1000</v>
      </c>
      <c r="J1058" s="63">
        <v>7500</v>
      </c>
      <c r="K1058" s="63">
        <v>0</v>
      </c>
      <c r="L1058" s="41">
        <f>SUM(Data[[#This Row],[CHELTUIELI DE PERSONAL LEI]:[CHELTUIELI DE CAPITAL (ACTIVE NEFINANCIARE ) LEI]])</f>
        <v>8500</v>
      </c>
      <c r="M1058" s="41">
        <f>Data[[#This Row],[TOTAL CHELTUIELI LEI]]/Data[[#This Row],[CURS VALUTAR EURO BNR 22 07 2020]]</f>
        <v>1756.1620627672983</v>
      </c>
      <c r="N1058" s="49">
        <v>1169</v>
      </c>
      <c r="O1058" s="54"/>
      <c r="P1058" s="54">
        <v>860</v>
      </c>
      <c r="Q1058" s="54"/>
      <c r="R1058" s="54">
        <f>Data[[#This Row],[PERSOANE ÎNSCRISE ÎN LISTELE ELECTORALE (TURUL 1)            ]]+Data[[#This Row],[PERSOANE ÎNSCRISE ÎN LISTELE ELECTORALE (TURUL AL 2-LEA)]]</f>
        <v>1169</v>
      </c>
      <c r="S1058" s="54">
        <f>Data[[#This Row],[PERSOANE CARE AU PARTICIPAT LA VOT (TURUL 1)]]+Data[[#This Row],[PERSOANE CARE AU PARTICIPAT LA VOT  (TURUL AL 2-LEA)]]</f>
        <v>860</v>
      </c>
      <c r="T1058" s="41">
        <f>Data[[#This Row],[TOTAL CHELTUIELI LEI]]/Data[[#This Row],[NUMĂRUL PERSOANELOR ÎNSCRISE ÎN LISTELE ELECTORALE]]</f>
        <v>7.2711719418306249</v>
      </c>
      <c r="U1058" s="41">
        <f>Data[[#This Row],[TOTAL CHELTUIELI EURO]]/Data[[#This Row],[NUMĂRUL PERSOANELOR ÎNSCRISE ÎN LISTELE ELECTORALE]]</f>
        <v>1.5022772136589377</v>
      </c>
      <c r="V1058" s="41">
        <f>Data[[#This Row],[TOTAL CHELTUIELI LEI]]/Data[[#This Row],[NUMĂRUL PERSOANELOR CARE AU PARTICIPAT LA VOT]]</f>
        <v>9.8837209302325579</v>
      </c>
      <c r="W1058" s="41">
        <f>Data[[#This Row],[TOTAL CHELTUIELI EURO]]/Data[[#This Row],[NUMĂRUL PERSOANELOR CARE AU PARTICIPAT LA VOT]]</f>
        <v>2.0420489101945329</v>
      </c>
      <c r="X1058" s="43">
        <v>4.8400999999999996</v>
      </c>
      <c r="Y1058" s="114" t="s">
        <v>2886</v>
      </c>
      <c r="Z1058" s="44">
        <v>7</v>
      </c>
      <c r="AA1058" s="115" t="s">
        <v>3107</v>
      </c>
      <c r="AB1058" s="44">
        <v>1</v>
      </c>
      <c r="AC1058" s="45"/>
    </row>
    <row r="1059" spans="1:29" ht="12" customHeight="1" x14ac:dyDescent="0.2">
      <c r="A1059" s="37">
        <v>1058</v>
      </c>
      <c r="B1059" s="38" t="s">
        <v>19</v>
      </c>
      <c r="C1059" s="39" t="s">
        <v>1881</v>
      </c>
      <c r="D1059" s="40">
        <v>44101</v>
      </c>
      <c r="E1059" s="38">
        <v>1</v>
      </c>
      <c r="F1059" s="38"/>
      <c r="G1059" s="38" t="s">
        <v>2</v>
      </c>
      <c r="H1059" s="38" t="s">
        <v>2</v>
      </c>
      <c r="I1059" s="63">
        <v>800</v>
      </c>
      <c r="J1059" s="63">
        <v>11797.92</v>
      </c>
      <c r="K1059" s="63">
        <v>0</v>
      </c>
      <c r="L1059" s="41">
        <f>SUM(Data[[#This Row],[CHELTUIELI DE PERSONAL LEI]:[CHELTUIELI DE CAPITAL (ACTIVE NEFINANCIARE ) LEI]])</f>
        <v>12597.92</v>
      </c>
      <c r="M1059" s="41">
        <f>Data[[#This Row],[TOTAL CHELTUIELI LEI]]/Data[[#This Row],[CURS VALUTAR EURO BNR 22 07 2020]]</f>
        <v>2602.8222557385179</v>
      </c>
      <c r="N1059" s="49">
        <v>1309</v>
      </c>
      <c r="O1059" s="54"/>
      <c r="P1059" s="54">
        <v>875</v>
      </c>
      <c r="Q1059" s="54"/>
      <c r="R1059" s="54">
        <f>Data[[#This Row],[PERSOANE ÎNSCRISE ÎN LISTELE ELECTORALE (TURUL 1)            ]]+Data[[#This Row],[PERSOANE ÎNSCRISE ÎN LISTELE ELECTORALE (TURUL AL 2-LEA)]]</f>
        <v>1309</v>
      </c>
      <c r="S1059" s="54">
        <f>Data[[#This Row],[PERSOANE CARE AU PARTICIPAT LA VOT (TURUL 1)]]+Data[[#This Row],[PERSOANE CARE AU PARTICIPAT LA VOT  (TURUL AL 2-LEA)]]</f>
        <v>875</v>
      </c>
      <c r="T1059" s="41">
        <f>Data[[#This Row],[TOTAL CHELTUIELI LEI]]/Data[[#This Row],[NUMĂRUL PERSOANELOR ÎNSCRISE ÎN LISTELE ELECTORALE]]</f>
        <v>9.624079449961803</v>
      </c>
      <c r="U1059" s="41">
        <f>Data[[#This Row],[TOTAL CHELTUIELI EURO]]/Data[[#This Row],[NUMĂRUL PERSOANELOR ÎNSCRISE ÎN LISTELE ELECTORALE]]</f>
        <v>1.9884050845977983</v>
      </c>
      <c r="V1059" s="41">
        <f>Data[[#This Row],[TOTAL CHELTUIELI LEI]]/Data[[#This Row],[NUMĂRUL PERSOANELOR CARE AU PARTICIPAT LA VOT]]</f>
        <v>14.397622857142856</v>
      </c>
      <c r="W1059" s="41">
        <f>Data[[#This Row],[TOTAL CHELTUIELI EURO]]/Data[[#This Row],[NUMĂRUL PERSOANELOR CARE AU PARTICIPAT LA VOT]]</f>
        <v>2.974654006558306</v>
      </c>
      <c r="X1059" s="43">
        <v>4.8400999999999996</v>
      </c>
      <c r="Y1059" s="114" t="s">
        <v>2887</v>
      </c>
      <c r="Z1059" s="44">
        <v>9</v>
      </c>
      <c r="AA1059" s="115" t="s">
        <v>3107</v>
      </c>
      <c r="AB1059" s="44">
        <v>1</v>
      </c>
      <c r="AC1059" s="45"/>
    </row>
    <row r="1060" spans="1:29" ht="12" customHeight="1" x14ac:dyDescent="0.2">
      <c r="A1060" s="37">
        <v>1059</v>
      </c>
      <c r="B1060" s="38" t="s">
        <v>19</v>
      </c>
      <c r="C1060" s="39" t="s">
        <v>1882</v>
      </c>
      <c r="D1060" s="40">
        <v>44101</v>
      </c>
      <c r="E1060" s="38">
        <v>1</v>
      </c>
      <c r="F1060" s="38"/>
      <c r="G1060" s="38" t="s">
        <v>2</v>
      </c>
      <c r="H1060" s="38" t="s">
        <v>2</v>
      </c>
      <c r="I1060" s="63">
        <v>0</v>
      </c>
      <c r="J1060" s="63">
        <v>4719</v>
      </c>
      <c r="K1060" s="63">
        <v>0</v>
      </c>
      <c r="L1060" s="41">
        <f>SUM(Data[[#This Row],[CHELTUIELI DE PERSONAL LEI]:[CHELTUIELI DE CAPITAL (ACTIVE NEFINANCIARE ) LEI]])</f>
        <v>4719</v>
      </c>
      <c r="M1060" s="41">
        <f>Data[[#This Row],[TOTAL CHELTUIELI LEI]]/Data[[#This Row],[CURS VALUTAR EURO BNR 22 07 2020]]</f>
        <v>974.97985578810358</v>
      </c>
      <c r="N1060" s="49">
        <v>1412</v>
      </c>
      <c r="O1060" s="54"/>
      <c r="P1060" s="54">
        <v>1008</v>
      </c>
      <c r="Q1060" s="54"/>
      <c r="R1060" s="54">
        <f>Data[[#This Row],[PERSOANE ÎNSCRISE ÎN LISTELE ELECTORALE (TURUL 1)            ]]+Data[[#This Row],[PERSOANE ÎNSCRISE ÎN LISTELE ELECTORALE (TURUL AL 2-LEA)]]</f>
        <v>1412</v>
      </c>
      <c r="S1060" s="54">
        <f>Data[[#This Row],[PERSOANE CARE AU PARTICIPAT LA VOT (TURUL 1)]]+Data[[#This Row],[PERSOANE CARE AU PARTICIPAT LA VOT  (TURUL AL 2-LEA)]]</f>
        <v>1008</v>
      </c>
      <c r="T1060" s="41">
        <f>Data[[#This Row],[TOTAL CHELTUIELI LEI]]/Data[[#This Row],[NUMĂRUL PERSOANELOR ÎNSCRISE ÎN LISTELE ELECTORALE]]</f>
        <v>3.3420679886685551</v>
      </c>
      <c r="U1060" s="41">
        <f>Data[[#This Row],[TOTAL CHELTUIELI EURO]]/Data[[#This Row],[NUMĂRUL PERSOANELOR ÎNSCRISE ÎN LISTELE ELECTORALE]]</f>
        <v>0.69049564857514423</v>
      </c>
      <c r="V1060" s="41">
        <f>Data[[#This Row],[TOTAL CHELTUIELI LEI]]/Data[[#This Row],[NUMĂRUL PERSOANELOR CARE AU PARTICIPAT LA VOT]]</f>
        <v>4.6815476190476186</v>
      </c>
      <c r="W1060" s="41">
        <f>Data[[#This Row],[TOTAL CHELTUIELI EURO]]/Data[[#This Row],[NUMĂRUL PERSOANELOR CARE AU PARTICIPAT LA VOT]]</f>
        <v>0.96724192042470591</v>
      </c>
      <c r="X1060" s="43">
        <v>4.8400999999999996</v>
      </c>
      <c r="Y1060" s="114" t="s">
        <v>2884</v>
      </c>
      <c r="Z1060" s="44">
        <v>3</v>
      </c>
      <c r="AA1060" s="115" t="s">
        <v>3105</v>
      </c>
      <c r="AB1060" s="44">
        <v>0</v>
      </c>
      <c r="AC1060" s="45"/>
    </row>
    <row r="1061" spans="1:29" ht="12" customHeight="1" x14ac:dyDescent="0.2">
      <c r="A1061" s="37">
        <v>1060</v>
      </c>
      <c r="B1061" s="38" t="s">
        <v>19</v>
      </c>
      <c r="C1061" s="39" t="s">
        <v>1883</v>
      </c>
      <c r="D1061" s="40">
        <v>44101</v>
      </c>
      <c r="E1061" s="38">
        <v>1</v>
      </c>
      <c r="F1061" s="38"/>
      <c r="G1061" s="38" t="s">
        <v>2</v>
      </c>
      <c r="H1061" s="38" t="s">
        <v>2</v>
      </c>
      <c r="I1061" s="63">
        <v>4950</v>
      </c>
      <c r="J1061" s="63">
        <v>8573.52</v>
      </c>
      <c r="K1061" s="63">
        <v>0</v>
      </c>
      <c r="L1061" s="41">
        <f>SUM(Data[[#This Row],[CHELTUIELI DE PERSONAL LEI]:[CHELTUIELI DE CAPITAL (ACTIVE NEFINANCIARE ) LEI]])</f>
        <v>13523.52</v>
      </c>
      <c r="M1061" s="41">
        <f>Data[[#This Row],[TOTAL CHELTUIELI LEI]]/Data[[#This Row],[CURS VALUTAR EURO BNR 22 07 2020]]</f>
        <v>2794.0579740088019</v>
      </c>
      <c r="N1061" s="49">
        <v>4971</v>
      </c>
      <c r="O1061" s="54"/>
      <c r="P1061" s="54">
        <v>2496</v>
      </c>
      <c r="Q1061" s="54"/>
      <c r="R1061" s="54">
        <f>Data[[#This Row],[PERSOANE ÎNSCRISE ÎN LISTELE ELECTORALE (TURUL 1)            ]]+Data[[#This Row],[PERSOANE ÎNSCRISE ÎN LISTELE ELECTORALE (TURUL AL 2-LEA)]]</f>
        <v>4971</v>
      </c>
      <c r="S1061" s="54">
        <f>Data[[#This Row],[PERSOANE CARE AU PARTICIPAT LA VOT (TURUL 1)]]+Data[[#This Row],[PERSOANE CARE AU PARTICIPAT LA VOT  (TURUL AL 2-LEA)]]</f>
        <v>2496</v>
      </c>
      <c r="T1061" s="41">
        <f>Data[[#This Row],[TOTAL CHELTUIELI LEI]]/Data[[#This Row],[NUMĂRUL PERSOANELOR ÎNSCRISE ÎN LISTELE ELECTORALE]]</f>
        <v>2.7204828002414003</v>
      </c>
      <c r="U1061" s="41">
        <f>Data[[#This Row],[TOTAL CHELTUIELI EURO]]/Data[[#This Row],[NUMĂRUL PERSOANELOR ÎNSCRISE ÎN LISTELE ELECTORALE]]</f>
        <v>0.56207161014057572</v>
      </c>
      <c r="V1061" s="41">
        <f>Data[[#This Row],[TOTAL CHELTUIELI LEI]]/Data[[#This Row],[NUMĂRUL PERSOANELOR CARE AU PARTICIPAT LA VOT]]</f>
        <v>5.4180769230769235</v>
      </c>
      <c r="W1061" s="41">
        <f>Data[[#This Row],[TOTAL CHELTUIELI EURO]]/Data[[#This Row],[NUMĂRUL PERSOANELOR CARE AU PARTICIPAT LA VOT]]</f>
        <v>1.1194142524073725</v>
      </c>
      <c r="X1061" s="43">
        <v>4.8400999999999996</v>
      </c>
      <c r="Y1061" s="114" t="s">
        <v>2891</v>
      </c>
      <c r="Z1061" s="44">
        <v>2</v>
      </c>
      <c r="AA1061" s="115" t="s">
        <v>3105</v>
      </c>
      <c r="AB1061" s="44">
        <v>0</v>
      </c>
      <c r="AC1061" s="45"/>
    </row>
    <row r="1062" spans="1:29" ht="12" customHeight="1" x14ac:dyDescent="0.2">
      <c r="A1062" s="37">
        <v>1061</v>
      </c>
      <c r="B1062" s="38" t="s">
        <v>19</v>
      </c>
      <c r="C1062" s="39" t="s">
        <v>1884</v>
      </c>
      <c r="D1062" s="40">
        <v>44101</v>
      </c>
      <c r="E1062" s="38">
        <v>1</v>
      </c>
      <c r="F1062" s="38"/>
      <c r="G1062" s="38" t="s">
        <v>2</v>
      </c>
      <c r="H1062" s="38" t="s">
        <v>2</v>
      </c>
      <c r="I1062" s="63">
        <v>1000</v>
      </c>
      <c r="J1062" s="63">
        <v>6148</v>
      </c>
      <c r="K1062" s="63">
        <v>0</v>
      </c>
      <c r="L1062" s="41">
        <f>SUM(Data[[#This Row],[CHELTUIELI DE PERSONAL LEI]:[CHELTUIELI DE CAPITAL (ACTIVE NEFINANCIARE ) LEI]])</f>
        <v>7148</v>
      </c>
      <c r="M1062" s="41">
        <f>Data[[#This Row],[TOTAL CHELTUIELI LEI]]/Data[[#This Row],[CURS VALUTAR EURO BNR 22 07 2020]]</f>
        <v>1476.8289911365468</v>
      </c>
      <c r="N1062" s="49">
        <v>1455</v>
      </c>
      <c r="O1062" s="54"/>
      <c r="P1062" s="54">
        <v>848</v>
      </c>
      <c r="Q1062" s="54"/>
      <c r="R1062" s="54">
        <f>Data[[#This Row],[PERSOANE ÎNSCRISE ÎN LISTELE ELECTORALE (TURUL 1)            ]]+Data[[#This Row],[PERSOANE ÎNSCRISE ÎN LISTELE ELECTORALE (TURUL AL 2-LEA)]]</f>
        <v>1455</v>
      </c>
      <c r="S1062" s="54">
        <f>Data[[#This Row],[PERSOANE CARE AU PARTICIPAT LA VOT (TURUL 1)]]+Data[[#This Row],[PERSOANE CARE AU PARTICIPAT LA VOT  (TURUL AL 2-LEA)]]</f>
        <v>848</v>
      </c>
      <c r="T1062" s="41">
        <f>Data[[#This Row],[TOTAL CHELTUIELI LEI]]/Data[[#This Row],[NUMĂRUL PERSOANELOR ÎNSCRISE ÎN LISTELE ELECTORALE]]</f>
        <v>4.9127147766323027</v>
      </c>
      <c r="U1062" s="41">
        <f>Data[[#This Row],[TOTAL CHELTUIELI EURO]]/Data[[#This Row],[NUMĂRUL PERSOANELOR ÎNSCRISE ÎN LISTELE ELECTORALE]]</f>
        <v>1.015002743049173</v>
      </c>
      <c r="V1062" s="41">
        <f>Data[[#This Row],[TOTAL CHELTUIELI LEI]]/Data[[#This Row],[NUMĂRUL PERSOANELOR CARE AU PARTICIPAT LA VOT]]</f>
        <v>8.4292452830188687</v>
      </c>
      <c r="W1062" s="41">
        <f>Data[[#This Row],[TOTAL CHELTUIELI EURO]]/Data[[#This Row],[NUMĂRUL PERSOANELOR CARE AU PARTICIPAT LA VOT]]</f>
        <v>1.7415436216232865</v>
      </c>
      <c r="X1062" s="43">
        <v>4.8400999999999996</v>
      </c>
      <c r="Y1062" s="114" t="s">
        <v>2895</v>
      </c>
      <c r="Z1062" s="44">
        <v>4</v>
      </c>
      <c r="AA1062" s="115" t="s">
        <v>3107</v>
      </c>
      <c r="AB1062" s="44">
        <v>1</v>
      </c>
      <c r="AC1062" s="45"/>
    </row>
    <row r="1063" spans="1:29" ht="12" customHeight="1" x14ac:dyDescent="0.2">
      <c r="A1063" s="37">
        <v>1062</v>
      </c>
      <c r="B1063" s="38" t="s">
        <v>19</v>
      </c>
      <c r="C1063" s="39" t="s">
        <v>1885</v>
      </c>
      <c r="D1063" s="40">
        <v>44101</v>
      </c>
      <c r="E1063" s="38">
        <v>1</v>
      </c>
      <c r="F1063" s="38"/>
      <c r="G1063" s="38" t="s">
        <v>2</v>
      </c>
      <c r="H1063" s="38" t="s">
        <v>2</v>
      </c>
      <c r="I1063" s="63">
        <v>0</v>
      </c>
      <c r="J1063" s="63">
        <v>3820</v>
      </c>
      <c r="K1063" s="63">
        <v>0</v>
      </c>
      <c r="L1063" s="41">
        <f>SUM(Data[[#This Row],[CHELTUIELI DE PERSONAL LEI]:[CHELTUIELI DE CAPITAL (ACTIVE NEFINANCIARE ) LEI]])</f>
        <v>3820</v>
      </c>
      <c r="M1063" s="41">
        <f>Data[[#This Row],[TOTAL CHELTUIELI LEI]]/Data[[#This Row],[CURS VALUTAR EURO BNR 22 07 2020]]</f>
        <v>789.23989173777409</v>
      </c>
      <c r="N1063" s="49">
        <v>6059</v>
      </c>
      <c r="O1063" s="54"/>
      <c r="P1063" s="54">
        <v>3465</v>
      </c>
      <c r="Q1063" s="54"/>
      <c r="R1063" s="54">
        <f>Data[[#This Row],[PERSOANE ÎNSCRISE ÎN LISTELE ELECTORALE (TURUL 1)            ]]+Data[[#This Row],[PERSOANE ÎNSCRISE ÎN LISTELE ELECTORALE (TURUL AL 2-LEA)]]</f>
        <v>6059</v>
      </c>
      <c r="S1063" s="54">
        <f>Data[[#This Row],[PERSOANE CARE AU PARTICIPAT LA VOT (TURUL 1)]]+Data[[#This Row],[PERSOANE CARE AU PARTICIPAT LA VOT  (TURUL AL 2-LEA)]]</f>
        <v>3465</v>
      </c>
      <c r="T1063" s="41">
        <f>Data[[#This Row],[TOTAL CHELTUIELI LEI]]/Data[[#This Row],[NUMĂRUL PERSOANELOR ÎNSCRISE ÎN LISTELE ELECTORALE]]</f>
        <v>0.63046707377455025</v>
      </c>
      <c r="U1063" s="41">
        <f>Data[[#This Row],[TOTAL CHELTUIELI EURO]]/Data[[#This Row],[NUMĂRUL PERSOANELOR ÎNSCRISE ÎN LISTELE ELECTORALE]]</f>
        <v>0.1302591007984443</v>
      </c>
      <c r="V1063" s="41">
        <f>Data[[#This Row],[TOTAL CHELTUIELI LEI]]/Data[[#This Row],[NUMĂRUL PERSOANELOR CARE AU PARTICIPAT LA VOT]]</f>
        <v>1.1024531024531024</v>
      </c>
      <c r="W1063" s="41">
        <f>Data[[#This Row],[TOTAL CHELTUIELI EURO]]/Data[[#This Row],[NUMĂRUL PERSOANELOR CARE AU PARTICIPAT LA VOT]]</f>
        <v>0.22777486053038212</v>
      </c>
      <c r="X1063" s="43">
        <v>4.8400999999999996</v>
      </c>
      <c r="Y1063" s="114" t="s">
        <v>2890</v>
      </c>
      <c r="Z1063" s="44">
        <v>0</v>
      </c>
      <c r="AA1063" s="115" t="s">
        <v>3105</v>
      </c>
      <c r="AB1063" s="44">
        <v>0</v>
      </c>
      <c r="AC1063" s="45"/>
    </row>
    <row r="1064" spans="1:29" ht="12" customHeight="1" x14ac:dyDescent="0.2">
      <c r="A1064" s="37">
        <v>1063</v>
      </c>
      <c r="B1064" s="38" t="s">
        <v>19</v>
      </c>
      <c r="C1064" s="39" t="s">
        <v>1886</v>
      </c>
      <c r="D1064" s="40">
        <v>44101</v>
      </c>
      <c r="E1064" s="38">
        <v>1</v>
      </c>
      <c r="F1064" s="38"/>
      <c r="G1064" s="38" t="s">
        <v>2</v>
      </c>
      <c r="H1064" s="38" t="s">
        <v>2</v>
      </c>
      <c r="I1064" s="63">
        <v>4851</v>
      </c>
      <c r="J1064" s="63">
        <v>6294.34</v>
      </c>
      <c r="K1064" s="63">
        <v>0</v>
      </c>
      <c r="L1064" s="41">
        <f>SUM(Data[[#This Row],[CHELTUIELI DE PERSONAL LEI]:[CHELTUIELI DE CAPITAL (ACTIVE NEFINANCIARE ) LEI]])</f>
        <v>11145.34</v>
      </c>
      <c r="M1064" s="41">
        <f>Data[[#This Row],[TOTAL CHELTUIELI LEI]]/Data[[#This Row],[CURS VALUTAR EURO BNR 22 07 2020]]</f>
        <v>2302.708621722692</v>
      </c>
      <c r="N1064" s="49">
        <v>13316</v>
      </c>
      <c r="O1064" s="54"/>
      <c r="P1064" s="54">
        <v>6678</v>
      </c>
      <c r="Q1064" s="54"/>
      <c r="R1064" s="54">
        <f>Data[[#This Row],[PERSOANE ÎNSCRISE ÎN LISTELE ELECTORALE (TURUL 1)            ]]+Data[[#This Row],[PERSOANE ÎNSCRISE ÎN LISTELE ELECTORALE (TURUL AL 2-LEA)]]</f>
        <v>13316</v>
      </c>
      <c r="S1064" s="54">
        <f>Data[[#This Row],[PERSOANE CARE AU PARTICIPAT LA VOT (TURUL 1)]]+Data[[#This Row],[PERSOANE CARE AU PARTICIPAT LA VOT  (TURUL AL 2-LEA)]]</f>
        <v>6678</v>
      </c>
      <c r="T1064" s="41">
        <f>Data[[#This Row],[TOTAL CHELTUIELI LEI]]/Data[[#This Row],[NUMĂRUL PERSOANELOR ÎNSCRISE ÎN LISTELE ELECTORALE]]</f>
        <v>0.83698858516070895</v>
      </c>
      <c r="U1064" s="41">
        <f>Data[[#This Row],[TOTAL CHELTUIELI EURO]]/Data[[#This Row],[NUMĂRUL PERSOANELOR ÎNSCRISE ÎN LISTELE ELECTORALE]]</f>
        <v>0.17292795296806038</v>
      </c>
      <c r="V1064" s="41">
        <f>Data[[#This Row],[TOTAL CHELTUIELI LEI]]/Data[[#This Row],[NUMĂRUL PERSOANELOR CARE AU PARTICIPAT LA VOT]]</f>
        <v>1.668963761605271</v>
      </c>
      <c r="W1064" s="41">
        <f>Data[[#This Row],[TOTAL CHELTUIELI EURO]]/Data[[#This Row],[NUMĂRUL PERSOANELOR CARE AU PARTICIPAT LA VOT]]</f>
        <v>0.34482009908995087</v>
      </c>
      <c r="X1064" s="43">
        <v>4.8400999999999996</v>
      </c>
      <c r="Y1064" s="114" t="s">
        <v>2890</v>
      </c>
      <c r="Z1064" s="44">
        <v>0</v>
      </c>
      <c r="AA1064" s="115" t="s">
        <v>3105</v>
      </c>
      <c r="AB1064" s="44">
        <v>0</v>
      </c>
      <c r="AC1064" s="45"/>
    </row>
    <row r="1065" spans="1:29" ht="12" customHeight="1" x14ac:dyDescent="0.2">
      <c r="A1065" s="37">
        <v>1064</v>
      </c>
      <c r="B1065" s="38" t="s">
        <v>19</v>
      </c>
      <c r="C1065" s="39" t="s">
        <v>1887</v>
      </c>
      <c r="D1065" s="40">
        <v>44101</v>
      </c>
      <c r="E1065" s="38">
        <v>1</v>
      </c>
      <c r="F1065" s="38"/>
      <c r="G1065" s="38" t="s">
        <v>2</v>
      </c>
      <c r="H1065" s="38" t="s">
        <v>2</v>
      </c>
      <c r="I1065" s="63">
        <v>1600</v>
      </c>
      <c r="J1065" s="63">
        <v>6209</v>
      </c>
      <c r="K1065" s="64">
        <v>0</v>
      </c>
      <c r="L1065" s="41">
        <f>SUM(Data[[#This Row],[CHELTUIELI DE PERSONAL LEI]:[CHELTUIELI DE CAPITAL (ACTIVE NEFINANCIARE ) LEI]])</f>
        <v>7809</v>
      </c>
      <c r="M1065" s="41">
        <f>Data[[#This Row],[TOTAL CHELTUIELI LEI]]/Data[[#This Row],[CURS VALUTAR EURO BNR 22 07 2020]]</f>
        <v>1613.3964174293922</v>
      </c>
      <c r="N1065" s="49">
        <v>566</v>
      </c>
      <c r="O1065" s="54"/>
      <c r="P1065" s="54">
        <v>392</v>
      </c>
      <c r="Q1065" s="54"/>
      <c r="R1065" s="54">
        <f>Data[[#This Row],[PERSOANE ÎNSCRISE ÎN LISTELE ELECTORALE (TURUL 1)            ]]+Data[[#This Row],[PERSOANE ÎNSCRISE ÎN LISTELE ELECTORALE (TURUL AL 2-LEA)]]</f>
        <v>566</v>
      </c>
      <c r="S1065" s="54">
        <f>Data[[#This Row],[PERSOANE CARE AU PARTICIPAT LA VOT (TURUL 1)]]+Data[[#This Row],[PERSOANE CARE AU PARTICIPAT LA VOT  (TURUL AL 2-LEA)]]</f>
        <v>392</v>
      </c>
      <c r="T1065" s="41">
        <f>Data[[#This Row],[TOTAL CHELTUIELI LEI]]/Data[[#This Row],[NUMĂRUL PERSOANELOR ÎNSCRISE ÎN LISTELE ELECTORALE]]</f>
        <v>13.796819787985866</v>
      </c>
      <c r="U1065" s="41">
        <f>Data[[#This Row],[TOTAL CHELTUIELI EURO]]/Data[[#This Row],[NUMĂRUL PERSOANELOR ÎNSCRISE ÎN LISTELE ELECTORALE]]</f>
        <v>2.8505237057056401</v>
      </c>
      <c r="V1065" s="41">
        <f>Data[[#This Row],[TOTAL CHELTUIELI LEI]]/Data[[#This Row],[NUMĂRUL PERSOANELOR CARE AU PARTICIPAT LA VOT]]</f>
        <v>19.920918367346939</v>
      </c>
      <c r="W1065" s="41">
        <f>Data[[#This Row],[TOTAL CHELTUIELI EURO]]/Data[[#This Row],[NUMĂRUL PERSOANELOR CARE AU PARTICIPAT LA VOT]]</f>
        <v>4.115807187319878</v>
      </c>
      <c r="X1065" s="43">
        <v>4.8400999999999996</v>
      </c>
      <c r="Y1065" s="114" t="s">
        <v>2906</v>
      </c>
      <c r="Z1065" s="44">
        <v>13</v>
      </c>
      <c r="AA1065" s="115" t="s">
        <v>3108</v>
      </c>
      <c r="AB1065" s="44">
        <v>2</v>
      </c>
      <c r="AC1065" s="45"/>
    </row>
    <row r="1066" spans="1:29" ht="12" customHeight="1" x14ac:dyDescent="0.2">
      <c r="A1066" s="37">
        <v>1065</v>
      </c>
      <c r="B1066" s="38" t="s">
        <v>20</v>
      </c>
      <c r="C1066" s="39" t="s">
        <v>1888</v>
      </c>
      <c r="D1066" s="40">
        <v>44101</v>
      </c>
      <c r="E1066" s="38">
        <v>1</v>
      </c>
      <c r="F1066" s="38"/>
      <c r="G1066" s="38" t="s">
        <v>2</v>
      </c>
      <c r="H1066" s="38" t="s">
        <v>2</v>
      </c>
      <c r="I1066" s="39">
        <v>15000</v>
      </c>
      <c r="J1066" s="39">
        <v>24520.28</v>
      </c>
      <c r="K1066" s="39">
        <v>0</v>
      </c>
      <c r="L1066" s="41">
        <f>SUM(Data[[#This Row],[CHELTUIELI DE PERSONAL LEI]:[CHELTUIELI DE CAPITAL (ACTIVE NEFINANCIARE ) LEI]])</f>
        <v>39520.28</v>
      </c>
      <c r="M1066" s="41">
        <f>Data[[#This Row],[TOTAL CHELTUIELI LEI]]/Data[[#This Row],[CURS VALUTAR EURO BNR 22 07 2020]]</f>
        <v>8165.1784054048476</v>
      </c>
      <c r="N1066" s="49">
        <v>52914</v>
      </c>
      <c r="O1066" s="54"/>
      <c r="P1066" s="54">
        <v>14414</v>
      </c>
      <c r="Q1066" s="54"/>
      <c r="R1066" s="54">
        <f>Data[[#This Row],[PERSOANE ÎNSCRISE ÎN LISTELE ELECTORALE (TURUL 1)            ]]+Data[[#This Row],[PERSOANE ÎNSCRISE ÎN LISTELE ELECTORALE (TURUL AL 2-LEA)]]</f>
        <v>52914</v>
      </c>
      <c r="S1066" s="54">
        <f>Data[[#This Row],[PERSOANE CARE AU PARTICIPAT LA VOT (TURUL 1)]]+Data[[#This Row],[PERSOANE CARE AU PARTICIPAT LA VOT  (TURUL AL 2-LEA)]]</f>
        <v>14414</v>
      </c>
      <c r="T1066" s="41">
        <f>Data[[#This Row],[TOTAL CHELTUIELI LEI]]/Data[[#This Row],[NUMĂRUL PERSOANELOR ÎNSCRISE ÎN LISTELE ELECTORALE]]</f>
        <v>0.74687757493290996</v>
      </c>
      <c r="U1066" s="41">
        <f>Data[[#This Row],[TOTAL CHELTUIELI EURO]]/Data[[#This Row],[NUMĂRUL PERSOANELOR ÎNSCRISE ÎN LISTELE ELECTORALE]]</f>
        <v>0.15431036030927256</v>
      </c>
      <c r="V1066" s="41">
        <f>Data[[#This Row],[TOTAL CHELTUIELI LEI]]/Data[[#This Row],[NUMĂRUL PERSOANELOR CARE AU PARTICIPAT LA VOT]]</f>
        <v>2.7417982516997363</v>
      </c>
      <c r="W1066" s="41">
        <f>Data[[#This Row],[TOTAL CHELTUIELI EURO]]/Data[[#This Row],[NUMĂRUL PERSOANELOR CARE AU PARTICIPAT LA VOT]]</f>
        <v>0.56647553804668016</v>
      </c>
      <c r="X1066" s="43">
        <v>4.8400999999999996</v>
      </c>
      <c r="Y1066" s="114" t="s">
        <v>2890</v>
      </c>
      <c r="Z1066" s="44">
        <v>0</v>
      </c>
      <c r="AA1066" s="115" t="s">
        <v>3105</v>
      </c>
      <c r="AB1066" s="44">
        <v>0</v>
      </c>
      <c r="AC1066" s="45"/>
    </row>
    <row r="1067" spans="1:29" ht="12" customHeight="1" x14ac:dyDescent="0.2">
      <c r="A1067" s="37">
        <v>1066</v>
      </c>
      <c r="B1067" s="38" t="s">
        <v>20</v>
      </c>
      <c r="C1067" s="39" t="s">
        <v>1889</v>
      </c>
      <c r="D1067" s="40">
        <v>44101</v>
      </c>
      <c r="E1067" s="38">
        <v>1</v>
      </c>
      <c r="F1067" s="38"/>
      <c r="G1067" s="38" t="s">
        <v>2</v>
      </c>
      <c r="H1067" s="38" t="s">
        <v>2</v>
      </c>
      <c r="I1067" s="39">
        <v>3877</v>
      </c>
      <c r="J1067" s="39">
        <v>4384.2700000000004</v>
      </c>
      <c r="K1067" s="39">
        <v>0</v>
      </c>
      <c r="L1067" s="41">
        <f>SUM(Data[[#This Row],[CHELTUIELI DE PERSONAL LEI]:[CHELTUIELI DE CAPITAL (ACTIVE NEFINANCIARE ) LEI]])</f>
        <v>8261.27</v>
      </c>
      <c r="M1067" s="41">
        <f>Data[[#This Row],[TOTAL CHELTUIELI LEI]]/Data[[#This Row],[CURS VALUTAR EURO BNR 22 07 2020]]</f>
        <v>1706.8387016797176</v>
      </c>
      <c r="N1067" s="49">
        <v>16526</v>
      </c>
      <c r="O1067" s="54"/>
      <c r="P1067" s="54">
        <v>4904</v>
      </c>
      <c r="Q1067" s="54"/>
      <c r="R1067" s="54">
        <f>Data[[#This Row],[PERSOANE ÎNSCRISE ÎN LISTELE ELECTORALE (TURUL 1)            ]]+Data[[#This Row],[PERSOANE ÎNSCRISE ÎN LISTELE ELECTORALE (TURUL AL 2-LEA)]]</f>
        <v>16526</v>
      </c>
      <c r="S1067" s="54">
        <f>Data[[#This Row],[PERSOANE CARE AU PARTICIPAT LA VOT (TURUL 1)]]+Data[[#This Row],[PERSOANE CARE AU PARTICIPAT LA VOT  (TURUL AL 2-LEA)]]</f>
        <v>4904</v>
      </c>
      <c r="T1067" s="41">
        <f>Data[[#This Row],[TOTAL CHELTUIELI LEI]]/Data[[#This Row],[NUMĂRUL PERSOANELOR ÎNSCRISE ÎN LISTELE ELECTORALE]]</f>
        <v>0.49989531647101537</v>
      </c>
      <c r="U1067" s="41">
        <f>Data[[#This Row],[TOTAL CHELTUIELI EURO]]/Data[[#This Row],[NUMĂRUL PERSOANELOR ÎNSCRISE ÎN LISTELE ELECTORALE]]</f>
        <v>0.10328202236958232</v>
      </c>
      <c r="V1067" s="41">
        <f>Data[[#This Row],[TOTAL CHELTUIELI LEI]]/Data[[#This Row],[NUMĂRUL PERSOANELOR CARE AU PARTICIPAT LA VOT]]</f>
        <v>1.6845982871125613</v>
      </c>
      <c r="W1067" s="41">
        <f>Data[[#This Row],[TOTAL CHELTUIELI EURO]]/Data[[#This Row],[NUMĂRUL PERSOANELOR CARE AU PARTICIPAT LA VOT]]</f>
        <v>0.34805030621527683</v>
      </c>
      <c r="X1067" s="43">
        <v>4.8400999999999996</v>
      </c>
      <c r="Y1067" s="114" t="s">
        <v>2890</v>
      </c>
      <c r="Z1067" s="44">
        <v>0</v>
      </c>
      <c r="AA1067" s="115" t="s">
        <v>3105</v>
      </c>
      <c r="AB1067" s="44">
        <v>0</v>
      </c>
      <c r="AC1067" s="45"/>
    </row>
    <row r="1068" spans="1:29" ht="12" customHeight="1" x14ac:dyDescent="0.2">
      <c r="A1068" s="37">
        <v>1067</v>
      </c>
      <c r="B1068" s="38" t="s">
        <v>20</v>
      </c>
      <c r="C1068" s="39" t="s">
        <v>3027</v>
      </c>
      <c r="D1068" s="40">
        <v>44101</v>
      </c>
      <c r="E1068" s="38">
        <v>1</v>
      </c>
      <c r="F1068" s="38"/>
      <c r="G1068" s="38" t="s">
        <v>2</v>
      </c>
      <c r="H1068" s="38" t="s">
        <v>2</v>
      </c>
      <c r="I1068" s="39">
        <v>0</v>
      </c>
      <c r="J1068" s="39">
        <v>16474.169999999998</v>
      </c>
      <c r="K1068" s="39">
        <v>0</v>
      </c>
      <c r="L1068" s="41">
        <f>SUM(Data[[#This Row],[CHELTUIELI DE PERSONAL LEI]:[CHELTUIELI DE CAPITAL (ACTIVE NEFINANCIARE ) LEI]])</f>
        <v>16474.169999999998</v>
      </c>
      <c r="M1068" s="41">
        <f>Data[[#This Row],[TOTAL CHELTUIELI LEI]]/Data[[#This Row],[CURS VALUTAR EURO BNR 22 07 2020]]</f>
        <v>3403.6838081857813</v>
      </c>
      <c r="N1068" s="49">
        <v>7591</v>
      </c>
      <c r="O1068" s="54"/>
      <c r="P1068" s="54">
        <v>3559</v>
      </c>
      <c r="Q1068" s="54"/>
      <c r="R1068" s="54">
        <f>Data[[#This Row],[PERSOANE ÎNSCRISE ÎN LISTELE ELECTORALE (TURUL 1)            ]]+Data[[#This Row],[PERSOANE ÎNSCRISE ÎN LISTELE ELECTORALE (TURUL AL 2-LEA)]]</f>
        <v>7591</v>
      </c>
      <c r="S1068" s="54">
        <f>Data[[#This Row],[PERSOANE CARE AU PARTICIPAT LA VOT (TURUL 1)]]+Data[[#This Row],[PERSOANE CARE AU PARTICIPAT LA VOT  (TURUL AL 2-LEA)]]</f>
        <v>3559</v>
      </c>
      <c r="T1068" s="41">
        <f>Data[[#This Row],[TOTAL CHELTUIELI LEI]]/Data[[#This Row],[NUMĂRUL PERSOANELOR ÎNSCRISE ÎN LISTELE ELECTORALE]]</f>
        <v>2.1702239494137792</v>
      </c>
      <c r="U1068" s="41">
        <f>Data[[#This Row],[TOTAL CHELTUIELI EURO]]/Data[[#This Row],[NUMĂRUL PERSOANELOR ÎNSCRISE ÎN LISTELE ELECTORALE]]</f>
        <v>0.4483841138434701</v>
      </c>
      <c r="V1068" s="41">
        <f>Data[[#This Row],[TOTAL CHELTUIELI LEI]]/Data[[#This Row],[NUMĂRUL PERSOANELOR CARE AU PARTICIPAT LA VOT]]</f>
        <v>4.628876088788985</v>
      </c>
      <c r="W1068" s="41">
        <f>Data[[#This Row],[TOTAL CHELTUIELI EURO]]/Data[[#This Row],[NUMĂRUL PERSOANELOR CARE AU PARTICIPAT LA VOT]]</f>
        <v>0.95635959769198686</v>
      </c>
      <c r="X1068" s="43">
        <v>4.8400999999999996</v>
      </c>
      <c r="Y1068" s="114" t="s">
        <v>2891</v>
      </c>
      <c r="Z1068" s="44">
        <v>2</v>
      </c>
      <c r="AA1068" s="115" t="s">
        <v>3105</v>
      </c>
      <c r="AB1068" s="44">
        <v>0</v>
      </c>
      <c r="AC1068" s="45"/>
    </row>
    <row r="1069" spans="1:29" ht="12" customHeight="1" x14ac:dyDescent="0.2">
      <c r="A1069" s="37">
        <v>1068</v>
      </c>
      <c r="B1069" s="38" t="s">
        <v>20</v>
      </c>
      <c r="C1069" s="39" t="s">
        <v>3028</v>
      </c>
      <c r="D1069" s="40">
        <v>44101</v>
      </c>
      <c r="E1069" s="38">
        <v>1</v>
      </c>
      <c r="F1069" s="38"/>
      <c r="G1069" s="38" t="s">
        <v>2</v>
      </c>
      <c r="H1069" s="38" t="s">
        <v>2</v>
      </c>
      <c r="I1069" s="39">
        <v>3080</v>
      </c>
      <c r="J1069" s="39">
        <v>12931</v>
      </c>
      <c r="K1069" s="39">
        <v>0</v>
      </c>
      <c r="L1069" s="41">
        <f>SUM(Data[[#This Row],[CHELTUIELI DE PERSONAL LEI]:[CHELTUIELI DE CAPITAL (ACTIVE NEFINANCIARE ) LEI]])</f>
        <v>16011</v>
      </c>
      <c r="M1069" s="41">
        <f>Data[[#This Row],[TOTAL CHELTUIELI LEI]]/Data[[#This Row],[CURS VALUTAR EURO BNR 22 07 2020]]</f>
        <v>3307.9895043490837</v>
      </c>
      <c r="N1069" s="49">
        <v>9231</v>
      </c>
      <c r="O1069" s="54"/>
      <c r="P1069" s="54">
        <v>3437</v>
      </c>
      <c r="Q1069" s="54"/>
      <c r="R1069" s="54">
        <f>Data[[#This Row],[PERSOANE ÎNSCRISE ÎN LISTELE ELECTORALE (TURUL 1)            ]]+Data[[#This Row],[PERSOANE ÎNSCRISE ÎN LISTELE ELECTORALE (TURUL AL 2-LEA)]]</f>
        <v>9231</v>
      </c>
      <c r="S1069" s="54">
        <f>Data[[#This Row],[PERSOANE CARE AU PARTICIPAT LA VOT (TURUL 1)]]+Data[[#This Row],[PERSOANE CARE AU PARTICIPAT LA VOT  (TURUL AL 2-LEA)]]</f>
        <v>3437</v>
      </c>
      <c r="T1069" s="41">
        <f>Data[[#This Row],[TOTAL CHELTUIELI LEI]]/Data[[#This Row],[NUMĂRUL PERSOANELOR ÎNSCRISE ÎN LISTELE ELECTORALE]]</f>
        <v>1.7344816379590511</v>
      </c>
      <c r="U1069" s="41">
        <f>Data[[#This Row],[TOTAL CHELTUIELI EURO]]/Data[[#This Row],[NUMĂRUL PERSOANELOR ÎNSCRISE ÎN LISTELE ELECTORALE]]</f>
        <v>0.35835657072354932</v>
      </c>
      <c r="V1069" s="41">
        <f>Data[[#This Row],[TOTAL CHELTUIELI LEI]]/Data[[#This Row],[NUMĂRUL PERSOANELOR CARE AU PARTICIPAT LA VOT]]</f>
        <v>4.6584230433517604</v>
      </c>
      <c r="W1069" s="41">
        <f>Data[[#This Row],[TOTAL CHELTUIELI EURO]]/Data[[#This Row],[NUMĂRUL PERSOANELOR CARE AU PARTICIPAT LA VOT]]</f>
        <v>0.96246421424180495</v>
      </c>
      <c r="X1069" s="43">
        <v>4.8400999999999996</v>
      </c>
      <c r="Y1069" s="114" t="s">
        <v>2894</v>
      </c>
      <c r="Z1069" s="44">
        <v>1</v>
      </c>
      <c r="AA1069" s="115" t="s">
        <v>3105</v>
      </c>
      <c r="AB1069" s="44">
        <v>0</v>
      </c>
      <c r="AC1069" s="45"/>
    </row>
    <row r="1070" spans="1:29" ht="12" customHeight="1" x14ac:dyDescent="0.2">
      <c r="A1070" s="37">
        <v>1069</v>
      </c>
      <c r="B1070" s="38" t="s">
        <v>20</v>
      </c>
      <c r="C1070" s="39" t="s">
        <v>3029</v>
      </c>
      <c r="D1070" s="40">
        <v>44101</v>
      </c>
      <c r="E1070" s="38">
        <v>1</v>
      </c>
      <c r="F1070" s="38"/>
      <c r="G1070" s="38" t="s">
        <v>2</v>
      </c>
      <c r="H1070" s="38" t="s">
        <v>2</v>
      </c>
      <c r="I1070" s="39">
        <v>6685</v>
      </c>
      <c r="J1070" s="39">
        <v>2953.01</v>
      </c>
      <c r="K1070" s="39">
        <v>0</v>
      </c>
      <c r="L1070" s="41">
        <f>SUM(Data[[#This Row],[CHELTUIELI DE PERSONAL LEI]:[CHELTUIELI DE CAPITAL (ACTIVE NEFINANCIARE ) LEI]])</f>
        <v>9638.01</v>
      </c>
      <c r="M1070" s="41">
        <f>Data[[#This Row],[TOTAL CHELTUIELI LEI]]/Data[[#This Row],[CURS VALUTAR EURO BNR 22 07 2020]]</f>
        <v>1991.2832379496294</v>
      </c>
      <c r="N1070" s="49">
        <v>7409</v>
      </c>
      <c r="O1070" s="54"/>
      <c r="P1070" s="54">
        <v>3673</v>
      </c>
      <c r="Q1070" s="54"/>
      <c r="R1070" s="54">
        <f>Data[[#This Row],[PERSOANE ÎNSCRISE ÎN LISTELE ELECTORALE (TURUL 1)            ]]+Data[[#This Row],[PERSOANE ÎNSCRISE ÎN LISTELE ELECTORALE (TURUL AL 2-LEA)]]</f>
        <v>7409</v>
      </c>
      <c r="S1070" s="54">
        <f>Data[[#This Row],[PERSOANE CARE AU PARTICIPAT LA VOT (TURUL 1)]]+Data[[#This Row],[PERSOANE CARE AU PARTICIPAT LA VOT  (TURUL AL 2-LEA)]]</f>
        <v>3673</v>
      </c>
      <c r="T1070" s="41">
        <f>Data[[#This Row],[TOTAL CHELTUIELI LEI]]/Data[[#This Row],[NUMĂRUL PERSOANELOR ÎNSCRISE ÎN LISTELE ELECTORALE]]</f>
        <v>1.3008516668916184</v>
      </c>
      <c r="U1070" s="41">
        <f>Data[[#This Row],[TOTAL CHELTUIELI EURO]]/Data[[#This Row],[NUMĂRUL PERSOANELOR ÎNSCRISE ÎN LISTELE ELECTORALE]]</f>
        <v>0.26876545255090151</v>
      </c>
      <c r="V1070" s="41">
        <f>Data[[#This Row],[TOTAL CHELTUIELI LEI]]/Data[[#This Row],[NUMĂRUL PERSOANELOR CARE AU PARTICIPAT LA VOT]]</f>
        <v>2.6240157909066157</v>
      </c>
      <c r="W1070" s="41">
        <f>Data[[#This Row],[TOTAL CHELTUIELI EURO]]/Data[[#This Row],[NUMĂRUL PERSOANELOR CARE AU PARTICIPAT LA VOT]]</f>
        <v>0.54214082165794431</v>
      </c>
      <c r="X1070" s="43">
        <v>4.8400999999999996</v>
      </c>
      <c r="Y1070" s="114" t="s">
        <v>2894</v>
      </c>
      <c r="Z1070" s="44">
        <v>1</v>
      </c>
      <c r="AA1070" s="115" t="s">
        <v>3105</v>
      </c>
      <c r="AB1070" s="44">
        <v>0</v>
      </c>
      <c r="AC1070" s="45"/>
    </row>
    <row r="1071" spans="1:29" ht="12" customHeight="1" x14ac:dyDescent="0.2">
      <c r="A1071" s="37">
        <v>1070</v>
      </c>
      <c r="B1071" s="38" t="s">
        <v>20</v>
      </c>
      <c r="C1071" s="39" t="s">
        <v>1890</v>
      </c>
      <c r="D1071" s="40">
        <v>44101</v>
      </c>
      <c r="E1071" s="38">
        <v>1</v>
      </c>
      <c r="F1071" s="38"/>
      <c r="G1071" s="38" t="s">
        <v>2</v>
      </c>
      <c r="H1071" s="38" t="s">
        <v>2</v>
      </c>
      <c r="I1071" s="39">
        <v>3150</v>
      </c>
      <c r="J1071" s="39">
        <v>1570</v>
      </c>
      <c r="K1071" s="39">
        <v>0</v>
      </c>
      <c r="L1071" s="41">
        <f>SUM(Data[[#This Row],[CHELTUIELI DE PERSONAL LEI]:[CHELTUIELI DE CAPITAL (ACTIVE NEFINANCIARE ) LEI]])</f>
        <v>4720</v>
      </c>
      <c r="M1071" s="41">
        <f>Data[[#This Row],[TOTAL CHELTUIELI LEI]]/Data[[#This Row],[CURS VALUTAR EURO BNR 22 07 2020]]</f>
        <v>975.1864630896057</v>
      </c>
      <c r="N1071" s="49">
        <v>1362</v>
      </c>
      <c r="O1071" s="54"/>
      <c r="P1071" s="54">
        <v>845</v>
      </c>
      <c r="Q1071" s="54"/>
      <c r="R1071" s="54">
        <f>Data[[#This Row],[PERSOANE ÎNSCRISE ÎN LISTELE ELECTORALE (TURUL 1)            ]]+Data[[#This Row],[PERSOANE ÎNSCRISE ÎN LISTELE ELECTORALE (TURUL AL 2-LEA)]]</f>
        <v>1362</v>
      </c>
      <c r="S1071" s="54">
        <f>Data[[#This Row],[PERSOANE CARE AU PARTICIPAT LA VOT (TURUL 1)]]+Data[[#This Row],[PERSOANE CARE AU PARTICIPAT LA VOT  (TURUL AL 2-LEA)]]</f>
        <v>845</v>
      </c>
      <c r="T1071" s="41">
        <f>Data[[#This Row],[TOTAL CHELTUIELI LEI]]/Data[[#This Row],[NUMĂRUL PERSOANELOR ÎNSCRISE ÎN LISTELE ELECTORALE]]</f>
        <v>3.4654919236417032</v>
      </c>
      <c r="U1071" s="41">
        <f>Data[[#This Row],[TOTAL CHELTUIELI EURO]]/Data[[#This Row],[NUMĂRUL PERSOANELOR ÎNSCRISE ÎN LISTELE ELECTORALE]]</f>
        <v>0.71599593472070899</v>
      </c>
      <c r="V1071" s="41">
        <f>Data[[#This Row],[TOTAL CHELTUIELI LEI]]/Data[[#This Row],[NUMĂRUL PERSOANELOR CARE AU PARTICIPAT LA VOT]]</f>
        <v>5.5857988165680474</v>
      </c>
      <c r="W1071" s="41">
        <f>Data[[#This Row],[TOTAL CHELTUIELI EURO]]/Data[[#This Row],[NUMĂRUL PERSOANELOR CARE AU PARTICIPAT LA VOT]]</f>
        <v>1.1540668202243853</v>
      </c>
      <c r="X1071" s="43">
        <v>4.8400999999999996</v>
      </c>
      <c r="Y1071" s="114" t="s">
        <v>2884</v>
      </c>
      <c r="Z1071" s="44">
        <v>3</v>
      </c>
      <c r="AA1071" s="115" t="s">
        <v>3105</v>
      </c>
      <c r="AB1071" s="44">
        <v>0</v>
      </c>
      <c r="AC1071" s="45"/>
    </row>
    <row r="1072" spans="1:29" ht="12" customHeight="1" x14ac:dyDescent="0.2">
      <c r="A1072" s="37">
        <v>1071</v>
      </c>
      <c r="B1072" s="38" t="s">
        <v>20</v>
      </c>
      <c r="C1072" s="39" t="s">
        <v>1891</v>
      </c>
      <c r="D1072" s="40">
        <v>44101</v>
      </c>
      <c r="E1072" s="38">
        <v>1</v>
      </c>
      <c r="F1072" s="38"/>
      <c r="G1072" s="38" t="s">
        <v>2</v>
      </c>
      <c r="H1072" s="38" t="s">
        <v>2</v>
      </c>
      <c r="I1072" s="39">
        <v>0</v>
      </c>
      <c r="J1072" s="39">
        <v>0</v>
      </c>
      <c r="K1072" s="39">
        <v>0</v>
      </c>
      <c r="L1072" s="41">
        <f>SUM(Data[[#This Row],[CHELTUIELI DE PERSONAL LEI]:[CHELTUIELI DE CAPITAL (ACTIVE NEFINANCIARE ) LEI]])</f>
        <v>0</v>
      </c>
      <c r="M1072" s="41">
        <f>Data[[#This Row],[TOTAL CHELTUIELI LEI]]/Data[[#This Row],[CURS VALUTAR EURO BNR 22 07 2020]]</f>
        <v>0</v>
      </c>
      <c r="N1072" s="49">
        <v>1327</v>
      </c>
      <c r="O1072" s="54"/>
      <c r="P1072" s="54">
        <v>696</v>
      </c>
      <c r="Q1072" s="54"/>
      <c r="R1072" s="54">
        <f>Data[[#This Row],[PERSOANE ÎNSCRISE ÎN LISTELE ELECTORALE (TURUL 1)            ]]+Data[[#This Row],[PERSOANE ÎNSCRISE ÎN LISTELE ELECTORALE (TURUL AL 2-LEA)]]</f>
        <v>1327</v>
      </c>
      <c r="S1072" s="54">
        <f>Data[[#This Row],[PERSOANE CARE AU PARTICIPAT LA VOT (TURUL 1)]]+Data[[#This Row],[PERSOANE CARE AU PARTICIPAT LA VOT  (TURUL AL 2-LEA)]]</f>
        <v>696</v>
      </c>
      <c r="T1072" s="41">
        <f>Data[[#This Row],[TOTAL CHELTUIELI LEI]]/Data[[#This Row],[NUMĂRUL PERSOANELOR ÎNSCRISE ÎN LISTELE ELECTORALE]]</f>
        <v>0</v>
      </c>
      <c r="U1072" s="41">
        <f>Data[[#This Row],[TOTAL CHELTUIELI EURO]]/Data[[#This Row],[NUMĂRUL PERSOANELOR ÎNSCRISE ÎN LISTELE ELECTORALE]]</f>
        <v>0</v>
      </c>
      <c r="V1072" s="41">
        <f>Data[[#This Row],[TOTAL CHELTUIELI LEI]]/Data[[#This Row],[NUMĂRUL PERSOANELOR CARE AU PARTICIPAT LA VOT]]</f>
        <v>0</v>
      </c>
      <c r="W1072" s="41">
        <f>Data[[#This Row],[TOTAL CHELTUIELI EURO]]/Data[[#This Row],[NUMĂRUL PERSOANELOR CARE AU PARTICIPAT LA VOT]]</f>
        <v>0</v>
      </c>
      <c r="X1072" s="43">
        <v>4.8400999999999996</v>
      </c>
      <c r="Y1072" s="114" t="s">
        <v>2890</v>
      </c>
      <c r="Z1072" s="44">
        <v>0</v>
      </c>
      <c r="AA1072" s="115" t="s">
        <v>3105</v>
      </c>
      <c r="AB1072" s="44">
        <v>0</v>
      </c>
      <c r="AC1072" s="45"/>
    </row>
    <row r="1073" spans="1:29" ht="12" customHeight="1" x14ac:dyDescent="0.2">
      <c r="A1073" s="37">
        <v>1072</v>
      </c>
      <c r="B1073" s="38" t="s">
        <v>20</v>
      </c>
      <c r="C1073" s="39" t="s">
        <v>1892</v>
      </c>
      <c r="D1073" s="40">
        <v>44101</v>
      </c>
      <c r="E1073" s="38">
        <v>1</v>
      </c>
      <c r="F1073" s="38"/>
      <c r="G1073" s="38" t="s">
        <v>2</v>
      </c>
      <c r="H1073" s="38" t="s">
        <v>2</v>
      </c>
      <c r="I1073" s="39">
        <v>2000</v>
      </c>
      <c r="J1073" s="39">
        <v>12655.41</v>
      </c>
      <c r="K1073" s="39">
        <v>0</v>
      </c>
      <c r="L1073" s="41">
        <f>SUM(Data[[#This Row],[CHELTUIELI DE PERSONAL LEI]:[CHELTUIELI DE CAPITAL (ACTIVE NEFINANCIARE ) LEI]])</f>
        <v>14655.41</v>
      </c>
      <c r="M1073" s="41">
        <f>Data[[#This Row],[TOTAL CHELTUIELI LEI]]/Data[[#This Row],[CURS VALUTAR EURO BNR 22 07 2020]]</f>
        <v>3027.9147125059403</v>
      </c>
      <c r="N1073" s="49">
        <v>3082</v>
      </c>
      <c r="O1073" s="54"/>
      <c r="P1073" s="54">
        <v>1797</v>
      </c>
      <c r="Q1073" s="54"/>
      <c r="R1073" s="54">
        <f>Data[[#This Row],[PERSOANE ÎNSCRISE ÎN LISTELE ELECTORALE (TURUL 1)            ]]+Data[[#This Row],[PERSOANE ÎNSCRISE ÎN LISTELE ELECTORALE (TURUL AL 2-LEA)]]</f>
        <v>3082</v>
      </c>
      <c r="S1073" s="54">
        <f>Data[[#This Row],[PERSOANE CARE AU PARTICIPAT LA VOT (TURUL 1)]]+Data[[#This Row],[PERSOANE CARE AU PARTICIPAT LA VOT  (TURUL AL 2-LEA)]]</f>
        <v>1797</v>
      </c>
      <c r="T1073" s="41">
        <f>Data[[#This Row],[TOTAL CHELTUIELI LEI]]/Data[[#This Row],[NUMĂRUL PERSOANELOR ÎNSCRISE ÎN LISTELE ELECTORALE]]</f>
        <v>4.7551622323166773</v>
      </c>
      <c r="U1073" s="41">
        <f>Data[[#This Row],[TOTAL CHELTUIELI EURO]]/Data[[#This Row],[NUMĂRUL PERSOANELOR ÎNSCRISE ÎN LISTELE ELECTORALE]]</f>
        <v>0.98245123702334214</v>
      </c>
      <c r="V1073" s="41">
        <f>Data[[#This Row],[TOTAL CHELTUIELI LEI]]/Data[[#This Row],[NUMĂRUL PERSOANELOR CARE AU PARTICIPAT LA VOT]]</f>
        <v>8.1554869226488584</v>
      </c>
      <c r="W1073" s="41">
        <f>Data[[#This Row],[TOTAL CHELTUIELI EURO]]/Data[[#This Row],[NUMĂRUL PERSOANELOR CARE AU PARTICIPAT LA VOT]]</f>
        <v>1.6849831455236173</v>
      </c>
      <c r="X1073" s="43">
        <v>4.8400999999999996</v>
      </c>
      <c r="Y1073" s="114" t="s">
        <v>2895</v>
      </c>
      <c r="Z1073" s="44">
        <v>4</v>
      </c>
      <c r="AA1073" s="115" t="s">
        <v>3105</v>
      </c>
      <c r="AB1073" s="44">
        <v>0</v>
      </c>
      <c r="AC1073" s="45"/>
    </row>
    <row r="1074" spans="1:29" ht="12" customHeight="1" x14ac:dyDescent="0.2">
      <c r="A1074" s="37">
        <v>1073</v>
      </c>
      <c r="B1074" s="38" t="s">
        <v>20</v>
      </c>
      <c r="C1074" s="39" t="s">
        <v>1893</v>
      </c>
      <c r="D1074" s="40">
        <v>44101</v>
      </c>
      <c r="E1074" s="38">
        <v>1</v>
      </c>
      <c r="F1074" s="38"/>
      <c r="G1074" s="38" t="s">
        <v>2</v>
      </c>
      <c r="H1074" s="38" t="s">
        <v>2</v>
      </c>
      <c r="I1074" s="39">
        <v>1800</v>
      </c>
      <c r="J1074" s="39">
        <v>2200</v>
      </c>
      <c r="K1074" s="39">
        <v>0</v>
      </c>
      <c r="L1074" s="41">
        <f>SUM(Data[[#This Row],[CHELTUIELI DE PERSONAL LEI]:[CHELTUIELI DE CAPITAL (ACTIVE NEFINANCIARE ) LEI]])</f>
        <v>4000</v>
      </c>
      <c r="M1074" s="41">
        <f>Data[[#This Row],[TOTAL CHELTUIELI LEI]]/Data[[#This Row],[CURS VALUTAR EURO BNR 22 07 2020]]</f>
        <v>826.42920600814034</v>
      </c>
      <c r="N1074" s="49">
        <v>3563</v>
      </c>
      <c r="O1074" s="54"/>
      <c r="P1074" s="54">
        <v>1671</v>
      </c>
      <c r="Q1074" s="54"/>
      <c r="R1074" s="54">
        <f>Data[[#This Row],[PERSOANE ÎNSCRISE ÎN LISTELE ELECTORALE (TURUL 1)            ]]+Data[[#This Row],[PERSOANE ÎNSCRISE ÎN LISTELE ELECTORALE (TURUL AL 2-LEA)]]</f>
        <v>3563</v>
      </c>
      <c r="S1074" s="54">
        <f>Data[[#This Row],[PERSOANE CARE AU PARTICIPAT LA VOT (TURUL 1)]]+Data[[#This Row],[PERSOANE CARE AU PARTICIPAT LA VOT  (TURUL AL 2-LEA)]]</f>
        <v>1671</v>
      </c>
      <c r="T1074" s="41">
        <f>Data[[#This Row],[TOTAL CHELTUIELI LEI]]/Data[[#This Row],[NUMĂRUL PERSOANELOR ÎNSCRISE ÎN LISTELE ELECTORALE]]</f>
        <v>1.1226494527083919</v>
      </c>
      <c r="U1074" s="41">
        <f>Data[[#This Row],[TOTAL CHELTUIELI EURO]]/Data[[#This Row],[NUMĂRUL PERSOANELOR ÎNSCRISE ÎN LISTELE ELECTORALE]]</f>
        <v>0.23194757395681739</v>
      </c>
      <c r="V1074" s="41">
        <f>Data[[#This Row],[TOTAL CHELTUIELI LEI]]/Data[[#This Row],[NUMĂRUL PERSOANELOR CARE AU PARTICIPAT LA VOT]]</f>
        <v>2.3937761819269898</v>
      </c>
      <c r="W1074" s="41">
        <f>Data[[#This Row],[TOTAL CHELTUIELI EURO]]/Data[[#This Row],[NUMĂRUL PERSOANELOR CARE AU PARTICIPAT LA VOT]]</f>
        <v>0.49457163734777998</v>
      </c>
      <c r="X1074" s="43">
        <v>4.8400999999999996</v>
      </c>
      <c r="Y1074" s="114" t="s">
        <v>2894</v>
      </c>
      <c r="Z1074" s="44">
        <v>1</v>
      </c>
      <c r="AA1074" s="115" t="s">
        <v>3105</v>
      </c>
      <c r="AB1074" s="44">
        <v>0</v>
      </c>
      <c r="AC1074" s="45"/>
    </row>
    <row r="1075" spans="1:29" ht="12" customHeight="1" x14ac:dyDescent="0.2">
      <c r="A1075" s="37">
        <v>1074</v>
      </c>
      <c r="B1075" s="38" t="s">
        <v>20</v>
      </c>
      <c r="C1075" s="39" t="s">
        <v>1894</v>
      </c>
      <c r="D1075" s="40">
        <v>44101</v>
      </c>
      <c r="E1075" s="38">
        <v>1</v>
      </c>
      <c r="F1075" s="38"/>
      <c r="G1075" s="38" t="s">
        <v>2</v>
      </c>
      <c r="H1075" s="38" t="s">
        <v>2</v>
      </c>
      <c r="I1075" s="39">
        <v>3000</v>
      </c>
      <c r="J1075" s="39">
        <v>12732.4</v>
      </c>
      <c r="K1075" s="39">
        <v>0</v>
      </c>
      <c r="L1075" s="41">
        <f>SUM(Data[[#This Row],[CHELTUIELI DE PERSONAL LEI]:[CHELTUIELI DE CAPITAL (ACTIVE NEFINANCIARE ) LEI]])</f>
        <v>15732.4</v>
      </c>
      <c r="M1075" s="41">
        <f>Data[[#This Row],[TOTAL CHELTUIELI LEI]]/Data[[#This Row],[CURS VALUTAR EURO BNR 22 07 2020]]</f>
        <v>3250.428710150617</v>
      </c>
      <c r="N1075" s="49">
        <v>2187</v>
      </c>
      <c r="O1075" s="54"/>
      <c r="P1075" s="54">
        <v>1129</v>
      </c>
      <c r="Q1075" s="54"/>
      <c r="R1075" s="54">
        <f>Data[[#This Row],[PERSOANE ÎNSCRISE ÎN LISTELE ELECTORALE (TURUL 1)            ]]+Data[[#This Row],[PERSOANE ÎNSCRISE ÎN LISTELE ELECTORALE (TURUL AL 2-LEA)]]</f>
        <v>2187</v>
      </c>
      <c r="S1075" s="54">
        <f>Data[[#This Row],[PERSOANE CARE AU PARTICIPAT LA VOT (TURUL 1)]]+Data[[#This Row],[PERSOANE CARE AU PARTICIPAT LA VOT  (TURUL AL 2-LEA)]]</f>
        <v>1129</v>
      </c>
      <c r="T1075" s="41">
        <f>Data[[#This Row],[TOTAL CHELTUIELI LEI]]/Data[[#This Row],[NUMĂRUL PERSOANELOR ÎNSCRISE ÎN LISTELE ELECTORALE]]</f>
        <v>7.1935985368084134</v>
      </c>
      <c r="U1075" s="41">
        <f>Data[[#This Row],[TOTAL CHELTUIELI EURO]]/Data[[#This Row],[NUMĂRUL PERSOANELOR ÎNSCRISE ÎN LISTELE ELECTORALE]]</f>
        <v>1.4862499817789745</v>
      </c>
      <c r="V1075" s="41">
        <f>Data[[#This Row],[TOTAL CHELTUIELI LEI]]/Data[[#This Row],[NUMĂRUL PERSOANELOR CARE AU PARTICIPAT LA VOT]]</f>
        <v>13.934809565987599</v>
      </c>
      <c r="W1075" s="41">
        <f>Data[[#This Row],[TOTAL CHELTUIELI EURO]]/Data[[#This Row],[NUMĂRUL PERSOANELOR CARE AU PARTICIPAT LA VOT]]</f>
        <v>2.8790334013734427</v>
      </c>
      <c r="X1075" s="43">
        <v>4.8400999999999996</v>
      </c>
      <c r="Y1075" s="114" t="s">
        <v>2886</v>
      </c>
      <c r="Z1075" s="44">
        <v>7</v>
      </c>
      <c r="AA1075" s="115" t="s">
        <v>3107</v>
      </c>
      <c r="AB1075" s="44">
        <v>1</v>
      </c>
      <c r="AC1075" s="45"/>
    </row>
    <row r="1076" spans="1:29" ht="12" customHeight="1" x14ac:dyDescent="0.2">
      <c r="A1076" s="37">
        <v>1075</v>
      </c>
      <c r="B1076" s="38" t="s">
        <v>20</v>
      </c>
      <c r="C1076" s="39" t="s">
        <v>1895</v>
      </c>
      <c r="D1076" s="40">
        <v>44101</v>
      </c>
      <c r="E1076" s="38">
        <v>1</v>
      </c>
      <c r="F1076" s="38"/>
      <c r="G1076" s="38" t="s">
        <v>2</v>
      </c>
      <c r="H1076" s="38" t="s">
        <v>2</v>
      </c>
      <c r="I1076" s="39">
        <v>0</v>
      </c>
      <c r="J1076" s="39">
        <v>2235</v>
      </c>
      <c r="K1076" s="39">
        <v>0</v>
      </c>
      <c r="L1076" s="41">
        <f>SUM(Data[[#This Row],[CHELTUIELI DE PERSONAL LEI]:[CHELTUIELI DE CAPITAL (ACTIVE NEFINANCIARE ) LEI]])</f>
        <v>2235</v>
      </c>
      <c r="M1076" s="41">
        <f>Data[[#This Row],[TOTAL CHELTUIELI LEI]]/Data[[#This Row],[CURS VALUTAR EURO BNR 22 07 2020]]</f>
        <v>461.76731885704845</v>
      </c>
      <c r="N1076" s="49">
        <v>1398</v>
      </c>
      <c r="O1076" s="54"/>
      <c r="P1076" s="54">
        <v>420</v>
      </c>
      <c r="Q1076" s="54"/>
      <c r="R1076" s="54">
        <f>Data[[#This Row],[PERSOANE ÎNSCRISE ÎN LISTELE ELECTORALE (TURUL 1)            ]]+Data[[#This Row],[PERSOANE ÎNSCRISE ÎN LISTELE ELECTORALE (TURUL AL 2-LEA)]]</f>
        <v>1398</v>
      </c>
      <c r="S1076" s="54">
        <f>Data[[#This Row],[PERSOANE CARE AU PARTICIPAT LA VOT (TURUL 1)]]+Data[[#This Row],[PERSOANE CARE AU PARTICIPAT LA VOT  (TURUL AL 2-LEA)]]</f>
        <v>420</v>
      </c>
      <c r="T1076" s="41">
        <f>Data[[#This Row],[TOTAL CHELTUIELI LEI]]/Data[[#This Row],[NUMĂRUL PERSOANELOR ÎNSCRISE ÎN LISTELE ELECTORALE]]</f>
        <v>1.5987124463519313</v>
      </c>
      <c r="U1076" s="41">
        <f>Data[[#This Row],[TOTAL CHELTUIELI EURO]]/Data[[#This Row],[NUMĂRUL PERSOANELOR ÎNSCRISE ÎN LISTELE ELECTORALE]]</f>
        <v>0.33030566441848958</v>
      </c>
      <c r="V1076" s="41">
        <f>Data[[#This Row],[TOTAL CHELTUIELI LEI]]/Data[[#This Row],[NUMĂRUL PERSOANELOR CARE AU PARTICIPAT LA VOT]]</f>
        <v>5.3214285714285712</v>
      </c>
      <c r="W1076" s="41">
        <f>Data[[#This Row],[TOTAL CHELTUIELI EURO]]/Data[[#This Row],[NUMĂRUL PERSOANELOR CARE AU PARTICIPAT LA VOT]]</f>
        <v>1.0994459972786867</v>
      </c>
      <c r="X1076" s="43">
        <v>4.8400999999999996</v>
      </c>
      <c r="Y1076" s="114" t="s">
        <v>2894</v>
      </c>
      <c r="Z1076" s="44">
        <v>1</v>
      </c>
      <c r="AA1076" s="115" t="s">
        <v>3105</v>
      </c>
      <c r="AB1076" s="44">
        <v>0</v>
      </c>
      <c r="AC1076" s="45"/>
    </row>
    <row r="1077" spans="1:29" ht="12" customHeight="1" x14ac:dyDescent="0.2">
      <c r="A1077" s="37">
        <v>1076</v>
      </c>
      <c r="B1077" s="38" t="s">
        <v>20</v>
      </c>
      <c r="C1077" s="39" t="s">
        <v>1896</v>
      </c>
      <c r="D1077" s="40">
        <v>44101</v>
      </c>
      <c r="E1077" s="38">
        <v>1</v>
      </c>
      <c r="F1077" s="38"/>
      <c r="G1077" s="38" t="s">
        <v>2</v>
      </c>
      <c r="H1077" s="38" t="s">
        <v>2</v>
      </c>
      <c r="I1077" s="39">
        <v>1080</v>
      </c>
      <c r="J1077" s="39">
        <v>17341.8</v>
      </c>
      <c r="K1077" s="39">
        <v>0</v>
      </c>
      <c r="L1077" s="41">
        <f>SUM(Data[[#This Row],[CHELTUIELI DE PERSONAL LEI]:[CHELTUIELI DE CAPITAL (ACTIVE NEFINANCIARE ) LEI]])</f>
        <v>18421.8</v>
      </c>
      <c r="M1077" s="41">
        <f>Data[[#This Row],[TOTAL CHELTUIELI LEI]]/Data[[#This Row],[CURS VALUTAR EURO BNR 22 07 2020]]</f>
        <v>3806.0783868101898</v>
      </c>
      <c r="N1077" s="49">
        <v>2020</v>
      </c>
      <c r="O1077" s="54"/>
      <c r="P1077" s="54">
        <v>1053</v>
      </c>
      <c r="Q1077" s="54"/>
      <c r="R1077" s="54">
        <f>Data[[#This Row],[PERSOANE ÎNSCRISE ÎN LISTELE ELECTORALE (TURUL 1)            ]]+Data[[#This Row],[PERSOANE ÎNSCRISE ÎN LISTELE ELECTORALE (TURUL AL 2-LEA)]]</f>
        <v>2020</v>
      </c>
      <c r="S1077" s="54">
        <f>Data[[#This Row],[PERSOANE CARE AU PARTICIPAT LA VOT (TURUL 1)]]+Data[[#This Row],[PERSOANE CARE AU PARTICIPAT LA VOT  (TURUL AL 2-LEA)]]</f>
        <v>1053</v>
      </c>
      <c r="T1077" s="41">
        <f>Data[[#This Row],[TOTAL CHELTUIELI LEI]]/Data[[#This Row],[NUMĂRUL PERSOANELOR ÎNSCRISE ÎN LISTELE ELECTORALE]]</f>
        <v>9.1197029702970287</v>
      </c>
      <c r="U1077" s="41">
        <f>Data[[#This Row],[TOTAL CHELTUIELI EURO]]/Data[[#This Row],[NUMĂRUL PERSOANELOR ÎNSCRISE ÎN LISTELE ELECTORALE]]</f>
        <v>1.8841972211931632</v>
      </c>
      <c r="V1077" s="41">
        <f>Data[[#This Row],[TOTAL CHELTUIELI LEI]]/Data[[#This Row],[NUMĂRUL PERSOANELOR CARE AU PARTICIPAT LA VOT]]</f>
        <v>17.494586894586895</v>
      </c>
      <c r="W1077" s="41">
        <f>Data[[#This Row],[TOTAL CHELTUIELI EURO]]/Data[[#This Row],[NUMĂRUL PERSOANELOR CARE AU PARTICIPAT LA VOT]]</f>
        <v>3.6145093891834663</v>
      </c>
      <c r="X1077" s="43">
        <v>4.8400999999999996</v>
      </c>
      <c r="Y1077" s="114" t="s">
        <v>2887</v>
      </c>
      <c r="Z1077" s="44">
        <v>9</v>
      </c>
      <c r="AA1077" s="115" t="s">
        <v>3107</v>
      </c>
      <c r="AB1077" s="44">
        <v>1</v>
      </c>
      <c r="AC1077" s="45"/>
    </row>
    <row r="1078" spans="1:29" ht="12" customHeight="1" x14ac:dyDescent="0.2">
      <c r="A1078" s="37">
        <v>1077</v>
      </c>
      <c r="B1078" s="38" t="s">
        <v>20</v>
      </c>
      <c r="C1078" s="39" t="s">
        <v>1897</v>
      </c>
      <c r="D1078" s="40">
        <v>44101</v>
      </c>
      <c r="E1078" s="38">
        <v>1</v>
      </c>
      <c r="F1078" s="38"/>
      <c r="G1078" s="38" t="s">
        <v>2</v>
      </c>
      <c r="H1078" s="38" t="s">
        <v>2</v>
      </c>
      <c r="I1078" s="39">
        <v>0</v>
      </c>
      <c r="J1078" s="39">
        <v>6585.85</v>
      </c>
      <c r="K1078" s="39">
        <v>0</v>
      </c>
      <c r="L1078" s="41">
        <f>SUM(Data[[#This Row],[CHELTUIELI DE PERSONAL LEI]:[CHELTUIELI DE CAPITAL (ACTIVE NEFINANCIARE ) LEI]])</f>
        <v>6585.85</v>
      </c>
      <c r="M1078" s="41">
        <f>Data[[#This Row],[TOTAL CHELTUIELI LEI]]/Data[[#This Row],[CURS VALUTAR EURO BNR 22 07 2020]]</f>
        <v>1360.6846965971779</v>
      </c>
      <c r="N1078" s="49">
        <v>2510</v>
      </c>
      <c r="O1078" s="54"/>
      <c r="P1078" s="54">
        <v>1425</v>
      </c>
      <c r="Q1078" s="54"/>
      <c r="R1078" s="54">
        <f>Data[[#This Row],[PERSOANE ÎNSCRISE ÎN LISTELE ELECTORALE (TURUL 1)            ]]+Data[[#This Row],[PERSOANE ÎNSCRISE ÎN LISTELE ELECTORALE (TURUL AL 2-LEA)]]</f>
        <v>2510</v>
      </c>
      <c r="S1078" s="54">
        <f>Data[[#This Row],[PERSOANE CARE AU PARTICIPAT LA VOT (TURUL 1)]]+Data[[#This Row],[PERSOANE CARE AU PARTICIPAT LA VOT  (TURUL AL 2-LEA)]]</f>
        <v>1425</v>
      </c>
      <c r="T1078" s="41">
        <f>Data[[#This Row],[TOTAL CHELTUIELI LEI]]/Data[[#This Row],[NUMĂRUL PERSOANELOR ÎNSCRISE ÎN LISTELE ELECTORALE]]</f>
        <v>2.6238446215139444</v>
      </c>
      <c r="U1078" s="41">
        <f>Data[[#This Row],[TOTAL CHELTUIELI EURO]]/Data[[#This Row],[NUMĂRUL PERSOANELOR ÎNSCRISE ÎN LISTELE ELECTORALE]]</f>
        <v>0.5421054568116247</v>
      </c>
      <c r="V1078" s="41">
        <f>Data[[#This Row],[TOTAL CHELTUIELI LEI]]/Data[[#This Row],[NUMĂRUL PERSOANELOR CARE AU PARTICIPAT LA VOT]]</f>
        <v>4.6216491228070176</v>
      </c>
      <c r="W1078" s="41">
        <f>Data[[#This Row],[TOTAL CHELTUIELI EURO]]/Data[[#This Row],[NUMĂRUL PERSOANELOR CARE AU PARTICIPAT LA VOT]]</f>
        <v>0.95486645375240553</v>
      </c>
      <c r="X1078" s="43">
        <v>4.8400999999999996</v>
      </c>
      <c r="Y1078" s="114" t="s">
        <v>2891</v>
      </c>
      <c r="Z1078" s="44">
        <v>2</v>
      </c>
      <c r="AA1078" s="115" t="s">
        <v>3105</v>
      </c>
      <c r="AB1078" s="44">
        <v>0</v>
      </c>
      <c r="AC1078" s="45"/>
    </row>
    <row r="1079" spans="1:29" ht="12" customHeight="1" x14ac:dyDescent="0.2">
      <c r="A1079" s="37">
        <v>1078</v>
      </c>
      <c r="B1079" s="38" t="s">
        <v>20</v>
      </c>
      <c r="C1079" s="39" t="s">
        <v>1898</v>
      </c>
      <c r="D1079" s="40">
        <v>44101</v>
      </c>
      <c r="E1079" s="38">
        <v>1</v>
      </c>
      <c r="F1079" s="38"/>
      <c r="G1079" s="38" t="s">
        <v>2</v>
      </c>
      <c r="H1079" s="38" t="s">
        <v>2</v>
      </c>
      <c r="I1079" s="39">
        <v>1080</v>
      </c>
      <c r="J1079" s="39">
        <v>3345.95</v>
      </c>
      <c r="K1079" s="39">
        <v>0</v>
      </c>
      <c r="L1079" s="41">
        <f>SUM(Data[[#This Row],[CHELTUIELI DE PERSONAL LEI]:[CHELTUIELI DE CAPITAL (ACTIVE NEFINANCIARE ) LEI]])</f>
        <v>4425.95</v>
      </c>
      <c r="M1079" s="41">
        <f>Data[[#This Row],[TOTAL CHELTUIELI LEI]]/Data[[#This Row],[CURS VALUTAR EURO BNR 22 07 2020]]</f>
        <v>914.43358608293215</v>
      </c>
      <c r="N1079" s="49">
        <v>1181</v>
      </c>
      <c r="O1079" s="54"/>
      <c r="P1079" s="54">
        <v>500</v>
      </c>
      <c r="Q1079" s="54"/>
      <c r="R1079" s="54">
        <f>Data[[#This Row],[PERSOANE ÎNSCRISE ÎN LISTELE ELECTORALE (TURUL 1)            ]]+Data[[#This Row],[PERSOANE ÎNSCRISE ÎN LISTELE ELECTORALE (TURUL AL 2-LEA)]]</f>
        <v>1181</v>
      </c>
      <c r="S1079" s="54">
        <f>Data[[#This Row],[PERSOANE CARE AU PARTICIPAT LA VOT (TURUL 1)]]+Data[[#This Row],[PERSOANE CARE AU PARTICIPAT LA VOT  (TURUL AL 2-LEA)]]</f>
        <v>500</v>
      </c>
      <c r="T1079" s="41">
        <f>Data[[#This Row],[TOTAL CHELTUIELI LEI]]/Data[[#This Row],[NUMĂRUL PERSOANELOR ÎNSCRISE ÎN LISTELE ELECTORALE]]</f>
        <v>3.7476291278577474</v>
      </c>
      <c r="U1079" s="41">
        <f>Data[[#This Row],[TOTAL CHELTUIELI EURO]]/Data[[#This Row],[NUMĂRUL PERSOANELOR ÎNSCRISE ÎN LISTELE ELECTORALE]]</f>
        <v>0.7742875411371144</v>
      </c>
      <c r="V1079" s="41">
        <f>Data[[#This Row],[TOTAL CHELTUIELI LEI]]/Data[[#This Row],[NUMĂRUL PERSOANELOR CARE AU PARTICIPAT LA VOT]]</f>
        <v>8.8518999999999988</v>
      </c>
      <c r="W1079" s="41">
        <f>Data[[#This Row],[TOTAL CHELTUIELI EURO]]/Data[[#This Row],[NUMĂRUL PERSOANELOR CARE AU PARTICIPAT LA VOT]]</f>
        <v>1.8288671721658643</v>
      </c>
      <c r="X1079" s="43">
        <v>4.8400999999999996</v>
      </c>
      <c r="Y1079" s="114" t="s">
        <v>2884</v>
      </c>
      <c r="Z1079" s="44">
        <v>3</v>
      </c>
      <c r="AA1079" s="115" t="s">
        <v>3105</v>
      </c>
      <c r="AB1079" s="44">
        <v>0</v>
      </c>
      <c r="AC1079" s="45"/>
    </row>
    <row r="1080" spans="1:29" ht="12" customHeight="1" x14ac:dyDescent="0.2">
      <c r="A1080" s="37">
        <v>1079</v>
      </c>
      <c r="B1080" s="38" t="s">
        <v>20</v>
      </c>
      <c r="C1080" s="39" t="s">
        <v>1899</v>
      </c>
      <c r="D1080" s="40">
        <v>44101</v>
      </c>
      <c r="E1080" s="38">
        <v>1</v>
      </c>
      <c r="F1080" s="38"/>
      <c r="G1080" s="38" t="s">
        <v>2</v>
      </c>
      <c r="H1080" s="38" t="s">
        <v>2</v>
      </c>
      <c r="I1080" s="39">
        <v>1500</v>
      </c>
      <c r="J1080" s="39">
        <v>2193</v>
      </c>
      <c r="K1080" s="39">
        <v>0</v>
      </c>
      <c r="L1080" s="41">
        <f>SUM(Data[[#This Row],[CHELTUIELI DE PERSONAL LEI]:[CHELTUIELI DE CAPITAL (ACTIVE NEFINANCIARE ) LEI]])</f>
        <v>3693</v>
      </c>
      <c r="M1080" s="41">
        <f>Data[[#This Row],[TOTAL CHELTUIELI LEI]]/Data[[#This Row],[CURS VALUTAR EURO BNR 22 07 2020]]</f>
        <v>763.00076444701563</v>
      </c>
      <c r="N1080" s="49">
        <v>3729</v>
      </c>
      <c r="O1080" s="54"/>
      <c r="P1080" s="54">
        <v>1442</v>
      </c>
      <c r="Q1080" s="54"/>
      <c r="R1080" s="54">
        <f>Data[[#This Row],[PERSOANE ÎNSCRISE ÎN LISTELE ELECTORALE (TURUL 1)            ]]+Data[[#This Row],[PERSOANE ÎNSCRISE ÎN LISTELE ELECTORALE (TURUL AL 2-LEA)]]</f>
        <v>3729</v>
      </c>
      <c r="S1080" s="54">
        <f>Data[[#This Row],[PERSOANE CARE AU PARTICIPAT LA VOT (TURUL 1)]]+Data[[#This Row],[PERSOANE CARE AU PARTICIPAT LA VOT  (TURUL AL 2-LEA)]]</f>
        <v>1442</v>
      </c>
      <c r="T1080" s="41">
        <f>Data[[#This Row],[TOTAL CHELTUIELI LEI]]/Data[[#This Row],[NUMĂRUL PERSOANELOR ÎNSCRISE ÎN LISTELE ELECTORALE]]</f>
        <v>0.9903459372485921</v>
      </c>
      <c r="U1080" s="41">
        <f>Data[[#This Row],[TOTAL CHELTUIELI EURO]]/Data[[#This Row],[NUMĂRUL PERSOANELOR ÎNSCRISE ÎN LISTELE ELECTORALE]]</f>
        <v>0.2046127016484354</v>
      </c>
      <c r="V1080" s="41">
        <f>Data[[#This Row],[TOTAL CHELTUIELI LEI]]/Data[[#This Row],[NUMĂRUL PERSOANELOR CARE AU PARTICIPAT LA VOT]]</f>
        <v>2.5610263522884882</v>
      </c>
      <c r="W1080" s="41">
        <f>Data[[#This Row],[TOTAL CHELTUIELI EURO]]/Data[[#This Row],[NUMĂRUL PERSOANELOR CARE AU PARTICIPAT LA VOT]]</f>
        <v>0.52912674372192481</v>
      </c>
      <c r="X1080" s="43">
        <v>4.8400999999999996</v>
      </c>
      <c r="Y1080" s="114" t="s">
        <v>2890</v>
      </c>
      <c r="Z1080" s="44">
        <v>0</v>
      </c>
      <c r="AA1080" s="115" t="s">
        <v>3105</v>
      </c>
      <c r="AB1080" s="44">
        <v>0</v>
      </c>
      <c r="AC1080" s="45"/>
    </row>
    <row r="1081" spans="1:29" ht="12" customHeight="1" x14ac:dyDescent="0.2">
      <c r="A1081" s="37">
        <v>1080</v>
      </c>
      <c r="B1081" s="38" t="s">
        <v>20</v>
      </c>
      <c r="C1081" s="39" t="s">
        <v>1900</v>
      </c>
      <c r="D1081" s="40">
        <v>44101</v>
      </c>
      <c r="E1081" s="38">
        <v>1</v>
      </c>
      <c r="F1081" s="38"/>
      <c r="G1081" s="38" t="s">
        <v>2</v>
      </c>
      <c r="H1081" s="38" t="s">
        <v>2</v>
      </c>
      <c r="I1081" s="39">
        <v>1200</v>
      </c>
      <c r="J1081" s="39">
        <v>802</v>
      </c>
      <c r="K1081" s="39">
        <v>0</v>
      </c>
      <c r="L1081" s="41">
        <f>SUM(Data[[#This Row],[CHELTUIELI DE PERSONAL LEI]:[CHELTUIELI DE CAPITAL (ACTIVE NEFINANCIARE ) LEI]])</f>
        <v>2002</v>
      </c>
      <c r="M1081" s="41">
        <f>Data[[#This Row],[TOTAL CHELTUIELI LEI]]/Data[[#This Row],[CURS VALUTAR EURO BNR 22 07 2020]]</f>
        <v>413.62781760707429</v>
      </c>
      <c r="N1081" s="49">
        <v>2880</v>
      </c>
      <c r="O1081" s="54"/>
      <c r="P1081" s="54">
        <v>1200</v>
      </c>
      <c r="Q1081" s="54"/>
      <c r="R1081" s="54">
        <f>Data[[#This Row],[PERSOANE ÎNSCRISE ÎN LISTELE ELECTORALE (TURUL 1)            ]]+Data[[#This Row],[PERSOANE ÎNSCRISE ÎN LISTELE ELECTORALE (TURUL AL 2-LEA)]]</f>
        <v>2880</v>
      </c>
      <c r="S1081" s="54">
        <f>Data[[#This Row],[PERSOANE CARE AU PARTICIPAT LA VOT (TURUL 1)]]+Data[[#This Row],[PERSOANE CARE AU PARTICIPAT LA VOT  (TURUL AL 2-LEA)]]</f>
        <v>1200</v>
      </c>
      <c r="T1081" s="41">
        <f>Data[[#This Row],[TOTAL CHELTUIELI LEI]]/Data[[#This Row],[NUMĂRUL PERSOANELOR ÎNSCRISE ÎN LISTELE ELECTORALE]]</f>
        <v>0.69513888888888886</v>
      </c>
      <c r="U1081" s="41">
        <f>Data[[#This Row],[TOTAL CHELTUIELI EURO]]/Data[[#This Row],[NUMĂRUL PERSOANELOR ÎNSCRISE ÎN LISTELE ELECTORALE]]</f>
        <v>0.14362077000245635</v>
      </c>
      <c r="V1081" s="41">
        <f>Data[[#This Row],[TOTAL CHELTUIELI LEI]]/Data[[#This Row],[NUMĂRUL PERSOANELOR CARE AU PARTICIPAT LA VOT]]</f>
        <v>1.6683333333333332</v>
      </c>
      <c r="W1081" s="41">
        <f>Data[[#This Row],[TOTAL CHELTUIELI EURO]]/Data[[#This Row],[NUMĂRUL PERSOANELOR CARE AU PARTICIPAT LA VOT]]</f>
        <v>0.34468984800589525</v>
      </c>
      <c r="X1081" s="43">
        <v>4.8400999999999996</v>
      </c>
      <c r="Y1081" s="114" t="s">
        <v>2890</v>
      </c>
      <c r="Z1081" s="44">
        <v>0</v>
      </c>
      <c r="AA1081" s="115" t="s">
        <v>3105</v>
      </c>
      <c r="AB1081" s="44">
        <v>0</v>
      </c>
      <c r="AC1081" s="45"/>
    </row>
    <row r="1082" spans="1:29" ht="12" customHeight="1" x14ac:dyDescent="0.2">
      <c r="A1082" s="37">
        <v>1081</v>
      </c>
      <c r="B1082" s="38" t="s">
        <v>20</v>
      </c>
      <c r="C1082" s="39" t="s">
        <v>1901</v>
      </c>
      <c r="D1082" s="40">
        <v>44101</v>
      </c>
      <c r="E1082" s="38">
        <v>1</v>
      </c>
      <c r="F1082" s="38"/>
      <c r="G1082" s="38" t="s">
        <v>2</v>
      </c>
      <c r="H1082" s="38" t="s">
        <v>2</v>
      </c>
      <c r="I1082" s="39">
        <v>0</v>
      </c>
      <c r="J1082" s="39">
        <v>5864.02</v>
      </c>
      <c r="K1082" s="39">
        <v>0</v>
      </c>
      <c r="L1082" s="41">
        <f>SUM(Data[[#This Row],[CHELTUIELI DE PERSONAL LEI]:[CHELTUIELI DE CAPITAL (ACTIVE NEFINANCIARE ) LEI]])</f>
        <v>5864.02</v>
      </c>
      <c r="M1082" s="41">
        <f>Data[[#This Row],[TOTAL CHELTUIELI LEI]]/Data[[#This Row],[CURS VALUTAR EURO BNR 22 07 2020]]</f>
        <v>1211.549348153964</v>
      </c>
      <c r="N1082" s="49">
        <v>2725</v>
      </c>
      <c r="O1082" s="54"/>
      <c r="P1082" s="54">
        <v>1313</v>
      </c>
      <c r="Q1082" s="54"/>
      <c r="R1082" s="54">
        <f>Data[[#This Row],[PERSOANE ÎNSCRISE ÎN LISTELE ELECTORALE (TURUL 1)            ]]+Data[[#This Row],[PERSOANE ÎNSCRISE ÎN LISTELE ELECTORALE (TURUL AL 2-LEA)]]</f>
        <v>2725</v>
      </c>
      <c r="S1082" s="54">
        <f>Data[[#This Row],[PERSOANE CARE AU PARTICIPAT LA VOT (TURUL 1)]]+Data[[#This Row],[PERSOANE CARE AU PARTICIPAT LA VOT  (TURUL AL 2-LEA)]]</f>
        <v>1313</v>
      </c>
      <c r="T1082" s="41">
        <f>Data[[#This Row],[TOTAL CHELTUIELI LEI]]/Data[[#This Row],[NUMĂRUL PERSOANELOR ÎNSCRISE ÎN LISTELE ELECTORALE]]</f>
        <v>2.1519339449541288</v>
      </c>
      <c r="U1082" s="41">
        <f>Data[[#This Row],[TOTAL CHELTUIELI EURO]]/Data[[#This Row],[NUMĂRUL PERSOANELOR ÎNSCRISE ÎN LISTELE ELECTORALE]]</f>
        <v>0.44460526537760148</v>
      </c>
      <c r="V1082" s="41">
        <f>Data[[#This Row],[TOTAL CHELTUIELI LEI]]/Data[[#This Row],[NUMĂRUL PERSOANELOR CARE AU PARTICIPAT LA VOT]]</f>
        <v>4.4661233815689263</v>
      </c>
      <c r="W1082" s="41">
        <f>Data[[#This Row],[TOTAL CHELTUIELI EURO]]/Data[[#This Row],[NUMĂRUL PERSOANELOR CARE AU PARTICIPAT LA VOT]]</f>
        <v>0.92273370004109978</v>
      </c>
      <c r="X1082" s="43">
        <v>4.8400999999999996</v>
      </c>
      <c r="Y1082" s="114" t="s">
        <v>2891</v>
      </c>
      <c r="Z1082" s="44">
        <v>2</v>
      </c>
      <c r="AA1082" s="115" t="s">
        <v>3105</v>
      </c>
      <c r="AB1082" s="44">
        <v>0</v>
      </c>
      <c r="AC1082" s="45"/>
    </row>
    <row r="1083" spans="1:29" ht="12" customHeight="1" x14ac:dyDescent="0.2">
      <c r="A1083" s="37">
        <v>1082</v>
      </c>
      <c r="B1083" s="38" t="s">
        <v>20</v>
      </c>
      <c r="C1083" s="39" t="s">
        <v>1902</v>
      </c>
      <c r="D1083" s="40">
        <v>44101</v>
      </c>
      <c r="E1083" s="38">
        <v>1</v>
      </c>
      <c r="F1083" s="38"/>
      <c r="G1083" s="38" t="s">
        <v>2</v>
      </c>
      <c r="H1083" s="38" t="s">
        <v>2</v>
      </c>
      <c r="I1083" s="39">
        <v>2250</v>
      </c>
      <c r="J1083" s="39">
        <v>929</v>
      </c>
      <c r="K1083" s="39">
        <v>0</v>
      </c>
      <c r="L1083" s="41">
        <f>SUM(Data[[#This Row],[CHELTUIELI DE PERSONAL LEI]:[CHELTUIELI DE CAPITAL (ACTIVE NEFINANCIARE ) LEI]])</f>
        <v>3179</v>
      </c>
      <c r="M1083" s="41">
        <f>Data[[#This Row],[TOTAL CHELTUIELI LEI]]/Data[[#This Row],[CURS VALUTAR EURO BNR 22 07 2020]]</f>
        <v>656.80461147496953</v>
      </c>
      <c r="N1083" s="49">
        <v>3292</v>
      </c>
      <c r="O1083" s="54"/>
      <c r="P1083" s="54">
        <v>1561</v>
      </c>
      <c r="Q1083" s="54"/>
      <c r="R1083" s="54">
        <f>Data[[#This Row],[PERSOANE ÎNSCRISE ÎN LISTELE ELECTORALE (TURUL 1)            ]]+Data[[#This Row],[PERSOANE ÎNSCRISE ÎN LISTELE ELECTORALE (TURUL AL 2-LEA)]]</f>
        <v>3292</v>
      </c>
      <c r="S1083" s="54">
        <f>Data[[#This Row],[PERSOANE CARE AU PARTICIPAT LA VOT (TURUL 1)]]+Data[[#This Row],[PERSOANE CARE AU PARTICIPAT LA VOT  (TURUL AL 2-LEA)]]</f>
        <v>1561</v>
      </c>
      <c r="T1083" s="41">
        <f>Data[[#This Row],[TOTAL CHELTUIELI LEI]]/Data[[#This Row],[NUMĂRUL PERSOANELOR ÎNSCRISE ÎN LISTELE ELECTORALE]]</f>
        <v>0.96567436208991497</v>
      </c>
      <c r="U1083" s="41">
        <f>Data[[#This Row],[TOTAL CHELTUIELI EURO]]/Data[[#This Row],[NUMĂRUL PERSOANELOR ÎNSCRISE ÎN LISTELE ELECTORALE]]</f>
        <v>0.19951537408109646</v>
      </c>
      <c r="V1083" s="41">
        <f>Data[[#This Row],[TOTAL CHELTUIELI LEI]]/Data[[#This Row],[NUMĂRUL PERSOANELOR CARE AU PARTICIPAT LA VOT]]</f>
        <v>2.0365150544522743</v>
      </c>
      <c r="W1083" s="41">
        <f>Data[[#This Row],[TOTAL CHELTUIELI EURO]]/Data[[#This Row],[NUMĂRUL PERSOANELOR CARE AU PARTICIPAT LA VOT]]</f>
        <v>0.4207588798686544</v>
      </c>
      <c r="X1083" s="43">
        <v>4.8400999999999996</v>
      </c>
      <c r="Y1083" s="114" t="s">
        <v>2890</v>
      </c>
      <c r="Z1083" s="44">
        <v>0</v>
      </c>
      <c r="AA1083" s="115" t="s">
        <v>3105</v>
      </c>
      <c r="AB1083" s="44">
        <v>0</v>
      </c>
      <c r="AC1083" s="45"/>
    </row>
    <row r="1084" spans="1:29" ht="12" customHeight="1" x14ac:dyDescent="0.2">
      <c r="A1084" s="37">
        <v>1083</v>
      </c>
      <c r="B1084" s="38" t="s">
        <v>20</v>
      </c>
      <c r="C1084" s="39" t="s">
        <v>1903</v>
      </c>
      <c r="D1084" s="40">
        <v>44101</v>
      </c>
      <c r="E1084" s="38">
        <v>1</v>
      </c>
      <c r="F1084" s="38"/>
      <c r="G1084" s="38" t="s">
        <v>2</v>
      </c>
      <c r="H1084" s="38" t="s">
        <v>2</v>
      </c>
      <c r="I1084" s="39">
        <v>500</v>
      </c>
      <c r="J1084" s="39">
        <v>1904.8</v>
      </c>
      <c r="K1084" s="39">
        <v>0</v>
      </c>
      <c r="L1084" s="41">
        <f>SUM(Data[[#This Row],[CHELTUIELI DE PERSONAL LEI]:[CHELTUIELI DE CAPITAL (ACTIVE NEFINANCIARE ) LEI]])</f>
        <v>2404.8000000000002</v>
      </c>
      <c r="M1084" s="41">
        <f>Data[[#This Row],[TOTAL CHELTUIELI LEI]]/Data[[#This Row],[CURS VALUTAR EURO BNR 22 07 2020]]</f>
        <v>496.84923865209402</v>
      </c>
      <c r="N1084" s="49">
        <v>1296</v>
      </c>
      <c r="O1084" s="54"/>
      <c r="P1084" s="54">
        <v>650</v>
      </c>
      <c r="Q1084" s="54"/>
      <c r="R1084" s="54">
        <f>Data[[#This Row],[PERSOANE ÎNSCRISE ÎN LISTELE ELECTORALE (TURUL 1)            ]]+Data[[#This Row],[PERSOANE ÎNSCRISE ÎN LISTELE ELECTORALE (TURUL AL 2-LEA)]]</f>
        <v>1296</v>
      </c>
      <c r="S1084" s="54">
        <f>Data[[#This Row],[PERSOANE CARE AU PARTICIPAT LA VOT (TURUL 1)]]+Data[[#This Row],[PERSOANE CARE AU PARTICIPAT LA VOT  (TURUL AL 2-LEA)]]</f>
        <v>650</v>
      </c>
      <c r="T1084" s="41">
        <f>Data[[#This Row],[TOTAL CHELTUIELI LEI]]/Data[[#This Row],[NUMĂRUL PERSOANELOR ÎNSCRISE ÎN LISTELE ELECTORALE]]</f>
        <v>1.8555555555555556</v>
      </c>
      <c r="U1084" s="41">
        <f>Data[[#This Row],[TOTAL CHELTUIELI EURO]]/Data[[#This Row],[NUMĂRUL PERSOANELOR ÎNSCRISE ÎN LISTELE ELECTORALE]]</f>
        <v>0.38337132612044289</v>
      </c>
      <c r="V1084" s="41">
        <f>Data[[#This Row],[TOTAL CHELTUIELI LEI]]/Data[[#This Row],[NUMĂRUL PERSOANELOR CARE AU PARTICIPAT LA VOT]]</f>
        <v>3.6996923076923078</v>
      </c>
      <c r="W1084" s="41">
        <f>Data[[#This Row],[TOTAL CHELTUIELI EURO]]/Data[[#This Row],[NUMĂRUL PERSOANELOR CARE AU PARTICIPAT LA VOT]]</f>
        <v>0.76438344408014469</v>
      </c>
      <c r="X1084" s="43">
        <v>4.8400999999999996</v>
      </c>
      <c r="Y1084" s="114" t="s">
        <v>2894</v>
      </c>
      <c r="Z1084" s="44">
        <v>1</v>
      </c>
      <c r="AA1084" s="115" t="s">
        <v>3105</v>
      </c>
      <c r="AB1084" s="44">
        <v>0</v>
      </c>
      <c r="AC1084" s="45"/>
    </row>
    <row r="1085" spans="1:29" ht="12" customHeight="1" x14ac:dyDescent="0.2">
      <c r="A1085" s="37">
        <v>1084</v>
      </c>
      <c r="B1085" s="38" t="s">
        <v>20</v>
      </c>
      <c r="C1085" s="39" t="s">
        <v>1904</v>
      </c>
      <c r="D1085" s="40">
        <v>44101</v>
      </c>
      <c r="E1085" s="38">
        <v>1</v>
      </c>
      <c r="F1085" s="38"/>
      <c r="G1085" s="38" t="s">
        <v>2</v>
      </c>
      <c r="H1085" s="38" t="s">
        <v>2</v>
      </c>
      <c r="I1085" s="39">
        <v>65</v>
      </c>
      <c r="J1085" s="39">
        <v>5866</v>
      </c>
      <c r="K1085" s="39">
        <v>0</v>
      </c>
      <c r="L1085" s="41">
        <f>SUM(Data[[#This Row],[CHELTUIELI DE PERSONAL LEI]:[CHELTUIELI DE CAPITAL (ACTIVE NEFINANCIARE ) LEI]])</f>
        <v>5931</v>
      </c>
      <c r="M1085" s="41">
        <f>Data[[#This Row],[TOTAL CHELTUIELI LEI]]/Data[[#This Row],[CURS VALUTAR EURO BNR 22 07 2020]]</f>
        <v>1225.3879052085701</v>
      </c>
      <c r="N1085" s="49">
        <v>805</v>
      </c>
      <c r="O1085" s="54"/>
      <c r="P1085" s="54">
        <v>397</v>
      </c>
      <c r="Q1085" s="54"/>
      <c r="R1085" s="54">
        <f>Data[[#This Row],[PERSOANE ÎNSCRISE ÎN LISTELE ELECTORALE (TURUL 1)            ]]+Data[[#This Row],[PERSOANE ÎNSCRISE ÎN LISTELE ELECTORALE (TURUL AL 2-LEA)]]</f>
        <v>805</v>
      </c>
      <c r="S1085" s="54">
        <f>Data[[#This Row],[PERSOANE CARE AU PARTICIPAT LA VOT (TURUL 1)]]+Data[[#This Row],[PERSOANE CARE AU PARTICIPAT LA VOT  (TURUL AL 2-LEA)]]</f>
        <v>397</v>
      </c>
      <c r="T1085" s="41">
        <f>Data[[#This Row],[TOTAL CHELTUIELI LEI]]/Data[[#This Row],[NUMĂRUL PERSOANELOR ÎNSCRISE ÎN LISTELE ELECTORALE]]</f>
        <v>7.3677018633540374</v>
      </c>
      <c r="U1085" s="41">
        <f>Data[[#This Row],[TOTAL CHELTUIELI EURO]]/Data[[#This Row],[NUMĂRUL PERSOANELOR ÎNSCRISE ÎN LISTELE ELECTORALE]]</f>
        <v>1.5222210002590935</v>
      </c>
      <c r="V1085" s="41">
        <f>Data[[#This Row],[TOTAL CHELTUIELI LEI]]/Data[[#This Row],[NUMĂRUL PERSOANELOR CARE AU PARTICIPAT LA VOT]]</f>
        <v>14.939546599496222</v>
      </c>
      <c r="W1085" s="41">
        <f>Data[[#This Row],[TOTAL CHELTUIELI EURO]]/Data[[#This Row],[NUMĂRUL PERSOANELOR CARE AU PARTICIPAT LA VOT]]</f>
        <v>3.0866194085858192</v>
      </c>
      <c r="X1085" s="43">
        <v>4.8400999999999996</v>
      </c>
      <c r="Y1085" s="114" t="s">
        <v>2886</v>
      </c>
      <c r="Z1085" s="44">
        <v>7</v>
      </c>
      <c r="AA1085" s="115" t="s">
        <v>3107</v>
      </c>
      <c r="AB1085" s="44">
        <v>1</v>
      </c>
      <c r="AC1085" s="45"/>
    </row>
    <row r="1086" spans="1:29" ht="12" customHeight="1" x14ac:dyDescent="0.2">
      <c r="A1086" s="37">
        <v>1085</v>
      </c>
      <c r="B1086" s="38" t="s">
        <v>20</v>
      </c>
      <c r="C1086" s="39" t="s">
        <v>1905</v>
      </c>
      <c r="D1086" s="40">
        <v>44101</v>
      </c>
      <c r="E1086" s="38">
        <v>1</v>
      </c>
      <c r="F1086" s="38"/>
      <c r="G1086" s="38" t="s">
        <v>2</v>
      </c>
      <c r="H1086" s="38" t="s">
        <v>2</v>
      </c>
      <c r="I1086" s="39">
        <v>2062</v>
      </c>
      <c r="J1086" s="39">
        <v>77.86</v>
      </c>
      <c r="K1086" s="39">
        <v>0</v>
      </c>
      <c r="L1086" s="41">
        <f>SUM(Data[[#This Row],[CHELTUIELI DE PERSONAL LEI]:[CHELTUIELI DE CAPITAL (ACTIVE NEFINANCIARE ) LEI]])</f>
        <v>2139.86</v>
      </c>
      <c r="M1086" s="41">
        <f>Data[[#This Row],[TOTAL CHELTUIELI LEI]]/Data[[#This Row],[CURS VALUTAR EURO BNR 22 07 2020]]</f>
        <v>442.11070019214486</v>
      </c>
      <c r="N1086" s="49">
        <v>745</v>
      </c>
      <c r="O1086" s="54"/>
      <c r="P1086" s="54">
        <v>448</v>
      </c>
      <c r="Q1086" s="54"/>
      <c r="R1086" s="54">
        <f>Data[[#This Row],[PERSOANE ÎNSCRISE ÎN LISTELE ELECTORALE (TURUL 1)            ]]+Data[[#This Row],[PERSOANE ÎNSCRISE ÎN LISTELE ELECTORALE (TURUL AL 2-LEA)]]</f>
        <v>745</v>
      </c>
      <c r="S1086" s="54">
        <f>Data[[#This Row],[PERSOANE CARE AU PARTICIPAT LA VOT (TURUL 1)]]+Data[[#This Row],[PERSOANE CARE AU PARTICIPAT LA VOT  (TURUL AL 2-LEA)]]</f>
        <v>448</v>
      </c>
      <c r="T1086" s="41">
        <f>Data[[#This Row],[TOTAL CHELTUIELI LEI]]/Data[[#This Row],[NUMĂRUL PERSOANELOR ÎNSCRISE ÎN LISTELE ELECTORALE]]</f>
        <v>2.872295302013423</v>
      </c>
      <c r="U1086" s="41">
        <f>Data[[#This Row],[TOTAL CHELTUIELI EURO]]/Data[[#This Row],[NUMĂRUL PERSOANELOR ÎNSCRISE ÎN LISTELE ELECTORALE]]</f>
        <v>0.59343718146596625</v>
      </c>
      <c r="V1086" s="41">
        <f>Data[[#This Row],[TOTAL CHELTUIELI LEI]]/Data[[#This Row],[NUMĂRUL PERSOANELOR CARE AU PARTICIPAT LA VOT]]</f>
        <v>4.7764732142857147</v>
      </c>
      <c r="W1086" s="41">
        <f>Data[[#This Row],[TOTAL CHELTUIELI EURO]]/Data[[#This Row],[NUMĂRUL PERSOANELOR CARE AU PARTICIPAT LA VOT]]</f>
        <v>0.9868542415003233</v>
      </c>
      <c r="X1086" s="43">
        <v>4.8400999999999996</v>
      </c>
      <c r="Y1086" s="114" t="s">
        <v>2891</v>
      </c>
      <c r="Z1086" s="44">
        <v>2</v>
      </c>
      <c r="AA1086" s="115" t="s">
        <v>3105</v>
      </c>
      <c r="AB1086" s="44">
        <v>0</v>
      </c>
      <c r="AC1086" s="45"/>
    </row>
    <row r="1087" spans="1:29" ht="12" customHeight="1" x14ac:dyDescent="0.2">
      <c r="A1087" s="37">
        <v>1086</v>
      </c>
      <c r="B1087" s="38" t="s">
        <v>20</v>
      </c>
      <c r="C1087" s="39" t="s">
        <v>1906</v>
      </c>
      <c r="D1087" s="40">
        <v>44101</v>
      </c>
      <c r="E1087" s="38">
        <v>1</v>
      </c>
      <c r="F1087" s="38"/>
      <c r="G1087" s="38" t="s">
        <v>2</v>
      </c>
      <c r="H1087" s="38" t="s">
        <v>2</v>
      </c>
      <c r="I1087" s="39">
        <v>0</v>
      </c>
      <c r="J1087" s="39">
        <v>11023.5</v>
      </c>
      <c r="K1087" s="39">
        <v>0</v>
      </c>
      <c r="L1087" s="41">
        <f>SUM(Data[[#This Row],[CHELTUIELI DE PERSONAL LEI]:[CHELTUIELI DE CAPITAL (ACTIVE NEFINANCIARE ) LEI]])</f>
        <v>11023.5</v>
      </c>
      <c r="M1087" s="41">
        <f>Data[[#This Row],[TOTAL CHELTUIELI LEI]]/Data[[#This Row],[CURS VALUTAR EURO BNR 22 07 2020]]</f>
        <v>2277.5355881076839</v>
      </c>
      <c r="N1087" s="49">
        <v>1772</v>
      </c>
      <c r="O1087" s="54"/>
      <c r="P1087" s="54">
        <v>1096</v>
      </c>
      <c r="Q1087" s="54"/>
      <c r="R1087" s="54">
        <f>Data[[#This Row],[PERSOANE ÎNSCRISE ÎN LISTELE ELECTORALE (TURUL 1)            ]]+Data[[#This Row],[PERSOANE ÎNSCRISE ÎN LISTELE ELECTORALE (TURUL AL 2-LEA)]]</f>
        <v>1772</v>
      </c>
      <c r="S1087" s="54">
        <f>Data[[#This Row],[PERSOANE CARE AU PARTICIPAT LA VOT (TURUL 1)]]+Data[[#This Row],[PERSOANE CARE AU PARTICIPAT LA VOT  (TURUL AL 2-LEA)]]</f>
        <v>1096</v>
      </c>
      <c r="T1087" s="41">
        <f>Data[[#This Row],[TOTAL CHELTUIELI LEI]]/Data[[#This Row],[NUMĂRUL PERSOANELOR ÎNSCRISE ÎN LISTELE ELECTORALE]]</f>
        <v>6.2209367945823928</v>
      </c>
      <c r="U1087" s="41">
        <f>Data[[#This Row],[TOTAL CHELTUIELI EURO]]/Data[[#This Row],[NUMĂRUL PERSOANELOR ÎNSCRISE ÎN LISTELE ELECTORALE]]</f>
        <v>1.2852909639433883</v>
      </c>
      <c r="V1087" s="41">
        <f>Data[[#This Row],[TOTAL CHELTUIELI LEI]]/Data[[#This Row],[NUMĂRUL PERSOANELOR CARE AU PARTICIPAT LA VOT]]</f>
        <v>10.057937956204379</v>
      </c>
      <c r="W1087" s="41">
        <f>Data[[#This Row],[TOTAL CHELTUIELI EURO]]/Data[[#This Row],[NUMĂRUL PERSOANELOR CARE AU PARTICIPAT LA VOT]]</f>
        <v>2.0780434198062809</v>
      </c>
      <c r="X1087" s="43">
        <v>4.8400999999999996</v>
      </c>
      <c r="Y1087" s="114" t="s">
        <v>2889</v>
      </c>
      <c r="Z1087" s="44">
        <v>6</v>
      </c>
      <c r="AA1087" s="115" t="s">
        <v>3107</v>
      </c>
      <c r="AB1087" s="44">
        <v>1</v>
      </c>
      <c r="AC1087" s="45"/>
    </row>
    <row r="1088" spans="1:29" ht="12" customHeight="1" x14ac:dyDescent="0.2">
      <c r="A1088" s="37">
        <v>1087</v>
      </c>
      <c r="B1088" s="38" t="s">
        <v>20</v>
      </c>
      <c r="C1088" s="39" t="s">
        <v>1907</v>
      </c>
      <c r="D1088" s="40">
        <v>44101</v>
      </c>
      <c r="E1088" s="38">
        <v>1</v>
      </c>
      <c r="F1088" s="38"/>
      <c r="G1088" s="38" t="s">
        <v>2</v>
      </c>
      <c r="H1088" s="38" t="s">
        <v>2</v>
      </c>
      <c r="I1088" s="39">
        <v>1000</v>
      </c>
      <c r="J1088" s="39">
        <v>1001</v>
      </c>
      <c r="K1088" s="39">
        <v>0</v>
      </c>
      <c r="L1088" s="41">
        <f>SUM(Data[[#This Row],[CHELTUIELI DE PERSONAL LEI]:[CHELTUIELI DE CAPITAL (ACTIVE NEFINANCIARE ) LEI]])</f>
        <v>2001</v>
      </c>
      <c r="M1088" s="41">
        <f>Data[[#This Row],[TOTAL CHELTUIELI LEI]]/Data[[#This Row],[CURS VALUTAR EURO BNR 22 07 2020]]</f>
        <v>413.42121030557223</v>
      </c>
      <c r="N1088" s="49">
        <v>891</v>
      </c>
      <c r="O1088" s="54"/>
      <c r="P1088" s="54">
        <v>658</v>
      </c>
      <c r="Q1088" s="54"/>
      <c r="R1088" s="54">
        <f>Data[[#This Row],[PERSOANE ÎNSCRISE ÎN LISTELE ELECTORALE (TURUL 1)            ]]+Data[[#This Row],[PERSOANE ÎNSCRISE ÎN LISTELE ELECTORALE (TURUL AL 2-LEA)]]</f>
        <v>891</v>
      </c>
      <c r="S1088" s="54">
        <f>Data[[#This Row],[PERSOANE CARE AU PARTICIPAT LA VOT (TURUL 1)]]+Data[[#This Row],[PERSOANE CARE AU PARTICIPAT LA VOT  (TURUL AL 2-LEA)]]</f>
        <v>658</v>
      </c>
      <c r="T1088" s="41">
        <f>Data[[#This Row],[TOTAL CHELTUIELI LEI]]/Data[[#This Row],[NUMĂRUL PERSOANELOR ÎNSCRISE ÎN LISTELE ELECTORALE]]</f>
        <v>2.2457912457912457</v>
      </c>
      <c r="U1088" s="41">
        <f>Data[[#This Row],[TOTAL CHELTUIELI EURO]]/Data[[#This Row],[NUMĂRUL PERSOANELOR ÎNSCRISE ÎN LISTELE ELECTORALE]]</f>
        <v>0.46399686902982296</v>
      </c>
      <c r="V1088" s="41">
        <f>Data[[#This Row],[TOTAL CHELTUIELI LEI]]/Data[[#This Row],[NUMĂRUL PERSOANELOR CARE AU PARTICIPAT LA VOT]]</f>
        <v>3.0410334346504557</v>
      </c>
      <c r="W1088" s="41">
        <f>Data[[#This Row],[TOTAL CHELTUIELI EURO]]/Data[[#This Row],[NUMĂRUL PERSOANELOR CARE AU PARTICIPAT LA VOT]]</f>
        <v>0.62829971171059606</v>
      </c>
      <c r="X1088" s="43">
        <v>4.8400999999999996</v>
      </c>
      <c r="Y1088" s="114" t="s">
        <v>2891</v>
      </c>
      <c r="Z1088" s="44">
        <v>2</v>
      </c>
      <c r="AA1088" s="115" t="s">
        <v>3105</v>
      </c>
      <c r="AB1088" s="44">
        <v>0</v>
      </c>
      <c r="AC1088" s="45"/>
    </row>
    <row r="1089" spans="1:29" ht="12" customHeight="1" x14ac:dyDescent="0.2">
      <c r="A1089" s="37">
        <v>1088</v>
      </c>
      <c r="B1089" s="38" t="s">
        <v>20</v>
      </c>
      <c r="C1089" s="39" t="s">
        <v>1908</v>
      </c>
      <c r="D1089" s="40">
        <v>44101</v>
      </c>
      <c r="E1089" s="38">
        <v>1</v>
      </c>
      <c r="F1089" s="38"/>
      <c r="G1089" s="38" t="s">
        <v>2</v>
      </c>
      <c r="H1089" s="38" t="s">
        <v>2</v>
      </c>
      <c r="I1089" s="39">
        <v>800</v>
      </c>
      <c r="J1089" s="39">
        <v>3555</v>
      </c>
      <c r="K1089" s="39">
        <v>0</v>
      </c>
      <c r="L1089" s="41">
        <f>SUM(Data[[#This Row],[CHELTUIELI DE PERSONAL LEI]:[CHELTUIELI DE CAPITAL (ACTIVE NEFINANCIARE ) LEI]])</f>
        <v>4355</v>
      </c>
      <c r="M1089" s="41">
        <f>Data[[#This Row],[TOTAL CHELTUIELI LEI]]/Data[[#This Row],[CURS VALUTAR EURO BNR 22 07 2020]]</f>
        <v>899.77479804136283</v>
      </c>
      <c r="N1089" s="49">
        <v>4130</v>
      </c>
      <c r="O1089" s="54"/>
      <c r="P1089" s="54">
        <v>2336</v>
      </c>
      <c r="Q1089" s="54"/>
      <c r="R1089" s="54">
        <f>Data[[#This Row],[PERSOANE ÎNSCRISE ÎN LISTELE ELECTORALE (TURUL 1)            ]]+Data[[#This Row],[PERSOANE ÎNSCRISE ÎN LISTELE ELECTORALE (TURUL AL 2-LEA)]]</f>
        <v>4130</v>
      </c>
      <c r="S1089" s="54">
        <f>Data[[#This Row],[PERSOANE CARE AU PARTICIPAT LA VOT (TURUL 1)]]+Data[[#This Row],[PERSOANE CARE AU PARTICIPAT LA VOT  (TURUL AL 2-LEA)]]</f>
        <v>2336</v>
      </c>
      <c r="T1089" s="41">
        <f>Data[[#This Row],[TOTAL CHELTUIELI LEI]]/Data[[#This Row],[NUMĂRUL PERSOANELOR ÎNSCRISE ÎN LISTELE ELECTORALE]]</f>
        <v>1.0544794188861986</v>
      </c>
      <c r="U1089" s="41">
        <f>Data[[#This Row],[TOTAL CHELTUIELI EURO]]/Data[[#This Row],[NUMĂRUL PERSOANELOR ÎNSCRISE ÎN LISTELE ELECTORALE]]</f>
        <v>0.21786314722551159</v>
      </c>
      <c r="V1089" s="41">
        <f>Data[[#This Row],[TOTAL CHELTUIELI LEI]]/Data[[#This Row],[NUMĂRUL PERSOANELOR CARE AU PARTICIPAT LA VOT]]</f>
        <v>1.8642979452054795</v>
      </c>
      <c r="W1089" s="41">
        <f>Data[[#This Row],[TOTAL CHELTUIELI EURO]]/Data[[#This Row],[NUMĂRUL PERSOANELOR CARE AU PARTICIPAT LA VOT]]</f>
        <v>0.38517756765469296</v>
      </c>
      <c r="X1089" s="43">
        <v>4.8400999999999996</v>
      </c>
      <c r="Y1089" s="114" t="s">
        <v>2894</v>
      </c>
      <c r="Z1089" s="44">
        <v>1</v>
      </c>
      <c r="AA1089" s="115" t="s">
        <v>3105</v>
      </c>
      <c r="AB1089" s="44">
        <v>0</v>
      </c>
      <c r="AC1089" s="45"/>
    </row>
    <row r="1090" spans="1:29" ht="12" customHeight="1" x14ac:dyDescent="0.2">
      <c r="A1090" s="37">
        <v>1089</v>
      </c>
      <c r="B1090" s="38" t="s">
        <v>20</v>
      </c>
      <c r="C1090" s="39" t="s">
        <v>1909</v>
      </c>
      <c r="D1090" s="40">
        <v>44101</v>
      </c>
      <c r="E1090" s="38">
        <v>1</v>
      </c>
      <c r="F1090" s="38"/>
      <c r="G1090" s="38" t="s">
        <v>2</v>
      </c>
      <c r="H1090" s="38" t="s">
        <v>2</v>
      </c>
      <c r="I1090" s="39">
        <v>2000</v>
      </c>
      <c r="J1090" s="39">
        <v>3079.86</v>
      </c>
      <c r="K1090" s="39">
        <v>0</v>
      </c>
      <c r="L1090" s="41">
        <f>SUM(Data[[#This Row],[CHELTUIELI DE PERSONAL LEI]:[CHELTUIELI DE CAPITAL (ACTIVE NEFINANCIARE ) LEI]])</f>
        <v>5079.8600000000006</v>
      </c>
      <c r="M1090" s="41">
        <f>Data[[#This Row],[TOTAL CHELTUIELI LEI]]/Data[[#This Row],[CURS VALUTAR EURO BNR 22 07 2020]]</f>
        <v>1049.536166608128</v>
      </c>
      <c r="N1090" s="49">
        <v>2133</v>
      </c>
      <c r="O1090" s="54"/>
      <c r="P1090" s="54">
        <v>1233</v>
      </c>
      <c r="Q1090" s="54"/>
      <c r="R1090" s="54">
        <f>Data[[#This Row],[PERSOANE ÎNSCRISE ÎN LISTELE ELECTORALE (TURUL 1)            ]]+Data[[#This Row],[PERSOANE ÎNSCRISE ÎN LISTELE ELECTORALE (TURUL AL 2-LEA)]]</f>
        <v>2133</v>
      </c>
      <c r="S1090" s="54">
        <f>Data[[#This Row],[PERSOANE CARE AU PARTICIPAT LA VOT (TURUL 1)]]+Data[[#This Row],[PERSOANE CARE AU PARTICIPAT LA VOT  (TURUL AL 2-LEA)]]</f>
        <v>1233</v>
      </c>
      <c r="T1090" s="41">
        <f>Data[[#This Row],[TOTAL CHELTUIELI LEI]]/Data[[#This Row],[NUMĂRUL PERSOANELOR ÎNSCRISE ÎN LISTELE ELECTORALE]]</f>
        <v>2.381556493202063</v>
      </c>
      <c r="U1090" s="41">
        <f>Data[[#This Row],[TOTAL CHELTUIELI EURO]]/Data[[#This Row],[NUMĂRUL PERSOANELOR ÎNSCRISE ÎN LISTELE ELECTORALE]]</f>
        <v>0.49204696043512802</v>
      </c>
      <c r="V1090" s="41">
        <f>Data[[#This Row],[TOTAL CHELTUIELI LEI]]/Data[[#This Row],[NUMĂRUL PERSOANELOR CARE AU PARTICIPAT LA VOT]]</f>
        <v>4.1199188969991898</v>
      </c>
      <c r="W1090" s="41">
        <f>Data[[#This Row],[TOTAL CHELTUIELI EURO]]/Data[[#This Row],[NUMĂRUL PERSOANELOR CARE AU PARTICIPAT LA VOT]]</f>
        <v>0.8512053257162433</v>
      </c>
      <c r="X1090" s="43">
        <v>4.8400999999999996</v>
      </c>
      <c r="Y1090" s="114" t="s">
        <v>2891</v>
      </c>
      <c r="Z1090" s="44">
        <v>2</v>
      </c>
      <c r="AA1090" s="115" t="s">
        <v>3105</v>
      </c>
      <c r="AB1090" s="44">
        <v>0</v>
      </c>
      <c r="AC1090" s="45"/>
    </row>
    <row r="1091" spans="1:29" ht="12" customHeight="1" x14ac:dyDescent="0.2">
      <c r="A1091" s="37">
        <v>1090</v>
      </c>
      <c r="B1091" s="38" t="s">
        <v>20</v>
      </c>
      <c r="C1091" s="39" t="s">
        <v>1910</v>
      </c>
      <c r="D1091" s="40">
        <v>44101</v>
      </c>
      <c r="E1091" s="38">
        <v>1</v>
      </c>
      <c r="F1091" s="38"/>
      <c r="G1091" s="38" t="s">
        <v>2</v>
      </c>
      <c r="H1091" s="38" t="s">
        <v>2</v>
      </c>
      <c r="I1091" s="39">
        <v>0</v>
      </c>
      <c r="J1091" s="39">
        <v>1814.83</v>
      </c>
      <c r="K1091" s="39">
        <v>0</v>
      </c>
      <c r="L1091" s="41">
        <f>SUM(Data[[#This Row],[CHELTUIELI DE PERSONAL LEI]:[CHELTUIELI DE CAPITAL (ACTIVE NEFINANCIARE ) LEI]])</f>
        <v>1814.83</v>
      </c>
      <c r="M1091" s="41">
        <f>Data[[#This Row],[TOTAL CHELTUIELI LEI]]/Data[[#This Row],[CURS VALUTAR EURO BNR 22 07 2020]]</f>
        <v>374.95712898493832</v>
      </c>
      <c r="N1091" s="49">
        <v>1768</v>
      </c>
      <c r="O1091" s="54"/>
      <c r="P1091" s="54">
        <v>1029</v>
      </c>
      <c r="Q1091" s="54"/>
      <c r="R1091" s="54">
        <f>Data[[#This Row],[PERSOANE ÎNSCRISE ÎN LISTELE ELECTORALE (TURUL 1)            ]]+Data[[#This Row],[PERSOANE ÎNSCRISE ÎN LISTELE ELECTORALE (TURUL AL 2-LEA)]]</f>
        <v>1768</v>
      </c>
      <c r="S1091" s="54">
        <f>Data[[#This Row],[PERSOANE CARE AU PARTICIPAT LA VOT (TURUL 1)]]+Data[[#This Row],[PERSOANE CARE AU PARTICIPAT LA VOT  (TURUL AL 2-LEA)]]</f>
        <v>1029</v>
      </c>
      <c r="T1091" s="41">
        <f>Data[[#This Row],[TOTAL CHELTUIELI LEI]]/Data[[#This Row],[NUMĂRUL PERSOANELOR ÎNSCRISE ÎN LISTELE ELECTORALE]]</f>
        <v>1.026487556561086</v>
      </c>
      <c r="U1091" s="41">
        <f>Data[[#This Row],[TOTAL CHELTUIELI EURO]]/Data[[#This Row],[NUMĂRUL PERSOANELOR ÎNSCRISE ÎN LISTELE ELECTORALE]]</f>
        <v>0.21207982408650358</v>
      </c>
      <c r="V1091" s="41">
        <f>Data[[#This Row],[TOTAL CHELTUIELI LEI]]/Data[[#This Row],[NUMĂRUL PERSOANELOR CARE AU PARTICIPAT LA VOT]]</f>
        <v>1.7636831875607386</v>
      </c>
      <c r="W1091" s="41">
        <f>Data[[#This Row],[TOTAL CHELTUIELI EURO]]/Data[[#This Row],[NUMĂRUL PERSOANELOR CARE AU PARTICIPAT LA VOT]]</f>
        <v>0.36438982408643178</v>
      </c>
      <c r="X1091" s="43">
        <v>4.8400999999999996</v>
      </c>
      <c r="Y1091" s="114" t="s">
        <v>2894</v>
      </c>
      <c r="Z1091" s="44">
        <v>1</v>
      </c>
      <c r="AA1091" s="115" t="s">
        <v>3105</v>
      </c>
      <c r="AB1091" s="44">
        <v>0</v>
      </c>
      <c r="AC1091" s="45"/>
    </row>
    <row r="1092" spans="1:29" ht="12" customHeight="1" x14ac:dyDescent="0.2">
      <c r="A1092" s="37">
        <v>1091</v>
      </c>
      <c r="B1092" s="38" t="s">
        <v>20</v>
      </c>
      <c r="C1092" s="39" t="s">
        <v>1911</v>
      </c>
      <c r="D1092" s="40">
        <v>44101</v>
      </c>
      <c r="E1092" s="38">
        <v>1</v>
      </c>
      <c r="F1092" s="38"/>
      <c r="G1092" s="38" t="s">
        <v>2</v>
      </c>
      <c r="H1092" s="38" t="s">
        <v>2</v>
      </c>
      <c r="I1092" s="39">
        <v>600</v>
      </c>
      <c r="J1092" s="39">
        <v>482</v>
      </c>
      <c r="K1092" s="39">
        <v>0</v>
      </c>
      <c r="L1092" s="41">
        <f>SUM(Data[[#This Row],[CHELTUIELI DE PERSONAL LEI]:[CHELTUIELI DE CAPITAL (ACTIVE NEFINANCIARE ) LEI]])</f>
        <v>1082</v>
      </c>
      <c r="M1092" s="41">
        <f>Data[[#This Row],[TOTAL CHELTUIELI LEI]]/Data[[#This Row],[CURS VALUTAR EURO BNR 22 07 2020]]</f>
        <v>223.54910022520198</v>
      </c>
      <c r="N1092" s="49">
        <v>1660</v>
      </c>
      <c r="O1092" s="54"/>
      <c r="P1092" s="54">
        <v>972</v>
      </c>
      <c r="Q1092" s="54"/>
      <c r="R1092" s="54">
        <f>Data[[#This Row],[PERSOANE ÎNSCRISE ÎN LISTELE ELECTORALE (TURUL 1)            ]]+Data[[#This Row],[PERSOANE ÎNSCRISE ÎN LISTELE ELECTORALE (TURUL AL 2-LEA)]]</f>
        <v>1660</v>
      </c>
      <c r="S1092" s="54">
        <f>Data[[#This Row],[PERSOANE CARE AU PARTICIPAT LA VOT (TURUL 1)]]+Data[[#This Row],[PERSOANE CARE AU PARTICIPAT LA VOT  (TURUL AL 2-LEA)]]</f>
        <v>972</v>
      </c>
      <c r="T1092" s="41">
        <f>Data[[#This Row],[TOTAL CHELTUIELI LEI]]/Data[[#This Row],[NUMĂRUL PERSOANELOR ÎNSCRISE ÎN LISTELE ELECTORALE]]</f>
        <v>0.65180722891566267</v>
      </c>
      <c r="U1092" s="41">
        <f>Data[[#This Row],[TOTAL CHELTUIELI EURO]]/Data[[#This Row],[NUMĂRUL PERSOANELOR ÎNSCRISE ÎN LISTELE ELECTORALE]]</f>
        <v>0.13466813266578434</v>
      </c>
      <c r="V1092" s="41">
        <f>Data[[#This Row],[TOTAL CHELTUIELI LEI]]/Data[[#This Row],[NUMĂRUL PERSOANELOR CARE AU PARTICIPAT LA VOT]]</f>
        <v>1.1131687242798354</v>
      </c>
      <c r="W1092" s="41">
        <f>Data[[#This Row],[TOTAL CHELTUIELI EURO]]/Data[[#This Row],[NUMĂRUL PERSOANELOR CARE AU PARTICIPAT LA VOT]]</f>
        <v>0.22998878623991972</v>
      </c>
      <c r="X1092" s="43">
        <v>4.8400999999999996</v>
      </c>
      <c r="Y1092" s="114" t="s">
        <v>2890</v>
      </c>
      <c r="Z1092" s="44">
        <v>0</v>
      </c>
      <c r="AA1092" s="115" t="s">
        <v>3105</v>
      </c>
      <c r="AB1092" s="44">
        <v>0</v>
      </c>
      <c r="AC1092" s="45"/>
    </row>
    <row r="1093" spans="1:29" ht="12" customHeight="1" x14ac:dyDescent="0.2">
      <c r="A1093" s="37">
        <v>1092</v>
      </c>
      <c r="B1093" s="38" t="s">
        <v>20</v>
      </c>
      <c r="C1093" s="39" t="s">
        <v>1912</v>
      </c>
      <c r="D1093" s="40">
        <v>44101</v>
      </c>
      <c r="E1093" s="38">
        <v>1</v>
      </c>
      <c r="F1093" s="38"/>
      <c r="G1093" s="38" t="s">
        <v>2</v>
      </c>
      <c r="H1093" s="38" t="s">
        <v>2</v>
      </c>
      <c r="I1093" s="39">
        <v>800</v>
      </c>
      <c r="J1093" s="39">
        <v>14534</v>
      </c>
      <c r="K1093" s="39">
        <v>0</v>
      </c>
      <c r="L1093" s="41">
        <f>SUM(Data[[#This Row],[CHELTUIELI DE PERSONAL LEI]:[CHELTUIELI DE CAPITAL (ACTIVE NEFINANCIARE ) LEI]])</f>
        <v>15334</v>
      </c>
      <c r="M1093" s="41">
        <f>Data[[#This Row],[TOTAL CHELTUIELI LEI]]/Data[[#This Row],[CURS VALUTAR EURO BNR 22 07 2020]]</f>
        <v>3168.1163612322061</v>
      </c>
      <c r="N1093" s="49">
        <v>1547</v>
      </c>
      <c r="O1093" s="54"/>
      <c r="P1093" s="54">
        <v>757</v>
      </c>
      <c r="Q1093" s="54"/>
      <c r="R1093" s="54">
        <f>Data[[#This Row],[PERSOANE ÎNSCRISE ÎN LISTELE ELECTORALE (TURUL 1)            ]]+Data[[#This Row],[PERSOANE ÎNSCRISE ÎN LISTELE ELECTORALE (TURUL AL 2-LEA)]]</f>
        <v>1547</v>
      </c>
      <c r="S1093" s="54">
        <f>Data[[#This Row],[PERSOANE CARE AU PARTICIPAT LA VOT (TURUL 1)]]+Data[[#This Row],[PERSOANE CARE AU PARTICIPAT LA VOT  (TURUL AL 2-LEA)]]</f>
        <v>757</v>
      </c>
      <c r="T1093" s="41">
        <f>Data[[#This Row],[TOTAL CHELTUIELI LEI]]/Data[[#This Row],[NUMĂRUL PERSOANELOR ÎNSCRISE ÎN LISTELE ELECTORALE]]</f>
        <v>9.9120879120879124</v>
      </c>
      <c r="U1093" s="41">
        <f>Data[[#This Row],[TOTAL CHELTUIELI EURO]]/Data[[#This Row],[NUMĂRUL PERSOANELOR ÎNSCRISE ÎN LISTELE ELECTORALE]]</f>
        <v>2.047909735767425</v>
      </c>
      <c r="V1093" s="41">
        <f>Data[[#This Row],[TOTAL CHELTUIELI LEI]]/Data[[#This Row],[NUMĂRUL PERSOANELOR CARE AU PARTICIPAT LA VOT]]</f>
        <v>20.256274768824305</v>
      </c>
      <c r="W1093" s="41">
        <f>Data[[#This Row],[TOTAL CHELTUIELI EURO]]/Data[[#This Row],[NUMĂRUL PERSOANELOR CARE AU PARTICIPAT LA VOT]]</f>
        <v>4.1850942684705501</v>
      </c>
      <c r="X1093" s="43">
        <v>4.8400999999999996</v>
      </c>
      <c r="Y1093" s="114" t="s">
        <v>2887</v>
      </c>
      <c r="Z1093" s="44">
        <v>9</v>
      </c>
      <c r="AA1093" s="115" t="s">
        <v>3108</v>
      </c>
      <c r="AB1093" s="44">
        <v>2</v>
      </c>
      <c r="AC1093" s="45"/>
    </row>
    <row r="1094" spans="1:29" ht="12" customHeight="1" x14ac:dyDescent="0.2">
      <c r="A1094" s="37">
        <v>1093</v>
      </c>
      <c r="B1094" s="38" t="s">
        <v>20</v>
      </c>
      <c r="C1094" s="39" t="s">
        <v>1913</v>
      </c>
      <c r="D1094" s="40">
        <v>44101</v>
      </c>
      <c r="E1094" s="38">
        <v>1</v>
      </c>
      <c r="F1094" s="38"/>
      <c r="G1094" s="38" t="s">
        <v>2</v>
      </c>
      <c r="H1094" s="38" t="s">
        <v>2</v>
      </c>
      <c r="I1094" s="39">
        <v>600</v>
      </c>
      <c r="J1094" s="39">
        <v>1247.9000000000001</v>
      </c>
      <c r="K1094" s="39">
        <v>0</v>
      </c>
      <c r="L1094" s="41">
        <f>SUM(Data[[#This Row],[CHELTUIELI DE PERSONAL LEI]:[CHELTUIELI DE CAPITAL (ACTIVE NEFINANCIARE ) LEI]])</f>
        <v>1847.9</v>
      </c>
      <c r="M1094" s="41">
        <f>Data[[#This Row],[TOTAL CHELTUIELI LEI]]/Data[[#This Row],[CURS VALUTAR EURO BNR 22 07 2020]]</f>
        <v>381.78963244561066</v>
      </c>
      <c r="N1094" s="49">
        <v>867</v>
      </c>
      <c r="O1094" s="54"/>
      <c r="P1094" s="54">
        <v>453</v>
      </c>
      <c r="Q1094" s="54"/>
      <c r="R1094" s="54">
        <f>Data[[#This Row],[PERSOANE ÎNSCRISE ÎN LISTELE ELECTORALE (TURUL 1)            ]]+Data[[#This Row],[PERSOANE ÎNSCRISE ÎN LISTELE ELECTORALE (TURUL AL 2-LEA)]]</f>
        <v>867</v>
      </c>
      <c r="S1094" s="54">
        <f>Data[[#This Row],[PERSOANE CARE AU PARTICIPAT LA VOT (TURUL 1)]]+Data[[#This Row],[PERSOANE CARE AU PARTICIPAT LA VOT  (TURUL AL 2-LEA)]]</f>
        <v>453</v>
      </c>
      <c r="T1094" s="41">
        <f>Data[[#This Row],[TOTAL CHELTUIELI LEI]]/Data[[#This Row],[NUMĂRUL PERSOANELOR ÎNSCRISE ÎN LISTELE ELECTORALE]]</f>
        <v>2.1313725490196078</v>
      </c>
      <c r="U1094" s="41">
        <f>Data[[#This Row],[TOTAL CHELTUIELI EURO]]/Data[[#This Row],[NUMĂRUL PERSOANELOR ÎNSCRISE ÎN LISTELE ELECTORALE]]</f>
        <v>0.44035713084845518</v>
      </c>
      <c r="V1094" s="41">
        <f>Data[[#This Row],[TOTAL CHELTUIELI LEI]]/Data[[#This Row],[NUMĂRUL PERSOANELOR CARE AU PARTICIPAT LA VOT]]</f>
        <v>4.0792494481236208</v>
      </c>
      <c r="W1094" s="41">
        <f>Data[[#This Row],[TOTAL CHELTUIELI EURO]]/Data[[#This Row],[NUMĂRUL PERSOANELOR CARE AU PARTICIPAT LA VOT]]</f>
        <v>0.84280272063048711</v>
      </c>
      <c r="X1094" s="43">
        <v>4.8400999999999996</v>
      </c>
      <c r="Y1094" s="114" t="s">
        <v>2891</v>
      </c>
      <c r="Z1094" s="44">
        <v>2</v>
      </c>
      <c r="AA1094" s="115" t="s">
        <v>3105</v>
      </c>
      <c r="AB1094" s="44">
        <v>0</v>
      </c>
      <c r="AC1094" s="45"/>
    </row>
    <row r="1095" spans="1:29" ht="12" customHeight="1" x14ac:dyDescent="0.2">
      <c r="A1095" s="37">
        <v>1094</v>
      </c>
      <c r="B1095" s="38" t="s">
        <v>20</v>
      </c>
      <c r="C1095" s="39" t="s">
        <v>522</v>
      </c>
      <c r="D1095" s="40">
        <v>44101</v>
      </c>
      <c r="E1095" s="38">
        <v>1</v>
      </c>
      <c r="F1095" s="38"/>
      <c r="G1095" s="38" t="s">
        <v>2</v>
      </c>
      <c r="H1095" s="38" t="s">
        <v>2</v>
      </c>
      <c r="I1095" s="39">
        <v>800</v>
      </c>
      <c r="J1095" s="39">
        <v>0</v>
      </c>
      <c r="K1095" s="39">
        <v>0</v>
      </c>
      <c r="L1095" s="41">
        <f>SUM(Data[[#This Row],[CHELTUIELI DE PERSONAL LEI]:[CHELTUIELI DE CAPITAL (ACTIVE NEFINANCIARE ) LEI]])</f>
        <v>800</v>
      </c>
      <c r="M1095" s="41">
        <f>Data[[#This Row],[TOTAL CHELTUIELI LEI]]/Data[[#This Row],[CURS VALUTAR EURO BNR 22 07 2020]]</f>
        <v>165.28584120162807</v>
      </c>
      <c r="N1095" s="49">
        <v>1057</v>
      </c>
      <c r="O1095" s="54"/>
      <c r="P1095" s="54">
        <v>631</v>
      </c>
      <c r="Q1095" s="54"/>
      <c r="R1095" s="54">
        <f>Data[[#This Row],[PERSOANE ÎNSCRISE ÎN LISTELE ELECTORALE (TURUL 1)            ]]+Data[[#This Row],[PERSOANE ÎNSCRISE ÎN LISTELE ELECTORALE (TURUL AL 2-LEA)]]</f>
        <v>1057</v>
      </c>
      <c r="S1095" s="54">
        <f>Data[[#This Row],[PERSOANE CARE AU PARTICIPAT LA VOT (TURUL 1)]]+Data[[#This Row],[PERSOANE CARE AU PARTICIPAT LA VOT  (TURUL AL 2-LEA)]]</f>
        <v>631</v>
      </c>
      <c r="T1095" s="41">
        <f>Data[[#This Row],[TOTAL CHELTUIELI LEI]]/Data[[#This Row],[NUMĂRUL PERSOANELOR ÎNSCRISE ÎN LISTELE ELECTORALE]]</f>
        <v>0.7568590350047304</v>
      </c>
      <c r="U1095" s="41">
        <f>Data[[#This Row],[TOTAL CHELTUIELI EURO]]/Data[[#This Row],[NUMĂRUL PERSOANELOR ÎNSCRISE ÎN LISTELE ELECTORALE]]</f>
        <v>0.15637260283976165</v>
      </c>
      <c r="V1095" s="41">
        <f>Data[[#This Row],[TOTAL CHELTUIELI LEI]]/Data[[#This Row],[NUMĂRUL PERSOANELOR CARE AU PARTICIPAT LA VOT]]</f>
        <v>1.2678288431061806</v>
      </c>
      <c r="W1095" s="41">
        <f>Data[[#This Row],[TOTAL CHELTUIELI EURO]]/Data[[#This Row],[NUMĂRUL PERSOANELOR CARE AU PARTICIPAT LA VOT]]</f>
        <v>0.26194269604061499</v>
      </c>
      <c r="X1095" s="43">
        <v>4.8400999999999996</v>
      </c>
      <c r="Y1095" s="114" t="s">
        <v>2890</v>
      </c>
      <c r="Z1095" s="44">
        <v>0</v>
      </c>
      <c r="AA1095" s="115" t="s">
        <v>3105</v>
      </c>
      <c r="AB1095" s="44">
        <v>0</v>
      </c>
      <c r="AC1095" s="45"/>
    </row>
    <row r="1096" spans="1:29" ht="12" customHeight="1" x14ac:dyDescent="0.2">
      <c r="A1096" s="37">
        <v>1095</v>
      </c>
      <c r="B1096" s="38" t="s">
        <v>20</v>
      </c>
      <c r="C1096" s="39" t="s">
        <v>1914</v>
      </c>
      <c r="D1096" s="40">
        <v>44101</v>
      </c>
      <c r="E1096" s="38">
        <v>1</v>
      </c>
      <c r="F1096" s="38"/>
      <c r="G1096" s="38" t="s">
        <v>2</v>
      </c>
      <c r="H1096" s="38" t="s">
        <v>2</v>
      </c>
      <c r="I1096" s="39">
        <v>2400</v>
      </c>
      <c r="J1096" s="39">
        <v>800</v>
      </c>
      <c r="K1096" s="39">
        <v>0</v>
      </c>
      <c r="L1096" s="41">
        <f>SUM(Data[[#This Row],[CHELTUIELI DE PERSONAL LEI]:[CHELTUIELI DE CAPITAL (ACTIVE NEFINANCIARE ) LEI]])</f>
        <v>3200</v>
      </c>
      <c r="M1096" s="41">
        <f>Data[[#This Row],[TOTAL CHELTUIELI LEI]]/Data[[#This Row],[CURS VALUTAR EURO BNR 22 07 2020]]</f>
        <v>661.1433648065123</v>
      </c>
      <c r="N1096" s="49">
        <v>1472</v>
      </c>
      <c r="O1096" s="54"/>
      <c r="P1096" s="54">
        <v>455</v>
      </c>
      <c r="Q1096" s="54"/>
      <c r="R1096" s="54">
        <f>Data[[#This Row],[PERSOANE ÎNSCRISE ÎN LISTELE ELECTORALE (TURUL 1)            ]]+Data[[#This Row],[PERSOANE ÎNSCRISE ÎN LISTELE ELECTORALE (TURUL AL 2-LEA)]]</f>
        <v>1472</v>
      </c>
      <c r="S1096" s="54">
        <f>Data[[#This Row],[PERSOANE CARE AU PARTICIPAT LA VOT (TURUL 1)]]+Data[[#This Row],[PERSOANE CARE AU PARTICIPAT LA VOT  (TURUL AL 2-LEA)]]</f>
        <v>455</v>
      </c>
      <c r="T1096" s="41">
        <f>Data[[#This Row],[TOTAL CHELTUIELI LEI]]/Data[[#This Row],[NUMĂRUL PERSOANELOR ÎNSCRISE ÎN LISTELE ELECTORALE]]</f>
        <v>2.1739130434782608</v>
      </c>
      <c r="U1096" s="41">
        <f>Data[[#This Row],[TOTAL CHELTUIELI EURO]]/Data[[#This Row],[NUMĂRUL PERSOANELOR ÎNSCRISE ÎN LISTELE ELECTORALE]]</f>
        <v>0.44914630761311974</v>
      </c>
      <c r="V1096" s="41">
        <f>Data[[#This Row],[TOTAL CHELTUIELI LEI]]/Data[[#This Row],[NUMĂRUL PERSOANELOR CARE AU PARTICIPAT LA VOT]]</f>
        <v>7.0329670329670328</v>
      </c>
      <c r="W1096" s="41">
        <f>Data[[#This Row],[TOTAL CHELTUIELI EURO]]/Data[[#This Row],[NUMĂRUL PERSOANELOR CARE AU PARTICIPAT LA VOT]]</f>
        <v>1.453062340234093</v>
      </c>
      <c r="X1096" s="43">
        <v>4.8400999999999996</v>
      </c>
      <c r="Y1096" s="114" t="s">
        <v>2891</v>
      </c>
      <c r="Z1096" s="44">
        <v>2</v>
      </c>
      <c r="AA1096" s="115" t="s">
        <v>3105</v>
      </c>
      <c r="AB1096" s="44">
        <v>0</v>
      </c>
      <c r="AC1096" s="45"/>
    </row>
    <row r="1097" spans="1:29" ht="12" customHeight="1" x14ac:dyDescent="0.2">
      <c r="A1097" s="37">
        <v>1096</v>
      </c>
      <c r="B1097" s="38" t="s">
        <v>20</v>
      </c>
      <c r="C1097" s="39" t="s">
        <v>1915</v>
      </c>
      <c r="D1097" s="40">
        <v>44101</v>
      </c>
      <c r="E1097" s="38">
        <v>1</v>
      </c>
      <c r="F1097" s="38"/>
      <c r="G1097" s="38" t="s">
        <v>2</v>
      </c>
      <c r="H1097" s="38" t="s">
        <v>2</v>
      </c>
      <c r="I1097" s="39">
        <v>600</v>
      </c>
      <c r="J1097" s="39">
        <v>5075</v>
      </c>
      <c r="K1097" s="39">
        <v>0</v>
      </c>
      <c r="L1097" s="41">
        <f>SUM(Data[[#This Row],[CHELTUIELI DE PERSONAL LEI]:[CHELTUIELI DE CAPITAL (ACTIVE NEFINANCIARE ) LEI]])</f>
        <v>5675</v>
      </c>
      <c r="M1097" s="41">
        <f>Data[[#This Row],[TOTAL CHELTUIELI LEI]]/Data[[#This Row],[CURS VALUTAR EURO BNR 22 07 2020]]</f>
        <v>1172.4964360240492</v>
      </c>
      <c r="N1097" s="49">
        <v>1005</v>
      </c>
      <c r="O1097" s="54"/>
      <c r="P1097" s="54">
        <v>401</v>
      </c>
      <c r="Q1097" s="54"/>
      <c r="R1097" s="54">
        <f>Data[[#This Row],[PERSOANE ÎNSCRISE ÎN LISTELE ELECTORALE (TURUL 1)            ]]+Data[[#This Row],[PERSOANE ÎNSCRISE ÎN LISTELE ELECTORALE (TURUL AL 2-LEA)]]</f>
        <v>1005</v>
      </c>
      <c r="S1097" s="54">
        <f>Data[[#This Row],[PERSOANE CARE AU PARTICIPAT LA VOT (TURUL 1)]]+Data[[#This Row],[PERSOANE CARE AU PARTICIPAT LA VOT  (TURUL AL 2-LEA)]]</f>
        <v>401</v>
      </c>
      <c r="T1097" s="41">
        <f>Data[[#This Row],[TOTAL CHELTUIELI LEI]]/Data[[#This Row],[NUMĂRUL PERSOANELOR ÎNSCRISE ÎN LISTELE ELECTORALE]]</f>
        <v>5.6467661691542288</v>
      </c>
      <c r="U1097" s="41">
        <f>Data[[#This Row],[TOTAL CHELTUIELI EURO]]/Data[[#This Row],[NUMĂRUL PERSOANELOR ÎNSCRISE ÎN LISTELE ELECTORALE]]</f>
        <v>1.1666631204219395</v>
      </c>
      <c r="V1097" s="41">
        <f>Data[[#This Row],[TOTAL CHELTUIELI LEI]]/Data[[#This Row],[NUMĂRUL PERSOANELOR CARE AU PARTICIPAT LA VOT]]</f>
        <v>14.152119700748131</v>
      </c>
      <c r="W1097" s="41">
        <f>Data[[#This Row],[TOTAL CHELTUIELI EURO]]/Data[[#This Row],[NUMĂRUL PERSOANELOR CARE AU PARTICIPAT LA VOT]]</f>
        <v>2.9239312619053597</v>
      </c>
      <c r="X1097" s="43">
        <v>4.8400999999999996</v>
      </c>
      <c r="Y1097" s="114" t="s">
        <v>2892</v>
      </c>
      <c r="Z1097" s="44">
        <v>5</v>
      </c>
      <c r="AA1097" s="115" t="s">
        <v>3107</v>
      </c>
      <c r="AB1097" s="44">
        <v>1</v>
      </c>
      <c r="AC1097" s="45"/>
    </row>
    <row r="1098" spans="1:29" ht="12" customHeight="1" x14ac:dyDescent="0.2">
      <c r="A1098" s="37">
        <v>1097</v>
      </c>
      <c r="B1098" s="38" t="s">
        <v>20</v>
      </c>
      <c r="C1098" s="39" t="s">
        <v>1916</v>
      </c>
      <c r="D1098" s="40">
        <v>44101</v>
      </c>
      <c r="E1098" s="38">
        <v>1</v>
      </c>
      <c r="F1098" s="38"/>
      <c r="G1098" s="38" t="s">
        <v>2</v>
      </c>
      <c r="H1098" s="38" t="s">
        <v>2</v>
      </c>
      <c r="I1098" s="39">
        <v>1500</v>
      </c>
      <c r="J1098" s="39">
        <v>6661</v>
      </c>
      <c r="K1098" s="39">
        <v>0</v>
      </c>
      <c r="L1098" s="41">
        <f>SUM(Data[[#This Row],[CHELTUIELI DE PERSONAL LEI]:[CHELTUIELI DE CAPITAL (ACTIVE NEFINANCIARE ) LEI]])</f>
        <v>8161</v>
      </c>
      <c r="M1098" s="41">
        <f>Data[[#This Row],[TOTAL CHELTUIELI LEI]]/Data[[#This Row],[CURS VALUTAR EURO BNR 22 07 2020]]</f>
        <v>1686.1221875581084</v>
      </c>
      <c r="N1098" s="54">
        <v>2972</v>
      </c>
      <c r="O1098" s="54"/>
      <c r="P1098" s="54">
        <v>1488</v>
      </c>
      <c r="Q1098" s="54"/>
      <c r="R1098" s="54">
        <f>Data[[#This Row],[PERSOANE ÎNSCRISE ÎN LISTELE ELECTORALE (TURUL 1)            ]]+Data[[#This Row],[PERSOANE ÎNSCRISE ÎN LISTELE ELECTORALE (TURUL AL 2-LEA)]]</f>
        <v>2972</v>
      </c>
      <c r="S1098" s="54">
        <f>Data[[#This Row],[PERSOANE CARE AU PARTICIPAT LA VOT (TURUL 1)]]+Data[[#This Row],[PERSOANE CARE AU PARTICIPAT LA VOT  (TURUL AL 2-LEA)]]</f>
        <v>1488</v>
      </c>
      <c r="T1098" s="41">
        <f>Data[[#This Row],[TOTAL CHELTUIELI LEI]]/Data[[#This Row],[NUMĂRUL PERSOANELOR ÎNSCRISE ÎN LISTELE ELECTORALE]]</f>
        <v>2.7459623149394345</v>
      </c>
      <c r="U1098" s="41">
        <f>Data[[#This Row],[TOTAL CHELTUIELI EURO]]/Data[[#This Row],[NUMĂRUL PERSOANELOR ÎNSCRISE ÎN LISTELE ELECTORALE]]</f>
        <v>0.56733586391591806</v>
      </c>
      <c r="V1098" s="41">
        <f>Data[[#This Row],[TOTAL CHELTUIELI LEI]]/Data[[#This Row],[NUMĂRUL PERSOANELOR CARE AU PARTICIPAT LA VOT]]</f>
        <v>5.484543010752688</v>
      </c>
      <c r="W1098" s="41">
        <f>Data[[#This Row],[TOTAL CHELTUIELI EURO]]/Data[[#This Row],[NUMĂRUL PERSOANELOR CARE AU PARTICIPAT LA VOT]]</f>
        <v>1.1331466314234599</v>
      </c>
      <c r="X1098" s="43">
        <v>4.8400999999999996</v>
      </c>
      <c r="Y1098" s="114" t="s">
        <v>2891</v>
      </c>
      <c r="Z1098" s="44">
        <v>2</v>
      </c>
      <c r="AA1098" s="115" t="s">
        <v>3105</v>
      </c>
      <c r="AB1098" s="44">
        <v>0</v>
      </c>
      <c r="AC1098" s="45"/>
    </row>
    <row r="1099" spans="1:29" ht="12" customHeight="1" x14ac:dyDescent="0.2">
      <c r="A1099" s="37">
        <v>1098</v>
      </c>
      <c r="B1099" s="38" t="s">
        <v>20</v>
      </c>
      <c r="C1099" s="39" t="s">
        <v>1917</v>
      </c>
      <c r="D1099" s="40">
        <v>44101</v>
      </c>
      <c r="E1099" s="38">
        <v>1</v>
      </c>
      <c r="F1099" s="38"/>
      <c r="G1099" s="38" t="s">
        <v>2</v>
      </c>
      <c r="H1099" s="38" t="s">
        <v>2</v>
      </c>
      <c r="I1099" s="39">
        <v>1400</v>
      </c>
      <c r="J1099" s="39">
        <v>2283</v>
      </c>
      <c r="K1099" s="39">
        <v>0</v>
      </c>
      <c r="L1099" s="41">
        <f>SUM(Data[[#This Row],[CHELTUIELI DE PERSONAL LEI]:[CHELTUIELI DE CAPITAL (ACTIVE NEFINANCIARE ) LEI]])</f>
        <v>3683</v>
      </c>
      <c r="M1099" s="41">
        <f>Data[[#This Row],[TOTAL CHELTUIELI LEI]]/Data[[#This Row],[CURS VALUTAR EURO BNR 22 07 2020]]</f>
        <v>760.93469143199525</v>
      </c>
      <c r="N1099" s="49">
        <v>3753</v>
      </c>
      <c r="O1099" s="54"/>
      <c r="P1099" s="54">
        <v>1784</v>
      </c>
      <c r="Q1099" s="54"/>
      <c r="R1099" s="54">
        <f>Data[[#This Row],[PERSOANE ÎNSCRISE ÎN LISTELE ELECTORALE (TURUL 1)            ]]+Data[[#This Row],[PERSOANE ÎNSCRISE ÎN LISTELE ELECTORALE (TURUL AL 2-LEA)]]</f>
        <v>3753</v>
      </c>
      <c r="S1099" s="54">
        <f>Data[[#This Row],[PERSOANE CARE AU PARTICIPAT LA VOT (TURUL 1)]]+Data[[#This Row],[PERSOANE CARE AU PARTICIPAT LA VOT  (TURUL AL 2-LEA)]]</f>
        <v>1784</v>
      </c>
      <c r="T1099" s="41">
        <f>Data[[#This Row],[TOTAL CHELTUIELI LEI]]/Data[[#This Row],[NUMĂRUL PERSOANELOR ÎNSCRISE ÎN LISTELE ELECTORALE]]</f>
        <v>0.98134825472954967</v>
      </c>
      <c r="U1099" s="41">
        <f>Data[[#This Row],[TOTAL CHELTUIELI EURO]]/Data[[#This Row],[NUMĂRUL PERSOANELOR ÎNSCRISE ÎN LISTELE ELECTORALE]]</f>
        <v>0.20275371474340401</v>
      </c>
      <c r="V1099" s="41">
        <f>Data[[#This Row],[TOTAL CHELTUIELI LEI]]/Data[[#This Row],[NUMĂRUL PERSOANELOR CARE AU PARTICIPAT LA VOT]]</f>
        <v>2.0644618834080717</v>
      </c>
      <c r="W1099" s="41">
        <f>Data[[#This Row],[TOTAL CHELTUIELI EURO]]/Data[[#This Row],[NUMĂRUL PERSOANELOR CARE AU PARTICIPAT LA VOT]]</f>
        <v>0.4265328987847507</v>
      </c>
      <c r="X1099" s="43">
        <v>4.8400999999999996</v>
      </c>
      <c r="Y1099" s="114" t="s">
        <v>2890</v>
      </c>
      <c r="Z1099" s="44">
        <v>0</v>
      </c>
      <c r="AA1099" s="115" t="s">
        <v>3105</v>
      </c>
      <c r="AB1099" s="44">
        <v>0</v>
      </c>
      <c r="AC1099" s="45"/>
    </row>
    <row r="1100" spans="1:29" ht="12" customHeight="1" x14ac:dyDescent="0.2">
      <c r="A1100" s="37">
        <v>1099</v>
      </c>
      <c r="B1100" s="38" t="s">
        <v>20</v>
      </c>
      <c r="C1100" s="39" t="s">
        <v>1918</v>
      </c>
      <c r="D1100" s="40">
        <v>44101</v>
      </c>
      <c r="E1100" s="38">
        <v>1</v>
      </c>
      <c r="F1100" s="38"/>
      <c r="G1100" s="38" t="s">
        <v>2</v>
      </c>
      <c r="H1100" s="38" t="s">
        <v>2</v>
      </c>
      <c r="I1100" s="39">
        <v>3592</v>
      </c>
      <c r="J1100" s="39">
        <v>4961</v>
      </c>
      <c r="K1100" s="39">
        <v>0</v>
      </c>
      <c r="L1100" s="41">
        <f>SUM(Data[[#This Row],[CHELTUIELI DE PERSONAL LEI]:[CHELTUIELI DE CAPITAL (ACTIVE NEFINANCIARE ) LEI]])</f>
        <v>8553</v>
      </c>
      <c r="M1100" s="41">
        <f>Data[[#This Row],[TOTAL CHELTUIELI LEI]]/Data[[#This Row],[CURS VALUTAR EURO BNR 22 07 2020]]</f>
        <v>1767.1122497469062</v>
      </c>
      <c r="N1100" s="49">
        <v>1383</v>
      </c>
      <c r="O1100" s="54"/>
      <c r="P1100" s="54">
        <v>839</v>
      </c>
      <c r="Q1100" s="54"/>
      <c r="R1100" s="54">
        <f>Data[[#This Row],[PERSOANE ÎNSCRISE ÎN LISTELE ELECTORALE (TURUL 1)            ]]+Data[[#This Row],[PERSOANE ÎNSCRISE ÎN LISTELE ELECTORALE (TURUL AL 2-LEA)]]</f>
        <v>1383</v>
      </c>
      <c r="S1100" s="54">
        <f>Data[[#This Row],[PERSOANE CARE AU PARTICIPAT LA VOT (TURUL 1)]]+Data[[#This Row],[PERSOANE CARE AU PARTICIPAT LA VOT  (TURUL AL 2-LEA)]]</f>
        <v>839</v>
      </c>
      <c r="T1100" s="41">
        <f>Data[[#This Row],[TOTAL CHELTUIELI LEI]]/Data[[#This Row],[NUMĂRUL PERSOANELOR ÎNSCRISE ÎN LISTELE ELECTORALE]]</f>
        <v>6.1843817787418658</v>
      </c>
      <c r="U1100" s="41">
        <f>Data[[#This Row],[TOTAL CHELTUIELI EURO]]/Data[[#This Row],[NUMĂRUL PERSOANELOR ÎNSCRISE ÎN LISTELE ELECTORALE]]</f>
        <v>1.2777384307642128</v>
      </c>
      <c r="V1100" s="41">
        <f>Data[[#This Row],[TOTAL CHELTUIELI LEI]]/Data[[#This Row],[NUMĂRUL PERSOANELOR CARE AU PARTICIPAT LA VOT]]</f>
        <v>10.194278903456496</v>
      </c>
      <c r="W1100" s="41">
        <f>Data[[#This Row],[TOTAL CHELTUIELI EURO]]/Data[[#This Row],[NUMĂRUL PERSOANELOR CARE AU PARTICIPAT LA VOT]]</f>
        <v>2.1062124550022721</v>
      </c>
      <c r="X1100" s="43">
        <v>4.8400999999999996</v>
      </c>
      <c r="Y1100" s="114" t="s">
        <v>2889</v>
      </c>
      <c r="Z1100" s="44">
        <v>6</v>
      </c>
      <c r="AA1100" s="115" t="s">
        <v>3107</v>
      </c>
      <c r="AB1100" s="44">
        <v>1</v>
      </c>
      <c r="AC1100" s="45"/>
    </row>
    <row r="1101" spans="1:29" ht="12" customHeight="1" x14ac:dyDescent="0.2">
      <c r="A1101" s="37">
        <v>1100</v>
      </c>
      <c r="B1101" s="38" t="s">
        <v>20</v>
      </c>
      <c r="C1101" s="39" t="s">
        <v>1919</v>
      </c>
      <c r="D1101" s="40">
        <v>44101</v>
      </c>
      <c r="E1101" s="38">
        <v>1</v>
      </c>
      <c r="F1101" s="38"/>
      <c r="G1101" s="38" t="s">
        <v>2</v>
      </c>
      <c r="H1101" s="38" t="s">
        <v>2</v>
      </c>
      <c r="I1101" s="39">
        <v>0</v>
      </c>
      <c r="J1101" s="39">
        <v>10166.370000000001</v>
      </c>
      <c r="K1101" s="39">
        <v>0</v>
      </c>
      <c r="L1101" s="41">
        <f>SUM(Data[[#This Row],[CHELTUIELI DE PERSONAL LEI]:[CHELTUIELI DE CAPITAL (ACTIVE NEFINANCIARE ) LEI]])</f>
        <v>10166.370000000001</v>
      </c>
      <c r="M1101" s="41">
        <f>Data[[#This Row],[TOTAL CHELTUIELI LEI]]/Data[[#This Row],[CURS VALUTAR EURO BNR 22 07 2020]]</f>
        <v>2100.4462717712449</v>
      </c>
      <c r="N1101" s="49">
        <v>1867</v>
      </c>
      <c r="O1101" s="54"/>
      <c r="P1101" s="54">
        <v>784</v>
      </c>
      <c r="Q1101" s="54"/>
      <c r="R1101" s="54">
        <f>Data[[#This Row],[PERSOANE ÎNSCRISE ÎN LISTELE ELECTORALE (TURUL 1)            ]]+Data[[#This Row],[PERSOANE ÎNSCRISE ÎN LISTELE ELECTORALE (TURUL AL 2-LEA)]]</f>
        <v>1867</v>
      </c>
      <c r="S1101" s="54">
        <f>Data[[#This Row],[PERSOANE CARE AU PARTICIPAT LA VOT (TURUL 1)]]+Data[[#This Row],[PERSOANE CARE AU PARTICIPAT LA VOT  (TURUL AL 2-LEA)]]</f>
        <v>784</v>
      </c>
      <c r="T1101" s="41">
        <f>Data[[#This Row],[TOTAL CHELTUIELI LEI]]/Data[[#This Row],[NUMĂRUL PERSOANELOR ÎNSCRISE ÎN LISTELE ELECTORALE]]</f>
        <v>5.4452972683449392</v>
      </c>
      <c r="U1101" s="41">
        <f>Data[[#This Row],[TOTAL CHELTUIELI EURO]]/Data[[#This Row],[NUMĂRUL PERSOANELOR ÎNSCRISE ÎN LISTELE ELECTORALE]]</f>
        <v>1.1250381744891511</v>
      </c>
      <c r="V1101" s="41">
        <f>Data[[#This Row],[TOTAL CHELTUIELI LEI]]/Data[[#This Row],[NUMĂRUL PERSOANELOR CARE AU PARTICIPAT LA VOT]]</f>
        <v>12.96730867346939</v>
      </c>
      <c r="W1101" s="41">
        <f>Data[[#This Row],[TOTAL CHELTUIELI EURO]]/Data[[#This Row],[NUMĂRUL PERSOANELOR CARE AU PARTICIPAT LA VOT]]</f>
        <v>2.679140652769445</v>
      </c>
      <c r="X1101" s="43">
        <v>4.8400999999999996</v>
      </c>
      <c r="Y1101" s="114" t="s">
        <v>2892</v>
      </c>
      <c r="Z1101" s="44">
        <v>5</v>
      </c>
      <c r="AA1101" s="115" t="s">
        <v>3107</v>
      </c>
      <c r="AB1101" s="44">
        <v>1</v>
      </c>
      <c r="AC1101" s="45"/>
    </row>
    <row r="1102" spans="1:29" ht="12" customHeight="1" x14ac:dyDescent="0.2">
      <c r="A1102" s="37">
        <v>1101</v>
      </c>
      <c r="B1102" s="38" t="s">
        <v>20</v>
      </c>
      <c r="C1102" s="39" t="s">
        <v>1920</v>
      </c>
      <c r="D1102" s="40">
        <v>44101</v>
      </c>
      <c r="E1102" s="38">
        <v>1</v>
      </c>
      <c r="F1102" s="38"/>
      <c r="G1102" s="38" t="s">
        <v>2</v>
      </c>
      <c r="H1102" s="38" t="s">
        <v>2</v>
      </c>
      <c r="I1102" s="39">
        <v>1200</v>
      </c>
      <c r="J1102" s="39">
        <v>3131</v>
      </c>
      <c r="K1102" s="39">
        <v>0</v>
      </c>
      <c r="L1102" s="41">
        <f>SUM(Data[[#This Row],[CHELTUIELI DE PERSONAL LEI]:[CHELTUIELI DE CAPITAL (ACTIVE NEFINANCIARE ) LEI]])</f>
        <v>4331</v>
      </c>
      <c r="M1102" s="41">
        <f>Data[[#This Row],[TOTAL CHELTUIELI LEI]]/Data[[#This Row],[CURS VALUTAR EURO BNR 22 07 2020]]</f>
        <v>894.81622280531406</v>
      </c>
      <c r="N1102" s="49">
        <v>3661</v>
      </c>
      <c r="O1102" s="54"/>
      <c r="P1102" s="54">
        <v>1112</v>
      </c>
      <c r="Q1102" s="54"/>
      <c r="R1102" s="54">
        <f>Data[[#This Row],[PERSOANE ÎNSCRISE ÎN LISTELE ELECTORALE (TURUL 1)            ]]+Data[[#This Row],[PERSOANE ÎNSCRISE ÎN LISTELE ELECTORALE (TURUL AL 2-LEA)]]</f>
        <v>3661</v>
      </c>
      <c r="S1102" s="54">
        <f>Data[[#This Row],[PERSOANE CARE AU PARTICIPAT LA VOT (TURUL 1)]]+Data[[#This Row],[PERSOANE CARE AU PARTICIPAT LA VOT  (TURUL AL 2-LEA)]]</f>
        <v>1112</v>
      </c>
      <c r="T1102" s="41">
        <f>Data[[#This Row],[TOTAL CHELTUIELI LEI]]/Data[[#This Row],[NUMĂRUL PERSOANELOR ÎNSCRISE ÎN LISTELE ELECTORALE]]</f>
        <v>1.183010106528271</v>
      </c>
      <c r="U1102" s="41">
        <f>Data[[#This Row],[TOTAL CHELTUIELI EURO]]/Data[[#This Row],[NUMĂRUL PERSOANELOR ÎNSCRISE ÎN LISTELE ELECTORALE]]</f>
        <v>0.24441852575944115</v>
      </c>
      <c r="V1102" s="41">
        <f>Data[[#This Row],[TOTAL CHELTUIELI LEI]]/Data[[#This Row],[NUMĂRUL PERSOANELOR CARE AU PARTICIPAT LA VOT]]</f>
        <v>3.8947841726618706</v>
      </c>
      <c r="W1102" s="41">
        <f>Data[[#This Row],[TOTAL CHELTUIELI EURO]]/Data[[#This Row],[NUMĂRUL PERSOANELOR CARE AU PARTICIPAT LA VOT]]</f>
        <v>0.80469084784650546</v>
      </c>
      <c r="X1102" s="43">
        <v>4.8400999999999996</v>
      </c>
      <c r="Y1102" s="114" t="s">
        <v>2894</v>
      </c>
      <c r="Z1102" s="44">
        <v>1</v>
      </c>
      <c r="AA1102" s="115" t="s">
        <v>3105</v>
      </c>
      <c r="AB1102" s="44">
        <v>0</v>
      </c>
      <c r="AC1102" s="45"/>
    </row>
    <row r="1103" spans="1:29" ht="12" customHeight="1" x14ac:dyDescent="0.2">
      <c r="A1103" s="37">
        <v>1102</v>
      </c>
      <c r="B1103" s="38" t="s">
        <v>20</v>
      </c>
      <c r="C1103" s="39" t="s">
        <v>1921</v>
      </c>
      <c r="D1103" s="40">
        <v>44101</v>
      </c>
      <c r="E1103" s="38">
        <v>1</v>
      </c>
      <c r="F1103" s="38"/>
      <c r="G1103" s="38" t="s">
        <v>2</v>
      </c>
      <c r="H1103" s="38" t="s">
        <v>2</v>
      </c>
      <c r="I1103" s="39">
        <v>2500</v>
      </c>
      <c r="J1103" s="39">
        <v>1636.79</v>
      </c>
      <c r="K1103" s="39">
        <v>0</v>
      </c>
      <c r="L1103" s="41">
        <f>SUM(Data[[#This Row],[CHELTUIELI DE PERSONAL LEI]:[CHELTUIELI DE CAPITAL (ACTIVE NEFINANCIARE ) LEI]])</f>
        <v>4136.79</v>
      </c>
      <c r="M1103" s="41">
        <f>Data[[#This Row],[TOTAL CHELTUIELI LEI]]/Data[[#This Row],[CURS VALUTAR EURO BNR 22 07 2020]]</f>
        <v>854.69101878060371</v>
      </c>
      <c r="N1103" s="49">
        <v>3838</v>
      </c>
      <c r="O1103" s="54"/>
      <c r="P1103" s="54">
        <v>1907</v>
      </c>
      <c r="Q1103" s="54"/>
      <c r="R1103" s="54">
        <f>Data[[#This Row],[PERSOANE ÎNSCRISE ÎN LISTELE ELECTORALE (TURUL 1)            ]]+Data[[#This Row],[PERSOANE ÎNSCRISE ÎN LISTELE ELECTORALE (TURUL AL 2-LEA)]]</f>
        <v>3838</v>
      </c>
      <c r="S1103" s="54">
        <f>Data[[#This Row],[PERSOANE CARE AU PARTICIPAT LA VOT (TURUL 1)]]+Data[[#This Row],[PERSOANE CARE AU PARTICIPAT LA VOT  (TURUL AL 2-LEA)]]</f>
        <v>1907</v>
      </c>
      <c r="T1103" s="41">
        <f>Data[[#This Row],[TOTAL CHELTUIELI LEI]]/Data[[#This Row],[NUMĂRUL PERSOANELOR ÎNSCRISE ÎN LISTELE ELECTORALE]]</f>
        <v>1.0778504429390308</v>
      </c>
      <c r="U1103" s="41">
        <f>Data[[#This Row],[TOTAL CHELTUIELI EURO]]/Data[[#This Row],[NUMĂRUL PERSOANELOR ÎNSCRISE ÎN LISTELE ELECTORALE]]</f>
        <v>0.22269177143840638</v>
      </c>
      <c r="V1103" s="41">
        <f>Data[[#This Row],[TOTAL CHELTUIELI LEI]]/Data[[#This Row],[NUMĂRUL PERSOANELOR CARE AU PARTICIPAT LA VOT]]</f>
        <v>2.1692658626114314</v>
      </c>
      <c r="W1103" s="41">
        <f>Data[[#This Row],[TOTAL CHELTUIELI EURO]]/Data[[#This Row],[NUMĂRUL PERSOANELOR CARE AU PARTICIPAT LA VOT]]</f>
        <v>0.44818616611463225</v>
      </c>
      <c r="X1103" s="43">
        <v>4.8400999999999996</v>
      </c>
      <c r="Y1103" s="114" t="s">
        <v>2894</v>
      </c>
      <c r="Z1103" s="44">
        <v>1</v>
      </c>
      <c r="AA1103" s="115" t="s">
        <v>3105</v>
      </c>
      <c r="AB1103" s="44">
        <v>0</v>
      </c>
      <c r="AC1103" s="45"/>
    </row>
    <row r="1104" spans="1:29" ht="12" customHeight="1" x14ac:dyDescent="0.2">
      <c r="A1104" s="37">
        <v>1103</v>
      </c>
      <c r="B1104" s="38" t="s">
        <v>20</v>
      </c>
      <c r="C1104" s="39" t="s">
        <v>1922</v>
      </c>
      <c r="D1104" s="40">
        <v>44101</v>
      </c>
      <c r="E1104" s="38">
        <v>1</v>
      </c>
      <c r="F1104" s="38"/>
      <c r="G1104" s="38" t="s">
        <v>2</v>
      </c>
      <c r="H1104" s="38" t="s">
        <v>2</v>
      </c>
      <c r="I1104" s="39">
        <v>2000</v>
      </c>
      <c r="J1104" s="39">
        <v>7476</v>
      </c>
      <c r="K1104" s="39">
        <v>0</v>
      </c>
      <c r="L1104" s="41">
        <f>SUM(Data[[#This Row],[CHELTUIELI DE PERSONAL LEI]:[CHELTUIELI DE CAPITAL (ACTIVE NEFINANCIARE ) LEI]])</f>
        <v>9476</v>
      </c>
      <c r="M1104" s="41">
        <f>Data[[#This Row],[TOTAL CHELTUIELI LEI]]/Data[[#This Row],[CURS VALUTAR EURO BNR 22 07 2020]]</f>
        <v>1957.8107890332847</v>
      </c>
      <c r="N1104" s="49">
        <v>3132</v>
      </c>
      <c r="O1104" s="54"/>
      <c r="P1104" s="54">
        <v>1242</v>
      </c>
      <c r="Q1104" s="54"/>
      <c r="R1104" s="54">
        <f>Data[[#This Row],[PERSOANE ÎNSCRISE ÎN LISTELE ELECTORALE (TURUL 1)            ]]+Data[[#This Row],[PERSOANE ÎNSCRISE ÎN LISTELE ELECTORALE (TURUL AL 2-LEA)]]</f>
        <v>3132</v>
      </c>
      <c r="S1104" s="54">
        <f>Data[[#This Row],[PERSOANE CARE AU PARTICIPAT LA VOT (TURUL 1)]]+Data[[#This Row],[PERSOANE CARE AU PARTICIPAT LA VOT  (TURUL AL 2-LEA)]]</f>
        <v>1242</v>
      </c>
      <c r="T1104" s="41">
        <f>Data[[#This Row],[TOTAL CHELTUIELI LEI]]/Data[[#This Row],[NUMĂRUL PERSOANELOR ÎNSCRISE ÎN LISTELE ELECTORALE]]</f>
        <v>3.0255427841634739</v>
      </c>
      <c r="U1104" s="41">
        <f>Data[[#This Row],[TOTAL CHELTUIELI EURO]]/Data[[#This Row],[NUMĂRUL PERSOANELOR ÎNSCRISE ÎN LISTELE ELECTORALE]]</f>
        <v>0.6250992302149696</v>
      </c>
      <c r="V1104" s="41">
        <f>Data[[#This Row],[TOTAL CHELTUIELI LEI]]/Data[[#This Row],[NUMĂRUL PERSOANELOR CARE AU PARTICIPAT LA VOT]]</f>
        <v>7.6296296296296298</v>
      </c>
      <c r="W1104" s="41">
        <f>Data[[#This Row],[TOTAL CHELTUIELI EURO]]/Data[[#This Row],[NUMĂRUL PERSOANELOR CARE AU PARTICIPAT LA VOT]]</f>
        <v>1.5763371892377493</v>
      </c>
      <c r="X1104" s="43">
        <v>4.8400999999999996</v>
      </c>
      <c r="Y1104" s="114" t="s">
        <v>2884</v>
      </c>
      <c r="Z1104" s="44">
        <v>3</v>
      </c>
      <c r="AA1104" s="115" t="s">
        <v>3105</v>
      </c>
      <c r="AB1104" s="44">
        <v>0</v>
      </c>
      <c r="AC1104" s="45"/>
    </row>
    <row r="1105" spans="1:29" ht="12" customHeight="1" x14ac:dyDescent="0.2">
      <c r="A1105" s="37">
        <v>1104</v>
      </c>
      <c r="B1105" s="38" t="s">
        <v>20</v>
      </c>
      <c r="C1105" s="39" t="s">
        <v>1923</v>
      </c>
      <c r="D1105" s="40">
        <v>44101</v>
      </c>
      <c r="E1105" s="38">
        <v>1</v>
      </c>
      <c r="F1105" s="38"/>
      <c r="G1105" s="38" t="s">
        <v>2</v>
      </c>
      <c r="H1105" s="38" t="s">
        <v>2</v>
      </c>
      <c r="I1105" s="39">
        <v>0</v>
      </c>
      <c r="J1105" s="39">
        <v>5289.46</v>
      </c>
      <c r="K1105" s="39">
        <v>0</v>
      </c>
      <c r="L1105" s="41">
        <f>SUM(Data[[#This Row],[CHELTUIELI DE PERSONAL LEI]:[CHELTUIELI DE CAPITAL (ACTIVE NEFINANCIARE ) LEI]])</f>
        <v>5289.46</v>
      </c>
      <c r="M1105" s="41">
        <f>Data[[#This Row],[TOTAL CHELTUIELI LEI]]/Data[[#This Row],[CURS VALUTAR EURO BNR 22 07 2020]]</f>
        <v>1092.8410570029546</v>
      </c>
      <c r="N1105" s="49">
        <v>1883</v>
      </c>
      <c r="O1105" s="54"/>
      <c r="P1105" s="54">
        <v>1223</v>
      </c>
      <c r="Q1105" s="54"/>
      <c r="R1105" s="54">
        <f>Data[[#This Row],[PERSOANE ÎNSCRISE ÎN LISTELE ELECTORALE (TURUL 1)            ]]+Data[[#This Row],[PERSOANE ÎNSCRISE ÎN LISTELE ELECTORALE (TURUL AL 2-LEA)]]</f>
        <v>1883</v>
      </c>
      <c r="S1105" s="54">
        <f>Data[[#This Row],[PERSOANE CARE AU PARTICIPAT LA VOT (TURUL 1)]]+Data[[#This Row],[PERSOANE CARE AU PARTICIPAT LA VOT  (TURUL AL 2-LEA)]]</f>
        <v>1223</v>
      </c>
      <c r="T1105" s="41">
        <f>Data[[#This Row],[TOTAL CHELTUIELI LEI]]/Data[[#This Row],[NUMĂRUL PERSOANELOR ÎNSCRISE ÎN LISTELE ELECTORALE]]</f>
        <v>2.8090600106213488</v>
      </c>
      <c r="U1105" s="41">
        <f>Data[[#This Row],[TOTAL CHELTUIELI EURO]]/Data[[#This Row],[NUMĂRUL PERSOANELOR ÎNSCRISE ÎN LISTELE ELECTORALE]]</f>
        <v>0.58037230855175492</v>
      </c>
      <c r="V1105" s="41">
        <f>Data[[#This Row],[TOTAL CHELTUIELI LEI]]/Data[[#This Row],[NUMĂRUL PERSOANELOR CARE AU PARTICIPAT LA VOT]]</f>
        <v>4.324987735077678</v>
      </c>
      <c r="W1105" s="41">
        <f>Data[[#This Row],[TOTAL CHELTUIELI EURO]]/Data[[#This Row],[NUMĂRUL PERSOANELOR CARE AU PARTICIPAT LA VOT]]</f>
        <v>0.89357404497379767</v>
      </c>
      <c r="X1105" s="43">
        <v>4.8400999999999996</v>
      </c>
      <c r="Y1105" s="114" t="s">
        <v>2891</v>
      </c>
      <c r="Z1105" s="44">
        <v>2</v>
      </c>
      <c r="AA1105" s="115" t="s">
        <v>3105</v>
      </c>
      <c r="AB1105" s="44">
        <v>0</v>
      </c>
      <c r="AC1105" s="45"/>
    </row>
    <row r="1106" spans="1:29" ht="12" customHeight="1" x14ac:dyDescent="0.2">
      <c r="A1106" s="37">
        <v>1105</v>
      </c>
      <c r="B1106" s="38" t="s">
        <v>20</v>
      </c>
      <c r="C1106" s="39" t="s">
        <v>345</v>
      </c>
      <c r="D1106" s="40">
        <v>44101</v>
      </c>
      <c r="E1106" s="38">
        <v>1</v>
      </c>
      <c r="F1106" s="38"/>
      <c r="G1106" s="38" t="s">
        <v>2</v>
      </c>
      <c r="H1106" s="38" t="s">
        <v>2</v>
      </c>
      <c r="I1106" s="39">
        <v>0</v>
      </c>
      <c r="J1106" s="39">
        <v>2560</v>
      </c>
      <c r="K1106" s="39">
        <v>0</v>
      </c>
      <c r="L1106" s="41">
        <f>SUM(Data[[#This Row],[CHELTUIELI DE PERSONAL LEI]:[CHELTUIELI DE CAPITAL (ACTIVE NEFINANCIARE ) LEI]])</f>
        <v>2560</v>
      </c>
      <c r="M1106" s="41">
        <f>Data[[#This Row],[TOTAL CHELTUIELI LEI]]/Data[[#This Row],[CURS VALUTAR EURO BNR 22 07 2020]]</f>
        <v>528.91469184520986</v>
      </c>
      <c r="N1106" s="49">
        <v>928</v>
      </c>
      <c r="O1106" s="54"/>
      <c r="P1106" s="54">
        <v>625</v>
      </c>
      <c r="Q1106" s="54"/>
      <c r="R1106" s="54">
        <f>Data[[#This Row],[PERSOANE ÎNSCRISE ÎN LISTELE ELECTORALE (TURUL 1)            ]]+Data[[#This Row],[PERSOANE ÎNSCRISE ÎN LISTELE ELECTORALE (TURUL AL 2-LEA)]]</f>
        <v>928</v>
      </c>
      <c r="S1106" s="54">
        <f>Data[[#This Row],[PERSOANE CARE AU PARTICIPAT LA VOT (TURUL 1)]]+Data[[#This Row],[PERSOANE CARE AU PARTICIPAT LA VOT  (TURUL AL 2-LEA)]]</f>
        <v>625</v>
      </c>
      <c r="T1106" s="41">
        <f>Data[[#This Row],[TOTAL CHELTUIELI LEI]]/Data[[#This Row],[NUMĂRUL PERSOANELOR ÎNSCRISE ÎN LISTELE ELECTORALE]]</f>
        <v>2.7586206896551726</v>
      </c>
      <c r="U1106" s="41">
        <f>Data[[#This Row],[TOTAL CHELTUIELI EURO]]/Data[[#This Row],[NUMĂRUL PERSOANELOR ÎNSCRISE ÎN LISTELE ELECTORALE]]</f>
        <v>0.56995117655733818</v>
      </c>
      <c r="V1106" s="41">
        <f>Data[[#This Row],[TOTAL CHELTUIELI LEI]]/Data[[#This Row],[NUMĂRUL PERSOANELOR CARE AU PARTICIPAT LA VOT]]</f>
        <v>4.0960000000000001</v>
      </c>
      <c r="W1106" s="41">
        <f>Data[[#This Row],[TOTAL CHELTUIELI EURO]]/Data[[#This Row],[NUMĂRUL PERSOANELOR CARE AU PARTICIPAT LA VOT]]</f>
        <v>0.84626350695233576</v>
      </c>
      <c r="X1106" s="43">
        <v>4.8400999999999996</v>
      </c>
      <c r="Y1106" s="114" t="s">
        <v>2891</v>
      </c>
      <c r="Z1106" s="44">
        <v>2</v>
      </c>
      <c r="AA1106" s="115" t="s">
        <v>3105</v>
      </c>
      <c r="AB1106" s="44">
        <v>0</v>
      </c>
      <c r="AC1106" s="45"/>
    </row>
    <row r="1107" spans="1:29" ht="12" customHeight="1" x14ac:dyDescent="0.2">
      <c r="A1107" s="37">
        <v>1106</v>
      </c>
      <c r="B1107" s="38" t="s">
        <v>20</v>
      </c>
      <c r="C1107" s="39" t="s">
        <v>1924</v>
      </c>
      <c r="D1107" s="40">
        <v>44101</v>
      </c>
      <c r="E1107" s="38">
        <v>1</v>
      </c>
      <c r="F1107" s="38"/>
      <c r="G1107" s="38" t="s">
        <v>2</v>
      </c>
      <c r="H1107" s="38" t="s">
        <v>2</v>
      </c>
      <c r="I1107" s="39">
        <v>3000</v>
      </c>
      <c r="J1107" s="39">
        <v>10166</v>
      </c>
      <c r="K1107" s="39">
        <v>0</v>
      </c>
      <c r="L1107" s="41">
        <f>SUM(Data[[#This Row],[CHELTUIELI DE PERSONAL LEI]:[CHELTUIELI DE CAPITAL (ACTIVE NEFINANCIARE ) LEI]])</f>
        <v>13166</v>
      </c>
      <c r="M1107" s="41">
        <f>Data[[#This Row],[TOTAL CHELTUIELI LEI]]/Data[[#This Row],[CURS VALUTAR EURO BNR 22 07 2020]]</f>
        <v>2720.1917315757942</v>
      </c>
      <c r="N1107" s="49">
        <v>3242</v>
      </c>
      <c r="O1107" s="54"/>
      <c r="P1107" s="54">
        <v>1963</v>
      </c>
      <c r="Q1107" s="54"/>
      <c r="R1107" s="54">
        <f>Data[[#This Row],[PERSOANE ÎNSCRISE ÎN LISTELE ELECTORALE (TURUL 1)            ]]+Data[[#This Row],[PERSOANE ÎNSCRISE ÎN LISTELE ELECTORALE (TURUL AL 2-LEA)]]</f>
        <v>3242</v>
      </c>
      <c r="S1107" s="54">
        <f>Data[[#This Row],[PERSOANE CARE AU PARTICIPAT LA VOT (TURUL 1)]]+Data[[#This Row],[PERSOANE CARE AU PARTICIPAT LA VOT  (TURUL AL 2-LEA)]]</f>
        <v>1963</v>
      </c>
      <c r="T1107" s="41">
        <f>Data[[#This Row],[TOTAL CHELTUIELI LEI]]/Data[[#This Row],[NUMĂRUL PERSOANELOR ÎNSCRISE ÎN LISTELE ELECTORALE]]</f>
        <v>4.0610734114743989</v>
      </c>
      <c r="U1107" s="41">
        <f>Data[[#This Row],[TOTAL CHELTUIELI EURO]]/Data[[#This Row],[NUMĂRUL PERSOANELOR ÎNSCRISE ÎN LISTELE ELECTORALE]]</f>
        <v>0.83904741874638933</v>
      </c>
      <c r="V1107" s="41">
        <f>Data[[#This Row],[TOTAL CHELTUIELI LEI]]/Data[[#This Row],[NUMĂRUL PERSOANELOR CARE AU PARTICIPAT LA VOT]]</f>
        <v>6.707080998471727</v>
      </c>
      <c r="W1107" s="41">
        <f>Data[[#This Row],[TOTAL CHELTUIELI EURO]]/Data[[#This Row],[NUMĂRUL PERSOANELOR CARE AU PARTICIPAT LA VOT]]</f>
        <v>1.3857319060498188</v>
      </c>
      <c r="X1107" s="43">
        <v>4.8400999999999996</v>
      </c>
      <c r="Y1107" s="114" t="s">
        <v>2895</v>
      </c>
      <c r="Z1107" s="44">
        <v>4</v>
      </c>
      <c r="AA1107" s="115" t="s">
        <v>3105</v>
      </c>
      <c r="AB1107" s="44">
        <v>0</v>
      </c>
      <c r="AC1107" s="45"/>
    </row>
    <row r="1108" spans="1:29" ht="12" customHeight="1" x14ac:dyDescent="0.2">
      <c r="A1108" s="37">
        <v>1107</v>
      </c>
      <c r="B1108" s="38" t="s">
        <v>20</v>
      </c>
      <c r="C1108" s="39" t="s">
        <v>1925</v>
      </c>
      <c r="D1108" s="40">
        <v>44101</v>
      </c>
      <c r="E1108" s="38">
        <v>1</v>
      </c>
      <c r="F1108" s="38"/>
      <c r="G1108" s="38" t="s">
        <v>2</v>
      </c>
      <c r="H1108" s="38" t="s">
        <v>2</v>
      </c>
      <c r="I1108" s="39">
        <v>0</v>
      </c>
      <c r="J1108" s="39">
        <v>1240.04</v>
      </c>
      <c r="K1108" s="39">
        <v>0</v>
      </c>
      <c r="L1108" s="41">
        <f>SUM(Data[[#This Row],[CHELTUIELI DE PERSONAL LEI]:[CHELTUIELI DE CAPITAL (ACTIVE NEFINANCIARE ) LEI]])</f>
        <v>1240.04</v>
      </c>
      <c r="M1108" s="41">
        <f>Data[[#This Row],[TOTAL CHELTUIELI LEI]]/Data[[#This Row],[CURS VALUTAR EURO BNR 22 07 2020]]</f>
        <v>256.20131815458359</v>
      </c>
      <c r="N1108" s="49">
        <v>1488</v>
      </c>
      <c r="O1108" s="54"/>
      <c r="P1108" s="54">
        <v>835</v>
      </c>
      <c r="Q1108" s="54"/>
      <c r="R1108" s="54">
        <f>Data[[#This Row],[PERSOANE ÎNSCRISE ÎN LISTELE ELECTORALE (TURUL 1)            ]]+Data[[#This Row],[PERSOANE ÎNSCRISE ÎN LISTELE ELECTORALE (TURUL AL 2-LEA)]]</f>
        <v>1488</v>
      </c>
      <c r="S1108" s="54">
        <f>Data[[#This Row],[PERSOANE CARE AU PARTICIPAT LA VOT (TURUL 1)]]+Data[[#This Row],[PERSOANE CARE AU PARTICIPAT LA VOT  (TURUL AL 2-LEA)]]</f>
        <v>835</v>
      </c>
      <c r="T1108" s="41">
        <f>Data[[#This Row],[TOTAL CHELTUIELI LEI]]/Data[[#This Row],[NUMĂRUL PERSOANELOR ÎNSCRISE ÎN LISTELE ELECTORALE]]</f>
        <v>0.83336021505376345</v>
      </c>
      <c r="U1108" s="41">
        <f>Data[[#This Row],[TOTAL CHELTUIELI EURO]]/Data[[#This Row],[NUMĂRUL PERSOANELOR ÎNSCRISE ÎN LISTELE ELECTORALE]]</f>
        <v>0.1721783052114137</v>
      </c>
      <c r="V1108" s="41">
        <f>Data[[#This Row],[TOTAL CHELTUIELI LEI]]/Data[[#This Row],[NUMĂRUL PERSOANELOR CARE AU PARTICIPAT LA VOT]]</f>
        <v>1.4850778443113772</v>
      </c>
      <c r="W1108" s="41">
        <f>Data[[#This Row],[TOTAL CHELTUIELI EURO]]/Data[[#This Row],[NUMĂRUL PERSOANELOR CARE AU PARTICIPAT LA VOT]]</f>
        <v>0.30682792593363306</v>
      </c>
      <c r="X1108" s="43">
        <v>4.8400999999999996</v>
      </c>
      <c r="Y1108" s="114" t="s">
        <v>2890</v>
      </c>
      <c r="Z1108" s="44">
        <v>0</v>
      </c>
      <c r="AA1108" s="115" t="s">
        <v>3105</v>
      </c>
      <c r="AB1108" s="44">
        <v>0</v>
      </c>
      <c r="AC1108" s="45"/>
    </row>
    <row r="1109" spans="1:29" ht="12" customHeight="1" x14ac:dyDescent="0.2">
      <c r="A1109" s="37">
        <v>1108</v>
      </c>
      <c r="B1109" s="38" t="s">
        <v>20</v>
      </c>
      <c r="C1109" s="39" t="s">
        <v>1926</v>
      </c>
      <c r="D1109" s="40">
        <v>44101</v>
      </c>
      <c r="E1109" s="38">
        <v>1</v>
      </c>
      <c r="F1109" s="38"/>
      <c r="G1109" s="38" t="s">
        <v>2</v>
      </c>
      <c r="H1109" s="38" t="s">
        <v>2</v>
      </c>
      <c r="I1109" s="39">
        <v>0</v>
      </c>
      <c r="J1109" s="39">
        <v>13278.27</v>
      </c>
      <c r="K1109" s="39">
        <v>0</v>
      </c>
      <c r="L1109" s="41">
        <f>SUM(Data[[#This Row],[CHELTUIELI DE PERSONAL LEI]:[CHELTUIELI DE CAPITAL (ACTIVE NEFINANCIARE ) LEI]])</f>
        <v>13278.27</v>
      </c>
      <c r="M1109" s="41">
        <f>Data[[#This Row],[TOTAL CHELTUIELI LEI]]/Data[[#This Row],[CURS VALUTAR EURO BNR 22 07 2020]]</f>
        <v>2743.3875333154278</v>
      </c>
      <c r="N1109" s="49">
        <v>4197</v>
      </c>
      <c r="O1109" s="54"/>
      <c r="P1109" s="54">
        <v>2567</v>
      </c>
      <c r="Q1109" s="54"/>
      <c r="R1109" s="54">
        <f>Data[[#This Row],[PERSOANE ÎNSCRISE ÎN LISTELE ELECTORALE (TURUL 1)            ]]+Data[[#This Row],[PERSOANE ÎNSCRISE ÎN LISTELE ELECTORALE (TURUL AL 2-LEA)]]</f>
        <v>4197</v>
      </c>
      <c r="S1109" s="54">
        <f>Data[[#This Row],[PERSOANE CARE AU PARTICIPAT LA VOT (TURUL 1)]]+Data[[#This Row],[PERSOANE CARE AU PARTICIPAT LA VOT  (TURUL AL 2-LEA)]]</f>
        <v>2567</v>
      </c>
      <c r="T1109" s="41">
        <f>Data[[#This Row],[TOTAL CHELTUIELI LEI]]/Data[[#This Row],[NUMĂRUL PERSOANELOR ÎNSCRISE ÎN LISTELE ELECTORALE]]</f>
        <v>3.1637526804860614</v>
      </c>
      <c r="U1109" s="41">
        <f>Data[[#This Row],[TOTAL CHELTUIELI EURO]]/Data[[#This Row],[NUMĂRUL PERSOANELOR ÎNSCRISE ÎN LISTELE ELECTORALE]]</f>
        <v>0.65365440393505547</v>
      </c>
      <c r="V1109" s="41">
        <f>Data[[#This Row],[TOTAL CHELTUIELI LEI]]/Data[[#This Row],[NUMĂRUL PERSOANELOR CARE AU PARTICIPAT LA VOT]]</f>
        <v>5.1726801714063111</v>
      </c>
      <c r="W1109" s="41">
        <f>Data[[#This Row],[TOTAL CHELTUIELI EURO]]/Data[[#This Row],[NUMĂRUL PERSOANELOR CARE AU PARTICIPAT LA VOT]]</f>
        <v>1.0687134917473424</v>
      </c>
      <c r="X1109" s="43">
        <v>4.8400999999999996</v>
      </c>
      <c r="Y1109" s="114" t="s">
        <v>2884</v>
      </c>
      <c r="Z1109" s="44">
        <v>3</v>
      </c>
      <c r="AA1109" s="115" t="s">
        <v>3105</v>
      </c>
      <c r="AB1109" s="44">
        <v>0</v>
      </c>
      <c r="AC1109" s="45"/>
    </row>
    <row r="1110" spans="1:29" ht="12" customHeight="1" x14ac:dyDescent="0.2">
      <c r="A1110" s="37">
        <v>1109</v>
      </c>
      <c r="B1110" s="38" t="s">
        <v>20</v>
      </c>
      <c r="C1110" s="39" t="s">
        <v>1927</v>
      </c>
      <c r="D1110" s="40">
        <v>44101</v>
      </c>
      <c r="E1110" s="38">
        <v>1</v>
      </c>
      <c r="F1110" s="38"/>
      <c r="G1110" s="38" t="s">
        <v>2</v>
      </c>
      <c r="H1110" s="38" t="s">
        <v>2</v>
      </c>
      <c r="I1110" s="39">
        <v>0</v>
      </c>
      <c r="J1110" s="39">
        <v>4391</v>
      </c>
      <c r="K1110" s="39">
        <v>0</v>
      </c>
      <c r="L1110" s="41">
        <f>SUM(Data[[#This Row],[CHELTUIELI DE PERSONAL LEI]:[CHELTUIELI DE CAPITAL (ACTIVE NEFINANCIARE ) LEI]])</f>
        <v>4391</v>
      </c>
      <c r="M1110" s="41">
        <f>Data[[#This Row],[TOTAL CHELTUIELI LEI]]/Data[[#This Row],[CURS VALUTAR EURO BNR 22 07 2020]]</f>
        <v>907.2126608954361</v>
      </c>
      <c r="N1110" s="49">
        <v>3801</v>
      </c>
      <c r="O1110" s="54"/>
      <c r="P1110" s="54">
        <v>1213</v>
      </c>
      <c r="Q1110" s="54"/>
      <c r="R1110" s="54">
        <f>Data[[#This Row],[PERSOANE ÎNSCRISE ÎN LISTELE ELECTORALE (TURUL 1)            ]]+Data[[#This Row],[PERSOANE ÎNSCRISE ÎN LISTELE ELECTORALE (TURUL AL 2-LEA)]]</f>
        <v>3801</v>
      </c>
      <c r="S1110" s="54">
        <f>Data[[#This Row],[PERSOANE CARE AU PARTICIPAT LA VOT (TURUL 1)]]+Data[[#This Row],[PERSOANE CARE AU PARTICIPAT LA VOT  (TURUL AL 2-LEA)]]</f>
        <v>1213</v>
      </c>
      <c r="T1110" s="41">
        <f>Data[[#This Row],[TOTAL CHELTUIELI LEI]]/Data[[#This Row],[NUMĂRUL PERSOANELOR ÎNSCRISE ÎN LISTELE ELECTORALE]]</f>
        <v>1.1552223099184424</v>
      </c>
      <c r="U1110" s="41">
        <f>Data[[#This Row],[TOTAL CHELTUIELI EURO]]/Data[[#This Row],[NUMĂRUL PERSOANELOR ÎNSCRISE ÎN LISTELE ELECTORALE]]</f>
        <v>0.23867736408719709</v>
      </c>
      <c r="V1110" s="41">
        <f>Data[[#This Row],[TOTAL CHELTUIELI LEI]]/Data[[#This Row],[NUMĂRUL PERSOANELOR CARE AU PARTICIPAT LA VOT]]</f>
        <v>3.6199505358615003</v>
      </c>
      <c r="W1110" s="41">
        <f>Data[[#This Row],[TOTAL CHELTUIELI EURO]]/Data[[#This Row],[NUMĂRUL PERSOANELOR CARE AU PARTICIPAT LA VOT]]</f>
        <v>0.74790821178519051</v>
      </c>
      <c r="X1110" s="43">
        <v>4.8400999999999996</v>
      </c>
      <c r="Y1110" s="114" t="s">
        <v>2894</v>
      </c>
      <c r="Z1110" s="44">
        <v>1</v>
      </c>
      <c r="AA1110" s="115" t="s">
        <v>3105</v>
      </c>
      <c r="AB1110" s="44">
        <v>0</v>
      </c>
      <c r="AC1110" s="45"/>
    </row>
    <row r="1111" spans="1:29" ht="12" customHeight="1" x14ac:dyDescent="0.2">
      <c r="A1111" s="37">
        <v>1110</v>
      </c>
      <c r="B1111" s="38" t="s">
        <v>21</v>
      </c>
      <c r="C1111" s="39" t="s">
        <v>1928</v>
      </c>
      <c r="D1111" s="40">
        <v>44101</v>
      </c>
      <c r="E1111" s="38">
        <v>1</v>
      </c>
      <c r="F1111" s="38"/>
      <c r="G1111" s="38" t="s">
        <v>2</v>
      </c>
      <c r="H1111" s="38" t="s">
        <v>2</v>
      </c>
      <c r="I1111" s="65">
        <v>9560</v>
      </c>
      <c r="J1111" s="65">
        <v>81874</v>
      </c>
      <c r="K1111" s="65">
        <v>0</v>
      </c>
      <c r="L1111" s="41">
        <f>SUM(Data[[#This Row],[CHELTUIELI DE PERSONAL LEI]:[CHELTUIELI DE CAPITAL (ACTIVE NEFINANCIARE ) LEI]])</f>
        <v>91434</v>
      </c>
      <c r="M1111" s="41">
        <f>Data[[#This Row],[TOTAL CHELTUIELI LEI]]/Data[[#This Row],[CURS VALUTAR EURO BNR 22 07 2020]]</f>
        <v>18890.932005537077</v>
      </c>
      <c r="N1111" s="49">
        <v>16588</v>
      </c>
      <c r="O1111" s="54"/>
      <c r="P1111" s="54">
        <v>7242</v>
      </c>
      <c r="Q1111" s="54"/>
      <c r="R1111" s="54">
        <f>Data[[#This Row],[PERSOANE ÎNSCRISE ÎN LISTELE ELECTORALE (TURUL 1)            ]]+Data[[#This Row],[PERSOANE ÎNSCRISE ÎN LISTELE ELECTORALE (TURUL AL 2-LEA)]]</f>
        <v>16588</v>
      </c>
      <c r="S1111" s="54">
        <f>Data[[#This Row],[PERSOANE CARE AU PARTICIPAT LA VOT (TURUL 1)]]+Data[[#This Row],[PERSOANE CARE AU PARTICIPAT LA VOT  (TURUL AL 2-LEA)]]</f>
        <v>7242</v>
      </c>
      <c r="T1111" s="41">
        <f>Data[[#This Row],[TOTAL CHELTUIELI LEI]]/Data[[#This Row],[NUMĂRUL PERSOANELOR ÎNSCRISE ÎN LISTELE ELECTORALE]]</f>
        <v>5.5120569086086331</v>
      </c>
      <c r="U1111" s="41">
        <f>Data[[#This Row],[TOTAL CHELTUIELI EURO]]/Data[[#This Row],[NUMĂRUL PERSOANELOR ÎNSCRISE ÎN LISTELE ELECTORALE]]</f>
        <v>1.1388312036132793</v>
      </c>
      <c r="V1111" s="41">
        <f>Data[[#This Row],[TOTAL CHELTUIELI LEI]]/Data[[#This Row],[NUMĂRUL PERSOANELOR CARE AU PARTICIPAT LA VOT]]</f>
        <v>12.625517812758906</v>
      </c>
      <c r="W1111" s="41">
        <f>Data[[#This Row],[TOTAL CHELTUIELI EURO]]/Data[[#This Row],[NUMĂRUL PERSOANELOR CARE AU PARTICIPAT LA VOT]]</f>
        <v>2.6085241653599942</v>
      </c>
      <c r="X1111" s="43">
        <v>4.8400999999999996</v>
      </c>
      <c r="Y1111" s="114" t="s">
        <v>2892</v>
      </c>
      <c r="Z1111" s="44">
        <v>5</v>
      </c>
      <c r="AA1111" s="115" t="s">
        <v>3107</v>
      </c>
      <c r="AB1111" s="44">
        <v>1</v>
      </c>
      <c r="AC1111" s="45"/>
    </row>
    <row r="1112" spans="1:29" ht="12" customHeight="1" x14ac:dyDescent="0.2">
      <c r="A1112" s="37">
        <v>1111</v>
      </c>
      <c r="B1112" s="38" t="s">
        <v>21</v>
      </c>
      <c r="C1112" s="39" t="s">
        <v>1929</v>
      </c>
      <c r="D1112" s="40">
        <v>44101</v>
      </c>
      <c r="E1112" s="38">
        <v>1</v>
      </c>
      <c r="F1112" s="38"/>
      <c r="G1112" s="38" t="s">
        <v>2</v>
      </c>
      <c r="H1112" s="38" t="s">
        <v>2</v>
      </c>
      <c r="I1112" s="65">
        <v>29700</v>
      </c>
      <c r="J1112" s="65">
        <v>37140</v>
      </c>
      <c r="K1112" s="65">
        <v>0</v>
      </c>
      <c r="L1112" s="41">
        <f>SUM(Data[[#This Row],[CHELTUIELI DE PERSONAL LEI]:[CHELTUIELI DE CAPITAL (ACTIVE NEFINANCIARE ) LEI]])</f>
        <v>66840</v>
      </c>
      <c r="M1112" s="41">
        <f>Data[[#This Row],[TOTAL CHELTUIELI LEI]]/Data[[#This Row],[CURS VALUTAR EURO BNR 22 07 2020]]</f>
        <v>13809.632032396026</v>
      </c>
      <c r="N1112" s="49">
        <v>75983</v>
      </c>
      <c r="O1112" s="54"/>
      <c r="P1112" s="54">
        <v>26588</v>
      </c>
      <c r="Q1112" s="54"/>
      <c r="R1112" s="54">
        <f>Data[[#This Row],[PERSOANE ÎNSCRISE ÎN LISTELE ELECTORALE (TURUL 1)            ]]+Data[[#This Row],[PERSOANE ÎNSCRISE ÎN LISTELE ELECTORALE (TURUL AL 2-LEA)]]</f>
        <v>75983</v>
      </c>
      <c r="S1112" s="54">
        <f>Data[[#This Row],[PERSOANE CARE AU PARTICIPAT LA VOT (TURUL 1)]]+Data[[#This Row],[PERSOANE CARE AU PARTICIPAT LA VOT  (TURUL AL 2-LEA)]]</f>
        <v>26588</v>
      </c>
      <c r="T1112" s="41">
        <f>Data[[#This Row],[TOTAL CHELTUIELI LEI]]/Data[[#This Row],[NUMĂRUL PERSOANELOR ÎNSCRISE ÎN LISTELE ELECTORALE]]</f>
        <v>0.87967045260123977</v>
      </c>
      <c r="U1112" s="41">
        <f>Data[[#This Row],[TOTAL CHELTUIELI EURO]]/Data[[#This Row],[NUMĂRUL PERSOANELOR ÎNSCRISE ÎN LISTELE ELECTORALE]]</f>
        <v>0.18174633842301602</v>
      </c>
      <c r="V1112" s="41">
        <f>Data[[#This Row],[TOTAL CHELTUIELI LEI]]/Data[[#This Row],[NUMĂRUL PERSOANELOR CARE AU PARTICIPAT LA VOT]]</f>
        <v>2.5139160523544457</v>
      </c>
      <c r="W1112" s="41">
        <f>Data[[#This Row],[TOTAL CHELTUIELI EURO]]/Data[[#This Row],[NUMĂRUL PERSOANELOR CARE AU PARTICIPAT LA VOT]]</f>
        <v>0.51939341177960086</v>
      </c>
      <c r="X1112" s="43">
        <v>4.8400999999999996</v>
      </c>
      <c r="Y1112" s="114" t="s">
        <v>2890</v>
      </c>
      <c r="Z1112" s="44">
        <v>0</v>
      </c>
      <c r="AA1112" s="115" t="s">
        <v>3105</v>
      </c>
      <c r="AB1112" s="44">
        <v>0</v>
      </c>
      <c r="AC1112" s="45"/>
    </row>
    <row r="1113" spans="1:29" ht="12" customHeight="1" x14ac:dyDescent="0.2">
      <c r="A1113" s="37">
        <v>1112</v>
      </c>
      <c r="B1113" s="38" t="s">
        <v>21</v>
      </c>
      <c r="C1113" s="39" t="s">
        <v>3030</v>
      </c>
      <c r="D1113" s="40">
        <v>44101</v>
      </c>
      <c r="E1113" s="38">
        <v>1</v>
      </c>
      <c r="F1113" s="38"/>
      <c r="G1113" s="38" t="s">
        <v>2</v>
      </c>
      <c r="H1113" s="38" t="s">
        <v>2</v>
      </c>
      <c r="I1113" s="65">
        <v>3120</v>
      </c>
      <c r="J1113" s="65">
        <v>12302</v>
      </c>
      <c r="K1113" s="65">
        <v>0</v>
      </c>
      <c r="L1113" s="41">
        <f>SUM(Data[[#This Row],[CHELTUIELI DE PERSONAL LEI]:[CHELTUIELI DE CAPITAL (ACTIVE NEFINANCIARE ) LEI]])</f>
        <v>15422</v>
      </c>
      <c r="M1113" s="41">
        <f>Data[[#This Row],[TOTAL CHELTUIELI LEI]]/Data[[#This Row],[CURS VALUTAR EURO BNR 22 07 2020]]</f>
        <v>3186.2978037643852</v>
      </c>
      <c r="N1113" s="49">
        <v>12613</v>
      </c>
      <c r="O1113" s="54"/>
      <c r="P1113" s="54">
        <v>5548</v>
      </c>
      <c r="Q1113" s="54"/>
      <c r="R1113" s="54">
        <f>Data[[#This Row],[PERSOANE ÎNSCRISE ÎN LISTELE ELECTORALE (TURUL 1)            ]]+Data[[#This Row],[PERSOANE ÎNSCRISE ÎN LISTELE ELECTORALE (TURUL AL 2-LEA)]]</f>
        <v>12613</v>
      </c>
      <c r="S1113" s="54">
        <f>Data[[#This Row],[PERSOANE CARE AU PARTICIPAT LA VOT (TURUL 1)]]+Data[[#This Row],[PERSOANE CARE AU PARTICIPAT LA VOT  (TURUL AL 2-LEA)]]</f>
        <v>5548</v>
      </c>
      <c r="T1113" s="41">
        <f>Data[[#This Row],[TOTAL CHELTUIELI LEI]]/Data[[#This Row],[NUMĂRUL PERSOANELOR ÎNSCRISE ÎN LISTELE ELECTORALE]]</f>
        <v>1.2227067311504003</v>
      </c>
      <c r="U1113" s="41">
        <f>Data[[#This Row],[TOTAL CHELTUIELI EURO]]/Data[[#This Row],[NUMĂRUL PERSOANELOR ÎNSCRISE ÎN LISTELE ELECTORALE]]</f>
        <v>0.25262013825135854</v>
      </c>
      <c r="V1113" s="41">
        <f>Data[[#This Row],[TOTAL CHELTUIELI LEI]]/Data[[#This Row],[NUMĂRUL PERSOANELOR CARE AU PARTICIPAT LA VOT]]</f>
        <v>2.779740447007931</v>
      </c>
      <c r="W1113" s="41">
        <f>Data[[#This Row],[TOTAL CHELTUIELI EURO]]/Data[[#This Row],[NUMĂRUL PERSOANELOR CARE AU PARTICIPAT LA VOT]]</f>
        <v>0.57431467263236935</v>
      </c>
      <c r="X1113" s="43">
        <v>4.8400999999999996</v>
      </c>
      <c r="Y1113" s="114" t="s">
        <v>2894</v>
      </c>
      <c r="Z1113" s="44">
        <v>1</v>
      </c>
      <c r="AA1113" s="115" t="s">
        <v>3105</v>
      </c>
      <c r="AB1113" s="44">
        <v>0</v>
      </c>
      <c r="AC1113" s="45"/>
    </row>
    <row r="1114" spans="1:29" ht="12" customHeight="1" x14ac:dyDescent="0.2">
      <c r="A1114" s="37">
        <v>1113</v>
      </c>
      <c r="B1114" s="38" t="s">
        <v>21</v>
      </c>
      <c r="C1114" s="39" t="s">
        <v>3031</v>
      </c>
      <c r="D1114" s="40">
        <v>44101</v>
      </c>
      <c r="E1114" s="38">
        <v>1</v>
      </c>
      <c r="F1114" s="38"/>
      <c r="G1114" s="38" t="s">
        <v>2</v>
      </c>
      <c r="H1114" s="38" t="s">
        <v>2</v>
      </c>
      <c r="I1114" s="65">
        <v>8720</v>
      </c>
      <c r="J1114" s="65">
        <v>13635.51</v>
      </c>
      <c r="K1114" s="65">
        <v>0</v>
      </c>
      <c r="L1114" s="41">
        <f>SUM(Data[[#This Row],[CHELTUIELI DE PERSONAL LEI]:[CHELTUIELI DE CAPITAL (ACTIVE NEFINANCIARE ) LEI]])</f>
        <v>22355.510000000002</v>
      </c>
      <c r="M1114" s="41">
        <f>Data[[#This Row],[TOTAL CHELTUIELI LEI]]/Data[[#This Row],[CURS VALUTAR EURO BNR 22 07 2020]]</f>
        <v>4618.8115948017612</v>
      </c>
      <c r="N1114" s="49">
        <v>6368</v>
      </c>
      <c r="O1114" s="54"/>
      <c r="P1114" s="54">
        <v>2802</v>
      </c>
      <c r="Q1114" s="54"/>
      <c r="R1114" s="54">
        <f>Data[[#This Row],[PERSOANE ÎNSCRISE ÎN LISTELE ELECTORALE (TURUL 1)            ]]+Data[[#This Row],[PERSOANE ÎNSCRISE ÎN LISTELE ELECTORALE (TURUL AL 2-LEA)]]</f>
        <v>6368</v>
      </c>
      <c r="S1114" s="54">
        <f>Data[[#This Row],[PERSOANE CARE AU PARTICIPAT LA VOT (TURUL 1)]]+Data[[#This Row],[PERSOANE CARE AU PARTICIPAT LA VOT  (TURUL AL 2-LEA)]]</f>
        <v>2802</v>
      </c>
      <c r="T1114" s="41">
        <f>Data[[#This Row],[TOTAL CHELTUIELI LEI]]/Data[[#This Row],[NUMĂRUL PERSOANELOR ÎNSCRISE ÎN LISTELE ELECTORALE]]</f>
        <v>3.5106014447236182</v>
      </c>
      <c r="U1114" s="41">
        <f>Data[[#This Row],[TOTAL CHELTUIELI EURO]]/Data[[#This Row],[NUMĂRUL PERSOANELOR ÎNSCRISE ÎN LISTELE ELECTORALE]]</f>
        <v>0.7253158911434926</v>
      </c>
      <c r="V1114" s="41">
        <f>Data[[#This Row],[TOTAL CHELTUIELI LEI]]/Data[[#This Row],[NUMĂRUL PERSOANELOR CARE AU PARTICIPAT LA VOT]]</f>
        <v>7.9784118486795155</v>
      </c>
      <c r="W1114" s="41">
        <f>Data[[#This Row],[TOTAL CHELTUIELI EURO]]/Data[[#This Row],[NUMĂRUL PERSOANELOR CARE AU PARTICIPAT LA VOT]]</f>
        <v>1.648398142327538</v>
      </c>
      <c r="X1114" s="43">
        <v>4.8400999999999996</v>
      </c>
      <c r="Y1114" s="114" t="s">
        <v>2884</v>
      </c>
      <c r="Z1114" s="44">
        <v>3</v>
      </c>
      <c r="AA1114" s="115" t="s">
        <v>3105</v>
      </c>
      <c r="AB1114" s="44">
        <v>0</v>
      </c>
      <c r="AC1114" s="45"/>
    </row>
    <row r="1115" spans="1:29" ht="12" customHeight="1" x14ac:dyDescent="0.2">
      <c r="A1115" s="37">
        <v>1114</v>
      </c>
      <c r="B1115" s="38" t="s">
        <v>21</v>
      </c>
      <c r="C1115" s="39" t="s">
        <v>3032</v>
      </c>
      <c r="D1115" s="40">
        <v>44101</v>
      </c>
      <c r="E1115" s="38">
        <v>1</v>
      </c>
      <c r="F1115" s="38"/>
      <c r="G1115" s="38" t="s">
        <v>2</v>
      </c>
      <c r="H1115" s="38" t="s">
        <v>2</v>
      </c>
      <c r="I1115" s="65">
        <v>15754</v>
      </c>
      <c r="J1115" s="65">
        <v>5164</v>
      </c>
      <c r="K1115" s="65">
        <v>0</v>
      </c>
      <c r="L1115" s="41">
        <f>SUM(Data[[#This Row],[CHELTUIELI DE PERSONAL LEI]:[CHELTUIELI DE CAPITAL (ACTIVE NEFINANCIARE ) LEI]])</f>
        <v>20918</v>
      </c>
      <c r="M1115" s="41">
        <f>Data[[#This Row],[TOTAL CHELTUIELI LEI]]/Data[[#This Row],[CURS VALUTAR EURO BNR 22 07 2020]]</f>
        <v>4321.8115328195699</v>
      </c>
      <c r="N1115" s="49">
        <v>4985</v>
      </c>
      <c r="O1115" s="54"/>
      <c r="P1115" s="54">
        <v>3110</v>
      </c>
      <c r="Q1115" s="54"/>
      <c r="R1115" s="54">
        <f>Data[[#This Row],[PERSOANE ÎNSCRISE ÎN LISTELE ELECTORALE (TURUL 1)            ]]+Data[[#This Row],[PERSOANE ÎNSCRISE ÎN LISTELE ELECTORALE (TURUL AL 2-LEA)]]</f>
        <v>4985</v>
      </c>
      <c r="S1115" s="54">
        <f>Data[[#This Row],[PERSOANE CARE AU PARTICIPAT LA VOT (TURUL 1)]]+Data[[#This Row],[PERSOANE CARE AU PARTICIPAT LA VOT  (TURUL AL 2-LEA)]]</f>
        <v>3110</v>
      </c>
      <c r="T1115" s="41">
        <f>Data[[#This Row],[TOTAL CHELTUIELI LEI]]/Data[[#This Row],[NUMĂRUL PERSOANELOR ÎNSCRISE ÎN LISTELE ELECTORALE]]</f>
        <v>4.1961885656970912</v>
      </c>
      <c r="U1115" s="41">
        <f>Data[[#This Row],[TOTAL CHELTUIELI EURO]]/Data[[#This Row],[NUMĂRUL PERSOANELOR ÎNSCRISE ÎN LISTELE ELECTORALE]]</f>
        <v>0.86696319615237105</v>
      </c>
      <c r="V1115" s="41">
        <f>Data[[#This Row],[TOTAL CHELTUIELI LEI]]/Data[[#This Row],[NUMĂRUL PERSOANELOR CARE AU PARTICIPAT LA VOT]]</f>
        <v>6.7260450160771708</v>
      </c>
      <c r="W1115" s="41">
        <f>Data[[#This Row],[TOTAL CHELTUIELI EURO]]/Data[[#This Row],[NUMĂRUL PERSOANELOR CARE AU PARTICIPAT LA VOT]]</f>
        <v>1.3896500105529164</v>
      </c>
      <c r="X1115" s="43">
        <v>4.8400999999999996</v>
      </c>
      <c r="Y1115" s="114" t="s">
        <v>2895</v>
      </c>
      <c r="Z1115" s="44">
        <v>4</v>
      </c>
      <c r="AA1115" s="115" t="s">
        <v>3105</v>
      </c>
      <c r="AB1115" s="44">
        <v>0</v>
      </c>
      <c r="AC1115" s="45"/>
    </row>
    <row r="1116" spans="1:29" ht="12" customHeight="1" x14ac:dyDescent="0.2">
      <c r="A1116" s="37">
        <v>1115</v>
      </c>
      <c r="B1116" s="38" t="s">
        <v>21</v>
      </c>
      <c r="C1116" s="39" t="s">
        <v>3033</v>
      </c>
      <c r="D1116" s="40">
        <v>44101</v>
      </c>
      <c r="E1116" s="38">
        <v>1</v>
      </c>
      <c r="F1116" s="38"/>
      <c r="G1116" s="38" t="s">
        <v>2</v>
      </c>
      <c r="H1116" s="38" t="s">
        <v>2</v>
      </c>
      <c r="I1116" s="65">
        <v>0</v>
      </c>
      <c r="J1116" s="65">
        <v>39440.720000000001</v>
      </c>
      <c r="K1116" s="65">
        <v>0</v>
      </c>
      <c r="L1116" s="41">
        <f>SUM(Data[[#This Row],[CHELTUIELI DE PERSONAL LEI]:[CHELTUIELI DE CAPITAL (ACTIVE NEFINANCIARE ) LEI]])</f>
        <v>39440.720000000001</v>
      </c>
      <c r="M1116" s="41">
        <f>Data[[#This Row],[TOTAL CHELTUIELI LEI]]/Data[[#This Row],[CURS VALUTAR EURO BNR 22 07 2020]]</f>
        <v>8148.740728497346</v>
      </c>
      <c r="N1116" s="49">
        <v>8340</v>
      </c>
      <c r="O1116" s="54"/>
      <c r="P1116" s="54">
        <v>4229</v>
      </c>
      <c r="Q1116" s="54"/>
      <c r="R1116" s="54">
        <f>Data[[#This Row],[PERSOANE ÎNSCRISE ÎN LISTELE ELECTORALE (TURUL 1)            ]]+Data[[#This Row],[PERSOANE ÎNSCRISE ÎN LISTELE ELECTORALE (TURUL AL 2-LEA)]]</f>
        <v>8340</v>
      </c>
      <c r="S1116" s="54">
        <f>Data[[#This Row],[PERSOANE CARE AU PARTICIPAT LA VOT (TURUL 1)]]+Data[[#This Row],[PERSOANE CARE AU PARTICIPAT LA VOT  (TURUL AL 2-LEA)]]</f>
        <v>4229</v>
      </c>
      <c r="T1116" s="41">
        <f>Data[[#This Row],[TOTAL CHELTUIELI LEI]]/Data[[#This Row],[NUMĂRUL PERSOANELOR ÎNSCRISE ÎN LISTELE ELECTORALE]]</f>
        <v>4.7291031175059954</v>
      </c>
      <c r="U1116" s="41">
        <f>Data[[#This Row],[TOTAL CHELTUIELI EURO]]/Data[[#This Row],[NUMĂRUL PERSOANELOR ÎNSCRISE ÎN LISTELE ELECTORALE]]</f>
        <v>0.97706723363277526</v>
      </c>
      <c r="V1116" s="41">
        <f>Data[[#This Row],[TOTAL CHELTUIELI LEI]]/Data[[#This Row],[NUMĂRUL PERSOANELOR CARE AU PARTICIPAT LA VOT]]</f>
        <v>9.3262520690470563</v>
      </c>
      <c r="W1116" s="41">
        <f>Data[[#This Row],[TOTAL CHELTUIELI EURO]]/Data[[#This Row],[NUMĂRUL PERSOANELOR CARE AU PARTICIPAT LA VOT]]</f>
        <v>1.9268717731135838</v>
      </c>
      <c r="X1116" s="43">
        <v>4.8400999999999996</v>
      </c>
      <c r="Y1116" s="114" t="s">
        <v>2895</v>
      </c>
      <c r="Z1116" s="44">
        <v>4</v>
      </c>
      <c r="AA1116" s="115" t="s">
        <v>3105</v>
      </c>
      <c r="AB1116" s="44">
        <v>0</v>
      </c>
      <c r="AC1116" s="45"/>
    </row>
    <row r="1117" spans="1:29" ht="12" customHeight="1" x14ac:dyDescent="0.2">
      <c r="A1117" s="37">
        <v>1116</v>
      </c>
      <c r="B1117" s="38" t="s">
        <v>21</v>
      </c>
      <c r="C1117" s="39" t="s">
        <v>3034</v>
      </c>
      <c r="D1117" s="40">
        <v>44101</v>
      </c>
      <c r="E1117" s="38">
        <v>1</v>
      </c>
      <c r="F1117" s="38"/>
      <c r="G1117" s="38" t="s">
        <v>2</v>
      </c>
      <c r="H1117" s="38" t="s">
        <v>2</v>
      </c>
      <c r="I1117" s="65">
        <v>0</v>
      </c>
      <c r="J1117" s="65">
        <v>47819.61</v>
      </c>
      <c r="K1117" s="65">
        <v>0</v>
      </c>
      <c r="L1117" s="41">
        <f>SUM(Data[[#This Row],[CHELTUIELI DE PERSONAL LEI]:[CHELTUIELI DE CAPITAL (ACTIVE NEFINANCIARE ) LEI]])</f>
        <v>47819.61</v>
      </c>
      <c r="M1117" s="41">
        <f>Data[[#This Row],[TOTAL CHELTUIELI LEI]]/Data[[#This Row],[CURS VALUTAR EURO BNR 22 07 2020]]</f>
        <v>9879.8805809797323</v>
      </c>
      <c r="N1117" s="49">
        <v>12551</v>
      </c>
      <c r="O1117" s="54"/>
      <c r="P1117" s="54">
        <v>5918</v>
      </c>
      <c r="Q1117" s="54"/>
      <c r="R1117" s="54">
        <f>Data[[#This Row],[PERSOANE ÎNSCRISE ÎN LISTELE ELECTORALE (TURUL 1)            ]]+Data[[#This Row],[PERSOANE ÎNSCRISE ÎN LISTELE ELECTORALE (TURUL AL 2-LEA)]]</f>
        <v>12551</v>
      </c>
      <c r="S1117" s="54">
        <f>Data[[#This Row],[PERSOANE CARE AU PARTICIPAT LA VOT (TURUL 1)]]+Data[[#This Row],[PERSOANE CARE AU PARTICIPAT LA VOT  (TURUL AL 2-LEA)]]</f>
        <v>5918</v>
      </c>
      <c r="T1117" s="41">
        <f>Data[[#This Row],[TOTAL CHELTUIELI LEI]]/Data[[#This Row],[NUMĂRUL PERSOANELOR ÎNSCRISE ÎN LISTELE ELECTORALE]]</f>
        <v>3.8100239024778904</v>
      </c>
      <c r="U1117" s="41">
        <f>Data[[#This Row],[TOTAL CHELTUIELI EURO]]/Data[[#This Row],[NUMĂRUL PERSOANELOR ÎNSCRISE ÎN LISTELE ELECTORALE]]</f>
        <v>0.78717875714920982</v>
      </c>
      <c r="V1117" s="41">
        <f>Data[[#This Row],[TOTAL CHELTUIELI LEI]]/Data[[#This Row],[NUMĂRUL PERSOANELOR CARE AU PARTICIPAT LA VOT]]</f>
        <v>8.0803666779317336</v>
      </c>
      <c r="W1117" s="41">
        <f>Data[[#This Row],[TOTAL CHELTUIELI EURO]]/Data[[#This Row],[NUMĂRUL PERSOANELOR CARE AU PARTICIPAT LA VOT]]</f>
        <v>1.6694627544744394</v>
      </c>
      <c r="X1117" s="43">
        <v>4.8400999999999996</v>
      </c>
      <c r="Y1117" s="114" t="s">
        <v>2884</v>
      </c>
      <c r="Z1117" s="44">
        <v>3</v>
      </c>
      <c r="AA1117" s="115" t="s">
        <v>3105</v>
      </c>
      <c r="AB1117" s="44">
        <v>0</v>
      </c>
      <c r="AC1117" s="45"/>
    </row>
    <row r="1118" spans="1:29" ht="12" customHeight="1" x14ac:dyDescent="0.2">
      <c r="A1118" s="37">
        <v>1117</v>
      </c>
      <c r="B1118" s="38" t="s">
        <v>21</v>
      </c>
      <c r="C1118" s="39" t="s">
        <v>1120</v>
      </c>
      <c r="D1118" s="40">
        <v>44101</v>
      </c>
      <c r="E1118" s="38">
        <v>1</v>
      </c>
      <c r="F1118" s="38"/>
      <c r="G1118" s="38" t="s">
        <v>2</v>
      </c>
      <c r="H1118" s="38" t="s">
        <v>2</v>
      </c>
      <c r="I1118" s="65">
        <v>0</v>
      </c>
      <c r="J1118" s="65">
        <v>21830</v>
      </c>
      <c r="K1118" s="65">
        <v>0</v>
      </c>
      <c r="L1118" s="41">
        <f>SUM(Data[[#This Row],[CHELTUIELI DE PERSONAL LEI]:[CHELTUIELI DE CAPITAL (ACTIVE NEFINANCIARE ) LEI]])</f>
        <v>21830</v>
      </c>
      <c r="M1118" s="41">
        <f>Data[[#This Row],[TOTAL CHELTUIELI LEI]]/Data[[#This Row],[CURS VALUTAR EURO BNR 22 07 2020]]</f>
        <v>4510.2373917894265</v>
      </c>
      <c r="N1118" s="49">
        <v>5338</v>
      </c>
      <c r="O1118" s="54"/>
      <c r="P1118" s="54">
        <v>3008</v>
      </c>
      <c r="Q1118" s="54"/>
      <c r="R1118" s="54">
        <f>Data[[#This Row],[PERSOANE ÎNSCRISE ÎN LISTELE ELECTORALE (TURUL 1)            ]]+Data[[#This Row],[PERSOANE ÎNSCRISE ÎN LISTELE ELECTORALE (TURUL AL 2-LEA)]]</f>
        <v>5338</v>
      </c>
      <c r="S1118" s="54">
        <f>Data[[#This Row],[PERSOANE CARE AU PARTICIPAT LA VOT (TURUL 1)]]+Data[[#This Row],[PERSOANE CARE AU PARTICIPAT LA VOT  (TURUL AL 2-LEA)]]</f>
        <v>3008</v>
      </c>
      <c r="T1118" s="41">
        <f>Data[[#This Row],[TOTAL CHELTUIELI LEI]]/Data[[#This Row],[NUMĂRUL PERSOANELOR ÎNSCRISE ÎN LISTELE ELECTORALE]]</f>
        <v>4.089546646684151</v>
      </c>
      <c r="U1118" s="41">
        <f>Data[[#This Row],[TOTAL CHELTUIELI EURO]]/Data[[#This Row],[NUMĂRUL PERSOANELOR ÎNSCRISE ÎN LISTELE ELECTORALE]]</f>
        <v>0.84493019703810912</v>
      </c>
      <c r="V1118" s="41">
        <f>Data[[#This Row],[TOTAL CHELTUIELI LEI]]/Data[[#This Row],[NUMĂRUL PERSOANELOR CARE AU PARTICIPAT LA VOT]]</f>
        <v>7.2573138297872344</v>
      </c>
      <c r="W1118" s="41">
        <f>Data[[#This Row],[TOTAL CHELTUIELI EURO]]/Data[[#This Row],[NUMĂRUL PERSOANELOR CARE AU PARTICIPAT LA VOT]]</f>
        <v>1.4994140265257403</v>
      </c>
      <c r="X1118" s="43">
        <v>4.8400999999999996</v>
      </c>
      <c r="Y1118" s="114" t="s">
        <v>2895</v>
      </c>
      <c r="Z1118" s="44">
        <v>4</v>
      </c>
      <c r="AA1118" s="115" t="s">
        <v>3105</v>
      </c>
      <c r="AB1118" s="44">
        <v>0</v>
      </c>
      <c r="AC1118" s="45"/>
    </row>
    <row r="1119" spans="1:29" ht="12" customHeight="1" x14ac:dyDescent="0.2">
      <c r="A1119" s="37">
        <v>1118</v>
      </c>
      <c r="B1119" s="38" t="s">
        <v>21</v>
      </c>
      <c r="C1119" s="39" t="s">
        <v>1930</v>
      </c>
      <c r="D1119" s="40">
        <v>44101</v>
      </c>
      <c r="E1119" s="38">
        <v>1</v>
      </c>
      <c r="F1119" s="38"/>
      <c r="G1119" s="38" t="s">
        <v>2</v>
      </c>
      <c r="H1119" s="38" t="s">
        <v>2</v>
      </c>
      <c r="I1119" s="65">
        <v>20527</v>
      </c>
      <c r="J1119" s="65">
        <v>18975</v>
      </c>
      <c r="K1119" s="65">
        <v>0</v>
      </c>
      <c r="L1119" s="41">
        <f>SUM(Data[[#This Row],[CHELTUIELI DE PERSONAL LEI]:[CHELTUIELI DE CAPITAL (ACTIVE NEFINANCIARE ) LEI]])</f>
        <v>39502</v>
      </c>
      <c r="M1119" s="41">
        <f>Data[[#This Row],[TOTAL CHELTUIELI LEI]]/Data[[#This Row],[CURS VALUTAR EURO BNR 22 07 2020]]</f>
        <v>8161.4016239333905</v>
      </c>
      <c r="N1119" s="49">
        <v>6756</v>
      </c>
      <c r="O1119" s="54"/>
      <c r="P1119" s="54">
        <v>4058</v>
      </c>
      <c r="Q1119" s="54"/>
      <c r="R1119" s="54">
        <f>Data[[#This Row],[PERSOANE ÎNSCRISE ÎN LISTELE ELECTORALE (TURUL 1)            ]]+Data[[#This Row],[PERSOANE ÎNSCRISE ÎN LISTELE ELECTORALE (TURUL AL 2-LEA)]]</f>
        <v>6756</v>
      </c>
      <c r="S1119" s="54">
        <f>Data[[#This Row],[PERSOANE CARE AU PARTICIPAT LA VOT (TURUL 1)]]+Data[[#This Row],[PERSOANE CARE AU PARTICIPAT LA VOT  (TURUL AL 2-LEA)]]</f>
        <v>4058</v>
      </c>
      <c r="T1119" s="41">
        <f>Data[[#This Row],[TOTAL CHELTUIELI LEI]]/Data[[#This Row],[NUMĂRUL PERSOANELOR ÎNSCRISE ÎN LISTELE ELECTORALE]]</f>
        <v>5.8469508584961511</v>
      </c>
      <c r="U1119" s="41">
        <f>Data[[#This Row],[TOTAL CHELTUIELI EURO]]/Data[[#This Row],[NUMĂRUL PERSOANELOR ÎNSCRISE ÎN LISTELE ELECTORALE]]</f>
        <v>1.2080227388888973</v>
      </c>
      <c r="V1119" s="41">
        <f>Data[[#This Row],[TOTAL CHELTUIELI LEI]]/Data[[#This Row],[NUMĂRUL PERSOANELOR CARE AU PARTICIPAT LA VOT]]</f>
        <v>9.7343518974864462</v>
      </c>
      <c r="W1119" s="41">
        <f>Data[[#This Row],[TOTAL CHELTUIELI EURO]]/Data[[#This Row],[NUMĂRUL PERSOANELOR CARE AU PARTICIPAT LA VOT]]</f>
        <v>2.0111881774108897</v>
      </c>
      <c r="X1119" s="43">
        <v>4.8400999999999996</v>
      </c>
      <c r="Y1119" s="114" t="s">
        <v>2892</v>
      </c>
      <c r="Z1119" s="44">
        <v>5</v>
      </c>
      <c r="AA1119" s="115" t="s">
        <v>3107</v>
      </c>
      <c r="AB1119" s="44">
        <v>1</v>
      </c>
      <c r="AC1119" s="45"/>
    </row>
    <row r="1120" spans="1:29" ht="12" customHeight="1" x14ac:dyDescent="0.2">
      <c r="A1120" s="37">
        <v>1119</v>
      </c>
      <c r="B1120" s="38" t="s">
        <v>21</v>
      </c>
      <c r="C1120" s="39" t="s">
        <v>1931</v>
      </c>
      <c r="D1120" s="40">
        <v>44101</v>
      </c>
      <c r="E1120" s="38">
        <v>1</v>
      </c>
      <c r="F1120" s="38"/>
      <c r="G1120" s="38" t="s">
        <v>2</v>
      </c>
      <c r="H1120" s="38" t="s">
        <v>2</v>
      </c>
      <c r="I1120" s="65">
        <v>0</v>
      </c>
      <c r="J1120" s="65">
        <v>81</v>
      </c>
      <c r="K1120" s="65">
        <v>0</v>
      </c>
      <c r="L1120" s="41">
        <f>SUM(Data[[#This Row],[CHELTUIELI DE PERSONAL LEI]:[CHELTUIELI DE CAPITAL (ACTIVE NEFINANCIARE ) LEI]])</f>
        <v>81</v>
      </c>
      <c r="M1120" s="41">
        <f>Data[[#This Row],[TOTAL CHELTUIELI LEI]]/Data[[#This Row],[CURS VALUTAR EURO BNR 22 07 2020]]</f>
        <v>16.735191421664844</v>
      </c>
      <c r="N1120" s="49">
        <v>1790</v>
      </c>
      <c r="O1120" s="54"/>
      <c r="P1120" s="54">
        <v>1063</v>
      </c>
      <c r="Q1120" s="54"/>
      <c r="R1120" s="54">
        <f>Data[[#This Row],[PERSOANE ÎNSCRISE ÎN LISTELE ELECTORALE (TURUL 1)            ]]+Data[[#This Row],[PERSOANE ÎNSCRISE ÎN LISTELE ELECTORALE (TURUL AL 2-LEA)]]</f>
        <v>1790</v>
      </c>
      <c r="S1120" s="54">
        <f>Data[[#This Row],[PERSOANE CARE AU PARTICIPAT LA VOT (TURUL 1)]]+Data[[#This Row],[PERSOANE CARE AU PARTICIPAT LA VOT  (TURUL AL 2-LEA)]]</f>
        <v>1063</v>
      </c>
      <c r="T1120" s="41">
        <f>Data[[#This Row],[TOTAL CHELTUIELI LEI]]/Data[[#This Row],[NUMĂRUL PERSOANELOR ÎNSCRISE ÎN LISTELE ELECTORALE]]</f>
        <v>4.5251396648044694E-2</v>
      </c>
      <c r="U1120" s="41">
        <f>Data[[#This Row],[TOTAL CHELTUIELI EURO]]/Data[[#This Row],[NUMĂRUL PERSOANELOR ÎNSCRISE ÎN LISTELE ELECTORALE]]</f>
        <v>9.3492689506507499E-3</v>
      </c>
      <c r="V1120" s="41">
        <f>Data[[#This Row],[TOTAL CHELTUIELI LEI]]/Data[[#This Row],[NUMĂRUL PERSOANELOR CARE AU PARTICIPAT LA VOT]]</f>
        <v>7.61994355597366E-2</v>
      </c>
      <c r="W1120" s="41">
        <f>Data[[#This Row],[TOTAL CHELTUIELI EURO]]/Data[[#This Row],[NUMĂRUL PERSOANELOR CARE AU PARTICIPAT LA VOT]]</f>
        <v>1.5743359756975394E-2</v>
      </c>
      <c r="X1120" s="43">
        <v>4.8400999999999996</v>
      </c>
      <c r="Y1120" s="114" t="s">
        <v>2890</v>
      </c>
      <c r="Z1120" s="44">
        <v>0</v>
      </c>
      <c r="AA1120" s="115" t="s">
        <v>3105</v>
      </c>
      <c r="AB1120" s="44">
        <v>0</v>
      </c>
      <c r="AC1120" s="45"/>
    </row>
    <row r="1121" spans="1:29" ht="12" customHeight="1" x14ac:dyDescent="0.2">
      <c r="A1121" s="37">
        <v>1120</v>
      </c>
      <c r="B1121" s="38" t="s">
        <v>21</v>
      </c>
      <c r="C1121" s="39" t="s">
        <v>1932</v>
      </c>
      <c r="D1121" s="40">
        <v>44101</v>
      </c>
      <c r="E1121" s="38">
        <v>1</v>
      </c>
      <c r="F1121" s="38"/>
      <c r="G1121" s="38" t="s">
        <v>2</v>
      </c>
      <c r="H1121" s="38" t="s">
        <v>2</v>
      </c>
      <c r="I1121" s="65">
        <v>0</v>
      </c>
      <c r="J1121" s="65">
        <v>4822</v>
      </c>
      <c r="K1121" s="65">
        <v>0</v>
      </c>
      <c r="L1121" s="41">
        <f>SUM(Data[[#This Row],[CHELTUIELI DE PERSONAL LEI]:[CHELTUIELI DE CAPITAL (ACTIVE NEFINANCIARE ) LEI]])</f>
        <v>4822</v>
      </c>
      <c r="M1121" s="41">
        <f>Data[[#This Row],[TOTAL CHELTUIELI LEI]]/Data[[#This Row],[CURS VALUTAR EURO BNR 22 07 2020]]</f>
        <v>996.26040784281327</v>
      </c>
      <c r="N1121" s="49">
        <v>3697</v>
      </c>
      <c r="O1121" s="54"/>
      <c r="P1121" s="54">
        <v>1807</v>
      </c>
      <c r="Q1121" s="54"/>
      <c r="R1121" s="54">
        <f>Data[[#This Row],[PERSOANE ÎNSCRISE ÎN LISTELE ELECTORALE (TURUL 1)            ]]+Data[[#This Row],[PERSOANE ÎNSCRISE ÎN LISTELE ELECTORALE (TURUL AL 2-LEA)]]</f>
        <v>3697</v>
      </c>
      <c r="S1121" s="54">
        <f>Data[[#This Row],[PERSOANE CARE AU PARTICIPAT LA VOT (TURUL 1)]]+Data[[#This Row],[PERSOANE CARE AU PARTICIPAT LA VOT  (TURUL AL 2-LEA)]]</f>
        <v>1807</v>
      </c>
      <c r="T1121" s="41">
        <f>Data[[#This Row],[TOTAL CHELTUIELI LEI]]/Data[[#This Row],[NUMĂRUL PERSOANELOR ÎNSCRISE ÎN LISTELE ELECTORALE]]</f>
        <v>1.3043007844197998</v>
      </c>
      <c r="U1121" s="41">
        <f>Data[[#This Row],[TOTAL CHELTUIELI EURO]]/Data[[#This Row],[NUMĂRUL PERSOANELOR ÎNSCRISE ÎN LISTELE ELECTORALE]]</f>
        <v>0.26947806541596248</v>
      </c>
      <c r="V1121" s="41">
        <f>Data[[#This Row],[TOTAL CHELTUIELI LEI]]/Data[[#This Row],[NUMĂRUL PERSOANELOR CARE AU PARTICIPAT LA VOT]]</f>
        <v>2.6685113447703377</v>
      </c>
      <c r="W1121" s="41">
        <f>Data[[#This Row],[TOTAL CHELTUIELI EURO]]/Data[[#This Row],[NUMĂRUL PERSOANELOR CARE AU PARTICIPAT LA VOT]]</f>
        <v>0.55133392797056624</v>
      </c>
      <c r="X1121" s="43">
        <v>4.8400999999999996</v>
      </c>
      <c r="Y1121" s="114" t="s">
        <v>2894</v>
      </c>
      <c r="Z1121" s="44">
        <v>1</v>
      </c>
      <c r="AA1121" s="115" t="s">
        <v>3105</v>
      </c>
      <c r="AB1121" s="44">
        <v>0</v>
      </c>
      <c r="AC1121" s="45"/>
    </row>
    <row r="1122" spans="1:29" ht="12" customHeight="1" x14ac:dyDescent="0.2">
      <c r="A1122" s="37">
        <v>1121</v>
      </c>
      <c r="B1122" s="38" t="s">
        <v>21</v>
      </c>
      <c r="C1122" s="39" t="s">
        <v>1933</v>
      </c>
      <c r="D1122" s="40">
        <v>44101</v>
      </c>
      <c r="E1122" s="38">
        <v>1</v>
      </c>
      <c r="F1122" s="38"/>
      <c r="G1122" s="38" t="s">
        <v>2</v>
      </c>
      <c r="H1122" s="38" t="s">
        <v>2</v>
      </c>
      <c r="I1122" s="65">
        <v>0</v>
      </c>
      <c r="J1122" s="65">
        <v>8140</v>
      </c>
      <c r="K1122" s="65">
        <v>0</v>
      </c>
      <c r="L1122" s="41">
        <f>SUM(Data[[#This Row],[CHELTUIELI DE PERSONAL LEI]:[CHELTUIELI DE CAPITAL (ACTIVE NEFINANCIARE ) LEI]])</f>
        <v>8140</v>
      </c>
      <c r="M1122" s="41">
        <f>Data[[#This Row],[TOTAL CHELTUIELI LEI]]/Data[[#This Row],[CURS VALUTAR EURO BNR 22 07 2020]]</f>
        <v>1681.7834342265658</v>
      </c>
      <c r="N1122" s="49">
        <v>1488</v>
      </c>
      <c r="O1122" s="54"/>
      <c r="P1122" s="54">
        <v>1169</v>
      </c>
      <c r="Q1122" s="54"/>
      <c r="R1122" s="54">
        <f>Data[[#This Row],[PERSOANE ÎNSCRISE ÎN LISTELE ELECTORALE (TURUL 1)            ]]+Data[[#This Row],[PERSOANE ÎNSCRISE ÎN LISTELE ELECTORALE (TURUL AL 2-LEA)]]</f>
        <v>1488</v>
      </c>
      <c r="S1122" s="54">
        <f>Data[[#This Row],[PERSOANE CARE AU PARTICIPAT LA VOT (TURUL 1)]]+Data[[#This Row],[PERSOANE CARE AU PARTICIPAT LA VOT  (TURUL AL 2-LEA)]]</f>
        <v>1169</v>
      </c>
      <c r="T1122" s="41">
        <f>Data[[#This Row],[TOTAL CHELTUIELI LEI]]/Data[[#This Row],[NUMĂRUL PERSOANELOR ÎNSCRISE ÎN LISTELE ELECTORALE]]</f>
        <v>5.470430107526882</v>
      </c>
      <c r="U1122" s="41">
        <f>Data[[#This Row],[TOTAL CHELTUIELI EURO]]/Data[[#This Row],[NUMĂRUL PERSOANELOR ÎNSCRISE ÎN LISTELE ELECTORALE]]</f>
        <v>1.1302308025716168</v>
      </c>
      <c r="V1122" s="41">
        <f>Data[[#This Row],[TOTAL CHELTUIELI LEI]]/Data[[#This Row],[NUMĂRUL PERSOANELOR CARE AU PARTICIPAT LA VOT]]</f>
        <v>6.9632164242942682</v>
      </c>
      <c r="W1122" s="41">
        <f>Data[[#This Row],[TOTAL CHELTUIELI EURO]]/Data[[#This Row],[NUMĂRUL PERSOANELOR CARE AU PARTICIPAT LA VOT]]</f>
        <v>1.4386513551980888</v>
      </c>
      <c r="X1122" s="43">
        <v>4.8400999999999996</v>
      </c>
      <c r="Y1122" s="114" t="s">
        <v>2892</v>
      </c>
      <c r="Z1122" s="44">
        <v>5</v>
      </c>
      <c r="AA1122" s="115" t="s">
        <v>3107</v>
      </c>
      <c r="AB1122" s="44">
        <v>1</v>
      </c>
      <c r="AC1122" s="45"/>
    </row>
    <row r="1123" spans="1:29" ht="12" customHeight="1" x14ac:dyDescent="0.2">
      <c r="A1123" s="37">
        <v>1122</v>
      </c>
      <c r="B1123" s="38" t="s">
        <v>21</v>
      </c>
      <c r="C1123" s="39" t="s">
        <v>1375</v>
      </c>
      <c r="D1123" s="40">
        <v>44101</v>
      </c>
      <c r="E1123" s="38">
        <v>1</v>
      </c>
      <c r="F1123" s="38"/>
      <c r="G1123" s="38" t="s">
        <v>2</v>
      </c>
      <c r="H1123" s="38" t="s">
        <v>2</v>
      </c>
      <c r="I1123" s="48">
        <v>0</v>
      </c>
      <c r="J1123" s="48">
        <v>8648.0499999999993</v>
      </c>
      <c r="K1123" s="48">
        <v>0</v>
      </c>
      <c r="L1123" s="41">
        <f>SUM(Data[[#This Row],[CHELTUIELI DE PERSONAL LEI]:[CHELTUIELI DE CAPITAL (ACTIVE NEFINANCIARE ) LEI]])</f>
        <v>8648.0499999999993</v>
      </c>
      <c r="M1123" s="41">
        <f>Data[[#This Row],[TOTAL CHELTUIELI LEI]]/Data[[#This Row],[CURS VALUTAR EURO BNR 22 07 2020]]</f>
        <v>1786.7502737546745</v>
      </c>
      <c r="N1123" s="49">
        <v>3270</v>
      </c>
      <c r="O1123" s="54"/>
      <c r="P1123" s="54">
        <v>1728</v>
      </c>
      <c r="Q1123" s="54"/>
      <c r="R1123" s="54">
        <f>Data[[#This Row],[PERSOANE ÎNSCRISE ÎN LISTELE ELECTORALE (TURUL 1)            ]]+Data[[#This Row],[PERSOANE ÎNSCRISE ÎN LISTELE ELECTORALE (TURUL AL 2-LEA)]]</f>
        <v>3270</v>
      </c>
      <c r="S1123" s="54">
        <f>Data[[#This Row],[PERSOANE CARE AU PARTICIPAT LA VOT (TURUL 1)]]+Data[[#This Row],[PERSOANE CARE AU PARTICIPAT LA VOT  (TURUL AL 2-LEA)]]</f>
        <v>1728</v>
      </c>
      <c r="T1123" s="41">
        <f>Data[[#This Row],[TOTAL CHELTUIELI LEI]]/Data[[#This Row],[NUMĂRUL PERSOANELOR ÎNSCRISE ÎN LISTELE ELECTORALE]]</f>
        <v>2.6446636085626909</v>
      </c>
      <c r="U1123" s="41">
        <f>Data[[#This Row],[TOTAL CHELTUIELI EURO]]/Data[[#This Row],[NUMĂRUL PERSOANELOR ÎNSCRISE ÎN LISTELE ELECTORALE]]</f>
        <v>0.54640681154577198</v>
      </c>
      <c r="V1123" s="41">
        <f>Data[[#This Row],[TOTAL CHELTUIELI LEI]]/Data[[#This Row],[NUMĂRUL PERSOANELOR CARE AU PARTICIPAT LA VOT]]</f>
        <v>5.0046585648148145</v>
      </c>
      <c r="W1123" s="41">
        <f>Data[[#This Row],[TOTAL CHELTUIELI EURO]]/Data[[#This Row],[NUMĂRUL PERSOANELOR CARE AU PARTICIPAT LA VOT]]</f>
        <v>1.0339990010154365</v>
      </c>
      <c r="X1123" s="43">
        <v>4.8400999999999996</v>
      </c>
      <c r="Y1123" s="114" t="s">
        <v>2891</v>
      </c>
      <c r="Z1123" s="44">
        <v>2</v>
      </c>
      <c r="AA1123" s="115" t="s">
        <v>3105</v>
      </c>
      <c r="AB1123" s="44">
        <v>0</v>
      </c>
      <c r="AC1123" s="45"/>
    </row>
    <row r="1124" spans="1:29" ht="12" customHeight="1" x14ac:dyDescent="0.2">
      <c r="A1124" s="37">
        <v>1123</v>
      </c>
      <c r="B1124" s="38" t="s">
        <v>21</v>
      </c>
      <c r="C1124" s="39" t="s">
        <v>1934</v>
      </c>
      <c r="D1124" s="40">
        <v>44101</v>
      </c>
      <c r="E1124" s="38">
        <v>1</v>
      </c>
      <c r="F1124" s="38"/>
      <c r="G1124" s="38" t="s">
        <v>2</v>
      </c>
      <c r="H1124" s="38" t="s">
        <v>2</v>
      </c>
      <c r="I1124" s="65">
        <v>24600</v>
      </c>
      <c r="J1124" s="65">
        <v>10169</v>
      </c>
      <c r="K1124" s="65">
        <v>0</v>
      </c>
      <c r="L1124" s="41">
        <f>SUM(Data[[#This Row],[CHELTUIELI DE PERSONAL LEI]:[CHELTUIELI DE CAPITAL (ACTIVE NEFINANCIARE ) LEI]])</f>
        <v>34769</v>
      </c>
      <c r="M1124" s="41">
        <f>Data[[#This Row],[TOTAL CHELTUIELI LEI]]/Data[[#This Row],[CURS VALUTAR EURO BNR 22 07 2020]]</f>
        <v>7183.5292659242587</v>
      </c>
      <c r="N1124" s="49">
        <v>3535</v>
      </c>
      <c r="O1124" s="54"/>
      <c r="P1124" s="54">
        <v>1866</v>
      </c>
      <c r="Q1124" s="54"/>
      <c r="R1124" s="54">
        <f>Data[[#This Row],[PERSOANE ÎNSCRISE ÎN LISTELE ELECTORALE (TURUL 1)            ]]+Data[[#This Row],[PERSOANE ÎNSCRISE ÎN LISTELE ELECTORALE (TURUL AL 2-LEA)]]</f>
        <v>3535</v>
      </c>
      <c r="S1124" s="54">
        <f>Data[[#This Row],[PERSOANE CARE AU PARTICIPAT LA VOT (TURUL 1)]]+Data[[#This Row],[PERSOANE CARE AU PARTICIPAT LA VOT  (TURUL AL 2-LEA)]]</f>
        <v>1866</v>
      </c>
      <c r="T1124" s="41">
        <f>Data[[#This Row],[TOTAL CHELTUIELI LEI]]/Data[[#This Row],[NUMĂRUL PERSOANELOR ÎNSCRISE ÎN LISTELE ELECTORALE]]</f>
        <v>9.8356435643564364</v>
      </c>
      <c r="U1124" s="41">
        <f>Data[[#This Row],[TOTAL CHELTUIELI EURO]]/Data[[#This Row],[NUMĂRUL PERSOANELOR ÎNSCRISE ÎN LISTELE ELECTORALE]]</f>
        <v>2.0321157753675414</v>
      </c>
      <c r="V1124" s="41">
        <f>Data[[#This Row],[TOTAL CHELTUIELI LEI]]/Data[[#This Row],[NUMĂRUL PERSOANELOR CARE AU PARTICIPAT LA VOT]]</f>
        <v>18.632904608788852</v>
      </c>
      <c r="W1124" s="41">
        <f>Data[[#This Row],[TOTAL CHELTUIELI EURO]]/Data[[#This Row],[NUMĂRUL PERSOANELOR CARE AU PARTICIPAT LA VOT]]</f>
        <v>3.8496941403666982</v>
      </c>
      <c r="X1124" s="43">
        <v>4.8400999999999996</v>
      </c>
      <c r="Y1124" s="114" t="s">
        <v>2887</v>
      </c>
      <c r="Z1124" s="44">
        <v>9</v>
      </c>
      <c r="AA1124" s="115" t="s">
        <v>3108</v>
      </c>
      <c r="AB1124" s="44">
        <v>2</v>
      </c>
      <c r="AC1124" s="45"/>
    </row>
    <row r="1125" spans="1:29" ht="12" customHeight="1" x14ac:dyDescent="0.2">
      <c r="A1125" s="37">
        <v>1124</v>
      </c>
      <c r="B1125" s="38" t="s">
        <v>21</v>
      </c>
      <c r="C1125" s="39" t="s">
        <v>1935</v>
      </c>
      <c r="D1125" s="40">
        <v>44101</v>
      </c>
      <c r="E1125" s="38">
        <v>1</v>
      </c>
      <c r="F1125" s="38"/>
      <c r="G1125" s="38" t="s">
        <v>2</v>
      </c>
      <c r="H1125" s="38" t="s">
        <v>2</v>
      </c>
      <c r="I1125" s="65">
        <v>0</v>
      </c>
      <c r="J1125" s="65">
        <v>9722.06</v>
      </c>
      <c r="K1125" s="65">
        <v>0</v>
      </c>
      <c r="L1125" s="41">
        <f>SUM(Data[[#This Row],[CHELTUIELI DE PERSONAL LEI]:[CHELTUIELI DE CAPITAL (ACTIVE NEFINANCIARE ) LEI]])</f>
        <v>9722.06</v>
      </c>
      <c r="M1125" s="41">
        <f>Data[[#This Row],[TOTAL CHELTUIELI LEI]]/Data[[#This Row],[CURS VALUTAR EURO BNR 22 07 2020]]</f>
        <v>2008.6485816408751</v>
      </c>
      <c r="N1125" s="49">
        <v>2872</v>
      </c>
      <c r="O1125" s="54"/>
      <c r="P1125" s="54">
        <v>2028</v>
      </c>
      <c r="Q1125" s="54"/>
      <c r="R1125" s="54">
        <f>Data[[#This Row],[PERSOANE ÎNSCRISE ÎN LISTELE ELECTORALE (TURUL 1)            ]]+Data[[#This Row],[PERSOANE ÎNSCRISE ÎN LISTELE ELECTORALE (TURUL AL 2-LEA)]]</f>
        <v>2872</v>
      </c>
      <c r="S1125" s="54">
        <f>Data[[#This Row],[PERSOANE CARE AU PARTICIPAT LA VOT (TURUL 1)]]+Data[[#This Row],[PERSOANE CARE AU PARTICIPAT LA VOT  (TURUL AL 2-LEA)]]</f>
        <v>2028</v>
      </c>
      <c r="T1125" s="41">
        <f>Data[[#This Row],[TOTAL CHELTUIELI LEI]]/Data[[#This Row],[NUMĂRUL PERSOANELOR ÎNSCRISE ÎN LISTELE ELECTORALE]]</f>
        <v>3.3851183844011139</v>
      </c>
      <c r="U1125" s="41">
        <f>Data[[#This Row],[TOTAL CHELTUIELI EURO]]/Data[[#This Row],[NUMĂRUL PERSOANELOR ÎNSCRISE ÎN LISTELE ELECTORALE]]</f>
        <v>0.69939017466604292</v>
      </c>
      <c r="V1125" s="41">
        <f>Data[[#This Row],[TOTAL CHELTUIELI LEI]]/Data[[#This Row],[NUMĂRUL PERSOANELOR CARE AU PARTICIPAT LA VOT]]</f>
        <v>4.7939151873767258</v>
      </c>
      <c r="W1125" s="41">
        <f>Data[[#This Row],[TOTAL CHELTUIELI EURO]]/Data[[#This Row],[NUMĂRUL PERSOANELOR CARE AU PARTICIPAT LA VOT]]</f>
        <v>0.99045788049352812</v>
      </c>
      <c r="X1125" s="43">
        <v>4.8400999999999996</v>
      </c>
      <c r="Y1125" s="114" t="s">
        <v>2884</v>
      </c>
      <c r="Z1125" s="44">
        <v>3</v>
      </c>
      <c r="AA1125" s="115" t="s">
        <v>3105</v>
      </c>
      <c r="AB1125" s="44">
        <v>0</v>
      </c>
      <c r="AC1125" s="45"/>
    </row>
    <row r="1126" spans="1:29" ht="12" customHeight="1" x14ac:dyDescent="0.2">
      <c r="A1126" s="37">
        <v>1125</v>
      </c>
      <c r="B1126" s="38" t="s">
        <v>21</v>
      </c>
      <c r="C1126" s="39" t="s">
        <v>1936</v>
      </c>
      <c r="D1126" s="40">
        <v>44101</v>
      </c>
      <c r="E1126" s="38">
        <v>1</v>
      </c>
      <c r="F1126" s="38"/>
      <c r="G1126" s="38" t="s">
        <v>2</v>
      </c>
      <c r="H1126" s="38" t="s">
        <v>2</v>
      </c>
      <c r="I1126" s="65">
        <v>3600</v>
      </c>
      <c r="J1126" s="65">
        <v>51312.81</v>
      </c>
      <c r="K1126" s="65">
        <v>0</v>
      </c>
      <c r="L1126" s="41">
        <f>SUM(Data[[#This Row],[CHELTUIELI DE PERSONAL LEI]:[CHELTUIELI DE CAPITAL (ACTIVE NEFINANCIARE ) LEI]])</f>
        <v>54912.81</v>
      </c>
      <c r="M1126" s="41">
        <f>Data[[#This Row],[TOTAL CHELTUIELI LEI]]/Data[[#This Row],[CURS VALUTAR EURO BNR 22 07 2020]]</f>
        <v>11345.387491993968</v>
      </c>
      <c r="N1126" s="49">
        <v>3673</v>
      </c>
      <c r="O1126" s="54"/>
      <c r="P1126" s="54">
        <v>1856</v>
      </c>
      <c r="Q1126" s="54"/>
      <c r="R1126" s="54">
        <f>Data[[#This Row],[PERSOANE ÎNSCRISE ÎN LISTELE ELECTORALE (TURUL 1)            ]]+Data[[#This Row],[PERSOANE ÎNSCRISE ÎN LISTELE ELECTORALE (TURUL AL 2-LEA)]]</f>
        <v>3673</v>
      </c>
      <c r="S1126" s="54">
        <f>Data[[#This Row],[PERSOANE CARE AU PARTICIPAT LA VOT (TURUL 1)]]+Data[[#This Row],[PERSOANE CARE AU PARTICIPAT LA VOT  (TURUL AL 2-LEA)]]</f>
        <v>1856</v>
      </c>
      <c r="T1126" s="41">
        <f>Data[[#This Row],[TOTAL CHELTUIELI LEI]]/Data[[#This Row],[NUMĂRUL PERSOANELOR ÎNSCRISE ÎN LISTELE ELECTORALE]]</f>
        <v>14.950397495235501</v>
      </c>
      <c r="U1126" s="41">
        <f>Data[[#This Row],[TOTAL CHELTUIELI EURO]]/Data[[#This Row],[NUMĂRUL PERSOANELOR ÎNSCRISE ÎN LISTELE ELECTORALE]]</f>
        <v>3.0888612828733919</v>
      </c>
      <c r="V1126" s="41">
        <f>Data[[#This Row],[TOTAL CHELTUIELI LEI]]/Data[[#This Row],[NUMĂRUL PERSOANELOR CARE AU PARTICIPAT LA VOT]]</f>
        <v>29.586643318965518</v>
      </c>
      <c r="W1126" s="41">
        <f>Data[[#This Row],[TOTAL CHELTUIELI EURO]]/Data[[#This Row],[NUMĂRUL PERSOANELOR CARE AU PARTICIPAT LA VOT]]</f>
        <v>6.1128165366346812</v>
      </c>
      <c r="X1126" s="43">
        <v>4.8400999999999996</v>
      </c>
      <c r="Y1126" s="114" t="s">
        <v>2885</v>
      </c>
      <c r="Z1126" s="44">
        <v>14</v>
      </c>
      <c r="AA1126" s="115" t="s">
        <v>3106</v>
      </c>
      <c r="AB1126" s="44">
        <v>3</v>
      </c>
      <c r="AC1126" s="45"/>
    </row>
    <row r="1127" spans="1:29" ht="12" customHeight="1" x14ac:dyDescent="0.2">
      <c r="A1127" s="37">
        <v>1126</v>
      </c>
      <c r="B1127" s="38" t="s">
        <v>21</v>
      </c>
      <c r="C1127" s="39" t="s">
        <v>1937</v>
      </c>
      <c r="D1127" s="40">
        <v>44101</v>
      </c>
      <c r="E1127" s="38">
        <v>1</v>
      </c>
      <c r="F1127" s="38"/>
      <c r="G1127" s="38" t="s">
        <v>2</v>
      </c>
      <c r="H1127" s="38" t="s">
        <v>2</v>
      </c>
      <c r="I1127" s="65">
        <v>14031</v>
      </c>
      <c r="J1127" s="65">
        <v>15135.56</v>
      </c>
      <c r="K1127" s="65">
        <v>0</v>
      </c>
      <c r="L1127" s="41">
        <f>SUM(Data[[#This Row],[CHELTUIELI DE PERSONAL LEI]:[CHELTUIELI DE CAPITAL (ACTIVE NEFINANCIARE ) LEI]])</f>
        <v>29166.559999999998</v>
      </c>
      <c r="M1127" s="41">
        <f>Data[[#This Row],[TOTAL CHELTUIELI LEI]]/Data[[#This Row],[CURS VALUTAR EURO BNR 22 07 2020]]</f>
        <v>6026.0242556971962</v>
      </c>
      <c r="N1127" s="49">
        <v>5478</v>
      </c>
      <c r="O1127" s="54"/>
      <c r="P1127" s="54">
        <v>3312</v>
      </c>
      <c r="Q1127" s="54"/>
      <c r="R1127" s="54">
        <f>Data[[#This Row],[PERSOANE ÎNSCRISE ÎN LISTELE ELECTORALE (TURUL 1)            ]]+Data[[#This Row],[PERSOANE ÎNSCRISE ÎN LISTELE ELECTORALE (TURUL AL 2-LEA)]]</f>
        <v>5478</v>
      </c>
      <c r="S1127" s="54">
        <f>Data[[#This Row],[PERSOANE CARE AU PARTICIPAT LA VOT (TURUL 1)]]+Data[[#This Row],[PERSOANE CARE AU PARTICIPAT LA VOT  (TURUL AL 2-LEA)]]</f>
        <v>3312</v>
      </c>
      <c r="T1127" s="41">
        <f>Data[[#This Row],[TOTAL CHELTUIELI LEI]]/Data[[#This Row],[NUMĂRUL PERSOANELOR ÎNSCRISE ÎN LISTELE ELECTORALE]]</f>
        <v>5.3243081416575384</v>
      </c>
      <c r="U1127" s="41">
        <f>Data[[#This Row],[TOTAL CHELTUIELI EURO]]/Data[[#This Row],[NUMĂRUL PERSOANELOR ÎNSCRISE ÎN LISTELE ELECTORALE]]</f>
        <v>1.1000409375131792</v>
      </c>
      <c r="V1127" s="41">
        <f>Data[[#This Row],[TOTAL CHELTUIELI LEI]]/Data[[#This Row],[NUMĂRUL PERSOANELOR CARE AU PARTICIPAT LA VOT]]</f>
        <v>8.8063285024154574</v>
      </c>
      <c r="W1127" s="41">
        <f>Data[[#This Row],[TOTAL CHELTUIELI EURO]]/Data[[#This Row],[NUMĂRUL PERSOANELOR CARE AU PARTICIPAT LA VOT]]</f>
        <v>1.8194517680245157</v>
      </c>
      <c r="X1127" s="43">
        <v>4.8400999999999996</v>
      </c>
      <c r="Y1127" s="114" t="s">
        <v>2892</v>
      </c>
      <c r="Z1127" s="44">
        <v>5</v>
      </c>
      <c r="AA1127" s="115" t="s">
        <v>3107</v>
      </c>
      <c r="AB1127" s="44">
        <v>1</v>
      </c>
      <c r="AC1127" s="45"/>
    </row>
    <row r="1128" spans="1:29" ht="12" customHeight="1" x14ac:dyDescent="0.2">
      <c r="A1128" s="37">
        <v>1127</v>
      </c>
      <c r="B1128" s="38" t="s">
        <v>21</v>
      </c>
      <c r="C1128" s="39" t="s">
        <v>1938</v>
      </c>
      <c r="D1128" s="40">
        <v>44101</v>
      </c>
      <c r="E1128" s="38">
        <v>1</v>
      </c>
      <c r="F1128" s="38"/>
      <c r="G1128" s="38" t="s">
        <v>2</v>
      </c>
      <c r="H1128" s="38" t="s">
        <v>2</v>
      </c>
      <c r="I1128" s="65">
        <v>15400</v>
      </c>
      <c r="J1128" s="65">
        <v>9052</v>
      </c>
      <c r="K1128" s="65">
        <v>0</v>
      </c>
      <c r="L1128" s="41">
        <f>SUM(Data[[#This Row],[CHELTUIELI DE PERSONAL LEI]:[CHELTUIELI DE CAPITAL (ACTIVE NEFINANCIARE ) LEI]])</f>
        <v>24452</v>
      </c>
      <c r="M1128" s="41">
        <f>Data[[#This Row],[TOTAL CHELTUIELI LEI]]/Data[[#This Row],[CURS VALUTAR EURO BNR 22 07 2020]]</f>
        <v>5051.9617363277621</v>
      </c>
      <c r="N1128" s="49">
        <v>1848</v>
      </c>
      <c r="O1128" s="54"/>
      <c r="P1128" s="54">
        <v>1529</v>
      </c>
      <c r="Q1128" s="54"/>
      <c r="R1128" s="54">
        <f>Data[[#This Row],[PERSOANE ÎNSCRISE ÎN LISTELE ELECTORALE (TURUL 1)            ]]+Data[[#This Row],[PERSOANE ÎNSCRISE ÎN LISTELE ELECTORALE (TURUL AL 2-LEA)]]</f>
        <v>1848</v>
      </c>
      <c r="S1128" s="54">
        <f>Data[[#This Row],[PERSOANE CARE AU PARTICIPAT LA VOT (TURUL 1)]]+Data[[#This Row],[PERSOANE CARE AU PARTICIPAT LA VOT  (TURUL AL 2-LEA)]]</f>
        <v>1529</v>
      </c>
      <c r="T1128" s="41">
        <f>Data[[#This Row],[TOTAL CHELTUIELI LEI]]/Data[[#This Row],[NUMĂRUL PERSOANELOR ÎNSCRISE ÎN LISTELE ELECTORALE]]</f>
        <v>13.231601731601732</v>
      </c>
      <c r="U1128" s="41">
        <f>Data[[#This Row],[TOTAL CHELTUIELI EURO]]/Data[[#This Row],[NUMĂRUL PERSOANELOR ÎNSCRISE ÎN LISTELE ELECTORALE]]</f>
        <v>2.7337455283158887</v>
      </c>
      <c r="V1128" s="41">
        <f>Data[[#This Row],[TOTAL CHELTUIELI LEI]]/Data[[#This Row],[NUMĂRUL PERSOANELOR CARE AU PARTICIPAT LA VOT]]</f>
        <v>15.992151733158927</v>
      </c>
      <c r="W1128" s="41">
        <f>Data[[#This Row],[TOTAL CHELTUIELI EURO]]/Data[[#This Row],[NUMĂRUL PERSOANELOR CARE AU PARTICIPAT LA VOT]]</f>
        <v>3.3040953147990595</v>
      </c>
      <c r="X1128" s="43">
        <v>4.8400999999999996</v>
      </c>
      <c r="Y1128" s="114" t="s">
        <v>2906</v>
      </c>
      <c r="Z1128" s="44">
        <v>13</v>
      </c>
      <c r="AA1128" s="115" t="s">
        <v>3108</v>
      </c>
      <c r="AB1128" s="44">
        <v>2</v>
      </c>
      <c r="AC1128" s="45"/>
    </row>
    <row r="1129" spans="1:29" ht="12" customHeight="1" x14ac:dyDescent="0.2">
      <c r="A1129" s="37">
        <v>1128</v>
      </c>
      <c r="B1129" s="38" t="s">
        <v>21</v>
      </c>
      <c r="C1129" s="39" t="s">
        <v>1440</v>
      </c>
      <c r="D1129" s="40">
        <v>44101</v>
      </c>
      <c r="E1129" s="38">
        <v>1</v>
      </c>
      <c r="F1129" s="38"/>
      <c r="G1129" s="38" t="s">
        <v>2</v>
      </c>
      <c r="H1129" s="38" t="s">
        <v>2</v>
      </c>
      <c r="I1129" s="65">
        <v>5761</v>
      </c>
      <c r="J1129" s="65">
        <v>1463.78</v>
      </c>
      <c r="K1129" s="65">
        <v>0</v>
      </c>
      <c r="L1129" s="41">
        <f>SUM(Data[[#This Row],[CHELTUIELI DE PERSONAL LEI]:[CHELTUIELI DE CAPITAL (ACTIVE NEFINANCIARE ) LEI]])</f>
        <v>7224.78</v>
      </c>
      <c r="M1129" s="41">
        <f>Data[[#This Row],[TOTAL CHELTUIELI LEI]]/Data[[#This Row],[CURS VALUTAR EURO BNR 22 07 2020]]</f>
        <v>1492.692299745873</v>
      </c>
      <c r="N1129" s="49">
        <v>2302</v>
      </c>
      <c r="O1129" s="54"/>
      <c r="P1129" s="54">
        <v>1628</v>
      </c>
      <c r="Q1129" s="54"/>
      <c r="R1129" s="54">
        <f>Data[[#This Row],[PERSOANE ÎNSCRISE ÎN LISTELE ELECTORALE (TURUL 1)            ]]+Data[[#This Row],[PERSOANE ÎNSCRISE ÎN LISTELE ELECTORALE (TURUL AL 2-LEA)]]</f>
        <v>2302</v>
      </c>
      <c r="S1129" s="54">
        <f>Data[[#This Row],[PERSOANE CARE AU PARTICIPAT LA VOT (TURUL 1)]]+Data[[#This Row],[PERSOANE CARE AU PARTICIPAT LA VOT  (TURUL AL 2-LEA)]]</f>
        <v>1628</v>
      </c>
      <c r="T1129" s="41">
        <f>Data[[#This Row],[TOTAL CHELTUIELI LEI]]/Data[[#This Row],[NUMĂRUL PERSOANELOR ÎNSCRISE ÎN LISTELE ELECTORALE]]</f>
        <v>3.1384795829713292</v>
      </c>
      <c r="U1129" s="41">
        <f>Data[[#This Row],[TOTAL CHELTUIELI EURO]]/Data[[#This Row],[NUMĂRUL PERSOANELOR ÎNSCRISE ÎN LISTELE ELECTORALE]]</f>
        <v>0.64843279745693871</v>
      </c>
      <c r="V1129" s="41">
        <f>Data[[#This Row],[TOTAL CHELTUIELI LEI]]/Data[[#This Row],[NUMĂRUL PERSOANELOR CARE AU PARTICIPAT LA VOT]]</f>
        <v>4.4378255528255526</v>
      </c>
      <c r="W1129" s="41">
        <f>Data[[#This Row],[TOTAL CHELTUIELI EURO]]/Data[[#This Row],[NUMĂRUL PERSOANELOR CARE AU PARTICIPAT LA VOT]]</f>
        <v>0.91688716200606446</v>
      </c>
      <c r="X1129" s="43">
        <v>4.8400999999999996</v>
      </c>
      <c r="Y1129" s="114" t="s">
        <v>2884</v>
      </c>
      <c r="Z1129" s="44">
        <v>3</v>
      </c>
      <c r="AA1129" s="115" t="s">
        <v>3105</v>
      </c>
      <c r="AB1129" s="44">
        <v>0</v>
      </c>
      <c r="AC1129" s="45"/>
    </row>
    <row r="1130" spans="1:29" ht="12" customHeight="1" x14ac:dyDescent="0.2">
      <c r="A1130" s="37">
        <v>1129</v>
      </c>
      <c r="B1130" s="38" t="s">
        <v>21</v>
      </c>
      <c r="C1130" s="39" t="s">
        <v>1730</v>
      </c>
      <c r="D1130" s="40">
        <v>44101</v>
      </c>
      <c r="E1130" s="38">
        <v>1</v>
      </c>
      <c r="F1130" s="38"/>
      <c r="G1130" s="38" t="s">
        <v>2</v>
      </c>
      <c r="H1130" s="38" t="s">
        <v>2</v>
      </c>
      <c r="I1130" s="65">
        <v>0</v>
      </c>
      <c r="J1130" s="65">
        <v>15307</v>
      </c>
      <c r="K1130" s="65">
        <v>0</v>
      </c>
      <c r="L1130" s="41">
        <f>SUM(Data[[#This Row],[CHELTUIELI DE PERSONAL LEI]:[CHELTUIELI DE CAPITAL (ACTIVE NEFINANCIARE ) LEI]])</f>
        <v>15307</v>
      </c>
      <c r="M1130" s="41">
        <f>Data[[#This Row],[TOTAL CHELTUIELI LEI]]/Data[[#This Row],[CURS VALUTAR EURO BNR 22 07 2020]]</f>
        <v>3162.5379640916512</v>
      </c>
      <c r="N1130" s="49">
        <v>4072</v>
      </c>
      <c r="O1130" s="54"/>
      <c r="P1130" s="54">
        <v>2758</v>
      </c>
      <c r="Q1130" s="54"/>
      <c r="R1130" s="54">
        <f>Data[[#This Row],[PERSOANE ÎNSCRISE ÎN LISTELE ELECTORALE (TURUL 1)            ]]+Data[[#This Row],[PERSOANE ÎNSCRISE ÎN LISTELE ELECTORALE (TURUL AL 2-LEA)]]</f>
        <v>4072</v>
      </c>
      <c r="S1130" s="54">
        <f>Data[[#This Row],[PERSOANE CARE AU PARTICIPAT LA VOT (TURUL 1)]]+Data[[#This Row],[PERSOANE CARE AU PARTICIPAT LA VOT  (TURUL AL 2-LEA)]]</f>
        <v>2758</v>
      </c>
      <c r="T1130" s="41">
        <f>Data[[#This Row],[TOTAL CHELTUIELI LEI]]/Data[[#This Row],[NUMĂRUL PERSOANELOR ÎNSCRISE ÎN LISTELE ELECTORALE]]</f>
        <v>3.7590864440078584</v>
      </c>
      <c r="U1130" s="41">
        <f>Data[[#This Row],[TOTAL CHELTUIELI EURO]]/Data[[#This Row],[NUMĂRUL PERSOANELOR ÎNSCRISE ÎN LISTELE ELECTORALE]]</f>
        <v>0.77665470630934463</v>
      </c>
      <c r="V1130" s="41">
        <f>Data[[#This Row],[TOTAL CHELTUIELI LEI]]/Data[[#This Row],[NUMĂRUL PERSOANELOR CARE AU PARTICIPAT LA VOT]]</f>
        <v>5.5500362581580855</v>
      </c>
      <c r="W1130" s="41">
        <f>Data[[#This Row],[TOTAL CHELTUIELI EURO]]/Data[[#This Row],[NUMĂRUL PERSOANELOR CARE AU PARTICIPAT LA VOT]]</f>
        <v>1.1466780145364943</v>
      </c>
      <c r="X1130" s="43">
        <v>4.8400999999999996</v>
      </c>
      <c r="Y1130" s="114" t="s">
        <v>2884</v>
      </c>
      <c r="Z1130" s="44">
        <v>3</v>
      </c>
      <c r="AA1130" s="115" t="s">
        <v>3105</v>
      </c>
      <c r="AB1130" s="44">
        <v>0</v>
      </c>
      <c r="AC1130" s="45"/>
    </row>
    <row r="1131" spans="1:29" ht="12" customHeight="1" x14ac:dyDescent="0.2">
      <c r="A1131" s="37">
        <v>1130</v>
      </c>
      <c r="B1131" s="38" t="s">
        <v>21</v>
      </c>
      <c r="C1131" s="39" t="s">
        <v>1939</v>
      </c>
      <c r="D1131" s="40">
        <v>44101</v>
      </c>
      <c r="E1131" s="38">
        <v>1</v>
      </c>
      <c r="F1131" s="38"/>
      <c r="G1131" s="38" t="s">
        <v>2</v>
      </c>
      <c r="H1131" s="38" t="s">
        <v>2</v>
      </c>
      <c r="I1131" s="48">
        <v>0</v>
      </c>
      <c r="J1131" s="48">
        <v>17937</v>
      </c>
      <c r="K1131" s="48">
        <v>0</v>
      </c>
      <c r="L1131" s="41">
        <f>SUM(Data[[#This Row],[CHELTUIELI DE PERSONAL LEI]:[CHELTUIELI DE CAPITAL (ACTIVE NEFINANCIARE ) LEI]])</f>
        <v>17937</v>
      </c>
      <c r="M1131" s="41">
        <f>Data[[#This Row],[TOTAL CHELTUIELI LEI]]/Data[[#This Row],[CURS VALUTAR EURO BNR 22 07 2020]]</f>
        <v>3705.9151670420038</v>
      </c>
      <c r="N1131" s="49">
        <v>2505</v>
      </c>
      <c r="O1131" s="54"/>
      <c r="P1131" s="54">
        <v>1750</v>
      </c>
      <c r="Q1131" s="54"/>
      <c r="R1131" s="54">
        <f>Data[[#This Row],[PERSOANE ÎNSCRISE ÎN LISTELE ELECTORALE (TURUL 1)            ]]+Data[[#This Row],[PERSOANE ÎNSCRISE ÎN LISTELE ELECTORALE (TURUL AL 2-LEA)]]</f>
        <v>2505</v>
      </c>
      <c r="S1131" s="54">
        <f>Data[[#This Row],[PERSOANE CARE AU PARTICIPAT LA VOT (TURUL 1)]]+Data[[#This Row],[PERSOANE CARE AU PARTICIPAT LA VOT  (TURUL AL 2-LEA)]]</f>
        <v>1750</v>
      </c>
      <c r="T1131" s="41">
        <f>Data[[#This Row],[TOTAL CHELTUIELI LEI]]/Data[[#This Row],[NUMĂRUL PERSOANELOR ÎNSCRISE ÎN LISTELE ELECTORALE]]</f>
        <v>7.1604790419161679</v>
      </c>
      <c r="U1131" s="41">
        <f>Data[[#This Row],[TOTAL CHELTUIELI EURO]]/Data[[#This Row],[NUMĂRUL PERSOANELOR ÎNSCRISE ÎN LISTELE ELECTORALE]]</f>
        <v>1.4794072523121771</v>
      </c>
      <c r="V1131" s="41">
        <f>Data[[#This Row],[TOTAL CHELTUIELI LEI]]/Data[[#This Row],[NUMĂRUL PERSOANELOR CARE AU PARTICIPAT LA VOT]]</f>
        <v>10.249714285714285</v>
      </c>
      <c r="W1131" s="41">
        <f>Data[[#This Row],[TOTAL CHELTUIELI EURO]]/Data[[#This Row],[NUMĂRUL PERSOANELOR CARE AU PARTICIPAT LA VOT]]</f>
        <v>2.1176658097382877</v>
      </c>
      <c r="X1131" s="43">
        <v>4.8400999999999996</v>
      </c>
      <c r="Y1131" s="114" t="s">
        <v>2886</v>
      </c>
      <c r="Z1131" s="44">
        <v>7</v>
      </c>
      <c r="AA1131" s="115" t="s">
        <v>3107</v>
      </c>
      <c r="AB1131" s="44">
        <v>1</v>
      </c>
      <c r="AC1131" s="45"/>
    </row>
    <row r="1132" spans="1:29" ht="12" customHeight="1" x14ac:dyDescent="0.2">
      <c r="A1132" s="37">
        <v>1131</v>
      </c>
      <c r="B1132" s="38" t="s">
        <v>21</v>
      </c>
      <c r="C1132" s="39" t="s">
        <v>1940</v>
      </c>
      <c r="D1132" s="40">
        <v>44101</v>
      </c>
      <c r="E1132" s="38">
        <v>1</v>
      </c>
      <c r="F1132" s="38"/>
      <c r="G1132" s="38" t="s">
        <v>2</v>
      </c>
      <c r="H1132" s="38" t="s">
        <v>2</v>
      </c>
      <c r="I1132" s="65">
        <v>3000</v>
      </c>
      <c r="J1132" s="65">
        <v>20738</v>
      </c>
      <c r="K1132" s="65">
        <v>0</v>
      </c>
      <c r="L1132" s="41">
        <f>SUM(Data[[#This Row],[CHELTUIELI DE PERSONAL LEI]:[CHELTUIELI DE CAPITAL (ACTIVE NEFINANCIARE ) LEI]])</f>
        <v>23738</v>
      </c>
      <c r="M1132" s="41">
        <f>Data[[#This Row],[TOTAL CHELTUIELI LEI]]/Data[[#This Row],[CURS VALUTAR EURO BNR 22 07 2020]]</f>
        <v>4904.4441230553093</v>
      </c>
      <c r="N1132" s="49">
        <v>5652</v>
      </c>
      <c r="O1132" s="54"/>
      <c r="P1132" s="54">
        <v>4388</v>
      </c>
      <c r="Q1132" s="54"/>
      <c r="R1132" s="54">
        <f>Data[[#This Row],[PERSOANE ÎNSCRISE ÎN LISTELE ELECTORALE (TURUL 1)            ]]+Data[[#This Row],[PERSOANE ÎNSCRISE ÎN LISTELE ELECTORALE (TURUL AL 2-LEA)]]</f>
        <v>5652</v>
      </c>
      <c r="S1132" s="54">
        <f>Data[[#This Row],[PERSOANE CARE AU PARTICIPAT LA VOT (TURUL 1)]]+Data[[#This Row],[PERSOANE CARE AU PARTICIPAT LA VOT  (TURUL AL 2-LEA)]]</f>
        <v>4388</v>
      </c>
      <c r="T1132" s="41">
        <f>Data[[#This Row],[TOTAL CHELTUIELI LEI]]/Data[[#This Row],[NUMĂRUL PERSOANELOR ÎNSCRISE ÎN LISTELE ELECTORALE]]</f>
        <v>4.1999292285916487</v>
      </c>
      <c r="U1132" s="41">
        <f>Data[[#This Row],[TOTAL CHELTUIELI EURO]]/Data[[#This Row],[NUMĂRUL PERSOANELOR ÎNSCRISE ÎN LISTELE ELECTORALE]]</f>
        <v>0.86773604441884455</v>
      </c>
      <c r="V1132" s="41">
        <f>Data[[#This Row],[TOTAL CHELTUIELI LEI]]/Data[[#This Row],[NUMĂRUL PERSOANELOR CARE AU PARTICIPAT LA VOT]]</f>
        <v>5.4097538742023703</v>
      </c>
      <c r="W1132" s="41">
        <f>Data[[#This Row],[TOTAL CHELTUIELI EURO]]/Data[[#This Row],[NUMĂRUL PERSOANELOR CARE AU PARTICIPAT LA VOT]]</f>
        <v>1.1176946497391316</v>
      </c>
      <c r="X1132" s="43">
        <v>4.8400999999999996</v>
      </c>
      <c r="Y1132" s="114" t="s">
        <v>2895</v>
      </c>
      <c r="Z1132" s="44">
        <v>4</v>
      </c>
      <c r="AA1132" s="115" t="s">
        <v>3105</v>
      </c>
      <c r="AB1132" s="44">
        <v>0</v>
      </c>
      <c r="AC1132" s="45"/>
    </row>
    <row r="1133" spans="1:29" ht="12" customHeight="1" x14ac:dyDescent="0.2">
      <c r="A1133" s="37">
        <v>1132</v>
      </c>
      <c r="B1133" s="38" t="s">
        <v>21</v>
      </c>
      <c r="C1133" s="39" t="s">
        <v>1941</v>
      </c>
      <c r="D1133" s="40">
        <v>44101</v>
      </c>
      <c r="E1133" s="38">
        <v>1</v>
      </c>
      <c r="F1133" s="38"/>
      <c r="G1133" s="38" t="s">
        <v>2</v>
      </c>
      <c r="H1133" s="38" t="s">
        <v>2</v>
      </c>
      <c r="I1133" s="65">
        <v>1080</v>
      </c>
      <c r="J1133" s="65">
        <v>10547</v>
      </c>
      <c r="K1133" s="65">
        <v>0</v>
      </c>
      <c r="L1133" s="41">
        <f>SUM(Data[[#This Row],[CHELTUIELI DE PERSONAL LEI]:[CHELTUIELI DE CAPITAL (ACTIVE NEFINANCIARE ) LEI]])</f>
        <v>11627</v>
      </c>
      <c r="M1133" s="41">
        <f>Data[[#This Row],[TOTAL CHELTUIELI LEI]]/Data[[#This Row],[CURS VALUTAR EURO BNR 22 07 2020]]</f>
        <v>2402.2230945641622</v>
      </c>
      <c r="N1133" s="49">
        <v>4314</v>
      </c>
      <c r="O1133" s="54"/>
      <c r="P1133" s="54">
        <v>2592</v>
      </c>
      <c r="Q1133" s="54"/>
      <c r="R1133" s="54">
        <f>Data[[#This Row],[PERSOANE ÎNSCRISE ÎN LISTELE ELECTORALE (TURUL 1)            ]]+Data[[#This Row],[PERSOANE ÎNSCRISE ÎN LISTELE ELECTORALE (TURUL AL 2-LEA)]]</f>
        <v>4314</v>
      </c>
      <c r="S1133" s="54">
        <f>Data[[#This Row],[PERSOANE CARE AU PARTICIPAT LA VOT (TURUL 1)]]+Data[[#This Row],[PERSOANE CARE AU PARTICIPAT LA VOT  (TURUL AL 2-LEA)]]</f>
        <v>2592</v>
      </c>
      <c r="T1133" s="41">
        <f>Data[[#This Row],[TOTAL CHELTUIELI LEI]]/Data[[#This Row],[NUMĂRUL PERSOANELOR ÎNSCRISE ÎN LISTELE ELECTORALE]]</f>
        <v>2.6951784886416319</v>
      </c>
      <c r="U1133" s="41">
        <f>Data[[#This Row],[TOTAL CHELTUIELI EURO]]/Data[[#This Row],[NUMĂRUL PERSOANELOR ÎNSCRISE ÎN LISTELE ELECTORALE]]</f>
        <v>0.5568435546045809</v>
      </c>
      <c r="V1133" s="41">
        <f>Data[[#This Row],[TOTAL CHELTUIELI LEI]]/Data[[#This Row],[NUMĂRUL PERSOANELOR CARE AU PARTICIPAT LA VOT]]</f>
        <v>4.4857253086419755</v>
      </c>
      <c r="W1133" s="41">
        <f>Data[[#This Row],[TOTAL CHELTUIELI EURO]]/Data[[#This Row],[NUMĂRUL PERSOANELOR CARE AU PARTICIPAT LA VOT]]</f>
        <v>0.92678360129790205</v>
      </c>
      <c r="X1133" s="43">
        <v>4.8400999999999996</v>
      </c>
      <c r="Y1133" s="114" t="s">
        <v>2891</v>
      </c>
      <c r="Z1133" s="44">
        <v>2</v>
      </c>
      <c r="AA1133" s="115" t="s">
        <v>3105</v>
      </c>
      <c r="AB1133" s="44">
        <v>0</v>
      </c>
      <c r="AC1133" s="45"/>
    </row>
    <row r="1134" spans="1:29" ht="12" customHeight="1" x14ac:dyDescent="0.2">
      <c r="A1134" s="37">
        <v>1133</v>
      </c>
      <c r="B1134" s="38" t="s">
        <v>21</v>
      </c>
      <c r="C1134" s="39" t="s">
        <v>1942</v>
      </c>
      <c r="D1134" s="40">
        <v>44101</v>
      </c>
      <c r="E1134" s="38">
        <v>1</v>
      </c>
      <c r="F1134" s="38"/>
      <c r="G1134" s="38" t="s">
        <v>2</v>
      </c>
      <c r="H1134" s="38" t="s">
        <v>2</v>
      </c>
      <c r="I1134" s="65">
        <v>17296</v>
      </c>
      <c r="J1134" s="65">
        <v>3571</v>
      </c>
      <c r="K1134" s="65">
        <v>0</v>
      </c>
      <c r="L1134" s="41">
        <f>SUM(Data[[#This Row],[CHELTUIELI DE PERSONAL LEI]:[CHELTUIELI DE CAPITAL (ACTIVE NEFINANCIARE ) LEI]])</f>
        <v>20867</v>
      </c>
      <c r="M1134" s="41">
        <f>Data[[#This Row],[TOTAL CHELTUIELI LEI]]/Data[[#This Row],[CURS VALUTAR EURO BNR 22 07 2020]]</f>
        <v>4311.2745604429665</v>
      </c>
      <c r="N1134" s="49">
        <v>3366</v>
      </c>
      <c r="O1134" s="54"/>
      <c r="P1134" s="54">
        <v>1913</v>
      </c>
      <c r="Q1134" s="54"/>
      <c r="R1134" s="54">
        <f>Data[[#This Row],[PERSOANE ÎNSCRISE ÎN LISTELE ELECTORALE (TURUL 1)            ]]+Data[[#This Row],[PERSOANE ÎNSCRISE ÎN LISTELE ELECTORALE (TURUL AL 2-LEA)]]</f>
        <v>3366</v>
      </c>
      <c r="S1134" s="54">
        <f>Data[[#This Row],[PERSOANE CARE AU PARTICIPAT LA VOT (TURUL 1)]]+Data[[#This Row],[PERSOANE CARE AU PARTICIPAT LA VOT  (TURUL AL 2-LEA)]]</f>
        <v>1913</v>
      </c>
      <c r="T1134" s="41">
        <f>Data[[#This Row],[TOTAL CHELTUIELI LEI]]/Data[[#This Row],[NUMĂRUL PERSOANELOR ÎNSCRISE ÎN LISTELE ELECTORALE]]</f>
        <v>6.1993464052287583</v>
      </c>
      <c r="U1134" s="41">
        <f>Data[[#This Row],[TOTAL CHELTUIELI EURO]]/Data[[#This Row],[NUMĂRUL PERSOANELOR ÎNSCRISE ÎN LISTELE ELECTORALE]]</f>
        <v>1.2808302318606555</v>
      </c>
      <c r="V1134" s="41">
        <f>Data[[#This Row],[TOTAL CHELTUIELI LEI]]/Data[[#This Row],[NUMĂRUL PERSOANELOR CARE AU PARTICIPAT LA VOT]]</f>
        <v>10.907997909043388</v>
      </c>
      <c r="W1134" s="41">
        <f>Data[[#This Row],[TOTAL CHELTUIELI EURO]]/Data[[#This Row],[NUMĂRUL PERSOANELOR CARE AU PARTICIPAT LA VOT]]</f>
        <v>2.2536720127772956</v>
      </c>
      <c r="X1134" s="43">
        <v>4.8400999999999996</v>
      </c>
      <c r="Y1134" s="114" t="s">
        <v>2889</v>
      </c>
      <c r="Z1134" s="44">
        <v>6</v>
      </c>
      <c r="AA1134" s="115" t="s">
        <v>3107</v>
      </c>
      <c r="AB1134" s="44">
        <v>1</v>
      </c>
      <c r="AC1134" s="45"/>
    </row>
    <row r="1135" spans="1:29" ht="12" customHeight="1" x14ac:dyDescent="0.2">
      <c r="A1135" s="37">
        <v>1134</v>
      </c>
      <c r="B1135" s="38" t="s">
        <v>21</v>
      </c>
      <c r="C1135" s="39" t="s">
        <v>1943</v>
      </c>
      <c r="D1135" s="40">
        <v>44101</v>
      </c>
      <c r="E1135" s="38">
        <v>1</v>
      </c>
      <c r="F1135" s="38"/>
      <c r="G1135" s="38" t="s">
        <v>2</v>
      </c>
      <c r="H1135" s="38" t="s">
        <v>2</v>
      </c>
      <c r="I1135" s="65">
        <v>5500</v>
      </c>
      <c r="J1135" s="65">
        <v>18977</v>
      </c>
      <c r="K1135" s="65">
        <v>0</v>
      </c>
      <c r="L1135" s="41">
        <f>SUM(Data[[#This Row],[CHELTUIELI DE PERSONAL LEI]:[CHELTUIELI DE CAPITAL (ACTIVE NEFINANCIARE ) LEI]])</f>
        <v>24477</v>
      </c>
      <c r="M1135" s="41">
        <f>Data[[#This Row],[TOTAL CHELTUIELI LEI]]/Data[[#This Row],[CURS VALUTAR EURO BNR 22 07 2020]]</f>
        <v>5057.1269188653132</v>
      </c>
      <c r="N1135" s="49">
        <v>6231</v>
      </c>
      <c r="O1135" s="54"/>
      <c r="P1135" s="54">
        <v>3949</v>
      </c>
      <c r="Q1135" s="54"/>
      <c r="R1135" s="54">
        <f>Data[[#This Row],[PERSOANE ÎNSCRISE ÎN LISTELE ELECTORALE (TURUL 1)            ]]+Data[[#This Row],[PERSOANE ÎNSCRISE ÎN LISTELE ELECTORALE (TURUL AL 2-LEA)]]</f>
        <v>6231</v>
      </c>
      <c r="S1135" s="54">
        <f>Data[[#This Row],[PERSOANE CARE AU PARTICIPAT LA VOT (TURUL 1)]]+Data[[#This Row],[PERSOANE CARE AU PARTICIPAT LA VOT  (TURUL AL 2-LEA)]]</f>
        <v>3949</v>
      </c>
      <c r="T1135" s="41">
        <f>Data[[#This Row],[TOTAL CHELTUIELI LEI]]/Data[[#This Row],[NUMĂRUL PERSOANELOR ÎNSCRISE ÎN LISTELE ELECTORALE]]</f>
        <v>3.9282619162253249</v>
      </c>
      <c r="U1135" s="41">
        <f>Data[[#This Row],[TOTAL CHELTUIELI EURO]]/Data[[#This Row],[NUMĂRUL PERSOANELOR ÎNSCRISE ÎN LISTELE ELECTORALE]]</f>
        <v>0.81160759410452787</v>
      </c>
      <c r="V1135" s="41">
        <f>Data[[#This Row],[TOTAL CHELTUIELI LEI]]/Data[[#This Row],[NUMĂRUL PERSOANELOR CARE AU PARTICIPAT LA VOT]]</f>
        <v>6.1982780450747024</v>
      </c>
      <c r="W1135" s="41">
        <f>Data[[#This Row],[TOTAL CHELTUIELI EURO]]/Data[[#This Row],[NUMĂRUL PERSOANELOR CARE AU PARTICIPAT LA VOT]]</f>
        <v>1.2806095008521938</v>
      </c>
      <c r="X1135" s="43">
        <v>4.8400999999999996</v>
      </c>
      <c r="Y1135" s="114" t="s">
        <v>2884</v>
      </c>
      <c r="Z1135" s="44">
        <v>3</v>
      </c>
      <c r="AA1135" s="115" t="s">
        <v>3105</v>
      </c>
      <c r="AB1135" s="44">
        <v>0</v>
      </c>
      <c r="AC1135" s="45"/>
    </row>
    <row r="1136" spans="1:29" ht="12" customHeight="1" x14ac:dyDescent="0.2">
      <c r="A1136" s="37">
        <v>1135</v>
      </c>
      <c r="B1136" s="38" t="s">
        <v>21</v>
      </c>
      <c r="C1136" s="39" t="s">
        <v>1944</v>
      </c>
      <c r="D1136" s="40">
        <v>44101</v>
      </c>
      <c r="E1136" s="38">
        <v>1</v>
      </c>
      <c r="F1136" s="38"/>
      <c r="G1136" s="38" t="s">
        <v>2</v>
      </c>
      <c r="H1136" s="38" t="s">
        <v>2</v>
      </c>
      <c r="I1136" s="65">
        <v>0</v>
      </c>
      <c r="J1136" s="65">
        <v>38419</v>
      </c>
      <c r="K1136" s="65">
        <v>0</v>
      </c>
      <c r="L1136" s="41">
        <f>SUM(Data[[#This Row],[CHELTUIELI DE PERSONAL LEI]:[CHELTUIELI DE CAPITAL (ACTIVE NEFINANCIARE ) LEI]])</f>
        <v>38419</v>
      </c>
      <c r="M1136" s="41">
        <f>Data[[#This Row],[TOTAL CHELTUIELI LEI]]/Data[[#This Row],[CURS VALUTAR EURO BNR 22 07 2020]]</f>
        <v>7937.6459164066864</v>
      </c>
      <c r="N1136" s="49">
        <v>1066</v>
      </c>
      <c r="O1136" s="54"/>
      <c r="P1136" s="54">
        <v>987</v>
      </c>
      <c r="Q1136" s="54"/>
      <c r="R1136" s="54">
        <f>Data[[#This Row],[PERSOANE ÎNSCRISE ÎN LISTELE ELECTORALE (TURUL 1)            ]]+Data[[#This Row],[PERSOANE ÎNSCRISE ÎN LISTELE ELECTORALE (TURUL AL 2-LEA)]]</f>
        <v>1066</v>
      </c>
      <c r="S1136" s="54">
        <f>Data[[#This Row],[PERSOANE CARE AU PARTICIPAT LA VOT (TURUL 1)]]+Data[[#This Row],[PERSOANE CARE AU PARTICIPAT LA VOT  (TURUL AL 2-LEA)]]</f>
        <v>987</v>
      </c>
      <c r="T1136" s="41">
        <f>Data[[#This Row],[TOTAL CHELTUIELI LEI]]/Data[[#This Row],[NUMĂRUL PERSOANELOR ÎNSCRISE ÎN LISTELE ELECTORALE]]</f>
        <v>36.040337711069419</v>
      </c>
      <c r="U1136" s="41">
        <f>Data[[#This Row],[TOTAL CHELTUIELI EURO]]/Data[[#This Row],[NUMĂRUL PERSOANELOR ÎNSCRISE ÎN LISTELE ELECTORALE]]</f>
        <v>7.4461969197060851</v>
      </c>
      <c r="V1136" s="41">
        <f>Data[[#This Row],[TOTAL CHELTUIELI LEI]]/Data[[#This Row],[NUMĂRUL PERSOANELOR CARE AU PARTICIPAT LA VOT]]</f>
        <v>38.925025329280651</v>
      </c>
      <c r="W1136" s="41">
        <f>Data[[#This Row],[TOTAL CHELTUIELI EURO]]/Data[[#This Row],[NUMĂRUL PERSOANELOR CARE AU PARTICIPAT LA VOT]]</f>
        <v>8.0421944441810407</v>
      </c>
      <c r="X1136" s="43">
        <v>4.8400999999999996</v>
      </c>
      <c r="Y1136" s="114" t="s">
        <v>2924</v>
      </c>
      <c r="Z1136" s="44">
        <v>36</v>
      </c>
      <c r="AA1136" s="115" t="s">
        <v>3113</v>
      </c>
      <c r="AB1136" s="44">
        <v>7</v>
      </c>
      <c r="AC1136" s="45"/>
    </row>
    <row r="1137" spans="1:29" ht="12" customHeight="1" x14ac:dyDescent="0.2">
      <c r="A1137" s="37">
        <v>1136</v>
      </c>
      <c r="B1137" s="38" t="s">
        <v>21</v>
      </c>
      <c r="C1137" s="39" t="s">
        <v>1945</v>
      </c>
      <c r="D1137" s="40">
        <v>44101</v>
      </c>
      <c r="E1137" s="38">
        <v>1</v>
      </c>
      <c r="F1137" s="38"/>
      <c r="G1137" s="38" t="s">
        <v>2</v>
      </c>
      <c r="H1137" s="38" t="s">
        <v>2</v>
      </c>
      <c r="I1137" s="65">
        <v>12852</v>
      </c>
      <c r="J1137" s="65">
        <v>30591</v>
      </c>
      <c r="K1137" s="65">
        <v>0</v>
      </c>
      <c r="L1137" s="41">
        <f>SUM(Data[[#This Row],[CHELTUIELI DE PERSONAL LEI]:[CHELTUIELI DE CAPITAL (ACTIVE NEFINANCIARE ) LEI]])</f>
        <v>43443</v>
      </c>
      <c r="M1137" s="41">
        <f>Data[[#This Row],[TOTAL CHELTUIELI LEI]]/Data[[#This Row],[CURS VALUTAR EURO BNR 22 07 2020]]</f>
        <v>8975.6409991529108</v>
      </c>
      <c r="N1137" s="49">
        <v>5067</v>
      </c>
      <c r="O1137" s="54"/>
      <c r="P1137" s="54">
        <v>3324</v>
      </c>
      <c r="Q1137" s="54"/>
      <c r="R1137" s="54">
        <f>Data[[#This Row],[PERSOANE ÎNSCRISE ÎN LISTELE ELECTORALE (TURUL 1)            ]]+Data[[#This Row],[PERSOANE ÎNSCRISE ÎN LISTELE ELECTORALE (TURUL AL 2-LEA)]]</f>
        <v>5067</v>
      </c>
      <c r="S1137" s="54">
        <f>Data[[#This Row],[PERSOANE CARE AU PARTICIPAT LA VOT (TURUL 1)]]+Data[[#This Row],[PERSOANE CARE AU PARTICIPAT LA VOT  (TURUL AL 2-LEA)]]</f>
        <v>3324</v>
      </c>
      <c r="T1137" s="41">
        <f>Data[[#This Row],[TOTAL CHELTUIELI LEI]]/Data[[#This Row],[NUMĂRUL PERSOANELOR ÎNSCRISE ÎN LISTELE ELECTORALE]]</f>
        <v>8.5737122557726462</v>
      </c>
      <c r="U1137" s="41">
        <f>Data[[#This Row],[TOTAL CHELTUIELI EURO]]/Data[[#This Row],[NUMĂRUL PERSOANELOR ÎNSCRISE ÎN LISTELE ELECTORALE]]</f>
        <v>1.7713915530201128</v>
      </c>
      <c r="V1137" s="41">
        <f>Data[[#This Row],[TOTAL CHELTUIELI LEI]]/Data[[#This Row],[NUMĂRUL PERSOANELOR CARE AU PARTICIPAT LA VOT]]</f>
        <v>13.069494584837544</v>
      </c>
      <c r="W1137" s="41">
        <f>Data[[#This Row],[TOTAL CHELTUIELI EURO]]/Data[[#This Row],[NUMĂRUL PERSOANELOR CARE AU PARTICIPAT LA VOT]]</f>
        <v>2.7002530081687457</v>
      </c>
      <c r="X1137" s="43">
        <v>4.8400999999999996</v>
      </c>
      <c r="Y1137" s="114" t="s">
        <v>2896</v>
      </c>
      <c r="Z1137" s="44">
        <v>8</v>
      </c>
      <c r="AA1137" s="115" t="s">
        <v>3107</v>
      </c>
      <c r="AB1137" s="44">
        <v>1</v>
      </c>
      <c r="AC1137" s="45"/>
    </row>
    <row r="1138" spans="1:29" ht="12" customHeight="1" x14ac:dyDescent="0.2">
      <c r="A1138" s="37">
        <v>1137</v>
      </c>
      <c r="B1138" s="38" t="s">
        <v>21</v>
      </c>
      <c r="C1138" s="39" t="s">
        <v>1946</v>
      </c>
      <c r="D1138" s="40">
        <v>44101</v>
      </c>
      <c r="E1138" s="38">
        <v>1</v>
      </c>
      <c r="F1138" s="38"/>
      <c r="G1138" s="38" t="s">
        <v>2</v>
      </c>
      <c r="H1138" s="38" t="s">
        <v>2</v>
      </c>
      <c r="I1138" s="65">
        <v>0</v>
      </c>
      <c r="J1138" s="65">
        <v>6396.21</v>
      </c>
      <c r="K1138" s="65">
        <v>0</v>
      </c>
      <c r="L1138" s="41">
        <f>SUM(Data[[#This Row],[CHELTUIELI DE PERSONAL LEI]:[CHELTUIELI DE CAPITAL (ACTIVE NEFINANCIARE ) LEI]])</f>
        <v>6396.21</v>
      </c>
      <c r="M1138" s="41">
        <f>Data[[#This Row],[TOTAL CHELTUIELI LEI]]/Data[[#This Row],[CURS VALUTAR EURO BNR 22 07 2020]]</f>
        <v>1321.5036879403319</v>
      </c>
      <c r="N1138" s="49">
        <v>2705</v>
      </c>
      <c r="O1138" s="54"/>
      <c r="P1138" s="54">
        <v>1515</v>
      </c>
      <c r="Q1138" s="54"/>
      <c r="R1138" s="54">
        <f>Data[[#This Row],[PERSOANE ÎNSCRISE ÎN LISTELE ELECTORALE (TURUL 1)            ]]+Data[[#This Row],[PERSOANE ÎNSCRISE ÎN LISTELE ELECTORALE (TURUL AL 2-LEA)]]</f>
        <v>2705</v>
      </c>
      <c r="S1138" s="54">
        <f>Data[[#This Row],[PERSOANE CARE AU PARTICIPAT LA VOT (TURUL 1)]]+Data[[#This Row],[PERSOANE CARE AU PARTICIPAT LA VOT  (TURUL AL 2-LEA)]]</f>
        <v>1515</v>
      </c>
      <c r="T1138" s="41">
        <f>Data[[#This Row],[TOTAL CHELTUIELI LEI]]/Data[[#This Row],[NUMĂRUL PERSOANELOR ÎNSCRISE ÎN LISTELE ELECTORALE]]</f>
        <v>2.3645878003696859</v>
      </c>
      <c r="U1138" s="41">
        <f>Data[[#This Row],[TOTAL CHELTUIELI EURO]]/Data[[#This Row],[NUMĂRUL PERSOANELOR ÎNSCRISE ÎN LISTELE ELECTORALE]]</f>
        <v>0.48854110459901368</v>
      </c>
      <c r="V1138" s="41">
        <f>Data[[#This Row],[TOTAL CHELTUIELI LEI]]/Data[[#This Row],[NUMĂRUL PERSOANELOR CARE AU PARTICIPAT LA VOT]]</f>
        <v>4.2219207920792083</v>
      </c>
      <c r="W1138" s="41">
        <f>Data[[#This Row],[TOTAL CHELTUIELI EURO]]/Data[[#This Row],[NUMĂRUL PERSOANELOR CARE AU PARTICIPAT LA VOT]]</f>
        <v>0.87227966200681972</v>
      </c>
      <c r="X1138" s="43">
        <v>4.8400999999999996</v>
      </c>
      <c r="Y1138" s="114" t="s">
        <v>2891</v>
      </c>
      <c r="Z1138" s="44">
        <v>2</v>
      </c>
      <c r="AA1138" s="115" t="s">
        <v>3105</v>
      </c>
      <c r="AB1138" s="44">
        <v>0</v>
      </c>
      <c r="AC1138" s="45"/>
    </row>
    <row r="1139" spans="1:29" ht="12" customHeight="1" x14ac:dyDescent="0.2">
      <c r="A1139" s="37">
        <v>1138</v>
      </c>
      <c r="B1139" s="38" t="s">
        <v>21</v>
      </c>
      <c r="C1139" s="39" t="s">
        <v>1947</v>
      </c>
      <c r="D1139" s="40">
        <v>44101</v>
      </c>
      <c r="E1139" s="38">
        <v>1</v>
      </c>
      <c r="F1139" s="38"/>
      <c r="G1139" s="38" t="s">
        <v>2</v>
      </c>
      <c r="H1139" s="38" t="s">
        <v>2</v>
      </c>
      <c r="I1139" s="65">
        <v>1500</v>
      </c>
      <c r="J1139" s="65">
        <v>18435</v>
      </c>
      <c r="K1139" s="65">
        <v>0</v>
      </c>
      <c r="L1139" s="41">
        <f>SUM(Data[[#This Row],[CHELTUIELI DE PERSONAL LEI]:[CHELTUIELI DE CAPITAL (ACTIVE NEFINANCIARE ) LEI]])</f>
        <v>19935</v>
      </c>
      <c r="M1139" s="41">
        <f>Data[[#This Row],[TOTAL CHELTUIELI LEI]]/Data[[#This Row],[CURS VALUTAR EURO BNR 22 07 2020]]</f>
        <v>4118.7165554430694</v>
      </c>
      <c r="N1139" s="49">
        <v>2678</v>
      </c>
      <c r="O1139" s="54"/>
      <c r="P1139" s="54">
        <v>1792</v>
      </c>
      <c r="Q1139" s="54"/>
      <c r="R1139" s="54">
        <f>Data[[#This Row],[PERSOANE ÎNSCRISE ÎN LISTELE ELECTORALE (TURUL 1)            ]]+Data[[#This Row],[PERSOANE ÎNSCRISE ÎN LISTELE ELECTORALE (TURUL AL 2-LEA)]]</f>
        <v>2678</v>
      </c>
      <c r="S1139" s="54">
        <f>Data[[#This Row],[PERSOANE CARE AU PARTICIPAT LA VOT (TURUL 1)]]+Data[[#This Row],[PERSOANE CARE AU PARTICIPAT LA VOT  (TURUL AL 2-LEA)]]</f>
        <v>1792</v>
      </c>
      <c r="T1139" s="41">
        <f>Data[[#This Row],[TOTAL CHELTUIELI LEI]]/Data[[#This Row],[NUMĂRUL PERSOANELOR ÎNSCRISE ÎN LISTELE ELECTORALE]]</f>
        <v>7.4439880507841671</v>
      </c>
      <c r="U1139" s="41">
        <f>Data[[#This Row],[TOTAL CHELTUIELI EURO]]/Data[[#This Row],[NUMĂRUL PERSOANELOR ÎNSCRISE ÎN LISTELE ELECTORALE]]</f>
        <v>1.5379822835859109</v>
      </c>
      <c r="V1139" s="41">
        <f>Data[[#This Row],[TOTAL CHELTUIELI LEI]]/Data[[#This Row],[NUMĂRUL PERSOANELOR CARE AU PARTICIPAT LA VOT]]</f>
        <v>11.124441964285714</v>
      </c>
      <c r="W1139" s="41">
        <f>Data[[#This Row],[TOTAL CHELTUIELI EURO]]/Data[[#This Row],[NUMĂRUL PERSOANELOR CARE AU PARTICIPAT LA VOT]]</f>
        <v>2.2983909349570699</v>
      </c>
      <c r="X1139" s="43">
        <v>4.8400999999999996</v>
      </c>
      <c r="Y1139" s="114" t="s">
        <v>2886</v>
      </c>
      <c r="Z1139" s="44">
        <v>7</v>
      </c>
      <c r="AA1139" s="115" t="s">
        <v>3107</v>
      </c>
      <c r="AB1139" s="44">
        <v>1</v>
      </c>
      <c r="AC1139" s="45"/>
    </row>
    <row r="1140" spans="1:29" ht="12" customHeight="1" x14ac:dyDescent="0.2">
      <c r="A1140" s="37">
        <v>1139</v>
      </c>
      <c r="B1140" s="38" t="s">
        <v>21</v>
      </c>
      <c r="C1140" s="39" t="s">
        <v>1948</v>
      </c>
      <c r="D1140" s="40">
        <v>44101</v>
      </c>
      <c r="E1140" s="38">
        <v>1</v>
      </c>
      <c r="F1140" s="38"/>
      <c r="G1140" s="38" t="s">
        <v>2</v>
      </c>
      <c r="H1140" s="38" t="s">
        <v>2</v>
      </c>
      <c r="I1140" s="65">
        <v>0</v>
      </c>
      <c r="J1140" s="65">
        <v>12202.76</v>
      </c>
      <c r="K1140" s="65">
        <v>0</v>
      </c>
      <c r="L1140" s="41">
        <f>SUM(Data[[#This Row],[CHELTUIELI DE PERSONAL LEI]:[CHELTUIELI DE CAPITAL (ACTIVE NEFINANCIARE ) LEI]])</f>
        <v>12202.76</v>
      </c>
      <c r="M1140" s="41">
        <f>Data[[#This Row],[TOTAL CHELTUIELI LEI]]/Data[[#This Row],[CURS VALUTAR EURO BNR 22 07 2020]]</f>
        <v>2521.179314476974</v>
      </c>
      <c r="N1140" s="49">
        <v>4948</v>
      </c>
      <c r="O1140" s="54"/>
      <c r="P1140" s="54">
        <v>3519</v>
      </c>
      <c r="Q1140" s="54"/>
      <c r="R1140" s="54">
        <f>Data[[#This Row],[PERSOANE ÎNSCRISE ÎN LISTELE ELECTORALE (TURUL 1)            ]]+Data[[#This Row],[PERSOANE ÎNSCRISE ÎN LISTELE ELECTORALE (TURUL AL 2-LEA)]]</f>
        <v>4948</v>
      </c>
      <c r="S1140" s="54">
        <f>Data[[#This Row],[PERSOANE CARE AU PARTICIPAT LA VOT (TURUL 1)]]+Data[[#This Row],[PERSOANE CARE AU PARTICIPAT LA VOT  (TURUL AL 2-LEA)]]</f>
        <v>3519</v>
      </c>
      <c r="T1140" s="41">
        <f>Data[[#This Row],[TOTAL CHELTUIELI LEI]]/Data[[#This Row],[NUMĂRUL PERSOANELOR ÎNSCRISE ÎN LISTELE ELECTORALE]]</f>
        <v>2.4662004850444625</v>
      </c>
      <c r="U1140" s="41">
        <f>Data[[#This Row],[TOTAL CHELTUIELI EURO]]/Data[[#This Row],[NUMĂRUL PERSOANELOR ÎNSCRISE ÎN LISTELE ELECTORALE]]</f>
        <v>0.50953502717804644</v>
      </c>
      <c r="V1140" s="41">
        <f>Data[[#This Row],[TOTAL CHELTUIELI LEI]]/Data[[#This Row],[NUMĂRUL PERSOANELOR CARE AU PARTICIPAT LA VOT]]</f>
        <v>3.4676783177038932</v>
      </c>
      <c r="W1140" s="41">
        <f>Data[[#This Row],[TOTAL CHELTUIELI EURO]]/Data[[#This Row],[NUMĂRUL PERSOANELOR CARE AU PARTICIPAT LA VOT]]</f>
        <v>0.71644765969791813</v>
      </c>
      <c r="X1140" s="43">
        <v>4.8400999999999996</v>
      </c>
      <c r="Y1140" s="114" t="s">
        <v>2891</v>
      </c>
      <c r="Z1140" s="44">
        <v>2</v>
      </c>
      <c r="AA1140" s="115" t="s">
        <v>3105</v>
      </c>
      <c r="AB1140" s="44">
        <v>0</v>
      </c>
      <c r="AC1140" s="45"/>
    </row>
    <row r="1141" spans="1:29" ht="12" customHeight="1" x14ac:dyDescent="0.2">
      <c r="A1141" s="37">
        <v>1140</v>
      </c>
      <c r="B1141" s="38" t="s">
        <v>21</v>
      </c>
      <c r="C1141" s="39" t="s">
        <v>1949</v>
      </c>
      <c r="D1141" s="40">
        <v>44101</v>
      </c>
      <c r="E1141" s="38">
        <v>1</v>
      </c>
      <c r="F1141" s="38"/>
      <c r="G1141" s="38" t="s">
        <v>2</v>
      </c>
      <c r="H1141" s="38" t="s">
        <v>2</v>
      </c>
      <c r="I1141" s="65">
        <v>5642</v>
      </c>
      <c r="J1141" s="65">
        <v>12084</v>
      </c>
      <c r="K1141" s="65">
        <v>0</v>
      </c>
      <c r="L1141" s="41">
        <f>SUM(Data[[#This Row],[CHELTUIELI DE PERSONAL LEI]:[CHELTUIELI DE CAPITAL (ACTIVE NEFINANCIARE ) LEI]])</f>
        <v>17726</v>
      </c>
      <c r="M1141" s="41">
        <f>Data[[#This Row],[TOTAL CHELTUIELI LEI]]/Data[[#This Row],[CURS VALUTAR EURO BNR 22 07 2020]]</f>
        <v>3662.3210264250743</v>
      </c>
      <c r="N1141" s="49">
        <v>3833</v>
      </c>
      <c r="O1141" s="54"/>
      <c r="P1141" s="54">
        <v>2329</v>
      </c>
      <c r="Q1141" s="54"/>
      <c r="R1141" s="54">
        <f>Data[[#This Row],[PERSOANE ÎNSCRISE ÎN LISTELE ELECTORALE (TURUL 1)            ]]+Data[[#This Row],[PERSOANE ÎNSCRISE ÎN LISTELE ELECTORALE (TURUL AL 2-LEA)]]</f>
        <v>3833</v>
      </c>
      <c r="S1141" s="54">
        <f>Data[[#This Row],[PERSOANE CARE AU PARTICIPAT LA VOT (TURUL 1)]]+Data[[#This Row],[PERSOANE CARE AU PARTICIPAT LA VOT  (TURUL AL 2-LEA)]]</f>
        <v>2329</v>
      </c>
      <c r="T1141" s="41">
        <f>Data[[#This Row],[TOTAL CHELTUIELI LEI]]/Data[[#This Row],[NUMĂRUL PERSOANELOR ÎNSCRISE ÎN LISTELE ELECTORALE]]</f>
        <v>4.6245760500913127</v>
      </c>
      <c r="U1141" s="41">
        <f>Data[[#This Row],[TOTAL CHELTUIELI EURO]]/Data[[#This Row],[NUMĂRUL PERSOANELOR ÎNSCRISE ÎN LISTELE ELECTORALE]]</f>
        <v>0.95547117830030637</v>
      </c>
      <c r="V1141" s="41">
        <f>Data[[#This Row],[TOTAL CHELTUIELI LEI]]/Data[[#This Row],[NUMĂRUL PERSOANELOR CARE AU PARTICIPAT LA VOT]]</f>
        <v>7.6109918419922717</v>
      </c>
      <c r="W1141" s="41">
        <f>Data[[#This Row],[TOTAL CHELTUIELI EURO]]/Data[[#This Row],[NUMĂRUL PERSOANELOR CARE AU PARTICIPAT LA VOT]]</f>
        <v>1.5724864862280268</v>
      </c>
      <c r="X1141" s="43">
        <v>4.8400999999999996</v>
      </c>
      <c r="Y1141" s="114" t="s">
        <v>2895</v>
      </c>
      <c r="Z1141" s="44">
        <v>4</v>
      </c>
      <c r="AA1141" s="115" t="s">
        <v>3105</v>
      </c>
      <c r="AB1141" s="44">
        <v>0</v>
      </c>
      <c r="AC1141" s="45"/>
    </row>
    <row r="1142" spans="1:29" ht="12" customHeight="1" x14ac:dyDescent="0.2">
      <c r="A1142" s="37">
        <v>1141</v>
      </c>
      <c r="B1142" s="38" t="s">
        <v>21</v>
      </c>
      <c r="C1142" s="39" t="s">
        <v>1950</v>
      </c>
      <c r="D1142" s="40">
        <v>44101</v>
      </c>
      <c r="E1142" s="38">
        <v>1</v>
      </c>
      <c r="F1142" s="38"/>
      <c r="G1142" s="38" t="s">
        <v>2</v>
      </c>
      <c r="H1142" s="38" t="s">
        <v>2</v>
      </c>
      <c r="I1142" s="65">
        <v>0</v>
      </c>
      <c r="J1142" s="65">
        <v>14846.46</v>
      </c>
      <c r="K1142" s="65">
        <v>0</v>
      </c>
      <c r="L1142" s="41">
        <f>SUM(Data[[#This Row],[CHELTUIELI DE PERSONAL LEI]:[CHELTUIELI DE CAPITAL (ACTIVE NEFINANCIARE ) LEI]])</f>
        <v>14846.46</v>
      </c>
      <c r="M1142" s="41">
        <f>Data[[#This Row],[TOTAL CHELTUIELI LEI]]/Data[[#This Row],[CURS VALUTAR EURO BNR 22 07 2020]]</f>
        <v>3067.3870374579037</v>
      </c>
      <c r="N1142" s="49">
        <v>2962</v>
      </c>
      <c r="O1142" s="54"/>
      <c r="P1142" s="54">
        <v>1989</v>
      </c>
      <c r="Q1142" s="54"/>
      <c r="R1142" s="54">
        <f>Data[[#This Row],[PERSOANE ÎNSCRISE ÎN LISTELE ELECTORALE (TURUL 1)            ]]+Data[[#This Row],[PERSOANE ÎNSCRISE ÎN LISTELE ELECTORALE (TURUL AL 2-LEA)]]</f>
        <v>2962</v>
      </c>
      <c r="S1142" s="54">
        <f>Data[[#This Row],[PERSOANE CARE AU PARTICIPAT LA VOT (TURUL 1)]]+Data[[#This Row],[PERSOANE CARE AU PARTICIPAT LA VOT  (TURUL AL 2-LEA)]]</f>
        <v>1989</v>
      </c>
      <c r="T1142" s="41">
        <f>Data[[#This Row],[TOTAL CHELTUIELI LEI]]/Data[[#This Row],[NUMĂRUL PERSOANELOR ÎNSCRISE ÎN LISTELE ELECTORALE]]</f>
        <v>5.012309250506414</v>
      </c>
      <c r="U1142" s="41">
        <f>Data[[#This Row],[TOTAL CHELTUIELI EURO]]/Data[[#This Row],[NUMĂRUL PERSOANELOR ÎNSCRISE ÎN LISTELE ELECTORALE]]</f>
        <v>1.0355796885408182</v>
      </c>
      <c r="V1142" s="41">
        <f>Data[[#This Row],[TOTAL CHELTUIELI LEI]]/Data[[#This Row],[NUMĂRUL PERSOANELOR CARE AU PARTICIPAT LA VOT]]</f>
        <v>7.4642835595776766</v>
      </c>
      <c r="W1142" s="41">
        <f>Data[[#This Row],[TOTAL CHELTUIELI EURO]]/Data[[#This Row],[NUMĂRUL PERSOANELOR CARE AU PARTICIPAT LA VOT]]</f>
        <v>1.5421754838903488</v>
      </c>
      <c r="X1142" s="43">
        <v>4.8400999999999996</v>
      </c>
      <c r="Y1142" s="114" t="s">
        <v>2892</v>
      </c>
      <c r="Z1142" s="44">
        <v>5</v>
      </c>
      <c r="AA1142" s="115" t="s">
        <v>3107</v>
      </c>
      <c r="AB1142" s="44">
        <v>1</v>
      </c>
      <c r="AC1142" s="45"/>
    </row>
    <row r="1143" spans="1:29" ht="12" customHeight="1" x14ac:dyDescent="0.2">
      <c r="A1143" s="37">
        <v>1142</v>
      </c>
      <c r="B1143" s="38" t="s">
        <v>21</v>
      </c>
      <c r="C1143" s="39" t="s">
        <v>1951</v>
      </c>
      <c r="D1143" s="40">
        <v>44101</v>
      </c>
      <c r="E1143" s="38">
        <v>1</v>
      </c>
      <c r="F1143" s="38"/>
      <c r="G1143" s="38" t="s">
        <v>2</v>
      </c>
      <c r="H1143" s="38" t="s">
        <v>2</v>
      </c>
      <c r="I1143" s="65">
        <v>0</v>
      </c>
      <c r="J1143" s="65">
        <v>7345.12</v>
      </c>
      <c r="K1143" s="65">
        <v>0</v>
      </c>
      <c r="L1143" s="41">
        <f>SUM(Data[[#This Row],[CHELTUIELI DE PERSONAL LEI]:[CHELTUIELI DE CAPITAL (ACTIVE NEFINANCIARE ) LEI]])</f>
        <v>7345.12</v>
      </c>
      <c r="M1143" s="41">
        <f>Data[[#This Row],[TOTAL CHELTUIELI LEI]]/Data[[#This Row],[CURS VALUTAR EURO BNR 22 07 2020]]</f>
        <v>1517.5554224086279</v>
      </c>
      <c r="N1143" s="49">
        <v>3930</v>
      </c>
      <c r="O1143" s="54"/>
      <c r="P1143" s="54">
        <v>1987</v>
      </c>
      <c r="Q1143" s="54"/>
      <c r="R1143" s="54">
        <f>Data[[#This Row],[PERSOANE ÎNSCRISE ÎN LISTELE ELECTORALE (TURUL 1)            ]]+Data[[#This Row],[PERSOANE ÎNSCRISE ÎN LISTELE ELECTORALE (TURUL AL 2-LEA)]]</f>
        <v>3930</v>
      </c>
      <c r="S1143" s="54">
        <f>Data[[#This Row],[PERSOANE CARE AU PARTICIPAT LA VOT (TURUL 1)]]+Data[[#This Row],[PERSOANE CARE AU PARTICIPAT LA VOT  (TURUL AL 2-LEA)]]</f>
        <v>1987</v>
      </c>
      <c r="T1143" s="41">
        <f>Data[[#This Row],[TOTAL CHELTUIELI LEI]]/Data[[#This Row],[NUMĂRUL PERSOANELOR ÎNSCRISE ÎN LISTELE ELECTORALE]]</f>
        <v>1.8689872773536895</v>
      </c>
      <c r="U1143" s="41">
        <f>Data[[#This Row],[TOTAL CHELTUIELI EURO]]/Data[[#This Row],[NUMĂRUL PERSOANELOR ÎNSCRISE ÎN LISTELE ELECTORALE]]</f>
        <v>0.38614641791568138</v>
      </c>
      <c r="V1143" s="41">
        <f>Data[[#This Row],[TOTAL CHELTUIELI LEI]]/Data[[#This Row],[NUMĂRUL PERSOANELOR CARE AU PARTICIPAT LA VOT]]</f>
        <v>3.6965878208354304</v>
      </c>
      <c r="W1143" s="41">
        <f>Data[[#This Row],[TOTAL CHELTUIELI EURO]]/Data[[#This Row],[NUMĂRUL PERSOANELOR CARE AU PARTICIPAT LA VOT]]</f>
        <v>0.76374203442809663</v>
      </c>
      <c r="X1143" s="43">
        <v>4.8400999999999996</v>
      </c>
      <c r="Y1143" s="114" t="s">
        <v>2894</v>
      </c>
      <c r="Z1143" s="44">
        <v>1</v>
      </c>
      <c r="AA1143" s="115" t="s">
        <v>3105</v>
      </c>
      <c r="AB1143" s="44">
        <v>0</v>
      </c>
      <c r="AC1143" s="45"/>
    </row>
    <row r="1144" spans="1:29" ht="12" customHeight="1" x14ac:dyDescent="0.2">
      <c r="A1144" s="37">
        <v>1143</v>
      </c>
      <c r="B1144" s="38" t="s">
        <v>21</v>
      </c>
      <c r="C1144" s="39" t="s">
        <v>1952</v>
      </c>
      <c r="D1144" s="40">
        <v>44101</v>
      </c>
      <c r="E1144" s="38">
        <v>1</v>
      </c>
      <c r="F1144" s="38"/>
      <c r="G1144" s="38" t="s">
        <v>2</v>
      </c>
      <c r="H1144" s="38" t="s">
        <v>2</v>
      </c>
      <c r="I1144" s="65">
        <v>20100</v>
      </c>
      <c r="J1144" s="65">
        <v>15642.38</v>
      </c>
      <c r="K1144" s="65">
        <v>0</v>
      </c>
      <c r="L1144" s="41">
        <f>SUM(Data[[#This Row],[CHELTUIELI DE PERSONAL LEI]:[CHELTUIELI DE CAPITAL (ACTIVE NEFINANCIARE ) LEI]])</f>
        <v>35742.379999999997</v>
      </c>
      <c r="M1144" s="41">
        <f>Data[[#This Row],[TOTAL CHELTUIELI LEI]]/Data[[#This Row],[CURS VALUTAR EURO BNR 22 07 2020]]</f>
        <v>7384.6366810603085</v>
      </c>
      <c r="N1144" s="49">
        <v>5499</v>
      </c>
      <c r="O1144" s="54"/>
      <c r="P1144" s="54">
        <v>3302</v>
      </c>
      <c r="Q1144" s="54"/>
      <c r="R1144" s="54">
        <f>Data[[#This Row],[PERSOANE ÎNSCRISE ÎN LISTELE ELECTORALE (TURUL 1)            ]]+Data[[#This Row],[PERSOANE ÎNSCRISE ÎN LISTELE ELECTORALE (TURUL AL 2-LEA)]]</f>
        <v>5499</v>
      </c>
      <c r="S1144" s="54">
        <f>Data[[#This Row],[PERSOANE CARE AU PARTICIPAT LA VOT (TURUL 1)]]+Data[[#This Row],[PERSOANE CARE AU PARTICIPAT LA VOT  (TURUL AL 2-LEA)]]</f>
        <v>3302</v>
      </c>
      <c r="T1144" s="41">
        <f>Data[[#This Row],[TOTAL CHELTUIELI LEI]]/Data[[#This Row],[NUMĂRUL PERSOANELOR ÎNSCRISE ÎN LISTELE ELECTORALE]]</f>
        <v>6.4997963266048364</v>
      </c>
      <c r="U1144" s="41">
        <f>Data[[#This Row],[TOTAL CHELTUIELI EURO]]/Data[[#This Row],[NUMĂRUL PERSOANELOR ÎNSCRISE ÎN LISTELE ELECTORALE]]</f>
        <v>1.3429053793526657</v>
      </c>
      <c r="V1144" s="41">
        <f>Data[[#This Row],[TOTAL CHELTUIELI LEI]]/Data[[#This Row],[NUMĂRUL PERSOANELOR CARE AU PARTICIPAT LA VOT]]</f>
        <v>10.824463961235613</v>
      </c>
      <c r="W1144" s="41">
        <f>Data[[#This Row],[TOTAL CHELTUIELI EURO]]/Data[[#This Row],[NUMĂRUL PERSOANELOR CARE AU PARTICIPAT LA VOT]]</f>
        <v>2.2364132892369195</v>
      </c>
      <c r="X1144" s="43">
        <v>4.8400999999999996</v>
      </c>
      <c r="Y1144" s="114" t="s">
        <v>2889</v>
      </c>
      <c r="Z1144" s="44">
        <v>6</v>
      </c>
      <c r="AA1144" s="115" t="s">
        <v>3107</v>
      </c>
      <c r="AB1144" s="44">
        <v>1</v>
      </c>
      <c r="AC1144" s="45"/>
    </row>
    <row r="1145" spans="1:29" ht="12" customHeight="1" x14ac:dyDescent="0.2">
      <c r="A1145" s="37">
        <v>1144</v>
      </c>
      <c r="B1145" s="38" t="s">
        <v>21</v>
      </c>
      <c r="C1145" s="39" t="s">
        <v>594</v>
      </c>
      <c r="D1145" s="40">
        <v>44101</v>
      </c>
      <c r="E1145" s="38">
        <v>1</v>
      </c>
      <c r="F1145" s="38"/>
      <c r="G1145" s="38" t="s">
        <v>2</v>
      </c>
      <c r="H1145" s="38" t="s">
        <v>2</v>
      </c>
      <c r="I1145" s="65">
        <v>9000</v>
      </c>
      <c r="J1145" s="65">
        <v>3812.07</v>
      </c>
      <c r="K1145" s="65">
        <v>0</v>
      </c>
      <c r="L1145" s="41">
        <f>SUM(Data[[#This Row],[CHELTUIELI DE PERSONAL LEI]:[CHELTUIELI DE CAPITAL (ACTIVE NEFINANCIARE ) LEI]])</f>
        <v>12812.07</v>
      </c>
      <c r="M1145" s="41">
        <f>Data[[#This Row],[TOTAL CHELTUIELI LEI]]/Data[[#This Row],[CURS VALUTAR EURO BNR 22 07 2020]]</f>
        <v>2647.0672093551789</v>
      </c>
      <c r="N1145" s="49">
        <v>7325</v>
      </c>
      <c r="O1145" s="54"/>
      <c r="P1145" s="54">
        <v>3986</v>
      </c>
      <c r="Q1145" s="54"/>
      <c r="R1145" s="54">
        <f>Data[[#This Row],[PERSOANE ÎNSCRISE ÎN LISTELE ELECTORALE (TURUL 1)            ]]+Data[[#This Row],[PERSOANE ÎNSCRISE ÎN LISTELE ELECTORALE (TURUL AL 2-LEA)]]</f>
        <v>7325</v>
      </c>
      <c r="S1145" s="54">
        <f>Data[[#This Row],[PERSOANE CARE AU PARTICIPAT LA VOT (TURUL 1)]]+Data[[#This Row],[PERSOANE CARE AU PARTICIPAT LA VOT  (TURUL AL 2-LEA)]]</f>
        <v>3986</v>
      </c>
      <c r="T1145" s="41">
        <f>Data[[#This Row],[TOTAL CHELTUIELI LEI]]/Data[[#This Row],[NUMĂRUL PERSOANELOR ÎNSCRISE ÎN LISTELE ELECTORALE]]</f>
        <v>1.7490880546075085</v>
      </c>
      <c r="U1145" s="41">
        <f>Data[[#This Row],[TOTAL CHELTUIELI EURO]]/Data[[#This Row],[NUMĂRUL PERSOANELOR ÎNSCRISE ÎN LISTELE ELECTORALE]]</f>
        <v>0.36137436305190157</v>
      </c>
      <c r="V1145" s="41">
        <f>Data[[#This Row],[TOTAL CHELTUIELI LEI]]/Data[[#This Row],[NUMĂRUL PERSOANELOR CARE AU PARTICIPAT LA VOT]]</f>
        <v>3.2142674360260912</v>
      </c>
      <c r="W1145" s="41">
        <f>Data[[#This Row],[TOTAL CHELTUIELI EURO]]/Data[[#This Row],[NUMĂRUL PERSOANELOR CARE AU PARTICIPAT LA VOT]]</f>
        <v>0.66409112126321601</v>
      </c>
      <c r="X1145" s="43">
        <v>4.8400999999999996</v>
      </c>
      <c r="Y1145" s="114" t="s">
        <v>2894</v>
      </c>
      <c r="Z1145" s="44">
        <v>1</v>
      </c>
      <c r="AA1145" s="115" t="s">
        <v>3105</v>
      </c>
      <c r="AB1145" s="44">
        <v>0</v>
      </c>
      <c r="AC1145" s="45"/>
    </row>
    <row r="1146" spans="1:29" ht="12" customHeight="1" x14ac:dyDescent="0.2">
      <c r="A1146" s="37">
        <v>1145</v>
      </c>
      <c r="B1146" s="38" t="s">
        <v>21</v>
      </c>
      <c r="C1146" s="39" t="s">
        <v>1953</v>
      </c>
      <c r="D1146" s="40">
        <v>44101</v>
      </c>
      <c r="E1146" s="38">
        <v>1</v>
      </c>
      <c r="F1146" s="38"/>
      <c r="G1146" s="38" t="s">
        <v>2</v>
      </c>
      <c r="H1146" s="38" t="s">
        <v>2</v>
      </c>
      <c r="I1146" s="65">
        <v>2000</v>
      </c>
      <c r="J1146" s="65">
        <v>9202.9</v>
      </c>
      <c r="K1146" s="65">
        <v>0</v>
      </c>
      <c r="L1146" s="41">
        <f>SUM(Data[[#This Row],[CHELTUIELI DE PERSONAL LEI]:[CHELTUIELI DE CAPITAL (ACTIVE NEFINANCIARE ) LEI]])</f>
        <v>11202.9</v>
      </c>
      <c r="M1146" s="41">
        <f>Data[[#This Row],[TOTAL CHELTUIELI LEI]]/Data[[#This Row],[CURS VALUTAR EURO BNR 22 07 2020]]</f>
        <v>2314.6009379971488</v>
      </c>
      <c r="N1146" s="49">
        <v>3317</v>
      </c>
      <c r="O1146" s="54"/>
      <c r="P1146" s="54">
        <v>2113</v>
      </c>
      <c r="Q1146" s="54"/>
      <c r="R1146" s="54">
        <f>Data[[#This Row],[PERSOANE ÎNSCRISE ÎN LISTELE ELECTORALE (TURUL 1)            ]]+Data[[#This Row],[PERSOANE ÎNSCRISE ÎN LISTELE ELECTORALE (TURUL AL 2-LEA)]]</f>
        <v>3317</v>
      </c>
      <c r="S1146" s="54">
        <f>Data[[#This Row],[PERSOANE CARE AU PARTICIPAT LA VOT (TURUL 1)]]+Data[[#This Row],[PERSOANE CARE AU PARTICIPAT LA VOT  (TURUL AL 2-LEA)]]</f>
        <v>2113</v>
      </c>
      <c r="T1146" s="41">
        <f>Data[[#This Row],[TOTAL CHELTUIELI LEI]]/Data[[#This Row],[NUMĂRUL PERSOANELOR ÎNSCRISE ÎN LISTELE ELECTORALE]]</f>
        <v>3.3774193548387097</v>
      </c>
      <c r="U1146" s="41">
        <f>Data[[#This Row],[TOTAL CHELTUIELI EURO]]/Data[[#This Row],[NUMĂRUL PERSOANELOR ÎNSCRISE ÎN LISTELE ELECTORALE]]</f>
        <v>0.69779949894397009</v>
      </c>
      <c r="V1146" s="41">
        <f>Data[[#This Row],[TOTAL CHELTUIELI LEI]]/Data[[#This Row],[NUMĂRUL PERSOANELOR CARE AU PARTICIPAT LA VOT]]</f>
        <v>5.3018930430667295</v>
      </c>
      <c r="W1146" s="41">
        <f>Data[[#This Row],[TOTAL CHELTUIELI EURO]]/Data[[#This Row],[NUMĂRUL PERSOANELOR CARE AU PARTICIPAT LA VOT]]</f>
        <v>1.0954098144804301</v>
      </c>
      <c r="X1146" s="43">
        <v>4.8400999999999996</v>
      </c>
      <c r="Y1146" s="114" t="s">
        <v>2884</v>
      </c>
      <c r="Z1146" s="44">
        <v>3</v>
      </c>
      <c r="AA1146" s="115" t="s">
        <v>3105</v>
      </c>
      <c r="AB1146" s="44">
        <v>0</v>
      </c>
      <c r="AC1146" s="45"/>
    </row>
    <row r="1147" spans="1:29" ht="12" customHeight="1" x14ac:dyDescent="0.2">
      <c r="A1147" s="37">
        <v>1146</v>
      </c>
      <c r="B1147" s="38" t="s">
        <v>21</v>
      </c>
      <c r="C1147" s="39" t="s">
        <v>1954</v>
      </c>
      <c r="D1147" s="40">
        <v>44101</v>
      </c>
      <c r="E1147" s="38">
        <v>1</v>
      </c>
      <c r="F1147" s="38"/>
      <c r="G1147" s="38" t="s">
        <v>2</v>
      </c>
      <c r="H1147" s="38" t="s">
        <v>2</v>
      </c>
      <c r="I1147" s="65">
        <v>1800</v>
      </c>
      <c r="J1147" s="65">
        <v>5942.96</v>
      </c>
      <c r="K1147" s="65">
        <v>0</v>
      </c>
      <c r="L1147" s="41">
        <f>SUM(Data[[#This Row],[CHELTUIELI DE PERSONAL LEI]:[CHELTUIELI DE CAPITAL (ACTIVE NEFINANCIARE ) LEI]])</f>
        <v>7742.96</v>
      </c>
      <c r="M1147" s="41">
        <f>Data[[#This Row],[TOTAL CHELTUIELI LEI]]/Data[[#This Row],[CURS VALUTAR EURO BNR 22 07 2020]]</f>
        <v>1599.7520712381977</v>
      </c>
      <c r="N1147" s="49">
        <v>3445</v>
      </c>
      <c r="O1147" s="54"/>
      <c r="P1147" s="54">
        <v>1632</v>
      </c>
      <c r="Q1147" s="54"/>
      <c r="R1147" s="54">
        <f>Data[[#This Row],[PERSOANE ÎNSCRISE ÎN LISTELE ELECTORALE (TURUL 1)            ]]+Data[[#This Row],[PERSOANE ÎNSCRISE ÎN LISTELE ELECTORALE (TURUL AL 2-LEA)]]</f>
        <v>3445</v>
      </c>
      <c r="S1147" s="54">
        <f>Data[[#This Row],[PERSOANE CARE AU PARTICIPAT LA VOT (TURUL 1)]]+Data[[#This Row],[PERSOANE CARE AU PARTICIPAT LA VOT  (TURUL AL 2-LEA)]]</f>
        <v>1632</v>
      </c>
      <c r="T1147" s="41">
        <f>Data[[#This Row],[TOTAL CHELTUIELI LEI]]/Data[[#This Row],[NUMĂRUL PERSOANELOR ÎNSCRISE ÎN LISTELE ELECTORALE]]</f>
        <v>2.2475936139332364</v>
      </c>
      <c r="U1147" s="41">
        <f>Data[[#This Row],[TOTAL CHELTUIELI EURO]]/Data[[#This Row],[NUMĂRUL PERSOANELOR ÎNSCRISE ÎN LISTELE ELECTORALE]]</f>
        <v>0.46436925144795288</v>
      </c>
      <c r="V1147" s="41">
        <f>Data[[#This Row],[TOTAL CHELTUIELI LEI]]/Data[[#This Row],[NUMĂRUL PERSOANELOR CARE AU PARTICIPAT LA VOT]]</f>
        <v>4.7444607843137252</v>
      </c>
      <c r="W1147" s="41">
        <f>Data[[#This Row],[TOTAL CHELTUIELI EURO]]/Data[[#This Row],[NUMĂRUL PERSOANELOR CARE AU PARTICIPAT LA VOT]]</f>
        <v>0.98024023972928775</v>
      </c>
      <c r="X1147" s="43">
        <v>4.8400999999999996</v>
      </c>
      <c r="Y1147" s="114" t="s">
        <v>2891</v>
      </c>
      <c r="Z1147" s="44">
        <v>2</v>
      </c>
      <c r="AA1147" s="115" t="s">
        <v>3105</v>
      </c>
      <c r="AB1147" s="44">
        <v>0</v>
      </c>
      <c r="AC1147" s="45"/>
    </row>
    <row r="1148" spans="1:29" ht="12" customHeight="1" x14ac:dyDescent="0.2">
      <c r="A1148" s="37">
        <v>1147</v>
      </c>
      <c r="B1148" s="38" t="s">
        <v>21</v>
      </c>
      <c r="C1148" s="39" t="s">
        <v>1955</v>
      </c>
      <c r="D1148" s="40">
        <v>44101</v>
      </c>
      <c r="E1148" s="38">
        <v>1</v>
      </c>
      <c r="F1148" s="38"/>
      <c r="G1148" s="38" t="s">
        <v>2</v>
      </c>
      <c r="H1148" s="38" t="s">
        <v>2</v>
      </c>
      <c r="I1148" s="65">
        <v>0</v>
      </c>
      <c r="J1148" s="65">
        <v>23859</v>
      </c>
      <c r="K1148" s="65">
        <v>0</v>
      </c>
      <c r="L1148" s="41">
        <f>SUM(Data[[#This Row],[CHELTUIELI DE PERSONAL LEI]:[CHELTUIELI DE CAPITAL (ACTIVE NEFINANCIARE ) LEI]])</f>
        <v>23859</v>
      </c>
      <c r="M1148" s="41">
        <f>Data[[#This Row],[TOTAL CHELTUIELI LEI]]/Data[[#This Row],[CURS VALUTAR EURO BNR 22 07 2020]]</f>
        <v>4929.4436065370555</v>
      </c>
      <c r="N1148" s="49">
        <v>1883</v>
      </c>
      <c r="O1148" s="54"/>
      <c r="P1148" s="54">
        <v>1428</v>
      </c>
      <c r="Q1148" s="54"/>
      <c r="R1148" s="54">
        <f>Data[[#This Row],[PERSOANE ÎNSCRISE ÎN LISTELE ELECTORALE (TURUL 1)            ]]+Data[[#This Row],[PERSOANE ÎNSCRISE ÎN LISTELE ELECTORALE (TURUL AL 2-LEA)]]</f>
        <v>1883</v>
      </c>
      <c r="S1148" s="54">
        <f>Data[[#This Row],[PERSOANE CARE AU PARTICIPAT LA VOT (TURUL 1)]]+Data[[#This Row],[PERSOANE CARE AU PARTICIPAT LA VOT  (TURUL AL 2-LEA)]]</f>
        <v>1428</v>
      </c>
      <c r="T1148" s="41">
        <f>Data[[#This Row],[TOTAL CHELTUIELI LEI]]/Data[[#This Row],[NUMĂRUL PERSOANELOR ÎNSCRISE ÎN LISTELE ELECTORALE]]</f>
        <v>12.670738183749336</v>
      </c>
      <c r="U1148" s="41">
        <f>Data[[#This Row],[TOTAL CHELTUIELI EURO]]/Data[[#This Row],[NUMĂRUL PERSOANELOR ÎNSCRISE ÎN LISTELE ELECTORALE]]</f>
        <v>2.6178670241832478</v>
      </c>
      <c r="V1148" s="41">
        <f>Data[[#This Row],[TOTAL CHELTUIELI LEI]]/Data[[#This Row],[NUMĂRUL PERSOANELOR CARE AU PARTICIPAT LA VOT]]</f>
        <v>16.707983193277311</v>
      </c>
      <c r="W1148" s="41">
        <f>Data[[#This Row],[TOTAL CHELTUIELI EURO]]/Data[[#This Row],[NUMĂRUL PERSOANELOR CARE AU PARTICIPAT LA VOT]]</f>
        <v>3.4519913211043805</v>
      </c>
      <c r="X1148" s="43">
        <v>4.8400999999999996</v>
      </c>
      <c r="Y1148" s="114" t="s">
        <v>2897</v>
      </c>
      <c r="Z1148" s="44">
        <v>12</v>
      </c>
      <c r="AA1148" s="115" t="s">
        <v>3108</v>
      </c>
      <c r="AB1148" s="44">
        <v>2</v>
      </c>
      <c r="AC1148" s="45"/>
    </row>
    <row r="1149" spans="1:29" ht="12" customHeight="1" x14ac:dyDescent="0.2">
      <c r="A1149" s="37">
        <v>1148</v>
      </c>
      <c r="B1149" s="38" t="s">
        <v>21</v>
      </c>
      <c r="C1149" s="39" t="s">
        <v>1956</v>
      </c>
      <c r="D1149" s="40">
        <v>44101</v>
      </c>
      <c r="E1149" s="38">
        <v>1</v>
      </c>
      <c r="F1149" s="38"/>
      <c r="G1149" s="38" t="s">
        <v>2</v>
      </c>
      <c r="H1149" s="38" t="s">
        <v>2</v>
      </c>
      <c r="I1149" s="65">
        <v>0</v>
      </c>
      <c r="J1149" s="65">
        <v>13124</v>
      </c>
      <c r="K1149" s="65">
        <v>0</v>
      </c>
      <c r="L1149" s="41">
        <f>SUM(Data[[#This Row],[CHELTUIELI DE PERSONAL LEI]:[CHELTUIELI DE CAPITAL (ACTIVE NEFINANCIARE ) LEI]])</f>
        <v>13124</v>
      </c>
      <c r="M1149" s="41">
        <f>Data[[#This Row],[TOTAL CHELTUIELI LEI]]/Data[[#This Row],[CURS VALUTAR EURO BNR 22 07 2020]]</f>
        <v>2711.5142249127084</v>
      </c>
      <c r="N1149" s="49">
        <v>5941</v>
      </c>
      <c r="O1149" s="54"/>
      <c r="P1149" s="54">
        <v>3074</v>
      </c>
      <c r="Q1149" s="54"/>
      <c r="R1149" s="54">
        <f>Data[[#This Row],[PERSOANE ÎNSCRISE ÎN LISTELE ELECTORALE (TURUL 1)            ]]+Data[[#This Row],[PERSOANE ÎNSCRISE ÎN LISTELE ELECTORALE (TURUL AL 2-LEA)]]</f>
        <v>5941</v>
      </c>
      <c r="S1149" s="54">
        <f>Data[[#This Row],[PERSOANE CARE AU PARTICIPAT LA VOT (TURUL 1)]]+Data[[#This Row],[PERSOANE CARE AU PARTICIPAT LA VOT  (TURUL AL 2-LEA)]]</f>
        <v>3074</v>
      </c>
      <c r="T1149" s="41">
        <f>Data[[#This Row],[TOTAL CHELTUIELI LEI]]/Data[[#This Row],[NUMĂRUL PERSOANELOR ÎNSCRISE ÎN LISTELE ELECTORALE]]</f>
        <v>2.209055714526174</v>
      </c>
      <c r="U1149" s="41">
        <f>Data[[#This Row],[TOTAL CHELTUIELI EURO]]/Data[[#This Row],[NUMĂRUL PERSOANELOR ÎNSCRISE ÎN LISTELE ELECTORALE]]</f>
        <v>0.45640704004590277</v>
      </c>
      <c r="V1149" s="41">
        <f>Data[[#This Row],[TOTAL CHELTUIELI LEI]]/Data[[#This Row],[NUMĂRUL PERSOANELOR CARE AU PARTICIPAT LA VOT]]</f>
        <v>4.2693558880936893</v>
      </c>
      <c r="W1149" s="41">
        <f>Data[[#This Row],[TOTAL CHELTUIELI EURO]]/Data[[#This Row],[NUMĂRUL PERSOANELOR CARE AU PARTICIPAT LA VOT]]</f>
        <v>0.8820800991908615</v>
      </c>
      <c r="X1149" s="43">
        <v>4.8400999999999996</v>
      </c>
      <c r="Y1149" s="114" t="s">
        <v>2891</v>
      </c>
      <c r="Z1149" s="44">
        <v>2</v>
      </c>
      <c r="AA1149" s="115" t="s">
        <v>3105</v>
      </c>
      <c r="AB1149" s="44">
        <v>0</v>
      </c>
      <c r="AC1149" s="45"/>
    </row>
    <row r="1150" spans="1:29" ht="12" customHeight="1" x14ac:dyDescent="0.2">
      <c r="A1150" s="37">
        <v>1149</v>
      </c>
      <c r="B1150" s="38" t="s">
        <v>21</v>
      </c>
      <c r="C1150" s="39" t="s">
        <v>1957</v>
      </c>
      <c r="D1150" s="40">
        <v>44101</v>
      </c>
      <c r="E1150" s="38">
        <v>1</v>
      </c>
      <c r="F1150" s="38"/>
      <c r="G1150" s="38" t="s">
        <v>2</v>
      </c>
      <c r="H1150" s="38" t="s">
        <v>2</v>
      </c>
      <c r="I1150" s="65">
        <v>9500</v>
      </c>
      <c r="J1150" s="65">
        <v>10812</v>
      </c>
      <c r="K1150" s="65">
        <v>0</v>
      </c>
      <c r="L1150" s="41">
        <f>SUM(Data[[#This Row],[CHELTUIELI DE PERSONAL LEI]:[CHELTUIELI DE CAPITAL (ACTIVE NEFINANCIARE ) LEI]])</f>
        <v>20312</v>
      </c>
      <c r="M1150" s="41">
        <f>Data[[#This Row],[TOTAL CHELTUIELI LEI]]/Data[[#This Row],[CURS VALUTAR EURO BNR 22 07 2020]]</f>
        <v>4196.6075081093368</v>
      </c>
      <c r="N1150" s="49">
        <v>4253</v>
      </c>
      <c r="O1150" s="54"/>
      <c r="P1150" s="54">
        <v>2483</v>
      </c>
      <c r="Q1150" s="54"/>
      <c r="R1150" s="54">
        <f>Data[[#This Row],[PERSOANE ÎNSCRISE ÎN LISTELE ELECTORALE (TURUL 1)            ]]+Data[[#This Row],[PERSOANE ÎNSCRISE ÎN LISTELE ELECTORALE (TURUL AL 2-LEA)]]</f>
        <v>4253</v>
      </c>
      <c r="S1150" s="54">
        <f>Data[[#This Row],[PERSOANE CARE AU PARTICIPAT LA VOT (TURUL 1)]]+Data[[#This Row],[PERSOANE CARE AU PARTICIPAT LA VOT  (TURUL AL 2-LEA)]]</f>
        <v>2483</v>
      </c>
      <c r="T1150" s="41">
        <f>Data[[#This Row],[TOTAL CHELTUIELI LEI]]/Data[[#This Row],[NUMĂRUL PERSOANELOR ÎNSCRISE ÎN LISTELE ELECTORALE]]</f>
        <v>4.775922877968493</v>
      </c>
      <c r="U1150" s="41">
        <f>Data[[#This Row],[TOTAL CHELTUIELI EURO]]/Data[[#This Row],[NUMĂRUL PERSOANELOR ÎNSCRISE ÎN LISTELE ELECTORALE]]</f>
        <v>0.9867405379989036</v>
      </c>
      <c r="V1150" s="41">
        <f>Data[[#This Row],[TOTAL CHELTUIELI LEI]]/Data[[#This Row],[NUMĂRUL PERSOANELOR CARE AU PARTICIPAT LA VOT]]</f>
        <v>8.1804269029399919</v>
      </c>
      <c r="W1150" s="41">
        <f>Data[[#This Row],[TOTAL CHELTUIELI EURO]]/Data[[#This Row],[NUMĂRUL PERSOANELOR CARE AU PARTICIPAT LA VOT]]</f>
        <v>1.6901359275510821</v>
      </c>
      <c r="X1150" s="43">
        <v>4.8400999999999996</v>
      </c>
      <c r="Y1150" s="114" t="s">
        <v>2895</v>
      </c>
      <c r="Z1150" s="44">
        <v>4</v>
      </c>
      <c r="AA1150" s="115" t="s">
        <v>3105</v>
      </c>
      <c r="AB1150" s="44">
        <v>0</v>
      </c>
      <c r="AC1150" s="45"/>
    </row>
    <row r="1151" spans="1:29" ht="12" customHeight="1" x14ac:dyDescent="0.2">
      <c r="A1151" s="37">
        <v>1150</v>
      </c>
      <c r="B1151" s="38" t="s">
        <v>21</v>
      </c>
      <c r="C1151" s="39" t="s">
        <v>1958</v>
      </c>
      <c r="D1151" s="40">
        <v>44101</v>
      </c>
      <c r="E1151" s="38">
        <v>1</v>
      </c>
      <c r="F1151" s="38"/>
      <c r="G1151" s="38" t="s">
        <v>2</v>
      </c>
      <c r="H1151" s="38" t="s">
        <v>2</v>
      </c>
      <c r="I1151" s="65">
        <v>0</v>
      </c>
      <c r="J1151" s="65">
        <v>26438.11</v>
      </c>
      <c r="K1151" s="65">
        <v>0</v>
      </c>
      <c r="L1151" s="41">
        <f>SUM(Data[[#This Row],[CHELTUIELI DE PERSONAL LEI]:[CHELTUIELI DE CAPITAL (ACTIVE NEFINANCIARE ) LEI]])</f>
        <v>26438.11</v>
      </c>
      <c r="M1151" s="41">
        <f>Data[[#This Row],[TOTAL CHELTUIELI LEI]]/Data[[#This Row],[CURS VALUTAR EURO BNR 22 07 2020]]</f>
        <v>5462.3065639139695</v>
      </c>
      <c r="N1151" s="49">
        <v>2626</v>
      </c>
      <c r="O1151" s="54"/>
      <c r="P1151" s="54">
        <v>1614</v>
      </c>
      <c r="Q1151" s="54"/>
      <c r="R1151" s="54">
        <f>Data[[#This Row],[PERSOANE ÎNSCRISE ÎN LISTELE ELECTORALE (TURUL 1)            ]]+Data[[#This Row],[PERSOANE ÎNSCRISE ÎN LISTELE ELECTORALE (TURUL AL 2-LEA)]]</f>
        <v>2626</v>
      </c>
      <c r="S1151" s="54">
        <f>Data[[#This Row],[PERSOANE CARE AU PARTICIPAT LA VOT (TURUL 1)]]+Data[[#This Row],[PERSOANE CARE AU PARTICIPAT LA VOT  (TURUL AL 2-LEA)]]</f>
        <v>1614</v>
      </c>
      <c r="T1151" s="41">
        <f>Data[[#This Row],[TOTAL CHELTUIELI LEI]]/Data[[#This Row],[NUMĂRUL PERSOANELOR ÎNSCRISE ÎN LISTELE ELECTORALE]]</f>
        <v>10.067825590251333</v>
      </c>
      <c r="U1151" s="41">
        <f>Data[[#This Row],[TOTAL CHELTUIELI EURO]]/Data[[#This Row],[NUMĂRUL PERSOANELOR ÎNSCRISE ÎN LISTELE ELECTORALE]]</f>
        <v>2.0800862771949618</v>
      </c>
      <c r="V1151" s="41">
        <f>Data[[#This Row],[TOTAL CHELTUIELI LEI]]/Data[[#This Row],[NUMĂRUL PERSOANELOR CARE AU PARTICIPAT LA VOT]]</f>
        <v>16.380489467162331</v>
      </c>
      <c r="W1151" s="41">
        <f>Data[[#This Row],[TOTAL CHELTUIELI EURO]]/Data[[#This Row],[NUMĂRUL PERSOANELOR CARE AU PARTICIPAT LA VOT]]</f>
        <v>3.3843287260929178</v>
      </c>
      <c r="X1151" s="43">
        <v>4.8400999999999996</v>
      </c>
      <c r="Y1151" s="114" t="s">
        <v>2898</v>
      </c>
      <c r="Z1151" s="44">
        <v>10</v>
      </c>
      <c r="AA1151" s="115" t="s">
        <v>3108</v>
      </c>
      <c r="AB1151" s="44">
        <v>2</v>
      </c>
      <c r="AC1151" s="45"/>
    </row>
    <row r="1152" spans="1:29" ht="12" customHeight="1" x14ac:dyDescent="0.2">
      <c r="A1152" s="37">
        <v>1151</v>
      </c>
      <c r="B1152" s="38" t="s">
        <v>21</v>
      </c>
      <c r="C1152" s="39" t="s">
        <v>1959</v>
      </c>
      <c r="D1152" s="40">
        <v>44101</v>
      </c>
      <c r="E1152" s="38">
        <v>1</v>
      </c>
      <c r="F1152" s="38"/>
      <c r="G1152" s="38" t="s">
        <v>2</v>
      </c>
      <c r="H1152" s="38" t="s">
        <v>2</v>
      </c>
      <c r="I1152" s="65">
        <v>0</v>
      </c>
      <c r="J1152" s="65">
        <v>14078.66</v>
      </c>
      <c r="K1152" s="65">
        <v>0</v>
      </c>
      <c r="L1152" s="41">
        <f>SUM(Data[[#This Row],[CHELTUIELI DE PERSONAL LEI]:[CHELTUIELI DE CAPITAL (ACTIVE NEFINANCIARE ) LEI]])</f>
        <v>14078.66</v>
      </c>
      <c r="M1152" s="41">
        <f>Data[[#This Row],[TOTAL CHELTUIELI LEI]]/Data[[#This Row],[CURS VALUTAR EURO BNR 22 07 2020]]</f>
        <v>2908.7539513646416</v>
      </c>
      <c r="N1152" s="49">
        <v>5439</v>
      </c>
      <c r="O1152" s="54"/>
      <c r="P1152" s="54">
        <v>2916</v>
      </c>
      <c r="Q1152" s="54"/>
      <c r="R1152" s="54">
        <f>Data[[#This Row],[PERSOANE ÎNSCRISE ÎN LISTELE ELECTORALE (TURUL 1)            ]]+Data[[#This Row],[PERSOANE ÎNSCRISE ÎN LISTELE ELECTORALE (TURUL AL 2-LEA)]]</f>
        <v>5439</v>
      </c>
      <c r="S1152" s="54">
        <f>Data[[#This Row],[PERSOANE CARE AU PARTICIPAT LA VOT (TURUL 1)]]+Data[[#This Row],[PERSOANE CARE AU PARTICIPAT LA VOT  (TURUL AL 2-LEA)]]</f>
        <v>2916</v>
      </c>
      <c r="T1152" s="41">
        <f>Data[[#This Row],[TOTAL CHELTUIELI LEI]]/Data[[#This Row],[NUMĂRUL PERSOANELOR ÎNSCRISE ÎN LISTELE ELECTORALE]]</f>
        <v>2.5884647913219343</v>
      </c>
      <c r="U1152" s="41">
        <f>Data[[#This Row],[TOTAL CHELTUIELI EURO]]/Data[[#This Row],[NUMĂRUL PERSOANELOR ÎNSCRISE ÎN LISTELE ELECTORALE]]</f>
        <v>0.53479572556805322</v>
      </c>
      <c r="V1152" s="41">
        <f>Data[[#This Row],[TOTAL CHELTUIELI LEI]]/Data[[#This Row],[NUMĂRUL PERSOANELOR CARE AU PARTICIPAT LA VOT]]</f>
        <v>4.8280727023319612</v>
      </c>
      <c r="W1152" s="41">
        <f>Data[[#This Row],[TOTAL CHELTUIELI EURO]]/Data[[#This Row],[NUMĂRUL PERSOANELOR CARE AU PARTICIPAT LA VOT]]</f>
        <v>0.99751507248444493</v>
      </c>
      <c r="X1152" s="43">
        <v>4.8400999999999996</v>
      </c>
      <c r="Y1152" s="114" t="s">
        <v>2891</v>
      </c>
      <c r="Z1152" s="44">
        <v>2</v>
      </c>
      <c r="AA1152" s="115" t="s">
        <v>3105</v>
      </c>
      <c r="AB1152" s="44">
        <v>0</v>
      </c>
      <c r="AC1152" s="45"/>
    </row>
    <row r="1153" spans="1:29" ht="12" customHeight="1" x14ac:dyDescent="0.2">
      <c r="A1153" s="37">
        <v>1152</v>
      </c>
      <c r="B1153" s="38" t="s">
        <v>21</v>
      </c>
      <c r="C1153" s="39" t="s">
        <v>1960</v>
      </c>
      <c r="D1153" s="40">
        <v>44101</v>
      </c>
      <c r="E1153" s="38">
        <v>1</v>
      </c>
      <c r="F1153" s="38"/>
      <c r="G1153" s="38" t="s">
        <v>2</v>
      </c>
      <c r="H1153" s="38" t="s">
        <v>2</v>
      </c>
      <c r="I1153" s="65">
        <v>0</v>
      </c>
      <c r="J1153" s="65">
        <v>10704.83</v>
      </c>
      <c r="K1153" s="65">
        <v>0</v>
      </c>
      <c r="L1153" s="41">
        <f>SUM(Data[[#This Row],[CHELTUIELI DE PERSONAL LEI]:[CHELTUIELI DE CAPITAL (ACTIVE NEFINANCIARE ) LEI]])</f>
        <v>10704.83</v>
      </c>
      <c r="M1153" s="41">
        <f>Data[[#This Row],[TOTAL CHELTUIELI LEI]]/Data[[#This Row],[CURS VALUTAR EURO BNR 22 07 2020]]</f>
        <v>2211.6960393380305</v>
      </c>
      <c r="N1153" s="49">
        <v>3163</v>
      </c>
      <c r="O1153" s="54"/>
      <c r="P1153" s="54">
        <v>1763</v>
      </c>
      <c r="Q1153" s="54"/>
      <c r="R1153" s="54">
        <f>Data[[#This Row],[PERSOANE ÎNSCRISE ÎN LISTELE ELECTORALE (TURUL 1)            ]]+Data[[#This Row],[PERSOANE ÎNSCRISE ÎN LISTELE ELECTORALE (TURUL AL 2-LEA)]]</f>
        <v>3163</v>
      </c>
      <c r="S1153" s="54">
        <f>Data[[#This Row],[PERSOANE CARE AU PARTICIPAT LA VOT (TURUL 1)]]+Data[[#This Row],[PERSOANE CARE AU PARTICIPAT LA VOT  (TURUL AL 2-LEA)]]</f>
        <v>1763</v>
      </c>
      <c r="T1153" s="41">
        <f>Data[[#This Row],[TOTAL CHELTUIELI LEI]]/Data[[#This Row],[NUMĂRUL PERSOANELOR ÎNSCRISE ÎN LISTELE ELECTORALE]]</f>
        <v>3.3843914005690801</v>
      </c>
      <c r="U1153" s="41">
        <f>Data[[#This Row],[TOTAL CHELTUIELI EURO]]/Data[[#This Row],[NUMĂRUL PERSOANELOR ÎNSCRISE ÎN LISTELE ELECTORALE]]</f>
        <v>0.6992399744982708</v>
      </c>
      <c r="V1153" s="41">
        <f>Data[[#This Row],[TOTAL CHELTUIELI LEI]]/Data[[#This Row],[NUMĂRUL PERSOANELOR CARE AU PARTICIPAT LA VOT]]</f>
        <v>6.0719398752127054</v>
      </c>
      <c r="W1153" s="41">
        <f>Data[[#This Row],[TOTAL CHELTUIELI EURO]]/Data[[#This Row],[NUMĂRUL PERSOANELOR CARE AU PARTICIPAT LA VOT]]</f>
        <v>1.2545071125003009</v>
      </c>
      <c r="X1153" s="43">
        <v>4.8400999999999996</v>
      </c>
      <c r="Y1153" s="114" t="s">
        <v>2884</v>
      </c>
      <c r="Z1153" s="44">
        <v>3</v>
      </c>
      <c r="AA1153" s="115" t="s">
        <v>3105</v>
      </c>
      <c r="AB1153" s="44">
        <v>0</v>
      </c>
      <c r="AC1153" s="45"/>
    </row>
    <row r="1154" spans="1:29" ht="12" customHeight="1" x14ac:dyDescent="0.2">
      <c r="A1154" s="37">
        <v>1153</v>
      </c>
      <c r="B1154" s="38" t="s">
        <v>21</v>
      </c>
      <c r="C1154" s="39" t="s">
        <v>1961</v>
      </c>
      <c r="D1154" s="40">
        <v>44101</v>
      </c>
      <c r="E1154" s="38">
        <v>1</v>
      </c>
      <c r="F1154" s="38"/>
      <c r="G1154" s="38" t="s">
        <v>2</v>
      </c>
      <c r="H1154" s="38" t="s">
        <v>2</v>
      </c>
      <c r="I1154" s="65">
        <v>1650</v>
      </c>
      <c r="J1154" s="65">
        <v>17322</v>
      </c>
      <c r="K1154" s="65">
        <v>0</v>
      </c>
      <c r="L1154" s="41">
        <f>SUM(Data[[#This Row],[CHELTUIELI DE PERSONAL LEI]:[CHELTUIELI DE CAPITAL (ACTIVE NEFINANCIARE ) LEI]])</f>
        <v>18972</v>
      </c>
      <c r="M1154" s="41">
        <f>Data[[#This Row],[TOTAL CHELTUIELI LEI]]/Data[[#This Row],[CURS VALUTAR EURO BNR 22 07 2020]]</f>
        <v>3919.7537240966099</v>
      </c>
      <c r="N1154" s="49">
        <v>2496</v>
      </c>
      <c r="O1154" s="54"/>
      <c r="P1154" s="54">
        <v>1568</v>
      </c>
      <c r="Q1154" s="54"/>
      <c r="R1154" s="54">
        <f>Data[[#This Row],[PERSOANE ÎNSCRISE ÎN LISTELE ELECTORALE (TURUL 1)            ]]+Data[[#This Row],[PERSOANE ÎNSCRISE ÎN LISTELE ELECTORALE (TURUL AL 2-LEA)]]</f>
        <v>2496</v>
      </c>
      <c r="S1154" s="54">
        <f>Data[[#This Row],[PERSOANE CARE AU PARTICIPAT LA VOT (TURUL 1)]]+Data[[#This Row],[PERSOANE CARE AU PARTICIPAT LA VOT  (TURUL AL 2-LEA)]]</f>
        <v>1568</v>
      </c>
      <c r="T1154" s="41">
        <f>Data[[#This Row],[TOTAL CHELTUIELI LEI]]/Data[[#This Row],[NUMĂRUL PERSOANELOR ÎNSCRISE ÎN LISTELE ELECTORALE]]</f>
        <v>7.6009615384615383</v>
      </c>
      <c r="U1154" s="41">
        <f>Data[[#This Row],[TOTAL CHELTUIELI EURO]]/Data[[#This Row],[NUMĂRUL PERSOANELOR ÎNSCRISE ÎN LISTELE ELECTORALE]]</f>
        <v>1.5704141522822956</v>
      </c>
      <c r="V1154" s="41">
        <f>Data[[#This Row],[TOTAL CHELTUIELI LEI]]/Data[[#This Row],[NUMĂRUL PERSOANELOR CARE AU PARTICIPAT LA VOT]]</f>
        <v>12.099489795918368</v>
      </c>
      <c r="W1154" s="41">
        <f>Data[[#This Row],[TOTAL CHELTUIELI EURO]]/Data[[#This Row],[NUMĂRUL PERSOANELOR CARE AU PARTICIPAT LA VOT]]</f>
        <v>2.4998429362861034</v>
      </c>
      <c r="X1154" s="43">
        <v>4.8400999999999996</v>
      </c>
      <c r="Y1154" s="114" t="s">
        <v>2886</v>
      </c>
      <c r="Z1154" s="44">
        <v>7</v>
      </c>
      <c r="AA1154" s="115" t="s">
        <v>3107</v>
      </c>
      <c r="AB1154" s="44">
        <v>1</v>
      </c>
      <c r="AC1154" s="45"/>
    </row>
    <row r="1155" spans="1:29" ht="12" customHeight="1" x14ac:dyDescent="0.2">
      <c r="A1155" s="37">
        <v>1154</v>
      </c>
      <c r="B1155" s="38" t="s">
        <v>21</v>
      </c>
      <c r="C1155" s="39" t="s">
        <v>1962</v>
      </c>
      <c r="D1155" s="40">
        <v>44101</v>
      </c>
      <c r="E1155" s="38">
        <v>1</v>
      </c>
      <c r="F1155" s="38"/>
      <c r="G1155" s="38" t="s">
        <v>2</v>
      </c>
      <c r="H1155" s="38" t="s">
        <v>2</v>
      </c>
      <c r="I1155" s="65">
        <v>21022</v>
      </c>
      <c r="J1155" s="65">
        <v>14315.53</v>
      </c>
      <c r="K1155" s="65">
        <v>0</v>
      </c>
      <c r="L1155" s="41">
        <f>SUM(Data[[#This Row],[CHELTUIELI DE PERSONAL LEI]:[CHELTUIELI DE CAPITAL (ACTIVE NEFINANCIARE ) LEI]])</f>
        <v>35337.53</v>
      </c>
      <c r="M1155" s="41">
        <f>Data[[#This Row],[TOTAL CHELTUIELI LEI]]/Data[[#This Row],[CURS VALUTAR EURO BNR 22 07 2020]]</f>
        <v>7300.9917150472102</v>
      </c>
      <c r="N1155" s="49">
        <v>3969</v>
      </c>
      <c r="O1155" s="54"/>
      <c r="P1155" s="54">
        <v>2220</v>
      </c>
      <c r="Q1155" s="54"/>
      <c r="R1155" s="54">
        <f>Data[[#This Row],[PERSOANE ÎNSCRISE ÎN LISTELE ELECTORALE (TURUL 1)            ]]+Data[[#This Row],[PERSOANE ÎNSCRISE ÎN LISTELE ELECTORALE (TURUL AL 2-LEA)]]</f>
        <v>3969</v>
      </c>
      <c r="S1155" s="54">
        <f>Data[[#This Row],[PERSOANE CARE AU PARTICIPAT LA VOT (TURUL 1)]]+Data[[#This Row],[PERSOANE CARE AU PARTICIPAT LA VOT  (TURUL AL 2-LEA)]]</f>
        <v>2220</v>
      </c>
      <c r="T1155" s="41">
        <f>Data[[#This Row],[TOTAL CHELTUIELI LEI]]/Data[[#This Row],[NUMĂRUL PERSOANELOR ÎNSCRISE ÎN LISTELE ELECTORALE]]</f>
        <v>8.9033837238599141</v>
      </c>
      <c r="U1155" s="41">
        <f>Data[[#This Row],[TOTAL CHELTUIELI EURO]]/Data[[#This Row],[NUMĂRUL PERSOANELOR ÎNSCRISE ÎN LISTELE ELECTORALE]]</f>
        <v>1.8395040854238374</v>
      </c>
      <c r="V1155" s="41">
        <f>Data[[#This Row],[TOTAL CHELTUIELI LEI]]/Data[[#This Row],[NUMĂRUL PERSOANELOR CARE AU PARTICIPAT LA VOT]]</f>
        <v>15.917806306306305</v>
      </c>
      <c r="W1155" s="41">
        <f>Data[[#This Row],[TOTAL CHELTUIELI EURO]]/Data[[#This Row],[NUMĂRUL PERSOANELOR CARE AU PARTICIPAT LA VOT]]</f>
        <v>3.2887350067780226</v>
      </c>
      <c r="X1155" s="43">
        <v>4.8400999999999996</v>
      </c>
      <c r="Y1155" s="114" t="s">
        <v>2896</v>
      </c>
      <c r="Z1155" s="44">
        <v>8</v>
      </c>
      <c r="AA1155" s="115" t="s">
        <v>3107</v>
      </c>
      <c r="AB1155" s="44">
        <v>1</v>
      </c>
      <c r="AC1155" s="45"/>
    </row>
    <row r="1156" spans="1:29" ht="12" customHeight="1" x14ac:dyDescent="0.2">
      <c r="A1156" s="37">
        <v>1155</v>
      </c>
      <c r="B1156" s="38" t="s">
        <v>21</v>
      </c>
      <c r="C1156" s="39" t="s">
        <v>1963</v>
      </c>
      <c r="D1156" s="40">
        <v>44101</v>
      </c>
      <c r="E1156" s="38">
        <v>1</v>
      </c>
      <c r="F1156" s="38"/>
      <c r="G1156" s="38" t="s">
        <v>2</v>
      </c>
      <c r="H1156" s="38" t="s">
        <v>2</v>
      </c>
      <c r="I1156" s="65">
        <v>23870</v>
      </c>
      <c r="J1156" s="65">
        <v>9011</v>
      </c>
      <c r="K1156" s="65">
        <v>0</v>
      </c>
      <c r="L1156" s="41">
        <f>SUM(Data[[#This Row],[CHELTUIELI DE PERSONAL LEI]:[CHELTUIELI DE CAPITAL (ACTIVE NEFINANCIARE ) LEI]])</f>
        <v>32881</v>
      </c>
      <c r="M1156" s="41">
        <f>Data[[#This Row],[TOTAL CHELTUIELI LEI]]/Data[[#This Row],[CURS VALUTAR EURO BNR 22 07 2020]]</f>
        <v>6793.4546806884164</v>
      </c>
      <c r="N1156" s="49">
        <v>4321</v>
      </c>
      <c r="O1156" s="54"/>
      <c r="P1156" s="54">
        <v>2882</v>
      </c>
      <c r="Q1156" s="54"/>
      <c r="R1156" s="54">
        <f>Data[[#This Row],[PERSOANE ÎNSCRISE ÎN LISTELE ELECTORALE (TURUL 1)            ]]+Data[[#This Row],[PERSOANE ÎNSCRISE ÎN LISTELE ELECTORALE (TURUL AL 2-LEA)]]</f>
        <v>4321</v>
      </c>
      <c r="S1156" s="54">
        <f>Data[[#This Row],[PERSOANE CARE AU PARTICIPAT LA VOT (TURUL 1)]]+Data[[#This Row],[PERSOANE CARE AU PARTICIPAT LA VOT  (TURUL AL 2-LEA)]]</f>
        <v>2882</v>
      </c>
      <c r="T1156" s="41">
        <f>Data[[#This Row],[TOTAL CHELTUIELI LEI]]/Data[[#This Row],[NUMĂRUL PERSOANELOR ÎNSCRISE ÎN LISTELE ELECTORALE]]</f>
        <v>7.609581115482527</v>
      </c>
      <c r="U1156" s="41">
        <f>Data[[#This Row],[TOTAL CHELTUIELI EURO]]/Data[[#This Row],[NUMĂRUL PERSOANELOR ÎNSCRISE ÎN LISTELE ELECTORALE]]</f>
        <v>1.5721950198306911</v>
      </c>
      <c r="V1156" s="41">
        <f>Data[[#This Row],[TOTAL CHELTUIELI LEI]]/Data[[#This Row],[NUMĂRUL PERSOANELOR CARE AU PARTICIPAT LA VOT]]</f>
        <v>11.409090909090908</v>
      </c>
      <c r="W1156" s="41">
        <f>Data[[#This Row],[TOTAL CHELTUIELI EURO]]/Data[[#This Row],[NUMĂRUL PERSOANELOR CARE AU PARTICIPAT LA VOT]]</f>
        <v>2.3572014853186731</v>
      </c>
      <c r="X1156" s="43">
        <v>4.8400999999999996</v>
      </c>
      <c r="Y1156" s="114" t="s">
        <v>2886</v>
      </c>
      <c r="Z1156" s="44">
        <v>7</v>
      </c>
      <c r="AA1156" s="115" t="s">
        <v>3107</v>
      </c>
      <c r="AB1156" s="44">
        <v>1</v>
      </c>
      <c r="AC1156" s="45"/>
    </row>
    <row r="1157" spans="1:29" ht="12" customHeight="1" x14ac:dyDescent="0.2">
      <c r="A1157" s="37">
        <v>1156</v>
      </c>
      <c r="B1157" s="38" t="s">
        <v>21</v>
      </c>
      <c r="C1157" s="39" t="s">
        <v>1964</v>
      </c>
      <c r="D1157" s="40">
        <v>44101</v>
      </c>
      <c r="E1157" s="38">
        <v>1</v>
      </c>
      <c r="F1157" s="38"/>
      <c r="G1157" s="38" t="s">
        <v>2</v>
      </c>
      <c r="H1157" s="38" t="s">
        <v>2</v>
      </c>
      <c r="I1157" s="65">
        <v>18865</v>
      </c>
      <c r="J1157" s="65">
        <v>8784</v>
      </c>
      <c r="K1157" s="65">
        <v>0</v>
      </c>
      <c r="L1157" s="41">
        <f>SUM(Data[[#This Row],[CHELTUIELI DE PERSONAL LEI]:[CHELTUIELI DE CAPITAL (ACTIVE NEFINANCIARE ) LEI]])</f>
        <v>27649</v>
      </c>
      <c r="M1157" s="41">
        <f>Data[[#This Row],[TOTAL CHELTUIELI LEI]]/Data[[#This Row],[CURS VALUTAR EURO BNR 22 07 2020]]</f>
        <v>5712.4852792297688</v>
      </c>
      <c r="N1157" s="49">
        <v>1876</v>
      </c>
      <c r="O1157" s="54"/>
      <c r="P1157" s="54">
        <v>1409</v>
      </c>
      <c r="Q1157" s="54"/>
      <c r="R1157" s="54">
        <f>Data[[#This Row],[PERSOANE ÎNSCRISE ÎN LISTELE ELECTORALE (TURUL 1)            ]]+Data[[#This Row],[PERSOANE ÎNSCRISE ÎN LISTELE ELECTORALE (TURUL AL 2-LEA)]]</f>
        <v>1876</v>
      </c>
      <c r="S1157" s="54">
        <f>Data[[#This Row],[PERSOANE CARE AU PARTICIPAT LA VOT (TURUL 1)]]+Data[[#This Row],[PERSOANE CARE AU PARTICIPAT LA VOT  (TURUL AL 2-LEA)]]</f>
        <v>1409</v>
      </c>
      <c r="T1157" s="41">
        <f>Data[[#This Row],[TOTAL CHELTUIELI LEI]]/Data[[#This Row],[NUMĂRUL PERSOANELOR ÎNSCRISE ÎN LISTELE ELECTORALE]]</f>
        <v>14.738272921108742</v>
      </c>
      <c r="U1157" s="41">
        <f>Data[[#This Row],[TOTAL CHELTUIELI EURO]]/Data[[#This Row],[NUMĂRUL PERSOANELOR ÎNSCRISE ÎN LISTELE ELECTORALE]]</f>
        <v>3.0450347970307936</v>
      </c>
      <c r="V1157" s="41">
        <f>Data[[#This Row],[TOTAL CHELTUIELI LEI]]/Data[[#This Row],[NUMĂRUL PERSOANELOR CARE AU PARTICIPAT LA VOT]]</f>
        <v>19.623136976579133</v>
      </c>
      <c r="W1157" s="41">
        <f>Data[[#This Row],[TOTAL CHELTUIELI EURO]]/Data[[#This Row],[NUMĂRUL PERSOANELOR CARE AU PARTICIPAT LA VOT]]</f>
        <v>4.0542833777358185</v>
      </c>
      <c r="X1157" s="43">
        <v>4.8400999999999996</v>
      </c>
      <c r="Y1157" s="114" t="s">
        <v>2885</v>
      </c>
      <c r="Z1157" s="44">
        <v>14</v>
      </c>
      <c r="AA1157" s="115" t="s">
        <v>3106</v>
      </c>
      <c r="AB1157" s="44">
        <v>3</v>
      </c>
      <c r="AC1157" s="45"/>
    </row>
    <row r="1158" spans="1:29" ht="12" customHeight="1" x14ac:dyDescent="0.2">
      <c r="A1158" s="37">
        <v>1157</v>
      </c>
      <c r="B1158" s="38" t="s">
        <v>21</v>
      </c>
      <c r="C1158" s="39" t="s">
        <v>1965</v>
      </c>
      <c r="D1158" s="40">
        <v>44101</v>
      </c>
      <c r="E1158" s="38">
        <v>1</v>
      </c>
      <c r="F1158" s="38"/>
      <c r="G1158" s="38" t="s">
        <v>2</v>
      </c>
      <c r="H1158" s="38" t="s">
        <v>2</v>
      </c>
      <c r="I1158" s="65">
        <v>0</v>
      </c>
      <c r="J1158" s="65">
        <v>12892.64</v>
      </c>
      <c r="K1158" s="65">
        <v>0</v>
      </c>
      <c r="L1158" s="41">
        <f>SUM(Data[[#This Row],[CHELTUIELI DE PERSONAL LEI]:[CHELTUIELI DE CAPITAL (ACTIVE NEFINANCIARE ) LEI]])</f>
        <v>12892.64</v>
      </c>
      <c r="M1158" s="41">
        <f>Data[[#This Row],[TOTAL CHELTUIELI LEI]]/Data[[#This Row],[CURS VALUTAR EURO BNR 22 07 2020]]</f>
        <v>2663.7135596371977</v>
      </c>
      <c r="N1158" s="49">
        <v>3999</v>
      </c>
      <c r="O1158" s="54"/>
      <c r="P1158" s="54">
        <v>2236</v>
      </c>
      <c r="Q1158" s="54"/>
      <c r="R1158" s="54">
        <f>Data[[#This Row],[PERSOANE ÎNSCRISE ÎN LISTELE ELECTORALE (TURUL 1)            ]]+Data[[#This Row],[PERSOANE ÎNSCRISE ÎN LISTELE ELECTORALE (TURUL AL 2-LEA)]]</f>
        <v>3999</v>
      </c>
      <c r="S1158" s="54">
        <f>Data[[#This Row],[PERSOANE CARE AU PARTICIPAT LA VOT (TURUL 1)]]+Data[[#This Row],[PERSOANE CARE AU PARTICIPAT LA VOT  (TURUL AL 2-LEA)]]</f>
        <v>2236</v>
      </c>
      <c r="T1158" s="41">
        <f>Data[[#This Row],[TOTAL CHELTUIELI LEI]]/Data[[#This Row],[NUMĂRUL PERSOANELOR ÎNSCRISE ÎN LISTELE ELECTORALE]]</f>
        <v>3.2239659914978742</v>
      </c>
      <c r="U1158" s="41">
        <f>Data[[#This Row],[TOTAL CHELTUIELI EURO]]/Data[[#This Row],[NUMĂRUL PERSOANELOR ÎNSCRISE ÎN LISTELE ELECTORALE]]</f>
        <v>0.6660949136377089</v>
      </c>
      <c r="V1158" s="41">
        <f>Data[[#This Row],[TOTAL CHELTUIELI LEI]]/Data[[#This Row],[NUMĂRUL PERSOANELOR CARE AU PARTICIPAT LA VOT]]</f>
        <v>5.7659391771019672</v>
      </c>
      <c r="W1158" s="41">
        <f>Data[[#This Row],[TOTAL CHELTUIELI EURO]]/Data[[#This Row],[NUMĂRUL PERSOANELOR CARE AU PARTICIPAT LA VOT]]</f>
        <v>1.1912851340059023</v>
      </c>
      <c r="X1158" s="43">
        <v>4.8400999999999996</v>
      </c>
      <c r="Y1158" s="114" t="s">
        <v>2884</v>
      </c>
      <c r="Z1158" s="44">
        <v>3</v>
      </c>
      <c r="AA1158" s="115" t="s">
        <v>3105</v>
      </c>
      <c r="AB1158" s="44">
        <v>0</v>
      </c>
      <c r="AC1158" s="45"/>
    </row>
    <row r="1159" spans="1:29" ht="12" customHeight="1" x14ac:dyDescent="0.2">
      <c r="A1159" s="37">
        <v>1158</v>
      </c>
      <c r="B1159" s="38" t="s">
        <v>21</v>
      </c>
      <c r="C1159" s="39" t="s">
        <v>1966</v>
      </c>
      <c r="D1159" s="40">
        <v>44101</v>
      </c>
      <c r="E1159" s="38">
        <v>1</v>
      </c>
      <c r="F1159" s="38"/>
      <c r="G1159" s="38" t="s">
        <v>2</v>
      </c>
      <c r="H1159" s="38" t="s">
        <v>2</v>
      </c>
      <c r="I1159" s="65">
        <v>0</v>
      </c>
      <c r="J1159" s="65">
        <v>17235.98</v>
      </c>
      <c r="K1159" s="65">
        <v>0</v>
      </c>
      <c r="L1159" s="41">
        <f>SUM(Data[[#This Row],[CHELTUIELI DE PERSONAL LEI]:[CHELTUIELI DE CAPITAL (ACTIVE NEFINANCIARE ) LEI]])</f>
        <v>17235.98</v>
      </c>
      <c r="M1159" s="41">
        <f>Data[[#This Row],[TOTAL CHELTUIELI LEI]]/Data[[#This Row],[CURS VALUTAR EURO BNR 22 07 2020]]</f>
        <v>3561.0793165430468</v>
      </c>
      <c r="N1159" s="49">
        <v>4179</v>
      </c>
      <c r="O1159" s="54"/>
      <c r="P1159" s="54">
        <v>2275</v>
      </c>
      <c r="Q1159" s="54"/>
      <c r="R1159" s="54">
        <f>Data[[#This Row],[PERSOANE ÎNSCRISE ÎN LISTELE ELECTORALE (TURUL 1)            ]]+Data[[#This Row],[PERSOANE ÎNSCRISE ÎN LISTELE ELECTORALE (TURUL AL 2-LEA)]]</f>
        <v>4179</v>
      </c>
      <c r="S1159" s="54">
        <f>Data[[#This Row],[PERSOANE CARE AU PARTICIPAT LA VOT (TURUL 1)]]+Data[[#This Row],[PERSOANE CARE AU PARTICIPAT LA VOT  (TURUL AL 2-LEA)]]</f>
        <v>2275</v>
      </c>
      <c r="T1159" s="41">
        <f>Data[[#This Row],[TOTAL CHELTUIELI LEI]]/Data[[#This Row],[NUMĂRUL PERSOANELOR ÎNSCRISE ÎN LISTELE ELECTORALE]]</f>
        <v>4.1244268963866952</v>
      </c>
      <c r="U1159" s="41">
        <f>Data[[#This Row],[TOTAL CHELTUIELI EURO]]/Data[[#This Row],[NUMĂRUL PERSOANELOR ÎNSCRISE ÎN LISTELE ELECTORALE]]</f>
        <v>0.85213671130486879</v>
      </c>
      <c r="V1159" s="41">
        <f>Data[[#This Row],[TOTAL CHELTUIELI LEI]]/Data[[#This Row],[NUMĂRUL PERSOANELOR CARE AU PARTICIPAT LA VOT]]</f>
        <v>7.576254945054945</v>
      </c>
      <c r="W1159" s="41">
        <f>Data[[#This Row],[TOTAL CHELTUIELI EURO]]/Data[[#This Row],[NUMĂRUL PERSOANELOR CARE AU PARTICIPAT LA VOT]]</f>
        <v>1.5653095896892513</v>
      </c>
      <c r="X1159" s="43">
        <v>4.8400999999999996</v>
      </c>
      <c r="Y1159" s="114" t="s">
        <v>2895</v>
      </c>
      <c r="Z1159" s="44">
        <v>4</v>
      </c>
      <c r="AA1159" s="115" t="s">
        <v>3105</v>
      </c>
      <c r="AB1159" s="44">
        <v>0</v>
      </c>
      <c r="AC1159" s="45"/>
    </row>
    <row r="1160" spans="1:29" ht="12" customHeight="1" x14ac:dyDescent="0.2">
      <c r="A1160" s="37">
        <v>1159</v>
      </c>
      <c r="B1160" s="38" t="s">
        <v>21</v>
      </c>
      <c r="C1160" s="39" t="s">
        <v>1967</v>
      </c>
      <c r="D1160" s="40">
        <v>44101</v>
      </c>
      <c r="E1160" s="38">
        <v>1</v>
      </c>
      <c r="F1160" s="38"/>
      <c r="G1160" s="38" t="s">
        <v>2</v>
      </c>
      <c r="H1160" s="38" t="s">
        <v>2</v>
      </c>
      <c r="I1160" s="65">
        <v>0</v>
      </c>
      <c r="J1160" s="65">
        <v>10980</v>
      </c>
      <c r="K1160" s="65">
        <v>0</v>
      </c>
      <c r="L1160" s="41">
        <f>SUM(Data[[#This Row],[CHELTUIELI DE PERSONAL LEI]:[CHELTUIELI DE CAPITAL (ACTIVE NEFINANCIARE ) LEI]])</f>
        <v>10980</v>
      </c>
      <c r="M1160" s="41">
        <f>Data[[#This Row],[TOTAL CHELTUIELI LEI]]/Data[[#This Row],[CURS VALUTAR EURO BNR 22 07 2020]]</f>
        <v>2268.5481704923454</v>
      </c>
      <c r="N1160" s="49">
        <v>3535</v>
      </c>
      <c r="O1160" s="54"/>
      <c r="P1160" s="54">
        <v>2608</v>
      </c>
      <c r="Q1160" s="54"/>
      <c r="R1160" s="54">
        <f>Data[[#This Row],[PERSOANE ÎNSCRISE ÎN LISTELE ELECTORALE (TURUL 1)            ]]+Data[[#This Row],[PERSOANE ÎNSCRISE ÎN LISTELE ELECTORALE (TURUL AL 2-LEA)]]</f>
        <v>3535</v>
      </c>
      <c r="S1160" s="54">
        <f>Data[[#This Row],[PERSOANE CARE AU PARTICIPAT LA VOT (TURUL 1)]]+Data[[#This Row],[PERSOANE CARE AU PARTICIPAT LA VOT  (TURUL AL 2-LEA)]]</f>
        <v>2608</v>
      </c>
      <c r="T1160" s="41">
        <f>Data[[#This Row],[TOTAL CHELTUIELI LEI]]/Data[[#This Row],[NUMĂRUL PERSOANELOR ÎNSCRISE ÎN LISTELE ELECTORALE]]</f>
        <v>3.1060820367751063</v>
      </c>
      <c r="U1160" s="41">
        <f>Data[[#This Row],[TOTAL CHELTUIELI EURO]]/Data[[#This Row],[NUMĂRUL PERSOANELOR ÎNSCRISE ÎN LISTELE ELECTORALE]]</f>
        <v>0.64173922786204962</v>
      </c>
      <c r="V1160" s="41">
        <f>Data[[#This Row],[TOTAL CHELTUIELI LEI]]/Data[[#This Row],[NUMĂRUL PERSOANELOR CARE AU PARTICIPAT LA VOT]]</f>
        <v>4.2101226993865026</v>
      </c>
      <c r="W1160" s="41">
        <f>Data[[#This Row],[TOTAL CHELTUIELI EURO]]/Data[[#This Row],[NUMĂRUL PERSOANELOR CARE AU PARTICIPAT LA VOT]]</f>
        <v>0.86984208991270917</v>
      </c>
      <c r="X1160" s="43">
        <v>4.8400999999999996</v>
      </c>
      <c r="Y1160" s="114" t="s">
        <v>2884</v>
      </c>
      <c r="Z1160" s="44">
        <v>3</v>
      </c>
      <c r="AA1160" s="115" t="s">
        <v>3105</v>
      </c>
      <c r="AB1160" s="44">
        <v>0</v>
      </c>
      <c r="AC1160" s="45"/>
    </row>
    <row r="1161" spans="1:29" ht="12" customHeight="1" x14ac:dyDescent="0.2">
      <c r="A1161" s="37">
        <v>1160</v>
      </c>
      <c r="B1161" s="38" t="s">
        <v>21</v>
      </c>
      <c r="C1161" s="39" t="s">
        <v>1968</v>
      </c>
      <c r="D1161" s="40">
        <v>44101</v>
      </c>
      <c r="E1161" s="38">
        <v>1</v>
      </c>
      <c r="F1161" s="38"/>
      <c r="G1161" s="38" t="s">
        <v>2</v>
      </c>
      <c r="H1161" s="38" t="s">
        <v>2</v>
      </c>
      <c r="I1161" s="65">
        <v>3000</v>
      </c>
      <c r="J1161" s="65">
        <v>9581.7999999999993</v>
      </c>
      <c r="K1161" s="65">
        <v>0</v>
      </c>
      <c r="L1161" s="41">
        <f>SUM(Data[[#This Row],[CHELTUIELI DE PERSONAL LEI]:[CHELTUIELI DE CAPITAL (ACTIVE NEFINANCIARE ) LEI]])</f>
        <v>12581.8</v>
      </c>
      <c r="M1161" s="41">
        <f>Data[[#This Row],[TOTAL CHELTUIELI LEI]]/Data[[#This Row],[CURS VALUTAR EURO BNR 22 07 2020]]</f>
        <v>2599.4917460383049</v>
      </c>
      <c r="N1161" s="49">
        <v>4114</v>
      </c>
      <c r="O1161" s="54"/>
      <c r="P1161" s="54">
        <v>2827</v>
      </c>
      <c r="Q1161" s="54"/>
      <c r="R1161" s="54">
        <f>Data[[#This Row],[PERSOANE ÎNSCRISE ÎN LISTELE ELECTORALE (TURUL 1)            ]]+Data[[#This Row],[PERSOANE ÎNSCRISE ÎN LISTELE ELECTORALE (TURUL AL 2-LEA)]]</f>
        <v>4114</v>
      </c>
      <c r="S1161" s="54">
        <f>Data[[#This Row],[PERSOANE CARE AU PARTICIPAT LA VOT (TURUL 1)]]+Data[[#This Row],[PERSOANE CARE AU PARTICIPAT LA VOT  (TURUL AL 2-LEA)]]</f>
        <v>2827</v>
      </c>
      <c r="T1161" s="41">
        <f>Data[[#This Row],[TOTAL CHELTUIELI LEI]]/Data[[#This Row],[NUMĂRUL PERSOANELOR ÎNSCRISE ÎN LISTELE ELECTORALE]]</f>
        <v>3.0582887700534758</v>
      </c>
      <c r="U1161" s="41">
        <f>Data[[#This Row],[TOTAL CHELTUIELI EURO]]/Data[[#This Row],[NUMĂRUL PERSOANELOR ÎNSCRISE ÎN LISTELE ELECTORALE]]</f>
        <v>0.63186478999472651</v>
      </c>
      <c r="V1161" s="41">
        <f>Data[[#This Row],[TOTAL CHELTUIELI LEI]]/Data[[#This Row],[NUMĂRUL PERSOANELOR CARE AU PARTICIPAT LA VOT]]</f>
        <v>4.4505836575875488</v>
      </c>
      <c r="W1161" s="41">
        <f>Data[[#This Row],[TOTAL CHELTUIELI EURO]]/Data[[#This Row],[NUMĂRUL PERSOANELOR CARE AU PARTICIPAT LA VOT]]</f>
        <v>0.91952307960322066</v>
      </c>
      <c r="X1161" s="43">
        <v>4.8400999999999996</v>
      </c>
      <c r="Y1161" s="114" t="s">
        <v>2884</v>
      </c>
      <c r="Z1161" s="44">
        <v>3</v>
      </c>
      <c r="AA1161" s="115" t="s">
        <v>3105</v>
      </c>
      <c r="AB1161" s="44">
        <v>0</v>
      </c>
      <c r="AC1161" s="45"/>
    </row>
    <row r="1162" spans="1:29" ht="12" customHeight="1" x14ac:dyDescent="0.2">
      <c r="A1162" s="37">
        <v>1161</v>
      </c>
      <c r="B1162" s="38" t="s">
        <v>21</v>
      </c>
      <c r="C1162" s="39" t="s">
        <v>1969</v>
      </c>
      <c r="D1162" s="40">
        <v>44101</v>
      </c>
      <c r="E1162" s="38">
        <v>1</v>
      </c>
      <c r="F1162" s="38"/>
      <c r="G1162" s="38" t="s">
        <v>2</v>
      </c>
      <c r="H1162" s="38" t="s">
        <v>2</v>
      </c>
      <c r="I1162" s="65">
        <v>29919</v>
      </c>
      <c r="J1162" s="65">
        <v>10092.52</v>
      </c>
      <c r="K1162" s="65">
        <v>0</v>
      </c>
      <c r="L1162" s="41">
        <f>SUM(Data[[#This Row],[CHELTUIELI DE PERSONAL LEI]:[CHELTUIELI DE CAPITAL (ACTIVE NEFINANCIARE ) LEI]])</f>
        <v>40011.520000000004</v>
      </c>
      <c r="M1162" s="41">
        <f>Data[[#This Row],[TOTAL CHELTUIELI LEI]]/Data[[#This Row],[CURS VALUTAR EURO BNR 22 07 2020]]</f>
        <v>8266.6721761947083</v>
      </c>
      <c r="N1162" s="49">
        <v>2256</v>
      </c>
      <c r="O1162" s="54"/>
      <c r="P1162" s="54">
        <v>1556</v>
      </c>
      <c r="Q1162" s="54"/>
      <c r="R1162" s="54">
        <f>Data[[#This Row],[PERSOANE ÎNSCRISE ÎN LISTELE ELECTORALE (TURUL 1)            ]]+Data[[#This Row],[PERSOANE ÎNSCRISE ÎN LISTELE ELECTORALE (TURUL AL 2-LEA)]]</f>
        <v>2256</v>
      </c>
      <c r="S1162" s="54">
        <f>Data[[#This Row],[PERSOANE CARE AU PARTICIPAT LA VOT (TURUL 1)]]+Data[[#This Row],[PERSOANE CARE AU PARTICIPAT LA VOT  (TURUL AL 2-LEA)]]</f>
        <v>1556</v>
      </c>
      <c r="T1162" s="41">
        <f>Data[[#This Row],[TOTAL CHELTUIELI LEI]]/Data[[#This Row],[NUMĂRUL PERSOANELOR ÎNSCRISE ÎN LISTELE ELECTORALE]]</f>
        <v>17.735602836879433</v>
      </c>
      <c r="U1162" s="41">
        <f>Data[[#This Row],[TOTAL CHELTUIELI EURO]]/Data[[#This Row],[NUMĂRUL PERSOANELOR ÎNSCRISE ÎN LISTELE ELECTORALE]]</f>
        <v>3.6643050426394983</v>
      </c>
      <c r="V1162" s="41">
        <f>Data[[#This Row],[TOTAL CHELTUIELI LEI]]/Data[[#This Row],[NUMĂRUL PERSOANELOR CARE AU PARTICIPAT LA VOT]]</f>
        <v>25.714344473007714</v>
      </c>
      <c r="W1162" s="41">
        <f>Data[[#This Row],[TOTAL CHELTUIELI EURO]]/Data[[#This Row],[NUMĂRUL PERSOANELOR CARE AU PARTICIPAT LA VOT]]</f>
        <v>5.312771321461895</v>
      </c>
      <c r="X1162" s="43">
        <v>4.8400999999999996</v>
      </c>
      <c r="Y1162" s="114" t="s">
        <v>2907</v>
      </c>
      <c r="Z1162" s="44">
        <v>17</v>
      </c>
      <c r="AA1162" s="115" t="s">
        <v>3106</v>
      </c>
      <c r="AB1162" s="44">
        <v>3</v>
      </c>
      <c r="AC1162" s="45"/>
    </row>
    <row r="1163" spans="1:29" ht="12" customHeight="1" x14ac:dyDescent="0.2">
      <c r="A1163" s="37">
        <v>1162</v>
      </c>
      <c r="B1163" s="38" t="s">
        <v>21</v>
      </c>
      <c r="C1163" s="39" t="s">
        <v>1970</v>
      </c>
      <c r="D1163" s="40">
        <v>44101</v>
      </c>
      <c r="E1163" s="38">
        <v>1</v>
      </c>
      <c r="F1163" s="38"/>
      <c r="G1163" s="38" t="s">
        <v>2</v>
      </c>
      <c r="H1163" s="38" t="s">
        <v>2</v>
      </c>
      <c r="I1163" s="65">
        <v>400</v>
      </c>
      <c r="J1163" s="65">
        <v>6503.89</v>
      </c>
      <c r="K1163" s="65">
        <v>0</v>
      </c>
      <c r="L1163" s="41">
        <f>SUM(Data[[#This Row],[CHELTUIELI DE PERSONAL LEI]:[CHELTUIELI DE CAPITAL (ACTIVE NEFINANCIARE ) LEI]])</f>
        <v>6903.89</v>
      </c>
      <c r="M1163" s="41">
        <f>Data[[#This Row],[TOTAL CHELTUIELI LEI]]/Data[[#This Row],[CURS VALUTAR EURO BNR 22 07 2020]]</f>
        <v>1426.394082766885</v>
      </c>
      <c r="N1163" s="49">
        <v>1724</v>
      </c>
      <c r="O1163" s="54"/>
      <c r="P1163" s="54">
        <v>1064</v>
      </c>
      <c r="Q1163" s="54"/>
      <c r="R1163" s="54">
        <f>Data[[#This Row],[PERSOANE ÎNSCRISE ÎN LISTELE ELECTORALE (TURUL 1)            ]]+Data[[#This Row],[PERSOANE ÎNSCRISE ÎN LISTELE ELECTORALE (TURUL AL 2-LEA)]]</f>
        <v>1724</v>
      </c>
      <c r="S1163" s="54">
        <f>Data[[#This Row],[PERSOANE CARE AU PARTICIPAT LA VOT (TURUL 1)]]+Data[[#This Row],[PERSOANE CARE AU PARTICIPAT LA VOT  (TURUL AL 2-LEA)]]</f>
        <v>1064</v>
      </c>
      <c r="T1163" s="41">
        <f>Data[[#This Row],[TOTAL CHELTUIELI LEI]]/Data[[#This Row],[NUMĂRUL PERSOANELOR ÎNSCRISE ÎN LISTELE ELECTORALE]]</f>
        <v>4.0045765661252899</v>
      </c>
      <c r="U1163" s="41">
        <f>Data[[#This Row],[TOTAL CHELTUIELI EURO]]/Data[[#This Row],[NUMĂRUL PERSOANELOR ÎNSCRISE ÎN LISTELE ELECTORALE]]</f>
        <v>0.82737475798543214</v>
      </c>
      <c r="V1163" s="41">
        <f>Data[[#This Row],[TOTAL CHELTUIELI LEI]]/Data[[#This Row],[NUMĂRUL PERSOANELOR CARE AU PARTICIPAT LA VOT]]</f>
        <v>6.4886184210526316</v>
      </c>
      <c r="W1163" s="41">
        <f>Data[[#This Row],[TOTAL CHELTUIELI EURO]]/Data[[#This Row],[NUMĂRUL PERSOANELOR CARE AU PARTICIPAT LA VOT]]</f>
        <v>1.34059594245008</v>
      </c>
      <c r="X1163" s="43">
        <v>4.8400999999999996</v>
      </c>
      <c r="Y1163" s="114" t="s">
        <v>2895</v>
      </c>
      <c r="Z1163" s="44">
        <v>4</v>
      </c>
      <c r="AA1163" s="115" t="s">
        <v>3105</v>
      </c>
      <c r="AB1163" s="44">
        <v>0</v>
      </c>
      <c r="AC1163" s="45"/>
    </row>
    <row r="1164" spans="1:29" ht="12" customHeight="1" x14ac:dyDescent="0.2">
      <c r="A1164" s="37">
        <v>1163</v>
      </c>
      <c r="B1164" s="38" t="s">
        <v>21</v>
      </c>
      <c r="C1164" s="39" t="s">
        <v>1971</v>
      </c>
      <c r="D1164" s="40">
        <v>44101</v>
      </c>
      <c r="E1164" s="38">
        <v>1</v>
      </c>
      <c r="F1164" s="38"/>
      <c r="G1164" s="38" t="s">
        <v>2</v>
      </c>
      <c r="H1164" s="38" t="s">
        <v>2</v>
      </c>
      <c r="I1164" s="65">
        <v>2100</v>
      </c>
      <c r="J1164" s="65">
        <v>9352</v>
      </c>
      <c r="K1164" s="65">
        <v>0</v>
      </c>
      <c r="L1164" s="41">
        <f>SUM(Data[[#This Row],[CHELTUIELI DE PERSONAL LEI]:[CHELTUIELI DE CAPITAL (ACTIVE NEFINANCIARE ) LEI]])</f>
        <v>11452</v>
      </c>
      <c r="M1164" s="41">
        <f>Data[[#This Row],[TOTAL CHELTUIELI LEI]]/Data[[#This Row],[CURS VALUTAR EURO BNR 22 07 2020]]</f>
        <v>2366.0668168013058</v>
      </c>
      <c r="N1164" s="49">
        <v>3293</v>
      </c>
      <c r="O1164" s="54"/>
      <c r="P1164" s="54">
        <v>1840</v>
      </c>
      <c r="Q1164" s="54"/>
      <c r="R1164" s="54">
        <f>Data[[#This Row],[PERSOANE ÎNSCRISE ÎN LISTELE ELECTORALE (TURUL 1)            ]]+Data[[#This Row],[PERSOANE ÎNSCRISE ÎN LISTELE ELECTORALE (TURUL AL 2-LEA)]]</f>
        <v>3293</v>
      </c>
      <c r="S1164" s="54">
        <f>Data[[#This Row],[PERSOANE CARE AU PARTICIPAT LA VOT (TURUL 1)]]+Data[[#This Row],[PERSOANE CARE AU PARTICIPAT LA VOT  (TURUL AL 2-LEA)]]</f>
        <v>1840</v>
      </c>
      <c r="T1164" s="41">
        <f>Data[[#This Row],[TOTAL CHELTUIELI LEI]]/Data[[#This Row],[NUMĂRUL PERSOANELOR ÎNSCRISE ÎN LISTELE ELECTORALE]]</f>
        <v>3.4776799271181296</v>
      </c>
      <c r="U1164" s="41">
        <f>Data[[#This Row],[TOTAL CHELTUIELI EURO]]/Data[[#This Row],[NUMĂRUL PERSOANELOR ÎNSCRISE ÎN LISTELE ELECTORALE]]</f>
        <v>0.71851406522967076</v>
      </c>
      <c r="V1164" s="41">
        <f>Data[[#This Row],[TOTAL CHELTUIELI LEI]]/Data[[#This Row],[NUMĂRUL PERSOANELOR CARE AU PARTICIPAT LA VOT]]</f>
        <v>6.2239130434782606</v>
      </c>
      <c r="W1164" s="41">
        <f>Data[[#This Row],[TOTAL CHELTUIELI EURO]]/Data[[#This Row],[NUMĂRUL PERSOANELOR CARE AU PARTICIPAT LA VOT]]</f>
        <v>1.2859058786963617</v>
      </c>
      <c r="X1164" s="43">
        <v>4.8400999999999996</v>
      </c>
      <c r="Y1164" s="114" t="s">
        <v>2884</v>
      </c>
      <c r="Z1164" s="44">
        <v>3</v>
      </c>
      <c r="AA1164" s="115" t="s">
        <v>3105</v>
      </c>
      <c r="AB1164" s="44">
        <v>0</v>
      </c>
      <c r="AC1164" s="45"/>
    </row>
    <row r="1165" spans="1:29" ht="12" customHeight="1" x14ac:dyDescent="0.2">
      <c r="A1165" s="37">
        <v>1164</v>
      </c>
      <c r="B1165" s="38" t="s">
        <v>21</v>
      </c>
      <c r="C1165" s="39" t="s">
        <v>1972</v>
      </c>
      <c r="D1165" s="40">
        <v>44101</v>
      </c>
      <c r="E1165" s="38">
        <v>1</v>
      </c>
      <c r="F1165" s="38"/>
      <c r="G1165" s="38" t="s">
        <v>2</v>
      </c>
      <c r="H1165" s="38" t="s">
        <v>2</v>
      </c>
      <c r="I1165" s="65">
        <v>1760</v>
      </c>
      <c r="J1165" s="65">
        <v>35857.15</v>
      </c>
      <c r="K1165" s="65">
        <v>0</v>
      </c>
      <c r="L1165" s="41">
        <f>SUM(Data[[#This Row],[CHELTUIELI DE PERSONAL LEI]:[CHELTUIELI DE CAPITAL (ACTIVE NEFINANCIARE ) LEI]])</f>
        <v>37617.15</v>
      </c>
      <c r="M1165" s="41">
        <f>Data[[#This Row],[TOTAL CHELTUIELI LEI]]/Data[[#This Row],[CURS VALUTAR EURO BNR 22 07 2020]]</f>
        <v>7771.9778516972801</v>
      </c>
      <c r="N1165" s="49">
        <v>3488</v>
      </c>
      <c r="O1165" s="54"/>
      <c r="P1165" s="54">
        <v>2016</v>
      </c>
      <c r="Q1165" s="54"/>
      <c r="R1165" s="54">
        <f>Data[[#This Row],[PERSOANE ÎNSCRISE ÎN LISTELE ELECTORALE (TURUL 1)            ]]+Data[[#This Row],[PERSOANE ÎNSCRISE ÎN LISTELE ELECTORALE (TURUL AL 2-LEA)]]</f>
        <v>3488</v>
      </c>
      <c r="S1165" s="54">
        <f>Data[[#This Row],[PERSOANE CARE AU PARTICIPAT LA VOT (TURUL 1)]]+Data[[#This Row],[PERSOANE CARE AU PARTICIPAT LA VOT  (TURUL AL 2-LEA)]]</f>
        <v>2016</v>
      </c>
      <c r="T1165" s="41">
        <f>Data[[#This Row],[TOTAL CHELTUIELI LEI]]/Data[[#This Row],[NUMĂRUL PERSOANELOR ÎNSCRISE ÎN LISTELE ELECTORALE]]</f>
        <v>10.784733371559634</v>
      </c>
      <c r="U1165" s="41">
        <f>Data[[#This Row],[TOTAL CHELTUIELI EURO]]/Data[[#This Row],[NUMĂRUL PERSOANELOR ÎNSCRISE ÎN LISTELE ELECTORALE]]</f>
        <v>2.2282046593168809</v>
      </c>
      <c r="V1165" s="41">
        <f>Data[[#This Row],[TOTAL CHELTUIELI LEI]]/Data[[#This Row],[NUMĂRUL PERSOANELOR CARE AU PARTICIPAT LA VOT]]</f>
        <v>18.659300595238097</v>
      </c>
      <c r="W1165" s="41">
        <f>Data[[#This Row],[TOTAL CHELTUIELI EURO]]/Data[[#This Row],[NUMĂRUL PERSOANELOR CARE AU PARTICIPAT LA VOT]]</f>
        <v>3.8551477438974602</v>
      </c>
      <c r="X1165" s="43">
        <v>4.8400999999999996</v>
      </c>
      <c r="Y1165" s="114" t="s">
        <v>2898</v>
      </c>
      <c r="Z1165" s="44">
        <v>10</v>
      </c>
      <c r="AA1165" s="115" t="s">
        <v>3108</v>
      </c>
      <c r="AB1165" s="44">
        <v>2</v>
      </c>
      <c r="AC1165" s="45"/>
    </row>
    <row r="1166" spans="1:29" ht="12" customHeight="1" x14ac:dyDescent="0.2">
      <c r="A1166" s="37">
        <v>1165</v>
      </c>
      <c r="B1166" s="38" t="s">
        <v>21</v>
      </c>
      <c r="C1166" s="39" t="s">
        <v>1973</v>
      </c>
      <c r="D1166" s="40">
        <v>44101</v>
      </c>
      <c r="E1166" s="38">
        <v>1</v>
      </c>
      <c r="F1166" s="38"/>
      <c r="G1166" s="38" t="s">
        <v>2</v>
      </c>
      <c r="H1166" s="38" t="s">
        <v>2</v>
      </c>
      <c r="I1166" s="65">
        <v>0</v>
      </c>
      <c r="J1166" s="65">
        <v>51895</v>
      </c>
      <c r="K1166" s="65">
        <v>0</v>
      </c>
      <c r="L1166" s="41">
        <f>SUM(Data[[#This Row],[CHELTUIELI DE PERSONAL LEI]:[CHELTUIELI DE CAPITAL (ACTIVE NEFINANCIARE ) LEI]])</f>
        <v>51895</v>
      </c>
      <c r="M1166" s="41">
        <f>Data[[#This Row],[TOTAL CHELTUIELI LEI]]/Data[[#This Row],[CURS VALUTAR EURO BNR 22 07 2020]]</f>
        <v>10721.885911448111</v>
      </c>
      <c r="N1166" s="49">
        <v>3557</v>
      </c>
      <c r="O1166" s="54"/>
      <c r="P1166" s="54">
        <v>2055</v>
      </c>
      <c r="Q1166" s="54"/>
      <c r="R1166" s="54">
        <f>Data[[#This Row],[PERSOANE ÎNSCRISE ÎN LISTELE ELECTORALE (TURUL 1)            ]]+Data[[#This Row],[PERSOANE ÎNSCRISE ÎN LISTELE ELECTORALE (TURUL AL 2-LEA)]]</f>
        <v>3557</v>
      </c>
      <c r="S1166" s="54">
        <f>Data[[#This Row],[PERSOANE CARE AU PARTICIPAT LA VOT (TURUL 1)]]+Data[[#This Row],[PERSOANE CARE AU PARTICIPAT LA VOT  (TURUL AL 2-LEA)]]</f>
        <v>2055</v>
      </c>
      <c r="T1166" s="41">
        <f>Data[[#This Row],[TOTAL CHELTUIELI LEI]]/Data[[#This Row],[NUMĂRUL PERSOANELOR ÎNSCRISE ÎN LISTELE ELECTORALE]]</f>
        <v>14.589541748664605</v>
      </c>
      <c r="U1166" s="41">
        <f>Data[[#This Row],[TOTAL CHELTUIELI EURO]]/Data[[#This Row],[NUMĂRUL PERSOANELOR ÎNSCRISE ÎN LISTELE ELECTORALE]]</f>
        <v>3.0143058508428764</v>
      </c>
      <c r="V1166" s="41">
        <f>Data[[#This Row],[TOTAL CHELTUIELI LEI]]/Data[[#This Row],[NUMĂRUL PERSOANELOR CARE AU PARTICIPAT LA VOT]]</f>
        <v>25.253041362530414</v>
      </c>
      <c r="W1166" s="41">
        <f>Data[[#This Row],[TOTAL CHELTUIELI EURO]]/Data[[#This Row],[NUMĂRUL PERSOANELOR CARE AU PARTICIPAT LA VOT]]</f>
        <v>5.2174627306316843</v>
      </c>
      <c r="X1166" s="43">
        <v>4.8400999999999996</v>
      </c>
      <c r="Y1166" s="114" t="s">
        <v>2885</v>
      </c>
      <c r="Z1166" s="44">
        <v>14</v>
      </c>
      <c r="AA1166" s="115" t="s">
        <v>3106</v>
      </c>
      <c r="AB1166" s="44">
        <v>3</v>
      </c>
      <c r="AC1166" s="45"/>
    </row>
    <row r="1167" spans="1:29" ht="12" customHeight="1" x14ac:dyDescent="0.2">
      <c r="A1167" s="37">
        <v>1166</v>
      </c>
      <c r="B1167" s="38" t="s">
        <v>21</v>
      </c>
      <c r="C1167" s="39" t="s">
        <v>1974</v>
      </c>
      <c r="D1167" s="40">
        <v>44101</v>
      </c>
      <c r="E1167" s="38">
        <v>1</v>
      </c>
      <c r="F1167" s="38"/>
      <c r="G1167" s="38" t="s">
        <v>2</v>
      </c>
      <c r="H1167" s="38" t="s">
        <v>2</v>
      </c>
      <c r="I1167" s="65">
        <v>1350</v>
      </c>
      <c r="J1167" s="65">
        <v>38721.9</v>
      </c>
      <c r="K1167" s="65">
        <v>0</v>
      </c>
      <c r="L1167" s="41">
        <f>SUM(Data[[#This Row],[CHELTUIELI DE PERSONAL LEI]:[CHELTUIELI DE CAPITAL (ACTIVE NEFINANCIARE ) LEI]])</f>
        <v>40071.9</v>
      </c>
      <c r="M1167" s="41">
        <f>Data[[#This Row],[TOTAL CHELTUIELI LEI]]/Data[[#This Row],[CURS VALUTAR EURO BNR 22 07 2020]]</f>
        <v>8279.1471250594004</v>
      </c>
      <c r="N1167" s="49">
        <v>3969</v>
      </c>
      <c r="O1167" s="54"/>
      <c r="P1167" s="54">
        <v>2610</v>
      </c>
      <c r="Q1167" s="54"/>
      <c r="R1167" s="54">
        <f>Data[[#This Row],[PERSOANE ÎNSCRISE ÎN LISTELE ELECTORALE (TURUL 1)            ]]+Data[[#This Row],[PERSOANE ÎNSCRISE ÎN LISTELE ELECTORALE (TURUL AL 2-LEA)]]</f>
        <v>3969</v>
      </c>
      <c r="S1167" s="54">
        <f>Data[[#This Row],[PERSOANE CARE AU PARTICIPAT LA VOT (TURUL 1)]]+Data[[#This Row],[PERSOANE CARE AU PARTICIPAT LA VOT  (TURUL AL 2-LEA)]]</f>
        <v>2610</v>
      </c>
      <c r="T1167" s="41">
        <f>Data[[#This Row],[TOTAL CHELTUIELI LEI]]/Data[[#This Row],[NUMĂRUL PERSOANELOR ÎNSCRISE ÎN LISTELE ELECTORALE]]</f>
        <v>10.096220710506426</v>
      </c>
      <c r="U1167" s="41">
        <f>Data[[#This Row],[TOTAL CHELTUIELI EURO]]/Data[[#This Row],[NUMĂRUL PERSOANELOR ÎNSCRISE ÎN LISTELE ELECTORALE]]</f>
        <v>2.0859529163666921</v>
      </c>
      <c r="V1167" s="41">
        <f>Data[[#This Row],[TOTAL CHELTUIELI LEI]]/Data[[#This Row],[NUMĂRUL PERSOANELOR CARE AU PARTICIPAT LA VOT]]</f>
        <v>15.353218390804598</v>
      </c>
      <c r="W1167" s="41">
        <f>Data[[#This Row],[TOTAL CHELTUIELI EURO]]/Data[[#This Row],[NUMĂRUL PERSOANELOR CARE AU PARTICIPAT LA VOT]]</f>
        <v>3.1720870210955558</v>
      </c>
      <c r="X1167" s="43">
        <v>4.8400999999999996</v>
      </c>
      <c r="Y1167" s="114" t="s">
        <v>2898</v>
      </c>
      <c r="Z1167" s="44">
        <v>10</v>
      </c>
      <c r="AA1167" s="115" t="s">
        <v>3108</v>
      </c>
      <c r="AB1167" s="44">
        <v>2</v>
      </c>
      <c r="AC1167" s="45"/>
    </row>
    <row r="1168" spans="1:29" ht="12" customHeight="1" x14ac:dyDescent="0.2">
      <c r="A1168" s="37">
        <v>1167</v>
      </c>
      <c r="B1168" s="38" t="s">
        <v>21</v>
      </c>
      <c r="C1168" s="39" t="s">
        <v>1975</v>
      </c>
      <c r="D1168" s="40">
        <v>44101</v>
      </c>
      <c r="E1168" s="38">
        <v>1</v>
      </c>
      <c r="F1168" s="38"/>
      <c r="G1168" s="38" t="s">
        <v>2</v>
      </c>
      <c r="H1168" s="38" t="s">
        <v>2</v>
      </c>
      <c r="I1168" s="65">
        <v>0</v>
      </c>
      <c r="J1168" s="65">
        <v>15752.56</v>
      </c>
      <c r="K1168" s="65">
        <v>0</v>
      </c>
      <c r="L1168" s="41">
        <f>SUM(Data[[#This Row],[CHELTUIELI DE PERSONAL LEI]:[CHELTUIELI DE CAPITAL (ACTIVE NEFINANCIARE ) LEI]])</f>
        <v>15752.56</v>
      </c>
      <c r="M1168" s="41">
        <f>Data[[#This Row],[TOTAL CHELTUIELI LEI]]/Data[[#This Row],[CURS VALUTAR EURO BNR 22 07 2020]]</f>
        <v>3254.5939133488978</v>
      </c>
      <c r="N1168" s="49">
        <v>4608</v>
      </c>
      <c r="O1168" s="54"/>
      <c r="P1168" s="54">
        <v>2563</v>
      </c>
      <c r="Q1168" s="54"/>
      <c r="R1168" s="54">
        <f>Data[[#This Row],[PERSOANE ÎNSCRISE ÎN LISTELE ELECTORALE (TURUL 1)            ]]+Data[[#This Row],[PERSOANE ÎNSCRISE ÎN LISTELE ELECTORALE (TURUL AL 2-LEA)]]</f>
        <v>4608</v>
      </c>
      <c r="S1168" s="54">
        <f>Data[[#This Row],[PERSOANE CARE AU PARTICIPAT LA VOT (TURUL 1)]]+Data[[#This Row],[PERSOANE CARE AU PARTICIPAT LA VOT  (TURUL AL 2-LEA)]]</f>
        <v>2563</v>
      </c>
      <c r="T1168" s="41">
        <f>Data[[#This Row],[TOTAL CHELTUIELI LEI]]/Data[[#This Row],[NUMĂRUL PERSOANELOR ÎNSCRISE ÎN LISTELE ELECTORALE]]</f>
        <v>3.4185243055555556</v>
      </c>
      <c r="U1168" s="41">
        <f>Data[[#This Row],[TOTAL CHELTUIELI EURO]]/Data[[#This Row],[NUMĂRUL PERSOANELOR ÎNSCRISE ÎN LISTELE ELECTORALE]]</f>
        <v>0.70629208188995174</v>
      </c>
      <c r="V1168" s="41">
        <f>Data[[#This Row],[TOTAL CHELTUIELI LEI]]/Data[[#This Row],[NUMĂRUL PERSOANELOR CARE AU PARTICIPAT LA VOT]]</f>
        <v>6.146141240733515</v>
      </c>
      <c r="W1168" s="41">
        <f>Data[[#This Row],[TOTAL CHELTUIELI EURO]]/Data[[#This Row],[NUMĂRUL PERSOANELOR CARE AU PARTICIPAT LA VOT]]</f>
        <v>1.2698376563983214</v>
      </c>
      <c r="X1168" s="43">
        <v>4.8400999999999996</v>
      </c>
      <c r="Y1168" s="114" t="s">
        <v>2884</v>
      </c>
      <c r="Z1168" s="44">
        <v>3</v>
      </c>
      <c r="AA1168" s="115" t="s">
        <v>3105</v>
      </c>
      <c r="AB1168" s="44">
        <v>0</v>
      </c>
      <c r="AC1168" s="45"/>
    </row>
    <row r="1169" spans="1:29" ht="12" customHeight="1" x14ac:dyDescent="0.2">
      <c r="A1169" s="37">
        <v>1168</v>
      </c>
      <c r="B1169" s="38" t="s">
        <v>21</v>
      </c>
      <c r="C1169" s="39" t="s">
        <v>1976</v>
      </c>
      <c r="D1169" s="40">
        <v>44101</v>
      </c>
      <c r="E1169" s="38">
        <v>1</v>
      </c>
      <c r="F1169" s="38"/>
      <c r="G1169" s="38" t="s">
        <v>2</v>
      </c>
      <c r="H1169" s="38" t="s">
        <v>2</v>
      </c>
      <c r="I1169" s="65">
        <v>0</v>
      </c>
      <c r="J1169" s="65">
        <v>20289</v>
      </c>
      <c r="K1169" s="65">
        <v>0</v>
      </c>
      <c r="L1169" s="41">
        <f>SUM(Data[[#This Row],[CHELTUIELI DE PERSONAL LEI]:[CHELTUIELI DE CAPITAL (ACTIVE NEFINANCIARE ) LEI]])</f>
        <v>20289</v>
      </c>
      <c r="M1169" s="41">
        <f>Data[[#This Row],[TOTAL CHELTUIELI LEI]]/Data[[#This Row],[CURS VALUTAR EURO BNR 22 07 2020]]</f>
        <v>4191.8555401747899</v>
      </c>
      <c r="N1169" s="49">
        <v>2289</v>
      </c>
      <c r="O1169" s="54"/>
      <c r="P1169" s="54">
        <v>1164</v>
      </c>
      <c r="Q1169" s="54"/>
      <c r="R1169" s="54">
        <f>Data[[#This Row],[PERSOANE ÎNSCRISE ÎN LISTELE ELECTORALE (TURUL 1)            ]]+Data[[#This Row],[PERSOANE ÎNSCRISE ÎN LISTELE ELECTORALE (TURUL AL 2-LEA)]]</f>
        <v>2289</v>
      </c>
      <c r="S1169" s="54">
        <f>Data[[#This Row],[PERSOANE CARE AU PARTICIPAT LA VOT (TURUL 1)]]+Data[[#This Row],[PERSOANE CARE AU PARTICIPAT LA VOT  (TURUL AL 2-LEA)]]</f>
        <v>1164</v>
      </c>
      <c r="T1169" s="41">
        <f>Data[[#This Row],[TOTAL CHELTUIELI LEI]]/Data[[#This Row],[NUMĂRUL PERSOANELOR ÎNSCRISE ÎN LISTELE ELECTORALE]]</f>
        <v>8.8636959370904318</v>
      </c>
      <c r="U1169" s="41">
        <f>Data[[#This Row],[TOTAL CHELTUIELI EURO]]/Data[[#This Row],[NUMĂRUL PERSOANELOR ÎNSCRISE ÎN LISTELE ELECTORALE]]</f>
        <v>1.8313042988968065</v>
      </c>
      <c r="V1169" s="41">
        <f>Data[[#This Row],[TOTAL CHELTUIELI LEI]]/Data[[#This Row],[NUMĂRUL PERSOANELOR CARE AU PARTICIPAT LA VOT]]</f>
        <v>17.430412371134022</v>
      </c>
      <c r="W1169" s="41">
        <f>Data[[#This Row],[TOTAL CHELTUIELI EURO]]/Data[[#This Row],[NUMĂRUL PERSOANELOR CARE AU PARTICIPAT LA VOT]]</f>
        <v>3.601250464067689</v>
      </c>
      <c r="X1169" s="43">
        <v>4.8400999999999996</v>
      </c>
      <c r="Y1169" s="114" t="s">
        <v>2896</v>
      </c>
      <c r="Z1169" s="44">
        <v>8</v>
      </c>
      <c r="AA1169" s="115" t="s">
        <v>3107</v>
      </c>
      <c r="AB1169" s="44">
        <v>1</v>
      </c>
      <c r="AC1169" s="45"/>
    </row>
    <row r="1170" spans="1:29" ht="12" customHeight="1" x14ac:dyDescent="0.2">
      <c r="A1170" s="37">
        <v>1169</v>
      </c>
      <c r="B1170" s="38" t="s">
        <v>21</v>
      </c>
      <c r="C1170" s="39" t="s">
        <v>408</v>
      </c>
      <c r="D1170" s="40">
        <v>44101</v>
      </c>
      <c r="E1170" s="38">
        <v>1</v>
      </c>
      <c r="F1170" s="38"/>
      <c r="G1170" s="38" t="s">
        <v>2</v>
      </c>
      <c r="H1170" s="38" t="s">
        <v>2</v>
      </c>
      <c r="I1170" s="65">
        <v>6800</v>
      </c>
      <c r="J1170" s="65">
        <v>6040</v>
      </c>
      <c r="K1170" s="65">
        <v>0</v>
      </c>
      <c r="L1170" s="41">
        <f>SUM(Data[[#This Row],[CHELTUIELI DE PERSONAL LEI]:[CHELTUIELI DE CAPITAL (ACTIVE NEFINANCIARE ) LEI]])</f>
        <v>12840</v>
      </c>
      <c r="M1170" s="41">
        <f>Data[[#This Row],[TOTAL CHELTUIELI LEI]]/Data[[#This Row],[CURS VALUTAR EURO BNR 22 07 2020]]</f>
        <v>2652.8377512861307</v>
      </c>
      <c r="N1170" s="49">
        <v>1981</v>
      </c>
      <c r="O1170" s="54"/>
      <c r="P1170" s="54">
        <v>1355</v>
      </c>
      <c r="Q1170" s="54"/>
      <c r="R1170" s="54">
        <f>Data[[#This Row],[PERSOANE ÎNSCRISE ÎN LISTELE ELECTORALE (TURUL 1)            ]]+Data[[#This Row],[PERSOANE ÎNSCRISE ÎN LISTELE ELECTORALE (TURUL AL 2-LEA)]]</f>
        <v>1981</v>
      </c>
      <c r="S1170" s="54">
        <f>Data[[#This Row],[PERSOANE CARE AU PARTICIPAT LA VOT (TURUL 1)]]+Data[[#This Row],[PERSOANE CARE AU PARTICIPAT LA VOT  (TURUL AL 2-LEA)]]</f>
        <v>1355</v>
      </c>
      <c r="T1170" s="41">
        <f>Data[[#This Row],[TOTAL CHELTUIELI LEI]]/Data[[#This Row],[NUMĂRUL PERSOANELOR ÎNSCRISE ÎN LISTELE ELECTORALE]]</f>
        <v>6.4815749621403329</v>
      </c>
      <c r="U1170" s="41">
        <f>Data[[#This Row],[TOTAL CHELTUIELI EURO]]/Data[[#This Row],[NUMĂRUL PERSOANELOR ÎNSCRISE ÎN LISTELE ELECTORALE]]</f>
        <v>1.3391407124109695</v>
      </c>
      <c r="V1170" s="41">
        <f>Data[[#This Row],[TOTAL CHELTUIELI LEI]]/Data[[#This Row],[NUMĂRUL PERSOANELOR CARE AU PARTICIPAT LA VOT]]</f>
        <v>9.476014760147601</v>
      </c>
      <c r="W1170" s="41">
        <f>Data[[#This Row],[TOTAL CHELTUIELI EURO]]/Data[[#This Row],[NUMĂRUL PERSOANELOR CARE AU PARTICIPAT LA VOT]]</f>
        <v>1.9578138385875503</v>
      </c>
      <c r="X1170" s="43">
        <v>4.8400999999999996</v>
      </c>
      <c r="Y1170" s="114" t="s">
        <v>2889</v>
      </c>
      <c r="Z1170" s="44">
        <v>6</v>
      </c>
      <c r="AA1170" s="115" t="s">
        <v>3107</v>
      </c>
      <c r="AB1170" s="44">
        <v>1</v>
      </c>
      <c r="AC1170" s="45"/>
    </row>
    <row r="1171" spans="1:29" ht="12" customHeight="1" x14ac:dyDescent="0.2">
      <c r="A1171" s="37">
        <v>1170</v>
      </c>
      <c r="B1171" s="38" t="s">
        <v>21</v>
      </c>
      <c r="C1171" s="39" t="s">
        <v>1977</v>
      </c>
      <c r="D1171" s="40">
        <v>44101</v>
      </c>
      <c r="E1171" s="38">
        <v>1</v>
      </c>
      <c r="F1171" s="38"/>
      <c r="G1171" s="38" t="s">
        <v>2</v>
      </c>
      <c r="H1171" s="38" t="s">
        <v>2</v>
      </c>
      <c r="I1171" s="65">
        <v>0</v>
      </c>
      <c r="J1171" s="65">
        <v>5917</v>
      </c>
      <c r="K1171" s="65">
        <v>0</v>
      </c>
      <c r="L1171" s="41">
        <f>SUM(Data[[#This Row],[CHELTUIELI DE PERSONAL LEI]:[CHELTUIELI DE CAPITAL (ACTIVE NEFINANCIARE ) LEI]])</f>
        <v>5917</v>
      </c>
      <c r="M1171" s="41">
        <f>Data[[#This Row],[TOTAL CHELTUIELI LEI]]/Data[[#This Row],[CURS VALUTAR EURO BNR 22 07 2020]]</f>
        <v>1222.4954029875416</v>
      </c>
      <c r="N1171" s="49">
        <v>2642</v>
      </c>
      <c r="O1171" s="54"/>
      <c r="P1171" s="54">
        <v>1424</v>
      </c>
      <c r="Q1171" s="54"/>
      <c r="R1171" s="54">
        <f>Data[[#This Row],[PERSOANE ÎNSCRISE ÎN LISTELE ELECTORALE (TURUL 1)            ]]+Data[[#This Row],[PERSOANE ÎNSCRISE ÎN LISTELE ELECTORALE (TURUL AL 2-LEA)]]</f>
        <v>2642</v>
      </c>
      <c r="S1171" s="54">
        <f>Data[[#This Row],[PERSOANE CARE AU PARTICIPAT LA VOT (TURUL 1)]]+Data[[#This Row],[PERSOANE CARE AU PARTICIPAT LA VOT  (TURUL AL 2-LEA)]]</f>
        <v>1424</v>
      </c>
      <c r="T1171" s="41">
        <f>Data[[#This Row],[TOTAL CHELTUIELI LEI]]/Data[[#This Row],[NUMĂRUL PERSOANELOR ÎNSCRISE ÎN LISTELE ELECTORALE]]</f>
        <v>2.2395912187736564</v>
      </c>
      <c r="U1171" s="41">
        <f>Data[[#This Row],[TOTAL CHELTUIELI EURO]]/Data[[#This Row],[NUMĂRUL PERSOANELOR ÎNSCRISE ÎN LISTELE ELECTORALE]]</f>
        <v>0.46271589817847902</v>
      </c>
      <c r="V1171" s="41">
        <f>Data[[#This Row],[TOTAL CHELTUIELI LEI]]/Data[[#This Row],[NUMĂRUL PERSOANELOR CARE AU PARTICIPAT LA VOT]]</f>
        <v>4.1551966292134832</v>
      </c>
      <c r="W1171" s="41">
        <f>Data[[#This Row],[TOTAL CHELTUIELI EURO]]/Data[[#This Row],[NUMĂRUL PERSOANELOR CARE AU PARTICIPAT LA VOT]]</f>
        <v>0.85849396277215007</v>
      </c>
      <c r="X1171" s="43">
        <v>4.8400999999999996</v>
      </c>
      <c r="Y1171" s="114" t="s">
        <v>2891</v>
      </c>
      <c r="Z1171" s="44">
        <v>2</v>
      </c>
      <c r="AA1171" s="115" t="s">
        <v>3105</v>
      </c>
      <c r="AB1171" s="44">
        <v>0</v>
      </c>
      <c r="AC1171" s="45"/>
    </row>
    <row r="1172" spans="1:29" ht="12" customHeight="1" x14ac:dyDescent="0.2">
      <c r="A1172" s="37">
        <v>1171</v>
      </c>
      <c r="B1172" s="38" t="s">
        <v>21</v>
      </c>
      <c r="C1172" s="39" t="s">
        <v>1978</v>
      </c>
      <c r="D1172" s="40">
        <v>44101</v>
      </c>
      <c r="E1172" s="38">
        <v>1</v>
      </c>
      <c r="F1172" s="38"/>
      <c r="G1172" s="38" t="s">
        <v>2</v>
      </c>
      <c r="H1172" s="38" t="s">
        <v>2</v>
      </c>
      <c r="I1172" s="65">
        <v>6840</v>
      </c>
      <c r="J1172" s="65">
        <v>7880</v>
      </c>
      <c r="K1172" s="65">
        <v>0</v>
      </c>
      <c r="L1172" s="41">
        <f>SUM(Data[[#This Row],[CHELTUIELI DE PERSONAL LEI]:[CHELTUIELI DE CAPITAL (ACTIVE NEFINANCIARE ) LEI]])</f>
        <v>14720</v>
      </c>
      <c r="M1172" s="41">
        <f>Data[[#This Row],[TOTAL CHELTUIELI LEI]]/Data[[#This Row],[CURS VALUTAR EURO BNR 22 07 2020]]</f>
        <v>3041.2594781099565</v>
      </c>
      <c r="N1172" s="49">
        <v>2824</v>
      </c>
      <c r="O1172" s="54"/>
      <c r="P1172" s="54">
        <v>1806</v>
      </c>
      <c r="Q1172" s="54"/>
      <c r="R1172" s="54">
        <f>Data[[#This Row],[PERSOANE ÎNSCRISE ÎN LISTELE ELECTORALE (TURUL 1)            ]]+Data[[#This Row],[PERSOANE ÎNSCRISE ÎN LISTELE ELECTORALE (TURUL AL 2-LEA)]]</f>
        <v>2824</v>
      </c>
      <c r="S1172" s="54">
        <f>Data[[#This Row],[PERSOANE CARE AU PARTICIPAT LA VOT (TURUL 1)]]+Data[[#This Row],[PERSOANE CARE AU PARTICIPAT LA VOT  (TURUL AL 2-LEA)]]</f>
        <v>1806</v>
      </c>
      <c r="T1172" s="41">
        <f>Data[[#This Row],[TOTAL CHELTUIELI LEI]]/Data[[#This Row],[NUMĂRUL PERSOANELOR ÎNSCRISE ÎN LISTELE ELECTORALE]]</f>
        <v>5.2124645892351271</v>
      </c>
      <c r="U1172" s="41">
        <f>Data[[#This Row],[TOTAL CHELTUIELI EURO]]/Data[[#This Row],[NUMĂRUL PERSOANELOR ÎNSCRISE ÎN LISTELE ELECTORALE]]</f>
        <v>1.0769332429567835</v>
      </c>
      <c r="V1172" s="41">
        <f>Data[[#This Row],[TOTAL CHELTUIELI LEI]]/Data[[#This Row],[NUMĂRUL PERSOANELOR CARE AU PARTICIPAT LA VOT]]</f>
        <v>8.1506090808416385</v>
      </c>
      <c r="W1172" s="41">
        <f>Data[[#This Row],[TOTAL CHELTUIELI EURO]]/Data[[#This Row],[NUMĂRUL PERSOANELOR CARE AU PARTICIPAT LA VOT]]</f>
        <v>1.6839753477906736</v>
      </c>
      <c r="X1172" s="43">
        <v>4.8400999999999996</v>
      </c>
      <c r="Y1172" s="114" t="s">
        <v>2892</v>
      </c>
      <c r="Z1172" s="44">
        <v>5</v>
      </c>
      <c r="AA1172" s="115" t="s">
        <v>3107</v>
      </c>
      <c r="AB1172" s="44">
        <v>1</v>
      </c>
      <c r="AC1172" s="45"/>
    </row>
    <row r="1173" spans="1:29" ht="12" customHeight="1" x14ac:dyDescent="0.2">
      <c r="A1173" s="37">
        <v>1172</v>
      </c>
      <c r="B1173" s="38" t="s">
        <v>21</v>
      </c>
      <c r="C1173" s="39" t="s">
        <v>1979</v>
      </c>
      <c r="D1173" s="40">
        <v>44101</v>
      </c>
      <c r="E1173" s="38">
        <v>1</v>
      </c>
      <c r="F1173" s="38"/>
      <c r="G1173" s="38" t="s">
        <v>2</v>
      </c>
      <c r="H1173" s="38" t="s">
        <v>2</v>
      </c>
      <c r="I1173" s="65">
        <v>1320</v>
      </c>
      <c r="J1173" s="65">
        <v>14549</v>
      </c>
      <c r="K1173" s="65">
        <v>0</v>
      </c>
      <c r="L1173" s="41">
        <f>SUM(Data[[#This Row],[CHELTUIELI DE PERSONAL LEI]:[CHELTUIELI DE CAPITAL (ACTIVE NEFINANCIARE ) LEI]])</f>
        <v>15869</v>
      </c>
      <c r="M1173" s="41">
        <f>Data[[#This Row],[TOTAL CHELTUIELI LEI]]/Data[[#This Row],[CURS VALUTAR EURO BNR 22 07 2020]]</f>
        <v>3278.6512675357949</v>
      </c>
      <c r="N1173" s="49">
        <v>6736</v>
      </c>
      <c r="O1173" s="54"/>
      <c r="P1173" s="54">
        <v>2836</v>
      </c>
      <c r="Q1173" s="54"/>
      <c r="R1173" s="54">
        <f>Data[[#This Row],[PERSOANE ÎNSCRISE ÎN LISTELE ELECTORALE (TURUL 1)            ]]+Data[[#This Row],[PERSOANE ÎNSCRISE ÎN LISTELE ELECTORALE (TURUL AL 2-LEA)]]</f>
        <v>6736</v>
      </c>
      <c r="S1173" s="54">
        <f>Data[[#This Row],[PERSOANE CARE AU PARTICIPAT LA VOT (TURUL 1)]]+Data[[#This Row],[PERSOANE CARE AU PARTICIPAT LA VOT  (TURUL AL 2-LEA)]]</f>
        <v>2836</v>
      </c>
      <c r="T1173" s="41">
        <f>Data[[#This Row],[TOTAL CHELTUIELI LEI]]/Data[[#This Row],[NUMĂRUL PERSOANELOR ÎNSCRISE ÎN LISTELE ELECTORALE]]</f>
        <v>2.3558491686460807</v>
      </c>
      <c r="U1173" s="41">
        <f>Data[[#This Row],[TOTAL CHELTUIELI EURO]]/Data[[#This Row],[NUMĂRUL PERSOANELOR ÎNSCRISE ÎN LISTELE ELECTORALE]]</f>
        <v>0.48673563947977955</v>
      </c>
      <c r="V1173" s="41">
        <f>Data[[#This Row],[TOTAL CHELTUIELI LEI]]/Data[[#This Row],[NUMĂRUL PERSOANELOR CARE AU PARTICIPAT LA VOT]]</f>
        <v>5.5955571227080396</v>
      </c>
      <c r="W1173" s="41">
        <f>Data[[#This Row],[TOTAL CHELTUIELI EURO]]/Data[[#This Row],[NUMĂRUL PERSOANELOR CARE AU PARTICIPAT LA VOT]]</f>
        <v>1.1560829575231999</v>
      </c>
      <c r="X1173" s="43">
        <v>4.8400999999999996</v>
      </c>
      <c r="Y1173" s="114" t="s">
        <v>2891</v>
      </c>
      <c r="Z1173" s="44">
        <v>2</v>
      </c>
      <c r="AA1173" s="115" t="s">
        <v>3105</v>
      </c>
      <c r="AB1173" s="44">
        <v>0</v>
      </c>
      <c r="AC1173" s="45"/>
    </row>
    <row r="1174" spans="1:29" ht="12" customHeight="1" x14ac:dyDescent="0.2">
      <c r="A1174" s="37">
        <v>1173</v>
      </c>
      <c r="B1174" s="38" t="s">
        <v>21</v>
      </c>
      <c r="C1174" s="39" t="s">
        <v>1980</v>
      </c>
      <c r="D1174" s="40">
        <v>44101</v>
      </c>
      <c r="E1174" s="38">
        <v>1</v>
      </c>
      <c r="F1174" s="38"/>
      <c r="G1174" s="38" t="s">
        <v>2</v>
      </c>
      <c r="H1174" s="38" t="s">
        <v>2</v>
      </c>
      <c r="I1174" s="65">
        <v>900</v>
      </c>
      <c r="J1174" s="65">
        <v>7141</v>
      </c>
      <c r="K1174" s="65">
        <v>0</v>
      </c>
      <c r="L1174" s="41">
        <f>SUM(Data[[#This Row],[CHELTUIELI DE PERSONAL LEI]:[CHELTUIELI DE CAPITAL (ACTIVE NEFINANCIARE ) LEI]])</f>
        <v>8041</v>
      </c>
      <c r="M1174" s="41">
        <f>Data[[#This Row],[TOTAL CHELTUIELI LEI]]/Data[[#This Row],[CURS VALUTAR EURO BNR 22 07 2020]]</f>
        <v>1661.3293113778643</v>
      </c>
      <c r="N1174" s="49">
        <v>2759</v>
      </c>
      <c r="O1174" s="54"/>
      <c r="P1174" s="54">
        <v>1670</v>
      </c>
      <c r="Q1174" s="54"/>
      <c r="R1174" s="54">
        <f>Data[[#This Row],[PERSOANE ÎNSCRISE ÎN LISTELE ELECTORALE (TURUL 1)            ]]+Data[[#This Row],[PERSOANE ÎNSCRISE ÎN LISTELE ELECTORALE (TURUL AL 2-LEA)]]</f>
        <v>2759</v>
      </c>
      <c r="S1174" s="54">
        <f>Data[[#This Row],[PERSOANE CARE AU PARTICIPAT LA VOT (TURUL 1)]]+Data[[#This Row],[PERSOANE CARE AU PARTICIPAT LA VOT  (TURUL AL 2-LEA)]]</f>
        <v>1670</v>
      </c>
      <c r="T1174" s="41">
        <f>Data[[#This Row],[TOTAL CHELTUIELI LEI]]/Data[[#This Row],[NUMĂRUL PERSOANELOR ÎNSCRISE ÎN LISTELE ELECTORALE]]</f>
        <v>2.9144617615077926</v>
      </c>
      <c r="U1174" s="41">
        <f>Data[[#This Row],[TOTAL CHELTUIELI EURO]]/Data[[#This Row],[NUMĂRUL PERSOANELOR ÎNSCRISE ÎN LISTELE ELECTORALE]]</f>
        <v>0.60214907987599287</v>
      </c>
      <c r="V1174" s="41">
        <f>Data[[#This Row],[TOTAL CHELTUIELI LEI]]/Data[[#This Row],[NUMĂRUL PERSOANELOR CARE AU PARTICIPAT LA VOT]]</f>
        <v>4.8149700598802392</v>
      </c>
      <c r="W1174" s="41">
        <f>Data[[#This Row],[TOTAL CHELTUIELI EURO]]/Data[[#This Row],[NUMĂRUL PERSOANELOR CARE AU PARTICIPAT LA VOT]]</f>
        <v>0.99480797088494866</v>
      </c>
      <c r="X1174" s="43">
        <v>4.8400999999999996</v>
      </c>
      <c r="Y1174" s="114" t="s">
        <v>2891</v>
      </c>
      <c r="Z1174" s="44">
        <v>2</v>
      </c>
      <c r="AA1174" s="115" t="s">
        <v>3105</v>
      </c>
      <c r="AB1174" s="44">
        <v>0</v>
      </c>
      <c r="AC1174" s="45"/>
    </row>
    <row r="1175" spans="1:29" ht="12" customHeight="1" x14ac:dyDescent="0.2">
      <c r="A1175" s="37">
        <v>1174</v>
      </c>
      <c r="B1175" s="38" t="s">
        <v>21</v>
      </c>
      <c r="C1175" s="39" t="s">
        <v>1981</v>
      </c>
      <c r="D1175" s="40">
        <v>44101</v>
      </c>
      <c r="E1175" s="38">
        <v>1</v>
      </c>
      <c r="F1175" s="38"/>
      <c r="G1175" s="38" t="s">
        <v>2</v>
      </c>
      <c r="H1175" s="38" t="s">
        <v>2</v>
      </c>
      <c r="I1175" s="65">
        <v>0</v>
      </c>
      <c r="J1175" s="65">
        <v>19557</v>
      </c>
      <c r="K1175" s="65">
        <v>0</v>
      </c>
      <c r="L1175" s="41">
        <f>SUM(Data[[#This Row],[CHELTUIELI DE PERSONAL LEI]:[CHELTUIELI DE CAPITAL (ACTIVE NEFINANCIARE ) LEI]])</f>
        <v>19557</v>
      </c>
      <c r="M1175" s="41">
        <f>Data[[#This Row],[TOTAL CHELTUIELI LEI]]/Data[[#This Row],[CURS VALUTAR EURO BNR 22 07 2020]]</f>
        <v>4040.6189954753004</v>
      </c>
      <c r="N1175" s="49">
        <v>1486</v>
      </c>
      <c r="O1175" s="54"/>
      <c r="P1175" s="54">
        <v>1103</v>
      </c>
      <c r="Q1175" s="54"/>
      <c r="R1175" s="54">
        <f>Data[[#This Row],[PERSOANE ÎNSCRISE ÎN LISTELE ELECTORALE (TURUL 1)            ]]+Data[[#This Row],[PERSOANE ÎNSCRISE ÎN LISTELE ELECTORALE (TURUL AL 2-LEA)]]</f>
        <v>1486</v>
      </c>
      <c r="S1175" s="54">
        <f>Data[[#This Row],[PERSOANE CARE AU PARTICIPAT LA VOT (TURUL 1)]]+Data[[#This Row],[PERSOANE CARE AU PARTICIPAT LA VOT  (TURUL AL 2-LEA)]]</f>
        <v>1103</v>
      </c>
      <c r="T1175" s="41">
        <f>Data[[#This Row],[TOTAL CHELTUIELI LEI]]/Data[[#This Row],[NUMĂRUL PERSOANELOR ÎNSCRISE ÎN LISTELE ELECTORALE]]</f>
        <v>13.160834454912516</v>
      </c>
      <c r="U1175" s="41">
        <f>Data[[#This Row],[TOTAL CHELTUIELI EURO]]/Data[[#This Row],[NUMĂRUL PERSOANELOR ÎNSCRISE ÎN LISTELE ELECTORALE]]</f>
        <v>2.7191244922444819</v>
      </c>
      <c r="V1175" s="41">
        <f>Data[[#This Row],[TOTAL CHELTUIELI LEI]]/Data[[#This Row],[NUMĂRUL PERSOANELOR CARE AU PARTICIPAT LA VOT]]</f>
        <v>17.730734360834088</v>
      </c>
      <c r="W1175" s="41">
        <f>Data[[#This Row],[TOTAL CHELTUIELI EURO]]/Data[[#This Row],[NUMĂRUL PERSOANELOR CARE AU PARTICIPAT LA VOT]]</f>
        <v>3.6632991799413421</v>
      </c>
      <c r="X1175" s="43">
        <v>4.8400999999999996</v>
      </c>
      <c r="Y1175" s="114" t="s">
        <v>2906</v>
      </c>
      <c r="Z1175" s="44">
        <v>13</v>
      </c>
      <c r="AA1175" s="115" t="s">
        <v>3108</v>
      </c>
      <c r="AB1175" s="44">
        <v>2</v>
      </c>
      <c r="AC1175" s="45"/>
    </row>
    <row r="1176" spans="1:29" ht="12" customHeight="1" x14ac:dyDescent="0.2">
      <c r="A1176" s="37">
        <v>1175</v>
      </c>
      <c r="B1176" s="38" t="s">
        <v>21</v>
      </c>
      <c r="C1176" s="39" t="s">
        <v>1982</v>
      </c>
      <c r="D1176" s="40">
        <v>44101</v>
      </c>
      <c r="E1176" s="38">
        <v>1</v>
      </c>
      <c r="F1176" s="38"/>
      <c r="G1176" s="38" t="s">
        <v>2</v>
      </c>
      <c r="H1176" s="38" t="s">
        <v>2</v>
      </c>
      <c r="I1176" s="65">
        <v>1500</v>
      </c>
      <c r="J1176" s="65">
        <v>9524</v>
      </c>
      <c r="K1176" s="65">
        <v>0</v>
      </c>
      <c r="L1176" s="41">
        <f>SUM(Data[[#This Row],[CHELTUIELI DE PERSONAL LEI]:[CHELTUIELI DE CAPITAL (ACTIVE NEFINANCIARE ) LEI]])</f>
        <v>11024</v>
      </c>
      <c r="M1176" s="41">
        <f>Data[[#This Row],[TOTAL CHELTUIELI LEI]]/Data[[#This Row],[CURS VALUTAR EURO BNR 22 07 2020]]</f>
        <v>2277.638891758435</v>
      </c>
      <c r="N1176" s="49">
        <v>2699</v>
      </c>
      <c r="O1176" s="54"/>
      <c r="P1176" s="54">
        <v>1608</v>
      </c>
      <c r="Q1176" s="54"/>
      <c r="R1176" s="54">
        <f>Data[[#This Row],[PERSOANE ÎNSCRISE ÎN LISTELE ELECTORALE (TURUL 1)            ]]+Data[[#This Row],[PERSOANE ÎNSCRISE ÎN LISTELE ELECTORALE (TURUL AL 2-LEA)]]</f>
        <v>2699</v>
      </c>
      <c r="S1176" s="54">
        <f>Data[[#This Row],[PERSOANE CARE AU PARTICIPAT LA VOT (TURUL 1)]]+Data[[#This Row],[PERSOANE CARE AU PARTICIPAT LA VOT  (TURUL AL 2-LEA)]]</f>
        <v>1608</v>
      </c>
      <c r="T1176" s="41">
        <f>Data[[#This Row],[TOTAL CHELTUIELI LEI]]/Data[[#This Row],[NUMĂRUL PERSOANELOR ÎNSCRISE ÎN LISTELE ELECTORALE]]</f>
        <v>4.0844757317525007</v>
      </c>
      <c r="U1176" s="41">
        <f>Data[[#This Row],[TOTAL CHELTUIELI EURO]]/Data[[#This Row],[NUMĂRUL PERSOANELOR ÎNSCRISE ÎN LISTELE ELECTORALE]]</f>
        <v>0.84388250898793438</v>
      </c>
      <c r="V1176" s="41">
        <f>Data[[#This Row],[TOTAL CHELTUIELI LEI]]/Data[[#This Row],[NUMĂRUL PERSOANELOR CARE AU PARTICIPAT LA VOT]]</f>
        <v>6.855721393034826</v>
      </c>
      <c r="W1176" s="41">
        <f>Data[[#This Row],[TOTAL CHELTUIELI EURO]]/Data[[#This Row],[NUMĂRUL PERSOANELOR CARE AU PARTICIPAT LA VOT]]</f>
        <v>1.4164420968646985</v>
      </c>
      <c r="X1176" s="43">
        <v>4.8400999999999996</v>
      </c>
      <c r="Y1176" s="114" t="s">
        <v>2895</v>
      </c>
      <c r="Z1176" s="44">
        <v>4</v>
      </c>
      <c r="AA1176" s="115" t="s">
        <v>3105</v>
      </c>
      <c r="AB1176" s="44">
        <v>0</v>
      </c>
      <c r="AC1176" s="45"/>
    </row>
    <row r="1177" spans="1:29" ht="12" customHeight="1" x14ac:dyDescent="0.2">
      <c r="A1177" s="37">
        <v>1176</v>
      </c>
      <c r="B1177" s="38" t="s">
        <v>21</v>
      </c>
      <c r="C1177" s="39" t="s">
        <v>1983</v>
      </c>
      <c r="D1177" s="40">
        <v>44101</v>
      </c>
      <c r="E1177" s="38">
        <v>1</v>
      </c>
      <c r="F1177" s="38"/>
      <c r="G1177" s="38" t="s">
        <v>2</v>
      </c>
      <c r="H1177" s="38" t="s">
        <v>2</v>
      </c>
      <c r="I1177" s="65">
        <v>0</v>
      </c>
      <c r="J1177" s="65">
        <v>8531.91</v>
      </c>
      <c r="K1177" s="65">
        <v>0</v>
      </c>
      <c r="L1177" s="41">
        <f>SUM(Data[[#This Row],[CHELTUIELI DE PERSONAL LEI]:[CHELTUIELI DE CAPITAL (ACTIVE NEFINANCIARE ) LEI]])</f>
        <v>8531.91</v>
      </c>
      <c r="M1177" s="41">
        <f>Data[[#This Row],[TOTAL CHELTUIELI LEI]]/Data[[#This Row],[CURS VALUTAR EURO BNR 22 07 2020]]</f>
        <v>1762.7549017582282</v>
      </c>
      <c r="N1177" s="49">
        <v>1793</v>
      </c>
      <c r="O1177" s="54"/>
      <c r="P1177" s="54">
        <v>1336</v>
      </c>
      <c r="Q1177" s="54"/>
      <c r="R1177" s="54">
        <f>Data[[#This Row],[PERSOANE ÎNSCRISE ÎN LISTELE ELECTORALE (TURUL 1)            ]]+Data[[#This Row],[PERSOANE ÎNSCRISE ÎN LISTELE ELECTORALE (TURUL AL 2-LEA)]]</f>
        <v>1793</v>
      </c>
      <c r="S1177" s="54">
        <f>Data[[#This Row],[PERSOANE CARE AU PARTICIPAT LA VOT (TURUL 1)]]+Data[[#This Row],[PERSOANE CARE AU PARTICIPAT LA VOT  (TURUL AL 2-LEA)]]</f>
        <v>1336</v>
      </c>
      <c r="T1177" s="41">
        <f>Data[[#This Row],[TOTAL CHELTUIELI LEI]]/Data[[#This Row],[NUMĂRUL PERSOANELOR ÎNSCRISE ÎN LISTELE ELECTORALE]]</f>
        <v>4.7584551031790294</v>
      </c>
      <c r="U1177" s="41">
        <f>Data[[#This Row],[TOTAL CHELTUIELI EURO]]/Data[[#This Row],[NUMĂRUL PERSOANELOR ÎNSCRISE ÎN LISTELE ELECTORALE]]</f>
        <v>0.98313156818640723</v>
      </c>
      <c r="V1177" s="41">
        <f>Data[[#This Row],[TOTAL CHELTUIELI LEI]]/Data[[#This Row],[NUMĂRUL PERSOANELOR CARE AU PARTICIPAT LA VOT]]</f>
        <v>6.3861601796407186</v>
      </c>
      <c r="W1177" s="41">
        <f>Data[[#This Row],[TOTAL CHELTUIELI EURO]]/Data[[#This Row],[NUMĂRUL PERSOANELOR CARE AU PARTICIPAT LA VOT]]</f>
        <v>1.3194273216753205</v>
      </c>
      <c r="X1177" s="43">
        <v>4.8400999999999996</v>
      </c>
      <c r="Y1177" s="114" t="s">
        <v>2895</v>
      </c>
      <c r="Z1177" s="44">
        <v>4</v>
      </c>
      <c r="AA1177" s="115" t="s">
        <v>3105</v>
      </c>
      <c r="AB1177" s="44">
        <v>0</v>
      </c>
      <c r="AC1177" s="45"/>
    </row>
    <row r="1178" spans="1:29" ht="12" customHeight="1" x14ac:dyDescent="0.2">
      <c r="A1178" s="37">
        <v>1177</v>
      </c>
      <c r="B1178" s="38" t="s">
        <v>21</v>
      </c>
      <c r="C1178" s="39" t="s">
        <v>1984</v>
      </c>
      <c r="D1178" s="40">
        <v>44101</v>
      </c>
      <c r="E1178" s="38">
        <v>1</v>
      </c>
      <c r="F1178" s="38"/>
      <c r="G1178" s="38" t="s">
        <v>2</v>
      </c>
      <c r="H1178" s="38" t="s">
        <v>2</v>
      </c>
      <c r="I1178" s="65">
        <v>1100</v>
      </c>
      <c r="J1178" s="65">
        <v>23486</v>
      </c>
      <c r="K1178" s="65">
        <v>0</v>
      </c>
      <c r="L1178" s="41">
        <f>SUM(Data[[#This Row],[CHELTUIELI DE PERSONAL LEI]:[CHELTUIELI DE CAPITAL (ACTIVE NEFINANCIARE ) LEI]])</f>
        <v>24586</v>
      </c>
      <c r="M1178" s="41">
        <f>Data[[#This Row],[TOTAL CHELTUIELI LEI]]/Data[[#This Row],[CURS VALUTAR EURO BNR 22 07 2020]]</f>
        <v>5079.6471147290349</v>
      </c>
      <c r="N1178" s="49">
        <v>7465</v>
      </c>
      <c r="O1178" s="54"/>
      <c r="P1178" s="54">
        <v>3911</v>
      </c>
      <c r="Q1178" s="54"/>
      <c r="R1178" s="54">
        <f>Data[[#This Row],[PERSOANE ÎNSCRISE ÎN LISTELE ELECTORALE (TURUL 1)            ]]+Data[[#This Row],[PERSOANE ÎNSCRISE ÎN LISTELE ELECTORALE (TURUL AL 2-LEA)]]</f>
        <v>7465</v>
      </c>
      <c r="S1178" s="54">
        <f>Data[[#This Row],[PERSOANE CARE AU PARTICIPAT LA VOT (TURUL 1)]]+Data[[#This Row],[PERSOANE CARE AU PARTICIPAT LA VOT  (TURUL AL 2-LEA)]]</f>
        <v>3911</v>
      </c>
      <c r="T1178" s="41">
        <f>Data[[#This Row],[TOTAL CHELTUIELI LEI]]/Data[[#This Row],[NUMĂRUL PERSOANELOR ÎNSCRISE ÎN LISTELE ELECTORALE]]</f>
        <v>3.2935030140656396</v>
      </c>
      <c r="U1178" s="41">
        <f>Data[[#This Row],[TOTAL CHELTUIELI EURO]]/Data[[#This Row],[NUMĂRUL PERSOANELOR ÎNSCRISE ÎN LISTELE ELECTORALE]]</f>
        <v>0.68046177022492094</v>
      </c>
      <c r="V1178" s="41">
        <f>Data[[#This Row],[TOTAL CHELTUIELI LEI]]/Data[[#This Row],[NUMĂRUL PERSOANELOR CARE AU PARTICIPAT LA VOT]]</f>
        <v>6.2863717719253387</v>
      </c>
      <c r="W1178" s="41">
        <f>Data[[#This Row],[TOTAL CHELTUIELI EURO]]/Data[[#This Row],[NUMĂRUL PERSOANELOR CARE AU PARTICIPAT LA VOT]]</f>
        <v>1.2988103080360611</v>
      </c>
      <c r="X1178" s="43">
        <v>4.8400999999999996</v>
      </c>
      <c r="Y1178" s="114" t="s">
        <v>2884</v>
      </c>
      <c r="Z1178" s="44">
        <v>3</v>
      </c>
      <c r="AA1178" s="115" t="s">
        <v>3105</v>
      </c>
      <c r="AB1178" s="44">
        <v>0</v>
      </c>
      <c r="AC1178" s="45"/>
    </row>
    <row r="1179" spans="1:29" ht="12" customHeight="1" x14ac:dyDescent="0.2">
      <c r="A1179" s="37">
        <v>1178</v>
      </c>
      <c r="B1179" s="38" t="s">
        <v>21</v>
      </c>
      <c r="C1179" s="39" t="s">
        <v>1985</v>
      </c>
      <c r="D1179" s="40">
        <v>44101</v>
      </c>
      <c r="E1179" s="38">
        <v>1</v>
      </c>
      <c r="F1179" s="38"/>
      <c r="G1179" s="38" t="s">
        <v>2</v>
      </c>
      <c r="H1179" s="38" t="s">
        <v>2</v>
      </c>
      <c r="I1179" s="65">
        <v>1029</v>
      </c>
      <c r="J1179" s="65">
        <v>4080.24</v>
      </c>
      <c r="K1179" s="65">
        <v>0</v>
      </c>
      <c r="L1179" s="41">
        <f>SUM(Data[[#This Row],[CHELTUIELI DE PERSONAL LEI]:[CHELTUIELI DE CAPITAL (ACTIVE NEFINANCIARE ) LEI]])</f>
        <v>5109.24</v>
      </c>
      <c r="M1179" s="41">
        <f>Data[[#This Row],[TOTAL CHELTUIELI LEI]]/Data[[#This Row],[CURS VALUTAR EURO BNR 22 07 2020]]</f>
        <v>1055.6062891262577</v>
      </c>
      <c r="N1179" s="49">
        <v>1178</v>
      </c>
      <c r="O1179" s="54"/>
      <c r="P1179" s="54">
        <v>790</v>
      </c>
      <c r="Q1179" s="54"/>
      <c r="R1179" s="54">
        <f>Data[[#This Row],[PERSOANE ÎNSCRISE ÎN LISTELE ELECTORALE (TURUL 1)            ]]+Data[[#This Row],[PERSOANE ÎNSCRISE ÎN LISTELE ELECTORALE (TURUL AL 2-LEA)]]</f>
        <v>1178</v>
      </c>
      <c r="S1179" s="54">
        <f>Data[[#This Row],[PERSOANE CARE AU PARTICIPAT LA VOT (TURUL 1)]]+Data[[#This Row],[PERSOANE CARE AU PARTICIPAT LA VOT  (TURUL AL 2-LEA)]]</f>
        <v>790</v>
      </c>
      <c r="T1179" s="41">
        <f>Data[[#This Row],[TOTAL CHELTUIELI LEI]]/Data[[#This Row],[NUMĂRUL PERSOANELOR ÎNSCRISE ÎN LISTELE ELECTORALE]]</f>
        <v>4.3372156196943967</v>
      </c>
      <c r="U1179" s="41">
        <f>Data[[#This Row],[TOTAL CHELTUIELI EURO]]/Data[[#This Row],[NUMĂRUL PERSOANELOR ÎNSCRISE ÎN LISTELE ELECTORALE]]</f>
        <v>0.89610041521753625</v>
      </c>
      <c r="V1179" s="41">
        <f>Data[[#This Row],[TOTAL CHELTUIELI LEI]]/Data[[#This Row],[NUMĂRUL PERSOANELOR CARE AU PARTICIPAT LA VOT]]</f>
        <v>6.4673924050632907</v>
      </c>
      <c r="W1179" s="41">
        <f>Data[[#This Row],[TOTAL CHELTUIELI EURO]]/Data[[#This Row],[NUMĂRUL PERSOANELOR CARE AU PARTICIPAT LA VOT]]</f>
        <v>1.3362104925648832</v>
      </c>
      <c r="X1179" s="43">
        <v>4.8400999999999996</v>
      </c>
      <c r="Y1179" s="114" t="s">
        <v>2895</v>
      </c>
      <c r="Z1179" s="44">
        <v>4</v>
      </c>
      <c r="AA1179" s="115" t="s">
        <v>3105</v>
      </c>
      <c r="AB1179" s="44">
        <v>0</v>
      </c>
      <c r="AC1179" s="45"/>
    </row>
    <row r="1180" spans="1:29" ht="12" customHeight="1" x14ac:dyDescent="0.2">
      <c r="A1180" s="37">
        <v>1179</v>
      </c>
      <c r="B1180" s="38" t="s">
        <v>21</v>
      </c>
      <c r="C1180" s="39" t="s">
        <v>1986</v>
      </c>
      <c r="D1180" s="40">
        <v>44101</v>
      </c>
      <c r="E1180" s="38">
        <v>1</v>
      </c>
      <c r="F1180" s="38"/>
      <c r="G1180" s="38" t="s">
        <v>2</v>
      </c>
      <c r="H1180" s="38" t="s">
        <v>2</v>
      </c>
      <c r="I1180" s="65">
        <v>0</v>
      </c>
      <c r="J1180" s="65">
        <v>13328.45</v>
      </c>
      <c r="K1180" s="65">
        <v>0</v>
      </c>
      <c r="L1180" s="41">
        <f>SUM(Data[[#This Row],[CHELTUIELI DE PERSONAL LEI]:[CHELTUIELI DE CAPITAL (ACTIVE NEFINANCIARE ) LEI]])</f>
        <v>13328.45</v>
      </c>
      <c r="M1180" s="41">
        <f>Data[[#This Row],[TOTAL CHELTUIELI LEI]]/Data[[#This Row],[CURS VALUTAR EURO BNR 22 07 2020]]</f>
        <v>2753.7550877047997</v>
      </c>
      <c r="N1180" s="49">
        <v>3540</v>
      </c>
      <c r="O1180" s="54"/>
      <c r="P1180" s="54">
        <v>1699</v>
      </c>
      <c r="Q1180" s="54"/>
      <c r="R1180" s="54">
        <f>Data[[#This Row],[PERSOANE ÎNSCRISE ÎN LISTELE ELECTORALE (TURUL 1)            ]]+Data[[#This Row],[PERSOANE ÎNSCRISE ÎN LISTELE ELECTORALE (TURUL AL 2-LEA)]]</f>
        <v>3540</v>
      </c>
      <c r="S1180" s="54">
        <f>Data[[#This Row],[PERSOANE CARE AU PARTICIPAT LA VOT (TURUL 1)]]+Data[[#This Row],[PERSOANE CARE AU PARTICIPAT LA VOT  (TURUL AL 2-LEA)]]</f>
        <v>1699</v>
      </c>
      <c r="T1180" s="41">
        <f>Data[[#This Row],[TOTAL CHELTUIELI LEI]]/Data[[#This Row],[NUMĂRUL PERSOANELOR ÎNSCRISE ÎN LISTELE ELECTORALE]]</f>
        <v>3.7650988700564976</v>
      </c>
      <c r="U1180" s="41">
        <f>Data[[#This Row],[TOTAL CHELTUIELI EURO]]/Data[[#This Row],[NUMĂRUL PERSOANELOR ÎNSCRISE ÎN LISTELE ELECTORALE]]</f>
        <v>0.77789691743073441</v>
      </c>
      <c r="V1180" s="41">
        <f>Data[[#This Row],[TOTAL CHELTUIELI LEI]]/Data[[#This Row],[NUMĂRUL PERSOANELOR CARE AU PARTICIPAT LA VOT]]</f>
        <v>7.8448793407887001</v>
      </c>
      <c r="W1180" s="41">
        <f>Data[[#This Row],[TOTAL CHELTUIELI EURO]]/Data[[#This Row],[NUMĂRUL PERSOANELOR CARE AU PARTICIPAT LA VOT]]</f>
        <v>1.620809351209417</v>
      </c>
      <c r="X1180" s="43">
        <v>4.8400999999999996</v>
      </c>
      <c r="Y1180" s="114" t="s">
        <v>2884</v>
      </c>
      <c r="Z1180" s="44">
        <v>3</v>
      </c>
      <c r="AA1180" s="115" t="s">
        <v>3105</v>
      </c>
      <c r="AB1180" s="44">
        <v>0</v>
      </c>
      <c r="AC1180" s="45"/>
    </row>
    <row r="1181" spans="1:29" ht="12" customHeight="1" x14ac:dyDescent="0.2">
      <c r="A1181" s="37">
        <v>1180</v>
      </c>
      <c r="B1181" s="38" t="s">
        <v>21</v>
      </c>
      <c r="C1181" s="39" t="s">
        <v>85</v>
      </c>
      <c r="D1181" s="40">
        <v>44101</v>
      </c>
      <c r="E1181" s="38">
        <v>1</v>
      </c>
      <c r="F1181" s="38"/>
      <c r="G1181" s="38" t="s">
        <v>2</v>
      </c>
      <c r="H1181" s="38" t="s">
        <v>2</v>
      </c>
      <c r="I1181" s="65">
        <v>0</v>
      </c>
      <c r="J1181" s="65">
        <v>17650.54</v>
      </c>
      <c r="K1181" s="65">
        <v>0</v>
      </c>
      <c r="L1181" s="41">
        <f>SUM(Data[[#This Row],[CHELTUIELI DE PERSONAL LEI]:[CHELTUIELI DE CAPITAL (ACTIVE NEFINANCIARE ) LEI]])</f>
        <v>17650.54</v>
      </c>
      <c r="M1181" s="41">
        <f>Data[[#This Row],[TOTAL CHELTUIELI LEI]]/Data[[#This Row],[CURS VALUTAR EURO BNR 22 07 2020]]</f>
        <v>3646.7304394537309</v>
      </c>
      <c r="N1181" s="49">
        <v>3141</v>
      </c>
      <c r="O1181" s="54"/>
      <c r="P1181" s="54">
        <v>1692</v>
      </c>
      <c r="Q1181" s="54"/>
      <c r="R1181" s="54">
        <f>Data[[#This Row],[PERSOANE ÎNSCRISE ÎN LISTELE ELECTORALE (TURUL 1)            ]]+Data[[#This Row],[PERSOANE ÎNSCRISE ÎN LISTELE ELECTORALE (TURUL AL 2-LEA)]]</f>
        <v>3141</v>
      </c>
      <c r="S1181" s="54">
        <f>Data[[#This Row],[PERSOANE CARE AU PARTICIPAT LA VOT (TURUL 1)]]+Data[[#This Row],[PERSOANE CARE AU PARTICIPAT LA VOT  (TURUL AL 2-LEA)]]</f>
        <v>1692</v>
      </c>
      <c r="T1181" s="41">
        <f>Data[[#This Row],[TOTAL CHELTUIELI LEI]]/Data[[#This Row],[NUMĂRUL PERSOANELOR ÎNSCRISE ÎN LISTELE ELECTORALE]]</f>
        <v>5.6194014645017516</v>
      </c>
      <c r="U1181" s="41">
        <f>Data[[#This Row],[TOTAL CHELTUIELI EURO]]/Data[[#This Row],[NUMĂRUL PERSOANELOR ÎNSCRISE ÎN LISTELE ELECTORALE]]</f>
        <v>1.161009372637291</v>
      </c>
      <c r="V1181" s="41">
        <f>Data[[#This Row],[TOTAL CHELTUIELI LEI]]/Data[[#This Row],[NUMĂRUL PERSOANELOR CARE AU PARTICIPAT LA VOT]]</f>
        <v>10.431761229314422</v>
      </c>
      <c r="W1181" s="41">
        <f>Data[[#This Row],[TOTAL CHELTUIELI EURO]]/Data[[#This Row],[NUMĂRUL PERSOANELOR CARE AU PARTICIPAT LA VOT]]</f>
        <v>2.1552780375022049</v>
      </c>
      <c r="X1181" s="43">
        <v>4.8400999999999996</v>
      </c>
      <c r="Y1181" s="114" t="s">
        <v>2892</v>
      </c>
      <c r="Z1181" s="44">
        <v>5</v>
      </c>
      <c r="AA1181" s="115" t="s">
        <v>3107</v>
      </c>
      <c r="AB1181" s="44">
        <v>1</v>
      </c>
      <c r="AC1181" s="45"/>
    </row>
    <row r="1182" spans="1:29" ht="12" customHeight="1" x14ac:dyDescent="0.2">
      <c r="A1182" s="37">
        <v>1181</v>
      </c>
      <c r="B1182" s="38" t="s">
        <v>21</v>
      </c>
      <c r="C1182" s="39" t="s">
        <v>1987</v>
      </c>
      <c r="D1182" s="40">
        <v>44101</v>
      </c>
      <c r="E1182" s="38">
        <v>1</v>
      </c>
      <c r="F1182" s="38"/>
      <c r="G1182" s="38" t="s">
        <v>2</v>
      </c>
      <c r="H1182" s="38" t="s">
        <v>2</v>
      </c>
      <c r="I1182" s="65">
        <v>660</v>
      </c>
      <c r="J1182" s="65">
        <v>9016.7999999999993</v>
      </c>
      <c r="K1182" s="65">
        <v>0</v>
      </c>
      <c r="L1182" s="41">
        <f>SUM(Data[[#This Row],[CHELTUIELI DE PERSONAL LEI]:[CHELTUIELI DE CAPITAL (ACTIVE NEFINANCIARE ) LEI]])</f>
        <v>9676.7999999999993</v>
      </c>
      <c r="M1182" s="41">
        <f>Data[[#This Row],[TOTAL CHELTUIELI LEI]]/Data[[#This Row],[CURS VALUTAR EURO BNR 22 07 2020]]</f>
        <v>1999.297535174893</v>
      </c>
      <c r="N1182" s="49">
        <v>1683</v>
      </c>
      <c r="O1182" s="54"/>
      <c r="P1182" s="54">
        <v>1332</v>
      </c>
      <c r="Q1182" s="54"/>
      <c r="R1182" s="54">
        <f>Data[[#This Row],[PERSOANE ÎNSCRISE ÎN LISTELE ELECTORALE (TURUL 1)            ]]+Data[[#This Row],[PERSOANE ÎNSCRISE ÎN LISTELE ELECTORALE (TURUL AL 2-LEA)]]</f>
        <v>1683</v>
      </c>
      <c r="S1182" s="54">
        <f>Data[[#This Row],[PERSOANE CARE AU PARTICIPAT LA VOT (TURUL 1)]]+Data[[#This Row],[PERSOANE CARE AU PARTICIPAT LA VOT  (TURUL AL 2-LEA)]]</f>
        <v>1332</v>
      </c>
      <c r="T1182" s="41">
        <f>Data[[#This Row],[TOTAL CHELTUIELI LEI]]/Data[[#This Row],[NUMĂRUL PERSOANELOR ÎNSCRISE ÎN LISTELE ELECTORALE]]</f>
        <v>5.749732620320855</v>
      </c>
      <c r="U1182" s="41">
        <f>Data[[#This Row],[TOTAL CHELTUIELI EURO]]/Data[[#This Row],[NUMĂRUL PERSOANELOR ÎNSCRISE ÎN LISTELE ELECTORALE]]</f>
        <v>1.1879367410427173</v>
      </c>
      <c r="V1182" s="41">
        <f>Data[[#This Row],[TOTAL CHELTUIELI LEI]]/Data[[#This Row],[NUMĂRUL PERSOANELOR CARE AU PARTICIPAT LA VOT]]</f>
        <v>7.2648648648648644</v>
      </c>
      <c r="W1182" s="41">
        <f>Data[[#This Row],[TOTAL CHELTUIELI EURO]]/Data[[#This Row],[NUMĂRUL PERSOANELOR CARE AU PARTICIPAT LA VOT]]</f>
        <v>1.5009741255066764</v>
      </c>
      <c r="X1182" s="43">
        <v>4.8400999999999996</v>
      </c>
      <c r="Y1182" s="114" t="s">
        <v>2892</v>
      </c>
      <c r="Z1182" s="44">
        <v>5</v>
      </c>
      <c r="AA1182" s="115" t="s">
        <v>3107</v>
      </c>
      <c r="AB1182" s="44">
        <v>1</v>
      </c>
      <c r="AC1182" s="45"/>
    </row>
    <row r="1183" spans="1:29" ht="12" customHeight="1" x14ac:dyDescent="0.2">
      <c r="A1183" s="37">
        <v>1182</v>
      </c>
      <c r="B1183" s="38" t="s">
        <v>21</v>
      </c>
      <c r="C1183" s="39" t="s">
        <v>1988</v>
      </c>
      <c r="D1183" s="40">
        <v>44101</v>
      </c>
      <c r="E1183" s="38">
        <v>1</v>
      </c>
      <c r="F1183" s="38"/>
      <c r="G1183" s="38" t="s">
        <v>2</v>
      </c>
      <c r="H1183" s="38" t="s">
        <v>2</v>
      </c>
      <c r="I1183" s="65">
        <v>0</v>
      </c>
      <c r="J1183" s="65">
        <v>35328</v>
      </c>
      <c r="K1183" s="65">
        <v>0</v>
      </c>
      <c r="L1183" s="41">
        <f>SUM(Data[[#This Row],[CHELTUIELI DE PERSONAL LEI]:[CHELTUIELI DE CAPITAL (ACTIVE NEFINANCIARE ) LEI]])</f>
        <v>35328</v>
      </c>
      <c r="M1183" s="41">
        <f>Data[[#This Row],[TOTAL CHELTUIELI LEI]]/Data[[#This Row],[CURS VALUTAR EURO BNR 22 07 2020]]</f>
        <v>7299.0227474638959</v>
      </c>
      <c r="N1183" s="49">
        <v>2497</v>
      </c>
      <c r="O1183" s="54"/>
      <c r="P1183" s="54">
        <v>1800</v>
      </c>
      <c r="Q1183" s="54"/>
      <c r="R1183" s="54">
        <f>Data[[#This Row],[PERSOANE ÎNSCRISE ÎN LISTELE ELECTORALE (TURUL 1)            ]]+Data[[#This Row],[PERSOANE ÎNSCRISE ÎN LISTELE ELECTORALE (TURUL AL 2-LEA)]]</f>
        <v>2497</v>
      </c>
      <c r="S1183" s="54">
        <f>Data[[#This Row],[PERSOANE CARE AU PARTICIPAT LA VOT (TURUL 1)]]+Data[[#This Row],[PERSOANE CARE AU PARTICIPAT LA VOT  (TURUL AL 2-LEA)]]</f>
        <v>1800</v>
      </c>
      <c r="T1183" s="41">
        <f>Data[[#This Row],[TOTAL CHELTUIELI LEI]]/Data[[#This Row],[NUMĂRUL PERSOANELOR ÎNSCRISE ÎN LISTELE ELECTORALE]]</f>
        <v>14.148177813376051</v>
      </c>
      <c r="U1183" s="41">
        <f>Data[[#This Row],[TOTAL CHELTUIELI EURO]]/Data[[#This Row],[NUMĂRUL PERSOANELOR ÎNSCRISE ÎN LISTELE ELECTORALE]]</f>
        <v>2.9231168391925895</v>
      </c>
      <c r="V1183" s="41">
        <f>Data[[#This Row],[TOTAL CHELTUIELI LEI]]/Data[[#This Row],[NUMĂRUL PERSOANELOR CARE AU PARTICIPAT LA VOT]]</f>
        <v>19.626666666666665</v>
      </c>
      <c r="W1183" s="41">
        <f>Data[[#This Row],[TOTAL CHELTUIELI EURO]]/Data[[#This Row],[NUMĂRUL PERSOANELOR CARE AU PARTICIPAT LA VOT]]</f>
        <v>4.0550126374799422</v>
      </c>
      <c r="X1183" s="43">
        <v>4.8400999999999996</v>
      </c>
      <c r="Y1183" s="114" t="s">
        <v>2885</v>
      </c>
      <c r="Z1183" s="44">
        <v>14</v>
      </c>
      <c r="AA1183" s="115" t="s">
        <v>3108</v>
      </c>
      <c r="AB1183" s="44">
        <v>2</v>
      </c>
      <c r="AC1183" s="45"/>
    </row>
    <row r="1184" spans="1:29" ht="12" customHeight="1" x14ac:dyDescent="0.2">
      <c r="A1184" s="37">
        <v>1183</v>
      </c>
      <c r="B1184" s="38" t="s">
        <v>21</v>
      </c>
      <c r="C1184" s="39" t="s">
        <v>1989</v>
      </c>
      <c r="D1184" s="40">
        <v>44101</v>
      </c>
      <c r="E1184" s="38">
        <v>1</v>
      </c>
      <c r="F1184" s="38"/>
      <c r="G1184" s="38" t="s">
        <v>2</v>
      </c>
      <c r="H1184" s="38" t="s">
        <v>2</v>
      </c>
      <c r="I1184" s="65">
        <v>3500</v>
      </c>
      <c r="J1184" s="65">
        <v>7424.23</v>
      </c>
      <c r="K1184" s="65">
        <v>0</v>
      </c>
      <c r="L1184" s="41">
        <f>SUM(Data[[#This Row],[CHELTUIELI DE PERSONAL LEI]:[CHELTUIELI DE CAPITAL (ACTIVE NEFINANCIARE ) LEI]])</f>
        <v>10924.23</v>
      </c>
      <c r="M1184" s="41">
        <f>Data[[#This Row],[TOTAL CHELTUIELI LEI]]/Data[[#This Row],[CURS VALUTAR EURO BNR 22 07 2020]]</f>
        <v>2257.0256812875768</v>
      </c>
      <c r="N1184" s="49">
        <v>5888</v>
      </c>
      <c r="O1184" s="54"/>
      <c r="P1184" s="54">
        <v>2729</v>
      </c>
      <c r="Q1184" s="54"/>
      <c r="R1184" s="54">
        <f>Data[[#This Row],[PERSOANE ÎNSCRISE ÎN LISTELE ELECTORALE (TURUL 1)            ]]+Data[[#This Row],[PERSOANE ÎNSCRISE ÎN LISTELE ELECTORALE (TURUL AL 2-LEA)]]</f>
        <v>5888</v>
      </c>
      <c r="S1184" s="54">
        <f>Data[[#This Row],[PERSOANE CARE AU PARTICIPAT LA VOT (TURUL 1)]]+Data[[#This Row],[PERSOANE CARE AU PARTICIPAT LA VOT  (TURUL AL 2-LEA)]]</f>
        <v>2729</v>
      </c>
      <c r="T1184" s="41">
        <f>Data[[#This Row],[TOTAL CHELTUIELI LEI]]/Data[[#This Row],[NUMĂRUL PERSOANELOR ÎNSCRISE ÎN LISTELE ELECTORALE]]</f>
        <v>1.8553379755434782</v>
      </c>
      <c r="U1184" s="41">
        <f>Data[[#This Row],[TOTAL CHELTUIELI EURO]]/Data[[#This Row],[NUMĂRUL PERSOANELOR ÎNSCRISE ÎN LISTELE ELECTORALE]]</f>
        <v>0.38332637250128682</v>
      </c>
      <c r="V1184" s="41">
        <f>Data[[#This Row],[TOTAL CHELTUIELI LEI]]/Data[[#This Row],[NUMĂRUL PERSOANELOR CARE AU PARTICIPAT LA VOT]]</f>
        <v>4.0030157566874314</v>
      </c>
      <c r="W1184" s="41">
        <f>Data[[#This Row],[TOTAL CHELTUIELI EURO]]/Data[[#This Row],[NUMĂRUL PERSOANELOR CARE AU PARTICIPAT LA VOT]]</f>
        <v>0.82705228335931724</v>
      </c>
      <c r="X1184" s="43">
        <v>4.8400999999999996</v>
      </c>
      <c r="Y1184" s="114" t="s">
        <v>2894</v>
      </c>
      <c r="Z1184" s="44">
        <v>1</v>
      </c>
      <c r="AA1184" s="115" t="s">
        <v>3105</v>
      </c>
      <c r="AB1184" s="44">
        <v>0</v>
      </c>
      <c r="AC1184" s="45"/>
    </row>
    <row r="1185" spans="1:29" ht="12" customHeight="1" x14ac:dyDescent="0.2">
      <c r="A1185" s="37">
        <v>1184</v>
      </c>
      <c r="B1185" s="38" t="s">
        <v>21</v>
      </c>
      <c r="C1185" s="39" t="s">
        <v>1990</v>
      </c>
      <c r="D1185" s="40">
        <v>44101</v>
      </c>
      <c r="E1185" s="38">
        <v>1</v>
      </c>
      <c r="F1185" s="38"/>
      <c r="G1185" s="38" t="s">
        <v>2</v>
      </c>
      <c r="H1185" s="38" t="s">
        <v>2</v>
      </c>
      <c r="I1185" s="65">
        <v>1440</v>
      </c>
      <c r="J1185" s="65">
        <v>6726.49</v>
      </c>
      <c r="K1185" s="65">
        <v>0</v>
      </c>
      <c r="L1185" s="41">
        <f>SUM(Data[[#This Row],[CHELTUIELI DE PERSONAL LEI]:[CHELTUIELI DE CAPITAL (ACTIVE NEFINANCIARE ) LEI]])</f>
        <v>8166.49</v>
      </c>
      <c r="M1185" s="41">
        <f>Data[[#This Row],[TOTAL CHELTUIELI LEI]]/Data[[#This Row],[CURS VALUTAR EURO BNR 22 07 2020]]</f>
        <v>1687.2564616433547</v>
      </c>
      <c r="N1185" s="49">
        <v>4193</v>
      </c>
      <c r="O1185" s="54"/>
      <c r="P1185" s="54">
        <v>2501</v>
      </c>
      <c r="Q1185" s="54"/>
      <c r="R1185" s="54">
        <f>Data[[#This Row],[PERSOANE ÎNSCRISE ÎN LISTELE ELECTORALE (TURUL 1)            ]]+Data[[#This Row],[PERSOANE ÎNSCRISE ÎN LISTELE ELECTORALE (TURUL AL 2-LEA)]]</f>
        <v>4193</v>
      </c>
      <c r="S1185" s="54">
        <f>Data[[#This Row],[PERSOANE CARE AU PARTICIPAT LA VOT (TURUL 1)]]+Data[[#This Row],[PERSOANE CARE AU PARTICIPAT LA VOT  (TURUL AL 2-LEA)]]</f>
        <v>2501</v>
      </c>
      <c r="T1185" s="41">
        <f>Data[[#This Row],[TOTAL CHELTUIELI LEI]]/Data[[#This Row],[NUMĂRUL PERSOANELOR ÎNSCRISE ÎN LISTELE ELECTORALE]]</f>
        <v>1.9476484617219174</v>
      </c>
      <c r="U1185" s="41">
        <f>Data[[#This Row],[TOTAL CHELTUIELI EURO]]/Data[[#This Row],[NUMĂRUL PERSOANELOR ÎNSCRISE ÎN LISTELE ELECTORALE]]</f>
        <v>0.40239839295095509</v>
      </c>
      <c r="V1185" s="41">
        <f>Data[[#This Row],[TOTAL CHELTUIELI LEI]]/Data[[#This Row],[NUMĂRUL PERSOANELOR CARE AU PARTICIPAT LA VOT]]</f>
        <v>3.2652898840463815</v>
      </c>
      <c r="W1185" s="41">
        <f>Data[[#This Row],[TOTAL CHELTUIELI EURO]]/Data[[#This Row],[NUMĂRUL PERSOANELOR CARE AU PARTICIPAT LA VOT]]</f>
        <v>0.67463273156471593</v>
      </c>
      <c r="X1185" s="43">
        <v>4.8400999999999996</v>
      </c>
      <c r="Y1185" s="114" t="s">
        <v>2894</v>
      </c>
      <c r="Z1185" s="44">
        <v>1</v>
      </c>
      <c r="AA1185" s="115" t="s">
        <v>3105</v>
      </c>
      <c r="AB1185" s="44">
        <v>0</v>
      </c>
      <c r="AC1185" s="45"/>
    </row>
    <row r="1186" spans="1:29" ht="12" customHeight="1" x14ac:dyDescent="0.2">
      <c r="A1186" s="37">
        <v>1185</v>
      </c>
      <c r="B1186" s="38" t="s">
        <v>21</v>
      </c>
      <c r="C1186" s="39" t="s">
        <v>1991</v>
      </c>
      <c r="D1186" s="40">
        <v>44101</v>
      </c>
      <c r="E1186" s="38">
        <v>1</v>
      </c>
      <c r="F1186" s="38"/>
      <c r="G1186" s="38" t="s">
        <v>2</v>
      </c>
      <c r="H1186" s="38" t="s">
        <v>2</v>
      </c>
      <c r="I1186" s="65">
        <v>2000</v>
      </c>
      <c r="J1186" s="65">
        <v>14646</v>
      </c>
      <c r="K1186" s="65">
        <v>0</v>
      </c>
      <c r="L1186" s="41">
        <f>SUM(Data[[#This Row],[CHELTUIELI DE PERSONAL LEI]:[CHELTUIELI DE CAPITAL (ACTIVE NEFINANCIARE ) LEI]])</f>
        <v>16646</v>
      </c>
      <c r="M1186" s="41">
        <f>Data[[#This Row],[TOTAL CHELTUIELI LEI]]/Data[[#This Row],[CURS VALUTAR EURO BNR 22 07 2020]]</f>
        <v>3439.185140802876</v>
      </c>
      <c r="N1186" s="49">
        <v>4235</v>
      </c>
      <c r="O1186" s="54"/>
      <c r="P1186" s="54">
        <v>2430</v>
      </c>
      <c r="Q1186" s="54"/>
      <c r="R1186" s="54">
        <f>Data[[#This Row],[PERSOANE ÎNSCRISE ÎN LISTELE ELECTORALE (TURUL 1)            ]]+Data[[#This Row],[PERSOANE ÎNSCRISE ÎN LISTELE ELECTORALE (TURUL AL 2-LEA)]]</f>
        <v>4235</v>
      </c>
      <c r="S1186" s="54">
        <f>Data[[#This Row],[PERSOANE CARE AU PARTICIPAT LA VOT (TURUL 1)]]+Data[[#This Row],[PERSOANE CARE AU PARTICIPAT LA VOT  (TURUL AL 2-LEA)]]</f>
        <v>2430</v>
      </c>
      <c r="T1186" s="41">
        <f>Data[[#This Row],[TOTAL CHELTUIELI LEI]]/Data[[#This Row],[NUMĂRUL PERSOANELOR ÎNSCRISE ÎN LISTELE ELECTORALE]]</f>
        <v>3.9305785123966941</v>
      </c>
      <c r="U1186" s="41">
        <f>Data[[#This Row],[TOTAL CHELTUIELI EURO]]/Data[[#This Row],[NUMĂRUL PERSOANELOR ÎNSCRISE ÎN LISTELE ELECTORALE]]</f>
        <v>0.81208621978816431</v>
      </c>
      <c r="V1186" s="41">
        <f>Data[[#This Row],[TOTAL CHELTUIELI LEI]]/Data[[#This Row],[NUMĂRUL PERSOANELOR CARE AU PARTICIPAT LA VOT]]</f>
        <v>6.8502057613168725</v>
      </c>
      <c r="W1186" s="41">
        <f>Data[[#This Row],[TOTAL CHELTUIELI EURO]]/Data[[#This Row],[NUMĂRUL PERSOANELOR CARE AU PARTICIPAT LA VOT]]</f>
        <v>1.4153025270793729</v>
      </c>
      <c r="X1186" s="43">
        <v>4.8400999999999996</v>
      </c>
      <c r="Y1186" s="114" t="s">
        <v>2884</v>
      </c>
      <c r="Z1186" s="44">
        <v>3</v>
      </c>
      <c r="AA1186" s="115" t="s">
        <v>3105</v>
      </c>
      <c r="AB1186" s="44">
        <v>0</v>
      </c>
      <c r="AC1186" s="45"/>
    </row>
    <row r="1187" spans="1:29" ht="12" customHeight="1" x14ac:dyDescent="0.2">
      <c r="A1187" s="37">
        <v>1186</v>
      </c>
      <c r="B1187" s="38" t="s">
        <v>21</v>
      </c>
      <c r="C1187" s="39" t="s">
        <v>1992</v>
      </c>
      <c r="D1187" s="40">
        <v>44101</v>
      </c>
      <c r="E1187" s="38">
        <v>1</v>
      </c>
      <c r="F1187" s="38"/>
      <c r="G1187" s="38" t="s">
        <v>2</v>
      </c>
      <c r="H1187" s="38" t="s">
        <v>2</v>
      </c>
      <c r="I1187" s="65">
        <v>12849</v>
      </c>
      <c r="J1187" s="65">
        <v>7243.5</v>
      </c>
      <c r="K1187" s="65">
        <v>0</v>
      </c>
      <c r="L1187" s="41">
        <f>SUM(Data[[#This Row],[CHELTUIELI DE PERSONAL LEI]:[CHELTUIELI DE CAPITAL (ACTIVE NEFINANCIARE ) LEI]])</f>
        <v>20092.5</v>
      </c>
      <c r="M1187" s="41">
        <f>Data[[#This Row],[TOTAL CHELTUIELI LEI]]/Data[[#This Row],[CURS VALUTAR EURO BNR 22 07 2020]]</f>
        <v>4151.2572054296406</v>
      </c>
      <c r="N1187" s="49">
        <v>3250</v>
      </c>
      <c r="O1187" s="54"/>
      <c r="P1187" s="54">
        <v>2242</v>
      </c>
      <c r="Q1187" s="54"/>
      <c r="R1187" s="54">
        <f>Data[[#This Row],[PERSOANE ÎNSCRISE ÎN LISTELE ELECTORALE (TURUL 1)            ]]+Data[[#This Row],[PERSOANE ÎNSCRISE ÎN LISTELE ELECTORALE (TURUL AL 2-LEA)]]</f>
        <v>3250</v>
      </c>
      <c r="S1187" s="54">
        <f>Data[[#This Row],[PERSOANE CARE AU PARTICIPAT LA VOT (TURUL 1)]]+Data[[#This Row],[PERSOANE CARE AU PARTICIPAT LA VOT  (TURUL AL 2-LEA)]]</f>
        <v>2242</v>
      </c>
      <c r="T1187" s="41">
        <f>Data[[#This Row],[TOTAL CHELTUIELI LEI]]/Data[[#This Row],[NUMĂRUL PERSOANELOR ÎNSCRISE ÎN LISTELE ELECTORALE]]</f>
        <v>6.1823076923076927</v>
      </c>
      <c r="U1187" s="41">
        <f>Data[[#This Row],[TOTAL CHELTUIELI EURO]]/Data[[#This Row],[NUMĂRUL PERSOANELOR ÎNSCRISE ÎN LISTELE ELECTORALE]]</f>
        <v>1.2773099093629663</v>
      </c>
      <c r="V1187" s="41">
        <f>Data[[#This Row],[TOTAL CHELTUIELI LEI]]/Data[[#This Row],[NUMĂRUL PERSOANELOR CARE AU PARTICIPAT LA VOT]]</f>
        <v>8.9618644067796609</v>
      </c>
      <c r="W1187" s="41">
        <f>Data[[#This Row],[TOTAL CHELTUIELI EURO]]/Data[[#This Row],[NUMĂRUL PERSOANELOR CARE AU PARTICIPAT LA VOT]]</f>
        <v>1.8515866215118826</v>
      </c>
      <c r="X1187" s="43">
        <v>4.8400999999999996</v>
      </c>
      <c r="Y1187" s="114" t="s">
        <v>2889</v>
      </c>
      <c r="Z1187" s="44">
        <v>6</v>
      </c>
      <c r="AA1187" s="115" t="s">
        <v>3107</v>
      </c>
      <c r="AB1187" s="44">
        <v>1</v>
      </c>
      <c r="AC1187" s="45"/>
    </row>
    <row r="1188" spans="1:29" ht="12" customHeight="1" x14ac:dyDescent="0.2">
      <c r="A1188" s="37">
        <v>1187</v>
      </c>
      <c r="B1188" s="38" t="s">
        <v>21</v>
      </c>
      <c r="C1188" s="39" t="s">
        <v>1993</v>
      </c>
      <c r="D1188" s="40">
        <v>44101</v>
      </c>
      <c r="E1188" s="38">
        <v>1</v>
      </c>
      <c r="F1188" s="38"/>
      <c r="G1188" s="38" t="s">
        <v>2</v>
      </c>
      <c r="H1188" s="38" t="s">
        <v>2</v>
      </c>
      <c r="I1188" s="65">
        <v>1200</v>
      </c>
      <c r="J1188" s="65">
        <v>7947.77</v>
      </c>
      <c r="K1188" s="65">
        <v>0</v>
      </c>
      <c r="L1188" s="41">
        <f>SUM(Data[[#This Row],[CHELTUIELI DE PERSONAL LEI]:[CHELTUIELI DE CAPITAL (ACTIVE NEFINANCIARE ) LEI]])</f>
        <v>9147.77</v>
      </c>
      <c r="M1188" s="41">
        <f>Data[[#This Row],[TOTAL CHELTUIELI LEI]]/Data[[#This Row],[CURS VALUTAR EURO BNR 22 07 2020]]</f>
        <v>1889.9960744612717</v>
      </c>
      <c r="N1188" s="49">
        <v>3902</v>
      </c>
      <c r="O1188" s="54"/>
      <c r="P1188" s="54">
        <v>2116</v>
      </c>
      <c r="Q1188" s="54"/>
      <c r="R1188" s="54">
        <f>Data[[#This Row],[PERSOANE ÎNSCRISE ÎN LISTELE ELECTORALE (TURUL 1)            ]]+Data[[#This Row],[PERSOANE ÎNSCRISE ÎN LISTELE ELECTORALE (TURUL AL 2-LEA)]]</f>
        <v>3902</v>
      </c>
      <c r="S1188" s="54">
        <f>Data[[#This Row],[PERSOANE CARE AU PARTICIPAT LA VOT (TURUL 1)]]+Data[[#This Row],[PERSOANE CARE AU PARTICIPAT LA VOT  (TURUL AL 2-LEA)]]</f>
        <v>2116</v>
      </c>
      <c r="T1188" s="41">
        <f>Data[[#This Row],[TOTAL CHELTUIELI LEI]]/Data[[#This Row],[NUMĂRUL PERSOANELOR ÎNSCRISE ÎN LISTELE ELECTORALE]]</f>
        <v>2.3443798052280882</v>
      </c>
      <c r="U1188" s="41">
        <f>Data[[#This Row],[TOTAL CHELTUIELI EURO]]/Data[[#This Row],[NUMĂRUL PERSOANELOR ÎNSCRISE ÎN LISTELE ELECTORALE]]</f>
        <v>0.48436598525404195</v>
      </c>
      <c r="V1188" s="41">
        <f>Data[[#This Row],[TOTAL CHELTUIELI LEI]]/Data[[#This Row],[NUMĂRUL PERSOANELOR CARE AU PARTICIPAT LA VOT]]</f>
        <v>4.3231427221172023</v>
      </c>
      <c r="W1188" s="41">
        <f>Data[[#This Row],[TOTAL CHELTUIELI EURO]]/Data[[#This Row],[NUMĂRUL PERSOANELOR CARE AU PARTICIPAT LA VOT]]</f>
        <v>0.89319285182479757</v>
      </c>
      <c r="X1188" s="43">
        <v>4.8400999999999996</v>
      </c>
      <c r="Y1188" s="114" t="s">
        <v>2891</v>
      </c>
      <c r="Z1188" s="44">
        <v>2</v>
      </c>
      <c r="AA1188" s="115" t="s">
        <v>3105</v>
      </c>
      <c r="AB1188" s="44">
        <v>0</v>
      </c>
      <c r="AC1188" s="45"/>
    </row>
    <row r="1189" spans="1:29" ht="12" customHeight="1" x14ac:dyDescent="0.2">
      <c r="A1189" s="37">
        <v>1188</v>
      </c>
      <c r="B1189" s="38" t="s">
        <v>21</v>
      </c>
      <c r="C1189" s="39" t="s">
        <v>1039</v>
      </c>
      <c r="D1189" s="40">
        <v>44101</v>
      </c>
      <c r="E1189" s="38">
        <v>1</v>
      </c>
      <c r="F1189" s="38"/>
      <c r="G1189" s="38" t="s">
        <v>2</v>
      </c>
      <c r="H1189" s="38" t="s">
        <v>2</v>
      </c>
      <c r="I1189" s="65">
        <v>0</v>
      </c>
      <c r="J1189" s="65">
        <v>27975</v>
      </c>
      <c r="K1189" s="65">
        <v>0</v>
      </c>
      <c r="L1189" s="41">
        <f>SUM(Data[[#This Row],[CHELTUIELI DE PERSONAL LEI]:[CHELTUIELI DE CAPITAL (ACTIVE NEFINANCIARE ) LEI]])</f>
        <v>27975</v>
      </c>
      <c r="M1189" s="41">
        <f>Data[[#This Row],[TOTAL CHELTUIELI LEI]]/Data[[#This Row],[CURS VALUTAR EURO BNR 22 07 2020]]</f>
        <v>5779.8392595194318</v>
      </c>
      <c r="N1189" s="49">
        <v>3955</v>
      </c>
      <c r="O1189" s="54"/>
      <c r="P1189" s="54">
        <v>2024</v>
      </c>
      <c r="Q1189" s="54"/>
      <c r="R1189" s="54">
        <f>Data[[#This Row],[PERSOANE ÎNSCRISE ÎN LISTELE ELECTORALE (TURUL 1)            ]]+Data[[#This Row],[PERSOANE ÎNSCRISE ÎN LISTELE ELECTORALE (TURUL AL 2-LEA)]]</f>
        <v>3955</v>
      </c>
      <c r="S1189" s="54">
        <f>Data[[#This Row],[PERSOANE CARE AU PARTICIPAT LA VOT (TURUL 1)]]+Data[[#This Row],[PERSOANE CARE AU PARTICIPAT LA VOT  (TURUL AL 2-LEA)]]</f>
        <v>2024</v>
      </c>
      <c r="T1189" s="41">
        <f>Data[[#This Row],[TOTAL CHELTUIELI LEI]]/Data[[#This Row],[NUMĂRUL PERSOANELOR ÎNSCRISE ÎN LISTELE ELECTORALE]]</f>
        <v>7.0733249051833127</v>
      </c>
      <c r="U1189" s="41">
        <f>Data[[#This Row],[TOTAL CHELTUIELI EURO]]/Data[[#This Row],[NUMĂRUL PERSOANELOR ÎNSCRISE ÎN LISTELE ELECTORALE]]</f>
        <v>1.4614005713070624</v>
      </c>
      <c r="V1189" s="41">
        <f>Data[[#This Row],[TOTAL CHELTUIELI LEI]]/Data[[#This Row],[NUMĂRUL PERSOANELOR CARE AU PARTICIPAT LA VOT]]</f>
        <v>13.821640316205533</v>
      </c>
      <c r="W1189" s="41">
        <f>Data[[#This Row],[TOTAL CHELTUIELI EURO]]/Data[[#This Row],[NUMĂRUL PERSOANELOR CARE AU PARTICIPAT LA VOT]]</f>
        <v>2.8556518080629605</v>
      </c>
      <c r="X1189" s="43">
        <v>4.8400999999999996</v>
      </c>
      <c r="Y1189" s="114" t="s">
        <v>2886</v>
      </c>
      <c r="Z1189" s="44">
        <v>7</v>
      </c>
      <c r="AA1189" s="115" t="s">
        <v>3107</v>
      </c>
      <c r="AB1189" s="44">
        <v>1</v>
      </c>
      <c r="AC1189" s="45"/>
    </row>
    <row r="1190" spans="1:29" ht="12" customHeight="1" x14ac:dyDescent="0.2">
      <c r="A1190" s="37">
        <v>1189</v>
      </c>
      <c r="B1190" s="38" t="s">
        <v>21</v>
      </c>
      <c r="C1190" s="39" t="s">
        <v>345</v>
      </c>
      <c r="D1190" s="40">
        <v>44101</v>
      </c>
      <c r="E1190" s="38">
        <v>1</v>
      </c>
      <c r="F1190" s="38"/>
      <c r="G1190" s="38" t="s">
        <v>2</v>
      </c>
      <c r="H1190" s="38" t="s">
        <v>2</v>
      </c>
      <c r="I1190" s="65">
        <v>0</v>
      </c>
      <c r="J1190" s="65">
        <v>29135</v>
      </c>
      <c r="K1190" s="65">
        <v>0</v>
      </c>
      <c r="L1190" s="41">
        <f>SUM(Data[[#This Row],[CHELTUIELI DE PERSONAL LEI]:[CHELTUIELI DE CAPITAL (ACTIVE NEFINANCIARE ) LEI]])</f>
        <v>29135</v>
      </c>
      <c r="M1190" s="41">
        <f>Data[[#This Row],[TOTAL CHELTUIELI LEI]]/Data[[#This Row],[CURS VALUTAR EURO BNR 22 07 2020]]</f>
        <v>6019.5037292617926</v>
      </c>
      <c r="N1190" s="49">
        <v>1775</v>
      </c>
      <c r="O1190" s="54"/>
      <c r="P1190" s="54">
        <v>1251</v>
      </c>
      <c r="Q1190" s="54"/>
      <c r="R1190" s="54">
        <f>Data[[#This Row],[PERSOANE ÎNSCRISE ÎN LISTELE ELECTORALE (TURUL 1)            ]]+Data[[#This Row],[PERSOANE ÎNSCRISE ÎN LISTELE ELECTORALE (TURUL AL 2-LEA)]]</f>
        <v>1775</v>
      </c>
      <c r="S1190" s="54">
        <f>Data[[#This Row],[PERSOANE CARE AU PARTICIPAT LA VOT (TURUL 1)]]+Data[[#This Row],[PERSOANE CARE AU PARTICIPAT LA VOT  (TURUL AL 2-LEA)]]</f>
        <v>1251</v>
      </c>
      <c r="T1190" s="41">
        <f>Data[[#This Row],[TOTAL CHELTUIELI LEI]]/Data[[#This Row],[NUMĂRUL PERSOANELOR ÎNSCRISE ÎN LISTELE ELECTORALE]]</f>
        <v>16.414084507042254</v>
      </c>
      <c r="U1190" s="41">
        <f>Data[[#This Row],[TOTAL CHELTUIELI EURO]]/Data[[#This Row],[NUMĂRUL PERSOANELOR ÎNSCRISE ÎN LISTELE ELECTORALE]]</f>
        <v>3.3912697066263622</v>
      </c>
      <c r="V1190" s="41">
        <f>Data[[#This Row],[TOTAL CHELTUIELI LEI]]/Data[[#This Row],[NUMĂRUL PERSOANELOR CARE AU PARTICIPAT LA VOT]]</f>
        <v>23.289368505195842</v>
      </c>
      <c r="W1190" s="41">
        <f>Data[[#This Row],[TOTAL CHELTUIELI EURO]]/Data[[#This Row],[NUMĂRUL PERSOANELOR CARE AU PARTICIPAT LA VOT]]</f>
        <v>4.8117535805449982</v>
      </c>
      <c r="X1190" s="43">
        <v>4.8400999999999996</v>
      </c>
      <c r="Y1190" s="114" t="s">
        <v>2920</v>
      </c>
      <c r="Z1190" s="44">
        <v>16</v>
      </c>
      <c r="AA1190" s="115" t="s">
        <v>3106</v>
      </c>
      <c r="AB1190" s="44">
        <v>3</v>
      </c>
      <c r="AC1190" s="45"/>
    </row>
    <row r="1191" spans="1:29" ht="12" customHeight="1" x14ac:dyDescent="0.2">
      <c r="A1191" s="37">
        <v>1190</v>
      </c>
      <c r="B1191" s="38" t="s">
        <v>21</v>
      </c>
      <c r="C1191" s="39" t="s">
        <v>1994</v>
      </c>
      <c r="D1191" s="40">
        <v>44101</v>
      </c>
      <c r="E1191" s="38">
        <v>1</v>
      </c>
      <c r="F1191" s="38"/>
      <c r="G1191" s="38" t="s">
        <v>2</v>
      </c>
      <c r="H1191" s="38" t="s">
        <v>2</v>
      </c>
      <c r="I1191" s="65">
        <v>16080</v>
      </c>
      <c r="J1191" s="65">
        <v>25405.78</v>
      </c>
      <c r="K1191" s="65">
        <v>0</v>
      </c>
      <c r="L1191" s="41">
        <f>SUM(Data[[#This Row],[CHELTUIELI DE PERSONAL LEI]:[CHELTUIELI DE CAPITAL (ACTIVE NEFINANCIARE ) LEI]])</f>
        <v>41485.78</v>
      </c>
      <c r="M1191" s="41">
        <f>Data[[#This Row],[TOTAL CHELTUIELI LEI]]/Data[[#This Row],[CURS VALUTAR EURO BNR 22 07 2020]]</f>
        <v>8571.2650565070981</v>
      </c>
      <c r="N1191" s="49">
        <v>4262</v>
      </c>
      <c r="O1191" s="54"/>
      <c r="P1191" s="54">
        <v>2167</v>
      </c>
      <c r="Q1191" s="54"/>
      <c r="R1191" s="54">
        <f>Data[[#This Row],[PERSOANE ÎNSCRISE ÎN LISTELE ELECTORALE (TURUL 1)            ]]+Data[[#This Row],[PERSOANE ÎNSCRISE ÎN LISTELE ELECTORALE (TURUL AL 2-LEA)]]</f>
        <v>4262</v>
      </c>
      <c r="S1191" s="54">
        <f>Data[[#This Row],[PERSOANE CARE AU PARTICIPAT LA VOT (TURUL 1)]]+Data[[#This Row],[PERSOANE CARE AU PARTICIPAT LA VOT  (TURUL AL 2-LEA)]]</f>
        <v>2167</v>
      </c>
      <c r="T1191" s="41">
        <f>Data[[#This Row],[TOTAL CHELTUIELI LEI]]/Data[[#This Row],[NUMĂRUL PERSOANELOR ÎNSCRISE ÎN LISTELE ELECTORALE]]</f>
        <v>9.7338761145002337</v>
      </c>
      <c r="U1191" s="41">
        <f>Data[[#This Row],[TOTAL CHELTUIELI EURO]]/Data[[#This Row],[NUMĂRUL PERSOANELOR ÎNSCRISE ÎN LISTELE ELECTORALE]]</f>
        <v>2.011089877172008</v>
      </c>
      <c r="V1191" s="41">
        <f>Data[[#This Row],[TOTAL CHELTUIELI LEI]]/Data[[#This Row],[NUMĂRUL PERSOANELOR CARE AU PARTICIPAT LA VOT]]</f>
        <v>19.14433779418551</v>
      </c>
      <c r="W1191" s="41">
        <f>Data[[#This Row],[TOTAL CHELTUIELI EURO]]/Data[[#This Row],[NUMĂRUL PERSOANELOR CARE AU PARTICIPAT LA VOT]]</f>
        <v>3.9553599707000915</v>
      </c>
      <c r="X1191" s="43">
        <v>4.8400999999999996</v>
      </c>
      <c r="Y1191" s="114" t="s">
        <v>2887</v>
      </c>
      <c r="Z1191" s="44">
        <v>9</v>
      </c>
      <c r="AA1191" s="115" t="s">
        <v>3108</v>
      </c>
      <c r="AB1191" s="44">
        <v>2</v>
      </c>
      <c r="AC1191" s="45"/>
    </row>
    <row r="1192" spans="1:29" ht="12" customHeight="1" x14ac:dyDescent="0.2">
      <c r="A1192" s="37">
        <v>1191</v>
      </c>
      <c r="B1192" s="38" t="s">
        <v>21</v>
      </c>
      <c r="C1192" s="39" t="s">
        <v>1995</v>
      </c>
      <c r="D1192" s="40">
        <v>44101</v>
      </c>
      <c r="E1192" s="38">
        <v>1</v>
      </c>
      <c r="F1192" s="38"/>
      <c r="G1192" s="38" t="s">
        <v>2</v>
      </c>
      <c r="H1192" s="38" t="s">
        <v>2</v>
      </c>
      <c r="I1192" s="66">
        <v>600</v>
      </c>
      <c r="J1192" s="66">
        <v>3991</v>
      </c>
      <c r="K1192" s="66">
        <v>0</v>
      </c>
      <c r="L1192" s="41">
        <f>SUM(Data[[#This Row],[CHELTUIELI DE PERSONAL LEI]:[CHELTUIELI DE CAPITAL (ACTIVE NEFINANCIARE ) LEI]])</f>
        <v>4591</v>
      </c>
      <c r="M1192" s="41">
        <f>Data[[#This Row],[TOTAL CHELTUIELI LEI]]/Data[[#This Row],[CURS VALUTAR EURO BNR 22 07 2020]]</f>
        <v>948.53412119584311</v>
      </c>
      <c r="N1192" s="49">
        <v>2085</v>
      </c>
      <c r="O1192" s="54"/>
      <c r="P1192" s="54">
        <v>1375</v>
      </c>
      <c r="Q1192" s="54"/>
      <c r="R1192" s="54">
        <f>Data[[#This Row],[PERSOANE ÎNSCRISE ÎN LISTELE ELECTORALE (TURUL 1)            ]]+Data[[#This Row],[PERSOANE ÎNSCRISE ÎN LISTELE ELECTORALE (TURUL AL 2-LEA)]]</f>
        <v>2085</v>
      </c>
      <c r="S1192" s="54">
        <f>Data[[#This Row],[PERSOANE CARE AU PARTICIPAT LA VOT (TURUL 1)]]+Data[[#This Row],[PERSOANE CARE AU PARTICIPAT LA VOT  (TURUL AL 2-LEA)]]</f>
        <v>1375</v>
      </c>
      <c r="T1192" s="41">
        <f>Data[[#This Row],[TOTAL CHELTUIELI LEI]]/Data[[#This Row],[NUMĂRUL PERSOANELOR ÎNSCRISE ÎN LISTELE ELECTORALE]]</f>
        <v>2.2019184652278176</v>
      </c>
      <c r="U1192" s="41">
        <f>Data[[#This Row],[TOTAL CHELTUIELI EURO]]/Data[[#This Row],[NUMĂRUL PERSOANELOR ÎNSCRISE ÎN LISTELE ELECTORALE]]</f>
        <v>0.45493243222822211</v>
      </c>
      <c r="V1192" s="41">
        <f>Data[[#This Row],[TOTAL CHELTUIELI LEI]]/Data[[#This Row],[NUMĂRUL PERSOANELOR CARE AU PARTICIPAT LA VOT]]</f>
        <v>3.338909090909091</v>
      </c>
      <c r="W1192" s="41">
        <f>Data[[#This Row],[TOTAL CHELTUIELI EURO]]/Data[[#This Row],[NUMĂRUL PERSOANELOR CARE AU PARTICIPAT LA VOT]]</f>
        <v>0.68984299723334042</v>
      </c>
      <c r="X1192" s="43">
        <v>4.8400999999999996</v>
      </c>
      <c r="Y1192" s="114" t="s">
        <v>2891</v>
      </c>
      <c r="Z1192" s="44">
        <v>2</v>
      </c>
      <c r="AA1192" s="115" t="s">
        <v>3105</v>
      </c>
      <c r="AB1192" s="44">
        <v>0</v>
      </c>
      <c r="AC1192" s="45"/>
    </row>
    <row r="1193" spans="1:29" ht="12" customHeight="1" x14ac:dyDescent="0.2">
      <c r="A1193" s="37">
        <v>1192</v>
      </c>
      <c r="B1193" s="38" t="s">
        <v>21</v>
      </c>
      <c r="C1193" s="39" t="s">
        <v>1996</v>
      </c>
      <c r="D1193" s="40">
        <v>44101</v>
      </c>
      <c r="E1193" s="38">
        <v>1</v>
      </c>
      <c r="F1193" s="38"/>
      <c r="G1193" s="38" t="s">
        <v>2</v>
      </c>
      <c r="H1193" s="38" t="s">
        <v>2</v>
      </c>
      <c r="I1193" s="65">
        <v>0</v>
      </c>
      <c r="J1193" s="65">
        <v>3538</v>
      </c>
      <c r="K1193" s="65">
        <v>0</v>
      </c>
      <c r="L1193" s="41">
        <f>SUM(Data[[#This Row],[CHELTUIELI DE PERSONAL LEI]:[CHELTUIELI DE CAPITAL (ACTIVE NEFINANCIARE ) LEI]])</f>
        <v>3538</v>
      </c>
      <c r="M1193" s="41">
        <f>Data[[#This Row],[TOTAL CHELTUIELI LEI]]/Data[[#This Row],[CURS VALUTAR EURO BNR 22 07 2020]]</f>
        <v>730.97663271420015</v>
      </c>
      <c r="N1193" s="49">
        <v>1480</v>
      </c>
      <c r="O1193" s="54"/>
      <c r="P1193" s="54">
        <v>879</v>
      </c>
      <c r="Q1193" s="54"/>
      <c r="R1193" s="54">
        <f>Data[[#This Row],[PERSOANE ÎNSCRISE ÎN LISTELE ELECTORALE (TURUL 1)            ]]+Data[[#This Row],[PERSOANE ÎNSCRISE ÎN LISTELE ELECTORALE (TURUL AL 2-LEA)]]</f>
        <v>1480</v>
      </c>
      <c r="S1193" s="54">
        <f>Data[[#This Row],[PERSOANE CARE AU PARTICIPAT LA VOT (TURUL 1)]]+Data[[#This Row],[PERSOANE CARE AU PARTICIPAT LA VOT  (TURUL AL 2-LEA)]]</f>
        <v>879</v>
      </c>
      <c r="T1193" s="41">
        <f>Data[[#This Row],[TOTAL CHELTUIELI LEI]]/Data[[#This Row],[NUMĂRUL PERSOANELOR ÎNSCRISE ÎN LISTELE ELECTORALE]]</f>
        <v>2.3905405405405404</v>
      </c>
      <c r="U1193" s="41">
        <f>Data[[#This Row],[TOTAL CHELTUIELI EURO]]/Data[[#This Row],[NUMĂRUL PERSOANELOR ÎNSCRISE ÎN LISTELE ELECTORALE]]</f>
        <v>0.49390313021229743</v>
      </c>
      <c r="V1193" s="41">
        <f>Data[[#This Row],[TOTAL CHELTUIELI LEI]]/Data[[#This Row],[NUMĂRUL PERSOANELOR CARE AU PARTICIPAT LA VOT]]</f>
        <v>4.0250284414106936</v>
      </c>
      <c r="W1193" s="41">
        <f>Data[[#This Row],[TOTAL CHELTUIELI EURO]]/Data[[#This Row],[NUMĂRUL PERSOANELOR CARE AU PARTICIPAT LA VOT]]</f>
        <v>0.83160026474880566</v>
      </c>
      <c r="X1193" s="43">
        <v>4.8400999999999996</v>
      </c>
      <c r="Y1193" s="114" t="s">
        <v>2891</v>
      </c>
      <c r="Z1193" s="44">
        <v>2</v>
      </c>
      <c r="AA1193" s="115" t="s">
        <v>3105</v>
      </c>
      <c r="AB1193" s="44">
        <v>0</v>
      </c>
      <c r="AC1193" s="45"/>
    </row>
    <row r="1194" spans="1:29" ht="12" customHeight="1" x14ac:dyDescent="0.2">
      <c r="A1194" s="37">
        <v>1193</v>
      </c>
      <c r="B1194" s="38" t="s">
        <v>21</v>
      </c>
      <c r="C1194" s="39" t="s">
        <v>1997</v>
      </c>
      <c r="D1194" s="40">
        <v>44101</v>
      </c>
      <c r="E1194" s="38">
        <v>1</v>
      </c>
      <c r="F1194" s="38"/>
      <c r="G1194" s="38" t="s">
        <v>2</v>
      </c>
      <c r="H1194" s="38" t="s">
        <v>2</v>
      </c>
      <c r="I1194" s="65">
        <v>1200</v>
      </c>
      <c r="J1194" s="65">
        <v>3015</v>
      </c>
      <c r="K1194" s="65">
        <v>0</v>
      </c>
      <c r="L1194" s="41">
        <f>SUM(Data[[#This Row],[CHELTUIELI DE PERSONAL LEI]:[CHELTUIELI DE CAPITAL (ACTIVE NEFINANCIARE ) LEI]])</f>
        <v>4215</v>
      </c>
      <c r="M1194" s="41">
        <f>Data[[#This Row],[TOTAL CHELTUIELI LEI]]/Data[[#This Row],[CURS VALUTAR EURO BNR 22 07 2020]]</f>
        <v>870.84977583107798</v>
      </c>
      <c r="N1194" s="49">
        <v>3219</v>
      </c>
      <c r="O1194" s="54"/>
      <c r="P1194" s="54">
        <v>2220</v>
      </c>
      <c r="Q1194" s="54"/>
      <c r="R1194" s="54">
        <f>Data[[#This Row],[PERSOANE ÎNSCRISE ÎN LISTELE ELECTORALE (TURUL 1)            ]]+Data[[#This Row],[PERSOANE ÎNSCRISE ÎN LISTELE ELECTORALE (TURUL AL 2-LEA)]]</f>
        <v>3219</v>
      </c>
      <c r="S1194" s="54">
        <f>Data[[#This Row],[PERSOANE CARE AU PARTICIPAT LA VOT (TURUL 1)]]+Data[[#This Row],[PERSOANE CARE AU PARTICIPAT LA VOT  (TURUL AL 2-LEA)]]</f>
        <v>2220</v>
      </c>
      <c r="T1194" s="41">
        <f>Data[[#This Row],[TOTAL CHELTUIELI LEI]]/Data[[#This Row],[NUMĂRUL PERSOANELOR ÎNSCRISE ÎN LISTELE ELECTORALE]]</f>
        <v>1.3094128611369991</v>
      </c>
      <c r="U1194" s="41">
        <f>Data[[#This Row],[TOTAL CHELTUIELI EURO]]/Data[[#This Row],[NUMĂRUL PERSOANELOR ÎNSCRISE ÎN LISTELE ELECTORALE]]</f>
        <v>0.27053425779157442</v>
      </c>
      <c r="V1194" s="41">
        <f>Data[[#This Row],[TOTAL CHELTUIELI LEI]]/Data[[#This Row],[NUMĂRUL PERSOANELOR CARE AU PARTICIPAT LA VOT]]</f>
        <v>1.8986486486486487</v>
      </c>
      <c r="W1194" s="41">
        <f>Data[[#This Row],[TOTAL CHELTUIELI EURO]]/Data[[#This Row],[NUMĂRUL PERSOANELOR CARE AU PARTICIPAT LA VOT]]</f>
        <v>0.39227467379778286</v>
      </c>
      <c r="X1194" s="43">
        <v>4.8400999999999996</v>
      </c>
      <c r="Y1194" s="114" t="s">
        <v>2894</v>
      </c>
      <c r="Z1194" s="44">
        <v>1</v>
      </c>
      <c r="AA1194" s="115" t="s">
        <v>3105</v>
      </c>
      <c r="AB1194" s="44">
        <v>0</v>
      </c>
      <c r="AC1194" s="45"/>
    </row>
    <row r="1195" spans="1:29" ht="12" customHeight="1" x14ac:dyDescent="0.2">
      <c r="A1195" s="37">
        <v>1194</v>
      </c>
      <c r="B1195" s="38" t="s">
        <v>21</v>
      </c>
      <c r="C1195" s="39" t="s">
        <v>1998</v>
      </c>
      <c r="D1195" s="40">
        <v>44101</v>
      </c>
      <c r="E1195" s="38">
        <v>1</v>
      </c>
      <c r="F1195" s="38"/>
      <c r="G1195" s="38" t="s">
        <v>2</v>
      </c>
      <c r="H1195" s="38" t="s">
        <v>2</v>
      </c>
      <c r="I1195" s="65">
        <v>1500</v>
      </c>
      <c r="J1195" s="65">
        <v>7027</v>
      </c>
      <c r="K1195" s="65">
        <v>0</v>
      </c>
      <c r="L1195" s="41">
        <f>SUM(Data[[#This Row],[CHELTUIELI DE PERSONAL LEI]:[CHELTUIELI DE CAPITAL (ACTIVE NEFINANCIARE ) LEI]])</f>
        <v>8527</v>
      </c>
      <c r="M1195" s="41">
        <f>Data[[#This Row],[TOTAL CHELTUIELI LEI]]/Data[[#This Row],[CURS VALUTAR EURO BNR 22 07 2020]]</f>
        <v>1761.7404599078534</v>
      </c>
      <c r="N1195" s="49">
        <v>1544</v>
      </c>
      <c r="O1195" s="54"/>
      <c r="P1195" s="54">
        <v>952</v>
      </c>
      <c r="Q1195" s="54"/>
      <c r="R1195" s="54">
        <f>Data[[#This Row],[PERSOANE ÎNSCRISE ÎN LISTELE ELECTORALE (TURUL 1)            ]]+Data[[#This Row],[PERSOANE ÎNSCRISE ÎN LISTELE ELECTORALE (TURUL AL 2-LEA)]]</f>
        <v>1544</v>
      </c>
      <c r="S1195" s="54">
        <f>Data[[#This Row],[PERSOANE CARE AU PARTICIPAT LA VOT (TURUL 1)]]+Data[[#This Row],[PERSOANE CARE AU PARTICIPAT LA VOT  (TURUL AL 2-LEA)]]</f>
        <v>952</v>
      </c>
      <c r="T1195" s="41">
        <f>Data[[#This Row],[TOTAL CHELTUIELI LEI]]/Data[[#This Row],[NUMĂRUL PERSOANELOR ÎNSCRISE ÎN LISTELE ELECTORALE]]</f>
        <v>5.5226683937823831</v>
      </c>
      <c r="U1195" s="41">
        <f>Data[[#This Row],[TOTAL CHELTUIELI EURO]]/Data[[#This Row],[NUMĂRUL PERSOANELOR ÎNSCRISE ÎN LISTELE ELECTORALE]]</f>
        <v>1.1410236139299568</v>
      </c>
      <c r="V1195" s="41">
        <f>Data[[#This Row],[TOTAL CHELTUIELI LEI]]/Data[[#This Row],[NUMĂRUL PERSOANELOR CARE AU PARTICIPAT LA VOT]]</f>
        <v>8.9569327731092443</v>
      </c>
      <c r="W1195" s="41">
        <f>Data[[#This Row],[TOTAL CHELTUIELI EURO]]/Data[[#This Row],[NUMĂRUL PERSOANELOR CARE AU PARTICIPAT LA VOT]]</f>
        <v>1.8505677099872408</v>
      </c>
      <c r="X1195" s="43">
        <v>4.8400999999999996</v>
      </c>
      <c r="Y1195" s="114" t="s">
        <v>2892</v>
      </c>
      <c r="Z1195" s="44">
        <v>5</v>
      </c>
      <c r="AA1195" s="115" t="s">
        <v>3107</v>
      </c>
      <c r="AB1195" s="44">
        <v>1</v>
      </c>
      <c r="AC1195" s="45"/>
    </row>
    <row r="1196" spans="1:29" ht="12" customHeight="1" x14ac:dyDescent="0.2">
      <c r="A1196" s="37">
        <v>1195</v>
      </c>
      <c r="B1196" s="38" t="s">
        <v>21</v>
      </c>
      <c r="C1196" s="39" t="s">
        <v>96</v>
      </c>
      <c r="D1196" s="40">
        <v>44101</v>
      </c>
      <c r="E1196" s="38">
        <v>1</v>
      </c>
      <c r="F1196" s="38"/>
      <c r="G1196" s="38" t="s">
        <v>2</v>
      </c>
      <c r="H1196" s="38" t="s">
        <v>2</v>
      </c>
      <c r="I1196" s="65">
        <v>0</v>
      </c>
      <c r="J1196" s="65">
        <v>11876.1</v>
      </c>
      <c r="K1196" s="65">
        <v>0</v>
      </c>
      <c r="L1196" s="41">
        <f>SUM(Data[[#This Row],[CHELTUIELI DE PERSONAL LEI]:[CHELTUIELI DE CAPITAL (ACTIVE NEFINANCIARE ) LEI]])</f>
        <v>11876.1</v>
      </c>
      <c r="M1196" s="41">
        <f>Data[[#This Row],[TOTAL CHELTUIELI LEI]]/Data[[#This Row],[CURS VALUTAR EURO BNR 22 07 2020]]</f>
        <v>2453.6889733683192</v>
      </c>
      <c r="N1196" s="49">
        <v>2309</v>
      </c>
      <c r="O1196" s="54"/>
      <c r="P1196" s="54">
        <v>1359</v>
      </c>
      <c r="Q1196" s="54"/>
      <c r="R1196" s="54">
        <f>Data[[#This Row],[PERSOANE ÎNSCRISE ÎN LISTELE ELECTORALE (TURUL 1)            ]]+Data[[#This Row],[PERSOANE ÎNSCRISE ÎN LISTELE ELECTORALE (TURUL AL 2-LEA)]]</f>
        <v>2309</v>
      </c>
      <c r="S1196" s="54">
        <f>Data[[#This Row],[PERSOANE CARE AU PARTICIPAT LA VOT (TURUL 1)]]+Data[[#This Row],[PERSOANE CARE AU PARTICIPAT LA VOT  (TURUL AL 2-LEA)]]</f>
        <v>1359</v>
      </c>
      <c r="T1196" s="41">
        <f>Data[[#This Row],[TOTAL CHELTUIELI LEI]]/Data[[#This Row],[NUMĂRUL PERSOANELOR ÎNSCRISE ÎN LISTELE ELECTORALE]]</f>
        <v>5.1433954092680816</v>
      </c>
      <c r="U1196" s="41">
        <f>Data[[#This Row],[TOTAL CHELTUIELI EURO]]/Data[[#This Row],[NUMĂRUL PERSOANELOR ÎNSCRISE ÎN LISTELE ELECTORALE]]</f>
        <v>1.0626630460668338</v>
      </c>
      <c r="V1196" s="41">
        <f>Data[[#This Row],[TOTAL CHELTUIELI LEI]]/Data[[#This Row],[NUMĂRUL PERSOANELOR CARE AU PARTICIPAT LA VOT]]</f>
        <v>8.738852097130243</v>
      </c>
      <c r="W1196" s="41">
        <f>Data[[#This Row],[TOTAL CHELTUIELI EURO]]/Data[[#This Row],[NUMĂRUL PERSOANELOR CARE AU PARTICIPAT LA VOT]]</f>
        <v>1.8055106500134799</v>
      </c>
      <c r="X1196" s="43">
        <v>4.8400999999999996</v>
      </c>
      <c r="Y1196" s="114" t="s">
        <v>2892</v>
      </c>
      <c r="Z1196" s="44">
        <v>5</v>
      </c>
      <c r="AA1196" s="115" t="s">
        <v>3107</v>
      </c>
      <c r="AB1196" s="44">
        <v>1</v>
      </c>
      <c r="AC1196" s="45"/>
    </row>
    <row r="1197" spans="1:29" ht="12" customHeight="1" x14ac:dyDescent="0.2">
      <c r="A1197" s="37">
        <v>1196</v>
      </c>
      <c r="B1197" s="38" t="s">
        <v>21</v>
      </c>
      <c r="C1197" s="39" t="s">
        <v>189</v>
      </c>
      <c r="D1197" s="40">
        <v>44101</v>
      </c>
      <c r="E1197" s="38">
        <v>1</v>
      </c>
      <c r="F1197" s="38"/>
      <c r="G1197" s="38" t="s">
        <v>2</v>
      </c>
      <c r="H1197" s="38" t="s">
        <v>2</v>
      </c>
      <c r="I1197" s="65">
        <v>1500</v>
      </c>
      <c r="J1197" s="65">
        <v>12682</v>
      </c>
      <c r="K1197" s="65">
        <v>0</v>
      </c>
      <c r="L1197" s="41">
        <f>SUM(Data[[#This Row],[CHELTUIELI DE PERSONAL LEI]:[CHELTUIELI DE CAPITAL (ACTIVE NEFINANCIARE ) LEI]])</f>
        <v>14182</v>
      </c>
      <c r="M1197" s="41">
        <f>Data[[#This Row],[TOTAL CHELTUIELI LEI]]/Data[[#This Row],[CURS VALUTAR EURO BNR 22 07 2020]]</f>
        <v>2930.1047499018619</v>
      </c>
      <c r="N1197" s="49">
        <v>4984</v>
      </c>
      <c r="O1197" s="54"/>
      <c r="P1197" s="54">
        <v>3005</v>
      </c>
      <c r="Q1197" s="54"/>
      <c r="R1197" s="54">
        <f>Data[[#This Row],[PERSOANE ÎNSCRISE ÎN LISTELE ELECTORALE (TURUL 1)            ]]+Data[[#This Row],[PERSOANE ÎNSCRISE ÎN LISTELE ELECTORALE (TURUL AL 2-LEA)]]</f>
        <v>4984</v>
      </c>
      <c r="S1197" s="54">
        <f>Data[[#This Row],[PERSOANE CARE AU PARTICIPAT LA VOT (TURUL 1)]]+Data[[#This Row],[PERSOANE CARE AU PARTICIPAT LA VOT  (TURUL AL 2-LEA)]]</f>
        <v>3005</v>
      </c>
      <c r="T1197" s="41">
        <f>Data[[#This Row],[TOTAL CHELTUIELI LEI]]/Data[[#This Row],[NUMĂRUL PERSOANELOR ÎNSCRISE ÎN LISTELE ELECTORALE]]</f>
        <v>2.845505617977528</v>
      </c>
      <c r="U1197" s="41">
        <f>Data[[#This Row],[TOTAL CHELTUIELI EURO]]/Data[[#This Row],[NUMĂRUL PERSOANELOR ÎNSCRISE ÎN LISTELE ELECTORALE]]</f>
        <v>0.58790223713921785</v>
      </c>
      <c r="V1197" s="41">
        <f>Data[[#This Row],[TOTAL CHELTUIELI LEI]]/Data[[#This Row],[NUMĂRUL PERSOANELOR CARE AU PARTICIPAT LA VOT]]</f>
        <v>4.7194675540765392</v>
      </c>
      <c r="W1197" s="41">
        <f>Data[[#This Row],[TOTAL CHELTUIELI EURO]]/Data[[#This Row],[NUMĂRUL PERSOANELOR CARE AU PARTICIPAT LA VOT]]</f>
        <v>0.97507645587416369</v>
      </c>
      <c r="X1197" s="43">
        <v>4.8400999999999996</v>
      </c>
      <c r="Y1197" s="114" t="s">
        <v>2891</v>
      </c>
      <c r="Z1197" s="44">
        <v>2</v>
      </c>
      <c r="AA1197" s="115" t="s">
        <v>3105</v>
      </c>
      <c r="AB1197" s="44">
        <v>0</v>
      </c>
      <c r="AC1197" s="45"/>
    </row>
    <row r="1198" spans="1:29" ht="12" customHeight="1" x14ac:dyDescent="0.2">
      <c r="A1198" s="37">
        <v>1197</v>
      </c>
      <c r="B1198" s="38" t="s">
        <v>21</v>
      </c>
      <c r="C1198" s="39" t="s">
        <v>1999</v>
      </c>
      <c r="D1198" s="40">
        <v>44101</v>
      </c>
      <c r="E1198" s="38">
        <v>1</v>
      </c>
      <c r="F1198" s="38"/>
      <c r="G1198" s="38" t="s">
        <v>2</v>
      </c>
      <c r="H1198" s="38" t="s">
        <v>2</v>
      </c>
      <c r="I1198" s="65">
        <v>4800</v>
      </c>
      <c r="J1198" s="65">
        <v>13027</v>
      </c>
      <c r="K1198" s="65">
        <v>0</v>
      </c>
      <c r="L1198" s="41">
        <f>SUM(Data[[#This Row],[CHELTUIELI DE PERSONAL LEI]:[CHELTUIELI DE CAPITAL (ACTIVE NEFINANCIARE ) LEI]])</f>
        <v>17827</v>
      </c>
      <c r="M1198" s="41">
        <f>Data[[#This Row],[TOTAL CHELTUIELI LEI]]/Data[[#This Row],[CURS VALUTAR EURO BNR 22 07 2020]]</f>
        <v>3683.1883638767795</v>
      </c>
      <c r="N1198" s="49">
        <v>2438</v>
      </c>
      <c r="O1198" s="54"/>
      <c r="P1198" s="54">
        <v>1301</v>
      </c>
      <c r="Q1198" s="54"/>
      <c r="R1198" s="54">
        <f>Data[[#This Row],[PERSOANE ÎNSCRISE ÎN LISTELE ELECTORALE (TURUL 1)            ]]+Data[[#This Row],[PERSOANE ÎNSCRISE ÎN LISTELE ELECTORALE (TURUL AL 2-LEA)]]</f>
        <v>2438</v>
      </c>
      <c r="S1198" s="54">
        <f>Data[[#This Row],[PERSOANE CARE AU PARTICIPAT LA VOT (TURUL 1)]]+Data[[#This Row],[PERSOANE CARE AU PARTICIPAT LA VOT  (TURUL AL 2-LEA)]]</f>
        <v>1301</v>
      </c>
      <c r="T1198" s="41">
        <f>Data[[#This Row],[TOTAL CHELTUIELI LEI]]/Data[[#This Row],[NUMĂRUL PERSOANELOR ÎNSCRISE ÎN LISTELE ELECTORALE]]</f>
        <v>7.31214109926169</v>
      </c>
      <c r="U1198" s="41">
        <f>Data[[#This Row],[TOTAL CHELTUIELI EURO]]/Data[[#This Row],[NUMĂRUL PERSOANELOR ÎNSCRISE ÎN LISTELE ELECTORALE]]</f>
        <v>1.5107417407205823</v>
      </c>
      <c r="V1198" s="41">
        <f>Data[[#This Row],[TOTAL CHELTUIELI LEI]]/Data[[#This Row],[NUMĂRUL PERSOANELOR CARE AU PARTICIPAT LA VOT]]</f>
        <v>13.702536510376634</v>
      </c>
      <c r="W1198" s="41">
        <f>Data[[#This Row],[TOTAL CHELTUIELI EURO]]/Data[[#This Row],[NUMĂRUL PERSOANELOR CARE AU PARTICIPAT LA VOT]]</f>
        <v>2.831044092142029</v>
      </c>
      <c r="X1198" s="43">
        <v>4.8400999999999996</v>
      </c>
      <c r="Y1198" s="114" t="s">
        <v>2886</v>
      </c>
      <c r="Z1198" s="44">
        <v>7</v>
      </c>
      <c r="AA1198" s="115" t="s">
        <v>3107</v>
      </c>
      <c r="AB1198" s="44">
        <v>1</v>
      </c>
      <c r="AC1198" s="45"/>
    </row>
    <row r="1199" spans="1:29" ht="12" customHeight="1" x14ac:dyDescent="0.2">
      <c r="A1199" s="37">
        <v>1198</v>
      </c>
      <c r="B1199" s="38" t="s">
        <v>21</v>
      </c>
      <c r="C1199" s="39" t="s">
        <v>2000</v>
      </c>
      <c r="D1199" s="40">
        <v>44101</v>
      </c>
      <c r="E1199" s="38">
        <v>1</v>
      </c>
      <c r="F1199" s="38"/>
      <c r="G1199" s="38" t="s">
        <v>2</v>
      </c>
      <c r="H1199" s="38" t="s">
        <v>2</v>
      </c>
      <c r="I1199" s="65">
        <v>800</v>
      </c>
      <c r="J1199" s="65">
        <v>5161</v>
      </c>
      <c r="K1199" s="65">
        <v>0</v>
      </c>
      <c r="L1199" s="41">
        <f>SUM(Data[[#This Row],[CHELTUIELI DE PERSONAL LEI]:[CHELTUIELI DE CAPITAL (ACTIVE NEFINANCIARE ) LEI]])</f>
        <v>5961</v>
      </c>
      <c r="M1199" s="41">
        <f>Data[[#This Row],[TOTAL CHELTUIELI LEI]]/Data[[#This Row],[CURS VALUTAR EURO BNR 22 07 2020]]</f>
        <v>1231.5861242536312</v>
      </c>
      <c r="N1199" s="49">
        <v>4202</v>
      </c>
      <c r="O1199" s="54"/>
      <c r="P1199" s="54">
        <v>1743</v>
      </c>
      <c r="Q1199" s="54"/>
      <c r="R1199" s="54">
        <f>Data[[#This Row],[PERSOANE ÎNSCRISE ÎN LISTELE ELECTORALE (TURUL 1)            ]]+Data[[#This Row],[PERSOANE ÎNSCRISE ÎN LISTELE ELECTORALE (TURUL AL 2-LEA)]]</f>
        <v>4202</v>
      </c>
      <c r="S1199" s="54">
        <f>Data[[#This Row],[PERSOANE CARE AU PARTICIPAT LA VOT (TURUL 1)]]+Data[[#This Row],[PERSOANE CARE AU PARTICIPAT LA VOT  (TURUL AL 2-LEA)]]</f>
        <v>1743</v>
      </c>
      <c r="T1199" s="41">
        <f>Data[[#This Row],[TOTAL CHELTUIELI LEI]]/Data[[#This Row],[NUMĂRUL PERSOANELOR ÎNSCRISE ÎN LISTELE ELECTORALE]]</f>
        <v>1.4186101856258924</v>
      </c>
      <c r="U1199" s="41">
        <f>Data[[#This Row],[TOTAL CHELTUIELI EURO]]/Data[[#This Row],[NUMĂRUL PERSOANELOR ÎNSCRISE ÎN LISTELE ELECTORALE]]</f>
        <v>0.2930952223354667</v>
      </c>
      <c r="V1199" s="41">
        <f>Data[[#This Row],[TOTAL CHELTUIELI LEI]]/Data[[#This Row],[NUMĂRUL PERSOANELOR CARE AU PARTICIPAT LA VOT]]</f>
        <v>3.4199655765920824</v>
      </c>
      <c r="W1199" s="41">
        <f>Data[[#This Row],[TOTAL CHELTUIELI EURO]]/Data[[#This Row],[NUMĂRUL PERSOANELOR CARE AU PARTICIPAT LA VOT]]</f>
        <v>0.70658985900954174</v>
      </c>
      <c r="X1199" s="43">
        <v>4.8400999999999996</v>
      </c>
      <c r="Y1199" s="114" t="s">
        <v>2894</v>
      </c>
      <c r="Z1199" s="44">
        <v>1</v>
      </c>
      <c r="AA1199" s="115" t="s">
        <v>3105</v>
      </c>
      <c r="AB1199" s="44">
        <v>0</v>
      </c>
      <c r="AC1199" s="45"/>
    </row>
    <row r="1200" spans="1:29" ht="12" customHeight="1" x14ac:dyDescent="0.2">
      <c r="A1200" s="37">
        <v>1199</v>
      </c>
      <c r="B1200" s="38" t="s">
        <v>22</v>
      </c>
      <c r="C1200" s="39" t="s">
        <v>2001</v>
      </c>
      <c r="D1200" s="40">
        <v>44101</v>
      </c>
      <c r="E1200" s="38">
        <v>1</v>
      </c>
      <c r="F1200" s="38"/>
      <c r="G1200" s="38" t="s">
        <v>2</v>
      </c>
      <c r="H1200" s="38" t="s">
        <v>2</v>
      </c>
      <c r="I1200" s="57">
        <v>78000</v>
      </c>
      <c r="J1200" s="47">
        <v>139729</v>
      </c>
      <c r="K1200" s="41">
        <v>0</v>
      </c>
      <c r="L1200" s="41">
        <f>SUM(Data[[#This Row],[CHELTUIELI DE PERSONAL LEI]:[CHELTUIELI DE CAPITAL (ACTIVE NEFINANCIARE ) LEI]])</f>
        <v>217729</v>
      </c>
      <c r="M1200" s="41">
        <f>Data[[#This Row],[TOTAL CHELTUIELI LEI]]/Data[[#This Row],[CURS VALUTAR EURO BNR 22 07 2020]]</f>
        <v>44984.401148736601</v>
      </c>
      <c r="N1200" s="49">
        <v>250618</v>
      </c>
      <c r="O1200" s="54"/>
      <c r="P1200" s="54">
        <v>89480</v>
      </c>
      <c r="Q1200" s="54"/>
      <c r="R1200" s="54">
        <f>Data[[#This Row],[PERSOANE ÎNSCRISE ÎN LISTELE ELECTORALE (TURUL 1)            ]]+Data[[#This Row],[PERSOANE ÎNSCRISE ÎN LISTELE ELECTORALE (TURUL AL 2-LEA)]]</f>
        <v>250618</v>
      </c>
      <c r="S1200" s="54">
        <f>Data[[#This Row],[PERSOANE CARE AU PARTICIPAT LA VOT (TURUL 1)]]+Data[[#This Row],[PERSOANE CARE AU PARTICIPAT LA VOT  (TURUL AL 2-LEA)]]</f>
        <v>89480</v>
      </c>
      <c r="T1200" s="41">
        <f>Data[[#This Row],[TOTAL CHELTUIELI LEI]]/Data[[#This Row],[NUMĂRUL PERSOANELOR ÎNSCRISE ÎN LISTELE ELECTORALE]]</f>
        <v>0.86876840450406589</v>
      </c>
      <c r="U1200" s="41">
        <f>Data[[#This Row],[TOTAL CHELTUIELI EURO]]/Data[[#This Row],[NUMĂRUL PERSOANELOR ÎNSCRISE ÎN LISTELE ELECTORALE]]</f>
        <v>0.17949389568481355</v>
      </c>
      <c r="V1200" s="41">
        <f>Data[[#This Row],[TOTAL CHELTUIELI LEI]]/Data[[#This Row],[NUMĂRUL PERSOANELOR CARE AU PARTICIPAT LA VOT]]</f>
        <v>2.4332700044702729</v>
      </c>
      <c r="W1200" s="41">
        <f>Data[[#This Row],[TOTAL CHELTUIELI EURO]]/Data[[#This Row],[NUMĂRUL PERSOANELOR CARE AU PARTICIPAT LA VOT]]</f>
        <v>0.50273134944944797</v>
      </c>
      <c r="X1200" s="43">
        <v>4.8400999999999996</v>
      </c>
      <c r="Y1200" s="114" t="s">
        <v>2890</v>
      </c>
      <c r="Z1200" s="44">
        <v>0</v>
      </c>
      <c r="AA1200" s="115" t="s">
        <v>3105</v>
      </c>
      <c r="AB1200" s="44">
        <v>0</v>
      </c>
      <c r="AC1200" s="45"/>
    </row>
    <row r="1201" spans="1:29" ht="12" customHeight="1" x14ac:dyDescent="0.2">
      <c r="A1201" s="37">
        <v>1200</v>
      </c>
      <c r="B1201" s="38" t="s">
        <v>22</v>
      </c>
      <c r="C1201" s="39" t="s">
        <v>2002</v>
      </c>
      <c r="D1201" s="40">
        <v>44101</v>
      </c>
      <c r="E1201" s="38">
        <v>1</v>
      </c>
      <c r="F1201" s="38"/>
      <c r="G1201" s="38" t="s">
        <v>2</v>
      </c>
      <c r="H1201" s="38" t="s">
        <v>2</v>
      </c>
      <c r="I1201" s="57">
        <v>183.62</v>
      </c>
      <c r="J1201" s="47">
        <v>7.1630000000000003</v>
      </c>
      <c r="K1201" s="41">
        <v>0</v>
      </c>
      <c r="L1201" s="41">
        <f>SUM(Data[[#This Row],[CHELTUIELI DE PERSONAL LEI]:[CHELTUIELI DE CAPITAL (ACTIVE NEFINANCIARE ) LEI]])</f>
        <v>190.78300000000002</v>
      </c>
      <c r="M1201" s="41">
        <f>Data[[#This Row],[TOTAL CHELTUIELI LEI]]/Data[[#This Row],[CURS VALUTAR EURO BNR 22 07 2020]]</f>
        <v>39.417160802462767</v>
      </c>
      <c r="N1201" s="49">
        <v>14736</v>
      </c>
      <c r="O1201" s="54"/>
      <c r="P1201" s="54">
        <v>6828</v>
      </c>
      <c r="Q1201" s="54"/>
      <c r="R1201" s="54">
        <f>Data[[#This Row],[PERSOANE ÎNSCRISE ÎN LISTELE ELECTORALE (TURUL 1)            ]]+Data[[#This Row],[PERSOANE ÎNSCRISE ÎN LISTELE ELECTORALE (TURUL AL 2-LEA)]]</f>
        <v>14736</v>
      </c>
      <c r="S1201" s="54">
        <f>Data[[#This Row],[PERSOANE CARE AU PARTICIPAT LA VOT (TURUL 1)]]+Data[[#This Row],[PERSOANE CARE AU PARTICIPAT LA VOT  (TURUL AL 2-LEA)]]</f>
        <v>6828</v>
      </c>
      <c r="T1201" s="41">
        <f>Data[[#This Row],[TOTAL CHELTUIELI LEI]]/Data[[#This Row],[NUMĂRUL PERSOANELOR ÎNSCRISE ÎN LISTELE ELECTORALE]]</f>
        <v>1.2946729098805647E-2</v>
      </c>
      <c r="U1201" s="41">
        <f>Data[[#This Row],[TOTAL CHELTUIELI EURO]]/Data[[#This Row],[NUMĂRUL PERSOANELOR ÎNSCRISE ÎN LISTELE ELECTORALE]]</f>
        <v>2.6748887623821095E-3</v>
      </c>
      <c r="V1201" s="41">
        <f>Data[[#This Row],[TOTAL CHELTUIELI LEI]]/Data[[#This Row],[NUMĂRUL PERSOANELOR CARE AU PARTICIPAT LA VOT]]</f>
        <v>2.7941271236086702E-2</v>
      </c>
      <c r="W1201" s="41">
        <f>Data[[#This Row],[TOTAL CHELTUIELI EURO]]/Data[[#This Row],[NUMĂRUL PERSOANELOR CARE AU PARTICIPAT LA VOT]]</f>
        <v>5.7728706506243073E-3</v>
      </c>
      <c r="X1201" s="43">
        <v>4.8400999999999996</v>
      </c>
      <c r="Y1201" s="114" t="s">
        <v>2890</v>
      </c>
      <c r="Z1201" s="44">
        <v>0</v>
      </c>
      <c r="AA1201" s="115" t="s">
        <v>3105</v>
      </c>
      <c r="AB1201" s="44">
        <v>0</v>
      </c>
      <c r="AC1201" s="45"/>
    </row>
    <row r="1202" spans="1:29" ht="12" customHeight="1" x14ac:dyDescent="0.2">
      <c r="A1202" s="37">
        <v>1201</v>
      </c>
      <c r="B1202" s="38" t="s">
        <v>22</v>
      </c>
      <c r="C1202" s="39" t="s">
        <v>2003</v>
      </c>
      <c r="D1202" s="40">
        <v>44101</v>
      </c>
      <c r="E1202" s="38">
        <v>1</v>
      </c>
      <c r="F1202" s="38"/>
      <c r="G1202" s="38" t="s">
        <v>2</v>
      </c>
      <c r="H1202" s="38" t="s">
        <v>2</v>
      </c>
      <c r="I1202" s="47">
        <v>7800</v>
      </c>
      <c r="J1202" s="47">
        <v>11030</v>
      </c>
      <c r="K1202" s="47">
        <v>0</v>
      </c>
      <c r="L1202" s="41">
        <f>SUM(Data[[#This Row],[CHELTUIELI DE PERSONAL LEI]:[CHELTUIELI DE CAPITAL (ACTIVE NEFINANCIARE ) LEI]])</f>
        <v>18830</v>
      </c>
      <c r="M1202" s="41">
        <f>Data[[#This Row],[TOTAL CHELTUIELI LEI]]/Data[[#This Row],[CURS VALUTAR EURO BNR 22 07 2020]]</f>
        <v>3890.415487283321</v>
      </c>
      <c r="N1202" s="49">
        <v>15337</v>
      </c>
      <c r="O1202" s="54"/>
      <c r="P1202" s="54">
        <v>5662</v>
      </c>
      <c r="Q1202" s="54"/>
      <c r="R1202" s="54">
        <f>Data[[#This Row],[PERSOANE ÎNSCRISE ÎN LISTELE ELECTORALE (TURUL 1)            ]]+Data[[#This Row],[PERSOANE ÎNSCRISE ÎN LISTELE ELECTORALE (TURUL AL 2-LEA)]]</f>
        <v>15337</v>
      </c>
      <c r="S1202" s="54">
        <f>Data[[#This Row],[PERSOANE CARE AU PARTICIPAT LA VOT (TURUL 1)]]+Data[[#This Row],[PERSOANE CARE AU PARTICIPAT LA VOT  (TURUL AL 2-LEA)]]</f>
        <v>5662</v>
      </c>
      <c r="T1202" s="41">
        <f>Data[[#This Row],[TOTAL CHELTUIELI LEI]]/Data[[#This Row],[NUMĂRUL PERSOANELOR ÎNSCRISE ÎN LISTELE ELECTORALE]]</f>
        <v>1.2277498858968507</v>
      </c>
      <c r="U1202" s="41">
        <f>Data[[#This Row],[TOTAL CHELTUIELI EURO]]/Data[[#This Row],[NUMĂRUL PERSOANELOR ÎNSCRISE ÎN LISTELE ELECTORALE]]</f>
        <v>0.25366209084457986</v>
      </c>
      <c r="V1202" s="41">
        <f>Data[[#This Row],[TOTAL CHELTUIELI LEI]]/Data[[#This Row],[NUMĂRUL PERSOANELOR CARE AU PARTICIPAT LA VOT]]</f>
        <v>3.325679971741434</v>
      </c>
      <c r="W1202" s="41">
        <f>Data[[#This Row],[TOTAL CHELTUIELI EURO]]/Data[[#This Row],[NUMĂRUL PERSOANELOR CARE AU PARTICIPAT LA VOT]]</f>
        <v>0.68710976462086204</v>
      </c>
      <c r="X1202" s="43">
        <v>4.8400999999999996</v>
      </c>
      <c r="Y1202" s="114" t="s">
        <v>2894</v>
      </c>
      <c r="Z1202" s="44">
        <v>1</v>
      </c>
      <c r="AA1202" s="115" t="s">
        <v>3105</v>
      </c>
      <c r="AB1202" s="44">
        <v>0</v>
      </c>
      <c r="AC1202" s="45"/>
    </row>
    <row r="1203" spans="1:29" ht="12" customHeight="1" x14ac:dyDescent="0.2">
      <c r="A1203" s="37">
        <v>1202</v>
      </c>
      <c r="B1203" s="38" t="s">
        <v>22</v>
      </c>
      <c r="C1203" s="39" t="s">
        <v>3035</v>
      </c>
      <c r="D1203" s="40">
        <v>44101</v>
      </c>
      <c r="E1203" s="38">
        <v>1</v>
      </c>
      <c r="F1203" s="38"/>
      <c r="G1203" s="38" t="s">
        <v>2</v>
      </c>
      <c r="H1203" s="38" t="s">
        <v>2</v>
      </c>
      <c r="I1203" s="57">
        <v>7610</v>
      </c>
      <c r="J1203" s="47">
        <v>3359.78</v>
      </c>
      <c r="K1203" s="41">
        <v>0</v>
      </c>
      <c r="L1203" s="41">
        <f>SUM(Data[[#This Row],[CHELTUIELI DE PERSONAL LEI]:[CHELTUIELI DE CAPITAL (ACTIVE NEFINANCIARE ) LEI]])</f>
        <v>10969.78</v>
      </c>
      <c r="M1203" s="41">
        <f>Data[[#This Row],[TOTAL CHELTUIELI LEI]]/Data[[#This Row],[CURS VALUTAR EURO BNR 22 07 2020]]</f>
        <v>2266.4366438709949</v>
      </c>
      <c r="N1203" s="49">
        <v>3285</v>
      </c>
      <c r="O1203" s="54"/>
      <c r="P1203" s="54">
        <v>1724</v>
      </c>
      <c r="Q1203" s="54"/>
      <c r="R1203" s="54">
        <f>Data[[#This Row],[PERSOANE ÎNSCRISE ÎN LISTELE ELECTORALE (TURUL 1)            ]]+Data[[#This Row],[PERSOANE ÎNSCRISE ÎN LISTELE ELECTORALE (TURUL AL 2-LEA)]]</f>
        <v>3285</v>
      </c>
      <c r="S1203" s="54">
        <f>Data[[#This Row],[PERSOANE CARE AU PARTICIPAT LA VOT (TURUL 1)]]+Data[[#This Row],[PERSOANE CARE AU PARTICIPAT LA VOT  (TURUL AL 2-LEA)]]</f>
        <v>1724</v>
      </c>
      <c r="T1203" s="41">
        <f>Data[[#This Row],[TOTAL CHELTUIELI LEI]]/Data[[#This Row],[NUMĂRUL PERSOANELOR ÎNSCRISE ÎN LISTELE ELECTORALE]]</f>
        <v>3.3393546423135465</v>
      </c>
      <c r="U1203" s="41">
        <f>Data[[#This Row],[TOTAL CHELTUIELI EURO]]/Data[[#This Row],[NUMĂRUL PERSOANELOR ÎNSCRISE ÎN LISTELE ELECTORALE]]</f>
        <v>0.68993505140669553</v>
      </c>
      <c r="V1203" s="41">
        <f>Data[[#This Row],[TOTAL CHELTUIELI LEI]]/Data[[#This Row],[NUMĂRUL PERSOANELOR CARE AU PARTICIPAT LA VOT]]</f>
        <v>6.3629814385150816</v>
      </c>
      <c r="W1203" s="41">
        <f>Data[[#This Row],[TOTAL CHELTUIELI EURO]]/Data[[#This Row],[NUMĂRUL PERSOANELOR CARE AU PARTICIPAT LA VOT]]</f>
        <v>1.3146384245191385</v>
      </c>
      <c r="X1203" s="43">
        <v>4.8400999999999996</v>
      </c>
      <c r="Y1203" s="114" t="s">
        <v>2884</v>
      </c>
      <c r="Z1203" s="44">
        <v>3</v>
      </c>
      <c r="AA1203" s="115" t="s">
        <v>3105</v>
      </c>
      <c r="AB1203" s="44">
        <v>0</v>
      </c>
      <c r="AC1203" s="45"/>
    </row>
    <row r="1204" spans="1:29" ht="12" customHeight="1" x14ac:dyDescent="0.2">
      <c r="A1204" s="37">
        <v>1203</v>
      </c>
      <c r="B1204" s="38" t="s">
        <v>22</v>
      </c>
      <c r="C1204" s="39" t="s">
        <v>3036</v>
      </c>
      <c r="D1204" s="40">
        <v>44101</v>
      </c>
      <c r="E1204" s="38">
        <v>1</v>
      </c>
      <c r="F1204" s="38"/>
      <c r="G1204" s="38" t="s">
        <v>2</v>
      </c>
      <c r="H1204" s="38" t="s">
        <v>2</v>
      </c>
      <c r="I1204" s="57">
        <v>0</v>
      </c>
      <c r="J1204" s="47">
        <v>12091</v>
      </c>
      <c r="K1204" s="41">
        <v>0</v>
      </c>
      <c r="L1204" s="41">
        <f>SUM(Data[[#This Row],[CHELTUIELI DE PERSONAL LEI]:[CHELTUIELI DE CAPITAL (ACTIVE NEFINANCIARE ) LEI]])</f>
        <v>12091</v>
      </c>
      <c r="M1204" s="41">
        <f>Data[[#This Row],[TOTAL CHELTUIELI LEI]]/Data[[#This Row],[CURS VALUTAR EURO BNR 22 07 2020]]</f>
        <v>2498.0888824611066</v>
      </c>
      <c r="N1204" s="49">
        <v>10023</v>
      </c>
      <c r="O1204" s="54"/>
      <c r="P1204" s="54">
        <v>5946</v>
      </c>
      <c r="Q1204" s="54"/>
      <c r="R1204" s="54">
        <f>Data[[#This Row],[PERSOANE ÎNSCRISE ÎN LISTELE ELECTORALE (TURUL 1)            ]]+Data[[#This Row],[PERSOANE ÎNSCRISE ÎN LISTELE ELECTORALE (TURUL AL 2-LEA)]]</f>
        <v>10023</v>
      </c>
      <c r="S1204" s="54">
        <f>Data[[#This Row],[PERSOANE CARE AU PARTICIPAT LA VOT (TURUL 1)]]+Data[[#This Row],[PERSOANE CARE AU PARTICIPAT LA VOT  (TURUL AL 2-LEA)]]</f>
        <v>5946</v>
      </c>
      <c r="T1204" s="41">
        <f>Data[[#This Row],[TOTAL CHELTUIELI LEI]]/Data[[#This Row],[NUMĂRUL PERSOANELOR ÎNSCRISE ÎN LISTELE ELECTORALE]]</f>
        <v>1.2063254514616382</v>
      </c>
      <c r="U1204" s="41">
        <f>Data[[#This Row],[TOTAL CHELTUIELI EURO]]/Data[[#This Row],[NUMĂRUL PERSOANELOR ÎNSCRISE ÎN LISTELE ELECTORALE]]</f>
        <v>0.24923564625971331</v>
      </c>
      <c r="V1204" s="41">
        <f>Data[[#This Row],[TOTAL CHELTUIELI LEI]]/Data[[#This Row],[NUMĂRUL PERSOANELOR CARE AU PARTICIPAT LA VOT]]</f>
        <v>2.0334678775647492</v>
      </c>
      <c r="W1204" s="41">
        <f>Data[[#This Row],[TOTAL CHELTUIELI EURO]]/Data[[#This Row],[NUMĂRUL PERSOANELOR CARE AU PARTICIPAT LA VOT]]</f>
        <v>0.4201293108747236</v>
      </c>
      <c r="X1204" s="43">
        <v>4.8400999999999996</v>
      </c>
      <c r="Y1204" s="114" t="s">
        <v>2894</v>
      </c>
      <c r="Z1204" s="44">
        <v>1</v>
      </c>
      <c r="AA1204" s="115" t="s">
        <v>3105</v>
      </c>
      <c r="AB1204" s="44">
        <v>0</v>
      </c>
      <c r="AC1204" s="45"/>
    </row>
    <row r="1205" spans="1:29" ht="12" customHeight="1" x14ac:dyDescent="0.2">
      <c r="A1205" s="37">
        <v>1204</v>
      </c>
      <c r="B1205" s="38" t="s">
        <v>22</v>
      </c>
      <c r="C1205" s="39" t="s">
        <v>3037</v>
      </c>
      <c r="D1205" s="40">
        <v>44101</v>
      </c>
      <c r="E1205" s="38">
        <v>1</v>
      </c>
      <c r="F1205" s="38"/>
      <c r="G1205" s="38" t="s">
        <v>2</v>
      </c>
      <c r="H1205" s="38" t="s">
        <v>2</v>
      </c>
      <c r="I1205" s="57">
        <v>18000</v>
      </c>
      <c r="J1205" s="47">
        <v>67774</v>
      </c>
      <c r="K1205" s="41">
        <v>0</v>
      </c>
      <c r="L1205" s="41">
        <f>SUM(Data[[#This Row],[CHELTUIELI DE PERSONAL LEI]:[CHELTUIELI DE CAPITAL (ACTIVE NEFINANCIARE ) LEI]])</f>
        <v>85774</v>
      </c>
      <c r="M1205" s="41">
        <f>Data[[#This Row],[TOTAL CHELTUIELI LEI]]/Data[[#This Row],[CURS VALUTAR EURO BNR 22 07 2020]]</f>
        <v>17721.534679035558</v>
      </c>
      <c r="N1205" s="49">
        <v>14813</v>
      </c>
      <c r="O1205" s="54"/>
      <c r="P1205" s="54">
        <v>7627</v>
      </c>
      <c r="Q1205" s="54"/>
      <c r="R1205" s="54">
        <f>Data[[#This Row],[PERSOANE ÎNSCRISE ÎN LISTELE ELECTORALE (TURUL 1)            ]]+Data[[#This Row],[PERSOANE ÎNSCRISE ÎN LISTELE ELECTORALE (TURUL AL 2-LEA)]]</f>
        <v>14813</v>
      </c>
      <c r="S1205" s="54">
        <f>Data[[#This Row],[PERSOANE CARE AU PARTICIPAT LA VOT (TURUL 1)]]+Data[[#This Row],[PERSOANE CARE AU PARTICIPAT LA VOT  (TURUL AL 2-LEA)]]</f>
        <v>7627</v>
      </c>
      <c r="T1205" s="41">
        <f>Data[[#This Row],[TOTAL CHELTUIELI LEI]]/Data[[#This Row],[NUMĂRUL PERSOANELOR ÎNSCRISE ÎN LISTELE ELECTORALE]]</f>
        <v>5.7904543306555052</v>
      </c>
      <c r="U1205" s="41">
        <f>Data[[#This Row],[TOTAL CHELTUIELI EURO]]/Data[[#This Row],[NUMĂRUL PERSOANELOR ÎNSCRISE ÎN LISTELE ELECTORALE]]</f>
        <v>1.1963501437275068</v>
      </c>
      <c r="V1205" s="41">
        <f>Data[[#This Row],[TOTAL CHELTUIELI LEI]]/Data[[#This Row],[NUMĂRUL PERSOANELOR CARE AU PARTICIPAT LA VOT]]</f>
        <v>11.246099383768192</v>
      </c>
      <c r="W1205" s="41">
        <f>Data[[#This Row],[TOTAL CHELTUIELI EURO]]/Data[[#This Row],[NUMĂRUL PERSOANELOR CARE AU PARTICIPAT LA VOT]]</f>
        <v>2.3235262461040458</v>
      </c>
      <c r="X1205" s="43">
        <v>4.8400999999999996</v>
      </c>
      <c r="Y1205" s="114" t="s">
        <v>2892</v>
      </c>
      <c r="Z1205" s="44">
        <v>5</v>
      </c>
      <c r="AA1205" s="115" t="s">
        <v>3107</v>
      </c>
      <c r="AB1205" s="44">
        <v>1</v>
      </c>
      <c r="AC1205" s="45"/>
    </row>
    <row r="1206" spans="1:29" ht="12" customHeight="1" x14ac:dyDescent="0.2">
      <c r="A1206" s="37">
        <v>1205</v>
      </c>
      <c r="B1206" s="38" t="s">
        <v>22</v>
      </c>
      <c r="C1206" s="39" t="s">
        <v>3038</v>
      </c>
      <c r="D1206" s="40">
        <v>44101</v>
      </c>
      <c r="E1206" s="38">
        <v>1</v>
      </c>
      <c r="F1206" s="38"/>
      <c r="G1206" s="38" t="s">
        <v>2</v>
      </c>
      <c r="H1206" s="38" t="s">
        <v>2</v>
      </c>
      <c r="I1206" s="57">
        <v>4000</v>
      </c>
      <c r="J1206" s="47">
        <v>7393</v>
      </c>
      <c r="K1206" s="41">
        <v>0</v>
      </c>
      <c r="L1206" s="41">
        <f>SUM(Data[[#This Row],[CHELTUIELI DE PERSONAL LEI]:[CHELTUIELI DE CAPITAL (ACTIVE NEFINANCIARE ) LEI]])</f>
        <v>11393</v>
      </c>
      <c r="M1206" s="41">
        <f>Data[[#This Row],[TOTAL CHELTUIELI LEI]]/Data[[#This Row],[CURS VALUTAR EURO BNR 22 07 2020]]</f>
        <v>2353.8769860126858</v>
      </c>
      <c r="N1206" s="49">
        <v>6340</v>
      </c>
      <c r="O1206" s="54"/>
      <c r="P1206" s="54">
        <v>3653</v>
      </c>
      <c r="Q1206" s="54"/>
      <c r="R1206" s="54">
        <f>Data[[#This Row],[PERSOANE ÎNSCRISE ÎN LISTELE ELECTORALE (TURUL 1)            ]]+Data[[#This Row],[PERSOANE ÎNSCRISE ÎN LISTELE ELECTORALE (TURUL AL 2-LEA)]]</f>
        <v>6340</v>
      </c>
      <c r="S1206" s="54">
        <f>Data[[#This Row],[PERSOANE CARE AU PARTICIPAT LA VOT (TURUL 1)]]+Data[[#This Row],[PERSOANE CARE AU PARTICIPAT LA VOT  (TURUL AL 2-LEA)]]</f>
        <v>3653</v>
      </c>
      <c r="T1206" s="41">
        <f>Data[[#This Row],[TOTAL CHELTUIELI LEI]]/Data[[#This Row],[NUMĂRUL PERSOANELOR ÎNSCRISE ÎN LISTELE ELECTORALE]]</f>
        <v>1.7970031545741325</v>
      </c>
      <c r="U1206" s="41">
        <f>Data[[#This Row],[TOTAL CHELTUIELI EURO]]/Data[[#This Row],[NUMĂRUL PERSOANELOR ÎNSCRISE ÎN LISTELE ELECTORALE]]</f>
        <v>0.37127397255720596</v>
      </c>
      <c r="V1206" s="41">
        <f>Data[[#This Row],[TOTAL CHELTUIELI LEI]]/Data[[#This Row],[NUMĂRUL PERSOANELOR CARE AU PARTICIPAT LA VOT]]</f>
        <v>3.1188064604434711</v>
      </c>
      <c r="W1206" s="41">
        <f>Data[[#This Row],[TOTAL CHELTUIELI EURO]]/Data[[#This Row],[NUMĂRUL PERSOANELOR CARE AU PARTICIPAT LA VOT]]</f>
        <v>0.64436818669933915</v>
      </c>
      <c r="X1206" s="43">
        <v>4.8400999999999996</v>
      </c>
      <c r="Y1206" s="114" t="s">
        <v>2894</v>
      </c>
      <c r="Z1206" s="44">
        <v>1</v>
      </c>
      <c r="AA1206" s="115" t="s">
        <v>3105</v>
      </c>
      <c r="AB1206" s="44">
        <v>0</v>
      </c>
      <c r="AC1206" s="45"/>
    </row>
    <row r="1207" spans="1:29" ht="12" customHeight="1" x14ac:dyDescent="0.2">
      <c r="A1207" s="37">
        <v>1206</v>
      </c>
      <c r="B1207" s="38" t="s">
        <v>22</v>
      </c>
      <c r="C1207" s="39" t="s">
        <v>2004</v>
      </c>
      <c r="D1207" s="40">
        <v>44101</v>
      </c>
      <c r="E1207" s="38">
        <v>1</v>
      </c>
      <c r="F1207" s="38"/>
      <c r="G1207" s="38" t="s">
        <v>2</v>
      </c>
      <c r="H1207" s="38" t="s">
        <v>2</v>
      </c>
      <c r="I1207" s="57">
        <v>4840</v>
      </c>
      <c r="J1207" s="47">
        <v>8814</v>
      </c>
      <c r="K1207" s="41">
        <v>0</v>
      </c>
      <c r="L1207" s="41">
        <f>SUM(Data[[#This Row],[CHELTUIELI DE PERSONAL LEI]:[CHELTUIELI DE CAPITAL (ACTIVE NEFINANCIARE ) LEI]])</f>
        <v>13654</v>
      </c>
      <c r="M1207" s="41">
        <f>Data[[#This Row],[TOTAL CHELTUIELI LEI]]/Data[[#This Row],[CURS VALUTAR EURO BNR 22 07 2020]]</f>
        <v>2821.016094708787</v>
      </c>
      <c r="N1207" s="49">
        <v>2096</v>
      </c>
      <c r="O1207" s="54"/>
      <c r="P1207" s="54">
        <v>1309</v>
      </c>
      <c r="Q1207" s="54"/>
      <c r="R1207" s="54">
        <f>Data[[#This Row],[PERSOANE ÎNSCRISE ÎN LISTELE ELECTORALE (TURUL 1)            ]]+Data[[#This Row],[PERSOANE ÎNSCRISE ÎN LISTELE ELECTORALE (TURUL AL 2-LEA)]]</f>
        <v>2096</v>
      </c>
      <c r="S1207" s="54">
        <f>Data[[#This Row],[PERSOANE CARE AU PARTICIPAT LA VOT (TURUL 1)]]+Data[[#This Row],[PERSOANE CARE AU PARTICIPAT LA VOT  (TURUL AL 2-LEA)]]</f>
        <v>1309</v>
      </c>
      <c r="T1207" s="41">
        <f>Data[[#This Row],[TOTAL CHELTUIELI LEI]]/Data[[#This Row],[NUMĂRUL PERSOANELOR ÎNSCRISE ÎN LISTELE ELECTORALE]]</f>
        <v>6.5143129770992365</v>
      </c>
      <c r="U1207" s="41">
        <f>Data[[#This Row],[TOTAL CHELTUIELI EURO]]/Data[[#This Row],[NUMĂRUL PERSOANELOR ÎNSCRISE ÎN LISTELE ELECTORALE]]</f>
        <v>1.3459046253381617</v>
      </c>
      <c r="V1207" s="41">
        <f>Data[[#This Row],[TOTAL CHELTUIELI LEI]]/Data[[#This Row],[NUMĂRUL PERSOANELOR CARE AU PARTICIPAT LA VOT]]</f>
        <v>10.430863254392666</v>
      </c>
      <c r="W1207" s="41">
        <f>Data[[#This Row],[TOTAL CHELTUIELI EURO]]/Data[[#This Row],[NUMĂRUL PERSOANELOR CARE AU PARTICIPAT LA VOT]]</f>
        <v>2.1550925093268045</v>
      </c>
      <c r="X1207" s="43">
        <v>4.8400999999999996</v>
      </c>
      <c r="Y1207" s="114" t="s">
        <v>2889</v>
      </c>
      <c r="Z1207" s="44">
        <v>6</v>
      </c>
      <c r="AA1207" s="115" t="s">
        <v>3107</v>
      </c>
      <c r="AB1207" s="44">
        <v>1</v>
      </c>
      <c r="AC1207" s="45"/>
    </row>
    <row r="1208" spans="1:29" ht="12" customHeight="1" x14ac:dyDescent="0.2">
      <c r="A1208" s="37">
        <v>1207</v>
      </c>
      <c r="B1208" s="38" t="s">
        <v>22</v>
      </c>
      <c r="C1208" s="39" t="s">
        <v>2005</v>
      </c>
      <c r="D1208" s="40">
        <v>44101</v>
      </c>
      <c r="E1208" s="38">
        <v>1</v>
      </c>
      <c r="F1208" s="38"/>
      <c r="G1208" s="38" t="s">
        <v>2</v>
      </c>
      <c r="H1208" s="38" t="s">
        <v>2</v>
      </c>
      <c r="I1208" s="57">
        <v>0</v>
      </c>
      <c r="J1208" s="47">
        <v>9750</v>
      </c>
      <c r="K1208" s="41">
        <v>0</v>
      </c>
      <c r="L1208" s="41">
        <f>SUM(Data[[#This Row],[CHELTUIELI DE PERSONAL LEI]:[CHELTUIELI DE CAPITAL (ACTIVE NEFINANCIARE ) LEI]])</f>
        <v>9750</v>
      </c>
      <c r="M1208" s="41">
        <f>Data[[#This Row],[TOTAL CHELTUIELI LEI]]/Data[[#This Row],[CURS VALUTAR EURO BNR 22 07 2020]]</f>
        <v>2014.4211896448421</v>
      </c>
      <c r="N1208" s="49">
        <v>1585</v>
      </c>
      <c r="O1208" s="54"/>
      <c r="P1208" s="54">
        <v>1117</v>
      </c>
      <c r="Q1208" s="54"/>
      <c r="R1208" s="54">
        <f>Data[[#This Row],[PERSOANE ÎNSCRISE ÎN LISTELE ELECTORALE (TURUL 1)            ]]+Data[[#This Row],[PERSOANE ÎNSCRISE ÎN LISTELE ELECTORALE (TURUL AL 2-LEA)]]</f>
        <v>1585</v>
      </c>
      <c r="S1208" s="54">
        <f>Data[[#This Row],[PERSOANE CARE AU PARTICIPAT LA VOT (TURUL 1)]]+Data[[#This Row],[PERSOANE CARE AU PARTICIPAT LA VOT  (TURUL AL 2-LEA)]]</f>
        <v>1117</v>
      </c>
      <c r="T1208" s="41">
        <f>Data[[#This Row],[TOTAL CHELTUIELI LEI]]/Data[[#This Row],[NUMĂRUL PERSOANELOR ÎNSCRISE ÎN LISTELE ELECTORALE]]</f>
        <v>6.1514195583596214</v>
      </c>
      <c r="U1208" s="41">
        <f>Data[[#This Row],[TOTAL CHELTUIELI EURO]]/Data[[#This Row],[NUMĂRUL PERSOANELOR ÎNSCRISE ÎN LISTELE ELECTORALE]]</f>
        <v>1.270928195359522</v>
      </c>
      <c r="V1208" s="41">
        <f>Data[[#This Row],[TOTAL CHELTUIELI LEI]]/Data[[#This Row],[NUMĂRUL PERSOANELOR CARE AU PARTICIPAT LA VOT]]</f>
        <v>8.7287376902417186</v>
      </c>
      <c r="W1208" s="41">
        <f>Data[[#This Row],[TOTAL CHELTUIELI EURO]]/Data[[#This Row],[NUMĂRUL PERSOANELOR CARE AU PARTICIPAT LA VOT]]</f>
        <v>1.8034209396999481</v>
      </c>
      <c r="X1208" s="43">
        <v>4.8400999999999996</v>
      </c>
      <c r="Y1208" s="114" t="s">
        <v>2889</v>
      </c>
      <c r="Z1208" s="44">
        <v>6</v>
      </c>
      <c r="AA1208" s="115" t="s">
        <v>3107</v>
      </c>
      <c r="AB1208" s="44">
        <v>1</v>
      </c>
      <c r="AC1208" s="45"/>
    </row>
    <row r="1209" spans="1:29" ht="12" customHeight="1" x14ac:dyDescent="0.2">
      <c r="A1209" s="37">
        <v>1208</v>
      </c>
      <c r="B1209" s="38" t="s">
        <v>22</v>
      </c>
      <c r="C1209" s="39" t="s">
        <v>2006</v>
      </c>
      <c r="D1209" s="40">
        <v>44101</v>
      </c>
      <c r="E1209" s="38">
        <v>1</v>
      </c>
      <c r="F1209" s="38"/>
      <c r="G1209" s="38" t="s">
        <v>2</v>
      </c>
      <c r="H1209" s="38" t="s">
        <v>2</v>
      </c>
      <c r="I1209" s="47">
        <v>800</v>
      </c>
      <c r="J1209" s="47">
        <v>11956</v>
      </c>
      <c r="K1209" s="41">
        <v>0</v>
      </c>
      <c r="L1209" s="41">
        <f>SUM(Data[[#This Row],[CHELTUIELI DE PERSONAL LEI]:[CHELTUIELI DE CAPITAL (ACTIVE NEFINANCIARE ) LEI]])</f>
        <v>12756</v>
      </c>
      <c r="M1209" s="41">
        <f>Data[[#This Row],[TOTAL CHELTUIELI LEI]]/Data[[#This Row],[CURS VALUTAR EURO BNR 22 07 2020]]</f>
        <v>2635.4827379599596</v>
      </c>
      <c r="N1209" s="49">
        <v>4214</v>
      </c>
      <c r="O1209" s="54"/>
      <c r="P1209" s="54">
        <v>3221</v>
      </c>
      <c r="Q1209" s="54"/>
      <c r="R1209" s="54">
        <f>Data[[#This Row],[PERSOANE ÎNSCRISE ÎN LISTELE ELECTORALE (TURUL 1)            ]]+Data[[#This Row],[PERSOANE ÎNSCRISE ÎN LISTELE ELECTORALE (TURUL AL 2-LEA)]]</f>
        <v>4214</v>
      </c>
      <c r="S1209" s="54">
        <f>Data[[#This Row],[PERSOANE CARE AU PARTICIPAT LA VOT (TURUL 1)]]+Data[[#This Row],[PERSOANE CARE AU PARTICIPAT LA VOT  (TURUL AL 2-LEA)]]</f>
        <v>3221</v>
      </c>
      <c r="T1209" s="41">
        <f>Data[[#This Row],[TOTAL CHELTUIELI LEI]]/Data[[#This Row],[NUMĂRUL PERSOANELOR ÎNSCRISE ÎN LISTELE ELECTORALE]]</f>
        <v>3.0270526815377314</v>
      </c>
      <c r="U1209" s="41">
        <f>Data[[#This Row],[TOTAL CHELTUIELI EURO]]/Data[[#This Row],[NUMĂRUL PERSOANELOR ÎNSCRISE ÎN LISTELE ELECTORALE]]</f>
        <v>0.62541118603700985</v>
      </c>
      <c r="V1209" s="41">
        <f>Data[[#This Row],[TOTAL CHELTUIELI LEI]]/Data[[#This Row],[NUMĂRUL PERSOANELOR CARE AU PARTICIPAT LA VOT]]</f>
        <v>3.9602607885749768</v>
      </c>
      <c r="W1209" s="41">
        <f>Data[[#This Row],[TOTAL CHELTUIELI EURO]]/Data[[#This Row],[NUMĂRUL PERSOANELOR CARE AU PARTICIPAT LA VOT]]</f>
        <v>0.81821879477179749</v>
      </c>
      <c r="X1209" s="43">
        <v>4.8400999999999996</v>
      </c>
      <c r="Y1209" s="114" t="s">
        <v>2884</v>
      </c>
      <c r="Z1209" s="44">
        <v>3</v>
      </c>
      <c r="AA1209" s="115" t="s">
        <v>3105</v>
      </c>
      <c r="AB1209" s="44">
        <v>0</v>
      </c>
      <c r="AC1209" s="45"/>
    </row>
    <row r="1210" spans="1:29" ht="12" customHeight="1" x14ac:dyDescent="0.2">
      <c r="A1210" s="37">
        <v>1209</v>
      </c>
      <c r="B1210" s="38" t="s">
        <v>22</v>
      </c>
      <c r="C1210" s="39" t="s">
        <v>2007</v>
      </c>
      <c r="D1210" s="40">
        <v>44101</v>
      </c>
      <c r="E1210" s="38">
        <v>1</v>
      </c>
      <c r="F1210" s="38"/>
      <c r="G1210" s="38" t="s">
        <v>2</v>
      </c>
      <c r="H1210" s="38" t="s">
        <v>2</v>
      </c>
      <c r="I1210" s="47">
        <v>0</v>
      </c>
      <c r="J1210" s="47">
        <v>7000</v>
      </c>
      <c r="K1210" s="41">
        <v>0</v>
      </c>
      <c r="L1210" s="41">
        <f>SUM(Data[[#This Row],[CHELTUIELI DE PERSONAL LEI]:[CHELTUIELI DE CAPITAL (ACTIVE NEFINANCIARE ) LEI]])</f>
        <v>7000</v>
      </c>
      <c r="M1210" s="41">
        <f>Data[[#This Row],[TOTAL CHELTUIELI LEI]]/Data[[#This Row],[CURS VALUTAR EURO BNR 22 07 2020]]</f>
        <v>1446.2511105142457</v>
      </c>
      <c r="N1210" s="49">
        <v>1307</v>
      </c>
      <c r="O1210" s="54"/>
      <c r="P1210" s="54">
        <v>1103</v>
      </c>
      <c r="Q1210" s="54"/>
      <c r="R1210" s="54">
        <f>Data[[#This Row],[PERSOANE ÎNSCRISE ÎN LISTELE ELECTORALE (TURUL 1)            ]]+Data[[#This Row],[PERSOANE ÎNSCRISE ÎN LISTELE ELECTORALE (TURUL AL 2-LEA)]]</f>
        <v>1307</v>
      </c>
      <c r="S1210" s="54">
        <f>Data[[#This Row],[PERSOANE CARE AU PARTICIPAT LA VOT (TURUL 1)]]+Data[[#This Row],[PERSOANE CARE AU PARTICIPAT LA VOT  (TURUL AL 2-LEA)]]</f>
        <v>1103</v>
      </c>
      <c r="T1210" s="41">
        <f>Data[[#This Row],[TOTAL CHELTUIELI LEI]]/Data[[#This Row],[NUMĂRUL PERSOANELOR ÎNSCRISE ÎN LISTELE ELECTORALE]]</f>
        <v>5.3557765876052024</v>
      </c>
      <c r="U1210" s="41">
        <f>Data[[#This Row],[TOTAL CHELTUIELI EURO]]/Data[[#This Row],[NUMĂRUL PERSOANELOR ÎNSCRISE ÎN LISTELE ELECTORALE]]</f>
        <v>1.1065425482128888</v>
      </c>
      <c r="V1210" s="41">
        <f>Data[[#This Row],[TOTAL CHELTUIELI LEI]]/Data[[#This Row],[NUMĂRUL PERSOANELOR CARE AU PARTICIPAT LA VOT]]</f>
        <v>6.3463281958295559</v>
      </c>
      <c r="W1210" s="41">
        <f>Data[[#This Row],[TOTAL CHELTUIELI EURO]]/Data[[#This Row],[NUMĂRUL PERSOANELOR CARE AU PARTICIPAT LA VOT]]</f>
        <v>1.3111977429866235</v>
      </c>
      <c r="X1210" s="43">
        <v>4.8400999999999996</v>
      </c>
      <c r="Y1210" s="114" t="s">
        <v>2892</v>
      </c>
      <c r="Z1210" s="44">
        <v>5</v>
      </c>
      <c r="AA1210" s="115" t="s">
        <v>3107</v>
      </c>
      <c r="AB1210" s="44">
        <v>1</v>
      </c>
      <c r="AC1210" s="45"/>
    </row>
    <row r="1211" spans="1:29" ht="12" customHeight="1" x14ac:dyDescent="0.2">
      <c r="A1211" s="37">
        <v>1210</v>
      </c>
      <c r="B1211" s="38" t="s">
        <v>22</v>
      </c>
      <c r="C1211" s="39" t="s">
        <v>2008</v>
      </c>
      <c r="D1211" s="40">
        <v>44101</v>
      </c>
      <c r="E1211" s="38">
        <v>1</v>
      </c>
      <c r="F1211" s="38"/>
      <c r="G1211" s="38" t="s">
        <v>2</v>
      </c>
      <c r="H1211" s="38" t="s">
        <v>2</v>
      </c>
      <c r="I1211" s="47">
        <v>0</v>
      </c>
      <c r="J1211" s="47">
        <v>6495.16</v>
      </c>
      <c r="K1211" s="41">
        <v>0</v>
      </c>
      <c r="L1211" s="41">
        <f>SUM(Data[[#This Row],[CHELTUIELI DE PERSONAL LEI]:[CHELTUIELI DE CAPITAL (ACTIVE NEFINANCIARE ) LEI]])</f>
        <v>6495.16</v>
      </c>
      <c r="M1211" s="41">
        <f>Data[[#This Row],[TOTAL CHELTUIELI LEI]]/Data[[#This Row],[CURS VALUTAR EURO BNR 22 07 2020]]</f>
        <v>1341.9474804239583</v>
      </c>
      <c r="N1211" s="49">
        <v>1677</v>
      </c>
      <c r="O1211" s="54"/>
      <c r="P1211" s="54">
        <v>1346</v>
      </c>
      <c r="Q1211" s="54"/>
      <c r="R1211" s="54">
        <f>Data[[#This Row],[PERSOANE ÎNSCRISE ÎN LISTELE ELECTORALE (TURUL 1)            ]]+Data[[#This Row],[PERSOANE ÎNSCRISE ÎN LISTELE ELECTORALE (TURUL AL 2-LEA)]]</f>
        <v>1677</v>
      </c>
      <c r="S1211" s="54">
        <f>Data[[#This Row],[PERSOANE CARE AU PARTICIPAT LA VOT (TURUL 1)]]+Data[[#This Row],[PERSOANE CARE AU PARTICIPAT LA VOT  (TURUL AL 2-LEA)]]</f>
        <v>1346</v>
      </c>
      <c r="T1211" s="41">
        <f>Data[[#This Row],[TOTAL CHELTUIELI LEI]]/Data[[#This Row],[NUMĂRUL PERSOANELOR ÎNSCRISE ÎN LISTELE ELECTORALE]]</f>
        <v>3.8730828861061419</v>
      </c>
      <c r="U1211" s="41">
        <f>Data[[#This Row],[TOTAL CHELTUIELI EURO]]/Data[[#This Row],[NUMĂRUL PERSOANELOR ÎNSCRISE ÎN LISTELE ELECTORALE]]</f>
        <v>0.80020720359210396</v>
      </c>
      <c r="V1211" s="41">
        <f>Data[[#This Row],[TOTAL CHELTUIELI LEI]]/Data[[#This Row],[NUMĂRUL PERSOANELOR CARE AU PARTICIPAT LA VOT]]</f>
        <v>4.8255274888558688</v>
      </c>
      <c r="W1211" s="41">
        <f>Data[[#This Row],[TOTAL CHELTUIELI EURO]]/Data[[#This Row],[NUMĂRUL PERSOANELOR CARE AU PARTICIPAT LA VOT]]</f>
        <v>0.99698921279640285</v>
      </c>
      <c r="X1211" s="43">
        <v>4.8400999999999996</v>
      </c>
      <c r="Y1211" s="114" t="s">
        <v>2884</v>
      </c>
      <c r="Z1211" s="44">
        <v>3</v>
      </c>
      <c r="AA1211" s="115" t="s">
        <v>3105</v>
      </c>
      <c r="AB1211" s="44">
        <v>0</v>
      </c>
      <c r="AC1211" s="45"/>
    </row>
    <row r="1212" spans="1:29" ht="12" customHeight="1" x14ac:dyDescent="0.2">
      <c r="A1212" s="37">
        <v>1211</v>
      </c>
      <c r="B1212" s="38" t="s">
        <v>22</v>
      </c>
      <c r="C1212" s="39" t="s">
        <v>2009</v>
      </c>
      <c r="D1212" s="40">
        <v>44101</v>
      </c>
      <c r="E1212" s="38">
        <v>1</v>
      </c>
      <c r="F1212" s="38"/>
      <c r="G1212" s="38" t="s">
        <v>2</v>
      </c>
      <c r="H1212" s="38" t="s">
        <v>2</v>
      </c>
      <c r="I1212" s="47">
        <v>0</v>
      </c>
      <c r="J1212" s="47">
        <v>26657.48</v>
      </c>
      <c r="K1212" s="41">
        <v>0</v>
      </c>
      <c r="L1212" s="41">
        <f>SUM(Data[[#This Row],[CHELTUIELI DE PERSONAL LEI]:[CHELTUIELI DE CAPITAL (ACTIVE NEFINANCIARE ) LEI]])</f>
        <v>26657.48</v>
      </c>
      <c r="M1212" s="41">
        <f>Data[[#This Row],[TOTAL CHELTUIELI LEI]]/Data[[#This Row],[CURS VALUTAR EURO BNR 22 07 2020]]</f>
        <v>5507.6300076444704</v>
      </c>
      <c r="N1212" s="49">
        <v>3651</v>
      </c>
      <c r="O1212" s="54"/>
      <c r="P1212" s="54">
        <v>2500</v>
      </c>
      <c r="Q1212" s="54"/>
      <c r="R1212" s="54">
        <f>Data[[#This Row],[PERSOANE ÎNSCRISE ÎN LISTELE ELECTORALE (TURUL 1)            ]]+Data[[#This Row],[PERSOANE ÎNSCRISE ÎN LISTELE ELECTORALE (TURUL AL 2-LEA)]]</f>
        <v>3651</v>
      </c>
      <c r="S1212" s="54">
        <f>Data[[#This Row],[PERSOANE CARE AU PARTICIPAT LA VOT (TURUL 1)]]+Data[[#This Row],[PERSOANE CARE AU PARTICIPAT LA VOT  (TURUL AL 2-LEA)]]</f>
        <v>2500</v>
      </c>
      <c r="T1212" s="41">
        <f>Data[[#This Row],[TOTAL CHELTUIELI LEI]]/Data[[#This Row],[NUMĂRUL PERSOANELOR ÎNSCRISE ÎN LISTELE ELECTORALE]]</f>
        <v>7.3014187893727742</v>
      </c>
      <c r="U1212" s="41">
        <f>Data[[#This Row],[TOTAL CHELTUIELI EURO]]/Data[[#This Row],[NUMĂRUL PERSOANELOR ÎNSCRISE ÎN LISTELE ELECTORALE]]</f>
        <v>1.5085264332085648</v>
      </c>
      <c r="V1212" s="41">
        <f>Data[[#This Row],[TOTAL CHELTUIELI LEI]]/Data[[#This Row],[NUMĂRUL PERSOANELOR CARE AU PARTICIPAT LA VOT]]</f>
        <v>10.662991999999999</v>
      </c>
      <c r="W1212" s="41">
        <f>Data[[#This Row],[TOTAL CHELTUIELI EURO]]/Data[[#This Row],[NUMĂRUL PERSOANELOR CARE AU PARTICIPAT LA VOT]]</f>
        <v>2.2030520030577883</v>
      </c>
      <c r="X1212" s="43">
        <v>4.8400999999999996</v>
      </c>
      <c r="Y1212" s="114" t="s">
        <v>2886</v>
      </c>
      <c r="Z1212" s="44">
        <v>7</v>
      </c>
      <c r="AA1212" s="115" t="s">
        <v>3107</v>
      </c>
      <c r="AB1212" s="44">
        <v>1</v>
      </c>
      <c r="AC1212" s="45"/>
    </row>
    <row r="1213" spans="1:29" ht="12" customHeight="1" x14ac:dyDescent="0.2">
      <c r="A1213" s="37">
        <v>1212</v>
      </c>
      <c r="B1213" s="38" t="s">
        <v>22</v>
      </c>
      <c r="C1213" s="39" t="s">
        <v>2010</v>
      </c>
      <c r="D1213" s="40">
        <v>44101</v>
      </c>
      <c r="E1213" s="38">
        <v>1</v>
      </c>
      <c r="F1213" s="38"/>
      <c r="G1213" s="38" t="s">
        <v>2</v>
      </c>
      <c r="H1213" s="38" t="s">
        <v>2</v>
      </c>
      <c r="I1213" s="47">
        <v>1000</v>
      </c>
      <c r="J1213" s="47">
        <v>8840</v>
      </c>
      <c r="K1213" s="41">
        <v>0</v>
      </c>
      <c r="L1213" s="41">
        <f>SUM(Data[[#This Row],[CHELTUIELI DE PERSONAL LEI]:[CHELTUIELI DE CAPITAL (ACTIVE NEFINANCIARE ) LEI]])</f>
        <v>9840</v>
      </c>
      <c r="M1213" s="41">
        <f>Data[[#This Row],[TOTAL CHELTUIELI LEI]]/Data[[#This Row],[CURS VALUTAR EURO BNR 22 07 2020]]</f>
        <v>2033.0158467800254</v>
      </c>
      <c r="N1213" s="49">
        <v>3128</v>
      </c>
      <c r="O1213" s="54"/>
      <c r="P1213" s="54">
        <v>1950</v>
      </c>
      <c r="Q1213" s="54"/>
      <c r="R1213" s="54">
        <f>Data[[#This Row],[PERSOANE ÎNSCRISE ÎN LISTELE ELECTORALE (TURUL 1)            ]]+Data[[#This Row],[PERSOANE ÎNSCRISE ÎN LISTELE ELECTORALE (TURUL AL 2-LEA)]]</f>
        <v>3128</v>
      </c>
      <c r="S1213" s="54">
        <f>Data[[#This Row],[PERSOANE CARE AU PARTICIPAT LA VOT (TURUL 1)]]+Data[[#This Row],[PERSOANE CARE AU PARTICIPAT LA VOT  (TURUL AL 2-LEA)]]</f>
        <v>1950</v>
      </c>
      <c r="T1213" s="41">
        <f>Data[[#This Row],[TOTAL CHELTUIELI LEI]]/Data[[#This Row],[NUMĂRUL PERSOANELOR ÎNSCRISE ÎN LISTELE ELECTORALE]]</f>
        <v>3.1457800511508953</v>
      </c>
      <c r="U1213" s="41">
        <f>Data[[#This Row],[TOTAL CHELTUIELI EURO]]/Data[[#This Row],[NUMĂRUL PERSOANELOR ÎNSCRISE ÎN LISTELE ELECTORALE]]</f>
        <v>0.64994112748722044</v>
      </c>
      <c r="V1213" s="41">
        <f>Data[[#This Row],[TOTAL CHELTUIELI LEI]]/Data[[#This Row],[NUMĂRUL PERSOANELOR CARE AU PARTICIPAT LA VOT]]</f>
        <v>5.046153846153846</v>
      </c>
      <c r="W1213" s="41">
        <f>Data[[#This Row],[TOTAL CHELTUIELI EURO]]/Data[[#This Row],[NUMĂRUL PERSOANELOR CARE AU PARTICIPAT LA VOT]]</f>
        <v>1.0425722291179618</v>
      </c>
      <c r="X1213" s="43">
        <v>4.8400999999999996</v>
      </c>
      <c r="Y1213" s="114" t="s">
        <v>2884</v>
      </c>
      <c r="Z1213" s="44">
        <v>3</v>
      </c>
      <c r="AA1213" s="115" t="s">
        <v>3105</v>
      </c>
      <c r="AB1213" s="44">
        <v>0</v>
      </c>
      <c r="AC1213" s="45"/>
    </row>
    <row r="1214" spans="1:29" ht="12" customHeight="1" x14ac:dyDescent="0.2">
      <c r="A1214" s="37">
        <v>1213</v>
      </c>
      <c r="B1214" s="38" t="s">
        <v>22</v>
      </c>
      <c r="C1214" s="39" t="s">
        <v>2011</v>
      </c>
      <c r="D1214" s="40">
        <v>44101</v>
      </c>
      <c r="E1214" s="38">
        <v>1</v>
      </c>
      <c r="F1214" s="38"/>
      <c r="G1214" s="38" t="s">
        <v>2</v>
      </c>
      <c r="H1214" s="38" t="s">
        <v>2</v>
      </c>
      <c r="I1214" s="47">
        <v>2500</v>
      </c>
      <c r="J1214" s="47">
        <v>8570</v>
      </c>
      <c r="K1214" s="41">
        <v>0</v>
      </c>
      <c r="L1214" s="41">
        <f>SUM(Data[[#This Row],[CHELTUIELI DE PERSONAL LEI]:[CHELTUIELI DE CAPITAL (ACTIVE NEFINANCIARE ) LEI]])</f>
        <v>11070</v>
      </c>
      <c r="M1214" s="41">
        <f>Data[[#This Row],[TOTAL CHELTUIELI LEI]]/Data[[#This Row],[CURS VALUTAR EURO BNR 22 07 2020]]</f>
        <v>2287.1428276275287</v>
      </c>
      <c r="N1214" s="49">
        <v>3214</v>
      </c>
      <c r="O1214" s="54"/>
      <c r="P1214" s="54">
        <v>1804</v>
      </c>
      <c r="Q1214" s="54"/>
      <c r="R1214" s="54">
        <f>Data[[#This Row],[PERSOANE ÎNSCRISE ÎN LISTELE ELECTORALE (TURUL 1)            ]]+Data[[#This Row],[PERSOANE ÎNSCRISE ÎN LISTELE ELECTORALE (TURUL AL 2-LEA)]]</f>
        <v>3214</v>
      </c>
      <c r="S1214" s="54">
        <f>Data[[#This Row],[PERSOANE CARE AU PARTICIPAT LA VOT (TURUL 1)]]+Data[[#This Row],[PERSOANE CARE AU PARTICIPAT LA VOT  (TURUL AL 2-LEA)]]</f>
        <v>1804</v>
      </c>
      <c r="T1214" s="41">
        <f>Data[[#This Row],[TOTAL CHELTUIELI LEI]]/Data[[#This Row],[NUMĂRUL PERSOANELOR ÎNSCRISE ÎN LISTELE ELECTORALE]]</f>
        <v>3.4443061605476042</v>
      </c>
      <c r="U1214" s="41">
        <f>Data[[#This Row],[TOTAL CHELTUIELI EURO]]/Data[[#This Row],[NUMĂRUL PERSOANELOR ÎNSCRISE ÎN LISTELE ELECTORALE]]</f>
        <v>0.71161880137757583</v>
      </c>
      <c r="V1214" s="41">
        <f>Data[[#This Row],[TOTAL CHELTUIELI LEI]]/Data[[#This Row],[NUMĂRUL PERSOANELOR CARE AU PARTICIPAT LA VOT]]</f>
        <v>6.1363636363636367</v>
      </c>
      <c r="W1214" s="41">
        <f>Data[[#This Row],[TOTAL CHELTUIELI EURO]]/Data[[#This Row],[NUMĂRUL PERSOANELOR CARE AU PARTICIPAT LA VOT]]</f>
        <v>1.2678175319443064</v>
      </c>
      <c r="X1214" s="43">
        <v>4.8400999999999996</v>
      </c>
      <c r="Y1214" s="114" t="s">
        <v>2884</v>
      </c>
      <c r="Z1214" s="44">
        <v>3</v>
      </c>
      <c r="AA1214" s="115" t="s">
        <v>3105</v>
      </c>
      <c r="AB1214" s="44">
        <v>0</v>
      </c>
      <c r="AC1214" s="45"/>
    </row>
    <row r="1215" spans="1:29" ht="12" customHeight="1" x14ac:dyDescent="0.2">
      <c r="A1215" s="37">
        <v>1214</v>
      </c>
      <c r="B1215" s="38" t="s">
        <v>22</v>
      </c>
      <c r="C1215" s="39" t="s">
        <v>2012</v>
      </c>
      <c r="D1215" s="40">
        <v>44101</v>
      </c>
      <c r="E1215" s="38">
        <v>1</v>
      </c>
      <c r="F1215" s="38"/>
      <c r="G1215" s="38" t="s">
        <v>2</v>
      </c>
      <c r="H1215" s="38" t="s">
        <v>2</v>
      </c>
      <c r="I1215" s="47">
        <v>3513</v>
      </c>
      <c r="J1215" s="47">
        <v>3883</v>
      </c>
      <c r="K1215" s="41">
        <v>0</v>
      </c>
      <c r="L1215" s="41">
        <f>SUM(Data[[#This Row],[CHELTUIELI DE PERSONAL LEI]:[CHELTUIELI DE CAPITAL (ACTIVE NEFINANCIARE ) LEI]])</f>
        <v>7396</v>
      </c>
      <c r="M1215" s="41">
        <f>Data[[#This Row],[TOTAL CHELTUIELI LEI]]/Data[[#This Row],[CURS VALUTAR EURO BNR 22 07 2020]]</f>
        <v>1528.0676019090515</v>
      </c>
      <c r="N1215" s="49">
        <v>550</v>
      </c>
      <c r="O1215" s="54"/>
      <c r="P1215" s="54">
        <v>602</v>
      </c>
      <c r="Q1215" s="54"/>
      <c r="R1215" s="54">
        <f>Data[[#This Row],[PERSOANE ÎNSCRISE ÎN LISTELE ELECTORALE (TURUL 1)            ]]+Data[[#This Row],[PERSOANE ÎNSCRISE ÎN LISTELE ELECTORALE (TURUL AL 2-LEA)]]</f>
        <v>550</v>
      </c>
      <c r="S1215" s="54">
        <f>Data[[#This Row],[PERSOANE CARE AU PARTICIPAT LA VOT (TURUL 1)]]+Data[[#This Row],[PERSOANE CARE AU PARTICIPAT LA VOT  (TURUL AL 2-LEA)]]</f>
        <v>602</v>
      </c>
      <c r="T1215" s="41">
        <f>Data[[#This Row],[TOTAL CHELTUIELI LEI]]/Data[[#This Row],[NUMĂRUL PERSOANELOR ÎNSCRISE ÎN LISTELE ELECTORALE]]</f>
        <v>13.447272727272727</v>
      </c>
      <c r="U1215" s="41">
        <f>Data[[#This Row],[TOTAL CHELTUIELI EURO]]/Data[[#This Row],[NUMĂRUL PERSOANELOR ÎNSCRISE ÎN LISTELE ELECTORALE]]</f>
        <v>2.7783047307437299</v>
      </c>
      <c r="V1215" s="41">
        <f>Data[[#This Row],[TOTAL CHELTUIELI LEI]]/Data[[#This Row],[NUMĂRUL PERSOANELOR CARE AU PARTICIPAT LA VOT]]</f>
        <v>12.285714285714286</v>
      </c>
      <c r="W1215" s="41">
        <f>Data[[#This Row],[TOTAL CHELTUIELI EURO]]/Data[[#This Row],[NUMĂRUL PERSOANELOR CARE AU PARTICIPAT LA VOT]]</f>
        <v>2.5383182755964313</v>
      </c>
      <c r="X1215" s="43">
        <v>4.8400999999999996</v>
      </c>
      <c r="Y1215" s="114" t="s">
        <v>2906</v>
      </c>
      <c r="Z1215" s="44">
        <v>13</v>
      </c>
      <c r="AA1215" s="115" t="s">
        <v>3108</v>
      </c>
      <c r="AB1215" s="44">
        <v>2</v>
      </c>
      <c r="AC1215" s="45"/>
    </row>
    <row r="1216" spans="1:29" ht="12" customHeight="1" x14ac:dyDescent="0.2">
      <c r="A1216" s="37">
        <v>1215</v>
      </c>
      <c r="B1216" s="38" t="s">
        <v>22</v>
      </c>
      <c r="C1216" s="39" t="s">
        <v>2013</v>
      </c>
      <c r="D1216" s="40">
        <v>44101</v>
      </c>
      <c r="E1216" s="38">
        <v>1</v>
      </c>
      <c r="F1216" s="38"/>
      <c r="G1216" s="38" t="s">
        <v>2</v>
      </c>
      <c r="H1216" s="38" t="s">
        <v>2</v>
      </c>
      <c r="I1216" s="47">
        <v>2000</v>
      </c>
      <c r="J1216" s="47">
        <v>5480.89</v>
      </c>
      <c r="K1216" s="41">
        <v>0</v>
      </c>
      <c r="L1216" s="41">
        <f>SUM(Data[[#This Row],[CHELTUIELI DE PERSONAL LEI]:[CHELTUIELI DE CAPITAL (ACTIVE NEFINANCIARE ) LEI]])</f>
        <v>7480.89</v>
      </c>
      <c r="M1216" s="41">
        <f>Data[[#This Row],[TOTAL CHELTUIELI LEI]]/Data[[#This Row],[CURS VALUTAR EURO BNR 22 07 2020]]</f>
        <v>1545.6064957335593</v>
      </c>
      <c r="N1216" s="49">
        <v>1026</v>
      </c>
      <c r="O1216" s="54"/>
      <c r="P1216" s="54">
        <v>834</v>
      </c>
      <c r="Q1216" s="54"/>
      <c r="R1216" s="54">
        <f>Data[[#This Row],[PERSOANE ÎNSCRISE ÎN LISTELE ELECTORALE (TURUL 1)            ]]+Data[[#This Row],[PERSOANE ÎNSCRISE ÎN LISTELE ELECTORALE (TURUL AL 2-LEA)]]</f>
        <v>1026</v>
      </c>
      <c r="S1216" s="54">
        <f>Data[[#This Row],[PERSOANE CARE AU PARTICIPAT LA VOT (TURUL 1)]]+Data[[#This Row],[PERSOANE CARE AU PARTICIPAT LA VOT  (TURUL AL 2-LEA)]]</f>
        <v>834</v>
      </c>
      <c r="T1216" s="41">
        <f>Data[[#This Row],[TOTAL CHELTUIELI LEI]]/Data[[#This Row],[NUMĂRUL PERSOANELOR ÎNSCRISE ÎN LISTELE ELECTORALE]]</f>
        <v>7.2913157894736846</v>
      </c>
      <c r="U1216" s="41">
        <f>Data[[#This Row],[TOTAL CHELTUIELI EURO]]/Data[[#This Row],[NUMĂRUL PERSOANELOR ÎNSCRISE ÎN LISTELE ELECTORALE]]</f>
        <v>1.5064390796623386</v>
      </c>
      <c r="V1216" s="41">
        <f>Data[[#This Row],[TOTAL CHELTUIELI LEI]]/Data[[#This Row],[NUMĂRUL PERSOANELOR CARE AU PARTICIPAT LA VOT]]</f>
        <v>8.969892086330935</v>
      </c>
      <c r="W1216" s="41">
        <f>Data[[#This Row],[TOTAL CHELTUIELI EURO]]/Data[[#This Row],[NUMĂRUL PERSOANELOR CARE AU PARTICIPAT LA VOT]]</f>
        <v>1.8532451987212941</v>
      </c>
      <c r="X1216" s="43">
        <v>4.8400999999999996</v>
      </c>
      <c r="Y1216" s="114" t="s">
        <v>2886</v>
      </c>
      <c r="Z1216" s="44">
        <v>7</v>
      </c>
      <c r="AA1216" s="115" t="s">
        <v>3107</v>
      </c>
      <c r="AB1216" s="44">
        <v>1</v>
      </c>
      <c r="AC1216" s="45"/>
    </row>
    <row r="1217" spans="1:29" ht="12" customHeight="1" x14ac:dyDescent="0.2">
      <c r="A1217" s="37">
        <v>1216</v>
      </c>
      <c r="B1217" s="38" t="s">
        <v>22</v>
      </c>
      <c r="C1217" s="39" t="s">
        <v>2014</v>
      </c>
      <c r="D1217" s="40">
        <v>44101</v>
      </c>
      <c r="E1217" s="38">
        <v>1</v>
      </c>
      <c r="F1217" s="38"/>
      <c r="G1217" s="38" t="s">
        <v>2</v>
      </c>
      <c r="H1217" s="38" t="s">
        <v>2</v>
      </c>
      <c r="I1217" s="47">
        <v>5279</v>
      </c>
      <c r="J1217" s="47">
        <v>29337.07</v>
      </c>
      <c r="K1217" s="47">
        <v>0</v>
      </c>
      <c r="L1217" s="41">
        <f>SUM(Data[[#This Row],[CHELTUIELI DE PERSONAL LEI]:[CHELTUIELI DE CAPITAL (ACTIVE NEFINANCIARE ) LEI]])</f>
        <v>34616.07</v>
      </c>
      <c r="M1217" s="41">
        <f>Data[[#This Row],[TOTAL CHELTUIELI LEI]]/Data[[#This Row],[CURS VALUTAR EURO BNR 22 07 2020]]</f>
        <v>7151.9328113055517</v>
      </c>
      <c r="N1217" s="54">
        <v>3751</v>
      </c>
      <c r="O1217" s="54"/>
      <c r="P1217" s="54">
        <v>2212</v>
      </c>
      <c r="Q1217" s="54"/>
      <c r="R1217" s="54">
        <f>Data[[#This Row],[PERSOANE ÎNSCRISE ÎN LISTELE ELECTORALE (TURUL 1)            ]]+Data[[#This Row],[PERSOANE ÎNSCRISE ÎN LISTELE ELECTORALE (TURUL AL 2-LEA)]]</f>
        <v>3751</v>
      </c>
      <c r="S1217" s="54">
        <f>Data[[#This Row],[PERSOANE CARE AU PARTICIPAT LA VOT (TURUL 1)]]+Data[[#This Row],[PERSOANE CARE AU PARTICIPAT LA VOT  (TURUL AL 2-LEA)]]</f>
        <v>2212</v>
      </c>
      <c r="T1217" s="41">
        <f>Data[[#This Row],[TOTAL CHELTUIELI LEI]]/Data[[#This Row],[NUMĂRUL PERSOANELOR ÎNSCRISE ÎN LISTELE ELECTORALE]]</f>
        <v>9.2284910690482533</v>
      </c>
      <c r="U1217" s="41">
        <f>Data[[#This Row],[TOTAL CHELTUIELI EURO]]/Data[[#This Row],[NUMĂRUL PERSOANELOR ÎNSCRISE ÎN LISTELE ELECTORALE]]</f>
        <v>1.9066736367116908</v>
      </c>
      <c r="V1217" s="41">
        <f>Data[[#This Row],[TOTAL CHELTUIELI LEI]]/Data[[#This Row],[NUMĂRUL PERSOANELOR CARE AU PARTICIPAT LA VOT]]</f>
        <v>15.649217902350813</v>
      </c>
      <c r="W1217" s="41">
        <f>Data[[#This Row],[TOTAL CHELTUIELI EURO]]/Data[[#This Row],[NUMĂRUL PERSOANELOR CARE AU PARTICIPAT LA VOT]]</f>
        <v>3.2332426814220399</v>
      </c>
      <c r="X1217" s="43">
        <v>4.8400999999999996</v>
      </c>
      <c r="Y1217" s="114" t="s">
        <v>2887</v>
      </c>
      <c r="Z1217" s="44">
        <v>9</v>
      </c>
      <c r="AA1217" s="115" t="s">
        <v>3107</v>
      </c>
      <c r="AB1217" s="44">
        <v>1</v>
      </c>
      <c r="AC1217" s="45"/>
    </row>
    <row r="1218" spans="1:29" ht="12" customHeight="1" x14ac:dyDescent="0.2">
      <c r="A1218" s="37">
        <v>1217</v>
      </c>
      <c r="B1218" s="38" t="s">
        <v>22</v>
      </c>
      <c r="C1218" s="39" t="s">
        <v>2015</v>
      </c>
      <c r="D1218" s="40">
        <v>44101</v>
      </c>
      <c r="E1218" s="38">
        <v>1</v>
      </c>
      <c r="F1218" s="38"/>
      <c r="G1218" s="38" t="s">
        <v>2</v>
      </c>
      <c r="H1218" s="38" t="s">
        <v>2</v>
      </c>
      <c r="I1218" s="47">
        <v>3000</v>
      </c>
      <c r="J1218" s="47">
        <v>797.54</v>
      </c>
      <c r="K1218" s="41">
        <v>3201</v>
      </c>
      <c r="L1218" s="41">
        <f>SUM(Data[[#This Row],[CHELTUIELI DE PERSONAL LEI]:[CHELTUIELI DE CAPITAL (ACTIVE NEFINANCIARE ) LEI]])</f>
        <v>6998.54</v>
      </c>
      <c r="M1218" s="41">
        <f>Data[[#This Row],[TOTAL CHELTUIELI LEI]]/Data[[#This Row],[CURS VALUTAR EURO BNR 22 07 2020]]</f>
        <v>1445.9494638540527</v>
      </c>
      <c r="N1218" s="54">
        <v>3026</v>
      </c>
      <c r="O1218" s="54"/>
      <c r="P1218" s="54">
        <v>2013</v>
      </c>
      <c r="Q1218" s="54"/>
      <c r="R1218" s="54">
        <f>Data[[#This Row],[PERSOANE ÎNSCRISE ÎN LISTELE ELECTORALE (TURUL 1)            ]]+Data[[#This Row],[PERSOANE ÎNSCRISE ÎN LISTELE ELECTORALE (TURUL AL 2-LEA)]]</f>
        <v>3026</v>
      </c>
      <c r="S1218" s="54">
        <f>Data[[#This Row],[PERSOANE CARE AU PARTICIPAT LA VOT (TURUL 1)]]+Data[[#This Row],[PERSOANE CARE AU PARTICIPAT LA VOT  (TURUL AL 2-LEA)]]</f>
        <v>2013</v>
      </c>
      <c r="T1218" s="41">
        <f>Data[[#This Row],[TOTAL CHELTUIELI LEI]]/Data[[#This Row],[NUMĂRUL PERSOANELOR ÎNSCRISE ÎN LISTELE ELECTORALE]]</f>
        <v>2.3128023793787178</v>
      </c>
      <c r="U1218" s="41">
        <f>Data[[#This Row],[TOTAL CHELTUIELI EURO]]/Data[[#This Row],[NUMĂRUL PERSOANELOR ÎNSCRISE ÎN LISTELE ELECTORALE]]</f>
        <v>0.47784185851092292</v>
      </c>
      <c r="V1218" s="41">
        <f>Data[[#This Row],[TOTAL CHELTUIELI LEI]]/Data[[#This Row],[NUMĂRUL PERSOANELOR CARE AU PARTICIPAT LA VOT]]</f>
        <v>3.4766716343765522</v>
      </c>
      <c r="W1218" s="41">
        <f>Data[[#This Row],[TOTAL CHELTUIELI EURO]]/Data[[#This Row],[NUMĂRUL PERSOANELOR CARE AU PARTICIPAT LA VOT]]</f>
        <v>0.71830574458720953</v>
      </c>
      <c r="X1218" s="43">
        <v>4.8400999999999996</v>
      </c>
      <c r="Y1218" s="114" t="s">
        <v>2891</v>
      </c>
      <c r="Z1218" s="44">
        <v>2</v>
      </c>
      <c r="AA1218" s="115" t="s">
        <v>3105</v>
      </c>
      <c r="AB1218" s="44">
        <v>0</v>
      </c>
      <c r="AC1218" s="45"/>
    </row>
    <row r="1219" spans="1:29" ht="12" customHeight="1" x14ac:dyDescent="0.2">
      <c r="A1219" s="37">
        <v>1218</v>
      </c>
      <c r="B1219" s="38" t="s">
        <v>22</v>
      </c>
      <c r="C1219" s="39" t="s">
        <v>2016</v>
      </c>
      <c r="D1219" s="40">
        <v>44101</v>
      </c>
      <c r="E1219" s="38">
        <v>1</v>
      </c>
      <c r="F1219" s="38"/>
      <c r="G1219" s="38" t="s">
        <v>2</v>
      </c>
      <c r="H1219" s="38" t="s">
        <v>2</v>
      </c>
      <c r="I1219" s="47">
        <v>29019</v>
      </c>
      <c r="J1219" s="47">
        <v>816</v>
      </c>
      <c r="K1219" s="41">
        <v>0</v>
      </c>
      <c r="L1219" s="41">
        <f>SUM(Data[[#This Row],[CHELTUIELI DE PERSONAL LEI]:[CHELTUIELI DE CAPITAL (ACTIVE NEFINANCIARE ) LEI]])</f>
        <v>29835</v>
      </c>
      <c r="M1219" s="41">
        <f>Data[[#This Row],[TOTAL CHELTUIELI LEI]]/Data[[#This Row],[CURS VALUTAR EURO BNR 22 07 2020]]</f>
        <v>6164.1288403132176</v>
      </c>
      <c r="N1219" s="54">
        <v>2695</v>
      </c>
      <c r="O1219" s="54"/>
      <c r="P1219" s="54">
        <v>1695</v>
      </c>
      <c r="Q1219" s="54"/>
      <c r="R1219" s="54">
        <f>Data[[#This Row],[PERSOANE ÎNSCRISE ÎN LISTELE ELECTORALE (TURUL 1)            ]]+Data[[#This Row],[PERSOANE ÎNSCRISE ÎN LISTELE ELECTORALE (TURUL AL 2-LEA)]]</f>
        <v>2695</v>
      </c>
      <c r="S1219" s="54">
        <f>Data[[#This Row],[PERSOANE CARE AU PARTICIPAT LA VOT (TURUL 1)]]+Data[[#This Row],[PERSOANE CARE AU PARTICIPAT LA VOT  (TURUL AL 2-LEA)]]</f>
        <v>1695</v>
      </c>
      <c r="T1219" s="41">
        <f>Data[[#This Row],[TOTAL CHELTUIELI LEI]]/Data[[#This Row],[NUMĂRUL PERSOANELOR ÎNSCRISE ÎN LISTELE ELECTORALE]]</f>
        <v>11.070500927643785</v>
      </c>
      <c r="U1219" s="41">
        <f>Data[[#This Row],[TOTAL CHELTUIELI EURO]]/Data[[#This Row],[NUMĂRUL PERSOANELOR ÎNSCRISE ÎN LISTELE ELECTORALE]]</f>
        <v>2.2872463229362587</v>
      </c>
      <c r="V1219" s="41">
        <f>Data[[#This Row],[TOTAL CHELTUIELI LEI]]/Data[[#This Row],[NUMĂRUL PERSOANELOR CARE AU PARTICIPAT LA VOT]]</f>
        <v>17.601769911504423</v>
      </c>
      <c r="W1219" s="41">
        <f>Data[[#This Row],[TOTAL CHELTUIELI EURO]]/Data[[#This Row],[NUMĂRUL PERSOANELOR CARE AU PARTICIPAT LA VOT]]</f>
        <v>3.6366541830756445</v>
      </c>
      <c r="X1219" s="43">
        <v>4.8400999999999996</v>
      </c>
      <c r="Y1219" s="114" t="s">
        <v>2888</v>
      </c>
      <c r="Z1219" s="44">
        <v>11</v>
      </c>
      <c r="AA1219" s="115" t="s">
        <v>3108</v>
      </c>
      <c r="AB1219" s="44">
        <v>2</v>
      </c>
      <c r="AC1219" s="45"/>
    </row>
    <row r="1220" spans="1:29" ht="12" customHeight="1" x14ac:dyDescent="0.2">
      <c r="A1220" s="37">
        <v>1219</v>
      </c>
      <c r="B1220" s="38" t="s">
        <v>22</v>
      </c>
      <c r="C1220" s="39" t="s">
        <v>2017</v>
      </c>
      <c r="D1220" s="40">
        <v>44101</v>
      </c>
      <c r="E1220" s="38">
        <v>1</v>
      </c>
      <c r="F1220" s="38"/>
      <c r="G1220" s="38" t="s">
        <v>2</v>
      </c>
      <c r="H1220" s="38" t="s">
        <v>2</v>
      </c>
      <c r="I1220" s="47">
        <v>18659</v>
      </c>
      <c r="J1220" s="47">
        <v>8780</v>
      </c>
      <c r="K1220" s="41">
        <v>0</v>
      </c>
      <c r="L1220" s="41">
        <f>SUM(Data[[#This Row],[CHELTUIELI DE PERSONAL LEI]:[CHELTUIELI DE CAPITAL (ACTIVE NEFINANCIARE ) LEI]])</f>
        <v>27439</v>
      </c>
      <c r="M1220" s="41">
        <f>Data[[#This Row],[TOTAL CHELTUIELI LEI]]/Data[[#This Row],[CURS VALUTAR EURO BNR 22 07 2020]]</f>
        <v>5669.0977459143414</v>
      </c>
      <c r="N1220" s="54">
        <v>3302</v>
      </c>
      <c r="O1220" s="54"/>
      <c r="P1220" s="54">
        <v>2148</v>
      </c>
      <c r="Q1220" s="54"/>
      <c r="R1220" s="54">
        <f>Data[[#This Row],[PERSOANE ÎNSCRISE ÎN LISTELE ELECTORALE (TURUL 1)            ]]+Data[[#This Row],[PERSOANE ÎNSCRISE ÎN LISTELE ELECTORALE (TURUL AL 2-LEA)]]</f>
        <v>3302</v>
      </c>
      <c r="S1220" s="54">
        <f>Data[[#This Row],[PERSOANE CARE AU PARTICIPAT LA VOT (TURUL 1)]]+Data[[#This Row],[PERSOANE CARE AU PARTICIPAT LA VOT  (TURUL AL 2-LEA)]]</f>
        <v>2148</v>
      </c>
      <c r="T1220" s="41">
        <f>Data[[#This Row],[TOTAL CHELTUIELI LEI]]/Data[[#This Row],[NUMĂRUL PERSOANELOR ÎNSCRISE ÎN LISTELE ELECTORALE]]</f>
        <v>8.3098122350090851</v>
      </c>
      <c r="U1220" s="41">
        <f>Data[[#This Row],[TOTAL CHELTUIELI EURO]]/Data[[#This Row],[NUMĂRUL PERSOANELOR ÎNSCRISE ÎN LISTELE ELECTORALE]]</f>
        <v>1.7168678818638223</v>
      </c>
      <c r="V1220" s="41">
        <f>Data[[#This Row],[TOTAL CHELTUIELI LEI]]/Data[[#This Row],[NUMĂRUL PERSOANELOR CARE AU PARTICIPAT LA VOT]]</f>
        <v>12.774208566108008</v>
      </c>
      <c r="W1220" s="41">
        <f>Data[[#This Row],[TOTAL CHELTUIELI EURO]]/Data[[#This Row],[NUMĂRUL PERSOANELOR CARE AU PARTICIPAT LA VOT]]</f>
        <v>2.6392447606677569</v>
      </c>
      <c r="X1220" s="43">
        <v>4.8400999999999996</v>
      </c>
      <c r="Y1220" s="114" t="s">
        <v>2896</v>
      </c>
      <c r="Z1220" s="44">
        <v>8</v>
      </c>
      <c r="AA1220" s="115" t="s">
        <v>3107</v>
      </c>
      <c r="AB1220" s="44">
        <v>1</v>
      </c>
      <c r="AC1220" s="45"/>
    </row>
    <row r="1221" spans="1:29" ht="12" customHeight="1" x14ac:dyDescent="0.2">
      <c r="A1221" s="37">
        <v>1220</v>
      </c>
      <c r="B1221" s="38" t="s">
        <v>22</v>
      </c>
      <c r="C1221" s="39" t="s">
        <v>834</v>
      </c>
      <c r="D1221" s="40">
        <v>44101</v>
      </c>
      <c r="E1221" s="38">
        <v>1</v>
      </c>
      <c r="F1221" s="38"/>
      <c r="G1221" s="38" t="s">
        <v>2</v>
      </c>
      <c r="H1221" s="38" t="s">
        <v>2</v>
      </c>
      <c r="I1221" s="47">
        <v>0</v>
      </c>
      <c r="J1221" s="47">
        <v>7809</v>
      </c>
      <c r="K1221" s="41">
        <v>0</v>
      </c>
      <c r="L1221" s="41">
        <f>SUM(Data[[#This Row],[CHELTUIELI DE PERSONAL LEI]:[CHELTUIELI DE CAPITAL (ACTIVE NEFINANCIARE ) LEI]])</f>
        <v>7809</v>
      </c>
      <c r="M1221" s="41">
        <f>Data[[#This Row],[TOTAL CHELTUIELI LEI]]/Data[[#This Row],[CURS VALUTAR EURO BNR 22 07 2020]]</f>
        <v>1613.3964174293922</v>
      </c>
      <c r="N1221" s="54">
        <v>3524</v>
      </c>
      <c r="O1221" s="54"/>
      <c r="P1221" s="54">
        <v>2182</v>
      </c>
      <c r="Q1221" s="54"/>
      <c r="R1221" s="54">
        <f>Data[[#This Row],[PERSOANE ÎNSCRISE ÎN LISTELE ELECTORALE (TURUL 1)            ]]+Data[[#This Row],[PERSOANE ÎNSCRISE ÎN LISTELE ELECTORALE (TURUL AL 2-LEA)]]</f>
        <v>3524</v>
      </c>
      <c r="S1221" s="54">
        <f>Data[[#This Row],[PERSOANE CARE AU PARTICIPAT LA VOT (TURUL 1)]]+Data[[#This Row],[PERSOANE CARE AU PARTICIPAT LA VOT  (TURUL AL 2-LEA)]]</f>
        <v>2182</v>
      </c>
      <c r="T1221" s="41">
        <f>Data[[#This Row],[TOTAL CHELTUIELI LEI]]/Data[[#This Row],[NUMĂRUL PERSOANELOR ÎNSCRISE ÎN LISTELE ELECTORALE]]</f>
        <v>2.2159477866061295</v>
      </c>
      <c r="U1221" s="41">
        <f>Data[[#This Row],[TOTAL CHELTUIELI EURO]]/Data[[#This Row],[NUMĂRUL PERSOANELOR ÎNSCRISE ÎN LISTELE ELECTORALE]]</f>
        <v>0.45783099246009995</v>
      </c>
      <c r="V1221" s="41">
        <f>Data[[#This Row],[TOTAL CHELTUIELI LEI]]/Data[[#This Row],[NUMĂRUL PERSOANELOR CARE AU PARTICIPAT LA VOT]]</f>
        <v>3.5788267644362968</v>
      </c>
      <c r="W1221" s="41">
        <f>Data[[#This Row],[TOTAL CHELTUIELI EURO]]/Data[[#This Row],[NUMĂRUL PERSOANELOR CARE AU PARTICIPAT LA VOT]]</f>
        <v>0.73941174034344281</v>
      </c>
      <c r="X1221" s="43">
        <v>4.8400999999999996</v>
      </c>
      <c r="Y1221" s="114" t="s">
        <v>2891</v>
      </c>
      <c r="Z1221" s="44">
        <v>2</v>
      </c>
      <c r="AA1221" s="115" t="s">
        <v>3105</v>
      </c>
      <c r="AB1221" s="44">
        <v>0</v>
      </c>
      <c r="AC1221" s="45"/>
    </row>
    <row r="1222" spans="1:29" ht="12" customHeight="1" x14ac:dyDescent="0.2">
      <c r="A1222" s="37">
        <v>1221</v>
      </c>
      <c r="B1222" s="38" t="s">
        <v>22</v>
      </c>
      <c r="C1222" s="39" t="s">
        <v>2018</v>
      </c>
      <c r="D1222" s="40">
        <v>44101</v>
      </c>
      <c r="E1222" s="38">
        <v>1</v>
      </c>
      <c r="F1222" s="38"/>
      <c r="G1222" s="38" t="s">
        <v>2</v>
      </c>
      <c r="H1222" s="38" t="s">
        <v>2</v>
      </c>
      <c r="I1222" s="47">
        <v>4000</v>
      </c>
      <c r="J1222" s="47">
        <v>18888.8</v>
      </c>
      <c r="K1222" s="41">
        <v>0</v>
      </c>
      <c r="L1222" s="41">
        <f>SUM(Data[[#This Row],[CHELTUIELI DE PERSONAL LEI]:[CHELTUIELI DE CAPITAL (ACTIVE NEFINANCIARE ) LEI]])</f>
        <v>22888.799999999999</v>
      </c>
      <c r="M1222" s="41">
        <f>Data[[#This Row],[TOTAL CHELTUIELI LEI]]/Data[[#This Row],[CURS VALUTAR EURO BNR 22 07 2020]]</f>
        <v>4728.9932026197812</v>
      </c>
      <c r="N1222" s="54">
        <v>1117</v>
      </c>
      <c r="O1222" s="54"/>
      <c r="P1222" s="54">
        <v>697</v>
      </c>
      <c r="Q1222" s="54"/>
      <c r="R1222" s="54">
        <f>Data[[#This Row],[PERSOANE ÎNSCRISE ÎN LISTELE ELECTORALE (TURUL 1)            ]]+Data[[#This Row],[PERSOANE ÎNSCRISE ÎN LISTELE ELECTORALE (TURUL AL 2-LEA)]]</f>
        <v>1117</v>
      </c>
      <c r="S1222" s="54">
        <f>Data[[#This Row],[PERSOANE CARE AU PARTICIPAT LA VOT (TURUL 1)]]+Data[[#This Row],[PERSOANE CARE AU PARTICIPAT LA VOT  (TURUL AL 2-LEA)]]</f>
        <v>697</v>
      </c>
      <c r="T1222" s="41">
        <f>Data[[#This Row],[TOTAL CHELTUIELI LEI]]/Data[[#This Row],[NUMĂRUL PERSOANELOR ÎNSCRISE ÎN LISTELE ELECTORALE]]</f>
        <v>20.491316025067142</v>
      </c>
      <c r="U1222" s="41">
        <f>Data[[#This Row],[TOTAL CHELTUIELI EURO]]/Data[[#This Row],[NUMĂRUL PERSOANELOR ÎNSCRISE ÎN LISTELE ELECTORALE]]</f>
        <v>4.2336555081645306</v>
      </c>
      <c r="V1222" s="41">
        <f>Data[[#This Row],[TOTAL CHELTUIELI LEI]]/Data[[#This Row],[NUMĂRUL PERSOANELOR CARE AU PARTICIPAT LA VOT]]</f>
        <v>32.8390243902439</v>
      </c>
      <c r="W1222" s="41">
        <f>Data[[#This Row],[TOTAL CHELTUIELI EURO]]/Data[[#This Row],[NUMĂRUL PERSOANELOR CARE AU PARTICIPAT LA VOT]]</f>
        <v>6.7847822132278068</v>
      </c>
      <c r="X1222" s="43">
        <v>4.8400999999999996</v>
      </c>
      <c r="Y1222" s="114" t="s">
        <v>2911</v>
      </c>
      <c r="Z1222" s="44">
        <v>20</v>
      </c>
      <c r="AA1222" s="115" t="s">
        <v>3110</v>
      </c>
      <c r="AB1222" s="44">
        <v>4</v>
      </c>
      <c r="AC1222" s="45"/>
    </row>
    <row r="1223" spans="1:29" ht="12" customHeight="1" x14ac:dyDescent="0.2">
      <c r="A1223" s="37">
        <v>1222</v>
      </c>
      <c r="B1223" s="38" t="s">
        <v>22</v>
      </c>
      <c r="C1223" s="39" t="s">
        <v>1785</v>
      </c>
      <c r="D1223" s="40">
        <v>44101</v>
      </c>
      <c r="E1223" s="38">
        <v>1</v>
      </c>
      <c r="F1223" s="38"/>
      <c r="G1223" s="38" t="s">
        <v>2</v>
      </c>
      <c r="H1223" s="38" t="s">
        <v>2</v>
      </c>
      <c r="I1223" s="47">
        <v>0</v>
      </c>
      <c r="J1223" s="47">
        <v>7300</v>
      </c>
      <c r="K1223" s="41">
        <v>0</v>
      </c>
      <c r="L1223" s="41">
        <f>SUM(Data[[#This Row],[CHELTUIELI DE PERSONAL LEI]:[CHELTUIELI DE CAPITAL (ACTIVE NEFINANCIARE ) LEI]])</f>
        <v>7300</v>
      </c>
      <c r="M1223" s="41">
        <f>Data[[#This Row],[TOTAL CHELTUIELI LEI]]/Data[[#This Row],[CURS VALUTAR EURO BNR 22 07 2020]]</f>
        <v>1508.2333009648562</v>
      </c>
      <c r="N1223" s="54">
        <v>4839</v>
      </c>
      <c r="O1223" s="54"/>
      <c r="P1223" s="54">
        <v>3091</v>
      </c>
      <c r="Q1223" s="54"/>
      <c r="R1223" s="54">
        <f>Data[[#This Row],[PERSOANE ÎNSCRISE ÎN LISTELE ELECTORALE (TURUL 1)            ]]+Data[[#This Row],[PERSOANE ÎNSCRISE ÎN LISTELE ELECTORALE (TURUL AL 2-LEA)]]</f>
        <v>4839</v>
      </c>
      <c r="S1223" s="54">
        <f>Data[[#This Row],[PERSOANE CARE AU PARTICIPAT LA VOT (TURUL 1)]]+Data[[#This Row],[PERSOANE CARE AU PARTICIPAT LA VOT  (TURUL AL 2-LEA)]]</f>
        <v>3091</v>
      </c>
      <c r="T1223" s="41">
        <f>Data[[#This Row],[TOTAL CHELTUIELI LEI]]/Data[[#This Row],[NUMĂRUL PERSOANELOR ÎNSCRISE ÎN LISTELE ELECTORALE]]</f>
        <v>1.5085761520975409</v>
      </c>
      <c r="U1223" s="41">
        <f>Data[[#This Row],[TOTAL CHELTUIELI EURO]]/Data[[#This Row],[NUMĂRUL PERSOANELOR ÎNSCRISE ÎN LISTELE ELECTORALE]]</f>
        <v>0.31168284789519657</v>
      </c>
      <c r="V1223" s="41">
        <f>Data[[#This Row],[TOTAL CHELTUIELI LEI]]/Data[[#This Row],[NUMĂRUL PERSOANELOR CARE AU PARTICIPAT LA VOT]]</f>
        <v>2.3616952442575219</v>
      </c>
      <c r="W1223" s="41">
        <f>Data[[#This Row],[TOTAL CHELTUIELI EURO]]/Data[[#This Row],[NUMĂRUL PERSOANELOR CARE AU PARTICIPAT LA VOT]]</f>
        <v>0.48794348138623622</v>
      </c>
      <c r="X1223" s="43">
        <v>4.8400999999999996</v>
      </c>
      <c r="Y1223" s="114" t="s">
        <v>2894</v>
      </c>
      <c r="Z1223" s="44">
        <v>1</v>
      </c>
      <c r="AA1223" s="115" t="s">
        <v>3105</v>
      </c>
      <c r="AB1223" s="44">
        <v>0</v>
      </c>
      <c r="AC1223" s="45"/>
    </row>
    <row r="1224" spans="1:29" ht="12" customHeight="1" x14ac:dyDescent="0.2">
      <c r="A1224" s="37">
        <v>1223</v>
      </c>
      <c r="B1224" s="38" t="s">
        <v>22</v>
      </c>
      <c r="C1224" s="39" t="s">
        <v>2019</v>
      </c>
      <c r="D1224" s="40">
        <v>44101</v>
      </c>
      <c r="E1224" s="38">
        <v>1</v>
      </c>
      <c r="F1224" s="38"/>
      <c r="G1224" s="38" t="s">
        <v>2</v>
      </c>
      <c r="H1224" s="38" t="s">
        <v>2</v>
      </c>
      <c r="I1224" s="47">
        <v>1200</v>
      </c>
      <c r="J1224" s="47">
        <v>10775</v>
      </c>
      <c r="K1224" s="41">
        <v>0</v>
      </c>
      <c r="L1224" s="41">
        <f>SUM(Data[[#This Row],[CHELTUIELI DE PERSONAL LEI]:[CHELTUIELI DE CAPITAL (ACTIVE NEFINANCIARE ) LEI]])</f>
        <v>11975</v>
      </c>
      <c r="M1224" s="41">
        <f>Data[[#This Row],[TOTAL CHELTUIELI LEI]]/Data[[#This Row],[CURS VALUTAR EURO BNR 22 07 2020]]</f>
        <v>2474.1224354868705</v>
      </c>
      <c r="N1224" s="54">
        <v>2980</v>
      </c>
      <c r="O1224" s="54"/>
      <c r="P1224" s="54">
        <v>1988</v>
      </c>
      <c r="Q1224" s="54"/>
      <c r="R1224" s="54">
        <f>Data[[#This Row],[PERSOANE ÎNSCRISE ÎN LISTELE ELECTORALE (TURUL 1)            ]]+Data[[#This Row],[PERSOANE ÎNSCRISE ÎN LISTELE ELECTORALE (TURUL AL 2-LEA)]]</f>
        <v>2980</v>
      </c>
      <c r="S1224" s="54">
        <f>Data[[#This Row],[PERSOANE CARE AU PARTICIPAT LA VOT (TURUL 1)]]+Data[[#This Row],[PERSOANE CARE AU PARTICIPAT LA VOT  (TURUL AL 2-LEA)]]</f>
        <v>1988</v>
      </c>
      <c r="T1224" s="41">
        <f>Data[[#This Row],[TOTAL CHELTUIELI LEI]]/Data[[#This Row],[NUMĂRUL PERSOANELOR ÎNSCRISE ÎN LISTELE ELECTORALE]]</f>
        <v>4.0184563758389258</v>
      </c>
      <c r="U1224" s="41">
        <f>Data[[#This Row],[TOTAL CHELTUIELI EURO]]/Data[[#This Row],[NUMĂRUL PERSOANELOR ÎNSCRISE ÎN LISTELE ELECTORALE]]</f>
        <v>0.83024242801572834</v>
      </c>
      <c r="V1224" s="41">
        <f>Data[[#This Row],[TOTAL CHELTUIELI LEI]]/Data[[#This Row],[NUMĂRUL PERSOANELOR CARE AU PARTICIPAT LA VOT]]</f>
        <v>6.0236418511066399</v>
      </c>
      <c r="W1224" s="41">
        <f>Data[[#This Row],[TOTAL CHELTUIELI EURO]]/Data[[#This Row],[NUMĂRUL PERSOANELOR CARE AU PARTICIPAT LA VOT]]</f>
        <v>1.2445283880718665</v>
      </c>
      <c r="X1224" s="43">
        <v>4.8400999999999996</v>
      </c>
      <c r="Y1224" s="114" t="s">
        <v>2895</v>
      </c>
      <c r="Z1224" s="44">
        <v>4</v>
      </c>
      <c r="AA1224" s="115" t="s">
        <v>3105</v>
      </c>
      <c r="AB1224" s="44">
        <v>0</v>
      </c>
      <c r="AC1224" s="45"/>
    </row>
    <row r="1225" spans="1:29" ht="12" customHeight="1" x14ac:dyDescent="0.2">
      <c r="A1225" s="37">
        <v>1224</v>
      </c>
      <c r="B1225" s="38" t="s">
        <v>22</v>
      </c>
      <c r="C1225" s="39" t="s">
        <v>2020</v>
      </c>
      <c r="D1225" s="40">
        <v>44101</v>
      </c>
      <c r="E1225" s="38">
        <v>1</v>
      </c>
      <c r="F1225" s="38"/>
      <c r="G1225" s="38" t="s">
        <v>2</v>
      </c>
      <c r="H1225" s="38" t="s">
        <v>2</v>
      </c>
      <c r="I1225" s="47">
        <v>0</v>
      </c>
      <c r="J1225" s="47">
        <v>4793</v>
      </c>
      <c r="K1225" s="41">
        <v>0</v>
      </c>
      <c r="L1225" s="41">
        <f>SUM(Data[[#This Row],[CHELTUIELI DE PERSONAL LEI]:[CHELTUIELI DE CAPITAL (ACTIVE NEFINANCIARE ) LEI]])</f>
        <v>4793</v>
      </c>
      <c r="M1225" s="41">
        <f>Data[[#This Row],[TOTAL CHELTUIELI LEI]]/Data[[#This Row],[CURS VALUTAR EURO BNR 22 07 2020]]</f>
        <v>990.26879609925425</v>
      </c>
      <c r="N1225" s="54">
        <v>1920</v>
      </c>
      <c r="O1225" s="54"/>
      <c r="P1225" s="54">
        <v>1254</v>
      </c>
      <c r="Q1225" s="54"/>
      <c r="R1225" s="54">
        <f>Data[[#This Row],[PERSOANE ÎNSCRISE ÎN LISTELE ELECTORALE (TURUL 1)            ]]+Data[[#This Row],[PERSOANE ÎNSCRISE ÎN LISTELE ELECTORALE (TURUL AL 2-LEA)]]</f>
        <v>1920</v>
      </c>
      <c r="S1225" s="54">
        <f>Data[[#This Row],[PERSOANE CARE AU PARTICIPAT LA VOT (TURUL 1)]]+Data[[#This Row],[PERSOANE CARE AU PARTICIPAT LA VOT  (TURUL AL 2-LEA)]]</f>
        <v>1254</v>
      </c>
      <c r="T1225" s="41">
        <f>Data[[#This Row],[TOTAL CHELTUIELI LEI]]/Data[[#This Row],[NUMĂRUL PERSOANELOR ÎNSCRISE ÎN LISTELE ELECTORALE]]</f>
        <v>2.4963541666666669</v>
      </c>
      <c r="U1225" s="41">
        <f>Data[[#This Row],[TOTAL CHELTUIELI EURO]]/Data[[#This Row],[NUMĂRUL PERSOANELOR ÎNSCRISE ÎN LISTELE ELECTORALE]]</f>
        <v>0.51576499796836162</v>
      </c>
      <c r="V1225" s="41">
        <f>Data[[#This Row],[TOTAL CHELTUIELI LEI]]/Data[[#This Row],[NUMĂRUL PERSOANELOR CARE AU PARTICIPAT LA VOT]]</f>
        <v>3.8221690590111641</v>
      </c>
      <c r="W1225" s="41">
        <f>Data[[#This Row],[TOTAL CHELTUIELI EURO]]/Data[[#This Row],[NUMĂRUL PERSOANELOR CARE AU PARTICIPAT LA VOT]]</f>
        <v>0.78968803516686936</v>
      </c>
      <c r="X1225" s="43">
        <v>4.8400999999999996</v>
      </c>
      <c r="Y1225" s="114" t="s">
        <v>2891</v>
      </c>
      <c r="Z1225" s="44">
        <v>2</v>
      </c>
      <c r="AA1225" s="115" t="s">
        <v>3105</v>
      </c>
      <c r="AB1225" s="44">
        <v>0</v>
      </c>
      <c r="AC1225" s="45"/>
    </row>
    <row r="1226" spans="1:29" ht="12" customHeight="1" x14ac:dyDescent="0.2">
      <c r="A1226" s="37">
        <v>1225</v>
      </c>
      <c r="B1226" s="38" t="s">
        <v>22</v>
      </c>
      <c r="C1226" s="39" t="s">
        <v>2021</v>
      </c>
      <c r="D1226" s="40">
        <v>44101</v>
      </c>
      <c r="E1226" s="38">
        <v>1</v>
      </c>
      <c r="F1226" s="38"/>
      <c r="G1226" s="38" t="s">
        <v>2</v>
      </c>
      <c r="H1226" s="38" t="s">
        <v>2</v>
      </c>
      <c r="I1226" s="47">
        <v>1800</v>
      </c>
      <c r="J1226" s="47">
        <v>4121.7299999999996</v>
      </c>
      <c r="K1226" s="41">
        <v>0</v>
      </c>
      <c r="L1226" s="41">
        <f>SUM(Data[[#This Row],[CHELTUIELI DE PERSONAL LEI]:[CHELTUIELI DE CAPITAL (ACTIVE NEFINANCIARE ) LEI]])</f>
        <v>5921.73</v>
      </c>
      <c r="M1226" s="41">
        <f>Data[[#This Row],[TOTAL CHELTUIELI LEI]]/Data[[#This Row],[CURS VALUTAR EURO BNR 22 07 2020]]</f>
        <v>1223.4726555236462</v>
      </c>
      <c r="N1226" s="54">
        <v>2481</v>
      </c>
      <c r="O1226" s="54"/>
      <c r="P1226" s="54">
        <v>1688</v>
      </c>
      <c r="Q1226" s="54"/>
      <c r="R1226" s="54">
        <f>Data[[#This Row],[PERSOANE ÎNSCRISE ÎN LISTELE ELECTORALE (TURUL 1)            ]]+Data[[#This Row],[PERSOANE ÎNSCRISE ÎN LISTELE ELECTORALE (TURUL AL 2-LEA)]]</f>
        <v>2481</v>
      </c>
      <c r="S1226" s="54">
        <f>Data[[#This Row],[PERSOANE CARE AU PARTICIPAT LA VOT (TURUL 1)]]+Data[[#This Row],[PERSOANE CARE AU PARTICIPAT LA VOT  (TURUL AL 2-LEA)]]</f>
        <v>1688</v>
      </c>
      <c r="T1226" s="41">
        <f>Data[[#This Row],[TOTAL CHELTUIELI LEI]]/Data[[#This Row],[NUMĂRUL PERSOANELOR ÎNSCRISE ÎN LISTELE ELECTORALE]]</f>
        <v>2.38683192261185</v>
      </c>
      <c r="U1226" s="41">
        <f>Data[[#This Row],[TOTAL CHELTUIELI EURO]]/Data[[#This Row],[NUMĂRUL PERSOANELOR ÎNSCRISE ÎN LISTELE ELECTORALE]]</f>
        <v>0.49313690266974858</v>
      </c>
      <c r="V1226" s="41">
        <f>Data[[#This Row],[TOTAL CHELTUIELI LEI]]/Data[[#This Row],[NUMĂRUL PERSOANELOR CARE AU PARTICIPAT LA VOT]]</f>
        <v>3.5081338862559237</v>
      </c>
      <c r="W1226" s="41">
        <f>Data[[#This Row],[TOTAL CHELTUIELI EURO]]/Data[[#This Row],[NUMĂRUL PERSOANELOR CARE AU PARTICIPAT LA VOT]]</f>
        <v>0.72480607554718379</v>
      </c>
      <c r="X1226" s="43">
        <v>4.8400999999999996</v>
      </c>
      <c r="Y1226" s="114" t="s">
        <v>2891</v>
      </c>
      <c r="Z1226" s="44">
        <v>2</v>
      </c>
      <c r="AA1226" s="115" t="s">
        <v>3105</v>
      </c>
      <c r="AB1226" s="44">
        <v>0</v>
      </c>
      <c r="AC1226" s="45"/>
    </row>
    <row r="1227" spans="1:29" ht="12" customHeight="1" x14ac:dyDescent="0.2">
      <c r="A1227" s="37">
        <v>1226</v>
      </c>
      <c r="B1227" s="38" t="s">
        <v>22</v>
      </c>
      <c r="C1227" s="39" t="s">
        <v>2022</v>
      </c>
      <c r="D1227" s="40">
        <v>44101</v>
      </c>
      <c r="E1227" s="38">
        <v>1</v>
      </c>
      <c r="F1227" s="38"/>
      <c r="G1227" s="38" t="s">
        <v>2</v>
      </c>
      <c r="H1227" s="38" t="s">
        <v>2</v>
      </c>
      <c r="I1227" s="47">
        <v>4600</v>
      </c>
      <c r="J1227" s="47">
        <v>0</v>
      </c>
      <c r="K1227" s="41">
        <v>0</v>
      </c>
      <c r="L1227" s="41">
        <f>SUM(Data[[#This Row],[CHELTUIELI DE PERSONAL LEI]:[CHELTUIELI DE CAPITAL (ACTIVE NEFINANCIARE ) LEI]])</f>
        <v>4600</v>
      </c>
      <c r="M1227" s="41">
        <f>Data[[#This Row],[TOTAL CHELTUIELI LEI]]/Data[[#This Row],[CURS VALUTAR EURO BNR 22 07 2020]]</f>
        <v>950.39358690936149</v>
      </c>
      <c r="N1227" s="54">
        <v>1065</v>
      </c>
      <c r="O1227" s="54"/>
      <c r="P1227" s="54">
        <v>844</v>
      </c>
      <c r="Q1227" s="54"/>
      <c r="R1227" s="54">
        <f>Data[[#This Row],[PERSOANE ÎNSCRISE ÎN LISTELE ELECTORALE (TURUL 1)            ]]+Data[[#This Row],[PERSOANE ÎNSCRISE ÎN LISTELE ELECTORALE (TURUL AL 2-LEA)]]</f>
        <v>1065</v>
      </c>
      <c r="S1227" s="54">
        <f>Data[[#This Row],[PERSOANE CARE AU PARTICIPAT LA VOT (TURUL 1)]]+Data[[#This Row],[PERSOANE CARE AU PARTICIPAT LA VOT  (TURUL AL 2-LEA)]]</f>
        <v>844</v>
      </c>
      <c r="T1227" s="41">
        <f>Data[[#This Row],[TOTAL CHELTUIELI LEI]]/Data[[#This Row],[NUMĂRUL PERSOANELOR ÎNSCRISE ÎN LISTELE ELECTORALE]]</f>
        <v>4.31924882629108</v>
      </c>
      <c r="U1227" s="41">
        <f>Data[[#This Row],[TOTAL CHELTUIELI EURO]]/Data[[#This Row],[NUMĂRUL PERSOANELOR ÎNSCRISE ÎN LISTELE ELECTORALE]]</f>
        <v>0.89238834451583238</v>
      </c>
      <c r="V1227" s="41">
        <f>Data[[#This Row],[TOTAL CHELTUIELI LEI]]/Data[[#This Row],[NUMĂRUL PERSOANELOR CARE AU PARTICIPAT LA VOT]]</f>
        <v>5.4502369668246446</v>
      </c>
      <c r="W1227" s="41">
        <f>Data[[#This Row],[TOTAL CHELTUIELI EURO]]/Data[[#This Row],[NUMĂRUL PERSOANELOR CARE AU PARTICIPAT LA VOT]]</f>
        <v>1.1260587522622767</v>
      </c>
      <c r="X1227" s="43">
        <v>4.8400999999999996</v>
      </c>
      <c r="Y1227" s="114" t="s">
        <v>2895</v>
      </c>
      <c r="Z1227" s="44">
        <v>4</v>
      </c>
      <c r="AA1227" s="115" t="s">
        <v>3105</v>
      </c>
      <c r="AB1227" s="44">
        <v>0</v>
      </c>
      <c r="AC1227" s="45"/>
    </row>
    <row r="1228" spans="1:29" ht="12" customHeight="1" x14ac:dyDescent="0.2">
      <c r="A1228" s="37">
        <v>1227</v>
      </c>
      <c r="B1228" s="38" t="s">
        <v>22</v>
      </c>
      <c r="C1228" s="39" t="s">
        <v>2023</v>
      </c>
      <c r="D1228" s="40">
        <v>44101</v>
      </c>
      <c r="E1228" s="38">
        <v>1</v>
      </c>
      <c r="F1228" s="38"/>
      <c r="G1228" s="38" t="s">
        <v>2</v>
      </c>
      <c r="H1228" s="38" t="s">
        <v>2</v>
      </c>
      <c r="I1228" s="47">
        <v>7265.3</v>
      </c>
      <c r="J1228" s="47">
        <v>6663.17</v>
      </c>
      <c r="K1228" s="41">
        <v>0</v>
      </c>
      <c r="L1228" s="41">
        <f>SUM(Data[[#This Row],[CHELTUIELI DE PERSONAL LEI]:[CHELTUIELI DE CAPITAL (ACTIVE NEFINANCIARE ) LEI]])</f>
        <v>13928.470000000001</v>
      </c>
      <c r="M1228" s="41">
        <f>Data[[#This Row],[TOTAL CHELTUIELI LEI]]/Data[[#This Row],[CURS VALUTAR EURO BNR 22 07 2020]]</f>
        <v>2877.723600752051</v>
      </c>
      <c r="N1228" s="54">
        <v>1819</v>
      </c>
      <c r="O1228" s="54"/>
      <c r="P1228" s="54">
        <v>1267</v>
      </c>
      <c r="Q1228" s="54"/>
      <c r="R1228" s="54">
        <f>Data[[#This Row],[PERSOANE ÎNSCRISE ÎN LISTELE ELECTORALE (TURUL 1)            ]]+Data[[#This Row],[PERSOANE ÎNSCRISE ÎN LISTELE ELECTORALE (TURUL AL 2-LEA)]]</f>
        <v>1819</v>
      </c>
      <c r="S1228" s="54">
        <f>Data[[#This Row],[PERSOANE CARE AU PARTICIPAT LA VOT (TURUL 1)]]+Data[[#This Row],[PERSOANE CARE AU PARTICIPAT LA VOT  (TURUL AL 2-LEA)]]</f>
        <v>1267</v>
      </c>
      <c r="T1228" s="41">
        <f>Data[[#This Row],[TOTAL CHELTUIELI LEI]]/Data[[#This Row],[NUMĂRUL PERSOANELOR ÎNSCRISE ÎN LISTELE ELECTORALE]]</f>
        <v>7.6572127542605832</v>
      </c>
      <c r="U1228" s="41">
        <f>Data[[#This Row],[TOTAL CHELTUIELI EURO]]/Data[[#This Row],[NUMĂRUL PERSOANELOR ÎNSCRISE ÎN LISTELE ELECTORALE]]</f>
        <v>1.5820360641847449</v>
      </c>
      <c r="V1228" s="41">
        <f>Data[[#This Row],[TOTAL CHELTUIELI LEI]]/Data[[#This Row],[NUMĂRUL PERSOANELOR CARE AU PARTICIPAT LA VOT]]</f>
        <v>10.993267561168114</v>
      </c>
      <c r="W1228" s="41">
        <f>Data[[#This Row],[TOTAL CHELTUIELI EURO]]/Data[[#This Row],[NUMĂRUL PERSOANELOR CARE AU PARTICIPAT LA VOT]]</f>
        <v>2.2712893455028027</v>
      </c>
      <c r="X1228" s="43">
        <v>4.8400999999999996</v>
      </c>
      <c r="Y1228" s="114" t="s">
        <v>2886</v>
      </c>
      <c r="Z1228" s="44">
        <v>7</v>
      </c>
      <c r="AA1228" s="115" t="s">
        <v>3107</v>
      </c>
      <c r="AB1228" s="44">
        <v>1</v>
      </c>
      <c r="AC1228" s="45"/>
    </row>
    <row r="1229" spans="1:29" ht="12" customHeight="1" x14ac:dyDescent="0.2">
      <c r="A1229" s="37">
        <v>1228</v>
      </c>
      <c r="B1229" s="38" t="s">
        <v>22</v>
      </c>
      <c r="C1229" s="39" t="s">
        <v>2024</v>
      </c>
      <c r="D1229" s="40">
        <v>44101</v>
      </c>
      <c r="E1229" s="38">
        <v>1</v>
      </c>
      <c r="F1229" s="38"/>
      <c r="G1229" s="38" t="s">
        <v>2</v>
      </c>
      <c r="H1229" s="38" t="s">
        <v>2</v>
      </c>
      <c r="I1229" s="47">
        <v>3100</v>
      </c>
      <c r="J1229" s="47">
        <v>6902.49</v>
      </c>
      <c r="K1229" s="41">
        <v>0</v>
      </c>
      <c r="L1229" s="41">
        <f>SUM(Data[[#This Row],[CHELTUIELI DE PERSONAL LEI]:[CHELTUIELI DE CAPITAL (ACTIVE NEFINANCIARE ) LEI]])</f>
        <v>10002.49</v>
      </c>
      <c r="M1229" s="41">
        <f>Data[[#This Row],[TOTAL CHELTUIELI LEI]]/Data[[#This Row],[CURS VALUTAR EURO BNR 22 07 2020]]</f>
        <v>2066.5874672010909</v>
      </c>
      <c r="N1229" s="54">
        <v>2543</v>
      </c>
      <c r="O1229" s="54"/>
      <c r="P1229" s="54">
        <v>1901</v>
      </c>
      <c r="Q1229" s="54"/>
      <c r="R1229" s="54">
        <f>Data[[#This Row],[PERSOANE ÎNSCRISE ÎN LISTELE ELECTORALE (TURUL 1)            ]]+Data[[#This Row],[PERSOANE ÎNSCRISE ÎN LISTELE ELECTORALE (TURUL AL 2-LEA)]]</f>
        <v>2543</v>
      </c>
      <c r="S1229" s="54">
        <f>Data[[#This Row],[PERSOANE CARE AU PARTICIPAT LA VOT (TURUL 1)]]+Data[[#This Row],[PERSOANE CARE AU PARTICIPAT LA VOT  (TURUL AL 2-LEA)]]</f>
        <v>1901</v>
      </c>
      <c r="T1229" s="41">
        <f>Data[[#This Row],[TOTAL CHELTUIELI LEI]]/Data[[#This Row],[NUMĂRUL PERSOANELOR ÎNSCRISE ÎN LISTELE ELECTORALE]]</f>
        <v>3.9333425088478173</v>
      </c>
      <c r="U1229" s="41">
        <f>Data[[#This Row],[TOTAL CHELTUIELI EURO]]/Data[[#This Row],[NUMĂRUL PERSOANELOR ÎNSCRISE ÎN LISTELE ELECTORALE]]</f>
        <v>0.81265728163629214</v>
      </c>
      <c r="V1229" s="41">
        <f>Data[[#This Row],[TOTAL CHELTUIELI LEI]]/Data[[#This Row],[NUMĂRUL PERSOANELOR CARE AU PARTICIPAT LA VOT]]</f>
        <v>5.2616991057338245</v>
      </c>
      <c r="W1229" s="41">
        <f>Data[[#This Row],[TOTAL CHELTUIELI EURO]]/Data[[#This Row],[NUMĂRUL PERSOANELOR CARE AU PARTICIPAT LA VOT]]</f>
        <v>1.0871054535513367</v>
      </c>
      <c r="X1229" s="43">
        <v>4.8400999999999996</v>
      </c>
      <c r="Y1229" s="114" t="s">
        <v>2884</v>
      </c>
      <c r="Z1229" s="44">
        <v>3</v>
      </c>
      <c r="AA1229" s="115" t="s">
        <v>3105</v>
      </c>
      <c r="AB1229" s="44">
        <v>0</v>
      </c>
      <c r="AC1229" s="45"/>
    </row>
    <row r="1230" spans="1:29" ht="12" customHeight="1" x14ac:dyDescent="0.2">
      <c r="A1230" s="37">
        <v>1229</v>
      </c>
      <c r="B1230" s="38" t="s">
        <v>22</v>
      </c>
      <c r="C1230" s="39" t="s">
        <v>2025</v>
      </c>
      <c r="D1230" s="40">
        <v>44101</v>
      </c>
      <c r="E1230" s="38">
        <v>1</v>
      </c>
      <c r="F1230" s="38"/>
      <c r="G1230" s="38" t="s">
        <v>2</v>
      </c>
      <c r="H1230" s="38" t="s">
        <v>2</v>
      </c>
      <c r="I1230" s="47">
        <v>4500</v>
      </c>
      <c r="J1230" s="47">
        <v>129.5</v>
      </c>
      <c r="K1230" s="41">
        <v>0</v>
      </c>
      <c r="L1230" s="41">
        <f>SUM(Data[[#This Row],[CHELTUIELI DE PERSONAL LEI]:[CHELTUIELI DE CAPITAL (ACTIVE NEFINANCIARE ) LEI]])</f>
        <v>4629.5</v>
      </c>
      <c r="M1230" s="41">
        <f>Data[[#This Row],[TOTAL CHELTUIELI LEI]]/Data[[#This Row],[CURS VALUTAR EURO BNR 22 07 2020]]</f>
        <v>956.48850230367145</v>
      </c>
      <c r="N1230" s="54">
        <v>1392</v>
      </c>
      <c r="O1230" s="54"/>
      <c r="P1230" s="54">
        <v>808</v>
      </c>
      <c r="Q1230" s="54"/>
      <c r="R1230" s="54">
        <f>Data[[#This Row],[PERSOANE ÎNSCRISE ÎN LISTELE ELECTORALE (TURUL 1)            ]]+Data[[#This Row],[PERSOANE ÎNSCRISE ÎN LISTELE ELECTORALE (TURUL AL 2-LEA)]]</f>
        <v>1392</v>
      </c>
      <c r="S1230" s="54">
        <f>Data[[#This Row],[PERSOANE CARE AU PARTICIPAT LA VOT (TURUL 1)]]+Data[[#This Row],[PERSOANE CARE AU PARTICIPAT LA VOT  (TURUL AL 2-LEA)]]</f>
        <v>808</v>
      </c>
      <c r="T1230" s="41">
        <f>Data[[#This Row],[TOTAL CHELTUIELI LEI]]/Data[[#This Row],[NUMĂRUL PERSOANELOR ÎNSCRISE ÎN LISTELE ELECTORALE]]</f>
        <v>3.3257902298850577</v>
      </c>
      <c r="U1230" s="41">
        <f>Data[[#This Row],[TOTAL CHELTUIELI EURO]]/Data[[#This Row],[NUMĂRUL PERSOANELOR ÎNSCRISE ÎN LISTELE ELECTORALE]]</f>
        <v>0.6871325447583847</v>
      </c>
      <c r="V1230" s="41">
        <f>Data[[#This Row],[TOTAL CHELTUIELI LEI]]/Data[[#This Row],[NUMĂRUL PERSOANELOR CARE AU PARTICIPAT LA VOT]]</f>
        <v>5.7295792079207919</v>
      </c>
      <c r="W1230" s="41">
        <f>Data[[#This Row],[TOTAL CHELTUIELI EURO]]/Data[[#This Row],[NUMĂRUL PERSOANELOR CARE AU PARTICIPAT LA VOT]]</f>
        <v>1.1837728988906826</v>
      </c>
      <c r="X1230" s="43">
        <v>4.8400999999999996</v>
      </c>
      <c r="Y1230" s="114" t="s">
        <v>2884</v>
      </c>
      <c r="Z1230" s="44">
        <v>3</v>
      </c>
      <c r="AA1230" s="115" t="s">
        <v>3105</v>
      </c>
      <c r="AB1230" s="44">
        <v>0</v>
      </c>
      <c r="AC1230" s="45"/>
    </row>
    <row r="1231" spans="1:29" ht="12" customHeight="1" x14ac:dyDescent="0.2">
      <c r="A1231" s="37">
        <v>1230</v>
      </c>
      <c r="B1231" s="38" t="s">
        <v>22</v>
      </c>
      <c r="C1231" s="39" t="s">
        <v>2026</v>
      </c>
      <c r="D1231" s="40">
        <v>44101</v>
      </c>
      <c r="E1231" s="38">
        <v>1</v>
      </c>
      <c r="F1231" s="38"/>
      <c r="G1231" s="38" t="s">
        <v>2</v>
      </c>
      <c r="H1231" s="38" t="s">
        <v>2</v>
      </c>
      <c r="I1231" s="47">
        <v>2160</v>
      </c>
      <c r="J1231" s="47">
        <v>8398</v>
      </c>
      <c r="K1231" s="41">
        <v>0</v>
      </c>
      <c r="L1231" s="41">
        <f>SUM(Data[[#This Row],[CHELTUIELI DE PERSONAL LEI]:[CHELTUIELI DE CAPITAL (ACTIVE NEFINANCIARE ) LEI]])</f>
        <v>10558</v>
      </c>
      <c r="M1231" s="41">
        <f>Data[[#This Row],[TOTAL CHELTUIELI LEI]]/Data[[#This Row],[CURS VALUTAR EURO BNR 22 07 2020]]</f>
        <v>2181.3598892584864</v>
      </c>
      <c r="N1231" s="49">
        <v>3564</v>
      </c>
      <c r="O1231" s="54"/>
      <c r="P1231" s="54">
        <v>2448</v>
      </c>
      <c r="Q1231" s="54"/>
      <c r="R1231" s="54">
        <f>Data[[#This Row],[PERSOANE ÎNSCRISE ÎN LISTELE ELECTORALE (TURUL 1)            ]]+Data[[#This Row],[PERSOANE ÎNSCRISE ÎN LISTELE ELECTORALE (TURUL AL 2-LEA)]]</f>
        <v>3564</v>
      </c>
      <c r="S1231" s="54">
        <f>Data[[#This Row],[PERSOANE CARE AU PARTICIPAT LA VOT (TURUL 1)]]+Data[[#This Row],[PERSOANE CARE AU PARTICIPAT LA VOT  (TURUL AL 2-LEA)]]</f>
        <v>2448</v>
      </c>
      <c r="T1231" s="41">
        <f>Data[[#This Row],[TOTAL CHELTUIELI LEI]]/Data[[#This Row],[NUMĂRUL PERSOANELOR ÎNSCRISE ÎN LISTELE ELECTORALE]]</f>
        <v>2.9624017957351292</v>
      </c>
      <c r="U1231" s="41">
        <f>Data[[#This Row],[TOTAL CHELTUIELI EURO]]/Data[[#This Row],[NUMĂRUL PERSOANELOR ÎNSCRISE ÎN LISTELE ELECTORALE]]</f>
        <v>0.61205384098161797</v>
      </c>
      <c r="V1231" s="41">
        <f>Data[[#This Row],[TOTAL CHELTUIELI LEI]]/Data[[#This Row],[NUMĂRUL PERSOANELOR CARE AU PARTICIPAT LA VOT]]</f>
        <v>4.3129084967320264</v>
      </c>
      <c r="W1231" s="41">
        <f>Data[[#This Row],[TOTAL CHELTUIELI EURO]]/Data[[#This Row],[NUMĂRUL PERSOANELOR CARE AU PARTICIPAT LA VOT]]</f>
        <v>0.89107838613500268</v>
      </c>
      <c r="X1231" s="43">
        <v>4.8400999999999996</v>
      </c>
      <c r="Y1231" s="114" t="s">
        <v>2891</v>
      </c>
      <c r="Z1231" s="44">
        <v>2</v>
      </c>
      <c r="AA1231" s="115" t="s">
        <v>3105</v>
      </c>
      <c r="AB1231" s="44">
        <v>0</v>
      </c>
      <c r="AC1231" s="45"/>
    </row>
    <row r="1232" spans="1:29" ht="12" customHeight="1" x14ac:dyDescent="0.2">
      <c r="A1232" s="37">
        <v>1231</v>
      </c>
      <c r="B1232" s="38" t="s">
        <v>22</v>
      </c>
      <c r="C1232" s="39" t="s">
        <v>2027</v>
      </c>
      <c r="D1232" s="40">
        <v>44101</v>
      </c>
      <c r="E1232" s="38">
        <v>1</v>
      </c>
      <c r="F1232" s="38"/>
      <c r="G1232" s="38" t="s">
        <v>2</v>
      </c>
      <c r="H1232" s="38" t="s">
        <v>2</v>
      </c>
      <c r="I1232" s="47">
        <v>1080</v>
      </c>
      <c r="J1232" s="47">
        <v>34774</v>
      </c>
      <c r="K1232" s="41">
        <v>0</v>
      </c>
      <c r="L1232" s="41">
        <f>SUM(Data[[#This Row],[CHELTUIELI DE PERSONAL LEI]:[CHELTUIELI DE CAPITAL (ACTIVE NEFINANCIARE ) LEI]])</f>
        <v>35854</v>
      </c>
      <c r="M1232" s="41">
        <f>Data[[#This Row],[TOTAL CHELTUIELI LEI]]/Data[[#This Row],[CURS VALUTAR EURO BNR 22 07 2020]]</f>
        <v>7407.6981880539661</v>
      </c>
      <c r="N1232" s="49">
        <v>3202</v>
      </c>
      <c r="O1232" s="54"/>
      <c r="P1232" s="54">
        <v>1522</v>
      </c>
      <c r="Q1232" s="54"/>
      <c r="R1232" s="54">
        <f>Data[[#This Row],[PERSOANE ÎNSCRISE ÎN LISTELE ELECTORALE (TURUL 1)            ]]+Data[[#This Row],[PERSOANE ÎNSCRISE ÎN LISTELE ELECTORALE (TURUL AL 2-LEA)]]</f>
        <v>3202</v>
      </c>
      <c r="S1232" s="54">
        <f>Data[[#This Row],[PERSOANE CARE AU PARTICIPAT LA VOT (TURUL 1)]]+Data[[#This Row],[PERSOANE CARE AU PARTICIPAT LA VOT  (TURUL AL 2-LEA)]]</f>
        <v>1522</v>
      </c>
      <c r="T1232" s="41">
        <f>Data[[#This Row],[TOTAL CHELTUIELI LEI]]/Data[[#This Row],[NUMĂRUL PERSOANELOR ÎNSCRISE ÎN LISTELE ELECTORALE]]</f>
        <v>11.19737663960025</v>
      </c>
      <c r="U1232" s="41">
        <f>Data[[#This Row],[TOTAL CHELTUIELI EURO]]/Data[[#This Row],[NUMĂRUL PERSOANELOR ÎNSCRISE ÎN LISTELE ELECTORALE]]</f>
        <v>2.3134597714097334</v>
      </c>
      <c r="V1232" s="41">
        <f>Data[[#This Row],[TOTAL CHELTUIELI LEI]]/Data[[#This Row],[NUMĂRUL PERSOANELOR CARE AU PARTICIPAT LA VOT]]</f>
        <v>23.557161629434955</v>
      </c>
      <c r="W1232" s="41">
        <f>Data[[#This Row],[TOTAL CHELTUIELI EURO]]/Data[[#This Row],[NUMĂRUL PERSOANELOR CARE AU PARTICIPAT LA VOT]]</f>
        <v>4.8670815953048399</v>
      </c>
      <c r="X1232" s="43">
        <v>4.8400999999999996</v>
      </c>
      <c r="Y1232" s="114" t="s">
        <v>2888</v>
      </c>
      <c r="Z1232" s="44">
        <v>11</v>
      </c>
      <c r="AA1232" s="115" t="s">
        <v>3108</v>
      </c>
      <c r="AB1232" s="44">
        <v>2</v>
      </c>
      <c r="AC1232" s="45"/>
    </row>
    <row r="1233" spans="1:29" ht="12" customHeight="1" x14ac:dyDescent="0.2">
      <c r="A1233" s="37">
        <v>1232</v>
      </c>
      <c r="B1233" s="38" t="s">
        <v>22</v>
      </c>
      <c r="C1233" s="39" t="s">
        <v>1593</v>
      </c>
      <c r="D1233" s="40">
        <v>44101</v>
      </c>
      <c r="E1233" s="38">
        <v>1</v>
      </c>
      <c r="F1233" s="38"/>
      <c r="G1233" s="38" t="s">
        <v>2</v>
      </c>
      <c r="H1233" s="38" t="s">
        <v>2</v>
      </c>
      <c r="I1233" s="47">
        <v>1080</v>
      </c>
      <c r="J1233" s="47">
        <v>17309.39</v>
      </c>
      <c r="K1233" s="41">
        <v>0</v>
      </c>
      <c r="L1233" s="41">
        <f>SUM(Data[[#This Row],[CHELTUIELI DE PERSONAL LEI]:[CHELTUIELI DE CAPITAL (ACTIVE NEFINANCIARE ) LEI]])</f>
        <v>18389.39</v>
      </c>
      <c r="M1233" s="41">
        <f>Data[[#This Row],[TOTAL CHELTUIELI LEI]]/Data[[#This Row],[CURS VALUTAR EURO BNR 22 07 2020]]</f>
        <v>3799.3822441685093</v>
      </c>
      <c r="N1233" s="49">
        <v>1377</v>
      </c>
      <c r="O1233" s="54"/>
      <c r="P1233" s="54">
        <v>970</v>
      </c>
      <c r="Q1233" s="54"/>
      <c r="R1233" s="54">
        <f>Data[[#This Row],[PERSOANE ÎNSCRISE ÎN LISTELE ELECTORALE (TURUL 1)            ]]+Data[[#This Row],[PERSOANE ÎNSCRISE ÎN LISTELE ELECTORALE (TURUL AL 2-LEA)]]</f>
        <v>1377</v>
      </c>
      <c r="S1233" s="54">
        <f>Data[[#This Row],[PERSOANE CARE AU PARTICIPAT LA VOT (TURUL 1)]]+Data[[#This Row],[PERSOANE CARE AU PARTICIPAT LA VOT  (TURUL AL 2-LEA)]]</f>
        <v>970</v>
      </c>
      <c r="T1233" s="41">
        <f>Data[[#This Row],[TOTAL CHELTUIELI LEI]]/Data[[#This Row],[NUMĂRUL PERSOANELOR ÎNSCRISE ÎN LISTELE ELECTORALE]]</f>
        <v>13.354676833696441</v>
      </c>
      <c r="U1233" s="41">
        <f>Data[[#This Row],[TOTAL CHELTUIELI EURO]]/Data[[#This Row],[NUMĂRUL PERSOANELOR ÎNSCRISE ÎN LISTELE ELECTORALE]]</f>
        <v>2.7591737430417642</v>
      </c>
      <c r="V1233" s="41">
        <f>Data[[#This Row],[TOTAL CHELTUIELI LEI]]/Data[[#This Row],[NUMĂRUL PERSOANELOR CARE AU PARTICIPAT LA VOT]]</f>
        <v>18.958134020618555</v>
      </c>
      <c r="W1233" s="41">
        <f>Data[[#This Row],[TOTAL CHELTUIELI EURO]]/Data[[#This Row],[NUMĂRUL PERSOANELOR CARE AU PARTICIPAT LA VOT]]</f>
        <v>3.9168889115139272</v>
      </c>
      <c r="X1233" s="43">
        <v>4.8400999999999996</v>
      </c>
      <c r="Y1233" s="114" t="s">
        <v>2906</v>
      </c>
      <c r="Z1233" s="44">
        <v>13</v>
      </c>
      <c r="AA1233" s="115" t="s">
        <v>3108</v>
      </c>
      <c r="AB1233" s="44">
        <v>2</v>
      </c>
      <c r="AC1233" s="45"/>
    </row>
    <row r="1234" spans="1:29" ht="12" customHeight="1" x14ac:dyDescent="0.2">
      <c r="A1234" s="37">
        <v>1233</v>
      </c>
      <c r="B1234" s="38" t="s">
        <v>22</v>
      </c>
      <c r="C1234" s="39" t="s">
        <v>1379</v>
      </c>
      <c r="D1234" s="40">
        <v>44101</v>
      </c>
      <c r="E1234" s="38">
        <v>1</v>
      </c>
      <c r="F1234" s="38"/>
      <c r="G1234" s="38" t="s">
        <v>2</v>
      </c>
      <c r="H1234" s="38" t="s">
        <v>2</v>
      </c>
      <c r="I1234" s="47">
        <v>0</v>
      </c>
      <c r="J1234" s="47">
        <v>27.704999999999998</v>
      </c>
      <c r="K1234" s="41">
        <v>0</v>
      </c>
      <c r="L1234" s="41">
        <f>SUM(Data[[#This Row],[CHELTUIELI DE PERSONAL LEI]:[CHELTUIELI DE CAPITAL (ACTIVE NEFINANCIARE ) LEI]])</f>
        <v>27.704999999999998</v>
      </c>
      <c r="M1234" s="41">
        <f>Data[[#This Row],[TOTAL CHELTUIELI LEI]]/Data[[#This Row],[CURS VALUTAR EURO BNR 22 07 2020]]</f>
        <v>5.724055288113882</v>
      </c>
      <c r="N1234" s="49">
        <v>4233</v>
      </c>
      <c r="O1234" s="54"/>
      <c r="P1234" s="54">
        <v>2242</v>
      </c>
      <c r="Q1234" s="54"/>
      <c r="R1234" s="54">
        <f>Data[[#This Row],[PERSOANE ÎNSCRISE ÎN LISTELE ELECTORALE (TURUL 1)            ]]+Data[[#This Row],[PERSOANE ÎNSCRISE ÎN LISTELE ELECTORALE (TURUL AL 2-LEA)]]</f>
        <v>4233</v>
      </c>
      <c r="S1234" s="54">
        <f>Data[[#This Row],[PERSOANE CARE AU PARTICIPAT LA VOT (TURUL 1)]]+Data[[#This Row],[PERSOANE CARE AU PARTICIPAT LA VOT  (TURUL AL 2-LEA)]]</f>
        <v>2242</v>
      </c>
      <c r="T1234" s="41">
        <f>Data[[#This Row],[TOTAL CHELTUIELI LEI]]/Data[[#This Row],[NUMĂRUL PERSOANELOR ÎNSCRISE ÎN LISTELE ELECTORALE]]</f>
        <v>6.545003543586109E-3</v>
      </c>
      <c r="U1234" s="41">
        <f>Data[[#This Row],[TOTAL CHELTUIELI EURO]]/Data[[#This Row],[NUMĂRUL PERSOANELOR ÎNSCRISE ÎN LISTELE ELECTORALE]]</f>
        <v>1.3522455204615833E-3</v>
      </c>
      <c r="V1234" s="41">
        <f>Data[[#This Row],[TOTAL CHELTUIELI LEI]]/Data[[#This Row],[NUMĂRUL PERSOANELOR CARE AU PARTICIPAT LA VOT]]</f>
        <v>1.2357270294380017E-2</v>
      </c>
      <c r="W1234" s="41">
        <f>Data[[#This Row],[TOTAL CHELTUIELI EURO]]/Data[[#This Row],[NUMĂRUL PERSOANELOR CARE AU PARTICIPAT LA VOT]]</f>
        <v>2.5531022694531141E-3</v>
      </c>
      <c r="X1234" s="43">
        <v>4.8400999999999996</v>
      </c>
      <c r="Y1234" s="114" t="s">
        <v>2890</v>
      </c>
      <c r="Z1234" s="44">
        <v>0</v>
      </c>
      <c r="AA1234" s="115" t="s">
        <v>3105</v>
      </c>
      <c r="AB1234" s="44">
        <v>0</v>
      </c>
      <c r="AC1234" s="45"/>
    </row>
    <row r="1235" spans="1:29" ht="12" customHeight="1" x14ac:dyDescent="0.2">
      <c r="A1235" s="37">
        <v>1234</v>
      </c>
      <c r="B1235" s="38" t="s">
        <v>22</v>
      </c>
      <c r="C1235" s="39" t="s">
        <v>2028</v>
      </c>
      <c r="D1235" s="40">
        <v>44101</v>
      </c>
      <c r="E1235" s="38">
        <v>1</v>
      </c>
      <c r="F1235" s="38"/>
      <c r="G1235" s="38" t="s">
        <v>2</v>
      </c>
      <c r="H1235" s="38" t="s">
        <v>2</v>
      </c>
      <c r="I1235" s="47">
        <v>8345</v>
      </c>
      <c r="J1235" s="47">
        <v>4183</v>
      </c>
      <c r="K1235" s="41">
        <v>0</v>
      </c>
      <c r="L1235" s="41">
        <f>SUM(Data[[#This Row],[CHELTUIELI DE PERSONAL LEI]:[CHELTUIELI DE CAPITAL (ACTIVE NEFINANCIARE ) LEI]])</f>
        <v>12528</v>
      </c>
      <c r="M1235" s="41">
        <f>Data[[#This Row],[TOTAL CHELTUIELI LEI]]/Data[[#This Row],[CURS VALUTAR EURO BNR 22 07 2020]]</f>
        <v>2588.3762732174955</v>
      </c>
      <c r="N1235" s="49">
        <v>1204</v>
      </c>
      <c r="O1235" s="54"/>
      <c r="P1235" s="54">
        <v>981</v>
      </c>
      <c r="Q1235" s="54"/>
      <c r="R1235" s="54">
        <f>Data[[#This Row],[PERSOANE ÎNSCRISE ÎN LISTELE ELECTORALE (TURUL 1)            ]]+Data[[#This Row],[PERSOANE ÎNSCRISE ÎN LISTELE ELECTORALE (TURUL AL 2-LEA)]]</f>
        <v>1204</v>
      </c>
      <c r="S1235" s="54">
        <f>Data[[#This Row],[PERSOANE CARE AU PARTICIPAT LA VOT (TURUL 1)]]+Data[[#This Row],[PERSOANE CARE AU PARTICIPAT LA VOT  (TURUL AL 2-LEA)]]</f>
        <v>981</v>
      </c>
      <c r="T1235" s="41">
        <f>Data[[#This Row],[TOTAL CHELTUIELI LEI]]/Data[[#This Row],[NUMĂRUL PERSOANELOR ÎNSCRISE ÎN LISTELE ELECTORALE]]</f>
        <v>10.40531561461794</v>
      </c>
      <c r="U1235" s="41">
        <f>Data[[#This Row],[TOTAL CHELTUIELI EURO]]/Data[[#This Row],[NUMĂRUL PERSOANELOR ÎNSCRISE ÎN LISTELE ELECTORALE]]</f>
        <v>2.1498141804132023</v>
      </c>
      <c r="V1235" s="41">
        <f>Data[[#This Row],[TOTAL CHELTUIELI LEI]]/Data[[#This Row],[NUMĂRUL PERSOANELOR CARE AU PARTICIPAT LA VOT]]</f>
        <v>12.770642201834862</v>
      </c>
      <c r="W1235" s="41">
        <f>Data[[#This Row],[TOTAL CHELTUIELI EURO]]/Data[[#This Row],[NUMĂRUL PERSOANELOR CARE AU PARTICIPAT LA VOT]]</f>
        <v>2.6385079237691085</v>
      </c>
      <c r="X1235" s="43">
        <v>4.8400999999999996</v>
      </c>
      <c r="Y1235" s="114" t="s">
        <v>2898</v>
      </c>
      <c r="Z1235" s="44">
        <v>10</v>
      </c>
      <c r="AA1235" s="115" t="s">
        <v>3108</v>
      </c>
      <c r="AB1235" s="44">
        <v>2</v>
      </c>
      <c r="AC1235" s="45"/>
    </row>
    <row r="1236" spans="1:29" ht="12" customHeight="1" x14ac:dyDescent="0.2">
      <c r="A1236" s="37">
        <v>1235</v>
      </c>
      <c r="B1236" s="38" t="s">
        <v>22</v>
      </c>
      <c r="C1236" s="39" t="s">
        <v>2029</v>
      </c>
      <c r="D1236" s="40">
        <v>44101</v>
      </c>
      <c r="E1236" s="38">
        <v>1</v>
      </c>
      <c r="F1236" s="38"/>
      <c r="G1236" s="38" t="s">
        <v>2</v>
      </c>
      <c r="H1236" s="38" t="s">
        <v>2</v>
      </c>
      <c r="I1236" s="47">
        <v>8000</v>
      </c>
      <c r="J1236" s="47">
        <v>19000</v>
      </c>
      <c r="K1236" s="41">
        <v>0</v>
      </c>
      <c r="L1236" s="41">
        <f>SUM(Data[[#This Row],[CHELTUIELI DE PERSONAL LEI]:[CHELTUIELI DE CAPITAL (ACTIVE NEFINANCIARE ) LEI]])</f>
        <v>27000</v>
      </c>
      <c r="M1236" s="41">
        <f>Data[[#This Row],[TOTAL CHELTUIELI LEI]]/Data[[#This Row],[CURS VALUTAR EURO BNR 22 07 2020]]</f>
        <v>5578.3971405549473</v>
      </c>
      <c r="N1236" s="49">
        <v>4388</v>
      </c>
      <c r="O1236" s="54"/>
      <c r="P1236" s="54">
        <v>2807</v>
      </c>
      <c r="Q1236" s="54"/>
      <c r="R1236" s="54">
        <f>Data[[#This Row],[PERSOANE ÎNSCRISE ÎN LISTELE ELECTORALE (TURUL 1)            ]]+Data[[#This Row],[PERSOANE ÎNSCRISE ÎN LISTELE ELECTORALE (TURUL AL 2-LEA)]]</f>
        <v>4388</v>
      </c>
      <c r="S1236" s="54">
        <f>Data[[#This Row],[PERSOANE CARE AU PARTICIPAT LA VOT (TURUL 1)]]+Data[[#This Row],[PERSOANE CARE AU PARTICIPAT LA VOT  (TURUL AL 2-LEA)]]</f>
        <v>2807</v>
      </c>
      <c r="T1236" s="41">
        <f>Data[[#This Row],[TOTAL CHELTUIELI LEI]]/Data[[#This Row],[NUMĂRUL PERSOANELOR ÎNSCRISE ÎN LISTELE ELECTORALE]]</f>
        <v>6.1531449407474934</v>
      </c>
      <c r="U1236" s="41">
        <f>Data[[#This Row],[TOTAL CHELTUIELI EURO]]/Data[[#This Row],[NUMĂRUL PERSOANELOR ÎNSCRISE ÎN LISTELE ELECTORALE]]</f>
        <v>1.2712846719587392</v>
      </c>
      <c r="V1236" s="41">
        <f>Data[[#This Row],[TOTAL CHELTUIELI LEI]]/Data[[#This Row],[NUMĂRUL PERSOANELOR CARE AU PARTICIPAT LA VOT]]</f>
        <v>9.6188101175632355</v>
      </c>
      <c r="W1236" s="41">
        <f>Data[[#This Row],[TOTAL CHELTUIELI EURO]]/Data[[#This Row],[NUMĂRUL PERSOANELOR CARE AU PARTICIPAT LA VOT]]</f>
        <v>1.9873164020502128</v>
      </c>
      <c r="X1236" s="43">
        <v>4.8400999999999996</v>
      </c>
      <c r="Y1236" s="114" t="s">
        <v>2889</v>
      </c>
      <c r="Z1236" s="44">
        <v>6</v>
      </c>
      <c r="AA1236" s="115" t="s">
        <v>3107</v>
      </c>
      <c r="AB1236" s="44">
        <v>1</v>
      </c>
      <c r="AC1236" s="45"/>
    </row>
    <row r="1237" spans="1:29" ht="12" customHeight="1" x14ac:dyDescent="0.2">
      <c r="A1237" s="37">
        <v>1236</v>
      </c>
      <c r="B1237" s="38" t="s">
        <v>22</v>
      </c>
      <c r="C1237" s="39" t="s">
        <v>2030</v>
      </c>
      <c r="D1237" s="40">
        <v>44101</v>
      </c>
      <c r="E1237" s="38">
        <v>1</v>
      </c>
      <c r="F1237" s="38"/>
      <c r="G1237" s="38" t="s">
        <v>2</v>
      </c>
      <c r="H1237" s="38" t="s">
        <v>2</v>
      </c>
      <c r="I1237" s="47">
        <v>107250</v>
      </c>
      <c r="J1237" s="47">
        <v>21679.83</v>
      </c>
      <c r="K1237" s="41">
        <v>0</v>
      </c>
      <c r="L1237" s="41">
        <f>SUM(Data[[#This Row],[CHELTUIELI DE PERSONAL LEI]:[CHELTUIELI DE CAPITAL (ACTIVE NEFINANCIARE ) LEI]])</f>
        <v>128929.83</v>
      </c>
      <c r="M1237" s="41">
        <f>Data[[#This Row],[TOTAL CHELTUIELI LEI]]/Data[[#This Row],[CURS VALUTAR EURO BNR 22 07 2020]]</f>
        <v>26637.844259416132</v>
      </c>
      <c r="N1237" s="49">
        <v>2678</v>
      </c>
      <c r="O1237" s="54"/>
      <c r="P1237" s="54">
        <v>1986</v>
      </c>
      <c r="Q1237" s="54"/>
      <c r="R1237" s="54">
        <f>Data[[#This Row],[PERSOANE ÎNSCRISE ÎN LISTELE ELECTORALE (TURUL 1)            ]]+Data[[#This Row],[PERSOANE ÎNSCRISE ÎN LISTELE ELECTORALE (TURUL AL 2-LEA)]]</f>
        <v>2678</v>
      </c>
      <c r="S1237" s="54">
        <f>Data[[#This Row],[PERSOANE CARE AU PARTICIPAT LA VOT (TURUL 1)]]+Data[[#This Row],[PERSOANE CARE AU PARTICIPAT LA VOT  (TURUL AL 2-LEA)]]</f>
        <v>1986</v>
      </c>
      <c r="T1237" s="41">
        <f>Data[[#This Row],[TOTAL CHELTUIELI LEI]]/Data[[#This Row],[NUMĂRUL PERSOANELOR ÎNSCRISE ÎN LISTELE ELECTORALE]]</f>
        <v>48.144073935772965</v>
      </c>
      <c r="U1237" s="41">
        <f>Data[[#This Row],[TOTAL CHELTUIELI EURO]]/Data[[#This Row],[NUMĂRUL PERSOANELOR ÎNSCRISE ÎN LISTELE ELECTORALE]]</f>
        <v>9.9469171991845151</v>
      </c>
      <c r="V1237" s="41">
        <f>Data[[#This Row],[TOTAL CHELTUIELI LEI]]/Data[[#This Row],[NUMĂRUL PERSOANELOR CARE AU PARTICIPAT LA VOT]]</f>
        <v>64.9193504531722</v>
      </c>
      <c r="W1237" s="41">
        <f>Data[[#This Row],[TOTAL CHELTUIELI EURO]]/Data[[#This Row],[NUMĂRUL PERSOANELOR CARE AU PARTICIPAT LA VOT]]</f>
        <v>13.41281181239483</v>
      </c>
      <c r="X1237" s="43">
        <v>4.8400999999999996</v>
      </c>
      <c r="Y1237" s="114" t="s">
        <v>2932</v>
      </c>
      <c r="Z1237" s="44">
        <v>48</v>
      </c>
      <c r="AA1237" s="115" t="s">
        <v>3111</v>
      </c>
      <c r="AB1237" s="44">
        <v>9</v>
      </c>
      <c r="AC1237" s="45"/>
    </row>
    <row r="1238" spans="1:29" ht="12" customHeight="1" x14ac:dyDescent="0.2">
      <c r="A1238" s="37">
        <v>1237</v>
      </c>
      <c r="B1238" s="38" t="s">
        <v>22</v>
      </c>
      <c r="C1238" s="39" t="s">
        <v>2031</v>
      </c>
      <c r="D1238" s="40">
        <v>44101</v>
      </c>
      <c r="E1238" s="38">
        <v>1</v>
      </c>
      <c r="F1238" s="38"/>
      <c r="G1238" s="38" t="s">
        <v>2</v>
      </c>
      <c r="H1238" s="38" t="s">
        <v>2</v>
      </c>
      <c r="I1238" s="47">
        <v>3080</v>
      </c>
      <c r="J1238" s="47">
        <v>2503</v>
      </c>
      <c r="K1238" s="41">
        <v>0</v>
      </c>
      <c r="L1238" s="41">
        <f>SUM(Data[[#This Row],[CHELTUIELI DE PERSONAL LEI]:[CHELTUIELI DE CAPITAL (ACTIVE NEFINANCIARE ) LEI]])</f>
        <v>5583</v>
      </c>
      <c r="M1238" s="41">
        <f>Data[[#This Row],[TOTAL CHELTUIELI LEI]]/Data[[#This Row],[CURS VALUTAR EURO BNR 22 07 2020]]</f>
        <v>1153.4885642858619</v>
      </c>
      <c r="N1238" s="49">
        <v>1904</v>
      </c>
      <c r="O1238" s="54"/>
      <c r="P1238" s="54">
        <v>1354</v>
      </c>
      <c r="Q1238" s="54"/>
      <c r="R1238" s="54">
        <f>Data[[#This Row],[PERSOANE ÎNSCRISE ÎN LISTELE ELECTORALE (TURUL 1)            ]]+Data[[#This Row],[PERSOANE ÎNSCRISE ÎN LISTELE ELECTORALE (TURUL AL 2-LEA)]]</f>
        <v>1904</v>
      </c>
      <c r="S1238" s="54">
        <f>Data[[#This Row],[PERSOANE CARE AU PARTICIPAT LA VOT (TURUL 1)]]+Data[[#This Row],[PERSOANE CARE AU PARTICIPAT LA VOT  (TURUL AL 2-LEA)]]</f>
        <v>1354</v>
      </c>
      <c r="T1238" s="41">
        <f>Data[[#This Row],[TOTAL CHELTUIELI LEI]]/Data[[#This Row],[NUMĂRUL PERSOANELOR ÎNSCRISE ÎN LISTELE ELECTORALE]]</f>
        <v>2.9322478991596639</v>
      </c>
      <c r="U1238" s="41">
        <f>Data[[#This Row],[TOTAL CHELTUIELI EURO]]/Data[[#This Row],[NUMĂRUL PERSOANELOR ÎNSCRISE ÎN LISTELE ELECTORALE]]</f>
        <v>0.60582382578038962</v>
      </c>
      <c r="V1238" s="41">
        <f>Data[[#This Row],[TOTAL CHELTUIELI LEI]]/Data[[#This Row],[NUMĂRUL PERSOANELOR CARE AU PARTICIPAT LA VOT]]</f>
        <v>4.1233382570162478</v>
      </c>
      <c r="W1238" s="41">
        <f>Data[[#This Row],[TOTAL CHELTUIELI EURO]]/Data[[#This Row],[NUMĂRUL PERSOANELOR CARE AU PARTICIPAT LA VOT]]</f>
        <v>0.85191179046223187</v>
      </c>
      <c r="X1238" s="43">
        <v>4.8400999999999996</v>
      </c>
      <c r="Y1238" s="114" t="s">
        <v>2891</v>
      </c>
      <c r="Z1238" s="44">
        <v>2</v>
      </c>
      <c r="AA1238" s="115" t="s">
        <v>3105</v>
      </c>
      <c r="AB1238" s="44">
        <v>0</v>
      </c>
      <c r="AC1238" s="45"/>
    </row>
    <row r="1239" spans="1:29" ht="12" customHeight="1" x14ac:dyDescent="0.2">
      <c r="A1239" s="37">
        <v>1238</v>
      </c>
      <c r="B1239" s="38" t="s">
        <v>22</v>
      </c>
      <c r="C1239" s="39" t="s">
        <v>2032</v>
      </c>
      <c r="D1239" s="40">
        <v>44101</v>
      </c>
      <c r="E1239" s="38">
        <v>1</v>
      </c>
      <c r="F1239" s="38"/>
      <c r="G1239" s="38" t="s">
        <v>2</v>
      </c>
      <c r="H1239" s="38" t="s">
        <v>2</v>
      </c>
      <c r="I1239" s="47">
        <v>2750</v>
      </c>
      <c r="J1239" s="47">
        <v>7393</v>
      </c>
      <c r="K1239" s="41">
        <v>0</v>
      </c>
      <c r="L1239" s="41">
        <f>SUM(Data[[#This Row],[CHELTUIELI DE PERSONAL LEI]:[CHELTUIELI DE CAPITAL (ACTIVE NEFINANCIARE ) LEI]])</f>
        <v>10143</v>
      </c>
      <c r="M1239" s="41">
        <f>Data[[#This Row],[TOTAL CHELTUIELI LEI]]/Data[[#This Row],[CURS VALUTAR EURO BNR 22 07 2020]]</f>
        <v>2095.6178591351422</v>
      </c>
      <c r="N1239" s="49">
        <v>1589</v>
      </c>
      <c r="O1239" s="54"/>
      <c r="P1239" s="54">
        <v>1003</v>
      </c>
      <c r="Q1239" s="54"/>
      <c r="R1239" s="54">
        <f>Data[[#This Row],[PERSOANE ÎNSCRISE ÎN LISTELE ELECTORALE (TURUL 1)            ]]+Data[[#This Row],[PERSOANE ÎNSCRISE ÎN LISTELE ELECTORALE (TURUL AL 2-LEA)]]</f>
        <v>1589</v>
      </c>
      <c r="S1239" s="54">
        <f>Data[[#This Row],[PERSOANE CARE AU PARTICIPAT LA VOT (TURUL 1)]]+Data[[#This Row],[PERSOANE CARE AU PARTICIPAT LA VOT  (TURUL AL 2-LEA)]]</f>
        <v>1003</v>
      </c>
      <c r="T1239" s="41">
        <f>Data[[#This Row],[TOTAL CHELTUIELI LEI]]/Data[[#This Row],[NUMĂRUL PERSOANELOR ÎNSCRISE ÎN LISTELE ELECTORALE]]</f>
        <v>6.3832599118942728</v>
      </c>
      <c r="U1239" s="41">
        <f>Data[[#This Row],[TOTAL CHELTUIELI EURO]]/Data[[#This Row],[NUMĂRUL PERSOANELOR ÎNSCRISE ÎN LISTELE ELECTORALE]]</f>
        <v>1.3188281051825943</v>
      </c>
      <c r="V1239" s="41">
        <f>Data[[#This Row],[TOTAL CHELTUIELI LEI]]/Data[[#This Row],[NUMĂRUL PERSOANELOR CARE AU PARTICIPAT LA VOT]]</f>
        <v>10.112662013958126</v>
      </c>
      <c r="W1239" s="41">
        <f>Data[[#This Row],[TOTAL CHELTUIELI EURO]]/Data[[#This Row],[NUMĂRUL PERSOANELOR CARE AU PARTICIPAT LA VOT]]</f>
        <v>2.0893498097060244</v>
      </c>
      <c r="X1239" s="43">
        <v>4.8400999999999996</v>
      </c>
      <c r="Y1239" s="114" t="s">
        <v>2889</v>
      </c>
      <c r="Z1239" s="44">
        <v>6</v>
      </c>
      <c r="AA1239" s="115" t="s">
        <v>3107</v>
      </c>
      <c r="AB1239" s="44">
        <v>1</v>
      </c>
      <c r="AC1239" s="45"/>
    </row>
    <row r="1240" spans="1:29" ht="12" customHeight="1" x14ac:dyDescent="0.2">
      <c r="A1240" s="37">
        <v>1239</v>
      </c>
      <c r="B1240" s="38" t="s">
        <v>22</v>
      </c>
      <c r="C1240" s="39" t="s">
        <v>2033</v>
      </c>
      <c r="D1240" s="40">
        <v>44101</v>
      </c>
      <c r="E1240" s="38">
        <v>1</v>
      </c>
      <c r="F1240" s="38"/>
      <c r="G1240" s="38" t="s">
        <v>2</v>
      </c>
      <c r="H1240" s="38" t="s">
        <v>2</v>
      </c>
      <c r="I1240" s="47">
        <v>3774.4</v>
      </c>
      <c r="J1240" s="47">
        <v>2445.5500000000002</v>
      </c>
      <c r="K1240" s="41">
        <v>0</v>
      </c>
      <c r="L1240" s="41">
        <f>SUM(Data[[#This Row],[CHELTUIELI DE PERSONAL LEI]:[CHELTUIELI DE CAPITAL (ACTIVE NEFINANCIARE ) LEI]])</f>
        <v>6219.9500000000007</v>
      </c>
      <c r="M1240" s="41">
        <f>Data[[#This Row],[TOTAL CHELTUIELI LEI]]/Data[[#This Row],[CURS VALUTAR EURO BNR 22 07 2020]]</f>
        <v>1285.0870849775833</v>
      </c>
      <c r="N1240" s="49">
        <v>4814</v>
      </c>
      <c r="O1240" s="54"/>
      <c r="P1240" s="54">
        <v>2899</v>
      </c>
      <c r="Q1240" s="54"/>
      <c r="R1240" s="54">
        <f>Data[[#This Row],[PERSOANE ÎNSCRISE ÎN LISTELE ELECTORALE (TURUL 1)            ]]+Data[[#This Row],[PERSOANE ÎNSCRISE ÎN LISTELE ELECTORALE (TURUL AL 2-LEA)]]</f>
        <v>4814</v>
      </c>
      <c r="S1240" s="54">
        <f>Data[[#This Row],[PERSOANE CARE AU PARTICIPAT LA VOT (TURUL 1)]]+Data[[#This Row],[PERSOANE CARE AU PARTICIPAT LA VOT  (TURUL AL 2-LEA)]]</f>
        <v>2899</v>
      </c>
      <c r="T1240" s="41">
        <f>Data[[#This Row],[TOTAL CHELTUIELI LEI]]/Data[[#This Row],[NUMĂRUL PERSOANELOR ÎNSCRISE ÎN LISTELE ELECTORALE]]</f>
        <v>1.2920544245949317</v>
      </c>
      <c r="U1240" s="41">
        <f>Data[[#This Row],[TOTAL CHELTUIELI EURO]]/Data[[#This Row],[NUMĂRUL PERSOANELOR ÎNSCRISE ÎN LISTELE ELECTORALE]]</f>
        <v>0.26694787805932352</v>
      </c>
      <c r="V1240" s="41">
        <f>Data[[#This Row],[TOTAL CHELTUIELI LEI]]/Data[[#This Row],[NUMĂRUL PERSOANELOR CARE AU PARTICIPAT LA VOT]]</f>
        <v>2.1455501897205935</v>
      </c>
      <c r="W1240" s="41">
        <f>Data[[#This Row],[TOTAL CHELTUIELI EURO]]/Data[[#This Row],[NUMĂRUL PERSOANELOR CARE AU PARTICIPAT LA VOT]]</f>
        <v>0.4432863349353513</v>
      </c>
      <c r="X1240" s="43">
        <v>4.8400999999999996</v>
      </c>
      <c r="Y1240" s="114" t="s">
        <v>2894</v>
      </c>
      <c r="Z1240" s="44">
        <v>1</v>
      </c>
      <c r="AA1240" s="115" t="s">
        <v>3105</v>
      </c>
      <c r="AB1240" s="44">
        <v>0</v>
      </c>
      <c r="AC1240" s="45"/>
    </row>
    <row r="1241" spans="1:29" ht="12" customHeight="1" x14ac:dyDescent="0.2">
      <c r="A1241" s="37">
        <v>1240</v>
      </c>
      <c r="B1241" s="38" t="s">
        <v>22</v>
      </c>
      <c r="C1241" s="39" t="s">
        <v>2034</v>
      </c>
      <c r="D1241" s="40">
        <v>44101</v>
      </c>
      <c r="E1241" s="38">
        <v>1</v>
      </c>
      <c r="F1241" s="38"/>
      <c r="G1241" s="38" t="s">
        <v>2</v>
      </c>
      <c r="H1241" s="38" t="s">
        <v>2</v>
      </c>
      <c r="I1241" s="47">
        <v>0</v>
      </c>
      <c r="J1241" s="47">
        <v>15.487</v>
      </c>
      <c r="K1241" s="41">
        <v>0</v>
      </c>
      <c r="L1241" s="41">
        <f>SUM(Data[[#This Row],[CHELTUIELI DE PERSONAL LEI]:[CHELTUIELI DE CAPITAL (ACTIVE NEFINANCIARE ) LEI]])</f>
        <v>15.487</v>
      </c>
      <c r="M1241" s="41">
        <f>Data[[#This Row],[TOTAL CHELTUIELI LEI]]/Data[[#This Row],[CURS VALUTAR EURO BNR 22 07 2020]]</f>
        <v>3.1997272783620176</v>
      </c>
      <c r="N1241" s="49">
        <v>3897</v>
      </c>
      <c r="O1241" s="54"/>
      <c r="P1241" s="54">
        <v>2383</v>
      </c>
      <c r="Q1241" s="54"/>
      <c r="R1241" s="54">
        <f>Data[[#This Row],[PERSOANE ÎNSCRISE ÎN LISTELE ELECTORALE (TURUL 1)            ]]+Data[[#This Row],[PERSOANE ÎNSCRISE ÎN LISTELE ELECTORALE (TURUL AL 2-LEA)]]</f>
        <v>3897</v>
      </c>
      <c r="S1241" s="54">
        <f>Data[[#This Row],[PERSOANE CARE AU PARTICIPAT LA VOT (TURUL 1)]]+Data[[#This Row],[PERSOANE CARE AU PARTICIPAT LA VOT  (TURUL AL 2-LEA)]]</f>
        <v>2383</v>
      </c>
      <c r="T1241" s="41">
        <f>Data[[#This Row],[TOTAL CHELTUIELI LEI]]/Data[[#This Row],[NUMĂRUL PERSOANELOR ÎNSCRISE ÎN LISTELE ELECTORALE]]</f>
        <v>3.9740826276623044E-3</v>
      </c>
      <c r="U1241" s="41">
        <f>Data[[#This Row],[TOTAL CHELTUIELI EURO]]/Data[[#This Row],[NUMĂRUL PERSOANELOR ÎNSCRISE ÎN LISTELE ELECTORALE]]</f>
        <v>8.2107448764742567E-4</v>
      </c>
      <c r="V1241" s="41">
        <f>Data[[#This Row],[TOTAL CHELTUIELI LEI]]/Data[[#This Row],[NUMĂRUL PERSOANELOR CARE AU PARTICIPAT LA VOT]]</f>
        <v>6.498950902224087E-3</v>
      </c>
      <c r="W1241" s="41">
        <f>Data[[#This Row],[TOTAL CHELTUIELI EURO]]/Data[[#This Row],[NUMĂRUL PERSOANELOR CARE AU PARTICIPAT LA VOT]]</f>
        <v>1.3427307085027351E-3</v>
      </c>
      <c r="X1241" s="43">
        <v>4.8400999999999996</v>
      </c>
      <c r="Y1241" s="114" t="s">
        <v>2890</v>
      </c>
      <c r="Z1241" s="44">
        <v>0</v>
      </c>
      <c r="AA1241" s="115" t="s">
        <v>3105</v>
      </c>
      <c r="AB1241" s="44">
        <v>0</v>
      </c>
      <c r="AC1241" s="45"/>
    </row>
    <row r="1242" spans="1:29" ht="12" customHeight="1" x14ac:dyDescent="0.2">
      <c r="A1242" s="37">
        <v>1241</v>
      </c>
      <c r="B1242" s="38" t="s">
        <v>22</v>
      </c>
      <c r="C1242" s="39" t="s">
        <v>2035</v>
      </c>
      <c r="D1242" s="40">
        <v>44101</v>
      </c>
      <c r="E1242" s="38">
        <v>1</v>
      </c>
      <c r="F1242" s="38"/>
      <c r="G1242" s="38" t="s">
        <v>2</v>
      </c>
      <c r="H1242" s="38" t="s">
        <v>2</v>
      </c>
      <c r="I1242" s="47">
        <v>1500</v>
      </c>
      <c r="J1242" s="47">
        <v>10293</v>
      </c>
      <c r="K1242" s="47">
        <v>0</v>
      </c>
      <c r="L1242" s="41">
        <f>SUM(Data[[#This Row],[CHELTUIELI DE PERSONAL LEI]:[CHELTUIELI DE CAPITAL (ACTIVE NEFINANCIARE ) LEI]])</f>
        <v>11793</v>
      </c>
      <c r="M1242" s="41">
        <f>Data[[#This Row],[TOTAL CHELTUIELI LEI]]/Data[[#This Row],[CURS VALUTAR EURO BNR 22 07 2020]]</f>
        <v>2436.5199066135001</v>
      </c>
      <c r="N1242" s="49">
        <v>2406</v>
      </c>
      <c r="O1242" s="54"/>
      <c r="P1242" s="54">
        <v>1492</v>
      </c>
      <c r="Q1242" s="54"/>
      <c r="R1242" s="54">
        <f>Data[[#This Row],[PERSOANE ÎNSCRISE ÎN LISTELE ELECTORALE (TURUL 1)            ]]+Data[[#This Row],[PERSOANE ÎNSCRISE ÎN LISTELE ELECTORALE (TURUL AL 2-LEA)]]</f>
        <v>2406</v>
      </c>
      <c r="S1242" s="54">
        <f>Data[[#This Row],[PERSOANE CARE AU PARTICIPAT LA VOT (TURUL 1)]]+Data[[#This Row],[PERSOANE CARE AU PARTICIPAT LA VOT  (TURUL AL 2-LEA)]]</f>
        <v>1492</v>
      </c>
      <c r="T1242" s="41">
        <f>Data[[#This Row],[TOTAL CHELTUIELI LEI]]/Data[[#This Row],[NUMĂRUL PERSOANELOR ÎNSCRISE ÎN LISTELE ELECTORALE]]</f>
        <v>4.9014962593516209</v>
      </c>
      <c r="U1242" s="41">
        <f>Data[[#This Row],[TOTAL CHELTUIELI EURO]]/Data[[#This Row],[NUMĂRUL PERSOANELOR ÎNSCRISE ÎN LISTELE ELECTORALE]]</f>
        <v>1.0126849154669577</v>
      </c>
      <c r="V1242" s="41">
        <f>Data[[#This Row],[TOTAL CHELTUIELI LEI]]/Data[[#This Row],[NUMĂRUL PERSOANELOR CARE AU PARTICIPAT LA VOT]]</f>
        <v>7.9041554959785527</v>
      </c>
      <c r="W1242" s="41">
        <f>Data[[#This Row],[TOTAL CHELTUIELI EURO]]/Data[[#This Row],[NUMĂRUL PERSOANELOR CARE AU PARTICIPAT LA VOT]]</f>
        <v>1.6330562376766087</v>
      </c>
      <c r="X1242" s="43">
        <v>4.8400999999999996</v>
      </c>
      <c r="Y1242" s="114" t="s">
        <v>2895</v>
      </c>
      <c r="Z1242" s="44">
        <v>4</v>
      </c>
      <c r="AA1242" s="115" t="s">
        <v>3107</v>
      </c>
      <c r="AB1242" s="44">
        <v>1</v>
      </c>
      <c r="AC1242" s="45"/>
    </row>
    <row r="1243" spans="1:29" ht="12" customHeight="1" x14ac:dyDescent="0.2">
      <c r="A1243" s="37">
        <v>1242</v>
      </c>
      <c r="B1243" s="38" t="s">
        <v>22</v>
      </c>
      <c r="C1243" s="39" t="s">
        <v>2036</v>
      </c>
      <c r="D1243" s="40">
        <v>44101</v>
      </c>
      <c r="E1243" s="38">
        <v>1</v>
      </c>
      <c r="F1243" s="38"/>
      <c r="G1243" s="38" t="s">
        <v>2</v>
      </c>
      <c r="H1243" s="38" t="s">
        <v>2</v>
      </c>
      <c r="I1243" s="47">
        <v>0</v>
      </c>
      <c r="J1243" s="47">
        <v>9900</v>
      </c>
      <c r="K1243" s="41">
        <v>0</v>
      </c>
      <c r="L1243" s="41">
        <f>SUM(Data[[#This Row],[CHELTUIELI DE PERSONAL LEI]:[CHELTUIELI DE CAPITAL (ACTIVE NEFINANCIARE ) LEI]])</f>
        <v>9900</v>
      </c>
      <c r="M1243" s="41">
        <f>Data[[#This Row],[TOTAL CHELTUIELI LEI]]/Data[[#This Row],[CURS VALUTAR EURO BNR 22 07 2020]]</f>
        <v>2045.4122848701475</v>
      </c>
      <c r="N1243" s="49">
        <v>1920</v>
      </c>
      <c r="O1243" s="54"/>
      <c r="P1243" s="54">
        <v>1236</v>
      </c>
      <c r="Q1243" s="54"/>
      <c r="R1243" s="54">
        <f>Data[[#This Row],[PERSOANE ÎNSCRISE ÎN LISTELE ELECTORALE (TURUL 1)            ]]+Data[[#This Row],[PERSOANE ÎNSCRISE ÎN LISTELE ELECTORALE (TURUL AL 2-LEA)]]</f>
        <v>1920</v>
      </c>
      <c r="S1243" s="54">
        <f>Data[[#This Row],[PERSOANE CARE AU PARTICIPAT LA VOT (TURUL 1)]]+Data[[#This Row],[PERSOANE CARE AU PARTICIPAT LA VOT  (TURUL AL 2-LEA)]]</f>
        <v>1236</v>
      </c>
      <c r="T1243" s="41">
        <f>Data[[#This Row],[TOTAL CHELTUIELI LEI]]/Data[[#This Row],[NUMĂRUL PERSOANELOR ÎNSCRISE ÎN LISTELE ELECTORALE]]</f>
        <v>5.15625</v>
      </c>
      <c r="U1243" s="41">
        <f>Data[[#This Row],[TOTAL CHELTUIELI EURO]]/Data[[#This Row],[NUMĂRUL PERSOANELOR ÎNSCRISE ÎN LISTELE ELECTORALE]]</f>
        <v>1.0653188983698685</v>
      </c>
      <c r="V1243" s="41">
        <f>Data[[#This Row],[TOTAL CHELTUIELI LEI]]/Data[[#This Row],[NUMĂRUL PERSOANELOR CARE AU PARTICIPAT LA VOT]]</f>
        <v>8.0097087378640772</v>
      </c>
      <c r="W1243" s="41">
        <f>Data[[#This Row],[TOTAL CHELTUIELI EURO]]/Data[[#This Row],[NUMĂRUL PERSOANELOR CARE AU PARTICIPAT LA VOT]]</f>
        <v>1.6548643081473684</v>
      </c>
      <c r="X1243" s="43">
        <v>4.8400999999999996</v>
      </c>
      <c r="Y1243" s="114" t="s">
        <v>2892</v>
      </c>
      <c r="Z1243" s="44">
        <v>5</v>
      </c>
      <c r="AA1243" s="115" t="s">
        <v>3107</v>
      </c>
      <c r="AB1243" s="44">
        <v>1</v>
      </c>
      <c r="AC1243" s="45"/>
    </row>
    <row r="1244" spans="1:29" ht="12" customHeight="1" x14ac:dyDescent="0.2">
      <c r="A1244" s="37">
        <v>1243</v>
      </c>
      <c r="B1244" s="38" t="s">
        <v>22</v>
      </c>
      <c r="C1244" s="39" t="s">
        <v>504</v>
      </c>
      <c r="D1244" s="40">
        <v>44101</v>
      </c>
      <c r="E1244" s="38">
        <v>1</v>
      </c>
      <c r="F1244" s="38"/>
      <c r="G1244" s="38" t="s">
        <v>2</v>
      </c>
      <c r="H1244" s="38" t="s">
        <v>2</v>
      </c>
      <c r="I1244" s="47">
        <v>0</v>
      </c>
      <c r="J1244" s="47">
        <v>6697</v>
      </c>
      <c r="K1244" s="41">
        <v>0</v>
      </c>
      <c r="L1244" s="41">
        <f>SUM(Data[[#This Row],[CHELTUIELI DE PERSONAL LEI]:[CHELTUIELI DE CAPITAL (ACTIVE NEFINANCIARE ) LEI]])</f>
        <v>6697</v>
      </c>
      <c r="M1244" s="41">
        <f>Data[[#This Row],[TOTAL CHELTUIELI LEI]]/Data[[#This Row],[CURS VALUTAR EURO BNR 22 07 2020]]</f>
        <v>1383.6490981591292</v>
      </c>
      <c r="N1244" s="49">
        <v>1347</v>
      </c>
      <c r="O1244" s="54"/>
      <c r="P1244" s="54">
        <v>1029</v>
      </c>
      <c r="Q1244" s="54"/>
      <c r="R1244" s="54">
        <f>Data[[#This Row],[PERSOANE ÎNSCRISE ÎN LISTELE ELECTORALE (TURUL 1)            ]]+Data[[#This Row],[PERSOANE ÎNSCRISE ÎN LISTELE ELECTORALE (TURUL AL 2-LEA)]]</f>
        <v>1347</v>
      </c>
      <c r="S1244" s="54">
        <f>Data[[#This Row],[PERSOANE CARE AU PARTICIPAT LA VOT (TURUL 1)]]+Data[[#This Row],[PERSOANE CARE AU PARTICIPAT LA VOT  (TURUL AL 2-LEA)]]</f>
        <v>1029</v>
      </c>
      <c r="T1244" s="41">
        <f>Data[[#This Row],[TOTAL CHELTUIELI LEI]]/Data[[#This Row],[NUMĂRUL PERSOANELOR ÎNSCRISE ÎN LISTELE ELECTORALE]]</f>
        <v>4.9717891610987381</v>
      </c>
      <c r="U1244" s="41">
        <f>Data[[#This Row],[TOTAL CHELTUIELI EURO]]/Data[[#This Row],[NUMĂRUL PERSOANELOR ÎNSCRISE ÎN LISTELE ELECTORALE]]</f>
        <v>1.0272079422116771</v>
      </c>
      <c r="V1244" s="41">
        <f>Data[[#This Row],[TOTAL CHELTUIELI LEI]]/Data[[#This Row],[NUMĂRUL PERSOANELOR CARE AU PARTICIPAT LA VOT]]</f>
        <v>6.5082604470359575</v>
      </c>
      <c r="W1244" s="41">
        <f>Data[[#This Row],[TOTAL CHELTUIELI EURO]]/Data[[#This Row],[NUMĂRUL PERSOANELOR CARE AU PARTICIPAT LA VOT]]</f>
        <v>1.3446541284345279</v>
      </c>
      <c r="X1244" s="43">
        <v>4.8400999999999996</v>
      </c>
      <c r="Y1244" s="114" t="s">
        <v>2895</v>
      </c>
      <c r="Z1244" s="44">
        <v>4</v>
      </c>
      <c r="AA1244" s="115" t="s">
        <v>3107</v>
      </c>
      <c r="AB1244" s="44">
        <v>1</v>
      </c>
      <c r="AC1244" s="45"/>
    </row>
    <row r="1245" spans="1:29" ht="12" customHeight="1" x14ac:dyDescent="0.2">
      <c r="A1245" s="37">
        <v>1244</v>
      </c>
      <c r="B1245" s="38" t="s">
        <v>22</v>
      </c>
      <c r="C1245" s="39" t="s">
        <v>2037</v>
      </c>
      <c r="D1245" s="40">
        <v>44101</v>
      </c>
      <c r="E1245" s="38">
        <v>1</v>
      </c>
      <c r="F1245" s="38"/>
      <c r="G1245" s="38" t="s">
        <v>2</v>
      </c>
      <c r="H1245" s="38" t="s">
        <v>2</v>
      </c>
      <c r="I1245" s="47">
        <v>2555</v>
      </c>
      <c r="J1245" s="47">
        <v>11917</v>
      </c>
      <c r="K1245" s="41">
        <v>0</v>
      </c>
      <c r="L1245" s="41">
        <f>SUM(Data[[#This Row],[CHELTUIELI DE PERSONAL LEI]:[CHELTUIELI DE CAPITAL (ACTIVE NEFINANCIARE ) LEI]])</f>
        <v>14472</v>
      </c>
      <c r="M1245" s="41">
        <f>Data[[#This Row],[TOTAL CHELTUIELI LEI]]/Data[[#This Row],[CURS VALUTAR EURO BNR 22 07 2020]]</f>
        <v>2990.0208673374518</v>
      </c>
      <c r="N1245" s="49">
        <v>1699</v>
      </c>
      <c r="O1245" s="54"/>
      <c r="P1245" s="54">
        <v>1319</v>
      </c>
      <c r="Q1245" s="54"/>
      <c r="R1245" s="54">
        <f>Data[[#This Row],[PERSOANE ÎNSCRISE ÎN LISTELE ELECTORALE (TURUL 1)            ]]+Data[[#This Row],[PERSOANE ÎNSCRISE ÎN LISTELE ELECTORALE (TURUL AL 2-LEA)]]</f>
        <v>1699</v>
      </c>
      <c r="S1245" s="54">
        <f>Data[[#This Row],[PERSOANE CARE AU PARTICIPAT LA VOT (TURUL 1)]]+Data[[#This Row],[PERSOANE CARE AU PARTICIPAT LA VOT  (TURUL AL 2-LEA)]]</f>
        <v>1319</v>
      </c>
      <c r="T1245" s="41">
        <f>Data[[#This Row],[TOTAL CHELTUIELI LEI]]/Data[[#This Row],[NUMĂRUL PERSOANELOR ÎNSCRISE ÎN LISTELE ELECTORALE]]</f>
        <v>8.5179517363154797</v>
      </c>
      <c r="U1245" s="41">
        <f>Data[[#This Row],[TOTAL CHELTUIELI EURO]]/Data[[#This Row],[NUMĂRUL PERSOANELOR ÎNSCRISE ÎN LISTELE ELECTORALE]]</f>
        <v>1.7598710225647156</v>
      </c>
      <c r="V1245" s="41">
        <f>Data[[#This Row],[TOTAL CHELTUIELI LEI]]/Data[[#This Row],[NUMĂRUL PERSOANELOR CARE AU PARTICIPAT LA VOT]]</f>
        <v>10.971948445792266</v>
      </c>
      <c r="W1245" s="41">
        <f>Data[[#This Row],[TOTAL CHELTUIELI EURO]]/Data[[#This Row],[NUMĂRUL PERSOANELOR CARE AU PARTICIPAT LA VOT]]</f>
        <v>2.266884660604588</v>
      </c>
      <c r="X1245" s="43">
        <v>4.8400999999999996</v>
      </c>
      <c r="Y1245" s="114" t="s">
        <v>2896</v>
      </c>
      <c r="Z1245" s="44">
        <v>8</v>
      </c>
      <c r="AA1245" s="115" t="s">
        <v>3107</v>
      </c>
      <c r="AB1245" s="44">
        <v>1</v>
      </c>
      <c r="AC1245" s="45"/>
    </row>
    <row r="1246" spans="1:29" ht="12" customHeight="1" x14ac:dyDescent="0.2">
      <c r="A1246" s="37">
        <v>1245</v>
      </c>
      <c r="B1246" s="38" t="s">
        <v>22</v>
      </c>
      <c r="C1246" s="39" t="s">
        <v>2038</v>
      </c>
      <c r="D1246" s="40">
        <v>44101</v>
      </c>
      <c r="E1246" s="38">
        <v>1</v>
      </c>
      <c r="F1246" s="38"/>
      <c r="G1246" s="38" t="s">
        <v>2</v>
      </c>
      <c r="H1246" s="38" t="s">
        <v>2</v>
      </c>
      <c r="I1246" s="47">
        <v>0</v>
      </c>
      <c r="J1246" s="47">
        <v>14501.53</v>
      </c>
      <c r="K1246" s="41">
        <v>0</v>
      </c>
      <c r="L1246" s="41">
        <f>SUM(Data[[#This Row],[CHELTUIELI DE PERSONAL LEI]:[CHELTUIELI DE CAPITAL (ACTIVE NEFINANCIARE ) LEI]])</f>
        <v>14501.53</v>
      </c>
      <c r="M1246" s="41">
        <f>Data[[#This Row],[TOTAL CHELTUIELI LEI]]/Data[[#This Row],[CURS VALUTAR EURO BNR 22 07 2020]]</f>
        <v>2996.121980950807</v>
      </c>
      <c r="N1246" s="49">
        <v>1900</v>
      </c>
      <c r="O1246" s="54"/>
      <c r="P1246" s="54">
        <v>1451</v>
      </c>
      <c r="Q1246" s="54"/>
      <c r="R1246" s="54">
        <f>Data[[#This Row],[PERSOANE ÎNSCRISE ÎN LISTELE ELECTORALE (TURUL 1)            ]]+Data[[#This Row],[PERSOANE ÎNSCRISE ÎN LISTELE ELECTORALE (TURUL AL 2-LEA)]]</f>
        <v>1900</v>
      </c>
      <c r="S1246" s="54">
        <f>Data[[#This Row],[PERSOANE CARE AU PARTICIPAT LA VOT (TURUL 1)]]+Data[[#This Row],[PERSOANE CARE AU PARTICIPAT LA VOT  (TURUL AL 2-LEA)]]</f>
        <v>1451</v>
      </c>
      <c r="T1246" s="41">
        <f>Data[[#This Row],[TOTAL CHELTUIELI LEI]]/Data[[#This Row],[NUMĂRUL PERSOANELOR ÎNSCRISE ÎN LISTELE ELECTORALE]]</f>
        <v>7.6323842105263164</v>
      </c>
      <c r="U1246" s="41">
        <f>Data[[#This Row],[TOTAL CHELTUIELI EURO]]/Data[[#This Row],[NUMĂRUL PERSOANELOR ÎNSCRISE ÎN LISTELE ELECTORALE]]</f>
        <v>1.5769063057635826</v>
      </c>
      <c r="V1246" s="41">
        <f>Data[[#This Row],[TOTAL CHELTUIELI LEI]]/Data[[#This Row],[NUMĂRUL PERSOANELOR CARE AU PARTICIPAT LA VOT]]</f>
        <v>9.9941626464507234</v>
      </c>
      <c r="W1246" s="41">
        <f>Data[[#This Row],[TOTAL CHELTUIELI EURO]]/Data[[#This Row],[NUMĂRUL PERSOANELOR CARE AU PARTICIPAT LA VOT]]</f>
        <v>2.0648669751556215</v>
      </c>
      <c r="X1246" s="43">
        <v>4.8400999999999996</v>
      </c>
      <c r="Y1246" s="114" t="s">
        <v>2886</v>
      </c>
      <c r="Z1246" s="44">
        <v>7</v>
      </c>
      <c r="AA1246" s="115" t="s">
        <v>3107</v>
      </c>
      <c r="AB1246" s="44">
        <v>1</v>
      </c>
      <c r="AC1246" s="45"/>
    </row>
    <row r="1247" spans="1:29" ht="12" customHeight="1" x14ac:dyDescent="0.2">
      <c r="A1247" s="37">
        <v>1246</v>
      </c>
      <c r="B1247" s="38" t="s">
        <v>22</v>
      </c>
      <c r="C1247" s="39" t="s">
        <v>2039</v>
      </c>
      <c r="D1247" s="40">
        <v>44101</v>
      </c>
      <c r="E1247" s="38">
        <v>1</v>
      </c>
      <c r="F1247" s="38"/>
      <c r="G1247" s="38" t="s">
        <v>2</v>
      </c>
      <c r="H1247" s="38" t="s">
        <v>2</v>
      </c>
      <c r="I1247" s="47">
        <v>1200</v>
      </c>
      <c r="J1247" s="47">
        <v>5560.43</v>
      </c>
      <c r="K1247" s="41">
        <v>0</v>
      </c>
      <c r="L1247" s="41">
        <f>SUM(Data[[#This Row],[CHELTUIELI DE PERSONAL LEI]:[CHELTUIELI DE CAPITAL (ACTIVE NEFINANCIARE ) LEI]])</f>
        <v>6760.43</v>
      </c>
      <c r="M1247" s="41">
        <f>Data[[#This Row],[TOTAL CHELTUIELI LEI]]/Data[[#This Row],[CURS VALUTAR EURO BNR 22 07 2020]]</f>
        <v>1396.7541992934032</v>
      </c>
      <c r="N1247" s="49">
        <v>1674</v>
      </c>
      <c r="O1247" s="54"/>
      <c r="P1247" s="54">
        <v>1172</v>
      </c>
      <c r="Q1247" s="54"/>
      <c r="R1247" s="54">
        <f>Data[[#This Row],[PERSOANE ÎNSCRISE ÎN LISTELE ELECTORALE (TURUL 1)            ]]+Data[[#This Row],[PERSOANE ÎNSCRISE ÎN LISTELE ELECTORALE (TURUL AL 2-LEA)]]</f>
        <v>1674</v>
      </c>
      <c r="S1247" s="54">
        <f>Data[[#This Row],[PERSOANE CARE AU PARTICIPAT LA VOT (TURUL 1)]]+Data[[#This Row],[PERSOANE CARE AU PARTICIPAT LA VOT  (TURUL AL 2-LEA)]]</f>
        <v>1172</v>
      </c>
      <c r="T1247" s="41">
        <f>Data[[#This Row],[TOTAL CHELTUIELI LEI]]/Data[[#This Row],[NUMĂRUL PERSOANELOR ÎNSCRISE ÎN LISTELE ELECTORALE]]</f>
        <v>4.0384886499402626</v>
      </c>
      <c r="U1247" s="41">
        <f>Data[[#This Row],[TOTAL CHELTUIELI EURO]]/Data[[#This Row],[NUMĂRUL PERSOANELOR ÎNSCRISE ÎN LISTELE ELECTORALE]]</f>
        <v>0.8343812421107546</v>
      </c>
      <c r="V1247" s="41">
        <f>Data[[#This Row],[TOTAL CHELTUIELI LEI]]/Data[[#This Row],[NUMĂRUL PERSOANELOR CARE AU PARTICIPAT LA VOT]]</f>
        <v>5.7682849829351541</v>
      </c>
      <c r="W1247" s="41">
        <f>Data[[#This Row],[TOTAL CHELTUIELI EURO]]/Data[[#This Row],[NUMĂRUL PERSOANELOR CARE AU PARTICIPAT LA VOT]]</f>
        <v>1.1917697946189447</v>
      </c>
      <c r="X1247" s="43">
        <v>4.8400999999999996</v>
      </c>
      <c r="Y1247" s="114" t="s">
        <v>2895</v>
      </c>
      <c r="Z1247" s="44">
        <v>4</v>
      </c>
      <c r="AA1247" s="115" t="s">
        <v>3105</v>
      </c>
      <c r="AB1247" s="44">
        <v>0</v>
      </c>
      <c r="AC1247" s="45"/>
    </row>
    <row r="1248" spans="1:29" ht="12" customHeight="1" x14ac:dyDescent="0.2">
      <c r="A1248" s="37">
        <v>1247</v>
      </c>
      <c r="B1248" s="38" t="s">
        <v>22</v>
      </c>
      <c r="C1248" s="39" t="s">
        <v>2040</v>
      </c>
      <c r="D1248" s="40">
        <v>44101</v>
      </c>
      <c r="E1248" s="38">
        <v>1</v>
      </c>
      <c r="F1248" s="38"/>
      <c r="G1248" s="38" t="s">
        <v>2</v>
      </c>
      <c r="H1248" s="38" t="s">
        <v>2</v>
      </c>
      <c r="I1248" s="47">
        <v>8028</v>
      </c>
      <c r="J1248" s="47">
        <v>6556.05</v>
      </c>
      <c r="K1248" s="41">
        <v>0</v>
      </c>
      <c r="L1248" s="41">
        <f>SUM(Data[[#This Row],[CHELTUIELI DE PERSONAL LEI]:[CHELTUIELI DE CAPITAL (ACTIVE NEFINANCIARE ) LEI]])</f>
        <v>14584.05</v>
      </c>
      <c r="M1248" s="41">
        <f>Data[[#This Row],[TOTAL CHELTUIELI LEI]]/Data[[#This Row],[CURS VALUTAR EURO BNR 22 07 2020]]</f>
        <v>3013.1712154707548</v>
      </c>
      <c r="N1248" s="49">
        <v>3293</v>
      </c>
      <c r="O1248" s="54"/>
      <c r="P1248" s="54">
        <v>1761</v>
      </c>
      <c r="Q1248" s="54"/>
      <c r="R1248" s="54">
        <f>Data[[#This Row],[PERSOANE ÎNSCRISE ÎN LISTELE ELECTORALE (TURUL 1)            ]]+Data[[#This Row],[PERSOANE ÎNSCRISE ÎN LISTELE ELECTORALE (TURUL AL 2-LEA)]]</f>
        <v>3293</v>
      </c>
      <c r="S1248" s="54">
        <f>Data[[#This Row],[PERSOANE CARE AU PARTICIPAT LA VOT (TURUL 1)]]+Data[[#This Row],[PERSOANE CARE AU PARTICIPAT LA VOT  (TURUL AL 2-LEA)]]</f>
        <v>1761</v>
      </c>
      <c r="T1248" s="41">
        <f>Data[[#This Row],[TOTAL CHELTUIELI LEI]]/Data[[#This Row],[NUMĂRUL PERSOANELOR ÎNSCRISE ÎN LISTELE ELECTORALE]]</f>
        <v>4.4288035226237472</v>
      </c>
      <c r="U1248" s="41">
        <f>Data[[#This Row],[TOTAL CHELTUIELI EURO]]/Data[[#This Row],[NUMĂRUL PERSOANELOR ÎNSCRISE ÎN LISTELE ELECTORALE]]</f>
        <v>0.91502314469199963</v>
      </c>
      <c r="V1248" s="41">
        <f>Data[[#This Row],[TOTAL CHELTUIELI LEI]]/Data[[#This Row],[NUMĂRUL PERSOANELOR CARE AU PARTICIPAT LA VOT]]</f>
        <v>8.2816865417376491</v>
      </c>
      <c r="W1248" s="41">
        <f>Data[[#This Row],[TOTAL CHELTUIELI EURO]]/Data[[#This Row],[NUMĂRUL PERSOANELOR CARE AU PARTICIPAT LA VOT]]</f>
        <v>1.7110569082741367</v>
      </c>
      <c r="X1248" s="43">
        <v>4.8400999999999996</v>
      </c>
      <c r="Y1248" s="114" t="s">
        <v>2895</v>
      </c>
      <c r="Z1248" s="44">
        <v>4</v>
      </c>
      <c r="AA1248" s="115" t="s">
        <v>3105</v>
      </c>
      <c r="AB1248" s="44">
        <v>0</v>
      </c>
      <c r="AC1248" s="45"/>
    </row>
    <row r="1249" spans="1:29" ht="12" customHeight="1" x14ac:dyDescent="0.2">
      <c r="A1249" s="37">
        <v>1248</v>
      </c>
      <c r="B1249" s="38" t="s">
        <v>22</v>
      </c>
      <c r="C1249" s="39" t="s">
        <v>2041</v>
      </c>
      <c r="D1249" s="40">
        <v>44101</v>
      </c>
      <c r="E1249" s="38">
        <v>1</v>
      </c>
      <c r="F1249" s="38"/>
      <c r="G1249" s="38" t="s">
        <v>2</v>
      </c>
      <c r="H1249" s="38" t="s">
        <v>2</v>
      </c>
      <c r="I1249" s="47">
        <v>0</v>
      </c>
      <c r="J1249" s="47">
        <v>2000</v>
      </c>
      <c r="K1249" s="41">
        <v>0</v>
      </c>
      <c r="L1249" s="41">
        <f>SUM(Data[[#This Row],[CHELTUIELI DE PERSONAL LEI]:[CHELTUIELI DE CAPITAL (ACTIVE NEFINANCIARE ) LEI]])</f>
        <v>2000</v>
      </c>
      <c r="M1249" s="41">
        <f>Data[[#This Row],[TOTAL CHELTUIELI LEI]]/Data[[#This Row],[CURS VALUTAR EURO BNR 22 07 2020]]</f>
        <v>413.21460300407017</v>
      </c>
      <c r="N1249" s="49">
        <v>1169</v>
      </c>
      <c r="O1249" s="54"/>
      <c r="P1249" s="54">
        <v>875</v>
      </c>
      <c r="Q1249" s="54"/>
      <c r="R1249" s="54">
        <f>Data[[#This Row],[PERSOANE ÎNSCRISE ÎN LISTELE ELECTORALE (TURUL 1)            ]]+Data[[#This Row],[PERSOANE ÎNSCRISE ÎN LISTELE ELECTORALE (TURUL AL 2-LEA)]]</f>
        <v>1169</v>
      </c>
      <c r="S1249" s="54">
        <f>Data[[#This Row],[PERSOANE CARE AU PARTICIPAT LA VOT (TURUL 1)]]+Data[[#This Row],[PERSOANE CARE AU PARTICIPAT LA VOT  (TURUL AL 2-LEA)]]</f>
        <v>875</v>
      </c>
      <c r="T1249" s="41">
        <f>Data[[#This Row],[TOTAL CHELTUIELI LEI]]/Data[[#This Row],[NUMĂRUL PERSOANELOR ÎNSCRISE ÎN LISTELE ELECTORALE]]</f>
        <v>1.7108639863130881</v>
      </c>
      <c r="U1249" s="41">
        <f>Data[[#This Row],[TOTAL CHELTUIELI EURO]]/Data[[#This Row],[NUMĂRUL PERSOANELOR ÎNSCRISE ÎN LISTELE ELECTORALE]]</f>
        <v>0.35347699144916184</v>
      </c>
      <c r="V1249" s="41">
        <f>Data[[#This Row],[TOTAL CHELTUIELI LEI]]/Data[[#This Row],[NUMĂRUL PERSOANELOR CARE AU PARTICIPAT LA VOT]]</f>
        <v>2.2857142857142856</v>
      </c>
      <c r="W1249" s="41">
        <f>Data[[#This Row],[TOTAL CHELTUIELI EURO]]/Data[[#This Row],[NUMĂRUL PERSOANELOR CARE AU PARTICIPAT LA VOT]]</f>
        <v>0.47224526057608018</v>
      </c>
      <c r="X1249" s="43">
        <v>4.8400999999999996</v>
      </c>
      <c r="Y1249" s="114" t="s">
        <v>2894</v>
      </c>
      <c r="Z1249" s="44">
        <v>1</v>
      </c>
      <c r="AA1249" s="115" t="s">
        <v>3105</v>
      </c>
      <c r="AB1249" s="44">
        <v>0</v>
      </c>
      <c r="AC1249" s="45"/>
    </row>
    <row r="1250" spans="1:29" ht="12" customHeight="1" x14ac:dyDescent="0.2">
      <c r="A1250" s="37">
        <v>1249</v>
      </c>
      <c r="B1250" s="38" t="s">
        <v>22</v>
      </c>
      <c r="C1250" s="39" t="s">
        <v>2042</v>
      </c>
      <c r="D1250" s="40">
        <v>44101</v>
      </c>
      <c r="E1250" s="38">
        <v>1</v>
      </c>
      <c r="F1250" s="38"/>
      <c r="G1250" s="38" t="s">
        <v>2</v>
      </c>
      <c r="H1250" s="38" t="s">
        <v>2</v>
      </c>
      <c r="I1250" s="47">
        <v>0</v>
      </c>
      <c r="J1250" s="47">
        <v>5655.33</v>
      </c>
      <c r="K1250" s="41">
        <v>0</v>
      </c>
      <c r="L1250" s="41">
        <f>SUM(Data[[#This Row],[CHELTUIELI DE PERSONAL LEI]:[CHELTUIELI DE CAPITAL (ACTIVE NEFINANCIARE ) LEI]])</f>
        <v>5655.33</v>
      </c>
      <c r="M1250" s="41">
        <f>Data[[#This Row],[TOTAL CHELTUIELI LEI]]/Data[[#This Row],[CURS VALUTAR EURO BNR 22 07 2020]]</f>
        <v>1168.4324704035041</v>
      </c>
      <c r="N1250" s="54">
        <v>1565</v>
      </c>
      <c r="O1250" s="54"/>
      <c r="P1250" s="54">
        <v>970</v>
      </c>
      <c r="Q1250" s="54"/>
      <c r="R1250" s="54">
        <f>Data[[#This Row],[PERSOANE ÎNSCRISE ÎN LISTELE ELECTORALE (TURUL 1)            ]]+Data[[#This Row],[PERSOANE ÎNSCRISE ÎN LISTELE ELECTORALE (TURUL AL 2-LEA)]]</f>
        <v>1565</v>
      </c>
      <c r="S1250" s="54">
        <f>Data[[#This Row],[PERSOANE CARE AU PARTICIPAT LA VOT (TURUL 1)]]+Data[[#This Row],[PERSOANE CARE AU PARTICIPAT LA VOT  (TURUL AL 2-LEA)]]</f>
        <v>970</v>
      </c>
      <c r="T1250" s="41">
        <f>Data[[#This Row],[TOTAL CHELTUIELI LEI]]/Data[[#This Row],[NUMĂRUL PERSOANELOR ÎNSCRISE ÎN LISTELE ELECTORALE]]</f>
        <v>3.6136293929712457</v>
      </c>
      <c r="U1250" s="41">
        <f>Data[[#This Row],[TOTAL CHELTUIELI EURO]]/Data[[#This Row],[NUMĂRUL PERSOANELOR ÎNSCRISE ÎN LISTELE ELECTORALE]]</f>
        <v>0.74660221751022626</v>
      </c>
      <c r="V1250" s="41">
        <f>Data[[#This Row],[TOTAL CHELTUIELI LEI]]/Data[[#This Row],[NUMĂRUL PERSOANELOR CARE AU PARTICIPAT LA VOT]]</f>
        <v>5.8302371134020614</v>
      </c>
      <c r="W1250" s="41">
        <f>Data[[#This Row],[TOTAL CHELTUIELI EURO]]/Data[[#This Row],[NUMĂRUL PERSOANELOR CARE AU PARTICIPAT LA VOT]]</f>
        <v>1.2045695571170145</v>
      </c>
      <c r="X1250" s="43">
        <v>4.8400999999999996</v>
      </c>
      <c r="Y1250" s="114" t="s">
        <v>2884</v>
      </c>
      <c r="Z1250" s="44">
        <v>3</v>
      </c>
      <c r="AA1250" s="115" t="s">
        <v>3105</v>
      </c>
      <c r="AB1250" s="44">
        <v>0</v>
      </c>
      <c r="AC1250" s="45"/>
    </row>
    <row r="1251" spans="1:29" ht="12" customHeight="1" x14ac:dyDescent="0.2">
      <c r="A1251" s="37">
        <v>1250</v>
      </c>
      <c r="B1251" s="38" t="s">
        <v>22</v>
      </c>
      <c r="C1251" s="39" t="s">
        <v>2043</v>
      </c>
      <c r="D1251" s="40">
        <v>44101</v>
      </c>
      <c r="E1251" s="38">
        <v>1</v>
      </c>
      <c r="F1251" s="38"/>
      <c r="G1251" s="38" t="s">
        <v>2</v>
      </c>
      <c r="H1251" s="38" t="s">
        <v>2</v>
      </c>
      <c r="I1251" s="47">
        <v>0</v>
      </c>
      <c r="J1251" s="47">
        <v>10000</v>
      </c>
      <c r="K1251" s="41">
        <v>0</v>
      </c>
      <c r="L1251" s="41">
        <f>SUM(Data[[#This Row],[CHELTUIELI DE PERSONAL LEI]:[CHELTUIELI DE CAPITAL (ACTIVE NEFINANCIARE ) LEI]])</f>
        <v>10000</v>
      </c>
      <c r="M1251" s="41">
        <f>Data[[#This Row],[TOTAL CHELTUIELI LEI]]/Data[[#This Row],[CURS VALUTAR EURO BNR 22 07 2020]]</f>
        <v>2066.0730150203508</v>
      </c>
      <c r="N1251" s="54">
        <v>1848</v>
      </c>
      <c r="O1251" s="54"/>
      <c r="P1251" s="54">
        <v>962</v>
      </c>
      <c r="Q1251" s="54"/>
      <c r="R1251" s="54">
        <f>Data[[#This Row],[PERSOANE ÎNSCRISE ÎN LISTELE ELECTORALE (TURUL 1)            ]]+Data[[#This Row],[PERSOANE ÎNSCRISE ÎN LISTELE ELECTORALE (TURUL AL 2-LEA)]]</f>
        <v>1848</v>
      </c>
      <c r="S1251" s="54">
        <f>Data[[#This Row],[PERSOANE CARE AU PARTICIPAT LA VOT (TURUL 1)]]+Data[[#This Row],[PERSOANE CARE AU PARTICIPAT LA VOT  (TURUL AL 2-LEA)]]</f>
        <v>962</v>
      </c>
      <c r="T1251" s="41">
        <f>Data[[#This Row],[TOTAL CHELTUIELI LEI]]/Data[[#This Row],[NUMĂRUL PERSOANELOR ÎNSCRISE ÎN LISTELE ELECTORALE]]</f>
        <v>5.4112554112554117</v>
      </c>
      <c r="U1251" s="41">
        <f>Data[[#This Row],[TOTAL CHELTUIELI EURO]]/Data[[#This Row],[NUMĂRUL PERSOANELOR ÎNSCRISE ÎN LISTELE ELECTORALE]]</f>
        <v>1.1180048782577656</v>
      </c>
      <c r="V1251" s="41">
        <f>Data[[#This Row],[TOTAL CHELTUIELI LEI]]/Data[[#This Row],[NUMĂRUL PERSOANELOR CARE AU PARTICIPAT LA VOT]]</f>
        <v>10.395010395010395</v>
      </c>
      <c r="W1251" s="41">
        <f>Data[[#This Row],[TOTAL CHELTUIELI EURO]]/Data[[#This Row],[NUMĂRUL PERSOANELOR CARE AU PARTICIPAT LA VOT]]</f>
        <v>2.1476850467987014</v>
      </c>
      <c r="X1251" s="43">
        <v>4.8400999999999996</v>
      </c>
      <c r="Y1251" s="114" t="s">
        <v>2892</v>
      </c>
      <c r="Z1251" s="44">
        <v>5</v>
      </c>
      <c r="AA1251" s="115" t="s">
        <v>3107</v>
      </c>
      <c r="AB1251" s="44">
        <v>1</v>
      </c>
      <c r="AC1251" s="45"/>
    </row>
    <row r="1252" spans="1:29" ht="12" customHeight="1" x14ac:dyDescent="0.2">
      <c r="A1252" s="37">
        <v>1251</v>
      </c>
      <c r="B1252" s="38" t="s">
        <v>22</v>
      </c>
      <c r="C1252" s="39" t="s">
        <v>2044</v>
      </c>
      <c r="D1252" s="40">
        <v>44101</v>
      </c>
      <c r="E1252" s="38">
        <v>1</v>
      </c>
      <c r="F1252" s="38"/>
      <c r="G1252" s="38" t="s">
        <v>2</v>
      </c>
      <c r="H1252" s="38" t="s">
        <v>2</v>
      </c>
      <c r="I1252" s="47">
        <v>500</v>
      </c>
      <c r="J1252" s="47">
        <v>3904.69</v>
      </c>
      <c r="K1252" s="41">
        <v>0</v>
      </c>
      <c r="L1252" s="41">
        <f>SUM(Data[[#This Row],[CHELTUIELI DE PERSONAL LEI]:[CHELTUIELI DE CAPITAL (ACTIVE NEFINANCIARE ) LEI]])</f>
        <v>4404.6900000000005</v>
      </c>
      <c r="M1252" s="41">
        <f>Data[[#This Row],[TOTAL CHELTUIELI LEI]]/Data[[#This Row],[CURS VALUTAR EURO BNR 22 07 2020]]</f>
        <v>910.04111485299904</v>
      </c>
      <c r="N1252" s="54">
        <v>1544</v>
      </c>
      <c r="O1252" s="54"/>
      <c r="P1252" s="54">
        <v>1216</v>
      </c>
      <c r="Q1252" s="54"/>
      <c r="R1252" s="54">
        <f>Data[[#This Row],[PERSOANE ÎNSCRISE ÎN LISTELE ELECTORALE (TURUL 1)            ]]+Data[[#This Row],[PERSOANE ÎNSCRISE ÎN LISTELE ELECTORALE (TURUL AL 2-LEA)]]</f>
        <v>1544</v>
      </c>
      <c r="S1252" s="54">
        <f>Data[[#This Row],[PERSOANE CARE AU PARTICIPAT LA VOT (TURUL 1)]]+Data[[#This Row],[PERSOANE CARE AU PARTICIPAT LA VOT  (TURUL AL 2-LEA)]]</f>
        <v>1216</v>
      </c>
      <c r="T1252" s="41">
        <f>Data[[#This Row],[TOTAL CHELTUIELI LEI]]/Data[[#This Row],[NUMĂRUL PERSOANELOR ÎNSCRISE ÎN LISTELE ELECTORALE]]</f>
        <v>2.8527784974093269</v>
      </c>
      <c r="U1252" s="41">
        <f>Data[[#This Row],[TOTAL CHELTUIELI EURO]]/Data[[#This Row],[NUMĂRUL PERSOANELOR ÎNSCRISE ÎN LISTELE ELECTORALE]]</f>
        <v>0.5894048671327714</v>
      </c>
      <c r="V1252" s="41">
        <f>Data[[#This Row],[TOTAL CHELTUIELI LEI]]/Data[[#This Row],[NUMĂRUL PERSOANELOR CARE AU PARTICIPAT LA VOT]]</f>
        <v>3.6222779605263162</v>
      </c>
      <c r="W1252" s="41">
        <f>Data[[#This Row],[TOTAL CHELTUIELI EURO]]/Data[[#This Row],[NUMĂRUL PERSOANELOR CARE AU PARTICIPAT LA VOT]]</f>
        <v>0.74838907471463734</v>
      </c>
      <c r="X1252" s="43">
        <v>4.8400999999999996</v>
      </c>
      <c r="Y1252" s="114" t="s">
        <v>2891</v>
      </c>
      <c r="Z1252" s="44">
        <v>2</v>
      </c>
      <c r="AA1252" s="115" t="s">
        <v>3105</v>
      </c>
      <c r="AB1252" s="44">
        <v>0</v>
      </c>
      <c r="AC1252" s="45"/>
    </row>
    <row r="1253" spans="1:29" ht="12" customHeight="1" x14ac:dyDescent="0.2">
      <c r="A1253" s="37">
        <v>1252</v>
      </c>
      <c r="B1253" s="38" t="s">
        <v>22</v>
      </c>
      <c r="C1253" s="39" t="s">
        <v>2045</v>
      </c>
      <c r="D1253" s="40">
        <v>44101</v>
      </c>
      <c r="E1253" s="38">
        <v>1</v>
      </c>
      <c r="F1253" s="38"/>
      <c r="G1253" s="38" t="s">
        <v>2</v>
      </c>
      <c r="H1253" s="38" t="s">
        <v>2</v>
      </c>
      <c r="I1253" s="47">
        <v>11157</v>
      </c>
      <c r="J1253" s="47">
        <v>2780</v>
      </c>
      <c r="K1253" s="41">
        <v>0</v>
      </c>
      <c r="L1253" s="41">
        <f>SUM(Data[[#This Row],[CHELTUIELI DE PERSONAL LEI]:[CHELTUIELI DE CAPITAL (ACTIVE NEFINANCIARE ) LEI]])</f>
        <v>13937</v>
      </c>
      <c r="M1253" s="41">
        <f>Data[[#This Row],[TOTAL CHELTUIELI LEI]]/Data[[#This Row],[CURS VALUTAR EURO BNR 22 07 2020]]</f>
        <v>2879.4859610338631</v>
      </c>
      <c r="N1253" s="54">
        <v>2244</v>
      </c>
      <c r="O1253" s="54"/>
      <c r="P1253" s="54">
        <v>1454</v>
      </c>
      <c r="Q1253" s="54"/>
      <c r="R1253" s="54">
        <f>Data[[#This Row],[PERSOANE ÎNSCRISE ÎN LISTELE ELECTORALE (TURUL 1)            ]]+Data[[#This Row],[PERSOANE ÎNSCRISE ÎN LISTELE ELECTORALE (TURUL AL 2-LEA)]]</f>
        <v>2244</v>
      </c>
      <c r="S1253" s="54">
        <f>Data[[#This Row],[PERSOANE CARE AU PARTICIPAT LA VOT (TURUL 1)]]+Data[[#This Row],[PERSOANE CARE AU PARTICIPAT LA VOT  (TURUL AL 2-LEA)]]</f>
        <v>1454</v>
      </c>
      <c r="T1253" s="41">
        <f>Data[[#This Row],[TOTAL CHELTUIELI LEI]]/Data[[#This Row],[NUMĂRUL PERSOANELOR ÎNSCRISE ÎN LISTELE ELECTORALE]]</f>
        <v>6.2107843137254903</v>
      </c>
      <c r="U1253" s="41">
        <f>Data[[#This Row],[TOTAL CHELTUIELI EURO]]/Data[[#This Row],[NUMĂRUL PERSOANELOR ÎNSCRISE ÎN LISTELE ELECTORALE]]</f>
        <v>1.2831933872699925</v>
      </c>
      <c r="V1253" s="41">
        <f>Data[[#This Row],[TOTAL CHELTUIELI LEI]]/Data[[#This Row],[NUMĂRUL PERSOANELOR CARE AU PARTICIPAT LA VOT]]</f>
        <v>9.5852819807427778</v>
      </c>
      <c r="W1253" s="41">
        <f>Data[[#This Row],[TOTAL CHELTUIELI EURO]]/Data[[#This Row],[NUMĂRUL PERSOANELOR CARE AU PARTICIPAT LA VOT]]</f>
        <v>1.9803892441773474</v>
      </c>
      <c r="X1253" s="43">
        <v>4.8400999999999996</v>
      </c>
      <c r="Y1253" s="114" t="s">
        <v>2889</v>
      </c>
      <c r="Z1253" s="44">
        <v>6</v>
      </c>
      <c r="AA1253" s="115" t="s">
        <v>3107</v>
      </c>
      <c r="AB1253" s="44">
        <v>1</v>
      </c>
      <c r="AC1253" s="45"/>
    </row>
    <row r="1254" spans="1:29" ht="12" customHeight="1" x14ac:dyDescent="0.2">
      <c r="A1254" s="37">
        <v>1253</v>
      </c>
      <c r="B1254" s="38" t="s">
        <v>22</v>
      </c>
      <c r="C1254" s="39" t="s">
        <v>2046</v>
      </c>
      <c r="D1254" s="40">
        <v>44101</v>
      </c>
      <c r="E1254" s="38">
        <v>1</v>
      </c>
      <c r="F1254" s="38"/>
      <c r="G1254" s="38" t="s">
        <v>2</v>
      </c>
      <c r="H1254" s="38" t="s">
        <v>2</v>
      </c>
      <c r="I1254" s="47">
        <v>2200</v>
      </c>
      <c r="J1254" s="47">
        <v>454.06</v>
      </c>
      <c r="K1254" s="41">
        <v>0</v>
      </c>
      <c r="L1254" s="41">
        <f>SUM(Data[[#This Row],[CHELTUIELI DE PERSONAL LEI]:[CHELTUIELI DE CAPITAL (ACTIVE NEFINANCIARE ) LEI]])</f>
        <v>2654.06</v>
      </c>
      <c r="M1254" s="41">
        <f>Data[[#This Row],[TOTAL CHELTUIELI LEI]]/Data[[#This Row],[CURS VALUTAR EURO BNR 22 07 2020]]</f>
        <v>548.34817462449121</v>
      </c>
      <c r="N1254" s="54">
        <v>1994</v>
      </c>
      <c r="O1254" s="54"/>
      <c r="P1254" s="54">
        <v>1268</v>
      </c>
      <c r="Q1254" s="54"/>
      <c r="R1254" s="54">
        <f>Data[[#This Row],[PERSOANE ÎNSCRISE ÎN LISTELE ELECTORALE (TURUL 1)            ]]+Data[[#This Row],[PERSOANE ÎNSCRISE ÎN LISTELE ELECTORALE (TURUL AL 2-LEA)]]</f>
        <v>1994</v>
      </c>
      <c r="S1254" s="54">
        <f>Data[[#This Row],[PERSOANE CARE AU PARTICIPAT LA VOT (TURUL 1)]]+Data[[#This Row],[PERSOANE CARE AU PARTICIPAT LA VOT  (TURUL AL 2-LEA)]]</f>
        <v>1268</v>
      </c>
      <c r="T1254" s="41">
        <f>Data[[#This Row],[TOTAL CHELTUIELI LEI]]/Data[[#This Row],[NUMĂRUL PERSOANELOR ÎNSCRISE ÎN LISTELE ELECTORALE]]</f>
        <v>1.3310230692076228</v>
      </c>
      <c r="U1254" s="41">
        <f>Data[[#This Row],[TOTAL CHELTUIELI EURO]]/Data[[#This Row],[NUMĂRUL PERSOANELOR ÎNSCRISE ÎN LISTELE ELECTORALE]]</f>
        <v>0.27499908456594341</v>
      </c>
      <c r="V1254" s="41">
        <f>Data[[#This Row],[TOTAL CHELTUIELI LEI]]/Data[[#This Row],[NUMĂRUL PERSOANELOR CARE AU PARTICIPAT LA VOT]]</f>
        <v>2.0931072555205046</v>
      </c>
      <c r="W1254" s="41">
        <f>Data[[#This Row],[TOTAL CHELTUIELI EURO]]/Data[[#This Row],[NUMĂRUL PERSOANELOR CARE AU PARTICIPAT LA VOT]]</f>
        <v>0.43245124181742206</v>
      </c>
      <c r="X1254" s="43">
        <v>4.8400999999999996</v>
      </c>
      <c r="Y1254" s="114" t="s">
        <v>2894</v>
      </c>
      <c r="Z1254" s="44">
        <v>1</v>
      </c>
      <c r="AA1254" s="115" t="s">
        <v>3105</v>
      </c>
      <c r="AB1254" s="44">
        <v>0</v>
      </c>
      <c r="AC1254" s="45"/>
    </row>
    <row r="1255" spans="1:29" ht="12" customHeight="1" x14ac:dyDescent="0.2">
      <c r="A1255" s="37">
        <v>1254</v>
      </c>
      <c r="B1255" s="38" t="s">
        <v>22</v>
      </c>
      <c r="C1255" s="39" t="s">
        <v>2047</v>
      </c>
      <c r="D1255" s="40">
        <v>44101</v>
      </c>
      <c r="E1255" s="38">
        <v>1</v>
      </c>
      <c r="F1255" s="38"/>
      <c r="G1255" s="38" t="s">
        <v>2</v>
      </c>
      <c r="H1255" s="38" t="s">
        <v>2</v>
      </c>
      <c r="I1255" s="47">
        <v>0</v>
      </c>
      <c r="J1255" s="47">
        <v>6909</v>
      </c>
      <c r="K1255" s="41">
        <v>0</v>
      </c>
      <c r="L1255" s="41">
        <f>SUM(Data[[#This Row],[CHELTUIELI DE PERSONAL LEI]:[CHELTUIELI DE CAPITAL (ACTIVE NEFINANCIARE ) LEI]])</f>
        <v>6909</v>
      </c>
      <c r="M1255" s="41">
        <f>Data[[#This Row],[TOTAL CHELTUIELI LEI]]/Data[[#This Row],[CURS VALUTAR EURO BNR 22 07 2020]]</f>
        <v>1427.4498460775606</v>
      </c>
      <c r="N1255" s="49">
        <v>1737</v>
      </c>
      <c r="O1255" s="54"/>
      <c r="P1255" s="54">
        <v>1236</v>
      </c>
      <c r="Q1255" s="54"/>
      <c r="R1255" s="54">
        <f>Data[[#This Row],[PERSOANE ÎNSCRISE ÎN LISTELE ELECTORALE (TURUL 1)            ]]+Data[[#This Row],[PERSOANE ÎNSCRISE ÎN LISTELE ELECTORALE (TURUL AL 2-LEA)]]</f>
        <v>1737</v>
      </c>
      <c r="S1255" s="54">
        <f>Data[[#This Row],[PERSOANE CARE AU PARTICIPAT LA VOT (TURUL 1)]]+Data[[#This Row],[PERSOANE CARE AU PARTICIPAT LA VOT  (TURUL AL 2-LEA)]]</f>
        <v>1236</v>
      </c>
      <c r="T1255" s="41">
        <f>Data[[#This Row],[TOTAL CHELTUIELI LEI]]/Data[[#This Row],[NUMĂRUL PERSOANELOR ÎNSCRISE ÎN LISTELE ELECTORALE]]</f>
        <v>3.9775474956822108</v>
      </c>
      <c r="U1255" s="41">
        <f>Data[[#This Row],[TOTAL CHELTUIELI EURO]]/Data[[#This Row],[NUMĂRUL PERSOANELOR ÎNSCRISE ÎN LISTELE ELECTORALE]]</f>
        <v>0.82179035467907924</v>
      </c>
      <c r="V1255" s="41">
        <f>Data[[#This Row],[TOTAL CHELTUIELI LEI]]/Data[[#This Row],[NUMĂRUL PERSOANELOR CARE AU PARTICIPAT LA VOT]]</f>
        <v>5.5898058252427187</v>
      </c>
      <c r="W1255" s="41">
        <f>Data[[#This Row],[TOTAL CHELTUIELI EURO]]/Data[[#This Row],[NUMĂRUL PERSOANELOR CARE AU PARTICIPAT LA VOT]]</f>
        <v>1.1548946974737544</v>
      </c>
      <c r="X1255" s="43">
        <v>4.8400999999999996</v>
      </c>
      <c r="Y1255" s="114" t="s">
        <v>2884</v>
      </c>
      <c r="Z1255" s="44">
        <v>3</v>
      </c>
      <c r="AA1255" s="115" t="s">
        <v>3105</v>
      </c>
      <c r="AB1255" s="44">
        <v>0</v>
      </c>
      <c r="AC1255" s="45"/>
    </row>
    <row r="1256" spans="1:29" ht="12" customHeight="1" x14ac:dyDescent="0.2">
      <c r="A1256" s="37">
        <v>1255</v>
      </c>
      <c r="B1256" s="38" t="s">
        <v>22</v>
      </c>
      <c r="C1256" s="39" t="s">
        <v>2048</v>
      </c>
      <c r="D1256" s="40">
        <v>44101</v>
      </c>
      <c r="E1256" s="38">
        <v>1</v>
      </c>
      <c r="F1256" s="38"/>
      <c r="G1256" s="38" t="s">
        <v>2</v>
      </c>
      <c r="H1256" s="38" t="s">
        <v>2</v>
      </c>
      <c r="I1256" s="47">
        <v>6869</v>
      </c>
      <c r="J1256" s="47">
        <v>6471.22</v>
      </c>
      <c r="K1256" s="41">
        <v>0</v>
      </c>
      <c r="L1256" s="41">
        <f>SUM(Data[[#This Row],[CHELTUIELI DE PERSONAL LEI]:[CHELTUIELI DE CAPITAL (ACTIVE NEFINANCIARE ) LEI]])</f>
        <v>13340.220000000001</v>
      </c>
      <c r="M1256" s="41">
        <f>Data[[#This Row],[TOTAL CHELTUIELI LEI]]/Data[[#This Row],[CURS VALUTAR EURO BNR 22 07 2020]]</f>
        <v>2756.1868556434788</v>
      </c>
      <c r="N1256" s="49">
        <v>2323</v>
      </c>
      <c r="O1256" s="54"/>
      <c r="P1256" s="54">
        <v>1473</v>
      </c>
      <c r="Q1256" s="54"/>
      <c r="R1256" s="54">
        <f>Data[[#This Row],[PERSOANE ÎNSCRISE ÎN LISTELE ELECTORALE (TURUL 1)            ]]+Data[[#This Row],[PERSOANE ÎNSCRISE ÎN LISTELE ELECTORALE (TURUL AL 2-LEA)]]</f>
        <v>2323</v>
      </c>
      <c r="S1256" s="54">
        <f>Data[[#This Row],[PERSOANE CARE AU PARTICIPAT LA VOT (TURUL 1)]]+Data[[#This Row],[PERSOANE CARE AU PARTICIPAT LA VOT  (TURUL AL 2-LEA)]]</f>
        <v>1473</v>
      </c>
      <c r="T1256" s="41">
        <f>Data[[#This Row],[TOTAL CHELTUIELI LEI]]/Data[[#This Row],[NUMĂRUL PERSOANELOR ÎNSCRISE ÎN LISTELE ELECTORALE]]</f>
        <v>5.7426689625484295</v>
      </c>
      <c r="U1256" s="41">
        <f>Data[[#This Row],[TOTAL CHELTUIELI EURO]]/Data[[#This Row],[NUMĂRUL PERSOANELOR ÎNSCRISE ÎN LISTELE ELECTORALE]]</f>
        <v>1.1864773377716225</v>
      </c>
      <c r="V1256" s="41">
        <f>Data[[#This Row],[TOTAL CHELTUIELI LEI]]/Data[[#This Row],[NUMĂRUL PERSOANELOR CARE AU PARTICIPAT LA VOT]]</f>
        <v>9.0564969450101849</v>
      </c>
      <c r="W1256" s="41">
        <f>Data[[#This Row],[TOTAL CHELTUIELI EURO]]/Data[[#This Row],[NUMĂRUL PERSOANELOR CARE AU PARTICIPAT LA VOT]]</f>
        <v>1.8711383948699789</v>
      </c>
      <c r="X1256" s="43">
        <v>4.8400999999999996</v>
      </c>
      <c r="Y1256" s="114" t="s">
        <v>2892</v>
      </c>
      <c r="Z1256" s="44">
        <v>5</v>
      </c>
      <c r="AA1256" s="115" t="s">
        <v>3107</v>
      </c>
      <c r="AB1256" s="44">
        <v>1</v>
      </c>
      <c r="AC1256" s="45"/>
    </row>
    <row r="1257" spans="1:29" ht="12" customHeight="1" x14ac:dyDescent="0.2">
      <c r="A1257" s="37">
        <v>1256</v>
      </c>
      <c r="B1257" s="38" t="s">
        <v>22</v>
      </c>
      <c r="C1257" s="39" t="s">
        <v>217</v>
      </c>
      <c r="D1257" s="40">
        <v>44101</v>
      </c>
      <c r="E1257" s="38">
        <v>1</v>
      </c>
      <c r="F1257" s="38"/>
      <c r="G1257" s="38" t="s">
        <v>2</v>
      </c>
      <c r="H1257" s="38" t="s">
        <v>2</v>
      </c>
      <c r="I1257" s="47">
        <v>600</v>
      </c>
      <c r="J1257" s="47">
        <v>6695.14</v>
      </c>
      <c r="K1257" s="41">
        <v>0</v>
      </c>
      <c r="L1257" s="41">
        <f>SUM(Data[[#This Row],[CHELTUIELI DE PERSONAL LEI]:[CHELTUIELI DE CAPITAL (ACTIVE NEFINANCIARE ) LEI]])</f>
        <v>7295.14</v>
      </c>
      <c r="M1257" s="41">
        <f>Data[[#This Row],[TOTAL CHELTUIELI LEI]]/Data[[#This Row],[CURS VALUTAR EURO BNR 22 07 2020]]</f>
        <v>1507.2291894795565</v>
      </c>
      <c r="N1257" s="49">
        <v>456</v>
      </c>
      <c r="O1257" s="54"/>
      <c r="P1257" s="54">
        <v>497</v>
      </c>
      <c r="Q1257" s="54"/>
      <c r="R1257" s="54">
        <f>Data[[#This Row],[PERSOANE ÎNSCRISE ÎN LISTELE ELECTORALE (TURUL 1)            ]]+Data[[#This Row],[PERSOANE ÎNSCRISE ÎN LISTELE ELECTORALE (TURUL AL 2-LEA)]]</f>
        <v>456</v>
      </c>
      <c r="S1257" s="54">
        <f>Data[[#This Row],[PERSOANE CARE AU PARTICIPAT LA VOT (TURUL 1)]]+Data[[#This Row],[PERSOANE CARE AU PARTICIPAT LA VOT  (TURUL AL 2-LEA)]]</f>
        <v>497</v>
      </c>
      <c r="T1257" s="41">
        <f>Data[[#This Row],[TOTAL CHELTUIELI LEI]]/Data[[#This Row],[NUMĂRUL PERSOANELOR ÎNSCRISE ÎN LISTELE ELECTORALE]]</f>
        <v>15.99811403508772</v>
      </c>
      <c r="U1257" s="41">
        <f>Data[[#This Row],[TOTAL CHELTUIELI EURO]]/Data[[#This Row],[NUMĂRUL PERSOANELOR ÎNSCRISE ÎN LISTELE ELECTORALE]]</f>
        <v>3.3053271699113078</v>
      </c>
      <c r="V1257" s="41">
        <f>Data[[#This Row],[TOTAL CHELTUIELI LEI]]/Data[[#This Row],[NUMĂRUL PERSOANELOR CARE AU PARTICIPAT LA VOT]]</f>
        <v>14.678350100603623</v>
      </c>
      <c r="W1257" s="41">
        <f>Data[[#This Row],[TOTAL CHELTUIELI EURO]]/Data[[#This Row],[NUMĂRUL PERSOANELOR CARE AU PARTICIPAT LA VOT]]</f>
        <v>3.0326543047878398</v>
      </c>
      <c r="X1257" s="43">
        <v>4.8400999999999996</v>
      </c>
      <c r="Y1257" s="114" t="s">
        <v>2920</v>
      </c>
      <c r="Z1257" s="44">
        <v>16</v>
      </c>
      <c r="AA1257" s="115" t="s">
        <v>3106</v>
      </c>
      <c r="AB1257" s="44">
        <v>3</v>
      </c>
      <c r="AC1257" s="45"/>
    </row>
    <row r="1258" spans="1:29" ht="12" customHeight="1" x14ac:dyDescent="0.2">
      <c r="A1258" s="37">
        <v>1257</v>
      </c>
      <c r="B1258" s="38" t="s">
        <v>22</v>
      </c>
      <c r="C1258" s="39" t="s">
        <v>2049</v>
      </c>
      <c r="D1258" s="40">
        <v>44101</v>
      </c>
      <c r="E1258" s="38">
        <v>1</v>
      </c>
      <c r="F1258" s="38"/>
      <c r="G1258" s="38" t="s">
        <v>2</v>
      </c>
      <c r="H1258" s="38" t="s">
        <v>2</v>
      </c>
      <c r="I1258" s="47">
        <v>0</v>
      </c>
      <c r="J1258" s="47">
        <v>12779</v>
      </c>
      <c r="K1258" s="41">
        <v>0</v>
      </c>
      <c r="L1258" s="41">
        <f>SUM(Data[[#This Row],[CHELTUIELI DE PERSONAL LEI]:[CHELTUIELI DE CAPITAL (ACTIVE NEFINANCIARE ) LEI]])</f>
        <v>12779</v>
      </c>
      <c r="M1258" s="41">
        <f>Data[[#This Row],[TOTAL CHELTUIELI LEI]]/Data[[#This Row],[CURS VALUTAR EURO BNR 22 07 2020]]</f>
        <v>2640.2347058945065</v>
      </c>
      <c r="N1258" s="49">
        <v>2002</v>
      </c>
      <c r="O1258" s="54"/>
      <c r="P1258" s="54">
        <v>1275</v>
      </c>
      <c r="Q1258" s="54"/>
      <c r="R1258" s="54">
        <f>Data[[#This Row],[PERSOANE ÎNSCRISE ÎN LISTELE ELECTORALE (TURUL 1)            ]]+Data[[#This Row],[PERSOANE ÎNSCRISE ÎN LISTELE ELECTORALE (TURUL AL 2-LEA)]]</f>
        <v>2002</v>
      </c>
      <c r="S1258" s="54">
        <f>Data[[#This Row],[PERSOANE CARE AU PARTICIPAT LA VOT (TURUL 1)]]+Data[[#This Row],[PERSOANE CARE AU PARTICIPAT LA VOT  (TURUL AL 2-LEA)]]</f>
        <v>1275</v>
      </c>
      <c r="T1258" s="41">
        <f>Data[[#This Row],[TOTAL CHELTUIELI LEI]]/Data[[#This Row],[NUMĂRUL PERSOANELOR ÎNSCRISE ÎN LISTELE ELECTORALE]]</f>
        <v>6.383116883116883</v>
      </c>
      <c r="U1258" s="41">
        <f>Data[[#This Row],[TOTAL CHELTUIELI EURO]]/Data[[#This Row],[NUMĂRUL PERSOANELOR ÎNSCRISE ÎN LISTELE ELECTORALE]]</f>
        <v>1.3187985543928604</v>
      </c>
      <c r="V1258" s="41">
        <f>Data[[#This Row],[TOTAL CHELTUIELI LEI]]/Data[[#This Row],[NUMĂRUL PERSOANELOR CARE AU PARTICIPAT LA VOT]]</f>
        <v>10.022745098039216</v>
      </c>
      <c r="W1258" s="41">
        <f>Data[[#This Row],[TOTAL CHELTUIELI EURO]]/Data[[#This Row],[NUMĂRUL PERSOANELOR CARE AU PARTICIPAT LA VOT]]</f>
        <v>2.0707723183486326</v>
      </c>
      <c r="X1258" s="43">
        <v>4.8400999999999996</v>
      </c>
      <c r="Y1258" s="114" t="s">
        <v>2889</v>
      </c>
      <c r="Z1258" s="44">
        <v>6</v>
      </c>
      <c r="AA1258" s="115" t="s">
        <v>3107</v>
      </c>
      <c r="AB1258" s="44">
        <v>1</v>
      </c>
      <c r="AC1258" s="45"/>
    </row>
    <row r="1259" spans="1:29" ht="12" customHeight="1" x14ac:dyDescent="0.2">
      <c r="A1259" s="37">
        <v>1258</v>
      </c>
      <c r="B1259" s="38" t="s">
        <v>22</v>
      </c>
      <c r="C1259" s="39" t="s">
        <v>2050</v>
      </c>
      <c r="D1259" s="40">
        <v>44101</v>
      </c>
      <c r="E1259" s="38">
        <v>1</v>
      </c>
      <c r="F1259" s="38"/>
      <c r="G1259" s="38" t="s">
        <v>2</v>
      </c>
      <c r="H1259" s="38" t="s">
        <v>2</v>
      </c>
      <c r="I1259" s="47">
        <v>6200</v>
      </c>
      <c r="J1259" s="47">
        <v>160</v>
      </c>
      <c r="K1259" s="41">
        <v>0</v>
      </c>
      <c r="L1259" s="41">
        <f>SUM(Data[[#This Row],[CHELTUIELI DE PERSONAL LEI]:[CHELTUIELI DE CAPITAL (ACTIVE NEFINANCIARE ) LEI]])</f>
        <v>6360</v>
      </c>
      <c r="M1259" s="41">
        <f>Data[[#This Row],[TOTAL CHELTUIELI LEI]]/Data[[#This Row],[CURS VALUTAR EURO BNR 22 07 2020]]</f>
        <v>1314.0224375529433</v>
      </c>
      <c r="N1259" s="49">
        <v>2558</v>
      </c>
      <c r="O1259" s="54"/>
      <c r="P1259" s="54">
        <v>1723</v>
      </c>
      <c r="Q1259" s="54"/>
      <c r="R1259" s="54">
        <f>Data[[#This Row],[PERSOANE ÎNSCRISE ÎN LISTELE ELECTORALE (TURUL 1)            ]]+Data[[#This Row],[PERSOANE ÎNSCRISE ÎN LISTELE ELECTORALE (TURUL AL 2-LEA)]]</f>
        <v>2558</v>
      </c>
      <c r="S1259" s="54">
        <f>Data[[#This Row],[PERSOANE CARE AU PARTICIPAT LA VOT (TURUL 1)]]+Data[[#This Row],[PERSOANE CARE AU PARTICIPAT LA VOT  (TURUL AL 2-LEA)]]</f>
        <v>1723</v>
      </c>
      <c r="T1259" s="41">
        <f>Data[[#This Row],[TOTAL CHELTUIELI LEI]]/Data[[#This Row],[NUMĂRUL PERSOANELOR ÎNSCRISE ÎN LISTELE ELECTORALE]]</f>
        <v>2.4863174354964817</v>
      </c>
      <c r="U1259" s="41">
        <f>Data[[#This Row],[TOTAL CHELTUIELI EURO]]/Data[[#This Row],[NUMĂRUL PERSOANELOR ÎNSCRISE ÎN LISTELE ELECTORALE]]</f>
        <v>0.5136913360253883</v>
      </c>
      <c r="V1259" s="41">
        <f>Data[[#This Row],[TOTAL CHELTUIELI LEI]]/Data[[#This Row],[NUMĂRUL PERSOANELOR CARE AU PARTICIPAT LA VOT]]</f>
        <v>3.6912362159024958</v>
      </c>
      <c r="W1259" s="41">
        <f>Data[[#This Row],[TOTAL CHELTUIELI EURO]]/Data[[#This Row],[NUMĂRUL PERSOANELOR CARE AU PARTICIPAT LA VOT]]</f>
        <v>0.76263635377419814</v>
      </c>
      <c r="X1259" s="43">
        <v>4.8400999999999996</v>
      </c>
      <c r="Y1259" s="114" t="s">
        <v>2891</v>
      </c>
      <c r="Z1259" s="44">
        <v>2</v>
      </c>
      <c r="AA1259" s="115" t="s">
        <v>3105</v>
      </c>
      <c r="AB1259" s="44">
        <v>0</v>
      </c>
      <c r="AC1259" s="45"/>
    </row>
    <row r="1260" spans="1:29" ht="12" customHeight="1" x14ac:dyDescent="0.2">
      <c r="A1260" s="37">
        <v>1259</v>
      </c>
      <c r="B1260" s="38" t="s">
        <v>22</v>
      </c>
      <c r="C1260" s="39" t="s">
        <v>2051</v>
      </c>
      <c r="D1260" s="40">
        <v>44101</v>
      </c>
      <c r="E1260" s="38">
        <v>1</v>
      </c>
      <c r="F1260" s="38"/>
      <c r="G1260" s="38" t="s">
        <v>2</v>
      </c>
      <c r="H1260" s="38" t="s">
        <v>2</v>
      </c>
      <c r="I1260" s="47">
        <v>1000</v>
      </c>
      <c r="J1260" s="47">
        <v>20000</v>
      </c>
      <c r="K1260" s="41">
        <v>0</v>
      </c>
      <c r="L1260" s="41">
        <f>SUM(Data[[#This Row],[CHELTUIELI DE PERSONAL LEI]:[CHELTUIELI DE CAPITAL (ACTIVE NEFINANCIARE ) LEI]])</f>
        <v>21000</v>
      </c>
      <c r="M1260" s="41">
        <f>Data[[#This Row],[TOTAL CHELTUIELI LEI]]/Data[[#This Row],[CURS VALUTAR EURO BNR 22 07 2020]]</f>
        <v>4338.7533315427372</v>
      </c>
      <c r="N1260" s="49">
        <v>1306</v>
      </c>
      <c r="O1260" s="54"/>
      <c r="P1260" s="54">
        <v>1413</v>
      </c>
      <c r="Q1260" s="54"/>
      <c r="R1260" s="54">
        <f>Data[[#This Row],[PERSOANE ÎNSCRISE ÎN LISTELE ELECTORALE (TURUL 1)            ]]+Data[[#This Row],[PERSOANE ÎNSCRISE ÎN LISTELE ELECTORALE (TURUL AL 2-LEA)]]</f>
        <v>1306</v>
      </c>
      <c r="S1260" s="54">
        <f>Data[[#This Row],[PERSOANE CARE AU PARTICIPAT LA VOT (TURUL 1)]]+Data[[#This Row],[PERSOANE CARE AU PARTICIPAT LA VOT  (TURUL AL 2-LEA)]]</f>
        <v>1413</v>
      </c>
      <c r="T1260" s="41">
        <f>Data[[#This Row],[TOTAL CHELTUIELI LEI]]/Data[[#This Row],[NUMĂRUL PERSOANELOR ÎNSCRISE ÎN LISTELE ELECTORALE]]</f>
        <v>16.079632465543646</v>
      </c>
      <c r="U1260" s="41">
        <f>Data[[#This Row],[TOTAL CHELTUIELI EURO]]/Data[[#This Row],[NUMĂRUL PERSOANELOR ÎNSCRISE ÎN LISTELE ELECTORALE]]</f>
        <v>3.3221694728504878</v>
      </c>
      <c r="V1260" s="41">
        <f>Data[[#This Row],[TOTAL CHELTUIELI LEI]]/Data[[#This Row],[NUMĂRUL PERSOANELOR CARE AU PARTICIPAT LA VOT]]</f>
        <v>14.861995753715499</v>
      </c>
      <c r="W1260" s="41">
        <f>Data[[#This Row],[TOTAL CHELTUIELI EURO]]/Data[[#This Row],[NUMĂRUL PERSOANELOR CARE AU PARTICIPAT LA VOT]]</f>
        <v>3.0705968376098633</v>
      </c>
      <c r="X1260" s="43">
        <v>4.8400999999999996</v>
      </c>
      <c r="Y1260" s="114" t="s">
        <v>2920</v>
      </c>
      <c r="Z1260" s="44">
        <v>16</v>
      </c>
      <c r="AA1260" s="115" t="s">
        <v>3106</v>
      </c>
      <c r="AB1260" s="44">
        <v>3</v>
      </c>
      <c r="AC1260" s="45"/>
    </row>
    <row r="1261" spans="1:29" ht="12" customHeight="1" x14ac:dyDescent="0.2">
      <c r="A1261" s="37">
        <v>1260</v>
      </c>
      <c r="B1261" s="38" t="s">
        <v>22</v>
      </c>
      <c r="C1261" s="39" t="s">
        <v>2052</v>
      </c>
      <c r="D1261" s="40">
        <v>44101</v>
      </c>
      <c r="E1261" s="38">
        <v>1</v>
      </c>
      <c r="F1261" s="38"/>
      <c r="G1261" s="38" t="s">
        <v>2</v>
      </c>
      <c r="H1261" s="38" t="s">
        <v>2</v>
      </c>
      <c r="I1261" s="47">
        <v>0</v>
      </c>
      <c r="J1261" s="47">
        <v>8959</v>
      </c>
      <c r="K1261" s="41">
        <v>0</v>
      </c>
      <c r="L1261" s="41">
        <f>SUM(Data[[#This Row],[CHELTUIELI DE PERSONAL LEI]:[CHELTUIELI DE CAPITAL (ACTIVE NEFINANCIARE ) LEI]])</f>
        <v>8959</v>
      </c>
      <c r="M1261" s="41">
        <f>Data[[#This Row],[TOTAL CHELTUIELI LEI]]/Data[[#This Row],[CURS VALUTAR EURO BNR 22 07 2020]]</f>
        <v>1850.9948141567324</v>
      </c>
      <c r="N1261" s="54">
        <v>1218</v>
      </c>
      <c r="O1261" s="54"/>
      <c r="P1261" s="54">
        <v>967</v>
      </c>
      <c r="Q1261" s="54"/>
      <c r="R1261" s="54">
        <f>Data[[#This Row],[PERSOANE ÎNSCRISE ÎN LISTELE ELECTORALE (TURUL 1)            ]]+Data[[#This Row],[PERSOANE ÎNSCRISE ÎN LISTELE ELECTORALE (TURUL AL 2-LEA)]]</f>
        <v>1218</v>
      </c>
      <c r="S1261" s="54">
        <f>Data[[#This Row],[PERSOANE CARE AU PARTICIPAT LA VOT (TURUL 1)]]+Data[[#This Row],[PERSOANE CARE AU PARTICIPAT LA VOT  (TURUL AL 2-LEA)]]</f>
        <v>967</v>
      </c>
      <c r="T1261" s="41">
        <f>Data[[#This Row],[TOTAL CHELTUIELI LEI]]/Data[[#This Row],[NUMĂRUL PERSOANELOR ÎNSCRISE ÎN LISTELE ELECTORALE]]</f>
        <v>7.3555008210180626</v>
      </c>
      <c r="U1261" s="41">
        <f>Data[[#This Row],[TOTAL CHELTUIELI EURO]]/Data[[#This Row],[NUMĂRUL PERSOANELOR ÎNSCRISE ÎN LISTELE ELECTORALE]]</f>
        <v>1.5197001758265456</v>
      </c>
      <c r="V1261" s="41">
        <f>Data[[#This Row],[TOTAL CHELTUIELI LEI]]/Data[[#This Row],[NUMĂRUL PERSOANELOR CARE AU PARTICIPAT LA VOT]]</f>
        <v>9.2647362978283354</v>
      </c>
      <c r="W1261" s="41">
        <f>Data[[#This Row],[TOTAL CHELTUIELI EURO]]/Data[[#This Row],[NUMĂRUL PERSOANELOR CARE AU PARTICIPAT LA VOT]]</f>
        <v>1.9141621656222674</v>
      </c>
      <c r="X1261" s="43">
        <v>4.8400999999999996</v>
      </c>
      <c r="Y1261" s="114" t="s">
        <v>2886</v>
      </c>
      <c r="Z1261" s="44">
        <v>7</v>
      </c>
      <c r="AA1261" s="115" t="s">
        <v>3107</v>
      </c>
      <c r="AB1261" s="44">
        <v>1</v>
      </c>
      <c r="AC1261" s="45"/>
    </row>
    <row r="1262" spans="1:29" ht="12" customHeight="1" x14ac:dyDescent="0.2">
      <c r="A1262" s="37">
        <v>1261</v>
      </c>
      <c r="B1262" s="38" t="s">
        <v>22</v>
      </c>
      <c r="C1262" s="39" t="s">
        <v>2053</v>
      </c>
      <c r="D1262" s="40">
        <v>44101</v>
      </c>
      <c r="E1262" s="38">
        <v>1</v>
      </c>
      <c r="F1262" s="38"/>
      <c r="G1262" s="38" t="s">
        <v>2</v>
      </c>
      <c r="H1262" s="38" t="s">
        <v>2</v>
      </c>
      <c r="I1262" s="47">
        <v>2500</v>
      </c>
      <c r="J1262" s="47">
        <v>13297.01</v>
      </c>
      <c r="K1262" s="41">
        <v>0</v>
      </c>
      <c r="L1262" s="41">
        <f>SUM(Data[[#This Row],[CHELTUIELI DE PERSONAL LEI]:[CHELTUIELI DE CAPITAL (ACTIVE NEFINANCIARE ) LEI]])</f>
        <v>15797.01</v>
      </c>
      <c r="M1262" s="41">
        <f>Data[[#This Row],[TOTAL CHELTUIELI LEI]]/Data[[#This Row],[CURS VALUTAR EURO BNR 22 07 2020]]</f>
        <v>3263.7776079006635</v>
      </c>
      <c r="N1262" s="54">
        <v>3507</v>
      </c>
      <c r="O1262" s="54"/>
      <c r="P1262" s="54">
        <v>2450</v>
      </c>
      <c r="Q1262" s="54"/>
      <c r="R1262" s="54">
        <f>Data[[#This Row],[PERSOANE ÎNSCRISE ÎN LISTELE ELECTORALE (TURUL 1)            ]]+Data[[#This Row],[PERSOANE ÎNSCRISE ÎN LISTELE ELECTORALE (TURUL AL 2-LEA)]]</f>
        <v>3507</v>
      </c>
      <c r="S1262" s="54">
        <f>Data[[#This Row],[PERSOANE CARE AU PARTICIPAT LA VOT (TURUL 1)]]+Data[[#This Row],[PERSOANE CARE AU PARTICIPAT LA VOT  (TURUL AL 2-LEA)]]</f>
        <v>2450</v>
      </c>
      <c r="T1262" s="41">
        <f>Data[[#This Row],[TOTAL CHELTUIELI LEI]]/Data[[#This Row],[NUMĂRUL PERSOANELOR ÎNSCRISE ÎN LISTELE ELECTORALE]]</f>
        <v>4.5044225834046197</v>
      </c>
      <c r="U1262" s="41">
        <f>Data[[#This Row],[TOTAL CHELTUIELI EURO]]/Data[[#This Row],[NUMĂRUL PERSOANELOR ÎNSCRISE ÎN LISTELE ELECTORALE]]</f>
        <v>0.93064659478205403</v>
      </c>
      <c r="V1262" s="41">
        <f>Data[[#This Row],[TOTAL CHELTUIELI LEI]]/Data[[#This Row],[NUMĂRUL PERSOANELOR CARE AU PARTICIPAT LA VOT]]</f>
        <v>6.4477591836734698</v>
      </c>
      <c r="W1262" s="41">
        <f>Data[[#This Row],[TOTAL CHELTUIELI EURO]]/Data[[#This Row],[NUMĂRUL PERSOANELOR CARE AU PARTICIPAT LA VOT]]</f>
        <v>1.3321541256737401</v>
      </c>
      <c r="X1262" s="43">
        <v>4.8400999999999996</v>
      </c>
      <c r="Y1262" s="114" t="s">
        <v>2895</v>
      </c>
      <c r="Z1262" s="44">
        <v>4</v>
      </c>
      <c r="AA1262" s="115" t="s">
        <v>3105</v>
      </c>
      <c r="AB1262" s="44">
        <v>0</v>
      </c>
      <c r="AC1262" s="45"/>
    </row>
    <row r="1263" spans="1:29" ht="12" customHeight="1" x14ac:dyDescent="0.2">
      <c r="A1263" s="37">
        <v>1262</v>
      </c>
      <c r="B1263" s="38" t="s">
        <v>22</v>
      </c>
      <c r="C1263" s="39" t="s">
        <v>2054</v>
      </c>
      <c r="D1263" s="40">
        <v>44101</v>
      </c>
      <c r="E1263" s="38">
        <v>1</v>
      </c>
      <c r="F1263" s="38"/>
      <c r="G1263" s="38" t="s">
        <v>2</v>
      </c>
      <c r="H1263" s="38" t="s">
        <v>2</v>
      </c>
      <c r="I1263" s="47">
        <v>0</v>
      </c>
      <c r="J1263" s="47">
        <v>4000</v>
      </c>
      <c r="K1263" s="41">
        <v>0</v>
      </c>
      <c r="L1263" s="41">
        <f>SUM(Data[[#This Row],[CHELTUIELI DE PERSONAL LEI]:[CHELTUIELI DE CAPITAL (ACTIVE NEFINANCIARE ) LEI]])</f>
        <v>4000</v>
      </c>
      <c r="M1263" s="41">
        <f>Data[[#This Row],[TOTAL CHELTUIELI LEI]]/Data[[#This Row],[CURS VALUTAR EURO BNR 22 07 2020]]</f>
        <v>826.42920600814034</v>
      </c>
      <c r="N1263" s="54">
        <v>1214</v>
      </c>
      <c r="O1263" s="54"/>
      <c r="P1263" s="54">
        <v>953</v>
      </c>
      <c r="Q1263" s="54"/>
      <c r="R1263" s="54">
        <f>Data[[#This Row],[PERSOANE ÎNSCRISE ÎN LISTELE ELECTORALE (TURUL 1)            ]]+Data[[#This Row],[PERSOANE ÎNSCRISE ÎN LISTELE ELECTORALE (TURUL AL 2-LEA)]]</f>
        <v>1214</v>
      </c>
      <c r="S1263" s="54">
        <f>Data[[#This Row],[PERSOANE CARE AU PARTICIPAT LA VOT (TURUL 1)]]+Data[[#This Row],[PERSOANE CARE AU PARTICIPAT LA VOT  (TURUL AL 2-LEA)]]</f>
        <v>953</v>
      </c>
      <c r="T1263" s="41">
        <f>Data[[#This Row],[TOTAL CHELTUIELI LEI]]/Data[[#This Row],[NUMĂRUL PERSOANELOR ÎNSCRISE ÎN LISTELE ELECTORALE]]</f>
        <v>3.2948929159802307</v>
      </c>
      <c r="U1263" s="41">
        <f>Data[[#This Row],[TOTAL CHELTUIELI EURO]]/Data[[#This Row],[NUMĂRUL PERSOANELOR ÎNSCRISE ÎN LISTELE ELECTORALE]]</f>
        <v>0.68074893410884707</v>
      </c>
      <c r="V1263" s="41">
        <f>Data[[#This Row],[TOTAL CHELTUIELI LEI]]/Data[[#This Row],[NUMĂRUL PERSOANELOR CARE AU PARTICIPAT LA VOT]]</f>
        <v>4.1972717733473246</v>
      </c>
      <c r="W1263" s="41">
        <f>Data[[#This Row],[TOTAL CHELTUIELI EURO]]/Data[[#This Row],[NUMĂRUL PERSOANELOR CARE AU PARTICIPAT LA VOT]]</f>
        <v>0.86718699476195205</v>
      </c>
      <c r="X1263" s="43">
        <v>4.8400999999999996</v>
      </c>
      <c r="Y1263" s="114" t="s">
        <v>2884</v>
      </c>
      <c r="Z1263" s="44">
        <v>3</v>
      </c>
      <c r="AA1263" s="115" t="s">
        <v>3105</v>
      </c>
      <c r="AB1263" s="44">
        <v>0</v>
      </c>
      <c r="AC1263" s="45"/>
    </row>
    <row r="1264" spans="1:29" ht="12" customHeight="1" x14ac:dyDescent="0.2">
      <c r="A1264" s="37">
        <v>1263</v>
      </c>
      <c r="B1264" s="38" t="s">
        <v>22</v>
      </c>
      <c r="C1264" s="39" t="s">
        <v>2055</v>
      </c>
      <c r="D1264" s="40">
        <v>44101</v>
      </c>
      <c r="E1264" s="38">
        <v>1</v>
      </c>
      <c r="F1264" s="38"/>
      <c r="G1264" s="38" t="s">
        <v>2</v>
      </c>
      <c r="H1264" s="38" t="s">
        <v>2</v>
      </c>
      <c r="I1264" s="47">
        <v>2900</v>
      </c>
      <c r="J1264" s="47">
        <v>12899.93</v>
      </c>
      <c r="K1264" s="41">
        <v>0</v>
      </c>
      <c r="L1264" s="41">
        <f>SUM(Data[[#This Row],[CHELTUIELI DE PERSONAL LEI]:[CHELTUIELI DE CAPITAL (ACTIVE NEFINANCIARE ) LEI]])</f>
        <v>15799.93</v>
      </c>
      <c r="M1264" s="41">
        <f>Data[[#This Row],[TOTAL CHELTUIELI LEI]]/Data[[#This Row],[CURS VALUTAR EURO BNR 22 07 2020]]</f>
        <v>3264.3809012210495</v>
      </c>
      <c r="N1264" s="54">
        <v>3850</v>
      </c>
      <c r="O1264" s="54"/>
      <c r="P1264" s="54">
        <v>2249</v>
      </c>
      <c r="Q1264" s="54"/>
      <c r="R1264" s="54">
        <f>Data[[#This Row],[PERSOANE ÎNSCRISE ÎN LISTELE ELECTORALE (TURUL 1)            ]]+Data[[#This Row],[PERSOANE ÎNSCRISE ÎN LISTELE ELECTORALE (TURUL AL 2-LEA)]]</f>
        <v>3850</v>
      </c>
      <c r="S1264" s="54">
        <f>Data[[#This Row],[PERSOANE CARE AU PARTICIPAT LA VOT (TURUL 1)]]+Data[[#This Row],[PERSOANE CARE AU PARTICIPAT LA VOT  (TURUL AL 2-LEA)]]</f>
        <v>2249</v>
      </c>
      <c r="T1264" s="41">
        <f>Data[[#This Row],[TOTAL CHELTUIELI LEI]]/Data[[#This Row],[NUMĂRUL PERSOANELOR ÎNSCRISE ÎN LISTELE ELECTORALE]]</f>
        <v>4.1038779220779222</v>
      </c>
      <c r="U1264" s="41">
        <f>Data[[#This Row],[TOTAL CHELTUIELI EURO]]/Data[[#This Row],[NUMĂRUL PERSOANELOR ÎNSCRISE ÎN LISTELE ELECTORALE]]</f>
        <v>0.84789114317429859</v>
      </c>
      <c r="V1264" s="41">
        <f>Data[[#This Row],[TOTAL CHELTUIELI LEI]]/Data[[#This Row],[NUMĂRUL PERSOANELOR CARE AU PARTICIPAT LA VOT]]</f>
        <v>7.0253134726545134</v>
      </c>
      <c r="W1264" s="41">
        <f>Data[[#This Row],[TOTAL CHELTUIELI EURO]]/Data[[#This Row],[NUMĂRUL PERSOANELOR CARE AU PARTICIPAT LA VOT]]</f>
        <v>1.4514810587910403</v>
      </c>
      <c r="X1264" s="43">
        <v>4.8400999999999996</v>
      </c>
      <c r="Y1264" s="114" t="s">
        <v>2895</v>
      </c>
      <c r="Z1264" s="44">
        <v>4</v>
      </c>
      <c r="AA1264" s="115" t="s">
        <v>3105</v>
      </c>
      <c r="AB1264" s="44">
        <v>0</v>
      </c>
      <c r="AC1264" s="45"/>
    </row>
    <row r="1265" spans="1:29" ht="12" customHeight="1" x14ac:dyDescent="0.2">
      <c r="A1265" s="37">
        <v>1264</v>
      </c>
      <c r="B1265" s="38" t="s">
        <v>22</v>
      </c>
      <c r="C1265" s="39" t="s">
        <v>2056</v>
      </c>
      <c r="D1265" s="40">
        <v>44101</v>
      </c>
      <c r="E1265" s="38">
        <v>1</v>
      </c>
      <c r="F1265" s="38"/>
      <c r="G1265" s="38" t="s">
        <v>2</v>
      </c>
      <c r="H1265" s="38" t="s">
        <v>2</v>
      </c>
      <c r="I1265" s="47">
        <v>6925</v>
      </c>
      <c r="J1265" s="47">
        <v>2452</v>
      </c>
      <c r="K1265" s="41">
        <v>0</v>
      </c>
      <c r="L1265" s="41">
        <f>SUM(Data[[#This Row],[CHELTUIELI DE PERSONAL LEI]:[CHELTUIELI DE CAPITAL (ACTIVE NEFINANCIARE ) LEI]])</f>
        <v>9377</v>
      </c>
      <c r="M1265" s="41">
        <f>Data[[#This Row],[TOTAL CHELTUIELI LEI]]/Data[[#This Row],[CURS VALUTAR EURO BNR 22 07 2020]]</f>
        <v>1937.3566661845832</v>
      </c>
      <c r="N1265" s="49">
        <v>2345</v>
      </c>
      <c r="O1265" s="54"/>
      <c r="P1265" s="54">
        <v>1301</v>
      </c>
      <c r="Q1265" s="54"/>
      <c r="R1265" s="54">
        <f>Data[[#This Row],[PERSOANE ÎNSCRISE ÎN LISTELE ELECTORALE (TURUL 1)            ]]+Data[[#This Row],[PERSOANE ÎNSCRISE ÎN LISTELE ELECTORALE (TURUL AL 2-LEA)]]</f>
        <v>2345</v>
      </c>
      <c r="S1265" s="54">
        <f>Data[[#This Row],[PERSOANE CARE AU PARTICIPAT LA VOT (TURUL 1)]]+Data[[#This Row],[PERSOANE CARE AU PARTICIPAT LA VOT  (TURUL AL 2-LEA)]]</f>
        <v>1301</v>
      </c>
      <c r="T1265" s="41">
        <f>Data[[#This Row],[TOTAL CHELTUIELI LEI]]/Data[[#This Row],[NUMĂRUL PERSOANELOR ÎNSCRISE ÎN LISTELE ELECTORALE]]</f>
        <v>3.9987206823027717</v>
      </c>
      <c r="U1265" s="41">
        <f>Data[[#This Row],[TOTAL CHELTUIELI EURO]]/Data[[#This Row],[NUMĂRUL PERSOANELOR ÎNSCRISE ÎN LISTELE ELECTORALE]]</f>
        <v>0.82616488963095236</v>
      </c>
      <c r="V1265" s="41">
        <f>Data[[#This Row],[TOTAL CHELTUIELI LEI]]/Data[[#This Row],[NUMĂRUL PERSOANELOR CARE AU PARTICIPAT LA VOT]]</f>
        <v>7.2075326671790929</v>
      </c>
      <c r="W1265" s="41">
        <f>Data[[#This Row],[TOTAL CHELTUIELI EURO]]/Data[[#This Row],[NUMĂRUL PERSOANELOR CARE AU PARTICIPAT LA VOT]]</f>
        <v>1.4891288748536382</v>
      </c>
      <c r="X1265" s="43">
        <v>4.8400999999999996</v>
      </c>
      <c r="Y1265" s="114" t="s">
        <v>2895</v>
      </c>
      <c r="Z1265" s="44">
        <v>4</v>
      </c>
      <c r="AA1265" s="115" t="s">
        <v>3105</v>
      </c>
      <c r="AB1265" s="44">
        <v>0</v>
      </c>
      <c r="AC1265" s="45"/>
    </row>
    <row r="1266" spans="1:29" ht="12" customHeight="1" x14ac:dyDescent="0.2">
      <c r="A1266" s="37">
        <v>1265</v>
      </c>
      <c r="B1266" s="38" t="s">
        <v>22</v>
      </c>
      <c r="C1266" s="39" t="s">
        <v>2057</v>
      </c>
      <c r="D1266" s="40">
        <v>44101</v>
      </c>
      <c r="E1266" s="38">
        <v>1</v>
      </c>
      <c r="F1266" s="38"/>
      <c r="G1266" s="38" t="s">
        <v>2</v>
      </c>
      <c r="H1266" s="38" t="s">
        <v>2</v>
      </c>
      <c r="I1266" s="47">
        <v>800</v>
      </c>
      <c r="J1266" s="47">
        <v>6535.74</v>
      </c>
      <c r="K1266" s="41">
        <v>0</v>
      </c>
      <c r="L1266" s="41">
        <f>SUM(Data[[#This Row],[CHELTUIELI DE PERSONAL LEI]:[CHELTUIELI DE CAPITAL (ACTIVE NEFINANCIARE ) LEI]])</f>
        <v>7335.74</v>
      </c>
      <c r="M1266" s="41">
        <f>Data[[#This Row],[TOTAL CHELTUIELI LEI]]/Data[[#This Row],[CURS VALUTAR EURO BNR 22 07 2020]]</f>
        <v>1515.617445920539</v>
      </c>
      <c r="N1266" s="49">
        <v>1064</v>
      </c>
      <c r="O1266" s="54"/>
      <c r="P1266" s="54">
        <v>844</v>
      </c>
      <c r="Q1266" s="54"/>
      <c r="R1266" s="54">
        <f>Data[[#This Row],[PERSOANE ÎNSCRISE ÎN LISTELE ELECTORALE (TURUL 1)            ]]+Data[[#This Row],[PERSOANE ÎNSCRISE ÎN LISTELE ELECTORALE (TURUL AL 2-LEA)]]</f>
        <v>1064</v>
      </c>
      <c r="S1266" s="54">
        <f>Data[[#This Row],[PERSOANE CARE AU PARTICIPAT LA VOT (TURUL 1)]]+Data[[#This Row],[PERSOANE CARE AU PARTICIPAT LA VOT  (TURUL AL 2-LEA)]]</f>
        <v>844</v>
      </c>
      <c r="T1266" s="41">
        <f>Data[[#This Row],[TOTAL CHELTUIELI LEI]]/Data[[#This Row],[NUMĂRUL PERSOANELOR ÎNSCRISE ÎN LISTELE ELECTORALE]]</f>
        <v>6.8944924812030077</v>
      </c>
      <c r="U1266" s="41">
        <f>Data[[#This Row],[TOTAL CHELTUIELI EURO]]/Data[[#This Row],[NUMĂRUL PERSOANELOR ÎNSCRISE ÎN LISTELE ELECTORALE]]</f>
        <v>1.424452486767424</v>
      </c>
      <c r="V1266" s="41">
        <f>Data[[#This Row],[TOTAL CHELTUIELI LEI]]/Data[[#This Row],[NUMĂRUL PERSOANELOR CARE AU PARTICIPAT LA VOT]]</f>
        <v>8.6916350710900474</v>
      </c>
      <c r="W1266" s="41">
        <f>Data[[#This Row],[TOTAL CHELTUIELI EURO]]/Data[[#This Row],[NUMĂRUL PERSOANELOR CARE AU PARTICIPAT LA VOT]]</f>
        <v>1.7957552676783637</v>
      </c>
      <c r="X1266" s="43">
        <v>4.8400999999999996</v>
      </c>
      <c r="Y1266" s="114" t="s">
        <v>2889</v>
      </c>
      <c r="Z1266" s="44">
        <v>6</v>
      </c>
      <c r="AA1266" s="115" t="s">
        <v>3107</v>
      </c>
      <c r="AB1266" s="44">
        <v>1</v>
      </c>
      <c r="AC1266" s="45"/>
    </row>
    <row r="1267" spans="1:29" ht="12" customHeight="1" x14ac:dyDescent="0.2">
      <c r="A1267" s="37">
        <v>1266</v>
      </c>
      <c r="B1267" s="38" t="s">
        <v>22</v>
      </c>
      <c r="C1267" s="39" t="s">
        <v>2058</v>
      </c>
      <c r="D1267" s="40">
        <v>44101</v>
      </c>
      <c r="E1267" s="38">
        <v>1</v>
      </c>
      <c r="F1267" s="38"/>
      <c r="G1267" s="38" t="s">
        <v>2</v>
      </c>
      <c r="H1267" s="38" t="s">
        <v>2</v>
      </c>
      <c r="I1267" s="47">
        <v>4917.41</v>
      </c>
      <c r="J1267" s="47">
        <v>2045</v>
      </c>
      <c r="K1267" s="41">
        <v>0</v>
      </c>
      <c r="L1267" s="41">
        <f>SUM(Data[[#This Row],[CHELTUIELI DE PERSONAL LEI]:[CHELTUIELI DE CAPITAL (ACTIVE NEFINANCIARE ) LEI]])</f>
        <v>6962.41</v>
      </c>
      <c r="M1267" s="41">
        <f>Data[[#This Row],[TOTAL CHELTUIELI LEI]]/Data[[#This Row],[CURS VALUTAR EURO BNR 22 07 2020]]</f>
        <v>1438.4847420507842</v>
      </c>
      <c r="N1267" s="49">
        <v>991</v>
      </c>
      <c r="O1267" s="54"/>
      <c r="P1267" s="54">
        <v>653</v>
      </c>
      <c r="Q1267" s="54"/>
      <c r="R1267" s="54">
        <f>Data[[#This Row],[PERSOANE ÎNSCRISE ÎN LISTELE ELECTORALE (TURUL 1)            ]]+Data[[#This Row],[PERSOANE ÎNSCRISE ÎN LISTELE ELECTORALE (TURUL AL 2-LEA)]]</f>
        <v>991</v>
      </c>
      <c r="S1267" s="54">
        <f>Data[[#This Row],[PERSOANE CARE AU PARTICIPAT LA VOT (TURUL 1)]]+Data[[#This Row],[PERSOANE CARE AU PARTICIPAT LA VOT  (TURUL AL 2-LEA)]]</f>
        <v>653</v>
      </c>
      <c r="T1267" s="41">
        <f>Data[[#This Row],[TOTAL CHELTUIELI LEI]]/Data[[#This Row],[NUMĂRUL PERSOANELOR ÎNSCRISE ÎN LISTELE ELECTORALE]]</f>
        <v>7.0256407669021188</v>
      </c>
      <c r="U1267" s="41">
        <f>Data[[#This Row],[TOTAL CHELTUIELI EURO]]/Data[[#This Row],[NUMĂRUL PERSOANELOR ÎNSCRISE ÎN LISTELE ELECTORALE]]</f>
        <v>1.4515486801723352</v>
      </c>
      <c r="V1267" s="41">
        <f>Data[[#This Row],[TOTAL CHELTUIELI LEI]]/Data[[#This Row],[NUMĂRUL PERSOANELOR CARE AU PARTICIPAT LA VOT]]</f>
        <v>10.66218989280245</v>
      </c>
      <c r="W1267" s="41">
        <f>Data[[#This Row],[TOTAL CHELTUIELI EURO]]/Data[[#This Row],[NUMĂRUL PERSOANELOR CARE AU PARTICIPAT LA VOT]]</f>
        <v>2.202886281854187</v>
      </c>
      <c r="X1267" s="43">
        <v>4.8400999999999996</v>
      </c>
      <c r="Y1267" s="114" t="s">
        <v>2886</v>
      </c>
      <c r="Z1267" s="44">
        <v>7</v>
      </c>
      <c r="AA1267" s="115" t="s">
        <v>3107</v>
      </c>
      <c r="AB1267" s="44">
        <v>1</v>
      </c>
      <c r="AC1267" s="45"/>
    </row>
    <row r="1268" spans="1:29" ht="12" customHeight="1" x14ac:dyDescent="0.2">
      <c r="A1268" s="37">
        <v>1267</v>
      </c>
      <c r="B1268" s="38" t="s">
        <v>22</v>
      </c>
      <c r="C1268" s="39" t="s">
        <v>2059</v>
      </c>
      <c r="D1268" s="40">
        <v>44101</v>
      </c>
      <c r="E1268" s="38">
        <v>1</v>
      </c>
      <c r="F1268" s="38"/>
      <c r="G1268" s="38" t="s">
        <v>2</v>
      </c>
      <c r="H1268" s="38" t="s">
        <v>2</v>
      </c>
      <c r="I1268" s="47">
        <v>2980</v>
      </c>
      <c r="J1268" s="47">
        <v>11247</v>
      </c>
      <c r="K1268" s="41">
        <v>0</v>
      </c>
      <c r="L1268" s="41">
        <f>SUM(Data[[#This Row],[CHELTUIELI DE PERSONAL LEI]:[CHELTUIELI DE CAPITAL (ACTIVE NEFINANCIARE ) LEI]])</f>
        <v>14227</v>
      </c>
      <c r="M1268" s="41">
        <f>Data[[#This Row],[TOTAL CHELTUIELI LEI]]/Data[[#This Row],[CURS VALUTAR EURO BNR 22 07 2020]]</f>
        <v>2939.4020784694535</v>
      </c>
      <c r="N1268" s="54">
        <v>3893</v>
      </c>
      <c r="O1268" s="54"/>
      <c r="P1268" s="54">
        <v>2310</v>
      </c>
      <c r="Q1268" s="54"/>
      <c r="R1268" s="54">
        <f>Data[[#This Row],[PERSOANE ÎNSCRISE ÎN LISTELE ELECTORALE (TURUL 1)            ]]+Data[[#This Row],[PERSOANE ÎNSCRISE ÎN LISTELE ELECTORALE (TURUL AL 2-LEA)]]</f>
        <v>3893</v>
      </c>
      <c r="S1268" s="54">
        <f>Data[[#This Row],[PERSOANE CARE AU PARTICIPAT LA VOT (TURUL 1)]]+Data[[#This Row],[PERSOANE CARE AU PARTICIPAT LA VOT  (TURUL AL 2-LEA)]]</f>
        <v>2310</v>
      </c>
      <c r="T1268" s="41">
        <f>Data[[#This Row],[TOTAL CHELTUIELI LEI]]/Data[[#This Row],[NUMĂRUL PERSOANELOR ÎNSCRISE ÎN LISTELE ELECTORALE]]</f>
        <v>3.6545080914461856</v>
      </c>
      <c r="U1268" s="41">
        <f>Data[[#This Row],[TOTAL CHELTUIELI EURO]]/Data[[#This Row],[NUMĂRUL PERSOANELOR ÎNSCRISE ÎN LISTELE ELECTORALE]]</f>
        <v>0.75504805509104889</v>
      </c>
      <c r="V1268" s="41">
        <f>Data[[#This Row],[TOTAL CHELTUIELI LEI]]/Data[[#This Row],[NUMĂRUL PERSOANELOR CARE AU PARTICIPAT LA VOT]]</f>
        <v>6.1588744588744593</v>
      </c>
      <c r="W1268" s="41">
        <f>Data[[#This Row],[TOTAL CHELTUIELI EURO]]/Data[[#This Row],[NUMĂRUL PERSOANELOR CARE AU PARTICIPAT LA VOT]]</f>
        <v>1.2724684322378585</v>
      </c>
      <c r="X1268" s="43">
        <v>4.8400999999999996</v>
      </c>
      <c r="Y1268" s="114" t="s">
        <v>2884</v>
      </c>
      <c r="Z1268" s="44">
        <v>3</v>
      </c>
      <c r="AA1268" s="115" t="s">
        <v>3105</v>
      </c>
      <c r="AB1268" s="44">
        <v>0</v>
      </c>
      <c r="AC1268" s="45"/>
    </row>
    <row r="1269" spans="1:29" ht="12" customHeight="1" x14ac:dyDescent="0.2">
      <c r="A1269" s="37">
        <v>1268</v>
      </c>
      <c r="B1269" s="38" t="s">
        <v>22</v>
      </c>
      <c r="C1269" s="39" t="s">
        <v>2060</v>
      </c>
      <c r="D1269" s="40">
        <v>44101</v>
      </c>
      <c r="E1269" s="38">
        <v>1</v>
      </c>
      <c r="F1269" s="38"/>
      <c r="G1269" s="38" t="s">
        <v>2</v>
      </c>
      <c r="H1269" s="38" t="s">
        <v>2</v>
      </c>
      <c r="I1269" s="47">
        <v>2357</v>
      </c>
      <c r="J1269" s="47">
        <v>1005</v>
      </c>
      <c r="K1269" s="41">
        <v>0</v>
      </c>
      <c r="L1269" s="41">
        <f>SUM(Data[[#This Row],[CHELTUIELI DE PERSONAL LEI]:[CHELTUIELI DE CAPITAL (ACTIVE NEFINANCIARE ) LEI]])</f>
        <v>3362</v>
      </c>
      <c r="M1269" s="41">
        <f>Data[[#This Row],[TOTAL CHELTUIELI LEI]]/Data[[#This Row],[CURS VALUTAR EURO BNR 22 07 2020]]</f>
        <v>694.61374764984203</v>
      </c>
      <c r="N1269" s="54">
        <v>4807</v>
      </c>
      <c r="O1269" s="54"/>
      <c r="P1269" s="54">
        <v>3138</v>
      </c>
      <c r="Q1269" s="54"/>
      <c r="R1269" s="54">
        <f>Data[[#This Row],[PERSOANE ÎNSCRISE ÎN LISTELE ELECTORALE (TURUL 1)            ]]+Data[[#This Row],[PERSOANE ÎNSCRISE ÎN LISTELE ELECTORALE (TURUL AL 2-LEA)]]</f>
        <v>4807</v>
      </c>
      <c r="S1269" s="54">
        <f>Data[[#This Row],[PERSOANE CARE AU PARTICIPAT LA VOT (TURUL 1)]]+Data[[#This Row],[PERSOANE CARE AU PARTICIPAT LA VOT  (TURUL AL 2-LEA)]]</f>
        <v>3138</v>
      </c>
      <c r="T1269" s="41">
        <f>Data[[#This Row],[TOTAL CHELTUIELI LEI]]/Data[[#This Row],[NUMĂRUL PERSOANELOR ÎNSCRISE ÎN LISTELE ELECTORALE]]</f>
        <v>0.69939671312669027</v>
      </c>
      <c r="U1269" s="41">
        <f>Data[[#This Row],[TOTAL CHELTUIELI EURO]]/Data[[#This Row],[NUMĂRUL PERSOANELOR ÎNSCRISE ÎN LISTELE ELECTORALE]]</f>
        <v>0.14450046757849844</v>
      </c>
      <c r="V1269" s="41">
        <f>Data[[#This Row],[TOTAL CHELTUIELI LEI]]/Data[[#This Row],[NUMĂRUL PERSOANELOR CARE AU PARTICIPAT LA VOT]]</f>
        <v>1.07138304652645</v>
      </c>
      <c r="W1269" s="41">
        <f>Data[[#This Row],[TOTAL CHELTUIELI EURO]]/Data[[#This Row],[NUMĂRUL PERSOANELOR CARE AU PARTICIPAT LA VOT]]</f>
        <v>0.22135556011785915</v>
      </c>
      <c r="X1269" s="43">
        <v>4.8400999999999996</v>
      </c>
      <c r="Y1269" s="114" t="s">
        <v>2890</v>
      </c>
      <c r="Z1269" s="44">
        <v>0</v>
      </c>
      <c r="AA1269" s="115" t="s">
        <v>3105</v>
      </c>
      <c r="AB1269" s="44">
        <v>0</v>
      </c>
      <c r="AC1269" s="45"/>
    </row>
    <row r="1270" spans="1:29" ht="12" customHeight="1" x14ac:dyDescent="0.2">
      <c r="A1270" s="37">
        <v>1269</v>
      </c>
      <c r="B1270" s="38" t="s">
        <v>22</v>
      </c>
      <c r="C1270" s="39" t="s">
        <v>2061</v>
      </c>
      <c r="D1270" s="40">
        <v>44101</v>
      </c>
      <c r="E1270" s="38">
        <v>1</v>
      </c>
      <c r="F1270" s="38"/>
      <c r="G1270" s="38" t="s">
        <v>2</v>
      </c>
      <c r="H1270" s="38" t="s">
        <v>2</v>
      </c>
      <c r="I1270" s="47">
        <v>2070</v>
      </c>
      <c r="J1270" s="47">
        <v>8107.89</v>
      </c>
      <c r="K1270" s="41">
        <v>0</v>
      </c>
      <c r="L1270" s="41">
        <f>SUM(Data[[#This Row],[CHELTUIELI DE PERSONAL LEI]:[CHELTUIELI DE CAPITAL (ACTIVE NEFINANCIARE ) LEI]])</f>
        <v>10177.89</v>
      </c>
      <c r="M1270" s="41">
        <f>Data[[#This Row],[TOTAL CHELTUIELI LEI]]/Data[[#This Row],[CURS VALUTAR EURO BNR 22 07 2020]]</f>
        <v>2102.8263878845478</v>
      </c>
      <c r="N1270" s="54">
        <v>3192</v>
      </c>
      <c r="O1270" s="54"/>
      <c r="P1270" s="54">
        <v>2162</v>
      </c>
      <c r="Q1270" s="54"/>
      <c r="R1270" s="54">
        <f>Data[[#This Row],[PERSOANE ÎNSCRISE ÎN LISTELE ELECTORALE (TURUL 1)            ]]+Data[[#This Row],[PERSOANE ÎNSCRISE ÎN LISTELE ELECTORALE (TURUL AL 2-LEA)]]</f>
        <v>3192</v>
      </c>
      <c r="S1270" s="54">
        <f>Data[[#This Row],[PERSOANE CARE AU PARTICIPAT LA VOT (TURUL 1)]]+Data[[#This Row],[PERSOANE CARE AU PARTICIPAT LA VOT  (TURUL AL 2-LEA)]]</f>
        <v>2162</v>
      </c>
      <c r="T1270" s="41">
        <f>Data[[#This Row],[TOTAL CHELTUIELI LEI]]/Data[[#This Row],[NUMĂRUL PERSOANELOR ÎNSCRISE ÎN LISTELE ELECTORALE]]</f>
        <v>3.1885620300751878</v>
      </c>
      <c r="U1270" s="41">
        <f>Data[[#This Row],[TOTAL CHELTUIELI EURO]]/Data[[#This Row],[NUMĂRUL PERSOANELOR ÎNSCRISE ÎN LISTELE ELECTORALE]]</f>
        <v>0.65878019670568544</v>
      </c>
      <c r="V1270" s="41">
        <f>Data[[#This Row],[TOTAL CHELTUIELI LEI]]/Data[[#This Row],[NUMĂRUL PERSOANELOR CARE AU PARTICIPAT LA VOT]]</f>
        <v>4.7076271970397778</v>
      </c>
      <c r="W1270" s="41">
        <f>Data[[#This Row],[TOTAL CHELTUIELI EURO]]/Data[[#This Row],[NUMĂRUL PERSOANELOR CARE AU PARTICIPAT LA VOT]]</f>
        <v>0.97263015165797773</v>
      </c>
      <c r="X1270" s="43">
        <v>4.8400999999999996</v>
      </c>
      <c r="Y1270" s="114" t="s">
        <v>2884</v>
      </c>
      <c r="Z1270" s="44">
        <v>3</v>
      </c>
      <c r="AA1270" s="115" t="s">
        <v>3105</v>
      </c>
      <c r="AB1270" s="44">
        <v>0</v>
      </c>
      <c r="AC1270" s="45"/>
    </row>
    <row r="1271" spans="1:29" ht="12" customHeight="1" x14ac:dyDescent="0.2">
      <c r="A1271" s="37">
        <v>1270</v>
      </c>
      <c r="B1271" s="38" t="s">
        <v>22</v>
      </c>
      <c r="C1271" s="39" t="s">
        <v>2062</v>
      </c>
      <c r="D1271" s="40">
        <v>44101</v>
      </c>
      <c r="E1271" s="38">
        <v>1</v>
      </c>
      <c r="F1271" s="38"/>
      <c r="G1271" s="38" t="s">
        <v>2</v>
      </c>
      <c r="H1271" s="38" t="s">
        <v>2</v>
      </c>
      <c r="I1271" s="47">
        <v>1800</v>
      </c>
      <c r="J1271" s="47">
        <v>7200</v>
      </c>
      <c r="K1271" s="41">
        <v>0</v>
      </c>
      <c r="L1271" s="41">
        <f>SUM(Data[[#This Row],[CHELTUIELI DE PERSONAL LEI]:[CHELTUIELI DE CAPITAL (ACTIVE NEFINANCIARE ) LEI]])</f>
        <v>9000</v>
      </c>
      <c r="M1271" s="41">
        <f>Data[[#This Row],[TOTAL CHELTUIELI LEI]]/Data[[#This Row],[CURS VALUTAR EURO BNR 22 07 2020]]</f>
        <v>1859.4657135183159</v>
      </c>
      <c r="N1271" s="54">
        <v>3682</v>
      </c>
      <c r="O1271" s="54"/>
      <c r="P1271" s="54">
        <v>2491</v>
      </c>
      <c r="Q1271" s="54"/>
      <c r="R1271" s="54">
        <f>Data[[#This Row],[PERSOANE ÎNSCRISE ÎN LISTELE ELECTORALE (TURUL 1)            ]]+Data[[#This Row],[PERSOANE ÎNSCRISE ÎN LISTELE ELECTORALE (TURUL AL 2-LEA)]]</f>
        <v>3682</v>
      </c>
      <c r="S1271" s="54">
        <f>Data[[#This Row],[PERSOANE CARE AU PARTICIPAT LA VOT (TURUL 1)]]+Data[[#This Row],[PERSOANE CARE AU PARTICIPAT LA VOT  (TURUL AL 2-LEA)]]</f>
        <v>2491</v>
      </c>
      <c r="T1271" s="41">
        <f>Data[[#This Row],[TOTAL CHELTUIELI LEI]]/Data[[#This Row],[NUMĂRUL PERSOANELOR ÎNSCRISE ÎN LISTELE ELECTORALE]]</f>
        <v>2.4443237370994026</v>
      </c>
      <c r="U1271" s="41">
        <f>Data[[#This Row],[TOTAL CHELTUIELI EURO]]/Data[[#This Row],[NUMĂRUL PERSOANELOR ÎNSCRISE ÎN LISTELE ELECTORALE]]</f>
        <v>0.50501513131947739</v>
      </c>
      <c r="V1271" s="41">
        <f>Data[[#This Row],[TOTAL CHELTUIELI LEI]]/Data[[#This Row],[NUMĂRUL PERSOANELOR CARE AU PARTICIPAT LA VOT]]</f>
        <v>3.6130068245684464</v>
      </c>
      <c r="W1271" s="41">
        <f>Data[[#This Row],[TOTAL CHELTUIELI EURO]]/Data[[#This Row],[NUMĂRUL PERSOANELOR CARE AU PARTICIPAT LA VOT]]</f>
        <v>0.74647359033252347</v>
      </c>
      <c r="X1271" s="43">
        <v>4.8400999999999996</v>
      </c>
      <c r="Y1271" s="114" t="s">
        <v>2891</v>
      </c>
      <c r="Z1271" s="44">
        <v>2</v>
      </c>
      <c r="AA1271" s="115" t="s">
        <v>3105</v>
      </c>
      <c r="AB1271" s="44">
        <v>0</v>
      </c>
      <c r="AC1271" s="45"/>
    </row>
    <row r="1272" spans="1:29" ht="12" customHeight="1" x14ac:dyDescent="0.2">
      <c r="A1272" s="37">
        <v>1271</v>
      </c>
      <c r="B1272" s="38" t="s">
        <v>22</v>
      </c>
      <c r="C1272" s="39" t="s">
        <v>2063</v>
      </c>
      <c r="D1272" s="40">
        <v>44101</v>
      </c>
      <c r="E1272" s="38">
        <v>1</v>
      </c>
      <c r="F1272" s="38"/>
      <c r="G1272" s="38" t="s">
        <v>2</v>
      </c>
      <c r="H1272" s="38" t="s">
        <v>2</v>
      </c>
      <c r="I1272" s="47">
        <v>0</v>
      </c>
      <c r="J1272" s="47">
        <v>4630.13</v>
      </c>
      <c r="K1272" s="41">
        <v>0</v>
      </c>
      <c r="L1272" s="41">
        <f>SUM(Data[[#This Row],[CHELTUIELI DE PERSONAL LEI]:[CHELTUIELI DE CAPITAL (ACTIVE NEFINANCIARE ) LEI]])</f>
        <v>4630.13</v>
      </c>
      <c r="M1272" s="41">
        <f>Data[[#This Row],[TOTAL CHELTUIELI LEI]]/Data[[#This Row],[CURS VALUTAR EURO BNR 22 07 2020]]</f>
        <v>956.61866490361774</v>
      </c>
      <c r="N1272" s="49">
        <v>1454</v>
      </c>
      <c r="O1272" s="54"/>
      <c r="P1272" s="54">
        <v>1224</v>
      </c>
      <c r="Q1272" s="54"/>
      <c r="R1272" s="54">
        <f>Data[[#This Row],[PERSOANE ÎNSCRISE ÎN LISTELE ELECTORALE (TURUL 1)            ]]+Data[[#This Row],[PERSOANE ÎNSCRISE ÎN LISTELE ELECTORALE (TURUL AL 2-LEA)]]</f>
        <v>1454</v>
      </c>
      <c r="S1272" s="54">
        <f>Data[[#This Row],[PERSOANE CARE AU PARTICIPAT LA VOT (TURUL 1)]]+Data[[#This Row],[PERSOANE CARE AU PARTICIPAT LA VOT  (TURUL AL 2-LEA)]]</f>
        <v>1224</v>
      </c>
      <c r="T1272" s="41">
        <f>Data[[#This Row],[TOTAL CHELTUIELI LEI]]/Data[[#This Row],[NUMĂRUL PERSOANELOR ÎNSCRISE ÎN LISTELE ELECTORALE]]</f>
        <v>3.1844085281980745</v>
      </c>
      <c r="U1272" s="41">
        <f>Data[[#This Row],[TOTAL CHELTUIELI EURO]]/Data[[#This Row],[NUMĂRUL PERSOANELOR ÎNSCRISE ÎN LISTELE ELECTORALE]]</f>
        <v>0.65792205289107131</v>
      </c>
      <c r="V1272" s="41">
        <f>Data[[#This Row],[TOTAL CHELTUIELI LEI]]/Data[[#This Row],[NUMĂRUL PERSOANELOR CARE AU PARTICIPAT LA VOT]]</f>
        <v>3.7827859477124184</v>
      </c>
      <c r="W1272" s="41">
        <f>Data[[#This Row],[TOTAL CHELTUIELI EURO]]/Data[[#This Row],[NUMĂRUL PERSOANELOR CARE AU PARTICIPAT LA VOT]]</f>
        <v>0.78155119681668117</v>
      </c>
      <c r="X1272" s="43">
        <v>4.8400999999999996</v>
      </c>
      <c r="Y1272" s="114" t="s">
        <v>2884</v>
      </c>
      <c r="Z1272" s="44">
        <v>3</v>
      </c>
      <c r="AA1272" s="115" t="s">
        <v>3105</v>
      </c>
      <c r="AB1272" s="44">
        <v>0</v>
      </c>
      <c r="AC1272" s="45"/>
    </row>
    <row r="1273" spans="1:29" ht="12" customHeight="1" x14ac:dyDescent="0.2">
      <c r="A1273" s="37">
        <v>1272</v>
      </c>
      <c r="B1273" s="38" t="s">
        <v>22</v>
      </c>
      <c r="C1273" s="39" t="s">
        <v>2064</v>
      </c>
      <c r="D1273" s="40">
        <v>44101</v>
      </c>
      <c r="E1273" s="38">
        <v>1</v>
      </c>
      <c r="F1273" s="38"/>
      <c r="G1273" s="38" t="s">
        <v>2</v>
      </c>
      <c r="H1273" s="38" t="s">
        <v>2</v>
      </c>
      <c r="I1273" s="47">
        <v>1000</v>
      </c>
      <c r="J1273" s="47">
        <v>16808</v>
      </c>
      <c r="K1273" s="41">
        <v>0</v>
      </c>
      <c r="L1273" s="41">
        <f>SUM(Data[[#This Row],[CHELTUIELI DE PERSONAL LEI]:[CHELTUIELI DE CAPITAL (ACTIVE NEFINANCIARE ) LEI]])</f>
        <v>17808</v>
      </c>
      <c r="M1273" s="41">
        <f>Data[[#This Row],[TOTAL CHELTUIELI LEI]]/Data[[#This Row],[CURS VALUTAR EURO BNR 22 07 2020]]</f>
        <v>3679.2628251482411</v>
      </c>
      <c r="N1273" s="49">
        <v>5768</v>
      </c>
      <c r="O1273" s="54"/>
      <c r="P1273" s="54">
        <v>3239</v>
      </c>
      <c r="Q1273" s="54"/>
      <c r="R1273" s="54">
        <f>Data[[#This Row],[PERSOANE ÎNSCRISE ÎN LISTELE ELECTORALE (TURUL 1)            ]]+Data[[#This Row],[PERSOANE ÎNSCRISE ÎN LISTELE ELECTORALE (TURUL AL 2-LEA)]]</f>
        <v>5768</v>
      </c>
      <c r="S1273" s="54">
        <f>Data[[#This Row],[PERSOANE CARE AU PARTICIPAT LA VOT (TURUL 1)]]+Data[[#This Row],[PERSOANE CARE AU PARTICIPAT LA VOT  (TURUL AL 2-LEA)]]</f>
        <v>3239</v>
      </c>
      <c r="T1273" s="41">
        <f>Data[[#This Row],[TOTAL CHELTUIELI LEI]]/Data[[#This Row],[NUMĂRUL PERSOANELOR ÎNSCRISE ÎN LISTELE ELECTORALE]]</f>
        <v>3.087378640776699</v>
      </c>
      <c r="U1273" s="41">
        <f>Data[[#This Row],[TOTAL CHELTUIELI EURO]]/Data[[#This Row],[NUMĂRUL PERSOANELOR ÎNSCRISE ÎN LISTELE ELECTORALE]]</f>
        <v>0.63787496968589474</v>
      </c>
      <c r="V1273" s="41">
        <f>Data[[#This Row],[TOTAL CHELTUIELI LEI]]/Data[[#This Row],[NUMĂRUL PERSOANELOR CARE AU PARTICIPAT LA VOT]]</f>
        <v>5.497993207780179</v>
      </c>
      <c r="W1273" s="41">
        <f>Data[[#This Row],[TOTAL CHELTUIELI EURO]]/Data[[#This Row],[NUMĂRUL PERSOANELOR CARE AU PARTICIPAT LA VOT]]</f>
        <v>1.1359255403359805</v>
      </c>
      <c r="X1273" s="43">
        <v>4.8400999999999996</v>
      </c>
      <c r="Y1273" s="114" t="s">
        <v>2884</v>
      </c>
      <c r="Z1273" s="44">
        <v>3</v>
      </c>
      <c r="AA1273" s="115" t="s">
        <v>3105</v>
      </c>
      <c r="AB1273" s="44">
        <v>0</v>
      </c>
      <c r="AC1273" s="45"/>
    </row>
    <row r="1274" spans="1:29" ht="12" customHeight="1" x14ac:dyDescent="0.2">
      <c r="A1274" s="37">
        <v>1273</v>
      </c>
      <c r="B1274" s="38" t="s">
        <v>22</v>
      </c>
      <c r="C1274" s="39" t="s">
        <v>2065</v>
      </c>
      <c r="D1274" s="40">
        <v>44101</v>
      </c>
      <c r="E1274" s="38">
        <v>1</v>
      </c>
      <c r="F1274" s="38"/>
      <c r="G1274" s="38" t="s">
        <v>2</v>
      </c>
      <c r="H1274" s="38" t="s">
        <v>2</v>
      </c>
      <c r="I1274" s="47">
        <v>0</v>
      </c>
      <c r="J1274" s="47">
        <v>17554.5</v>
      </c>
      <c r="K1274" s="47">
        <v>0</v>
      </c>
      <c r="L1274" s="41">
        <f>SUM(Data[[#This Row],[CHELTUIELI DE PERSONAL LEI]:[CHELTUIELI DE CAPITAL (ACTIVE NEFINANCIARE ) LEI]])</f>
        <v>17554.5</v>
      </c>
      <c r="M1274" s="41">
        <f>Data[[#This Row],[TOTAL CHELTUIELI LEI]]/Data[[#This Row],[CURS VALUTAR EURO BNR 22 07 2020]]</f>
        <v>3626.8878742174752</v>
      </c>
      <c r="N1274" s="49">
        <v>2020</v>
      </c>
      <c r="O1274" s="54"/>
      <c r="P1274" s="54">
        <v>1544</v>
      </c>
      <c r="Q1274" s="54"/>
      <c r="R1274" s="54">
        <f>Data[[#This Row],[PERSOANE ÎNSCRISE ÎN LISTELE ELECTORALE (TURUL 1)            ]]+Data[[#This Row],[PERSOANE ÎNSCRISE ÎN LISTELE ELECTORALE (TURUL AL 2-LEA)]]</f>
        <v>2020</v>
      </c>
      <c r="S1274" s="54">
        <f>Data[[#This Row],[PERSOANE CARE AU PARTICIPAT LA VOT (TURUL 1)]]+Data[[#This Row],[PERSOANE CARE AU PARTICIPAT LA VOT  (TURUL AL 2-LEA)]]</f>
        <v>1544</v>
      </c>
      <c r="T1274" s="41">
        <f>Data[[#This Row],[TOTAL CHELTUIELI LEI]]/Data[[#This Row],[NUMĂRUL PERSOANELOR ÎNSCRISE ÎN LISTELE ELECTORALE]]</f>
        <v>8.6903465346534645</v>
      </c>
      <c r="U1274" s="41">
        <f>Data[[#This Row],[TOTAL CHELTUIELI EURO]]/Data[[#This Row],[NUMĂRUL PERSOANELOR ÎNSCRISE ÎN LISTELE ELECTORALE]]</f>
        <v>1.7954890466423143</v>
      </c>
      <c r="V1274" s="41">
        <f>Data[[#This Row],[TOTAL CHELTUIELI LEI]]/Data[[#This Row],[NUMĂRUL PERSOANELOR CARE AU PARTICIPAT LA VOT]]</f>
        <v>11.36949481865285</v>
      </c>
      <c r="W1274" s="41">
        <f>Data[[#This Row],[TOTAL CHELTUIELI EURO]]/Data[[#This Row],[NUMĂRUL PERSOANELOR CARE AU PARTICIPAT LA VOT]]</f>
        <v>2.3490206439232351</v>
      </c>
      <c r="X1274" s="43">
        <v>4.8400999999999996</v>
      </c>
      <c r="Y1274" s="114" t="s">
        <v>2896</v>
      </c>
      <c r="Z1274" s="44">
        <v>8</v>
      </c>
      <c r="AA1274" s="115" t="s">
        <v>3107</v>
      </c>
      <c r="AB1274" s="44">
        <v>1</v>
      </c>
      <c r="AC1274" s="45"/>
    </row>
    <row r="1275" spans="1:29" ht="12" customHeight="1" x14ac:dyDescent="0.2">
      <c r="A1275" s="37">
        <v>1274</v>
      </c>
      <c r="B1275" s="38" t="s">
        <v>22</v>
      </c>
      <c r="C1275" s="39" t="s">
        <v>2066</v>
      </c>
      <c r="D1275" s="40">
        <v>44101</v>
      </c>
      <c r="E1275" s="38">
        <v>1</v>
      </c>
      <c r="F1275" s="38"/>
      <c r="G1275" s="38" t="s">
        <v>2</v>
      </c>
      <c r="H1275" s="38" t="s">
        <v>2</v>
      </c>
      <c r="I1275" s="47">
        <v>720</v>
      </c>
      <c r="J1275" s="47">
        <v>4514</v>
      </c>
      <c r="K1275" s="41">
        <v>0</v>
      </c>
      <c r="L1275" s="41">
        <f>SUM(Data[[#This Row],[CHELTUIELI DE PERSONAL LEI]:[CHELTUIELI DE CAPITAL (ACTIVE NEFINANCIARE ) LEI]])</f>
        <v>5234</v>
      </c>
      <c r="M1275" s="41">
        <f>Data[[#This Row],[TOTAL CHELTUIELI LEI]]/Data[[#This Row],[CURS VALUTAR EURO BNR 22 07 2020]]</f>
        <v>1081.3826160616518</v>
      </c>
      <c r="N1275" s="49">
        <v>1704</v>
      </c>
      <c r="O1275" s="54"/>
      <c r="P1275" s="54">
        <v>876</v>
      </c>
      <c r="Q1275" s="54"/>
      <c r="R1275" s="54">
        <f>Data[[#This Row],[PERSOANE ÎNSCRISE ÎN LISTELE ELECTORALE (TURUL 1)            ]]+Data[[#This Row],[PERSOANE ÎNSCRISE ÎN LISTELE ELECTORALE (TURUL AL 2-LEA)]]</f>
        <v>1704</v>
      </c>
      <c r="S1275" s="54">
        <f>Data[[#This Row],[PERSOANE CARE AU PARTICIPAT LA VOT (TURUL 1)]]+Data[[#This Row],[PERSOANE CARE AU PARTICIPAT LA VOT  (TURUL AL 2-LEA)]]</f>
        <v>876</v>
      </c>
      <c r="T1275" s="41">
        <f>Data[[#This Row],[TOTAL CHELTUIELI LEI]]/Data[[#This Row],[NUMĂRUL PERSOANELOR ÎNSCRISE ÎN LISTELE ELECTORALE]]</f>
        <v>3.0715962441314555</v>
      </c>
      <c r="U1275" s="41">
        <f>Data[[#This Row],[TOTAL CHELTUIELI EURO]]/Data[[#This Row],[NUMĂRUL PERSOANELOR ÎNSCRISE ÎN LISTELE ELECTORALE]]</f>
        <v>0.63461421130378626</v>
      </c>
      <c r="V1275" s="41">
        <f>Data[[#This Row],[TOTAL CHELTUIELI LEI]]/Data[[#This Row],[NUMĂRUL PERSOANELOR CARE AU PARTICIPAT LA VOT]]</f>
        <v>5.9748858447488589</v>
      </c>
      <c r="W1275" s="41">
        <f>Data[[#This Row],[TOTAL CHELTUIELI EURO]]/Data[[#This Row],[NUMĂRUL PERSOANELOR CARE AU PARTICIPAT LA VOT]]</f>
        <v>1.2344550411662691</v>
      </c>
      <c r="X1275" s="43">
        <v>4.8400999999999996</v>
      </c>
      <c r="Y1275" s="114" t="s">
        <v>2884</v>
      </c>
      <c r="Z1275" s="44">
        <v>3</v>
      </c>
      <c r="AA1275" s="115" t="s">
        <v>3105</v>
      </c>
      <c r="AB1275" s="44">
        <v>0</v>
      </c>
      <c r="AC1275" s="45"/>
    </row>
    <row r="1276" spans="1:29" ht="12" customHeight="1" x14ac:dyDescent="0.2">
      <c r="A1276" s="37">
        <v>1275</v>
      </c>
      <c r="B1276" s="38" t="s">
        <v>22</v>
      </c>
      <c r="C1276" s="39" t="s">
        <v>2067</v>
      </c>
      <c r="D1276" s="40">
        <v>44101</v>
      </c>
      <c r="E1276" s="38">
        <v>1</v>
      </c>
      <c r="F1276" s="38"/>
      <c r="G1276" s="38" t="s">
        <v>2</v>
      </c>
      <c r="H1276" s="38" t="s">
        <v>2</v>
      </c>
      <c r="I1276" s="47">
        <v>800</v>
      </c>
      <c r="J1276" s="47">
        <v>12910.63</v>
      </c>
      <c r="K1276" s="41">
        <v>0</v>
      </c>
      <c r="L1276" s="41">
        <f>SUM(Data[[#This Row],[CHELTUIELI DE PERSONAL LEI]:[CHELTUIELI DE CAPITAL (ACTIVE NEFINANCIARE ) LEI]])</f>
        <v>13710.63</v>
      </c>
      <c r="M1276" s="41">
        <f>Data[[#This Row],[TOTAL CHELTUIELI LEI]]/Data[[#This Row],[CURS VALUTAR EURO BNR 22 07 2020]]</f>
        <v>2832.7162661928473</v>
      </c>
      <c r="N1276" s="49">
        <v>2027</v>
      </c>
      <c r="O1276" s="54"/>
      <c r="P1276" s="54">
        <v>1403</v>
      </c>
      <c r="Q1276" s="54"/>
      <c r="R1276" s="54">
        <f>Data[[#This Row],[PERSOANE ÎNSCRISE ÎN LISTELE ELECTORALE (TURUL 1)            ]]+Data[[#This Row],[PERSOANE ÎNSCRISE ÎN LISTELE ELECTORALE (TURUL AL 2-LEA)]]</f>
        <v>2027</v>
      </c>
      <c r="S1276" s="54">
        <f>Data[[#This Row],[PERSOANE CARE AU PARTICIPAT LA VOT (TURUL 1)]]+Data[[#This Row],[PERSOANE CARE AU PARTICIPAT LA VOT  (TURUL AL 2-LEA)]]</f>
        <v>1403</v>
      </c>
      <c r="T1276" s="41">
        <f>Data[[#This Row],[TOTAL CHELTUIELI LEI]]/Data[[#This Row],[NUMĂRUL PERSOANELOR ÎNSCRISE ÎN LISTELE ELECTORALE]]</f>
        <v>6.7640009866798216</v>
      </c>
      <c r="U1276" s="41">
        <f>Data[[#This Row],[TOTAL CHELTUIELI EURO]]/Data[[#This Row],[NUMĂRUL PERSOANELOR ÎNSCRISE ÎN LISTELE ELECTORALE]]</f>
        <v>1.397491991215021</v>
      </c>
      <c r="V1276" s="41">
        <f>Data[[#This Row],[TOTAL CHELTUIELI LEI]]/Data[[#This Row],[NUMĂRUL PERSOANELOR CARE AU PARTICIPAT LA VOT]]</f>
        <v>9.7723663578047031</v>
      </c>
      <c r="W1276" s="41">
        <f>Data[[#This Row],[TOTAL CHELTUIELI EURO]]/Data[[#This Row],[NUMĂRUL PERSOANELOR CARE AU PARTICIPAT LA VOT]]</f>
        <v>2.019042242475301</v>
      </c>
      <c r="X1276" s="43">
        <v>4.8400999999999996</v>
      </c>
      <c r="Y1276" s="114" t="s">
        <v>2889</v>
      </c>
      <c r="Z1276" s="44">
        <v>6</v>
      </c>
      <c r="AA1276" s="115" t="s">
        <v>3107</v>
      </c>
      <c r="AB1276" s="44">
        <v>1</v>
      </c>
      <c r="AC1276" s="45"/>
    </row>
    <row r="1277" spans="1:29" ht="12" customHeight="1" x14ac:dyDescent="0.2">
      <c r="A1277" s="37">
        <v>1276</v>
      </c>
      <c r="B1277" s="38" t="s">
        <v>22</v>
      </c>
      <c r="C1277" s="39" t="s">
        <v>2068</v>
      </c>
      <c r="D1277" s="40">
        <v>44101</v>
      </c>
      <c r="E1277" s="38">
        <v>1</v>
      </c>
      <c r="F1277" s="38"/>
      <c r="G1277" s="38" t="s">
        <v>2</v>
      </c>
      <c r="H1277" s="38" t="s">
        <v>2</v>
      </c>
      <c r="I1277" s="47">
        <v>11609</v>
      </c>
      <c r="J1277" s="47">
        <v>3885</v>
      </c>
      <c r="K1277" s="41">
        <v>0</v>
      </c>
      <c r="L1277" s="41">
        <f>SUM(Data[[#This Row],[CHELTUIELI DE PERSONAL LEI]:[CHELTUIELI DE CAPITAL (ACTIVE NEFINANCIARE ) LEI]])</f>
        <v>15494</v>
      </c>
      <c r="M1277" s="41">
        <f>Data[[#This Row],[TOTAL CHELTUIELI LEI]]/Data[[#This Row],[CURS VALUTAR EURO BNR 22 07 2020]]</f>
        <v>3201.1735294725318</v>
      </c>
      <c r="N1277" s="49">
        <v>3908</v>
      </c>
      <c r="O1277" s="54"/>
      <c r="P1277" s="54">
        <v>2256</v>
      </c>
      <c r="Q1277" s="54"/>
      <c r="R1277" s="54">
        <f>Data[[#This Row],[PERSOANE ÎNSCRISE ÎN LISTELE ELECTORALE (TURUL 1)            ]]+Data[[#This Row],[PERSOANE ÎNSCRISE ÎN LISTELE ELECTORALE (TURUL AL 2-LEA)]]</f>
        <v>3908</v>
      </c>
      <c r="S1277" s="54">
        <f>Data[[#This Row],[PERSOANE CARE AU PARTICIPAT LA VOT (TURUL 1)]]+Data[[#This Row],[PERSOANE CARE AU PARTICIPAT LA VOT  (TURUL AL 2-LEA)]]</f>
        <v>2256</v>
      </c>
      <c r="T1277" s="41">
        <f>Data[[#This Row],[TOTAL CHELTUIELI LEI]]/Data[[#This Row],[NUMĂRUL PERSOANELOR ÎNSCRISE ÎN LISTELE ELECTORALE]]</f>
        <v>3.9646878198567044</v>
      </c>
      <c r="U1277" s="41">
        <f>Data[[#This Row],[TOTAL CHELTUIELI EURO]]/Data[[#This Row],[NUMĂRUL PERSOANELOR ÎNSCRISE ÎN LISTELE ELECTORALE]]</f>
        <v>0.81913345175858032</v>
      </c>
      <c r="V1277" s="41">
        <f>Data[[#This Row],[TOTAL CHELTUIELI LEI]]/Data[[#This Row],[NUMĂRUL PERSOANELOR CARE AU PARTICIPAT LA VOT]]</f>
        <v>6.8679078014184398</v>
      </c>
      <c r="W1277" s="41">
        <f>Data[[#This Row],[TOTAL CHELTUIELI EURO]]/Data[[#This Row],[NUMĂRUL PERSOANELOR CARE AU PARTICIPAT LA VOT]]</f>
        <v>1.4189598978158386</v>
      </c>
      <c r="X1277" s="43">
        <v>4.8400999999999996</v>
      </c>
      <c r="Y1277" s="114" t="s">
        <v>2884</v>
      </c>
      <c r="Z1277" s="44">
        <v>3</v>
      </c>
      <c r="AA1277" s="115" t="s">
        <v>3105</v>
      </c>
      <c r="AB1277" s="44">
        <v>0</v>
      </c>
      <c r="AC1277" s="45"/>
    </row>
    <row r="1278" spans="1:29" ht="12" customHeight="1" x14ac:dyDescent="0.2">
      <c r="A1278" s="37">
        <v>1277</v>
      </c>
      <c r="B1278" s="38" t="s">
        <v>22</v>
      </c>
      <c r="C1278" s="39" t="s">
        <v>2069</v>
      </c>
      <c r="D1278" s="40">
        <v>44101</v>
      </c>
      <c r="E1278" s="38">
        <v>1</v>
      </c>
      <c r="F1278" s="38"/>
      <c r="G1278" s="38" t="s">
        <v>2</v>
      </c>
      <c r="H1278" s="38" t="s">
        <v>2</v>
      </c>
      <c r="I1278" s="47">
        <v>2750</v>
      </c>
      <c r="J1278" s="47">
        <v>3200</v>
      </c>
      <c r="K1278" s="41">
        <v>0</v>
      </c>
      <c r="L1278" s="41">
        <f>SUM(Data[[#This Row],[CHELTUIELI DE PERSONAL LEI]:[CHELTUIELI DE CAPITAL (ACTIVE NEFINANCIARE ) LEI]])</f>
        <v>5950</v>
      </c>
      <c r="M1278" s="41">
        <f>Data[[#This Row],[TOTAL CHELTUIELI LEI]]/Data[[#This Row],[CURS VALUTAR EURO BNR 22 07 2020]]</f>
        <v>1229.3134439371088</v>
      </c>
      <c r="N1278" s="49">
        <v>1361</v>
      </c>
      <c r="O1278" s="54"/>
      <c r="P1278" s="54">
        <v>1123</v>
      </c>
      <c r="Q1278" s="54"/>
      <c r="R1278" s="54">
        <f>Data[[#This Row],[PERSOANE ÎNSCRISE ÎN LISTELE ELECTORALE (TURUL 1)            ]]+Data[[#This Row],[PERSOANE ÎNSCRISE ÎN LISTELE ELECTORALE (TURUL AL 2-LEA)]]</f>
        <v>1361</v>
      </c>
      <c r="S1278" s="54">
        <f>Data[[#This Row],[PERSOANE CARE AU PARTICIPAT LA VOT (TURUL 1)]]+Data[[#This Row],[PERSOANE CARE AU PARTICIPAT LA VOT  (TURUL AL 2-LEA)]]</f>
        <v>1123</v>
      </c>
      <c r="T1278" s="41">
        <f>Data[[#This Row],[TOTAL CHELTUIELI LEI]]/Data[[#This Row],[NUMĂRUL PERSOANELOR ÎNSCRISE ÎN LISTELE ELECTORALE]]</f>
        <v>4.3717854518736221</v>
      </c>
      <c r="U1278" s="41">
        <f>Data[[#This Row],[TOTAL CHELTUIELI EURO]]/Data[[#This Row],[NUMĂRUL PERSOANELOR ÎNSCRISE ÎN LISTELE ELECTORALE]]</f>
        <v>0.90324279495746418</v>
      </c>
      <c r="V1278" s="41">
        <f>Data[[#This Row],[TOTAL CHELTUIELI LEI]]/Data[[#This Row],[NUMĂRUL PERSOANELOR CARE AU PARTICIPAT LA VOT]]</f>
        <v>5.2983081032947466</v>
      </c>
      <c r="W1278" s="41">
        <f>Data[[#This Row],[TOTAL CHELTUIELI EURO]]/Data[[#This Row],[NUMĂRUL PERSOANELOR CARE AU PARTICIPAT LA VOT]]</f>
        <v>1.0946691397480932</v>
      </c>
      <c r="X1278" s="43">
        <v>4.8400999999999996</v>
      </c>
      <c r="Y1278" s="114" t="s">
        <v>2895</v>
      </c>
      <c r="Z1278" s="44">
        <v>4</v>
      </c>
      <c r="AA1278" s="115" t="s">
        <v>3105</v>
      </c>
      <c r="AB1278" s="44">
        <v>0</v>
      </c>
      <c r="AC1278" s="45"/>
    </row>
    <row r="1279" spans="1:29" ht="12" customHeight="1" x14ac:dyDescent="0.2">
      <c r="A1279" s="37">
        <v>1278</v>
      </c>
      <c r="B1279" s="38" t="s">
        <v>22</v>
      </c>
      <c r="C1279" s="39" t="s">
        <v>2070</v>
      </c>
      <c r="D1279" s="40">
        <v>44101</v>
      </c>
      <c r="E1279" s="38">
        <v>1</v>
      </c>
      <c r="F1279" s="38"/>
      <c r="G1279" s="38" t="s">
        <v>2</v>
      </c>
      <c r="H1279" s="38" t="s">
        <v>2</v>
      </c>
      <c r="I1279" s="47">
        <v>1500</v>
      </c>
      <c r="J1279" s="47">
        <v>20895.580000000002</v>
      </c>
      <c r="K1279" s="41">
        <v>0</v>
      </c>
      <c r="L1279" s="41">
        <f>SUM(Data[[#This Row],[CHELTUIELI DE PERSONAL LEI]:[CHELTUIELI DE CAPITAL (ACTIVE NEFINANCIARE ) LEI]])</f>
        <v>22395.58</v>
      </c>
      <c r="M1279" s="41">
        <f>Data[[#This Row],[TOTAL CHELTUIELI LEI]]/Data[[#This Row],[CURS VALUTAR EURO BNR 22 07 2020]]</f>
        <v>4627.0903493729475</v>
      </c>
      <c r="N1279" s="49">
        <v>3396</v>
      </c>
      <c r="O1279" s="54"/>
      <c r="P1279" s="54">
        <v>2221</v>
      </c>
      <c r="Q1279" s="54"/>
      <c r="R1279" s="54">
        <f>Data[[#This Row],[PERSOANE ÎNSCRISE ÎN LISTELE ELECTORALE (TURUL 1)            ]]+Data[[#This Row],[PERSOANE ÎNSCRISE ÎN LISTELE ELECTORALE (TURUL AL 2-LEA)]]</f>
        <v>3396</v>
      </c>
      <c r="S1279" s="54">
        <f>Data[[#This Row],[PERSOANE CARE AU PARTICIPAT LA VOT (TURUL 1)]]+Data[[#This Row],[PERSOANE CARE AU PARTICIPAT LA VOT  (TURUL AL 2-LEA)]]</f>
        <v>2221</v>
      </c>
      <c r="T1279" s="41">
        <f>Data[[#This Row],[TOTAL CHELTUIELI LEI]]/Data[[#This Row],[NUMĂRUL PERSOANELOR ÎNSCRISE ÎN LISTELE ELECTORALE]]</f>
        <v>6.5946937573616022</v>
      </c>
      <c r="U1279" s="41">
        <f>Data[[#This Row],[TOTAL CHELTUIELI EURO]]/Data[[#This Row],[NUMĂRUL PERSOANELOR ÎNSCRISE ÎN LISTELE ELECTORALE]]</f>
        <v>1.3625118814407973</v>
      </c>
      <c r="V1279" s="41">
        <f>Data[[#This Row],[TOTAL CHELTUIELI LEI]]/Data[[#This Row],[NUMĂRUL PERSOANELOR CARE AU PARTICIPAT LA VOT]]</f>
        <v>10.08355695632598</v>
      </c>
      <c r="W1279" s="41">
        <f>Data[[#This Row],[TOTAL CHELTUIELI EURO]]/Data[[#This Row],[NUMĂRUL PERSOANELOR CARE AU PARTICIPAT LA VOT]]</f>
        <v>2.0833364922885851</v>
      </c>
      <c r="X1279" s="43">
        <v>4.8400999999999996</v>
      </c>
      <c r="Y1279" s="114" t="s">
        <v>2889</v>
      </c>
      <c r="Z1279" s="44">
        <v>6</v>
      </c>
      <c r="AA1279" s="115" t="s">
        <v>3107</v>
      </c>
      <c r="AB1279" s="44">
        <v>1</v>
      </c>
      <c r="AC1279" s="45"/>
    </row>
    <row r="1280" spans="1:29" ht="12" customHeight="1" x14ac:dyDescent="0.2">
      <c r="A1280" s="37">
        <v>1279</v>
      </c>
      <c r="B1280" s="38" t="s">
        <v>22</v>
      </c>
      <c r="C1280" s="39" t="s">
        <v>2071</v>
      </c>
      <c r="D1280" s="40">
        <v>44101</v>
      </c>
      <c r="E1280" s="38">
        <v>1</v>
      </c>
      <c r="F1280" s="38"/>
      <c r="G1280" s="38" t="s">
        <v>2</v>
      </c>
      <c r="H1280" s="38" t="s">
        <v>2</v>
      </c>
      <c r="I1280" s="47">
        <v>0</v>
      </c>
      <c r="J1280" s="47">
        <v>19082.400000000001</v>
      </c>
      <c r="K1280" s="41">
        <v>0</v>
      </c>
      <c r="L1280" s="41">
        <f>SUM(Data[[#This Row],[CHELTUIELI DE PERSONAL LEI]:[CHELTUIELI DE CAPITAL (ACTIVE NEFINANCIARE ) LEI]])</f>
        <v>19082.400000000001</v>
      </c>
      <c r="M1280" s="41">
        <f>Data[[#This Row],[TOTAL CHELTUIELI LEI]]/Data[[#This Row],[CURS VALUTAR EURO BNR 22 07 2020]]</f>
        <v>3942.563170182435</v>
      </c>
      <c r="N1280" s="49">
        <v>2157</v>
      </c>
      <c r="O1280" s="54"/>
      <c r="P1280" s="54">
        <v>1415</v>
      </c>
      <c r="Q1280" s="54"/>
      <c r="R1280" s="54">
        <f>Data[[#This Row],[PERSOANE ÎNSCRISE ÎN LISTELE ELECTORALE (TURUL 1)            ]]+Data[[#This Row],[PERSOANE ÎNSCRISE ÎN LISTELE ELECTORALE (TURUL AL 2-LEA)]]</f>
        <v>2157</v>
      </c>
      <c r="S1280" s="54">
        <f>Data[[#This Row],[PERSOANE CARE AU PARTICIPAT LA VOT (TURUL 1)]]+Data[[#This Row],[PERSOANE CARE AU PARTICIPAT LA VOT  (TURUL AL 2-LEA)]]</f>
        <v>1415</v>
      </c>
      <c r="T1280" s="41">
        <f>Data[[#This Row],[TOTAL CHELTUIELI LEI]]/Data[[#This Row],[NUMĂRUL PERSOANELOR ÎNSCRISE ÎN LISTELE ELECTORALE]]</f>
        <v>8.8467315716272612</v>
      </c>
      <c r="U1280" s="41">
        <f>Data[[#This Row],[TOTAL CHELTUIELI EURO]]/Data[[#This Row],[NUMĂRUL PERSOANELOR ÎNSCRISE ÎN LISTELE ELECTORALE]]</f>
        <v>1.8277993371267662</v>
      </c>
      <c r="V1280" s="41">
        <f>Data[[#This Row],[TOTAL CHELTUIELI LEI]]/Data[[#This Row],[NUMĂRUL PERSOANELOR CARE AU PARTICIPAT LA VOT]]</f>
        <v>13.485795053003535</v>
      </c>
      <c r="W1280" s="41">
        <f>Data[[#This Row],[TOTAL CHELTUIELI EURO]]/Data[[#This Row],[NUMĂRUL PERSOANELOR CARE AU PARTICIPAT LA VOT]]</f>
        <v>2.7862637245105546</v>
      </c>
      <c r="X1280" s="43">
        <v>4.8400999999999996</v>
      </c>
      <c r="Y1280" s="114" t="s">
        <v>2896</v>
      </c>
      <c r="Z1280" s="44">
        <v>8</v>
      </c>
      <c r="AA1280" s="115" t="s">
        <v>3107</v>
      </c>
      <c r="AB1280" s="44">
        <v>1</v>
      </c>
      <c r="AC1280" s="45"/>
    </row>
    <row r="1281" spans="1:29" ht="12" customHeight="1" x14ac:dyDescent="0.2">
      <c r="A1281" s="37">
        <v>1280</v>
      </c>
      <c r="B1281" s="38" t="s">
        <v>22</v>
      </c>
      <c r="C1281" s="39" t="s">
        <v>2072</v>
      </c>
      <c r="D1281" s="40">
        <v>44101</v>
      </c>
      <c r="E1281" s="38">
        <v>1</v>
      </c>
      <c r="F1281" s="38"/>
      <c r="G1281" s="38" t="s">
        <v>2</v>
      </c>
      <c r="H1281" s="38" t="s">
        <v>2</v>
      </c>
      <c r="I1281" s="47">
        <v>0</v>
      </c>
      <c r="J1281" s="47">
        <v>21892</v>
      </c>
      <c r="K1281" s="41">
        <v>0</v>
      </c>
      <c r="L1281" s="41">
        <f>SUM(Data[[#This Row],[CHELTUIELI DE PERSONAL LEI]:[CHELTUIELI DE CAPITAL (ACTIVE NEFINANCIARE ) LEI]])</f>
        <v>21892</v>
      </c>
      <c r="M1281" s="41">
        <f>Data[[#This Row],[TOTAL CHELTUIELI LEI]]/Data[[#This Row],[CURS VALUTAR EURO BNR 22 07 2020]]</f>
        <v>4523.0470444825523</v>
      </c>
      <c r="N1281" s="49">
        <v>3654</v>
      </c>
      <c r="O1281" s="54"/>
      <c r="P1281" s="54">
        <v>2330</v>
      </c>
      <c r="Q1281" s="54"/>
      <c r="R1281" s="54">
        <f>Data[[#This Row],[PERSOANE ÎNSCRISE ÎN LISTELE ELECTORALE (TURUL 1)            ]]+Data[[#This Row],[PERSOANE ÎNSCRISE ÎN LISTELE ELECTORALE (TURUL AL 2-LEA)]]</f>
        <v>3654</v>
      </c>
      <c r="S1281" s="54">
        <f>Data[[#This Row],[PERSOANE CARE AU PARTICIPAT LA VOT (TURUL 1)]]+Data[[#This Row],[PERSOANE CARE AU PARTICIPAT LA VOT  (TURUL AL 2-LEA)]]</f>
        <v>2330</v>
      </c>
      <c r="T1281" s="41">
        <f>Data[[#This Row],[TOTAL CHELTUIELI LEI]]/Data[[#This Row],[NUMĂRUL PERSOANELOR ÎNSCRISE ÎN LISTELE ELECTORALE]]</f>
        <v>5.991242474001095</v>
      </c>
      <c r="U1281" s="41">
        <f>Data[[#This Row],[TOTAL CHELTUIELI EURO]]/Data[[#This Row],[NUMĂRUL PERSOANELOR ÎNSCRISE ÎN LISTELE ELECTORALE]]</f>
        <v>1.2378344401977428</v>
      </c>
      <c r="V1281" s="41">
        <f>Data[[#This Row],[TOTAL CHELTUIELI LEI]]/Data[[#This Row],[NUMĂRUL PERSOANELOR CARE AU PARTICIPAT LA VOT]]</f>
        <v>9.3957081545064369</v>
      </c>
      <c r="W1281" s="41">
        <f>Data[[#This Row],[TOTAL CHELTUIELI EURO]]/Data[[#This Row],[NUMĂRUL PERSOANELOR CARE AU PARTICIPAT LA VOT]]</f>
        <v>1.9412219075032413</v>
      </c>
      <c r="X1281" s="43">
        <v>4.8400999999999996</v>
      </c>
      <c r="Y1281" s="114" t="s">
        <v>2892</v>
      </c>
      <c r="Z1281" s="44">
        <v>5</v>
      </c>
      <c r="AA1281" s="115" t="s">
        <v>3107</v>
      </c>
      <c r="AB1281" s="44">
        <v>1</v>
      </c>
      <c r="AC1281" s="45"/>
    </row>
    <row r="1282" spans="1:29" ht="12" customHeight="1" x14ac:dyDescent="0.2">
      <c r="A1282" s="37">
        <v>1281</v>
      </c>
      <c r="B1282" s="38" t="s">
        <v>22</v>
      </c>
      <c r="C1282" s="39" t="s">
        <v>2073</v>
      </c>
      <c r="D1282" s="40">
        <v>44101</v>
      </c>
      <c r="E1282" s="38">
        <v>1</v>
      </c>
      <c r="F1282" s="38"/>
      <c r="G1282" s="38" t="s">
        <v>2</v>
      </c>
      <c r="H1282" s="38" t="s">
        <v>2</v>
      </c>
      <c r="I1282" s="47">
        <v>2000</v>
      </c>
      <c r="J1282" s="47">
        <v>16566.48</v>
      </c>
      <c r="K1282" s="41">
        <v>0</v>
      </c>
      <c r="L1282" s="41">
        <f>SUM(Data[[#This Row],[CHELTUIELI DE PERSONAL LEI]:[CHELTUIELI DE CAPITAL (ACTIVE NEFINANCIARE ) LEI]])</f>
        <v>18566.48</v>
      </c>
      <c r="M1282" s="41">
        <f>Data[[#This Row],[TOTAL CHELTUIELI LEI]]/Data[[#This Row],[CURS VALUTAR EURO BNR 22 07 2020]]</f>
        <v>3835.9703311915046</v>
      </c>
      <c r="N1282" s="49">
        <v>1021</v>
      </c>
      <c r="O1282" s="54"/>
      <c r="P1282" s="54">
        <v>995</v>
      </c>
      <c r="Q1282" s="54"/>
      <c r="R1282" s="54">
        <f>Data[[#This Row],[PERSOANE ÎNSCRISE ÎN LISTELE ELECTORALE (TURUL 1)            ]]+Data[[#This Row],[PERSOANE ÎNSCRISE ÎN LISTELE ELECTORALE (TURUL AL 2-LEA)]]</f>
        <v>1021</v>
      </c>
      <c r="S1282" s="54">
        <f>Data[[#This Row],[PERSOANE CARE AU PARTICIPAT LA VOT (TURUL 1)]]+Data[[#This Row],[PERSOANE CARE AU PARTICIPAT LA VOT  (TURUL AL 2-LEA)]]</f>
        <v>995</v>
      </c>
      <c r="T1282" s="41">
        <f>Data[[#This Row],[TOTAL CHELTUIELI LEI]]/Data[[#This Row],[NUMĂRUL PERSOANELOR ÎNSCRISE ÎN LISTELE ELECTORALE]]</f>
        <v>18.184603330068558</v>
      </c>
      <c r="U1282" s="41">
        <f>Data[[#This Row],[TOTAL CHELTUIELI EURO]]/Data[[#This Row],[NUMĂRUL PERSOANELOR ÎNSCRISE ÎN LISTELE ELECTORALE]]</f>
        <v>3.7570718229103863</v>
      </c>
      <c r="V1282" s="41">
        <f>Data[[#This Row],[TOTAL CHELTUIELI LEI]]/Data[[#This Row],[NUMĂRUL PERSOANELOR CARE AU PARTICIPAT LA VOT]]</f>
        <v>18.65977889447236</v>
      </c>
      <c r="W1282" s="41">
        <f>Data[[#This Row],[TOTAL CHELTUIELI EURO]]/Data[[#This Row],[NUMĂRUL PERSOANELOR CARE AU PARTICIPAT LA VOT]]</f>
        <v>3.8552465640115625</v>
      </c>
      <c r="X1282" s="43">
        <v>4.8400999999999996</v>
      </c>
      <c r="Y1282" s="114" t="s">
        <v>2917</v>
      </c>
      <c r="Z1282" s="44">
        <v>18</v>
      </c>
      <c r="AA1282" s="115" t="s">
        <v>3106</v>
      </c>
      <c r="AB1282" s="44">
        <v>3</v>
      </c>
      <c r="AC1282" s="45"/>
    </row>
    <row r="1283" spans="1:29" ht="12" customHeight="1" x14ac:dyDescent="0.2">
      <c r="A1283" s="37">
        <v>1282</v>
      </c>
      <c r="B1283" s="38" t="s">
        <v>22</v>
      </c>
      <c r="C1283" s="39" t="s">
        <v>2074</v>
      </c>
      <c r="D1283" s="40">
        <v>44101</v>
      </c>
      <c r="E1283" s="38">
        <v>1</v>
      </c>
      <c r="F1283" s="38"/>
      <c r="G1283" s="38" t="s">
        <v>2</v>
      </c>
      <c r="H1283" s="38" t="s">
        <v>2</v>
      </c>
      <c r="I1283" s="47">
        <v>3300</v>
      </c>
      <c r="J1283" s="47">
        <v>6347.94</v>
      </c>
      <c r="K1283" s="41">
        <v>0</v>
      </c>
      <c r="L1283" s="41">
        <f>SUM(Data[[#This Row],[CHELTUIELI DE PERSONAL LEI]:[CHELTUIELI DE CAPITAL (ACTIVE NEFINANCIARE ) LEI]])</f>
        <v>9647.9399999999987</v>
      </c>
      <c r="M1283" s="41">
        <f>Data[[#This Row],[TOTAL CHELTUIELI LEI]]/Data[[#This Row],[CURS VALUTAR EURO BNR 22 07 2020]]</f>
        <v>1993.3348484535443</v>
      </c>
      <c r="N1283" s="49">
        <v>5610</v>
      </c>
      <c r="O1283" s="54"/>
      <c r="P1283" s="54">
        <v>3119</v>
      </c>
      <c r="Q1283" s="54"/>
      <c r="R1283" s="54">
        <f>Data[[#This Row],[PERSOANE ÎNSCRISE ÎN LISTELE ELECTORALE (TURUL 1)            ]]+Data[[#This Row],[PERSOANE ÎNSCRISE ÎN LISTELE ELECTORALE (TURUL AL 2-LEA)]]</f>
        <v>5610</v>
      </c>
      <c r="S1283" s="54">
        <f>Data[[#This Row],[PERSOANE CARE AU PARTICIPAT LA VOT (TURUL 1)]]+Data[[#This Row],[PERSOANE CARE AU PARTICIPAT LA VOT  (TURUL AL 2-LEA)]]</f>
        <v>3119</v>
      </c>
      <c r="T1283" s="41">
        <f>Data[[#This Row],[TOTAL CHELTUIELI LEI]]/Data[[#This Row],[NUMĂRUL PERSOANELOR ÎNSCRISE ÎN LISTELE ELECTORALE]]</f>
        <v>1.7197754010695185</v>
      </c>
      <c r="U1283" s="41">
        <f>Data[[#This Row],[TOTAL CHELTUIELI EURO]]/Data[[#This Row],[NUMĂRUL PERSOANELOR ÎNSCRISE ÎN LISTELE ELECTORALE]]</f>
        <v>0.35531815480455337</v>
      </c>
      <c r="V1283" s="41">
        <f>Data[[#This Row],[TOTAL CHELTUIELI LEI]]/Data[[#This Row],[NUMĂRUL PERSOANELOR CARE AU PARTICIPAT LA VOT]]</f>
        <v>3.0932798974030136</v>
      </c>
      <c r="W1283" s="41">
        <f>Data[[#This Row],[TOTAL CHELTUIELI EURO]]/Data[[#This Row],[NUMĂRUL PERSOANELOR CARE AU PARTICIPAT LA VOT]]</f>
        <v>0.63909421239292863</v>
      </c>
      <c r="X1283" s="43">
        <v>4.8400999999999996</v>
      </c>
      <c r="Y1283" s="114" t="s">
        <v>2894</v>
      </c>
      <c r="Z1283" s="44">
        <v>1</v>
      </c>
      <c r="AA1283" s="115" t="s">
        <v>3105</v>
      </c>
      <c r="AB1283" s="44">
        <v>0</v>
      </c>
      <c r="AC1283" s="45"/>
    </row>
    <row r="1284" spans="1:29" ht="12" customHeight="1" x14ac:dyDescent="0.2">
      <c r="A1284" s="37">
        <v>1283</v>
      </c>
      <c r="B1284" s="38" t="s">
        <v>22</v>
      </c>
      <c r="C1284" s="39" t="s">
        <v>2075</v>
      </c>
      <c r="D1284" s="40">
        <v>44101</v>
      </c>
      <c r="E1284" s="38">
        <v>1</v>
      </c>
      <c r="F1284" s="38"/>
      <c r="G1284" s="38" t="s">
        <v>2</v>
      </c>
      <c r="H1284" s="38" t="s">
        <v>2</v>
      </c>
      <c r="I1284" s="47">
        <v>700</v>
      </c>
      <c r="J1284" s="47">
        <v>5638</v>
      </c>
      <c r="K1284" s="41">
        <v>0</v>
      </c>
      <c r="L1284" s="41">
        <f>SUM(Data[[#This Row],[CHELTUIELI DE PERSONAL LEI]:[CHELTUIELI DE CAPITAL (ACTIVE NEFINANCIARE ) LEI]])</f>
        <v>6338</v>
      </c>
      <c r="M1284" s="41">
        <f>Data[[#This Row],[TOTAL CHELTUIELI LEI]]/Data[[#This Row],[CURS VALUTAR EURO BNR 22 07 2020]]</f>
        <v>1309.4770769198985</v>
      </c>
      <c r="N1284" s="49">
        <v>8708</v>
      </c>
      <c r="O1284" s="54"/>
      <c r="P1284" s="54">
        <v>4467</v>
      </c>
      <c r="Q1284" s="54"/>
      <c r="R1284" s="54">
        <f>Data[[#This Row],[PERSOANE ÎNSCRISE ÎN LISTELE ELECTORALE (TURUL 1)            ]]+Data[[#This Row],[PERSOANE ÎNSCRISE ÎN LISTELE ELECTORALE (TURUL AL 2-LEA)]]</f>
        <v>8708</v>
      </c>
      <c r="S1284" s="54">
        <f>Data[[#This Row],[PERSOANE CARE AU PARTICIPAT LA VOT (TURUL 1)]]+Data[[#This Row],[PERSOANE CARE AU PARTICIPAT LA VOT  (TURUL AL 2-LEA)]]</f>
        <v>4467</v>
      </c>
      <c r="T1284" s="41">
        <f>Data[[#This Row],[TOTAL CHELTUIELI LEI]]/Data[[#This Row],[NUMĂRUL PERSOANELOR ÎNSCRISE ÎN LISTELE ELECTORALE]]</f>
        <v>0.72783647220946257</v>
      </c>
      <c r="U1284" s="41">
        <f>Data[[#This Row],[TOTAL CHELTUIELI EURO]]/Data[[#This Row],[NUMĂRUL PERSOANELOR ÎNSCRISE ÎN LISTELE ELECTORALE]]</f>
        <v>0.15037632945795804</v>
      </c>
      <c r="V1284" s="41">
        <f>Data[[#This Row],[TOTAL CHELTUIELI LEI]]/Data[[#This Row],[NUMĂRUL PERSOANELOR CARE AU PARTICIPAT LA VOT]]</f>
        <v>1.4188493396015223</v>
      </c>
      <c r="W1284" s="41">
        <f>Data[[#This Row],[TOTAL CHELTUIELI EURO]]/Data[[#This Row],[NUMĂRUL PERSOANELOR CARE AU PARTICIPAT LA VOT]]</f>
        <v>0.2931446332930151</v>
      </c>
      <c r="X1284" s="43">
        <v>4.8400999999999996</v>
      </c>
      <c r="Y1284" s="114" t="s">
        <v>2890</v>
      </c>
      <c r="Z1284" s="44">
        <v>0</v>
      </c>
      <c r="AA1284" s="115" t="s">
        <v>3105</v>
      </c>
      <c r="AB1284" s="44">
        <v>0</v>
      </c>
      <c r="AC1284" s="45"/>
    </row>
    <row r="1285" spans="1:29" ht="12" customHeight="1" x14ac:dyDescent="0.2">
      <c r="A1285" s="37">
        <v>1284</v>
      </c>
      <c r="B1285" s="38" t="s">
        <v>22</v>
      </c>
      <c r="C1285" s="39" t="s">
        <v>2076</v>
      </c>
      <c r="D1285" s="40">
        <v>44101</v>
      </c>
      <c r="E1285" s="38">
        <v>1</v>
      </c>
      <c r="F1285" s="38"/>
      <c r="G1285" s="38" t="s">
        <v>2</v>
      </c>
      <c r="H1285" s="38" t="s">
        <v>2</v>
      </c>
      <c r="I1285" s="47">
        <v>1000</v>
      </c>
      <c r="J1285" s="47">
        <v>9204.3700000000008</v>
      </c>
      <c r="K1285" s="41">
        <v>0</v>
      </c>
      <c r="L1285" s="41">
        <f>SUM(Data[[#This Row],[CHELTUIELI DE PERSONAL LEI]:[CHELTUIELI DE CAPITAL (ACTIVE NEFINANCIARE ) LEI]])</f>
        <v>10204.370000000001</v>
      </c>
      <c r="M1285" s="41">
        <f>Data[[#This Row],[TOTAL CHELTUIELI LEI]]/Data[[#This Row],[CURS VALUTAR EURO BNR 22 07 2020]]</f>
        <v>2108.2973492283222</v>
      </c>
      <c r="N1285" s="49">
        <v>1679</v>
      </c>
      <c r="O1285" s="54"/>
      <c r="P1285" s="54">
        <v>1146</v>
      </c>
      <c r="Q1285" s="54"/>
      <c r="R1285" s="54">
        <f>Data[[#This Row],[PERSOANE ÎNSCRISE ÎN LISTELE ELECTORALE (TURUL 1)            ]]+Data[[#This Row],[PERSOANE ÎNSCRISE ÎN LISTELE ELECTORALE (TURUL AL 2-LEA)]]</f>
        <v>1679</v>
      </c>
      <c r="S1285" s="54">
        <f>Data[[#This Row],[PERSOANE CARE AU PARTICIPAT LA VOT (TURUL 1)]]+Data[[#This Row],[PERSOANE CARE AU PARTICIPAT LA VOT  (TURUL AL 2-LEA)]]</f>
        <v>1146</v>
      </c>
      <c r="T1285" s="41">
        <f>Data[[#This Row],[TOTAL CHELTUIELI LEI]]/Data[[#This Row],[NUMĂRUL PERSOANELOR ÎNSCRISE ÎN LISTELE ELECTORALE]]</f>
        <v>6.0776474091721271</v>
      </c>
      <c r="U1285" s="41">
        <f>Data[[#This Row],[TOTAL CHELTUIELI EURO]]/Data[[#This Row],[NUMĂRUL PERSOANELOR ÎNSCRISE ÎN LISTELE ELECTORALE]]</f>
        <v>1.2556863306898882</v>
      </c>
      <c r="V1285" s="41">
        <f>Data[[#This Row],[TOTAL CHELTUIELI LEI]]/Data[[#This Row],[NUMĂRUL PERSOANELOR CARE AU PARTICIPAT LA VOT]]</f>
        <v>8.9043368237347309</v>
      </c>
      <c r="W1285" s="41">
        <f>Data[[#This Row],[TOTAL CHELTUIELI EURO]]/Data[[#This Row],[NUMĂRUL PERSOANELOR CARE AU PARTICIPAT LA VOT]]</f>
        <v>1.8397010028170351</v>
      </c>
      <c r="X1285" s="43">
        <v>4.8400999999999996</v>
      </c>
      <c r="Y1285" s="114" t="s">
        <v>2889</v>
      </c>
      <c r="Z1285" s="44">
        <v>6</v>
      </c>
      <c r="AA1285" s="115" t="s">
        <v>3107</v>
      </c>
      <c r="AB1285" s="44">
        <v>1</v>
      </c>
      <c r="AC1285" s="45"/>
    </row>
    <row r="1286" spans="1:29" ht="12" customHeight="1" x14ac:dyDescent="0.2">
      <c r="A1286" s="37">
        <v>1285</v>
      </c>
      <c r="B1286" s="38" t="s">
        <v>22</v>
      </c>
      <c r="C1286" s="39" t="s">
        <v>2077</v>
      </c>
      <c r="D1286" s="40">
        <v>44101</v>
      </c>
      <c r="E1286" s="38">
        <v>1</v>
      </c>
      <c r="F1286" s="38"/>
      <c r="G1286" s="38" t="s">
        <v>2</v>
      </c>
      <c r="H1286" s="38" t="s">
        <v>2</v>
      </c>
      <c r="I1286" s="47">
        <v>12.789</v>
      </c>
      <c r="J1286" s="47">
        <v>9.8109999999999999</v>
      </c>
      <c r="K1286" s="41">
        <v>15000</v>
      </c>
      <c r="L1286" s="41">
        <f>SUM(Data[[#This Row],[CHELTUIELI DE PERSONAL LEI]:[CHELTUIELI DE CAPITAL (ACTIVE NEFINANCIARE ) LEI]])</f>
        <v>15022.6</v>
      </c>
      <c r="M1286" s="41">
        <f>Data[[#This Row],[TOTAL CHELTUIELI LEI]]/Data[[#This Row],[CURS VALUTAR EURO BNR 22 07 2020]]</f>
        <v>3103.7788475444727</v>
      </c>
      <c r="N1286" s="49">
        <v>1033</v>
      </c>
      <c r="O1286" s="54"/>
      <c r="P1286" s="54">
        <v>793</v>
      </c>
      <c r="Q1286" s="54"/>
      <c r="R1286" s="54">
        <f>Data[[#This Row],[PERSOANE ÎNSCRISE ÎN LISTELE ELECTORALE (TURUL 1)            ]]+Data[[#This Row],[PERSOANE ÎNSCRISE ÎN LISTELE ELECTORALE (TURUL AL 2-LEA)]]</f>
        <v>1033</v>
      </c>
      <c r="S1286" s="54">
        <f>Data[[#This Row],[PERSOANE CARE AU PARTICIPAT LA VOT (TURUL 1)]]+Data[[#This Row],[PERSOANE CARE AU PARTICIPAT LA VOT  (TURUL AL 2-LEA)]]</f>
        <v>793</v>
      </c>
      <c r="T1286" s="41">
        <f>Data[[#This Row],[TOTAL CHELTUIELI LEI]]/Data[[#This Row],[NUMĂRUL PERSOANELOR ÎNSCRISE ÎN LISTELE ELECTORALE]]</f>
        <v>14.54269119070668</v>
      </c>
      <c r="U1286" s="41">
        <f>Data[[#This Row],[TOTAL CHELTUIELI EURO]]/Data[[#This Row],[NUMĂRUL PERSOANELOR ÎNSCRISE ÎN LISTELE ELECTORALE]]</f>
        <v>3.0046261834893251</v>
      </c>
      <c r="V1286" s="41">
        <f>Data[[#This Row],[TOTAL CHELTUIELI LEI]]/Data[[#This Row],[NUMĂRUL PERSOANELOR CARE AU PARTICIPAT LA VOT]]</f>
        <v>18.944010088272385</v>
      </c>
      <c r="W1286" s="41">
        <f>Data[[#This Row],[TOTAL CHELTUIELI EURO]]/Data[[#This Row],[NUMĂRUL PERSOANELOR CARE AU PARTICIPAT LA VOT]]</f>
        <v>3.9139708039652872</v>
      </c>
      <c r="X1286" s="43">
        <v>4.8400999999999996</v>
      </c>
      <c r="Y1286" s="114" t="s">
        <v>2885</v>
      </c>
      <c r="Z1286" s="44">
        <v>14</v>
      </c>
      <c r="AA1286" s="115" t="s">
        <v>3106</v>
      </c>
      <c r="AB1286" s="44">
        <v>3</v>
      </c>
      <c r="AC1286" s="45"/>
    </row>
    <row r="1287" spans="1:29" ht="12" customHeight="1" x14ac:dyDescent="0.2">
      <c r="A1287" s="37">
        <v>1286</v>
      </c>
      <c r="B1287" s="38" t="s">
        <v>22</v>
      </c>
      <c r="C1287" s="39" t="s">
        <v>2078</v>
      </c>
      <c r="D1287" s="40">
        <v>44101</v>
      </c>
      <c r="E1287" s="38">
        <v>1</v>
      </c>
      <c r="F1287" s="38"/>
      <c r="G1287" s="38" t="s">
        <v>2</v>
      </c>
      <c r="H1287" s="38" t="s">
        <v>2</v>
      </c>
      <c r="I1287" s="47">
        <v>99760</v>
      </c>
      <c r="J1287" s="47">
        <v>27365</v>
      </c>
      <c r="K1287" s="41">
        <v>0</v>
      </c>
      <c r="L1287" s="41">
        <f>SUM(Data[[#This Row],[CHELTUIELI DE PERSONAL LEI]:[CHELTUIELI DE CAPITAL (ACTIVE NEFINANCIARE ) LEI]])</f>
        <v>127125</v>
      </c>
      <c r="M1287" s="41">
        <f>Data[[#This Row],[TOTAL CHELTUIELI LEI]]/Data[[#This Row],[CURS VALUTAR EURO BNR 22 07 2020]]</f>
        <v>26264.953203446214</v>
      </c>
      <c r="N1287" s="49">
        <v>2850</v>
      </c>
      <c r="O1287" s="54"/>
      <c r="P1287" s="54">
        <v>1761</v>
      </c>
      <c r="Q1287" s="54"/>
      <c r="R1287" s="54">
        <f>Data[[#This Row],[PERSOANE ÎNSCRISE ÎN LISTELE ELECTORALE (TURUL 1)            ]]+Data[[#This Row],[PERSOANE ÎNSCRISE ÎN LISTELE ELECTORALE (TURUL AL 2-LEA)]]</f>
        <v>2850</v>
      </c>
      <c r="S1287" s="54">
        <f>Data[[#This Row],[PERSOANE CARE AU PARTICIPAT LA VOT (TURUL 1)]]+Data[[#This Row],[PERSOANE CARE AU PARTICIPAT LA VOT  (TURUL AL 2-LEA)]]</f>
        <v>1761</v>
      </c>
      <c r="T1287" s="41">
        <f>Data[[#This Row],[TOTAL CHELTUIELI LEI]]/Data[[#This Row],[NUMĂRUL PERSOANELOR ÎNSCRISE ÎN LISTELE ELECTORALE]]</f>
        <v>44.60526315789474</v>
      </c>
      <c r="U1287" s="41">
        <f>Data[[#This Row],[TOTAL CHELTUIELI EURO]]/Data[[#This Row],[NUMĂRUL PERSOANELOR ÎNSCRISE ÎN LISTELE ELECTORALE]]</f>
        <v>9.2157730538407758</v>
      </c>
      <c r="V1287" s="41">
        <f>Data[[#This Row],[TOTAL CHELTUIELI LEI]]/Data[[#This Row],[NUMĂRUL PERSOANELOR CARE AU PARTICIPAT LA VOT]]</f>
        <v>72.189097103918229</v>
      </c>
      <c r="W1287" s="41">
        <f>Data[[#This Row],[TOTAL CHELTUIELI EURO]]/Data[[#This Row],[NUMĂRUL PERSOANELOR CARE AU PARTICIPAT LA VOT]]</f>
        <v>14.914794550508923</v>
      </c>
      <c r="X1287" s="43">
        <v>4.8400999999999996</v>
      </c>
      <c r="Y1287" s="114" t="s">
        <v>2914</v>
      </c>
      <c r="Z1287" s="44">
        <v>44</v>
      </c>
      <c r="AA1287" s="115" t="s">
        <v>3111</v>
      </c>
      <c r="AB1287" s="44">
        <v>9</v>
      </c>
      <c r="AC1287" s="45"/>
    </row>
    <row r="1288" spans="1:29" ht="12" customHeight="1" x14ac:dyDescent="0.2">
      <c r="A1288" s="37">
        <v>1287</v>
      </c>
      <c r="B1288" s="38" t="s">
        <v>22</v>
      </c>
      <c r="C1288" s="39" t="s">
        <v>2079</v>
      </c>
      <c r="D1288" s="40">
        <v>44101</v>
      </c>
      <c r="E1288" s="38">
        <v>1</v>
      </c>
      <c r="F1288" s="38"/>
      <c r="G1288" s="38" t="s">
        <v>2</v>
      </c>
      <c r="H1288" s="38" t="s">
        <v>2</v>
      </c>
      <c r="I1288" s="47">
        <v>2640</v>
      </c>
      <c r="J1288" s="47">
        <v>6504</v>
      </c>
      <c r="K1288" s="41">
        <v>0</v>
      </c>
      <c r="L1288" s="41">
        <f>SUM(Data[[#This Row],[CHELTUIELI DE PERSONAL LEI]:[CHELTUIELI DE CAPITAL (ACTIVE NEFINANCIARE ) LEI]])</f>
        <v>9144</v>
      </c>
      <c r="M1288" s="41">
        <f>Data[[#This Row],[TOTAL CHELTUIELI LEI]]/Data[[#This Row],[CURS VALUTAR EURO BNR 22 07 2020]]</f>
        <v>1889.2171649346089</v>
      </c>
      <c r="N1288" s="49">
        <v>1957</v>
      </c>
      <c r="O1288" s="54"/>
      <c r="P1288" s="54">
        <v>1338</v>
      </c>
      <c r="Q1288" s="54"/>
      <c r="R1288" s="54">
        <f>Data[[#This Row],[PERSOANE ÎNSCRISE ÎN LISTELE ELECTORALE (TURUL 1)            ]]+Data[[#This Row],[PERSOANE ÎNSCRISE ÎN LISTELE ELECTORALE (TURUL AL 2-LEA)]]</f>
        <v>1957</v>
      </c>
      <c r="S1288" s="54">
        <f>Data[[#This Row],[PERSOANE CARE AU PARTICIPAT LA VOT (TURUL 1)]]+Data[[#This Row],[PERSOANE CARE AU PARTICIPAT LA VOT  (TURUL AL 2-LEA)]]</f>
        <v>1338</v>
      </c>
      <c r="T1288" s="41">
        <f>Data[[#This Row],[TOTAL CHELTUIELI LEI]]/Data[[#This Row],[NUMĂRUL PERSOANELOR ÎNSCRISE ÎN LISTELE ELECTORALE]]</f>
        <v>4.672457843638222</v>
      </c>
      <c r="U1288" s="41">
        <f>Data[[#This Row],[TOTAL CHELTUIELI EURO]]/Data[[#This Row],[NUMĂRUL PERSOANELOR ÎNSCRISE ÎN LISTELE ELECTORALE]]</f>
        <v>0.96536390645611081</v>
      </c>
      <c r="V1288" s="41">
        <f>Data[[#This Row],[TOTAL CHELTUIELI LEI]]/Data[[#This Row],[NUMĂRUL PERSOANELOR CARE AU PARTICIPAT LA VOT]]</f>
        <v>6.8340807174887894</v>
      </c>
      <c r="W1288" s="41">
        <f>Data[[#This Row],[TOTAL CHELTUIELI EURO]]/Data[[#This Row],[NUMĂRUL PERSOANELOR CARE AU PARTICIPAT LA VOT]]</f>
        <v>1.4119709752874505</v>
      </c>
      <c r="X1288" s="43">
        <v>4.8400999999999996</v>
      </c>
      <c r="Y1288" s="114" t="s">
        <v>2895</v>
      </c>
      <c r="Z1288" s="44">
        <v>4</v>
      </c>
      <c r="AA1288" s="115" t="s">
        <v>3105</v>
      </c>
      <c r="AB1288" s="44">
        <v>0</v>
      </c>
      <c r="AC1288" s="45"/>
    </row>
    <row r="1289" spans="1:29" ht="12" customHeight="1" x14ac:dyDescent="0.2">
      <c r="A1289" s="37">
        <v>1288</v>
      </c>
      <c r="B1289" s="38" t="s">
        <v>22</v>
      </c>
      <c r="C1289" s="39" t="s">
        <v>2080</v>
      </c>
      <c r="D1289" s="40">
        <v>44101</v>
      </c>
      <c r="E1289" s="38">
        <v>1</v>
      </c>
      <c r="F1289" s="38"/>
      <c r="G1289" s="38" t="s">
        <v>2</v>
      </c>
      <c r="H1289" s="38" t="s">
        <v>2</v>
      </c>
      <c r="I1289" s="47">
        <v>10846</v>
      </c>
      <c r="J1289" s="47">
        <v>5098</v>
      </c>
      <c r="K1289" s="41">
        <v>0</v>
      </c>
      <c r="L1289" s="41">
        <f>SUM(Data[[#This Row],[CHELTUIELI DE PERSONAL LEI]:[CHELTUIELI DE CAPITAL (ACTIVE NEFINANCIARE ) LEI]])</f>
        <v>15944</v>
      </c>
      <c r="M1289" s="41">
        <f>Data[[#This Row],[TOTAL CHELTUIELI LEI]]/Data[[#This Row],[CURS VALUTAR EURO BNR 22 07 2020]]</f>
        <v>3294.1468151484478</v>
      </c>
      <c r="N1289" s="49">
        <v>1990</v>
      </c>
      <c r="O1289" s="54"/>
      <c r="P1289" s="54">
        <v>1455</v>
      </c>
      <c r="Q1289" s="54"/>
      <c r="R1289" s="54">
        <f>Data[[#This Row],[PERSOANE ÎNSCRISE ÎN LISTELE ELECTORALE (TURUL 1)            ]]+Data[[#This Row],[PERSOANE ÎNSCRISE ÎN LISTELE ELECTORALE (TURUL AL 2-LEA)]]</f>
        <v>1990</v>
      </c>
      <c r="S1289" s="54">
        <f>Data[[#This Row],[PERSOANE CARE AU PARTICIPAT LA VOT (TURUL 1)]]+Data[[#This Row],[PERSOANE CARE AU PARTICIPAT LA VOT  (TURUL AL 2-LEA)]]</f>
        <v>1455</v>
      </c>
      <c r="T1289" s="41">
        <f>Data[[#This Row],[TOTAL CHELTUIELI LEI]]/Data[[#This Row],[NUMĂRUL PERSOANELOR ÎNSCRISE ÎN LISTELE ELECTORALE]]</f>
        <v>8.0120603015075371</v>
      </c>
      <c r="U1289" s="41">
        <f>Data[[#This Row],[TOTAL CHELTUIELI EURO]]/Data[[#This Row],[NUMĂRUL PERSOANELOR ÎNSCRISE ÎN LISTELE ELECTORALE]]</f>
        <v>1.6553501583660541</v>
      </c>
      <c r="V1289" s="41">
        <f>Data[[#This Row],[TOTAL CHELTUIELI LEI]]/Data[[#This Row],[NUMĂRUL PERSOANELOR CARE AU PARTICIPAT LA VOT]]</f>
        <v>10.958075601374571</v>
      </c>
      <c r="W1289" s="41">
        <f>Data[[#This Row],[TOTAL CHELTUIELI EURO]]/Data[[#This Row],[NUMĂRUL PERSOANELOR CARE AU PARTICIPAT LA VOT]]</f>
        <v>2.2640184296552905</v>
      </c>
      <c r="X1289" s="43">
        <v>4.8400999999999996</v>
      </c>
      <c r="Y1289" s="114" t="s">
        <v>2896</v>
      </c>
      <c r="Z1289" s="44">
        <v>8</v>
      </c>
      <c r="AA1289" s="115" t="s">
        <v>3107</v>
      </c>
      <c r="AB1289" s="44">
        <v>1</v>
      </c>
      <c r="AC1289" s="45"/>
    </row>
    <row r="1290" spans="1:29" ht="12" customHeight="1" x14ac:dyDescent="0.2">
      <c r="A1290" s="37">
        <v>1289</v>
      </c>
      <c r="B1290" s="38" t="s">
        <v>22</v>
      </c>
      <c r="C1290" s="39" t="s">
        <v>720</v>
      </c>
      <c r="D1290" s="40">
        <v>44101</v>
      </c>
      <c r="E1290" s="38">
        <v>1</v>
      </c>
      <c r="F1290" s="38"/>
      <c r="G1290" s="38" t="s">
        <v>2</v>
      </c>
      <c r="H1290" s="38" t="s">
        <v>2</v>
      </c>
      <c r="I1290" s="47">
        <v>12302</v>
      </c>
      <c r="J1290" s="47">
        <v>6391</v>
      </c>
      <c r="K1290" s="41">
        <v>0</v>
      </c>
      <c r="L1290" s="41">
        <f>SUM(Data[[#This Row],[CHELTUIELI DE PERSONAL LEI]:[CHELTUIELI DE CAPITAL (ACTIVE NEFINANCIARE ) LEI]])</f>
        <v>18693</v>
      </c>
      <c r="M1290" s="41">
        <f>Data[[#This Row],[TOTAL CHELTUIELI LEI]]/Data[[#This Row],[CURS VALUTAR EURO BNR 22 07 2020]]</f>
        <v>3862.1102869775423</v>
      </c>
      <c r="N1290" s="49">
        <v>6715</v>
      </c>
      <c r="O1290" s="54"/>
      <c r="P1290" s="54">
        <v>3406</v>
      </c>
      <c r="Q1290" s="54"/>
      <c r="R1290" s="54">
        <f>Data[[#This Row],[PERSOANE ÎNSCRISE ÎN LISTELE ELECTORALE (TURUL 1)            ]]+Data[[#This Row],[PERSOANE ÎNSCRISE ÎN LISTELE ELECTORALE (TURUL AL 2-LEA)]]</f>
        <v>6715</v>
      </c>
      <c r="S1290" s="54">
        <f>Data[[#This Row],[PERSOANE CARE AU PARTICIPAT LA VOT (TURUL 1)]]+Data[[#This Row],[PERSOANE CARE AU PARTICIPAT LA VOT  (TURUL AL 2-LEA)]]</f>
        <v>3406</v>
      </c>
      <c r="T1290" s="41">
        <f>Data[[#This Row],[TOTAL CHELTUIELI LEI]]/Data[[#This Row],[NUMĂRUL PERSOANELOR ÎNSCRISE ÎN LISTELE ELECTORALE]]</f>
        <v>2.7837676842889056</v>
      </c>
      <c r="U1290" s="41">
        <f>Data[[#This Row],[TOTAL CHELTUIELI EURO]]/Data[[#This Row],[NUMĂRUL PERSOANELOR ÎNSCRISE ÎN LISTELE ELECTORALE]]</f>
        <v>0.57514672925949994</v>
      </c>
      <c r="V1290" s="41">
        <f>Data[[#This Row],[TOTAL CHELTUIELI LEI]]/Data[[#This Row],[NUMĂRUL PERSOANELOR CARE AU PARTICIPAT LA VOT]]</f>
        <v>5.48825601879037</v>
      </c>
      <c r="W1290" s="41">
        <f>Data[[#This Row],[TOTAL CHELTUIELI EURO]]/Data[[#This Row],[NUMĂRUL PERSOANELOR CARE AU PARTICIPAT LA VOT]]</f>
        <v>1.1339137659945808</v>
      </c>
      <c r="X1290" s="43">
        <v>4.8400999999999996</v>
      </c>
      <c r="Y1290" s="114" t="s">
        <v>2891</v>
      </c>
      <c r="Z1290" s="44">
        <v>2</v>
      </c>
      <c r="AA1290" s="115" t="s">
        <v>3105</v>
      </c>
      <c r="AB1290" s="44">
        <v>0</v>
      </c>
      <c r="AC1290" s="45"/>
    </row>
    <row r="1291" spans="1:29" ht="12" customHeight="1" x14ac:dyDescent="0.2">
      <c r="A1291" s="37">
        <v>1290</v>
      </c>
      <c r="B1291" s="38" t="s">
        <v>22</v>
      </c>
      <c r="C1291" s="39" t="s">
        <v>2081</v>
      </c>
      <c r="D1291" s="40">
        <v>44101</v>
      </c>
      <c r="E1291" s="38">
        <v>1</v>
      </c>
      <c r="F1291" s="38"/>
      <c r="G1291" s="38" t="s">
        <v>2</v>
      </c>
      <c r="H1291" s="38" t="s">
        <v>2</v>
      </c>
      <c r="I1291" s="47">
        <v>5411</v>
      </c>
      <c r="J1291" s="47">
        <v>3934.27</v>
      </c>
      <c r="K1291" s="41">
        <v>0</v>
      </c>
      <c r="L1291" s="41">
        <f>SUM(Data[[#This Row],[CHELTUIELI DE PERSONAL LEI]:[CHELTUIELI DE CAPITAL (ACTIVE NEFINANCIARE ) LEI]])</f>
        <v>9345.27</v>
      </c>
      <c r="M1291" s="41">
        <f>Data[[#This Row],[TOTAL CHELTUIELI LEI]]/Data[[#This Row],[CURS VALUTAR EURO BNR 22 07 2020]]</f>
        <v>1930.8010165079236</v>
      </c>
      <c r="N1291" s="49">
        <v>1539</v>
      </c>
      <c r="O1291" s="54"/>
      <c r="P1291" s="54">
        <v>812</v>
      </c>
      <c r="Q1291" s="54"/>
      <c r="R1291" s="54">
        <f>Data[[#This Row],[PERSOANE ÎNSCRISE ÎN LISTELE ELECTORALE (TURUL 1)            ]]+Data[[#This Row],[PERSOANE ÎNSCRISE ÎN LISTELE ELECTORALE (TURUL AL 2-LEA)]]</f>
        <v>1539</v>
      </c>
      <c r="S1291" s="54">
        <f>Data[[#This Row],[PERSOANE CARE AU PARTICIPAT LA VOT (TURUL 1)]]+Data[[#This Row],[PERSOANE CARE AU PARTICIPAT LA VOT  (TURUL AL 2-LEA)]]</f>
        <v>812</v>
      </c>
      <c r="T1291" s="41">
        <f>Data[[#This Row],[TOTAL CHELTUIELI LEI]]/Data[[#This Row],[NUMĂRUL PERSOANELOR ÎNSCRISE ÎN LISTELE ELECTORALE]]</f>
        <v>6.0723001949317741</v>
      </c>
      <c r="U1291" s="41">
        <f>Data[[#This Row],[TOTAL CHELTUIELI EURO]]/Data[[#This Row],[NUMĂRUL PERSOANELOR ÎNSCRISE ÎN LISTELE ELECTORALE]]</f>
        <v>1.2545815571851355</v>
      </c>
      <c r="V1291" s="41">
        <f>Data[[#This Row],[TOTAL CHELTUIELI LEI]]/Data[[#This Row],[NUMĂRUL PERSOANELOR CARE AU PARTICIPAT LA VOT]]</f>
        <v>11.508953201970444</v>
      </c>
      <c r="W1291" s="41">
        <f>Data[[#This Row],[TOTAL CHELTUIELI EURO]]/Data[[#This Row],[NUMĂRUL PERSOANELOR CARE AU PARTICIPAT LA VOT]]</f>
        <v>2.3778337641723195</v>
      </c>
      <c r="X1291" s="43">
        <v>4.8400999999999996</v>
      </c>
      <c r="Y1291" s="114" t="s">
        <v>2889</v>
      </c>
      <c r="Z1291" s="44">
        <v>6</v>
      </c>
      <c r="AA1291" s="115" t="s">
        <v>3107</v>
      </c>
      <c r="AB1291" s="44">
        <v>1</v>
      </c>
      <c r="AC1291" s="45"/>
    </row>
    <row r="1292" spans="1:29" ht="12" customHeight="1" x14ac:dyDescent="0.2">
      <c r="A1292" s="37">
        <v>1291</v>
      </c>
      <c r="B1292" s="38" t="s">
        <v>22</v>
      </c>
      <c r="C1292" s="39" t="s">
        <v>2082</v>
      </c>
      <c r="D1292" s="40">
        <v>44101</v>
      </c>
      <c r="E1292" s="38">
        <v>1</v>
      </c>
      <c r="F1292" s="38"/>
      <c r="G1292" s="38" t="s">
        <v>2</v>
      </c>
      <c r="H1292" s="38" t="s">
        <v>2</v>
      </c>
      <c r="I1292" s="47">
        <v>0</v>
      </c>
      <c r="J1292" s="47">
        <v>5000</v>
      </c>
      <c r="K1292" s="41">
        <v>0</v>
      </c>
      <c r="L1292" s="41">
        <f>SUM(Data[[#This Row],[CHELTUIELI DE PERSONAL LEI]:[CHELTUIELI DE CAPITAL (ACTIVE NEFINANCIARE ) LEI]])</f>
        <v>5000</v>
      </c>
      <c r="M1292" s="41">
        <f>Data[[#This Row],[TOTAL CHELTUIELI LEI]]/Data[[#This Row],[CURS VALUTAR EURO BNR 22 07 2020]]</f>
        <v>1033.0365075101754</v>
      </c>
      <c r="N1292" s="49">
        <v>1660</v>
      </c>
      <c r="O1292" s="54"/>
      <c r="P1292" s="54">
        <v>1157</v>
      </c>
      <c r="Q1292" s="54"/>
      <c r="R1292" s="54">
        <f>Data[[#This Row],[PERSOANE ÎNSCRISE ÎN LISTELE ELECTORALE (TURUL 1)            ]]+Data[[#This Row],[PERSOANE ÎNSCRISE ÎN LISTELE ELECTORALE (TURUL AL 2-LEA)]]</f>
        <v>1660</v>
      </c>
      <c r="S1292" s="54">
        <f>Data[[#This Row],[PERSOANE CARE AU PARTICIPAT LA VOT (TURUL 1)]]+Data[[#This Row],[PERSOANE CARE AU PARTICIPAT LA VOT  (TURUL AL 2-LEA)]]</f>
        <v>1157</v>
      </c>
      <c r="T1292" s="41">
        <f>Data[[#This Row],[TOTAL CHELTUIELI LEI]]/Data[[#This Row],[NUMĂRUL PERSOANELOR ÎNSCRISE ÎN LISTELE ELECTORALE]]</f>
        <v>3.0120481927710845</v>
      </c>
      <c r="U1292" s="41">
        <f>Data[[#This Row],[TOTAL CHELTUIELI EURO]]/Data[[#This Row],[NUMĂRUL PERSOANELOR ÎNSCRISE ÎN LISTELE ELECTORALE]]</f>
        <v>0.62231114910251528</v>
      </c>
      <c r="V1292" s="41">
        <f>Data[[#This Row],[TOTAL CHELTUIELI LEI]]/Data[[#This Row],[NUMĂRUL PERSOANELOR CARE AU PARTICIPAT LA VOT]]</f>
        <v>4.3215211754537597</v>
      </c>
      <c r="W1292" s="41">
        <f>Data[[#This Row],[TOTAL CHELTUIELI EURO]]/Data[[#This Row],[NUMĂRUL PERSOANELOR CARE AU PARTICIPAT LA VOT]]</f>
        <v>0.89285782844440398</v>
      </c>
      <c r="X1292" s="43">
        <v>4.8400999999999996</v>
      </c>
      <c r="Y1292" s="114" t="s">
        <v>2884</v>
      </c>
      <c r="Z1292" s="44">
        <v>3</v>
      </c>
      <c r="AA1292" s="115" t="s">
        <v>3105</v>
      </c>
      <c r="AB1292" s="44">
        <v>0</v>
      </c>
      <c r="AC1292" s="45"/>
    </row>
    <row r="1293" spans="1:29" ht="12" customHeight="1" x14ac:dyDescent="0.2">
      <c r="A1293" s="37">
        <v>1292</v>
      </c>
      <c r="B1293" s="38" t="s">
        <v>22</v>
      </c>
      <c r="C1293" s="39" t="s">
        <v>2083</v>
      </c>
      <c r="D1293" s="40">
        <v>44101</v>
      </c>
      <c r="E1293" s="38">
        <v>1</v>
      </c>
      <c r="F1293" s="38"/>
      <c r="G1293" s="38" t="s">
        <v>2</v>
      </c>
      <c r="H1293" s="38" t="s">
        <v>2</v>
      </c>
      <c r="I1293" s="47">
        <v>0</v>
      </c>
      <c r="J1293" s="47">
        <v>6448</v>
      </c>
      <c r="K1293" s="41">
        <v>0</v>
      </c>
      <c r="L1293" s="41">
        <f>SUM(Data[[#This Row],[CHELTUIELI DE PERSONAL LEI]:[CHELTUIELI DE CAPITAL (ACTIVE NEFINANCIARE ) LEI]])</f>
        <v>6448</v>
      </c>
      <c r="M1293" s="41">
        <f>Data[[#This Row],[TOTAL CHELTUIELI LEI]]/Data[[#This Row],[CURS VALUTAR EURO BNR 22 07 2020]]</f>
        <v>1332.2038800851224</v>
      </c>
      <c r="N1293" s="49">
        <v>1489</v>
      </c>
      <c r="O1293" s="54"/>
      <c r="P1293" s="54">
        <v>1310</v>
      </c>
      <c r="Q1293" s="54"/>
      <c r="R1293" s="54">
        <f>Data[[#This Row],[PERSOANE ÎNSCRISE ÎN LISTELE ELECTORALE (TURUL 1)            ]]+Data[[#This Row],[PERSOANE ÎNSCRISE ÎN LISTELE ELECTORALE (TURUL AL 2-LEA)]]</f>
        <v>1489</v>
      </c>
      <c r="S1293" s="54">
        <f>Data[[#This Row],[PERSOANE CARE AU PARTICIPAT LA VOT (TURUL 1)]]+Data[[#This Row],[PERSOANE CARE AU PARTICIPAT LA VOT  (TURUL AL 2-LEA)]]</f>
        <v>1310</v>
      </c>
      <c r="T1293" s="41">
        <f>Data[[#This Row],[TOTAL CHELTUIELI LEI]]/Data[[#This Row],[NUMĂRUL PERSOANELOR ÎNSCRISE ÎN LISTELE ELECTORALE]]</f>
        <v>4.3304231027535263</v>
      </c>
      <c r="U1293" s="41">
        <f>Data[[#This Row],[TOTAL CHELTUIELI EURO]]/Data[[#This Row],[NUMĂRUL PERSOANELOR ÎNSCRISE ÎN LISTELE ELECTORALE]]</f>
        <v>0.89469703162197611</v>
      </c>
      <c r="V1293" s="41">
        <f>Data[[#This Row],[TOTAL CHELTUIELI LEI]]/Data[[#This Row],[NUMĂRUL PERSOANELOR CARE AU PARTICIPAT LA VOT]]</f>
        <v>4.9221374045801527</v>
      </c>
      <c r="W1293" s="41">
        <f>Data[[#This Row],[TOTAL CHELTUIELI EURO]]/Data[[#This Row],[NUMĂRUL PERSOANELOR CARE AU PARTICIPAT LA VOT]]</f>
        <v>1.0169495267825361</v>
      </c>
      <c r="X1293" s="43">
        <v>4.8400999999999996</v>
      </c>
      <c r="Y1293" s="114" t="s">
        <v>2895</v>
      </c>
      <c r="Z1293" s="44">
        <v>4</v>
      </c>
      <c r="AA1293" s="115" t="s">
        <v>3105</v>
      </c>
      <c r="AB1293" s="44">
        <v>0</v>
      </c>
      <c r="AC1293" s="45"/>
    </row>
    <row r="1294" spans="1:29" ht="12" customHeight="1" x14ac:dyDescent="0.2">
      <c r="A1294" s="37">
        <v>1293</v>
      </c>
      <c r="B1294" s="38" t="s">
        <v>22</v>
      </c>
      <c r="C1294" s="39" t="s">
        <v>2084</v>
      </c>
      <c r="D1294" s="40">
        <v>44101</v>
      </c>
      <c r="E1294" s="38">
        <v>1</v>
      </c>
      <c r="F1294" s="38"/>
      <c r="G1294" s="38" t="s">
        <v>2</v>
      </c>
      <c r="H1294" s="38" t="s">
        <v>2</v>
      </c>
      <c r="I1294" s="47">
        <v>1500</v>
      </c>
      <c r="J1294" s="47">
        <v>8.891</v>
      </c>
      <c r="K1294" s="41">
        <v>0</v>
      </c>
      <c r="L1294" s="41">
        <f>SUM(Data[[#This Row],[CHELTUIELI DE PERSONAL LEI]:[CHELTUIELI DE CAPITAL (ACTIVE NEFINANCIARE ) LEI]])</f>
        <v>1508.8910000000001</v>
      </c>
      <c r="M1294" s="41">
        <f>Data[[#This Row],[TOTAL CHELTUIELI LEI]]/Data[[#This Row],[CURS VALUTAR EURO BNR 22 07 2020]]</f>
        <v>311.74789777070725</v>
      </c>
      <c r="N1294" s="49">
        <v>738</v>
      </c>
      <c r="O1294" s="54"/>
      <c r="P1294" s="54">
        <v>586</v>
      </c>
      <c r="Q1294" s="54"/>
      <c r="R1294" s="54">
        <f>Data[[#This Row],[PERSOANE ÎNSCRISE ÎN LISTELE ELECTORALE (TURUL 1)            ]]+Data[[#This Row],[PERSOANE ÎNSCRISE ÎN LISTELE ELECTORALE (TURUL AL 2-LEA)]]</f>
        <v>738</v>
      </c>
      <c r="S1294" s="54">
        <f>Data[[#This Row],[PERSOANE CARE AU PARTICIPAT LA VOT (TURUL 1)]]+Data[[#This Row],[PERSOANE CARE AU PARTICIPAT LA VOT  (TURUL AL 2-LEA)]]</f>
        <v>586</v>
      </c>
      <c r="T1294" s="41">
        <f>Data[[#This Row],[TOTAL CHELTUIELI LEI]]/Data[[#This Row],[NUMĂRUL PERSOANELOR ÎNSCRISE ÎN LISTELE ELECTORALE]]</f>
        <v>2.0445677506775071</v>
      </c>
      <c r="U1294" s="41">
        <f>Data[[#This Row],[TOTAL CHELTUIELI EURO]]/Data[[#This Row],[NUMĂRUL PERSOANELOR ÎNSCRISE ÎN LISTELE ELECTORALE]]</f>
        <v>0.42242262570556538</v>
      </c>
      <c r="V1294" s="41">
        <f>Data[[#This Row],[TOTAL CHELTUIELI LEI]]/Data[[#This Row],[NUMĂRUL PERSOANELOR CARE AU PARTICIPAT LA VOT]]</f>
        <v>2.5748993174061434</v>
      </c>
      <c r="W1294" s="41">
        <f>Data[[#This Row],[TOTAL CHELTUIELI EURO]]/Data[[#This Row],[NUMĂRUL PERSOANELOR CARE AU PARTICIPAT LA VOT]]</f>
        <v>0.53199299960871549</v>
      </c>
      <c r="X1294" s="43">
        <v>4.8400999999999996</v>
      </c>
      <c r="Y1294" s="114" t="s">
        <v>2891</v>
      </c>
      <c r="Z1294" s="44">
        <v>2</v>
      </c>
      <c r="AA1294" s="115" t="s">
        <v>3105</v>
      </c>
      <c r="AB1294" s="44">
        <v>0</v>
      </c>
      <c r="AC1294" s="45"/>
    </row>
    <row r="1295" spans="1:29" ht="12" customHeight="1" x14ac:dyDescent="0.2">
      <c r="A1295" s="37">
        <v>1294</v>
      </c>
      <c r="B1295" s="38" t="s">
        <v>22</v>
      </c>
      <c r="C1295" s="39" t="s">
        <v>2085</v>
      </c>
      <c r="D1295" s="40">
        <v>44101</v>
      </c>
      <c r="E1295" s="38">
        <v>1</v>
      </c>
      <c r="F1295" s="38"/>
      <c r="G1295" s="38" t="s">
        <v>2</v>
      </c>
      <c r="H1295" s="38" t="s">
        <v>2</v>
      </c>
      <c r="I1295" s="47">
        <v>0</v>
      </c>
      <c r="J1295" s="47">
        <v>11392</v>
      </c>
      <c r="K1295" s="41">
        <v>0</v>
      </c>
      <c r="L1295" s="41">
        <f>SUM(Data[[#This Row],[CHELTUIELI DE PERSONAL LEI]:[CHELTUIELI DE CAPITAL (ACTIVE NEFINANCIARE ) LEI]])</f>
        <v>11392</v>
      </c>
      <c r="M1295" s="41">
        <f>Data[[#This Row],[TOTAL CHELTUIELI LEI]]/Data[[#This Row],[CURS VALUTAR EURO BNR 22 07 2020]]</f>
        <v>2353.6703787111837</v>
      </c>
      <c r="N1295" s="49">
        <v>814</v>
      </c>
      <c r="O1295" s="54"/>
      <c r="P1295" s="54">
        <v>758</v>
      </c>
      <c r="Q1295" s="54"/>
      <c r="R1295" s="54">
        <f>Data[[#This Row],[PERSOANE ÎNSCRISE ÎN LISTELE ELECTORALE (TURUL 1)            ]]+Data[[#This Row],[PERSOANE ÎNSCRISE ÎN LISTELE ELECTORALE (TURUL AL 2-LEA)]]</f>
        <v>814</v>
      </c>
      <c r="S1295" s="54">
        <f>Data[[#This Row],[PERSOANE CARE AU PARTICIPAT LA VOT (TURUL 1)]]+Data[[#This Row],[PERSOANE CARE AU PARTICIPAT LA VOT  (TURUL AL 2-LEA)]]</f>
        <v>758</v>
      </c>
      <c r="T1295" s="41">
        <f>Data[[#This Row],[TOTAL CHELTUIELI LEI]]/Data[[#This Row],[NUMĂRUL PERSOANELOR ÎNSCRISE ÎN LISTELE ELECTORALE]]</f>
        <v>13.995085995085995</v>
      </c>
      <c r="U1295" s="41">
        <f>Data[[#This Row],[TOTAL CHELTUIELI EURO]]/Data[[#This Row],[NUMĂRUL PERSOANELOR ÎNSCRISE ÎN LISTELE ELECTORALE]]</f>
        <v>2.8914869517336408</v>
      </c>
      <c r="V1295" s="41">
        <f>Data[[#This Row],[TOTAL CHELTUIELI LEI]]/Data[[#This Row],[NUMĂRUL PERSOANELOR CARE AU PARTICIPAT LA VOT]]</f>
        <v>15.029023746701847</v>
      </c>
      <c r="W1295" s="41">
        <f>Data[[#This Row],[TOTAL CHELTUIELI EURO]]/Data[[#This Row],[NUMĂRUL PERSOANELOR CARE AU PARTICIPAT LA VOT]]</f>
        <v>3.1051060405160733</v>
      </c>
      <c r="X1295" s="43">
        <v>4.8400999999999996</v>
      </c>
      <c r="Y1295" s="114" t="s">
        <v>2885</v>
      </c>
      <c r="Z1295" s="44">
        <v>14</v>
      </c>
      <c r="AA1295" s="115" t="s">
        <v>3108</v>
      </c>
      <c r="AB1295" s="44">
        <v>2</v>
      </c>
      <c r="AC1295" s="45"/>
    </row>
    <row r="1296" spans="1:29" ht="12" customHeight="1" x14ac:dyDescent="0.2">
      <c r="A1296" s="37">
        <v>1295</v>
      </c>
      <c r="B1296" s="38" t="s">
        <v>22</v>
      </c>
      <c r="C1296" s="39" t="s">
        <v>2086</v>
      </c>
      <c r="D1296" s="40">
        <v>44101</v>
      </c>
      <c r="E1296" s="38">
        <v>1</v>
      </c>
      <c r="F1296" s="38"/>
      <c r="G1296" s="38" t="s">
        <v>2</v>
      </c>
      <c r="H1296" s="38" t="s">
        <v>2</v>
      </c>
      <c r="I1296" s="47">
        <v>7480</v>
      </c>
      <c r="J1296" s="47">
        <v>2691.58</v>
      </c>
      <c r="K1296" s="41">
        <v>0</v>
      </c>
      <c r="L1296" s="41">
        <f>SUM(Data[[#This Row],[CHELTUIELI DE PERSONAL LEI]:[CHELTUIELI DE CAPITAL (ACTIVE NEFINANCIARE ) LEI]])</f>
        <v>10171.58</v>
      </c>
      <c r="M1296" s="41">
        <f>Data[[#This Row],[TOTAL CHELTUIELI LEI]]/Data[[#This Row],[CURS VALUTAR EURO BNR 22 07 2020]]</f>
        <v>2101.5226958120702</v>
      </c>
      <c r="N1296" s="49">
        <v>1207</v>
      </c>
      <c r="O1296" s="54"/>
      <c r="P1296" s="54">
        <v>886</v>
      </c>
      <c r="Q1296" s="54"/>
      <c r="R1296" s="54">
        <f>Data[[#This Row],[PERSOANE ÎNSCRISE ÎN LISTELE ELECTORALE (TURUL 1)            ]]+Data[[#This Row],[PERSOANE ÎNSCRISE ÎN LISTELE ELECTORALE (TURUL AL 2-LEA)]]</f>
        <v>1207</v>
      </c>
      <c r="S1296" s="54">
        <f>Data[[#This Row],[PERSOANE CARE AU PARTICIPAT LA VOT (TURUL 1)]]+Data[[#This Row],[PERSOANE CARE AU PARTICIPAT LA VOT  (TURUL AL 2-LEA)]]</f>
        <v>886</v>
      </c>
      <c r="T1296" s="41">
        <f>Data[[#This Row],[TOTAL CHELTUIELI LEI]]/Data[[#This Row],[NUMĂRUL PERSOANELOR ÎNSCRISE ÎN LISTELE ELECTORALE]]</f>
        <v>8.4271582435791217</v>
      </c>
      <c r="U1296" s="41">
        <f>Data[[#This Row],[TOTAL CHELTUIELI EURO]]/Data[[#This Row],[NUMĂRUL PERSOANELOR ÎNSCRISE ÎN LISTELE ELECTORALE]]</f>
        <v>1.7411124240365121</v>
      </c>
      <c r="V1296" s="41">
        <f>Data[[#This Row],[TOTAL CHELTUIELI LEI]]/Data[[#This Row],[NUMĂRUL PERSOANELOR CARE AU PARTICIPAT LA VOT]]</f>
        <v>11.480338600451468</v>
      </c>
      <c r="W1296" s="41">
        <f>Data[[#This Row],[TOTAL CHELTUIELI EURO]]/Data[[#This Row],[NUMĂRUL PERSOANELOR CARE AU PARTICIPAT LA VOT]]</f>
        <v>2.3719217785689279</v>
      </c>
      <c r="X1296" s="43">
        <v>4.8400999999999996</v>
      </c>
      <c r="Y1296" s="114" t="s">
        <v>2896</v>
      </c>
      <c r="Z1296" s="44">
        <v>8</v>
      </c>
      <c r="AA1296" s="115" t="s">
        <v>3107</v>
      </c>
      <c r="AB1296" s="44">
        <v>1</v>
      </c>
      <c r="AC1296" s="45"/>
    </row>
    <row r="1297" spans="1:29" ht="12" customHeight="1" x14ac:dyDescent="0.2">
      <c r="A1297" s="37">
        <v>1296</v>
      </c>
      <c r="B1297" s="38" t="s">
        <v>22</v>
      </c>
      <c r="C1297" s="39" t="s">
        <v>2087</v>
      </c>
      <c r="D1297" s="40">
        <v>44101</v>
      </c>
      <c r="E1297" s="38">
        <v>1</v>
      </c>
      <c r="F1297" s="38"/>
      <c r="G1297" s="38" t="s">
        <v>2</v>
      </c>
      <c r="H1297" s="38" t="s">
        <v>2</v>
      </c>
      <c r="I1297" s="47">
        <v>0</v>
      </c>
      <c r="J1297" s="47">
        <v>0</v>
      </c>
      <c r="K1297" s="41">
        <v>0</v>
      </c>
      <c r="L1297" s="41">
        <f>SUM(Data[[#This Row],[CHELTUIELI DE PERSONAL LEI]:[CHELTUIELI DE CAPITAL (ACTIVE NEFINANCIARE ) LEI]])</f>
        <v>0</v>
      </c>
      <c r="M1297" s="41">
        <f>Data[[#This Row],[TOTAL CHELTUIELI LEI]]/Data[[#This Row],[CURS VALUTAR EURO BNR 22 07 2020]]</f>
        <v>0</v>
      </c>
      <c r="N1297" s="54">
        <v>4445</v>
      </c>
      <c r="O1297" s="54"/>
      <c r="P1297" s="54">
        <v>2412</v>
      </c>
      <c r="Q1297" s="54"/>
      <c r="R1297" s="54">
        <f>Data[[#This Row],[PERSOANE ÎNSCRISE ÎN LISTELE ELECTORALE (TURUL 1)            ]]+Data[[#This Row],[PERSOANE ÎNSCRISE ÎN LISTELE ELECTORALE (TURUL AL 2-LEA)]]</f>
        <v>4445</v>
      </c>
      <c r="S1297" s="54">
        <f>Data[[#This Row],[PERSOANE CARE AU PARTICIPAT LA VOT (TURUL 1)]]+Data[[#This Row],[PERSOANE CARE AU PARTICIPAT LA VOT  (TURUL AL 2-LEA)]]</f>
        <v>2412</v>
      </c>
      <c r="T1297" s="41">
        <f>Data[[#This Row],[TOTAL CHELTUIELI LEI]]/Data[[#This Row],[NUMĂRUL PERSOANELOR ÎNSCRISE ÎN LISTELE ELECTORALE]]</f>
        <v>0</v>
      </c>
      <c r="U1297" s="41">
        <f>Data[[#This Row],[TOTAL CHELTUIELI EURO]]/Data[[#This Row],[NUMĂRUL PERSOANELOR ÎNSCRISE ÎN LISTELE ELECTORALE]]</f>
        <v>0</v>
      </c>
      <c r="V1297" s="41">
        <f>Data[[#This Row],[TOTAL CHELTUIELI LEI]]/Data[[#This Row],[NUMĂRUL PERSOANELOR CARE AU PARTICIPAT LA VOT]]</f>
        <v>0</v>
      </c>
      <c r="W1297" s="41">
        <f>Data[[#This Row],[TOTAL CHELTUIELI EURO]]/Data[[#This Row],[NUMĂRUL PERSOANELOR CARE AU PARTICIPAT LA VOT]]</f>
        <v>0</v>
      </c>
      <c r="X1297" s="43">
        <v>4.8400999999999996</v>
      </c>
      <c r="Y1297" s="114" t="s">
        <v>2890</v>
      </c>
      <c r="Z1297" s="44">
        <v>0</v>
      </c>
      <c r="AA1297" s="115" t="s">
        <v>3105</v>
      </c>
      <c r="AB1297" s="44">
        <v>0</v>
      </c>
      <c r="AC1297" s="45"/>
    </row>
    <row r="1298" spans="1:29" ht="12" customHeight="1" x14ac:dyDescent="0.2">
      <c r="A1298" s="37">
        <v>1297</v>
      </c>
      <c r="B1298" s="38" t="s">
        <v>22</v>
      </c>
      <c r="C1298" s="39" t="s">
        <v>2088</v>
      </c>
      <c r="D1298" s="40">
        <v>44101</v>
      </c>
      <c r="E1298" s="38">
        <v>1</v>
      </c>
      <c r="F1298" s="38"/>
      <c r="G1298" s="38" t="s">
        <v>2</v>
      </c>
      <c r="H1298" s="38" t="s">
        <v>2</v>
      </c>
      <c r="I1298" s="47">
        <v>9900</v>
      </c>
      <c r="J1298" s="47">
        <v>12063</v>
      </c>
      <c r="K1298" s="41">
        <v>0</v>
      </c>
      <c r="L1298" s="41">
        <f>SUM(Data[[#This Row],[CHELTUIELI DE PERSONAL LEI]:[CHELTUIELI DE CAPITAL (ACTIVE NEFINANCIARE ) LEI]])</f>
        <v>21963</v>
      </c>
      <c r="M1298" s="41">
        <f>Data[[#This Row],[TOTAL CHELTUIELI LEI]]/Data[[#This Row],[CURS VALUTAR EURO BNR 22 07 2020]]</f>
        <v>4537.7161628891972</v>
      </c>
      <c r="N1298" s="54">
        <v>1414</v>
      </c>
      <c r="O1298" s="54"/>
      <c r="P1298" s="54">
        <v>990</v>
      </c>
      <c r="Q1298" s="54"/>
      <c r="R1298" s="54">
        <f>Data[[#This Row],[PERSOANE ÎNSCRISE ÎN LISTELE ELECTORALE (TURUL 1)            ]]+Data[[#This Row],[PERSOANE ÎNSCRISE ÎN LISTELE ELECTORALE (TURUL AL 2-LEA)]]</f>
        <v>1414</v>
      </c>
      <c r="S1298" s="54">
        <f>Data[[#This Row],[PERSOANE CARE AU PARTICIPAT LA VOT (TURUL 1)]]+Data[[#This Row],[PERSOANE CARE AU PARTICIPAT LA VOT  (TURUL AL 2-LEA)]]</f>
        <v>990</v>
      </c>
      <c r="T1298" s="41">
        <f>Data[[#This Row],[TOTAL CHELTUIELI LEI]]/Data[[#This Row],[NUMĂRUL PERSOANELOR ÎNSCRISE ÎN LISTELE ELECTORALE]]</f>
        <v>15.532531824611032</v>
      </c>
      <c r="U1298" s="41">
        <f>Data[[#This Row],[TOTAL CHELTUIELI EURO]]/Data[[#This Row],[NUMĂRUL PERSOANELOR ÎNSCRISE ÎN LISTELE ELECTORALE]]</f>
        <v>3.2091344857773674</v>
      </c>
      <c r="V1298" s="41">
        <f>Data[[#This Row],[TOTAL CHELTUIELI LEI]]/Data[[#This Row],[NUMĂRUL PERSOANELOR CARE AU PARTICIPAT LA VOT]]</f>
        <v>22.184848484848484</v>
      </c>
      <c r="W1298" s="41">
        <f>Data[[#This Row],[TOTAL CHELTUIELI EURO]]/Data[[#This Row],[NUMĂRUL PERSOANELOR CARE AU PARTICIPAT LA VOT]]</f>
        <v>4.5835516796860576</v>
      </c>
      <c r="X1298" s="43">
        <v>4.8400999999999996</v>
      </c>
      <c r="Y1298" s="114" t="s">
        <v>2909</v>
      </c>
      <c r="Z1298" s="44">
        <v>15</v>
      </c>
      <c r="AA1298" s="115" t="s">
        <v>3106</v>
      </c>
      <c r="AB1298" s="44">
        <v>3</v>
      </c>
      <c r="AC1298" s="45"/>
    </row>
    <row r="1299" spans="1:29" ht="12" customHeight="1" x14ac:dyDescent="0.2">
      <c r="A1299" s="37">
        <v>1298</v>
      </c>
      <c r="B1299" s="38" t="s">
        <v>22</v>
      </c>
      <c r="C1299" s="39" t="s">
        <v>2089</v>
      </c>
      <c r="D1299" s="40">
        <v>44101</v>
      </c>
      <c r="E1299" s="38">
        <v>1</v>
      </c>
      <c r="F1299" s="38"/>
      <c r="G1299" s="38" t="s">
        <v>2</v>
      </c>
      <c r="H1299" s="38" t="s">
        <v>2</v>
      </c>
      <c r="I1299" s="47">
        <v>1200</v>
      </c>
      <c r="J1299" s="47">
        <v>9399.49</v>
      </c>
      <c r="K1299" s="41">
        <v>0</v>
      </c>
      <c r="L1299" s="41">
        <f>SUM(Data[[#This Row],[CHELTUIELI DE PERSONAL LEI]:[CHELTUIELI DE CAPITAL (ACTIVE NEFINANCIARE ) LEI]])</f>
        <v>10599.49</v>
      </c>
      <c r="M1299" s="41">
        <f>Data[[#This Row],[TOTAL CHELTUIELI LEI]]/Data[[#This Row],[CURS VALUTAR EURO BNR 22 07 2020]]</f>
        <v>2189.932026197806</v>
      </c>
      <c r="N1299" s="49">
        <v>997</v>
      </c>
      <c r="O1299" s="54"/>
      <c r="P1299" s="54">
        <v>629</v>
      </c>
      <c r="Q1299" s="54"/>
      <c r="R1299" s="54">
        <f>Data[[#This Row],[PERSOANE ÎNSCRISE ÎN LISTELE ELECTORALE (TURUL 1)            ]]+Data[[#This Row],[PERSOANE ÎNSCRISE ÎN LISTELE ELECTORALE (TURUL AL 2-LEA)]]</f>
        <v>997</v>
      </c>
      <c r="S1299" s="54">
        <f>Data[[#This Row],[PERSOANE CARE AU PARTICIPAT LA VOT (TURUL 1)]]+Data[[#This Row],[PERSOANE CARE AU PARTICIPAT LA VOT  (TURUL AL 2-LEA)]]</f>
        <v>629</v>
      </c>
      <c r="T1299" s="41">
        <f>Data[[#This Row],[TOTAL CHELTUIELI LEI]]/Data[[#This Row],[NUMĂRUL PERSOANELOR ÎNSCRISE ÎN LISTELE ELECTORALE]]</f>
        <v>10.631384152457372</v>
      </c>
      <c r="U1299" s="41">
        <f>Data[[#This Row],[TOTAL CHELTUIELI EURO]]/Data[[#This Row],[NUMĂRUL PERSOANELOR ÎNSCRISE ÎN LISTELE ELECTORALE]]</f>
        <v>2.1965215909707183</v>
      </c>
      <c r="V1299" s="41">
        <f>Data[[#This Row],[TOTAL CHELTUIELI LEI]]/Data[[#This Row],[NUMĂRUL PERSOANELOR CARE AU PARTICIPAT LA VOT]]</f>
        <v>16.851335453100159</v>
      </c>
      <c r="W1299" s="41">
        <f>Data[[#This Row],[TOTAL CHELTUIELI EURO]]/Data[[#This Row],[NUMĂRUL PERSOANELOR CARE AU PARTICIPAT LA VOT]]</f>
        <v>3.4816089446705978</v>
      </c>
      <c r="X1299" s="43">
        <v>4.8400999999999996</v>
      </c>
      <c r="Y1299" s="114" t="s">
        <v>2898</v>
      </c>
      <c r="Z1299" s="44">
        <v>10</v>
      </c>
      <c r="AA1299" s="115" t="s">
        <v>3108</v>
      </c>
      <c r="AB1299" s="44">
        <v>2</v>
      </c>
      <c r="AC1299" s="45"/>
    </row>
    <row r="1300" spans="1:29" ht="12" customHeight="1" x14ac:dyDescent="0.2">
      <c r="A1300" s="37">
        <v>1299</v>
      </c>
      <c r="B1300" s="38" t="s">
        <v>22</v>
      </c>
      <c r="C1300" s="39" t="s">
        <v>2090</v>
      </c>
      <c r="D1300" s="40">
        <v>44101</v>
      </c>
      <c r="E1300" s="38">
        <v>1</v>
      </c>
      <c r="F1300" s="38"/>
      <c r="G1300" s="38" t="s">
        <v>2</v>
      </c>
      <c r="H1300" s="38" t="s">
        <v>2</v>
      </c>
      <c r="I1300" s="47">
        <v>2817</v>
      </c>
      <c r="J1300" s="47">
        <v>4523</v>
      </c>
      <c r="K1300" s="41">
        <v>0</v>
      </c>
      <c r="L1300" s="41">
        <f>SUM(Data[[#This Row],[CHELTUIELI DE PERSONAL LEI]:[CHELTUIELI DE CAPITAL (ACTIVE NEFINANCIARE ) LEI]])</f>
        <v>7340</v>
      </c>
      <c r="M1300" s="41">
        <f>Data[[#This Row],[TOTAL CHELTUIELI LEI]]/Data[[#This Row],[CURS VALUTAR EURO BNR 22 07 2020]]</f>
        <v>1516.4975930249377</v>
      </c>
      <c r="N1300" s="49">
        <v>2555</v>
      </c>
      <c r="O1300" s="54"/>
      <c r="P1300" s="54">
        <v>1731</v>
      </c>
      <c r="Q1300" s="54"/>
      <c r="R1300" s="54">
        <f>Data[[#This Row],[PERSOANE ÎNSCRISE ÎN LISTELE ELECTORALE (TURUL 1)            ]]+Data[[#This Row],[PERSOANE ÎNSCRISE ÎN LISTELE ELECTORALE (TURUL AL 2-LEA)]]</f>
        <v>2555</v>
      </c>
      <c r="S1300" s="54">
        <f>Data[[#This Row],[PERSOANE CARE AU PARTICIPAT LA VOT (TURUL 1)]]+Data[[#This Row],[PERSOANE CARE AU PARTICIPAT LA VOT  (TURUL AL 2-LEA)]]</f>
        <v>1731</v>
      </c>
      <c r="T1300" s="41">
        <f>Data[[#This Row],[TOTAL CHELTUIELI LEI]]/Data[[#This Row],[NUMĂRUL PERSOANELOR ÎNSCRISE ÎN LISTELE ELECTORALE]]</f>
        <v>2.8727984344422701</v>
      </c>
      <c r="U1300" s="41">
        <f>Data[[#This Row],[TOTAL CHELTUIELI EURO]]/Data[[#This Row],[NUMĂRUL PERSOANELOR ÎNSCRISE ÎN LISTELE ELECTORALE]]</f>
        <v>0.59354113229938854</v>
      </c>
      <c r="V1300" s="41">
        <f>Data[[#This Row],[TOTAL CHELTUIELI LEI]]/Data[[#This Row],[NUMĂRUL PERSOANELOR CARE AU PARTICIPAT LA VOT]]</f>
        <v>4.2403235124205665</v>
      </c>
      <c r="W1300" s="41">
        <f>Data[[#This Row],[TOTAL CHELTUIELI EURO]]/Data[[#This Row],[NUMĂRUL PERSOANELOR CARE AU PARTICIPAT LA VOT]]</f>
        <v>0.87608179839684441</v>
      </c>
      <c r="X1300" s="43">
        <v>4.8400999999999996</v>
      </c>
      <c r="Y1300" s="114" t="s">
        <v>2891</v>
      </c>
      <c r="Z1300" s="44">
        <v>2</v>
      </c>
      <c r="AA1300" s="115" t="s">
        <v>3105</v>
      </c>
      <c r="AB1300" s="44">
        <v>0</v>
      </c>
      <c r="AC1300" s="45"/>
    </row>
    <row r="1301" spans="1:29" ht="12" customHeight="1" x14ac:dyDescent="0.2">
      <c r="A1301" s="37">
        <v>1300</v>
      </c>
      <c r="B1301" s="38" t="s">
        <v>22</v>
      </c>
      <c r="C1301" s="39" t="s">
        <v>2091</v>
      </c>
      <c r="D1301" s="40">
        <v>44101</v>
      </c>
      <c r="E1301" s="38">
        <v>1</v>
      </c>
      <c r="F1301" s="38"/>
      <c r="G1301" s="38" t="s">
        <v>2</v>
      </c>
      <c r="H1301" s="38" t="s">
        <v>2</v>
      </c>
      <c r="I1301" s="47">
        <v>3173</v>
      </c>
      <c r="J1301" s="47">
        <v>4236.38</v>
      </c>
      <c r="K1301" s="41">
        <v>0</v>
      </c>
      <c r="L1301" s="41">
        <f>SUM(Data[[#This Row],[CHELTUIELI DE PERSONAL LEI]:[CHELTUIELI DE CAPITAL (ACTIVE NEFINANCIARE ) LEI]])</f>
        <v>7409.38</v>
      </c>
      <c r="M1301" s="41">
        <f>Data[[#This Row],[TOTAL CHELTUIELI LEI]]/Data[[#This Row],[CURS VALUTAR EURO BNR 22 07 2020]]</f>
        <v>1530.8320076031489</v>
      </c>
      <c r="N1301" s="49">
        <v>1232</v>
      </c>
      <c r="O1301" s="54"/>
      <c r="P1301" s="54">
        <v>1246</v>
      </c>
      <c r="Q1301" s="54"/>
      <c r="R1301" s="54">
        <f>Data[[#This Row],[PERSOANE ÎNSCRISE ÎN LISTELE ELECTORALE (TURUL 1)            ]]+Data[[#This Row],[PERSOANE ÎNSCRISE ÎN LISTELE ELECTORALE (TURUL AL 2-LEA)]]</f>
        <v>1232</v>
      </c>
      <c r="S1301" s="54">
        <f>Data[[#This Row],[PERSOANE CARE AU PARTICIPAT LA VOT (TURUL 1)]]+Data[[#This Row],[PERSOANE CARE AU PARTICIPAT LA VOT  (TURUL AL 2-LEA)]]</f>
        <v>1246</v>
      </c>
      <c r="T1301" s="41">
        <f>Data[[#This Row],[TOTAL CHELTUIELI LEI]]/Data[[#This Row],[NUMĂRUL PERSOANELOR ÎNSCRISE ÎN LISTELE ELECTORALE]]</f>
        <v>6.0141071428571431</v>
      </c>
      <c r="U1301" s="41">
        <f>Data[[#This Row],[TOTAL CHELTUIELI EURO]]/Data[[#This Row],[NUMĂRUL PERSOANELOR ÎNSCRISE ÎN LISTELE ELECTORALE]]</f>
        <v>1.2425584477298286</v>
      </c>
      <c r="V1301" s="41">
        <f>Data[[#This Row],[TOTAL CHELTUIELI LEI]]/Data[[#This Row],[NUMĂRUL PERSOANELOR CARE AU PARTICIPAT LA VOT]]</f>
        <v>5.9465329052969507</v>
      </c>
      <c r="W1301" s="41">
        <f>Data[[#This Row],[TOTAL CHELTUIELI EURO]]/Data[[#This Row],[NUMĂRUL PERSOANELOR CARE AU PARTICIPAT LA VOT]]</f>
        <v>1.2285971168564598</v>
      </c>
      <c r="X1301" s="43">
        <v>4.8400999999999996</v>
      </c>
      <c r="Y1301" s="114" t="s">
        <v>2889</v>
      </c>
      <c r="Z1301" s="44">
        <v>6</v>
      </c>
      <c r="AA1301" s="115" t="s">
        <v>3107</v>
      </c>
      <c r="AB1301" s="44">
        <v>1</v>
      </c>
      <c r="AC1301" s="45"/>
    </row>
    <row r="1302" spans="1:29" ht="12" customHeight="1" x14ac:dyDescent="0.2">
      <c r="A1302" s="37">
        <v>1301</v>
      </c>
      <c r="B1302" s="38" t="s">
        <v>22</v>
      </c>
      <c r="C1302" s="39" t="s">
        <v>338</v>
      </c>
      <c r="D1302" s="40">
        <v>44101</v>
      </c>
      <c r="E1302" s="38">
        <v>1</v>
      </c>
      <c r="F1302" s="38"/>
      <c r="G1302" s="38" t="s">
        <v>2</v>
      </c>
      <c r="H1302" s="38" t="s">
        <v>2</v>
      </c>
      <c r="I1302" s="47">
        <v>800</v>
      </c>
      <c r="J1302" s="47">
        <v>4021</v>
      </c>
      <c r="K1302" s="41">
        <v>0</v>
      </c>
      <c r="L1302" s="41">
        <f>SUM(Data[[#This Row],[CHELTUIELI DE PERSONAL LEI]:[CHELTUIELI DE CAPITAL (ACTIVE NEFINANCIARE ) LEI]])</f>
        <v>4821</v>
      </c>
      <c r="M1302" s="41">
        <f>Data[[#This Row],[TOTAL CHELTUIELI LEI]]/Data[[#This Row],[CURS VALUTAR EURO BNR 22 07 2020]]</f>
        <v>996.05380054131126</v>
      </c>
      <c r="N1302" s="49">
        <v>1789</v>
      </c>
      <c r="O1302" s="54"/>
      <c r="P1302" s="54">
        <v>1173</v>
      </c>
      <c r="Q1302" s="54"/>
      <c r="R1302" s="54">
        <f>Data[[#This Row],[PERSOANE ÎNSCRISE ÎN LISTELE ELECTORALE (TURUL 1)            ]]+Data[[#This Row],[PERSOANE ÎNSCRISE ÎN LISTELE ELECTORALE (TURUL AL 2-LEA)]]</f>
        <v>1789</v>
      </c>
      <c r="S1302" s="54">
        <f>Data[[#This Row],[PERSOANE CARE AU PARTICIPAT LA VOT (TURUL 1)]]+Data[[#This Row],[PERSOANE CARE AU PARTICIPAT LA VOT  (TURUL AL 2-LEA)]]</f>
        <v>1173</v>
      </c>
      <c r="T1302" s="41">
        <f>Data[[#This Row],[TOTAL CHELTUIELI LEI]]/Data[[#This Row],[NUMĂRUL PERSOANELOR ÎNSCRISE ÎN LISTELE ELECTORALE]]</f>
        <v>2.6948015651201787</v>
      </c>
      <c r="U1302" s="41">
        <f>Data[[#This Row],[TOTAL CHELTUIELI EURO]]/Data[[#This Row],[NUMĂRUL PERSOANELOR ÎNSCRISE ÎN LISTELE ELECTORALE]]</f>
        <v>0.55676567945294086</v>
      </c>
      <c r="V1302" s="41">
        <f>Data[[#This Row],[TOTAL CHELTUIELI LEI]]/Data[[#This Row],[NUMĂRUL PERSOANELOR CARE AU PARTICIPAT LA VOT]]</f>
        <v>4.1099744245524299</v>
      </c>
      <c r="W1302" s="41">
        <f>Data[[#This Row],[TOTAL CHELTUIELI EURO]]/Data[[#This Row],[NUMĂRUL PERSOANELOR CARE AU PARTICIPAT LA VOT]]</f>
        <v>0.84915072509915712</v>
      </c>
      <c r="X1302" s="43">
        <v>4.8400999999999996</v>
      </c>
      <c r="Y1302" s="114" t="s">
        <v>2891</v>
      </c>
      <c r="Z1302" s="44">
        <v>2</v>
      </c>
      <c r="AA1302" s="115" t="s">
        <v>3105</v>
      </c>
      <c r="AB1302" s="44">
        <v>0</v>
      </c>
      <c r="AC1302" s="45"/>
    </row>
    <row r="1303" spans="1:29" ht="12" customHeight="1" x14ac:dyDescent="0.2">
      <c r="A1303" s="37">
        <v>1302</v>
      </c>
      <c r="B1303" s="38" t="s">
        <v>22</v>
      </c>
      <c r="C1303" s="39" t="s">
        <v>2092</v>
      </c>
      <c r="D1303" s="40">
        <v>44101</v>
      </c>
      <c r="E1303" s="38">
        <v>1</v>
      </c>
      <c r="F1303" s="38"/>
      <c r="G1303" s="38" t="s">
        <v>2</v>
      </c>
      <c r="H1303" s="38" t="s">
        <v>2</v>
      </c>
      <c r="I1303" s="47">
        <v>0</v>
      </c>
      <c r="J1303" s="47">
        <v>8314</v>
      </c>
      <c r="K1303" s="41">
        <v>0</v>
      </c>
      <c r="L1303" s="41">
        <f>SUM(Data[[#This Row],[CHELTUIELI DE PERSONAL LEI]:[CHELTUIELI DE CAPITAL (ACTIVE NEFINANCIARE ) LEI]])</f>
        <v>8314</v>
      </c>
      <c r="M1303" s="41">
        <f>Data[[#This Row],[TOTAL CHELTUIELI LEI]]/Data[[#This Row],[CURS VALUTAR EURO BNR 22 07 2020]]</f>
        <v>1717.7331046879199</v>
      </c>
      <c r="N1303" s="49">
        <v>2444</v>
      </c>
      <c r="O1303" s="54"/>
      <c r="P1303" s="54">
        <v>1615</v>
      </c>
      <c r="Q1303" s="54"/>
      <c r="R1303" s="54">
        <f>Data[[#This Row],[PERSOANE ÎNSCRISE ÎN LISTELE ELECTORALE (TURUL 1)            ]]+Data[[#This Row],[PERSOANE ÎNSCRISE ÎN LISTELE ELECTORALE (TURUL AL 2-LEA)]]</f>
        <v>2444</v>
      </c>
      <c r="S1303" s="54">
        <f>Data[[#This Row],[PERSOANE CARE AU PARTICIPAT LA VOT (TURUL 1)]]+Data[[#This Row],[PERSOANE CARE AU PARTICIPAT LA VOT  (TURUL AL 2-LEA)]]</f>
        <v>1615</v>
      </c>
      <c r="T1303" s="41">
        <f>Data[[#This Row],[TOTAL CHELTUIELI LEI]]/Data[[#This Row],[NUMĂRUL PERSOANELOR ÎNSCRISE ÎN LISTELE ELECTORALE]]</f>
        <v>3.4018003273322424</v>
      </c>
      <c r="U1303" s="41">
        <f>Data[[#This Row],[TOTAL CHELTUIELI EURO]]/Data[[#This Row],[NUMĂRUL PERSOANELOR ÎNSCRISE ÎN LISTELE ELECTORALE]]</f>
        <v>0.70283678587885434</v>
      </c>
      <c r="V1303" s="41">
        <f>Data[[#This Row],[TOTAL CHELTUIELI LEI]]/Data[[#This Row],[NUMĂRUL PERSOANELOR CARE AU PARTICIPAT LA VOT]]</f>
        <v>5.147987616099071</v>
      </c>
      <c r="W1303" s="41">
        <f>Data[[#This Row],[TOTAL CHELTUIELI EURO]]/Data[[#This Row],[NUMĂRUL PERSOANELOR CARE AU PARTICIPAT LA VOT]]</f>
        <v>1.0636118295281238</v>
      </c>
      <c r="X1303" s="43">
        <v>4.8400999999999996</v>
      </c>
      <c r="Y1303" s="114" t="s">
        <v>2884</v>
      </c>
      <c r="Z1303" s="44">
        <v>3</v>
      </c>
      <c r="AA1303" s="115" t="s">
        <v>3105</v>
      </c>
      <c r="AB1303" s="44">
        <v>0</v>
      </c>
      <c r="AC1303" s="45"/>
    </row>
    <row r="1304" spans="1:29" ht="12" customHeight="1" x14ac:dyDescent="0.2">
      <c r="A1304" s="37">
        <v>1303</v>
      </c>
      <c r="B1304" s="38" t="s">
        <v>22</v>
      </c>
      <c r="C1304" s="39" t="s">
        <v>1037</v>
      </c>
      <c r="D1304" s="40">
        <v>44101</v>
      </c>
      <c r="E1304" s="38">
        <v>1</v>
      </c>
      <c r="F1304" s="38"/>
      <c r="G1304" s="38" t="s">
        <v>2</v>
      </c>
      <c r="H1304" s="38" t="s">
        <v>2</v>
      </c>
      <c r="I1304" s="47">
        <v>0</v>
      </c>
      <c r="J1304" s="47">
        <v>6385</v>
      </c>
      <c r="K1304" s="47">
        <v>0</v>
      </c>
      <c r="L1304" s="41">
        <f>SUM(Data[[#This Row],[CHELTUIELI DE PERSONAL LEI]:[CHELTUIELI DE CAPITAL (ACTIVE NEFINANCIARE ) LEI]])</f>
        <v>6385</v>
      </c>
      <c r="M1304" s="41">
        <f>Data[[#This Row],[TOTAL CHELTUIELI LEI]]/Data[[#This Row],[CURS VALUTAR EURO BNR 22 07 2020]]</f>
        <v>1319.1876200904942</v>
      </c>
      <c r="N1304" s="49">
        <v>3026</v>
      </c>
      <c r="O1304" s="54"/>
      <c r="P1304" s="54">
        <v>2279</v>
      </c>
      <c r="Q1304" s="54"/>
      <c r="R1304" s="54">
        <f>Data[[#This Row],[PERSOANE ÎNSCRISE ÎN LISTELE ELECTORALE (TURUL 1)            ]]+Data[[#This Row],[PERSOANE ÎNSCRISE ÎN LISTELE ELECTORALE (TURUL AL 2-LEA)]]</f>
        <v>3026</v>
      </c>
      <c r="S1304" s="54">
        <f>Data[[#This Row],[PERSOANE CARE AU PARTICIPAT LA VOT (TURUL 1)]]+Data[[#This Row],[PERSOANE CARE AU PARTICIPAT LA VOT  (TURUL AL 2-LEA)]]</f>
        <v>2279</v>
      </c>
      <c r="T1304" s="41">
        <f>Data[[#This Row],[TOTAL CHELTUIELI LEI]]/Data[[#This Row],[NUMĂRUL PERSOANELOR ÎNSCRISE ÎN LISTELE ELECTORALE]]</f>
        <v>2.11004626569729</v>
      </c>
      <c r="U1304" s="41">
        <f>Data[[#This Row],[TOTAL CHELTUIELI EURO]]/Data[[#This Row],[NUMĂRUL PERSOANELOR ÎNSCRISE ÎN LISTELE ELECTORALE]]</f>
        <v>0.43595096500016334</v>
      </c>
      <c r="V1304" s="41">
        <f>Data[[#This Row],[TOTAL CHELTUIELI LEI]]/Data[[#This Row],[NUMĂRUL PERSOANELOR CARE AU PARTICIPAT LA VOT]]</f>
        <v>2.8016673979815709</v>
      </c>
      <c r="W1304" s="41">
        <f>Data[[#This Row],[TOTAL CHELTUIELI EURO]]/Data[[#This Row],[NUMĂRUL PERSOANELOR CARE AU PARTICIPAT LA VOT]]</f>
        <v>0.57884494080320059</v>
      </c>
      <c r="X1304" s="43">
        <v>4.8400999999999996</v>
      </c>
      <c r="Y1304" s="114" t="s">
        <v>2891</v>
      </c>
      <c r="Z1304" s="44">
        <v>2</v>
      </c>
      <c r="AA1304" s="115" t="s">
        <v>3105</v>
      </c>
      <c r="AB1304" s="44">
        <v>0</v>
      </c>
      <c r="AC1304" s="45"/>
    </row>
    <row r="1305" spans="1:29" ht="12" customHeight="1" x14ac:dyDescent="0.2">
      <c r="A1305" s="37">
        <v>1304</v>
      </c>
      <c r="B1305" s="38" t="s">
        <v>22</v>
      </c>
      <c r="C1305" s="39" t="s">
        <v>2093</v>
      </c>
      <c r="D1305" s="40">
        <v>44101</v>
      </c>
      <c r="E1305" s="38">
        <v>1</v>
      </c>
      <c r="F1305" s="38"/>
      <c r="G1305" s="38" t="s">
        <v>2</v>
      </c>
      <c r="H1305" s="38" t="s">
        <v>2</v>
      </c>
      <c r="I1305" s="47">
        <v>2500</v>
      </c>
      <c r="J1305" s="47">
        <v>335.53</v>
      </c>
      <c r="K1305" s="41">
        <v>0</v>
      </c>
      <c r="L1305" s="41">
        <f>SUM(Data[[#This Row],[CHELTUIELI DE PERSONAL LEI]:[CHELTUIELI DE CAPITAL (ACTIVE NEFINANCIARE ) LEI]])</f>
        <v>2835.5299999999997</v>
      </c>
      <c r="M1305" s="41">
        <f>Data[[#This Row],[TOTAL CHELTUIELI LEI]]/Data[[#This Row],[CURS VALUTAR EURO BNR 22 07 2020]]</f>
        <v>585.84120162806551</v>
      </c>
      <c r="N1305" s="49">
        <v>2244</v>
      </c>
      <c r="O1305" s="54"/>
      <c r="P1305" s="54">
        <v>1535</v>
      </c>
      <c r="Q1305" s="54"/>
      <c r="R1305" s="54">
        <f>Data[[#This Row],[PERSOANE ÎNSCRISE ÎN LISTELE ELECTORALE (TURUL 1)            ]]+Data[[#This Row],[PERSOANE ÎNSCRISE ÎN LISTELE ELECTORALE (TURUL AL 2-LEA)]]</f>
        <v>2244</v>
      </c>
      <c r="S1305" s="54">
        <f>Data[[#This Row],[PERSOANE CARE AU PARTICIPAT LA VOT (TURUL 1)]]+Data[[#This Row],[PERSOANE CARE AU PARTICIPAT LA VOT  (TURUL AL 2-LEA)]]</f>
        <v>1535</v>
      </c>
      <c r="T1305" s="41">
        <f>Data[[#This Row],[TOTAL CHELTUIELI LEI]]/Data[[#This Row],[NUMĂRUL PERSOANELOR ÎNSCRISE ÎN LISTELE ELECTORALE]]</f>
        <v>1.2636051693404633</v>
      </c>
      <c r="U1305" s="41">
        <f>Data[[#This Row],[TOTAL CHELTUIELI EURO]]/Data[[#This Row],[NUMĂRUL PERSOANELOR ÎNSCRISE ÎN LISTELE ELECTORALE]]</f>
        <v>0.26107005420145524</v>
      </c>
      <c r="V1305" s="41">
        <f>Data[[#This Row],[TOTAL CHELTUIELI LEI]]/Data[[#This Row],[NUMĂRUL PERSOANELOR CARE AU PARTICIPAT LA VOT]]</f>
        <v>1.8472508143322475</v>
      </c>
      <c r="W1305" s="41">
        <f>Data[[#This Row],[TOTAL CHELTUIELI EURO]]/Data[[#This Row],[NUMĂRUL PERSOANELOR CARE AU PARTICIPAT LA VOT]]</f>
        <v>0.38165550594662245</v>
      </c>
      <c r="X1305" s="43">
        <v>4.8400999999999996</v>
      </c>
      <c r="Y1305" s="114" t="s">
        <v>2894</v>
      </c>
      <c r="Z1305" s="44">
        <v>1</v>
      </c>
      <c r="AA1305" s="115" t="s">
        <v>3105</v>
      </c>
      <c r="AB1305" s="44">
        <v>0</v>
      </c>
      <c r="AC1305" s="45"/>
    </row>
    <row r="1306" spans="1:29" ht="12" customHeight="1" x14ac:dyDescent="0.2">
      <c r="A1306" s="37">
        <v>1305</v>
      </c>
      <c r="B1306" s="38" t="s">
        <v>22</v>
      </c>
      <c r="C1306" s="39" t="s">
        <v>2094</v>
      </c>
      <c r="D1306" s="40">
        <v>44101</v>
      </c>
      <c r="E1306" s="38">
        <v>1</v>
      </c>
      <c r="F1306" s="38"/>
      <c r="G1306" s="38" t="s">
        <v>2</v>
      </c>
      <c r="H1306" s="38" t="s">
        <v>2</v>
      </c>
      <c r="I1306" s="47">
        <v>3960</v>
      </c>
      <c r="J1306" s="47">
        <v>13990</v>
      </c>
      <c r="K1306" s="41">
        <v>0</v>
      </c>
      <c r="L1306" s="41">
        <f>SUM(Data[[#This Row],[CHELTUIELI DE PERSONAL LEI]:[CHELTUIELI DE CAPITAL (ACTIVE NEFINANCIARE ) LEI]])</f>
        <v>17950</v>
      </c>
      <c r="M1306" s="41">
        <f>Data[[#This Row],[TOTAL CHELTUIELI LEI]]/Data[[#This Row],[CURS VALUTAR EURO BNR 22 07 2020]]</f>
        <v>3708.6010619615299</v>
      </c>
      <c r="N1306" s="49">
        <v>4253</v>
      </c>
      <c r="O1306" s="54"/>
      <c r="P1306" s="54">
        <v>2666</v>
      </c>
      <c r="Q1306" s="54"/>
      <c r="R1306" s="54">
        <f>Data[[#This Row],[PERSOANE ÎNSCRISE ÎN LISTELE ELECTORALE (TURUL 1)            ]]+Data[[#This Row],[PERSOANE ÎNSCRISE ÎN LISTELE ELECTORALE (TURUL AL 2-LEA)]]</f>
        <v>4253</v>
      </c>
      <c r="S1306" s="54">
        <f>Data[[#This Row],[PERSOANE CARE AU PARTICIPAT LA VOT (TURUL 1)]]+Data[[#This Row],[PERSOANE CARE AU PARTICIPAT LA VOT  (TURUL AL 2-LEA)]]</f>
        <v>2666</v>
      </c>
      <c r="T1306" s="41">
        <f>Data[[#This Row],[TOTAL CHELTUIELI LEI]]/Data[[#This Row],[NUMĂRUL PERSOANELOR ÎNSCRISE ÎN LISTELE ELECTORALE]]</f>
        <v>4.2205501998589234</v>
      </c>
      <c r="U1306" s="41">
        <f>Data[[#This Row],[TOTAL CHELTUIELI EURO]]/Data[[#This Row],[NUMĂRUL PERSOANELOR ÎNSCRISE ÎN LISTELE ELECTORALE]]</f>
        <v>0.87199648764672699</v>
      </c>
      <c r="V1306" s="41">
        <f>Data[[#This Row],[TOTAL CHELTUIELI LEI]]/Data[[#This Row],[NUMĂRUL PERSOANELOR CARE AU PARTICIPAT LA VOT]]</f>
        <v>6.7329332333083274</v>
      </c>
      <c r="W1306" s="41">
        <f>Data[[#This Row],[TOTAL CHELTUIELI EURO]]/Data[[#This Row],[NUMĂRUL PERSOANELOR CARE AU PARTICIPAT LA VOT]]</f>
        <v>1.3910731665272056</v>
      </c>
      <c r="X1306" s="43">
        <v>4.8400999999999996</v>
      </c>
      <c r="Y1306" s="114" t="s">
        <v>2895</v>
      </c>
      <c r="Z1306" s="44">
        <v>4</v>
      </c>
      <c r="AA1306" s="115" t="s">
        <v>3105</v>
      </c>
      <c r="AB1306" s="44">
        <v>0</v>
      </c>
      <c r="AC1306" s="45"/>
    </row>
    <row r="1307" spans="1:29" ht="12" customHeight="1" x14ac:dyDescent="0.2">
      <c r="A1307" s="37">
        <v>1306</v>
      </c>
      <c r="B1307" s="38" t="s">
        <v>22</v>
      </c>
      <c r="C1307" s="39" t="s">
        <v>2095</v>
      </c>
      <c r="D1307" s="40">
        <v>44101</v>
      </c>
      <c r="E1307" s="38">
        <v>1</v>
      </c>
      <c r="F1307" s="38"/>
      <c r="G1307" s="38" t="s">
        <v>2</v>
      </c>
      <c r="H1307" s="38" t="s">
        <v>2</v>
      </c>
      <c r="I1307" s="47">
        <v>0</v>
      </c>
      <c r="J1307" s="47">
        <v>11396</v>
      </c>
      <c r="K1307" s="41">
        <v>0</v>
      </c>
      <c r="L1307" s="41">
        <f>SUM(Data[[#This Row],[CHELTUIELI DE PERSONAL LEI]:[CHELTUIELI DE CAPITAL (ACTIVE NEFINANCIARE ) LEI]])</f>
        <v>11396</v>
      </c>
      <c r="M1307" s="41">
        <f>Data[[#This Row],[TOTAL CHELTUIELI LEI]]/Data[[#This Row],[CURS VALUTAR EURO BNR 22 07 2020]]</f>
        <v>2354.4968079171922</v>
      </c>
      <c r="N1307" s="54">
        <v>1494</v>
      </c>
      <c r="O1307" s="54"/>
      <c r="P1307" s="54">
        <v>1141</v>
      </c>
      <c r="Q1307" s="54"/>
      <c r="R1307" s="54">
        <f>Data[[#This Row],[PERSOANE ÎNSCRISE ÎN LISTELE ELECTORALE (TURUL 1)            ]]+Data[[#This Row],[PERSOANE ÎNSCRISE ÎN LISTELE ELECTORALE (TURUL AL 2-LEA)]]</f>
        <v>1494</v>
      </c>
      <c r="S1307" s="54">
        <f>Data[[#This Row],[PERSOANE CARE AU PARTICIPAT LA VOT (TURUL 1)]]+Data[[#This Row],[PERSOANE CARE AU PARTICIPAT LA VOT  (TURUL AL 2-LEA)]]</f>
        <v>1141</v>
      </c>
      <c r="T1307" s="41">
        <f>Data[[#This Row],[TOTAL CHELTUIELI LEI]]/Data[[#This Row],[NUMĂRUL PERSOANELOR ÎNSCRISE ÎN LISTELE ELECTORALE]]</f>
        <v>7.6278447121820614</v>
      </c>
      <c r="U1307" s="41">
        <f>Data[[#This Row],[TOTAL CHELTUIELI EURO]]/Data[[#This Row],[NUMĂRUL PERSOANELOR ÎNSCRISE ÎN LISTELE ELECTORALE]]</f>
        <v>1.5759684122605035</v>
      </c>
      <c r="V1307" s="41">
        <f>Data[[#This Row],[TOTAL CHELTUIELI LEI]]/Data[[#This Row],[NUMĂRUL PERSOANELOR CARE AU PARTICIPAT LA VOT]]</f>
        <v>9.9877300613496924</v>
      </c>
      <c r="W1307" s="41">
        <f>Data[[#This Row],[TOTAL CHELTUIELI EURO]]/Data[[#This Row],[NUMĂRUL PERSOANELOR CARE AU PARTICIPAT LA VOT]]</f>
        <v>2.0635379561062157</v>
      </c>
      <c r="X1307" s="43">
        <v>4.8400999999999996</v>
      </c>
      <c r="Y1307" s="114" t="s">
        <v>2886</v>
      </c>
      <c r="Z1307" s="44">
        <v>7</v>
      </c>
      <c r="AA1307" s="115" t="s">
        <v>3107</v>
      </c>
      <c r="AB1307" s="44">
        <v>1</v>
      </c>
      <c r="AC1307" s="45"/>
    </row>
    <row r="1308" spans="1:29" ht="12" customHeight="1" x14ac:dyDescent="0.2">
      <c r="A1308" s="37">
        <v>1307</v>
      </c>
      <c r="B1308" s="38" t="s">
        <v>22</v>
      </c>
      <c r="C1308" s="39" t="s">
        <v>2096</v>
      </c>
      <c r="D1308" s="40">
        <v>44101</v>
      </c>
      <c r="E1308" s="38">
        <v>1</v>
      </c>
      <c r="F1308" s="38"/>
      <c r="G1308" s="38" t="s">
        <v>2</v>
      </c>
      <c r="H1308" s="38" t="s">
        <v>2</v>
      </c>
      <c r="I1308" s="47">
        <v>440</v>
      </c>
      <c r="J1308" s="47">
        <v>8612</v>
      </c>
      <c r="K1308" s="41">
        <v>0</v>
      </c>
      <c r="L1308" s="41">
        <f>SUM(Data[[#This Row],[CHELTUIELI DE PERSONAL LEI]:[CHELTUIELI DE CAPITAL (ACTIVE NEFINANCIARE ) LEI]])</f>
        <v>9052</v>
      </c>
      <c r="M1308" s="41">
        <f>Data[[#This Row],[TOTAL CHELTUIELI LEI]]/Data[[#This Row],[CURS VALUTAR EURO BNR 22 07 2020]]</f>
        <v>1870.2092931964216</v>
      </c>
      <c r="N1308" s="54">
        <v>1016</v>
      </c>
      <c r="O1308" s="54"/>
      <c r="P1308" s="54">
        <v>654</v>
      </c>
      <c r="Q1308" s="54"/>
      <c r="R1308" s="54">
        <f>Data[[#This Row],[PERSOANE ÎNSCRISE ÎN LISTELE ELECTORALE (TURUL 1)            ]]+Data[[#This Row],[PERSOANE ÎNSCRISE ÎN LISTELE ELECTORALE (TURUL AL 2-LEA)]]</f>
        <v>1016</v>
      </c>
      <c r="S1308" s="54">
        <f>Data[[#This Row],[PERSOANE CARE AU PARTICIPAT LA VOT (TURUL 1)]]+Data[[#This Row],[PERSOANE CARE AU PARTICIPAT LA VOT  (TURUL AL 2-LEA)]]</f>
        <v>654</v>
      </c>
      <c r="T1308" s="41">
        <f>Data[[#This Row],[TOTAL CHELTUIELI LEI]]/Data[[#This Row],[NUMĂRUL PERSOANELOR ÎNSCRISE ÎN LISTELE ELECTORALE]]</f>
        <v>8.9094488188976371</v>
      </c>
      <c r="U1308" s="41">
        <f>Data[[#This Row],[TOTAL CHELTUIELI EURO]]/Data[[#This Row],[NUMĂRUL PERSOANELOR ÎNSCRISE ÎN LISTELE ELECTORALE]]</f>
        <v>1.8407571783429346</v>
      </c>
      <c r="V1308" s="41">
        <f>Data[[#This Row],[TOTAL CHELTUIELI LEI]]/Data[[#This Row],[NUMĂRUL PERSOANELOR CARE AU PARTICIPAT LA VOT]]</f>
        <v>13.840978593272171</v>
      </c>
      <c r="W1308" s="41">
        <f>Data[[#This Row],[TOTAL CHELTUIELI EURO]]/Data[[#This Row],[NUMĂRUL PERSOANELOR CARE AU PARTICIPAT LA VOT]]</f>
        <v>2.8596472373033972</v>
      </c>
      <c r="X1308" s="43">
        <v>4.8400999999999996</v>
      </c>
      <c r="Y1308" s="114" t="s">
        <v>2896</v>
      </c>
      <c r="Z1308" s="44">
        <v>8</v>
      </c>
      <c r="AA1308" s="115" t="s">
        <v>3107</v>
      </c>
      <c r="AB1308" s="44">
        <v>1</v>
      </c>
      <c r="AC1308" s="45"/>
    </row>
    <row r="1309" spans="1:29" ht="12" customHeight="1" x14ac:dyDescent="0.2">
      <c r="A1309" s="37">
        <v>1308</v>
      </c>
      <c r="B1309" s="38" t="s">
        <v>22</v>
      </c>
      <c r="C1309" s="39" t="s">
        <v>2097</v>
      </c>
      <c r="D1309" s="40">
        <v>44101</v>
      </c>
      <c r="E1309" s="38">
        <v>1</v>
      </c>
      <c r="F1309" s="38"/>
      <c r="G1309" s="38" t="s">
        <v>2</v>
      </c>
      <c r="H1309" s="38" t="s">
        <v>2</v>
      </c>
      <c r="I1309" s="47">
        <v>0</v>
      </c>
      <c r="J1309" s="47">
        <v>5179.42</v>
      </c>
      <c r="K1309" s="41">
        <v>0</v>
      </c>
      <c r="L1309" s="41">
        <f>SUM(Data[[#This Row],[CHELTUIELI DE PERSONAL LEI]:[CHELTUIELI DE CAPITAL (ACTIVE NEFINANCIARE ) LEI]])</f>
        <v>5179.42</v>
      </c>
      <c r="M1309" s="41">
        <f>Data[[#This Row],[TOTAL CHELTUIELI LEI]]/Data[[#This Row],[CURS VALUTAR EURO BNR 22 07 2020]]</f>
        <v>1070.1059895456706</v>
      </c>
      <c r="N1309" s="54">
        <v>1322</v>
      </c>
      <c r="O1309" s="54"/>
      <c r="P1309" s="54">
        <v>779</v>
      </c>
      <c r="Q1309" s="54"/>
      <c r="R1309" s="54">
        <f>Data[[#This Row],[PERSOANE ÎNSCRISE ÎN LISTELE ELECTORALE (TURUL 1)            ]]+Data[[#This Row],[PERSOANE ÎNSCRISE ÎN LISTELE ELECTORALE (TURUL AL 2-LEA)]]</f>
        <v>1322</v>
      </c>
      <c r="S1309" s="54">
        <f>Data[[#This Row],[PERSOANE CARE AU PARTICIPAT LA VOT (TURUL 1)]]+Data[[#This Row],[PERSOANE CARE AU PARTICIPAT LA VOT  (TURUL AL 2-LEA)]]</f>
        <v>779</v>
      </c>
      <c r="T1309" s="41">
        <f>Data[[#This Row],[TOTAL CHELTUIELI LEI]]/Data[[#This Row],[NUMĂRUL PERSOANELOR ÎNSCRISE ÎN LISTELE ELECTORALE]]</f>
        <v>3.9178668683812408</v>
      </c>
      <c r="U1309" s="41">
        <f>Data[[#This Row],[TOTAL CHELTUIELI EURO]]/Data[[#This Row],[NUMĂRUL PERSOANELOR ÎNSCRISE ÎN LISTELE ELECTORALE]]</f>
        <v>0.80945990132047696</v>
      </c>
      <c r="V1309" s="41">
        <f>Data[[#This Row],[TOTAL CHELTUIELI LEI]]/Data[[#This Row],[NUMĂRUL PERSOANELOR CARE AU PARTICIPAT LA VOT]]</f>
        <v>6.6488061617458278</v>
      </c>
      <c r="W1309" s="41">
        <f>Data[[#This Row],[TOTAL CHELTUIELI EURO]]/Data[[#This Row],[NUMĂRUL PERSOANELOR CARE AU PARTICIPAT LA VOT]]</f>
        <v>1.3736918992884091</v>
      </c>
      <c r="X1309" s="43">
        <v>4.8400999999999996</v>
      </c>
      <c r="Y1309" s="114" t="s">
        <v>2884</v>
      </c>
      <c r="Z1309" s="44">
        <v>3</v>
      </c>
      <c r="AA1309" s="115" t="s">
        <v>3105</v>
      </c>
      <c r="AB1309" s="44">
        <v>0</v>
      </c>
      <c r="AC1309" s="45"/>
    </row>
    <row r="1310" spans="1:29" ht="12" customHeight="1" x14ac:dyDescent="0.2">
      <c r="A1310" s="37">
        <v>1309</v>
      </c>
      <c r="B1310" s="38" t="s">
        <v>22</v>
      </c>
      <c r="C1310" s="39" t="s">
        <v>2098</v>
      </c>
      <c r="D1310" s="40">
        <v>44101</v>
      </c>
      <c r="E1310" s="38">
        <v>1</v>
      </c>
      <c r="F1310" s="38"/>
      <c r="G1310" s="38" t="s">
        <v>2</v>
      </c>
      <c r="H1310" s="38" t="s">
        <v>2</v>
      </c>
      <c r="I1310" s="57">
        <v>0</v>
      </c>
      <c r="J1310" s="47">
        <v>25000</v>
      </c>
      <c r="K1310" s="41">
        <v>0</v>
      </c>
      <c r="L1310" s="41">
        <f>SUM(Data[[#This Row],[CHELTUIELI DE PERSONAL LEI]:[CHELTUIELI DE CAPITAL (ACTIVE NEFINANCIARE ) LEI]])</f>
        <v>25000</v>
      </c>
      <c r="M1310" s="41">
        <f>Data[[#This Row],[TOTAL CHELTUIELI LEI]]/Data[[#This Row],[CURS VALUTAR EURO BNR 22 07 2020]]</f>
        <v>5165.1825375508779</v>
      </c>
      <c r="N1310" s="54">
        <v>2061</v>
      </c>
      <c r="O1310" s="54"/>
      <c r="P1310" s="54">
        <v>1205</v>
      </c>
      <c r="Q1310" s="54"/>
      <c r="R1310" s="54">
        <f>Data[[#This Row],[PERSOANE ÎNSCRISE ÎN LISTELE ELECTORALE (TURUL 1)            ]]+Data[[#This Row],[PERSOANE ÎNSCRISE ÎN LISTELE ELECTORALE (TURUL AL 2-LEA)]]</f>
        <v>2061</v>
      </c>
      <c r="S1310" s="54">
        <f>Data[[#This Row],[PERSOANE CARE AU PARTICIPAT LA VOT (TURUL 1)]]+Data[[#This Row],[PERSOANE CARE AU PARTICIPAT LA VOT  (TURUL AL 2-LEA)]]</f>
        <v>1205</v>
      </c>
      <c r="T1310" s="41">
        <f>Data[[#This Row],[TOTAL CHELTUIELI LEI]]/Data[[#This Row],[NUMĂRUL PERSOANELOR ÎNSCRISE ÎN LISTELE ELECTORALE]]</f>
        <v>12.1300339640951</v>
      </c>
      <c r="U1310" s="41">
        <f>Data[[#This Row],[TOTAL CHELTUIELI EURO]]/Data[[#This Row],[NUMĂRUL PERSOANELOR ÎNSCRISE ÎN LISTELE ELECTORALE]]</f>
        <v>2.5061535844497222</v>
      </c>
      <c r="V1310" s="41">
        <f>Data[[#This Row],[TOTAL CHELTUIELI LEI]]/Data[[#This Row],[NUMĂRUL PERSOANELOR CARE AU PARTICIPAT LA VOT]]</f>
        <v>20.74688796680498</v>
      </c>
      <c r="W1310" s="41">
        <f>Data[[#This Row],[TOTAL CHELTUIELI EURO]]/Data[[#This Row],[NUMĂRUL PERSOANELOR CARE AU PARTICIPAT LA VOT]]</f>
        <v>4.2864585373866211</v>
      </c>
      <c r="X1310" s="43">
        <v>4.8400999999999996</v>
      </c>
      <c r="Y1310" s="114" t="s">
        <v>2897</v>
      </c>
      <c r="Z1310" s="44">
        <v>12</v>
      </c>
      <c r="AA1310" s="115" t="s">
        <v>3108</v>
      </c>
      <c r="AB1310" s="44">
        <v>2</v>
      </c>
      <c r="AC1310" s="45"/>
    </row>
    <row r="1311" spans="1:29" ht="12" customHeight="1" x14ac:dyDescent="0.2">
      <c r="A1311" s="37">
        <v>1310</v>
      </c>
      <c r="B1311" s="38" t="s">
        <v>23</v>
      </c>
      <c r="C1311" s="39" t="s">
        <v>2099</v>
      </c>
      <c r="D1311" s="40">
        <v>44101</v>
      </c>
      <c r="E1311" s="38">
        <v>1</v>
      </c>
      <c r="F1311" s="38"/>
      <c r="G1311" s="38" t="s">
        <v>2</v>
      </c>
      <c r="H1311" s="38" t="s">
        <v>2</v>
      </c>
      <c r="I1311" s="41">
        <v>75960</v>
      </c>
      <c r="J1311" s="41">
        <v>282534.34000000003</v>
      </c>
      <c r="K1311" s="41">
        <v>0</v>
      </c>
      <c r="L1311" s="41">
        <f>SUM(Data[[#This Row],[CHELTUIELI DE PERSONAL LEI]:[CHELTUIELI DE CAPITAL (ACTIVE NEFINANCIARE ) LEI]])</f>
        <v>358494.34</v>
      </c>
      <c r="M1311" s="41">
        <f>Data[[#This Row],[TOTAL CHELTUIELI LEI]]/Data[[#This Row],[CURS VALUTAR EURO BNR 22 07 2020]]</f>
        <v>74067.548191153081</v>
      </c>
      <c r="N1311" s="49">
        <v>262930</v>
      </c>
      <c r="O1311" s="54"/>
      <c r="P1311" s="54">
        <v>82108</v>
      </c>
      <c r="Q1311" s="54"/>
      <c r="R1311" s="54">
        <f>Data[[#This Row],[PERSOANE ÎNSCRISE ÎN LISTELE ELECTORALE (TURUL 1)            ]]+Data[[#This Row],[PERSOANE ÎNSCRISE ÎN LISTELE ELECTORALE (TURUL AL 2-LEA)]]</f>
        <v>262930</v>
      </c>
      <c r="S1311" s="54">
        <f>Data[[#This Row],[PERSOANE CARE AU PARTICIPAT LA VOT (TURUL 1)]]+Data[[#This Row],[PERSOANE CARE AU PARTICIPAT LA VOT  (TURUL AL 2-LEA)]]</f>
        <v>82108</v>
      </c>
      <c r="T1311" s="41">
        <f>Data[[#This Row],[TOTAL CHELTUIELI LEI]]/Data[[#This Row],[NUMĂRUL PERSOANELOR ÎNSCRISE ÎN LISTELE ELECTORALE]]</f>
        <v>1.3634592477085157</v>
      </c>
      <c r="U1311" s="41">
        <f>Data[[#This Row],[TOTAL CHELTUIELI EURO]]/Data[[#This Row],[NUMĂRUL PERSOANELOR ÎNSCRISE ÎN LISTELE ELECTORALE]]</f>
        <v>0.28170063587705124</v>
      </c>
      <c r="V1311" s="41">
        <f>Data[[#This Row],[TOTAL CHELTUIELI LEI]]/Data[[#This Row],[NUMĂRUL PERSOANELOR CARE AU PARTICIPAT LA VOT]]</f>
        <v>4.3661316802260437</v>
      </c>
      <c r="W1311" s="41">
        <f>Data[[#This Row],[TOTAL CHELTUIELI EURO]]/Data[[#This Row],[NUMĂRUL PERSOANELOR CARE AU PARTICIPAT LA VOT]]</f>
        <v>0.90207468445404926</v>
      </c>
      <c r="X1311" s="43">
        <v>4.8400999999999996</v>
      </c>
      <c r="Y1311" s="114" t="s">
        <v>2894</v>
      </c>
      <c r="Z1311" s="44">
        <v>1</v>
      </c>
      <c r="AA1311" s="115" t="s">
        <v>3105</v>
      </c>
      <c r="AB1311" s="44">
        <v>0</v>
      </c>
      <c r="AC1311" s="45"/>
    </row>
    <row r="1312" spans="1:29" ht="12" customHeight="1" x14ac:dyDescent="0.2">
      <c r="A1312" s="37">
        <v>1311</v>
      </c>
      <c r="B1312" s="38" t="s">
        <v>23</v>
      </c>
      <c r="C1312" s="39" t="s">
        <v>2100</v>
      </c>
      <c r="D1312" s="40">
        <v>44101</v>
      </c>
      <c r="E1312" s="38">
        <v>1</v>
      </c>
      <c r="F1312" s="38"/>
      <c r="G1312" s="38" t="s">
        <v>2</v>
      </c>
      <c r="H1312" s="38" t="s">
        <v>2</v>
      </c>
      <c r="I1312" s="41">
        <v>33277.5</v>
      </c>
      <c r="J1312" s="41">
        <v>88827.43</v>
      </c>
      <c r="K1312" s="41">
        <v>0</v>
      </c>
      <c r="L1312" s="41">
        <f>SUM(Data[[#This Row],[CHELTUIELI DE PERSONAL LEI]:[CHELTUIELI DE CAPITAL (ACTIVE NEFINANCIARE ) LEI]])</f>
        <v>122104.93</v>
      </c>
      <c r="M1312" s="41">
        <f>Data[[#This Row],[TOTAL CHELTUIELI LEI]]/Data[[#This Row],[CURS VALUTAR EURO BNR 22 07 2020]]</f>
        <v>25227.770087394889</v>
      </c>
      <c r="N1312" s="49">
        <v>38133</v>
      </c>
      <c r="O1312" s="54"/>
      <c r="P1312" s="54">
        <v>14576</v>
      </c>
      <c r="Q1312" s="54"/>
      <c r="R1312" s="54">
        <f>Data[[#This Row],[PERSOANE ÎNSCRISE ÎN LISTELE ELECTORALE (TURUL 1)            ]]+Data[[#This Row],[PERSOANE ÎNSCRISE ÎN LISTELE ELECTORALE (TURUL AL 2-LEA)]]</f>
        <v>38133</v>
      </c>
      <c r="S1312" s="54">
        <f>Data[[#This Row],[PERSOANE CARE AU PARTICIPAT LA VOT (TURUL 1)]]+Data[[#This Row],[PERSOANE CARE AU PARTICIPAT LA VOT  (TURUL AL 2-LEA)]]</f>
        <v>14576</v>
      </c>
      <c r="T1312" s="41">
        <f>Data[[#This Row],[TOTAL CHELTUIELI LEI]]/Data[[#This Row],[NUMĂRUL PERSOANELOR ÎNSCRISE ÎN LISTELE ELECTORALE]]</f>
        <v>3.2020803503527127</v>
      </c>
      <c r="U1312" s="41">
        <f>Data[[#This Row],[TOTAL CHELTUIELI EURO]]/Data[[#This Row],[NUMĂRUL PERSOANELOR ÎNSCRISE ÎN LISTELE ELECTORALE]]</f>
        <v>0.6615731803790651</v>
      </c>
      <c r="V1312" s="41">
        <f>Data[[#This Row],[TOTAL CHELTUIELI LEI]]/Data[[#This Row],[NUMĂRUL PERSOANELOR CARE AU PARTICIPAT LA VOT]]</f>
        <v>8.3771219813391866</v>
      </c>
      <c r="W1312" s="41">
        <f>Data[[#This Row],[TOTAL CHELTUIELI EURO]]/Data[[#This Row],[NUMĂRUL PERSOANELOR CARE AU PARTICIPAT LA VOT]]</f>
        <v>1.7307745669178711</v>
      </c>
      <c r="X1312" s="43">
        <v>4.8400999999999996</v>
      </c>
      <c r="Y1312" s="114" t="s">
        <v>2884</v>
      </c>
      <c r="Z1312" s="44">
        <v>3</v>
      </c>
      <c r="AA1312" s="115" t="s">
        <v>3105</v>
      </c>
      <c r="AB1312" s="44">
        <v>0</v>
      </c>
      <c r="AC1312" s="45"/>
    </row>
    <row r="1313" spans="1:29" ht="12" customHeight="1" x14ac:dyDescent="0.2">
      <c r="A1313" s="37">
        <v>1312</v>
      </c>
      <c r="B1313" s="38" t="s">
        <v>23</v>
      </c>
      <c r="C1313" s="39" t="s">
        <v>3039</v>
      </c>
      <c r="D1313" s="40">
        <v>44101</v>
      </c>
      <c r="E1313" s="38">
        <v>1</v>
      </c>
      <c r="F1313" s="38"/>
      <c r="G1313" s="38" t="s">
        <v>2</v>
      </c>
      <c r="H1313" s="38" t="s">
        <v>2</v>
      </c>
      <c r="I1313" s="41">
        <v>1920</v>
      </c>
      <c r="J1313" s="41">
        <v>15473.6</v>
      </c>
      <c r="K1313" s="41">
        <v>0</v>
      </c>
      <c r="L1313" s="41">
        <f>SUM(Data[[#This Row],[CHELTUIELI DE PERSONAL LEI]:[CHELTUIELI DE CAPITAL (ACTIVE NEFINANCIARE ) LEI]])</f>
        <v>17393.599999999999</v>
      </c>
      <c r="M1313" s="41">
        <f>Data[[#This Row],[TOTAL CHELTUIELI LEI]]/Data[[#This Row],[CURS VALUTAR EURO BNR 22 07 2020]]</f>
        <v>3593.6447594057972</v>
      </c>
      <c r="N1313" s="49">
        <v>2619</v>
      </c>
      <c r="O1313" s="54"/>
      <c r="P1313" s="54">
        <v>1574</v>
      </c>
      <c r="Q1313" s="54"/>
      <c r="R1313" s="54">
        <f>Data[[#This Row],[PERSOANE ÎNSCRISE ÎN LISTELE ELECTORALE (TURUL 1)            ]]+Data[[#This Row],[PERSOANE ÎNSCRISE ÎN LISTELE ELECTORALE (TURUL AL 2-LEA)]]</f>
        <v>2619</v>
      </c>
      <c r="S1313" s="54">
        <f>Data[[#This Row],[PERSOANE CARE AU PARTICIPAT LA VOT (TURUL 1)]]+Data[[#This Row],[PERSOANE CARE AU PARTICIPAT LA VOT  (TURUL AL 2-LEA)]]</f>
        <v>1574</v>
      </c>
      <c r="T1313" s="41">
        <f>Data[[#This Row],[TOTAL CHELTUIELI LEI]]/Data[[#This Row],[NUMĂRUL PERSOANELOR ÎNSCRISE ÎN LISTELE ELECTORALE]]</f>
        <v>6.6413134784268797</v>
      </c>
      <c r="U1313" s="41">
        <f>Data[[#This Row],[TOTAL CHELTUIELI EURO]]/Data[[#This Row],[NUMĂRUL PERSOANELOR ÎNSCRISE ÎN LISTELE ELECTORALE]]</f>
        <v>1.3721438562068717</v>
      </c>
      <c r="V1313" s="41">
        <f>Data[[#This Row],[TOTAL CHELTUIELI LEI]]/Data[[#This Row],[NUMĂRUL PERSOANELOR CARE AU PARTICIPAT LA VOT]]</f>
        <v>11.050571791613722</v>
      </c>
      <c r="W1313" s="41">
        <f>Data[[#This Row],[TOTAL CHELTUIELI EURO]]/Data[[#This Row],[NUMĂRUL PERSOANELOR CARE AU PARTICIPAT LA VOT]]</f>
        <v>2.2831288179198204</v>
      </c>
      <c r="X1313" s="43">
        <v>4.8400999999999996</v>
      </c>
      <c r="Y1313" s="114" t="s">
        <v>2889</v>
      </c>
      <c r="Z1313" s="44">
        <v>6</v>
      </c>
      <c r="AA1313" s="115" t="s">
        <v>3107</v>
      </c>
      <c r="AB1313" s="44">
        <v>1</v>
      </c>
      <c r="AC1313" s="45"/>
    </row>
    <row r="1314" spans="1:29" ht="12" customHeight="1" x14ac:dyDescent="0.2">
      <c r="A1314" s="37">
        <v>1313</v>
      </c>
      <c r="B1314" s="38" t="s">
        <v>23</v>
      </c>
      <c r="C1314" s="39" t="s">
        <v>3040</v>
      </c>
      <c r="D1314" s="40">
        <v>44101</v>
      </c>
      <c r="E1314" s="38">
        <v>1</v>
      </c>
      <c r="F1314" s="38"/>
      <c r="G1314" s="38" t="s">
        <v>2</v>
      </c>
      <c r="H1314" s="38" t="s">
        <v>2</v>
      </c>
      <c r="I1314" s="41">
        <v>9500</v>
      </c>
      <c r="J1314" s="41">
        <v>48338.8</v>
      </c>
      <c r="K1314" s="41">
        <v>0</v>
      </c>
      <c r="L1314" s="41">
        <f>SUM(Data[[#This Row],[CHELTUIELI DE PERSONAL LEI]:[CHELTUIELI DE CAPITAL (ACTIVE NEFINANCIARE ) LEI]])</f>
        <v>57838.8</v>
      </c>
      <c r="M1314" s="41">
        <f>Data[[#This Row],[TOTAL CHELTUIELI LEI]]/Data[[#This Row],[CURS VALUTAR EURO BNR 22 07 2020]]</f>
        <v>11949.918390115909</v>
      </c>
      <c r="N1314" s="49">
        <v>5809</v>
      </c>
      <c r="O1314" s="54"/>
      <c r="P1314" s="54">
        <v>2869</v>
      </c>
      <c r="Q1314" s="54"/>
      <c r="R1314" s="54">
        <f>Data[[#This Row],[PERSOANE ÎNSCRISE ÎN LISTELE ELECTORALE (TURUL 1)            ]]+Data[[#This Row],[PERSOANE ÎNSCRISE ÎN LISTELE ELECTORALE (TURUL AL 2-LEA)]]</f>
        <v>5809</v>
      </c>
      <c r="S1314" s="54">
        <f>Data[[#This Row],[PERSOANE CARE AU PARTICIPAT LA VOT (TURUL 1)]]+Data[[#This Row],[PERSOANE CARE AU PARTICIPAT LA VOT  (TURUL AL 2-LEA)]]</f>
        <v>2869</v>
      </c>
      <c r="T1314" s="41">
        <f>Data[[#This Row],[TOTAL CHELTUIELI LEI]]/Data[[#This Row],[NUMĂRUL PERSOANELOR ÎNSCRISE ÎN LISTELE ELECTORALE]]</f>
        <v>9.9567567567567572</v>
      </c>
      <c r="U1314" s="41">
        <f>Data[[#This Row],[TOTAL CHELTUIELI EURO]]/Data[[#This Row],[NUMĂRUL PERSOANELOR ÎNSCRISE ÎN LISTELE ELECTORALE]]</f>
        <v>2.0571386452256686</v>
      </c>
      <c r="V1314" s="41">
        <f>Data[[#This Row],[TOTAL CHELTUIELI LEI]]/Data[[#This Row],[NUMĂRUL PERSOANELOR CARE AU PARTICIPAT LA VOT]]</f>
        <v>20.159916347159289</v>
      </c>
      <c r="W1314" s="41">
        <f>Data[[#This Row],[TOTAL CHELTUIELI EURO]]/Data[[#This Row],[NUMĂRUL PERSOANELOR CARE AU PARTICIPAT LA VOT]]</f>
        <v>4.1651859149933452</v>
      </c>
      <c r="X1314" s="43">
        <v>4.8400999999999996</v>
      </c>
      <c r="Y1314" s="114" t="s">
        <v>2887</v>
      </c>
      <c r="Z1314" s="44">
        <v>9</v>
      </c>
      <c r="AA1314" s="115" t="s">
        <v>3108</v>
      </c>
      <c r="AB1314" s="44">
        <v>2</v>
      </c>
      <c r="AC1314" s="45"/>
    </row>
    <row r="1315" spans="1:29" ht="12" customHeight="1" x14ac:dyDescent="0.2">
      <c r="A1315" s="37">
        <v>1314</v>
      </c>
      <c r="B1315" s="38" t="s">
        <v>23</v>
      </c>
      <c r="C1315" s="39" t="s">
        <v>2101</v>
      </c>
      <c r="D1315" s="40">
        <v>44101</v>
      </c>
      <c r="E1315" s="38">
        <v>1</v>
      </c>
      <c r="F1315" s="38"/>
      <c r="G1315" s="38" t="s">
        <v>2</v>
      </c>
      <c r="H1315" s="38" t="s">
        <v>2</v>
      </c>
      <c r="I1315" s="41">
        <v>4000</v>
      </c>
      <c r="J1315" s="41">
        <v>6566</v>
      </c>
      <c r="K1315" s="41">
        <v>0</v>
      </c>
      <c r="L1315" s="41">
        <f>SUM(Data[[#This Row],[CHELTUIELI DE PERSONAL LEI]:[CHELTUIELI DE CAPITAL (ACTIVE NEFINANCIARE ) LEI]])</f>
        <v>10566</v>
      </c>
      <c r="M1315" s="41">
        <f>Data[[#This Row],[TOTAL CHELTUIELI LEI]]/Data[[#This Row],[CURS VALUTAR EURO BNR 22 07 2020]]</f>
        <v>2183.0127476705029</v>
      </c>
      <c r="N1315" s="49">
        <v>5069</v>
      </c>
      <c r="O1315" s="54"/>
      <c r="P1315" s="54">
        <v>2337</v>
      </c>
      <c r="Q1315" s="54"/>
      <c r="R1315" s="54">
        <f>Data[[#This Row],[PERSOANE ÎNSCRISE ÎN LISTELE ELECTORALE (TURUL 1)            ]]+Data[[#This Row],[PERSOANE ÎNSCRISE ÎN LISTELE ELECTORALE (TURUL AL 2-LEA)]]</f>
        <v>5069</v>
      </c>
      <c r="S1315" s="54">
        <f>Data[[#This Row],[PERSOANE CARE AU PARTICIPAT LA VOT (TURUL 1)]]+Data[[#This Row],[PERSOANE CARE AU PARTICIPAT LA VOT  (TURUL AL 2-LEA)]]</f>
        <v>2337</v>
      </c>
      <c r="T1315" s="41">
        <f>Data[[#This Row],[TOTAL CHELTUIELI LEI]]/Data[[#This Row],[NUMĂRUL PERSOANELOR ÎNSCRISE ÎN LISTELE ELECTORALE]]</f>
        <v>2.0844347997632671</v>
      </c>
      <c r="U1315" s="41">
        <f>Data[[#This Row],[TOTAL CHELTUIELI EURO]]/Data[[#This Row],[NUMĂRUL PERSOANELOR ÎNSCRISE ÎN LISTELE ELECTORALE]]</f>
        <v>0.43065944913602344</v>
      </c>
      <c r="V1315" s="41">
        <f>Data[[#This Row],[TOTAL CHELTUIELI LEI]]/Data[[#This Row],[NUMĂRUL PERSOANELOR CARE AU PARTICIPAT LA VOT]]</f>
        <v>4.521181001283697</v>
      </c>
      <c r="W1315" s="41">
        <f>Data[[#This Row],[TOTAL CHELTUIELI EURO]]/Data[[#This Row],[NUMĂRUL PERSOANELOR CARE AU PARTICIPAT LA VOT]]</f>
        <v>0.93410900627749371</v>
      </c>
      <c r="X1315" s="43">
        <v>4.8400999999999996</v>
      </c>
      <c r="Y1315" s="114" t="s">
        <v>2891</v>
      </c>
      <c r="Z1315" s="44">
        <v>2</v>
      </c>
      <c r="AA1315" s="115" t="s">
        <v>3105</v>
      </c>
      <c r="AB1315" s="44">
        <v>0</v>
      </c>
      <c r="AC1315" s="45"/>
    </row>
    <row r="1316" spans="1:29" ht="12" customHeight="1" x14ac:dyDescent="0.2">
      <c r="A1316" s="37">
        <v>1315</v>
      </c>
      <c r="B1316" s="38" t="s">
        <v>23</v>
      </c>
      <c r="C1316" s="39" t="s">
        <v>2102</v>
      </c>
      <c r="D1316" s="40">
        <v>44101</v>
      </c>
      <c r="E1316" s="38">
        <v>1</v>
      </c>
      <c r="F1316" s="38"/>
      <c r="G1316" s="38" t="s">
        <v>2</v>
      </c>
      <c r="H1316" s="38" t="s">
        <v>2</v>
      </c>
      <c r="I1316" s="41">
        <v>0</v>
      </c>
      <c r="J1316" s="41">
        <v>13727</v>
      </c>
      <c r="K1316" s="41">
        <v>0</v>
      </c>
      <c r="L1316" s="41">
        <f>SUM(Data[[#This Row],[CHELTUIELI DE PERSONAL LEI]:[CHELTUIELI DE CAPITAL (ACTIVE NEFINANCIARE ) LEI]])</f>
        <v>13727</v>
      </c>
      <c r="M1316" s="41">
        <f>Data[[#This Row],[TOTAL CHELTUIELI LEI]]/Data[[#This Row],[CURS VALUTAR EURO BNR 22 07 2020]]</f>
        <v>2836.0984277184357</v>
      </c>
      <c r="N1316" s="49">
        <v>1554</v>
      </c>
      <c r="O1316" s="54"/>
      <c r="P1316" s="54">
        <v>893</v>
      </c>
      <c r="Q1316" s="54"/>
      <c r="R1316" s="54">
        <f>Data[[#This Row],[PERSOANE ÎNSCRISE ÎN LISTELE ELECTORALE (TURUL 1)            ]]+Data[[#This Row],[PERSOANE ÎNSCRISE ÎN LISTELE ELECTORALE (TURUL AL 2-LEA)]]</f>
        <v>1554</v>
      </c>
      <c r="S1316" s="54">
        <f>Data[[#This Row],[PERSOANE CARE AU PARTICIPAT LA VOT (TURUL 1)]]+Data[[#This Row],[PERSOANE CARE AU PARTICIPAT LA VOT  (TURUL AL 2-LEA)]]</f>
        <v>893</v>
      </c>
      <c r="T1316" s="41">
        <f>Data[[#This Row],[TOTAL CHELTUIELI LEI]]/Data[[#This Row],[NUMĂRUL PERSOANELOR ÎNSCRISE ÎN LISTELE ELECTORALE]]</f>
        <v>8.8333333333333339</v>
      </c>
      <c r="U1316" s="41">
        <f>Data[[#This Row],[TOTAL CHELTUIELI EURO]]/Data[[#This Row],[NUMĂRUL PERSOANELOR ÎNSCRISE ÎN LISTELE ELECTORALE]]</f>
        <v>1.8250311632679765</v>
      </c>
      <c r="V1316" s="41">
        <f>Data[[#This Row],[TOTAL CHELTUIELI LEI]]/Data[[#This Row],[NUMĂRUL PERSOANELOR CARE AU PARTICIPAT LA VOT]]</f>
        <v>15.371780515117582</v>
      </c>
      <c r="W1316" s="41">
        <f>Data[[#This Row],[TOTAL CHELTUIELI EURO]]/Data[[#This Row],[NUMĂRUL PERSOANELOR CARE AU PARTICIPAT LA VOT]]</f>
        <v>3.1759220915100062</v>
      </c>
      <c r="X1316" s="43">
        <v>4.8400999999999996</v>
      </c>
      <c r="Y1316" s="114" t="s">
        <v>2896</v>
      </c>
      <c r="Z1316" s="44">
        <v>8</v>
      </c>
      <c r="AA1316" s="115" t="s">
        <v>3107</v>
      </c>
      <c r="AB1316" s="44">
        <v>1</v>
      </c>
      <c r="AC1316" s="45"/>
    </row>
    <row r="1317" spans="1:29" ht="12" customHeight="1" x14ac:dyDescent="0.2">
      <c r="A1317" s="37">
        <v>1316</v>
      </c>
      <c r="B1317" s="38" t="s">
        <v>23</v>
      </c>
      <c r="C1317" s="39" t="s">
        <v>2103</v>
      </c>
      <c r="D1317" s="40">
        <v>44101</v>
      </c>
      <c r="E1317" s="38">
        <v>1</v>
      </c>
      <c r="F1317" s="38"/>
      <c r="G1317" s="38" t="s">
        <v>2</v>
      </c>
      <c r="H1317" s="38" t="s">
        <v>2</v>
      </c>
      <c r="I1317" s="41">
        <v>0</v>
      </c>
      <c r="J1317" s="41">
        <v>13287.74</v>
      </c>
      <c r="K1317" s="41">
        <v>0</v>
      </c>
      <c r="L1317" s="41">
        <f>SUM(Data[[#This Row],[CHELTUIELI DE PERSONAL LEI]:[CHELTUIELI DE CAPITAL (ACTIVE NEFINANCIARE ) LEI]])</f>
        <v>13287.74</v>
      </c>
      <c r="M1317" s="41">
        <f>Data[[#This Row],[TOTAL CHELTUIELI LEI]]/Data[[#This Row],[CURS VALUTAR EURO BNR 22 07 2020]]</f>
        <v>2745.344104460652</v>
      </c>
      <c r="N1317" s="49">
        <v>1742</v>
      </c>
      <c r="O1317" s="54"/>
      <c r="P1317" s="54">
        <v>978</v>
      </c>
      <c r="Q1317" s="54"/>
      <c r="R1317" s="54">
        <f>Data[[#This Row],[PERSOANE ÎNSCRISE ÎN LISTELE ELECTORALE (TURUL 1)            ]]+Data[[#This Row],[PERSOANE ÎNSCRISE ÎN LISTELE ELECTORALE (TURUL AL 2-LEA)]]</f>
        <v>1742</v>
      </c>
      <c r="S1317" s="54">
        <f>Data[[#This Row],[PERSOANE CARE AU PARTICIPAT LA VOT (TURUL 1)]]+Data[[#This Row],[PERSOANE CARE AU PARTICIPAT LA VOT  (TURUL AL 2-LEA)]]</f>
        <v>978</v>
      </c>
      <c r="T1317" s="41">
        <f>Data[[#This Row],[TOTAL CHELTUIELI LEI]]/Data[[#This Row],[NUMĂRUL PERSOANELOR ÎNSCRISE ÎN LISTELE ELECTORALE]]</f>
        <v>7.6278645235361653</v>
      </c>
      <c r="U1317" s="41">
        <f>Data[[#This Row],[TOTAL CHELTUIELI EURO]]/Data[[#This Row],[NUMĂRUL PERSOANELOR ÎNSCRISE ÎN LISTELE ELECTORALE]]</f>
        <v>1.5759725054309139</v>
      </c>
      <c r="V1317" s="41">
        <f>Data[[#This Row],[TOTAL CHELTUIELI LEI]]/Data[[#This Row],[NUMĂRUL PERSOANELOR CARE AU PARTICIPAT LA VOT]]</f>
        <v>13.586646216768916</v>
      </c>
      <c r="W1317" s="41">
        <f>Data[[#This Row],[TOTAL CHELTUIELI EURO]]/Data[[#This Row],[NUMĂRUL PERSOANELOR CARE AU PARTICIPAT LA VOT]]</f>
        <v>2.8071003113094601</v>
      </c>
      <c r="X1317" s="43">
        <v>4.8400999999999996</v>
      </c>
      <c r="Y1317" s="114" t="s">
        <v>2886</v>
      </c>
      <c r="Z1317" s="44">
        <v>7</v>
      </c>
      <c r="AA1317" s="115" t="s">
        <v>3107</v>
      </c>
      <c r="AB1317" s="44">
        <v>1</v>
      </c>
      <c r="AC1317" s="45"/>
    </row>
    <row r="1318" spans="1:29" ht="12" customHeight="1" x14ac:dyDescent="0.2">
      <c r="A1318" s="37">
        <v>1317</v>
      </c>
      <c r="B1318" s="38" t="s">
        <v>23</v>
      </c>
      <c r="C1318" s="39" t="s">
        <v>1930</v>
      </c>
      <c r="D1318" s="40">
        <v>44101</v>
      </c>
      <c r="E1318" s="38">
        <v>1</v>
      </c>
      <c r="F1318" s="38"/>
      <c r="G1318" s="38" t="s">
        <v>2</v>
      </c>
      <c r="H1318" s="38" t="s">
        <v>2</v>
      </c>
      <c r="I1318" s="41">
        <v>900</v>
      </c>
      <c r="J1318" s="41">
        <v>6742</v>
      </c>
      <c r="K1318" s="41">
        <v>0</v>
      </c>
      <c r="L1318" s="41">
        <f>SUM(Data[[#This Row],[CHELTUIELI DE PERSONAL LEI]:[CHELTUIELI DE CAPITAL (ACTIVE NEFINANCIARE ) LEI]])</f>
        <v>7642</v>
      </c>
      <c r="M1318" s="41">
        <f>Data[[#This Row],[TOTAL CHELTUIELI LEI]]/Data[[#This Row],[CURS VALUTAR EURO BNR 22 07 2020]]</f>
        <v>1578.8929980785522</v>
      </c>
      <c r="N1318" s="49">
        <v>1905</v>
      </c>
      <c r="O1318" s="54"/>
      <c r="P1318" s="54">
        <v>1069</v>
      </c>
      <c r="Q1318" s="54"/>
      <c r="R1318" s="54">
        <f>Data[[#This Row],[PERSOANE ÎNSCRISE ÎN LISTELE ELECTORALE (TURUL 1)            ]]+Data[[#This Row],[PERSOANE ÎNSCRISE ÎN LISTELE ELECTORALE (TURUL AL 2-LEA)]]</f>
        <v>1905</v>
      </c>
      <c r="S1318" s="54">
        <f>Data[[#This Row],[PERSOANE CARE AU PARTICIPAT LA VOT (TURUL 1)]]+Data[[#This Row],[PERSOANE CARE AU PARTICIPAT LA VOT  (TURUL AL 2-LEA)]]</f>
        <v>1069</v>
      </c>
      <c r="T1318" s="41">
        <f>Data[[#This Row],[TOTAL CHELTUIELI LEI]]/Data[[#This Row],[NUMĂRUL PERSOANELOR ÎNSCRISE ÎN LISTELE ELECTORALE]]</f>
        <v>4.0115485564304461</v>
      </c>
      <c r="U1318" s="41">
        <f>Data[[#This Row],[TOTAL CHELTUIELI EURO]]/Data[[#This Row],[NUMĂRUL PERSOANELOR ÎNSCRISE ÎN LISTELE ELECTORALE]]</f>
        <v>0.8288152220884788</v>
      </c>
      <c r="V1318" s="41">
        <f>Data[[#This Row],[TOTAL CHELTUIELI LEI]]/Data[[#This Row],[NUMĂRUL PERSOANELOR CARE AU PARTICIPAT LA VOT]]</f>
        <v>7.1487371375116933</v>
      </c>
      <c r="W1318" s="41">
        <f>Data[[#This Row],[TOTAL CHELTUIELI EURO]]/Data[[#This Row],[NUMĂRUL PERSOANELOR CARE AU PARTICIPAT LA VOT]]</f>
        <v>1.4769812891286738</v>
      </c>
      <c r="X1318" s="43">
        <v>4.8400999999999996</v>
      </c>
      <c r="Y1318" s="114" t="s">
        <v>2895</v>
      </c>
      <c r="Z1318" s="44">
        <v>4</v>
      </c>
      <c r="AA1318" s="115" t="s">
        <v>3105</v>
      </c>
      <c r="AB1318" s="44">
        <v>0</v>
      </c>
      <c r="AC1318" s="45"/>
    </row>
    <row r="1319" spans="1:29" ht="12" customHeight="1" x14ac:dyDescent="0.2">
      <c r="A1319" s="37">
        <v>1318</v>
      </c>
      <c r="B1319" s="38" t="s">
        <v>23</v>
      </c>
      <c r="C1319" s="39" t="s">
        <v>1850</v>
      </c>
      <c r="D1319" s="40">
        <v>44101</v>
      </c>
      <c r="E1319" s="38">
        <v>1</v>
      </c>
      <c r="F1319" s="38"/>
      <c r="G1319" s="38" t="s">
        <v>2</v>
      </c>
      <c r="H1319" s="38" t="s">
        <v>2</v>
      </c>
      <c r="I1319" s="41">
        <v>800</v>
      </c>
      <c r="J1319" s="41">
        <v>4142</v>
      </c>
      <c r="K1319" s="41">
        <v>0</v>
      </c>
      <c r="L1319" s="41">
        <f>SUM(Data[[#This Row],[CHELTUIELI DE PERSONAL LEI]:[CHELTUIELI DE CAPITAL (ACTIVE NEFINANCIARE ) LEI]])</f>
        <v>4942</v>
      </c>
      <c r="M1319" s="41">
        <f>Data[[#This Row],[TOTAL CHELTUIELI LEI]]/Data[[#This Row],[CURS VALUTAR EURO BNR 22 07 2020]]</f>
        <v>1021.0532840230575</v>
      </c>
      <c r="N1319" s="49">
        <v>1696</v>
      </c>
      <c r="O1319" s="54"/>
      <c r="P1319" s="54">
        <v>1033</v>
      </c>
      <c r="Q1319" s="54"/>
      <c r="R1319" s="54">
        <f>Data[[#This Row],[PERSOANE ÎNSCRISE ÎN LISTELE ELECTORALE (TURUL 1)            ]]+Data[[#This Row],[PERSOANE ÎNSCRISE ÎN LISTELE ELECTORALE (TURUL AL 2-LEA)]]</f>
        <v>1696</v>
      </c>
      <c r="S1319" s="54">
        <f>Data[[#This Row],[PERSOANE CARE AU PARTICIPAT LA VOT (TURUL 1)]]+Data[[#This Row],[PERSOANE CARE AU PARTICIPAT LA VOT  (TURUL AL 2-LEA)]]</f>
        <v>1033</v>
      </c>
      <c r="T1319" s="41">
        <f>Data[[#This Row],[TOTAL CHELTUIELI LEI]]/Data[[#This Row],[NUMĂRUL PERSOANELOR ÎNSCRISE ÎN LISTELE ELECTORALE]]</f>
        <v>2.9139150943396226</v>
      </c>
      <c r="U1319" s="41">
        <f>Data[[#This Row],[TOTAL CHELTUIELI EURO]]/Data[[#This Row],[NUMĂRUL PERSOANELOR ÎNSCRISE ÎN LISTELE ELECTORALE]]</f>
        <v>0.60203613444755744</v>
      </c>
      <c r="V1319" s="41">
        <f>Data[[#This Row],[TOTAL CHELTUIELI LEI]]/Data[[#This Row],[NUMĂRUL PERSOANELOR CARE AU PARTICIPAT LA VOT]]</f>
        <v>4.7841239109390123</v>
      </c>
      <c r="W1319" s="41">
        <f>Data[[#This Row],[TOTAL CHELTUIELI EURO]]/Data[[#This Row],[NUMĂRUL PERSOANELOR CARE AU PARTICIPAT LA VOT]]</f>
        <v>0.98843493129047189</v>
      </c>
      <c r="X1319" s="43">
        <v>4.8400999999999996</v>
      </c>
      <c r="Y1319" s="114" t="s">
        <v>2891</v>
      </c>
      <c r="Z1319" s="44">
        <v>2</v>
      </c>
      <c r="AA1319" s="115" t="s">
        <v>3105</v>
      </c>
      <c r="AB1319" s="44">
        <v>0</v>
      </c>
      <c r="AC1319" s="45"/>
    </row>
    <row r="1320" spans="1:29" ht="12" customHeight="1" x14ac:dyDescent="0.2">
      <c r="A1320" s="37">
        <v>1319</v>
      </c>
      <c r="B1320" s="38" t="s">
        <v>23</v>
      </c>
      <c r="C1320" s="39" t="s">
        <v>2104</v>
      </c>
      <c r="D1320" s="40">
        <v>44101</v>
      </c>
      <c r="E1320" s="38">
        <v>1</v>
      </c>
      <c r="F1320" s="38"/>
      <c r="G1320" s="38" t="s">
        <v>2</v>
      </c>
      <c r="H1320" s="38" t="s">
        <v>2</v>
      </c>
      <c r="I1320" s="41">
        <v>2000</v>
      </c>
      <c r="J1320" s="41">
        <v>11738</v>
      </c>
      <c r="K1320" s="41">
        <v>0</v>
      </c>
      <c r="L1320" s="41">
        <f>SUM(Data[[#This Row],[CHELTUIELI DE PERSONAL LEI]:[CHELTUIELI DE CAPITAL (ACTIVE NEFINANCIARE ) LEI]])</f>
        <v>13738</v>
      </c>
      <c r="M1320" s="41">
        <f>Data[[#This Row],[TOTAL CHELTUIELI LEI]]/Data[[#This Row],[CURS VALUTAR EURO BNR 22 07 2020]]</f>
        <v>2838.3711080349581</v>
      </c>
      <c r="N1320" s="49">
        <v>2780</v>
      </c>
      <c r="O1320" s="54"/>
      <c r="P1320" s="54">
        <v>1436</v>
      </c>
      <c r="Q1320" s="54"/>
      <c r="R1320" s="54">
        <f>Data[[#This Row],[PERSOANE ÎNSCRISE ÎN LISTELE ELECTORALE (TURUL 1)            ]]+Data[[#This Row],[PERSOANE ÎNSCRISE ÎN LISTELE ELECTORALE (TURUL AL 2-LEA)]]</f>
        <v>2780</v>
      </c>
      <c r="S1320" s="54">
        <f>Data[[#This Row],[PERSOANE CARE AU PARTICIPAT LA VOT (TURUL 1)]]+Data[[#This Row],[PERSOANE CARE AU PARTICIPAT LA VOT  (TURUL AL 2-LEA)]]</f>
        <v>1436</v>
      </c>
      <c r="T1320" s="41">
        <f>Data[[#This Row],[TOTAL CHELTUIELI LEI]]/Data[[#This Row],[NUMĂRUL PERSOANELOR ÎNSCRISE ÎN LISTELE ELECTORALE]]</f>
        <v>4.9417266187050357</v>
      </c>
      <c r="U1320" s="41">
        <f>Data[[#This Row],[TOTAL CHELTUIELI EURO]]/Data[[#This Row],[NUMĂRUL PERSOANELOR ÎNSCRISE ÎN LISTELE ELECTORALE]]</f>
        <v>1.0209968014514237</v>
      </c>
      <c r="V1320" s="41">
        <f>Data[[#This Row],[TOTAL CHELTUIELI LEI]]/Data[[#This Row],[NUMĂRUL PERSOANELOR CARE AU PARTICIPAT LA VOT]]</f>
        <v>9.5668523676880231</v>
      </c>
      <c r="W1320" s="41">
        <f>Data[[#This Row],[TOTAL CHELTUIELI EURO]]/Data[[#This Row],[NUMĂRUL PERSOANELOR CARE AU PARTICIPAT LA VOT]]</f>
        <v>1.9765815515563774</v>
      </c>
      <c r="X1320" s="43">
        <v>4.8400999999999996</v>
      </c>
      <c r="Y1320" s="114" t="s">
        <v>2895</v>
      </c>
      <c r="Z1320" s="44">
        <v>4</v>
      </c>
      <c r="AA1320" s="115" t="s">
        <v>3107</v>
      </c>
      <c r="AB1320" s="44">
        <v>1</v>
      </c>
      <c r="AC1320" s="45"/>
    </row>
    <row r="1321" spans="1:29" ht="12" customHeight="1" x14ac:dyDescent="0.2">
      <c r="A1321" s="37">
        <v>1320</v>
      </c>
      <c r="B1321" s="38" t="s">
        <v>23</v>
      </c>
      <c r="C1321" s="39" t="s">
        <v>198</v>
      </c>
      <c r="D1321" s="40">
        <v>44101</v>
      </c>
      <c r="E1321" s="38">
        <v>1</v>
      </c>
      <c r="F1321" s="38"/>
      <c r="G1321" s="38" t="s">
        <v>2</v>
      </c>
      <c r="H1321" s="38" t="s">
        <v>2</v>
      </c>
      <c r="I1321" s="41">
        <v>3600</v>
      </c>
      <c r="J1321" s="41">
        <v>5614</v>
      </c>
      <c r="K1321" s="41">
        <v>0</v>
      </c>
      <c r="L1321" s="41">
        <f>SUM(Data[[#This Row],[CHELTUIELI DE PERSONAL LEI]:[CHELTUIELI DE CAPITAL (ACTIVE NEFINANCIARE ) LEI]])</f>
        <v>9214</v>
      </c>
      <c r="M1321" s="41">
        <f>Data[[#This Row],[TOTAL CHELTUIELI LEI]]/Data[[#This Row],[CURS VALUTAR EURO BNR 22 07 2020]]</f>
        <v>1903.6796760397515</v>
      </c>
      <c r="N1321" s="49">
        <v>3636</v>
      </c>
      <c r="O1321" s="54"/>
      <c r="P1321" s="54">
        <v>1928</v>
      </c>
      <c r="Q1321" s="54"/>
      <c r="R1321" s="54">
        <f>Data[[#This Row],[PERSOANE ÎNSCRISE ÎN LISTELE ELECTORALE (TURUL 1)            ]]+Data[[#This Row],[PERSOANE ÎNSCRISE ÎN LISTELE ELECTORALE (TURUL AL 2-LEA)]]</f>
        <v>3636</v>
      </c>
      <c r="S1321" s="54">
        <f>Data[[#This Row],[PERSOANE CARE AU PARTICIPAT LA VOT (TURUL 1)]]+Data[[#This Row],[PERSOANE CARE AU PARTICIPAT LA VOT  (TURUL AL 2-LEA)]]</f>
        <v>1928</v>
      </c>
      <c r="T1321" s="41">
        <f>Data[[#This Row],[TOTAL CHELTUIELI LEI]]/Data[[#This Row],[NUMĂRUL PERSOANELOR ÎNSCRISE ÎN LISTELE ELECTORALE]]</f>
        <v>2.534103410341034</v>
      </c>
      <c r="U1321" s="41">
        <f>Data[[#This Row],[TOTAL CHELTUIELI EURO]]/Data[[#This Row],[NUMĂRUL PERSOANELOR ÎNSCRISE ÎN LISTELE ELECTORALE]]</f>
        <v>0.52356426733766548</v>
      </c>
      <c r="V1321" s="41">
        <f>Data[[#This Row],[TOTAL CHELTUIELI LEI]]/Data[[#This Row],[NUMĂRUL PERSOANELOR CARE AU PARTICIPAT LA VOT]]</f>
        <v>4.7790456431535269</v>
      </c>
      <c r="W1321" s="41">
        <f>Data[[#This Row],[TOTAL CHELTUIELI EURO]]/Data[[#This Row],[NUMĂRUL PERSOANELOR CARE AU PARTICIPAT LA VOT]]</f>
        <v>0.98738572408700798</v>
      </c>
      <c r="X1321" s="43">
        <v>4.8400999999999996</v>
      </c>
      <c r="Y1321" s="114" t="s">
        <v>2891</v>
      </c>
      <c r="Z1321" s="44">
        <v>2</v>
      </c>
      <c r="AA1321" s="115" t="s">
        <v>3105</v>
      </c>
      <c r="AB1321" s="44">
        <v>0</v>
      </c>
      <c r="AC1321" s="45"/>
    </row>
    <row r="1322" spans="1:29" ht="12" customHeight="1" x14ac:dyDescent="0.2">
      <c r="A1322" s="37">
        <v>1321</v>
      </c>
      <c r="B1322" s="38" t="s">
        <v>23</v>
      </c>
      <c r="C1322" s="39" t="s">
        <v>2105</v>
      </c>
      <c r="D1322" s="40">
        <v>44101</v>
      </c>
      <c r="E1322" s="38">
        <v>1</v>
      </c>
      <c r="F1322" s="38"/>
      <c r="G1322" s="38" t="s">
        <v>2</v>
      </c>
      <c r="H1322" s="38" t="s">
        <v>2</v>
      </c>
      <c r="I1322" s="41">
        <v>0</v>
      </c>
      <c r="J1322" s="41">
        <v>11156.88</v>
      </c>
      <c r="K1322" s="41">
        <v>0</v>
      </c>
      <c r="L1322" s="41">
        <f>SUM(Data[[#This Row],[CHELTUIELI DE PERSONAL LEI]:[CHELTUIELI DE CAPITAL (ACTIVE NEFINANCIARE ) LEI]])</f>
        <v>11156.88</v>
      </c>
      <c r="M1322" s="41">
        <f>Data[[#This Row],[TOTAL CHELTUIELI LEI]]/Data[[#This Row],[CURS VALUTAR EURO BNR 22 07 2020]]</f>
        <v>2305.0928699820251</v>
      </c>
      <c r="N1322" s="49">
        <v>6550</v>
      </c>
      <c r="O1322" s="54"/>
      <c r="P1322" s="54">
        <v>2510</v>
      </c>
      <c r="Q1322" s="54"/>
      <c r="R1322" s="54">
        <f>Data[[#This Row],[PERSOANE ÎNSCRISE ÎN LISTELE ELECTORALE (TURUL 1)            ]]+Data[[#This Row],[PERSOANE ÎNSCRISE ÎN LISTELE ELECTORALE (TURUL AL 2-LEA)]]</f>
        <v>6550</v>
      </c>
      <c r="S1322" s="54">
        <f>Data[[#This Row],[PERSOANE CARE AU PARTICIPAT LA VOT (TURUL 1)]]+Data[[#This Row],[PERSOANE CARE AU PARTICIPAT LA VOT  (TURUL AL 2-LEA)]]</f>
        <v>2510</v>
      </c>
      <c r="T1322" s="41">
        <f>Data[[#This Row],[TOTAL CHELTUIELI LEI]]/Data[[#This Row],[NUMĂRUL PERSOANELOR ÎNSCRISE ÎN LISTELE ELECTORALE]]</f>
        <v>1.7033404580152671</v>
      </c>
      <c r="U1322" s="41">
        <f>Data[[#This Row],[TOTAL CHELTUIELI EURO]]/Data[[#This Row],[NUMĂRUL PERSOANELOR ÎNSCRISE ÎN LISTELE ELECTORALE]]</f>
        <v>0.35192257556977485</v>
      </c>
      <c r="V1322" s="41">
        <f>Data[[#This Row],[TOTAL CHELTUIELI LEI]]/Data[[#This Row],[NUMĂRUL PERSOANELOR CARE AU PARTICIPAT LA VOT]]</f>
        <v>4.4449721115537848</v>
      </c>
      <c r="W1322" s="41">
        <f>Data[[#This Row],[TOTAL CHELTUIELI EURO]]/Data[[#This Row],[NUMĂRUL PERSOANELOR CARE AU PARTICIPAT LA VOT]]</f>
        <v>0.91836369321993039</v>
      </c>
      <c r="X1322" s="43">
        <v>4.8400999999999996</v>
      </c>
      <c r="Y1322" s="114" t="s">
        <v>2894</v>
      </c>
      <c r="Z1322" s="44">
        <v>1</v>
      </c>
      <c r="AA1322" s="115" t="s">
        <v>3105</v>
      </c>
      <c r="AB1322" s="44">
        <v>0</v>
      </c>
      <c r="AC1322" s="45"/>
    </row>
    <row r="1323" spans="1:29" ht="12" customHeight="1" x14ac:dyDescent="0.2">
      <c r="A1323" s="37">
        <v>1322</v>
      </c>
      <c r="B1323" s="38" t="s">
        <v>23</v>
      </c>
      <c r="C1323" s="39" t="s">
        <v>1936</v>
      </c>
      <c r="D1323" s="40">
        <v>44101</v>
      </c>
      <c r="E1323" s="38">
        <v>1</v>
      </c>
      <c r="F1323" s="38"/>
      <c r="G1323" s="38" t="s">
        <v>2</v>
      </c>
      <c r="H1323" s="38" t="s">
        <v>2</v>
      </c>
      <c r="I1323" s="41">
        <v>2880</v>
      </c>
      <c r="J1323" s="41">
        <v>5474</v>
      </c>
      <c r="K1323" s="41">
        <v>0</v>
      </c>
      <c r="L1323" s="41">
        <f>SUM(Data[[#This Row],[CHELTUIELI DE PERSONAL LEI]:[CHELTUIELI DE CAPITAL (ACTIVE NEFINANCIARE ) LEI]])</f>
        <v>8354</v>
      </c>
      <c r="M1323" s="41">
        <f>Data[[#This Row],[TOTAL CHELTUIELI LEI]]/Data[[#This Row],[CURS VALUTAR EURO BNR 22 07 2020]]</f>
        <v>1725.9973967480012</v>
      </c>
      <c r="N1323" s="49">
        <v>1977</v>
      </c>
      <c r="O1323" s="54"/>
      <c r="P1323" s="54">
        <v>1105</v>
      </c>
      <c r="Q1323" s="54"/>
      <c r="R1323" s="54">
        <f>Data[[#This Row],[PERSOANE ÎNSCRISE ÎN LISTELE ELECTORALE (TURUL 1)            ]]+Data[[#This Row],[PERSOANE ÎNSCRISE ÎN LISTELE ELECTORALE (TURUL AL 2-LEA)]]</f>
        <v>1977</v>
      </c>
      <c r="S1323" s="54">
        <f>Data[[#This Row],[PERSOANE CARE AU PARTICIPAT LA VOT (TURUL 1)]]+Data[[#This Row],[PERSOANE CARE AU PARTICIPAT LA VOT  (TURUL AL 2-LEA)]]</f>
        <v>1105</v>
      </c>
      <c r="T1323" s="41">
        <f>Data[[#This Row],[TOTAL CHELTUIELI LEI]]/Data[[#This Row],[NUMĂRUL PERSOANELOR ÎNSCRISE ÎN LISTELE ELECTORALE]]</f>
        <v>4.2255943348507836</v>
      </c>
      <c r="U1323" s="41">
        <f>Data[[#This Row],[TOTAL CHELTUIELI EURO]]/Data[[#This Row],[NUMĂRUL PERSOANELOR ÎNSCRISE ÎN LISTELE ELECTORALE]]</f>
        <v>0.87303864276580734</v>
      </c>
      <c r="V1323" s="41">
        <f>Data[[#This Row],[TOTAL CHELTUIELI LEI]]/Data[[#This Row],[NUMĂRUL PERSOANELOR CARE AU PARTICIPAT LA VOT]]</f>
        <v>7.5601809954751129</v>
      </c>
      <c r="W1323" s="41">
        <f>Data[[#This Row],[TOTAL CHELTUIELI EURO]]/Data[[#This Row],[NUMĂRUL PERSOANELOR CARE AU PARTICIPAT LA VOT]]</f>
        <v>1.5619885943420826</v>
      </c>
      <c r="X1323" s="43">
        <v>4.8400999999999996</v>
      </c>
      <c r="Y1323" s="114" t="s">
        <v>2895</v>
      </c>
      <c r="Z1323" s="44">
        <v>4</v>
      </c>
      <c r="AA1323" s="115" t="s">
        <v>3105</v>
      </c>
      <c r="AB1323" s="44">
        <v>0</v>
      </c>
      <c r="AC1323" s="45"/>
    </row>
    <row r="1324" spans="1:29" ht="12" customHeight="1" x14ac:dyDescent="0.2">
      <c r="A1324" s="37">
        <v>1323</v>
      </c>
      <c r="B1324" s="38" t="s">
        <v>23</v>
      </c>
      <c r="C1324" s="39" t="s">
        <v>2106</v>
      </c>
      <c r="D1324" s="40">
        <v>44101</v>
      </c>
      <c r="E1324" s="38">
        <v>1</v>
      </c>
      <c r="F1324" s="38"/>
      <c r="G1324" s="38" t="s">
        <v>2</v>
      </c>
      <c r="H1324" s="38" t="s">
        <v>2</v>
      </c>
      <c r="I1324" s="41">
        <v>7285.75</v>
      </c>
      <c r="J1324" s="41">
        <v>5390.64</v>
      </c>
      <c r="K1324" s="41">
        <v>0</v>
      </c>
      <c r="L1324" s="41">
        <f>SUM(Data[[#This Row],[CHELTUIELI DE PERSONAL LEI]:[CHELTUIELI DE CAPITAL (ACTIVE NEFINANCIARE ) LEI]])</f>
        <v>12676.39</v>
      </c>
      <c r="M1324" s="41">
        <f>Data[[#This Row],[TOTAL CHELTUIELI LEI]]/Data[[#This Row],[CURS VALUTAR EURO BNR 22 07 2020]]</f>
        <v>2619.0347306873828</v>
      </c>
      <c r="N1324" s="49">
        <v>2317</v>
      </c>
      <c r="O1324" s="54"/>
      <c r="P1324" s="54">
        <v>1455</v>
      </c>
      <c r="Q1324" s="54"/>
      <c r="R1324" s="54">
        <f>Data[[#This Row],[PERSOANE ÎNSCRISE ÎN LISTELE ELECTORALE (TURUL 1)            ]]+Data[[#This Row],[PERSOANE ÎNSCRISE ÎN LISTELE ELECTORALE (TURUL AL 2-LEA)]]</f>
        <v>2317</v>
      </c>
      <c r="S1324" s="54">
        <f>Data[[#This Row],[PERSOANE CARE AU PARTICIPAT LA VOT (TURUL 1)]]+Data[[#This Row],[PERSOANE CARE AU PARTICIPAT LA VOT  (TURUL AL 2-LEA)]]</f>
        <v>1455</v>
      </c>
      <c r="T1324" s="41">
        <f>Data[[#This Row],[TOTAL CHELTUIELI LEI]]/Data[[#This Row],[NUMĂRUL PERSOANELOR ÎNSCRISE ÎN LISTELE ELECTORALE]]</f>
        <v>5.4710358221838584</v>
      </c>
      <c r="U1324" s="41">
        <f>Data[[#This Row],[TOTAL CHELTUIELI EURO]]/Data[[#This Row],[NUMĂRUL PERSOANELOR ÎNSCRISE ÎN LISTELE ELECTORALE]]</f>
        <v>1.130355947642375</v>
      </c>
      <c r="V1324" s="41">
        <f>Data[[#This Row],[TOTAL CHELTUIELI LEI]]/Data[[#This Row],[NUMĂRUL PERSOANELOR CARE AU PARTICIPAT LA VOT]]</f>
        <v>8.7122955326460474</v>
      </c>
      <c r="W1324" s="41">
        <f>Data[[#This Row],[TOTAL CHELTUIELI EURO]]/Data[[#This Row],[NUMĂRUL PERSOANELOR CARE AU PARTICIPAT LA VOT]]</f>
        <v>1.8000238698882356</v>
      </c>
      <c r="X1324" s="43">
        <v>4.8400999999999996</v>
      </c>
      <c r="Y1324" s="114" t="s">
        <v>2892</v>
      </c>
      <c r="Z1324" s="44">
        <v>5</v>
      </c>
      <c r="AA1324" s="115" t="s">
        <v>3107</v>
      </c>
      <c r="AB1324" s="44">
        <v>1</v>
      </c>
      <c r="AC1324" s="45"/>
    </row>
    <row r="1325" spans="1:29" ht="12" customHeight="1" x14ac:dyDescent="0.2">
      <c r="A1325" s="37">
        <v>1324</v>
      </c>
      <c r="B1325" s="38" t="s">
        <v>23</v>
      </c>
      <c r="C1325" s="39" t="s">
        <v>2107</v>
      </c>
      <c r="D1325" s="40">
        <v>44101</v>
      </c>
      <c r="E1325" s="38">
        <v>1</v>
      </c>
      <c r="F1325" s="38"/>
      <c r="G1325" s="38" t="s">
        <v>2</v>
      </c>
      <c r="H1325" s="38" t="s">
        <v>2</v>
      </c>
      <c r="I1325" s="41">
        <v>1800</v>
      </c>
      <c r="J1325" s="41">
        <v>7137</v>
      </c>
      <c r="K1325" s="41">
        <v>0</v>
      </c>
      <c r="L1325" s="41">
        <f>SUM(Data[[#This Row],[CHELTUIELI DE PERSONAL LEI]:[CHELTUIELI DE CAPITAL (ACTIVE NEFINANCIARE ) LEI]])</f>
        <v>8937</v>
      </c>
      <c r="M1325" s="41">
        <f>Data[[#This Row],[TOTAL CHELTUIELI LEI]]/Data[[#This Row],[CURS VALUTAR EURO BNR 22 07 2020]]</f>
        <v>1846.4494535236877</v>
      </c>
      <c r="N1325" s="49">
        <v>1877</v>
      </c>
      <c r="O1325" s="54"/>
      <c r="P1325" s="54">
        <v>1283</v>
      </c>
      <c r="Q1325" s="54"/>
      <c r="R1325" s="54">
        <f>Data[[#This Row],[PERSOANE ÎNSCRISE ÎN LISTELE ELECTORALE (TURUL 1)            ]]+Data[[#This Row],[PERSOANE ÎNSCRISE ÎN LISTELE ELECTORALE (TURUL AL 2-LEA)]]</f>
        <v>1877</v>
      </c>
      <c r="S1325" s="54">
        <f>Data[[#This Row],[PERSOANE CARE AU PARTICIPAT LA VOT (TURUL 1)]]+Data[[#This Row],[PERSOANE CARE AU PARTICIPAT LA VOT  (TURUL AL 2-LEA)]]</f>
        <v>1283</v>
      </c>
      <c r="T1325" s="41">
        <f>Data[[#This Row],[TOTAL CHELTUIELI LEI]]/Data[[#This Row],[NUMĂRUL PERSOANELOR ÎNSCRISE ÎN LISTELE ELECTORALE]]</f>
        <v>4.7613212573255197</v>
      </c>
      <c r="U1325" s="41">
        <f>Data[[#This Row],[TOTAL CHELTUIELI EURO]]/Data[[#This Row],[NUMĂRUL PERSOANELOR ÎNSCRISE ÎN LISTELE ELECTORALE]]</f>
        <v>0.98372373656030243</v>
      </c>
      <c r="V1325" s="41">
        <f>Data[[#This Row],[TOTAL CHELTUIELI LEI]]/Data[[#This Row],[NUMĂRUL PERSOANELOR CARE AU PARTICIPAT LA VOT]]</f>
        <v>6.9657053780202647</v>
      </c>
      <c r="W1325" s="41">
        <f>Data[[#This Row],[TOTAL CHELTUIELI EURO]]/Data[[#This Row],[NUMĂRUL PERSOANELOR CARE AU PARTICIPAT LA VOT]]</f>
        <v>1.4391655912109802</v>
      </c>
      <c r="X1325" s="43">
        <v>4.8400999999999996</v>
      </c>
      <c r="Y1325" s="114" t="s">
        <v>2895</v>
      </c>
      <c r="Z1325" s="44">
        <v>4</v>
      </c>
      <c r="AA1325" s="115" t="s">
        <v>3105</v>
      </c>
      <c r="AB1325" s="44">
        <v>0</v>
      </c>
      <c r="AC1325" s="45"/>
    </row>
    <row r="1326" spans="1:29" ht="12" customHeight="1" x14ac:dyDescent="0.2">
      <c r="A1326" s="37">
        <v>1325</v>
      </c>
      <c r="B1326" s="38" t="s">
        <v>23</v>
      </c>
      <c r="C1326" s="39" t="s">
        <v>2108</v>
      </c>
      <c r="D1326" s="40">
        <v>44101</v>
      </c>
      <c r="E1326" s="38">
        <v>1</v>
      </c>
      <c r="F1326" s="38"/>
      <c r="G1326" s="38" t="s">
        <v>2</v>
      </c>
      <c r="H1326" s="38" t="s">
        <v>2</v>
      </c>
      <c r="I1326" s="41">
        <v>4382</v>
      </c>
      <c r="J1326" s="41">
        <v>2635</v>
      </c>
      <c r="K1326" s="41">
        <v>0</v>
      </c>
      <c r="L1326" s="41">
        <f>SUM(Data[[#This Row],[CHELTUIELI DE PERSONAL LEI]:[CHELTUIELI DE CAPITAL (ACTIVE NEFINANCIARE ) LEI]])</f>
        <v>7017</v>
      </c>
      <c r="M1326" s="41">
        <f>Data[[#This Row],[TOTAL CHELTUIELI LEI]]/Data[[#This Row],[CURS VALUTAR EURO BNR 22 07 2020]]</f>
        <v>1449.7634346397804</v>
      </c>
      <c r="N1326" s="49">
        <v>1719</v>
      </c>
      <c r="O1326" s="54"/>
      <c r="P1326" s="54">
        <v>1170</v>
      </c>
      <c r="Q1326" s="54"/>
      <c r="R1326" s="54">
        <f>Data[[#This Row],[PERSOANE ÎNSCRISE ÎN LISTELE ELECTORALE (TURUL 1)            ]]+Data[[#This Row],[PERSOANE ÎNSCRISE ÎN LISTELE ELECTORALE (TURUL AL 2-LEA)]]</f>
        <v>1719</v>
      </c>
      <c r="S1326" s="54">
        <f>Data[[#This Row],[PERSOANE CARE AU PARTICIPAT LA VOT (TURUL 1)]]+Data[[#This Row],[PERSOANE CARE AU PARTICIPAT LA VOT  (TURUL AL 2-LEA)]]</f>
        <v>1170</v>
      </c>
      <c r="T1326" s="41">
        <f>Data[[#This Row],[TOTAL CHELTUIELI LEI]]/Data[[#This Row],[NUMĂRUL PERSOANELOR ÎNSCRISE ÎN LISTELE ELECTORALE]]</f>
        <v>4.0820244328097735</v>
      </c>
      <c r="U1326" s="41">
        <f>Data[[#This Row],[TOTAL CHELTUIELI EURO]]/Data[[#This Row],[NUMĂRUL PERSOANELOR ÎNSCRISE ÎN LISTELE ELECTORALE]]</f>
        <v>0.84337605272820271</v>
      </c>
      <c r="V1326" s="41">
        <f>Data[[#This Row],[TOTAL CHELTUIELI LEI]]/Data[[#This Row],[NUMĂRUL PERSOANELOR CARE AU PARTICIPAT LA VOT]]</f>
        <v>5.9974358974358974</v>
      </c>
      <c r="W1326" s="41">
        <f>Data[[#This Row],[TOTAL CHELTUIELI EURO]]/Data[[#This Row],[NUMĂRUL PERSOANELOR CARE AU PARTICIPAT LA VOT]]</f>
        <v>1.2391140467006669</v>
      </c>
      <c r="X1326" s="43">
        <v>4.8400999999999996</v>
      </c>
      <c r="Y1326" s="114" t="s">
        <v>2895</v>
      </c>
      <c r="Z1326" s="44">
        <v>4</v>
      </c>
      <c r="AA1326" s="115" t="s">
        <v>3105</v>
      </c>
      <c r="AB1326" s="44">
        <v>0</v>
      </c>
      <c r="AC1326" s="45"/>
    </row>
    <row r="1327" spans="1:29" ht="12" customHeight="1" x14ac:dyDescent="0.2">
      <c r="A1327" s="37">
        <v>1326</v>
      </c>
      <c r="B1327" s="38" t="s">
        <v>23</v>
      </c>
      <c r="C1327" s="39" t="s">
        <v>2109</v>
      </c>
      <c r="D1327" s="40">
        <v>44101</v>
      </c>
      <c r="E1327" s="38">
        <v>1</v>
      </c>
      <c r="F1327" s="38"/>
      <c r="G1327" s="38" t="s">
        <v>2</v>
      </c>
      <c r="H1327" s="38" t="s">
        <v>2</v>
      </c>
      <c r="I1327" s="41">
        <v>3600</v>
      </c>
      <c r="J1327" s="41">
        <v>8039.49</v>
      </c>
      <c r="K1327" s="41">
        <v>0</v>
      </c>
      <c r="L1327" s="41">
        <f>SUM(Data[[#This Row],[CHELTUIELI DE PERSONAL LEI]:[CHELTUIELI DE CAPITAL (ACTIVE NEFINANCIARE ) LEI]])</f>
        <v>11639.49</v>
      </c>
      <c r="M1327" s="41">
        <f>Data[[#This Row],[TOTAL CHELTUIELI LEI]]/Data[[#This Row],[CURS VALUTAR EURO BNR 22 07 2020]]</f>
        <v>2404.8036197599226</v>
      </c>
      <c r="N1327" s="49">
        <v>6047</v>
      </c>
      <c r="O1327" s="54"/>
      <c r="P1327" s="54">
        <v>2894</v>
      </c>
      <c r="Q1327" s="54"/>
      <c r="R1327" s="54">
        <f>Data[[#This Row],[PERSOANE ÎNSCRISE ÎN LISTELE ELECTORALE (TURUL 1)            ]]+Data[[#This Row],[PERSOANE ÎNSCRISE ÎN LISTELE ELECTORALE (TURUL AL 2-LEA)]]</f>
        <v>6047</v>
      </c>
      <c r="S1327" s="54">
        <f>Data[[#This Row],[PERSOANE CARE AU PARTICIPAT LA VOT (TURUL 1)]]+Data[[#This Row],[PERSOANE CARE AU PARTICIPAT LA VOT  (TURUL AL 2-LEA)]]</f>
        <v>2894</v>
      </c>
      <c r="T1327" s="41">
        <f>Data[[#This Row],[TOTAL CHELTUIELI LEI]]/Data[[#This Row],[NUMĂRUL PERSOANELOR ÎNSCRISE ÎN LISTELE ELECTORALE]]</f>
        <v>1.9248371093104018</v>
      </c>
      <c r="U1327" s="41">
        <f>Data[[#This Row],[TOTAL CHELTUIELI EURO]]/Data[[#This Row],[NUMĂRUL PERSOANELOR ÎNSCRISE ÎN LISTELE ELECTORALE]]</f>
        <v>0.3976854009855999</v>
      </c>
      <c r="V1327" s="41">
        <f>Data[[#This Row],[TOTAL CHELTUIELI LEI]]/Data[[#This Row],[NUMĂRUL PERSOANELOR CARE AU PARTICIPAT LA VOT]]</f>
        <v>4.0219384934346927</v>
      </c>
      <c r="W1327" s="41">
        <f>Data[[#This Row],[TOTAL CHELTUIELI EURO]]/Data[[#This Row],[NUMĂRUL PERSOANELOR CARE AU PARTICIPAT LA VOT]]</f>
        <v>0.8309618589357024</v>
      </c>
      <c r="X1327" s="43">
        <v>4.8400999999999996</v>
      </c>
      <c r="Y1327" s="114" t="s">
        <v>2894</v>
      </c>
      <c r="Z1327" s="44">
        <v>1</v>
      </c>
      <c r="AA1327" s="115" t="s">
        <v>3105</v>
      </c>
      <c r="AB1327" s="44">
        <v>0</v>
      </c>
      <c r="AC1327" s="45"/>
    </row>
    <row r="1328" spans="1:29" ht="12" customHeight="1" x14ac:dyDescent="0.2">
      <c r="A1328" s="37">
        <v>1327</v>
      </c>
      <c r="B1328" s="38" t="s">
        <v>23</v>
      </c>
      <c r="C1328" s="39" t="s">
        <v>499</v>
      </c>
      <c r="D1328" s="40">
        <v>44101</v>
      </c>
      <c r="E1328" s="38">
        <v>1</v>
      </c>
      <c r="F1328" s="38"/>
      <c r="G1328" s="38" t="s">
        <v>2</v>
      </c>
      <c r="H1328" s="38" t="s">
        <v>2</v>
      </c>
      <c r="I1328" s="41">
        <v>4080</v>
      </c>
      <c r="J1328" s="41">
        <v>8949.64</v>
      </c>
      <c r="K1328" s="41">
        <v>0</v>
      </c>
      <c r="L1328" s="41">
        <f>SUM(Data[[#This Row],[CHELTUIELI DE PERSONAL LEI]:[CHELTUIELI DE CAPITAL (ACTIVE NEFINANCIARE ) LEI]])</f>
        <v>13029.64</v>
      </c>
      <c r="M1328" s="41">
        <f>Data[[#This Row],[TOTAL CHELTUIELI LEI]]/Data[[#This Row],[CURS VALUTAR EURO BNR 22 07 2020]]</f>
        <v>2692.0187599429764</v>
      </c>
      <c r="N1328" s="49">
        <v>5499</v>
      </c>
      <c r="O1328" s="54"/>
      <c r="P1328" s="54">
        <v>2376</v>
      </c>
      <c r="Q1328" s="54"/>
      <c r="R1328" s="54">
        <f>Data[[#This Row],[PERSOANE ÎNSCRISE ÎN LISTELE ELECTORALE (TURUL 1)            ]]+Data[[#This Row],[PERSOANE ÎNSCRISE ÎN LISTELE ELECTORALE (TURUL AL 2-LEA)]]</f>
        <v>5499</v>
      </c>
      <c r="S1328" s="54">
        <f>Data[[#This Row],[PERSOANE CARE AU PARTICIPAT LA VOT (TURUL 1)]]+Data[[#This Row],[PERSOANE CARE AU PARTICIPAT LA VOT  (TURUL AL 2-LEA)]]</f>
        <v>2376</v>
      </c>
      <c r="T1328" s="41">
        <f>Data[[#This Row],[TOTAL CHELTUIELI LEI]]/Data[[#This Row],[NUMĂRUL PERSOANELOR ÎNSCRISE ÎN LISTELE ELECTORALE]]</f>
        <v>2.3694562647754136</v>
      </c>
      <c r="U1328" s="41">
        <f>Data[[#This Row],[TOTAL CHELTUIELI EURO]]/Data[[#This Row],[NUMĂRUL PERSOANELOR ÎNSCRISE ÎN LISTELE ELECTORALE]]</f>
        <v>0.48954696489233979</v>
      </c>
      <c r="V1328" s="41">
        <f>Data[[#This Row],[TOTAL CHELTUIELI LEI]]/Data[[#This Row],[NUMĂRUL PERSOANELOR CARE AU PARTICIPAT LA VOT]]</f>
        <v>5.4838552188552185</v>
      </c>
      <c r="W1328" s="41">
        <f>Data[[#This Row],[TOTAL CHELTUIELI EURO]]/Data[[#This Row],[NUMĂRUL PERSOANELOR CARE AU PARTICIPAT LA VOT]]</f>
        <v>1.1330045285955288</v>
      </c>
      <c r="X1328" s="43">
        <v>4.8400999999999996</v>
      </c>
      <c r="Y1328" s="114" t="s">
        <v>2891</v>
      </c>
      <c r="Z1328" s="44">
        <v>2</v>
      </c>
      <c r="AA1328" s="115" t="s">
        <v>3105</v>
      </c>
      <c r="AB1328" s="44">
        <v>0</v>
      </c>
      <c r="AC1328" s="45"/>
    </row>
    <row r="1329" spans="1:29" ht="12" customHeight="1" x14ac:dyDescent="0.2">
      <c r="A1329" s="37">
        <v>1328</v>
      </c>
      <c r="B1329" s="38" t="s">
        <v>23</v>
      </c>
      <c r="C1329" s="39" t="s">
        <v>2110</v>
      </c>
      <c r="D1329" s="40">
        <v>44101</v>
      </c>
      <c r="E1329" s="38">
        <v>1</v>
      </c>
      <c r="F1329" s="38"/>
      <c r="G1329" s="38" t="s">
        <v>2</v>
      </c>
      <c r="H1329" s="38" t="s">
        <v>2</v>
      </c>
      <c r="I1329" s="41">
        <v>0</v>
      </c>
      <c r="J1329" s="41">
        <v>6009</v>
      </c>
      <c r="K1329" s="41">
        <v>0</v>
      </c>
      <c r="L1329" s="41">
        <f>SUM(Data[[#This Row],[CHELTUIELI DE PERSONAL LEI]:[CHELTUIELI DE CAPITAL (ACTIVE NEFINANCIARE ) LEI]])</f>
        <v>6009</v>
      </c>
      <c r="M1329" s="41">
        <f>Data[[#This Row],[TOTAL CHELTUIELI LEI]]/Data[[#This Row],[CURS VALUTAR EURO BNR 22 07 2020]]</f>
        <v>1241.5032747257289</v>
      </c>
      <c r="N1329" s="49">
        <v>2210</v>
      </c>
      <c r="O1329" s="54"/>
      <c r="P1329" s="54">
        <v>1294</v>
      </c>
      <c r="Q1329" s="54"/>
      <c r="R1329" s="54">
        <f>Data[[#This Row],[PERSOANE ÎNSCRISE ÎN LISTELE ELECTORALE (TURUL 1)            ]]+Data[[#This Row],[PERSOANE ÎNSCRISE ÎN LISTELE ELECTORALE (TURUL AL 2-LEA)]]</f>
        <v>2210</v>
      </c>
      <c r="S1329" s="54">
        <f>Data[[#This Row],[PERSOANE CARE AU PARTICIPAT LA VOT (TURUL 1)]]+Data[[#This Row],[PERSOANE CARE AU PARTICIPAT LA VOT  (TURUL AL 2-LEA)]]</f>
        <v>1294</v>
      </c>
      <c r="T1329" s="41">
        <f>Data[[#This Row],[TOTAL CHELTUIELI LEI]]/Data[[#This Row],[NUMĂRUL PERSOANELOR ÎNSCRISE ÎN LISTELE ELECTORALE]]</f>
        <v>2.7190045248868779</v>
      </c>
      <c r="U1329" s="41">
        <f>Data[[#This Row],[TOTAL CHELTUIELI EURO]]/Data[[#This Row],[NUMĂRUL PERSOANELOR ÎNSCRISE ÎN LISTELE ELECTORALE]]</f>
        <v>0.5617661876587009</v>
      </c>
      <c r="V1329" s="41">
        <f>Data[[#This Row],[TOTAL CHELTUIELI LEI]]/Data[[#This Row],[NUMĂRUL PERSOANELOR CARE AU PARTICIPAT LA VOT]]</f>
        <v>4.6437403400309121</v>
      </c>
      <c r="W1329" s="41">
        <f>Data[[#This Row],[TOTAL CHELTUIELI EURO]]/Data[[#This Row],[NUMĂRUL PERSOANELOR CARE AU PARTICIPAT LA VOT]]</f>
        <v>0.95943066052992965</v>
      </c>
      <c r="X1329" s="43">
        <v>4.8400999999999996</v>
      </c>
      <c r="Y1329" s="114" t="s">
        <v>2891</v>
      </c>
      <c r="Z1329" s="44">
        <v>2</v>
      </c>
      <c r="AA1329" s="115" t="s">
        <v>3105</v>
      </c>
      <c r="AB1329" s="44">
        <v>0</v>
      </c>
      <c r="AC1329" s="45"/>
    </row>
    <row r="1330" spans="1:29" ht="12" customHeight="1" x14ac:dyDescent="0.2">
      <c r="A1330" s="37">
        <v>1329</v>
      </c>
      <c r="B1330" s="38" t="s">
        <v>23</v>
      </c>
      <c r="C1330" s="39" t="s">
        <v>1150</v>
      </c>
      <c r="D1330" s="40">
        <v>44101</v>
      </c>
      <c r="E1330" s="38">
        <v>1</v>
      </c>
      <c r="F1330" s="38"/>
      <c r="G1330" s="38" t="s">
        <v>2</v>
      </c>
      <c r="H1330" s="38" t="s">
        <v>2</v>
      </c>
      <c r="I1330" s="41">
        <v>3000</v>
      </c>
      <c r="J1330" s="41">
        <v>6058.17</v>
      </c>
      <c r="K1330" s="41">
        <v>0</v>
      </c>
      <c r="L1330" s="41">
        <f>SUM(Data[[#This Row],[CHELTUIELI DE PERSONAL LEI]:[CHELTUIELI DE CAPITAL (ACTIVE NEFINANCIARE ) LEI]])</f>
        <v>9058.17</v>
      </c>
      <c r="M1330" s="41">
        <f>Data[[#This Row],[TOTAL CHELTUIELI LEI]]/Data[[#This Row],[CURS VALUTAR EURO BNR 22 07 2020]]</f>
        <v>1871.4840602466893</v>
      </c>
      <c r="N1330" s="49">
        <v>1783</v>
      </c>
      <c r="O1330" s="54"/>
      <c r="P1330" s="54">
        <v>1152</v>
      </c>
      <c r="Q1330" s="54"/>
      <c r="R1330" s="54">
        <f>Data[[#This Row],[PERSOANE ÎNSCRISE ÎN LISTELE ELECTORALE (TURUL 1)            ]]+Data[[#This Row],[PERSOANE ÎNSCRISE ÎN LISTELE ELECTORALE (TURUL AL 2-LEA)]]</f>
        <v>1783</v>
      </c>
      <c r="S1330" s="54">
        <f>Data[[#This Row],[PERSOANE CARE AU PARTICIPAT LA VOT (TURUL 1)]]+Data[[#This Row],[PERSOANE CARE AU PARTICIPAT LA VOT  (TURUL AL 2-LEA)]]</f>
        <v>1152</v>
      </c>
      <c r="T1330" s="41">
        <f>Data[[#This Row],[TOTAL CHELTUIELI LEI]]/Data[[#This Row],[NUMĂRUL PERSOANELOR ÎNSCRISE ÎN LISTELE ELECTORALE]]</f>
        <v>5.0802972518227705</v>
      </c>
      <c r="U1330" s="41">
        <f>Data[[#This Row],[TOTAL CHELTUIELI EURO]]/Data[[#This Row],[NUMĂRUL PERSOANELOR ÎNSCRISE ÎN LISTELE ELECTORALE]]</f>
        <v>1.0496265060273076</v>
      </c>
      <c r="V1330" s="41">
        <f>Data[[#This Row],[TOTAL CHELTUIELI LEI]]/Data[[#This Row],[NUMĂRUL PERSOANELOR CARE AU PARTICIPAT LA VOT]]</f>
        <v>7.8629947916666669</v>
      </c>
      <c r="W1330" s="41">
        <f>Data[[#This Row],[TOTAL CHELTUIELI EURO]]/Data[[#This Row],[NUMĂRUL PERSOANELOR CARE AU PARTICIPAT LA VOT]]</f>
        <v>1.6245521356308066</v>
      </c>
      <c r="X1330" s="43">
        <v>4.8400999999999996</v>
      </c>
      <c r="Y1330" s="114" t="s">
        <v>2892</v>
      </c>
      <c r="Z1330" s="44">
        <v>5</v>
      </c>
      <c r="AA1330" s="115" t="s">
        <v>3107</v>
      </c>
      <c r="AB1330" s="44">
        <v>1</v>
      </c>
      <c r="AC1330" s="45"/>
    </row>
    <row r="1331" spans="1:29" ht="12" customHeight="1" x14ac:dyDescent="0.2">
      <c r="A1331" s="37">
        <v>1330</v>
      </c>
      <c r="B1331" s="38" t="s">
        <v>23</v>
      </c>
      <c r="C1331" s="39" t="s">
        <v>2111</v>
      </c>
      <c r="D1331" s="40">
        <v>44101</v>
      </c>
      <c r="E1331" s="38">
        <v>1</v>
      </c>
      <c r="F1331" s="38"/>
      <c r="G1331" s="38" t="s">
        <v>2</v>
      </c>
      <c r="H1331" s="38" t="s">
        <v>2</v>
      </c>
      <c r="I1331" s="41">
        <v>4800</v>
      </c>
      <c r="J1331" s="41">
        <v>5332</v>
      </c>
      <c r="K1331" s="41">
        <v>0</v>
      </c>
      <c r="L1331" s="41">
        <f>SUM(Data[[#This Row],[CHELTUIELI DE PERSONAL LEI]:[CHELTUIELI DE CAPITAL (ACTIVE NEFINANCIARE ) LEI]])</f>
        <v>10132</v>
      </c>
      <c r="M1331" s="41">
        <f>Data[[#This Row],[TOTAL CHELTUIELI LEI]]/Data[[#This Row],[CURS VALUTAR EURO BNR 22 07 2020]]</f>
        <v>2093.3451788186194</v>
      </c>
      <c r="N1331" s="49">
        <v>6148</v>
      </c>
      <c r="O1331" s="54"/>
      <c r="P1331" s="54">
        <v>3166</v>
      </c>
      <c r="Q1331" s="54"/>
      <c r="R1331" s="54">
        <f>Data[[#This Row],[PERSOANE ÎNSCRISE ÎN LISTELE ELECTORALE (TURUL 1)            ]]+Data[[#This Row],[PERSOANE ÎNSCRISE ÎN LISTELE ELECTORALE (TURUL AL 2-LEA)]]</f>
        <v>6148</v>
      </c>
      <c r="S1331" s="54">
        <f>Data[[#This Row],[PERSOANE CARE AU PARTICIPAT LA VOT (TURUL 1)]]+Data[[#This Row],[PERSOANE CARE AU PARTICIPAT LA VOT  (TURUL AL 2-LEA)]]</f>
        <v>3166</v>
      </c>
      <c r="T1331" s="41">
        <f>Data[[#This Row],[TOTAL CHELTUIELI LEI]]/Data[[#This Row],[NUMĂRUL PERSOANELOR ÎNSCRISE ÎN LISTELE ELECTORALE]]</f>
        <v>1.6480156148340923</v>
      </c>
      <c r="U1331" s="41">
        <f>Data[[#This Row],[TOTAL CHELTUIELI EURO]]/Data[[#This Row],[NUMĂRUL PERSOANELOR ÎNSCRISE ÎN LISTELE ELECTORALE]]</f>
        <v>0.34049205901408902</v>
      </c>
      <c r="V1331" s="41">
        <f>Data[[#This Row],[TOTAL CHELTUIELI LEI]]/Data[[#This Row],[NUMĂRUL PERSOANELOR CARE AU PARTICIPAT LA VOT]]</f>
        <v>3.2002526847757422</v>
      </c>
      <c r="W1331" s="41">
        <f>Data[[#This Row],[TOTAL CHELTUIELI EURO]]/Data[[#This Row],[NUMĂRUL PERSOANELOR CARE AU PARTICIPAT LA VOT]]</f>
        <v>0.66119557132615903</v>
      </c>
      <c r="X1331" s="43">
        <v>4.8400999999999996</v>
      </c>
      <c r="Y1331" s="114" t="s">
        <v>2894</v>
      </c>
      <c r="Z1331" s="44">
        <v>1</v>
      </c>
      <c r="AA1331" s="115" t="s">
        <v>3105</v>
      </c>
      <c r="AB1331" s="44">
        <v>0</v>
      </c>
      <c r="AC1331" s="45"/>
    </row>
    <row r="1332" spans="1:29" ht="12" customHeight="1" x14ac:dyDescent="0.2">
      <c r="A1332" s="37">
        <v>1331</v>
      </c>
      <c r="B1332" s="38" t="s">
        <v>23</v>
      </c>
      <c r="C1332" s="39" t="s">
        <v>1733</v>
      </c>
      <c r="D1332" s="40">
        <v>44101</v>
      </c>
      <c r="E1332" s="38">
        <v>1</v>
      </c>
      <c r="F1332" s="38"/>
      <c r="G1332" s="38" t="s">
        <v>2</v>
      </c>
      <c r="H1332" s="38" t="s">
        <v>2</v>
      </c>
      <c r="I1332" s="41">
        <v>1350</v>
      </c>
      <c r="J1332" s="41">
        <v>4638</v>
      </c>
      <c r="K1332" s="41">
        <v>0</v>
      </c>
      <c r="L1332" s="41">
        <f>SUM(Data[[#This Row],[CHELTUIELI DE PERSONAL LEI]:[CHELTUIELI DE CAPITAL (ACTIVE NEFINANCIARE ) LEI]])</f>
        <v>5988</v>
      </c>
      <c r="M1332" s="41">
        <f>Data[[#This Row],[TOTAL CHELTUIELI LEI]]/Data[[#This Row],[CURS VALUTAR EURO BNR 22 07 2020]]</f>
        <v>1237.1645213941861</v>
      </c>
      <c r="N1332" s="49">
        <v>2298</v>
      </c>
      <c r="O1332" s="54"/>
      <c r="P1332" s="54">
        <v>1134</v>
      </c>
      <c r="Q1332" s="54"/>
      <c r="R1332" s="54">
        <f>Data[[#This Row],[PERSOANE ÎNSCRISE ÎN LISTELE ELECTORALE (TURUL 1)            ]]+Data[[#This Row],[PERSOANE ÎNSCRISE ÎN LISTELE ELECTORALE (TURUL AL 2-LEA)]]</f>
        <v>2298</v>
      </c>
      <c r="S1332" s="54">
        <f>Data[[#This Row],[PERSOANE CARE AU PARTICIPAT LA VOT (TURUL 1)]]+Data[[#This Row],[PERSOANE CARE AU PARTICIPAT LA VOT  (TURUL AL 2-LEA)]]</f>
        <v>1134</v>
      </c>
      <c r="T1332" s="41">
        <f>Data[[#This Row],[TOTAL CHELTUIELI LEI]]/Data[[#This Row],[NUMĂRUL PERSOANELOR ÎNSCRISE ÎN LISTELE ELECTORALE]]</f>
        <v>2.6057441253263707</v>
      </c>
      <c r="U1332" s="41">
        <f>Data[[#This Row],[TOTAL CHELTUIELI EURO]]/Data[[#This Row],[NUMĂRUL PERSOANELOR ÎNSCRISE ÎN LISTELE ELECTORALE]]</f>
        <v>0.53836576213846221</v>
      </c>
      <c r="V1332" s="41">
        <f>Data[[#This Row],[TOTAL CHELTUIELI LEI]]/Data[[#This Row],[NUMĂRUL PERSOANELOR CARE AU PARTICIPAT LA VOT]]</f>
        <v>5.28042328042328</v>
      </c>
      <c r="W1332" s="41">
        <f>Data[[#This Row],[TOTAL CHELTUIELI EURO]]/Data[[#This Row],[NUMĂRUL PERSOANELOR CARE AU PARTICIPAT LA VOT]]</f>
        <v>1.0909740047567777</v>
      </c>
      <c r="X1332" s="43">
        <v>4.8400999999999996</v>
      </c>
      <c r="Y1332" s="114" t="s">
        <v>2891</v>
      </c>
      <c r="Z1332" s="44">
        <v>2</v>
      </c>
      <c r="AA1332" s="115" t="s">
        <v>3105</v>
      </c>
      <c r="AB1332" s="44">
        <v>0</v>
      </c>
      <c r="AC1332" s="45"/>
    </row>
    <row r="1333" spans="1:29" ht="12" customHeight="1" x14ac:dyDescent="0.2">
      <c r="A1333" s="37">
        <v>1332</v>
      </c>
      <c r="B1333" s="38" t="s">
        <v>23</v>
      </c>
      <c r="C1333" s="39" t="s">
        <v>771</v>
      </c>
      <c r="D1333" s="40">
        <v>44101</v>
      </c>
      <c r="E1333" s="38">
        <v>1</v>
      </c>
      <c r="F1333" s="38"/>
      <c r="G1333" s="38" t="s">
        <v>2</v>
      </c>
      <c r="H1333" s="38" t="s">
        <v>2</v>
      </c>
      <c r="I1333" s="41">
        <v>1980</v>
      </c>
      <c r="J1333" s="41">
        <v>5497</v>
      </c>
      <c r="K1333" s="41">
        <v>0</v>
      </c>
      <c r="L1333" s="41">
        <f>SUM(Data[[#This Row],[CHELTUIELI DE PERSONAL LEI]:[CHELTUIELI DE CAPITAL (ACTIVE NEFINANCIARE ) LEI]])</f>
        <v>7477</v>
      </c>
      <c r="M1333" s="41">
        <f>Data[[#This Row],[TOTAL CHELTUIELI LEI]]/Data[[#This Row],[CURS VALUTAR EURO BNR 22 07 2020]]</f>
        <v>1544.8027933307164</v>
      </c>
      <c r="N1333" s="49">
        <v>5481</v>
      </c>
      <c r="O1333" s="54"/>
      <c r="P1333" s="54">
        <v>2440</v>
      </c>
      <c r="Q1333" s="54"/>
      <c r="R1333" s="54">
        <f>Data[[#This Row],[PERSOANE ÎNSCRISE ÎN LISTELE ELECTORALE (TURUL 1)            ]]+Data[[#This Row],[PERSOANE ÎNSCRISE ÎN LISTELE ELECTORALE (TURUL AL 2-LEA)]]</f>
        <v>5481</v>
      </c>
      <c r="S1333" s="54">
        <f>Data[[#This Row],[PERSOANE CARE AU PARTICIPAT LA VOT (TURUL 1)]]+Data[[#This Row],[PERSOANE CARE AU PARTICIPAT LA VOT  (TURUL AL 2-LEA)]]</f>
        <v>2440</v>
      </c>
      <c r="T1333" s="41">
        <f>Data[[#This Row],[TOTAL CHELTUIELI LEI]]/Data[[#This Row],[NUMĂRUL PERSOANELOR ÎNSCRISE ÎN LISTELE ELECTORALE]]</f>
        <v>1.3641671227878125</v>
      </c>
      <c r="U1333" s="41">
        <f>Data[[#This Row],[TOTAL CHELTUIELI EURO]]/Data[[#This Row],[NUMĂRUL PERSOANELOR ÎNSCRISE ÎN LISTELE ELECTORALE]]</f>
        <v>0.28184688803698532</v>
      </c>
      <c r="V1333" s="41">
        <f>Data[[#This Row],[TOTAL CHELTUIELI LEI]]/Data[[#This Row],[NUMĂRUL PERSOANELOR CARE AU PARTICIPAT LA VOT]]</f>
        <v>3.0643442622950818</v>
      </c>
      <c r="W1333" s="41">
        <f>Data[[#This Row],[TOTAL CHELTUIELI EURO]]/Data[[#This Row],[NUMĂRUL PERSOANELOR CARE AU PARTICIPAT LA VOT]]</f>
        <v>0.63311589890603137</v>
      </c>
      <c r="X1333" s="43">
        <v>4.8400999999999996</v>
      </c>
      <c r="Y1333" s="114" t="s">
        <v>2894</v>
      </c>
      <c r="Z1333" s="44">
        <v>1</v>
      </c>
      <c r="AA1333" s="115" t="s">
        <v>3105</v>
      </c>
      <c r="AB1333" s="44">
        <v>0</v>
      </c>
      <c r="AC1333" s="45"/>
    </row>
    <row r="1334" spans="1:29" ht="12" customHeight="1" x14ac:dyDescent="0.2">
      <c r="A1334" s="37">
        <v>1333</v>
      </c>
      <c r="B1334" s="38" t="s">
        <v>23</v>
      </c>
      <c r="C1334" s="39" t="s">
        <v>679</v>
      </c>
      <c r="D1334" s="40">
        <v>44101</v>
      </c>
      <c r="E1334" s="38">
        <v>1</v>
      </c>
      <c r="F1334" s="38"/>
      <c r="G1334" s="38" t="s">
        <v>2</v>
      </c>
      <c r="H1334" s="38" t="s">
        <v>2</v>
      </c>
      <c r="I1334" s="41">
        <v>3200</v>
      </c>
      <c r="J1334" s="41">
        <v>9202.0300000000007</v>
      </c>
      <c r="K1334" s="41">
        <v>0</v>
      </c>
      <c r="L1334" s="41">
        <f>SUM(Data[[#This Row],[CHELTUIELI DE PERSONAL LEI]:[CHELTUIELI DE CAPITAL (ACTIVE NEFINANCIARE ) LEI]])</f>
        <v>12402.03</v>
      </c>
      <c r="M1334" s="41">
        <f>Data[[#This Row],[TOTAL CHELTUIELI LEI]]/Data[[#This Row],[CURS VALUTAR EURO BNR 22 07 2020]]</f>
        <v>2562.3499514472846</v>
      </c>
      <c r="N1334" s="49">
        <v>4243</v>
      </c>
      <c r="O1334" s="54"/>
      <c r="P1334" s="54">
        <v>2031</v>
      </c>
      <c r="Q1334" s="54"/>
      <c r="R1334" s="54">
        <f>Data[[#This Row],[PERSOANE ÎNSCRISE ÎN LISTELE ELECTORALE (TURUL 1)            ]]+Data[[#This Row],[PERSOANE ÎNSCRISE ÎN LISTELE ELECTORALE (TURUL AL 2-LEA)]]</f>
        <v>4243</v>
      </c>
      <c r="S1334" s="54">
        <f>Data[[#This Row],[PERSOANE CARE AU PARTICIPAT LA VOT (TURUL 1)]]+Data[[#This Row],[PERSOANE CARE AU PARTICIPAT LA VOT  (TURUL AL 2-LEA)]]</f>
        <v>2031</v>
      </c>
      <c r="T1334" s="41">
        <f>Data[[#This Row],[TOTAL CHELTUIELI LEI]]/Data[[#This Row],[NUMĂRUL PERSOANELOR ÎNSCRISE ÎN LISTELE ELECTORALE]]</f>
        <v>2.9229389582842331</v>
      </c>
      <c r="U1334" s="41">
        <f>Data[[#This Row],[TOTAL CHELTUIELI EURO]]/Data[[#This Row],[NUMĂRUL PERSOANELOR ÎNSCRISE ÎN LISTELE ELECTORALE]]</f>
        <v>0.60390053062627491</v>
      </c>
      <c r="V1334" s="41">
        <f>Data[[#This Row],[TOTAL CHELTUIELI LEI]]/Data[[#This Row],[NUMĂRUL PERSOANELOR CARE AU PARTICIPAT LA VOT]]</f>
        <v>6.1063663220088626</v>
      </c>
      <c r="W1334" s="41">
        <f>Data[[#This Row],[TOTAL CHELTUIELI EURO]]/Data[[#This Row],[NUMĂRUL PERSOANELOR CARE AU PARTICIPAT LA VOT]]</f>
        <v>1.2616198677731583</v>
      </c>
      <c r="X1334" s="43">
        <v>4.8400999999999996</v>
      </c>
      <c r="Y1334" s="114" t="s">
        <v>2891</v>
      </c>
      <c r="Z1334" s="44">
        <v>2</v>
      </c>
      <c r="AA1334" s="115" t="s">
        <v>3105</v>
      </c>
      <c r="AB1334" s="44">
        <v>0</v>
      </c>
      <c r="AC1334" s="45"/>
    </row>
    <row r="1335" spans="1:29" ht="12" customHeight="1" x14ac:dyDescent="0.2">
      <c r="A1335" s="37">
        <v>1334</v>
      </c>
      <c r="B1335" s="38" t="s">
        <v>23</v>
      </c>
      <c r="C1335" s="39" t="s">
        <v>2112</v>
      </c>
      <c r="D1335" s="40">
        <v>44101</v>
      </c>
      <c r="E1335" s="38">
        <v>1</v>
      </c>
      <c r="F1335" s="38"/>
      <c r="G1335" s="38" t="s">
        <v>2</v>
      </c>
      <c r="H1335" s="38" t="s">
        <v>2</v>
      </c>
      <c r="I1335" s="41">
        <v>0</v>
      </c>
      <c r="J1335" s="41">
        <v>3900</v>
      </c>
      <c r="K1335" s="41">
        <v>0</v>
      </c>
      <c r="L1335" s="41">
        <f>SUM(Data[[#This Row],[CHELTUIELI DE PERSONAL LEI]:[CHELTUIELI DE CAPITAL (ACTIVE NEFINANCIARE ) LEI]])</f>
        <v>3900</v>
      </c>
      <c r="M1335" s="41">
        <f>Data[[#This Row],[TOTAL CHELTUIELI LEI]]/Data[[#This Row],[CURS VALUTAR EURO BNR 22 07 2020]]</f>
        <v>805.76847585793689</v>
      </c>
      <c r="N1335" s="49">
        <v>4099</v>
      </c>
      <c r="O1335" s="54"/>
      <c r="P1335" s="54">
        <v>1689</v>
      </c>
      <c r="Q1335" s="54"/>
      <c r="R1335" s="54">
        <f>Data[[#This Row],[PERSOANE ÎNSCRISE ÎN LISTELE ELECTORALE (TURUL 1)            ]]+Data[[#This Row],[PERSOANE ÎNSCRISE ÎN LISTELE ELECTORALE (TURUL AL 2-LEA)]]</f>
        <v>4099</v>
      </c>
      <c r="S1335" s="54">
        <f>Data[[#This Row],[PERSOANE CARE AU PARTICIPAT LA VOT (TURUL 1)]]+Data[[#This Row],[PERSOANE CARE AU PARTICIPAT LA VOT  (TURUL AL 2-LEA)]]</f>
        <v>1689</v>
      </c>
      <c r="T1335" s="41">
        <f>Data[[#This Row],[TOTAL CHELTUIELI LEI]]/Data[[#This Row],[NUMĂRUL PERSOANELOR ÎNSCRISE ÎN LISTELE ELECTORALE]]</f>
        <v>0.95145157355452548</v>
      </c>
      <c r="U1335" s="41">
        <f>Data[[#This Row],[TOTAL CHELTUIELI EURO]]/Data[[#This Row],[NUMĂRUL PERSOANELOR ÎNSCRISE ÎN LISTELE ELECTORALE]]</f>
        <v>0.19657684212196558</v>
      </c>
      <c r="V1335" s="41">
        <f>Data[[#This Row],[TOTAL CHELTUIELI LEI]]/Data[[#This Row],[NUMĂRUL PERSOANELOR CARE AU PARTICIPAT LA VOT]]</f>
        <v>2.3090586145648313</v>
      </c>
      <c r="W1335" s="41">
        <f>Data[[#This Row],[TOTAL CHELTUIELI EURO]]/Data[[#This Row],[NUMĂRUL PERSOANELOR CARE AU PARTICIPAT LA VOT]]</f>
        <v>0.47706836936526753</v>
      </c>
      <c r="X1335" s="43">
        <v>4.8400999999999996</v>
      </c>
      <c r="Y1335" s="114" t="s">
        <v>2890</v>
      </c>
      <c r="Z1335" s="44">
        <v>0</v>
      </c>
      <c r="AA1335" s="115" t="s">
        <v>3105</v>
      </c>
      <c r="AB1335" s="44">
        <v>0</v>
      </c>
      <c r="AC1335" s="45"/>
    </row>
    <row r="1336" spans="1:29" ht="12" customHeight="1" x14ac:dyDescent="0.2">
      <c r="A1336" s="37">
        <v>1335</v>
      </c>
      <c r="B1336" s="38" t="s">
        <v>23</v>
      </c>
      <c r="C1336" s="39" t="s">
        <v>2113</v>
      </c>
      <c r="D1336" s="40">
        <v>44101</v>
      </c>
      <c r="E1336" s="38">
        <v>1</v>
      </c>
      <c r="F1336" s="38"/>
      <c r="G1336" s="38" t="s">
        <v>2</v>
      </c>
      <c r="H1336" s="38" t="s">
        <v>2</v>
      </c>
      <c r="I1336" s="41">
        <v>0</v>
      </c>
      <c r="J1336" s="41">
        <v>9734.36</v>
      </c>
      <c r="K1336" s="41">
        <v>0</v>
      </c>
      <c r="L1336" s="41">
        <f>SUM(Data[[#This Row],[CHELTUIELI DE PERSONAL LEI]:[CHELTUIELI DE CAPITAL (ACTIVE NEFINANCIARE ) LEI]])</f>
        <v>9734.36</v>
      </c>
      <c r="M1336" s="41">
        <f>Data[[#This Row],[TOTAL CHELTUIELI LEI]]/Data[[#This Row],[CURS VALUTAR EURO BNR 22 07 2020]]</f>
        <v>2011.1898514493505</v>
      </c>
      <c r="N1336" s="49">
        <v>2631</v>
      </c>
      <c r="O1336" s="54"/>
      <c r="P1336" s="54">
        <v>1428</v>
      </c>
      <c r="Q1336" s="54"/>
      <c r="R1336" s="54">
        <f>Data[[#This Row],[PERSOANE ÎNSCRISE ÎN LISTELE ELECTORALE (TURUL 1)            ]]+Data[[#This Row],[PERSOANE ÎNSCRISE ÎN LISTELE ELECTORALE (TURUL AL 2-LEA)]]</f>
        <v>2631</v>
      </c>
      <c r="S1336" s="54">
        <f>Data[[#This Row],[PERSOANE CARE AU PARTICIPAT LA VOT (TURUL 1)]]+Data[[#This Row],[PERSOANE CARE AU PARTICIPAT LA VOT  (TURUL AL 2-LEA)]]</f>
        <v>1428</v>
      </c>
      <c r="T1336" s="41">
        <f>Data[[#This Row],[TOTAL CHELTUIELI LEI]]/Data[[#This Row],[NUMĂRUL PERSOANELOR ÎNSCRISE ÎN LISTELE ELECTORALE]]</f>
        <v>3.6998707715697456</v>
      </c>
      <c r="U1336" s="41">
        <f>Data[[#This Row],[TOTAL CHELTUIELI EURO]]/Data[[#This Row],[NUMĂRUL PERSOANELOR ÎNSCRISE ÎN LISTELE ELECTORALE]]</f>
        <v>0.7644203160202776</v>
      </c>
      <c r="V1336" s="41">
        <f>Data[[#This Row],[TOTAL CHELTUIELI LEI]]/Data[[#This Row],[NUMĂRUL PERSOANELOR CARE AU PARTICIPAT LA VOT]]</f>
        <v>6.8167787114845941</v>
      </c>
      <c r="W1336" s="41">
        <f>Data[[#This Row],[TOTAL CHELTUIELI EURO]]/Data[[#This Row],[NUMĂRUL PERSOANELOR CARE AU PARTICIPAT LA VOT]]</f>
        <v>1.408396254516352</v>
      </c>
      <c r="X1336" s="43">
        <v>4.8400999999999996</v>
      </c>
      <c r="Y1336" s="114" t="s">
        <v>2884</v>
      </c>
      <c r="Z1336" s="44">
        <v>3</v>
      </c>
      <c r="AA1336" s="115" t="s">
        <v>3105</v>
      </c>
      <c r="AB1336" s="44">
        <v>0</v>
      </c>
      <c r="AC1336" s="45"/>
    </row>
    <row r="1337" spans="1:29" ht="12" customHeight="1" x14ac:dyDescent="0.2">
      <c r="A1337" s="37">
        <v>1336</v>
      </c>
      <c r="B1337" s="38" t="s">
        <v>23</v>
      </c>
      <c r="C1337" s="39" t="s">
        <v>2114</v>
      </c>
      <c r="D1337" s="40">
        <v>44101</v>
      </c>
      <c r="E1337" s="38">
        <v>1</v>
      </c>
      <c r="F1337" s="38"/>
      <c r="G1337" s="38" t="s">
        <v>2</v>
      </c>
      <c r="H1337" s="38" t="s">
        <v>2</v>
      </c>
      <c r="I1337" s="41">
        <v>1200</v>
      </c>
      <c r="J1337" s="41">
        <v>13086.15</v>
      </c>
      <c r="K1337" s="41">
        <v>17588.2</v>
      </c>
      <c r="L1337" s="41">
        <f>SUM(Data[[#This Row],[CHELTUIELI DE PERSONAL LEI]:[CHELTUIELI DE CAPITAL (ACTIVE NEFINANCIARE ) LEI]])</f>
        <v>31874.35</v>
      </c>
      <c r="M1337" s="41">
        <f>Data[[#This Row],[TOTAL CHELTUIELI LEI]]/Data[[#This Row],[CURS VALUTAR EURO BNR 22 07 2020]]</f>
        <v>6585.4734406313919</v>
      </c>
      <c r="N1337" s="49">
        <v>4365</v>
      </c>
      <c r="O1337" s="54"/>
      <c r="P1337" s="54">
        <v>2240</v>
      </c>
      <c r="Q1337" s="54"/>
      <c r="R1337" s="54">
        <f>Data[[#This Row],[PERSOANE ÎNSCRISE ÎN LISTELE ELECTORALE (TURUL 1)            ]]+Data[[#This Row],[PERSOANE ÎNSCRISE ÎN LISTELE ELECTORALE (TURUL AL 2-LEA)]]</f>
        <v>4365</v>
      </c>
      <c r="S1337" s="54">
        <f>Data[[#This Row],[PERSOANE CARE AU PARTICIPAT LA VOT (TURUL 1)]]+Data[[#This Row],[PERSOANE CARE AU PARTICIPAT LA VOT  (TURUL AL 2-LEA)]]</f>
        <v>2240</v>
      </c>
      <c r="T1337" s="41">
        <f>Data[[#This Row],[TOTAL CHELTUIELI LEI]]/Data[[#This Row],[NUMĂRUL PERSOANELOR ÎNSCRISE ÎN LISTELE ELECTORALE]]</f>
        <v>7.3022565864833906</v>
      </c>
      <c r="U1337" s="41">
        <f>Data[[#This Row],[TOTAL CHELTUIELI EURO]]/Data[[#This Row],[NUMĂRUL PERSOANELOR ÎNSCRISE ÎN LISTELE ELECTORALE]]</f>
        <v>1.5086995282087954</v>
      </c>
      <c r="V1337" s="41">
        <f>Data[[#This Row],[TOTAL CHELTUIELI LEI]]/Data[[#This Row],[NUMĂRUL PERSOANELOR CARE AU PARTICIPAT LA VOT]]</f>
        <v>14.229620535714284</v>
      </c>
      <c r="W1337" s="41">
        <f>Data[[#This Row],[TOTAL CHELTUIELI EURO]]/Data[[#This Row],[NUMĂRUL PERSOANELOR CARE AU PARTICIPAT LA VOT]]</f>
        <v>2.9399435002818715</v>
      </c>
      <c r="X1337" s="43">
        <v>4.8400999999999996</v>
      </c>
      <c r="Y1337" s="114" t="s">
        <v>2886</v>
      </c>
      <c r="Z1337" s="44">
        <v>7</v>
      </c>
      <c r="AA1337" s="115" t="s">
        <v>3107</v>
      </c>
      <c r="AB1337" s="44">
        <v>1</v>
      </c>
      <c r="AC1337" s="45"/>
    </row>
    <row r="1338" spans="1:29" ht="12" customHeight="1" x14ac:dyDescent="0.2">
      <c r="A1338" s="37">
        <v>1337</v>
      </c>
      <c r="B1338" s="38" t="s">
        <v>23</v>
      </c>
      <c r="C1338" s="39" t="s">
        <v>1740</v>
      </c>
      <c r="D1338" s="40">
        <v>44101</v>
      </c>
      <c r="E1338" s="38">
        <v>1</v>
      </c>
      <c r="F1338" s="38"/>
      <c r="G1338" s="38" t="s">
        <v>2</v>
      </c>
      <c r="H1338" s="38" t="s">
        <v>2</v>
      </c>
      <c r="I1338" s="41">
        <v>0</v>
      </c>
      <c r="J1338" s="41">
        <v>10067.870000000001</v>
      </c>
      <c r="K1338" s="41">
        <v>0</v>
      </c>
      <c r="L1338" s="41">
        <f>SUM(Data[[#This Row],[CHELTUIELI DE PERSONAL LEI]:[CHELTUIELI DE CAPITAL (ACTIVE NEFINANCIARE ) LEI]])</f>
        <v>10067.870000000001</v>
      </c>
      <c r="M1338" s="41">
        <f>Data[[#This Row],[TOTAL CHELTUIELI LEI]]/Data[[#This Row],[CURS VALUTAR EURO BNR 22 07 2020]]</f>
        <v>2080.0954525732941</v>
      </c>
      <c r="N1338" s="49">
        <v>3173</v>
      </c>
      <c r="O1338" s="54"/>
      <c r="P1338" s="54">
        <v>1633</v>
      </c>
      <c r="Q1338" s="54"/>
      <c r="R1338" s="54">
        <f>Data[[#This Row],[PERSOANE ÎNSCRISE ÎN LISTELE ELECTORALE (TURUL 1)            ]]+Data[[#This Row],[PERSOANE ÎNSCRISE ÎN LISTELE ELECTORALE (TURUL AL 2-LEA)]]</f>
        <v>3173</v>
      </c>
      <c r="S1338" s="54">
        <f>Data[[#This Row],[PERSOANE CARE AU PARTICIPAT LA VOT (TURUL 1)]]+Data[[#This Row],[PERSOANE CARE AU PARTICIPAT LA VOT  (TURUL AL 2-LEA)]]</f>
        <v>1633</v>
      </c>
      <c r="T1338" s="41">
        <f>Data[[#This Row],[TOTAL CHELTUIELI LEI]]/Data[[#This Row],[NUMĂRUL PERSOANELOR ÎNSCRISE ÎN LISTELE ELECTORALE]]</f>
        <v>3.1729814056098333</v>
      </c>
      <c r="U1338" s="41">
        <f>Data[[#This Row],[TOTAL CHELTUIELI EURO]]/Data[[#This Row],[NUMĂRUL PERSOANELOR ÎNSCRISE ÎN LISTELE ELECTORALE]]</f>
        <v>0.65556112592918192</v>
      </c>
      <c r="V1338" s="41">
        <f>Data[[#This Row],[TOTAL CHELTUIELI LEI]]/Data[[#This Row],[NUMĂRUL PERSOANELOR CARE AU PARTICIPAT LA VOT]]</f>
        <v>6.1652602571953468</v>
      </c>
      <c r="W1338" s="41">
        <f>Data[[#This Row],[TOTAL CHELTUIELI EURO]]/Data[[#This Row],[NUMĂRUL PERSOANELOR CARE AU PARTICIPAT LA VOT]]</f>
        <v>1.2737877847968733</v>
      </c>
      <c r="X1338" s="43">
        <v>4.8400999999999996</v>
      </c>
      <c r="Y1338" s="114" t="s">
        <v>2884</v>
      </c>
      <c r="Z1338" s="44">
        <v>3</v>
      </c>
      <c r="AA1338" s="115" t="s">
        <v>3105</v>
      </c>
      <c r="AB1338" s="44">
        <v>0</v>
      </c>
      <c r="AC1338" s="45"/>
    </row>
    <row r="1339" spans="1:29" ht="12" customHeight="1" x14ac:dyDescent="0.2">
      <c r="A1339" s="37">
        <v>1338</v>
      </c>
      <c r="B1339" s="38" t="s">
        <v>23</v>
      </c>
      <c r="C1339" s="39" t="s">
        <v>2115</v>
      </c>
      <c r="D1339" s="40">
        <v>44101</v>
      </c>
      <c r="E1339" s="38">
        <v>1</v>
      </c>
      <c r="F1339" s="38"/>
      <c r="G1339" s="38" t="s">
        <v>2</v>
      </c>
      <c r="H1339" s="38" t="s">
        <v>2</v>
      </c>
      <c r="I1339" s="41">
        <v>12400</v>
      </c>
      <c r="J1339" s="41">
        <v>8514</v>
      </c>
      <c r="K1339" s="41">
        <v>0</v>
      </c>
      <c r="L1339" s="41">
        <f>SUM(Data[[#This Row],[CHELTUIELI DE PERSONAL LEI]:[CHELTUIELI DE CAPITAL (ACTIVE NEFINANCIARE ) LEI]])</f>
        <v>20914</v>
      </c>
      <c r="M1339" s="41">
        <f>Data[[#This Row],[TOTAL CHELTUIELI LEI]]/Data[[#This Row],[CURS VALUTAR EURO BNR 22 07 2020]]</f>
        <v>4320.9851036135624</v>
      </c>
      <c r="N1339" s="49">
        <v>5060</v>
      </c>
      <c r="O1339" s="54"/>
      <c r="P1339" s="54">
        <v>2916</v>
      </c>
      <c r="Q1339" s="54"/>
      <c r="R1339" s="54">
        <f>Data[[#This Row],[PERSOANE ÎNSCRISE ÎN LISTELE ELECTORALE (TURUL 1)            ]]+Data[[#This Row],[PERSOANE ÎNSCRISE ÎN LISTELE ELECTORALE (TURUL AL 2-LEA)]]</f>
        <v>5060</v>
      </c>
      <c r="S1339" s="54">
        <f>Data[[#This Row],[PERSOANE CARE AU PARTICIPAT LA VOT (TURUL 1)]]+Data[[#This Row],[PERSOANE CARE AU PARTICIPAT LA VOT  (TURUL AL 2-LEA)]]</f>
        <v>2916</v>
      </c>
      <c r="T1339" s="41">
        <f>Data[[#This Row],[TOTAL CHELTUIELI LEI]]/Data[[#This Row],[NUMĂRUL PERSOANELOR ÎNSCRISE ÎN LISTELE ELECTORALE]]</f>
        <v>4.1332015810276683</v>
      </c>
      <c r="U1339" s="41">
        <f>Data[[#This Row],[TOTAL CHELTUIELI EURO]]/Data[[#This Row],[NUMĂRUL PERSOANELOR ÎNSCRISE ÎN LISTELE ELECTORALE]]</f>
        <v>0.85394962522007167</v>
      </c>
      <c r="V1339" s="41">
        <f>Data[[#This Row],[TOTAL CHELTUIELI LEI]]/Data[[#This Row],[NUMĂRUL PERSOANELOR CARE AU PARTICIPAT LA VOT]]</f>
        <v>7.1721536351165982</v>
      </c>
      <c r="W1339" s="41">
        <f>Data[[#This Row],[TOTAL CHELTUIELI EURO]]/Data[[#This Row],[NUMĂRUL PERSOANELOR CARE AU PARTICIPAT LA VOT]]</f>
        <v>1.4818193085094522</v>
      </c>
      <c r="X1339" s="43">
        <v>4.8400999999999996</v>
      </c>
      <c r="Y1339" s="114" t="s">
        <v>2895</v>
      </c>
      <c r="Z1339" s="44">
        <v>4</v>
      </c>
      <c r="AA1339" s="115" t="s">
        <v>3105</v>
      </c>
      <c r="AB1339" s="44">
        <v>0</v>
      </c>
      <c r="AC1339" s="45"/>
    </row>
    <row r="1340" spans="1:29" ht="12" customHeight="1" x14ac:dyDescent="0.2">
      <c r="A1340" s="37">
        <v>1339</v>
      </c>
      <c r="B1340" s="38" t="s">
        <v>23</v>
      </c>
      <c r="C1340" s="39" t="s">
        <v>2116</v>
      </c>
      <c r="D1340" s="40">
        <v>44101</v>
      </c>
      <c r="E1340" s="38">
        <v>1</v>
      </c>
      <c r="F1340" s="38"/>
      <c r="G1340" s="38" t="s">
        <v>2</v>
      </c>
      <c r="H1340" s="38" t="s">
        <v>2</v>
      </c>
      <c r="I1340" s="41">
        <v>3860</v>
      </c>
      <c r="J1340" s="41">
        <v>500</v>
      </c>
      <c r="K1340" s="41">
        <v>0</v>
      </c>
      <c r="L1340" s="41">
        <f>SUM(Data[[#This Row],[CHELTUIELI DE PERSONAL LEI]:[CHELTUIELI DE CAPITAL (ACTIVE NEFINANCIARE ) LEI]])</f>
        <v>4360</v>
      </c>
      <c r="M1340" s="41">
        <f>Data[[#This Row],[TOTAL CHELTUIELI LEI]]/Data[[#This Row],[CURS VALUTAR EURO BNR 22 07 2020]]</f>
        <v>900.80783454887307</v>
      </c>
      <c r="N1340" s="49">
        <v>2933</v>
      </c>
      <c r="O1340" s="54"/>
      <c r="P1340" s="54">
        <v>1896</v>
      </c>
      <c r="Q1340" s="54"/>
      <c r="R1340" s="54">
        <f>Data[[#This Row],[PERSOANE ÎNSCRISE ÎN LISTELE ELECTORALE (TURUL 1)            ]]+Data[[#This Row],[PERSOANE ÎNSCRISE ÎN LISTELE ELECTORALE (TURUL AL 2-LEA)]]</f>
        <v>2933</v>
      </c>
      <c r="S1340" s="54">
        <f>Data[[#This Row],[PERSOANE CARE AU PARTICIPAT LA VOT (TURUL 1)]]+Data[[#This Row],[PERSOANE CARE AU PARTICIPAT LA VOT  (TURUL AL 2-LEA)]]</f>
        <v>1896</v>
      </c>
      <c r="T1340" s="41">
        <f>Data[[#This Row],[TOTAL CHELTUIELI LEI]]/Data[[#This Row],[NUMĂRUL PERSOANELOR ÎNSCRISE ÎN LISTELE ELECTORALE]]</f>
        <v>1.4865325605182407</v>
      </c>
      <c r="U1340" s="41">
        <f>Data[[#This Row],[TOTAL CHELTUIELI EURO]]/Data[[#This Row],[NUMĂRUL PERSOANELOR ÎNSCRISE ÎN LISTELE ELECTORALE]]</f>
        <v>0.30712848092358441</v>
      </c>
      <c r="V1340" s="41">
        <f>Data[[#This Row],[TOTAL CHELTUIELI LEI]]/Data[[#This Row],[NUMĂRUL PERSOANELOR CARE AU PARTICIPAT LA VOT]]</f>
        <v>2.2995780590717301</v>
      </c>
      <c r="W1340" s="41">
        <f>Data[[#This Row],[TOTAL CHELTUIELI EURO]]/Data[[#This Row],[NUMĂRUL PERSOANELOR CARE AU PARTICIPAT LA VOT]]</f>
        <v>0.47510961737809759</v>
      </c>
      <c r="X1340" s="43">
        <v>4.8400999999999996</v>
      </c>
      <c r="Y1340" s="114" t="s">
        <v>2894</v>
      </c>
      <c r="Z1340" s="44">
        <v>1</v>
      </c>
      <c r="AA1340" s="115" t="s">
        <v>3105</v>
      </c>
      <c r="AB1340" s="44">
        <v>0</v>
      </c>
      <c r="AC1340" s="45"/>
    </row>
    <row r="1341" spans="1:29" ht="12" customHeight="1" x14ac:dyDescent="0.2">
      <c r="A1341" s="37">
        <v>1340</v>
      </c>
      <c r="B1341" s="38" t="s">
        <v>23</v>
      </c>
      <c r="C1341" s="39" t="s">
        <v>2117</v>
      </c>
      <c r="D1341" s="40">
        <v>44101</v>
      </c>
      <c r="E1341" s="38">
        <v>1</v>
      </c>
      <c r="F1341" s="38"/>
      <c r="G1341" s="38" t="s">
        <v>2</v>
      </c>
      <c r="H1341" s="38" t="s">
        <v>2</v>
      </c>
      <c r="I1341" s="41">
        <v>0</v>
      </c>
      <c r="J1341" s="41">
        <v>20003</v>
      </c>
      <c r="K1341" s="41">
        <v>0</v>
      </c>
      <c r="L1341" s="41">
        <f>SUM(Data[[#This Row],[CHELTUIELI DE PERSONAL LEI]:[CHELTUIELI DE CAPITAL (ACTIVE NEFINANCIARE ) LEI]])</f>
        <v>20003</v>
      </c>
      <c r="M1341" s="41">
        <f>Data[[#This Row],[TOTAL CHELTUIELI LEI]]/Data[[#This Row],[CURS VALUTAR EURO BNR 22 07 2020]]</f>
        <v>4132.7658519452079</v>
      </c>
      <c r="N1341" s="49">
        <v>3104</v>
      </c>
      <c r="O1341" s="54"/>
      <c r="P1341" s="54">
        <v>1625</v>
      </c>
      <c r="Q1341" s="54"/>
      <c r="R1341" s="54">
        <f>Data[[#This Row],[PERSOANE ÎNSCRISE ÎN LISTELE ELECTORALE (TURUL 1)            ]]+Data[[#This Row],[PERSOANE ÎNSCRISE ÎN LISTELE ELECTORALE (TURUL AL 2-LEA)]]</f>
        <v>3104</v>
      </c>
      <c r="S1341" s="54">
        <f>Data[[#This Row],[PERSOANE CARE AU PARTICIPAT LA VOT (TURUL 1)]]+Data[[#This Row],[PERSOANE CARE AU PARTICIPAT LA VOT  (TURUL AL 2-LEA)]]</f>
        <v>1625</v>
      </c>
      <c r="T1341" s="41">
        <f>Data[[#This Row],[TOTAL CHELTUIELI LEI]]/Data[[#This Row],[NUMĂRUL PERSOANELOR ÎNSCRISE ÎN LISTELE ELECTORALE]]</f>
        <v>6.4442654639175254</v>
      </c>
      <c r="U1341" s="41">
        <f>Data[[#This Row],[TOTAL CHELTUIELI EURO]]/Data[[#This Row],[NUMĂRUL PERSOANELOR ÎNSCRISE ÎN LISTELE ELECTORALE]]</f>
        <v>1.3314322976627604</v>
      </c>
      <c r="V1341" s="41">
        <f>Data[[#This Row],[TOTAL CHELTUIELI LEI]]/Data[[#This Row],[NUMĂRUL PERSOANELOR CARE AU PARTICIPAT LA VOT]]</f>
        <v>12.309538461538461</v>
      </c>
      <c r="W1341" s="41">
        <f>Data[[#This Row],[TOTAL CHELTUIELI EURO]]/Data[[#This Row],[NUMĂRUL PERSOANELOR CARE AU PARTICIPAT LA VOT]]</f>
        <v>2.543240524273974</v>
      </c>
      <c r="X1341" s="43">
        <v>4.8400999999999996</v>
      </c>
      <c r="Y1341" s="114" t="s">
        <v>2889</v>
      </c>
      <c r="Z1341" s="44">
        <v>6</v>
      </c>
      <c r="AA1341" s="115" t="s">
        <v>3107</v>
      </c>
      <c r="AB1341" s="44">
        <v>1</v>
      </c>
      <c r="AC1341" s="45"/>
    </row>
    <row r="1342" spans="1:29" ht="12" customHeight="1" x14ac:dyDescent="0.2">
      <c r="A1342" s="37">
        <v>1341</v>
      </c>
      <c r="B1342" s="38" t="s">
        <v>23</v>
      </c>
      <c r="C1342" s="39" t="s">
        <v>2118</v>
      </c>
      <c r="D1342" s="40">
        <v>44101</v>
      </c>
      <c r="E1342" s="38">
        <v>1</v>
      </c>
      <c r="F1342" s="38"/>
      <c r="G1342" s="38" t="s">
        <v>2</v>
      </c>
      <c r="H1342" s="38" t="s">
        <v>2</v>
      </c>
      <c r="I1342" s="41">
        <v>0</v>
      </c>
      <c r="J1342" s="41">
        <v>9718</v>
      </c>
      <c r="K1342" s="41">
        <v>0</v>
      </c>
      <c r="L1342" s="41">
        <f>SUM(Data[[#This Row],[CHELTUIELI DE PERSONAL LEI]:[CHELTUIELI DE CAPITAL (ACTIVE NEFINANCIARE ) LEI]])</f>
        <v>9718</v>
      </c>
      <c r="M1342" s="41">
        <f>Data[[#This Row],[TOTAL CHELTUIELI LEI]]/Data[[#This Row],[CURS VALUTAR EURO BNR 22 07 2020]]</f>
        <v>2007.8097559967771</v>
      </c>
      <c r="N1342" s="49">
        <v>3910</v>
      </c>
      <c r="O1342" s="54"/>
      <c r="P1342" s="54">
        <v>2048</v>
      </c>
      <c r="Q1342" s="54"/>
      <c r="R1342" s="54">
        <f>Data[[#This Row],[PERSOANE ÎNSCRISE ÎN LISTELE ELECTORALE (TURUL 1)            ]]+Data[[#This Row],[PERSOANE ÎNSCRISE ÎN LISTELE ELECTORALE (TURUL AL 2-LEA)]]</f>
        <v>3910</v>
      </c>
      <c r="S1342" s="54">
        <f>Data[[#This Row],[PERSOANE CARE AU PARTICIPAT LA VOT (TURUL 1)]]+Data[[#This Row],[PERSOANE CARE AU PARTICIPAT LA VOT  (TURUL AL 2-LEA)]]</f>
        <v>2048</v>
      </c>
      <c r="T1342" s="41">
        <f>Data[[#This Row],[TOTAL CHELTUIELI LEI]]/Data[[#This Row],[NUMĂRUL PERSOANELOR ÎNSCRISE ÎN LISTELE ELECTORALE]]</f>
        <v>2.4854219948849106</v>
      </c>
      <c r="U1342" s="41">
        <f>Data[[#This Row],[TOTAL CHELTUIELI EURO]]/Data[[#This Row],[NUMĂRUL PERSOANELOR ÎNSCRISE ÎN LISTELE ELECTORALE]]</f>
        <v>0.51350633145697622</v>
      </c>
      <c r="V1342" s="41">
        <f>Data[[#This Row],[TOTAL CHELTUIELI LEI]]/Data[[#This Row],[NUMĂRUL PERSOANELOR CARE AU PARTICIPAT LA VOT]]</f>
        <v>4.7451171875</v>
      </c>
      <c r="W1342" s="41">
        <f>Data[[#This Row],[TOTAL CHELTUIELI EURO]]/Data[[#This Row],[NUMĂRUL PERSOANELOR CARE AU PARTICIPAT LA VOT]]</f>
        <v>0.98037585742030131</v>
      </c>
      <c r="X1342" s="43">
        <v>4.8400999999999996</v>
      </c>
      <c r="Y1342" s="114" t="s">
        <v>2891</v>
      </c>
      <c r="Z1342" s="44">
        <v>2</v>
      </c>
      <c r="AA1342" s="115" t="s">
        <v>3105</v>
      </c>
      <c r="AB1342" s="44">
        <v>0</v>
      </c>
      <c r="AC1342" s="45"/>
    </row>
    <row r="1343" spans="1:29" ht="12" customHeight="1" x14ac:dyDescent="0.2">
      <c r="A1343" s="37">
        <v>1342</v>
      </c>
      <c r="B1343" s="38" t="s">
        <v>23</v>
      </c>
      <c r="C1343" s="39" t="s">
        <v>2119</v>
      </c>
      <c r="D1343" s="40">
        <v>44101</v>
      </c>
      <c r="E1343" s="38">
        <v>1</v>
      </c>
      <c r="F1343" s="38"/>
      <c r="G1343" s="38" t="s">
        <v>2</v>
      </c>
      <c r="H1343" s="38" t="s">
        <v>2</v>
      </c>
      <c r="I1343" s="41">
        <v>0</v>
      </c>
      <c r="J1343" s="41">
        <v>16939</v>
      </c>
      <c r="K1343" s="41">
        <v>0</v>
      </c>
      <c r="L1343" s="41">
        <f>SUM(Data[[#This Row],[CHELTUIELI DE PERSONAL LEI]:[CHELTUIELI DE CAPITAL (ACTIVE NEFINANCIARE ) LEI]])</f>
        <v>16939</v>
      </c>
      <c r="M1343" s="41">
        <f>Data[[#This Row],[TOTAL CHELTUIELI LEI]]/Data[[#This Row],[CURS VALUTAR EURO BNR 22 07 2020]]</f>
        <v>3499.7210801429724</v>
      </c>
      <c r="N1343" s="49">
        <v>7981</v>
      </c>
      <c r="O1343" s="54"/>
      <c r="P1343" s="54">
        <v>3916</v>
      </c>
      <c r="Q1343" s="54"/>
      <c r="R1343" s="54">
        <f>Data[[#This Row],[PERSOANE ÎNSCRISE ÎN LISTELE ELECTORALE (TURUL 1)            ]]+Data[[#This Row],[PERSOANE ÎNSCRISE ÎN LISTELE ELECTORALE (TURUL AL 2-LEA)]]</f>
        <v>7981</v>
      </c>
      <c r="S1343" s="54">
        <f>Data[[#This Row],[PERSOANE CARE AU PARTICIPAT LA VOT (TURUL 1)]]+Data[[#This Row],[PERSOANE CARE AU PARTICIPAT LA VOT  (TURUL AL 2-LEA)]]</f>
        <v>3916</v>
      </c>
      <c r="T1343" s="41">
        <f>Data[[#This Row],[TOTAL CHELTUIELI LEI]]/Data[[#This Row],[NUMĂRUL PERSOANELOR ÎNSCRISE ÎN LISTELE ELECTORALE]]</f>
        <v>2.1224157373762687</v>
      </c>
      <c r="U1343" s="41">
        <f>Data[[#This Row],[TOTAL CHELTUIELI EURO]]/Data[[#This Row],[NUMĂRUL PERSOANELOR ÎNSCRISE ÎN LISTELE ELECTORALE]]</f>
        <v>0.43850658816476284</v>
      </c>
      <c r="V1343" s="41">
        <f>Data[[#This Row],[TOTAL CHELTUIELI LEI]]/Data[[#This Row],[NUMĂRUL PERSOANELOR CARE AU PARTICIPAT LA VOT]]</f>
        <v>4.3255873340143003</v>
      </c>
      <c r="W1343" s="41">
        <f>Data[[#This Row],[TOTAL CHELTUIELI EURO]]/Data[[#This Row],[NUMĂRUL PERSOANELOR CARE AU PARTICIPAT LA VOT]]</f>
        <v>0.89369792649207669</v>
      </c>
      <c r="X1343" s="43">
        <v>4.8400999999999996</v>
      </c>
      <c r="Y1343" s="114" t="s">
        <v>2891</v>
      </c>
      <c r="Z1343" s="44">
        <v>2</v>
      </c>
      <c r="AA1343" s="115" t="s">
        <v>3105</v>
      </c>
      <c r="AB1343" s="44">
        <v>0</v>
      </c>
      <c r="AC1343" s="45"/>
    </row>
    <row r="1344" spans="1:29" ht="12" customHeight="1" x14ac:dyDescent="0.2">
      <c r="A1344" s="37">
        <v>1343</v>
      </c>
      <c r="B1344" s="38" t="s">
        <v>23</v>
      </c>
      <c r="C1344" s="39" t="s">
        <v>2120</v>
      </c>
      <c r="D1344" s="40">
        <v>44101</v>
      </c>
      <c r="E1344" s="38">
        <v>1</v>
      </c>
      <c r="F1344" s="38"/>
      <c r="G1344" s="38" t="s">
        <v>2</v>
      </c>
      <c r="H1344" s="38" t="s">
        <v>2</v>
      </c>
      <c r="I1344" s="41">
        <v>5956</v>
      </c>
      <c r="J1344" s="41">
        <v>2598.89</v>
      </c>
      <c r="K1344" s="41">
        <v>0</v>
      </c>
      <c r="L1344" s="41">
        <f>SUM(Data[[#This Row],[CHELTUIELI DE PERSONAL LEI]:[CHELTUIELI DE CAPITAL (ACTIVE NEFINANCIARE ) LEI]])</f>
        <v>8554.89</v>
      </c>
      <c r="M1344" s="41">
        <f>Data[[#This Row],[TOTAL CHELTUIELI LEI]]/Data[[#This Row],[CURS VALUTAR EURO BNR 22 07 2020]]</f>
        <v>1767.5027375467448</v>
      </c>
      <c r="N1344" s="49">
        <v>1350</v>
      </c>
      <c r="O1344" s="54"/>
      <c r="P1344" s="54">
        <v>835</v>
      </c>
      <c r="Q1344" s="54"/>
      <c r="R1344" s="54">
        <f>Data[[#This Row],[PERSOANE ÎNSCRISE ÎN LISTELE ELECTORALE (TURUL 1)            ]]+Data[[#This Row],[PERSOANE ÎNSCRISE ÎN LISTELE ELECTORALE (TURUL AL 2-LEA)]]</f>
        <v>1350</v>
      </c>
      <c r="S1344" s="54">
        <f>Data[[#This Row],[PERSOANE CARE AU PARTICIPAT LA VOT (TURUL 1)]]+Data[[#This Row],[PERSOANE CARE AU PARTICIPAT LA VOT  (TURUL AL 2-LEA)]]</f>
        <v>835</v>
      </c>
      <c r="T1344" s="41">
        <f>Data[[#This Row],[TOTAL CHELTUIELI LEI]]/Data[[#This Row],[NUMĂRUL PERSOANELOR ÎNSCRISE ÎN LISTELE ELECTORALE]]</f>
        <v>6.336955555555555</v>
      </c>
      <c r="U1344" s="41">
        <f>Data[[#This Row],[TOTAL CHELTUIELI EURO]]/Data[[#This Row],[NUMĂRUL PERSOANELOR ÎNSCRISE ÎN LISTELE ELECTORALE]]</f>
        <v>1.3092612870716629</v>
      </c>
      <c r="V1344" s="41">
        <f>Data[[#This Row],[TOTAL CHELTUIELI LEI]]/Data[[#This Row],[NUMĂRUL PERSOANELOR CARE AU PARTICIPAT LA VOT]]</f>
        <v>10.245377245508982</v>
      </c>
      <c r="W1344" s="41">
        <f>Data[[#This Row],[TOTAL CHELTUIELI EURO]]/Data[[#This Row],[NUMĂRUL PERSOANELOR CARE AU PARTICIPAT LA VOT]]</f>
        <v>2.1167697455649637</v>
      </c>
      <c r="X1344" s="43">
        <v>4.8400999999999996</v>
      </c>
      <c r="Y1344" s="114" t="s">
        <v>2889</v>
      </c>
      <c r="Z1344" s="44">
        <v>6</v>
      </c>
      <c r="AA1344" s="115" t="s">
        <v>3107</v>
      </c>
      <c r="AB1344" s="44">
        <v>1</v>
      </c>
      <c r="AC1344" s="45"/>
    </row>
    <row r="1345" spans="1:29" ht="12" customHeight="1" x14ac:dyDescent="0.2">
      <c r="A1345" s="37">
        <v>1344</v>
      </c>
      <c r="B1345" s="38" t="s">
        <v>23</v>
      </c>
      <c r="C1345" s="39" t="s">
        <v>2121</v>
      </c>
      <c r="D1345" s="40">
        <v>44101</v>
      </c>
      <c r="E1345" s="38">
        <v>1</v>
      </c>
      <c r="F1345" s="38"/>
      <c r="G1345" s="38" t="s">
        <v>2</v>
      </c>
      <c r="H1345" s="38" t="s">
        <v>2</v>
      </c>
      <c r="I1345" s="41">
        <v>3600</v>
      </c>
      <c r="J1345" s="41">
        <v>9578.5400000000009</v>
      </c>
      <c r="K1345" s="41">
        <v>0</v>
      </c>
      <c r="L1345" s="41">
        <f>SUM(Data[[#This Row],[CHELTUIELI DE PERSONAL LEI]:[CHELTUIELI DE CAPITAL (ACTIVE NEFINANCIARE ) LEI]])</f>
        <v>13178.54</v>
      </c>
      <c r="M1345" s="41">
        <f>Data[[#This Row],[TOTAL CHELTUIELI LEI]]/Data[[#This Row],[CURS VALUTAR EURO BNR 22 07 2020]]</f>
        <v>2722.7825871366299</v>
      </c>
      <c r="N1345" s="49">
        <v>8895</v>
      </c>
      <c r="O1345" s="54"/>
      <c r="P1345" s="54">
        <v>3482</v>
      </c>
      <c r="Q1345" s="54"/>
      <c r="R1345" s="54">
        <f>Data[[#This Row],[PERSOANE ÎNSCRISE ÎN LISTELE ELECTORALE (TURUL 1)            ]]+Data[[#This Row],[PERSOANE ÎNSCRISE ÎN LISTELE ELECTORALE (TURUL AL 2-LEA)]]</f>
        <v>8895</v>
      </c>
      <c r="S1345" s="54">
        <f>Data[[#This Row],[PERSOANE CARE AU PARTICIPAT LA VOT (TURUL 1)]]+Data[[#This Row],[PERSOANE CARE AU PARTICIPAT LA VOT  (TURUL AL 2-LEA)]]</f>
        <v>3482</v>
      </c>
      <c r="T1345" s="41">
        <f>Data[[#This Row],[TOTAL CHELTUIELI LEI]]/Data[[#This Row],[NUMĂRUL PERSOANELOR ÎNSCRISE ÎN LISTELE ELECTORALE]]</f>
        <v>1.4815671725688591</v>
      </c>
      <c r="U1345" s="41">
        <f>Data[[#This Row],[TOTAL CHELTUIELI EURO]]/Data[[#This Row],[NUMĂRUL PERSOANELOR ÎNSCRISE ÎN LISTELE ELECTORALE]]</f>
        <v>0.30610259551845193</v>
      </c>
      <c r="V1345" s="41">
        <f>Data[[#This Row],[TOTAL CHELTUIELI LEI]]/Data[[#This Row],[NUMĂRUL PERSOANELOR CARE AU PARTICIPAT LA VOT]]</f>
        <v>3.7847616312464103</v>
      </c>
      <c r="W1345" s="41">
        <f>Data[[#This Row],[TOTAL CHELTUIELI EURO]]/Data[[#This Row],[NUMĂRUL PERSOANELOR CARE AU PARTICIPAT LA VOT]]</f>
        <v>0.78195938746026128</v>
      </c>
      <c r="X1345" s="43">
        <v>4.8400999999999996</v>
      </c>
      <c r="Y1345" s="114" t="s">
        <v>2894</v>
      </c>
      <c r="Z1345" s="44">
        <v>1</v>
      </c>
      <c r="AA1345" s="115" t="s">
        <v>3105</v>
      </c>
      <c r="AB1345" s="44">
        <v>0</v>
      </c>
      <c r="AC1345" s="45"/>
    </row>
    <row r="1346" spans="1:29" ht="12" customHeight="1" x14ac:dyDescent="0.2">
      <c r="A1346" s="37">
        <v>1345</v>
      </c>
      <c r="B1346" s="38" t="s">
        <v>23</v>
      </c>
      <c r="C1346" s="39" t="s">
        <v>2122</v>
      </c>
      <c r="D1346" s="40">
        <v>44101</v>
      </c>
      <c r="E1346" s="38">
        <v>1</v>
      </c>
      <c r="F1346" s="38"/>
      <c r="G1346" s="38" t="s">
        <v>2</v>
      </c>
      <c r="H1346" s="38" t="s">
        <v>2</v>
      </c>
      <c r="I1346" s="41">
        <v>3000</v>
      </c>
      <c r="J1346" s="41">
        <v>4529</v>
      </c>
      <c r="K1346" s="41">
        <v>0</v>
      </c>
      <c r="L1346" s="41">
        <f>SUM(Data[[#This Row],[CHELTUIELI DE PERSONAL LEI]:[CHELTUIELI DE CAPITAL (ACTIVE NEFINANCIARE ) LEI]])</f>
        <v>7529</v>
      </c>
      <c r="M1346" s="41">
        <f>Data[[#This Row],[TOTAL CHELTUIELI LEI]]/Data[[#This Row],[CURS VALUTAR EURO BNR 22 07 2020]]</f>
        <v>1555.5463730088222</v>
      </c>
      <c r="N1346" s="49">
        <v>9894</v>
      </c>
      <c r="O1346" s="54"/>
      <c r="P1346" s="54">
        <v>5435</v>
      </c>
      <c r="Q1346" s="54"/>
      <c r="R1346" s="54">
        <f>Data[[#This Row],[PERSOANE ÎNSCRISE ÎN LISTELE ELECTORALE (TURUL 1)            ]]+Data[[#This Row],[PERSOANE ÎNSCRISE ÎN LISTELE ELECTORALE (TURUL AL 2-LEA)]]</f>
        <v>9894</v>
      </c>
      <c r="S1346" s="54">
        <f>Data[[#This Row],[PERSOANE CARE AU PARTICIPAT LA VOT (TURUL 1)]]+Data[[#This Row],[PERSOANE CARE AU PARTICIPAT LA VOT  (TURUL AL 2-LEA)]]</f>
        <v>5435</v>
      </c>
      <c r="T1346" s="41">
        <f>Data[[#This Row],[TOTAL CHELTUIELI LEI]]/Data[[#This Row],[NUMĂRUL PERSOANELOR ÎNSCRISE ÎN LISTELE ELECTORALE]]</f>
        <v>0.76096624216696984</v>
      </c>
      <c r="U1346" s="41">
        <f>Data[[#This Row],[TOTAL CHELTUIELI EURO]]/Data[[#This Row],[NUMĂRUL PERSOANELOR ÎNSCRISE ÎN LISTELE ELECTORALE]]</f>
        <v>0.15722118182826181</v>
      </c>
      <c r="V1346" s="41">
        <f>Data[[#This Row],[TOTAL CHELTUIELI LEI]]/Data[[#This Row],[NUMĂRUL PERSOANELOR CARE AU PARTICIPAT LA VOT]]</f>
        <v>1.385280588776449</v>
      </c>
      <c r="W1346" s="41">
        <f>Data[[#This Row],[TOTAL CHELTUIELI EURO]]/Data[[#This Row],[NUMĂRUL PERSOANELOR CARE AU PARTICIPAT LA VOT]]</f>
        <v>0.28620908427025249</v>
      </c>
      <c r="X1346" s="43">
        <v>4.8400999999999996</v>
      </c>
      <c r="Y1346" s="114" t="s">
        <v>2890</v>
      </c>
      <c r="Z1346" s="44">
        <v>0</v>
      </c>
      <c r="AA1346" s="115" t="s">
        <v>3105</v>
      </c>
      <c r="AB1346" s="44">
        <v>0</v>
      </c>
      <c r="AC1346" s="45"/>
    </row>
    <row r="1347" spans="1:29" ht="12" customHeight="1" x14ac:dyDescent="0.2">
      <c r="A1347" s="37">
        <v>1346</v>
      </c>
      <c r="B1347" s="38" t="s">
        <v>23</v>
      </c>
      <c r="C1347" s="39" t="s">
        <v>2123</v>
      </c>
      <c r="D1347" s="40">
        <v>44101</v>
      </c>
      <c r="E1347" s="38">
        <v>1</v>
      </c>
      <c r="F1347" s="38"/>
      <c r="G1347" s="38" t="s">
        <v>2</v>
      </c>
      <c r="H1347" s="38" t="s">
        <v>2</v>
      </c>
      <c r="I1347" s="41">
        <v>4258</v>
      </c>
      <c r="J1347" s="41">
        <v>5747</v>
      </c>
      <c r="K1347" s="41">
        <v>0</v>
      </c>
      <c r="L1347" s="41">
        <f>SUM(Data[[#This Row],[CHELTUIELI DE PERSONAL LEI]:[CHELTUIELI DE CAPITAL (ACTIVE NEFINANCIARE ) LEI]])</f>
        <v>10005</v>
      </c>
      <c r="M1347" s="41">
        <f>Data[[#This Row],[TOTAL CHELTUIELI LEI]]/Data[[#This Row],[CURS VALUTAR EURO BNR 22 07 2020]]</f>
        <v>2067.1060515278614</v>
      </c>
      <c r="N1347" s="49">
        <v>4035</v>
      </c>
      <c r="O1347" s="54"/>
      <c r="P1347" s="54">
        <v>1716</v>
      </c>
      <c r="Q1347" s="54"/>
      <c r="R1347" s="54">
        <f>Data[[#This Row],[PERSOANE ÎNSCRISE ÎN LISTELE ELECTORALE (TURUL 1)            ]]+Data[[#This Row],[PERSOANE ÎNSCRISE ÎN LISTELE ELECTORALE (TURUL AL 2-LEA)]]</f>
        <v>4035</v>
      </c>
      <c r="S1347" s="54">
        <f>Data[[#This Row],[PERSOANE CARE AU PARTICIPAT LA VOT (TURUL 1)]]+Data[[#This Row],[PERSOANE CARE AU PARTICIPAT LA VOT  (TURUL AL 2-LEA)]]</f>
        <v>1716</v>
      </c>
      <c r="T1347" s="41">
        <f>Data[[#This Row],[TOTAL CHELTUIELI LEI]]/Data[[#This Row],[NUMĂRUL PERSOANELOR ÎNSCRISE ÎN LISTELE ELECTORALE]]</f>
        <v>2.479553903345725</v>
      </c>
      <c r="U1347" s="41">
        <f>Data[[#This Row],[TOTAL CHELTUIELI EURO]]/Data[[#This Row],[NUMĂRUL PERSOANELOR ÎNSCRISE ÎN LISTELE ELECTORALE]]</f>
        <v>0.51229394089909819</v>
      </c>
      <c r="V1347" s="41">
        <f>Data[[#This Row],[TOTAL CHELTUIELI LEI]]/Data[[#This Row],[NUMĂRUL PERSOANELOR CARE AU PARTICIPAT LA VOT]]</f>
        <v>5.8304195804195809</v>
      </c>
      <c r="W1347" s="41">
        <f>Data[[#This Row],[TOTAL CHELTUIELI EURO]]/Data[[#This Row],[NUMĂRUL PERSOANELOR CARE AU PARTICIPAT LA VOT]]</f>
        <v>1.2046072561351173</v>
      </c>
      <c r="X1347" s="43">
        <v>4.8400999999999996</v>
      </c>
      <c r="Y1347" s="114" t="s">
        <v>2891</v>
      </c>
      <c r="Z1347" s="44">
        <v>2</v>
      </c>
      <c r="AA1347" s="115" t="s">
        <v>3105</v>
      </c>
      <c r="AB1347" s="44">
        <v>0</v>
      </c>
      <c r="AC1347" s="45"/>
    </row>
    <row r="1348" spans="1:29" ht="12" customHeight="1" x14ac:dyDescent="0.2">
      <c r="A1348" s="37">
        <v>1347</v>
      </c>
      <c r="B1348" s="38" t="s">
        <v>23</v>
      </c>
      <c r="C1348" s="39" t="s">
        <v>155</v>
      </c>
      <c r="D1348" s="40">
        <v>44101</v>
      </c>
      <c r="E1348" s="38">
        <v>1</v>
      </c>
      <c r="F1348" s="38"/>
      <c r="G1348" s="38" t="s">
        <v>2</v>
      </c>
      <c r="H1348" s="38" t="s">
        <v>2</v>
      </c>
      <c r="I1348" s="41">
        <v>3000</v>
      </c>
      <c r="J1348" s="41">
        <v>9636</v>
      </c>
      <c r="K1348" s="41">
        <v>0</v>
      </c>
      <c r="L1348" s="41">
        <f>SUM(Data[[#This Row],[CHELTUIELI DE PERSONAL LEI]:[CHELTUIELI DE CAPITAL (ACTIVE NEFINANCIARE ) LEI]])</f>
        <v>12636</v>
      </c>
      <c r="M1348" s="41">
        <f>Data[[#This Row],[TOTAL CHELTUIELI LEI]]/Data[[#This Row],[CURS VALUTAR EURO BNR 22 07 2020]]</f>
        <v>2610.6898617797156</v>
      </c>
      <c r="N1348" s="49">
        <v>2742</v>
      </c>
      <c r="O1348" s="54"/>
      <c r="P1348" s="54">
        <v>1167</v>
      </c>
      <c r="Q1348" s="54"/>
      <c r="R1348" s="54">
        <f>Data[[#This Row],[PERSOANE ÎNSCRISE ÎN LISTELE ELECTORALE (TURUL 1)            ]]+Data[[#This Row],[PERSOANE ÎNSCRISE ÎN LISTELE ELECTORALE (TURUL AL 2-LEA)]]</f>
        <v>2742</v>
      </c>
      <c r="S1348" s="54">
        <f>Data[[#This Row],[PERSOANE CARE AU PARTICIPAT LA VOT (TURUL 1)]]+Data[[#This Row],[PERSOANE CARE AU PARTICIPAT LA VOT  (TURUL AL 2-LEA)]]</f>
        <v>1167</v>
      </c>
      <c r="T1348" s="41">
        <f>Data[[#This Row],[TOTAL CHELTUIELI LEI]]/Data[[#This Row],[NUMĂRUL PERSOANELOR ÎNSCRISE ÎN LISTELE ELECTORALE]]</f>
        <v>4.608315098468271</v>
      </c>
      <c r="U1348" s="41">
        <f>Data[[#This Row],[TOTAL CHELTUIELI EURO]]/Data[[#This Row],[NUMĂRUL PERSOANELOR ÎNSCRISE ÎN LISTELE ELECTORALE]]</f>
        <v>0.95211154696561473</v>
      </c>
      <c r="V1348" s="41">
        <f>Data[[#This Row],[TOTAL CHELTUIELI LEI]]/Data[[#This Row],[NUMĂRUL PERSOANELOR CARE AU PARTICIPAT LA VOT]]</f>
        <v>10.827763496143959</v>
      </c>
      <c r="W1348" s="41">
        <f>Data[[#This Row],[TOTAL CHELTUIELI EURO]]/Data[[#This Row],[NUMĂRUL PERSOANELOR CARE AU PARTICIPAT LA VOT]]</f>
        <v>2.2370949972405447</v>
      </c>
      <c r="X1348" s="43">
        <v>4.8400999999999996</v>
      </c>
      <c r="Y1348" s="114" t="s">
        <v>2895</v>
      </c>
      <c r="Z1348" s="44">
        <v>4</v>
      </c>
      <c r="AA1348" s="115" t="s">
        <v>3105</v>
      </c>
      <c r="AB1348" s="44">
        <v>0</v>
      </c>
      <c r="AC1348" s="45"/>
    </row>
    <row r="1349" spans="1:29" ht="12" customHeight="1" x14ac:dyDescent="0.2">
      <c r="A1349" s="37">
        <v>1348</v>
      </c>
      <c r="B1349" s="38" t="s">
        <v>23</v>
      </c>
      <c r="C1349" s="39" t="s">
        <v>2124</v>
      </c>
      <c r="D1349" s="40">
        <v>44101</v>
      </c>
      <c r="E1349" s="38">
        <v>1</v>
      </c>
      <c r="F1349" s="38"/>
      <c r="G1349" s="38" t="s">
        <v>2</v>
      </c>
      <c r="H1349" s="38" t="s">
        <v>2</v>
      </c>
      <c r="I1349" s="41">
        <v>16000</v>
      </c>
      <c r="J1349" s="41">
        <v>32307.22</v>
      </c>
      <c r="K1349" s="41">
        <v>0</v>
      </c>
      <c r="L1349" s="41">
        <f>SUM(Data[[#This Row],[CHELTUIELI DE PERSONAL LEI]:[CHELTUIELI DE CAPITAL (ACTIVE NEFINANCIARE ) LEI]])</f>
        <v>48307.22</v>
      </c>
      <c r="M1349" s="41">
        <f>Data[[#This Row],[TOTAL CHELTUIELI LEI]]/Data[[#This Row],[CURS VALUTAR EURO BNR 22 07 2020]]</f>
        <v>9980.6243672651399</v>
      </c>
      <c r="N1349" s="49">
        <v>5992</v>
      </c>
      <c r="O1349" s="54"/>
      <c r="P1349" s="54">
        <v>3409</v>
      </c>
      <c r="Q1349" s="54"/>
      <c r="R1349" s="54">
        <f>Data[[#This Row],[PERSOANE ÎNSCRISE ÎN LISTELE ELECTORALE (TURUL 1)            ]]+Data[[#This Row],[PERSOANE ÎNSCRISE ÎN LISTELE ELECTORALE (TURUL AL 2-LEA)]]</f>
        <v>5992</v>
      </c>
      <c r="S1349" s="54">
        <f>Data[[#This Row],[PERSOANE CARE AU PARTICIPAT LA VOT (TURUL 1)]]+Data[[#This Row],[PERSOANE CARE AU PARTICIPAT LA VOT  (TURUL AL 2-LEA)]]</f>
        <v>3409</v>
      </c>
      <c r="T1349" s="41">
        <f>Data[[#This Row],[TOTAL CHELTUIELI LEI]]/Data[[#This Row],[NUMĂRUL PERSOANELOR ÎNSCRISE ÎN LISTELE ELECTORALE]]</f>
        <v>8.0619526034712958</v>
      </c>
      <c r="U1349" s="41">
        <f>Data[[#This Row],[TOTAL CHELTUIELI EURO]]/Data[[#This Row],[NUMĂRUL PERSOANELOR ÎNSCRISE ÎN LISTELE ELECTORALE]]</f>
        <v>1.6656582722405107</v>
      </c>
      <c r="V1349" s="41">
        <f>Data[[#This Row],[TOTAL CHELTUIELI LEI]]/Data[[#This Row],[NUMĂRUL PERSOANELOR CARE AU PARTICIPAT LA VOT]]</f>
        <v>14.170495746553241</v>
      </c>
      <c r="W1349" s="41">
        <f>Data[[#This Row],[TOTAL CHELTUIELI EURO]]/Data[[#This Row],[NUMĂRUL PERSOANELOR CARE AU PARTICIPAT LA VOT]]</f>
        <v>2.9277278871414314</v>
      </c>
      <c r="X1349" s="43">
        <v>4.8400999999999996</v>
      </c>
      <c r="Y1349" s="114" t="s">
        <v>2896</v>
      </c>
      <c r="Z1349" s="44">
        <v>8</v>
      </c>
      <c r="AA1349" s="115" t="s">
        <v>3107</v>
      </c>
      <c r="AB1349" s="44">
        <v>1</v>
      </c>
      <c r="AC1349" s="45"/>
    </row>
    <row r="1350" spans="1:29" ht="12" customHeight="1" x14ac:dyDescent="0.2">
      <c r="A1350" s="37">
        <v>1349</v>
      </c>
      <c r="B1350" s="38" t="s">
        <v>23</v>
      </c>
      <c r="C1350" s="39" t="s">
        <v>2125</v>
      </c>
      <c r="D1350" s="40">
        <v>44101</v>
      </c>
      <c r="E1350" s="38">
        <v>1</v>
      </c>
      <c r="F1350" s="38"/>
      <c r="G1350" s="38" t="s">
        <v>2</v>
      </c>
      <c r="H1350" s="38" t="s">
        <v>2</v>
      </c>
      <c r="I1350" s="41">
        <v>0</v>
      </c>
      <c r="J1350" s="41">
        <v>8127</v>
      </c>
      <c r="K1350" s="41">
        <v>0</v>
      </c>
      <c r="L1350" s="41">
        <f>SUM(Data[[#This Row],[CHELTUIELI DE PERSONAL LEI]:[CHELTUIELI DE CAPITAL (ACTIVE NEFINANCIARE ) LEI]])</f>
        <v>8127</v>
      </c>
      <c r="M1350" s="41">
        <f>Data[[#This Row],[TOTAL CHELTUIELI LEI]]/Data[[#This Row],[CURS VALUTAR EURO BNR 22 07 2020]]</f>
        <v>1679.0975393070391</v>
      </c>
      <c r="N1350" s="49">
        <v>1684</v>
      </c>
      <c r="O1350" s="54"/>
      <c r="P1350" s="54">
        <v>971</v>
      </c>
      <c r="Q1350" s="54"/>
      <c r="R1350" s="54">
        <f>Data[[#This Row],[PERSOANE ÎNSCRISE ÎN LISTELE ELECTORALE (TURUL 1)            ]]+Data[[#This Row],[PERSOANE ÎNSCRISE ÎN LISTELE ELECTORALE (TURUL AL 2-LEA)]]</f>
        <v>1684</v>
      </c>
      <c r="S1350" s="54">
        <f>Data[[#This Row],[PERSOANE CARE AU PARTICIPAT LA VOT (TURUL 1)]]+Data[[#This Row],[PERSOANE CARE AU PARTICIPAT LA VOT  (TURUL AL 2-LEA)]]</f>
        <v>971</v>
      </c>
      <c r="T1350" s="41">
        <f>Data[[#This Row],[TOTAL CHELTUIELI LEI]]/Data[[#This Row],[NUMĂRUL PERSOANELOR ÎNSCRISE ÎN LISTELE ELECTORALE]]</f>
        <v>4.8260095011876487</v>
      </c>
      <c r="U1350" s="41">
        <f>Data[[#This Row],[TOTAL CHELTUIELI EURO]]/Data[[#This Row],[NUMĂRUL PERSOANELOR ÎNSCRISE ÎN LISTELE ELECTORALE]]</f>
        <v>0.99708880006356249</v>
      </c>
      <c r="V1350" s="41">
        <f>Data[[#This Row],[TOTAL CHELTUIELI LEI]]/Data[[#This Row],[NUMĂRUL PERSOANELOR CARE AU PARTICIPAT LA VOT]]</f>
        <v>8.3697219361483004</v>
      </c>
      <c r="W1350" s="41">
        <f>Data[[#This Row],[TOTAL CHELTUIELI EURO]]/Data[[#This Row],[NUMĂRUL PERSOANELOR CARE AU PARTICIPAT LA VOT]]</f>
        <v>1.7292456635499889</v>
      </c>
      <c r="X1350" s="43">
        <v>4.8400999999999996</v>
      </c>
      <c r="Y1350" s="114" t="s">
        <v>2895</v>
      </c>
      <c r="Z1350" s="44">
        <v>4</v>
      </c>
      <c r="AA1350" s="115" t="s">
        <v>3107</v>
      </c>
      <c r="AB1350" s="44">
        <v>1</v>
      </c>
      <c r="AC1350" s="45"/>
    </row>
    <row r="1351" spans="1:29" ht="12" customHeight="1" x14ac:dyDescent="0.2">
      <c r="A1351" s="37">
        <v>1350</v>
      </c>
      <c r="B1351" s="38" t="s">
        <v>23</v>
      </c>
      <c r="C1351" s="39" t="s">
        <v>2126</v>
      </c>
      <c r="D1351" s="40">
        <v>44101</v>
      </c>
      <c r="E1351" s="38">
        <v>1</v>
      </c>
      <c r="F1351" s="38"/>
      <c r="G1351" s="38" t="s">
        <v>2</v>
      </c>
      <c r="H1351" s="38" t="s">
        <v>2</v>
      </c>
      <c r="I1351" s="41">
        <v>0</v>
      </c>
      <c r="J1351" s="41">
        <v>29845</v>
      </c>
      <c r="K1351" s="41">
        <v>0</v>
      </c>
      <c r="L1351" s="41">
        <f>SUM(Data[[#This Row],[CHELTUIELI DE PERSONAL LEI]:[CHELTUIELI DE CAPITAL (ACTIVE NEFINANCIARE ) LEI]])</f>
        <v>29845</v>
      </c>
      <c r="M1351" s="41">
        <f>Data[[#This Row],[TOTAL CHELTUIELI LEI]]/Data[[#This Row],[CURS VALUTAR EURO BNR 22 07 2020]]</f>
        <v>6166.1949133282378</v>
      </c>
      <c r="N1351" s="49">
        <v>2155</v>
      </c>
      <c r="O1351" s="54"/>
      <c r="P1351" s="54">
        <v>1446</v>
      </c>
      <c r="Q1351" s="54"/>
      <c r="R1351" s="54">
        <f>Data[[#This Row],[PERSOANE ÎNSCRISE ÎN LISTELE ELECTORALE (TURUL 1)            ]]+Data[[#This Row],[PERSOANE ÎNSCRISE ÎN LISTELE ELECTORALE (TURUL AL 2-LEA)]]</f>
        <v>2155</v>
      </c>
      <c r="S1351" s="54">
        <f>Data[[#This Row],[PERSOANE CARE AU PARTICIPAT LA VOT (TURUL 1)]]+Data[[#This Row],[PERSOANE CARE AU PARTICIPAT LA VOT  (TURUL AL 2-LEA)]]</f>
        <v>1446</v>
      </c>
      <c r="T1351" s="41">
        <f>Data[[#This Row],[TOTAL CHELTUIELI LEI]]/Data[[#This Row],[NUMĂRUL PERSOANELOR ÎNSCRISE ÎN LISTELE ELECTORALE]]</f>
        <v>13.849187935034802</v>
      </c>
      <c r="U1351" s="41">
        <f>Data[[#This Row],[TOTAL CHELTUIELI EURO]]/Data[[#This Row],[NUMĂRUL PERSOANELOR ÎNSCRISE ÎN LISTELE ELECTORALE]]</f>
        <v>2.8613433472520824</v>
      </c>
      <c r="V1351" s="41">
        <f>Data[[#This Row],[TOTAL CHELTUIELI LEI]]/Data[[#This Row],[NUMĂRUL PERSOANELOR CARE AU PARTICIPAT LA VOT]]</f>
        <v>20.63969571230982</v>
      </c>
      <c r="W1351" s="41">
        <f>Data[[#This Row],[TOTAL CHELTUIELI EURO]]/Data[[#This Row],[NUMĂRUL PERSOANELOR CARE AU PARTICIPAT LA VOT]]</f>
        <v>4.2643118349434559</v>
      </c>
      <c r="X1351" s="43">
        <v>4.8400999999999996</v>
      </c>
      <c r="Y1351" s="114" t="s">
        <v>2906</v>
      </c>
      <c r="Z1351" s="44">
        <v>13</v>
      </c>
      <c r="AA1351" s="115" t="s">
        <v>3108</v>
      </c>
      <c r="AB1351" s="44">
        <v>2</v>
      </c>
      <c r="AC1351" s="45"/>
    </row>
    <row r="1352" spans="1:29" ht="12" customHeight="1" x14ac:dyDescent="0.2">
      <c r="A1352" s="37">
        <v>1351</v>
      </c>
      <c r="B1352" s="38" t="s">
        <v>23</v>
      </c>
      <c r="C1352" s="39" t="s">
        <v>2127</v>
      </c>
      <c r="D1352" s="40">
        <v>44101</v>
      </c>
      <c r="E1352" s="38">
        <v>1</v>
      </c>
      <c r="F1352" s="38"/>
      <c r="G1352" s="38" t="s">
        <v>2</v>
      </c>
      <c r="H1352" s="38" t="s">
        <v>2</v>
      </c>
      <c r="I1352" s="41">
        <v>2100</v>
      </c>
      <c r="J1352" s="41">
        <v>11531.86</v>
      </c>
      <c r="K1352" s="41">
        <v>0</v>
      </c>
      <c r="L1352" s="41">
        <f>SUM(Data[[#This Row],[CHELTUIELI DE PERSONAL LEI]:[CHELTUIELI DE CAPITAL (ACTIVE NEFINANCIARE ) LEI]])</f>
        <v>13631.86</v>
      </c>
      <c r="M1352" s="41">
        <f>Data[[#This Row],[TOTAL CHELTUIELI LEI]]/Data[[#This Row],[CURS VALUTAR EURO BNR 22 07 2020]]</f>
        <v>2816.4418090535323</v>
      </c>
      <c r="N1352" s="49">
        <v>3255</v>
      </c>
      <c r="O1352" s="54"/>
      <c r="P1352" s="54">
        <v>1583</v>
      </c>
      <c r="Q1352" s="54"/>
      <c r="R1352" s="54">
        <f>Data[[#This Row],[PERSOANE ÎNSCRISE ÎN LISTELE ELECTORALE (TURUL 1)            ]]+Data[[#This Row],[PERSOANE ÎNSCRISE ÎN LISTELE ELECTORALE (TURUL AL 2-LEA)]]</f>
        <v>3255</v>
      </c>
      <c r="S1352" s="54">
        <f>Data[[#This Row],[PERSOANE CARE AU PARTICIPAT LA VOT (TURUL 1)]]+Data[[#This Row],[PERSOANE CARE AU PARTICIPAT LA VOT  (TURUL AL 2-LEA)]]</f>
        <v>1583</v>
      </c>
      <c r="T1352" s="41">
        <f>Data[[#This Row],[TOTAL CHELTUIELI LEI]]/Data[[#This Row],[NUMĂRUL PERSOANELOR ÎNSCRISE ÎN LISTELE ELECTORALE]]</f>
        <v>4.1879754224270354</v>
      </c>
      <c r="U1352" s="41">
        <f>Data[[#This Row],[TOTAL CHELTUIELI EURO]]/Data[[#This Row],[NUMĂRUL PERSOANELOR ÎNSCRISE ÎN LISTELE ELECTORALE]]</f>
        <v>0.86526630078449529</v>
      </c>
      <c r="V1352" s="41">
        <f>Data[[#This Row],[TOTAL CHELTUIELI LEI]]/Data[[#This Row],[NUMĂRUL PERSOANELOR CARE AU PARTICIPAT LA VOT]]</f>
        <v>8.611408717624764</v>
      </c>
      <c r="W1352" s="41">
        <f>Data[[#This Row],[TOTAL CHELTUIELI EURO]]/Data[[#This Row],[NUMĂRUL PERSOANELOR CARE AU PARTICIPAT LA VOT]]</f>
        <v>1.779179917279553</v>
      </c>
      <c r="X1352" s="43">
        <v>4.8400999999999996</v>
      </c>
      <c r="Y1352" s="114" t="s">
        <v>2895</v>
      </c>
      <c r="Z1352" s="44">
        <v>4</v>
      </c>
      <c r="AA1352" s="115" t="s">
        <v>3105</v>
      </c>
      <c r="AB1352" s="44">
        <v>0</v>
      </c>
      <c r="AC1352" s="45"/>
    </row>
    <row r="1353" spans="1:29" ht="12" customHeight="1" x14ac:dyDescent="0.2">
      <c r="A1353" s="37">
        <v>1352</v>
      </c>
      <c r="B1353" s="38" t="s">
        <v>23</v>
      </c>
      <c r="C1353" s="39" t="s">
        <v>2128</v>
      </c>
      <c r="D1353" s="40">
        <v>44101</v>
      </c>
      <c r="E1353" s="38">
        <v>1</v>
      </c>
      <c r="F1353" s="38"/>
      <c r="G1353" s="38" t="s">
        <v>2</v>
      </c>
      <c r="H1353" s="38" t="s">
        <v>2</v>
      </c>
      <c r="I1353" s="67">
        <v>2695</v>
      </c>
      <c r="J1353" s="67">
        <v>9839</v>
      </c>
      <c r="K1353" s="67">
        <v>0</v>
      </c>
      <c r="L1353" s="41">
        <f>SUM(Data[[#This Row],[CHELTUIELI DE PERSONAL LEI]:[CHELTUIELI DE CAPITAL (ACTIVE NEFINANCIARE ) LEI]])</f>
        <v>12534</v>
      </c>
      <c r="M1353" s="41">
        <f>Data[[#This Row],[TOTAL CHELTUIELI LEI]]/Data[[#This Row],[CURS VALUTAR EURO BNR 22 07 2020]]</f>
        <v>2589.6159170265078</v>
      </c>
      <c r="N1353" s="49">
        <v>1505</v>
      </c>
      <c r="O1353" s="54"/>
      <c r="P1353" s="54">
        <v>772</v>
      </c>
      <c r="Q1353" s="54"/>
      <c r="R1353" s="54">
        <f>Data[[#This Row],[PERSOANE ÎNSCRISE ÎN LISTELE ELECTORALE (TURUL 1)            ]]+Data[[#This Row],[PERSOANE ÎNSCRISE ÎN LISTELE ELECTORALE (TURUL AL 2-LEA)]]</f>
        <v>1505</v>
      </c>
      <c r="S1353" s="54">
        <f>Data[[#This Row],[PERSOANE CARE AU PARTICIPAT LA VOT (TURUL 1)]]+Data[[#This Row],[PERSOANE CARE AU PARTICIPAT LA VOT  (TURUL AL 2-LEA)]]</f>
        <v>772</v>
      </c>
      <c r="T1353" s="41">
        <f>Data[[#This Row],[TOTAL CHELTUIELI LEI]]/Data[[#This Row],[NUMĂRUL PERSOANELOR ÎNSCRISE ÎN LISTELE ELECTORALE]]</f>
        <v>8.3282392026578069</v>
      </c>
      <c r="U1353" s="41">
        <f>Data[[#This Row],[TOTAL CHELTUIELI EURO]]/Data[[#This Row],[NUMĂRUL PERSOANELOR ÎNSCRISE ÎN LISTELE ELECTORALE]]</f>
        <v>1.7206750279245899</v>
      </c>
      <c r="V1353" s="41">
        <f>Data[[#This Row],[TOTAL CHELTUIELI LEI]]/Data[[#This Row],[NUMĂRUL PERSOANELOR CARE AU PARTICIPAT LA VOT]]</f>
        <v>16.235751295336787</v>
      </c>
      <c r="W1353" s="41">
        <f>Data[[#This Row],[TOTAL CHELTUIELI EURO]]/Data[[#This Row],[NUMĂRUL PERSOANELOR CARE AU PARTICIPAT LA VOT]]</f>
        <v>3.3544247629877044</v>
      </c>
      <c r="X1353" s="43">
        <v>4.8400999999999996</v>
      </c>
      <c r="Y1353" s="114" t="s">
        <v>2896</v>
      </c>
      <c r="Z1353" s="44">
        <v>8</v>
      </c>
      <c r="AA1353" s="115" t="s">
        <v>3107</v>
      </c>
      <c r="AB1353" s="44">
        <v>1</v>
      </c>
      <c r="AC1353" s="45"/>
    </row>
    <row r="1354" spans="1:29" ht="12" customHeight="1" x14ac:dyDescent="0.2">
      <c r="A1354" s="37">
        <v>1353</v>
      </c>
      <c r="B1354" s="38" t="s">
        <v>23</v>
      </c>
      <c r="C1354" s="39" t="s">
        <v>2129</v>
      </c>
      <c r="D1354" s="40">
        <v>44101</v>
      </c>
      <c r="E1354" s="38">
        <v>1</v>
      </c>
      <c r="F1354" s="38"/>
      <c r="G1354" s="38" t="s">
        <v>2</v>
      </c>
      <c r="H1354" s="38" t="s">
        <v>2</v>
      </c>
      <c r="I1354" s="41">
        <v>2000</v>
      </c>
      <c r="J1354" s="41">
        <v>8412.5</v>
      </c>
      <c r="K1354" s="41">
        <v>0</v>
      </c>
      <c r="L1354" s="41">
        <f>SUM(Data[[#This Row],[CHELTUIELI DE PERSONAL LEI]:[CHELTUIELI DE CAPITAL (ACTIVE NEFINANCIARE ) LEI]])</f>
        <v>10412.5</v>
      </c>
      <c r="M1354" s="41">
        <f>Data[[#This Row],[TOTAL CHELTUIELI LEI]]/Data[[#This Row],[CURS VALUTAR EURO BNR 22 07 2020]]</f>
        <v>2151.2985268899406</v>
      </c>
      <c r="N1354" s="49">
        <v>9116</v>
      </c>
      <c r="O1354" s="54"/>
      <c r="P1354" s="54">
        <v>3943</v>
      </c>
      <c r="Q1354" s="54"/>
      <c r="R1354" s="54">
        <f>Data[[#This Row],[PERSOANE ÎNSCRISE ÎN LISTELE ELECTORALE (TURUL 1)            ]]+Data[[#This Row],[PERSOANE ÎNSCRISE ÎN LISTELE ELECTORALE (TURUL AL 2-LEA)]]</f>
        <v>9116</v>
      </c>
      <c r="S1354" s="54">
        <f>Data[[#This Row],[PERSOANE CARE AU PARTICIPAT LA VOT (TURUL 1)]]+Data[[#This Row],[PERSOANE CARE AU PARTICIPAT LA VOT  (TURUL AL 2-LEA)]]</f>
        <v>3943</v>
      </c>
      <c r="T1354" s="41">
        <f>Data[[#This Row],[TOTAL CHELTUIELI LEI]]/Data[[#This Row],[NUMĂRUL PERSOANELOR ÎNSCRISE ÎN LISTELE ELECTORALE]]</f>
        <v>1.1422224659938569</v>
      </c>
      <c r="U1354" s="41">
        <f>Data[[#This Row],[TOTAL CHELTUIELI EURO]]/Data[[#This Row],[NUMĂRUL PERSOANELOR ÎNSCRISE ÎN LISTELE ELECTORALE]]</f>
        <v>0.23599150141399086</v>
      </c>
      <c r="V1354" s="41">
        <f>Data[[#This Row],[TOTAL CHELTUIELI LEI]]/Data[[#This Row],[NUMĂRUL PERSOANELOR CARE AU PARTICIPAT LA VOT]]</f>
        <v>2.6407557697184885</v>
      </c>
      <c r="W1354" s="41">
        <f>Data[[#This Row],[TOTAL CHELTUIELI EURO]]/Data[[#This Row],[NUMĂRUL PERSOANELOR CARE AU PARTICIPAT LA VOT]]</f>
        <v>0.5455994235074666</v>
      </c>
      <c r="X1354" s="43">
        <v>4.8400999999999996</v>
      </c>
      <c r="Y1354" s="114" t="s">
        <v>2894</v>
      </c>
      <c r="Z1354" s="44">
        <v>1</v>
      </c>
      <c r="AA1354" s="115" t="s">
        <v>3105</v>
      </c>
      <c r="AB1354" s="44">
        <v>0</v>
      </c>
      <c r="AC1354" s="45"/>
    </row>
    <row r="1355" spans="1:29" ht="12" customHeight="1" x14ac:dyDescent="0.2">
      <c r="A1355" s="37">
        <v>1354</v>
      </c>
      <c r="B1355" s="38" t="s">
        <v>23</v>
      </c>
      <c r="C1355" s="39" t="s">
        <v>2130</v>
      </c>
      <c r="D1355" s="40">
        <v>44101</v>
      </c>
      <c r="E1355" s="38">
        <v>1</v>
      </c>
      <c r="F1355" s="38"/>
      <c r="G1355" s="38" t="s">
        <v>2</v>
      </c>
      <c r="H1355" s="38" t="s">
        <v>2</v>
      </c>
      <c r="I1355" s="41">
        <v>6000</v>
      </c>
      <c r="J1355" s="41">
        <v>14400.68</v>
      </c>
      <c r="K1355" s="41">
        <v>0</v>
      </c>
      <c r="L1355" s="41">
        <f>SUM(Data[[#This Row],[CHELTUIELI DE PERSONAL LEI]:[CHELTUIELI DE CAPITAL (ACTIVE NEFINANCIARE ) LEI]])</f>
        <v>20400.68</v>
      </c>
      <c r="M1355" s="41">
        <f>Data[[#This Row],[TOTAL CHELTUIELI LEI]]/Data[[#This Row],[CURS VALUTAR EURO BNR 22 07 2020]]</f>
        <v>4214.9294436065375</v>
      </c>
      <c r="N1355" s="49">
        <v>4011</v>
      </c>
      <c r="O1355" s="54"/>
      <c r="P1355" s="54">
        <v>1816</v>
      </c>
      <c r="Q1355" s="54"/>
      <c r="R1355" s="54">
        <f>Data[[#This Row],[PERSOANE ÎNSCRISE ÎN LISTELE ELECTORALE (TURUL 1)            ]]+Data[[#This Row],[PERSOANE ÎNSCRISE ÎN LISTELE ELECTORALE (TURUL AL 2-LEA)]]</f>
        <v>4011</v>
      </c>
      <c r="S1355" s="54">
        <f>Data[[#This Row],[PERSOANE CARE AU PARTICIPAT LA VOT (TURUL 1)]]+Data[[#This Row],[PERSOANE CARE AU PARTICIPAT LA VOT  (TURUL AL 2-LEA)]]</f>
        <v>1816</v>
      </c>
      <c r="T1355" s="41">
        <f>Data[[#This Row],[TOTAL CHELTUIELI LEI]]/Data[[#This Row],[NUMĂRUL PERSOANELOR ÎNSCRISE ÎN LISTELE ELECTORALE]]</f>
        <v>5.0861829967589127</v>
      </c>
      <c r="U1355" s="41">
        <f>Data[[#This Row],[TOTAL CHELTUIELI EURO]]/Data[[#This Row],[NUMĂRUL PERSOANELOR ÎNSCRISE ÎN LISTELE ELECTORALE]]</f>
        <v>1.0508425439058933</v>
      </c>
      <c r="V1355" s="41">
        <f>Data[[#This Row],[TOTAL CHELTUIELI LEI]]/Data[[#This Row],[NUMĂRUL PERSOANELOR CARE AU PARTICIPAT LA VOT]]</f>
        <v>11.233854625550661</v>
      </c>
      <c r="W1355" s="41">
        <f>Data[[#This Row],[TOTAL CHELTUIELI EURO]]/Data[[#This Row],[NUMĂRUL PERSOANELOR CARE AU PARTICIPAT LA VOT]]</f>
        <v>2.3209963896511772</v>
      </c>
      <c r="X1355" s="43">
        <v>4.8400999999999996</v>
      </c>
      <c r="Y1355" s="114" t="s">
        <v>2892</v>
      </c>
      <c r="Z1355" s="44">
        <v>5</v>
      </c>
      <c r="AA1355" s="115" t="s">
        <v>3107</v>
      </c>
      <c r="AB1355" s="44">
        <v>1</v>
      </c>
      <c r="AC1355" s="45"/>
    </row>
    <row r="1356" spans="1:29" ht="12" customHeight="1" x14ac:dyDescent="0.2">
      <c r="A1356" s="37">
        <v>1355</v>
      </c>
      <c r="B1356" s="38" t="s">
        <v>23</v>
      </c>
      <c r="C1356" s="39" t="s">
        <v>1978</v>
      </c>
      <c r="D1356" s="40">
        <v>44101</v>
      </c>
      <c r="E1356" s="38">
        <v>1</v>
      </c>
      <c r="F1356" s="38"/>
      <c r="G1356" s="38" t="s">
        <v>2</v>
      </c>
      <c r="H1356" s="38" t="s">
        <v>2</v>
      </c>
      <c r="I1356" s="41">
        <v>0</v>
      </c>
      <c r="J1356" s="41">
        <v>12401.89</v>
      </c>
      <c r="K1356" s="41">
        <v>0</v>
      </c>
      <c r="L1356" s="41">
        <f>SUM(Data[[#This Row],[CHELTUIELI DE PERSONAL LEI]:[CHELTUIELI DE CAPITAL (ACTIVE NEFINANCIARE ) LEI]])</f>
        <v>12401.89</v>
      </c>
      <c r="M1356" s="41">
        <f>Data[[#This Row],[TOTAL CHELTUIELI LEI]]/Data[[#This Row],[CURS VALUTAR EURO BNR 22 07 2020]]</f>
        <v>2562.3210264250738</v>
      </c>
      <c r="N1356" s="49">
        <v>1416</v>
      </c>
      <c r="O1356" s="54"/>
      <c r="P1356" s="54">
        <v>1007</v>
      </c>
      <c r="Q1356" s="54"/>
      <c r="R1356" s="54">
        <f>Data[[#This Row],[PERSOANE ÎNSCRISE ÎN LISTELE ELECTORALE (TURUL 1)            ]]+Data[[#This Row],[PERSOANE ÎNSCRISE ÎN LISTELE ELECTORALE (TURUL AL 2-LEA)]]</f>
        <v>1416</v>
      </c>
      <c r="S1356" s="54">
        <f>Data[[#This Row],[PERSOANE CARE AU PARTICIPAT LA VOT (TURUL 1)]]+Data[[#This Row],[PERSOANE CARE AU PARTICIPAT LA VOT  (TURUL AL 2-LEA)]]</f>
        <v>1007</v>
      </c>
      <c r="T1356" s="41">
        <f>Data[[#This Row],[TOTAL CHELTUIELI LEI]]/Data[[#This Row],[NUMĂRUL PERSOANELOR ÎNSCRISE ÎN LISTELE ELECTORALE]]</f>
        <v>8.7583968926553677</v>
      </c>
      <c r="U1356" s="41">
        <f>Data[[#This Row],[TOTAL CHELTUIELI EURO]]/Data[[#This Row],[NUMĂRUL PERSOANELOR ÎNSCRISE ÎN LISTELE ELECTORALE]]</f>
        <v>1.8095487474753347</v>
      </c>
      <c r="V1356" s="41">
        <f>Data[[#This Row],[TOTAL CHELTUIELI LEI]]/Data[[#This Row],[NUMĂRUL PERSOANELOR CARE AU PARTICIPAT LA VOT]]</f>
        <v>12.315680238331678</v>
      </c>
      <c r="W1356" s="41">
        <f>Data[[#This Row],[TOTAL CHELTUIELI EURO]]/Data[[#This Row],[NUMĂRUL PERSOANELOR CARE AU PARTICIPAT LA VOT]]</f>
        <v>2.5445094602036482</v>
      </c>
      <c r="X1356" s="43">
        <v>4.8400999999999996</v>
      </c>
      <c r="Y1356" s="114" t="s">
        <v>2896</v>
      </c>
      <c r="Z1356" s="44">
        <v>8</v>
      </c>
      <c r="AA1356" s="115" t="s">
        <v>3107</v>
      </c>
      <c r="AB1356" s="44">
        <v>1</v>
      </c>
      <c r="AC1356" s="45"/>
    </row>
    <row r="1357" spans="1:29" ht="12" customHeight="1" x14ac:dyDescent="0.2">
      <c r="A1357" s="37">
        <v>1356</v>
      </c>
      <c r="B1357" s="38" t="s">
        <v>23</v>
      </c>
      <c r="C1357" s="39" t="s">
        <v>2131</v>
      </c>
      <c r="D1357" s="40">
        <v>44101</v>
      </c>
      <c r="E1357" s="38">
        <v>1</v>
      </c>
      <c r="F1357" s="38"/>
      <c r="G1357" s="38" t="s">
        <v>2</v>
      </c>
      <c r="H1357" s="38" t="s">
        <v>2</v>
      </c>
      <c r="I1357" s="41">
        <v>0</v>
      </c>
      <c r="J1357" s="41">
        <v>15185</v>
      </c>
      <c r="K1357" s="41">
        <v>0</v>
      </c>
      <c r="L1357" s="41">
        <f>SUM(Data[[#This Row],[CHELTUIELI DE PERSONAL LEI]:[CHELTUIELI DE CAPITAL (ACTIVE NEFINANCIARE ) LEI]])</f>
        <v>15185</v>
      </c>
      <c r="M1357" s="41">
        <f>Data[[#This Row],[TOTAL CHELTUIELI LEI]]/Data[[#This Row],[CURS VALUTAR EURO BNR 22 07 2020]]</f>
        <v>3137.3318733084029</v>
      </c>
      <c r="N1357" s="49">
        <v>1749</v>
      </c>
      <c r="O1357" s="54"/>
      <c r="P1357" s="54">
        <v>1036</v>
      </c>
      <c r="Q1357" s="54"/>
      <c r="R1357" s="54">
        <f>Data[[#This Row],[PERSOANE ÎNSCRISE ÎN LISTELE ELECTORALE (TURUL 1)            ]]+Data[[#This Row],[PERSOANE ÎNSCRISE ÎN LISTELE ELECTORALE (TURUL AL 2-LEA)]]</f>
        <v>1749</v>
      </c>
      <c r="S1357" s="54">
        <f>Data[[#This Row],[PERSOANE CARE AU PARTICIPAT LA VOT (TURUL 1)]]+Data[[#This Row],[PERSOANE CARE AU PARTICIPAT LA VOT  (TURUL AL 2-LEA)]]</f>
        <v>1036</v>
      </c>
      <c r="T1357" s="41">
        <f>Data[[#This Row],[TOTAL CHELTUIELI LEI]]/Data[[#This Row],[NUMĂRUL PERSOANELOR ÎNSCRISE ÎN LISTELE ELECTORALE]]</f>
        <v>8.6821040594625494</v>
      </c>
      <c r="U1357" s="41">
        <f>Data[[#This Row],[TOTAL CHELTUIELI EURO]]/Data[[#This Row],[NUMĂRUL PERSOANELOR ÎNSCRISE ÎN LISTELE ELECTORALE]]</f>
        <v>1.793786091085422</v>
      </c>
      <c r="V1357" s="41">
        <f>Data[[#This Row],[TOTAL CHELTUIELI LEI]]/Data[[#This Row],[NUMĂRUL PERSOANELOR CARE AU PARTICIPAT LA VOT]]</f>
        <v>14.657335907335908</v>
      </c>
      <c r="W1357" s="41">
        <f>Data[[#This Row],[TOTAL CHELTUIELI EURO]]/Data[[#This Row],[NUMĂRUL PERSOANELOR CARE AU PARTICIPAT LA VOT]]</f>
        <v>3.0283126190235548</v>
      </c>
      <c r="X1357" s="43">
        <v>4.8400999999999996</v>
      </c>
      <c r="Y1357" s="114" t="s">
        <v>2896</v>
      </c>
      <c r="Z1357" s="44">
        <v>8</v>
      </c>
      <c r="AA1357" s="115" t="s">
        <v>3107</v>
      </c>
      <c r="AB1357" s="44">
        <v>1</v>
      </c>
      <c r="AC1357" s="45"/>
    </row>
    <row r="1358" spans="1:29" ht="12" customHeight="1" x14ac:dyDescent="0.2">
      <c r="A1358" s="37">
        <v>1357</v>
      </c>
      <c r="B1358" s="38" t="s">
        <v>23</v>
      </c>
      <c r="C1358" s="39" t="s">
        <v>2132</v>
      </c>
      <c r="D1358" s="40">
        <v>44101</v>
      </c>
      <c r="E1358" s="38">
        <v>1</v>
      </c>
      <c r="F1358" s="38"/>
      <c r="G1358" s="38" t="s">
        <v>2</v>
      </c>
      <c r="H1358" s="38" t="s">
        <v>2</v>
      </c>
      <c r="I1358" s="41">
        <v>600</v>
      </c>
      <c r="J1358" s="41">
        <v>7440</v>
      </c>
      <c r="K1358" s="41">
        <v>0</v>
      </c>
      <c r="L1358" s="41">
        <f>SUM(Data[[#This Row],[CHELTUIELI DE PERSONAL LEI]:[CHELTUIELI DE CAPITAL (ACTIVE NEFINANCIARE ) LEI]])</f>
        <v>8040</v>
      </c>
      <c r="M1358" s="41">
        <f>Data[[#This Row],[TOTAL CHELTUIELI LEI]]/Data[[#This Row],[CURS VALUTAR EURO BNR 22 07 2020]]</f>
        <v>1661.1227040763622</v>
      </c>
      <c r="N1358" s="49">
        <v>1149</v>
      </c>
      <c r="O1358" s="54"/>
      <c r="P1358" s="54">
        <v>721</v>
      </c>
      <c r="Q1358" s="54"/>
      <c r="R1358" s="54">
        <f>Data[[#This Row],[PERSOANE ÎNSCRISE ÎN LISTELE ELECTORALE (TURUL 1)            ]]+Data[[#This Row],[PERSOANE ÎNSCRISE ÎN LISTELE ELECTORALE (TURUL AL 2-LEA)]]</f>
        <v>1149</v>
      </c>
      <c r="S1358" s="54">
        <f>Data[[#This Row],[PERSOANE CARE AU PARTICIPAT LA VOT (TURUL 1)]]+Data[[#This Row],[PERSOANE CARE AU PARTICIPAT LA VOT  (TURUL AL 2-LEA)]]</f>
        <v>721</v>
      </c>
      <c r="T1358" s="41">
        <f>Data[[#This Row],[TOTAL CHELTUIELI LEI]]/Data[[#This Row],[NUMĂRUL PERSOANELOR ÎNSCRISE ÎN LISTELE ELECTORALE]]</f>
        <v>6.9973890339425591</v>
      </c>
      <c r="U1358" s="41">
        <f>Data[[#This Row],[TOTAL CHELTUIELI EURO]]/Data[[#This Row],[NUMĂRUL PERSOANELOR ÎNSCRISE ÎN LISTELE ELECTORALE]]</f>
        <v>1.4457116658628044</v>
      </c>
      <c r="V1358" s="41">
        <f>Data[[#This Row],[TOTAL CHELTUIELI LEI]]/Data[[#This Row],[NUMĂRUL PERSOANELOR CARE AU PARTICIPAT LA VOT]]</f>
        <v>11.15117891816921</v>
      </c>
      <c r="W1358" s="41">
        <f>Data[[#This Row],[TOTAL CHELTUIELI EURO]]/Data[[#This Row],[NUMĂRUL PERSOANELOR CARE AU PARTICIPAT LA VOT]]</f>
        <v>2.3039149848493232</v>
      </c>
      <c r="X1358" s="43">
        <v>4.8400999999999996</v>
      </c>
      <c r="Y1358" s="114" t="s">
        <v>2886</v>
      </c>
      <c r="Z1358" s="44">
        <v>7</v>
      </c>
      <c r="AA1358" s="115" t="s">
        <v>3107</v>
      </c>
      <c r="AB1358" s="44">
        <v>1</v>
      </c>
      <c r="AC1358" s="45"/>
    </row>
    <row r="1359" spans="1:29" ht="12" customHeight="1" x14ac:dyDescent="0.2">
      <c r="A1359" s="37">
        <v>1358</v>
      </c>
      <c r="B1359" s="38" t="s">
        <v>23</v>
      </c>
      <c r="C1359" s="39" t="s">
        <v>164</v>
      </c>
      <c r="D1359" s="40">
        <v>44101</v>
      </c>
      <c r="E1359" s="38">
        <v>1</v>
      </c>
      <c r="F1359" s="38"/>
      <c r="G1359" s="38" t="s">
        <v>2</v>
      </c>
      <c r="H1359" s="38" t="s">
        <v>2</v>
      </c>
      <c r="I1359" s="41">
        <v>1000</v>
      </c>
      <c r="J1359" s="41">
        <v>8504</v>
      </c>
      <c r="K1359" s="41">
        <v>0</v>
      </c>
      <c r="L1359" s="41">
        <f>SUM(Data[[#This Row],[CHELTUIELI DE PERSONAL LEI]:[CHELTUIELI DE CAPITAL (ACTIVE NEFINANCIARE ) LEI]])</f>
        <v>9504</v>
      </c>
      <c r="M1359" s="41">
        <f>Data[[#This Row],[TOTAL CHELTUIELI LEI]]/Data[[#This Row],[CURS VALUTAR EURO BNR 22 07 2020]]</f>
        <v>1963.5957934753417</v>
      </c>
      <c r="N1359" s="49">
        <v>1756</v>
      </c>
      <c r="O1359" s="54"/>
      <c r="P1359" s="54">
        <v>1047</v>
      </c>
      <c r="Q1359" s="54"/>
      <c r="R1359" s="54">
        <f>Data[[#This Row],[PERSOANE ÎNSCRISE ÎN LISTELE ELECTORALE (TURUL 1)            ]]+Data[[#This Row],[PERSOANE ÎNSCRISE ÎN LISTELE ELECTORALE (TURUL AL 2-LEA)]]</f>
        <v>1756</v>
      </c>
      <c r="S1359" s="54">
        <f>Data[[#This Row],[PERSOANE CARE AU PARTICIPAT LA VOT (TURUL 1)]]+Data[[#This Row],[PERSOANE CARE AU PARTICIPAT LA VOT  (TURUL AL 2-LEA)]]</f>
        <v>1047</v>
      </c>
      <c r="T1359" s="41">
        <f>Data[[#This Row],[TOTAL CHELTUIELI LEI]]/Data[[#This Row],[NUMĂRUL PERSOANELOR ÎNSCRISE ÎN LISTELE ELECTORALE]]</f>
        <v>5.4123006833712983</v>
      </c>
      <c r="U1359" s="41">
        <f>Data[[#This Row],[TOTAL CHELTUIELI EURO]]/Data[[#This Row],[NUMĂRUL PERSOANELOR ÎNSCRISE ÎN LISTELE ELECTORALE]]</f>
        <v>1.1182208391089645</v>
      </c>
      <c r="V1359" s="41">
        <f>Data[[#This Row],[TOTAL CHELTUIELI LEI]]/Data[[#This Row],[NUMĂRUL PERSOANELOR CARE AU PARTICIPAT LA VOT]]</f>
        <v>9.0773638968481372</v>
      </c>
      <c r="W1359" s="41">
        <f>Data[[#This Row],[TOTAL CHELTUIELI EURO]]/Data[[#This Row],[NUMĂRUL PERSOANELOR CARE AU PARTICIPAT LA VOT]]</f>
        <v>1.8754496594797916</v>
      </c>
      <c r="X1359" s="43">
        <v>4.8400999999999996</v>
      </c>
      <c r="Y1359" s="114" t="s">
        <v>2892</v>
      </c>
      <c r="Z1359" s="44">
        <v>5</v>
      </c>
      <c r="AA1359" s="115" t="s">
        <v>3107</v>
      </c>
      <c r="AB1359" s="44">
        <v>1</v>
      </c>
      <c r="AC1359" s="45"/>
    </row>
    <row r="1360" spans="1:29" ht="12" customHeight="1" x14ac:dyDescent="0.2">
      <c r="A1360" s="37">
        <v>1359</v>
      </c>
      <c r="B1360" s="38" t="s">
        <v>23</v>
      </c>
      <c r="C1360" s="39" t="s">
        <v>2133</v>
      </c>
      <c r="D1360" s="40">
        <v>44101</v>
      </c>
      <c r="E1360" s="38">
        <v>1</v>
      </c>
      <c r="F1360" s="38"/>
      <c r="G1360" s="38" t="s">
        <v>2</v>
      </c>
      <c r="H1360" s="38" t="s">
        <v>2</v>
      </c>
      <c r="I1360" s="41">
        <v>1620</v>
      </c>
      <c r="J1360" s="41">
        <v>7900.51</v>
      </c>
      <c r="K1360" s="41">
        <v>0</v>
      </c>
      <c r="L1360" s="41">
        <f>SUM(Data[[#This Row],[CHELTUIELI DE PERSONAL LEI]:[CHELTUIELI DE CAPITAL (ACTIVE NEFINANCIARE ) LEI]])</f>
        <v>9520.51</v>
      </c>
      <c r="M1360" s="41">
        <f>Data[[#This Row],[TOTAL CHELTUIELI LEI]]/Data[[#This Row],[CURS VALUTAR EURO BNR 22 07 2020]]</f>
        <v>1967.0068800231402</v>
      </c>
      <c r="N1360" s="54">
        <v>3137</v>
      </c>
      <c r="O1360" s="54"/>
      <c r="P1360" s="54">
        <v>1878</v>
      </c>
      <c r="Q1360" s="54"/>
      <c r="R1360" s="54">
        <f>Data[[#This Row],[PERSOANE ÎNSCRISE ÎN LISTELE ELECTORALE (TURUL 1)            ]]+Data[[#This Row],[PERSOANE ÎNSCRISE ÎN LISTELE ELECTORALE (TURUL AL 2-LEA)]]</f>
        <v>3137</v>
      </c>
      <c r="S1360" s="54">
        <f>Data[[#This Row],[PERSOANE CARE AU PARTICIPAT LA VOT (TURUL 1)]]+Data[[#This Row],[PERSOANE CARE AU PARTICIPAT LA VOT  (TURUL AL 2-LEA)]]</f>
        <v>1878</v>
      </c>
      <c r="T1360" s="41">
        <f>Data[[#This Row],[TOTAL CHELTUIELI LEI]]/Data[[#This Row],[NUMĂRUL PERSOANELOR ÎNSCRISE ÎN LISTELE ELECTORALE]]</f>
        <v>3.0349091488683455</v>
      </c>
      <c r="U1360" s="41">
        <f>Data[[#This Row],[TOTAL CHELTUIELI EURO]]/Data[[#This Row],[NUMĂRUL PERSOANELOR ÎNSCRISE ÎN LISTELE ELECTORALE]]</f>
        <v>0.62703438955152702</v>
      </c>
      <c r="V1360" s="41">
        <f>Data[[#This Row],[TOTAL CHELTUIELI LEI]]/Data[[#This Row],[NUMĂRUL PERSOANELOR CARE AU PARTICIPAT LA VOT]]</f>
        <v>5.0694941427050058</v>
      </c>
      <c r="W1360" s="41">
        <f>Data[[#This Row],[TOTAL CHELTUIELI EURO]]/Data[[#This Row],[NUMĂRUL PERSOANELOR CARE AU PARTICIPAT LA VOT]]</f>
        <v>1.047394504804654</v>
      </c>
      <c r="X1360" s="43">
        <v>4.8400999999999996</v>
      </c>
      <c r="Y1360" s="114" t="s">
        <v>2884</v>
      </c>
      <c r="Z1360" s="44">
        <v>3</v>
      </c>
      <c r="AA1360" s="115" t="s">
        <v>3105</v>
      </c>
      <c r="AB1360" s="44">
        <v>0</v>
      </c>
      <c r="AC1360" s="45"/>
    </row>
    <row r="1361" spans="1:29" ht="12" customHeight="1" x14ac:dyDescent="0.2">
      <c r="A1361" s="37">
        <v>1360</v>
      </c>
      <c r="B1361" s="38" t="s">
        <v>23</v>
      </c>
      <c r="C1361" s="39" t="s">
        <v>2134</v>
      </c>
      <c r="D1361" s="40">
        <v>44101</v>
      </c>
      <c r="E1361" s="38">
        <v>1</v>
      </c>
      <c r="F1361" s="38"/>
      <c r="G1361" s="38" t="s">
        <v>2</v>
      </c>
      <c r="H1361" s="38" t="s">
        <v>2</v>
      </c>
      <c r="I1361" s="41">
        <v>1200</v>
      </c>
      <c r="J1361" s="41">
        <v>4597</v>
      </c>
      <c r="K1361" s="41">
        <v>0</v>
      </c>
      <c r="L1361" s="41">
        <f>SUM(Data[[#This Row],[CHELTUIELI DE PERSONAL LEI]:[CHELTUIELI DE CAPITAL (ACTIVE NEFINANCIARE ) LEI]])</f>
        <v>5797</v>
      </c>
      <c r="M1361" s="41">
        <f>Data[[#This Row],[TOTAL CHELTUIELI LEI]]/Data[[#This Row],[CURS VALUTAR EURO BNR 22 07 2020]]</f>
        <v>1197.7025268072975</v>
      </c>
      <c r="N1361" s="54">
        <v>1980</v>
      </c>
      <c r="O1361" s="54"/>
      <c r="P1361" s="54">
        <v>1167</v>
      </c>
      <c r="Q1361" s="54"/>
      <c r="R1361" s="54">
        <f>Data[[#This Row],[PERSOANE ÎNSCRISE ÎN LISTELE ELECTORALE (TURUL 1)            ]]+Data[[#This Row],[PERSOANE ÎNSCRISE ÎN LISTELE ELECTORALE (TURUL AL 2-LEA)]]</f>
        <v>1980</v>
      </c>
      <c r="S1361" s="54">
        <f>Data[[#This Row],[PERSOANE CARE AU PARTICIPAT LA VOT (TURUL 1)]]+Data[[#This Row],[PERSOANE CARE AU PARTICIPAT LA VOT  (TURUL AL 2-LEA)]]</f>
        <v>1167</v>
      </c>
      <c r="T1361" s="41">
        <f>Data[[#This Row],[TOTAL CHELTUIELI LEI]]/Data[[#This Row],[NUMĂRUL PERSOANELOR ÎNSCRISE ÎN LISTELE ELECTORALE]]</f>
        <v>2.9277777777777776</v>
      </c>
      <c r="U1361" s="41">
        <f>Data[[#This Row],[TOTAL CHELTUIELI EURO]]/Data[[#This Row],[NUMĂRUL PERSOANELOR ÎNSCRISE ÎN LISTELE ELECTORALE]]</f>
        <v>0.6049002660642917</v>
      </c>
      <c r="V1361" s="41">
        <f>Data[[#This Row],[TOTAL CHELTUIELI LEI]]/Data[[#This Row],[NUMĂRUL PERSOANELOR CARE AU PARTICIPAT LA VOT]]</f>
        <v>4.9674378748928874</v>
      </c>
      <c r="W1361" s="41">
        <f>Data[[#This Row],[TOTAL CHELTUIELI EURO]]/Data[[#This Row],[NUMĂRUL PERSOANELOR CARE AU PARTICIPAT LA VOT]]</f>
        <v>1.0263089347106233</v>
      </c>
      <c r="X1361" s="43">
        <v>4.8400999999999996</v>
      </c>
      <c r="Y1361" s="114" t="s">
        <v>2891</v>
      </c>
      <c r="Z1361" s="44">
        <v>2</v>
      </c>
      <c r="AA1361" s="115" t="s">
        <v>3105</v>
      </c>
      <c r="AB1361" s="44">
        <v>0</v>
      </c>
      <c r="AC1361" s="45"/>
    </row>
    <row r="1362" spans="1:29" ht="12" customHeight="1" x14ac:dyDescent="0.2">
      <c r="A1362" s="37">
        <v>1361</v>
      </c>
      <c r="B1362" s="38" t="s">
        <v>23</v>
      </c>
      <c r="C1362" s="39" t="s">
        <v>2135</v>
      </c>
      <c r="D1362" s="40">
        <v>44101</v>
      </c>
      <c r="E1362" s="38">
        <v>1</v>
      </c>
      <c r="F1362" s="38"/>
      <c r="G1362" s="38" t="s">
        <v>2</v>
      </c>
      <c r="H1362" s="38" t="s">
        <v>2</v>
      </c>
      <c r="I1362" s="41">
        <v>2700</v>
      </c>
      <c r="J1362" s="41">
        <v>53418.63</v>
      </c>
      <c r="K1362" s="41">
        <v>0</v>
      </c>
      <c r="L1362" s="41">
        <f>SUM(Data[[#This Row],[CHELTUIELI DE PERSONAL LEI]:[CHELTUIELI DE CAPITAL (ACTIVE NEFINANCIARE ) LEI]])</f>
        <v>56118.63</v>
      </c>
      <c r="M1362" s="41">
        <f>Data[[#This Row],[TOTAL CHELTUIELI LEI]]/Data[[#This Row],[CURS VALUTAR EURO BNR 22 07 2020]]</f>
        <v>11594.518708291151</v>
      </c>
      <c r="N1362" s="49">
        <v>3422</v>
      </c>
      <c r="O1362" s="54"/>
      <c r="P1362" s="54">
        <v>1726</v>
      </c>
      <c r="Q1362" s="54"/>
      <c r="R1362" s="54">
        <f>Data[[#This Row],[PERSOANE ÎNSCRISE ÎN LISTELE ELECTORALE (TURUL 1)            ]]+Data[[#This Row],[PERSOANE ÎNSCRISE ÎN LISTELE ELECTORALE (TURUL AL 2-LEA)]]</f>
        <v>3422</v>
      </c>
      <c r="S1362" s="54">
        <f>Data[[#This Row],[PERSOANE CARE AU PARTICIPAT LA VOT (TURUL 1)]]+Data[[#This Row],[PERSOANE CARE AU PARTICIPAT LA VOT  (TURUL AL 2-LEA)]]</f>
        <v>1726</v>
      </c>
      <c r="T1362" s="41">
        <f>Data[[#This Row],[TOTAL CHELTUIELI LEI]]/Data[[#This Row],[NUMĂRUL PERSOANELOR ÎNSCRISE ÎN LISTELE ELECTORALE]]</f>
        <v>16.399365867913499</v>
      </c>
      <c r="U1362" s="41">
        <f>Data[[#This Row],[TOTAL CHELTUIELI EURO]]/Data[[#This Row],[NUMĂRUL PERSOANELOR ÎNSCRISE ÎN LISTELE ELECTORALE]]</f>
        <v>3.3882287283141879</v>
      </c>
      <c r="V1362" s="41">
        <f>Data[[#This Row],[TOTAL CHELTUIELI LEI]]/Data[[#This Row],[NUMĂRUL PERSOANELOR CARE AU PARTICIPAT LA VOT]]</f>
        <v>32.513690614136728</v>
      </c>
      <c r="W1362" s="41">
        <f>Data[[#This Row],[TOTAL CHELTUIELI EURO]]/Data[[#This Row],[NUMĂRUL PERSOANELOR CARE AU PARTICIPAT LA VOT]]</f>
        <v>6.717565879658836</v>
      </c>
      <c r="X1362" s="43">
        <v>4.8400999999999996</v>
      </c>
      <c r="Y1362" s="114" t="s">
        <v>2920</v>
      </c>
      <c r="Z1362" s="44">
        <v>16</v>
      </c>
      <c r="AA1362" s="115" t="s">
        <v>3106</v>
      </c>
      <c r="AB1362" s="44">
        <v>3</v>
      </c>
      <c r="AC1362" s="45"/>
    </row>
    <row r="1363" spans="1:29" ht="12" customHeight="1" x14ac:dyDescent="0.2">
      <c r="A1363" s="37">
        <v>1362</v>
      </c>
      <c r="B1363" s="38" t="s">
        <v>23</v>
      </c>
      <c r="C1363" s="39" t="s">
        <v>469</v>
      </c>
      <c r="D1363" s="40">
        <v>44101</v>
      </c>
      <c r="E1363" s="38">
        <v>1</v>
      </c>
      <c r="F1363" s="38"/>
      <c r="G1363" s="38" t="s">
        <v>2</v>
      </c>
      <c r="H1363" s="38" t="s">
        <v>2</v>
      </c>
      <c r="I1363" s="41">
        <v>2499</v>
      </c>
      <c r="J1363" s="41">
        <v>3395</v>
      </c>
      <c r="K1363" s="41">
        <v>0</v>
      </c>
      <c r="L1363" s="41">
        <f>SUM(Data[[#This Row],[CHELTUIELI DE PERSONAL LEI]:[CHELTUIELI DE CAPITAL (ACTIVE NEFINANCIARE ) LEI]])</f>
        <v>5894</v>
      </c>
      <c r="M1363" s="41">
        <f>Data[[#This Row],[TOTAL CHELTUIELI LEI]]/Data[[#This Row],[CURS VALUTAR EURO BNR 22 07 2020]]</f>
        <v>1217.7434350529948</v>
      </c>
      <c r="N1363" s="49">
        <v>4738</v>
      </c>
      <c r="O1363" s="54"/>
      <c r="P1363" s="54">
        <v>2391</v>
      </c>
      <c r="Q1363" s="54"/>
      <c r="R1363" s="54">
        <f>Data[[#This Row],[PERSOANE ÎNSCRISE ÎN LISTELE ELECTORALE (TURUL 1)            ]]+Data[[#This Row],[PERSOANE ÎNSCRISE ÎN LISTELE ELECTORALE (TURUL AL 2-LEA)]]</f>
        <v>4738</v>
      </c>
      <c r="S1363" s="54">
        <f>Data[[#This Row],[PERSOANE CARE AU PARTICIPAT LA VOT (TURUL 1)]]+Data[[#This Row],[PERSOANE CARE AU PARTICIPAT LA VOT  (TURUL AL 2-LEA)]]</f>
        <v>2391</v>
      </c>
      <c r="T1363" s="41">
        <f>Data[[#This Row],[TOTAL CHELTUIELI LEI]]/Data[[#This Row],[NUMĂRUL PERSOANELOR ÎNSCRISE ÎN LISTELE ELECTORALE]]</f>
        <v>1.2439848037146475</v>
      </c>
      <c r="U1363" s="41">
        <f>Data[[#This Row],[TOTAL CHELTUIELI EURO]]/Data[[#This Row],[NUMĂRUL PERSOANELOR ÎNSCRISE ÎN LISTELE ELECTORALE]]</f>
        <v>0.25701634340502211</v>
      </c>
      <c r="V1363" s="41">
        <f>Data[[#This Row],[TOTAL CHELTUIELI LEI]]/Data[[#This Row],[NUMĂRUL PERSOANELOR CARE AU PARTICIPAT LA VOT]]</f>
        <v>2.465077373483898</v>
      </c>
      <c r="W1363" s="41">
        <f>Data[[#This Row],[TOTAL CHELTUIELI EURO]]/Data[[#This Row],[NUMĂRUL PERSOANELOR CARE AU PARTICIPAT LA VOT]]</f>
        <v>0.50930298412923247</v>
      </c>
      <c r="X1363" s="43">
        <v>4.8400999999999996</v>
      </c>
      <c r="Y1363" s="114" t="s">
        <v>2894</v>
      </c>
      <c r="Z1363" s="44">
        <v>1</v>
      </c>
      <c r="AA1363" s="115" t="s">
        <v>3105</v>
      </c>
      <c r="AB1363" s="44">
        <v>0</v>
      </c>
      <c r="AC1363" s="45"/>
    </row>
    <row r="1364" spans="1:29" ht="12" customHeight="1" x14ac:dyDescent="0.2">
      <c r="A1364" s="37">
        <v>1363</v>
      </c>
      <c r="B1364" s="38" t="s">
        <v>23</v>
      </c>
      <c r="C1364" s="39" t="s">
        <v>2136</v>
      </c>
      <c r="D1364" s="40">
        <v>44101</v>
      </c>
      <c r="E1364" s="38">
        <v>1</v>
      </c>
      <c r="F1364" s="38"/>
      <c r="G1364" s="38" t="s">
        <v>2</v>
      </c>
      <c r="H1364" s="38" t="s">
        <v>2</v>
      </c>
      <c r="I1364" s="41">
        <v>600</v>
      </c>
      <c r="J1364" s="41">
        <v>5743</v>
      </c>
      <c r="K1364" s="41">
        <v>0</v>
      </c>
      <c r="L1364" s="41">
        <f>SUM(Data[[#This Row],[CHELTUIELI DE PERSONAL LEI]:[CHELTUIELI DE CAPITAL (ACTIVE NEFINANCIARE ) LEI]])</f>
        <v>6343</v>
      </c>
      <c r="M1364" s="41">
        <f>Data[[#This Row],[TOTAL CHELTUIELI LEI]]/Data[[#This Row],[CURS VALUTAR EURO BNR 22 07 2020]]</f>
        <v>1310.5101134274087</v>
      </c>
      <c r="N1364" s="49">
        <v>1126</v>
      </c>
      <c r="O1364" s="54"/>
      <c r="P1364" s="54">
        <v>704</v>
      </c>
      <c r="Q1364" s="54"/>
      <c r="R1364" s="54">
        <f>Data[[#This Row],[PERSOANE ÎNSCRISE ÎN LISTELE ELECTORALE (TURUL 1)            ]]+Data[[#This Row],[PERSOANE ÎNSCRISE ÎN LISTELE ELECTORALE (TURUL AL 2-LEA)]]</f>
        <v>1126</v>
      </c>
      <c r="S1364" s="54">
        <f>Data[[#This Row],[PERSOANE CARE AU PARTICIPAT LA VOT (TURUL 1)]]+Data[[#This Row],[PERSOANE CARE AU PARTICIPAT LA VOT  (TURUL AL 2-LEA)]]</f>
        <v>704</v>
      </c>
      <c r="T1364" s="41">
        <f>Data[[#This Row],[TOTAL CHELTUIELI LEI]]/Data[[#This Row],[NUMĂRUL PERSOANELOR ÎNSCRISE ÎN LISTELE ELECTORALE]]</f>
        <v>5.6332149200710475</v>
      </c>
      <c r="U1364" s="41">
        <f>Data[[#This Row],[TOTAL CHELTUIELI EURO]]/Data[[#This Row],[NUMĂRUL PERSOANELOR ÎNSCRISE ÎN LISTELE ELECTORALE]]</f>
        <v>1.1638633334168815</v>
      </c>
      <c r="V1364" s="41">
        <f>Data[[#This Row],[TOTAL CHELTUIELI LEI]]/Data[[#This Row],[NUMĂRUL PERSOANELOR CARE AU PARTICIPAT LA VOT]]</f>
        <v>9.0099431818181817</v>
      </c>
      <c r="W1364" s="41">
        <f>Data[[#This Row],[TOTAL CHELTUIELI EURO]]/Data[[#This Row],[NUMĂRUL PERSOANELOR CARE AU PARTICIPAT LA VOT]]</f>
        <v>1.8615200474821145</v>
      </c>
      <c r="X1364" s="43">
        <v>4.8400999999999996</v>
      </c>
      <c r="Y1364" s="114" t="s">
        <v>2892</v>
      </c>
      <c r="Z1364" s="44">
        <v>5</v>
      </c>
      <c r="AA1364" s="115" t="s">
        <v>3107</v>
      </c>
      <c r="AB1364" s="44">
        <v>1</v>
      </c>
      <c r="AC1364" s="45"/>
    </row>
    <row r="1365" spans="1:29" ht="12" customHeight="1" x14ac:dyDescent="0.2">
      <c r="A1365" s="37">
        <v>1364</v>
      </c>
      <c r="B1365" s="38" t="s">
        <v>23</v>
      </c>
      <c r="C1365" s="39" t="s">
        <v>2137</v>
      </c>
      <c r="D1365" s="40">
        <v>44101</v>
      </c>
      <c r="E1365" s="38">
        <v>1</v>
      </c>
      <c r="F1365" s="38"/>
      <c r="G1365" s="38" t="s">
        <v>2</v>
      </c>
      <c r="H1365" s="38" t="s">
        <v>2</v>
      </c>
      <c r="I1365" s="41">
        <v>0</v>
      </c>
      <c r="J1365" s="41">
        <v>7651</v>
      </c>
      <c r="K1365" s="41">
        <v>0</v>
      </c>
      <c r="L1365" s="41">
        <f>SUM(Data[[#This Row],[CHELTUIELI DE PERSONAL LEI]:[CHELTUIELI DE CAPITAL (ACTIVE NEFINANCIARE ) LEI]])</f>
        <v>7651</v>
      </c>
      <c r="M1365" s="41">
        <f>Data[[#This Row],[TOTAL CHELTUIELI LEI]]/Data[[#This Row],[CURS VALUTAR EURO BNR 22 07 2020]]</f>
        <v>1580.7524637920706</v>
      </c>
      <c r="N1365" s="49">
        <v>1376</v>
      </c>
      <c r="O1365" s="54"/>
      <c r="P1365" s="54">
        <v>843</v>
      </c>
      <c r="Q1365" s="54"/>
      <c r="R1365" s="54">
        <f>Data[[#This Row],[PERSOANE ÎNSCRISE ÎN LISTELE ELECTORALE (TURUL 1)            ]]+Data[[#This Row],[PERSOANE ÎNSCRISE ÎN LISTELE ELECTORALE (TURUL AL 2-LEA)]]</f>
        <v>1376</v>
      </c>
      <c r="S1365" s="54">
        <f>Data[[#This Row],[PERSOANE CARE AU PARTICIPAT LA VOT (TURUL 1)]]+Data[[#This Row],[PERSOANE CARE AU PARTICIPAT LA VOT  (TURUL AL 2-LEA)]]</f>
        <v>843</v>
      </c>
      <c r="T1365" s="41">
        <f>Data[[#This Row],[TOTAL CHELTUIELI LEI]]/Data[[#This Row],[NUMĂRUL PERSOANELOR ÎNSCRISE ÎN LISTELE ELECTORALE]]</f>
        <v>5.5603197674418601</v>
      </c>
      <c r="U1365" s="41">
        <f>Data[[#This Row],[TOTAL CHELTUIELI EURO]]/Data[[#This Row],[NUMĂRUL PERSOANELOR ÎNSCRISE ÎN LISTELE ELECTORALE]]</f>
        <v>1.1488026626395862</v>
      </c>
      <c r="V1365" s="41">
        <f>Data[[#This Row],[TOTAL CHELTUIELI LEI]]/Data[[#This Row],[NUMĂRUL PERSOANELOR CARE AU PARTICIPAT LA VOT]]</f>
        <v>9.0759193357058123</v>
      </c>
      <c r="W1365" s="41">
        <f>Data[[#This Row],[TOTAL CHELTUIELI EURO]]/Data[[#This Row],[NUMĂRUL PERSOANELOR CARE AU PARTICIPAT LA VOT]]</f>
        <v>1.875151202600321</v>
      </c>
      <c r="X1365" s="43">
        <v>4.8400999999999996</v>
      </c>
      <c r="Y1365" s="114" t="s">
        <v>2892</v>
      </c>
      <c r="Z1365" s="44">
        <v>5</v>
      </c>
      <c r="AA1365" s="115" t="s">
        <v>3107</v>
      </c>
      <c r="AB1365" s="44">
        <v>1</v>
      </c>
      <c r="AC1365" s="45"/>
    </row>
    <row r="1366" spans="1:29" ht="12" customHeight="1" x14ac:dyDescent="0.2">
      <c r="A1366" s="37">
        <v>1365</v>
      </c>
      <c r="B1366" s="38" t="s">
        <v>23</v>
      </c>
      <c r="C1366" s="39" t="s">
        <v>2138</v>
      </c>
      <c r="D1366" s="40">
        <v>44101</v>
      </c>
      <c r="E1366" s="38">
        <v>1</v>
      </c>
      <c r="F1366" s="38"/>
      <c r="G1366" s="38" t="s">
        <v>2</v>
      </c>
      <c r="H1366" s="38" t="s">
        <v>2</v>
      </c>
      <c r="I1366" s="41">
        <v>0</v>
      </c>
      <c r="J1366" s="41">
        <v>4074</v>
      </c>
      <c r="K1366" s="41">
        <v>0</v>
      </c>
      <c r="L1366" s="41">
        <f>SUM(Data[[#This Row],[CHELTUIELI DE PERSONAL LEI]:[CHELTUIELI DE CAPITAL (ACTIVE NEFINANCIARE ) LEI]])</f>
        <v>4074</v>
      </c>
      <c r="M1366" s="41">
        <f>Data[[#This Row],[TOTAL CHELTUIELI LEI]]/Data[[#This Row],[CURS VALUTAR EURO BNR 22 07 2020]]</f>
        <v>841.71814631929101</v>
      </c>
      <c r="N1366" s="49">
        <v>1130</v>
      </c>
      <c r="O1366" s="54"/>
      <c r="P1366" s="54">
        <v>583</v>
      </c>
      <c r="Q1366" s="54"/>
      <c r="R1366" s="54">
        <f>Data[[#This Row],[PERSOANE ÎNSCRISE ÎN LISTELE ELECTORALE (TURUL 1)            ]]+Data[[#This Row],[PERSOANE ÎNSCRISE ÎN LISTELE ELECTORALE (TURUL AL 2-LEA)]]</f>
        <v>1130</v>
      </c>
      <c r="S1366" s="54">
        <f>Data[[#This Row],[PERSOANE CARE AU PARTICIPAT LA VOT (TURUL 1)]]+Data[[#This Row],[PERSOANE CARE AU PARTICIPAT LA VOT  (TURUL AL 2-LEA)]]</f>
        <v>583</v>
      </c>
      <c r="T1366" s="41">
        <f>Data[[#This Row],[TOTAL CHELTUIELI LEI]]/Data[[#This Row],[NUMĂRUL PERSOANELOR ÎNSCRISE ÎN LISTELE ELECTORALE]]</f>
        <v>3.6053097345132743</v>
      </c>
      <c r="U1366" s="41">
        <f>Data[[#This Row],[TOTAL CHELTUIELI EURO]]/Data[[#This Row],[NUMĂRUL PERSOANELOR ÎNSCRISE ÎN LISTELE ELECTORALE]]</f>
        <v>0.74488331532680618</v>
      </c>
      <c r="V1366" s="41">
        <f>Data[[#This Row],[TOTAL CHELTUIELI LEI]]/Data[[#This Row],[NUMĂRUL PERSOANELOR CARE AU PARTICIPAT LA VOT]]</f>
        <v>6.9879931389365355</v>
      </c>
      <c r="W1366" s="41">
        <f>Data[[#This Row],[TOTAL CHELTUIELI EURO]]/Data[[#This Row],[NUMĂRUL PERSOANELOR CARE AU PARTICIPAT LA VOT]]</f>
        <v>1.4437704053504135</v>
      </c>
      <c r="X1366" s="43">
        <v>4.8400999999999996</v>
      </c>
      <c r="Y1366" s="114" t="s">
        <v>2884</v>
      </c>
      <c r="Z1366" s="44">
        <v>3</v>
      </c>
      <c r="AA1366" s="115" t="s">
        <v>3105</v>
      </c>
      <c r="AB1366" s="44">
        <v>0</v>
      </c>
      <c r="AC1366" s="45"/>
    </row>
    <row r="1367" spans="1:29" ht="12" customHeight="1" x14ac:dyDescent="0.2">
      <c r="A1367" s="37">
        <v>1366</v>
      </c>
      <c r="B1367" s="38" t="s">
        <v>23</v>
      </c>
      <c r="C1367" s="39" t="s">
        <v>2139</v>
      </c>
      <c r="D1367" s="40">
        <v>44101</v>
      </c>
      <c r="E1367" s="38">
        <v>1</v>
      </c>
      <c r="F1367" s="38"/>
      <c r="G1367" s="38" t="s">
        <v>2</v>
      </c>
      <c r="H1367" s="38" t="s">
        <v>2</v>
      </c>
      <c r="I1367" s="65">
        <v>4500</v>
      </c>
      <c r="J1367" s="65">
        <v>3888.99</v>
      </c>
      <c r="K1367" s="65">
        <v>0</v>
      </c>
      <c r="L1367" s="41">
        <f>SUM(Data[[#This Row],[CHELTUIELI DE PERSONAL LEI]:[CHELTUIELI DE CAPITAL (ACTIVE NEFINANCIARE ) LEI]])</f>
        <v>8388.99</v>
      </c>
      <c r="M1367" s="41">
        <f>Data[[#This Row],[TOTAL CHELTUIELI LEI]]/Data[[#This Row],[CURS VALUTAR EURO BNR 22 07 2020]]</f>
        <v>1733.2265862275574</v>
      </c>
      <c r="N1367" s="49">
        <v>4276</v>
      </c>
      <c r="O1367" s="54"/>
      <c r="P1367" s="54">
        <v>2178</v>
      </c>
      <c r="Q1367" s="54"/>
      <c r="R1367" s="54">
        <f>Data[[#This Row],[PERSOANE ÎNSCRISE ÎN LISTELE ELECTORALE (TURUL 1)            ]]+Data[[#This Row],[PERSOANE ÎNSCRISE ÎN LISTELE ELECTORALE (TURUL AL 2-LEA)]]</f>
        <v>4276</v>
      </c>
      <c r="S1367" s="54">
        <f>Data[[#This Row],[PERSOANE CARE AU PARTICIPAT LA VOT (TURUL 1)]]+Data[[#This Row],[PERSOANE CARE AU PARTICIPAT LA VOT  (TURUL AL 2-LEA)]]</f>
        <v>2178</v>
      </c>
      <c r="T1367" s="41">
        <f>Data[[#This Row],[TOTAL CHELTUIELI LEI]]/Data[[#This Row],[NUMĂRUL PERSOANELOR ÎNSCRISE ÎN LISTELE ELECTORALE]]</f>
        <v>1.961877923292797</v>
      </c>
      <c r="U1367" s="41">
        <f>Data[[#This Row],[TOTAL CHELTUIELI EURO]]/Data[[#This Row],[NUMĂRUL PERSOANELOR ÎNSCRISE ÎN LISTELE ELECTORALE]]</f>
        <v>0.40533830360794137</v>
      </c>
      <c r="V1367" s="41">
        <f>Data[[#This Row],[TOTAL CHELTUIELI LEI]]/Data[[#This Row],[NUMĂRUL PERSOANELOR CARE AU PARTICIPAT LA VOT]]</f>
        <v>3.8516942148760331</v>
      </c>
      <c r="W1367" s="41">
        <f>Data[[#This Row],[TOTAL CHELTUIELI EURO]]/Data[[#This Row],[NUMĂRUL PERSOANELOR CARE AU PARTICIPAT LA VOT]]</f>
        <v>0.79578814794653696</v>
      </c>
      <c r="X1367" s="43">
        <v>4.8400999999999996</v>
      </c>
      <c r="Y1367" s="114" t="s">
        <v>2894</v>
      </c>
      <c r="Z1367" s="44">
        <v>1</v>
      </c>
      <c r="AA1367" s="115" t="s">
        <v>3105</v>
      </c>
      <c r="AB1367" s="44">
        <v>0</v>
      </c>
      <c r="AC1367" s="45"/>
    </row>
    <row r="1368" spans="1:29" ht="12" customHeight="1" x14ac:dyDescent="0.2">
      <c r="A1368" s="37">
        <v>1367</v>
      </c>
      <c r="B1368" s="38" t="s">
        <v>23</v>
      </c>
      <c r="C1368" s="39" t="s">
        <v>2140</v>
      </c>
      <c r="D1368" s="40">
        <v>44101</v>
      </c>
      <c r="E1368" s="38">
        <v>1</v>
      </c>
      <c r="F1368" s="38"/>
      <c r="G1368" s="38" t="s">
        <v>2</v>
      </c>
      <c r="H1368" s="38" t="s">
        <v>2</v>
      </c>
      <c r="I1368" s="41">
        <v>2880</v>
      </c>
      <c r="J1368" s="41">
        <v>8271</v>
      </c>
      <c r="K1368" s="41">
        <v>0</v>
      </c>
      <c r="L1368" s="41">
        <f>SUM(Data[[#This Row],[CHELTUIELI DE PERSONAL LEI]:[CHELTUIELI DE CAPITAL (ACTIVE NEFINANCIARE ) LEI]])</f>
        <v>11151</v>
      </c>
      <c r="M1368" s="41">
        <f>Data[[#This Row],[TOTAL CHELTUIELI LEI]]/Data[[#This Row],[CURS VALUTAR EURO BNR 22 07 2020]]</f>
        <v>2303.8780190491934</v>
      </c>
      <c r="N1368" s="49">
        <v>4300</v>
      </c>
      <c r="O1368" s="54"/>
      <c r="P1368" s="54">
        <v>2205</v>
      </c>
      <c r="Q1368" s="54"/>
      <c r="R1368" s="54">
        <f>Data[[#This Row],[PERSOANE ÎNSCRISE ÎN LISTELE ELECTORALE (TURUL 1)            ]]+Data[[#This Row],[PERSOANE ÎNSCRISE ÎN LISTELE ELECTORALE (TURUL AL 2-LEA)]]</f>
        <v>4300</v>
      </c>
      <c r="S1368" s="54">
        <f>Data[[#This Row],[PERSOANE CARE AU PARTICIPAT LA VOT (TURUL 1)]]+Data[[#This Row],[PERSOANE CARE AU PARTICIPAT LA VOT  (TURUL AL 2-LEA)]]</f>
        <v>2205</v>
      </c>
      <c r="T1368" s="41">
        <f>Data[[#This Row],[TOTAL CHELTUIELI LEI]]/Data[[#This Row],[NUMĂRUL PERSOANELOR ÎNSCRISE ÎN LISTELE ELECTORALE]]</f>
        <v>2.5932558139534883</v>
      </c>
      <c r="U1368" s="41">
        <f>Data[[#This Row],[TOTAL CHELTUIELI EURO]]/Data[[#This Row],[NUMĂRUL PERSOANELOR ÎNSCRISE ÎN LISTELE ELECTORALE]]</f>
        <v>0.53578558582539382</v>
      </c>
      <c r="V1368" s="41">
        <f>Data[[#This Row],[TOTAL CHELTUIELI LEI]]/Data[[#This Row],[NUMĂRUL PERSOANELOR CARE AU PARTICIPAT LA VOT]]</f>
        <v>5.0571428571428569</v>
      </c>
      <c r="W1368" s="41">
        <f>Data[[#This Row],[TOTAL CHELTUIELI EURO]]/Data[[#This Row],[NUMĂRUL PERSOANELOR CARE AU PARTICIPAT LA VOT]]</f>
        <v>1.0448426390245775</v>
      </c>
      <c r="X1368" s="43">
        <v>4.8400999999999996</v>
      </c>
      <c r="Y1368" s="114" t="s">
        <v>2891</v>
      </c>
      <c r="Z1368" s="44">
        <v>2</v>
      </c>
      <c r="AA1368" s="115" t="s">
        <v>3105</v>
      </c>
      <c r="AB1368" s="44">
        <v>0</v>
      </c>
      <c r="AC1368" s="45"/>
    </row>
    <row r="1369" spans="1:29" ht="12" customHeight="1" x14ac:dyDescent="0.2">
      <c r="A1369" s="37">
        <v>1368</v>
      </c>
      <c r="B1369" s="38" t="s">
        <v>23</v>
      </c>
      <c r="C1369" s="39" t="s">
        <v>2141</v>
      </c>
      <c r="D1369" s="40">
        <v>44101</v>
      </c>
      <c r="E1369" s="38">
        <v>1</v>
      </c>
      <c r="F1369" s="38"/>
      <c r="G1369" s="38" t="s">
        <v>2</v>
      </c>
      <c r="H1369" s="38" t="s">
        <v>2</v>
      </c>
      <c r="I1369" s="41">
        <v>7500</v>
      </c>
      <c r="J1369" s="41">
        <v>11468.04</v>
      </c>
      <c r="K1369" s="41">
        <v>0</v>
      </c>
      <c r="L1369" s="41">
        <f>SUM(Data[[#This Row],[CHELTUIELI DE PERSONAL LEI]:[CHELTUIELI DE CAPITAL (ACTIVE NEFINANCIARE ) LEI]])</f>
        <v>18968.04</v>
      </c>
      <c r="M1369" s="41">
        <f>Data[[#This Row],[TOTAL CHELTUIELI LEI]]/Data[[#This Row],[CURS VALUTAR EURO BNR 22 07 2020]]</f>
        <v>3918.935559182662</v>
      </c>
      <c r="N1369" s="49">
        <v>6401</v>
      </c>
      <c r="O1369" s="54"/>
      <c r="P1369" s="54">
        <v>2698</v>
      </c>
      <c r="Q1369" s="54"/>
      <c r="R1369" s="54">
        <f>Data[[#This Row],[PERSOANE ÎNSCRISE ÎN LISTELE ELECTORALE (TURUL 1)            ]]+Data[[#This Row],[PERSOANE ÎNSCRISE ÎN LISTELE ELECTORALE (TURUL AL 2-LEA)]]</f>
        <v>6401</v>
      </c>
      <c r="S1369" s="54">
        <f>Data[[#This Row],[PERSOANE CARE AU PARTICIPAT LA VOT (TURUL 1)]]+Data[[#This Row],[PERSOANE CARE AU PARTICIPAT LA VOT  (TURUL AL 2-LEA)]]</f>
        <v>2698</v>
      </c>
      <c r="T1369" s="41">
        <f>Data[[#This Row],[TOTAL CHELTUIELI LEI]]/Data[[#This Row],[NUMĂRUL PERSOANELOR ÎNSCRISE ÎN LISTELE ELECTORALE]]</f>
        <v>2.9632932354319639</v>
      </c>
      <c r="U1369" s="41">
        <f>Data[[#This Row],[TOTAL CHELTUIELI EURO]]/Data[[#This Row],[NUMĂRUL PERSOANELOR ÎNSCRISE ÎN LISTELE ELECTORALE]]</f>
        <v>0.61223801893183283</v>
      </c>
      <c r="V1369" s="41">
        <f>Data[[#This Row],[TOTAL CHELTUIELI LEI]]/Data[[#This Row],[NUMĂRUL PERSOANELOR CARE AU PARTICIPAT LA VOT]]</f>
        <v>7.0304077094143818</v>
      </c>
      <c r="W1369" s="41">
        <f>Data[[#This Row],[TOTAL CHELTUIELI EURO]]/Data[[#This Row],[NUMĂRUL PERSOANELOR CARE AU PARTICIPAT LA VOT]]</f>
        <v>1.452533565301209</v>
      </c>
      <c r="X1369" s="43">
        <v>4.8400999999999996</v>
      </c>
      <c r="Y1369" s="114" t="s">
        <v>2891</v>
      </c>
      <c r="Z1369" s="44">
        <v>2</v>
      </c>
      <c r="AA1369" s="115" t="s">
        <v>3105</v>
      </c>
      <c r="AB1369" s="44">
        <v>0</v>
      </c>
      <c r="AC1369" s="45"/>
    </row>
    <row r="1370" spans="1:29" ht="12" customHeight="1" x14ac:dyDescent="0.2">
      <c r="A1370" s="37">
        <v>1369</v>
      </c>
      <c r="B1370" s="38" t="s">
        <v>23</v>
      </c>
      <c r="C1370" s="39" t="s">
        <v>2142</v>
      </c>
      <c r="D1370" s="40">
        <v>44101</v>
      </c>
      <c r="E1370" s="38">
        <v>1</v>
      </c>
      <c r="F1370" s="38"/>
      <c r="G1370" s="38" t="s">
        <v>2</v>
      </c>
      <c r="H1370" s="38" t="s">
        <v>2</v>
      </c>
      <c r="I1370" s="41">
        <v>0</v>
      </c>
      <c r="J1370" s="41">
        <v>12174.12</v>
      </c>
      <c r="K1370" s="41">
        <v>0</v>
      </c>
      <c r="L1370" s="41">
        <f>SUM(Data[[#This Row],[CHELTUIELI DE PERSONAL LEI]:[CHELTUIELI DE CAPITAL (ACTIVE NEFINANCIARE ) LEI]])</f>
        <v>12174.12</v>
      </c>
      <c r="M1370" s="41">
        <f>Data[[#This Row],[TOTAL CHELTUIELI LEI]]/Data[[#This Row],[CURS VALUTAR EURO BNR 22 07 2020]]</f>
        <v>2515.2620813619556</v>
      </c>
      <c r="N1370" s="49">
        <v>1975</v>
      </c>
      <c r="O1370" s="54"/>
      <c r="P1370" s="54">
        <v>1302</v>
      </c>
      <c r="Q1370" s="54"/>
      <c r="R1370" s="54">
        <f>Data[[#This Row],[PERSOANE ÎNSCRISE ÎN LISTELE ELECTORALE (TURUL 1)            ]]+Data[[#This Row],[PERSOANE ÎNSCRISE ÎN LISTELE ELECTORALE (TURUL AL 2-LEA)]]</f>
        <v>1975</v>
      </c>
      <c r="S1370" s="54">
        <f>Data[[#This Row],[PERSOANE CARE AU PARTICIPAT LA VOT (TURUL 1)]]+Data[[#This Row],[PERSOANE CARE AU PARTICIPAT LA VOT  (TURUL AL 2-LEA)]]</f>
        <v>1302</v>
      </c>
      <c r="T1370" s="41">
        <f>Data[[#This Row],[TOTAL CHELTUIELI LEI]]/Data[[#This Row],[NUMĂRUL PERSOANELOR ÎNSCRISE ÎN LISTELE ELECTORALE]]</f>
        <v>6.1641113924050641</v>
      </c>
      <c r="U1370" s="41">
        <f>Data[[#This Row],[TOTAL CHELTUIELI EURO]]/Data[[#This Row],[NUMĂRUL PERSOANELOR ÎNSCRISE ÎN LISTELE ELECTORALE]]</f>
        <v>1.2735504209427624</v>
      </c>
      <c r="V1370" s="41">
        <f>Data[[#This Row],[TOTAL CHELTUIELI LEI]]/Data[[#This Row],[NUMĂRUL PERSOANELOR CARE AU PARTICIPAT LA VOT]]</f>
        <v>9.3503225806451624</v>
      </c>
      <c r="W1370" s="41">
        <f>Data[[#This Row],[TOTAL CHELTUIELI EURO]]/Data[[#This Row],[NUMĂRUL PERSOANELOR CARE AU PARTICIPAT LA VOT]]</f>
        <v>1.9318449165606417</v>
      </c>
      <c r="X1370" s="43">
        <v>4.8400999999999996</v>
      </c>
      <c r="Y1370" s="114" t="s">
        <v>2889</v>
      </c>
      <c r="Z1370" s="44">
        <v>6</v>
      </c>
      <c r="AA1370" s="115" t="s">
        <v>3107</v>
      </c>
      <c r="AB1370" s="44">
        <v>1</v>
      </c>
      <c r="AC1370" s="45"/>
    </row>
    <row r="1371" spans="1:29" ht="12" customHeight="1" x14ac:dyDescent="0.2">
      <c r="A1371" s="37">
        <v>1370</v>
      </c>
      <c r="B1371" s="38" t="s">
        <v>23</v>
      </c>
      <c r="C1371" s="39" t="s">
        <v>2143</v>
      </c>
      <c r="D1371" s="40">
        <v>44101</v>
      </c>
      <c r="E1371" s="38">
        <v>1</v>
      </c>
      <c r="F1371" s="38"/>
      <c r="G1371" s="38" t="s">
        <v>2</v>
      </c>
      <c r="H1371" s="38" t="s">
        <v>2</v>
      </c>
      <c r="I1371" s="41">
        <v>2520</v>
      </c>
      <c r="J1371" s="41">
        <v>21549</v>
      </c>
      <c r="K1371" s="41">
        <v>0</v>
      </c>
      <c r="L1371" s="41">
        <f>SUM(Data[[#This Row],[CHELTUIELI DE PERSONAL LEI]:[CHELTUIELI DE CAPITAL (ACTIVE NEFINANCIARE ) LEI]])</f>
        <v>24069</v>
      </c>
      <c r="M1371" s="41">
        <f>Data[[#This Row],[TOTAL CHELTUIELI LEI]]/Data[[#This Row],[CURS VALUTAR EURO BNR 22 07 2020]]</f>
        <v>4972.8311398524829</v>
      </c>
      <c r="N1371" s="49">
        <v>5876</v>
      </c>
      <c r="O1371" s="54"/>
      <c r="P1371" s="54">
        <v>2814</v>
      </c>
      <c r="Q1371" s="54"/>
      <c r="R1371" s="54">
        <f>Data[[#This Row],[PERSOANE ÎNSCRISE ÎN LISTELE ELECTORALE (TURUL 1)            ]]+Data[[#This Row],[PERSOANE ÎNSCRISE ÎN LISTELE ELECTORALE (TURUL AL 2-LEA)]]</f>
        <v>5876</v>
      </c>
      <c r="S1371" s="54">
        <f>Data[[#This Row],[PERSOANE CARE AU PARTICIPAT LA VOT (TURUL 1)]]+Data[[#This Row],[PERSOANE CARE AU PARTICIPAT LA VOT  (TURUL AL 2-LEA)]]</f>
        <v>2814</v>
      </c>
      <c r="T1371" s="41">
        <f>Data[[#This Row],[TOTAL CHELTUIELI LEI]]/Data[[#This Row],[NUMĂRUL PERSOANELOR ÎNSCRISE ÎN LISTELE ELECTORALE]]</f>
        <v>4.0961538461538458</v>
      </c>
      <c r="U1371" s="41">
        <f>Data[[#This Row],[TOTAL CHELTUIELI EURO]]/Data[[#This Row],[NUMĂRUL PERSOANELOR ÎNSCRISE ÎN LISTELE ELECTORALE]]</f>
        <v>0.84629529269102843</v>
      </c>
      <c r="V1371" s="41">
        <f>Data[[#This Row],[TOTAL CHELTUIELI LEI]]/Data[[#This Row],[NUMĂRUL PERSOANELOR CARE AU PARTICIPAT LA VOT]]</f>
        <v>8.5533049040511724</v>
      </c>
      <c r="W1371" s="41">
        <f>Data[[#This Row],[TOTAL CHELTUIELI EURO]]/Data[[#This Row],[NUMĂRUL PERSOANELOR CARE AU PARTICIPAT LA VOT]]</f>
        <v>1.7671752451501361</v>
      </c>
      <c r="X1371" s="43">
        <v>4.8400999999999996</v>
      </c>
      <c r="Y1371" s="114" t="s">
        <v>2895</v>
      </c>
      <c r="Z1371" s="44">
        <v>4</v>
      </c>
      <c r="AA1371" s="115" t="s">
        <v>3105</v>
      </c>
      <c r="AB1371" s="44">
        <v>0</v>
      </c>
      <c r="AC1371" s="45"/>
    </row>
    <row r="1372" spans="1:29" ht="12" customHeight="1" x14ac:dyDescent="0.2">
      <c r="A1372" s="37">
        <v>1371</v>
      </c>
      <c r="B1372" s="38" t="s">
        <v>23</v>
      </c>
      <c r="C1372" s="39" t="s">
        <v>2144</v>
      </c>
      <c r="D1372" s="40">
        <v>44101</v>
      </c>
      <c r="E1372" s="38">
        <v>1</v>
      </c>
      <c r="F1372" s="38"/>
      <c r="G1372" s="38" t="s">
        <v>2</v>
      </c>
      <c r="H1372" s="38" t="s">
        <v>2</v>
      </c>
      <c r="I1372" s="41">
        <v>3840</v>
      </c>
      <c r="J1372" s="41">
        <v>9560</v>
      </c>
      <c r="K1372" s="41">
        <v>0</v>
      </c>
      <c r="L1372" s="41">
        <f>SUM(Data[[#This Row],[CHELTUIELI DE PERSONAL LEI]:[CHELTUIELI DE CAPITAL (ACTIVE NEFINANCIARE ) LEI]])</f>
        <v>13400</v>
      </c>
      <c r="M1372" s="41">
        <f>Data[[#This Row],[TOTAL CHELTUIELI LEI]]/Data[[#This Row],[CURS VALUTAR EURO BNR 22 07 2020]]</f>
        <v>2768.5378401272701</v>
      </c>
      <c r="N1372" s="49">
        <v>2958</v>
      </c>
      <c r="O1372" s="54"/>
      <c r="P1372" s="54">
        <v>1601</v>
      </c>
      <c r="Q1372" s="54"/>
      <c r="R1372" s="54">
        <f>Data[[#This Row],[PERSOANE ÎNSCRISE ÎN LISTELE ELECTORALE (TURUL 1)            ]]+Data[[#This Row],[PERSOANE ÎNSCRISE ÎN LISTELE ELECTORALE (TURUL AL 2-LEA)]]</f>
        <v>2958</v>
      </c>
      <c r="S1372" s="54">
        <f>Data[[#This Row],[PERSOANE CARE AU PARTICIPAT LA VOT (TURUL 1)]]+Data[[#This Row],[PERSOANE CARE AU PARTICIPAT LA VOT  (TURUL AL 2-LEA)]]</f>
        <v>1601</v>
      </c>
      <c r="T1372" s="41">
        <f>Data[[#This Row],[TOTAL CHELTUIELI LEI]]/Data[[#This Row],[NUMĂRUL PERSOANELOR ÎNSCRISE ÎN LISTELE ELECTORALE]]</f>
        <v>4.5300878972278564</v>
      </c>
      <c r="U1372" s="41">
        <f>Data[[#This Row],[TOTAL CHELTUIELI EURO]]/Data[[#This Row],[NUMĂRUL PERSOANELOR ÎNSCRISE ÎN LISTELE ELECTORALE]]</f>
        <v>0.93594923601327584</v>
      </c>
      <c r="V1372" s="41">
        <f>Data[[#This Row],[TOTAL CHELTUIELI LEI]]/Data[[#This Row],[NUMĂRUL PERSOANELOR CARE AU PARTICIPAT LA VOT]]</f>
        <v>8.3697688944409752</v>
      </c>
      <c r="W1372" s="41">
        <f>Data[[#This Row],[TOTAL CHELTUIELI EURO]]/Data[[#This Row],[NUMĂRUL PERSOANELOR CARE AU PARTICIPAT LA VOT]]</f>
        <v>1.7292553654761211</v>
      </c>
      <c r="X1372" s="43">
        <v>4.8400999999999996</v>
      </c>
      <c r="Y1372" s="114" t="s">
        <v>2895</v>
      </c>
      <c r="Z1372" s="44">
        <v>4</v>
      </c>
      <c r="AA1372" s="115" t="s">
        <v>3105</v>
      </c>
      <c r="AB1372" s="44">
        <v>0</v>
      </c>
      <c r="AC1372" s="45"/>
    </row>
    <row r="1373" spans="1:29" ht="12" customHeight="1" x14ac:dyDescent="0.2">
      <c r="A1373" s="37">
        <v>1372</v>
      </c>
      <c r="B1373" s="38" t="s">
        <v>23</v>
      </c>
      <c r="C1373" s="39" t="s">
        <v>187</v>
      </c>
      <c r="D1373" s="40">
        <v>44101</v>
      </c>
      <c r="E1373" s="38">
        <v>1</v>
      </c>
      <c r="F1373" s="38"/>
      <c r="G1373" s="38" t="s">
        <v>2</v>
      </c>
      <c r="H1373" s="38" t="s">
        <v>2</v>
      </c>
      <c r="I1373" s="41">
        <v>2400</v>
      </c>
      <c r="J1373" s="41">
        <v>7299</v>
      </c>
      <c r="K1373" s="41">
        <v>0</v>
      </c>
      <c r="L1373" s="41">
        <f>SUM(Data[[#This Row],[CHELTUIELI DE PERSONAL LEI]:[CHELTUIELI DE CAPITAL (ACTIVE NEFINANCIARE ) LEI]])</f>
        <v>9699</v>
      </c>
      <c r="M1373" s="41">
        <f>Data[[#This Row],[TOTAL CHELTUIELI LEI]]/Data[[#This Row],[CURS VALUTAR EURO BNR 22 07 2020]]</f>
        <v>2003.8842172682384</v>
      </c>
      <c r="N1373" s="49">
        <v>5353</v>
      </c>
      <c r="O1373" s="54"/>
      <c r="P1373" s="54">
        <v>2782</v>
      </c>
      <c r="Q1373" s="54"/>
      <c r="R1373" s="54">
        <f>Data[[#This Row],[PERSOANE ÎNSCRISE ÎN LISTELE ELECTORALE (TURUL 1)            ]]+Data[[#This Row],[PERSOANE ÎNSCRISE ÎN LISTELE ELECTORALE (TURUL AL 2-LEA)]]</f>
        <v>5353</v>
      </c>
      <c r="S1373" s="54">
        <f>Data[[#This Row],[PERSOANE CARE AU PARTICIPAT LA VOT (TURUL 1)]]+Data[[#This Row],[PERSOANE CARE AU PARTICIPAT LA VOT  (TURUL AL 2-LEA)]]</f>
        <v>2782</v>
      </c>
      <c r="T1373" s="41">
        <f>Data[[#This Row],[TOTAL CHELTUIELI LEI]]/Data[[#This Row],[NUMĂRUL PERSOANELOR ÎNSCRISE ÎN LISTELE ELECTORALE]]</f>
        <v>1.8118811881188119</v>
      </c>
      <c r="U1373" s="41">
        <f>Data[[#This Row],[TOTAL CHELTUIELI EURO]]/Data[[#This Row],[NUMĂRUL PERSOANELOR ÎNSCRISE ÎN LISTELE ELECTORALE]]</f>
        <v>0.37434788291952892</v>
      </c>
      <c r="V1373" s="41">
        <f>Data[[#This Row],[TOTAL CHELTUIELI LEI]]/Data[[#This Row],[NUMĂRUL PERSOANELOR CARE AU PARTICIPAT LA VOT]]</f>
        <v>3.4863407620416966</v>
      </c>
      <c r="W1373" s="41">
        <f>Data[[#This Row],[TOTAL CHELTUIELI EURO]]/Data[[#This Row],[NUMĂRUL PERSOANELOR CARE AU PARTICIPAT LA VOT]]</f>
        <v>0.72030345696198361</v>
      </c>
      <c r="X1373" s="43">
        <v>4.8400999999999996</v>
      </c>
      <c r="Y1373" s="114" t="s">
        <v>2894</v>
      </c>
      <c r="Z1373" s="44">
        <v>1</v>
      </c>
      <c r="AA1373" s="115" t="s">
        <v>3105</v>
      </c>
      <c r="AB1373" s="44">
        <v>0</v>
      </c>
      <c r="AC1373" s="45"/>
    </row>
    <row r="1374" spans="1:29" ht="12" customHeight="1" x14ac:dyDescent="0.2">
      <c r="A1374" s="37">
        <v>1373</v>
      </c>
      <c r="B1374" s="38" t="s">
        <v>23</v>
      </c>
      <c r="C1374" s="39" t="s">
        <v>2145</v>
      </c>
      <c r="D1374" s="40">
        <v>44101</v>
      </c>
      <c r="E1374" s="38">
        <v>1</v>
      </c>
      <c r="F1374" s="38"/>
      <c r="G1374" s="38" t="s">
        <v>2</v>
      </c>
      <c r="H1374" s="38" t="s">
        <v>2</v>
      </c>
      <c r="I1374" s="41">
        <v>1200</v>
      </c>
      <c r="J1374" s="41">
        <v>1564</v>
      </c>
      <c r="K1374" s="41">
        <v>0</v>
      </c>
      <c r="L1374" s="41">
        <f>SUM(Data[[#This Row],[CHELTUIELI DE PERSONAL LEI]:[CHELTUIELI DE CAPITAL (ACTIVE NEFINANCIARE ) LEI]])</f>
        <v>2764</v>
      </c>
      <c r="M1374" s="41">
        <f>Data[[#This Row],[TOTAL CHELTUIELI LEI]]/Data[[#This Row],[CURS VALUTAR EURO BNR 22 07 2020]]</f>
        <v>571.062581351625</v>
      </c>
      <c r="N1374" s="49">
        <v>1526</v>
      </c>
      <c r="O1374" s="54"/>
      <c r="P1374" s="54">
        <v>1029</v>
      </c>
      <c r="Q1374" s="54"/>
      <c r="R1374" s="54">
        <f>Data[[#This Row],[PERSOANE ÎNSCRISE ÎN LISTELE ELECTORALE (TURUL 1)            ]]+Data[[#This Row],[PERSOANE ÎNSCRISE ÎN LISTELE ELECTORALE (TURUL AL 2-LEA)]]</f>
        <v>1526</v>
      </c>
      <c r="S1374" s="54">
        <f>Data[[#This Row],[PERSOANE CARE AU PARTICIPAT LA VOT (TURUL 1)]]+Data[[#This Row],[PERSOANE CARE AU PARTICIPAT LA VOT  (TURUL AL 2-LEA)]]</f>
        <v>1029</v>
      </c>
      <c r="T1374" s="41">
        <f>Data[[#This Row],[TOTAL CHELTUIELI LEI]]/Data[[#This Row],[NUMĂRUL PERSOANELOR ÎNSCRISE ÎN LISTELE ELECTORALE]]</f>
        <v>1.8112712975098295</v>
      </c>
      <c r="U1374" s="41">
        <f>Data[[#This Row],[TOTAL CHELTUIELI EURO]]/Data[[#This Row],[NUMĂRUL PERSOANELOR ÎNSCRISE ÎN LISTELE ELECTORALE]]</f>
        <v>0.37422187506659566</v>
      </c>
      <c r="V1374" s="41">
        <f>Data[[#This Row],[TOTAL CHELTUIELI LEI]]/Data[[#This Row],[NUMĂRUL PERSOANELOR CARE AU PARTICIPAT LA VOT]]</f>
        <v>2.6861030126336249</v>
      </c>
      <c r="W1374" s="41">
        <f>Data[[#This Row],[TOTAL CHELTUIELI EURO]]/Data[[#This Row],[NUMĂRUL PERSOANELOR CARE AU PARTICIPAT LA VOT]]</f>
        <v>0.55496849499672007</v>
      </c>
      <c r="X1374" s="43">
        <v>4.8400999999999996</v>
      </c>
      <c r="Y1374" s="114" t="s">
        <v>2894</v>
      </c>
      <c r="Z1374" s="44">
        <v>1</v>
      </c>
      <c r="AA1374" s="115" t="s">
        <v>3105</v>
      </c>
      <c r="AB1374" s="44">
        <v>0</v>
      </c>
      <c r="AC1374" s="45"/>
    </row>
    <row r="1375" spans="1:29" ht="12" customHeight="1" x14ac:dyDescent="0.2">
      <c r="A1375" s="37">
        <v>1374</v>
      </c>
      <c r="B1375" s="38" t="s">
        <v>23</v>
      </c>
      <c r="C1375" s="39" t="s">
        <v>429</v>
      </c>
      <c r="D1375" s="40">
        <v>44101</v>
      </c>
      <c r="E1375" s="38">
        <v>1</v>
      </c>
      <c r="F1375" s="38"/>
      <c r="G1375" s="38" t="s">
        <v>2</v>
      </c>
      <c r="H1375" s="38" t="s">
        <v>2</v>
      </c>
      <c r="I1375" s="41">
        <v>880</v>
      </c>
      <c r="J1375" s="41">
        <v>3867</v>
      </c>
      <c r="K1375" s="41">
        <v>0</v>
      </c>
      <c r="L1375" s="41">
        <f>SUM(Data[[#This Row],[CHELTUIELI DE PERSONAL LEI]:[CHELTUIELI DE CAPITAL (ACTIVE NEFINANCIARE ) LEI]])</f>
        <v>4747</v>
      </c>
      <c r="M1375" s="41">
        <f>Data[[#This Row],[TOTAL CHELTUIELI LEI]]/Data[[#This Row],[CURS VALUTAR EURO BNR 22 07 2020]]</f>
        <v>980.76486023016059</v>
      </c>
      <c r="N1375" s="49">
        <v>2095</v>
      </c>
      <c r="O1375" s="54"/>
      <c r="P1375" s="54">
        <v>975</v>
      </c>
      <c r="Q1375" s="54"/>
      <c r="R1375" s="54">
        <f>Data[[#This Row],[PERSOANE ÎNSCRISE ÎN LISTELE ELECTORALE (TURUL 1)            ]]+Data[[#This Row],[PERSOANE ÎNSCRISE ÎN LISTELE ELECTORALE (TURUL AL 2-LEA)]]</f>
        <v>2095</v>
      </c>
      <c r="S1375" s="54">
        <f>Data[[#This Row],[PERSOANE CARE AU PARTICIPAT LA VOT (TURUL 1)]]+Data[[#This Row],[PERSOANE CARE AU PARTICIPAT LA VOT  (TURUL AL 2-LEA)]]</f>
        <v>975</v>
      </c>
      <c r="T1375" s="41">
        <f>Data[[#This Row],[TOTAL CHELTUIELI LEI]]/Data[[#This Row],[NUMĂRUL PERSOANELOR ÎNSCRISE ÎN LISTELE ELECTORALE]]</f>
        <v>2.2658711217183769</v>
      </c>
      <c r="U1375" s="41">
        <f>Data[[#This Row],[TOTAL CHELTUIELI EURO]]/Data[[#This Row],[NUMĂRUL PERSOANELOR ÎNSCRISE ÎN LISTELE ELECTORALE]]</f>
        <v>0.46814551800962317</v>
      </c>
      <c r="V1375" s="41">
        <f>Data[[#This Row],[TOTAL CHELTUIELI LEI]]/Data[[#This Row],[NUMĂRUL PERSOANELOR CARE AU PARTICIPAT LA VOT]]</f>
        <v>4.8687179487179488</v>
      </c>
      <c r="W1375" s="41">
        <f>Data[[#This Row],[TOTAL CHELTUIELI EURO]]/Data[[#This Row],[NUMĂRUL PERSOANELOR CARE AU PARTICIPAT LA VOT]]</f>
        <v>1.0059126771591391</v>
      </c>
      <c r="X1375" s="43">
        <v>4.8400999999999996</v>
      </c>
      <c r="Y1375" s="114" t="s">
        <v>2891</v>
      </c>
      <c r="Z1375" s="44">
        <v>2</v>
      </c>
      <c r="AA1375" s="115" t="s">
        <v>3105</v>
      </c>
      <c r="AB1375" s="44">
        <v>0</v>
      </c>
      <c r="AC1375" s="45"/>
    </row>
    <row r="1376" spans="1:29" ht="12" customHeight="1" x14ac:dyDescent="0.2">
      <c r="A1376" s="37">
        <v>1375</v>
      </c>
      <c r="B1376" s="38" t="s">
        <v>24</v>
      </c>
      <c r="C1376" s="39" t="s">
        <v>2146</v>
      </c>
      <c r="D1376" s="40">
        <v>44101</v>
      </c>
      <c r="E1376" s="38">
        <v>1</v>
      </c>
      <c r="F1376" s="38"/>
      <c r="G1376" s="38" t="s">
        <v>2</v>
      </c>
      <c r="H1376" s="38" t="s">
        <v>2</v>
      </c>
      <c r="I1376" s="39">
        <v>0</v>
      </c>
      <c r="J1376" s="39">
        <v>53324.98</v>
      </c>
      <c r="K1376" s="39">
        <v>0</v>
      </c>
      <c r="L1376" s="41">
        <f>SUM(Data[[#This Row],[CHELTUIELI DE PERSONAL LEI]:[CHELTUIELI DE CAPITAL (ACTIVE NEFINANCIARE ) LEI]])</f>
        <v>53324.98</v>
      </c>
      <c r="M1376" s="41">
        <f>Data[[#This Row],[TOTAL CHELTUIELI LEI]]/Data[[#This Row],[CURS VALUTAR EURO BNR 22 07 2020]]</f>
        <v>11017.330220449992</v>
      </c>
      <c r="N1376" s="49">
        <v>56086</v>
      </c>
      <c r="O1376" s="54"/>
      <c r="P1376" s="54">
        <v>20170</v>
      </c>
      <c r="Q1376" s="54"/>
      <c r="R1376" s="54">
        <f>Data[[#This Row],[PERSOANE ÎNSCRISE ÎN LISTELE ELECTORALE (TURUL 1)            ]]+Data[[#This Row],[PERSOANE ÎNSCRISE ÎN LISTELE ELECTORALE (TURUL AL 2-LEA)]]</f>
        <v>56086</v>
      </c>
      <c r="S1376" s="54">
        <f>Data[[#This Row],[PERSOANE CARE AU PARTICIPAT LA VOT (TURUL 1)]]+Data[[#This Row],[PERSOANE CARE AU PARTICIPAT LA VOT  (TURUL AL 2-LEA)]]</f>
        <v>20170</v>
      </c>
      <c r="T1376" s="41">
        <f>Data[[#This Row],[TOTAL CHELTUIELI LEI]]/Data[[#This Row],[NUMĂRUL PERSOANELOR ÎNSCRISE ÎN LISTELE ELECTORALE]]</f>
        <v>0.95077167207502766</v>
      </c>
      <c r="U1376" s="41">
        <f>Data[[#This Row],[TOTAL CHELTUIELI EURO]]/Data[[#This Row],[NUMĂRUL PERSOANELOR ÎNSCRISE ÎN LISTELE ELECTORALE]]</f>
        <v>0.1964363695119993</v>
      </c>
      <c r="V1376" s="41">
        <f>Data[[#This Row],[TOTAL CHELTUIELI LEI]]/Data[[#This Row],[NUMĂRUL PERSOANELOR CARE AU PARTICIPAT LA VOT]]</f>
        <v>2.6437768963807637</v>
      </c>
      <c r="W1376" s="41">
        <f>Data[[#This Row],[TOTAL CHELTUIELI EURO]]/Data[[#This Row],[NUMĂRUL PERSOANELOR CARE AU PARTICIPAT LA VOT]]</f>
        <v>0.54622361033465505</v>
      </c>
      <c r="X1376" s="43">
        <v>4.8400999999999996</v>
      </c>
      <c r="Y1376" s="114" t="s">
        <v>2890</v>
      </c>
      <c r="Z1376" s="44">
        <v>0</v>
      </c>
      <c r="AA1376" s="115" t="s">
        <v>3105</v>
      </c>
      <c r="AB1376" s="44">
        <v>0</v>
      </c>
      <c r="AC1376" s="45"/>
    </row>
    <row r="1377" spans="1:29" ht="12" customHeight="1" x14ac:dyDescent="0.2">
      <c r="A1377" s="37">
        <v>1376</v>
      </c>
      <c r="B1377" s="38" t="s">
        <v>24</v>
      </c>
      <c r="C1377" s="39" t="s">
        <v>3041</v>
      </c>
      <c r="D1377" s="40">
        <v>44101</v>
      </c>
      <c r="E1377" s="38">
        <v>1</v>
      </c>
      <c r="F1377" s="38"/>
      <c r="G1377" s="38" t="s">
        <v>2</v>
      </c>
      <c r="H1377" s="38" t="s">
        <v>2</v>
      </c>
      <c r="I1377" s="39">
        <v>1920</v>
      </c>
      <c r="J1377" s="39">
        <v>5232</v>
      </c>
      <c r="K1377" s="39">
        <v>0</v>
      </c>
      <c r="L1377" s="41">
        <f>SUM(Data[[#This Row],[CHELTUIELI DE PERSONAL LEI]:[CHELTUIELI DE CAPITAL (ACTIVE NEFINANCIARE ) LEI]])</f>
        <v>7152</v>
      </c>
      <c r="M1377" s="41">
        <f>Data[[#This Row],[TOTAL CHELTUIELI LEI]]/Data[[#This Row],[CURS VALUTAR EURO BNR 22 07 2020]]</f>
        <v>1477.6554203425551</v>
      </c>
      <c r="N1377" s="49">
        <v>10500</v>
      </c>
      <c r="O1377" s="54"/>
      <c r="P1377" s="54">
        <v>4832</v>
      </c>
      <c r="Q1377" s="54"/>
      <c r="R1377" s="54">
        <f>Data[[#This Row],[PERSOANE ÎNSCRISE ÎN LISTELE ELECTORALE (TURUL 1)            ]]+Data[[#This Row],[PERSOANE ÎNSCRISE ÎN LISTELE ELECTORALE (TURUL AL 2-LEA)]]</f>
        <v>10500</v>
      </c>
      <c r="S1377" s="54">
        <f>Data[[#This Row],[PERSOANE CARE AU PARTICIPAT LA VOT (TURUL 1)]]+Data[[#This Row],[PERSOANE CARE AU PARTICIPAT LA VOT  (TURUL AL 2-LEA)]]</f>
        <v>4832</v>
      </c>
      <c r="T1377" s="41">
        <f>Data[[#This Row],[TOTAL CHELTUIELI LEI]]/Data[[#This Row],[NUMĂRUL PERSOANELOR ÎNSCRISE ÎN LISTELE ELECTORALE]]</f>
        <v>0.68114285714285716</v>
      </c>
      <c r="U1377" s="41">
        <f>Data[[#This Row],[TOTAL CHELTUIELI EURO]]/Data[[#This Row],[NUMĂRUL PERSOANELOR ÎNSCRISE ÎN LISTELE ELECTORALE]]</f>
        <v>0.14072908765167191</v>
      </c>
      <c r="V1377" s="41">
        <f>Data[[#This Row],[TOTAL CHELTUIELI LEI]]/Data[[#This Row],[NUMĂRUL PERSOANELOR CARE AU PARTICIPAT LA VOT]]</f>
        <v>1.4801324503311257</v>
      </c>
      <c r="W1377" s="41">
        <f>Data[[#This Row],[TOTAL CHELTUIELI EURO]]/Data[[#This Row],[NUMĂRUL PERSOANELOR CARE AU PARTICIPAT LA VOT]]</f>
        <v>0.30580617142850891</v>
      </c>
      <c r="X1377" s="43">
        <v>4.8400999999999996</v>
      </c>
      <c r="Y1377" s="114" t="s">
        <v>2890</v>
      </c>
      <c r="Z1377" s="44">
        <v>0</v>
      </c>
      <c r="AA1377" s="115" t="s">
        <v>3105</v>
      </c>
      <c r="AB1377" s="44">
        <v>0</v>
      </c>
      <c r="AC1377" s="45"/>
    </row>
    <row r="1378" spans="1:29" ht="12" customHeight="1" x14ac:dyDescent="0.2">
      <c r="A1378" s="37">
        <v>1377</v>
      </c>
      <c r="B1378" s="38" t="s">
        <v>24</v>
      </c>
      <c r="C1378" s="39" t="s">
        <v>3042</v>
      </c>
      <c r="D1378" s="40">
        <v>44101</v>
      </c>
      <c r="E1378" s="38">
        <v>1</v>
      </c>
      <c r="F1378" s="38"/>
      <c r="G1378" s="38" t="s">
        <v>2</v>
      </c>
      <c r="H1378" s="38" t="s">
        <v>2</v>
      </c>
      <c r="I1378" s="39">
        <v>6000</v>
      </c>
      <c r="J1378" s="39">
        <v>85000</v>
      </c>
      <c r="K1378" s="39">
        <v>0</v>
      </c>
      <c r="L1378" s="41">
        <f>SUM(Data[[#This Row],[CHELTUIELI DE PERSONAL LEI]:[CHELTUIELI DE CAPITAL (ACTIVE NEFINANCIARE ) LEI]])</f>
        <v>91000</v>
      </c>
      <c r="M1378" s="41">
        <f>Data[[#This Row],[TOTAL CHELTUIELI LEI]]/Data[[#This Row],[CURS VALUTAR EURO BNR 22 07 2020]]</f>
        <v>18801.264436685193</v>
      </c>
      <c r="N1378" s="49">
        <v>6051</v>
      </c>
      <c r="O1378" s="54"/>
      <c r="P1378" s="54">
        <v>4239</v>
      </c>
      <c r="Q1378" s="54"/>
      <c r="R1378" s="54">
        <f>Data[[#This Row],[PERSOANE ÎNSCRISE ÎN LISTELE ELECTORALE (TURUL 1)            ]]+Data[[#This Row],[PERSOANE ÎNSCRISE ÎN LISTELE ELECTORALE (TURUL AL 2-LEA)]]</f>
        <v>6051</v>
      </c>
      <c r="S1378" s="54">
        <f>Data[[#This Row],[PERSOANE CARE AU PARTICIPAT LA VOT (TURUL 1)]]+Data[[#This Row],[PERSOANE CARE AU PARTICIPAT LA VOT  (TURUL AL 2-LEA)]]</f>
        <v>4239</v>
      </c>
      <c r="T1378" s="41">
        <f>Data[[#This Row],[TOTAL CHELTUIELI LEI]]/Data[[#This Row],[NUMĂRUL PERSOANELOR ÎNSCRISE ÎN LISTELE ELECTORALE]]</f>
        <v>15.038836555941167</v>
      </c>
      <c r="U1378" s="41">
        <f>Data[[#This Row],[TOTAL CHELTUIELI EURO]]/Data[[#This Row],[NUMĂRUL PERSOANELOR ÎNSCRISE ÎN LISTELE ELECTORALE]]</f>
        <v>3.1071334385531637</v>
      </c>
      <c r="V1378" s="41">
        <f>Data[[#This Row],[TOTAL CHELTUIELI LEI]]/Data[[#This Row],[NUMĂRUL PERSOANELOR CARE AU PARTICIPAT LA VOT]]</f>
        <v>21.467327199811276</v>
      </c>
      <c r="W1378" s="41">
        <f>Data[[#This Row],[TOTAL CHELTUIELI EURO]]/Data[[#This Row],[NUMĂRUL PERSOANELOR CARE AU PARTICIPAT LA VOT]]</f>
        <v>4.4353065432142467</v>
      </c>
      <c r="X1378" s="43">
        <v>4.8400999999999996</v>
      </c>
      <c r="Y1378" s="114" t="s">
        <v>2909</v>
      </c>
      <c r="Z1378" s="44">
        <v>15</v>
      </c>
      <c r="AA1378" s="115" t="s">
        <v>3106</v>
      </c>
      <c r="AB1378" s="44">
        <v>3</v>
      </c>
      <c r="AC1378" s="45"/>
    </row>
    <row r="1379" spans="1:29" ht="12" customHeight="1" x14ac:dyDescent="0.2">
      <c r="A1379" s="37">
        <v>1378</v>
      </c>
      <c r="B1379" s="38" t="s">
        <v>24</v>
      </c>
      <c r="C1379" s="39" t="s">
        <v>2147</v>
      </c>
      <c r="D1379" s="40">
        <v>44101</v>
      </c>
      <c r="E1379" s="38">
        <v>1</v>
      </c>
      <c r="F1379" s="38"/>
      <c r="G1379" s="38" t="s">
        <v>2</v>
      </c>
      <c r="H1379" s="38" t="s">
        <v>2</v>
      </c>
      <c r="I1379" s="39">
        <v>7669</v>
      </c>
      <c r="J1379" s="39">
        <v>69614.58</v>
      </c>
      <c r="K1379" s="39">
        <v>0</v>
      </c>
      <c r="L1379" s="41">
        <f>SUM(Data[[#This Row],[CHELTUIELI DE PERSONAL LEI]:[CHELTUIELI DE CAPITAL (ACTIVE NEFINANCIARE ) LEI]])</f>
        <v>77283.58</v>
      </c>
      <c r="M1379" s="41">
        <f>Data[[#This Row],[TOTAL CHELTUIELI LEI]]/Data[[#This Row],[CURS VALUTAR EURO BNR 22 07 2020]]</f>
        <v>15967.35191421665</v>
      </c>
      <c r="N1379" s="49">
        <v>5157</v>
      </c>
      <c r="O1379" s="54"/>
      <c r="P1379" s="54">
        <v>3432</v>
      </c>
      <c r="Q1379" s="54"/>
      <c r="R1379" s="54">
        <f>Data[[#This Row],[PERSOANE ÎNSCRISE ÎN LISTELE ELECTORALE (TURUL 1)            ]]+Data[[#This Row],[PERSOANE ÎNSCRISE ÎN LISTELE ELECTORALE (TURUL AL 2-LEA)]]</f>
        <v>5157</v>
      </c>
      <c r="S1379" s="54">
        <f>Data[[#This Row],[PERSOANE CARE AU PARTICIPAT LA VOT (TURUL 1)]]+Data[[#This Row],[PERSOANE CARE AU PARTICIPAT LA VOT  (TURUL AL 2-LEA)]]</f>
        <v>3432</v>
      </c>
      <c r="T1379" s="41">
        <f>Data[[#This Row],[TOTAL CHELTUIELI LEI]]/Data[[#This Row],[NUMĂRUL PERSOANELOR ÎNSCRISE ÎN LISTELE ELECTORALE]]</f>
        <v>14.98615086290479</v>
      </c>
      <c r="U1379" s="41">
        <f>Data[[#This Row],[TOTAL CHELTUIELI EURO]]/Data[[#This Row],[NUMĂRUL PERSOANELOR ÎNSCRISE ÎN LISTELE ELECTORALE]]</f>
        <v>3.0962481896871532</v>
      </c>
      <c r="V1379" s="41">
        <f>Data[[#This Row],[TOTAL CHELTUIELI LEI]]/Data[[#This Row],[NUMĂRUL PERSOANELOR CARE AU PARTICIPAT LA VOT]]</f>
        <v>22.51852564102564</v>
      </c>
      <c r="W1379" s="41">
        <f>Data[[#This Row],[TOTAL CHELTUIELI EURO]]/Data[[#This Row],[NUMĂRUL PERSOANELOR CARE AU PARTICIPAT LA VOT]]</f>
        <v>4.6524918164966929</v>
      </c>
      <c r="X1379" s="43">
        <v>4.8400999999999996</v>
      </c>
      <c r="Y1379" s="114" t="s">
        <v>2885</v>
      </c>
      <c r="Z1379" s="44">
        <v>14</v>
      </c>
      <c r="AA1379" s="115" t="s">
        <v>3106</v>
      </c>
      <c r="AB1379" s="44">
        <v>3</v>
      </c>
      <c r="AC1379" s="45"/>
    </row>
    <row r="1380" spans="1:29" ht="12" customHeight="1" x14ac:dyDescent="0.2">
      <c r="A1380" s="37">
        <v>1379</v>
      </c>
      <c r="B1380" s="38" t="s">
        <v>24</v>
      </c>
      <c r="C1380" s="39" t="s">
        <v>1850</v>
      </c>
      <c r="D1380" s="40">
        <v>44101</v>
      </c>
      <c r="E1380" s="38">
        <v>1</v>
      </c>
      <c r="F1380" s="38"/>
      <c r="G1380" s="38" t="s">
        <v>2</v>
      </c>
      <c r="H1380" s="38" t="s">
        <v>2</v>
      </c>
      <c r="I1380" s="39">
        <v>9026</v>
      </c>
      <c r="J1380" s="39">
        <v>22877.77</v>
      </c>
      <c r="K1380" s="39">
        <v>0</v>
      </c>
      <c r="L1380" s="41">
        <f>SUM(Data[[#This Row],[CHELTUIELI DE PERSONAL LEI]:[CHELTUIELI DE CAPITAL (ACTIVE NEFINANCIARE ) LEI]])</f>
        <v>31903.77</v>
      </c>
      <c r="M1380" s="41">
        <f>Data[[#This Row],[TOTAL CHELTUIELI LEI]]/Data[[#This Row],[CURS VALUTAR EURO BNR 22 07 2020]]</f>
        <v>6591.5518274415826</v>
      </c>
      <c r="N1380" s="49">
        <v>3887</v>
      </c>
      <c r="O1380" s="54"/>
      <c r="P1380" s="54">
        <v>2498</v>
      </c>
      <c r="Q1380" s="54"/>
      <c r="R1380" s="54">
        <f>Data[[#This Row],[PERSOANE ÎNSCRISE ÎN LISTELE ELECTORALE (TURUL 1)            ]]+Data[[#This Row],[PERSOANE ÎNSCRISE ÎN LISTELE ELECTORALE (TURUL AL 2-LEA)]]</f>
        <v>3887</v>
      </c>
      <c r="S1380" s="54">
        <f>Data[[#This Row],[PERSOANE CARE AU PARTICIPAT LA VOT (TURUL 1)]]+Data[[#This Row],[PERSOANE CARE AU PARTICIPAT LA VOT  (TURUL AL 2-LEA)]]</f>
        <v>2498</v>
      </c>
      <c r="T1380" s="41">
        <f>Data[[#This Row],[TOTAL CHELTUIELI LEI]]/Data[[#This Row],[NUMĂRUL PERSOANELOR ÎNSCRISE ÎN LISTELE ELECTORALE]]</f>
        <v>8.2078132235657328</v>
      </c>
      <c r="U1380" s="41">
        <f>Data[[#This Row],[TOTAL CHELTUIELI EURO]]/Data[[#This Row],[NUMĂRUL PERSOANELOR ÎNSCRISE ÎN LISTELE ELECTORALE]]</f>
        <v>1.6957941413536359</v>
      </c>
      <c r="V1380" s="41">
        <f>Data[[#This Row],[TOTAL CHELTUIELI LEI]]/Data[[#This Row],[NUMĂRUL PERSOANELOR CARE AU PARTICIPAT LA VOT]]</f>
        <v>12.771725380304243</v>
      </c>
      <c r="W1380" s="41">
        <f>Data[[#This Row],[TOTAL CHELTUIELI EURO]]/Data[[#This Row],[NUMĂRUL PERSOANELOR CARE AU PARTICIPAT LA VOT]]</f>
        <v>2.6387317163497128</v>
      </c>
      <c r="X1380" s="43">
        <v>4.8400999999999996</v>
      </c>
      <c r="Y1380" s="114" t="s">
        <v>2896</v>
      </c>
      <c r="Z1380" s="44">
        <v>8</v>
      </c>
      <c r="AA1380" s="115" t="s">
        <v>3107</v>
      </c>
      <c r="AB1380" s="44">
        <v>1</v>
      </c>
      <c r="AC1380" s="45"/>
    </row>
    <row r="1381" spans="1:29" ht="12" customHeight="1" x14ac:dyDescent="0.2">
      <c r="A1381" s="37">
        <v>1380</v>
      </c>
      <c r="B1381" s="38" t="s">
        <v>24</v>
      </c>
      <c r="C1381" s="39" t="s">
        <v>2148</v>
      </c>
      <c r="D1381" s="40">
        <v>44101</v>
      </c>
      <c r="E1381" s="38">
        <v>1</v>
      </c>
      <c r="F1381" s="38"/>
      <c r="G1381" s="38" t="s">
        <v>2</v>
      </c>
      <c r="H1381" s="38" t="s">
        <v>2</v>
      </c>
      <c r="I1381" s="39">
        <v>2400</v>
      </c>
      <c r="J1381" s="39">
        <v>9620</v>
      </c>
      <c r="K1381" s="39">
        <v>0</v>
      </c>
      <c r="L1381" s="41">
        <f>SUM(Data[[#This Row],[CHELTUIELI DE PERSONAL LEI]:[CHELTUIELI DE CAPITAL (ACTIVE NEFINANCIARE ) LEI]])</f>
        <v>12020</v>
      </c>
      <c r="M1381" s="41">
        <f>Data[[#This Row],[TOTAL CHELTUIELI LEI]]/Data[[#This Row],[CURS VALUTAR EURO BNR 22 07 2020]]</f>
        <v>2483.4197640544617</v>
      </c>
      <c r="N1381" s="49">
        <v>5149</v>
      </c>
      <c r="O1381" s="54"/>
      <c r="P1381" s="54">
        <v>2212</v>
      </c>
      <c r="Q1381" s="54"/>
      <c r="R1381" s="54">
        <f>Data[[#This Row],[PERSOANE ÎNSCRISE ÎN LISTELE ELECTORALE (TURUL 1)            ]]+Data[[#This Row],[PERSOANE ÎNSCRISE ÎN LISTELE ELECTORALE (TURUL AL 2-LEA)]]</f>
        <v>5149</v>
      </c>
      <c r="S1381" s="54">
        <f>Data[[#This Row],[PERSOANE CARE AU PARTICIPAT LA VOT (TURUL 1)]]+Data[[#This Row],[PERSOANE CARE AU PARTICIPAT LA VOT  (TURUL AL 2-LEA)]]</f>
        <v>2212</v>
      </c>
      <c r="T1381" s="41">
        <f>Data[[#This Row],[TOTAL CHELTUIELI LEI]]/Data[[#This Row],[NUMĂRUL PERSOANELOR ÎNSCRISE ÎN LISTELE ELECTORALE]]</f>
        <v>2.3344338706544958</v>
      </c>
      <c r="U1381" s="41">
        <f>Data[[#This Row],[TOTAL CHELTUIELI EURO]]/Data[[#This Row],[NUMĂRUL PERSOANELOR ÎNSCRISE ÎN LISTELE ELECTORALE]]</f>
        <v>0.48231108255087624</v>
      </c>
      <c r="V1381" s="41">
        <f>Data[[#This Row],[TOTAL CHELTUIELI LEI]]/Data[[#This Row],[NUMĂRUL PERSOANELOR CARE AU PARTICIPAT LA VOT]]</f>
        <v>5.4339963833634721</v>
      </c>
      <c r="W1381" s="41">
        <f>Data[[#This Row],[TOTAL CHELTUIELI EURO]]/Data[[#This Row],[NUMĂRUL PERSOANELOR CARE AU PARTICIPAT LA VOT]]</f>
        <v>1.1227033291385451</v>
      </c>
      <c r="X1381" s="43">
        <v>4.8400999999999996</v>
      </c>
      <c r="Y1381" s="114" t="s">
        <v>2891</v>
      </c>
      <c r="Z1381" s="44">
        <v>2</v>
      </c>
      <c r="AA1381" s="115" t="s">
        <v>3105</v>
      </c>
      <c r="AB1381" s="44">
        <v>0</v>
      </c>
      <c r="AC1381" s="45"/>
    </row>
    <row r="1382" spans="1:29" ht="12" customHeight="1" x14ac:dyDescent="0.2">
      <c r="A1382" s="37">
        <v>1381</v>
      </c>
      <c r="B1382" s="38" t="s">
        <v>24</v>
      </c>
      <c r="C1382" s="39" t="s">
        <v>1937</v>
      </c>
      <c r="D1382" s="40">
        <v>44101</v>
      </c>
      <c r="E1382" s="38">
        <v>1</v>
      </c>
      <c r="F1382" s="38"/>
      <c r="G1382" s="38" t="s">
        <v>2</v>
      </c>
      <c r="H1382" s="38" t="s">
        <v>2</v>
      </c>
      <c r="I1382" s="39">
        <v>5930</v>
      </c>
      <c r="J1382" s="39">
        <v>19589.66</v>
      </c>
      <c r="K1382" s="39">
        <v>0</v>
      </c>
      <c r="L1382" s="41">
        <f>SUM(Data[[#This Row],[CHELTUIELI DE PERSONAL LEI]:[CHELTUIELI DE CAPITAL (ACTIVE NEFINANCIARE ) LEI]])</f>
        <v>25519.66</v>
      </c>
      <c r="M1382" s="41">
        <f>Data[[#This Row],[TOTAL CHELTUIELI LEI]]/Data[[#This Row],[CURS VALUTAR EURO BNR 22 07 2020]]</f>
        <v>5272.5480878494254</v>
      </c>
      <c r="N1382" s="49">
        <v>2745</v>
      </c>
      <c r="O1382" s="54"/>
      <c r="P1382" s="54">
        <v>2254</v>
      </c>
      <c r="Q1382" s="54"/>
      <c r="R1382" s="54">
        <f>Data[[#This Row],[PERSOANE ÎNSCRISE ÎN LISTELE ELECTORALE (TURUL 1)            ]]+Data[[#This Row],[PERSOANE ÎNSCRISE ÎN LISTELE ELECTORALE (TURUL AL 2-LEA)]]</f>
        <v>2745</v>
      </c>
      <c r="S1382" s="54">
        <f>Data[[#This Row],[PERSOANE CARE AU PARTICIPAT LA VOT (TURUL 1)]]+Data[[#This Row],[PERSOANE CARE AU PARTICIPAT LA VOT  (TURUL AL 2-LEA)]]</f>
        <v>2254</v>
      </c>
      <c r="T1382" s="41">
        <f>Data[[#This Row],[TOTAL CHELTUIELI LEI]]/Data[[#This Row],[NUMĂRUL PERSOANELOR ÎNSCRISE ÎN LISTELE ELECTORALE]]</f>
        <v>9.2967795992714031</v>
      </c>
      <c r="U1382" s="41">
        <f>Data[[#This Row],[TOTAL CHELTUIELI EURO]]/Data[[#This Row],[NUMĂRUL PERSOANELOR ÎNSCRISE ÎN LISTELE ELECTORALE]]</f>
        <v>1.9207825456646359</v>
      </c>
      <c r="V1382" s="41">
        <f>Data[[#This Row],[TOTAL CHELTUIELI LEI]]/Data[[#This Row],[NUMĂRUL PERSOANELOR CARE AU PARTICIPAT LA VOT]]</f>
        <v>11.321943212067435</v>
      </c>
      <c r="W1382" s="41">
        <f>Data[[#This Row],[TOTAL CHELTUIELI EURO]]/Data[[#This Row],[NUMĂRUL PERSOANELOR CARE AU PARTICIPAT LA VOT]]</f>
        <v>2.3391961348045367</v>
      </c>
      <c r="X1382" s="43">
        <v>4.8400999999999996</v>
      </c>
      <c r="Y1382" s="114" t="s">
        <v>2887</v>
      </c>
      <c r="Z1382" s="44">
        <v>9</v>
      </c>
      <c r="AA1382" s="115" t="s">
        <v>3107</v>
      </c>
      <c r="AB1382" s="44">
        <v>1</v>
      </c>
      <c r="AC1382" s="45"/>
    </row>
    <row r="1383" spans="1:29" ht="12" customHeight="1" x14ac:dyDescent="0.2">
      <c r="A1383" s="37">
        <v>1382</v>
      </c>
      <c r="B1383" s="38" t="s">
        <v>24</v>
      </c>
      <c r="C1383" s="39" t="s">
        <v>2149</v>
      </c>
      <c r="D1383" s="40">
        <v>44101</v>
      </c>
      <c r="E1383" s="38">
        <v>1</v>
      </c>
      <c r="F1383" s="38"/>
      <c r="G1383" s="38" t="s">
        <v>2</v>
      </c>
      <c r="H1383" s="38" t="s">
        <v>2</v>
      </c>
      <c r="I1383" s="39">
        <v>6325.02</v>
      </c>
      <c r="J1383" s="39">
        <v>2644.38</v>
      </c>
      <c r="K1383" s="39">
        <v>0</v>
      </c>
      <c r="L1383" s="41">
        <f>SUM(Data[[#This Row],[CHELTUIELI DE PERSONAL LEI]:[CHELTUIELI DE CAPITAL (ACTIVE NEFINANCIARE ) LEI]])</f>
        <v>8969.4000000000015</v>
      </c>
      <c r="M1383" s="41">
        <f>Data[[#This Row],[TOTAL CHELTUIELI LEI]]/Data[[#This Row],[CURS VALUTAR EURO BNR 22 07 2020]]</f>
        <v>1853.143530092354</v>
      </c>
      <c r="N1383" s="49">
        <v>1088</v>
      </c>
      <c r="O1383" s="54"/>
      <c r="P1383" s="54">
        <v>1162</v>
      </c>
      <c r="Q1383" s="54"/>
      <c r="R1383" s="54">
        <f>Data[[#This Row],[PERSOANE ÎNSCRISE ÎN LISTELE ELECTORALE (TURUL 1)            ]]+Data[[#This Row],[PERSOANE ÎNSCRISE ÎN LISTELE ELECTORALE (TURUL AL 2-LEA)]]</f>
        <v>1088</v>
      </c>
      <c r="S1383" s="54">
        <f>Data[[#This Row],[PERSOANE CARE AU PARTICIPAT LA VOT (TURUL 1)]]+Data[[#This Row],[PERSOANE CARE AU PARTICIPAT LA VOT  (TURUL AL 2-LEA)]]</f>
        <v>1162</v>
      </c>
      <c r="T1383" s="41">
        <f>Data[[#This Row],[TOTAL CHELTUIELI LEI]]/Data[[#This Row],[NUMĂRUL PERSOANELOR ÎNSCRISE ÎN LISTELE ELECTORALE]]</f>
        <v>8.2439338235294137</v>
      </c>
      <c r="U1383" s="41">
        <f>Data[[#This Row],[TOTAL CHELTUIELI EURO]]/Data[[#This Row],[NUMĂRUL PERSOANELOR ÎNSCRISE ÎN LISTELE ELECTORALE]]</f>
        <v>1.7032569210407666</v>
      </c>
      <c r="V1383" s="41">
        <f>Data[[#This Row],[TOTAL CHELTUIELI LEI]]/Data[[#This Row],[NUMĂRUL PERSOANELOR CARE AU PARTICIPAT LA VOT]]</f>
        <v>7.7189328743545627</v>
      </c>
      <c r="W1383" s="41">
        <f>Data[[#This Row],[TOTAL CHELTUIELI EURO]]/Data[[#This Row],[NUMĂRUL PERSOANELOR CARE AU PARTICIPAT LA VOT]]</f>
        <v>1.5947878916457436</v>
      </c>
      <c r="X1383" s="43">
        <v>4.8400999999999996</v>
      </c>
      <c r="Y1383" s="114" t="s">
        <v>2896</v>
      </c>
      <c r="Z1383" s="44">
        <v>8</v>
      </c>
      <c r="AA1383" s="115" t="s">
        <v>3107</v>
      </c>
      <c r="AB1383" s="44">
        <v>1</v>
      </c>
      <c r="AC1383" s="45"/>
    </row>
    <row r="1384" spans="1:29" ht="12" customHeight="1" x14ac:dyDescent="0.2">
      <c r="A1384" s="37">
        <v>1383</v>
      </c>
      <c r="B1384" s="38" t="s">
        <v>24</v>
      </c>
      <c r="C1384" s="39" t="s">
        <v>2150</v>
      </c>
      <c r="D1384" s="40">
        <v>44101</v>
      </c>
      <c r="E1384" s="38">
        <v>1</v>
      </c>
      <c r="F1384" s="38"/>
      <c r="G1384" s="38" t="s">
        <v>2</v>
      </c>
      <c r="H1384" s="38" t="s">
        <v>2</v>
      </c>
      <c r="I1384" s="39">
        <v>800</v>
      </c>
      <c r="J1384" s="39">
        <v>2800</v>
      </c>
      <c r="K1384" s="39">
        <v>0</v>
      </c>
      <c r="L1384" s="41">
        <f>SUM(Data[[#This Row],[CHELTUIELI DE PERSONAL LEI]:[CHELTUIELI DE CAPITAL (ACTIVE NEFINANCIARE ) LEI]])</f>
        <v>3600</v>
      </c>
      <c r="M1384" s="41">
        <f>Data[[#This Row],[TOTAL CHELTUIELI LEI]]/Data[[#This Row],[CURS VALUTAR EURO BNR 22 07 2020]]</f>
        <v>743.78628540732632</v>
      </c>
      <c r="N1384" s="49">
        <v>3126</v>
      </c>
      <c r="O1384" s="54"/>
      <c r="P1384" s="54">
        <v>2539</v>
      </c>
      <c r="Q1384" s="54"/>
      <c r="R1384" s="54">
        <f>Data[[#This Row],[PERSOANE ÎNSCRISE ÎN LISTELE ELECTORALE (TURUL 1)            ]]+Data[[#This Row],[PERSOANE ÎNSCRISE ÎN LISTELE ELECTORALE (TURUL AL 2-LEA)]]</f>
        <v>3126</v>
      </c>
      <c r="S1384" s="54">
        <f>Data[[#This Row],[PERSOANE CARE AU PARTICIPAT LA VOT (TURUL 1)]]+Data[[#This Row],[PERSOANE CARE AU PARTICIPAT LA VOT  (TURUL AL 2-LEA)]]</f>
        <v>2539</v>
      </c>
      <c r="T1384" s="41">
        <f>Data[[#This Row],[TOTAL CHELTUIELI LEI]]/Data[[#This Row],[NUMĂRUL PERSOANELOR ÎNSCRISE ÎN LISTELE ELECTORALE]]</f>
        <v>1.1516314779270633</v>
      </c>
      <c r="U1384" s="41">
        <f>Data[[#This Row],[TOTAL CHELTUIELI EURO]]/Data[[#This Row],[NUMĂRUL PERSOANELOR ÎNSCRISE ÎN LISTELE ELECTORALE]]</f>
        <v>0.23793547197931103</v>
      </c>
      <c r="V1384" s="41">
        <f>Data[[#This Row],[TOTAL CHELTUIELI LEI]]/Data[[#This Row],[NUMĂRUL PERSOANELOR CARE AU PARTICIPAT LA VOT]]</f>
        <v>1.4178810555336747</v>
      </c>
      <c r="W1384" s="41">
        <f>Data[[#This Row],[TOTAL CHELTUIELI EURO]]/Data[[#This Row],[NUMĂRUL PERSOANELOR CARE AU PARTICIPAT LA VOT]]</f>
        <v>0.29294457873466967</v>
      </c>
      <c r="X1384" s="43">
        <v>4.8400999999999996</v>
      </c>
      <c r="Y1384" s="114" t="s">
        <v>2894</v>
      </c>
      <c r="Z1384" s="44">
        <v>1</v>
      </c>
      <c r="AA1384" s="115" t="s">
        <v>3105</v>
      </c>
      <c r="AB1384" s="44">
        <v>0</v>
      </c>
      <c r="AC1384" s="45"/>
    </row>
    <row r="1385" spans="1:29" ht="12" customHeight="1" x14ac:dyDescent="0.2">
      <c r="A1385" s="37">
        <v>1384</v>
      </c>
      <c r="B1385" s="38" t="s">
        <v>24</v>
      </c>
      <c r="C1385" s="39" t="s">
        <v>2151</v>
      </c>
      <c r="D1385" s="40">
        <v>44101</v>
      </c>
      <c r="E1385" s="38">
        <v>1</v>
      </c>
      <c r="F1385" s="38"/>
      <c r="G1385" s="38" t="s">
        <v>2</v>
      </c>
      <c r="H1385" s="38" t="s">
        <v>2</v>
      </c>
      <c r="I1385" s="39">
        <v>4260</v>
      </c>
      <c r="J1385" s="39">
        <v>5731</v>
      </c>
      <c r="K1385" s="39">
        <v>0</v>
      </c>
      <c r="L1385" s="41">
        <f>SUM(Data[[#This Row],[CHELTUIELI DE PERSONAL LEI]:[CHELTUIELI DE CAPITAL (ACTIVE NEFINANCIARE ) LEI]])</f>
        <v>9991</v>
      </c>
      <c r="M1385" s="41">
        <f>Data[[#This Row],[TOTAL CHELTUIELI LEI]]/Data[[#This Row],[CURS VALUTAR EURO BNR 22 07 2020]]</f>
        <v>2064.2135493068326</v>
      </c>
      <c r="N1385" s="49">
        <v>4511</v>
      </c>
      <c r="O1385" s="54"/>
      <c r="P1385" s="54">
        <v>2814</v>
      </c>
      <c r="Q1385" s="54"/>
      <c r="R1385" s="54">
        <f>Data[[#This Row],[PERSOANE ÎNSCRISE ÎN LISTELE ELECTORALE (TURUL 1)            ]]+Data[[#This Row],[PERSOANE ÎNSCRISE ÎN LISTELE ELECTORALE (TURUL AL 2-LEA)]]</f>
        <v>4511</v>
      </c>
      <c r="S1385" s="54">
        <f>Data[[#This Row],[PERSOANE CARE AU PARTICIPAT LA VOT (TURUL 1)]]+Data[[#This Row],[PERSOANE CARE AU PARTICIPAT LA VOT  (TURUL AL 2-LEA)]]</f>
        <v>2814</v>
      </c>
      <c r="T1385" s="41">
        <f>Data[[#This Row],[TOTAL CHELTUIELI LEI]]/Data[[#This Row],[NUMĂRUL PERSOANELOR ÎNSCRISE ÎN LISTELE ELECTORALE]]</f>
        <v>2.2148082465085346</v>
      </c>
      <c r="U1385" s="41">
        <f>Data[[#This Row],[TOTAL CHELTUIELI EURO]]/Data[[#This Row],[NUMĂRUL PERSOANELOR ÎNSCRISE ÎN LISTELE ELECTORALE]]</f>
        <v>0.45759555515558248</v>
      </c>
      <c r="V1385" s="41">
        <f>Data[[#This Row],[TOTAL CHELTUIELI LEI]]/Data[[#This Row],[NUMĂRUL PERSOANELOR CARE AU PARTICIPAT LA VOT]]</f>
        <v>3.5504619758351104</v>
      </c>
      <c r="W1385" s="41">
        <f>Data[[#This Row],[TOTAL CHELTUIELI EURO]]/Data[[#This Row],[NUMĂRUL PERSOANELOR CARE AU PARTICIPAT LA VOT]]</f>
        <v>0.7335513679128759</v>
      </c>
      <c r="X1385" s="43">
        <v>4.8400999999999996</v>
      </c>
      <c r="Y1385" s="114" t="s">
        <v>2891</v>
      </c>
      <c r="Z1385" s="44">
        <v>2</v>
      </c>
      <c r="AA1385" s="115" t="s">
        <v>3105</v>
      </c>
      <c r="AB1385" s="44">
        <v>0</v>
      </c>
      <c r="AC1385" s="45"/>
    </row>
    <row r="1386" spans="1:29" ht="12" customHeight="1" x14ac:dyDescent="0.2">
      <c r="A1386" s="37">
        <v>1385</v>
      </c>
      <c r="B1386" s="38" t="s">
        <v>24</v>
      </c>
      <c r="C1386" s="39" t="s">
        <v>2152</v>
      </c>
      <c r="D1386" s="40">
        <v>44101</v>
      </c>
      <c r="E1386" s="38">
        <v>1</v>
      </c>
      <c r="F1386" s="38"/>
      <c r="G1386" s="38" t="s">
        <v>2</v>
      </c>
      <c r="H1386" s="38" t="s">
        <v>2</v>
      </c>
      <c r="I1386" s="39">
        <v>25266</v>
      </c>
      <c r="J1386" s="39">
        <v>6576.5</v>
      </c>
      <c r="K1386" s="39">
        <v>0</v>
      </c>
      <c r="L1386" s="41">
        <f>SUM(Data[[#This Row],[CHELTUIELI DE PERSONAL LEI]:[CHELTUIELI DE CAPITAL (ACTIVE NEFINANCIARE ) LEI]])</f>
        <v>31842.5</v>
      </c>
      <c r="M1386" s="41">
        <f>Data[[#This Row],[TOTAL CHELTUIELI LEI]]/Data[[#This Row],[CURS VALUTAR EURO BNR 22 07 2020]]</f>
        <v>6578.8929980785524</v>
      </c>
      <c r="N1386" s="49">
        <v>2464</v>
      </c>
      <c r="O1386" s="54"/>
      <c r="P1386" s="54">
        <v>1724</v>
      </c>
      <c r="Q1386" s="54"/>
      <c r="R1386" s="54">
        <f>Data[[#This Row],[PERSOANE ÎNSCRISE ÎN LISTELE ELECTORALE (TURUL 1)            ]]+Data[[#This Row],[PERSOANE ÎNSCRISE ÎN LISTELE ELECTORALE (TURUL AL 2-LEA)]]</f>
        <v>2464</v>
      </c>
      <c r="S1386" s="54">
        <f>Data[[#This Row],[PERSOANE CARE AU PARTICIPAT LA VOT (TURUL 1)]]+Data[[#This Row],[PERSOANE CARE AU PARTICIPAT LA VOT  (TURUL AL 2-LEA)]]</f>
        <v>1724</v>
      </c>
      <c r="T1386" s="41">
        <f>Data[[#This Row],[TOTAL CHELTUIELI LEI]]/Data[[#This Row],[NUMĂRUL PERSOANELOR ÎNSCRISE ÎN LISTELE ELECTORALE]]</f>
        <v>12.923092532467532</v>
      </c>
      <c r="U1386" s="41">
        <f>Data[[#This Row],[TOTAL CHELTUIELI EURO]]/Data[[#This Row],[NUMĂRUL PERSOANELOR ÎNSCRISE ÎN LISTELE ELECTORALE]]</f>
        <v>2.6700052751942178</v>
      </c>
      <c r="V1386" s="41">
        <f>Data[[#This Row],[TOTAL CHELTUIELI LEI]]/Data[[#This Row],[NUMĂRUL PERSOANELOR CARE AU PARTICIPAT LA VOT]]</f>
        <v>18.470127610208817</v>
      </c>
      <c r="W1386" s="41">
        <f>Data[[#This Row],[TOTAL CHELTUIELI EURO]]/Data[[#This Row],[NUMĂRUL PERSOANELOR CARE AU PARTICIPAT LA VOT]]</f>
        <v>3.816063223943476</v>
      </c>
      <c r="X1386" s="43">
        <v>4.8400999999999996</v>
      </c>
      <c r="Y1386" s="114" t="s">
        <v>2897</v>
      </c>
      <c r="Z1386" s="44">
        <v>12</v>
      </c>
      <c r="AA1386" s="115" t="s">
        <v>3108</v>
      </c>
      <c r="AB1386" s="44">
        <v>2</v>
      </c>
      <c r="AC1386" s="45"/>
    </row>
    <row r="1387" spans="1:29" ht="12" customHeight="1" x14ac:dyDescent="0.2">
      <c r="A1387" s="37">
        <v>1386</v>
      </c>
      <c r="B1387" s="38" t="s">
        <v>24</v>
      </c>
      <c r="C1387" s="39" t="s">
        <v>2153</v>
      </c>
      <c r="D1387" s="40">
        <v>44101</v>
      </c>
      <c r="E1387" s="38">
        <v>1</v>
      </c>
      <c r="F1387" s="38"/>
      <c r="G1387" s="38" t="s">
        <v>2</v>
      </c>
      <c r="H1387" s="38" t="s">
        <v>2</v>
      </c>
      <c r="I1387" s="39">
        <v>999</v>
      </c>
      <c r="J1387" s="39">
        <v>1261</v>
      </c>
      <c r="K1387" s="39">
        <v>0</v>
      </c>
      <c r="L1387" s="41">
        <f>SUM(Data[[#This Row],[CHELTUIELI DE PERSONAL LEI]:[CHELTUIELI DE CAPITAL (ACTIVE NEFINANCIARE ) LEI]])</f>
        <v>2260</v>
      </c>
      <c r="M1387" s="41">
        <f>Data[[#This Row],[TOTAL CHELTUIELI LEI]]/Data[[#This Row],[CURS VALUTAR EURO BNR 22 07 2020]]</f>
        <v>466.93250139459934</v>
      </c>
      <c r="N1387" s="49">
        <v>2675</v>
      </c>
      <c r="O1387" s="54"/>
      <c r="P1387" s="54">
        <v>1966</v>
      </c>
      <c r="Q1387" s="54"/>
      <c r="R1387" s="54">
        <f>Data[[#This Row],[PERSOANE ÎNSCRISE ÎN LISTELE ELECTORALE (TURUL 1)            ]]+Data[[#This Row],[PERSOANE ÎNSCRISE ÎN LISTELE ELECTORALE (TURUL AL 2-LEA)]]</f>
        <v>2675</v>
      </c>
      <c r="S1387" s="54">
        <f>Data[[#This Row],[PERSOANE CARE AU PARTICIPAT LA VOT (TURUL 1)]]+Data[[#This Row],[PERSOANE CARE AU PARTICIPAT LA VOT  (TURUL AL 2-LEA)]]</f>
        <v>1966</v>
      </c>
      <c r="T1387" s="41">
        <f>Data[[#This Row],[TOTAL CHELTUIELI LEI]]/Data[[#This Row],[NUMĂRUL PERSOANELOR ÎNSCRISE ÎN LISTELE ELECTORALE]]</f>
        <v>0.84485981308411218</v>
      </c>
      <c r="U1387" s="41">
        <f>Data[[#This Row],[TOTAL CHELTUIELI EURO]]/Data[[#This Row],[NUMĂRUL PERSOANELOR ÎNSCRISE ÎN LISTELE ELECTORALE]]</f>
        <v>0.17455420612882219</v>
      </c>
      <c r="V1387" s="41">
        <f>Data[[#This Row],[TOTAL CHELTUIELI LEI]]/Data[[#This Row],[NUMĂRUL PERSOANELOR CARE AU PARTICIPAT LA VOT]]</f>
        <v>1.1495422177009156</v>
      </c>
      <c r="W1387" s="41">
        <f>Data[[#This Row],[TOTAL CHELTUIELI EURO]]/Data[[#This Row],[NUMĂRUL PERSOANELOR CARE AU PARTICIPAT LA VOT]]</f>
        <v>0.23750381556185113</v>
      </c>
      <c r="X1387" s="43">
        <v>4.8400999999999996</v>
      </c>
      <c r="Y1387" s="114" t="s">
        <v>2890</v>
      </c>
      <c r="Z1387" s="44">
        <v>0</v>
      </c>
      <c r="AA1387" s="115" t="s">
        <v>3105</v>
      </c>
      <c r="AB1387" s="44">
        <v>0</v>
      </c>
      <c r="AC1387" s="45"/>
    </row>
    <row r="1388" spans="1:29" ht="12" customHeight="1" x14ac:dyDescent="0.2">
      <c r="A1388" s="37">
        <v>1387</v>
      </c>
      <c r="B1388" s="38" t="s">
        <v>24</v>
      </c>
      <c r="C1388" s="39" t="s">
        <v>1507</v>
      </c>
      <c r="D1388" s="40">
        <v>44101</v>
      </c>
      <c r="E1388" s="38">
        <v>1</v>
      </c>
      <c r="F1388" s="38"/>
      <c r="G1388" s="38" t="s">
        <v>2</v>
      </c>
      <c r="H1388" s="38" t="s">
        <v>2</v>
      </c>
      <c r="I1388" s="39">
        <v>50322</v>
      </c>
      <c r="J1388" s="39">
        <v>6734.88</v>
      </c>
      <c r="K1388" s="39">
        <v>22925.58</v>
      </c>
      <c r="L1388" s="41">
        <f>SUM(Data[[#This Row],[CHELTUIELI DE PERSONAL LEI]:[CHELTUIELI DE CAPITAL (ACTIVE NEFINANCIARE ) LEI]])</f>
        <v>79982.459999999992</v>
      </c>
      <c r="M1388" s="41">
        <f>Data[[#This Row],[TOTAL CHELTUIELI LEI]]/Data[[#This Row],[CURS VALUTAR EURO BNR 22 07 2020]]</f>
        <v>16524.96022809446</v>
      </c>
      <c r="N1388" s="49">
        <v>5337</v>
      </c>
      <c r="O1388" s="54"/>
      <c r="P1388" s="54">
        <v>3605</v>
      </c>
      <c r="Q1388" s="54"/>
      <c r="R1388" s="54">
        <f>Data[[#This Row],[PERSOANE ÎNSCRISE ÎN LISTELE ELECTORALE (TURUL 1)            ]]+Data[[#This Row],[PERSOANE ÎNSCRISE ÎN LISTELE ELECTORALE (TURUL AL 2-LEA)]]</f>
        <v>5337</v>
      </c>
      <c r="S1388" s="54">
        <f>Data[[#This Row],[PERSOANE CARE AU PARTICIPAT LA VOT (TURUL 1)]]+Data[[#This Row],[PERSOANE CARE AU PARTICIPAT LA VOT  (TURUL AL 2-LEA)]]</f>
        <v>3605</v>
      </c>
      <c r="T1388" s="41">
        <f>Data[[#This Row],[TOTAL CHELTUIELI LEI]]/Data[[#This Row],[NUMĂRUL PERSOANELOR ÎNSCRISE ÎN LISTELE ELECTORALE]]</f>
        <v>14.986408094435074</v>
      </c>
      <c r="U1388" s="41">
        <f>Data[[#This Row],[TOTAL CHELTUIELI EURO]]/Data[[#This Row],[NUMĂRUL PERSOANELOR ÎNSCRISE ÎN LISTELE ELECTORALE]]</f>
        <v>3.0963013355994864</v>
      </c>
      <c r="V1388" s="41">
        <f>Data[[#This Row],[TOTAL CHELTUIELI LEI]]/Data[[#This Row],[NUMĂRUL PERSOANELOR CARE AU PARTICIPAT LA VOT]]</f>
        <v>22.186535367545073</v>
      </c>
      <c r="W1388" s="41">
        <f>Data[[#This Row],[TOTAL CHELTUIELI EURO]]/Data[[#This Row],[NUMĂRUL PERSOANELOR CARE AU PARTICIPAT LA VOT]]</f>
        <v>4.5839002019679498</v>
      </c>
      <c r="X1388" s="43">
        <v>4.8400999999999996</v>
      </c>
      <c r="Y1388" s="114" t="s">
        <v>2885</v>
      </c>
      <c r="Z1388" s="44">
        <v>14</v>
      </c>
      <c r="AA1388" s="115" t="s">
        <v>3106</v>
      </c>
      <c r="AB1388" s="44">
        <v>3</v>
      </c>
      <c r="AC1388" s="45"/>
    </row>
    <row r="1389" spans="1:29" ht="12" customHeight="1" x14ac:dyDescent="0.2">
      <c r="A1389" s="37">
        <v>1388</v>
      </c>
      <c r="B1389" s="38" t="s">
        <v>24</v>
      </c>
      <c r="C1389" s="39" t="s">
        <v>2154</v>
      </c>
      <c r="D1389" s="40">
        <v>44101</v>
      </c>
      <c r="E1389" s="38">
        <v>1</v>
      </c>
      <c r="F1389" s="38"/>
      <c r="G1389" s="38" t="s">
        <v>2</v>
      </c>
      <c r="H1389" s="38" t="s">
        <v>2</v>
      </c>
      <c r="I1389" s="39">
        <v>18744</v>
      </c>
      <c r="J1389" s="39">
        <v>11852.23</v>
      </c>
      <c r="K1389" s="39">
        <v>0</v>
      </c>
      <c r="L1389" s="41">
        <f>SUM(Data[[#This Row],[CHELTUIELI DE PERSONAL LEI]:[CHELTUIELI DE CAPITAL (ACTIVE NEFINANCIARE ) LEI]])</f>
        <v>30596.23</v>
      </c>
      <c r="M1389" s="41">
        <f>Data[[#This Row],[TOTAL CHELTUIELI LEI]]/Data[[#This Row],[CURS VALUTAR EURO BNR 22 07 2020]]</f>
        <v>6321.4045164356112</v>
      </c>
      <c r="N1389" s="49">
        <v>2168</v>
      </c>
      <c r="O1389" s="54"/>
      <c r="P1389" s="54">
        <v>1182</v>
      </c>
      <c r="Q1389" s="54"/>
      <c r="R1389" s="54">
        <f>Data[[#This Row],[PERSOANE ÎNSCRISE ÎN LISTELE ELECTORALE (TURUL 1)            ]]+Data[[#This Row],[PERSOANE ÎNSCRISE ÎN LISTELE ELECTORALE (TURUL AL 2-LEA)]]</f>
        <v>2168</v>
      </c>
      <c r="S1389" s="54">
        <f>Data[[#This Row],[PERSOANE CARE AU PARTICIPAT LA VOT (TURUL 1)]]+Data[[#This Row],[PERSOANE CARE AU PARTICIPAT LA VOT  (TURUL AL 2-LEA)]]</f>
        <v>1182</v>
      </c>
      <c r="T1389" s="41">
        <f>Data[[#This Row],[TOTAL CHELTUIELI LEI]]/Data[[#This Row],[NUMĂRUL PERSOANELOR ÎNSCRISE ÎN LISTELE ELECTORALE]]</f>
        <v>14.112652214022139</v>
      </c>
      <c r="U1389" s="41">
        <f>Data[[#This Row],[TOTAL CHELTUIELI EURO]]/Data[[#This Row],[NUMĂRUL PERSOANELOR ÎNSCRISE ÎN LISTELE ELECTORALE]]</f>
        <v>2.9157769909758353</v>
      </c>
      <c r="V1389" s="41">
        <f>Data[[#This Row],[TOTAL CHELTUIELI LEI]]/Data[[#This Row],[NUMĂRUL PERSOANELOR CARE AU PARTICIPAT LA VOT]]</f>
        <v>25.885135363790187</v>
      </c>
      <c r="W1389" s="41">
        <f>Data[[#This Row],[TOTAL CHELTUIELI EURO]]/Data[[#This Row],[NUMĂRUL PERSOANELOR CARE AU PARTICIPAT LA VOT]]</f>
        <v>5.3480579665275902</v>
      </c>
      <c r="X1389" s="43">
        <v>4.8400999999999996</v>
      </c>
      <c r="Y1389" s="114" t="s">
        <v>2885</v>
      </c>
      <c r="Z1389" s="44">
        <v>14</v>
      </c>
      <c r="AA1389" s="115" t="s">
        <v>3108</v>
      </c>
      <c r="AB1389" s="44">
        <v>2</v>
      </c>
      <c r="AC1389" s="45"/>
    </row>
    <row r="1390" spans="1:29" ht="12" customHeight="1" x14ac:dyDescent="0.2">
      <c r="A1390" s="37">
        <v>1389</v>
      </c>
      <c r="B1390" s="38" t="s">
        <v>24</v>
      </c>
      <c r="C1390" s="39" t="s">
        <v>2155</v>
      </c>
      <c r="D1390" s="40">
        <v>44101</v>
      </c>
      <c r="E1390" s="38">
        <v>1</v>
      </c>
      <c r="F1390" s="38"/>
      <c r="G1390" s="38" t="s">
        <v>2</v>
      </c>
      <c r="H1390" s="38" t="s">
        <v>2</v>
      </c>
      <c r="I1390" s="39">
        <v>6000</v>
      </c>
      <c r="J1390" s="39">
        <v>5185.6000000000004</v>
      </c>
      <c r="K1390" s="39">
        <v>0</v>
      </c>
      <c r="L1390" s="41">
        <f>SUM(Data[[#This Row],[CHELTUIELI DE PERSONAL LEI]:[CHELTUIELI DE CAPITAL (ACTIVE NEFINANCIARE ) LEI]])</f>
        <v>11185.6</v>
      </c>
      <c r="M1390" s="41">
        <f>Data[[#This Row],[TOTAL CHELTUIELI LEI]]/Data[[#This Row],[CURS VALUTAR EURO BNR 22 07 2020]]</f>
        <v>2311.026631681164</v>
      </c>
      <c r="N1390" s="49">
        <v>3791</v>
      </c>
      <c r="O1390" s="54"/>
      <c r="P1390" s="54">
        <v>2253</v>
      </c>
      <c r="Q1390" s="54"/>
      <c r="R1390" s="54">
        <f>Data[[#This Row],[PERSOANE ÎNSCRISE ÎN LISTELE ELECTORALE (TURUL 1)            ]]+Data[[#This Row],[PERSOANE ÎNSCRISE ÎN LISTELE ELECTORALE (TURUL AL 2-LEA)]]</f>
        <v>3791</v>
      </c>
      <c r="S1390" s="54">
        <f>Data[[#This Row],[PERSOANE CARE AU PARTICIPAT LA VOT (TURUL 1)]]+Data[[#This Row],[PERSOANE CARE AU PARTICIPAT LA VOT  (TURUL AL 2-LEA)]]</f>
        <v>2253</v>
      </c>
      <c r="T1390" s="41">
        <f>Data[[#This Row],[TOTAL CHELTUIELI LEI]]/Data[[#This Row],[NUMĂRUL PERSOANELOR ÎNSCRISE ÎN LISTELE ELECTORALE]]</f>
        <v>2.9505671326826697</v>
      </c>
      <c r="U1390" s="41">
        <f>Data[[#This Row],[TOTAL CHELTUIELI EURO]]/Data[[#This Row],[NUMĂRUL PERSOANELOR ÎNSCRISE ÎN LISTELE ELECTORALE]]</f>
        <v>0.60960871318416354</v>
      </c>
      <c r="V1390" s="41">
        <f>Data[[#This Row],[TOTAL CHELTUIELI LEI]]/Data[[#This Row],[NUMĂRUL PERSOANELOR CARE AU PARTICIPAT LA VOT]]</f>
        <v>4.9647581003106973</v>
      </c>
      <c r="W1390" s="41">
        <f>Data[[#This Row],[TOTAL CHELTUIELI EURO]]/Data[[#This Row],[NUMĂRUL PERSOANELOR CARE AU PARTICIPAT LA VOT]]</f>
        <v>1.0257552737155633</v>
      </c>
      <c r="X1390" s="43">
        <v>4.8400999999999996</v>
      </c>
      <c r="Y1390" s="114" t="s">
        <v>2891</v>
      </c>
      <c r="Z1390" s="44">
        <v>2</v>
      </c>
      <c r="AA1390" s="115" t="s">
        <v>3105</v>
      </c>
      <c r="AB1390" s="44">
        <v>0</v>
      </c>
      <c r="AC1390" s="45"/>
    </row>
    <row r="1391" spans="1:29" ht="12" customHeight="1" x14ac:dyDescent="0.2">
      <c r="A1391" s="37">
        <v>1390</v>
      </c>
      <c r="B1391" s="38" t="s">
        <v>24</v>
      </c>
      <c r="C1391" s="39" t="s">
        <v>2156</v>
      </c>
      <c r="D1391" s="40">
        <v>44101</v>
      </c>
      <c r="E1391" s="38">
        <v>1</v>
      </c>
      <c r="F1391" s="38"/>
      <c r="G1391" s="38" t="s">
        <v>2</v>
      </c>
      <c r="H1391" s="38" t="s">
        <v>2</v>
      </c>
      <c r="I1391" s="39">
        <v>1200</v>
      </c>
      <c r="J1391" s="39">
        <v>1600</v>
      </c>
      <c r="K1391" s="39">
        <v>0</v>
      </c>
      <c r="L1391" s="41">
        <f>SUM(Data[[#This Row],[CHELTUIELI DE PERSONAL LEI]:[CHELTUIELI DE CAPITAL (ACTIVE NEFINANCIARE ) LEI]])</f>
        <v>2800</v>
      </c>
      <c r="M1391" s="41">
        <f>Data[[#This Row],[TOTAL CHELTUIELI LEI]]/Data[[#This Row],[CURS VALUTAR EURO BNR 22 07 2020]]</f>
        <v>578.50044420569827</v>
      </c>
      <c r="N1391" s="49">
        <v>2113</v>
      </c>
      <c r="O1391" s="54"/>
      <c r="P1391" s="54">
        <v>1557</v>
      </c>
      <c r="Q1391" s="54"/>
      <c r="R1391" s="54">
        <f>Data[[#This Row],[PERSOANE ÎNSCRISE ÎN LISTELE ELECTORALE (TURUL 1)            ]]+Data[[#This Row],[PERSOANE ÎNSCRISE ÎN LISTELE ELECTORALE (TURUL AL 2-LEA)]]</f>
        <v>2113</v>
      </c>
      <c r="S1391" s="54">
        <f>Data[[#This Row],[PERSOANE CARE AU PARTICIPAT LA VOT (TURUL 1)]]+Data[[#This Row],[PERSOANE CARE AU PARTICIPAT LA VOT  (TURUL AL 2-LEA)]]</f>
        <v>1557</v>
      </c>
      <c r="T1391" s="41">
        <f>Data[[#This Row],[TOTAL CHELTUIELI LEI]]/Data[[#This Row],[NUMĂRUL PERSOANELOR ÎNSCRISE ÎN LISTELE ELECTORALE]]</f>
        <v>1.3251301467108376</v>
      </c>
      <c r="U1391" s="41">
        <f>Data[[#This Row],[TOTAL CHELTUIELI EURO]]/Data[[#This Row],[NUMĂRUL PERSOANELOR ÎNSCRISE ÎN LISTELE ELECTORALE]]</f>
        <v>0.27378156375092205</v>
      </c>
      <c r="V1391" s="41">
        <f>Data[[#This Row],[TOTAL CHELTUIELI LEI]]/Data[[#This Row],[NUMĂRUL PERSOANELOR CARE AU PARTICIPAT LA VOT]]</f>
        <v>1.798330122029544</v>
      </c>
      <c r="W1391" s="41">
        <f>Data[[#This Row],[TOTAL CHELTUIELI EURO]]/Data[[#This Row],[NUMĂRUL PERSOANELOR CARE AU PARTICIPAT LA VOT]]</f>
        <v>0.37154813372234957</v>
      </c>
      <c r="X1391" s="43">
        <v>4.8400999999999996</v>
      </c>
      <c r="Y1391" s="114" t="s">
        <v>2894</v>
      </c>
      <c r="Z1391" s="44">
        <v>1</v>
      </c>
      <c r="AA1391" s="115" t="s">
        <v>3105</v>
      </c>
      <c r="AB1391" s="44">
        <v>0</v>
      </c>
      <c r="AC1391" s="45"/>
    </row>
    <row r="1392" spans="1:29" ht="12" customHeight="1" x14ac:dyDescent="0.2">
      <c r="A1392" s="37">
        <v>1391</v>
      </c>
      <c r="B1392" s="38" t="s">
        <v>24</v>
      </c>
      <c r="C1392" s="39" t="s">
        <v>2157</v>
      </c>
      <c r="D1392" s="40">
        <v>44101</v>
      </c>
      <c r="E1392" s="38">
        <v>1</v>
      </c>
      <c r="F1392" s="38"/>
      <c r="G1392" s="38" t="s">
        <v>2</v>
      </c>
      <c r="H1392" s="38" t="s">
        <v>2</v>
      </c>
      <c r="I1392" s="39">
        <v>3600</v>
      </c>
      <c r="J1392" s="39">
        <v>13111.47</v>
      </c>
      <c r="K1392" s="39">
        <v>0</v>
      </c>
      <c r="L1392" s="41">
        <f>SUM(Data[[#This Row],[CHELTUIELI DE PERSONAL LEI]:[CHELTUIELI DE CAPITAL (ACTIVE NEFINANCIARE ) LEI]])</f>
        <v>16711.47</v>
      </c>
      <c r="M1392" s="41">
        <f>Data[[#This Row],[TOTAL CHELTUIELI LEI]]/Data[[#This Row],[CURS VALUTAR EURO BNR 22 07 2020]]</f>
        <v>3452.7117208322147</v>
      </c>
      <c r="N1392" s="49">
        <v>7142</v>
      </c>
      <c r="O1392" s="54"/>
      <c r="P1392" s="54">
        <v>4306</v>
      </c>
      <c r="Q1392" s="54"/>
      <c r="R1392" s="54">
        <f>Data[[#This Row],[PERSOANE ÎNSCRISE ÎN LISTELE ELECTORALE (TURUL 1)            ]]+Data[[#This Row],[PERSOANE ÎNSCRISE ÎN LISTELE ELECTORALE (TURUL AL 2-LEA)]]</f>
        <v>7142</v>
      </c>
      <c r="S1392" s="54">
        <f>Data[[#This Row],[PERSOANE CARE AU PARTICIPAT LA VOT (TURUL 1)]]+Data[[#This Row],[PERSOANE CARE AU PARTICIPAT LA VOT  (TURUL AL 2-LEA)]]</f>
        <v>4306</v>
      </c>
      <c r="T1392" s="41">
        <f>Data[[#This Row],[TOTAL CHELTUIELI LEI]]/Data[[#This Row],[NUMĂRUL PERSOANELOR ÎNSCRISE ÎN LISTELE ELECTORALE]]</f>
        <v>2.3398865863903668</v>
      </c>
      <c r="U1392" s="41">
        <f>Data[[#This Row],[TOTAL CHELTUIELI EURO]]/Data[[#This Row],[NUMĂRUL PERSOANELOR ÎNSCRISE ÎN LISTELE ELECTORALE]]</f>
        <v>0.48343765343492223</v>
      </c>
      <c r="V1392" s="41">
        <f>Data[[#This Row],[TOTAL CHELTUIELI LEI]]/Data[[#This Row],[NUMĂRUL PERSOANELOR CARE AU PARTICIPAT LA VOT]]</f>
        <v>3.8809730608453323</v>
      </c>
      <c r="W1392" s="41">
        <f>Data[[#This Row],[TOTAL CHELTUIELI EURO]]/Data[[#This Row],[NUMĂRUL PERSOANELOR CARE AU PARTICIPAT LA VOT]]</f>
        <v>0.80183737130334753</v>
      </c>
      <c r="X1392" s="43">
        <v>4.8400999999999996</v>
      </c>
      <c r="Y1392" s="114" t="s">
        <v>2891</v>
      </c>
      <c r="Z1392" s="44">
        <v>2</v>
      </c>
      <c r="AA1392" s="115" t="s">
        <v>3105</v>
      </c>
      <c r="AB1392" s="44">
        <v>0</v>
      </c>
      <c r="AC1392" s="45"/>
    </row>
    <row r="1393" spans="1:29" ht="12" customHeight="1" x14ac:dyDescent="0.2">
      <c r="A1393" s="37">
        <v>1392</v>
      </c>
      <c r="B1393" s="38" t="s">
        <v>24</v>
      </c>
      <c r="C1393" s="39" t="s">
        <v>2158</v>
      </c>
      <c r="D1393" s="40">
        <v>44101</v>
      </c>
      <c r="E1393" s="38">
        <v>1</v>
      </c>
      <c r="F1393" s="38"/>
      <c r="G1393" s="38" t="s">
        <v>2</v>
      </c>
      <c r="H1393" s="38" t="s">
        <v>2</v>
      </c>
      <c r="I1393" s="39">
        <v>0</v>
      </c>
      <c r="J1393" s="39">
        <v>32160.37</v>
      </c>
      <c r="K1393" s="39">
        <v>0</v>
      </c>
      <c r="L1393" s="41">
        <f>SUM(Data[[#This Row],[CHELTUIELI DE PERSONAL LEI]:[CHELTUIELI DE CAPITAL (ACTIVE NEFINANCIARE ) LEI]])</f>
        <v>32160.37</v>
      </c>
      <c r="M1393" s="41">
        <f>Data[[#This Row],[TOTAL CHELTUIELI LEI]]/Data[[#This Row],[CURS VALUTAR EURO BNR 22 07 2020]]</f>
        <v>6644.5672610070042</v>
      </c>
      <c r="N1393" s="49">
        <v>4286</v>
      </c>
      <c r="O1393" s="54"/>
      <c r="P1393" s="54">
        <v>2898</v>
      </c>
      <c r="Q1393" s="54"/>
      <c r="R1393" s="54">
        <f>Data[[#This Row],[PERSOANE ÎNSCRISE ÎN LISTELE ELECTORALE (TURUL 1)            ]]+Data[[#This Row],[PERSOANE ÎNSCRISE ÎN LISTELE ELECTORALE (TURUL AL 2-LEA)]]</f>
        <v>4286</v>
      </c>
      <c r="S1393" s="54">
        <f>Data[[#This Row],[PERSOANE CARE AU PARTICIPAT LA VOT (TURUL 1)]]+Data[[#This Row],[PERSOANE CARE AU PARTICIPAT LA VOT  (TURUL AL 2-LEA)]]</f>
        <v>2898</v>
      </c>
      <c r="T1393" s="41">
        <f>Data[[#This Row],[TOTAL CHELTUIELI LEI]]/Data[[#This Row],[NUMĂRUL PERSOANELOR ÎNSCRISE ÎN LISTELE ELECTORALE]]</f>
        <v>7.503586094260382</v>
      </c>
      <c r="U1393" s="41">
        <f>Data[[#This Row],[TOTAL CHELTUIELI EURO]]/Data[[#This Row],[NUMĂRUL PERSOANELOR ÎNSCRISE ÎN LISTELE ELECTORALE]]</f>
        <v>1.5502956745233327</v>
      </c>
      <c r="V1393" s="41">
        <f>Data[[#This Row],[TOTAL CHELTUIELI LEI]]/Data[[#This Row],[NUMĂRUL PERSOANELOR CARE AU PARTICIPAT LA VOT]]</f>
        <v>11.097436162870945</v>
      </c>
      <c r="W1393" s="41">
        <f>Data[[#This Row],[TOTAL CHELTUIELI EURO]]/Data[[#This Row],[NUMĂRUL PERSOANELOR CARE AU PARTICIPAT LA VOT]]</f>
        <v>2.2928113392018648</v>
      </c>
      <c r="X1393" s="43">
        <v>4.8400999999999996</v>
      </c>
      <c r="Y1393" s="114" t="s">
        <v>2886</v>
      </c>
      <c r="Z1393" s="44">
        <v>7</v>
      </c>
      <c r="AA1393" s="115" t="s">
        <v>3107</v>
      </c>
      <c r="AB1393" s="44">
        <v>1</v>
      </c>
      <c r="AC1393" s="45"/>
    </row>
    <row r="1394" spans="1:29" ht="12" customHeight="1" x14ac:dyDescent="0.2">
      <c r="A1394" s="37">
        <v>1393</v>
      </c>
      <c r="B1394" s="38" t="s">
        <v>24</v>
      </c>
      <c r="C1394" s="39" t="s">
        <v>2159</v>
      </c>
      <c r="D1394" s="40">
        <v>44101</v>
      </c>
      <c r="E1394" s="38">
        <v>1</v>
      </c>
      <c r="F1394" s="38"/>
      <c r="G1394" s="38" t="s">
        <v>2</v>
      </c>
      <c r="H1394" s="38" t="s">
        <v>2</v>
      </c>
      <c r="I1394" s="39">
        <v>14022</v>
      </c>
      <c r="J1394" s="39">
        <v>20884</v>
      </c>
      <c r="K1394" s="39">
        <v>0</v>
      </c>
      <c r="L1394" s="41">
        <f>SUM(Data[[#This Row],[CHELTUIELI DE PERSONAL LEI]:[CHELTUIELI DE CAPITAL (ACTIVE NEFINANCIARE ) LEI]])</f>
        <v>34906</v>
      </c>
      <c r="M1394" s="41">
        <f>Data[[#This Row],[TOTAL CHELTUIELI LEI]]/Data[[#This Row],[CURS VALUTAR EURO BNR 22 07 2020]]</f>
        <v>7211.8344662300369</v>
      </c>
      <c r="N1394" s="49">
        <v>4241</v>
      </c>
      <c r="O1394" s="54"/>
      <c r="P1394" s="54">
        <v>2445</v>
      </c>
      <c r="Q1394" s="54"/>
      <c r="R1394" s="54">
        <f>Data[[#This Row],[PERSOANE ÎNSCRISE ÎN LISTELE ELECTORALE (TURUL 1)            ]]+Data[[#This Row],[PERSOANE ÎNSCRISE ÎN LISTELE ELECTORALE (TURUL AL 2-LEA)]]</f>
        <v>4241</v>
      </c>
      <c r="S1394" s="54">
        <f>Data[[#This Row],[PERSOANE CARE AU PARTICIPAT LA VOT (TURUL 1)]]+Data[[#This Row],[PERSOANE CARE AU PARTICIPAT LA VOT  (TURUL AL 2-LEA)]]</f>
        <v>2445</v>
      </c>
      <c r="T1394" s="41">
        <f>Data[[#This Row],[TOTAL CHELTUIELI LEI]]/Data[[#This Row],[NUMĂRUL PERSOANELOR ÎNSCRISE ÎN LISTELE ELECTORALE]]</f>
        <v>8.2306059891535011</v>
      </c>
      <c r="U1394" s="41">
        <f>Data[[#This Row],[TOTAL CHELTUIELI EURO]]/Data[[#This Row],[NUMĂRUL PERSOANELOR ÎNSCRISE ÎN LISTELE ELECTORALE]]</f>
        <v>1.7005032931454933</v>
      </c>
      <c r="V1394" s="41">
        <f>Data[[#This Row],[TOTAL CHELTUIELI LEI]]/Data[[#This Row],[NUMĂRUL PERSOANELOR CARE AU PARTICIPAT LA VOT]]</f>
        <v>14.276482617586913</v>
      </c>
      <c r="W1394" s="41">
        <f>Data[[#This Row],[TOTAL CHELTUIELI EURO]]/Data[[#This Row],[NUMĂRUL PERSOANELOR CARE AU PARTICIPAT LA VOT]]</f>
        <v>2.9496255485603422</v>
      </c>
      <c r="X1394" s="43">
        <v>4.8400999999999996</v>
      </c>
      <c r="Y1394" s="114" t="s">
        <v>2896</v>
      </c>
      <c r="Z1394" s="44">
        <v>8</v>
      </c>
      <c r="AA1394" s="115" t="s">
        <v>3107</v>
      </c>
      <c r="AB1394" s="44">
        <v>1</v>
      </c>
      <c r="AC1394" s="45"/>
    </row>
    <row r="1395" spans="1:29" ht="12" customHeight="1" x14ac:dyDescent="0.2">
      <c r="A1395" s="37">
        <v>1394</v>
      </c>
      <c r="B1395" s="38" t="s">
        <v>24</v>
      </c>
      <c r="C1395" s="39" t="s">
        <v>2160</v>
      </c>
      <c r="D1395" s="40">
        <v>44101</v>
      </c>
      <c r="E1395" s="38">
        <v>1</v>
      </c>
      <c r="F1395" s="38"/>
      <c r="G1395" s="38" t="s">
        <v>2</v>
      </c>
      <c r="H1395" s="38" t="s">
        <v>2</v>
      </c>
      <c r="I1395" s="39">
        <v>1800</v>
      </c>
      <c r="J1395" s="39">
        <v>5000</v>
      </c>
      <c r="K1395" s="39">
        <v>0</v>
      </c>
      <c r="L1395" s="41">
        <f>SUM(Data[[#This Row],[CHELTUIELI DE PERSONAL LEI]:[CHELTUIELI DE CAPITAL (ACTIVE NEFINANCIARE ) LEI]])</f>
        <v>6800</v>
      </c>
      <c r="M1395" s="41">
        <f>Data[[#This Row],[TOTAL CHELTUIELI LEI]]/Data[[#This Row],[CURS VALUTAR EURO BNR 22 07 2020]]</f>
        <v>1404.9296502138386</v>
      </c>
      <c r="N1395" s="49">
        <v>1904</v>
      </c>
      <c r="O1395" s="54"/>
      <c r="P1395" s="54">
        <v>1722</v>
      </c>
      <c r="Q1395" s="54"/>
      <c r="R1395" s="54">
        <f>Data[[#This Row],[PERSOANE ÎNSCRISE ÎN LISTELE ELECTORALE (TURUL 1)            ]]+Data[[#This Row],[PERSOANE ÎNSCRISE ÎN LISTELE ELECTORALE (TURUL AL 2-LEA)]]</f>
        <v>1904</v>
      </c>
      <c r="S1395" s="54">
        <f>Data[[#This Row],[PERSOANE CARE AU PARTICIPAT LA VOT (TURUL 1)]]+Data[[#This Row],[PERSOANE CARE AU PARTICIPAT LA VOT  (TURUL AL 2-LEA)]]</f>
        <v>1722</v>
      </c>
      <c r="T1395" s="41">
        <f>Data[[#This Row],[TOTAL CHELTUIELI LEI]]/Data[[#This Row],[NUMĂRUL PERSOANELOR ÎNSCRISE ÎN LISTELE ELECTORALE]]</f>
        <v>3.5714285714285716</v>
      </c>
      <c r="U1395" s="41">
        <f>Data[[#This Row],[TOTAL CHELTUIELI EURO]]/Data[[#This Row],[NUMĂRUL PERSOANELOR ÎNSCRISE ÎN LISTELE ELECTORALE]]</f>
        <v>0.73788321965012538</v>
      </c>
      <c r="V1395" s="41">
        <f>Data[[#This Row],[TOTAL CHELTUIELI LEI]]/Data[[#This Row],[NUMĂRUL PERSOANELOR CARE AU PARTICIPAT LA VOT]]</f>
        <v>3.9488966318234611</v>
      </c>
      <c r="W1395" s="41">
        <f>Data[[#This Row],[TOTAL CHELTUIELI EURO]]/Data[[#This Row],[NUMĂRUL PERSOANELOR CARE AU PARTICIPAT LA VOT]]</f>
        <v>0.81587087701152072</v>
      </c>
      <c r="X1395" s="43">
        <v>4.8400999999999996</v>
      </c>
      <c r="Y1395" s="114" t="s">
        <v>2884</v>
      </c>
      <c r="Z1395" s="44">
        <v>3</v>
      </c>
      <c r="AA1395" s="115" t="s">
        <v>3105</v>
      </c>
      <c r="AB1395" s="44">
        <v>0</v>
      </c>
      <c r="AC1395" s="45"/>
    </row>
    <row r="1396" spans="1:29" ht="12" customHeight="1" x14ac:dyDescent="0.2">
      <c r="A1396" s="37">
        <v>1395</v>
      </c>
      <c r="B1396" s="38" t="s">
        <v>24</v>
      </c>
      <c r="C1396" s="39" t="s">
        <v>2161</v>
      </c>
      <c r="D1396" s="40">
        <v>44101</v>
      </c>
      <c r="E1396" s="38">
        <v>1</v>
      </c>
      <c r="F1396" s="38"/>
      <c r="G1396" s="38" t="s">
        <v>2</v>
      </c>
      <c r="H1396" s="38" t="s">
        <v>2</v>
      </c>
      <c r="I1396" s="39">
        <v>24000</v>
      </c>
      <c r="J1396" s="39">
        <v>7000</v>
      </c>
      <c r="K1396" s="39">
        <v>0</v>
      </c>
      <c r="L1396" s="41">
        <f>SUM(Data[[#This Row],[CHELTUIELI DE PERSONAL LEI]:[CHELTUIELI DE CAPITAL (ACTIVE NEFINANCIARE ) LEI]])</f>
        <v>31000</v>
      </c>
      <c r="M1396" s="41">
        <f>Data[[#This Row],[TOTAL CHELTUIELI LEI]]/Data[[#This Row],[CURS VALUTAR EURO BNR 22 07 2020]]</f>
        <v>6404.826346563088</v>
      </c>
      <c r="N1396" s="49">
        <v>4244</v>
      </c>
      <c r="O1396" s="54"/>
      <c r="P1396" s="54">
        <v>3278</v>
      </c>
      <c r="Q1396" s="54"/>
      <c r="R1396" s="54">
        <f>Data[[#This Row],[PERSOANE ÎNSCRISE ÎN LISTELE ELECTORALE (TURUL 1)            ]]+Data[[#This Row],[PERSOANE ÎNSCRISE ÎN LISTELE ELECTORALE (TURUL AL 2-LEA)]]</f>
        <v>4244</v>
      </c>
      <c r="S1396" s="54">
        <f>Data[[#This Row],[PERSOANE CARE AU PARTICIPAT LA VOT (TURUL 1)]]+Data[[#This Row],[PERSOANE CARE AU PARTICIPAT LA VOT  (TURUL AL 2-LEA)]]</f>
        <v>3278</v>
      </c>
      <c r="T1396" s="41">
        <f>Data[[#This Row],[TOTAL CHELTUIELI LEI]]/Data[[#This Row],[NUMĂRUL PERSOANELOR ÎNSCRISE ÎN LISTELE ELECTORALE]]</f>
        <v>7.304429783223374</v>
      </c>
      <c r="U1396" s="41">
        <f>Data[[#This Row],[TOTAL CHELTUIELI EURO]]/Data[[#This Row],[NUMĂRUL PERSOANELOR ÎNSCRISE ÎN LISTELE ELECTORALE]]</f>
        <v>1.5091485265228766</v>
      </c>
      <c r="V1396" s="41">
        <f>Data[[#This Row],[TOTAL CHELTUIELI LEI]]/Data[[#This Row],[NUMĂRUL PERSOANELOR CARE AU PARTICIPAT LA VOT]]</f>
        <v>9.4569859670530807</v>
      </c>
      <c r="W1396" s="41">
        <f>Data[[#This Row],[TOTAL CHELTUIELI EURO]]/Data[[#This Row],[NUMĂRUL PERSOANELOR CARE AU PARTICIPAT LA VOT]]</f>
        <v>1.9538823509954508</v>
      </c>
      <c r="X1396" s="43">
        <v>4.8400999999999996</v>
      </c>
      <c r="Y1396" s="114" t="s">
        <v>2886</v>
      </c>
      <c r="Z1396" s="44">
        <v>7</v>
      </c>
      <c r="AA1396" s="115" t="s">
        <v>3107</v>
      </c>
      <c r="AB1396" s="44">
        <v>1</v>
      </c>
      <c r="AC1396" s="45"/>
    </row>
    <row r="1397" spans="1:29" ht="12" customHeight="1" x14ac:dyDescent="0.2">
      <c r="A1397" s="37">
        <v>1396</v>
      </c>
      <c r="B1397" s="38" t="s">
        <v>24</v>
      </c>
      <c r="C1397" s="39" t="s">
        <v>2162</v>
      </c>
      <c r="D1397" s="40">
        <v>44101</v>
      </c>
      <c r="E1397" s="38">
        <v>1</v>
      </c>
      <c r="F1397" s="38"/>
      <c r="G1397" s="38" t="s">
        <v>2</v>
      </c>
      <c r="H1397" s="38" t="s">
        <v>2</v>
      </c>
      <c r="I1397" s="39">
        <v>3240</v>
      </c>
      <c r="J1397" s="39">
        <v>9913.51</v>
      </c>
      <c r="K1397" s="39">
        <v>0</v>
      </c>
      <c r="L1397" s="41">
        <f>SUM(Data[[#This Row],[CHELTUIELI DE PERSONAL LEI]:[CHELTUIELI DE CAPITAL (ACTIVE NEFINANCIARE ) LEI]])</f>
        <v>13153.51</v>
      </c>
      <c r="M1397" s="41">
        <f>Data[[#This Row],[TOTAL CHELTUIELI LEI]]/Data[[#This Row],[CURS VALUTAR EURO BNR 22 07 2020]]</f>
        <v>2717.6112063800338</v>
      </c>
      <c r="N1397" s="49">
        <v>1358</v>
      </c>
      <c r="O1397" s="54"/>
      <c r="P1397" s="54">
        <v>975</v>
      </c>
      <c r="Q1397" s="54"/>
      <c r="R1397" s="54">
        <f>Data[[#This Row],[PERSOANE ÎNSCRISE ÎN LISTELE ELECTORALE (TURUL 1)            ]]+Data[[#This Row],[PERSOANE ÎNSCRISE ÎN LISTELE ELECTORALE (TURUL AL 2-LEA)]]</f>
        <v>1358</v>
      </c>
      <c r="S1397" s="54">
        <f>Data[[#This Row],[PERSOANE CARE AU PARTICIPAT LA VOT (TURUL 1)]]+Data[[#This Row],[PERSOANE CARE AU PARTICIPAT LA VOT  (TURUL AL 2-LEA)]]</f>
        <v>975</v>
      </c>
      <c r="T1397" s="41">
        <f>Data[[#This Row],[TOTAL CHELTUIELI LEI]]/Data[[#This Row],[NUMĂRUL PERSOANELOR ÎNSCRISE ÎN LISTELE ELECTORALE]]</f>
        <v>9.6859425625920466</v>
      </c>
      <c r="U1397" s="41">
        <f>Data[[#This Row],[TOTAL CHELTUIELI EURO]]/Data[[#This Row],[NUMĂRUL PERSOANELOR ÎNSCRISE ÎN LISTELE ELECTORALE]]</f>
        <v>2.0011864553608496</v>
      </c>
      <c r="V1397" s="41">
        <f>Data[[#This Row],[TOTAL CHELTUIELI LEI]]/Data[[#This Row],[NUMĂRUL PERSOANELOR CARE AU PARTICIPAT LA VOT]]</f>
        <v>13.490779487179488</v>
      </c>
      <c r="W1397" s="41">
        <f>Data[[#This Row],[TOTAL CHELTUIELI EURO]]/Data[[#This Row],[NUMĂRUL PERSOANELOR CARE AU PARTICIPAT LA VOT]]</f>
        <v>2.7872935450051628</v>
      </c>
      <c r="X1397" s="43">
        <v>4.8400999999999996</v>
      </c>
      <c r="Y1397" s="114" t="s">
        <v>2887</v>
      </c>
      <c r="Z1397" s="44">
        <v>9</v>
      </c>
      <c r="AA1397" s="115" t="s">
        <v>3108</v>
      </c>
      <c r="AB1397" s="44">
        <v>2</v>
      </c>
      <c r="AC1397" s="45"/>
    </row>
    <row r="1398" spans="1:29" ht="12" customHeight="1" x14ac:dyDescent="0.2">
      <c r="A1398" s="37">
        <v>1397</v>
      </c>
      <c r="B1398" s="38" t="s">
        <v>24</v>
      </c>
      <c r="C1398" s="39" t="s">
        <v>2163</v>
      </c>
      <c r="D1398" s="40">
        <v>44101</v>
      </c>
      <c r="E1398" s="38">
        <v>1</v>
      </c>
      <c r="F1398" s="38"/>
      <c r="G1398" s="38" t="s">
        <v>2</v>
      </c>
      <c r="H1398" s="38" t="s">
        <v>2</v>
      </c>
      <c r="I1398" s="39">
        <v>19992</v>
      </c>
      <c r="J1398" s="39">
        <v>769.92</v>
      </c>
      <c r="K1398" s="39">
        <v>0</v>
      </c>
      <c r="L1398" s="41">
        <f>SUM(Data[[#This Row],[CHELTUIELI DE PERSONAL LEI]:[CHELTUIELI DE CAPITAL (ACTIVE NEFINANCIARE ) LEI]])</f>
        <v>20761.919999999998</v>
      </c>
      <c r="M1398" s="41">
        <f>Data[[#This Row],[TOTAL CHELTUIELI LEI]]/Data[[#This Row],[CURS VALUTAR EURO BNR 22 07 2020]]</f>
        <v>4289.564265201132</v>
      </c>
      <c r="N1398" s="49">
        <v>1855</v>
      </c>
      <c r="O1398" s="54"/>
      <c r="P1398" s="54">
        <v>1556</v>
      </c>
      <c r="Q1398" s="54"/>
      <c r="R1398" s="54">
        <f>Data[[#This Row],[PERSOANE ÎNSCRISE ÎN LISTELE ELECTORALE (TURUL 1)            ]]+Data[[#This Row],[PERSOANE ÎNSCRISE ÎN LISTELE ELECTORALE (TURUL AL 2-LEA)]]</f>
        <v>1855</v>
      </c>
      <c r="S1398" s="54">
        <f>Data[[#This Row],[PERSOANE CARE AU PARTICIPAT LA VOT (TURUL 1)]]+Data[[#This Row],[PERSOANE CARE AU PARTICIPAT LA VOT  (TURUL AL 2-LEA)]]</f>
        <v>1556</v>
      </c>
      <c r="T1398" s="41">
        <f>Data[[#This Row],[TOTAL CHELTUIELI LEI]]/Data[[#This Row],[NUMĂRUL PERSOANELOR ÎNSCRISE ÎN LISTELE ELECTORALE]]</f>
        <v>11.192409703504042</v>
      </c>
      <c r="U1398" s="41">
        <f>Data[[#This Row],[TOTAL CHELTUIELI EURO]]/Data[[#This Row],[NUMĂRUL PERSOANELOR ÎNSCRISE ÎN LISTELE ELECTORALE]]</f>
        <v>2.3124335661461628</v>
      </c>
      <c r="V1398" s="41">
        <f>Data[[#This Row],[TOTAL CHELTUIELI LEI]]/Data[[#This Row],[NUMĂRUL PERSOANELOR CARE AU PARTICIPAT LA VOT]]</f>
        <v>13.343136246786631</v>
      </c>
      <c r="W1398" s="41">
        <f>Data[[#This Row],[TOTAL CHELTUIELI EURO]]/Data[[#This Row],[NUMĂRUL PERSOANELOR CARE AU PARTICIPAT LA VOT]]</f>
        <v>2.7567893735225786</v>
      </c>
      <c r="X1398" s="43">
        <v>4.8400999999999996</v>
      </c>
      <c r="Y1398" s="114" t="s">
        <v>2888</v>
      </c>
      <c r="Z1398" s="44">
        <v>11</v>
      </c>
      <c r="AA1398" s="115" t="s">
        <v>3108</v>
      </c>
      <c r="AB1398" s="44">
        <v>2</v>
      </c>
      <c r="AC1398" s="45"/>
    </row>
    <row r="1399" spans="1:29" ht="12" customHeight="1" x14ac:dyDescent="0.2">
      <c r="A1399" s="37">
        <v>1398</v>
      </c>
      <c r="B1399" s="38" t="s">
        <v>24</v>
      </c>
      <c r="C1399" s="39" t="s">
        <v>2164</v>
      </c>
      <c r="D1399" s="40">
        <v>44101</v>
      </c>
      <c r="E1399" s="38">
        <v>1</v>
      </c>
      <c r="F1399" s="38"/>
      <c r="G1399" s="38" t="s">
        <v>2</v>
      </c>
      <c r="H1399" s="38" t="s">
        <v>2</v>
      </c>
      <c r="I1399" s="39">
        <v>0</v>
      </c>
      <c r="J1399" s="39">
        <v>4600</v>
      </c>
      <c r="K1399" s="39">
        <v>0</v>
      </c>
      <c r="L1399" s="41">
        <f>SUM(Data[[#This Row],[CHELTUIELI DE PERSONAL LEI]:[CHELTUIELI DE CAPITAL (ACTIVE NEFINANCIARE ) LEI]])</f>
        <v>4600</v>
      </c>
      <c r="M1399" s="41">
        <f>Data[[#This Row],[TOTAL CHELTUIELI LEI]]/Data[[#This Row],[CURS VALUTAR EURO BNR 22 07 2020]]</f>
        <v>950.39358690936149</v>
      </c>
      <c r="N1399" s="49">
        <v>1466</v>
      </c>
      <c r="O1399" s="54"/>
      <c r="P1399" s="54">
        <v>881</v>
      </c>
      <c r="Q1399" s="54"/>
      <c r="R1399" s="54">
        <f>Data[[#This Row],[PERSOANE ÎNSCRISE ÎN LISTELE ELECTORALE (TURUL 1)            ]]+Data[[#This Row],[PERSOANE ÎNSCRISE ÎN LISTELE ELECTORALE (TURUL AL 2-LEA)]]</f>
        <v>1466</v>
      </c>
      <c r="S1399" s="54">
        <f>Data[[#This Row],[PERSOANE CARE AU PARTICIPAT LA VOT (TURUL 1)]]+Data[[#This Row],[PERSOANE CARE AU PARTICIPAT LA VOT  (TURUL AL 2-LEA)]]</f>
        <v>881</v>
      </c>
      <c r="T1399" s="41">
        <f>Data[[#This Row],[TOTAL CHELTUIELI LEI]]/Data[[#This Row],[NUMĂRUL PERSOANELOR ÎNSCRISE ÎN LISTELE ELECTORALE]]</f>
        <v>3.1377899045020463</v>
      </c>
      <c r="U1399" s="41">
        <f>Data[[#This Row],[TOTAL CHELTUIELI EURO]]/Data[[#This Row],[NUMĂRUL PERSOANELOR ÎNSCRISE ÎN LISTELE ELECTORALE]]</f>
        <v>0.64829030484949624</v>
      </c>
      <c r="V1399" s="41">
        <f>Data[[#This Row],[TOTAL CHELTUIELI LEI]]/Data[[#This Row],[NUMĂRUL PERSOANELOR CARE AU PARTICIPAT LA VOT]]</f>
        <v>5.2213393870601585</v>
      </c>
      <c r="W1399" s="41">
        <f>Data[[#This Row],[TOTAL CHELTUIELI EURO]]/Data[[#This Row],[NUMĂRUL PERSOANELOR CARE AU PARTICIPAT LA VOT]]</f>
        <v>1.0787668409867894</v>
      </c>
      <c r="X1399" s="43">
        <v>4.8400999999999996</v>
      </c>
      <c r="Y1399" s="114" t="s">
        <v>2884</v>
      </c>
      <c r="Z1399" s="44">
        <v>3</v>
      </c>
      <c r="AA1399" s="115" t="s">
        <v>3105</v>
      </c>
      <c r="AB1399" s="44">
        <v>0</v>
      </c>
      <c r="AC1399" s="45"/>
    </row>
    <row r="1400" spans="1:29" ht="12" customHeight="1" x14ac:dyDescent="0.2">
      <c r="A1400" s="37">
        <v>1399</v>
      </c>
      <c r="B1400" s="38" t="s">
        <v>24</v>
      </c>
      <c r="C1400" s="39" t="s">
        <v>291</v>
      </c>
      <c r="D1400" s="40">
        <v>44101</v>
      </c>
      <c r="E1400" s="38">
        <v>1</v>
      </c>
      <c r="F1400" s="38"/>
      <c r="G1400" s="38" t="s">
        <v>2</v>
      </c>
      <c r="H1400" s="38" t="s">
        <v>2</v>
      </c>
      <c r="I1400" s="39">
        <v>18383</v>
      </c>
      <c r="J1400" s="39">
        <v>10040.57</v>
      </c>
      <c r="K1400" s="39">
        <v>0</v>
      </c>
      <c r="L1400" s="41">
        <f>SUM(Data[[#This Row],[CHELTUIELI DE PERSONAL LEI]:[CHELTUIELI DE CAPITAL (ACTIVE NEFINANCIARE ) LEI]])</f>
        <v>28423.57</v>
      </c>
      <c r="M1400" s="41">
        <f>Data[[#This Row],[TOTAL CHELTUIELI LEI]]/Data[[#This Row],[CURS VALUTAR EURO BNR 22 07 2020]]</f>
        <v>5872.5170967541999</v>
      </c>
      <c r="N1400" s="49">
        <v>2700</v>
      </c>
      <c r="O1400" s="54"/>
      <c r="P1400" s="54">
        <v>1765</v>
      </c>
      <c r="Q1400" s="54"/>
      <c r="R1400" s="54">
        <f>Data[[#This Row],[PERSOANE ÎNSCRISE ÎN LISTELE ELECTORALE (TURUL 1)            ]]+Data[[#This Row],[PERSOANE ÎNSCRISE ÎN LISTELE ELECTORALE (TURUL AL 2-LEA)]]</f>
        <v>2700</v>
      </c>
      <c r="S1400" s="54">
        <f>Data[[#This Row],[PERSOANE CARE AU PARTICIPAT LA VOT (TURUL 1)]]+Data[[#This Row],[PERSOANE CARE AU PARTICIPAT LA VOT  (TURUL AL 2-LEA)]]</f>
        <v>1765</v>
      </c>
      <c r="T1400" s="41">
        <f>Data[[#This Row],[TOTAL CHELTUIELI LEI]]/Data[[#This Row],[NUMĂRUL PERSOANELOR ÎNSCRISE ÎN LISTELE ELECTORALE]]</f>
        <v>10.527248148148148</v>
      </c>
      <c r="U1400" s="41">
        <f>Data[[#This Row],[TOTAL CHELTUIELI EURO]]/Data[[#This Row],[NUMĂRUL PERSOANELOR ÎNSCRISE ÎN LISTELE ELECTORALE]]</f>
        <v>2.175006332131185</v>
      </c>
      <c r="V1400" s="41">
        <f>Data[[#This Row],[TOTAL CHELTUIELI LEI]]/Data[[#This Row],[NUMĂRUL PERSOANELOR CARE AU PARTICIPAT LA VOT]]</f>
        <v>16.104005665722379</v>
      </c>
      <c r="W1400" s="41">
        <f>Data[[#This Row],[TOTAL CHELTUIELI EURO]]/Data[[#This Row],[NUMĂRUL PERSOANELOR CARE AU PARTICIPAT LA VOT]]</f>
        <v>3.3272051539683853</v>
      </c>
      <c r="X1400" s="43">
        <v>4.8400999999999996</v>
      </c>
      <c r="Y1400" s="114" t="s">
        <v>2898</v>
      </c>
      <c r="Z1400" s="44">
        <v>10</v>
      </c>
      <c r="AA1400" s="115" t="s">
        <v>3108</v>
      </c>
      <c r="AB1400" s="44">
        <v>2</v>
      </c>
      <c r="AC1400" s="45"/>
    </row>
    <row r="1401" spans="1:29" ht="12" customHeight="1" x14ac:dyDescent="0.2">
      <c r="A1401" s="37">
        <v>1400</v>
      </c>
      <c r="B1401" s="38" t="s">
        <v>24</v>
      </c>
      <c r="C1401" s="39" t="s">
        <v>2165</v>
      </c>
      <c r="D1401" s="40">
        <v>44101</v>
      </c>
      <c r="E1401" s="38">
        <v>1</v>
      </c>
      <c r="F1401" s="38"/>
      <c r="G1401" s="38" t="s">
        <v>2</v>
      </c>
      <c r="H1401" s="38" t="s">
        <v>2</v>
      </c>
      <c r="I1401" s="39">
        <v>0</v>
      </c>
      <c r="J1401" s="39">
        <v>6548.85</v>
      </c>
      <c r="K1401" s="39">
        <v>0</v>
      </c>
      <c r="L1401" s="41">
        <f>SUM(Data[[#This Row],[CHELTUIELI DE PERSONAL LEI]:[CHELTUIELI DE CAPITAL (ACTIVE NEFINANCIARE ) LEI]])</f>
        <v>6548.85</v>
      </c>
      <c r="M1401" s="41">
        <f>Data[[#This Row],[TOTAL CHELTUIELI LEI]]/Data[[#This Row],[CURS VALUTAR EURO BNR 22 07 2020]]</f>
        <v>1353.0402264416027</v>
      </c>
      <c r="N1401" s="49">
        <v>1822</v>
      </c>
      <c r="O1401" s="54"/>
      <c r="P1401" s="54">
        <v>1326</v>
      </c>
      <c r="Q1401" s="54"/>
      <c r="R1401" s="54">
        <f>Data[[#This Row],[PERSOANE ÎNSCRISE ÎN LISTELE ELECTORALE (TURUL 1)            ]]+Data[[#This Row],[PERSOANE ÎNSCRISE ÎN LISTELE ELECTORALE (TURUL AL 2-LEA)]]</f>
        <v>1822</v>
      </c>
      <c r="S1401" s="54">
        <f>Data[[#This Row],[PERSOANE CARE AU PARTICIPAT LA VOT (TURUL 1)]]+Data[[#This Row],[PERSOANE CARE AU PARTICIPAT LA VOT  (TURUL AL 2-LEA)]]</f>
        <v>1326</v>
      </c>
      <c r="T1401" s="41">
        <f>Data[[#This Row],[TOTAL CHELTUIELI LEI]]/Data[[#This Row],[NUMĂRUL PERSOANELOR ÎNSCRISE ÎN LISTELE ELECTORALE]]</f>
        <v>3.5943194291986829</v>
      </c>
      <c r="U1401" s="41">
        <f>Data[[#This Row],[TOTAL CHELTUIELI EURO]]/Data[[#This Row],[NUMĂRUL PERSOANELOR ÎNSCRISE ÎN LISTELE ELECTORALE]]</f>
        <v>0.74261263800307509</v>
      </c>
      <c r="V1401" s="41">
        <f>Data[[#This Row],[TOTAL CHELTUIELI LEI]]/Data[[#This Row],[NUMĂRUL PERSOANELOR CARE AU PARTICIPAT LA VOT]]</f>
        <v>4.9388009049773762</v>
      </c>
      <c r="W1401" s="41">
        <f>Data[[#This Row],[TOTAL CHELTUIELI EURO]]/Data[[#This Row],[NUMĂRUL PERSOANELOR CARE AU PARTICIPAT LA VOT]]</f>
        <v>1.0203923276331845</v>
      </c>
      <c r="X1401" s="43">
        <v>4.8400999999999996</v>
      </c>
      <c r="Y1401" s="114" t="s">
        <v>2884</v>
      </c>
      <c r="Z1401" s="44">
        <v>3</v>
      </c>
      <c r="AA1401" s="115" t="s">
        <v>3105</v>
      </c>
      <c r="AB1401" s="44">
        <v>0</v>
      </c>
      <c r="AC1401" s="45"/>
    </row>
    <row r="1402" spans="1:29" ht="12" customHeight="1" x14ac:dyDescent="0.2">
      <c r="A1402" s="37">
        <v>1401</v>
      </c>
      <c r="B1402" s="38" t="s">
        <v>24</v>
      </c>
      <c r="C1402" s="39" t="s">
        <v>2166</v>
      </c>
      <c r="D1402" s="40">
        <v>44101</v>
      </c>
      <c r="E1402" s="38">
        <v>1</v>
      </c>
      <c r="F1402" s="38"/>
      <c r="G1402" s="38" t="s">
        <v>2</v>
      </c>
      <c r="H1402" s="38" t="s">
        <v>2</v>
      </c>
      <c r="I1402" s="39">
        <v>1200</v>
      </c>
      <c r="J1402" s="39">
        <v>100</v>
      </c>
      <c r="K1402" s="39">
        <v>0</v>
      </c>
      <c r="L1402" s="41">
        <f>SUM(Data[[#This Row],[CHELTUIELI DE PERSONAL LEI]:[CHELTUIELI DE CAPITAL (ACTIVE NEFINANCIARE ) LEI]])</f>
        <v>1300</v>
      </c>
      <c r="M1402" s="41">
        <f>Data[[#This Row],[TOTAL CHELTUIELI LEI]]/Data[[#This Row],[CURS VALUTAR EURO BNR 22 07 2020]]</f>
        <v>268.58949195264563</v>
      </c>
      <c r="N1402" s="49">
        <v>1725</v>
      </c>
      <c r="O1402" s="54"/>
      <c r="P1402" s="54">
        <v>1292</v>
      </c>
      <c r="Q1402" s="54"/>
      <c r="R1402" s="54">
        <f>Data[[#This Row],[PERSOANE ÎNSCRISE ÎN LISTELE ELECTORALE (TURUL 1)            ]]+Data[[#This Row],[PERSOANE ÎNSCRISE ÎN LISTELE ELECTORALE (TURUL AL 2-LEA)]]</f>
        <v>1725</v>
      </c>
      <c r="S1402" s="54">
        <f>Data[[#This Row],[PERSOANE CARE AU PARTICIPAT LA VOT (TURUL 1)]]+Data[[#This Row],[PERSOANE CARE AU PARTICIPAT LA VOT  (TURUL AL 2-LEA)]]</f>
        <v>1292</v>
      </c>
      <c r="T1402" s="41">
        <f>Data[[#This Row],[TOTAL CHELTUIELI LEI]]/Data[[#This Row],[NUMĂRUL PERSOANELOR ÎNSCRISE ÎN LISTELE ELECTORALE]]</f>
        <v>0.75362318840579712</v>
      </c>
      <c r="U1402" s="41">
        <f>Data[[#This Row],[TOTAL CHELTUIELI EURO]]/Data[[#This Row],[NUMĂRUL PERSOANELOR ÎNSCRISE ÎN LISTELE ELECTORALE]]</f>
        <v>0.15570405330588152</v>
      </c>
      <c r="V1402" s="41">
        <f>Data[[#This Row],[TOTAL CHELTUIELI LEI]]/Data[[#This Row],[NUMĂRUL PERSOANELOR CARE AU PARTICIPAT LA VOT]]</f>
        <v>1.0061919504643964</v>
      </c>
      <c r="W1402" s="41">
        <f>Data[[#This Row],[TOTAL CHELTUIELI EURO]]/Data[[#This Row],[NUMĂRUL PERSOANELOR CARE AU PARTICIPAT LA VOT]]</f>
        <v>0.2078866036785183</v>
      </c>
      <c r="X1402" s="43">
        <v>4.8400999999999996</v>
      </c>
      <c r="Y1402" s="114" t="s">
        <v>2890</v>
      </c>
      <c r="Z1402" s="44">
        <v>0</v>
      </c>
      <c r="AA1402" s="115" t="s">
        <v>3105</v>
      </c>
      <c r="AB1402" s="44">
        <v>0</v>
      </c>
      <c r="AC1402" s="45"/>
    </row>
    <row r="1403" spans="1:29" ht="12" customHeight="1" x14ac:dyDescent="0.2">
      <c r="A1403" s="37">
        <v>1402</v>
      </c>
      <c r="B1403" s="38" t="s">
        <v>24</v>
      </c>
      <c r="C1403" s="39" t="s">
        <v>2167</v>
      </c>
      <c r="D1403" s="40">
        <v>44101</v>
      </c>
      <c r="E1403" s="38">
        <v>1</v>
      </c>
      <c r="F1403" s="38"/>
      <c r="G1403" s="38" t="s">
        <v>2</v>
      </c>
      <c r="H1403" s="38" t="s">
        <v>2</v>
      </c>
      <c r="I1403" s="39">
        <v>16200</v>
      </c>
      <c r="J1403" s="39">
        <v>2400</v>
      </c>
      <c r="K1403" s="39">
        <v>0</v>
      </c>
      <c r="L1403" s="41">
        <f>SUM(Data[[#This Row],[CHELTUIELI DE PERSONAL LEI]:[CHELTUIELI DE CAPITAL (ACTIVE NEFINANCIARE ) LEI]])</f>
        <v>18600</v>
      </c>
      <c r="M1403" s="41">
        <f>Data[[#This Row],[TOTAL CHELTUIELI LEI]]/Data[[#This Row],[CURS VALUTAR EURO BNR 22 07 2020]]</f>
        <v>3842.8958079378526</v>
      </c>
      <c r="N1403" s="49">
        <v>2795</v>
      </c>
      <c r="O1403" s="54"/>
      <c r="P1403" s="54">
        <v>2139</v>
      </c>
      <c r="Q1403" s="54"/>
      <c r="R1403" s="54">
        <f>Data[[#This Row],[PERSOANE ÎNSCRISE ÎN LISTELE ELECTORALE (TURUL 1)            ]]+Data[[#This Row],[PERSOANE ÎNSCRISE ÎN LISTELE ELECTORALE (TURUL AL 2-LEA)]]</f>
        <v>2795</v>
      </c>
      <c r="S1403" s="54">
        <f>Data[[#This Row],[PERSOANE CARE AU PARTICIPAT LA VOT (TURUL 1)]]+Data[[#This Row],[PERSOANE CARE AU PARTICIPAT LA VOT  (TURUL AL 2-LEA)]]</f>
        <v>2139</v>
      </c>
      <c r="T1403" s="41">
        <f>Data[[#This Row],[TOTAL CHELTUIELI LEI]]/Data[[#This Row],[NUMĂRUL PERSOANELOR ÎNSCRISE ÎN LISTELE ELECTORALE]]</f>
        <v>6.6547406082289804</v>
      </c>
      <c r="U1403" s="41">
        <f>Data[[#This Row],[TOTAL CHELTUIELI EURO]]/Data[[#This Row],[NUMĂRUL PERSOANELOR ÎNSCRISE ÎN LISTELE ELECTORALE]]</f>
        <v>1.3749179992622014</v>
      </c>
      <c r="V1403" s="41">
        <f>Data[[#This Row],[TOTAL CHELTUIELI LEI]]/Data[[#This Row],[NUMĂRUL PERSOANELOR CARE AU PARTICIPAT LA VOT]]</f>
        <v>8.695652173913043</v>
      </c>
      <c r="W1403" s="41">
        <f>Data[[#This Row],[TOTAL CHELTUIELI EURO]]/Data[[#This Row],[NUMĂRUL PERSOANELOR CARE AU PARTICIPAT LA VOT]]</f>
        <v>1.796585230452479</v>
      </c>
      <c r="X1403" s="43">
        <v>4.8400999999999996</v>
      </c>
      <c r="Y1403" s="114" t="s">
        <v>2889</v>
      </c>
      <c r="Z1403" s="44">
        <v>6</v>
      </c>
      <c r="AA1403" s="115" t="s">
        <v>3107</v>
      </c>
      <c r="AB1403" s="44">
        <v>1</v>
      </c>
      <c r="AC1403" s="45"/>
    </row>
    <row r="1404" spans="1:29" ht="12" customHeight="1" x14ac:dyDescent="0.2">
      <c r="A1404" s="37">
        <v>1403</v>
      </c>
      <c r="B1404" s="38" t="s">
        <v>24</v>
      </c>
      <c r="C1404" s="39" t="s">
        <v>2168</v>
      </c>
      <c r="D1404" s="40">
        <v>44101</v>
      </c>
      <c r="E1404" s="38">
        <v>1</v>
      </c>
      <c r="F1404" s="38"/>
      <c r="G1404" s="38" t="s">
        <v>2</v>
      </c>
      <c r="H1404" s="38" t="s">
        <v>2</v>
      </c>
      <c r="I1404" s="39">
        <v>5000</v>
      </c>
      <c r="J1404" s="39">
        <v>7954.8</v>
      </c>
      <c r="K1404" s="39">
        <v>2969</v>
      </c>
      <c r="L1404" s="41">
        <f>SUM(Data[[#This Row],[CHELTUIELI DE PERSONAL LEI]:[CHELTUIELI DE CAPITAL (ACTIVE NEFINANCIARE ) LEI]])</f>
        <v>15923.8</v>
      </c>
      <c r="M1404" s="41">
        <f>Data[[#This Row],[TOTAL CHELTUIELI LEI]]/Data[[#This Row],[CURS VALUTAR EURO BNR 22 07 2020]]</f>
        <v>3289.9733476581064</v>
      </c>
      <c r="N1404" s="49">
        <v>1543</v>
      </c>
      <c r="O1404" s="54"/>
      <c r="P1404" s="54">
        <v>1515</v>
      </c>
      <c r="Q1404" s="54"/>
      <c r="R1404" s="54">
        <f>Data[[#This Row],[PERSOANE ÎNSCRISE ÎN LISTELE ELECTORALE (TURUL 1)            ]]+Data[[#This Row],[PERSOANE ÎNSCRISE ÎN LISTELE ELECTORALE (TURUL AL 2-LEA)]]</f>
        <v>1543</v>
      </c>
      <c r="S1404" s="54">
        <f>Data[[#This Row],[PERSOANE CARE AU PARTICIPAT LA VOT (TURUL 1)]]+Data[[#This Row],[PERSOANE CARE AU PARTICIPAT LA VOT  (TURUL AL 2-LEA)]]</f>
        <v>1515</v>
      </c>
      <c r="T1404" s="41">
        <f>Data[[#This Row],[TOTAL CHELTUIELI LEI]]/Data[[#This Row],[NUMĂRUL PERSOANELOR ÎNSCRISE ÎN LISTELE ELECTORALE]]</f>
        <v>10.320025923525598</v>
      </c>
      <c r="U1404" s="41">
        <f>Data[[#This Row],[TOTAL CHELTUIELI EURO]]/Data[[#This Row],[NUMĂRUL PERSOANELOR ÎNSCRISE ÎN LISTELE ELECTORALE]]</f>
        <v>2.1321927074906717</v>
      </c>
      <c r="V1404" s="41">
        <f>Data[[#This Row],[TOTAL CHELTUIELI LEI]]/Data[[#This Row],[NUMĂRUL PERSOANELOR CARE AU PARTICIPAT LA VOT]]</f>
        <v>10.51075907590759</v>
      </c>
      <c r="W1404" s="41">
        <f>Data[[#This Row],[TOTAL CHELTUIELI EURO]]/Data[[#This Row],[NUMĂRUL PERSOANELOR CARE AU PARTICIPAT LA VOT]]</f>
        <v>2.1715995694112915</v>
      </c>
      <c r="X1404" s="43">
        <v>4.8400999999999996</v>
      </c>
      <c r="Y1404" s="114" t="s">
        <v>2898</v>
      </c>
      <c r="Z1404" s="44">
        <v>10</v>
      </c>
      <c r="AA1404" s="115" t="s">
        <v>3108</v>
      </c>
      <c r="AB1404" s="44">
        <v>2</v>
      </c>
      <c r="AC1404" s="45"/>
    </row>
    <row r="1405" spans="1:29" ht="12" customHeight="1" x14ac:dyDescent="0.2">
      <c r="A1405" s="37">
        <v>1404</v>
      </c>
      <c r="B1405" s="38" t="s">
        <v>24</v>
      </c>
      <c r="C1405" s="39" t="s">
        <v>2169</v>
      </c>
      <c r="D1405" s="40">
        <v>44101</v>
      </c>
      <c r="E1405" s="38">
        <v>1</v>
      </c>
      <c r="F1405" s="38"/>
      <c r="G1405" s="38" t="s">
        <v>2</v>
      </c>
      <c r="H1405" s="38" t="s">
        <v>2</v>
      </c>
      <c r="I1405" s="39">
        <v>3000</v>
      </c>
      <c r="J1405" s="39">
        <v>7849</v>
      </c>
      <c r="K1405" s="39">
        <v>0</v>
      </c>
      <c r="L1405" s="41">
        <f>SUM(Data[[#This Row],[CHELTUIELI DE PERSONAL LEI]:[CHELTUIELI DE CAPITAL (ACTIVE NEFINANCIARE ) LEI]])</f>
        <v>10849</v>
      </c>
      <c r="M1405" s="41">
        <f>Data[[#This Row],[TOTAL CHELTUIELI LEI]]/Data[[#This Row],[CURS VALUTAR EURO BNR 22 07 2020]]</f>
        <v>2241.482613995579</v>
      </c>
      <c r="N1405" s="49">
        <v>1245</v>
      </c>
      <c r="O1405" s="54"/>
      <c r="P1405" s="54">
        <v>970</v>
      </c>
      <c r="Q1405" s="54"/>
      <c r="R1405" s="54">
        <f>Data[[#This Row],[PERSOANE ÎNSCRISE ÎN LISTELE ELECTORALE (TURUL 1)            ]]+Data[[#This Row],[PERSOANE ÎNSCRISE ÎN LISTELE ELECTORALE (TURUL AL 2-LEA)]]</f>
        <v>1245</v>
      </c>
      <c r="S1405" s="54">
        <f>Data[[#This Row],[PERSOANE CARE AU PARTICIPAT LA VOT (TURUL 1)]]+Data[[#This Row],[PERSOANE CARE AU PARTICIPAT LA VOT  (TURUL AL 2-LEA)]]</f>
        <v>970</v>
      </c>
      <c r="T1405" s="41">
        <f>Data[[#This Row],[TOTAL CHELTUIELI LEI]]/Data[[#This Row],[NUMĂRUL PERSOANELOR ÎNSCRISE ÎN LISTELE ELECTORALE]]</f>
        <v>8.7140562248995987</v>
      </c>
      <c r="U1405" s="41">
        <f>Data[[#This Row],[TOTAL CHELTUIELI EURO]]/Data[[#This Row],[NUMĂRUL PERSOANELOR ÎNSCRISE ÎN LISTELE ELECTORALE]]</f>
        <v>1.8003876417635172</v>
      </c>
      <c r="V1405" s="41">
        <f>Data[[#This Row],[TOTAL CHELTUIELI LEI]]/Data[[#This Row],[NUMĂRUL PERSOANELOR CARE AU PARTICIPAT LA VOT]]</f>
        <v>11.184536082474226</v>
      </c>
      <c r="W1405" s="41">
        <f>Data[[#This Row],[TOTAL CHELTUIELI EURO]]/Data[[#This Row],[NUMĂRUL PERSOANELOR CARE AU PARTICIPAT LA VOT]]</f>
        <v>2.3108068185521433</v>
      </c>
      <c r="X1405" s="43">
        <v>4.8400999999999996</v>
      </c>
      <c r="Y1405" s="114" t="s">
        <v>2896</v>
      </c>
      <c r="Z1405" s="44">
        <v>8</v>
      </c>
      <c r="AA1405" s="115" t="s">
        <v>3107</v>
      </c>
      <c r="AB1405" s="44">
        <v>1</v>
      </c>
      <c r="AC1405" s="45"/>
    </row>
    <row r="1406" spans="1:29" ht="12" customHeight="1" x14ac:dyDescent="0.2">
      <c r="A1406" s="37">
        <v>1405</v>
      </c>
      <c r="B1406" s="38" t="s">
        <v>24</v>
      </c>
      <c r="C1406" s="39" t="s">
        <v>300</v>
      </c>
      <c r="D1406" s="40">
        <v>44101</v>
      </c>
      <c r="E1406" s="38">
        <v>1</v>
      </c>
      <c r="F1406" s="38"/>
      <c r="G1406" s="38" t="s">
        <v>2</v>
      </c>
      <c r="H1406" s="38" t="s">
        <v>2</v>
      </c>
      <c r="I1406" s="39">
        <v>0</v>
      </c>
      <c r="J1406" s="39">
        <v>15566.47</v>
      </c>
      <c r="K1406" s="39">
        <v>0</v>
      </c>
      <c r="L1406" s="41">
        <f>SUM(Data[[#This Row],[CHELTUIELI DE PERSONAL LEI]:[CHELTUIELI DE CAPITAL (ACTIVE NEFINANCIARE ) LEI]])</f>
        <v>15566.47</v>
      </c>
      <c r="M1406" s="41">
        <f>Data[[#This Row],[TOTAL CHELTUIELI LEI]]/Data[[#This Row],[CURS VALUTAR EURO BNR 22 07 2020]]</f>
        <v>3216.1463606123843</v>
      </c>
      <c r="N1406" s="49">
        <v>2728</v>
      </c>
      <c r="O1406" s="54"/>
      <c r="P1406" s="54">
        <v>2553</v>
      </c>
      <c r="Q1406" s="54"/>
      <c r="R1406" s="54">
        <f>Data[[#This Row],[PERSOANE ÎNSCRISE ÎN LISTELE ELECTORALE (TURUL 1)            ]]+Data[[#This Row],[PERSOANE ÎNSCRISE ÎN LISTELE ELECTORALE (TURUL AL 2-LEA)]]</f>
        <v>2728</v>
      </c>
      <c r="S1406" s="54">
        <f>Data[[#This Row],[PERSOANE CARE AU PARTICIPAT LA VOT (TURUL 1)]]+Data[[#This Row],[PERSOANE CARE AU PARTICIPAT LA VOT  (TURUL AL 2-LEA)]]</f>
        <v>2553</v>
      </c>
      <c r="T1406" s="41">
        <f>Data[[#This Row],[TOTAL CHELTUIELI LEI]]/Data[[#This Row],[NUMĂRUL PERSOANELOR ÎNSCRISE ÎN LISTELE ELECTORALE]]</f>
        <v>5.7061840175953078</v>
      </c>
      <c r="U1406" s="41">
        <f>Data[[#This Row],[TOTAL CHELTUIELI EURO]]/Data[[#This Row],[NUMĂRUL PERSOANELOR ÎNSCRISE ÎN LISTELE ELECTORALE]]</f>
        <v>1.1789392817494078</v>
      </c>
      <c r="V1406" s="41">
        <f>Data[[#This Row],[TOTAL CHELTUIELI LEI]]/Data[[#This Row],[NUMĂRUL PERSOANELOR CARE AU PARTICIPAT LA VOT]]</f>
        <v>6.0973247160203679</v>
      </c>
      <c r="W1406" s="41">
        <f>Data[[#This Row],[TOTAL CHELTUIELI EURO]]/Data[[#This Row],[NUMĂRUL PERSOANELOR CARE AU PARTICIPAT LA VOT]]</f>
        <v>1.2597518059586308</v>
      </c>
      <c r="X1406" s="43">
        <v>4.8400999999999996</v>
      </c>
      <c r="Y1406" s="114" t="s">
        <v>2892</v>
      </c>
      <c r="Z1406" s="44">
        <v>5</v>
      </c>
      <c r="AA1406" s="115" t="s">
        <v>3107</v>
      </c>
      <c r="AB1406" s="44">
        <v>1</v>
      </c>
      <c r="AC1406" s="45"/>
    </row>
    <row r="1407" spans="1:29" ht="12" customHeight="1" x14ac:dyDescent="0.2">
      <c r="A1407" s="37">
        <v>1406</v>
      </c>
      <c r="B1407" s="38" t="s">
        <v>24</v>
      </c>
      <c r="C1407" s="39" t="s">
        <v>2170</v>
      </c>
      <c r="D1407" s="40">
        <v>44101</v>
      </c>
      <c r="E1407" s="38">
        <v>1</v>
      </c>
      <c r="F1407" s="38"/>
      <c r="G1407" s="38" t="s">
        <v>2</v>
      </c>
      <c r="H1407" s="38" t="s">
        <v>2</v>
      </c>
      <c r="I1407" s="39">
        <v>540</v>
      </c>
      <c r="J1407" s="39">
        <v>4574</v>
      </c>
      <c r="K1407" s="39">
        <v>0</v>
      </c>
      <c r="L1407" s="41">
        <f>SUM(Data[[#This Row],[CHELTUIELI DE PERSONAL LEI]:[CHELTUIELI DE CAPITAL (ACTIVE NEFINANCIARE ) LEI]])</f>
        <v>5114</v>
      </c>
      <c r="M1407" s="41">
        <f>Data[[#This Row],[TOTAL CHELTUIELI LEI]]/Data[[#This Row],[CURS VALUTAR EURO BNR 22 07 2020]]</f>
        <v>1056.5897398814075</v>
      </c>
      <c r="N1407" s="49">
        <v>3086</v>
      </c>
      <c r="O1407" s="54"/>
      <c r="P1407" s="54">
        <v>1607</v>
      </c>
      <c r="Q1407" s="54"/>
      <c r="R1407" s="54">
        <f>Data[[#This Row],[PERSOANE ÎNSCRISE ÎN LISTELE ELECTORALE (TURUL 1)            ]]+Data[[#This Row],[PERSOANE ÎNSCRISE ÎN LISTELE ELECTORALE (TURUL AL 2-LEA)]]</f>
        <v>3086</v>
      </c>
      <c r="S1407" s="54">
        <f>Data[[#This Row],[PERSOANE CARE AU PARTICIPAT LA VOT (TURUL 1)]]+Data[[#This Row],[PERSOANE CARE AU PARTICIPAT LA VOT  (TURUL AL 2-LEA)]]</f>
        <v>1607</v>
      </c>
      <c r="T1407" s="41">
        <f>Data[[#This Row],[TOTAL CHELTUIELI LEI]]/Data[[#This Row],[NUMĂRUL PERSOANELOR ÎNSCRISE ÎN LISTELE ELECTORALE]]</f>
        <v>1.6571613739468567</v>
      </c>
      <c r="U1407" s="41">
        <f>Data[[#This Row],[TOTAL CHELTUIELI EURO]]/Data[[#This Row],[NUMĂRUL PERSOANELOR ÎNSCRISE ÎN LISTELE ELECTORALE]]</f>
        <v>0.34238163962456497</v>
      </c>
      <c r="V1407" s="41">
        <f>Data[[#This Row],[TOTAL CHELTUIELI LEI]]/Data[[#This Row],[NUMĂRUL PERSOANELOR CARE AU PARTICIPAT LA VOT]]</f>
        <v>3.182327317983821</v>
      </c>
      <c r="W1407" s="41">
        <f>Data[[#This Row],[TOTAL CHELTUIELI EURO]]/Data[[#This Row],[NUMĂRUL PERSOANELOR CARE AU PARTICIPAT LA VOT]]</f>
        <v>0.65749205966484592</v>
      </c>
      <c r="X1407" s="43">
        <v>4.8400999999999996</v>
      </c>
      <c r="Y1407" s="114" t="s">
        <v>2894</v>
      </c>
      <c r="Z1407" s="44">
        <v>1</v>
      </c>
      <c r="AA1407" s="115" t="s">
        <v>3105</v>
      </c>
      <c r="AB1407" s="44">
        <v>0</v>
      </c>
      <c r="AC1407" s="45"/>
    </row>
    <row r="1408" spans="1:29" ht="12" customHeight="1" x14ac:dyDescent="0.2">
      <c r="A1408" s="37">
        <v>1407</v>
      </c>
      <c r="B1408" s="38" t="s">
        <v>24</v>
      </c>
      <c r="C1408" s="39" t="s">
        <v>2171</v>
      </c>
      <c r="D1408" s="40">
        <v>44101</v>
      </c>
      <c r="E1408" s="38">
        <v>1</v>
      </c>
      <c r="F1408" s="38"/>
      <c r="G1408" s="38" t="s">
        <v>2</v>
      </c>
      <c r="H1408" s="38" t="s">
        <v>2</v>
      </c>
      <c r="I1408" s="39">
        <v>5694</v>
      </c>
      <c r="J1408" s="39">
        <v>854.51</v>
      </c>
      <c r="K1408" s="39">
        <v>0</v>
      </c>
      <c r="L1408" s="41">
        <f>SUM(Data[[#This Row],[CHELTUIELI DE PERSONAL LEI]:[CHELTUIELI DE CAPITAL (ACTIVE NEFINANCIARE ) LEI]])</f>
        <v>6548.51</v>
      </c>
      <c r="M1408" s="41">
        <f>Data[[#This Row],[TOTAL CHELTUIELI LEI]]/Data[[#This Row],[CURS VALUTAR EURO BNR 22 07 2020]]</f>
        <v>1352.9699799590919</v>
      </c>
      <c r="N1408" s="49">
        <v>2567</v>
      </c>
      <c r="O1408" s="54"/>
      <c r="P1408" s="54">
        <v>1979</v>
      </c>
      <c r="Q1408" s="54"/>
      <c r="R1408" s="54">
        <f>Data[[#This Row],[PERSOANE ÎNSCRISE ÎN LISTELE ELECTORALE (TURUL 1)            ]]+Data[[#This Row],[PERSOANE ÎNSCRISE ÎN LISTELE ELECTORALE (TURUL AL 2-LEA)]]</f>
        <v>2567</v>
      </c>
      <c r="S1408" s="54">
        <f>Data[[#This Row],[PERSOANE CARE AU PARTICIPAT LA VOT (TURUL 1)]]+Data[[#This Row],[PERSOANE CARE AU PARTICIPAT LA VOT  (TURUL AL 2-LEA)]]</f>
        <v>1979</v>
      </c>
      <c r="T1408" s="41">
        <f>Data[[#This Row],[TOTAL CHELTUIELI LEI]]/Data[[#This Row],[NUMĂRUL PERSOANELOR ÎNSCRISE ÎN LISTELE ELECTORALE]]</f>
        <v>2.551036229061161</v>
      </c>
      <c r="U1408" s="41">
        <f>Data[[#This Row],[TOTAL CHELTUIELI EURO]]/Data[[#This Row],[NUMĂRUL PERSOANELOR ÎNSCRISE ÎN LISTELE ELECTORALE]]</f>
        <v>0.52706271132025395</v>
      </c>
      <c r="V1408" s="41">
        <f>Data[[#This Row],[TOTAL CHELTUIELI LEI]]/Data[[#This Row],[NUMĂRUL PERSOANELOR CARE AU PARTICIPAT LA VOT]]</f>
        <v>3.30899949469429</v>
      </c>
      <c r="W1408" s="41">
        <f>Data[[#This Row],[TOTAL CHELTUIELI EURO]]/Data[[#This Row],[NUMĂRUL PERSOANELOR CARE AU PARTICIPAT LA VOT]]</f>
        <v>0.68366345627038505</v>
      </c>
      <c r="X1408" s="43">
        <v>4.8400999999999996</v>
      </c>
      <c r="Y1408" s="114" t="s">
        <v>2891</v>
      </c>
      <c r="Z1408" s="44">
        <v>2</v>
      </c>
      <c r="AA1408" s="115" t="s">
        <v>3105</v>
      </c>
      <c r="AB1408" s="44">
        <v>0</v>
      </c>
      <c r="AC1408" s="45"/>
    </row>
    <row r="1409" spans="1:29" ht="12" customHeight="1" x14ac:dyDescent="0.2">
      <c r="A1409" s="37">
        <v>1408</v>
      </c>
      <c r="B1409" s="38" t="s">
        <v>24</v>
      </c>
      <c r="C1409" s="39" t="s">
        <v>2172</v>
      </c>
      <c r="D1409" s="40">
        <v>44101</v>
      </c>
      <c r="E1409" s="38">
        <v>1</v>
      </c>
      <c r="F1409" s="38"/>
      <c r="G1409" s="38" t="s">
        <v>2</v>
      </c>
      <c r="H1409" s="38" t="s">
        <v>2</v>
      </c>
      <c r="I1409" s="39">
        <v>0</v>
      </c>
      <c r="J1409" s="39">
        <v>2848</v>
      </c>
      <c r="K1409" s="39">
        <v>0</v>
      </c>
      <c r="L1409" s="41">
        <f>SUM(Data[[#This Row],[CHELTUIELI DE PERSONAL LEI]:[CHELTUIELI DE CAPITAL (ACTIVE NEFINANCIARE ) LEI]])</f>
        <v>2848</v>
      </c>
      <c r="M1409" s="41">
        <f>Data[[#This Row],[TOTAL CHELTUIELI LEI]]/Data[[#This Row],[CURS VALUTAR EURO BNR 22 07 2020]]</f>
        <v>588.41759467779593</v>
      </c>
      <c r="N1409" s="49">
        <v>1789</v>
      </c>
      <c r="O1409" s="54"/>
      <c r="P1409" s="54">
        <v>1258</v>
      </c>
      <c r="Q1409" s="54"/>
      <c r="R1409" s="54">
        <f>Data[[#This Row],[PERSOANE ÎNSCRISE ÎN LISTELE ELECTORALE (TURUL 1)            ]]+Data[[#This Row],[PERSOANE ÎNSCRISE ÎN LISTELE ELECTORALE (TURUL AL 2-LEA)]]</f>
        <v>1789</v>
      </c>
      <c r="S1409" s="54">
        <f>Data[[#This Row],[PERSOANE CARE AU PARTICIPAT LA VOT (TURUL 1)]]+Data[[#This Row],[PERSOANE CARE AU PARTICIPAT LA VOT  (TURUL AL 2-LEA)]]</f>
        <v>1258</v>
      </c>
      <c r="T1409" s="41">
        <f>Data[[#This Row],[TOTAL CHELTUIELI LEI]]/Data[[#This Row],[NUMĂRUL PERSOANELOR ÎNSCRISE ÎN LISTELE ELECTORALE]]</f>
        <v>1.5919508105086642</v>
      </c>
      <c r="U1409" s="41">
        <f>Data[[#This Row],[TOTAL CHELTUIELI EURO]]/Data[[#This Row],[NUMĂRUL PERSOANELOR ÎNSCRISE ÎN LISTELE ELECTORALE]]</f>
        <v>0.32890866108317268</v>
      </c>
      <c r="V1409" s="41">
        <f>Data[[#This Row],[TOTAL CHELTUIELI LEI]]/Data[[#This Row],[NUMĂRUL PERSOANELOR CARE AU PARTICIPAT LA VOT]]</f>
        <v>2.2639109697933226</v>
      </c>
      <c r="W1409" s="41">
        <f>Data[[#This Row],[TOTAL CHELTUIELI EURO]]/Data[[#This Row],[NUMĂRUL PERSOANELOR CARE AU PARTICIPAT LA VOT]]</f>
        <v>0.46774053630985368</v>
      </c>
      <c r="X1409" s="43">
        <v>4.8400999999999996</v>
      </c>
      <c r="Y1409" s="114" t="s">
        <v>2894</v>
      </c>
      <c r="Z1409" s="44">
        <v>1</v>
      </c>
      <c r="AA1409" s="115" t="s">
        <v>3105</v>
      </c>
      <c r="AB1409" s="44">
        <v>0</v>
      </c>
      <c r="AC1409" s="45"/>
    </row>
    <row r="1410" spans="1:29" ht="12" customHeight="1" x14ac:dyDescent="0.2">
      <c r="A1410" s="37">
        <v>1409</v>
      </c>
      <c r="B1410" s="38" t="s">
        <v>24</v>
      </c>
      <c r="C1410" s="39" t="s">
        <v>2173</v>
      </c>
      <c r="D1410" s="40">
        <v>44101</v>
      </c>
      <c r="E1410" s="38">
        <v>1</v>
      </c>
      <c r="F1410" s="38"/>
      <c r="G1410" s="38" t="s">
        <v>2</v>
      </c>
      <c r="H1410" s="38" t="s">
        <v>2</v>
      </c>
      <c r="I1410" s="39">
        <v>900</v>
      </c>
      <c r="J1410" s="39">
        <v>1216.75</v>
      </c>
      <c r="K1410" s="39">
        <v>0</v>
      </c>
      <c r="L1410" s="41">
        <f>SUM(Data[[#This Row],[CHELTUIELI DE PERSONAL LEI]:[CHELTUIELI DE CAPITAL (ACTIVE NEFINANCIARE ) LEI]])</f>
        <v>2116.75</v>
      </c>
      <c r="M1410" s="41">
        <f>Data[[#This Row],[TOTAL CHELTUIELI LEI]]/Data[[#This Row],[CURS VALUTAR EURO BNR 22 07 2020]]</f>
        <v>437.33600545443278</v>
      </c>
      <c r="N1410" s="49">
        <v>2182</v>
      </c>
      <c r="O1410" s="54"/>
      <c r="P1410" s="54">
        <v>1432</v>
      </c>
      <c r="Q1410" s="54"/>
      <c r="R1410" s="54">
        <f>Data[[#This Row],[PERSOANE ÎNSCRISE ÎN LISTELE ELECTORALE (TURUL 1)            ]]+Data[[#This Row],[PERSOANE ÎNSCRISE ÎN LISTELE ELECTORALE (TURUL AL 2-LEA)]]</f>
        <v>2182</v>
      </c>
      <c r="S1410" s="54">
        <f>Data[[#This Row],[PERSOANE CARE AU PARTICIPAT LA VOT (TURUL 1)]]+Data[[#This Row],[PERSOANE CARE AU PARTICIPAT LA VOT  (TURUL AL 2-LEA)]]</f>
        <v>1432</v>
      </c>
      <c r="T1410" s="41">
        <f>Data[[#This Row],[TOTAL CHELTUIELI LEI]]/Data[[#This Row],[NUMĂRUL PERSOANELOR ÎNSCRISE ÎN LISTELE ELECTORALE]]</f>
        <v>0.97009624197983502</v>
      </c>
      <c r="U1410" s="41">
        <f>Data[[#This Row],[TOTAL CHELTUIELI EURO]]/Data[[#This Row],[NUMĂRUL PERSOANELOR ÎNSCRISE ÎN LISTELE ELECTORALE]]</f>
        <v>0.20042896675271896</v>
      </c>
      <c r="V1410" s="41">
        <f>Data[[#This Row],[TOTAL CHELTUIELI LEI]]/Data[[#This Row],[NUMĂRUL PERSOANELOR CARE AU PARTICIPAT LA VOT]]</f>
        <v>1.478177374301676</v>
      </c>
      <c r="W1410" s="41">
        <f>Data[[#This Row],[TOTAL CHELTUIELI EURO]]/Data[[#This Row],[NUMĂRUL PERSOANELOR CARE AU PARTICIPAT LA VOT]]</f>
        <v>0.30540223844583297</v>
      </c>
      <c r="X1410" s="43">
        <v>4.8400999999999996</v>
      </c>
      <c r="Y1410" s="114" t="s">
        <v>2890</v>
      </c>
      <c r="Z1410" s="44">
        <v>0</v>
      </c>
      <c r="AA1410" s="115" t="s">
        <v>3105</v>
      </c>
      <c r="AB1410" s="44">
        <v>0</v>
      </c>
      <c r="AC1410" s="45"/>
    </row>
    <row r="1411" spans="1:29" ht="12" customHeight="1" x14ac:dyDescent="0.2">
      <c r="A1411" s="37">
        <v>1410</v>
      </c>
      <c r="B1411" s="38" t="s">
        <v>24</v>
      </c>
      <c r="C1411" s="39" t="s">
        <v>458</v>
      </c>
      <c r="D1411" s="40">
        <v>44101</v>
      </c>
      <c r="E1411" s="38">
        <v>1</v>
      </c>
      <c r="F1411" s="38"/>
      <c r="G1411" s="38" t="s">
        <v>2</v>
      </c>
      <c r="H1411" s="38" t="s">
        <v>2</v>
      </c>
      <c r="I1411" s="39">
        <v>0</v>
      </c>
      <c r="J1411" s="39">
        <v>10108</v>
      </c>
      <c r="K1411" s="39">
        <v>0</v>
      </c>
      <c r="L1411" s="41">
        <f>SUM(Data[[#This Row],[CHELTUIELI DE PERSONAL LEI]:[CHELTUIELI DE CAPITAL (ACTIVE NEFINANCIARE ) LEI]])</f>
        <v>10108</v>
      </c>
      <c r="M1411" s="41">
        <f>Data[[#This Row],[TOTAL CHELTUIELI LEI]]/Data[[#This Row],[CURS VALUTAR EURO BNR 22 07 2020]]</f>
        <v>2088.3866035825708</v>
      </c>
      <c r="N1411" s="49">
        <v>1869</v>
      </c>
      <c r="O1411" s="54"/>
      <c r="P1411" s="54">
        <v>1451</v>
      </c>
      <c r="Q1411" s="54"/>
      <c r="R1411" s="54">
        <f>Data[[#This Row],[PERSOANE ÎNSCRISE ÎN LISTELE ELECTORALE (TURUL 1)            ]]+Data[[#This Row],[PERSOANE ÎNSCRISE ÎN LISTELE ELECTORALE (TURUL AL 2-LEA)]]</f>
        <v>1869</v>
      </c>
      <c r="S1411" s="54">
        <f>Data[[#This Row],[PERSOANE CARE AU PARTICIPAT LA VOT (TURUL 1)]]+Data[[#This Row],[PERSOANE CARE AU PARTICIPAT LA VOT  (TURUL AL 2-LEA)]]</f>
        <v>1451</v>
      </c>
      <c r="T1411" s="41">
        <f>Data[[#This Row],[TOTAL CHELTUIELI LEI]]/Data[[#This Row],[NUMĂRUL PERSOANELOR ÎNSCRISE ÎN LISTELE ELECTORALE]]</f>
        <v>5.4082397003745317</v>
      </c>
      <c r="U1411" s="41">
        <f>Data[[#This Row],[TOTAL CHELTUIELI EURO]]/Data[[#This Row],[NUMĂRUL PERSOANELOR ÎNSCRISE ÎN LISTELE ELECTORALE]]</f>
        <v>1.1173818103705568</v>
      </c>
      <c r="V1411" s="41">
        <f>Data[[#This Row],[TOTAL CHELTUIELI LEI]]/Data[[#This Row],[NUMĂRUL PERSOANELOR CARE AU PARTICIPAT LA VOT]]</f>
        <v>6.9662301860785663</v>
      </c>
      <c r="W1411" s="41">
        <f>Data[[#This Row],[TOTAL CHELTUIELI EURO]]/Data[[#This Row],[NUMĂRUL PERSOANELOR CARE AU PARTICIPAT LA VOT]]</f>
        <v>1.4392740203877126</v>
      </c>
      <c r="X1411" s="43">
        <v>4.8400999999999996</v>
      </c>
      <c r="Y1411" s="114" t="s">
        <v>2892</v>
      </c>
      <c r="Z1411" s="44">
        <v>5</v>
      </c>
      <c r="AA1411" s="115" t="s">
        <v>3107</v>
      </c>
      <c r="AB1411" s="44">
        <v>1</v>
      </c>
      <c r="AC1411" s="45"/>
    </row>
    <row r="1412" spans="1:29" ht="12" customHeight="1" x14ac:dyDescent="0.2">
      <c r="A1412" s="37">
        <v>1411</v>
      </c>
      <c r="B1412" s="38" t="s">
        <v>24</v>
      </c>
      <c r="C1412" s="39" t="s">
        <v>2174</v>
      </c>
      <c r="D1412" s="40">
        <v>44101</v>
      </c>
      <c r="E1412" s="38">
        <v>1</v>
      </c>
      <c r="F1412" s="38"/>
      <c r="G1412" s="38" t="s">
        <v>2</v>
      </c>
      <c r="H1412" s="38" t="s">
        <v>2</v>
      </c>
      <c r="I1412" s="39">
        <v>0</v>
      </c>
      <c r="J1412" s="39">
        <v>3756.07</v>
      </c>
      <c r="K1412" s="39">
        <v>0</v>
      </c>
      <c r="L1412" s="41">
        <f>SUM(Data[[#This Row],[CHELTUIELI DE PERSONAL LEI]:[CHELTUIELI DE CAPITAL (ACTIVE NEFINANCIARE ) LEI]])</f>
        <v>3756.07</v>
      </c>
      <c r="M1412" s="41">
        <f>Data[[#This Row],[TOTAL CHELTUIELI LEI]]/Data[[#This Row],[CURS VALUTAR EURO BNR 22 07 2020]]</f>
        <v>776.03148695274899</v>
      </c>
      <c r="N1412" s="49">
        <v>3785</v>
      </c>
      <c r="O1412" s="54"/>
      <c r="P1412" s="54">
        <v>2545</v>
      </c>
      <c r="Q1412" s="54"/>
      <c r="R1412" s="54">
        <f>Data[[#This Row],[PERSOANE ÎNSCRISE ÎN LISTELE ELECTORALE (TURUL 1)            ]]+Data[[#This Row],[PERSOANE ÎNSCRISE ÎN LISTELE ELECTORALE (TURUL AL 2-LEA)]]</f>
        <v>3785</v>
      </c>
      <c r="S1412" s="54">
        <f>Data[[#This Row],[PERSOANE CARE AU PARTICIPAT LA VOT (TURUL 1)]]+Data[[#This Row],[PERSOANE CARE AU PARTICIPAT LA VOT  (TURUL AL 2-LEA)]]</f>
        <v>2545</v>
      </c>
      <c r="T1412" s="41">
        <f>Data[[#This Row],[TOTAL CHELTUIELI LEI]]/Data[[#This Row],[NUMĂRUL PERSOANELOR ÎNSCRISE ÎN LISTELE ELECTORALE]]</f>
        <v>0.99235667107001324</v>
      </c>
      <c r="U1412" s="41">
        <f>Data[[#This Row],[TOTAL CHELTUIELI EURO]]/Data[[#This Row],[NUMĂRUL PERSOANELOR ÎNSCRISE ÎN LISTELE ELECTORALE]]</f>
        <v>0.20502813393731809</v>
      </c>
      <c r="V1412" s="41">
        <f>Data[[#This Row],[TOTAL CHELTUIELI LEI]]/Data[[#This Row],[NUMĂRUL PERSOANELOR CARE AU PARTICIPAT LA VOT]]</f>
        <v>1.4758624754420433</v>
      </c>
      <c r="W1412" s="41">
        <f>Data[[#This Row],[TOTAL CHELTUIELI EURO]]/Data[[#This Row],[NUMĂRUL PERSOANELOR CARE AU PARTICIPAT LA VOT]]</f>
        <v>0.30492396343919409</v>
      </c>
      <c r="X1412" s="43">
        <v>4.8400999999999996</v>
      </c>
      <c r="Y1412" s="114" t="s">
        <v>2890</v>
      </c>
      <c r="Z1412" s="44">
        <v>0</v>
      </c>
      <c r="AA1412" s="115" t="s">
        <v>3105</v>
      </c>
      <c r="AB1412" s="44">
        <v>0</v>
      </c>
      <c r="AC1412" s="45"/>
    </row>
    <row r="1413" spans="1:29" ht="12" customHeight="1" x14ac:dyDescent="0.2">
      <c r="A1413" s="37">
        <v>1412</v>
      </c>
      <c r="B1413" s="38" t="s">
        <v>24</v>
      </c>
      <c r="C1413" s="39" t="s">
        <v>2175</v>
      </c>
      <c r="D1413" s="40">
        <v>44101</v>
      </c>
      <c r="E1413" s="38">
        <v>1</v>
      </c>
      <c r="F1413" s="38"/>
      <c r="G1413" s="38" t="s">
        <v>2</v>
      </c>
      <c r="H1413" s="38" t="s">
        <v>2</v>
      </c>
      <c r="I1413" s="39">
        <v>2160</v>
      </c>
      <c r="J1413" s="39">
        <v>11755.48</v>
      </c>
      <c r="K1413" s="39">
        <v>0</v>
      </c>
      <c r="L1413" s="41">
        <f>SUM(Data[[#This Row],[CHELTUIELI DE PERSONAL LEI]:[CHELTUIELI DE CAPITAL (ACTIVE NEFINANCIARE ) LEI]])</f>
        <v>13915.48</v>
      </c>
      <c r="M1413" s="41">
        <f>Data[[#This Row],[TOTAL CHELTUIELI LEI]]/Data[[#This Row],[CURS VALUTAR EURO BNR 22 07 2020]]</f>
        <v>2875.0397719055391</v>
      </c>
      <c r="N1413" s="49">
        <v>2768</v>
      </c>
      <c r="O1413" s="54"/>
      <c r="P1413" s="54">
        <v>2112</v>
      </c>
      <c r="Q1413" s="54"/>
      <c r="R1413" s="54">
        <f>Data[[#This Row],[PERSOANE ÎNSCRISE ÎN LISTELE ELECTORALE (TURUL 1)            ]]+Data[[#This Row],[PERSOANE ÎNSCRISE ÎN LISTELE ELECTORALE (TURUL AL 2-LEA)]]</f>
        <v>2768</v>
      </c>
      <c r="S1413" s="54">
        <f>Data[[#This Row],[PERSOANE CARE AU PARTICIPAT LA VOT (TURUL 1)]]+Data[[#This Row],[PERSOANE CARE AU PARTICIPAT LA VOT  (TURUL AL 2-LEA)]]</f>
        <v>2112</v>
      </c>
      <c r="T1413" s="41">
        <f>Data[[#This Row],[TOTAL CHELTUIELI LEI]]/Data[[#This Row],[NUMĂRUL PERSOANELOR ÎNSCRISE ÎN LISTELE ELECTORALE]]</f>
        <v>5.0272687861271672</v>
      </c>
      <c r="U1413" s="41">
        <f>Data[[#This Row],[TOTAL CHELTUIELI EURO]]/Data[[#This Row],[NUMĂRUL PERSOANELOR ÎNSCRISE ÎN LISTELE ELECTORALE]]</f>
        <v>1.0386704378271456</v>
      </c>
      <c r="V1413" s="41">
        <f>Data[[#This Row],[TOTAL CHELTUIELI LEI]]/Data[[#This Row],[NUMĂRUL PERSOANELOR CARE AU PARTICIPAT LA VOT]]</f>
        <v>6.5887689393939395</v>
      </c>
      <c r="W1413" s="41">
        <f>Data[[#This Row],[TOTAL CHELTUIELI EURO]]/Data[[#This Row],[NUMĂRUL PERSOANELOR CARE AU PARTICIPAT LA VOT]]</f>
        <v>1.3612877707886075</v>
      </c>
      <c r="X1413" s="43">
        <v>4.8400999999999996</v>
      </c>
      <c r="Y1413" s="114" t="s">
        <v>2892</v>
      </c>
      <c r="Z1413" s="44">
        <v>5</v>
      </c>
      <c r="AA1413" s="115" t="s">
        <v>3107</v>
      </c>
      <c r="AB1413" s="44">
        <v>1</v>
      </c>
      <c r="AC1413" s="45"/>
    </row>
    <row r="1414" spans="1:29" ht="12" customHeight="1" x14ac:dyDescent="0.2">
      <c r="A1414" s="37">
        <v>1413</v>
      </c>
      <c r="B1414" s="38" t="s">
        <v>24</v>
      </c>
      <c r="C1414" s="39" t="s">
        <v>2176</v>
      </c>
      <c r="D1414" s="40">
        <v>44101</v>
      </c>
      <c r="E1414" s="38">
        <v>1</v>
      </c>
      <c r="F1414" s="38"/>
      <c r="G1414" s="38" t="s">
        <v>2</v>
      </c>
      <c r="H1414" s="38" t="s">
        <v>2</v>
      </c>
      <c r="I1414" s="39">
        <v>1080</v>
      </c>
      <c r="J1414" s="39">
        <v>5000</v>
      </c>
      <c r="K1414" s="39">
        <v>0</v>
      </c>
      <c r="L1414" s="41">
        <f>SUM(Data[[#This Row],[CHELTUIELI DE PERSONAL LEI]:[CHELTUIELI DE CAPITAL (ACTIVE NEFINANCIARE ) LEI]])</f>
        <v>6080</v>
      </c>
      <c r="M1414" s="41">
        <f>Data[[#This Row],[TOTAL CHELTUIELI LEI]]/Data[[#This Row],[CURS VALUTAR EURO BNR 22 07 2020]]</f>
        <v>1256.1723931323734</v>
      </c>
      <c r="N1414" s="49">
        <v>3318</v>
      </c>
      <c r="O1414" s="54"/>
      <c r="P1414" s="54">
        <v>1838</v>
      </c>
      <c r="Q1414" s="54"/>
      <c r="R1414" s="54">
        <f>Data[[#This Row],[PERSOANE ÎNSCRISE ÎN LISTELE ELECTORALE (TURUL 1)            ]]+Data[[#This Row],[PERSOANE ÎNSCRISE ÎN LISTELE ELECTORALE (TURUL AL 2-LEA)]]</f>
        <v>3318</v>
      </c>
      <c r="S1414" s="54">
        <f>Data[[#This Row],[PERSOANE CARE AU PARTICIPAT LA VOT (TURUL 1)]]+Data[[#This Row],[PERSOANE CARE AU PARTICIPAT LA VOT  (TURUL AL 2-LEA)]]</f>
        <v>1838</v>
      </c>
      <c r="T1414" s="41">
        <f>Data[[#This Row],[TOTAL CHELTUIELI LEI]]/Data[[#This Row],[NUMĂRUL PERSOANELOR ÎNSCRISE ÎN LISTELE ELECTORALE]]</f>
        <v>1.8324291742013261</v>
      </c>
      <c r="U1414" s="41">
        <f>Data[[#This Row],[TOTAL CHELTUIELI EURO]]/Data[[#This Row],[NUMĂRUL PERSOANELOR ÎNSCRISE ÎN LISTELE ELECTORALE]]</f>
        <v>0.37859324687533857</v>
      </c>
      <c r="V1414" s="41">
        <f>Data[[#This Row],[TOTAL CHELTUIELI LEI]]/Data[[#This Row],[NUMĂRUL PERSOANELOR CARE AU PARTICIPAT LA VOT]]</f>
        <v>3.3079434167573449</v>
      </c>
      <c r="W1414" s="41">
        <f>Data[[#This Row],[TOTAL CHELTUIELI EURO]]/Data[[#This Row],[NUMĂRUL PERSOANELOR CARE AU PARTICIPAT LA VOT]]</f>
        <v>0.68344526285765694</v>
      </c>
      <c r="X1414" s="43">
        <v>4.8400999999999996</v>
      </c>
      <c r="Y1414" s="114" t="s">
        <v>2894</v>
      </c>
      <c r="Z1414" s="44">
        <v>1</v>
      </c>
      <c r="AA1414" s="115" t="s">
        <v>3105</v>
      </c>
      <c r="AB1414" s="44">
        <v>0</v>
      </c>
      <c r="AC1414" s="45"/>
    </row>
    <row r="1415" spans="1:29" ht="12" customHeight="1" x14ac:dyDescent="0.2">
      <c r="A1415" s="37">
        <v>1414</v>
      </c>
      <c r="B1415" s="38" t="s">
        <v>24</v>
      </c>
      <c r="C1415" s="39" t="s">
        <v>538</v>
      </c>
      <c r="D1415" s="40">
        <v>44101</v>
      </c>
      <c r="E1415" s="38">
        <v>1</v>
      </c>
      <c r="F1415" s="38"/>
      <c r="G1415" s="38" t="s">
        <v>2</v>
      </c>
      <c r="H1415" s="38" t="s">
        <v>2</v>
      </c>
      <c r="I1415" s="39">
        <v>26940</v>
      </c>
      <c r="J1415" s="39">
        <v>5908.13</v>
      </c>
      <c r="K1415" s="39">
        <v>0</v>
      </c>
      <c r="L1415" s="41">
        <f>SUM(Data[[#This Row],[CHELTUIELI DE PERSONAL LEI]:[CHELTUIELI DE CAPITAL (ACTIVE NEFINANCIARE ) LEI]])</f>
        <v>32848.129999999997</v>
      </c>
      <c r="M1415" s="41">
        <f>Data[[#This Row],[TOTAL CHELTUIELI LEI]]/Data[[#This Row],[CURS VALUTAR EURO BNR 22 07 2020]]</f>
        <v>6786.6634986880435</v>
      </c>
      <c r="N1415" s="49">
        <v>1836</v>
      </c>
      <c r="O1415" s="54"/>
      <c r="P1415" s="54">
        <v>1512</v>
      </c>
      <c r="Q1415" s="54"/>
      <c r="R1415" s="54">
        <f>Data[[#This Row],[PERSOANE ÎNSCRISE ÎN LISTELE ELECTORALE (TURUL 1)            ]]+Data[[#This Row],[PERSOANE ÎNSCRISE ÎN LISTELE ELECTORALE (TURUL AL 2-LEA)]]</f>
        <v>1836</v>
      </c>
      <c r="S1415" s="54">
        <f>Data[[#This Row],[PERSOANE CARE AU PARTICIPAT LA VOT (TURUL 1)]]+Data[[#This Row],[PERSOANE CARE AU PARTICIPAT LA VOT  (TURUL AL 2-LEA)]]</f>
        <v>1512</v>
      </c>
      <c r="T1415" s="41">
        <f>Data[[#This Row],[TOTAL CHELTUIELI LEI]]/Data[[#This Row],[NUMĂRUL PERSOANELOR ÎNSCRISE ÎN LISTELE ELECTORALE]]</f>
        <v>17.891138344226579</v>
      </c>
      <c r="U1415" s="41">
        <f>Data[[#This Row],[TOTAL CHELTUIELI EURO]]/Data[[#This Row],[NUMĂRUL PERSOANELOR ÎNSCRISE ÎN LISTELE ELECTORALE]]</f>
        <v>3.6964398141002417</v>
      </c>
      <c r="V1415" s="41">
        <f>Data[[#This Row],[TOTAL CHELTUIELI LEI]]/Data[[#This Row],[NUMĂRUL PERSOANELOR CARE AU PARTICIPAT LA VOT]]</f>
        <v>21.724953703703701</v>
      </c>
      <c r="W1415" s="41">
        <f>Data[[#This Row],[TOTAL CHELTUIELI EURO]]/Data[[#This Row],[NUMĂRUL PERSOANELOR CARE AU PARTICIPAT LA VOT]]</f>
        <v>4.488534059978865</v>
      </c>
      <c r="X1415" s="43">
        <v>4.8400999999999996</v>
      </c>
      <c r="Y1415" s="114" t="s">
        <v>2907</v>
      </c>
      <c r="Z1415" s="44">
        <v>17</v>
      </c>
      <c r="AA1415" s="115" t="s">
        <v>3106</v>
      </c>
      <c r="AB1415" s="44">
        <v>3</v>
      </c>
      <c r="AC1415" s="45"/>
    </row>
    <row r="1416" spans="1:29" ht="12" customHeight="1" x14ac:dyDescent="0.2">
      <c r="A1416" s="37">
        <v>1415</v>
      </c>
      <c r="B1416" s="38" t="s">
        <v>24</v>
      </c>
      <c r="C1416" s="39" t="s">
        <v>2177</v>
      </c>
      <c r="D1416" s="40">
        <v>44101</v>
      </c>
      <c r="E1416" s="38">
        <v>1</v>
      </c>
      <c r="F1416" s="38"/>
      <c r="G1416" s="38" t="s">
        <v>2</v>
      </c>
      <c r="H1416" s="38" t="s">
        <v>2</v>
      </c>
      <c r="I1416" s="39">
        <v>2700</v>
      </c>
      <c r="J1416" s="39">
        <v>3466.58</v>
      </c>
      <c r="K1416" s="39">
        <v>0</v>
      </c>
      <c r="L1416" s="41">
        <f>SUM(Data[[#This Row],[CHELTUIELI DE PERSONAL LEI]:[CHELTUIELI DE CAPITAL (ACTIVE NEFINANCIARE ) LEI]])</f>
        <v>6166.58</v>
      </c>
      <c r="M1416" s="41">
        <f>Data[[#This Row],[TOTAL CHELTUIELI LEI]]/Data[[#This Row],[CURS VALUTAR EURO BNR 22 07 2020]]</f>
        <v>1274.0604532964196</v>
      </c>
      <c r="N1416" s="49">
        <v>1750</v>
      </c>
      <c r="O1416" s="54"/>
      <c r="P1416" s="54">
        <v>1115</v>
      </c>
      <c r="Q1416" s="54"/>
      <c r="R1416" s="54">
        <f>Data[[#This Row],[PERSOANE ÎNSCRISE ÎN LISTELE ELECTORALE (TURUL 1)            ]]+Data[[#This Row],[PERSOANE ÎNSCRISE ÎN LISTELE ELECTORALE (TURUL AL 2-LEA)]]</f>
        <v>1750</v>
      </c>
      <c r="S1416" s="54">
        <f>Data[[#This Row],[PERSOANE CARE AU PARTICIPAT LA VOT (TURUL 1)]]+Data[[#This Row],[PERSOANE CARE AU PARTICIPAT LA VOT  (TURUL AL 2-LEA)]]</f>
        <v>1115</v>
      </c>
      <c r="T1416" s="41">
        <f>Data[[#This Row],[TOTAL CHELTUIELI LEI]]/Data[[#This Row],[NUMĂRUL PERSOANELOR ÎNSCRISE ÎN LISTELE ELECTORALE]]</f>
        <v>3.5237599999999998</v>
      </c>
      <c r="U1416" s="41">
        <f>Data[[#This Row],[TOTAL CHELTUIELI EURO]]/Data[[#This Row],[NUMĂRUL PERSOANELOR ÎNSCRISE ÎN LISTELE ELECTORALE]]</f>
        <v>0.7280345447408112</v>
      </c>
      <c r="V1416" s="41">
        <f>Data[[#This Row],[TOTAL CHELTUIELI LEI]]/Data[[#This Row],[NUMĂRUL PERSOANELOR CARE AU PARTICIPAT LA VOT]]</f>
        <v>5.5305650224215244</v>
      </c>
      <c r="W1416" s="41">
        <f>Data[[#This Row],[TOTAL CHELTUIELI EURO]]/Data[[#This Row],[NUMĂRUL PERSOANELOR CARE AU PARTICIPAT LA VOT]]</f>
        <v>1.1426551150640534</v>
      </c>
      <c r="X1416" s="43">
        <v>4.8400999999999996</v>
      </c>
      <c r="Y1416" s="114" t="s">
        <v>2884</v>
      </c>
      <c r="Z1416" s="44">
        <v>3</v>
      </c>
      <c r="AA1416" s="115" t="s">
        <v>3105</v>
      </c>
      <c r="AB1416" s="44">
        <v>0</v>
      </c>
      <c r="AC1416" s="45"/>
    </row>
    <row r="1417" spans="1:29" ht="12" customHeight="1" x14ac:dyDescent="0.2">
      <c r="A1417" s="37">
        <v>1416</v>
      </c>
      <c r="B1417" s="38" t="s">
        <v>24</v>
      </c>
      <c r="C1417" s="39" t="s">
        <v>2178</v>
      </c>
      <c r="D1417" s="40">
        <v>44101</v>
      </c>
      <c r="E1417" s="38">
        <v>1</v>
      </c>
      <c r="F1417" s="38"/>
      <c r="G1417" s="38" t="s">
        <v>2</v>
      </c>
      <c r="H1417" s="38" t="s">
        <v>2</v>
      </c>
      <c r="I1417" s="39">
        <v>7000</v>
      </c>
      <c r="J1417" s="39">
        <v>2343.89</v>
      </c>
      <c r="K1417" s="39">
        <v>0</v>
      </c>
      <c r="L1417" s="41">
        <f>SUM(Data[[#This Row],[CHELTUIELI DE PERSONAL LEI]:[CHELTUIELI DE CAPITAL (ACTIVE NEFINANCIARE ) LEI]])</f>
        <v>9343.89</v>
      </c>
      <c r="M1417" s="41">
        <f>Data[[#This Row],[TOTAL CHELTUIELI LEI]]/Data[[#This Row],[CURS VALUTAR EURO BNR 22 07 2020]]</f>
        <v>1930.5158984318507</v>
      </c>
      <c r="N1417" s="49">
        <v>6471</v>
      </c>
      <c r="O1417" s="54"/>
      <c r="P1417" s="54">
        <v>4721</v>
      </c>
      <c r="Q1417" s="54"/>
      <c r="R1417" s="54">
        <f>Data[[#This Row],[PERSOANE ÎNSCRISE ÎN LISTELE ELECTORALE (TURUL 1)            ]]+Data[[#This Row],[PERSOANE ÎNSCRISE ÎN LISTELE ELECTORALE (TURUL AL 2-LEA)]]</f>
        <v>6471</v>
      </c>
      <c r="S1417" s="54">
        <f>Data[[#This Row],[PERSOANE CARE AU PARTICIPAT LA VOT (TURUL 1)]]+Data[[#This Row],[PERSOANE CARE AU PARTICIPAT LA VOT  (TURUL AL 2-LEA)]]</f>
        <v>4721</v>
      </c>
      <c r="T1417" s="41">
        <f>Data[[#This Row],[TOTAL CHELTUIELI LEI]]/Data[[#This Row],[NUMĂRUL PERSOANELOR ÎNSCRISE ÎN LISTELE ELECTORALE]]</f>
        <v>1.4439638386648121</v>
      </c>
      <c r="U1417" s="41">
        <f>Data[[#This Row],[TOTAL CHELTUIELI EURO]]/Data[[#This Row],[NUMĂRUL PERSOANELOR ÎNSCRISE ÎN LISTELE ELECTORALE]]</f>
        <v>0.29833347217305684</v>
      </c>
      <c r="V1417" s="41">
        <f>Data[[#This Row],[TOTAL CHELTUIELI LEI]]/Data[[#This Row],[NUMĂRUL PERSOANELOR CARE AU PARTICIPAT LA VOT]]</f>
        <v>1.9792183859351831</v>
      </c>
      <c r="W1417" s="41">
        <f>Data[[#This Row],[TOTAL CHELTUIELI EURO]]/Data[[#This Row],[NUMĂRUL PERSOANELOR CARE AU PARTICIPAT LA VOT]]</f>
        <v>0.40892096980128168</v>
      </c>
      <c r="X1417" s="43">
        <v>4.8400999999999996</v>
      </c>
      <c r="Y1417" s="114" t="s">
        <v>2894</v>
      </c>
      <c r="Z1417" s="44">
        <v>1</v>
      </c>
      <c r="AA1417" s="115" t="s">
        <v>3105</v>
      </c>
      <c r="AB1417" s="44">
        <v>0</v>
      </c>
      <c r="AC1417" s="45"/>
    </row>
    <row r="1418" spans="1:29" ht="12" customHeight="1" x14ac:dyDescent="0.2">
      <c r="A1418" s="37">
        <v>1417</v>
      </c>
      <c r="B1418" s="38" t="s">
        <v>24</v>
      </c>
      <c r="C1418" s="39" t="s">
        <v>2179</v>
      </c>
      <c r="D1418" s="40">
        <v>44101</v>
      </c>
      <c r="E1418" s="38">
        <v>1</v>
      </c>
      <c r="F1418" s="38"/>
      <c r="G1418" s="38" t="s">
        <v>2</v>
      </c>
      <c r="H1418" s="38" t="s">
        <v>2</v>
      </c>
      <c r="I1418" s="39">
        <v>18084</v>
      </c>
      <c r="J1418" s="39">
        <v>5047.21</v>
      </c>
      <c r="K1418" s="39">
        <v>0</v>
      </c>
      <c r="L1418" s="41">
        <f>SUM(Data[[#This Row],[CHELTUIELI DE PERSONAL LEI]:[CHELTUIELI DE CAPITAL (ACTIVE NEFINANCIARE ) LEI]])</f>
        <v>23131.21</v>
      </c>
      <c r="M1418" s="41">
        <f>Data[[#This Row],[TOTAL CHELTUIELI LEI]]/Data[[#This Row],[CURS VALUTAR EURO BNR 22 07 2020]]</f>
        <v>4779.0768785768887</v>
      </c>
      <c r="N1418" s="49">
        <v>2149</v>
      </c>
      <c r="O1418" s="54"/>
      <c r="P1418" s="54">
        <v>1700</v>
      </c>
      <c r="Q1418" s="54"/>
      <c r="R1418" s="54">
        <f>Data[[#This Row],[PERSOANE ÎNSCRISE ÎN LISTELE ELECTORALE (TURUL 1)            ]]+Data[[#This Row],[PERSOANE ÎNSCRISE ÎN LISTELE ELECTORALE (TURUL AL 2-LEA)]]</f>
        <v>2149</v>
      </c>
      <c r="S1418" s="54">
        <f>Data[[#This Row],[PERSOANE CARE AU PARTICIPAT LA VOT (TURUL 1)]]+Data[[#This Row],[PERSOANE CARE AU PARTICIPAT LA VOT  (TURUL AL 2-LEA)]]</f>
        <v>1700</v>
      </c>
      <c r="T1418" s="41">
        <f>Data[[#This Row],[TOTAL CHELTUIELI LEI]]/Data[[#This Row],[NUMĂRUL PERSOANELOR ÎNSCRISE ÎN LISTELE ELECTORALE]]</f>
        <v>10.763708701721731</v>
      </c>
      <c r="U1418" s="41">
        <f>Data[[#This Row],[TOTAL CHELTUIELI EURO]]/Data[[#This Row],[NUMĂRUL PERSOANELOR ÎNSCRISE ÎN LISTELE ELECTORALE]]</f>
        <v>2.2238608090167</v>
      </c>
      <c r="V1418" s="41">
        <f>Data[[#This Row],[TOTAL CHELTUIELI LEI]]/Data[[#This Row],[NUMĂRUL PERSOANELOR CARE AU PARTICIPAT LA VOT]]</f>
        <v>13.606594117647058</v>
      </c>
      <c r="W1418" s="41">
        <f>Data[[#This Row],[TOTAL CHELTUIELI EURO]]/Data[[#This Row],[NUMĂRUL PERSOANELOR CARE AU PARTICIPAT LA VOT]]</f>
        <v>2.811221693280523</v>
      </c>
      <c r="X1418" s="43">
        <v>4.8400999999999996</v>
      </c>
      <c r="Y1418" s="114" t="s">
        <v>2898</v>
      </c>
      <c r="Z1418" s="44">
        <v>10</v>
      </c>
      <c r="AA1418" s="115" t="s">
        <v>3108</v>
      </c>
      <c r="AB1418" s="44">
        <v>2</v>
      </c>
      <c r="AC1418" s="45"/>
    </row>
    <row r="1419" spans="1:29" ht="12" customHeight="1" x14ac:dyDescent="0.2">
      <c r="A1419" s="37">
        <v>1418</v>
      </c>
      <c r="B1419" s="38" t="s">
        <v>24</v>
      </c>
      <c r="C1419" s="39" t="s">
        <v>324</v>
      </c>
      <c r="D1419" s="40">
        <v>44101</v>
      </c>
      <c r="E1419" s="38">
        <v>1</v>
      </c>
      <c r="F1419" s="38"/>
      <c r="G1419" s="38" t="s">
        <v>2</v>
      </c>
      <c r="H1419" s="38" t="s">
        <v>2</v>
      </c>
      <c r="I1419" s="39">
        <v>2000</v>
      </c>
      <c r="J1419" s="39">
        <v>5326.74</v>
      </c>
      <c r="K1419" s="39">
        <v>0</v>
      </c>
      <c r="L1419" s="41">
        <f>SUM(Data[[#This Row],[CHELTUIELI DE PERSONAL LEI]:[CHELTUIELI DE CAPITAL (ACTIVE NEFINANCIARE ) LEI]])</f>
        <v>7326.74</v>
      </c>
      <c r="M1419" s="41">
        <f>Data[[#This Row],[TOTAL CHELTUIELI LEI]]/Data[[#This Row],[CURS VALUTAR EURO BNR 22 07 2020]]</f>
        <v>1513.7579802070206</v>
      </c>
      <c r="N1419" s="49">
        <v>1264</v>
      </c>
      <c r="O1419" s="54"/>
      <c r="P1419" s="54">
        <v>950</v>
      </c>
      <c r="Q1419" s="54"/>
      <c r="R1419" s="54">
        <f>Data[[#This Row],[PERSOANE ÎNSCRISE ÎN LISTELE ELECTORALE (TURUL 1)            ]]+Data[[#This Row],[PERSOANE ÎNSCRISE ÎN LISTELE ELECTORALE (TURUL AL 2-LEA)]]</f>
        <v>1264</v>
      </c>
      <c r="S1419" s="54">
        <f>Data[[#This Row],[PERSOANE CARE AU PARTICIPAT LA VOT (TURUL 1)]]+Data[[#This Row],[PERSOANE CARE AU PARTICIPAT LA VOT  (TURUL AL 2-LEA)]]</f>
        <v>950</v>
      </c>
      <c r="T1419" s="41">
        <f>Data[[#This Row],[TOTAL CHELTUIELI LEI]]/Data[[#This Row],[NUMĂRUL PERSOANELOR ÎNSCRISE ÎN LISTELE ELECTORALE]]</f>
        <v>5.7964715189873415</v>
      </c>
      <c r="U1419" s="41">
        <f>Data[[#This Row],[TOTAL CHELTUIELI EURO]]/Data[[#This Row],[NUMĂRUL PERSOANELOR ÎNSCRISE ÎN LISTELE ELECTORALE]]</f>
        <v>1.1975933387713771</v>
      </c>
      <c r="V1419" s="41">
        <f>Data[[#This Row],[TOTAL CHELTUIELI LEI]]/Data[[#This Row],[NUMĂRUL PERSOANELOR CARE AU PARTICIPAT LA VOT]]</f>
        <v>7.7123578947368419</v>
      </c>
      <c r="W1419" s="41">
        <f>Data[[#This Row],[TOTAL CHELTUIELI EURO]]/Data[[#This Row],[NUMĂRUL PERSOANELOR CARE AU PARTICIPAT LA VOT]]</f>
        <v>1.5934294528494954</v>
      </c>
      <c r="X1419" s="43">
        <v>4.8400999999999996</v>
      </c>
      <c r="Y1419" s="114" t="s">
        <v>2892</v>
      </c>
      <c r="Z1419" s="44">
        <v>5</v>
      </c>
      <c r="AA1419" s="115" t="s">
        <v>3107</v>
      </c>
      <c r="AB1419" s="44">
        <v>1</v>
      </c>
      <c r="AC1419" s="45"/>
    </row>
    <row r="1420" spans="1:29" ht="12" customHeight="1" x14ac:dyDescent="0.2">
      <c r="A1420" s="37">
        <v>1419</v>
      </c>
      <c r="B1420" s="38" t="s">
        <v>24</v>
      </c>
      <c r="C1420" s="39" t="s">
        <v>2180</v>
      </c>
      <c r="D1420" s="40">
        <v>44101</v>
      </c>
      <c r="E1420" s="38">
        <v>1</v>
      </c>
      <c r="F1420" s="38"/>
      <c r="G1420" s="38" t="s">
        <v>2</v>
      </c>
      <c r="H1420" s="38" t="s">
        <v>2</v>
      </c>
      <c r="I1420" s="39">
        <v>28951</v>
      </c>
      <c r="J1420" s="39">
        <v>4070</v>
      </c>
      <c r="K1420" s="39">
        <v>0</v>
      </c>
      <c r="L1420" s="41">
        <f>SUM(Data[[#This Row],[CHELTUIELI DE PERSONAL LEI]:[CHELTUIELI DE CAPITAL (ACTIVE NEFINANCIARE ) LEI]])</f>
        <v>33021</v>
      </c>
      <c r="M1420" s="41">
        <f>Data[[#This Row],[TOTAL CHELTUIELI LEI]]/Data[[#This Row],[CURS VALUTAR EURO BNR 22 07 2020]]</f>
        <v>6822.379702898701</v>
      </c>
      <c r="N1420" s="49">
        <v>2294</v>
      </c>
      <c r="O1420" s="54"/>
      <c r="P1420" s="54">
        <v>1908</v>
      </c>
      <c r="Q1420" s="54"/>
      <c r="R1420" s="54">
        <f>Data[[#This Row],[PERSOANE ÎNSCRISE ÎN LISTELE ELECTORALE (TURUL 1)            ]]+Data[[#This Row],[PERSOANE ÎNSCRISE ÎN LISTELE ELECTORALE (TURUL AL 2-LEA)]]</f>
        <v>2294</v>
      </c>
      <c r="S1420" s="54">
        <f>Data[[#This Row],[PERSOANE CARE AU PARTICIPAT LA VOT (TURUL 1)]]+Data[[#This Row],[PERSOANE CARE AU PARTICIPAT LA VOT  (TURUL AL 2-LEA)]]</f>
        <v>1908</v>
      </c>
      <c r="T1420" s="41">
        <f>Data[[#This Row],[TOTAL CHELTUIELI LEI]]/Data[[#This Row],[NUMĂRUL PERSOANELOR ÎNSCRISE ÎN LISTELE ELECTORALE]]</f>
        <v>14.394507410636443</v>
      </c>
      <c r="U1420" s="41">
        <f>Data[[#This Row],[TOTAL CHELTUIELI EURO]]/Data[[#This Row],[NUMĂRUL PERSOANELOR ÎNSCRISE ÎN LISTELE ELECTORALE]]</f>
        <v>2.9740103325626421</v>
      </c>
      <c r="V1420" s="41">
        <f>Data[[#This Row],[TOTAL CHELTUIELI LEI]]/Data[[#This Row],[NUMĂRUL PERSOANELOR CARE AU PARTICIPAT LA VOT]]</f>
        <v>17.306603773584907</v>
      </c>
      <c r="W1420" s="41">
        <f>Data[[#This Row],[TOTAL CHELTUIELI EURO]]/Data[[#This Row],[NUMĂRUL PERSOANELOR CARE AU PARTICIPAT LA VOT]]</f>
        <v>3.575670703825315</v>
      </c>
      <c r="X1420" s="43">
        <v>4.8400999999999996</v>
      </c>
      <c r="Y1420" s="114" t="s">
        <v>2885</v>
      </c>
      <c r="Z1420" s="44">
        <v>14</v>
      </c>
      <c r="AA1420" s="115" t="s">
        <v>3108</v>
      </c>
      <c r="AB1420" s="44">
        <v>2</v>
      </c>
      <c r="AC1420" s="45"/>
    </row>
    <row r="1421" spans="1:29" ht="12" customHeight="1" x14ac:dyDescent="0.2">
      <c r="A1421" s="37">
        <v>1420</v>
      </c>
      <c r="B1421" s="38" t="s">
        <v>24</v>
      </c>
      <c r="C1421" s="39" t="s">
        <v>2181</v>
      </c>
      <c r="D1421" s="40">
        <v>44101</v>
      </c>
      <c r="E1421" s="38">
        <v>1</v>
      </c>
      <c r="F1421" s="38"/>
      <c r="G1421" s="38" t="s">
        <v>2</v>
      </c>
      <c r="H1421" s="38" t="s">
        <v>2</v>
      </c>
      <c r="I1421" s="39">
        <v>2000</v>
      </c>
      <c r="J1421" s="39">
        <v>26833</v>
      </c>
      <c r="K1421" s="39">
        <v>0</v>
      </c>
      <c r="L1421" s="41">
        <f>SUM(Data[[#This Row],[CHELTUIELI DE PERSONAL LEI]:[CHELTUIELI DE CAPITAL (ACTIVE NEFINANCIARE ) LEI]])</f>
        <v>28833</v>
      </c>
      <c r="M1421" s="41">
        <f>Data[[#This Row],[TOTAL CHELTUIELI LEI]]/Data[[#This Row],[CURS VALUTAR EURO BNR 22 07 2020]]</f>
        <v>5957.1083242081777</v>
      </c>
      <c r="N1421" s="49">
        <v>1925</v>
      </c>
      <c r="O1421" s="54"/>
      <c r="P1421" s="54">
        <v>1056</v>
      </c>
      <c r="Q1421" s="54"/>
      <c r="R1421" s="54">
        <f>Data[[#This Row],[PERSOANE ÎNSCRISE ÎN LISTELE ELECTORALE (TURUL 1)            ]]+Data[[#This Row],[PERSOANE ÎNSCRISE ÎN LISTELE ELECTORALE (TURUL AL 2-LEA)]]</f>
        <v>1925</v>
      </c>
      <c r="S1421" s="54">
        <f>Data[[#This Row],[PERSOANE CARE AU PARTICIPAT LA VOT (TURUL 1)]]+Data[[#This Row],[PERSOANE CARE AU PARTICIPAT LA VOT  (TURUL AL 2-LEA)]]</f>
        <v>1056</v>
      </c>
      <c r="T1421" s="41">
        <f>Data[[#This Row],[TOTAL CHELTUIELI LEI]]/Data[[#This Row],[NUMĂRUL PERSOANELOR ÎNSCRISE ÎN LISTELE ELECTORALE]]</f>
        <v>14.978181818181818</v>
      </c>
      <c r="U1421" s="41">
        <f>Data[[#This Row],[TOTAL CHELTUIELI EURO]]/Data[[#This Row],[NUMĂRUL PERSOANELOR ÎNSCRISE ÎN LISTELE ELECTORALE]]</f>
        <v>3.094601726861391</v>
      </c>
      <c r="V1421" s="41">
        <f>Data[[#This Row],[TOTAL CHELTUIELI LEI]]/Data[[#This Row],[NUMĂRUL PERSOANELOR CARE AU PARTICIPAT LA VOT]]</f>
        <v>27.303977272727273</v>
      </c>
      <c r="W1421" s="41">
        <f>Data[[#This Row],[TOTAL CHELTUIELI EURO]]/Data[[#This Row],[NUMĂRUL PERSOANELOR CARE AU PARTICIPAT LA VOT]]</f>
        <v>5.6412010645910771</v>
      </c>
      <c r="X1421" s="43">
        <v>4.8400999999999996</v>
      </c>
      <c r="Y1421" s="114" t="s">
        <v>2885</v>
      </c>
      <c r="Z1421" s="44">
        <v>14</v>
      </c>
      <c r="AA1421" s="115" t="s">
        <v>3106</v>
      </c>
      <c r="AB1421" s="44">
        <v>3</v>
      </c>
      <c r="AC1421" s="45"/>
    </row>
    <row r="1422" spans="1:29" ht="12" customHeight="1" x14ac:dyDescent="0.2">
      <c r="A1422" s="37">
        <v>1421</v>
      </c>
      <c r="B1422" s="38" t="s">
        <v>24</v>
      </c>
      <c r="C1422" s="39" t="s">
        <v>2182</v>
      </c>
      <c r="D1422" s="40">
        <v>44101</v>
      </c>
      <c r="E1422" s="38">
        <v>1</v>
      </c>
      <c r="F1422" s="38"/>
      <c r="G1422" s="38" t="s">
        <v>2</v>
      </c>
      <c r="H1422" s="38" t="s">
        <v>2</v>
      </c>
      <c r="I1422" s="39">
        <v>2240</v>
      </c>
      <c r="J1422" s="39">
        <v>6281</v>
      </c>
      <c r="K1422" s="39">
        <v>0</v>
      </c>
      <c r="L1422" s="41">
        <f>SUM(Data[[#This Row],[CHELTUIELI DE PERSONAL LEI]:[CHELTUIELI DE CAPITAL (ACTIVE NEFINANCIARE ) LEI]])</f>
        <v>8521</v>
      </c>
      <c r="M1422" s="41">
        <f>Data[[#This Row],[TOTAL CHELTUIELI LEI]]/Data[[#This Row],[CURS VALUTAR EURO BNR 22 07 2020]]</f>
        <v>1760.5008160988411</v>
      </c>
      <c r="N1422" s="49">
        <v>2123</v>
      </c>
      <c r="O1422" s="54"/>
      <c r="P1422" s="54">
        <v>1657</v>
      </c>
      <c r="Q1422" s="54"/>
      <c r="R1422" s="54">
        <f>Data[[#This Row],[PERSOANE ÎNSCRISE ÎN LISTELE ELECTORALE (TURUL 1)            ]]+Data[[#This Row],[PERSOANE ÎNSCRISE ÎN LISTELE ELECTORALE (TURUL AL 2-LEA)]]</f>
        <v>2123</v>
      </c>
      <c r="S1422" s="54">
        <f>Data[[#This Row],[PERSOANE CARE AU PARTICIPAT LA VOT (TURUL 1)]]+Data[[#This Row],[PERSOANE CARE AU PARTICIPAT LA VOT  (TURUL AL 2-LEA)]]</f>
        <v>1657</v>
      </c>
      <c r="T1422" s="41">
        <f>Data[[#This Row],[TOTAL CHELTUIELI LEI]]/Data[[#This Row],[NUMĂRUL PERSOANELOR ÎNSCRISE ÎN LISTELE ELECTORALE]]</f>
        <v>4.0136599152143191</v>
      </c>
      <c r="U1422" s="41">
        <f>Data[[#This Row],[TOTAL CHELTUIELI EURO]]/Data[[#This Row],[NUMĂRUL PERSOANELOR ÎNSCRISE ÎN LISTELE ELECTORALE]]</f>
        <v>0.82925144422931751</v>
      </c>
      <c r="V1422" s="41">
        <f>Data[[#This Row],[TOTAL CHELTUIELI LEI]]/Data[[#This Row],[NUMĂRUL PERSOANELOR CARE AU PARTICIPAT LA VOT]]</f>
        <v>5.1424260712130359</v>
      </c>
      <c r="W1422" s="41">
        <f>Data[[#This Row],[TOTAL CHELTUIELI EURO]]/Data[[#This Row],[NUMĂRUL PERSOANELOR CARE AU PARTICIPAT LA VOT]]</f>
        <v>1.0624627737470376</v>
      </c>
      <c r="X1422" s="43">
        <v>4.8400999999999996</v>
      </c>
      <c r="Y1422" s="114" t="s">
        <v>2895</v>
      </c>
      <c r="Z1422" s="44">
        <v>4</v>
      </c>
      <c r="AA1422" s="115" t="s">
        <v>3105</v>
      </c>
      <c r="AB1422" s="44">
        <v>0</v>
      </c>
      <c r="AC1422" s="45"/>
    </row>
    <row r="1423" spans="1:29" ht="12" customHeight="1" x14ac:dyDescent="0.2">
      <c r="A1423" s="37">
        <v>1422</v>
      </c>
      <c r="B1423" s="38" t="s">
        <v>24</v>
      </c>
      <c r="C1423" s="39" t="s">
        <v>2183</v>
      </c>
      <c r="D1423" s="40">
        <v>44101</v>
      </c>
      <c r="E1423" s="38">
        <v>1</v>
      </c>
      <c r="F1423" s="38"/>
      <c r="G1423" s="38" t="s">
        <v>2</v>
      </c>
      <c r="H1423" s="38" t="s">
        <v>2</v>
      </c>
      <c r="I1423" s="39">
        <v>2700</v>
      </c>
      <c r="J1423" s="39">
        <v>7085</v>
      </c>
      <c r="K1423" s="39">
        <v>0</v>
      </c>
      <c r="L1423" s="41">
        <f>SUM(Data[[#This Row],[CHELTUIELI DE PERSONAL LEI]:[CHELTUIELI DE CAPITAL (ACTIVE NEFINANCIARE ) LEI]])</f>
        <v>9785</v>
      </c>
      <c r="M1423" s="41">
        <f>Data[[#This Row],[TOTAL CHELTUIELI LEI]]/Data[[#This Row],[CURS VALUTAR EURO BNR 22 07 2020]]</f>
        <v>2021.6524451974135</v>
      </c>
      <c r="N1423" s="49">
        <v>1567</v>
      </c>
      <c r="O1423" s="54"/>
      <c r="P1423" s="54">
        <v>1325</v>
      </c>
      <c r="Q1423" s="54"/>
      <c r="R1423" s="54">
        <f>Data[[#This Row],[PERSOANE ÎNSCRISE ÎN LISTELE ELECTORALE (TURUL 1)            ]]+Data[[#This Row],[PERSOANE ÎNSCRISE ÎN LISTELE ELECTORALE (TURUL AL 2-LEA)]]</f>
        <v>1567</v>
      </c>
      <c r="S1423" s="54">
        <f>Data[[#This Row],[PERSOANE CARE AU PARTICIPAT LA VOT (TURUL 1)]]+Data[[#This Row],[PERSOANE CARE AU PARTICIPAT LA VOT  (TURUL AL 2-LEA)]]</f>
        <v>1325</v>
      </c>
      <c r="T1423" s="41">
        <f>Data[[#This Row],[TOTAL CHELTUIELI LEI]]/Data[[#This Row],[NUMĂRUL PERSOANELOR ÎNSCRISE ÎN LISTELE ELECTORALE]]</f>
        <v>6.244416081684748</v>
      </c>
      <c r="U1423" s="41">
        <f>Data[[#This Row],[TOTAL CHELTUIELI EURO]]/Data[[#This Row],[NUMĂRUL PERSOANELOR ÎNSCRISE ÎN LISTELE ELECTORALE]]</f>
        <v>1.2901419560927974</v>
      </c>
      <c r="V1423" s="41">
        <f>Data[[#This Row],[TOTAL CHELTUIELI LEI]]/Data[[#This Row],[NUMĂRUL PERSOANELOR CARE AU PARTICIPAT LA VOT]]</f>
        <v>7.3849056603773588</v>
      </c>
      <c r="W1423" s="41">
        <f>Data[[#This Row],[TOTAL CHELTUIELI EURO]]/Data[[#This Row],[NUMĂRUL PERSOANELOR CARE AU PARTICIPAT LA VOT]]</f>
        <v>1.5257754303376705</v>
      </c>
      <c r="X1423" s="43">
        <v>4.8400999999999996</v>
      </c>
      <c r="Y1423" s="114" t="s">
        <v>2889</v>
      </c>
      <c r="Z1423" s="44">
        <v>6</v>
      </c>
      <c r="AA1423" s="115" t="s">
        <v>3107</v>
      </c>
      <c r="AB1423" s="44">
        <v>1</v>
      </c>
      <c r="AC1423" s="45"/>
    </row>
    <row r="1424" spans="1:29" ht="12" customHeight="1" x14ac:dyDescent="0.2">
      <c r="A1424" s="37">
        <v>1423</v>
      </c>
      <c r="B1424" s="38" t="s">
        <v>24</v>
      </c>
      <c r="C1424" s="39" t="s">
        <v>2184</v>
      </c>
      <c r="D1424" s="40">
        <v>44101</v>
      </c>
      <c r="E1424" s="38">
        <v>1</v>
      </c>
      <c r="F1424" s="38"/>
      <c r="G1424" s="38" t="s">
        <v>2</v>
      </c>
      <c r="H1424" s="38" t="s">
        <v>2</v>
      </c>
      <c r="I1424" s="39">
        <v>2000</v>
      </c>
      <c r="J1424" s="39">
        <v>4436</v>
      </c>
      <c r="K1424" s="39">
        <v>0</v>
      </c>
      <c r="L1424" s="41">
        <f>SUM(Data[[#This Row],[CHELTUIELI DE PERSONAL LEI]:[CHELTUIELI DE CAPITAL (ACTIVE NEFINANCIARE ) LEI]])</f>
        <v>6436</v>
      </c>
      <c r="M1424" s="41">
        <f>Data[[#This Row],[TOTAL CHELTUIELI LEI]]/Data[[#This Row],[CURS VALUTAR EURO BNR 22 07 2020]]</f>
        <v>1329.7245924670979</v>
      </c>
      <c r="N1424" s="49">
        <v>1503</v>
      </c>
      <c r="O1424" s="54"/>
      <c r="P1424" s="54">
        <v>1117</v>
      </c>
      <c r="Q1424" s="54"/>
      <c r="R1424" s="54">
        <f>Data[[#This Row],[PERSOANE ÎNSCRISE ÎN LISTELE ELECTORALE (TURUL 1)            ]]+Data[[#This Row],[PERSOANE ÎNSCRISE ÎN LISTELE ELECTORALE (TURUL AL 2-LEA)]]</f>
        <v>1503</v>
      </c>
      <c r="S1424" s="54">
        <f>Data[[#This Row],[PERSOANE CARE AU PARTICIPAT LA VOT (TURUL 1)]]+Data[[#This Row],[PERSOANE CARE AU PARTICIPAT LA VOT  (TURUL AL 2-LEA)]]</f>
        <v>1117</v>
      </c>
      <c r="T1424" s="41">
        <f>Data[[#This Row],[TOTAL CHELTUIELI LEI]]/Data[[#This Row],[NUMĂRUL PERSOANELOR ÎNSCRISE ÎN LISTELE ELECTORALE]]</f>
        <v>4.2821024617431807</v>
      </c>
      <c r="U1424" s="41">
        <f>Data[[#This Row],[TOTAL CHELTUIELI EURO]]/Data[[#This Row],[NUMĂRUL PERSOANELOR ÎNSCRISE ÎN LISTELE ELECTORALE]]</f>
        <v>0.88471363437597994</v>
      </c>
      <c r="V1424" s="41">
        <f>Data[[#This Row],[TOTAL CHELTUIELI LEI]]/Data[[#This Row],[NUMĂRUL PERSOANELOR CARE AU PARTICIPAT LA VOT]]</f>
        <v>5.7618621307072519</v>
      </c>
      <c r="W1424" s="41">
        <f>Data[[#This Row],[TOTAL CHELTUIELI EURO]]/Data[[#This Row],[NUMĂRUL PERSOANELOR CARE AU PARTICIPAT LA VOT]]</f>
        <v>1.1904427864521914</v>
      </c>
      <c r="X1424" s="43">
        <v>4.8400999999999996</v>
      </c>
      <c r="Y1424" s="114" t="s">
        <v>2895</v>
      </c>
      <c r="Z1424" s="44">
        <v>4</v>
      </c>
      <c r="AA1424" s="115" t="s">
        <v>3105</v>
      </c>
      <c r="AB1424" s="44">
        <v>0</v>
      </c>
      <c r="AC1424" s="45"/>
    </row>
    <row r="1425" spans="1:29" ht="12" customHeight="1" x14ac:dyDescent="0.2">
      <c r="A1425" s="37">
        <v>1424</v>
      </c>
      <c r="B1425" s="38" t="s">
        <v>24</v>
      </c>
      <c r="C1425" s="39" t="s">
        <v>1993</v>
      </c>
      <c r="D1425" s="40">
        <v>44101</v>
      </c>
      <c r="E1425" s="38">
        <v>1</v>
      </c>
      <c r="F1425" s="38"/>
      <c r="G1425" s="38" t="s">
        <v>2</v>
      </c>
      <c r="H1425" s="38" t="s">
        <v>2</v>
      </c>
      <c r="I1425" s="39">
        <v>19625</v>
      </c>
      <c r="J1425" s="39">
        <v>9816.6</v>
      </c>
      <c r="K1425" s="39">
        <v>0</v>
      </c>
      <c r="L1425" s="41">
        <f>SUM(Data[[#This Row],[CHELTUIELI DE PERSONAL LEI]:[CHELTUIELI DE CAPITAL (ACTIVE NEFINANCIARE ) LEI]])</f>
        <v>29441.599999999999</v>
      </c>
      <c r="M1425" s="41">
        <f>Data[[#This Row],[TOTAL CHELTUIELI LEI]]/Data[[#This Row],[CURS VALUTAR EURO BNR 22 07 2020]]</f>
        <v>6082.8495279023164</v>
      </c>
      <c r="N1425" s="49">
        <v>6046</v>
      </c>
      <c r="O1425" s="54"/>
      <c r="P1425" s="54">
        <v>3384</v>
      </c>
      <c r="Q1425" s="54"/>
      <c r="R1425" s="54">
        <f>Data[[#This Row],[PERSOANE ÎNSCRISE ÎN LISTELE ELECTORALE (TURUL 1)            ]]+Data[[#This Row],[PERSOANE ÎNSCRISE ÎN LISTELE ELECTORALE (TURUL AL 2-LEA)]]</f>
        <v>6046</v>
      </c>
      <c r="S1425" s="54">
        <f>Data[[#This Row],[PERSOANE CARE AU PARTICIPAT LA VOT (TURUL 1)]]+Data[[#This Row],[PERSOANE CARE AU PARTICIPAT LA VOT  (TURUL AL 2-LEA)]]</f>
        <v>3384</v>
      </c>
      <c r="T1425" s="41">
        <f>Data[[#This Row],[TOTAL CHELTUIELI LEI]]/Data[[#This Row],[NUMĂRUL PERSOANELOR ÎNSCRISE ÎN LISTELE ELECTORALE]]</f>
        <v>4.8695997353622227</v>
      </c>
      <c r="U1425" s="41">
        <f>Data[[#This Row],[TOTAL CHELTUIELI EURO]]/Data[[#This Row],[NUMĂRUL PERSOANELOR ÎNSCRISE ÎN LISTELE ELECTORALE]]</f>
        <v>1.0060948607182132</v>
      </c>
      <c r="V1425" s="41">
        <f>Data[[#This Row],[TOTAL CHELTUIELI LEI]]/Data[[#This Row],[NUMĂRUL PERSOANELOR CARE AU PARTICIPAT LA VOT]]</f>
        <v>8.7002364066193856</v>
      </c>
      <c r="W1425" s="41">
        <f>Data[[#This Row],[TOTAL CHELTUIELI EURO]]/Data[[#This Row],[NUMĂRUL PERSOANELOR CARE AU PARTICIPAT LA VOT]]</f>
        <v>1.7975323664013938</v>
      </c>
      <c r="X1425" s="43">
        <v>4.8400999999999996</v>
      </c>
      <c r="Y1425" s="114" t="s">
        <v>2895</v>
      </c>
      <c r="Z1425" s="44">
        <v>4</v>
      </c>
      <c r="AA1425" s="115" t="s">
        <v>3107</v>
      </c>
      <c r="AB1425" s="44">
        <v>1</v>
      </c>
      <c r="AC1425" s="45"/>
    </row>
    <row r="1426" spans="1:29" ht="12" customHeight="1" x14ac:dyDescent="0.2">
      <c r="A1426" s="37">
        <v>1425</v>
      </c>
      <c r="B1426" s="38" t="s">
        <v>24</v>
      </c>
      <c r="C1426" s="39" t="s">
        <v>2185</v>
      </c>
      <c r="D1426" s="40">
        <v>44101</v>
      </c>
      <c r="E1426" s="38">
        <v>1</v>
      </c>
      <c r="F1426" s="38"/>
      <c r="G1426" s="38" t="s">
        <v>2</v>
      </c>
      <c r="H1426" s="38" t="s">
        <v>2</v>
      </c>
      <c r="I1426" s="39">
        <v>0</v>
      </c>
      <c r="J1426" s="39">
        <v>3910</v>
      </c>
      <c r="K1426" s="39">
        <v>0</v>
      </c>
      <c r="L1426" s="41">
        <f>SUM(Data[[#This Row],[CHELTUIELI DE PERSONAL LEI]:[CHELTUIELI DE CAPITAL (ACTIVE NEFINANCIARE ) LEI]])</f>
        <v>3910</v>
      </c>
      <c r="M1426" s="41">
        <f>Data[[#This Row],[TOTAL CHELTUIELI LEI]]/Data[[#This Row],[CURS VALUTAR EURO BNR 22 07 2020]]</f>
        <v>807.83454887295727</v>
      </c>
      <c r="N1426" s="49">
        <v>2307</v>
      </c>
      <c r="O1426" s="54"/>
      <c r="P1426" s="54">
        <v>1876</v>
      </c>
      <c r="Q1426" s="54"/>
      <c r="R1426" s="54">
        <f>Data[[#This Row],[PERSOANE ÎNSCRISE ÎN LISTELE ELECTORALE (TURUL 1)            ]]+Data[[#This Row],[PERSOANE ÎNSCRISE ÎN LISTELE ELECTORALE (TURUL AL 2-LEA)]]</f>
        <v>2307</v>
      </c>
      <c r="S1426" s="54">
        <f>Data[[#This Row],[PERSOANE CARE AU PARTICIPAT LA VOT (TURUL 1)]]+Data[[#This Row],[PERSOANE CARE AU PARTICIPAT LA VOT  (TURUL AL 2-LEA)]]</f>
        <v>1876</v>
      </c>
      <c r="T1426" s="41">
        <f>Data[[#This Row],[TOTAL CHELTUIELI LEI]]/Data[[#This Row],[NUMĂRUL PERSOANELOR ÎNSCRISE ÎN LISTELE ELECTORALE]]</f>
        <v>1.6948417858690941</v>
      </c>
      <c r="U1426" s="41">
        <f>Data[[#This Row],[TOTAL CHELTUIELI EURO]]/Data[[#This Row],[NUMĂRUL PERSOANELOR ÎNSCRISE ÎN LISTELE ELECTORALE]]</f>
        <v>0.35016668785130356</v>
      </c>
      <c r="V1426" s="41">
        <f>Data[[#This Row],[TOTAL CHELTUIELI LEI]]/Data[[#This Row],[NUMĂRUL PERSOANELOR CARE AU PARTICIPAT LA VOT]]</f>
        <v>2.0842217484008527</v>
      </c>
      <c r="W1426" s="41">
        <f>Data[[#This Row],[TOTAL CHELTUIELI EURO]]/Data[[#This Row],[NUMĂRUL PERSOANELOR CARE AU PARTICIPAT LA VOT]]</f>
        <v>0.43061543116895379</v>
      </c>
      <c r="X1426" s="43">
        <v>4.8400999999999996</v>
      </c>
      <c r="Y1426" s="114" t="s">
        <v>2894</v>
      </c>
      <c r="Z1426" s="44">
        <v>1</v>
      </c>
      <c r="AA1426" s="115" t="s">
        <v>3105</v>
      </c>
      <c r="AB1426" s="44">
        <v>0</v>
      </c>
      <c r="AC1426" s="45"/>
    </row>
    <row r="1427" spans="1:29" ht="12" customHeight="1" x14ac:dyDescent="0.2">
      <c r="A1427" s="37">
        <v>1426</v>
      </c>
      <c r="B1427" s="38" t="s">
        <v>24</v>
      </c>
      <c r="C1427" s="39" t="s">
        <v>2186</v>
      </c>
      <c r="D1427" s="40">
        <v>44101</v>
      </c>
      <c r="E1427" s="38">
        <v>1</v>
      </c>
      <c r="F1427" s="38"/>
      <c r="G1427" s="38" t="s">
        <v>2</v>
      </c>
      <c r="H1427" s="38" t="s">
        <v>2</v>
      </c>
      <c r="I1427" s="39">
        <v>6500</v>
      </c>
      <c r="J1427" s="39">
        <v>7431</v>
      </c>
      <c r="K1427" s="39">
        <v>0</v>
      </c>
      <c r="L1427" s="41">
        <f>SUM(Data[[#This Row],[CHELTUIELI DE PERSONAL LEI]:[CHELTUIELI DE CAPITAL (ACTIVE NEFINANCIARE ) LEI]])</f>
        <v>13931</v>
      </c>
      <c r="M1427" s="41">
        <f>Data[[#This Row],[TOTAL CHELTUIELI LEI]]/Data[[#This Row],[CURS VALUTAR EURO BNR 22 07 2020]]</f>
        <v>2878.2463172248508</v>
      </c>
      <c r="N1427" s="49">
        <v>4676</v>
      </c>
      <c r="O1427" s="54"/>
      <c r="P1427" s="54">
        <v>3067</v>
      </c>
      <c r="Q1427" s="54"/>
      <c r="R1427" s="54">
        <f>Data[[#This Row],[PERSOANE ÎNSCRISE ÎN LISTELE ELECTORALE (TURUL 1)            ]]+Data[[#This Row],[PERSOANE ÎNSCRISE ÎN LISTELE ELECTORALE (TURUL AL 2-LEA)]]</f>
        <v>4676</v>
      </c>
      <c r="S1427" s="54">
        <f>Data[[#This Row],[PERSOANE CARE AU PARTICIPAT LA VOT (TURUL 1)]]+Data[[#This Row],[PERSOANE CARE AU PARTICIPAT LA VOT  (TURUL AL 2-LEA)]]</f>
        <v>3067</v>
      </c>
      <c r="T1427" s="41">
        <f>Data[[#This Row],[TOTAL CHELTUIELI LEI]]/Data[[#This Row],[NUMĂRUL PERSOANELOR ÎNSCRISE ÎN LISTELE ELECTORALE]]</f>
        <v>2.9792557741659538</v>
      </c>
      <c r="U1427" s="41">
        <f>Data[[#This Row],[TOTAL CHELTUIELI EURO]]/Data[[#This Row],[NUMĂRUL PERSOANELOR ÎNSCRISE ÎN LISTELE ELECTORALE]]</f>
        <v>0.61553599598478415</v>
      </c>
      <c r="V1427" s="41">
        <f>Data[[#This Row],[TOTAL CHELTUIELI LEI]]/Data[[#This Row],[NUMĂRUL PERSOANELOR CARE AU PARTICIPAT LA VOT]]</f>
        <v>4.5422236713400714</v>
      </c>
      <c r="W1427" s="41">
        <f>Data[[#This Row],[TOTAL CHELTUIELI EURO]]/Data[[#This Row],[NUMĂRUL PERSOANELOR CARE AU PARTICIPAT LA VOT]]</f>
        <v>0.93845657555423889</v>
      </c>
      <c r="X1427" s="43">
        <v>4.8400999999999996</v>
      </c>
      <c r="Y1427" s="114" t="s">
        <v>2891</v>
      </c>
      <c r="Z1427" s="44">
        <v>2</v>
      </c>
      <c r="AA1427" s="115" t="s">
        <v>3105</v>
      </c>
      <c r="AB1427" s="44">
        <v>0</v>
      </c>
      <c r="AC1427" s="45"/>
    </row>
    <row r="1428" spans="1:29" ht="12" customHeight="1" x14ac:dyDescent="0.2">
      <c r="A1428" s="37">
        <v>1427</v>
      </c>
      <c r="B1428" s="38" t="s">
        <v>24</v>
      </c>
      <c r="C1428" s="39" t="s">
        <v>2187</v>
      </c>
      <c r="D1428" s="40">
        <v>44101</v>
      </c>
      <c r="E1428" s="38">
        <v>1</v>
      </c>
      <c r="F1428" s="38"/>
      <c r="G1428" s="38" t="s">
        <v>2</v>
      </c>
      <c r="H1428" s="38" t="s">
        <v>2</v>
      </c>
      <c r="I1428" s="39">
        <v>6600</v>
      </c>
      <c r="J1428" s="39">
        <v>49842</v>
      </c>
      <c r="K1428" s="39">
        <v>0</v>
      </c>
      <c r="L1428" s="41">
        <f>SUM(Data[[#This Row],[CHELTUIELI DE PERSONAL LEI]:[CHELTUIELI DE CAPITAL (ACTIVE NEFINANCIARE ) LEI]])</f>
        <v>56442</v>
      </c>
      <c r="M1428" s="41">
        <f>Data[[#This Row],[TOTAL CHELTUIELI LEI]]/Data[[#This Row],[CURS VALUTAR EURO BNR 22 07 2020]]</f>
        <v>11661.329311377865</v>
      </c>
      <c r="N1428" s="49">
        <v>3628</v>
      </c>
      <c r="O1428" s="54"/>
      <c r="P1428" s="54">
        <v>2431</v>
      </c>
      <c r="Q1428" s="54"/>
      <c r="R1428" s="54">
        <f>Data[[#This Row],[PERSOANE ÎNSCRISE ÎN LISTELE ELECTORALE (TURUL 1)            ]]+Data[[#This Row],[PERSOANE ÎNSCRISE ÎN LISTELE ELECTORALE (TURUL AL 2-LEA)]]</f>
        <v>3628</v>
      </c>
      <c r="S1428" s="54">
        <f>Data[[#This Row],[PERSOANE CARE AU PARTICIPAT LA VOT (TURUL 1)]]+Data[[#This Row],[PERSOANE CARE AU PARTICIPAT LA VOT  (TURUL AL 2-LEA)]]</f>
        <v>2431</v>
      </c>
      <c r="T1428" s="41">
        <f>Data[[#This Row],[TOTAL CHELTUIELI LEI]]/Data[[#This Row],[NUMĂRUL PERSOANELOR ÎNSCRISE ÎN LISTELE ELECTORALE]]</f>
        <v>15.557331863285556</v>
      </c>
      <c r="U1428" s="41">
        <f>Data[[#This Row],[TOTAL CHELTUIELI EURO]]/Data[[#This Row],[NUMĂRUL PERSOANELOR ÎNSCRISE ÎN LISTELE ELECTORALE]]</f>
        <v>3.2142583548450565</v>
      </c>
      <c r="V1428" s="41">
        <f>Data[[#This Row],[TOTAL CHELTUIELI LEI]]/Data[[#This Row],[NUMĂRUL PERSOANELOR CARE AU PARTICIPAT LA VOT]]</f>
        <v>23.217605923488275</v>
      </c>
      <c r="W1428" s="41">
        <f>Data[[#This Row],[TOTAL CHELTUIELI EURO]]/Data[[#This Row],[NUMĂRUL PERSOANELOR CARE AU PARTICIPAT LA VOT]]</f>
        <v>4.7969269071895786</v>
      </c>
      <c r="X1428" s="43">
        <v>4.8400999999999996</v>
      </c>
      <c r="Y1428" s="114" t="s">
        <v>2909</v>
      </c>
      <c r="Z1428" s="44">
        <v>15</v>
      </c>
      <c r="AA1428" s="115" t="s">
        <v>3106</v>
      </c>
      <c r="AB1428" s="44">
        <v>3</v>
      </c>
      <c r="AC1428" s="45"/>
    </row>
    <row r="1429" spans="1:29" ht="12" customHeight="1" x14ac:dyDescent="0.2">
      <c r="A1429" s="37">
        <v>1428</v>
      </c>
      <c r="B1429" s="38" t="s">
        <v>24</v>
      </c>
      <c r="C1429" s="39" t="s">
        <v>562</v>
      </c>
      <c r="D1429" s="40">
        <v>44101</v>
      </c>
      <c r="E1429" s="38">
        <v>1</v>
      </c>
      <c r="F1429" s="38"/>
      <c r="G1429" s="38" t="s">
        <v>2</v>
      </c>
      <c r="H1429" s="38" t="s">
        <v>2</v>
      </c>
      <c r="I1429" s="39">
        <v>84343</v>
      </c>
      <c r="J1429" s="39">
        <v>0</v>
      </c>
      <c r="K1429" s="39">
        <v>0</v>
      </c>
      <c r="L1429" s="41">
        <f>SUM(Data[[#This Row],[CHELTUIELI DE PERSONAL LEI]:[CHELTUIELI DE CAPITAL (ACTIVE NEFINANCIARE ) LEI]])</f>
        <v>84343</v>
      </c>
      <c r="M1429" s="41">
        <f>Data[[#This Row],[TOTAL CHELTUIELI LEI]]/Data[[#This Row],[CURS VALUTAR EURO BNR 22 07 2020]]</f>
        <v>17425.879630586147</v>
      </c>
      <c r="N1429" s="49">
        <v>2151</v>
      </c>
      <c r="O1429" s="54"/>
      <c r="P1429" s="54">
        <v>1595</v>
      </c>
      <c r="Q1429" s="54"/>
      <c r="R1429" s="54">
        <f>Data[[#This Row],[PERSOANE ÎNSCRISE ÎN LISTELE ELECTORALE (TURUL 1)            ]]+Data[[#This Row],[PERSOANE ÎNSCRISE ÎN LISTELE ELECTORALE (TURUL AL 2-LEA)]]</f>
        <v>2151</v>
      </c>
      <c r="S1429" s="54">
        <f>Data[[#This Row],[PERSOANE CARE AU PARTICIPAT LA VOT (TURUL 1)]]+Data[[#This Row],[PERSOANE CARE AU PARTICIPAT LA VOT  (TURUL AL 2-LEA)]]</f>
        <v>1595</v>
      </c>
      <c r="T1429" s="41">
        <f>Data[[#This Row],[TOTAL CHELTUIELI LEI]]/Data[[#This Row],[NUMĂRUL PERSOANELOR ÎNSCRISE ÎN LISTELE ELECTORALE]]</f>
        <v>39.211064621106459</v>
      </c>
      <c r="U1429" s="41">
        <f>Data[[#This Row],[TOTAL CHELTUIELI EURO]]/Data[[#This Row],[NUMĂRUL PERSOANELOR ÎNSCRISE ÎN LISTELE ELECTORALE]]</f>
        <v>8.1012922503887239</v>
      </c>
      <c r="V1429" s="41">
        <f>Data[[#This Row],[TOTAL CHELTUIELI LEI]]/Data[[#This Row],[NUMĂRUL PERSOANELOR CARE AU PARTICIPAT LA VOT]]</f>
        <v>52.879623824451407</v>
      </c>
      <c r="W1429" s="41">
        <f>Data[[#This Row],[TOTAL CHELTUIELI EURO]]/Data[[#This Row],[NUMĂRUL PERSOANELOR CARE AU PARTICIPAT LA VOT]]</f>
        <v>10.925316382812632</v>
      </c>
      <c r="X1429" s="43">
        <v>4.8400999999999996</v>
      </c>
      <c r="Y1429" s="114" t="s">
        <v>2927</v>
      </c>
      <c r="Z1429" s="44">
        <v>39</v>
      </c>
      <c r="AA1429" s="115" t="s">
        <v>3112</v>
      </c>
      <c r="AB1429" s="44">
        <v>8</v>
      </c>
      <c r="AC1429" s="45"/>
    </row>
    <row r="1430" spans="1:29" ht="12" customHeight="1" x14ac:dyDescent="0.2">
      <c r="A1430" s="37">
        <v>1429</v>
      </c>
      <c r="B1430" s="38" t="s">
        <v>25</v>
      </c>
      <c r="C1430" s="39" t="s">
        <v>2188</v>
      </c>
      <c r="D1430" s="40">
        <v>44101</v>
      </c>
      <c r="E1430" s="38">
        <v>1</v>
      </c>
      <c r="F1430" s="38"/>
      <c r="G1430" s="38" t="s">
        <v>2</v>
      </c>
      <c r="H1430" s="38" t="s">
        <v>2</v>
      </c>
      <c r="I1430" s="41">
        <v>75300</v>
      </c>
      <c r="J1430" s="41">
        <v>106769.47</v>
      </c>
      <c r="K1430" s="41">
        <v>0</v>
      </c>
      <c r="L1430" s="41">
        <f>SUM(Data[[#This Row],[CHELTUIELI DE PERSONAL LEI]:[CHELTUIELI DE CAPITAL (ACTIVE NEFINANCIARE ) LEI]])</f>
        <v>182069.47</v>
      </c>
      <c r="M1430" s="41">
        <f>Data[[#This Row],[TOTAL CHELTUIELI LEI]]/Data[[#This Row],[CURS VALUTAR EURO BNR 22 07 2020]]</f>
        <v>37616.881882605732</v>
      </c>
      <c r="N1430" s="49">
        <v>78291</v>
      </c>
      <c r="O1430" s="54"/>
      <c r="P1430" s="54">
        <v>27378</v>
      </c>
      <c r="Q1430" s="54"/>
      <c r="R1430" s="54">
        <f>Data[[#This Row],[PERSOANE ÎNSCRISE ÎN LISTELE ELECTORALE (TURUL 1)            ]]+Data[[#This Row],[PERSOANE ÎNSCRISE ÎN LISTELE ELECTORALE (TURUL AL 2-LEA)]]</f>
        <v>78291</v>
      </c>
      <c r="S1430" s="54">
        <f>Data[[#This Row],[PERSOANE CARE AU PARTICIPAT LA VOT (TURUL 1)]]+Data[[#This Row],[PERSOANE CARE AU PARTICIPAT LA VOT  (TURUL AL 2-LEA)]]</f>
        <v>27378</v>
      </c>
      <c r="T1430" s="41">
        <f>Data[[#This Row],[TOTAL CHELTUIELI LEI]]/Data[[#This Row],[NUMĂRUL PERSOANELOR ÎNSCRISE ÎN LISTELE ELECTORALE]]</f>
        <v>2.3255478918394195</v>
      </c>
      <c r="U1430" s="41">
        <f>Data[[#This Row],[TOTAL CHELTUIELI EURO]]/Data[[#This Row],[NUMĂRUL PERSOANELOR ÎNSCRISE ÎN LISTELE ELECTORALE]]</f>
        <v>0.48047517444668902</v>
      </c>
      <c r="V1430" s="41">
        <f>Data[[#This Row],[TOTAL CHELTUIELI LEI]]/Data[[#This Row],[NUMĂRUL PERSOANELOR CARE AU PARTICIPAT LA VOT]]</f>
        <v>6.6502107531594712</v>
      </c>
      <c r="W1430" s="41">
        <f>Data[[#This Row],[TOTAL CHELTUIELI EURO]]/Data[[#This Row],[NUMĂRUL PERSOANELOR CARE AU PARTICIPAT LA VOT]]</f>
        <v>1.3739820981300948</v>
      </c>
      <c r="X1430" s="43">
        <v>4.8400999999999996</v>
      </c>
      <c r="Y1430" s="114" t="s">
        <v>2891</v>
      </c>
      <c r="Z1430" s="44">
        <v>2</v>
      </c>
      <c r="AA1430" s="115" t="s">
        <v>3105</v>
      </c>
      <c r="AB1430" s="44">
        <v>0</v>
      </c>
      <c r="AC1430" s="45"/>
    </row>
    <row r="1431" spans="1:29" ht="12" customHeight="1" x14ac:dyDescent="0.2">
      <c r="A1431" s="37">
        <v>1430</v>
      </c>
      <c r="B1431" s="38" t="s">
        <v>25</v>
      </c>
      <c r="C1431" s="39" t="s">
        <v>2189</v>
      </c>
      <c r="D1431" s="40">
        <v>44101</v>
      </c>
      <c r="E1431" s="38">
        <v>1</v>
      </c>
      <c r="F1431" s="38"/>
      <c r="G1431" s="38" t="s">
        <v>2</v>
      </c>
      <c r="H1431" s="38" t="s">
        <v>2</v>
      </c>
      <c r="I1431" s="41">
        <v>7500</v>
      </c>
      <c r="J1431" s="41">
        <v>52814.39</v>
      </c>
      <c r="K1431" s="41">
        <v>0</v>
      </c>
      <c r="L1431" s="41">
        <f>SUM(Data[[#This Row],[CHELTUIELI DE PERSONAL LEI]:[CHELTUIELI DE CAPITAL (ACTIVE NEFINANCIARE ) LEI]])</f>
        <v>60314.39</v>
      </c>
      <c r="M1431" s="41">
        <f>Data[[#This Row],[TOTAL CHELTUIELI LEI]]/Data[[#This Row],[CURS VALUTAR EURO BNR 22 07 2020]]</f>
        <v>12461.39335964133</v>
      </c>
      <c r="N1431" s="49">
        <v>17977</v>
      </c>
      <c r="O1431" s="54"/>
      <c r="P1431" s="54">
        <v>7694</v>
      </c>
      <c r="Q1431" s="54"/>
      <c r="R1431" s="54">
        <f>Data[[#This Row],[PERSOANE ÎNSCRISE ÎN LISTELE ELECTORALE (TURUL 1)            ]]+Data[[#This Row],[PERSOANE ÎNSCRISE ÎN LISTELE ELECTORALE (TURUL AL 2-LEA)]]</f>
        <v>17977</v>
      </c>
      <c r="S1431" s="54">
        <f>Data[[#This Row],[PERSOANE CARE AU PARTICIPAT LA VOT (TURUL 1)]]+Data[[#This Row],[PERSOANE CARE AU PARTICIPAT LA VOT  (TURUL AL 2-LEA)]]</f>
        <v>7694</v>
      </c>
      <c r="T1431" s="41">
        <f>Data[[#This Row],[TOTAL CHELTUIELI LEI]]/Data[[#This Row],[NUMĂRUL PERSOANELOR ÎNSCRISE ÎN LISTELE ELECTORALE]]</f>
        <v>3.3550864994159202</v>
      </c>
      <c r="U1431" s="41">
        <f>Data[[#This Row],[TOTAL CHELTUIELI EURO]]/Data[[#This Row],[NUMĂRUL PERSOANELOR ÎNSCRISE ÎN LISTELE ELECTORALE]]</f>
        <v>0.69318536795023256</v>
      </c>
      <c r="V1431" s="41">
        <f>Data[[#This Row],[TOTAL CHELTUIELI LEI]]/Data[[#This Row],[NUMĂRUL PERSOANELOR CARE AU PARTICIPAT LA VOT]]</f>
        <v>7.8391460878606702</v>
      </c>
      <c r="W1431" s="41">
        <f>Data[[#This Row],[TOTAL CHELTUIELI EURO]]/Data[[#This Row],[NUMĂRUL PERSOANELOR CARE AU PARTICIPAT LA VOT]]</f>
        <v>1.6196248192931284</v>
      </c>
      <c r="X1431" s="43">
        <v>4.8400999999999996</v>
      </c>
      <c r="Y1431" s="114" t="s">
        <v>2884</v>
      </c>
      <c r="Z1431" s="44">
        <v>3</v>
      </c>
      <c r="AA1431" s="115" t="s">
        <v>3105</v>
      </c>
      <c r="AB1431" s="44">
        <v>0</v>
      </c>
      <c r="AC1431" s="45"/>
    </row>
    <row r="1432" spans="1:29" ht="12" customHeight="1" x14ac:dyDescent="0.2">
      <c r="A1432" s="37">
        <v>1431</v>
      </c>
      <c r="B1432" s="38" t="s">
        <v>25</v>
      </c>
      <c r="C1432" s="39" t="s">
        <v>3043</v>
      </c>
      <c r="D1432" s="40">
        <v>44101</v>
      </c>
      <c r="E1432" s="38">
        <v>1</v>
      </c>
      <c r="F1432" s="38"/>
      <c r="G1432" s="38" t="s">
        <v>2</v>
      </c>
      <c r="H1432" s="38" t="s">
        <v>2</v>
      </c>
      <c r="I1432" s="41">
        <v>720</v>
      </c>
      <c r="J1432" s="41">
        <v>4769.47</v>
      </c>
      <c r="K1432" s="41">
        <v>0</v>
      </c>
      <c r="L1432" s="41">
        <f>SUM(Data[[#This Row],[CHELTUIELI DE PERSONAL LEI]:[CHELTUIELI DE CAPITAL (ACTIVE NEFINANCIARE ) LEI]])</f>
        <v>5489.47</v>
      </c>
      <c r="M1432" s="41">
        <f>Data[[#This Row],[TOTAL CHELTUIELI LEI]]/Data[[#This Row],[CURS VALUTAR EURO BNR 22 07 2020]]</f>
        <v>1134.1645833763766</v>
      </c>
      <c r="N1432" s="49">
        <v>8097</v>
      </c>
      <c r="O1432" s="54"/>
      <c r="P1432" s="54">
        <v>3343</v>
      </c>
      <c r="Q1432" s="54"/>
      <c r="R1432" s="54">
        <f>Data[[#This Row],[PERSOANE ÎNSCRISE ÎN LISTELE ELECTORALE (TURUL 1)            ]]+Data[[#This Row],[PERSOANE ÎNSCRISE ÎN LISTELE ELECTORALE (TURUL AL 2-LEA)]]</f>
        <v>8097</v>
      </c>
      <c r="S1432" s="54">
        <f>Data[[#This Row],[PERSOANE CARE AU PARTICIPAT LA VOT (TURUL 1)]]+Data[[#This Row],[PERSOANE CARE AU PARTICIPAT LA VOT  (TURUL AL 2-LEA)]]</f>
        <v>3343</v>
      </c>
      <c r="T1432" s="41">
        <f>Data[[#This Row],[TOTAL CHELTUIELI LEI]]/Data[[#This Row],[NUMĂRUL PERSOANELOR ÎNSCRISE ÎN LISTELE ELECTORALE]]</f>
        <v>0.67796344325058666</v>
      </c>
      <c r="U1432" s="41">
        <f>Data[[#This Row],[TOTAL CHELTUIELI EURO]]/Data[[#This Row],[NUMĂRUL PERSOANELOR ÎNSCRISE ÎN LISTELE ELECTORALE]]</f>
        <v>0.14007219752703182</v>
      </c>
      <c r="V1432" s="41">
        <f>Data[[#This Row],[TOTAL CHELTUIELI LEI]]/Data[[#This Row],[NUMĂRUL PERSOANELOR CARE AU PARTICIPAT LA VOT]]</f>
        <v>1.6420789709841461</v>
      </c>
      <c r="W1432" s="41">
        <f>Data[[#This Row],[TOTAL CHELTUIELI EURO]]/Data[[#This Row],[NUMĂRUL PERSOANELOR CARE AU PARTICIPAT LA VOT]]</f>
        <v>0.33926550504827302</v>
      </c>
      <c r="X1432" s="43">
        <v>4.8400999999999996</v>
      </c>
      <c r="Y1432" s="114" t="s">
        <v>2890</v>
      </c>
      <c r="Z1432" s="44">
        <v>0</v>
      </c>
      <c r="AA1432" s="115" t="s">
        <v>3105</v>
      </c>
      <c r="AB1432" s="44">
        <v>0</v>
      </c>
      <c r="AC1432" s="45"/>
    </row>
    <row r="1433" spans="1:29" ht="12" customHeight="1" x14ac:dyDescent="0.2">
      <c r="A1433" s="37">
        <v>1432</v>
      </c>
      <c r="B1433" s="38" t="s">
        <v>25</v>
      </c>
      <c r="C1433" s="39" t="s">
        <v>3044</v>
      </c>
      <c r="D1433" s="40">
        <v>44101</v>
      </c>
      <c r="E1433" s="38">
        <v>1</v>
      </c>
      <c r="F1433" s="38"/>
      <c r="G1433" s="38" t="s">
        <v>2</v>
      </c>
      <c r="H1433" s="38" t="s">
        <v>2</v>
      </c>
      <c r="I1433" s="41">
        <v>800</v>
      </c>
      <c r="J1433" s="41">
        <v>11650.67</v>
      </c>
      <c r="K1433" s="41">
        <v>0</v>
      </c>
      <c r="L1433" s="41">
        <f>SUM(Data[[#This Row],[CHELTUIELI DE PERSONAL LEI]:[CHELTUIELI DE CAPITAL (ACTIVE NEFINANCIARE ) LEI]])</f>
        <v>12450.67</v>
      </c>
      <c r="M1433" s="41">
        <f>Data[[#This Row],[TOTAL CHELTUIELI LEI]]/Data[[#This Row],[CURS VALUTAR EURO BNR 22 07 2020]]</f>
        <v>2572.3993305923432</v>
      </c>
      <c r="N1433" s="49">
        <v>4759</v>
      </c>
      <c r="O1433" s="54"/>
      <c r="P1433" s="54">
        <v>2836</v>
      </c>
      <c r="Q1433" s="54"/>
      <c r="R1433" s="54">
        <f>Data[[#This Row],[PERSOANE ÎNSCRISE ÎN LISTELE ELECTORALE (TURUL 1)            ]]+Data[[#This Row],[PERSOANE ÎNSCRISE ÎN LISTELE ELECTORALE (TURUL AL 2-LEA)]]</f>
        <v>4759</v>
      </c>
      <c r="S1433" s="54">
        <f>Data[[#This Row],[PERSOANE CARE AU PARTICIPAT LA VOT (TURUL 1)]]+Data[[#This Row],[PERSOANE CARE AU PARTICIPAT LA VOT  (TURUL AL 2-LEA)]]</f>
        <v>2836</v>
      </c>
      <c r="T1433" s="41">
        <f>Data[[#This Row],[TOTAL CHELTUIELI LEI]]/Data[[#This Row],[NUMĂRUL PERSOANELOR ÎNSCRISE ÎN LISTELE ELECTORALE]]</f>
        <v>2.6162366043286407</v>
      </c>
      <c r="U1433" s="41">
        <f>Data[[#This Row],[TOTAL CHELTUIELI EURO]]/Data[[#This Row],[NUMĂRUL PERSOANELOR ÎNSCRISE ÎN LISTELE ELECTORALE]]</f>
        <v>0.54053358491118786</v>
      </c>
      <c r="V1433" s="41">
        <f>Data[[#This Row],[TOTAL CHELTUIELI LEI]]/Data[[#This Row],[NUMĂRUL PERSOANELOR CARE AU PARTICIPAT LA VOT]]</f>
        <v>4.3902221438645981</v>
      </c>
      <c r="W1433" s="41">
        <f>Data[[#This Row],[TOTAL CHELTUIELI EURO]]/Data[[#This Row],[NUMĂRUL PERSOANELOR CARE AU PARTICIPAT LA VOT]]</f>
        <v>0.90705195013834383</v>
      </c>
      <c r="X1433" s="43">
        <v>4.8400999999999996</v>
      </c>
      <c r="Y1433" s="114" t="s">
        <v>2891</v>
      </c>
      <c r="Z1433" s="44">
        <v>2</v>
      </c>
      <c r="AA1433" s="115" t="s">
        <v>3105</v>
      </c>
      <c r="AB1433" s="44">
        <v>0</v>
      </c>
      <c r="AC1433" s="45"/>
    </row>
    <row r="1434" spans="1:29" ht="12" customHeight="1" x14ac:dyDescent="0.2">
      <c r="A1434" s="37">
        <v>1433</v>
      </c>
      <c r="B1434" s="38" t="s">
        <v>25</v>
      </c>
      <c r="C1434" s="39" t="s">
        <v>3045</v>
      </c>
      <c r="D1434" s="40">
        <v>44101</v>
      </c>
      <c r="E1434" s="38">
        <v>1</v>
      </c>
      <c r="F1434" s="38"/>
      <c r="G1434" s="38" t="s">
        <v>2</v>
      </c>
      <c r="H1434" s="38" t="s">
        <v>2</v>
      </c>
      <c r="I1434" s="41">
        <v>18000</v>
      </c>
      <c r="J1434" s="41">
        <v>51611.39</v>
      </c>
      <c r="K1434" s="41">
        <v>0</v>
      </c>
      <c r="L1434" s="41">
        <f>SUM(Data[[#This Row],[CHELTUIELI DE PERSONAL LEI]:[CHELTUIELI DE CAPITAL (ACTIVE NEFINANCIARE ) LEI]])</f>
        <v>69611.39</v>
      </c>
      <c r="M1434" s="41">
        <f>Data[[#This Row],[TOTAL CHELTUIELI LEI]]/Data[[#This Row],[CURS VALUTAR EURO BNR 22 07 2020]]</f>
        <v>14382.221441705751</v>
      </c>
      <c r="N1434" s="49">
        <v>10676</v>
      </c>
      <c r="O1434" s="54"/>
      <c r="P1434" s="54">
        <v>4637</v>
      </c>
      <c r="Q1434" s="54"/>
      <c r="R1434" s="54">
        <f>Data[[#This Row],[PERSOANE ÎNSCRISE ÎN LISTELE ELECTORALE (TURUL 1)            ]]+Data[[#This Row],[PERSOANE ÎNSCRISE ÎN LISTELE ELECTORALE (TURUL AL 2-LEA)]]</f>
        <v>10676</v>
      </c>
      <c r="S1434" s="54">
        <f>Data[[#This Row],[PERSOANE CARE AU PARTICIPAT LA VOT (TURUL 1)]]+Data[[#This Row],[PERSOANE CARE AU PARTICIPAT LA VOT  (TURUL AL 2-LEA)]]</f>
        <v>4637</v>
      </c>
      <c r="T1434" s="41">
        <f>Data[[#This Row],[TOTAL CHELTUIELI LEI]]/Data[[#This Row],[NUMĂRUL PERSOANELOR ÎNSCRISE ÎN LISTELE ELECTORALE]]</f>
        <v>6.520362495316598</v>
      </c>
      <c r="U1434" s="41">
        <f>Data[[#This Row],[TOTAL CHELTUIELI EURO]]/Data[[#This Row],[NUMĂRUL PERSOANELOR ÎNSCRISE ÎN LISTELE ELECTORALE]]</f>
        <v>1.3471544999724383</v>
      </c>
      <c r="V1434" s="41">
        <f>Data[[#This Row],[TOTAL CHELTUIELI LEI]]/Data[[#This Row],[NUMĂRUL PERSOANELOR CARE AU PARTICIPAT LA VOT]]</f>
        <v>15.012160879879232</v>
      </c>
      <c r="W1434" s="41">
        <f>Data[[#This Row],[TOTAL CHELTUIELI EURO]]/Data[[#This Row],[NUMĂRUL PERSOANELOR CARE AU PARTICIPAT LA VOT]]</f>
        <v>3.1016220491062652</v>
      </c>
      <c r="X1434" s="43">
        <v>4.8400999999999996</v>
      </c>
      <c r="Y1434" s="114" t="s">
        <v>2889</v>
      </c>
      <c r="Z1434" s="44">
        <v>6</v>
      </c>
      <c r="AA1434" s="115" t="s">
        <v>3107</v>
      </c>
      <c r="AB1434" s="44">
        <v>1</v>
      </c>
      <c r="AC1434" s="45"/>
    </row>
    <row r="1435" spans="1:29" ht="12" customHeight="1" x14ac:dyDescent="0.2">
      <c r="A1435" s="37">
        <v>1434</v>
      </c>
      <c r="B1435" s="38" t="s">
        <v>25</v>
      </c>
      <c r="C1435" s="39" t="s">
        <v>3046</v>
      </c>
      <c r="D1435" s="40">
        <v>44101</v>
      </c>
      <c r="E1435" s="38">
        <v>1</v>
      </c>
      <c r="F1435" s="38"/>
      <c r="G1435" s="38" t="s">
        <v>2</v>
      </c>
      <c r="H1435" s="38" t="s">
        <v>2</v>
      </c>
      <c r="I1435" s="41">
        <v>9500</v>
      </c>
      <c r="J1435" s="41">
        <v>4616.33</v>
      </c>
      <c r="K1435" s="41">
        <v>0</v>
      </c>
      <c r="L1435" s="41">
        <f>SUM(Data[[#This Row],[CHELTUIELI DE PERSONAL LEI]:[CHELTUIELI DE CAPITAL (ACTIVE NEFINANCIARE ) LEI]])</f>
        <v>14116.33</v>
      </c>
      <c r="M1435" s="41">
        <f>Data[[#This Row],[TOTAL CHELTUIELI LEI]]/Data[[#This Row],[CURS VALUTAR EURO BNR 22 07 2020]]</f>
        <v>2916.5368484122232</v>
      </c>
      <c r="N1435" s="49">
        <v>3909</v>
      </c>
      <c r="O1435" s="54"/>
      <c r="P1435" s="54">
        <v>2370</v>
      </c>
      <c r="Q1435" s="54"/>
      <c r="R1435" s="54">
        <f>Data[[#This Row],[PERSOANE ÎNSCRISE ÎN LISTELE ELECTORALE (TURUL 1)            ]]+Data[[#This Row],[PERSOANE ÎNSCRISE ÎN LISTELE ELECTORALE (TURUL AL 2-LEA)]]</f>
        <v>3909</v>
      </c>
      <c r="S1435" s="54">
        <f>Data[[#This Row],[PERSOANE CARE AU PARTICIPAT LA VOT (TURUL 1)]]+Data[[#This Row],[PERSOANE CARE AU PARTICIPAT LA VOT  (TURUL AL 2-LEA)]]</f>
        <v>2370</v>
      </c>
      <c r="T1435" s="41">
        <f>Data[[#This Row],[TOTAL CHELTUIELI LEI]]/Data[[#This Row],[NUMĂRUL PERSOANELOR ÎNSCRISE ÎN LISTELE ELECTORALE]]</f>
        <v>3.6112381683294958</v>
      </c>
      <c r="U1435" s="41">
        <f>Data[[#This Row],[TOTAL CHELTUIELI EURO]]/Data[[#This Row],[NUMĂRUL PERSOANELOR ÎNSCRISE ÎN LISTELE ELECTORALE]]</f>
        <v>0.74610817303970922</v>
      </c>
      <c r="V1435" s="41">
        <f>Data[[#This Row],[TOTAL CHELTUIELI LEI]]/Data[[#This Row],[NUMĂRUL PERSOANELOR CARE AU PARTICIPAT LA VOT]]</f>
        <v>5.9562573839662445</v>
      </c>
      <c r="W1435" s="41">
        <f>Data[[#This Row],[TOTAL CHELTUIELI EURO]]/Data[[#This Row],[NUMĂRUL PERSOANELOR CARE AU PARTICIPAT LA VOT]]</f>
        <v>1.2306062651528369</v>
      </c>
      <c r="X1435" s="43">
        <v>4.8400999999999996</v>
      </c>
      <c r="Y1435" s="114" t="s">
        <v>2884</v>
      </c>
      <c r="Z1435" s="44">
        <v>3</v>
      </c>
      <c r="AA1435" s="115" t="s">
        <v>3105</v>
      </c>
      <c r="AB1435" s="44">
        <v>0</v>
      </c>
      <c r="AC1435" s="45"/>
    </row>
    <row r="1436" spans="1:29" ht="12" customHeight="1" x14ac:dyDescent="0.2">
      <c r="A1436" s="37">
        <v>1435</v>
      </c>
      <c r="B1436" s="38" t="s">
        <v>25</v>
      </c>
      <c r="C1436" s="39" t="s">
        <v>3047</v>
      </c>
      <c r="D1436" s="40">
        <v>44101</v>
      </c>
      <c r="E1436" s="38">
        <v>1</v>
      </c>
      <c r="F1436" s="38"/>
      <c r="G1436" s="38" t="s">
        <v>2</v>
      </c>
      <c r="H1436" s="38" t="s">
        <v>2</v>
      </c>
      <c r="I1436" s="41">
        <v>5500</v>
      </c>
      <c r="J1436" s="41">
        <v>8509</v>
      </c>
      <c r="K1436" s="41">
        <v>0</v>
      </c>
      <c r="L1436" s="41">
        <f>SUM(Data[[#This Row],[CHELTUIELI DE PERSONAL LEI]:[CHELTUIELI DE CAPITAL (ACTIVE NEFINANCIARE ) LEI]])</f>
        <v>14009</v>
      </c>
      <c r="M1436" s="41">
        <f>Data[[#This Row],[TOTAL CHELTUIELI LEI]]/Data[[#This Row],[CURS VALUTAR EURO BNR 22 07 2020]]</f>
        <v>2894.3616867420096</v>
      </c>
      <c r="N1436" s="49">
        <v>7048</v>
      </c>
      <c r="O1436" s="54"/>
      <c r="P1436" s="54">
        <v>3722</v>
      </c>
      <c r="Q1436" s="54"/>
      <c r="R1436" s="54">
        <f>Data[[#This Row],[PERSOANE ÎNSCRISE ÎN LISTELE ELECTORALE (TURUL 1)            ]]+Data[[#This Row],[PERSOANE ÎNSCRISE ÎN LISTELE ELECTORALE (TURUL AL 2-LEA)]]</f>
        <v>7048</v>
      </c>
      <c r="S1436" s="54">
        <f>Data[[#This Row],[PERSOANE CARE AU PARTICIPAT LA VOT (TURUL 1)]]+Data[[#This Row],[PERSOANE CARE AU PARTICIPAT LA VOT  (TURUL AL 2-LEA)]]</f>
        <v>3722</v>
      </c>
      <c r="T1436" s="41">
        <f>Data[[#This Row],[TOTAL CHELTUIELI LEI]]/Data[[#This Row],[NUMĂRUL PERSOANELOR ÎNSCRISE ÎN LISTELE ELECTORALE]]</f>
        <v>1.9876560726447219</v>
      </c>
      <c r="U1436" s="41">
        <f>Data[[#This Row],[TOTAL CHELTUIELI EURO]]/Data[[#This Row],[NUMĂRUL PERSOANELOR ÎNSCRISE ÎN LISTELE ELECTORALE]]</f>
        <v>0.41066425748325902</v>
      </c>
      <c r="V1436" s="41">
        <f>Data[[#This Row],[TOTAL CHELTUIELI LEI]]/Data[[#This Row],[NUMĂRUL PERSOANELOR CARE AU PARTICIPAT LA VOT]]</f>
        <v>3.7638366469639979</v>
      </c>
      <c r="W1436" s="41">
        <f>Data[[#This Row],[TOTAL CHELTUIELI EURO]]/Data[[#This Row],[NUMĂRUL PERSOANELOR CARE AU PARTICIPAT LA VOT]]</f>
        <v>0.77763613292369949</v>
      </c>
      <c r="X1436" s="43">
        <v>4.8400999999999996</v>
      </c>
      <c r="Y1436" s="114" t="s">
        <v>2894</v>
      </c>
      <c r="Z1436" s="44">
        <v>1</v>
      </c>
      <c r="AA1436" s="115" t="s">
        <v>3105</v>
      </c>
      <c r="AB1436" s="44">
        <v>0</v>
      </c>
      <c r="AC1436" s="45"/>
    </row>
    <row r="1437" spans="1:29" ht="12" customHeight="1" x14ac:dyDescent="0.2">
      <c r="A1437" s="37">
        <v>1436</v>
      </c>
      <c r="B1437" s="38" t="s">
        <v>25</v>
      </c>
      <c r="C1437" s="39" t="s">
        <v>3048</v>
      </c>
      <c r="D1437" s="40">
        <v>44101</v>
      </c>
      <c r="E1437" s="38">
        <v>1</v>
      </c>
      <c r="F1437" s="38"/>
      <c r="G1437" s="38" t="s">
        <v>2</v>
      </c>
      <c r="H1437" s="38" t="s">
        <v>2</v>
      </c>
      <c r="I1437" s="41">
        <v>5258</v>
      </c>
      <c r="J1437" s="41">
        <v>26239</v>
      </c>
      <c r="K1437" s="41">
        <v>0</v>
      </c>
      <c r="L1437" s="41">
        <f>SUM(Data[[#This Row],[CHELTUIELI DE PERSONAL LEI]:[CHELTUIELI DE CAPITAL (ACTIVE NEFINANCIARE ) LEI]])</f>
        <v>31497</v>
      </c>
      <c r="M1437" s="41">
        <f>Data[[#This Row],[TOTAL CHELTUIELI LEI]]/Data[[#This Row],[CURS VALUTAR EURO BNR 22 07 2020]]</f>
        <v>6507.5101754095995</v>
      </c>
      <c r="N1437" s="49">
        <v>5882</v>
      </c>
      <c r="O1437" s="54"/>
      <c r="P1437" s="54">
        <v>3541</v>
      </c>
      <c r="Q1437" s="54"/>
      <c r="R1437" s="54">
        <f>Data[[#This Row],[PERSOANE ÎNSCRISE ÎN LISTELE ELECTORALE (TURUL 1)            ]]+Data[[#This Row],[PERSOANE ÎNSCRISE ÎN LISTELE ELECTORALE (TURUL AL 2-LEA)]]</f>
        <v>5882</v>
      </c>
      <c r="S1437" s="54">
        <f>Data[[#This Row],[PERSOANE CARE AU PARTICIPAT LA VOT (TURUL 1)]]+Data[[#This Row],[PERSOANE CARE AU PARTICIPAT LA VOT  (TURUL AL 2-LEA)]]</f>
        <v>3541</v>
      </c>
      <c r="T1437" s="41">
        <f>Data[[#This Row],[TOTAL CHELTUIELI LEI]]/Data[[#This Row],[NUMĂRUL PERSOANELOR ÎNSCRISE ÎN LISTELE ELECTORALE]]</f>
        <v>5.3548112886773209</v>
      </c>
      <c r="U1437" s="41">
        <f>Data[[#This Row],[TOTAL CHELTUIELI EURO]]/Data[[#This Row],[NUMĂRUL PERSOANELOR ÎNSCRISE ÎN LISTELE ELECTORALE]]</f>
        <v>1.1063431104062562</v>
      </c>
      <c r="V1437" s="41">
        <f>Data[[#This Row],[TOTAL CHELTUIELI LEI]]/Data[[#This Row],[NUMĂRUL PERSOANELOR CARE AU PARTICIPAT LA VOT]]</f>
        <v>8.8949449308105049</v>
      </c>
      <c r="W1437" s="41">
        <f>Data[[#This Row],[TOTAL CHELTUIELI EURO]]/Data[[#This Row],[NUMĂRUL PERSOANELOR CARE AU PARTICIPAT LA VOT]]</f>
        <v>1.8377605691639649</v>
      </c>
      <c r="X1437" s="43">
        <v>4.8400999999999996</v>
      </c>
      <c r="Y1437" s="114" t="s">
        <v>2892</v>
      </c>
      <c r="Z1437" s="44">
        <v>5</v>
      </c>
      <c r="AA1437" s="115" t="s">
        <v>3107</v>
      </c>
      <c r="AB1437" s="44">
        <v>1</v>
      </c>
      <c r="AC1437" s="45"/>
    </row>
    <row r="1438" spans="1:29" ht="12" customHeight="1" x14ac:dyDescent="0.2">
      <c r="A1438" s="37">
        <v>1437</v>
      </c>
      <c r="B1438" s="38" t="s">
        <v>25</v>
      </c>
      <c r="C1438" s="39" t="s">
        <v>3049</v>
      </c>
      <c r="D1438" s="40">
        <v>44101</v>
      </c>
      <c r="E1438" s="38">
        <v>1</v>
      </c>
      <c r="F1438" s="38"/>
      <c r="G1438" s="38" t="s">
        <v>2</v>
      </c>
      <c r="H1438" s="38" t="s">
        <v>2</v>
      </c>
      <c r="I1438" s="41">
        <v>4950</v>
      </c>
      <c r="J1438" s="41">
        <v>17064.46</v>
      </c>
      <c r="K1438" s="41">
        <v>0</v>
      </c>
      <c r="L1438" s="41">
        <f>SUM(Data[[#This Row],[CHELTUIELI DE PERSONAL LEI]:[CHELTUIELI DE CAPITAL (ACTIVE NEFINANCIARE ) LEI]])</f>
        <v>22014.46</v>
      </c>
      <c r="M1438" s="41">
        <f>Data[[#This Row],[TOTAL CHELTUIELI LEI]]/Data[[#This Row],[CURS VALUTAR EURO BNR 22 07 2020]]</f>
        <v>4548.3481746244915</v>
      </c>
      <c r="N1438" s="49">
        <v>6701</v>
      </c>
      <c r="O1438" s="54"/>
      <c r="P1438" s="54">
        <v>3685</v>
      </c>
      <c r="Q1438" s="54"/>
      <c r="R1438" s="54">
        <f>Data[[#This Row],[PERSOANE ÎNSCRISE ÎN LISTELE ELECTORALE (TURUL 1)            ]]+Data[[#This Row],[PERSOANE ÎNSCRISE ÎN LISTELE ELECTORALE (TURUL AL 2-LEA)]]</f>
        <v>6701</v>
      </c>
      <c r="S1438" s="54">
        <f>Data[[#This Row],[PERSOANE CARE AU PARTICIPAT LA VOT (TURUL 1)]]+Data[[#This Row],[PERSOANE CARE AU PARTICIPAT LA VOT  (TURUL AL 2-LEA)]]</f>
        <v>3685</v>
      </c>
      <c r="T1438" s="41">
        <f>Data[[#This Row],[TOTAL CHELTUIELI LEI]]/Data[[#This Row],[NUMĂRUL PERSOANELOR ÎNSCRISE ÎN LISTELE ELECTORALE]]</f>
        <v>3.2852499626921352</v>
      </c>
      <c r="U1438" s="41">
        <f>Data[[#This Row],[TOTAL CHELTUIELI EURO]]/Data[[#This Row],[NUMĂRUL PERSOANELOR ÎNSCRISE ÎN LISTELE ELECTORALE]]</f>
        <v>0.67875662955148364</v>
      </c>
      <c r="V1438" s="41">
        <f>Data[[#This Row],[TOTAL CHELTUIELI LEI]]/Data[[#This Row],[NUMĂRUL PERSOANELOR CARE AU PARTICIPAT LA VOT]]</f>
        <v>5.9740732700135686</v>
      </c>
      <c r="W1438" s="41">
        <f>Data[[#This Row],[TOTAL CHELTUIELI EURO]]/Data[[#This Row],[NUMĂRUL PERSOANELOR CARE AU PARTICIPAT LA VOT]]</f>
        <v>1.2342871572929421</v>
      </c>
      <c r="X1438" s="43">
        <v>4.8400999999999996</v>
      </c>
      <c r="Y1438" s="114" t="s">
        <v>2884</v>
      </c>
      <c r="Z1438" s="44">
        <v>3</v>
      </c>
      <c r="AA1438" s="115" t="s">
        <v>3105</v>
      </c>
      <c r="AB1438" s="44">
        <v>0</v>
      </c>
      <c r="AC1438" s="45"/>
    </row>
    <row r="1439" spans="1:29" ht="12" customHeight="1" x14ac:dyDescent="0.2">
      <c r="A1439" s="37">
        <v>1438</v>
      </c>
      <c r="B1439" s="38" t="s">
        <v>25</v>
      </c>
      <c r="C1439" s="39" t="s">
        <v>2190</v>
      </c>
      <c r="D1439" s="40">
        <v>44101</v>
      </c>
      <c r="E1439" s="38">
        <v>1</v>
      </c>
      <c r="F1439" s="38"/>
      <c r="G1439" s="38" t="s">
        <v>2</v>
      </c>
      <c r="H1439" s="38" t="s">
        <v>2</v>
      </c>
      <c r="I1439" s="41">
        <v>4000</v>
      </c>
      <c r="J1439" s="41">
        <v>36184.18</v>
      </c>
      <c r="K1439" s="41">
        <v>0</v>
      </c>
      <c r="L1439" s="41">
        <f>SUM(Data[[#This Row],[CHELTUIELI DE PERSONAL LEI]:[CHELTUIELI DE CAPITAL (ACTIVE NEFINANCIARE ) LEI]])</f>
        <v>40184.18</v>
      </c>
      <c r="M1439" s="41">
        <f>Data[[#This Row],[TOTAL CHELTUIELI LEI]]/Data[[#This Row],[CURS VALUTAR EURO BNR 22 07 2020]]</f>
        <v>8302.3449928720493</v>
      </c>
      <c r="N1439" s="49">
        <v>2334</v>
      </c>
      <c r="O1439" s="54"/>
      <c r="P1439" s="54">
        <v>1449</v>
      </c>
      <c r="Q1439" s="54"/>
      <c r="R1439" s="54">
        <f>Data[[#This Row],[PERSOANE ÎNSCRISE ÎN LISTELE ELECTORALE (TURUL 1)            ]]+Data[[#This Row],[PERSOANE ÎNSCRISE ÎN LISTELE ELECTORALE (TURUL AL 2-LEA)]]</f>
        <v>2334</v>
      </c>
      <c r="S1439" s="54">
        <f>Data[[#This Row],[PERSOANE CARE AU PARTICIPAT LA VOT (TURUL 1)]]+Data[[#This Row],[PERSOANE CARE AU PARTICIPAT LA VOT  (TURUL AL 2-LEA)]]</f>
        <v>1449</v>
      </c>
      <c r="T1439" s="41">
        <f>Data[[#This Row],[TOTAL CHELTUIELI LEI]]/Data[[#This Row],[NUMĂRUL PERSOANELOR ÎNSCRISE ÎN LISTELE ELECTORALE]]</f>
        <v>17.216872322193659</v>
      </c>
      <c r="U1439" s="41">
        <f>Data[[#This Row],[TOTAL CHELTUIELI EURO]]/Data[[#This Row],[NUMĂRUL PERSOANELOR ÎNSCRISE ÎN LISTELE ELECTORALE]]</f>
        <v>3.5571315307935087</v>
      </c>
      <c r="V1439" s="41">
        <f>Data[[#This Row],[TOTAL CHELTUIELI LEI]]/Data[[#This Row],[NUMĂRUL PERSOANELOR CARE AU PARTICIPAT LA VOT]]</f>
        <v>27.732353347135955</v>
      </c>
      <c r="W1439" s="41">
        <f>Data[[#This Row],[TOTAL CHELTUIELI EURO]]/Data[[#This Row],[NUMĂRUL PERSOANELOR CARE AU PARTICIPAT LA VOT]]</f>
        <v>5.7297066893526907</v>
      </c>
      <c r="X1439" s="43">
        <v>4.8400999999999996</v>
      </c>
      <c r="Y1439" s="114" t="s">
        <v>2907</v>
      </c>
      <c r="Z1439" s="44">
        <v>17</v>
      </c>
      <c r="AA1439" s="115" t="s">
        <v>3106</v>
      </c>
      <c r="AB1439" s="44">
        <v>3</v>
      </c>
      <c r="AC1439" s="45"/>
    </row>
    <row r="1440" spans="1:29" ht="12" customHeight="1" x14ac:dyDescent="0.2">
      <c r="A1440" s="37">
        <v>1439</v>
      </c>
      <c r="B1440" s="38" t="s">
        <v>25</v>
      </c>
      <c r="C1440" s="39" t="s">
        <v>2191</v>
      </c>
      <c r="D1440" s="40">
        <v>44101</v>
      </c>
      <c r="E1440" s="38">
        <v>1</v>
      </c>
      <c r="F1440" s="38"/>
      <c r="G1440" s="38" t="s">
        <v>2</v>
      </c>
      <c r="H1440" s="38" t="s">
        <v>2</v>
      </c>
      <c r="I1440" s="41">
        <v>0</v>
      </c>
      <c r="J1440" s="41">
        <v>5590</v>
      </c>
      <c r="K1440" s="41">
        <v>0</v>
      </c>
      <c r="L1440" s="41">
        <f>SUM(Data[[#This Row],[CHELTUIELI DE PERSONAL LEI]:[CHELTUIELI DE CAPITAL (ACTIVE NEFINANCIARE ) LEI]])</f>
        <v>5590</v>
      </c>
      <c r="M1440" s="41">
        <f>Data[[#This Row],[TOTAL CHELTUIELI LEI]]/Data[[#This Row],[CURS VALUTAR EURO BNR 22 07 2020]]</f>
        <v>1154.9348153963763</v>
      </c>
      <c r="N1440" s="49">
        <v>1495</v>
      </c>
      <c r="O1440" s="54"/>
      <c r="P1440" s="54">
        <v>964</v>
      </c>
      <c r="Q1440" s="54"/>
      <c r="R1440" s="54">
        <f>Data[[#This Row],[PERSOANE ÎNSCRISE ÎN LISTELE ELECTORALE (TURUL 1)            ]]+Data[[#This Row],[PERSOANE ÎNSCRISE ÎN LISTELE ELECTORALE (TURUL AL 2-LEA)]]</f>
        <v>1495</v>
      </c>
      <c r="S1440" s="54">
        <f>Data[[#This Row],[PERSOANE CARE AU PARTICIPAT LA VOT (TURUL 1)]]+Data[[#This Row],[PERSOANE CARE AU PARTICIPAT LA VOT  (TURUL AL 2-LEA)]]</f>
        <v>964</v>
      </c>
      <c r="T1440" s="41">
        <f>Data[[#This Row],[TOTAL CHELTUIELI LEI]]/Data[[#This Row],[NUMĂRUL PERSOANELOR ÎNSCRISE ÎN LISTELE ELECTORALE]]</f>
        <v>3.7391304347826089</v>
      </c>
      <c r="U1440" s="41">
        <f>Data[[#This Row],[TOTAL CHELTUIELI EURO]]/Data[[#This Row],[NUMĂRUL PERSOANELOR ÎNSCRISE ÎN LISTELE ELECTORALE]]</f>
        <v>0.77253164909456606</v>
      </c>
      <c r="V1440" s="41">
        <f>Data[[#This Row],[TOTAL CHELTUIELI LEI]]/Data[[#This Row],[NUMĂRUL PERSOANELOR CARE AU PARTICIPAT LA VOT]]</f>
        <v>5.7987551867219915</v>
      </c>
      <c r="W1440" s="41">
        <f>Data[[#This Row],[TOTAL CHELTUIELI EURO]]/Data[[#This Row],[NUMĂRUL PERSOANELOR CARE AU PARTICIPAT LA VOT]]</f>
        <v>1.1980651611995605</v>
      </c>
      <c r="X1440" s="43">
        <v>4.8400999999999996</v>
      </c>
      <c r="Y1440" s="114" t="s">
        <v>2884</v>
      </c>
      <c r="Z1440" s="44">
        <v>3</v>
      </c>
      <c r="AA1440" s="115" t="s">
        <v>3105</v>
      </c>
      <c r="AB1440" s="44">
        <v>0</v>
      </c>
      <c r="AC1440" s="45"/>
    </row>
    <row r="1441" spans="1:29" ht="12" customHeight="1" x14ac:dyDescent="0.2">
      <c r="A1441" s="37">
        <v>1440</v>
      </c>
      <c r="B1441" s="38" t="s">
        <v>25</v>
      </c>
      <c r="C1441" s="39" t="s">
        <v>1120</v>
      </c>
      <c r="D1441" s="40">
        <v>44101</v>
      </c>
      <c r="E1441" s="38">
        <v>1</v>
      </c>
      <c r="F1441" s="38"/>
      <c r="G1441" s="38" t="s">
        <v>2</v>
      </c>
      <c r="H1441" s="38" t="s">
        <v>2</v>
      </c>
      <c r="I1441" s="41">
        <v>0</v>
      </c>
      <c r="J1441" s="41">
        <v>15504</v>
      </c>
      <c r="K1441" s="41">
        <v>0</v>
      </c>
      <c r="L1441" s="41">
        <f>SUM(Data[[#This Row],[CHELTUIELI DE PERSONAL LEI]:[CHELTUIELI DE CAPITAL (ACTIVE NEFINANCIARE ) LEI]])</f>
        <v>15504</v>
      </c>
      <c r="M1441" s="41">
        <f>Data[[#This Row],[TOTAL CHELTUIELI LEI]]/Data[[#This Row],[CURS VALUTAR EURO BNR 22 07 2020]]</f>
        <v>3203.239602487552</v>
      </c>
      <c r="N1441" s="49">
        <v>3078</v>
      </c>
      <c r="O1441" s="54"/>
      <c r="P1441" s="54">
        <v>2096</v>
      </c>
      <c r="Q1441" s="54"/>
      <c r="R1441" s="54">
        <f>Data[[#This Row],[PERSOANE ÎNSCRISE ÎN LISTELE ELECTORALE (TURUL 1)            ]]+Data[[#This Row],[PERSOANE ÎNSCRISE ÎN LISTELE ELECTORALE (TURUL AL 2-LEA)]]</f>
        <v>3078</v>
      </c>
      <c r="S1441" s="54">
        <f>Data[[#This Row],[PERSOANE CARE AU PARTICIPAT LA VOT (TURUL 1)]]+Data[[#This Row],[PERSOANE CARE AU PARTICIPAT LA VOT  (TURUL AL 2-LEA)]]</f>
        <v>2096</v>
      </c>
      <c r="T1441" s="41">
        <f>Data[[#This Row],[TOTAL CHELTUIELI LEI]]/Data[[#This Row],[NUMĂRUL PERSOANELOR ÎNSCRISE ÎN LISTELE ELECTORALE]]</f>
        <v>5.0370370370370372</v>
      </c>
      <c r="U1441" s="41">
        <f>Data[[#This Row],[TOTAL CHELTUIELI EURO]]/Data[[#This Row],[NUMĂRUL PERSOANELOR ÎNSCRISE ÎN LISTELE ELECTORALE]]</f>
        <v>1.0406886297880287</v>
      </c>
      <c r="V1441" s="41">
        <f>Data[[#This Row],[TOTAL CHELTUIELI LEI]]/Data[[#This Row],[NUMĂRUL PERSOANELOR CARE AU PARTICIPAT LA VOT]]</f>
        <v>7.3969465648854964</v>
      </c>
      <c r="W1441" s="41">
        <f>Data[[#This Row],[TOTAL CHELTUIELI EURO]]/Data[[#This Row],[NUMĂRUL PERSOANELOR CARE AU PARTICIPAT LA VOT]]</f>
        <v>1.5282631691257405</v>
      </c>
      <c r="X1441" s="43">
        <v>4.8400999999999996</v>
      </c>
      <c r="Y1441" s="114" t="s">
        <v>2892</v>
      </c>
      <c r="Z1441" s="44">
        <v>5</v>
      </c>
      <c r="AA1441" s="115" t="s">
        <v>3107</v>
      </c>
      <c r="AB1441" s="44">
        <v>1</v>
      </c>
      <c r="AC1441" s="45"/>
    </row>
    <row r="1442" spans="1:29" ht="12" customHeight="1" x14ac:dyDescent="0.2">
      <c r="A1442" s="37">
        <v>1441</v>
      </c>
      <c r="B1442" s="38" t="s">
        <v>25</v>
      </c>
      <c r="C1442" s="39" t="s">
        <v>2192</v>
      </c>
      <c r="D1442" s="40">
        <v>44101</v>
      </c>
      <c r="E1442" s="38">
        <v>1</v>
      </c>
      <c r="F1442" s="38"/>
      <c r="G1442" s="38" t="s">
        <v>2</v>
      </c>
      <c r="H1442" s="38" t="s">
        <v>2</v>
      </c>
      <c r="I1442" s="41">
        <v>5600</v>
      </c>
      <c r="J1442" s="41">
        <v>5077</v>
      </c>
      <c r="K1442" s="41">
        <v>0</v>
      </c>
      <c r="L1442" s="41">
        <f>SUM(Data[[#This Row],[CHELTUIELI DE PERSONAL LEI]:[CHELTUIELI DE CAPITAL (ACTIVE NEFINANCIARE ) LEI]])</f>
        <v>10677</v>
      </c>
      <c r="M1442" s="41">
        <f>Data[[#This Row],[TOTAL CHELTUIELI LEI]]/Data[[#This Row],[CURS VALUTAR EURO BNR 22 07 2020]]</f>
        <v>2205.9461581372288</v>
      </c>
      <c r="N1442" s="49">
        <v>1114</v>
      </c>
      <c r="O1442" s="54"/>
      <c r="P1442" s="54">
        <v>886</v>
      </c>
      <c r="Q1442" s="54"/>
      <c r="R1442" s="54">
        <f>Data[[#This Row],[PERSOANE ÎNSCRISE ÎN LISTELE ELECTORALE (TURUL 1)            ]]+Data[[#This Row],[PERSOANE ÎNSCRISE ÎN LISTELE ELECTORALE (TURUL AL 2-LEA)]]</f>
        <v>1114</v>
      </c>
      <c r="S1442" s="54">
        <f>Data[[#This Row],[PERSOANE CARE AU PARTICIPAT LA VOT (TURUL 1)]]+Data[[#This Row],[PERSOANE CARE AU PARTICIPAT LA VOT  (TURUL AL 2-LEA)]]</f>
        <v>886</v>
      </c>
      <c r="T1442" s="41">
        <f>Data[[#This Row],[TOTAL CHELTUIELI LEI]]/Data[[#This Row],[NUMĂRUL PERSOANELOR ÎNSCRISE ÎN LISTELE ELECTORALE]]</f>
        <v>9.5843806104129268</v>
      </c>
      <c r="U1442" s="41">
        <f>Data[[#This Row],[TOTAL CHELTUIELI EURO]]/Data[[#This Row],[NUMĂRUL PERSOANELOR ÎNSCRISE ÎN LISTELE ELECTORALE]]</f>
        <v>1.9802030144858427</v>
      </c>
      <c r="V1442" s="41">
        <f>Data[[#This Row],[TOTAL CHELTUIELI LEI]]/Data[[#This Row],[NUMĂRUL PERSOANELOR CARE AU PARTICIPAT LA VOT]]</f>
        <v>12.05079006772009</v>
      </c>
      <c r="W1442" s="41">
        <f>Data[[#This Row],[TOTAL CHELTUIELI EURO]]/Data[[#This Row],[NUMĂRUL PERSOANELOR CARE AU PARTICIPAT LA VOT]]</f>
        <v>2.4897812168591749</v>
      </c>
      <c r="X1442" s="43">
        <v>4.8400999999999996</v>
      </c>
      <c r="Y1442" s="114" t="s">
        <v>2887</v>
      </c>
      <c r="Z1442" s="44">
        <v>9</v>
      </c>
      <c r="AA1442" s="115" t="s">
        <v>3107</v>
      </c>
      <c r="AB1442" s="44">
        <v>1</v>
      </c>
      <c r="AC1442" s="45"/>
    </row>
    <row r="1443" spans="1:29" ht="12" customHeight="1" x14ac:dyDescent="0.2">
      <c r="A1443" s="37">
        <v>1442</v>
      </c>
      <c r="B1443" s="38" t="s">
        <v>25</v>
      </c>
      <c r="C1443" s="39" t="s">
        <v>2193</v>
      </c>
      <c r="D1443" s="40">
        <v>44101</v>
      </c>
      <c r="E1443" s="38">
        <v>1</v>
      </c>
      <c r="F1443" s="38"/>
      <c r="G1443" s="38" t="s">
        <v>2</v>
      </c>
      <c r="H1443" s="38" t="s">
        <v>2</v>
      </c>
      <c r="I1443" s="41">
        <v>1200</v>
      </c>
      <c r="J1443" s="41">
        <v>4675</v>
      </c>
      <c r="K1443" s="41">
        <v>0</v>
      </c>
      <c r="L1443" s="41">
        <f>SUM(Data[[#This Row],[CHELTUIELI DE PERSONAL LEI]:[CHELTUIELI DE CAPITAL (ACTIVE NEFINANCIARE ) LEI]])</f>
        <v>5875</v>
      </c>
      <c r="M1443" s="41">
        <f>Data[[#This Row],[TOTAL CHELTUIELI LEI]]/Data[[#This Row],[CURS VALUTAR EURO BNR 22 07 2020]]</f>
        <v>1213.8178963244561</v>
      </c>
      <c r="N1443" s="49">
        <v>3525</v>
      </c>
      <c r="O1443" s="54"/>
      <c r="P1443" s="54">
        <v>2069</v>
      </c>
      <c r="Q1443" s="54"/>
      <c r="R1443" s="54">
        <f>Data[[#This Row],[PERSOANE ÎNSCRISE ÎN LISTELE ELECTORALE (TURUL 1)            ]]+Data[[#This Row],[PERSOANE ÎNSCRISE ÎN LISTELE ELECTORALE (TURUL AL 2-LEA)]]</f>
        <v>3525</v>
      </c>
      <c r="S1443" s="54">
        <f>Data[[#This Row],[PERSOANE CARE AU PARTICIPAT LA VOT (TURUL 1)]]+Data[[#This Row],[PERSOANE CARE AU PARTICIPAT LA VOT  (TURUL AL 2-LEA)]]</f>
        <v>2069</v>
      </c>
      <c r="T1443" s="41">
        <f>Data[[#This Row],[TOTAL CHELTUIELI LEI]]/Data[[#This Row],[NUMĂRUL PERSOANELOR ÎNSCRISE ÎN LISTELE ELECTORALE]]</f>
        <v>1.6666666666666667</v>
      </c>
      <c r="U1443" s="41">
        <f>Data[[#This Row],[TOTAL CHELTUIELI EURO]]/Data[[#This Row],[NUMĂRUL PERSOANELOR ÎNSCRISE ÎN LISTELE ELECTORALE]]</f>
        <v>0.3443455025033918</v>
      </c>
      <c r="V1443" s="41">
        <f>Data[[#This Row],[TOTAL CHELTUIELI LEI]]/Data[[#This Row],[NUMĂRUL PERSOANELOR CARE AU PARTICIPAT LA VOT]]</f>
        <v>2.8395360077332046</v>
      </c>
      <c r="W1443" s="41">
        <f>Data[[#This Row],[TOTAL CHELTUIELI EURO]]/Data[[#This Row],[NUMĂRUL PERSOANELOR CARE AU PARTICIPAT LA VOT]]</f>
        <v>0.58666887207561924</v>
      </c>
      <c r="X1443" s="43">
        <v>4.8400999999999996</v>
      </c>
      <c r="Y1443" s="114" t="s">
        <v>2894</v>
      </c>
      <c r="Z1443" s="44">
        <v>1</v>
      </c>
      <c r="AA1443" s="115" t="s">
        <v>3105</v>
      </c>
      <c r="AB1443" s="44">
        <v>0</v>
      </c>
      <c r="AC1443" s="45"/>
    </row>
    <row r="1444" spans="1:29" ht="12" customHeight="1" x14ac:dyDescent="0.2">
      <c r="A1444" s="37">
        <v>1443</v>
      </c>
      <c r="B1444" s="38" t="s">
        <v>25</v>
      </c>
      <c r="C1444" s="39" t="s">
        <v>2194</v>
      </c>
      <c r="D1444" s="40">
        <v>44101</v>
      </c>
      <c r="E1444" s="38">
        <v>1</v>
      </c>
      <c r="F1444" s="38"/>
      <c r="G1444" s="38" t="s">
        <v>2</v>
      </c>
      <c r="H1444" s="38" t="s">
        <v>2</v>
      </c>
      <c r="I1444" s="41">
        <v>0</v>
      </c>
      <c r="J1444" s="41">
        <v>9800</v>
      </c>
      <c r="K1444" s="41">
        <v>0</v>
      </c>
      <c r="L1444" s="41">
        <f>SUM(Data[[#This Row],[CHELTUIELI DE PERSONAL LEI]:[CHELTUIELI DE CAPITAL (ACTIVE NEFINANCIARE ) LEI]])</f>
        <v>9800</v>
      </c>
      <c r="M1444" s="41">
        <f>Data[[#This Row],[TOTAL CHELTUIELI LEI]]/Data[[#This Row],[CURS VALUTAR EURO BNR 22 07 2020]]</f>
        <v>2024.7515547199439</v>
      </c>
      <c r="N1444" s="49">
        <v>1797</v>
      </c>
      <c r="O1444" s="54"/>
      <c r="P1444" s="54">
        <v>1279</v>
      </c>
      <c r="Q1444" s="54"/>
      <c r="R1444" s="54">
        <f>Data[[#This Row],[PERSOANE ÎNSCRISE ÎN LISTELE ELECTORALE (TURUL 1)            ]]+Data[[#This Row],[PERSOANE ÎNSCRISE ÎN LISTELE ELECTORALE (TURUL AL 2-LEA)]]</f>
        <v>1797</v>
      </c>
      <c r="S1444" s="54">
        <f>Data[[#This Row],[PERSOANE CARE AU PARTICIPAT LA VOT (TURUL 1)]]+Data[[#This Row],[PERSOANE CARE AU PARTICIPAT LA VOT  (TURUL AL 2-LEA)]]</f>
        <v>1279</v>
      </c>
      <c r="T1444" s="41">
        <f>Data[[#This Row],[TOTAL CHELTUIELI LEI]]/Data[[#This Row],[NUMĂRUL PERSOANELOR ÎNSCRISE ÎN LISTELE ELECTORALE]]</f>
        <v>5.4535336672231498</v>
      </c>
      <c r="U1444" s="41">
        <f>Data[[#This Row],[TOTAL CHELTUIELI EURO]]/Data[[#This Row],[NUMĂRUL PERSOANELOR ÎNSCRISE ÎN LISTELE ELECTORALE]]</f>
        <v>1.1267398746354724</v>
      </c>
      <c r="V1444" s="41">
        <f>Data[[#This Row],[TOTAL CHELTUIELI LEI]]/Data[[#This Row],[NUMĂRUL PERSOANELOR CARE AU PARTICIPAT LA VOT]]</f>
        <v>7.662236121970289</v>
      </c>
      <c r="W1444" s="41">
        <f>Data[[#This Row],[TOTAL CHELTUIELI EURO]]/Data[[#This Row],[NUMĂRUL PERSOANELOR CARE AU PARTICIPAT LA VOT]]</f>
        <v>1.5830739286316997</v>
      </c>
      <c r="X1444" s="43">
        <v>4.8400999999999996</v>
      </c>
      <c r="Y1444" s="114" t="s">
        <v>2892</v>
      </c>
      <c r="Z1444" s="44">
        <v>5</v>
      </c>
      <c r="AA1444" s="115" t="s">
        <v>3107</v>
      </c>
      <c r="AB1444" s="44">
        <v>1</v>
      </c>
      <c r="AC1444" s="45"/>
    </row>
    <row r="1445" spans="1:29" ht="12" customHeight="1" x14ac:dyDescent="0.2">
      <c r="A1445" s="37">
        <v>1444</v>
      </c>
      <c r="B1445" s="38" t="s">
        <v>25</v>
      </c>
      <c r="C1445" s="39" t="s">
        <v>2195</v>
      </c>
      <c r="D1445" s="40">
        <v>44101</v>
      </c>
      <c r="E1445" s="38">
        <v>1</v>
      </c>
      <c r="F1445" s="38"/>
      <c r="G1445" s="38" t="s">
        <v>2</v>
      </c>
      <c r="H1445" s="38" t="s">
        <v>2</v>
      </c>
      <c r="I1445" s="41">
        <v>4200</v>
      </c>
      <c r="J1445" s="41">
        <v>6133</v>
      </c>
      <c r="K1445" s="41">
        <v>0</v>
      </c>
      <c r="L1445" s="41">
        <f>SUM(Data[[#This Row],[CHELTUIELI DE PERSONAL LEI]:[CHELTUIELI DE CAPITAL (ACTIVE NEFINANCIARE ) LEI]])</f>
        <v>10333</v>
      </c>
      <c r="M1445" s="41">
        <f>Data[[#This Row],[TOTAL CHELTUIELI LEI]]/Data[[#This Row],[CURS VALUTAR EURO BNR 22 07 2020]]</f>
        <v>2134.8732464205286</v>
      </c>
      <c r="N1445" s="49">
        <v>6341</v>
      </c>
      <c r="O1445" s="54"/>
      <c r="P1445" s="54">
        <v>3845</v>
      </c>
      <c r="Q1445" s="54"/>
      <c r="R1445" s="54">
        <f>Data[[#This Row],[PERSOANE ÎNSCRISE ÎN LISTELE ELECTORALE (TURUL 1)            ]]+Data[[#This Row],[PERSOANE ÎNSCRISE ÎN LISTELE ELECTORALE (TURUL AL 2-LEA)]]</f>
        <v>6341</v>
      </c>
      <c r="S1445" s="54">
        <f>Data[[#This Row],[PERSOANE CARE AU PARTICIPAT LA VOT (TURUL 1)]]+Data[[#This Row],[PERSOANE CARE AU PARTICIPAT LA VOT  (TURUL AL 2-LEA)]]</f>
        <v>3845</v>
      </c>
      <c r="T1445" s="41">
        <f>Data[[#This Row],[TOTAL CHELTUIELI LEI]]/Data[[#This Row],[NUMĂRUL PERSOANELOR ÎNSCRISE ÎN LISTELE ELECTORALE]]</f>
        <v>1.6295536981548651</v>
      </c>
      <c r="U1445" s="41">
        <f>Data[[#This Row],[TOTAL CHELTUIELI EURO]]/Data[[#This Row],[NUMĂRUL PERSOANELOR ÎNSCRISE ÎN LISTELE ELECTORALE]]</f>
        <v>0.33667769222843852</v>
      </c>
      <c r="V1445" s="41">
        <f>Data[[#This Row],[TOTAL CHELTUIELI LEI]]/Data[[#This Row],[NUMĂRUL PERSOANELOR CARE AU PARTICIPAT LA VOT]]</f>
        <v>2.6873862158647595</v>
      </c>
      <c r="W1445" s="41">
        <f>Data[[#This Row],[TOTAL CHELTUIELI EURO]]/Data[[#This Row],[NUMĂRUL PERSOANELOR CARE AU PARTICIPAT LA VOT]]</f>
        <v>0.55523361415358352</v>
      </c>
      <c r="X1445" s="43">
        <v>4.8400999999999996</v>
      </c>
      <c r="Y1445" s="114" t="s">
        <v>2894</v>
      </c>
      <c r="Z1445" s="44">
        <v>1</v>
      </c>
      <c r="AA1445" s="115" t="s">
        <v>3105</v>
      </c>
      <c r="AB1445" s="44">
        <v>0</v>
      </c>
      <c r="AC1445" s="45"/>
    </row>
    <row r="1446" spans="1:29" ht="12" customHeight="1" x14ac:dyDescent="0.2">
      <c r="A1446" s="37">
        <v>1445</v>
      </c>
      <c r="B1446" s="38" t="s">
        <v>25</v>
      </c>
      <c r="C1446" s="39" t="s">
        <v>361</v>
      </c>
      <c r="D1446" s="40">
        <v>44101</v>
      </c>
      <c r="E1446" s="38">
        <v>1</v>
      </c>
      <c r="F1446" s="38"/>
      <c r="G1446" s="38" t="s">
        <v>2</v>
      </c>
      <c r="H1446" s="38" t="s">
        <v>2</v>
      </c>
      <c r="I1446" s="41">
        <v>4000</v>
      </c>
      <c r="J1446" s="41">
        <v>10729.42</v>
      </c>
      <c r="K1446" s="41">
        <v>0</v>
      </c>
      <c r="L1446" s="41">
        <f>SUM(Data[[#This Row],[CHELTUIELI DE PERSONAL LEI]:[CHELTUIELI DE CAPITAL (ACTIVE NEFINANCIARE ) LEI]])</f>
        <v>14729.42</v>
      </c>
      <c r="M1446" s="41">
        <f>Data[[#This Row],[TOTAL CHELTUIELI LEI]]/Data[[#This Row],[CURS VALUTAR EURO BNR 22 07 2020]]</f>
        <v>3043.2057188901058</v>
      </c>
      <c r="N1446" s="49">
        <v>1357</v>
      </c>
      <c r="O1446" s="54"/>
      <c r="P1446" s="54">
        <v>816</v>
      </c>
      <c r="Q1446" s="54"/>
      <c r="R1446" s="54">
        <f>Data[[#This Row],[PERSOANE ÎNSCRISE ÎN LISTELE ELECTORALE (TURUL 1)            ]]+Data[[#This Row],[PERSOANE ÎNSCRISE ÎN LISTELE ELECTORALE (TURUL AL 2-LEA)]]</f>
        <v>1357</v>
      </c>
      <c r="S1446" s="54">
        <f>Data[[#This Row],[PERSOANE CARE AU PARTICIPAT LA VOT (TURUL 1)]]+Data[[#This Row],[PERSOANE CARE AU PARTICIPAT LA VOT  (TURUL AL 2-LEA)]]</f>
        <v>816</v>
      </c>
      <c r="T1446" s="41">
        <f>Data[[#This Row],[TOTAL CHELTUIELI LEI]]/Data[[#This Row],[NUMĂRUL PERSOANELOR ÎNSCRISE ÎN LISTELE ELECTORALE]]</f>
        <v>10.854399410464259</v>
      </c>
      <c r="U1446" s="41">
        <f>Data[[#This Row],[TOTAL CHELTUIELI EURO]]/Data[[#This Row],[NUMĂRUL PERSOANELOR ÎNSCRISE ÎN LISTELE ELECTORALE]]</f>
        <v>2.2425981716213013</v>
      </c>
      <c r="V1446" s="41">
        <f>Data[[#This Row],[TOTAL CHELTUIELI LEI]]/Data[[#This Row],[NUMĂRUL PERSOANELOR CARE AU PARTICIPAT LA VOT]]</f>
        <v>18.050759803921569</v>
      </c>
      <c r="W1446" s="41">
        <f>Data[[#This Row],[TOTAL CHELTUIELI EURO]]/Data[[#This Row],[NUMĂRUL PERSOANELOR CARE AU PARTICIPAT LA VOT]]</f>
        <v>3.7294187731496393</v>
      </c>
      <c r="X1446" s="43">
        <v>4.8400999999999996</v>
      </c>
      <c r="Y1446" s="114" t="s">
        <v>2898</v>
      </c>
      <c r="Z1446" s="44">
        <v>10</v>
      </c>
      <c r="AA1446" s="115" t="s">
        <v>3108</v>
      </c>
      <c r="AB1446" s="44">
        <v>2</v>
      </c>
      <c r="AC1446" s="45"/>
    </row>
    <row r="1447" spans="1:29" ht="12" customHeight="1" x14ac:dyDescent="0.2">
      <c r="A1447" s="37">
        <v>1446</v>
      </c>
      <c r="B1447" s="38" t="s">
        <v>25</v>
      </c>
      <c r="C1447" s="39" t="s">
        <v>2196</v>
      </c>
      <c r="D1447" s="40">
        <v>44101</v>
      </c>
      <c r="E1447" s="38">
        <v>1</v>
      </c>
      <c r="F1447" s="38"/>
      <c r="G1447" s="38" t="s">
        <v>2</v>
      </c>
      <c r="H1447" s="38" t="s">
        <v>2</v>
      </c>
      <c r="I1447" s="41">
        <v>2400</v>
      </c>
      <c r="J1447" s="41">
        <v>5268</v>
      </c>
      <c r="K1447" s="41">
        <v>0</v>
      </c>
      <c r="L1447" s="41">
        <f>SUM(Data[[#This Row],[CHELTUIELI DE PERSONAL LEI]:[CHELTUIELI DE CAPITAL (ACTIVE NEFINANCIARE ) LEI]])</f>
        <v>7668</v>
      </c>
      <c r="M1447" s="41">
        <f>Data[[#This Row],[TOTAL CHELTUIELI LEI]]/Data[[#This Row],[CURS VALUTAR EURO BNR 22 07 2020]]</f>
        <v>1584.2647879176052</v>
      </c>
      <c r="N1447" s="49">
        <v>2631</v>
      </c>
      <c r="O1447" s="54"/>
      <c r="P1447" s="54">
        <v>1560</v>
      </c>
      <c r="Q1447" s="54"/>
      <c r="R1447" s="54">
        <f>Data[[#This Row],[PERSOANE ÎNSCRISE ÎN LISTELE ELECTORALE (TURUL 1)            ]]+Data[[#This Row],[PERSOANE ÎNSCRISE ÎN LISTELE ELECTORALE (TURUL AL 2-LEA)]]</f>
        <v>2631</v>
      </c>
      <c r="S1447" s="54">
        <f>Data[[#This Row],[PERSOANE CARE AU PARTICIPAT LA VOT (TURUL 1)]]+Data[[#This Row],[PERSOANE CARE AU PARTICIPAT LA VOT  (TURUL AL 2-LEA)]]</f>
        <v>1560</v>
      </c>
      <c r="T1447" s="41">
        <f>Data[[#This Row],[TOTAL CHELTUIELI LEI]]/Data[[#This Row],[NUMĂRUL PERSOANELOR ÎNSCRISE ÎN LISTELE ELECTORALE]]</f>
        <v>2.9144811858608892</v>
      </c>
      <c r="U1447" s="41">
        <f>Data[[#This Row],[TOTAL CHELTUIELI EURO]]/Data[[#This Row],[NUMĂRUL PERSOANELOR ÎNSCRISE ÎN LISTELE ELECTORALE]]</f>
        <v>0.60215309308916964</v>
      </c>
      <c r="V1447" s="41">
        <f>Data[[#This Row],[TOTAL CHELTUIELI LEI]]/Data[[#This Row],[NUMĂRUL PERSOANELOR CARE AU PARTICIPAT LA VOT]]</f>
        <v>4.9153846153846157</v>
      </c>
      <c r="W1447" s="41">
        <f>Data[[#This Row],[TOTAL CHELTUIELI EURO]]/Data[[#This Row],[NUMĂRUL PERSOANELOR CARE AU PARTICIPAT LA VOT]]</f>
        <v>1.015554351229234</v>
      </c>
      <c r="X1447" s="43">
        <v>4.8400999999999996</v>
      </c>
      <c r="Y1447" s="114" t="s">
        <v>2891</v>
      </c>
      <c r="Z1447" s="44">
        <v>2</v>
      </c>
      <c r="AA1447" s="115" t="s">
        <v>3105</v>
      </c>
      <c r="AB1447" s="44">
        <v>0</v>
      </c>
      <c r="AC1447" s="45"/>
    </row>
    <row r="1448" spans="1:29" ht="12" customHeight="1" x14ac:dyDescent="0.2">
      <c r="A1448" s="37">
        <v>1447</v>
      </c>
      <c r="B1448" s="38" t="s">
        <v>25</v>
      </c>
      <c r="C1448" s="39" t="s">
        <v>2197</v>
      </c>
      <c r="D1448" s="40">
        <v>44101</v>
      </c>
      <c r="E1448" s="38">
        <v>1</v>
      </c>
      <c r="F1448" s="38"/>
      <c r="G1448" s="38" t="s">
        <v>2</v>
      </c>
      <c r="H1448" s="38" t="s">
        <v>2</v>
      </c>
      <c r="I1448" s="41">
        <v>0</v>
      </c>
      <c r="J1448" s="41">
        <v>1111</v>
      </c>
      <c r="K1448" s="41">
        <v>0</v>
      </c>
      <c r="L1448" s="41">
        <f>SUM(Data[[#This Row],[CHELTUIELI DE PERSONAL LEI]:[CHELTUIELI DE CAPITAL (ACTIVE NEFINANCIARE ) LEI]])</f>
        <v>1111</v>
      </c>
      <c r="M1448" s="41">
        <f>Data[[#This Row],[TOTAL CHELTUIELI LEI]]/Data[[#This Row],[CURS VALUTAR EURO BNR 22 07 2020]]</f>
        <v>229.540711968761</v>
      </c>
      <c r="N1448" s="49">
        <v>1706</v>
      </c>
      <c r="O1448" s="54"/>
      <c r="P1448" s="54">
        <v>1337</v>
      </c>
      <c r="Q1448" s="54"/>
      <c r="R1448" s="54">
        <f>Data[[#This Row],[PERSOANE ÎNSCRISE ÎN LISTELE ELECTORALE (TURUL 1)            ]]+Data[[#This Row],[PERSOANE ÎNSCRISE ÎN LISTELE ELECTORALE (TURUL AL 2-LEA)]]</f>
        <v>1706</v>
      </c>
      <c r="S1448" s="54">
        <f>Data[[#This Row],[PERSOANE CARE AU PARTICIPAT LA VOT (TURUL 1)]]+Data[[#This Row],[PERSOANE CARE AU PARTICIPAT LA VOT  (TURUL AL 2-LEA)]]</f>
        <v>1337</v>
      </c>
      <c r="T1448" s="41">
        <f>Data[[#This Row],[TOTAL CHELTUIELI LEI]]/Data[[#This Row],[NUMĂRUL PERSOANELOR ÎNSCRISE ÎN LISTELE ELECTORALE]]</f>
        <v>0.65123094958968342</v>
      </c>
      <c r="U1448" s="41">
        <f>Data[[#This Row],[TOTAL CHELTUIELI EURO]]/Data[[#This Row],[NUMĂRUL PERSOANELOR ÎNSCRISE ÎN LISTELE ELECTORALE]]</f>
        <v>0.13454906914933235</v>
      </c>
      <c r="V1448" s="41">
        <f>Data[[#This Row],[TOTAL CHELTUIELI LEI]]/Data[[#This Row],[NUMĂRUL PERSOANELOR CARE AU PARTICIPAT LA VOT]]</f>
        <v>0.83096484667165293</v>
      </c>
      <c r="W1448" s="41">
        <f>Data[[#This Row],[TOTAL CHELTUIELI EURO]]/Data[[#This Row],[NUMĂRUL PERSOANELOR CARE AU PARTICIPAT LA VOT]]</f>
        <v>0.17168340461388257</v>
      </c>
      <c r="X1448" s="43">
        <v>4.8400999999999996</v>
      </c>
      <c r="Y1448" s="114" t="s">
        <v>2890</v>
      </c>
      <c r="Z1448" s="44">
        <v>0</v>
      </c>
      <c r="AA1448" s="115" t="s">
        <v>3105</v>
      </c>
      <c r="AB1448" s="44">
        <v>0</v>
      </c>
      <c r="AC1448" s="45"/>
    </row>
    <row r="1449" spans="1:29" ht="12" customHeight="1" x14ac:dyDescent="0.2">
      <c r="A1449" s="37">
        <v>1448</v>
      </c>
      <c r="B1449" s="38" t="s">
        <v>25</v>
      </c>
      <c r="C1449" s="39" t="s">
        <v>2198</v>
      </c>
      <c r="D1449" s="40">
        <v>44101</v>
      </c>
      <c r="E1449" s="38">
        <v>1</v>
      </c>
      <c r="F1449" s="38"/>
      <c r="G1449" s="38" t="s">
        <v>2</v>
      </c>
      <c r="H1449" s="38" t="s">
        <v>2</v>
      </c>
      <c r="I1449" s="41">
        <v>0</v>
      </c>
      <c r="J1449" s="41">
        <v>6099</v>
      </c>
      <c r="K1449" s="41">
        <v>0</v>
      </c>
      <c r="L1449" s="41">
        <f>SUM(Data[[#This Row],[CHELTUIELI DE PERSONAL LEI]:[CHELTUIELI DE CAPITAL (ACTIVE NEFINANCIARE ) LEI]])</f>
        <v>6099</v>
      </c>
      <c r="M1449" s="41">
        <f>Data[[#This Row],[TOTAL CHELTUIELI LEI]]/Data[[#This Row],[CURS VALUTAR EURO BNR 22 07 2020]]</f>
        <v>1260.097931860912</v>
      </c>
      <c r="N1449" s="49">
        <v>6222</v>
      </c>
      <c r="O1449" s="54"/>
      <c r="P1449" s="54">
        <v>3304</v>
      </c>
      <c r="Q1449" s="54"/>
      <c r="R1449" s="54">
        <f>Data[[#This Row],[PERSOANE ÎNSCRISE ÎN LISTELE ELECTORALE (TURUL 1)            ]]+Data[[#This Row],[PERSOANE ÎNSCRISE ÎN LISTELE ELECTORALE (TURUL AL 2-LEA)]]</f>
        <v>6222</v>
      </c>
      <c r="S1449" s="54">
        <f>Data[[#This Row],[PERSOANE CARE AU PARTICIPAT LA VOT (TURUL 1)]]+Data[[#This Row],[PERSOANE CARE AU PARTICIPAT LA VOT  (TURUL AL 2-LEA)]]</f>
        <v>3304</v>
      </c>
      <c r="T1449" s="41">
        <f>Data[[#This Row],[TOTAL CHELTUIELI LEI]]/Data[[#This Row],[NUMĂRUL PERSOANELOR ÎNSCRISE ÎN LISTELE ELECTORALE]]</f>
        <v>0.98023143683702985</v>
      </c>
      <c r="U1449" s="41">
        <f>Data[[#This Row],[TOTAL CHELTUIELI EURO]]/Data[[#This Row],[NUMĂRUL PERSOANELOR ÎNSCRISE ÎN LISTELE ELECTORALE]]</f>
        <v>0.2025229720123613</v>
      </c>
      <c r="V1449" s="41">
        <f>Data[[#This Row],[TOTAL CHELTUIELI LEI]]/Data[[#This Row],[NUMĂRUL PERSOANELOR CARE AU PARTICIPAT LA VOT]]</f>
        <v>1.8459443099273607</v>
      </c>
      <c r="W1449" s="41">
        <f>Data[[#This Row],[TOTAL CHELTUIELI EURO]]/Data[[#This Row],[NUMĂRUL PERSOANELOR CARE AU PARTICIPAT LA VOT]]</f>
        <v>0.38138557259712835</v>
      </c>
      <c r="X1449" s="43">
        <v>4.8400999999999996</v>
      </c>
      <c r="Y1449" s="114" t="s">
        <v>2890</v>
      </c>
      <c r="Z1449" s="44">
        <v>0</v>
      </c>
      <c r="AA1449" s="115" t="s">
        <v>3105</v>
      </c>
      <c r="AB1449" s="44">
        <v>0</v>
      </c>
      <c r="AC1449" s="45"/>
    </row>
    <row r="1450" spans="1:29" ht="12" customHeight="1" x14ac:dyDescent="0.2">
      <c r="A1450" s="37">
        <v>1449</v>
      </c>
      <c r="B1450" s="38" t="s">
        <v>25</v>
      </c>
      <c r="C1450" s="39" t="s">
        <v>2199</v>
      </c>
      <c r="D1450" s="40">
        <v>44101</v>
      </c>
      <c r="E1450" s="38">
        <v>1</v>
      </c>
      <c r="F1450" s="38"/>
      <c r="G1450" s="38" t="s">
        <v>2</v>
      </c>
      <c r="H1450" s="38" t="s">
        <v>2</v>
      </c>
      <c r="I1450" s="41">
        <v>2848</v>
      </c>
      <c r="J1450" s="41">
        <v>220</v>
      </c>
      <c r="K1450" s="41">
        <v>0</v>
      </c>
      <c r="L1450" s="41">
        <f>SUM(Data[[#This Row],[CHELTUIELI DE PERSONAL LEI]:[CHELTUIELI DE CAPITAL (ACTIVE NEFINANCIARE ) LEI]])</f>
        <v>3068</v>
      </c>
      <c r="M1450" s="41">
        <f>Data[[#This Row],[TOTAL CHELTUIELI LEI]]/Data[[#This Row],[CURS VALUTAR EURO BNR 22 07 2020]]</f>
        <v>633.8712010082437</v>
      </c>
      <c r="N1450" s="49">
        <v>2559</v>
      </c>
      <c r="O1450" s="54"/>
      <c r="P1450" s="54">
        <v>1512</v>
      </c>
      <c r="Q1450" s="54"/>
      <c r="R1450" s="54">
        <f>Data[[#This Row],[PERSOANE ÎNSCRISE ÎN LISTELE ELECTORALE (TURUL 1)            ]]+Data[[#This Row],[PERSOANE ÎNSCRISE ÎN LISTELE ELECTORALE (TURUL AL 2-LEA)]]</f>
        <v>2559</v>
      </c>
      <c r="S1450" s="54">
        <f>Data[[#This Row],[PERSOANE CARE AU PARTICIPAT LA VOT (TURUL 1)]]+Data[[#This Row],[PERSOANE CARE AU PARTICIPAT LA VOT  (TURUL AL 2-LEA)]]</f>
        <v>1512</v>
      </c>
      <c r="T1450" s="41">
        <f>Data[[#This Row],[TOTAL CHELTUIELI LEI]]/Data[[#This Row],[NUMĂRUL PERSOANELOR ÎNSCRISE ÎN LISTELE ELECTORALE]]</f>
        <v>1.198905822586948</v>
      </c>
      <c r="U1450" s="41">
        <f>Data[[#This Row],[TOTAL CHELTUIELI EURO]]/Data[[#This Row],[NUMĂRUL PERSOANELOR ÎNSCRISE ÎN LISTELE ELECTORALE]]</f>
        <v>0.24770269675976697</v>
      </c>
      <c r="V1450" s="41">
        <f>Data[[#This Row],[TOTAL CHELTUIELI LEI]]/Data[[#This Row],[NUMĂRUL PERSOANELOR CARE AU PARTICIPAT LA VOT]]</f>
        <v>2.0291005291005293</v>
      </c>
      <c r="W1450" s="41">
        <f>Data[[#This Row],[TOTAL CHELTUIELI EURO]]/Data[[#This Row],[NUMĂRUL PERSOANELOR CARE AU PARTICIPAT LA VOT]]</f>
        <v>0.41922698479381199</v>
      </c>
      <c r="X1450" s="43">
        <v>4.8400999999999996</v>
      </c>
      <c r="Y1450" s="114" t="s">
        <v>2894</v>
      </c>
      <c r="Z1450" s="44">
        <v>1</v>
      </c>
      <c r="AA1450" s="115" t="s">
        <v>3105</v>
      </c>
      <c r="AB1450" s="44">
        <v>0</v>
      </c>
      <c r="AC1450" s="45"/>
    </row>
    <row r="1451" spans="1:29" ht="12" customHeight="1" x14ac:dyDescent="0.2">
      <c r="A1451" s="37">
        <v>1450</v>
      </c>
      <c r="B1451" s="38" t="s">
        <v>25</v>
      </c>
      <c r="C1451" s="39" t="s">
        <v>2200</v>
      </c>
      <c r="D1451" s="40">
        <v>44101</v>
      </c>
      <c r="E1451" s="38">
        <v>1</v>
      </c>
      <c r="F1451" s="38"/>
      <c r="G1451" s="38" t="s">
        <v>2</v>
      </c>
      <c r="H1451" s="38" t="s">
        <v>2</v>
      </c>
      <c r="I1451" s="41">
        <v>0</v>
      </c>
      <c r="J1451" s="41">
        <v>8638.65</v>
      </c>
      <c r="K1451" s="41">
        <v>0</v>
      </c>
      <c r="L1451" s="41">
        <f>SUM(Data[[#This Row],[CHELTUIELI DE PERSONAL LEI]:[CHELTUIELI DE CAPITAL (ACTIVE NEFINANCIARE ) LEI]])</f>
        <v>8638.65</v>
      </c>
      <c r="M1451" s="41">
        <f>Data[[#This Row],[TOTAL CHELTUIELI LEI]]/Data[[#This Row],[CURS VALUTAR EURO BNR 22 07 2020]]</f>
        <v>1784.8081651205555</v>
      </c>
      <c r="N1451" s="49">
        <v>2653</v>
      </c>
      <c r="O1451" s="54"/>
      <c r="P1451" s="54">
        <v>1431</v>
      </c>
      <c r="Q1451" s="54"/>
      <c r="R1451" s="54">
        <f>Data[[#This Row],[PERSOANE ÎNSCRISE ÎN LISTELE ELECTORALE (TURUL 1)            ]]+Data[[#This Row],[PERSOANE ÎNSCRISE ÎN LISTELE ELECTORALE (TURUL AL 2-LEA)]]</f>
        <v>2653</v>
      </c>
      <c r="S1451" s="54">
        <f>Data[[#This Row],[PERSOANE CARE AU PARTICIPAT LA VOT (TURUL 1)]]+Data[[#This Row],[PERSOANE CARE AU PARTICIPAT LA VOT  (TURUL AL 2-LEA)]]</f>
        <v>1431</v>
      </c>
      <c r="T1451" s="41">
        <f>Data[[#This Row],[TOTAL CHELTUIELI LEI]]/Data[[#This Row],[NUMĂRUL PERSOANELOR ÎNSCRISE ÎN LISTELE ELECTORALE]]</f>
        <v>3.2561816811157178</v>
      </c>
      <c r="U1451" s="41">
        <f>Data[[#This Row],[TOTAL CHELTUIELI EURO]]/Data[[#This Row],[NUMĂRUL PERSOANELOR ÎNSCRISE ÎN LISTELE ELECTORALE]]</f>
        <v>0.67275091033567869</v>
      </c>
      <c r="V1451" s="41">
        <f>Data[[#This Row],[TOTAL CHELTUIELI LEI]]/Data[[#This Row],[NUMĂRUL PERSOANELOR CARE AU PARTICIPAT LA VOT]]</f>
        <v>6.0367924528301886</v>
      </c>
      <c r="W1451" s="41">
        <f>Data[[#This Row],[TOTAL CHELTUIELI EURO]]/Data[[#This Row],[NUMĂRUL PERSOANELOR CARE AU PARTICIPAT LA VOT]]</f>
        <v>1.2472453984070968</v>
      </c>
      <c r="X1451" s="43">
        <v>4.8400999999999996</v>
      </c>
      <c r="Y1451" s="114" t="s">
        <v>2884</v>
      </c>
      <c r="Z1451" s="44">
        <v>3</v>
      </c>
      <c r="AA1451" s="115" t="s">
        <v>3105</v>
      </c>
      <c r="AB1451" s="44">
        <v>0</v>
      </c>
      <c r="AC1451" s="45"/>
    </row>
    <row r="1452" spans="1:29" ht="12" customHeight="1" x14ac:dyDescent="0.2">
      <c r="A1452" s="37">
        <v>1451</v>
      </c>
      <c r="B1452" s="38" t="s">
        <v>25</v>
      </c>
      <c r="C1452" s="39" t="s">
        <v>2201</v>
      </c>
      <c r="D1452" s="40">
        <v>44101</v>
      </c>
      <c r="E1452" s="38">
        <v>1</v>
      </c>
      <c r="F1452" s="38"/>
      <c r="G1452" s="38" t="s">
        <v>2</v>
      </c>
      <c r="H1452" s="38" t="s">
        <v>2</v>
      </c>
      <c r="I1452" s="41">
        <v>7669</v>
      </c>
      <c r="J1452" s="41">
        <v>6823</v>
      </c>
      <c r="K1452" s="41">
        <v>0</v>
      </c>
      <c r="L1452" s="41">
        <f>SUM(Data[[#This Row],[CHELTUIELI DE PERSONAL LEI]:[CHELTUIELI DE CAPITAL (ACTIVE NEFINANCIARE ) LEI]])</f>
        <v>14492</v>
      </c>
      <c r="M1452" s="41">
        <f>Data[[#This Row],[TOTAL CHELTUIELI LEI]]/Data[[#This Row],[CURS VALUTAR EURO BNR 22 07 2020]]</f>
        <v>2994.1530133674928</v>
      </c>
      <c r="N1452" s="49">
        <v>1865</v>
      </c>
      <c r="O1452" s="54"/>
      <c r="P1452" s="54">
        <v>1311</v>
      </c>
      <c r="Q1452" s="54"/>
      <c r="R1452" s="54">
        <f>Data[[#This Row],[PERSOANE ÎNSCRISE ÎN LISTELE ELECTORALE (TURUL 1)            ]]+Data[[#This Row],[PERSOANE ÎNSCRISE ÎN LISTELE ELECTORALE (TURUL AL 2-LEA)]]</f>
        <v>1865</v>
      </c>
      <c r="S1452" s="54">
        <f>Data[[#This Row],[PERSOANE CARE AU PARTICIPAT LA VOT (TURUL 1)]]+Data[[#This Row],[PERSOANE CARE AU PARTICIPAT LA VOT  (TURUL AL 2-LEA)]]</f>
        <v>1311</v>
      </c>
      <c r="T1452" s="41">
        <f>Data[[#This Row],[TOTAL CHELTUIELI LEI]]/Data[[#This Row],[NUMĂRUL PERSOANELOR ÎNSCRISE ÎN LISTELE ELECTORALE]]</f>
        <v>7.7705093833780161</v>
      </c>
      <c r="U1452" s="41">
        <f>Data[[#This Row],[TOTAL CHELTUIELI EURO]]/Data[[#This Row],[NUMĂRUL PERSOANELOR ÎNSCRISE ÎN LISTELE ELECTORALE]]</f>
        <v>1.6054439749959748</v>
      </c>
      <c r="V1452" s="41">
        <f>Data[[#This Row],[TOTAL CHELTUIELI LEI]]/Data[[#This Row],[NUMĂRUL PERSOANELOR CARE AU PARTICIPAT LA VOT]]</f>
        <v>11.054157131960336</v>
      </c>
      <c r="W1452" s="41">
        <f>Data[[#This Row],[TOTAL CHELTUIELI EURO]]/Data[[#This Row],[NUMĂRUL PERSOANELOR CARE AU PARTICIPAT LA VOT]]</f>
        <v>2.2838695754138008</v>
      </c>
      <c r="X1452" s="43">
        <v>4.8400999999999996</v>
      </c>
      <c r="Y1452" s="114" t="s">
        <v>2886</v>
      </c>
      <c r="Z1452" s="44">
        <v>7</v>
      </c>
      <c r="AA1452" s="115" t="s">
        <v>3107</v>
      </c>
      <c r="AB1452" s="44">
        <v>1</v>
      </c>
      <c r="AC1452" s="45"/>
    </row>
    <row r="1453" spans="1:29" ht="12" customHeight="1" x14ac:dyDescent="0.2">
      <c r="A1453" s="37">
        <v>1452</v>
      </c>
      <c r="B1453" s="38" t="s">
        <v>25</v>
      </c>
      <c r="C1453" s="39" t="s">
        <v>2202</v>
      </c>
      <c r="D1453" s="40">
        <v>44101</v>
      </c>
      <c r="E1453" s="38">
        <v>1</v>
      </c>
      <c r="F1453" s="38"/>
      <c r="G1453" s="38" t="s">
        <v>2</v>
      </c>
      <c r="H1453" s="38" t="s">
        <v>2</v>
      </c>
      <c r="I1453" s="41">
        <v>0</v>
      </c>
      <c r="J1453" s="41">
        <v>4061.7</v>
      </c>
      <c r="K1453" s="41">
        <v>0</v>
      </c>
      <c r="L1453" s="41">
        <f>SUM(Data[[#This Row],[CHELTUIELI DE PERSONAL LEI]:[CHELTUIELI DE CAPITAL (ACTIVE NEFINANCIARE ) LEI]])</f>
        <v>4061.7</v>
      </c>
      <c r="M1453" s="41">
        <f>Data[[#This Row],[TOTAL CHELTUIELI LEI]]/Data[[#This Row],[CURS VALUTAR EURO BNR 22 07 2020]]</f>
        <v>839.17687651081587</v>
      </c>
      <c r="N1453" s="49">
        <v>1779</v>
      </c>
      <c r="O1453" s="54"/>
      <c r="P1453" s="54">
        <v>1352</v>
      </c>
      <c r="Q1453" s="54"/>
      <c r="R1453" s="54">
        <f>Data[[#This Row],[PERSOANE ÎNSCRISE ÎN LISTELE ELECTORALE (TURUL 1)            ]]+Data[[#This Row],[PERSOANE ÎNSCRISE ÎN LISTELE ELECTORALE (TURUL AL 2-LEA)]]</f>
        <v>1779</v>
      </c>
      <c r="S1453" s="54">
        <f>Data[[#This Row],[PERSOANE CARE AU PARTICIPAT LA VOT (TURUL 1)]]+Data[[#This Row],[PERSOANE CARE AU PARTICIPAT LA VOT  (TURUL AL 2-LEA)]]</f>
        <v>1352</v>
      </c>
      <c r="T1453" s="41">
        <f>Data[[#This Row],[TOTAL CHELTUIELI LEI]]/Data[[#This Row],[NUMĂRUL PERSOANELOR ÎNSCRISE ÎN LISTELE ELECTORALE]]</f>
        <v>2.2831365935919057</v>
      </c>
      <c r="U1453" s="41">
        <f>Data[[#This Row],[TOTAL CHELTUIELI EURO]]/Data[[#This Row],[NUMĂRUL PERSOANELOR ÎNSCRISE ÎN LISTELE ELECTORALE]]</f>
        <v>0.47171269056257215</v>
      </c>
      <c r="V1453" s="41">
        <f>Data[[#This Row],[TOTAL CHELTUIELI LEI]]/Data[[#This Row],[NUMĂRUL PERSOANELOR CARE AU PARTICIPAT LA VOT]]</f>
        <v>3.0042159763313609</v>
      </c>
      <c r="W1453" s="41">
        <f>Data[[#This Row],[TOTAL CHELTUIELI EURO]]/Data[[#This Row],[NUMĂRUL PERSOANELOR CARE AU PARTICIPAT LA VOT]]</f>
        <v>0.62069295599912422</v>
      </c>
      <c r="X1453" s="43">
        <v>4.8400999999999996</v>
      </c>
      <c r="Y1453" s="114" t="s">
        <v>2891</v>
      </c>
      <c r="Z1453" s="44">
        <v>2</v>
      </c>
      <c r="AA1453" s="115" t="s">
        <v>3105</v>
      </c>
      <c r="AB1453" s="44">
        <v>0</v>
      </c>
      <c r="AC1453" s="45"/>
    </row>
    <row r="1454" spans="1:29" ht="12" customHeight="1" x14ac:dyDescent="0.2">
      <c r="A1454" s="37">
        <v>1453</v>
      </c>
      <c r="B1454" s="38" t="s">
        <v>25</v>
      </c>
      <c r="C1454" s="39" t="s">
        <v>2203</v>
      </c>
      <c r="D1454" s="40">
        <v>44101</v>
      </c>
      <c r="E1454" s="38">
        <v>1</v>
      </c>
      <c r="F1454" s="38"/>
      <c r="G1454" s="38" t="s">
        <v>2</v>
      </c>
      <c r="H1454" s="38" t="s">
        <v>2</v>
      </c>
      <c r="I1454" s="41">
        <v>0</v>
      </c>
      <c r="J1454" s="41">
        <v>7515.58</v>
      </c>
      <c r="K1454" s="41">
        <v>0</v>
      </c>
      <c r="L1454" s="41">
        <f>SUM(Data[[#This Row],[CHELTUIELI DE PERSONAL LEI]:[CHELTUIELI DE CAPITAL (ACTIVE NEFINANCIARE ) LEI]])</f>
        <v>7515.58</v>
      </c>
      <c r="M1454" s="41">
        <f>Data[[#This Row],[TOTAL CHELTUIELI LEI]]/Data[[#This Row],[CURS VALUTAR EURO BNR 22 07 2020]]</f>
        <v>1552.7737030226649</v>
      </c>
      <c r="N1454" s="49">
        <v>2685</v>
      </c>
      <c r="O1454" s="54"/>
      <c r="P1454" s="54">
        <v>1986</v>
      </c>
      <c r="Q1454" s="54"/>
      <c r="R1454" s="54">
        <f>Data[[#This Row],[PERSOANE ÎNSCRISE ÎN LISTELE ELECTORALE (TURUL 1)            ]]+Data[[#This Row],[PERSOANE ÎNSCRISE ÎN LISTELE ELECTORALE (TURUL AL 2-LEA)]]</f>
        <v>2685</v>
      </c>
      <c r="S1454" s="54">
        <f>Data[[#This Row],[PERSOANE CARE AU PARTICIPAT LA VOT (TURUL 1)]]+Data[[#This Row],[PERSOANE CARE AU PARTICIPAT LA VOT  (TURUL AL 2-LEA)]]</f>
        <v>1986</v>
      </c>
      <c r="T1454" s="41">
        <f>Data[[#This Row],[TOTAL CHELTUIELI LEI]]/Data[[#This Row],[NUMĂRUL PERSOANELOR ÎNSCRISE ÎN LISTELE ELECTORALE]]</f>
        <v>2.799098696461825</v>
      </c>
      <c r="U1454" s="41">
        <f>Data[[#This Row],[TOTAL CHELTUIELI EURO]]/Data[[#This Row],[NUMĂRUL PERSOANELOR ÎNSCRISE ÎN LISTELE ELECTORALE]]</f>
        <v>0.57831422831384172</v>
      </c>
      <c r="V1454" s="41">
        <f>Data[[#This Row],[TOTAL CHELTUIELI LEI]]/Data[[#This Row],[NUMĂRUL PERSOANELOR CARE AU PARTICIPAT LA VOT]]</f>
        <v>3.7842799597180261</v>
      </c>
      <c r="W1454" s="41">
        <f>Data[[#This Row],[TOTAL CHELTUIELI EURO]]/Data[[#This Row],[NUMĂRUL PERSOANELOR CARE AU PARTICIPAT LA VOT]]</f>
        <v>0.78185987060557149</v>
      </c>
      <c r="X1454" s="43">
        <v>4.8400999999999996</v>
      </c>
      <c r="Y1454" s="114" t="s">
        <v>2891</v>
      </c>
      <c r="Z1454" s="44">
        <v>2</v>
      </c>
      <c r="AA1454" s="115" t="s">
        <v>3105</v>
      </c>
      <c r="AB1454" s="44">
        <v>0</v>
      </c>
      <c r="AC1454" s="45"/>
    </row>
    <row r="1455" spans="1:29" ht="12" customHeight="1" x14ac:dyDescent="0.2">
      <c r="A1455" s="37">
        <v>1454</v>
      </c>
      <c r="B1455" s="38" t="s">
        <v>25</v>
      </c>
      <c r="C1455" s="39" t="s">
        <v>2204</v>
      </c>
      <c r="D1455" s="40">
        <v>44101</v>
      </c>
      <c r="E1455" s="38">
        <v>1</v>
      </c>
      <c r="F1455" s="38"/>
      <c r="G1455" s="38" t="s">
        <v>2</v>
      </c>
      <c r="H1455" s="38" t="s">
        <v>2</v>
      </c>
      <c r="I1455" s="41">
        <v>0</v>
      </c>
      <c r="J1455" s="41">
        <v>6743.96</v>
      </c>
      <c r="K1455" s="41">
        <v>0</v>
      </c>
      <c r="L1455" s="41">
        <f>SUM(Data[[#This Row],[CHELTUIELI DE PERSONAL LEI]:[CHELTUIELI DE CAPITAL (ACTIVE NEFINANCIARE ) LEI]])</f>
        <v>6743.96</v>
      </c>
      <c r="M1455" s="41">
        <f>Data[[#This Row],[TOTAL CHELTUIELI LEI]]/Data[[#This Row],[CURS VALUTAR EURO BNR 22 07 2020]]</f>
        <v>1393.3513770376646</v>
      </c>
      <c r="N1455" s="49">
        <v>1691</v>
      </c>
      <c r="O1455" s="54"/>
      <c r="P1455" s="54">
        <v>864</v>
      </c>
      <c r="Q1455" s="54"/>
      <c r="R1455" s="54">
        <f>Data[[#This Row],[PERSOANE ÎNSCRISE ÎN LISTELE ELECTORALE (TURUL 1)            ]]+Data[[#This Row],[PERSOANE ÎNSCRISE ÎN LISTELE ELECTORALE (TURUL AL 2-LEA)]]</f>
        <v>1691</v>
      </c>
      <c r="S1455" s="54">
        <f>Data[[#This Row],[PERSOANE CARE AU PARTICIPAT LA VOT (TURUL 1)]]+Data[[#This Row],[PERSOANE CARE AU PARTICIPAT LA VOT  (TURUL AL 2-LEA)]]</f>
        <v>864</v>
      </c>
      <c r="T1455" s="41">
        <f>Data[[#This Row],[TOTAL CHELTUIELI LEI]]/Data[[#This Row],[NUMĂRUL PERSOANELOR ÎNSCRISE ÎN LISTELE ELECTORALE]]</f>
        <v>3.9881490242460083</v>
      </c>
      <c r="U1455" s="41">
        <f>Data[[#This Row],[TOTAL CHELTUIELI EURO]]/Data[[#This Row],[NUMĂRUL PERSOANELOR ÎNSCRISE ÎN LISTELE ELECTORALE]]</f>
        <v>0.82398070788744215</v>
      </c>
      <c r="V1455" s="41">
        <f>Data[[#This Row],[TOTAL CHELTUIELI LEI]]/Data[[#This Row],[NUMĂRUL PERSOANELOR CARE AU PARTICIPAT LA VOT]]</f>
        <v>7.8055092592592592</v>
      </c>
      <c r="W1455" s="41">
        <f>Data[[#This Row],[TOTAL CHELTUIELI EURO]]/Data[[#This Row],[NUMĂRUL PERSOANELOR CARE AU PARTICIPAT LA VOT]]</f>
        <v>1.6126752049047044</v>
      </c>
      <c r="X1455" s="43">
        <v>4.8400999999999996</v>
      </c>
      <c r="Y1455" s="114" t="s">
        <v>2884</v>
      </c>
      <c r="Z1455" s="44">
        <v>3</v>
      </c>
      <c r="AA1455" s="115" t="s">
        <v>3105</v>
      </c>
      <c r="AB1455" s="44">
        <v>0</v>
      </c>
      <c r="AC1455" s="45"/>
    </row>
    <row r="1456" spans="1:29" ht="12" customHeight="1" x14ac:dyDescent="0.2">
      <c r="A1456" s="37">
        <v>1455</v>
      </c>
      <c r="B1456" s="38" t="s">
        <v>25</v>
      </c>
      <c r="C1456" s="39" t="s">
        <v>2205</v>
      </c>
      <c r="D1456" s="40">
        <v>44101</v>
      </c>
      <c r="E1456" s="38">
        <v>1</v>
      </c>
      <c r="F1456" s="38"/>
      <c r="G1456" s="38" t="s">
        <v>2</v>
      </c>
      <c r="H1456" s="38" t="s">
        <v>2</v>
      </c>
      <c r="I1456" s="41">
        <v>6000</v>
      </c>
      <c r="J1456" s="41">
        <v>6337</v>
      </c>
      <c r="K1456" s="41">
        <v>0</v>
      </c>
      <c r="L1456" s="41">
        <f>SUM(Data[[#This Row],[CHELTUIELI DE PERSONAL LEI]:[CHELTUIELI DE CAPITAL (ACTIVE NEFINANCIARE ) LEI]])</f>
        <v>12337</v>
      </c>
      <c r="M1456" s="41">
        <f>Data[[#This Row],[TOTAL CHELTUIELI LEI]]/Data[[#This Row],[CURS VALUTAR EURO BNR 22 07 2020]]</f>
        <v>2548.914278630607</v>
      </c>
      <c r="N1456" s="49">
        <v>2157</v>
      </c>
      <c r="O1456" s="54"/>
      <c r="P1456" s="54">
        <v>1466</v>
      </c>
      <c r="Q1456" s="54"/>
      <c r="R1456" s="54">
        <f>Data[[#This Row],[PERSOANE ÎNSCRISE ÎN LISTELE ELECTORALE (TURUL 1)            ]]+Data[[#This Row],[PERSOANE ÎNSCRISE ÎN LISTELE ELECTORALE (TURUL AL 2-LEA)]]</f>
        <v>2157</v>
      </c>
      <c r="S1456" s="54">
        <f>Data[[#This Row],[PERSOANE CARE AU PARTICIPAT LA VOT (TURUL 1)]]+Data[[#This Row],[PERSOANE CARE AU PARTICIPAT LA VOT  (TURUL AL 2-LEA)]]</f>
        <v>1466</v>
      </c>
      <c r="T1456" s="41">
        <f>Data[[#This Row],[TOTAL CHELTUIELI LEI]]/Data[[#This Row],[NUMĂRUL PERSOANELOR ÎNSCRISE ÎN LISTELE ELECTORALE]]</f>
        <v>5.7195178488641636</v>
      </c>
      <c r="U1456" s="41">
        <f>Data[[#This Row],[TOTAL CHELTUIELI EURO]]/Data[[#This Row],[NUMĂRUL PERSOANELOR ÎNSCRISE ÎN LISTELE ELECTORALE]]</f>
        <v>1.1816941486465493</v>
      </c>
      <c r="V1456" s="41">
        <f>Data[[#This Row],[TOTAL CHELTUIELI LEI]]/Data[[#This Row],[NUMĂRUL PERSOANELOR CARE AU PARTICIPAT LA VOT]]</f>
        <v>8.4154160982264674</v>
      </c>
      <c r="W1456" s="41">
        <f>Data[[#This Row],[TOTAL CHELTUIELI EURO]]/Data[[#This Row],[NUMĂRUL PERSOANELOR CARE AU PARTICIPAT LA VOT]]</f>
        <v>1.7386864110713554</v>
      </c>
      <c r="X1456" s="43">
        <v>4.8400999999999996</v>
      </c>
      <c r="Y1456" s="114" t="s">
        <v>2892</v>
      </c>
      <c r="Z1456" s="44">
        <v>5</v>
      </c>
      <c r="AA1456" s="115" t="s">
        <v>3107</v>
      </c>
      <c r="AB1456" s="44">
        <v>1</v>
      </c>
      <c r="AC1456" s="45"/>
    </row>
    <row r="1457" spans="1:29" ht="12" customHeight="1" x14ac:dyDescent="0.2">
      <c r="A1457" s="37">
        <v>1456</v>
      </c>
      <c r="B1457" s="38" t="s">
        <v>25</v>
      </c>
      <c r="C1457" s="39" t="s">
        <v>985</v>
      </c>
      <c r="D1457" s="40">
        <v>44101</v>
      </c>
      <c r="E1457" s="38">
        <v>1</v>
      </c>
      <c r="F1457" s="38"/>
      <c r="G1457" s="38" t="s">
        <v>2</v>
      </c>
      <c r="H1457" s="38" t="s">
        <v>2</v>
      </c>
      <c r="I1457" s="41">
        <v>6605</v>
      </c>
      <c r="J1457" s="41">
        <v>1857</v>
      </c>
      <c r="K1457" s="41">
        <v>0</v>
      </c>
      <c r="L1457" s="41">
        <f>SUM(Data[[#This Row],[CHELTUIELI DE PERSONAL LEI]:[CHELTUIELI DE CAPITAL (ACTIVE NEFINANCIARE ) LEI]])</f>
        <v>8462</v>
      </c>
      <c r="M1457" s="41">
        <f>Data[[#This Row],[TOTAL CHELTUIELI LEI]]/Data[[#This Row],[CURS VALUTAR EURO BNR 22 07 2020]]</f>
        <v>1748.310985310221</v>
      </c>
      <c r="N1457" s="49">
        <v>1836</v>
      </c>
      <c r="O1457" s="54"/>
      <c r="P1457" s="54">
        <v>1376</v>
      </c>
      <c r="Q1457" s="54"/>
      <c r="R1457" s="54">
        <f>Data[[#This Row],[PERSOANE ÎNSCRISE ÎN LISTELE ELECTORALE (TURUL 1)            ]]+Data[[#This Row],[PERSOANE ÎNSCRISE ÎN LISTELE ELECTORALE (TURUL AL 2-LEA)]]</f>
        <v>1836</v>
      </c>
      <c r="S1457" s="54">
        <f>Data[[#This Row],[PERSOANE CARE AU PARTICIPAT LA VOT (TURUL 1)]]+Data[[#This Row],[PERSOANE CARE AU PARTICIPAT LA VOT  (TURUL AL 2-LEA)]]</f>
        <v>1376</v>
      </c>
      <c r="T1457" s="41">
        <f>Data[[#This Row],[TOTAL CHELTUIELI LEI]]/Data[[#This Row],[NUMĂRUL PERSOANELOR ÎNSCRISE ÎN LISTELE ELECTORALE]]</f>
        <v>4.6089324618736383</v>
      </c>
      <c r="U1457" s="41">
        <f>Data[[#This Row],[TOTAL CHELTUIELI EURO]]/Data[[#This Row],[NUMĂRUL PERSOANELOR ÎNSCRISE ÎN LISTELE ELECTORALE]]</f>
        <v>0.95223909875284363</v>
      </c>
      <c r="V1457" s="41">
        <f>Data[[#This Row],[TOTAL CHELTUIELI LEI]]/Data[[#This Row],[NUMĂRUL PERSOANELOR CARE AU PARTICIPAT LA VOT]]</f>
        <v>6.1497093023255811</v>
      </c>
      <c r="W1457" s="41">
        <f>Data[[#This Row],[TOTAL CHELTUIELI EURO]]/Data[[#This Row],[NUMĂRUL PERSOANELOR CARE AU PARTICIPAT LA VOT]]</f>
        <v>1.2705748439754514</v>
      </c>
      <c r="X1457" s="43">
        <v>4.8400999999999996</v>
      </c>
      <c r="Y1457" s="114" t="s">
        <v>2895</v>
      </c>
      <c r="Z1457" s="44">
        <v>4</v>
      </c>
      <c r="AA1457" s="115" t="s">
        <v>3105</v>
      </c>
      <c r="AB1457" s="44">
        <v>0</v>
      </c>
      <c r="AC1457" s="45"/>
    </row>
    <row r="1458" spans="1:29" ht="12" customHeight="1" x14ac:dyDescent="0.2">
      <c r="A1458" s="37">
        <v>1457</v>
      </c>
      <c r="B1458" s="38" t="s">
        <v>25</v>
      </c>
      <c r="C1458" s="39" t="s">
        <v>497</v>
      </c>
      <c r="D1458" s="40">
        <v>44101</v>
      </c>
      <c r="E1458" s="38">
        <v>1</v>
      </c>
      <c r="F1458" s="38"/>
      <c r="G1458" s="38" t="s">
        <v>2</v>
      </c>
      <c r="H1458" s="38" t="s">
        <v>2</v>
      </c>
      <c r="I1458" s="41">
        <v>8500</v>
      </c>
      <c r="J1458" s="41">
        <v>16013</v>
      </c>
      <c r="K1458" s="41">
        <v>0</v>
      </c>
      <c r="L1458" s="41">
        <f>SUM(Data[[#This Row],[CHELTUIELI DE PERSONAL LEI]:[CHELTUIELI DE CAPITAL (ACTIVE NEFINANCIARE ) LEI]])</f>
        <v>24513</v>
      </c>
      <c r="M1458" s="41">
        <f>Data[[#This Row],[TOTAL CHELTUIELI LEI]]/Data[[#This Row],[CURS VALUTAR EURO BNR 22 07 2020]]</f>
        <v>5064.5647817193867</v>
      </c>
      <c r="N1458" s="49">
        <v>1305</v>
      </c>
      <c r="O1458" s="54"/>
      <c r="P1458" s="54">
        <v>1001</v>
      </c>
      <c r="Q1458" s="54"/>
      <c r="R1458" s="54">
        <f>Data[[#This Row],[PERSOANE ÎNSCRISE ÎN LISTELE ELECTORALE (TURUL 1)            ]]+Data[[#This Row],[PERSOANE ÎNSCRISE ÎN LISTELE ELECTORALE (TURUL AL 2-LEA)]]</f>
        <v>1305</v>
      </c>
      <c r="S1458" s="54">
        <f>Data[[#This Row],[PERSOANE CARE AU PARTICIPAT LA VOT (TURUL 1)]]+Data[[#This Row],[PERSOANE CARE AU PARTICIPAT LA VOT  (TURUL AL 2-LEA)]]</f>
        <v>1001</v>
      </c>
      <c r="T1458" s="41">
        <f>Data[[#This Row],[TOTAL CHELTUIELI LEI]]/Data[[#This Row],[NUMĂRUL PERSOANELOR ÎNSCRISE ÎN LISTELE ELECTORALE]]</f>
        <v>18.783908045977011</v>
      </c>
      <c r="U1458" s="41">
        <f>Data[[#This Row],[TOTAL CHELTUIELI EURO]]/Data[[#This Row],[NUMĂRUL PERSOANELOR ÎNSCRISE ÎN LISTELE ELECTORALE]]</f>
        <v>3.8808925530416758</v>
      </c>
      <c r="V1458" s="41">
        <f>Data[[#This Row],[TOTAL CHELTUIELI LEI]]/Data[[#This Row],[NUMĂRUL PERSOANELOR CARE AU PARTICIPAT LA VOT]]</f>
        <v>24.488511488511488</v>
      </c>
      <c r="W1458" s="41">
        <f>Data[[#This Row],[TOTAL CHELTUIELI EURO]]/Data[[#This Row],[NUMĂRUL PERSOANELOR CARE AU PARTICIPAT LA VOT]]</f>
        <v>5.0595052764429438</v>
      </c>
      <c r="X1458" s="43">
        <v>4.8400999999999996</v>
      </c>
      <c r="Y1458" s="114" t="s">
        <v>2917</v>
      </c>
      <c r="Z1458" s="44">
        <v>18</v>
      </c>
      <c r="AA1458" s="115" t="s">
        <v>3106</v>
      </c>
      <c r="AB1458" s="44">
        <v>3</v>
      </c>
      <c r="AC1458" s="45"/>
    </row>
    <row r="1459" spans="1:29" ht="12" customHeight="1" x14ac:dyDescent="0.2">
      <c r="A1459" s="37">
        <v>1458</v>
      </c>
      <c r="B1459" s="38" t="s">
        <v>25</v>
      </c>
      <c r="C1459" s="39" t="s">
        <v>922</v>
      </c>
      <c r="D1459" s="40">
        <v>44101</v>
      </c>
      <c r="E1459" s="38">
        <v>1</v>
      </c>
      <c r="F1459" s="38"/>
      <c r="G1459" s="38" t="s">
        <v>2</v>
      </c>
      <c r="H1459" s="38" t="s">
        <v>2</v>
      </c>
      <c r="I1459" s="41">
        <v>0</v>
      </c>
      <c r="J1459" s="41">
        <v>7541</v>
      </c>
      <c r="K1459" s="41">
        <v>0</v>
      </c>
      <c r="L1459" s="41">
        <f>SUM(Data[[#This Row],[CHELTUIELI DE PERSONAL LEI]:[CHELTUIELI DE CAPITAL (ACTIVE NEFINANCIARE ) LEI]])</f>
        <v>7541</v>
      </c>
      <c r="M1459" s="41">
        <f>Data[[#This Row],[TOTAL CHELTUIELI LEI]]/Data[[#This Row],[CURS VALUTAR EURO BNR 22 07 2020]]</f>
        <v>1558.0256606268467</v>
      </c>
      <c r="N1459" s="49">
        <v>4108</v>
      </c>
      <c r="O1459" s="54"/>
      <c r="P1459" s="54">
        <v>2513</v>
      </c>
      <c r="Q1459" s="54"/>
      <c r="R1459" s="54">
        <f>Data[[#This Row],[PERSOANE ÎNSCRISE ÎN LISTELE ELECTORALE (TURUL 1)            ]]+Data[[#This Row],[PERSOANE ÎNSCRISE ÎN LISTELE ELECTORALE (TURUL AL 2-LEA)]]</f>
        <v>4108</v>
      </c>
      <c r="S1459" s="54">
        <f>Data[[#This Row],[PERSOANE CARE AU PARTICIPAT LA VOT (TURUL 1)]]+Data[[#This Row],[PERSOANE CARE AU PARTICIPAT LA VOT  (TURUL AL 2-LEA)]]</f>
        <v>2513</v>
      </c>
      <c r="T1459" s="41">
        <f>Data[[#This Row],[TOTAL CHELTUIELI LEI]]/Data[[#This Row],[NUMĂRUL PERSOANELOR ÎNSCRISE ÎN LISTELE ELECTORALE]]</f>
        <v>1.8356864654333009</v>
      </c>
      <c r="U1459" s="41">
        <f>Data[[#This Row],[TOTAL CHELTUIELI EURO]]/Data[[#This Row],[NUMĂRUL PERSOANELOR ÎNSCRISE ÎN LISTELE ELECTORALE]]</f>
        <v>0.37926622702698315</v>
      </c>
      <c r="V1459" s="41">
        <f>Data[[#This Row],[TOTAL CHELTUIELI LEI]]/Data[[#This Row],[NUMĂRUL PERSOANELOR CARE AU PARTICIPAT LA VOT]]</f>
        <v>3.0007958615200954</v>
      </c>
      <c r="W1459" s="41">
        <f>Data[[#This Row],[TOTAL CHELTUIELI EURO]]/Data[[#This Row],[NUMĂRUL PERSOANELOR CARE AU PARTICIPAT LA VOT]]</f>
        <v>0.61998633530714153</v>
      </c>
      <c r="X1459" s="43">
        <v>4.8400999999999996</v>
      </c>
      <c r="Y1459" s="114" t="s">
        <v>2894</v>
      </c>
      <c r="Z1459" s="44">
        <v>1</v>
      </c>
      <c r="AA1459" s="115" t="s">
        <v>3105</v>
      </c>
      <c r="AB1459" s="44">
        <v>0</v>
      </c>
      <c r="AC1459" s="45"/>
    </row>
    <row r="1460" spans="1:29" ht="12" customHeight="1" x14ac:dyDescent="0.2">
      <c r="A1460" s="37">
        <v>1459</v>
      </c>
      <c r="B1460" s="38" t="s">
        <v>25</v>
      </c>
      <c r="C1460" s="39" t="s">
        <v>2206</v>
      </c>
      <c r="D1460" s="40">
        <v>44101</v>
      </c>
      <c r="E1460" s="38">
        <v>1</v>
      </c>
      <c r="F1460" s="38"/>
      <c r="G1460" s="38" t="s">
        <v>2</v>
      </c>
      <c r="H1460" s="38" t="s">
        <v>2</v>
      </c>
      <c r="I1460" s="41">
        <v>1500</v>
      </c>
      <c r="J1460" s="41">
        <v>9800</v>
      </c>
      <c r="K1460" s="41">
        <v>0</v>
      </c>
      <c r="L1460" s="41">
        <f>SUM(Data[[#This Row],[CHELTUIELI DE PERSONAL LEI]:[CHELTUIELI DE CAPITAL (ACTIVE NEFINANCIARE ) LEI]])</f>
        <v>11300</v>
      </c>
      <c r="M1460" s="41">
        <f>Data[[#This Row],[TOTAL CHELTUIELI LEI]]/Data[[#This Row],[CURS VALUTAR EURO BNR 22 07 2020]]</f>
        <v>2334.6625069729967</v>
      </c>
      <c r="N1460" s="49">
        <v>2452</v>
      </c>
      <c r="O1460" s="54"/>
      <c r="P1460" s="54">
        <v>1546</v>
      </c>
      <c r="Q1460" s="54"/>
      <c r="R1460" s="54">
        <f>Data[[#This Row],[PERSOANE ÎNSCRISE ÎN LISTELE ELECTORALE (TURUL 1)            ]]+Data[[#This Row],[PERSOANE ÎNSCRISE ÎN LISTELE ELECTORALE (TURUL AL 2-LEA)]]</f>
        <v>2452</v>
      </c>
      <c r="S1460" s="54">
        <f>Data[[#This Row],[PERSOANE CARE AU PARTICIPAT LA VOT (TURUL 1)]]+Data[[#This Row],[PERSOANE CARE AU PARTICIPAT LA VOT  (TURUL AL 2-LEA)]]</f>
        <v>1546</v>
      </c>
      <c r="T1460" s="41">
        <f>Data[[#This Row],[TOTAL CHELTUIELI LEI]]/Data[[#This Row],[NUMĂRUL PERSOANELOR ÎNSCRISE ÎN LISTELE ELECTORALE]]</f>
        <v>4.6084828711256121</v>
      </c>
      <c r="U1460" s="41">
        <f>Data[[#This Row],[TOTAL CHELTUIELI EURO]]/Data[[#This Row],[NUMĂRUL PERSOANELOR ÎNSCRISE ÎN LISTELE ELECTORALE]]</f>
        <v>0.95214621002161359</v>
      </c>
      <c r="V1460" s="41">
        <f>Data[[#This Row],[TOTAL CHELTUIELI LEI]]/Data[[#This Row],[NUMĂRUL PERSOANELOR CARE AU PARTICIPAT LA VOT]]</f>
        <v>7.3091849935316944</v>
      </c>
      <c r="W1460" s="41">
        <f>Data[[#This Row],[TOTAL CHELTUIELI EURO]]/Data[[#This Row],[NUMĂRUL PERSOANELOR CARE AU PARTICIPAT LA VOT]]</f>
        <v>1.5101309876927533</v>
      </c>
      <c r="X1460" s="43">
        <v>4.8400999999999996</v>
      </c>
      <c r="Y1460" s="114" t="s">
        <v>2895</v>
      </c>
      <c r="Z1460" s="44">
        <v>4</v>
      </c>
      <c r="AA1460" s="115" t="s">
        <v>3105</v>
      </c>
      <c r="AB1460" s="44">
        <v>0</v>
      </c>
      <c r="AC1460" s="45"/>
    </row>
    <row r="1461" spans="1:29" ht="12" customHeight="1" x14ac:dyDescent="0.2">
      <c r="A1461" s="37">
        <v>1460</v>
      </c>
      <c r="B1461" s="38" t="s">
        <v>25</v>
      </c>
      <c r="C1461" s="39" t="s">
        <v>2207</v>
      </c>
      <c r="D1461" s="40">
        <v>44101</v>
      </c>
      <c r="E1461" s="38">
        <v>1</v>
      </c>
      <c r="F1461" s="38"/>
      <c r="G1461" s="38" t="s">
        <v>2</v>
      </c>
      <c r="H1461" s="38" t="s">
        <v>2</v>
      </c>
      <c r="I1461" s="41">
        <v>0</v>
      </c>
      <c r="J1461" s="41">
        <v>7693</v>
      </c>
      <c r="K1461" s="41">
        <v>0</v>
      </c>
      <c r="L1461" s="41">
        <f>SUM(Data[[#This Row],[CHELTUIELI DE PERSONAL LEI]:[CHELTUIELI DE CAPITAL (ACTIVE NEFINANCIARE ) LEI]])</f>
        <v>7693</v>
      </c>
      <c r="M1461" s="41">
        <f>Data[[#This Row],[TOTAL CHELTUIELI LEI]]/Data[[#This Row],[CURS VALUTAR EURO BNR 22 07 2020]]</f>
        <v>1589.4299704551561</v>
      </c>
      <c r="N1461" s="49">
        <v>1568</v>
      </c>
      <c r="O1461" s="54"/>
      <c r="P1461" s="54">
        <v>1292</v>
      </c>
      <c r="Q1461" s="54"/>
      <c r="R1461" s="54">
        <f>Data[[#This Row],[PERSOANE ÎNSCRISE ÎN LISTELE ELECTORALE (TURUL 1)            ]]+Data[[#This Row],[PERSOANE ÎNSCRISE ÎN LISTELE ELECTORALE (TURUL AL 2-LEA)]]</f>
        <v>1568</v>
      </c>
      <c r="S1461" s="54">
        <f>Data[[#This Row],[PERSOANE CARE AU PARTICIPAT LA VOT (TURUL 1)]]+Data[[#This Row],[PERSOANE CARE AU PARTICIPAT LA VOT  (TURUL AL 2-LEA)]]</f>
        <v>1292</v>
      </c>
      <c r="T1461" s="41">
        <f>Data[[#This Row],[TOTAL CHELTUIELI LEI]]/Data[[#This Row],[NUMĂRUL PERSOANELOR ÎNSCRISE ÎN LISTELE ELECTORALE]]</f>
        <v>4.90625</v>
      </c>
      <c r="U1461" s="41">
        <f>Data[[#This Row],[TOTAL CHELTUIELI EURO]]/Data[[#This Row],[NUMĂRUL PERSOANELOR ÎNSCRISE ÎN LISTELE ELECTORALE]]</f>
        <v>1.0136670729943598</v>
      </c>
      <c r="V1461" s="41">
        <f>Data[[#This Row],[TOTAL CHELTUIELI LEI]]/Data[[#This Row],[NUMĂRUL PERSOANELOR CARE AU PARTICIPAT LA VOT]]</f>
        <v>5.9543343653250771</v>
      </c>
      <c r="W1461" s="41">
        <f>Data[[#This Row],[TOTAL CHELTUIELI EURO]]/Data[[#This Row],[NUMĂRUL PERSOANELOR CARE AU PARTICIPAT LA VOT]]</f>
        <v>1.230208955460647</v>
      </c>
      <c r="X1461" s="43">
        <v>4.8400999999999996</v>
      </c>
      <c r="Y1461" s="114" t="s">
        <v>2895</v>
      </c>
      <c r="Z1461" s="44">
        <v>4</v>
      </c>
      <c r="AA1461" s="115" t="s">
        <v>3107</v>
      </c>
      <c r="AB1461" s="44">
        <v>1</v>
      </c>
      <c r="AC1461" s="45"/>
    </row>
    <row r="1462" spans="1:29" ht="12" customHeight="1" x14ac:dyDescent="0.2">
      <c r="A1462" s="37">
        <v>1461</v>
      </c>
      <c r="B1462" s="38" t="s">
        <v>25</v>
      </c>
      <c r="C1462" s="39" t="s">
        <v>2208</v>
      </c>
      <c r="D1462" s="40">
        <v>44101</v>
      </c>
      <c r="E1462" s="38">
        <v>1</v>
      </c>
      <c r="F1462" s="38"/>
      <c r="G1462" s="38" t="s">
        <v>2</v>
      </c>
      <c r="H1462" s="38" t="s">
        <v>2</v>
      </c>
      <c r="I1462" s="41">
        <v>1600</v>
      </c>
      <c r="J1462" s="41">
        <v>12394.26</v>
      </c>
      <c r="K1462" s="41">
        <v>0</v>
      </c>
      <c r="L1462" s="41">
        <f>SUM(Data[[#This Row],[CHELTUIELI DE PERSONAL LEI]:[CHELTUIELI DE CAPITAL (ACTIVE NEFINANCIARE ) LEI]])</f>
        <v>13994.26</v>
      </c>
      <c r="M1462" s="41">
        <f>Data[[#This Row],[TOTAL CHELTUIELI LEI]]/Data[[#This Row],[CURS VALUTAR EURO BNR 22 07 2020]]</f>
        <v>2891.3162951178697</v>
      </c>
      <c r="N1462" s="49">
        <v>3227</v>
      </c>
      <c r="O1462" s="54"/>
      <c r="P1462" s="54">
        <v>2307</v>
      </c>
      <c r="Q1462" s="54"/>
      <c r="R1462" s="54">
        <f>Data[[#This Row],[PERSOANE ÎNSCRISE ÎN LISTELE ELECTORALE (TURUL 1)            ]]+Data[[#This Row],[PERSOANE ÎNSCRISE ÎN LISTELE ELECTORALE (TURUL AL 2-LEA)]]</f>
        <v>3227</v>
      </c>
      <c r="S1462" s="54">
        <f>Data[[#This Row],[PERSOANE CARE AU PARTICIPAT LA VOT (TURUL 1)]]+Data[[#This Row],[PERSOANE CARE AU PARTICIPAT LA VOT  (TURUL AL 2-LEA)]]</f>
        <v>2307</v>
      </c>
      <c r="T1462" s="41">
        <f>Data[[#This Row],[TOTAL CHELTUIELI LEI]]/Data[[#This Row],[NUMĂRUL PERSOANELOR ÎNSCRISE ÎN LISTELE ELECTORALE]]</f>
        <v>4.3366160520607373</v>
      </c>
      <c r="U1462" s="41">
        <f>Data[[#This Row],[TOTAL CHELTUIELI EURO]]/Data[[#This Row],[NUMĂRUL PERSOANELOR ÎNSCRISE ÎN LISTELE ELECTORALE]]</f>
        <v>0.89597654016667794</v>
      </c>
      <c r="V1462" s="41">
        <f>Data[[#This Row],[TOTAL CHELTUIELI LEI]]/Data[[#This Row],[NUMĂRUL PERSOANELOR CARE AU PARTICIPAT LA VOT]]</f>
        <v>6.0659991330732552</v>
      </c>
      <c r="W1462" s="41">
        <f>Data[[#This Row],[TOTAL CHELTUIELI EURO]]/Data[[#This Row],[NUMĂRUL PERSOANELOR CARE AU PARTICIPAT LA VOT]]</f>
        <v>1.2532797117979495</v>
      </c>
      <c r="X1462" s="43">
        <v>4.8400999999999996</v>
      </c>
      <c r="Y1462" s="114" t="s">
        <v>2895</v>
      </c>
      <c r="Z1462" s="44">
        <v>4</v>
      </c>
      <c r="AA1462" s="115" t="s">
        <v>3105</v>
      </c>
      <c r="AB1462" s="44">
        <v>0</v>
      </c>
      <c r="AC1462" s="45"/>
    </row>
    <row r="1463" spans="1:29" ht="12" customHeight="1" x14ac:dyDescent="0.2">
      <c r="A1463" s="37">
        <v>1462</v>
      </c>
      <c r="B1463" s="38" t="s">
        <v>25</v>
      </c>
      <c r="C1463" s="39" t="s">
        <v>2037</v>
      </c>
      <c r="D1463" s="40">
        <v>44101</v>
      </c>
      <c r="E1463" s="38">
        <v>1</v>
      </c>
      <c r="F1463" s="38"/>
      <c r="G1463" s="38" t="s">
        <v>2</v>
      </c>
      <c r="H1463" s="38" t="s">
        <v>2</v>
      </c>
      <c r="I1463" s="41">
        <v>2500</v>
      </c>
      <c r="J1463" s="41">
        <v>5609</v>
      </c>
      <c r="K1463" s="41">
        <v>0</v>
      </c>
      <c r="L1463" s="41">
        <f>SUM(Data[[#This Row],[CHELTUIELI DE PERSONAL LEI]:[CHELTUIELI DE CAPITAL (ACTIVE NEFINANCIARE ) LEI]])</f>
        <v>8109</v>
      </c>
      <c r="M1463" s="41">
        <f>Data[[#This Row],[TOTAL CHELTUIELI LEI]]/Data[[#This Row],[CURS VALUTAR EURO BNR 22 07 2020]]</f>
        <v>1675.3786078800026</v>
      </c>
      <c r="N1463" s="49">
        <v>2061</v>
      </c>
      <c r="O1463" s="54"/>
      <c r="P1463" s="54">
        <v>1135</v>
      </c>
      <c r="Q1463" s="54"/>
      <c r="R1463" s="54">
        <f>Data[[#This Row],[PERSOANE ÎNSCRISE ÎN LISTELE ELECTORALE (TURUL 1)            ]]+Data[[#This Row],[PERSOANE ÎNSCRISE ÎN LISTELE ELECTORALE (TURUL AL 2-LEA)]]</f>
        <v>2061</v>
      </c>
      <c r="S1463" s="54">
        <f>Data[[#This Row],[PERSOANE CARE AU PARTICIPAT LA VOT (TURUL 1)]]+Data[[#This Row],[PERSOANE CARE AU PARTICIPAT LA VOT  (TURUL AL 2-LEA)]]</f>
        <v>1135</v>
      </c>
      <c r="T1463" s="41">
        <f>Data[[#This Row],[TOTAL CHELTUIELI LEI]]/Data[[#This Row],[NUMĂRUL PERSOANELOR ÎNSCRISE ÎN LISTELE ELECTORALE]]</f>
        <v>3.9344978165938866</v>
      </c>
      <c r="U1463" s="41">
        <f>Data[[#This Row],[TOTAL CHELTUIELI EURO]]/Data[[#This Row],[NUMĂRUL PERSOANELOR ÎNSCRISE ÎN LISTELE ELECTORALE]]</f>
        <v>0.81289597665211188</v>
      </c>
      <c r="V1463" s="41">
        <f>Data[[#This Row],[TOTAL CHELTUIELI LEI]]/Data[[#This Row],[NUMĂRUL PERSOANELOR CARE AU PARTICIPAT LA VOT]]</f>
        <v>7.1444933920704843</v>
      </c>
      <c r="W1463" s="41">
        <f>Data[[#This Row],[TOTAL CHELTUIELI EURO]]/Data[[#This Row],[NUMĂRUL PERSOANELOR CARE AU PARTICIPAT LA VOT]]</f>
        <v>1.4761045003348041</v>
      </c>
      <c r="X1463" s="43">
        <v>4.8400999999999996</v>
      </c>
      <c r="Y1463" s="114" t="s">
        <v>2884</v>
      </c>
      <c r="Z1463" s="44">
        <v>3</v>
      </c>
      <c r="AA1463" s="115" t="s">
        <v>3105</v>
      </c>
      <c r="AB1463" s="44">
        <v>0</v>
      </c>
      <c r="AC1463" s="45"/>
    </row>
    <row r="1464" spans="1:29" ht="12" customHeight="1" x14ac:dyDescent="0.2">
      <c r="A1464" s="37">
        <v>1463</v>
      </c>
      <c r="B1464" s="38" t="s">
        <v>25</v>
      </c>
      <c r="C1464" s="39" t="s">
        <v>2209</v>
      </c>
      <c r="D1464" s="40">
        <v>44101</v>
      </c>
      <c r="E1464" s="38">
        <v>1</v>
      </c>
      <c r="F1464" s="38"/>
      <c r="G1464" s="38" t="s">
        <v>2</v>
      </c>
      <c r="H1464" s="38" t="s">
        <v>2</v>
      </c>
      <c r="I1464" s="41">
        <v>1000</v>
      </c>
      <c r="J1464" s="41">
        <v>2457</v>
      </c>
      <c r="K1464" s="41">
        <v>0</v>
      </c>
      <c r="L1464" s="41">
        <f>SUM(Data[[#This Row],[CHELTUIELI DE PERSONAL LEI]:[CHELTUIELI DE CAPITAL (ACTIVE NEFINANCIARE ) LEI]])</f>
        <v>3457</v>
      </c>
      <c r="M1464" s="41">
        <f>Data[[#This Row],[TOTAL CHELTUIELI LEI]]/Data[[#This Row],[CURS VALUTAR EURO BNR 22 07 2020]]</f>
        <v>714.24144129253534</v>
      </c>
      <c r="N1464" s="49">
        <v>4286</v>
      </c>
      <c r="O1464" s="54"/>
      <c r="P1464" s="54">
        <v>3114</v>
      </c>
      <c r="Q1464" s="54"/>
      <c r="R1464" s="54">
        <f>Data[[#This Row],[PERSOANE ÎNSCRISE ÎN LISTELE ELECTORALE (TURUL 1)            ]]+Data[[#This Row],[PERSOANE ÎNSCRISE ÎN LISTELE ELECTORALE (TURUL AL 2-LEA)]]</f>
        <v>4286</v>
      </c>
      <c r="S1464" s="54">
        <f>Data[[#This Row],[PERSOANE CARE AU PARTICIPAT LA VOT (TURUL 1)]]+Data[[#This Row],[PERSOANE CARE AU PARTICIPAT LA VOT  (TURUL AL 2-LEA)]]</f>
        <v>3114</v>
      </c>
      <c r="T1464" s="41">
        <f>Data[[#This Row],[TOTAL CHELTUIELI LEI]]/Data[[#This Row],[NUMĂRUL PERSOANELOR ÎNSCRISE ÎN LISTELE ELECTORALE]]</f>
        <v>0.8065795613625758</v>
      </c>
      <c r="U1464" s="41">
        <f>Data[[#This Row],[TOTAL CHELTUIELI EURO]]/Data[[#This Row],[NUMĂRUL PERSOANELOR ÎNSCRISE ÎN LISTELE ELECTORALE]]</f>
        <v>0.16664522661981693</v>
      </c>
      <c r="V1464" s="41">
        <f>Data[[#This Row],[TOTAL CHELTUIELI LEI]]/Data[[#This Row],[NUMĂRUL PERSOANELOR CARE AU PARTICIPAT LA VOT]]</f>
        <v>1.1101477199743095</v>
      </c>
      <c r="W1464" s="41">
        <f>Data[[#This Row],[TOTAL CHELTUIELI EURO]]/Data[[#This Row],[NUMĂRUL PERSOANELOR CARE AU PARTICIPAT LA VOT]]</f>
        <v>0.22936462469252902</v>
      </c>
      <c r="X1464" s="43">
        <v>4.8400999999999996</v>
      </c>
      <c r="Y1464" s="114" t="s">
        <v>2890</v>
      </c>
      <c r="Z1464" s="44">
        <v>0</v>
      </c>
      <c r="AA1464" s="115" t="s">
        <v>3105</v>
      </c>
      <c r="AB1464" s="44">
        <v>0</v>
      </c>
      <c r="AC1464" s="45"/>
    </row>
    <row r="1465" spans="1:29" ht="12" customHeight="1" x14ac:dyDescent="0.2">
      <c r="A1465" s="37">
        <v>1464</v>
      </c>
      <c r="B1465" s="38" t="s">
        <v>25</v>
      </c>
      <c r="C1465" s="39" t="s">
        <v>2210</v>
      </c>
      <c r="D1465" s="40">
        <v>44101</v>
      </c>
      <c r="E1465" s="38">
        <v>1</v>
      </c>
      <c r="F1465" s="38"/>
      <c r="G1465" s="38" t="s">
        <v>2</v>
      </c>
      <c r="H1465" s="38" t="s">
        <v>2</v>
      </c>
      <c r="I1465" s="41">
        <v>0</v>
      </c>
      <c r="J1465" s="41">
        <v>29652</v>
      </c>
      <c r="K1465" s="41">
        <v>0</v>
      </c>
      <c r="L1465" s="41">
        <f>SUM(Data[[#This Row],[CHELTUIELI DE PERSONAL LEI]:[CHELTUIELI DE CAPITAL (ACTIVE NEFINANCIARE ) LEI]])</f>
        <v>29652</v>
      </c>
      <c r="M1465" s="41">
        <f>Data[[#This Row],[TOTAL CHELTUIELI LEI]]/Data[[#This Row],[CURS VALUTAR EURO BNR 22 07 2020]]</f>
        <v>6126.3197041383446</v>
      </c>
      <c r="N1465" s="49">
        <v>2650</v>
      </c>
      <c r="O1465" s="54"/>
      <c r="P1465" s="54">
        <v>1993</v>
      </c>
      <c r="Q1465" s="54"/>
      <c r="R1465" s="54">
        <f>Data[[#This Row],[PERSOANE ÎNSCRISE ÎN LISTELE ELECTORALE (TURUL 1)            ]]+Data[[#This Row],[PERSOANE ÎNSCRISE ÎN LISTELE ELECTORALE (TURUL AL 2-LEA)]]</f>
        <v>2650</v>
      </c>
      <c r="S1465" s="54">
        <f>Data[[#This Row],[PERSOANE CARE AU PARTICIPAT LA VOT (TURUL 1)]]+Data[[#This Row],[PERSOANE CARE AU PARTICIPAT LA VOT  (TURUL AL 2-LEA)]]</f>
        <v>1993</v>
      </c>
      <c r="T1465" s="41">
        <f>Data[[#This Row],[TOTAL CHELTUIELI LEI]]/Data[[#This Row],[NUMĂRUL PERSOANELOR ÎNSCRISE ÎN LISTELE ELECTORALE]]</f>
        <v>11.18943396226415</v>
      </c>
      <c r="U1465" s="41">
        <f>Data[[#This Row],[TOTAL CHELTUIELI EURO]]/Data[[#This Row],[NUMĂRUL PERSOANELOR ÎNSCRISE ÎN LISTELE ELECTORALE]]</f>
        <v>2.3118187562786208</v>
      </c>
      <c r="V1465" s="41">
        <f>Data[[#This Row],[TOTAL CHELTUIELI LEI]]/Data[[#This Row],[NUMĂRUL PERSOANELOR CARE AU PARTICIPAT LA VOT]]</f>
        <v>14.878073256397391</v>
      </c>
      <c r="W1465" s="41">
        <f>Data[[#This Row],[TOTAL CHELTUIELI EURO]]/Data[[#This Row],[NUMĂRUL PERSOANELOR CARE AU PARTICIPAT LA VOT]]</f>
        <v>3.0739185670538607</v>
      </c>
      <c r="X1465" s="43">
        <v>4.8400999999999996</v>
      </c>
      <c r="Y1465" s="114" t="s">
        <v>2888</v>
      </c>
      <c r="Z1465" s="44">
        <v>11</v>
      </c>
      <c r="AA1465" s="115" t="s">
        <v>3108</v>
      </c>
      <c r="AB1465" s="44">
        <v>2</v>
      </c>
      <c r="AC1465" s="45"/>
    </row>
    <row r="1466" spans="1:29" ht="12" customHeight="1" x14ac:dyDescent="0.2">
      <c r="A1466" s="37">
        <v>1465</v>
      </c>
      <c r="B1466" s="38" t="s">
        <v>25</v>
      </c>
      <c r="C1466" s="39" t="s">
        <v>2211</v>
      </c>
      <c r="D1466" s="40">
        <v>44101</v>
      </c>
      <c r="E1466" s="38">
        <v>1</v>
      </c>
      <c r="F1466" s="38"/>
      <c r="G1466" s="38" t="s">
        <v>2</v>
      </c>
      <c r="H1466" s="38" t="s">
        <v>2</v>
      </c>
      <c r="I1466" s="41">
        <v>0</v>
      </c>
      <c r="J1466" s="41">
        <v>9239.41</v>
      </c>
      <c r="K1466" s="41">
        <v>0</v>
      </c>
      <c r="L1466" s="41">
        <f>SUM(Data[[#This Row],[CHELTUIELI DE PERSONAL LEI]:[CHELTUIELI DE CAPITAL (ACTIVE NEFINANCIARE ) LEI]])</f>
        <v>9239.41</v>
      </c>
      <c r="M1466" s="41">
        <f>Data[[#This Row],[TOTAL CHELTUIELI LEI]]/Data[[#This Row],[CURS VALUTAR EURO BNR 22 07 2020]]</f>
        <v>1908.9295675709182</v>
      </c>
      <c r="N1466" s="49">
        <v>1572</v>
      </c>
      <c r="O1466" s="54"/>
      <c r="P1466" s="54">
        <v>1156</v>
      </c>
      <c r="Q1466" s="54"/>
      <c r="R1466" s="54">
        <f>Data[[#This Row],[PERSOANE ÎNSCRISE ÎN LISTELE ELECTORALE (TURUL 1)            ]]+Data[[#This Row],[PERSOANE ÎNSCRISE ÎN LISTELE ELECTORALE (TURUL AL 2-LEA)]]</f>
        <v>1572</v>
      </c>
      <c r="S1466" s="54">
        <f>Data[[#This Row],[PERSOANE CARE AU PARTICIPAT LA VOT (TURUL 1)]]+Data[[#This Row],[PERSOANE CARE AU PARTICIPAT LA VOT  (TURUL AL 2-LEA)]]</f>
        <v>1156</v>
      </c>
      <c r="T1466" s="41">
        <f>Data[[#This Row],[TOTAL CHELTUIELI LEI]]/Data[[#This Row],[NUMĂRUL PERSOANELOR ÎNSCRISE ÎN LISTELE ELECTORALE]]</f>
        <v>5.8774872773536897</v>
      </c>
      <c r="U1466" s="41">
        <f>Data[[#This Row],[TOTAL CHELTUIELI EURO]]/Data[[#This Row],[NUMĂRUL PERSOANELOR ÎNSCRISE ÎN LISTELE ELECTORALE]]</f>
        <v>1.2143317859865892</v>
      </c>
      <c r="V1466" s="41">
        <f>Data[[#This Row],[TOTAL CHELTUIELI LEI]]/Data[[#This Row],[NUMĂRUL PERSOANELOR CARE AU PARTICIPAT LA VOT]]</f>
        <v>7.9925692041522494</v>
      </c>
      <c r="W1466" s="41">
        <f>Data[[#This Row],[TOTAL CHELTUIELI EURO]]/Data[[#This Row],[NUMĂRUL PERSOANELOR CARE AU PARTICIPAT LA VOT]]</f>
        <v>1.6513231553381644</v>
      </c>
      <c r="X1466" s="43">
        <v>4.8400999999999996</v>
      </c>
      <c r="Y1466" s="114" t="s">
        <v>2892</v>
      </c>
      <c r="Z1466" s="44">
        <v>5</v>
      </c>
      <c r="AA1466" s="115" t="s">
        <v>3107</v>
      </c>
      <c r="AB1466" s="44">
        <v>1</v>
      </c>
      <c r="AC1466" s="45"/>
    </row>
    <row r="1467" spans="1:29" ht="12" customHeight="1" x14ac:dyDescent="0.2">
      <c r="A1467" s="37">
        <v>1466</v>
      </c>
      <c r="B1467" s="38" t="s">
        <v>25</v>
      </c>
      <c r="C1467" s="39" t="s">
        <v>2212</v>
      </c>
      <c r="D1467" s="40">
        <v>44101</v>
      </c>
      <c r="E1467" s="38">
        <v>1</v>
      </c>
      <c r="F1467" s="38"/>
      <c r="G1467" s="38" t="s">
        <v>2</v>
      </c>
      <c r="H1467" s="38" t="s">
        <v>2</v>
      </c>
      <c r="I1467" s="41">
        <v>5400</v>
      </c>
      <c r="J1467" s="41">
        <v>4913</v>
      </c>
      <c r="K1467" s="41">
        <v>0</v>
      </c>
      <c r="L1467" s="41">
        <f>SUM(Data[[#This Row],[CHELTUIELI DE PERSONAL LEI]:[CHELTUIELI DE CAPITAL (ACTIVE NEFINANCIARE ) LEI]])</f>
        <v>10313</v>
      </c>
      <c r="M1467" s="41">
        <f>Data[[#This Row],[TOTAL CHELTUIELI LEI]]/Data[[#This Row],[CURS VALUTAR EURO BNR 22 07 2020]]</f>
        <v>2130.7411003904881</v>
      </c>
      <c r="N1467" s="49">
        <v>1636</v>
      </c>
      <c r="O1467" s="54"/>
      <c r="P1467" s="54">
        <v>1098</v>
      </c>
      <c r="Q1467" s="54"/>
      <c r="R1467" s="54">
        <f>Data[[#This Row],[PERSOANE ÎNSCRISE ÎN LISTELE ELECTORALE (TURUL 1)            ]]+Data[[#This Row],[PERSOANE ÎNSCRISE ÎN LISTELE ELECTORALE (TURUL AL 2-LEA)]]</f>
        <v>1636</v>
      </c>
      <c r="S1467" s="54">
        <f>Data[[#This Row],[PERSOANE CARE AU PARTICIPAT LA VOT (TURUL 1)]]+Data[[#This Row],[PERSOANE CARE AU PARTICIPAT LA VOT  (TURUL AL 2-LEA)]]</f>
        <v>1098</v>
      </c>
      <c r="T1467" s="41">
        <f>Data[[#This Row],[TOTAL CHELTUIELI LEI]]/Data[[#This Row],[NUMĂRUL PERSOANELOR ÎNSCRISE ÎN LISTELE ELECTORALE]]</f>
        <v>6.3037897310513449</v>
      </c>
      <c r="U1467" s="41">
        <f>Data[[#This Row],[TOTAL CHELTUIELI EURO]]/Data[[#This Row],[NUMĂRUL PERSOANELOR ÎNSCRISE ÎN LISTELE ELECTORALE]]</f>
        <v>1.3024089855687579</v>
      </c>
      <c r="V1467" s="41">
        <f>Data[[#This Row],[TOTAL CHELTUIELI LEI]]/Data[[#This Row],[NUMĂRUL PERSOANELOR CARE AU PARTICIPAT LA VOT]]</f>
        <v>9.3925318761384329</v>
      </c>
      <c r="W1467" s="41">
        <f>Data[[#This Row],[TOTAL CHELTUIELI EURO]]/Data[[#This Row],[NUMĂRUL PERSOANELOR CARE AU PARTICIPAT LA VOT]]</f>
        <v>1.9405656652008088</v>
      </c>
      <c r="X1467" s="43">
        <v>4.8400999999999996</v>
      </c>
      <c r="Y1467" s="114" t="s">
        <v>2889</v>
      </c>
      <c r="Z1467" s="44">
        <v>6</v>
      </c>
      <c r="AA1467" s="115" t="s">
        <v>3107</v>
      </c>
      <c r="AB1467" s="44">
        <v>1</v>
      </c>
      <c r="AC1467" s="45"/>
    </row>
    <row r="1468" spans="1:29" ht="12" customHeight="1" x14ac:dyDescent="0.2">
      <c r="A1468" s="37">
        <v>1467</v>
      </c>
      <c r="B1468" s="38" t="s">
        <v>25</v>
      </c>
      <c r="C1468" s="39" t="s">
        <v>2213</v>
      </c>
      <c r="D1468" s="40">
        <v>44101</v>
      </c>
      <c r="E1468" s="38">
        <v>1</v>
      </c>
      <c r="F1468" s="38"/>
      <c r="G1468" s="38" t="s">
        <v>2</v>
      </c>
      <c r="H1468" s="38" t="s">
        <v>2</v>
      </c>
      <c r="I1468" s="41">
        <v>0</v>
      </c>
      <c r="J1468" s="41">
        <v>5763</v>
      </c>
      <c r="K1468" s="41">
        <v>0</v>
      </c>
      <c r="L1468" s="41">
        <f>SUM(Data[[#This Row],[CHELTUIELI DE PERSONAL LEI]:[CHELTUIELI DE CAPITAL (ACTIVE NEFINANCIARE ) LEI]])</f>
        <v>5763</v>
      </c>
      <c r="M1468" s="41">
        <f>Data[[#This Row],[TOTAL CHELTUIELI LEI]]/Data[[#This Row],[CURS VALUTAR EURO BNR 22 07 2020]]</f>
        <v>1190.6778785562283</v>
      </c>
      <c r="N1468" s="49">
        <v>1301</v>
      </c>
      <c r="O1468" s="54"/>
      <c r="P1468" s="54">
        <v>913</v>
      </c>
      <c r="Q1468" s="54"/>
      <c r="R1468" s="54">
        <f>Data[[#This Row],[PERSOANE ÎNSCRISE ÎN LISTELE ELECTORALE (TURUL 1)            ]]+Data[[#This Row],[PERSOANE ÎNSCRISE ÎN LISTELE ELECTORALE (TURUL AL 2-LEA)]]</f>
        <v>1301</v>
      </c>
      <c r="S1468" s="54">
        <f>Data[[#This Row],[PERSOANE CARE AU PARTICIPAT LA VOT (TURUL 1)]]+Data[[#This Row],[PERSOANE CARE AU PARTICIPAT LA VOT  (TURUL AL 2-LEA)]]</f>
        <v>913</v>
      </c>
      <c r="T1468" s="41">
        <f>Data[[#This Row],[TOTAL CHELTUIELI LEI]]/Data[[#This Row],[NUMĂRUL PERSOANELOR ÎNSCRISE ÎN LISTELE ELECTORALE]]</f>
        <v>4.4296694850115292</v>
      </c>
      <c r="U1468" s="41">
        <f>Data[[#This Row],[TOTAL CHELTUIELI EURO]]/Data[[#This Row],[NUMĂRUL PERSOANELOR ÎNSCRISE ÎN LISTELE ELECTORALE]]</f>
        <v>0.91520205884414163</v>
      </c>
      <c r="V1468" s="41">
        <f>Data[[#This Row],[TOTAL CHELTUIELI LEI]]/Data[[#This Row],[NUMĂRUL PERSOANELOR CARE AU PARTICIPAT LA VOT]]</f>
        <v>6.3121577217962761</v>
      </c>
      <c r="W1468" s="41">
        <f>Data[[#This Row],[TOTAL CHELTUIELI EURO]]/Data[[#This Row],[NUMĂRUL PERSOANELOR CARE AU PARTICIPAT LA VOT]]</f>
        <v>1.3041378735555622</v>
      </c>
      <c r="X1468" s="43">
        <v>4.8400999999999996</v>
      </c>
      <c r="Y1468" s="114" t="s">
        <v>2895</v>
      </c>
      <c r="Z1468" s="44">
        <v>4</v>
      </c>
      <c r="AA1468" s="115" t="s">
        <v>3105</v>
      </c>
      <c r="AB1468" s="44">
        <v>0</v>
      </c>
      <c r="AC1468" s="45"/>
    </row>
    <row r="1469" spans="1:29" ht="12" customHeight="1" x14ac:dyDescent="0.2">
      <c r="A1469" s="37">
        <v>1468</v>
      </c>
      <c r="B1469" s="38" t="s">
        <v>25</v>
      </c>
      <c r="C1469" s="39" t="s">
        <v>385</v>
      </c>
      <c r="D1469" s="40">
        <v>44101</v>
      </c>
      <c r="E1469" s="38">
        <v>1</v>
      </c>
      <c r="F1469" s="38"/>
      <c r="G1469" s="38" t="s">
        <v>2</v>
      </c>
      <c r="H1469" s="38" t="s">
        <v>2</v>
      </c>
      <c r="I1469" s="41">
        <v>0</v>
      </c>
      <c r="J1469" s="41">
        <v>6886</v>
      </c>
      <c r="K1469" s="41">
        <v>0</v>
      </c>
      <c r="L1469" s="41">
        <f>SUM(Data[[#This Row],[CHELTUIELI DE PERSONAL LEI]:[CHELTUIELI DE CAPITAL (ACTIVE NEFINANCIARE ) LEI]])</f>
        <v>6886</v>
      </c>
      <c r="M1469" s="41">
        <f>Data[[#This Row],[TOTAL CHELTUIELI LEI]]/Data[[#This Row],[CURS VALUTAR EURO BNR 22 07 2020]]</f>
        <v>1422.6978781430137</v>
      </c>
      <c r="N1469" s="49">
        <v>1909</v>
      </c>
      <c r="O1469" s="54"/>
      <c r="P1469" s="54">
        <v>1370</v>
      </c>
      <c r="Q1469" s="54"/>
      <c r="R1469" s="54">
        <f>Data[[#This Row],[PERSOANE ÎNSCRISE ÎN LISTELE ELECTORALE (TURUL 1)            ]]+Data[[#This Row],[PERSOANE ÎNSCRISE ÎN LISTELE ELECTORALE (TURUL AL 2-LEA)]]</f>
        <v>1909</v>
      </c>
      <c r="S1469" s="54">
        <f>Data[[#This Row],[PERSOANE CARE AU PARTICIPAT LA VOT (TURUL 1)]]+Data[[#This Row],[PERSOANE CARE AU PARTICIPAT LA VOT  (TURUL AL 2-LEA)]]</f>
        <v>1370</v>
      </c>
      <c r="T1469" s="41">
        <f>Data[[#This Row],[TOTAL CHELTUIELI LEI]]/Data[[#This Row],[NUMĂRUL PERSOANELOR ÎNSCRISE ÎN LISTELE ELECTORALE]]</f>
        <v>3.6071241487689889</v>
      </c>
      <c r="U1469" s="41">
        <f>Data[[#This Row],[TOTAL CHELTUIELI EURO]]/Data[[#This Row],[NUMĂRUL PERSOANELOR ÎNSCRISE ÎN LISTELE ELECTORALE]]</f>
        <v>0.74525818655998621</v>
      </c>
      <c r="V1469" s="41">
        <f>Data[[#This Row],[TOTAL CHELTUIELI LEI]]/Data[[#This Row],[NUMĂRUL PERSOANELOR CARE AU PARTICIPAT LA VOT]]</f>
        <v>5.0262773722627738</v>
      </c>
      <c r="W1469" s="41">
        <f>Data[[#This Row],[TOTAL CHELTUIELI EURO]]/Data[[#This Row],[NUMĂRUL PERSOANELOR CARE AU PARTICIPAT LA VOT]]</f>
        <v>1.0384656044839515</v>
      </c>
      <c r="X1469" s="43">
        <v>4.8400999999999996</v>
      </c>
      <c r="Y1469" s="114" t="s">
        <v>2884</v>
      </c>
      <c r="Z1469" s="44">
        <v>3</v>
      </c>
      <c r="AA1469" s="115" t="s">
        <v>3105</v>
      </c>
      <c r="AB1469" s="44">
        <v>0</v>
      </c>
      <c r="AC1469" s="45"/>
    </row>
    <row r="1470" spans="1:29" ht="12" customHeight="1" x14ac:dyDescent="0.2">
      <c r="A1470" s="37">
        <v>1469</v>
      </c>
      <c r="B1470" s="38" t="s">
        <v>25</v>
      </c>
      <c r="C1470" s="39" t="s">
        <v>2214</v>
      </c>
      <c r="D1470" s="40">
        <v>44101</v>
      </c>
      <c r="E1470" s="38">
        <v>1</v>
      </c>
      <c r="F1470" s="38"/>
      <c r="G1470" s="38" t="s">
        <v>2</v>
      </c>
      <c r="H1470" s="38" t="s">
        <v>2</v>
      </c>
      <c r="I1470" s="41">
        <v>0</v>
      </c>
      <c r="J1470" s="41">
        <v>16114</v>
      </c>
      <c r="K1470" s="41">
        <v>0</v>
      </c>
      <c r="L1470" s="41">
        <f>SUM(Data[[#This Row],[CHELTUIELI DE PERSONAL LEI]:[CHELTUIELI DE CAPITAL (ACTIVE NEFINANCIARE ) LEI]])</f>
        <v>16114</v>
      </c>
      <c r="M1470" s="41">
        <f>Data[[#This Row],[TOTAL CHELTUIELI LEI]]/Data[[#This Row],[CURS VALUTAR EURO BNR 22 07 2020]]</f>
        <v>3329.2700564037937</v>
      </c>
      <c r="N1470" s="49">
        <v>1707</v>
      </c>
      <c r="O1470" s="54"/>
      <c r="P1470" s="54">
        <v>933</v>
      </c>
      <c r="Q1470" s="54"/>
      <c r="R1470" s="54">
        <f>Data[[#This Row],[PERSOANE ÎNSCRISE ÎN LISTELE ELECTORALE (TURUL 1)            ]]+Data[[#This Row],[PERSOANE ÎNSCRISE ÎN LISTELE ELECTORALE (TURUL AL 2-LEA)]]</f>
        <v>1707</v>
      </c>
      <c r="S1470" s="54">
        <f>Data[[#This Row],[PERSOANE CARE AU PARTICIPAT LA VOT (TURUL 1)]]+Data[[#This Row],[PERSOANE CARE AU PARTICIPAT LA VOT  (TURUL AL 2-LEA)]]</f>
        <v>933</v>
      </c>
      <c r="T1470" s="41">
        <f>Data[[#This Row],[TOTAL CHELTUIELI LEI]]/Data[[#This Row],[NUMĂRUL PERSOANELOR ÎNSCRISE ÎN LISTELE ELECTORALE]]</f>
        <v>9.4399531341534857</v>
      </c>
      <c r="U1470" s="41">
        <f>Data[[#This Row],[TOTAL CHELTUIELI EURO]]/Data[[#This Row],[NUMĂRUL PERSOANELOR ÎNSCRISE ÎN LISTELE ELECTORALE]]</f>
        <v>1.9503632433531304</v>
      </c>
      <c r="V1470" s="41">
        <f>Data[[#This Row],[TOTAL CHELTUIELI LEI]]/Data[[#This Row],[NUMĂRUL PERSOANELOR CARE AU PARTICIPAT LA VOT]]</f>
        <v>17.271168274383708</v>
      </c>
      <c r="W1470" s="41">
        <f>Data[[#This Row],[TOTAL CHELTUIELI EURO]]/Data[[#This Row],[NUMĂRUL PERSOANELOR CARE AU PARTICIPAT LA VOT]]</f>
        <v>3.5683494709579784</v>
      </c>
      <c r="X1470" s="43">
        <v>4.8400999999999996</v>
      </c>
      <c r="Y1470" s="114" t="s">
        <v>2887</v>
      </c>
      <c r="Z1470" s="44">
        <v>9</v>
      </c>
      <c r="AA1470" s="115" t="s">
        <v>3107</v>
      </c>
      <c r="AB1470" s="44">
        <v>1</v>
      </c>
      <c r="AC1470" s="45"/>
    </row>
    <row r="1471" spans="1:29" ht="12" customHeight="1" x14ac:dyDescent="0.2">
      <c r="A1471" s="37">
        <v>1470</v>
      </c>
      <c r="B1471" s="38" t="s">
        <v>25</v>
      </c>
      <c r="C1471" s="39" t="s">
        <v>2215</v>
      </c>
      <c r="D1471" s="40">
        <v>44101</v>
      </c>
      <c r="E1471" s="38">
        <v>1</v>
      </c>
      <c r="F1471" s="38"/>
      <c r="G1471" s="38" t="s">
        <v>2</v>
      </c>
      <c r="H1471" s="38" t="s">
        <v>2</v>
      </c>
      <c r="I1471" s="41">
        <v>3000</v>
      </c>
      <c r="J1471" s="41">
        <v>3475.31</v>
      </c>
      <c r="K1471" s="41">
        <v>0</v>
      </c>
      <c r="L1471" s="41">
        <f>SUM(Data[[#This Row],[CHELTUIELI DE PERSONAL LEI]:[CHELTUIELI DE CAPITAL (ACTIVE NEFINANCIARE ) LEI]])</f>
        <v>6475.3099999999995</v>
      </c>
      <c r="M1471" s="41">
        <f>Data[[#This Row],[TOTAL CHELTUIELI LEI]]/Data[[#This Row],[CURS VALUTAR EURO BNR 22 07 2020]]</f>
        <v>1337.8463254891428</v>
      </c>
      <c r="N1471" s="49">
        <v>1509</v>
      </c>
      <c r="O1471" s="54"/>
      <c r="P1471" s="54">
        <v>998</v>
      </c>
      <c r="Q1471" s="54"/>
      <c r="R1471" s="54">
        <f>Data[[#This Row],[PERSOANE ÎNSCRISE ÎN LISTELE ELECTORALE (TURUL 1)            ]]+Data[[#This Row],[PERSOANE ÎNSCRISE ÎN LISTELE ELECTORALE (TURUL AL 2-LEA)]]</f>
        <v>1509</v>
      </c>
      <c r="S1471" s="54">
        <f>Data[[#This Row],[PERSOANE CARE AU PARTICIPAT LA VOT (TURUL 1)]]+Data[[#This Row],[PERSOANE CARE AU PARTICIPAT LA VOT  (TURUL AL 2-LEA)]]</f>
        <v>998</v>
      </c>
      <c r="T1471" s="41">
        <f>Data[[#This Row],[TOTAL CHELTUIELI LEI]]/Data[[#This Row],[NUMĂRUL PERSOANELOR ÎNSCRISE ÎN LISTELE ELECTORALE]]</f>
        <v>4.2911265738899926</v>
      </c>
      <c r="U1471" s="41">
        <f>Data[[#This Row],[TOTAL CHELTUIELI EURO]]/Data[[#This Row],[NUMĂRUL PERSOANELOR ÎNSCRISE ÎN LISTELE ELECTORALE]]</f>
        <v>0.88657808183508469</v>
      </c>
      <c r="V1471" s="41">
        <f>Data[[#This Row],[TOTAL CHELTUIELI LEI]]/Data[[#This Row],[NUMĂRUL PERSOANELOR CARE AU PARTICIPAT LA VOT]]</f>
        <v>6.4882865731462918</v>
      </c>
      <c r="W1471" s="41">
        <f>Data[[#This Row],[TOTAL CHELTUIELI EURO]]/Data[[#This Row],[NUMĂRUL PERSOANELOR CARE AU PARTICIPAT LA VOT]]</f>
        <v>1.340527380249642</v>
      </c>
      <c r="X1471" s="43">
        <v>4.8400999999999996</v>
      </c>
      <c r="Y1471" s="114" t="s">
        <v>2895</v>
      </c>
      <c r="Z1471" s="44">
        <v>4</v>
      </c>
      <c r="AA1471" s="115" t="s">
        <v>3105</v>
      </c>
      <c r="AB1471" s="44">
        <v>0</v>
      </c>
      <c r="AC1471" s="45"/>
    </row>
    <row r="1472" spans="1:29" ht="12" customHeight="1" x14ac:dyDescent="0.2">
      <c r="A1472" s="37">
        <v>1471</v>
      </c>
      <c r="B1472" s="38" t="s">
        <v>25</v>
      </c>
      <c r="C1472" s="39" t="s">
        <v>2216</v>
      </c>
      <c r="D1472" s="40">
        <v>44101</v>
      </c>
      <c r="E1472" s="38">
        <v>1</v>
      </c>
      <c r="F1472" s="38"/>
      <c r="G1472" s="38" t="s">
        <v>2</v>
      </c>
      <c r="H1472" s="38" t="s">
        <v>2</v>
      </c>
      <c r="I1472" s="41">
        <v>1500</v>
      </c>
      <c r="J1472" s="41">
        <v>5142.99</v>
      </c>
      <c r="K1472" s="41">
        <v>0</v>
      </c>
      <c r="L1472" s="41">
        <f>SUM(Data[[#This Row],[CHELTUIELI DE PERSONAL LEI]:[CHELTUIELI DE CAPITAL (ACTIVE NEFINANCIARE ) LEI]])</f>
        <v>6642.99</v>
      </c>
      <c r="M1472" s="41">
        <f>Data[[#This Row],[TOTAL CHELTUIELI LEI]]/Data[[#This Row],[CURS VALUTAR EURO BNR 22 07 2020]]</f>
        <v>1372.4902378050042</v>
      </c>
      <c r="N1472" s="49">
        <v>1786</v>
      </c>
      <c r="O1472" s="54"/>
      <c r="P1472" s="54">
        <v>1222</v>
      </c>
      <c r="Q1472" s="54"/>
      <c r="R1472" s="54">
        <f>Data[[#This Row],[PERSOANE ÎNSCRISE ÎN LISTELE ELECTORALE (TURUL 1)            ]]+Data[[#This Row],[PERSOANE ÎNSCRISE ÎN LISTELE ELECTORALE (TURUL AL 2-LEA)]]</f>
        <v>1786</v>
      </c>
      <c r="S1472" s="54">
        <f>Data[[#This Row],[PERSOANE CARE AU PARTICIPAT LA VOT (TURUL 1)]]+Data[[#This Row],[PERSOANE CARE AU PARTICIPAT LA VOT  (TURUL AL 2-LEA)]]</f>
        <v>1222</v>
      </c>
      <c r="T1472" s="41">
        <f>Data[[#This Row],[TOTAL CHELTUIELI LEI]]/Data[[#This Row],[NUMĂRUL PERSOANELOR ÎNSCRISE ÎN LISTELE ELECTORALE]]</f>
        <v>3.7194792833146697</v>
      </c>
      <c r="U1472" s="41">
        <f>Data[[#This Row],[TOTAL CHELTUIELI EURO]]/Data[[#This Row],[NUMĂRUL PERSOANELOR ÎNSCRISE ÎN LISTELE ELECTORALE]]</f>
        <v>0.76847157771836738</v>
      </c>
      <c r="V1472" s="41">
        <f>Data[[#This Row],[TOTAL CHELTUIELI LEI]]/Data[[#This Row],[NUMĂRUL PERSOANELOR CARE AU PARTICIPAT LA VOT]]</f>
        <v>5.4361620294599016</v>
      </c>
      <c r="W1472" s="41">
        <f>Data[[#This Row],[TOTAL CHELTUIELI EURO]]/Data[[#This Row],[NUMĂRUL PERSOANELOR CARE AU PARTICIPAT LA VOT]]</f>
        <v>1.1231507674345369</v>
      </c>
      <c r="X1472" s="43">
        <v>4.8400999999999996</v>
      </c>
      <c r="Y1472" s="114" t="s">
        <v>2884</v>
      </c>
      <c r="Z1472" s="44">
        <v>3</v>
      </c>
      <c r="AA1472" s="115" t="s">
        <v>3105</v>
      </c>
      <c r="AB1472" s="44">
        <v>0</v>
      </c>
      <c r="AC1472" s="45"/>
    </row>
    <row r="1473" spans="1:29" ht="12" customHeight="1" x14ac:dyDescent="0.2">
      <c r="A1473" s="37">
        <v>1472</v>
      </c>
      <c r="B1473" s="38" t="s">
        <v>25</v>
      </c>
      <c r="C1473" s="39" t="s">
        <v>2217</v>
      </c>
      <c r="D1473" s="40">
        <v>44101</v>
      </c>
      <c r="E1473" s="38">
        <v>1</v>
      </c>
      <c r="F1473" s="38"/>
      <c r="G1473" s="38" t="s">
        <v>2</v>
      </c>
      <c r="H1473" s="38" t="s">
        <v>2</v>
      </c>
      <c r="I1473" s="41">
        <v>2500</v>
      </c>
      <c r="J1473" s="41">
        <v>3195</v>
      </c>
      <c r="K1473" s="41">
        <v>0</v>
      </c>
      <c r="L1473" s="41">
        <f>SUM(Data[[#This Row],[CHELTUIELI DE PERSONAL LEI]:[CHELTUIELI DE CAPITAL (ACTIVE NEFINANCIARE ) LEI]])</f>
        <v>5695</v>
      </c>
      <c r="M1473" s="41">
        <f>Data[[#This Row],[TOTAL CHELTUIELI LEI]]/Data[[#This Row],[CURS VALUTAR EURO BNR 22 07 2020]]</f>
        <v>1176.62858205409</v>
      </c>
      <c r="N1473" s="49">
        <v>2116</v>
      </c>
      <c r="O1473" s="54"/>
      <c r="P1473" s="54">
        <v>1384</v>
      </c>
      <c r="Q1473" s="54"/>
      <c r="R1473" s="54">
        <f>Data[[#This Row],[PERSOANE ÎNSCRISE ÎN LISTELE ELECTORALE (TURUL 1)            ]]+Data[[#This Row],[PERSOANE ÎNSCRISE ÎN LISTELE ELECTORALE (TURUL AL 2-LEA)]]</f>
        <v>2116</v>
      </c>
      <c r="S1473" s="54">
        <f>Data[[#This Row],[PERSOANE CARE AU PARTICIPAT LA VOT (TURUL 1)]]+Data[[#This Row],[PERSOANE CARE AU PARTICIPAT LA VOT  (TURUL AL 2-LEA)]]</f>
        <v>1384</v>
      </c>
      <c r="T1473" s="41">
        <f>Data[[#This Row],[TOTAL CHELTUIELI LEI]]/Data[[#This Row],[NUMĂRUL PERSOANELOR ÎNSCRISE ÎN LISTELE ELECTORALE]]</f>
        <v>2.6913988657844992</v>
      </c>
      <c r="U1473" s="41">
        <f>Data[[#This Row],[TOTAL CHELTUIELI EURO]]/Data[[#This Row],[NUMĂRUL PERSOANELOR ÎNSCRISE ÎN LISTELE ELECTORALE]]</f>
        <v>0.55606265692537338</v>
      </c>
      <c r="V1473" s="41">
        <f>Data[[#This Row],[TOTAL CHELTUIELI LEI]]/Data[[#This Row],[NUMĂRUL PERSOANELOR CARE AU PARTICIPAT LA VOT]]</f>
        <v>4.1148843930635834</v>
      </c>
      <c r="W1473" s="41">
        <f>Data[[#This Row],[TOTAL CHELTUIELI EURO]]/Data[[#This Row],[NUMĂRUL PERSOANELOR CARE AU PARTICIPAT LA VOT]]</f>
        <v>0.8501651604437066</v>
      </c>
      <c r="X1473" s="43">
        <v>4.8400999999999996</v>
      </c>
      <c r="Y1473" s="114" t="s">
        <v>2891</v>
      </c>
      <c r="Z1473" s="44">
        <v>2</v>
      </c>
      <c r="AA1473" s="115" t="s">
        <v>3105</v>
      </c>
      <c r="AB1473" s="44">
        <v>0</v>
      </c>
      <c r="AC1473" s="45"/>
    </row>
    <row r="1474" spans="1:29" ht="12" customHeight="1" x14ac:dyDescent="0.2">
      <c r="A1474" s="37">
        <v>1473</v>
      </c>
      <c r="B1474" s="38" t="s">
        <v>25</v>
      </c>
      <c r="C1474" s="39" t="s">
        <v>2218</v>
      </c>
      <c r="D1474" s="40">
        <v>44101</v>
      </c>
      <c r="E1474" s="38">
        <v>1</v>
      </c>
      <c r="F1474" s="38"/>
      <c r="G1474" s="38" t="s">
        <v>2</v>
      </c>
      <c r="H1474" s="38" t="s">
        <v>2</v>
      </c>
      <c r="I1474" s="41">
        <v>2500</v>
      </c>
      <c r="J1474" s="41">
        <v>37500</v>
      </c>
      <c r="K1474" s="41">
        <v>0</v>
      </c>
      <c r="L1474" s="41">
        <f>SUM(Data[[#This Row],[CHELTUIELI DE PERSONAL LEI]:[CHELTUIELI DE CAPITAL (ACTIVE NEFINANCIARE ) LEI]])</f>
        <v>40000</v>
      </c>
      <c r="M1474" s="41">
        <f>Data[[#This Row],[TOTAL CHELTUIELI LEI]]/Data[[#This Row],[CURS VALUTAR EURO BNR 22 07 2020]]</f>
        <v>8264.2920600814032</v>
      </c>
      <c r="N1474" s="49">
        <v>4042</v>
      </c>
      <c r="O1474" s="54"/>
      <c r="P1474" s="54">
        <v>2211</v>
      </c>
      <c r="Q1474" s="54"/>
      <c r="R1474" s="54">
        <f>Data[[#This Row],[PERSOANE ÎNSCRISE ÎN LISTELE ELECTORALE (TURUL 1)            ]]+Data[[#This Row],[PERSOANE ÎNSCRISE ÎN LISTELE ELECTORALE (TURUL AL 2-LEA)]]</f>
        <v>4042</v>
      </c>
      <c r="S1474" s="54">
        <f>Data[[#This Row],[PERSOANE CARE AU PARTICIPAT LA VOT (TURUL 1)]]+Data[[#This Row],[PERSOANE CARE AU PARTICIPAT LA VOT  (TURUL AL 2-LEA)]]</f>
        <v>2211</v>
      </c>
      <c r="T1474" s="41">
        <f>Data[[#This Row],[TOTAL CHELTUIELI LEI]]/Data[[#This Row],[NUMĂRUL PERSOANELOR ÎNSCRISE ÎN LISTELE ELECTORALE]]</f>
        <v>9.8960910440376058</v>
      </c>
      <c r="U1474" s="41">
        <f>Data[[#This Row],[TOTAL CHELTUIELI EURO]]/Data[[#This Row],[NUMĂRUL PERSOANELOR ÎNSCRISE ÎN LISTELE ELECTORALE]]</f>
        <v>2.0446046660270665</v>
      </c>
      <c r="V1474" s="41">
        <f>Data[[#This Row],[TOTAL CHELTUIELI LEI]]/Data[[#This Row],[NUMĂRUL PERSOANELOR CARE AU PARTICIPAT LA VOT]]</f>
        <v>18.091361374943464</v>
      </c>
      <c r="W1474" s="41">
        <f>Data[[#This Row],[TOTAL CHELTUIELI EURO]]/Data[[#This Row],[NUMĂRUL PERSOANELOR CARE AU PARTICIPAT LA VOT]]</f>
        <v>3.7378073541752164</v>
      </c>
      <c r="X1474" s="43">
        <v>4.8400999999999996</v>
      </c>
      <c r="Y1474" s="114" t="s">
        <v>2887</v>
      </c>
      <c r="Z1474" s="44">
        <v>9</v>
      </c>
      <c r="AA1474" s="115" t="s">
        <v>3108</v>
      </c>
      <c r="AB1474" s="44">
        <v>2</v>
      </c>
      <c r="AC1474" s="45"/>
    </row>
    <row r="1475" spans="1:29" ht="12" customHeight="1" x14ac:dyDescent="0.2">
      <c r="A1475" s="37">
        <v>1474</v>
      </c>
      <c r="B1475" s="38" t="s">
        <v>25</v>
      </c>
      <c r="C1475" s="39" t="s">
        <v>2219</v>
      </c>
      <c r="D1475" s="40">
        <v>44101</v>
      </c>
      <c r="E1475" s="38">
        <v>1</v>
      </c>
      <c r="F1475" s="38"/>
      <c r="G1475" s="38" t="s">
        <v>2</v>
      </c>
      <c r="H1475" s="38" t="s">
        <v>2</v>
      </c>
      <c r="I1475" s="41">
        <v>1500</v>
      </c>
      <c r="J1475" s="41">
        <v>6020.38</v>
      </c>
      <c r="K1475" s="41">
        <v>0</v>
      </c>
      <c r="L1475" s="41">
        <f>SUM(Data[[#This Row],[CHELTUIELI DE PERSONAL LEI]:[CHELTUIELI DE CAPITAL (ACTIVE NEFINANCIARE ) LEI]])</f>
        <v>7520.38</v>
      </c>
      <c r="M1475" s="41">
        <f>Data[[#This Row],[TOTAL CHELTUIELI LEI]]/Data[[#This Row],[CURS VALUTAR EURO BNR 22 07 2020]]</f>
        <v>1553.7654180698748</v>
      </c>
      <c r="N1475" s="49">
        <v>1622</v>
      </c>
      <c r="O1475" s="54"/>
      <c r="P1475" s="54">
        <v>1242</v>
      </c>
      <c r="Q1475" s="54"/>
      <c r="R1475" s="54">
        <f>Data[[#This Row],[PERSOANE ÎNSCRISE ÎN LISTELE ELECTORALE (TURUL 1)            ]]+Data[[#This Row],[PERSOANE ÎNSCRISE ÎN LISTELE ELECTORALE (TURUL AL 2-LEA)]]</f>
        <v>1622</v>
      </c>
      <c r="S1475" s="54">
        <f>Data[[#This Row],[PERSOANE CARE AU PARTICIPAT LA VOT (TURUL 1)]]+Data[[#This Row],[PERSOANE CARE AU PARTICIPAT LA VOT  (TURUL AL 2-LEA)]]</f>
        <v>1242</v>
      </c>
      <c r="T1475" s="41">
        <f>Data[[#This Row],[TOTAL CHELTUIELI LEI]]/Data[[#This Row],[NUMĂRUL PERSOANELOR ÎNSCRISE ÎN LISTELE ELECTORALE]]</f>
        <v>4.6364858199753396</v>
      </c>
      <c r="U1475" s="41">
        <f>Data[[#This Row],[TOTAL CHELTUIELI EURO]]/Data[[#This Row],[NUMĂRUL PERSOANELOR ÎNSCRISE ÎN LISTELE ELECTORALE]]</f>
        <v>0.95793182371755536</v>
      </c>
      <c r="V1475" s="41">
        <f>Data[[#This Row],[TOTAL CHELTUIELI LEI]]/Data[[#This Row],[NUMĂRUL PERSOANELOR CARE AU PARTICIPAT LA VOT]]</f>
        <v>6.0550563607085346</v>
      </c>
      <c r="W1475" s="41">
        <f>Data[[#This Row],[TOTAL CHELTUIELI EURO]]/Data[[#This Row],[NUMĂRUL PERSOANELOR CARE AU PARTICIPAT LA VOT]]</f>
        <v>1.2510188551287238</v>
      </c>
      <c r="X1475" s="43">
        <v>4.8400999999999996</v>
      </c>
      <c r="Y1475" s="114" t="s">
        <v>2895</v>
      </c>
      <c r="Z1475" s="44">
        <v>4</v>
      </c>
      <c r="AA1475" s="115" t="s">
        <v>3105</v>
      </c>
      <c r="AB1475" s="44">
        <v>0</v>
      </c>
      <c r="AC1475" s="45"/>
    </row>
    <row r="1476" spans="1:29" ht="12" customHeight="1" x14ac:dyDescent="0.2">
      <c r="A1476" s="37">
        <v>1475</v>
      </c>
      <c r="B1476" s="38" t="s">
        <v>25</v>
      </c>
      <c r="C1476" s="39" t="s">
        <v>2220</v>
      </c>
      <c r="D1476" s="40">
        <v>44101</v>
      </c>
      <c r="E1476" s="38">
        <v>1</v>
      </c>
      <c r="F1476" s="38"/>
      <c r="G1476" s="38" t="s">
        <v>2</v>
      </c>
      <c r="H1476" s="38" t="s">
        <v>2</v>
      </c>
      <c r="I1476" s="41">
        <v>1500</v>
      </c>
      <c r="J1476" s="41">
        <v>3383</v>
      </c>
      <c r="K1476" s="41">
        <v>0</v>
      </c>
      <c r="L1476" s="41">
        <f>SUM(Data[[#This Row],[CHELTUIELI DE PERSONAL LEI]:[CHELTUIELI DE CAPITAL (ACTIVE NEFINANCIARE ) LEI]])</f>
        <v>4883</v>
      </c>
      <c r="M1476" s="41">
        <f>Data[[#This Row],[TOTAL CHELTUIELI LEI]]/Data[[#This Row],[CURS VALUTAR EURO BNR 22 07 2020]]</f>
        <v>1008.8634532344374</v>
      </c>
      <c r="N1476" s="49">
        <v>2851</v>
      </c>
      <c r="O1476" s="54"/>
      <c r="P1476" s="54">
        <v>2152</v>
      </c>
      <c r="Q1476" s="54"/>
      <c r="R1476" s="54">
        <f>Data[[#This Row],[PERSOANE ÎNSCRISE ÎN LISTELE ELECTORALE (TURUL 1)            ]]+Data[[#This Row],[PERSOANE ÎNSCRISE ÎN LISTELE ELECTORALE (TURUL AL 2-LEA)]]</f>
        <v>2851</v>
      </c>
      <c r="S1476" s="54">
        <f>Data[[#This Row],[PERSOANE CARE AU PARTICIPAT LA VOT (TURUL 1)]]+Data[[#This Row],[PERSOANE CARE AU PARTICIPAT LA VOT  (TURUL AL 2-LEA)]]</f>
        <v>2152</v>
      </c>
      <c r="T1476" s="41">
        <f>Data[[#This Row],[TOTAL CHELTUIELI LEI]]/Data[[#This Row],[NUMĂRUL PERSOANELOR ÎNSCRISE ÎN LISTELE ELECTORALE]]</f>
        <v>1.7127323746054015</v>
      </c>
      <c r="U1476" s="41">
        <f>Data[[#This Row],[TOTAL CHELTUIELI EURO]]/Data[[#This Row],[NUMĂRUL PERSOANELOR ÎNSCRISE ÎN LISTELE ELECTORALE]]</f>
        <v>0.35386301411239474</v>
      </c>
      <c r="V1476" s="41">
        <f>Data[[#This Row],[TOTAL CHELTUIELI LEI]]/Data[[#This Row],[NUMĂRUL PERSOANELOR CARE AU PARTICIPAT LA VOT]]</f>
        <v>2.2690520446096656</v>
      </c>
      <c r="W1476" s="41">
        <f>Data[[#This Row],[TOTAL CHELTUIELI EURO]]/Data[[#This Row],[NUMĂRUL PERSOANELOR CARE AU PARTICIPAT LA VOT]]</f>
        <v>0.46880271990447836</v>
      </c>
      <c r="X1476" s="43">
        <v>4.8400999999999996</v>
      </c>
      <c r="Y1476" s="114" t="s">
        <v>2894</v>
      </c>
      <c r="Z1476" s="44">
        <v>1</v>
      </c>
      <c r="AA1476" s="115" t="s">
        <v>3105</v>
      </c>
      <c r="AB1476" s="44">
        <v>0</v>
      </c>
      <c r="AC1476" s="45"/>
    </row>
    <row r="1477" spans="1:29" ht="12" customHeight="1" x14ac:dyDescent="0.2">
      <c r="A1477" s="37">
        <v>1476</v>
      </c>
      <c r="B1477" s="38" t="s">
        <v>25</v>
      </c>
      <c r="C1477" s="39" t="s">
        <v>2221</v>
      </c>
      <c r="D1477" s="40">
        <v>44101</v>
      </c>
      <c r="E1477" s="38">
        <v>1</v>
      </c>
      <c r="F1477" s="38"/>
      <c r="G1477" s="38" t="s">
        <v>2</v>
      </c>
      <c r="H1477" s="38" t="s">
        <v>2</v>
      </c>
      <c r="I1477" s="41">
        <v>2400</v>
      </c>
      <c r="J1477" s="41">
        <v>2358.27</v>
      </c>
      <c r="K1477" s="41">
        <v>0</v>
      </c>
      <c r="L1477" s="41">
        <f>SUM(Data[[#This Row],[CHELTUIELI DE PERSONAL LEI]:[CHELTUIELI DE CAPITAL (ACTIVE NEFINANCIARE ) LEI]])</f>
        <v>4758.2700000000004</v>
      </c>
      <c r="M1477" s="41">
        <f>Data[[#This Row],[TOTAL CHELTUIELI LEI]]/Data[[#This Row],[CURS VALUTAR EURO BNR 22 07 2020]]</f>
        <v>983.09332451808859</v>
      </c>
      <c r="N1477" s="49">
        <v>3931</v>
      </c>
      <c r="O1477" s="54"/>
      <c r="P1477" s="54">
        <v>2653</v>
      </c>
      <c r="Q1477" s="54"/>
      <c r="R1477" s="54">
        <f>Data[[#This Row],[PERSOANE ÎNSCRISE ÎN LISTELE ELECTORALE (TURUL 1)            ]]+Data[[#This Row],[PERSOANE ÎNSCRISE ÎN LISTELE ELECTORALE (TURUL AL 2-LEA)]]</f>
        <v>3931</v>
      </c>
      <c r="S1477" s="54">
        <f>Data[[#This Row],[PERSOANE CARE AU PARTICIPAT LA VOT (TURUL 1)]]+Data[[#This Row],[PERSOANE CARE AU PARTICIPAT LA VOT  (TURUL AL 2-LEA)]]</f>
        <v>2653</v>
      </c>
      <c r="T1477" s="41">
        <f>Data[[#This Row],[TOTAL CHELTUIELI LEI]]/Data[[#This Row],[NUMĂRUL PERSOANELOR ÎNSCRISE ÎN LISTELE ELECTORALE]]</f>
        <v>1.2104477232256425</v>
      </c>
      <c r="U1477" s="41">
        <f>Data[[#This Row],[TOTAL CHELTUIELI EURO]]/Data[[#This Row],[NUMĂRUL PERSOANELOR ÎNSCRISE ÎN LISTELE ELECTORALE]]</f>
        <v>0.25008733770493224</v>
      </c>
      <c r="V1477" s="41">
        <f>Data[[#This Row],[TOTAL CHELTUIELI LEI]]/Data[[#This Row],[NUMĂRUL PERSOANELOR CARE AU PARTICIPAT LA VOT]]</f>
        <v>1.7935431586882775</v>
      </c>
      <c r="W1477" s="41">
        <f>Data[[#This Row],[TOTAL CHELTUIELI EURO]]/Data[[#This Row],[NUMĂRUL PERSOANELOR CARE AU PARTICIPAT LA VOT]]</f>
        <v>0.37055911214402132</v>
      </c>
      <c r="X1477" s="43">
        <v>4.8400999999999996</v>
      </c>
      <c r="Y1477" s="114" t="s">
        <v>2894</v>
      </c>
      <c r="Z1477" s="44">
        <v>1</v>
      </c>
      <c r="AA1477" s="115" t="s">
        <v>3105</v>
      </c>
      <c r="AB1477" s="44">
        <v>0</v>
      </c>
      <c r="AC1477" s="45"/>
    </row>
    <row r="1478" spans="1:29" ht="12" customHeight="1" x14ac:dyDescent="0.2">
      <c r="A1478" s="37">
        <v>1477</v>
      </c>
      <c r="B1478" s="38" t="s">
        <v>25</v>
      </c>
      <c r="C1478" s="39" t="s">
        <v>2222</v>
      </c>
      <c r="D1478" s="40">
        <v>44101</v>
      </c>
      <c r="E1478" s="38">
        <v>1</v>
      </c>
      <c r="F1478" s="38"/>
      <c r="G1478" s="38" t="s">
        <v>2</v>
      </c>
      <c r="H1478" s="38" t="s">
        <v>2</v>
      </c>
      <c r="I1478" s="41">
        <v>3600</v>
      </c>
      <c r="J1478" s="41">
        <v>1038</v>
      </c>
      <c r="K1478" s="41">
        <v>0</v>
      </c>
      <c r="L1478" s="41">
        <f>SUM(Data[[#This Row],[CHELTUIELI DE PERSONAL LEI]:[CHELTUIELI DE CAPITAL (ACTIVE NEFINANCIARE ) LEI]])</f>
        <v>4638</v>
      </c>
      <c r="M1478" s="41">
        <f>Data[[#This Row],[TOTAL CHELTUIELI LEI]]/Data[[#This Row],[CURS VALUTAR EURO BNR 22 07 2020]]</f>
        <v>958.24466436643877</v>
      </c>
      <c r="N1478" s="49">
        <v>3164</v>
      </c>
      <c r="O1478" s="54"/>
      <c r="P1478" s="54">
        <v>2282</v>
      </c>
      <c r="Q1478" s="54"/>
      <c r="R1478" s="54">
        <f>Data[[#This Row],[PERSOANE ÎNSCRISE ÎN LISTELE ELECTORALE (TURUL 1)            ]]+Data[[#This Row],[PERSOANE ÎNSCRISE ÎN LISTELE ELECTORALE (TURUL AL 2-LEA)]]</f>
        <v>3164</v>
      </c>
      <c r="S1478" s="54">
        <f>Data[[#This Row],[PERSOANE CARE AU PARTICIPAT LA VOT (TURUL 1)]]+Data[[#This Row],[PERSOANE CARE AU PARTICIPAT LA VOT  (TURUL AL 2-LEA)]]</f>
        <v>2282</v>
      </c>
      <c r="T1478" s="41">
        <f>Data[[#This Row],[TOTAL CHELTUIELI LEI]]/Data[[#This Row],[NUMĂRUL PERSOANELOR ÎNSCRISE ÎN LISTELE ELECTORALE]]</f>
        <v>1.4658659924146651</v>
      </c>
      <c r="U1478" s="41">
        <f>Data[[#This Row],[TOTAL CHELTUIELI EURO]]/Data[[#This Row],[NUMĂRUL PERSOANELOR ÎNSCRISE ÎN LISTELE ELECTORALE]]</f>
        <v>0.30285861705639655</v>
      </c>
      <c r="V1478" s="41">
        <f>Data[[#This Row],[TOTAL CHELTUIELI LEI]]/Data[[#This Row],[NUMĂRUL PERSOANELOR CARE AU PARTICIPAT LA VOT]]</f>
        <v>2.0324276950043823</v>
      </c>
      <c r="W1478" s="41">
        <f>Data[[#This Row],[TOTAL CHELTUIELI EURO]]/Data[[#This Row],[NUMĂRUL PERSOANELOR CARE AU PARTICIPAT LA VOT]]</f>
        <v>0.41991440156285659</v>
      </c>
      <c r="X1478" s="43">
        <v>4.8400999999999996</v>
      </c>
      <c r="Y1478" s="114" t="s">
        <v>2894</v>
      </c>
      <c r="Z1478" s="44">
        <v>1</v>
      </c>
      <c r="AA1478" s="115" t="s">
        <v>3105</v>
      </c>
      <c r="AB1478" s="44">
        <v>0</v>
      </c>
      <c r="AC1478" s="45"/>
    </row>
    <row r="1479" spans="1:29" ht="12" customHeight="1" x14ac:dyDescent="0.2">
      <c r="A1479" s="37">
        <v>1478</v>
      </c>
      <c r="B1479" s="38" t="s">
        <v>25</v>
      </c>
      <c r="C1479" s="39" t="s">
        <v>2223</v>
      </c>
      <c r="D1479" s="40">
        <v>44101</v>
      </c>
      <c r="E1479" s="38">
        <v>1</v>
      </c>
      <c r="F1479" s="38"/>
      <c r="G1479" s="38" t="s">
        <v>2</v>
      </c>
      <c r="H1479" s="38" t="s">
        <v>2</v>
      </c>
      <c r="I1479" s="41">
        <v>3750</v>
      </c>
      <c r="J1479" s="41">
        <v>5416</v>
      </c>
      <c r="K1479" s="41">
        <v>0</v>
      </c>
      <c r="L1479" s="41">
        <f>SUM(Data[[#This Row],[CHELTUIELI DE PERSONAL LEI]:[CHELTUIELI DE CAPITAL (ACTIVE NEFINANCIARE ) LEI]])</f>
        <v>9166</v>
      </c>
      <c r="M1479" s="41">
        <f>Data[[#This Row],[TOTAL CHELTUIELI LEI]]/Data[[#This Row],[CURS VALUTAR EURO BNR 22 07 2020]]</f>
        <v>1893.7625255676537</v>
      </c>
      <c r="N1479" s="49">
        <v>5287</v>
      </c>
      <c r="O1479" s="54"/>
      <c r="P1479" s="54">
        <v>3276</v>
      </c>
      <c r="Q1479" s="54"/>
      <c r="R1479" s="54">
        <f>Data[[#This Row],[PERSOANE ÎNSCRISE ÎN LISTELE ELECTORALE (TURUL 1)            ]]+Data[[#This Row],[PERSOANE ÎNSCRISE ÎN LISTELE ELECTORALE (TURUL AL 2-LEA)]]</f>
        <v>5287</v>
      </c>
      <c r="S1479" s="54">
        <f>Data[[#This Row],[PERSOANE CARE AU PARTICIPAT LA VOT (TURUL 1)]]+Data[[#This Row],[PERSOANE CARE AU PARTICIPAT LA VOT  (TURUL AL 2-LEA)]]</f>
        <v>3276</v>
      </c>
      <c r="T1479" s="41">
        <f>Data[[#This Row],[TOTAL CHELTUIELI LEI]]/Data[[#This Row],[NUMĂRUL PERSOANELOR ÎNSCRISE ÎN LISTELE ELECTORALE]]</f>
        <v>1.7336864006052581</v>
      </c>
      <c r="U1479" s="41">
        <f>Data[[#This Row],[TOTAL CHELTUIELI EURO]]/Data[[#This Row],[NUMĂRUL PERSOANELOR ÎNSCRISE ÎN LISTELE ELECTORALE]]</f>
        <v>0.35819226887982858</v>
      </c>
      <c r="V1479" s="41">
        <f>Data[[#This Row],[TOTAL CHELTUIELI LEI]]/Data[[#This Row],[NUMĂRUL PERSOANELOR CARE AU PARTICIPAT LA VOT]]</f>
        <v>2.7979242979242978</v>
      </c>
      <c r="W1479" s="41">
        <f>Data[[#This Row],[TOTAL CHELTUIELI EURO]]/Data[[#This Row],[NUMĂRUL PERSOANELOR CARE AU PARTICIPAT LA VOT]]</f>
        <v>0.57807158900111533</v>
      </c>
      <c r="X1479" s="43">
        <v>4.8400999999999996</v>
      </c>
      <c r="Y1479" s="114" t="s">
        <v>2894</v>
      </c>
      <c r="Z1479" s="44">
        <v>1</v>
      </c>
      <c r="AA1479" s="115" t="s">
        <v>3105</v>
      </c>
      <c r="AB1479" s="44">
        <v>0</v>
      </c>
      <c r="AC1479" s="45"/>
    </row>
    <row r="1480" spans="1:29" ht="12" customHeight="1" x14ac:dyDescent="0.2">
      <c r="A1480" s="37">
        <v>1479</v>
      </c>
      <c r="B1480" s="38" t="s">
        <v>25</v>
      </c>
      <c r="C1480" s="39" t="s">
        <v>2224</v>
      </c>
      <c r="D1480" s="40">
        <v>44101</v>
      </c>
      <c r="E1480" s="38">
        <v>1</v>
      </c>
      <c r="F1480" s="38"/>
      <c r="G1480" s="38" t="s">
        <v>2</v>
      </c>
      <c r="H1480" s="38" t="s">
        <v>2</v>
      </c>
      <c r="I1480" s="41">
        <v>9500</v>
      </c>
      <c r="J1480" s="41">
        <v>4613</v>
      </c>
      <c r="K1480" s="41">
        <v>0</v>
      </c>
      <c r="L1480" s="41">
        <f>SUM(Data[[#This Row],[CHELTUIELI DE PERSONAL LEI]:[CHELTUIELI DE CAPITAL (ACTIVE NEFINANCIARE ) LEI]])</f>
        <v>14113</v>
      </c>
      <c r="M1480" s="41">
        <f>Data[[#This Row],[TOTAL CHELTUIELI LEI]]/Data[[#This Row],[CURS VALUTAR EURO BNR 22 07 2020]]</f>
        <v>2915.8488460982212</v>
      </c>
      <c r="N1480" s="49">
        <v>2252</v>
      </c>
      <c r="O1480" s="54"/>
      <c r="P1480" s="54">
        <v>1509</v>
      </c>
      <c r="Q1480" s="54"/>
      <c r="R1480" s="54">
        <f>Data[[#This Row],[PERSOANE ÎNSCRISE ÎN LISTELE ELECTORALE (TURUL 1)            ]]+Data[[#This Row],[PERSOANE ÎNSCRISE ÎN LISTELE ELECTORALE (TURUL AL 2-LEA)]]</f>
        <v>2252</v>
      </c>
      <c r="S1480" s="54">
        <f>Data[[#This Row],[PERSOANE CARE AU PARTICIPAT LA VOT (TURUL 1)]]+Data[[#This Row],[PERSOANE CARE AU PARTICIPAT LA VOT  (TURUL AL 2-LEA)]]</f>
        <v>1509</v>
      </c>
      <c r="T1480" s="41">
        <f>Data[[#This Row],[TOTAL CHELTUIELI LEI]]/Data[[#This Row],[NUMĂRUL PERSOANELOR ÎNSCRISE ÎN LISTELE ELECTORALE]]</f>
        <v>6.266873889875666</v>
      </c>
      <c r="U1480" s="41">
        <f>Data[[#This Row],[TOTAL CHELTUIELI EURO]]/Data[[#This Row],[NUMĂRUL PERSOANELOR ÎNSCRISE ÎN LISTELE ELECTORALE]]</f>
        <v>1.2947819032407732</v>
      </c>
      <c r="V1480" s="41">
        <f>Data[[#This Row],[TOTAL CHELTUIELI LEI]]/Data[[#This Row],[NUMĂRUL PERSOANELOR CARE AU PARTICIPAT LA VOT]]</f>
        <v>9.3525513585155728</v>
      </c>
      <c r="W1480" s="41">
        <f>Data[[#This Row],[TOTAL CHELTUIELI EURO]]/Data[[#This Row],[NUMĂRUL PERSOANELOR CARE AU PARTICIPAT LA VOT]]</f>
        <v>1.9323053983420948</v>
      </c>
      <c r="X1480" s="43">
        <v>4.8400999999999996</v>
      </c>
      <c r="Y1480" s="114" t="s">
        <v>2889</v>
      </c>
      <c r="Z1480" s="44">
        <v>6</v>
      </c>
      <c r="AA1480" s="115" t="s">
        <v>3107</v>
      </c>
      <c r="AB1480" s="44">
        <v>1</v>
      </c>
      <c r="AC1480" s="45"/>
    </row>
    <row r="1481" spans="1:29" ht="12" customHeight="1" x14ac:dyDescent="0.2">
      <c r="A1481" s="37">
        <v>1480</v>
      </c>
      <c r="B1481" s="38" t="s">
        <v>25</v>
      </c>
      <c r="C1481" s="39" t="s">
        <v>2225</v>
      </c>
      <c r="D1481" s="40">
        <v>44101</v>
      </c>
      <c r="E1481" s="38">
        <v>1</v>
      </c>
      <c r="F1481" s="38"/>
      <c r="G1481" s="38" t="s">
        <v>2</v>
      </c>
      <c r="H1481" s="38" t="s">
        <v>2</v>
      </c>
      <c r="I1481" s="41">
        <v>1800</v>
      </c>
      <c r="J1481" s="41">
        <v>22412</v>
      </c>
      <c r="K1481" s="41">
        <v>0</v>
      </c>
      <c r="L1481" s="41">
        <f>SUM(Data[[#This Row],[CHELTUIELI DE PERSONAL LEI]:[CHELTUIELI DE CAPITAL (ACTIVE NEFINANCIARE ) LEI]])</f>
        <v>24212</v>
      </c>
      <c r="M1481" s="41">
        <f>Data[[#This Row],[TOTAL CHELTUIELI LEI]]/Data[[#This Row],[CURS VALUTAR EURO BNR 22 07 2020]]</f>
        <v>5002.3759839672739</v>
      </c>
      <c r="N1481" s="49">
        <v>2386</v>
      </c>
      <c r="O1481" s="54"/>
      <c r="P1481" s="54">
        <v>1566</v>
      </c>
      <c r="Q1481" s="54"/>
      <c r="R1481" s="54">
        <f>Data[[#This Row],[PERSOANE ÎNSCRISE ÎN LISTELE ELECTORALE (TURUL 1)            ]]+Data[[#This Row],[PERSOANE ÎNSCRISE ÎN LISTELE ELECTORALE (TURUL AL 2-LEA)]]</f>
        <v>2386</v>
      </c>
      <c r="S1481" s="54">
        <f>Data[[#This Row],[PERSOANE CARE AU PARTICIPAT LA VOT (TURUL 1)]]+Data[[#This Row],[PERSOANE CARE AU PARTICIPAT LA VOT  (TURUL AL 2-LEA)]]</f>
        <v>1566</v>
      </c>
      <c r="T1481" s="41">
        <f>Data[[#This Row],[TOTAL CHELTUIELI LEI]]/Data[[#This Row],[NUMĂRUL PERSOANELOR ÎNSCRISE ÎN LISTELE ELECTORALE]]</f>
        <v>10.147527242246438</v>
      </c>
      <c r="U1481" s="41">
        <f>Data[[#This Row],[TOTAL CHELTUIELI EURO]]/Data[[#This Row],[NUMĂRUL PERSOANELOR ÎNSCRISE ÎN LISTELE ELECTORALE]]</f>
        <v>2.0965532204389246</v>
      </c>
      <c r="V1481" s="41">
        <f>Data[[#This Row],[TOTAL CHELTUIELI LEI]]/Data[[#This Row],[NUMĂRUL PERSOANELOR CARE AU PARTICIPAT LA VOT]]</f>
        <v>15.461047254150703</v>
      </c>
      <c r="W1481" s="41">
        <f>Data[[#This Row],[TOTAL CHELTUIELI EURO]]/Data[[#This Row],[NUMĂRUL PERSOANELOR CARE AU PARTICIPAT LA VOT]]</f>
        <v>3.1943652515755261</v>
      </c>
      <c r="X1481" s="43">
        <v>4.8400999999999996</v>
      </c>
      <c r="Y1481" s="114" t="s">
        <v>2898</v>
      </c>
      <c r="Z1481" s="44">
        <v>10</v>
      </c>
      <c r="AA1481" s="115" t="s">
        <v>3108</v>
      </c>
      <c r="AB1481" s="44">
        <v>2</v>
      </c>
      <c r="AC1481" s="45"/>
    </row>
    <row r="1482" spans="1:29" ht="12" customHeight="1" x14ac:dyDescent="0.2">
      <c r="A1482" s="37">
        <v>1481</v>
      </c>
      <c r="B1482" s="38" t="s">
        <v>25</v>
      </c>
      <c r="C1482" s="39" t="s">
        <v>2226</v>
      </c>
      <c r="D1482" s="40">
        <v>44101</v>
      </c>
      <c r="E1482" s="38">
        <v>1</v>
      </c>
      <c r="F1482" s="38"/>
      <c r="G1482" s="38" t="s">
        <v>2</v>
      </c>
      <c r="H1482" s="38" t="s">
        <v>2</v>
      </c>
      <c r="I1482" s="41">
        <v>0</v>
      </c>
      <c r="J1482" s="41">
        <v>11792</v>
      </c>
      <c r="K1482" s="41">
        <v>0</v>
      </c>
      <c r="L1482" s="41">
        <f>SUM(Data[[#This Row],[CHELTUIELI DE PERSONAL LEI]:[CHELTUIELI DE CAPITAL (ACTIVE NEFINANCIARE ) LEI]])</f>
        <v>11792</v>
      </c>
      <c r="M1482" s="41">
        <f>Data[[#This Row],[TOTAL CHELTUIELI LEI]]/Data[[#This Row],[CURS VALUTAR EURO BNR 22 07 2020]]</f>
        <v>2436.313299311998</v>
      </c>
      <c r="N1482" s="49">
        <v>2462</v>
      </c>
      <c r="O1482" s="54"/>
      <c r="P1482" s="54">
        <v>1619</v>
      </c>
      <c r="Q1482" s="54"/>
      <c r="R1482" s="54">
        <f>Data[[#This Row],[PERSOANE ÎNSCRISE ÎN LISTELE ELECTORALE (TURUL 1)            ]]+Data[[#This Row],[PERSOANE ÎNSCRISE ÎN LISTELE ELECTORALE (TURUL AL 2-LEA)]]</f>
        <v>2462</v>
      </c>
      <c r="S1482" s="54">
        <f>Data[[#This Row],[PERSOANE CARE AU PARTICIPAT LA VOT (TURUL 1)]]+Data[[#This Row],[PERSOANE CARE AU PARTICIPAT LA VOT  (TURUL AL 2-LEA)]]</f>
        <v>1619</v>
      </c>
      <c r="T1482" s="41">
        <f>Data[[#This Row],[TOTAL CHELTUIELI LEI]]/Data[[#This Row],[NUMĂRUL PERSOANELOR ÎNSCRISE ÎN LISTELE ELECTORALE]]</f>
        <v>4.7896019496344433</v>
      </c>
      <c r="U1482" s="41">
        <f>Data[[#This Row],[TOTAL CHELTUIELI EURO]]/Data[[#This Row],[NUMĂRUL PERSOANELOR ÎNSCRISE ÎN LISTELE ELECTORALE]]</f>
        <v>0.98956673408285867</v>
      </c>
      <c r="V1482" s="41">
        <f>Data[[#This Row],[TOTAL CHELTUIELI LEI]]/Data[[#This Row],[NUMĂRUL PERSOANELOR CARE AU PARTICIPAT LA VOT]]</f>
        <v>7.2835083384805435</v>
      </c>
      <c r="W1482" s="41">
        <f>Data[[#This Row],[TOTAL CHELTUIELI EURO]]/Data[[#This Row],[NUMĂRUL PERSOANELOR CARE AU PARTICIPAT LA VOT]]</f>
        <v>1.5048260032810363</v>
      </c>
      <c r="X1482" s="43">
        <v>4.8400999999999996</v>
      </c>
      <c r="Y1482" s="114" t="s">
        <v>2895</v>
      </c>
      <c r="Z1482" s="44">
        <v>4</v>
      </c>
      <c r="AA1482" s="115" t="s">
        <v>3105</v>
      </c>
      <c r="AB1482" s="44">
        <v>0</v>
      </c>
      <c r="AC1482" s="45"/>
    </row>
    <row r="1483" spans="1:29" ht="12" customHeight="1" x14ac:dyDescent="0.2">
      <c r="A1483" s="37">
        <v>1482</v>
      </c>
      <c r="B1483" s="38" t="s">
        <v>25</v>
      </c>
      <c r="C1483" s="39" t="s">
        <v>414</v>
      </c>
      <c r="D1483" s="40">
        <v>44101</v>
      </c>
      <c r="E1483" s="38">
        <v>1</v>
      </c>
      <c r="F1483" s="38"/>
      <c r="G1483" s="38" t="s">
        <v>2</v>
      </c>
      <c r="H1483" s="38" t="s">
        <v>2</v>
      </c>
      <c r="I1483" s="41">
        <v>5000</v>
      </c>
      <c r="J1483" s="41">
        <v>6821</v>
      </c>
      <c r="K1483" s="41">
        <v>0</v>
      </c>
      <c r="L1483" s="41">
        <f>SUM(Data[[#This Row],[CHELTUIELI DE PERSONAL LEI]:[CHELTUIELI DE CAPITAL (ACTIVE NEFINANCIARE ) LEI]])</f>
        <v>11821</v>
      </c>
      <c r="M1483" s="41">
        <f>Data[[#This Row],[TOTAL CHELTUIELI LEI]]/Data[[#This Row],[CURS VALUTAR EURO BNR 22 07 2020]]</f>
        <v>2442.3049110555571</v>
      </c>
      <c r="N1483" s="49">
        <v>4329</v>
      </c>
      <c r="O1483" s="54"/>
      <c r="P1483" s="54">
        <v>2939</v>
      </c>
      <c r="Q1483" s="54"/>
      <c r="R1483" s="54">
        <f>Data[[#This Row],[PERSOANE ÎNSCRISE ÎN LISTELE ELECTORALE (TURUL 1)            ]]+Data[[#This Row],[PERSOANE ÎNSCRISE ÎN LISTELE ELECTORALE (TURUL AL 2-LEA)]]</f>
        <v>4329</v>
      </c>
      <c r="S1483" s="54">
        <f>Data[[#This Row],[PERSOANE CARE AU PARTICIPAT LA VOT (TURUL 1)]]+Data[[#This Row],[PERSOANE CARE AU PARTICIPAT LA VOT  (TURUL AL 2-LEA)]]</f>
        <v>2939</v>
      </c>
      <c r="T1483" s="41">
        <f>Data[[#This Row],[TOTAL CHELTUIELI LEI]]/Data[[#This Row],[NUMĂRUL PERSOANELOR ÎNSCRISE ÎN LISTELE ELECTORALE]]</f>
        <v>2.7306537306537306</v>
      </c>
      <c r="U1483" s="41">
        <f>Data[[#This Row],[TOTAL CHELTUIELI EURO]]/Data[[#This Row],[NUMĂRUL PERSOANELOR ÎNSCRISE ÎN LISTELE ELECTORALE]]</f>
        <v>0.56417299862683234</v>
      </c>
      <c r="V1483" s="41">
        <f>Data[[#This Row],[TOTAL CHELTUIELI LEI]]/Data[[#This Row],[NUMĂRUL PERSOANELOR CARE AU PARTICIPAT LA VOT]]</f>
        <v>4.0221163661109225</v>
      </c>
      <c r="W1483" s="41">
        <f>Data[[#This Row],[TOTAL CHELTUIELI EURO]]/Data[[#This Row],[NUMĂRUL PERSOANELOR CARE AU PARTICIPAT LA VOT]]</f>
        <v>0.83099860872934916</v>
      </c>
      <c r="X1483" s="43">
        <v>4.8400999999999996</v>
      </c>
      <c r="Y1483" s="114" t="s">
        <v>2891</v>
      </c>
      <c r="Z1483" s="44">
        <v>2</v>
      </c>
      <c r="AA1483" s="115" t="s">
        <v>3105</v>
      </c>
      <c r="AB1483" s="44">
        <v>0</v>
      </c>
      <c r="AC1483" s="45"/>
    </row>
    <row r="1484" spans="1:29" ht="12" customHeight="1" x14ac:dyDescent="0.2">
      <c r="A1484" s="37">
        <v>1483</v>
      </c>
      <c r="B1484" s="38" t="s">
        <v>25</v>
      </c>
      <c r="C1484" s="39" t="s">
        <v>2227</v>
      </c>
      <c r="D1484" s="40">
        <v>44101</v>
      </c>
      <c r="E1484" s="38">
        <v>1</v>
      </c>
      <c r="F1484" s="38"/>
      <c r="G1484" s="38" t="s">
        <v>2</v>
      </c>
      <c r="H1484" s="38" t="s">
        <v>2</v>
      </c>
      <c r="I1484" s="41">
        <v>0</v>
      </c>
      <c r="J1484" s="41">
        <v>5162.16</v>
      </c>
      <c r="K1484" s="41">
        <v>0</v>
      </c>
      <c r="L1484" s="41">
        <f>SUM(Data[[#This Row],[CHELTUIELI DE PERSONAL LEI]:[CHELTUIELI DE CAPITAL (ACTIVE NEFINANCIARE ) LEI]])</f>
        <v>5162.16</v>
      </c>
      <c r="M1484" s="41">
        <f>Data[[#This Row],[TOTAL CHELTUIELI LEI]]/Data[[#This Row],[CURS VALUTAR EURO BNR 22 07 2020]]</f>
        <v>1066.5399475217455</v>
      </c>
      <c r="N1484" s="49">
        <v>1214</v>
      </c>
      <c r="O1484" s="54"/>
      <c r="P1484" s="54">
        <v>1046</v>
      </c>
      <c r="Q1484" s="54"/>
      <c r="R1484" s="54">
        <f>Data[[#This Row],[PERSOANE ÎNSCRISE ÎN LISTELE ELECTORALE (TURUL 1)            ]]+Data[[#This Row],[PERSOANE ÎNSCRISE ÎN LISTELE ELECTORALE (TURUL AL 2-LEA)]]</f>
        <v>1214</v>
      </c>
      <c r="S1484" s="54">
        <f>Data[[#This Row],[PERSOANE CARE AU PARTICIPAT LA VOT (TURUL 1)]]+Data[[#This Row],[PERSOANE CARE AU PARTICIPAT LA VOT  (TURUL AL 2-LEA)]]</f>
        <v>1046</v>
      </c>
      <c r="T1484" s="41">
        <f>Data[[#This Row],[TOTAL CHELTUIELI LEI]]/Data[[#This Row],[NUMĂRUL PERSOANELOR ÎNSCRISE ÎN LISTELE ELECTORALE]]</f>
        <v>4.2521911037891265</v>
      </c>
      <c r="U1484" s="41">
        <f>Data[[#This Row],[TOTAL CHELTUIELI EURO]]/Data[[#This Row],[NUMĂRUL PERSOANELOR ÎNSCRISE ÎN LISTELE ELECTORALE]]</f>
        <v>0.87853372942483154</v>
      </c>
      <c r="V1484" s="41">
        <f>Data[[#This Row],[TOTAL CHELTUIELI LEI]]/Data[[#This Row],[NUMĂRUL PERSOANELOR CARE AU PARTICIPAT LA VOT]]</f>
        <v>4.9351434034416828</v>
      </c>
      <c r="W1484" s="41">
        <f>Data[[#This Row],[TOTAL CHELTUIELI EURO]]/Data[[#This Row],[NUMĂRUL PERSOANELOR CARE AU PARTICIPAT LA VOT]]</f>
        <v>1.0196366611106553</v>
      </c>
      <c r="X1484" s="43">
        <v>4.8400999999999996</v>
      </c>
      <c r="Y1484" s="114" t="s">
        <v>2895</v>
      </c>
      <c r="Z1484" s="44">
        <v>4</v>
      </c>
      <c r="AA1484" s="115" t="s">
        <v>3105</v>
      </c>
      <c r="AB1484" s="44">
        <v>0</v>
      </c>
      <c r="AC1484" s="45"/>
    </row>
    <row r="1485" spans="1:29" ht="12" customHeight="1" x14ac:dyDescent="0.2">
      <c r="A1485" s="37">
        <v>1484</v>
      </c>
      <c r="B1485" s="38" t="s">
        <v>25</v>
      </c>
      <c r="C1485" s="39" t="s">
        <v>2228</v>
      </c>
      <c r="D1485" s="40">
        <v>44101</v>
      </c>
      <c r="E1485" s="38">
        <v>1</v>
      </c>
      <c r="F1485" s="38"/>
      <c r="G1485" s="38" t="s">
        <v>2</v>
      </c>
      <c r="H1485" s="38" t="s">
        <v>2</v>
      </c>
      <c r="I1485" s="41">
        <v>3120</v>
      </c>
      <c r="J1485" s="41">
        <v>9477</v>
      </c>
      <c r="K1485" s="41">
        <v>0</v>
      </c>
      <c r="L1485" s="41">
        <f>SUM(Data[[#This Row],[CHELTUIELI DE PERSONAL LEI]:[CHELTUIELI DE CAPITAL (ACTIVE NEFINANCIARE ) LEI]])</f>
        <v>12597</v>
      </c>
      <c r="M1485" s="41">
        <f>Data[[#This Row],[TOTAL CHELTUIELI LEI]]/Data[[#This Row],[CURS VALUTAR EURO BNR 22 07 2020]]</f>
        <v>2602.6321770211362</v>
      </c>
      <c r="N1485" s="49">
        <v>1458</v>
      </c>
      <c r="O1485" s="54"/>
      <c r="P1485" s="54">
        <v>1105</v>
      </c>
      <c r="Q1485" s="54"/>
      <c r="R1485" s="54">
        <f>Data[[#This Row],[PERSOANE ÎNSCRISE ÎN LISTELE ELECTORALE (TURUL 1)            ]]+Data[[#This Row],[PERSOANE ÎNSCRISE ÎN LISTELE ELECTORALE (TURUL AL 2-LEA)]]</f>
        <v>1458</v>
      </c>
      <c r="S1485" s="54">
        <f>Data[[#This Row],[PERSOANE CARE AU PARTICIPAT LA VOT (TURUL 1)]]+Data[[#This Row],[PERSOANE CARE AU PARTICIPAT LA VOT  (TURUL AL 2-LEA)]]</f>
        <v>1105</v>
      </c>
      <c r="T1485" s="41">
        <f>Data[[#This Row],[TOTAL CHELTUIELI LEI]]/Data[[#This Row],[NUMĂRUL PERSOANELOR ÎNSCRISE ÎN LISTELE ELECTORALE]]</f>
        <v>8.6399176954732511</v>
      </c>
      <c r="U1485" s="41">
        <f>Data[[#This Row],[TOTAL CHELTUIELI EURO]]/Data[[#This Row],[NUMĂRUL PERSOANELOR ÎNSCRISE ÎN LISTELE ELECTORALE]]</f>
        <v>1.7850700802614103</v>
      </c>
      <c r="V1485" s="41">
        <f>Data[[#This Row],[TOTAL CHELTUIELI LEI]]/Data[[#This Row],[NUMĂRUL PERSOANELOR CARE AU PARTICIPAT LA VOT]]</f>
        <v>11.4</v>
      </c>
      <c r="W1485" s="41">
        <f>Data[[#This Row],[TOTAL CHELTUIELI EURO]]/Data[[#This Row],[NUMĂRUL PERSOANELOR CARE AU PARTICIPAT LA VOT]]</f>
        <v>2.3553232371232</v>
      </c>
      <c r="X1485" s="43">
        <v>4.8400999999999996</v>
      </c>
      <c r="Y1485" s="114" t="s">
        <v>2896</v>
      </c>
      <c r="Z1485" s="44">
        <v>8</v>
      </c>
      <c r="AA1485" s="115" t="s">
        <v>3107</v>
      </c>
      <c r="AB1485" s="44">
        <v>1</v>
      </c>
      <c r="AC1485" s="45"/>
    </row>
    <row r="1486" spans="1:29" ht="12" customHeight="1" x14ac:dyDescent="0.2">
      <c r="A1486" s="37">
        <v>1485</v>
      </c>
      <c r="B1486" s="38" t="s">
        <v>25</v>
      </c>
      <c r="C1486" s="39" t="s">
        <v>2229</v>
      </c>
      <c r="D1486" s="40">
        <v>44101</v>
      </c>
      <c r="E1486" s="38">
        <v>1</v>
      </c>
      <c r="F1486" s="38"/>
      <c r="G1486" s="38" t="s">
        <v>2</v>
      </c>
      <c r="H1486" s="38" t="s">
        <v>2</v>
      </c>
      <c r="I1486" s="41">
        <v>0</v>
      </c>
      <c r="J1486" s="41">
        <v>9981.67</v>
      </c>
      <c r="K1486" s="41">
        <v>0</v>
      </c>
      <c r="L1486" s="41">
        <f>SUM(Data[[#This Row],[CHELTUIELI DE PERSONAL LEI]:[CHELTUIELI DE CAPITAL (ACTIVE NEFINANCIARE ) LEI]])</f>
        <v>9981.67</v>
      </c>
      <c r="M1486" s="41">
        <f>Data[[#This Row],[TOTAL CHELTUIELI LEI]]/Data[[#This Row],[CURS VALUTAR EURO BNR 22 07 2020]]</f>
        <v>2062.2859031838188</v>
      </c>
      <c r="N1486" s="49">
        <v>1864</v>
      </c>
      <c r="O1486" s="54"/>
      <c r="P1486" s="54">
        <v>1260</v>
      </c>
      <c r="Q1486" s="54"/>
      <c r="R1486" s="54">
        <f>Data[[#This Row],[PERSOANE ÎNSCRISE ÎN LISTELE ELECTORALE (TURUL 1)            ]]+Data[[#This Row],[PERSOANE ÎNSCRISE ÎN LISTELE ELECTORALE (TURUL AL 2-LEA)]]</f>
        <v>1864</v>
      </c>
      <c r="S1486" s="54">
        <f>Data[[#This Row],[PERSOANE CARE AU PARTICIPAT LA VOT (TURUL 1)]]+Data[[#This Row],[PERSOANE CARE AU PARTICIPAT LA VOT  (TURUL AL 2-LEA)]]</f>
        <v>1260</v>
      </c>
      <c r="T1486" s="41">
        <f>Data[[#This Row],[TOTAL CHELTUIELI LEI]]/Data[[#This Row],[NUMĂRUL PERSOANELOR ÎNSCRISE ÎN LISTELE ELECTORALE]]</f>
        <v>5.3549731759656654</v>
      </c>
      <c r="U1486" s="41">
        <f>Data[[#This Row],[TOTAL CHELTUIELI EURO]]/Data[[#This Row],[NUMĂRUL PERSOANELOR ÎNSCRISE ÎN LISTELE ELECTORALE]]</f>
        <v>1.1063765575020488</v>
      </c>
      <c r="V1486" s="41">
        <f>Data[[#This Row],[TOTAL CHELTUIELI LEI]]/Data[[#This Row],[NUMĂRUL PERSOANELOR CARE AU PARTICIPAT LA VOT]]</f>
        <v>7.9219603174603179</v>
      </c>
      <c r="W1486" s="41">
        <f>Data[[#This Row],[TOTAL CHELTUIELI EURO]]/Data[[#This Row],[NUMĂRUL PERSOANELOR CARE AU PARTICIPAT LA VOT]]</f>
        <v>1.6367348437966815</v>
      </c>
      <c r="X1486" s="43">
        <v>4.8400999999999996</v>
      </c>
      <c r="Y1486" s="114" t="s">
        <v>2892</v>
      </c>
      <c r="Z1486" s="44">
        <v>5</v>
      </c>
      <c r="AA1486" s="115" t="s">
        <v>3107</v>
      </c>
      <c r="AB1486" s="44">
        <v>1</v>
      </c>
      <c r="AC1486" s="45"/>
    </row>
    <row r="1487" spans="1:29" ht="12" customHeight="1" x14ac:dyDescent="0.2">
      <c r="A1487" s="37">
        <v>1486</v>
      </c>
      <c r="B1487" s="38" t="s">
        <v>25</v>
      </c>
      <c r="C1487" s="39" t="s">
        <v>2133</v>
      </c>
      <c r="D1487" s="40">
        <v>44101</v>
      </c>
      <c r="E1487" s="38">
        <v>1</v>
      </c>
      <c r="F1487" s="38"/>
      <c r="G1487" s="38" t="s">
        <v>2</v>
      </c>
      <c r="H1487" s="38" t="s">
        <v>2</v>
      </c>
      <c r="I1487" s="41">
        <v>900</v>
      </c>
      <c r="J1487" s="41">
        <v>12200</v>
      </c>
      <c r="K1487" s="41">
        <v>0</v>
      </c>
      <c r="L1487" s="41">
        <f>SUM(Data[[#This Row],[CHELTUIELI DE PERSONAL LEI]:[CHELTUIELI DE CAPITAL (ACTIVE NEFINANCIARE ) LEI]])</f>
        <v>13100</v>
      </c>
      <c r="M1487" s="41">
        <f>Data[[#This Row],[TOTAL CHELTUIELI LEI]]/Data[[#This Row],[CURS VALUTAR EURO BNR 22 07 2020]]</f>
        <v>2706.5556496766599</v>
      </c>
      <c r="N1487" s="49">
        <v>1432</v>
      </c>
      <c r="O1487" s="54"/>
      <c r="P1487" s="54">
        <v>1010</v>
      </c>
      <c r="Q1487" s="54"/>
      <c r="R1487" s="54">
        <f>Data[[#This Row],[PERSOANE ÎNSCRISE ÎN LISTELE ELECTORALE (TURUL 1)            ]]+Data[[#This Row],[PERSOANE ÎNSCRISE ÎN LISTELE ELECTORALE (TURUL AL 2-LEA)]]</f>
        <v>1432</v>
      </c>
      <c r="S1487" s="54">
        <f>Data[[#This Row],[PERSOANE CARE AU PARTICIPAT LA VOT (TURUL 1)]]+Data[[#This Row],[PERSOANE CARE AU PARTICIPAT LA VOT  (TURUL AL 2-LEA)]]</f>
        <v>1010</v>
      </c>
      <c r="T1487" s="41">
        <f>Data[[#This Row],[TOTAL CHELTUIELI LEI]]/Data[[#This Row],[NUMĂRUL PERSOANELOR ÎNSCRISE ÎN LISTELE ELECTORALE]]</f>
        <v>9.1480446927374306</v>
      </c>
      <c r="U1487" s="41">
        <f>Data[[#This Row],[TOTAL CHELTUIELI EURO]]/Data[[#This Row],[NUMĂRUL PERSOANELOR ÎNSCRISE ÎN LISTELE ELECTORALE]]</f>
        <v>1.8900528279864943</v>
      </c>
      <c r="V1487" s="41">
        <f>Data[[#This Row],[TOTAL CHELTUIELI LEI]]/Data[[#This Row],[NUMĂRUL PERSOANELOR CARE AU PARTICIPAT LA VOT]]</f>
        <v>12.970297029702971</v>
      </c>
      <c r="W1487" s="41">
        <f>Data[[#This Row],[TOTAL CHELTUIELI EURO]]/Data[[#This Row],[NUMĂRUL PERSOANELOR CARE AU PARTICIPAT LA VOT]]</f>
        <v>2.6797580689867919</v>
      </c>
      <c r="X1487" s="43">
        <v>4.8400999999999996</v>
      </c>
      <c r="Y1487" s="114" t="s">
        <v>2887</v>
      </c>
      <c r="Z1487" s="44">
        <v>9</v>
      </c>
      <c r="AA1487" s="115" t="s">
        <v>3107</v>
      </c>
      <c r="AB1487" s="44">
        <v>1</v>
      </c>
      <c r="AC1487" s="45"/>
    </row>
    <row r="1488" spans="1:29" ht="12" customHeight="1" x14ac:dyDescent="0.2">
      <c r="A1488" s="37">
        <v>1487</v>
      </c>
      <c r="B1488" s="38" t="s">
        <v>25</v>
      </c>
      <c r="C1488" s="39" t="s">
        <v>2230</v>
      </c>
      <c r="D1488" s="40">
        <v>44101</v>
      </c>
      <c r="E1488" s="38">
        <v>1</v>
      </c>
      <c r="F1488" s="38"/>
      <c r="G1488" s="38" t="s">
        <v>2</v>
      </c>
      <c r="H1488" s="38" t="s">
        <v>2</v>
      </c>
      <c r="I1488" s="41">
        <v>11300</v>
      </c>
      <c r="J1488" s="41">
        <v>6164</v>
      </c>
      <c r="K1488" s="41">
        <v>0</v>
      </c>
      <c r="L1488" s="41">
        <f>SUM(Data[[#This Row],[CHELTUIELI DE PERSONAL LEI]:[CHELTUIELI DE CAPITAL (ACTIVE NEFINANCIARE ) LEI]])</f>
        <v>17464</v>
      </c>
      <c r="M1488" s="41">
        <f>Data[[#This Row],[TOTAL CHELTUIELI LEI]]/Data[[#This Row],[CURS VALUTAR EURO BNR 22 07 2020]]</f>
        <v>3608.1899134315408</v>
      </c>
      <c r="N1488" s="49">
        <v>3939</v>
      </c>
      <c r="O1488" s="54"/>
      <c r="P1488" s="54">
        <v>2357</v>
      </c>
      <c r="Q1488" s="54"/>
      <c r="R1488" s="54">
        <f>Data[[#This Row],[PERSOANE ÎNSCRISE ÎN LISTELE ELECTORALE (TURUL 1)            ]]+Data[[#This Row],[PERSOANE ÎNSCRISE ÎN LISTELE ELECTORALE (TURUL AL 2-LEA)]]</f>
        <v>3939</v>
      </c>
      <c r="S1488" s="54">
        <f>Data[[#This Row],[PERSOANE CARE AU PARTICIPAT LA VOT (TURUL 1)]]+Data[[#This Row],[PERSOANE CARE AU PARTICIPAT LA VOT  (TURUL AL 2-LEA)]]</f>
        <v>2357</v>
      </c>
      <c r="T1488" s="41">
        <f>Data[[#This Row],[TOTAL CHELTUIELI LEI]]/Data[[#This Row],[NUMĂRUL PERSOANELOR ÎNSCRISE ÎN LISTELE ELECTORALE]]</f>
        <v>4.4336125920284335</v>
      </c>
      <c r="U1488" s="41">
        <f>Data[[#This Row],[TOTAL CHELTUIELI EURO]]/Data[[#This Row],[NUMĂRUL PERSOANELOR ÎNSCRISE ÎN LISTELE ELECTORALE]]</f>
        <v>0.91601673354443791</v>
      </c>
      <c r="V1488" s="41">
        <f>Data[[#This Row],[TOTAL CHELTUIELI LEI]]/Data[[#This Row],[NUMĂRUL PERSOANELOR CARE AU PARTICIPAT LA VOT]]</f>
        <v>7.4094187526516757</v>
      </c>
      <c r="W1488" s="41">
        <f>Data[[#This Row],[TOTAL CHELTUIELI EURO]]/Data[[#This Row],[NUMĂRUL PERSOANELOR CARE AU PARTICIPAT LA VOT]]</f>
        <v>1.5308400141839376</v>
      </c>
      <c r="X1488" s="43">
        <v>4.8400999999999996</v>
      </c>
      <c r="Y1488" s="114" t="s">
        <v>2895</v>
      </c>
      <c r="Z1488" s="44">
        <v>4</v>
      </c>
      <c r="AA1488" s="115" t="s">
        <v>3105</v>
      </c>
      <c r="AB1488" s="44">
        <v>0</v>
      </c>
      <c r="AC1488" s="45"/>
    </row>
    <row r="1489" spans="1:29" ht="12" customHeight="1" x14ac:dyDescent="0.2">
      <c r="A1489" s="37">
        <v>1488</v>
      </c>
      <c r="B1489" s="38" t="s">
        <v>25</v>
      </c>
      <c r="C1489" s="39" t="s">
        <v>2231</v>
      </c>
      <c r="D1489" s="40">
        <v>44101</v>
      </c>
      <c r="E1489" s="38">
        <v>1</v>
      </c>
      <c r="F1489" s="38"/>
      <c r="G1489" s="38" t="s">
        <v>2</v>
      </c>
      <c r="H1489" s="38" t="s">
        <v>2</v>
      </c>
      <c r="I1489" s="41">
        <v>2500</v>
      </c>
      <c r="J1489" s="41">
        <v>7375</v>
      </c>
      <c r="K1489" s="41">
        <v>0</v>
      </c>
      <c r="L1489" s="41">
        <f>SUM(Data[[#This Row],[CHELTUIELI DE PERSONAL LEI]:[CHELTUIELI DE CAPITAL (ACTIVE NEFINANCIARE ) LEI]])</f>
        <v>9875</v>
      </c>
      <c r="M1489" s="41">
        <f>Data[[#This Row],[TOTAL CHELTUIELI LEI]]/Data[[#This Row],[CURS VALUTAR EURO BNR 22 07 2020]]</f>
        <v>2040.2471023325966</v>
      </c>
      <c r="N1489" s="49">
        <v>2569</v>
      </c>
      <c r="O1489" s="54"/>
      <c r="P1489" s="54">
        <v>1532</v>
      </c>
      <c r="Q1489" s="54"/>
      <c r="R1489" s="54">
        <f>Data[[#This Row],[PERSOANE ÎNSCRISE ÎN LISTELE ELECTORALE (TURUL 1)            ]]+Data[[#This Row],[PERSOANE ÎNSCRISE ÎN LISTELE ELECTORALE (TURUL AL 2-LEA)]]</f>
        <v>2569</v>
      </c>
      <c r="S1489" s="54">
        <f>Data[[#This Row],[PERSOANE CARE AU PARTICIPAT LA VOT (TURUL 1)]]+Data[[#This Row],[PERSOANE CARE AU PARTICIPAT LA VOT  (TURUL AL 2-LEA)]]</f>
        <v>1532</v>
      </c>
      <c r="T1489" s="41">
        <f>Data[[#This Row],[TOTAL CHELTUIELI LEI]]/Data[[#This Row],[NUMĂRUL PERSOANELOR ÎNSCRISE ÎN LISTELE ELECTORALE]]</f>
        <v>3.8439081354612692</v>
      </c>
      <c r="U1489" s="41">
        <f>Data[[#This Row],[TOTAL CHELTUIELI EURO]]/Data[[#This Row],[NUMĂRUL PERSOANELOR ÎNSCRISE ÎN LISTELE ELECTORALE]]</f>
        <v>0.79417948708937192</v>
      </c>
      <c r="V1489" s="41">
        <f>Data[[#This Row],[TOTAL CHELTUIELI LEI]]/Data[[#This Row],[NUMĂRUL PERSOANELOR CARE AU PARTICIPAT LA VOT]]</f>
        <v>6.445822454308094</v>
      </c>
      <c r="W1489" s="41">
        <f>Data[[#This Row],[TOTAL CHELTUIELI EURO]]/Data[[#This Row],[NUMĂRUL PERSOANELOR CARE AU PARTICIPAT LA VOT]]</f>
        <v>1.3317539832458203</v>
      </c>
      <c r="X1489" s="43">
        <v>4.8400999999999996</v>
      </c>
      <c r="Y1489" s="114" t="s">
        <v>2884</v>
      </c>
      <c r="Z1489" s="44">
        <v>3</v>
      </c>
      <c r="AA1489" s="115" t="s">
        <v>3105</v>
      </c>
      <c r="AB1489" s="44">
        <v>0</v>
      </c>
      <c r="AC1489" s="45"/>
    </row>
    <row r="1490" spans="1:29" ht="12" customHeight="1" x14ac:dyDescent="0.2">
      <c r="A1490" s="37">
        <v>1489</v>
      </c>
      <c r="B1490" s="38" t="s">
        <v>25</v>
      </c>
      <c r="C1490" s="39" t="s">
        <v>419</v>
      </c>
      <c r="D1490" s="40">
        <v>44101</v>
      </c>
      <c r="E1490" s="38">
        <v>1</v>
      </c>
      <c r="F1490" s="38"/>
      <c r="G1490" s="38" t="s">
        <v>2</v>
      </c>
      <c r="H1490" s="38" t="s">
        <v>2</v>
      </c>
      <c r="I1490" s="41">
        <v>1700</v>
      </c>
      <c r="J1490" s="41">
        <v>4363</v>
      </c>
      <c r="K1490" s="41">
        <v>0</v>
      </c>
      <c r="L1490" s="41">
        <f>SUM(Data[[#This Row],[CHELTUIELI DE PERSONAL LEI]:[CHELTUIELI DE CAPITAL (ACTIVE NEFINANCIARE ) LEI]])</f>
        <v>6063</v>
      </c>
      <c r="M1490" s="41">
        <f>Data[[#This Row],[TOTAL CHELTUIELI LEI]]/Data[[#This Row],[CURS VALUTAR EURO BNR 22 07 2020]]</f>
        <v>1252.6600690068387</v>
      </c>
      <c r="N1490" s="49">
        <v>1894</v>
      </c>
      <c r="O1490" s="54"/>
      <c r="P1490" s="54">
        <v>1259</v>
      </c>
      <c r="Q1490" s="54"/>
      <c r="R1490" s="54">
        <f>Data[[#This Row],[PERSOANE ÎNSCRISE ÎN LISTELE ELECTORALE (TURUL 1)            ]]+Data[[#This Row],[PERSOANE ÎNSCRISE ÎN LISTELE ELECTORALE (TURUL AL 2-LEA)]]</f>
        <v>1894</v>
      </c>
      <c r="S1490" s="54">
        <f>Data[[#This Row],[PERSOANE CARE AU PARTICIPAT LA VOT (TURUL 1)]]+Data[[#This Row],[PERSOANE CARE AU PARTICIPAT LA VOT  (TURUL AL 2-LEA)]]</f>
        <v>1259</v>
      </c>
      <c r="T1490" s="41">
        <f>Data[[#This Row],[TOTAL CHELTUIELI LEI]]/Data[[#This Row],[NUMĂRUL PERSOANELOR ÎNSCRISE ÎN LISTELE ELECTORALE]]</f>
        <v>3.2011615628299896</v>
      </c>
      <c r="U1490" s="41">
        <f>Data[[#This Row],[TOTAL CHELTUIELI EURO]]/Data[[#This Row],[NUMĂRUL PERSOANELOR ÎNSCRISE ÎN LISTELE ELECTORALE]]</f>
        <v>0.66138335216834143</v>
      </c>
      <c r="V1490" s="41">
        <f>Data[[#This Row],[TOTAL CHELTUIELI LEI]]/Data[[#This Row],[NUMĂRUL PERSOANELOR CARE AU PARTICIPAT LA VOT]]</f>
        <v>4.8157267672756152</v>
      </c>
      <c r="W1490" s="41">
        <f>Data[[#This Row],[TOTAL CHELTUIELI EURO]]/Data[[#This Row],[NUMĂRUL PERSOANELOR CARE AU PARTICIPAT LA VOT]]</f>
        <v>0.99496431215793391</v>
      </c>
      <c r="X1490" s="43">
        <v>4.8400999999999996</v>
      </c>
      <c r="Y1490" s="114" t="s">
        <v>2884</v>
      </c>
      <c r="Z1490" s="44">
        <v>3</v>
      </c>
      <c r="AA1490" s="115" t="s">
        <v>3105</v>
      </c>
      <c r="AB1490" s="44">
        <v>0</v>
      </c>
      <c r="AC1490" s="45"/>
    </row>
    <row r="1491" spans="1:29" ht="12" customHeight="1" x14ac:dyDescent="0.2">
      <c r="A1491" s="37">
        <v>1490</v>
      </c>
      <c r="B1491" s="38" t="s">
        <v>25</v>
      </c>
      <c r="C1491" s="39" t="s">
        <v>2232</v>
      </c>
      <c r="D1491" s="40">
        <v>44101</v>
      </c>
      <c r="E1491" s="38">
        <v>1</v>
      </c>
      <c r="F1491" s="38"/>
      <c r="G1491" s="38" t="s">
        <v>2</v>
      </c>
      <c r="H1491" s="38" t="s">
        <v>2</v>
      </c>
      <c r="I1491" s="41">
        <v>6359</v>
      </c>
      <c r="J1491" s="41">
        <v>1057</v>
      </c>
      <c r="K1491" s="41">
        <v>0</v>
      </c>
      <c r="L1491" s="41">
        <f>SUM(Data[[#This Row],[CHELTUIELI DE PERSONAL LEI]:[CHELTUIELI DE CAPITAL (ACTIVE NEFINANCIARE ) LEI]])</f>
        <v>7416</v>
      </c>
      <c r="M1491" s="41">
        <f>Data[[#This Row],[TOTAL CHELTUIELI LEI]]/Data[[#This Row],[CURS VALUTAR EURO BNR 22 07 2020]]</f>
        <v>1532.1997479390923</v>
      </c>
      <c r="N1491" s="49">
        <v>1948</v>
      </c>
      <c r="O1491" s="54"/>
      <c r="P1491" s="54">
        <v>1337</v>
      </c>
      <c r="Q1491" s="54"/>
      <c r="R1491" s="54">
        <f>Data[[#This Row],[PERSOANE ÎNSCRISE ÎN LISTELE ELECTORALE (TURUL 1)            ]]+Data[[#This Row],[PERSOANE ÎNSCRISE ÎN LISTELE ELECTORALE (TURUL AL 2-LEA)]]</f>
        <v>1948</v>
      </c>
      <c r="S1491" s="54">
        <f>Data[[#This Row],[PERSOANE CARE AU PARTICIPAT LA VOT (TURUL 1)]]+Data[[#This Row],[PERSOANE CARE AU PARTICIPAT LA VOT  (TURUL AL 2-LEA)]]</f>
        <v>1337</v>
      </c>
      <c r="T1491" s="41">
        <f>Data[[#This Row],[TOTAL CHELTUIELI LEI]]/Data[[#This Row],[NUMĂRUL PERSOANELOR ÎNSCRISE ÎN LISTELE ELECTORALE]]</f>
        <v>3.806981519507187</v>
      </c>
      <c r="U1491" s="41">
        <f>Data[[#This Row],[TOTAL CHELTUIELI EURO]]/Data[[#This Row],[NUMĂRUL PERSOANELOR ÎNSCRISE ÎN LISTELE ELECTORALE]]</f>
        <v>0.78655017861349708</v>
      </c>
      <c r="V1491" s="41">
        <f>Data[[#This Row],[TOTAL CHELTUIELI LEI]]/Data[[#This Row],[NUMĂRUL PERSOANELOR CARE AU PARTICIPAT LA VOT]]</f>
        <v>5.5467464472700074</v>
      </c>
      <c r="W1491" s="41">
        <f>Data[[#This Row],[TOTAL CHELTUIELI EURO]]/Data[[#This Row],[NUMĂRUL PERSOANELOR CARE AU PARTICIPAT LA VOT]]</f>
        <v>1.1459983155864564</v>
      </c>
      <c r="X1491" s="43">
        <v>4.8400999999999996</v>
      </c>
      <c r="Y1491" s="114" t="s">
        <v>2884</v>
      </c>
      <c r="Z1491" s="44">
        <v>3</v>
      </c>
      <c r="AA1491" s="115" t="s">
        <v>3105</v>
      </c>
      <c r="AB1491" s="44">
        <v>0</v>
      </c>
      <c r="AC1491" s="45"/>
    </row>
    <row r="1492" spans="1:29" ht="12" customHeight="1" x14ac:dyDescent="0.2">
      <c r="A1492" s="37">
        <v>1491</v>
      </c>
      <c r="B1492" s="38" t="s">
        <v>25</v>
      </c>
      <c r="C1492" s="39" t="s">
        <v>2233</v>
      </c>
      <c r="D1492" s="40">
        <v>44101</v>
      </c>
      <c r="E1492" s="38">
        <v>1</v>
      </c>
      <c r="F1492" s="38"/>
      <c r="G1492" s="38" t="s">
        <v>2</v>
      </c>
      <c r="H1492" s="38" t="s">
        <v>2</v>
      </c>
      <c r="I1492" s="41">
        <v>0</v>
      </c>
      <c r="J1492" s="41">
        <v>23537</v>
      </c>
      <c r="K1492" s="41">
        <v>0</v>
      </c>
      <c r="L1492" s="41">
        <f>SUM(Data[[#This Row],[CHELTUIELI DE PERSONAL LEI]:[CHELTUIELI DE CAPITAL (ACTIVE NEFINANCIARE ) LEI]])</f>
        <v>23537</v>
      </c>
      <c r="M1492" s="41">
        <f>Data[[#This Row],[TOTAL CHELTUIELI LEI]]/Data[[#This Row],[CURS VALUTAR EURO BNR 22 07 2020]]</f>
        <v>4862.9160554534001</v>
      </c>
      <c r="N1492" s="49">
        <v>1827</v>
      </c>
      <c r="O1492" s="54"/>
      <c r="P1492" s="54">
        <v>1275</v>
      </c>
      <c r="Q1492" s="54"/>
      <c r="R1492" s="54">
        <f>Data[[#This Row],[PERSOANE ÎNSCRISE ÎN LISTELE ELECTORALE (TURUL 1)            ]]+Data[[#This Row],[PERSOANE ÎNSCRISE ÎN LISTELE ELECTORALE (TURUL AL 2-LEA)]]</f>
        <v>1827</v>
      </c>
      <c r="S1492" s="54">
        <f>Data[[#This Row],[PERSOANE CARE AU PARTICIPAT LA VOT (TURUL 1)]]+Data[[#This Row],[PERSOANE CARE AU PARTICIPAT LA VOT  (TURUL AL 2-LEA)]]</f>
        <v>1275</v>
      </c>
      <c r="T1492" s="41">
        <f>Data[[#This Row],[TOTAL CHELTUIELI LEI]]/Data[[#This Row],[NUMĂRUL PERSOANELOR ÎNSCRISE ÎN LISTELE ELECTORALE]]</f>
        <v>12.882868089764642</v>
      </c>
      <c r="U1492" s="41">
        <f>Data[[#This Row],[TOTAL CHELTUIELI EURO]]/Data[[#This Row],[NUMĂRUL PERSOANELOR ÎNSCRISE ÎN LISTELE ELECTORALE]]</f>
        <v>2.6616946116329503</v>
      </c>
      <c r="V1492" s="41">
        <f>Data[[#This Row],[TOTAL CHELTUIELI LEI]]/Data[[#This Row],[NUMĂRUL PERSOANELOR CARE AU PARTICIPAT LA VOT]]</f>
        <v>18.460392156862746</v>
      </c>
      <c r="W1492" s="41">
        <f>Data[[#This Row],[TOTAL CHELTUIELI EURO]]/Data[[#This Row],[NUMĂRUL PERSOANELOR CARE AU PARTICIPAT LA VOT]]</f>
        <v>3.8140518081987453</v>
      </c>
      <c r="X1492" s="43">
        <v>4.8400999999999996</v>
      </c>
      <c r="Y1492" s="114" t="s">
        <v>2897</v>
      </c>
      <c r="Z1492" s="44">
        <v>12</v>
      </c>
      <c r="AA1492" s="115" t="s">
        <v>3108</v>
      </c>
      <c r="AB1492" s="44">
        <v>2</v>
      </c>
      <c r="AC1492" s="45"/>
    </row>
    <row r="1493" spans="1:29" ht="12" customHeight="1" x14ac:dyDescent="0.2">
      <c r="A1493" s="37">
        <v>1492</v>
      </c>
      <c r="B1493" s="38" t="s">
        <v>25</v>
      </c>
      <c r="C1493" s="39" t="s">
        <v>2234</v>
      </c>
      <c r="D1493" s="40">
        <v>44101</v>
      </c>
      <c r="E1493" s="38">
        <v>1</v>
      </c>
      <c r="F1493" s="38"/>
      <c r="G1493" s="38" t="s">
        <v>2</v>
      </c>
      <c r="H1493" s="38" t="s">
        <v>2</v>
      </c>
      <c r="I1493" s="41">
        <v>15840</v>
      </c>
      <c r="J1493" s="41">
        <v>12130</v>
      </c>
      <c r="K1493" s="41">
        <v>0</v>
      </c>
      <c r="L1493" s="41">
        <f>SUM(Data[[#This Row],[CHELTUIELI DE PERSONAL LEI]:[CHELTUIELI DE CAPITAL (ACTIVE NEFINANCIARE ) LEI]])</f>
        <v>27970</v>
      </c>
      <c r="M1493" s="41">
        <f>Data[[#This Row],[TOTAL CHELTUIELI LEI]]/Data[[#This Row],[CURS VALUTAR EURO BNR 22 07 2020]]</f>
        <v>5778.8062230119212</v>
      </c>
      <c r="N1493" s="49">
        <v>2295</v>
      </c>
      <c r="O1493" s="54"/>
      <c r="P1493" s="54">
        <v>1566</v>
      </c>
      <c r="Q1493" s="54"/>
      <c r="R1493" s="54">
        <f>Data[[#This Row],[PERSOANE ÎNSCRISE ÎN LISTELE ELECTORALE (TURUL 1)            ]]+Data[[#This Row],[PERSOANE ÎNSCRISE ÎN LISTELE ELECTORALE (TURUL AL 2-LEA)]]</f>
        <v>2295</v>
      </c>
      <c r="S1493" s="54">
        <f>Data[[#This Row],[PERSOANE CARE AU PARTICIPAT LA VOT (TURUL 1)]]+Data[[#This Row],[PERSOANE CARE AU PARTICIPAT LA VOT  (TURUL AL 2-LEA)]]</f>
        <v>1566</v>
      </c>
      <c r="T1493" s="41">
        <f>Data[[#This Row],[TOTAL CHELTUIELI LEI]]/Data[[#This Row],[NUMĂRUL PERSOANELOR ÎNSCRISE ÎN LISTELE ELECTORALE]]</f>
        <v>12.187363834422658</v>
      </c>
      <c r="U1493" s="41">
        <f>Data[[#This Row],[TOTAL CHELTUIELI EURO]]/Data[[#This Row],[NUMĂRUL PERSOANELOR ÎNSCRISE ÎN LISTELE ELECTORALE]]</f>
        <v>2.5179983542535607</v>
      </c>
      <c r="V1493" s="41">
        <f>Data[[#This Row],[TOTAL CHELTUIELI LEI]]/Data[[#This Row],[NUMĂRUL PERSOANELOR CARE AU PARTICIPAT LA VOT]]</f>
        <v>17.860791826309068</v>
      </c>
      <c r="W1493" s="41">
        <f>Data[[#This Row],[TOTAL CHELTUIELI EURO]]/Data[[#This Row],[NUMĂRUL PERSOANELOR CARE AU PARTICIPAT LA VOT]]</f>
        <v>3.6901700019233212</v>
      </c>
      <c r="X1493" s="43">
        <v>4.8400999999999996</v>
      </c>
      <c r="Y1493" s="114" t="s">
        <v>2897</v>
      </c>
      <c r="Z1493" s="44">
        <v>12</v>
      </c>
      <c r="AA1493" s="115" t="s">
        <v>3108</v>
      </c>
      <c r="AB1493" s="44">
        <v>2</v>
      </c>
      <c r="AC1493" s="45"/>
    </row>
    <row r="1494" spans="1:29" ht="12" customHeight="1" x14ac:dyDescent="0.2">
      <c r="A1494" s="37">
        <v>1493</v>
      </c>
      <c r="B1494" s="38" t="s">
        <v>25</v>
      </c>
      <c r="C1494" s="39" t="s">
        <v>2235</v>
      </c>
      <c r="D1494" s="40">
        <v>44101</v>
      </c>
      <c r="E1494" s="38">
        <v>1</v>
      </c>
      <c r="F1494" s="38"/>
      <c r="G1494" s="38" t="s">
        <v>2</v>
      </c>
      <c r="H1494" s="38" t="s">
        <v>2</v>
      </c>
      <c r="I1494" s="41">
        <v>0</v>
      </c>
      <c r="J1494" s="41">
        <v>32897</v>
      </c>
      <c r="K1494" s="41">
        <v>0</v>
      </c>
      <c r="L1494" s="41">
        <f>SUM(Data[[#This Row],[CHELTUIELI DE PERSONAL LEI]:[CHELTUIELI DE CAPITAL (ACTIVE NEFINANCIARE ) LEI]])</f>
        <v>32897</v>
      </c>
      <c r="M1494" s="41">
        <f>Data[[#This Row],[TOTAL CHELTUIELI LEI]]/Data[[#This Row],[CURS VALUTAR EURO BNR 22 07 2020]]</f>
        <v>6796.7603975124484</v>
      </c>
      <c r="N1494" s="49">
        <v>4471</v>
      </c>
      <c r="O1494" s="54"/>
      <c r="P1494" s="54">
        <v>2705</v>
      </c>
      <c r="Q1494" s="54"/>
      <c r="R1494" s="54">
        <f>Data[[#This Row],[PERSOANE ÎNSCRISE ÎN LISTELE ELECTORALE (TURUL 1)            ]]+Data[[#This Row],[PERSOANE ÎNSCRISE ÎN LISTELE ELECTORALE (TURUL AL 2-LEA)]]</f>
        <v>4471</v>
      </c>
      <c r="S1494" s="54">
        <f>Data[[#This Row],[PERSOANE CARE AU PARTICIPAT LA VOT (TURUL 1)]]+Data[[#This Row],[PERSOANE CARE AU PARTICIPAT LA VOT  (TURUL AL 2-LEA)]]</f>
        <v>2705</v>
      </c>
      <c r="T1494" s="41">
        <f>Data[[#This Row],[TOTAL CHELTUIELI LEI]]/Data[[#This Row],[NUMĂRUL PERSOANELOR ÎNSCRISE ÎN LISTELE ELECTORALE]]</f>
        <v>7.357861775889063</v>
      </c>
      <c r="U1494" s="41">
        <f>Data[[#This Row],[TOTAL CHELTUIELI EURO]]/Data[[#This Row],[NUMĂRUL PERSOANELOR ÎNSCRISE ÎN LISTELE ELECTORALE]]</f>
        <v>1.5201879663414111</v>
      </c>
      <c r="V1494" s="41">
        <f>Data[[#This Row],[TOTAL CHELTUIELI LEI]]/Data[[#This Row],[NUMĂRUL PERSOANELOR CARE AU PARTICIPAT LA VOT]]</f>
        <v>12.161552680221812</v>
      </c>
      <c r="W1494" s="41">
        <f>Data[[#This Row],[TOTAL CHELTUIELI EURO]]/Data[[#This Row],[NUMĂRUL PERSOANELOR CARE AU PARTICIPAT LA VOT]]</f>
        <v>2.5126655813354706</v>
      </c>
      <c r="X1494" s="43">
        <v>4.8400999999999996</v>
      </c>
      <c r="Y1494" s="114" t="s">
        <v>2886</v>
      </c>
      <c r="Z1494" s="44">
        <v>7</v>
      </c>
      <c r="AA1494" s="115" t="s">
        <v>3107</v>
      </c>
      <c r="AB1494" s="44">
        <v>1</v>
      </c>
      <c r="AC1494" s="45"/>
    </row>
    <row r="1495" spans="1:29" ht="12" customHeight="1" x14ac:dyDescent="0.2">
      <c r="A1495" s="37">
        <v>1494</v>
      </c>
      <c r="B1495" s="38" t="s">
        <v>25</v>
      </c>
      <c r="C1495" s="39" t="s">
        <v>2236</v>
      </c>
      <c r="D1495" s="40">
        <v>44101</v>
      </c>
      <c r="E1495" s="38">
        <v>1</v>
      </c>
      <c r="F1495" s="38"/>
      <c r="G1495" s="38" t="s">
        <v>2</v>
      </c>
      <c r="H1495" s="38" t="s">
        <v>2</v>
      </c>
      <c r="I1495" s="41">
        <v>12347</v>
      </c>
      <c r="J1495" s="41">
        <v>110666</v>
      </c>
      <c r="K1495" s="41">
        <v>0</v>
      </c>
      <c r="L1495" s="41">
        <f>SUM(Data[[#This Row],[CHELTUIELI DE PERSONAL LEI]:[CHELTUIELI DE CAPITAL (ACTIVE NEFINANCIARE ) LEI]])</f>
        <v>123013</v>
      </c>
      <c r="M1495" s="41">
        <f>Data[[#This Row],[TOTAL CHELTUIELI LEI]]/Data[[#This Row],[CURS VALUTAR EURO BNR 22 07 2020]]</f>
        <v>25415.383979669845</v>
      </c>
      <c r="N1495" s="49">
        <v>3536</v>
      </c>
      <c r="O1495" s="54"/>
      <c r="P1495" s="54">
        <v>2112</v>
      </c>
      <c r="Q1495" s="54"/>
      <c r="R1495" s="54">
        <f>Data[[#This Row],[PERSOANE ÎNSCRISE ÎN LISTELE ELECTORALE (TURUL 1)            ]]+Data[[#This Row],[PERSOANE ÎNSCRISE ÎN LISTELE ELECTORALE (TURUL AL 2-LEA)]]</f>
        <v>3536</v>
      </c>
      <c r="S1495" s="54">
        <f>Data[[#This Row],[PERSOANE CARE AU PARTICIPAT LA VOT (TURUL 1)]]+Data[[#This Row],[PERSOANE CARE AU PARTICIPAT LA VOT  (TURUL AL 2-LEA)]]</f>
        <v>2112</v>
      </c>
      <c r="T1495" s="41">
        <f>Data[[#This Row],[TOTAL CHELTUIELI LEI]]/Data[[#This Row],[NUMĂRUL PERSOANELOR ÎNSCRISE ÎN LISTELE ELECTORALE]]</f>
        <v>34.788744343891402</v>
      </c>
      <c r="U1495" s="41">
        <f>Data[[#This Row],[TOTAL CHELTUIELI EURO]]/Data[[#This Row],[NUMĂRUL PERSOANELOR ÎNSCRISE ÎN LISTELE ELECTORALE]]</f>
        <v>7.1876085915355894</v>
      </c>
      <c r="V1495" s="41">
        <f>Data[[#This Row],[TOTAL CHELTUIELI LEI]]/Data[[#This Row],[NUMĂRUL PERSOANELOR CARE AU PARTICIPAT LA VOT]]</f>
        <v>58.244791666666664</v>
      </c>
      <c r="W1495" s="41">
        <f>Data[[#This Row],[TOTAL CHELTUIELI EURO]]/Data[[#This Row],[NUMĂRUL PERSOANELOR CARE AU PARTICIPAT LA VOT]]</f>
        <v>12.033799232798222</v>
      </c>
      <c r="X1495" s="43">
        <v>4.8400999999999996</v>
      </c>
      <c r="Y1495" s="114" t="s">
        <v>2915</v>
      </c>
      <c r="Z1495" s="44">
        <v>34</v>
      </c>
      <c r="AA1495" s="115" t="s">
        <v>3113</v>
      </c>
      <c r="AB1495" s="44">
        <v>7</v>
      </c>
      <c r="AC1495" s="45"/>
    </row>
    <row r="1496" spans="1:29" ht="12" customHeight="1" x14ac:dyDescent="0.2">
      <c r="A1496" s="37">
        <v>1495</v>
      </c>
      <c r="B1496" s="38" t="s">
        <v>25</v>
      </c>
      <c r="C1496" s="39" t="s">
        <v>2237</v>
      </c>
      <c r="D1496" s="40">
        <v>44101</v>
      </c>
      <c r="E1496" s="38">
        <v>1</v>
      </c>
      <c r="F1496" s="38"/>
      <c r="G1496" s="38" t="s">
        <v>2</v>
      </c>
      <c r="H1496" s="38" t="s">
        <v>2</v>
      </c>
      <c r="I1496" s="41">
        <v>400</v>
      </c>
      <c r="J1496" s="41">
        <v>1825</v>
      </c>
      <c r="K1496" s="41">
        <v>0</v>
      </c>
      <c r="L1496" s="41">
        <f>SUM(Data[[#This Row],[CHELTUIELI DE PERSONAL LEI]:[CHELTUIELI DE CAPITAL (ACTIVE NEFINANCIARE ) LEI]])</f>
        <v>2225</v>
      </c>
      <c r="M1496" s="41">
        <f>Data[[#This Row],[TOTAL CHELTUIELI LEI]]/Data[[#This Row],[CURS VALUTAR EURO BNR 22 07 2020]]</f>
        <v>459.70124584202807</v>
      </c>
      <c r="N1496" s="49">
        <v>1824</v>
      </c>
      <c r="O1496" s="54"/>
      <c r="P1496" s="54">
        <v>1288</v>
      </c>
      <c r="Q1496" s="54"/>
      <c r="R1496" s="54">
        <f>Data[[#This Row],[PERSOANE ÎNSCRISE ÎN LISTELE ELECTORALE (TURUL 1)            ]]+Data[[#This Row],[PERSOANE ÎNSCRISE ÎN LISTELE ELECTORALE (TURUL AL 2-LEA)]]</f>
        <v>1824</v>
      </c>
      <c r="S1496" s="54">
        <f>Data[[#This Row],[PERSOANE CARE AU PARTICIPAT LA VOT (TURUL 1)]]+Data[[#This Row],[PERSOANE CARE AU PARTICIPAT LA VOT  (TURUL AL 2-LEA)]]</f>
        <v>1288</v>
      </c>
      <c r="T1496" s="41">
        <f>Data[[#This Row],[TOTAL CHELTUIELI LEI]]/Data[[#This Row],[NUMĂRUL PERSOANELOR ÎNSCRISE ÎN LISTELE ELECTORALE]]</f>
        <v>1.2198464912280702</v>
      </c>
      <c r="U1496" s="41">
        <f>Data[[#This Row],[TOTAL CHELTUIELI EURO]]/Data[[#This Row],[NUMĂRUL PERSOANELOR ÎNSCRISE ÎN LISTELE ELECTORALE]]</f>
        <v>0.25202919179935751</v>
      </c>
      <c r="V1496" s="41">
        <f>Data[[#This Row],[TOTAL CHELTUIELI LEI]]/Data[[#This Row],[NUMĂRUL PERSOANELOR CARE AU PARTICIPAT LA VOT]]</f>
        <v>1.7274844720496894</v>
      </c>
      <c r="W1496" s="41">
        <f>Data[[#This Row],[TOTAL CHELTUIELI EURO]]/Data[[#This Row],[NUMĂRUL PERSOANELOR CARE AU PARTICIPAT LA VOT]]</f>
        <v>0.35691090515685409</v>
      </c>
      <c r="X1496" s="43">
        <v>4.8400999999999996</v>
      </c>
      <c r="Y1496" s="114" t="s">
        <v>2894</v>
      </c>
      <c r="Z1496" s="44">
        <v>1</v>
      </c>
      <c r="AA1496" s="115" t="s">
        <v>3105</v>
      </c>
      <c r="AB1496" s="44">
        <v>0</v>
      </c>
      <c r="AC1496" s="45"/>
    </row>
    <row r="1497" spans="1:29" ht="12" customHeight="1" x14ac:dyDescent="0.2">
      <c r="A1497" s="37">
        <v>1496</v>
      </c>
      <c r="B1497" s="38" t="s">
        <v>25</v>
      </c>
      <c r="C1497" s="39" t="s">
        <v>2238</v>
      </c>
      <c r="D1497" s="40">
        <v>44101</v>
      </c>
      <c r="E1497" s="38">
        <v>1</v>
      </c>
      <c r="F1497" s="38"/>
      <c r="G1497" s="38" t="s">
        <v>2</v>
      </c>
      <c r="H1497" s="38" t="s">
        <v>2</v>
      </c>
      <c r="I1497" s="41">
        <v>1467</v>
      </c>
      <c r="J1497" s="41">
        <v>10756.94</v>
      </c>
      <c r="K1497" s="41">
        <v>0</v>
      </c>
      <c r="L1497" s="41">
        <f>SUM(Data[[#This Row],[CHELTUIELI DE PERSONAL LEI]:[CHELTUIELI DE CAPITAL (ACTIVE NEFINANCIARE ) LEI]])</f>
        <v>12223.94</v>
      </c>
      <c r="M1497" s="41">
        <f>Data[[#This Row],[TOTAL CHELTUIELI LEI]]/Data[[#This Row],[CURS VALUTAR EURO BNR 22 07 2020]]</f>
        <v>2525.5552571227872</v>
      </c>
      <c r="N1497" s="49">
        <v>2562</v>
      </c>
      <c r="O1497" s="54"/>
      <c r="P1497" s="54">
        <v>1946</v>
      </c>
      <c r="Q1497" s="54"/>
      <c r="R1497" s="54">
        <f>Data[[#This Row],[PERSOANE ÎNSCRISE ÎN LISTELE ELECTORALE (TURUL 1)            ]]+Data[[#This Row],[PERSOANE ÎNSCRISE ÎN LISTELE ELECTORALE (TURUL AL 2-LEA)]]</f>
        <v>2562</v>
      </c>
      <c r="S1497" s="54">
        <f>Data[[#This Row],[PERSOANE CARE AU PARTICIPAT LA VOT (TURUL 1)]]+Data[[#This Row],[PERSOANE CARE AU PARTICIPAT LA VOT  (TURUL AL 2-LEA)]]</f>
        <v>1946</v>
      </c>
      <c r="T1497" s="41">
        <f>Data[[#This Row],[TOTAL CHELTUIELI LEI]]/Data[[#This Row],[NUMĂRUL PERSOANELOR ÎNSCRISE ÎN LISTELE ELECTORALE]]</f>
        <v>4.771249024199844</v>
      </c>
      <c r="U1497" s="41">
        <f>Data[[#This Row],[TOTAL CHELTUIELI EURO]]/Data[[#This Row],[NUMĂRUL PERSOANELOR ÎNSCRISE ÎN LISTELE ELECTORALE]]</f>
        <v>0.98577488568414806</v>
      </c>
      <c r="V1497" s="41">
        <f>Data[[#This Row],[TOTAL CHELTUIELI LEI]]/Data[[#This Row],[NUMĂRUL PERSOANELOR CARE AU PARTICIPAT LA VOT]]</f>
        <v>6.2815724563206583</v>
      </c>
      <c r="W1497" s="41">
        <f>Data[[#This Row],[TOTAL CHELTUIELI EURO]]/Data[[#This Row],[NUMĂRUL PERSOANELOR CARE AU PARTICIPAT LA VOT]]</f>
        <v>1.2978187343899215</v>
      </c>
      <c r="X1497" s="43">
        <v>4.8400999999999996</v>
      </c>
      <c r="Y1497" s="114" t="s">
        <v>2895</v>
      </c>
      <c r="Z1497" s="44">
        <v>4</v>
      </c>
      <c r="AA1497" s="115" t="s">
        <v>3105</v>
      </c>
      <c r="AB1497" s="44">
        <v>0</v>
      </c>
      <c r="AC1497" s="45"/>
    </row>
    <row r="1498" spans="1:29" ht="12" customHeight="1" x14ac:dyDescent="0.2">
      <c r="A1498" s="37">
        <v>1497</v>
      </c>
      <c r="B1498" s="38" t="s">
        <v>25</v>
      </c>
      <c r="C1498" s="39" t="s">
        <v>2239</v>
      </c>
      <c r="D1498" s="40">
        <v>44101</v>
      </c>
      <c r="E1498" s="38">
        <v>1</v>
      </c>
      <c r="F1498" s="38"/>
      <c r="G1498" s="38" t="s">
        <v>2</v>
      </c>
      <c r="H1498" s="38" t="s">
        <v>2</v>
      </c>
      <c r="I1498" s="41">
        <v>0</v>
      </c>
      <c r="J1498" s="41">
        <v>8373</v>
      </c>
      <c r="K1498" s="41">
        <v>0</v>
      </c>
      <c r="L1498" s="41">
        <f>SUM(Data[[#This Row],[CHELTUIELI DE PERSONAL LEI]:[CHELTUIELI DE CAPITAL (ACTIVE NEFINANCIARE ) LEI]])</f>
        <v>8373</v>
      </c>
      <c r="M1498" s="41">
        <f>Data[[#This Row],[TOTAL CHELTUIELI LEI]]/Data[[#This Row],[CURS VALUTAR EURO BNR 22 07 2020]]</f>
        <v>1729.9229354765398</v>
      </c>
      <c r="N1498" s="49">
        <v>2047</v>
      </c>
      <c r="O1498" s="54"/>
      <c r="P1498" s="54">
        <v>1377</v>
      </c>
      <c r="Q1498" s="54"/>
      <c r="R1498" s="54">
        <f>Data[[#This Row],[PERSOANE ÎNSCRISE ÎN LISTELE ELECTORALE (TURUL 1)            ]]+Data[[#This Row],[PERSOANE ÎNSCRISE ÎN LISTELE ELECTORALE (TURUL AL 2-LEA)]]</f>
        <v>2047</v>
      </c>
      <c r="S1498" s="54">
        <f>Data[[#This Row],[PERSOANE CARE AU PARTICIPAT LA VOT (TURUL 1)]]+Data[[#This Row],[PERSOANE CARE AU PARTICIPAT LA VOT  (TURUL AL 2-LEA)]]</f>
        <v>1377</v>
      </c>
      <c r="T1498" s="41">
        <f>Data[[#This Row],[TOTAL CHELTUIELI LEI]]/Data[[#This Row],[NUMĂRUL PERSOANELOR ÎNSCRISE ÎN LISTELE ELECTORALE]]</f>
        <v>4.0903761602344897</v>
      </c>
      <c r="U1498" s="41">
        <f>Data[[#This Row],[TOTAL CHELTUIELI EURO]]/Data[[#This Row],[NUMĂRUL PERSOANELOR ÎNSCRISE ÎN LISTELE ELECTORALE]]</f>
        <v>0.84510158059430374</v>
      </c>
      <c r="V1498" s="41">
        <f>Data[[#This Row],[TOTAL CHELTUIELI LEI]]/Data[[#This Row],[NUMĂRUL PERSOANELOR CARE AU PARTICIPAT LA VOT]]</f>
        <v>6.0806100217864927</v>
      </c>
      <c r="W1498" s="41">
        <f>Data[[#This Row],[TOTAL CHELTUIELI EURO]]/Data[[#This Row],[NUMĂRUL PERSOANELOR CARE AU PARTICIPAT LA VOT]]</f>
        <v>1.256298428087538</v>
      </c>
      <c r="X1498" s="43">
        <v>4.8400999999999996</v>
      </c>
      <c r="Y1498" s="114" t="s">
        <v>2895</v>
      </c>
      <c r="Z1498" s="44">
        <v>4</v>
      </c>
      <c r="AA1498" s="115" t="s">
        <v>3105</v>
      </c>
      <c r="AB1498" s="44">
        <v>0</v>
      </c>
      <c r="AC1498" s="45"/>
    </row>
    <row r="1499" spans="1:29" ht="12" customHeight="1" x14ac:dyDescent="0.2">
      <c r="A1499" s="37">
        <v>1498</v>
      </c>
      <c r="B1499" s="38" t="s">
        <v>25</v>
      </c>
      <c r="C1499" s="39" t="s">
        <v>2240</v>
      </c>
      <c r="D1499" s="40">
        <v>44101</v>
      </c>
      <c r="E1499" s="38">
        <v>1</v>
      </c>
      <c r="F1499" s="38"/>
      <c r="G1499" s="38" t="s">
        <v>2</v>
      </c>
      <c r="H1499" s="38" t="s">
        <v>2</v>
      </c>
      <c r="I1499" s="41">
        <v>0</v>
      </c>
      <c r="J1499" s="41">
        <v>2564</v>
      </c>
      <c r="K1499" s="41">
        <v>0</v>
      </c>
      <c r="L1499" s="41">
        <f>SUM(Data[[#This Row],[CHELTUIELI DE PERSONAL LEI]:[CHELTUIELI DE CAPITAL (ACTIVE NEFINANCIARE ) LEI]])</f>
        <v>2564</v>
      </c>
      <c r="M1499" s="41">
        <f>Data[[#This Row],[TOTAL CHELTUIELI LEI]]/Data[[#This Row],[CURS VALUTAR EURO BNR 22 07 2020]]</f>
        <v>529.74112105121799</v>
      </c>
      <c r="N1499" s="49">
        <v>2276</v>
      </c>
      <c r="O1499" s="54"/>
      <c r="P1499" s="54">
        <v>1676</v>
      </c>
      <c r="Q1499" s="54"/>
      <c r="R1499" s="54">
        <f>Data[[#This Row],[PERSOANE ÎNSCRISE ÎN LISTELE ELECTORALE (TURUL 1)            ]]+Data[[#This Row],[PERSOANE ÎNSCRISE ÎN LISTELE ELECTORALE (TURUL AL 2-LEA)]]</f>
        <v>2276</v>
      </c>
      <c r="S1499" s="54">
        <f>Data[[#This Row],[PERSOANE CARE AU PARTICIPAT LA VOT (TURUL 1)]]+Data[[#This Row],[PERSOANE CARE AU PARTICIPAT LA VOT  (TURUL AL 2-LEA)]]</f>
        <v>1676</v>
      </c>
      <c r="T1499" s="41">
        <f>Data[[#This Row],[TOTAL CHELTUIELI LEI]]/Data[[#This Row],[NUMĂRUL PERSOANELOR ÎNSCRISE ÎN LISTELE ELECTORALE]]</f>
        <v>1.1265377855887522</v>
      </c>
      <c r="U1499" s="41">
        <f>Data[[#This Row],[TOTAL CHELTUIELI EURO]]/Data[[#This Row],[NUMĂRUL PERSOANELOR ÎNSCRISE ÎN LISTELE ELECTORALE]]</f>
        <v>0.23275093192057028</v>
      </c>
      <c r="V1499" s="41">
        <f>Data[[#This Row],[TOTAL CHELTUIELI LEI]]/Data[[#This Row],[NUMĂRUL PERSOANELOR CARE AU PARTICIPAT LA VOT]]</f>
        <v>1.5298329355608591</v>
      </c>
      <c r="W1499" s="41">
        <f>Data[[#This Row],[TOTAL CHELTUIELI EURO]]/Data[[#This Row],[NUMĂRUL PERSOANELOR CARE AU PARTICIPAT LA VOT]]</f>
        <v>0.31607465456516587</v>
      </c>
      <c r="X1499" s="43">
        <v>4.8400999999999996</v>
      </c>
      <c r="Y1499" s="114" t="s">
        <v>2894</v>
      </c>
      <c r="Z1499" s="44">
        <v>1</v>
      </c>
      <c r="AA1499" s="115" t="s">
        <v>3105</v>
      </c>
      <c r="AB1499" s="44">
        <v>0</v>
      </c>
      <c r="AC1499" s="45"/>
    </row>
    <row r="1500" spans="1:29" ht="12" customHeight="1" x14ac:dyDescent="0.2">
      <c r="A1500" s="37">
        <v>1499</v>
      </c>
      <c r="B1500" s="38" t="s">
        <v>26</v>
      </c>
      <c r="C1500" s="39" t="s">
        <v>2241</v>
      </c>
      <c r="D1500" s="40">
        <v>44101</v>
      </c>
      <c r="E1500" s="38">
        <v>1</v>
      </c>
      <c r="F1500" s="38"/>
      <c r="G1500" s="38" t="s">
        <v>2</v>
      </c>
      <c r="H1500" s="38" t="s">
        <v>2</v>
      </c>
      <c r="I1500" s="39">
        <v>28800</v>
      </c>
      <c r="J1500" s="39">
        <v>25971.46</v>
      </c>
      <c r="K1500" s="39">
        <v>0</v>
      </c>
      <c r="L1500" s="41">
        <f>SUM(Data[[#This Row],[CHELTUIELI DE PERSONAL LEI]:[CHELTUIELI DE CAPITAL (ACTIVE NEFINANCIARE ) LEI]])</f>
        <v>54771.46</v>
      </c>
      <c r="M1500" s="41">
        <f>Data[[#This Row],[TOTAL CHELTUIELI LEI]]/Data[[#This Row],[CURS VALUTAR EURO BNR 22 07 2020]]</f>
        <v>11316.183549926654</v>
      </c>
      <c r="N1500" s="49">
        <v>34427</v>
      </c>
      <c r="O1500" s="54"/>
      <c r="P1500" s="54">
        <v>11108</v>
      </c>
      <c r="Q1500" s="54"/>
      <c r="R1500" s="54">
        <f>Data[[#This Row],[PERSOANE ÎNSCRISE ÎN LISTELE ELECTORALE (TURUL 1)            ]]+Data[[#This Row],[PERSOANE ÎNSCRISE ÎN LISTELE ELECTORALE (TURUL AL 2-LEA)]]</f>
        <v>34427</v>
      </c>
      <c r="S1500" s="54">
        <f>Data[[#This Row],[PERSOANE CARE AU PARTICIPAT LA VOT (TURUL 1)]]+Data[[#This Row],[PERSOANE CARE AU PARTICIPAT LA VOT  (TURUL AL 2-LEA)]]</f>
        <v>11108</v>
      </c>
      <c r="T1500" s="41">
        <f>Data[[#This Row],[TOTAL CHELTUIELI LEI]]/Data[[#This Row],[NUMĂRUL PERSOANELOR ÎNSCRISE ÎN LISTELE ELECTORALE]]</f>
        <v>1.5909448978999041</v>
      </c>
      <c r="U1500" s="41">
        <f>Data[[#This Row],[TOTAL CHELTUIELI EURO]]/Data[[#This Row],[NUMĂRUL PERSOANELOR ÎNSCRISE ÎN LISTELE ELECTORALE]]</f>
        <v>0.32870083219352991</v>
      </c>
      <c r="V1500" s="41">
        <f>Data[[#This Row],[TOTAL CHELTUIELI LEI]]/Data[[#This Row],[NUMĂRUL PERSOANELOR CARE AU PARTICIPAT LA VOT]]</f>
        <v>4.9308120273676632</v>
      </c>
      <c r="W1500" s="41">
        <f>Data[[#This Row],[TOTAL CHELTUIELI EURO]]/Data[[#This Row],[NUMĂRUL PERSOANELOR CARE AU PARTICIPAT LA VOT]]</f>
        <v>1.0187417671882115</v>
      </c>
      <c r="X1500" s="43">
        <v>4.8400999999999996</v>
      </c>
      <c r="Y1500" s="114" t="s">
        <v>2894</v>
      </c>
      <c r="Z1500" s="44">
        <v>1</v>
      </c>
      <c r="AA1500" s="115" t="s">
        <v>3105</v>
      </c>
      <c r="AB1500" s="44">
        <v>0</v>
      </c>
      <c r="AC1500" s="45"/>
    </row>
    <row r="1501" spans="1:29" ht="12" customHeight="1" x14ac:dyDescent="0.2">
      <c r="A1501" s="37">
        <v>1500</v>
      </c>
      <c r="B1501" s="38" t="s">
        <v>26</v>
      </c>
      <c r="C1501" s="39" t="s">
        <v>2242</v>
      </c>
      <c r="D1501" s="40">
        <v>44101</v>
      </c>
      <c r="E1501" s="38">
        <v>1</v>
      </c>
      <c r="F1501" s="38"/>
      <c r="G1501" s="38" t="s">
        <v>2</v>
      </c>
      <c r="H1501" s="38" t="s">
        <v>2</v>
      </c>
      <c r="I1501" s="39">
        <v>6500</v>
      </c>
      <c r="J1501" s="39">
        <v>7076.13</v>
      </c>
      <c r="K1501" s="39">
        <v>0</v>
      </c>
      <c r="L1501" s="41">
        <f>SUM(Data[[#This Row],[CHELTUIELI DE PERSONAL LEI]:[CHELTUIELI DE CAPITAL (ACTIVE NEFINANCIARE ) LEI]])</f>
        <v>13576.130000000001</v>
      </c>
      <c r="M1501" s="41">
        <f>Data[[#This Row],[TOTAL CHELTUIELI LEI]]/Data[[#This Row],[CURS VALUTAR EURO BNR 22 07 2020]]</f>
        <v>2804.9275841408239</v>
      </c>
      <c r="N1501" s="49">
        <v>16328</v>
      </c>
      <c r="O1501" s="54"/>
      <c r="P1501" s="54">
        <v>5590</v>
      </c>
      <c r="Q1501" s="54"/>
      <c r="R1501" s="54">
        <f>Data[[#This Row],[PERSOANE ÎNSCRISE ÎN LISTELE ELECTORALE (TURUL 1)            ]]+Data[[#This Row],[PERSOANE ÎNSCRISE ÎN LISTELE ELECTORALE (TURUL AL 2-LEA)]]</f>
        <v>16328</v>
      </c>
      <c r="S1501" s="54">
        <f>Data[[#This Row],[PERSOANE CARE AU PARTICIPAT LA VOT (TURUL 1)]]+Data[[#This Row],[PERSOANE CARE AU PARTICIPAT LA VOT  (TURUL AL 2-LEA)]]</f>
        <v>5590</v>
      </c>
      <c r="T1501" s="41">
        <f>Data[[#This Row],[TOTAL CHELTUIELI LEI]]/Data[[#This Row],[NUMĂRUL PERSOANELOR ÎNSCRISE ÎN LISTELE ELECTORALE]]</f>
        <v>0.83146313081822643</v>
      </c>
      <c r="U1501" s="41">
        <f>Data[[#This Row],[TOTAL CHELTUIELI EURO]]/Data[[#This Row],[NUMĂRUL PERSOANELOR ÎNSCRISE ÎN LISTELE ELECTORALE]]</f>
        <v>0.17178635375678736</v>
      </c>
      <c r="V1501" s="41">
        <f>Data[[#This Row],[TOTAL CHELTUIELI LEI]]/Data[[#This Row],[NUMĂRUL PERSOANELOR CARE AU PARTICIPAT LA VOT]]</f>
        <v>2.428645796064401</v>
      </c>
      <c r="W1501" s="41">
        <f>Data[[#This Row],[TOTAL CHELTUIELI EURO]]/Data[[#This Row],[NUMĂRUL PERSOANELOR CARE AU PARTICIPAT LA VOT]]</f>
        <v>0.50177595422912769</v>
      </c>
      <c r="X1501" s="43">
        <v>4.8400999999999996</v>
      </c>
      <c r="Y1501" s="114" t="s">
        <v>2890</v>
      </c>
      <c r="Z1501" s="44">
        <v>0</v>
      </c>
      <c r="AA1501" s="115" t="s">
        <v>3105</v>
      </c>
      <c r="AB1501" s="44">
        <v>0</v>
      </c>
      <c r="AC1501" s="45"/>
    </row>
    <row r="1502" spans="1:29" ht="12" customHeight="1" x14ac:dyDescent="0.2">
      <c r="A1502" s="37">
        <v>1501</v>
      </c>
      <c r="B1502" s="38" t="s">
        <v>26</v>
      </c>
      <c r="C1502" s="39" t="s">
        <v>2243</v>
      </c>
      <c r="D1502" s="40">
        <v>44101</v>
      </c>
      <c r="E1502" s="38">
        <v>1</v>
      </c>
      <c r="F1502" s="38"/>
      <c r="G1502" s="38" t="s">
        <v>2</v>
      </c>
      <c r="H1502" s="38" t="s">
        <v>2</v>
      </c>
      <c r="I1502" s="39">
        <v>18200</v>
      </c>
      <c r="J1502" s="39">
        <v>24366.400000000001</v>
      </c>
      <c r="K1502" s="39">
        <v>0</v>
      </c>
      <c r="L1502" s="41">
        <f>SUM(Data[[#This Row],[CHELTUIELI DE PERSONAL LEI]:[CHELTUIELI DE CAPITAL (ACTIVE NEFINANCIARE ) LEI]])</f>
        <v>42566.400000000001</v>
      </c>
      <c r="M1502" s="41">
        <f>Data[[#This Row],[TOTAL CHELTUIELI LEI]]/Data[[#This Row],[CURS VALUTAR EURO BNR 22 07 2020]]</f>
        <v>8794.5290386562265</v>
      </c>
      <c r="N1502" s="49">
        <v>31385</v>
      </c>
      <c r="O1502" s="54"/>
      <c r="P1502" s="54">
        <v>12840</v>
      </c>
      <c r="Q1502" s="54"/>
      <c r="R1502" s="54">
        <f>Data[[#This Row],[PERSOANE ÎNSCRISE ÎN LISTELE ELECTORALE (TURUL 1)            ]]+Data[[#This Row],[PERSOANE ÎNSCRISE ÎN LISTELE ELECTORALE (TURUL AL 2-LEA)]]</f>
        <v>31385</v>
      </c>
      <c r="S1502" s="54">
        <f>Data[[#This Row],[PERSOANE CARE AU PARTICIPAT LA VOT (TURUL 1)]]+Data[[#This Row],[PERSOANE CARE AU PARTICIPAT LA VOT  (TURUL AL 2-LEA)]]</f>
        <v>12840</v>
      </c>
      <c r="T1502" s="41">
        <f>Data[[#This Row],[TOTAL CHELTUIELI LEI]]/Data[[#This Row],[NUMĂRUL PERSOANELOR ÎNSCRISE ÎN LISTELE ELECTORALE]]</f>
        <v>1.3562657320375977</v>
      </c>
      <c r="U1502" s="41">
        <f>Data[[#This Row],[TOTAL CHELTUIELI EURO]]/Data[[#This Row],[NUMĂRUL PERSOANELOR ÎNSCRISE ÎN LISTELE ELECTORALE]]</f>
        <v>0.28021440301597028</v>
      </c>
      <c r="V1502" s="41">
        <f>Data[[#This Row],[TOTAL CHELTUIELI LEI]]/Data[[#This Row],[NUMĂRUL PERSOANELOR CARE AU PARTICIPAT LA VOT]]</f>
        <v>3.3151401869158881</v>
      </c>
      <c r="W1502" s="41">
        <f>Data[[#This Row],[TOTAL CHELTUIELI EURO]]/Data[[#This Row],[NUMĂRUL PERSOANELOR CARE AU PARTICIPAT LA VOT]]</f>
        <v>0.68493216811964386</v>
      </c>
      <c r="X1502" s="43">
        <v>4.8400999999999996</v>
      </c>
      <c r="Y1502" s="114" t="s">
        <v>2894</v>
      </c>
      <c r="Z1502" s="44">
        <v>1</v>
      </c>
      <c r="AA1502" s="115" t="s">
        <v>3105</v>
      </c>
      <c r="AB1502" s="44">
        <v>0</v>
      </c>
      <c r="AC1502" s="45"/>
    </row>
    <row r="1503" spans="1:29" ht="12" customHeight="1" x14ac:dyDescent="0.2">
      <c r="A1503" s="37">
        <v>1502</v>
      </c>
      <c r="B1503" s="38" t="s">
        <v>26</v>
      </c>
      <c r="C1503" s="39" t="s">
        <v>2244</v>
      </c>
      <c r="D1503" s="40">
        <v>44101</v>
      </c>
      <c r="E1503" s="38">
        <v>1</v>
      </c>
      <c r="F1503" s="38"/>
      <c r="G1503" s="38" t="s">
        <v>2</v>
      </c>
      <c r="H1503" s="38" t="s">
        <v>2</v>
      </c>
      <c r="I1503" s="39">
        <v>0</v>
      </c>
      <c r="J1503" s="39">
        <v>14610</v>
      </c>
      <c r="K1503" s="39">
        <v>0</v>
      </c>
      <c r="L1503" s="41">
        <f>SUM(Data[[#This Row],[CHELTUIELI DE PERSONAL LEI]:[CHELTUIELI DE CAPITAL (ACTIVE NEFINANCIARE ) LEI]])</f>
        <v>14610</v>
      </c>
      <c r="M1503" s="41">
        <f>Data[[#This Row],[TOTAL CHELTUIELI LEI]]/Data[[#This Row],[CURS VALUTAR EURO BNR 22 07 2020]]</f>
        <v>3018.5326749447327</v>
      </c>
      <c r="N1503" s="49">
        <v>13017</v>
      </c>
      <c r="O1503" s="54"/>
      <c r="P1503" s="54">
        <v>4901</v>
      </c>
      <c r="Q1503" s="54"/>
      <c r="R1503" s="54">
        <f>Data[[#This Row],[PERSOANE ÎNSCRISE ÎN LISTELE ELECTORALE (TURUL 1)            ]]+Data[[#This Row],[PERSOANE ÎNSCRISE ÎN LISTELE ELECTORALE (TURUL AL 2-LEA)]]</f>
        <v>13017</v>
      </c>
      <c r="S1503" s="54">
        <f>Data[[#This Row],[PERSOANE CARE AU PARTICIPAT LA VOT (TURUL 1)]]+Data[[#This Row],[PERSOANE CARE AU PARTICIPAT LA VOT  (TURUL AL 2-LEA)]]</f>
        <v>4901</v>
      </c>
      <c r="T1503" s="41">
        <f>Data[[#This Row],[TOTAL CHELTUIELI LEI]]/Data[[#This Row],[NUMĂRUL PERSOANELOR ÎNSCRISE ÎN LISTELE ELECTORALE]]</f>
        <v>1.1223784282092648</v>
      </c>
      <c r="U1503" s="41">
        <f>Data[[#This Row],[TOTAL CHELTUIELI EURO]]/Data[[#This Row],[NUMĂRUL PERSOANELOR ÎNSCRISE ÎN LISTELE ELECTORALE]]</f>
        <v>0.23189157831641183</v>
      </c>
      <c r="V1503" s="41">
        <f>Data[[#This Row],[TOTAL CHELTUIELI LEI]]/Data[[#This Row],[NUMĂRUL PERSOANELOR CARE AU PARTICIPAT LA VOT]]</f>
        <v>2.9810242807590286</v>
      </c>
      <c r="W1503" s="41">
        <f>Data[[#This Row],[TOTAL CHELTUIELI EURO]]/Data[[#This Row],[NUMĂRUL PERSOANELOR CARE AU PARTICIPAT LA VOT]]</f>
        <v>0.61590138235966796</v>
      </c>
      <c r="X1503" s="43">
        <v>4.8400999999999996</v>
      </c>
      <c r="Y1503" s="114" t="s">
        <v>2894</v>
      </c>
      <c r="Z1503" s="44">
        <v>1</v>
      </c>
      <c r="AA1503" s="115" t="s">
        <v>3105</v>
      </c>
      <c r="AB1503" s="44">
        <v>0</v>
      </c>
      <c r="AC1503" s="45"/>
    </row>
    <row r="1504" spans="1:29" ht="12" customHeight="1" x14ac:dyDescent="0.2">
      <c r="A1504" s="37">
        <v>1503</v>
      </c>
      <c r="B1504" s="38" t="s">
        <v>26</v>
      </c>
      <c r="C1504" s="39" t="s">
        <v>3050</v>
      </c>
      <c r="D1504" s="40">
        <v>44101</v>
      </c>
      <c r="E1504" s="38">
        <v>1</v>
      </c>
      <c r="F1504" s="38"/>
      <c r="G1504" s="38" t="s">
        <v>2</v>
      </c>
      <c r="H1504" s="38" t="s">
        <v>2</v>
      </c>
      <c r="I1504" s="50">
        <v>0</v>
      </c>
      <c r="J1504" s="50">
        <v>0</v>
      </c>
      <c r="K1504" s="50">
        <v>0</v>
      </c>
      <c r="L1504" s="41">
        <f>SUM(Data[[#This Row],[CHELTUIELI DE PERSONAL LEI]:[CHELTUIELI DE CAPITAL (ACTIVE NEFINANCIARE ) LEI]])</f>
        <v>0</v>
      </c>
      <c r="M1504" s="41">
        <f>Data[[#This Row],[TOTAL CHELTUIELI LEI]]/Data[[#This Row],[CURS VALUTAR EURO BNR 22 07 2020]]</f>
        <v>0</v>
      </c>
      <c r="N1504" s="49">
        <v>1372</v>
      </c>
      <c r="O1504" s="54"/>
      <c r="P1504" s="54">
        <v>833</v>
      </c>
      <c r="Q1504" s="54"/>
      <c r="R1504" s="54">
        <f>Data[[#This Row],[PERSOANE ÎNSCRISE ÎN LISTELE ELECTORALE (TURUL 1)            ]]+Data[[#This Row],[PERSOANE ÎNSCRISE ÎN LISTELE ELECTORALE (TURUL AL 2-LEA)]]</f>
        <v>1372</v>
      </c>
      <c r="S1504" s="54">
        <f>Data[[#This Row],[PERSOANE CARE AU PARTICIPAT LA VOT (TURUL 1)]]+Data[[#This Row],[PERSOANE CARE AU PARTICIPAT LA VOT  (TURUL AL 2-LEA)]]</f>
        <v>833</v>
      </c>
      <c r="T1504" s="41">
        <f>Data[[#This Row],[TOTAL CHELTUIELI LEI]]/Data[[#This Row],[NUMĂRUL PERSOANELOR ÎNSCRISE ÎN LISTELE ELECTORALE]]</f>
        <v>0</v>
      </c>
      <c r="U1504" s="41">
        <f>Data[[#This Row],[TOTAL CHELTUIELI EURO]]/Data[[#This Row],[NUMĂRUL PERSOANELOR ÎNSCRISE ÎN LISTELE ELECTORALE]]</f>
        <v>0</v>
      </c>
      <c r="V1504" s="41">
        <f>Data[[#This Row],[TOTAL CHELTUIELI LEI]]/Data[[#This Row],[NUMĂRUL PERSOANELOR CARE AU PARTICIPAT LA VOT]]</f>
        <v>0</v>
      </c>
      <c r="W1504" s="41">
        <f>Data[[#This Row],[TOTAL CHELTUIELI EURO]]/Data[[#This Row],[NUMĂRUL PERSOANELOR CARE AU PARTICIPAT LA VOT]]</f>
        <v>0</v>
      </c>
      <c r="X1504" s="43">
        <v>4.8400999999999996</v>
      </c>
      <c r="Y1504" s="114" t="s">
        <v>2890</v>
      </c>
      <c r="Z1504" s="44">
        <v>0</v>
      </c>
      <c r="AA1504" s="115" t="s">
        <v>3105</v>
      </c>
      <c r="AB1504" s="44">
        <v>0</v>
      </c>
      <c r="AC1504" s="45"/>
    </row>
    <row r="1505" spans="1:29" ht="12" customHeight="1" x14ac:dyDescent="0.2">
      <c r="A1505" s="37">
        <v>1504</v>
      </c>
      <c r="B1505" s="38" t="s">
        <v>26</v>
      </c>
      <c r="C1505" s="39" t="s">
        <v>3051</v>
      </c>
      <c r="D1505" s="40">
        <v>44101</v>
      </c>
      <c r="E1505" s="38">
        <v>1</v>
      </c>
      <c r="F1505" s="38"/>
      <c r="G1505" s="38" t="s">
        <v>2</v>
      </c>
      <c r="H1505" s="38" t="s">
        <v>2</v>
      </c>
      <c r="I1505" s="39">
        <v>0</v>
      </c>
      <c r="J1505" s="39">
        <v>2369.44</v>
      </c>
      <c r="K1505" s="39">
        <v>0</v>
      </c>
      <c r="L1505" s="41">
        <f>SUM(Data[[#This Row],[CHELTUIELI DE PERSONAL LEI]:[CHELTUIELI DE CAPITAL (ACTIVE NEFINANCIARE ) LEI]])</f>
        <v>2369.44</v>
      </c>
      <c r="M1505" s="41">
        <f>Data[[#This Row],[TOTAL CHELTUIELI LEI]]/Data[[#This Row],[CURS VALUTAR EURO BNR 22 07 2020]]</f>
        <v>489.54360447098207</v>
      </c>
      <c r="N1505" s="49">
        <v>6310</v>
      </c>
      <c r="O1505" s="54"/>
      <c r="P1505" s="54">
        <v>2041</v>
      </c>
      <c r="Q1505" s="54"/>
      <c r="R1505" s="54">
        <f>Data[[#This Row],[PERSOANE ÎNSCRISE ÎN LISTELE ELECTORALE (TURUL 1)            ]]+Data[[#This Row],[PERSOANE ÎNSCRISE ÎN LISTELE ELECTORALE (TURUL AL 2-LEA)]]</f>
        <v>6310</v>
      </c>
      <c r="S1505" s="54">
        <f>Data[[#This Row],[PERSOANE CARE AU PARTICIPAT LA VOT (TURUL 1)]]+Data[[#This Row],[PERSOANE CARE AU PARTICIPAT LA VOT  (TURUL AL 2-LEA)]]</f>
        <v>2041</v>
      </c>
      <c r="T1505" s="41">
        <f>Data[[#This Row],[TOTAL CHELTUIELI LEI]]/Data[[#This Row],[NUMĂRUL PERSOANELOR ÎNSCRISE ÎN LISTELE ELECTORALE]]</f>
        <v>0.37550554675118858</v>
      </c>
      <c r="U1505" s="41">
        <f>Data[[#This Row],[TOTAL CHELTUIELI EURO]]/Data[[#This Row],[NUMĂRUL PERSOANELOR ÎNSCRISE ÎN LISTELE ELECTORALE]]</f>
        <v>7.7582187713309367E-2</v>
      </c>
      <c r="V1505" s="41">
        <f>Data[[#This Row],[TOTAL CHELTUIELI LEI]]/Data[[#This Row],[NUMĂRUL PERSOANELOR CARE AU PARTICIPAT LA VOT]]</f>
        <v>1.1609211170994611</v>
      </c>
      <c r="W1505" s="41">
        <f>Data[[#This Row],[TOTAL CHELTUIELI EURO]]/Data[[#This Row],[NUMĂRUL PERSOANELOR CARE AU PARTICIPAT LA VOT]]</f>
        <v>0.23985477926064777</v>
      </c>
      <c r="X1505" s="43">
        <v>4.8400999999999996</v>
      </c>
      <c r="Y1505" s="114" t="s">
        <v>2890</v>
      </c>
      <c r="Z1505" s="44">
        <v>0</v>
      </c>
      <c r="AA1505" s="115" t="s">
        <v>3105</v>
      </c>
      <c r="AB1505" s="44">
        <v>0</v>
      </c>
      <c r="AC1505" s="45"/>
    </row>
    <row r="1506" spans="1:29" ht="12" customHeight="1" x14ac:dyDescent="0.2">
      <c r="A1506" s="37">
        <v>1505</v>
      </c>
      <c r="B1506" s="38" t="s">
        <v>26</v>
      </c>
      <c r="C1506" s="39" t="s">
        <v>3052</v>
      </c>
      <c r="D1506" s="40">
        <v>44101</v>
      </c>
      <c r="E1506" s="38">
        <v>1</v>
      </c>
      <c r="F1506" s="38"/>
      <c r="G1506" s="38" t="s">
        <v>2</v>
      </c>
      <c r="H1506" s="38" t="s">
        <v>2</v>
      </c>
      <c r="I1506" s="39">
        <v>3000</v>
      </c>
      <c r="J1506" s="39">
        <v>879</v>
      </c>
      <c r="K1506" s="39">
        <v>0</v>
      </c>
      <c r="L1506" s="41">
        <f>SUM(Data[[#This Row],[CHELTUIELI DE PERSONAL LEI]:[CHELTUIELI DE CAPITAL (ACTIVE NEFINANCIARE ) LEI]])</f>
        <v>3879</v>
      </c>
      <c r="M1506" s="41">
        <f>Data[[#This Row],[TOTAL CHELTUIELI LEI]]/Data[[#This Row],[CURS VALUTAR EURO BNR 22 07 2020]]</f>
        <v>801.42972252639413</v>
      </c>
      <c r="N1506" s="49">
        <v>2306</v>
      </c>
      <c r="O1506" s="54"/>
      <c r="P1506" s="54">
        <v>1110</v>
      </c>
      <c r="Q1506" s="54"/>
      <c r="R1506" s="54">
        <f>Data[[#This Row],[PERSOANE ÎNSCRISE ÎN LISTELE ELECTORALE (TURUL 1)            ]]+Data[[#This Row],[PERSOANE ÎNSCRISE ÎN LISTELE ELECTORALE (TURUL AL 2-LEA)]]</f>
        <v>2306</v>
      </c>
      <c r="S1506" s="54">
        <f>Data[[#This Row],[PERSOANE CARE AU PARTICIPAT LA VOT (TURUL 1)]]+Data[[#This Row],[PERSOANE CARE AU PARTICIPAT LA VOT  (TURUL AL 2-LEA)]]</f>
        <v>1110</v>
      </c>
      <c r="T1506" s="41">
        <f>Data[[#This Row],[TOTAL CHELTUIELI LEI]]/Data[[#This Row],[NUMĂRUL PERSOANELOR ÎNSCRISE ÎN LISTELE ELECTORALE]]</f>
        <v>1.6821335646140503</v>
      </c>
      <c r="U1506" s="41">
        <f>Data[[#This Row],[TOTAL CHELTUIELI EURO]]/Data[[#This Row],[NUMĂRUL PERSOANELOR ÎNSCRISE ÎN LISTELE ELECTORALE]]</f>
        <v>0.3475410765509081</v>
      </c>
      <c r="V1506" s="41">
        <f>Data[[#This Row],[TOTAL CHELTUIELI LEI]]/Data[[#This Row],[NUMĂRUL PERSOANELOR CARE AU PARTICIPAT LA VOT]]</f>
        <v>3.4945945945945946</v>
      </c>
      <c r="W1506" s="41">
        <f>Data[[#This Row],[TOTAL CHELTUIELI EURO]]/Data[[#This Row],[NUMĂRUL PERSOANELOR CARE AU PARTICIPAT LA VOT]]</f>
        <v>0.72200875903278749</v>
      </c>
      <c r="X1506" s="43">
        <v>4.8400999999999996</v>
      </c>
      <c r="Y1506" s="114" t="s">
        <v>2894</v>
      </c>
      <c r="Z1506" s="44">
        <v>1</v>
      </c>
      <c r="AA1506" s="115" t="s">
        <v>3105</v>
      </c>
      <c r="AB1506" s="44">
        <v>0</v>
      </c>
      <c r="AC1506" s="45"/>
    </row>
    <row r="1507" spans="1:29" ht="12" customHeight="1" x14ac:dyDescent="0.2">
      <c r="A1507" s="37">
        <v>1506</v>
      </c>
      <c r="B1507" s="38" t="s">
        <v>26</v>
      </c>
      <c r="C1507" s="39" t="s">
        <v>3053</v>
      </c>
      <c r="D1507" s="40">
        <v>44101</v>
      </c>
      <c r="E1507" s="38">
        <v>1</v>
      </c>
      <c r="F1507" s="38"/>
      <c r="G1507" s="38" t="s">
        <v>2</v>
      </c>
      <c r="H1507" s="38" t="s">
        <v>2</v>
      </c>
      <c r="I1507" s="39">
        <v>8000</v>
      </c>
      <c r="J1507" s="39">
        <v>12000</v>
      </c>
      <c r="K1507" s="39">
        <v>0</v>
      </c>
      <c r="L1507" s="41">
        <f>SUM(Data[[#This Row],[CHELTUIELI DE PERSONAL LEI]:[CHELTUIELI DE CAPITAL (ACTIVE NEFINANCIARE ) LEI]])</f>
        <v>20000</v>
      </c>
      <c r="M1507" s="41">
        <f>Data[[#This Row],[TOTAL CHELTUIELI LEI]]/Data[[#This Row],[CURS VALUTAR EURO BNR 22 07 2020]]</f>
        <v>4132.1460300407016</v>
      </c>
      <c r="N1507" s="49">
        <v>8878</v>
      </c>
      <c r="O1507" s="54"/>
      <c r="P1507" s="54">
        <v>4756</v>
      </c>
      <c r="Q1507" s="54"/>
      <c r="R1507" s="54">
        <f>Data[[#This Row],[PERSOANE ÎNSCRISE ÎN LISTELE ELECTORALE (TURUL 1)            ]]+Data[[#This Row],[PERSOANE ÎNSCRISE ÎN LISTELE ELECTORALE (TURUL AL 2-LEA)]]</f>
        <v>8878</v>
      </c>
      <c r="S1507" s="54">
        <f>Data[[#This Row],[PERSOANE CARE AU PARTICIPAT LA VOT (TURUL 1)]]+Data[[#This Row],[PERSOANE CARE AU PARTICIPAT LA VOT  (TURUL AL 2-LEA)]]</f>
        <v>4756</v>
      </c>
      <c r="T1507" s="41">
        <f>Data[[#This Row],[TOTAL CHELTUIELI LEI]]/Data[[#This Row],[NUMĂRUL PERSOANELOR ÎNSCRISE ÎN LISTELE ELECTORALE]]</f>
        <v>2.2527596305474207</v>
      </c>
      <c r="U1507" s="41">
        <f>Data[[#This Row],[TOTAL CHELTUIELI EURO]]/Data[[#This Row],[NUMĂRUL PERSOANELOR ÎNSCRISE ÎN LISTELE ELECTORALE]]</f>
        <v>0.46543658820012407</v>
      </c>
      <c r="V1507" s="41">
        <f>Data[[#This Row],[TOTAL CHELTUIELI LEI]]/Data[[#This Row],[NUMĂRUL PERSOANELOR CARE AU PARTICIPAT LA VOT]]</f>
        <v>4.2052144659377628</v>
      </c>
      <c r="W1507" s="41">
        <f>Data[[#This Row],[TOTAL CHELTUIELI EURO]]/Data[[#This Row],[NUMĂRUL PERSOANELOR CARE AU PARTICIPAT LA VOT]]</f>
        <v>0.86882801304472279</v>
      </c>
      <c r="X1507" s="43">
        <v>4.8400999999999996</v>
      </c>
      <c r="Y1507" s="114" t="s">
        <v>2891</v>
      </c>
      <c r="Z1507" s="44">
        <v>2</v>
      </c>
      <c r="AA1507" s="115" t="s">
        <v>3105</v>
      </c>
      <c r="AB1507" s="44">
        <v>0</v>
      </c>
      <c r="AC1507" s="45"/>
    </row>
    <row r="1508" spans="1:29" ht="12" customHeight="1" x14ac:dyDescent="0.2">
      <c r="A1508" s="37">
        <v>1507</v>
      </c>
      <c r="B1508" s="38" t="s">
        <v>26</v>
      </c>
      <c r="C1508" s="39" t="s">
        <v>3054</v>
      </c>
      <c r="D1508" s="40">
        <v>44101</v>
      </c>
      <c r="E1508" s="38">
        <v>1</v>
      </c>
      <c r="F1508" s="38"/>
      <c r="G1508" s="38" t="s">
        <v>2</v>
      </c>
      <c r="H1508" s="38" t="s">
        <v>2</v>
      </c>
      <c r="I1508" s="39">
        <v>3600</v>
      </c>
      <c r="J1508" s="39">
        <v>5096</v>
      </c>
      <c r="K1508" s="39">
        <v>0</v>
      </c>
      <c r="L1508" s="41">
        <f>SUM(Data[[#This Row],[CHELTUIELI DE PERSONAL LEI]:[CHELTUIELI DE CAPITAL (ACTIVE NEFINANCIARE ) LEI]])</f>
        <v>8696</v>
      </c>
      <c r="M1508" s="41">
        <f>Data[[#This Row],[TOTAL CHELTUIELI LEI]]/Data[[#This Row],[CURS VALUTAR EURO BNR 22 07 2020]]</f>
        <v>1796.6570938616971</v>
      </c>
      <c r="N1508" s="49">
        <v>6169</v>
      </c>
      <c r="O1508" s="54"/>
      <c r="P1508" s="54">
        <v>3063</v>
      </c>
      <c r="Q1508" s="54"/>
      <c r="R1508" s="54">
        <f>Data[[#This Row],[PERSOANE ÎNSCRISE ÎN LISTELE ELECTORALE (TURUL 1)            ]]+Data[[#This Row],[PERSOANE ÎNSCRISE ÎN LISTELE ELECTORALE (TURUL AL 2-LEA)]]</f>
        <v>6169</v>
      </c>
      <c r="S1508" s="54">
        <f>Data[[#This Row],[PERSOANE CARE AU PARTICIPAT LA VOT (TURUL 1)]]+Data[[#This Row],[PERSOANE CARE AU PARTICIPAT LA VOT  (TURUL AL 2-LEA)]]</f>
        <v>3063</v>
      </c>
      <c r="T1508" s="41">
        <f>Data[[#This Row],[TOTAL CHELTUIELI LEI]]/Data[[#This Row],[NUMĂRUL PERSOANELOR ÎNSCRISE ÎN LISTELE ELECTORALE]]</f>
        <v>1.4096287891068244</v>
      </c>
      <c r="U1508" s="41">
        <f>Data[[#This Row],[TOTAL CHELTUIELI EURO]]/Data[[#This Row],[NUMĂRUL PERSOANELOR ÎNSCRISE ÎN LISTELE ELECTORALE]]</f>
        <v>0.29123960023694234</v>
      </c>
      <c r="V1508" s="41">
        <f>Data[[#This Row],[TOTAL CHELTUIELI LEI]]/Data[[#This Row],[NUMĂRUL PERSOANELOR CARE AU PARTICIPAT LA VOT]]</f>
        <v>2.8390466862553052</v>
      </c>
      <c r="W1508" s="41">
        <f>Data[[#This Row],[TOTAL CHELTUIELI EURO]]/Data[[#This Row],[NUMĂRUL PERSOANELOR CARE AU PARTICIPAT LA VOT]]</f>
        <v>0.58656777468550347</v>
      </c>
      <c r="X1508" s="43">
        <v>4.8400999999999996</v>
      </c>
      <c r="Y1508" s="114" t="s">
        <v>2894</v>
      </c>
      <c r="Z1508" s="44">
        <v>1</v>
      </c>
      <c r="AA1508" s="115" t="s">
        <v>3105</v>
      </c>
      <c r="AB1508" s="44">
        <v>0</v>
      </c>
      <c r="AC1508" s="45"/>
    </row>
    <row r="1509" spans="1:29" ht="12" customHeight="1" x14ac:dyDescent="0.2">
      <c r="A1509" s="37">
        <v>1508</v>
      </c>
      <c r="B1509" s="38" t="s">
        <v>26</v>
      </c>
      <c r="C1509" s="39" t="s">
        <v>2245</v>
      </c>
      <c r="D1509" s="40">
        <v>44101</v>
      </c>
      <c r="E1509" s="38">
        <v>1</v>
      </c>
      <c r="F1509" s="38"/>
      <c r="G1509" s="38" t="s">
        <v>2</v>
      </c>
      <c r="H1509" s="38" t="s">
        <v>2</v>
      </c>
      <c r="I1509" s="39">
        <v>104365</v>
      </c>
      <c r="J1509" s="39">
        <v>0</v>
      </c>
      <c r="K1509" s="39">
        <v>0</v>
      </c>
      <c r="L1509" s="41">
        <f>SUM(Data[[#This Row],[CHELTUIELI DE PERSONAL LEI]:[CHELTUIELI DE CAPITAL (ACTIVE NEFINANCIARE ) LEI]])</f>
        <v>104365</v>
      </c>
      <c r="M1509" s="41">
        <f>Data[[#This Row],[TOTAL CHELTUIELI LEI]]/Data[[#This Row],[CURS VALUTAR EURO BNR 22 07 2020]]</f>
        <v>21562.571021259893</v>
      </c>
      <c r="N1509" s="49">
        <v>2250</v>
      </c>
      <c r="O1509" s="54"/>
      <c r="P1509" s="54">
        <v>884</v>
      </c>
      <c r="Q1509" s="54"/>
      <c r="R1509" s="54">
        <f>Data[[#This Row],[PERSOANE ÎNSCRISE ÎN LISTELE ELECTORALE (TURUL 1)            ]]+Data[[#This Row],[PERSOANE ÎNSCRISE ÎN LISTELE ELECTORALE (TURUL AL 2-LEA)]]</f>
        <v>2250</v>
      </c>
      <c r="S1509" s="54">
        <f>Data[[#This Row],[PERSOANE CARE AU PARTICIPAT LA VOT (TURUL 1)]]+Data[[#This Row],[PERSOANE CARE AU PARTICIPAT LA VOT  (TURUL AL 2-LEA)]]</f>
        <v>884</v>
      </c>
      <c r="T1509" s="41">
        <f>Data[[#This Row],[TOTAL CHELTUIELI LEI]]/Data[[#This Row],[NUMĂRUL PERSOANELOR ÎNSCRISE ÎN LISTELE ELECTORALE]]</f>
        <v>46.384444444444448</v>
      </c>
      <c r="U1509" s="41">
        <f>Data[[#This Row],[TOTAL CHELTUIELI EURO]]/Data[[#This Row],[NUMĂRUL PERSOANELOR ÎNSCRISE ÎN LISTELE ELECTORALE]]</f>
        <v>9.5833648983377309</v>
      </c>
      <c r="V1509" s="41">
        <f>Data[[#This Row],[TOTAL CHELTUIELI LEI]]/Data[[#This Row],[NUMĂRUL PERSOANELOR CARE AU PARTICIPAT LA VOT]]</f>
        <v>118.05995475113122</v>
      </c>
      <c r="W1509" s="41">
        <f>Data[[#This Row],[TOTAL CHELTUIELI EURO]]/Data[[#This Row],[NUMĂRUL PERSOANELOR CARE AU PARTICIPAT LA VOT]]</f>
        <v>24.392048666583591</v>
      </c>
      <c r="X1509" s="43">
        <v>4.8400999999999996</v>
      </c>
      <c r="Y1509" s="114" t="s">
        <v>2913</v>
      </c>
      <c r="Z1509" s="44">
        <v>46</v>
      </c>
      <c r="AA1509" s="115" t="s">
        <v>3111</v>
      </c>
      <c r="AB1509" s="44">
        <v>9</v>
      </c>
      <c r="AC1509" s="45"/>
    </row>
    <row r="1510" spans="1:29" ht="12" customHeight="1" x14ac:dyDescent="0.2">
      <c r="A1510" s="37">
        <v>1509</v>
      </c>
      <c r="B1510" s="38" t="s">
        <v>26</v>
      </c>
      <c r="C1510" s="39" t="s">
        <v>2246</v>
      </c>
      <c r="D1510" s="40">
        <v>44101</v>
      </c>
      <c r="E1510" s="38">
        <v>1</v>
      </c>
      <c r="F1510" s="38"/>
      <c r="G1510" s="38" t="s">
        <v>2</v>
      </c>
      <c r="H1510" s="38" t="s">
        <v>2</v>
      </c>
      <c r="I1510" s="39">
        <v>1600</v>
      </c>
      <c r="J1510" s="39">
        <v>2100</v>
      </c>
      <c r="K1510" s="39">
        <v>0</v>
      </c>
      <c r="L1510" s="41">
        <f>SUM(Data[[#This Row],[CHELTUIELI DE PERSONAL LEI]:[CHELTUIELI DE CAPITAL (ACTIVE NEFINANCIARE ) LEI]])</f>
        <v>3700</v>
      </c>
      <c r="M1510" s="41">
        <f>Data[[#This Row],[TOTAL CHELTUIELI LEI]]/Data[[#This Row],[CURS VALUTAR EURO BNR 22 07 2020]]</f>
        <v>764.44701555752988</v>
      </c>
      <c r="N1510" s="49">
        <v>2166</v>
      </c>
      <c r="O1510" s="54"/>
      <c r="P1510" s="54">
        <v>737</v>
      </c>
      <c r="Q1510" s="54"/>
      <c r="R1510" s="54">
        <f>Data[[#This Row],[PERSOANE ÎNSCRISE ÎN LISTELE ELECTORALE (TURUL 1)            ]]+Data[[#This Row],[PERSOANE ÎNSCRISE ÎN LISTELE ELECTORALE (TURUL AL 2-LEA)]]</f>
        <v>2166</v>
      </c>
      <c r="S1510" s="54">
        <f>Data[[#This Row],[PERSOANE CARE AU PARTICIPAT LA VOT (TURUL 1)]]+Data[[#This Row],[PERSOANE CARE AU PARTICIPAT LA VOT  (TURUL AL 2-LEA)]]</f>
        <v>737</v>
      </c>
      <c r="T1510" s="41">
        <f>Data[[#This Row],[TOTAL CHELTUIELI LEI]]/Data[[#This Row],[NUMĂRUL PERSOANELOR ÎNSCRISE ÎN LISTELE ELECTORALE]]</f>
        <v>1.7082179132040627</v>
      </c>
      <c r="U1510" s="41">
        <f>Data[[#This Row],[TOTAL CHELTUIELI EURO]]/Data[[#This Row],[NUMĂRUL PERSOANELOR ÎNSCRISE ÎN LISTELE ELECTORALE]]</f>
        <v>0.35293029342452903</v>
      </c>
      <c r="V1510" s="41">
        <f>Data[[#This Row],[TOTAL CHELTUIELI LEI]]/Data[[#This Row],[NUMĂRUL PERSOANELOR CARE AU PARTICIPAT LA VOT]]</f>
        <v>5.0203527815468112</v>
      </c>
      <c r="W1510" s="41">
        <f>Data[[#This Row],[TOTAL CHELTUIELI EURO]]/Data[[#This Row],[NUMĂRUL PERSOANELOR CARE AU PARTICIPAT LA VOT]]</f>
        <v>1.0372415407836226</v>
      </c>
      <c r="X1510" s="43">
        <v>4.8400999999999996</v>
      </c>
      <c r="Y1510" s="114" t="s">
        <v>2894</v>
      </c>
      <c r="Z1510" s="44">
        <v>1</v>
      </c>
      <c r="AA1510" s="115" t="s">
        <v>3105</v>
      </c>
      <c r="AB1510" s="44">
        <v>0</v>
      </c>
      <c r="AC1510" s="45"/>
    </row>
    <row r="1511" spans="1:29" ht="12" customHeight="1" x14ac:dyDescent="0.2">
      <c r="A1511" s="37">
        <v>1510</v>
      </c>
      <c r="B1511" s="38" t="s">
        <v>26</v>
      </c>
      <c r="C1511" s="39" t="s">
        <v>2247</v>
      </c>
      <c r="D1511" s="40">
        <v>44101</v>
      </c>
      <c r="E1511" s="38">
        <v>1</v>
      </c>
      <c r="F1511" s="38"/>
      <c r="G1511" s="38" t="s">
        <v>2</v>
      </c>
      <c r="H1511" s="38" t="s">
        <v>2</v>
      </c>
      <c r="I1511" s="39">
        <v>2200</v>
      </c>
      <c r="J1511" s="39">
        <v>2086</v>
      </c>
      <c r="K1511" s="39">
        <v>0</v>
      </c>
      <c r="L1511" s="41">
        <f>SUM(Data[[#This Row],[CHELTUIELI DE PERSONAL LEI]:[CHELTUIELI DE CAPITAL (ACTIVE NEFINANCIARE ) LEI]])</f>
        <v>4286</v>
      </c>
      <c r="M1511" s="41">
        <f>Data[[#This Row],[TOTAL CHELTUIELI LEI]]/Data[[#This Row],[CURS VALUTAR EURO BNR 22 07 2020]]</f>
        <v>885.51889423772241</v>
      </c>
      <c r="N1511" s="49">
        <v>2231</v>
      </c>
      <c r="O1511" s="54"/>
      <c r="P1511" s="54">
        <v>1418</v>
      </c>
      <c r="Q1511" s="54"/>
      <c r="R1511" s="54">
        <f>Data[[#This Row],[PERSOANE ÎNSCRISE ÎN LISTELE ELECTORALE (TURUL 1)            ]]+Data[[#This Row],[PERSOANE ÎNSCRISE ÎN LISTELE ELECTORALE (TURUL AL 2-LEA)]]</f>
        <v>2231</v>
      </c>
      <c r="S1511" s="54">
        <f>Data[[#This Row],[PERSOANE CARE AU PARTICIPAT LA VOT (TURUL 1)]]+Data[[#This Row],[PERSOANE CARE AU PARTICIPAT LA VOT  (TURUL AL 2-LEA)]]</f>
        <v>1418</v>
      </c>
      <c r="T1511" s="41">
        <f>Data[[#This Row],[TOTAL CHELTUIELI LEI]]/Data[[#This Row],[NUMĂRUL PERSOANELOR ÎNSCRISE ÎN LISTELE ELECTORALE]]</f>
        <v>1.9211116091438816</v>
      </c>
      <c r="U1511" s="41">
        <f>Data[[#This Row],[TOTAL CHELTUIELI EURO]]/Data[[#This Row],[NUMĂRUL PERSOANELOR ÎNSCRISE ÎN LISTELE ELECTORALE]]</f>
        <v>0.39691568544944977</v>
      </c>
      <c r="V1511" s="41">
        <f>Data[[#This Row],[TOTAL CHELTUIELI LEI]]/Data[[#This Row],[NUMĂRUL PERSOANELOR CARE AU PARTICIPAT LA VOT]]</f>
        <v>3.0225669957686883</v>
      </c>
      <c r="W1511" s="41">
        <f>Data[[#This Row],[TOTAL CHELTUIELI EURO]]/Data[[#This Row],[NUMĂRUL PERSOANELOR CARE AU PARTICIPAT LA VOT]]</f>
        <v>0.6244844106048818</v>
      </c>
      <c r="X1511" s="43">
        <v>4.8400999999999996</v>
      </c>
      <c r="Y1511" s="114" t="s">
        <v>2894</v>
      </c>
      <c r="Z1511" s="44">
        <v>1</v>
      </c>
      <c r="AA1511" s="115" t="s">
        <v>3105</v>
      </c>
      <c r="AB1511" s="44">
        <v>0</v>
      </c>
      <c r="AC1511" s="45"/>
    </row>
    <row r="1512" spans="1:29" ht="12" customHeight="1" x14ac:dyDescent="0.2">
      <c r="A1512" s="37">
        <v>1511</v>
      </c>
      <c r="B1512" s="38" t="s">
        <v>26</v>
      </c>
      <c r="C1512" s="39" t="s">
        <v>2014</v>
      </c>
      <c r="D1512" s="40">
        <v>44101</v>
      </c>
      <c r="E1512" s="38">
        <v>1</v>
      </c>
      <c r="F1512" s="38"/>
      <c r="G1512" s="38" t="s">
        <v>2</v>
      </c>
      <c r="H1512" s="38" t="s">
        <v>2</v>
      </c>
      <c r="I1512" s="39">
        <v>0</v>
      </c>
      <c r="J1512" s="39">
        <v>5051</v>
      </c>
      <c r="K1512" s="39">
        <v>0</v>
      </c>
      <c r="L1512" s="41">
        <f>SUM(Data[[#This Row],[CHELTUIELI DE PERSONAL LEI]:[CHELTUIELI DE CAPITAL (ACTIVE NEFINANCIARE ) LEI]])</f>
        <v>5051</v>
      </c>
      <c r="M1512" s="41">
        <f>Data[[#This Row],[TOTAL CHELTUIELI LEI]]/Data[[#This Row],[CURS VALUTAR EURO BNR 22 07 2020]]</f>
        <v>1043.5734798867793</v>
      </c>
      <c r="N1512" s="49">
        <v>1648</v>
      </c>
      <c r="O1512" s="54"/>
      <c r="P1512" s="54">
        <v>681</v>
      </c>
      <c r="Q1512" s="54"/>
      <c r="R1512" s="54">
        <f>Data[[#This Row],[PERSOANE ÎNSCRISE ÎN LISTELE ELECTORALE (TURUL 1)            ]]+Data[[#This Row],[PERSOANE ÎNSCRISE ÎN LISTELE ELECTORALE (TURUL AL 2-LEA)]]</f>
        <v>1648</v>
      </c>
      <c r="S1512" s="54">
        <f>Data[[#This Row],[PERSOANE CARE AU PARTICIPAT LA VOT (TURUL 1)]]+Data[[#This Row],[PERSOANE CARE AU PARTICIPAT LA VOT  (TURUL AL 2-LEA)]]</f>
        <v>681</v>
      </c>
      <c r="T1512" s="41">
        <f>Data[[#This Row],[TOTAL CHELTUIELI LEI]]/Data[[#This Row],[NUMĂRUL PERSOANELOR ÎNSCRISE ÎN LISTELE ELECTORALE]]</f>
        <v>3.0649271844660193</v>
      </c>
      <c r="U1512" s="41">
        <f>Data[[#This Row],[TOTAL CHELTUIELI EURO]]/Data[[#This Row],[NUMĂRUL PERSOANELOR ÎNSCRISE ÎN LISTELE ELECTORALE]]</f>
        <v>0.63323633488275444</v>
      </c>
      <c r="V1512" s="41">
        <f>Data[[#This Row],[TOTAL CHELTUIELI LEI]]/Data[[#This Row],[NUMĂRUL PERSOANELOR CARE AU PARTICIPAT LA VOT]]</f>
        <v>7.4170337738619674</v>
      </c>
      <c r="W1512" s="41">
        <f>Data[[#This Row],[TOTAL CHELTUIELI EURO]]/Data[[#This Row],[NUMĂRUL PERSOANELOR CARE AU PARTICIPAT LA VOT]]</f>
        <v>1.5324133331670768</v>
      </c>
      <c r="X1512" s="43">
        <v>4.8400999999999996</v>
      </c>
      <c r="Y1512" s="114" t="s">
        <v>2884</v>
      </c>
      <c r="Z1512" s="44">
        <v>3</v>
      </c>
      <c r="AA1512" s="115" t="s">
        <v>3105</v>
      </c>
      <c r="AB1512" s="44">
        <v>0</v>
      </c>
      <c r="AC1512" s="45"/>
    </row>
    <row r="1513" spans="1:29" ht="12" customHeight="1" x14ac:dyDescent="0.2">
      <c r="A1513" s="37">
        <v>1512</v>
      </c>
      <c r="B1513" s="38" t="s">
        <v>26</v>
      </c>
      <c r="C1513" s="39" t="s">
        <v>2248</v>
      </c>
      <c r="D1513" s="40">
        <v>44101</v>
      </c>
      <c r="E1513" s="38">
        <v>1</v>
      </c>
      <c r="F1513" s="38"/>
      <c r="G1513" s="38" t="s">
        <v>2</v>
      </c>
      <c r="H1513" s="38" t="s">
        <v>2</v>
      </c>
      <c r="I1513" s="48">
        <v>2500</v>
      </c>
      <c r="J1513" s="39">
        <v>1500</v>
      </c>
      <c r="K1513" s="39">
        <v>0</v>
      </c>
      <c r="L1513" s="41">
        <f>SUM(Data[[#This Row],[CHELTUIELI DE PERSONAL LEI]:[CHELTUIELI DE CAPITAL (ACTIVE NEFINANCIARE ) LEI]])</f>
        <v>4000</v>
      </c>
      <c r="M1513" s="41">
        <f>Data[[#This Row],[TOTAL CHELTUIELI LEI]]/Data[[#This Row],[CURS VALUTAR EURO BNR 22 07 2020]]</f>
        <v>826.42920600814034</v>
      </c>
      <c r="N1513" s="49">
        <v>1665</v>
      </c>
      <c r="O1513" s="54"/>
      <c r="P1513" s="54">
        <v>1058</v>
      </c>
      <c r="Q1513" s="54"/>
      <c r="R1513" s="54">
        <f>Data[[#This Row],[PERSOANE ÎNSCRISE ÎN LISTELE ELECTORALE (TURUL 1)            ]]+Data[[#This Row],[PERSOANE ÎNSCRISE ÎN LISTELE ELECTORALE (TURUL AL 2-LEA)]]</f>
        <v>1665</v>
      </c>
      <c r="S1513" s="54">
        <f>Data[[#This Row],[PERSOANE CARE AU PARTICIPAT LA VOT (TURUL 1)]]+Data[[#This Row],[PERSOANE CARE AU PARTICIPAT LA VOT  (TURUL AL 2-LEA)]]</f>
        <v>1058</v>
      </c>
      <c r="T1513" s="41">
        <f>Data[[#This Row],[TOTAL CHELTUIELI LEI]]/Data[[#This Row],[NUMĂRUL PERSOANELOR ÎNSCRISE ÎN LISTELE ELECTORALE]]</f>
        <v>2.4024024024024024</v>
      </c>
      <c r="U1513" s="41">
        <f>Data[[#This Row],[TOTAL CHELTUIELI EURO]]/Data[[#This Row],[NUMĂRUL PERSOANELOR ÎNSCRISE ÎN LISTELE ELECTORALE]]</f>
        <v>0.49635387748236659</v>
      </c>
      <c r="V1513" s="41">
        <f>Data[[#This Row],[TOTAL CHELTUIELI LEI]]/Data[[#This Row],[NUMĂRUL PERSOANELOR CARE AU PARTICIPAT LA VOT]]</f>
        <v>3.7807183364839321</v>
      </c>
      <c r="W1513" s="41">
        <f>Data[[#This Row],[TOTAL CHELTUIELI EURO]]/Data[[#This Row],[NUMĂRUL PERSOANELOR CARE AU PARTICIPAT LA VOT]]</f>
        <v>0.7811240132402083</v>
      </c>
      <c r="X1513" s="43">
        <v>4.8400999999999996</v>
      </c>
      <c r="Y1513" s="114" t="s">
        <v>2891</v>
      </c>
      <c r="Z1513" s="44">
        <v>2</v>
      </c>
      <c r="AA1513" s="115" t="s">
        <v>3105</v>
      </c>
      <c r="AB1513" s="44">
        <v>0</v>
      </c>
      <c r="AC1513" s="45"/>
    </row>
    <row r="1514" spans="1:29" ht="12" customHeight="1" x14ac:dyDescent="0.2">
      <c r="A1514" s="37">
        <v>1513</v>
      </c>
      <c r="B1514" s="38" t="s">
        <v>26</v>
      </c>
      <c r="C1514" s="39" t="s">
        <v>2249</v>
      </c>
      <c r="D1514" s="40">
        <v>44101</v>
      </c>
      <c r="E1514" s="38">
        <v>1</v>
      </c>
      <c r="F1514" s="38"/>
      <c r="G1514" s="38" t="s">
        <v>2</v>
      </c>
      <c r="H1514" s="38" t="s">
        <v>2</v>
      </c>
      <c r="I1514" s="39">
        <v>1700</v>
      </c>
      <c r="J1514" s="39">
        <v>4579</v>
      </c>
      <c r="K1514" s="39">
        <v>0</v>
      </c>
      <c r="L1514" s="41">
        <f>SUM(Data[[#This Row],[CHELTUIELI DE PERSONAL LEI]:[CHELTUIELI DE CAPITAL (ACTIVE NEFINANCIARE ) LEI]])</f>
        <v>6279</v>
      </c>
      <c r="M1514" s="41">
        <f>Data[[#This Row],[TOTAL CHELTUIELI LEI]]/Data[[#This Row],[CURS VALUTAR EURO BNR 22 07 2020]]</f>
        <v>1297.2872461312784</v>
      </c>
      <c r="N1514" s="49">
        <v>2271</v>
      </c>
      <c r="O1514" s="54"/>
      <c r="P1514" s="54">
        <v>1165</v>
      </c>
      <c r="Q1514" s="54"/>
      <c r="R1514" s="54">
        <f>Data[[#This Row],[PERSOANE ÎNSCRISE ÎN LISTELE ELECTORALE (TURUL 1)            ]]+Data[[#This Row],[PERSOANE ÎNSCRISE ÎN LISTELE ELECTORALE (TURUL AL 2-LEA)]]</f>
        <v>2271</v>
      </c>
      <c r="S1514" s="54">
        <f>Data[[#This Row],[PERSOANE CARE AU PARTICIPAT LA VOT (TURUL 1)]]+Data[[#This Row],[PERSOANE CARE AU PARTICIPAT LA VOT  (TURUL AL 2-LEA)]]</f>
        <v>1165</v>
      </c>
      <c r="T1514" s="41">
        <f>Data[[#This Row],[TOTAL CHELTUIELI LEI]]/Data[[#This Row],[NUMĂRUL PERSOANELOR ÎNSCRISE ÎN LISTELE ELECTORALE]]</f>
        <v>2.7648612945838837</v>
      </c>
      <c r="U1514" s="41">
        <f>Data[[#This Row],[TOTAL CHELTUIELI EURO]]/Data[[#This Row],[NUMĂRUL PERSOANELOR ÎNSCRISE ÎN LISTELE ELECTORALE]]</f>
        <v>0.5712405311013995</v>
      </c>
      <c r="V1514" s="41">
        <f>Data[[#This Row],[TOTAL CHELTUIELI LEI]]/Data[[#This Row],[NUMĂRUL PERSOANELOR CARE AU PARTICIPAT LA VOT]]</f>
        <v>5.3896995708154503</v>
      </c>
      <c r="W1514" s="41">
        <f>Data[[#This Row],[TOTAL CHELTUIELI EURO]]/Data[[#This Row],[NUMĂRUL PERSOANELOR CARE AU PARTICIPAT LA VOT]]</f>
        <v>1.113551284232857</v>
      </c>
      <c r="X1514" s="43">
        <v>4.8400999999999996</v>
      </c>
      <c r="Y1514" s="114" t="s">
        <v>2891</v>
      </c>
      <c r="Z1514" s="44">
        <v>2</v>
      </c>
      <c r="AA1514" s="115" t="s">
        <v>3105</v>
      </c>
      <c r="AB1514" s="44">
        <v>0</v>
      </c>
      <c r="AC1514" s="45"/>
    </row>
    <row r="1515" spans="1:29" ht="12" customHeight="1" x14ac:dyDescent="0.2">
      <c r="A1515" s="37">
        <v>1514</v>
      </c>
      <c r="B1515" s="38" t="s">
        <v>26</v>
      </c>
      <c r="C1515" s="39" t="s">
        <v>2250</v>
      </c>
      <c r="D1515" s="40">
        <v>44101</v>
      </c>
      <c r="E1515" s="38">
        <v>1</v>
      </c>
      <c r="F1515" s="38"/>
      <c r="G1515" s="38" t="s">
        <v>2</v>
      </c>
      <c r="H1515" s="38" t="s">
        <v>2</v>
      </c>
      <c r="I1515" s="48">
        <v>400</v>
      </c>
      <c r="J1515" s="39">
        <v>300</v>
      </c>
      <c r="K1515" s="39">
        <v>0</v>
      </c>
      <c r="L1515" s="41">
        <f>SUM(Data[[#This Row],[CHELTUIELI DE PERSONAL LEI]:[CHELTUIELI DE CAPITAL (ACTIVE NEFINANCIARE ) LEI]])</f>
        <v>700</v>
      </c>
      <c r="M1515" s="41">
        <f>Data[[#This Row],[TOTAL CHELTUIELI LEI]]/Data[[#This Row],[CURS VALUTAR EURO BNR 22 07 2020]]</f>
        <v>144.62511105142457</v>
      </c>
      <c r="N1515" s="49">
        <v>2306</v>
      </c>
      <c r="O1515" s="54"/>
      <c r="P1515" s="54">
        <v>1417</v>
      </c>
      <c r="Q1515" s="54"/>
      <c r="R1515" s="54">
        <f>Data[[#This Row],[PERSOANE ÎNSCRISE ÎN LISTELE ELECTORALE (TURUL 1)            ]]+Data[[#This Row],[PERSOANE ÎNSCRISE ÎN LISTELE ELECTORALE (TURUL AL 2-LEA)]]</f>
        <v>2306</v>
      </c>
      <c r="S1515" s="54">
        <f>Data[[#This Row],[PERSOANE CARE AU PARTICIPAT LA VOT (TURUL 1)]]+Data[[#This Row],[PERSOANE CARE AU PARTICIPAT LA VOT  (TURUL AL 2-LEA)]]</f>
        <v>1417</v>
      </c>
      <c r="T1515" s="41">
        <f>Data[[#This Row],[TOTAL CHELTUIELI LEI]]/Data[[#This Row],[NUMĂRUL PERSOANELOR ÎNSCRISE ÎN LISTELE ELECTORALE]]</f>
        <v>0.30355594102341715</v>
      </c>
      <c r="U1515" s="41">
        <f>Data[[#This Row],[TOTAL CHELTUIELI EURO]]/Data[[#This Row],[NUMĂRUL PERSOANELOR ÎNSCRISE ÎN LISTELE ELECTORALE]]</f>
        <v>6.2716873829759143E-2</v>
      </c>
      <c r="V1515" s="41">
        <f>Data[[#This Row],[TOTAL CHELTUIELI LEI]]/Data[[#This Row],[NUMĂRUL PERSOANELOR CARE AU PARTICIPAT LA VOT]]</f>
        <v>0.49400141143260412</v>
      </c>
      <c r="W1515" s="41">
        <f>Data[[#This Row],[TOTAL CHELTUIELI EURO]]/Data[[#This Row],[NUMĂRUL PERSOANELOR CARE AU PARTICIPAT LA VOT]]</f>
        <v>0.10206429855428692</v>
      </c>
      <c r="X1515" s="43">
        <v>4.8400999999999996</v>
      </c>
      <c r="Y1515" s="114" t="s">
        <v>2890</v>
      </c>
      <c r="Z1515" s="44">
        <v>0</v>
      </c>
      <c r="AA1515" s="115" t="s">
        <v>3105</v>
      </c>
      <c r="AB1515" s="44">
        <v>0</v>
      </c>
      <c r="AC1515" s="45"/>
    </row>
    <row r="1516" spans="1:29" ht="12" customHeight="1" x14ac:dyDescent="0.2">
      <c r="A1516" s="37">
        <v>1515</v>
      </c>
      <c r="B1516" s="38" t="s">
        <v>26</v>
      </c>
      <c r="C1516" s="39" t="s">
        <v>2251</v>
      </c>
      <c r="D1516" s="40">
        <v>44101</v>
      </c>
      <c r="E1516" s="38">
        <v>1</v>
      </c>
      <c r="F1516" s="38"/>
      <c r="G1516" s="38" t="s">
        <v>2</v>
      </c>
      <c r="H1516" s="38" t="s">
        <v>2</v>
      </c>
      <c r="I1516" s="48">
        <v>1800</v>
      </c>
      <c r="J1516" s="39">
        <v>17357.400000000001</v>
      </c>
      <c r="K1516" s="39">
        <v>0</v>
      </c>
      <c r="L1516" s="41">
        <f>SUM(Data[[#This Row],[CHELTUIELI DE PERSONAL LEI]:[CHELTUIELI DE CAPITAL (ACTIVE NEFINANCIARE ) LEI]])</f>
        <v>19157.400000000001</v>
      </c>
      <c r="M1516" s="41">
        <f>Data[[#This Row],[TOTAL CHELTUIELI LEI]]/Data[[#This Row],[CURS VALUTAR EURO BNR 22 07 2020]]</f>
        <v>3958.0587177950874</v>
      </c>
      <c r="N1516" s="49">
        <v>3894</v>
      </c>
      <c r="O1516" s="54"/>
      <c r="P1516" s="54">
        <v>2221</v>
      </c>
      <c r="Q1516" s="54"/>
      <c r="R1516" s="54">
        <f>Data[[#This Row],[PERSOANE ÎNSCRISE ÎN LISTELE ELECTORALE (TURUL 1)            ]]+Data[[#This Row],[PERSOANE ÎNSCRISE ÎN LISTELE ELECTORALE (TURUL AL 2-LEA)]]</f>
        <v>3894</v>
      </c>
      <c r="S1516" s="54">
        <f>Data[[#This Row],[PERSOANE CARE AU PARTICIPAT LA VOT (TURUL 1)]]+Data[[#This Row],[PERSOANE CARE AU PARTICIPAT LA VOT  (TURUL AL 2-LEA)]]</f>
        <v>2221</v>
      </c>
      <c r="T1516" s="41">
        <f>Data[[#This Row],[TOTAL CHELTUIELI LEI]]/Data[[#This Row],[NUMĂRUL PERSOANELOR ÎNSCRISE ÎN LISTELE ELECTORALE]]</f>
        <v>4.9197226502311251</v>
      </c>
      <c r="U1516" s="41">
        <f>Data[[#This Row],[TOTAL CHELTUIELI EURO]]/Data[[#This Row],[NUMĂRUL PERSOANELOR ÎNSCRISE ÎN LISTELE ELECTORALE]]</f>
        <v>1.0164506209026933</v>
      </c>
      <c r="V1516" s="41">
        <f>Data[[#This Row],[TOTAL CHELTUIELI LEI]]/Data[[#This Row],[NUMĂRUL PERSOANELOR CARE AU PARTICIPAT LA VOT]]</f>
        <v>8.6255740657361564</v>
      </c>
      <c r="W1516" s="41">
        <f>Data[[#This Row],[TOTAL CHELTUIELI EURO]]/Data[[#This Row],[NUMĂRUL PERSOANELOR CARE AU PARTICIPAT LA VOT]]</f>
        <v>1.7821065816276846</v>
      </c>
      <c r="X1516" s="43">
        <v>4.8400999999999996</v>
      </c>
      <c r="Y1516" s="114" t="s">
        <v>2895</v>
      </c>
      <c r="Z1516" s="44">
        <v>4</v>
      </c>
      <c r="AA1516" s="115" t="s">
        <v>3107</v>
      </c>
      <c r="AB1516" s="44">
        <v>1</v>
      </c>
      <c r="AC1516" s="45"/>
    </row>
    <row r="1517" spans="1:29" ht="12" customHeight="1" x14ac:dyDescent="0.2">
      <c r="A1517" s="37">
        <v>1516</v>
      </c>
      <c r="B1517" s="38" t="s">
        <v>26</v>
      </c>
      <c r="C1517" s="39" t="s">
        <v>2252</v>
      </c>
      <c r="D1517" s="40">
        <v>44101</v>
      </c>
      <c r="E1517" s="38">
        <v>1</v>
      </c>
      <c r="F1517" s="38"/>
      <c r="G1517" s="38" t="s">
        <v>2</v>
      </c>
      <c r="H1517" s="38" t="s">
        <v>2</v>
      </c>
      <c r="I1517" s="39">
        <v>1200</v>
      </c>
      <c r="J1517" s="39">
        <v>1678</v>
      </c>
      <c r="K1517" s="39">
        <v>0</v>
      </c>
      <c r="L1517" s="41">
        <f>SUM(Data[[#This Row],[CHELTUIELI DE PERSONAL LEI]:[CHELTUIELI DE CAPITAL (ACTIVE NEFINANCIARE ) LEI]])</f>
        <v>2878</v>
      </c>
      <c r="M1517" s="41">
        <f>Data[[#This Row],[TOTAL CHELTUIELI LEI]]/Data[[#This Row],[CURS VALUTAR EURO BNR 22 07 2020]]</f>
        <v>594.61581372285696</v>
      </c>
      <c r="N1517" s="49">
        <v>3648</v>
      </c>
      <c r="O1517" s="54"/>
      <c r="P1517" s="54">
        <v>1599</v>
      </c>
      <c r="Q1517" s="54"/>
      <c r="R1517" s="54">
        <f>Data[[#This Row],[PERSOANE ÎNSCRISE ÎN LISTELE ELECTORALE (TURUL 1)            ]]+Data[[#This Row],[PERSOANE ÎNSCRISE ÎN LISTELE ELECTORALE (TURUL AL 2-LEA)]]</f>
        <v>3648</v>
      </c>
      <c r="S1517" s="54">
        <f>Data[[#This Row],[PERSOANE CARE AU PARTICIPAT LA VOT (TURUL 1)]]+Data[[#This Row],[PERSOANE CARE AU PARTICIPAT LA VOT  (TURUL AL 2-LEA)]]</f>
        <v>1599</v>
      </c>
      <c r="T1517" s="41">
        <f>Data[[#This Row],[TOTAL CHELTUIELI LEI]]/Data[[#This Row],[NUMĂRUL PERSOANELOR ÎNSCRISE ÎN LISTELE ELECTORALE]]</f>
        <v>0.78892543859649122</v>
      </c>
      <c r="U1517" s="41">
        <f>Data[[#This Row],[TOTAL CHELTUIELI EURO]]/Data[[#This Row],[NUMĂRUL PERSOANELOR ÎNSCRISE ÎN LISTELE ELECTORALE]]</f>
        <v>0.16299775595473054</v>
      </c>
      <c r="V1517" s="41">
        <f>Data[[#This Row],[TOTAL CHELTUIELI LEI]]/Data[[#This Row],[NUMĂRUL PERSOANELOR CARE AU PARTICIPAT LA VOT]]</f>
        <v>1.7998749218261414</v>
      </c>
      <c r="W1517" s="41">
        <f>Data[[#This Row],[TOTAL CHELTUIELI EURO]]/Data[[#This Row],[NUMĂRUL PERSOANELOR CARE AU PARTICIPAT LA VOT]]</f>
        <v>0.37186730063968543</v>
      </c>
      <c r="X1517" s="43">
        <v>4.8400999999999996</v>
      </c>
      <c r="Y1517" s="114" t="s">
        <v>2890</v>
      </c>
      <c r="Z1517" s="44">
        <v>0</v>
      </c>
      <c r="AA1517" s="115" t="s">
        <v>3105</v>
      </c>
      <c r="AB1517" s="44">
        <v>0</v>
      </c>
      <c r="AC1517" s="45"/>
    </row>
    <row r="1518" spans="1:29" ht="12" customHeight="1" x14ac:dyDescent="0.2">
      <c r="A1518" s="37">
        <v>1517</v>
      </c>
      <c r="B1518" s="38" t="s">
        <v>26</v>
      </c>
      <c r="C1518" s="39" t="s">
        <v>271</v>
      </c>
      <c r="D1518" s="40">
        <v>44101</v>
      </c>
      <c r="E1518" s="38">
        <v>1</v>
      </c>
      <c r="F1518" s="38"/>
      <c r="G1518" s="38" t="s">
        <v>2</v>
      </c>
      <c r="H1518" s="38" t="s">
        <v>2</v>
      </c>
      <c r="I1518" s="39">
        <v>0</v>
      </c>
      <c r="J1518" s="39">
        <v>452</v>
      </c>
      <c r="K1518" s="39">
        <v>0</v>
      </c>
      <c r="L1518" s="41">
        <f>SUM(Data[[#This Row],[CHELTUIELI DE PERSONAL LEI]:[CHELTUIELI DE CAPITAL (ACTIVE NEFINANCIARE ) LEI]])</f>
        <v>452</v>
      </c>
      <c r="M1518" s="41">
        <f>Data[[#This Row],[TOTAL CHELTUIELI LEI]]/Data[[#This Row],[CURS VALUTAR EURO BNR 22 07 2020]]</f>
        <v>93.386500278919868</v>
      </c>
      <c r="N1518" s="49">
        <v>1152</v>
      </c>
      <c r="O1518" s="54"/>
      <c r="P1518" s="54">
        <v>655</v>
      </c>
      <c r="Q1518" s="54"/>
      <c r="R1518" s="54">
        <f>Data[[#This Row],[PERSOANE ÎNSCRISE ÎN LISTELE ELECTORALE (TURUL 1)            ]]+Data[[#This Row],[PERSOANE ÎNSCRISE ÎN LISTELE ELECTORALE (TURUL AL 2-LEA)]]</f>
        <v>1152</v>
      </c>
      <c r="S1518" s="54">
        <f>Data[[#This Row],[PERSOANE CARE AU PARTICIPAT LA VOT (TURUL 1)]]+Data[[#This Row],[PERSOANE CARE AU PARTICIPAT LA VOT  (TURUL AL 2-LEA)]]</f>
        <v>655</v>
      </c>
      <c r="T1518" s="41">
        <f>Data[[#This Row],[TOTAL CHELTUIELI LEI]]/Data[[#This Row],[NUMĂRUL PERSOANELOR ÎNSCRISE ÎN LISTELE ELECTORALE]]</f>
        <v>0.3923611111111111</v>
      </c>
      <c r="U1518" s="41">
        <f>Data[[#This Row],[TOTAL CHELTUIELI EURO]]/Data[[#This Row],[NUMĂRUL PERSOANELOR ÎNSCRISE ÎN LISTELE ELECTORALE]]</f>
        <v>8.1064670381006829E-2</v>
      </c>
      <c r="V1518" s="41">
        <f>Data[[#This Row],[TOTAL CHELTUIELI LEI]]/Data[[#This Row],[NUMĂRUL PERSOANELOR CARE AU PARTICIPAT LA VOT]]</f>
        <v>0.69007633587786255</v>
      </c>
      <c r="W1518" s="41">
        <f>Data[[#This Row],[TOTAL CHELTUIELI EURO]]/Data[[#This Row],[NUMĂRUL PERSOANELOR CARE AU PARTICIPAT LA VOT]]</f>
        <v>0.14257480958613719</v>
      </c>
      <c r="X1518" s="43">
        <v>4.8400999999999996</v>
      </c>
      <c r="Y1518" s="114" t="s">
        <v>2890</v>
      </c>
      <c r="Z1518" s="44">
        <v>0</v>
      </c>
      <c r="AA1518" s="115" t="s">
        <v>3105</v>
      </c>
      <c r="AB1518" s="44">
        <v>0</v>
      </c>
      <c r="AC1518" s="45"/>
    </row>
    <row r="1519" spans="1:29" ht="12" customHeight="1" x14ac:dyDescent="0.2">
      <c r="A1519" s="37">
        <v>1518</v>
      </c>
      <c r="B1519" s="38" t="s">
        <v>26</v>
      </c>
      <c r="C1519" s="39" t="s">
        <v>2253</v>
      </c>
      <c r="D1519" s="40">
        <v>44101</v>
      </c>
      <c r="E1519" s="38">
        <v>1</v>
      </c>
      <c r="F1519" s="38"/>
      <c r="G1519" s="38" t="s">
        <v>2</v>
      </c>
      <c r="H1519" s="38" t="s">
        <v>2</v>
      </c>
      <c r="I1519" s="39">
        <v>0</v>
      </c>
      <c r="J1519" s="39">
        <v>1200</v>
      </c>
      <c r="K1519" s="39">
        <v>0</v>
      </c>
      <c r="L1519" s="41">
        <f>SUM(Data[[#This Row],[CHELTUIELI DE PERSONAL LEI]:[CHELTUIELI DE CAPITAL (ACTIVE NEFINANCIARE ) LEI]])</f>
        <v>1200</v>
      </c>
      <c r="M1519" s="41">
        <f>Data[[#This Row],[TOTAL CHELTUIELI LEI]]/Data[[#This Row],[CURS VALUTAR EURO BNR 22 07 2020]]</f>
        <v>247.92876180244212</v>
      </c>
      <c r="N1519" s="49">
        <v>4969</v>
      </c>
      <c r="O1519" s="54"/>
      <c r="P1519" s="54">
        <v>1880</v>
      </c>
      <c r="Q1519" s="54"/>
      <c r="R1519" s="54">
        <f>Data[[#This Row],[PERSOANE ÎNSCRISE ÎN LISTELE ELECTORALE (TURUL 1)            ]]+Data[[#This Row],[PERSOANE ÎNSCRISE ÎN LISTELE ELECTORALE (TURUL AL 2-LEA)]]</f>
        <v>4969</v>
      </c>
      <c r="S1519" s="54">
        <f>Data[[#This Row],[PERSOANE CARE AU PARTICIPAT LA VOT (TURUL 1)]]+Data[[#This Row],[PERSOANE CARE AU PARTICIPAT LA VOT  (TURUL AL 2-LEA)]]</f>
        <v>1880</v>
      </c>
      <c r="T1519" s="41">
        <f>Data[[#This Row],[TOTAL CHELTUIELI LEI]]/Data[[#This Row],[NUMĂRUL PERSOANELOR ÎNSCRISE ÎN LISTELE ELECTORALE]]</f>
        <v>0.24149728315556451</v>
      </c>
      <c r="U1519" s="41">
        <f>Data[[#This Row],[TOTAL CHELTUIELI EURO]]/Data[[#This Row],[NUMĂRUL PERSOANELOR ÎNSCRISE ÎN LISTELE ELECTORALE]]</f>
        <v>4.9895101992844061E-2</v>
      </c>
      <c r="V1519" s="41">
        <f>Data[[#This Row],[TOTAL CHELTUIELI LEI]]/Data[[#This Row],[NUMĂRUL PERSOANELOR CARE AU PARTICIPAT LA VOT]]</f>
        <v>0.63829787234042556</v>
      </c>
      <c r="W1519" s="41">
        <f>Data[[#This Row],[TOTAL CHELTUIELI EURO]]/Data[[#This Row],[NUMĂRUL PERSOANELOR CARE AU PARTICIPAT LA VOT]]</f>
        <v>0.1318770009587458</v>
      </c>
      <c r="X1519" s="43">
        <v>4.8400999999999996</v>
      </c>
      <c r="Y1519" s="114" t="s">
        <v>2890</v>
      </c>
      <c r="Z1519" s="44">
        <v>0</v>
      </c>
      <c r="AA1519" s="115" t="s">
        <v>3105</v>
      </c>
      <c r="AB1519" s="44">
        <v>0</v>
      </c>
      <c r="AC1519" s="45"/>
    </row>
    <row r="1520" spans="1:29" ht="12" customHeight="1" x14ac:dyDescent="0.2">
      <c r="A1520" s="37">
        <v>1519</v>
      </c>
      <c r="B1520" s="38" t="s">
        <v>26</v>
      </c>
      <c r="C1520" s="39" t="s">
        <v>2254</v>
      </c>
      <c r="D1520" s="40">
        <v>44101</v>
      </c>
      <c r="E1520" s="38">
        <v>1</v>
      </c>
      <c r="F1520" s="38"/>
      <c r="G1520" s="38" t="s">
        <v>2</v>
      </c>
      <c r="H1520" s="38" t="s">
        <v>2</v>
      </c>
      <c r="I1520" s="48">
        <v>0</v>
      </c>
      <c r="J1520" s="39">
        <v>1600</v>
      </c>
      <c r="K1520" s="39">
        <v>0</v>
      </c>
      <c r="L1520" s="41">
        <f>SUM(Data[[#This Row],[CHELTUIELI DE PERSONAL LEI]:[CHELTUIELI DE CAPITAL (ACTIVE NEFINANCIARE ) LEI]])</f>
        <v>1600</v>
      </c>
      <c r="M1520" s="41">
        <f>Data[[#This Row],[TOTAL CHELTUIELI LEI]]/Data[[#This Row],[CURS VALUTAR EURO BNR 22 07 2020]]</f>
        <v>330.57168240325615</v>
      </c>
      <c r="N1520" s="49">
        <v>1647</v>
      </c>
      <c r="O1520" s="54"/>
      <c r="P1520" s="54">
        <v>648</v>
      </c>
      <c r="Q1520" s="54"/>
      <c r="R1520" s="54">
        <f>Data[[#This Row],[PERSOANE ÎNSCRISE ÎN LISTELE ELECTORALE (TURUL 1)            ]]+Data[[#This Row],[PERSOANE ÎNSCRISE ÎN LISTELE ELECTORALE (TURUL AL 2-LEA)]]</f>
        <v>1647</v>
      </c>
      <c r="S1520" s="54">
        <f>Data[[#This Row],[PERSOANE CARE AU PARTICIPAT LA VOT (TURUL 1)]]+Data[[#This Row],[PERSOANE CARE AU PARTICIPAT LA VOT  (TURUL AL 2-LEA)]]</f>
        <v>648</v>
      </c>
      <c r="T1520" s="41">
        <f>Data[[#This Row],[TOTAL CHELTUIELI LEI]]/Data[[#This Row],[NUMĂRUL PERSOANELOR ÎNSCRISE ÎN LISTELE ELECTORALE]]</f>
        <v>0.97146326654523374</v>
      </c>
      <c r="U1520" s="41">
        <f>Data[[#This Row],[TOTAL CHELTUIELI EURO]]/Data[[#This Row],[NUMĂRUL PERSOANELOR ÎNSCRISE ÎN LISTELE ELECTORALE]]</f>
        <v>0.20071140400926299</v>
      </c>
      <c r="V1520" s="41">
        <f>Data[[#This Row],[TOTAL CHELTUIELI LEI]]/Data[[#This Row],[NUMĂRUL PERSOANELOR CARE AU PARTICIPAT LA VOT]]</f>
        <v>2.4691358024691357</v>
      </c>
      <c r="W1520" s="41">
        <f>Data[[#This Row],[TOTAL CHELTUIELI EURO]]/Data[[#This Row],[NUMĂRUL PERSOANELOR CARE AU PARTICIPAT LA VOT]]</f>
        <v>0.51014148519021008</v>
      </c>
      <c r="X1520" s="43">
        <v>4.8400999999999996</v>
      </c>
      <c r="Y1520" s="114" t="s">
        <v>2890</v>
      </c>
      <c r="Z1520" s="44">
        <v>0</v>
      </c>
      <c r="AA1520" s="115" t="s">
        <v>3105</v>
      </c>
      <c r="AB1520" s="44">
        <v>0</v>
      </c>
      <c r="AC1520" s="45"/>
    </row>
    <row r="1521" spans="1:29" ht="12" customHeight="1" x14ac:dyDescent="0.2">
      <c r="A1521" s="37">
        <v>1520</v>
      </c>
      <c r="B1521" s="38" t="s">
        <v>26</v>
      </c>
      <c r="C1521" s="39" t="s">
        <v>2208</v>
      </c>
      <c r="D1521" s="40">
        <v>44101</v>
      </c>
      <c r="E1521" s="38">
        <v>1</v>
      </c>
      <c r="F1521" s="38"/>
      <c r="G1521" s="38" t="s">
        <v>2</v>
      </c>
      <c r="H1521" s="38" t="s">
        <v>2</v>
      </c>
      <c r="I1521" s="39">
        <v>3000</v>
      </c>
      <c r="J1521" s="39">
        <v>95</v>
      </c>
      <c r="K1521" s="39">
        <v>0</v>
      </c>
      <c r="L1521" s="41">
        <f>SUM(Data[[#This Row],[CHELTUIELI DE PERSONAL LEI]:[CHELTUIELI DE CAPITAL (ACTIVE NEFINANCIARE ) LEI]])</f>
        <v>3095</v>
      </c>
      <c r="M1521" s="41">
        <f>Data[[#This Row],[TOTAL CHELTUIELI LEI]]/Data[[#This Row],[CURS VALUTAR EURO BNR 22 07 2020]]</f>
        <v>639.4495981487986</v>
      </c>
      <c r="N1521" s="49">
        <v>1852</v>
      </c>
      <c r="O1521" s="54"/>
      <c r="P1521" s="54">
        <v>813</v>
      </c>
      <c r="Q1521" s="54"/>
      <c r="R1521" s="54">
        <f>Data[[#This Row],[PERSOANE ÎNSCRISE ÎN LISTELE ELECTORALE (TURUL 1)            ]]+Data[[#This Row],[PERSOANE ÎNSCRISE ÎN LISTELE ELECTORALE (TURUL AL 2-LEA)]]</f>
        <v>1852</v>
      </c>
      <c r="S1521" s="54">
        <f>Data[[#This Row],[PERSOANE CARE AU PARTICIPAT LA VOT (TURUL 1)]]+Data[[#This Row],[PERSOANE CARE AU PARTICIPAT LA VOT  (TURUL AL 2-LEA)]]</f>
        <v>813</v>
      </c>
      <c r="T1521" s="41">
        <f>Data[[#This Row],[TOTAL CHELTUIELI LEI]]/Data[[#This Row],[NUMĂRUL PERSOANELOR ÎNSCRISE ÎN LISTELE ELECTORALE]]</f>
        <v>1.6711663066954643</v>
      </c>
      <c r="U1521" s="41">
        <f>Data[[#This Row],[TOTAL CHELTUIELI EURO]]/Data[[#This Row],[NUMĂRUL PERSOANELOR ÎNSCRISE ÎN LISTELE ELECTORALE]]</f>
        <v>0.34527516098747224</v>
      </c>
      <c r="V1521" s="41">
        <f>Data[[#This Row],[TOTAL CHELTUIELI LEI]]/Data[[#This Row],[NUMĂRUL PERSOANELOR CARE AU PARTICIPAT LA VOT]]</f>
        <v>3.806888068880689</v>
      </c>
      <c r="W1521" s="41">
        <f>Data[[#This Row],[TOTAL CHELTUIELI EURO]]/Data[[#This Row],[NUMĂRUL PERSOANELOR CARE AU PARTICIPAT LA VOT]]</f>
        <v>0.78653087103173258</v>
      </c>
      <c r="X1521" s="43">
        <v>4.8400999999999996</v>
      </c>
      <c r="Y1521" s="114" t="s">
        <v>2894</v>
      </c>
      <c r="Z1521" s="44">
        <v>1</v>
      </c>
      <c r="AA1521" s="115" t="s">
        <v>3105</v>
      </c>
      <c r="AB1521" s="44">
        <v>0</v>
      </c>
      <c r="AC1521" s="45"/>
    </row>
    <row r="1522" spans="1:29" ht="12" customHeight="1" x14ac:dyDescent="0.2">
      <c r="A1522" s="37">
        <v>1521</v>
      </c>
      <c r="B1522" s="38" t="s">
        <v>26</v>
      </c>
      <c r="C1522" s="39" t="s">
        <v>2255</v>
      </c>
      <c r="D1522" s="40">
        <v>44101</v>
      </c>
      <c r="E1522" s="38">
        <v>1</v>
      </c>
      <c r="F1522" s="38"/>
      <c r="G1522" s="38" t="s">
        <v>2</v>
      </c>
      <c r="H1522" s="38" t="s">
        <v>2</v>
      </c>
      <c r="I1522" s="48">
        <v>1000</v>
      </c>
      <c r="J1522" s="39">
        <v>242</v>
      </c>
      <c r="K1522" s="39">
        <v>0</v>
      </c>
      <c r="L1522" s="41">
        <f>SUM(Data[[#This Row],[CHELTUIELI DE PERSONAL LEI]:[CHELTUIELI DE CAPITAL (ACTIVE NEFINANCIARE ) LEI]])</f>
        <v>1242</v>
      </c>
      <c r="M1522" s="41">
        <f>Data[[#This Row],[TOTAL CHELTUIELI LEI]]/Data[[#This Row],[CURS VALUTAR EURO BNR 22 07 2020]]</f>
        <v>256.60626846552759</v>
      </c>
      <c r="N1522" s="49">
        <v>810</v>
      </c>
      <c r="O1522" s="54"/>
      <c r="P1522" s="54">
        <v>276</v>
      </c>
      <c r="Q1522" s="54"/>
      <c r="R1522" s="54">
        <f>Data[[#This Row],[PERSOANE ÎNSCRISE ÎN LISTELE ELECTORALE (TURUL 1)            ]]+Data[[#This Row],[PERSOANE ÎNSCRISE ÎN LISTELE ELECTORALE (TURUL AL 2-LEA)]]</f>
        <v>810</v>
      </c>
      <c r="S1522" s="54">
        <f>Data[[#This Row],[PERSOANE CARE AU PARTICIPAT LA VOT (TURUL 1)]]+Data[[#This Row],[PERSOANE CARE AU PARTICIPAT LA VOT  (TURUL AL 2-LEA)]]</f>
        <v>276</v>
      </c>
      <c r="T1522" s="41">
        <f>Data[[#This Row],[TOTAL CHELTUIELI LEI]]/Data[[#This Row],[NUMĂRUL PERSOANELOR ÎNSCRISE ÎN LISTELE ELECTORALE]]</f>
        <v>1.5333333333333334</v>
      </c>
      <c r="U1522" s="41">
        <f>Data[[#This Row],[TOTAL CHELTUIELI EURO]]/Data[[#This Row],[NUMĂRUL PERSOANELOR ÎNSCRISE ÎN LISTELE ELECTORALE]]</f>
        <v>0.31679786230312046</v>
      </c>
      <c r="V1522" s="41">
        <f>Data[[#This Row],[TOTAL CHELTUIELI LEI]]/Data[[#This Row],[NUMĂRUL PERSOANELOR CARE AU PARTICIPAT LA VOT]]</f>
        <v>4.5</v>
      </c>
      <c r="W1522" s="41">
        <f>Data[[#This Row],[TOTAL CHELTUIELI EURO]]/Data[[#This Row],[NUMĂRUL PERSOANELOR CARE AU PARTICIPAT LA VOT]]</f>
        <v>0.92973285675915796</v>
      </c>
      <c r="X1522" s="43">
        <v>4.8400999999999996</v>
      </c>
      <c r="Y1522" s="114" t="s">
        <v>2894</v>
      </c>
      <c r="Z1522" s="44">
        <v>1</v>
      </c>
      <c r="AA1522" s="115" t="s">
        <v>3105</v>
      </c>
      <c r="AB1522" s="44">
        <v>0</v>
      </c>
      <c r="AC1522" s="45"/>
    </row>
    <row r="1523" spans="1:29" ht="12" customHeight="1" x14ac:dyDescent="0.2">
      <c r="A1523" s="37">
        <v>1522</v>
      </c>
      <c r="B1523" s="38" t="s">
        <v>26</v>
      </c>
      <c r="C1523" s="39" t="s">
        <v>2256</v>
      </c>
      <c r="D1523" s="40">
        <v>44101</v>
      </c>
      <c r="E1523" s="38">
        <v>1</v>
      </c>
      <c r="F1523" s="38"/>
      <c r="G1523" s="38" t="s">
        <v>2</v>
      </c>
      <c r="H1523" s="38" t="s">
        <v>2</v>
      </c>
      <c r="I1523" s="39">
        <v>0</v>
      </c>
      <c r="J1523" s="39">
        <v>3776.82</v>
      </c>
      <c r="K1523" s="39">
        <v>0</v>
      </c>
      <c r="L1523" s="41">
        <f>SUM(Data[[#This Row],[CHELTUIELI DE PERSONAL LEI]:[CHELTUIELI DE CAPITAL (ACTIVE NEFINANCIARE ) LEI]])</f>
        <v>3776.82</v>
      </c>
      <c r="M1523" s="41">
        <f>Data[[#This Row],[TOTAL CHELTUIELI LEI]]/Data[[#This Row],[CURS VALUTAR EURO BNR 22 07 2020]]</f>
        <v>780.31858845891622</v>
      </c>
      <c r="N1523" s="49">
        <v>3214</v>
      </c>
      <c r="O1523" s="54"/>
      <c r="P1523" s="54">
        <v>1198</v>
      </c>
      <c r="Q1523" s="54"/>
      <c r="R1523" s="54">
        <f>Data[[#This Row],[PERSOANE ÎNSCRISE ÎN LISTELE ELECTORALE (TURUL 1)            ]]+Data[[#This Row],[PERSOANE ÎNSCRISE ÎN LISTELE ELECTORALE (TURUL AL 2-LEA)]]</f>
        <v>3214</v>
      </c>
      <c r="S1523" s="54">
        <f>Data[[#This Row],[PERSOANE CARE AU PARTICIPAT LA VOT (TURUL 1)]]+Data[[#This Row],[PERSOANE CARE AU PARTICIPAT LA VOT  (TURUL AL 2-LEA)]]</f>
        <v>1198</v>
      </c>
      <c r="T1523" s="41">
        <f>Data[[#This Row],[TOTAL CHELTUIELI LEI]]/Data[[#This Row],[NUMĂRUL PERSOANELOR ÎNSCRISE ÎN LISTELE ELECTORALE]]</f>
        <v>1.1751151213441196</v>
      </c>
      <c r="U1523" s="41">
        <f>Data[[#This Row],[TOTAL CHELTUIELI EURO]]/Data[[#This Row],[NUMĂRUL PERSOANELOR ÎNSCRISE ÎN LISTELE ELECTORALE]]</f>
        <v>0.24278736417514507</v>
      </c>
      <c r="V1523" s="41">
        <f>Data[[#This Row],[TOTAL CHELTUIELI LEI]]/Data[[#This Row],[NUMĂRUL PERSOANELOR CARE AU PARTICIPAT LA VOT]]</f>
        <v>3.152604340567613</v>
      </c>
      <c r="W1523" s="41">
        <f>Data[[#This Row],[TOTAL CHELTUIELI EURO]]/Data[[#This Row],[NUMĂRUL PERSOANELOR CARE AU PARTICIPAT LA VOT]]</f>
        <v>0.65135107550827731</v>
      </c>
      <c r="X1523" s="43">
        <v>4.8400999999999996</v>
      </c>
      <c r="Y1523" s="114" t="s">
        <v>2894</v>
      </c>
      <c r="Z1523" s="44">
        <v>1</v>
      </c>
      <c r="AA1523" s="115" t="s">
        <v>3105</v>
      </c>
      <c r="AB1523" s="44">
        <v>0</v>
      </c>
      <c r="AC1523" s="45"/>
    </row>
    <row r="1524" spans="1:29" ht="12" customHeight="1" x14ac:dyDescent="0.2">
      <c r="A1524" s="37">
        <v>1523</v>
      </c>
      <c r="B1524" s="38" t="s">
        <v>26</v>
      </c>
      <c r="C1524" s="39" t="s">
        <v>2257</v>
      </c>
      <c r="D1524" s="40">
        <v>44101</v>
      </c>
      <c r="E1524" s="38">
        <v>1</v>
      </c>
      <c r="F1524" s="38"/>
      <c r="G1524" s="38" t="s">
        <v>2</v>
      </c>
      <c r="H1524" s="38" t="s">
        <v>2</v>
      </c>
      <c r="I1524" s="39">
        <v>2147</v>
      </c>
      <c r="J1524" s="39">
        <v>14475</v>
      </c>
      <c r="K1524" s="39">
        <v>0</v>
      </c>
      <c r="L1524" s="41">
        <f>SUM(Data[[#This Row],[CHELTUIELI DE PERSONAL LEI]:[CHELTUIELI DE CAPITAL (ACTIVE NEFINANCIARE ) LEI]])</f>
        <v>16622</v>
      </c>
      <c r="M1524" s="41">
        <f>Data[[#This Row],[TOTAL CHELTUIELI LEI]]/Data[[#This Row],[CURS VALUTAR EURO BNR 22 07 2020]]</f>
        <v>3434.2265655668275</v>
      </c>
      <c r="N1524" s="49">
        <v>4800</v>
      </c>
      <c r="O1524" s="54"/>
      <c r="P1524" s="54">
        <v>1328</v>
      </c>
      <c r="Q1524" s="54"/>
      <c r="R1524" s="54">
        <f>Data[[#This Row],[PERSOANE ÎNSCRISE ÎN LISTELE ELECTORALE (TURUL 1)            ]]+Data[[#This Row],[PERSOANE ÎNSCRISE ÎN LISTELE ELECTORALE (TURUL AL 2-LEA)]]</f>
        <v>4800</v>
      </c>
      <c r="S1524" s="54">
        <f>Data[[#This Row],[PERSOANE CARE AU PARTICIPAT LA VOT (TURUL 1)]]+Data[[#This Row],[PERSOANE CARE AU PARTICIPAT LA VOT  (TURUL AL 2-LEA)]]</f>
        <v>1328</v>
      </c>
      <c r="T1524" s="41">
        <f>Data[[#This Row],[TOTAL CHELTUIELI LEI]]/Data[[#This Row],[NUMĂRUL PERSOANELOR ÎNSCRISE ÎN LISTELE ELECTORALE]]</f>
        <v>3.4629166666666666</v>
      </c>
      <c r="U1524" s="41">
        <f>Data[[#This Row],[TOTAL CHELTUIELI EURO]]/Data[[#This Row],[NUMĂRUL PERSOANELOR ÎNSCRISE ÎN LISTELE ELECTORALE]]</f>
        <v>0.71546386782642235</v>
      </c>
      <c r="V1524" s="41">
        <f>Data[[#This Row],[TOTAL CHELTUIELI LEI]]/Data[[#This Row],[NUMĂRUL PERSOANELOR CARE AU PARTICIPAT LA VOT]]</f>
        <v>12.516566265060241</v>
      </c>
      <c r="W1524" s="41">
        <f>Data[[#This Row],[TOTAL CHELTUIELI EURO]]/Data[[#This Row],[NUMĂRUL PERSOANELOR CARE AU PARTICIPAT LA VOT]]</f>
        <v>2.5860139800955024</v>
      </c>
      <c r="X1524" s="43">
        <v>4.8400999999999996</v>
      </c>
      <c r="Y1524" s="114" t="s">
        <v>2884</v>
      </c>
      <c r="Z1524" s="44">
        <v>3</v>
      </c>
      <c r="AA1524" s="115" t="s">
        <v>3105</v>
      </c>
      <c r="AB1524" s="44">
        <v>0</v>
      </c>
      <c r="AC1524" s="45"/>
    </row>
    <row r="1525" spans="1:29" ht="12" customHeight="1" x14ac:dyDescent="0.2">
      <c r="A1525" s="37">
        <v>1524</v>
      </c>
      <c r="B1525" s="38" t="s">
        <v>26</v>
      </c>
      <c r="C1525" s="39" t="s">
        <v>2258</v>
      </c>
      <c r="D1525" s="40">
        <v>44101</v>
      </c>
      <c r="E1525" s="38">
        <v>1</v>
      </c>
      <c r="F1525" s="38"/>
      <c r="G1525" s="38" t="s">
        <v>2</v>
      </c>
      <c r="H1525" s="38" t="s">
        <v>2</v>
      </c>
      <c r="I1525" s="39">
        <v>0</v>
      </c>
      <c r="J1525" s="39">
        <v>8159</v>
      </c>
      <c r="K1525" s="39">
        <v>0</v>
      </c>
      <c r="L1525" s="41">
        <f>SUM(Data[[#This Row],[CHELTUIELI DE PERSONAL LEI]:[CHELTUIELI DE CAPITAL (ACTIVE NEFINANCIARE ) LEI]])</f>
        <v>8159</v>
      </c>
      <c r="M1525" s="41">
        <f>Data[[#This Row],[TOTAL CHELTUIELI LEI]]/Data[[#This Row],[CURS VALUTAR EURO BNR 22 07 2020]]</f>
        <v>1685.7089729551044</v>
      </c>
      <c r="N1525" s="49">
        <v>2811</v>
      </c>
      <c r="O1525" s="54"/>
      <c r="P1525" s="54">
        <v>1591</v>
      </c>
      <c r="Q1525" s="54"/>
      <c r="R1525" s="54">
        <f>Data[[#This Row],[PERSOANE ÎNSCRISE ÎN LISTELE ELECTORALE (TURUL 1)            ]]+Data[[#This Row],[PERSOANE ÎNSCRISE ÎN LISTELE ELECTORALE (TURUL AL 2-LEA)]]</f>
        <v>2811</v>
      </c>
      <c r="S1525" s="54">
        <f>Data[[#This Row],[PERSOANE CARE AU PARTICIPAT LA VOT (TURUL 1)]]+Data[[#This Row],[PERSOANE CARE AU PARTICIPAT LA VOT  (TURUL AL 2-LEA)]]</f>
        <v>1591</v>
      </c>
      <c r="T1525" s="41">
        <f>Data[[#This Row],[TOTAL CHELTUIELI LEI]]/Data[[#This Row],[NUMĂRUL PERSOANELOR ÎNSCRISE ÎN LISTELE ELECTORALE]]</f>
        <v>2.9025257915332623</v>
      </c>
      <c r="U1525" s="41">
        <f>Data[[#This Row],[TOTAL CHELTUIELI EURO]]/Data[[#This Row],[NUMĂRUL PERSOANELOR ÎNSCRISE ÎN LISTELE ELECTORALE]]</f>
        <v>0.59968302132874574</v>
      </c>
      <c r="V1525" s="41">
        <f>Data[[#This Row],[TOTAL CHELTUIELI LEI]]/Data[[#This Row],[NUMĂRUL PERSOANELOR CARE AU PARTICIPAT LA VOT]]</f>
        <v>5.1282212445003141</v>
      </c>
      <c r="W1525" s="41">
        <f>Data[[#This Row],[TOTAL CHELTUIELI EURO]]/Data[[#This Row],[NUMĂRUL PERSOANELOR CARE AU PARTICIPAT LA VOT]]</f>
        <v>1.0595279528316182</v>
      </c>
      <c r="X1525" s="43">
        <v>4.8400999999999996</v>
      </c>
      <c r="Y1525" s="114" t="s">
        <v>2891</v>
      </c>
      <c r="Z1525" s="44">
        <v>2</v>
      </c>
      <c r="AA1525" s="115" t="s">
        <v>3105</v>
      </c>
      <c r="AB1525" s="44">
        <v>0</v>
      </c>
      <c r="AC1525" s="45"/>
    </row>
    <row r="1526" spans="1:29" s="68" customFormat="1" ht="12" customHeight="1" x14ac:dyDescent="0.2">
      <c r="A1526" s="37">
        <v>1525</v>
      </c>
      <c r="B1526" s="38" t="s">
        <v>26</v>
      </c>
      <c r="C1526" s="39" t="s">
        <v>510</v>
      </c>
      <c r="D1526" s="40">
        <v>44101</v>
      </c>
      <c r="E1526" s="38">
        <v>1</v>
      </c>
      <c r="F1526" s="38"/>
      <c r="G1526" s="38" t="s">
        <v>2</v>
      </c>
      <c r="H1526" s="38" t="s">
        <v>2</v>
      </c>
      <c r="I1526" s="50">
        <v>0</v>
      </c>
      <c r="J1526" s="50">
        <v>0</v>
      </c>
      <c r="K1526" s="50">
        <v>0</v>
      </c>
      <c r="L1526" s="41">
        <f>SUM(Data[[#This Row],[CHELTUIELI DE PERSONAL LEI]:[CHELTUIELI DE CAPITAL (ACTIVE NEFINANCIARE ) LEI]])</f>
        <v>0</v>
      </c>
      <c r="M1526" s="41">
        <f>Data[[#This Row],[TOTAL CHELTUIELI LEI]]/Data[[#This Row],[CURS VALUTAR EURO BNR 22 07 2020]]</f>
        <v>0</v>
      </c>
      <c r="N1526" s="49">
        <v>2988</v>
      </c>
      <c r="O1526" s="54"/>
      <c r="P1526" s="54">
        <v>1136</v>
      </c>
      <c r="Q1526" s="54"/>
      <c r="R1526" s="54">
        <f>Data[[#This Row],[PERSOANE ÎNSCRISE ÎN LISTELE ELECTORALE (TURUL 1)            ]]+Data[[#This Row],[PERSOANE ÎNSCRISE ÎN LISTELE ELECTORALE (TURUL AL 2-LEA)]]</f>
        <v>2988</v>
      </c>
      <c r="S1526" s="54">
        <f>Data[[#This Row],[PERSOANE CARE AU PARTICIPAT LA VOT (TURUL 1)]]+Data[[#This Row],[PERSOANE CARE AU PARTICIPAT LA VOT  (TURUL AL 2-LEA)]]</f>
        <v>1136</v>
      </c>
      <c r="T1526" s="41">
        <f>Data[[#This Row],[TOTAL CHELTUIELI LEI]]/Data[[#This Row],[NUMĂRUL PERSOANELOR ÎNSCRISE ÎN LISTELE ELECTORALE]]</f>
        <v>0</v>
      </c>
      <c r="U1526" s="41">
        <f>Data[[#This Row],[TOTAL CHELTUIELI EURO]]/Data[[#This Row],[NUMĂRUL PERSOANELOR ÎNSCRISE ÎN LISTELE ELECTORALE]]</f>
        <v>0</v>
      </c>
      <c r="V1526" s="41">
        <f>Data[[#This Row],[TOTAL CHELTUIELI LEI]]/Data[[#This Row],[NUMĂRUL PERSOANELOR CARE AU PARTICIPAT LA VOT]]</f>
        <v>0</v>
      </c>
      <c r="W1526" s="41">
        <f>Data[[#This Row],[TOTAL CHELTUIELI EURO]]/Data[[#This Row],[NUMĂRUL PERSOANELOR CARE AU PARTICIPAT LA VOT]]</f>
        <v>0</v>
      </c>
      <c r="X1526" s="43">
        <v>4.8400999999999996</v>
      </c>
      <c r="Y1526" s="114" t="s">
        <v>2890</v>
      </c>
      <c r="Z1526" s="44">
        <v>0</v>
      </c>
      <c r="AA1526" s="115" t="s">
        <v>3105</v>
      </c>
      <c r="AB1526" s="44">
        <v>0</v>
      </c>
    </row>
    <row r="1527" spans="1:29" ht="12" customHeight="1" x14ac:dyDescent="0.2">
      <c r="A1527" s="37">
        <v>1526</v>
      </c>
      <c r="B1527" s="38" t="s">
        <v>26</v>
      </c>
      <c r="C1527" s="39" t="s">
        <v>2259</v>
      </c>
      <c r="D1527" s="40">
        <v>44101</v>
      </c>
      <c r="E1527" s="38">
        <v>1</v>
      </c>
      <c r="F1527" s="38"/>
      <c r="G1527" s="38" t="s">
        <v>2</v>
      </c>
      <c r="H1527" s="38" t="s">
        <v>2</v>
      </c>
      <c r="I1527" s="39">
        <v>720</v>
      </c>
      <c r="J1527" s="39">
        <v>5541</v>
      </c>
      <c r="K1527" s="39">
        <v>2991</v>
      </c>
      <c r="L1527" s="41">
        <f>SUM(Data[[#This Row],[CHELTUIELI DE PERSONAL LEI]:[CHELTUIELI DE CAPITAL (ACTIVE NEFINANCIARE ) LEI]])</f>
        <v>9252</v>
      </c>
      <c r="M1527" s="41">
        <f>Data[[#This Row],[TOTAL CHELTUIELI LEI]]/Data[[#This Row],[CURS VALUTAR EURO BNR 22 07 2020]]</f>
        <v>1911.5307534968288</v>
      </c>
      <c r="N1527" s="49">
        <v>2005</v>
      </c>
      <c r="O1527" s="54"/>
      <c r="P1527" s="54">
        <v>801</v>
      </c>
      <c r="Q1527" s="54"/>
      <c r="R1527" s="54">
        <f>Data[[#This Row],[PERSOANE ÎNSCRISE ÎN LISTELE ELECTORALE (TURUL 1)            ]]+Data[[#This Row],[PERSOANE ÎNSCRISE ÎN LISTELE ELECTORALE (TURUL AL 2-LEA)]]</f>
        <v>2005</v>
      </c>
      <c r="S1527" s="54">
        <f>Data[[#This Row],[PERSOANE CARE AU PARTICIPAT LA VOT (TURUL 1)]]+Data[[#This Row],[PERSOANE CARE AU PARTICIPAT LA VOT  (TURUL AL 2-LEA)]]</f>
        <v>801</v>
      </c>
      <c r="T1527" s="41">
        <f>Data[[#This Row],[TOTAL CHELTUIELI LEI]]/Data[[#This Row],[NUMĂRUL PERSOANELOR ÎNSCRISE ÎN LISTELE ELECTORALE]]</f>
        <v>4.6144638403990026</v>
      </c>
      <c r="U1527" s="41">
        <f>Data[[#This Row],[TOTAL CHELTUIELI EURO]]/Data[[#This Row],[NUMĂRUL PERSOANELOR ÎNSCRISE ÎN LISTELE ELECTORALE]]</f>
        <v>0.95338192194355553</v>
      </c>
      <c r="V1527" s="41">
        <f>Data[[#This Row],[TOTAL CHELTUIELI LEI]]/Data[[#This Row],[NUMĂRUL PERSOANELOR CARE AU PARTICIPAT LA VOT]]</f>
        <v>11.55056179775281</v>
      </c>
      <c r="W1527" s="41">
        <f>Data[[#This Row],[TOTAL CHELTUIELI EURO]]/Data[[#This Row],[NUMĂRUL PERSOANELOR CARE AU PARTICIPAT LA VOT]]</f>
        <v>2.3864304038662034</v>
      </c>
      <c r="X1527" s="43">
        <v>4.8400999999999996</v>
      </c>
      <c r="Y1527" s="114" t="s">
        <v>2895</v>
      </c>
      <c r="Z1527" s="44">
        <v>4</v>
      </c>
      <c r="AA1527" s="115" t="s">
        <v>3105</v>
      </c>
      <c r="AB1527" s="44">
        <v>0</v>
      </c>
      <c r="AC1527" s="45"/>
    </row>
    <row r="1528" spans="1:29" ht="12" customHeight="1" x14ac:dyDescent="0.2">
      <c r="A1528" s="37">
        <v>1527</v>
      </c>
      <c r="B1528" s="38" t="s">
        <v>26</v>
      </c>
      <c r="C1528" s="39" t="s">
        <v>2260</v>
      </c>
      <c r="D1528" s="40">
        <v>44101</v>
      </c>
      <c r="E1528" s="38">
        <v>1</v>
      </c>
      <c r="F1528" s="38"/>
      <c r="G1528" s="38" t="s">
        <v>2</v>
      </c>
      <c r="H1528" s="38" t="s">
        <v>2</v>
      </c>
      <c r="I1528" s="39">
        <v>3400</v>
      </c>
      <c r="J1528" s="39">
        <v>6241</v>
      </c>
      <c r="K1528" s="39">
        <v>0</v>
      </c>
      <c r="L1528" s="41">
        <f>SUM(Data[[#This Row],[CHELTUIELI DE PERSONAL LEI]:[CHELTUIELI DE CAPITAL (ACTIVE NEFINANCIARE ) LEI]])</f>
        <v>9641</v>
      </c>
      <c r="M1528" s="41">
        <f>Data[[#This Row],[TOTAL CHELTUIELI LEI]]/Data[[#This Row],[CURS VALUTAR EURO BNR 22 07 2020]]</f>
        <v>1991.9009937811204</v>
      </c>
      <c r="N1528" s="49">
        <v>4747</v>
      </c>
      <c r="O1528" s="54"/>
      <c r="P1528" s="54">
        <v>1541</v>
      </c>
      <c r="Q1528" s="54"/>
      <c r="R1528" s="54">
        <f>Data[[#This Row],[PERSOANE ÎNSCRISE ÎN LISTELE ELECTORALE (TURUL 1)            ]]+Data[[#This Row],[PERSOANE ÎNSCRISE ÎN LISTELE ELECTORALE (TURUL AL 2-LEA)]]</f>
        <v>4747</v>
      </c>
      <c r="S1528" s="54">
        <f>Data[[#This Row],[PERSOANE CARE AU PARTICIPAT LA VOT (TURUL 1)]]+Data[[#This Row],[PERSOANE CARE AU PARTICIPAT LA VOT  (TURUL AL 2-LEA)]]</f>
        <v>1541</v>
      </c>
      <c r="T1528" s="41">
        <f>Data[[#This Row],[TOTAL CHELTUIELI LEI]]/Data[[#This Row],[NUMĂRUL PERSOANELOR ÎNSCRISE ÎN LISTELE ELECTORALE]]</f>
        <v>2.030966926479882</v>
      </c>
      <c r="U1528" s="41">
        <f>Data[[#This Row],[TOTAL CHELTUIELI EURO]]/Data[[#This Row],[NUMĂRUL PERSOANELOR ÎNSCRISE ÎN LISTELE ELECTORALE]]</f>
        <v>0.41961259611989055</v>
      </c>
      <c r="V1528" s="41">
        <f>Data[[#This Row],[TOTAL CHELTUIELI LEI]]/Data[[#This Row],[NUMĂRUL PERSOANELOR CARE AU PARTICIPAT LA VOT]]</f>
        <v>6.2563270603504222</v>
      </c>
      <c r="W1528" s="41">
        <f>Data[[#This Row],[TOTAL CHELTUIELI EURO]]/Data[[#This Row],[NUMĂRUL PERSOANELOR CARE AU PARTICIPAT LA VOT]]</f>
        <v>1.2926028512531607</v>
      </c>
      <c r="X1528" s="43">
        <v>4.8400999999999996</v>
      </c>
      <c r="Y1528" s="114" t="s">
        <v>2891</v>
      </c>
      <c r="Z1528" s="44">
        <v>2</v>
      </c>
      <c r="AA1528" s="115" t="s">
        <v>3105</v>
      </c>
      <c r="AB1528" s="44">
        <v>0</v>
      </c>
      <c r="AC1528" s="45"/>
    </row>
    <row r="1529" spans="1:29" ht="12" customHeight="1" x14ac:dyDescent="0.2">
      <c r="A1529" s="37">
        <v>1528</v>
      </c>
      <c r="B1529" s="38" t="s">
        <v>26</v>
      </c>
      <c r="C1529" s="39" t="s">
        <v>2261</v>
      </c>
      <c r="D1529" s="40">
        <v>44101</v>
      </c>
      <c r="E1529" s="38">
        <v>1</v>
      </c>
      <c r="F1529" s="38"/>
      <c r="G1529" s="38" t="s">
        <v>2</v>
      </c>
      <c r="H1529" s="38" t="s">
        <v>2</v>
      </c>
      <c r="I1529" s="39">
        <v>1800</v>
      </c>
      <c r="J1529" s="39">
        <v>1560.17</v>
      </c>
      <c r="K1529" s="39">
        <v>0</v>
      </c>
      <c r="L1529" s="41">
        <f>SUM(Data[[#This Row],[CHELTUIELI DE PERSONAL LEI]:[CHELTUIELI DE CAPITAL (ACTIVE NEFINANCIARE ) LEI]])</f>
        <v>3360.17</v>
      </c>
      <c r="M1529" s="41">
        <f>Data[[#This Row],[TOTAL CHELTUIELI LEI]]/Data[[#This Row],[CURS VALUTAR EURO BNR 22 07 2020]]</f>
        <v>694.23565628809331</v>
      </c>
      <c r="N1529" s="49">
        <v>2928</v>
      </c>
      <c r="O1529" s="54"/>
      <c r="P1529" s="54">
        <v>1382</v>
      </c>
      <c r="Q1529" s="54"/>
      <c r="R1529" s="54">
        <f>Data[[#This Row],[PERSOANE ÎNSCRISE ÎN LISTELE ELECTORALE (TURUL 1)            ]]+Data[[#This Row],[PERSOANE ÎNSCRISE ÎN LISTELE ELECTORALE (TURUL AL 2-LEA)]]</f>
        <v>2928</v>
      </c>
      <c r="S1529" s="54">
        <f>Data[[#This Row],[PERSOANE CARE AU PARTICIPAT LA VOT (TURUL 1)]]+Data[[#This Row],[PERSOANE CARE AU PARTICIPAT LA VOT  (TURUL AL 2-LEA)]]</f>
        <v>1382</v>
      </c>
      <c r="T1529" s="41">
        <f>Data[[#This Row],[TOTAL CHELTUIELI LEI]]/Data[[#This Row],[NUMĂRUL PERSOANELOR ÎNSCRISE ÎN LISTELE ELECTORALE]]</f>
        <v>1.147599043715847</v>
      </c>
      <c r="U1529" s="41">
        <f>Data[[#This Row],[TOTAL CHELTUIELI EURO]]/Data[[#This Row],[NUMĂRUL PERSOANELOR ÎNSCRISE ÎN LISTELE ELECTORALE]]</f>
        <v>0.23710234162844718</v>
      </c>
      <c r="V1529" s="41">
        <f>Data[[#This Row],[TOTAL CHELTUIELI LEI]]/Data[[#This Row],[NUMĂRUL PERSOANELOR CARE AU PARTICIPAT LA VOT]]</f>
        <v>2.4313820549927643</v>
      </c>
      <c r="W1529" s="41">
        <f>Data[[#This Row],[TOTAL CHELTUIELI EURO]]/Data[[#This Row],[NUMĂRUL PERSOANELOR CARE AU PARTICIPAT LA VOT]]</f>
        <v>0.50234128530252775</v>
      </c>
      <c r="X1529" s="43">
        <v>4.8400999999999996</v>
      </c>
      <c r="Y1529" s="114" t="s">
        <v>2894</v>
      </c>
      <c r="Z1529" s="44">
        <v>1</v>
      </c>
      <c r="AA1529" s="115" t="s">
        <v>3105</v>
      </c>
      <c r="AB1529" s="44">
        <v>0</v>
      </c>
      <c r="AC1529" s="45"/>
    </row>
    <row r="1530" spans="1:29" s="68" customFormat="1" ht="12" customHeight="1" x14ac:dyDescent="0.2">
      <c r="A1530" s="37">
        <v>1529</v>
      </c>
      <c r="B1530" s="38" t="s">
        <v>26</v>
      </c>
      <c r="C1530" s="39" t="s">
        <v>2262</v>
      </c>
      <c r="D1530" s="40">
        <v>44101</v>
      </c>
      <c r="E1530" s="38">
        <v>1</v>
      </c>
      <c r="F1530" s="69"/>
      <c r="G1530" s="69" t="s">
        <v>2</v>
      </c>
      <c r="H1530" s="69" t="s">
        <v>2</v>
      </c>
      <c r="I1530" s="50">
        <v>0</v>
      </c>
      <c r="J1530" s="50">
        <v>0</v>
      </c>
      <c r="K1530" s="50">
        <v>0</v>
      </c>
      <c r="L1530" s="41">
        <f>SUM(Data[[#This Row],[CHELTUIELI DE PERSONAL LEI]:[CHELTUIELI DE CAPITAL (ACTIVE NEFINANCIARE ) LEI]])</f>
        <v>0</v>
      </c>
      <c r="M1530" s="41">
        <f>Data[[#This Row],[TOTAL CHELTUIELI LEI]]/Data[[#This Row],[CURS VALUTAR EURO BNR 22 07 2020]]</f>
        <v>0</v>
      </c>
      <c r="N1530" s="49">
        <v>1777</v>
      </c>
      <c r="O1530" s="54"/>
      <c r="P1530" s="54">
        <v>862</v>
      </c>
      <c r="Q1530" s="54"/>
      <c r="R1530" s="54">
        <f>Data[[#This Row],[PERSOANE ÎNSCRISE ÎN LISTELE ELECTORALE (TURUL 1)            ]]+Data[[#This Row],[PERSOANE ÎNSCRISE ÎN LISTELE ELECTORALE (TURUL AL 2-LEA)]]</f>
        <v>1777</v>
      </c>
      <c r="S1530" s="54">
        <f>Data[[#This Row],[PERSOANE CARE AU PARTICIPAT LA VOT (TURUL 1)]]+Data[[#This Row],[PERSOANE CARE AU PARTICIPAT LA VOT  (TURUL AL 2-LEA)]]</f>
        <v>862</v>
      </c>
      <c r="T1530" s="41">
        <f>Data[[#This Row],[TOTAL CHELTUIELI LEI]]/Data[[#This Row],[NUMĂRUL PERSOANELOR ÎNSCRISE ÎN LISTELE ELECTORALE]]</f>
        <v>0</v>
      </c>
      <c r="U1530" s="41">
        <f>Data[[#This Row],[TOTAL CHELTUIELI EURO]]/Data[[#This Row],[NUMĂRUL PERSOANELOR ÎNSCRISE ÎN LISTELE ELECTORALE]]</f>
        <v>0</v>
      </c>
      <c r="V1530" s="41">
        <f>Data[[#This Row],[TOTAL CHELTUIELI LEI]]/Data[[#This Row],[NUMĂRUL PERSOANELOR CARE AU PARTICIPAT LA VOT]]</f>
        <v>0</v>
      </c>
      <c r="W1530" s="41">
        <f>Data[[#This Row],[TOTAL CHELTUIELI EURO]]/Data[[#This Row],[NUMĂRUL PERSOANELOR CARE AU PARTICIPAT LA VOT]]</f>
        <v>0</v>
      </c>
      <c r="X1530" s="43">
        <v>4.8400999999999996</v>
      </c>
      <c r="Y1530" s="114" t="s">
        <v>2890</v>
      </c>
      <c r="Z1530" s="44">
        <v>0</v>
      </c>
      <c r="AA1530" s="115" t="s">
        <v>3105</v>
      </c>
      <c r="AB1530" s="44">
        <v>0</v>
      </c>
    </row>
    <row r="1531" spans="1:29" ht="12" customHeight="1" x14ac:dyDescent="0.2">
      <c r="A1531" s="37">
        <v>1530</v>
      </c>
      <c r="B1531" s="38" t="s">
        <v>26</v>
      </c>
      <c r="C1531" s="39" t="s">
        <v>2263</v>
      </c>
      <c r="D1531" s="40">
        <v>44101</v>
      </c>
      <c r="E1531" s="38">
        <v>1</v>
      </c>
      <c r="F1531" s="38"/>
      <c r="G1531" s="38" t="s">
        <v>2</v>
      </c>
      <c r="H1531" s="38" t="s">
        <v>2</v>
      </c>
      <c r="I1531" s="39">
        <v>0</v>
      </c>
      <c r="J1531" s="39">
        <v>1415</v>
      </c>
      <c r="K1531" s="39">
        <v>0</v>
      </c>
      <c r="L1531" s="41">
        <f>SUM(Data[[#This Row],[CHELTUIELI DE PERSONAL LEI]:[CHELTUIELI DE CAPITAL (ACTIVE NEFINANCIARE ) LEI]])</f>
        <v>1415</v>
      </c>
      <c r="M1531" s="41">
        <f>Data[[#This Row],[TOTAL CHELTUIELI LEI]]/Data[[#This Row],[CURS VALUTAR EURO BNR 22 07 2020]]</f>
        <v>292.34933162537965</v>
      </c>
      <c r="N1531" s="49">
        <v>3038</v>
      </c>
      <c r="O1531" s="54"/>
      <c r="P1531" s="54">
        <v>1480</v>
      </c>
      <c r="Q1531" s="54"/>
      <c r="R1531" s="54">
        <f>Data[[#This Row],[PERSOANE ÎNSCRISE ÎN LISTELE ELECTORALE (TURUL 1)            ]]+Data[[#This Row],[PERSOANE ÎNSCRISE ÎN LISTELE ELECTORALE (TURUL AL 2-LEA)]]</f>
        <v>3038</v>
      </c>
      <c r="S1531" s="54">
        <f>Data[[#This Row],[PERSOANE CARE AU PARTICIPAT LA VOT (TURUL 1)]]+Data[[#This Row],[PERSOANE CARE AU PARTICIPAT LA VOT  (TURUL AL 2-LEA)]]</f>
        <v>1480</v>
      </c>
      <c r="T1531" s="41">
        <f>Data[[#This Row],[TOTAL CHELTUIELI LEI]]/Data[[#This Row],[NUMĂRUL PERSOANELOR ÎNSCRISE ÎN LISTELE ELECTORALE]]</f>
        <v>0.46576695194206713</v>
      </c>
      <c r="U1531" s="41">
        <f>Data[[#This Row],[TOTAL CHELTUIELI EURO]]/Data[[#This Row],[NUMĂRUL PERSOANELOR ÎNSCRISE ÎN LISTELE ELECTORALE]]</f>
        <v>9.6230853069578556E-2</v>
      </c>
      <c r="V1531" s="41">
        <f>Data[[#This Row],[TOTAL CHELTUIELI LEI]]/Data[[#This Row],[NUMĂRUL PERSOANELOR CARE AU PARTICIPAT LA VOT]]</f>
        <v>0.95608108108108103</v>
      </c>
      <c r="W1531" s="41">
        <f>Data[[#This Row],[TOTAL CHELTUIELI EURO]]/Data[[#This Row],[NUMĂRUL PERSOANELOR CARE AU PARTICIPAT LA VOT]]</f>
        <v>0.19753333217931057</v>
      </c>
      <c r="X1531" s="43">
        <v>4.8400999999999996</v>
      </c>
      <c r="Y1531" s="114" t="s">
        <v>2890</v>
      </c>
      <c r="Z1531" s="44">
        <v>0</v>
      </c>
      <c r="AA1531" s="115" t="s">
        <v>3105</v>
      </c>
      <c r="AB1531" s="44">
        <v>0</v>
      </c>
      <c r="AC1531" s="45"/>
    </row>
    <row r="1532" spans="1:29" ht="12" customHeight="1" x14ac:dyDescent="0.2">
      <c r="A1532" s="37">
        <v>1531</v>
      </c>
      <c r="B1532" s="38" t="s">
        <v>26</v>
      </c>
      <c r="C1532" s="39" t="s">
        <v>2264</v>
      </c>
      <c r="D1532" s="40">
        <v>44101</v>
      </c>
      <c r="E1532" s="38">
        <v>1</v>
      </c>
      <c r="F1532" s="38"/>
      <c r="G1532" s="38" t="s">
        <v>2</v>
      </c>
      <c r="H1532" s="38" t="s">
        <v>2</v>
      </c>
      <c r="I1532" s="39">
        <v>2500</v>
      </c>
      <c r="J1532" s="39">
        <v>2000</v>
      </c>
      <c r="K1532" s="39">
        <v>0</v>
      </c>
      <c r="L1532" s="41">
        <f>SUM(Data[[#This Row],[CHELTUIELI DE PERSONAL LEI]:[CHELTUIELI DE CAPITAL (ACTIVE NEFINANCIARE ) LEI]])</f>
        <v>4500</v>
      </c>
      <c r="M1532" s="41">
        <f>Data[[#This Row],[TOTAL CHELTUIELI LEI]]/Data[[#This Row],[CURS VALUTAR EURO BNR 22 07 2020]]</f>
        <v>929.73285675915793</v>
      </c>
      <c r="N1532" s="49">
        <v>4301</v>
      </c>
      <c r="O1532" s="54"/>
      <c r="P1532" s="54">
        <v>1570</v>
      </c>
      <c r="Q1532" s="54"/>
      <c r="R1532" s="54">
        <f>Data[[#This Row],[PERSOANE ÎNSCRISE ÎN LISTELE ELECTORALE (TURUL 1)            ]]+Data[[#This Row],[PERSOANE ÎNSCRISE ÎN LISTELE ELECTORALE (TURUL AL 2-LEA)]]</f>
        <v>4301</v>
      </c>
      <c r="S1532" s="54">
        <f>Data[[#This Row],[PERSOANE CARE AU PARTICIPAT LA VOT (TURUL 1)]]+Data[[#This Row],[PERSOANE CARE AU PARTICIPAT LA VOT  (TURUL AL 2-LEA)]]</f>
        <v>1570</v>
      </c>
      <c r="T1532" s="41">
        <f>Data[[#This Row],[TOTAL CHELTUIELI LEI]]/Data[[#This Row],[NUMĂRUL PERSOANELOR ÎNSCRISE ÎN LISTELE ELECTORALE]]</f>
        <v>1.0462683096954197</v>
      </c>
      <c r="U1532" s="41">
        <f>Data[[#This Row],[TOTAL CHELTUIELI EURO]]/Data[[#This Row],[NUMĂRUL PERSOANELOR ÎNSCRISE ÎN LISTELE ELECTORALE]]</f>
        <v>0.21616667211326621</v>
      </c>
      <c r="V1532" s="41">
        <f>Data[[#This Row],[TOTAL CHELTUIELI LEI]]/Data[[#This Row],[NUMĂRUL PERSOANELOR CARE AU PARTICIPAT LA VOT]]</f>
        <v>2.8662420382165603</v>
      </c>
      <c r="W1532" s="41">
        <f>Data[[#This Row],[TOTAL CHELTUIELI EURO]]/Data[[#This Row],[NUMĂRUL PERSOANELOR CARE AU PARTICIPAT LA VOT]]</f>
        <v>0.59218653296761647</v>
      </c>
      <c r="X1532" s="43">
        <v>4.8400999999999996</v>
      </c>
      <c r="Y1532" s="114" t="s">
        <v>2894</v>
      </c>
      <c r="Z1532" s="44">
        <v>1</v>
      </c>
      <c r="AA1532" s="115" t="s">
        <v>3105</v>
      </c>
      <c r="AB1532" s="44">
        <v>0</v>
      </c>
      <c r="AC1532" s="45"/>
    </row>
    <row r="1533" spans="1:29" ht="12" customHeight="1" x14ac:dyDescent="0.2">
      <c r="A1533" s="37">
        <v>1532</v>
      </c>
      <c r="B1533" s="38" t="s">
        <v>26</v>
      </c>
      <c r="C1533" s="39" t="s">
        <v>2265</v>
      </c>
      <c r="D1533" s="40">
        <v>44101</v>
      </c>
      <c r="E1533" s="38">
        <v>1</v>
      </c>
      <c r="F1533" s="38"/>
      <c r="G1533" s="38" t="s">
        <v>2</v>
      </c>
      <c r="H1533" s="38" t="s">
        <v>2</v>
      </c>
      <c r="I1533" s="50">
        <v>0</v>
      </c>
      <c r="J1533" s="50">
        <v>0</v>
      </c>
      <c r="K1533" s="50">
        <v>0</v>
      </c>
      <c r="L1533" s="41">
        <f>SUM(Data[[#This Row],[CHELTUIELI DE PERSONAL LEI]:[CHELTUIELI DE CAPITAL (ACTIVE NEFINANCIARE ) LEI]])</f>
        <v>0</v>
      </c>
      <c r="M1533" s="41">
        <f>Data[[#This Row],[TOTAL CHELTUIELI LEI]]/Data[[#This Row],[CURS VALUTAR EURO BNR 22 07 2020]]</f>
        <v>0</v>
      </c>
      <c r="N1533" s="49">
        <v>2663</v>
      </c>
      <c r="O1533" s="54"/>
      <c r="P1533" s="54">
        <v>1497</v>
      </c>
      <c r="Q1533" s="54"/>
      <c r="R1533" s="54">
        <f>Data[[#This Row],[PERSOANE ÎNSCRISE ÎN LISTELE ELECTORALE (TURUL 1)            ]]+Data[[#This Row],[PERSOANE ÎNSCRISE ÎN LISTELE ELECTORALE (TURUL AL 2-LEA)]]</f>
        <v>2663</v>
      </c>
      <c r="S1533" s="54">
        <f>Data[[#This Row],[PERSOANE CARE AU PARTICIPAT LA VOT (TURUL 1)]]+Data[[#This Row],[PERSOANE CARE AU PARTICIPAT LA VOT  (TURUL AL 2-LEA)]]</f>
        <v>1497</v>
      </c>
      <c r="T1533" s="41">
        <f>Data[[#This Row],[TOTAL CHELTUIELI LEI]]/Data[[#This Row],[NUMĂRUL PERSOANELOR ÎNSCRISE ÎN LISTELE ELECTORALE]]</f>
        <v>0</v>
      </c>
      <c r="U1533" s="41">
        <f>Data[[#This Row],[TOTAL CHELTUIELI EURO]]/Data[[#This Row],[NUMĂRUL PERSOANELOR ÎNSCRISE ÎN LISTELE ELECTORALE]]</f>
        <v>0</v>
      </c>
      <c r="V1533" s="41">
        <f>Data[[#This Row],[TOTAL CHELTUIELI LEI]]/Data[[#This Row],[NUMĂRUL PERSOANELOR CARE AU PARTICIPAT LA VOT]]</f>
        <v>0</v>
      </c>
      <c r="W1533" s="41">
        <f>Data[[#This Row],[TOTAL CHELTUIELI EURO]]/Data[[#This Row],[NUMĂRUL PERSOANELOR CARE AU PARTICIPAT LA VOT]]</f>
        <v>0</v>
      </c>
      <c r="X1533" s="43">
        <v>4.8400999999999996</v>
      </c>
      <c r="Y1533" s="114" t="s">
        <v>2890</v>
      </c>
      <c r="Z1533" s="44">
        <v>0</v>
      </c>
      <c r="AA1533" s="115" t="s">
        <v>3105</v>
      </c>
      <c r="AB1533" s="44">
        <v>0</v>
      </c>
      <c r="AC1533" s="45"/>
    </row>
    <row r="1534" spans="1:29" ht="12" customHeight="1" x14ac:dyDescent="0.2">
      <c r="A1534" s="37">
        <v>1533</v>
      </c>
      <c r="B1534" s="38" t="s">
        <v>26</v>
      </c>
      <c r="C1534" s="39" t="s">
        <v>2266</v>
      </c>
      <c r="D1534" s="40">
        <v>44101</v>
      </c>
      <c r="E1534" s="38">
        <v>1</v>
      </c>
      <c r="F1534" s="38"/>
      <c r="G1534" s="38" t="s">
        <v>2</v>
      </c>
      <c r="H1534" s="38" t="s">
        <v>2</v>
      </c>
      <c r="I1534" s="39">
        <v>2000</v>
      </c>
      <c r="J1534" s="39">
        <v>13700</v>
      </c>
      <c r="K1534" s="39">
        <v>0</v>
      </c>
      <c r="L1534" s="41">
        <f>SUM(Data[[#This Row],[CHELTUIELI DE PERSONAL LEI]:[CHELTUIELI DE CAPITAL (ACTIVE NEFINANCIARE ) LEI]])</f>
        <v>15700</v>
      </c>
      <c r="M1534" s="41">
        <f>Data[[#This Row],[TOTAL CHELTUIELI LEI]]/Data[[#This Row],[CURS VALUTAR EURO BNR 22 07 2020]]</f>
        <v>3243.7346335819511</v>
      </c>
      <c r="N1534" s="49">
        <v>3821</v>
      </c>
      <c r="O1534" s="54"/>
      <c r="P1534" s="54">
        <v>2263</v>
      </c>
      <c r="Q1534" s="54"/>
      <c r="R1534" s="54">
        <f>Data[[#This Row],[PERSOANE ÎNSCRISE ÎN LISTELE ELECTORALE (TURUL 1)            ]]+Data[[#This Row],[PERSOANE ÎNSCRISE ÎN LISTELE ELECTORALE (TURUL AL 2-LEA)]]</f>
        <v>3821</v>
      </c>
      <c r="S1534" s="54">
        <f>Data[[#This Row],[PERSOANE CARE AU PARTICIPAT LA VOT (TURUL 1)]]+Data[[#This Row],[PERSOANE CARE AU PARTICIPAT LA VOT  (TURUL AL 2-LEA)]]</f>
        <v>2263</v>
      </c>
      <c r="T1534" s="41">
        <f>Data[[#This Row],[TOTAL CHELTUIELI LEI]]/Data[[#This Row],[NUMĂRUL PERSOANELOR ÎNSCRISE ÎN LISTELE ELECTORALE]]</f>
        <v>4.1088720230306199</v>
      </c>
      <c r="U1534" s="41">
        <f>Data[[#This Row],[TOTAL CHELTUIELI EURO]]/Data[[#This Row],[NUMĂRUL PERSOANELOR ÎNSCRISE ÎN LISTELE ELECTORALE]]</f>
        <v>0.84892296089556429</v>
      </c>
      <c r="V1534" s="41">
        <f>Data[[#This Row],[TOTAL CHELTUIELI LEI]]/Data[[#This Row],[NUMĂRUL PERSOANELOR CARE AU PARTICIPAT LA VOT]]</f>
        <v>6.9376933274414494</v>
      </c>
      <c r="W1534" s="41">
        <f>Data[[#This Row],[TOTAL CHELTUIELI EURO]]/Data[[#This Row],[NUMĂRUL PERSOANELOR CARE AU PARTICIPAT LA VOT]]</f>
        <v>1.4333780970313528</v>
      </c>
      <c r="X1534" s="43">
        <v>4.8400999999999996</v>
      </c>
      <c r="Y1534" s="114" t="s">
        <v>2895</v>
      </c>
      <c r="Z1534" s="44">
        <v>4</v>
      </c>
      <c r="AA1534" s="115" t="s">
        <v>3105</v>
      </c>
      <c r="AB1534" s="44">
        <v>0</v>
      </c>
      <c r="AC1534" s="45"/>
    </row>
    <row r="1535" spans="1:29" ht="12" customHeight="1" x14ac:dyDescent="0.2">
      <c r="A1535" s="37">
        <v>1534</v>
      </c>
      <c r="B1535" s="38" t="s">
        <v>26</v>
      </c>
      <c r="C1535" s="39" t="s">
        <v>2267</v>
      </c>
      <c r="D1535" s="40">
        <v>44101</v>
      </c>
      <c r="E1535" s="38">
        <v>1</v>
      </c>
      <c r="F1535" s="38"/>
      <c r="G1535" s="38" t="s">
        <v>2</v>
      </c>
      <c r="H1535" s="38" t="s">
        <v>2</v>
      </c>
      <c r="I1535" s="39">
        <v>1929.43</v>
      </c>
      <c r="J1535" s="39">
        <v>0</v>
      </c>
      <c r="K1535" s="39">
        <v>0</v>
      </c>
      <c r="L1535" s="41">
        <f>SUM(Data[[#This Row],[CHELTUIELI DE PERSONAL LEI]:[CHELTUIELI DE CAPITAL (ACTIVE NEFINANCIARE ) LEI]])</f>
        <v>1929.43</v>
      </c>
      <c r="M1535" s="41">
        <f>Data[[#This Row],[TOTAL CHELTUIELI LEI]]/Data[[#This Row],[CURS VALUTAR EURO BNR 22 07 2020]]</f>
        <v>398.63432573707161</v>
      </c>
      <c r="N1535" s="49">
        <v>1825</v>
      </c>
      <c r="O1535" s="54"/>
      <c r="P1535" s="54">
        <v>1159</v>
      </c>
      <c r="Q1535" s="54"/>
      <c r="R1535" s="54">
        <f>Data[[#This Row],[PERSOANE ÎNSCRISE ÎN LISTELE ELECTORALE (TURUL 1)            ]]+Data[[#This Row],[PERSOANE ÎNSCRISE ÎN LISTELE ELECTORALE (TURUL AL 2-LEA)]]</f>
        <v>1825</v>
      </c>
      <c r="S1535" s="54">
        <f>Data[[#This Row],[PERSOANE CARE AU PARTICIPAT LA VOT (TURUL 1)]]+Data[[#This Row],[PERSOANE CARE AU PARTICIPAT LA VOT  (TURUL AL 2-LEA)]]</f>
        <v>1159</v>
      </c>
      <c r="T1535" s="41">
        <f>Data[[#This Row],[TOTAL CHELTUIELI LEI]]/Data[[#This Row],[NUMĂRUL PERSOANELOR ÎNSCRISE ÎN LISTELE ELECTORALE]]</f>
        <v>1.0572219178082192</v>
      </c>
      <c r="U1535" s="41">
        <f>Data[[#This Row],[TOTAL CHELTUIELI EURO]]/Data[[#This Row],[NUMĂRUL PERSOANELOR ÎNSCRISE ÎN LISTELE ELECTORALE]]</f>
        <v>0.21842976752716253</v>
      </c>
      <c r="V1535" s="41">
        <f>Data[[#This Row],[TOTAL CHELTUIELI LEI]]/Data[[#This Row],[NUMĂRUL PERSOANELOR CARE AU PARTICIPAT LA VOT]]</f>
        <v>1.6647368421052633</v>
      </c>
      <c r="W1535" s="41">
        <f>Data[[#This Row],[TOTAL CHELTUIELI EURO]]/Data[[#This Row],[NUMĂRUL PERSOANELOR CARE AU PARTICIPAT LA VOT]]</f>
        <v>0.3439467866583879</v>
      </c>
      <c r="X1535" s="43">
        <v>4.8400999999999996</v>
      </c>
      <c r="Y1535" s="114" t="s">
        <v>2894</v>
      </c>
      <c r="Z1535" s="44">
        <v>1</v>
      </c>
      <c r="AA1535" s="115" t="s">
        <v>3105</v>
      </c>
      <c r="AB1535" s="44">
        <v>0</v>
      </c>
      <c r="AC1535" s="45"/>
    </row>
    <row r="1536" spans="1:29" ht="12" customHeight="1" x14ac:dyDescent="0.2">
      <c r="A1536" s="37">
        <v>1535</v>
      </c>
      <c r="B1536" s="38" t="s">
        <v>26</v>
      </c>
      <c r="C1536" s="39" t="s">
        <v>2268</v>
      </c>
      <c r="D1536" s="40">
        <v>44101</v>
      </c>
      <c r="E1536" s="38">
        <v>1</v>
      </c>
      <c r="F1536" s="38"/>
      <c r="G1536" s="38" t="s">
        <v>2</v>
      </c>
      <c r="H1536" s="38" t="s">
        <v>2</v>
      </c>
      <c r="I1536" s="39">
        <v>5000</v>
      </c>
      <c r="J1536" s="39">
        <v>5766</v>
      </c>
      <c r="K1536" s="39">
        <v>0</v>
      </c>
      <c r="L1536" s="41">
        <f>SUM(Data[[#This Row],[CHELTUIELI DE PERSONAL LEI]:[CHELTUIELI DE CAPITAL (ACTIVE NEFINANCIARE ) LEI]])</f>
        <v>10766</v>
      </c>
      <c r="M1536" s="41">
        <f>Data[[#This Row],[TOTAL CHELTUIELI LEI]]/Data[[#This Row],[CURS VALUTAR EURO BNR 22 07 2020]]</f>
        <v>2224.33420797091</v>
      </c>
      <c r="N1536" s="49">
        <v>2339</v>
      </c>
      <c r="O1536" s="54"/>
      <c r="P1536" s="54">
        <v>1498</v>
      </c>
      <c r="Q1536" s="54"/>
      <c r="R1536" s="54">
        <f>Data[[#This Row],[PERSOANE ÎNSCRISE ÎN LISTELE ELECTORALE (TURUL 1)            ]]+Data[[#This Row],[PERSOANE ÎNSCRISE ÎN LISTELE ELECTORALE (TURUL AL 2-LEA)]]</f>
        <v>2339</v>
      </c>
      <c r="S1536" s="54">
        <f>Data[[#This Row],[PERSOANE CARE AU PARTICIPAT LA VOT (TURUL 1)]]+Data[[#This Row],[PERSOANE CARE AU PARTICIPAT LA VOT  (TURUL AL 2-LEA)]]</f>
        <v>1498</v>
      </c>
      <c r="T1536" s="41">
        <f>Data[[#This Row],[TOTAL CHELTUIELI LEI]]/Data[[#This Row],[NUMĂRUL PERSOANELOR ÎNSCRISE ÎN LISTELE ELECTORALE]]</f>
        <v>4.6028217186831979</v>
      </c>
      <c r="U1536" s="41">
        <f>Data[[#This Row],[TOTAL CHELTUIELI EURO]]/Data[[#This Row],[NUMĂRUL PERSOANELOR ÎNSCRISE ÎN LISTELE ELECTORALE]]</f>
        <v>0.95097657459209495</v>
      </c>
      <c r="V1536" s="41">
        <f>Data[[#This Row],[TOTAL CHELTUIELI LEI]]/Data[[#This Row],[NUMĂRUL PERSOANELOR CARE AU PARTICIPAT LA VOT]]</f>
        <v>7.1869158878504669</v>
      </c>
      <c r="W1536" s="41">
        <f>Data[[#This Row],[TOTAL CHELTUIELI EURO]]/Data[[#This Row],[NUMĂRUL PERSOANELOR CARE AU PARTICIPAT LA VOT]]</f>
        <v>1.4848692977108879</v>
      </c>
      <c r="X1536" s="43">
        <v>4.8400999999999996</v>
      </c>
      <c r="Y1536" s="114" t="s">
        <v>2895</v>
      </c>
      <c r="Z1536" s="44">
        <v>4</v>
      </c>
      <c r="AA1536" s="115" t="s">
        <v>3105</v>
      </c>
      <c r="AB1536" s="44">
        <v>0</v>
      </c>
      <c r="AC1536" s="45"/>
    </row>
    <row r="1537" spans="1:29" ht="12" customHeight="1" x14ac:dyDescent="0.2">
      <c r="A1537" s="37">
        <v>1536</v>
      </c>
      <c r="B1537" s="38" t="s">
        <v>26</v>
      </c>
      <c r="C1537" s="39" t="s">
        <v>2269</v>
      </c>
      <c r="D1537" s="40">
        <v>44101</v>
      </c>
      <c r="E1537" s="38">
        <v>1</v>
      </c>
      <c r="F1537" s="38"/>
      <c r="G1537" s="38" t="s">
        <v>2</v>
      </c>
      <c r="H1537" s="38" t="s">
        <v>2</v>
      </c>
      <c r="I1537" s="39">
        <v>600</v>
      </c>
      <c r="J1537" s="39">
        <v>70</v>
      </c>
      <c r="K1537" s="39">
        <v>0</v>
      </c>
      <c r="L1537" s="41">
        <f>SUM(Data[[#This Row],[CHELTUIELI DE PERSONAL LEI]:[CHELTUIELI DE CAPITAL (ACTIVE NEFINANCIARE ) LEI]])</f>
        <v>670</v>
      </c>
      <c r="M1537" s="41">
        <f>Data[[#This Row],[TOTAL CHELTUIELI LEI]]/Data[[#This Row],[CURS VALUTAR EURO BNR 22 07 2020]]</f>
        <v>138.42689200636352</v>
      </c>
      <c r="N1537" s="49">
        <v>1088</v>
      </c>
      <c r="O1537" s="54"/>
      <c r="P1537" s="54">
        <v>464</v>
      </c>
      <c r="Q1537" s="54"/>
      <c r="R1537" s="54">
        <f>Data[[#This Row],[PERSOANE ÎNSCRISE ÎN LISTELE ELECTORALE (TURUL 1)            ]]+Data[[#This Row],[PERSOANE ÎNSCRISE ÎN LISTELE ELECTORALE (TURUL AL 2-LEA)]]</f>
        <v>1088</v>
      </c>
      <c r="S1537" s="54">
        <f>Data[[#This Row],[PERSOANE CARE AU PARTICIPAT LA VOT (TURUL 1)]]+Data[[#This Row],[PERSOANE CARE AU PARTICIPAT LA VOT  (TURUL AL 2-LEA)]]</f>
        <v>464</v>
      </c>
      <c r="T1537" s="41">
        <f>Data[[#This Row],[TOTAL CHELTUIELI LEI]]/Data[[#This Row],[NUMĂRUL PERSOANELOR ÎNSCRISE ÎN LISTELE ELECTORALE]]</f>
        <v>0.6158088235294118</v>
      </c>
      <c r="U1537" s="41">
        <f>Data[[#This Row],[TOTAL CHELTUIELI EURO]]/Data[[#This Row],[NUMĂRUL PERSOANELOR ÎNSCRISE ÎN LISTELE ELECTORALE]]</f>
        <v>0.12723059927055469</v>
      </c>
      <c r="V1537" s="41">
        <f>Data[[#This Row],[TOTAL CHELTUIELI LEI]]/Data[[#This Row],[NUMĂRUL PERSOANELOR CARE AU PARTICIPAT LA VOT]]</f>
        <v>1.4439655172413792</v>
      </c>
      <c r="W1537" s="41">
        <f>Data[[#This Row],[TOTAL CHELTUIELI EURO]]/Data[[#This Row],[NUMĂRUL PERSOANELOR CARE AU PARTICIPAT LA VOT]]</f>
        <v>0.29833381897923172</v>
      </c>
      <c r="X1537" s="43">
        <v>4.8400999999999996</v>
      </c>
      <c r="Y1537" s="114" t="s">
        <v>2890</v>
      </c>
      <c r="Z1537" s="44">
        <v>0</v>
      </c>
      <c r="AA1537" s="115" t="s">
        <v>3105</v>
      </c>
      <c r="AB1537" s="44">
        <v>0</v>
      </c>
      <c r="AC1537" s="45"/>
    </row>
    <row r="1538" spans="1:29" ht="12" customHeight="1" x14ac:dyDescent="0.2">
      <c r="A1538" s="37">
        <v>1537</v>
      </c>
      <c r="B1538" s="38" t="s">
        <v>26</v>
      </c>
      <c r="C1538" s="39" t="s">
        <v>1467</v>
      </c>
      <c r="D1538" s="40">
        <v>44101</v>
      </c>
      <c r="E1538" s="38">
        <v>1</v>
      </c>
      <c r="F1538" s="38"/>
      <c r="G1538" s="38" t="s">
        <v>2</v>
      </c>
      <c r="H1538" s="38" t="s">
        <v>2</v>
      </c>
      <c r="I1538" s="39">
        <v>34090</v>
      </c>
      <c r="J1538" s="39">
        <v>4236.55</v>
      </c>
      <c r="K1538" s="39">
        <v>0</v>
      </c>
      <c r="L1538" s="41">
        <f>SUM(Data[[#This Row],[CHELTUIELI DE PERSONAL LEI]:[CHELTUIELI DE CAPITAL (ACTIVE NEFINANCIARE ) LEI]])</f>
        <v>38326.550000000003</v>
      </c>
      <c r="M1538" s="41">
        <f>Data[[#This Row],[TOTAL CHELTUIELI LEI]]/Data[[#This Row],[CURS VALUTAR EURO BNR 22 07 2020]]</f>
        <v>7918.5450713828241</v>
      </c>
      <c r="N1538" s="49">
        <v>2220</v>
      </c>
      <c r="O1538" s="54"/>
      <c r="P1538" s="54">
        <v>1173</v>
      </c>
      <c r="Q1538" s="54"/>
      <c r="R1538" s="54">
        <f>Data[[#This Row],[PERSOANE ÎNSCRISE ÎN LISTELE ELECTORALE (TURUL 1)            ]]+Data[[#This Row],[PERSOANE ÎNSCRISE ÎN LISTELE ELECTORALE (TURUL AL 2-LEA)]]</f>
        <v>2220</v>
      </c>
      <c r="S1538" s="54">
        <f>Data[[#This Row],[PERSOANE CARE AU PARTICIPAT LA VOT (TURUL 1)]]+Data[[#This Row],[PERSOANE CARE AU PARTICIPAT LA VOT  (TURUL AL 2-LEA)]]</f>
        <v>1173</v>
      </c>
      <c r="T1538" s="41">
        <f>Data[[#This Row],[TOTAL CHELTUIELI LEI]]/Data[[#This Row],[NUMĂRUL PERSOANELOR ÎNSCRISE ÎN LISTELE ELECTORALE]]</f>
        <v>17.264211711711713</v>
      </c>
      <c r="U1538" s="41">
        <f>Data[[#This Row],[TOTAL CHELTUIELI EURO]]/Data[[#This Row],[NUMĂRUL PERSOANELOR ÎNSCRISE ÎN LISTELE ELECTORALE]]</f>
        <v>3.5669121943165876</v>
      </c>
      <c r="V1538" s="41">
        <f>Data[[#This Row],[TOTAL CHELTUIELI LEI]]/Data[[#This Row],[NUMĂRUL PERSOANELOR CARE AU PARTICIPAT LA VOT]]</f>
        <v>32.673955669224213</v>
      </c>
      <c r="W1538" s="41">
        <f>Data[[#This Row],[TOTAL CHELTUIELI EURO]]/Data[[#This Row],[NUMĂRUL PERSOANELOR CARE AU PARTICIPAT LA VOT]]</f>
        <v>6.750677810215536</v>
      </c>
      <c r="X1538" s="43">
        <v>4.8400999999999996</v>
      </c>
      <c r="Y1538" s="114" t="s">
        <v>2907</v>
      </c>
      <c r="Z1538" s="44">
        <v>17</v>
      </c>
      <c r="AA1538" s="115" t="s">
        <v>3106</v>
      </c>
      <c r="AB1538" s="44">
        <v>3</v>
      </c>
      <c r="AC1538" s="45"/>
    </row>
    <row r="1539" spans="1:29" ht="12" customHeight="1" x14ac:dyDescent="0.2">
      <c r="A1539" s="37">
        <v>1538</v>
      </c>
      <c r="B1539" s="38" t="s">
        <v>26</v>
      </c>
      <c r="C1539" s="39" t="s">
        <v>2270</v>
      </c>
      <c r="D1539" s="40">
        <v>44101</v>
      </c>
      <c r="E1539" s="38">
        <v>1</v>
      </c>
      <c r="F1539" s="38"/>
      <c r="G1539" s="38" t="s">
        <v>2</v>
      </c>
      <c r="H1539" s="38" t="s">
        <v>2</v>
      </c>
      <c r="I1539" s="39">
        <v>0</v>
      </c>
      <c r="J1539" s="39">
        <v>14690.65</v>
      </c>
      <c r="K1539" s="39">
        <v>0</v>
      </c>
      <c r="L1539" s="41">
        <f>SUM(Data[[#This Row],[CHELTUIELI DE PERSONAL LEI]:[CHELTUIELI DE CAPITAL (ACTIVE NEFINANCIARE ) LEI]])</f>
        <v>14690.65</v>
      </c>
      <c r="M1539" s="41">
        <f>Data[[#This Row],[TOTAL CHELTUIELI LEI]]/Data[[#This Row],[CURS VALUTAR EURO BNR 22 07 2020]]</f>
        <v>3035.1955538108718</v>
      </c>
      <c r="N1539" s="49">
        <v>2910</v>
      </c>
      <c r="O1539" s="54"/>
      <c r="P1539" s="54">
        <v>1899</v>
      </c>
      <c r="Q1539" s="54"/>
      <c r="R1539" s="54">
        <f>Data[[#This Row],[PERSOANE ÎNSCRISE ÎN LISTELE ELECTORALE (TURUL 1)            ]]+Data[[#This Row],[PERSOANE ÎNSCRISE ÎN LISTELE ELECTORALE (TURUL AL 2-LEA)]]</f>
        <v>2910</v>
      </c>
      <c r="S1539" s="54">
        <f>Data[[#This Row],[PERSOANE CARE AU PARTICIPAT LA VOT (TURUL 1)]]+Data[[#This Row],[PERSOANE CARE AU PARTICIPAT LA VOT  (TURUL AL 2-LEA)]]</f>
        <v>1899</v>
      </c>
      <c r="T1539" s="41">
        <f>Data[[#This Row],[TOTAL CHELTUIELI LEI]]/Data[[#This Row],[NUMĂRUL PERSOANELOR ÎNSCRISE ÎN LISTELE ELECTORALE]]</f>
        <v>5.0483333333333329</v>
      </c>
      <c r="U1539" s="41">
        <f>Data[[#This Row],[TOTAL CHELTUIELI EURO]]/Data[[#This Row],[NUMĂRUL PERSOANELOR ÎNSCRISE ÎN LISTELE ELECTORALE]]</f>
        <v>1.0430225270827738</v>
      </c>
      <c r="V1539" s="41">
        <f>Data[[#This Row],[TOTAL CHELTUIELI LEI]]/Data[[#This Row],[NUMĂRUL PERSOANELOR CARE AU PARTICIPAT LA VOT]]</f>
        <v>7.7359926276987885</v>
      </c>
      <c r="W1539" s="41">
        <f>Data[[#This Row],[TOTAL CHELTUIELI EURO]]/Data[[#This Row],[NUMĂRUL PERSOANELOR CARE AU PARTICIPAT LA VOT]]</f>
        <v>1.5983125612484843</v>
      </c>
      <c r="X1539" s="43">
        <v>4.8400999999999996</v>
      </c>
      <c r="Y1539" s="114" t="s">
        <v>2892</v>
      </c>
      <c r="Z1539" s="44">
        <v>5</v>
      </c>
      <c r="AA1539" s="115" t="s">
        <v>3107</v>
      </c>
      <c r="AB1539" s="44">
        <v>1</v>
      </c>
      <c r="AC1539" s="45"/>
    </row>
    <row r="1540" spans="1:29" ht="12" customHeight="1" x14ac:dyDescent="0.2">
      <c r="A1540" s="37">
        <v>1539</v>
      </c>
      <c r="B1540" s="38" t="s">
        <v>26</v>
      </c>
      <c r="C1540" s="39" t="s">
        <v>2271</v>
      </c>
      <c r="D1540" s="40">
        <v>44101</v>
      </c>
      <c r="E1540" s="38">
        <v>1</v>
      </c>
      <c r="F1540" s="38"/>
      <c r="G1540" s="38" t="s">
        <v>2</v>
      </c>
      <c r="H1540" s="38" t="s">
        <v>2</v>
      </c>
      <c r="I1540" s="39">
        <v>1400</v>
      </c>
      <c r="J1540" s="39">
        <v>7318.33</v>
      </c>
      <c r="K1540" s="39">
        <v>0</v>
      </c>
      <c r="L1540" s="41">
        <f>SUM(Data[[#This Row],[CHELTUIELI DE PERSONAL LEI]:[CHELTUIELI DE CAPITAL (ACTIVE NEFINANCIARE ) LEI]])</f>
        <v>8718.33</v>
      </c>
      <c r="M1540" s="41">
        <f>Data[[#This Row],[TOTAL CHELTUIELI LEI]]/Data[[#This Row],[CURS VALUTAR EURO BNR 22 07 2020]]</f>
        <v>1801.2706349042376</v>
      </c>
      <c r="N1540" s="49">
        <v>990</v>
      </c>
      <c r="O1540" s="54"/>
      <c r="P1540" s="54">
        <v>466</v>
      </c>
      <c r="Q1540" s="54"/>
      <c r="R1540" s="54">
        <f>Data[[#This Row],[PERSOANE ÎNSCRISE ÎN LISTELE ELECTORALE (TURUL 1)            ]]+Data[[#This Row],[PERSOANE ÎNSCRISE ÎN LISTELE ELECTORALE (TURUL AL 2-LEA)]]</f>
        <v>990</v>
      </c>
      <c r="S1540" s="54">
        <f>Data[[#This Row],[PERSOANE CARE AU PARTICIPAT LA VOT (TURUL 1)]]+Data[[#This Row],[PERSOANE CARE AU PARTICIPAT LA VOT  (TURUL AL 2-LEA)]]</f>
        <v>466</v>
      </c>
      <c r="T1540" s="41">
        <f>Data[[#This Row],[TOTAL CHELTUIELI LEI]]/Data[[#This Row],[NUMĂRUL PERSOANELOR ÎNSCRISE ÎN LISTELE ELECTORALE]]</f>
        <v>8.8063939393939386</v>
      </c>
      <c r="U1540" s="41">
        <f>Data[[#This Row],[TOTAL CHELTUIELI EURO]]/Data[[#This Row],[NUMĂRUL PERSOANELOR ÎNSCRISE ÎN LISTELE ELECTORALE]]</f>
        <v>1.8194652877820581</v>
      </c>
      <c r="V1540" s="41">
        <f>Data[[#This Row],[TOTAL CHELTUIELI LEI]]/Data[[#This Row],[NUMĂRUL PERSOANELOR CARE AU PARTICIPAT LA VOT]]</f>
        <v>18.708862660944206</v>
      </c>
      <c r="W1540" s="41">
        <f>Data[[#This Row],[TOTAL CHELTUIELI EURO]]/Data[[#This Row],[NUMĂRUL PERSOANELOR CARE AU PARTICIPAT LA VOT]]</f>
        <v>3.8653876285498661</v>
      </c>
      <c r="X1540" s="43">
        <v>4.8400999999999996</v>
      </c>
      <c r="Y1540" s="114" t="s">
        <v>2896</v>
      </c>
      <c r="Z1540" s="44">
        <v>8</v>
      </c>
      <c r="AA1540" s="115" t="s">
        <v>3107</v>
      </c>
      <c r="AB1540" s="44">
        <v>1</v>
      </c>
      <c r="AC1540" s="45"/>
    </row>
    <row r="1541" spans="1:29" ht="12" customHeight="1" x14ac:dyDescent="0.2">
      <c r="A1541" s="37">
        <v>1540</v>
      </c>
      <c r="B1541" s="38" t="s">
        <v>26</v>
      </c>
      <c r="C1541" s="39" t="s">
        <v>2272</v>
      </c>
      <c r="D1541" s="40">
        <v>44101</v>
      </c>
      <c r="E1541" s="38">
        <v>1</v>
      </c>
      <c r="F1541" s="38"/>
      <c r="G1541" s="38" t="s">
        <v>2</v>
      </c>
      <c r="H1541" s="38" t="s">
        <v>2</v>
      </c>
      <c r="I1541" s="39">
        <v>1700</v>
      </c>
      <c r="J1541" s="39">
        <v>10447</v>
      </c>
      <c r="K1541" s="39">
        <v>0</v>
      </c>
      <c r="L1541" s="41">
        <f>SUM(Data[[#This Row],[CHELTUIELI DE PERSONAL LEI]:[CHELTUIELI DE CAPITAL (ACTIVE NEFINANCIARE ) LEI]])</f>
        <v>12147</v>
      </c>
      <c r="M1541" s="41">
        <f>Data[[#This Row],[TOTAL CHELTUIELI LEI]]/Data[[#This Row],[CURS VALUTAR EURO BNR 22 07 2020]]</f>
        <v>2509.6588913452201</v>
      </c>
      <c r="N1541" s="49">
        <v>1594</v>
      </c>
      <c r="O1541" s="54"/>
      <c r="P1541" s="54">
        <v>965</v>
      </c>
      <c r="Q1541" s="54"/>
      <c r="R1541" s="54">
        <f>Data[[#This Row],[PERSOANE ÎNSCRISE ÎN LISTELE ELECTORALE (TURUL 1)            ]]+Data[[#This Row],[PERSOANE ÎNSCRISE ÎN LISTELE ELECTORALE (TURUL AL 2-LEA)]]</f>
        <v>1594</v>
      </c>
      <c r="S1541" s="54">
        <f>Data[[#This Row],[PERSOANE CARE AU PARTICIPAT LA VOT (TURUL 1)]]+Data[[#This Row],[PERSOANE CARE AU PARTICIPAT LA VOT  (TURUL AL 2-LEA)]]</f>
        <v>965</v>
      </c>
      <c r="T1541" s="41">
        <f>Data[[#This Row],[TOTAL CHELTUIELI LEI]]/Data[[#This Row],[NUMĂRUL PERSOANELOR ÎNSCRISE ÎN LISTELE ELECTORALE]]</f>
        <v>7.6204516938519449</v>
      </c>
      <c r="U1541" s="41">
        <f>Data[[#This Row],[TOTAL CHELTUIELI EURO]]/Data[[#This Row],[NUMĂRUL PERSOANELOR ÎNSCRISE ÎN LISTELE ELECTORALE]]</f>
        <v>1.5744409606933627</v>
      </c>
      <c r="V1541" s="41">
        <f>Data[[#This Row],[TOTAL CHELTUIELI LEI]]/Data[[#This Row],[NUMĂRUL PERSOANELOR CARE AU PARTICIPAT LA VOT]]</f>
        <v>12.587564766839378</v>
      </c>
      <c r="W1541" s="41">
        <f>Data[[#This Row],[TOTAL CHELTUIELI EURO]]/Data[[#This Row],[NUMĂRUL PERSOANELOR CARE AU PARTICIPAT LA VOT]]</f>
        <v>2.6006827889587774</v>
      </c>
      <c r="X1541" s="43">
        <v>4.8400999999999996</v>
      </c>
      <c r="Y1541" s="114" t="s">
        <v>2886</v>
      </c>
      <c r="Z1541" s="44">
        <v>7</v>
      </c>
      <c r="AA1541" s="115" t="s">
        <v>3107</v>
      </c>
      <c r="AB1541" s="44">
        <v>1</v>
      </c>
      <c r="AC1541" s="45"/>
    </row>
    <row r="1542" spans="1:29" ht="12" customHeight="1" x14ac:dyDescent="0.2">
      <c r="A1542" s="37">
        <v>1541</v>
      </c>
      <c r="B1542" s="38" t="s">
        <v>26</v>
      </c>
      <c r="C1542" s="39" t="s">
        <v>2273</v>
      </c>
      <c r="D1542" s="40">
        <v>44101</v>
      </c>
      <c r="E1542" s="38">
        <v>1</v>
      </c>
      <c r="F1542" s="38"/>
      <c r="G1542" s="38" t="s">
        <v>2</v>
      </c>
      <c r="H1542" s="38" t="s">
        <v>2</v>
      </c>
      <c r="I1542" s="39">
        <v>0</v>
      </c>
      <c r="J1542" s="39">
        <v>6973</v>
      </c>
      <c r="K1542" s="39">
        <v>0</v>
      </c>
      <c r="L1542" s="41">
        <f>SUM(Data[[#This Row],[CHELTUIELI DE PERSONAL LEI]:[CHELTUIELI DE CAPITAL (ACTIVE NEFINANCIARE ) LEI]])</f>
        <v>6973</v>
      </c>
      <c r="M1542" s="41">
        <f>Data[[#This Row],[TOTAL CHELTUIELI LEI]]/Data[[#This Row],[CURS VALUTAR EURO BNR 22 07 2020]]</f>
        <v>1440.6727133736908</v>
      </c>
      <c r="N1542" s="49">
        <v>2085</v>
      </c>
      <c r="O1542" s="54"/>
      <c r="P1542" s="54">
        <v>761</v>
      </c>
      <c r="Q1542" s="54"/>
      <c r="R1542" s="54">
        <f>Data[[#This Row],[PERSOANE ÎNSCRISE ÎN LISTELE ELECTORALE (TURUL 1)            ]]+Data[[#This Row],[PERSOANE ÎNSCRISE ÎN LISTELE ELECTORALE (TURUL AL 2-LEA)]]</f>
        <v>2085</v>
      </c>
      <c r="S1542" s="54">
        <f>Data[[#This Row],[PERSOANE CARE AU PARTICIPAT LA VOT (TURUL 1)]]+Data[[#This Row],[PERSOANE CARE AU PARTICIPAT LA VOT  (TURUL AL 2-LEA)]]</f>
        <v>761</v>
      </c>
      <c r="T1542" s="41">
        <f>Data[[#This Row],[TOTAL CHELTUIELI LEI]]/Data[[#This Row],[NUMĂRUL PERSOANELOR ÎNSCRISE ÎN LISTELE ELECTORALE]]</f>
        <v>3.3443645083932854</v>
      </c>
      <c r="U1542" s="41">
        <f>Data[[#This Row],[TOTAL CHELTUIELI EURO]]/Data[[#This Row],[NUMĂRUL PERSOANELOR ÎNSCRISE ÎN LISTELE ELECTORALE]]</f>
        <v>0.690970126318317</v>
      </c>
      <c r="V1542" s="41">
        <f>Data[[#This Row],[TOTAL CHELTUIELI LEI]]/Data[[#This Row],[NUMĂRUL PERSOANELOR CARE AU PARTICIPAT LA VOT]]</f>
        <v>9.1629434954007891</v>
      </c>
      <c r="W1542" s="41">
        <f>Data[[#This Row],[TOTAL CHELTUIELI EURO]]/Data[[#This Row],[NUMĂRUL PERSOANELOR CARE AU PARTICIPAT LA VOT]]</f>
        <v>1.8931310294003822</v>
      </c>
      <c r="X1542" s="43">
        <v>4.8400999999999996</v>
      </c>
      <c r="Y1542" s="114" t="s">
        <v>2884</v>
      </c>
      <c r="Z1542" s="44">
        <v>3</v>
      </c>
      <c r="AA1542" s="115" t="s">
        <v>3105</v>
      </c>
      <c r="AB1542" s="44">
        <v>0</v>
      </c>
      <c r="AC1542" s="45"/>
    </row>
    <row r="1543" spans="1:29" s="68" customFormat="1" ht="12" customHeight="1" x14ac:dyDescent="0.2">
      <c r="A1543" s="37">
        <v>1542</v>
      </c>
      <c r="B1543" s="38" t="s">
        <v>26</v>
      </c>
      <c r="C1543" s="39" t="s">
        <v>2274</v>
      </c>
      <c r="D1543" s="40">
        <v>44101</v>
      </c>
      <c r="E1543" s="38">
        <v>1</v>
      </c>
      <c r="F1543" s="69"/>
      <c r="G1543" s="69" t="s">
        <v>2</v>
      </c>
      <c r="H1543" s="69" t="s">
        <v>2</v>
      </c>
      <c r="I1543" s="50">
        <v>0</v>
      </c>
      <c r="J1543" s="50">
        <v>0</v>
      </c>
      <c r="K1543" s="50">
        <v>0</v>
      </c>
      <c r="L1543" s="41">
        <f>SUM(Data[[#This Row],[CHELTUIELI DE PERSONAL LEI]:[CHELTUIELI DE CAPITAL (ACTIVE NEFINANCIARE ) LEI]])</f>
        <v>0</v>
      </c>
      <c r="M1543" s="41">
        <f>Data[[#This Row],[TOTAL CHELTUIELI LEI]]/Data[[#This Row],[CURS VALUTAR EURO BNR 22 07 2020]]</f>
        <v>0</v>
      </c>
      <c r="N1543" s="49">
        <v>1419</v>
      </c>
      <c r="O1543" s="54"/>
      <c r="P1543" s="54">
        <v>661</v>
      </c>
      <c r="Q1543" s="54"/>
      <c r="R1543" s="54">
        <f>Data[[#This Row],[PERSOANE ÎNSCRISE ÎN LISTELE ELECTORALE (TURUL 1)            ]]+Data[[#This Row],[PERSOANE ÎNSCRISE ÎN LISTELE ELECTORALE (TURUL AL 2-LEA)]]</f>
        <v>1419</v>
      </c>
      <c r="S1543" s="54">
        <f>Data[[#This Row],[PERSOANE CARE AU PARTICIPAT LA VOT (TURUL 1)]]+Data[[#This Row],[PERSOANE CARE AU PARTICIPAT LA VOT  (TURUL AL 2-LEA)]]</f>
        <v>661</v>
      </c>
      <c r="T1543" s="41">
        <f>Data[[#This Row],[TOTAL CHELTUIELI LEI]]/Data[[#This Row],[NUMĂRUL PERSOANELOR ÎNSCRISE ÎN LISTELE ELECTORALE]]</f>
        <v>0</v>
      </c>
      <c r="U1543" s="41">
        <f>Data[[#This Row],[TOTAL CHELTUIELI EURO]]/Data[[#This Row],[NUMĂRUL PERSOANELOR ÎNSCRISE ÎN LISTELE ELECTORALE]]</f>
        <v>0</v>
      </c>
      <c r="V1543" s="41">
        <f>Data[[#This Row],[TOTAL CHELTUIELI LEI]]/Data[[#This Row],[NUMĂRUL PERSOANELOR CARE AU PARTICIPAT LA VOT]]</f>
        <v>0</v>
      </c>
      <c r="W1543" s="41">
        <f>Data[[#This Row],[TOTAL CHELTUIELI EURO]]/Data[[#This Row],[NUMĂRUL PERSOANELOR CARE AU PARTICIPAT LA VOT]]</f>
        <v>0</v>
      </c>
      <c r="X1543" s="43">
        <v>4.8400999999999996</v>
      </c>
      <c r="Y1543" s="114" t="s">
        <v>2890</v>
      </c>
      <c r="Z1543" s="44">
        <v>0</v>
      </c>
      <c r="AA1543" s="115" t="s">
        <v>3105</v>
      </c>
      <c r="AB1543" s="44">
        <v>0</v>
      </c>
    </row>
    <row r="1544" spans="1:29" ht="12" customHeight="1" x14ac:dyDescent="0.2">
      <c r="A1544" s="37">
        <v>1543</v>
      </c>
      <c r="B1544" s="38" t="s">
        <v>26</v>
      </c>
      <c r="C1544" s="39" t="s">
        <v>2275</v>
      </c>
      <c r="D1544" s="40">
        <v>44101</v>
      </c>
      <c r="E1544" s="38">
        <v>1</v>
      </c>
      <c r="F1544" s="38"/>
      <c r="G1544" s="38" t="s">
        <v>2</v>
      </c>
      <c r="H1544" s="38" t="s">
        <v>2</v>
      </c>
      <c r="I1544" s="39">
        <v>2500</v>
      </c>
      <c r="J1544" s="39">
        <v>491</v>
      </c>
      <c r="K1544" s="39">
        <v>0</v>
      </c>
      <c r="L1544" s="41">
        <f>SUM(Data[[#This Row],[CHELTUIELI DE PERSONAL LEI]:[CHELTUIELI DE CAPITAL (ACTIVE NEFINANCIARE ) LEI]])</f>
        <v>2991</v>
      </c>
      <c r="M1544" s="41">
        <f>Data[[#This Row],[TOTAL CHELTUIELI LEI]]/Data[[#This Row],[CURS VALUTAR EURO BNR 22 07 2020]]</f>
        <v>617.96243879258702</v>
      </c>
      <c r="N1544" s="49">
        <v>5574</v>
      </c>
      <c r="O1544" s="54"/>
      <c r="P1544" s="54">
        <v>2866</v>
      </c>
      <c r="Q1544" s="54"/>
      <c r="R1544" s="54">
        <f>Data[[#This Row],[PERSOANE ÎNSCRISE ÎN LISTELE ELECTORALE (TURUL 1)            ]]+Data[[#This Row],[PERSOANE ÎNSCRISE ÎN LISTELE ELECTORALE (TURUL AL 2-LEA)]]</f>
        <v>5574</v>
      </c>
      <c r="S1544" s="54">
        <f>Data[[#This Row],[PERSOANE CARE AU PARTICIPAT LA VOT (TURUL 1)]]+Data[[#This Row],[PERSOANE CARE AU PARTICIPAT LA VOT  (TURUL AL 2-LEA)]]</f>
        <v>2866</v>
      </c>
      <c r="T1544" s="41">
        <f>Data[[#This Row],[TOTAL CHELTUIELI LEI]]/Data[[#This Row],[NUMĂRUL PERSOANELOR ÎNSCRISE ÎN LISTELE ELECTORALE]]</f>
        <v>0.53659849300322926</v>
      </c>
      <c r="U1544" s="41">
        <f>Data[[#This Row],[TOTAL CHELTUIELI EURO]]/Data[[#This Row],[NUMĂRUL PERSOANELOR ÎNSCRISE ÎN LISTELE ELECTORALE]]</f>
        <v>0.11086516662945588</v>
      </c>
      <c r="V1544" s="41">
        <f>Data[[#This Row],[TOTAL CHELTUIELI LEI]]/Data[[#This Row],[NUMĂRUL PERSOANELOR CARE AU PARTICIPAT LA VOT]]</f>
        <v>1.0436147941381717</v>
      </c>
      <c r="W1544" s="41">
        <f>Data[[#This Row],[TOTAL CHELTUIELI EURO]]/Data[[#This Row],[NUMĂRUL PERSOANELOR CARE AU PARTICIPAT LA VOT]]</f>
        <v>0.21561843642448955</v>
      </c>
      <c r="X1544" s="43">
        <v>4.8400999999999996</v>
      </c>
      <c r="Y1544" s="114" t="s">
        <v>2890</v>
      </c>
      <c r="Z1544" s="44">
        <v>0</v>
      </c>
      <c r="AA1544" s="115" t="s">
        <v>3105</v>
      </c>
      <c r="AB1544" s="44">
        <v>0</v>
      </c>
      <c r="AC1544" s="45"/>
    </row>
    <row r="1545" spans="1:29" ht="12" customHeight="1" x14ac:dyDescent="0.2">
      <c r="A1545" s="37">
        <v>1544</v>
      </c>
      <c r="B1545" s="38" t="s">
        <v>26</v>
      </c>
      <c r="C1545" s="39" t="s">
        <v>2276</v>
      </c>
      <c r="D1545" s="40">
        <v>44101</v>
      </c>
      <c r="E1545" s="38">
        <v>1</v>
      </c>
      <c r="F1545" s="38"/>
      <c r="G1545" s="38" t="s">
        <v>2</v>
      </c>
      <c r="H1545" s="38" t="s">
        <v>2</v>
      </c>
      <c r="I1545" s="39">
        <v>900</v>
      </c>
      <c r="J1545" s="39">
        <v>1468.45</v>
      </c>
      <c r="K1545" s="39">
        <v>0</v>
      </c>
      <c r="L1545" s="41">
        <f>SUM(Data[[#This Row],[CHELTUIELI DE PERSONAL LEI]:[CHELTUIELI DE CAPITAL (ACTIVE NEFINANCIARE ) LEI]])</f>
        <v>2368.4499999999998</v>
      </c>
      <c r="M1545" s="41">
        <f>Data[[#This Row],[TOTAL CHELTUIELI LEI]]/Data[[#This Row],[CURS VALUTAR EURO BNR 22 07 2020]]</f>
        <v>489.339063242495</v>
      </c>
      <c r="N1545" s="49">
        <v>1301</v>
      </c>
      <c r="O1545" s="54"/>
      <c r="P1545" s="54">
        <v>580</v>
      </c>
      <c r="Q1545" s="54"/>
      <c r="R1545" s="54">
        <f>Data[[#This Row],[PERSOANE ÎNSCRISE ÎN LISTELE ELECTORALE (TURUL 1)            ]]+Data[[#This Row],[PERSOANE ÎNSCRISE ÎN LISTELE ELECTORALE (TURUL AL 2-LEA)]]</f>
        <v>1301</v>
      </c>
      <c r="S1545" s="54">
        <f>Data[[#This Row],[PERSOANE CARE AU PARTICIPAT LA VOT (TURUL 1)]]+Data[[#This Row],[PERSOANE CARE AU PARTICIPAT LA VOT  (TURUL AL 2-LEA)]]</f>
        <v>580</v>
      </c>
      <c r="T1545" s="41">
        <f>Data[[#This Row],[TOTAL CHELTUIELI LEI]]/Data[[#This Row],[NUMĂRUL PERSOANELOR ÎNSCRISE ÎN LISTELE ELECTORALE]]</f>
        <v>1.8204842428900845</v>
      </c>
      <c r="U1545" s="41">
        <f>Data[[#This Row],[TOTAL CHELTUIELI EURO]]/Data[[#This Row],[NUMĂRUL PERSOANELOR ÎNSCRISE ÎN LISTELE ELECTORALE]]</f>
        <v>0.37612533685049576</v>
      </c>
      <c r="V1545" s="41">
        <f>Data[[#This Row],[TOTAL CHELTUIELI LEI]]/Data[[#This Row],[NUMĂRUL PERSOANELOR CARE AU PARTICIPAT LA VOT]]</f>
        <v>4.08353448275862</v>
      </c>
      <c r="W1545" s="41">
        <f>Data[[#This Row],[TOTAL CHELTUIELI EURO]]/Data[[#This Row],[NUMĂRUL PERSOANELOR CARE AU PARTICIPAT LA VOT]]</f>
        <v>0.84368804007326725</v>
      </c>
      <c r="X1545" s="43">
        <v>4.8400999999999996</v>
      </c>
      <c r="Y1545" s="114" t="s">
        <v>2894</v>
      </c>
      <c r="Z1545" s="44">
        <v>1</v>
      </c>
      <c r="AA1545" s="115" t="s">
        <v>3105</v>
      </c>
      <c r="AB1545" s="44">
        <v>0</v>
      </c>
      <c r="AC1545" s="45"/>
    </row>
    <row r="1546" spans="1:29" ht="12" customHeight="1" x14ac:dyDescent="0.2">
      <c r="A1546" s="37">
        <v>1545</v>
      </c>
      <c r="B1546" s="38" t="s">
        <v>26</v>
      </c>
      <c r="C1546" s="39" t="s">
        <v>2277</v>
      </c>
      <c r="D1546" s="40">
        <v>44101</v>
      </c>
      <c r="E1546" s="38">
        <v>1</v>
      </c>
      <c r="F1546" s="38"/>
      <c r="G1546" s="38" t="s">
        <v>2</v>
      </c>
      <c r="H1546" s="38" t="s">
        <v>2</v>
      </c>
      <c r="I1546" s="50">
        <v>1200</v>
      </c>
      <c r="J1546" s="50">
        <v>743.5</v>
      </c>
      <c r="K1546" s="50">
        <v>0</v>
      </c>
      <c r="L1546" s="41">
        <f>SUM(Data[[#This Row],[CHELTUIELI DE PERSONAL LEI]:[CHELTUIELI DE CAPITAL (ACTIVE NEFINANCIARE ) LEI]])</f>
        <v>1943.5</v>
      </c>
      <c r="M1546" s="41">
        <f>Data[[#This Row],[TOTAL CHELTUIELI LEI]]/Data[[#This Row],[CURS VALUTAR EURO BNR 22 07 2020]]</f>
        <v>401.54129046920519</v>
      </c>
      <c r="N1546" s="49">
        <v>5179</v>
      </c>
      <c r="O1546" s="54"/>
      <c r="P1546" s="54">
        <v>2719</v>
      </c>
      <c r="Q1546" s="54"/>
      <c r="R1546" s="54">
        <f>Data[[#This Row],[PERSOANE ÎNSCRISE ÎN LISTELE ELECTORALE (TURUL 1)            ]]+Data[[#This Row],[PERSOANE ÎNSCRISE ÎN LISTELE ELECTORALE (TURUL AL 2-LEA)]]</f>
        <v>5179</v>
      </c>
      <c r="S1546" s="54">
        <f>Data[[#This Row],[PERSOANE CARE AU PARTICIPAT LA VOT (TURUL 1)]]+Data[[#This Row],[PERSOANE CARE AU PARTICIPAT LA VOT  (TURUL AL 2-LEA)]]</f>
        <v>2719</v>
      </c>
      <c r="T1546" s="41">
        <f>Data[[#This Row],[TOTAL CHELTUIELI LEI]]/Data[[#This Row],[NUMĂRUL PERSOANELOR ÎNSCRISE ÎN LISTELE ELECTORALE]]</f>
        <v>0.37526549526935704</v>
      </c>
      <c r="U1546" s="41">
        <f>Data[[#This Row],[TOTAL CHELTUIELI EURO]]/Data[[#This Row],[NUMĂRUL PERSOANELOR ÎNSCRISE ÎN LISTELE ELECTORALE]]</f>
        <v>7.7532591324426567E-2</v>
      </c>
      <c r="V1546" s="41">
        <f>Data[[#This Row],[TOTAL CHELTUIELI LEI]]/Data[[#This Row],[NUMĂRUL PERSOANELOR CARE AU PARTICIPAT LA VOT]]</f>
        <v>0.71478484737035675</v>
      </c>
      <c r="W1546" s="41">
        <f>Data[[#This Row],[TOTAL CHELTUIELI EURO]]/Data[[#This Row],[NUMĂRUL PERSOANELOR CARE AU PARTICIPAT LA VOT]]</f>
        <v>0.14767976846973344</v>
      </c>
      <c r="X1546" s="43">
        <v>4.8400999999999996</v>
      </c>
      <c r="Y1546" s="114" t="s">
        <v>2890</v>
      </c>
      <c r="Z1546" s="44">
        <v>0</v>
      </c>
      <c r="AA1546" s="115" t="s">
        <v>3105</v>
      </c>
      <c r="AB1546" s="44">
        <v>0</v>
      </c>
      <c r="AC1546" s="45"/>
    </row>
    <row r="1547" spans="1:29" ht="12" customHeight="1" x14ac:dyDescent="0.2">
      <c r="A1547" s="37">
        <v>1546</v>
      </c>
      <c r="B1547" s="38" t="s">
        <v>26</v>
      </c>
      <c r="C1547" s="39" t="s">
        <v>2278</v>
      </c>
      <c r="D1547" s="40">
        <v>44101</v>
      </c>
      <c r="E1547" s="38">
        <v>1</v>
      </c>
      <c r="F1547" s="38"/>
      <c r="G1547" s="38" t="s">
        <v>2</v>
      </c>
      <c r="H1547" s="38" t="s">
        <v>2</v>
      </c>
      <c r="I1547" s="39">
        <v>1764</v>
      </c>
      <c r="J1547" s="39">
        <v>2928</v>
      </c>
      <c r="K1547" s="39">
        <v>0</v>
      </c>
      <c r="L1547" s="41">
        <f>SUM(Data[[#This Row],[CHELTUIELI DE PERSONAL LEI]:[CHELTUIELI DE CAPITAL (ACTIVE NEFINANCIARE ) LEI]])</f>
        <v>4692</v>
      </c>
      <c r="M1547" s="41">
        <f>Data[[#This Row],[TOTAL CHELTUIELI LEI]]/Data[[#This Row],[CURS VALUTAR EURO BNR 22 07 2020]]</f>
        <v>969.40145864754868</v>
      </c>
      <c r="N1547" s="49">
        <v>930</v>
      </c>
      <c r="O1547" s="54"/>
      <c r="P1547" s="54">
        <v>419</v>
      </c>
      <c r="Q1547" s="54"/>
      <c r="R1547" s="54">
        <f>Data[[#This Row],[PERSOANE ÎNSCRISE ÎN LISTELE ELECTORALE (TURUL 1)            ]]+Data[[#This Row],[PERSOANE ÎNSCRISE ÎN LISTELE ELECTORALE (TURUL AL 2-LEA)]]</f>
        <v>930</v>
      </c>
      <c r="S1547" s="54">
        <f>Data[[#This Row],[PERSOANE CARE AU PARTICIPAT LA VOT (TURUL 1)]]+Data[[#This Row],[PERSOANE CARE AU PARTICIPAT LA VOT  (TURUL AL 2-LEA)]]</f>
        <v>419</v>
      </c>
      <c r="T1547" s="41">
        <f>Data[[#This Row],[TOTAL CHELTUIELI LEI]]/Data[[#This Row],[NUMĂRUL PERSOANELOR ÎNSCRISE ÎN LISTELE ELECTORALE]]</f>
        <v>5.0451612903225804</v>
      </c>
      <c r="U1547" s="41">
        <f>Data[[#This Row],[TOTAL CHELTUIELI EURO]]/Data[[#This Row],[NUMĂRUL PERSOANELOR ÎNSCRISE ÎN LISTELE ELECTORALE]]</f>
        <v>1.0423671598360738</v>
      </c>
      <c r="V1547" s="41">
        <f>Data[[#This Row],[TOTAL CHELTUIELI LEI]]/Data[[#This Row],[NUMĂRUL PERSOANELOR CARE AU PARTICIPAT LA VOT]]</f>
        <v>11.198090692124104</v>
      </c>
      <c r="W1547" s="41">
        <f>Data[[#This Row],[TOTAL CHELTUIELI EURO]]/Data[[#This Row],[NUMĂRUL PERSOANELOR CARE AU PARTICIPAT LA VOT]]</f>
        <v>2.3136072998748181</v>
      </c>
      <c r="X1547" s="43">
        <v>4.8400999999999996</v>
      </c>
      <c r="Y1547" s="114" t="s">
        <v>2892</v>
      </c>
      <c r="Z1547" s="44">
        <v>5</v>
      </c>
      <c r="AA1547" s="115" t="s">
        <v>3107</v>
      </c>
      <c r="AB1547" s="44">
        <v>1</v>
      </c>
      <c r="AC1547" s="45"/>
    </row>
    <row r="1548" spans="1:29" ht="12" customHeight="1" x14ac:dyDescent="0.2">
      <c r="A1548" s="37">
        <v>1547</v>
      </c>
      <c r="B1548" s="38" t="s">
        <v>26</v>
      </c>
      <c r="C1548" s="39" t="s">
        <v>2279</v>
      </c>
      <c r="D1548" s="40">
        <v>44101</v>
      </c>
      <c r="E1548" s="38">
        <v>1</v>
      </c>
      <c r="F1548" s="38"/>
      <c r="G1548" s="38" t="s">
        <v>2</v>
      </c>
      <c r="H1548" s="38" t="s">
        <v>2</v>
      </c>
      <c r="I1548" s="39">
        <v>0</v>
      </c>
      <c r="J1548" s="39">
        <v>1180.51</v>
      </c>
      <c r="K1548" s="39">
        <v>0</v>
      </c>
      <c r="L1548" s="41">
        <f>SUM(Data[[#This Row],[CHELTUIELI DE PERSONAL LEI]:[CHELTUIELI DE CAPITAL (ACTIVE NEFINANCIARE ) LEI]])</f>
        <v>1180.51</v>
      </c>
      <c r="M1548" s="41">
        <f>Data[[#This Row],[TOTAL CHELTUIELI LEI]]/Data[[#This Row],[CURS VALUTAR EURO BNR 22 07 2020]]</f>
        <v>243.90198549616744</v>
      </c>
      <c r="N1548" s="49">
        <v>2135</v>
      </c>
      <c r="O1548" s="54"/>
      <c r="P1548" s="54">
        <v>675</v>
      </c>
      <c r="Q1548" s="54"/>
      <c r="R1548" s="54">
        <f>Data[[#This Row],[PERSOANE ÎNSCRISE ÎN LISTELE ELECTORALE (TURUL 1)            ]]+Data[[#This Row],[PERSOANE ÎNSCRISE ÎN LISTELE ELECTORALE (TURUL AL 2-LEA)]]</f>
        <v>2135</v>
      </c>
      <c r="S1548" s="54">
        <f>Data[[#This Row],[PERSOANE CARE AU PARTICIPAT LA VOT (TURUL 1)]]+Data[[#This Row],[PERSOANE CARE AU PARTICIPAT LA VOT  (TURUL AL 2-LEA)]]</f>
        <v>675</v>
      </c>
      <c r="T1548" s="41">
        <f>Data[[#This Row],[TOTAL CHELTUIELI LEI]]/Data[[#This Row],[NUMĂRUL PERSOANELOR ÎNSCRISE ÎN LISTELE ELECTORALE]]</f>
        <v>0.55293208430913343</v>
      </c>
      <c r="U1548" s="41">
        <f>Data[[#This Row],[TOTAL CHELTUIELI EURO]]/Data[[#This Row],[NUMĂRUL PERSOANELOR ÎNSCRISE ÎN LISTELE ELECTORALE]]</f>
        <v>0.11423980585300583</v>
      </c>
      <c r="V1548" s="41">
        <f>Data[[#This Row],[TOTAL CHELTUIELI LEI]]/Data[[#This Row],[NUMĂRUL PERSOANELOR CARE AU PARTICIPAT LA VOT]]</f>
        <v>1.7489037037037036</v>
      </c>
      <c r="W1548" s="41">
        <f>Data[[#This Row],[TOTAL CHELTUIELI EURO]]/Data[[#This Row],[NUMĂRUL PERSOANELOR CARE AU PARTICIPAT LA VOT]]</f>
        <v>0.36133627480913694</v>
      </c>
      <c r="X1548" s="43">
        <v>4.8400999999999996</v>
      </c>
      <c r="Y1548" s="114" t="s">
        <v>2890</v>
      </c>
      <c r="Z1548" s="44">
        <v>0</v>
      </c>
      <c r="AA1548" s="115" t="s">
        <v>3105</v>
      </c>
      <c r="AB1548" s="44">
        <v>0</v>
      </c>
      <c r="AC1548" s="45"/>
    </row>
    <row r="1549" spans="1:29" ht="12" customHeight="1" x14ac:dyDescent="0.2">
      <c r="A1549" s="37">
        <v>1548</v>
      </c>
      <c r="B1549" s="38" t="s">
        <v>26</v>
      </c>
      <c r="C1549" s="39" t="s">
        <v>2280</v>
      </c>
      <c r="D1549" s="40">
        <v>44101</v>
      </c>
      <c r="E1549" s="38">
        <v>1</v>
      </c>
      <c r="F1549" s="38"/>
      <c r="G1549" s="38" t="s">
        <v>2</v>
      </c>
      <c r="H1549" s="38" t="s">
        <v>2</v>
      </c>
      <c r="I1549" s="48">
        <v>0</v>
      </c>
      <c r="J1549" s="39">
        <v>2716.89</v>
      </c>
      <c r="K1549" s="39">
        <v>0</v>
      </c>
      <c r="L1549" s="41">
        <f>SUM(Data[[#This Row],[CHELTUIELI DE PERSONAL LEI]:[CHELTUIELI DE CAPITAL (ACTIVE NEFINANCIARE ) LEI]])</f>
        <v>2716.89</v>
      </c>
      <c r="M1549" s="41">
        <f>Data[[#This Row],[TOTAL CHELTUIELI LEI]]/Data[[#This Row],[CURS VALUTAR EURO BNR 22 07 2020]]</f>
        <v>561.32931137786409</v>
      </c>
      <c r="N1549" s="49">
        <v>5188</v>
      </c>
      <c r="O1549" s="54"/>
      <c r="P1549" s="54">
        <v>1782</v>
      </c>
      <c r="Q1549" s="54"/>
      <c r="R1549" s="54">
        <f>Data[[#This Row],[PERSOANE ÎNSCRISE ÎN LISTELE ELECTORALE (TURUL 1)            ]]+Data[[#This Row],[PERSOANE ÎNSCRISE ÎN LISTELE ELECTORALE (TURUL AL 2-LEA)]]</f>
        <v>5188</v>
      </c>
      <c r="S1549" s="54">
        <f>Data[[#This Row],[PERSOANE CARE AU PARTICIPAT LA VOT (TURUL 1)]]+Data[[#This Row],[PERSOANE CARE AU PARTICIPAT LA VOT  (TURUL AL 2-LEA)]]</f>
        <v>1782</v>
      </c>
      <c r="T1549" s="41">
        <f>Data[[#This Row],[TOTAL CHELTUIELI LEI]]/Data[[#This Row],[NUMĂRUL PERSOANELOR ÎNSCRISE ÎN LISTELE ELECTORALE]]</f>
        <v>0.52368735543562062</v>
      </c>
      <c r="U1549" s="41">
        <f>Data[[#This Row],[TOTAL CHELTUIELI EURO]]/Data[[#This Row],[NUMĂRUL PERSOANELOR ÎNSCRISE ÎN LISTELE ELECTORALE]]</f>
        <v>0.10819763133729068</v>
      </c>
      <c r="V1549" s="41">
        <f>Data[[#This Row],[TOTAL CHELTUIELI LEI]]/Data[[#This Row],[NUMĂRUL PERSOANELOR CARE AU PARTICIPAT LA VOT]]</f>
        <v>1.5246296296296296</v>
      </c>
      <c r="W1549" s="41">
        <f>Data[[#This Row],[TOTAL CHELTUIELI EURO]]/Data[[#This Row],[NUMĂRUL PERSOANELOR CARE AU PARTICIPAT LA VOT]]</f>
        <v>0.31499961356782497</v>
      </c>
      <c r="X1549" s="43">
        <v>4.8400999999999996</v>
      </c>
      <c r="Y1549" s="114" t="s">
        <v>2890</v>
      </c>
      <c r="Z1549" s="44">
        <v>0</v>
      </c>
      <c r="AA1549" s="115" t="s">
        <v>3105</v>
      </c>
      <c r="AB1549" s="44">
        <v>0</v>
      </c>
      <c r="AC1549" s="45"/>
    </row>
    <row r="1550" spans="1:29" ht="12" customHeight="1" x14ac:dyDescent="0.2">
      <c r="A1550" s="37">
        <v>1549</v>
      </c>
      <c r="B1550" s="38" t="s">
        <v>26</v>
      </c>
      <c r="C1550" s="39" t="s">
        <v>2281</v>
      </c>
      <c r="D1550" s="40">
        <v>44101</v>
      </c>
      <c r="E1550" s="38">
        <v>1</v>
      </c>
      <c r="F1550" s="38"/>
      <c r="G1550" s="38" t="s">
        <v>2</v>
      </c>
      <c r="H1550" s="38" t="s">
        <v>2</v>
      </c>
      <c r="I1550" s="39">
        <v>3700</v>
      </c>
      <c r="J1550" s="39">
        <v>6922</v>
      </c>
      <c r="K1550" s="39">
        <v>0</v>
      </c>
      <c r="L1550" s="41">
        <f>SUM(Data[[#This Row],[CHELTUIELI DE PERSONAL LEI]:[CHELTUIELI DE CAPITAL (ACTIVE NEFINANCIARE ) LEI]])</f>
        <v>10622</v>
      </c>
      <c r="M1550" s="41">
        <f>Data[[#This Row],[TOTAL CHELTUIELI LEI]]/Data[[#This Row],[CURS VALUTAR EURO BNR 22 07 2020]]</f>
        <v>2194.5827565546169</v>
      </c>
      <c r="N1550" s="49">
        <v>1819</v>
      </c>
      <c r="O1550" s="54"/>
      <c r="P1550" s="54">
        <v>662</v>
      </c>
      <c r="Q1550" s="54"/>
      <c r="R1550" s="54">
        <f>Data[[#This Row],[PERSOANE ÎNSCRISE ÎN LISTELE ELECTORALE (TURUL 1)            ]]+Data[[#This Row],[PERSOANE ÎNSCRISE ÎN LISTELE ELECTORALE (TURUL AL 2-LEA)]]</f>
        <v>1819</v>
      </c>
      <c r="S1550" s="54">
        <f>Data[[#This Row],[PERSOANE CARE AU PARTICIPAT LA VOT (TURUL 1)]]+Data[[#This Row],[PERSOANE CARE AU PARTICIPAT LA VOT  (TURUL AL 2-LEA)]]</f>
        <v>662</v>
      </c>
      <c r="T1550" s="41">
        <f>Data[[#This Row],[TOTAL CHELTUIELI LEI]]/Data[[#This Row],[NUMĂRUL PERSOANELOR ÎNSCRISE ÎN LISTELE ELECTORALE]]</f>
        <v>5.839472237493128</v>
      </c>
      <c r="U1550" s="41">
        <f>Data[[#This Row],[TOTAL CHELTUIELI EURO]]/Data[[#This Row],[NUMĂRUL PERSOANELOR ÎNSCRISE ÎN LISTELE ELECTORALE]]</f>
        <v>1.2064776011845062</v>
      </c>
      <c r="V1550" s="41">
        <f>Data[[#This Row],[TOTAL CHELTUIELI LEI]]/Data[[#This Row],[NUMĂRUL PERSOANELOR CARE AU PARTICIPAT LA VOT]]</f>
        <v>16.045317220543808</v>
      </c>
      <c r="W1550" s="41">
        <f>Data[[#This Row],[TOTAL CHELTUIELI EURO]]/Data[[#This Row],[NUMĂRUL PERSOANELOR CARE AU PARTICIPAT LA VOT]]</f>
        <v>3.31507969268069</v>
      </c>
      <c r="X1550" s="43">
        <v>4.8400999999999996</v>
      </c>
      <c r="Y1550" s="114" t="s">
        <v>2892</v>
      </c>
      <c r="Z1550" s="44">
        <v>5</v>
      </c>
      <c r="AA1550" s="115" t="s">
        <v>3107</v>
      </c>
      <c r="AB1550" s="44">
        <v>1</v>
      </c>
      <c r="AC1550" s="45"/>
    </row>
    <row r="1551" spans="1:29" ht="12" customHeight="1" x14ac:dyDescent="0.2">
      <c r="A1551" s="37">
        <v>1550</v>
      </c>
      <c r="B1551" s="38" t="s">
        <v>26</v>
      </c>
      <c r="C1551" s="39" t="s">
        <v>2282</v>
      </c>
      <c r="D1551" s="40">
        <v>44101</v>
      </c>
      <c r="E1551" s="38">
        <v>1</v>
      </c>
      <c r="F1551" s="38"/>
      <c r="G1551" s="38" t="s">
        <v>2</v>
      </c>
      <c r="H1551" s="38" t="s">
        <v>2</v>
      </c>
      <c r="I1551" s="39">
        <v>0</v>
      </c>
      <c r="J1551" s="39">
        <v>0</v>
      </c>
      <c r="K1551" s="39">
        <v>0</v>
      </c>
      <c r="L1551" s="41">
        <f>SUM(Data[[#This Row],[CHELTUIELI DE PERSONAL LEI]:[CHELTUIELI DE CAPITAL (ACTIVE NEFINANCIARE ) LEI]])</f>
        <v>0</v>
      </c>
      <c r="M1551" s="41">
        <f>Data[[#This Row],[TOTAL CHELTUIELI LEI]]/Data[[#This Row],[CURS VALUTAR EURO BNR 22 07 2020]]</f>
        <v>0</v>
      </c>
      <c r="N1551" s="49">
        <v>2793</v>
      </c>
      <c r="O1551" s="54"/>
      <c r="P1551" s="54">
        <v>1345</v>
      </c>
      <c r="Q1551" s="54"/>
      <c r="R1551" s="54">
        <f>Data[[#This Row],[PERSOANE ÎNSCRISE ÎN LISTELE ELECTORALE (TURUL 1)            ]]+Data[[#This Row],[PERSOANE ÎNSCRISE ÎN LISTELE ELECTORALE (TURUL AL 2-LEA)]]</f>
        <v>2793</v>
      </c>
      <c r="S1551" s="54">
        <f>Data[[#This Row],[PERSOANE CARE AU PARTICIPAT LA VOT (TURUL 1)]]+Data[[#This Row],[PERSOANE CARE AU PARTICIPAT LA VOT  (TURUL AL 2-LEA)]]</f>
        <v>1345</v>
      </c>
      <c r="T1551" s="41">
        <f>Data[[#This Row],[TOTAL CHELTUIELI LEI]]/Data[[#This Row],[NUMĂRUL PERSOANELOR ÎNSCRISE ÎN LISTELE ELECTORALE]]</f>
        <v>0</v>
      </c>
      <c r="U1551" s="41">
        <f>Data[[#This Row],[TOTAL CHELTUIELI EURO]]/Data[[#This Row],[NUMĂRUL PERSOANELOR ÎNSCRISE ÎN LISTELE ELECTORALE]]</f>
        <v>0</v>
      </c>
      <c r="V1551" s="41">
        <f>Data[[#This Row],[TOTAL CHELTUIELI LEI]]/Data[[#This Row],[NUMĂRUL PERSOANELOR CARE AU PARTICIPAT LA VOT]]</f>
        <v>0</v>
      </c>
      <c r="W1551" s="41">
        <f>Data[[#This Row],[TOTAL CHELTUIELI EURO]]/Data[[#This Row],[NUMĂRUL PERSOANELOR CARE AU PARTICIPAT LA VOT]]</f>
        <v>0</v>
      </c>
      <c r="X1551" s="43">
        <v>4.8400999999999996</v>
      </c>
      <c r="Y1551" s="114" t="s">
        <v>2890</v>
      </c>
      <c r="Z1551" s="44">
        <v>0</v>
      </c>
      <c r="AA1551" s="115" t="s">
        <v>3105</v>
      </c>
      <c r="AB1551" s="44">
        <v>0</v>
      </c>
      <c r="AC1551" s="45"/>
    </row>
    <row r="1552" spans="1:29" ht="12" customHeight="1" x14ac:dyDescent="0.2">
      <c r="A1552" s="37">
        <v>1551</v>
      </c>
      <c r="B1552" s="38" t="s">
        <v>26</v>
      </c>
      <c r="C1552" s="39" t="s">
        <v>1029</v>
      </c>
      <c r="D1552" s="40">
        <v>44101</v>
      </c>
      <c r="E1552" s="38">
        <v>1</v>
      </c>
      <c r="F1552" s="38"/>
      <c r="G1552" s="38" t="s">
        <v>2</v>
      </c>
      <c r="H1552" s="38" t="s">
        <v>2</v>
      </c>
      <c r="I1552" s="39">
        <v>0</v>
      </c>
      <c r="J1552" s="39">
        <v>0</v>
      </c>
      <c r="K1552" s="39">
        <v>0</v>
      </c>
      <c r="L1552" s="41">
        <f>SUM(Data[[#This Row],[CHELTUIELI DE PERSONAL LEI]:[CHELTUIELI DE CAPITAL (ACTIVE NEFINANCIARE ) LEI]])</f>
        <v>0</v>
      </c>
      <c r="M1552" s="41">
        <f>Data[[#This Row],[TOTAL CHELTUIELI LEI]]/Data[[#This Row],[CURS VALUTAR EURO BNR 22 07 2020]]</f>
        <v>0</v>
      </c>
      <c r="N1552" s="49">
        <v>1722</v>
      </c>
      <c r="O1552" s="54"/>
      <c r="P1552" s="54">
        <v>712</v>
      </c>
      <c r="Q1552" s="54"/>
      <c r="R1552" s="54">
        <f>Data[[#This Row],[PERSOANE ÎNSCRISE ÎN LISTELE ELECTORALE (TURUL 1)            ]]+Data[[#This Row],[PERSOANE ÎNSCRISE ÎN LISTELE ELECTORALE (TURUL AL 2-LEA)]]</f>
        <v>1722</v>
      </c>
      <c r="S1552" s="54">
        <f>Data[[#This Row],[PERSOANE CARE AU PARTICIPAT LA VOT (TURUL 1)]]+Data[[#This Row],[PERSOANE CARE AU PARTICIPAT LA VOT  (TURUL AL 2-LEA)]]</f>
        <v>712</v>
      </c>
      <c r="T1552" s="41">
        <f>Data[[#This Row],[TOTAL CHELTUIELI LEI]]/Data[[#This Row],[NUMĂRUL PERSOANELOR ÎNSCRISE ÎN LISTELE ELECTORALE]]</f>
        <v>0</v>
      </c>
      <c r="U1552" s="41">
        <f>Data[[#This Row],[TOTAL CHELTUIELI EURO]]/Data[[#This Row],[NUMĂRUL PERSOANELOR ÎNSCRISE ÎN LISTELE ELECTORALE]]</f>
        <v>0</v>
      </c>
      <c r="V1552" s="41">
        <f>Data[[#This Row],[TOTAL CHELTUIELI LEI]]/Data[[#This Row],[NUMĂRUL PERSOANELOR CARE AU PARTICIPAT LA VOT]]</f>
        <v>0</v>
      </c>
      <c r="W1552" s="41">
        <f>Data[[#This Row],[TOTAL CHELTUIELI EURO]]/Data[[#This Row],[NUMĂRUL PERSOANELOR CARE AU PARTICIPAT LA VOT]]</f>
        <v>0</v>
      </c>
      <c r="X1552" s="43">
        <v>4.8400999999999996</v>
      </c>
      <c r="Y1552" s="114" t="s">
        <v>2890</v>
      </c>
      <c r="Z1552" s="44">
        <v>0</v>
      </c>
      <c r="AA1552" s="115" t="s">
        <v>3105</v>
      </c>
      <c r="AB1552" s="44">
        <v>0</v>
      </c>
      <c r="AC1552" s="45"/>
    </row>
    <row r="1553" spans="1:29" ht="12" customHeight="1" x14ac:dyDescent="0.2">
      <c r="A1553" s="37">
        <v>1552</v>
      </c>
      <c r="B1553" s="38" t="s">
        <v>26</v>
      </c>
      <c r="C1553" s="39" t="s">
        <v>2283</v>
      </c>
      <c r="D1553" s="40">
        <v>44101</v>
      </c>
      <c r="E1553" s="38">
        <v>1</v>
      </c>
      <c r="F1553" s="38"/>
      <c r="G1553" s="38" t="s">
        <v>2</v>
      </c>
      <c r="H1553" s="38" t="s">
        <v>2</v>
      </c>
      <c r="I1553" s="39">
        <v>0</v>
      </c>
      <c r="J1553" s="39">
        <v>3541</v>
      </c>
      <c r="K1553" s="39">
        <v>0</v>
      </c>
      <c r="L1553" s="41">
        <f>SUM(Data[[#This Row],[CHELTUIELI DE PERSONAL LEI]:[CHELTUIELI DE CAPITAL (ACTIVE NEFINANCIARE ) LEI]])</f>
        <v>3541</v>
      </c>
      <c r="M1553" s="41">
        <f>Data[[#This Row],[TOTAL CHELTUIELI LEI]]/Data[[#This Row],[CURS VALUTAR EURO BNR 22 07 2020]]</f>
        <v>731.59645461870628</v>
      </c>
      <c r="N1553" s="49">
        <v>3220</v>
      </c>
      <c r="O1553" s="54"/>
      <c r="P1553" s="54">
        <v>1710</v>
      </c>
      <c r="Q1553" s="54"/>
      <c r="R1553" s="54">
        <f>Data[[#This Row],[PERSOANE ÎNSCRISE ÎN LISTELE ELECTORALE (TURUL 1)            ]]+Data[[#This Row],[PERSOANE ÎNSCRISE ÎN LISTELE ELECTORALE (TURUL AL 2-LEA)]]</f>
        <v>3220</v>
      </c>
      <c r="S1553" s="54">
        <f>Data[[#This Row],[PERSOANE CARE AU PARTICIPAT LA VOT (TURUL 1)]]+Data[[#This Row],[PERSOANE CARE AU PARTICIPAT LA VOT  (TURUL AL 2-LEA)]]</f>
        <v>1710</v>
      </c>
      <c r="T1553" s="41">
        <f>Data[[#This Row],[TOTAL CHELTUIELI LEI]]/Data[[#This Row],[NUMĂRUL PERSOANELOR ÎNSCRISE ÎN LISTELE ELECTORALE]]</f>
        <v>1.0996894409937887</v>
      </c>
      <c r="U1553" s="41">
        <f>Data[[#This Row],[TOTAL CHELTUIELI EURO]]/Data[[#This Row],[NUMĂRUL PERSOANELOR ÎNSCRISE ÎN LISTELE ELECTORALE]]</f>
        <v>0.22720386789400815</v>
      </c>
      <c r="V1553" s="41">
        <f>Data[[#This Row],[TOTAL CHELTUIELI LEI]]/Data[[#This Row],[NUMĂRUL PERSOANELOR CARE AU PARTICIPAT LA VOT]]</f>
        <v>2.0707602339181288</v>
      </c>
      <c r="W1553" s="41">
        <f>Data[[#This Row],[TOTAL CHELTUIELI EURO]]/Data[[#This Row],[NUMĂRUL PERSOANELOR CARE AU PARTICIPAT LA VOT]]</f>
        <v>0.42783418398754752</v>
      </c>
      <c r="X1553" s="43">
        <v>4.8400999999999996</v>
      </c>
      <c r="Y1553" s="114" t="s">
        <v>2894</v>
      </c>
      <c r="Z1553" s="44">
        <v>1</v>
      </c>
      <c r="AA1553" s="115" t="s">
        <v>3105</v>
      </c>
      <c r="AB1553" s="44">
        <v>0</v>
      </c>
      <c r="AC1553" s="45"/>
    </row>
    <row r="1554" spans="1:29" ht="12" customHeight="1" x14ac:dyDescent="0.2">
      <c r="A1554" s="37">
        <v>1553</v>
      </c>
      <c r="B1554" s="38" t="s">
        <v>26</v>
      </c>
      <c r="C1554" s="39" t="s">
        <v>721</v>
      </c>
      <c r="D1554" s="40">
        <v>44101</v>
      </c>
      <c r="E1554" s="38">
        <v>1</v>
      </c>
      <c r="F1554" s="38"/>
      <c r="G1554" s="38" t="s">
        <v>2</v>
      </c>
      <c r="H1554" s="38" t="s">
        <v>2</v>
      </c>
      <c r="I1554" s="39">
        <v>800</v>
      </c>
      <c r="J1554" s="39">
        <v>1500</v>
      </c>
      <c r="K1554" s="39">
        <v>0</v>
      </c>
      <c r="L1554" s="41">
        <f>SUM(Data[[#This Row],[CHELTUIELI DE PERSONAL LEI]:[CHELTUIELI DE CAPITAL (ACTIVE NEFINANCIARE ) LEI]])</f>
        <v>2300</v>
      </c>
      <c r="M1554" s="41">
        <f>Data[[#This Row],[TOTAL CHELTUIELI LEI]]/Data[[#This Row],[CURS VALUTAR EURO BNR 22 07 2020]]</f>
        <v>475.19679345468074</v>
      </c>
      <c r="N1554" s="49">
        <v>1628</v>
      </c>
      <c r="O1554" s="54"/>
      <c r="P1554" s="54">
        <v>629</v>
      </c>
      <c r="Q1554" s="54"/>
      <c r="R1554" s="54">
        <f>Data[[#This Row],[PERSOANE ÎNSCRISE ÎN LISTELE ELECTORALE (TURUL 1)            ]]+Data[[#This Row],[PERSOANE ÎNSCRISE ÎN LISTELE ELECTORALE (TURUL AL 2-LEA)]]</f>
        <v>1628</v>
      </c>
      <c r="S1554" s="54">
        <f>Data[[#This Row],[PERSOANE CARE AU PARTICIPAT LA VOT (TURUL 1)]]+Data[[#This Row],[PERSOANE CARE AU PARTICIPAT LA VOT  (TURUL AL 2-LEA)]]</f>
        <v>629</v>
      </c>
      <c r="T1554" s="41">
        <f>Data[[#This Row],[TOTAL CHELTUIELI LEI]]/Data[[#This Row],[NUMĂRUL PERSOANELOR ÎNSCRISE ÎN LISTELE ELECTORALE]]</f>
        <v>1.4127764127764129</v>
      </c>
      <c r="U1554" s="41">
        <f>Data[[#This Row],[TOTAL CHELTUIELI EURO]]/Data[[#This Row],[NUMĂRUL PERSOANELOR ÎNSCRISE ÎN LISTELE ELECTORALE]]</f>
        <v>0.29188992226945992</v>
      </c>
      <c r="V1554" s="41">
        <f>Data[[#This Row],[TOTAL CHELTUIELI LEI]]/Data[[#This Row],[NUMĂRUL PERSOANELOR CARE AU PARTICIPAT LA VOT]]</f>
        <v>3.6565977742448332</v>
      </c>
      <c r="W1554" s="41">
        <f>Data[[#This Row],[TOTAL CHELTUIELI EURO]]/Data[[#This Row],[NUMĂRUL PERSOANELOR CARE AU PARTICIPAT LA VOT]]</f>
        <v>0.75547979881507277</v>
      </c>
      <c r="X1554" s="43">
        <v>4.8400999999999996</v>
      </c>
      <c r="Y1554" s="114" t="s">
        <v>2894</v>
      </c>
      <c r="Z1554" s="44">
        <v>1</v>
      </c>
      <c r="AA1554" s="115" t="s">
        <v>3105</v>
      </c>
      <c r="AB1554" s="44">
        <v>0</v>
      </c>
      <c r="AC1554" s="45"/>
    </row>
    <row r="1555" spans="1:29" ht="12" customHeight="1" x14ac:dyDescent="0.2">
      <c r="A1555" s="37">
        <v>1554</v>
      </c>
      <c r="B1555" s="38" t="s">
        <v>26</v>
      </c>
      <c r="C1555" s="39" t="s">
        <v>805</v>
      </c>
      <c r="D1555" s="40">
        <v>44101</v>
      </c>
      <c r="E1555" s="38">
        <v>1</v>
      </c>
      <c r="F1555" s="38"/>
      <c r="G1555" s="38" t="s">
        <v>2</v>
      </c>
      <c r="H1555" s="38" t="s">
        <v>2</v>
      </c>
      <c r="I1555" s="39">
        <v>990</v>
      </c>
      <c r="J1555" s="39">
        <v>6695</v>
      </c>
      <c r="K1555" s="39">
        <v>0</v>
      </c>
      <c r="L1555" s="41">
        <f>SUM(Data[[#This Row],[CHELTUIELI DE PERSONAL LEI]:[CHELTUIELI DE CAPITAL (ACTIVE NEFINANCIARE ) LEI]])</f>
        <v>7685</v>
      </c>
      <c r="M1555" s="41">
        <f>Data[[#This Row],[TOTAL CHELTUIELI LEI]]/Data[[#This Row],[CURS VALUTAR EURO BNR 22 07 2020]]</f>
        <v>1587.7771120431398</v>
      </c>
      <c r="N1555" s="49">
        <v>2314</v>
      </c>
      <c r="O1555" s="54"/>
      <c r="P1555" s="54">
        <v>1108</v>
      </c>
      <c r="Q1555" s="54"/>
      <c r="R1555" s="54">
        <f>Data[[#This Row],[PERSOANE ÎNSCRISE ÎN LISTELE ELECTORALE (TURUL 1)            ]]+Data[[#This Row],[PERSOANE ÎNSCRISE ÎN LISTELE ELECTORALE (TURUL AL 2-LEA)]]</f>
        <v>2314</v>
      </c>
      <c r="S1555" s="54">
        <f>Data[[#This Row],[PERSOANE CARE AU PARTICIPAT LA VOT (TURUL 1)]]+Data[[#This Row],[PERSOANE CARE AU PARTICIPAT LA VOT  (TURUL AL 2-LEA)]]</f>
        <v>1108</v>
      </c>
      <c r="T1555" s="41">
        <f>Data[[#This Row],[TOTAL CHELTUIELI LEI]]/Data[[#This Row],[NUMĂRUL PERSOANELOR ÎNSCRISE ÎN LISTELE ELECTORALE]]</f>
        <v>3.3210890233362145</v>
      </c>
      <c r="U1555" s="41">
        <f>Data[[#This Row],[TOTAL CHELTUIELI EURO]]/Data[[#This Row],[NUMĂRUL PERSOANELOR ÎNSCRISE ÎN LISTELE ELECTORALE]]</f>
        <v>0.68616124115952459</v>
      </c>
      <c r="V1555" s="41">
        <f>Data[[#This Row],[TOTAL CHELTUIELI LEI]]/Data[[#This Row],[NUMĂRUL PERSOANELOR CARE AU PARTICIPAT LA VOT]]</f>
        <v>6.9359205776173285</v>
      </c>
      <c r="W1555" s="41">
        <f>Data[[#This Row],[TOTAL CHELTUIELI EURO]]/Data[[#This Row],[NUMĂRUL PERSOANELOR CARE AU PARTICIPAT LA VOT]]</f>
        <v>1.4330118339739528</v>
      </c>
      <c r="X1555" s="43">
        <v>4.8400999999999996</v>
      </c>
      <c r="Y1555" s="114" t="s">
        <v>2884</v>
      </c>
      <c r="Z1555" s="44">
        <v>3</v>
      </c>
      <c r="AA1555" s="115" t="s">
        <v>3105</v>
      </c>
      <c r="AB1555" s="44">
        <v>0</v>
      </c>
      <c r="AC1555" s="45"/>
    </row>
    <row r="1556" spans="1:29" ht="12" customHeight="1" x14ac:dyDescent="0.2">
      <c r="A1556" s="37">
        <v>1555</v>
      </c>
      <c r="B1556" s="38" t="s">
        <v>26</v>
      </c>
      <c r="C1556" s="39" t="s">
        <v>2284</v>
      </c>
      <c r="D1556" s="40">
        <v>44101</v>
      </c>
      <c r="E1556" s="38">
        <v>1</v>
      </c>
      <c r="F1556" s="38"/>
      <c r="G1556" s="38" t="s">
        <v>2</v>
      </c>
      <c r="H1556" s="38" t="s">
        <v>2</v>
      </c>
      <c r="I1556" s="48">
        <v>0</v>
      </c>
      <c r="J1556" s="39">
        <v>1055.68</v>
      </c>
      <c r="K1556" s="39">
        <v>0</v>
      </c>
      <c r="L1556" s="41">
        <f>SUM(Data[[#This Row],[CHELTUIELI DE PERSONAL LEI]:[CHELTUIELI DE CAPITAL (ACTIVE NEFINANCIARE ) LEI]])</f>
        <v>1055.68</v>
      </c>
      <c r="M1556" s="41">
        <f>Data[[#This Row],[TOTAL CHELTUIELI LEI]]/Data[[#This Row],[CURS VALUTAR EURO BNR 22 07 2020]]</f>
        <v>218.11119604966842</v>
      </c>
      <c r="N1556" s="49">
        <v>2252</v>
      </c>
      <c r="O1556" s="54"/>
      <c r="P1556" s="54">
        <v>959</v>
      </c>
      <c r="Q1556" s="54"/>
      <c r="R1556" s="54">
        <f>Data[[#This Row],[PERSOANE ÎNSCRISE ÎN LISTELE ELECTORALE (TURUL 1)            ]]+Data[[#This Row],[PERSOANE ÎNSCRISE ÎN LISTELE ELECTORALE (TURUL AL 2-LEA)]]</f>
        <v>2252</v>
      </c>
      <c r="S1556" s="54">
        <f>Data[[#This Row],[PERSOANE CARE AU PARTICIPAT LA VOT (TURUL 1)]]+Data[[#This Row],[PERSOANE CARE AU PARTICIPAT LA VOT  (TURUL AL 2-LEA)]]</f>
        <v>959</v>
      </c>
      <c r="T1556" s="41">
        <f>Data[[#This Row],[TOTAL CHELTUIELI LEI]]/Data[[#This Row],[NUMĂRUL PERSOANELOR ÎNSCRISE ÎN LISTELE ELECTORALE]]</f>
        <v>0.46877442273534636</v>
      </c>
      <c r="U1556" s="41">
        <f>Data[[#This Row],[TOTAL CHELTUIELI EURO]]/Data[[#This Row],[NUMĂRUL PERSOANELOR ÎNSCRISE ÎN LISTELE ELECTORALE]]</f>
        <v>9.6852218494524162E-2</v>
      </c>
      <c r="V1556" s="41">
        <f>Data[[#This Row],[TOTAL CHELTUIELI LEI]]/Data[[#This Row],[NUMĂRUL PERSOANELOR CARE AU PARTICIPAT LA VOT]]</f>
        <v>1.100813347236705</v>
      </c>
      <c r="W1556" s="41">
        <f>Data[[#This Row],[TOTAL CHELTUIELI EURO]]/Data[[#This Row],[NUMĂRUL PERSOANELOR CARE AU PARTICIPAT LA VOT]]</f>
        <v>0.22743607512999836</v>
      </c>
      <c r="X1556" s="43">
        <v>4.8400999999999996</v>
      </c>
      <c r="Y1556" s="114" t="s">
        <v>2890</v>
      </c>
      <c r="Z1556" s="44">
        <v>0</v>
      </c>
      <c r="AA1556" s="115" t="s">
        <v>3105</v>
      </c>
      <c r="AB1556" s="44">
        <v>0</v>
      </c>
      <c r="AC1556" s="45"/>
    </row>
    <row r="1557" spans="1:29" ht="12" customHeight="1" x14ac:dyDescent="0.2">
      <c r="A1557" s="37">
        <v>1556</v>
      </c>
      <c r="B1557" s="38" t="s">
        <v>26</v>
      </c>
      <c r="C1557" s="39" t="s">
        <v>2285</v>
      </c>
      <c r="D1557" s="40">
        <v>44101</v>
      </c>
      <c r="E1557" s="38">
        <v>1</v>
      </c>
      <c r="F1557" s="38"/>
      <c r="G1557" s="38" t="s">
        <v>2</v>
      </c>
      <c r="H1557" s="38" t="s">
        <v>2</v>
      </c>
      <c r="I1557" s="48">
        <v>2160</v>
      </c>
      <c r="J1557" s="39">
        <v>6186.65</v>
      </c>
      <c r="K1557" s="39">
        <v>0</v>
      </c>
      <c r="L1557" s="41">
        <f>SUM(Data[[#This Row],[CHELTUIELI DE PERSONAL LEI]:[CHELTUIELI DE CAPITAL (ACTIVE NEFINANCIARE ) LEI]])</f>
        <v>8346.65</v>
      </c>
      <c r="M1557" s="41">
        <f>Data[[#This Row],[TOTAL CHELTUIELI LEI]]/Data[[#This Row],[CURS VALUTAR EURO BNR 22 07 2020]]</f>
        <v>1724.4788330819613</v>
      </c>
      <c r="N1557" s="49">
        <v>3147</v>
      </c>
      <c r="O1557" s="54"/>
      <c r="P1557" s="54">
        <v>1622</v>
      </c>
      <c r="Q1557" s="54"/>
      <c r="R1557" s="54">
        <f>Data[[#This Row],[PERSOANE ÎNSCRISE ÎN LISTELE ELECTORALE (TURUL 1)            ]]+Data[[#This Row],[PERSOANE ÎNSCRISE ÎN LISTELE ELECTORALE (TURUL AL 2-LEA)]]</f>
        <v>3147</v>
      </c>
      <c r="S1557" s="54">
        <f>Data[[#This Row],[PERSOANE CARE AU PARTICIPAT LA VOT (TURUL 1)]]+Data[[#This Row],[PERSOANE CARE AU PARTICIPAT LA VOT  (TURUL AL 2-LEA)]]</f>
        <v>1622</v>
      </c>
      <c r="T1557" s="41">
        <f>Data[[#This Row],[TOTAL CHELTUIELI LEI]]/Data[[#This Row],[NUMĂRUL PERSOANELOR ÎNSCRISE ÎN LISTELE ELECTORALE]]</f>
        <v>2.6522561169367651</v>
      </c>
      <c r="U1557" s="41">
        <f>Data[[#This Row],[TOTAL CHELTUIELI EURO]]/Data[[#This Row],[NUMĂRUL PERSOANELOR ÎNSCRISE ÎN LISTELE ELECTORALE]]</f>
        <v>0.54797547921257106</v>
      </c>
      <c r="V1557" s="41">
        <f>Data[[#This Row],[TOTAL CHELTUIELI LEI]]/Data[[#This Row],[NUMĂRUL PERSOANELOR CARE AU PARTICIPAT LA VOT]]</f>
        <v>5.1459001233045623</v>
      </c>
      <c r="W1557" s="41">
        <f>Data[[#This Row],[TOTAL CHELTUIELI EURO]]/Data[[#This Row],[NUMĂRUL PERSOANELOR CARE AU PARTICIPAT LA VOT]]</f>
        <v>1.0631805382749453</v>
      </c>
      <c r="X1557" s="43">
        <v>4.8400999999999996</v>
      </c>
      <c r="Y1557" s="114" t="s">
        <v>2891</v>
      </c>
      <c r="Z1557" s="44">
        <v>2</v>
      </c>
      <c r="AA1557" s="115" t="s">
        <v>3105</v>
      </c>
      <c r="AB1557" s="44">
        <v>0</v>
      </c>
      <c r="AC1557" s="45"/>
    </row>
    <row r="1558" spans="1:29" ht="12" customHeight="1" x14ac:dyDescent="0.2">
      <c r="A1558" s="37">
        <v>1557</v>
      </c>
      <c r="B1558" s="38" t="s">
        <v>26</v>
      </c>
      <c r="C1558" s="39" t="s">
        <v>2286</v>
      </c>
      <c r="D1558" s="40">
        <v>44101</v>
      </c>
      <c r="E1558" s="38">
        <v>1</v>
      </c>
      <c r="F1558" s="38"/>
      <c r="G1558" s="38" t="s">
        <v>2</v>
      </c>
      <c r="H1558" s="38" t="s">
        <v>2</v>
      </c>
      <c r="I1558" s="48">
        <v>1080</v>
      </c>
      <c r="J1558" s="39">
        <v>1521.87</v>
      </c>
      <c r="K1558" s="39">
        <v>0</v>
      </c>
      <c r="L1558" s="41">
        <f>SUM(Data[[#This Row],[CHELTUIELI DE PERSONAL LEI]:[CHELTUIELI DE CAPITAL (ACTIVE NEFINANCIARE ) LEI]])</f>
        <v>2601.87</v>
      </c>
      <c r="M1558" s="41">
        <f>Data[[#This Row],[TOTAL CHELTUIELI LEI]]/Data[[#This Row],[CURS VALUTAR EURO BNR 22 07 2020]]</f>
        <v>537.56533955910004</v>
      </c>
      <c r="N1558" s="49">
        <v>1464</v>
      </c>
      <c r="O1558" s="54"/>
      <c r="P1558" s="54">
        <v>760</v>
      </c>
      <c r="Q1558" s="54"/>
      <c r="R1558" s="54">
        <f>Data[[#This Row],[PERSOANE ÎNSCRISE ÎN LISTELE ELECTORALE (TURUL 1)            ]]+Data[[#This Row],[PERSOANE ÎNSCRISE ÎN LISTELE ELECTORALE (TURUL AL 2-LEA)]]</f>
        <v>1464</v>
      </c>
      <c r="S1558" s="54">
        <f>Data[[#This Row],[PERSOANE CARE AU PARTICIPAT LA VOT (TURUL 1)]]+Data[[#This Row],[PERSOANE CARE AU PARTICIPAT LA VOT  (TURUL AL 2-LEA)]]</f>
        <v>760</v>
      </c>
      <c r="T1558" s="41">
        <f>Data[[#This Row],[TOTAL CHELTUIELI LEI]]/Data[[#This Row],[NUMĂRUL PERSOANELOR ÎNSCRISE ÎN LISTELE ELECTORALE]]</f>
        <v>1.7772336065573771</v>
      </c>
      <c r="U1558" s="41">
        <f>Data[[#This Row],[TOTAL CHELTUIELI EURO]]/Data[[#This Row],[NUMĂRUL PERSOANELOR ÎNSCRISE ÎN LISTELE ELECTORALE]]</f>
        <v>0.36718943958954919</v>
      </c>
      <c r="V1558" s="41">
        <f>Data[[#This Row],[TOTAL CHELTUIELI LEI]]/Data[[#This Row],[NUMĂRUL PERSOANELOR CARE AU PARTICIPAT LA VOT]]</f>
        <v>3.4235131578947366</v>
      </c>
      <c r="W1558" s="41">
        <f>Data[[#This Row],[TOTAL CHELTUIELI EURO]]/Data[[#This Row],[NUMĂRUL PERSOANELOR CARE AU PARTICIPAT LA VOT]]</f>
        <v>0.70732281520934215</v>
      </c>
      <c r="X1558" s="43">
        <v>4.8400999999999996</v>
      </c>
      <c r="Y1558" s="114" t="s">
        <v>2894</v>
      </c>
      <c r="Z1558" s="44">
        <v>1</v>
      </c>
      <c r="AA1558" s="115" t="s">
        <v>3105</v>
      </c>
      <c r="AB1558" s="44">
        <v>0</v>
      </c>
      <c r="AC1558" s="45"/>
    </row>
    <row r="1559" spans="1:29" ht="12" customHeight="1" x14ac:dyDescent="0.2">
      <c r="A1559" s="37">
        <v>1558</v>
      </c>
      <c r="B1559" s="38" t="s">
        <v>26</v>
      </c>
      <c r="C1559" s="39" t="s">
        <v>1195</v>
      </c>
      <c r="D1559" s="40">
        <v>44101</v>
      </c>
      <c r="E1559" s="38">
        <v>1</v>
      </c>
      <c r="F1559" s="38"/>
      <c r="G1559" s="38" t="s">
        <v>2</v>
      </c>
      <c r="H1559" s="38" t="s">
        <v>2</v>
      </c>
      <c r="I1559" s="39">
        <v>3000</v>
      </c>
      <c r="J1559" s="39">
        <v>6765</v>
      </c>
      <c r="K1559" s="39">
        <v>0</v>
      </c>
      <c r="L1559" s="41">
        <f>SUM(Data[[#This Row],[CHELTUIELI DE PERSONAL LEI]:[CHELTUIELI DE CAPITAL (ACTIVE NEFINANCIARE ) LEI]])</f>
        <v>9765</v>
      </c>
      <c r="M1559" s="41">
        <f>Data[[#This Row],[TOTAL CHELTUIELI LEI]]/Data[[#This Row],[CURS VALUTAR EURO BNR 22 07 2020]]</f>
        <v>2017.5202991673727</v>
      </c>
      <c r="N1559" s="49">
        <v>4232</v>
      </c>
      <c r="O1559" s="54"/>
      <c r="P1559" s="54">
        <v>1506</v>
      </c>
      <c r="Q1559" s="54"/>
      <c r="R1559" s="54">
        <f>Data[[#This Row],[PERSOANE ÎNSCRISE ÎN LISTELE ELECTORALE (TURUL 1)            ]]+Data[[#This Row],[PERSOANE ÎNSCRISE ÎN LISTELE ELECTORALE (TURUL AL 2-LEA)]]</f>
        <v>4232</v>
      </c>
      <c r="S1559" s="54">
        <f>Data[[#This Row],[PERSOANE CARE AU PARTICIPAT LA VOT (TURUL 1)]]+Data[[#This Row],[PERSOANE CARE AU PARTICIPAT LA VOT  (TURUL AL 2-LEA)]]</f>
        <v>1506</v>
      </c>
      <c r="T1559" s="41">
        <f>Data[[#This Row],[TOTAL CHELTUIELI LEI]]/Data[[#This Row],[NUMĂRUL PERSOANELOR ÎNSCRISE ÎN LISTELE ELECTORALE]]</f>
        <v>2.3074196597353498</v>
      </c>
      <c r="U1559" s="41">
        <f>Data[[#This Row],[TOTAL CHELTUIELI EURO]]/Data[[#This Row],[NUMĂRUL PERSOANELOR ÎNSCRISE ÎN LISTELE ELECTORALE]]</f>
        <v>0.47672974933066464</v>
      </c>
      <c r="V1559" s="41">
        <f>Data[[#This Row],[TOTAL CHELTUIELI LEI]]/Data[[#This Row],[NUMĂRUL PERSOANELOR CARE AU PARTICIPAT LA VOT]]</f>
        <v>6.4840637450199203</v>
      </c>
      <c r="W1559" s="41">
        <f>Data[[#This Row],[TOTAL CHELTUIELI EURO]]/Data[[#This Row],[NUMĂRUL PERSOANELOR CARE AU PARTICIPAT LA VOT]]</f>
        <v>1.3396549131257456</v>
      </c>
      <c r="X1559" s="43">
        <v>4.8400999999999996</v>
      </c>
      <c r="Y1559" s="114" t="s">
        <v>2891</v>
      </c>
      <c r="Z1559" s="44">
        <v>2</v>
      </c>
      <c r="AA1559" s="115" t="s">
        <v>3105</v>
      </c>
      <c r="AB1559" s="44">
        <v>0</v>
      </c>
      <c r="AC1559" s="45"/>
    </row>
    <row r="1560" spans="1:29" ht="12" customHeight="1" x14ac:dyDescent="0.2">
      <c r="A1560" s="37">
        <v>1559</v>
      </c>
      <c r="B1560" s="38" t="s">
        <v>26</v>
      </c>
      <c r="C1560" s="39" t="s">
        <v>896</v>
      </c>
      <c r="D1560" s="40">
        <v>44101</v>
      </c>
      <c r="E1560" s="38">
        <v>1</v>
      </c>
      <c r="F1560" s="38"/>
      <c r="G1560" s="38" t="s">
        <v>2</v>
      </c>
      <c r="H1560" s="38" t="s">
        <v>2</v>
      </c>
      <c r="I1560" s="39">
        <v>2100</v>
      </c>
      <c r="J1560" s="39">
        <v>719</v>
      </c>
      <c r="K1560" s="39">
        <v>0</v>
      </c>
      <c r="L1560" s="41">
        <f>SUM(Data[[#This Row],[CHELTUIELI DE PERSONAL LEI]:[CHELTUIELI DE CAPITAL (ACTIVE NEFINANCIARE ) LEI]])</f>
        <v>2819</v>
      </c>
      <c r="M1560" s="41">
        <f>Data[[#This Row],[TOTAL CHELTUIELI LEI]]/Data[[#This Row],[CURS VALUTAR EURO BNR 22 07 2020]]</f>
        <v>582.42598293423691</v>
      </c>
      <c r="N1560" s="49">
        <v>2146</v>
      </c>
      <c r="O1560" s="54"/>
      <c r="P1560" s="54">
        <v>719</v>
      </c>
      <c r="Q1560" s="54"/>
      <c r="R1560" s="54">
        <f>Data[[#This Row],[PERSOANE ÎNSCRISE ÎN LISTELE ELECTORALE (TURUL 1)            ]]+Data[[#This Row],[PERSOANE ÎNSCRISE ÎN LISTELE ELECTORALE (TURUL AL 2-LEA)]]</f>
        <v>2146</v>
      </c>
      <c r="S1560" s="54">
        <f>Data[[#This Row],[PERSOANE CARE AU PARTICIPAT LA VOT (TURUL 1)]]+Data[[#This Row],[PERSOANE CARE AU PARTICIPAT LA VOT  (TURUL AL 2-LEA)]]</f>
        <v>719</v>
      </c>
      <c r="T1560" s="41">
        <f>Data[[#This Row],[TOTAL CHELTUIELI LEI]]/Data[[#This Row],[NUMĂRUL PERSOANELOR ÎNSCRISE ÎN LISTELE ELECTORALE]]</f>
        <v>1.3136067101584343</v>
      </c>
      <c r="U1560" s="41">
        <f>Data[[#This Row],[TOTAL CHELTUIELI EURO]]/Data[[#This Row],[NUMĂRUL PERSOANELOR ÎNSCRISE ÎN LISTELE ELECTORALE]]</f>
        <v>0.27140073762080003</v>
      </c>
      <c r="V1560" s="41">
        <f>Data[[#This Row],[TOTAL CHELTUIELI LEI]]/Data[[#This Row],[NUMĂRUL PERSOANELOR CARE AU PARTICIPAT LA VOT]]</f>
        <v>3.9207232267037551</v>
      </c>
      <c r="W1560" s="41">
        <f>Data[[#This Row],[TOTAL CHELTUIELI EURO]]/Data[[#This Row],[NUMĂRUL PERSOANELOR CARE AU PARTICIPAT LA VOT]]</f>
        <v>0.81005004580561457</v>
      </c>
      <c r="X1560" s="43">
        <v>4.8400999999999996</v>
      </c>
      <c r="Y1560" s="114" t="s">
        <v>2894</v>
      </c>
      <c r="Z1560" s="44">
        <v>1</v>
      </c>
      <c r="AA1560" s="115" t="s">
        <v>3105</v>
      </c>
      <c r="AB1560" s="44">
        <v>0</v>
      </c>
      <c r="AC1560" s="45"/>
    </row>
    <row r="1561" spans="1:29" ht="12" customHeight="1" x14ac:dyDescent="0.2">
      <c r="A1561" s="37">
        <v>1560</v>
      </c>
      <c r="B1561" s="38" t="s">
        <v>26</v>
      </c>
      <c r="C1561" s="39" t="s">
        <v>2287</v>
      </c>
      <c r="D1561" s="40">
        <v>44101</v>
      </c>
      <c r="E1561" s="38">
        <v>1</v>
      </c>
      <c r="F1561" s="38"/>
      <c r="G1561" s="38" t="s">
        <v>2</v>
      </c>
      <c r="H1561" s="38" t="s">
        <v>2</v>
      </c>
      <c r="I1561" s="39">
        <v>0</v>
      </c>
      <c r="J1561" s="39">
        <v>1098.73</v>
      </c>
      <c r="K1561" s="39">
        <v>0</v>
      </c>
      <c r="L1561" s="41">
        <f>SUM(Data[[#This Row],[CHELTUIELI DE PERSONAL LEI]:[CHELTUIELI DE CAPITAL (ACTIVE NEFINANCIARE ) LEI]])</f>
        <v>1098.73</v>
      </c>
      <c r="M1561" s="41">
        <f>Data[[#This Row],[TOTAL CHELTUIELI LEI]]/Data[[#This Row],[CURS VALUTAR EURO BNR 22 07 2020]]</f>
        <v>227.00564037933103</v>
      </c>
      <c r="N1561" s="49">
        <v>2627</v>
      </c>
      <c r="O1561" s="54"/>
      <c r="P1561" s="54">
        <v>1138</v>
      </c>
      <c r="Q1561" s="54"/>
      <c r="R1561" s="54">
        <f>Data[[#This Row],[PERSOANE ÎNSCRISE ÎN LISTELE ELECTORALE (TURUL 1)            ]]+Data[[#This Row],[PERSOANE ÎNSCRISE ÎN LISTELE ELECTORALE (TURUL AL 2-LEA)]]</f>
        <v>2627</v>
      </c>
      <c r="S1561" s="54">
        <f>Data[[#This Row],[PERSOANE CARE AU PARTICIPAT LA VOT (TURUL 1)]]+Data[[#This Row],[PERSOANE CARE AU PARTICIPAT LA VOT  (TURUL AL 2-LEA)]]</f>
        <v>1138</v>
      </c>
      <c r="T1561" s="41">
        <f>Data[[#This Row],[TOTAL CHELTUIELI LEI]]/Data[[#This Row],[NUMĂRUL PERSOANELOR ÎNSCRISE ÎN LISTELE ELECTORALE]]</f>
        <v>0.41824514655500572</v>
      </c>
      <c r="U1561" s="41">
        <f>Data[[#This Row],[TOTAL CHELTUIELI EURO]]/Data[[#This Row],[NUMĂRUL PERSOANELOR ÎNSCRISE ÎN LISTELE ELECTORALE]]</f>
        <v>8.6412501096052918E-2</v>
      </c>
      <c r="V1561" s="41">
        <f>Data[[#This Row],[TOTAL CHELTUIELI LEI]]/Data[[#This Row],[NUMĂRUL PERSOANELOR CARE AU PARTICIPAT LA VOT]]</f>
        <v>0.96549209138840075</v>
      </c>
      <c r="W1561" s="41">
        <f>Data[[#This Row],[TOTAL CHELTUIELI EURO]]/Data[[#This Row],[NUMĂRUL PERSOANELOR CARE AU PARTICIPAT LA VOT]]</f>
        <v>0.19947771562331373</v>
      </c>
      <c r="X1561" s="43">
        <v>4.8400999999999996</v>
      </c>
      <c r="Y1561" s="114" t="s">
        <v>2890</v>
      </c>
      <c r="Z1561" s="44">
        <v>0</v>
      </c>
      <c r="AA1561" s="115" t="s">
        <v>3105</v>
      </c>
      <c r="AB1561" s="44">
        <v>0</v>
      </c>
      <c r="AC1561" s="45"/>
    </row>
    <row r="1562" spans="1:29" ht="12" customHeight="1" x14ac:dyDescent="0.2">
      <c r="A1562" s="37">
        <v>1561</v>
      </c>
      <c r="B1562" s="38" t="s">
        <v>26</v>
      </c>
      <c r="C1562" s="39" t="s">
        <v>2288</v>
      </c>
      <c r="D1562" s="40">
        <v>44101</v>
      </c>
      <c r="E1562" s="38">
        <v>1</v>
      </c>
      <c r="F1562" s="38"/>
      <c r="G1562" s="38" t="s">
        <v>2</v>
      </c>
      <c r="H1562" s="38" t="s">
        <v>2</v>
      </c>
      <c r="I1562" s="48">
        <v>0</v>
      </c>
      <c r="J1562" s="39">
        <v>1861.2</v>
      </c>
      <c r="K1562" s="39">
        <v>0</v>
      </c>
      <c r="L1562" s="41">
        <f>SUM(Data[[#This Row],[CHELTUIELI DE PERSONAL LEI]:[CHELTUIELI DE CAPITAL (ACTIVE NEFINANCIARE ) LEI]])</f>
        <v>1861.2</v>
      </c>
      <c r="M1562" s="41">
        <f>Data[[#This Row],[TOTAL CHELTUIELI LEI]]/Data[[#This Row],[CURS VALUTAR EURO BNR 22 07 2020]]</f>
        <v>384.53750955558775</v>
      </c>
      <c r="N1562" s="49">
        <v>1733</v>
      </c>
      <c r="O1562" s="54"/>
      <c r="P1562" s="54">
        <v>829</v>
      </c>
      <c r="Q1562" s="54"/>
      <c r="R1562" s="54">
        <f>Data[[#This Row],[PERSOANE ÎNSCRISE ÎN LISTELE ELECTORALE (TURUL 1)            ]]+Data[[#This Row],[PERSOANE ÎNSCRISE ÎN LISTELE ELECTORALE (TURUL AL 2-LEA)]]</f>
        <v>1733</v>
      </c>
      <c r="S1562" s="54">
        <f>Data[[#This Row],[PERSOANE CARE AU PARTICIPAT LA VOT (TURUL 1)]]+Data[[#This Row],[PERSOANE CARE AU PARTICIPAT LA VOT  (TURUL AL 2-LEA)]]</f>
        <v>829</v>
      </c>
      <c r="T1562" s="41">
        <f>Data[[#This Row],[TOTAL CHELTUIELI LEI]]/Data[[#This Row],[NUMĂRUL PERSOANELOR ÎNSCRISE ÎN LISTELE ELECTORALE]]</f>
        <v>1.0739757645701096</v>
      </c>
      <c r="U1562" s="41">
        <f>Data[[#This Row],[TOTAL CHELTUIELI EURO]]/Data[[#This Row],[NUMĂRUL PERSOANELOR ÎNSCRISE ÎN LISTELE ELECTORALE]]</f>
        <v>0.22189123459641533</v>
      </c>
      <c r="V1562" s="41">
        <f>Data[[#This Row],[TOTAL CHELTUIELI LEI]]/Data[[#This Row],[NUMĂRUL PERSOANELOR CARE AU PARTICIPAT LA VOT]]</f>
        <v>2.2451145958986731</v>
      </c>
      <c r="W1562" s="41">
        <f>Data[[#This Row],[TOTAL CHELTUIELI EURO]]/Data[[#This Row],[NUMĂRUL PERSOANELOR CARE AU PARTICIPAT LA VOT]]</f>
        <v>0.46385706822145689</v>
      </c>
      <c r="X1562" s="43">
        <v>4.8400999999999996</v>
      </c>
      <c r="Y1562" s="114" t="s">
        <v>2894</v>
      </c>
      <c r="Z1562" s="44">
        <v>1</v>
      </c>
      <c r="AA1562" s="115" t="s">
        <v>3105</v>
      </c>
      <c r="AB1562" s="44">
        <v>0</v>
      </c>
      <c r="AC1562" s="45"/>
    </row>
    <row r="1563" spans="1:29" ht="12" customHeight="1" x14ac:dyDescent="0.2">
      <c r="A1563" s="37">
        <v>1562</v>
      </c>
      <c r="B1563" s="38" t="s">
        <v>26</v>
      </c>
      <c r="C1563" s="39" t="s">
        <v>2289</v>
      </c>
      <c r="D1563" s="40">
        <v>44101</v>
      </c>
      <c r="E1563" s="38">
        <v>1</v>
      </c>
      <c r="F1563" s="38"/>
      <c r="G1563" s="38" t="s">
        <v>2</v>
      </c>
      <c r="H1563" s="38" t="s">
        <v>2</v>
      </c>
      <c r="I1563" s="39">
        <v>118085</v>
      </c>
      <c r="J1563" s="39">
        <v>692</v>
      </c>
      <c r="K1563" s="39">
        <v>0</v>
      </c>
      <c r="L1563" s="41">
        <f>SUM(Data[[#This Row],[CHELTUIELI DE PERSONAL LEI]:[CHELTUIELI DE CAPITAL (ACTIVE NEFINANCIARE ) LEI]])</f>
        <v>118777</v>
      </c>
      <c r="M1563" s="41">
        <f>Data[[#This Row],[TOTAL CHELTUIELI LEI]]/Data[[#This Row],[CURS VALUTAR EURO BNR 22 07 2020]]</f>
        <v>24540.195450507224</v>
      </c>
      <c r="N1563" s="49">
        <v>914</v>
      </c>
      <c r="O1563" s="54"/>
      <c r="P1563" s="54">
        <v>468</v>
      </c>
      <c r="Q1563" s="54"/>
      <c r="R1563" s="54">
        <f>Data[[#This Row],[PERSOANE ÎNSCRISE ÎN LISTELE ELECTORALE (TURUL 1)            ]]+Data[[#This Row],[PERSOANE ÎNSCRISE ÎN LISTELE ELECTORALE (TURUL AL 2-LEA)]]</f>
        <v>914</v>
      </c>
      <c r="S1563" s="54">
        <f>Data[[#This Row],[PERSOANE CARE AU PARTICIPAT LA VOT (TURUL 1)]]+Data[[#This Row],[PERSOANE CARE AU PARTICIPAT LA VOT  (TURUL AL 2-LEA)]]</f>
        <v>468</v>
      </c>
      <c r="T1563" s="41">
        <f>Data[[#This Row],[TOTAL CHELTUIELI LEI]]/Data[[#This Row],[NUMĂRUL PERSOANELOR ÎNSCRISE ÎN LISTELE ELECTORALE]]</f>
        <v>129.95295404814004</v>
      </c>
      <c r="U1563" s="41">
        <f>Data[[#This Row],[TOTAL CHELTUIELI EURO]]/Data[[#This Row],[NUMĂRUL PERSOANELOR ÎNSCRISE ÎN LISTELE ELECTORALE]]</f>
        <v>26.849229158104183</v>
      </c>
      <c r="V1563" s="41">
        <f>Data[[#This Row],[TOTAL CHELTUIELI LEI]]/Data[[#This Row],[NUMĂRUL PERSOANELOR CARE AU PARTICIPAT LA VOT]]</f>
        <v>253.79700854700855</v>
      </c>
      <c r="W1563" s="41">
        <f>Data[[#This Row],[TOTAL CHELTUIELI EURO]]/Data[[#This Row],[NUMĂRUL PERSOANELOR CARE AU PARTICIPAT LA VOT]]</f>
        <v>52.436315065186378</v>
      </c>
      <c r="X1563" s="43">
        <v>4.8400999999999996</v>
      </c>
      <c r="Y1563" s="114" t="s">
        <v>3091</v>
      </c>
      <c r="Z1563" s="44">
        <v>129</v>
      </c>
      <c r="AA1563" s="115" t="s">
        <v>3118</v>
      </c>
      <c r="AB1563" s="44">
        <v>26</v>
      </c>
      <c r="AC1563" s="45"/>
    </row>
    <row r="1564" spans="1:29" ht="12" customHeight="1" x14ac:dyDescent="0.2">
      <c r="A1564" s="37">
        <v>1563</v>
      </c>
      <c r="B1564" s="38" t="s">
        <v>26</v>
      </c>
      <c r="C1564" s="39" t="s">
        <v>2290</v>
      </c>
      <c r="D1564" s="40">
        <v>44101</v>
      </c>
      <c r="E1564" s="38">
        <v>1</v>
      </c>
      <c r="F1564" s="38"/>
      <c r="G1564" s="38" t="s">
        <v>2</v>
      </c>
      <c r="H1564" s="38" t="s">
        <v>2</v>
      </c>
      <c r="I1564" s="39">
        <v>0</v>
      </c>
      <c r="J1564" s="39">
        <v>956.94</v>
      </c>
      <c r="K1564" s="39">
        <v>0</v>
      </c>
      <c r="L1564" s="41">
        <f>SUM(Data[[#This Row],[CHELTUIELI DE PERSONAL LEI]:[CHELTUIELI DE CAPITAL (ACTIVE NEFINANCIARE ) LEI]])</f>
        <v>956.94</v>
      </c>
      <c r="M1564" s="41">
        <f>Data[[#This Row],[TOTAL CHELTUIELI LEI]]/Data[[#This Row],[CURS VALUTAR EURO BNR 22 07 2020]]</f>
        <v>197.71079109935746</v>
      </c>
      <c r="N1564" s="49">
        <v>1323</v>
      </c>
      <c r="O1564" s="54"/>
      <c r="P1564" s="54">
        <v>590</v>
      </c>
      <c r="Q1564" s="54"/>
      <c r="R1564" s="54">
        <f>Data[[#This Row],[PERSOANE ÎNSCRISE ÎN LISTELE ELECTORALE (TURUL 1)            ]]+Data[[#This Row],[PERSOANE ÎNSCRISE ÎN LISTELE ELECTORALE (TURUL AL 2-LEA)]]</f>
        <v>1323</v>
      </c>
      <c r="S1564" s="54">
        <f>Data[[#This Row],[PERSOANE CARE AU PARTICIPAT LA VOT (TURUL 1)]]+Data[[#This Row],[PERSOANE CARE AU PARTICIPAT LA VOT  (TURUL AL 2-LEA)]]</f>
        <v>590</v>
      </c>
      <c r="T1564" s="41">
        <f>Data[[#This Row],[TOTAL CHELTUIELI LEI]]/Data[[#This Row],[NUMĂRUL PERSOANELOR ÎNSCRISE ÎN LISTELE ELECTORALE]]</f>
        <v>0.72331065759637192</v>
      </c>
      <c r="U1564" s="41">
        <f>Data[[#This Row],[TOTAL CHELTUIELI EURO]]/Data[[#This Row],[NUMĂRUL PERSOANELOR ÎNSCRISE ÎN LISTELE ELECTORALE]]</f>
        <v>0.14944126311364889</v>
      </c>
      <c r="V1564" s="41">
        <f>Data[[#This Row],[TOTAL CHELTUIELI LEI]]/Data[[#This Row],[NUMĂRUL PERSOANELOR CARE AU PARTICIPAT LA VOT]]</f>
        <v>1.6219322033898307</v>
      </c>
      <c r="W1564" s="41">
        <f>Data[[#This Row],[TOTAL CHELTUIELI EURO]]/Data[[#This Row],[NUMĂRUL PERSOANELOR CARE AU PARTICIPAT LA VOT]]</f>
        <v>0.33510303576162281</v>
      </c>
      <c r="X1564" s="43">
        <v>4.8400999999999996</v>
      </c>
      <c r="Y1564" s="114" t="s">
        <v>2890</v>
      </c>
      <c r="Z1564" s="44">
        <v>0</v>
      </c>
      <c r="AA1564" s="115" t="s">
        <v>3105</v>
      </c>
      <c r="AB1564" s="44">
        <v>0</v>
      </c>
      <c r="AC1564" s="45"/>
    </row>
    <row r="1565" spans="1:29" ht="12" customHeight="1" x14ac:dyDescent="0.2">
      <c r="A1565" s="37">
        <v>1564</v>
      </c>
      <c r="B1565" s="38" t="s">
        <v>26</v>
      </c>
      <c r="C1565" s="39" t="s">
        <v>2291</v>
      </c>
      <c r="D1565" s="40">
        <v>44101</v>
      </c>
      <c r="E1565" s="38">
        <v>1</v>
      </c>
      <c r="F1565" s="38"/>
      <c r="G1565" s="38" t="s">
        <v>2</v>
      </c>
      <c r="H1565" s="38" t="s">
        <v>2</v>
      </c>
      <c r="I1565" s="50">
        <v>0</v>
      </c>
      <c r="J1565" s="50">
        <v>0</v>
      </c>
      <c r="K1565" s="50">
        <v>0</v>
      </c>
      <c r="L1565" s="41">
        <f>SUM(Data[[#This Row],[CHELTUIELI DE PERSONAL LEI]:[CHELTUIELI DE CAPITAL (ACTIVE NEFINANCIARE ) LEI]])</f>
        <v>0</v>
      </c>
      <c r="M1565" s="41">
        <f>Data[[#This Row],[TOTAL CHELTUIELI LEI]]/Data[[#This Row],[CURS VALUTAR EURO BNR 22 07 2020]]</f>
        <v>0</v>
      </c>
      <c r="N1565" s="49">
        <v>1639</v>
      </c>
      <c r="O1565" s="54"/>
      <c r="P1565" s="54">
        <v>994</v>
      </c>
      <c r="Q1565" s="54"/>
      <c r="R1565" s="54">
        <f>Data[[#This Row],[PERSOANE ÎNSCRISE ÎN LISTELE ELECTORALE (TURUL 1)            ]]+Data[[#This Row],[PERSOANE ÎNSCRISE ÎN LISTELE ELECTORALE (TURUL AL 2-LEA)]]</f>
        <v>1639</v>
      </c>
      <c r="S1565" s="54">
        <f>Data[[#This Row],[PERSOANE CARE AU PARTICIPAT LA VOT (TURUL 1)]]+Data[[#This Row],[PERSOANE CARE AU PARTICIPAT LA VOT  (TURUL AL 2-LEA)]]</f>
        <v>994</v>
      </c>
      <c r="T1565" s="41">
        <f>Data[[#This Row],[TOTAL CHELTUIELI LEI]]/Data[[#This Row],[NUMĂRUL PERSOANELOR ÎNSCRISE ÎN LISTELE ELECTORALE]]</f>
        <v>0</v>
      </c>
      <c r="U1565" s="41">
        <f>Data[[#This Row],[TOTAL CHELTUIELI EURO]]/Data[[#This Row],[NUMĂRUL PERSOANELOR ÎNSCRISE ÎN LISTELE ELECTORALE]]</f>
        <v>0</v>
      </c>
      <c r="V1565" s="41">
        <f>Data[[#This Row],[TOTAL CHELTUIELI LEI]]/Data[[#This Row],[NUMĂRUL PERSOANELOR CARE AU PARTICIPAT LA VOT]]</f>
        <v>0</v>
      </c>
      <c r="W1565" s="41">
        <f>Data[[#This Row],[TOTAL CHELTUIELI EURO]]/Data[[#This Row],[NUMĂRUL PERSOANELOR CARE AU PARTICIPAT LA VOT]]</f>
        <v>0</v>
      </c>
      <c r="X1565" s="43">
        <v>4.8400999999999996</v>
      </c>
      <c r="Y1565" s="114" t="s">
        <v>2890</v>
      </c>
      <c r="Z1565" s="44">
        <v>0</v>
      </c>
      <c r="AA1565" s="115" t="s">
        <v>3105</v>
      </c>
      <c r="AB1565" s="44">
        <v>0</v>
      </c>
      <c r="AC1565" s="45"/>
    </row>
    <row r="1566" spans="1:29" ht="12" customHeight="1" x14ac:dyDescent="0.2">
      <c r="A1566" s="37">
        <v>1565</v>
      </c>
      <c r="B1566" s="38" t="s">
        <v>26</v>
      </c>
      <c r="C1566" s="39" t="s">
        <v>2292</v>
      </c>
      <c r="D1566" s="40">
        <v>44101</v>
      </c>
      <c r="E1566" s="38">
        <v>1</v>
      </c>
      <c r="F1566" s="38"/>
      <c r="G1566" s="38" t="s">
        <v>2</v>
      </c>
      <c r="H1566" s="38" t="s">
        <v>2</v>
      </c>
      <c r="I1566" s="48">
        <v>1800</v>
      </c>
      <c r="J1566" s="39">
        <v>1110</v>
      </c>
      <c r="K1566" s="39">
        <v>0</v>
      </c>
      <c r="L1566" s="41">
        <f>SUM(Data[[#This Row],[CHELTUIELI DE PERSONAL LEI]:[CHELTUIELI DE CAPITAL (ACTIVE NEFINANCIARE ) LEI]])</f>
        <v>2910</v>
      </c>
      <c r="M1566" s="41">
        <f>Data[[#This Row],[TOTAL CHELTUIELI LEI]]/Data[[#This Row],[CURS VALUTAR EURO BNR 22 07 2020]]</f>
        <v>601.2272473709221</v>
      </c>
      <c r="N1566" s="49">
        <v>4822</v>
      </c>
      <c r="O1566" s="54"/>
      <c r="P1566" s="54">
        <v>1321</v>
      </c>
      <c r="Q1566" s="54"/>
      <c r="R1566" s="54">
        <f>Data[[#This Row],[PERSOANE ÎNSCRISE ÎN LISTELE ELECTORALE (TURUL 1)            ]]+Data[[#This Row],[PERSOANE ÎNSCRISE ÎN LISTELE ELECTORALE (TURUL AL 2-LEA)]]</f>
        <v>4822</v>
      </c>
      <c r="S1566" s="54">
        <f>Data[[#This Row],[PERSOANE CARE AU PARTICIPAT LA VOT (TURUL 1)]]+Data[[#This Row],[PERSOANE CARE AU PARTICIPAT LA VOT  (TURUL AL 2-LEA)]]</f>
        <v>1321</v>
      </c>
      <c r="T1566" s="41">
        <f>Data[[#This Row],[TOTAL CHELTUIELI LEI]]/Data[[#This Row],[NUMĂRUL PERSOANELOR ÎNSCRISE ÎN LISTELE ELECTORALE]]</f>
        <v>0.60348403152218999</v>
      </c>
      <c r="U1566" s="41">
        <f>Data[[#This Row],[TOTAL CHELTUIELI EURO]]/Data[[#This Row],[NUMĂRUL PERSOANELOR ÎNSCRISE ÎN LISTELE ELECTORALE]]</f>
        <v>0.12468420725236874</v>
      </c>
      <c r="V1566" s="41">
        <f>Data[[#This Row],[TOTAL CHELTUIELI LEI]]/Data[[#This Row],[NUMĂRUL PERSOANELOR CARE AU PARTICIPAT LA VOT]]</f>
        <v>2.2028766086298259</v>
      </c>
      <c r="W1566" s="41">
        <f>Data[[#This Row],[TOTAL CHELTUIELI EURO]]/Data[[#This Row],[NUMĂRUL PERSOANELOR CARE AU PARTICIPAT LA VOT]]</f>
        <v>0.45513039165096297</v>
      </c>
      <c r="X1566" s="43">
        <v>4.8400999999999996</v>
      </c>
      <c r="Y1566" s="114" t="s">
        <v>2890</v>
      </c>
      <c r="Z1566" s="44">
        <v>0</v>
      </c>
      <c r="AA1566" s="115" t="s">
        <v>3105</v>
      </c>
      <c r="AB1566" s="44">
        <v>0</v>
      </c>
      <c r="AC1566" s="45"/>
    </row>
    <row r="1567" spans="1:29" ht="12" customHeight="1" x14ac:dyDescent="0.2">
      <c r="A1567" s="37">
        <v>1566</v>
      </c>
      <c r="B1567" s="38" t="s">
        <v>27</v>
      </c>
      <c r="C1567" s="39" t="s">
        <v>2293</v>
      </c>
      <c r="D1567" s="40">
        <v>44101</v>
      </c>
      <c r="E1567" s="38">
        <v>1</v>
      </c>
      <c r="F1567" s="38"/>
      <c r="G1567" s="38" t="s">
        <v>2</v>
      </c>
      <c r="H1567" s="38" t="s">
        <v>2</v>
      </c>
      <c r="I1567" s="39">
        <v>24600</v>
      </c>
      <c r="J1567" s="39">
        <v>81494.039999999994</v>
      </c>
      <c r="K1567" s="39">
        <v>0</v>
      </c>
      <c r="L1567" s="41">
        <f>SUM(Data[[#This Row],[CHELTUIELI DE PERSONAL LEI]:[CHELTUIELI DE CAPITAL (ACTIVE NEFINANCIARE ) LEI]])</f>
        <v>106094.04</v>
      </c>
      <c r="M1567" s="41">
        <f>Data[[#This Row],[TOTAL CHELTUIELI LEI]]/Data[[#This Row],[CURS VALUTAR EURO BNR 22 07 2020]]</f>
        <v>21919.803309848969</v>
      </c>
      <c r="N1567" s="49">
        <v>58095</v>
      </c>
      <c r="O1567" s="54"/>
      <c r="P1567" s="54">
        <v>21113</v>
      </c>
      <c r="Q1567" s="54"/>
      <c r="R1567" s="54">
        <f>Data[[#This Row],[PERSOANE ÎNSCRISE ÎN LISTELE ELECTORALE (TURUL 1)            ]]+Data[[#This Row],[PERSOANE ÎNSCRISE ÎN LISTELE ELECTORALE (TURUL AL 2-LEA)]]</f>
        <v>58095</v>
      </c>
      <c r="S1567" s="54">
        <f>Data[[#This Row],[PERSOANE CARE AU PARTICIPAT LA VOT (TURUL 1)]]+Data[[#This Row],[PERSOANE CARE AU PARTICIPAT LA VOT  (TURUL AL 2-LEA)]]</f>
        <v>21113</v>
      </c>
      <c r="T1567" s="41">
        <f>Data[[#This Row],[TOTAL CHELTUIELI LEI]]/Data[[#This Row],[NUMĂRUL PERSOANELOR ÎNSCRISE ÎN LISTELE ELECTORALE]]</f>
        <v>1.8262163697392202</v>
      </c>
      <c r="U1567" s="41">
        <f>Data[[#This Row],[TOTAL CHELTUIELI EURO]]/Data[[#This Row],[NUMĂRUL PERSOANELOR ÎNSCRISE ÎN LISTELE ELECTORALE]]</f>
        <v>0.37730963611066304</v>
      </c>
      <c r="V1567" s="41">
        <f>Data[[#This Row],[TOTAL CHELTUIELI LEI]]/Data[[#This Row],[NUMĂRUL PERSOANELOR CARE AU PARTICIPAT LA VOT]]</f>
        <v>5.0250575474825929</v>
      </c>
      <c r="W1567" s="41">
        <f>Data[[#This Row],[TOTAL CHELTUIELI EURO]]/Data[[#This Row],[NUMĂRUL PERSOANELOR CARE AU PARTICIPAT LA VOT]]</f>
        <v>1.0382135797778131</v>
      </c>
      <c r="X1567" s="43">
        <v>4.8400999999999996</v>
      </c>
      <c r="Y1567" s="114" t="s">
        <v>2894</v>
      </c>
      <c r="Z1567" s="44">
        <v>1</v>
      </c>
      <c r="AA1567" s="115" t="s">
        <v>3105</v>
      </c>
      <c r="AB1567" s="44">
        <v>0</v>
      </c>
      <c r="AC1567" s="45"/>
    </row>
    <row r="1568" spans="1:29" ht="12" customHeight="1" x14ac:dyDescent="0.2">
      <c r="A1568" s="37">
        <v>1567</v>
      </c>
      <c r="B1568" s="38" t="s">
        <v>27</v>
      </c>
      <c r="C1568" s="39" t="s">
        <v>2294</v>
      </c>
      <c r="D1568" s="40">
        <v>44101</v>
      </c>
      <c r="E1568" s="38">
        <v>1</v>
      </c>
      <c r="F1568" s="38"/>
      <c r="G1568" s="38" t="s">
        <v>2</v>
      </c>
      <c r="H1568" s="38" t="s">
        <v>2</v>
      </c>
      <c r="I1568" s="39">
        <v>14200</v>
      </c>
      <c r="J1568" s="39">
        <v>16334</v>
      </c>
      <c r="K1568" s="39">
        <v>0</v>
      </c>
      <c r="L1568" s="41">
        <f>SUM(Data[[#This Row],[CHELTUIELI DE PERSONAL LEI]:[CHELTUIELI DE CAPITAL (ACTIVE NEFINANCIARE ) LEI]])</f>
        <v>30534</v>
      </c>
      <c r="M1568" s="41">
        <f>Data[[#This Row],[TOTAL CHELTUIELI LEI]]/Data[[#This Row],[CURS VALUTAR EURO BNR 22 07 2020]]</f>
        <v>6308.5473440631395</v>
      </c>
      <c r="N1568" s="49">
        <v>13158</v>
      </c>
      <c r="O1568" s="54"/>
      <c r="P1568" s="54">
        <v>5436</v>
      </c>
      <c r="Q1568" s="54"/>
      <c r="R1568" s="54">
        <f>Data[[#This Row],[PERSOANE ÎNSCRISE ÎN LISTELE ELECTORALE (TURUL 1)            ]]+Data[[#This Row],[PERSOANE ÎNSCRISE ÎN LISTELE ELECTORALE (TURUL AL 2-LEA)]]</f>
        <v>13158</v>
      </c>
      <c r="S1568" s="54">
        <f>Data[[#This Row],[PERSOANE CARE AU PARTICIPAT LA VOT (TURUL 1)]]+Data[[#This Row],[PERSOANE CARE AU PARTICIPAT LA VOT  (TURUL AL 2-LEA)]]</f>
        <v>5436</v>
      </c>
      <c r="T1568" s="41">
        <f>Data[[#This Row],[TOTAL CHELTUIELI LEI]]/Data[[#This Row],[NUMĂRUL PERSOANELOR ÎNSCRISE ÎN LISTELE ELECTORALE]]</f>
        <v>2.3205654354765164</v>
      </c>
      <c r="U1568" s="41">
        <f>Data[[#This Row],[TOTAL CHELTUIELI EURO]]/Data[[#This Row],[NUMĂRUL PERSOANELOR ÎNSCRISE ÎN LISTELE ELECTORALE]]</f>
        <v>0.47944576258269794</v>
      </c>
      <c r="V1568" s="41">
        <f>Data[[#This Row],[TOTAL CHELTUIELI LEI]]/Data[[#This Row],[NUMĂRUL PERSOANELOR CARE AU PARTICIPAT LA VOT]]</f>
        <v>5.6169977924944812</v>
      </c>
      <c r="W1568" s="41">
        <f>Data[[#This Row],[TOTAL CHELTUIELI EURO]]/Data[[#This Row],[NUMĂRUL PERSOANELOR CARE AU PARTICIPAT LA VOT]]</f>
        <v>1.1605127564501729</v>
      </c>
      <c r="X1568" s="43">
        <v>4.8400999999999996</v>
      </c>
      <c r="Y1568" s="114" t="s">
        <v>2891</v>
      </c>
      <c r="Z1568" s="44">
        <v>2</v>
      </c>
      <c r="AA1568" s="115" t="s">
        <v>3105</v>
      </c>
      <c r="AB1568" s="44">
        <v>0</v>
      </c>
      <c r="AC1568" s="45"/>
    </row>
    <row r="1569" spans="1:29" ht="12" customHeight="1" x14ac:dyDescent="0.2">
      <c r="A1569" s="37">
        <v>1568</v>
      </c>
      <c r="B1569" s="38" t="s">
        <v>27</v>
      </c>
      <c r="C1569" s="39" t="s">
        <v>2295</v>
      </c>
      <c r="D1569" s="40">
        <v>44101</v>
      </c>
      <c r="E1569" s="38">
        <v>1</v>
      </c>
      <c r="F1569" s="38"/>
      <c r="G1569" s="38" t="s">
        <v>2</v>
      </c>
      <c r="H1569" s="38" t="s">
        <v>2</v>
      </c>
      <c r="I1569" s="39">
        <v>49800</v>
      </c>
      <c r="J1569" s="39">
        <v>34217.25</v>
      </c>
      <c r="K1569" s="39">
        <v>0</v>
      </c>
      <c r="L1569" s="41">
        <f>SUM(Data[[#This Row],[CHELTUIELI DE PERSONAL LEI]:[CHELTUIELI DE CAPITAL (ACTIVE NEFINANCIARE ) LEI]])</f>
        <v>84017.25</v>
      </c>
      <c r="M1569" s="41">
        <f>Data[[#This Row],[TOTAL CHELTUIELI LEI]]/Data[[#This Row],[CURS VALUTAR EURO BNR 22 07 2020]]</f>
        <v>17358.577302121859</v>
      </c>
      <c r="N1569" s="49">
        <v>60271</v>
      </c>
      <c r="O1569" s="54"/>
      <c r="P1569" s="54">
        <v>21767</v>
      </c>
      <c r="Q1569" s="54"/>
      <c r="R1569" s="54">
        <f>Data[[#This Row],[PERSOANE ÎNSCRISE ÎN LISTELE ELECTORALE (TURUL 1)            ]]+Data[[#This Row],[PERSOANE ÎNSCRISE ÎN LISTELE ELECTORALE (TURUL AL 2-LEA)]]</f>
        <v>60271</v>
      </c>
      <c r="S1569" s="54">
        <f>Data[[#This Row],[PERSOANE CARE AU PARTICIPAT LA VOT (TURUL 1)]]+Data[[#This Row],[PERSOANE CARE AU PARTICIPAT LA VOT  (TURUL AL 2-LEA)]]</f>
        <v>21767</v>
      </c>
      <c r="T1569" s="41">
        <f>Data[[#This Row],[TOTAL CHELTUIELI LEI]]/Data[[#This Row],[NUMĂRUL PERSOANELOR ÎNSCRISE ÎN LISTELE ELECTORALE]]</f>
        <v>1.393991305934861</v>
      </c>
      <c r="U1569" s="41">
        <f>Data[[#This Row],[TOTAL CHELTUIELI EURO]]/Data[[#This Row],[NUMĂRUL PERSOANELOR ÎNSCRISE ÎN LISTELE ELECTORALE]]</f>
        <v>0.28800878203649949</v>
      </c>
      <c r="V1569" s="41">
        <f>Data[[#This Row],[TOTAL CHELTUIELI LEI]]/Data[[#This Row],[NUMĂRUL PERSOANELOR CARE AU PARTICIPAT LA VOT]]</f>
        <v>3.8598451784811871</v>
      </c>
      <c r="W1569" s="41">
        <f>Data[[#This Row],[TOTAL CHELTUIELI EURO]]/Data[[#This Row],[NUMĂRUL PERSOANELOR CARE AU PARTICIPAT LA VOT]]</f>
        <v>0.79747219654163914</v>
      </c>
      <c r="X1569" s="43">
        <v>4.8400999999999996</v>
      </c>
      <c r="Y1569" s="114" t="s">
        <v>2894</v>
      </c>
      <c r="Z1569" s="44">
        <v>1</v>
      </c>
      <c r="AA1569" s="115" t="s">
        <v>3105</v>
      </c>
      <c r="AB1569" s="44">
        <v>0</v>
      </c>
      <c r="AC1569" s="45"/>
    </row>
    <row r="1570" spans="1:29" ht="12" customHeight="1" x14ac:dyDescent="0.2">
      <c r="A1570" s="37">
        <v>1569</v>
      </c>
      <c r="B1570" s="38" t="s">
        <v>27</v>
      </c>
      <c r="C1570" s="39" t="s">
        <v>2296</v>
      </c>
      <c r="D1570" s="40">
        <v>44101</v>
      </c>
      <c r="E1570" s="38">
        <v>1</v>
      </c>
      <c r="F1570" s="38"/>
      <c r="G1570" s="38" t="s">
        <v>2</v>
      </c>
      <c r="H1570" s="38" t="s">
        <v>2</v>
      </c>
      <c r="I1570" s="39">
        <v>9000</v>
      </c>
      <c r="J1570" s="39">
        <v>31334.06</v>
      </c>
      <c r="K1570" s="39">
        <v>0</v>
      </c>
      <c r="L1570" s="41">
        <f>SUM(Data[[#This Row],[CHELTUIELI DE PERSONAL LEI]:[CHELTUIELI DE CAPITAL (ACTIVE NEFINANCIARE ) LEI]])</f>
        <v>40334.06</v>
      </c>
      <c r="M1570" s="41">
        <f>Data[[#This Row],[TOTAL CHELTUIELI LEI]]/Data[[#This Row],[CURS VALUTAR EURO BNR 22 07 2020]]</f>
        <v>8333.3112952211741</v>
      </c>
      <c r="N1570" s="49">
        <v>21573</v>
      </c>
      <c r="O1570" s="54"/>
      <c r="P1570" s="54">
        <v>7659</v>
      </c>
      <c r="Q1570" s="54"/>
      <c r="R1570" s="54">
        <f>Data[[#This Row],[PERSOANE ÎNSCRISE ÎN LISTELE ELECTORALE (TURUL 1)            ]]+Data[[#This Row],[PERSOANE ÎNSCRISE ÎN LISTELE ELECTORALE (TURUL AL 2-LEA)]]</f>
        <v>21573</v>
      </c>
      <c r="S1570" s="54">
        <f>Data[[#This Row],[PERSOANE CARE AU PARTICIPAT LA VOT (TURUL 1)]]+Data[[#This Row],[PERSOANE CARE AU PARTICIPAT LA VOT  (TURUL AL 2-LEA)]]</f>
        <v>7659</v>
      </c>
      <c r="T1570" s="41">
        <f>Data[[#This Row],[TOTAL CHELTUIELI LEI]]/Data[[#This Row],[NUMĂRUL PERSOANELOR ÎNSCRISE ÎN LISTELE ELECTORALE]]</f>
        <v>1.869654660918741</v>
      </c>
      <c r="U1570" s="41">
        <f>Data[[#This Row],[TOTAL CHELTUIELI EURO]]/Data[[#This Row],[NUMĂRUL PERSOANELOR ÎNSCRISE ÎN LISTELE ELECTORALE]]</f>
        <v>0.38628430423312354</v>
      </c>
      <c r="V1570" s="41">
        <f>Data[[#This Row],[TOTAL CHELTUIELI LEI]]/Data[[#This Row],[NUMĂRUL PERSOANELOR CARE AU PARTICIPAT LA VOT]]</f>
        <v>5.2662305784044907</v>
      </c>
      <c r="W1570" s="41">
        <f>Data[[#This Row],[TOTAL CHELTUIELI EURO]]/Data[[#This Row],[NUMĂRUL PERSOANELOR CARE AU PARTICIPAT LA VOT]]</f>
        <v>1.0880416888916535</v>
      </c>
      <c r="X1570" s="43">
        <v>4.8400999999999996</v>
      </c>
      <c r="Y1570" s="114" t="s">
        <v>2894</v>
      </c>
      <c r="Z1570" s="44">
        <v>1</v>
      </c>
      <c r="AA1570" s="115" t="s">
        <v>3105</v>
      </c>
      <c r="AB1570" s="44">
        <v>0</v>
      </c>
      <c r="AC1570" s="45"/>
    </row>
    <row r="1571" spans="1:29" ht="12" customHeight="1" x14ac:dyDescent="0.2">
      <c r="A1571" s="37">
        <v>1570</v>
      </c>
      <c r="B1571" s="38" t="s">
        <v>27</v>
      </c>
      <c r="C1571" s="39" t="s">
        <v>2297</v>
      </c>
      <c r="D1571" s="40">
        <v>44101</v>
      </c>
      <c r="E1571" s="38">
        <v>1</v>
      </c>
      <c r="F1571" s="38"/>
      <c r="G1571" s="38" t="s">
        <v>2</v>
      </c>
      <c r="H1571" s="38" t="s">
        <v>2</v>
      </c>
      <c r="I1571" s="39">
        <v>9900</v>
      </c>
      <c r="J1571" s="39">
        <v>25267.14</v>
      </c>
      <c r="K1571" s="39">
        <v>0</v>
      </c>
      <c r="L1571" s="41">
        <f>SUM(Data[[#This Row],[CHELTUIELI DE PERSONAL LEI]:[CHELTUIELI DE CAPITAL (ACTIVE NEFINANCIARE ) LEI]])</f>
        <v>35167.14</v>
      </c>
      <c r="M1571" s="41">
        <f>Data[[#This Row],[TOTAL CHELTUIELI LEI]]/Data[[#This Row],[CURS VALUTAR EURO BNR 22 07 2020]]</f>
        <v>7265.7878969442781</v>
      </c>
      <c r="N1571" s="49">
        <v>18056</v>
      </c>
      <c r="O1571" s="54"/>
      <c r="P1571" s="54">
        <v>6745</v>
      </c>
      <c r="Q1571" s="54"/>
      <c r="R1571" s="54">
        <f>Data[[#This Row],[PERSOANE ÎNSCRISE ÎN LISTELE ELECTORALE (TURUL 1)            ]]+Data[[#This Row],[PERSOANE ÎNSCRISE ÎN LISTELE ELECTORALE (TURUL AL 2-LEA)]]</f>
        <v>18056</v>
      </c>
      <c r="S1571" s="54">
        <f>Data[[#This Row],[PERSOANE CARE AU PARTICIPAT LA VOT (TURUL 1)]]+Data[[#This Row],[PERSOANE CARE AU PARTICIPAT LA VOT  (TURUL AL 2-LEA)]]</f>
        <v>6745</v>
      </c>
      <c r="T1571" s="41">
        <f>Data[[#This Row],[TOTAL CHELTUIELI LEI]]/Data[[#This Row],[NUMĂRUL PERSOANELOR ÎNSCRISE ÎN LISTELE ELECTORALE]]</f>
        <v>1.947670580416482</v>
      </c>
      <c r="U1571" s="41">
        <f>Data[[#This Row],[TOTAL CHELTUIELI EURO]]/Data[[#This Row],[NUMĂRUL PERSOANELOR ÎNSCRISE ÎN LISTELE ELECTORALE]]</f>
        <v>0.4024029628347518</v>
      </c>
      <c r="V1571" s="41">
        <f>Data[[#This Row],[TOTAL CHELTUIELI LEI]]/Data[[#This Row],[NUMĂRUL PERSOANELOR CARE AU PARTICIPAT LA VOT]]</f>
        <v>5.2138087472201633</v>
      </c>
      <c r="W1571" s="41">
        <f>Data[[#This Row],[TOTAL CHELTUIELI EURO]]/Data[[#This Row],[NUMĂRUL PERSOANELOR CARE AU PARTICIPAT LA VOT]]</f>
        <v>1.077210955810864</v>
      </c>
      <c r="X1571" s="43">
        <v>4.8400999999999996</v>
      </c>
      <c r="Y1571" s="114" t="s">
        <v>2894</v>
      </c>
      <c r="Z1571" s="44">
        <v>1</v>
      </c>
      <c r="AA1571" s="115" t="s">
        <v>3105</v>
      </c>
      <c r="AB1571" s="44">
        <v>0</v>
      </c>
      <c r="AC1571" s="45"/>
    </row>
    <row r="1572" spans="1:29" ht="12" customHeight="1" x14ac:dyDescent="0.2">
      <c r="A1572" s="37">
        <v>1571</v>
      </c>
      <c r="B1572" s="38" t="s">
        <v>27</v>
      </c>
      <c r="C1572" s="39" t="s">
        <v>2298</v>
      </c>
      <c r="D1572" s="40">
        <v>44101</v>
      </c>
      <c r="E1572" s="38">
        <v>1</v>
      </c>
      <c r="F1572" s="38"/>
      <c r="G1572" s="38" t="s">
        <v>2</v>
      </c>
      <c r="H1572" s="38" t="s">
        <v>2</v>
      </c>
      <c r="I1572" s="39">
        <v>44300</v>
      </c>
      <c r="J1572" s="39">
        <v>24139.040000000001</v>
      </c>
      <c r="K1572" s="39">
        <v>0</v>
      </c>
      <c r="L1572" s="41">
        <f>SUM(Data[[#This Row],[CHELTUIELI DE PERSONAL LEI]:[CHELTUIELI DE CAPITAL (ACTIVE NEFINANCIARE ) LEI]])</f>
        <v>68439.040000000008</v>
      </c>
      <c r="M1572" s="41">
        <f>Data[[#This Row],[TOTAL CHELTUIELI LEI]]/Data[[#This Row],[CURS VALUTAR EURO BNR 22 07 2020]]</f>
        <v>14140.005371789843</v>
      </c>
      <c r="N1572" s="49">
        <v>34643</v>
      </c>
      <c r="O1572" s="54"/>
      <c r="P1572" s="54">
        <v>11684</v>
      </c>
      <c r="Q1572" s="54"/>
      <c r="R1572" s="54">
        <f>Data[[#This Row],[PERSOANE ÎNSCRISE ÎN LISTELE ELECTORALE (TURUL 1)            ]]+Data[[#This Row],[PERSOANE ÎNSCRISE ÎN LISTELE ELECTORALE (TURUL AL 2-LEA)]]</f>
        <v>34643</v>
      </c>
      <c r="S1572" s="54">
        <f>Data[[#This Row],[PERSOANE CARE AU PARTICIPAT LA VOT (TURUL 1)]]+Data[[#This Row],[PERSOANE CARE AU PARTICIPAT LA VOT  (TURUL AL 2-LEA)]]</f>
        <v>11684</v>
      </c>
      <c r="T1572" s="41">
        <f>Data[[#This Row],[TOTAL CHELTUIELI LEI]]/Data[[#This Row],[NUMĂRUL PERSOANELOR ÎNSCRISE ÎN LISTELE ELECTORALE]]</f>
        <v>1.9755517709205326</v>
      </c>
      <c r="U1572" s="41">
        <f>Data[[#This Row],[TOTAL CHELTUIELI EURO]]/Data[[#This Row],[NUMĂRUL PERSOANELOR ÎNSCRISE ÎN LISTELE ELECTORALE]]</f>
        <v>0.40816342036745784</v>
      </c>
      <c r="V1572" s="41">
        <f>Data[[#This Row],[TOTAL CHELTUIELI LEI]]/Data[[#This Row],[NUMĂRUL PERSOANELOR CARE AU PARTICIPAT LA VOT]]</f>
        <v>5.8575008558712778</v>
      </c>
      <c r="W1572" s="41">
        <f>Data[[#This Row],[TOTAL CHELTUIELI EURO]]/Data[[#This Row],[NUMĂRUL PERSOANELOR CARE AU PARTICIPAT LA VOT]]</f>
        <v>1.2102024453774258</v>
      </c>
      <c r="X1572" s="43">
        <v>4.8400999999999996</v>
      </c>
      <c r="Y1572" s="114" t="s">
        <v>2894</v>
      </c>
      <c r="Z1572" s="44">
        <v>1</v>
      </c>
      <c r="AA1572" s="115" t="s">
        <v>3105</v>
      </c>
      <c r="AB1572" s="44">
        <v>0</v>
      </c>
      <c r="AC1572" s="45"/>
    </row>
    <row r="1573" spans="1:29" ht="12" customHeight="1" x14ac:dyDescent="0.2">
      <c r="A1573" s="37">
        <v>1572</v>
      </c>
      <c r="B1573" s="38" t="s">
        <v>27</v>
      </c>
      <c r="C1573" s="39" t="s">
        <v>2299</v>
      </c>
      <c r="D1573" s="40">
        <v>44101</v>
      </c>
      <c r="E1573" s="38">
        <v>1</v>
      </c>
      <c r="F1573" s="38"/>
      <c r="G1573" s="38" t="s">
        <v>2</v>
      </c>
      <c r="H1573" s="38" t="s">
        <v>2</v>
      </c>
      <c r="I1573" s="39">
        <v>10500</v>
      </c>
      <c r="J1573" s="39">
        <v>58143</v>
      </c>
      <c r="K1573" s="39">
        <v>0</v>
      </c>
      <c r="L1573" s="41">
        <f>SUM(Data[[#This Row],[CHELTUIELI DE PERSONAL LEI]:[CHELTUIELI DE CAPITAL (ACTIVE NEFINANCIARE ) LEI]])</f>
        <v>68643</v>
      </c>
      <c r="M1573" s="41">
        <f>Data[[#This Row],[TOTAL CHELTUIELI LEI]]/Data[[#This Row],[CURS VALUTAR EURO BNR 22 07 2020]]</f>
        <v>14182.144997004196</v>
      </c>
      <c r="N1573" s="49">
        <v>22950</v>
      </c>
      <c r="O1573" s="54"/>
      <c r="P1573" s="54">
        <v>8444</v>
      </c>
      <c r="Q1573" s="54"/>
      <c r="R1573" s="54">
        <f>Data[[#This Row],[PERSOANE ÎNSCRISE ÎN LISTELE ELECTORALE (TURUL 1)            ]]+Data[[#This Row],[PERSOANE ÎNSCRISE ÎN LISTELE ELECTORALE (TURUL AL 2-LEA)]]</f>
        <v>22950</v>
      </c>
      <c r="S1573" s="54">
        <f>Data[[#This Row],[PERSOANE CARE AU PARTICIPAT LA VOT (TURUL 1)]]+Data[[#This Row],[PERSOANE CARE AU PARTICIPAT LA VOT  (TURUL AL 2-LEA)]]</f>
        <v>8444</v>
      </c>
      <c r="T1573" s="41">
        <f>Data[[#This Row],[TOTAL CHELTUIELI LEI]]/Data[[#This Row],[NUMĂRUL PERSOANELOR ÎNSCRISE ÎN LISTELE ELECTORALE]]</f>
        <v>2.990980392156863</v>
      </c>
      <c r="U1573" s="41">
        <f>Data[[#This Row],[TOTAL CHELTUIELI EURO]]/Data[[#This Row],[NUMĂRUL PERSOANELOR ÎNSCRISE ÎN LISTELE ELECTORALE]]</f>
        <v>0.61795838766902811</v>
      </c>
      <c r="V1573" s="41">
        <f>Data[[#This Row],[TOTAL CHELTUIELI LEI]]/Data[[#This Row],[NUMĂRUL PERSOANELOR CARE AU PARTICIPAT LA VOT]]</f>
        <v>8.1292041686404541</v>
      </c>
      <c r="W1573" s="41">
        <f>Data[[#This Row],[TOTAL CHELTUIELI EURO]]/Data[[#This Row],[NUMĂRUL PERSOANELOR CARE AU PARTICIPAT LA VOT]]</f>
        <v>1.6795529366418991</v>
      </c>
      <c r="X1573" s="43">
        <v>4.8400999999999996</v>
      </c>
      <c r="Y1573" s="114" t="s">
        <v>2891</v>
      </c>
      <c r="Z1573" s="44">
        <v>2</v>
      </c>
      <c r="AA1573" s="115" t="s">
        <v>3105</v>
      </c>
      <c r="AB1573" s="44">
        <v>0</v>
      </c>
      <c r="AC1573" s="45"/>
    </row>
    <row r="1574" spans="1:29" ht="12" customHeight="1" x14ac:dyDescent="0.2">
      <c r="A1574" s="37">
        <v>1573</v>
      </c>
      <c r="B1574" s="38" t="s">
        <v>27</v>
      </c>
      <c r="C1574" s="39" t="s">
        <v>3055</v>
      </c>
      <c r="D1574" s="40">
        <v>44101</v>
      </c>
      <c r="E1574" s="38">
        <v>1</v>
      </c>
      <c r="F1574" s="38"/>
      <c r="G1574" s="38" t="s">
        <v>2</v>
      </c>
      <c r="H1574" s="38" t="s">
        <v>2</v>
      </c>
      <c r="I1574" s="39">
        <v>0</v>
      </c>
      <c r="J1574" s="39">
        <v>911</v>
      </c>
      <c r="K1574" s="39">
        <v>0</v>
      </c>
      <c r="L1574" s="41">
        <f>SUM(Data[[#This Row],[CHELTUIELI DE PERSONAL LEI]:[CHELTUIELI DE CAPITAL (ACTIVE NEFINANCIARE ) LEI]])</f>
        <v>911</v>
      </c>
      <c r="M1574" s="41">
        <f>Data[[#This Row],[TOTAL CHELTUIELI LEI]]/Data[[#This Row],[CURS VALUTAR EURO BNR 22 07 2020]]</f>
        <v>188.21925166835396</v>
      </c>
      <c r="N1574" s="49">
        <v>3721</v>
      </c>
      <c r="O1574" s="54"/>
      <c r="P1574" s="54">
        <v>1677</v>
      </c>
      <c r="Q1574" s="54"/>
      <c r="R1574" s="54">
        <f>Data[[#This Row],[PERSOANE ÎNSCRISE ÎN LISTELE ELECTORALE (TURUL 1)            ]]+Data[[#This Row],[PERSOANE ÎNSCRISE ÎN LISTELE ELECTORALE (TURUL AL 2-LEA)]]</f>
        <v>3721</v>
      </c>
      <c r="S1574" s="54">
        <f>Data[[#This Row],[PERSOANE CARE AU PARTICIPAT LA VOT (TURUL 1)]]+Data[[#This Row],[PERSOANE CARE AU PARTICIPAT LA VOT  (TURUL AL 2-LEA)]]</f>
        <v>1677</v>
      </c>
      <c r="T1574" s="41">
        <f>Data[[#This Row],[TOTAL CHELTUIELI LEI]]/Data[[#This Row],[NUMĂRUL PERSOANELOR ÎNSCRISE ÎN LISTELE ELECTORALE]]</f>
        <v>0.24482665950013438</v>
      </c>
      <c r="U1574" s="41">
        <f>Data[[#This Row],[TOTAL CHELTUIELI EURO]]/Data[[#This Row],[NUMĂRUL PERSOANELOR ÎNSCRISE ÎN LISTELE ELECTORALE]]</f>
        <v>5.0582975455080344E-2</v>
      </c>
      <c r="V1574" s="41">
        <f>Data[[#This Row],[TOTAL CHELTUIELI LEI]]/Data[[#This Row],[NUMĂRUL PERSOANELOR CARE AU PARTICIPAT LA VOT]]</f>
        <v>0.54323196183661304</v>
      </c>
      <c r="W1574" s="41">
        <f>Data[[#This Row],[TOTAL CHELTUIELI EURO]]/Data[[#This Row],[NUMĂRUL PERSOANELOR CARE AU PARTICIPAT LA VOT]]</f>
        <v>0.11223568972471912</v>
      </c>
      <c r="X1574" s="43">
        <v>4.8400999999999996</v>
      </c>
      <c r="Y1574" s="114" t="s">
        <v>2890</v>
      </c>
      <c r="Z1574" s="44">
        <v>0</v>
      </c>
      <c r="AA1574" s="115" t="s">
        <v>3105</v>
      </c>
      <c r="AB1574" s="44">
        <v>0</v>
      </c>
      <c r="AC1574" s="45"/>
    </row>
    <row r="1575" spans="1:29" ht="12" customHeight="1" x14ac:dyDescent="0.2">
      <c r="A1575" s="37">
        <v>1574</v>
      </c>
      <c r="B1575" s="38" t="s">
        <v>27</v>
      </c>
      <c r="C1575" s="39" t="s">
        <v>3056</v>
      </c>
      <c r="D1575" s="40">
        <v>44101</v>
      </c>
      <c r="E1575" s="38">
        <v>1</v>
      </c>
      <c r="F1575" s="38"/>
      <c r="G1575" s="38" t="s">
        <v>2</v>
      </c>
      <c r="H1575" s="38" t="s">
        <v>2</v>
      </c>
      <c r="I1575" s="39">
        <v>6200</v>
      </c>
      <c r="J1575" s="39">
        <v>14933</v>
      </c>
      <c r="K1575" s="39">
        <v>0</v>
      </c>
      <c r="L1575" s="41">
        <f>SUM(Data[[#This Row],[CHELTUIELI DE PERSONAL LEI]:[CHELTUIELI DE CAPITAL (ACTIVE NEFINANCIARE ) LEI]])</f>
        <v>21133</v>
      </c>
      <c r="M1575" s="41">
        <f>Data[[#This Row],[TOTAL CHELTUIELI LEI]]/Data[[#This Row],[CURS VALUTAR EURO BNR 22 07 2020]]</f>
        <v>4366.2321026425079</v>
      </c>
      <c r="N1575" s="49">
        <v>10848</v>
      </c>
      <c r="O1575" s="54"/>
      <c r="P1575" s="54">
        <v>4950</v>
      </c>
      <c r="Q1575" s="54"/>
      <c r="R1575" s="54">
        <f>Data[[#This Row],[PERSOANE ÎNSCRISE ÎN LISTELE ELECTORALE (TURUL 1)            ]]+Data[[#This Row],[PERSOANE ÎNSCRISE ÎN LISTELE ELECTORALE (TURUL AL 2-LEA)]]</f>
        <v>10848</v>
      </c>
      <c r="S1575" s="54">
        <f>Data[[#This Row],[PERSOANE CARE AU PARTICIPAT LA VOT (TURUL 1)]]+Data[[#This Row],[PERSOANE CARE AU PARTICIPAT LA VOT  (TURUL AL 2-LEA)]]</f>
        <v>4950</v>
      </c>
      <c r="T1575" s="41">
        <f>Data[[#This Row],[TOTAL CHELTUIELI LEI]]/Data[[#This Row],[NUMĂRUL PERSOANELOR ÎNSCRISE ÎN LISTELE ELECTORALE]]</f>
        <v>1.9481010324483776</v>
      </c>
      <c r="U1575" s="41">
        <f>Data[[#This Row],[TOTAL CHELTUIELI EURO]]/Data[[#This Row],[NUMĂRUL PERSOANELOR ÎNSCRISE ÎN LISTELE ELECTORALE]]</f>
        <v>0.40249189736748781</v>
      </c>
      <c r="V1575" s="41">
        <f>Data[[#This Row],[TOTAL CHELTUIELI LEI]]/Data[[#This Row],[NUMĂRUL PERSOANELOR CARE AU PARTICIPAT LA VOT]]</f>
        <v>4.2692929292929289</v>
      </c>
      <c r="W1575" s="41">
        <f>Data[[#This Row],[TOTAL CHELTUIELI EURO]]/Data[[#This Row],[NUMĂRUL PERSOANELOR CARE AU PARTICIPAT LA VOT]]</f>
        <v>0.88206709144293094</v>
      </c>
      <c r="X1575" s="43">
        <v>4.8400999999999996</v>
      </c>
      <c r="Y1575" s="114" t="s">
        <v>2894</v>
      </c>
      <c r="Z1575" s="44">
        <v>1</v>
      </c>
      <c r="AA1575" s="115" t="s">
        <v>3105</v>
      </c>
      <c r="AB1575" s="44">
        <v>0</v>
      </c>
      <c r="AC1575" s="45"/>
    </row>
    <row r="1576" spans="1:29" ht="12" customHeight="1" x14ac:dyDescent="0.2">
      <c r="A1576" s="37">
        <v>1575</v>
      </c>
      <c r="B1576" s="38" t="s">
        <v>27</v>
      </c>
      <c r="C1576" s="39" t="s">
        <v>3057</v>
      </c>
      <c r="D1576" s="40">
        <v>44101</v>
      </c>
      <c r="E1576" s="38">
        <v>1</v>
      </c>
      <c r="F1576" s="38"/>
      <c r="G1576" s="38" t="s">
        <v>2</v>
      </c>
      <c r="H1576" s="38" t="s">
        <v>2</v>
      </c>
      <c r="I1576" s="39">
        <v>5000</v>
      </c>
      <c r="J1576" s="39">
        <v>9085.73</v>
      </c>
      <c r="K1576" s="39">
        <v>0</v>
      </c>
      <c r="L1576" s="41">
        <f>SUM(Data[[#This Row],[CHELTUIELI DE PERSONAL LEI]:[CHELTUIELI DE CAPITAL (ACTIVE NEFINANCIARE ) LEI]])</f>
        <v>14085.73</v>
      </c>
      <c r="M1576" s="41">
        <f>Data[[#This Row],[TOTAL CHELTUIELI LEI]]/Data[[#This Row],[CURS VALUTAR EURO BNR 22 07 2020]]</f>
        <v>2910.2146649862607</v>
      </c>
      <c r="N1576" s="49">
        <v>4679</v>
      </c>
      <c r="O1576" s="54"/>
      <c r="P1576" s="54">
        <v>2993</v>
      </c>
      <c r="Q1576" s="54"/>
      <c r="R1576" s="54">
        <f>Data[[#This Row],[PERSOANE ÎNSCRISE ÎN LISTELE ELECTORALE (TURUL 1)            ]]+Data[[#This Row],[PERSOANE ÎNSCRISE ÎN LISTELE ELECTORALE (TURUL AL 2-LEA)]]</f>
        <v>4679</v>
      </c>
      <c r="S1576" s="54">
        <f>Data[[#This Row],[PERSOANE CARE AU PARTICIPAT LA VOT (TURUL 1)]]+Data[[#This Row],[PERSOANE CARE AU PARTICIPAT LA VOT  (TURUL AL 2-LEA)]]</f>
        <v>2993</v>
      </c>
      <c r="T1576" s="41">
        <f>Data[[#This Row],[TOTAL CHELTUIELI LEI]]/Data[[#This Row],[NUMĂRUL PERSOANELOR ÎNSCRISE ÎN LISTELE ELECTORALE]]</f>
        <v>3.0104146185082281</v>
      </c>
      <c r="U1576" s="41">
        <f>Data[[#This Row],[TOTAL CHELTUIELI EURO]]/Data[[#This Row],[NUMĂRUL PERSOANELOR ÎNSCRISE ÎN LISTELE ELECTORALE]]</f>
        <v>0.62197364073226347</v>
      </c>
      <c r="V1576" s="41">
        <f>Data[[#This Row],[TOTAL CHELTUIELI LEI]]/Data[[#This Row],[NUMĂRUL PERSOANELOR CARE AU PARTICIPAT LA VOT]]</f>
        <v>4.7062245238890741</v>
      </c>
      <c r="W1576" s="41">
        <f>Data[[#This Row],[TOTAL CHELTUIELI EURO]]/Data[[#This Row],[NUMĂRUL PERSOANELOR CARE AU PARTICIPAT LA VOT]]</f>
        <v>0.9723403491434216</v>
      </c>
      <c r="X1576" s="43">
        <v>4.8400999999999996</v>
      </c>
      <c r="Y1576" s="114" t="s">
        <v>2884</v>
      </c>
      <c r="Z1576" s="44">
        <v>3</v>
      </c>
      <c r="AA1576" s="115" t="s">
        <v>3105</v>
      </c>
      <c r="AB1576" s="44">
        <v>0</v>
      </c>
      <c r="AC1576" s="45"/>
    </row>
    <row r="1577" spans="1:29" ht="12" customHeight="1" x14ac:dyDescent="0.2">
      <c r="A1577" s="37">
        <v>1576</v>
      </c>
      <c r="B1577" s="38" t="s">
        <v>27</v>
      </c>
      <c r="C1577" s="39" t="s">
        <v>3058</v>
      </c>
      <c r="D1577" s="40">
        <v>44101</v>
      </c>
      <c r="E1577" s="38">
        <v>1</v>
      </c>
      <c r="F1577" s="38"/>
      <c r="G1577" s="38" t="s">
        <v>2</v>
      </c>
      <c r="H1577" s="38" t="s">
        <v>2</v>
      </c>
      <c r="I1577" s="39">
        <v>9600</v>
      </c>
      <c r="J1577" s="39">
        <v>7027.42</v>
      </c>
      <c r="K1577" s="39">
        <v>0</v>
      </c>
      <c r="L1577" s="41">
        <f>SUM(Data[[#This Row],[CHELTUIELI DE PERSONAL LEI]:[CHELTUIELI DE CAPITAL (ACTIVE NEFINANCIARE ) LEI]])</f>
        <v>16627.419999999998</v>
      </c>
      <c r="M1577" s="41">
        <f>Data[[#This Row],[TOTAL CHELTUIELI LEI]]/Data[[#This Row],[CURS VALUTAR EURO BNR 22 07 2020]]</f>
        <v>3435.3463771409679</v>
      </c>
      <c r="N1577" s="49">
        <v>8838</v>
      </c>
      <c r="O1577" s="54"/>
      <c r="P1577" s="54">
        <v>4996</v>
      </c>
      <c r="Q1577" s="54"/>
      <c r="R1577" s="54">
        <f>Data[[#This Row],[PERSOANE ÎNSCRISE ÎN LISTELE ELECTORALE (TURUL 1)            ]]+Data[[#This Row],[PERSOANE ÎNSCRISE ÎN LISTELE ELECTORALE (TURUL AL 2-LEA)]]</f>
        <v>8838</v>
      </c>
      <c r="S1577" s="54">
        <f>Data[[#This Row],[PERSOANE CARE AU PARTICIPAT LA VOT (TURUL 1)]]+Data[[#This Row],[PERSOANE CARE AU PARTICIPAT LA VOT  (TURUL AL 2-LEA)]]</f>
        <v>4996</v>
      </c>
      <c r="T1577" s="41">
        <f>Data[[#This Row],[TOTAL CHELTUIELI LEI]]/Data[[#This Row],[NUMĂRUL PERSOANELOR ÎNSCRISE ÎN LISTELE ELECTORALE]]</f>
        <v>1.881355510296447</v>
      </c>
      <c r="U1577" s="41">
        <f>Data[[#This Row],[TOTAL CHELTUIELI EURO]]/Data[[#This Row],[NUMĂRUL PERSOANELOR ÎNSCRISE ÎN LISTELE ELECTORALE]]</f>
        <v>0.38870178514833309</v>
      </c>
      <c r="V1577" s="41">
        <f>Data[[#This Row],[TOTAL CHELTUIELI LEI]]/Data[[#This Row],[NUMĂRUL PERSOANELOR CARE AU PARTICIPAT LA VOT]]</f>
        <v>3.3281465172137707</v>
      </c>
      <c r="W1577" s="41">
        <f>Data[[#This Row],[TOTAL CHELTUIELI EURO]]/Data[[#This Row],[NUMĂRUL PERSOANELOR CARE AU PARTICIPAT LA VOT]]</f>
        <v>0.68761937092493353</v>
      </c>
      <c r="X1577" s="43">
        <v>4.8400999999999996</v>
      </c>
      <c r="Y1577" s="114" t="s">
        <v>2894</v>
      </c>
      <c r="Z1577" s="44">
        <v>1</v>
      </c>
      <c r="AA1577" s="115" t="s">
        <v>3105</v>
      </c>
      <c r="AB1577" s="44">
        <v>0</v>
      </c>
      <c r="AC1577" s="45"/>
    </row>
    <row r="1578" spans="1:29" ht="12" customHeight="1" x14ac:dyDescent="0.2">
      <c r="A1578" s="37">
        <v>1577</v>
      </c>
      <c r="B1578" s="38" t="s">
        <v>27</v>
      </c>
      <c r="C1578" s="39" t="s">
        <v>3059</v>
      </c>
      <c r="D1578" s="40">
        <v>44101</v>
      </c>
      <c r="E1578" s="38">
        <v>1</v>
      </c>
      <c r="F1578" s="38"/>
      <c r="G1578" s="38" t="s">
        <v>2</v>
      </c>
      <c r="H1578" s="38" t="s">
        <v>2</v>
      </c>
      <c r="I1578" s="39">
        <v>5028</v>
      </c>
      <c r="J1578" s="39">
        <v>26110</v>
      </c>
      <c r="K1578" s="39">
        <v>0</v>
      </c>
      <c r="L1578" s="41">
        <f>SUM(Data[[#This Row],[CHELTUIELI DE PERSONAL LEI]:[CHELTUIELI DE CAPITAL (ACTIVE NEFINANCIARE ) LEI]])</f>
        <v>31138</v>
      </c>
      <c r="M1578" s="41">
        <f>Data[[#This Row],[TOTAL CHELTUIELI LEI]]/Data[[#This Row],[CURS VALUTAR EURO BNR 22 07 2020]]</f>
        <v>6433.3381541703693</v>
      </c>
      <c r="N1578" s="49">
        <v>19872</v>
      </c>
      <c r="O1578" s="54"/>
      <c r="P1578" s="54">
        <v>8794</v>
      </c>
      <c r="Q1578" s="54"/>
      <c r="R1578" s="54">
        <f>Data[[#This Row],[PERSOANE ÎNSCRISE ÎN LISTELE ELECTORALE (TURUL 1)            ]]+Data[[#This Row],[PERSOANE ÎNSCRISE ÎN LISTELE ELECTORALE (TURUL AL 2-LEA)]]</f>
        <v>19872</v>
      </c>
      <c r="S1578" s="54">
        <f>Data[[#This Row],[PERSOANE CARE AU PARTICIPAT LA VOT (TURUL 1)]]+Data[[#This Row],[PERSOANE CARE AU PARTICIPAT LA VOT  (TURUL AL 2-LEA)]]</f>
        <v>8794</v>
      </c>
      <c r="T1578" s="41">
        <f>Data[[#This Row],[TOTAL CHELTUIELI LEI]]/Data[[#This Row],[NUMĂRUL PERSOANELOR ÎNSCRISE ÎN LISTELE ELECTORALE]]</f>
        <v>1.5669283413848631</v>
      </c>
      <c r="U1578" s="41">
        <f>Data[[#This Row],[TOTAL CHELTUIELI EURO]]/Data[[#This Row],[NUMĂRUL PERSOANELOR ÎNSCRISE ÎN LISTELE ELECTORALE]]</f>
        <v>0.32373883626058619</v>
      </c>
      <c r="V1578" s="41">
        <f>Data[[#This Row],[TOTAL CHELTUIELI LEI]]/Data[[#This Row],[NUMĂRUL PERSOANELOR CARE AU PARTICIPAT LA VOT]]</f>
        <v>3.5408232886058677</v>
      </c>
      <c r="W1578" s="41">
        <f>Data[[#This Row],[TOTAL CHELTUIELI EURO]]/Data[[#This Row],[NUMĂRUL PERSOANELOR CARE AU PARTICIPAT LA VOT]]</f>
        <v>0.73155994475441999</v>
      </c>
      <c r="X1578" s="43">
        <v>4.8400999999999996</v>
      </c>
      <c r="Y1578" s="114" t="s">
        <v>2894</v>
      </c>
      <c r="Z1578" s="44">
        <v>1</v>
      </c>
      <c r="AA1578" s="115" t="s">
        <v>3105</v>
      </c>
      <c r="AB1578" s="44">
        <v>0</v>
      </c>
      <c r="AC1578" s="45"/>
    </row>
    <row r="1579" spans="1:29" ht="12" customHeight="1" x14ac:dyDescent="0.2">
      <c r="A1579" s="37">
        <v>1578</v>
      </c>
      <c r="B1579" s="38" t="s">
        <v>27</v>
      </c>
      <c r="C1579" s="39" t="s">
        <v>3060</v>
      </c>
      <c r="D1579" s="40">
        <v>44101</v>
      </c>
      <c r="E1579" s="38">
        <v>1</v>
      </c>
      <c r="F1579" s="38"/>
      <c r="G1579" s="38" t="s">
        <v>2</v>
      </c>
      <c r="H1579" s="38" t="s">
        <v>2</v>
      </c>
      <c r="I1579" s="39">
        <v>6000</v>
      </c>
      <c r="J1579" s="39">
        <v>12288.14</v>
      </c>
      <c r="K1579" s="39">
        <v>0</v>
      </c>
      <c r="L1579" s="41">
        <f>SUM(Data[[#This Row],[CHELTUIELI DE PERSONAL LEI]:[CHELTUIELI DE CAPITAL (ACTIVE NEFINANCIARE ) LEI]])</f>
        <v>18288.14</v>
      </c>
      <c r="M1579" s="41">
        <f>Data[[#This Row],[TOTAL CHELTUIELI LEI]]/Data[[#This Row],[CURS VALUTAR EURO BNR 22 07 2020]]</f>
        <v>3778.4632548914278</v>
      </c>
      <c r="N1579" s="49">
        <v>11446</v>
      </c>
      <c r="O1579" s="54"/>
      <c r="P1579" s="54">
        <v>4624</v>
      </c>
      <c r="Q1579" s="54"/>
      <c r="R1579" s="54">
        <f>Data[[#This Row],[PERSOANE ÎNSCRISE ÎN LISTELE ELECTORALE (TURUL 1)            ]]+Data[[#This Row],[PERSOANE ÎNSCRISE ÎN LISTELE ELECTORALE (TURUL AL 2-LEA)]]</f>
        <v>11446</v>
      </c>
      <c r="S1579" s="54">
        <f>Data[[#This Row],[PERSOANE CARE AU PARTICIPAT LA VOT (TURUL 1)]]+Data[[#This Row],[PERSOANE CARE AU PARTICIPAT LA VOT  (TURUL AL 2-LEA)]]</f>
        <v>4624</v>
      </c>
      <c r="T1579" s="41">
        <f>Data[[#This Row],[TOTAL CHELTUIELI LEI]]/Data[[#This Row],[NUMĂRUL PERSOANELOR ÎNSCRISE ÎN LISTELE ELECTORALE]]</f>
        <v>1.5977756421457276</v>
      </c>
      <c r="U1579" s="41">
        <f>Data[[#This Row],[TOTAL CHELTUIELI EURO]]/Data[[#This Row],[NUMĂRUL PERSOANELOR ÎNSCRISE ÎN LISTELE ELECTORALE]]</f>
        <v>0.33011211382941008</v>
      </c>
      <c r="V1579" s="41">
        <f>Data[[#This Row],[TOTAL CHELTUIELI LEI]]/Data[[#This Row],[NUMĂRUL PERSOANELOR CARE AU PARTICIPAT LA VOT]]</f>
        <v>3.9550475778546712</v>
      </c>
      <c r="W1579" s="41">
        <f>Data[[#This Row],[TOTAL CHELTUIELI EURO]]/Data[[#This Row],[NUMĂRUL PERSOANELOR CARE AU PARTICIPAT LA VOT]]</f>
        <v>0.81714170737271363</v>
      </c>
      <c r="X1579" s="43">
        <v>4.8400999999999996</v>
      </c>
      <c r="Y1579" s="114" t="s">
        <v>2894</v>
      </c>
      <c r="Z1579" s="44">
        <v>1</v>
      </c>
      <c r="AA1579" s="115" t="s">
        <v>3105</v>
      </c>
      <c r="AB1579" s="44">
        <v>0</v>
      </c>
      <c r="AC1579" s="45"/>
    </row>
    <row r="1580" spans="1:29" ht="12" customHeight="1" x14ac:dyDescent="0.2">
      <c r="A1580" s="37">
        <v>1579</v>
      </c>
      <c r="B1580" s="38" t="s">
        <v>27</v>
      </c>
      <c r="C1580" s="39" t="s">
        <v>3061</v>
      </c>
      <c r="D1580" s="40">
        <v>44101</v>
      </c>
      <c r="E1580" s="38">
        <v>1</v>
      </c>
      <c r="F1580" s="38"/>
      <c r="G1580" s="38" t="s">
        <v>2</v>
      </c>
      <c r="H1580" s="38" t="s">
        <v>2</v>
      </c>
      <c r="I1580" s="39">
        <v>5000</v>
      </c>
      <c r="J1580" s="39">
        <v>7539.46</v>
      </c>
      <c r="K1580" s="39">
        <v>0</v>
      </c>
      <c r="L1580" s="41">
        <f>SUM(Data[[#This Row],[CHELTUIELI DE PERSONAL LEI]:[CHELTUIELI DE CAPITAL (ACTIVE NEFINANCIARE ) LEI]])</f>
        <v>12539.46</v>
      </c>
      <c r="M1580" s="41">
        <f>Data[[#This Row],[TOTAL CHELTUIELI LEI]]/Data[[#This Row],[CURS VALUTAR EURO BNR 22 07 2020]]</f>
        <v>2590.7439928927088</v>
      </c>
      <c r="N1580" s="49">
        <v>7727</v>
      </c>
      <c r="O1580" s="54"/>
      <c r="P1580" s="54">
        <v>3171</v>
      </c>
      <c r="Q1580" s="54"/>
      <c r="R1580" s="54">
        <f>Data[[#This Row],[PERSOANE ÎNSCRISE ÎN LISTELE ELECTORALE (TURUL 1)            ]]+Data[[#This Row],[PERSOANE ÎNSCRISE ÎN LISTELE ELECTORALE (TURUL AL 2-LEA)]]</f>
        <v>7727</v>
      </c>
      <c r="S1580" s="54">
        <f>Data[[#This Row],[PERSOANE CARE AU PARTICIPAT LA VOT (TURUL 1)]]+Data[[#This Row],[PERSOANE CARE AU PARTICIPAT LA VOT  (TURUL AL 2-LEA)]]</f>
        <v>3171</v>
      </c>
      <c r="T1580" s="41">
        <f>Data[[#This Row],[TOTAL CHELTUIELI LEI]]/Data[[#This Row],[NUMĂRUL PERSOANELOR ÎNSCRISE ÎN LISTELE ELECTORALE]]</f>
        <v>1.6228109227384495</v>
      </c>
      <c r="U1580" s="41">
        <f>Data[[#This Row],[TOTAL CHELTUIELI EURO]]/Data[[#This Row],[NUMĂRUL PERSOANELOR ÎNSCRISE ÎN LISTELE ELECTORALE]]</f>
        <v>0.33528458559501861</v>
      </c>
      <c r="V1580" s="41">
        <f>Data[[#This Row],[TOTAL CHELTUIELI LEI]]/Data[[#This Row],[NUMĂRUL PERSOANELOR CARE AU PARTICIPAT LA VOT]]</f>
        <v>3.9544181646168397</v>
      </c>
      <c r="W1580" s="41">
        <f>Data[[#This Row],[TOTAL CHELTUIELI EURO]]/Data[[#This Row],[NUMĂRUL PERSOANELOR CARE AU PARTICIPAT LA VOT]]</f>
        <v>0.81701166600211561</v>
      </c>
      <c r="X1580" s="43">
        <v>4.8400999999999996</v>
      </c>
      <c r="Y1580" s="114" t="s">
        <v>2894</v>
      </c>
      <c r="Z1580" s="44">
        <v>1</v>
      </c>
      <c r="AA1580" s="115" t="s">
        <v>3105</v>
      </c>
      <c r="AB1580" s="44">
        <v>0</v>
      </c>
      <c r="AC1580" s="45"/>
    </row>
    <row r="1581" spans="1:29" ht="12" customHeight="1" x14ac:dyDescent="0.2">
      <c r="A1581" s="37">
        <v>1580</v>
      </c>
      <c r="B1581" s="38" t="s">
        <v>27</v>
      </c>
      <c r="C1581" s="39" t="s">
        <v>2300</v>
      </c>
      <c r="D1581" s="40">
        <v>44101</v>
      </c>
      <c r="E1581" s="38">
        <v>1</v>
      </c>
      <c r="F1581" s="38"/>
      <c r="G1581" s="38" t="s">
        <v>2</v>
      </c>
      <c r="H1581" s="38" t="s">
        <v>2</v>
      </c>
      <c r="I1581" s="39">
        <v>5040</v>
      </c>
      <c r="J1581" s="39">
        <v>8958</v>
      </c>
      <c r="K1581" s="39">
        <v>0</v>
      </c>
      <c r="L1581" s="41">
        <f>SUM(Data[[#This Row],[CHELTUIELI DE PERSONAL LEI]:[CHELTUIELI DE CAPITAL (ACTIVE NEFINANCIARE ) LEI]])</f>
        <v>13998</v>
      </c>
      <c r="M1581" s="41">
        <f>Data[[#This Row],[TOTAL CHELTUIELI LEI]]/Data[[#This Row],[CURS VALUTAR EURO BNR 22 07 2020]]</f>
        <v>2892.0890064254872</v>
      </c>
      <c r="N1581" s="49">
        <v>2141</v>
      </c>
      <c r="O1581" s="54"/>
      <c r="P1581" s="54">
        <v>1368</v>
      </c>
      <c r="Q1581" s="54"/>
      <c r="R1581" s="54">
        <f>Data[[#This Row],[PERSOANE ÎNSCRISE ÎN LISTELE ELECTORALE (TURUL 1)            ]]+Data[[#This Row],[PERSOANE ÎNSCRISE ÎN LISTELE ELECTORALE (TURUL AL 2-LEA)]]</f>
        <v>2141</v>
      </c>
      <c r="S1581" s="54">
        <f>Data[[#This Row],[PERSOANE CARE AU PARTICIPAT LA VOT (TURUL 1)]]+Data[[#This Row],[PERSOANE CARE AU PARTICIPAT LA VOT  (TURUL AL 2-LEA)]]</f>
        <v>1368</v>
      </c>
      <c r="T1581" s="41">
        <f>Data[[#This Row],[TOTAL CHELTUIELI LEI]]/Data[[#This Row],[NUMĂRUL PERSOANELOR ÎNSCRISE ÎN LISTELE ELECTORALE]]</f>
        <v>6.5380663241475947</v>
      </c>
      <c r="U1581" s="41">
        <f>Data[[#This Row],[TOTAL CHELTUIELI EURO]]/Data[[#This Row],[NUMĂRUL PERSOANELOR ÎNSCRISE ÎN LISTELE ELECTORALE]]</f>
        <v>1.3508122402734644</v>
      </c>
      <c r="V1581" s="41">
        <f>Data[[#This Row],[TOTAL CHELTUIELI LEI]]/Data[[#This Row],[NUMĂRUL PERSOANELOR CARE AU PARTICIPAT LA VOT]]</f>
        <v>10.232456140350877</v>
      </c>
      <c r="W1581" s="41">
        <f>Data[[#This Row],[TOTAL CHELTUIELI EURO]]/Data[[#This Row],[NUMĂRUL PERSOANELOR CARE AU PARTICIPAT LA VOT]]</f>
        <v>2.1141001508958239</v>
      </c>
      <c r="X1581" s="43">
        <v>4.8400999999999996</v>
      </c>
      <c r="Y1581" s="114" t="s">
        <v>2889</v>
      </c>
      <c r="Z1581" s="44">
        <v>6</v>
      </c>
      <c r="AA1581" s="115" t="s">
        <v>3107</v>
      </c>
      <c r="AB1581" s="44">
        <v>1</v>
      </c>
      <c r="AC1581" s="45"/>
    </row>
    <row r="1582" spans="1:29" ht="12" customHeight="1" x14ac:dyDescent="0.2">
      <c r="A1582" s="37">
        <v>1581</v>
      </c>
      <c r="B1582" s="38" t="s">
        <v>27</v>
      </c>
      <c r="C1582" s="39" t="s">
        <v>2301</v>
      </c>
      <c r="D1582" s="40">
        <v>44101</v>
      </c>
      <c r="E1582" s="38">
        <v>1</v>
      </c>
      <c r="F1582" s="38"/>
      <c r="G1582" s="38" t="s">
        <v>2</v>
      </c>
      <c r="H1582" s="38" t="s">
        <v>2</v>
      </c>
      <c r="I1582" s="39">
        <v>0</v>
      </c>
      <c r="J1582" s="39">
        <v>24825</v>
      </c>
      <c r="K1582" s="39">
        <v>0</v>
      </c>
      <c r="L1582" s="41">
        <f>SUM(Data[[#This Row],[CHELTUIELI DE PERSONAL LEI]:[CHELTUIELI DE CAPITAL (ACTIVE NEFINANCIARE ) LEI]])</f>
        <v>24825</v>
      </c>
      <c r="M1582" s="41">
        <f>Data[[#This Row],[TOTAL CHELTUIELI LEI]]/Data[[#This Row],[CURS VALUTAR EURO BNR 22 07 2020]]</f>
        <v>5129.026259788021</v>
      </c>
      <c r="N1582" s="49">
        <v>692</v>
      </c>
      <c r="O1582" s="54"/>
      <c r="P1582" s="54">
        <v>715</v>
      </c>
      <c r="Q1582" s="54"/>
      <c r="R1582" s="54">
        <f>Data[[#This Row],[PERSOANE ÎNSCRISE ÎN LISTELE ELECTORALE (TURUL 1)            ]]+Data[[#This Row],[PERSOANE ÎNSCRISE ÎN LISTELE ELECTORALE (TURUL AL 2-LEA)]]</f>
        <v>692</v>
      </c>
      <c r="S1582" s="54">
        <f>Data[[#This Row],[PERSOANE CARE AU PARTICIPAT LA VOT (TURUL 1)]]+Data[[#This Row],[PERSOANE CARE AU PARTICIPAT LA VOT  (TURUL AL 2-LEA)]]</f>
        <v>715</v>
      </c>
      <c r="T1582" s="41">
        <f>Data[[#This Row],[TOTAL CHELTUIELI LEI]]/Data[[#This Row],[NUMĂRUL PERSOANELOR ÎNSCRISE ÎN LISTELE ELECTORALE]]</f>
        <v>35.874277456647398</v>
      </c>
      <c r="U1582" s="41">
        <f>Data[[#This Row],[TOTAL CHELTUIELI EURO]]/Data[[#This Row],[NUMĂRUL PERSOANELOR ÎNSCRISE ÎN LISTELE ELECTORALE]]</f>
        <v>7.4118876586532094</v>
      </c>
      <c r="V1582" s="41">
        <f>Data[[#This Row],[TOTAL CHELTUIELI LEI]]/Data[[#This Row],[NUMĂRUL PERSOANELOR CARE AU PARTICIPAT LA VOT]]</f>
        <v>34.72027972027972</v>
      </c>
      <c r="W1582" s="41">
        <f>Data[[#This Row],[TOTAL CHELTUIELI EURO]]/Data[[#This Row],[NUMĂRUL PERSOANELOR CARE AU PARTICIPAT LA VOT]]</f>
        <v>7.173463300402827</v>
      </c>
      <c r="X1582" s="43">
        <v>4.8400999999999996</v>
      </c>
      <c r="Y1582" s="114" t="s">
        <v>2921</v>
      </c>
      <c r="Z1582" s="44">
        <v>35</v>
      </c>
      <c r="AA1582" s="115" t="s">
        <v>3113</v>
      </c>
      <c r="AB1582" s="44">
        <v>7</v>
      </c>
      <c r="AC1582" s="45"/>
    </row>
    <row r="1583" spans="1:29" ht="12" customHeight="1" x14ac:dyDescent="0.2">
      <c r="A1583" s="37">
        <v>1582</v>
      </c>
      <c r="B1583" s="38" t="s">
        <v>27</v>
      </c>
      <c r="C1583" s="39" t="s">
        <v>2302</v>
      </c>
      <c r="D1583" s="40">
        <v>44101</v>
      </c>
      <c r="E1583" s="38">
        <v>1</v>
      </c>
      <c r="F1583" s="38"/>
      <c r="G1583" s="38" t="s">
        <v>2</v>
      </c>
      <c r="H1583" s="38" t="s">
        <v>2</v>
      </c>
      <c r="I1583" s="39">
        <v>0</v>
      </c>
      <c r="J1583" s="39">
        <v>9915.7800000000007</v>
      </c>
      <c r="K1583" s="39">
        <v>0</v>
      </c>
      <c r="L1583" s="41">
        <f>SUM(Data[[#This Row],[CHELTUIELI DE PERSONAL LEI]:[CHELTUIELI DE CAPITAL (ACTIVE NEFINANCIARE ) LEI]])</f>
        <v>9915.7800000000007</v>
      </c>
      <c r="M1583" s="41">
        <f>Data[[#This Row],[TOTAL CHELTUIELI LEI]]/Data[[#This Row],[CURS VALUTAR EURO BNR 22 07 2020]]</f>
        <v>2048.6725480878499</v>
      </c>
      <c r="N1583" s="49">
        <v>2289</v>
      </c>
      <c r="O1583" s="54"/>
      <c r="P1583" s="54">
        <v>1559</v>
      </c>
      <c r="Q1583" s="54"/>
      <c r="R1583" s="54">
        <f>Data[[#This Row],[PERSOANE ÎNSCRISE ÎN LISTELE ELECTORALE (TURUL 1)            ]]+Data[[#This Row],[PERSOANE ÎNSCRISE ÎN LISTELE ELECTORALE (TURUL AL 2-LEA)]]</f>
        <v>2289</v>
      </c>
      <c r="S1583" s="54">
        <f>Data[[#This Row],[PERSOANE CARE AU PARTICIPAT LA VOT (TURUL 1)]]+Data[[#This Row],[PERSOANE CARE AU PARTICIPAT LA VOT  (TURUL AL 2-LEA)]]</f>
        <v>1559</v>
      </c>
      <c r="T1583" s="41">
        <f>Data[[#This Row],[TOTAL CHELTUIELI LEI]]/Data[[#This Row],[NUMĂRUL PERSOANELOR ÎNSCRISE ÎN LISTELE ELECTORALE]]</f>
        <v>4.3319266055045871</v>
      </c>
      <c r="U1583" s="41">
        <f>Data[[#This Row],[TOTAL CHELTUIELI EURO]]/Data[[#This Row],[NUMĂRUL PERSOANELOR ÎNSCRISE ÎN LISTELE ELECTORALE]]</f>
        <v>0.89500766626817385</v>
      </c>
      <c r="V1583" s="41">
        <f>Data[[#This Row],[TOTAL CHELTUIELI LEI]]/Data[[#This Row],[NUMĂRUL PERSOANELOR CARE AU PARTICIPAT LA VOT]]</f>
        <v>6.360346375881976</v>
      </c>
      <c r="W1583" s="41">
        <f>Data[[#This Row],[TOTAL CHELTUIELI EURO]]/Data[[#This Row],[NUMĂRUL PERSOANELOR CARE AU PARTICIPAT LA VOT]]</f>
        <v>1.3140940013392237</v>
      </c>
      <c r="X1583" s="43">
        <v>4.8400999999999996</v>
      </c>
      <c r="Y1583" s="114" t="s">
        <v>2895</v>
      </c>
      <c r="Z1583" s="44">
        <v>4</v>
      </c>
      <c r="AA1583" s="115" t="s">
        <v>3105</v>
      </c>
      <c r="AB1583" s="44">
        <v>0</v>
      </c>
      <c r="AC1583" s="45"/>
    </row>
    <row r="1584" spans="1:29" ht="12" customHeight="1" x14ac:dyDescent="0.2">
      <c r="A1584" s="37">
        <v>1583</v>
      </c>
      <c r="B1584" s="38" t="s">
        <v>27</v>
      </c>
      <c r="C1584" s="39" t="s">
        <v>2303</v>
      </c>
      <c r="D1584" s="40">
        <v>44101</v>
      </c>
      <c r="E1584" s="38">
        <v>1</v>
      </c>
      <c r="F1584" s="38"/>
      <c r="G1584" s="38" t="s">
        <v>2</v>
      </c>
      <c r="H1584" s="38" t="s">
        <v>2</v>
      </c>
      <c r="I1584" s="39">
        <v>1350</v>
      </c>
      <c r="J1584" s="39">
        <v>500</v>
      </c>
      <c r="K1584" s="39">
        <v>0</v>
      </c>
      <c r="L1584" s="41">
        <f>SUM(Data[[#This Row],[CHELTUIELI DE PERSONAL LEI]:[CHELTUIELI DE CAPITAL (ACTIVE NEFINANCIARE ) LEI]])</f>
        <v>1850</v>
      </c>
      <c r="M1584" s="41">
        <f>Data[[#This Row],[TOTAL CHELTUIELI LEI]]/Data[[#This Row],[CURS VALUTAR EURO BNR 22 07 2020]]</f>
        <v>382.22350777876494</v>
      </c>
      <c r="N1584" s="49">
        <v>1567</v>
      </c>
      <c r="O1584" s="54"/>
      <c r="P1584" s="54">
        <v>1023</v>
      </c>
      <c r="Q1584" s="54"/>
      <c r="R1584" s="54">
        <f>Data[[#This Row],[PERSOANE ÎNSCRISE ÎN LISTELE ELECTORALE (TURUL 1)            ]]+Data[[#This Row],[PERSOANE ÎNSCRISE ÎN LISTELE ELECTORALE (TURUL AL 2-LEA)]]</f>
        <v>1567</v>
      </c>
      <c r="S1584" s="54">
        <f>Data[[#This Row],[PERSOANE CARE AU PARTICIPAT LA VOT (TURUL 1)]]+Data[[#This Row],[PERSOANE CARE AU PARTICIPAT LA VOT  (TURUL AL 2-LEA)]]</f>
        <v>1023</v>
      </c>
      <c r="T1584" s="41">
        <f>Data[[#This Row],[TOTAL CHELTUIELI LEI]]/Data[[#This Row],[NUMĂRUL PERSOANELOR ÎNSCRISE ÎN LISTELE ELECTORALE]]</f>
        <v>1.1805998723675815</v>
      </c>
      <c r="U1584" s="41">
        <f>Data[[#This Row],[TOTAL CHELTUIELI EURO]]/Data[[#This Row],[NUMĂRUL PERSOANELOR ÎNSCRISE ÎN LISTELE ELECTORALE]]</f>
        <v>0.24392055378351304</v>
      </c>
      <c r="V1584" s="41">
        <f>Data[[#This Row],[TOTAL CHELTUIELI LEI]]/Data[[#This Row],[NUMĂRUL PERSOANELOR CARE AU PARTICIPAT LA VOT]]</f>
        <v>1.8084066471163245</v>
      </c>
      <c r="W1584" s="41">
        <f>Data[[#This Row],[TOTAL CHELTUIELI EURO]]/Data[[#This Row],[NUMĂRUL PERSOANELOR CARE AU PARTICIPAT LA VOT]]</f>
        <v>0.37363001737904689</v>
      </c>
      <c r="X1584" s="43">
        <v>4.8400999999999996</v>
      </c>
      <c r="Y1584" s="114" t="s">
        <v>2894</v>
      </c>
      <c r="Z1584" s="44">
        <v>1</v>
      </c>
      <c r="AA1584" s="115" t="s">
        <v>3105</v>
      </c>
      <c r="AB1584" s="44">
        <v>0</v>
      </c>
      <c r="AC1584" s="45"/>
    </row>
    <row r="1585" spans="1:29" ht="12" customHeight="1" x14ac:dyDescent="0.2">
      <c r="A1585" s="37">
        <v>1584</v>
      </c>
      <c r="B1585" s="38" t="s">
        <v>27</v>
      </c>
      <c r="C1585" s="39" t="s">
        <v>2304</v>
      </c>
      <c r="D1585" s="40">
        <v>44101</v>
      </c>
      <c r="E1585" s="38">
        <v>1</v>
      </c>
      <c r="F1585" s="38"/>
      <c r="G1585" s="38" t="s">
        <v>2</v>
      </c>
      <c r="H1585" s="38" t="s">
        <v>2</v>
      </c>
      <c r="I1585" s="39">
        <v>9000</v>
      </c>
      <c r="J1585" s="39">
        <v>9182</v>
      </c>
      <c r="K1585" s="39">
        <v>0</v>
      </c>
      <c r="L1585" s="41">
        <f>SUM(Data[[#This Row],[CHELTUIELI DE PERSONAL LEI]:[CHELTUIELI DE CAPITAL (ACTIVE NEFINANCIARE ) LEI]])</f>
        <v>18182</v>
      </c>
      <c r="M1585" s="41">
        <f>Data[[#This Row],[TOTAL CHELTUIELI LEI]]/Data[[#This Row],[CURS VALUTAR EURO BNR 22 07 2020]]</f>
        <v>3756.5339559100021</v>
      </c>
      <c r="N1585" s="49">
        <v>2899</v>
      </c>
      <c r="O1585" s="54"/>
      <c r="P1585" s="54">
        <v>1939</v>
      </c>
      <c r="Q1585" s="54"/>
      <c r="R1585" s="54">
        <f>Data[[#This Row],[PERSOANE ÎNSCRISE ÎN LISTELE ELECTORALE (TURUL 1)            ]]+Data[[#This Row],[PERSOANE ÎNSCRISE ÎN LISTELE ELECTORALE (TURUL AL 2-LEA)]]</f>
        <v>2899</v>
      </c>
      <c r="S1585" s="54">
        <f>Data[[#This Row],[PERSOANE CARE AU PARTICIPAT LA VOT (TURUL 1)]]+Data[[#This Row],[PERSOANE CARE AU PARTICIPAT LA VOT  (TURUL AL 2-LEA)]]</f>
        <v>1939</v>
      </c>
      <c r="T1585" s="41">
        <f>Data[[#This Row],[TOTAL CHELTUIELI LEI]]/Data[[#This Row],[NUMĂRUL PERSOANELOR ÎNSCRISE ÎN LISTELE ELECTORALE]]</f>
        <v>6.271817868230424</v>
      </c>
      <c r="U1585" s="41">
        <f>Data[[#This Row],[TOTAL CHELTUIELI EURO]]/Data[[#This Row],[NUMĂRUL PERSOANELOR ÎNSCRISE ÎN LISTELE ELECTORALE]]</f>
        <v>1.2958033652673342</v>
      </c>
      <c r="V1585" s="41">
        <f>Data[[#This Row],[TOTAL CHELTUIELI LEI]]/Data[[#This Row],[NUMĂRUL PERSOANELOR CARE AU PARTICIPAT LA VOT]]</f>
        <v>9.376998452810728</v>
      </c>
      <c r="W1585" s="41">
        <f>Data[[#This Row],[TOTAL CHELTUIELI EURO]]/Data[[#This Row],[NUMĂRUL PERSOANELOR CARE AU PARTICIPAT LA VOT]]</f>
        <v>1.9373563465239825</v>
      </c>
      <c r="X1585" s="43">
        <v>4.8400999999999996</v>
      </c>
      <c r="Y1585" s="114" t="s">
        <v>2889</v>
      </c>
      <c r="Z1585" s="44">
        <v>6</v>
      </c>
      <c r="AA1585" s="115" t="s">
        <v>3107</v>
      </c>
      <c r="AB1585" s="44">
        <v>1</v>
      </c>
      <c r="AC1585" s="45"/>
    </row>
    <row r="1586" spans="1:29" ht="12" customHeight="1" x14ac:dyDescent="0.2">
      <c r="A1586" s="37">
        <v>1585</v>
      </c>
      <c r="B1586" s="38" t="s">
        <v>27</v>
      </c>
      <c r="C1586" s="39" t="s">
        <v>2305</v>
      </c>
      <c r="D1586" s="40">
        <v>44101</v>
      </c>
      <c r="E1586" s="38">
        <v>1</v>
      </c>
      <c r="F1586" s="38"/>
      <c r="G1586" s="38" t="s">
        <v>2</v>
      </c>
      <c r="H1586" s="38" t="s">
        <v>2</v>
      </c>
      <c r="I1586" s="39">
        <v>0</v>
      </c>
      <c r="J1586" s="39">
        <v>8704</v>
      </c>
      <c r="K1586" s="39">
        <v>0</v>
      </c>
      <c r="L1586" s="41">
        <f>SUM(Data[[#This Row],[CHELTUIELI DE PERSONAL LEI]:[CHELTUIELI DE CAPITAL (ACTIVE NEFINANCIARE ) LEI]])</f>
        <v>8704</v>
      </c>
      <c r="M1586" s="41">
        <f>Data[[#This Row],[TOTAL CHELTUIELI LEI]]/Data[[#This Row],[CURS VALUTAR EURO BNR 22 07 2020]]</f>
        <v>1798.3099522737134</v>
      </c>
      <c r="N1586" s="49">
        <v>989</v>
      </c>
      <c r="O1586" s="54"/>
      <c r="P1586" s="54">
        <v>761</v>
      </c>
      <c r="Q1586" s="54"/>
      <c r="R1586" s="54">
        <f>Data[[#This Row],[PERSOANE ÎNSCRISE ÎN LISTELE ELECTORALE (TURUL 1)            ]]+Data[[#This Row],[PERSOANE ÎNSCRISE ÎN LISTELE ELECTORALE (TURUL AL 2-LEA)]]</f>
        <v>989</v>
      </c>
      <c r="S1586" s="54">
        <f>Data[[#This Row],[PERSOANE CARE AU PARTICIPAT LA VOT (TURUL 1)]]+Data[[#This Row],[PERSOANE CARE AU PARTICIPAT LA VOT  (TURUL AL 2-LEA)]]</f>
        <v>761</v>
      </c>
      <c r="T1586" s="41">
        <f>Data[[#This Row],[TOTAL CHELTUIELI LEI]]/Data[[#This Row],[NUMĂRUL PERSOANELOR ÎNSCRISE ÎN LISTELE ELECTORALE]]</f>
        <v>8.8008088978766423</v>
      </c>
      <c r="U1586" s="41">
        <f>Data[[#This Row],[TOTAL CHELTUIELI EURO]]/Data[[#This Row],[NUMĂRUL PERSOANELOR ÎNSCRISE ÎN LISTELE ELECTORALE]]</f>
        <v>1.8183113774253927</v>
      </c>
      <c r="V1586" s="41">
        <f>Data[[#This Row],[TOTAL CHELTUIELI LEI]]/Data[[#This Row],[NUMĂRUL PERSOANELOR CARE AU PARTICIPAT LA VOT]]</f>
        <v>11.437582128777924</v>
      </c>
      <c r="W1586" s="41">
        <f>Data[[#This Row],[TOTAL CHELTUIELI EURO]]/Data[[#This Row],[NUMĂRUL PERSOANELOR CARE AU PARTICIPAT LA VOT]]</f>
        <v>2.3630879793347086</v>
      </c>
      <c r="X1586" s="43">
        <v>4.8400999999999996</v>
      </c>
      <c r="Y1586" s="114" t="s">
        <v>2896</v>
      </c>
      <c r="Z1586" s="44">
        <v>8</v>
      </c>
      <c r="AA1586" s="115" t="s">
        <v>3107</v>
      </c>
      <c r="AB1586" s="44">
        <v>1</v>
      </c>
      <c r="AC1586" s="45"/>
    </row>
    <row r="1587" spans="1:29" ht="12" customHeight="1" x14ac:dyDescent="0.2">
      <c r="A1587" s="37">
        <v>1586</v>
      </c>
      <c r="B1587" s="38" t="s">
        <v>27</v>
      </c>
      <c r="C1587" s="39" t="s">
        <v>2306</v>
      </c>
      <c r="D1587" s="40">
        <v>44101</v>
      </c>
      <c r="E1587" s="38">
        <v>1</v>
      </c>
      <c r="F1587" s="38"/>
      <c r="G1587" s="38" t="s">
        <v>2</v>
      </c>
      <c r="H1587" s="38" t="s">
        <v>2</v>
      </c>
      <c r="I1587" s="39">
        <v>0</v>
      </c>
      <c r="J1587" s="39">
        <v>7419</v>
      </c>
      <c r="K1587" s="39">
        <v>0</v>
      </c>
      <c r="L1587" s="41">
        <f>SUM(Data[[#This Row],[CHELTUIELI DE PERSONAL LEI]:[CHELTUIELI DE CAPITAL (ACTIVE NEFINANCIARE ) LEI]])</f>
        <v>7419</v>
      </c>
      <c r="M1587" s="41">
        <f>Data[[#This Row],[TOTAL CHELTUIELI LEI]]/Data[[#This Row],[CURS VALUTAR EURO BNR 22 07 2020]]</f>
        <v>1532.8195698435984</v>
      </c>
      <c r="N1587" s="49">
        <v>98</v>
      </c>
      <c r="O1587" s="54"/>
      <c r="P1587" s="54">
        <v>150</v>
      </c>
      <c r="Q1587" s="54"/>
      <c r="R1587" s="54">
        <f>Data[[#This Row],[PERSOANE ÎNSCRISE ÎN LISTELE ELECTORALE (TURUL 1)            ]]+Data[[#This Row],[PERSOANE ÎNSCRISE ÎN LISTELE ELECTORALE (TURUL AL 2-LEA)]]</f>
        <v>98</v>
      </c>
      <c r="S1587" s="54">
        <f>Data[[#This Row],[PERSOANE CARE AU PARTICIPAT LA VOT (TURUL 1)]]+Data[[#This Row],[PERSOANE CARE AU PARTICIPAT LA VOT  (TURUL AL 2-LEA)]]</f>
        <v>150</v>
      </c>
      <c r="T1587" s="41">
        <f>Data[[#This Row],[TOTAL CHELTUIELI LEI]]/Data[[#This Row],[NUMĂRUL PERSOANELOR ÎNSCRISE ÎN LISTELE ELECTORALE]]</f>
        <v>75.704081632653057</v>
      </c>
      <c r="U1587" s="41">
        <f>Data[[#This Row],[TOTAL CHELTUIELI EURO]]/Data[[#This Row],[NUMĂRUL PERSOANELOR ÎNSCRISE ÎN LISTELE ELECTORALE]]</f>
        <v>15.641016018812229</v>
      </c>
      <c r="V1587" s="41">
        <f>Data[[#This Row],[TOTAL CHELTUIELI LEI]]/Data[[#This Row],[NUMĂRUL PERSOANELOR CARE AU PARTICIPAT LA VOT]]</f>
        <v>49.46</v>
      </c>
      <c r="W1587" s="41">
        <f>Data[[#This Row],[TOTAL CHELTUIELI EURO]]/Data[[#This Row],[NUMĂRUL PERSOANELOR CARE AU PARTICIPAT LA VOT]]</f>
        <v>10.218797132290655</v>
      </c>
      <c r="X1587" s="43">
        <v>4.8400999999999996</v>
      </c>
      <c r="Y1587" s="114" t="s">
        <v>3092</v>
      </c>
      <c r="Z1587" s="44">
        <v>75</v>
      </c>
      <c r="AA1587" s="115" t="s">
        <v>3129</v>
      </c>
      <c r="AB1587" s="44">
        <v>15</v>
      </c>
      <c r="AC1587" s="45"/>
    </row>
    <row r="1588" spans="1:29" ht="12" customHeight="1" x14ac:dyDescent="0.2">
      <c r="A1588" s="37">
        <v>1587</v>
      </c>
      <c r="B1588" s="38" t="s">
        <v>27</v>
      </c>
      <c r="C1588" s="39" t="s">
        <v>2307</v>
      </c>
      <c r="D1588" s="40">
        <v>44101</v>
      </c>
      <c r="E1588" s="38">
        <v>1</v>
      </c>
      <c r="F1588" s="38"/>
      <c r="G1588" s="38" t="s">
        <v>2</v>
      </c>
      <c r="H1588" s="38" t="s">
        <v>2</v>
      </c>
      <c r="I1588" s="39">
        <v>12000</v>
      </c>
      <c r="J1588" s="39">
        <v>3669</v>
      </c>
      <c r="K1588" s="39">
        <v>0</v>
      </c>
      <c r="L1588" s="41">
        <f>SUM(Data[[#This Row],[CHELTUIELI DE PERSONAL LEI]:[CHELTUIELI DE CAPITAL (ACTIVE NEFINANCIARE ) LEI]])</f>
        <v>15669</v>
      </c>
      <c r="M1588" s="41">
        <f>Data[[#This Row],[TOTAL CHELTUIELI LEI]]/Data[[#This Row],[CURS VALUTAR EURO BNR 22 07 2020]]</f>
        <v>3237.3298072353878</v>
      </c>
      <c r="N1588" s="49">
        <v>2870</v>
      </c>
      <c r="O1588" s="54"/>
      <c r="P1588" s="54">
        <v>1589</v>
      </c>
      <c r="Q1588" s="54"/>
      <c r="R1588" s="54">
        <f>Data[[#This Row],[PERSOANE ÎNSCRISE ÎN LISTELE ELECTORALE (TURUL 1)            ]]+Data[[#This Row],[PERSOANE ÎNSCRISE ÎN LISTELE ELECTORALE (TURUL AL 2-LEA)]]</f>
        <v>2870</v>
      </c>
      <c r="S1588" s="54">
        <f>Data[[#This Row],[PERSOANE CARE AU PARTICIPAT LA VOT (TURUL 1)]]+Data[[#This Row],[PERSOANE CARE AU PARTICIPAT LA VOT  (TURUL AL 2-LEA)]]</f>
        <v>1589</v>
      </c>
      <c r="T1588" s="41">
        <f>Data[[#This Row],[TOTAL CHELTUIELI LEI]]/Data[[#This Row],[NUMĂRUL PERSOANELOR ÎNSCRISE ÎN LISTELE ELECTORALE]]</f>
        <v>5.4595818815331008</v>
      </c>
      <c r="U1588" s="41">
        <f>Data[[#This Row],[TOTAL CHELTUIELI EURO]]/Data[[#This Row],[NUMĂRUL PERSOANELOR ÎNSCRISE ÎN LISTELE ELECTORALE]]</f>
        <v>1.1279894798729575</v>
      </c>
      <c r="V1588" s="41">
        <f>Data[[#This Row],[TOTAL CHELTUIELI LEI]]/Data[[#This Row],[NUMĂRUL PERSOANELOR CARE AU PARTICIPAT LA VOT]]</f>
        <v>9.8609188168659543</v>
      </c>
      <c r="W1588" s="41">
        <f>Data[[#This Row],[TOTAL CHELTUIELI EURO]]/Data[[#This Row],[NUMĂRUL PERSOANELOR CARE AU PARTICIPAT LA VOT]]</f>
        <v>2.0373378270833151</v>
      </c>
      <c r="X1588" s="43">
        <v>4.8400999999999996</v>
      </c>
      <c r="Y1588" s="114" t="s">
        <v>2892</v>
      </c>
      <c r="Z1588" s="44">
        <v>5</v>
      </c>
      <c r="AA1588" s="115" t="s">
        <v>3107</v>
      </c>
      <c r="AB1588" s="44">
        <v>1</v>
      </c>
      <c r="AC1588" s="45"/>
    </row>
    <row r="1589" spans="1:29" ht="12" customHeight="1" x14ac:dyDescent="0.2">
      <c r="A1589" s="37">
        <v>1588</v>
      </c>
      <c r="B1589" s="38" t="s">
        <v>27</v>
      </c>
      <c r="C1589" s="39" t="s">
        <v>2308</v>
      </c>
      <c r="D1589" s="40">
        <v>44101</v>
      </c>
      <c r="E1589" s="38">
        <v>1</v>
      </c>
      <c r="F1589" s="38"/>
      <c r="G1589" s="38" t="s">
        <v>2</v>
      </c>
      <c r="H1589" s="38" t="s">
        <v>2</v>
      </c>
      <c r="I1589" s="39">
        <v>3600</v>
      </c>
      <c r="J1589" s="39">
        <v>560</v>
      </c>
      <c r="K1589" s="39">
        <v>0</v>
      </c>
      <c r="L1589" s="41">
        <f>SUM(Data[[#This Row],[CHELTUIELI DE PERSONAL LEI]:[CHELTUIELI DE CAPITAL (ACTIVE NEFINANCIARE ) LEI]])</f>
        <v>4160</v>
      </c>
      <c r="M1589" s="41">
        <f>Data[[#This Row],[TOTAL CHELTUIELI LEI]]/Data[[#This Row],[CURS VALUTAR EURO BNR 22 07 2020]]</f>
        <v>859.48637424846606</v>
      </c>
      <c r="N1589" s="49">
        <v>866</v>
      </c>
      <c r="O1589" s="54"/>
      <c r="P1589" s="54">
        <v>755</v>
      </c>
      <c r="Q1589" s="54"/>
      <c r="R1589" s="54">
        <f>Data[[#This Row],[PERSOANE ÎNSCRISE ÎN LISTELE ELECTORALE (TURUL 1)            ]]+Data[[#This Row],[PERSOANE ÎNSCRISE ÎN LISTELE ELECTORALE (TURUL AL 2-LEA)]]</f>
        <v>866</v>
      </c>
      <c r="S1589" s="54">
        <f>Data[[#This Row],[PERSOANE CARE AU PARTICIPAT LA VOT (TURUL 1)]]+Data[[#This Row],[PERSOANE CARE AU PARTICIPAT LA VOT  (TURUL AL 2-LEA)]]</f>
        <v>755</v>
      </c>
      <c r="T1589" s="41">
        <f>Data[[#This Row],[TOTAL CHELTUIELI LEI]]/Data[[#This Row],[NUMĂRUL PERSOANELOR ÎNSCRISE ÎN LISTELE ELECTORALE]]</f>
        <v>4.8036951501154732</v>
      </c>
      <c r="U1589" s="41">
        <f>Data[[#This Row],[TOTAL CHELTUIELI EURO]]/Data[[#This Row],[NUMĂRUL PERSOANELOR ÎNSCRISE ÎN LISTELE ELECTORALE]]</f>
        <v>0.99247849220377149</v>
      </c>
      <c r="V1589" s="41">
        <f>Data[[#This Row],[TOTAL CHELTUIELI LEI]]/Data[[#This Row],[NUMĂRUL PERSOANELOR CARE AU PARTICIPAT LA VOT]]</f>
        <v>5.5099337748344368</v>
      </c>
      <c r="W1589" s="41">
        <f>Data[[#This Row],[TOTAL CHELTUIELI EURO]]/Data[[#This Row],[NUMĂRUL PERSOANELOR CARE AU PARTICIPAT LA VOT]]</f>
        <v>1.138392548673465</v>
      </c>
      <c r="X1589" s="43">
        <v>4.8400999999999996</v>
      </c>
      <c r="Y1589" s="114" t="s">
        <v>2895</v>
      </c>
      <c r="Z1589" s="44">
        <v>4</v>
      </c>
      <c r="AA1589" s="115" t="s">
        <v>3105</v>
      </c>
      <c r="AB1589" s="44">
        <v>0</v>
      </c>
      <c r="AC1589" s="45"/>
    </row>
    <row r="1590" spans="1:29" ht="12" customHeight="1" x14ac:dyDescent="0.2">
      <c r="A1590" s="37">
        <v>1589</v>
      </c>
      <c r="B1590" s="38" t="s">
        <v>27</v>
      </c>
      <c r="C1590" s="39" t="s">
        <v>2309</v>
      </c>
      <c r="D1590" s="40">
        <v>44101</v>
      </c>
      <c r="E1590" s="38">
        <v>1</v>
      </c>
      <c r="F1590" s="38"/>
      <c r="G1590" s="38" t="s">
        <v>2</v>
      </c>
      <c r="H1590" s="38" t="s">
        <v>2</v>
      </c>
      <c r="I1590" s="39">
        <v>1800</v>
      </c>
      <c r="J1590" s="39">
        <v>11132.42</v>
      </c>
      <c r="K1590" s="39">
        <v>0</v>
      </c>
      <c r="L1590" s="41">
        <f>SUM(Data[[#This Row],[CHELTUIELI DE PERSONAL LEI]:[CHELTUIELI DE CAPITAL (ACTIVE NEFINANCIARE ) LEI]])</f>
        <v>12932.42</v>
      </c>
      <c r="M1590" s="41">
        <f>Data[[#This Row],[TOTAL CHELTUIELI LEI]]/Data[[#This Row],[CURS VALUTAR EURO BNR 22 07 2020]]</f>
        <v>2671.9323980909489</v>
      </c>
      <c r="N1590" s="49">
        <v>1617</v>
      </c>
      <c r="O1590" s="54"/>
      <c r="P1590" s="54">
        <v>1217</v>
      </c>
      <c r="Q1590" s="54"/>
      <c r="R1590" s="54">
        <f>Data[[#This Row],[PERSOANE ÎNSCRISE ÎN LISTELE ELECTORALE (TURUL 1)            ]]+Data[[#This Row],[PERSOANE ÎNSCRISE ÎN LISTELE ELECTORALE (TURUL AL 2-LEA)]]</f>
        <v>1617</v>
      </c>
      <c r="S1590" s="54">
        <f>Data[[#This Row],[PERSOANE CARE AU PARTICIPAT LA VOT (TURUL 1)]]+Data[[#This Row],[PERSOANE CARE AU PARTICIPAT LA VOT  (TURUL AL 2-LEA)]]</f>
        <v>1217</v>
      </c>
      <c r="T1590" s="41">
        <f>Data[[#This Row],[TOTAL CHELTUIELI LEI]]/Data[[#This Row],[NUMĂRUL PERSOANELOR ÎNSCRISE ÎN LISTELE ELECTORALE]]</f>
        <v>7.9977860235003089</v>
      </c>
      <c r="U1590" s="41">
        <f>Data[[#This Row],[TOTAL CHELTUIELI EURO]]/Data[[#This Row],[NUMĂRUL PERSOANELOR ÎNSCRISE ÎN LISTELE ELECTORALE]]</f>
        <v>1.6524009883060908</v>
      </c>
      <c r="V1590" s="41">
        <f>Data[[#This Row],[TOTAL CHELTUIELI LEI]]/Data[[#This Row],[NUMĂRUL PERSOANELOR CARE AU PARTICIPAT LA VOT]]</f>
        <v>10.626474938373049</v>
      </c>
      <c r="W1590" s="41">
        <f>Data[[#This Row],[TOTAL CHELTUIELI EURO]]/Data[[#This Row],[NUMĂRUL PERSOANELOR CARE AU PARTICIPAT LA VOT]]</f>
        <v>2.1955073114962604</v>
      </c>
      <c r="X1590" s="43">
        <v>4.8400999999999996</v>
      </c>
      <c r="Y1590" s="114" t="s">
        <v>2896</v>
      </c>
      <c r="Z1590" s="44">
        <v>8</v>
      </c>
      <c r="AA1590" s="115" t="s">
        <v>3107</v>
      </c>
      <c r="AB1590" s="44">
        <v>1</v>
      </c>
      <c r="AC1590" s="45"/>
    </row>
    <row r="1591" spans="1:29" ht="12" customHeight="1" x14ac:dyDescent="0.2">
      <c r="A1591" s="37">
        <v>1590</v>
      </c>
      <c r="B1591" s="38" t="s">
        <v>27</v>
      </c>
      <c r="C1591" s="39" t="s">
        <v>2310</v>
      </c>
      <c r="D1591" s="40">
        <v>44101</v>
      </c>
      <c r="E1591" s="38">
        <v>1</v>
      </c>
      <c r="F1591" s="38"/>
      <c r="G1591" s="38" t="s">
        <v>2</v>
      </c>
      <c r="H1591" s="38" t="s">
        <v>2</v>
      </c>
      <c r="I1591" s="39">
        <v>0</v>
      </c>
      <c r="J1591" s="39">
        <v>10355</v>
      </c>
      <c r="K1591" s="39">
        <v>0</v>
      </c>
      <c r="L1591" s="41">
        <f>SUM(Data[[#This Row],[CHELTUIELI DE PERSONAL LEI]:[CHELTUIELI DE CAPITAL (ACTIVE NEFINANCIARE ) LEI]])</f>
        <v>10355</v>
      </c>
      <c r="M1591" s="41">
        <f>Data[[#This Row],[TOTAL CHELTUIELI LEI]]/Data[[#This Row],[CURS VALUTAR EURO BNR 22 07 2020]]</f>
        <v>2139.4186070535734</v>
      </c>
      <c r="N1591" s="49">
        <v>1346</v>
      </c>
      <c r="O1591" s="54"/>
      <c r="P1591" s="54">
        <v>880</v>
      </c>
      <c r="Q1591" s="54"/>
      <c r="R1591" s="54">
        <f>Data[[#This Row],[PERSOANE ÎNSCRISE ÎN LISTELE ELECTORALE (TURUL 1)            ]]+Data[[#This Row],[PERSOANE ÎNSCRISE ÎN LISTELE ELECTORALE (TURUL AL 2-LEA)]]</f>
        <v>1346</v>
      </c>
      <c r="S1591" s="54">
        <f>Data[[#This Row],[PERSOANE CARE AU PARTICIPAT LA VOT (TURUL 1)]]+Data[[#This Row],[PERSOANE CARE AU PARTICIPAT LA VOT  (TURUL AL 2-LEA)]]</f>
        <v>880</v>
      </c>
      <c r="T1591" s="41">
        <f>Data[[#This Row],[TOTAL CHELTUIELI LEI]]/Data[[#This Row],[NUMĂRUL PERSOANELOR ÎNSCRISE ÎN LISTELE ELECTORALE]]</f>
        <v>7.6931649331352157</v>
      </c>
      <c r="U1591" s="41">
        <f>Data[[#This Row],[TOTAL CHELTUIELI EURO]]/Data[[#This Row],[NUMĂRUL PERSOANELOR ÎNSCRISE ÎN LISTELE ELECTORALE]]</f>
        <v>1.5894640468451511</v>
      </c>
      <c r="V1591" s="41">
        <f>Data[[#This Row],[TOTAL CHELTUIELI LEI]]/Data[[#This Row],[NUMĂRUL PERSOANELOR CARE AU PARTICIPAT LA VOT]]</f>
        <v>11.767045454545455</v>
      </c>
      <c r="W1591" s="41">
        <f>Data[[#This Row],[TOTAL CHELTUIELI EURO]]/Data[[#This Row],[NUMĂRUL PERSOANELOR CARE AU PARTICIPAT LA VOT]]</f>
        <v>2.4311575080154242</v>
      </c>
      <c r="X1591" s="43">
        <v>4.8400999999999996</v>
      </c>
      <c r="Y1591" s="114" t="s">
        <v>2886</v>
      </c>
      <c r="Z1591" s="44">
        <v>7</v>
      </c>
      <c r="AA1591" s="115" t="s">
        <v>3107</v>
      </c>
      <c r="AB1591" s="44">
        <v>1</v>
      </c>
      <c r="AC1591" s="45"/>
    </row>
    <row r="1592" spans="1:29" ht="12" customHeight="1" x14ac:dyDescent="0.2">
      <c r="A1592" s="37">
        <v>1591</v>
      </c>
      <c r="B1592" s="38" t="s">
        <v>27</v>
      </c>
      <c r="C1592" s="39" t="s">
        <v>2311</v>
      </c>
      <c r="D1592" s="40">
        <v>44101</v>
      </c>
      <c r="E1592" s="38">
        <v>1</v>
      </c>
      <c r="F1592" s="38"/>
      <c r="G1592" s="38" t="s">
        <v>2</v>
      </c>
      <c r="H1592" s="38" t="s">
        <v>2</v>
      </c>
      <c r="I1592" s="39">
        <v>11000</v>
      </c>
      <c r="J1592" s="39">
        <v>12623</v>
      </c>
      <c r="K1592" s="39">
        <v>0</v>
      </c>
      <c r="L1592" s="41">
        <f>SUM(Data[[#This Row],[CHELTUIELI DE PERSONAL LEI]:[CHELTUIELI DE CAPITAL (ACTIVE NEFINANCIARE ) LEI]])</f>
        <v>23623</v>
      </c>
      <c r="M1592" s="41">
        <f>Data[[#This Row],[TOTAL CHELTUIELI LEI]]/Data[[#This Row],[CURS VALUTAR EURO BNR 22 07 2020]]</f>
        <v>4880.6842833825749</v>
      </c>
      <c r="N1592" s="49">
        <v>2406</v>
      </c>
      <c r="O1592" s="54"/>
      <c r="P1592" s="54">
        <v>1887</v>
      </c>
      <c r="Q1592" s="54"/>
      <c r="R1592" s="54">
        <f>Data[[#This Row],[PERSOANE ÎNSCRISE ÎN LISTELE ELECTORALE (TURUL 1)            ]]+Data[[#This Row],[PERSOANE ÎNSCRISE ÎN LISTELE ELECTORALE (TURUL AL 2-LEA)]]</f>
        <v>2406</v>
      </c>
      <c r="S1592" s="54">
        <f>Data[[#This Row],[PERSOANE CARE AU PARTICIPAT LA VOT (TURUL 1)]]+Data[[#This Row],[PERSOANE CARE AU PARTICIPAT LA VOT  (TURUL AL 2-LEA)]]</f>
        <v>1887</v>
      </c>
      <c r="T1592" s="41">
        <f>Data[[#This Row],[TOTAL CHELTUIELI LEI]]/Data[[#This Row],[NUMĂRUL PERSOANELOR ÎNSCRISE ÎN LISTELE ELECTORALE]]</f>
        <v>9.8183707398171247</v>
      </c>
      <c r="U1592" s="41">
        <f>Data[[#This Row],[TOTAL CHELTUIELI EURO]]/Data[[#This Row],[NUMĂRUL PERSOANELOR ÎNSCRISE ÎN LISTELE ELECTORALE]]</f>
        <v>2.0285470837001558</v>
      </c>
      <c r="V1592" s="41">
        <f>Data[[#This Row],[TOTAL CHELTUIELI LEI]]/Data[[#This Row],[NUMĂRUL PERSOANELOR CARE AU PARTICIPAT LA VOT]]</f>
        <v>12.518812930577637</v>
      </c>
      <c r="W1592" s="41">
        <f>Data[[#This Row],[TOTAL CHELTUIELI EURO]]/Data[[#This Row],[NUMĂRUL PERSOANELOR CARE AU PARTICIPAT LA VOT]]</f>
        <v>2.5864781575954292</v>
      </c>
      <c r="X1592" s="43">
        <v>4.8400999999999996</v>
      </c>
      <c r="Y1592" s="114" t="s">
        <v>2887</v>
      </c>
      <c r="Z1592" s="44">
        <v>9</v>
      </c>
      <c r="AA1592" s="115" t="s">
        <v>3108</v>
      </c>
      <c r="AB1592" s="44">
        <v>2</v>
      </c>
      <c r="AC1592" s="45"/>
    </row>
    <row r="1593" spans="1:29" ht="12" customHeight="1" x14ac:dyDescent="0.2">
      <c r="A1593" s="37">
        <v>1592</v>
      </c>
      <c r="B1593" s="38" t="s">
        <v>27</v>
      </c>
      <c r="C1593" s="39" t="s">
        <v>2312</v>
      </c>
      <c r="D1593" s="40">
        <v>44101</v>
      </c>
      <c r="E1593" s="38">
        <v>1</v>
      </c>
      <c r="F1593" s="38"/>
      <c r="G1593" s="38" t="s">
        <v>2</v>
      </c>
      <c r="H1593" s="38" t="s">
        <v>2</v>
      </c>
      <c r="I1593" s="39">
        <v>1200</v>
      </c>
      <c r="J1593" s="39">
        <v>8400</v>
      </c>
      <c r="K1593" s="39">
        <v>0</v>
      </c>
      <c r="L1593" s="41">
        <f>SUM(Data[[#This Row],[CHELTUIELI DE PERSONAL LEI]:[CHELTUIELI DE CAPITAL (ACTIVE NEFINANCIARE ) LEI]])</f>
        <v>9600</v>
      </c>
      <c r="M1593" s="41">
        <f>Data[[#This Row],[TOTAL CHELTUIELI LEI]]/Data[[#This Row],[CURS VALUTAR EURO BNR 22 07 2020]]</f>
        <v>1983.430094419537</v>
      </c>
      <c r="N1593" s="49">
        <v>1517</v>
      </c>
      <c r="O1593" s="54"/>
      <c r="P1593" s="54">
        <v>993</v>
      </c>
      <c r="Q1593" s="54"/>
      <c r="R1593" s="54">
        <f>Data[[#This Row],[PERSOANE ÎNSCRISE ÎN LISTELE ELECTORALE (TURUL 1)            ]]+Data[[#This Row],[PERSOANE ÎNSCRISE ÎN LISTELE ELECTORALE (TURUL AL 2-LEA)]]</f>
        <v>1517</v>
      </c>
      <c r="S1593" s="54">
        <f>Data[[#This Row],[PERSOANE CARE AU PARTICIPAT LA VOT (TURUL 1)]]+Data[[#This Row],[PERSOANE CARE AU PARTICIPAT LA VOT  (TURUL AL 2-LEA)]]</f>
        <v>993</v>
      </c>
      <c r="T1593" s="41">
        <f>Data[[#This Row],[TOTAL CHELTUIELI LEI]]/Data[[#This Row],[NUMĂRUL PERSOANELOR ÎNSCRISE ÎN LISTELE ELECTORALE]]</f>
        <v>6.3282794990112059</v>
      </c>
      <c r="U1593" s="41">
        <f>Data[[#This Row],[TOTAL CHELTUIELI EURO]]/Data[[#This Row],[NUMĂRUL PERSOANELOR ÎNSCRISE ÎN LISTELE ELECTORALE]]</f>
        <v>1.307468750441356</v>
      </c>
      <c r="V1593" s="41">
        <f>Data[[#This Row],[TOTAL CHELTUIELI LEI]]/Data[[#This Row],[NUMĂRUL PERSOANELOR CARE AU PARTICIPAT LA VOT]]</f>
        <v>9.667673716012084</v>
      </c>
      <c r="W1593" s="41">
        <f>Data[[#This Row],[TOTAL CHELTUIELI EURO]]/Data[[#This Row],[NUMĂRUL PERSOANELOR CARE AU PARTICIPAT LA VOT]]</f>
        <v>1.9974119782674089</v>
      </c>
      <c r="X1593" s="43">
        <v>4.8400999999999996</v>
      </c>
      <c r="Y1593" s="114" t="s">
        <v>2889</v>
      </c>
      <c r="Z1593" s="44">
        <v>6</v>
      </c>
      <c r="AA1593" s="115" t="s">
        <v>3107</v>
      </c>
      <c r="AB1593" s="44">
        <v>1</v>
      </c>
      <c r="AC1593" s="45"/>
    </row>
    <row r="1594" spans="1:29" ht="12" customHeight="1" x14ac:dyDescent="0.2">
      <c r="A1594" s="37">
        <v>1593</v>
      </c>
      <c r="B1594" s="38" t="s">
        <v>27</v>
      </c>
      <c r="C1594" s="39" t="s">
        <v>2313</v>
      </c>
      <c r="D1594" s="40">
        <v>44101</v>
      </c>
      <c r="E1594" s="38">
        <v>1</v>
      </c>
      <c r="F1594" s="38"/>
      <c r="G1594" s="38" t="s">
        <v>2</v>
      </c>
      <c r="H1594" s="38" t="s">
        <v>2</v>
      </c>
      <c r="I1594" s="39">
        <v>2700</v>
      </c>
      <c r="J1594" s="39">
        <v>6700</v>
      </c>
      <c r="K1594" s="39">
        <v>0</v>
      </c>
      <c r="L1594" s="41">
        <f>SUM(Data[[#This Row],[CHELTUIELI DE PERSONAL LEI]:[CHELTUIELI DE CAPITAL (ACTIVE NEFINANCIARE ) LEI]])</f>
        <v>9400</v>
      </c>
      <c r="M1594" s="41">
        <f>Data[[#This Row],[TOTAL CHELTUIELI LEI]]/Data[[#This Row],[CURS VALUTAR EURO BNR 22 07 2020]]</f>
        <v>1942.1086341191299</v>
      </c>
      <c r="N1594" s="49">
        <v>1308</v>
      </c>
      <c r="O1594" s="54"/>
      <c r="P1594" s="54">
        <v>1116</v>
      </c>
      <c r="Q1594" s="54"/>
      <c r="R1594" s="54">
        <f>Data[[#This Row],[PERSOANE ÎNSCRISE ÎN LISTELE ELECTORALE (TURUL 1)            ]]+Data[[#This Row],[PERSOANE ÎNSCRISE ÎN LISTELE ELECTORALE (TURUL AL 2-LEA)]]</f>
        <v>1308</v>
      </c>
      <c r="S1594" s="54">
        <f>Data[[#This Row],[PERSOANE CARE AU PARTICIPAT LA VOT (TURUL 1)]]+Data[[#This Row],[PERSOANE CARE AU PARTICIPAT LA VOT  (TURUL AL 2-LEA)]]</f>
        <v>1116</v>
      </c>
      <c r="T1594" s="41">
        <f>Data[[#This Row],[TOTAL CHELTUIELI LEI]]/Data[[#This Row],[NUMĂRUL PERSOANELOR ÎNSCRISE ÎN LISTELE ELECTORALE]]</f>
        <v>7.186544342507645</v>
      </c>
      <c r="U1594" s="41">
        <f>Data[[#This Row],[TOTAL CHELTUIELI EURO]]/Data[[#This Row],[NUMĂRUL PERSOANELOR ÎNSCRISE ÎN LISTELE ELECTORALE]]</f>
        <v>1.4847925337302217</v>
      </c>
      <c r="V1594" s="41">
        <f>Data[[#This Row],[TOTAL CHELTUIELI LEI]]/Data[[#This Row],[NUMĂRUL PERSOANELOR CARE AU PARTICIPAT LA VOT]]</f>
        <v>8.4229390681003586</v>
      </c>
      <c r="W1594" s="41">
        <f>Data[[#This Row],[TOTAL CHELTUIELI EURO]]/Data[[#This Row],[NUMĂRUL PERSOANELOR CARE AU PARTICIPAT LA VOT]]</f>
        <v>1.7402407115762812</v>
      </c>
      <c r="X1594" s="43">
        <v>4.8400999999999996</v>
      </c>
      <c r="Y1594" s="114" t="s">
        <v>2886</v>
      </c>
      <c r="Z1594" s="44">
        <v>7</v>
      </c>
      <c r="AA1594" s="115" t="s">
        <v>3107</v>
      </c>
      <c r="AB1594" s="44">
        <v>1</v>
      </c>
      <c r="AC1594" s="45"/>
    </row>
    <row r="1595" spans="1:29" ht="12" customHeight="1" x14ac:dyDescent="0.2">
      <c r="A1595" s="37">
        <v>1594</v>
      </c>
      <c r="B1595" s="38" t="s">
        <v>27</v>
      </c>
      <c r="C1595" s="39" t="s">
        <v>2314</v>
      </c>
      <c r="D1595" s="40">
        <v>44101</v>
      </c>
      <c r="E1595" s="38">
        <v>1</v>
      </c>
      <c r="F1595" s="38"/>
      <c r="G1595" s="38" t="s">
        <v>2</v>
      </c>
      <c r="H1595" s="38" t="s">
        <v>2</v>
      </c>
      <c r="I1595" s="39">
        <v>400</v>
      </c>
      <c r="J1595" s="39">
        <v>4539</v>
      </c>
      <c r="K1595" s="39">
        <v>0</v>
      </c>
      <c r="L1595" s="41">
        <f>SUM(Data[[#This Row],[CHELTUIELI DE PERSONAL LEI]:[CHELTUIELI DE CAPITAL (ACTIVE NEFINANCIARE ) LEI]])</f>
        <v>4939</v>
      </c>
      <c r="M1595" s="41">
        <f>Data[[#This Row],[TOTAL CHELTUIELI LEI]]/Data[[#This Row],[CURS VALUTAR EURO BNR 22 07 2020]]</f>
        <v>1020.4334621185513</v>
      </c>
      <c r="N1595" s="49">
        <v>224</v>
      </c>
      <c r="O1595" s="54"/>
      <c r="P1595" s="54">
        <v>323</v>
      </c>
      <c r="Q1595" s="54"/>
      <c r="R1595" s="54">
        <f>Data[[#This Row],[PERSOANE ÎNSCRISE ÎN LISTELE ELECTORALE (TURUL 1)            ]]+Data[[#This Row],[PERSOANE ÎNSCRISE ÎN LISTELE ELECTORALE (TURUL AL 2-LEA)]]</f>
        <v>224</v>
      </c>
      <c r="S1595" s="54">
        <f>Data[[#This Row],[PERSOANE CARE AU PARTICIPAT LA VOT (TURUL 1)]]+Data[[#This Row],[PERSOANE CARE AU PARTICIPAT LA VOT  (TURUL AL 2-LEA)]]</f>
        <v>323</v>
      </c>
      <c r="T1595" s="41">
        <f>Data[[#This Row],[TOTAL CHELTUIELI LEI]]/Data[[#This Row],[NUMĂRUL PERSOANELOR ÎNSCRISE ÎN LISTELE ELECTORALE]]</f>
        <v>22.049107142857142</v>
      </c>
      <c r="U1595" s="41">
        <f>Data[[#This Row],[TOTAL CHELTUIELI EURO]]/Data[[#This Row],[NUMĂRUL PERSOANELOR ÎNSCRISE ÎN LISTELE ELECTORALE]]</f>
        <v>4.5555065273149618</v>
      </c>
      <c r="V1595" s="41">
        <f>Data[[#This Row],[TOTAL CHELTUIELI LEI]]/Data[[#This Row],[NUMĂRUL PERSOANELOR CARE AU PARTICIPAT LA VOT]]</f>
        <v>15.291021671826625</v>
      </c>
      <c r="W1595" s="41">
        <f>Data[[#This Row],[TOTAL CHELTUIELI EURO]]/Data[[#This Row],[NUMĂRUL PERSOANELOR CARE AU PARTICIPAT LA VOT]]</f>
        <v>3.1592367248252362</v>
      </c>
      <c r="X1595" s="43">
        <v>4.8400999999999996</v>
      </c>
      <c r="Y1595" s="114" t="s">
        <v>2900</v>
      </c>
      <c r="Z1595" s="44">
        <v>22</v>
      </c>
      <c r="AA1595" s="115" t="s">
        <v>3110</v>
      </c>
      <c r="AB1595" s="44">
        <v>4</v>
      </c>
      <c r="AC1595" s="45"/>
    </row>
    <row r="1596" spans="1:29" ht="12" customHeight="1" x14ac:dyDescent="0.2">
      <c r="A1596" s="37">
        <v>1595</v>
      </c>
      <c r="B1596" s="38" t="s">
        <v>27</v>
      </c>
      <c r="C1596" s="39" t="s">
        <v>2315</v>
      </c>
      <c r="D1596" s="40">
        <v>44101</v>
      </c>
      <c r="E1596" s="38">
        <v>1</v>
      </c>
      <c r="F1596" s="38"/>
      <c r="G1596" s="38" t="s">
        <v>2</v>
      </c>
      <c r="H1596" s="38" t="s">
        <v>2</v>
      </c>
      <c r="I1596" s="39">
        <v>19243</v>
      </c>
      <c r="J1596" s="39">
        <v>17743.09</v>
      </c>
      <c r="K1596" s="39">
        <v>0</v>
      </c>
      <c r="L1596" s="41">
        <f>SUM(Data[[#This Row],[CHELTUIELI DE PERSONAL LEI]:[CHELTUIELI DE CAPITAL (ACTIVE NEFINANCIARE ) LEI]])</f>
        <v>36986.089999999997</v>
      </c>
      <c r="M1596" s="41">
        <f>Data[[#This Row],[TOTAL CHELTUIELI LEI]]/Data[[#This Row],[CURS VALUTAR EURO BNR 22 07 2020]]</f>
        <v>7641.5962480114049</v>
      </c>
      <c r="N1596" s="49">
        <v>353</v>
      </c>
      <c r="O1596" s="54"/>
      <c r="P1596" s="54">
        <v>306</v>
      </c>
      <c r="Q1596" s="54"/>
      <c r="R1596" s="54">
        <f>Data[[#This Row],[PERSOANE ÎNSCRISE ÎN LISTELE ELECTORALE (TURUL 1)            ]]+Data[[#This Row],[PERSOANE ÎNSCRISE ÎN LISTELE ELECTORALE (TURUL AL 2-LEA)]]</f>
        <v>353</v>
      </c>
      <c r="S1596" s="54">
        <f>Data[[#This Row],[PERSOANE CARE AU PARTICIPAT LA VOT (TURUL 1)]]+Data[[#This Row],[PERSOANE CARE AU PARTICIPAT LA VOT  (TURUL AL 2-LEA)]]</f>
        <v>306</v>
      </c>
      <c r="T1596" s="41">
        <f>Data[[#This Row],[TOTAL CHELTUIELI LEI]]/Data[[#This Row],[NUMĂRUL PERSOANELOR ÎNSCRISE ÎN LISTELE ELECTORALE]]</f>
        <v>104.77645892351273</v>
      </c>
      <c r="U1596" s="41">
        <f>Data[[#This Row],[TOTAL CHELTUIELI EURO]]/Data[[#This Row],[NUMĂRUL PERSOANELOR ÎNSCRISE ÎN LISTELE ELECTORALE]]</f>
        <v>21.647581439125794</v>
      </c>
      <c r="V1596" s="41">
        <f>Data[[#This Row],[TOTAL CHELTUIELI LEI]]/Data[[#This Row],[NUMĂRUL PERSOANELOR CARE AU PARTICIPAT LA VOT]]</f>
        <v>120.86957516339868</v>
      </c>
      <c r="W1596" s="41">
        <f>Data[[#This Row],[TOTAL CHELTUIELI EURO]]/Data[[#This Row],[NUMĂRUL PERSOANELOR CARE AU PARTICIPAT LA VOT]]</f>
        <v>24.972536758207205</v>
      </c>
      <c r="X1596" s="43">
        <v>4.8400999999999996</v>
      </c>
      <c r="Y1596" s="114" t="s">
        <v>3093</v>
      </c>
      <c r="Z1596" s="44">
        <v>104</v>
      </c>
      <c r="AA1596" s="115" t="s">
        <v>3117</v>
      </c>
      <c r="AB1596" s="44">
        <v>21</v>
      </c>
      <c r="AC1596" s="45"/>
    </row>
    <row r="1597" spans="1:29" ht="12" customHeight="1" x14ac:dyDescent="0.2">
      <c r="A1597" s="37">
        <v>1596</v>
      </c>
      <c r="B1597" s="38" t="s">
        <v>27</v>
      </c>
      <c r="C1597" s="39" t="s">
        <v>2316</v>
      </c>
      <c r="D1597" s="40">
        <v>44101</v>
      </c>
      <c r="E1597" s="38">
        <v>1</v>
      </c>
      <c r="F1597" s="38"/>
      <c r="G1597" s="38" t="s">
        <v>2</v>
      </c>
      <c r="H1597" s="38" t="s">
        <v>2</v>
      </c>
      <c r="I1597" s="39">
        <v>2750</v>
      </c>
      <c r="J1597" s="39">
        <v>16290.03</v>
      </c>
      <c r="K1597" s="39">
        <v>0</v>
      </c>
      <c r="L1597" s="41">
        <f>SUM(Data[[#This Row],[CHELTUIELI DE PERSONAL LEI]:[CHELTUIELI DE CAPITAL (ACTIVE NEFINANCIARE ) LEI]])</f>
        <v>19040.03</v>
      </c>
      <c r="M1597" s="41">
        <f>Data[[#This Row],[TOTAL CHELTUIELI LEI]]/Data[[#This Row],[CURS VALUTAR EURO BNR 22 07 2020]]</f>
        <v>3933.809218817793</v>
      </c>
      <c r="N1597" s="49">
        <v>664</v>
      </c>
      <c r="O1597" s="54"/>
      <c r="P1597" s="54">
        <v>576</v>
      </c>
      <c r="Q1597" s="54"/>
      <c r="R1597" s="54">
        <f>Data[[#This Row],[PERSOANE ÎNSCRISE ÎN LISTELE ELECTORALE (TURUL 1)            ]]+Data[[#This Row],[PERSOANE ÎNSCRISE ÎN LISTELE ELECTORALE (TURUL AL 2-LEA)]]</f>
        <v>664</v>
      </c>
      <c r="S1597" s="54">
        <f>Data[[#This Row],[PERSOANE CARE AU PARTICIPAT LA VOT (TURUL 1)]]+Data[[#This Row],[PERSOANE CARE AU PARTICIPAT LA VOT  (TURUL AL 2-LEA)]]</f>
        <v>576</v>
      </c>
      <c r="T1597" s="41">
        <f>Data[[#This Row],[TOTAL CHELTUIELI LEI]]/Data[[#This Row],[NUMĂRUL PERSOANELOR ÎNSCRISE ÎN LISTELE ELECTORALE]]</f>
        <v>28.674743975903613</v>
      </c>
      <c r="U1597" s="41">
        <f>Data[[#This Row],[TOTAL CHELTUIELI EURO]]/Data[[#This Row],[NUMĂRUL PERSOANELOR ÎNSCRISE ÎN LISTELE ELECTORALE]]</f>
        <v>5.9244114741231826</v>
      </c>
      <c r="V1597" s="41">
        <f>Data[[#This Row],[TOTAL CHELTUIELI LEI]]/Data[[#This Row],[NUMĂRUL PERSOANELOR CARE AU PARTICIPAT LA VOT]]</f>
        <v>33.055607638888887</v>
      </c>
      <c r="W1597" s="41">
        <f>Data[[#This Row],[TOTAL CHELTUIELI EURO]]/Data[[#This Row],[NUMĂRUL PERSOANELOR CARE AU PARTICIPAT LA VOT]]</f>
        <v>6.8295298937808901</v>
      </c>
      <c r="X1597" s="43">
        <v>4.8400999999999996</v>
      </c>
      <c r="Y1597" s="114" t="s">
        <v>2910</v>
      </c>
      <c r="Z1597" s="44">
        <v>28</v>
      </c>
      <c r="AA1597" s="115" t="s">
        <v>3109</v>
      </c>
      <c r="AB1597" s="44">
        <v>5</v>
      </c>
      <c r="AC1597" s="45"/>
    </row>
    <row r="1598" spans="1:29" ht="12" customHeight="1" x14ac:dyDescent="0.2">
      <c r="A1598" s="37">
        <v>1597</v>
      </c>
      <c r="B1598" s="38" t="s">
        <v>27</v>
      </c>
      <c r="C1598" s="39" t="s">
        <v>2317</v>
      </c>
      <c r="D1598" s="40">
        <v>44101</v>
      </c>
      <c r="E1598" s="38">
        <v>1</v>
      </c>
      <c r="F1598" s="38"/>
      <c r="G1598" s="38" t="s">
        <v>2</v>
      </c>
      <c r="H1598" s="38" t="s">
        <v>2</v>
      </c>
      <c r="I1598" s="39">
        <v>0</v>
      </c>
      <c r="J1598" s="39">
        <v>10973</v>
      </c>
      <c r="K1598" s="39">
        <v>0</v>
      </c>
      <c r="L1598" s="41">
        <f>SUM(Data[[#This Row],[CHELTUIELI DE PERSONAL LEI]:[CHELTUIELI DE CAPITAL (ACTIVE NEFINANCIARE ) LEI]])</f>
        <v>10973</v>
      </c>
      <c r="M1598" s="41">
        <f>Data[[#This Row],[TOTAL CHELTUIELI LEI]]/Data[[#This Row],[CURS VALUTAR EURO BNR 22 07 2020]]</f>
        <v>2267.1019193818311</v>
      </c>
      <c r="N1598" s="49">
        <v>584</v>
      </c>
      <c r="O1598" s="54"/>
      <c r="P1598" s="54">
        <v>525</v>
      </c>
      <c r="Q1598" s="54"/>
      <c r="R1598" s="54">
        <f>Data[[#This Row],[PERSOANE ÎNSCRISE ÎN LISTELE ELECTORALE (TURUL 1)            ]]+Data[[#This Row],[PERSOANE ÎNSCRISE ÎN LISTELE ELECTORALE (TURUL AL 2-LEA)]]</f>
        <v>584</v>
      </c>
      <c r="S1598" s="54">
        <f>Data[[#This Row],[PERSOANE CARE AU PARTICIPAT LA VOT (TURUL 1)]]+Data[[#This Row],[PERSOANE CARE AU PARTICIPAT LA VOT  (TURUL AL 2-LEA)]]</f>
        <v>525</v>
      </c>
      <c r="T1598" s="41">
        <f>Data[[#This Row],[TOTAL CHELTUIELI LEI]]/Data[[#This Row],[NUMĂRUL PERSOANELOR ÎNSCRISE ÎN LISTELE ELECTORALE]]</f>
        <v>18.789383561643834</v>
      </c>
      <c r="U1598" s="41">
        <f>Data[[#This Row],[TOTAL CHELTUIELI EURO]]/Data[[#This Row],[NUMĂRUL PERSOANELOR ÎNSCRISE ÎN LISTELE ELECTORALE]]</f>
        <v>3.8820238345579301</v>
      </c>
      <c r="V1598" s="41">
        <f>Data[[#This Row],[TOTAL CHELTUIELI LEI]]/Data[[#This Row],[NUMĂRUL PERSOANELOR CARE AU PARTICIPAT LA VOT]]</f>
        <v>20.900952380952383</v>
      </c>
      <c r="W1598" s="41">
        <f>Data[[#This Row],[TOTAL CHELTUIELI EURO]]/Data[[#This Row],[NUMĂRUL PERSOANELOR CARE AU PARTICIPAT LA VOT]]</f>
        <v>4.3182893702511072</v>
      </c>
      <c r="X1598" s="43">
        <v>4.8400999999999996</v>
      </c>
      <c r="Y1598" s="114" t="s">
        <v>2917</v>
      </c>
      <c r="Z1598" s="44">
        <v>18</v>
      </c>
      <c r="AA1598" s="115" t="s">
        <v>3106</v>
      </c>
      <c r="AB1598" s="44">
        <v>3</v>
      </c>
      <c r="AC1598" s="45"/>
    </row>
    <row r="1599" spans="1:29" ht="12" customHeight="1" x14ac:dyDescent="0.2">
      <c r="A1599" s="37">
        <v>1598</v>
      </c>
      <c r="B1599" s="38" t="s">
        <v>27</v>
      </c>
      <c r="C1599" s="39" t="s">
        <v>2318</v>
      </c>
      <c r="D1599" s="40">
        <v>44101</v>
      </c>
      <c r="E1599" s="38">
        <v>1</v>
      </c>
      <c r="F1599" s="38"/>
      <c r="G1599" s="38" t="s">
        <v>2</v>
      </c>
      <c r="H1599" s="38" t="s">
        <v>2</v>
      </c>
      <c r="I1599" s="39">
        <v>11130</v>
      </c>
      <c r="J1599" s="39">
        <v>7238</v>
      </c>
      <c r="K1599" s="39">
        <v>2000</v>
      </c>
      <c r="L1599" s="41">
        <f>SUM(Data[[#This Row],[CHELTUIELI DE PERSONAL LEI]:[CHELTUIELI DE CAPITAL (ACTIVE NEFINANCIARE ) LEI]])</f>
        <v>20368</v>
      </c>
      <c r="M1599" s="41">
        <f>Data[[#This Row],[TOTAL CHELTUIELI LEI]]/Data[[#This Row],[CURS VALUTAR EURO BNR 22 07 2020]]</f>
        <v>4208.1775169934508</v>
      </c>
      <c r="N1599" s="49">
        <v>402</v>
      </c>
      <c r="O1599" s="54"/>
      <c r="P1599" s="54">
        <v>402</v>
      </c>
      <c r="Q1599" s="54"/>
      <c r="R1599" s="54">
        <f>Data[[#This Row],[PERSOANE ÎNSCRISE ÎN LISTELE ELECTORALE (TURUL 1)            ]]+Data[[#This Row],[PERSOANE ÎNSCRISE ÎN LISTELE ELECTORALE (TURUL AL 2-LEA)]]</f>
        <v>402</v>
      </c>
      <c r="S1599" s="54">
        <f>Data[[#This Row],[PERSOANE CARE AU PARTICIPAT LA VOT (TURUL 1)]]+Data[[#This Row],[PERSOANE CARE AU PARTICIPAT LA VOT  (TURUL AL 2-LEA)]]</f>
        <v>402</v>
      </c>
      <c r="T1599" s="41">
        <f>Data[[#This Row],[TOTAL CHELTUIELI LEI]]/Data[[#This Row],[NUMĂRUL PERSOANELOR ÎNSCRISE ÎN LISTELE ELECTORALE]]</f>
        <v>50.666666666666664</v>
      </c>
      <c r="U1599" s="41">
        <f>Data[[#This Row],[TOTAL CHELTUIELI EURO]]/Data[[#This Row],[NUMĂRUL PERSOANELOR ÎNSCRISE ÎN LISTELE ELECTORALE]]</f>
        <v>10.468103276103111</v>
      </c>
      <c r="V1599" s="41">
        <f>Data[[#This Row],[TOTAL CHELTUIELI LEI]]/Data[[#This Row],[NUMĂRUL PERSOANELOR CARE AU PARTICIPAT LA VOT]]</f>
        <v>50.666666666666664</v>
      </c>
      <c r="W1599" s="41">
        <f>Data[[#This Row],[TOTAL CHELTUIELI EURO]]/Data[[#This Row],[NUMĂRUL PERSOANELOR CARE AU PARTICIPAT LA VOT]]</f>
        <v>10.468103276103111</v>
      </c>
      <c r="X1599" s="43">
        <v>4.8400999999999996</v>
      </c>
      <c r="Y1599" s="114" t="s">
        <v>3094</v>
      </c>
      <c r="Z1599" s="44">
        <v>50</v>
      </c>
      <c r="AA1599" s="115" t="s">
        <v>3127</v>
      </c>
      <c r="AB1599" s="44">
        <v>10</v>
      </c>
      <c r="AC1599" s="45"/>
    </row>
    <row r="1600" spans="1:29" ht="12" customHeight="1" x14ac:dyDescent="0.2">
      <c r="A1600" s="37">
        <v>1599</v>
      </c>
      <c r="B1600" s="38" t="s">
        <v>27</v>
      </c>
      <c r="C1600" s="39" t="s">
        <v>2319</v>
      </c>
      <c r="D1600" s="40">
        <v>44101</v>
      </c>
      <c r="E1600" s="38">
        <v>1</v>
      </c>
      <c r="F1600" s="38"/>
      <c r="G1600" s="38" t="s">
        <v>2</v>
      </c>
      <c r="H1600" s="38" t="s">
        <v>2</v>
      </c>
      <c r="I1600" s="39">
        <v>14800</v>
      </c>
      <c r="J1600" s="39">
        <v>18219.240000000002</v>
      </c>
      <c r="K1600" s="39">
        <v>0</v>
      </c>
      <c r="L1600" s="41">
        <f>SUM(Data[[#This Row],[CHELTUIELI DE PERSONAL LEI]:[CHELTUIELI DE CAPITAL (ACTIVE NEFINANCIARE ) LEI]])</f>
        <v>33019.240000000005</v>
      </c>
      <c r="M1600" s="41">
        <f>Data[[#This Row],[TOTAL CHELTUIELI LEI]]/Data[[#This Row],[CURS VALUTAR EURO BNR 22 07 2020]]</f>
        <v>6822.0160740480587</v>
      </c>
      <c r="N1600" s="49">
        <v>2489</v>
      </c>
      <c r="O1600" s="54"/>
      <c r="P1600" s="54">
        <v>1697</v>
      </c>
      <c r="Q1600" s="54"/>
      <c r="R1600" s="54">
        <f>Data[[#This Row],[PERSOANE ÎNSCRISE ÎN LISTELE ELECTORALE (TURUL 1)            ]]+Data[[#This Row],[PERSOANE ÎNSCRISE ÎN LISTELE ELECTORALE (TURUL AL 2-LEA)]]</f>
        <v>2489</v>
      </c>
      <c r="S1600" s="54">
        <f>Data[[#This Row],[PERSOANE CARE AU PARTICIPAT LA VOT (TURUL 1)]]+Data[[#This Row],[PERSOANE CARE AU PARTICIPAT LA VOT  (TURUL AL 2-LEA)]]</f>
        <v>1697</v>
      </c>
      <c r="T1600" s="41">
        <f>Data[[#This Row],[TOTAL CHELTUIELI LEI]]/Data[[#This Row],[NUMĂRUL PERSOANELOR ÎNSCRISE ÎN LISTELE ELECTORALE]]</f>
        <v>13.266066693451187</v>
      </c>
      <c r="U1600" s="41">
        <f>Data[[#This Row],[TOTAL CHELTUIELI EURO]]/Data[[#This Row],[NUMĂRUL PERSOANELOR ÎNSCRISE ÎN LISTELE ELECTORALE]]</f>
        <v>2.7408662410799756</v>
      </c>
      <c r="V1600" s="41">
        <f>Data[[#This Row],[TOTAL CHELTUIELI LEI]]/Data[[#This Row],[NUMĂRUL PERSOANELOR CARE AU PARTICIPAT LA VOT]]</f>
        <v>19.45741897466117</v>
      </c>
      <c r="W1600" s="41">
        <f>Data[[#This Row],[TOTAL CHELTUIELI EURO]]/Data[[#This Row],[NUMĂRUL PERSOANELOR CARE AU PARTICIPAT LA VOT]]</f>
        <v>4.0200448285492394</v>
      </c>
      <c r="X1600" s="43">
        <v>4.8400999999999996</v>
      </c>
      <c r="Y1600" s="114" t="s">
        <v>2906</v>
      </c>
      <c r="Z1600" s="44">
        <v>13</v>
      </c>
      <c r="AA1600" s="115" t="s">
        <v>3108</v>
      </c>
      <c r="AB1600" s="44">
        <v>2</v>
      </c>
      <c r="AC1600" s="45"/>
    </row>
    <row r="1601" spans="1:29" ht="12" customHeight="1" x14ac:dyDescent="0.2">
      <c r="A1601" s="37">
        <v>1600</v>
      </c>
      <c r="B1601" s="38" t="s">
        <v>27</v>
      </c>
      <c r="C1601" s="39" t="s">
        <v>2320</v>
      </c>
      <c r="D1601" s="40">
        <v>44101</v>
      </c>
      <c r="E1601" s="38">
        <v>1</v>
      </c>
      <c r="F1601" s="38"/>
      <c r="G1601" s="38" t="s">
        <v>2</v>
      </c>
      <c r="H1601" s="38" t="s">
        <v>2</v>
      </c>
      <c r="I1601" s="39">
        <v>6000</v>
      </c>
      <c r="J1601" s="39">
        <v>5472</v>
      </c>
      <c r="K1601" s="39">
        <v>0</v>
      </c>
      <c r="L1601" s="41">
        <f>SUM(Data[[#This Row],[CHELTUIELI DE PERSONAL LEI]:[CHELTUIELI DE CAPITAL (ACTIVE NEFINANCIARE ) LEI]])</f>
        <v>11472</v>
      </c>
      <c r="M1601" s="41">
        <f>Data[[#This Row],[TOTAL CHELTUIELI LEI]]/Data[[#This Row],[CURS VALUTAR EURO BNR 22 07 2020]]</f>
        <v>2370.1989628313468</v>
      </c>
      <c r="N1601" s="49">
        <v>3268</v>
      </c>
      <c r="O1601" s="54"/>
      <c r="P1601" s="54">
        <v>1790</v>
      </c>
      <c r="Q1601" s="54"/>
      <c r="R1601" s="54">
        <f>Data[[#This Row],[PERSOANE ÎNSCRISE ÎN LISTELE ELECTORALE (TURUL 1)            ]]+Data[[#This Row],[PERSOANE ÎNSCRISE ÎN LISTELE ELECTORALE (TURUL AL 2-LEA)]]</f>
        <v>3268</v>
      </c>
      <c r="S1601" s="54">
        <f>Data[[#This Row],[PERSOANE CARE AU PARTICIPAT LA VOT (TURUL 1)]]+Data[[#This Row],[PERSOANE CARE AU PARTICIPAT LA VOT  (TURUL AL 2-LEA)]]</f>
        <v>1790</v>
      </c>
      <c r="T1601" s="41">
        <f>Data[[#This Row],[TOTAL CHELTUIELI LEI]]/Data[[#This Row],[NUMĂRUL PERSOANELOR ÎNSCRISE ÎN LISTELE ELECTORALE]]</f>
        <v>3.510403916768666</v>
      </c>
      <c r="U1601" s="41">
        <f>Data[[#This Row],[TOTAL CHELTUIELI EURO]]/Data[[#This Row],[NUMĂRUL PERSOANELOR ÎNSCRISE ÎN LISTELE ELECTORALE]]</f>
        <v>0.72527508042574873</v>
      </c>
      <c r="V1601" s="41">
        <f>Data[[#This Row],[TOTAL CHELTUIELI LEI]]/Data[[#This Row],[NUMĂRUL PERSOANELOR CARE AU PARTICIPAT LA VOT]]</f>
        <v>6.4089385474860334</v>
      </c>
      <c r="W1601" s="41">
        <f>Data[[#This Row],[TOTAL CHELTUIELI EURO]]/Data[[#This Row],[NUMĂRUL PERSOANELOR CARE AU PARTICIPAT LA VOT]]</f>
        <v>1.3241334987884619</v>
      </c>
      <c r="X1601" s="43">
        <v>4.8400999999999996</v>
      </c>
      <c r="Y1601" s="114" t="s">
        <v>2884</v>
      </c>
      <c r="Z1601" s="44">
        <v>3</v>
      </c>
      <c r="AA1601" s="115" t="s">
        <v>3105</v>
      </c>
      <c r="AB1601" s="44">
        <v>0</v>
      </c>
      <c r="AC1601" s="45"/>
    </row>
    <row r="1602" spans="1:29" ht="12" customHeight="1" x14ac:dyDescent="0.2">
      <c r="A1602" s="37">
        <v>1601</v>
      </c>
      <c r="B1602" s="38" t="s">
        <v>27</v>
      </c>
      <c r="C1602" s="39" t="s">
        <v>2321</v>
      </c>
      <c r="D1602" s="40">
        <v>44101</v>
      </c>
      <c r="E1602" s="38">
        <v>1</v>
      </c>
      <c r="F1602" s="38"/>
      <c r="G1602" s="38" t="s">
        <v>2</v>
      </c>
      <c r="H1602" s="38" t="s">
        <v>2</v>
      </c>
      <c r="I1602" s="39">
        <v>2500</v>
      </c>
      <c r="J1602" s="39">
        <v>2409</v>
      </c>
      <c r="K1602" s="39">
        <v>0</v>
      </c>
      <c r="L1602" s="41">
        <f>SUM(Data[[#This Row],[CHELTUIELI DE PERSONAL LEI]:[CHELTUIELI DE CAPITAL (ACTIVE NEFINANCIARE ) LEI]])</f>
        <v>4909</v>
      </c>
      <c r="M1602" s="41">
        <f>Data[[#This Row],[TOTAL CHELTUIELI LEI]]/Data[[#This Row],[CURS VALUTAR EURO BNR 22 07 2020]]</f>
        <v>1014.2352430734903</v>
      </c>
      <c r="N1602" s="49">
        <v>1251</v>
      </c>
      <c r="O1602" s="54"/>
      <c r="P1602" s="54">
        <v>1013</v>
      </c>
      <c r="Q1602" s="54"/>
      <c r="R1602" s="54">
        <f>Data[[#This Row],[PERSOANE ÎNSCRISE ÎN LISTELE ELECTORALE (TURUL 1)            ]]+Data[[#This Row],[PERSOANE ÎNSCRISE ÎN LISTELE ELECTORALE (TURUL AL 2-LEA)]]</f>
        <v>1251</v>
      </c>
      <c r="S1602" s="54">
        <f>Data[[#This Row],[PERSOANE CARE AU PARTICIPAT LA VOT (TURUL 1)]]+Data[[#This Row],[PERSOANE CARE AU PARTICIPAT LA VOT  (TURUL AL 2-LEA)]]</f>
        <v>1013</v>
      </c>
      <c r="T1602" s="41">
        <f>Data[[#This Row],[TOTAL CHELTUIELI LEI]]/Data[[#This Row],[NUMĂRUL PERSOANELOR ÎNSCRISE ÎN LISTELE ELECTORALE]]</f>
        <v>3.9240607513988808</v>
      </c>
      <c r="U1602" s="41">
        <f>Data[[#This Row],[TOTAL CHELTUIELI EURO]]/Data[[#This Row],[NUMĂRUL PERSOANELOR ÎNSCRISE ÎN LISTELE ELECTORALE]]</f>
        <v>0.81073960277657098</v>
      </c>
      <c r="V1602" s="41">
        <f>Data[[#This Row],[TOTAL CHELTUIELI LEI]]/Data[[#This Row],[NUMĂRUL PERSOANELOR CARE AU PARTICIPAT LA VOT]]</f>
        <v>4.846001974333662</v>
      </c>
      <c r="W1602" s="41">
        <f>Data[[#This Row],[TOTAL CHELTUIELI EURO]]/Data[[#This Row],[NUMĂRUL PERSOANELOR CARE AU PARTICIPAT LA VOT]]</f>
        <v>1.0012193909906124</v>
      </c>
      <c r="X1602" s="43">
        <v>4.8400999999999996</v>
      </c>
      <c r="Y1602" s="114" t="s">
        <v>2884</v>
      </c>
      <c r="Z1602" s="44">
        <v>3</v>
      </c>
      <c r="AA1602" s="115" t="s">
        <v>3105</v>
      </c>
      <c r="AB1602" s="44">
        <v>0</v>
      </c>
      <c r="AC1602" s="45"/>
    </row>
    <row r="1603" spans="1:29" ht="12" customHeight="1" x14ac:dyDescent="0.2">
      <c r="A1603" s="37">
        <v>1602</v>
      </c>
      <c r="B1603" s="38" t="s">
        <v>27</v>
      </c>
      <c r="C1603" s="39" t="s">
        <v>1950</v>
      </c>
      <c r="D1603" s="40">
        <v>44101</v>
      </c>
      <c r="E1603" s="38">
        <v>1</v>
      </c>
      <c r="F1603" s="38"/>
      <c r="G1603" s="38" t="s">
        <v>2</v>
      </c>
      <c r="H1603" s="38" t="s">
        <v>2</v>
      </c>
      <c r="I1603" s="39">
        <v>4800</v>
      </c>
      <c r="J1603" s="39">
        <v>8929</v>
      </c>
      <c r="K1603" s="39">
        <v>0</v>
      </c>
      <c r="L1603" s="41">
        <f>SUM(Data[[#This Row],[CHELTUIELI DE PERSONAL LEI]:[CHELTUIELI DE CAPITAL (ACTIVE NEFINANCIARE ) LEI]])</f>
        <v>13729</v>
      </c>
      <c r="M1603" s="41">
        <f>Data[[#This Row],[TOTAL CHELTUIELI LEI]]/Data[[#This Row],[CURS VALUTAR EURO BNR 22 07 2020]]</f>
        <v>2836.5116423214399</v>
      </c>
      <c r="N1603" s="49">
        <v>2611</v>
      </c>
      <c r="O1603" s="54"/>
      <c r="P1603" s="54">
        <v>1875</v>
      </c>
      <c r="Q1603" s="54"/>
      <c r="R1603" s="54">
        <f>Data[[#This Row],[PERSOANE ÎNSCRISE ÎN LISTELE ELECTORALE (TURUL 1)            ]]+Data[[#This Row],[PERSOANE ÎNSCRISE ÎN LISTELE ELECTORALE (TURUL AL 2-LEA)]]</f>
        <v>2611</v>
      </c>
      <c r="S1603" s="54">
        <f>Data[[#This Row],[PERSOANE CARE AU PARTICIPAT LA VOT (TURUL 1)]]+Data[[#This Row],[PERSOANE CARE AU PARTICIPAT LA VOT  (TURUL AL 2-LEA)]]</f>
        <v>1875</v>
      </c>
      <c r="T1603" s="41">
        <f>Data[[#This Row],[TOTAL CHELTUIELI LEI]]/Data[[#This Row],[NUMĂRUL PERSOANELOR ÎNSCRISE ÎN LISTELE ELECTORALE]]</f>
        <v>5.2581386441976257</v>
      </c>
      <c r="U1603" s="41">
        <f>Data[[#This Row],[TOTAL CHELTUIELI EURO]]/Data[[#This Row],[NUMĂRUL PERSOANELOR ÎNSCRISE ÎN LISTELE ELECTORALE]]</f>
        <v>1.0863698362012408</v>
      </c>
      <c r="V1603" s="41">
        <f>Data[[#This Row],[TOTAL CHELTUIELI LEI]]/Data[[#This Row],[NUMĂRUL PERSOANELOR CARE AU PARTICIPAT LA VOT]]</f>
        <v>7.3221333333333334</v>
      </c>
      <c r="W1603" s="41">
        <f>Data[[#This Row],[TOTAL CHELTUIELI EURO]]/Data[[#This Row],[NUMĂRUL PERSOANELOR CARE AU PARTICIPAT LA VOT]]</f>
        <v>1.5128062092381014</v>
      </c>
      <c r="X1603" s="43">
        <v>4.8400999999999996</v>
      </c>
      <c r="Y1603" s="114" t="s">
        <v>2892</v>
      </c>
      <c r="Z1603" s="44">
        <v>5</v>
      </c>
      <c r="AA1603" s="115" t="s">
        <v>3107</v>
      </c>
      <c r="AB1603" s="44">
        <v>1</v>
      </c>
      <c r="AC1603" s="45"/>
    </row>
    <row r="1604" spans="1:29" ht="12" customHeight="1" x14ac:dyDescent="0.2">
      <c r="A1604" s="37">
        <v>1603</v>
      </c>
      <c r="B1604" s="38" t="s">
        <v>27</v>
      </c>
      <c r="C1604" s="39" t="s">
        <v>2322</v>
      </c>
      <c r="D1604" s="40">
        <v>44101</v>
      </c>
      <c r="E1604" s="38">
        <v>1</v>
      </c>
      <c r="F1604" s="38"/>
      <c r="G1604" s="38" t="s">
        <v>2</v>
      </c>
      <c r="H1604" s="38" t="s">
        <v>2</v>
      </c>
      <c r="I1604" s="39">
        <v>4000</v>
      </c>
      <c r="J1604" s="39">
        <v>4434.1000000000004</v>
      </c>
      <c r="K1604" s="39">
        <v>0</v>
      </c>
      <c r="L1604" s="41">
        <f>SUM(Data[[#This Row],[CHELTUIELI DE PERSONAL LEI]:[CHELTUIELI DE CAPITAL (ACTIVE NEFINANCIARE ) LEI]])</f>
        <v>8434.1</v>
      </c>
      <c r="M1604" s="41">
        <f>Data[[#This Row],[TOTAL CHELTUIELI LEI]]/Data[[#This Row],[CURS VALUTAR EURO BNR 22 07 2020]]</f>
        <v>1742.5466415983142</v>
      </c>
      <c r="N1604" s="49">
        <v>752</v>
      </c>
      <c r="O1604" s="54"/>
      <c r="P1604" s="54">
        <v>582</v>
      </c>
      <c r="Q1604" s="54"/>
      <c r="R1604" s="54">
        <f>Data[[#This Row],[PERSOANE ÎNSCRISE ÎN LISTELE ELECTORALE (TURUL 1)            ]]+Data[[#This Row],[PERSOANE ÎNSCRISE ÎN LISTELE ELECTORALE (TURUL AL 2-LEA)]]</f>
        <v>752</v>
      </c>
      <c r="S1604" s="54">
        <f>Data[[#This Row],[PERSOANE CARE AU PARTICIPAT LA VOT (TURUL 1)]]+Data[[#This Row],[PERSOANE CARE AU PARTICIPAT LA VOT  (TURUL AL 2-LEA)]]</f>
        <v>582</v>
      </c>
      <c r="T1604" s="41">
        <f>Data[[#This Row],[TOTAL CHELTUIELI LEI]]/Data[[#This Row],[NUMĂRUL PERSOANELOR ÎNSCRISE ÎN LISTELE ELECTORALE]]</f>
        <v>11.215558510638298</v>
      </c>
      <c r="U1604" s="41">
        <f>Data[[#This Row],[TOTAL CHELTUIELI EURO]]/Data[[#This Row],[NUMĂRUL PERSOANELOR ÎNSCRISE ÎN LISTELE ELECTORALE]]</f>
        <v>2.3172162787211623</v>
      </c>
      <c r="V1604" s="41">
        <f>Data[[#This Row],[TOTAL CHELTUIELI LEI]]/Data[[#This Row],[NUMĂRUL PERSOANELOR CARE AU PARTICIPAT LA VOT]]</f>
        <v>14.491580756013747</v>
      </c>
      <c r="W1604" s="41">
        <f>Data[[#This Row],[TOTAL CHELTUIELI EURO]]/Data[[#This Row],[NUMĂRUL PERSOANELOR CARE AU PARTICIPAT LA VOT]]</f>
        <v>2.9940663944988217</v>
      </c>
      <c r="X1604" s="43">
        <v>4.8400999999999996</v>
      </c>
      <c r="Y1604" s="114" t="s">
        <v>2888</v>
      </c>
      <c r="Z1604" s="44">
        <v>11</v>
      </c>
      <c r="AA1604" s="115" t="s">
        <v>3108</v>
      </c>
      <c r="AB1604" s="44">
        <v>2</v>
      </c>
      <c r="AC1604" s="45"/>
    </row>
    <row r="1605" spans="1:29" ht="12" customHeight="1" x14ac:dyDescent="0.2">
      <c r="A1605" s="37">
        <v>1604</v>
      </c>
      <c r="B1605" s="38" t="s">
        <v>27</v>
      </c>
      <c r="C1605" s="39" t="s">
        <v>2323</v>
      </c>
      <c r="D1605" s="40">
        <v>44101</v>
      </c>
      <c r="E1605" s="38">
        <v>1</v>
      </c>
      <c r="F1605" s="38"/>
      <c r="G1605" s="38" t="s">
        <v>2</v>
      </c>
      <c r="H1605" s="38" t="s">
        <v>2</v>
      </c>
      <c r="I1605" s="39">
        <v>22207</v>
      </c>
      <c r="J1605" s="39">
        <v>23247</v>
      </c>
      <c r="K1605" s="70">
        <v>0</v>
      </c>
      <c r="L1605" s="41">
        <f>SUM(Data[[#This Row],[CHELTUIELI DE PERSONAL LEI]:[CHELTUIELI DE CAPITAL (ACTIVE NEFINANCIARE ) LEI]])</f>
        <v>45454</v>
      </c>
      <c r="M1605" s="41">
        <f>Data[[#This Row],[TOTAL CHELTUIELI LEI]]/Data[[#This Row],[CURS VALUTAR EURO BNR 22 07 2020]]</f>
        <v>9391.1282824735026</v>
      </c>
      <c r="N1605" s="49">
        <v>1739</v>
      </c>
      <c r="O1605" s="54"/>
      <c r="P1605" s="54">
        <v>1040</v>
      </c>
      <c r="Q1605" s="54"/>
      <c r="R1605" s="54">
        <f>Data[[#This Row],[PERSOANE ÎNSCRISE ÎN LISTELE ELECTORALE (TURUL 1)            ]]+Data[[#This Row],[PERSOANE ÎNSCRISE ÎN LISTELE ELECTORALE (TURUL AL 2-LEA)]]</f>
        <v>1739</v>
      </c>
      <c r="S1605" s="54">
        <f>Data[[#This Row],[PERSOANE CARE AU PARTICIPAT LA VOT (TURUL 1)]]+Data[[#This Row],[PERSOANE CARE AU PARTICIPAT LA VOT  (TURUL AL 2-LEA)]]</f>
        <v>1040</v>
      </c>
      <c r="T1605" s="41">
        <f>Data[[#This Row],[TOTAL CHELTUIELI LEI]]/Data[[#This Row],[NUMĂRUL PERSOANELOR ÎNSCRISE ÎN LISTELE ELECTORALE]]</f>
        <v>26.138010350776309</v>
      </c>
      <c r="U1605" s="41">
        <f>Data[[#This Row],[TOTAL CHELTUIELI EURO]]/Data[[#This Row],[NUMĂRUL PERSOANELOR ÎNSCRISE ÎN LISTELE ELECTORALE]]</f>
        <v>5.4003037852061544</v>
      </c>
      <c r="V1605" s="41">
        <f>Data[[#This Row],[TOTAL CHELTUIELI LEI]]/Data[[#This Row],[NUMĂRUL PERSOANELOR CARE AU PARTICIPAT LA VOT]]</f>
        <v>43.705769230769228</v>
      </c>
      <c r="W1605" s="41">
        <f>Data[[#This Row],[TOTAL CHELTUIELI EURO]]/Data[[#This Row],[NUMĂRUL PERSOANELOR CARE AU PARTICIPAT LA VOT]]</f>
        <v>9.0299310408399069</v>
      </c>
      <c r="X1605" s="43">
        <v>4.8400999999999996</v>
      </c>
      <c r="Y1605" s="114" t="s">
        <v>2926</v>
      </c>
      <c r="Z1605" s="44">
        <v>26</v>
      </c>
      <c r="AA1605" s="115" t="s">
        <v>3109</v>
      </c>
      <c r="AB1605" s="44">
        <v>5</v>
      </c>
      <c r="AC1605" s="45"/>
    </row>
    <row r="1606" spans="1:29" ht="12" customHeight="1" x14ac:dyDescent="0.2">
      <c r="A1606" s="37">
        <v>1605</v>
      </c>
      <c r="B1606" s="38" t="s">
        <v>27</v>
      </c>
      <c r="C1606" s="39" t="s">
        <v>2324</v>
      </c>
      <c r="D1606" s="40">
        <v>44101</v>
      </c>
      <c r="E1606" s="38">
        <v>1</v>
      </c>
      <c r="F1606" s="38"/>
      <c r="G1606" s="38" t="s">
        <v>2</v>
      </c>
      <c r="H1606" s="38" t="s">
        <v>2</v>
      </c>
      <c r="I1606" s="39">
        <v>2000</v>
      </c>
      <c r="J1606" s="39">
        <v>5961.92</v>
      </c>
      <c r="K1606" s="39">
        <v>0</v>
      </c>
      <c r="L1606" s="41">
        <f>SUM(Data[[#This Row],[CHELTUIELI DE PERSONAL LEI]:[CHELTUIELI DE CAPITAL (ACTIVE NEFINANCIARE ) LEI]])</f>
        <v>7961.92</v>
      </c>
      <c r="M1606" s="41">
        <f>Data[[#This Row],[TOTAL CHELTUIELI LEI]]/Data[[#This Row],[CURS VALUTAR EURO BNR 22 07 2020]]</f>
        <v>1644.9908059750833</v>
      </c>
      <c r="N1606" s="49">
        <v>1104</v>
      </c>
      <c r="O1606" s="54"/>
      <c r="P1606" s="54">
        <v>707</v>
      </c>
      <c r="Q1606" s="54"/>
      <c r="R1606" s="54">
        <f>Data[[#This Row],[PERSOANE ÎNSCRISE ÎN LISTELE ELECTORALE (TURUL 1)            ]]+Data[[#This Row],[PERSOANE ÎNSCRISE ÎN LISTELE ELECTORALE (TURUL AL 2-LEA)]]</f>
        <v>1104</v>
      </c>
      <c r="S1606" s="54">
        <f>Data[[#This Row],[PERSOANE CARE AU PARTICIPAT LA VOT (TURUL 1)]]+Data[[#This Row],[PERSOANE CARE AU PARTICIPAT LA VOT  (TURUL AL 2-LEA)]]</f>
        <v>707</v>
      </c>
      <c r="T1606" s="41">
        <f>Data[[#This Row],[TOTAL CHELTUIELI LEI]]/Data[[#This Row],[NUMĂRUL PERSOANELOR ÎNSCRISE ÎN LISTELE ELECTORALE]]</f>
        <v>7.2118840579710142</v>
      </c>
      <c r="U1606" s="41">
        <f>Data[[#This Row],[TOTAL CHELTUIELI EURO]]/Data[[#This Row],[NUMĂRUL PERSOANELOR ÎNSCRISE ÎN LISTELE ELECTORALE]]</f>
        <v>1.4900279039629378</v>
      </c>
      <c r="V1606" s="41">
        <f>Data[[#This Row],[TOTAL CHELTUIELI LEI]]/Data[[#This Row],[NUMĂRUL PERSOANELOR CARE AU PARTICIPAT LA VOT]]</f>
        <v>11.261555869872701</v>
      </c>
      <c r="W1606" s="41">
        <f>Data[[#This Row],[TOTAL CHELTUIELI EURO]]/Data[[#This Row],[NUMĂRUL PERSOANELOR CARE AU PARTICIPAT LA VOT]]</f>
        <v>2.3267196689888023</v>
      </c>
      <c r="X1606" s="43">
        <v>4.8400999999999996</v>
      </c>
      <c r="Y1606" s="114" t="s">
        <v>2886</v>
      </c>
      <c r="Z1606" s="44">
        <v>7</v>
      </c>
      <c r="AA1606" s="115" t="s">
        <v>3107</v>
      </c>
      <c r="AB1606" s="44">
        <v>1</v>
      </c>
      <c r="AC1606" s="45"/>
    </row>
    <row r="1607" spans="1:29" ht="12" customHeight="1" x14ac:dyDescent="0.2">
      <c r="A1607" s="37">
        <v>1606</v>
      </c>
      <c r="B1607" s="38" t="s">
        <v>27</v>
      </c>
      <c r="C1607" s="39" t="s">
        <v>2325</v>
      </c>
      <c r="D1607" s="40">
        <v>44101</v>
      </c>
      <c r="E1607" s="38">
        <v>1</v>
      </c>
      <c r="F1607" s="38"/>
      <c r="G1607" s="38" t="s">
        <v>2</v>
      </c>
      <c r="H1607" s="38" t="s">
        <v>2</v>
      </c>
      <c r="I1607" s="39">
        <v>5760</v>
      </c>
      <c r="J1607" s="39">
        <v>5971.45</v>
      </c>
      <c r="K1607" s="39">
        <v>0</v>
      </c>
      <c r="L1607" s="41">
        <f>SUM(Data[[#This Row],[CHELTUIELI DE PERSONAL LEI]:[CHELTUIELI DE CAPITAL (ACTIVE NEFINANCIARE ) LEI]])</f>
        <v>11731.45</v>
      </c>
      <c r="M1607" s="41">
        <f>Data[[#This Row],[TOTAL CHELTUIELI LEI]]/Data[[#This Row],[CURS VALUTAR EURO BNR 22 07 2020]]</f>
        <v>2423.80322720605</v>
      </c>
      <c r="N1607" s="49">
        <v>1774</v>
      </c>
      <c r="O1607" s="54"/>
      <c r="P1607" s="54">
        <v>1079</v>
      </c>
      <c r="Q1607" s="54"/>
      <c r="R1607" s="54">
        <f>Data[[#This Row],[PERSOANE ÎNSCRISE ÎN LISTELE ELECTORALE (TURUL 1)            ]]+Data[[#This Row],[PERSOANE ÎNSCRISE ÎN LISTELE ELECTORALE (TURUL AL 2-LEA)]]</f>
        <v>1774</v>
      </c>
      <c r="S1607" s="54">
        <f>Data[[#This Row],[PERSOANE CARE AU PARTICIPAT LA VOT (TURUL 1)]]+Data[[#This Row],[PERSOANE CARE AU PARTICIPAT LA VOT  (TURUL AL 2-LEA)]]</f>
        <v>1079</v>
      </c>
      <c r="T1607" s="41">
        <f>Data[[#This Row],[TOTAL CHELTUIELI LEI]]/Data[[#This Row],[NUMĂRUL PERSOANELOR ÎNSCRISE ÎN LISTELE ELECTORALE]]</f>
        <v>6.6129932356257051</v>
      </c>
      <c r="U1607" s="41">
        <f>Data[[#This Row],[TOTAL CHELTUIELI EURO]]/Data[[#This Row],[NUMĂRUL PERSOANELOR ÎNSCRISE ÎN LISTELE ELECTORALE]]</f>
        <v>1.3662926872638388</v>
      </c>
      <c r="V1607" s="41">
        <f>Data[[#This Row],[TOTAL CHELTUIELI LEI]]/Data[[#This Row],[NUMĂRUL PERSOANELOR CARE AU PARTICIPAT LA VOT]]</f>
        <v>10.872520852641335</v>
      </c>
      <c r="W1607" s="41">
        <f>Data[[#This Row],[TOTAL CHELTUIELI EURO]]/Data[[#This Row],[NUMĂRUL PERSOANELOR CARE AU PARTICIPAT LA VOT]]</f>
        <v>2.2463421938888324</v>
      </c>
      <c r="X1607" s="43">
        <v>4.8400999999999996</v>
      </c>
      <c r="Y1607" s="114" t="s">
        <v>2889</v>
      </c>
      <c r="Z1607" s="44">
        <v>6</v>
      </c>
      <c r="AA1607" s="115" t="s">
        <v>3107</v>
      </c>
      <c r="AB1607" s="44">
        <v>1</v>
      </c>
      <c r="AC1607" s="45"/>
    </row>
    <row r="1608" spans="1:29" ht="12" customHeight="1" x14ac:dyDescent="0.2">
      <c r="A1608" s="37">
        <v>1607</v>
      </c>
      <c r="B1608" s="38" t="s">
        <v>27</v>
      </c>
      <c r="C1608" s="39" t="s">
        <v>2326</v>
      </c>
      <c r="D1608" s="40">
        <v>44101</v>
      </c>
      <c r="E1608" s="38">
        <v>1</v>
      </c>
      <c r="F1608" s="38"/>
      <c r="G1608" s="38" t="s">
        <v>2</v>
      </c>
      <c r="H1608" s="38" t="s">
        <v>2</v>
      </c>
      <c r="I1608" s="39">
        <v>24500</v>
      </c>
      <c r="J1608" s="39">
        <v>5733</v>
      </c>
      <c r="K1608" s="39">
        <v>0</v>
      </c>
      <c r="L1608" s="41">
        <f>SUM(Data[[#This Row],[CHELTUIELI DE PERSONAL LEI]:[CHELTUIELI DE CAPITAL (ACTIVE NEFINANCIARE ) LEI]])</f>
        <v>30233</v>
      </c>
      <c r="M1608" s="41">
        <f>Data[[#This Row],[TOTAL CHELTUIELI LEI]]/Data[[#This Row],[CURS VALUTAR EURO BNR 22 07 2020]]</f>
        <v>6246.3585463110276</v>
      </c>
      <c r="N1608" s="49">
        <v>3052</v>
      </c>
      <c r="O1608" s="54"/>
      <c r="P1608" s="54">
        <v>2134</v>
      </c>
      <c r="Q1608" s="54"/>
      <c r="R1608" s="54">
        <f>Data[[#This Row],[PERSOANE ÎNSCRISE ÎN LISTELE ELECTORALE (TURUL 1)            ]]+Data[[#This Row],[PERSOANE ÎNSCRISE ÎN LISTELE ELECTORALE (TURUL AL 2-LEA)]]</f>
        <v>3052</v>
      </c>
      <c r="S1608" s="54">
        <f>Data[[#This Row],[PERSOANE CARE AU PARTICIPAT LA VOT (TURUL 1)]]+Data[[#This Row],[PERSOANE CARE AU PARTICIPAT LA VOT  (TURUL AL 2-LEA)]]</f>
        <v>2134</v>
      </c>
      <c r="T1608" s="41">
        <f>Data[[#This Row],[TOTAL CHELTUIELI LEI]]/Data[[#This Row],[NUMĂRUL PERSOANELOR ÎNSCRISE ÎN LISTELE ELECTORALE]]</f>
        <v>9.9059633027522942</v>
      </c>
      <c r="U1608" s="41">
        <f>Data[[#This Row],[TOTAL CHELTUIELI EURO]]/Data[[#This Row],[NUMĂRUL PERSOANELOR ÎNSCRISE ÎN LISTELE ELECTORALE]]</f>
        <v>2.0466443467598388</v>
      </c>
      <c r="V1608" s="41">
        <f>Data[[#This Row],[TOTAL CHELTUIELI LEI]]/Data[[#This Row],[NUMĂRUL PERSOANELOR CARE AU PARTICIPAT LA VOT]]</f>
        <v>14.167291471415183</v>
      </c>
      <c r="W1608" s="41">
        <f>Data[[#This Row],[TOTAL CHELTUIELI EURO]]/Data[[#This Row],[NUMĂRUL PERSOANELOR CARE AU PARTICIPAT LA VOT]]</f>
        <v>2.9270658605018873</v>
      </c>
      <c r="X1608" s="43">
        <v>4.8400999999999996</v>
      </c>
      <c r="Y1608" s="114" t="s">
        <v>2887</v>
      </c>
      <c r="Z1608" s="44">
        <v>9</v>
      </c>
      <c r="AA1608" s="115" t="s">
        <v>3108</v>
      </c>
      <c r="AB1608" s="44">
        <v>2</v>
      </c>
      <c r="AC1608" s="45"/>
    </row>
    <row r="1609" spans="1:29" ht="12" customHeight="1" x14ac:dyDescent="0.2">
      <c r="A1609" s="37">
        <v>1608</v>
      </c>
      <c r="B1609" s="38" t="s">
        <v>27</v>
      </c>
      <c r="C1609" s="39" t="s">
        <v>2327</v>
      </c>
      <c r="D1609" s="40">
        <v>44101</v>
      </c>
      <c r="E1609" s="38">
        <v>1</v>
      </c>
      <c r="F1609" s="38"/>
      <c r="G1609" s="38" t="s">
        <v>2</v>
      </c>
      <c r="H1609" s="38" t="s">
        <v>2</v>
      </c>
      <c r="I1609" s="39">
        <v>6000</v>
      </c>
      <c r="J1609" s="39">
        <v>7721.48</v>
      </c>
      <c r="K1609" s="39">
        <v>0</v>
      </c>
      <c r="L1609" s="41">
        <f>SUM(Data[[#This Row],[CHELTUIELI DE PERSONAL LEI]:[CHELTUIELI DE CAPITAL (ACTIVE NEFINANCIARE ) LEI]])</f>
        <v>13721.48</v>
      </c>
      <c r="M1609" s="41">
        <f>Data[[#This Row],[TOTAL CHELTUIELI LEI]]/Data[[#This Row],[CURS VALUTAR EURO BNR 22 07 2020]]</f>
        <v>2834.9579554141446</v>
      </c>
      <c r="N1609" s="49">
        <v>1082</v>
      </c>
      <c r="O1609" s="54"/>
      <c r="P1609" s="54">
        <v>1058</v>
      </c>
      <c r="Q1609" s="54"/>
      <c r="R1609" s="54">
        <f>Data[[#This Row],[PERSOANE ÎNSCRISE ÎN LISTELE ELECTORALE (TURUL 1)            ]]+Data[[#This Row],[PERSOANE ÎNSCRISE ÎN LISTELE ELECTORALE (TURUL AL 2-LEA)]]</f>
        <v>1082</v>
      </c>
      <c r="S1609" s="54">
        <f>Data[[#This Row],[PERSOANE CARE AU PARTICIPAT LA VOT (TURUL 1)]]+Data[[#This Row],[PERSOANE CARE AU PARTICIPAT LA VOT  (TURUL AL 2-LEA)]]</f>
        <v>1058</v>
      </c>
      <c r="T1609" s="41">
        <f>Data[[#This Row],[TOTAL CHELTUIELI LEI]]/Data[[#This Row],[NUMĂRUL PERSOANELOR ÎNSCRISE ÎN LISTELE ELECTORALE]]</f>
        <v>12.681589648798521</v>
      </c>
      <c r="U1609" s="41">
        <f>Data[[#This Row],[TOTAL CHELTUIELI EURO]]/Data[[#This Row],[NUMĂRUL PERSOANELOR ÎNSCRISE ÎN LISTELE ELECTORALE]]</f>
        <v>2.6201090160944034</v>
      </c>
      <c r="V1609" s="41">
        <f>Data[[#This Row],[TOTAL CHELTUIELI LEI]]/Data[[#This Row],[NUMĂRUL PERSOANELOR CARE AU PARTICIPAT LA VOT]]</f>
        <v>12.969262759924385</v>
      </c>
      <c r="W1609" s="41">
        <f>Data[[#This Row],[TOTAL CHELTUIELI EURO]]/Data[[#This Row],[NUMĂRUL PERSOANELOR CARE AU PARTICIPAT LA VOT]]</f>
        <v>2.6795443812988133</v>
      </c>
      <c r="X1609" s="43">
        <v>4.8400999999999996</v>
      </c>
      <c r="Y1609" s="114" t="s">
        <v>2897</v>
      </c>
      <c r="Z1609" s="44">
        <v>12</v>
      </c>
      <c r="AA1609" s="115" t="s">
        <v>3108</v>
      </c>
      <c r="AB1609" s="44">
        <v>2</v>
      </c>
      <c r="AC1609" s="45"/>
    </row>
    <row r="1610" spans="1:29" ht="12" customHeight="1" x14ac:dyDescent="0.2">
      <c r="A1610" s="37">
        <v>1609</v>
      </c>
      <c r="B1610" s="38" t="s">
        <v>27</v>
      </c>
      <c r="C1610" s="39" t="s">
        <v>2328</v>
      </c>
      <c r="D1610" s="40">
        <v>44101</v>
      </c>
      <c r="E1610" s="38">
        <v>1</v>
      </c>
      <c r="F1610" s="38"/>
      <c r="G1610" s="38" t="s">
        <v>2</v>
      </c>
      <c r="H1610" s="38" t="s">
        <v>2</v>
      </c>
      <c r="I1610" s="39">
        <v>1500</v>
      </c>
      <c r="J1610" s="39">
        <v>3220.16</v>
      </c>
      <c r="K1610" s="39">
        <v>0</v>
      </c>
      <c r="L1610" s="41">
        <f>SUM(Data[[#This Row],[CHELTUIELI DE PERSONAL LEI]:[CHELTUIELI DE CAPITAL (ACTIVE NEFINANCIARE ) LEI]])</f>
        <v>4720.16</v>
      </c>
      <c r="M1610" s="41">
        <f>Data[[#This Row],[TOTAL CHELTUIELI LEI]]/Data[[#This Row],[CURS VALUTAR EURO BNR 22 07 2020]]</f>
        <v>975.21952025784594</v>
      </c>
      <c r="N1610" s="49">
        <v>316</v>
      </c>
      <c r="O1610" s="54"/>
      <c r="P1610" s="54">
        <v>218</v>
      </c>
      <c r="Q1610" s="54"/>
      <c r="R1610" s="54">
        <f>Data[[#This Row],[PERSOANE ÎNSCRISE ÎN LISTELE ELECTORALE (TURUL 1)            ]]+Data[[#This Row],[PERSOANE ÎNSCRISE ÎN LISTELE ELECTORALE (TURUL AL 2-LEA)]]</f>
        <v>316</v>
      </c>
      <c r="S1610" s="54">
        <f>Data[[#This Row],[PERSOANE CARE AU PARTICIPAT LA VOT (TURUL 1)]]+Data[[#This Row],[PERSOANE CARE AU PARTICIPAT LA VOT  (TURUL AL 2-LEA)]]</f>
        <v>218</v>
      </c>
      <c r="T1610" s="41">
        <f>Data[[#This Row],[TOTAL CHELTUIELI LEI]]/Data[[#This Row],[NUMĂRUL PERSOANELOR ÎNSCRISE ÎN LISTELE ELECTORALE]]</f>
        <v>14.937215189873417</v>
      </c>
      <c r="U1610" s="41">
        <f>Data[[#This Row],[TOTAL CHELTUIELI EURO]]/Data[[#This Row],[NUMĂRUL PERSOANELOR ÎNSCRISE ÎN LISTELE ELECTORALE]]</f>
        <v>3.0861377223349553</v>
      </c>
      <c r="V1610" s="41">
        <f>Data[[#This Row],[TOTAL CHELTUIELI LEI]]/Data[[#This Row],[NUMĂRUL PERSOANELOR CARE AU PARTICIPAT LA VOT]]</f>
        <v>21.652110091743118</v>
      </c>
      <c r="W1610" s="41">
        <f>Data[[#This Row],[TOTAL CHELTUIELI EURO]]/Data[[#This Row],[NUMĂRUL PERSOANELOR CARE AU PARTICIPAT LA VOT]]</f>
        <v>4.4734840378800271</v>
      </c>
      <c r="X1610" s="43">
        <v>4.8400999999999996</v>
      </c>
      <c r="Y1610" s="114" t="s">
        <v>2885</v>
      </c>
      <c r="Z1610" s="44">
        <v>14</v>
      </c>
      <c r="AA1610" s="115" t="s">
        <v>3106</v>
      </c>
      <c r="AB1610" s="44">
        <v>3</v>
      </c>
      <c r="AC1610" s="45"/>
    </row>
    <row r="1611" spans="1:29" ht="12" customHeight="1" x14ac:dyDescent="0.2">
      <c r="A1611" s="37">
        <v>1610</v>
      </c>
      <c r="B1611" s="38" t="s">
        <v>27</v>
      </c>
      <c r="C1611" s="39" t="s">
        <v>2329</v>
      </c>
      <c r="D1611" s="40">
        <v>44101</v>
      </c>
      <c r="E1611" s="38">
        <v>1</v>
      </c>
      <c r="F1611" s="38"/>
      <c r="G1611" s="38" t="s">
        <v>2</v>
      </c>
      <c r="H1611" s="38" t="s">
        <v>2</v>
      </c>
      <c r="I1611" s="39">
        <v>3000</v>
      </c>
      <c r="J1611" s="39">
        <v>5000</v>
      </c>
      <c r="K1611" s="39">
        <v>0</v>
      </c>
      <c r="L1611" s="41">
        <f>SUM(Data[[#This Row],[CHELTUIELI DE PERSONAL LEI]:[CHELTUIELI DE CAPITAL (ACTIVE NEFINANCIARE ) LEI]])</f>
        <v>8000</v>
      </c>
      <c r="M1611" s="41">
        <f>Data[[#This Row],[TOTAL CHELTUIELI LEI]]/Data[[#This Row],[CURS VALUTAR EURO BNR 22 07 2020]]</f>
        <v>1652.8584120162807</v>
      </c>
      <c r="N1611" s="49">
        <v>748</v>
      </c>
      <c r="O1611" s="54"/>
      <c r="P1611" s="54">
        <v>500</v>
      </c>
      <c r="Q1611" s="54"/>
      <c r="R1611" s="54">
        <f>Data[[#This Row],[PERSOANE ÎNSCRISE ÎN LISTELE ELECTORALE (TURUL 1)            ]]+Data[[#This Row],[PERSOANE ÎNSCRISE ÎN LISTELE ELECTORALE (TURUL AL 2-LEA)]]</f>
        <v>748</v>
      </c>
      <c r="S1611" s="54">
        <f>Data[[#This Row],[PERSOANE CARE AU PARTICIPAT LA VOT (TURUL 1)]]+Data[[#This Row],[PERSOANE CARE AU PARTICIPAT LA VOT  (TURUL AL 2-LEA)]]</f>
        <v>500</v>
      </c>
      <c r="T1611" s="41">
        <f>Data[[#This Row],[TOTAL CHELTUIELI LEI]]/Data[[#This Row],[NUMĂRUL PERSOANELOR ÎNSCRISE ÎN LISTELE ELECTORALE]]</f>
        <v>10.695187165775401</v>
      </c>
      <c r="U1611" s="41">
        <f>Data[[#This Row],[TOTAL CHELTUIELI EURO]]/Data[[#This Row],[NUMĂRUL PERSOANELOR ÎNSCRISE ÎN LISTELE ELECTORALE]]</f>
        <v>2.2097037593800546</v>
      </c>
      <c r="V1611" s="41">
        <f>Data[[#This Row],[TOTAL CHELTUIELI LEI]]/Data[[#This Row],[NUMĂRUL PERSOANELOR CARE AU PARTICIPAT LA VOT]]</f>
        <v>16</v>
      </c>
      <c r="W1611" s="41">
        <f>Data[[#This Row],[TOTAL CHELTUIELI EURO]]/Data[[#This Row],[NUMĂRUL PERSOANELOR CARE AU PARTICIPAT LA VOT]]</f>
        <v>3.3057168240325612</v>
      </c>
      <c r="X1611" s="43">
        <v>4.8400999999999996</v>
      </c>
      <c r="Y1611" s="114" t="s">
        <v>2898</v>
      </c>
      <c r="Z1611" s="44">
        <v>10</v>
      </c>
      <c r="AA1611" s="115" t="s">
        <v>3108</v>
      </c>
      <c r="AB1611" s="44">
        <v>2</v>
      </c>
      <c r="AC1611" s="45"/>
    </row>
    <row r="1612" spans="1:29" ht="12" customHeight="1" x14ac:dyDescent="0.2">
      <c r="A1612" s="37">
        <v>1611</v>
      </c>
      <c r="B1612" s="38" t="s">
        <v>27</v>
      </c>
      <c r="C1612" s="39" t="s">
        <v>2330</v>
      </c>
      <c r="D1612" s="40">
        <v>44101</v>
      </c>
      <c r="E1612" s="38">
        <v>1</v>
      </c>
      <c r="F1612" s="38"/>
      <c r="G1612" s="38" t="s">
        <v>2</v>
      </c>
      <c r="H1612" s="38" t="s">
        <v>2</v>
      </c>
      <c r="I1612" s="39">
        <v>3600</v>
      </c>
      <c r="J1612" s="39">
        <v>5355.08</v>
      </c>
      <c r="K1612" s="39">
        <v>0</v>
      </c>
      <c r="L1612" s="41">
        <f>SUM(Data[[#This Row],[CHELTUIELI DE PERSONAL LEI]:[CHELTUIELI DE CAPITAL (ACTIVE NEFINANCIARE ) LEI]])</f>
        <v>8955.08</v>
      </c>
      <c r="M1612" s="41">
        <f>Data[[#This Row],[TOTAL CHELTUIELI LEI]]/Data[[#This Row],[CURS VALUTAR EURO BNR 22 07 2020]]</f>
        <v>1850.1849135348446</v>
      </c>
      <c r="N1612" s="49">
        <v>1508</v>
      </c>
      <c r="O1612" s="54"/>
      <c r="P1612" s="54">
        <v>1071</v>
      </c>
      <c r="Q1612" s="54"/>
      <c r="R1612" s="54">
        <f>Data[[#This Row],[PERSOANE ÎNSCRISE ÎN LISTELE ELECTORALE (TURUL 1)            ]]+Data[[#This Row],[PERSOANE ÎNSCRISE ÎN LISTELE ELECTORALE (TURUL AL 2-LEA)]]</f>
        <v>1508</v>
      </c>
      <c r="S1612" s="54">
        <f>Data[[#This Row],[PERSOANE CARE AU PARTICIPAT LA VOT (TURUL 1)]]+Data[[#This Row],[PERSOANE CARE AU PARTICIPAT LA VOT  (TURUL AL 2-LEA)]]</f>
        <v>1071</v>
      </c>
      <c r="T1612" s="41">
        <f>Data[[#This Row],[TOTAL CHELTUIELI LEI]]/Data[[#This Row],[NUMĂRUL PERSOANELOR ÎNSCRISE ÎN LISTELE ELECTORALE]]</f>
        <v>5.9383819628647219</v>
      </c>
      <c r="U1612" s="41">
        <f>Data[[#This Row],[TOTAL CHELTUIELI EURO]]/Data[[#This Row],[NUMĂRUL PERSOANELOR ÎNSCRISE ÎN LISTELE ELECTORALE]]</f>
        <v>1.2269130726358386</v>
      </c>
      <c r="V1612" s="41">
        <f>Data[[#This Row],[TOTAL CHELTUIELI LEI]]/Data[[#This Row],[NUMĂRUL PERSOANELOR CARE AU PARTICIPAT LA VOT]]</f>
        <v>8.3614192343604099</v>
      </c>
      <c r="W1612" s="41">
        <f>Data[[#This Row],[TOTAL CHELTUIELI EURO]]/Data[[#This Row],[NUMĂRUL PERSOANELOR CARE AU PARTICIPAT LA VOT]]</f>
        <v>1.727530264738417</v>
      </c>
      <c r="X1612" s="43">
        <v>4.8400999999999996</v>
      </c>
      <c r="Y1612" s="114" t="s">
        <v>2892</v>
      </c>
      <c r="Z1612" s="44">
        <v>5</v>
      </c>
      <c r="AA1612" s="115" t="s">
        <v>3107</v>
      </c>
      <c r="AB1612" s="44">
        <v>1</v>
      </c>
      <c r="AC1612" s="45"/>
    </row>
    <row r="1613" spans="1:29" ht="12" customHeight="1" x14ac:dyDescent="0.2">
      <c r="A1613" s="37">
        <v>1612</v>
      </c>
      <c r="B1613" s="38" t="s">
        <v>27</v>
      </c>
      <c r="C1613" s="39" t="s">
        <v>2331</v>
      </c>
      <c r="D1613" s="40">
        <v>44101</v>
      </c>
      <c r="E1613" s="38">
        <v>1</v>
      </c>
      <c r="F1613" s="38"/>
      <c r="G1613" s="38" t="s">
        <v>2</v>
      </c>
      <c r="H1613" s="38" t="s">
        <v>2</v>
      </c>
      <c r="I1613" s="39">
        <v>2500</v>
      </c>
      <c r="J1613" s="39">
        <v>843</v>
      </c>
      <c r="K1613" s="39">
        <v>0</v>
      </c>
      <c r="L1613" s="41">
        <f>SUM(Data[[#This Row],[CHELTUIELI DE PERSONAL LEI]:[CHELTUIELI DE CAPITAL (ACTIVE NEFINANCIARE ) LEI]])</f>
        <v>3343</v>
      </c>
      <c r="M1613" s="41">
        <f>Data[[#This Row],[TOTAL CHELTUIELI LEI]]/Data[[#This Row],[CURS VALUTAR EURO BNR 22 07 2020]]</f>
        <v>690.68820892130339</v>
      </c>
      <c r="N1613" s="49">
        <v>992</v>
      </c>
      <c r="O1613" s="54"/>
      <c r="P1613" s="54">
        <v>831</v>
      </c>
      <c r="Q1613" s="54"/>
      <c r="R1613" s="54">
        <f>Data[[#This Row],[PERSOANE ÎNSCRISE ÎN LISTELE ELECTORALE (TURUL 1)            ]]+Data[[#This Row],[PERSOANE ÎNSCRISE ÎN LISTELE ELECTORALE (TURUL AL 2-LEA)]]</f>
        <v>992</v>
      </c>
      <c r="S1613" s="54">
        <f>Data[[#This Row],[PERSOANE CARE AU PARTICIPAT LA VOT (TURUL 1)]]+Data[[#This Row],[PERSOANE CARE AU PARTICIPAT LA VOT  (TURUL AL 2-LEA)]]</f>
        <v>831</v>
      </c>
      <c r="T1613" s="41">
        <f>Data[[#This Row],[TOTAL CHELTUIELI LEI]]/Data[[#This Row],[NUMĂRUL PERSOANELOR ÎNSCRISE ÎN LISTELE ELECTORALE]]</f>
        <v>3.369959677419355</v>
      </c>
      <c r="U1613" s="41">
        <f>Data[[#This Row],[TOTAL CHELTUIELI EURO]]/Data[[#This Row],[NUMĂRUL PERSOANELOR ÎNSCRISE ÎN LISTELE ELECTORALE]]</f>
        <v>0.69625827512228167</v>
      </c>
      <c r="V1613" s="41">
        <f>Data[[#This Row],[TOTAL CHELTUIELI LEI]]/Data[[#This Row],[NUMĂRUL PERSOANELOR CARE AU PARTICIPAT LA VOT]]</f>
        <v>4.0228640192539107</v>
      </c>
      <c r="W1613" s="41">
        <f>Data[[#This Row],[TOTAL CHELTUIELI EURO]]/Data[[#This Row],[NUMĂRUL PERSOANELOR CARE AU PARTICIPAT LA VOT]]</f>
        <v>0.83115307932768157</v>
      </c>
      <c r="X1613" s="43">
        <v>4.8400999999999996</v>
      </c>
      <c r="Y1613" s="114" t="s">
        <v>2884</v>
      </c>
      <c r="Z1613" s="44">
        <v>3</v>
      </c>
      <c r="AA1613" s="115" t="s">
        <v>3105</v>
      </c>
      <c r="AB1613" s="44">
        <v>0</v>
      </c>
      <c r="AC1613" s="45"/>
    </row>
    <row r="1614" spans="1:29" ht="12" customHeight="1" x14ac:dyDescent="0.2">
      <c r="A1614" s="37">
        <v>1613</v>
      </c>
      <c r="B1614" s="38" t="s">
        <v>27</v>
      </c>
      <c r="C1614" s="39" t="s">
        <v>2332</v>
      </c>
      <c r="D1614" s="40">
        <v>44101</v>
      </c>
      <c r="E1614" s="38">
        <v>1</v>
      </c>
      <c r="F1614" s="38"/>
      <c r="G1614" s="38" t="s">
        <v>2</v>
      </c>
      <c r="H1614" s="38" t="s">
        <v>2</v>
      </c>
      <c r="I1614" s="39">
        <v>10000</v>
      </c>
      <c r="J1614" s="39">
        <v>8427.82</v>
      </c>
      <c r="K1614" s="39">
        <v>0</v>
      </c>
      <c r="L1614" s="41">
        <f>SUM(Data[[#This Row],[CHELTUIELI DE PERSONAL LEI]:[CHELTUIELI DE CAPITAL (ACTIVE NEFINANCIARE ) LEI]])</f>
        <v>18427.82</v>
      </c>
      <c r="M1614" s="41">
        <f>Data[[#This Row],[TOTAL CHELTUIELI LEI]]/Data[[#This Row],[CURS VALUTAR EURO BNR 22 07 2020]]</f>
        <v>3807.3221627652324</v>
      </c>
      <c r="N1614" s="49">
        <v>1829</v>
      </c>
      <c r="O1614" s="54"/>
      <c r="P1614" s="54">
        <v>1370</v>
      </c>
      <c r="Q1614" s="54"/>
      <c r="R1614" s="54">
        <f>Data[[#This Row],[PERSOANE ÎNSCRISE ÎN LISTELE ELECTORALE (TURUL 1)            ]]+Data[[#This Row],[PERSOANE ÎNSCRISE ÎN LISTELE ELECTORALE (TURUL AL 2-LEA)]]</f>
        <v>1829</v>
      </c>
      <c r="S1614" s="54">
        <f>Data[[#This Row],[PERSOANE CARE AU PARTICIPAT LA VOT (TURUL 1)]]+Data[[#This Row],[PERSOANE CARE AU PARTICIPAT LA VOT  (TURUL AL 2-LEA)]]</f>
        <v>1370</v>
      </c>
      <c r="T1614" s="41">
        <f>Data[[#This Row],[TOTAL CHELTUIELI LEI]]/Data[[#This Row],[NUMĂRUL PERSOANELOR ÎNSCRISE ÎN LISTELE ELECTORALE]]</f>
        <v>10.075352651722252</v>
      </c>
      <c r="U1614" s="41">
        <f>Data[[#This Row],[TOTAL CHELTUIELI EURO]]/Data[[#This Row],[NUMĂRUL PERSOANELOR ÎNSCRISE ÎN LISTELE ELECTORALE]]</f>
        <v>2.0816414230537084</v>
      </c>
      <c r="V1614" s="41">
        <f>Data[[#This Row],[TOTAL CHELTUIELI LEI]]/Data[[#This Row],[NUMĂRUL PERSOANELOR CARE AU PARTICIPAT LA VOT]]</f>
        <v>13.450963503649636</v>
      </c>
      <c r="W1614" s="41">
        <f>Data[[#This Row],[TOTAL CHELTUIELI EURO]]/Data[[#This Row],[NUMĂRUL PERSOANELOR CARE AU PARTICIPAT LA VOT]]</f>
        <v>2.7790672720914107</v>
      </c>
      <c r="X1614" s="43">
        <v>4.8400999999999996</v>
      </c>
      <c r="Y1614" s="114" t="s">
        <v>2898</v>
      </c>
      <c r="Z1614" s="44">
        <v>10</v>
      </c>
      <c r="AA1614" s="115" t="s">
        <v>3108</v>
      </c>
      <c r="AB1614" s="44">
        <v>2</v>
      </c>
      <c r="AC1614" s="45"/>
    </row>
    <row r="1615" spans="1:29" ht="12" customHeight="1" x14ac:dyDescent="0.2">
      <c r="A1615" s="37">
        <v>1614</v>
      </c>
      <c r="B1615" s="38" t="s">
        <v>27</v>
      </c>
      <c r="C1615" s="39" t="s">
        <v>2333</v>
      </c>
      <c r="D1615" s="40">
        <v>44101</v>
      </c>
      <c r="E1615" s="38">
        <v>1</v>
      </c>
      <c r="F1615" s="38"/>
      <c r="G1615" s="38" t="s">
        <v>2</v>
      </c>
      <c r="H1615" s="38" t="s">
        <v>2</v>
      </c>
      <c r="I1615" s="39">
        <v>5000</v>
      </c>
      <c r="J1615" s="39">
        <v>17693</v>
      </c>
      <c r="K1615" s="39">
        <v>0</v>
      </c>
      <c r="L1615" s="41">
        <f>SUM(Data[[#This Row],[CHELTUIELI DE PERSONAL LEI]:[CHELTUIELI DE CAPITAL (ACTIVE NEFINANCIARE ) LEI]])</f>
        <v>22693</v>
      </c>
      <c r="M1615" s="41">
        <f>Data[[#This Row],[TOTAL CHELTUIELI LEI]]/Data[[#This Row],[CURS VALUTAR EURO BNR 22 07 2020]]</f>
        <v>4688.539492985682</v>
      </c>
      <c r="N1615" s="49">
        <v>998</v>
      </c>
      <c r="O1615" s="54"/>
      <c r="P1615" s="54">
        <v>818</v>
      </c>
      <c r="Q1615" s="54"/>
      <c r="R1615" s="54">
        <f>Data[[#This Row],[PERSOANE ÎNSCRISE ÎN LISTELE ELECTORALE (TURUL 1)            ]]+Data[[#This Row],[PERSOANE ÎNSCRISE ÎN LISTELE ELECTORALE (TURUL AL 2-LEA)]]</f>
        <v>998</v>
      </c>
      <c r="S1615" s="54">
        <f>Data[[#This Row],[PERSOANE CARE AU PARTICIPAT LA VOT (TURUL 1)]]+Data[[#This Row],[PERSOANE CARE AU PARTICIPAT LA VOT  (TURUL AL 2-LEA)]]</f>
        <v>818</v>
      </c>
      <c r="T1615" s="41">
        <f>Data[[#This Row],[TOTAL CHELTUIELI LEI]]/Data[[#This Row],[NUMĂRUL PERSOANELOR ÎNSCRISE ÎN LISTELE ELECTORALE]]</f>
        <v>22.738476953907817</v>
      </c>
      <c r="U1615" s="41">
        <f>Data[[#This Row],[TOTAL CHELTUIELI EURO]]/Data[[#This Row],[NUMĂRUL PERSOANELOR ÎNSCRISE ÎN LISTELE ELECTORALE]]</f>
        <v>4.6979353637131078</v>
      </c>
      <c r="V1615" s="41">
        <f>Data[[#This Row],[TOTAL CHELTUIELI LEI]]/Data[[#This Row],[NUMĂRUL PERSOANELOR CARE AU PARTICIPAT LA VOT]]</f>
        <v>27.742053789731052</v>
      </c>
      <c r="W1615" s="41">
        <f>Data[[#This Row],[TOTAL CHELTUIELI EURO]]/Data[[#This Row],[NUMĂRUL PERSOANELOR CARE AU PARTICIPAT LA VOT]]</f>
        <v>5.7317108716206384</v>
      </c>
      <c r="X1615" s="43">
        <v>4.8400999999999996</v>
      </c>
      <c r="Y1615" s="114" t="s">
        <v>2900</v>
      </c>
      <c r="Z1615" s="44">
        <v>22</v>
      </c>
      <c r="AA1615" s="115" t="s">
        <v>3110</v>
      </c>
      <c r="AB1615" s="44">
        <v>4</v>
      </c>
      <c r="AC1615" s="45"/>
    </row>
    <row r="1616" spans="1:29" ht="12" customHeight="1" x14ac:dyDescent="0.2">
      <c r="A1616" s="37">
        <v>1615</v>
      </c>
      <c r="B1616" s="38" t="s">
        <v>27</v>
      </c>
      <c r="C1616" s="39" t="s">
        <v>2334</v>
      </c>
      <c r="D1616" s="40">
        <v>44101</v>
      </c>
      <c r="E1616" s="38">
        <v>1</v>
      </c>
      <c r="F1616" s="38"/>
      <c r="G1616" s="38" t="s">
        <v>2</v>
      </c>
      <c r="H1616" s="38" t="s">
        <v>2</v>
      </c>
      <c r="I1616" s="39">
        <v>19200</v>
      </c>
      <c r="J1616" s="39">
        <v>15225</v>
      </c>
      <c r="K1616" s="39">
        <v>0</v>
      </c>
      <c r="L1616" s="41">
        <f>SUM(Data[[#This Row],[CHELTUIELI DE PERSONAL LEI]:[CHELTUIELI DE CAPITAL (ACTIVE NEFINANCIARE ) LEI]])</f>
        <v>34425</v>
      </c>
      <c r="M1616" s="41">
        <f>Data[[#This Row],[TOTAL CHELTUIELI LEI]]/Data[[#This Row],[CURS VALUTAR EURO BNR 22 07 2020]]</f>
        <v>7112.4563542075584</v>
      </c>
      <c r="N1616" s="49">
        <v>3469</v>
      </c>
      <c r="O1616" s="54"/>
      <c r="P1616" s="54">
        <v>2476</v>
      </c>
      <c r="Q1616" s="54"/>
      <c r="R1616" s="54">
        <f>Data[[#This Row],[PERSOANE ÎNSCRISE ÎN LISTELE ELECTORALE (TURUL 1)            ]]+Data[[#This Row],[PERSOANE ÎNSCRISE ÎN LISTELE ELECTORALE (TURUL AL 2-LEA)]]</f>
        <v>3469</v>
      </c>
      <c r="S1616" s="54">
        <f>Data[[#This Row],[PERSOANE CARE AU PARTICIPAT LA VOT (TURUL 1)]]+Data[[#This Row],[PERSOANE CARE AU PARTICIPAT LA VOT  (TURUL AL 2-LEA)]]</f>
        <v>2476</v>
      </c>
      <c r="T1616" s="41">
        <f>Data[[#This Row],[TOTAL CHELTUIELI LEI]]/Data[[#This Row],[NUMĂRUL PERSOANELOR ÎNSCRISE ÎN LISTELE ELECTORALE]]</f>
        <v>9.9236091092533876</v>
      </c>
      <c r="U1616" s="41">
        <f>Data[[#This Row],[TOTAL CHELTUIELI EURO]]/Data[[#This Row],[NUMĂRUL PERSOANELOR ÎNSCRISE ÎN LISTELE ELECTORALE]]</f>
        <v>2.0502900992238566</v>
      </c>
      <c r="V1616" s="41">
        <f>Data[[#This Row],[TOTAL CHELTUIELI LEI]]/Data[[#This Row],[NUMĂRUL PERSOANELOR CARE AU PARTICIPAT LA VOT]]</f>
        <v>13.903473344103393</v>
      </c>
      <c r="W1616" s="41">
        <f>Data[[#This Row],[TOTAL CHELTUIELI EURO]]/Data[[#This Row],[NUMĂRUL PERSOANELOR CARE AU PARTICIPAT LA VOT]]</f>
        <v>2.8725591091306777</v>
      </c>
      <c r="X1616" s="43">
        <v>4.8400999999999996</v>
      </c>
      <c r="Y1616" s="114" t="s">
        <v>2887</v>
      </c>
      <c r="Z1616" s="44">
        <v>9</v>
      </c>
      <c r="AA1616" s="115" t="s">
        <v>3108</v>
      </c>
      <c r="AB1616" s="44">
        <v>2</v>
      </c>
      <c r="AC1616" s="45"/>
    </row>
    <row r="1617" spans="1:29" ht="12" customHeight="1" x14ac:dyDescent="0.2">
      <c r="A1617" s="37">
        <v>1616</v>
      </c>
      <c r="B1617" s="38" t="s">
        <v>27</v>
      </c>
      <c r="C1617" s="39" t="s">
        <v>2335</v>
      </c>
      <c r="D1617" s="40">
        <v>44101</v>
      </c>
      <c r="E1617" s="38">
        <v>1</v>
      </c>
      <c r="F1617" s="38"/>
      <c r="G1617" s="38" t="s">
        <v>2</v>
      </c>
      <c r="H1617" s="38" t="s">
        <v>2</v>
      </c>
      <c r="I1617" s="39">
        <v>7500</v>
      </c>
      <c r="J1617" s="39">
        <v>5791</v>
      </c>
      <c r="K1617" s="39">
        <v>0</v>
      </c>
      <c r="L1617" s="41">
        <f>SUM(Data[[#This Row],[CHELTUIELI DE PERSONAL LEI]:[CHELTUIELI DE CAPITAL (ACTIVE NEFINANCIARE ) LEI]])</f>
        <v>13291</v>
      </c>
      <c r="M1617" s="41">
        <f>Data[[#This Row],[TOTAL CHELTUIELI LEI]]/Data[[#This Row],[CURS VALUTAR EURO BNR 22 07 2020]]</f>
        <v>2746.0176442635484</v>
      </c>
      <c r="N1617" s="49">
        <v>1582</v>
      </c>
      <c r="O1617" s="54"/>
      <c r="P1617" s="54">
        <v>1032</v>
      </c>
      <c r="Q1617" s="54"/>
      <c r="R1617" s="54">
        <f>Data[[#This Row],[PERSOANE ÎNSCRISE ÎN LISTELE ELECTORALE (TURUL 1)            ]]+Data[[#This Row],[PERSOANE ÎNSCRISE ÎN LISTELE ELECTORALE (TURUL AL 2-LEA)]]</f>
        <v>1582</v>
      </c>
      <c r="S1617" s="54">
        <f>Data[[#This Row],[PERSOANE CARE AU PARTICIPAT LA VOT (TURUL 1)]]+Data[[#This Row],[PERSOANE CARE AU PARTICIPAT LA VOT  (TURUL AL 2-LEA)]]</f>
        <v>1032</v>
      </c>
      <c r="T1617" s="41">
        <f>Data[[#This Row],[TOTAL CHELTUIELI LEI]]/Data[[#This Row],[NUMĂRUL PERSOANELOR ÎNSCRISE ÎN LISTELE ELECTORALE]]</f>
        <v>8.4013906447534765</v>
      </c>
      <c r="U1617" s="41">
        <f>Data[[#This Row],[TOTAL CHELTUIELI EURO]]/Data[[#This Row],[NUMĂRUL PERSOANELOR ÎNSCRISE ÎN LISTELE ELECTORALE]]</f>
        <v>1.7357886499769586</v>
      </c>
      <c r="V1617" s="41">
        <f>Data[[#This Row],[TOTAL CHELTUIELI LEI]]/Data[[#This Row],[NUMĂRUL PERSOANELOR CARE AU PARTICIPAT LA VOT]]</f>
        <v>12.878875968992247</v>
      </c>
      <c r="W1617" s="41">
        <f>Data[[#This Row],[TOTAL CHELTUIELI EURO]]/Data[[#This Row],[NUMĂRUL PERSOANELOR CARE AU PARTICIPAT LA VOT]]</f>
        <v>2.6608698103328958</v>
      </c>
      <c r="X1617" s="43">
        <v>4.8400999999999996</v>
      </c>
      <c r="Y1617" s="114" t="s">
        <v>2896</v>
      </c>
      <c r="Z1617" s="44">
        <v>8</v>
      </c>
      <c r="AA1617" s="115" t="s">
        <v>3107</v>
      </c>
      <c r="AB1617" s="44">
        <v>1</v>
      </c>
      <c r="AC1617" s="45"/>
    </row>
    <row r="1618" spans="1:29" ht="12" customHeight="1" x14ac:dyDescent="0.2">
      <c r="A1618" s="37">
        <v>1617</v>
      </c>
      <c r="B1618" s="38" t="s">
        <v>27</v>
      </c>
      <c r="C1618" s="39" t="s">
        <v>2336</v>
      </c>
      <c r="D1618" s="40">
        <v>44101</v>
      </c>
      <c r="E1618" s="38">
        <v>1</v>
      </c>
      <c r="F1618" s="38"/>
      <c r="G1618" s="38" t="s">
        <v>2</v>
      </c>
      <c r="H1618" s="38" t="s">
        <v>2</v>
      </c>
      <c r="I1618" s="39">
        <v>2500</v>
      </c>
      <c r="J1618" s="39">
        <v>6963</v>
      </c>
      <c r="K1618" s="39">
        <v>0</v>
      </c>
      <c r="L1618" s="41">
        <f>SUM(Data[[#This Row],[CHELTUIELI DE PERSONAL LEI]:[CHELTUIELI DE CAPITAL (ACTIVE NEFINANCIARE ) LEI]])</f>
        <v>9463</v>
      </c>
      <c r="M1618" s="41">
        <f>Data[[#This Row],[TOTAL CHELTUIELI LEI]]/Data[[#This Row],[CURS VALUTAR EURO BNR 22 07 2020]]</f>
        <v>1955.124894113758</v>
      </c>
      <c r="N1618" s="49">
        <v>1058</v>
      </c>
      <c r="O1618" s="54"/>
      <c r="P1618" s="54">
        <v>910</v>
      </c>
      <c r="Q1618" s="54"/>
      <c r="R1618" s="54">
        <f>Data[[#This Row],[PERSOANE ÎNSCRISE ÎN LISTELE ELECTORALE (TURUL 1)            ]]+Data[[#This Row],[PERSOANE ÎNSCRISE ÎN LISTELE ELECTORALE (TURUL AL 2-LEA)]]</f>
        <v>1058</v>
      </c>
      <c r="S1618" s="54">
        <f>Data[[#This Row],[PERSOANE CARE AU PARTICIPAT LA VOT (TURUL 1)]]+Data[[#This Row],[PERSOANE CARE AU PARTICIPAT LA VOT  (TURUL AL 2-LEA)]]</f>
        <v>910</v>
      </c>
      <c r="T1618" s="41">
        <f>Data[[#This Row],[TOTAL CHELTUIELI LEI]]/Data[[#This Row],[NUMĂRUL PERSOANELOR ÎNSCRISE ÎN LISTELE ELECTORALE]]</f>
        <v>8.9442344045368625</v>
      </c>
      <c r="U1618" s="41">
        <f>Data[[#This Row],[TOTAL CHELTUIELI EURO]]/Data[[#This Row],[NUMĂRUL PERSOANELOR ÎNSCRISE ÎN LISTELE ELECTORALE]]</f>
        <v>1.8479441343230227</v>
      </c>
      <c r="V1618" s="41">
        <f>Data[[#This Row],[TOTAL CHELTUIELI LEI]]/Data[[#This Row],[NUMĂRUL PERSOANELOR CARE AU PARTICIPAT LA VOT]]</f>
        <v>10.398901098901099</v>
      </c>
      <c r="W1618" s="41">
        <f>Data[[#This Row],[TOTAL CHELTUIELI EURO]]/Data[[#This Row],[NUMĂRUL PERSOANELOR CARE AU PARTICIPAT LA VOT]]</f>
        <v>2.1484888946305034</v>
      </c>
      <c r="X1618" s="43">
        <v>4.8400999999999996</v>
      </c>
      <c r="Y1618" s="114" t="s">
        <v>2896</v>
      </c>
      <c r="Z1618" s="44">
        <v>8</v>
      </c>
      <c r="AA1618" s="115" t="s">
        <v>3107</v>
      </c>
      <c r="AB1618" s="44">
        <v>1</v>
      </c>
      <c r="AC1618" s="45"/>
    </row>
    <row r="1619" spans="1:29" ht="12" customHeight="1" x14ac:dyDescent="0.2">
      <c r="A1619" s="37">
        <v>1618</v>
      </c>
      <c r="B1619" s="38" t="s">
        <v>27</v>
      </c>
      <c r="C1619" s="39" t="s">
        <v>2337</v>
      </c>
      <c r="D1619" s="40">
        <v>44101</v>
      </c>
      <c r="E1619" s="38">
        <v>1</v>
      </c>
      <c r="F1619" s="38"/>
      <c r="G1619" s="38" t="s">
        <v>2</v>
      </c>
      <c r="H1619" s="38" t="s">
        <v>2</v>
      </c>
      <c r="I1619" s="39">
        <v>1100</v>
      </c>
      <c r="J1619" s="39">
        <v>17597</v>
      </c>
      <c r="K1619" s="39">
        <v>0</v>
      </c>
      <c r="L1619" s="41">
        <f>SUM(Data[[#This Row],[CHELTUIELI DE PERSONAL LEI]:[CHELTUIELI DE CAPITAL (ACTIVE NEFINANCIARE ) LEI]])</f>
        <v>18697</v>
      </c>
      <c r="M1619" s="41">
        <f>Data[[#This Row],[TOTAL CHELTUIELI LEI]]/Data[[#This Row],[CURS VALUTAR EURO BNR 22 07 2020]]</f>
        <v>3862.9367161835503</v>
      </c>
      <c r="N1619" s="49">
        <v>1152</v>
      </c>
      <c r="O1619" s="54"/>
      <c r="P1619" s="54">
        <v>1059</v>
      </c>
      <c r="Q1619" s="54"/>
      <c r="R1619" s="54">
        <f>Data[[#This Row],[PERSOANE ÎNSCRISE ÎN LISTELE ELECTORALE (TURUL 1)            ]]+Data[[#This Row],[PERSOANE ÎNSCRISE ÎN LISTELE ELECTORALE (TURUL AL 2-LEA)]]</f>
        <v>1152</v>
      </c>
      <c r="S1619" s="54">
        <f>Data[[#This Row],[PERSOANE CARE AU PARTICIPAT LA VOT (TURUL 1)]]+Data[[#This Row],[PERSOANE CARE AU PARTICIPAT LA VOT  (TURUL AL 2-LEA)]]</f>
        <v>1059</v>
      </c>
      <c r="T1619" s="41">
        <f>Data[[#This Row],[TOTAL CHELTUIELI LEI]]/Data[[#This Row],[NUMĂRUL PERSOANELOR ÎNSCRISE ÎN LISTELE ELECTORALE]]</f>
        <v>16.230034722222221</v>
      </c>
      <c r="U1619" s="41">
        <f>Data[[#This Row],[TOTAL CHELTUIELI EURO]]/Data[[#This Row],[NUMĂRUL PERSOANELOR ÎNSCRISE ÎN LISTELE ELECTORALE]]</f>
        <v>3.353243677242665</v>
      </c>
      <c r="V1619" s="41">
        <f>Data[[#This Row],[TOTAL CHELTUIELI LEI]]/Data[[#This Row],[NUMĂRUL PERSOANELOR CARE AU PARTICIPAT LA VOT]]</f>
        <v>17.65533522190746</v>
      </c>
      <c r="W1619" s="41">
        <f>Data[[#This Row],[TOTAL CHELTUIELI EURO]]/Data[[#This Row],[NUMĂRUL PERSOANELOR CARE AU PARTICIPAT LA VOT]]</f>
        <v>3.6477211673121346</v>
      </c>
      <c r="X1619" s="43">
        <v>4.8400999999999996</v>
      </c>
      <c r="Y1619" s="114" t="s">
        <v>2920</v>
      </c>
      <c r="Z1619" s="44">
        <v>16</v>
      </c>
      <c r="AA1619" s="115" t="s">
        <v>3106</v>
      </c>
      <c r="AB1619" s="44">
        <v>3</v>
      </c>
      <c r="AC1619" s="45"/>
    </row>
    <row r="1620" spans="1:29" ht="12" customHeight="1" x14ac:dyDescent="0.2">
      <c r="A1620" s="37">
        <v>1619</v>
      </c>
      <c r="B1620" s="38" t="s">
        <v>27</v>
      </c>
      <c r="C1620" s="39" t="s">
        <v>2338</v>
      </c>
      <c r="D1620" s="40">
        <v>44101</v>
      </c>
      <c r="E1620" s="38">
        <v>1</v>
      </c>
      <c r="F1620" s="38"/>
      <c r="G1620" s="38" t="s">
        <v>2</v>
      </c>
      <c r="H1620" s="38" t="s">
        <v>2</v>
      </c>
      <c r="I1620" s="39">
        <v>10400</v>
      </c>
      <c r="J1620" s="39">
        <v>4437</v>
      </c>
      <c r="K1620" s="39">
        <v>0</v>
      </c>
      <c r="L1620" s="41">
        <f>SUM(Data[[#This Row],[CHELTUIELI DE PERSONAL LEI]:[CHELTUIELI DE CAPITAL (ACTIVE NEFINANCIARE ) LEI]])</f>
        <v>14837</v>
      </c>
      <c r="M1620" s="41">
        <f>Data[[#This Row],[TOTAL CHELTUIELI LEI]]/Data[[#This Row],[CURS VALUTAR EURO BNR 22 07 2020]]</f>
        <v>3065.4325323856947</v>
      </c>
      <c r="N1620" s="49">
        <v>2610</v>
      </c>
      <c r="O1620" s="54"/>
      <c r="P1620" s="54">
        <v>2013</v>
      </c>
      <c r="Q1620" s="54"/>
      <c r="R1620" s="54">
        <f>Data[[#This Row],[PERSOANE ÎNSCRISE ÎN LISTELE ELECTORALE (TURUL 1)            ]]+Data[[#This Row],[PERSOANE ÎNSCRISE ÎN LISTELE ELECTORALE (TURUL AL 2-LEA)]]</f>
        <v>2610</v>
      </c>
      <c r="S1620" s="54">
        <f>Data[[#This Row],[PERSOANE CARE AU PARTICIPAT LA VOT (TURUL 1)]]+Data[[#This Row],[PERSOANE CARE AU PARTICIPAT LA VOT  (TURUL AL 2-LEA)]]</f>
        <v>2013</v>
      </c>
      <c r="T1620" s="41">
        <f>Data[[#This Row],[TOTAL CHELTUIELI LEI]]/Data[[#This Row],[NUMĂRUL PERSOANELOR ÎNSCRISE ÎN LISTELE ELECTORALE]]</f>
        <v>5.6846743295019158</v>
      </c>
      <c r="U1620" s="41">
        <f>Data[[#This Row],[TOTAL CHELTUIELI EURO]]/Data[[#This Row],[NUMĂRUL PERSOANELOR ÎNSCRISE ÎN LISTELE ELECTORALE]]</f>
        <v>1.1744952231362815</v>
      </c>
      <c r="V1620" s="41">
        <f>Data[[#This Row],[TOTAL CHELTUIELI LEI]]/Data[[#This Row],[NUMĂRUL PERSOANELOR CARE AU PARTICIPAT LA VOT]]</f>
        <v>7.3705911574764036</v>
      </c>
      <c r="W1620" s="41">
        <f>Data[[#This Row],[TOTAL CHELTUIELI EURO]]/Data[[#This Row],[NUMĂRUL PERSOANELOR CARE AU PARTICIPAT LA VOT]]</f>
        <v>1.5228179495209611</v>
      </c>
      <c r="X1620" s="43">
        <v>4.8400999999999996</v>
      </c>
      <c r="Y1620" s="114" t="s">
        <v>2892</v>
      </c>
      <c r="Z1620" s="44">
        <v>5</v>
      </c>
      <c r="AA1620" s="115" t="s">
        <v>3107</v>
      </c>
      <c r="AB1620" s="44">
        <v>1</v>
      </c>
      <c r="AC1620" s="45"/>
    </row>
    <row r="1621" spans="1:29" ht="12" customHeight="1" x14ac:dyDescent="0.2">
      <c r="A1621" s="37">
        <v>1620</v>
      </c>
      <c r="B1621" s="38" t="s">
        <v>27</v>
      </c>
      <c r="C1621" s="39" t="s">
        <v>2339</v>
      </c>
      <c r="D1621" s="40">
        <v>44101</v>
      </c>
      <c r="E1621" s="38">
        <v>1</v>
      </c>
      <c r="F1621" s="38"/>
      <c r="G1621" s="38" t="s">
        <v>2</v>
      </c>
      <c r="H1621" s="38" t="s">
        <v>2</v>
      </c>
      <c r="I1621" s="39">
        <v>4000</v>
      </c>
      <c r="J1621" s="39">
        <v>5998</v>
      </c>
      <c r="K1621" s="39">
        <v>0</v>
      </c>
      <c r="L1621" s="41">
        <f>SUM(Data[[#This Row],[CHELTUIELI DE PERSONAL LEI]:[CHELTUIELI DE CAPITAL (ACTIVE NEFINANCIARE ) LEI]])</f>
        <v>9998</v>
      </c>
      <c r="M1621" s="41">
        <f>Data[[#This Row],[TOTAL CHELTUIELI LEI]]/Data[[#This Row],[CURS VALUTAR EURO BNR 22 07 2020]]</f>
        <v>2065.659800417347</v>
      </c>
      <c r="N1621" s="49">
        <v>2256</v>
      </c>
      <c r="O1621" s="54"/>
      <c r="P1621" s="54">
        <v>1276</v>
      </c>
      <c r="Q1621" s="54"/>
      <c r="R1621" s="54">
        <f>Data[[#This Row],[PERSOANE ÎNSCRISE ÎN LISTELE ELECTORALE (TURUL 1)            ]]+Data[[#This Row],[PERSOANE ÎNSCRISE ÎN LISTELE ELECTORALE (TURUL AL 2-LEA)]]</f>
        <v>2256</v>
      </c>
      <c r="S1621" s="54">
        <f>Data[[#This Row],[PERSOANE CARE AU PARTICIPAT LA VOT (TURUL 1)]]+Data[[#This Row],[PERSOANE CARE AU PARTICIPAT LA VOT  (TURUL AL 2-LEA)]]</f>
        <v>1276</v>
      </c>
      <c r="T1621" s="41">
        <f>Data[[#This Row],[TOTAL CHELTUIELI LEI]]/Data[[#This Row],[NUMĂRUL PERSOANELOR ÎNSCRISE ÎN LISTELE ELECTORALE]]</f>
        <v>4.4317375886524824</v>
      </c>
      <c r="U1621" s="41">
        <f>Data[[#This Row],[TOTAL CHELTUIELI EURO]]/Data[[#This Row],[NUMĂRUL PERSOANELOR ÎNSCRISE ÎN LISTELE ELECTORALE]]</f>
        <v>0.91562934415662545</v>
      </c>
      <c r="V1621" s="41">
        <f>Data[[#This Row],[TOTAL CHELTUIELI LEI]]/Data[[#This Row],[NUMĂRUL PERSOANELOR CARE AU PARTICIPAT LA VOT]]</f>
        <v>7.8354231974921627</v>
      </c>
      <c r="W1621" s="41">
        <f>Data[[#This Row],[TOTAL CHELTUIELI EURO]]/Data[[#This Row],[NUMĂRUL PERSOANELOR CARE AU PARTICIPAT LA VOT]]</f>
        <v>1.6188556429603034</v>
      </c>
      <c r="X1621" s="43">
        <v>4.8400999999999996</v>
      </c>
      <c r="Y1621" s="114" t="s">
        <v>2895</v>
      </c>
      <c r="Z1621" s="44">
        <v>4</v>
      </c>
      <c r="AA1621" s="115" t="s">
        <v>3105</v>
      </c>
      <c r="AB1621" s="44">
        <v>0</v>
      </c>
      <c r="AC1621" s="45"/>
    </row>
    <row r="1622" spans="1:29" ht="12" customHeight="1" x14ac:dyDescent="0.2">
      <c r="A1622" s="37">
        <v>1621</v>
      </c>
      <c r="B1622" s="38" t="s">
        <v>27</v>
      </c>
      <c r="C1622" s="39" t="s">
        <v>2340</v>
      </c>
      <c r="D1622" s="40">
        <v>44101</v>
      </c>
      <c r="E1622" s="38">
        <v>1</v>
      </c>
      <c r="F1622" s="38"/>
      <c r="G1622" s="38" t="s">
        <v>2</v>
      </c>
      <c r="H1622" s="38" t="s">
        <v>2</v>
      </c>
      <c r="I1622" s="39">
        <v>6000</v>
      </c>
      <c r="J1622" s="39">
        <v>7362.58</v>
      </c>
      <c r="K1622" s="39">
        <v>0</v>
      </c>
      <c r="L1622" s="41">
        <f>SUM(Data[[#This Row],[CHELTUIELI DE PERSONAL LEI]:[CHELTUIELI DE CAPITAL (ACTIVE NEFINANCIARE ) LEI]])</f>
        <v>13362.58</v>
      </c>
      <c r="M1622" s="41">
        <f>Data[[#This Row],[TOTAL CHELTUIELI LEI]]/Data[[#This Row],[CURS VALUTAR EURO BNR 22 07 2020]]</f>
        <v>2760.8065949050642</v>
      </c>
      <c r="N1622" s="49">
        <v>965</v>
      </c>
      <c r="O1622" s="54"/>
      <c r="P1622" s="54">
        <v>815</v>
      </c>
      <c r="Q1622" s="54"/>
      <c r="R1622" s="54">
        <f>Data[[#This Row],[PERSOANE ÎNSCRISE ÎN LISTELE ELECTORALE (TURUL 1)            ]]+Data[[#This Row],[PERSOANE ÎNSCRISE ÎN LISTELE ELECTORALE (TURUL AL 2-LEA)]]</f>
        <v>965</v>
      </c>
      <c r="S1622" s="54">
        <f>Data[[#This Row],[PERSOANE CARE AU PARTICIPAT LA VOT (TURUL 1)]]+Data[[#This Row],[PERSOANE CARE AU PARTICIPAT LA VOT  (TURUL AL 2-LEA)]]</f>
        <v>815</v>
      </c>
      <c r="T1622" s="41">
        <f>Data[[#This Row],[TOTAL CHELTUIELI LEI]]/Data[[#This Row],[NUMĂRUL PERSOANELOR ÎNSCRISE ÎN LISTELE ELECTORALE]]</f>
        <v>13.847233160621762</v>
      </c>
      <c r="U1622" s="41">
        <f>Data[[#This Row],[TOTAL CHELTUIELI EURO]]/Data[[#This Row],[NUMĂRUL PERSOANELOR ÎNSCRISE ÎN LISTELE ELECTORALE]]</f>
        <v>2.8609394765855587</v>
      </c>
      <c r="V1622" s="41">
        <f>Data[[#This Row],[TOTAL CHELTUIELI LEI]]/Data[[#This Row],[NUMĂRUL PERSOANELOR CARE AU PARTICIPAT LA VOT]]</f>
        <v>16.395803680981594</v>
      </c>
      <c r="W1622" s="41">
        <f>Data[[#This Row],[TOTAL CHELTUIELI EURO]]/Data[[#This Row],[NUMĂRUL PERSOANELOR CARE AU PARTICIPAT LA VOT]]</f>
        <v>3.3874927544847413</v>
      </c>
      <c r="X1622" s="43">
        <v>4.8400999999999996</v>
      </c>
      <c r="Y1622" s="114" t="s">
        <v>2906</v>
      </c>
      <c r="Z1622" s="44">
        <v>13</v>
      </c>
      <c r="AA1622" s="115" t="s">
        <v>3108</v>
      </c>
      <c r="AB1622" s="44">
        <v>2</v>
      </c>
      <c r="AC1622" s="45"/>
    </row>
    <row r="1623" spans="1:29" ht="12" customHeight="1" x14ac:dyDescent="0.2">
      <c r="A1623" s="37">
        <v>1622</v>
      </c>
      <c r="B1623" s="38" t="s">
        <v>27</v>
      </c>
      <c r="C1623" s="39" t="s">
        <v>2341</v>
      </c>
      <c r="D1623" s="40">
        <v>44101</v>
      </c>
      <c r="E1623" s="38">
        <v>1</v>
      </c>
      <c r="F1623" s="38"/>
      <c r="G1623" s="38" t="s">
        <v>2</v>
      </c>
      <c r="H1623" s="38" t="s">
        <v>2</v>
      </c>
      <c r="I1623" s="39">
        <v>7000</v>
      </c>
      <c r="J1623" s="39">
        <v>10407</v>
      </c>
      <c r="K1623" s="39">
        <v>0</v>
      </c>
      <c r="L1623" s="41">
        <f>SUM(Data[[#This Row],[CHELTUIELI DE PERSONAL LEI]:[CHELTUIELI DE CAPITAL (ACTIVE NEFINANCIARE ) LEI]])</f>
        <v>17407</v>
      </c>
      <c r="M1623" s="41">
        <f>Data[[#This Row],[TOTAL CHELTUIELI LEI]]/Data[[#This Row],[CURS VALUTAR EURO BNR 22 07 2020]]</f>
        <v>3596.4132972459252</v>
      </c>
      <c r="N1623" s="49">
        <v>1971</v>
      </c>
      <c r="O1623" s="54"/>
      <c r="P1623" s="54">
        <v>1580</v>
      </c>
      <c r="Q1623" s="54"/>
      <c r="R1623" s="54">
        <f>Data[[#This Row],[PERSOANE ÎNSCRISE ÎN LISTELE ELECTORALE (TURUL 1)            ]]+Data[[#This Row],[PERSOANE ÎNSCRISE ÎN LISTELE ELECTORALE (TURUL AL 2-LEA)]]</f>
        <v>1971</v>
      </c>
      <c r="S1623" s="54">
        <f>Data[[#This Row],[PERSOANE CARE AU PARTICIPAT LA VOT (TURUL 1)]]+Data[[#This Row],[PERSOANE CARE AU PARTICIPAT LA VOT  (TURUL AL 2-LEA)]]</f>
        <v>1580</v>
      </c>
      <c r="T1623" s="41">
        <f>Data[[#This Row],[TOTAL CHELTUIELI LEI]]/Data[[#This Row],[NUMĂRUL PERSOANELOR ÎNSCRISE ÎN LISTELE ELECTORALE]]</f>
        <v>8.8315575849822423</v>
      </c>
      <c r="U1623" s="41">
        <f>Data[[#This Row],[TOTAL CHELTUIELI EURO]]/Data[[#This Row],[NUMĂRUL PERSOANELOR ÎNSCRISE ÎN LISTELE ELECTORALE]]</f>
        <v>1.8246642806930113</v>
      </c>
      <c r="V1623" s="41">
        <f>Data[[#This Row],[TOTAL CHELTUIELI LEI]]/Data[[#This Row],[NUMĂRUL PERSOANELOR CARE AU PARTICIPAT LA VOT]]</f>
        <v>11.017088607594937</v>
      </c>
      <c r="W1623" s="41">
        <f>Data[[#This Row],[TOTAL CHELTUIELI EURO]]/Data[[#This Row],[NUMĂRUL PERSOANELOR CARE AU PARTICIPAT LA VOT]]</f>
        <v>2.2762109476240031</v>
      </c>
      <c r="X1623" s="43">
        <v>4.8400999999999996</v>
      </c>
      <c r="Y1623" s="114" t="s">
        <v>2896</v>
      </c>
      <c r="Z1623" s="44">
        <v>8</v>
      </c>
      <c r="AA1623" s="115" t="s">
        <v>3107</v>
      </c>
      <c r="AB1623" s="44">
        <v>1</v>
      </c>
      <c r="AC1623" s="45"/>
    </row>
    <row r="1624" spans="1:29" ht="12" customHeight="1" x14ac:dyDescent="0.2">
      <c r="A1624" s="37">
        <v>1623</v>
      </c>
      <c r="B1624" s="38" t="s">
        <v>27</v>
      </c>
      <c r="C1624" s="39" t="s">
        <v>2342</v>
      </c>
      <c r="D1624" s="40">
        <v>44101</v>
      </c>
      <c r="E1624" s="38">
        <v>1</v>
      </c>
      <c r="F1624" s="38"/>
      <c r="G1624" s="38" t="s">
        <v>2</v>
      </c>
      <c r="H1624" s="38" t="s">
        <v>2</v>
      </c>
      <c r="I1624" s="39">
        <v>1920</v>
      </c>
      <c r="J1624" s="39">
        <v>8840</v>
      </c>
      <c r="K1624" s="39">
        <v>0</v>
      </c>
      <c r="L1624" s="41">
        <f>SUM(Data[[#This Row],[CHELTUIELI DE PERSONAL LEI]:[CHELTUIELI DE CAPITAL (ACTIVE NEFINANCIARE ) LEI]])</f>
        <v>10760</v>
      </c>
      <c r="M1624" s="41">
        <f>Data[[#This Row],[TOTAL CHELTUIELI LEI]]/Data[[#This Row],[CURS VALUTAR EURO BNR 22 07 2020]]</f>
        <v>2223.0945641618978</v>
      </c>
      <c r="N1624" s="49">
        <v>2587</v>
      </c>
      <c r="O1624" s="54"/>
      <c r="P1624" s="54">
        <v>1767</v>
      </c>
      <c r="Q1624" s="54"/>
      <c r="R1624" s="54">
        <f>Data[[#This Row],[PERSOANE ÎNSCRISE ÎN LISTELE ELECTORALE (TURUL 1)            ]]+Data[[#This Row],[PERSOANE ÎNSCRISE ÎN LISTELE ELECTORALE (TURUL AL 2-LEA)]]</f>
        <v>2587</v>
      </c>
      <c r="S1624" s="54">
        <f>Data[[#This Row],[PERSOANE CARE AU PARTICIPAT LA VOT (TURUL 1)]]+Data[[#This Row],[PERSOANE CARE AU PARTICIPAT LA VOT  (TURUL AL 2-LEA)]]</f>
        <v>1767</v>
      </c>
      <c r="T1624" s="41">
        <f>Data[[#This Row],[TOTAL CHELTUIELI LEI]]/Data[[#This Row],[NUMĂRUL PERSOANELOR ÎNSCRISE ÎN LISTELE ELECTORALE]]</f>
        <v>4.1592578275995358</v>
      </c>
      <c r="U1624" s="41">
        <f>Data[[#This Row],[TOTAL CHELTUIELI EURO]]/Data[[#This Row],[NUMĂRUL PERSOANELOR ÎNSCRISE ÎN LISTELE ELECTORALE]]</f>
        <v>0.85933303601155697</v>
      </c>
      <c r="V1624" s="41">
        <f>Data[[#This Row],[TOTAL CHELTUIELI LEI]]/Data[[#This Row],[NUMĂRUL PERSOANELOR CARE AU PARTICIPAT LA VOT]]</f>
        <v>6.0894170911148837</v>
      </c>
      <c r="W1624" s="41">
        <f>Data[[#This Row],[TOTAL CHELTUIELI EURO]]/Data[[#This Row],[NUMĂRUL PERSOANELOR CARE AU PARTICIPAT LA VOT]]</f>
        <v>1.2581180329156185</v>
      </c>
      <c r="X1624" s="43">
        <v>4.8400999999999996</v>
      </c>
      <c r="Y1624" s="114" t="s">
        <v>2895</v>
      </c>
      <c r="Z1624" s="44">
        <v>4</v>
      </c>
      <c r="AA1624" s="115" t="s">
        <v>3105</v>
      </c>
      <c r="AB1624" s="44">
        <v>0</v>
      </c>
      <c r="AC1624" s="45"/>
    </row>
    <row r="1625" spans="1:29" ht="12" customHeight="1" x14ac:dyDescent="0.2">
      <c r="A1625" s="37">
        <v>1624</v>
      </c>
      <c r="B1625" s="38" t="s">
        <v>27</v>
      </c>
      <c r="C1625" s="39" t="s">
        <v>2343</v>
      </c>
      <c r="D1625" s="40">
        <v>44101</v>
      </c>
      <c r="E1625" s="38">
        <v>1</v>
      </c>
      <c r="F1625" s="38"/>
      <c r="G1625" s="38" t="s">
        <v>2</v>
      </c>
      <c r="H1625" s="38" t="s">
        <v>2</v>
      </c>
      <c r="I1625" s="39">
        <v>6120</v>
      </c>
      <c r="J1625" s="39">
        <v>6343.02</v>
      </c>
      <c r="K1625" s="39">
        <v>0</v>
      </c>
      <c r="L1625" s="41">
        <f>SUM(Data[[#This Row],[CHELTUIELI DE PERSONAL LEI]:[CHELTUIELI DE CAPITAL (ACTIVE NEFINANCIARE ) LEI]])</f>
        <v>12463.02</v>
      </c>
      <c r="M1625" s="41">
        <f>Data[[#This Row],[TOTAL CHELTUIELI LEI]]/Data[[#This Row],[CURS VALUTAR EURO BNR 22 07 2020]]</f>
        <v>2574.9509307658936</v>
      </c>
      <c r="N1625" s="49">
        <v>2991</v>
      </c>
      <c r="O1625" s="54"/>
      <c r="P1625" s="54">
        <v>2084</v>
      </c>
      <c r="Q1625" s="54"/>
      <c r="R1625" s="54">
        <f>Data[[#This Row],[PERSOANE ÎNSCRISE ÎN LISTELE ELECTORALE (TURUL 1)            ]]+Data[[#This Row],[PERSOANE ÎNSCRISE ÎN LISTELE ELECTORALE (TURUL AL 2-LEA)]]</f>
        <v>2991</v>
      </c>
      <c r="S1625" s="54">
        <f>Data[[#This Row],[PERSOANE CARE AU PARTICIPAT LA VOT (TURUL 1)]]+Data[[#This Row],[PERSOANE CARE AU PARTICIPAT LA VOT  (TURUL AL 2-LEA)]]</f>
        <v>2084</v>
      </c>
      <c r="T1625" s="41">
        <f>Data[[#This Row],[TOTAL CHELTUIELI LEI]]/Data[[#This Row],[NUMĂRUL PERSOANELOR ÎNSCRISE ÎN LISTELE ELECTORALE]]</f>
        <v>4.1668405215646942</v>
      </c>
      <c r="U1625" s="41">
        <f>Data[[#This Row],[TOTAL CHELTUIELI EURO]]/Data[[#This Row],[NUMĂRUL PERSOANELOR ÎNSCRISE ÎN LISTELE ELECTORALE]]</f>
        <v>0.86089967594981398</v>
      </c>
      <c r="V1625" s="41">
        <f>Data[[#This Row],[TOTAL CHELTUIELI LEI]]/Data[[#This Row],[NUMĂRUL PERSOANELOR CARE AU PARTICIPAT LA VOT]]</f>
        <v>5.9803358925143959</v>
      </c>
      <c r="W1625" s="41">
        <f>Data[[#This Row],[TOTAL CHELTUIELI EURO]]/Data[[#This Row],[NUMĂRUL PERSOANELOR CARE AU PARTICIPAT LA VOT]]</f>
        <v>1.2355810608281639</v>
      </c>
      <c r="X1625" s="43">
        <v>4.8400999999999996</v>
      </c>
      <c r="Y1625" s="114" t="s">
        <v>2895</v>
      </c>
      <c r="Z1625" s="44">
        <v>4</v>
      </c>
      <c r="AA1625" s="115" t="s">
        <v>3105</v>
      </c>
      <c r="AB1625" s="44">
        <v>0</v>
      </c>
      <c r="AC1625" s="45"/>
    </row>
    <row r="1626" spans="1:29" ht="12" customHeight="1" x14ac:dyDescent="0.2">
      <c r="A1626" s="37">
        <v>1625</v>
      </c>
      <c r="B1626" s="38" t="s">
        <v>27</v>
      </c>
      <c r="C1626" s="39" t="s">
        <v>2344</v>
      </c>
      <c r="D1626" s="40">
        <v>44101</v>
      </c>
      <c r="E1626" s="38">
        <v>1</v>
      </c>
      <c r="F1626" s="38"/>
      <c r="G1626" s="38" t="s">
        <v>2</v>
      </c>
      <c r="H1626" s="38" t="s">
        <v>2</v>
      </c>
      <c r="I1626" s="39">
        <v>16944</v>
      </c>
      <c r="J1626" s="39">
        <v>15488.76</v>
      </c>
      <c r="K1626" s="39">
        <v>0</v>
      </c>
      <c r="L1626" s="41">
        <f>SUM(Data[[#This Row],[CHELTUIELI DE PERSONAL LEI]:[CHELTUIELI DE CAPITAL (ACTIVE NEFINANCIARE ) LEI]])</f>
        <v>32432.760000000002</v>
      </c>
      <c r="M1626" s="41">
        <f>Data[[#This Row],[TOTAL CHELTUIELI LEI]]/Data[[#This Row],[CURS VALUTAR EURO BNR 22 07 2020]]</f>
        <v>6700.845023863144</v>
      </c>
      <c r="N1626" s="49">
        <v>2086</v>
      </c>
      <c r="O1626" s="54"/>
      <c r="P1626" s="54">
        <v>1227</v>
      </c>
      <c r="Q1626" s="54"/>
      <c r="R1626" s="54">
        <f>Data[[#This Row],[PERSOANE ÎNSCRISE ÎN LISTELE ELECTORALE (TURUL 1)            ]]+Data[[#This Row],[PERSOANE ÎNSCRISE ÎN LISTELE ELECTORALE (TURUL AL 2-LEA)]]</f>
        <v>2086</v>
      </c>
      <c r="S1626" s="54">
        <f>Data[[#This Row],[PERSOANE CARE AU PARTICIPAT LA VOT (TURUL 1)]]+Data[[#This Row],[PERSOANE CARE AU PARTICIPAT LA VOT  (TURUL AL 2-LEA)]]</f>
        <v>1227</v>
      </c>
      <c r="T1626" s="41">
        <f>Data[[#This Row],[TOTAL CHELTUIELI LEI]]/Data[[#This Row],[NUMĂRUL PERSOANELOR ÎNSCRISE ÎN LISTELE ELECTORALE]]</f>
        <v>15.547823585810164</v>
      </c>
      <c r="U1626" s="41">
        <f>Data[[#This Row],[TOTAL CHELTUIELI EURO]]/Data[[#This Row],[NUMĂRUL PERSOANELOR ÎNSCRISE ÎN LISTELE ELECTORALE]]</f>
        <v>3.2122938752939327</v>
      </c>
      <c r="V1626" s="41">
        <f>Data[[#This Row],[TOTAL CHELTUIELI LEI]]/Data[[#This Row],[NUMĂRUL PERSOANELOR CARE AU PARTICIPAT LA VOT]]</f>
        <v>26.432567237163816</v>
      </c>
      <c r="W1626" s="41">
        <f>Data[[#This Row],[TOTAL CHELTUIELI EURO]]/Data[[#This Row],[NUMĂRUL PERSOANELOR CARE AU PARTICIPAT LA VOT]]</f>
        <v>5.4611613886415196</v>
      </c>
      <c r="X1626" s="43">
        <v>4.8400999999999996</v>
      </c>
      <c r="Y1626" s="114" t="s">
        <v>2909</v>
      </c>
      <c r="Z1626" s="44">
        <v>15</v>
      </c>
      <c r="AA1626" s="115" t="s">
        <v>3106</v>
      </c>
      <c r="AB1626" s="44">
        <v>3</v>
      </c>
      <c r="AC1626" s="45"/>
    </row>
    <row r="1627" spans="1:29" ht="12" customHeight="1" x14ac:dyDescent="0.2">
      <c r="A1627" s="37">
        <v>1626</v>
      </c>
      <c r="B1627" s="38" t="s">
        <v>27</v>
      </c>
      <c r="C1627" s="39" t="s">
        <v>896</v>
      </c>
      <c r="D1627" s="40">
        <v>44101</v>
      </c>
      <c r="E1627" s="38">
        <v>1</v>
      </c>
      <c r="F1627" s="38"/>
      <c r="G1627" s="38" t="s">
        <v>2</v>
      </c>
      <c r="H1627" s="38" t="s">
        <v>2</v>
      </c>
      <c r="I1627" s="39">
        <v>1800</v>
      </c>
      <c r="J1627" s="39">
        <v>7110.5</v>
      </c>
      <c r="K1627" s="39">
        <v>0</v>
      </c>
      <c r="L1627" s="41">
        <f>SUM(Data[[#This Row],[CHELTUIELI DE PERSONAL LEI]:[CHELTUIELI DE CAPITAL (ACTIVE NEFINANCIARE ) LEI]])</f>
        <v>8910.5</v>
      </c>
      <c r="M1627" s="41">
        <f>Data[[#This Row],[TOTAL CHELTUIELI LEI]]/Data[[#This Row],[CURS VALUTAR EURO BNR 22 07 2020]]</f>
        <v>1840.9743600338838</v>
      </c>
      <c r="N1627" s="49">
        <v>847</v>
      </c>
      <c r="O1627" s="54"/>
      <c r="P1627" s="54">
        <v>645</v>
      </c>
      <c r="Q1627" s="54"/>
      <c r="R1627" s="54">
        <f>Data[[#This Row],[PERSOANE ÎNSCRISE ÎN LISTELE ELECTORALE (TURUL 1)            ]]+Data[[#This Row],[PERSOANE ÎNSCRISE ÎN LISTELE ELECTORALE (TURUL AL 2-LEA)]]</f>
        <v>847</v>
      </c>
      <c r="S1627" s="54">
        <f>Data[[#This Row],[PERSOANE CARE AU PARTICIPAT LA VOT (TURUL 1)]]+Data[[#This Row],[PERSOANE CARE AU PARTICIPAT LA VOT  (TURUL AL 2-LEA)]]</f>
        <v>645</v>
      </c>
      <c r="T1627" s="41">
        <f>Data[[#This Row],[TOTAL CHELTUIELI LEI]]/Data[[#This Row],[NUMĂRUL PERSOANELOR ÎNSCRISE ÎN LISTELE ELECTORALE]]</f>
        <v>10.520070838252657</v>
      </c>
      <c r="U1627" s="41">
        <f>Data[[#This Row],[TOTAL CHELTUIELI EURO]]/Data[[#This Row],[NUMĂRUL PERSOANELOR ÎNSCRISE ÎN LISTELE ELECTORALE]]</f>
        <v>2.1735234475016338</v>
      </c>
      <c r="V1627" s="41">
        <f>Data[[#This Row],[TOTAL CHELTUIELI LEI]]/Data[[#This Row],[NUMĂRUL PERSOANELOR CARE AU PARTICIPAT LA VOT]]</f>
        <v>13.814728682170543</v>
      </c>
      <c r="W1627" s="41">
        <f>Data[[#This Row],[TOTAL CHELTUIELI EURO]]/Data[[#This Row],[NUMĂRUL PERSOANELOR CARE AU PARTICIPAT LA VOT]]</f>
        <v>2.8542238140060214</v>
      </c>
      <c r="X1627" s="43">
        <v>4.8400999999999996</v>
      </c>
      <c r="Y1627" s="114" t="s">
        <v>2898</v>
      </c>
      <c r="Z1627" s="44">
        <v>10</v>
      </c>
      <c r="AA1627" s="115" t="s">
        <v>3108</v>
      </c>
      <c r="AB1627" s="44">
        <v>2</v>
      </c>
      <c r="AC1627" s="45"/>
    </row>
    <row r="1628" spans="1:29" ht="12" customHeight="1" x14ac:dyDescent="0.2">
      <c r="A1628" s="37">
        <v>1627</v>
      </c>
      <c r="B1628" s="38" t="s">
        <v>27</v>
      </c>
      <c r="C1628" s="39" t="s">
        <v>2345</v>
      </c>
      <c r="D1628" s="40">
        <v>44101</v>
      </c>
      <c r="E1628" s="38">
        <v>1</v>
      </c>
      <c r="F1628" s="38"/>
      <c r="G1628" s="38" t="s">
        <v>2</v>
      </c>
      <c r="H1628" s="38" t="s">
        <v>2</v>
      </c>
      <c r="I1628" s="39">
        <v>24643</v>
      </c>
      <c r="J1628" s="39">
        <v>15062.41</v>
      </c>
      <c r="K1628" s="39">
        <v>0</v>
      </c>
      <c r="L1628" s="41">
        <f>SUM(Data[[#This Row],[CHELTUIELI DE PERSONAL LEI]:[CHELTUIELI DE CAPITAL (ACTIVE NEFINANCIARE ) LEI]])</f>
        <v>39705.410000000003</v>
      </c>
      <c r="M1628" s="41">
        <f>Data[[#This Row],[TOTAL CHELTUIELI LEI]]/Data[[#This Row],[CURS VALUTAR EURO BNR 22 07 2020]]</f>
        <v>8203.4276151319209</v>
      </c>
      <c r="N1628" s="49">
        <v>643</v>
      </c>
      <c r="O1628" s="54"/>
      <c r="P1628" s="54">
        <v>557</v>
      </c>
      <c r="Q1628" s="54"/>
      <c r="R1628" s="54">
        <f>Data[[#This Row],[PERSOANE ÎNSCRISE ÎN LISTELE ELECTORALE (TURUL 1)            ]]+Data[[#This Row],[PERSOANE ÎNSCRISE ÎN LISTELE ELECTORALE (TURUL AL 2-LEA)]]</f>
        <v>643</v>
      </c>
      <c r="S1628" s="54">
        <f>Data[[#This Row],[PERSOANE CARE AU PARTICIPAT LA VOT (TURUL 1)]]+Data[[#This Row],[PERSOANE CARE AU PARTICIPAT LA VOT  (TURUL AL 2-LEA)]]</f>
        <v>557</v>
      </c>
      <c r="T1628" s="41">
        <f>Data[[#This Row],[TOTAL CHELTUIELI LEI]]/Data[[#This Row],[NUMĂRUL PERSOANELOR ÎNSCRISE ÎN LISTELE ELECTORALE]]</f>
        <v>61.750248833592543</v>
      </c>
      <c r="U1628" s="41">
        <f>Data[[#This Row],[TOTAL CHELTUIELI EURO]]/Data[[#This Row],[NUMĂRUL PERSOANELOR ÎNSCRISE ÎN LISTELE ELECTORALE]]</f>
        <v>12.758052278587746</v>
      </c>
      <c r="V1628" s="41">
        <f>Data[[#This Row],[TOTAL CHELTUIELI LEI]]/Data[[#This Row],[NUMĂRUL PERSOANELOR CARE AU PARTICIPAT LA VOT]]</f>
        <v>71.2843985637343</v>
      </c>
      <c r="W1628" s="41">
        <f>Data[[#This Row],[TOTAL CHELTUIELI EURO]]/Data[[#This Row],[NUMĂRUL PERSOANELOR CARE AU PARTICIPAT LA VOT]]</f>
        <v>14.72787722644869</v>
      </c>
      <c r="X1628" s="43">
        <v>4.8400999999999996</v>
      </c>
      <c r="Y1628" s="114" t="s">
        <v>3087</v>
      </c>
      <c r="Z1628" s="44">
        <v>61</v>
      </c>
      <c r="AA1628" s="115" t="s">
        <v>3123</v>
      </c>
      <c r="AB1628" s="44">
        <v>12</v>
      </c>
      <c r="AC1628" s="45"/>
    </row>
    <row r="1629" spans="1:29" ht="12" customHeight="1" x14ac:dyDescent="0.2">
      <c r="A1629" s="37">
        <v>1628</v>
      </c>
      <c r="B1629" s="38" t="s">
        <v>27</v>
      </c>
      <c r="C1629" s="39" t="s">
        <v>2346</v>
      </c>
      <c r="D1629" s="40">
        <v>44101</v>
      </c>
      <c r="E1629" s="38">
        <v>1</v>
      </c>
      <c r="F1629" s="38"/>
      <c r="G1629" s="38" t="s">
        <v>2</v>
      </c>
      <c r="H1629" s="38" t="s">
        <v>2</v>
      </c>
      <c r="I1629" s="39">
        <v>6600</v>
      </c>
      <c r="J1629" s="39">
        <v>8986</v>
      </c>
      <c r="K1629" s="39">
        <v>0</v>
      </c>
      <c r="L1629" s="41">
        <f>SUM(Data[[#This Row],[CHELTUIELI DE PERSONAL LEI]:[CHELTUIELI DE CAPITAL (ACTIVE NEFINANCIARE ) LEI]])</f>
        <v>15586</v>
      </c>
      <c r="M1629" s="41">
        <f>Data[[#This Row],[TOTAL CHELTUIELI LEI]]/Data[[#This Row],[CURS VALUTAR EURO BNR 22 07 2020]]</f>
        <v>3220.1814012107188</v>
      </c>
      <c r="N1629" s="49">
        <v>1537</v>
      </c>
      <c r="O1629" s="54"/>
      <c r="P1629" s="54">
        <v>1112</v>
      </c>
      <c r="Q1629" s="54"/>
      <c r="R1629" s="54">
        <f>Data[[#This Row],[PERSOANE ÎNSCRISE ÎN LISTELE ELECTORALE (TURUL 1)            ]]+Data[[#This Row],[PERSOANE ÎNSCRISE ÎN LISTELE ELECTORALE (TURUL AL 2-LEA)]]</f>
        <v>1537</v>
      </c>
      <c r="S1629" s="54">
        <f>Data[[#This Row],[PERSOANE CARE AU PARTICIPAT LA VOT (TURUL 1)]]+Data[[#This Row],[PERSOANE CARE AU PARTICIPAT LA VOT  (TURUL AL 2-LEA)]]</f>
        <v>1112</v>
      </c>
      <c r="T1629" s="41">
        <f>Data[[#This Row],[TOTAL CHELTUIELI LEI]]/Data[[#This Row],[NUMĂRUL PERSOANELOR ÎNSCRISE ÎN LISTELE ELECTORALE]]</f>
        <v>10.14053350683149</v>
      </c>
      <c r="U1629" s="41">
        <f>Data[[#This Row],[TOTAL CHELTUIELI EURO]]/Data[[#This Row],[NUMĂRUL PERSOANELOR ÎNSCRISE ÎN LISTELE ELECTORALE]]</f>
        <v>2.0951082636374228</v>
      </c>
      <c r="V1629" s="41">
        <f>Data[[#This Row],[TOTAL CHELTUIELI LEI]]/Data[[#This Row],[NUMĂRUL PERSOANELOR CARE AU PARTICIPAT LA VOT]]</f>
        <v>14.016187050359711</v>
      </c>
      <c r="W1629" s="41">
        <f>Data[[#This Row],[TOTAL CHELTUIELI EURO]]/Data[[#This Row],[NUMĂRUL PERSOANELOR CARE AU PARTICIPAT LA VOT]]</f>
        <v>2.8958465838225891</v>
      </c>
      <c r="X1629" s="43">
        <v>4.8400999999999996</v>
      </c>
      <c r="Y1629" s="114" t="s">
        <v>2898</v>
      </c>
      <c r="Z1629" s="44">
        <v>10</v>
      </c>
      <c r="AA1629" s="115" t="s">
        <v>3108</v>
      </c>
      <c r="AB1629" s="44">
        <v>2</v>
      </c>
      <c r="AC1629" s="45"/>
    </row>
    <row r="1630" spans="1:29" ht="12" customHeight="1" x14ac:dyDescent="0.2">
      <c r="A1630" s="37">
        <v>1629</v>
      </c>
      <c r="B1630" s="38" t="s">
        <v>27</v>
      </c>
      <c r="C1630" s="39" t="s">
        <v>2347</v>
      </c>
      <c r="D1630" s="40">
        <v>44101</v>
      </c>
      <c r="E1630" s="38">
        <v>1</v>
      </c>
      <c r="F1630" s="38"/>
      <c r="G1630" s="38" t="s">
        <v>2</v>
      </c>
      <c r="H1630" s="38" t="s">
        <v>2</v>
      </c>
      <c r="I1630" s="39">
        <v>4000</v>
      </c>
      <c r="J1630" s="39">
        <v>2933.4</v>
      </c>
      <c r="K1630" s="39">
        <v>0</v>
      </c>
      <c r="L1630" s="41">
        <f>SUM(Data[[#This Row],[CHELTUIELI DE PERSONAL LEI]:[CHELTUIELI DE CAPITAL (ACTIVE NEFINANCIARE ) LEI]])</f>
        <v>6933.4</v>
      </c>
      <c r="M1630" s="41">
        <f>Data[[#This Row],[TOTAL CHELTUIELI LEI]]/Data[[#This Row],[CURS VALUTAR EURO BNR 22 07 2020]]</f>
        <v>1432.4910642342102</v>
      </c>
      <c r="N1630" s="49">
        <v>1693</v>
      </c>
      <c r="O1630" s="54"/>
      <c r="P1630" s="54">
        <v>1092</v>
      </c>
      <c r="Q1630" s="54"/>
      <c r="R1630" s="54">
        <f>Data[[#This Row],[PERSOANE ÎNSCRISE ÎN LISTELE ELECTORALE (TURUL 1)            ]]+Data[[#This Row],[PERSOANE ÎNSCRISE ÎN LISTELE ELECTORALE (TURUL AL 2-LEA)]]</f>
        <v>1693</v>
      </c>
      <c r="S1630" s="54">
        <f>Data[[#This Row],[PERSOANE CARE AU PARTICIPAT LA VOT (TURUL 1)]]+Data[[#This Row],[PERSOANE CARE AU PARTICIPAT LA VOT  (TURUL AL 2-LEA)]]</f>
        <v>1092</v>
      </c>
      <c r="T1630" s="41">
        <f>Data[[#This Row],[TOTAL CHELTUIELI LEI]]/Data[[#This Row],[NUMĂRUL PERSOANELOR ÎNSCRISE ÎN LISTELE ELECTORALE]]</f>
        <v>4.0953337271116359</v>
      </c>
      <c r="U1630" s="41">
        <f>Data[[#This Row],[TOTAL CHELTUIELI EURO]]/Data[[#This Row],[NUMĂRUL PERSOANELOR ÎNSCRISE ÎN LISTELE ELECTORALE]]</f>
        <v>0.84612585010880692</v>
      </c>
      <c r="V1630" s="41">
        <f>Data[[#This Row],[TOTAL CHELTUIELI LEI]]/Data[[#This Row],[NUMĂRUL PERSOANELOR CARE AU PARTICIPAT LA VOT]]</f>
        <v>6.3492673992673989</v>
      </c>
      <c r="W1630" s="41">
        <f>Data[[#This Row],[TOTAL CHELTUIELI EURO]]/Data[[#This Row],[NUMĂRUL PERSOANELOR CARE AU PARTICIPAT LA VOT]]</f>
        <v>1.3118050038774818</v>
      </c>
      <c r="X1630" s="43">
        <v>4.8400999999999996</v>
      </c>
      <c r="Y1630" s="114" t="s">
        <v>2895</v>
      </c>
      <c r="Z1630" s="44">
        <v>4</v>
      </c>
      <c r="AA1630" s="115" t="s">
        <v>3105</v>
      </c>
      <c r="AB1630" s="44">
        <v>0</v>
      </c>
      <c r="AC1630" s="45"/>
    </row>
    <row r="1631" spans="1:29" ht="12" customHeight="1" x14ac:dyDescent="0.2">
      <c r="A1631" s="37">
        <v>1630</v>
      </c>
      <c r="B1631" s="38" t="s">
        <v>27</v>
      </c>
      <c r="C1631" s="39" t="s">
        <v>2348</v>
      </c>
      <c r="D1631" s="40">
        <v>44101</v>
      </c>
      <c r="E1631" s="38">
        <v>1</v>
      </c>
      <c r="F1631" s="38"/>
      <c r="G1631" s="38" t="s">
        <v>2</v>
      </c>
      <c r="H1631" s="38" t="s">
        <v>2</v>
      </c>
      <c r="I1631" s="39">
        <v>4800</v>
      </c>
      <c r="J1631" s="39">
        <v>4845.25</v>
      </c>
      <c r="K1631" s="39">
        <v>0</v>
      </c>
      <c r="L1631" s="41">
        <f>SUM(Data[[#This Row],[CHELTUIELI DE PERSONAL LEI]:[CHELTUIELI DE CAPITAL (ACTIVE NEFINANCIARE ) LEI]])</f>
        <v>9645.25</v>
      </c>
      <c r="M1631" s="41">
        <f>Data[[#This Row],[TOTAL CHELTUIELI LEI]]/Data[[#This Row],[CURS VALUTAR EURO BNR 22 07 2020]]</f>
        <v>1992.7790748125039</v>
      </c>
      <c r="N1631" s="49">
        <v>3034</v>
      </c>
      <c r="O1631" s="54"/>
      <c r="P1631" s="54">
        <v>2166</v>
      </c>
      <c r="Q1631" s="54"/>
      <c r="R1631" s="54">
        <f>Data[[#This Row],[PERSOANE ÎNSCRISE ÎN LISTELE ELECTORALE (TURUL 1)            ]]+Data[[#This Row],[PERSOANE ÎNSCRISE ÎN LISTELE ELECTORALE (TURUL AL 2-LEA)]]</f>
        <v>3034</v>
      </c>
      <c r="S1631" s="54">
        <f>Data[[#This Row],[PERSOANE CARE AU PARTICIPAT LA VOT (TURUL 1)]]+Data[[#This Row],[PERSOANE CARE AU PARTICIPAT LA VOT  (TURUL AL 2-LEA)]]</f>
        <v>2166</v>
      </c>
      <c r="T1631" s="41">
        <f>Data[[#This Row],[TOTAL CHELTUIELI LEI]]/Data[[#This Row],[NUMĂRUL PERSOANELOR ÎNSCRISE ÎN LISTELE ELECTORALE]]</f>
        <v>3.1790540540540539</v>
      </c>
      <c r="U1631" s="41">
        <f>Data[[#This Row],[TOTAL CHELTUIELI EURO]]/Data[[#This Row],[NUMĂRUL PERSOANELOR ÎNSCRISE ÎN LISTELE ELECTORALE]]</f>
        <v>0.65681577943721292</v>
      </c>
      <c r="V1631" s="41">
        <f>Data[[#This Row],[TOTAL CHELTUIELI LEI]]/Data[[#This Row],[NUMĂRUL PERSOANELOR CARE AU PARTICIPAT LA VOT]]</f>
        <v>4.4530240073868885</v>
      </c>
      <c r="W1631" s="41">
        <f>Data[[#This Row],[TOTAL CHELTUIELI EURO]]/Data[[#This Row],[NUMĂRUL PERSOANELOR CARE AU PARTICIPAT LA VOT]]</f>
        <v>0.92002727368998338</v>
      </c>
      <c r="X1631" s="43">
        <v>4.8400999999999996</v>
      </c>
      <c r="Y1631" s="114" t="s">
        <v>2884</v>
      </c>
      <c r="Z1631" s="44">
        <v>3</v>
      </c>
      <c r="AA1631" s="115" t="s">
        <v>3105</v>
      </c>
      <c r="AB1631" s="44">
        <v>0</v>
      </c>
      <c r="AC1631" s="45"/>
    </row>
    <row r="1632" spans="1:29" ht="12" customHeight="1" x14ac:dyDescent="0.2">
      <c r="A1632" s="37">
        <v>1631</v>
      </c>
      <c r="B1632" s="38" t="s">
        <v>27</v>
      </c>
      <c r="C1632" s="39" t="s">
        <v>2349</v>
      </c>
      <c r="D1632" s="40">
        <v>44101</v>
      </c>
      <c r="E1632" s="38">
        <v>1</v>
      </c>
      <c r="F1632" s="38"/>
      <c r="G1632" s="38" t="s">
        <v>2</v>
      </c>
      <c r="H1632" s="38" t="s">
        <v>2</v>
      </c>
      <c r="I1632" s="39">
        <v>360</v>
      </c>
      <c r="J1632" s="39">
        <v>0</v>
      </c>
      <c r="K1632" s="39">
        <v>0</v>
      </c>
      <c r="L1632" s="41">
        <f>SUM(Data[[#This Row],[CHELTUIELI DE PERSONAL LEI]:[CHELTUIELI DE CAPITAL (ACTIVE NEFINANCIARE ) LEI]])</f>
        <v>360</v>
      </c>
      <c r="M1632" s="41">
        <f>Data[[#This Row],[TOTAL CHELTUIELI LEI]]/Data[[#This Row],[CURS VALUTAR EURO BNR 22 07 2020]]</f>
        <v>74.378628540732635</v>
      </c>
      <c r="N1632" s="49">
        <v>1010</v>
      </c>
      <c r="O1632" s="54"/>
      <c r="P1632" s="54">
        <v>768</v>
      </c>
      <c r="Q1632" s="54"/>
      <c r="R1632" s="54">
        <f>Data[[#This Row],[PERSOANE ÎNSCRISE ÎN LISTELE ELECTORALE (TURUL 1)            ]]+Data[[#This Row],[PERSOANE ÎNSCRISE ÎN LISTELE ELECTORALE (TURUL AL 2-LEA)]]</f>
        <v>1010</v>
      </c>
      <c r="S1632" s="54">
        <f>Data[[#This Row],[PERSOANE CARE AU PARTICIPAT LA VOT (TURUL 1)]]+Data[[#This Row],[PERSOANE CARE AU PARTICIPAT LA VOT  (TURUL AL 2-LEA)]]</f>
        <v>768</v>
      </c>
      <c r="T1632" s="41">
        <f>Data[[#This Row],[TOTAL CHELTUIELI LEI]]/Data[[#This Row],[NUMĂRUL PERSOANELOR ÎNSCRISE ÎN LISTELE ELECTORALE]]</f>
        <v>0.35643564356435642</v>
      </c>
      <c r="U1632" s="41">
        <f>Data[[#This Row],[TOTAL CHELTUIELI EURO]]/Data[[#This Row],[NUMĂRUL PERSOANELOR ÎNSCRISE ÎN LISTELE ELECTORALE]]</f>
        <v>7.3642206475972902E-2</v>
      </c>
      <c r="V1632" s="41">
        <f>Data[[#This Row],[TOTAL CHELTUIELI LEI]]/Data[[#This Row],[NUMĂRUL PERSOANELOR CARE AU PARTICIPAT LA VOT]]</f>
        <v>0.46875</v>
      </c>
      <c r="W1632" s="41">
        <f>Data[[#This Row],[TOTAL CHELTUIELI EURO]]/Data[[#This Row],[NUMĂRUL PERSOANELOR CARE AU PARTICIPAT LA VOT]]</f>
        <v>9.6847172579078947E-2</v>
      </c>
      <c r="X1632" s="43">
        <v>4.8400999999999996</v>
      </c>
      <c r="Y1632" s="114" t="s">
        <v>2890</v>
      </c>
      <c r="Z1632" s="44">
        <v>0</v>
      </c>
      <c r="AA1632" s="115" t="s">
        <v>3105</v>
      </c>
      <c r="AB1632" s="44">
        <v>0</v>
      </c>
      <c r="AC1632" s="45"/>
    </row>
    <row r="1633" spans="1:29" ht="12" customHeight="1" x14ac:dyDescent="0.2">
      <c r="A1633" s="37">
        <v>1632</v>
      </c>
      <c r="B1633" s="38" t="s">
        <v>27</v>
      </c>
      <c r="C1633" s="39" t="s">
        <v>2350</v>
      </c>
      <c r="D1633" s="40">
        <v>44101</v>
      </c>
      <c r="E1633" s="38">
        <v>1</v>
      </c>
      <c r="F1633" s="38"/>
      <c r="G1633" s="38" t="s">
        <v>2</v>
      </c>
      <c r="H1633" s="38" t="s">
        <v>2</v>
      </c>
      <c r="I1633" s="39">
        <v>1800</v>
      </c>
      <c r="J1633" s="39">
        <v>5950.56</v>
      </c>
      <c r="K1633" s="39">
        <v>1932.56</v>
      </c>
      <c r="L1633" s="41">
        <f>SUM(Data[[#This Row],[CHELTUIELI DE PERSONAL LEI]:[CHELTUIELI DE CAPITAL (ACTIVE NEFINANCIARE ) LEI]])</f>
        <v>9683.1200000000008</v>
      </c>
      <c r="M1633" s="41">
        <f>Data[[#This Row],[TOTAL CHELTUIELI LEI]]/Data[[#This Row],[CURS VALUTAR EURO BNR 22 07 2020]]</f>
        <v>2000.6032933203862</v>
      </c>
      <c r="N1633" s="49">
        <v>2434</v>
      </c>
      <c r="O1633" s="54"/>
      <c r="P1633" s="54">
        <v>1381</v>
      </c>
      <c r="Q1633" s="54"/>
      <c r="R1633" s="54">
        <f>Data[[#This Row],[PERSOANE ÎNSCRISE ÎN LISTELE ELECTORALE (TURUL 1)            ]]+Data[[#This Row],[PERSOANE ÎNSCRISE ÎN LISTELE ELECTORALE (TURUL AL 2-LEA)]]</f>
        <v>2434</v>
      </c>
      <c r="S1633" s="54">
        <f>Data[[#This Row],[PERSOANE CARE AU PARTICIPAT LA VOT (TURUL 1)]]+Data[[#This Row],[PERSOANE CARE AU PARTICIPAT LA VOT  (TURUL AL 2-LEA)]]</f>
        <v>1381</v>
      </c>
      <c r="T1633" s="41">
        <f>Data[[#This Row],[TOTAL CHELTUIELI LEI]]/Data[[#This Row],[NUMĂRUL PERSOANELOR ÎNSCRISE ÎN LISTELE ELECTORALE]]</f>
        <v>3.9782744453574366</v>
      </c>
      <c r="U1633" s="41">
        <f>Data[[#This Row],[TOTAL CHELTUIELI EURO]]/Data[[#This Row],[NUMĂRUL PERSOANELOR ÎNSCRISE ÎN LISTELE ELECTORALE]]</f>
        <v>0.8219405477898053</v>
      </c>
      <c r="V1633" s="41">
        <f>Data[[#This Row],[TOTAL CHELTUIELI LEI]]/Data[[#This Row],[NUMĂRUL PERSOANELOR CARE AU PARTICIPAT LA VOT]]</f>
        <v>7.0116727009413475</v>
      </c>
      <c r="W1633" s="41">
        <f>Data[[#This Row],[TOTAL CHELTUIELI EURO]]/Data[[#This Row],[NUMĂRUL PERSOANELOR CARE AU PARTICIPAT LA VOT]]</f>
        <v>1.4486627757569777</v>
      </c>
      <c r="X1633" s="43">
        <v>4.8400999999999996</v>
      </c>
      <c r="Y1633" s="114" t="s">
        <v>2884</v>
      </c>
      <c r="Z1633" s="44">
        <v>3</v>
      </c>
      <c r="AA1633" s="115" t="s">
        <v>3105</v>
      </c>
      <c r="AB1633" s="44">
        <v>0</v>
      </c>
      <c r="AC1633" s="45"/>
    </row>
    <row r="1634" spans="1:29" ht="12" customHeight="1" x14ac:dyDescent="0.2">
      <c r="A1634" s="37">
        <v>1633</v>
      </c>
      <c r="B1634" s="38" t="s">
        <v>27</v>
      </c>
      <c r="C1634" s="39" t="s">
        <v>2351</v>
      </c>
      <c r="D1634" s="40">
        <v>44101</v>
      </c>
      <c r="E1634" s="38">
        <v>1</v>
      </c>
      <c r="F1634" s="38"/>
      <c r="G1634" s="38" t="s">
        <v>2</v>
      </c>
      <c r="H1634" s="38" t="s">
        <v>2</v>
      </c>
      <c r="I1634" s="39">
        <v>3000</v>
      </c>
      <c r="J1634" s="39">
        <v>5932.85</v>
      </c>
      <c r="K1634" s="39">
        <v>0</v>
      </c>
      <c r="L1634" s="41">
        <f>SUM(Data[[#This Row],[CHELTUIELI DE PERSONAL LEI]:[CHELTUIELI DE CAPITAL (ACTIVE NEFINANCIARE ) LEI]])</f>
        <v>8932.85</v>
      </c>
      <c r="M1634" s="41">
        <f>Data[[#This Row],[TOTAL CHELTUIELI LEI]]/Data[[#This Row],[CURS VALUTAR EURO BNR 22 07 2020]]</f>
        <v>1845.5920332224543</v>
      </c>
      <c r="N1634" s="49">
        <v>626</v>
      </c>
      <c r="O1634" s="54"/>
      <c r="P1634" s="54">
        <v>529</v>
      </c>
      <c r="Q1634" s="54"/>
      <c r="R1634" s="54">
        <f>Data[[#This Row],[PERSOANE ÎNSCRISE ÎN LISTELE ELECTORALE (TURUL 1)            ]]+Data[[#This Row],[PERSOANE ÎNSCRISE ÎN LISTELE ELECTORALE (TURUL AL 2-LEA)]]</f>
        <v>626</v>
      </c>
      <c r="S1634" s="54">
        <f>Data[[#This Row],[PERSOANE CARE AU PARTICIPAT LA VOT (TURUL 1)]]+Data[[#This Row],[PERSOANE CARE AU PARTICIPAT LA VOT  (TURUL AL 2-LEA)]]</f>
        <v>529</v>
      </c>
      <c r="T1634" s="41">
        <f>Data[[#This Row],[TOTAL CHELTUIELI LEI]]/Data[[#This Row],[NUMĂRUL PERSOANELOR ÎNSCRISE ÎN LISTELE ELECTORALE]]</f>
        <v>14.269728434504794</v>
      </c>
      <c r="U1634" s="41">
        <f>Data[[#This Row],[TOTAL CHELTUIELI EURO]]/Data[[#This Row],[NUMĂRUL PERSOANELOR ÎNSCRISE ÎN LISTELE ELECTORALE]]</f>
        <v>2.9482300850198953</v>
      </c>
      <c r="V1634" s="41">
        <f>Data[[#This Row],[TOTAL CHELTUIELI LEI]]/Data[[#This Row],[NUMĂRUL PERSOANELOR CARE AU PARTICIPAT LA VOT]]</f>
        <v>16.886294896030247</v>
      </c>
      <c r="W1634" s="41">
        <f>Data[[#This Row],[TOTAL CHELTUIELI EURO]]/Data[[#This Row],[NUMĂRUL PERSOANELOR CARE AU PARTICIPAT LA VOT]]</f>
        <v>3.4888318208363978</v>
      </c>
      <c r="X1634" s="43">
        <v>4.8400999999999996</v>
      </c>
      <c r="Y1634" s="114" t="s">
        <v>2885</v>
      </c>
      <c r="Z1634" s="44">
        <v>14</v>
      </c>
      <c r="AA1634" s="115" t="s">
        <v>3108</v>
      </c>
      <c r="AB1634" s="44">
        <v>2</v>
      </c>
      <c r="AC1634" s="45"/>
    </row>
    <row r="1635" spans="1:29" ht="12" customHeight="1" x14ac:dyDescent="0.2">
      <c r="A1635" s="37">
        <v>1634</v>
      </c>
      <c r="B1635" s="38" t="s">
        <v>27</v>
      </c>
      <c r="C1635" s="39" t="s">
        <v>2352</v>
      </c>
      <c r="D1635" s="40">
        <v>44101</v>
      </c>
      <c r="E1635" s="38">
        <v>1</v>
      </c>
      <c r="F1635" s="38"/>
      <c r="G1635" s="38" t="s">
        <v>2</v>
      </c>
      <c r="H1635" s="38" t="s">
        <v>2</v>
      </c>
      <c r="I1635" s="39">
        <v>7500</v>
      </c>
      <c r="J1635" s="39">
        <v>5573</v>
      </c>
      <c r="K1635" s="39">
        <v>0</v>
      </c>
      <c r="L1635" s="41">
        <f>SUM(Data[[#This Row],[CHELTUIELI DE PERSONAL LEI]:[CHELTUIELI DE CAPITAL (ACTIVE NEFINANCIARE ) LEI]])</f>
        <v>13073</v>
      </c>
      <c r="M1635" s="41">
        <f>Data[[#This Row],[TOTAL CHELTUIELI LEI]]/Data[[#This Row],[CURS VALUTAR EURO BNR 22 07 2020]]</f>
        <v>2700.977252536105</v>
      </c>
      <c r="N1635" s="49">
        <v>1358</v>
      </c>
      <c r="O1635" s="54"/>
      <c r="P1635" s="54">
        <v>855</v>
      </c>
      <c r="Q1635" s="54"/>
      <c r="R1635" s="54">
        <f>Data[[#This Row],[PERSOANE ÎNSCRISE ÎN LISTELE ELECTORALE (TURUL 1)            ]]+Data[[#This Row],[PERSOANE ÎNSCRISE ÎN LISTELE ELECTORALE (TURUL AL 2-LEA)]]</f>
        <v>1358</v>
      </c>
      <c r="S1635" s="54">
        <f>Data[[#This Row],[PERSOANE CARE AU PARTICIPAT LA VOT (TURUL 1)]]+Data[[#This Row],[PERSOANE CARE AU PARTICIPAT LA VOT  (TURUL AL 2-LEA)]]</f>
        <v>855</v>
      </c>
      <c r="T1635" s="41">
        <f>Data[[#This Row],[TOTAL CHELTUIELI LEI]]/Data[[#This Row],[NUMĂRUL PERSOANELOR ÎNSCRISE ÎN LISTELE ELECTORALE]]</f>
        <v>9.6266568483063324</v>
      </c>
      <c r="U1635" s="41">
        <f>Data[[#This Row],[TOTAL CHELTUIELI EURO]]/Data[[#This Row],[NUMĂRUL PERSOANELOR ÎNSCRISE ÎN LISTELE ELECTORALE]]</f>
        <v>1.9889375939146576</v>
      </c>
      <c r="V1635" s="41">
        <f>Data[[#This Row],[TOTAL CHELTUIELI LEI]]/Data[[#This Row],[NUMĂRUL PERSOANELOR CARE AU PARTICIPAT LA VOT]]</f>
        <v>15.290058479532163</v>
      </c>
      <c r="W1635" s="41">
        <f>Data[[#This Row],[TOTAL CHELTUIELI EURO]]/Data[[#This Row],[NUMĂRUL PERSOANELOR CARE AU PARTICIPAT LA VOT]]</f>
        <v>3.1590377222644501</v>
      </c>
      <c r="X1635" s="43">
        <v>4.8400999999999996</v>
      </c>
      <c r="Y1635" s="114" t="s">
        <v>2887</v>
      </c>
      <c r="Z1635" s="44">
        <v>9</v>
      </c>
      <c r="AA1635" s="115" t="s">
        <v>3107</v>
      </c>
      <c r="AB1635" s="44">
        <v>1</v>
      </c>
      <c r="AC1635" s="45"/>
    </row>
    <row r="1636" spans="1:29" x14ac:dyDescent="0.2">
      <c r="A1636" s="37">
        <v>1635</v>
      </c>
      <c r="B1636" s="38" t="s">
        <v>34</v>
      </c>
      <c r="C1636" s="39" t="s">
        <v>35</v>
      </c>
      <c r="D1636" s="40">
        <v>44101</v>
      </c>
      <c r="E1636" s="38">
        <v>1</v>
      </c>
      <c r="F1636" s="38"/>
      <c r="G1636" s="38" t="s">
        <v>2</v>
      </c>
      <c r="H1636" s="38" t="s">
        <v>2</v>
      </c>
      <c r="I1636" s="48">
        <v>2500</v>
      </c>
      <c r="J1636" s="48">
        <v>4331</v>
      </c>
      <c r="K1636" s="48">
        <v>0</v>
      </c>
      <c r="L1636" s="41">
        <f>SUM(Data[[#This Row],[CHELTUIELI DE PERSONAL LEI]:[CHELTUIELI DE CAPITAL (ACTIVE NEFINANCIARE ) LEI]])</f>
        <v>6831</v>
      </c>
      <c r="M1636" s="41">
        <f>Data[[#This Row],[TOTAL CHELTUIELI LEI]]/Data[[#This Row],[CURS VALUTAR EURO BNR 22 07 2020]]</f>
        <v>1411.3344765604018</v>
      </c>
      <c r="N1636" s="49">
        <v>1960</v>
      </c>
      <c r="O1636" s="54"/>
      <c r="P1636" s="54">
        <v>1362</v>
      </c>
      <c r="Q1636" s="54"/>
      <c r="R1636" s="54">
        <f>Data[[#This Row],[PERSOANE ÎNSCRISE ÎN LISTELE ELECTORALE (TURUL 1)            ]]+Data[[#This Row],[PERSOANE ÎNSCRISE ÎN LISTELE ELECTORALE (TURUL AL 2-LEA)]]</f>
        <v>1960</v>
      </c>
      <c r="S1636" s="54">
        <f>Data[[#This Row],[PERSOANE CARE AU PARTICIPAT LA VOT (TURUL 1)]]+Data[[#This Row],[PERSOANE CARE AU PARTICIPAT LA VOT  (TURUL AL 2-LEA)]]</f>
        <v>1362</v>
      </c>
      <c r="T1636" s="41">
        <f>Data[[#This Row],[TOTAL CHELTUIELI LEI]]/Data[[#This Row],[NUMĂRUL PERSOANELOR ÎNSCRISE ÎN LISTELE ELECTORALE]]</f>
        <v>3.4852040816326531</v>
      </c>
      <c r="U1636" s="41">
        <f>Data[[#This Row],[TOTAL CHELTUIELI EURO]]/Data[[#This Row],[NUMĂRUL PERSOANELOR ÎNSCRISE ÎN LISTELE ELECTORALE]]</f>
        <v>0.72006861049000093</v>
      </c>
      <c r="V1636" s="41">
        <f>Data[[#This Row],[TOTAL CHELTUIELI LEI]]/Data[[#This Row],[NUMĂRUL PERSOANELOR CARE AU PARTICIPAT LA VOT]]</f>
        <v>5.0154185022026434</v>
      </c>
      <c r="W1636" s="41">
        <f>Data[[#This Row],[TOTAL CHELTUIELI EURO]]/Data[[#This Row],[NUMĂRUL PERSOANELOR CARE AU PARTICIPAT LA VOT]]</f>
        <v>1.0362220826434667</v>
      </c>
      <c r="X1636" s="43">
        <v>4.8400999999999996</v>
      </c>
      <c r="Y1636" s="114" t="s">
        <v>2884</v>
      </c>
      <c r="Z1636" s="44">
        <v>3</v>
      </c>
      <c r="AA1636" s="115" t="s">
        <v>3105</v>
      </c>
      <c r="AB1636" s="44">
        <v>0</v>
      </c>
      <c r="AC1636" s="45"/>
    </row>
    <row r="1637" spans="1:29" x14ac:dyDescent="0.2">
      <c r="A1637" s="37">
        <v>1636</v>
      </c>
      <c r="B1637" s="38" t="s">
        <v>34</v>
      </c>
      <c r="C1637" s="39" t="s">
        <v>36</v>
      </c>
      <c r="D1637" s="40">
        <v>44101</v>
      </c>
      <c r="E1637" s="38">
        <v>1</v>
      </c>
      <c r="F1637" s="38"/>
      <c r="G1637" s="38" t="s">
        <v>2</v>
      </c>
      <c r="H1637" s="38" t="s">
        <v>2</v>
      </c>
      <c r="I1637" s="50">
        <v>3000</v>
      </c>
      <c r="J1637" s="50">
        <v>17800</v>
      </c>
      <c r="K1637" s="50">
        <v>0</v>
      </c>
      <c r="L1637" s="41">
        <f>SUM(Data[[#This Row],[CHELTUIELI DE PERSONAL LEI]:[CHELTUIELI DE CAPITAL (ACTIVE NEFINANCIARE ) LEI]])</f>
        <v>20800</v>
      </c>
      <c r="M1637" s="41">
        <f>Data[[#This Row],[TOTAL CHELTUIELI LEI]]/Data[[#This Row],[CURS VALUTAR EURO BNR 22 07 2020]]</f>
        <v>4297.4318712423301</v>
      </c>
      <c r="N1637" s="49">
        <v>952</v>
      </c>
      <c r="O1637" s="54"/>
      <c r="P1637" s="54">
        <v>699</v>
      </c>
      <c r="Q1637" s="54"/>
      <c r="R1637" s="54">
        <f>Data[[#This Row],[PERSOANE ÎNSCRISE ÎN LISTELE ELECTORALE (TURUL 1)            ]]+Data[[#This Row],[PERSOANE ÎNSCRISE ÎN LISTELE ELECTORALE (TURUL AL 2-LEA)]]</f>
        <v>952</v>
      </c>
      <c r="S1637" s="54">
        <f>Data[[#This Row],[PERSOANE CARE AU PARTICIPAT LA VOT (TURUL 1)]]+Data[[#This Row],[PERSOANE CARE AU PARTICIPAT LA VOT  (TURUL AL 2-LEA)]]</f>
        <v>699</v>
      </c>
      <c r="T1637" s="41">
        <f>Data[[#This Row],[TOTAL CHELTUIELI LEI]]/Data[[#This Row],[NUMĂRUL PERSOANELOR ÎNSCRISE ÎN LISTELE ELECTORALE]]</f>
        <v>21.84873949579832</v>
      </c>
      <c r="U1637" s="41">
        <f>Data[[#This Row],[TOTAL CHELTUIELI EURO]]/Data[[#This Row],[NUMĂRUL PERSOANELOR ÎNSCRISE ÎN LISTELE ELECTORALE]]</f>
        <v>4.5141091084478253</v>
      </c>
      <c r="V1637" s="41">
        <f>Data[[#This Row],[TOTAL CHELTUIELI LEI]]/Data[[#This Row],[NUMĂRUL PERSOANELOR CARE AU PARTICIPAT LA VOT]]</f>
        <v>29.756795422031473</v>
      </c>
      <c r="W1637" s="41">
        <f>Data[[#This Row],[TOTAL CHELTUIELI EURO]]/Data[[#This Row],[NUMĂRUL PERSOANELOR CARE AU PARTICIPAT LA VOT]]</f>
        <v>6.1479712034940341</v>
      </c>
      <c r="X1637" s="43">
        <v>4.8400999999999996</v>
      </c>
      <c r="Y1637" s="114" t="s">
        <v>2893</v>
      </c>
      <c r="Z1637" s="44">
        <v>21</v>
      </c>
      <c r="AA1637" s="115" t="s">
        <v>3110</v>
      </c>
      <c r="AB1637" s="44">
        <v>4</v>
      </c>
      <c r="AC1637" s="45"/>
    </row>
    <row r="1638" spans="1:29" x14ac:dyDescent="0.2">
      <c r="A1638" s="37">
        <v>1637</v>
      </c>
      <c r="B1638" s="38" t="s">
        <v>34</v>
      </c>
      <c r="C1638" s="39" t="s">
        <v>37</v>
      </c>
      <c r="D1638" s="40">
        <v>44101</v>
      </c>
      <c r="E1638" s="38">
        <v>1</v>
      </c>
      <c r="F1638" s="38"/>
      <c r="G1638" s="38" t="s">
        <v>2</v>
      </c>
      <c r="H1638" s="38" t="s">
        <v>2</v>
      </c>
      <c r="I1638" s="50">
        <v>1321</v>
      </c>
      <c r="J1638" s="50">
        <v>4502.42</v>
      </c>
      <c r="K1638" s="50">
        <v>0</v>
      </c>
      <c r="L1638" s="41">
        <f>SUM(Data[[#This Row],[CHELTUIELI DE PERSONAL LEI]:[CHELTUIELI DE CAPITAL (ACTIVE NEFINANCIARE ) LEI]])</f>
        <v>5823.42</v>
      </c>
      <c r="M1638" s="41">
        <f>Data[[#This Row],[TOTAL CHELTUIELI LEI]]/Data[[#This Row],[CURS VALUTAR EURO BNR 22 07 2020]]</f>
        <v>1203.1610917129813</v>
      </c>
      <c r="N1638" s="49">
        <v>1884</v>
      </c>
      <c r="O1638" s="54"/>
      <c r="P1638" s="54">
        <v>1335</v>
      </c>
      <c r="Q1638" s="54"/>
      <c r="R1638" s="54">
        <f>Data[[#This Row],[PERSOANE ÎNSCRISE ÎN LISTELE ELECTORALE (TURUL 1)            ]]+Data[[#This Row],[PERSOANE ÎNSCRISE ÎN LISTELE ELECTORALE (TURUL AL 2-LEA)]]</f>
        <v>1884</v>
      </c>
      <c r="S1638" s="54">
        <f>Data[[#This Row],[PERSOANE CARE AU PARTICIPAT LA VOT (TURUL 1)]]+Data[[#This Row],[PERSOANE CARE AU PARTICIPAT LA VOT  (TURUL AL 2-LEA)]]</f>
        <v>1335</v>
      </c>
      <c r="T1638" s="41">
        <f>Data[[#This Row],[TOTAL CHELTUIELI LEI]]/Data[[#This Row],[NUMĂRUL PERSOANELOR ÎNSCRISE ÎN LISTELE ELECTORALE]]</f>
        <v>3.090987261146497</v>
      </c>
      <c r="U1638" s="41">
        <f>Data[[#This Row],[TOTAL CHELTUIELI EURO]]/Data[[#This Row],[NUMĂRUL PERSOANELOR ÎNSCRISE ÎN LISTELE ELECTORALE]]</f>
        <v>0.63862053700264398</v>
      </c>
      <c r="V1638" s="41">
        <f>Data[[#This Row],[TOTAL CHELTUIELI LEI]]/Data[[#This Row],[NUMĂRUL PERSOANELOR CARE AU PARTICIPAT LA VOT]]</f>
        <v>4.3621123595505615</v>
      </c>
      <c r="W1638" s="41">
        <f>Data[[#This Row],[TOTAL CHELTUIELI EURO]]/Data[[#This Row],[NUMĂRUL PERSOANELOR CARE AU PARTICIPAT LA VOT]]</f>
        <v>0.90124426345541664</v>
      </c>
      <c r="X1638" s="43">
        <v>4.8400999999999996</v>
      </c>
      <c r="Y1638" s="114" t="s">
        <v>2884</v>
      </c>
      <c r="Z1638" s="44">
        <v>3</v>
      </c>
      <c r="AA1638" s="115" t="s">
        <v>3105</v>
      </c>
      <c r="AB1638" s="44">
        <v>0</v>
      </c>
      <c r="AC1638" s="45"/>
    </row>
    <row r="1639" spans="1:29" x14ac:dyDescent="0.2">
      <c r="A1639" s="37">
        <v>1638</v>
      </c>
      <c r="B1639" s="38" t="s">
        <v>34</v>
      </c>
      <c r="C1639" s="39" t="s">
        <v>38</v>
      </c>
      <c r="D1639" s="40">
        <v>44101</v>
      </c>
      <c r="E1639" s="38">
        <v>1</v>
      </c>
      <c r="F1639" s="38"/>
      <c r="G1639" s="38" t="s">
        <v>2</v>
      </c>
      <c r="H1639" s="38" t="s">
        <v>2</v>
      </c>
      <c r="I1639" s="48">
        <v>644</v>
      </c>
      <c r="J1639" s="48">
        <v>10835</v>
      </c>
      <c r="K1639" s="48">
        <v>0</v>
      </c>
      <c r="L1639" s="41">
        <f>SUM(Data[[#This Row],[CHELTUIELI DE PERSONAL LEI]:[CHELTUIELI DE CAPITAL (ACTIVE NEFINANCIARE ) LEI]])</f>
        <v>11479</v>
      </c>
      <c r="M1639" s="41">
        <f>Data[[#This Row],[TOTAL CHELTUIELI LEI]]/Data[[#This Row],[CURS VALUTAR EURO BNR 22 07 2020]]</f>
        <v>2371.6452139418607</v>
      </c>
      <c r="N1639" s="49">
        <v>1727</v>
      </c>
      <c r="O1639" s="54"/>
      <c r="P1639" s="54">
        <v>1031</v>
      </c>
      <c r="Q1639" s="54"/>
      <c r="R1639" s="54">
        <f>Data[[#This Row],[PERSOANE ÎNSCRISE ÎN LISTELE ELECTORALE (TURUL 1)            ]]+Data[[#This Row],[PERSOANE ÎNSCRISE ÎN LISTELE ELECTORALE (TURUL AL 2-LEA)]]</f>
        <v>1727</v>
      </c>
      <c r="S1639" s="54">
        <f>Data[[#This Row],[PERSOANE CARE AU PARTICIPAT LA VOT (TURUL 1)]]+Data[[#This Row],[PERSOANE CARE AU PARTICIPAT LA VOT  (TURUL AL 2-LEA)]]</f>
        <v>1031</v>
      </c>
      <c r="T1639" s="41">
        <f>Data[[#This Row],[TOTAL CHELTUIELI LEI]]/Data[[#This Row],[NUMĂRUL PERSOANELOR ÎNSCRISE ÎN LISTELE ELECTORALE]]</f>
        <v>6.6467863346844238</v>
      </c>
      <c r="U1639" s="41">
        <f>Data[[#This Row],[TOTAL CHELTUIELI EURO]]/Data[[#This Row],[NUMĂRUL PERSOANELOR ÎNSCRISE ÎN LISTELE ELECTORALE]]</f>
        <v>1.3732745882697515</v>
      </c>
      <c r="V1639" s="41">
        <f>Data[[#This Row],[TOTAL CHELTUIELI LEI]]/Data[[#This Row],[NUMĂRUL PERSOANELOR CARE AU PARTICIPAT LA VOT]]</f>
        <v>11.133850630455868</v>
      </c>
      <c r="W1639" s="41">
        <f>Data[[#This Row],[TOTAL CHELTUIELI EURO]]/Data[[#This Row],[NUMĂRUL PERSOANELOR CARE AU PARTICIPAT LA VOT]]</f>
        <v>2.300334834085219</v>
      </c>
      <c r="X1639" s="43">
        <v>4.8400999999999996</v>
      </c>
      <c r="Y1639" s="114" t="s">
        <v>2889</v>
      </c>
      <c r="Z1639" s="44">
        <v>6</v>
      </c>
      <c r="AA1639" s="115" t="s">
        <v>3107</v>
      </c>
      <c r="AB1639" s="44">
        <v>1</v>
      </c>
      <c r="AC1639" s="45"/>
    </row>
    <row r="1640" spans="1:29" x14ac:dyDescent="0.2">
      <c r="A1640" s="37">
        <v>1639</v>
      </c>
      <c r="B1640" s="38" t="s">
        <v>34</v>
      </c>
      <c r="C1640" s="39" t="s">
        <v>39</v>
      </c>
      <c r="D1640" s="40">
        <v>44101</v>
      </c>
      <c r="E1640" s="38">
        <v>1</v>
      </c>
      <c r="F1640" s="38"/>
      <c r="G1640" s="38" t="s">
        <v>2</v>
      </c>
      <c r="H1640" s="38" t="s">
        <v>2</v>
      </c>
      <c r="I1640" s="48">
        <v>1200</v>
      </c>
      <c r="J1640" s="48">
        <v>9068</v>
      </c>
      <c r="K1640" s="48">
        <v>0</v>
      </c>
      <c r="L1640" s="41">
        <f>SUM(Data[[#This Row],[CHELTUIELI DE PERSONAL LEI]:[CHELTUIELI DE CAPITAL (ACTIVE NEFINANCIARE ) LEI]])</f>
        <v>10268</v>
      </c>
      <c r="M1640" s="41">
        <f>Data[[#This Row],[TOTAL CHELTUIELI LEI]]/Data[[#This Row],[CURS VALUTAR EURO BNR 22 07 2020]]</f>
        <v>2121.4437718228965</v>
      </c>
      <c r="N1640" s="49">
        <v>1749</v>
      </c>
      <c r="O1640" s="54"/>
      <c r="P1640" s="54">
        <v>900</v>
      </c>
      <c r="Q1640" s="54"/>
      <c r="R1640" s="54">
        <f>Data[[#This Row],[PERSOANE ÎNSCRISE ÎN LISTELE ELECTORALE (TURUL 1)            ]]+Data[[#This Row],[PERSOANE ÎNSCRISE ÎN LISTELE ELECTORALE (TURUL AL 2-LEA)]]</f>
        <v>1749</v>
      </c>
      <c r="S1640" s="54">
        <f>Data[[#This Row],[PERSOANE CARE AU PARTICIPAT LA VOT (TURUL 1)]]+Data[[#This Row],[PERSOANE CARE AU PARTICIPAT LA VOT  (TURUL AL 2-LEA)]]</f>
        <v>900</v>
      </c>
      <c r="T1640" s="41">
        <f>Data[[#This Row],[TOTAL CHELTUIELI LEI]]/Data[[#This Row],[NUMĂRUL PERSOANELOR ÎNSCRISE ÎN LISTELE ELECTORALE]]</f>
        <v>5.8707833047455686</v>
      </c>
      <c r="U1640" s="41">
        <f>Data[[#This Row],[TOTAL CHELTUIELI EURO]]/Data[[#This Row],[NUMĂRUL PERSOANELOR ÎNSCRISE ÎN LISTELE ELECTORALE]]</f>
        <v>1.2129466962966817</v>
      </c>
      <c r="V1640" s="41">
        <f>Data[[#This Row],[TOTAL CHELTUIELI LEI]]/Data[[#This Row],[NUMĂRUL PERSOANELOR CARE AU PARTICIPAT LA VOT]]</f>
        <v>11.408888888888889</v>
      </c>
      <c r="W1640" s="41">
        <f>Data[[#This Row],[TOTAL CHELTUIELI EURO]]/Data[[#This Row],[NUMĂRUL PERSOANELOR CARE AU PARTICIPAT LA VOT]]</f>
        <v>2.3571597464698848</v>
      </c>
      <c r="X1640" s="43">
        <v>4.8400999999999996</v>
      </c>
      <c r="Y1640" s="114" t="s">
        <v>2892</v>
      </c>
      <c r="Z1640" s="44">
        <v>5</v>
      </c>
      <c r="AA1640" s="115" t="s">
        <v>3107</v>
      </c>
      <c r="AB1640" s="44">
        <v>1</v>
      </c>
      <c r="AC1640" s="45"/>
    </row>
    <row r="1641" spans="1:29" x14ac:dyDescent="0.2">
      <c r="A1641" s="37">
        <v>1640</v>
      </c>
      <c r="B1641" s="38" t="s">
        <v>34</v>
      </c>
      <c r="C1641" s="39" t="s">
        <v>40</v>
      </c>
      <c r="D1641" s="40">
        <v>44101</v>
      </c>
      <c r="E1641" s="38">
        <v>1</v>
      </c>
      <c r="F1641" s="38"/>
      <c r="G1641" s="38" t="s">
        <v>2</v>
      </c>
      <c r="H1641" s="38" t="s">
        <v>2</v>
      </c>
      <c r="I1641" s="48">
        <v>4060</v>
      </c>
      <c r="J1641" s="48">
        <v>7169.58</v>
      </c>
      <c r="K1641" s="48">
        <v>5299</v>
      </c>
      <c r="L1641" s="41">
        <f>SUM(Data[[#This Row],[CHELTUIELI DE PERSONAL LEI]:[CHELTUIELI DE CAPITAL (ACTIVE NEFINANCIARE ) LEI]])</f>
        <v>16528.580000000002</v>
      </c>
      <c r="M1641" s="41">
        <f>Data[[#This Row],[TOTAL CHELTUIELI LEI]]/Data[[#This Row],[CURS VALUTAR EURO BNR 22 07 2020]]</f>
        <v>3414.9253114605076</v>
      </c>
      <c r="N1641" s="49">
        <v>1789</v>
      </c>
      <c r="O1641" s="54"/>
      <c r="P1641" s="54">
        <v>891</v>
      </c>
      <c r="Q1641" s="54"/>
      <c r="R1641" s="54">
        <f>Data[[#This Row],[PERSOANE ÎNSCRISE ÎN LISTELE ELECTORALE (TURUL 1)            ]]+Data[[#This Row],[PERSOANE ÎNSCRISE ÎN LISTELE ELECTORALE (TURUL AL 2-LEA)]]</f>
        <v>1789</v>
      </c>
      <c r="S1641" s="54">
        <f>Data[[#This Row],[PERSOANE CARE AU PARTICIPAT LA VOT (TURUL 1)]]+Data[[#This Row],[PERSOANE CARE AU PARTICIPAT LA VOT  (TURUL AL 2-LEA)]]</f>
        <v>891</v>
      </c>
      <c r="T1641" s="41">
        <f>Data[[#This Row],[TOTAL CHELTUIELI LEI]]/Data[[#This Row],[NUMĂRUL PERSOANELOR ÎNSCRISE ÎN LISTELE ELECTORALE]]</f>
        <v>9.2390050307434333</v>
      </c>
      <c r="U1641" s="41">
        <f>Data[[#This Row],[TOTAL CHELTUIELI EURO]]/Data[[#This Row],[NUMĂRUL PERSOANELOR ÎNSCRISE ÎN LISTELE ELECTORALE]]</f>
        <v>1.9088458979656275</v>
      </c>
      <c r="V1641" s="41">
        <f>Data[[#This Row],[TOTAL CHELTUIELI LEI]]/Data[[#This Row],[NUMĂRUL PERSOANELOR CARE AU PARTICIPAT LA VOT]]</f>
        <v>18.550594837261507</v>
      </c>
      <c r="W1641" s="41">
        <f>Data[[#This Row],[TOTAL CHELTUIELI EURO]]/Data[[#This Row],[NUMĂRUL PERSOANELOR CARE AU PARTICIPAT LA VOT]]</f>
        <v>3.8326883405841836</v>
      </c>
      <c r="X1641" s="43">
        <v>4.8400999999999996</v>
      </c>
      <c r="Y1641" s="114" t="s">
        <v>2887</v>
      </c>
      <c r="Z1641" s="44">
        <v>9</v>
      </c>
      <c r="AA1641" s="115" t="s">
        <v>3107</v>
      </c>
      <c r="AB1641" s="44">
        <v>1</v>
      </c>
      <c r="AC1641" s="45"/>
    </row>
    <row r="1642" spans="1:29" x14ac:dyDescent="0.2">
      <c r="A1642" s="37">
        <v>1641</v>
      </c>
      <c r="B1642" s="38" t="s">
        <v>34</v>
      </c>
      <c r="C1642" s="39" t="s">
        <v>41</v>
      </c>
      <c r="D1642" s="40">
        <v>44101</v>
      </c>
      <c r="E1642" s="38">
        <v>1</v>
      </c>
      <c r="F1642" s="38"/>
      <c r="G1642" s="38" t="s">
        <v>2</v>
      </c>
      <c r="H1642" s="38" t="s">
        <v>2</v>
      </c>
      <c r="I1642" s="48">
        <v>1200</v>
      </c>
      <c r="J1642" s="48">
        <v>13115</v>
      </c>
      <c r="K1642" s="48">
        <v>0</v>
      </c>
      <c r="L1642" s="41">
        <f>SUM(Data[[#This Row],[CHELTUIELI DE PERSONAL LEI]:[CHELTUIELI DE CAPITAL (ACTIVE NEFINANCIARE ) LEI]])</f>
        <v>14315</v>
      </c>
      <c r="M1642" s="41">
        <f>Data[[#This Row],[TOTAL CHELTUIELI LEI]]/Data[[#This Row],[CURS VALUTAR EURO BNR 22 07 2020]]</f>
        <v>2957.5835210016326</v>
      </c>
      <c r="N1642" s="49">
        <v>1226</v>
      </c>
      <c r="O1642" s="54"/>
      <c r="P1642" s="54">
        <v>723</v>
      </c>
      <c r="Q1642" s="54"/>
      <c r="R1642" s="54">
        <f>Data[[#This Row],[PERSOANE ÎNSCRISE ÎN LISTELE ELECTORALE (TURUL 1)            ]]+Data[[#This Row],[PERSOANE ÎNSCRISE ÎN LISTELE ELECTORALE (TURUL AL 2-LEA)]]</f>
        <v>1226</v>
      </c>
      <c r="S1642" s="54">
        <f>Data[[#This Row],[PERSOANE CARE AU PARTICIPAT LA VOT (TURUL 1)]]+Data[[#This Row],[PERSOANE CARE AU PARTICIPAT LA VOT  (TURUL AL 2-LEA)]]</f>
        <v>723</v>
      </c>
      <c r="T1642" s="41">
        <f>Data[[#This Row],[TOTAL CHELTUIELI LEI]]/Data[[#This Row],[NUMĂRUL PERSOANELOR ÎNSCRISE ÎN LISTELE ELECTORALE]]</f>
        <v>11.676182707993474</v>
      </c>
      <c r="U1642" s="41">
        <f>Data[[#This Row],[TOTAL CHELTUIELI EURO]]/Data[[#This Row],[NUMĂRUL PERSOANELOR ÎNSCRISE ÎN LISTELE ELECTORALE]]</f>
        <v>2.4123846011432564</v>
      </c>
      <c r="V1642" s="41">
        <f>Data[[#This Row],[TOTAL CHELTUIELI LEI]]/Data[[#This Row],[NUMĂRUL PERSOANELOR CARE AU PARTICIPAT LA VOT]]</f>
        <v>19.799446749654219</v>
      </c>
      <c r="W1642" s="41">
        <f>Data[[#This Row],[TOTAL CHELTUIELI EURO]]/Data[[#This Row],[NUMĂRUL PERSOANELOR CARE AU PARTICIPAT LA VOT]]</f>
        <v>4.0907102641792985</v>
      </c>
      <c r="X1642" s="43">
        <v>4.8400999999999996</v>
      </c>
      <c r="Y1642" s="114" t="s">
        <v>2888</v>
      </c>
      <c r="Z1642" s="44">
        <v>11</v>
      </c>
      <c r="AA1642" s="115" t="s">
        <v>3108</v>
      </c>
      <c r="AB1642" s="44">
        <v>2</v>
      </c>
      <c r="AC1642" s="45"/>
    </row>
    <row r="1643" spans="1:29" x14ac:dyDescent="0.2">
      <c r="A1643" s="37">
        <v>1642</v>
      </c>
      <c r="B1643" s="38" t="s">
        <v>34</v>
      </c>
      <c r="C1643" s="39" t="s">
        <v>42</v>
      </c>
      <c r="D1643" s="40">
        <v>44101</v>
      </c>
      <c r="E1643" s="38">
        <v>1</v>
      </c>
      <c r="F1643" s="38"/>
      <c r="G1643" s="38" t="s">
        <v>2</v>
      </c>
      <c r="H1643" s="38" t="s">
        <v>2</v>
      </c>
      <c r="I1643" s="50">
        <v>450</v>
      </c>
      <c r="J1643" s="50">
        <v>8978</v>
      </c>
      <c r="K1643" s="50">
        <v>0</v>
      </c>
      <c r="L1643" s="41">
        <f>SUM(Data[[#This Row],[CHELTUIELI DE PERSONAL LEI]:[CHELTUIELI DE CAPITAL (ACTIVE NEFINANCIARE ) LEI]])</f>
        <v>9428</v>
      </c>
      <c r="M1643" s="41">
        <f>Data[[#This Row],[TOTAL CHELTUIELI LEI]]/Data[[#This Row],[CURS VALUTAR EURO BNR 22 07 2020]]</f>
        <v>1947.8936385611869</v>
      </c>
      <c r="N1643" s="49">
        <v>4071</v>
      </c>
      <c r="O1643" s="54"/>
      <c r="P1643" s="54">
        <v>1662</v>
      </c>
      <c r="Q1643" s="54"/>
      <c r="R1643" s="54">
        <f>Data[[#This Row],[PERSOANE ÎNSCRISE ÎN LISTELE ELECTORALE (TURUL 1)            ]]+Data[[#This Row],[PERSOANE ÎNSCRISE ÎN LISTELE ELECTORALE (TURUL AL 2-LEA)]]</f>
        <v>4071</v>
      </c>
      <c r="S1643" s="54">
        <f>Data[[#This Row],[PERSOANE CARE AU PARTICIPAT LA VOT (TURUL 1)]]+Data[[#This Row],[PERSOANE CARE AU PARTICIPAT LA VOT  (TURUL AL 2-LEA)]]</f>
        <v>1662</v>
      </c>
      <c r="T1643" s="41">
        <f>Data[[#This Row],[TOTAL CHELTUIELI LEI]]/Data[[#This Row],[NUMĂRUL PERSOANELOR ÎNSCRISE ÎN LISTELE ELECTORALE]]</f>
        <v>2.3158929010071234</v>
      </c>
      <c r="U1643" s="41">
        <f>Data[[#This Row],[TOTAL CHELTUIELI EURO]]/Data[[#This Row],[NUMĂRUL PERSOANELOR ÎNSCRISE ÎN LISTELE ELECTORALE]]</f>
        <v>0.47848038284480149</v>
      </c>
      <c r="V1643" s="41">
        <f>Data[[#This Row],[TOTAL CHELTUIELI LEI]]/Data[[#This Row],[NUMĂRUL PERSOANELOR CARE AU PARTICIPAT LA VOT]]</f>
        <v>5.6726835138387486</v>
      </c>
      <c r="W1643" s="41">
        <f>Data[[#This Row],[TOTAL CHELTUIELI EURO]]/Data[[#This Row],[NUMĂRUL PERSOANELOR CARE AU PARTICIPAT LA VOT]]</f>
        <v>1.1720178330693063</v>
      </c>
      <c r="X1643" s="43">
        <v>4.8400999999999996</v>
      </c>
      <c r="Y1643" s="114" t="s">
        <v>2891</v>
      </c>
      <c r="Z1643" s="44">
        <v>2</v>
      </c>
      <c r="AA1643" s="115" t="s">
        <v>3105</v>
      </c>
      <c r="AB1643" s="44">
        <v>0</v>
      </c>
      <c r="AC1643" s="45"/>
    </row>
    <row r="1644" spans="1:29" x14ac:dyDescent="0.2">
      <c r="A1644" s="37">
        <v>1643</v>
      </c>
      <c r="B1644" s="38" t="s">
        <v>34</v>
      </c>
      <c r="C1644" s="39" t="s">
        <v>43</v>
      </c>
      <c r="D1644" s="40">
        <v>44101</v>
      </c>
      <c r="E1644" s="38">
        <v>1</v>
      </c>
      <c r="F1644" s="38"/>
      <c r="G1644" s="38" t="s">
        <v>2</v>
      </c>
      <c r="H1644" s="38" t="s">
        <v>2</v>
      </c>
      <c r="I1644" s="48">
        <v>2400</v>
      </c>
      <c r="J1644" s="48">
        <v>13847</v>
      </c>
      <c r="K1644" s="48">
        <v>0</v>
      </c>
      <c r="L1644" s="41">
        <f>SUM(Data[[#This Row],[CHELTUIELI DE PERSONAL LEI]:[CHELTUIELI DE CAPITAL (ACTIVE NEFINANCIARE ) LEI]])</f>
        <v>16247</v>
      </c>
      <c r="M1644" s="41">
        <f>Data[[#This Row],[TOTAL CHELTUIELI LEI]]/Data[[#This Row],[CURS VALUTAR EURO BNR 22 07 2020]]</f>
        <v>3356.7488275035644</v>
      </c>
      <c r="N1644" s="49">
        <v>2654</v>
      </c>
      <c r="O1644" s="54"/>
      <c r="P1644" s="54">
        <v>1495</v>
      </c>
      <c r="Q1644" s="54"/>
      <c r="R1644" s="54">
        <f>Data[[#This Row],[PERSOANE ÎNSCRISE ÎN LISTELE ELECTORALE (TURUL 1)            ]]+Data[[#This Row],[PERSOANE ÎNSCRISE ÎN LISTELE ELECTORALE (TURUL AL 2-LEA)]]</f>
        <v>2654</v>
      </c>
      <c r="S1644" s="54">
        <f>Data[[#This Row],[PERSOANE CARE AU PARTICIPAT LA VOT (TURUL 1)]]+Data[[#This Row],[PERSOANE CARE AU PARTICIPAT LA VOT  (TURUL AL 2-LEA)]]</f>
        <v>1495</v>
      </c>
      <c r="T1644" s="41">
        <f>Data[[#This Row],[TOTAL CHELTUIELI LEI]]/Data[[#This Row],[NUMĂRUL PERSOANELOR ÎNSCRISE ÎN LISTELE ELECTORALE]]</f>
        <v>6.121703089675961</v>
      </c>
      <c r="U1644" s="41">
        <f>Data[[#This Row],[TOTAL CHELTUIELI EURO]]/Data[[#This Row],[NUMĂRUL PERSOANELOR ÎNSCRISE ÎN LISTELE ELECTORALE]]</f>
        <v>1.264788555954621</v>
      </c>
      <c r="V1644" s="41">
        <f>Data[[#This Row],[TOTAL CHELTUIELI LEI]]/Data[[#This Row],[NUMĂRUL PERSOANELOR CARE AU PARTICIPAT LA VOT]]</f>
        <v>10.867558528428093</v>
      </c>
      <c r="W1644" s="41">
        <f>Data[[#This Row],[TOTAL CHELTUIELI EURO]]/Data[[#This Row],[NUMĂRUL PERSOANELOR CARE AU PARTICIPAT LA VOT]]</f>
        <v>2.245316941473956</v>
      </c>
      <c r="X1644" s="43">
        <v>4.8400999999999996</v>
      </c>
      <c r="Y1644" s="114" t="s">
        <v>2889</v>
      </c>
      <c r="Z1644" s="44">
        <v>6</v>
      </c>
      <c r="AA1644" s="115" t="s">
        <v>3107</v>
      </c>
      <c r="AB1644" s="44">
        <v>1</v>
      </c>
      <c r="AC1644" s="45"/>
    </row>
    <row r="1645" spans="1:29" x14ac:dyDescent="0.2">
      <c r="A1645" s="37">
        <v>1644</v>
      </c>
      <c r="B1645" s="38" t="s">
        <v>34</v>
      </c>
      <c r="C1645" s="39" t="s">
        <v>44</v>
      </c>
      <c r="D1645" s="40">
        <v>44101</v>
      </c>
      <c r="E1645" s="38">
        <v>1</v>
      </c>
      <c r="F1645" s="38"/>
      <c r="G1645" s="38" t="s">
        <v>2</v>
      </c>
      <c r="H1645" s="38" t="s">
        <v>2</v>
      </c>
      <c r="I1645" s="50">
        <v>1800</v>
      </c>
      <c r="J1645" s="50">
        <v>20176</v>
      </c>
      <c r="K1645" s="48">
        <v>0</v>
      </c>
      <c r="L1645" s="41">
        <f>SUM(Data[[#This Row],[CHELTUIELI DE PERSONAL LEI]:[CHELTUIELI DE CAPITAL (ACTIVE NEFINANCIARE ) LEI]])</f>
        <v>21976</v>
      </c>
      <c r="M1645" s="41">
        <f>Data[[#This Row],[TOTAL CHELTUIELI LEI]]/Data[[#This Row],[CURS VALUTAR EURO BNR 22 07 2020]]</f>
        <v>4540.4020578087229</v>
      </c>
      <c r="N1645" s="49">
        <v>1877</v>
      </c>
      <c r="O1645" s="54"/>
      <c r="P1645" s="54">
        <v>1466</v>
      </c>
      <c r="Q1645" s="54"/>
      <c r="R1645" s="54">
        <f>Data[[#This Row],[PERSOANE ÎNSCRISE ÎN LISTELE ELECTORALE (TURUL 1)            ]]+Data[[#This Row],[PERSOANE ÎNSCRISE ÎN LISTELE ELECTORALE (TURUL AL 2-LEA)]]</f>
        <v>1877</v>
      </c>
      <c r="S1645" s="54">
        <f>Data[[#This Row],[PERSOANE CARE AU PARTICIPAT LA VOT (TURUL 1)]]+Data[[#This Row],[PERSOANE CARE AU PARTICIPAT LA VOT  (TURUL AL 2-LEA)]]</f>
        <v>1466</v>
      </c>
      <c r="T1645" s="41">
        <f>Data[[#This Row],[TOTAL CHELTUIELI LEI]]/Data[[#This Row],[NUMĂRUL PERSOANELOR ÎNSCRISE ÎN LISTELE ELECTORALE]]</f>
        <v>11.708044752264252</v>
      </c>
      <c r="U1645" s="41">
        <f>Data[[#This Row],[TOTAL CHELTUIELI EURO]]/Data[[#This Row],[NUMĂRUL PERSOANELOR ÎNSCRISE ÎN LISTELE ELECTORALE]]</f>
        <v>2.4189675321303796</v>
      </c>
      <c r="V1645" s="41">
        <f>Data[[#This Row],[TOTAL CHELTUIELI LEI]]/Data[[#This Row],[NUMĂRUL PERSOANELOR CARE AU PARTICIPAT LA VOT]]</f>
        <v>14.990450204638472</v>
      </c>
      <c r="W1645" s="41">
        <f>Data[[#This Row],[TOTAL CHELTUIELI EURO]]/Data[[#This Row],[NUMĂRUL PERSOANELOR CARE AU PARTICIPAT LA VOT]]</f>
        <v>3.0971364650809843</v>
      </c>
      <c r="X1645" s="43">
        <v>4.8400999999999996</v>
      </c>
      <c r="Y1645" s="114" t="s">
        <v>2888</v>
      </c>
      <c r="Z1645" s="44">
        <v>11</v>
      </c>
      <c r="AA1645" s="115" t="s">
        <v>3108</v>
      </c>
      <c r="AB1645" s="44">
        <v>2</v>
      </c>
      <c r="AC1645" s="45"/>
    </row>
    <row r="1646" spans="1:29" x14ac:dyDescent="0.2">
      <c r="A1646" s="37">
        <v>1645</v>
      </c>
      <c r="B1646" s="38" t="s">
        <v>34</v>
      </c>
      <c r="C1646" s="39" t="s">
        <v>45</v>
      </c>
      <c r="D1646" s="40">
        <v>44101</v>
      </c>
      <c r="E1646" s="38">
        <v>1</v>
      </c>
      <c r="F1646" s="38"/>
      <c r="G1646" s="38" t="s">
        <v>2</v>
      </c>
      <c r="H1646" s="38" t="s">
        <v>2</v>
      </c>
      <c r="I1646" s="50">
        <v>0</v>
      </c>
      <c r="J1646" s="50">
        <v>5888</v>
      </c>
      <c r="K1646" s="50">
        <v>0</v>
      </c>
      <c r="L1646" s="41">
        <f>SUM(Data[[#This Row],[CHELTUIELI DE PERSONAL LEI]:[CHELTUIELI DE CAPITAL (ACTIVE NEFINANCIARE ) LEI]])</f>
        <v>5888</v>
      </c>
      <c r="M1646" s="41">
        <f>Data[[#This Row],[TOTAL CHELTUIELI LEI]]/Data[[#This Row],[CURS VALUTAR EURO BNR 22 07 2020]]</f>
        <v>1216.5037912439827</v>
      </c>
      <c r="N1646" s="49">
        <v>3946</v>
      </c>
      <c r="O1646" s="54"/>
      <c r="P1646" s="54">
        <v>1827</v>
      </c>
      <c r="Q1646" s="54"/>
      <c r="R1646" s="54">
        <f>Data[[#This Row],[PERSOANE ÎNSCRISE ÎN LISTELE ELECTORALE (TURUL 1)            ]]+Data[[#This Row],[PERSOANE ÎNSCRISE ÎN LISTELE ELECTORALE (TURUL AL 2-LEA)]]</f>
        <v>3946</v>
      </c>
      <c r="S1646" s="54">
        <f>Data[[#This Row],[PERSOANE CARE AU PARTICIPAT LA VOT (TURUL 1)]]+Data[[#This Row],[PERSOANE CARE AU PARTICIPAT LA VOT  (TURUL AL 2-LEA)]]</f>
        <v>1827</v>
      </c>
      <c r="T1646" s="41">
        <f>Data[[#This Row],[TOTAL CHELTUIELI LEI]]/Data[[#This Row],[NUMĂRUL PERSOANELOR ÎNSCRISE ÎN LISTELE ELECTORALE]]</f>
        <v>1.4921439432336543</v>
      </c>
      <c r="U1646" s="41">
        <f>Data[[#This Row],[TOTAL CHELTUIELI EURO]]/Data[[#This Row],[NUMĂRUL PERSOANELOR ÎNSCRISE ÎN LISTELE ELECTORALE]]</f>
        <v>0.30828783356411116</v>
      </c>
      <c r="V1646" s="41">
        <f>Data[[#This Row],[TOTAL CHELTUIELI LEI]]/Data[[#This Row],[NUMĂRUL PERSOANELOR CARE AU PARTICIPAT LA VOT]]</f>
        <v>3.2227695675971537</v>
      </c>
      <c r="W1646" s="41">
        <f>Data[[#This Row],[TOTAL CHELTUIELI EURO]]/Data[[#This Row],[NUMĂRUL PERSOANELOR CARE AU PARTICIPAT LA VOT]]</f>
        <v>0.66584772372412848</v>
      </c>
      <c r="X1646" s="43">
        <v>4.8400999999999996</v>
      </c>
      <c r="Y1646" s="114" t="s">
        <v>2894</v>
      </c>
      <c r="Z1646" s="44">
        <v>1</v>
      </c>
      <c r="AA1646" s="115" t="s">
        <v>3105</v>
      </c>
      <c r="AB1646" s="44">
        <v>0</v>
      </c>
      <c r="AC1646" s="45"/>
    </row>
    <row r="1647" spans="1:29" x14ac:dyDescent="0.2">
      <c r="A1647" s="37">
        <v>1646</v>
      </c>
      <c r="B1647" s="38" t="s">
        <v>34</v>
      </c>
      <c r="C1647" s="39" t="s">
        <v>46</v>
      </c>
      <c r="D1647" s="40">
        <v>44101</v>
      </c>
      <c r="E1647" s="38">
        <v>1</v>
      </c>
      <c r="F1647" s="38"/>
      <c r="G1647" s="38" t="s">
        <v>2</v>
      </c>
      <c r="H1647" s="38" t="s">
        <v>2</v>
      </c>
      <c r="I1647" s="50">
        <v>0</v>
      </c>
      <c r="J1647" s="50">
        <v>2953</v>
      </c>
      <c r="K1647" s="50">
        <v>0</v>
      </c>
      <c r="L1647" s="41">
        <f>SUM(Data[[#This Row],[CHELTUIELI DE PERSONAL LEI]:[CHELTUIELI DE CAPITAL (ACTIVE NEFINANCIARE ) LEI]])</f>
        <v>2953</v>
      </c>
      <c r="M1647" s="41">
        <f>Data[[#This Row],[TOTAL CHELTUIELI LEI]]/Data[[#This Row],[CURS VALUTAR EURO BNR 22 07 2020]]</f>
        <v>610.11136133550963</v>
      </c>
      <c r="N1647" s="49">
        <v>2071</v>
      </c>
      <c r="O1647" s="54"/>
      <c r="P1647" s="54">
        <v>925</v>
      </c>
      <c r="Q1647" s="54"/>
      <c r="R1647" s="54">
        <f>Data[[#This Row],[PERSOANE ÎNSCRISE ÎN LISTELE ELECTORALE (TURUL 1)            ]]+Data[[#This Row],[PERSOANE ÎNSCRISE ÎN LISTELE ELECTORALE (TURUL AL 2-LEA)]]</f>
        <v>2071</v>
      </c>
      <c r="S1647" s="54">
        <f>Data[[#This Row],[PERSOANE CARE AU PARTICIPAT LA VOT (TURUL 1)]]+Data[[#This Row],[PERSOANE CARE AU PARTICIPAT LA VOT  (TURUL AL 2-LEA)]]</f>
        <v>925</v>
      </c>
      <c r="T1647" s="41">
        <f>Data[[#This Row],[TOTAL CHELTUIELI LEI]]/Data[[#This Row],[NUMĂRUL PERSOANELOR ÎNSCRISE ÎN LISTELE ELECTORALE]]</f>
        <v>1.4258812168034767</v>
      </c>
      <c r="U1647" s="41">
        <f>Data[[#This Row],[TOTAL CHELTUIELI EURO]]/Data[[#This Row],[NUMĂRUL PERSOANELOR ÎNSCRISE ÎN LISTELE ELECTORALE]]</f>
        <v>0.29459747046620455</v>
      </c>
      <c r="V1647" s="41">
        <f>Data[[#This Row],[TOTAL CHELTUIELI LEI]]/Data[[#This Row],[NUMĂRUL PERSOANELOR CARE AU PARTICIPAT LA VOT]]</f>
        <v>3.1924324324324322</v>
      </c>
      <c r="W1647" s="41">
        <f>Data[[#This Row],[TOTAL CHELTUIELI EURO]]/Data[[#This Row],[NUMĂRUL PERSOANELOR CARE AU PARTICIPAT LA VOT]]</f>
        <v>0.6595798500924428</v>
      </c>
      <c r="X1647" s="43">
        <v>4.8400999999999996</v>
      </c>
      <c r="Y1647" s="114" t="s">
        <v>2894</v>
      </c>
      <c r="Z1647" s="44">
        <v>1</v>
      </c>
      <c r="AA1647" s="115" t="s">
        <v>3105</v>
      </c>
      <c r="AB1647" s="44">
        <v>0</v>
      </c>
      <c r="AC1647" s="45"/>
    </row>
    <row r="1648" spans="1:29" x14ac:dyDescent="0.2">
      <c r="A1648" s="37">
        <v>1647</v>
      </c>
      <c r="B1648" s="38" t="s">
        <v>34</v>
      </c>
      <c r="C1648" s="39" t="s">
        <v>47</v>
      </c>
      <c r="D1648" s="40">
        <v>44101</v>
      </c>
      <c r="E1648" s="38">
        <v>1</v>
      </c>
      <c r="F1648" s="38"/>
      <c r="G1648" s="38" t="s">
        <v>2</v>
      </c>
      <c r="H1648" s="38" t="s">
        <v>2</v>
      </c>
      <c r="I1648" s="50">
        <v>2000</v>
      </c>
      <c r="J1648" s="50">
        <v>7334.84</v>
      </c>
      <c r="K1648" s="50">
        <v>0</v>
      </c>
      <c r="L1648" s="41">
        <f>SUM(Data[[#This Row],[CHELTUIELI DE PERSONAL LEI]:[CHELTUIELI DE CAPITAL (ACTIVE NEFINANCIARE ) LEI]])</f>
        <v>9334.84</v>
      </c>
      <c r="M1648" s="41">
        <f>Data[[#This Row],[TOTAL CHELTUIELI LEI]]/Data[[#This Row],[CURS VALUTAR EURO BNR 22 07 2020]]</f>
        <v>1928.6461023532574</v>
      </c>
      <c r="N1648" s="49">
        <v>837</v>
      </c>
      <c r="O1648" s="54"/>
      <c r="P1648" s="54">
        <v>542</v>
      </c>
      <c r="Q1648" s="54"/>
      <c r="R1648" s="54">
        <f>Data[[#This Row],[PERSOANE ÎNSCRISE ÎN LISTELE ELECTORALE (TURUL 1)            ]]+Data[[#This Row],[PERSOANE ÎNSCRISE ÎN LISTELE ELECTORALE (TURUL AL 2-LEA)]]</f>
        <v>837</v>
      </c>
      <c r="S1648" s="54">
        <f>Data[[#This Row],[PERSOANE CARE AU PARTICIPAT LA VOT (TURUL 1)]]+Data[[#This Row],[PERSOANE CARE AU PARTICIPAT LA VOT  (TURUL AL 2-LEA)]]</f>
        <v>542</v>
      </c>
      <c r="T1648" s="41">
        <f>Data[[#This Row],[TOTAL CHELTUIELI LEI]]/Data[[#This Row],[NUMĂRUL PERSOANELOR ÎNSCRISE ÎN LISTELE ELECTORALE]]</f>
        <v>11.15273596176822</v>
      </c>
      <c r="U1648" s="41">
        <f>Data[[#This Row],[TOTAL CHELTUIELI EURO]]/Data[[#This Row],[NUMĂRUL PERSOANELOR ÎNSCRISE ÎN LISTELE ELECTORALE]]</f>
        <v>2.3042366814256363</v>
      </c>
      <c r="V1648" s="41">
        <f>Data[[#This Row],[TOTAL CHELTUIELI LEI]]/Data[[#This Row],[NUMĂRUL PERSOANELOR CARE AU PARTICIPAT LA VOT]]</f>
        <v>17.222952029520297</v>
      </c>
      <c r="W1648" s="41">
        <f>Data[[#This Row],[TOTAL CHELTUIELI EURO]]/Data[[#This Row],[NUMĂRUL PERSOANELOR CARE AU PARTICIPAT LA VOT]]</f>
        <v>3.5583876427181873</v>
      </c>
      <c r="X1648" s="43">
        <v>4.8400999999999996</v>
      </c>
      <c r="Y1648" s="114" t="s">
        <v>2888</v>
      </c>
      <c r="Z1648" s="44">
        <v>11</v>
      </c>
      <c r="AA1648" s="115" t="s">
        <v>3108</v>
      </c>
      <c r="AB1648" s="44">
        <v>2</v>
      </c>
      <c r="AC1648" s="45"/>
    </row>
    <row r="1649" spans="1:29" x14ac:dyDescent="0.2">
      <c r="A1649" s="37">
        <v>1648</v>
      </c>
      <c r="B1649" s="38" t="s">
        <v>34</v>
      </c>
      <c r="C1649" s="39" t="s">
        <v>48</v>
      </c>
      <c r="D1649" s="40">
        <v>44101</v>
      </c>
      <c r="E1649" s="38">
        <v>1</v>
      </c>
      <c r="F1649" s="38"/>
      <c r="G1649" s="38" t="s">
        <v>2</v>
      </c>
      <c r="H1649" s="38" t="s">
        <v>2</v>
      </c>
      <c r="I1649" s="48">
        <v>1000</v>
      </c>
      <c r="J1649" s="48">
        <v>3053.65</v>
      </c>
      <c r="K1649" s="48">
        <v>0</v>
      </c>
      <c r="L1649" s="41">
        <f>SUM(Data[[#This Row],[CHELTUIELI DE PERSONAL LEI]:[CHELTUIELI DE CAPITAL (ACTIVE NEFINANCIARE ) LEI]])</f>
        <v>4053.65</v>
      </c>
      <c r="M1649" s="41">
        <f>Data[[#This Row],[TOTAL CHELTUIELI LEI]]/Data[[#This Row],[CURS VALUTAR EURO BNR 22 07 2020]]</f>
        <v>837.51368773372462</v>
      </c>
      <c r="N1649" s="49">
        <v>639</v>
      </c>
      <c r="O1649" s="54"/>
      <c r="P1649" s="54">
        <v>424</v>
      </c>
      <c r="Q1649" s="54"/>
      <c r="R1649" s="54">
        <f>Data[[#This Row],[PERSOANE ÎNSCRISE ÎN LISTELE ELECTORALE (TURUL 1)            ]]+Data[[#This Row],[PERSOANE ÎNSCRISE ÎN LISTELE ELECTORALE (TURUL AL 2-LEA)]]</f>
        <v>639</v>
      </c>
      <c r="S1649" s="54">
        <f>Data[[#This Row],[PERSOANE CARE AU PARTICIPAT LA VOT (TURUL 1)]]+Data[[#This Row],[PERSOANE CARE AU PARTICIPAT LA VOT  (TURUL AL 2-LEA)]]</f>
        <v>424</v>
      </c>
      <c r="T1649" s="41">
        <f>Data[[#This Row],[TOTAL CHELTUIELI LEI]]/Data[[#This Row],[NUMĂRUL PERSOANELOR ÎNSCRISE ÎN LISTELE ELECTORALE]]</f>
        <v>6.3437402190923322</v>
      </c>
      <c r="U1649" s="41">
        <f>Data[[#This Row],[TOTAL CHELTUIELI EURO]]/Data[[#This Row],[NUMĂRUL PERSOANELOR ÎNSCRISE ÎN LISTELE ELECTORALE]]</f>
        <v>1.3106630480965957</v>
      </c>
      <c r="V1649" s="41">
        <f>Data[[#This Row],[TOTAL CHELTUIELI LEI]]/Data[[#This Row],[NUMĂRUL PERSOANELOR CARE AU PARTICIPAT LA VOT]]</f>
        <v>9.5604952830188683</v>
      </c>
      <c r="W1649" s="41">
        <f>Data[[#This Row],[TOTAL CHELTUIELI EURO]]/Data[[#This Row],[NUMĂRUL PERSOANELOR CARE AU PARTICIPAT LA VOT]]</f>
        <v>1.9752681314474638</v>
      </c>
      <c r="X1649" s="43">
        <v>4.8400999999999996</v>
      </c>
      <c r="Y1649" s="114" t="s">
        <v>2889</v>
      </c>
      <c r="Z1649" s="44">
        <v>6</v>
      </c>
      <c r="AA1649" s="115" t="s">
        <v>3107</v>
      </c>
      <c r="AB1649" s="44">
        <v>1</v>
      </c>
      <c r="AC1649" s="45"/>
    </row>
    <row r="1650" spans="1:29" x14ac:dyDescent="0.2">
      <c r="A1650" s="37">
        <v>1649</v>
      </c>
      <c r="B1650" s="38" t="s">
        <v>34</v>
      </c>
      <c r="C1650" s="39" t="s">
        <v>49</v>
      </c>
      <c r="D1650" s="40">
        <v>44101</v>
      </c>
      <c r="E1650" s="38">
        <v>1</v>
      </c>
      <c r="F1650" s="38"/>
      <c r="G1650" s="38" t="s">
        <v>2</v>
      </c>
      <c r="H1650" s="38" t="s">
        <v>2</v>
      </c>
      <c r="I1650" s="50">
        <v>3085</v>
      </c>
      <c r="J1650" s="50">
        <v>12970.86</v>
      </c>
      <c r="K1650" s="50">
        <v>0</v>
      </c>
      <c r="L1650" s="41">
        <f>SUM(Data[[#This Row],[CHELTUIELI DE PERSONAL LEI]:[CHELTUIELI DE CAPITAL (ACTIVE NEFINANCIARE ) LEI]])</f>
        <v>16055.86</v>
      </c>
      <c r="M1650" s="41">
        <f>Data[[#This Row],[TOTAL CHELTUIELI LEI]]/Data[[#This Row],[CURS VALUTAR EURO BNR 22 07 2020]]</f>
        <v>3317.2579078944655</v>
      </c>
      <c r="N1650" s="49">
        <v>2473</v>
      </c>
      <c r="O1650" s="54"/>
      <c r="P1650" s="54">
        <v>1700</v>
      </c>
      <c r="Q1650" s="54"/>
      <c r="R1650" s="54">
        <f>Data[[#This Row],[PERSOANE ÎNSCRISE ÎN LISTELE ELECTORALE (TURUL 1)            ]]+Data[[#This Row],[PERSOANE ÎNSCRISE ÎN LISTELE ELECTORALE (TURUL AL 2-LEA)]]</f>
        <v>2473</v>
      </c>
      <c r="S1650" s="54">
        <f>Data[[#This Row],[PERSOANE CARE AU PARTICIPAT LA VOT (TURUL 1)]]+Data[[#This Row],[PERSOANE CARE AU PARTICIPAT LA VOT  (TURUL AL 2-LEA)]]</f>
        <v>1700</v>
      </c>
      <c r="T1650" s="41">
        <f>Data[[#This Row],[TOTAL CHELTUIELI LEI]]/Data[[#This Row],[NUMĂRUL PERSOANELOR ÎNSCRISE ÎN LISTELE ELECTORALE]]</f>
        <v>6.4924625960372024</v>
      </c>
      <c r="U1650" s="41">
        <f>Data[[#This Row],[TOTAL CHELTUIELI EURO]]/Data[[#This Row],[NUMĂRUL PERSOANELOR ÎNSCRISE ÎN LISTELE ELECTORALE]]</f>
        <v>1.3413901770701437</v>
      </c>
      <c r="V1650" s="41">
        <f>Data[[#This Row],[TOTAL CHELTUIELI LEI]]/Data[[#This Row],[NUMĂRUL PERSOANELOR CARE AU PARTICIPAT LA VOT]]</f>
        <v>9.4446235294117642</v>
      </c>
      <c r="W1650" s="41">
        <f>Data[[#This Row],[TOTAL CHELTUIELI EURO]]/Data[[#This Row],[NUMĂRUL PERSOANELOR CARE AU PARTICIPAT LA VOT]]</f>
        <v>1.9513281811143914</v>
      </c>
      <c r="X1650" s="43">
        <v>4.8400999999999996</v>
      </c>
      <c r="Y1650" s="114" t="s">
        <v>2889</v>
      </c>
      <c r="Z1650" s="44">
        <v>6</v>
      </c>
      <c r="AA1650" s="115" t="s">
        <v>3107</v>
      </c>
      <c r="AB1650" s="44">
        <v>1</v>
      </c>
      <c r="AC1650" s="45"/>
    </row>
    <row r="1651" spans="1:29" x14ac:dyDescent="0.2">
      <c r="A1651" s="37">
        <v>1650</v>
      </c>
      <c r="B1651" s="38" t="s">
        <v>34</v>
      </c>
      <c r="C1651" s="39" t="s">
        <v>50</v>
      </c>
      <c r="D1651" s="40">
        <v>44101</v>
      </c>
      <c r="E1651" s="38">
        <v>1</v>
      </c>
      <c r="F1651" s="38"/>
      <c r="G1651" s="38" t="s">
        <v>2</v>
      </c>
      <c r="H1651" s="38" t="s">
        <v>2</v>
      </c>
      <c r="I1651" s="48">
        <v>0</v>
      </c>
      <c r="J1651" s="48">
        <v>8281</v>
      </c>
      <c r="K1651" s="48">
        <v>0</v>
      </c>
      <c r="L1651" s="41">
        <f>SUM(Data[[#This Row],[CHELTUIELI DE PERSONAL LEI]:[CHELTUIELI DE CAPITAL (ACTIVE NEFINANCIARE ) LEI]])</f>
        <v>8281</v>
      </c>
      <c r="M1651" s="41">
        <f>Data[[#This Row],[TOTAL CHELTUIELI LEI]]/Data[[#This Row],[CURS VALUTAR EURO BNR 22 07 2020]]</f>
        <v>1710.9150637383527</v>
      </c>
      <c r="N1651" s="49">
        <v>1947</v>
      </c>
      <c r="O1651" s="54"/>
      <c r="P1651" s="54">
        <v>1087</v>
      </c>
      <c r="Q1651" s="54"/>
      <c r="R1651" s="54">
        <f>Data[[#This Row],[PERSOANE ÎNSCRISE ÎN LISTELE ELECTORALE (TURUL 1)            ]]+Data[[#This Row],[PERSOANE ÎNSCRISE ÎN LISTELE ELECTORALE (TURUL AL 2-LEA)]]</f>
        <v>1947</v>
      </c>
      <c r="S1651" s="54">
        <f>Data[[#This Row],[PERSOANE CARE AU PARTICIPAT LA VOT (TURUL 1)]]+Data[[#This Row],[PERSOANE CARE AU PARTICIPAT LA VOT  (TURUL AL 2-LEA)]]</f>
        <v>1087</v>
      </c>
      <c r="T1651" s="41">
        <f>Data[[#This Row],[TOTAL CHELTUIELI LEI]]/Data[[#This Row],[NUMĂRUL PERSOANELOR ÎNSCRISE ÎN LISTELE ELECTORALE]]</f>
        <v>4.2532100667693884</v>
      </c>
      <c r="U1651" s="41">
        <f>Data[[#This Row],[TOTAL CHELTUIELI EURO]]/Data[[#This Row],[NUMĂRUL PERSOANELOR ÎNSCRISE ÎN LISTELE ELECTORALE]]</f>
        <v>0.87874425461651395</v>
      </c>
      <c r="V1651" s="41">
        <f>Data[[#This Row],[TOTAL CHELTUIELI LEI]]/Data[[#This Row],[NUMĂRUL PERSOANELOR CARE AU PARTICIPAT LA VOT]]</f>
        <v>7.6182152713891442</v>
      </c>
      <c r="W1651" s="41">
        <f>Data[[#This Row],[TOTAL CHELTUIELI EURO]]/Data[[#This Row],[NUMĂRUL PERSOANELOR CARE AU PARTICIPAT LA VOT]]</f>
        <v>1.5739788994833053</v>
      </c>
      <c r="X1651" s="43">
        <v>4.8400999999999996</v>
      </c>
      <c r="Y1651" s="114" t="s">
        <v>2895</v>
      </c>
      <c r="Z1651" s="44">
        <v>4</v>
      </c>
      <c r="AA1651" s="115" t="s">
        <v>3105</v>
      </c>
      <c r="AB1651" s="44">
        <v>0</v>
      </c>
      <c r="AC1651" s="45"/>
    </row>
    <row r="1652" spans="1:29" x14ac:dyDescent="0.2">
      <c r="A1652" s="37">
        <v>1651</v>
      </c>
      <c r="B1652" s="38" t="s">
        <v>34</v>
      </c>
      <c r="C1652" s="39" t="s">
        <v>51</v>
      </c>
      <c r="D1652" s="40">
        <v>44101</v>
      </c>
      <c r="E1652" s="38">
        <v>1</v>
      </c>
      <c r="F1652" s="38"/>
      <c r="G1652" s="38" t="s">
        <v>2</v>
      </c>
      <c r="H1652" s="38" t="s">
        <v>2</v>
      </c>
      <c r="I1652" s="50">
        <v>7000</v>
      </c>
      <c r="J1652" s="50">
        <v>6047.08</v>
      </c>
      <c r="K1652" s="50">
        <v>2685</v>
      </c>
      <c r="L1652" s="41">
        <f>SUM(Data[[#This Row],[CHELTUIELI DE PERSONAL LEI]:[CHELTUIELI DE CAPITAL (ACTIVE NEFINANCIARE ) LEI]])</f>
        <v>15732.08</v>
      </c>
      <c r="M1652" s="41">
        <f>Data[[#This Row],[TOTAL CHELTUIELI LEI]]/Data[[#This Row],[CURS VALUTAR EURO BNR 22 07 2020]]</f>
        <v>3250.3625958141365</v>
      </c>
      <c r="N1652" s="49">
        <v>1649</v>
      </c>
      <c r="O1652" s="54"/>
      <c r="P1652" s="54">
        <v>1158</v>
      </c>
      <c r="Q1652" s="54"/>
      <c r="R1652" s="54">
        <f>Data[[#This Row],[PERSOANE ÎNSCRISE ÎN LISTELE ELECTORALE (TURUL 1)            ]]+Data[[#This Row],[PERSOANE ÎNSCRISE ÎN LISTELE ELECTORALE (TURUL AL 2-LEA)]]</f>
        <v>1649</v>
      </c>
      <c r="S1652" s="54">
        <f>Data[[#This Row],[PERSOANE CARE AU PARTICIPAT LA VOT (TURUL 1)]]+Data[[#This Row],[PERSOANE CARE AU PARTICIPAT LA VOT  (TURUL AL 2-LEA)]]</f>
        <v>1158</v>
      </c>
      <c r="T1652" s="41">
        <f>Data[[#This Row],[TOTAL CHELTUIELI LEI]]/Data[[#This Row],[NUMĂRUL PERSOANELOR ÎNSCRISE ÎN LISTELE ELECTORALE]]</f>
        <v>9.5403759854457242</v>
      </c>
      <c r="U1652" s="41">
        <f>Data[[#This Row],[TOTAL CHELTUIELI EURO]]/Data[[#This Row],[NUMĂRUL PERSOANELOR ÎNSCRISE ÎN LISTELE ELECTORALE]]</f>
        <v>1.9711113376677603</v>
      </c>
      <c r="V1652" s="41">
        <f>Data[[#This Row],[TOTAL CHELTUIELI LEI]]/Data[[#This Row],[NUMĂRUL PERSOANELOR CARE AU PARTICIPAT LA VOT]]</f>
        <v>13.585561312607945</v>
      </c>
      <c r="W1652" s="41">
        <f>Data[[#This Row],[TOTAL CHELTUIELI EURO]]/Data[[#This Row],[NUMĂRUL PERSOANELOR CARE AU PARTICIPAT LA VOT]]</f>
        <v>2.8068761621883733</v>
      </c>
      <c r="X1652" s="43">
        <v>4.8400999999999996</v>
      </c>
      <c r="Y1652" s="114" t="s">
        <v>2887</v>
      </c>
      <c r="Z1652" s="44">
        <v>9</v>
      </c>
      <c r="AA1652" s="115" t="s">
        <v>3107</v>
      </c>
      <c r="AB1652" s="44">
        <v>1</v>
      </c>
      <c r="AC1652" s="45"/>
    </row>
    <row r="1653" spans="1:29" x14ac:dyDescent="0.2">
      <c r="A1653" s="37">
        <v>1652</v>
      </c>
      <c r="B1653" s="38" t="s">
        <v>34</v>
      </c>
      <c r="C1653" s="39" t="s">
        <v>52</v>
      </c>
      <c r="D1653" s="40">
        <v>44101</v>
      </c>
      <c r="E1653" s="38">
        <v>1</v>
      </c>
      <c r="F1653" s="38"/>
      <c r="G1653" s="38" t="s">
        <v>2</v>
      </c>
      <c r="H1653" s="38" t="s">
        <v>2</v>
      </c>
      <c r="I1653" s="48">
        <v>0</v>
      </c>
      <c r="J1653" s="48">
        <v>2866</v>
      </c>
      <c r="K1653" s="48">
        <v>0</v>
      </c>
      <c r="L1653" s="41">
        <f>SUM(Data[[#This Row],[CHELTUIELI DE PERSONAL LEI]:[CHELTUIELI DE CAPITAL (ACTIVE NEFINANCIARE ) LEI]])</f>
        <v>2866</v>
      </c>
      <c r="M1653" s="41">
        <f>Data[[#This Row],[TOTAL CHELTUIELI LEI]]/Data[[#This Row],[CURS VALUTAR EURO BNR 22 07 2020]]</f>
        <v>592.13652610483257</v>
      </c>
      <c r="N1653" s="49">
        <v>915</v>
      </c>
      <c r="O1653" s="54"/>
      <c r="P1653" s="54">
        <v>601</v>
      </c>
      <c r="Q1653" s="54"/>
      <c r="R1653" s="54">
        <f>Data[[#This Row],[PERSOANE ÎNSCRISE ÎN LISTELE ELECTORALE (TURUL 1)            ]]+Data[[#This Row],[PERSOANE ÎNSCRISE ÎN LISTELE ELECTORALE (TURUL AL 2-LEA)]]</f>
        <v>915</v>
      </c>
      <c r="S1653" s="54">
        <f>Data[[#This Row],[PERSOANE CARE AU PARTICIPAT LA VOT (TURUL 1)]]+Data[[#This Row],[PERSOANE CARE AU PARTICIPAT LA VOT  (TURUL AL 2-LEA)]]</f>
        <v>601</v>
      </c>
      <c r="T1653" s="41">
        <f>Data[[#This Row],[TOTAL CHELTUIELI LEI]]/Data[[#This Row],[NUMĂRUL PERSOANELOR ÎNSCRISE ÎN LISTELE ELECTORALE]]</f>
        <v>3.1322404371584698</v>
      </c>
      <c r="U1653" s="41">
        <f>Data[[#This Row],[TOTAL CHELTUIELI EURO]]/Data[[#This Row],[NUMĂRUL PERSOANELOR ÎNSCRISE ÎN LISTELE ELECTORALE]]</f>
        <v>0.64714374437686617</v>
      </c>
      <c r="V1653" s="41">
        <f>Data[[#This Row],[TOTAL CHELTUIELI LEI]]/Data[[#This Row],[NUMĂRUL PERSOANELOR CARE AU PARTICIPAT LA VOT]]</f>
        <v>4.7687188019966724</v>
      </c>
      <c r="W1653" s="41">
        <f>Data[[#This Row],[TOTAL CHELTUIELI EURO]]/Data[[#This Row],[NUMĂRUL PERSOANELOR CARE AU PARTICIPAT LA VOT]]</f>
        <v>0.98525212330255008</v>
      </c>
      <c r="X1653" s="43">
        <v>4.8400999999999996</v>
      </c>
      <c r="Y1653" s="114" t="s">
        <v>2884</v>
      </c>
      <c r="Z1653" s="44">
        <v>3</v>
      </c>
      <c r="AA1653" s="115" t="s">
        <v>3105</v>
      </c>
      <c r="AB1653" s="44">
        <v>0</v>
      </c>
      <c r="AC1653" s="45"/>
    </row>
    <row r="1654" spans="1:29" x14ac:dyDescent="0.2">
      <c r="A1654" s="37">
        <v>1653</v>
      </c>
      <c r="B1654" s="38" t="s">
        <v>34</v>
      </c>
      <c r="C1654" s="39" t="s">
        <v>53</v>
      </c>
      <c r="D1654" s="40">
        <v>44101</v>
      </c>
      <c r="E1654" s="38">
        <v>1</v>
      </c>
      <c r="F1654" s="38"/>
      <c r="G1654" s="38" t="s">
        <v>2</v>
      </c>
      <c r="H1654" s="38" t="s">
        <v>2</v>
      </c>
      <c r="I1654" s="50">
        <v>2338</v>
      </c>
      <c r="J1654" s="50">
        <v>3636</v>
      </c>
      <c r="K1654" s="50">
        <v>0</v>
      </c>
      <c r="L1654" s="41">
        <f>SUM(Data[[#This Row],[CHELTUIELI DE PERSONAL LEI]:[CHELTUIELI DE CAPITAL (ACTIVE NEFINANCIARE ) LEI]])</f>
        <v>5974</v>
      </c>
      <c r="M1654" s="41">
        <f>Data[[#This Row],[TOTAL CHELTUIELI LEI]]/Data[[#This Row],[CURS VALUTAR EURO BNR 22 07 2020]]</f>
        <v>1234.2720191731578</v>
      </c>
      <c r="N1654" s="49">
        <v>1542</v>
      </c>
      <c r="O1654" s="54"/>
      <c r="P1654" s="54">
        <v>979</v>
      </c>
      <c r="Q1654" s="54"/>
      <c r="R1654" s="54">
        <f>Data[[#This Row],[PERSOANE ÎNSCRISE ÎN LISTELE ELECTORALE (TURUL 1)            ]]+Data[[#This Row],[PERSOANE ÎNSCRISE ÎN LISTELE ELECTORALE (TURUL AL 2-LEA)]]</f>
        <v>1542</v>
      </c>
      <c r="S1654" s="54">
        <f>Data[[#This Row],[PERSOANE CARE AU PARTICIPAT LA VOT (TURUL 1)]]+Data[[#This Row],[PERSOANE CARE AU PARTICIPAT LA VOT  (TURUL AL 2-LEA)]]</f>
        <v>979</v>
      </c>
      <c r="T1654" s="41">
        <f>Data[[#This Row],[TOTAL CHELTUIELI LEI]]/Data[[#This Row],[NUMĂRUL PERSOANELOR ÎNSCRISE ÎN LISTELE ELECTORALE]]</f>
        <v>3.874189364461738</v>
      </c>
      <c r="U1654" s="41">
        <f>Data[[#This Row],[TOTAL CHELTUIELI EURO]]/Data[[#This Row],[NUMĂRUL PERSOANELOR ÎNSCRISE ÎN LISTELE ELECTORALE]]</f>
        <v>0.80043581009932407</v>
      </c>
      <c r="V1654" s="41">
        <f>Data[[#This Row],[TOTAL CHELTUIELI LEI]]/Data[[#This Row],[NUMĂRUL PERSOANELOR CARE AU PARTICIPAT LA VOT]]</f>
        <v>6.1021450459652709</v>
      </c>
      <c r="W1654" s="41">
        <f>Data[[#This Row],[TOTAL CHELTUIELI EURO]]/Data[[#This Row],[NUMĂRUL PERSOANELOR CARE AU PARTICIPAT LA VOT]]</f>
        <v>1.2607477213208966</v>
      </c>
      <c r="X1654" s="43">
        <v>4.8400999999999996</v>
      </c>
      <c r="Y1654" s="114" t="s">
        <v>2884</v>
      </c>
      <c r="Z1654" s="44">
        <v>3</v>
      </c>
      <c r="AA1654" s="115" t="s">
        <v>3105</v>
      </c>
      <c r="AB1654" s="44">
        <v>0</v>
      </c>
      <c r="AC1654" s="45"/>
    </row>
    <row r="1655" spans="1:29" x14ac:dyDescent="0.2">
      <c r="A1655" s="37">
        <v>1654</v>
      </c>
      <c r="B1655" s="38" t="s">
        <v>34</v>
      </c>
      <c r="C1655" s="39" t="s">
        <v>54</v>
      </c>
      <c r="D1655" s="40">
        <v>44101</v>
      </c>
      <c r="E1655" s="38">
        <v>1</v>
      </c>
      <c r="F1655" s="38"/>
      <c r="G1655" s="38" t="s">
        <v>2</v>
      </c>
      <c r="H1655" s="38" t="s">
        <v>2</v>
      </c>
      <c r="I1655" s="50">
        <v>1800</v>
      </c>
      <c r="J1655" s="50">
        <v>7506</v>
      </c>
      <c r="K1655" s="50">
        <v>0</v>
      </c>
      <c r="L1655" s="41">
        <f>SUM(Data[[#This Row],[CHELTUIELI DE PERSONAL LEI]:[CHELTUIELI DE CAPITAL (ACTIVE NEFINANCIARE ) LEI]])</f>
        <v>9306</v>
      </c>
      <c r="M1655" s="41">
        <f>Data[[#This Row],[TOTAL CHELTUIELI LEI]]/Data[[#This Row],[CURS VALUTAR EURO BNR 22 07 2020]]</f>
        <v>1922.6875477779386</v>
      </c>
      <c r="N1655" s="49">
        <v>3609</v>
      </c>
      <c r="O1655" s="54"/>
      <c r="P1655" s="54">
        <v>2183</v>
      </c>
      <c r="Q1655" s="54"/>
      <c r="R1655" s="54">
        <f>Data[[#This Row],[PERSOANE ÎNSCRISE ÎN LISTELE ELECTORALE (TURUL 1)            ]]+Data[[#This Row],[PERSOANE ÎNSCRISE ÎN LISTELE ELECTORALE (TURUL AL 2-LEA)]]</f>
        <v>3609</v>
      </c>
      <c r="S1655" s="54">
        <f>Data[[#This Row],[PERSOANE CARE AU PARTICIPAT LA VOT (TURUL 1)]]+Data[[#This Row],[PERSOANE CARE AU PARTICIPAT LA VOT  (TURUL AL 2-LEA)]]</f>
        <v>2183</v>
      </c>
      <c r="T1655" s="41">
        <f>Data[[#This Row],[TOTAL CHELTUIELI LEI]]/Data[[#This Row],[NUMĂRUL PERSOANELOR ÎNSCRISE ÎN LISTELE ELECTORALE]]</f>
        <v>2.5785536159600997</v>
      </c>
      <c r="U1655" s="41">
        <f>Data[[#This Row],[TOTAL CHELTUIELI EURO]]/Data[[#This Row],[NUMĂRUL PERSOANELOR ÎNSCRISE ÎN LISTELE ELECTORALE]]</f>
        <v>0.53274800437183112</v>
      </c>
      <c r="V1655" s="41">
        <f>Data[[#This Row],[TOTAL CHELTUIELI LEI]]/Data[[#This Row],[NUMĂRUL PERSOANELOR CARE AU PARTICIPAT LA VOT]]</f>
        <v>4.2629409070087032</v>
      </c>
      <c r="W1655" s="41">
        <f>Data[[#This Row],[TOTAL CHELTUIELI EURO]]/Data[[#This Row],[NUMĂRUL PERSOANELOR CARE AU PARTICIPAT LA VOT]]</f>
        <v>0.88075471725970622</v>
      </c>
      <c r="X1655" s="43">
        <v>4.8400999999999996</v>
      </c>
      <c r="Y1655" s="114" t="s">
        <v>2891</v>
      </c>
      <c r="Z1655" s="44">
        <v>2</v>
      </c>
      <c r="AA1655" s="115" t="s">
        <v>3105</v>
      </c>
      <c r="AB1655" s="44">
        <v>0</v>
      </c>
      <c r="AC1655" s="45"/>
    </row>
    <row r="1656" spans="1:29" x14ac:dyDescent="0.2">
      <c r="A1656" s="37">
        <v>1655</v>
      </c>
      <c r="B1656" s="38" t="s">
        <v>34</v>
      </c>
      <c r="C1656" s="39" t="s">
        <v>55</v>
      </c>
      <c r="D1656" s="40">
        <v>44101</v>
      </c>
      <c r="E1656" s="38">
        <v>1</v>
      </c>
      <c r="F1656" s="38"/>
      <c r="G1656" s="38" t="s">
        <v>2</v>
      </c>
      <c r="H1656" s="38" t="s">
        <v>2</v>
      </c>
      <c r="I1656" s="50">
        <v>300</v>
      </c>
      <c r="J1656" s="50">
        <v>4507</v>
      </c>
      <c r="K1656" s="50">
        <v>0</v>
      </c>
      <c r="L1656" s="41">
        <f>SUM(Data[[#This Row],[CHELTUIELI DE PERSONAL LEI]:[CHELTUIELI DE CAPITAL (ACTIVE NEFINANCIARE ) LEI]])</f>
        <v>4807</v>
      </c>
      <c r="M1656" s="41">
        <f>Data[[#This Row],[TOTAL CHELTUIELI LEI]]/Data[[#This Row],[CURS VALUTAR EURO BNR 22 07 2020]]</f>
        <v>993.16129832028275</v>
      </c>
      <c r="N1656" s="49">
        <v>744</v>
      </c>
      <c r="O1656" s="54"/>
      <c r="P1656" s="54">
        <v>747</v>
      </c>
      <c r="Q1656" s="54"/>
      <c r="R1656" s="54">
        <f>Data[[#This Row],[PERSOANE ÎNSCRISE ÎN LISTELE ELECTORALE (TURUL 1)            ]]+Data[[#This Row],[PERSOANE ÎNSCRISE ÎN LISTELE ELECTORALE (TURUL AL 2-LEA)]]</f>
        <v>744</v>
      </c>
      <c r="S1656" s="54">
        <f>Data[[#This Row],[PERSOANE CARE AU PARTICIPAT LA VOT (TURUL 1)]]+Data[[#This Row],[PERSOANE CARE AU PARTICIPAT LA VOT  (TURUL AL 2-LEA)]]</f>
        <v>747</v>
      </c>
      <c r="T1656" s="41">
        <f>Data[[#This Row],[TOTAL CHELTUIELI LEI]]/Data[[#This Row],[NUMĂRUL PERSOANELOR ÎNSCRISE ÎN LISTELE ELECTORALE]]</f>
        <v>6.461021505376344</v>
      </c>
      <c r="U1656" s="41">
        <f>Data[[#This Row],[TOTAL CHELTUIELI EURO]]/Data[[#This Row],[NUMĂRUL PERSOANELOR ÎNSCRISE ÎN LISTELE ELECTORALE]]</f>
        <v>1.334894218172423</v>
      </c>
      <c r="V1656" s="41">
        <f>Data[[#This Row],[TOTAL CHELTUIELI LEI]]/Data[[#This Row],[NUMĂRUL PERSOANELOR CARE AU PARTICIPAT LA VOT]]</f>
        <v>6.4350736278447123</v>
      </c>
      <c r="W1656" s="41">
        <f>Data[[#This Row],[TOTAL CHELTUIELI EURO]]/Data[[#This Row],[NUMĂRUL PERSOANELOR CARE AU PARTICIPAT LA VOT]]</f>
        <v>1.3295331972159072</v>
      </c>
      <c r="X1656" s="43">
        <v>4.8400999999999996</v>
      </c>
      <c r="Y1656" s="114" t="s">
        <v>2889</v>
      </c>
      <c r="Z1656" s="44">
        <v>6</v>
      </c>
      <c r="AA1656" s="115" t="s">
        <v>3107</v>
      </c>
      <c r="AB1656" s="44">
        <v>1</v>
      </c>
      <c r="AC1656" s="45"/>
    </row>
    <row r="1657" spans="1:29" x14ac:dyDescent="0.2">
      <c r="A1657" s="37">
        <v>1656</v>
      </c>
      <c r="B1657" s="38" t="s">
        <v>34</v>
      </c>
      <c r="C1657" s="39" t="s">
        <v>56</v>
      </c>
      <c r="D1657" s="40">
        <v>44101</v>
      </c>
      <c r="E1657" s="38">
        <v>1</v>
      </c>
      <c r="F1657" s="38"/>
      <c r="G1657" s="38" t="s">
        <v>2</v>
      </c>
      <c r="H1657" s="38" t="s">
        <v>2</v>
      </c>
      <c r="I1657" s="48">
        <v>1200</v>
      </c>
      <c r="J1657" s="48">
        <v>2473.3000000000002</v>
      </c>
      <c r="K1657" s="48">
        <v>0</v>
      </c>
      <c r="L1657" s="41">
        <f>SUM(Data[[#This Row],[CHELTUIELI DE PERSONAL LEI]:[CHELTUIELI DE CAPITAL (ACTIVE NEFINANCIARE ) LEI]])</f>
        <v>3673.3</v>
      </c>
      <c r="M1657" s="41">
        <f>Data[[#This Row],[TOTAL CHELTUIELI LEI]]/Data[[#This Row],[CURS VALUTAR EURO BNR 22 07 2020]]</f>
        <v>758.93060060742562</v>
      </c>
      <c r="N1657" s="49">
        <v>2660</v>
      </c>
      <c r="O1657" s="54"/>
      <c r="P1657" s="54">
        <v>1631</v>
      </c>
      <c r="Q1657" s="54"/>
      <c r="R1657" s="54">
        <f>Data[[#This Row],[PERSOANE ÎNSCRISE ÎN LISTELE ELECTORALE (TURUL 1)            ]]+Data[[#This Row],[PERSOANE ÎNSCRISE ÎN LISTELE ELECTORALE (TURUL AL 2-LEA)]]</f>
        <v>2660</v>
      </c>
      <c r="S1657" s="54">
        <f>Data[[#This Row],[PERSOANE CARE AU PARTICIPAT LA VOT (TURUL 1)]]+Data[[#This Row],[PERSOANE CARE AU PARTICIPAT LA VOT  (TURUL AL 2-LEA)]]</f>
        <v>1631</v>
      </c>
      <c r="T1657" s="41">
        <f>Data[[#This Row],[TOTAL CHELTUIELI LEI]]/Data[[#This Row],[NUMĂRUL PERSOANELOR ÎNSCRISE ÎN LISTELE ELECTORALE]]</f>
        <v>1.3809398496240601</v>
      </c>
      <c r="U1657" s="41">
        <f>Data[[#This Row],[TOTAL CHELTUIELI EURO]]/Data[[#This Row],[NUMĂRUL PERSOANELOR ÎNSCRISE ÎN LISTELE ELECTORALE]]</f>
        <v>0.28531225586745323</v>
      </c>
      <c r="V1657" s="41">
        <f>Data[[#This Row],[TOTAL CHELTUIELI LEI]]/Data[[#This Row],[NUMĂRUL PERSOANELOR CARE AU PARTICIPAT LA VOT]]</f>
        <v>2.2521765787860208</v>
      </c>
      <c r="W1657" s="41">
        <f>Data[[#This Row],[TOTAL CHELTUIELI EURO]]/Data[[#This Row],[NUMĂRUL PERSOANELOR CARE AU PARTICIPAT LA VOT]]</f>
        <v>0.46531612544906537</v>
      </c>
      <c r="X1657" s="43">
        <v>4.8400999999999996</v>
      </c>
      <c r="Y1657" s="114" t="s">
        <v>2894</v>
      </c>
      <c r="Z1657" s="44">
        <v>1</v>
      </c>
      <c r="AA1657" s="115" t="s">
        <v>3105</v>
      </c>
      <c r="AB1657" s="44">
        <v>0</v>
      </c>
      <c r="AC1657" s="45"/>
    </row>
    <row r="1658" spans="1:29" x14ac:dyDescent="0.2">
      <c r="A1658" s="37">
        <v>1657</v>
      </c>
      <c r="B1658" s="38" t="s">
        <v>34</v>
      </c>
      <c r="C1658" s="39" t="s">
        <v>57</v>
      </c>
      <c r="D1658" s="40">
        <v>44101</v>
      </c>
      <c r="E1658" s="38">
        <v>1</v>
      </c>
      <c r="F1658" s="38"/>
      <c r="G1658" s="38" t="s">
        <v>2</v>
      </c>
      <c r="H1658" s="38" t="s">
        <v>2</v>
      </c>
      <c r="I1658" s="50">
        <v>7060</v>
      </c>
      <c r="J1658" s="50">
        <v>7684</v>
      </c>
      <c r="K1658" s="50">
        <v>0</v>
      </c>
      <c r="L1658" s="41">
        <f>SUM(Data[[#This Row],[CHELTUIELI DE PERSONAL LEI]:[CHELTUIELI DE CAPITAL (ACTIVE NEFINANCIARE ) LEI]])</f>
        <v>14744</v>
      </c>
      <c r="M1658" s="41">
        <f>Data[[#This Row],[TOTAL CHELTUIELI LEI]]/Data[[#This Row],[CURS VALUTAR EURO BNR 22 07 2020]]</f>
        <v>3046.2180533460055</v>
      </c>
      <c r="N1658" s="49">
        <v>4338</v>
      </c>
      <c r="O1658" s="54"/>
      <c r="P1658" s="54">
        <v>2304</v>
      </c>
      <c r="Q1658" s="54"/>
      <c r="R1658" s="54">
        <f>Data[[#This Row],[PERSOANE ÎNSCRISE ÎN LISTELE ELECTORALE (TURUL 1)            ]]+Data[[#This Row],[PERSOANE ÎNSCRISE ÎN LISTELE ELECTORALE (TURUL AL 2-LEA)]]</f>
        <v>4338</v>
      </c>
      <c r="S1658" s="54">
        <f>Data[[#This Row],[PERSOANE CARE AU PARTICIPAT LA VOT (TURUL 1)]]+Data[[#This Row],[PERSOANE CARE AU PARTICIPAT LA VOT  (TURUL AL 2-LEA)]]</f>
        <v>2304</v>
      </c>
      <c r="T1658" s="41">
        <f>Data[[#This Row],[TOTAL CHELTUIELI LEI]]/Data[[#This Row],[NUMĂRUL PERSOANELOR ÎNSCRISE ÎN LISTELE ELECTORALE]]</f>
        <v>3.3988012909174734</v>
      </c>
      <c r="U1658" s="41">
        <f>Data[[#This Row],[TOTAL CHELTUIELI EURO]]/Data[[#This Row],[NUMĂRUL PERSOANELOR ÎNSCRISE ÎN LISTELE ELECTORALE]]</f>
        <v>0.70221716305809256</v>
      </c>
      <c r="V1658" s="41">
        <f>Data[[#This Row],[TOTAL CHELTUIELI LEI]]/Data[[#This Row],[NUMĂRUL PERSOANELOR CARE AU PARTICIPAT LA VOT]]</f>
        <v>6.3993055555555554</v>
      </c>
      <c r="W1658" s="41">
        <f>Data[[#This Row],[TOTAL CHELTUIELI EURO]]/Data[[#This Row],[NUMĂRUL PERSOANELOR CARE AU PARTICIPAT LA VOT]]</f>
        <v>1.3221432523203149</v>
      </c>
      <c r="X1658" s="43">
        <v>4.8400999999999996</v>
      </c>
      <c r="Y1658" s="114" t="s">
        <v>2884</v>
      </c>
      <c r="Z1658" s="44">
        <v>3</v>
      </c>
      <c r="AA1658" s="115" t="s">
        <v>3105</v>
      </c>
      <c r="AB1658" s="44">
        <v>0</v>
      </c>
      <c r="AC1658" s="45"/>
    </row>
    <row r="1659" spans="1:29" x14ac:dyDescent="0.2">
      <c r="A1659" s="37">
        <v>1658</v>
      </c>
      <c r="B1659" s="38" t="s">
        <v>34</v>
      </c>
      <c r="C1659" s="39" t="s">
        <v>58</v>
      </c>
      <c r="D1659" s="40">
        <v>44101</v>
      </c>
      <c r="E1659" s="38">
        <v>1</v>
      </c>
      <c r="F1659" s="38"/>
      <c r="G1659" s="38" t="s">
        <v>2</v>
      </c>
      <c r="H1659" s="38" t="s">
        <v>2</v>
      </c>
      <c r="I1659" s="50">
        <v>1800</v>
      </c>
      <c r="J1659" s="50">
        <v>9590</v>
      </c>
      <c r="K1659" s="50">
        <v>0</v>
      </c>
      <c r="L1659" s="41">
        <f>SUM(Data[[#This Row],[CHELTUIELI DE PERSONAL LEI]:[CHELTUIELI DE CAPITAL (ACTIVE NEFINANCIARE ) LEI]])</f>
        <v>11390</v>
      </c>
      <c r="M1659" s="41">
        <f>Data[[#This Row],[TOTAL CHELTUIELI LEI]]/Data[[#This Row],[CURS VALUTAR EURO BNR 22 07 2020]]</f>
        <v>2353.2571641081799</v>
      </c>
      <c r="N1659" s="49">
        <v>3065</v>
      </c>
      <c r="O1659" s="54"/>
      <c r="P1659" s="54">
        <v>1484</v>
      </c>
      <c r="Q1659" s="54"/>
      <c r="R1659" s="54">
        <f>Data[[#This Row],[PERSOANE ÎNSCRISE ÎN LISTELE ELECTORALE (TURUL 1)            ]]+Data[[#This Row],[PERSOANE ÎNSCRISE ÎN LISTELE ELECTORALE (TURUL AL 2-LEA)]]</f>
        <v>3065</v>
      </c>
      <c r="S1659" s="54">
        <f>Data[[#This Row],[PERSOANE CARE AU PARTICIPAT LA VOT (TURUL 1)]]+Data[[#This Row],[PERSOANE CARE AU PARTICIPAT LA VOT  (TURUL AL 2-LEA)]]</f>
        <v>1484</v>
      </c>
      <c r="T1659" s="41">
        <f>Data[[#This Row],[TOTAL CHELTUIELI LEI]]/Data[[#This Row],[NUMĂRUL PERSOANELOR ÎNSCRISE ÎN LISTELE ELECTORALE]]</f>
        <v>3.7161500815660684</v>
      </c>
      <c r="U1659" s="41">
        <f>Data[[#This Row],[TOTAL CHELTUIELI EURO]]/Data[[#This Row],[NUMĂRUL PERSOANELOR ÎNSCRISE ÎN LISTELE ELECTORALE]]</f>
        <v>0.76778374032893315</v>
      </c>
      <c r="V1659" s="41">
        <f>Data[[#This Row],[TOTAL CHELTUIELI LEI]]/Data[[#This Row],[NUMĂRUL PERSOANELOR CARE AU PARTICIPAT LA VOT]]</f>
        <v>7.6752021563342314</v>
      </c>
      <c r="W1659" s="41">
        <f>Data[[#This Row],[TOTAL CHELTUIELI EURO]]/Data[[#This Row],[NUMĂRUL PERSOANELOR CARE AU PARTICIPAT LA VOT]]</f>
        <v>1.5857528060028168</v>
      </c>
      <c r="X1659" s="43">
        <v>4.8400999999999996</v>
      </c>
      <c r="Y1659" s="114" t="s">
        <v>2884</v>
      </c>
      <c r="Z1659" s="44">
        <v>3</v>
      </c>
      <c r="AA1659" s="115" t="s">
        <v>3105</v>
      </c>
      <c r="AB1659" s="44">
        <v>0</v>
      </c>
      <c r="AC1659" s="45"/>
    </row>
    <row r="1660" spans="1:29" x14ac:dyDescent="0.2">
      <c r="A1660" s="37">
        <v>1659</v>
      </c>
      <c r="B1660" s="38" t="s">
        <v>34</v>
      </c>
      <c r="C1660" s="39" t="s">
        <v>59</v>
      </c>
      <c r="D1660" s="40">
        <v>44101</v>
      </c>
      <c r="E1660" s="38">
        <v>1</v>
      </c>
      <c r="F1660" s="38"/>
      <c r="G1660" s="38" t="s">
        <v>2</v>
      </c>
      <c r="H1660" s="38" t="s">
        <v>2</v>
      </c>
      <c r="I1660" s="50">
        <v>3000</v>
      </c>
      <c r="J1660" s="50">
        <v>13066</v>
      </c>
      <c r="K1660" s="50">
        <v>0</v>
      </c>
      <c r="L1660" s="41">
        <f>SUM(Data[[#This Row],[CHELTUIELI DE PERSONAL LEI]:[CHELTUIELI DE CAPITAL (ACTIVE NEFINANCIARE ) LEI]])</f>
        <v>16066</v>
      </c>
      <c r="M1660" s="41">
        <f>Data[[#This Row],[TOTAL CHELTUIELI LEI]]/Data[[#This Row],[CURS VALUTAR EURO BNR 22 07 2020]]</f>
        <v>3319.3529059316957</v>
      </c>
      <c r="N1660" s="49">
        <v>2171</v>
      </c>
      <c r="O1660" s="54"/>
      <c r="P1660" s="54">
        <v>1441</v>
      </c>
      <c r="Q1660" s="54"/>
      <c r="R1660" s="54">
        <f>Data[[#This Row],[PERSOANE ÎNSCRISE ÎN LISTELE ELECTORALE (TURUL 1)            ]]+Data[[#This Row],[PERSOANE ÎNSCRISE ÎN LISTELE ELECTORALE (TURUL AL 2-LEA)]]</f>
        <v>2171</v>
      </c>
      <c r="S1660" s="54">
        <f>Data[[#This Row],[PERSOANE CARE AU PARTICIPAT LA VOT (TURUL 1)]]+Data[[#This Row],[PERSOANE CARE AU PARTICIPAT LA VOT  (TURUL AL 2-LEA)]]</f>
        <v>1441</v>
      </c>
      <c r="T1660" s="41">
        <f>Data[[#This Row],[TOTAL CHELTUIELI LEI]]/Data[[#This Row],[NUMĂRUL PERSOANELOR ÎNSCRISE ÎN LISTELE ELECTORALE]]</f>
        <v>7.4002763703362504</v>
      </c>
      <c r="U1660" s="41">
        <f>Data[[#This Row],[TOTAL CHELTUIELI EURO]]/Data[[#This Row],[NUMĂRUL PERSOANELOR ÎNSCRISE ÎN LISTELE ELECTORALE]]</f>
        <v>1.5289511312444475</v>
      </c>
      <c r="V1660" s="41">
        <f>Data[[#This Row],[TOTAL CHELTUIELI LEI]]/Data[[#This Row],[NUMĂRUL PERSOANELOR CARE AU PARTICIPAT LA VOT]]</f>
        <v>11.149201943095074</v>
      </c>
      <c r="W1660" s="41">
        <f>Data[[#This Row],[TOTAL CHELTUIELI EURO]]/Data[[#This Row],[NUMĂRUL PERSOANELOR CARE AU PARTICIPAT LA VOT]]</f>
        <v>2.3035065273641191</v>
      </c>
      <c r="X1660" s="43">
        <v>4.8400999999999996</v>
      </c>
      <c r="Y1660" s="114" t="s">
        <v>2886</v>
      </c>
      <c r="Z1660" s="44">
        <v>7</v>
      </c>
      <c r="AA1660" s="115" t="s">
        <v>3107</v>
      </c>
      <c r="AB1660" s="44">
        <v>1</v>
      </c>
      <c r="AC1660" s="45"/>
    </row>
    <row r="1661" spans="1:29" x14ac:dyDescent="0.2">
      <c r="A1661" s="37">
        <v>1660</v>
      </c>
      <c r="B1661" s="38" t="s">
        <v>34</v>
      </c>
      <c r="C1661" s="39" t="s">
        <v>60</v>
      </c>
      <c r="D1661" s="40">
        <v>44101</v>
      </c>
      <c r="E1661" s="38">
        <v>1</v>
      </c>
      <c r="F1661" s="38"/>
      <c r="G1661" s="38" t="s">
        <v>2</v>
      </c>
      <c r="H1661" s="38" t="s">
        <v>2</v>
      </c>
      <c r="I1661" s="48">
        <v>0</v>
      </c>
      <c r="J1661" s="48">
        <v>12600</v>
      </c>
      <c r="K1661" s="48">
        <v>0</v>
      </c>
      <c r="L1661" s="41">
        <f>SUM(Data[[#This Row],[CHELTUIELI DE PERSONAL LEI]:[CHELTUIELI DE CAPITAL (ACTIVE NEFINANCIARE ) LEI]])</f>
        <v>12600</v>
      </c>
      <c r="M1661" s="41">
        <f>Data[[#This Row],[TOTAL CHELTUIELI LEI]]/Data[[#This Row],[CURS VALUTAR EURO BNR 22 07 2020]]</f>
        <v>2603.2519989256421</v>
      </c>
      <c r="N1661" s="49">
        <v>1858</v>
      </c>
      <c r="O1661" s="54"/>
      <c r="P1661" s="54">
        <v>1249</v>
      </c>
      <c r="Q1661" s="54"/>
      <c r="R1661" s="54">
        <f>Data[[#This Row],[PERSOANE ÎNSCRISE ÎN LISTELE ELECTORALE (TURUL 1)            ]]+Data[[#This Row],[PERSOANE ÎNSCRISE ÎN LISTELE ELECTORALE (TURUL AL 2-LEA)]]</f>
        <v>1858</v>
      </c>
      <c r="S1661" s="54">
        <f>Data[[#This Row],[PERSOANE CARE AU PARTICIPAT LA VOT (TURUL 1)]]+Data[[#This Row],[PERSOANE CARE AU PARTICIPAT LA VOT  (TURUL AL 2-LEA)]]</f>
        <v>1249</v>
      </c>
      <c r="T1661" s="41">
        <f>Data[[#This Row],[TOTAL CHELTUIELI LEI]]/Data[[#This Row],[NUMĂRUL PERSOANELOR ÎNSCRISE ÎN LISTELE ELECTORALE]]</f>
        <v>6.7814854682454255</v>
      </c>
      <c r="U1661" s="41">
        <f>Data[[#This Row],[TOTAL CHELTUIELI EURO]]/Data[[#This Row],[NUMĂRUL PERSOANELOR ÎNSCRISE ÎN LISTELE ELECTORALE]]</f>
        <v>1.4011044127694521</v>
      </c>
      <c r="V1661" s="41">
        <f>Data[[#This Row],[TOTAL CHELTUIELI LEI]]/Data[[#This Row],[NUMĂRUL PERSOANELOR CARE AU PARTICIPAT LA VOT]]</f>
        <v>10.088070456365092</v>
      </c>
      <c r="W1661" s="41">
        <f>Data[[#This Row],[TOTAL CHELTUIELI EURO]]/Data[[#This Row],[NUMĂRUL PERSOANELOR CARE AU PARTICIPAT LA VOT]]</f>
        <v>2.0842690143519951</v>
      </c>
      <c r="X1661" s="43">
        <v>4.8400999999999996</v>
      </c>
      <c r="Y1661" s="114" t="s">
        <v>2889</v>
      </c>
      <c r="Z1661" s="44">
        <v>6</v>
      </c>
      <c r="AA1661" s="115" t="s">
        <v>3107</v>
      </c>
      <c r="AB1661" s="44">
        <v>1</v>
      </c>
      <c r="AC1661" s="45"/>
    </row>
    <row r="1662" spans="1:29" x14ac:dyDescent="0.2">
      <c r="A1662" s="37">
        <v>1661</v>
      </c>
      <c r="B1662" s="38" t="s">
        <v>34</v>
      </c>
      <c r="C1662" s="39" t="s">
        <v>61</v>
      </c>
      <c r="D1662" s="40">
        <v>44101</v>
      </c>
      <c r="E1662" s="38">
        <v>1</v>
      </c>
      <c r="F1662" s="38"/>
      <c r="G1662" s="38" t="s">
        <v>2</v>
      </c>
      <c r="H1662" s="38" t="s">
        <v>2</v>
      </c>
      <c r="I1662" s="48">
        <v>0</v>
      </c>
      <c r="J1662" s="48">
        <v>4967</v>
      </c>
      <c r="K1662" s="48">
        <v>0</v>
      </c>
      <c r="L1662" s="41">
        <f>SUM(Data[[#This Row],[CHELTUIELI DE PERSONAL LEI]:[CHELTUIELI DE CAPITAL (ACTIVE NEFINANCIARE ) LEI]])</f>
        <v>4967</v>
      </c>
      <c r="M1662" s="41">
        <f>Data[[#This Row],[TOTAL CHELTUIELI LEI]]/Data[[#This Row],[CURS VALUTAR EURO BNR 22 07 2020]]</f>
        <v>1026.2184665606082</v>
      </c>
      <c r="N1662" s="49">
        <v>1142</v>
      </c>
      <c r="O1662" s="54"/>
      <c r="P1662" s="54">
        <v>756</v>
      </c>
      <c r="Q1662" s="54"/>
      <c r="R1662" s="54">
        <f>Data[[#This Row],[PERSOANE ÎNSCRISE ÎN LISTELE ELECTORALE (TURUL 1)            ]]+Data[[#This Row],[PERSOANE ÎNSCRISE ÎN LISTELE ELECTORALE (TURUL AL 2-LEA)]]</f>
        <v>1142</v>
      </c>
      <c r="S1662" s="54">
        <f>Data[[#This Row],[PERSOANE CARE AU PARTICIPAT LA VOT (TURUL 1)]]+Data[[#This Row],[PERSOANE CARE AU PARTICIPAT LA VOT  (TURUL AL 2-LEA)]]</f>
        <v>756</v>
      </c>
      <c r="T1662" s="41">
        <f>Data[[#This Row],[TOTAL CHELTUIELI LEI]]/Data[[#This Row],[NUMĂRUL PERSOANELOR ÎNSCRISE ÎN LISTELE ELECTORALE]]</f>
        <v>4.3493870402802104</v>
      </c>
      <c r="U1662" s="41">
        <f>Data[[#This Row],[TOTAL CHELTUIELI EURO]]/Data[[#This Row],[NUMĂRUL PERSOANELOR ÎNSCRISE ÎN LISTELE ELECTORALE]]</f>
        <v>0.89861511958021734</v>
      </c>
      <c r="V1662" s="41">
        <f>Data[[#This Row],[TOTAL CHELTUIELI LEI]]/Data[[#This Row],[NUMĂRUL PERSOANELOR CARE AU PARTICIPAT LA VOT]]</f>
        <v>6.5701058201058204</v>
      </c>
      <c r="W1662" s="41">
        <f>Data[[#This Row],[TOTAL CHELTUIELI EURO]]/Data[[#This Row],[NUMĂRUL PERSOANELOR CARE AU PARTICIPAT LA VOT]]</f>
        <v>1.3574318340748786</v>
      </c>
      <c r="X1662" s="43">
        <v>4.8400999999999996</v>
      </c>
      <c r="Y1662" s="114" t="s">
        <v>2895</v>
      </c>
      <c r="Z1662" s="44">
        <v>4</v>
      </c>
      <c r="AA1662" s="115" t="s">
        <v>3105</v>
      </c>
      <c r="AB1662" s="44">
        <v>0</v>
      </c>
      <c r="AC1662" s="45"/>
    </row>
    <row r="1663" spans="1:29" x14ac:dyDescent="0.2">
      <c r="A1663" s="37">
        <v>1662</v>
      </c>
      <c r="B1663" s="38" t="s">
        <v>34</v>
      </c>
      <c r="C1663" s="39" t="s">
        <v>62</v>
      </c>
      <c r="D1663" s="40">
        <v>44101</v>
      </c>
      <c r="E1663" s="38">
        <v>1</v>
      </c>
      <c r="F1663" s="38"/>
      <c r="G1663" s="38" t="s">
        <v>2</v>
      </c>
      <c r="H1663" s="38" t="s">
        <v>2</v>
      </c>
      <c r="I1663" s="50">
        <v>2000</v>
      </c>
      <c r="J1663" s="50">
        <v>1079</v>
      </c>
      <c r="K1663" s="50">
        <v>0</v>
      </c>
      <c r="L1663" s="41">
        <f>SUM(Data[[#This Row],[CHELTUIELI DE PERSONAL LEI]:[CHELTUIELI DE CAPITAL (ACTIVE NEFINANCIARE ) LEI]])</f>
        <v>3079</v>
      </c>
      <c r="M1663" s="41">
        <f>Data[[#This Row],[TOTAL CHELTUIELI LEI]]/Data[[#This Row],[CURS VALUTAR EURO BNR 22 07 2020]]</f>
        <v>636.14388132476608</v>
      </c>
      <c r="N1663" s="49">
        <v>1583</v>
      </c>
      <c r="O1663" s="54"/>
      <c r="P1663" s="54">
        <v>935</v>
      </c>
      <c r="Q1663" s="54"/>
      <c r="R1663" s="54">
        <f>Data[[#This Row],[PERSOANE ÎNSCRISE ÎN LISTELE ELECTORALE (TURUL 1)            ]]+Data[[#This Row],[PERSOANE ÎNSCRISE ÎN LISTELE ELECTORALE (TURUL AL 2-LEA)]]</f>
        <v>1583</v>
      </c>
      <c r="S1663" s="54">
        <f>Data[[#This Row],[PERSOANE CARE AU PARTICIPAT LA VOT (TURUL 1)]]+Data[[#This Row],[PERSOANE CARE AU PARTICIPAT LA VOT  (TURUL AL 2-LEA)]]</f>
        <v>935</v>
      </c>
      <c r="T1663" s="41">
        <f>Data[[#This Row],[TOTAL CHELTUIELI LEI]]/Data[[#This Row],[NUMĂRUL PERSOANELOR ÎNSCRISE ÎN LISTELE ELECTORALE]]</f>
        <v>1.945041061276058</v>
      </c>
      <c r="U1663" s="41">
        <f>Data[[#This Row],[TOTAL CHELTUIELI EURO]]/Data[[#This Row],[NUMĂRUL PERSOANELOR ÎNSCRISE ÎN LISTELE ELECTORALE]]</f>
        <v>0.40185968498090086</v>
      </c>
      <c r="V1663" s="41">
        <f>Data[[#This Row],[TOTAL CHELTUIELI LEI]]/Data[[#This Row],[NUMĂRUL PERSOANELOR CARE AU PARTICIPAT LA VOT]]</f>
        <v>3.2930481283422459</v>
      </c>
      <c r="W1663" s="41">
        <f>Data[[#This Row],[TOTAL CHELTUIELI EURO]]/Data[[#This Row],[NUMĂRUL PERSOANELOR CARE AU PARTICIPAT LA VOT]]</f>
        <v>0.68036778751311877</v>
      </c>
      <c r="X1663" s="43">
        <v>4.8400999999999996</v>
      </c>
      <c r="Y1663" s="114" t="s">
        <v>2894</v>
      </c>
      <c r="Z1663" s="44">
        <v>1</v>
      </c>
      <c r="AA1663" s="115" t="s">
        <v>3105</v>
      </c>
      <c r="AB1663" s="44">
        <v>0</v>
      </c>
      <c r="AC1663" s="45"/>
    </row>
    <row r="1664" spans="1:29" x14ac:dyDescent="0.2">
      <c r="A1664" s="37">
        <v>1663</v>
      </c>
      <c r="B1664" s="38" t="s">
        <v>34</v>
      </c>
      <c r="C1664" s="39" t="s">
        <v>63</v>
      </c>
      <c r="D1664" s="40">
        <v>44101</v>
      </c>
      <c r="E1664" s="38">
        <v>1</v>
      </c>
      <c r="F1664" s="38"/>
      <c r="G1664" s="38" t="s">
        <v>2</v>
      </c>
      <c r="H1664" s="38" t="s">
        <v>2</v>
      </c>
      <c r="I1664" s="48">
        <v>0</v>
      </c>
      <c r="J1664" s="48">
        <v>2804</v>
      </c>
      <c r="K1664" s="48">
        <v>0</v>
      </c>
      <c r="L1664" s="41">
        <f>SUM(Data[[#This Row],[CHELTUIELI DE PERSONAL LEI]:[CHELTUIELI DE CAPITAL (ACTIVE NEFINANCIARE ) LEI]])</f>
        <v>2804</v>
      </c>
      <c r="M1664" s="41">
        <f>Data[[#This Row],[TOTAL CHELTUIELI LEI]]/Data[[#This Row],[CURS VALUTAR EURO BNR 22 07 2020]]</f>
        <v>579.3268734117064</v>
      </c>
      <c r="N1664" s="49">
        <v>2678</v>
      </c>
      <c r="O1664" s="54"/>
      <c r="P1664" s="54">
        <v>1526</v>
      </c>
      <c r="Q1664" s="54"/>
      <c r="R1664" s="54">
        <f>Data[[#This Row],[PERSOANE ÎNSCRISE ÎN LISTELE ELECTORALE (TURUL 1)            ]]+Data[[#This Row],[PERSOANE ÎNSCRISE ÎN LISTELE ELECTORALE (TURUL AL 2-LEA)]]</f>
        <v>2678</v>
      </c>
      <c r="S1664" s="54">
        <f>Data[[#This Row],[PERSOANE CARE AU PARTICIPAT LA VOT (TURUL 1)]]+Data[[#This Row],[PERSOANE CARE AU PARTICIPAT LA VOT  (TURUL AL 2-LEA)]]</f>
        <v>1526</v>
      </c>
      <c r="T1664" s="41">
        <f>Data[[#This Row],[TOTAL CHELTUIELI LEI]]/Data[[#This Row],[NUMĂRUL PERSOANELOR ÎNSCRISE ÎN LISTELE ELECTORALE]]</f>
        <v>1.0470500373412994</v>
      </c>
      <c r="U1664" s="41">
        <f>Data[[#This Row],[TOTAL CHELTUIELI EURO]]/Data[[#This Row],[NUMĂRUL PERSOANELOR ÎNSCRISE ÎN LISTELE ELECTORALE]]</f>
        <v>0.21632818275269097</v>
      </c>
      <c r="V1664" s="41">
        <f>Data[[#This Row],[TOTAL CHELTUIELI LEI]]/Data[[#This Row],[NUMĂRUL PERSOANELOR CARE AU PARTICIPAT LA VOT]]</f>
        <v>1.837483617300131</v>
      </c>
      <c r="W1664" s="41">
        <f>Data[[#This Row],[TOTAL CHELTUIELI EURO]]/Data[[#This Row],[NUMĂRUL PERSOANELOR CARE AU PARTICIPAT LA VOT]]</f>
        <v>0.37963753172457826</v>
      </c>
      <c r="X1664" s="43">
        <v>4.8400999999999996</v>
      </c>
      <c r="Y1664" s="114" t="s">
        <v>2894</v>
      </c>
      <c r="Z1664" s="44">
        <v>1</v>
      </c>
      <c r="AA1664" s="115" t="s">
        <v>3105</v>
      </c>
      <c r="AB1664" s="44">
        <v>0</v>
      </c>
      <c r="AC1664" s="45"/>
    </row>
    <row r="1665" spans="1:29" x14ac:dyDescent="0.2">
      <c r="A1665" s="37">
        <v>1664</v>
      </c>
      <c r="B1665" s="38" t="s">
        <v>34</v>
      </c>
      <c r="C1665" s="39" t="s">
        <v>64</v>
      </c>
      <c r="D1665" s="40">
        <v>44101</v>
      </c>
      <c r="E1665" s="38">
        <v>1</v>
      </c>
      <c r="F1665" s="38"/>
      <c r="G1665" s="38" t="s">
        <v>2</v>
      </c>
      <c r="H1665" s="38" t="s">
        <v>2</v>
      </c>
      <c r="I1665" s="50">
        <v>2160</v>
      </c>
      <c r="J1665" s="50">
        <v>3641</v>
      </c>
      <c r="K1665" s="50">
        <v>0</v>
      </c>
      <c r="L1665" s="41">
        <f>SUM(Data[[#This Row],[CHELTUIELI DE PERSONAL LEI]:[CHELTUIELI DE CAPITAL (ACTIVE NEFINANCIARE ) LEI]])</f>
        <v>5801</v>
      </c>
      <c r="M1665" s="41">
        <f>Data[[#This Row],[TOTAL CHELTUIELI LEI]]/Data[[#This Row],[CURS VALUTAR EURO BNR 22 07 2020]]</f>
        <v>1198.5289560133056</v>
      </c>
      <c r="N1665" s="49">
        <v>2056</v>
      </c>
      <c r="O1665" s="54"/>
      <c r="P1665" s="54">
        <v>1309</v>
      </c>
      <c r="Q1665" s="54"/>
      <c r="R1665" s="54">
        <f>Data[[#This Row],[PERSOANE ÎNSCRISE ÎN LISTELE ELECTORALE (TURUL 1)            ]]+Data[[#This Row],[PERSOANE ÎNSCRISE ÎN LISTELE ELECTORALE (TURUL AL 2-LEA)]]</f>
        <v>2056</v>
      </c>
      <c r="S1665" s="54">
        <f>Data[[#This Row],[PERSOANE CARE AU PARTICIPAT LA VOT (TURUL 1)]]+Data[[#This Row],[PERSOANE CARE AU PARTICIPAT LA VOT  (TURUL AL 2-LEA)]]</f>
        <v>1309</v>
      </c>
      <c r="T1665" s="41">
        <f>Data[[#This Row],[TOTAL CHELTUIELI LEI]]/Data[[#This Row],[NUMĂRUL PERSOANELOR ÎNSCRISE ÎN LISTELE ELECTORALE]]</f>
        <v>2.8214980544747084</v>
      </c>
      <c r="U1665" s="41">
        <f>Data[[#This Row],[TOTAL CHELTUIELI EURO]]/Data[[#This Row],[NUMĂRUL PERSOANELOR ÎNSCRISE ÎN LISTELE ELECTORALE]]</f>
        <v>0.58294209922826146</v>
      </c>
      <c r="V1665" s="41">
        <f>Data[[#This Row],[TOTAL CHELTUIELI LEI]]/Data[[#This Row],[NUMĂRUL PERSOANELOR CARE AU PARTICIPAT LA VOT]]</f>
        <v>4.4316271963330784</v>
      </c>
      <c r="W1665" s="41">
        <f>Data[[#This Row],[TOTAL CHELTUIELI EURO]]/Data[[#This Row],[NUMĂRUL PERSOANELOR CARE AU PARTICIPAT LA VOT]]</f>
        <v>0.91560653629740685</v>
      </c>
      <c r="X1665" s="43">
        <v>4.8400999999999996</v>
      </c>
      <c r="Y1665" s="114" t="s">
        <v>2891</v>
      </c>
      <c r="Z1665" s="44">
        <v>2</v>
      </c>
      <c r="AA1665" s="115" t="s">
        <v>3105</v>
      </c>
      <c r="AB1665" s="44">
        <v>0</v>
      </c>
      <c r="AC1665" s="45"/>
    </row>
    <row r="1666" spans="1:29" x14ac:dyDescent="0.2">
      <c r="A1666" s="37">
        <v>1665</v>
      </c>
      <c r="B1666" s="38" t="s">
        <v>34</v>
      </c>
      <c r="C1666" s="39" t="s">
        <v>65</v>
      </c>
      <c r="D1666" s="40">
        <v>44101</v>
      </c>
      <c r="E1666" s="38">
        <v>1</v>
      </c>
      <c r="F1666" s="38"/>
      <c r="G1666" s="38" t="s">
        <v>2</v>
      </c>
      <c r="H1666" s="38" t="s">
        <v>2</v>
      </c>
      <c r="I1666" s="50">
        <v>1350</v>
      </c>
      <c r="J1666" s="50">
        <v>4068</v>
      </c>
      <c r="K1666" s="50">
        <v>0</v>
      </c>
      <c r="L1666" s="41">
        <f>SUM(Data[[#This Row],[CHELTUIELI DE PERSONAL LEI]:[CHELTUIELI DE CAPITAL (ACTIVE NEFINANCIARE ) LEI]])</f>
        <v>5418</v>
      </c>
      <c r="M1666" s="41">
        <f>Data[[#This Row],[TOTAL CHELTUIELI LEI]]/Data[[#This Row],[CURS VALUTAR EURO BNR 22 07 2020]]</f>
        <v>1119.3983595380262</v>
      </c>
      <c r="N1666" s="49">
        <v>2833</v>
      </c>
      <c r="O1666" s="54"/>
      <c r="P1666" s="54">
        <v>1931</v>
      </c>
      <c r="Q1666" s="54"/>
      <c r="R1666" s="54">
        <f>Data[[#This Row],[PERSOANE ÎNSCRISE ÎN LISTELE ELECTORALE (TURUL 1)            ]]+Data[[#This Row],[PERSOANE ÎNSCRISE ÎN LISTELE ELECTORALE (TURUL AL 2-LEA)]]</f>
        <v>2833</v>
      </c>
      <c r="S1666" s="54">
        <f>Data[[#This Row],[PERSOANE CARE AU PARTICIPAT LA VOT (TURUL 1)]]+Data[[#This Row],[PERSOANE CARE AU PARTICIPAT LA VOT  (TURUL AL 2-LEA)]]</f>
        <v>1931</v>
      </c>
      <c r="T1666" s="41">
        <f>Data[[#This Row],[TOTAL CHELTUIELI LEI]]/Data[[#This Row],[NUMĂRUL PERSOANELOR ÎNSCRISE ÎN LISTELE ELECTORALE]]</f>
        <v>1.9124602894458171</v>
      </c>
      <c r="U1666" s="41">
        <f>Data[[#This Row],[TOTAL CHELTUIELI EURO]]/Data[[#This Row],[NUMĂRUL PERSOANELOR ÎNSCRISE ÎN LISTELE ELECTORALE]]</f>
        <v>0.39512825963220127</v>
      </c>
      <c r="V1666" s="41">
        <f>Data[[#This Row],[TOTAL CHELTUIELI LEI]]/Data[[#This Row],[NUMĂRUL PERSOANELOR CARE AU PARTICIPAT LA VOT]]</f>
        <v>2.805800103573278</v>
      </c>
      <c r="W1666" s="41">
        <f>Data[[#This Row],[TOTAL CHELTUIELI EURO]]/Data[[#This Row],[NUMĂRUL PERSOANELOR CARE AU PARTICIPAT LA VOT]]</f>
        <v>0.57969878795340557</v>
      </c>
      <c r="X1666" s="43">
        <v>4.8400999999999996</v>
      </c>
      <c r="Y1666" s="114" t="s">
        <v>2894</v>
      </c>
      <c r="Z1666" s="44">
        <v>1</v>
      </c>
      <c r="AA1666" s="115" t="s">
        <v>3105</v>
      </c>
      <c r="AB1666" s="44">
        <v>0</v>
      </c>
      <c r="AC1666" s="45"/>
    </row>
    <row r="1667" spans="1:29" x14ac:dyDescent="0.2">
      <c r="A1667" s="37">
        <v>1666</v>
      </c>
      <c r="B1667" s="38" t="s">
        <v>34</v>
      </c>
      <c r="C1667" s="39" t="s">
        <v>66</v>
      </c>
      <c r="D1667" s="40">
        <v>44101</v>
      </c>
      <c r="E1667" s="38">
        <v>1</v>
      </c>
      <c r="F1667" s="38"/>
      <c r="G1667" s="38" t="s">
        <v>2</v>
      </c>
      <c r="H1667" s="38" t="s">
        <v>2</v>
      </c>
      <c r="I1667" s="50">
        <v>3500</v>
      </c>
      <c r="J1667" s="50">
        <v>2175</v>
      </c>
      <c r="K1667" s="50">
        <v>0</v>
      </c>
      <c r="L1667" s="41">
        <f>SUM(Data[[#This Row],[CHELTUIELI DE PERSONAL LEI]:[CHELTUIELI DE CAPITAL (ACTIVE NEFINANCIARE ) LEI]])</f>
        <v>5675</v>
      </c>
      <c r="M1667" s="41">
        <f>Data[[#This Row],[TOTAL CHELTUIELI LEI]]/Data[[#This Row],[CURS VALUTAR EURO BNR 22 07 2020]]</f>
        <v>1172.4964360240492</v>
      </c>
      <c r="N1667" s="49">
        <v>2718</v>
      </c>
      <c r="O1667" s="54"/>
      <c r="P1667" s="54">
        <v>1418</v>
      </c>
      <c r="Q1667" s="54"/>
      <c r="R1667" s="54">
        <f>Data[[#This Row],[PERSOANE ÎNSCRISE ÎN LISTELE ELECTORALE (TURUL 1)            ]]+Data[[#This Row],[PERSOANE ÎNSCRISE ÎN LISTELE ELECTORALE (TURUL AL 2-LEA)]]</f>
        <v>2718</v>
      </c>
      <c r="S1667" s="54">
        <f>Data[[#This Row],[PERSOANE CARE AU PARTICIPAT LA VOT (TURUL 1)]]+Data[[#This Row],[PERSOANE CARE AU PARTICIPAT LA VOT  (TURUL AL 2-LEA)]]</f>
        <v>1418</v>
      </c>
      <c r="T1667" s="41">
        <f>Data[[#This Row],[TOTAL CHELTUIELI LEI]]/Data[[#This Row],[NUMĂRUL PERSOANELOR ÎNSCRISE ÎN LISTELE ELECTORALE]]</f>
        <v>2.0879323031640911</v>
      </c>
      <c r="U1667" s="41">
        <f>Data[[#This Row],[TOTAL CHELTUIELI EURO]]/Data[[#This Row],[NUMĂRUL PERSOANELOR ÎNSCRISE ÎN LISTELE ELECTORALE]]</f>
        <v>0.43138205887566194</v>
      </c>
      <c r="V1667" s="41">
        <f>Data[[#This Row],[TOTAL CHELTUIELI LEI]]/Data[[#This Row],[NUMĂRUL PERSOANELOR CARE AU PARTICIPAT LA VOT]]</f>
        <v>4.0021156558533146</v>
      </c>
      <c r="W1667" s="41">
        <f>Data[[#This Row],[TOTAL CHELTUIELI EURO]]/Data[[#This Row],[NUMĂRUL PERSOANELOR CARE AU PARTICIPAT LA VOT]]</f>
        <v>0.82686631595490068</v>
      </c>
      <c r="X1667" s="43">
        <v>4.8400999999999996</v>
      </c>
      <c r="Y1667" s="114" t="s">
        <v>2891</v>
      </c>
      <c r="Z1667" s="44">
        <v>2</v>
      </c>
      <c r="AA1667" s="115" t="s">
        <v>3105</v>
      </c>
      <c r="AB1667" s="44">
        <v>0</v>
      </c>
      <c r="AC1667" s="45"/>
    </row>
    <row r="1668" spans="1:29" x14ac:dyDescent="0.2">
      <c r="A1668" s="37">
        <v>1667</v>
      </c>
      <c r="B1668" s="38" t="s">
        <v>34</v>
      </c>
      <c r="C1668" s="39" t="s">
        <v>67</v>
      </c>
      <c r="D1668" s="40">
        <v>44101</v>
      </c>
      <c r="E1668" s="38">
        <v>1</v>
      </c>
      <c r="F1668" s="38"/>
      <c r="G1668" s="38" t="s">
        <v>2</v>
      </c>
      <c r="H1668" s="38" t="s">
        <v>2</v>
      </c>
      <c r="I1668" s="48">
        <v>0</v>
      </c>
      <c r="J1668" s="48">
        <v>4657.1400000000003</v>
      </c>
      <c r="K1668" s="48">
        <v>0</v>
      </c>
      <c r="L1668" s="41">
        <f>SUM(Data[[#This Row],[CHELTUIELI DE PERSONAL LEI]:[CHELTUIELI DE CAPITAL (ACTIVE NEFINANCIARE ) LEI]])</f>
        <v>4657.1400000000003</v>
      </c>
      <c r="M1668" s="41">
        <f>Data[[#This Row],[TOTAL CHELTUIELI LEI]]/Data[[#This Row],[CURS VALUTAR EURO BNR 22 07 2020]]</f>
        <v>962.1991281171878</v>
      </c>
      <c r="N1668" s="49">
        <v>1338</v>
      </c>
      <c r="O1668" s="54"/>
      <c r="P1668" s="54">
        <v>1121</v>
      </c>
      <c r="Q1668" s="54"/>
      <c r="R1668" s="54">
        <f>Data[[#This Row],[PERSOANE ÎNSCRISE ÎN LISTELE ELECTORALE (TURUL 1)            ]]+Data[[#This Row],[PERSOANE ÎNSCRISE ÎN LISTELE ELECTORALE (TURUL AL 2-LEA)]]</f>
        <v>1338</v>
      </c>
      <c r="S1668" s="54">
        <f>Data[[#This Row],[PERSOANE CARE AU PARTICIPAT LA VOT (TURUL 1)]]+Data[[#This Row],[PERSOANE CARE AU PARTICIPAT LA VOT  (TURUL AL 2-LEA)]]</f>
        <v>1121</v>
      </c>
      <c r="T1668" s="41">
        <f>Data[[#This Row],[TOTAL CHELTUIELI LEI]]/Data[[#This Row],[NUMĂRUL PERSOANELOR ÎNSCRISE ÎN LISTELE ELECTORALE]]</f>
        <v>3.4806726457399106</v>
      </c>
      <c r="U1668" s="41">
        <f>Data[[#This Row],[TOTAL CHELTUIELI EURO]]/Data[[#This Row],[NUMĂRUL PERSOANELOR ÎNSCRISE ÎN LISTELE ELECTORALE]]</f>
        <v>0.71913238274827185</v>
      </c>
      <c r="V1668" s="41">
        <f>Data[[#This Row],[TOTAL CHELTUIELI LEI]]/Data[[#This Row],[NUMĂRUL PERSOANELOR CARE AU PARTICIPAT LA VOT]]</f>
        <v>4.1544513826940239</v>
      </c>
      <c r="W1668" s="41">
        <f>Data[[#This Row],[TOTAL CHELTUIELI EURO]]/Data[[#This Row],[NUMĂRUL PERSOANELOR CARE AU PARTICIPAT LA VOT]]</f>
        <v>0.85833998939981071</v>
      </c>
      <c r="X1668" s="43">
        <v>4.8400999999999996</v>
      </c>
      <c r="Y1668" s="114" t="s">
        <v>2884</v>
      </c>
      <c r="Z1668" s="44">
        <v>3</v>
      </c>
      <c r="AA1668" s="115" t="s">
        <v>3105</v>
      </c>
      <c r="AB1668" s="44">
        <v>0</v>
      </c>
      <c r="AC1668" s="45"/>
    </row>
    <row r="1669" spans="1:29" x14ac:dyDescent="0.2">
      <c r="A1669" s="37">
        <v>1668</v>
      </c>
      <c r="B1669" s="38" t="s">
        <v>34</v>
      </c>
      <c r="C1669" s="39" t="s">
        <v>68</v>
      </c>
      <c r="D1669" s="40">
        <v>44101</v>
      </c>
      <c r="E1669" s="38">
        <v>1</v>
      </c>
      <c r="F1669" s="38"/>
      <c r="G1669" s="38" t="s">
        <v>2</v>
      </c>
      <c r="H1669" s="38" t="s">
        <v>2</v>
      </c>
      <c r="I1669" s="48">
        <v>900</v>
      </c>
      <c r="J1669" s="48">
        <v>4225</v>
      </c>
      <c r="K1669" s="48">
        <v>0</v>
      </c>
      <c r="L1669" s="41">
        <f>SUM(Data[[#This Row],[CHELTUIELI DE PERSONAL LEI]:[CHELTUIELI DE CAPITAL (ACTIVE NEFINANCIARE ) LEI]])</f>
        <v>5125</v>
      </c>
      <c r="M1669" s="41">
        <f>Data[[#This Row],[TOTAL CHELTUIELI LEI]]/Data[[#This Row],[CURS VALUTAR EURO BNR 22 07 2020]]</f>
        <v>1058.8624201979299</v>
      </c>
      <c r="N1669" s="49">
        <v>3763</v>
      </c>
      <c r="O1669" s="54"/>
      <c r="P1669" s="54">
        <v>1960</v>
      </c>
      <c r="Q1669" s="54"/>
      <c r="R1669" s="54">
        <f>Data[[#This Row],[PERSOANE ÎNSCRISE ÎN LISTELE ELECTORALE (TURUL 1)            ]]+Data[[#This Row],[PERSOANE ÎNSCRISE ÎN LISTELE ELECTORALE (TURUL AL 2-LEA)]]</f>
        <v>3763</v>
      </c>
      <c r="S1669" s="54">
        <f>Data[[#This Row],[PERSOANE CARE AU PARTICIPAT LA VOT (TURUL 1)]]+Data[[#This Row],[PERSOANE CARE AU PARTICIPAT LA VOT  (TURUL AL 2-LEA)]]</f>
        <v>1960</v>
      </c>
      <c r="T1669" s="41">
        <f>Data[[#This Row],[TOTAL CHELTUIELI LEI]]/Data[[#This Row],[NUMĂRUL PERSOANELOR ÎNSCRISE ÎN LISTELE ELECTORALE]]</f>
        <v>1.3619452564443264</v>
      </c>
      <c r="U1669" s="41">
        <f>Data[[#This Row],[TOTAL CHELTUIELI EURO]]/Data[[#This Row],[NUMĂRUL PERSOANELOR ÎNSCRISE ÎN LISTELE ELECTORALE]]</f>
        <v>0.28138783422745944</v>
      </c>
      <c r="V1669" s="41">
        <f>Data[[#This Row],[TOTAL CHELTUIELI LEI]]/Data[[#This Row],[NUMĂRUL PERSOANELOR CARE AU PARTICIPAT LA VOT]]</f>
        <v>2.614795918367347</v>
      </c>
      <c r="W1669" s="41">
        <f>Data[[#This Row],[TOTAL CHELTUIELI EURO]]/Data[[#This Row],[NUMĂRUL PERSOANELOR CARE AU PARTICIPAT LA VOT]]</f>
        <v>0.54023592867241321</v>
      </c>
      <c r="X1669" s="43">
        <v>4.8400999999999996</v>
      </c>
      <c r="Y1669" s="114" t="s">
        <v>2894</v>
      </c>
      <c r="Z1669" s="44">
        <v>1</v>
      </c>
      <c r="AA1669" s="115" t="s">
        <v>3105</v>
      </c>
      <c r="AB1669" s="44">
        <v>0</v>
      </c>
      <c r="AC1669" s="45"/>
    </row>
    <row r="1670" spans="1:29" x14ac:dyDescent="0.2">
      <c r="A1670" s="37">
        <v>1669</v>
      </c>
      <c r="B1670" s="38" t="s">
        <v>34</v>
      </c>
      <c r="C1670" s="39" t="s">
        <v>69</v>
      </c>
      <c r="D1670" s="40">
        <v>44101</v>
      </c>
      <c r="E1670" s="38">
        <v>1</v>
      </c>
      <c r="F1670" s="38"/>
      <c r="G1670" s="38" t="s">
        <v>2</v>
      </c>
      <c r="H1670" s="38" t="s">
        <v>2</v>
      </c>
      <c r="I1670" s="50">
        <v>0</v>
      </c>
      <c r="J1670" s="50">
        <v>2000</v>
      </c>
      <c r="K1670" s="50">
        <v>0</v>
      </c>
      <c r="L1670" s="41">
        <f>SUM(Data[[#This Row],[CHELTUIELI DE PERSONAL LEI]:[CHELTUIELI DE CAPITAL (ACTIVE NEFINANCIARE ) LEI]])</f>
        <v>2000</v>
      </c>
      <c r="M1670" s="41">
        <f>Data[[#This Row],[TOTAL CHELTUIELI LEI]]/Data[[#This Row],[CURS VALUTAR EURO BNR 22 07 2020]]</f>
        <v>413.21460300407017</v>
      </c>
      <c r="N1670" s="49">
        <v>1329</v>
      </c>
      <c r="O1670" s="54"/>
      <c r="P1670" s="54">
        <v>896</v>
      </c>
      <c r="Q1670" s="54"/>
      <c r="R1670" s="54">
        <f>Data[[#This Row],[PERSOANE ÎNSCRISE ÎN LISTELE ELECTORALE (TURUL 1)            ]]+Data[[#This Row],[PERSOANE ÎNSCRISE ÎN LISTELE ELECTORALE (TURUL AL 2-LEA)]]</f>
        <v>1329</v>
      </c>
      <c r="S1670" s="54">
        <f>Data[[#This Row],[PERSOANE CARE AU PARTICIPAT LA VOT (TURUL 1)]]+Data[[#This Row],[PERSOANE CARE AU PARTICIPAT LA VOT  (TURUL AL 2-LEA)]]</f>
        <v>896</v>
      </c>
      <c r="T1670" s="41">
        <f>Data[[#This Row],[TOTAL CHELTUIELI LEI]]/Data[[#This Row],[NUMĂRUL PERSOANELOR ÎNSCRISE ÎN LISTELE ELECTORALE]]</f>
        <v>1.5048908954100828</v>
      </c>
      <c r="U1670" s="41">
        <f>Data[[#This Row],[TOTAL CHELTUIELI EURO]]/Data[[#This Row],[NUMĂRUL PERSOANELOR ÎNSCRISE ÎN LISTELE ELECTORALE]]</f>
        <v>0.31092144695565854</v>
      </c>
      <c r="V1670" s="41">
        <f>Data[[#This Row],[TOTAL CHELTUIELI LEI]]/Data[[#This Row],[NUMĂRUL PERSOANELOR CARE AU PARTICIPAT LA VOT]]</f>
        <v>2.2321428571428572</v>
      </c>
      <c r="W1670" s="41">
        <f>Data[[#This Row],[TOTAL CHELTUIELI EURO]]/Data[[#This Row],[NUMĂRUL PERSOANELOR CARE AU PARTICIPAT LA VOT]]</f>
        <v>0.46117701228132829</v>
      </c>
      <c r="X1670" s="43">
        <v>4.8400999999999996</v>
      </c>
      <c r="Y1670" s="114" t="s">
        <v>2894</v>
      </c>
      <c r="Z1670" s="44">
        <v>1</v>
      </c>
      <c r="AA1670" s="115" t="s">
        <v>3105</v>
      </c>
      <c r="AB1670" s="44">
        <v>0</v>
      </c>
      <c r="AC1670" s="45"/>
    </row>
    <row r="1671" spans="1:29" x14ac:dyDescent="0.2">
      <c r="A1671" s="37">
        <v>1670</v>
      </c>
      <c r="B1671" s="38" t="s">
        <v>34</v>
      </c>
      <c r="C1671" s="39" t="s">
        <v>70</v>
      </c>
      <c r="D1671" s="40">
        <v>44101</v>
      </c>
      <c r="E1671" s="38">
        <v>1</v>
      </c>
      <c r="F1671" s="38"/>
      <c r="G1671" s="38" t="s">
        <v>2</v>
      </c>
      <c r="H1671" s="38" t="s">
        <v>2</v>
      </c>
      <c r="I1671" s="50">
        <v>1200</v>
      </c>
      <c r="J1671" s="50">
        <v>3482</v>
      </c>
      <c r="K1671" s="50">
        <v>0</v>
      </c>
      <c r="L1671" s="41">
        <f>SUM(Data[[#This Row],[CHELTUIELI DE PERSONAL LEI]:[CHELTUIELI DE CAPITAL (ACTIVE NEFINANCIARE ) LEI]])</f>
        <v>4682</v>
      </c>
      <c r="M1671" s="41">
        <f>Data[[#This Row],[TOTAL CHELTUIELI LEI]]/Data[[#This Row],[CURS VALUTAR EURO BNR 22 07 2020]]</f>
        <v>967.3353856325283</v>
      </c>
      <c r="N1671" s="49">
        <v>2669</v>
      </c>
      <c r="O1671" s="54"/>
      <c r="P1671" s="54">
        <v>1671</v>
      </c>
      <c r="Q1671" s="54"/>
      <c r="R1671" s="54">
        <f>Data[[#This Row],[PERSOANE ÎNSCRISE ÎN LISTELE ELECTORALE (TURUL 1)            ]]+Data[[#This Row],[PERSOANE ÎNSCRISE ÎN LISTELE ELECTORALE (TURUL AL 2-LEA)]]</f>
        <v>2669</v>
      </c>
      <c r="S1671" s="54">
        <f>Data[[#This Row],[PERSOANE CARE AU PARTICIPAT LA VOT (TURUL 1)]]+Data[[#This Row],[PERSOANE CARE AU PARTICIPAT LA VOT  (TURUL AL 2-LEA)]]</f>
        <v>1671</v>
      </c>
      <c r="T1671" s="41">
        <f>Data[[#This Row],[TOTAL CHELTUIELI LEI]]/Data[[#This Row],[NUMĂRUL PERSOANELOR ÎNSCRISE ÎN LISTELE ELECTORALE]]</f>
        <v>1.7542150618209067</v>
      </c>
      <c r="U1671" s="41">
        <f>Data[[#This Row],[TOTAL CHELTUIELI EURO]]/Data[[#This Row],[NUMĂRUL PERSOANELOR ÎNSCRISE ÎN LISTELE ELECTORALE]]</f>
        <v>0.36243364017704321</v>
      </c>
      <c r="V1671" s="41">
        <f>Data[[#This Row],[TOTAL CHELTUIELI LEI]]/Data[[#This Row],[NUMĂRUL PERSOANELOR CARE AU PARTICIPAT LA VOT]]</f>
        <v>2.8019150209455415</v>
      </c>
      <c r="W1671" s="41">
        <f>Data[[#This Row],[TOTAL CHELTUIELI EURO]]/Data[[#This Row],[NUMĂRUL PERSOANELOR CARE AU PARTICIPAT LA VOT]]</f>
        <v>0.57889610151557647</v>
      </c>
      <c r="X1671" s="43">
        <v>4.8400999999999996</v>
      </c>
      <c r="Y1671" s="114" t="s">
        <v>2894</v>
      </c>
      <c r="Z1671" s="44">
        <v>1</v>
      </c>
      <c r="AA1671" s="115" t="s">
        <v>3105</v>
      </c>
      <c r="AB1671" s="44">
        <v>0</v>
      </c>
      <c r="AC1671" s="45"/>
    </row>
    <row r="1672" spans="1:29" x14ac:dyDescent="0.2">
      <c r="A1672" s="37">
        <v>1671</v>
      </c>
      <c r="B1672" s="38" t="s">
        <v>34</v>
      </c>
      <c r="C1672" s="39" t="s">
        <v>71</v>
      </c>
      <c r="D1672" s="40">
        <v>44101</v>
      </c>
      <c r="E1672" s="38">
        <v>1</v>
      </c>
      <c r="F1672" s="38"/>
      <c r="G1672" s="38" t="s">
        <v>2</v>
      </c>
      <c r="H1672" s="38" t="s">
        <v>2</v>
      </c>
      <c r="I1672" s="48">
        <v>5120</v>
      </c>
      <c r="J1672" s="48">
        <v>11985.25</v>
      </c>
      <c r="K1672" s="48">
        <v>0</v>
      </c>
      <c r="L1672" s="41">
        <f>SUM(Data[[#This Row],[CHELTUIELI DE PERSONAL LEI]:[CHELTUIELI DE CAPITAL (ACTIVE NEFINANCIARE ) LEI]])</f>
        <v>17105.25</v>
      </c>
      <c r="M1672" s="41">
        <f>Data[[#This Row],[TOTAL CHELTUIELI LEI]]/Data[[#This Row],[CURS VALUTAR EURO BNR 22 07 2020]]</f>
        <v>3534.069544017686</v>
      </c>
      <c r="N1672" s="49">
        <v>2029</v>
      </c>
      <c r="O1672" s="54"/>
      <c r="P1672" s="54">
        <v>1345</v>
      </c>
      <c r="Q1672" s="54"/>
      <c r="R1672" s="54">
        <f>Data[[#This Row],[PERSOANE ÎNSCRISE ÎN LISTELE ELECTORALE (TURUL 1)            ]]+Data[[#This Row],[PERSOANE ÎNSCRISE ÎN LISTELE ELECTORALE (TURUL AL 2-LEA)]]</f>
        <v>2029</v>
      </c>
      <c r="S1672" s="54">
        <f>Data[[#This Row],[PERSOANE CARE AU PARTICIPAT LA VOT (TURUL 1)]]+Data[[#This Row],[PERSOANE CARE AU PARTICIPAT LA VOT  (TURUL AL 2-LEA)]]</f>
        <v>1345</v>
      </c>
      <c r="T1672" s="41">
        <f>Data[[#This Row],[TOTAL CHELTUIELI LEI]]/Data[[#This Row],[NUMĂRUL PERSOANELOR ÎNSCRISE ÎN LISTELE ELECTORALE]]</f>
        <v>8.4303844258255296</v>
      </c>
      <c r="U1672" s="41">
        <f>Data[[#This Row],[TOTAL CHELTUIELI EURO]]/Data[[#This Row],[NUMĂRUL PERSOANELOR ÎNSCRISE ÎN LISTELE ELECTORALE]]</f>
        <v>1.7417789768445964</v>
      </c>
      <c r="V1672" s="41">
        <f>Data[[#This Row],[TOTAL CHELTUIELI LEI]]/Data[[#This Row],[NUMĂRUL PERSOANELOR CARE AU PARTICIPAT LA VOT]]</f>
        <v>12.717657992565055</v>
      </c>
      <c r="W1672" s="41">
        <f>Data[[#This Row],[TOTAL CHELTUIELI EURO]]/Data[[#This Row],[NUMĂRUL PERSOANELOR CARE AU PARTICIPAT LA VOT]]</f>
        <v>2.6275609992696549</v>
      </c>
      <c r="X1672" s="43">
        <v>4.8400999999999996</v>
      </c>
      <c r="Y1672" s="114" t="s">
        <v>2896</v>
      </c>
      <c r="Z1672" s="44">
        <v>8</v>
      </c>
      <c r="AA1672" s="115" t="s">
        <v>3107</v>
      </c>
      <c r="AB1672" s="44">
        <v>1</v>
      </c>
      <c r="AC1672" s="45"/>
    </row>
    <row r="1673" spans="1:29" x14ac:dyDescent="0.2">
      <c r="A1673" s="37">
        <v>1672</v>
      </c>
      <c r="B1673" s="38" t="s">
        <v>34</v>
      </c>
      <c r="C1673" s="39" t="s">
        <v>72</v>
      </c>
      <c r="D1673" s="40">
        <v>44101</v>
      </c>
      <c r="E1673" s="38">
        <v>1</v>
      </c>
      <c r="F1673" s="38"/>
      <c r="G1673" s="38" t="s">
        <v>2</v>
      </c>
      <c r="H1673" s="38" t="s">
        <v>2</v>
      </c>
      <c r="I1673" s="50">
        <v>0</v>
      </c>
      <c r="J1673" s="50">
        <v>860</v>
      </c>
      <c r="K1673" s="50">
        <v>0</v>
      </c>
      <c r="L1673" s="41">
        <f>SUM(Data[[#This Row],[CHELTUIELI DE PERSONAL LEI]:[CHELTUIELI DE CAPITAL (ACTIVE NEFINANCIARE ) LEI]])</f>
        <v>860</v>
      </c>
      <c r="M1673" s="41">
        <f>Data[[#This Row],[TOTAL CHELTUIELI LEI]]/Data[[#This Row],[CURS VALUTAR EURO BNR 22 07 2020]]</f>
        <v>177.68227929175018</v>
      </c>
      <c r="N1673" s="49">
        <v>878</v>
      </c>
      <c r="O1673" s="54"/>
      <c r="P1673" s="54">
        <v>542</v>
      </c>
      <c r="Q1673" s="54"/>
      <c r="R1673" s="54">
        <f>Data[[#This Row],[PERSOANE ÎNSCRISE ÎN LISTELE ELECTORALE (TURUL 1)            ]]+Data[[#This Row],[PERSOANE ÎNSCRISE ÎN LISTELE ELECTORALE (TURUL AL 2-LEA)]]</f>
        <v>878</v>
      </c>
      <c r="S1673" s="54">
        <f>Data[[#This Row],[PERSOANE CARE AU PARTICIPAT LA VOT (TURUL 1)]]+Data[[#This Row],[PERSOANE CARE AU PARTICIPAT LA VOT  (TURUL AL 2-LEA)]]</f>
        <v>542</v>
      </c>
      <c r="T1673" s="41">
        <f>Data[[#This Row],[TOTAL CHELTUIELI LEI]]/Data[[#This Row],[NUMĂRUL PERSOANELOR ÎNSCRISE ÎN LISTELE ELECTORALE]]</f>
        <v>0.97949886104783601</v>
      </c>
      <c r="U1673" s="41">
        <f>Data[[#This Row],[TOTAL CHELTUIELI EURO]]/Data[[#This Row],[NUMĂRUL PERSOANELOR ÎNSCRISE ÎN LISTELE ELECTORALE]]</f>
        <v>0.20237161650541022</v>
      </c>
      <c r="V1673" s="41">
        <f>Data[[#This Row],[TOTAL CHELTUIELI LEI]]/Data[[#This Row],[NUMĂRUL PERSOANELOR CARE AU PARTICIPAT LA VOT]]</f>
        <v>1.5867158671586716</v>
      </c>
      <c r="W1673" s="41">
        <f>Data[[#This Row],[TOTAL CHELTUIELI EURO]]/Data[[#This Row],[NUMĂRUL PERSOANELOR CARE AU PARTICIPAT LA VOT]]</f>
        <v>0.32782708356411472</v>
      </c>
      <c r="X1673" s="43">
        <v>4.8400999999999996</v>
      </c>
      <c r="Y1673" s="114" t="s">
        <v>2890</v>
      </c>
      <c r="Z1673" s="44">
        <v>0</v>
      </c>
      <c r="AA1673" s="115" t="s">
        <v>3105</v>
      </c>
      <c r="AB1673" s="44">
        <v>0</v>
      </c>
      <c r="AC1673" s="45"/>
    </row>
    <row r="1674" spans="1:29" x14ac:dyDescent="0.2">
      <c r="A1674" s="37">
        <v>1673</v>
      </c>
      <c r="B1674" s="38" t="s">
        <v>34</v>
      </c>
      <c r="C1674" s="39" t="s">
        <v>73</v>
      </c>
      <c r="D1674" s="40">
        <v>44101</v>
      </c>
      <c r="E1674" s="38">
        <v>1</v>
      </c>
      <c r="F1674" s="38"/>
      <c r="G1674" s="38" t="s">
        <v>2</v>
      </c>
      <c r="H1674" s="38" t="s">
        <v>2</v>
      </c>
      <c r="I1674" s="50">
        <v>4800</v>
      </c>
      <c r="J1674" s="50">
        <v>4321.92</v>
      </c>
      <c r="K1674" s="50">
        <v>0</v>
      </c>
      <c r="L1674" s="41">
        <f>SUM(Data[[#This Row],[CHELTUIELI DE PERSONAL LEI]:[CHELTUIELI DE CAPITAL (ACTIVE NEFINANCIARE ) LEI]])</f>
        <v>9121.92</v>
      </c>
      <c r="M1674" s="41">
        <f>Data[[#This Row],[TOTAL CHELTUIELI LEI]]/Data[[#This Row],[CURS VALUTAR EURO BNR 22 07 2020]]</f>
        <v>1884.6552757174441</v>
      </c>
      <c r="N1674" s="49">
        <v>1561</v>
      </c>
      <c r="O1674" s="54"/>
      <c r="P1674" s="54">
        <v>830</v>
      </c>
      <c r="Q1674" s="54"/>
      <c r="R1674" s="54">
        <f>Data[[#This Row],[PERSOANE ÎNSCRISE ÎN LISTELE ELECTORALE (TURUL 1)            ]]+Data[[#This Row],[PERSOANE ÎNSCRISE ÎN LISTELE ELECTORALE (TURUL AL 2-LEA)]]</f>
        <v>1561</v>
      </c>
      <c r="S1674" s="54">
        <f>Data[[#This Row],[PERSOANE CARE AU PARTICIPAT LA VOT (TURUL 1)]]+Data[[#This Row],[PERSOANE CARE AU PARTICIPAT LA VOT  (TURUL AL 2-LEA)]]</f>
        <v>830</v>
      </c>
      <c r="T1674" s="41">
        <f>Data[[#This Row],[TOTAL CHELTUIELI LEI]]/Data[[#This Row],[NUMĂRUL PERSOANELOR ÎNSCRISE ÎN LISTELE ELECTORALE]]</f>
        <v>5.8436386931454196</v>
      </c>
      <c r="U1674" s="41">
        <f>Data[[#This Row],[TOTAL CHELTUIELI EURO]]/Data[[#This Row],[NUMĂRUL PERSOANELOR ÎNSCRISE ÎN LISTELE ELECTORALE]]</f>
        <v>1.2073384213436542</v>
      </c>
      <c r="V1674" s="41">
        <f>Data[[#This Row],[TOTAL CHELTUIELI LEI]]/Data[[#This Row],[NUMĂRUL PERSOANELOR CARE AU PARTICIPAT LA VOT]]</f>
        <v>10.990265060240963</v>
      </c>
      <c r="W1674" s="41">
        <f>Data[[#This Row],[TOTAL CHELTUIELI EURO]]/Data[[#This Row],[NUMĂRUL PERSOANELOR CARE AU PARTICIPAT LA VOT]]</f>
        <v>2.2706690068884869</v>
      </c>
      <c r="X1674" s="43">
        <v>4.8400999999999996</v>
      </c>
      <c r="Y1674" s="114" t="s">
        <v>2892</v>
      </c>
      <c r="Z1674" s="44">
        <v>5</v>
      </c>
      <c r="AA1674" s="115" t="s">
        <v>3107</v>
      </c>
      <c r="AB1674" s="44">
        <v>1</v>
      </c>
      <c r="AC1674" s="45"/>
    </row>
    <row r="1675" spans="1:29" x14ac:dyDescent="0.2">
      <c r="A1675" s="37">
        <v>1674</v>
      </c>
      <c r="B1675" s="38" t="s">
        <v>34</v>
      </c>
      <c r="C1675" s="39" t="s">
        <v>74</v>
      </c>
      <c r="D1675" s="40">
        <v>44101</v>
      </c>
      <c r="E1675" s="38">
        <v>1</v>
      </c>
      <c r="F1675" s="38"/>
      <c r="G1675" s="38" t="s">
        <v>2</v>
      </c>
      <c r="H1675" s="38" t="s">
        <v>2</v>
      </c>
      <c r="I1675" s="50">
        <v>300</v>
      </c>
      <c r="J1675" s="50">
        <v>8346.5</v>
      </c>
      <c r="K1675" s="50">
        <v>0</v>
      </c>
      <c r="L1675" s="41">
        <f>SUM(Data[[#This Row],[CHELTUIELI DE PERSONAL LEI]:[CHELTUIELI DE CAPITAL (ACTIVE NEFINANCIARE ) LEI]])</f>
        <v>8646.5</v>
      </c>
      <c r="M1675" s="41">
        <f>Data[[#This Row],[TOTAL CHELTUIELI LEI]]/Data[[#This Row],[CURS VALUTAR EURO BNR 22 07 2020]]</f>
        <v>1786.4300324373464</v>
      </c>
      <c r="N1675" s="49">
        <v>1950</v>
      </c>
      <c r="O1675" s="54"/>
      <c r="P1675" s="54">
        <v>1189</v>
      </c>
      <c r="Q1675" s="54"/>
      <c r="R1675" s="54">
        <f>Data[[#This Row],[PERSOANE ÎNSCRISE ÎN LISTELE ELECTORALE (TURUL 1)            ]]+Data[[#This Row],[PERSOANE ÎNSCRISE ÎN LISTELE ELECTORALE (TURUL AL 2-LEA)]]</f>
        <v>1950</v>
      </c>
      <c r="S1675" s="54">
        <f>Data[[#This Row],[PERSOANE CARE AU PARTICIPAT LA VOT (TURUL 1)]]+Data[[#This Row],[PERSOANE CARE AU PARTICIPAT LA VOT  (TURUL AL 2-LEA)]]</f>
        <v>1189</v>
      </c>
      <c r="T1675" s="41">
        <f>Data[[#This Row],[TOTAL CHELTUIELI LEI]]/Data[[#This Row],[NUMĂRUL PERSOANELOR ÎNSCRISE ÎN LISTELE ELECTORALE]]</f>
        <v>4.434102564102564</v>
      </c>
      <c r="U1675" s="41">
        <f>Data[[#This Row],[TOTAL CHELTUIELI EURO]]/Data[[#This Row],[NUMĂRUL PERSOANELOR ÎNSCRISE ÎN LISTELE ELECTORALE]]</f>
        <v>0.91611796535248535</v>
      </c>
      <c r="V1675" s="41">
        <f>Data[[#This Row],[TOTAL CHELTUIELI LEI]]/Data[[#This Row],[NUMĂRUL PERSOANELOR CARE AU PARTICIPAT LA VOT]]</f>
        <v>7.2720773759461732</v>
      </c>
      <c r="W1675" s="41">
        <f>Data[[#This Row],[TOTAL CHELTUIELI EURO]]/Data[[#This Row],[NUMĂRUL PERSOANELOR CARE AU PARTICIPAT LA VOT]]</f>
        <v>1.5024642829582393</v>
      </c>
      <c r="X1675" s="43">
        <v>4.8400999999999996</v>
      </c>
      <c r="Y1675" s="114" t="s">
        <v>2895</v>
      </c>
      <c r="Z1675" s="44">
        <v>4</v>
      </c>
      <c r="AA1675" s="115" t="s">
        <v>3105</v>
      </c>
      <c r="AB1675" s="44">
        <v>0</v>
      </c>
      <c r="AC1675" s="45"/>
    </row>
    <row r="1676" spans="1:29" x14ac:dyDescent="0.2">
      <c r="A1676" s="37">
        <v>1675</v>
      </c>
      <c r="B1676" s="38" t="s">
        <v>34</v>
      </c>
      <c r="C1676" s="39" t="s">
        <v>75</v>
      </c>
      <c r="D1676" s="40">
        <v>44101</v>
      </c>
      <c r="E1676" s="38">
        <v>1</v>
      </c>
      <c r="F1676" s="38"/>
      <c r="G1676" s="38" t="s">
        <v>2</v>
      </c>
      <c r="H1676" s="38" t="s">
        <v>2</v>
      </c>
      <c r="I1676" s="50">
        <v>8800</v>
      </c>
      <c r="J1676" s="50">
        <v>19885</v>
      </c>
      <c r="K1676" s="50">
        <v>0</v>
      </c>
      <c r="L1676" s="41">
        <f>SUM(Data[[#This Row],[CHELTUIELI DE PERSONAL LEI]:[CHELTUIELI DE CAPITAL (ACTIVE NEFINANCIARE ) LEI]])</f>
        <v>28685</v>
      </c>
      <c r="M1676" s="41">
        <f>Data[[#This Row],[TOTAL CHELTUIELI LEI]]/Data[[#This Row],[CURS VALUTAR EURO BNR 22 07 2020]]</f>
        <v>5926.530443585877</v>
      </c>
      <c r="N1676" s="49">
        <v>27776</v>
      </c>
      <c r="O1676" s="54"/>
      <c r="P1676" s="54">
        <v>9891</v>
      </c>
      <c r="Q1676" s="54"/>
      <c r="R1676" s="54">
        <f>Data[[#This Row],[PERSOANE ÎNSCRISE ÎN LISTELE ELECTORALE (TURUL 1)            ]]+Data[[#This Row],[PERSOANE ÎNSCRISE ÎN LISTELE ELECTORALE (TURUL AL 2-LEA)]]</f>
        <v>27776</v>
      </c>
      <c r="S1676" s="54">
        <f>Data[[#This Row],[PERSOANE CARE AU PARTICIPAT LA VOT (TURUL 1)]]+Data[[#This Row],[PERSOANE CARE AU PARTICIPAT LA VOT  (TURUL AL 2-LEA)]]</f>
        <v>9891</v>
      </c>
      <c r="T1676" s="41">
        <f>Data[[#This Row],[TOTAL CHELTUIELI LEI]]/Data[[#This Row],[NUMĂRUL PERSOANELOR ÎNSCRISE ÎN LISTELE ELECTORALE]]</f>
        <v>1.032726094470046</v>
      </c>
      <c r="U1676" s="41">
        <f>Data[[#This Row],[TOTAL CHELTUIELI EURO]]/Data[[#This Row],[NUMĂRUL PERSOANELOR ÎNSCRISE ÎN LISTELE ELECTORALE]]</f>
        <v>0.21336875156919199</v>
      </c>
      <c r="V1676" s="41">
        <f>Data[[#This Row],[TOTAL CHELTUIELI LEI]]/Data[[#This Row],[NUMĂRUL PERSOANELOR CARE AU PARTICIPAT LA VOT]]</f>
        <v>2.900111212213123</v>
      </c>
      <c r="W1676" s="41">
        <f>Data[[#This Row],[TOTAL CHELTUIELI EURO]]/Data[[#This Row],[NUMĂRUL PERSOANELOR CARE AU PARTICIPAT LA VOT]]</f>
        <v>0.59918415161114924</v>
      </c>
      <c r="X1676" s="43">
        <v>4.8400999999999996</v>
      </c>
      <c r="Y1676" s="114" t="s">
        <v>2894</v>
      </c>
      <c r="Z1676" s="44">
        <v>1</v>
      </c>
      <c r="AA1676" s="115" t="s">
        <v>3105</v>
      </c>
      <c r="AB1676" s="44">
        <v>0</v>
      </c>
      <c r="AC1676" s="45"/>
    </row>
    <row r="1677" spans="1:29" x14ac:dyDescent="0.2">
      <c r="A1677" s="37">
        <v>1676</v>
      </c>
      <c r="B1677" s="38" t="s">
        <v>34</v>
      </c>
      <c r="C1677" s="39" t="s">
        <v>76</v>
      </c>
      <c r="D1677" s="40">
        <v>44101</v>
      </c>
      <c r="E1677" s="38">
        <v>1</v>
      </c>
      <c r="F1677" s="38"/>
      <c r="G1677" s="38" t="s">
        <v>2</v>
      </c>
      <c r="H1677" s="38" t="s">
        <v>2</v>
      </c>
      <c r="I1677" s="48">
        <v>8000</v>
      </c>
      <c r="J1677" s="48">
        <v>30895.73</v>
      </c>
      <c r="K1677" s="48">
        <v>0</v>
      </c>
      <c r="L1677" s="41">
        <f>SUM(Data[[#This Row],[CHELTUIELI DE PERSONAL LEI]:[CHELTUIELI DE CAPITAL (ACTIVE NEFINANCIARE ) LEI]])</f>
        <v>38895.729999999996</v>
      </c>
      <c r="M1677" s="41">
        <f>Data[[#This Row],[TOTAL CHELTUIELI LEI]]/Data[[#This Row],[CURS VALUTAR EURO BNR 22 07 2020]]</f>
        <v>8036.1418152517508</v>
      </c>
      <c r="N1677" s="49">
        <v>42983</v>
      </c>
      <c r="O1677" s="54"/>
      <c r="P1677" s="54">
        <v>16202</v>
      </c>
      <c r="Q1677" s="54"/>
      <c r="R1677" s="54">
        <f>Data[[#This Row],[PERSOANE ÎNSCRISE ÎN LISTELE ELECTORALE (TURUL 1)            ]]+Data[[#This Row],[PERSOANE ÎNSCRISE ÎN LISTELE ELECTORALE (TURUL AL 2-LEA)]]</f>
        <v>42983</v>
      </c>
      <c r="S1677" s="54">
        <f>Data[[#This Row],[PERSOANE CARE AU PARTICIPAT LA VOT (TURUL 1)]]+Data[[#This Row],[PERSOANE CARE AU PARTICIPAT LA VOT  (TURUL AL 2-LEA)]]</f>
        <v>16202</v>
      </c>
      <c r="T1677" s="41">
        <f>Data[[#This Row],[TOTAL CHELTUIELI LEI]]/Data[[#This Row],[NUMĂRUL PERSOANELOR ÎNSCRISE ÎN LISTELE ELECTORALE]]</f>
        <v>0.90490961542935566</v>
      </c>
      <c r="U1677" s="41">
        <f>Data[[#This Row],[TOTAL CHELTUIELI EURO]]/Data[[#This Row],[NUMĂRUL PERSOANELOR ÎNSCRISE ÎN LISTELE ELECTORALE]]</f>
        <v>0.18696093374710351</v>
      </c>
      <c r="V1677" s="41">
        <f>Data[[#This Row],[TOTAL CHELTUIELI LEI]]/Data[[#This Row],[NUMĂRUL PERSOANELOR CARE AU PARTICIPAT LA VOT]]</f>
        <v>2.4006746080730772</v>
      </c>
      <c r="W1677" s="41">
        <f>Data[[#This Row],[TOTAL CHELTUIELI EURO]]/Data[[#This Row],[NUMĂRUL PERSOANELOR CARE AU PARTICIPAT LA VOT]]</f>
        <v>0.49599690255843421</v>
      </c>
      <c r="X1677" s="43">
        <v>4.8400999999999996</v>
      </c>
      <c r="Y1677" s="114" t="s">
        <v>2890</v>
      </c>
      <c r="Z1677" s="44">
        <v>0</v>
      </c>
      <c r="AA1677" s="115" t="s">
        <v>3105</v>
      </c>
      <c r="AB1677" s="44">
        <v>0</v>
      </c>
      <c r="AC1677" s="45"/>
    </row>
    <row r="1678" spans="1:29" x14ac:dyDescent="0.2">
      <c r="A1678" s="37">
        <v>1677</v>
      </c>
      <c r="B1678" s="38" t="s">
        <v>34</v>
      </c>
      <c r="C1678" s="39" t="s">
        <v>77</v>
      </c>
      <c r="D1678" s="40">
        <v>44101</v>
      </c>
      <c r="E1678" s="38">
        <v>1</v>
      </c>
      <c r="F1678" s="38"/>
      <c r="G1678" s="38" t="s">
        <v>2</v>
      </c>
      <c r="H1678" s="38" t="s">
        <v>2</v>
      </c>
      <c r="I1678" s="50">
        <v>5500</v>
      </c>
      <c r="J1678" s="50">
        <v>25028.21</v>
      </c>
      <c r="K1678" s="50">
        <v>0</v>
      </c>
      <c r="L1678" s="41">
        <f>SUM(Data[[#This Row],[CHELTUIELI DE PERSONAL LEI]:[CHELTUIELI DE CAPITAL (ACTIVE NEFINANCIARE ) LEI]])</f>
        <v>30528.21</v>
      </c>
      <c r="M1678" s="41">
        <f>Data[[#This Row],[TOTAL CHELTUIELI LEI]]/Data[[#This Row],[CURS VALUTAR EURO BNR 22 07 2020]]</f>
        <v>6307.3510877874423</v>
      </c>
      <c r="N1678" s="49">
        <v>13858</v>
      </c>
      <c r="O1678" s="54"/>
      <c r="P1678" s="54">
        <v>5057</v>
      </c>
      <c r="Q1678" s="54"/>
      <c r="R1678" s="54">
        <f>Data[[#This Row],[PERSOANE ÎNSCRISE ÎN LISTELE ELECTORALE (TURUL 1)            ]]+Data[[#This Row],[PERSOANE ÎNSCRISE ÎN LISTELE ELECTORALE (TURUL AL 2-LEA)]]</f>
        <v>13858</v>
      </c>
      <c r="S1678" s="54">
        <f>Data[[#This Row],[PERSOANE CARE AU PARTICIPAT LA VOT (TURUL 1)]]+Data[[#This Row],[PERSOANE CARE AU PARTICIPAT LA VOT  (TURUL AL 2-LEA)]]</f>
        <v>5057</v>
      </c>
      <c r="T1678" s="41">
        <f>Data[[#This Row],[TOTAL CHELTUIELI LEI]]/Data[[#This Row],[NUMĂRUL PERSOANELOR ÎNSCRISE ÎN LISTELE ELECTORALE]]</f>
        <v>2.2029304372925385</v>
      </c>
      <c r="U1678" s="41">
        <f>Data[[#This Row],[TOTAL CHELTUIELI EURO]]/Data[[#This Row],[NUMĂRUL PERSOANELOR ÎNSCRISE ÎN LISTELE ELECTORALE]]</f>
        <v>0.45514151304570949</v>
      </c>
      <c r="V1678" s="41">
        <f>Data[[#This Row],[TOTAL CHELTUIELI LEI]]/Data[[#This Row],[NUMĂRUL PERSOANELOR CARE AU PARTICIPAT LA VOT]]</f>
        <v>6.0368222266165708</v>
      </c>
      <c r="W1678" s="41">
        <f>Data[[#This Row],[TOTAL CHELTUIELI EURO]]/Data[[#This Row],[NUMĂRUL PERSOANELOR CARE AU PARTICIPAT LA VOT]]</f>
        <v>1.2472515498887566</v>
      </c>
      <c r="X1678" s="43">
        <v>4.8400999999999996</v>
      </c>
      <c r="Y1678" s="114" t="s">
        <v>2891</v>
      </c>
      <c r="Z1678" s="44">
        <v>2</v>
      </c>
      <c r="AA1678" s="115" t="s">
        <v>3105</v>
      </c>
      <c r="AB1678" s="44">
        <v>0</v>
      </c>
      <c r="AC1678" s="45"/>
    </row>
    <row r="1679" spans="1:29" x14ac:dyDescent="0.2">
      <c r="A1679" s="37">
        <v>1678</v>
      </c>
      <c r="B1679" s="38" t="s">
        <v>34</v>
      </c>
      <c r="C1679" s="39" t="s">
        <v>78</v>
      </c>
      <c r="D1679" s="40">
        <v>44101</v>
      </c>
      <c r="E1679" s="38">
        <v>1</v>
      </c>
      <c r="F1679" s="38"/>
      <c r="G1679" s="38" t="s">
        <v>2</v>
      </c>
      <c r="H1679" s="38" t="s">
        <v>2</v>
      </c>
      <c r="I1679" s="50">
        <v>0</v>
      </c>
      <c r="J1679" s="50">
        <v>5368.5</v>
      </c>
      <c r="K1679" s="50">
        <v>0</v>
      </c>
      <c r="L1679" s="41">
        <f>SUM(Data[[#This Row],[CHELTUIELI DE PERSONAL LEI]:[CHELTUIELI DE CAPITAL (ACTIVE NEFINANCIARE ) LEI]])</f>
        <v>5368.5</v>
      </c>
      <c r="M1679" s="41">
        <f>Data[[#This Row],[TOTAL CHELTUIELI LEI]]/Data[[#This Row],[CURS VALUTAR EURO BNR 22 07 2020]]</f>
        <v>1109.1712981136754</v>
      </c>
      <c r="N1679" s="49">
        <v>2752</v>
      </c>
      <c r="O1679" s="54"/>
      <c r="P1679" s="54">
        <v>1564</v>
      </c>
      <c r="Q1679" s="54"/>
      <c r="R1679" s="54">
        <f>Data[[#This Row],[PERSOANE ÎNSCRISE ÎN LISTELE ELECTORALE (TURUL 1)            ]]+Data[[#This Row],[PERSOANE ÎNSCRISE ÎN LISTELE ELECTORALE (TURUL AL 2-LEA)]]</f>
        <v>2752</v>
      </c>
      <c r="S1679" s="54">
        <f>Data[[#This Row],[PERSOANE CARE AU PARTICIPAT LA VOT (TURUL 1)]]+Data[[#This Row],[PERSOANE CARE AU PARTICIPAT LA VOT  (TURUL AL 2-LEA)]]</f>
        <v>1564</v>
      </c>
      <c r="T1679" s="41">
        <f>Data[[#This Row],[TOTAL CHELTUIELI LEI]]/Data[[#This Row],[NUMĂRUL PERSOANELOR ÎNSCRISE ÎN LISTELE ELECTORALE]]</f>
        <v>1.9507630813953489</v>
      </c>
      <c r="U1679" s="41">
        <f>Data[[#This Row],[TOTAL CHELTUIELI EURO]]/Data[[#This Row],[NUMĂRUL PERSOANELOR ÎNSCRISE ÎN LISTELE ELECTORALE]]</f>
        <v>0.4030418961168879</v>
      </c>
      <c r="V1679" s="41">
        <f>Data[[#This Row],[TOTAL CHELTUIELI LEI]]/Data[[#This Row],[NUMĂRUL PERSOANELOR CARE AU PARTICIPAT LA VOT]]</f>
        <v>3.4325447570332481</v>
      </c>
      <c r="W1679" s="41">
        <f>Data[[#This Row],[TOTAL CHELTUIELI EURO]]/Data[[#This Row],[NUMĂRUL PERSOANELOR CARE AU PARTICIPAT LA VOT]]</f>
        <v>0.70918880953559815</v>
      </c>
      <c r="X1679" s="43">
        <v>4.8400999999999996</v>
      </c>
      <c r="Y1679" s="114" t="s">
        <v>2894</v>
      </c>
      <c r="Z1679" s="44">
        <v>1</v>
      </c>
      <c r="AA1679" s="115" t="s">
        <v>3105</v>
      </c>
      <c r="AB1679" s="44">
        <v>0</v>
      </c>
      <c r="AC1679" s="45"/>
    </row>
    <row r="1680" spans="1:29" x14ac:dyDescent="0.2">
      <c r="A1680" s="37">
        <v>1679</v>
      </c>
      <c r="B1680" s="38" t="s">
        <v>34</v>
      </c>
      <c r="C1680" s="39" t="s">
        <v>79</v>
      </c>
      <c r="D1680" s="40">
        <v>44101</v>
      </c>
      <c r="E1680" s="38">
        <v>1</v>
      </c>
      <c r="F1680" s="38"/>
      <c r="G1680" s="38" t="s">
        <v>2</v>
      </c>
      <c r="H1680" s="38" t="s">
        <v>2</v>
      </c>
      <c r="I1680" s="50">
        <v>1800</v>
      </c>
      <c r="J1680" s="50">
        <v>3807</v>
      </c>
      <c r="K1680" s="50">
        <v>0</v>
      </c>
      <c r="L1680" s="41">
        <f>SUM(Data[[#This Row],[CHELTUIELI DE PERSONAL LEI]:[CHELTUIELI DE CAPITAL (ACTIVE NEFINANCIARE ) LEI]])</f>
        <v>5607</v>
      </c>
      <c r="M1680" s="41">
        <f>Data[[#This Row],[TOTAL CHELTUIELI LEI]]/Data[[#This Row],[CURS VALUTAR EURO BNR 22 07 2020]]</f>
        <v>1158.4471395219107</v>
      </c>
      <c r="N1680" s="49">
        <v>2350</v>
      </c>
      <c r="O1680" s="54"/>
      <c r="P1680" s="54">
        <v>1409</v>
      </c>
      <c r="Q1680" s="54"/>
      <c r="R1680" s="54">
        <f>Data[[#This Row],[PERSOANE ÎNSCRISE ÎN LISTELE ELECTORALE (TURUL 1)            ]]+Data[[#This Row],[PERSOANE ÎNSCRISE ÎN LISTELE ELECTORALE (TURUL AL 2-LEA)]]</f>
        <v>2350</v>
      </c>
      <c r="S1680" s="54">
        <f>Data[[#This Row],[PERSOANE CARE AU PARTICIPAT LA VOT (TURUL 1)]]+Data[[#This Row],[PERSOANE CARE AU PARTICIPAT LA VOT  (TURUL AL 2-LEA)]]</f>
        <v>1409</v>
      </c>
      <c r="T1680" s="41">
        <f>Data[[#This Row],[TOTAL CHELTUIELI LEI]]/Data[[#This Row],[NUMĂRUL PERSOANELOR ÎNSCRISE ÎN LISTELE ELECTORALE]]</f>
        <v>2.3859574468085105</v>
      </c>
      <c r="U1680" s="41">
        <f>Data[[#This Row],[TOTAL CHELTUIELI EURO]]/Data[[#This Row],[NUMĂRUL PERSOANELOR ÎNSCRISE ÎN LISTELE ELECTORALE]]</f>
        <v>0.49295622958379176</v>
      </c>
      <c r="V1680" s="41">
        <f>Data[[#This Row],[TOTAL CHELTUIELI LEI]]/Data[[#This Row],[NUMĂRUL PERSOANELOR CARE AU PARTICIPAT LA VOT]]</f>
        <v>3.9794180269694821</v>
      </c>
      <c r="W1680" s="41">
        <f>Data[[#This Row],[TOTAL CHELTUIELI EURO]]/Data[[#This Row],[NUMĂRUL PERSOANELOR CARE AU PARTICIPAT LA VOT]]</f>
        <v>0.82217682010071735</v>
      </c>
      <c r="X1680" s="43">
        <v>4.8400999999999996</v>
      </c>
      <c r="Y1680" s="114" t="s">
        <v>2891</v>
      </c>
      <c r="Z1680" s="44">
        <v>2</v>
      </c>
      <c r="AA1680" s="115" t="s">
        <v>3105</v>
      </c>
      <c r="AB1680" s="44">
        <v>0</v>
      </c>
      <c r="AC1680" s="45"/>
    </row>
    <row r="1681" spans="1:29" x14ac:dyDescent="0.2">
      <c r="A1681" s="37">
        <v>1680</v>
      </c>
      <c r="B1681" s="38" t="s">
        <v>34</v>
      </c>
      <c r="C1681" s="39" t="s">
        <v>3062</v>
      </c>
      <c r="D1681" s="40">
        <v>44101</v>
      </c>
      <c r="E1681" s="38">
        <v>1</v>
      </c>
      <c r="F1681" s="38"/>
      <c r="G1681" s="38" t="s">
        <v>2</v>
      </c>
      <c r="H1681" s="38" t="s">
        <v>2</v>
      </c>
      <c r="I1681" s="50">
        <v>600</v>
      </c>
      <c r="J1681" s="50">
        <v>1096</v>
      </c>
      <c r="K1681" s="50">
        <v>0</v>
      </c>
      <c r="L1681" s="41">
        <f>SUM(Data[[#This Row],[CHELTUIELI DE PERSONAL LEI]:[CHELTUIELI DE CAPITAL (ACTIVE NEFINANCIARE ) LEI]])</f>
        <v>1696</v>
      </c>
      <c r="M1681" s="41">
        <f>Data[[#This Row],[TOTAL CHELTUIELI LEI]]/Data[[#This Row],[CURS VALUTAR EURO BNR 22 07 2020]]</f>
        <v>350.40598334745152</v>
      </c>
      <c r="N1681" s="49">
        <v>6544</v>
      </c>
      <c r="O1681" s="54"/>
      <c r="P1681" s="54">
        <v>3142</v>
      </c>
      <c r="Q1681" s="54"/>
      <c r="R1681" s="54">
        <f>Data[[#This Row],[PERSOANE ÎNSCRISE ÎN LISTELE ELECTORALE (TURUL 1)            ]]+Data[[#This Row],[PERSOANE ÎNSCRISE ÎN LISTELE ELECTORALE (TURUL AL 2-LEA)]]</f>
        <v>6544</v>
      </c>
      <c r="S1681" s="54">
        <f>Data[[#This Row],[PERSOANE CARE AU PARTICIPAT LA VOT (TURUL 1)]]+Data[[#This Row],[PERSOANE CARE AU PARTICIPAT LA VOT  (TURUL AL 2-LEA)]]</f>
        <v>3142</v>
      </c>
      <c r="T1681" s="41">
        <f>Data[[#This Row],[TOTAL CHELTUIELI LEI]]/Data[[#This Row],[NUMĂRUL PERSOANELOR ÎNSCRISE ÎN LISTELE ELECTORALE]]</f>
        <v>0.25916870415647919</v>
      </c>
      <c r="U1681" s="41">
        <f>Data[[#This Row],[TOTAL CHELTUIELI EURO]]/Data[[#This Row],[NUMĂRUL PERSOANELOR ÎNSCRISE ÎN LISTELE ELECTORALE]]</f>
        <v>5.3546146599549441E-2</v>
      </c>
      <c r="V1681" s="41">
        <f>Data[[#This Row],[TOTAL CHELTUIELI LEI]]/Data[[#This Row],[NUMĂRUL PERSOANELOR CARE AU PARTICIPAT LA VOT]]</f>
        <v>0.5397835773392744</v>
      </c>
      <c r="W1681" s="41">
        <f>Data[[#This Row],[TOTAL CHELTUIELI EURO]]/Data[[#This Row],[NUMĂRUL PERSOANELOR CARE AU PARTICIPAT LA VOT]]</f>
        <v>0.11152322830918253</v>
      </c>
      <c r="X1681" s="43">
        <v>4.8400999999999996</v>
      </c>
      <c r="Y1681" s="114" t="s">
        <v>2890</v>
      </c>
      <c r="Z1681" s="44">
        <v>0</v>
      </c>
      <c r="AA1681" s="115" t="s">
        <v>3105</v>
      </c>
      <c r="AB1681" s="44">
        <v>0</v>
      </c>
      <c r="AC1681" s="45"/>
    </row>
    <row r="1682" spans="1:29" x14ac:dyDescent="0.2">
      <c r="A1682" s="37">
        <v>1681</v>
      </c>
      <c r="B1682" s="38" t="s">
        <v>34</v>
      </c>
      <c r="C1682" s="39" t="s">
        <v>3063</v>
      </c>
      <c r="D1682" s="40">
        <v>44101</v>
      </c>
      <c r="E1682" s="38">
        <v>1</v>
      </c>
      <c r="F1682" s="38"/>
      <c r="G1682" s="38" t="s">
        <v>2</v>
      </c>
      <c r="H1682" s="38" t="s">
        <v>2</v>
      </c>
      <c r="I1682" s="50">
        <v>1200</v>
      </c>
      <c r="J1682" s="50">
        <v>2786</v>
      </c>
      <c r="K1682" s="50">
        <v>0</v>
      </c>
      <c r="L1682" s="41">
        <f>SUM(Data[[#This Row],[CHELTUIELI DE PERSONAL LEI]:[CHELTUIELI DE CAPITAL (ACTIVE NEFINANCIARE ) LEI]])</f>
        <v>3986</v>
      </c>
      <c r="M1682" s="41">
        <f>Data[[#This Row],[TOTAL CHELTUIELI LEI]]/Data[[#This Row],[CURS VALUTAR EURO BNR 22 07 2020]]</f>
        <v>823.53670378711195</v>
      </c>
      <c r="N1682" s="49">
        <v>2850</v>
      </c>
      <c r="O1682" s="54"/>
      <c r="P1682" s="54">
        <v>1501</v>
      </c>
      <c r="Q1682" s="54"/>
      <c r="R1682" s="54">
        <f>Data[[#This Row],[PERSOANE ÎNSCRISE ÎN LISTELE ELECTORALE (TURUL 1)            ]]+Data[[#This Row],[PERSOANE ÎNSCRISE ÎN LISTELE ELECTORALE (TURUL AL 2-LEA)]]</f>
        <v>2850</v>
      </c>
      <c r="S1682" s="54">
        <f>Data[[#This Row],[PERSOANE CARE AU PARTICIPAT LA VOT (TURUL 1)]]+Data[[#This Row],[PERSOANE CARE AU PARTICIPAT LA VOT  (TURUL AL 2-LEA)]]</f>
        <v>1501</v>
      </c>
      <c r="T1682" s="41">
        <f>Data[[#This Row],[TOTAL CHELTUIELI LEI]]/Data[[#This Row],[NUMĂRUL PERSOANELOR ÎNSCRISE ÎN LISTELE ELECTORALE]]</f>
        <v>1.3985964912280702</v>
      </c>
      <c r="U1682" s="41">
        <f>Data[[#This Row],[TOTAL CHELTUIELI EURO]]/Data[[#This Row],[NUMĂRUL PERSOANELOR ÎNSCRISE ÎN LISTELE ELECTORALE]]</f>
        <v>0.28896024694284628</v>
      </c>
      <c r="V1682" s="41">
        <f>Data[[#This Row],[TOTAL CHELTUIELI LEI]]/Data[[#This Row],[NUMĂRUL PERSOANELOR CARE AU PARTICIPAT LA VOT]]</f>
        <v>2.6555629580279811</v>
      </c>
      <c r="W1682" s="41">
        <f>Data[[#This Row],[TOTAL CHELTUIELI EURO]]/Data[[#This Row],[NUMĂRUL PERSOANELOR CARE AU PARTICIPAT LA VOT]]</f>
        <v>0.54865869672692336</v>
      </c>
      <c r="X1682" s="43">
        <v>4.8400999999999996</v>
      </c>
      <c r="Y1682" s="114" t="s">
        <v>2894</v>
      </c>
      <c r="Z1682" s="44">
        <v>1</v>
      </c>
      <c r="AA1682" s="115" t="s">
        <v>3105</v>
      </c>
      <c r="AB1682" s="44">
        <v>0</v>
      </c>
      <c r="AC1682" s="45"/>
    </row>
    <row r="1683" spans="1:29" x14ac:dyDescent="0.2">
      <c r="A1683" s="37">
        <v>1682</v>
      </c>
      <c r="B1683" s="38" t="s">
        <v>34</v>
      </c>
      <c r="C1683" s="39" t="s">
        <v>3064</v>
      </c>
      <c r="D1683" s="40">
        <v>44101</v>
      </c>
      <c r="E1683" s="38">
        <v>1</v>
      </c>
      <c r="F1683" s="38"/>
      <c r="G1683" s="38" t="s">
        <v>2</v>
      </c>
      <c r="H1683" s="38" t="s">
        <v>2</v>
      </c>
      <c r="I1683" s="50">
        <v>400</v>
      </c>
      <c r="J1683" s="50">
        <v>5333.42</v>
      </c>
      <c r="K1683" s="50">
        <v>0</v>
      </c>
      <c r="L1683" s="41">
        <f>SUM(Data[[#This Row],[CHELTUIELI DE PERSONAL LEI]:[CHELTUIELI DE CAPITAL (ACTIVE NEFINANCIARE ) LEI]])</f>
        <v>5733.42</v>
      </c>
      <c r="M1683" s="41">
        <f>Data[[#This Row],[TOTAL CHELTUIELI LEI]]/Data[[#This Row],[CURS VALUTAR EURO BNR 22 07 2020]]</f>
        <v>1184.5664345777982</v>
      </c>
      <c r="N1683" s="49">
        <v>3746</v>
      </c>
      <c r="O1683" s="54"/>
      <c r="P1683" s="54">
        <v>2854</v>
      </c>
      <c r="Q1683" s="54"/>
      <c r="R1683" s="54">
        <f>Data[[#This Row],[PERSOANE ÎNSCRISE ÎN LISTELE ELECTORALE (TURUL 1)            ]]+Data[[#This Row],[PERSOANE ÎNSCRISE ÎN LISTELE ELECTORALE (TURUL AL 2-LEA)]]</f>
        <v>3746</v>
      </c>
      <c r="S1683" s="54">
        <f>Data[[#This Row],[PERSOANE CARE AU PARTICIPAT LA VOT (TURUL 1)]]+Data[[#This Row],[PERSOANE CARE AU PARTICIPAT LA VOT  (TURUL AL 2-LEA)]]</f>
        <v>2854</v>
      </c>
      <c r="T1683" s="41">
        <f>Data[[#This Row],[TOTAL CHELTUIELI LEI]]/Data[[#This Row],[NUMĂRUL PERSOANELOR ÎNSCRISE ÎN LISTELE ELECTORALE]]</f>
        <v>1.5305445808862788</v>
      </c>
      <c r="U1683" s="41">
        <f>Data[[#This Row],[TOTAL CHELTUIELI EURO]]/Data[[#This Row],[NUMĂRUL PERSOANELOR ÎNSCRISE ÎN LISTELE ELECTORALE]]</f>
        <v>0.31622168568547737</v>
      </c>
      <c r="V1683" s="41">
        <f>Data[[#This Row],[TOTAL CHELTUIELI LEI]]/Data[[#This Row],[NUMĂRUL PERSOANELOR CARE AU PARTICIPAT LA VOT]]</f>
        <v>2.0089067974772248</v>
      </c>
      <c r="W1683" s="41">
        <f>Data[[#This Row],[TOTAL CHELTUIELI EURO]]/Data[[#This Row],[NUMĂRUL PERSOANELOR CARE AU PARTICIPAT LA VOT]]</f>
        <v>0.41505481239586484</v>
      </c>
      <c r="X1683" s="43">
        <v>4.8400999999999996</v>
      </c>
      <c r="Y1683" s="114" t="s">
        <v>2894</v>
      </c>
      <c r="Z1683" s="44">
        <v>1</v>
      </c>
      <c r="AA1683" s="115" t="s">
        <v>3105</v>
      </c>
      <c r="AB1683" s="44">
        <v>0</v>
      </c>
      <c r="AC1683" s="45"/>
    </row>
    <row r="1684" spans="1:29" x14ac:dyDescent="0.2">
      <c r="A1684" s="37">
        <v>1683</v>
      </c>
      <c r="B1684" s="38" t="s">
        <v>34</v>
      </c>
      <c r="C1684" s="39" t="s">
        <v>3065</v>
      </c>
      <c r="D1684" s="40">
        <v>44101</v>
      </c>
      <c r="E1684" s="38">
        <v>1</v>
      </c>
      <c r="F1684" s="38"/>
      <c r="G1684" s="38" t="s">
        <v>2</v>
      </c>
      <c r="H1684" s="38" t="s">
        <v>2</v>
      </c>
      <c r="I1684" s="50">
        <v>11000</v>
      </c>
      <c r="J1684" s="50">
        <v>23189.1</v>
      </c>
      <c r="K1684" s="50">
        <v>0</v>
      </c>
      <c r="L1684" s="41">
        <f>SUM(Data[[#This Row],[CHELTUIELI DE PERSONAL LEI]:[CHELTUIELI DE CAPITAL (ACTIVE NEFINANCIARE ) LEI]])</f>
        <v>34189.1</v>
      </c>
      <c r="M1684" s="41">
        <f>Data[[#This Row],[TOTAL CHELTUIELI LEI]]/Data[[#This Row],[CURS VALUTAR EURO BNR 22 07 2020]]</f>
        <v>7063.7176917832276</v>
      </c>
      <c r="N1684" s="49">
        <v>11506</v>
      </c>
      <c r="O1684" s="54"/>
      <c r="P1684" s="54">
        <v>4062</v>
      </c>
      <c r="Q1684" s="54"/>
      <c r="R1684" s="54">
        <f>Data[[#This Row],[PERSOANE ÎNSCRISE ÎN LISTELE ELECTORALE (TURUL 1)            ]]+Data[[#This Row],[PERSOANE ÎNSCRISE ÎN LISTELE ELECTORALE (TURUL AL 2-LEA)]]</f>
        <v>11506</v>
      </c>
      <c r="S1684" s="54">
        <f>Data[[#This Row],[PERSOANE CARE AU PARTICIPAT LA VOT (TURUL 1)]]+Data[[#This Row],[PERSOANE CARE AU PARTICIPAT LA VOT  (TURUL AL 2-LEA)]]</f>
        <v>4062</v>
      </c>
      <c r="T1684" s="41">
        <f>Data[[#This Row],[TOTAL CHELTUIELI LEI]]/Data[[#This Row],[NUMĂRUL PERSOANELOR ÎNSCRISE ÎN LISTELE ELECTORALE]]</f>
        <v>2.9714149139579349</v>
      </c>
      <c r="U1684" s="41">
        <f>Data[[#This Row],[TOTAL CHELTUIELI EURO]]/Data[[#This Row],[NUMĂRUL PERSOANELOR ÎNSCRISE ÎN LISTELE ELECTORALE]]</f>
        <v>0.61391601701575071</v>
      </c>
      <c r="V1684" s="41">
        <f>Data[[#This Row],[TOTAL CHELTUIELI LEI]]/Data[[#This Row],[NUMĂRUL PERSOANELOR CARE AU PARTICIPAT LA VOT]]</f>
        <v>8.4168143771541111</v>
      </c>
      <c r="W1684" s="41">
        <f>Data[[#This Row],[TOTAL CHELTUIELI EURO]]/Data[[#This Row],[NUMĂRUL PERSOANELOR CARE AU PARTICIPAT LA VOT]]</f>
        <v>1.7389753057073432</v>
      </c>
      <c r="X1684" s="43">
        <v>4.8400999999999996</v>
      </c>
      <c r="Y1684" s="114" t="s">
        <v>2891</v>
      </c>
      <c r="Z1684" s="44">
        <v>2</v>
      </c>
      <c r="AA1684" s="115" t="s">
        <v>3105</v>
      </c>
      <c r="AB1684" s="44">
        <v>0</v>
      </c>
      <c r="AC1684" s="45"/>
    </row>
    <row r="1685" spans="1:29" x14ac:dyDescent="0.2">
      <c r="A1685" s="37">
        <v>1684</v>
      </c>
      <c r="B1685" s="38" t="s">
        <v>34</v>
      </c>
      <c r="C1685" s="39" t="s">
        <v>80</v>
      </c>
      <c r="D1685" s="40">
        <v>44101</v>
      </c>
      <c r="E1685" s="38">
        <v>1</v>
      </c>
      <c r="F1685" s="38"/>
      <c r="G1685" s="38" t="s">
        <v>2</v>
      </c>
      <c r="H1685" s="38" t="s">
        <v>2</v>
      </c>
      <c r="I1685" s="48">
        <v>1600</v>
      </c>
      <c r="J1685" s="48">
        <v>5000</v>
      </c>
      <c r="K1685" s="48">
        <v>0</v>
      </c>
      <c r="L1685" s="41">
        <f>SUM(Data[[#This Row],[CHELTUIELI DE PERSONAL LEI]:[CHELTUIELI DE CAPITAL (ACTIVE NEFINANCIARE ) LEI]])</f>
        <v>6600</v>
      </c>
      <c r="M1685" s="41">
        <f>Data[[#This Row],[TOTAL CHELTUIELI LEI]]/Data[[#This Row],[CURS VALUTAR EURO BNR 22 07 2020]]</f>
        <v>1363.6081899134317</v>
      </c>
      <c r="N1685" s="49">
        <v>3028</v>
      </c>
      <c r="O1685" s="54"/>
      <c r="P1685" s="54">
        <v>1782</v>
      </c>
      <c r="Q1685" s="54"/>
      <c r="R1685" s="54">
        <f>Data[[#This Row],[PERSOANE ÎNSCRISE ÎN LISTELE ELECTORALE (TURUL 1)            ]]+Data[[#This Row],[PERSOANE ÎNSCRISE ÎN LISTELE ELECTORALE (TURUL AL 2-LEA)]]</f>
        <v>3028</v>
      </c>
      <c r="S1685" s="54">
        <f>Data[[#This Row],[PERSOANE CARE AU PARTICIPAT LA VOT (TURUL 1)]]+Data[[#This Row],[PERSOANE CARE AU PARTICIPAT LA VOT  (TURUL AL 2-LEA)]]</f>
        <v>1782</v>
      </c>
      <c r="T1685" s="41">
        <f>Data[[#This Row],[TOTAL CHELTUIELI LEI]]/Data[[#This Row],[NUMĂRUL PERSOANELOR ÎNSCRISE ÎN LISTELE ELECTORALE]]</f>
        <v>2.179656538969617</v>
      </c>
      <c r="U1685" s="41">
        <f>Data[[#This Row],[TOTAL CHELTUIELI EURO]]/Data[[#This Row],[NUMĂRUL PERSOANELOR ÎNSCRISE ÎN LISTELE ELECTORALE]]</f>
        <v>0.45033295571777798</v>
      </c>
      <c r="V1685" s="41">
        <f>Data[[#This Row],[TOTAL CHELTUIELI LEI]]/Data[[#This Row],[NUMĂRUL PERSOANELOR CARE AU PARTICIPAT LA VOT]]</f>
        <v>3.7037037037037037</v>
      </c>
      <c r="W1685" s="41">
        <f>Data[[#This Row],[TOTAL CHELTUIELI EURO]]/Data[[#This Row],[NUMĂRUL PERSOANELOR CARE AU PARTICIPAT LA VOT]]</f>
        <v>0.76521222778531517</v>
      </c>
      <c r="X1685" s="43">
        <v>4.8400999999999996</v>
      </c>
      <c r="Y1685" s="114" t="s">
        <v>2891</v>
      </c>
      <c r="Z1685" s="44">
        <v>2</v>
      </c>
      <c r="AA1685" s="115" t="s">
        <v>3105</v>
      </c>
      <c r="AB1685" s="44">
        <v>0</v>
      </c>
      <c r="AC1685" s="45"/>
    </row>
    <row r="1686" spans="1:29" x14ac:dyDescent="0.2">
      <c r="A1686" s="37">
        <v>1685</v>
      </c>
      <c r="B1686" s="38" t="s">
        <v>34</v>
      </c>
      <c r="C1686" s="39" t="s">
        <v>81</v>
      </c>
      <c r="D1686" s="40">
        <v>44101</v>
      </c>
      <c r="E1686" s="38">
        <v>1</v>
      </c>
      <c r="F1686" s="38"/>
      <c r="G1686" s="38" t="s">
        <v>2</v>
      </c>
      <c r="H1686" s="38" t="s">
        <v>2</v>
      </c>
      <c r="I1686" s="48">
        <v>2220</v>
      </c>
      <c r="J1686" s="48">
        <v>2488</v>
      </c>
      <c r="K1686" s="48">
        <v>0</v>
      </c>
      <c r="L1686" s="41">
        <f>SUM(Data[[#This Row],[CHELTUIELI DE PERSONAL LEI]:[CHELTUIELI DE CAPITAL (ACTIVE NEFINANCIARE ) LEI]])</f>
        <v>4708</v>
      </c>
      <c r="M1686" s="41">
        <f>Data[[#This Row],[TOTAL CHELTUIELI LEI]]/Data[[#This Row],[CURS VALUTAR EURO BNR 22 07 2020]]</f>
        <v>972.70717547158119</v>
      </c>
      <c r="N1686" s="49">
        <v>1525</v>
      </c>
      <c r="O1686" s="54"/>
      <c r="P1686" s="54">
        <v>975</v>
      </c>
      <c r="Q1686" s="54"/>
      <c r="R1686" s="54">
        <f>Data[[#This Row],[PERSOANE ÎNSCRISE ÎN LISTELE ELECTORALE (TURUL 1)            ]]+Data[[#This Row],[PERSOANE ÎNSCRISE ÎN LISTELE ELECTORALE (TURUL AL 2-LEA)]]</f>
        <v>1525</v>
      </c>
      <c r="S1686" s="54">
        <f>Data[[#This Row],[PERSOANE CARE AU PARTICIPAT LA VOT (TURUL 1)]]+Data[[#This Row],[PERSOANE CARE AU PARTICIPAT LA VOT  (TURUL AL 2-LEA)]]</f>
        <v>975</v>
      </c>
      <c r="T1686" s="41">
        <f>Data[[#This Row],[TOTAL CHELTUIELI LEI]]/Data[[#This Row],[NUMĂRUL PERSOANELOR ÎNSCRISE ÎN LISTELE ELECTORALE]]</f>
        <v>3.0872131147540984</v>
      </c>
      <c r="U1686" s="41">
        <f>Data[[#This Row],[TOTAL CHELTUIELI EURO]]/Data[[#This Row],[NUMĂRUL PERSOANELOR ÎNSCRISE ÎN LISTELE ELECTORALE]]</f>
        <v>0.63784077080103685</v>
      </c>
      <c r="V1686" s="41">
        <f>Data[[#This Row],[TOTAL CHELTUIELI LEI]]/Data[[#This Row],[NUMĂRUL PERSOANELOR CARE AU PARTICIPAT LA VOT]]</f>
        <v>4.8287179487179488</v>
      </c>
      <c r="W1686" s="41">
        <f>Data[[#This Row],[TOTAL CHELTUIELI EURO]]/Data[[#This Row],[NUMĂRUL PERSOANELOR CARE AU PARTICIPAT LA VOT]]</f>
        <v>0.99764838509905762</v>
      </c>
      <c r="X1686" s="43">
        <v>4.8400999999999996</v>
      </c>
      <c r="Y1686" s="114" t="s">
        <v>2884</v>
      </c>
      <c r="Z1686" s="44">
        <v>3</v>
      </c>
      <c r="AA1686" s="115" t="s">
        <v>3105</v>
      </c>
      <c r="AB1686" s="44">
        <v>0</v>
      </c>
      <c r="AC1686" s="45"/>
    </row>
    <row r="1687" spans="1:29" x14ac:dyDescent="0.2">
      <c r="A1687" s="37">
        <v>1686</v>
      </c>
      <c r="B1687" s="38" t="s">
        <v>34</v>
      </c>
      <c r="C1687" s="39" t="s">
        <v>82</v>
      </c>
      <c r="D1687" s="40">
        <v>44101</v>
      </c>
      <c r="E1687" s="38">
        <v>1</v>
      </c>
      <c r="F1687" s="38"/>
      <c r="G1687" s="38" t="s">
        <v>2</v>
      </c>
      <c r="H1687" s="38" t="s">
        <v>2</v>
      </c>
      <c r="I1687" s="48">
        <v>1000</v>
      </c>
      <c r="J1687" s="48">
        <v>7555.9</v>
      </c>
      <c r="K1687" s="48">
        <v>0</v>
      </c>
      <c r="L1687" s="41">
        <f>SUM(Data[[#This Row],[CHELTUIELI DE PERSONAL LEI]:[CHELTUIELI DE CAPITAL (ACTIVE NEFINANCIARE ) LEI]])</f>
        <v>8555.9</v>
      </c>
      <c r="M1687" s="41">
        <f>Data[[#This Row],[TOTAL CHELTUIELI LEI]]/Data[[#This Row],[CURS VALUTAR EURO BNR 22 07 2020]]</f>
        <v>1767.7114109212621</v>
      </c>
      <c r="N1687" s="49">
        <v>901</v>
      </c>
      <c r="O1687" s="54"/>
      <c r="P1687" s="54">
        <v>679</v>
      </c>
      <c r="Q1687" s="54"/>
      <c r="R1687" s="54">
        <f>Data[[#This Row],[PERSOANE ÎNSCRISE ÎN LISTELE ELECTORALE (TURUL 1)            ]]+Data[[#This Row],[PERSOANE ÎNSCRISE ÎN LISTELE ELECTORALE (TURUL AL 2-LEA)]]</f>
        <v>901</v>
      </c>
      <c r="S1687" s="54">
        <f>Data[[#This Row],[PERSOANE CARE AU PARTICIPAT LA VOT (TURUL 1)]]+Data[[#This Row],[PERSOANE CARE AU PARTICIPAT LA VOT  (TURUL AL 2-LEA)]]</f>
        <v>679</v>
      </c>
      <c r="T1687" s="41">
        <f>Data[[#This Row],[TOTAL CHELTUIELI LEI]]/Data[[#This Row],[NUMĂRUL PERSOANELOR ÎNSCRISE ÎN LISTELE ELECTORALE]]</f>
        <v>9.496004439511653</v>
      </c>
      <c r="U1687" s="41">
        <f>Data[[#This Row],[TOTAL CHELTUIELI EURO]]/Data[[#This Row],[NUMĂRUL PERSOANELOR ÎNSCRISE ÎN LISTELE ELECTORALE]]</f>
        <v>1.9619438522988479</v>
      </c>
      <c r="V1687" s="41">
        <f>Data[[#This Row],[TOTAL CHELTUIELI LEI]]/Data[[#This Row],[NUMĂRUL PERSOANELOR CARE AU PARTICIPAT LA VOT]]</f>
        <v>12.600736377025036</v>
      </c>
      <c r="W1687" s="41">
        <f>Data[[#This Row],[TOTAL CHELTUIELI EURO]]/Data[[#This Row],[NUMĂRUL PERSOANELOR CARE AU PARTICIPAT LA VOT]]</f>
        <v>2.6034041397956731</v>
      </c>
      <c r="X1687" s="43">
        <v>4.8400999999999996</v>
      </c>
      <c r="Y1687" s="114" t="s">
        <v>2887</v>
      </c>
      <c r="Z1687" s="44">
        <v>9</v>
      </c>
      <c r="AA1687" s="115" t="s">
        <v>3107</v>
      </c>
      <c r="AB1687" s="44">
        <v>1</v>
      </c>
      <c r="AC1687" s="45"/>
    </row>
    <row r="1688" spans="1:29" x14ac:dyDescent="0.2">
      <c r="A1688" s="37">
        <v>1687</v>
      </c>
      <c r="B1688" s="38" t="s">
        <v>34</v>
      </c>
      <c r="C1688" s="39" t="s">
        <v>83</v>
      </c>
      <c r="D1688" s="40">
        <v>44101</v>
      </c>
      <c r="E1688" s="38">
        <v>1</v>
      </c>
      <c r="F1688" s="38"/>
      <c r="G1688" s="38" t="s">
        <v>2</v>
      </c>
      <c r="H1688" s="38" t="s">
        <v>2</v>
      </c>
      <c r="I1688" s="50">
        <v>1800</v>
      </c>
      <c r="J1688" s="50">
        <v>4048</v>
      </c>
      <c r="K1688" s="50">
        <v>0</v>
      </c>
      <c r="L1688" s="41">
        <f>SUM(Data[[#This Row],[CHELTUIELI DE PERSONAL LEI]:[CHELTUIELI DE CAPITAL (ACTIVE NEFINANCIARE ) LEI]])</f>
        <v>5848</v>
      </c>
      <c r="M1688" s="41">
        <f>Data[[#This Row],[TOTAL CHELTUIELI LEI]]/Data[[#This Row],[CURS VALUTAR EURO BNR 22 07 2020]]</f>
        <v>1208.2394991839012</v>
      </c>
      <c r="N1688" s="49">
        <v>2153</v>
      </c>
      <c r="O1688" s="54"/>
      <c r="P1688" s="54">
        <v>1293</v>
      </c>
      <c r="Q1688" s="54"/>
      <c r="R1688" s="54">
        <f>Data[[#This Row],[PERSOANE ÎNSCRISE ÎN LISTELE ELECTORALE (TURUL 1)            ]]+Data[[#This Row],[PERSOANE ÎNSCRISE ÎN LISTELE ELECTORALE (TURUL AL 2-LEA)]]</f>
        <v>2153</v>
      </c>
      <c r="S1688" s="54">
        <f>Data[[#This Row],[PERSOANE CARE AU PARTICIPAT LA VOT (TURUL 1)]]+Data[[#This Row],[PERSOANE CARE AU PARTICIPAT LA VOT  (TURUL AL 2-LEA)]]</f>
        <v>1293</v>
      </c>
      <c r="T1688" s="41">
        <f>Data[[#This Row],[TOTAL CHELTUIELI LEI]]/Data[[#This Row],[NUMĂRUL PERSOANELOR ÎNSCRISE ÎN LISTELE ELECTORALE]]</f>
        <v>2.7162099396191359</v>
      </c>
      <c r="U1688" s="41">
        <f>Data[[#This Row],[TOTAL CHELTUIELI EURO]]/Data[[#This Row],[NUMĂRUL PERSOANELOR ÎNSCRISE ÎN LISTELE ELECTORALE]]</f>
        <v>0.56118880593771536</v>
      </c>
      <c r="V1688" s="41">
        <f>Data[[#This Row],[TOTAL CHELTUIELI LEI]]/Data[[#This Row],[NUMĂRUL PERSOANELOR CARE AU PARTICIPAT LA VOT]]</f>
        <v>4.5228151585460168</v>
      </c>
      <c r="W1688" s="41">
        <f>Data[[#This Row],[TOTAL CHELTUIELI EURO]]/Data[[#This Row],[NUMĂRUL PERSOANELOR CARE AU PARTICIPAT LA VOT]]</f>
        <v>0.93444663509969161</v>
      </c>
      <c r="X1688" s="43">
        <v>4.8400999999999996</v>
      </c>
      <c r="Y1688" s="114" t="s">
        <v>2891</v>
      </c>
      <c r="Z1688" s="44">
        <v>2</v>
      </c>
      <c r="AA1688" s="115" t="s">
        <v>3105</v>
      </c>
      <c r="AB1688" s="44">
        <v>0</v>
      </c>
      <c r="AC1688" s="45"/>
    </row>
    <row r="1689" spans="1:29" x14ac:dyDescent="0.2">
      <c r="A1689" s="37">
        <v>1688</v>
      </c>
      <c r="B1689" s="38" t="s">
        <v>34</v>
      </c>
      <c r="C1689" s="39" t="s">
        <v>84</v>
      </c>
      <c r="D1689" s="40">
        <v>44101</v>
      </c>
      <c r="E1689" s="38">
        <v>1</v>
      </c>
      <c r="F1689" s="38"/>
      <c r="G1689" s="38" t="s">
        <v>2</v>
      </c>
      <c r="H1689" s="38" t="s">
        <v>2</v>
      </c>
      <c r="I1689" s="50">
        <v>2500</v>
      </c>
      <c r="J1689" s="50">
        <v>3692.76</v>
      </c>
      <c r="K1689" s="50">
        <v>0</v>
      </c>
      <c r="L1689" s="41">
        <f>SUM(Data[[#This Row],[CHELTUIELI DE PERSONAL LEI]:[CHELTUIELI DE CAPITAL (ACTIVE NEFINANCIARE ) LEI]])</f>
        <v>6192.76</v>
      </c>
      <c r="M1689" s="41">
        <f>Data[[#This Row],[TOTAL CHELTUIELI LEI]]/Data[[#This Row],[CURS VALUTAR EURO BNR 22 07 2020]]</f>
        <v>1279.469432449743</v>
      </c>
      <c r="N1689" s="49">
        <v>1552</v>
      </c>
      <c r="O1689" s="54"/>
      <c r="P1689" s="54">
        <v>1145</v>
      </c>
      <c r="Q1689" s="54"/>
      <c r="R1689" s="54">
        <f>Data[[#This Row],[PERSOANE ÎNSCRISE ÎN LISTELE ELECTORALE (TURUL 1)            ]]+Data[[#This Row],[PERSOANE ÎNSCRISE ÎN LISTELE ELECTORALE (TURUL AL 2-LEA)]]</f>
        <v>1552</v>
      </c>
      <c r="S1689" s="54">
        <f>Data[[#This Row],[PERSOANE CARE AU PARTICIPAT LA VOT (TURUL 1)]]+Data[[#This Row],[PERSOANE CARE AU PARTICIPAT LA VOT  (TURUL AL 2-LEA)]]</f>
        <v>1145</v>
      </c>
      <c r="T1689" s="41">
        <f>Data[[#This Row],[TOTAL CHELTUIELI LEI]]/Data[[#This Row],[NUMĂRUL PERSOANELOR ÎNSCRISE ÎN LISTELE ELECTORALE]]</f>
        <v>3.9901804123711342</v>
      </c>
      <c r="U1689" s="41">
        <f>Data[[#This Row],[TOTAL CHELTUIELI EURO]]/Data[[#This Row],[NUMĂRUL PERSOANELOR ÎNSCRISE ÎN LISTELE ELECTORALE]]</f>
        <v>0.82440040750627763</v>
      </c>
      <c r="V1689" s="41">
        <f>Data[[#This Row],[TOTAL CHELTUIELI LEI]]/Data[[#This Row],[NUMĂRUL PERSOANELOR CARE AU PARTICIPAT LA VOT]]</f>
        <v>5.4085240174672489</v>
      </c>
      <c r="W1689" s="41">
        <f>Data[[#This Row],[TOTAL CHELTUIELI EURO]]/Data[[#This Row],[NUMĂRUL PERSOANELOR CARE AU PARTICIPAT LA VOT]]</f>
        <v>1.1174405523578541</v>
      </c>
      <c r="X1689" s="43">
        <v>4.8400999999999996</v>
      </c>
      <c r="Y1689" s="114" t="s">
        <v>2884</v>
      </c>
      <c r="Z1689" s="44">
        <v>3</v>
      </c>
      <c r="AA1689" s="115" t="s">
        <v>3105</v>
      </c>
      <c r="AB1689" s="44">
        <v>0</v>
      </c>
      <c r="AC1689" s="45"/>
    </row>
    <row r="1690" spans="1:29" x14ac:dyDescent="0.2">
      <c r="A1690" s="37">
        <v>1689</v>
      </c>
      <c r="B1690" s="38" t="s">
        <v>34</v>
      </c>
      <c r="C1690" s="39" t="s">
        <v>85</v>
      </c>
      <c r="D1690" s="40">
        <v>44101</v>
      </c>
      <c r="E1690" s="38">
        <v>1</v>
      </c>
      <c r="F1690" s="38"/>
      <c r="G1690" s="38" t="s">
        <v>2</v>
      </c>
      <c r="H1690" s="38" t="s">
        <v>2</v>
      </c>
      <c r="I1690" s="50">
        <v>2000</v>
      </c>
      <c r="J1690" s="50">
        <v>6300</v>
      </c>
      <c r="K1690" s="50">
        <v>0</v>
      </c>
      <c r="L1690" s="41">
        <f>SUM(Data[[#This Row],[CHELTUIELI DE PERSONAL LEI]:[CHELTUIELI DE CAPITAL (ACTIVE NEFINANCIARE ) LEI]])</f>
        <v>8300</v>
      </c>
      <c r="M1690" s="41">
        <f>Data[[#This Row],[TOTAL CHELTUIELI LEI]]/Data[[#This Row],[CURS VALUTAR EURO BNR 22 07 2020]]</f>
        <v>1714.8406024668914</v>
      </c>
      <c r="N1690" s="49">
        <v>1764</v>
      </c>
      <c r="O1690" s="54"/>
      <c r="P1690" s="54">
        <v>1426</v>
      </c>
      <c r="Q1690" s="54"/>
      <c r="R1690" s="54">
        <f>Data[[#This Row],[PERSOANE ÎNSCRISE ÎN LISTELE ELECTORALE (TURUL 1)            ]]+Data[[#This Row],[PERSOANE ÎNSCRISE ÎN LISTELE ELECTORALE (TURUL AL 2-LEA)]]</f>
        <v>1764</v>
      </c>
      <c r="S1690" s="54">
        <f>Data[[#This Row],[PERSOANE CARE AU PARTICIPAT LA VOT (TURUL 1)]]+Data[[#This Row],[PERSOANE CARE AU PARTICIPAT LA VOT  (TURUL AL 2-LEA)]]</f>
        <v>1426</v>
      </c>
      <c r="T1690" s="41">
        <f>Data[[#This Row],[TOTAL CHELTUIELI LEI]]/Data[[#This Row],[NUMĂRUL PERSOANELOR ÎNSCRISE ÎN LISTELE ELECTORALE]]</f>
        <v>4.7052154195011342</v>
      </c>
      <c r="U1690" s="41">
        <f>Data[[#This Row],[TOTAL CHELTUIELI EURO]]/Data[[#This Row],[NUMĂRUL PERSOANELOR ÎNSCRISE ÎN LISTELE ELECTORALE]]</f>
        <v>0.97213186080889535</v>
      </c>
      <c r="V1690" s="41">
        <f>Data[[#This Row],[TOTAL CHELTUIELI LEI]]/Data[[#This Row],[NUMĂRUL PERSOANELOR CARE AU PARTICIPAT LA VOT]]</f>
        <v>5.820476858345021</v>
      </c>
      <c r="W1690" s="41">
        <f>Data[[#This Row],[TOTAL CHELTUIELI EURO]]/Data[[#This Row],[NUMĂRUL PERSOANELOR CARE AU PARTICIPAT LA VOT]]</f>
        <v>1.2025530171577079</v>
      </c>
      <c r="X1690" s="43">
        <v>4.8400999999999996</v>
      </c>
      <c r="Y1690" s="114" t="s">
        <v>2895</v>
      </c>
      <c r="Z1690" s="44">
        <v>4</v>
      </c>
      <c r="AA1690" s="115" t="s">
        <v>3105</v>
      </c>
      <c r="AB1690" s="44">
        <v>0</v>
      </c>
      <c r="AC1690" s="45"/>
    </row>
    <row r="1691" spans="1:29" x14ac:dyDescent="0.2">
      <c r="A1691" s="37">
        <v>1690</v>
      </c>
      <c r="B1691" s="38" t="s">
        <v>34</v>
      </c>
      <c r="C1691" s="39" t="s">
        <v>86</v>
      </c>
      <c r="D1691" s="40">
        <v>44101</v>
      </c>
      <c r="E1691" s="38">
        <v>1</v>
      </c>
      <c r="F1691" s="38"/>
      <c r="G1691" s="38" t="s">
        <v>2</v>
      </c>
      <c r="H1691" s="38" t="s">
        <v>2</v>
      </c>
      <c r="I1691" s="50">
        <v>240</v>
      </c>
      <c r="J1691" s="50">
        <v>4402.7</v>
      </c>
      <c r="K1691" s="50">
        <v>0</v>
      </c>
      <c r="L1691" s="41">
        <f>SUM(Data[[#This Row],[CHELTUIELI DE PERSONAL LEI]:[CHELTUIELI DE CAPITAL (ACTIVE NEFINANCIARE ) LEI]])</f>
        <v>4642.7</v>
      </c>
      <c r="M1691" s="41">
        <f>Data[[#This Row],[TOTAL CHELTUIELI LEI]]/Data[[#This Row],[CURS VALUTAR EURO BNR 22 07 2020]]</f>
        <v>959.21571868349827</v>
      </c>
      <c r="N1691" s="49">
        <v>950</v>
      </c>
      <c r="O1691" s="54"/>
      <c r="P1691" s="54">
        <v>730</v>
      </c>
      <c r="Q1691" s="54"/>
      <c r="R1691" s="54">
        <f>Data[[#This Row],[PERSOANE ÎNSCRISE ÎN LISTELE ELECTORALE (TURUL 1)            ]]+Data[[#This Row],[PERSOANE ÎNSCRISE ÎN LISTELE ELECTORALE (TURUL AL 2-LEA)]]</f>
        <v>950</v>
      </c>
      <c r="S1691" s="54">
        <f>Data[[#This Row],[PERSOANE CARE AU PARTICIPAT LA VOT (TURUL 1)]]+Data[[#This Row],[PERSOANE CARE AU PARTICIPAT LA VOT  (TURUL AL 2-LEA)]]</f>
        <v>730</v>
      </c>
      <c r="T1691" s="41">
        <f>Data[[#This Row],[TOTAL CHELTUIELI LEI]]/Data[[#This Row],[NUMĂRUL PERSOANELOR ÎNSCRISE ÎN LISTELE ELECTORALE]]</f>
        <v>4.8870526315789471</v>
      </c>
      <c r="U1691" s="41">
        <f>Data[[#This Row],[TOTAL CHELTUIELI EURO]]/Data[[#This Row],[NUMĂRUL PERSOANELOR ÎNSCRISE ÎN LISTELE ELECTORALE]]</f>
        <v>1.0097007565089455</v>
      </c>
      <c r="V1691" s="41">
        <f>Data[[#This Row],[TOTAL CHELTUIELI LEI]]/Data[[#This Row],[NUMĂRUL PERSOANELOR CARE AU PARTICIPAT LA VOT]]</f>
        <v>6.3598630136986296</v>
      </c>
      <c r="W1691" s="41">
        <f>Data[[#This Row],[TOTAL CHELTUIELI EURO]]/Data[[#This Row],[NUMĂRUL PERSOANELOR CARE AU PARTICIPAT LA VOT]]</f>
        <v>1.3139941351828743</v>
      </c>
      <c r="X1691" s="43">
        <v>4.8400999999999996</v>
      </c>
      <c r="Y1691" s="114" t="s">
        <v>2895</v>
      </c>
      <c r="Z1691" s="44">
        <v>4</v>
      </c>
      <c r="AA1691" s="115" t="s">
        <v>3107</v>
      </c>
      <c r="AB1691" s="44">
        <v>1</v>
      </c>
      <c r="AC1691" s="45"/>
    </row>
    <row r="1692" spans="1:29" x14ac:dyDescent="0.2">
      <c r="A1692" s="37">
        <v>1691</v>
      </c>
      <c r="B1692" s="38" t="s">
        <v>34</v>
      </c>
      <c r="C1692" s="39" t="s">
        <v>87</v>
      </c>
      <c r="D1692" s="40">
        <v>44101</v>
      </c>
      <c r="E1692" s="38">
        <v>1</v>
      </c>
      <c r="F1692" s="38"/>
      <c r="G1692" s="38" t="s">
        <v>2</v>
      </c>
      <c r="H1692" s="38" t="s">
        <v>2</v>
      </c>
      <c r="I1692" s="50">
        <v>3172.79</v>
      </c>
      <c r="J1692" s="50">
        <v>0</v>
      </c>
      <c r="K1692" s="50">
        <v>0</v>
      </c>
      <c r="L1692" s="41">
        <f>SUM(Data[[#This Row],[CHELTUIELI DE PERSONAL LEI]:[CHELTUIELI DE CAPITAL (ACTIVE NEFINANCIARE ) LEI]])</f>
        <v>3172.79</v>
      </c>
      <c r="M1692" s="41">
        <f>Data[[#This Row],[TOTAL CHELTUIELI LEI]]/Data[[#This Row],[CURS VALUTAR EURO BNR 22 07 2020]]</f>
        <v>655.52158013264193</v>
      </c>
      <c r="N1692" s="49">
        <v>2796</v>
      </c>
      <c r="O1692" s="54"/>
      <c r="P1692" s="54">
        <v>1378</v>
      </c>
      <c r="Q1692" s="54"/>
      <c r="R1692" s="54">
        <f>Data[[#This Row],[PERSOANE ÎNSCRISE ÎN LISTELE ELECTORALE (TURUL 1)            ]]+Data[[#This Row],[PERSOANE ÎNSCRISE ÎN LISTELE ELECTORALE (TURUL AL 2-LEA)]]</f>
        <v>2796</v>
      </c>
      <c r="S1692" s="54">
        <f>Data[[#This Row],[PERSOANE CARE AU PARTICIPAT LA VOT (TURUL 1)]]+Data[[#This Row],[PERSOANE CARE AU PARTICIPAT LA VOT  (TURUL AL 2-LEA)]]</f>
        <v>1378</v>
      </c>
      <c r="T1692" s="41">
        <f>Data[[#This Row],[TOTAL CHELTUIELI LEI]]/Data[[#This Row],[NUMĂRUL PERSOANELOR ÎNSCRISE ÎN LISTELE ELECTORALE]]</f>
        <v>1.1347603719599428</v>
      </c>
      <c r="U1692" s="41">
        <f>Data[[#This Row],[TOTAL CHELTUIELI EURO]]/Data[[#This Row],[NUMĂRUL PERSOANELOR ÎNSCRISE ÎN LISTELE ELECTORALE]]</f>
        <v>0.23444977830208938</v>
      </c>
      <c r="V1692" s="41">
        <f>Data[[#This Row],[TOTAL CHELTUIELI LEI]]/Data[[#This Row],[NUMĂRUL PERSOANELOR CARE AU PARTICIPAT LA VOT]]</f>
        <v>2.3024600870827285</v>
      </c>
      <c r="W1692" s="41">
        <f>Data[[#This Row],[TOTAL CHELTUIELI EURO]]/Data[[#This Row],[NUMĂRUL PERSOANELOR CARE AU PARTICIPAT LA VOT]]</f>
        <v>0.47570506540830326</v>
      </c>
      <c r="X1692" s="43">
        <v>4.8400999999999996</v>
      </c>
      <c r="Y1692" s="114" t="s">
        <v>2894</v>
      </c>
      <c r="Z1692" s="44">
        <v>1</v>
      </c>
      <c r="AA1692" s="115" t="s">
        <v>3105</v>
      </c>
      <c r="AB1692" s="44">
        <v>0</v>
      </c>
      <c r="AC1692" s="45"/>
    </row>
    <row r="1693" spans="1:29" x14ac:dyDescent="0.2">
      <c r="A1693" s="37">
        <v>1692</v>
      </c>
      <c r="B1693" s="38" t="s">
        <v>34</v>
      </c>
      <c r="C1693" s="39" t="s">
        <v>88</v>
      </c>
      <c r="D1693" s="40">
        <v>44101</v>
      </c>
      <c r="E1693" s="38">
        <v>1</v>
      </c>
      <c r="F1693" s="38"/>
      <c r="G1693" s="38" t="s">
        <v>2</v>
      </c>
      <c r="H1693" s="38" t="s">
        <v>2</v>
      </c>
      <c r="I1693" s="50">
        <v>540</v>
      </c>
      <c r="J1693" s="50">
        <v>10348</v>
      </c>
      <c r="K1693" s="50">
        <v>0</v>
      </c>
      <c r="L1693" s="41">
        <f>SUM(Data[[#This Row],[CHELTUIELI DE PERSONAL LEI]:[CHELTUIELI DE CAPITAL (ACTIVE NEFINANCIARE ) LEI]])</f>
        <v>10888</v>
      </c>
      <c r="M1693" s="41">
        <f>Data[[#This Row],[TOTAL CHELTUIELI LEI]]/Data[[#This Row],[CURS VALUTAR EURO BNR 22 07 2020]]</f>
        <v>2249.5402987541584</v>
      </c>
      <c r="N1693" s="49">
        <v>3051</v>
      </c>
      <c r="O1693" s="54"/>
      <c r="P1693" s="54">
        <v>1530</v>
      </c>
      <c r="Q1693" s="54"/>
      <c r="R1693" s="54">
        <f>Data[[#This Row],[PERSOANE ÎNSCRISE ÎN LISTELE ELECTORALE (TURUL 1)            ]]+Data[[#This Row],[PERSOANE ÎNSCRISE ÎN LISTELE ELECTORALE (TURUL AL 2-LEA)]]</f>
        <v>3051</v>
      </c>
      <c r="S1693" s="54">
        <f>Data[[#This Row],[PERSOANE CARE AU PARTICIPAT LA VOT (TURUL 1)]]+Data[[#This Row],[PERSOANE CARE AU PARTICIPAT LA VOT  (TURUL AL 2-LEA)]]</f>
        <v>1530</v>
      </c>
      <c r="T1693" s="41">
        <f>Data[[#This Row],[TOTAL CHELTUIELI LEI]]/Data[[#This Row],[NUMĂRUL PERSOANELOR ÎNSCRISE ÎN LISTELE ELECTORALE]]</f>
        <v>3.568666011143887</v>
      </c>
      <c r="U1693" s="41">
        <f>Data[[#This Row],[TOTAL CHELTUIELI EURO]]/Data[[#This Row],[NUMĂRUL PERSOANELOR ÎNSCRISE ÎN LISTELE ELECTORALE]]</f>
        <v>0.73731245452447014</v>
      </c>
      <c r="V1693" s="41">
        <f>Data[[#This Row],[TOTAL CHELTUIELI LEI]]/Data[[#This Row],[NUMĂRUL PERSOANELOR CARE AU PARTICIPAT LA VOT]]</f>
        <v>7.1163398692810453</v>
      </c>
      <c r="W1693" s="41">
        <f>Data[[#This Row],[TOTAL CHELTUIELI EURO]]/Data[[#This Row],[NUMĂRUL PERSOANELOR CARE AU PARTICIPAT LA VOT]]</f>
        <v>1.4702877769635021</v>
      </c>
      <c r="X1693" s="43">
        <v>4.8400999999999996</v>
      </c>
      <c r="Y1693" s="114" t="s">
        <v>2884</v>
      </c>
      <c r="Z1693" s="44">
        <v>3</v>
      </c>
      <c r="AA1693" s="115" t="s">
        <v>3105</v>
      </c>
      <c r="AB1693" s="44">
        <v>0</v>
      </c>
      <c r="AC1693" s="45"/>
    </row>
    <row r="1694" spans="1:29" x14ac:dyDescent="0.2">
      <c r="A1694" s="37">
        <v>1693</v>
      </c>
      <c r="B1694" s="38" t="s">
        <v>34</v>
      </c>
      <c r="C1694" s="39" t="s">
        <v>89</v>
      </c>
      <c r="D1694" s="40">
        <v>44101</v>
      </c>
      <c r="E1694" s="38">
        <v>1</v>
      </c>
      <c r="F1694" s="38"/>
      <c r="G1694" s="38" t="s">
        <v>2</v>
      </c>
      <c r="H1694" s="38" t="s">
        <v>2</v>
      </c>
      <c r="I1694" s="50">
        <v>0</v>
      </c>
      <c r="J1694" s="50">
        <v>14500</v>
      </c>
      <c r="K1694" s="50">
        <v>0</v>
      </c>
      <c r="L1694" s="41">
        <f>SUM(Data[[#This Row],[CHELTUIELI DE PERSONAL LEI]:[CHELTUIELI DE CAPITAL (ACTIVE NEFINANCIARE ) LEI]])</f>
        <v>14500</v>
      </c>
      <c r="M1694" s="41">
        <f>Data[[#This Row],[TOTAL CHELTUIELI LEI]]/Data[[#This Row],[CURS VALUTAR EURO BNR 22 07 2020]]</f>
        <v>2995.8058717795088</v>
      </c>
      <c r="N1694" s="49">
        <v>1503</v>
      </c>
      <c r="O1694" s="54"/>
      <c r="P1694" s="54">
        <v>904</v>
      </c>
      <c r="Q1694" s="54"/>
      <c r="R1694" s="54">
        <f>Data[[#This Row],[PERSOANE ÎNSCRISE ÎN LISTELE ELECTORALE (TURUL 1)            ]]+Data[[#This Row],[PERSOANE ÎNSCRISE ÎN LISTELE ELECTORALE (TURUL AL 2-LEA)]]</f>
        <v>1503</v>
      </c>
      <c r="S1694" s="54">
        <f>Data[[#This Row],[PERSOANE CARE AU PARTICIPAT LA VOT (TURUL 1)]]+Data[[#This Row],[PERSOANE CARE AU PARTICIPAT LA VOT  (TURUL AL 2-LEA)]]</f>
        <v>904</v>
      </c>
      <c r="T1694" s="41">
        <f>Data[[#This Row],[TOTAL CHELTUIELI LEI]]/Data[[#This Row],[NUMĂRUL PERSOANELOR ÎNSCRISE ÎN LISTELE ELECTORALE]]</f>
        <v>9.6473719228210246</v>
      </c>
      <c r="U1694" s="41">
        <f>Data[[#This Row],[TOTAL CHELTUIELI EURO]]/Data[[#This Row],[NUMĂRUL PERSOANELOR ÎNSCRISE ÎN LISTELE ELECTORALE]]</f>
        <v>1.9932174795605515</v>
      </c>
      <c r="V1694" s="41">
        <f>Data[[#This Row],[TOTAL CHELTUIELI LEI]]/Data[[#This Row],[NUMĂRUL PERSOANELOR CARE AU PARTICIPAT LA VOT]]</f>
        <v>16.039823008849556</v>
      </c>
      <c r="W1694" s="41">
        <f>Data[[#This Row],[TOTAL CHELTUIELI EURO]]/Data[[#This Row],[NUMĂRUL PERSOANELOR CARE AU PARTICIPAT LA VOT]]</f>
        <v>3.31394454842866</v>
      </c>
      <c r="X1694" s="43">
        <v>4.8400999999999996</v>
      </c>
      <c r="Y1694" s="114" t="s">
        <v>2887</v>
      </c>
      <c r="Z1694" s="44">
        <v>9</v>
      </c>
      <c r="AA1694" s="115" t="s">
        <v>3107</v>
      </c>
      <c r="AB1694" s="44">
        <v>1</v>
      </c>
      <c r="AC1694" s="45"/>
    </row>
    <row r="1695" spans="1:29" x14ac:dyDescent="0.2">
      <c r="A1695" s="37">
        <v>1694</v>
      </c>
      <c r="B1695" s="38" t="s">
        <v>34</v>
      </c>
      <c r="C1695" s="39" t="s">
        <v>90</v>
      </c>
      <c r="D1695" s="40">
        <v>44101</v>
      </c>
      <c r="E1695" s="38">
        <v>1</v>
      </c>
      <c r="F1695" s="38"/>
      <c r="G1695" s="38" t="s">
        <v>2</v>
      </c>
      <c r="H1695" s="38" t="s">
        <v>2</v>
      </c>
      <c r="I1695" s="50">
        <v>0</v>
      </c>
      <c r="J1695" s="50">
        <v>8851.6</v>
      </c>
      <c r="K1695" s="50">
        <v>0</v>
      </c>
      <c r="L1695" s="41">
        <f>SUM(Data[[#This Row],[CHELTUIELI DE PERSONAL LEI]:[CHELTUIELI DE CAPITAL (ACTIVE NEFINANCIARE ) LEI]])</f>
        <v>8851.6</v>
      </c>
      <c r="M1695" s="41">
        <f>Data[[#This Row],[TOTAL CHELTUIELI LEI]]/Data[[#This Row],[CURS VALUTAR EURO BNR 22 07 2020]]</f>
        <v>1828.8051899754139</v>
      </c>
      <c r="N1695" s="49">
        <v>2117</v>
      </c>
      <c r="O1695" s="54"/>
      <c r="P1695" s="54">
        <v>1649</v>
      </c>
      <c r="Q1695" s="54"/>
      <c r="R1695" s="54">
        <f>Data[[#This Row],[PERSOANE ÎNSCRISE ÎN LISTELE ELECTORALE (TURUL 1)            ]]+Data[[#This Row],[PERSOANE ÎNSCRISE ÎN LISTELE ELECTORALE (TURUL AL 2-LEA)]]</f>
        <v>2117</v>
      </c>
      <c r="S1695" s="54">
        <f>Data[[#This Row],[PERSOANE CARE AU PARTICIPAT LA VOT (TURUL 1)]]+Data[[#This Row],[PERSOANE CARE AU PARTICIPAT LA VOT  (TURUL AL 2-LEA)]]</f>
        <v>1649</v>
      </c>
      <c r="T1695" s="41">
        <f>Data[[#This Row],[TOTAL CHELTUIELI LEI]]/Data[[#This Row],[NUMĂRUL PERSOANELOR ÎNSCRISE ÎN LISTELE ELECTORALE]]</f>
        <v>4.1811998110533777</v>
      </c>
      <c r="U1695" s="41">
        <f>Data[[#This Row],[TOTAL CHELTUIELI EURO]]/Data[[#This Row],[NUMĂRUL PERSOANELOR ÎNSCRISE ÎN LISTELE ELECTORALE]]</f>
        <v>0.86386641000255737</v>
      </c>
      <c r="V1695" s="41">
        <f>Data[[#This Row],[TOTAL CHELTUIELI LEI]]/Data[[#This Row],[NUMĂRUL PERSOANELOR CARE AU PARTICIPAT LA VOT]]</f>
        <v>5.3678593086719228</v>
      </c>
      <c r="W1695" s="41">
        <f>Data[[#This Row],[TOTAL CHELTUIELI EURO]]/Data[[#This Row],[NUMĂRUL PERSOANELOR CARE AU PARTICIPAT LA VOT]]</f>
        <v>1.1090389266072855</v>
      </c>
      <c r="X1695" s="43">
        <v>4.8400999999999996</v>
      </c>
      <c r="Y1695" s="114" t="s">
        <v>2895</v>
      </c>
      <c r="Z1695" s="44">
        <v>4</v>
      </c>
      <c r="AA1695" s="115" t="s">
        <v>3105</v>
      </c>
      <c r="AB1695" s="44">
        <v>0</v>
      </c>
      <c r="AC1695" s="45"/>
    </row>
    <row r="1696" spans="1:29" x14ac:dyDescent="0.2">
      <c r="A1696" s="37">
        <v>1695</v>
      </c>
      <c r="B1696" s="38" t="s">
        <v>34</v>
      </c>
      <c r="C1696" s="39" t="s">
        <v>91</v>
      </c>
      <c r="D1696" s="40">
        <v>44101</v>
      </c>
      <c r="E1696" s="38">
        <v>1</v>
      </c>
      <c r="F1696" s="38"/>
      <c r="G1696" s="38" t="s">
        <v>2</v>
      </c>
      <c r="H1696" s="38" t="s">
        <v>2</v>
      </c>
      <c r="I1696" s="48">
        <v>423</v>
      </c>
      <c r="J1696" s="48">
        <v>2430.92</v>
      </c>
      <c r="K1696" s="48">
        <v>0</v>
      </c>
      <c r="L1696" s="41">
        <f>SUM(Data[[#This Row],[CHELTUIELI DE PERSONAL LEI]:[CHELTUIELI DE CAPITAL (ACTIVE NEFINANCIARE ) LEI]])</f>
        <v>2853.92</v>
      </c>
      <c r="M1696" s="41">
        <f>Data[[#This Row],[TOTAL CHELTUIELI LEI]]/Data[[#This Row],[CURS VALUTAR EURO BNR 22 07 2020]]</f>
        <v>589.64070990268806</v>
      </c>
      <c r="N1696" s="49">
        <v>1479</v>
      </c>
      <c r="O1696" s="54"/>
      <c r="P1696" s="54">
        <v>899</v>
      </c>
      <c r="Q1696" s="54"/>
      <c r="R1696" s="54">
        <f>Data[[#This Row],[PERSOANE ÎNSCRISE ÎN LISTELE ELECTORALE (TURUL 1)            ]]+Data[[#This Row],[PERSOANE ÎNSCRISE ÎN LISTELE ELECTORALE (TURUL AL 2-LEA)]]</f>
        <v>1479</v>
      </c>
      <c r="S1696" s="54">
        <f>Data[[#This Row],[PERSOANE CARE AU PARTICIPAT LA VOT (TURUL 1)]]+Data[[#This Row],[PERSOANE CARE AU PARTICIPAT LA VOT  (TURUL AL 2-LEA)]]</f>
        <v>899</v>
      </c>
      <c r="T1696" s="41">
        <f>Data[[#This Row],[TOTAL CHELTUIELI LEI]]/Data[[#This Row],[NUMĂRUL PERSOANELOR ÎNSCRISE ÎN LISTELE ELECTORALE]]</f>
        <v>1.9296281271129141</v>
      </c>
      <c r="U1696" s="41">
        <f>Data[[#This Row],[TOTAL CHELTUIELI EURO]]/Data[[#This Row],[NUMĂRUL PERSOANELOR ÎNSCRISE ÎN LISTELE ELECTORALE]]</f>
        <v>0.3986752602452252</v>
      </c>
      <c r="V1696" s="41">
        <f>Data[[#This Row],[TOTAL CHELTUIELI LEI]]/Data[[#This Row],[NUMĂRUL PERSOANELOR CARE AU PARTICIPAT LA VOT]]</f>
        <v>3.1745494994438266</v>
      </c>
      <c r="W1696" s="41">
        <f>Data[[#This Row],[TOTAL CHELTUIELI EURO]]/Data[[#This Row],[NUMĂRUL PERSOANELOR CARE AU PARTICIPAT LA VOT]]</f>
        <v>0.65588510556472535</v>
      </c>
      <c r="X1696" s="43">
        <v>4.8400999999999996</v>
      </c>
      <c r="Y1696" s="114" t="s">
        <v>2894</v>
      </c>
      <c r="Z1696" s="44">
        <v>1</v>
      </c>
      <c r="AA1696" s="115" t="s">
        <v>3105</v>
      </c>
      <c r="AB1696" s="44">
        <v>0</v>
      </c>
      <c r="AC1696" s="45"/>
    </row>
    <row r="1697" spans="1:29" x14ac:dyDescent="0.2">
      <c r="A1697" s="37">
        <v>1696</v>
      </c>
      <c r="B1697" s="38" t="s">
        <v>34</v>
      </c>
      <c r="C1697" s="39" t="s">
        <v>92</v>
      </c>
      <c r="D1697" s="40">
        <v>44101</v>
      </c>
      <c r="E1697" s="38">
        <v>1</v>
      </c>
      <c r="F1697" s="38"/>
      <c r="G1697" s="38" t="s">
        <v>2</v>
      </c>
      <c r="H1697" s="38" t="s">
        <v>2</v>
      </c>
      <c r="I1697" s="48">
        <v>1810</v>
      </c>
      <c r="J1697" s="48">
        <v>1360</v>
      </c>
      <c r="K1697" s="48">
        <v>0</v>
      </c>
      <c r="L1697" s="41">
        <f>SUM(Data[[#This Row],[CHELTUIELI DE PERSONAL LEI]:[CHELTUIELI DE CAPITAL (ACTIVE NEFINANCIARE ) LEI]])</f>
        <v>3170</v>
      </c>
      <c r="M1697" s="41">
        <f>Data[[#This Row],[TOTAL CHELTUIELI LEI]]/Data[[#This Row],[CURS VALUTAR EURO BNR 22 07 2020]]</f>
        <v>654.94514576145127</v>
      </c>
      <c r="N1697" s="49">
        <v>1667</v>
      </c>
      <c r="O1697" s="54"/>
      <c r="P1697" s="54">
        <v>1211</v>
      </c>
      <c r="Q1697" s="54"/>
      <c r="R1697" s="54">
        <f>Data[[#This Row],[PERSOANE ÎNSCRISE ÎN LISTELE ELECTORALE (TURUL 1)            ]]+Data[[#This Row],[PERSOANE ÎNSCRISE ÎN LISTELE ELECTORALE (TURUL AL 2-LEA)]]</f>
        <v>1667</v>
      </c>
      <c r="S1697" s="54">
        <f>Data[[#This Row],[PERSOANE CARE AU PARTICIPAT LA VOT (TURUL 1)]]+Data[[#This Row],[PERSOANE CARE AU PARTICIPAT LA VOT  (TURUL AL 2-LEA)]]</f>
        <v>1211</v>
      </c>
      <c r="T1697" s="41">
        <f>Data[[#This Row],[TOTAL CHELTUIELI LEI]]/Data[[#This Row],[NUMĂRUL PERSOANELOR ÎNSCRISE ÎN LISTELE ELECTORALE]]</f>
        <v>1.901619676064787</v>
      </c>
      <c r="U1697" s="41">
        <f>Data[[#This Row],[TOTAL CHELTUIELI EURO]]/Data[[#This Row],[NUMĂRUL PERSOANELOR ÎNSCRISE ÎN LISTELE ELECTORALE]]</f>
        <v>0.39288850975491979</v>
      </c>
      <c r="V1697" s="41">
        <f>Data[[#This Row],[TOTAL CHELTUIELI LEI]]/Data[[#This Row],[NUMĂRUL PERSOANELOR CARE AU PARTICIPAT LA VOT]]</f>
        <v>2.6176713459950456</v>
      </c>
      <c r="W1697" s="41">
        <f>Data[[#This Row],[TOTAL CHELTUIELI EURO]]/Data[[#This Row],[NUMĂRUL PERSOANELOR CARE AU PARTICIPAT LA VOT]]</f>
        <v>0.54083001301523637</v>
      </c>
      <c r="X1697" s="43">
        <v>4.8400999999999996</v>
      </c>
      <c r="Y1697" s="114" t="s">
        <v>2894</v>
      </c>
      <c r="Z1697" s="44">
        <v>1</v>
      </c>
      <c r="AA1697" s="115" t="s">
        <v>3105</v>
      </c>
      <c r="AB1697" s="44">
        <v>0</v>
      </c>
      <c r="AC1697" s="45"/>
    </row>
    <row r="1698" spans="1:29" x14ac:dyDescent="0.2">
      <c r="A1698" s="37">
        <v>1697</v>
      </c>
      <c r="B1698" s="38" t="s">
        <v>34</v>
      </c>
      <c r="C1698" s="39" t="s">
        <v>93</v>
      </c>
      <c r="D1698" s="40">
        <v>44101</v>
      </c>
      <c r="E1698" s="38">
        <v>1</v>
      </c>
      <c r="F1698" s="38"/>
      <c r="G1698" s="38" t="s">
        <v>2</v>
      </c>
      <c r="H1698" s="38" t="s">
        <v>2</v>
      </c>
      <c r="I1698" s="48">
        <v>0</v>
      </c>
      <c r="J1698" s="48">
        <v>10108.39</v>
      </c>
      <c r="K1698" s="48">
        <v>0</v>
      </c>
      <c r="L1698" s="41">
        <f>SUM(Data[[#This Row],[CHELTUIELI DE PERSONAL LEI]:[CHELTUIELI DE CAPITAL (ACTIVE NEFINANCIARE ) LEI]])</f>
        <v>10108.39</v>
      </c>
      <c r="M1698" s="41">
        <f>Data[[#This Row],[TOTAL CHELTUIELI LEI]]/Data[[#This Row],[CURS VALUTAR EURO BNR 22 07 2020]]</f>
        <v>2088.4671804301565</v>
      </c>
      <c r="N1698" s="49">
        <v>2483</v>
      </c>
      <c r="O1698" s="54"/>
      <c r="P1698" s="54">
        <v>1704</v>
      </c>
      <c r="Q1698" s="54"/>
      <c r="R1698" s="54">
        <f>Data[[#This Row],[PERSOANE ÎNSCRISE ÎN LISTELE ELECTORALE (TURUL 1)            ]]+Data[[#This Row],[PERSOANE ÎNSCRISE ÎN LISTELE ELECTORALE (TURUL AL 2-LEA)]]</f>
        <v>2483</v>
      </c>
      <c r="S1698" s="54">
        <f>Data[[#This Row],[PERSOANE CARE AU PARTICIPAT LA VOT (TURUL 1)]]+Data[[#This Row],[PERSOANE CARE AU PARTICIPAT LA VOT  (TURUL AL 2-LEA)]]</f>
        <v>1704</v>
      </c>
      <c r="T1698" s="41">
        <f>Data[[#This Row],[TOTAL CHELTUIELI LEI]]/Data[[#This Row],[NUMĂRUL PERSOANELOR ÎNSCRISE ÎN LISTELE ELECTORALE]]</f>
        <v>4.0710390656463948</v>
      </c>
      <c r="U1698" s="41">
        <f>Data[[#This Row],[TOTAL CHELTUIELI EURO]]/Data[[#This Row],[NUMĂRUL PERSOANELOR ÎNSCRISE ÎN LISTELE ELECTORALE]]</f>
        <v>0.84110639566256806</v>
      </c>
      <c r="V1698" s="41">
        <f>Data[[#This Row],[TOTAL CHELTUIELI LEI]]/Data[[#This Row],[NUMĂRUL PERSOANELOR CARE AU PARTICIPAT LA VOT]]</f>
        <v>5.9321537558685442</v>
      </c>
      <c r="W1698" s="41">
        <f>Data[[#This Row],[TOTAL CHELTUIELI EURO]]/Data[[#This Row],[NUMĂRUL PERSOANELOR CARE AU PARTICIPAT LA VOT]]</f>
        <v>1.2256262795951622</v>
      </c>
      <c r="X1698" s="43">
        <v>4.8400999999999996</v>
      </c>
      <c r="Y1698" s="114" t="s">
        <v>2895</v>
      </c>
      <c r="Z1698" s="44">
        <v>4</v>
      </c>
      <c r="AA1698" s="115" t="s">
        <v>3105</v>
      </c>
      <c r="AB1698" s="44">
        <v>0</v>
      </c>
      <c r="AC1698" s="45"/>
    </row>
    <row r="1699" spans="1:29" x14ac:dyDescent="0.2">
      <c r="A1699" s="37">
        <v>1698</v>
      </c>
      <c r="B1699" s="38" t="s">
        <v>34</v>
      </c>
      <c r="C1699" s="39" t="s">
        <v>94</v>
      </c>
      <c r="D1699" s="40">
        <v>44101</v>
      </c>
      <c r="E1699" s="38">
        <v>1</v>
      </c>
      <c r="F1699" s="38"/>
      <c r="G1699" s="38" t="s">
        <v>2</v>
      </c>
      <c r="H1699" s="38" t="s">
        <v>2</v>
      </c>
      <c r="I1699" s="50">
        <v>3869</v>
      </c>
      <c r="J1699" s="50">
        <v>2383</v>
      </c>
      <c r="K1699" s="50">
        <v>0</v>
      </c>
      <c r="L1699" s="41">
        <f>SUM(Data[[#This Row],[CHELTUIELI DE PERSONAL LEI]:[CHELTUIELI DE CAPITAL (ACTIVE NEFINANCIARE ) LEI]])</f>
        <v>6252</v>
      </c>
      <c r="M1699" s="41">
        <f>Data[[#This Row],[TOTAL CHELTUIELI LEI]]/Data[[#This Row],[CURS VALUTAR EURO BNR 22 07 2020]]</f>
        <v>1291.7088489907235</v>
      </c>
      <c r="N1699" s="49">
        <v>1446</v>
      </c>
      <c r="O1699" s="54"/>
      <c r="P1699" s="54">
        <v>1061</v>
      </c>
      <c r="Q1699" s="54"/>
      <c r="R1699" s="54">
        <f>Data[[#This Row],[PERSOANE ÎNSCRISE ÎN LISTELE ELECTORALE (TURUL 1)            ]]+Data[[#This Row],[PERSOANE ÎNSCRISE ÎN LISTELE ELECTORALE (TURUL AL 2-LEA)]]</f>
        <v>1446</v>
      </c>
      <c r="S1699" s="54">
        <f>Data[[#This Row],[PERSOANE CARE AU PARTICIPAT LA VOT (TURUL 1)]]+Data[[#This Row],[PERSOANE CARE AU PARTICIPAT LA VOT  (TURUL AL 2-LEA)]]</f>
        <v>1061</v>
      </c>
      <c r="T1699" s="41">
        <f>Data[[#This Row],[TOTAL CHELTUIELI LEI]]/Data[[#This Row],[NUMĂRUL PERSOANELOR ÎNSCRISE ÎN LISTELE ELECTORALE]]</f>
        <v>4.3236514522821574</v>
      </c>
      <c r="U1699" s="41">
        <f>Data[[#This Row],[TOTAL CHELTUIELI EURO]]/Data[[#This Row],[NUMĂRUL PERSOANELOR ÎNSCRISE ÎN LISTELE ELECTORALE]]</f>
        <v>0.89329795919137167</v>
      </c>
      <c r="V1699" s="41">
        <f>Data[[#This Row],[TOTAL CHELTUIELI LEI]]/Data[[#This Row],[NUMĂRUL PERSOANELOR CARE AU PARTICIPAT LA VOT]]</f>
        <v>5.8925541941564559</v>
      </c>
      <c r="W1699" s="41">
        <f>Data[[#This Row],[TOTAL CHELTUIELI EURO]]/Data[[#This Row],[NUMĂRUL PERSOANELOR CARE AU PARTICIPAT LA VOT]]</f>
        <v>1.2174447210091643</v>
      </c>
      <c r="X1699" s="43">
        <v>4.8400999999999996</v>
      </c>
      <c r="Y1699" s="114" t="s">
        <v>2895</v>
      </c>
      <c r="Z1699" s="44">
        <v>4</v>
      </c>
      <c r="AA1699" s="115" t="s">
        <v>3105</v>
      </c>
      <c r="AB1699" s="44">
        <v>0</v>
      </c>
      <c r="AC1699" s="45"/>
    </row>
    <row r="1700" spans="1:29" x14ac:dyDescent="0.2">
      <c r="A1700" s="37">
        <v>1699</v>
      </c>
      <c r="B1700" s="38" t="s">
        <v>34</v>
      </c>
      <c r="C1700" s="39" t="s">
        <v>95</v>
      </c>
      <c r="D1700" s="40">
        <v>44101</v>
      </c>
      <c r="E1700" s="38">
        <v>1</v>
      </c>
      <c r="F1700" s="38"/>
      <c r="G1700" s="38" t="s">
        <v>2</v>
      </c>
      <c r="H1700" s="38" t="s">
        <v>2</v>
      </c>
      <c r="I1700" s="50">
        <v>4840</v>
      </c>
      <c r="J1700" s="50">
        <v>7331.29</v>
      </c>
      <c r="K1700" s="50">
        <v>0</v>
      </c>
      <c r="L1700" s="41">
        <f>SUM(Data[[#This Row],[CHELTUIELI DE PERSONAL LEI]:[CHELTUIELI DE CAPITAL (ACTIVE NEFINANCIARE ) LEI]])</f>
        <v>12171.29</v>
      </c>
      <c r="M1700" s="41">
        <f>Data[[#This Row],[TOTAL CHELTUIELI LEI]]/Data[[#This Row],[CURS VALUTAR EURO BNR 22 07 2020]]</f>
        <v>2514.6773826987051</v>
      </c>
      <c r="N1700" s="49">
        <v>1335</v>
      </c>
      <c r="O1700" s="54"/>
      <c r="P1700" s="54">
        <v>957</v>
      </c>
      <c r="Q1700" s="54"/>
      <c r="R1700" s="54">
        <f>Data[[#This Row],[PERSOANE ÎNSCRISE ÎN LISTELE ELECTORALE (TURUL 1)            ]]+Data[[#This Row],[PERSOANE ÎNSCRISE ÎN LISTELE ELECTORALE (TURUL AL 2-LEA)]]</f>
        <v>1335</v>
      </c>
      <c r="S1700" s="54">
        <f>Data[[#This Row],[PERSOANE CARE AU PARTICIPAT LA VOT (TURUL 1)]]+Data[[#This Row],[PERSOANE CARE AU PARTICIPAT LA VOT  (TURUL AL 2-LEA)]]</f>
        <v>957</v>
      </c>
      <c r="T1700" s="41">
        <f>Data[[#This Row],[TOTAL CHELTUIELI LEI]]/Data[[#This Row],[NUMĂRUL PERSOANELOR ÎNSCRISE ÎN LISTELE ELECTORALE]]</f>
        <v>9.1170711610486901</v>
      </c>
      <c r="U1700" s="41">
        <f>Data[[#This Row],[TOTAL CHELTUIELI EURO]]/Data[[#This Row],[NUMĂRUL PERSOANELOR ÎNSCRISE ÎN LISTELE ELECTORALE]]</f>
        <v>1.8836534701862959</v>
      </c>
      <c r="V1700" s="41">
        <f>Data[[#This Row],[TOTAL CHELTUIELI LEI]]/Data[[#This Row],[NUMĂRUL PERSOANELOR CARE AU PARTICIPAT LA VOT]]</f>
        <v>12.718171368861025</v>
      </c>
      <c r="W1700" s="41">
        <f>Data[[#This Row],[TOTAL CHELTUIELI EURO]]/Data[[#This Row],[NUMĂRUL PERSOANELOR CARE AU PARTICIPAT LA VOT]]</f>
        <v>2.6276670665608202</v>
      </c>
      <c r="X1700" s="43">
        <v>4.8400999999999996</v>
      </c>
      <c r="Y1700" s="114" t="s">
        <v>2887</v>
      </c>
      <c r="Z1700" s="44">
        <v>9</v>
      </c>
      <c r="AA1700" s="115" t="s">
        <v>3107</v>
      </c>
      <c r="AB1700" s="44">
        <v>1</v>
      </c>
      <c r="AC1700" s="45"/>
    </row>
    <row r="1701" spans="1:29" x14ac:dyDescent="0.2">
      <c r="A1701" s="37">
        <v>1700</v>
      </c>
      <c r="B1701" s="38" t="s">
        <v>34</v>
      </c>
      <c r="C1701" s="39" t="s">
        <v>96</v>
      </c>
      <c r="D1701" s="40">
        <v>44101</v>
      </c>
      <c r="E1701" s="38">
        <v>1</v>
      </c>
      <c r="F1701" s="38"/>
      <c r="G1701" s="38" t="s">
        <v>2</v>
      </c>
      <c r="H1701" s="38" t="s">
        <v>2</v>
      </c>
      <c r="I1701" s="50">
        <v>1000</v>
      </c>
      <c r="J1701" s="50">
        <v>8093</v>
      </c>
      <c r="K1701" s="50">
        <v>0</v>
      </c>
      <c r="L1701" s="41">
        <f>SUM(Data[[#This Row],[CHELTUIELI DE PERSONAL LEI]:[CHELTUIELI DE CAPITAL (ACTIVE NEFINANCIARE ) LEI]])</f>
        <v>9093</v>
      </c>
      <c r="M1701" s="41">
        <f>Data[[#This Row],[TOTAL CHELTUIELI LEI]]/Data[[#This Row],[CURS VALUTAR EURO BNR 22 07 2020]]</f>
        <v>1878.680192558005</v>
      </c>
      <c r="N1701" s="49">
        <v>1660</v>
      </c>
      <c r="O1701" s="54"/>
      <c r="P1701" s="54">
        <v>1148</v>
      </c>
      <c r="Q1701" s="54"/>
      <c r="R1701" s="54">
        <f>Data[[#This Row],[PERSOANE ÎNSCRISE ÎN LISTELE ELECTORALE (TURUL 1)            ]]+Data[[#This Row],[PERSOANE ÎNSCRISE ÎN LISTELE ELECTORALE (TURUL AL 2-LEA)]]</f>
        <v>1660</v>
      </c>
      <c r="S1701" s="54">
        <f>Data[[#This Row],[PERSOANE CARE AU PARTICIPAT LA VOT (TURUL 1)]]+Data[[#This Row],[PERSOANE CARE AU PARTICIPAT LA VOT  (TURUL AL 2-LEA)]]</f>
        <v>1148</v>
      </c>
      <c r="T1701" s="41">
        <f>Data[[#This Row],[TOTAL CHELTUIELI LEI]]/Data[[#This Row],[NUMĂRUL PERSOANELOR ÎNSCRISE ÎN LISTELE ELECTORALE]]</f>
        <v>5.4777108433734938</v>
      </c>
      <c r="U1701" s="41">
        <f>Data[[#This Row],[TOTAL CHELTUIELI EURO]]/Data[[#This Row],[NUMĂRUL PERSOANELOR ÎNSCRISE ÎN LISTELE ELECTORALE]]</f>
        <v>1.1317350557578343</v>
      </c>
      <c r="V1701" s="41">
        <f>Data[[#This Row],[TOTAL CHELTUIELI LEI]]/Data[[#This Row],[NUMĂRUL PERSOANELOR CARE AU PARTICIPAT LA VOT]]</f>
        <v>7.9207317073170733</v>
      </c>
      <c r="W1701" s="41">
        <f>Data[[#This Row],[TOTAL CHELTUIELI EURO]]/Data[[#This Row],[NUMĂRUL PERSOANELOR CARE AU PARTICIPAT LA VOT]]</f>
        <v>1.6364810039703876</v>
      </c>
      <c r="X1701" s="43">
        <v>4.8400999999999996</v>
      </c>
      <c r="Y1701" s="114" t="s">
        <v>2892</v>
      </c>
      <c r="Z1701" s="44">
        <v>5</v>
      </c>
      <c r="AA1701" s="115" t="s">
        <v>3107</v>
      </c>
      <c r="AB1701" s="44">
        <v>1</v>
      </c>
      <c r="AC1701" s="45"/>
    </row>
    <row r="1702" spans="1:29" x14ac:dyDescent="0.2">
      <c r="A1702" s="37">
        <v>1701</v>
      </c>
      <c r="B1702" s="38" t="s">
        <v>97</v>
      </c>
      <c r="C1702" s="39" t="s">
        <v>98</v>
      </c>
      <c r="D1702" s="40">
        <v>44101</v>
      </c>
      <c r="E1702" s="38">
        <v>1</v>
      </c>
      <c r="F1702" s="38"/>
      <c r="G1702" s="38" t="s">
        <v>2</v>
      </c>
      <c r="H1702" s="38" t="s">
        <v>2</v>
      </c>
      <c r="I1702" s="67">
        <v>368400</v>
      </c>
      <c r="J1702" s="67">
        <v>901849.68</v>
      </c>
      <c r="K1702" s="50">
        <v>0</v>
      </c>
      <c r="L1702" s="41">
        <f>SUM(Data[[#This Row],[CHELTUIELI DE PERSONAL LEI]:[CHELTUIELI DE CAPITAL (ACTIVE NEFINANCIARE ) LEI]])</f>
        <v>1270249.6800000002</v>
      </c>
      <c r="M1702" s="41">
        <f>Data[[#This Row],[TOTAL CHELTUIELI LEI]]/Data[[#This Row],[CURS VALUTAR EURO BNR 22 07 2020]]</f>
        <v>262442.85861862364</v>
      </c>
      <c r="N1702" s="49">
        <v>321854</v>
      </c>
      <c r="O1702" s="54"/>
      <c r="P1702" s="54">
        <v>89328</v>
      </c>
      <c r="Q1702" s="54"/>
      <c r="R1702" s="54">
        <f>Data[[#This Row],[PERSOANE ÎNSCRISE ÎN LISTELE ELECTORALE (TURUL 1)            ]]+Data[[#This Row],[PERSOANE ÎNSCRISE ÎN LISTELE ELECTORALE (TURUL AL 2-LEA)]]</f>
        <v>321854</v>
      </c>
      <c r="S1702" s="54">
        <f>Data[[#This Row],[PERSOANE CARE AU PARTICIPAT LA VOT (TURUL 1)]]+Data[[#This Row],[PERSOANE CARE AU PARTICIPAT LA VOT  (TURUL AL 2-LEA)]]</f>
        <v>89328</v>
      </c>
      <c r="T1702" s="41">
        <f>Data[[#This Row],[TOTAL CHELTUIELI LEI]]/Data[[#This Row],[NUMĂRUL PERSOANELOR ÎNSCRISE ÎN LISTELE ELECTORALE]]</f>
        <v>3.9466642639209089</v>
      </c>
      <c r="U1702" s="41">
        <f>Data[[#This Row],[TOTAL CHELTUIELI EURO]]/Data[[#This Row],[NUMĂRUL PERSOANELOR ÎNSCRISE ÎN LISTELE ELECTORALE]]</f>
        <v>0.81540965350321459</v>
      </c>
      <c r="V1702" s="41">
        <f>Data[[#This Row],[TOTAL CHELTUIELI LEI]]/Data[[#This Row],[NUMĂRUL PERSOANELOR CARE AU PARTICIPAT LA VOT]]</f>
        <v>14.220061794734017</v>
      </c>
      <c r="W1702" s="41">
        <f>Data[[#This Row],[TOTAL CHELTUIELI EURO]]/Data[[#This Row],[NUMĂRUL PERSOANELOR CARE AU PARTICIPAT LA VOT]]</f>
        <v>2.937968594602181</v>
      </c>
      <c r="X1702" s="43">
        <v>4.8400999999999996</v>
      </c>
      <c r="Y1702" s="114" t="s">
        <v>2884</v>
      </c>
      <c r="Z1702" s="44">
        <v>3</v>
      </c>
      <c r="AA1702" s="115" t="s">
        <v>3105</v>
      </c>
      <c r="AB1702" s="44">
        <v>0</v>
      </c>
      <c r="AC1702" s="45"/>
    </row>
    <row r="1703" spans="1:29" x14ac:dyDescent="0.2">
      <c r="A1703" s="37">
        <v>1702</v>
      </c>
      <c r="B1703" s="38" t="s">
        <v>97</v>
      </c>
      <c r="C1703" s="39" t="s">
        <v>99</v>
      </c>
      <c r="D1703" s="40">
        <v>44101</v>
      </c>
      <c r="E1703" s="38">
        <v>1</v>
      </c>
      <c r="F1703" s="38"/>
      <c r="G1703" s="38" t="s">
        <v>2</v>
      </c>
      <c r="H1703" s="38" t="s">
        <v>2</v>
      </c>
      <c r="I1703" s="50">
        <v>20520</v>
      </c>
      <c r="J1703" s="50">
        <v>27607.34</v>
      </c>
      <c r="K1703" s="50">
        <v>0</v>
      </c>
      <c r="L1703" s="41">
        <f>SUM(Data[[#This Row],[CHELTUIELI DE PERSONAL LEI]:[CHELTUIELI DE CAPITAL (ACTIVE NEFINANCIARE ) LEI]])</f>
        <v>48127.34</v>
      </c>
      <c r="M1703" s="41">
        <f>Data[[#This Row],[TOTAL CHELTUIELI LEI]]/Data[[#This Row],[CURS VALUTAR EURO BNR 22 07 2020]]</f>
        <v>9943.4598458709534</v>
      </c>
      <c r="N1703" s="49">
        <v>38278</v>
      </c>
      <c r="O1703" s="54"/>
      <c r="P1703" s="54">
        <v>12871</v>
      </c>
      <c r="Q1703" s="54"/>
      <c r="R1703" s="54">
        <f>Data[[#This Row],[PERSOANE ÎNSCRISE ÎN LISTELE ELECTORALE (TURUL 1)            ]]+Data[[#This Row],[PERSOANE ÎNSCRISE ÎN LISTELE ELECTORALE (TURUL AL 2-LEA)]]</f>
        <v>38278</v>
      </c>
      <c r="S1703" s="54">
        <f>Data[[#This Row],[PERSOANE CARE AU PARTICIPAT LA VOT (TURUL 1)]]+Data[[#This Row],[PERSOANE CARE AU PARTICIPAT LA VOT  (TURUL AL 2-LEA)]]</f>
        <v>12871</v>
      </c>
      <c r="T1703" s="41">
        <f>Data[[#This Row],[TOTAL CHELTUIELI LEI]]/Data[[#This Row],[NUMĂRUL PERSOANELOR ÎNSCRISE ÎN LISTELE ELECTORALE]]</f>
        <v>1.2573107267882333</v>
      </c>
      <c r="U1703" s="41">
        <f>Data[[#This Row],[TOTAL CHELTUIELI EURO]]/Data[[#This Row],[NUMĂRUL PERSOANELOR ÎNSCRISE ÎN LISTELE ELECTORALE]]</f>
        <v>0.2597695764112794</v>
      </c>
      <c r="V1703" s="41">
        <f>Data[[#This Row],[TOTAL CHELTUIELI LEI]]/Data[[#This Row],[NUMĂRUL PERSOANELOR CARE AU PARTICIPAT LA VOT]]</f>
        <v>3.7392075207831557</v>
      </c>
      <c r="W1703" s="41">
        <f>Data[[#This Row],[TOTAL CHELTUIELI EURO]]/Data[[#This Row],[NUMĂRUL PERSOANELOR CARE AU PARTICIPAT LA VOT]]</f>
        <v>0.77254757562512266</v>
      </c>
      <c r="X1703" s="43">
        <v>4.8400999999999996</v>
      </c>
      <c r="Y1703" s="114" t="s">
        <v>2894</v>
      </c>
      <c r="Z1703" s="44">
        <v>1</v>
      </c>
      <c r="AA1703" s="115" t="s">
        <v>3105</v>
      </c>
      <c r="AB1703" s="44">
        <v>0</v>
      </c>
      <c r="AC1703" s="45"/>
    </row>
    <row r="1704" spans="1:29" x14ac:dyDescent="0.2">
      <c r="A1704" s="37">
        <v>1703</v>
      </c>
      <c r="B1704" s="38" t="s">
        <v>97</v>
      </c>
      <c r="C1704" s="39" t="s">
        <v>2763</v>
      </c>
      <c r="D1704" s="40">
        <v>44101</v>
      </c>
      <c r="E1704" s="38">
        <v>1</v>
      </c>
      <c r="F1704" s="38"/>
      <c r="G1704" s="38" t="s">
        <v>2</v>
      </c>
      <c r="H1704" s="38" t="s">
        <v>2</v>
      </c>
      <c r="I1704" s="67">
        <v>1400</v>
      </c>
      <c r="J1704" s="67">
        <v>28523</v>
      </c>
      <c r="K1704" s="67">
        <v>0</v>
      </c>
      <c r="L1704" s="41">
        <f>SUM(Data[[#This Row],[CHELTUIELI DE PERSONAL LEI]:[CHELTUIELI DE CAPITAL (ACTIVE NEFINANCIARE ) LEI]])</f>
        <v>29923</v>
      </c>
      <c r="M1704" s="41">
        <f>Data[[#This Row],[TOTAL CHELTUIELI LEI]]/Data[[#This Row],[CURS VALUTAR EURO BNR 22 07 2020]]</f>
        <v>6182.3102828453966</v>
      </c>
      <c r="N1704" s="49">
        <v>12097</v>
      </c>
      <c r="O1704" s="54"/>
      <c r="P1704" s="54">
        <v>4110</v>
      </c>
      <c r="Q1704" s="54"/>
      <c r="R1704" s="54">
        <f>Data[[#This Row],[PERSOANE ÎNSCRISE ÎN LISTELE ELECTORALE (TURUL 1)            ]]+Data[[#This Row],[PERSOANE ÎNSCRISE ÎN LISTELE ELECTORALE (TURUL AL 2-LEA)]]</f>
        <v>12097</v>
      </c>
      <c r="S1704" s="54">
        <f>Data[[#This Row],[PERSOANE CARE AU PARTICIPAT LA VOT (TURUL 1)]]+Data[[#This Row],[PERSOANE CARE AU PARTICIPAT LA VOT  (TURUL AL 2-LEA)]]</f>
        <v>4110</v>
      </c>
      <c r="T1704" s="41">
        <f>Data[[#This Row],[TOTAL CHELTUIELI LEI]]/Data[[#This Row],[NUMĂRUL PERSOANELOR ÎNSCRISE ÎN LISTELE ELECTORALE]]</f>
        <v>2.4735884930147969</v>
      </c>
      <c r="U1704" s="41">
        <f>Data[[#This Row],[TOTAL CHELTUIELI EURO]]/Data[[#This Row],[NUMĂRUL PERSOANELOR ÎNSCRISE ÎN LISTELE ELECTORALE]]</f>
        <v>0.51106144356827288</v>
      </c>
      <c r="V1704" s="41">
        <f>Data[[#This Row],[TOTAL CHELTUIELI LEI]]/Data[[#This Row],[NUMĂRUL PERSOANELOR CARE AU PARTICIPAT LA VOT]]</f>
        <v>7.2805352798053526</v>
      </c>
      <c r="W1704" s="41">
        <f>Data[[#This Row],[TOTAL CHELTUIELI EURO]]/Data[[#This Row],[NUMĂRUL PERSOANELOR CARE AU PARTICIPAT LA VOT]]</f>
        <v>1.504211747650948</v>
      </c>
      <c r="X1704" s="43">
        <v>4.8400999999999996</v>
      </c>
      <c r="Y1704" s="114" t="s">
        <v>2891</v>
      </c>
      <c r="Z1704" s="44">
        <v>2</v>
      </c>
      <c r="AA1704" s="115" t="s">
        <v>3105</v>
      </c>
      <c r="AB1704" s="44">
        <v>0</v>
      </c>
      <c r="AC1704" s="45"/>
    </row>
    <row r="1705" spans="1:29" x14ac:dyDescent="0.2">
      <c r="A1705" s="37">
        <v>1704</v>
      </c>
      <c r="B1705" s="38" t="s">
        <v>97</v>
      </c>
      <c r="C1705" s="39" t="s">
        <v>2764</v>
      </c>
      <c r="D1705" s="40">
        <v>44101</v>
      </c>
      <c r="E1705" s="38">
        <v>1</v>
      </c>
      <c r="F1705" s="38"/>
      <c r="G1705" s="38" t="s">
        <v>2</v>
      </c>
      <c r="H1705" s="38" t="s">
        <v>2</v>
      </c>
      <c r="I1705" s="67">
        <v>0</v>
      </c>
      <c r="J1705" s="67">
        <v>5149.9399999999996</v>
      </c>
      <c r="K1705" s="67">
        <v>0</v>
      </c>
      <c r="L1705" s="41">
        <f>SUM(Data[[#This Row],[CHELTUIELI DE PERSONAL LEI]:[CHELTUIELI DE CAPITAL (ACTIVE NEFINANCIARE ) LEI]])</f>
        <v>5149.9399999999996</v>
      </c>
      <c r="M1705" s="41">
        <f>Data[[#This Row],[TOTAL CHELTUIELI LEI]]/Data[[#This Row],[CURS VALUTAR EURO BNR 22 07 2020]]</f>
        <v>1064.0152062973905</v>
      </c>
      <c r="N1705" s="49">
        <v>8603</v>
      </c>
      <c r="O1705" s="54"/>
      <c r="P1705" s="54">
        <v>4151</v>
      </c>
      <c r="Q1705" s="54"/>
      <c r="R1705" s="54">
        <f>Data[[#This Row],[PERSOANE ÎNSCRISE ÎN LISTELE ELECTORALE (TURUL 1)            ]]+Data[[#This Row],[PERSOANE ÎNSCRISE ÎN LISTELE ELECTORALE (TURUL AL 2-LEA)]]</f>
        <v>8603</v>
      </c>
      <c r="S1705" s="54">
        <f>Data[[#This Row],[PERSOANE CARE AU PARTICIPAT LA VOT (TURUL 1)]]+Data[[#This Row],[PERSOANE CARE AU PARTICIPAT LA VOT  (TURUL AL 2-LEA)]]</f>
        <v>4151</v>
      </c>
      <c r="T1705" s="41">
        <f>Data[[#This Row],[TOTAL CHELTUIELI LEI]]/Data[[#This Row],[NUMĂRUL PERSOANELOR ÎNSCRISE ÎN LISTELE ELECTORALE]]</f>
        <v>0.59862141113565026</v>
      </c>
      <c r="U1705" s="41">
        <f>Data[[#This Row],[TOTAL CHELTUIELI EURO]]/Data[[#This Row],[NUMĂRUL PERSOANELOR ÎNSCRISE ÎN LISTELE ELECTORALE]]</f>
        <v>0.123679554376077</v>
      </c>
      <c r="V1705" s="41">
        <f>Data[[#This Row],[TOTAL CHELTUIELI LEI]]/Data[[#This Row],[NUMĂRUL PERSOANELOR CARE AU PARTICIPAT LA VOT]]</f>
        <v>1.2406504456757408</v>
      </c>
      <c r="W1705" s="41">
        <f>Data[[#This Row],[TOTAL CHELTUIELI EURO]]/Data[[#This Row],[NUMĂRUL PERSOANELOR CARE AU PARTICIPAT LA VOT]]</f>
        <v>0.25632744068836194</v>
      </c>
      <c r="X1705" s="43">
        <v>4.8400999999999996</v>
      </c>
      <c r="Y1705" s="114" t="s">
        <v>2890</v>
      </c>
      <c r="Z1705" s="44">
        <v>0</v>
      </c>
      <c r="AA1705" s="115" t="s">
        <v>3105</v>
      </c>
      <c r="AB1705" s="44">
        <v>0</v>
      </c>
      <c r="AC1705" s="45"/>
    </row>
    <row r="1706" spans="1:29" x14ac:dyDescent="0.2">
      <c r="A1706" s="37">
        <v>1705</v>
      </c>
      <c r="B1706" s="38" t="s">
        <v>97</v>
      </c>
      <c r="C1706" s="39" t="s">
        <v>2765</v>
      </c>
      <c r="D1706" s="40">
        <v>44101</v>
      </c>
      <c r="E1706" s="38">
        <v>1</v>
      </c>
      <c r="F1706" s="38"/>
      <c r="G1706" s="38" t="s">
        <v>2</v>
      </c>
      <c r="H1706" s="38" t="s">
        <v>2</v>
      </c>
      <c r="I1706" s="67">
        <v>2400</v>
      </c>
      <c r="J1706" s="67">
        <v>5649.65</v>
      </c>
      <c r="K1706" s="67">
        <v>0</v>
      </c>
      <c r="L1706" s="41">
        <f>SUM(Data[[#This Row],[CHELTUIELI DE PERSONAL LEI]:[CHELTUIELI DE CAPITAL (ACTIVE NEFINANCIARE ) LEI]])</f>
        <v>8049.65</v>
      </c>
      <c r="M1706" s="41">
        <f>Data[[#This Row],[TOTAL CHELTUIELI LEI]]/Data[[#This Row],[CURS VALUTAR EURO BNR 22 07 2020]]</f>
        <v>1663.1164645358567</v>
      </c>
      <c r="N1706" s="49">
        <v>11550</v>
      </c>
      <c r="O1706" s="54"/>
      <c r="P1706" s="54">
        <v>4278</v>
      </c>
      <c r="Q1706" s="54"/>
      <c r="R1706" s="54">
        <f>Data[[#This Row],[PERSOANE ÎNSCRISE ÎN LISTELE ELECTORALE (TURUL 1)            ]]+Data[[#This Row],[PERSOANE ÎNSCRISE ÎN LISTELE ELECTORALE (TURUL AL 2-LEA)]]</f>
        <v>11550</v>
      </c>
      <c r="S1706" s="54">
        <f>Data[[#This Row],[PERSOANE CARE AU PARTICIPAT LA VOT (TURUL 1)]]+Data[[#This Row],[PERSOANE CARE AU PARTICIPAT LA VOT  (TURUL AL 2-LEA)]]</f>
        <v>4278</v>
      </c>
      <c r="T1706" s="41">
        <f>Data[[#This Row],[TOTAL CHELTUIELI LEI]]/Data[[#This Row],[NUMĂRUL PERSOANELOR ÎNSCRISE ÎN LISTELE ELECTORALE]]</f>
        <v>0.69693939393939386</v>
      </c>
      <c r="U1706" s="41">
        <f>Data[[#This Row],[TOTAL CHELTUIELI EURO]]/Data[[#This Row],[NUMĂRUL PERSOANELOR ÎNSCRISE ÎN LISTELE ELECTORALE]]</f>
        <v>0.14399276749228196</v>
      </c>
      <c r="V1706" s="41">
        <f>Data[[#This Row],[TOTAL CHELTUIELI LEI]]/Data[[#This Row],[NUMĂRUL PERSOANELOR CARE AU PARTICIPAT LA VOT]]</f>
        <v>1.881638616175783</v>
      </c>
      <c r="W1706" s="41">
        <f>Data[[#This Row],[TOTAL CHELTUIELI EURO]]/Data[[#This Row],[NUMĂRUL PERSOANELOR CARE AU PARTICIPAT LA VOT]]</f>
        <v>0.38876027689010206</v>
      </c>
      <c r="X1706" s="43">
        <v>4.8400999999999996</v>
      </c>
      <c r="Y1706" s="114" t="s">
        <v>2890</v>
      </c>
      <c r="Z1706" s="44">
        <v>0</v>
      </c>
      <c r="AA1706" s="115" t="s">
        <v>3105</v>
      </c>
      <c r="AB1706" s="44">
        <v>0</v>
      </c>
      <c r="AC1706" s="45"/>
    </row>
    <row r="1707" spans="1:29" x14ac:dyDescent="0.2">
      <c r="A1707" s="37">
        <v>1706</v>
      </c>
      <c r="B1707" s="38" t="s">
        <v>97</v>
      </c>
      <c r="C1707" s="39" t="s">
        <v>100</v>
      </c>
      <c r="D1707" s="40">
        <v>44101</v>
      </c>
      <c r="E1707" s="38">
        <v>1</v>
      </c>
      <c r="F1707" s="38"/>
      <c r="G1707" s="38" t="s">
        <v>2</v>
      </c>
      <c r="H1707" s="38" t="s">
        <v>2</v>
      </c>
      <c r="I1707" s="67">
        <v>0</v>
      </c>
      <c r="J1707" s="67">
        <v>9199</v>
      </c>
      <c r="K1707" s="50">
        <v>0</v>
      </c>
      <c r="L1707" s="41">
        <f>SUM(Data[[#This Row],[CHELTUIELI DE PERSONAL LEI]:[CHELTUIELI DE CAPITAL (ACTIVE NEFINANCIARE ) LEI]])</f>
        <v>9199</v>
      </c>
      <c r="M1707" s="41">
        <f>Data[[#This Row],[TOTAL CHELTUIELI LEI]]/Data[[#This Row],[CURS VALUTAR EURO BNR 22 07 2020]]</f>
        <v>1900.5805665172209</v>
      </c>
      <c r="N1707" s="49">
        <v>2297</v>
      </c>
      <c r="O1707" s="54"/>
      <c r="P1707" s="54">
        <v>1275</v>
      </c>
      <c r="Q1707" s="54"/>
      <c r="R1707" s="54">
        <f>Data[[#This Row],[PERSOANE ÎNSCRISE ÎN LISTELE ELECTORALE (TURUL 1)            ]]+Data[[#This Row],[PERSOANE ÎNSCRISE ÎN LISTELE ELECTORALE (TURUL AL 2-LEA)]]</f>
        <v>2297</v>
      </c>
      <c r="S1707" s="54">
        <f>Data[[#This Row],[PERSOANE CARE AU PARTICIPAT LA VOT (TURUL 1)]]+Data[[#This Row],[PERSOANE CARE AU PARTICIPAT LA VOT  (TURUL AL 2-LEA)]]</f>
        <v>1275</v>
      </c>
      <c r="T1707" s="41">
        <f>Data[[#This Row],[TOTAL CHELTUIELI LEI]]/Data[[#This Row],[NUMĂRUL PERSOANELOR ÎNSCRISE ÎN LISTELE ELECTORALE]]</f>
        <v>4.0047888550282975</v>
      </c>
      <c r="U1707" s="41">
        <f>Data[[#This Row],[TOTAL CHELTUIELI EURO]]/Data[[#This Row],[NUMĂRUL PERSOANELOR ÎNSCRISE ÎN LISTELE ELECTORALE]]</f>
        <v>0.82741861842282149</v>
      </c>
      <c r="V1707" s="41">
        <f>Data[[#This Row],[TOTAL CHELTUIELI LEI]]/Data[[#This Row],[NUMĂRUL PERSOANELOR CARE AU PARTICIPAT LA VOT]]</f>
        <v>7.2149019607843137</v>
      </c>
      <c r="W1707" s="41">
        <f>Data[[#This Row],[TOTAL CHELTUIELI EURO]]/Data[[#This Row],[NUMĂRUL PERSOANELOR CARE AU PARTICIPAT LA VOT]]</f>
        <v>1.4906514247193889</v>
      </c>
      <c r="X1707" s="43">
        <v>4.8400999999999996</v>
      </c>
      <c r="Y1707" s="114" t="s">
        <v>2895</v>
      </c>
      <c r="Z1707" s="44">
        <v>4</v>
      </c>
      <c r="AA1707" s="115" t="s">
        <v>3105</v>
      </c>
      <c r="AB1707" s="44">
        <v>0</v>
      </c>
      <c r="AC1707" s="45"/>
    </row>
    <row r="1708" spans="1:29" x14ac:dyDescent="0.2">
      <c r="A1708" s="37">
        <v>1707</v>
      </c>
      <c r="B1708" s="38" t="s">
        <v>97</v>
      </c>
      <c r="C1708" s="39" t="s">
        <v>101</v>
      </c>
      <c r="D1708" s="40">
        <v>44101</v>
      </c>
      <c r="E1708" s="38">
        <v>1</v>
      </c>
      <c r="F1708" s="38"/>
      <c r="G1708" s="38" t="s">
        <v>2</v>
      </c>
      <c r="H1708" s="38" t="s">
        <v>2</v>
      </c>
      <c r="I1708" s="67">
        <v>6640</v>
      </c>
      <c r="J1708" s="67">
        <v>11945</v>
      </c>
      <c r="K1708" s="67">
        <v>0</v>
      </c>
      <c r="L1708" s="41">
        <f>SUM(Data[[#This Row],[CHELTUIELI DE PERSONAL LEI]:[CHELTUIELI DE CAPITAL (ACTIVE NEFINANCIARE ) LEI]])</f>
        <v>18585</v>
      </c>
      <c r="M1708" s="41">
        <f>Data[[#This Row],[TOTAL CHELTUIELI LEI]]/Data[[#This Row],[CURS VALUTAR EURO BNR 22 07 2020]]</f>
        <v>3839.7966984153222</v>
      </c>
      <c r="N1708" s="49">
        <v>3187</v>
      </c>
      <c r="O1708" s="54"/>
      <c r="P1708" s="54">
        <v>1663</v>
      </c>
      <c r="Q1708" s="54"/>
      <c r="R1708" s="54">
        <f>Data[[#This Row],[PERSOANE ÎNSCRISE ÎN LISTELE ELECTORALE (TURUL 1)            ]]+Data[[#This Row],[PERSOANE ÎNSCRISE ÎN LISTELE ELECTORALE (TURUL AL 2-LEA)]]</f>
        <v>3187</v>
      </c>
      <c r="S1708" s="54">
        <f>Data[[#This Row],[PERSOANE CARE AU PARTICIPAT LA VOT (TURUL 1)]]+Data[[#This Row],[PERSOANE CARE AU PARTICIPAT LA VOT  (TURUL AL 2-LEA)]]</f>
        <v>1663</v>
      </c>
      <c r="T1708" s="41">
        <f>Data[[#This Row],[TOTAL CHELTUIELI LEI]]/Data[[#This Row],[NUMĂRUL PERSOANELOR ÎNSCRISE ÎN LISTELE ELECTORALE]]</f>
        <v>5.8315029808597423</v>
      </c>
      <c r="U1708" s="41">
        <f>Data[[#This Row],[TOTAL CHELTUIELI EURO]]/Data[[#This Row],[NUMĂRUL PERSOANELOR ÎNSCRISE ÎN LISTELE ELECTORALE]]</f>
        <v>1.2048310945765053</v>
      </c>
      <c r="V1708" s="41">
        <f>Data[[#This Row],[TOTAL CHELTUIELI LEI]]/Data[[#This Row],[NUMĂRUL PERSOANELOR CARE AU PARTICIPAT LA VOT]]</f>
        <v>11.175586289837643</v>
      </c>
      <c r="W1708" s="41">
        <f>Data[[#This Row],[TOTAL CHELTUIELI EURO]]/Data[[#This Row],[NUMĂRUL PERSOANELOR CARE AU PARTICIPAT LA VOT]]</f>
        <v>2.3089577260464957</v>
      </c>
      <c r="X1708" s="43">
        <v>4.8400999999999996</v>
      </c>
      <c r="Y1708" s="114" t="s">
        <v>2892</v>
      </c>
      <c r="Z1708" s="44">
        <v>5</v>
      </c>
      <c r="AA1708" s="115" t="s">
        <v>3107</v>
      </c>
      <c r="AB1708" s="44">
        <v>1</v>
      </c>
      <c r="AC1708" s="45"/>
    </row>
    <row r="1709" spans="1:29" x14ac:dyDescent="0.2">
      <c r="A1709" s="37">
        <v>1708</v>
      </c>
      <c r="B1709" s="38" t="s">
        <v>97</v>
      </c>
      <c r="C1709" s="39" t="s">
        <v>102</v>
      </c>
      <c r="D1709" s="40">
        <v>44101</v>
      </c>
      <c r="E1709" s="38">
        <v>1</v>
      </c>
      <c r="F1709" s="38"/>
      <c r="G1709" s="38" t="s">
        <v>2</v>
      </c>
      <c r="H1709" s="38" t="s">
        <v>2</v>
      </c>
      <c r="I1709" s="67">
        <v>31623</v>
      </c>
      <c r="J1709" s="67">
        <v>12000</v>
      </c>
      <c r="K1709" s="50">
        <v>0</v>
      </c>
      <c r="L1709" s="41">
        <f>SUM(Data[[#This Row],[CHELTUIELI DE PERSONAL LEI]:[CHELTUIELI DE CAPITAL (ACTIVE NEFINANCIARE ) LEI]])</f>
        <v>43623</v>
      </c>
      <c r="M1709" s="41">
        <f>Data[[#This Row],[TOTAL CHELTUIELI LEI]]/Data[[#This Row],[CURS VALUTAR EURO BNR 22 07 2020]]</f>
        <v>9012.8303134232774</v>
      </c>
      <c r="N1709" s="49">
        <v>3400</v>
      </c>
      <c r="O1709" s="54"/>
      <c r="P1709" s="54">
        <v>1965</v>
      </c>
      <c r="Q1709" s="54"/>
      <c r="R1709" s="54">
        <f>Data[[#This Row],[PERSOANE ÎNSCRISE ÎN LISTELE ELECTORALE (TURUL 1)            ]]+Data[[#This Row],[PERSOANE ÎNSCRISE ÎN LISTELE ELECTORALE (TURUL AL 2-LEA)]]</f>
        <v>3400</v>
      </c>
      <c r="S1709" s="54">
        <f>Data[[#This Row],[PERSOANE CARE AU PARTICIPAT LA VOT (TURUL 1)]]+Data[[#This Row],[PERSOANE CARE AU PARTICIPAT LA VOT  (TURUL AL 2-LEA)]]</f>
        <v>1965</v>
      </c>
      <c r="T1709" s="41">
        <f>Data[[#This Row],[TOTAL CHELTUIELI LEI]]/Data[[#This Row],[NUMĂRUL PERSOANELOR ÎNSCRISE ÎN LISTELE ELECTORALE]]</f>
        <v>12.830294117647059</v>
      </c>
      <c r="U1709" s="41">
        <f>Data[[#This Row],[TOTAL CHELTUIELI EURO]]/Data[[#This Row],[NUMĂRUL PERSOANELOR ÎNSCRISE ÎN LISTELE ELECTORALE]]</f>
        <v>2.6508324451244936</v>
      </c>
      <c r="V1709" s="41">
        <f>Data[[#This Row],[TOTAL CHELTUIELI LEI]]/Data[[#This Row],[NUMĂRUL PERSOANELOR CARE AU PARTICIPAT LA VOT]]</f>
        <v>22.2</v>
      </c>
      <c r="W1709" s="41">
        <f>Data[[#This Row],[TOTAL CHELTUIELI EURO]]/Data[[#This Row],[NUMĂRUL PERSOANELOR CARE AU PARTICIPAT LA VOT]]</f>
        <v>4.5866820933451793</v>
      </c>
      <c r="X1709" s="43">
        <v>4.8400999999999996</v>
      </c>
      <c r="Y1709" s="114" t="s">
        <v>2897</v>
      </c>
      <c r="Z1709" s="44">
        <v>12</v>
      </c>
      <c r="AA1709" s="115" t="s">
        <v>3108</v>
      </c>
      <c r="AB1709" s="44">
        <v>2</v>
      </c>
      <c r="AC1709" s="45"/>
    </row>
    <row r="1710" spans="1:29" x14ac:dyDescent="0.2">
      <c r="A1710" s="37">
        <v>1709</v>
      </c>
      <c r="B1710" s="38" t="s">
        <v>97</v>
      </c>
      <c r="C1710" s="39" t="s">
        <v>103</v>
      </c>
      <c r="D1710" s="40">
        <v>44101</v>
      </c>
      <c r="E1710" s="38">
        <v>1</v>
      </c>
      <c r="F1710" s="38"/>
      <c r="G1710" s="38" t="s">
        <v>2</v>
      </c>
      <c r="H1710" s="38" t="s">
        <v>2</v>
      </c>
      <c r="I1710" s="67">
        <v>4000</v>
      </c>
      <c r="J1710" s="67">
        <v>11424.98</v>
      </c>
      <c r="K1710" s="50">
        <v>0</v>
      </c>
      <c r="L1710" s="41">
        <f>SUM(Data[[#This Row],[CHELTUIELI DE PERSONAL LEI]:[CHELTUIELI DE CAPITAL (ACTIVE NEFINANCIARE ) LEI]])</f>
        <v>15424.98</v>
      </c>
      <c r="M1710" s="41">
        <f>Data[[#This Row],[TOTAL CHELTUIELI LEI]]/Data[[#This Row],[CURS VALUTAR EURO BNR 22 07 2020]]</f>
        <v>3186.9134935228612</v>
      </c>
      <c r="N1710" s="49">
        <v>2798</v>
      </c>
      <c r="O1710" s="54"/>
      <c r="P1710" s="54">
        <v>1554</v>
      </c>
      <c r="Q1710" s="54"/>
      <c r="R1710" s="54">
        <f>Data[[#This Row],[PERSOANE ÎNSCRISE ÎN LISTELE ELECTORALE (TURUL 1)            ]]+Data[[#This Row],[PERSOANE ÎNSCRISE ÎN LISTELE ELECTORALE (TURUL AL 2-LEA)]]</f>
        <v>2798</v>
      </c>
      <c r="S1710" s="54">
        <f>Data[[#This Row],[PERSOANE CARE AU PARTICIPAT LA VOT (TURUL 1)]]+Data[[#This Row],[PERSOANE CARE AU PARTICIPAT LA VOT  (TURUL AL 2-LEA)]]</f>
        <v>1554</v>
      </c>
      <c r="T1710" s="41">
        <f>Data[[#This Row],[TOTAL CHELTUIELI LEI]]/Data[[#This Row],[NUMĂRUL PERSOANELOR ÎNSCRISE ÎN LISTELE ELECTORALE]]</f>
        <v>5.5128591851322373</v>
      </c>
      <c r="U1710" s="41">
        <f>Data[[#This Row],[TOTAL CHELTUIELI EURO]]/Data[[#This Row],[NUMĂRUL PERSOANELOR ÎNSCRISE ÎN LISTELE ELECTORALE]]</f>
        <v>1.1389969598008796</v>
      </c>
      <c r="V1710" s="41">
        <f>Data[[#This Row],[TOTAL CHELTUIELI LEI]]/Data[[#This Row],[NUMĂRUL PERSOANELOR CARE AU PARTICIPAT LA VOT]]</f>
        <v>9.9259845559845559</v>
      </c>
      <c r="W1710" s="41">
        <f>Data[[#This Row],[TOTAL CHELTUIELI EURO]]/Data[[#This Row],[NUMĂRUL PERSOANELOR CARE AU PARTICIPAT LA VOT]]</f>
        <v>2.0507808838628452</v>
      </c>
      <c r="X1710" s="43">
        <v>4.8400999999999996</v>
      </c>
      <c r="Y1710" s="114" t="s">
        <v>2892</v>
      </c>
      <c r="Z1710" s="44">
        <v>5</v>
      </c>
      <c r="AA1710" s="115" t="s">
        <v>3107</v>
      </c>
      <c r="AB1710" s="44">
        <v>1</v>
      </c>
      <c r="AC1710" s="45"/>
    </row>
    <row r="1711" spans="1:29" x14ac:dyDescent="0.2">
      <c r="A1711" s="37">
        <v>1710</v>
      </c>
      <c r="B1711" s="38" t="s">
        <v>97</v>
      </c>
      <c r="C1711" s="39" t="s">
        <v>104</v>
      </c>
      <c r="D1711" s="40">
        <v>44101</v>
      </c>
      <c r="E1711" s="38">
        <v>1</v>
      </c>
      <c r="F1711" s="38"/>
      <c r="G1711" s="38" t="s">
        <v>2</v>
      </c>
      <c r="H1711" s="38" t="s">
        <v>2</v>
      </c>
      <c r="I1711" s="67">
        <v>0</v>
      </c>
      <c r="J1711" s="67">
        <v>10024</v>
      </c>
      <c r="K1711" s="67">
        <v>0</v>
      </c>
      <c r="L1711" s="41">
        <f>SUM(Data[[#This Row],[CHELTUIELI DE PERSONAL LEI]:[CHELTUIELI DE CAPITAL (ACTIVE NEFINANCIARE ) LEI]])</f>
        <v>10024</v>
      </c>
      <c r="M1711" s="41">
        <f>Data[[#This Row],[TOTAL CHELTUIELI LEI]]/Data[[#This Row],[CURS VALUTAR EURO BNR 22 07 2020]]</f>
        <v>2071.0315902563998</v>
      </c>
      <c r="N1711" s="49">
        <v>4482</v>
      </c>
      <c r="O1711" s="54"/>
      <c r="P1711" s="54">
        <v>2611</v>
      </c>
      <c r="Q1711" s="54"/>
      <c r="R1711" s="54">
        <f>Data[[#This Row],[PERSOANE ÎNSCRISE ÎN LISTELE ELECTORALE (TURUL 1)            ]]+Data[[#This Row],[PERSOANE ÎNSCRISE ÎN LISTELE ELECTORALE (TURUL AL 2-LEA)]]</f>
        <v>4482</v>
      </c>
      <c r="S1711" s="54">
        <f>Data[[#This Row],[PERSOANE CARE AU PARTICIPAT LA VOT (TURUL 1)]]+Data[[#This Row],[PERSOANE CARE AU PARTICIPAT LA VOT  (TURUL AL 2-LEA)]]</f>
        <v>2611</v>
      </c>
      <c r="T1711" s="41">
        <f>Data[[#This Row],[TOTAL CHELTUIELI LEI]]/Data[[#This Row],[NUMĂRUL PERSOANELOR ÎNSCRISE ÎN LISTELE ELECTORALE]]</f>
        <v>2.2365015618027666</v>
      </c>
      <c r="U1711" s="41">
        <f>Data[[#This Row],[TOTAL CHELTUIELI EURO]]/Data[[#This Row],[NUMĂRUL PERSOANELOR ÎNSCRISE ÎN LISTELE ELECTORALE]]</f>
        <v>0.46207755248915661</v>
      </c>
      <c r="V1711" s="41">
        <f>Data[[#This Row],[TOTAL CHELTUIELI LEI]]/Data[[#This Row],[NUMĂRUL PERSOANELOR CARE AU PARTICIPAT LA VOT]]</f>
        <v>3.8391420911528149</v>
      </c>
      <c r="W1711" s="41">
        <f>Data[[#This Row],[TOTAL CHELTUIELI EURO]]/Data[[#This Row],[NUMĂRUL PERSOANELOR CARE AU PARTICIPAT LA VOT]]</f>
        <v>0.79319478753596317</v>
      </c>
      <c r="X1711" s="43">
        <v>4.8400999999999996</v>
      </c>
      <c r="Y1711" s="114" t="s">
        <v>2891</v>
      </c>
      <c r="Z1711" s="44">
        <v>2</v>
      </c>
      <c r="AA1711" s="115" t="s">
        <v>3105</v>
      </c>
      <c r="AB1711" s="44">
        <v>0</v>
      </c>
      <c r="AC1711" s="45"/>
    </row>
    <row r="1712" spans="1:29" x14ac:dyDescent="0.2">
      <c r="A1712" s="37">
        <v>1711</v>
      </c>
      <c r="B1712" s="38" t="s">
        <v>97</v>
      </c>
      <c r="C1712" s="39" t="s">
        <v>105</v>
      </c>
      <c r="D1712" s="40">
        <v>44101</v>
      </c>
      <c r="E1712" s="38">
        <v>1</v>
      </c>
      <c r="F1712" s="38"/>
      <c r="G1712" s="38" t="s">
        <v>2</v>
      </c>
      <c r="H1712" s="38" t="s">
        <v>2</v>
      </c>
      <c r="I1712" s="50">
        <v>9495</v>
      </c>
      <c r="J1712" s="50">
        <v>0</v>
      </c>
      <c r="K1712" s="50">
        <v>0</v>
      </c>
      <c r="L1712" s="41">
        <f>SUM(Data[[#This Row],[CHELTUIELI DE PERSONAL LEI]:[CHELTUIELI DE CAPITAL (ACTIVE NEFINANCIARE ) LEI]])</f>
        <v>9495</v>
      </c>
      <c r="M1712" s="41">
        <f>Data[[#This Row],[TOTAL CHELTUIELI LEI]]/Data[[#This Row],[CURS VALUTAR EURO BNR 22 07 2020]]</f>
        <v>1961.7363277618233</v>
      </c>
      <c r="N1712" s="49">
        <v>5725</v>
      </c>
      <c r="O1712" s="54"/>
      <c r="P1712" s="54">
        <v>2860</v>
      </c>
      <c r="Q1712" s="54"/>
      <c r="R1712" s="54">
        <f>Data[[#This Row],[PERSOANE ÎNSCRISE ÎN LISTELE ELECTORALE (TURUL 1)            ]]+Data[[#This Row],[PERSOANE ÎNSCRISE ÎN LISTELE ELECTORALE (TURUL AL 2-LEA)]]</f>
        <v>5725</v>
      </c>
      <c r="S1712" s="54">
        <f>Data[[#This Row],[PERSOANE CARE AU PARTICIPAT LA VOT (TURUL 1)]]+Data[[#This Row],[PERSOANE CARE AU PARTICIPAT LA VOT  (TURUL AL 2-LEA)]]</f>
        <v>2860</v>
      </c>
      <c r="T1712" s="41">
        <f>Data[[#This Row],[TOTAL CHELTUIELI LEI]]/Data[[#This Row],[NUMĂRUL PERSOANELOR ÎNSCRISE ÎN LISTELE ELECTORALE]]</f>
        <v>1.6585152838427948</v>
      </c>
      <c r="U1712" s="41">
        <f>Data[[#This Row],[TOTAL CHELTUIELI EURO]]/Data[[#This Row],[NUMĂRUL PERSOANELOR ÎNSCRISE ÎN LISTELE ELECTORALE]]</f>
        <v>0.34266136729464164</v>
      </c>
      <c r="V1712" s="41">
        <f>Data[[#This Row],[TOTAL CHELTUIELI LEI]]/Data[[#This Row],[NUMĂRUL PERSOANELOR CARE AU PARTICIPAT LA VOT]]</f>
        <v>3.31993006993007</v>
      </c>
      <c r="W1712" s="41">
        <f>Data[[#This Row],[TOTAL CHELTUIELI EURO]]/Data[[#This Row],[NUMĂRUL PERSOANELOR CARE AU PARTICIPAT LA VOT]]</f>
        <v>0.68592179292371447</v>
      </c>
      <c r="X1712" s="43">
        <v>4.8400999999999996</v>
      </c>
      <c r="Y1712" s="114" t="s">
        <v>2894</v>
      </c>
      <c r="Z1712" s="44">
        <v>1</v>
      </c>
      <c r="AA1712" s="115" t="s">
        <v>3105</v>
      </c>
      <c r="AB1712" s="44">
        <v>0</v>
      </c>
      <c r="AC1712" s="45"/>
    </row>
    <row r="1713" spans="1:29" x14ac:dyDescent="0.2">
      <c r="A1713" s="37">
        <v>1712</v>
      </c>
      <c r="B1713" s="38" t="s">
        <v>97</v>
      </c>
      <c r="C1713" s="39" t="s">
        <v>106</v>
      </c>
      <c r="D1713" s="40">
        <v>44101</v>
      </c>
      <c r="E1713" s="38">
        <v>1</v>
      </c>
      <c r="F1713" s="38"/>
      <c r="G1713" s="38" t="s">
        <v>2</v>
      </c>
      <c r="H1713" s="38" t="s">
        <v>2</v>
      </c>
      <c r="I1713" s="67">
        <v>10800</v>
      </c>
      <c r="J1713" s="67">
        <v>8984.59</v>
      </c>
      <c r="K1713" s="67">
        <v>0</v>
      </c>
      <c r="L1713" s="41">
        <f>SUM(Data[[#This Row],[CHELTUIELI DE PERSONAL LEI]:[CHELTUIELI DE CAPITAL (ACTIVE NEFINANCIARE ) LEI]])</f>
        <v>19784.59</v>
      </c>
      <c r="M1713" s="41">
        <f>Data[[#This Row],[TOTAL CHELTUIELI LEI]]/Data[[#This Row],[CURS VALUTAR EURO BNR 22 07 2020]]</f>
        <v>4087.6407512241485</v>
      </c>
      <c r="N1713" s="49">
        <v>8390</v>
      </c>
      <c r="O1713" s="54"/>
      <c r="P1713" s="54">
        <v>3750</v>
      </c>
      <c r="Q1713" s="54"/>
      <c r="R1713" s="54">
        <f>Data[[#This Row],[PERSOANE ÎNSCRISE ÎN LISTELE ELECTORALE (TURUL 1)            ]]+Data[[#This Row],[PERSOANE ÎNSCRISE ÎN LISTELE ELECTORALE (TURUL AL 2-LEA)]]</f>
        <v>8390</v>
      </c>
      <c r="S1713" s="54">
        <f>Data[[#This Row],[PERSOANE CARE AU PARTICIPAT LA VOT (TURUL 1)]]+Data[[#This Row],[PERSOANE CARE AU PARTICIPAT LA VOT  (TURUL AL 2-LEA)]]</f>
        <v>3750</v>
      </c>
      <c r="T1713" s="41">
        <f>Data[[#This Row],[TOTAL CHELTUIELI LEI]]/Data[[#This Row],[NUMĂRUL PERSOANELOR ÎNSCRISE ÎN LISTELE ELECTORALE]]</f>
        <v>2.3581156138259831</v>
      </c>
      <c r="U1713" s="41">
        <f>Data[[#This Row],[TOTAL CHELTUIELI EURO]]/Data[[#This Row],[NUMĂRUL PERSOANELOR ÎNSCRISE ÎN LISTELE ELECTORALE]]</f>
        <v>0.48720390360240151</v>
      </c>
      <c r="V1713" s="41">
        <f>Data[[#This Row],[TOTAL CHELTUIELI LEI]]/Data[[#This Row],[NUMĂRUL PERSOANELOR CARE AU PARTICIPAT LA VOT]]</f>
        <v>5.2758906666666663</v>
      </c>
      <c r="W1713" s="41">
        <f>Data[[#This Row],[TOTAL CHELTUIELI EURO]]/Data[[#This Row],[NUMĂRUL PERSOANELOR CARE AU PARTICIPAT LA VOT]]</f>
        <v>1.090037533659773</v>
      </c>
      <c r="X1713" s="43">
        <v>4.8400999999999996</v>
      </c>
      <c r="Y1713" s="114" t="s">
        <v>2891</v>
      </c>
      <c r="Z1713" s="44">
        <v>2</v>
      </c>
      <c r="AA1713" s="115" t="s">
        <v>3105</v>
      </c>
      <c r="AB1713" s="44">
        <v>0</v>
      </c>
      <c r="AC1713" s="45"/>
    </row>
    <row r="1714" spans="1:29" x14ac:dyDescent="0.2">
      <c r="A1714" s="37">
        <v>1713</v>
      </c>
      <c r="B1714" s="38" t="s">
        <v>97</v>
      </c>
      <c r="C1714" s="39" t="s">
        <v>107</v>
      </c>
      <c r="D1714" s="40">
        <v>44101</v>
      </c>
      <c r="E1714" s="38">
        <v>1</v>
      </c>
      <c r="F1714" s="38"/>
      <c r="G1714" s="38" t="s">
        <v>2</v>
      </c>
      <c r="H1714" s="38" t="s">
        <v>2</v>
      </c>
      <c r="I1714" s="67">
        <v>16000</v>
      </c>
      <c r="J1714" s="67">
        <v>22252</v>
      </c>
      <c r="K1714" s="67">
        <v>0</v>
      </c>
      <c r="L1714" s="41">
        <f>SUM(Data[[#This Row],[CHELTUIELI DE PERSONAL LEI]:[CHELTUIELI DE CAPITAL (ACTIVE NEFINANCIARE ) LEI]])</f>
        <v>38252</v>
      </c>
      <c r="M1714" s="41">
        <f>Data[[#This Row],[TOTAL CHELTUIELI LEI]]/Data[[#This Row],[CURS VALUTAR EURO BNR 22 07 2020]]</f>
        <v>7903.1424970558464</v>
      </c>
      <c r="N1714" s="49">
        <v>3322</v>
      </c>
      <c r="O1714" s="54"/>
      <c r="P1714" s="54">
        <v>1199</v>
      </c>
      <c r="Q1714" s="54"/>
      <c r="R1714" s="54">
        <f>Data[[#This Row],[PERSOANE ÎNSCRISE ÎN LISTELE ELECTORALE (TURUL 1)            ]]+Data[[#This Row],[PERSOANE ÎNSCRISE ÎN LISTELE ELECTORALE (TURUL AL 2-LEA)]]</f>
        <v>3322</v>
      </c>
      <c r="S1714" s="54">
        <f>Data[[#This Row],[PERSOANE CARE AU PARTICIPAT LA VOT (TURUL 1)]]+Data[[#This Row],[PERSOANE CARE AU PARTICIPAT LA VOT  (TURUL AL 2-LEA)]]</f>
        <v>1199</v>
      </c>
      <c r="T1714" s="41">
        <f>Data[[#This Row],[TOTAL CHELTUIELI LEI]]/Data[[#This Row],[NUMĂRUL PERSOANELOR ÎNSCRISE ÎN LISTELE ELECTORALE]]</f>
        <v>11.514750150511739</v>
      </c>
      <c r="U1714" s="41">
        <f>Data[[#This Row],[TOTAL CHELTUIELI EURO]]/Data[[#This Row],[NUMĂRUL PERSOANELOR ÎNSCRISE ÎN LISTELE ELECTORALE]]</f>
        <v>2.3790314560673829</v>
      </c>
      <c r="V1714" s="41">
        <f>Data[[#This Row],[TOTAL CHELTUIELI LEI]]/Data[[#This Row],[NUMĂRUL PERSOANELOR CARE AU PARTICIPAT LA VOT]]</f>
        <v>31.90325271059216</v>
      </c>
      <c r="W1714" s="41">
        <f>Data[[#This Row],[TOTAL CHELTUIELI EURO]]/Data[[#This Row],[NUMĂRUL PERSOANELOR CARE AU PARTICIPAT LA VOT]]</f>
        <v>6.5914449516729325</v>
      </c>
      <c r="X1714" s="43">
        <v>4.8400999999999996</v>
      </c>
      <c r="Y1714" s="114" t="s">
        <v>2888</v>
      </c>
      <c r="Z1714" s="44">
        <v>11</v>
      </c>
      <c r="AA1714" s="115" t="s">
        <v>3108</v>
      </c>
      <c r="AB1714" s="44">
        <v>2</v>
      </c>
      <c r="AC1714" s="45"/>
    </row>
    <row r="1715" spans="1:29" x14ac:dyDescent="0.2">
      <c r="A1715" s="37">
        <v>1714</v>
      </c>
      <c r="B1715" s="38" t="s">
        <v>97</v>
      </c>
      <c r="C1715" s="39" t="s">
        <v>108</v>
      </c>
      <c r="D1715" s="40">
        <v>44101</v>
      </c>
      <c r="E1715" s="38">
        <v>1</v>
      </c>
      <c r="F1715" s="38"/>
      <c r="G1715" s="38" t="s">
        <v>2</v>
      </c>
      <c r="H1715" s="38" t="s">
        <v>2</v>
      </c>
      <c r="I1715" s="67">
        <v>3300</v>
      </c>
      <c r="J1715" s="67">
        <v>9700</v>
      </c>
      <c r="K1715" s="67">
        <v>0</v>
      </c>
      <c r="L1715" s="41">
        <f>SUM(Data[[#This Row],[CHELTUIELI DE PERSONAL LEI]:[CHELTUIELI DE CAPITAL (ACTIVE NEFINANCIARE ) LEI]])</f>
        <v>13000</v>
      </c>
      <c r="M1715" s="41">
        <f>Data[[#This Row],[TOTAL CHELTUIELI LEI]]/Data[[#This Row],[CURS VALUTAR EURO BNR 22 07 2020]]</f>
        <v>2685.8949195264563</v>
      </c>
      <c r="N1715" s="49">
        <v>2501</v>
      </c>
      <c r="O1715" s="54"/>
      <c r="P1715" s="54">
        <v>1417</v>
      </c>
      <c r="Q1715" s="54"/>
      <c r="R1715" s="54">
        <f>Data[[#This Row],[PERSOANE ÎNSCRISE ÎN LISTELE ELECTORALE (TURUL 1)            ]]+Data[[#This Row],[PERSOANE ÎNSCRISE ÎN LISTELE ELECTORALE (TURUL AL 2-LEA)]]</f>
        <v>2501</v>
      </c>
      <c r="S1715" s="54">
        <f>Data[[#This Row],[PERSOANE CARE AU PARTICIPAT LA VOT (TURUL 1)]]+Data[[#This Row],[PERSOANE CARE AU PARTICIPAT LA VOT  (TURUL AL 2-LEA)]]</f>
        <v>1417</v>
      </c>
      <c r="T1715" s="41">
        <f>Data[[#This Row],[TOTAL CHELTUIELI LEI]]/Data[[#This Row],[NUMĂRUL PERSOANELOR ÎNSCRISE ÎN LISTELE ELECTORALE]]</f>
        <v>5.1979208316673331</v>
      </c>
      <c r="U1715" s="41">
        <f>Data[[#This Row],[TOTAL CHELTUIELI EURO]]/Data[[#This Row],[NUMĂRUL PERSOANELOR ÎNSCRISE ÎN LISTELE ELECTORALE]]</f>
        <v>1.0739283964520017</v>
      </c>
      <c r="V1715" s="41">
        <f>Data[[#This Row],[TOTAL CHELTUIELI LEI]]/Data[[#This Row],[NUMĂRUL PERSOANELOR CARE AU PARTICIPAT LA VOT]]</f>
        <v>9.1743119266055047</v>
      </c>
      <c r="W1715" s="41">
        <f>Data[[#This Row],[TOTAL CHELTUIELI EURO]]/Data[[#This Row],[NUMĂRUL PERSOANELOR CARE AU PARTICIPAT LA VOT]]</f>
        <v>1.8954798302939</v>
      </c>
      <c r="X1715" s="43">
        <v>4.8400999999999996</v>
      </c>
      <c r="Y1715" s="114" t="s">
        <v>2892</v>
      </c>
      <c r="Z1715" s="44">
        <v>5</v>
      </c>
      <c r="AA1715" s="115" t="s">
        <v>3107</v>
      </c>
      <c r="AB1715" s="44">
        <v>1</v>
      </c>
      <c r="AC1715" s="45"/>
    </row>
    <row r="1716" spans="1:29" x14ac:dyDescent="0.2">
      <c r="A1716" s="37">
        <v>1715</v>
      </c>
      <c r="B1716" s="38" t="s">
        <v>97</v>
      </c>
      <c r="C1716" s="39" t="s">
        <v>109</v>
      </c>
      <c r="D1716" s="40">
        <v>44101</v>
      </c>
      <c r="E1716" s="38">
        <v>1</v>
      </c>
      <c r="F1716" s="38"/>
      <c r="G1716" s="38" t="s">
        <v>2</v>
      </c>
      <c r="H1716" s="38" t="s">
        <v>2</v>
      </c>
      <c r="I1716" s="50">
        <v>2556</v>
      </c>
      <c r="J1716" s="50">
        <v>7591</v>
      </c>
      <c r="K1716" s="50">
        <v>0</v>
      </c>
      <c r="L1716" s="41">
        <f>SUM(Data[[#This Row],[CHELTUIELI DE PERSONAL LEI]:[CHELTUIELI DE CAPITAL (ACTIVE NEFINANCIARE ) LEI]])</f>
        <v>10147</v>
      </c>
      <c r="M1716" s="41">
        <f>Data[[#This Row],[TOTAL CHELTUIELI LEI]]/Data[[#This Row],[CURS VALUTAR EURO BNR 22 07 2020]]</f>
        <v>2096.4442883411502</v>
      </c>
      <c r="N1716" s="49">
        <v>3519</v>
      </c>
      <c r="O1716" s="54"/>
      <c r="P1716" s="54">
        <v>1407</v>
      </c>
      <c r="Q1716" s="54"/>
      <c r="R1716" s="54">
        <f>Data[[#This Row],[PERSOANE ÎNSCRISE ÎN LISTELE ELECTORALE (TURUL 1)            ]]+Data[[#This Row],[PERSOANE ÎNSCRISE ÎN LISTELE ELECTORALE (TURUL AL 2-LEA)]]</f>
        <v>3519</v>
      </c>
      <c r="S1716" s="54">
        <f>Data[[#This Row],[PERSOANE CARE AU PARTICIPAT LA VOT (TURUL 1)]]+Data[[#This Row],[PERSOANE CARE AU PARTICIPAT LA VOT  (TURUL AL 2-LEA)]]</f>
        <v>1407</v>
      </c>
      <c r="T1716" s="41">
        <f>Data[[#This Row],[TOTAL CHELTUIELI LEI]]/Data[[#This Row],[NUMĂRUL PERSOANELOR ÎNSCRISE ÎN LISTELE ELECTORALE]]</f>
        <v>2.8834896277351518</v>
      </c>
      <c r="U1716" s="41">
        <f>Data[[#This Row],[TOTAL CHELTUIELI EURO]]/Data[[#This Row],[NUMĂRUL PERSOANELOR ÎNSCRISE ÎN LISTELE ELECTORALE]]</f>
        <v>0.59575001089546753</v>
      </c>
      <c r="V1716" s="41">
        <f>Data[[#This Row],[TOTAL CHELTUIELI LEI]]/Data[[#This Row],[NUMĂRUL PERSOANELOR CARE AU PARTICIPAT LA VOT]]</f>
        <v>7.2117981520966596</v>
      </c>
      <c r="W1716" s="41">
        <f>Data[[#This Row],[TOTAL CHELTUIELI EURO]]/Data[[#This Row],[NUMĂRUL PERSOANELOR CARE AU PARTICIPAT LA VOT]]</f>
        <v>1.4900101551820542</v>
      </c>
      <c r="X1716" s="43">
        <v>4.8400999999999996</v>
      </c>
      <c r="Y1716" s="114" t="s">
        <v>2891</v>
      </c>
      <c r="Z1716" s="44">
        <v>2</v>
      </c>
      <c r="AA1716" s="115" t="s">
        <v>3105</v>
      </c>
      <c r="AB1716" s="44">
        <v>0</v>
      </c>
      <c r="AC1716" s="45"/>
    </row>
    <row r="1717" spans="1:29" x14ac:dyDescent="0.2">
      <c r="A1717" s="37">
        <v>1716</v>
      </c>
      <c r="B1717" s="38" t="s">
        <v>97</v>
      </c>
      <c r="C1717" s="39" t="s">
        <v>110</v>
      </c>
      <c r="D1717" s="40">
        <v>44101</v>
      </c>
      <c r="E1717" s="38">
        <v>1</v>
      </c>
      <c r="F1717" s="38"/>
      <c r="G1717" s="38" t="s">
        <v>2</v>
      </c>
      <c r="H1717" s="38" t="s">
        <v>2</v>
      </c>
      <c r="I1717" s="67">
        <v>0</v>
      </c>
      <c r="J1717" s="67">
        <v>23310</v>
      </c>
      <c r="K1717" s="50">
        <v>0</v>
      </c>
      <c r="L1717" s="41">
        <f>SUM(Data[[#This Row],[CHELTUIELI DE PERSONAL LEI]:[CHELTUIELI DE CAPITAL (ACTIVE NEFINANCIARE ) LEI]])</f>
        <v>23310</v>
      </c>
      <c r="M1717" s="41">
        <f>Data[[#This Row],[TOTAL CHELTUIELI LEI]]/Data[[#This Row],[CURS VALUTAR EURO BNR 22 07 2020]]</f>
        <v>4816.0161980124385</v>
      </c>
      <c r="N1717" s="49">
        <v>3356</v>
      </c>
      <c r="O1717" s="54"/>
      <c r="P1717" s="54">
        <v>1581</v>
      </c>
      <c r="Q1717" s="54"/>
      <c r="R1717" s="54">
        <f>Data[[#This Row],[PERSOANE ÎNSCRISE ÎN LISTELE ELECTORALE (TURUL 1)            ]]+Data[[#This Row],[PERSOANE ÎNSCRISE ÎN LISTELE ELECTORALE (TURUL AL 2-LEA)]]</f>
        <v>3356</v>
      </c>
      <c r="S1717" s="54">
        <f>Data[[#This Row],[PERSOANE CARE AU PARTICIPAT LA VOT (TURUL 1)]]+Data[[#This Row],[PERSOANE CARE AU PARTICIPAT LA VOT  (TURUL AL 2-LEA)]]</f>
        <v>1581</v>
      </c>
      <c r="T1717" s="41">
        <f>Data[[#This Row],[TOTAL CHELTUIELI LEI]]/Data[[#This Row],[NUMĂRUL PERSOANELOR ÎNSCRISE ÎN LISTELE ELECTORALE]]</f>
        <v>6.9457687723480337</v>
      </c>
      <c r="U1717" s="41">
        <f>Data[[#This Row],[TOTAL CHELTUIELI EURO]]/Data[[#This Row],[NUMĂRUL PERSOANELOR ÎNSCRISE ÎN LISTELE ELECTORALE]]</f>
        <v>1.4350465429119303</v>
      </c>
      <c r="V1717" s="41">
        <f>Data[[#This Row],[TOTAL CHELTUIELI LEI]]/Data[[#This Row],[NUMĂRUL PERSOANELOR CARE AU PARTICIPAT LA VOT]]</f>
        <v>14.743833017077799</v>
      </c>
      <c r="W1717" s="41">
        <f>Data[[#This Row],[TOTAL CHELTUIELI EURO]]/Data[[#This Row],[NUMĂRUL PERSOANELOR CARE AU PARTICIPAT LA VOT]]</f>
        <v>3.046183553455053</v>
      </c>
      <c r="X1717" s="43">
        <v>4.8400999999999996</v>
      </c>
      <c r="Y1717" s="114" t="s">
        <v>2889</v>
      </c>
      <c r="Z1717" s="44">
        <v>6</v>
      </c>
      <c r="AA1717" s="115" t="s">
        <v>3107</v>
      </c>
      <c r="AB1717" s="44">
        <v>1</v>
      </c>
      <c r="AC1717" s="45"/>
    </row>
    <row r="1718" spans="1:29" x14ac:dyDescent="0.2">
      <c r="A1718" s="37">
        <v>1717</v>
      </c>
      <c r="B1718" s="38" t="s">
        <v>97</v>
      </c>
      <c r="C1718" s="39" t="s">
        <v>111</v>
      </c>
      <c r="D1718" s="40">
        <v>44101</v>
      </c>
      <c r="E1718" s="38">
        <v>1</v>
      </c>
      <c r="F1718" s="38"/>
      <c r="G1718" s="38" t="s">
        <v>2</v>
      </c>
      <c r="H1718" s="38" t="s">
        <v>2</v>
      </c>
      <c r="I1718" s="67">
        <v>3320</v>
      </c>
      <c r="J1718" s="67">
        <v>9180</v>
      </c>
      <c r="K1718" s="50">
        <v>0</v>
      </c>
      <c r="L1718" s="41">
        <f>SUM(Data[[#This Row],[CHELTUIELI DE PERSONAL LEI]:[CHELTUIELI DE CAPITAL (ACTIVE NEFINANCIARE ) LEI]])</f>
        <v>12500</v>
      </c>
      <c r="M1718" s="41">
        <f>Data[[#This Row],[TOTAL CHELTUIELI LEI]]/Data[[#This Row],[CURS VALUTAR EURO BNR 22 07 2020]]</f>
        <v>2582.5912687754389</v>
      </c>
      <c r="N1718" s="49">
        <v>1508</v>
      </c>
      <c r="O1718" s="54"/>
      <c r="P1718" s="54">
        <v>742</v>
      </c>
      <c r="Q1718" s="54"/>
      <c r="R1718" s="54">
        <f>Data[[#This Row],[PERSOANE ÎNSCRISE ÎN LISTELE ELECTORALE (TURUL 1)            ]]+Data[[#This Row],[PERSOANE ÎNSCRISE ÎN LISTELE ELECTORALE (TURUL AL 2-LEA)]]</f>
        <v>1508</v>
      </c>
      <c r="S1718" s="54">
        <f>Data[[#This Row],[PERSOANE CARE AU PARTICIPAT LA VOT (TURUL 1)]]+Data[[#This Row],[PERSOANE CARE AU PARTICIPAT LA VOT  (TURUL AL 2-LEA)]]</f>
        <v>742</v>
      </c>
      <c r="T1718" s="41">
        <f>Data[[#This Row],[TOTAL CHELTUIELI LEI]]/Data[[#This Row],[NUMĂRUL PERSOANELOR ÎNSCRISE ÎN LISTELE ELECTORALE]]</f>
        <v>8.2891246684350133</v>
      </c>
      <c r="U1718" s="41">
        <f>Data[[#This Row],[TOTAL CHELTUIELI EURO]]/Data[[#This Row],[NUMĂRUL PERSOANELOR ÎNSCRISE ÎN LISTELE ELECTORALE]]</f>
        <v>1.7125936795593097</v>
      </c>
      <c r="V1718" s="41">
        <f>Data[[#This Row],[TOTAL CHELTUIELI LEI]]/Data[[#This Row],[NUMĂRUL PERSOANELOR CARE AU PARTICIPAT LA VOT]]</f>
        <v>16.846361185983827</v>
      </c>
      <c r="W1718" s="41">
        <f>Data[[#This Row],[TOTAL CHELTUIELI EURO]]/Data[[#This Row],[NUMĂRUL PERSOANELOR CARE AU PARTICIPAT LA VOT]]</f>
        <v>3.4805812247647423</v>
      </c>
      <c r="X1718" s="43">
        <v>4.8400999999999996</v>
      </c>
      <c r="Y1718" s="114" t="s">
        <v>2896</v>
      </c>
      <c r="Z1718" s="44">
        <v>8</v>
      </c>
      <c r="AA1718" s="115" t="s">
        <v>3107</v>
      </c>
      <c r="AB1718" s="44">
        <v>1</v>
      </c>
      <c r="AC1718" s="45"/>
    </row>
    <row r="1719" spans="1:29" x14ac:dyDescent="0.2">
      <c r="A1719" s="37">
        <v>1718</v>
      </c>
      <c r="B1719" s="38" t="s">
        <v>97</v>
      </c>
      <c r="C1719" s="39" t="s">
        <v>112</v>
      </c>
      <c r="D1719" s="40">
        <v>44101</v>
      </c>
      <c r="E1719" s="38">
        <v>1</v>
      </c>
      <c r="F1719" s="38"/>
      <c r="G1719" s="38" t="s">
        <v>2</v>
      </c>
      <c r="H1719" s="38" t="s">
        <v>2</v>
      </c>
      <c r="I1719" s="50">
        <v>0</v>
      </c>
      <c r="J1719" s="67">
        <v>7345</v>
      </c>
      <c r="K1719" s="50">
        <v>0</v>
      </c>
      <c r="L1719" s="41">
        <f>SUM(Data[[#This Row],[CHELTUIELI DE PERSONAL LEI]:[CHELTUIELI DE CAPITAL (ACTIVE NEFINANCIARE ) LEI]])</f>
        <v>7345</v>
      </c>
      <c r="M1719" s="41">
        <f>Data[[#This Row],[TOTAL CHELTUIELI LEI]]/Data[[#This Row],[CURS VALUTAR EURO BNR 22 07 2020]]</f>
        <v>1517.5306295324478</v>
      </c>
      <c r="N1719" s="49">
        <v>3033</v>
      </c>
      <c r="O1719" s="54"/>
      <c r="P1719" s="54">
        <v>1746</v>
      </c>
      <c r="Q1719" s="54"/>
      <c r="R1719" s="54">
        <f>Data[[#This Row],[PERSOANE ÎNSCRISE ÎN LISTELE ELECTORALE (TURUL 1)            ]]+Data[[#This Row],[PERSOANE ÎNSCRISE ÎN LISTELE ELECTORALE (TURUL AL 2-LEA)]]</f>
        <v>3033</v>
      </c>
      <c r="S1719" s="54">
        <f>Data[[#This Row],[PERSOANE CARE AU PARTICIPAT LA VOT (TURUL 1)]]+Data[[#This Row],[PERSOANE CARE AU PARTICIPAT LA VOT  (TURUL AL 2-LEA)]]</f>
        <v>1746</v>
      </c>
      <c r="T1719" s="41">
        <f>Data[[#This Row],[TOTAL CHELTUIELI LEI]]/Data[[#This Row],[NUMĂRUL PERSOANELOR ÎNSCRISE ÎN LISTELE ELECTORALE]]</f>
        <v>2.4216946917243654</v>
      </c>
      <c r="U1719" s="41">
        <f>Data[[#This Row],[TOTAL CHELTUIELI EURO]]/Data[[#This Row],[NUMĂRUL PERSOANELOR ÎNSCRISE ÎN LISTELE ELECTORALE]]</f>
        <v>0.50033980531897393</v>
      </c>
      <c r="V1719" s="41">
        <f>Data[[#This Row],[TOTAL CHELTUIELI LEI]]/Data[[#This Row],[NUMĂRUL PERSOANELOR CARE AU PARTICIPAT LA VOT]]</f>
        <v>4.2067583046964492</v>
      </c>
      <c r="W1719" s="41">
        <f>Data[[#This Row],[TOTAL CHELTUIELI EURO]]/Data[[#This Row],[NUMĂRUL PERSOANELOR CARE AU PARTICIPAT LA VOT]]</f>
        <v>0.86914698140460933</v>
      </c>
      <c r="X1719" s="43">
        <v>4.8400999999999996</v>
      </c>
      <c r="Y1719" s="114" t="s">
        <v>2891</v>
      </c>
      <c r="Z1719" s="44">
        <v>2</v>
      </c>
      <c r="AA1719" s="115" t="s">
        <v>3105</v>
      </c>
      <c r="AB1719" s="44">
        <v>0</v>
      </c>
      <c r="AC1719" s="45"/>
    </row>
    <row r="1720" spans="1:29" x14ac:dyDescent="0.2">
      <c r="A1720" s="37">
        <v>1719</v>
      </c>
      <c r="B1720" s="38" t="s">
        <v>97</v>
      </c>
      <c r="C1720" s="39" t="s">
        <v>113</v>
      </c>
      <c r="D1720" s="40">
        <v>44101</v>
      </c>
      <c r="E1720" s="38">
        <v>1</v>
      </c>
      <c r="F1720" s="38"/>
      <c r="G1720" s="38" t="s">
        <v>2</v>
      </c>
      <c r="H1720" s="38" t="s">
        <v>2</v>
      </c>
      <c r="I1720" s="50">
        <v>13040</v>
      </c>
      <c r="J1720" s="50">
        <v>45882</v>
      </c>
      <c r="K1720" s="50">
        <v>0</v>
      </c>
      <c r="L1720" s="41">
        <f>SUM(Data[[#This Row],[CHELTUIELI DE PERSONAL LEI]:[CHELTUIELI DE CAPITAL (ACTIVE NEFINANCIARE ) LEI]])</f>
        <v>58922</v>
      </c>
      <c r="M1720" s="41">
        <f>Data[[#This Row],[TOTAL CHELTUIELI LEI]]/Data[[#This Row],[CURS VALUTAR EURO BNR 22 07 2020]]</f>
        <v>12173.715419102911</v>
      </c>
      <c r="N1720" s="49">
        <v>13534</v>
      </c>
      <c r="O1720" s="54"/>
      <c r="P1720" s="54">
        <v>5412</v>
      </c>
      <c r="Q1720" s="54"/>
      <c r="R1720" s="54">
        <f>Data[[#This Row],[PERSOANE ÎNSCRISE ÎN LISTELE ELECTORALE (TURUL 1)            ]]+Data[[#This Row],[PERSOANE ÎNSCRISE ÎN LISTELE ELECTORALE (TURUL AL 2-LEA)]]</f>
        <v>13534</v>
      </c>
      <c r="S1720" s="54">
        <f>Data[[#This Row],[PERSOANE CARE AU PARTICIPAT LA VOT (TURUL 1)]]+Data[[#This Row],[PERSOANE CARE AU PARTICIPAT LA VOT  (TURUL AL 2-LEA)]]</f>
        <v>5412</v>
      </c>
      <c r="T1720" s="41">
        <f>Data[[#This Row],[TOTAL CHELTUIELI LEI]]/Data[[#This Row],[NUMĂRUL PERSOANELOR ÎNSCRISE ÎN LISTELE ELECTORALE]]</f>
        <v>4.3536279001034428</v>
      </c>
      <c r="U1720" s="41">
        <f>Data[[#This Row],[TOTAL CHELTUIELI EURO]]/Data[[#This Row],[NUMĂRUL PERSOANELOR ÎNSCRISE ÎN LISTELE ELECTORALE]]</f>
        <v>0.89949131218434397</v>
      </c>
      <c r="V1720" s="41">
        <f>Data[[#This Row],[TOTAL CHELTUIELI LEI]]/Data[[#This Row],[NUMĂRUL PERSOANELOR CARE AU PARTICIPAT LA VOT]]</f>
        <v>10.887287509238728</v>
      </c>
      <c r="W1720" s="41">
        <f>Data[[#This Row],[TOTAL CHELTUIELI EURO]]/Data[[#This Row],[NUMĂRUL PERSOANELOR CARE AU PARTICIPAT LA VOT]]</f>
        <v>2.2493930929606267</v>
      </c>
      <c r="X1720" s="43">
        <v>4.8400999999999996</v>
      </c>
      <c r="Y1720" s="114" t="s">
        <v>2895</v>
      </c>
      <c r="Z1720" s="44">
        <v>4</v>
      </c>
      <c r="AA1720" s="115" t="s">
        <v>3105</v>
      </c>
      <c r="AB1720" s="44">
        <v>0</v>
      </c>
      <c r="AC1720" s="45"/>
    </row>
    <row r="1721" spans="1:29" x14ac:dyDescent="0.2">
      <c r="A1721" s="37">
        <v>1720</v>
      </c>
      <c r="B1721" s="38" t="s">
        <v>97</v>
      </c>
      <c r="C1721" s="39" t="s">
        <v>114</v>
      </c>
      <c r="D1721" s="40">
        <v>44101</v>
      </c>
      <c r="E1721" s="38">
        <v>1</v>
      </c>
      <c r="F1721" s="38"/>
      <c r="G1721" s="38" t="s">
        <v>2</v>
      </c>
      <c r="H1721" s="38" t="s">
        <v>2</v>
      </c>
      <c r="I1721" s="67">
        <v>0</v>
      </c>
      <c r="J1721" s="67">
        <v>10000</v>
      </c>
      <c r="K1721" s="67">
        <v>0</v>
      </c>
      <c r="L1721" s="41">
        <f>SUM(Data[[#This Row],[CHELTUIELI DE PERSONAL LEI]:[CHELTUIELI DE CAPITAL (ACTIVE NEFINANCIARE ) LEI]])</f>
        <v>10000</v>
      </c>
      <c r="M1721" s="41">
        <f>Data[[#This Row],[TOTAL CHELTUIELI LEI]]/Data[[#This Row],[CURS VALUTAR EURO BNR 22 07 2020]]</f>
        <v>2066.0730150203508</v>
      </c>
      <c r="N1721" s="49">
        <v>2204</v>
      </c>
      <c r="O1721" s="54"/>
      <c r="P1721" s="54">
        <v>1527</v>
      </c>
      <c r="Q1721" s="54"/>
      <c r="R1721" s="54">
        <f>Data[[#This Row],[PERSOANE ÎNSCRISE ÎN LISTELE ELECTORALE (TURUL 1)            ]]+Data[[#This Row],[PERSOANE ÎNSCRISE ÎN LISTELE ELECTORALE (TURUL AL 2-LEA)]]</f>
        <v>2204</v>
      </c>
      <c r="S1721" s="54">
        <f>Data[[#This Row],[PERSOANE CARE AU PARTICIPAT LA VOT (TURUL 1)]]+Data[[#This Row],[PERSOANE CARE AU PARTICIPAT LA VOT  (TURUL AL 2-LEA)]]</f>
        <v>1527</v>
      </c>
      <c r="T1721" s="41">
        <f>Data[[#This Row],[TOTAL CHELTUIELI LEI]]/Data[[#This Row],[NUMĂRUL PERSOANELOR ÎNSCRISE ÎN LISTELE ELECTORALE]]</f>
        <v>4.5372050816696916</v>
      </c>
      <c r="U1721" s="41">
        <f>Data[[#This Row],[TOTAL CHELTUIELI EURO]]/Data[[#This Row],[NUMĂRUL PERSOANELOR ÎNSCRISE ÎN LISTELE ELECTORALE]]</f>
        <v>0.93741969828509564</v>
      </c>
      <c r="V1721" s="41">
        <f>Data[[#This Row],[TOTAL CHELTUIELI LEI]]/Data[[#This Row],[NUMĂRUL PERSOANELOR CARE AU PARTICIPAT LA VOT]]</f>
        <v>6.5487884741322855</v>
      </c>
      <c r="W1721" s="41">
        <f>Data[[#This Row],[TOTAL CHELTUIELI EURO]]/Data[[#This Row],[NUMĂRUL PERSOANELOR CARE AU PARTICIPAT LA VOT]]</f>
        <v>1.3530275147481015</v>
      </c>
      <c r="X1721" s="43">
        <v>4.8400999999999996</v>
      </c>
      <c r="Y1721" s="114" t="s">
        <v>2895</v>
      </c>
      <c r="Z1721" s="44">
        <v>4</v>
      </c>
      <c r="AA1721" s="115" t="s">
        <v>3105</v>
      </c>
      <c r="AB1721" s="44">
        <v>0</v>
      </c>
      <c r="AC1721" s="45"/>
    </row>
    <row r="1722" spans="1:29" x14ac:dyDescent="0.2">
      <c r="A1722" s="37">
        <v>1721</v>
      </c>
      <c r="B1722" s="38" t="s">
        <v>97</v>
      </c>
      <c r="C1722" s="39" t="s">
        <v>115</v>
      </c>
      <c r="D1722" s="40">
        <v>44101</v>
      </c>
      <c r="E1722" s="38">
        <v>1</v>
      </c>
      <c r="F1722" s="38"/>
      <c r="G1722" s="38" t="s">
        <v>2</v>
      </c>
      <c r="H1722" s="38" t="s">
        <v>2</v>
      </c>
      <c r="I1722" s="67">
        <v>6000</v>
      </c>
      <c r="J1722" s="67">
        <v>20653</v>
      </c>
      <c r="K1722" s="67">
        <v>0</v>
      </c>
      <c r="L1722" s="41">
        <f>SUM(Data[[#This Row],[CHELTUIELI DE PERSONAL LEI]:[CHELTUIELI DE CAPITAL (ACTIVE NEFINANCIARE ) LEI]])</f>
        <v>26653</v>
      </c>
      <c r="M1722" s="41">
        <f>Data[[#This Row],[TOTAL CHELTUIELI LEI]]/Data[[#This Row],[CURS VALUTAR EURO BNR 22 07 2020]]</f>
        <v>5506.7044069337417</v>
      </c>
      <c r="N1722" s="49">
        <v>5698</v>
      </c>
      <c r="O1722" s="54"/>
      <c r="P1722" s="54">
        <v>1985</v>
      </c>
      <c r="Q1722" s="54"/>
      <c r="R1722" s="54">
        <f>Data[[#This Row],[PERSOANE ÎNSCRISE ÎN LISTELE ELECTORALE (TURUL 1)            ]]+Data[[#This Row],[PERSOANE ÎNSCRISE ÎN LISTELE ELECTORALE (TURUL AL 2-LEA)]]</f>
        <v>5698</v>
      </c>
      <c r="S1722" s="54">
        <f>Data[[#This Row],[PERSOANE CARE AU PARTICIPAT LA VOT (TURUL 1)]]+Data[[#This Row],[PERSOANE CARE AU PARTICIPAT LA VOT  (TURUL AL 2-LEA)]]</f>
        <v>1985</v>
      </c>
      <c r="T1722" s="41">
        <f>Data[[#This Row],[TOTAL CHELTUIELI LEI]]/Data[[#This Row],[NUMĂRUL PERSOANELOR ÎNSCRISE ÎN LISTELE ELECTORALE]]</f>
        <v>4.6776061776061777</v>
      </c>
      <c r="U1722" s="41">
        <f>Data[[#This Row],[TOTAL CHELTUIELI EURO]]/Data[[#This Row],[NUMĂRUL PERSOANELOR ÎNSCRISE ÎN LISTELE ELECTORALE]]</f>
        <v>0.96642758984446153</v>
      </c>
      <c r="V1722" s="41">
        <f>Data[[#This Row],[TOTAL CHELTUIELI LEI]]/Data[[#This Row],[NUMĂRUL PERSOANELOR CARE AU PARTICIPAT LA VOT]]</f>
        <v>13.427204030226701</v>
      </c>
      <c r="W1722" s="41">
        <f>Data[[#This Row],[TOTAL CHELTUIELI EURO]]/Data[[#This Row],[NUMĂRUL PERSOANELOR CARE AU PARTICIPAT LA VOT]]</f>
        <v>2.7741583914023886</v>
      </c>
      <c r="X1722" s="43">
        <v>4.8400999999999996</v>
      </c>
      <c r="Y1722" s="114" t="s">
        <v>2895</v>
      </c>
      <c r="Z1722" s="44">
        <v>4</v>
      </c>
      <c r="AA1722" s="115" t="s">
        <v>3105</v>
      </c>
      <c r="AB1722" s="44">
        <v>0</v>
      </c>
      <c r="AC1722" s="45"/>
    </row>
    <row r="1723" spans="1:29" x14ac:dyDescent="0.2">
      <c r="A1723" s="37">
        <v>1722</v>
      </c>
      <c r="B1723" s="38" t="s">
        <v>97</v>
      </c>
      <c r="C1723" s="39" t="s">
        <v>116</v>
      </c>
      <c r="D1723" s="40">
        <v>44101</v>
      </c>
      <c r="E1723" s="38">
        <v>1</v>
      </c>
      <c r="F1723" s="38"/>
      <c r="G1723" s="38" t="s">
        <v>2</v>
      </c>
      <c r="H1723" s="38" t="s">
        <v>2</v>
      </c>
      <c r="I1723" s="67">
        <v>0</v>
      </c>
      <c r="J1723" s="67">
        <v>7884.12</v>
      </c>
      <c r="K1723" s="67">
        <v>0</v>
      </c>
      <c r="L1723" s="41">
        <f>SUM(Data[[#This Row],[CHELTUIELI DE PERSONAL LEI]:[CHELTUIELI DE CAPITAL (ACTIVE NEFINANCIARE ) LEI]])</f>
        <v>7884.12</v>
      </c>
      <c r="M1723" s="41">
        <f>Data[[#This Row],[TOTAL CHELTUIELI LEI]]/Data[[#This Row],[CURS VALUTAR EURO BNR 22 07 2020]]</f>
        <v>1628.9167579182249</v>
      </c>
      <c r="N1723" s="49">
        <v>1420</v>
      </c>
      <c r="O1723" s="54"/>
      <c r="P1723" s="54">
        <v>897</v>
      </c>
      <c r="Q1723" s="54"/>
      <c r="R1723" s="54">
        <f>Data[[#This Row],[PERSOANE ÎNSCRISE ÎN LISTELE ELECTORALE (TURUL 1)            ]]+Data[[#This Row],[PERSOANE ÎNSCRISE ÎN LISTELE ELECTORALE (TURUL AL 2-LEA)]]</f>
        <v>1420</v>
      </c>
      <c r="S1723" s="54">
        <f>Data[[#This Row],[PERSOANE CARE AU PARTICIPAT LA VOT (TURUL 1)]]+Data[[#This Row],[PERSOANE CARE AU PARTICIPAT LA VOT  (TURUL AL 2-LEA)]]</f>
        <v>897</v>
      </c>
      <c r="T1723" s="41">
        <f>Data[[#This Row],[TOTAL CHELTUIELI LEI]]/Data[[#This Row],[NUMĂRUL PERSOANELOR ÎNSCRISE ÎN LISTELE ELECTORALE]]</f>
        <v>5.5521971830985919</v>
      </c>
      <c r="U1723" s="41">
        <f>Data[[#This Row],[TOTAL CHELTUIELI EURO]]/Data[[#This Row],[NUMĂRUL PERSOANELOR ÎNSCRISE ÎN LISTELE ELECTORALE]]</f>
        <v>1.1471244774072007</v>
      </c>
      <c r="V1723" s="41">
        <f>Data[[#This Row],[TOTAL CHELTUIELI LEI]]/Data[[#This Row],[NUMĂRUL PERSOANELOR CARE AU PARTICIPAT LA VOT]]</f>
        <v>8.7894314381270906</v>
      </c>
      <c r="W1723" s="41">
        <f>Data[[#This Row],[TOTAL CHELTUIELI EURO]]/Data[[#This Row],[NUMĂRUL PERSOANELOR CARE AU PARTICIPAT LA VOT]]</f>
        <v>1.8159607111685896</v>
      </c>
      <c r="X1723" s="43">
        <v>4.8400999999999996</v>
      </c>
      <c r="Y1723" s="114" t="s">
        <v>2892</v>
      </c>
      <c r="Z1723" s="44">
        <v>5</v>
      </c>
      <c r="AA1723" s="115" t="s">
        <v>3107</v>
      </c>
      <c r="AB1723" s="44">
        <v>1</v>
      </c>
      <c r="AC1723" s="45"/>
    </row>
    <row r="1724" spans="1:29" x14ac:dyDescent="0.2">
      <c r="A1724" s="37">
        <v>1723</v>
      </c>
      <c r="B1724" s="38" t="s">
        <v>97</v>
      </c>
      <c r="C1724" s="39" t="s">
        <v>117</v>
      </c>
      <c r="D1724" s="40">
        <v>44101</v>
      </c>
      <c r="E1724" s="38">
        <v>1</v>
      </c>
      <c r="F1724" s="38"/>
      <c r="G1724" s="38" t="s">
        <v>2</v>
      </c>
      <c r="H1724" s="38" t="s">
        <v>2</v>
      </c>
      <c r="I1724" s="50">
        <v>5000</v>
      </c>
      <c r="J1724" s="50">
        <v>5650</v>
      </c>
      <c r="K1724" s="50">
        <v>0</v>
      </c>
      <c r="L1724" s="41">
        <f>SUM(Data[[#This Row],[CHELTUIELI DE PERSONAL LEI]:[CHELTUIELI DE CAPITAL (ACTIVE NEFINANCIARE ) LEI]])</f>
        <v>10650</v>
      </c>
      <c r="M1724" s="41">
        <f>Data[[#This Row],[TOTAL CHELTUIELI LEI]]/Data[[#This Row],[CURS VALUTAR EURO BNR 22 07 2020]]</f>
        <v>2200.367760996674</v>
      </c>
      <c r="N1724" s="49">
        <v>6280</v>
      </c>
      <c r="O1724" s="54"/>
      <c r="P1724" s="54">
        <v>1723</v>
      </c>
      <c r="Q1724" s="54"/>
      <c r="R1724" s="54">
        <f>Data[[#This Row],[PERSOANE ÎNSCRISE ÎN LISTELE ELECTORALE (TURUL 1)            ]]+Data[[#This Row],[PERSOANE ÎNSCRISE ÎN LISTELE ELECTORALE (TURUL AL 2-LEA)]]</f>
        <v>6280</v>
      </c>
      <c r="S1724" s="54">
        <f>Data[[#This Row],[PERSOANE CARE AU PARTICIPAT LA VOT (TURUL 1)]]+Data[[#This Row],[PERSOANE CARE AU PARTICIPAT LA VOT  (TURUL AL 2-LEA)]]</f>
        <v>1723</v>
      </c>
      <c r="T1724" s="41">
        <f>Data[[#This Row],[TOTAL CHELTUIELI LEI]]/Data[[#This Row],[NUMĂRUL PERSOANELOR ÎNSCRISE ÎN LISTELE ELECTORALE]]</f>
        <v>1.6958598726114649</v>
      </c>
      <c r="U1724" s="41">
        <f>Data[[#This Row],[TOTAL CHELTUIELI EURO]]/Data[[#This Row],[NUMĂRUL PERSOANELOR ÎNSCRISE ÎN LISTELE ELECTORALE]]</f>
        <v>0.35037703200583981</v>
      </c>
      <c r="V1724" s="41">
        <f>Data[[#This Row],[TOTAL CHELTUIELI LEI]]/Data[[#This Row],[NUMĂRUL PERSOANELOR CARE AU PARTICIPAT LA VOT]]</f>
        <v>6.1810795124782354</v>
      </c>
      <c r="W1724" s="41">
        <f>Data[[#This Row],[TOTAL CHELTUIELI EURO]]/Data[[#This Row],[NUMĂRUL PERSOANELOR CARE AU PARTICIPAT LA VOT]]</f>
        <v>1.277056158442643</v>
      </c>
      <c r="X1724" s="43">
        <v>4.8400999999999996</v>
      </c>
      <c r="Y1724" s="114" t="s">
        <v>2894</v>
      </c>
      <c r="Z1724" s="44">
        <v>1</v>
      </c>
      <c r="AA1724" s="115" t="s">
        <v>3105</v>
      </c>
      <c r="AB1724" s="44">
        <v>0</v>
      </c>
      <c r="AC1724" s="45"/>
    </row>
    <row r="1725" spans="1:29" x14ac:dyDescent="0.2">
      <c r="A1725" s="37">
        <v>1724</v>
      </c>
      <c r="B1725" s="38" t="s">
        <v>97</v>
      </c>
      <c r="C1725" s="39" t="s">
        <v>118</v>
      </c>
      <c r="D1725" s="40">
        <v>44101</v>
      </c>
      <c r="E1725" s="38">
        <v>1</v>
      </c>
      <c r="F1725" s="38"/>
      <c r="G1725" s="38" t="s">
        <v>2</v>
      </c>
      <c r="H1725" s="38" t="s">
        <v>2</v>
      </c>
      <c r="I1725" s="67">
        <v>2880</v>
      </c>
      <c r="J1725" s="67">
        <v>8985</v>
      </c>
      <c r="K1725" s="67">
        <v>0</v>
      </c>
      <c r="L1725" s="41">
        <f>SUM(Data[[#This Row],[CHELTUIELI DE PERSONAL LEI]:[CHELTUIELI DE CAPITAL (ACTIVE NEFINANCIARE ) LEI]])</f>
        <v>11865</v>
      </c>
      <c r="M1725" s="41">
        <f>Data[[#This Row],[TOTAL CHELTUIELI LEI]]/Data[[#This Row],[CURS VALUTAR EURO BNR 22 07 2020]]</f>
        <v>2451.3956323216466</v>
      </c>
      <c r="N1725" s="49">
        <v>5985</v>
      </c>
      <c r="O1725" s="54"/>
      <c r="P1725" s="54">
        <v>2830</v>
      </c>
      <c r="Q1725" s="54"/>
      <c r="R1725" s="54">
        <f>Data[[#This Row],[PERSOANE ÎNSCRISE ÎN LISTELE ELECTORALE (TURUL 1)            ]]+Data[[#This Row],[PERSOANE ÎNSCRISE ÎN LISTELE ELECTORALE (TURUL AL 2-LEA)]]</f>
        <v>5985</v>
      </c>
      <c r="S1725" s="54">
        <f>Data[[#This Row],[PERSOANE CARE AU PARTICIPAT LA VOT (TURUL 1)]]+Data[[#This Row],[PERSOANE CARE AU PARTICIPAT LA VOT  (TURUL AL 2-LEA)]]</f>
        <v>2830</v>
      </c>
      <c r="T1725" s="41">
        <f>Data[[#This Row],[TOTAL CHELTUIELI LEI]]/Data[[#This Row],[NUMĂRUL PERSOANELOR ÎNSCRISE ÎN LISTELE ELECTORALE]]</f>
        <v>1.9824561403508771</v>
      </c>
      <c r="U1725" s="41">
        <f>Data[[#This Row],[TOTAL CHELTUIELI EURO]]/Data[[#This Row],[NUMĂRUL PERSOANELOR ÎNSCRISE ÎN LISTELE ELECTORALE]]</f>
        <v>0.40958991350403451</v>
      </c>
      <c r="V1725" s="41">
        <f>Data[[#This Row],[TOTAL CHELTUIELI LEI]]/Data[[#This Row],[NUMĂRUL PERSOANELOR CARE AU PARTICIPAT LA VOT]]</f>
        <v>4.1925795053003529</v>
      </c>
      <c r="W1725" s="41">
        <f>Data[[#This Row],[TOTAL CHELTUIELI EURO]]/Data[[#This Row],[NUMĂRUL PERSOANELOR CARE AU PARTICIPAT LA VOT]]</f>
        <v>0.86621753792284328</v>
      </c>
      <c r="X1725" s="43">
        <v>4.8400999999999996</v>
      </c>
      <c r="Y1725" s="114" t="s">
        <v>2894</v>
      </c>
      <c r="Z1725" s="44">
        <v>1</v>
      </c>
      <c r="AA1725" s="115" t="s">
        <v>3105</v>
      </c>
      <c r="AB1725" s="44">
        <v>0</v>
      </c>
      <c r="AC1725" s="45"/>
    </row>
    <row r="1726" spans="1:29" x14ac:dyDescent="0.2">
      <c r="A1726" s="37">
        <v>1725</v>
      </c>
      <c r="B1726" s="38" t="s">
        <v>97</v>
      </c>
      <c r="C1726" s="39" t="s">
        <v>119</v>
      </c>
      <c r="D1726" s="40">
        <v>44101</v>
      </c>
      <c r="E1726" s="38">
        <v>1</v>
      </c>
      <c r="F1726" s="38"/>
      <c r="G1726" s="38" t="s">
        <v>2</v>
      </c>
      <c r="H1726" s="38" t="s">
        <v>2</v>
      </c>
      <c r="I1726" s="67">
        <v>3500</v>
      </c>
      <c r="J1726" s="67">
        <v>8000</v>
      </c>
      <c r="K1726" s="67">
        <v>0</v>
      </c>
      <c r="L1726" s="41">
        <f>SUM(Data[[#This Row],[CHELTUIELI DE PERSONAL LEI]:[CHELTUIELI DE CAPITAL (ACTIVE NEFINANCIARE ) LEI]])</f>
        <v>11500</v>
      </c>
      <c r="M1726" s="41">
        <f>Data[[#This Row],[TOTAL CHELTUIELI LEI]]/Data[[#This Row],[CURS VALUTAR EURO BNR 22 07 2020]]</f>
        <v>2375.9839672734038</v>
      </c>
      <c r="N1726" s="49">
        <v>2178</v>
      </c>
      <c r="O1726" s="54"/>
      <c r="P1726" s="54">
        <v>1256</v>
      </c>
      <c r="Q1726" s="54"/>
      <c r="R1726" s="54">
        <f>Data[[#This Row],[PERSOANE ÎNSCRISE ÎN LISTELE ELECTORALE (TURUL 1)            ]]+Data[[#This Row],[PERSOANE ÎNSCRISE ÎN LISTELE ELECTORALE (TURUL AL 2-LEA)]]</f>
        <v>2178</v>
      </c>
      <c r="S1726" s="54">
        <f>Data[[#This Row],[PERSOANE CARE AU PARTICIPAT LA VOT (TURUL 1)]]+Data[[#This Row],[PERSOANE CARE AU PARTICIPAT LA VOT  (TURUL AL 2-LEA)]]</f>
        <v>1256</v>
      </c>
      <c r="T1726" s="41">
        <f>Data[[#This Row],[TOTAL CHELTUIELI LEI]]/Data[[#This Row],[NUMĂRUL PERSOANELOR ÎNSCRISE ÎN LISTELE ELECTORALE]]</f>
        <v>5.2800734618916438</v>
      </c>
      <c r="U1726" s="41">
        <f>Data[[#This Row],[TOTAL CHELTUIELI EURO]]/Data[[#This Row],[NUMĂRUL PERSOANELOR ÎNSCRISE ÎN LISTELE ELECTORALE]]</f>
        <v>1.0909017296939412</v>
      </c>
      <c r="V1726" s="41">
        <f>Data[[#This Row],[TOTAL CHELTUIELI LEI]]/Data[[#This Row],[NUMĂRUL PERSOANELOR CARE AU PARTICIPAT LA VOT]]</f>
        <v>9.1560509554140133</v>
      </c>
      <c r="W1726" s="41">
        <f>Data[[#This Row],[TOTAL CHELTUIELI EURO]]/Data[[#This Row],[NUMĂRUL PERSOANELOR CARE AU PARTICIPAT LA VOT]]</f>
        <v>1.8917069803132196</v>
      </c>
      <c r="X1726" s="43">
        <v>4.8400999999999996</v>
      </c>
      <c r="Y1726" s="114" t="s">
        <v>2892</v>
      </c>
      <c r="Z1726" s="44">
        <v>5</v>
      </c>
      <c r="AA1726" s="115" t="s">
        <v>3107</v>
      </c>
      <c r="AB1726" s="44">
        <v>1</v>
      </c>
      <c r="AC1726" s="45"/>
    </row>
    <row r="1727" spans="1:29" x14ac:dyDescent="0.2">
      <c r="A1727" s="37">
        <v>1726</v>
      </c>
      <c r="B1727" s="38" t="s">
        <v>97</v>
      </c>
      <c r="C1727" s="39" t="s">
        <v>120</v>
      </c>
      <c r="D1727" s="40">
        <v>44101</v>
      </c>
      <c r="E1727" s="38">
        <v>1</v>
      </c>
      <c r="F1727" s="38"/>
      <c r="G1727" s="38" t="s">
        <v>2</v>
      </c>
      <c r="H1727" s="38" t="s">
        <v>2</v>
      </c>
      <c r="I1727" s="67">
        <v>10776</v>
      </c>
      <c r="J1727" s="67">
        <v>7935</v>
      </c>
      <c r="K1727" s="67">
        <v>0</v>
      </c>
      <c r="L1727" s="41">
        <f>SUM(Data[[#This Row],[CHELTUIELI DE PERSONAL LEI]:[CHELTUIELI DE CAPITAL (ACTIVE NEFINANCIARE ) LEI]])</f>
        <v>18711</v>
      </c>
      <c r="M1727" s="41">
        <f>Data[[#This Row],[TOTAL CHELTUIELI LEI]]/Data[[#This Row],[CURS VALUTAR EURO BNR 22 07 2020]]</f>
        <v>3865.8292184045786</v>
      </c>
      <c r="N1727" s="49">
        <v>3219</v>
      </c>
      <c r="O1727" s="54"/>
      <c r="P1727" s="54">
        <v>1946</v>
      </c>
      <c r="Q1727" s="54"/>
      <c r="R1727" s="54">
        <f>Data[[#This Row],[PERSOANE ÎNSCRISE ÎN LISTELE ELECTORALE (TURUL 1)            ]]+Data[[#This Row],[PERSOANE ÎNSCRISE ÎN LISTELE ELECTORALE (TURUL AL 2-LEA)]]</f>
        <v>3219</v>
      </c>
      <c r="S1727" s="54">
        <f>Data[[#This Row],[PERSOANE CARE AU PARTICIPAT LA VOT (TURUL 1)]]+Data[[#This Row],[PERSOANE CARE AU PARTICIPAT LA VOT  (TURUL AL 2-LEA)]]</f>
        <v>1946</v>
      </c>
      <c r="T1727" s="41">
        <f>Data[[#This Row],[TOTAL CHELTUIELI LEI]]/Data[[#This Row],[NUMĂRUL PERSOANELOR ÎNSCRISE ÎN LISTELE ELECTORALE]]</f>
        <v>5.8126747437092261</v>
      </c>
      <c r="U1727" s="41">
        <f>Data[[#This Row],[TOTAL CHELTUIELI EURO]]/Data[[#This Row],[NUMĂRUL PERSOANELOR ÎNSCRISE ÎN LISTELE ELECTORALE]]</f>
        <v>1.2009410433067966</v>
      </c>
      <c r="V1727" s="41">
        <f>Data[[#This Row],[TOTAL CHELTUIELI LEI]]/Data[[#This Row],[NUMĂRUL PERSOANELOR CARE AU PARTICIPAT LA VOT]]</f>
        <v>9.615107913669064</v>
      </c>
      <c r="W1727" s="41">
        <f>Data[[#This Row],[TOTAL CHELTUIELI EURO]]/Data[[#This Row],[NUMĂRUL PERSOANELOR CARE AU PARTICIPAT LA VOT]]</f>
        <v>1.9865514996940281</v>
      </c>
      <c r="X1727" s="43">
        <v>4.8400999999999996</v>
      </c>
      <c r="Y1727" s="114" t="s">
        <v>2892</v>
      </c>
      <c r="Z1727" s="44">
        <v>5</v>
      </c>
      <c r="AA1727" s="115" t="s">
        <v>3107</v>
      </c>
      <c r="AB1727" s="44">
        <v>1</v>
      </c>
      <c r="AC1727" s="45"/>
    </row>
    <row r="1728" spans="1:29" x14ac:dyDescent="0.2">
      <c r="A1728" s="37">
        <v>1727</v>
      </c>
      <c r="B1728" s="38" t="s">
        <v>97</v>
      </c>
      <c r="C1728" s="39" t="s">
        <v>121</v>
      </c>
      <c r="D1728" s="40">
        <v>44101</v>
      </c>
      <c r="E1728" s="38">
        <v>1</v>
      </c>
      <c r="F1728" s="38"/>
      <c r="G1728" s="38" t="s">
        <v>2</v>
      </c>
      <c r="H1728" s="38" t="s">
        <v>2</v>
      </c>
      <c r="I1728" s="67">
        <v>3500</v>
      </c>
      <c r="J1728" s="67">
        <v>15000</v>
      </c>
      <c r="K1728" s="67">
        <v>0</v>
      </c>
      <c r="L1728" s="41">
        <f>SUM(Data[[#This Row],[CHELTUIELI DE PERSONAL LEI]:[CHELTUIELI DE CAPITAL (ACTIVE NEFINANCIARE ) LEI]])</f>
        <v>18500</v>
      </c>
      <c r="M1728" s="41">
        <f>Data[[#This Row],[TOTAL CHELTUIELI LEI]]/Data[[#This Row],[CURS VALUTAR EURO BNR 22 07 2020]]</f>
        <v>3822.2350777876495</v>
      </c>
      <c r="N1728" s="49">
        <v>1089</v>
      </c>
      <c r="O1728" s="54"/>
      <c r="P1728" s="54">
        <v>659</v>
      </c>
      <c r="Q1728" s="54"/>
      <c r="R1728" s="54">
        <f>Data[[#This Row],[PERSOANE ÎNSCRISE ÎN LISTELE ELECTORALE (TURUL 1)            ]]+Data[[#This Row],[PERSOANE ÎNSCRISE ÎN LISTELE ELECTORALE (TURUL AL 2-LEA)]]</f>
        <v>1089</v>
      </c>
      <c r="S1728" s="54">
        <f>Data[[#This Row],[PERSOANE CARE AU PARTICIPAT LA VOT (TURUL 1)]]+Data[[#This Row],[PERSOANE CARE AU PARTICIPAT LA VOT  (TURUL AL 2-LEA)]]</f>
        <v>659</v>
      </c>
      <c r="T1728" s="41">
        <f>Data[[#This Row],[TOTAL CHELTUIELI LEI]]/Data[[#This Row],[NUMĂRUL PERSOANELOR ÎNSCRISE ÎN LISTELE ELECTORALE]]</f>
        <v>16.988062442607898</v>
      </c>
      <c r="U1728" s="41">
        <f>Data[[#This Row],[TOTAL CHELTUIELI EURO]]/Data[[#This Row],[NUMĂRUL PERSOANELOR ÎNSCRISE ÎN LISTELE ELECTORALE]]</f>
        <v>3.5098577390152887</v>
      </c>
      <c r="V1728" s="41">
        <f>Data[[#This Row],[TOTAL CHELTUIELI LEI]]/Data[[#This Row],[NUMĂRUL PERSOANELOR CARE AU PARTICIPAT LA VOT]]</f>
        <v>28.072837632776935</v>
      </c>
      <c r="W1728" s="41">
        <f>Data[[#This Row],[TOTAL CHELTUIELI EURO]]/Data[[#This Row],[NUMĂRUL PERSOANELOR CARE AU PARTICIPAT LA VOT]]</f>
        <v>5.8000532288128221</v>
      </c>
      <c r="X1728" s="43">
        <v>4.8400999999999996</v>
      </c>
      <c r="Y1728" s="114" t="s">
        <v>2920</v>
      </c>
      <c r="Z1728" s="44">
        <v>16</v>
      </c>
      <c r="AA1728" s="115" t="s">
        <v>3106</v>
      </c>
      <c r="AB1728" s="44">
        <v>3</v>
      </c>
      <c r="AC1728" s="45"/>
    </row>
    <row r="1729" spans="1:29" x14ac:dyDescent="0.2">
      <c r="A1729" s="37">
        <v>1728</v>
      </c>
      <c r="B1729" s="38" t="s">
        <v>97</v>
      </c>
      <c r="C1729" s="39" t="s">
        <v>122</v>
      </c>
      <c r="D1729" s="40">
        <v>44101</v>
      </c>
      <c r="E1729" s="38">
        <v>1</v>
      </c>
      <c r="F1729" s="38"/>
      <c r="G1729" s="38" t="s">
        <v>2</v>
      </c>
      <c r="H1729" s="38" t="s">
        <v>2</v>
      </c>
      <c r="I1729" s="67">
        <v>0</v>
      </c>
      <c r="J1729" s="67">
        <v>14847</v>
      </c>
      <c r="K1729" s="67">
        <v>0</v>
      </c>
      <c r="L1729" s="41">
        <f>SUM(Data[[#This Row],[CHELTUIELI DE PERSONAL LEI]:[CHELTUIELI DE CAPITAL (ACTIVE NEFINANCIARE ) LEI]])</f>
        <v>14847</v>
      </c>
      <c r="M1729" s="41">
        <f>Data[[#This Row],[TOTAL CHELTUIELI LEI]]/Data[[#This Row],[CURS VALUTAR EURO BNR 22 07 2020]]</f>
        <v>3067.498605400715</v>
      </c>
      <c r="N1729" s="49">
        <v>3589</v>
      </c>
      <c r="O1729" s="54"/>
      <c r="P1729" s="54">
        <v>1855</v>
      </c>
      <c r="Q1729" s="54"/>
      <c r="R1729" s="54">
        <f>Data[[#This Row],[PERSOANE ÎNSCRISE ÎN LISTELE ELECTORALE (TURUL 1)            ]]+Data[[#This Row],[PERSOANE ÎNSCRISE ÎN LISTELE ELECTORALE (TURUL AL 2-LEA)]]</f>
        <v>3589</v>
      </c>
      <c r="S1729" s="54">
        <f>Data[[#This Row],[PERSOANE CARE AU PARTICIPAT LA VOT (TURUL 1)]]+Data[[#This Row],[PERSOANE CARE AU PARTICIPAT LA VOT  (TURUL AL 2-LEA)]]</f>
        <v>1855</v>
      </c>
      <c r="T1729" s="41">
        <f>Data[[#This Row],[TOTAL CHELTUIELI LEI]]/Data[[#This Row],[NUMĂRUL PERSOANELOR ÎNSCRISE ÎN LISTELE ELECTORALE]]</f>
        <v>4.136806910002786</v>
      </c>
      <c r="U1729" s="41">
        <f>Data[[#This Row],[TOTAL CHELTUIELI EURO]]/Data[[#This Row],[NUMĂRUL PERSOANELOR ÎNSCRISE ÎN LISTELE ELECTORALE]]</f>
        <v>0.85469451251064776</v>
      </c>
      <c r="V1729" s="41">
        <f>Data[[#This Row],[TOTAL CHELTUIELI LEI]]/Data[[#This Row],[NUMĂRUL PERSOANELOR CARE AU PARTICIPAT LA VOT]]</f>
        <v>8.0037735849056606</v>
      </c>
      <c r="W1729" s="41">
        <f>Data[[#This Row],[TOTAL CHELTUIELI EURO]]/Data[[#This Row],[NUMĂRUL PERSOANELOR CARE AU PARTICIPAT LA VOT]]</f>
        <v>1.6536380622106279</v>
      </c>
      <c r="X1729" s="43">
        <v>4.8400999999999996</v>
      </c>
      <c r="Y1729" s="114" t="s">
        <v>2895</v>
      </c>
      <c r="Z1729" s="44">
        <v>4</v>
      </c>
      <c r="AA1729" s="115" t="s">
        <v>3105</v>
      </c>
      <c r="AB1729" s="44">
        <v>0</v>
      </c>
      <c r="AC1729" s="45"/>
    </row>
    <row r="1730" spans="1:29" x14ac:dyDescent="0.2">
      <c r="A1730" s="37">
        <v>1729</v>
      </c>
      <c r="B1730" s="38" t="s">
        <v>97</v>
      </c>
      <c r="C1730" s="39" t="s">
        <v>123</v>
      </c>
      <c r="D1730" s="40">
        <v>44101</v>
      </c>
      <c r="E1730" s="38">
        <v>1</v>
      </c>
      <c r="F1730" s="38"/>
      <c r="G1730" s="38" t="s">
        <v>2</v>
      </c>
      <c r="H1730" s="38" t="s">
        <v>2</v>
      </c>
      <c r="I1730" s="67">
        <v>0</v>
      </c>
      <c r="J1730" s="67">
        <v>38964</v>
      </c>
      <c r="K1730" s="67">
        <v>0</v>
      </c>
      <c r="L1730" s="41">
        <f>SUM(Data[[#This Row],[CHELTUIELI DE PERSONAL LEI]:[CHELTUIELI DE CAPITAL (ACTIVE NEFINANCIARE ) LEI]])</f>
        <v>38964</v>
      </c>
      <c r="M1730" s="41">
        <f>Data[[#This Row],[TOTAL CHELTUIELI LEI]]/Data[[#This Row],[CURS VALUTAR EURO BNR 22 07 2020]]</f>
        <v>8050.2468957252959</v>
      </c>
      <c r="N1730" s="49">
        <v>7856</v>
      </c>
      <c r="O1730" s="54"/>
      <c r="P1730" s="54">
        <v>2873</v>
      </c>
      <c r="Q1730" s="54"/>
      <c r="R1730" s="54">
        <f>Data[[#This Row],[PERSOANE ÎNSCRISE ÎN LISTELE ELECTORALE (TURUL 1)            ]]+Data[[#This Row],[PERSOANE ÎNSCRISE ÎN LISTELE ELECTORALE (TURUL AL 2-LEA)]]</f>
        <v>7856</v>
      </c>
      <c r="S1730" s="54">
        <f>Data[[#This Row],[PERSOANE CARE AU PARTICIPAT LA VOT (TURUL 1)]]+Data[[#This Row],[PERSOANE CARE AU PARTICIPAT LA VOT  (TURUL AL 2-LEA)]]</f>
        <v>2873</v>
      </c>
      <c r="T1730" s="41">
        <f>Data[[#This Row],[TOTAL CHELTUIELI LEI]]/Data[[#This Row],[NUMĂRUL PERSOANELOR ÎNSCRISE ÎN LISTELE ELECTORALE]]</f>
        <v>4.9597759674134423</v>
      </c>
      <c r="U1730" s="41">
        <f>Data[[#This Row],[TOTAL CHELTUIELI EURO]]/Data[[#This Row],[NUMĂRUL PERSOANELOR ÎNSCRISE ÎN LISTELE ELECTORALE]]</f>
        <v>1.0247259286819368</v>
      </c>
      <c r="V1730" s="41">
        <f>Data[[#This Row],[TOTAL CHELTUIELI LEI]]/Data[[#This Row],[NUMĂRUL PERSOANELOR CARE AU PARTICIPAT LA VOT]]</f>
        <v>13.562130177514794</v>
      </c>
      <c r="W1730" s="41">
        <f>Data[[#This Row],[TOTAL CHELTUIELI EURO]]/Data[[#This Row],[NUMĂRUL PERSOANELOR CARE AU PARTICIPAT LA VOT]]</f>
        <v>2.8020351185956476</v>
      </c>
      <c r="X1730" s="43">
        <v>4.8400999999999996</v>
      </c>
      <c r="Y1730" s="114" t="s">
        <v>2895</v>
      </c>
      <c r="Z1730" s="44">
        <v>4</v>
      </c>
      <c r="AA1730" s="115" t="s">
        <v>3107</v>
      </c>
      <c r="AB1730" s="44">
        <v>1</v>
      </c>
      <c r="AC1730" s="45"/>
    </row>
    <row r="1731" spans="1:29" x14ac:dyDescent="0.2">
      <c r="A1731" s="37">
        <v>1730</v>
      </c>
      <c r="B1731" s="38" t="s">
        <v>97</v>
      </c>
      <c r="C1731" s="39" t="s">
        <v>124</v>
      </c>
      <c r="D1731" s="40">
        <v>44101</v>
      </c>
      <c r="E1731" s="38">
        <v>1</v>
      </c>
      <c r="F1731" s="38"/>
      <c r="G1731" s="38" t="s">
        <v>2</v>
      </c>
      <c r="H1731" s="38" t="s">
        <v>2</v>
      </c>
      <c r="I1731" s="67">
        <v>6247</v>
      </c>
      <c r="J1731" s="67">
        <v>2859</v>
      </c>
      <c r="K1731" s="67">
        <v>0</v>
      </c>
      <c r="L1731" s="41">
        <f>SUM(Data[[#This Row],[CHELTUIELI DE PERSONAL LEI]:[CHELTUIELI DE CAPITAL (ACTIVE NEFINANCIARE ) LEI]])</f>
        <v>9106</v>
      </c>
      <c r="M1731" s="41">
        <f>Data[[#This Row],[TOTAL CHELTUIELI LEI]]/Data[[#This Row],[CURS VALUTAR EURO BNR 22 07 2020]]</f>
        <v>1881.3660874775317</v>
      </c>
      <c r="N1731" s="49">
        <v>1861</v>
      </c>
      <c r="O1731" s="54"/>
      <c r="P1731" s="54">
        <v>958</v>
      </c>
      <c r="Q1731" s="54"/>
      <c r="R1731" s="54">
        <f>Data[[#This Row],[PERSOANE ÎNSCRISE ÎN LISTELE ELECTORALE (TURUL 1)            ]]+Data[[#This Row],[PERSOANE ÎNSCRISE ÎN LISTELE ELECTORALE (TURUL AL 2-LEA)]]</f>
        <v>1861</v>
      </c>
      <c r="S1731" s="54">
        <f>Data[[#This Row],[PERSOANE CARE AU PARTICIPAT LA VOT (TURUL 1)]]+Data[[#This Row],[PERSOANE CARE AU PARTICIPAT LA VOT  (TURUL AL 2-LEA)]]</f>
        <v>958</v>
      </c>
      <c r="T1731" s="41">
        <f>Data[[#This Row],[TOTAL CHELTUIELI LEI]]/Data[[#This Row],[NUMĂRUL PERSOANELOR ÎNSCRISE ÎN LISTELE ELECTORALE]]</f>
        <v>4.8930682428801724</v>
      </c>
      <c r="U1731" s="41">
        <f>Data[[#This Row],[TOTAL CHELTUIELI EURO]]/Data[[#This Row],[NUMĂRUL PERSOANELOR ÎNSCRISE ÎN LISTELE ELECTORALE]]</f>
        <v>1.0109436257267768</v>
      </c>
      <c r="V1731" s="41">
        <f>Data[[#This Row],[TOTAL CHELTUIELI LEI]]/Data[[#This Row],[NUMĂRUL PERSOANELOR CARE AU PARTICIPAT LA VOT]]</f>
        <v>9.5052192066805841</v>
      </c>
      <c r="W1731" s="41">
        <f>Data[[#This Row],[TOTAL CHELTUIELI EURO]]/Data[[#This Row],[NUMĂRUL PERSOANELOR CARE AU PARTICIPAT LA VOT]]</f>
        <v>1.9638476904775906</v>
      </c>
      <c r="X1731" s="43">
        <v>4.8400999999999996</v>
      </c>
      <c r="Y1731" s="114" t="s">
        <v>2895</v>
      </c>
      <c r="Z1731" s="44">
        <v>4</v>
      </c>
      <c r="AA1731" s="115" t="s">
        <v>3107</v>
      </c>
      <c r="AB1731" s="44">
        <v>1</v>
      </c>
      <c r="AC1731" s="45"/>
    </row>
    <row r="1732" spans="1:29" x14ac:dyDescent="0.2">
      <c r="A1732" s="37">
        <v>1731</v>
      </c>
      <c r="B1732" s="38" t="s">
        <v>97</v>
      </c>
      <c r="C1732" s="39" t="s">
        <v>125</v>
      </c>
      <c r="D1732" s="40">
        <v>44101</v>
      </c>
      <c r="E1732" s="38">
        <v>1</v>
      </c>
      <c r="F1732" s="38"/>
      <c r="G1732" s="38" t="s">
        <v>2</v>
      </c>
      <c r="H1732" s="38" t="s">
        <v>2</v>
      </c>
      <c r="I1732" s="67">
        <v>0</v>
      </c>
      <c r="J1732" s="67">
        <v>8235</v>
      </c>
      <c r="K1732" s="67">
        <v>0</v>
      </c>
      <c r="L1732" s="41">
        <f>SUM(Data[[#This Row],[CHELTUIELI DE PERSONAL LEI]:[CHELTUIELI DE CAPITAL (ACTIVE NEFINANCIARE ) LEI]])</f>
        <v>8235</v>
      </c>
      <c r="M1732" s="41">
        <f>Data[[#This Row],[TOTAL CHELTUIELI LEI]]/Data[[#This Row],[CURS VALUTAR EURO BNR 22 07 2020]]</f>
        <v>1701.411127869259</v>
      </c>
      <c r="N1732" s="49">
        <v>2139</v>
      </c>
      <c r="O1732" s="54"/>
      <c r="P1732" s="54">
        <v>1253</v>
      </c>
      <c r="Q1732" s="54"/>
      <c r="R1732" s="54">
        <f>Data[[#This Row],[PERSOANE ÎNSCRISE ÎN LISTELE ELECTORALE (TURUL 1)            ]]+Data[[#This Row],[PERSOANE ÎNSCRISE ÎN LISTELE ELECTORALE (TURUL AL 2-LEA)]]</f>
        <v>2139</v>
      </c>
      <c r="S1732" s="54">
        <f>Data[[#This Row],[PERSOANE CARE AU PARTICIPAT LA VOT (TURUL 1)]]+Data[[#This Row],[PERSOANE CARE AU PARTICIPAT LA VOT  (TURUL AL 2-LEA)]]</f>
        <v>1253</v>
      </c>
      <c r="T1732" s="41">
        <f>Data[[#This Row],[TOTAL CHELTUIELI LEI]]/Data[[#This Row],[NUMĂRUL PERSOANELOR ÎNSCRISE ÎN LISTELE ELECTORALE]]</f>
        <v>3.8499298737727909</v>
      </c>
      <c r="U1732" s="41">
        <f>Data[[#This Row],[TOTAL CHELTUIELI EURO]]/Data[[#This Row],[NUMĂRUL PERSOANELOR ÎNSCRISE ÎN LISTELE ELECTORALE]]</f>
        <v>0.79542362219226692</v>
      </c>
      <c r="V1732" s="41">
        <f>Data[[#This Row],[TOTAL CHELTUIELI LEI]]/Data[[#This Row],[NUMĂRUL PERSOANELOR CARE AU PARTICIPAT LA VOT]]</f>
        <v>6.5722266560255385</v>
      </c>
      <c r="W1732" s="41">
        <f>Data[[#This Row],[TOTAL CHELTUIELI EURO]]/Data[[#This Row],[NUMĂRUL PERSOANELOR CARE AU PARTICIPAT LA VOT]]</f>
        <v>1.3578700142611804</v>
      </c>
      <c r="X1732" s="43">
        <v>4.8400999999999996</v>
      </c>
      <c r="Y1732" s="114" t="s">
        <v>2884</v>
      </c>
      <c r="Z1732" s="44">
        <v>3</v>
      </c>
      <c r="AA1732" s="115" t="s">
        <v>3105</v>
      </c>
      <c r="AB1732" s="44">
        <v>0</v>
      </c>
      <c r="AC1732" s="45"/>
    </row>
    <row r="1733" spans="1:29" x14ac:dyDescent="0.2">
      <c r="A1733" s="37">
        <v>1732</v>
      </c>
      <c r="B1733" s="38" t="s">
        <v>97</v>
      </c>
      <c r="C1733" s="39" t="s">
        <v>126</v>
      </c>
      <c r="D1733" s="40">
        <v>44101</v>
      </c>
      <c r="E1733" s="38">
        <v>1</v>
      </c>
      <c r="F1733" s="38"/>
      <c r="G1733" s="38" t="s">
        <v>2</v>
      </c>
      <c r="H1733" s="38" t="s">
        <v>2</v>
      </c>
      <c r="I1733" s="67">
        <v>2640</v>
      </c>
      <c r="J1733" s="67">
        <v>2709</v>
      </c>
      <c r="K1733" s="67">
        <v>0</v>
      </c>
      <c r="L1733" s="41">
        <f>SUM(Data[[#This Row],[CHELTUIELI DE PERSONAL LEI]:[CHELTUIELI DE CAPITAL (ACTIVE NEFINANCIARE ) LEI]])</f>
        <v>5349</v>
      </c>
      <c r="M1733" s="41">
        <f>Data[[#This Row],[TOTAL CHELTUIELI LEI]]/Data[[#This Row],[CURS VALUTAR EURO BNR 22 07 2020]]</f>
        <v>1105.1424557343857</v>
      </c>
      <c r="N1733" s="49">
        <v>1174</v>
      </c>
      <c r="O1733" s="54"/>
      <c r="P1733" s="54">
        <v>587</v>
      </c>
      <c r="Q1733" s="54"/>
      <c r="R1733" s="54">
        <f>Data[[#This Row],[PERSOANE ÎNSCRISE ÎN LISTELE ELECTORALE (TURUL 1)            ]]+Data[[#This Row],[PERSOANE ÎNSCRISE ÎN LISTELE ELECTORALE (TURUL AL 2-LEA)]]</f>
        <v>1174</v>
      </c>
      <c r="S1733" s="54">
        <f>Data[[#This Row],[PERSOANE CARE AU PARTICIPAT LA VOT (TURUL 1)]]+Data[[#This Row],[PERSOANE CARE AU PARTICIPAT LA VOT  (TURUL AL 2-LEA)]]</f>
        <v>587</v>
      </c>
      <c r="T1733" s="41">
        <f>Data[[#This Row],[TOTAL CHELTUIELI LEI]]/Data[[#This Row],[NUMĂRUL PERSOANELOR ÎNSCRISE ÎN LISTELE ELECTORALE]]</f>
        <v>4.5562180579216358</v>
      </c>
      <c r="U1733" s="41">
        <f>Data[[#This Row],[TOTAL CHELTUIELI EURO]]/Data[[#This Row],[NUMĂRUL PERSOANELOR ÎNSCRISE ÎN LISTELE ELECTORALE]]</f>
        <v>0.9413479180020321</v>
      </c>
      <c r="V1733" s="41">
        <f>Data[[#This Row],[TOTAL CHELTUIELI LEI]]/Data[[#This Row],[NUMĂRUL PERSOANELOR CARE AU PARTICIPAT LA VOT]]</f>
        <v>9.1124361158432716</v>
      </c>
      <c r="W1733" s="41">
        <f>Data[[#This Row],[TOTAL CHELTUIELI EURO]]/Data[[#This Row],[NUMĂRUL PERSOANELOR CARE AU PARTICIPAT LA VOT]]</f>
        <v>1.8826958360040642</v>
      </c>
      <c r="X1733" s="43">
        <v>4.8400999999999996</v>
      </c>
      <c r="Y1733" s="114" t="s">
        <v>2895</v>
      </c>
      <c r="Z1733" s="44">
        <v>4</v>
      </c>
      <c r="AA1733" s="115" t="s">
        <v>3105</v>
      </c>
      <c r="AB1733" s="44">
        <v>0</v>
      </c>
      <c r="AC1733" s="45"/>
    </row>
    <row r="1734" spans="1:29" x14ac:dyDescent="0.2">
      <c r="A1734" s="37">
        <v>1733</v>
      </c>
      <c r="B1734" s="38" t="s">
        <v>97</v>
      </c>
      <c r="C1734" s="39" t="s">
        <v>127</v>
      </c>
      <c r="D1734" s="40">
        <v>44101</v>
      </c>
      <c r="E1734" s="38">
        <v>1</v>
      </c>
      <c r="F1734" s="38"/>
      <c r="G1734" s="38" t="s">
        <v>2</v>
      </c>
      <c r="H1734" s="38" t="s">
        <v>2</v>
      </c>
      <c r="I1734" s="67">
        <v>0</v>
      </c>
      <c r="J1734" s="71">
        <v>17472.490000000002</v>
      </c>
      <c r="K1734" s="67">
        <v>0</v>
      </c>
      <c r="L1734" s="41">
        <f>SUM(Data[[#This Row],[CHELTUIELI DE PERSONAL LEI]:[CHELTUIELI DE CAPITAL (ACTIVE NEFINANCIARE ) LEI]])</f>
        <v>17472.490000000002</v>
      </c>
      <c r="M1734" s="41">
        <f>Data[[#This Row],[TOTAL CHELTUIELI LEI]]/Data[[#This Row],[CURS VALUTAR EURO BNR 22 07 2020]]</f>
        <v>3609.9440094212937</v>
      </c>
      <c r="N1734" s="49">
        <v>3901</v>
      </c>
      <c r="O1734" s="54"/>
      <c r="P1734" s="54">
        <v>2199</v>
      </c>
      <c r="Q1734" s="54"/>
      <c r="R1734" s="54">
        <f>Data[[#This Row],[PERSOANE ÎNSCRISE ÎN LISTELE ELECTORALE (TURUL 1)            ]]+Data[[#This Row],[PERSOANE ÎNSCRISE ÎN LISTELE ELECTORALE (TURUL AL 2-LEA)]]</f>
        <v>3901</v>
      </c>
      <c r="S1734" s="54">
        <f>Data[[#This Row],[PERSOANE CARE AU PARTICIPAT LA VOT (TURUL 1)]]+Data[[#This Row],[PERSOANE CARE AU PARTICIPAT LA VOT  (TURUL AL 2-LEA)]]</f>
        <v>2199</v>
      </c>
      <c r="T1734" s="41">
        <f>Data[[#This Row],[TOTAL CHELTUIELI LEI]]/Data[[#This Row],[NUMĂRUL PERSOANELOR ÎNSCRISE ÎN LISTELE ELECTORALE]]</f>
        <v>4.4789771853370937</v>
      </c>
      <c r="U1734" s="41">
        <f>Data[[#This Row],[TOTAL CHELTUIELI EURO]]/Data[[#This Row],[NUMĂRUL PERSOANELOR ÎNSCRISE ÎN LISTELE ELECTORALE]]</f>
        <v>0.92538938975167739</v>
      </c>
      <c r="V1734" s="41">
        <f>Data[[#This Row],[TOTAL CHELTUIELI LEI]]/Data[[#This Row],[NUMĂRUL PERSOANELOR CARE AU PARTICIPAT LA VOT]]</f>
        <v>7.9456525693497051</v>
      </c>
      <c r="W1734" s="41">
        <f>Data[[#This Row],[TOTAL CHELTUIELI EURO]]/Data[[#This Row],[NUMĂRUL PERSOANELOR CARE AU PARTICIPAT LA VOT]]</f>
        <v>1.6416298360260544</v>
      </c>
      <c r="X1734" s="43">
        <v>4.8400999999999996</v>
      </c>
      <c r="Y1734" s="114" t="s">
        <v>2895</v>
      </c>
      <c r="Z1734" s="44">
        <v>4</v>
      </c>
      <c r="AA1734" s="115" t="s">
        <v>3105</v>
      </c>
      <c r="AB1734" s="44">
        <v>0</v>
      </c>
      <c r="AC1734" s="45"/>
    </row>
    <row r="1735" spans="1:29" x14ac:dyDescent="0.2">
      <c r="A1735" s="37">
        <v>1734</v>
      </c>
      <c r="B1735" s="38" t="s">
        <v>97</v>
      </c>
      <c r="C1735" s="39" t="s">
        <v>128</v>
      </c>
      <c r="D1735" s="40">
        <v>44101</v>
      </c>
      <c r="E1735" s="38">
        <v>1</v>
      </c>
      <c r="F1735" s="38"/>
      <c r="G1735" s="38" t="s">
        <v>2</v>
      </c>
      <c r="H1735" s="38" t="s">
        <v>2</v>
      </c>
      <c r="I1735" s="67">
        <v>0</v>
      </c>
      <c r="J1735" s="67">
        <v>14681</v>
      </c>
      <c r="K1735" s="67">
        <v>0</v>
      </c>
      <c r="L1735" s="41">
        <f>SUM(Data[[#This Row],[CHELTUIELI DE PERSONAL LEI]:[CHELTUIELI DE CAPITAL (ACTIVE NEFINANCIARE ) LEI]])</f>
        <v>14681</v>
      </c>
      <c r="M1735" s="41">
        <f>Data[[#This Row],[TOTAL CHELTUIELI LEI]]/Data[[#This Row],[CURS VALUTAR EURO BNR 22 07 2020]]</f>
        <v>3033.2017933513771</v>
      </c>
      <c r="N1735" s="49">
        <v>4417</v>
      </c>
      <c r="O1735" s="54"/>
      <c r="P1735" s="54">
        <v>2071</v>
      </c>
      <c r="Q1735" s="54"/>
      <c r="R1735" s="54">
        <f>Data[[#This Row],[PERSOANE ÎNSCRISE ÎN LISTELE ELECTORALE (TURUL 1)            ]]+Data[[#This Row],[PERSOANE ÎNSCRISE ÎN LISTELE ELECTORALE (TURUL AL 2-LEA)]]</f>
        <v>4417</v>
      </c>
      <c r="S1735" s="54">
        <f>Data[[#This Row],[PERSOANE CARE AU PARTICIPAT LA VOT (TURUL 1)]]+Data[[#This Row],[PERSOANE CARE AU PARTICIPAT LA VOT  (TURUL AL 2-LEA)]]</f>
        <v>2071</v>
      </c>
      <c r="T1735" s="41">
        <f>Data[[#This Row],[TOTAL CHELTUIELI LEI]]/Data[[#This Row],[NUMĂRUL PERSOANELOR ÎNSCRISE ÎN LISTELE ELECTORALE]]</f>
        <v>3.3237491510074713</v>
      </c>
      <c r="U1735" s="41">
        <f>Data[[#This Row],[TOTAL CHELTUIELI EURO]]/Data[[#This Row],[NUMĂRUL PERSOANELOR ÎNSCRISE ÎN LISTELE ELECTORALE]]</f>
        <v>0.68671084295933371</v>
      </c>
      <c r="V1735" s="41">
        <f>Data[[#This Row],[TOTAL CHELTUIELI LEI]]/Data[[#This Row],[NUMĂRUL PERSOANELOR CARE AU PARTICIPAT LA VOT]]</f>
        <v>7.0888459681313378</v>
      </c>
      <c r="W1735" s="41">
        <f>Data[[#This Row],[TOTAL CHELTUIELI EURO]]/Data[[#This Row],[NUMĂRUL PERSOANELOR CARE AU PARTICIPAT LA VOT]]</f>
        <v>1.4646073362391971</v>
      </c>
      <c r="X1735" s="43">
        <v>4.8400999999999996</v>
      </c>
      <c r="Y1735" s="114" t="s">
        <v>2884</v>
      </c>
      <c r="Z1735" s="44">
        <v>3</v>
      </c>
      <c r="AA1735" s="115" t="s">
        <v>3105</v>
      </c>
      <c r="AB1735" s="44">
        <v>0</v>
      </c>
      <c r="AC1735" s="45"/>
    </row>
    <row r="1736" spans="1:29" x14ac:dyDescent="0.2">
      <c r="A1736" s="37">
        <v>1735</v>
      </c>
      <c r="B1736" s="38" t="s">
        <v>97</v>
      </c>
      <c r="C1736" s="39" t="s">
        <v>129</v>
      </c>
      <c r="D1736" s="40">
        <v>44101</v>
      </c>
      <c r="E1736" s="38">
        <v>1</v>
      </c>
      <c r="F1736" s="38"/>
      <c r="G1736" s="38" t="s">
        <v>2</v>
      </c>
      <c r="H1736" s="38" t="s">
        <v>2</v>
      </c>
      <c r="I1736" s="67">
        <v>17120</v>
      </c>
      <c r="J1736" s="67">
        <v>9799.7000000000007</v>
      </c>
      <c r="K1736" s="67">
        <v>0</v>
      </c>
      <c r="L1736" s="41">
        <f>SUM(Data[[#This Row],[CHELTUIELI DE PERSONAL LEI]:[CHELTUIELI DE CAPITAL (ACTIVE NEFINANCIARE ) LEI]])</f>
        <v>26919.7</v>
      </c>
      <c r="M1736" s="41">
        <f>Data[[#This Row],[TOTAL CHELTUIELI LEI]]/Data[[#This Row],[CURS VALUTAR EURO BNR 22 07 2020]]</f>
        <v>5561.8065742443341</v>
      </c>
      <c r="N1736" s="49">
        <v>1525</v>
      </c>
      <c r="O1736" s="54"/>
      <c r="P1736" s="54">
        <v>915</v>
      </c>
      <c r="Q1736" s="54"/>
      <c r="R1736" s="54">
        <f>Data[[#This Row],[PERSOANE ÎNSCRISE ÎN LISTELE ELECTORALE (TURUL 1)            ]]+Data[[#This Row],[PERSOANE ÎNSCRISE ÎN LISTELE ELECTORALE (TURUL AL 2-LEA)]]</f>
        <v>1525</v>
      </c>
      <c r="S1736" s="54">
        <f>Data[[#This Row],[PERSOANE CARE AU PARTICIPAT LA VOT (TURUL 1)]]+Data[[#This Row],[PERSOANE CARE AU PARTICIPAT LA VOT  (TURUL AL 2-LEA)]]</f>
        <v>915</v>
      </c>
      <c r="T1736" s="41">
        <f>Data[[#This Row],[TOTAL CHELTUIELI LEI]]/Data[[#This Row],[NUMĂRUL PERSOANELOR ÎNSCRISE ÎN LISTELE ELECTORALE]]</f>
        <v>17.652262295081968</v>
      </c>
      <c r="U1736" s="41">
        <f>Data[[#This Row],[TOTAL CHELTUIELI EURO]]/Data[[#This Row],[NUMĂRUL PERSOANELOR ÎNSCRISE ÎN LISTELE ELECTORALE]]</f>
        <v>3.6470862781930058</v>
      </c>
      <c r="V1736" s="41">
        <f>Data[[#This Row],[TOTAL CHELTUIELI LEI]]/Data[[#This Row],[NUMĂRUL PERSOANELOR CARE AU PARTICIPAT LA VOT]]</f>
        <v>29.420437158469944</v>
      </c>
      <c r="W1736" s="41">
        <f>Data[[#This Row],[TOTAL CHELTUIELI EURO]]/Data[[#This Row],[NUMĂRUL PERSOANELOR CARE AU PARTICIPAT LA VOT]]</f>
        <v>6.0784771303216765</v>
      </c>
      <c r="X1736" s="43">
        <v>4.8400999999999996</v>
      </c>
      <c r="Y1736" s="114" t="s">
        <v>2907</v>
      </c>
      <c r="Z1736" s="44">
        <v>17</v>
      </c>
      <c r="AA1736" s="115" t="s">
        <v>3106</v>
      </c>
      <c r="AB1736" s="44">
        <v>3</v>
      </c>
      <c r="AC1736" s="45"/>
    </row>
    <row r="1737" spans="1:29" x14ac:dyDescent="0.2">
      <c r="A1737" s="37">
        <v>1736</v>
      </c>
      <c r="B1737" s="38" t="s">
        <v>97</v>
      </c>
      <c r="C1737" s="39" t="s">
        <v>130</v>
      </c>
      <c r="D1737" s="40">
        <v>44101</v>
      </c>
      <c r="E1737" s="38">
        <v>1</v>
      </c>
      <c r="F1737" s="38"/>
      <c r="G1737" s="38" t="s">
        <v>2</v>
      </c>
      <c r="H1737" s="38" t="s">
        <v>2</v>
      </c>
      <c r="I1737" s="67">
        <v>0</v>
      </c>
      <c r="J1737" s="67">
        <v>3846</v>
      </c>
      <c r="K1737" s="67">
        <v>0</v>
      </c>
      <c r="L1737" s="41">
        <f>SUM(Data[[#This Row],[CHELTUIELI DE PERSONAL LEI]:[CHELTUIELI DE CAPITAL (ACTIVE NEFINANCIARE ) LEI]])</f>
        <v>3846</v>
      </c>
      <c r="M1737" s="41">
        <f>Data[[#This Row],[TOTAL CHELTUIELI LEI]]/Data[[#This Row],[CURS VALUTAR EURO BNR 22 07 2020]]</f>
        <v>794.61168157682698</v>
      </c>
      <c r="N1737" s="49">
        <v>2985</v>
      </c>
      <c r="O1737" s="54"/>
      <c r="P1737" s="54">
        <v>1527</v>
      </c>
      <c r="Q1737" s="54"/>
      <c r="R1737" s="54">
        <f>Data[[#This Row],[PERSOANE ÎNSCRISE ÎN LISTELE ELECTORALE (TURUL 1)            ]]+Data[[#This Row],[PERSOANE ÎNSCRISE ÎN LISTELE ELECTORALE (TURUL AL 2-LEA)]]</f>
        <v>2985</v>
      </c>
      <c r="S1737" s="54">
        <f>Data[[#This Row],[PERSOANE CARE AU PARTICIPAT LA VOT (TURUL 1)]]+Data[[#This Row],[PERSOANE CARE AU PARTICIPAT LA VOT  (TURUL AL 2-LEA)]]</f>
        <v>1527</v>
      </c>
      <c r="T1737" s="41">
        <f>Data[[#This Row],[TOTAL CHELTUIELI LEI]]/Data[[#This Row],[NUMĂRUL PERSOANELOR ÎNSCRISE ÎN LISTELE ELECTORALE]]</f>
        <v>1.2884422110552765</v>
      </c>
      <c r="U1737" s="41">
        <f>Data[[#This Row],[TOTAL CHELTUIELI EURO]]/Data[[#This Row],[NUMĂRUL PERSOANELOR ÎNSCRISE ÎN LISTELE ELECTORALE]]</f>
        <v>0.26620156836744624</v>
      </c>
      <c r="V1737" s="41">
        <f>Data[[#This Row],[TOTAL CHELTUIELI LEI]]/Data[[#This Row],[NUMĂRUL PERSOANELOR CARE AU PARTICIPAT LA VOT]]</f>
        <v>2.5186640471512769</v>
      </c>
      <c r="W1737" s="41">
        <f>Data[[#This Row],[TOTAL CHELTUIELI EURO]]/Data[[#This Row],[NUMĂRUL PERSOANELOR CARE AU PARTICIPAT LA VOT]]</f>
        <v>0.52037438217211984</v>
      </c>
      <c r="X1737" s="43">
        <v>4.8400999999999996</v>
      </c>
      <c r="Y1737" s="114" t="s">
        <v>2894</v>
      </c>
      <c r="Z1737" s="44">
        <v>1</v>
      </c>
      <c r="AA1737" s="115" t="s">
        <v>3105</v>
      </c>
      <c r="AB1737" s="44">
        <v>0</v>
      </c>
      <c r="AC1737" s="45"/>
    </row>
    <row r="1738" spans="1:29" x14ac:dyDescent="0.2">
      <c r="A1738" s="37">
        <v>1737</v>
      </c>
      <c r="B1738" s="38" t="s">
        <v>97</v>
      </c>
      <c r="C1738" s="39" t="s">
        <v>131</v>
      </c>
      <c r="D1738" s="40">
        <v>44101</v>
      </c>
      <c r="E1738" s="38">
        <v>1</v>
      </c>
      <c r="F1738" s="38"/>
      <c r="G1738" s="38" t="s">
        <v>2</v>
      </c>
      <c r="H1738" s="38" t="s">
        <v>2</v>
      </c>
      <c r="I1738" s="67">
        <v>18500</v>
      </c>
      <c r="J1738" s="67">
        <v>10800</v>
      </c>
      <c r="K1738" s="67">
        <v>0</v>
      </c>
      <c r="L1738" s="41">
        <f>SUM(Data[[#This Row],[CHELTUIELI DE PERSONAL LEI]:[CHELTUIELI DE CAPITAL (ACTIVE NEFINANCIARE ) LEI]])</f>
        <v>29300</v>
      </c>
      <c r="M1738" s="41">
        <f>Data[[#This Row],[TOTAL CHELTUIELI LEI]]/Data[[#This Row],[CURS VALUTAR EURO BNR 22 07 2020]]</f>
        <v>6053.5939340096284</v>
      </c>
      <c r="N1738" s="49">
        <v>3037</v>
      </c>
      <c r="O1738" s="54"/>
      <c r="P1738" s="54">
        <v>1908</v>
      </c>
      <c r="Q1738" s="54"/>
      <c r="R1738" s="54">
        <f>Data[[#This Row],[PERSOANE ÎNSCRISE ÎN LISTELE ELECTORALE (TURUL 1)            ]]+Data[[#This Row],[PERSOANE ÎNSCRISE ÎN LISTELE ELECTORALE (TURUL AL 2-LEA)]]</f>
        <v>3037</v>
      </c>
      <c r="S1738" s="54">
        <f>Data[[#This Row],[PERSOANE CARE AU PARTICIPAT LA VOT (TURUL 1)]]+Data[[#This Row],[PERSOANE CARE AU PARTICIPAT LA VOT  (TURUL AL 2-LEA)]]</f>
        <v>1908</v>
      </c>
      <c r="T1738" s="41">
        <f>Data[[#This Row],[TOTAL CHELTUIELI LEI]]/Data[[#This Row],[NUMĂRUL PERSOANELOR ÎNSCRISE ÎN LISTELE ELECTORALE]]</f>
        <v>9.6476786302271975</v>
      </c>
      <c r="U1738" s="41">
        <f>Data[[#This Row],[TOTAL CHELTUIELI EURO]]/Data[[#This Row],[NUMĂRUL PERSOANELOR ÎNSCRISE ÎN LISTELE ELECTORALE]]</f>
        <v>1.9932808475500916</v>
      </c>
      <c r="V1738" s="41">
        <f>Data[[#This Row],[TOTAL CHELTUIELI LEI]]/Data[[#This Row],[NUMĂRUL PERSOANELOR CARE AU PARTICIPAT LA VOT]]</f>
        <v>15.356394129979035</v>
      </c>
      <c r="W1738" s="41">
        <f>Data[[#This Row],[TOTAL CHELTUIELI EURO]]/Data[[#This Row],[NUMĂRUL PERSOANELOR CARE AU PARTICIPAT LA VOT]]</f>
        <v>3.1727431519966607</v>
      </c>
      <c r="X1738" s="43">
        <v>4.8400999999999996</v>
      </c>
      <c r="Y1738" s="114" t="s">
        <v>2887</v>
      </c>
      <c r="Z1738" s="44">
        <v>9</v>
      </c>
      <c r="AA1738" s="115" t="s">
        <v>3107</v>
      </c>
      <c r="AB1738" s="44">
        <v>1</v>
      </c>
      <c r="AC1738" s="45"/>
    </row>
    <row r="1739" spans="1:29" x14ac:dyDescent="0.2">
      <c r="A1739" s="37">
        <v>1738</v>
      </c>
      <c r="B1739" s="38" t="s">
        <v>97</v>
      </c>
      <c r="C1739" s="39" t="s">
        <v>132</v>
      </c>
      <c r="D1739" s="40">
        <v>44101</v>
      </c>
      <c r="E1739" s="38">
        <v>1</v>
      </c>
      <c r="F1739" s="38"/>
      <c r="G1739" s="38" t="s">
        <v>2</v>
      </c>
      <c r="H1739" s="38" t="s">
        <v>2</v>
      </c>
      <c r="I1739" s="50">
        <v>5624</v>
      </c>
      <c r="J1739" s="50">
        <v>9148</v>
      </c>
      <c r="K1739" s="50">
        <v>0</v>
      </c>
      <c r="L1739" s="41">
        <f>SUM(Data[[#This Row],[CHELTUIELI DE PERSONAL LEI]:[CHELTUIELI DE CAPITAL (ACTIVE NEFINANCIARE ) LEI]])</f>
        <v>14772</v>
      </c>
      <c r="M1739" s="41">
        <f>Data[[#This Row],[TOTAL CHELTUIELI LEI]]/Data[[#This Row],[CURS VALUTAR EURO BNR 22 07 2020]]</f>
        <v>3052.0030577880625</v>
      </c>
      <c r="N1739" s="49">
        <v>2401</v>
      </c>
      <c r="O1739" s="54"/>
      <c r="P1739" s="54">
        <v>1232</v>
      </c>
      <c r="Q1739" s="54"/>
      <c r="R1739" s="54">
        <f>Data[[#This Row],[PERSOANE ÎNSCRISE ÎN LISTELE ELECTORALE (TURUL 1)            ]]+Data[[#This Row],[PERSOANE ÎNSCRISE ÎN LISTELE ELECTORALE (TURUL AL 2-LEA)]]</f>
        <v>2401</v>
      </c>
      <c r="S1739" s="54">
        <f>Data[[#This Row],[PERSOANE CARE AU PARTICIPAT LA VOT (TURUL 1)]]+Data[[#This Row],[PERSOANE CARE AU PARTICIPAT LA VOT  (TURUL AL 2-LEA)]]</f>
        <v>1232</v>
      </c>
      <c r="T1739" s="41">
        <f>Data[[#This Row],[TOTAL CHELTUIELI LEI]]/Data[[#This Row],[NUMĂRUL PERSOANELOR ÎNSCRISE ÎN LISTELE ELECTORALE]]</f>
        <v>6.1524364847980006</v>
      </c>
      <c r="U1739" s="41">
        <f>Data[[#This Row],[TOTAL CHELTUIELI EURO]]/Data[[#This Row],[NUMĂRUL PERSOANELOR ÎNSCRISE ÎN LISTELE ELECTORALE]]</f>
        <v>1.2711382997867815</v>
      </c>
      <c r="V1739" s="41">
        <f>Data[[#This Row],[TOTAL CHELTUIELI LEI]]/Data[[#This Row],[NUMĂRUL PERSOANELOR CARE AU PARTICIPAT LA VOT]]</f>
        <v>11.99025974025974</v>
      </c>
      <c r="W1739" s="41">
        <f>Data[[#This Row],[TOTAL CHELTUIELI EURO]]/Data[[#This Row],[NUMĂRUL PERSOANELOR CARE AU PARTICIPAT LA VOT]]</f>
        <v>2.4772752092435573</v>
      </c>
      <c r="X1739" s="43">
        <v>4.8400999999999996</v>
      </c>
      <c r="Y1739" s="114" t="s">
        <v>2889</v>
      </c>
      <c r="Z1739" s="44">
        <v>6</v>
      </c>
      <c r="AA1739" s="115" t="s">
        <v>3107</v>
      </c>
      <c r="AB1739" s="44">
        <v>1</v>
      </c>
      <c r="AC1739" s="45"/>
    </row>
    <row r="1740" spans="1:29" x14ac:dyDescent="0.2">
      <c r="A1740" s="37">
        <v>1739</v>
      </c>
      <c r="B1740" s="38" t="s">
        <v>97</v>
      </c>
      <c r="C1740" s="39" t="s">
        <v>133</v>
      </c>
      <c r="D1740" s="40">
        <v>44101</v>
      </c>
      <c r="E1740" s="38">
        <v>1</v>
      </c>
      <c r="F1740" s="38"/>
      <c r="G1740" s="38" t="s">
        <v>2</v>
      </c>
      <c r="H1740" s="38" t="s">
        <v>2</v>
      </c>
      <c r="I1740" s="50">
        <v>10700</v>
      </c>
      <c r="J1740" s="50">
        <v>31905</v>
      </c>
      <c r="K1740" s="50">
        <v>0</v>
      </c>
      <c r="L1740" s="41">
        <f>SUM(Data[[#This Row],[CHELTUIELI DE PERSONAL LEI]:[CHELTUIELI DE CAPITAL (ACTIVE NEFINANCIARE ) LEI]])</f>
        <v>42605</v>
      </c>
      <c r="M1740" s="41">
        <f>Data[[#This Row],[TOTAL CHELTUIELI LEI]]/Data[[#This Row],[CURS VALUTAR EURO BNR 22 07 2020]]</f>
        <v>8802.5040804942055</v>
      </c>
      <c r="N1740" s="49">
        <v>8289</v>
      </c>
      <c r="O1740" s="54"/>
      <c r="P1740" s="54">
        <v>1279</v>
      </c>
      <c r="Q1740" s="54"/>
      <c r="R1740" s="54">
        <f>Data[[#This Row],[PERSOANE ÎNSCRISE ÎN LISTELE ELECTORALE (TURUL 1)            ]]+Data[[#This Row],[PERSOANE ÎNSCRISE ÎN LISTELE ELECTORALE (TURUL AL 2-LEA)]]</f>
        <v>8289</v>
      </c>
      <c r="S1740" s="54">
        <f>Data[[#This Row],[PERSOANE CARE AU PARTICIPAT LA VOT (TURUL 1)]]+Data[[#This Row],[PERSOANE CARE AU PARTICIPAT LA VOT  (TURUL AL 2-LEA)]]</f>
        <v>1279</v>
      </c>
      <c r="T1740" s="41">
        <f>Data[[#This Row],[TOTAL CHELTUIELI LEI]]/Data[[#This Row],[NUMĂRUL PERSOANELOR ÎNSCRISE ÎN LISTELE ELECTORALE]]</f>
        <v>5.139944504765352</v>
      </c>
      <c r="U1740" s="41">
        <f>Data[[#This Row],[TOTAL CHELTUIELI EURO]]/Data[[#This Row],[NUMĂRUL PERSOANELOR ÎNSCRISE ÎN LISTELE ELECTORALE]]</f>
        <v>1.0619500639997834</v>
      </c>
      <c r="V1740" s="41">
        <f>Data[[#This Row],[TOTAL CHELTUIELI LEI]]/Data[[#This Row],[NUMĂRUL PERSOANELOR CARE AU PARTICIPAT LA VOT]]</f>
        <v>33.311180609851448</v>
      </c>
      <c r="W1740" s="41">
        <f>Data[[#This Row],[TOTAL CHELTUIELI EURO]]/Data[[#This Row],[NUMĂRUL PERSOANELOR CARE AU PARTICIPAT LA VOT]]</f>
        <v>6.8823331356483237</v>
      </c>
      <c r="X1740" s="43">
        <v>4.8400999999999996</v>
      </c>
      <c r="Y1740" s="114" t="s">
        <v>2892</v>
      </c>
      <c r="Z1740" s="44">
        <v>5</v>
      </c>
      <c r="AA1740" s="115" t="s">
        <v>3107</v>
      </c>
      <c r="AB1740" s="44">
        <v>1</v>
      </c>
      <c r="AC1740" s="45"/>
    </row>
    <row r="1741" spans="1:29" x14ac:dyDescent="0.2">
      <c r="A1741" s="37">
        <v>1740</v>
      </c>
      <c r="B1741" s="38" t="s">
        <v>97</v>
      </c>
      <c r="C1741" s="39" t="s">
        <v>134</v>
      </c>
      <c r="D1741" s="40">
        <v>44101</v>
      </c>
      <c r="E1741" s="38">
        <v>1</v>
      </c>
      <c r="F1741" s="38"/>
      <c r="G1741" s="38" t="s">
        <v>2</v>
      </c>
      <c r="H1741" s="38" t="s">
        <v>2</v>
      </c>
      <c r="I1741" s="67">
        <v>0</v>
      </c>
      <c r="J1741" s="67">
        <v>23265</v>
      </c>
      <c r="K1741" s="50">
        <v>0</v>
      </c>
      <c r="L1741" s="41">
        <f>SUM(Data[[#This Row],[CHELTUIELI DE PERSONAL LEI]:[CHELTUIELI DE CAPITAL (ACTIVE NEFINANCIARE ) LEI]])</f>
        <v>23265</v>
      </c>
      <c r="M1741" s="41">
        <f>Data[[#This Row],[TOTAL CHELTUIELI LEI]]/Data[[#This Row],[CURS VALUTAR EURO BNR 22 07 2020]]</f>
        <v>4806.7188694448469</v>
      </c>
      <c r="N1741" s="49">
        <v>2542</v>
      </c>
      <c r="O1741" s="54"/>
      <c r="P1741" s="54">
        <v>1533</v>
      </c>
      <c r="Q1741" s="54"/>
      <c r="R1741" s="54">
        <f>Data[[#This Row],[PERSOANE ÎNSCRISE ÎN LISTELE ELECTORALE (TURUL 1)            ]]+Data[[#This Row],[PERSOANE ÎNSCRISE ÎN LISTELE ELECTORALE (TURUL AL 2-LEA)]]</f>
        <v>2542</v>
      </c>
      <c r="S1741" s="54">
        <f>Data[[#This Row],[PERSOANE CARE AU PARTICIPAT LA VOT (TURUL 1)]]+Data[[#This Row],[PERSOANE CARE AU PARTICIPAT LA VOT  (TURUL AL 2-LEA)]]</f>
        <v>1533</v>
      </c>
      <c r="T1741" s="41">
        <f>Data[[#This Row],[TOTAL CHELTUIELI LEI]]/Data[[#This Row],[NUMĂRUL PERSOANELOR ÎNSCRISE ÎN LISTELE ELECTORALE]]</f>
        <v>9.1522423288749017</v>
      </c>
      <c r="U1741" s="41">
        <f>Data[[#This Row],[TOTAL CHELTUIELI EURO]]/Data[[#This Row],[NUMĂRUL PERSOANELOR ÎNSCRISE ÎN LISTELE ELECTORALE]]</f>
        <v>1.8909200902615448</v>
      </c>
      <c r="V1741" s="41">
        <f>Data[[#This Row],[TOTAL CHELTUIELI LEI]]/Data[[#This Row],[NUMĂRUL PERSOANELOR CARE AU PARTICIPAT LA VOT]]</f>
        <v>15.176125244618396</v>
      </c>
      <c r="W1741" s="41">
        <f>Data[[#This Row],[TOTAL CHELTUIELI EURO]]/Data[[#This Row],[NUMĂRUL PERSOANELOR CARE AU PARTICIPAT LA VOT]]</f>
        <v>3.135498284047519</v>
      </c>
      <c r="X1741" s="43">
        <v>4.8400999999999996</v>
      </c>
      <c r="Y1741" s="114" t="s">
        <v>2887</v>
      </c>
      <c r="Z1741" s="44">
        <v>9</v>
      </c>
      <c r="AA1741" s="115" t="s">
        <v>3107</v>
      </c>
      <c r="AB1741" s="44">
        <v>1</v>
      </c>
      <c r="AC1741" s="45"/>
    </row>
    <row r="1742" spans="1:29" x14ac:dyDescent="0.2">
      <c r="A1742" s="37">
        <v>1741</v>
      </c>
      <c r="B1742" s="38" t="s">
        <v>97</v>
      </c>
      <c r="C1742" s="39" t="s">
        <v>135</v>
      </c>
      <c r="D1742" s="40">
        <v>44101</v>
      </c>
      <c r="E1742" s="38">
        <v>1</v>
      </c>
      <c r="F1742" s="38"/>
      <c r="G1742" s="38" t="s">
        <v>2</v>
      </c>
      <c r="H1742" s="38" t="s">
        <v>2</v>
      </c>
      <c r="I1742" s="67">
        <v>1200</v>
      </c>
      <c r="J1742" s="67">
        <v>100</v>
      </c>
      <c r="K1742" s="50">
        <v>0</v>
      </c>
      <c r="L1742" s="41">
        <f>SUM(Data[[#This Row],[CHELTUIELI DE PERSONAL LEI]:[CHELTUIELI DE CAPITAL (ACTIVE NEFINANCIARE ) LEI]])</f>
        <v>1300</v>
      </c>
      <c r="M1742" s="41">
        <f>Data[[#This Row],[TOTAL CHELTUIELI LEI]]/Data[[#This Row],[CURS VALUTAR EURO BNR 22 07 2020]]</f>
        <v>268.58949195264563</v>
      </c>
      <c r="N1742" s="49">
        <v>1368</v>
      </c>
      <c r="O1742" s="54"/>
      <c r="P1742" s="54">
        <v>903</v>
      </c>
      <c r="Q1742" s="54"/>
      <c r="R1742" s="54">
        <f>Data[[#This Row],[PERSOANE ÎNSCRISE ÎN LISTELE ELECTORALE (TURUL 1)            ]]+Data[[#This Row],[PERSOANE ÎNSCRISE ÎN LISTELE ELECTORALE (TURUL AL 2-LEA)]]</f>
        <v>1368</v>
      </c>
      <c r="S1742" s="54">
        <f>Data[[#This Row],[PERSOANE CARE AU PARTICIPAT LA VOT (TURUL 1)]]+Data[[#This Row],[PERSOANE CARE AU PARTICIPAT LA VOT  (TURUL AL 2-LEA)]]</f>
        <v>903</v>
      </c>
      <c r="T1742" s="41">
        <f>Data[[#This Row],[TOTAL CHELTUIELI LEI]]/Data[[#This Row],[NUMĂRUL PERSOANELOR ÎNSCRISE ÎN LISTELE ELECTORALE]]</f>
        <v>0.95029239766081874</v>
      </c>
      <c r="U1742" s="41">
        <f>Data[[#This Row],[TOTAL CHELTUIELI EURO]]/Data[[#This Row],[NUMĂRUL PERSOANELOR ÎNSCRISE ÎN LISTELE ELECTORALE]]</f>
        <v>0.19633734791860061</v>
      </c>
      <c r="V1742" s="41">
        <f>Data[[#This Row],[TOTAL CHELTUIELI LEI]]/Data[[#This Row],[NUMĂRUL PERSOANELOR CARE AU PARTICIPAT LA VOT]]</f>
        <v>1.4396456256921373</v>
      </c>
      <c r="W1742" s="41">
        <f>Data[[#This Row],[TOTAL CHELTUIELI EURO]]/Data[[#This Row],[NUMĂRUL PERSOANELOR CARE AU PARTICIPAT LA VOT]]</f>
        <v>0.29744129784346141</v>
      </c>
      <c r="X1742" s="43">
        <v>4.8400999999999996</v>
      </c>
      <c r="Y1742" s="114" t="s">
        <v>2890</v>
      </c>
      <c r="Z1742" s="44">
        <v>0</v>
      </c>
      <c r="AA1742" s="115" t="s">
        <v>3105</v>
      </c>
      <c r="AB1742" s="44">
        <v>0</v>
      </c>
      <c r="AC1742" s="45"/>
    </row>
    <row r="1743" spans="1:29" x14ac:dyDescent="0.2">
      <c r="A1743" s="37">
        <v>1742</v>
      </c>
      <c r="B1743" s="38" t="s">
        <v>97</v>
      </c>
      <c r="C1743" s="39" t="s">
        <v>136</v>
      </c>
      <c r="D1743" s="40">
        <v>44101</v>
      </c>
      <c r="E1743" s="38">
        <v>1</v>
      </c>
      <c r="F1743" s="38"/>
      <c r="G1743" s="38" t="s">
        <v>2</v>
      </c>
      <c r="H1743" s="38" t="s">
        <v>2</v>
      </c>
      <c r="I1743" s="67">
        <v>2400</v>
      </c>
      <c r="J1743" s="67">
        <v>16337.87</v>
      </c>
      <c r="K1743" s="67">
        <v>0</v>
      </c>
      <c r="L1743" s="41">
        <f>SUM(Data[[#This Row],[CHELTUIELI DE PERSONAL LEI]:[CHELTUIELI DE CAPITAL (ACTIVE NEFINANCIARE ) LEI]])</f>
        <v>18737.870000000003</v>
      </c>
      <c r="M1743" s="41">
        <f>Data[[#This Row],[TOTAL CHELTUIELI LEI]]/Data[[#This Row],[CURS VALUTAR EURO BNR 22 07 2020]]</f>
        <v>3871.3807565959391</v>
      </c>
      <c r="N1743" s="49">
        <v>4760</v>
      </c>
      <c r="O1743" s="54"/>
      <c r="P1743" s="54">
        <v>1764</v>
      </c>
      <c r="Q1743" s="54"/>
      <c r="R1743" s="54">
        <f>Data[[#This Row],[PERSOANE ÎNSCRISE ÎN LISTELE ELECTORALE (TURUL 1)            ]]+Data[[#This Row],[PERSOANE ÎNSCRISE ÎN LISTELE ELECTORALE (TURUL AL 2-LEA)]]</f>
        <v>4760</v>
      </c>
      <c r="S1743" s="54">
        <f>Data[[#This Row],[PERSOANE CARE AU PARTICIPAT LA VOT (TURUL 1)]]+Data[[#This Row],[PERSOANE CARE AU PARTICIPAT LA VOT  (TURUL AL 2-LEA)]]</f>
        <v>1764</v>
      </c>
      <c r="T1743" s="41">
        <f>Data[[#This Row],[TOTAL CHELTUIELI LEI]]/Data[[#This Row],[NUMĂRUL PERSOANELOR ÎNSCRISE ÎN LISTELE ELECTORALE]]</f>
        <v>3.9365273109243701</v>
      </c>
      <c r="U1743" s="41">
        <f>Data[[#This Row],[TOTAL CHELTUIELI EURO]]/Data[[#This Row],[NUMĂRUL PERSOANELOR ÎNSCRISE ÎN LISTELE ELECTORALE]]</f>
        <v>0.81331528499914685</v>
      </c>
      <c r="V1743" s="41">
        <f>Data[[#This Row],[TOTAL CHELTUIELI LEI]]/Data[[#This Row],[NUMĂRUL PERSOANELOR CARE AU PARTICIPAT LA VOT]]</f>
        <v>10.622375283446713</v>
      </c>
      <c r="W1743" s="41">
        <f>Data[[#This Row],[TOTAL CHELTUIELI EURO]]/Data[[#This Row],[NUMĂRUL PERSOANELOR CARE AU PARTICIPAT LA VOT]]</f>
        <v>2.1946602928548407</v>
      </c>
      <c r="X1743" s="43">
        <v>4.8400999999999996</v>
      </c>
      <c r="Y1743" s="114" t="s">
        <v>2884</v>
      </c>
      <c r="Z1743" s="44">
        <v>3</v>
      </c>
      <c r="AA1743" s="115" t="s">
        <v>3105</v>
      </c>
      <c r="AB1743" s="44">
        <v>0</v>
      </c>
      <c r="AC1743" s="45"/>
    </row>
    <row r="1744" spans="1:29" x14ac:dyDescent="0.2">
      <c r="A1744" s="37">
        <v>1743</v>
      </c>
      <c r="B1744" s="38" t="s">
        <v>97</v>
      </c>
      <c r="C1744" s="39" t="s">
        <v>137</v>
      </c>
      <c r="D1744" s="40">
        <v>44101</v>
      </c>
      <c r="E1744" s="38">
        <v>1</v>
      </c>
      <c r="F1744" s="38"/>
      <c r="G1744" s="38" t="s">
        <v>2</v>
      </c>
      <c r="H1744" s="38" t="s">
        <v>2</v>
      </c>
      <c r="I1744" s="50">
        <v>5000</v>
      </c>
      <c r="J1744" s="50">
        <v>1947</v>
      </c>
      <c r="K1744" s="50">
        <v>0</v>
      </c>
      <c r="L1744" s="41">
        <f>SUM(Data[[#This Row],[CHELTUIELI DE PERSONAL LEI]:[CHELTUIELI DE CAPITAL (ACTIVE NEFINANCIARE ) LEI]])</f>
        <v>6947</v>
      </c>
      <c r="M1744" s="41">
        <f>Data[[#This Row],[TOTAL CHELTUIELI LEI]]/Data[[#This Row],[CURS VALUTAR EURO BNR 22 07 2020]]</f>
        <v>1435.3009235346378</v>
      </c>
      <c r="N1744" s="49">
        <v>1987</v>
      </c>
      <c r="O1744" s="54"/>
      <c r="P1744" s="54">
        <v>1061</v>
      </c>
      <c r="Q1744" s="54"/>
      <c r="R1744" s="54">
        <f>Data[[#This Row],[PERSOANE ÎNSCRISE ÎN LISTELE ELECTORALE (TURUL 1)            ]]+Data[[#This Row],[PERSOANE ÎNSCRISE ÎN LISTELE ELECTORALE (TURUL AL 2-LEA)]]</f>
        <v>1987</v>
      </c>
      <c r="S1744" s="54">
        <f>Data[[#This Row],[PERSOANE CARE AU PARTICIPAT LA VOT (TURUL 1)]]+Data[[#This Row],[PERSOANE CARE AU PARTICIPAT LA VOT  (TURUL AL 2-LEA)]]</f>
        <v>1061</v>
      </c>
      <c r="T1744" s="41">
        <f>Data[[#This Row],[TOTAL CHELTUIELI LEI]]/Data[[#This Row],[NUMĂRUL PERSOANELOR ÎNSCRISE ÎN LISTELE ELECTORALE]]</f>
        <v>3.4962254655259186</v>
      </c>
      <c r="U1744" s="41">
        <f>Data[[#This Row],[TOTAL CHELTUIELI EURO]]/Data[[#This Row],[NUMĂRUL PERSOANELOR ÎNSCRISE ÎN LISTELE ELECTORALE]]</f>
        <v>0.72234570887500649</v>
      </c>
      <c r="V1744" s="41">
        <f>Data[[#This Row],[TOTAL CHELTUIELI LEI]]/Data[[#This Row],[NUMĂRUL PERSOANELOR CARE AU PARTICIPAT LA VOT]]</f>
        <v>6.5475966069745519</v>
      </c>
      <c r="W1744" s="41">
        <f>Data[[#This Row],[TOTAL CHELTUIELI EURO]]/Data[[#This Row],[NUMĂRUL PERSOANELOR CARE AU PARTICIPAT LA VOT]]</f>
        <v>1.3527812662908933</v>
      </c>
      <c r="X1744" s="43">
        <v>4.8400999999999996</v>
      </c>
      <c r="Y1744" s="114" t="s">
        <v>2884</v>
      </c>
      <c r="Z1744" s="44">
        <v>3</v>
      </c>
      <c r="AA1744" s="115" t="s">
        <v>3105</v>
      </c>
      <c r="AB1744" s="44">
        <v>0</v>
      </c>
      <c r="AC1744" s="45"/>
    </row>
    <row r="1745" spans="1:29" x14ac:dyDescent="0.2">
      <c r="A1745" s="37">
        <v>1744</v>
      </c>
      <c r="B1745" s="38" t="s">
        <v>97</v>
      </c>
      <c r="C1745" s="39" t="s">
        <v>138</v>
      </c>
      <c r="D1745" s="40">
        <v>44101</v>
      </c>
      <c r="E1745" s="38">
        <v>1</v>
      </c>
      <c r="F1745" s="38"/>
      <c r="G1745" s="38" t="s">
        <v>2</v>
      </c>
      <c r="H1745" s="38" t="s">
        <v>2</v>
      </c>
      <c r="I1745" s="50">
        <v>0</v>
      </c>
      <c r="J1745" s="50">
        <v>9209</v>
      </c>
      <c r="K1745" s="50">
        <v>0</v>
      </c>
      <c r="L1745" s="41">
        <f>SUM(Data[[#This Row],[CHELTUIELI DE PERSONAL LEI]:[CHELTUIELI DE CAPITAL (ACTIVE NEFINANCIARE ) LEI]])</f>
        <v>9209</v>
      </c>
      <c r="M1745" s="41">
        <f>Data[[#This Row],[TOTAL CHELTUIELI LEI]]/Data[[#This Row],[CURS VALUTAR EURO BNR 22 07 2020]]</f>
        <v>1902.6466395322411</v>
      </c>
      <c r="N1745" s="49">
        <v>2006</v>
      </c>
      <c r="O1745" s="54"/>
      <c r="P1745" s="54">
        <v>1156</v>
      </c>
      <c r="Q1745" s="54"/>
      <c r="R1745" s="54">
        <f>Data[[#This Row],[PERSOANE ÎNSCRISE ÎN LISTELE ELECTORALE (TURUL 1)            ]]+Data[[#This Row],[PERSOANE ÎNSCRISE ÎN LISTELE ELECTORALE (TURUL AL 2-LEA)]]</f>
        <v>2006</v>
      </c>
      <c r="S1745" s="54">
        <f>Data[[#This Row],[PERSOANE CARE AU PARTICIPAT LA VOT (TURUL 1)]]+Data[[#This Row],[PERSOANE CARE AU PARTICIPAT LA VOT  (TURUL AL 2-LEA)]]</f>
        <v>1156</v>
      </c>
      <c r="T1745" s="41">
        <f>Data[[#This Row],[TOTAL CHELTUIELI LEI]]/Data[[#This Row],[NUMĂRUL PERSOANELOR ÎNSCRISE ÎN LISTELE ELECTORALE]]</f>
        <v>4.5907278165503493</v>
      </c>
      <c r="U1745" s="41">
        <f>Data[[#This Row],[TOTAL CHELTUIELI EURO]]/Data[[#This Row],[NUMĂRUL PERSOANELOR ÎNSCRISE ÎN LISTELE ELECTORALE]]</f>
        <v>0.94847788610779715</v>
      </c>
      <c r="V1745" s="41">
        <f>Data[[#This Row],[TOTAL CHELTUIELI LEI]]/Data[[#This Row],[NUMĂRUL PERSOANELOR CARE AU PARTICIPAT LA VOT]]</f>
        <v>7.9662629757785464</v>
      </c>
      <c r="W1745" s="41">
        <f>Data[[#This Row],[TOTAL CHELTUIELI EURO]]/Data[[#This Row],[NUMĂRUL PERSOANELOR CARE AU PARTICIPAT LA VOT]]</f>
        <v>1.6458880964811775</v>
      </c>
      <c r="X1745" s="43">
        <v>4.8400999999999996</v>
      </c>
      <c r="Y1745" s="114" t="s">
        <v>2895</v>
      </c>
      <c r="Z1745" s="44">
        <v>4</v>
      </c>
      <c r="AA1745" s="115" t="s">
        <v>3105</v>
      </c>
      <c r="AB1745" s="44">
        <v>0</v>
      </c>
      <c r="AC1745" s="45"/>
    </row>
    <row r="1746" spans="1:29" x14ac:dyDescent="0.2">
      <c r="A1746" s="37">
        <v>1745</v>
      </c>
      <c r="B1746" s="38" t="s">
        <v>97</v>
      </c>
      <c r="C1746" s="39" t="s">
        <v>139</v>
      </c>
      <c r="D1746" s="40">
        <v>44101</v>
      </c>
      <c r="E1746" s="38">
        <v>1</v>
      </c>
      <c r="F1746" s="38"/>
      <c r="G1746" s="38" t="s">
        <v>2</v>
      </c>
      <c r="H1746" s="38" t="s">
        <v>2</v>
      </c>
      <c r="I1746" s="67">
        <v>4764</v>
      </c>
      <c r="J1746" s="67">
        <v>21285.23</v>
      </c>
      <c r="K1746" s="50">
        <v>0</v>
      </c>
      <c r="L1746" s="41">
        <f>SUM(Data[[#This Row],[CHELTUIELI DE PERSONAL LEI]:[CHELTUIELI DE CAPITAL (ACTIVE NEFINANCIARE ) LEI]])</f>
        <v>26049.23</v>
      </c>
      <c r="M1746" s="41">
        <f>Data[[#This Row],[TOTAL CHELTUIELI LEI]]/Data[[#This Row],[CURS VALUTAR EURO BNR 22 07 2020]]</f>
        <v>5381.9611165058577</v>
      </c>
      <c r="N1746" s="49">
        <v>12453</v>
      </c>
      <c r="O1746" s="54"/>
      <c r="P1746" s="54">
        <v>5656</v>
      </c>
      <c r="Q1746" s="54"/>
      <c r="R1746" s="54">
        <f>Data[[#This Row],[PERSOANE ÎNSCRISE ÎN LISTELE ELECTORALE (TURUL 1)            ]]+Data[[#This Row],[PERSOANE ÎNSCRISE ÎN LISTELE ELECTORALE (TURUL AL 2-LEA)]]</f>
        <v>12453</v>
      </c>
      <c r="S1746" s="54">
        <f>Data[[#This Row],[PERSOANE CARE AU PARTICIPAT LA VOT (TURUL 1)]]+Data[[#This Row],[PERSOANE CARE AU PARTICIPAT LA VOT  (TURUL AL 2-LEA)]]</f>
        <v>5656</v>
      </c>
      <c r="T1746" s="41">
        <f>Data[[#This Row],[TOTAL CHELTUIELI LEI]]/Data[[#This Row],[NUMĂRUL PERSOANELOR ÎNSCRISE ÎN LISTELE ELECTORALE]]</f>
        <v>2.0918035814663134</v>
      </c>
      <c r="U1746" s="41">
        <f>Data[[#This Row],[TOTAL CHELTUIELI EURO]]/Data[[#This Row],[NUMĂRUL PERSOANELOR ÎNSCRISE ÎN LISTELE ELECTORALE]]</f>
        <v>0.43218189323904743</v>
      </c>
      <c r="V1746" s="41">
        <f>Data[[#This Row],[TOTAL CHELTUIELI LEI]]/Data[[#This Row],[NUMĂRUL PERSOANELOR CARE AU PARTICIPAT LA VOT]]</f>
        <v>4.6055922913719947</v>
      </c>
      <c r="W1746" s="41">
        <f>Data[[#This Row],[TOTAL CHELTUIELI EURO]]/Data[[#This Row],[NUMĂRUL PERSOANELOR CARE AU PARTICIPAT LA VOT]]</f>
        <v>0.95154899513894231</v>
      </c>
      <c r="X1746" s="43">
        <v>4.8400999999999996</v>
      </c>
      <c r="Y1746" s="114" t="s">
        <v>2891</v>
      </c>
      <c r="Z1746" s="44">
        <v>2</v>
      </c>
      <c r="AA1746" s="115" t="s">
        <v>3105</v>
      </c>
      <c r="AB1746" s="44">
        <v>0</v>
      </c>
      <c r="AC1746" s="45"/>
    </row>
    <row r="1747" spans="1:29" x14ac:dyDescent="0.2">
      <c r="A1747" s="37">
        <v>1746</v>
      </c>
      <c r="B1747" s="38" t="s">
        <v>97</v>
      </c>
      <c r="C1747" s="39" t="s">
        <v>140</v>
      </c>
      <c r="D1747" s="40">
        <v>44101</v>
      </c>
      <c r="E1747" s="38">
        <v>1</v>
      </c>
      <c r="F1747" s="38"/>
      <c r="G1747" s="38" t="s">
        <v>2</v>
      </c>
      <c r="H1747" s="38" t="s">
        <v>2</v>
      </c>
      <c r="I1747" s="67">
        <v>11400</v>
      </c>
      <c r="J1747" s="67">
        <v>12577.42</v>
      </c>
      <c r="K1747" s="67">
        <v>0</v>
      </c>
      <c r="L1747" s="41">
        <f>SUM(Data[[#This Row],[CHELTUIELI DE PERSONAL LEI]:[CHELTUIELI DE CAPITAL (ACTIVE NEFINANCIARE ) LEI]])</f>
        <v>23977.42</v>
      </c>
      <c r="M1747" s="41">
        <f>Data[[#This Row],[TOTAL CHELTUIELI LEI]]/Data[[#This Row],[CURS VALUTAR EURO BNR 22 07 2020]]</f>
        <v>4953.9100431809256</v>
      </c>
      <c r="N1747" s="49">
        <v>2325</v>
      </c>
      <c r="O1747" s="54"/>
      <c r="P1747" s="54">
        <v>1269</v>
      </c>
      <c r="Q1747" s="54"/>
      <c r="R1747" s="54">
        <f>Data[[#This Row],[PERSOANE ÎNSCRISE ÎN LISTELE ELECTORALE (TURUL 1)            ]]+Data[[#This Row],[PERSOANE ÎNSCRISE ÎN LISTELE ELECTORALE (TURUL AL 2-LEA)]]</f>
        <v>2325</v>
      </c>
      <c r="S1747" s="54">
        <f>Data[[#This Row],[PERSOANE CARE AU PARTICIPAT LA VOT (TURUL 1)]]+Data[[#This Row],[PERSOANE CARE AU PARTICIPAT LA VOT  (TURUL AL 2-LEA)]]</f>
        <v>1269</v>
      </c>
      <c r="T1747" s="41">
        <f>Data[[#This Row],[TOTAL CHELTUIELI LEI]]/Data[[#This Row],[NUMĂRUL PERSOANELOR ÎNSCRISE ÎN LISTELE ELECTORALE]]</f>
        <v>10.312868817204301</v>
      </c>
      <c r="U1747" s="41">
        <f>Data[[#This Row],[TOTAL CHELTUIELI EURO]]/Data[[#This Row],[NUMĂRUL PERSOANELOR ÎNSCRISE ÎN LISTELE ELECTORALE]]</f>
        <v>2.130713997067065</v>
      </c>
      <c r="V1747" s="41">
        <f>Data[[#This Row],[TOTAL CHELTUIELI LEI]]/Data[[#This Row],[NUMĂRUL PERSOANELOR CARE AU PARTICIPAT LA VOT]]</f>
        <v>18.894736012608352</v>
      </c>
      <c r="W1747" s="41">
        <f>Data[[#This Row],[TOTAL CHELTUIELI EURO]]/Data[[#This Row],[NUMĂRUL PERSOANELOR CARE AU PARTICIPAT LA VOT]]</f>
        <v>3.9037904201583338</v>
      </c>
      <c r="X1747" s="43">
        <v>4.8400999999999996</v>
      </c>
      <c r="Y1747" s="114" t="s">
        <v>2898</v>
      </c>
      <c r="Z1747" s="44">
        <v>10</v>
      </c>
      <c r="AA1747" s="115" t="s">
        <v>3108</v>
      </c>
      <c r="AB1747" s="44">
        <v>2</v>
      </c>
      <c r="AC1747" s="45"/>
    </row>
    <row r="1748" spans="1:29" x14ac:dyDescent="0.2">
      <c r="A1748" s="37">
        <v>1747</v>
      </c>
      <c r="B1748" s="38" t="s">
        <v>97</v>
      </c>
      <c r="C1748" s="39" t="s">
        <v>141</v>
      </c>
      <c r="D1748" s="40">
        <v>44101</v>
      </c>
      <c r="E1748" s="38">
        <v>1</v>
      </c>
      <c r="F1748" s="38"/>
      <c r="G1748" s="38" t="s">
        <v>2</v>
      </c>
      <c r="H1748" s="38" t="s">
        <v>2</v>
      </c>
      <c r="I1748" s="67">
        <v>11400</v>
      </c>
      <c r="J1748" s="67">
        <v>16258.81</v>
      </c>
      <c r="K1748" s="50">
        <v>0</v>
      </c>
      <c r="L1748" s="41">
        <f>SUM(Data[[#This Row],[CHELTUIELI DE PERSONAL LEI]:[CHELTUIELI DE CAPITAL (ACTIVE NEFINANCIARE ) LEI]])</f>
        <v>27658.809999999998</v>
      </c>
      <c r="M1748" s="41">
        <f>Data[[#This Row],[TOTAL CHELTUIELI LEI]]/Data[[#This Row],[CURS VALUTAR EURO BNR 22 07 2020]]</f>
        <v>5714.5120968575029</v>
      </c>
      <c r="N1748" s="49">
        <v>4684</v>
      </c>
      <c r="O1748" s="54"/>
      <c r="P1748" s="54">
        <v>2445</v>
      </c>
      <c r="Q1748" s="54"/>
      <c r="R1748" s="54">
        <f>Data[[#This Row],[PERSOANE ÎNSCRISE ÎN LISTELE ELECTORALE (TURUL 1)            ]]+Data[[#This Row],[PERSOANE ÎNSCRISE ÎN LISTELE ELECTORALE (TURUL AL 2-LEA)]]</f>
        <v>4684</v>
      </c>
      <c r="S1748" s="54">
        <f>Data[[#This Row],[PERSOANE CARE AU PARTICIPAT LA VOT (TURUL 1)]]+Data[[#This Row],[PERSOANE CARE AU PARTICIPAT LA VOT  (TURUL AL 2-LEA)]]</f>
        <v>2445</v>
      </c>
      <c r="T1748" s="41">
        <f>Data[[#This Row],[TOTAL CHELTUIELI LEI]]/Data[[#This Row],[NUMĂRUL PERSOANELOR ÎNSCRISE ÎN LISTELE ELECTORALE]]</f>
        <v>5.9049551665243376</v>
      </c>
      <c r="U1748" s="41">
        <f>Data[[#This Row],[TOTAL CHELTUIELI EURO]]/Data[[#This Row],[NUMĂRUL PERSOANELOR ÎNSCRISE ÎN LISTELE ELECTORALE]]</f>
        <v>1.2200068524460936</v>
      </c>
      <c r="V1748" s="41">
        <f>Data[[#This Row],[TOTAL CHELTUIELI LEI]]/Data[[#This Row],[NUMĂRUL PERSOANELOR CARE AU PARTICIPAT LA VOT]]</f>
        <v>11.31239672801636</v>
      </c>
      <c r="W1748" s="41">
        <f>Data[[#This Row],[TOTAL CHELTUIELI EURO]]/Data[[#This Row],[NUMĂRUL PERSOANELOR CARE AU PARTICIPAT LA VOT]]</f>
        <v>2.337223761495911</v>
      </c>
      <c r="X1748" s="43">
        <v>4.8400999999999996</v>
      </c>
      <c r="Y1748" s="114" t="s">
        <v>2892</v>
      </c>
      <c r="Z1748" s="44">
        <v>5</v>
      </c>
      <c r="AA1748" s="115" t="s">
        <v>3107</v>
      </c>
      <c r="AB1748" s="44">
        <v>1</v>
      </c>
      <c r="AC1748" s="45"/>
    </row>
    <row r="1749" spans="1:29" x14ac:dyDescent="0.2">
      <c r="A1749" s="37">
        <v>1748</v>
      </c>
      <c r="B1749" s="38" t="s">
        <v>97</v>
      </c>
      <c r="C1749" s="39" t="s">
        <v>142</v>
      </c>
      <c r="D1749" s="40">
        <v>44101</v>
      </c>
      <c r="E1749" s="38">
        <v>1</v>
      </c>
      <c r="F1749" s="38"/>
      <c r="G1749" s="38" t="s">
        <v>2</v>
      </c>
      <c r="H1749" s="38" t="s">
        <v>2</v>
      </c>
      <c r="I1749" s="67">
        <v>0</v>
      </c>
      <c r="J1749" s="67">
        <v>7511</v>
      </c>
      <c r="K1749" s="67">
        <v>0</v>
      </c>
      <c r="L1749" s="41">
        <f>SUM(Data[[#This Row],[CHELTUIELI DE PERSONAL LEI]:[CHELTUIELI DE CAPITAL (ACTIVE NEFINANCIARE ) LEI]])</f>
        <v>7511</v>
      </c>
      <c r="M1749" s="41">
        <f>Data[[#This Row],[TOTAL CHELTUIELI LEI]]/Data[[#This Row],[CURS VALUTAR EURO BNR 22 07 2020]]</f>
        <v>1551.8274415817857</v>
      </c>
      <c r="N1749" s="49">
        <v>1311</v>
      </c>
      <c r="O1749" s="54"/>
      <c r="P1749" s="54">
        <v>779</v>
      </c>
      <c r="Q1749" s="54"/>
      <c r="R1749" s="54">
        <f>Data[[#This Row],[PERSOANE ÎNSCRISE ÎN LISTELE ELECTORALE (TURUL 1)            ]]+Data[[#This Row],[PERSOANE ÎNSCRISE ÎN LISTELE ELECTORALE (TURUL AL 2-LEA)]]</f>
        <v>1311</v>
      </c>
      <c r="S1749" s="54">
        <f>Data[[#This Row],[PERSOANE CARE AU PARTICIPAT LA VOT (TURUL 1)]]+Data[[#This Row],[PERSOANE CARE AU PARTICIPAT LA VOT  (TURUL AL 2-LEA)]]</f>
        <v>779</v>
      </c>
      <c r="T1749" s="41">
        <f>Data[[#This Row],[TOTAL CHELTUIELI LEI]]/Data[[#This Row],[NUMĂRUL PERSOANELOR ÎNSCRISE ÎN LISTELE ELECTORALE]]</f>
        <v>5.7292143401983218</v>
      </c>
      <c r="U1749" s="41">
        <f>Data[[#This Row],[TOTAL CHELTUIELI EURO]]/Data[[#This Row],[NUMĂRUL PERSOANELOR ÎNSCRISE ÎN LISTELE ELECTORALE]]</f>
        <v>1.1836975145551378</v>
      </c>
      <c r="V1749" s="41">
        <f>Data[[#This Row],[TOTAL CHELTUIELI LEI]]/Data[[#This Row],[NUMĂRUL PERSOANELOR CARE AU PARTICIPAT LA VOT]]</f>
        <v>9.6418485237483953</v>
      </c>
      <c r="W1749" s="41">
        <f>Data[[#This Row],[TOTAL CHELTUIELI EURO]]/Data[[#This Row],[NUMĂRUL PERSOANELOR CARE AU PARTICIPAT LA VOT]]</f>
        <v>1.9920763049830368</v>
      </c>
      <c r="X1749" s="43">
        <v>4.8400999999999996</v>
      </c>
      <c r="Y1749" s="114" t="s">
        <v>2892</v>
      </c>
      <c r="Z1749" s="44">
        <v>5</v>
      </c>
      <c r="AA1749" s="115" t="s">
        <v>3107</v>
      </c>
      <c r="AB1749" s="44">
        <v>1</v>
      </c>
      <c r="AC1749" s="45"/>
    </row>
    <row r="1750" spans="1:29" x14ac:dyDescent="0.2">
      <c r="A1750" s="37">
        <v>1749</v>
      </c>
      <c r="B1750" s="38" t="s">
        <v>97</v>
      </c>
      <c r="C1750" s="39" t="s">
        <v>143</v>
      </c>
      <c r="D1750" s="40">
        <v>44101</v>
      </c>
      <c r="E1750" s="38">
        <v>1</v>
      </c>
      <c r="F1750" s="38"/>
      <c r="G1750" s="38" t="s">
        <v>2</v>
      </c>
      <c r="H1750" s="38" t="s">
        <v>2</v>
      </c>
      <c r="I1750" s="67">
        <v>0</v>
      </c>
      <c r="J1750" s="67">
        <v>10150</v>
      </c>
      <c r="K1750" s="67">
        <v>0</v>
      </c>
      <c r="L1750" s="41">
        <f>SUM(Data[[#This Row],[CHELTUIELI DE PERSONAL LEI]:[CHELTUIELI DE CAPITAL (ACTIVE NEFINANCIARE ) LEI]])</f>
        <v>10150</v>
      </c>
      <c r="M1750" s="41">
        <f>Data[[#This Row],[TOTAL CHELTUIELI LEI]]/Data[[#This Row],[CURS VALUTAR EURO BNR 22 07 2020]]</f>
        <v>2097.0641102456561</v>
      </c>
      <c r="N1750" s="49">
        <v>4694</v>
      </c>
      <c r="O1750" s="54"/>
      <c r="P1750" s="54">
        <v>2313</v>
      </c>
      <c r="Q1750" s="54"/>
      <c r="R1750" s="54">
        <f>Data[[#This Row],[PERSOANE ÎNSCRISE ÎN LISTELE ELECTORALE (TURUL 1)            ]]+Data[[#This Row],[PERSOANE ÎNSCRISE ÎN LISTELE ELECTORALE (TURUL AL 2-LEA)]]</f>
        <v>4694</v>
      </c>
      <c r="S1750" s="54">
        <f>Data[[#This Row],[PERSOANE CARE AU PARTICIPAT LA VOT (TURUL 1)]]+Data[[#This Row],[PERSOANE CARE AU PARTICIPAT LA VOT  (TURUL AL 2-LEA)]]</f>
        <v>2313</v>
      </c>
      <c r="T1750" s="41">
        <f>Data[[#This Row],[TOTAL CHELTUIELI LEI]]/Data[[#This Row],[NUMĂRUL PERSOANELOR ÎNSCRISE ÎN LISTELE ELECTORALE]]</f>
        <v>2.1623348956114188</v>
      </c>
      <c r="U1750" s="41">
        <f>Data[[#This Row],[TOTAL CHELTUIELI EURO]]/Data[[#This Row],[NUMĂRUL PERSOANELOR ÎNSCRISE ÎN LISTELE ELECTORALE]]</f>
        <v>0.44675417772595999</v>
      </c>
      <c r="V1750" s="41">
        <f>Data[[#This Row],[TOTAL CHELTUIELI LEI]]/Data[[#This Row],[NUMĂRUL PERSOANELOR CARE AU PARTICIPAT LA VOT]]</f>
        <v>4.3882403804582797</v>
      </c>
      <c r="W1750" s="41">
        <f>Data[[#This Row],[TOTAL CHELTUIELI EURO]]/Data[[#This Row],[NUMĂRUL PERSOANELOR CARE AU PARTICIPAT LA VOT]]</f>
        <v>0.90664250334874885</v>
      </c>
      <c r="X1750" s="43">
        <v>4.8400999999999996</v>
      </c>
      <c r="Y1750" s="114" t="s">
        <v>2891</v>
      </c>
      <c r="Z1750" s="44">
        <v>2</v>
      </c>
      <c r="AA1750" s="115" t="s">
        <v>3105</v>
      </c>
      <c r="AB1750" s="44">
        <v>0</v>
      </c>
      <c r="AC1750" s="45"/>
    </row>
    <row r="1751" spans="1:29" x14ac:dyDescent="0.2">
      <c r="A1751" s="37">
        <v>1750</v>
      </c>
      <c r="B1751" s="38" t="s">
        <v>97</v>
      </c>
      <c r="C1751" s="39" t="s">
        <v>144</v>
      </c>
      <c r="D1751" s="40">
        <v>44101</v>
      </c>
      <c r="E1751" s="38">
        <v>1</v>
      </c>
      <c r="F1751" s="38"/>
      <c r="G1751" s="38" t="s">
        <v>2</v>
      </c>
      <c r="H1751" s="38" t="s">
        <v>2</v>
      </c>
      <c r="I1751" s="67">
        <v>0</v>
      </c>
      <c r="J1751" s="67">
        <v>42981</v>
      </c>
      <c r="K1751" s="67">
        <v>0</v>
      </c>
      <c r="L1751" s="41">
        <f>SUM(Data[[#This Row],[CHELTUIELI DE PERSONAL LEI]:[CHELTUIELI DE CAPITAL (ACTIVE NEFINANCIARE ) LEI]])</f>
        <v>42981</v>
      </c>
      <c r="M1751" s="41">
        <f>Data[[#This Row],[TOTAL CHELTUIELI LEI]]/Data[[#This Row],[CURS VALUTAR EURO BNR 22 07 2020]]</f>
        <v>8880.1884258589707</v>
      </c>
      <c r="N1751" s="49">
        <v>6319</v>
      </c>
      <c r="O1751" s="54"/>
      <c r="P1751" s="54">
        <v>3151</v>
      </c>
      <c r="Q1751" s="54"/>
      <c r="R1751" s="54">
        <f>Data[[#This Row],[PERSOANE ÎNSCRISE ÎN LISTELE ELECTORALE (TURUL 1)            ]]+Data[[#This Row],[PERSOANE ÎNSCRISE ÎN LISTELE ELECTORALE (TURUL AL 2-LEA)]]</f>
        <v>6319</v>
      </c>
      <c r="S1751" s="54">
        <f>Data[[#This Row],[PERSOANE CARE AU PARTICIPAT LA VOT (TURUL 1)]]+Data[[#This Row],[PERSOANE CARE AU PARTICIPAT LA VOT  (TURUL AL 2-LEA)]]</f>
        <v>3151</v>
      </c>
      <c r="T1751" s="41">
        <f>Data[[#This Row],[TOTAL CHELTUIELI LEI]]/Data[[#This Row],[NUMĂRUL PERSOANELOR ÎNSCRISE ÎN LISTELE ELECTORALE]]</f>
        <v>6.8018673840797597</v>
      </c>
      <c r="U1751" s="41">
        <f>Data[[#This Row],[TOTAL CHELTUIELI EURO]]/Data[[#This Row],[NUMĂRUL PERSOANELOR ÎNSCRISE ÎN LISTELE ELECTORALE]]</f>
        <v>1.4053154653994258</v>
      </c>
      <c r="V1751" s="41">
        <f>Data[[#This Row],[TOTAL CHELTUIELI LEI]]/Data[[#This Row],[NUMĂRUL PERSOANELOR CARE AU PARTICIPAT LA VOT]]</f>
        <v>13.640431609013012</v>
      </c>
      <c r="W1751" s="41">
        <f>Data[[#This Row],[TOTAL CHELTUIELI EURO]]/Data[[#This Row],[NUMĂRUL PERSOANELOR CARE AU PARTICIPAT LA VOT]]</f>
        <v>2.818212766061241</v>
      </c>
      <c r="X1751" s="43">
        <v>4.8400999999999996</v>
      </c>
      <c r="Y1751" s="114" t="s">
        <v>2889</v>
      </c>
      <c r="Z1751" s="44">
        <v>6</v>
      </c>
      <c r="AA1751" s="115" t="s">
        <v>3107</v>
      </c>
      <c r="AB1751" s="44">
        <v>1</v>
      </c>
      <c r="AC1751" s="45"/>
    </row>
    <row r="1752" spans="1:29" x14ac:dyDescent="0.2">
      <c r="A1752" s="37">
        <v>1751</v>
      </c>
      <c r="B1752" s="38" t="s">
        <v>97</v>
      </c>
      <c r="C1752" s="39" t="s">
        <v>145</v>
      </c>
      <c r="D1752" s="40">
        <v>44101</v>
      </c>
      <c r="E1752" s="38">
        <v>1</v>
      </c>
      <c r="F1752" s="38"/>
      <c r="G1752" s="38" t="s">
        <v>2</v>
      </c>
      <c r="H1752" s="38" t="s">
        <v>2</v>
      </c>
      <c r="I1752" s="67">
        <v>0</v>
      </c>
      <c r="J1752" s="67">
        <v>7020</v>
      </c>
      <c r="K1752" s="67">
        <v>0</v>
      </c>
      <c r="L1752" s="41">
        <f>SUM(Data[[#This Row],[CHELTUIELI DE PERSONAL LEI]:[CHELTUIELI DE CAPITAL (ACTIVE NEFINANCIARE ) LEI]])</f>
        <v>7020</v>
      </c>
      <c r="M1752" s="41">
        <f>Data[[#This Row],[TOTAL CHELTUIELI LEI]]/Data[[#This Row],[CURS VALUTAR EURO BNR 22 07 2020]]</f>
        <v>1450.3832565442865</v>
      </c>
      <c r="N1752" s="49">
        <v>4250</v>
      </c>
      <c r="O1752" s="54"/>
      <c r="P1752" s="54">
        <v>2574</v>
      </c>
      <c r="Q1752" s="54"/>
      <c r="R1752" s="54">
        <f>Data[[#This Row],[PERSOANE ÎNSCRISE ÎN LISTELE ELECTORALE (TURUL 1)            ]]+Data[[#This Row],[PERSOANE ÎNSCRISE ÎN LISTELE ELECTORALE (TURUL AL 2-LEA)]]</f>
        <v>4250</v>
      </c>
      <c r="S1752" s="54">
        <f>Data[[#This Row],[PERSOANE CARE AU PARTICIPAT LA VOT (TURUL 1)]]+Data[[#This Row],[PERSOANE CARE AU PARTICIPAT LA VOT  (TURUL AL 2-LEA)]]</f>
        <v>2574</v>
      </c>
      <c r="T1752" s="41">
        <f>Data[[#This Row],[TOTAL CHELTUIELI LEI]]/Data[[#This Row],[NUMĂRUL PERSOANELOR ÎNSCRISE ÎN LISTELE ELECTORALE]]</f>
        <v>1.651764705882353</v>
      </c>
      <c r="U1752" s="41">
        <f>Data[[#This Row],[TOTAL CHELTUIELI EURO]]/Data[[#This Row],[NUMĂRUL PERSOANELOR ÎNSCRISE ÎN LISTELE ELECTORALE]]</f>
        <v>0.34126664859865563</v>
      </c>
      <c r="V1752" s="41">
        <f>Data[[#This Row],[TOTAL CHELTUIELI LEI]]/Data[[#This Row],[NUMĂRUL PERSOANELOR CARE AU PARTICIPAT LA VOT]]</f>
        <v>2.7272727272727271</v>
      </c>
      <c r="W1752" s="41">
        <f>Data[[#This Row],[TOTAL CHELTUIELI EURO]]/Data[[#This Row],[NUMĂRUL PERSOANELOR CARE AU PARTICIPAT LA VOT]]</f>
        <v>0.56347445864191392</v>
      </c>
      <c r="X1752" s="43">
        <v>4.8400999999999996</v>
      </c>
      <c r="Y1752" s="114" t="s">
        <v>2894</v>
      </c>
      <c r="Z1752" s="44">
        <v>1</v>
      </c>
      <c r="AA1752" s="115" t="s">
        <v>3105</v>
      </c>
      <c r="AB1752" s="44">
        <v>0</v>
      </c>
      <c r="AC1752" s="45"/>
    </row>
    <row r="1753" spans="1:29" x14ac:dyDescent="0.2">
      <c r="A1753" s="37">
        <v>1752</v>
      </c>
      <c r="B1753" s="38" t="s">
        <v>97</v>
      </c>
      <c r="C1753" s="39" t="s">
        <v>146</v>
      </c>
      <c r="D1753" s="40">
        <v>44101</v>
      </c>
      <c r="E1753" s="38">
        <v>1</v>
      </c>
      <c r="F1753" s="38"/>
      <c r="G1753" s="38" t="s">
        <v>2</v>
      </c>
      <c r="H1753" s="38" t="s">
        <v>2</v>
      </c>
      <c r="I1753" s="67">
        <v>0</v>
      </c>
      <c r="J1753" s="67">
        <v>6483</v>
      </c>
      <c r="K1753" s="67">
        <v>0</v>
      </c>
      <c r="L1753" s="41">
        <f>SUM(Data[[#This Row],[CHELTUIELI DE PERSONAL LEI]:[CHELTUIELI DE CAPITAL (ACTIVE NEFINANCIARE ) LEI]])</f>
        <v>6483</v>
      </c>
      <c r="M1753" s="41">
        <f>Data[[#This Row],[TOTAL CHELTUIELI LEI]]/Data[[#This Row],[CURS VALUTAR EURO BNR 22 07 2020]]</f>
        <v>1339.4351356376935</v>
      </c>
      <c r="N1753" s="49">
        <v>1176</v>
      </c>
      <c r="O1753" s="54"/>
      <c r="P1753" s="54">
        <v>824</v>
      </c>
      <c r="Q1753" s="54"/>
      <c r="R1753" s="54">
        <f>Data[[#This Row],[PERSOANE ÎNSCRISE ÎN LISTELE ELECTORALE (TURUL 1)            ]]+Data[[#This Row],[PERSOANE ÎNSCRISE ÎN LISTELE ELECTORALE (TURUL AL 2-LEA)]]</f>
        <v>1176</v>
      </c>
      <c r="S1753" s="54">
        <f>Data[[#This Row],[PERSOANE CARE AU PARTICIPAT LA VOT (TURUL 1)]]+Data[[#This Row],[PERSOANE CARE AU PARTICIPAT LA VOT  (TURUL AL 2-LEA)]]</f>
        <v>824</v>
      </c>
      <c r="T1753" s="41">
        <f>Data[[#This Row],[TOTAL CHELTUIELI LEI]]/Data[[#This Row],[NUMĂRUL PERSOANELOR ÎNSCRISE ÎN LISTELE ELECTORALE]]</f>
        <v>5.5127551020408161</v>
      </c>
      <c r="U1753" s="41">
        <f>Data[[#This Row],[TOTAL CHELTUIELI EURO]]/Data[[#This Row],[NUMĂRUL PERSOANELOR ÎNSCRISE ÎN LISTELE ELECTORALE]]</f>
        <v>1.1389754554742293</v>
      </c>
      <c r="V1753" s="41">
        <f>Data[[#This Row],[TOTAL CHELTUIELI LEI]]/Data[[#This Row],[NUMĂRUL PERSOANELOR CARE AU PARTICIPAT LA VOT]]</f>
        <v>7.8677184466019421</v>
      </c>
      <c r="W1753" s="41">
        <f>Data[[#This Row],[TOTAL CHELTUIELI EURO]]/Data[[#This Row],[NUMĂRUL PERSOANELOR CARE AU PARTICIPAT LA VOT]]</f>
        <v>1.6255280772302105</v>
      </c>
      <c r="X1753" s="43">
        <v>4.8400999999999996</v>
      </c>
      <c r="Y1753" s="114" t="s">
        <v>2892</v>
      </c>
      <c r="Z1753" s="44">
        <v>5</v>
      </c>
      <c r="AA1753" s="115" t="s">
        <v>3107</v>
      </c>
      <c r="AB1753" s="44">
        <v>1</v>
      </c>
      <c r="AC1753" s="45"/>
    </row>
    <row r="1754" spans="1:29" x14ac:dyDescent="0.2">
      <c r="A1754" s="37">
        <v>1753</v>
      </c>
      <c r="B1754" s="38" t="s">
        <v>97</v>
      </c>
      <c r="C1754" s="39" t="s">
        <v>147</v>
      </c>
      <c r="D1754" s="40">
        <v>44101</v>
      </c>
      <c r="E1754" s="38">
        <v>1</v>
      </c>
      <c r="F1754" s="38"/>
      <c r="G1754" s="38" t="s">
        <v>2</v>
      </c>
      <c r="H1754" s="38" t="s">
        <v>2</v>
      </c>
      <c r="I1754" s="67">
        <v>598</v>
      </c>
      <c r="J1754" s="67">
        <v>5414.4</v>
      </c>
      <c r="K1754" s="67">
        <v>0</v>
      </c>
      <c r="L1754" s="41">
        <f>SUM(Data[[#This Row],[CHELTUIELI DE PERSONAL LEI]:[CHELTUIELI DE CAPITAL (ACTIVE NEFINANCIARE ) LEI]])</f>
        <v>6012.4</v>
      </c>
      <c r="M1754" s="41">
        <f>Data[[#This Row],[TOTAL CHELTUIELI LEI]]/Data[[#This Row],[CURS VALUTAR EURO BNR 22 07 2020]]</f>
        <v>1242.2057395508357</v>
      </c>
      <c r="N1754" s="49">
        <v>3109</v>
      </c>
      <c r="O1754" s="54"/>
      <c r="P1754" s="54">
        <v>1495</v>
      </c>
      <c r="Q1754" s="54"/>
      <c r="R1754" s="54">
        <f>Data[[#This Row],[PERSOANE ÎNSCRISE ÎN LISTELE ELECTORALE (TURUL 1)            ]]+Data[[#This Row],[PERSOANE ÎNSCRISE ÎN LISTELE ELECTORALE (TURUL AL 2-LEA)]]</f>
        <v>3109</v>
      </c>
      <c r="S1754" s="54">
        <f>Data[[#This Row],[PERSOANE CARE AU PARTICIPAT LA VOT (TURUL 1)]]+Data[[#This Row],[PERSOANE CARE AU PARTICIPAT LA VOT  (TURUL AL 2-LEA)]]</f>
        <v>1495</v>
      </c>
      <c r="T1754" s="41">
        <f>Data[[#This Row],[TOTAL CHELTUIELI LEI]]/Data[[#This Row],[NUMĂRUL PERSOANELOR ÎNSCRISE ÎN LISTELE ELECTORALE]]</f>
        <v>1.9338694113862978</v>
      </c>
      <c r="U1754" s="41">
        <f>Data[[#This Row],[TOTAL CHELTUIELI EURO]]/Data[[#This Row],[NUMĂRUL PERSOANELOR ÎNSCRISE ÎN LISTELE ELECTORALE]]</f>
        <v>0.39955154054385195</v>
      </c>
      <c r="V1754" s="41">
        <f>Data[[#This Row],[TOTAL CHELTUIELI LEI]]/Data[[#This Row],[NUMĂRUL PERSOANELOR CARE AU PARTICIPAT LA VOT]]</f>
        <v>4.0216722408026753</v>
      </c>
      <c r="W1754" s="41">
        <f>Data[[#This Row],[TOTAL CHELTUIELI EURO]]/Data[[#This Row],[NUMĂRUL PERSOANELOR CARE AU PARTICIPAT LA VOT]]</f>
        <v>0.83090684919788338</v>
      </c>
      <c r="X1754" s="43">
        <v>4.8400999999999996</v>
      </c>
      <c r="Y1754" s="114" t="s">
        <v>2894</v>
      </c>
      <c r="Z1754" s="44">
        <v>1</v>
      </c>
      <c r="AA1754" s="115" t="s">
        <v>3105</v>
      </c>
      <c r="AB1754" s="44">
        <v>0</v>
      </c>
      <c r="AC1754" s="45"/>
    </row>
    <row r="1755" spans="1:29" x14ac:dyDescent="0.2">
      <c r="A1755" s="37">
        <v>1754</v>
      </c>
      <c r="B1755" s="38" t="s">
        <v>97</v>
      </c>
      <c r="C1755" s="39" t="s">
        <v>148</v>
      </c>
      <c r="D1755" s="40">
        <v>44101</v>
      </c>
      <c r="E1755" s="38">
        <v>1</v>
      </c>
      <c r="F1755" s="38"/>
      <c r="G1755" s="38" t="s">
        <v>2</v>
      </c>
      <c r="H1755" s="38" t="s">
        <v>2</v>
      </c>
      <c r="I1755" s="67">
        <v>14800</v>
      </c>
      <c r="J1755" s="67">
        <v>9795</v>
      </c>
      <c r="K1755" s="67">
        <v>0</v>
      </c>
      <c r="L1755" s="41">
        <f>SUM(Data[[#This Row],[CHELTUIELI DE PERSONAL LEI]:[CHELTUIELI DE CAPITAL (ACTIVE NEFINANCIARE ) LEI]])</f>
        <v>24595</v>
      </c>
      <c r="M1755" s="41">
        <f>Data[[#This Row],[TOTAL CHELTUIELI LEI]]/Data[[#This Row],[CURS VALUTAR EURO BNR 22 07 2020]]</f>
        <v>5081.5065804425531</v>
      </c>
      <c r="N1755" s="49">
        <v>4367</v>
      </c>
      <c r="O1755" s="54"/>
      <c r="P1755" s="54">
        <v>1713</v>
      </c>
      <c r="Q1755" s="54"/>
      <c r="R1755" s="54">
        <f>Data[[#This Row],[PERSOANE ÎNSCRISE ÎN LISTELE ELECTORALE (TURUL 1)            ]]+Data[[#This Row],[PERSOANE ÎNSCRISE ÎN LISTELE ELECTORALE (TURUL AL 2-LEA)]]</f>
        <v>4367</v>
      </c>
      <c r="S1755" s="54">
        <f>Data[[#This Row],[PERSOANE CARE AU PARTICIPAT LA VOT (TURUL 1)]]+Data[[#This Row],[PERSOANE CARE AU PARTICIPAT LA VOT  (TURUL AL 2-LEA)]]</f>
        <v>1713</v>
      </c>
      <c r="T1755" s="41">
        <f>Data[[#This Row],[TOTAL CHELTUIELI LEI]]/Data[[#This Row],[NUMĂRUL PERSOANELOR ÎNSCRISE ÎN LISTELE ELECTORALE]]</f>
        <v>5.6320128234485916</v>
      </c>
      <c r="U1755" s="41">
        <f>Data[[#This Row],[TOTAL CHELTUIELI EURO]]/Data[[#This Row],[NUMĂRUL PERSOANELOR ÎNSCRISE ÎN LISTELE ELECTORALE]]</f>
        <v>1.1636149714775712</v>
      </c>
      <c r="V1755" s="41">
        <f>Data[[#This Row],[TOTAL CHELTUIELI LEI]]/Data[[#This Row],[NUMĂRUL PERSOANELOR CARE AU PARTICIPAT LA VOT]]</f>
        <v>14.357851722124927</v>
      </c>
      <c r="W1755" s="41">
        <f>Data[[#This Row],[TOTAL CHELTUIELI EURO]]/Data[[#This Row],[NUMĂRUL PERSOANELOR CARE AU PARTICIPAT LA VOT]]</f>
        <v>2.9664369996745785</v>
      </c>
      <c r="X1755" s="43">
        <v>4.8400999999999996</v>
      </c>
      <c r="Y1755" s="114" t="s">
        <v>2892</v>
      </c>
      <c r="Z1755" s="44">
        <v>5</v>
      </c>
      <c r="AA1755" s="115" t="s">
        <v>3107</v>
      </c>
      <c r="AB1755" s="44">
        <v>1</v>
      </c>
      <c r="AC1755" s="45"/>
    </row>
    <row r="1756" spans="1:29" x14ac:dyDescent="0.2">
      <c r="A1756" s="37">
        <v>1755</v>
      </c>
      <c r="B1756" s="38" t="s">
        <v>97</v>
      </c>
      <c r="C1756" s="39" t="s">
        <v>149</v>
      </c>
      <c r="D1756" s="40">
        <v>44101</v>
      </c>
      <c r="E1756" s="38">
        <v>1</v>
      </c>
      <c r="F1756" s="38"/>
      <c r="G1756" s="38" t="s">
        <v>2</v>
      </c>
      <c r="H1756" s="38" t="s">
        <v>2</v>
      </c>
      <c r="I1756" s="67">
        <v>0</v>
      </c>
      <c r="J1756" s="67">
        <v>4410</v>
      </c>
      <c r="K1756" s="67">
        <v>0</v>
      </c>
      <c r="L1756" s="41">
        <f>SUM(Data[[#This Row],[CHELTUIELI DE PERSONAL LEI]:[CHELTUIELI DE CAPITAL (ACTIVE NEFINANCIARE ) LEI]])</f>
        <v>4410</v>
      </c>
      <c r="M1756" s="41">
        <f>Data[[#This Row],[TOTAL CHELTUIELI LEI]]/Data[[#This Row],[CURS VALUTAR EURO BNR 22 07 2020]]</f>
        <v>911.13819962397474</v>
      </c>
      <c r="N1756" s="49">
        <v>17767</v>
      </c>
      <c r="O1756" s="54"/>
      <c r="P1756" s="54">
        <v>6505</v>
      </c>
      <c r="Q1756" s="54"/>
      <c r="R1756" s="54">
        <f>Data[[#This Row],[PERSOANE ÎNSCRISE ÎN LISTELE ELECTORALE (TURUL 1)            ]]+Data[[#This Row],[PERSOANE ÎNSCRISE ÎN LISTELE ELECTORALE (TURUL AL 2-LEA)]]</f>
        <v>17767</v>
      </c>
      <c r="S1756" s="54">
        <f>Data[[#This Row],[PERSOANE CARE AU PARTICIPAT LA VOT (TURUL 1)]]+Data[[#This Row],[PERSOANE CARE AU PARTICIPAT LA VOT  (TURUL AL 2-LEA)]]</f>
        <v>6505</v>
      </c>
      <c r="T1756" s="41">
        <f>Data[[#This Row],[TOTAL CHELTUIELI LEI]]/Data[[#This Row],[NUMĂRUL PERSOANELOR ÎNSCRISE ÎN LISTELE ELECTORALE]]</f>
        <v>0.24821297911859064</v>
      </c>
      <c r="U1756" s="41">
        <f>Data[[#This Row],[TOTAL CHELTUIELI EURO]]/Data[[#This Row],[NUMĂRUL PERSOANELOR ÎNSCRISE ÎN LISTELE ELECTORALE]]</f>
        <v>5.1282613813472995E-2</v>
      </c>
      <c r="V1756" s="41">
        <f>Data[[#This Row],[TOTAL CHELTUIELI LEI]]/Data[[#This Row],[NUMĂRUL PERSOANELOR CARE AU PARTICIPAT LA VOT]]</f>
        <v>0.67794004611837044</v>
      </c>
      <c r="W1756" s="41">
        <f>Data[[#This Row],[TOTAL CHELTUIELI EURO]]/Data[[#This Row],[NUMĂRUL PERSOANELOR CARE AU PARTICIPAT LA VOT]]</f>
        <v>0.14006736350868174</v>
      </c>
      <c r="X1756" s="43">
        <v>4.8400999999999996</v>
      </c>
      <c r="Y1756" s="114" t="s">
        <v>2890</v>
      </c>
      <c r="Z1756" s="44">
        <v>0</v>
      </c>
      <c r="AA1756" s="115" t="s">
        <v>3105</v>
      </c>
      <c r="AB1756" s="44">
        <v>0</v>
      </c>
      <c r="AC1756" s="45"/>
    </row>
    <row r="1757" spans="1:29" x14ac:dyDescent="0.2">
      <c r="A1757" s="37">
        <v>1756</v>
      </c>
      <c r="B1757" s="38" t="s">
        <v>97</v>
      </c>
      <c r="C1757" s="39" t="s">
        <v>150</v>
      </c>
      <c r="D1757" s="40">
        <v>44101</v>
      </c>
      <c r="E1757" s="38">
        <v>1</v>
      </c>
      <c r="F1757" s="38"/>
      <c r="G1757" s="38" t="s">
        <v>2</v>
      </c>
      <c r="H1757" s="38" t="s">
        <v>2</v>
      </c>
      <c r="I1757" s="67">
        <v>4667</v>
      </c>
      <c r="J1757" s="67">
        <v>8260.24</v>
      </c>
      <c r="K1757" s="67">
        <v>0</v>
      </c>
      <c r="L1757" s="41">
        <f>SUM(Data[[#This Row],[CHELTUIELI DE PERSONAL LEI]:[CHELTUIELI DE CAPITAL (ACTIVE NEFINANCIARE ) LEI]])</f>
        <v>12927.24</v>
      </c>
      <c r="M1757" s="41">
        <f>Data[[#This Row],[TOTAL CHELTUIELI LEI]]/Data[[#This Row],[CURS VALUTAR EURO BNR 22 07 2020]]</f>
        <v>2670.8621722691682</v>
      </c>
      <c r="N1757" s="49">
        <v>3476</v>
      </c>
      <c r="O1757" s="54"/>
      <c r="P1757" s="54">
        <v>2104</v>
      </c>
      <c r="Q1757" s="54"/>
      <c r="R1757" s="54">
        <f>Data[[#This Row],[PERSOANE ÎNSCRISE ÎN LISTELE ELECTORALE (TURUL 1)            ]]+Data[[#This Row],[PERSOANE ÎNSCRISE ÎN LISTELE ELECTORALE (TURUL AL 2-LEA)]]</f>
        <v>3476</v>
      </c>
      <c r="S1757" s="54">
        <f>Data[[#This Row],[PERSOANE CARE AU PARTICIPAT LA VOT (TURUL 1)]]+Data[[#This Row],[PERSOANE CARE AU PARTICIPAT LA VOT  (TURUL AL 2-LEA)]]</f>
        <v>2104</v>
      </c>
      <c r="T1757" s="41">
        <f>Data[[#This Row],[TOTAL CHELTUIELI LEI]]/Data[[#This Row],[NUMĂRUL PERSOANELOR ÎNSCRISE ÎN LISTELE ELECTORALE]]</f>
        <v>3.7189988492520136</v>
      </c>
      <c r="U1757" s="41">
        <f>Data[[#This Row],[TOTAL CHELTUIELI EURO]]/Data[[#This Row],[NUMĂRUL PERSOANELOR ÎNSCRISE ÎN LISTELE ELECTORALE]]</f>
        <v>0.76837231653313243</v>
      </c>
      <c r="V1757" s="41">
        <f>Data[[#This Row],[TOTAL CHELTUIELI LEI]]/Data[[#This Row],[NUMĂRUL PERSOANELOR CARE AU PARTICIPAT LA VOT]]</f>
        <v>6.1441254752851711</v>
      </c>
      <c r="W1757" s="41">
        <f>Data[[#This Row],[TOTAL CHELTUIELI EURO]]/Data[[#This Row],[NUMĂRUL PERSOANELOR CARE AU PARTICIPAT LA VOT]]</f>
        <v>1.2694211845385781</v>
      </c>
      <c r="X1757" s="43">
        <v>4.8400999999999996</v>
      </c>
      <c r="Y1757" s="114" t="s">
        <v>2884</v>
      </c>
      <c r="Z1757" s="44">
        <v>3</v>
      </c>
      <c r="AA1757" s="115" t="s">
        <v>3105</v>
      </c>
      <c r="AB1757" s="44">
        <v>0</v>
      </c>
      <c r="AC1757" s="45"/>
    </row>
    <row r="1758" spans="1:29" x14ac:dyDescent="0.2">
      <c r="A1758" s="37">
        <v>1757</v>
      </c>
      <c r="B1758" s="38" t="s">
        <v>97</v>
      </c>
      <c r="C1758" s="39" t="s">
        <v>151</v>
      </c>
      <c r="D1758" s="40">
        <v>44101</v>
      </c>
      <c r="E1758" s="38">
        <v>1</v>
      </c>
      <c r="F1758" s="38"/>
      <c r="G1758" s="38" t="s">
        <v>2</v>
      </c>
      <c r="H1758" s="38" t="s">
        <v>2</v>
      </c>
      <c r="I1758" s="67">
        <v>0</v>
      </c>
      <c r="J1758" s="67">
        <v>17900</v>
      </c>
      <c r="K1758" s="67">
        <v>0</v>
      </c>
      <c r="L1758" s="41">
        <f>SUM(Data[[#This Row],[CHELTUIELI DE PERSONAL LEI]:[CHELTUIELI DE CAPITAL (ACTIVE NEFINANCIARE ) LEI]])</f>
        <v>17900</v>
      </c>
      <c r="M1758" s="41">
        <f>Data[[#This Row],[TOTAL CHELTUIELI LEI]]/Data[[#This Row],[CURS VALUTAR EURO BNR 22 07 2020]]</f>
        <v>3698.2706968864281</v>
      </c>
      <c r="N1758" s="49">
        <v>4016</v>
      </c>
      <c r="O1758" s="54"/>
      <c r="P1758" s="54">
        <v>2063</v>
      </c>
      <c r="Q1758" s="54"/>
      <c r="R1758" s="54">
        <f>Data[[#This Row],[PERSOANE ÎNSCRISE ÎN LISTELE ELECTORALE (TURUL 1)            ]]+Data[[#This Row],[PERSOANE ÎNSCRISE ÎN LISTELE ELECTORALE (TURUL AL 2-LEA)]]</f>
        <v>4016</v>
      </c>
      <c r="S1758" s="54">
        <f>Data[[#This Row],[PERSOANE CARE AU PARTICIPAT LA VOT (TURUL 1)]]+Data[[#This Row],[PERSOANE CARE AU PARTICIPAT LA VOT  (TURUL AL 2-LEA)]]</f>
        <v>2063</v>
      </c>
      <c r="T1758" s="41">
        <f>Data[[#This Row],[TOTAL CHELTUIELI LEI]]/Data[[#This Row],[NUMĂRUL PERSOANELOR ÎNSCRISE ÎN LISTELE ELECTORALE]]</f>
        <v>4.4571713147410357</v>
      </c>
      <c r="U1758" s="41">
        <f>Data[[#This Row],[TOTAL CHELTUIELI EURO]]/Data[[#This Row],[NUMĂRUL PERSOANELOR ÎNSCRISE ÎN LISTELE ELECTORALE]]</f>
        <v>0.92088413767092336</v>
      </c>
      <c r="V1758" s="41">
        <f>Data[[#This Row],[TOTAL CHELTUIELI LEI]]/Data[[#This Row],[NUMĂRUL PERSOANELOR CARE AU PARTICIPAT LA VOT]]</f>
        <v>8.676684440135725</v>
      </c>
      <c r="W1758" s="41">
        <f>Data[[#This Row],[TOTAL CHELTUIELI EURO]]/Data[[#This Row],[NUMĂRUL PERSOANELOR CARE AU PARTICIPAT LA VOT]]</f>
        <v>1.7926663581611382</v>
      </c>
      <c r="X1758" s="43">
        <v>4.8400999999999996</v>
      </c>
      <c r="Y1758" s="114" t="s">
        <v>2895</v>
      </c>
      <c r="Z1758" s="44">
        <v>4</v>
      </c>
      <c r="AA1758" s="115" t="s">
        <v>3105</v>
      </c>
      <c r="AB1758" s="44">
        <v>0</v>
      </c>
      <c r="AC1758" s="45"/>
    </row>
    <row r="1759" spans="1:29" x14ac:dyDescent="0.2">
      <c r="A1759" s="37">
        <v>1758</v>
      </c>
      <c r="B1759" s="38" t="s">
        <v>97</v>
      </c>
      <c r="C1759" s="39" t="s">
        <v>152</v>
      </c>
      <c r="D1759" s="40">
        <v>44101</v>
      </c>
      <c r="E1759" s="38">
        <v>1</v>
      </c>
      <c r="F1759" s="38"/>
      <c r="G1759" s="38" t="s">
        <v>2</v>
      </c>
      <c r="H1759" s="38" t="s">
        <v>2</v>
      </c>
      <c r="I1759" s="67">
        <v>0</v>
      </c>
      <c r="J1759" s="67">
        <v>3566</v>
      </c>
      <c r="K1759" s="67">
        <v>0</v>
      </c>
      <c r="L1759" s="41">
        <f>SUM(Data[[#This Row],[CHELTUIELI DE PERSONAL LEI]:[CHELTUIELI DE CAPITAL (ACTIVE NEFINANCIARE ) LEI]])</f>
        <v>3566</v>
      </c>
      <c r="M1759" s="41">
        <f>Data[[#This Row],[TOTAL CHELTUIELI LEI]]/Data[[#This Row],[CURS VALUTAR EURO BNR 22 07 2020]]</f>
        <v>736.76163715625717</v>
      </c>
      <c r="N1759" s="49">
        <v>3119</v>
      </c>
      <c r="O1759" s="54"/>
      <c r="P1759" s="54">
        <v>1623</v>
      </c>
      <c r="Q1759" s="54"/>
      <c r="R1759" s="54">
        <f>Data[[#This Row],[PERSOANE ÎNSCRISE ÎN LISTELE ELECTORALE (TURUL 1)            ]]+Data[[#This Row],[PERSOANE ÎNSCRISE ÎN LISTELE ELECTORALE (TURUL AL 2-LEA)]]</f>
        <v>3119</v>
      </c>
      <c r="S1759" s="54">
        <f>Data[[#This Row],[PERSOANE CARE AU PARTICIPAT LA VOT (TURUL 1)]]+Data[[#This Row],[PERSOANE CARE AU PARTICIPAT LA VOT  (TURUL AL 2-LEA)]]</f>
        <v>1623</v>
      </c>
      <c r="T1759" s="41">
        <f>Data[[#This Row],[TOTAL CHELTUIELI LEI]]/Data[[#This Row],[NUMĂRUL PERSOANELOR ÎNSCRISE ÎN LISTELE ELECTORALE]]</f>
        <v>1.1433151651170246</v>
      </c>
      <c r="U1759" s="41">
        <f>Data[[#This Row],[TOTAL CHELTUIELI EURO]]/Data[[#This Row],[NUMĂRUL PERSOANELOR ÎNSCRISE ÎN LISTELE ELECTORALE]]</f>
        <v>0.23621726103118215</v>
      </c>
      <c r="V1759" s="41">
        <f>Data[[#This Row],[TOTAL CHELTUIELI LEI]]/Data[[#This Row],[NUMĂRUL PERSOANELOR CARE AU PARTICIPAT LA VOT]]</f>
        <v>2.197165742452249</v>
      </c>
      <c r="W1759" s="41">
        <f>Data[[#This Row],[TOTAL CHELTUIELI EURO]]/Data[[#This Row],[NUMĂRUL PERSOANELOR CARE AU PARTICIPAT LA VOT]]</f>
        <v>0.45395048500077462</v>
      </c>
      <c r="X1759" s="43">
        <v>4.8400999999999996</v>
      </c>
      <c r="Y1759" s="114" t="s">
        <v>2894</v>
      </c>
      <c r="Z1759" s="44">
        <v>1</v>
      </c>
      <c r="AA1759" s="115" t="s">
        <v>3105</v>
      </c>
      <c r="AB1759" s="44">
        <v>0</v>
      </c>
      <c r="AC1759" s="45"/>
    </row>
    <row r="1760" spans="1:29" x14ac:dyDescent="0.2">
      <c r="A1760" s="37">
        <v>1759</v>
      </c>
      <c r="B1760" s="38" t="s">
        <v>97</v>
      </c>
      <c r="C1760" s="39" t="s">
        <v>153</v>
      </c>
      <c r="D1760" s="40">
        <v>44101</v>
      </c>
      <c r="E1760" s="38">
        <v>1</v>
      </c>
      <c r="F1760" s="38"/>
      <c r="G1760" s="38" t="s">
        <v>2</v>
      </c>
      <c r="H1760" s="38" t="s">
        <v>2</v>
      </c>
      <c r="I1760" s="67">
        <v>4800</v>
      </c>
      <c r="J1760" s="67">
        <v>5856</v>
      </c>
      <c r="K1760" s="67">
        <v>0</v>
      </c>
      <c r="L1760" s="41">
        <f>SUM(Data[[#This Row],[CHELTUIELI DE PERSONAL LEI]:[CHELTUIELI DE CAPITAL (ACTIVE NEFINANCIARE ) LEI]])</f>
        <v>10656</v>
      </c>
      <c r="M1760" s="41">
        <f>Data[[#This Row],[TOTAL CHELTUIELI LEI]]/Data[[#This Row],[CURS VALUTAR EURO BNR 22 07 2020]]</f>
        <v>2201.6074048056862</v>
      </c>
      <c r="N1760" s="49">
        <v>7522</v>
      </c>
      <c r="O1760" s="54"/>
      <c r="P1760" s="54">
        <v>712</v>
      </c>
      <c r="Q1760" s="54"/>
      <c r="R1760" s="54">
        <f>Data[[#This Row],[PERSOANE ÎNSCRISE ÎN LISTELE ELECTORALE (TURUL 1)            ]]+Data[[#This Row],[PERSOANE ÎNSCRISE ÎN LISTELE ELECTORALE (TURUL AL 2-LEA)]]</f>
        <v>7522</v>
      </c>
      <c r="S1760" s="54">
        <f>Data[[#This Row],[PERSOANE CARE AU PARTICIPAT LA VOT (TURUL 1)]]+Data[[#This Row],[PERSOANE CARE AU PARTICIPAT LA VOT  (TURUL AL 2-LEA)]]</f>
        <v>712</v>
      </c>
      <c r="T1760" s="41">
        <f>Data[[#This Row],[TOTAL CHELTUIELI LEI]]/Data[[#This Row],[NUMĂRUL PERSOANELOR ÎNSCRISE ÎN LISTELE ELECTORALE]]</f>
        <v>1.416644509438979</v>
      </c>
      <c r="U1760" s="41">
        <f>Data[[#This Row],[TOTAL CHELTUIELI EURO]]/Data[[#This Row],[NUMĂRUL PERSOANELOR ÎNSCRISE ÎN LISTELE ELECTORALE]]</f>
        <v>0.29268909928286174</v>
      </c>
      <c r="V1760" s="41">
        <f>Data[[#This Row],[TOTAL CHELTUIELI LEI]]/Data[[#This Row],[NUMĂRUL PERSOANELOR CARE AU PARTICIPAT LA VOT]]</f>
        <v>14.966292134831461</v>
      </c>
      <c r="W1760" s="41">
        <f>Data[[#This Row],[TOTAL CHELTUIELI EURO]]/Data[[#This Row],[NUMĂRUL PERSOANELOR CARE AU PARTICIPAT LA VOT]]</f>
        <v>3.0921452314686606</v>
      </c>
      <c r="X1760" s="43">
        <v>4.8400999999999996</v>
      </c>
      <c r="Y1760" s="114" t="s">
        <v>2894</v>
      </c>
      <c r="Z1760" s="44">
        <v>1</v>
      </c>
      <c r="AA1760" s="115" t="s">
        <v>3105</v>
      </c>
      <c r="AB1760" s="44">
        <v>0</v>
      </c>
      <c r="AC1760" s="45"/>
    </row>
    <row r="1761" spans="1:29" x14ac:dyDescent="0.2">
      <c r="A1761" s="37">
        <v>1760</v>
      </c>
      <c r="B1761" s="38" t="s">
        <v>97</v>
      </c>
      <c r="C1761" s="39" t="s">
        <v>154</v>
      </c>
      <c r="D1761" s="40">
        <v>44101</v>
      </c>
      <c r="E1761" s="38">
        <v>1</v>
      </c>
      <c r="F1761" s="38"/>
      <c r="G1761" s="38" t="s">
        <v>2</v>
      </c>
      <c r="H1761" s="38" t="s">
        <v>2</v>
      </c>
      <c r="I1761" s="67">
        <v>1500</v>
      </c>
      <c r="J1761" s="67">
        <v>8039.82</v>
      </c>
      <c r="K1761" s="67">
        <v>0</v>
      </c>
      <c r="L1761" s="41">
        <f>SUM(Data[[#This Row],[CHELTUIELI DE PERSONAL LEI]:[CHELTUIELI DE CAPITAL (ACTIVE NEFINANCIARE ) LEI]])</f>
        <v>9539.82</v>
      </c>
      <c r="M1761" s="41">
        <f>Data[[#This Row],[TOTAL CHELTUIELI LEI]]/Data[[#This Row],[CURS VALUTAR EURO BNR 22 07 2020]]</f>
        <v>1970.9964670151444</v>
      </c>
      <c r="N1761" s="49">
        <v>4208</v>
      </c>
      <c r="O1761" s="54"/>
      <c r="P1761" s="54">
        <v>2001</v>
      </c>
      <c r="Q1761" s="54"/>
      <c r="R1761" s="54">
        <f>Data[[#This Row],[PERSOANE ÎNSCRISE ÎN LISTELE ELECTORALE (TURUL 1)            ]]+Data[[#This Row],[PERSOANE ÎNSCRISE ÎN LISTELE ELECTORALE (TURUL AL 2-LEA)]]</f>
        <v>4208</v>
      </c>
      <c r="S1761" s="54">
        <f>Data[[#This Row],[PERSOANE CARE AU PARTICIPAT LA VOT (TURUL 1)]]+Data[[#This Row],[PERSOANE CARE AU PARTICIPAT LA VOT  (TURUL AL 2-LEA)]]</f>
        <v>2001</v>
      </c>
      <c r="T1761" s="41">
        <f>Data[[#This Row],[TOTAL CHELTUIELI LEI]]/Data[[#This Row],[NUMĂRUL PERSOANELOR ÎNSCRISE ÎN LISTELE ELECTORALE]]</f>
        <v>2.2670674904942967</v>
      </c>
      <c r="U1761" s="41">
        <f>Data[[#This Row],[TOTAL CHELTUIELI EURO]]/Data[[#This Row],[NUMĂRUL PERSOANELOR ÎNSCRISE ÎN LISTELE ELECTORALE]]</f>
        <v>0.46839269653401722</v>
      </c>
      <c r="V1761" s="41">
        <f>Data[[#This Row],[TOTAL CHELTUIELI LEI]]/Data[[#This Row],[NUMĂRUL PERSOANELOR CARE AU PARTICIPAT LA VOT]]</f>
        <v>4.767526236881559</v>
      </c>
      <c r="W1761" s="41">
        <f>Data[[#This Row],[TOTAL CHELTUIELI EURO]]/Data[[#This Row],[NUMĂRUL PERSOANELOR CARE AU PARTICIPAT LA VOT]]</f>
        <v>0.98500573064225105</v>
      </c>
      <c r="X1761" s="43">
        <v>4.8400999999999996</v>
      </c>
      <c r="Y1761" s="114" t="s">
        <v>2891</v>
      </c>
      <c r="Z1761" s="44">
        <v>2</v>
      </c>
      <c r="AA1761" s="115" t="s">
        <v>3105</v>
      </c>
      <c r="AB1761" s="44">
        <v>0</v>
      </c>
      <c r="AC1761" s="45"/>
    </row>
    <row r="1762" spans="1:29" x14ac:dyDescent="0.2">
      <c r="A1762" s="37">
        <v>1761</v>
      </c>
      <c r="B1762" s="38" t="s">
        <v>97</v>
      </c>
      <c r="C1762" s="39" t="s">
        <v>155</v>
      </c>
      <c r="D1762" s="40">
        <v>44101</v>
      </c>
      <c r="E1762" s="38">
        <v>1</v>
      </c>
      <c r="F1762" s="38"/>
      <c r="G1762" s="38" t="s">
        <v>2</v>
      </c>
      <c r="H1762" s="38" t="s">
        <v>2</v>
      </c>
      <c r="I1762" s="67">
        <v>0</v>
      </c>
      <c r="J1762" s="67">
        <v>2380</v>
      </c>
      <c r="K1762" s="67">
        <v>0</v>
      </c>
      <c r="L1762" s="41">
        <f>SUM(Data[[#This Row],[CHELTUIELI DE PERSONAL LEI]:[CHELTUIELI DE CAPITAL (ACTIVE NEFINANCIARE ) LEI]])</f>
        <v>2380</v>
      </c>
      <c r="M1762" s="41">
        <f>Data[[#This Row],[TOTAL CHELTUIELI LEI]]/Data[[#This Row],[CURS VALUTAR EURO BNR 22 07 2020]]</f>
        <v>491.72537757484355</v>
      </c>
      <c r="N1762" s="49">
        <v>2463</v>
      </c>
      <c r="O1762" s="54"/>
      <c r="P1762" s="54">
        <v>1211</v>
      </c>
      <c r="Q1762" s="54"/>
      <c r="R1762" s="54">
        <f>Data[[#This Row],[PERSOANE ÎNSCRISE ÎN LISTELE ELECTORALE (TURUL 1)            ]]+Data[[#This Row],[PERSOANE ÎNSCRISE ÎN LISTELE ELECTORALE (TURUL AL 2-LEA)]]</f>
        <v>2463</v>
      </c>
      <c r="S1762" s="54">
        <f>Data[[#This Row],[PERSOANE CARE AU PARTICIPAT LA VOT (TURUL 1)]]+Data[[#This Row],[PERSOANE CARE AU PARTICIPAT LA VOT  (TURUL AL 2-LEA)]]</f>
        <v>1211</v>
      </c>
      <c r="T1762" s="41">
        <f>Data[[#This Row],[TOTAL CHELTUIELI LEI]]/Data[[#This Row],[NUMĂRUL PERSOANELOR ÎNSCRISE ÎN LISTELE ELECTORALE]]</f>
        <v>0.96630125862768979</v>
      </c>
      <c r="U1762" s="41">
        <f>Data[[#This Row],[TOTAL CHELTUIELI EURO]]/Data[[#This Row],[NUMĂRUL PERSOANELOR ÎNSCRISE ÎN LISTELE ELECTORALE]]</f>
        <v>0.19964489548308711</v>
      </c>
      <c r="V1762" s="41">
        <f>Data[[#This Row],[TOTAL CHELTUIELI LEI]]/Data[[#This Row],[NUMĂRUL PERSOANELOR CARE AU PARTICIPAT LA VOT]]</f>
        <v>1.9653179190751444</v>
      </c>
      <c r="W1762" s="41">
        <f>Data[[#This Row],[TOTAL CHELTUIELI EURO]]/Data[[#This Row],[NUMĂRUL PERSOANELOR CARE AU PARTICIPAT LA VOT]]</f>
        <v>0.40604903185371061</v>
      </c>
      <c r="X1762" s="43">
        <v>4.8400999999999996</v>
      </c>
      <c r="Y1762" s="114" t="s">
        <v>2890</v>
      </c>
      <c r="Z1762" s="44">
        <v>0</v>
      </c>
      <c r="AA1762" s="115" t="s">
        <v>3105</v>
      </c>
      <c r="AB1762" s="44">
        <v>0</v>
      </c>
      <c r="AC1762" s="45"/>
    </row>
    <row r="1763" spans="1:29" x14ac:dyDescent="0.2">
      <c r="A1763" s="37">
        <v>1762</v>
      </c>
      <c r="B1763" s="38" t="s">
        <v>97</v>
      </c>
      <c r="C1763" s="39" t="s">
        <v>156</v>
      </c>
      <c r="D1763" s="40">
        <v>44101</v>
      </c>
      <c r="E1763" s="38">
        <v>1</v>
      </c>
      <c r="F1763" s="38"/>
      <c r="G1763" s="38" t="s">
        <v>2</v>
      </c>
      <c r="H1763" s="38" t="s">
        <v>2</v>
      </c>
      <c r="I1763" s="67">
        <v>1800</v>
      </c>
      <c r="J1763" s="67">
        <v>114</v>
      </c>
      <c r="K1763" s="67">
        <v>0</v>
      </c>
      <c r="L1763" s="41">
        <f>SUM(Data[[#This Row],[CHELTUIELI DE PERSONAL LEI]:[CHELTUIELI DE CAPITAL (ACTIVE NEFINANCIARE ) LEI]])</f>
        <v>1914</v>
      </c>
      <c r="M1763" s="41">
        <f>Data[[#This Row],[TOTAL CHELTUIELI LEI]]/Data[[#This Row],[CURS VALUTAR EURO BNR 22 07 2020]]</f>
        <v>395.44637507489517</v>
      </c>
      <c r="N1763" s="49">
        <v>2956</v>
      </c>
      <c r="O1763" s="54"/>
      <c r="P1763" s="54">
        <v>1648</v>
      </c>
      <c r="Q1763" s="54"/>
      <c r="R1763" s="54">
        <f>Data[[#This Row],[PERSOANE ÎNSCRISE ÎN LISTELE ELECTORALE (TURUL 1)            ]]+Data[[#This Row],[PERSOANE ÎNSCRISE ÎN LISTELE ELECTORALE (TURUL AL 2-LEA)]]</f>
        <v>2956</v>
      </c>
      <c r="S1763" s="54">
        <f>Data[[#This Row],[PERSOANE CARE AU PARTICIPAT LA VOT (TURUL 1)]]+Data[[#This Row],[PERSOANE CARE AU PARTICIPAT LA VOT  (TURUL AL 2-LEA)]]</f>
        <v>1648</v>
      </c>
      <c r="T1763" s="41">
        <f>Data[[#This Row],[TOTAL CHELTUIELI LEI]]/Data[[#This Row],[NUMĂRUL PERSOANELOR ÎNSCRISE ÎN LISTELE ELECTORALE]]</f>
        <v>0.64749661705006767</v>
      </c>
      <c r="U1763" s="41">
        <f>Data[[#This Row],[TOTAL CHELTUIELI EURO]]/Data[[#This Row],[NUMĂRUL PERSOANELOR ÎNSCRISE ÎN LISTELE ELECTORALE]]</f>
        <v>0.13377752878041108</v>
      </c>
      <c r="V1763" s="41">
        <f>Data[[#This Row],[TOTAL CHELTUIELI LEI]]/Data[[#This Row],[NUMĂRUL PERSOANELOR CARE AU PARTICIPAT LA VOT]]</f>
        <v>1.1614077669902914</v>
      </c>
      <c r="W1763" s="41">
        <f>Data[[#This Row],[TOTAL CHELTUIELI EURO]]/Data[[#This Row],[NUMĂRUL PERSOANELOR CARE AU PARTICIPAT LA VOT]]</f>
        <v>0.23995532468136843</v>
      </c>
      <c r="X1763" s="43">
        <v>4.8400999999999996</v>
      </c>
      <c r="Y1763" s="114" t="s">
        <v>2890</v>
      </c>
      <c r="Z1763" s="44">
        <v>0</v>
      </c>
      <c r="AA1763" s="115" t="s">
        <v>3105</v>
      </c>
      <c r="AB1763" s="44">
        <v>0</v>
      </c>
      <c r="AC1763" s="45"/>
    </row>
    <row r="1764" spans="1:29" x14ac:dyDescent="0.2">
      <c r="A1764" s="37">
        <v>1763</v>
      </c>
      <c r="B1764" s="38" t="s">
        <v>97</v>
      </c>
      <c r="C1764" s="39" t="s">
        <v>157</v>
      </c>
      <c r="D1764" s="40">
        <v>44101</v>
      </c>
      <c r="E1764" s="38">
        <v>1</v>
      </c>
      <c r="F1764" s="38"/>
      <c r="G1764" s="38" t="s">
        <v>2</v>
      </c>
      <c r="H1764" s="38" t="s">
        <v>2</v>
      </c>
      <c r="I1764" s="67">
        <v>2400</v>
      </c>
      <c r="J1764" s="67">
        <v>4539.51</v>
      </c>
      <c r="K1764" s="67">
        <v>0</v>
      </c>
      <c r="L1764" s="41">
        <f>SUM(Data[[#This Row],[CHELTUIELI DE PERSONAL LEI]:[CHELTUIELI DE CAPITAL (ACTIVE NEFINANCIARE ) LEI]])</f>
        <v>6939.51</v>
      </c>
      <c r="M1764" s="41">
        <f>Data[[#This Row],[TOTAL CHELTUIELI LEI]]/Data[[#This Row],[CURS VALUTAR EURO BNR 22 07 2020]]</f>
        <v>1433.7534348463876</v>
      </c>
      <c r="N1764" s="49">
        <v>2724</v>
      </c>
      <c r="O1764" s="54"/>
      <c r="P1764" s="54">
        <v>1195</v>
      </c>
      <c r="Q1764" s="54"/>
      <c r="R1764" s="54">
        <f>Data[[#This Row],[PERSOANE ÎNSCRISE ÎN LISTELE ELECTORALE (TURUL 1)            ]]+Data[[#This Row],[PERSOANE ÎNSCRISE ÎN LISTELE ELECTORALE (TURUL AL 2-LEA)]]</f>
        <v>2724</v>
      </c>
      <c r="S1764" s="54">
        <f>Data[[#This Row],[PERSOANE CARE AU PARTICIPAT LA VOT (TURUL 1)]]+Data[[#This Row],[PERSOANE CARE AU PARTICIPAT LA VOT  (TURUL AL 2-LEA)]]</f>
        <v>1195</v>
      </c>
      <c r="T1764" s="41">
        <f>Data[[#This Row],[TOTAL CHELTUIELI LEI]]/Data[[#This Row],[NUMĂRUL PERSOANELOR ÎNSCRISE ÎN LISTELE ELECTORALE]]</f>
        <v>2.5475440528634361</v>
      </c>
      <c r="U1764" s="41">
        <f>Data[[#This Row],[TOTAL CHELTUIELI EURO]]/Data[[#This Row],[NUMĂRUL PERSOANELOR ÎNSCRISE ÎN LISTELE ELECTORALE]]</f>
        <v>0.5263412022196724</v>
      </c>
      <c r="V1764" s="41">
        <f>Data[[#This Row],[TOTAL CHELTUIELI LEI]]/Data[[#This Row],[NUMĂRUL PERSOANELOR CARE AU PARTICIPAT LA VOT]]</f>
        <v>5.8071213389121343</v>
      </c>
      <c r="W1764" s="41">
        <f>Data[[#This Row],[TOTAL CHELTUIELI EURO]]/Data[[#This Row],[NUMĂRUL PERSOANELOR CARE AU PARTICIPAT LA VOT]]</f>
        <v>1.1997936693275211</v>
      </c>
      <c r="X1764" s="43">
        <v>4.8400999999999996</v>
      </c>
      <c r="Y1764" s="114" t="s">
        <v>2891</v>
      </c>
      <c r="Z1764" s="44">
        <v>2</v>
      </c>
      <c r="AA1764" s="115" t="s">
        <v>3105</v>
      </c>
      <c r="AB1764" s="44">
        <v>0</v>
      </c>
      <c r="AC1764" s="45"/>
    </row>
    <row r="1765" spans="1:29" x14ac:dyDescent="0.2">
      <c r="A1765" s="37">
        <v>1764</v>
      </c>
      <c r="B1765" s="38" t="s">
        <v>97</v>
      </c>
      <c r="C1765" s="39" t="s">
        <v>158</v>
      </c>
      <c r="D1765" s="40">
        <v>44101</v>
      </c>
      <c r="E1765" s="38">
        <v>1</v>
      </c>
      <c r="F1765" s="38"/>
      <c r="G1765" s="38" t="s">
        <v>2</v>
      </c>
      <c r="H1765" s="38" t="s">
        <v>2</v>
      </c>
      <c r="I1765" s="50">
        <v>7100</v>
      </c>
      <c r="J1765" s="50">
        <v>2161</v>
      </c>
      <c r="K1765" s="50">
        <v>0</v>
      </c>
      <c r="L1765" s="41">
        <f>SUM(Data[[#This Row],[CHELTUIELI DE PERSONAL LEI]:[CHELTUIELI DE CAPITAL (ACTIVE NEFINANCIARE ) LEI]])</f>
        <v>9261</v>
      </c>
      <c r="M1765" s="41">
        <f>Data[[#This Row],[TOTAL CHELTUIELI LEI]]/Data[[#This Row],[CURS VALUTAR EURO BNR 22 07 2020]]</f>
        <v>1913.3902192103471</v>
      </c>
      <c r="N1765" s="49">
        <v>5899</v>
      </c>
      <c r="O1765" s="54"/>
      <c r="P1765" s="54">
        <v>1793</v>
      </c>
      <c r="Q1765" s="54"/>
      <c r="R1765" s="54">
        <f>Data[[#This Row],[PERSOANE ÎNSCRISE ÎN LISTELE ELECTORALE (TURUL 1)            ]]+Data[[#This Row],[PERSOANE ÎNSCRISE ÎN LISTELE ELECTORALE (TURUL AL 2-LEA)]]</f>
        <v>5899</v>
      </c>
      <c r="S1765" s="54">
        <f>Data[[#This Row],[PERSOANE CARE AU PARTICIPAT LA VOT (TURUL 1)]]+Data[[#This Row],[PERSOANE CARE AU PARTICIPAT LA VOT  (TURUL AL 2-LEA)]]</f>
        <v>1793</v>
      </c>
      <c r="T1765" s="41">
        <f>Data[[#This Row],[TOTAL CHELTUIELI LEI]]/Data[[#This Row],[NUMĂRUL PERSOANELOR ÎNSCRISE ÎN LISTELE ELECTORALE]]</f>
        <v>1.5699271062892015</v>
      </c>
      <c r="U1765" s="41">
        <f>Data[[#This Row],[TOTAL CHELTUIELI EURO]]/Data[[#This Row],[NUMĂRUL PERSOANELOR ÎNSCRISE ÎN LISTELE ELECTORALE]]</f>
        <v>0.3243584029853106</v>
      </c>
      <c r="V1765" s="41">
        <f>Data[[#This Row],[TOTAL CHELTUIELI LEI]]/Data[[#This Row],[NUMĂRUL PERSOANELOR CARE AU PARTICIPAT LA VOT]]</f>
        <v>5.1650864472950362</v>
      </c>
      <c r="W1765" s="41">
        <f>Data[[#This Row],[TOTAL CHELTUIELI EURO]]/Data[[#This Row],[NUMĂRUL PERSOANELOR CARE AU PARTICIPAT LA VOT]]</f>
        <v>1.067144572900361</v>
      </c>
      <c r="X1765" s="43">
        <v>4.8400999999999996</v>
      </c>
      <c r="Y1765" s="114" t="s">
        <v>2894</v>
      </c>
      <c r="Z1765" s="44">
        <v>1</v>
      </c>
      <c r="AA1765" s="115" t="s">
        <v>3105</v>
      </c>
      <c r="AB1765" s="44">
        <v>0</v>
      </c>
      <c r="AC1765" s="45"/>
    </row>
    <row r="1766" spans="1:29" x14ac:dyDescent="0.2">
      <c r="A1766" s="37">
        <v>1765</v>
      </c>
      <c r="B1766" s="38" t="s">
        <v>97</v>
      </c>
      <c r="C1766" s="39" t="s">
        <v>159</v>
      </c>
      <c r="D1766" s="40">
        <v>44101</v>
      </c>
      <c r="E1766" s="38">
        <v>1</v>
      </c>
      <c r="F1766" s="38"/>
      <c r="G1766" s="38" t="s">
        <v>2</v>
      </c>
      <c r="H1766" s="38" t="s">
        <v>2</v>
      </c>
      <c r="I1766" s="50">
        <v>0</v>
      </c>
      <c r="J1766" s="67">
        <v>39167</v>
      </c>
      <c r="K1766" s="50">
        <v>0</v>
      </c>
      <c r="L1766" s="41">
        <f>SUM(Data[[#This Row],[CHELTUIELI DE PERSONAL LEI]:[CHELTUIELI DE CAPITAL (ACTIVE NEFINANCIARE ) LEI]])</f>
        <v>39167</v>
      </c>
      <c r="M1766" s="41">
        <f>Data[[#This Row],[TOTAL CHELTUIELI LEI]]/Data[[#This Row],[CURS VALUTAR EURO BNR 22 07 2020]]</f>
        <v>8092.1881779302084</v>
      </c>
      <c r="N1766" s="49">
        <v>6772</v>
      </c>
      <c r="O1766" s="54"/>
      <c r="P1766" s="54">
        <v>3707</v>
      </c>
      <c r="Q1766" s="54"/>
      <c r="R1766" s="54">
        <f>Data[[#This Row],[PERSOANE ÎNSCRISE ÎN LISTELE ELECTORALE (TURUL 1)            ]]+Data[[#This Row],[PERSOANE ÎNSCRISE ÎN LISTELE ELECTORALE (TURUL AL 2-LEA)]]</f>
        <v>6772</v>
      </c>
      <c r="S1766" s="54">
        <f>Data[[#This Row],[PERSOANE CARE AU PARTICIPAT LA VOT (TURUL 1)]]+Data[[#This Row],[PERSOANE CARE AU PARTICIPAT LA VOT  (TURUL AL 2-LEA)]]</f>
        <v>3707</v>
      </c>
      <c r="T1766" s="41">
        <f>Data[[#This Row],[TOTAL CHELTUIELI LEI]]/Data[[#This Row],[NUMĂRUL PERSOANELOR ÎNSCRISE ÎN LISTELE ELECTORALE]]</f>
        <v>5.7836680448907263</v>
      </c>
      <c r="U1766" s="41">
        <f>Data[[#This Row],[TOTAL CHELTUIELI EURO]]/Data[[#This Row],[NUMĂRUL PERSOANELOR ÎNSCRISE ÎN LISTELE ELECTORALE]]</f>
        <v>1.1949480475384242</v>
      </c>
      <c r="V1766" s="41">
        <f>Data[[#This Row],[TOTAL CHELTUIELI LEI]]/Data[[#This Row],[NUMĂRUL PERSOANELOR CARE AU PARTICIPAT LA VOT]]</f>
        <v>10.565686538980307</v>
      </c>
      <c r="W1766" s="41">
        <f>Data[[#This Row],[TOTAL CHELTUIELI EURO]]/Data[[#This Row],[NUMĂRUL PERSOANELOR CARE AU PARTICIPAT LA VOT]]</f>
        <v>2.1829479843350978</v>
      </c>
      <c r="X1766" s="43">
        <v>4.8400999999999996</v>
      </c>
      <c r="Y1766" s="114" t="s">
        <v>2892</v>
      </c>
      <c r="Z1766" s="44">
        <v>5</v>
      </c>
      <c r="AA1766" s="115" t="s">
        <v>3107</v>
      </c>
      <c r="AB1766" s="44">
        <v>1</v>
      </c>
      <c r="AC1766" s="45"/>
    </row>
    <row r="1767" spans="1:29" x14ac:dyDescent="0.2">
      <c r="A1767" s="37">
        <v>1766</v>
      </c>
      <c r="B1767" s="38" t="s">
        <v>97</v>
      </c>
      <c r="C1767" s="39" t="s">
        <v>160</v>
      </c>
      <c r="D1767" s="40">
        <v>44101</v>
      </c>
      <c r="E1767" s="38">
        <v>1</v>
      </c>
      <c r="F1767" s="38"/>
      <c r="G1767" s="38" t="s">
        <v>2</v>
      </c>
      <c r="H1767" s="38" t="s">
        <v>2</v>
      </c>
      <c r="I1767" s="67">
        <v>3640</v>
      </c>
      <c r="J1767" s="67">
        <v>5229.67</v>
      </c>
      <c r="K1767" s="67">
        <v>0</v>
      </c>
      <c r="L1767" s="41">
        <f>SUM(Data[[#This Row],[CHELTUIELI DE PERSONAL LEI]:[CHELTUIELI DE CAPITAL (ACTIVE NEFINANCIARE ) LEI]])</f>
        <v>8869.67</v>
      </c>
      <c r="M1767" s="41">
        <f>Data[[#This Row],[TOTAL CHELTUIELI LEI]]/Data[[#This Row],[CURS VALUTAR EURO BNR 22 07 2020]]</f>
        <v>1832.5385839135556</v>
      </c>
      <c r="N1767" s="49">
        <v>4385</v>
      </c>
      <c r="O1767" s="54"/>
      <c r="P1767" s="54">
        <v>1655</v>
      </c>
      <c r="Q1767" s="54"/>
      <c r="R1767" s="54">
        <f>Data[[#This Row],[PERSOANE ÎNSCRISE ÎN LISTELE ELECTORALE (TURUL 1)            ]]+Data[[#This Row],[PERSOANE ÎNSCRISE ÎN LISTELE ELECTORALE (TURUL AL 2-LEA)]]</f>
        <v>4385</v>
      </c>
      <c r="S1767" s="54">
        <f>Data[[#This Row],[PERSOANE CARE AU PARTICIPAT LA VOT (TURUL 1)]]+Data[[#This Row],[PERSOANE CARE AU PARTICIPAT LA VOT  (TURUL AL 2-LEA)]]</f>
        <v>1655</v>
      </c>
      <c r="T1767" s="41">
        <f>Data[[#This Row],[TOTAL CHELTUIELI LEI]]/Data[[#This Row],[NUMĂRUL PERSOANELOR ÎNSCRISE ÎN LISTELE ELECTORALE]]</f>
        <v>2.0227297605473202</v>
      </c>
      <c r="U1767" s="41">
        <f>Data[[#This Row],[TOTAL CHELTUIELI EURO]]/Data[[#This Row],[NUMĂRUL PERSOANELOR ÎNSCRISE ÎN LISTELE ELECTORALE]]</f>
        <v>0.4179107374945395</v>
      </c>
      <c r="V1767" s="41">
        <f>Data[[#This Row],[TOTAL CHELTUIELI LEI]]/Data[[#This Row],[NUMĂRUL PERSOANELOR CARE AU PARTICIPAT LA VOT]]</f>
        <v>5.3593172205438071</v>
      </c>
      <c r="W1767" s="41">
        <f>Data[[#This Row],[TOTAL CHELTUIELI EURO]]/Data[[#This Row],[NUMĂRUL PERSOANELOR CARE AU PARTICIPAT LA VOT]]</f>
        <v>1.1072740688299429</v>
      </c>
      <c r="X1767" s="43">
        <v>4.8400999999999996</v>
      </c>
      <c r="Y1767" s="114" t="s">
        <v>2891</v>
      </c>
      <c r="Z1767" s="44">
        <v>2</v>
      </c>
      <c r="AA1767" s="115" t="s">
        <v>3105</v>
      </c>
      <c r="AB1767" s="44">
        <v>0</v>
      </c>
      <c r="AC1767" s="45"/>
    </row>
    <row r="1768" spans="1:29" x14ac:dyDescent="0.2">
      <c r="A1768" s="37">
        <v>1767</v>
      </c>
      <c r="B1768" s="38" t="s">
        <v>97</v>
      </c>
      <c r="C1768" s="39" t="s">
        <v>161</v>
      </c>
      <c r="D1768" s="40">
        <v>44101</v>
      </c>
      <c r="E1768" s="38">
        <v>1</v>
      </c>
      <c r="F1768" s="38"/>
      <c r="G1768" s="38" t="s">
        <v>2</v>
      </c>
      <c r="H1768" s="38" t="s">
        <v>2</v>
      </c>
      <c r="I1768" s="67">
        <v>2740</v>
      </c>
      <c r="J1768" s="67">
        <v>3665</v>
      </c>
      <c r="K1768" s="67">
        <v>0</v>
      </c>
      <c r="L1768" s="41">
        <f>SUM(Data[[#This Row],[CHELTUIELI DE PERSONAL LEI]:[CHELTUIELI DE CAPITAL (ACTIVE NEFINANCIARE ) LEI]])</f>
        <v>6405</v>
      </c>
      <c r="M1768" s="41">
        <f>Data[[#This Row],[TOTAL CHELTUIELI LEI]]/Data[[#This Row],[CURS VALUTAR EURO BNR 22 07 2020]]</f>
        <v>1323.3197661205347</v>
      </c>
      <c r="N1768" s="49">
        <v>2883</v>
      </c>
      <c r="O1768" s="54"/>
      <c r="P1768" s="54">
        <v>1484</v>
      </c>
      <c r="Q1768" s="54"/>
      <c r="R1768" s="54">
        <f>Data[[#This Row],[PERSOANE ÎNSCRISE ÎN LISTELE ELECTORALE (TURUL 1)            ]]+Data[[#This Row],[PERSOANE ÎNSCRISE ÎN LISTELE ELECTORALE (TURUL AL 2-LEA)]]</f>
        <v>2883</v>
      </c>
      <c r="S1768" s="54">
        <f>Data[[#This Row],[PERSOANE CARE AU PARTICIPAT LA VOT (TURUL 1)]]+Data[[#This Row],[PERSOANE CARE AU PARTICIPAT LA VOT  (TURUL AL 2-LEA)]]</f>
        <v>1484</v>
      </c>
      <c r="T1768" s="41">
        <f>Data[[#This Row],[TOTAL CHELTUIELI LEI]]/Data[[#This Row],[NUMĂRUL PERSOANELOR ÎNSCRISE ÎN LISTELE ELECTORALE]]</f>
        <v>2.2216441207075963</v>
      </c>
      <c r="U1768" s="41">
        <f>Data[[#This Row],[TOTAL CHELTUIELI EURO]]/Data[[#This Row],[NUMĂRUL PERSOANELOR ÎNSCRISE ÎN LISTELE ELECTORALE]]</f>
        <v>0.45900789667725794</v>
      </c>
      <c r="V1768" s="41">
        <f>Data[[#This Row],[TOTAL CHELTUIELI LEI]]/Data[[#This Row],[NUMĂRUL PERSOANELOR CARE AU PARTICIPAT LA VOT]]</f>
        <v>4.3160377358490569</v>
      </c>
      <c r="W1768" s="41">
        <f>Data[[#This Row],[TOTAL CHELTUIELI EURO]]/Data[[#This Row],[NUMĂRUL PERSOANELOR CARE AU PARTICIPAT LA VOT]]</f>
        <v>0.89172490978472685</v>
      </c>
      <c r="X1768" s="43">
        <v>4.8400999999999996</v>
      </c>
      <c r="Y1768" s="114" t="s">
        <v>2891</v>
      </c>
      <c r="Z1768" s="44">
        <v>2</v>
      </c>
      <c r="AA1768" s="115" t="s">
        <v>3105</v>
      </c>
      <c r="AB1768" s="44">
        <v>0</v>
      </c>
      <c r="AC1768" s="45"/>
    </row>
    <row r="1769" spans="1:29" x14ac:dyDescent="0.2">
      <c r="A1769" s="37">
        <v>1768</v>
      </c>
      <c r="B1769" s="38" t="s">
        <v>97</v>
      </c>
      <c r="C1769" s="39" t="s">
        <v>162</v>
      </c>
      <c r="D1769" s="40">
        <v>44101</v>
      </c>
      <c r="E1769" s="38">
        <v>1</v>
      </c>
      <c r="F1769" s="38"/>
      <c r="G1769" s="38" t="s">
        <v>2</v>
      </c>
      <c r="H1769" s="38" t="s">
        <v>2</v>
      </c>
      <c r="I1769" s="50">
        <v>0</v>
      </c>
      <c r="J1769" s="50">
        <v>67</v>
      </c>
      <c r="K1769" s="50">
        <v>0</v>
      </c>
      <c r="L1769" s="41">
        <f>SUM(Data[[#This Row],[CHELTUIELI DE PERSONAL LEI]:[CHELTUIELI DE CAPITAL (ACTIVE NEFINANCIARE ) LEI]])</f>
        <v>67</v>
      </c>
      <c r="M1769" s="41">
        <f>Data[[#This Row],[TOTAL CHELTUIELI LEI]]/Data[[#This Row],[CURS VALUTAR EURO BNR 22 07 2020]]</f>
        <v>13.842689200636352</v>
      </c>
      <c r="N1769" s="49">
        <v>2707</v>
      </c>
      <c r="O1769" s="54"/>
      <c r="P1769" s="54">
        <v>1283</v>
      </c>
      <c r="Q1769" s="54"/>
      <c r="R1769" s="54">
        <f>Data[[#This Row],[PERSOANE ÎNSCRISE ÎN LISTELE ELECTORALE (TURUL 1)            ]]+Data[[#This Row],[PERSOANE ÎNSCRISE ÎN LISTELE ELECTORALE (TURUL AL 2-LEA)]]</f>
        <v>2707</v>
      </c>
      <c r="S1769" s="54">
        <f>Data[[#This Row],[PERSOANE CARE AU PARTICIPAT LA VOT (TURUL 1)]]+Data[[#This Row],[PERSOANE CARE AU PARTICIPAT LA VOT  (TURUL AL 2-LEA)]]</f>
        <v>1283</v>
      </c>
      <c r="T1769" s="41">
        <f>Data[[#This Row],[TOTAL CHELTUIELI LEI]]/Data[[#This Row],[NUMĂRUL PERSOANELOR ÎNSCRISE ÎN LISTELE ELECTORALE]]</f>
        <v>2.4750646472109346E-2</v>
      </c>
      <c r="U1769" s="41">
        <f>Data[[#This Row],[TOTAL CHELTUIELI EURO]]/Data[[#This Row],[NUMĂRUL PERSOANELOR ÎNSCRISE ÎN LISTELE ELECTORALE]]</f>
        <v>5.1136642780333771E-3</v>
      </c>
      <c r="V1769" s="41">
        <f>Data[[#This Row],[TOTAL CHELTUIELI LEI]]/Data[[#This Row],[NUMĂRUL PERSOANELOR CARE AU PARTICIPAT LA VOT]]</f>
        <v>5.2221356196414652E-2</v>
      </c>
      <c r="W1769" s="41">
        <f>Data[[#This Row],[TOTAL CHELTUIELI EURO]]/Data[[#This Row],[NUMĂRUL PERSOANELOR CARE AU PARTICIPAT LA VOT]]</f>
        <v>1.0789313484517811E-2</v>
      </c>
      <c r="X1769" s="43">
        <v>4.8400999999999996</v>
      </c>
      <c r="Y1769" s="114" t="s">
        <v>2890</v>
      </c>
      <c r="Z1769" s="44">
        <v>0</v>
      </c>
      <c r="AA1769" s="115" t="s">
        <v>3105</v>
      </c>
      <c r="AB1769" s="44">
        <v>0</v>
      </c>
      <c r="AC1769" s="45"/>
    </row>
    <row r="1770" spans="1:29" x14ac:dyDescent="0.2">
      <c r="A1770" s="37">
        <v>1769</v>
      </c>
      <c r="B1770" s="38" t="s">
        <v>97</v>
      </c>
      <c r="C1770" s="39" t="s">
        <v>163</v>
      </c>
      <c r="D1770" s="40">
        <v>44101</v>
      </c>
      <c r="E1770" s="38">
        <v>1</v>
      </c>
      <c r="F1770" s="38"/>
      <c r="G1770" s="38" t="s">
        <v>2</v>
      </c>
      <c r="H1770" s="38" t="s">
        <v>2</v>
      </c>
      <c r="I1770" s="67">
        <v>0</v>
      </c>
      <c r="J1770" s="67">
        <v>1485</v>
      </c>
      <c r="K1770" s="67">
        <v>0</v>
      </c>
      <c r="L1770" s="41">
        <f>SUM(Data[[#This Row],[CHELTUIELI DE PERSONAL LEI]:[CHELTUIELI DE CAPITAL (ACTIVE NEFINANCIARE ) LEI]])</f>
        <v>1485</v>
      </c>
      <c r="M1770" s="41">
        <f>Data[[#This Row],[TOTAL CHELTUIELI LEI]]/Data[[#This Row],[CURS VALUTAR EURO BNR 22 07 2020]]</f>
        <v>306.81184273052213</v>
      </c>
      <c r="N1770" s="49">
        <v>6961</v>
      </c>
      <c r="O1770" s="54"/>
      <c r="P1770" s="54">
        <v>2933</v>
      </c>
      <c r="Q1770" s="54"/>
      <c r="R1770" s="54">
        <f>Data[[#This Row],[PERSOANE ÎNSCRISE ÎN LISTELE ELECTORALE (TURUL 1)            ]]+Data[[#This Row],[PERSOANE ÎNSCRISE ÎN LISTELE ELECTORALE (TURUL AL 2-LEA)]]</f>
        <v>6961</v>
      </c>
      <c r="S1770" s="54">
        <f>Data[[#This Row],[PERSOANE CARE AU PARTICIPAT LA VOT (TURUL 1)]]+Data[[#This Row],[PERSOANE CARE AU PARTICIPAT LA VOT  (TURUL AL 2-LEA)]]</f>
        <v>2933</v>
      </c>
      <c r="T1770" s="41">
        <f>Data[[#This Row],[TOTAL CHELTUIELI LEI]]/Data[[#This Row],[NUMĂRUL PERSOANELOR ÎNSCRISE ÎN LISTELE ELECTORALE]]</f>
        <v>0.21333141789972704</v>
      </c>
      <c r="U1770" s="41">
        <f>Data[[#This Row],[TOTAL CHELTUIELI EURO]]/Data[[#This Row],[NUMĂRUL PERSOANELOR ÎNSCRISE ÎN LISTELE ELECTORALE]]</f>
        <v>4.4075828577865558E-2</v>
      </c>
      <c r="V1770" s="41">
        <f>Data[[#This Row],[TOTAL CHELTUIELI LEI]]/Data[[#This Row],[NUMĂRUL PERSOANELOR CARE AU PARTICIPAT LA VOT]]</f>
        <v>0.50630753494715308</v>
      </c>
      <c r="W1770" s="41">
        <f>Data[[#This Row],[TOTAL CHELTUIELI EURO]]/Data[[#This Row],[NUMĂRUL PERSOANELOR CARE AU PARTICIPAT LA VOT]]</f>
        <v>0.10460683352557863</v>
      </c>
      <c r="X1770" s="43">
        <v>4.8400999999999996</v>
      </c>
      <c r="Y1770" s="114" t="s">
        <v>2890</v>
      </c>
      <c r="Z1770" s="44">
        <v>0</v>
      </c>
      <c r="AA1770" s="115" t="s">
        <v>3105</v>
      </c>
      <c r="AB1770" s="44">
        <v>0</v>
      </c>
      <c r="AC1770" s="45"/>
    </row>
    <row r="1771" spans="1:29" x14ac:dyDescent="0.2">
      <c r="A1771" s="37">
        <v>1770</v>
      </c>
      <c r="B1771" s="38" t="s">
        <v>97</v>
      </c>
      <c r="C1771" s="39" t="s">
        <v>164</v>
      </c>
      <c r="D1771" s="40">
        <v>44101</v>
      </c>
      <c r="E1771" s="38">
        <v>1</v>
      </c>
      <c r="F1771" s="38"/>
      <c r="G1771" s="38" t="s">
        <v>2</v>
      </c>
      <c r="H1771" s="38" t="s">
        <v>2</v>
      </c>
      <c r="I1771" s="50">
        <v>0</v>
      </c>
      <c r="J1771" s="50">
        <v>19500</v>
      </c>
      <c r="K1771" s="50">
        <v>0</v>
      </c>
      <c r="L1771" s="41">
        <f>SUM(Data[[#This Row],[CHELTUIELI DE PERSONAL LEI]:[CHELTUIELI DE CAPITAL (ACTIVE NEFINANCIARE ) LEI]])</f>
        <v>19500</v>
      </c>
      <c r="M1771" s="41">
        <f>Data[[#This Row],[TOTAL CHELTUIELI LEI]]/Data[[#This Row],[CURS VALUTAR EURO BNR 22 07 2020]]</f>
        <v>4028.8423792896842</v>
      </c>
      <c r="N1771" s="49">
        <v>6141</v>
      </c>
      <c r="O1771" s="54"/>
      <c r="P1771" s="54">
        <v>2911</v>
      </c>
      <c r="Q1771" s="54"/>
      <c r="R1771" s="54">
        <f>Data[[#This Row],[PERSOANE ÎNSCRISE ÎN LISTELE ELECTORALE (TURUL 1)            ]]+Data[[#This Row],[PERSOANE ÎNSCRISE ÎN LISTELE ELECTORALE (TURUL AL 2-LEA)]]</f>
        <v>6141</v>
      </c>
      <c r="S1771" s="54">
        <f>Data[[#This Row],[PERSOANE CARE AU PARTICIPAT LA VOT (TURUL 1)]]+Data[[#This Row],[PERSOANE CARE AU PARTICIPAT LA VOT  (TURUL AL 2-LEA)]]</f>
        <v>2911</v>
      </c>
      <c r="T1771" s="41">
        <f>Data[[#This Row],[TOTAL CHELTUIELI LEI]]/Data[[#This Row],[NUMĂRUL PERSOANELOR ÎNSCRISE ÎN LISTELE ELECTORALE]]</f>
        <v>3.1753786028334146</v>
      </c>
      <c r="U1771" s="41">
        <f>Data[[#This Row],[TOTAL CHELTUIELI EURO]]/Data[[#This Row],[NUMĂRUL PERSOANELOR ÎNSCRISE ÎN LISTELE ELECTORALE]]</f>
        <v>0.65605640437871426</v>
      </c>
      <c r="V1771" s="41">
        <f>Data[[#This Row],[TOTAL CHELTUIELI LEI]]/Data[[#This Row],[NUMĂRUL PERSOANELOR CARE AU PARTICIPAT LA VOT]]</f>
        <v>6.6987289591205768</v>
      </c>
      <c r="W1771" s="41">
        <f>Data[[#This Row],[TOTAL CHELTUIELI EURO]]/Data[[#This Row],[NUMĂRUL PERSOANELOR CARE AU PARTICIPAT LA VOT]]</f>
        <v>1.3840063137374388</v>
      </c>
      <c r="X1771" s="43">
        <v>4.8400999999999996</v>
      </c>
      <c r="Y1771" s="114" t="s">
        <v>2884</v>
      </c>
      <c r="Z1771" s="44">
        <v>3</v>
      </c>
      <c r="AA1771" s="115" t="s">
        <v>3105</v>
      </c>
      <c r="AB1771" s="44">
        <v>0</v>
      </c>
      <c r="AC1771" s="45"/>
    </row>
    <row r="1772" spans="1:29" x14ac:dyDescent="0.2">
      <c r="A1772" s="37">
        <v>1771</v>
      </c>
      <c r="B1772" s="38" t="s">
        <v>97</v>
      </c>
      <c r="C1772" s="39" t="s">
        <v>165</v>
      </c>
      <c r="D1772" s="40">
        <v>44101</v>
      </c>
      <c r="E1772" s="38">
        <v>1</v>
      </c>
      <c r="F1772" s="38"/>
      <c r="G1772" s="38" t="s">
        <v>2</v>
      </c>
      <c r="H1772" s="38" t="s">
        <v>2</v>
      </c>
      <c r="I1772" s="67">
        <v>0</v>
      </c>
      <c r="J1772" s="67">
        <v>8548</v>
      </c>
      <c r="K1772" s="67">
        <v>0</v>
      </c>
      <c r="L1772" s="41">
        <f>SUM(Data[[#This Row],[CHELTUIELI DE PERSONAL LEI]:[CHELTUIELI DE CAPITAL (ACTIVE NEFINANCIARE ) LEI]])</f>
        <v>8548</v>
      </c>
      <c r="M1772" s="41">
        <f>Data[[#This Row],[TOTAL CHELTUIELI LEI]]/Data[[#This Row],[CURS VALUTAR EURO BNR 22 07 2020]]</f>
        <v>1766.079213239396</v>
      </c>
      <c r="N1772" s="49">
        <v>1435</v>
      </c>
      <c r="O1772" s="54"/>
      <c r="P1772" s="54">
        <v>926</v>
      </c>
      <c r="Q1772" s="54"/>
      <c r="R1772" s="54">
        <f>Data[[#This Row],[PERSOANE ÎNSCRISE ÎN LISTELE ELECTORALE (TURUL 1)            ]]+Data[[#This Row],[PERSOANE ÎNSCRISE ÎN LISTELE ELECTORALE (TURUL AL 2-LEA)]]</f>
        <v>1435</v>
      </c>
      <c r="S1772" s="54">
        <f>Data[[#This Row],[PERSOANE CARE AU PARTICIPAT LA VOT (TURUL 1)]]+Data[[#This Row],[PERSOANE CARE AU PARTICIPAT LA VOT  (TURUL AL 2-LEA)]]</f>
        <v>926</v>
      </c>
      <c r="T1772" s="41">
        <f>Data[[#This Row],[TOTAL CHELTUIELI LEI]]/Data[[#This Row],[NUMĂRUL PERSOANELOR ÎNSCRISE ÎN LISTELE ELECTORALE]]</f>
        <v>5.9567944250871081</v>
      </c>
      <c r="U1772" s="41">
        <f>Data[[#This Row],[TOTAL CHELTUIELI EURO]]/Data[[#This Row],[NUMĂRUL PERSOANELOR ÎNSCRISE ÎN LISTELE ELECTORALE]]</f>
        <v>1.2307172217696141</v>
      </c>
      <c r="V1772" s="41">
        <f>Data[[#This Row],[TOTAL CHELTUIELI LEI]]/Data[[#This Row],[NUMĂRUL PERSOANELOR CARE AU PARTICIPAT LA VOT]]</f>
        <v>9.23110151187905</v>
      </c>
      <c r="W1772" s="41">
        <f>Data[[#This Row],[TOTAL CHELTUIELI EURO]]/Data[[#This Row],[NUMĂRUL PERSOANELOR CARE AU PARTICIPAT LA VOT]]</f>
        <v>1.9072129732606868</v>
      </c>
      <c r="X1772" s="43">
        <v>4.8400999999999996</v>
      </c>
      <c r="Y1772" s="114" t="s">
        <v>2892</v>
      </c>
      <c r="Z1772" s="44">
        <v>5</v>
      </c>
      <c r="AA1772" s="115" t="s">
        <v>3107</v>
      </c>
      <c r="AB1772" s="44">
        <v>1</v>
      </c>
      <c r="AC1772" s="45"/>
    </row>
    <row r="1773" spans="1:29" x14ac:dyDescent="0.2">
      <c r="A1773" s="37">
        <v>1772</v>
      </c>
      <c r="B1773" s="38" t="s">
        <v>97</v>
      </c>
      <c r="C1773" s="39" t="s">
        <v>166</v>
      </c>
      <c r="D1773" s="40">
        <v>44101</v>
      </c>
      <c r="E1773" s="38">
        <v>1</v>
      </c>
      <c r="F1773" s="38"/>
      <c r="G1773" s="38" t="s">
        <v>2</v>
      </c>
      <c r="H1773" s="38" t="s">
        <v>2</v>
      </c>
      <c r="I1773" s="67">
        <v>4826</v>
      </c>
      <c r="J1773" s="67">
        <v>8690.6</v>
      </c>
      <c r="K1773" s="67">
        <v>0</v>
      </c>
      <c r="L1773" s="41">
        <f>SUM(Data[[#This Row],[CHELTUIELI DE PERSONAL LEI]:[CHELTUIELI DE CAPITAL (ACTIVE NEFINANCIARE ) LEI]])</f>
        <v>13516.6</v>
      </c>
      <c r="M1773" s="41">
        <f>Data[[#This Row],[TOTAL CHELTUIELI LEI]]/Data[[#This Row],[CURS VALUTAR EURO BNR 22 07 2020]]</f>
        <v>2792.6282514824079</v>
      </c>
      <c r="N1773" s="49">
        <v>1155</v>
      </c>
      <c r="O1773" s="54"/>
      <c r="P1773" s="54">
        <v>761</v>
      </c>
      <c r="Q1773" s="54"/>
      <c r="R1773" s="54">
        <f>Data[[#This Row],[PERSOANE ÎNSCRISE ÎN LISTELE ELECTORALE (TURUL 1)            ]]+Data[[#This Row],[PERSOANE ÎNSCRISE ÎN LISTELE ELECTORALE (TURUL AL 2-LEA)]]</f>
        <v>1155</v>
      </c>
      <c r="S1773" s="54">
        <f>Data[[#This Row],[PERSOANE CARE AU PARTICIPAT LA VOT (TURUL 1)]]+Data[[#This Row],[PERSOANE CARE AU PARTICIPAT LA VOT  (TURUL AL 2-LEA)]]</f>
        <v>761</v>
      </c>
      <c r="T1773" s="41">
        <f>Data[[#This Row],[TOTAL CHELTUIELI LEI]]/Data[[#This Row],[NUMĂRUL PERSOANELOR ÎNSCRISE ÎN LISTELE ELECTORALE]]</f>
        <v>11.702683982683983</v>
      </c>
      <c r="U1773" s="41">
        <f>Data[[#This Row],[TOTAL CHELTUIELI EURO]]/Data[[#This Row],[NUMĂRUL PERSOANELOR ÎNSCRISE ÎN LISTELE ELECTORALE]]</f>
        <v>2.4178599579934268</v>
      </c>
      <c r="V1773" s="41">
        <f>Data[[#This Row],[TOTAL CHELTUIELI LEI]]/Data[[#This Row],[NUMĂRUL PERSOANELOR CARE AU PARTICIPAT LA VOT]]</f>
        <v>17.76162943495401</v>
      </c>
      <c r="W1773" s="41">
        <f>Data[[#This Row],[TOTAL CHELTUIELI EURO]]/Data[[#This Row],[NUMĂRUL PERSOANELOR CARE AU PARTICIPAT LA VOT]]</f>
        <v>3.6696823278349644</v>
      </c>
      <c r="X1773" s="43">
        <v>4.8400999999999996</v>
      </c>
      <c r="Y1773" s="114" t="s">
        <v>2888</v>
      </c>
      <c r="Z1773" s="44">
        <v>11</v>
      </c>
      <c r="AA1773" s="115" t="s">
        <v>3108</v>
      </c>
      <c r="AB1773" s="44">
        <v>2</v>
      </c>
      <c r="AC1773" s="45"/>
    </row>
    <row r="1774" spans="1:29" x14ac:dyDescent="0.2">
      <c r="A1774" s="37">
        <v>1773</v>
      </c>
      <c r="B1774" s="38" t="s">
        <v>97</v>
      </c>
      <c r="C1774" s="39" t="s">
        <v>167</v>
      </c>
      <c r="D1774" s="40">
        <v>44101</v>
      </c>
      <c r="E1774" s="38">
        <v>1</v>
      </c>
      <c r="F1774" s="38"/>
      <c r="G1774" s="38" t="s">
        <v>2</v>
      </c>
      <c r="H1774" s="38" t="s">
        <v>2</v>
      </c>
      <c r="I1774" s="72">
        <v>4000</v>
      </c>
      <c r="J1774" s="72">
        <v>9372</v>
      </c>
      <c r="K1774" s="72">
        <v>0</v>
      </c>
      <c r="L1774" s="41">
        <f>SUM(Data[[#This Row],[CHELTUIELI DE PERSONAL LEI]:[CHELTUIELI DE CAPITAL (ACTIVE NEFINANCIARE ) LEI]])</f>
        <v>13372</v>
      </c>
      <c r="M1774" s="41">
        <f>Data[[#This Row],[TOTAL CHELTUIELI LEI]]/Data[[#This Row],[CURS VALUTAR EURO BNR 22 07 2020]]</f>
        <v>2762.7528356852135</v>
      </c>
      <c r="N1774" s="49">
        <v>4987</v>
      </c>
      <c r="O1774" s="54"/>
      <c r="P1774" s="54">
        <v>2670</v>
      </c>
      <c r="Q1774" s="54"/>
      <c r="R1774" s="54">
        <f>Data[[#This Row],[PERSOANE ÎNSCRISE ÎN LISTELE ELECTORALE (TURUL 1)            ]]+Data[[#This Row],[PERSOANE ÎNSCRISE ÎN LISTELE ELECTORALE (TURUL AL 2-LEA)]]</f>
        <v>4987</v>
      </c>
      <c r="S1774" s="54">
        <f>Data[[#This Row],[PERSOANE CARE AU PARTICIPAT LA VOT (TURUL 1)]]+Data[[#This Row],[PERSOANE CARE AU PARTICIPAT LA VOT  (TURUL AL 2-LEA)]]</f>
        <v>2670</v>
      </c>
      <c r="T1774" s="41">
        <f>Data[[#This Row],[TOTAL CHELTUIELI LEI]]/Data[[#This Row],[NUMĂRUL PERSOANELOR ÎNSCRISE ÎN LISTELE ELECTORALE]]</f>
        <v>2.6813715660717867</v>
      </c>
      <c r="U1774" s="41">
        <f>Data[[#This Row],[TOTAL CHELTUIELI EURO]]/Data[[#This Row],[NUMĂRUL PERSOANELOR ÎNSCRISE ÎN LISTELE ELECTORALE]]</f>
        <v>0.5539909435903777</v>
      </c>
      <c r="V1774" s="41">
        <f>Data[[#This Row],[TOTAL CHELTUIELI LEI]]/Data[[#This Row],[NUMĂRUL PERSOANELOR CARE AU PARTICIPAT LA VOT]]</f>
        <v>5.0082397003745323</v>
      </c>
      <c r="W1774" s="41">
        <f>Data[[#This Row],[TOTAL CHELTUIELI EURO]]/Data[[#This Row],[NUMĂRUL PERSOANELOR CARE AU PARTICIPAT LA VOT]]</f>
        <v>1.0347388897697429</v>
      </c>
      <c r="X1774" s="43">
        <v>4.8400999999999996</v>
      </c>
      <c r="Y1774" s="114" t="s">
        <v>2891</v>
      </c>
      <c r="Z1774" s="44">
        <v>2</v>
      </c>
      <c r="AA1774" s="115" t="s">
        <v>3105</v>
      </c>
      <c r="AB1774" s="44">
        <v>0</v>
      </c>
      <c r="AC1774" s="45"/>
    </row>
    <row r="1775" spans="1:29" x14ac:dyDescent="0.2">
      <c r="A1775" s="37">
        <v>1774</v>
      </c>
      <c r="B1775" s="38" t="s">
        <v>97</v>
      </c>
      <c r="C1775" s="39" t="s">
        <v>88</v>
      </c>
      <c r="D1775" s="40">
        <v>44101</v>
      </c>
      <c r="E1775" s="38">
        <v>1</v>
      </c>
      <c r="F1775" s="38"/>
      <c r="G1775" s="38" t="s">
        <v>2</v>
      </c>
      <c r="H1775" s="38" t="s">
        <v>2</v>
      </c>
      <c r="I1775" s="67">
        <v>0</v>
      </c>
      <c r="J1775" s="67">
        <v>9659</v>
      </c>
      <c r="K1775" s="67">
        <v>0</v>
      </c>
      <c r="L1775" s="41">
        <f>SUM(Data[[#This Row],[CHELTUIELI DE PERSONAL LEI]:[CHELTUIELI DE CAPITAL (ACTIVE NEFINANCIARE ) LEI]])</f>
        <v>9659</v>
      </c>
      <c r="M1775" s="41">
        <f>Data[[#This Row],[TOTAL CHELTUIELI LEI]]/Data[[#This Row],[CURS VALUTAR EURO BNR 22 07 2020]]</f>
        <v>1995.6199252081569</v>
      </c>
      <c r="N1775" s="49">
        <v>8914</v>
      </c>
      <c r="O1775" s="54"/>
      <c r="P1775" s="54">
        <v>1748</v>
      </c>
      <c r="Q1775" s="54"/>
      <c r="R1775" s="54">
        <f>Data[[#This Row],[PERSOANE ÎNSCRISE ÎN LISTELE ELECTORALE (TURUL 1)            ]]+Data[[#This Row],[PERSOANE ÎNSCRISE ÎN LISTELE ELECTORALE (TURUL AL 2-LEA)]]</f>
        <v>8914</v>
      </c>
      <c r="S1775" s="54">
        <f>Data[[#This Row],[PERSOANE CARE AU PARTICIPAT LA VOT (TURUL 1)]]+Data[[#This Row],[PERSOANE CARE AU PARTICIPAT LA VOT  (TURUL AL 2-LEA)]]</f>
        <v>1748</v>
      </c>
      <c r="T1775" s="41">
        <f>Data[[#This Row],[TOTAL CHELTUIELI LEI]]/Data[[#This Row],[NUMĂRUL PERSOANELOR ÎNSCRISE ÎN LISTELE ELECTORALE]]</f>
        <v>1.0835763966793808</v>
      </c>
      <c r="U1775" s="41">
        <f>Data[[#This Row],[TOTAL CHELTUIELI EURO]]/Data[[#This Row],[NUMĂRUL PERSOANELOR ÎNSCRISE ÎN LISTELE ELECTORALE]]</f>
        <v>0.2238747952892256</v>
      </c>
      <c r="V1775" s="41">
        <f>Data[[#This Row],[TOTAL CHELTUIELI LEI]]/Data[[#This Row],[NUMĂRUL PERSOANELOR CARE AU PARTICIPAT LA VOT]]</f>
        <v>5.5257437070938211</v>
      </c>
      <c r="W1775" s="41">
        <f>Data[[#This Row],[TOTAL CHELTUIELI EURO]]/Data[[#This Row],[NUMĂRUL PERSOANELOR CARE AU PARTICIPAT LA VOT]]</f>
        <v>1.1416589961145063</v>
      </c>
      <c r="X1775" s="43">
        <v>4.8400999999999996</v>
      </c>
      <c r="Y1775" s="114" t="s">
        <v>2894</v>
      </c>
      <c r="Z1775" s="44">
        <v>1</v>
      </c>
      <c r="AA1775" s="115" t="s">
        <v>3105</v>
      </c>
      <c r="AB1775" s="44">
        <v>0</v>
      </c>
      <c r="AC1775" s="45"/>
    </row>
    <row r="1776" spans="1:29" x14ac:dyDescent="0.2">
      <c r="A1776" s="37">
        <v>1775</v>
      </c>
      <c r="B1776" s="38" t="s">
        <v>97</v>
      </c>
      <c r="C1776" s="39" t="s">
        <v>168</v>
      </c>
      <c r="D1776" s="40">
        <v>44101</v>
      </c>
      <c r="E1776" s="38">
        <v>1</v>
      </c>
      <c r="F1776" s="38"/>
      <c r="G1776" s="38" t="s">
        <v>2</v>
      </c>
      <c r="H1776" s="38" t="s">
        <v>2</v>
      </c>
      <c r="I1776" s="50">
        <v>15158</v>
      </c>
      <c r="J1776" s="50">
        <v>3845</v>
      </c>
      <c r="K1776" s="50">
        <v>0</v>
      </c>
      <c r="L1776" s="41">
        <f>SUM(Data[[#This Row],[CHELTUIELI DE PERSONAL LEI]:[CHELTUIELI DE CAPITAL (ACTIVE NEFINANCIARE ) LEI]])</f>
        <v>19003</v>
      </c>
      <c r="M1776" s="41">
        <f>Data[[#This Row],[TOTAL CHELTUIELI LEI]]/Data[[#This Row],[CURS VALUTAR EURO BNR 22 07 2020]]</f>
        <v>3926.1585504431728</v>
      </c>
      <c r="N1776" s="49">
        <v>3171</v>
      </c>
      <c r="O1776" s="54"/>
      <c r="P1776" s="54">
        <v>1790</v>
      </c>
      <c r="Q1776" s="54"/>
      <c r="R1776" s="54">
        <f>Data[[#This Row],[PERSOANE ÎNSCRISE ÎN LISTELE ELECTORALE (TURUL 1)            ]]+Data[[#This Row],[PERSOANE ÎNSCRISE ÎN LISTELE ELECTORALE (TURUL AL 2-LEA)]]</f>
        <v>3171</v>
      </c>
      <c r="S1776" s="54">
        <f>Data[[#This Row],[PERSOANE CARE AU PARTICIPAT LA VOT (TURUL 1)]]+Data[[#This Row],[PERSOANE CARE AU PARTICIPAT LA VOT  (TURUL AL 2-LEA)]]</f>
        <v>1790</v>
      </c>
      <c r="T1776" s="41">
        <f>Data[[#This Row],[TOTAL CHELTUIELI LEI]]/Data[[#This Row],[NUMĂRUL PERSOANELOR ÎNSCRISE ÎN LISTELE ELECTORALE]]</f>
        <v>5.9927467675812043</v>
      </c>
      <c r="U1776" s="41">
        <f>Data[[#This Row],[TOTAL CHELTUIELI EURO]]/Data[[#This Row],[NUMĂRUL PERSOANELOR ÎNSCRISE ÎN LISTELE ELECTORALE]]</f>
        <v>1.2381452382349962</v>
      </c>
      <c r="V1776" s="41">
        <f>Data[[#This Row],[TOTAL CHELTUIELI LEI]]/Data[[#This Row],[NUMĂRUL PERSOANELOR CARE AU PARTICIPAT LA VOT]]</f>
        <v>10.616201117318436</v>
      </c>
      <c r="W1776" s="41">
        <f>Data[[#This Row],[TOTAL CHELTUIELI EURO]]/Data[[#This Row],[NUMĂRUL PERSOANELOR CARE AU PARTICIPAT LA VOT]]</f>
        <v>2.1933846650520517</v>
      </c>
      <c r="X1776" s="43">
        <v>4.8400999999999996</v>
      </c>
      <c r="Y1776" s="114" t="s">
        <v>2892</v>
      </c>
      <c r="Z1776" s="44">
        <v>5</v>
      </c>
      <c r="AA1776" s="115" t="s">
        <v>3107</v>
      </c>
      <c r="AB1776" s="44">
        <v>1</v>
      </c>
      <c r="AC1776" s="45"/>
    </row>
    <row r="1777" spans="1:29" x14ac:dyDescent="0.2">
      <c r="A1777" s="37">
        <v>1776</v>
      </c>
      <c r="B1777" s="38" t="s">
        <v>97</v>
      </c>
      <c r="C1777" s="39" t="s">
        <v>169</v>
      </c>
      <c r="D1777" s="40">
        <v>44101</v>
      </c>
      <c r="E1777" s="38">
        <v>1</v>
      </c>
      <c r="F1777" s="38"/>
      <c r="G1777" s="38" t="s">
        <v>2</v>
      </c>
      <c r="H1777" s="38" t="s">
        <v>2</v>
      </c>
      <c r="I1777" s="67">
        <v>0</v>
      </c>
      <c r="J1777" s="67">
        <v>25618</v>
      </c>
      <c r="K1777" s="67">
        <v>0</v>
      </c>
      <c r="L1777" s="41">
        <f>SUM(Data[[#This Row],[CHELTUIELI DE PERSONAL LEI]:[CHELTUIELI DE CAPITAL (ACTIVE NEFINANCIARE ) LEI]])</f>
        <v>25618</v>
      </c>
      <c r="M1777" s="41">
        <f>Data[[#This Row],[TOTAL CHELTUIELI LEI]]/Data[[#This Row],[CURS VALUTAR EURO BNR 22 07 2020]]</f>
        <v>5292.8658498791356</v>
      </c>
      <c r="N1777" s="49">
        <v>6001</v>
      </c>
      <c r="O1777" s="54"/>
      <c r="P1777" s="54">
        <v>2430</v>
      </c>
      <c r="Q1777" s="54"/>
      <c r="R1777" s="54">
        <f>Data[[#This Row],[PERSOANE ÎNSCRISE ÎN LISTELE ELECTORALE (TURUL 1)            ]]+Data[[#This Row],[PERSOANE ÎNSCRISE ÎN LISTELE ELECTORALE (TURUL AL 2-LEA)]]</f>
        <v>6001</v>
      </c>
      <c r="S1777" s="54">
        <f>Data[[#This Row],[PERSOANE CARE AU PARTICIPAT LA VOT (TURUL 1)]]+Data[[#This Row],[PERSOANE CARE AU PARTICIPAT LA VOT  (TURUL AL 2-LEA)]]</f>
        <v>2430</v>
      </c>
      <c r="T1777" s="41">
        <f>Data[[#This Row],[TOTAL CHELTUIELI LEI]]/Data[[#This Row],[NUMĂRUL PERSOANELOR ÎNSCRISE ÎN LISTELE ELECTORALE]]</f>
        <v>4.2689551741376439</v>
      </c>
      <c r="U1777" s="41">
        <f>Data[[#This Row],[TOTAL CHELTUIELI EURO]]/Data[[#This Row],[NUMĂRUL PERSOANELOR ÎNSCRISE ÎN LISTELE ELECTORALE]]</f>
        <v>0.88199730876172899</v>
      </c>
      <c r="V1777" s="41">
        <f>Data[[#This Row],[TOTAL CHELTUIELI LEI]]/Data[[#This Row],[NUMĂRUL PERSOANELOR CARE AU PARTICIPAT LA VOT]]</f>
        <v>10.542386831275721</v>
      </c>
      <c r="W1777" s="41">
        <f>Data[[#This Row],[TOTAL CHELTUIELI EURO]]/Data[[#This Row],[NUMĂRUL PERSOANELOR CARE AU PARTICIPAT LA VOT]]</f>
        <v>2.1781340946004675</v>
      </c>
      <c r="X1777" s="43">
        <v>4.8400999999999996</v>
      </c>
      <c r="Y1777" s="114" t="s">
        <v>2895</v>
      </c>
      <c r="Z1777" s="44">
        <v>4</v>
      </c>
      <c r="AA1777" s="115" t="s">
        <v>3105</v>
      </c>
      <c r="AB1777" s="44">
        <v>0</v>
      </c>
      <c r="AC1777" s="45"/>
    </row>
    <row r="1778" spans="1:29" x14ac:dyDescent="0.2">
      <c r="A1778" s="37">
        <v>1777</v>
      </c>
      <c r="B1778" s="38" t="s">
        <v>97</v>
      </c>
      <c r="C1778" s="39" t="s">
        <v>90</v>
      </c>
      <c r="D1778" s="40">
        <v>44101</v>
      </c>
      <c r="E1778" s="38">
        <v>1</v>
      </c>
      <c r="F1778" s="38"/>
      <c r="G1778" s="38" t="s">
        <v>2</v>
      </c>
      <c r="H1778" s="38" t="s">
        <v>2</v>
      </c>
      <c r="I1778" s="67">
        <v>0</v>
      </c>
      <c r="J1778" s="67">
        <v>15122</v>
      </c>
      <c r="K1778" s="67">
        <v>0</v>
      </c>
      <c r="L1778" s="41">
        <f>SUM(Data[[#This Row],[CHELTUIELI DE PERSONAL LEI]:[CHELTUIELI DE CAPITAL (ACTIVE NEFINANCIARE ) LEI]])</f>
        <v>15122</v>
      </c>
      <c r="M1778" s="41">
        <f>Data[[#This Row],[TOTAL CHELTUIELI LEI]]/Data[[#This Row],[CURS VALUTAR EURO BNR 22 07 2020]]</f>
        <v>3124.315613313775</v>
      </c>
      <c r="N1778" s="49">
        <v>3176</v>
      </c>
      <c r="O1778" s="54"/>
      <c r="P1778" s="54">
        <v>1334</v>
      </c>
      <c r="Q1778" s="54"/>
      <c r="R1778" s="54">
        <f>Data[[#This Row],[PERSOANE ÎNSCRISE ÎN LISTELE ELECTORALE (TURUL 1)            ]]+Data[[#This Row],[PERSOANE ÎNSCRISE ÎN LISTELE ELECTORALE (TURUL AL 2-LEA)]]</f>
        <v>3176</v>
      </c>
      <c r="S1778" s="54">
        <f>Data[[#This Row],[PERSOANE CARE AU PARTICIPAT LA VOT (TURUL 1)]]+Data[[#This Row],[PERSOANE CARE AU PARTICIPAT LA VOT  (TURUL AL 2-LEA)]]</f>
        <v>1334</v>
      </c>
      <c r="T1778" s="41">
        <f>Data[[#This Row],[TOTAL CHELTUIELI LEI]]/Data[[#This Row],[NUMĂRUL PERSOANELOR ÎNSCRISE ÎN LISTELE ELECTORALE]]</f>
        <v>4.7613350125944587</v>
      </c>
      <c r="U1778" s="41">
        <f>Data[[#This Row],[TOTAL CHELTUIELI EURO]]/Data[[#This Row],[NUMĂRUL PERSOANELOR ÎNSCRISE ÎN LISTELE ELECTORALE]]</f>
        <v>0.98372657849929945</v>
      </c>
      <c r="V1778" s="41">
        <f>Data[[#This Row],[TOTAL CHELTUIELI LEI]]/Data[[#This Row],[NUMĂRUL PERSOANELOR CARE AU PARTICIPAT LA VOT]]</f>
        <v>11.335832083958021</v>
      </c>
      <c r="W1778" s="41">
        <f>Data[[#This Row],[TOTAL CHELTUIELI EURO]]/Data[[#This Row],[NUMĂRUL PERSOANELOR CARE AU PARTICIPAT LA VOT]]</f>
        <v>2.3420656771467581</v>
      </c>
      <c r="X1778" s="43">
        <v>4.8400999999999996</v>
      </c>
      <c r="Y1778" s="114" t="s">
        <v>2895</v>
      </c>
      <c r="Z1778" s="44">
        <v>4</v>
      </c>
      <c r="AA1778" s="115" t="s">
        <v>3105</v>
      </c>
      <c r="AB1778" s="44">
        <v>0</v>
      </c>
      <c r="AC1778" s="45"/>
    </row>
    <row r="1779" spans="1:29" x14ac:dyDescent="0.2">
      <c r="A1779" s="37">
        <v>1778</v>
      </c>
      <c r="B1779" s="38" t="s">
        <v>97</v>
      </c>
      <c r="C1779" s="39" t="s">
        <v>170</v>
      </c>
      <c r="D1779" s="40">
        <v>44101</v>
      </c>
      <c r="E1779" s="38">
        <v>1</v>
      </c>
      <c r="F1779" s="38"/>
      <c r="G1779" s="38" t="s">
        <v>2</v>
      </c>
      <c r="H1779" s="38" t="s">
        <v>2</v>
      </c>
      <c r="I1779" s="67">
        <v>0</v>
      </c>
      <c r="J1779" s="67">
        <v>42623</v>
      </c>
      <c r="K1779" s="67">
        <v>0</v>
      </c>
      <c r="L1779" s="41">
        <f>SUM(Data[[#This Row],[CHELTUIELI DE PERSONAL LEI]:[CHELTUIELI DE CAPITAL (ACTIVE NEFINANCIARE ) LEI]])</f>
        <v>42623</v>
      </c>
      <c r="M1779" s="41">
        <f>Data[[#This Row],[TOTAL CHELTUIELI LEI]]/Data[[#This Row],[CURS VALUTAR EURO BNR 22 07 2020]]</f>
        <v>8806.2230119212418</v>
      </c>
      <c r="N1779" s="49">
        <v>3179</v>
      </c>
      <c r="O1779" s="54"/>
      <c r="P1779" s="54">
        <v>1922</v>
      </c>
      <c r="Q1779" s="54"/>
      <c r="R1779" s="54">
        <f>Data[[#This Row],[PERSOANE ÎNSCRISE ÎN LISTELE ELECTORALE (TURUL 1)            ]]+Data[[#This Row],[PERSOANE ÎNSCRISE ÎN LISTELE ELECTORALE (TURUL AL 2-LEA)]]</f>
        <v>3179</v>
      </c>
      <c r="S1779" s="54">
        <f>Data[[#This Row],[PERSOANE CARE AU PARTICIPAT LA VOT (TURUL 1)]]+Data[[#This Row],[PERSOANE CARE AU PARTICIPAT LA VOT  (TURUL AL 2-LEA)]]</f>
        <v>1922</v>
      </c>
      <c r="T1779" s="41">
        <f>Data[[#This Row],[TOTAL CHELTUIELI LEI]]/Data[[#This Row],[NUMĂRUL PERSOANELOR ÎNSCRISE ÎN LISTELE ELECTORALE]]</f>
        <v>13.407675369613086</v>
      </c>
      <c r="U1779" s="41">
        <f>Data[[#This Row],[TOTAL CHELTUIELI EURO]]/Data[[#This Row],[NUMĂRUL PERSOANELOR ÎNSCRISE ÎN LISTELE ELECTORALE]]</f>
        <v>2.7701236275310608</v>
      </c>
      <c r="V1779" s="41">
        <f>Data[[#This Row],[TOTAL CHELTUIELI LEI]]/Data[[#This Row],[NUMĂRUL PERSOANELOR CARE AU PARTICIPAT LA VOT]]</f>
        <v>22.176378772112383</v>
      </c>
      <c r="W1779" s="41">
        <f>Data[[#This Row],[TOTAL CHELTUIELI EURO]]/Data[[#This Row],[NUMĂRUL PERSOANELOR CARE AU PARTICIPAT LA VOT]]</f>
        <v>4.5818017751931537</v>
      </c>
      <c r="X1779" s="43">
        <v>4.8400999999999996</v>
      </c>
      <c r="Y1779" s="114" t="s">
        <v>2906</v>
      </c>
      <c r="Z1779" s="44">
        <v>13</v>
      </c>
      <c r="AA1779" s="115" t="s">
        <v>3108</v>
      </c>
      <c r="AB1779" s="44">
        <v>2</v>
      </c>
      <c r="AC1779" s="45"/>
    </row>
    <row r="1780" spans="1:29" x14ac:dyDescent="0.2">
      <c r="A1780" s="37">
        <v>1779</v>
      </c>
      <c r="B1780" s="38" t="s">
        <v>97</v>
      </c>
      <c r="C1780" s="39" t="s">
        <v>171</v>
      </c>
      <c r="D1780" s="40">
        <v>44101</v>
      </c>
      <c r="E1780" s="38">
        <v>1</v>
      </c>
      <c r="F1780" s="38"/>
      <c r="G1780" s="38" t="s">
        <v>2</v>
      </c>
      <c r="H1780" s="38" t="s">
        <v>2</v>
      </c>
      <c r="I1780" s="67">
        <v>2789</v>
      </c>
      <c r="J1780" s="67">
        <v>6310</v>
      </c>
      <c r="K1780" s="67">
        <v>0</v>
      </c>
      <c r="L1780" s="41">
        <f>SUM(Data[[#This Row],[CHELTUIELI DE PERSONAL LEI]:[CHELTUIELI DE CAPITAL (ACTIVE NEFINANCIARE ) LEI]])</f>
        <v>9099</v>
      </c>
      <c r="M1780" s="41">
        <f>Data[[#This Row],[TOTAL CHELTUIELI LEI]]/Data[[#This Row],[CURS VALUTAR EURO BNR 22 07 2020]]</f>
        <v>1879.9198363670173</v>
      </c>
      <c r="N1780" s="49">
        <v>4348</v>
      </c>
      <c r="O1780" s="54"/>
      <c r="P1780" s="54">
        <v>2199</v>
      </c>
      <c r="Q1780" s="54"/>
      <c r="R1780" s="54">
        <f>Data[[#This Row],[PERSOANE ÎNSCRISE ÎN LISTELE ELECTORALE (TURUL 1)            ]]+Data[[#This Row],[PERSOANE ÎNSCRISE ÎN LISTELE ELECTORALE (TURUL AL 2-LEA)]]</f>
        <v>4348</v>
      </c>
      <c r="S1780" s="54">
        <f>Data[[#This Row],[PERSOANE CARE AU PARTICIPAT LA VOT (TURUL 1)]]+Data[[#This Row],[PERSOANE CARE AU PARTICIPAT LA VOT  (TURUL AL 2-LEA)]]</f>
        <v>2199</v>
      </c>
      <c r="T1780" s="41">
        <f>Data[[#This Row],[TOTAL CHELTUIELI LEI]]/Data[[#This Row],[NUMĂRUL PERSOANELOR ÎNSCRISE ÎN LISTELE ELECTORALE]]</f>
        <v>2.0926862925482981</v>
      </c>
      <c r="U1780" s="41">
        <f>Data[[#This Row],[TOTAL CHELTUIELI EURO]]/Data[[#This Row],[NUMĂRUL PERSOANELOR ÎNSCRISE ÎN LISTELE ELECTORALE]]</f>
        <v>0.43236426779370224</v>
      </c>
      <c r="V1780" s="41">
        <f>Data[[#This Row],[TOTAL CHELTUIELI LEI]]/Data[[#This Row],[NUMĂRUL PERSOANELOR CARE AU PARTICIPAT LA VOT]]</f>
        <v>4.1377899045020463</v>
      </c>
      <c r="W1780" s="41">
        <f>Data[[#This Row],[TOTAL CHELTUIELI EURO]]/Data[[#This Row],[NUMĂRUL PERSOANELOR CARE AU PARTICIPAT LA VOT]]</f>
        <v>0.85489760635153134</v>
      </c>
      <c r="X1780" s="43">
        <v>4.8400999999999996</v>
      </c>
      <c r="Y1780" s="114" t="s">
        <v>2891</v>
      </c>
      <c r="Z1780" s="44">
        <v>2</v>
      </c>
      <c r="AA1780" s="115" t="s">
        <v>3105</v>
      </c>
      <c r="AB1780" s="44">
        <v>0</v>
      </c>
      <c r="AC1780" s="45"/>
    </row>
    <row r="1781" spans="1:29" x14ac:dyDescent="0.2">
      <c r="A1781" s="37">
        <v>1780</v>
      </c>
      <c r="B1781" s="38" t="s">
        <v>97</v>
      </c>
      <c r="C1781" s="39" t="s">
        <v>172</v>
      </c>
      <c r="D1781" s="40">
        <v>44101</v>
      </c>
      <c r="E1781" s="38">
        <v>1</v>
      </c>
      <c r="F1781" s="38"/>
      <c r="G1781" s="38" t="s">
        <v>2</v>
      </c>
      <c r="H1781" s="38" t="s">
        <v>2</v>
      </c>
      <c r="I1781" s="67">
        <v>5600</v>
      </c>
      <c r="J1781" s="67">
        <v>6652</v>
      </c>
      <c r="K1781" s="67">
        <v>0</v>
      </c>
      <c r="L1781" s="41">
        <f>SUM(Data[[#This Row],[CHELTUIELI DE PERSONAL LEI]:[CHELTUIELI DE CAPITAL (ACTIVE NEFINANCIARE ) LEI]])</f>
        <v>12252</v>
      </c>
      <c r="M1781" s="41">
        <f>Data[[#This Row],[TOTAL CHELTUIELI LEI]]/Data[[#This Row],[CURS VALUTAR EURO BNR 22 07 2020]]</f>
        <v>2531.3526580029338</v>
      </c>
      <c r="N1781" s="49">
        <v>3422</v>
      </c>
      <c r="O1781" s="54"/>
      <c r="P1781" s="54">
        <v>1532</v>
      </c>
      <c r="Q1781" s="54"/>
      <c r="R1781" s="54">
        <f>Data[[#This Row],[PERSOANE ÎNSCRISE ÎN LISTELE ELECTORALE (TURUL 1)            ]]+Data[[#This Row],[PERSOANE ÎNSCRISE ÎN LISTELE ELECTORALE (TURUL AL 2-LEA)]]</f>
        <v>3422</v>
      </c>
      <c r="S1781" s="54">
        <f>Data[[#This Row],[PERSOANE CARE AU PARTICIPAT LA VOT (TURUL 1)]]+Data[[#This Row],[PERSOANE CARE AU PARTICIPAT LA VOT  (TURUL AL 2-LEA)]]</f>
        <v>1532</v>
      </c>
      <c r="T1781" s="41">
        <f>Data[[#This Row],[TOTAL CHELTUIELI LEI]]/Data[[#This Row],[NUMĂRUL PERSOANELOR ÎNSCRISE ÎN LISTELE ELECTORALE]]</f>
        <v>3.580362361192285</v>
      </c>
      <c r="U1781" s="41">
        <f>Data[[#This Row],[TOTAL CHELTUIELI EURO]]/Data[[#This Row],[NUMĂRUL PERSOANELOR ÎNSCRISE ÎN LISTELE ELECTORALE]]</f>
        <v>0.7397290058453927</v>
      </c>
      <c r="V1781" s="41">
        <f>Data[[#This Row],[TOTAL CHELTUIELI LEI]]/Data[[#This Row],[NUMĂRUL PERSOANELOR CARE AU PARTICIPAT LA VOT]]</f>
        <v>7.9973890339425591</v>
      </c>
      <c r="W1781" s="41">
        <f>Data[[#This Row],[TOTAL CHELTUIELI EURO]]/Data[[#This Row],[NUMĂRUL PERSOANELOR CARE AU PARTICIPAT LA VOT]]</f>
        <v>1.6523189673648393</v>
      </c>
      <c r="X1781" s="43">
        <v>4.8400999999999996</v>
      </c>
      <c r="Y1781" s="114" t="s">
        <v>2884</v>
      </c>
      <c r="Z1781" s="44">
        <v>3</v>
      </c>
      <c r="AA1781" s="115" t="s">
        <v>3105</v>
      </c>
      <c r="AB1781" s="44">
        <v>0</v>
      </c>
      <c r="AC1781" s="45"/>
    </row>
    <row r="1782" spans="1:29" x14ac:dyDescent="0.2">
      <c r="A1782" s="37">
        <v>1781</v>
      </c>
      <c r="B1782" s="38" t="s">
        <v>97</v>
      </c>
      <c r="C1782" s="39" t="s">
        <v>173</v>
      </c>
      <c r="D1782" s="40">
        <v>44101</v>
      </c>
      <c r="E1782" s="38">
        <v>1</v>
      </c>
      <c r="F1782" s="38"/>
      <c r="G1782" s="38" t="s">
        <v>2</v>
      </c>
      <c r="H1782" s="38" t="s">
        <v>2</v>
      </c>
      <c r="I1782" s="67">
        <v>1980</v>
      </c>
      <c r="J1782" s="67">
        <v>5323.25</v>
      </c>
      <c r="K1782" s="67">
        <v>0</v>
      </c>
      <c r="L1782" s="41">
        <f>SUM(Data[[#This Row],[CHELTUIELI DE PERSONAL LEI]:[CHELTUIELI DE CAPITAL (ACTIVE NEFINANCIARE ) LEI]])</f>
        <v>7303.25</v>
      </c>
      <c r="M1782" s="41">
        <f>Data[[#This Row],[TOTAL CHELTUIELI LEI]]/Data[[#This Row],[CURS VALUTAR EURO BNR 22 07 2020]]</f>
        <v>1508.9047746947379</v>
      </c>
      <c r="N1782" s="49">
        <v>2437</v>
      </c>
      <c r="O1782" s="54"/>
      <c r="P1782" s="54">
        <v>1361</v>
      </c>
      <c r="Q1782" s="54"/>
      <c r="R1782" s="54">
        <f>Data[[#This Row],[PERSOANE ÎNSCRISE ÎN LISTELE ELECTORALE (TURUL 1)            ]]+Data[[#This Row],[PERSOANE ÎNSCRISE ÎN LISTELE ELECTORALE (TURUL AL 2-LEA)]]</f>
        <v>2437</v>
      </c>
      <c r="S1782" s="54">
        <f>Data[[#This Row],[PERSOANE CARE AU PARTICIPAT LA VOT (TURUL 1)]]+Data[[#This Row],[PERSOANE CARE AU PARTICIPAT LA VOT  (TURUL AL 2-LEA)]]</f>
        <v>1361</v>
      </c>
      <c r="T1782" s="41">
        <f>Data[[#This Row],[TOTAL CHELTUIELI LEI]]/Data[[#This Row],[NUMĂRUL PERSOANELOR ÎNSCRISE ÎN LISTELE ELECTORALE]]</f>
        <v>2.996819860484202</v>
      </c>
      <c r="U1782" s="41">
        <f>Data[[#This Row],[TOTAL CHELTUIELI EURO]]/Data[[#This Row],[NUMĂRUL PERSOANELOR ÎNSCRISE ÎN LISTELE ELECTORALE]]</f>
        <v>0.61916486446234631</v>
      </c>
      <c r="V1782" s="41">
        <f>Data[[#This Row],[TOTAL CHELTUIELI LEI]]/Data[[#This Row],[NUMĂRUL PERSOANELOR CARE AU PARTICIPAT LA VOT]]</f>
        <v>5.366091109478325</v>
      </c>
      <c r="W1782" s="41">
        <f>Data[[#This Row],[TOTAL CHELTUIELI EURO]]/Data[[#This Row],[NUMĂRUL PERSOANELOR CARE AU PARTICIPAT LA VOT]]</f>
        <v>1.1086736037433782</v>
      </c>
      <c r="X1782" s="43">
        <v>4.8400999999999996</v>
      </c>
      <c r="Y1782" s="114" t="s">
        <v>2884</v>
      </c>
      <c r="Z1782" s="44">
        <v>3</v>
      </c>
      <c r="AA1782" s="115" t="s">
        <v>3105</v>
      </c>
      <c r="AB1782" s="44">
        <v>0</v>
      </c>
      <c r="AC1782" s="45"/>
    </row>
    <row r="1783" spans="1:29" x14ac:dyDescent="0.2">
      <c r="A1783" s="37">
        <v>1782</v>
      </c>
      <c r="B1783" s="38" t="s">
        <v>97</v>
      </c>
      <c r="C1783" s="39" t="s">
        <v>174</v>
      </c>
      <c r="D1783" s="40">
        <v>44101</v>
      </c>
      <c r="E1783" s="38">
        <v>1</v>
      </c>
      <c r="F1783" s="38"/>
      <c r="G1783" s="38" t="s">
        <v>2</v>
      </c>
      <c r="H1783" s="38" t="s">
        <v>2</v>
      </c>
      <c r="I1783" s="67">
        <v>0</v>
      </c>
      <c r="J1783" s="67">
        <v>15198</v>
      </c>
      <c r="K1783" s="67">
        <v>0</v>
      </c>
      <c r="L1783" s="41">
        <f>SUM(Data[[#This Row],[CHELTUIELI DE PERSONAL LEI]:[CHELTUIELI DE CAPITAL (ACTIVE NEFINANCIARE ) LEI]])</f>
        <v>15198</v>
      </c>
      <c r="M1783" s="41">
        <f>Data[[#This Row],[TOTAL CHELTUIELI LEI]]/Data[[#This Row],[CURS VALUTAR EURO BNR 22 07 2020]]</f>
        <v>3140.0177682279295</v>
      </c>
      <c r="N1783" s="49">
        <v>3911</v>
      </c>
      <c r="O1783" s="54"/>
      <c r="P1783" s="54">
        <v>1852</v>
      </c>
      <c r="Q1783" s="54"/>
      <c r="R1783" s="54">
        <f>Data[[#This Row],[PERSOANE ÎNSCRISE ÎN LISTELE ELECTORALE (TURUL 1)            ]]+Data[[#This Row],[PERSOANE ÎNSCRISE ÎN LISTELE ELECTORALE (TURUL AL 2-LEA)]]</f>
        <v>3911</v>
      </c>
      <c r="S1783" s="54">
        <f>Data[[#This Row],[PERSOANE CARE AU PARTICIPAT LA VOT (TURUL 1)]]+Data[[#This Row],[PERSOANE CARE AU PARTICIPAT LA VOT  (TURUL AL 2-LEA)]]</f>
        <v>1852</v>
      </c>
      <c r="T1783" s="41">
        <f>Data[[#This Row],[TOTAL CHELTUIELI LEI]]/Data[[#This Row],[NUMĂRUL PERSOANELOR ÎNSCRISE ÎN LISTELE ELECTORALE]]</f>
        <v>3.8859626693940168</v>
      </c>
      <c r="U1783" s="41">
        <f>Data[[#This Row],[TOTAL CHELTUIELI EURO]]/Data[[#This Row],[NUMĂRUL PERSOANELOR ÎNSCRISE ÎN LISTELE ELECTORALE]]</f>
        <v>0.80286826086114282</v>
      </c>
      <c r="V1783" s="41">
        <f>Data[[#This Row],[TOTAL CHELTUIELI LEI]]/Data[[#This Row],[NUMĂRUL PERSOANELOR CARE AU PARTICIPAT LA VOT]]</f>
        <v>8.2062634989200856</v>
      </c>
      <c r="W1783" s="41">
        <f>Data[[#This Row],[TOTAL CHELTUIELI EURO]]/Data[[#This Row],[NUMĂRUL PERSOANELOR CARE AU PARTICIPAT LA VOT]]</f>
        <v>1.6954739569265278</v>
      </c>
      <c r="X1783" s="43">
        <v>4.8400999999999996</v>
      </c>
      <c r="Y1783" s="114" t="s">
        <v>2884</v>
      </c>
      <c r="Z1783" s="44">
        <v>3</v>
      </c>
      <c r="AA1783" s="115" t="s">
        <v>3105</v>
      </c>
      <c r="AB1783" s="44">
        <v>0</v>
      </c>
      <c r="AC1783" s="45"/>
    </row>
    <row r="1784" spans="1:29" x14ac:dyDescent="0.2">
      <c r="A1784" s="37">
        <v>1783</v>
      </c>
      <c r="B1784" s="38" t="s">
        <v>97</v>
      </c>
      <c r="C1784" s="39" t="s">
        <v>175</v>
      </c>
      <c r="D1784" s="40">
        <v>44101</v>
      </c>
      <c r="E1784" s="38">
        <v>1</v>
      </c>
      <c r="F1784" s="38"/>
      <c r="G1784" s="38" t="s">
        <v>2</v>
      </c>
      <c r="H1784" s="38" t="s">
        <v>2</v>
      </c>
      <c r="I1784" s="67">
        <v>0</v>
      </c>
      <c r="J1784" s="67">
        <v>16295.5</v>
      </c>
      <c r="K1784" s="67">
        <v>0</v>
      </c>
      <c r="L1784" s="41">
        <f>SUM(Data[[#This Row],[CHELTUIELI DE PERSONAL LEI]:[CHELTUIELI DE CAPITAL (ACTIVE NEFINANCIARE ) LEI]])</f>
        <v>16295.5</v>
      </c>
      <c r="M1784" s="41">
        <f>Data[[#This Row],[TOTAL CHELTUIELI LEI]]/Data[[#This Row],[CURS VALUTAR EURO BNR 22 07 2020]]</f>
        <v>3366.769281626413</v>
      </c>
      <c r="N1784" s="49">
        <v>2527</v>
      </c>
      <c r="O1784" s="54"/>
      <c r="P1784" s="54">
        <v>1261</v>
      </c>
      <c r="Q1784" s="54"/>
      <c r="R1784" s="54">
        <f>Data[[#This Row],[PERSOANE ÎNSCRISE ÎN LISTELE ELECTORALE (TURUL 1)            ]]+Data[[#This Row],[PERSOANE ÎNSCRISE ÎN LISTELE ELECTORALE (TURUL AL 2-LEA)]]</f>
        <v>2527</v>
      </c>
      <c r="S1784" s="54">
        <f>Data[[#This Row],[PERSOANE CARE AU PARTICIPAT LA VOT (TURUL 1)]]+Data[[#This Row],[PERSOANE CARE AU PARTICIPAT LA VOT  (TURUL AL 2-LEA)]]</f>
        <v>1261</v>
      </c>
      <c r="T1784" s="41">
        <f>Data[[#This Row],[TOTAL CHELTUIELI LEI]]/Data[[#This Row],[NUMĂRUL PERSOANELOR ÎNSCRISE ÎN LISTELE ELECTORALE]]</f>
        <v>6.4485555995251289</v>
      </c>
      <c r="U1784" s="41">
        <f>Data[[#This Row],[TOTAL CHELTUIELI EURO]]/Data[[#This Row],[NUMĂRUL PERSOANELOR ÎNSCRISE ÎN LISTELE ELECTORALE]]</f>
        <v>1.3323186710037249</v>
      </c>
      <c r="V1784" s="41">
        <f>Data[[#This Row],[TOTAL CHELTUIELI LEI]]/Data[[#This Row],[NUMĂRUL PERSOANELOR CARE AU PARTICIPAT LA VOT]]</f>
        <v>12.922680412371134</v>
      </c>
      <c r="W1784" s="41">
        <f>Data[[#This Row],[TOTAL CHELTUIELI EURO]]/Data[[#This Row],[NUMĂRUL PERSOANELOR CARE AU PARTICIPAT LA VOT]]</f>
        <v>2.6699201281732061</v>
      </c>
      <c r="X1784" s="43">
        <v>4.8400999999999996</v>
      </c>
      <c r="Y1784" s="114" t="s">
        <v>2889</v>
      </c>
      <c r="Z1784" s="44">
        <v>6</v>
      </c>
      <c r="AA1784" s="115" t="s">
        <v>3107</v>
      </c>
      <c r="AB1784" s="44">
        <v>1</v>
      </c>
      <c r="AC1784" s="45"/>
    </row>
    <row r="1785" spans="1:29" x14ac:dyDescent="0.2">
      <c r="A1785" s="37">
        <v>1784</v>
      </c>
      <c r="B1785" s="38" t="s">
        <v>97</v>
      </c>
      <c r="C1785" s="39" t="s">
        <v>176</v>
      </c>
      <c r="D1785" s="40">
        <v>44101</v>
      </c>
      <c r="E1785" s="38">
        <v>1</v>
      </c>
      <c r="F1785" s="38"/>
      <c r="G1785" s="38" t="s">
        <v>2</v>
      </c>
      <c r="H1785" s="38" t="s">
        <v>2</v>
      </c>
      <c r="I1785" s="67">
        <v>3434</v>
      </c>
      <c r="J1785" s="67">
        <v>11744</v>
      </c>
      <c r="K1785" s="67">
        <v>0</v>
      </c>
      <c r="L1785" s="41">
        <f>SUM(Data[[#This Row],[CHELTUIELI DE PERSONAL LEI]:[CHELTUIELI DE CAPITAL (ACTIVE NEFINANCIARE ) LEI]])</f>
        <v>15178</v>
      </c>
      <c r="M1785" s="41">
        <f>Data[[#This Row],[TOTAL CHELTUIELI LEI]]/Data[[#This Row],[CURS VALUTAR EURO BNR 22 07 2020]]</f>
        <v>3135.8856221978886</v>
      </c>
      <c r="N1785" s="49">
        <v>4444</v>
      </c>
      <c r="O1785" s="54"/>
      <c r="P1785" s="54">
        <v>2164</v>
      </c>
      <c r="Q1785" s="54"/>
      <c r="R1785" s="54">
        <f>Data[[#This Row],[PERSOANE ÎNSCRISE ÎN LISTELE ELECTORALE (TURUL 1)            ]]+Data[[#This Row],[PERSOANE ÎNSCRISE ÎN LISTELE ELECTORALE (TURUL AL 2-LEA)]]</f>
        <v>4444</v>
      </c>
      <c r="S1785" s="54">
        <f>Data[[#This Row],[PERSOANE CARE AU PARTICIPAT LA VOT (TURUL 1)]]+Data[[#This Row],[PERSOANE CARE AU PARTICIPAT LA VOT  (TURUL AL 2-LEA)]]</f>
        <v>2164</v>
      </c>
      <c r="T1785" s="41">
        <f>Data[[#This Row],[TOTAL CHELTUIELI LEI]]/Data[[#This Row],[NUMĂRUL PERSOANELOR ÎNSCRISE ÎN LISTELE ELECTORALE]]</f>
        <v>3.4153915391539154</v>
      </c>
      <c r="U1785" s="41">
        <f>Data[[#This Row],[TOTAL CHELTUIELI EURO]]/Data[[#This Row],[NUMĂRUL PERSOANELOR ÎNSCRISE ÎN LISTELE ELECTORALE]]</f>
        <v>0.70564482947747265</v>
      </c>
      <c r="V1785" s="41">
        <f>Data[[#This Row],[TOTAL CHELTUIELI LEI]]/Data[[#This Row],[NUMĂRUL PERSOANELOR CARE AU PARTICIPAT LA VOT]]</f>
        <v>7.0138632162661736</v>
      </c>
      <c r="W1785" s="41">
        <f>Data[[#This Row],[TOTAL CHELTUIELI EURO]]/Data[[#This Row],[NUMĂRUL PERSOANELOR CARE AU PARTICIPAT LA VOT]]</f>
        <v>1.4491153522171389</v>
      </c>
      <c r="X1785" s="43">
        <v>4.8400999999999996</v>
      </c>
      <c r="Y1785" s="114" t="s">
        <v>2884</v>
      </c>
      <c r="Z1785" s="44">
        <v>3</v>
      </c>
      <c r="AA1785" s="115" t="s">
        <v>3105</v>
      </c>
      <c r="AB1785" s="44">
        <v>0</v>
      </c>
      <c r="AC1785" s="45"/>
    </row>
    <row r="1786" spans="1:29" x14ac:dyDescent="0.2">
      <c r="A1786" s="37">
        <v>1785</v>
      </c>
      <c r="B1786" s="38" t="s">
        <v>97</v>
      </c>
      <c r="C1786" s="39" t="s">
        <v>177</v>
      </c>
      <c r="D1786" s="40">
        <v>44101</v>
      </c>
      <c r="E1786" s="38">
        <v>1</v>
      </c>
      <c r="F1786" s="38"/>
      <c r="G1786" s="38" t="s">
        <v>2</v>
      </c>
      <c r="H1786" s="38" t="s">
        <v>2</v>
      </c>
      <c r="I1786" s="67">
        <v>5000</v>
      </c>
      <c r="J1786" s="67">
        <v>12000</v>
      </c>
      <c r="K1786" s="67">
        <v>0</v>
      </c>
      <c r="L1786" s="41">
        <f>SUM(Data[[#This Row],[CHELTUIELI DE PERSONAL LEI]:[CHELTUIELI DE CAPITAL (ACTIVE NEFINANCIARE ) LEI]])</f>
        <v>17000</v>
      </c>
      <c r="M1786" s="41">
        <f>Data[[#This Row],[TOTAL CHELTUIELI LEI]]/Data[[#This Row],[CURS VALUTAR EURO BNR 22 07 2020]]</f>
        <v>3512.3241255345965</v>
      </c>
      <c r="N1786" s="49">
        <v>3830</v>
      </c>
      <c r="O1786" s="54"/>
      <c r="P1786" s="54">
        <v>1907</v>
      </c>
      <c r="Q1786" s="54"/>
      <c r="R1786" s="54">
        <f>Data[[#This Row],[PERSOANE ÎNSCRISE ÎN LISTELE ELECTORALE (TURUL 1)            ]]+Data[[#This Row],[PERSOANE ÎNSCRISE ÎN LISTELE ELECTORALE (TURUL AL 2-LEA)]]</f>
        <v>3830</v>
      </c>
      <c r="S1786" s="54">
        <f>Data[[#This Row],[PERSOANE CARE AU PARTICIPAT LA VOT (TURUL 1)]]+Data[[#This Row],[PERSOANE CARE AU PARTICIPAT LA VOT  (TURUL AL 2-LEA)]]</f>
        <v>1907</v>
      </c>
      <c r="T1786" s="41">
        <f>Data[[#This Row],[TOTAL CHELTUIELI LEI]]/Data[[#This Row],[NUMĂRUL PERSOANELOR ÎNSCRISE ÎN LISTELE ELECTORALE]]</f>
        <v>4.438642297650131</v>
      </c>
      <c r="U1786" s="41">
        <f>Data[[#This Row],[TOTAL CHELTUIELI EURO]]/Data[[#This Row],[NUMĂRUL PERSOANELOR ÎNSCRISE ÎN LISTELE ELECTORALE]]</f>
        <v>0.91705590745028631</v>
      </c>
      <c r="V1786" s="41">
        <f>Data[[#This Row],[TOTAL CHELTUIELI LEI]]/Data[[#This Row],[NUMĂRUL PERSOANELOR CARE AU PARTICIPAT LA VOT]]</f>
        <v>8.9145254326166761</v>
      </c>
      <c r="W1786" s="41">
        <f>Data[[#This Row],[TOTAL CHELTUIELI EURO]]/Data[[#This Row],[NUMĂRUL PERSOANELOR CARE AU PARTICIPAT LA VOT]]</f>
        <v>1.8418060438041932</v>
      </c>
      <c r="X1786" s="43">
        <v>4.8400999999999996</v>
      </c>
      <c r="Y1786" s="114" t="s">
        <v>2895</v>
      </c>
      <c r="Z1786" s="44">
        <v>4</v>
      </c>
      <c r="AA1786" s="115" t="s">
        <v>3105</v>
      </c>
      <c r="AB1786" s="44">
        <v>0</v>
      </c>
      <c r="AC1786" s="45"/>
    </row>
    <row r="1787" spans="1:29" x14ac:dyDescent="0.2">
      <c r="A1787" s="37">
        <v>1786</v>
      </c>
      <c r="B1787" s="38" t="s">
        <v>97</v>
      </c>
      <c r="C1787" s="39" t="s">
        <v>178</v>
      </c>
      <c r="D1787" s="40">
        <v>44101</v>
      </c>
      <c r="E1787" s="38">
        <v>1</v>
      </c>
      <c r="F1787" s="38"/>
      <c r="G1787" s="38" t="s">
        <v>2</v>
      </c>
      <c r="H1787" s="38" t="s">
        <v>2</v>
      </c>
      <c r="I1787" s="67">
        <v>7780.85</v>
      </c>
      <c r="J1787" s="67">
        <v>8587.4500000000007</v>
      </c>
      <c r="K1787" s="67">
        <v>0</v>
      </c>
      <c r="L1787" s="41">
        <f>SUM(Data[[#This Row],[CHELTUIELI DE PERSONAL LEI]:[CHELTUIELI DE CAPITAL (ACTIVE NEFINANCIARE ) LEI]])</f>
        <v>16368.300000000001</v>
      </c>
      <c r="M1787" s="41">
        <f>Data[[#This Row],[TOTAL CHELTUIELI LEI]]/Data[[#This Row],[CURS VALUTAR EURO BNR 22 07 2020]]</f>
        <v>3381.8102931757612</v>
      </c>
      <c r="N1787" s="49">
        <v>11531</v>
      </c>
      <c r="O1787" s="54"/>
      <c r="P1787" s="54">
        <v>3831</v>
      </c>
      <c r="Q1787" s="54"/>
      <c r="R1787" s="54">
        <f>Data[[#This Row],[PERSOANE ÎNSCRISE ÎN LISTELE ELECTORALE (TURUL 1)            ]]+Data[[#This Row],[PERSOANE ÎNSCRISE ÎN LISTELE ELECTORALE (TURUL AL 2-LEA)]]</f>
        <v>11531</v>
      </c>
      <c r="S1787" s="54">
        <f>Data[[#This Row],[PERSOANE CARE AU PARTICIPAT LA VOT (TURUL 1)]]+Data[[#This Row],[PERSOANE CARE AU PARTICIPAT LA VOT  (TURUL AL 2-LEA)]]</f>
        <v>3831</v>
      </c>
      <c r="T1787" s="41">
        <f>Data[[#This Row],[TOTAL CHELTUIELI LEI]]/Data[[#This Row],[NUMĂRUL PERSOANELOR ÎNSCRISE ÎN LISTELE ELECTORALE]]</f>
        <v>1.4195039458850058</v>
      </c>
      <c r="U1787" s="41">
        <f>Data[[#This Row],[TOTAL CHELTUIELI EURO]]/Data[[#This Row],[NUMĂRUL PERSOANELOR ÎNSCRISE ÎN LISTELE ELECTORALE]]</f>
        <v>0.29327987973079189</v>
      </c>
      <c r="V1787" s="41">
        <f>Data[[#This Row],[TOTAL CHELTUIELI LEI]]/Data[[#This Row],[NUMĂRUL PERSOANELOR CARE AU PARTICIPAT LA VOT]]</f>
        <v>4.2725920125293664</v>
      </c>
      <c r="W1787" s="41">
        <f>Data[[#This Row],[TOTAL CHELTUIELI EURO]]/Data[[#This Row],[NUMĂRUL PERSOANELOR CARE AU PARTICIPAT LA VOT]]</f>
        <v>0.88274870612784162</v>
      </c>
      <c r="X1787" s="43">
        <v>4.8400999999999996</v>
      </c>
      <c r="Y1787" s="114" t="s">
        <v>2894</v>
      </c>
      <c r="Z1787" s="44">
        <v>1</v>
      </c>
      <c r="AA1787" s="115" t="s">
        <v>3105</v>
      </c>
      <c r="AB1787" s="44">
        <v>0</v>
      </c>
      <c r="AC1787" s="45"/>
    </row>
    <row r="1788" spans="1:29" x14ac:dyDescent="0.2">
      <c r="A1788" s="37">
        <v>1787</v>
      </c>
      <c r="B1788" s="38" t="s">
        <v>97</v>
      </c>
      <c r="C1788" s="39" t="s">
        <v>179</v>
      </c>
      <c r="D1788" s="40">
        <v>44101</v>
      </c>
      <c r="E1788" s="38">
        <v>1</v>
      </c>
      <c r="F1788" s="38"/>
      <c r="G1788" s="38" t="s">
        <v>2</v>
      </c>
      <c r="H1788" s="38" t="s">
        <v>2</v>
      </c>
      <c r="I1788" s="67">
        <v>0</v>
      </c>
      <c r="J1788" s="67">
        <v>12986</v>
      </c>
      <c r="K1788" s="67">
        <v>0</v>
      </c>
      <c r="L1788" s="41">
        <f>SUM(Data[[#This Row],[CHELTUIELI DE PERSONAL LEI]:[CHELTUIELI DE CAPITAL (ACTIVE NEFINANCIARE ) LEI]])</f>
        <v>12986</v>
      </c>
      <c r="M1788" s="41">
        <f>Data[[#This Row],[TOTAL CHELTUIELI LEI]]/Data[[#This Row],[CURS VALUTAR EURO BNR 22 07 2020]]</f>
        <v>2683.0024173054276</v>
      </c>
      <c r="N1788" s="49">
        <v>2943</v>
      </c>
      <c r="O1788" s="54"/>
      <c r="P1788" s="54">
        <v>1509</v>
      </c>
      <c r="Q1788" s="54"/>
      <c r="R1788" s="54">
        <f>Data[[#This Row],[PERSOANE ÎNSCRISE ÎN LISTELE ELECTORALE (TURUL 1)            ]]+Data[[#This Row],[PERSOANE ÎNSCRISE ÎN LISTELE ELECTORALE (TURUL AL 2-LEA)]]</f>
        <v>2943</v>
      </c>
      <c r="S1788" s="54">
        <f>Data[[#This Row],[PERSOANE CARE AU PARTICIPAT LA VOT (TURUL 1)]]+Data[[#This Row],[PERSOANE CARE AU PARTICIPAT LA VOT  (TURUL AL 2-LEA)]]</f>
        <v>1509</v>
      </c>
      <c r="T1788" s="41">
        <f>Data[[#This Row],[TOTAL CHELTUIELI LEI]]/Data[[#This Row],[NUMĂRUL PERSOANELOR ÎNSCRISE ÎN LISTELE ELECTORALE]]</f>
        <v>4.4125042473666323</v>
      </c>
      <c r="U1788" s="41">
        <f>Data[[#This Row],[TOTAL CHELTUIELI EURO]]/Data[[#This Row],[NUMĂRUL PERSOANELOR ÎNSCRISE ÎN LISTELE ELECTORALE]]</f>
        <v>0.91165559541468821</v>
      </c>
      <c r="V1788" s="41">
        <f>Data[[#This Row],[TOTAL CHELTUIELI LEI]]/Data[[#This Row],[NUMĂRUL PERSOANELOR CARE AU PARTICIPAT LA VOT]]</f>
        <v>8.6056991385023203</v>
      </c>
      <c r="W1788" s="41">
        <f>Data[[#This Row],[TOTAL CHELTUIELI EURO]]/Data[[#This Row],[NUMĂRUL PERSOANELOR CARE AU PARTICIPAT LA VOT]]</f>
        <v>1.7780002765443523</v>
      </c>
      <c r="X1788" s="43">
        <v>4.8400999999999996</v>
      </c>
      <c r="Y1788" s="114" t="s">
        <v>2895</v>
      </c>
      <c r="Z1788" s="44">
        <v>4</v>
      </c>
      <c r="AA1788" s="115" t="s">
        <v>3105</v>
      </c>
      <c r="AB1788" s="44">
        <v>0</v>
      </c>
      <c r="AC1788" s="45"/>
    </row>
    <row r="1789" spans="1:29" x14ac:dyDescent="0.2">
      <c r="A1789" s="37">
        <v>1788</v>
      </c>
      <c r="B1789" s="38" t="s">
        <v>97</v>
      </c>
      <c r="C1789" s="39" t="s">
        <v>180</v>
      </c>
      <c r="D1789" s="40">
        <v>44101</v>
      </c>
      <c r="E1789" s="38">
        <v>1</v>
      </c>
      <c r="F1789" s="38"/>
      <c r="G1789" s="38" t="s">
        <v>2</v>
      </c>
      <c r="H1789" s="38" t="s">
        <v>2</v>
      </c>
      <c r="I1789" s="67">
        <v>2500</v>
      </c>
      <c r="J1789" s="67">
        <v>5000</v>
      </c>
      <c r="K1789" s="67">
        <v>2000</v>
      </c>
      <c r="L1789" s="41">
        <f>SUM(Data[[#This Row],[CHELTUIELI DE PERSONAL LEI]:[CHELTUIELI DE CAPITAL (ACTIVE NEFINANCIARE ) LEI]])</f>
        <v>9500</v>
      </c>
      <c r="M1789" s="41">
        <f>Data[[#This Row],[TOTAL CHELTUIELI LEI]]/Data[[#This Row],[CURS VALUTAR EURO BNR 22 07 2020]]</f>
        <v>1962.7693642693334</v>
      </c>
      <c r="N1789" s="49">
        <v>5790</v>
      </c>
      <c r="O1789" s="54"/>
      <c r="P1789" s="54">
        <v>2451</v>
      </c>
      <c r="Q1789" s="54"/>
      <c r="R1789" s="54">
        <f>Data[[#This Row],[PERSOANE ÎNSCRISE ÎN LISTELE ELECTORALE (TURUL 1)            ]]+Data[[#This Row],[PERSOANE ÎNSCRISE ÎN LISTELE ELECTORALE (TURUL AL 2-LEA)]]</f>
        <v>5790</v>
      </c>
      <c r="S1789" s="54">
        <f>Data[[#This Row],[PERSOANE CARE AU PARTICIPAT LA VOT (TURUL 1)]]+Data[[#This Row],[PERSOANE CARE AU PARTICIPAT LA VOT  (TURUL AL 2-LEA)]]</f>
        <v>2451</v>
      </c>
      <c r="T1789" s="41">
        <f>Data[[#This Row],[TOTAL CHELTUIELI LEI]]/Data[[#This Row],[NUMĂRUL PERSOANELOR ÎNSCRISE ÎN LISTELE ELECTORALE]]</f>
        <v>1.6407599309153713</v>
      </c>
      <c r="U1789" s="41">
        <f>Data[[#This Row],[TOTAL CHELTUIELI EURO]]/Data[[#This Row],[NUMĂRUL PERSOANELOR ÎNSCRISE ÎN LISTELE ELECTORALE]]</f>
        <v>0.33899298173909043</v>
      </c>
      <c r="V1789" s="41">
        <f>Data[[#This Row],[TOTAL CHELTUIELI LEI]]/Data[[#This Row],[NUMĂRUL PERSOANELOR CARE AU PARTICIPAT LA VOT]]</f>
        <v>3.8759689922480618</v>
      </c>
      <c r="W1789" s="41">
        <f>Data[[#This Row],[TOTAL CHELTUIELI EURO]]/Data[[#This Row],[NUMĂRUL PERSOANELOR CARE AU PARTICIPAT LA VOT]]</f>
        <v>0.80080349419393448</v>
      </c>
      <c r="X1789" s="43">
        <v>4.8400999999999996</v>
      </c>
      <c r="Y1789" s="114" t="s">
        <v>2894</v>
      </c>
      <c r="Z1789" s="44">
        <v>1</v>
      </c>
      <c r="AA1789" s="115" t="s">
        <v>3105</v>
      </c>
      <c r="AB1789" s="44">
        <v>0</v>
      </c>
      <c r="AC1789" s="45"/>
    </row>
    <row r="1790" spans="1:29" x14ac:dyDescent="0.2">
      <c r="A1790" s="37">
        <v>1789</v>
      </c>
      <c r="B1790" s="38" t="s">
        <v>97</v>
      </c>
      <c r="C1790" s="39" t="s">
        <v>181</v>
      </c>
      <c r="D1790" s="40">
        <v>44101</v>
      </c>
      <c r="E1790" s="38">
        <v>1</v>
      </c>
      <c r="F1790" s="38"/>
      <c r="G1790" s="38" t="s">
        <v>2</v>
      </c>
      <c r="H1790" s="38" t="s">
        <v>2</v>
      </c>
      <c r="I1790" s="50">
        <v>0</v>
      </c>
      <c r="J1790" s="50">
        <v>15937.4</v>
      </c>
      <c r="K1790" s="50">
        <v>0</v>
      </c>
      <c r="L1790" s="41">
        <f>SUM(Data[[#This Row],[CHELTUIELI DE PERSONAL LEI]:[CHELTUIELI DE CAPITAL (ACTIVE NEFINANCIARE ) LEI]])</f>
        <v>15937.4</v>
      </c>
      <c r="M1790" s="41">
        <f>Data[[#This Row],[TOTAL CHELTUIELI LEI]]/Data[[#This Row],[CURS VALUTAR EURO BNR 22 07 2020]]</f>
        <v>3292.7832069585343</v>
      </c>
      <c r="N1790" s="49">
        <v>6298</v>
      </c>
      <c r="O1790" s="54"/>
      <c r="P1790" s="54">
        <v>3035</v>
      </c>
      <c r="Q1790" s="54"/>
      <c r="R1790" s="54">
        <f>Data[[#This Row],[PERSOANE ÎNSCRISE ÎN LISTELE ELECTORALE (TURUL 1)            ]]+Data[[#This Row],[PERSOANE ÎNSCRISE ÎN LISTELE ELECTORALE (TURUL AL 2-LEA)]]</f>
        <v>6298</v>
      </c>
      <c r="S1790" s="54">
        <f>Data[[#This Row],[PERSOANE CARE AU PARTICIPAT LA VOT (TURUL 1)]]+Data[[#This Row],[PERSOANE CARE AU PARTICIPAT LA VOT  (TURUL AL 2-LEA)]]</f>
        <v>3035</v>
      </c>
      <c r="T1790" s="41">
        <f>Data[[#This Row],[TOTAL CHELTUIELI LEI]]/Data[[#This Row],[NUMĂRUL PERSOANELOR ÎNSCRISE ÎN LISTELE ELECTORALE]]</f>
        <v>2.5305493807557955</v>
      </c>
      <c r="U1790" s="41">
        <f>Data[[#This Row],[TOTAL CHELTUIELI EURO]]/Data[[#This Row],[NUMĂRUL PERSOANELOR ÎNSCRISE ÎN LISTELE ELECTORALE]]</f>
        <v>0.5228299788756009</v>
      </c>
      <c r="V1790" s="41">
        <f>Data[[#This Row],[TOTAL CHELTUIELI LEI]]/Data[[#This Row],[NUMĂRUL PERSOANELOR CARE AU PARTICIPAT LA VOT]]</f>
        <v>5.2512026359143329</v>
      </c>
      <c r="W1790" s="41">
        <f>Data[[#This Row],[TOTAL CHELTUIELI EURO]]/Data[[#This Row],[NUMĂRUL PERSOANELOR CARE AU PARTICIPAT LA VOT]]</f>
        <v>1.084936806246634</v>
      </c>
      <c r="X1790" s="43">
        <v>4.8400999999999996</v>
      </c>
      <c r="Y1790" s="114" t="s">
        <v>2891</v>
      </c>
      <c r="Z1790" s="44">
        <v>2</v>
      </c>
      <c r="AA1790" s="115" t="s">
        <v>3105</v>
      </c>
      <c r="AB1790" s="44">
        <v>0</v>
      </c>
      <c r="AC1790" s="45"/>
    </row>
    <row r="1791" spans="1:29" x14ac:dyDescent="0.2">
      <c r="A1791" s="37">
        <v>1790</v>
      </c>
      <c r="B1791" s="38" t="s">
        <v>97</v>
      </c>
      <c r="C1791" s="39" t="s">
        <v>182</v>
      </c>
      <c r="D1791" s="40">
        <v>44101</v>
      </c>
      <c r="E1791" s="38">
        <v>1</v>
      </c>
      <c r="F1791" s="38"/>
      <c r="G1791" s="38" t="s">
        <v>2</v>
      </c>
      <c r="H1791" s="38" t="s">
        <v>2</v>
      </c>
      <c r="I1791" s="67">
        <v>28992</v>
      </c>
      <c r="J1791" s="67">
        <v>11175.57</v>
      </c>
      <c r="K1791" s="67">
        <v>0</v>
      </c>
      <c r="L1791" s="41">
        <f>SUM(Data[[#This Row],[CHELTUIELI DE PERSONAL LEI]:[CHELTUIELI DE CAPITAL (ACTIVE NEFINANCIARE ) LEI]])</f>
        <v>40167.57</v>
      </c>
      <c r="M1791" s="41">
        <f>Data[[#This Row],[TOTAL CHELTUIELI LEI]]/Data[[#This Row],[CURS VALUTAR EURO BNR 22 07 2020]]</f>
        <v>8298.9132455940999</v>
      </c>
      <c r="N1791" s="49">
        <v>3808</v>
      </c>
      <c r="O1791" s="54"/>
      <c r="P1791" s="54">
        <v>1932</v>
      </c>
      <c r="Q1791" s="54"/>
      <c r="R1791" s="54">
        <f>Data[[#This Row],[PERSOANE ÎNSCRISE ÎN LISTELE ELECTORALE (TURUL 1)            ]]+Data[[#This Row],[PERSOANE ÎNSCRISE ÎN LISTELE ELECTORALE (TURUL AL 2-LEA)]]</f>
        <v>3808</v>
      </c>
      <c r="S1791" s="54">
        <f>Data[[#This Row],[PERSOANE CARE AU PARTICIPAT LA VOT (TURUL 1)]]+Data[[#This Row],[PERSOANE CARE AU PARTICIPAT LA VOT  (TURUL AL 2-LEA)]]</f>
        <v>1932</v>
      </c>
      <c r="T1791" s="41">
        <f>Data[[#This Row],[TOTAL CHELTUIELI LEI]]/Data[[#This Row],[NUMĂRUL PERSOANELOR ÎNSCRISE ÎN LISTELE ELECTORALE]]</f>
        <v>10.548206407563026</v>
      </c>
      <c r="U1791" s="41">
        <f>Data[[#This Row],[TOTAL CHELTUIELI EURO]]/Data[[#This Row],[NUMĂRUL PERSOANELOR ÎNSCRISE ÎN LISTELE ELECTORALE]]</f>
        <v>2.1793364615530724</v>
      </c>
      <c r="V1791" s="41">
        <f>Data[[#This Row],[TOTAL CHELTUIELI LEI]]/Data[[#This Row],[NUMĂRUL PERSOANELOR CARE AU PARTICIPAT LA VOT]]</f>
        <v>20.790667701863352</v>
      </c>
      <c r="W1791" s="41">
        <f>Data[[#This Row],[TOTAL CHELTUIELI EURO]]/Data[[#This Row],[NUMĂRUL PERSOANELOR CARE AU PARTICIPAT LA VOT]]</f>
        <v>4.2955037503075051</v>
      </c>
      <c r="X1791" s="43">
        <v>4.8400999999999996</v>
      </c>
      <c r="Y1791" s="114" t="s">
        <v>2898</v>
      </c>
      <c r="Z1791" s="44">
        <v>10</v>
      </c>
      <c r="AA1791" s="115" t="s">
        <v>3108</v>
      </c>
      <c r="AB1791" s="44">
        <v>2</v>
      </c>
      <c r="AC1791" s="45"/>
    </row>
    <row r="1792" spans="1:29" x14ac:dyDescent="0.2">
      <c r="A1792" s="37">
        <v>1791</v>
      </c>
      <c r="B1792" s="38" t="s">
        <v>97</v>
      </c>
      <c r="C1792" s="39" t="s">
        <v>183</v>
      </c>
      <c r="D1792" s="40">
        <v>44101</v>
      </c>
      <c r="E1792" s="38">
        <v>1</v>
      </c>
      <c r="F1792" s="38"/>
      <c r="G1792" s="38" t="s">
        <v>2</v>
      </c>
      <c r="H1792" s="38" t="s">
        <v>2</v>
      </c>
      <c r="I1792" s="67">
        <v>0</v>
      </c>
      <c r="J1792" s="67">
        <v>8886.26</v>
      </c>
      <c r="K1792" s="67">
        <v>0</v>
      </c>
      <c r="L1792" s="41">
        <f>SUM(Data[[#This Row],[CHELTUIELI DE PERSONAL LEI]:[CHELTUIELI DE CAPITAL (ACTIVE NEFINANCIARE ) LEI]])</f>
        <v>8886.26</v>
      </c>
      <c r="M1792" s="41">
        <f>Data[[#This Row],[TOTAL CHELTUIELI LEI]]/Data[[#This Row],[CURS VALUTAR EURO BNR 22 07 2020]]</f>
        <v>1835.9661990454745</v>
      </c>
      <c r="N1792" s="49">
        <v>1842</v>
      </c>
      <c r="O1792" s="54"/>
      <c r="P1792" s="54">
        <v>1041</v>
      </c>
      <c r="Q1792" s="54"/>
      <c r="R1792" s="54">
        <f>Data[[#This Row],[PERSOANE ÎNSCRISE ÎN LISTELE ELECTORALE (TURUL 1)            ]]+Data[[#This Row],[PERSOANE ÎNSCRISE ÎN LISTELE ELECTORALE (TURUL AL 2-LEA)]]</f>
        <v>1842</v>
      </c>
      <c r="S1792" s="54">
        <f>Data[[#This Row],[PERSOANE CARE AU PARTICIPAT LA VOT (TURUL 1)]]+Data[[#This Row],[PERSOANE CARE AU PARTICIPAT LA VOT  (TURUL AL 2-LEA)]]</f>
        <v>1041</v>
      </c>
      <c r="T1792" s="41">
        <f>Data[[#This Row],[TOTAL CHELTUIELI LEI]]/Data[[#This Row],[NUMĂRUL PERSOANELOR ÎNSCRISE ÎN LISTELE ELECTORALE]]</f>
        <v>4.8242453854505971</v>
      </c>
      <c r="U1792" s="41">
        <f>Data[[#This Row],[TOTAL CHELTUIELI EURO]]/Data[[#This Row],[NUMĂRUL PERSOANELOR ÎNSCRISE ÎN LISTELE ELECTORALE]]</f>
        <v>0.99672432087159313</v>
      </c>
      <c r="V1792" s="41">
        <f>Data[[#This Row],[TOTAL CHELTUIELI LEI]]/Data[[#This Row],[NUMĂRUL PERSOANELOR CARE AU PARTICIPAT LA VOT]]</f>
        <v>8.5362728146013449</v>
      </c>
      <c r="W1792" s="41">
        <f>Data[[#This Row],[TOTAL CHELTUIELI EURO]]/Data[[#This Row],[NUMĂRUL PERSOANELOR CARE AU PARTICIPAT LA VOT]]</f>
        <v>1.7636562911099658</v>
      </c>
      <c r="X1792" s="43">
        <v>4.8400999999999996</v>
      </c>
      <c r="Y1792" s="114" t="s">
        <v>2895</v>
      </c>
      <c r="Z1792" s="44">
        <v>4</v>
      </c>
      <c r="AA1792" s="115" t="s">
        <v>3107</v>
      </c>
      <c r="AB1792" s="44">
        <v>1</v>
      </c>
      <c r="AC1792" s="45"/>
    </row>
    <row r="1793" spans="1:29" x14ac:dyDescent="0.2">
      <c r="A1793" s="37">
        <v>1792</v>
      </c>
      <c r="B1793" s="38" t="s">
        <v>97</v>
      </c>
      <c r="C1793" s="39" t="s">
        <v>184</v>
      </c>
      <c r="D1793" s="40">
        <v>44101</v>
      </c>
      <c r="E1793" s="38">
        <v>1</v>
      </c>
      <c r="F1793" s="38"/>
      <c r="G1793" s="38" t="s">
        <v>2</v>
      </c>
      <c r="H1793" s="38" t="s">
        <v>2</v>
      </c>
      <c r="I1793" s="67">
        <v>0</v>
      </c>
      <c r="J1793" s="67">
        <v>16330</v>
      </c>
      <c r="K1793" s="67">
        <v>0</v>
      </c>
      <c r="L1793" s="41">
        <f>SUM(Data[[#This Row],[CHELTUIELI DE PERSONAL LEI]:[CHELTUIELI DE CAPITAL (ACTIVE NEFINANCIARE ) LEI]])</f>
        <v>16330</v>
      </c>
      <c r="M1793" s="41">
        <f>Data[[#This Row],[TOTAL CHELTUIELI LEI]]/Data[[#This Row],[CURS VALUTAR EURO BNR 22 07 2020]]</f>
        <v>3373.8972335282333</v>
      </c>
      <c r="N1793" s="49">
        <v>3474</v>
      </c>
      <c r="O1793" s="54"/>
      <c r="P1793" s="54">
        <v>1709</v>
      </c>
      <c r="Q1793" s="54"/>
      <c r="R1793" s="54">
        <f>Data[[#This Row],[PERSOANE ÎNSCRISE ÎN LISTELE ELECTORALE (TURUL 1)            ]]+Data[[#This Row],[PERSOANE ÎNSCRISE ÎN LISTELE ELECTORALE (TURUL AL 2-LEA)]]</f>
        <v>3474</v>
      </c>
      <c r="S1793" s="54">
        <f>Data[[#This Row],[PERSOANE CARE AU PARTICIPAT LA VOT (TURUL 1)]]+Data[[#This Row],[PERSOANE CARE AU PARTICIPAT LA VOT  (TURUL AL 2-LEA)]]</f>
        <v>1709</v>
      </c>
      <c r="T1793" s="41">
        <f>Data[[#This Row],[TOTAL CHELTUIELI LEI]]/Data[[#This Row],[NUMĂRUL PERSOANELOR ÎNSCRISE ÎN LISTELE ELECTORALE]]</f>
        <v>4.7006332757628098</v>
      </c>
      <c r="U1793" s="41">
        <f>Data[[#This Row],[TOTAL CHELTUIELI EURO]]/Data[[#This Row],[NUMĂRUL PERSOANELOR ÎNSCRISE ÎN LISTELE ELECTORALE]]</f>
        <v>0.97118515645602566</v>
      </c>
      <c r="V1793" s="41">
        <f>Data[[#This Row],[TOTAL CHELTUIELI LEI]]/Data[[#This Row],[NUMĂRUL PERSOANELOR CARE AU PARTICIPAT LA VOT]]</f>
        <v>9.555295494441193</v>
      </c>
      <c r="W1793" s="41">
        <f>Data[[#This Row],[TOTAL CHELTUIELI EURO]]/Data[[#This Row],[NUMĂRUL PERSOANELOR CARE AU PARTICIPAT LA VOT]]</f>
        <v>1.9741938171610494</v>
      </c>
      <c r="X1793" s="43">
        <v>4.8400999999999996</v>
      </c>
      <c r="Y1793" s="114" t="s">
        <v>2895</v>
      </c>
      <c r="Z1793" s="44">
        <v>4</v>
      </c>
      <c r="AA1793" s="115" t="s">
        <v>3105</v>
      </c>
      <c r="AB1793" s="44">
        <v>0</v>
      </c>
      <c r="AC1793" s="45"/>
    </row>
    <row r="1794" spans="1:29" x14ac:dyDescent="0.2">
      <c r="A1794" s="37">
        <v>1793</v>
      </c>
      <c r="B1794" s="38" t="s">
        <v>97</v>
      </c>
      <c r="C1794" s="39" t="s">
        <v>185</v>
      </c>
      <c r="D1794" s="40">
        <v>44101</v>
      </c>
      <c r="E1794" s="38">
        <v>1</v>
      </c>
      <c r="F1794" s="38"/>
      <c r="G1794" s="38" t="s">
        <v>2</v>
      </c>
      <c r="H1794" s="38" t="s">
        <v>2</v>
      </c>
      <c r="I1794" s="67">
        <v>0</v>
      </c>
      <c r="J1794" s="67">
        <v>3634.53</v>
      </c>
      <c r="K1794" s="67">
        <v>0</v>
      </c>
      <c r="L1794" s="41">
        <f>SUM(Data[[#This Row],[CHELTUIELI DE PERSONAL LEI]:[CHELTUIELI DE CAPITAL (ACTIVE NEFINANCIARE ) LEI]])</f>
        <v>3634.53</v>
      </c>
      <c r="M1794" s="41">
        <f>Data[[#This Row],[TOTAL CHELTUIELI LEI]]/Data[[#This Row],[CURS VALUTAR EURO BNR 22 07 2020]]</f>
        <v>750.92043552819166</v>
      </c>
      <c r="N1794" s="49">
        <v>8716</v>
      </c>
      <c r="O1794" s="54"/>
      <c r="P1794" s="54">
        <v>4062</v>
      </c>
      <c r="Q1794" s="54"/>
      <c r="R1794" s="54">
        <f>Data[[#This Row],[PERSOANE ÎNSCRISE ÎN LISTELE ELECTORALE (TURUL 1)            ]]+Data[[#This Row],[PERSOANE ÎNSCRISE ÎN LISTELE ELECTORALE (TURUL AL 2-LEA)]]</f>
        <v>8716</v>
      </c>
      <c r="S1794" s="54">
        <f>Data[[#This Row],[PERSOANE CARE AU PARTICIPAT LA VOT (TURUL 1)]]+Data[[#This Row],[PERSOANE CARE AU PARTICIPAT LA VOT  (TURUL AL 2-LEA)]]</f>
        <v>4062</v>
      </c>
      <c r="T1794" s="41">
        <f>Data[[#This Row],[TOTAL CHELTUIELI LEI]]/Data[[#This Row],[NUMĂRUL PERSOANELOR ÎNSCRISE ÎN LISTELE ELECTORALE]]</f>
        <v>0.41699518127581464</v>
      </c>
      <c r="U1794" s="41">
        <f>Data[[#This Row],[TOTAL CHELTUIELI EURO]]/Data[[#This Row],[NUMĂRUL PERSOANELOR ÎNSCRISE ÎN LISTELE ELECTORALE]]</f>
        <v>8.615424914274801E-2</v>
      </c>
      <c r="V1794" s="41">
        <f>Data[[#This Row],[TOTAL CHELTUIELI LEI]]/Data[[#This Row],[NUMĂRUL PERSOANELOR CARE AU PARTICIPAT LA VOT]]</f>
        <v>0.89476366322008871</v>
      </c>
      <c r="W1794" s="41">
        <f>Data[[#This Row],[TOTAL CHELTUIELI EURO]]/Data[[#This Row],[NUMĂRUL PERSOANELOR CARE AU PARTICIPAT LA VOT]]</f>
        <v>0.18486470593997825</v>
      </c>
      <c r="X1794" s="43">
        <v>4.8400999999999996</v>
      </c>
      <c r="Y1794" s="114" t="s">
        <v>2890</v>
      </c>
      <c r="Z1794" s="44">
        <v>0</v>
      </c>
      <c r="AA1794" s="115" t="s">
        <v>3105</v>
      </c>
      <c r="AB1794" s="44">
        <v>0</v>
      </c>
      <c r="AC1794" s="45"/>
    </row>
    <row r="1795" spans="1:29" x14ac:dyDescent="0.2">
      <c r="A1795" s="37">
        <v>1794</v>
      </c>
      <c r="B1795" s="38" t="s">
        <v>97</v>
      </c>
      <c r="C1795" s="39" t="s">
        <v>186</v>
      </c>
      <c r="D1795" s="40">
        <v>44101</v>
      </c>
      <c r="E1795" s="38">
        <v>1</v>
      </c>
      <c r="F1795" s="38"/>
      <c r="G1795" s="38" t="s">
        <v>2</v>
      </c>
      <c r="H1795" s="38" t="s">
        <v>2</v>
      </c>
      <c r="I1795" s="67">
        <v>0</v>
      </c>
      <c r="J1795" s="67">
        <v>5848.57</v>
      </c>
      <c r="K1795" s="67">
        <v>0</v>
      </c>
      <c r="L1795" s="41">
        <f>SUM(Data[[#This Row],[CHELTUIELI DE PERSONAL LEI]:[CHELTUIELI DE CAPITAL (ACTIVE NEFINANCIARE ) LEI]])</f>
        <v>5848.57</v>
      </c>
      <c r="M1795" s="41">
        <f>Data[[#This Row],[TOTAL CHELTUIELI LEI]]/Data[[#This Row],[CURS VALUTAR EURO BNR 22 07 2020]]</f>
        <v>1208.3572653457572</v>
      </c>
      <c r="N1795" s="49">
        <v>4960</v>
      </c>
      <c r="O1795" s="54"/>
      <c r="P1795" s="54">
        <v>2522</v>
      </c>
      <c r="Q1795" s="54"/>
      <c r="R1795" s="54">
        <f>Data[[#This Row],[PERSOANE ÎNSCRISE ÎN LISTELE ELECTORALE (TURUL 1)            ]]+Data[[#This Row],[PERSOANE ÎNSCRISE ÎN LISTELE ELECTORALE (TURUL AL 2-LEA)]]</f>
        <v>4960</v>
      </c>
      <c r="S1795" s="54">
        <f>Data[[#This Row],[PERSOANE CARE AU PARTICIPAT LA VOT (TURUL 1)]]+Data[[#This Row],[PERSOANE CARE AU PARTICIPAT LA VOT  (TURUL AL 2-LEA)]]</f>
        <v>2522</v>
      </c>
      <c r="T1795" s="41">
        <f>Data[[#This Row],[TOTAL CHELTUIELI LEI]]/Data[[#This Row],[NUMĂRUL PERSOANELOR ÎNSCRISE ÎN LISTELE ELECTORALE]]</f>
        <v>1.1791471774193547</v>
      </c>
      <c r="U1795" s="41">
        <f>Data[[#This Row],[TOTAL CHELTUIELI EURO]]/Data[[#This Row],[NUMĂRUL PERSOANELOR ÎNSCRISE ÎN LISTELE ELECTORALE]]</f>
        <v>0.24362041640035428</v>
      </c>
      <c r="V1795" s="41">
        <f>Data[[#This Row],[TOTAL CHELTUIELI LEI]]/Data[[#This Row],[NUMĂRUL PERSOANELOR CARE AU PARTICIPAT LA VOT]]</f>
        <v>2.3190206185567011</v>
      </c>
      <c r="W1795" s="41">
        <f>Data[[#This Row],[TOTAL CHELTUIELI EURO]]/Data[[#This Row],[NUMĂRUL PERSOANELOR CARE AU PARTICIPAT LA VOT]]</f>
        <v>0.47912659212758019</v>
      </c>
      <c r="X1795" s="43">
        <v>4.8400999999999996</v>
      </c>
      <c r="Y1795" s="114" t="s">
        <v>2894</v>
      </c>
      <c r="Z1795" s="44">
        <v>1</v>
      </c>
      <c r="AA1795" s="115" t="s">
        <v>3105</v>
      </c>
      <c r="AB1795" s="44">
        <v>0</v>
      </c>
      <c r="AC1795" s="45"/>
    </row>
    <row r="1796" spans="1:29" x14ac:dyDescent="0.2">
      <c r="A1796" s="37">
        <v>1795</v>
      </c>
      <c r="B1796" s="38" t="s">
        <v>97</v>
      </c>
      <c r="C1796" s="39" t="s">
        <v>187</v>
      </c>
      <c r="D1796" s="40">
        <v>44101</v>
      </c>
      <c r="E1796" s="38">
        <v>1</v>
      </c>
      <c r="F1796" s="38"/>
      <c r="G1796" s="38" t="s">
        <v>2</v>
      </c>
      <c r="H1796" s="38" t="s">
        <v>2</v>
      </c>
      <c r="I1796" s="67">
        <v>0</v>
      </c>
      <c r="J1796" s="67">
        <v>0</v>
      </c>
      <c r="K1796" s="67">
        <v>0</v>
      </c>
      <c r="L1796" s="41">
        <f>SUM(Data[[#This Row],[CHELTUIELI DE PERSONAL LEI]:[CHELTUIELI DE CAPITAL (ACTIVE NEFINANCIARE ) LEI]])</f>
        <v>0</v>
      </c>
      <c r="M1796" s="41">
        <f>Data[[#This Row],[TOTAL CHELTUIELI LEI]]/Data[[#This Row],[CURS VALUTAR EURO BNR 22 07 2020]]</f>
        <v>0</v>
      </c>
      <c r="N1796" s="49">
        <v>3694</v>
      </c>
      <c r="O1796" s="54"/>
      <c r="P1796" s="54">
        <v>2489</v>
      </c>
      <c r="Q1796" s="54"/>
      <c r="R1796" s="54">
        <f>Data[[#This Row],[PERSOANE ÎNSCRISE ÎN LISTELE ELECTORALE (TURUL 1)            ]]+Data[[#This Row],[PERSOANE ÎNSCRISE ÎN LISTELE ELECTORALE (TURUL AL 2-LEA)]]</f>
        <v>3694</v>
      </c>
      <c r="S1796" s="54">
        <f>Data[[#This Row],[PERSOANE CARE AU PARTICIPAT LA VOT (TURUL 1)]]+Data[[#This Row],[PERSOANE CARE AU PARTICIPAT LA VOT  (TURUL AL 2-LEA)]]</f>
        <v>2489</v>
      </c>
      <c r="T1796" s="41">
        <f>Data[[#This Row],[TOTAL CHELTUIELI LEI]]/Data[[#This Row],[NUMĂRUL PERSOANELOR ÎNSCRISE ÎN LISTELE ELECTORALE]]</f>
        <v>0</v>
      </c>
      <c r="U1796" s="41">
        <f>Data[[#This Row],[TOTAL CHELTUIELI EURO]]/Data[[#This Row],[NUMĂRUL PERSOANELOR ÎNSCRISE ÎN LISTELE ELECTORALE]]</f>
        <v>0</v>
      </c>
      <c r="V1796" s="41">
        <f>Data[[#This Row],[TOTAL CHELTUIELI LEI]]/Data[[#This Row],[NUMĂRUL PERSOANELOR CARE AU PARTICIPAT LA VOT]]</f>
        <v>0</v>
      </c>
      <c r="W1796" s="41">
        <f>Data[[#This Row],[TOTAL CHELTUIELI EURO]]/Data[[#This Row],[NUMĂRUL PERSOANELOR CARE AU PARTICIPAT LA VOT]]</f>
        <v>0</v>
      </c>
      <c r="X1796" s="43">
        <v>4.8400999999999996</v>
      </c>
      <c r="Y1796" s="114" t="s">
        <v>2890</v>
      </c>
      <c r="Z1796" s="44">
        <v>0</v>
      </c>
      <c r="AA1796" s="115" t="s">
        <v>3105</v>
      </c>
      <c r="AB1796" s="44">
        <v>0</v>
      </c>
      <c r="AC1796" s="45"/>
    </row>
    <row r="1797" spans="1:29" x14ac:dyDescent="0.2">
      <c r="A1797" s="37">
        <v>1796</v>
      </c>
      <c r="B1797" s="38" t="s">
        <v>97</v>
      </c>
      <c r="C1797" s="39" t="s">
        <v>188</v>
      </c>
      <c r="D1797" s="40">
        <v>44101</v>
      </c>
      <c r="E1797" s="38">
        <v>1</v>
      </c>
      <c r="F1797" s="38"/>
      <c r="G1797" s="38" t="s">
        <v>2</v>
      </c>
      <c r="H1797" s="38" t="s">
        <v>2</v>
      </c>
      <c r="I1797" s="67">
        <v>0</v>
      </c>
      <c r="J1797" s="67">
        <v>19801.89</v>
      </c>
      <c r="K1797" s="67">
        <v>0</v>
      </c>
      <c r="L1797" s="41">
        <f>SUM(Data[[#This Row],[CHELTUIELI DE PERSONAL LEI]:[CHELTUIELI DE CAPITAL (ACTIVE NEFINANCIARE ) LEI]])</f>
        <v>19801.89</v>
      </c>
      <c r="M1797" s="41">
        <f>Data[[#This Row],[TOTAL CHELTUIELI LEI]]/Data[[#This Row],[CURS VALUTAR EURO BNR 22 07 2020]]</f>
        <v>4091.2150575401338</v>
      </c>
      <c r="N1797" s="49">
        <v>3448</v>
      </c>
      <c r="O1797" s="54"/>
      <c r="P1797" s="54">
        <v>1827</v>
      </c>
      <c r="Q1797" s="54"/>
      <c r="R1797" s="54">
        <f>Data[[#This Row],[PERSOANE ÎNSCRISE ÎN LISTELE ELECTORALE (TURUL 1)            ]]+Data[[#This Row],[PERSOANE ÎNSCRISE ÎN LISTELE ELECTORALE (TURUL AL 2-LEA)]]</f>
        <v>3448</v>
      </c>
      <c r="S1797" s="54">
        <f>Data[[#This Row],[PERSOANE CARE AU PARTICIPAT LA VOT (TURUL 1)]]+Data[[#This Row],[PERSOANE CARE AU PARTICIPAT LA VOT  (TURUL AL 2-LEA)]]</f>
        <v>1827</v>
      </c>
      <c r="T1797" s="41">
        <f>Data[[#This Row],[TOTAL CHELTUIELI LEI]]/Data[[#This Row],[NUMĂRUL PERSOANELOR ÎNSCRISE ÎN LISTELE ELECTORALE]]</f>
        <v>5.7430075406032479</v>
      </c>
      <c r="U1797" s="41">
        <f>Data[[#This Row],[TOTAL CHELTUIELI EURO]]/Data[[#This Row],[NUMĂRUL PERSOANELOR ÎNSCRISE ÎN LISTELE ELECTORALE]]</f>
        <v>1.1865472904698764</v>
      </c>
      <c r="V1797" s="41">
        <f>Data[[#This Row],[TOTAL CHELTUIELI LEI]]/Data[[#This Row],[NUMĂRUL PERSOANELOR CARE AU PARTICIPAT LA VOT]]</f>
        <v>10.83847290640394</v>
      </c>
      <c r="W1797" s="41">
        <f>Data[[#This Row],[TOTAL CHELTUIELI EURO]]/Data[[#This Row],[NUMĂRUL PERSOANELOR CARE AU PARTICIPAT LA VOT]]</f>
        <v>2.2393076395950375</v>
      </c>
      <c r="X1797" s="43">
        <v>4.8400999999999996</v>
      </c>
      <c r="Y1797" s="114" t="s">
        <v>2892</v>
      </c>
      <c r="Z1797" s="44">
        <v>5</v>
      </c>
      <c r="AA1797" s="115" t="s">
        <v>3107</v>
      </c>
      <c r="AB1797" s="44">
        <v>1</v>
      </c>
      <c r="AC1797" s="45"/>
    </row>
    <row r="1798" spans="1:29" x14ac:dyDescent="0.2">
      <c r="A1798" s="37">
        <v>1797</v>
      </c>
      <c r="B1798" s="38" t="s">
        <v>97</v>
      </c>
      <c r="C1798" s="39" t="s">
        <v>96</v>
      </c>
      <c r="D1798" s="40">
        <v>44101</v>
      </c>
      <c r="E1798" s="38">
        <v>1</v>
      </c>
      <c r="F1798" s="38"/>
      <c r="G1798" s="38" t="s">
        <v>2</v>
      </c>
      <c r="H1798" s="38" t="s">
        <v>2</v>
      </c>
      <c r="I1798" s="67">
        <v>0</v>
      </c>
      <c r="J1798" s="67">
        <v>21430.39</v>
      </c>
      <c r="K1798" s="67">
        <v>0</v>
      </c>
      <c r="L1798" s="41">
        <f>SUM(Data[[#This Row],[CHELTUIELI DE PERSONAL LEI]:[CHELTUIELI DE CAPITAL (ACTIVE NEFINANCIARE ) LEI]])</f>
        <v>21430.39</v>
      </c>
      <c r="M1798" s="41">
        <f>Data[[#This Row],[TOTAL CHELTUIELI LEI]]/Data[[#This Row],[CURS VALUTAR EURO BNR 22 07 2020]]</f>
        <v>4427.6750480361979</v>
      </c>
      <c r="N1798" s="49">
        <v>3309</v>
      </c>
      <c r="O1798" s="54"/>
      <c r="P1798" s="54">
        <v>1618</v>
      </c>
      <c r="Q1798" s="54"/>
      <c r="R1798" s="54">
        <f>Data[[#This Row],[PERSOANE ÎNSCRISE ÎN LISTELE ELECTORALE (TURUL 1)            ]]+Data[[#This Row],[PERSOANE ÎNSCRISE ÎN LISTELE ELECTORALE (TURUL AL 2-LEA)]]</f>
        <v>3309</v>
      </c>
      <c r="S1798" s="54">
        <f>Data[[#This Row],[PERSOANE CARE AU PARTICIPAT LA VOT (TURUL 1)]]+Data[[#This Row],[PERSOANE CARE AU PARTICIPAT LA VOT  (TURUL AL 2-LEA)]]</f>
        <v>1618</v>
      </c>
      <c r="T1798" s="41">
        <f>Data[[#This Row],[TOTAL CHELTUIELI LEI]]/Data[[#This Row],[NUMĂRUL PERSOANELOR ÎNSCRISE ÎN LISTELE ELECTORALE]]</f>
        <v>6.4763946811725592</v>
      </c>
      <c r="U1798" s="41">
        <f>Data[[#This Row],[TOTAL CHELTUIELI EURO]]/Data[[#This Row],[NUMĂRUL PERSOANELOR ÎNSCRISE ÎN LISTELE ELECTORALE]]</f>
        <v>1.3380704285391956</v>
      </c>
      <c r="V1798" s="41">
        <f>Data[[#This Row],[TOTAL CHELTUIELI LEI]]/Data[[#This Row],[NUMĂRUL PERSOANELOR CARE AU PARTICIPAT LA VOT]]</f>
        <v>13.244987639060568</v>
      </c>
      <c r="W1798" s="41">
        <f>Data[[#This Row],[TOTAL CHELTUIELI EURO]]/Data[[#This Row],[NUMĂRUL PERSOANELOR CARE AU PARTICIPAT LA VOT]]</f>
        <v>2.736511154534115</v>
      </c>
      <c r="X1798" s="43">
        <v>4.8400999999999996</v>
      </c>
      <c r="Y1798" s="114" t="s">
        <v>2889</v>
      </c>
      <c r="Z1798" s="44">
        <v>6</v>
      </c>
      <c r="AA1798" s="115" t="s">
        <v>3107</v>
      </c>
      <c r="AB1798" s="44">
        <v>1</v>
      </c>
      <c r="AC1798" s="45"/>
    </row>
    <row r="1799" spans="1:29" x14ac:dyDescent="0.2">
      <c r="A1799" s="37">
        <v>1798</v>
      </c>
      <c r="B1799" s="38" t="s">
        <v>97</v>
      </c>
      <c r="C1799" s="39" t="s">
        <v>189</v>
      </c>
      <c r="D1799" s="40">
        <v>44101</v>
      </c>
      <c r="E1799" s="38">
        <v>1</v>
      </c>
      <c r="F1799" s="38"/>
      <c r="G1799" s="38" t="s">
        <v>2</v>
      </c>
      <c r="H1799" s="38" t="s">
        <v>2</v>
      </c>
      <c r="I1799" s="67">
        <v>0</v>
      </c>
      <c r="J1799" s="67">
        <v>2703</v>
      </c>
      <c r="K1799" s="67">
        <v>0</v>
      </c>
      <c r="L1799" s="41">
        <f>SUM(Data[[#This Row],[CHELTUIELI DE PERSONAL LEI]:[CHELTUIELI DE CAPITAL (ACTIVE NEFINANCIARE ) LEI]])</f>
        <v>2703</v>
      </c>
      <c r="M1799" s="41">
        <f>Data[[#This Row],[TOTAL CHELTUIELI LEI]]/Data[[#This Row],[CURS VALUTAR EURO BNR 22 07 2020]]</f>
        <v>558.45953596000084</v>
      </c>
      <c r="N1799" s="49">
        <v>5627</v>
      </c>
      <c r="O1799" s="54"/>
      <c r="P1799" s="54">
        <v>2696</v>
      </c>
      <c r="Q1799" s="54"/>
      <c r="R1799" s="54">
        <f>Data[[#This Row],[PERSOANE ÎNSCRISE ÎN LISTELE ELECTORALE (TURUL 1)            ]]+Data[[#This Row],[PERSOANE ÎNSCRISE ÎN LISTELE ELECTORALE (TURUL AL 2-LEA)]]</f>
        <v>5627</v>
      </c>
      <c r="S1799" s="54">
        <f>Data[[#This Row],[PERSOANE CARE AU PARTICIPAT LA VOT (TURUL 1)]]+Data[[#This Row],[PERSOANE CARE AU PARTICIPAT LA VOT  (TURUL AL 2-LEA)]]</f>
        <v>2696</v>
      </c>
      <c r="T1799" s="41">
        <f>Data[[#This Row],[TOTAL CHELTUIELI LEI]]/Data[[#This Row],[NUMĂRUL PERSOANELOR ÎNSCRISE ÎN LISTELE ELECTORALE]]</f>
        <v>0.48036253776435045</v>
      </c>
      <c r="U1799" s="41">
        <f>Data[[#This Row],[TOTAL CHELTUIELI EURO]]/Data[[#This Row],[NUMĂRUL PERSOANELOR ÎNSCRISE ÎN LISTELE ELECTORALE]]</f>
        <v>9.9246407670161865E-2</v>
      </c>
      <c r="V1799" s="41">
        <f>Data[[#This Row],[TOTAL CHELTUIELI LEI]]/Data[[#This Row],[NUMĂRUL PERSOANELOR CARE AU PARTICIPAT LA VOT]]</f>
        <v>1.0025964391691395</v>
      </c>
      <c r="W1799" s="41">
        <f>Data[[#This Row],[TOTAL CHELTUIELI EURO]]/Data[[#This Row],[NUMĂRUL PERSOANELOR CARE AU PARTICIPAT LA VOT]]</f>
        <v>0.20714374479228517</v>
      </c>
      <c r="X1799" s="43">
        <v>4.8400999999999996</v>
      </c>
      <c r="Y1799" s="114" t="s">
        <v>2890</v>
      </c>
      <c r="Z1799" s="44">
        <v>0</v>
      </c>
      <c r="AA1799" s="115" t="s">
        <v>3105</v>
      </c>
      <c r="AB1799" s="44">
        <v>0</v>
      </c>
      <c r="AC1799" s="45"/>
    </row>
    <row r="1800" spans="1:29" ht="25.5" x14ac:dyDescent="0.2">
      <c r="A1800" s="37">
        <v>1799</v>
      </c>
      <c r="B1800" s="38" t="s">
        <v>190</v>
      </c>
      <c r="C1800" s="39" t="s">
        <v>191</v>
      </c>
      <c r="D1800" s="40">
        <v>44101</v>
      </c>
      <c r="E1800" s="38">
        <v>1</v>
      </c>
      <c r="F1800" s="38"/>
      <c r="G1800" s="38" t="s">
        <v>2</v>
      </c>
      <c r="H1800" s="38" t="s">
        <v>2</v>
      </c>
      <c r="I1800" s="41">
        <v>16800</v>
      </c>
      <c r="J1800" s="41">
        <v>291102</v>
      </c>
      <c r="K1800" s="41">
        <v>40627</v>
      </c>
      <c r="L1800" s="41">
        <f>SUM(Data[[#This Row],[CHELTUIELI DE PERSONAL LEI]:[CHELTUIELI DE CAPITAL (ACTIVE NEFINANCIARE ) LEI]])</f>
        <v>348529</v>
      </c>
      <c r="M1800" s="41">
        <f>Data[[#This Row],[TOTAL CHELTUIELI LEI]]/Data[[#This Row],[CURS VALUTAR EURO BNR 22 07 2020]]</f>
        <v>72008.636185202791</v>
      </c>
      <c r="N1800" s="49">
        <v>88949</v>
      </c>
      <c r="O1800" s="54"/>
      <c r="P1800" s="54">
        <v>32470</v>
      </c>
      <c r="Q1800" s="54"/>
      <c r="R1800" s="54">
        <f>Data[[#This Row],[PERSOANE ÎNSCRISE ÎN LISTELE ELECTORALE (TURUL 1)            ]]+Data[[#This Row],[PERSOANE ÎNSCRISE ÎN LISTELE ELECTORALE (TURUL AL 2-LEA)]]</f>
        <v>88949</v>
      </c>
      <c r="S1800" s="54">
        <f>Data[[#This Row],[PERSOANE CARE AU PARTICIPAT LA VOT (TURUL 1)]]+Data[[#This Row],[PERSOANE CARE AU PARTICIPAT LA VOT  (TURUL AL 2-LEA)]]</f>
        <v>32470</v>
      </c>
      <c r="T1800" s="41">
        <f>Data[[#This Row],[TOTAL CHELTUIELI LEI]]/Data[[#This Row],[NUMĂRUL PERSOANELOR ÎNSCRISE ÎN LISTELE ELECTORALE]]</f>
        <v>3.9183014986115641</v>
      </c>
      <c r="U1800" s="41">
        <f>Data[[#This Row],[TOTAL CHELTUIELI EURO]]/Data[[#This Row],[NUMĂRUL PERSOANELOR ÎNSCRISE ÎN LISTELE ELECTORALE]]</f>
        <v>0.80954969909951535</v>
      </c>
      <c r="V1800" s="41">
        <f>Data[[#This Row],[TOTAL CHELTUIELI LEI]]/Data[[#This Row],[NUMĂRUL PERSOANELOR CARE AU PARTICIPAT LA VOT]]</f>
        <v>10.733877425315676</v>
      </c>
      <c r="W1800" s="41">
        <f>Data[[#This Row],[TOTAL CHELTUIELI EURO]]/Data[[#This Row],[NUMĂRUL PERSOANELOR CARE AU PARTICIPAT LA VOT]]</f>
        <v>2.2176974494980839</v>
      </c>
      <c r="X1800" s="43">
        <v>4.8400999999999996</v>
      </c>
      <c r="Y1800" s="114" t="s">
        <v>2884</v>
      </c>
      <c r="Z1800" s="44">
        <v>3</v>
      </c>
      <c r="AA1800" s="115" t="s">
        <v>3105</v>
      </c>
      <c r="AB1800" s="44">
        <v>0</v>
      </c>
      <c r="AC1800" s="45"/>
    </row>
    <row r="1801" spans="1:29" x14ac:dyDescent="0.2">
      <c r="A1801" s="37">
        <v>1800</v>
      </c>
      <c r="B1801" s="38" t="s">
        <v>190</v>
      </c>
      <c r="C1801" s="39" t="s">
        <v>192</v>
      </c>
      <c r="D1801" s="40">
        <v>44101</v>
      </c>
      <c r="E1801" s="38">
        <v>1</v>
      </c>
      <c r="F1801" s="38"/>
      <c r="G1801" s="38" t="s">
        <v>2</v>
      </c>
      <c r="H1801" s="38" t="s">
        <v>2</v>
      </c>
      <c r="I1801" s="41">
        <v>4000</v>
      </c>
      <c r="J1801" s="41">
        <v>13411.96</v>
      </c>
      <c r="K1801" s="41">
        <v>0</v>
      </c>
      <c r="L1801" s="41">
        <f>SUM(Data[[#This Row],[CHELTUIELI DE PERSONAL LEI]:[CHELTUIELI DE CAPITAL (ACTIVE NEFINANCIARE ) LEI]])</f>
        <v>17411.96</v>
      </c>
      <c r="M1801" s="41">
        <f>Data[[#This Row],[TOTAL CHELTUIELI LEI]]/Data[[#This Row],[CURS VALUTAR EURO BNR 22 07 2020]]</f>
        <v>3597.4380694613747</v>
      </c>
      <c r="N1801" s="49">
        <v>10495</v>
      </c>
      <c r="O1801" s="54"/>
      <c r="P1801" s="54">
        <v>4517</v>
      </c>
      <c r="Q1801" s="54"/>
      <c r="R1801" s="54">
        <f>Data[[#This Row],[PERSOANE ÎNSCRISE ÎN LISTELE ELECTORALE (TURUL 1)            ]]+Data[[#This Row],[PERSOANE ÎNSCRISE ÎN LISTELE ELECTORALE (TURUL AL 2-LEA)]]</f>
        <v>10495</v>
      </c>
      <c r="S1801" s="54">
        <f>Data[[#This Row],[PERSOANE CARE AU PARTICIPAT LA VOT (TURUL 1)]]+Data[[#This Row],[PERSOANE CARE AU PARTICIPAT LA VOT  (TURUL AL 2-LEA)]]</f>
        <v>4517</v>
      </c>
      <c r="T1801" s="41">
        <f>Data[[#This Row],[TOTAL CHELTUIELI LEI]]/Data[[#This Row],[NUMĂRUL PERSOANELOR ÎNSCRISE ÎN LISTELE ELECTORALE]]</f>
        <v>1.6590719390185802</v>
      </c>
      <c r="U1801" s="41">
        <f>Data[[#This Row],[TOTAL CHELTUIELI EURO]]/Data[[#This Row],[NUMĂRUL PERSOANELOR ÎNSCRISE ÎN LISTELE ELECTORALE]]</f>
        <v>0.34277637631837776</v>
      </c>
      <c r="V1801" s="41">
        <f>Data[[#This Row],[TOTAL CHELTUIELI LEI]]/Data[[#This Row],[NUMĂRUL PERSOANELOR CARE AU PARTICIPAT LA VOT]]</f>
        <v>3.8547620101837499</v>
      </c>
      <c r="W1801" s="41">
        <f>Data[[#This Row],[TOTAL CHELTUIELI EURO]]/Data[[#This Row],[NUMĂRUL PERSOANELOR CARE AU PARTICIPAT LA VOT]]</f>
        <v>0.79642197685662486</v>
      </c>
      <c r="X1801" s="43">
        <v>4.8400999999999996</v>
      </c>
      <c r="Y1801" s="114" t="s">
        <v>2894</v>
      </c>
      <c r="Z1801" s="44">
        <v>1</v>
      </c>
      <c r="AA1801" s="115" t="s">
        <v>3105</v>
      </c>
      <c r="AB1801" s="44">
        <v>0</v>
      </c>
      <c r="AC1801" s="45"/>
    </row>
    <row r="1802" spans="1:29" x14ac:dyDescent="0.2">
      <c r="A1802" s="37">
        <v>1801</v>
      </c>
      <c r="B1802" s="38" t="s">
        <v>190</v>
      </c>
      <c r="C1802" s="39" t="s">
        <v>2766</v>
      </c>
      <c r="D1802" s="40">
        <v>44101</v>
      </c>
      <c r="E1802" s="38">
        <v>1</v>
      </c>
      <c r="F1802" s="38"/>
      <c r="G1802" s="38" t="s">
        <v>2</v>
      </c>
      <c r="H1802" s="38" t="s">
        <v>2</v>
      </c>
      <c r="I1802" s="41">
        <v>9570</v>
      </c>
      <c r="J1802" s="41">
        <v>749.4</v>
      </c>
      <c r="K1802" s="41">
        <v>0</v>
      </c>
      <c r="L1802" s="41">
        <f>SUM(Data[[#This Row],[CHELTUIELI DE PERSONAL LEI]:[CHELTUIELI DE CAPITAL (ACTIVE NEFINANCIARE ) LEI]])</f>
        <v>10319.4</v>
      </c>
      <c r="M1802" s="41">
        <f>Data[[#This Row],[TOTAL CHELTUIELI LEI]]/Data[[#This Row],[CURS VALUTAR EURO BNR 22 07 2020]]</f>
        <v>2132.0633871201007</v>
      </c>
      <c r="N1802" s="49">
        <v>4562</v>
      </c>
      <c r="O1802" s="54"/>
      <c r="P1802" s="54">
        <v>2832</v>
      </c>
      <c r="Q1802" s="54"/>
      <c r="R1802" s="54">
        <f>Data[[#This Row],[PERSOANE ÎNSCRISE ÎN LISTELE ELECTORALE (TURUL 1)            ]]+Data[[#This Row],[PERSOANE ÎNSCRISE ÎN LISTELE ELECTORALE (TURUL AL 2-LEA)]]</f>
        <v>4562</v>
      </c>
      <c r="S1802" s="54">
        <f>Data[[#This Row],[PERSOANE CARE AU PARTICIPAT LA VOT (TURUL 1)]]+Data[[#This Row],[PERSOANE CARE AU PARTICIPAT LA VOT  (TURUL AL 2-LEA)]]</f>
        <v>2832</v>
      </c>
      <c r="T1802" s="41">
        <f>Data[[#This Row],[TOTAL CHELTUIELI LEI]]/Data[[#This Row],[NUMĂRUL PERSOANELOR ÎNSCRISE ÎN LISTELE ELECTORALE]]</f>
        <v>2.262034195528277</v>
      </c>
      <c r="U1802" s="41">
        <f>Data[[#This Row],[TOTAL CHELTUIELI EURO]]/Data[[#This Row],[NUMĂRUL PERSOANELOR ÎNSCRISE ÎN LISTELE ELECTORALE]]</f>
        <v>0.46735278104342409</v>
      </c>
      <c r="V1802" s="41">
        <f>Data[[#This Row],[TOTAL CHELTUIELI LEI]]/Data[[#This Row],[NUMĂRUL PERSOANELOR CARE AU PARTICIPAT LA VOT]]</f>
        <v>3.6438559322033899</v>
      </c>
      <c r="W1802" s="41">
        <f>Data[[#This Row],[TOTAL CHELTUIELI EURO]]/Data[[#This Row],[NUMĂRUL PERSOANELOR CARE AU PARTICIPAT LA VOT]]</f>
        <v>0.75284724121472479</v>
      </c>
      <c r="X1802" s="43">
        <v>4.8400999999999996</v>
      </c>
      <c r="Y1802" s="114" t="s">
        <v>2891</v>
      </c>
      <c r="Z1802" s="44">
        <v>2</v>
      </c>
      <c r="AA1802" s="115" t="s">
        <v>3105</v>
      </c>
      <c r="AB1802" s="44">
        <v>0</v>
      </c>
      <c r="AC1802" s="45"/>
    </row>
    <row r="1803" spans="1:29" x14ac:dyDescent="0.2">
      <c r="A1803" s="37">
        <v>1802</v>
      </c>
      <c r="B1803" s="38" t="s">
        <v>190</v>
      </c>
      <c r="C1803" s="39" t="s">
        <v>2767</v>
      </c>
      <c r="D1803" s="40">
        <v>44101</v>
      </c>
      <c r="E1803" s="38">
        <v>1</v>
      </c>
      <c r="F1803" s="38"/>
      <c r="G1803" s="38" t="s">
        <v>2</v>
      </c>
      <c r="H1803" s="38" t="s">
        <v>2</v>
      </c>
      <c r="I1803" s="41">
        <v>0</v>
      </c>
      <c r="J1803" s="41">
        <v>14462.59</v>
      </c>
      <c r="K1803" s="41">
        <v>0</v>
      </c>
      <c r="L1803" s="41">
        <f>SUM(Data[[#This Row],[CHELTUIELI DE PERSONAL LEI]:[CHELTUIELI DE CAPITAL (ACTIVE NEFINANCIARE ) LEI]])</f>
        <v>14462.59</v>
      </c>
      <c r="M1803" s="41">
        <f>Data[[#This Row],[TOTAL CHELTUIELI LEI]]/Data[[#This Row],[CURS VALUTAR EURO BNR 22 07 2020]]</f>
        <v>2988.0766926303177</v>
      </c>
      <c r="N1803" s="49">
        <v>9038</v>
      </c>
      <c r="O1803" s="54"/>
      <c r="P1803" s="54">
        <v>4886</v>
      </c>
      <c r="Q1803" s="54"/>
      <c r="R1803" s="54">
        <f>Data[[#This Row],[PERSOANE ÎNSCRISE ÎN LISTELE ELECTORALE (TURUL 1)            ]]+Data[[#This Row],[PERSOANE ÎNSCRISE ÎN LISTELE ELECTORALE (TURUL AL 2-LEA)]]</f>
        <v>9038</v>
      </c>
      <c r="S1803" s="54">
        <f>Data[[#This Row],[PERSOANE CARE AU PARTICIPAT LA VOT (TURUL 1)]]+Data[[#This Row],[PERSOANE CARE AU PARTICIPAT LA VOT  (TURUL AL 2-LEA)]]</f>
        <v>4886</v>
      </c>
      <c r="T1803" s="41">
        <f>Data[[#This Row],[TOTAL CHELTUIELI LEI]]/Data[[#This Row],[NUMĂRUL PERSOANELOR ÎNSCRISE ÎN LISTELE ELECTORALE]]</f>
        <v>1.6001980526665192</v>
      </c>
      <c r="U1803" s="41">
        <f>Data[[#This Row],[TOTAL CHELTUIELI EURO]]/Data[[#This Row],[NUMĂRUL PERSOANELOR ÎNSCRISE ÎN LISTELE ELECTORALE]]</f>
        <v>0.33061260153024097</v>
      </c>
      <c r="V1803" s="41">
        <f>Data[[#This Row],[TOTAL CHELTUIELI LEI]]/Data[[#This Row],[NUMĂRUL PERSOANELOR CARE AU PARTICIPAT LA VOT]]</f>
        <v>2.9600061399918132</v>
      </c>
      <c r="W1803" s="41">
        <f>Data[[#This Row],[TOTAL CHELTUIELI EURO]]/Data[[#This Row],[NUMĂRUL PERSOANELOR CARE AU PARTICIPAT LA VOT]]</f>
        <v>0.61155888101316369</v>
      </c>
      <c r="X1803" s="43">
        <v>4.8400999999999996</v>
      </c>
      <c r="Y1803" s="114" t="s">
        <v>2894</v>
      </c>
      <c r="Z1803" s="44">
        <v>1</v>
      </c>
      <c r="AA1803" s="115" t="s">
        <v>3105</v>
      </c>
      <c r="AB1803" s="44">
        <v>0</v>
      </c>
      <c r="AC1803" s="45"/>
    </row>
    <row r="1804" spans="1:29" x14ac:dyDescent="0.2">
      <c r="A1804" s="37">
        <v>1803</v>
      </c>
      <c r="B1804" s="38" t="s">
        <v>190</v>
      </c>
      <c r="C1804" s="39" t="s">
        <v>2768</v>
      </c>
      <c r="D1804" s="40">
        <v>44101</v>
      </c>
      <c r="E1804" s="38">
        <v>1</v>
      </c>
      <c r="F1804" s="38"/>
      <c r="G1804" s="38" t="s">
        <v>2</v>
      </c>
      <c r="H1804" s="38" t="s">
        <v>2</v>
      </c>
      <c r="I1804" s="41">
        <v>0</v>
      </c>
      <c r="J1804" s="41">
        <v>10000</v>
      </c>
      <c r="K1804" s="41">
        <v>0</v>
      </c>
      <c r="L1804" s="41">
        <f>SUM(Data[[#This Row],[CHELTUIELI DE PERSONAL LEI]:[CHELTUIELI DE CAPITAL (ACTIVE NEFINANCIARE ) LEI]])</f>
        <v>10000</v>
      </c>
      <c r="M1804" s="41">
        <f>Data[[#This Row],[TOTAL CHELTUIELI LEI]]/Data[[#This Row],[CURS VALUTAR EURO BNR 22 07 2020]]</f>
        <v>2066.0730150203508</v>
      </c>
      <c r="N1804" s="49">
        <v>4824</v>
      </c>
      <c r="O1804" s="54"/>
      <c r="P1804" s="54">
        <v>2899</v>
      </c>
      <c r="Q1804" s="54"/>
      <c r="R1804" s="54">
        <f>Data[[#This Row],[PERSOANE ÎNSCRISE ÎN LISTELE ELECTORALE (TURUL 1)            ]]+Data[[#This Row],[PERSOANE ÎNSCRISE ÎN LISTELE ELECTORALE (TURUL AL 2-LEA)]]</f>
        <v>4824</v>
      </c>
      <c r="S1804" s="54">
        <f>Data[[#This Row],[PERSOANE CARE AU PARTICIPAT LA VOT (TURUL 1)]]+Data[[#This Row],[PERSOANE CARE AU PARTICIPAT LA VOT  (TURUL AL 2-LEA)]]</f>
        <v>2899</v>
      </c>
      <c r="T1804" s="41">
        <f>Data[[#This Row],[TOTAL CHELTUIELI LEI]]/Data[[#This Row],[NUMĂRUL PERSOANELOR ÎNSCRISE ÎN LISTELE ELECTORALE]]</f>
        <v>2.0729684908789388</v>
      </c>
      <c r="U1804" s="41">
        <f>Data[[#This Row],[TOTAL CHELTUIELI EURO]]/Data[[#This Row],[NUMĂRUL PERSOANELOR ÎNSCRISE ÎN LISTELE ELECTORALE]]</f>
        <v>0.42829042599924355</v>
      </c>
      <c r="V1804" s="41">
        <f>Data[[#This Row],[TOTAL CHELTUIELI LEI]]/Data[[#This Row],[NUMĂRUL PERSOANELOR CARE AU PARTICIPAT LA VOT]]</f>
        <v>3.4494653328734048</v>
      </c>
      <c r="W1804" s="41">
        <f>Data[[#This Row],[TOTAL CHELTUIELI EURO]]/Data[[#This Row],[NUMĂRUL PERSOANELOR CARE AU PARTICIPAT LA VOT]]</f>
        <v>0.71268472404979333</v>
      </c>
      <c r="X1804" s="43">
        <v>4.8400999999999996</v>
      </c>
      <c r="Y1804" s="114" t="s">
        <v>2891</v>
      </c>
      <c r="Z1804" s="44">
        <v>2</v>
      </c>
      <c r="AA1804" s="115" t="s">
        <v>3105</v>
      </c>
      <c r="AB1804" s="44">
        <v>0</v>
      </c>
      <c r="AC1804" s="45"/>
    </row>
    <row r="1805" spans="1:29" x14ac:dyDescent="0.2">
      <c r="A1805" s="37">
        <v>1804</v>
      </c>
      <c r="B1805" s="38" t="s">
        <v>190</v>
      </c>
      <c r="C1805" s="39" t="s">
        <v>193</v>
      </c>
      <c r="D1805" s="40">
        <v>44101</v>
      </c>
      <c r="E1805" s="38">
        <v>1</v>
      </c>
      <c r="F1805" s="38"/>
      <c r="G1805" s="38" t="s">
        <v>2</v>
      </c>
      <c r="H1805" s="38" t="s">
        <v>2</v>
      </c>
      <c r="I1805" s="41">
        <v>2400</v>
      </c>
      <c r="J1805" s="41">
        <v>10137</v>
      </c>
      <c r="K1805" s="41">
        <v>0</v>
      </c>
      <c r="L1805" s="41">
        <f>SUM(Data[[#This Row],[CHELTUIELI DE PERSONAL LEI]:[CHELTUIELI DE CAPITAL (ACTIVE NEFINANCIARE ) LEI]])</f>
        <v>12537</v>
      </c>
      <c r="M1805" s="41">
        <f>Data[[#This Row],[TOTAL CHELTUIELI LEI]]/Data[[#This Row],[CURS VALUTAR EURO BNR 22 07 2020]]</f>
        <v>2590.2357389310141</v>
      </c>
      <c r="N1805" s="49">
        <v>3063</v>
      </c>
      <c r="O1805" s="54"/>
      <c r="P1805" s="54">
        <v>2353</v>
      </c>
      <c r="Q1805" s="54"/>
      <c r="R1805" s="54">
        <f>Data[[#This Row],[PERSOANE ÎNSCRISE ÎN LISTELE ELECTORALE (TURUL 1)            ]]+Data[[#This Row],[PERSOANE ÎNSCRISE ÎN LISTELE ELECTORALE (TURUL AL 2-LEA)]]</f>
        <v>3063</v>
      </c>
      <c r="S1805" s="54">
        <f>Data[[#This Row],[PERSOANE CARE AU PARTICIPAT LA VOT (TURUL 1)]]+Data[[#This Row],[PERSOANE CARE AU PARTICIPAT LA VOT  (TURUL AL 2-LEA)]]</f>
        <v>2353</v>
      </c>
      <c r="T1805" s="41">
        <f>Data[[#This Row],[TOTAL CHELTUIELI LEI]]/Data[[#This Row],[NUMĂRUL PERSOANELOR ÎNSCRISE ÎN LISTELE ELECTORALE]]</f>
        <v>4.0930460333006859</v>
      </c>
      <c r="U1805" s="41">
        <f>Data[[#This Row],[TOTAL CHELTUIELI EURO]]/Data[[#This Row],[NUMĂRUL PERSOANELOR ÎNSCRISE ÎN LISTELE ELECTORALE]]</f>
        <v>0.84565319586386356</v>
      </c>
      <c r="V1805" s="41">
        <f>Data[[#This Row],[TOTAL CHELTUIELI LEI]]/Data[[#This Row],[NUMĂRUL PERSOANELOR CARE AU PARTICIPAT LA VOT]]</f>
        <v>5.3280917977050573</v>
      </c>
      <c r="W1805" s="41">
        <f>Data[[#This Row],[TOTAL CHELTUIELI EURO]]/Data[[#This Row],[NUMĂRUL PERSOANELOR CARE AU PARTICIPAT LA VOT]]</f>
        <v>1.100822668478969</v>
      </c>
      <c r="X1805" s="43">
        <v>4.8400999999999996</v>
      </c>
      <c r="Y1805" s="114" t="s">
        <v>2895</v>
      </c>
      <c r="Z1805" s="44">
        <v>4</v>
      </c>
      <c r="AA1805" s="115" t="s">
        <v>3105</v>
      </c>
      <c r="AB1805" s="44">
        <v>0</v>
      </c>
      <c r="AC1805" s="45"/>
    </row>
    <row r="1806" spans="1:29" x14ac:dyDescent="0.2">
      <c r="A1806" s="37">
        <v>1805</v>
      </c>
      <c r="B1806" s="38" t="s">
        <v>190</v>
      </c>
      <c r="C1806" s="39" t="s">
        <v>194</v>
      </c>
      <c r="D1806" s="40">
        <v>44101</v>
      </c>
      <c r="E1806" s="38">
        <v>1</v>
      </c>
      <c r="F1806" s="38"/>
      <c r="G1806" s="38" t="s">
        <v>2</v>
      </c>
      <c r="H1806" s="38" t="s">
        <v>2</v>
      </c>
      <c r="I1806" s="41">
        <v>0</v>
      </c>
      <c r="J1806" s="41">
        <v>11436</v>
      </c>
      <c r="K1806" s="41">
        <v>0</v>
      </c>
      <c r="L1806" s="41">
        <f>SUM(Data[[#This Row],[CHELTUIELI DE PERSONAL LEI]:[CHELTUIELI DE CAPITAL (ACTIVE NEFINANCIARE ) LEI]])</f>
        <v>11436</v>
      </c>
      <c r="M1806" s="41">
        <f>Data[[#This Row],[TOTAL CHELTUIELI LEI]]/Data[[#This Row],[CURS VALUTAR EURO BNR 22 07 2020]]</f>
        <v>2362.7610999772733</v>
      </c>
      <c r="N1806" s="49">
        <v>2133</v>
      </c>
      <c r="O1806" s="54"/>
      <c r="P1806" s="54">
        <v>1637</v>
      </c>
      <c r="Q1806" s="54"/>
      <c r="R1806" s="54">
        <f>Data[[#This Row],[PERSOANE ÎNSCRISE ÎN LISTELE ELECTORALE (TURUL 1)            ]]+Data[[#This Row],[PERSOANE ÎNSCRISE ÎN LISTELE ELECTORALE (TURUL AL 2-LEA)]]</f>
        <v>2133</v>
      </c>
      <c r="S1806" s="54">
        <f>Data[[#This Row],[PERSOANE CARE AU PARTICIPAT LA VOT (TURUL 1)]]+Data[[#This Row],[PERSOANE CARE AU PARTICIPAT LA VOT  (TURUL AL 2-LEA)]]</f>
        <v>1637</v>
      </c>
      <c r="T1806" s="41">
        <f>Data[[#This Row],[TOTAL CHELTUIELI LEI]]/Data[[#This Row],[NUMĂRUL PERSOANELOR ÎNSCRISE ÎN LISTELE ELECTORALE]]</f>
        <v>5.3614627285513361</v>
      </c>
      <c r="U1806" s="41">
        <f>Data[[#This Row],[TOTAL CHELTUIELI EURO]]/Data[[#This Row],[NUMĂRUL PERSOANELOR ÎNSCRISE ÎN LISTELE ELECTORALE]]</f>
        <v>1.1077173464497296</v>
      </c>
      <c r="V1806" s="41">
        <f>Data[[#This Row],[TOTAL CHELTUIELI LEI]]/Data[[#This Row],[NUMĂRUL PERSOANELOR CARE AU PARTICIPAT LA VOT]]</f>
        <v>6.9859499083689673</v>
      </c>
      <c r="W1806" s="41">
        <f>Data[[#This Row],[TOTAL CHELTUIELI EURO]]/Data[[#This Row],[NUMĂRUL PERSOANELOR CARE AU PARTICIPAT LA VOT]]</f>
        <v>1.4433482589965017</v>
      </c>
      <c r="X1806" s="43">
        <v>4.8400999999999996</v>
      </c>
      <c r="Y1806" s="114" t="s">
        <v>2892</v>
      </c>
      <c r="Z1806" s="44">
        <v>5</v>
      </c>
      <c r="AA1806" s="115" t="s">
        <v>3107</v>
      </c>
      <c r="AB1806" s="44">
        <v>1</v>
      </c>
      <c r="AC1806" s="45"/>
    </row>
    <row r="1807" spans="1:29" x14ac:dyDescent="0.2">
      <c r="A1807" s="37">
        <v>1806</v>
      </c>
      <c r="B1807" s="38" t="s">
        <v>190</v>
      </c>
      <c r="C1807" s="39" t="s">
        <v>195</v>
      </c>
      <c r="D1807" s="40">
        <v>44101</v>
      </c>
      <c r="E1807" s="38">
        <v>1</v>
      </c>
      <c r="F1807" s="38"/>
      <c r="G1807" s="38" t="s">
        <v>2</v>
      </c>
      <c r="H1807" s="38" t="s">
        <v>2</v>
      </c>
      <c r="I1807" s="41">
        <v>5114</v>
      </c>
      <c r="J1807" s="41">
        <v>3254</v>
      </c>
      <c r="K1807" s="41">
        <v>0</v>
      </c>
      <c r="L1807" s="41">
        <f>SUM(Data[[#This Row],[CHELTUIELI DE PERSONAL LEI]:[CHELTUIELI DE CAPITAL (ACTIVE NEFINANCIARE ) LEI]])</f>
        <v>8368</v>
      </c>
      <c r="M1807" s="41">
        <f>Data[[#This Row],[TOTAL CHELTUIELI LEI]]/Data[[#This Row],[CURS VALUTAR EURO BNR 22 07 2020]]</f>
        <v>1728.8898989690297</v>
      </c>
      <c r="N1807" s="49">
        <v>841</v>
      </c>
      <c r="O1807" s="54"/>
      <c r="P1807" s="54">
        <v>1113</v>
      </c>
      <c r="Q1807" s="54"/>
      <c r="R1807" s="54">
        <f>Data[[#This Row],[PERSOANE ÎNSCRISE ÎN LISTELE ELECTORALE (TURUL 1)            ]]+Data[[#This Row],[PERSOANE ÎNSCRISE ÎN LISTELE ELECTORALE (TURUL AL 2-LEA)]]</f>
        <v>841</v>
      </c>
      <c r="S1807" s="54">
        <f>Data[[#This Row],[PERSOANE CARE AU PARTICIPAT LA VOT (TURUL 1)]]+Data[[#This Row],[PERSOANE CARE AU PARTICIPAT LA VOT  (TURUL AL 2-LEA)]]</f>
        <v>1113</v>
      </c>
      <c r="T1807" s="41">
        <f>Data[[#This Row],[TOTAL CHELTUIELI LEI]]/Data[[#This Row],[NUMĂRUL PERSOANELOR ÎNSCRISE ÎN LISTELE ELECTORALE]]</f>
        <v>9.9500594530321038</v>
      </c>
      <c r="U1807" s="41">
        <f>Data[[#This Row],[TOTAL CHELTUIELI EURO]]/Data[[#This Row],[NUMĂRUL PERSOANELOR ÎNSCRISE ÎN LISTELE ELECTORALE]]</f>
        <v>2.0557549333757783</v>
      </c>
      <c r="V1807" s="41">
        <f>Data[[#This Row],[TOTAL CHELTUIELI LEI]]/Data[[#This Row],[NUMĂRUL PERSOANELOR CARE AU PARTICIPAT LA VOT]]</f>
        <v>7.5184186882300086</v>
      </c>
      <c r="W1807" s="41">
        <f>Data[[#This Row],[TOTAL CHELTUIELI EURO]]/Data[[#This Row],[NUMĂRUL PERSOANELOR CARE AU PARTICIPAT LA VOT]]</f>
        <v>1.5533601967376727</v>
      </c>
      <c r="X1807" s="43">
        <v>4.8400999999999996</v>
      </c>
      <c r="Y1807" s="114" t="s">
        <v>2887</v>
      </c>
      <c r="Z1807" s="44">
        <v>9</v>
      </c>
      <c r="AA1807" s="115" t="s">
        <v>3108</v>
      </c>
      <c r="AB1807" s="44">
        <v>2</v>
      </c>
      <c r="AC1807" s="45"/>
    </row>
    <row r="1808" spans="1:29" x14ac:dyDescent="0.2">
      <c r="A1808" s="37">
        <v>1807</v>
      </c>
      <c r="B1808" s="38" t="s">
        <v>190</v>
      </c>
      <c r="C1808" s="39" t="s">
        <v>196</v>
      </c>
      <c r="D1808" s="40">
        <v>44101</v>
      </c>
      <c r="E1808" s="38">
        <v>1</v>
      </c>
      <c r="F1808" s="38"/>
      <c r="G1808" s="38" t="s">
        <v>2</v>
      </c>
      <c r="H1808" s="38" t="s">
        <v>2</v>
      </c>
      <c r="I1808" s="41">
        <v>0</v>
      </c>
      <c r="J1808" s="41">
        <v>24288</v>
      </c>
      <c r="K1808" s="41">
        <v>0</v>
      </c>
      <c r="L1808" s="41">
        <f>SUM(Data[[#This Row],[CHELTUIELI DE PERSONAL LEI]:[CHELTUIELI DE CAPITAL (ACTIVE NEFINANCIARE ) LEI]])</f>
        <v>24288</v>
      </c>
      <c r="M1808" s="41">
        <f>Data[[#This Row],[TOTAL CHELTUIELI LEI]]/Data[[#This Row],[CURS VALUTAR EURO BNR 22 07 2020]]</f>
        <v>5018.0781388814285</v>
      </c>
      <c r="N1808" s="49">
        <v>1442</v>
      </c>
      <c r="O1808" s="54"/>
      <c r="P1808" s="54">
        <v>1210</v>
      </c>
      <c r="Q1808" s="54"/>
      <c r="R1808" s="54">
        <f>Data[[#This Row],[PERSOANE ÎNSCRISE ÎN LISTELE ELECTORALE (TURUL 1)            ]]+Data[[#This Row],[PERSOANE ÎNSCRISE ÎN LISTELE ELECTORALE (TURUL AL 2-LEA)]]</f>
        <v>1442</v>
      </c>
      <c r="S1808" s="54">
        <f>Data[[#This Row],[PERSOANE CARE AU PARTICIPAT LA VOT (TURUL 1)]]+Data[[#This Row],[PERSOANE CARE AU PARTICIPAT LA VOT  (TURUL AL 2-LEA)]]</f>
        <v>1210</v>
      </c>
      <c r="T1808" s="41">
        <f>Data[[#This Row],[TOTAL CHELTUIELI LEI]]/Data[[#This Row],[NUMĂRUL PERSOANELOR ÎNSCRISE ÎN LISTELE ELECTORALE]]</f>
        <v>16.843273231622746</v>
      </c>
      <c r="U1808" s="41">
        <f>Data[[#This Row],[TOTAL CHELTUIELI EURO]]/Data[[#This Row],[NUMĂRUL PERSOANELOR ÎNSCRISE ÎN LISTELE ELECTORALE]]</f>
        <v>3.4799432308470379</v>
      </c>
      <c r="V1808" s="41">
        <f>Data[[#This Row],[TOTAL CHELTUIELI LEI]]/Data[[#This Row],[NUMĂRUL PERSOANELOR CARE AU PARTICIPAT LA VOT]]</f>
        <v>20.072727272727274</v>
      </c>
      <c r="W1808" s="41">
        <f>Data[[#This Row],[TOTAL CHELTUIELI EURO]]/Data[[#This Row],[NUMĂRUL PERSOANELOR CARE AU PARTICIPAT LA VOT]]</f>
        <v>4.147172015604486</v>
      </c>
      <c r="X1808" s="43">
        <v>4.8400999999999996</v>
      </c>
      <c r="Y1808" s="114" t="s">
        <v>2920</v>
      </c>
      <c r="Z1808" s="44">
        <v>16</v>
      </c>
      <c r="AA1808" s="115" t="s">
        <v>3106</v>
      </c>
      <c r="AB1808" s="44">
        <v>3</v>
      </c>
      <c r="AC1808" s="45"/>
    </row>
    <row r="1809" spans="1:29" x14ac:dyDescent="0.2">
      <c r="A1809" s="37">
        <v>1808</v>
      </c>
      <c r="B1809" s="38" t="s">
        <v>190</v>
      </c>
      <c r="C1809" s="39" t="s">
        <v>197</v>
      </c>
      <c r="D1809" s="40">
        <v>44101</v>
      </c>
      <c r="E1809" s="38">
        <v>1</v>
      </c>
      <c r="F1809" s="38"/>
      <c r="G1809" s="38" t="s">
        <v>2</v>
      </c>
      <c r="H1809" s="38" t="s">
        <v>2</v>
      </c>
      <c r="I1809" s="41">
        <v>0</v>
      </c>
      <c r="J1809" s="41">
        <v>5461</v>
      </c>
      <c r="K1809" s="41">
        <v>0</v>
      </c>
      <c r="L1809" s="41">
        <f>SUM(Data[[#This Row],[CHELTUIELI DE PERSONAL LEI]:[CHELTUIELI DE CAPITAL (ACTIVE NEFINANCIARE ) LEI]])</f>
        <v>5461</v>
      </c>
      <c r="M1809" s="41">
        <f>Data[[#This Row],[TOTAL CHELTUIELI LEI]]/Data[[#This Row],[CURS VALUTAR EURO BNR 22 07 2020]]</f>
        <v>1128.2824735026136</v>
      </c>
      <c r="N1809" s="49">
        <v>727</v>
      </c>
      <c r="O1809" s="54"/>
      <c r="P1809" s="54">
        <v>699</v>
      </c>
      <c r="Q1809" s="54"/>
      <c r="R1809" s="54">
        <f>Data[[#This Row],[PERSOANE ÎNSCRISE ÎN LISTELE ELECTORALE (TURUL 1)            ]]+Data[[#This Row],[PERSOANE ÎNSCRISE ÎN LISTELE ELECTORALE (TURUL AL 2-LEA)]]</f>
        <v>727</v>
      </c>
      <c r="S1809" s="54">
        <f>Data[[#This Row],[PERSOANE CARE AU PARTICIPAT LA VOT (TURUL 1)]]+Data[[#This Row],[PERSOANE CARE AU PARTICIPAT LA VOT  (TURUL AL 2-LEA)]]</f>
        <v>699</v>
      </c>
      <c r="T1809" s="41">
        <f>Data[[#This Row],[TOTAL CHELTUIELI LEI]]/Data[[#This Row],[NUMĂRUL PERSOANELOR ÎNSCRISE ÎN LISTELE ELECTORALE]]</f>
        <v>7.5116918844566714</v>
      </c>
      <c r="U1809" s="41">
        <f>Data[[#This Row],[TOTAL CHELTUIELI EURO]]/Data[[#This Row],[NUMĂRUL PERSOANELOR ÎNSCRISE ÎN LISTELE ELECTORALE]]</f>
        <v>1.5519703899623296</v>
      </c>
      <c r="V1809" s="41">
        <f>Data[[#This Row],[TOTAL CHELTUIELI LEI]]/Data[[#This Row],[NUMĂRUL PERSOANELOR CARE AU PARTICIPAT LA VOT]]</f>
        <v>7.8125894134477827</v>
      </c>
      <c r="W1809" s="41">
        <f>Data[[#This Row],[TOTAL CHELTUIELI EURO]]/Data[[#This Row],[NUMĂRUL PERSOANELOR CARE AU PARTICIPAT LA VOT]]</f>
        <v>1.6141380164558135</v>
      </c>
      <c r="X1809" s="43">
        <v>4.8400999999999996</v>
      </c>
      <c r="Y1809" s="114" t="s">
        <v>2886</v>
      </c>
      <c r="Z1809" s="44">
        <v>7</v>
      </c>
      <c r="AA1809" s="115" t="s">
        <v>3107</v>
      </c>
      <c r="AB1809" s="44">
        <v>1</v>
      </c>
      <c r="AC1809" s="45"/>
    </row>
    <row r="1810" spans="1:29" x14ac:dyDescent="0.2">
      <c r="A1810" s="37">
        <v>1809</v>
      </c>
      <c r="B1810" s="38" t="s">
        <v>190</v>
      </c>
      <c r="C1810" s="39" t="s">
        <v>198</v>
      </c>
      <c r="D1810" s="40">
        <v>44101</v>
      </c>
      <c r="E1810" s="38">
        <v>1</v>
      </c>
      <c r="F1810" s="38"/>
      <c r="G1810" s="38" t="s">
        <v>2</v>
      </c>
      <c r="H1810" s="38" t="s">
        <v>2</v>
      </c>
      <c r="I1810" s="41">
        <v>960</v>
      </c>
      <c r="J1810" s="41">
        <v>5954</v>
      </c>
      <c r="K1810" s="41">
        <v>0</v>
      </c>
      <c r="L1810" s="41">
        <f>SUM(Data[[#This Row],[CHELTUIELI DE PERSONAL LEI]:[CHELTUIELI DE CAPITAL (ACTIVE NEFINANCIARE ) LEI]])</f>
        <v>6914</v>
      </c>
      <c r="M1810" s="41">
        <f>Data[[#This Row],[TOTAL CHELTUIELI LEI]]/Data[[#This Row],[CURS VALUTAR EURO BNR 22 07 2020]]</f>
        <v>1428.4828825850707</v>
      </c>
      <c r="N1810" s="49">
        <v>1473</v>
      </c>
      <c r="O1810" s="54"/>
      <c r="P1810" s="54">
        <v>1128</v>
      </c>
      <c r="Q1810" s="54"/>
      <c r="R1810" s="54">
        <f>Data[[#This Row],[PERSOANE ÎNSCRISE ÎN LISTELE ELECTORALE (TURUL 1)            ]]+Data[[#This Row],[PERSOANE ÎNSCRISE ÎN LISTELE ELECTORALE (TURUL AL 2-LEA)]]</f>
        <v>1473</v>
      </c>
      <c r="S1810" s="54">
        <f>Data[[#This Row],[PERSOANE CARE AU PARTICIPAT LA VOT (TURUL 1)]]+Data[[#This Row],[PERSOANE CARE AU PARTICIPAT LA VOT  (TURUL AL 2-LEA)]]</f>
        <v>1128</v>
      </c>
      <c r="T1810" s="41">
        <f>Data[[#This Row],[TOTAL CHELTUIELI LEI]]/Data[[#This Row],[NUMĂRUL PERSOANELOR ÎNSCRISE ÎN LISTELE ELECTORALE]]</f>
        <v>4.6938221317040059</v>
      </c>
      <c r="U1810" s="41">
        <f>Data[[#This Row],[TOTAL CHELTUIELI EURO]]/Data[[#This Row],[NUMĂRUL PERSOANELOR ÎNSCRISE ÎN LISTELE ELECTORALE]]</f>
        <v>0.96977792436189458</v>
      </c>
      <c r="V1810" s="41">
        <f>Data[[#This Row],[TOTAL CHELTUIELI LEI]]/Data[[#This Row],[NUMĂRUL PERSOANELOR CARE AU PARTICIPAT LA VOT]]</f>
        <v>6.1294326241134751</v>
      </c>
      <c r="W1810" s="41">
        <f>Data[[#This Row],[TOTAL CHELTUIELI EURO]]/Data[[#This Row],[NUMĂRUL PERSOANELOR CARE AU PARTICIPAT LA VOT]]</f>
        <v>1.266385534206623</v>
      </c>
      <c r="X1810" s="43">
        <v>4.8400999999999996</v>
      </c>
      <c r="Y1810" s="114" t="s">
        <v>2895</v>
      </c>
      <c r="Z1810" s="44">
        <v>4</v>
      </c>
      <c r="AA1810" s="115" t="s">
        <v>3105</v>
      </c>
      <c r="AB1810" s="44">
        <v>0</v>
      </c>
      <c r="AC1810" s="45"/>
    </row>
    <row r="1811" spans="1:29" x14ac:dyDescent="0.2">
      <c r="A1811" s="37">
        <v>1810</v>
      </c>
      <c r="B1811" s="38" t="s">
        <v>190</v>
      </c>
      <c r="C1811" s="39" t="s">
        <v>199</v>
      </c>
      <c r="D1811" s="40">
        <v>44101</v>
      </c>
      <c r="E1811" s="38">
        <v>1</v>
      </c>
      <c r="F1811" s="38"/>
      <c r="G1811" s="38" t="s">
        <v>2</v>
      </c>
      <c r="H1811" s="38" t="s">
        <v>2</v>
      </c>
      <c r="I1811" s="41">
        <v>0</v>
      </c>
      <c r="J1811" s="41">
        <v>2885</v>
      </c>
      <c r="K1811" s="41">
        <v>0</v>
      </c>
      <c r="L1811" s="41">
        <f>SUM(Data[[#This Row],[CHELTUIELI DE PERSONAL LEI]:[CHELTUIELI DE CAPITAL (ACTIVE NEFINANCIARE ) LEI]])</f>
        <v>2885</v>
      </c>
      <c r="M1811" s="41">
        <f>Data[[#This Row],[TOTAL CHELTUIELI LEI]]/Data[[#This Row],[CURS VALUTAR EURO BNR 22 07 2020]]</f>
        <v>596.06206483337121</v>
      </c>
      <c r="N1811" s="49">
        <v>1103</v>
      </c>
      <c r="O1811" s="54"/>
      <c r="P1811" s="54">
        <v>844</v>
      </c>
      <c r="Q1811" s="54"/>
      <c r="R1811" s="54">
        <f>Data[[#This Row],[PERSOANE ÎNSCRISE ÎN LISTELE ELECTORALE (TURUL 1)            ]]+Data[[#This Row],[PERSOANE ÎNSCRISE ÎN LISTELE ELECTORALE (TURUL AL 2-LEA)]]</f>
        <v>1103</v>
      </c>
      <c r="S1811" s="54">
        <f>Data[[#This Row],[PERSOANE CARE AU PARTICIPAT LA VOT (TURUL 1)]]+Data[[#This Row],[PERSOANE CARE AU PARTICIPAT LA VOT  (TURUL AL 2-LEA)]]</f>
        <v>844</v>
      </c>
      <c r="T1811" s="41">
        <f>Data[[#This Row],[TOTAL CHELTUIELI LEI]]/Data[[#This Row],[NUMĂRUL PERSOANELOR ÎNSCRISE ÎN LISTELE ELECTORALE]]</f>
        <v>2.615593834995467</v>
      </c>
      <c r="U1811" s="41">
        <f>Data[[#This Row],[TOTAL CHELTUIELI EURO]]/Data[[#This Row],[NUMĂRUL PERSOANELOR ÎNSCRISE ÎN LISTELE ELECTORALE]]</f>
        <v>0.54040078407377268</v>
      </c>
      <c r="V1811" s="41">
        <f>Data[[#This Row],[TOTAL CHELTUIELI LEI]]/Data[[#This Row],[NUMĂRUL PERSOANELOR CARE AU PARTICIPAT LA VOT]]</f>
        <v>3.4182464454976302</v>
      </c>
      <c r="W1811" s="41">
        <f>Data[[#This Row],[TOTAL CHELTUIELI EURO]]/Data[[#This Row],[NUMĂRUL PERSOANELOR CARE AU PARTICIPAT LA VOT]]</f>
        <v>0.70623467397318862</v>
      </c>
      <c r="X1811" s="43">
        <v>4.8400999999999996</v>
      </c>
      <c r="Y1811" s="114" t="s">
        <v>2891</v>
      </c>
      <c r="Z1811" s="44">
        <v>2</v>
      </c>
      <c r="AA1811" s="115" t="s">
        <v>3105</v>
      </c>
      <c r="AB1811" s="44">
        <v>0</v>
      </c>
      <c r="AC1811" s="45"/>
    </row>
    <row r="1812" spans="1:29" x14ac:dyDescent="0.2">
      <c r="A1812" s="37">
        <v>1811</v>
      </c>
      <c r="B1812" s="38" t="s">
        <v>190</v>
      </c>
      <c r="C1812" s="39" t="s">
        <v>200</v>
      </c>
      <c r="D1812" s="40">
        <v>44101</v>
      </c>
      <c r="E1812" s="38">
        <v>1</v>
      </c>
      <c r="F1812" s="38"/>
      <c r="G1812" s="38" t="s">
        <v>2</v>
      </c>
      <c r="H1812" s="38" t="s">
        <v>2</v>
      </c>
      <c r="I1812" s="41">
        <v>614</v>
      </c>
      <c r="J1812" s="41">
        <v>4891</v>
      </c>
      <c r="K1812" s="41">
        <v>0</v>
      </c>
      <c r="L1812" s="41">
        <f>SUM(Data[[#This Row],[CHELTUIELI DE PERSONAL LEI]:[CHELTUIELI DE CAPITAL (ACTIVE NEFINANCIARE ) LEI]])</f>
        <v>5505</v>
      </c>
      <c r="M1812" s="41">
        <f>Data[[#This Row],[TOTAL CHELTUIELI LEI]]/Data[[#This Row],[CURS VALUTAR EURO BNR 22 07 2020]]</f>
        <v>1137.3731947687031</v>
      </c>
      <c r="N1812" s="49">
        <v>3323</v>
      </c>
      <c r="O1812" s="54"/>
      <c r="P1812" s="54">
        <v>1749</v>
      </c>
      <c r="Q1812" s="54"/>
      <c r="R1812" s="54">
        <f>Data[[#This Row],[PERSOANE ÎNSCRISE ÎN LISTELE ELECTORALE (TURUL 1)            ]]+Data[[#This Row],[PERSOANE ÎNSCRISE ÎN LISTELE ELECTORALE (TURUL AL 2-LEA)]]</f>
        <v>3323</v>
      </c>
      <c r="S1812" s="54">
        <f>Data[[#This Row],[PERSOANE CARE AU PARTICIPAT LA VOT (TURUL 1)]]+Data[[#This Row],[PERSOANE CARE AU PARTICIPAT LA VOT  (TURUL AL 2-LEA)]]</f>
        <v>1749</v>
      </c>
      <c r="T1812" s="41">
        <f>Data[[#This Row],[TOTAL CHELTUIELI LEI]]/Data[[#This Row],[NUMĂRUL PERSOANELOR ÎNSCRISE ÎN LISTELE ELECTORALE]]</f>
        <v>1.6566355702678304</v>
      </c>
      <c r="U1812" s="41">
        <f>Data[[#This Row],[TOTAL CHELTUIELI EURO]]/Data[[#This Row],[NUMĂRUL PERSOANELOR ÎNSCRISE ÎN LISTELE ELECTORALE]]</f>
        <v>0.34227300474532141</v>
      </c>
      <c r="V1812" s="41">
        <f>Data[[#This Row],[TOTAL CHELTUIELI LEI]]/Data[[#This Row],[NUMĂRUL PERSOANELOR CARE AU PARTICIPAT LA VOT]]</f>
        <v>3.1475128644939967</v>
      </c>
      <c r="W1812" s="41">
        <f>Data[[#This Row],[TOTAL CHELTUIELI EURO]]/Data[[#This Row],[NUMĂRUL PERSOANELOR CARE AU PARTICIPAT LA VOT]]</f>
        <v>0.65029913937604522</v>
      </c>
      <c r="X1812" s="43">
        <v>4.8400999999999996</v>
      </c>
      <c r="Y1812" s="114" t="s">
        <v>2894</v>
      </c>
      <c r="Z1812" s="44">
        <v>1</v>
      </c>
      <c r="AA1812" s="115" t="s">
        <v>3105</v>
      </c>
      <c r="AB1812" s="44">
        <v>0</v>
      </c>
      <c r="AC1812" s="45"/>
    </row>
    <row r="1813" spans="1:29" x14ac:dyDescent="0.2">
      <c r="A1813" s="37">
        <v>1812</v>
      </c>
      <c r="B1813" s="38" t="s">
        <v>190</v>
      </c>
      <c r="C1813" s="39" t="s">
        <v>201</v>
      </c>
      <c r="D1813" s="40">
        <v>44101</v>
      </c>
      <c r="E1813" s="38">
        <v>1</v>
      </c>
      <c r="F1813" s="38"/>
      <c r="G1813" s="38" t="s">
        <v>2</v>
      </c>
      <c r="H1813" s="38" t="s">
        <v>2</v>
      </c>
      <c r="I1813" s="41">
        <v>0</v>
      </c>
      <c r="J1813" s="41">
        <v>3000</v>
      </c>
      <c r="K1813" s="41">
        <v>0</v>
      </c>
      <c r="L1813" s="41">
        <f>SUM(Data[[#This Row],[CHELTUIELI DE PERSONAL LEI]:[CHELTUIELI DE CAPITAL (ACTIVE NEFINANCIARE ) LEI]])</f>
        <v>3000</v>
      </c>
      <c r="M1813" s="41">
        <f>Data[[#This Row],[TOTAL CHELTUIELI LEI]]/Data[[#This Row],[CURS VALUTAR EURO BNR 22 07 2020]]</f>
        <v>619.82190450610528</v>
      </c>
      <c r="N1813" s="49">
        <v>2285</v>
      </c>
      <c r="O1813" s="54"/>
      <c r="P1813" s="54">
        <v>1670</v>
      </c>
      <c r="Q1813" s="54"/>
      <c r="R1813" s="54">
        <f>Data[[#This Row],[PERSOANE ÎNSCRISE ÎN LISTELE ELECTORALE (TURUL 1)            ]]+Data[[#This Row],[PERSOANE ÎNSCRISE ÎN LISTELE ELECTORALE (TURUL AL 2-LEA)]]</f>
        <v>2285</v>
      </c>
      <c r="S1813" s="54">
        <f>Data[[#This Row],[PERSOANE CARE AU PARTICIPAT LA VOT (TURUL 1)]]+Data[[#This Row],[PERSOANE CARE AU PARTICIPAT LA VOT  (TURUL AL 2-LEA)]]</f>
        <v>1670</v>
      </c>
      <c r="T1813" s="41">
        <f>Data[[#This Row],[TOTAL CHELTUIELI LEI]]/Data[[#This Row],[NUMĂRUL PERSOANELOR ÎNSCRISE ÎN LISTELE ELECTORALE]]</f>
        <v>1.3129102844638949</v>
      </c>
      <c r="U1813" s="41">
        <f>Data[[#This Row],[TOTAL CHELTUIELI EURO]]/Data[[#This Row],[NUMĂRUL PERSOANELOR ÎNSCRISE ÎN LISTELE ELECTORALE]]</f>
        <v>0.27125685098735464</v>
      </c>
      <c r="V1813" s="41">
        <f>Data[[#This Row],[TOTAL CHELTUIELI LEI]]/Data[[#This Row],[NUMĂRUL PERSOANELOR CARE AU PARTICIPAT LA VOT]]</f>
        <v>1.7964071856287425</v>
      </c>
      <c r="W1813" s="41">
        <f>Data[[#This Row],[TOTAL CHELTUIELI EURO]]/Data[[#This Row],[NUMĂRUL PERSOANELOR CARE AU PARTICIPAT LA VOT]]</f>
        <v>0.37115084102161994</v>
      </c>
      <c r="X1813" s="43">
        <v>4.8400999999999996</v>
      </c>
      <c r="Y1813" s="114" t="s">
        <v>2894</v>
      </c>
      <c r="Z1813" s="44">
        <v>1</v>
      </c>
      <c r="AA1813" s="115" t="s">
        <v>3105</v>
      </c>
      <c r="AB1813" s="44">
        <v>0</v>
      </c>
      <c r="AC1813" s="45"/>
    </row>
    <row r="1814" spans="1:29" x14ac:dyDescent="0.2">
      <c r="A1814" s="37">
        <v>1813</v>
      </c>
      <c r="B1814" s="38" t="s">
        <v>190</v>
      </c>
      <c r="C1814" s="39" t="s">
        <v>202</v>
      </c>
      <c r="D1814" s="40">
        <v>44101</v>
      </c>
      <c r="E1814" s="38">
        <v>1</v>
      </c>
      <c r="F1814" s="38"/>
      <c r="G1814" s="38" t="s">
        <v>2</v>
      </c>
      <c r="H1814" s="38" t="s">
        <v>2</v>
      </c>
      <c r="I1814" s="41">
        <v>0</v>
      </c>
      <c r="J1814" s="41">
        <v>7255</v>
      </c>
      <c r="K1814" s="41">
        <v>0</v>
      </c>
      <c r="L1814" s="41">
        <f>SUM(Data[[#This Row],[CHELTUIELI DE PERSONAL LEI]:[CHELTUIELI DE CAPITAL (ACTIVE NEFINANCIARE ) LEI]])</f>
        <v>7255</v>
      </c>
      <c r="M1814" s="41">
        <f>Data[[#This Row],[TOTAL CHELTUIELI LEI]]/Data[[#This Row],[CURS VALUTAR EURO BNR 22 07 2020]]</f>
        <v>1498.9359723972645</v>
      </c>
      <c r="N1814" s="49">
        <v>1703</v>
      </c>
      <c r="O1814" s="54"/>
      <c r="P1814" s="54">
        <v>975</v>
      </c>
      <c r="Q1814" s="54"/>
      <c r="R1814" s="54">
        <f>Data[[#This Row],[PERSOANE ÎNSCRISE ÎN LISTELE ELECTORALE (TURUL 1)            ]]+Data[[#This Row],[PERSOANE ÎNSCRISE ÎN LISTELE ELECTORALE (TURUL AL 2-LEA)]]</f>
        <v>1703</v>
      </c>
      <c r="S1814" s="54">
        <f>Data[[#This Row],[PERSOANE CARE AU PARTICIPAT LA VOT (TURUL 1)]]+Data[[#This Row],[PERSOANE CARE AU PARTICIPAT LA VOT  (TURUL AL 2-LEA)]]</f>
        <v>975</v>
      </c>
      <c r="T1814" s="41">
        <f>Data[[#This Row],[TOTAL CHELTUIELI LEI]]/Data[[#This Row],[NUMĂRUL PERSOANELOR ÎNSCRISE ÎN LISTELE ELECTORALE]]</f>
        <v>4.260129183793306</v>
      </c>
      <c r="U1814" s="41">
        <f>Data[[#This Row],[TOTAL CHELTUIELI EURO]]/Data[[#This Row],[NUMĂRUL PERSOANELOR ÎNSCRISE ÎN LISTELE ELECTORALE]]</f>
        <v>0.88017379471360224</v>
      </c>
      <c r="V1814" s="41">
        <f>Data[[#This Row],[TOTAL CHELTUIELI LEI]]/Data[[#This Row],[NUMĂRUL PERSOANELOR CARE AU PARTICIPAT LA VOT]]</f>
        <v>7.4410256410256412</v>
      </c>
      <c r="W1814" s="41">
        <f>Data[[#This Row],[TOTAL CHELTUIELI EURO]]/Data[[#This Row],[NUMĂRUL PERSOANELOR CARE AU PARTICIPAT LA VOT]]</f>
        <v>1.5373702280997585</v>
      </c>
      <c r="X1814" s="43">
        <v>4.8400999999999996</v>
      </c>
      <c r="Y1814" s="114" t="s">
        <v>2895</v>
      </c>
      <c r="Z1814" s="44">
        <v>4</v>
      </c>
      <c r="AA1814" s="115" t="s">
        <v>3105</v>
      </c>
      <c r="AB1814" s="44">
        <v>0</v>
      </c>
      <c r="AC1814" s="45"/>
    </row>
    <row r="1815" spans="1:29" x14ac:dyDescent="0.2">
      <c r="A1815" s="37">
        <v>1814</v>
      </c>
      <c r="B1815" s="38" t="s">
        <v>190</v>
      </c>
      <c r="C1815" s="39" t="s">
        <v>203</v>
      </c>
      <c r="D1815" s="40">
        <v>44101</v>
      </c>
      <c r="E1815" s="38">
        <v>1</v>
      </c>
      <c r="F1815" s="38"/>
      <c r="G1815" s="38" t="s">
        <v>2</v>
      </c>
      <c r="H1815" s="38" t="s">
        <v>2</v>
      </c>
      <c r="I1815" s="41">
        <v>7274.2</v>
      </c>
      <c r="J1815" s="41">
        <v>5092</v>
      </c>
      <c r="K1815" s="41">
        <v>0</v>
      </c>
      <c r="L1815" s="41">
        <f>SUM(Data[[#This Row],[CHELTUIELI DE PERSONAL LEI]:[CHELTUIELI DE CAPITAL (ACTIVE NEFINANCIARE ) LEI]])</f>
        <v>12366.2</v>
      </c>
      <c r="M1815" s="41">
        <f>Data[[#This Row],[TOTAL CHELTUIELI LEI]]/Data[[#This Row],[CURS VALUTAR EURO BNR 22 07 2020]]</f>
        <v>2554.9472118344665</v>
      </c>
      <c r="N1815" s="49">
        <v>2589</v>
      </c>
      <c r="O1815" s="54"/>
      <c r="P1815" s="54">
        <v>2111</v>
      </c>
      <c r="Q1815" s="54"/>
      <c r="R1815" s="54">
        <f>Data[[#This Row],[PERSOANE ÎNSCRISE ÎN LISTELE ELECTORALE (TURUL 1)            ]]+Data[[#This Row],[PERSOANE ÎNSCRISE ÎN LISTELE ELECTORALE (TURUL AL 2-LEA)]]</f>
        <v>2589</v>
      </c>
      <c r="S1815" s="54">
        <f>Data[[#This Row],[PERSOANE CARE AU PARTICIPAT LA VOT (TURUL 1)]]+Data[[#This Row],[PERSOANE CARE AU PARTICIPAT LA VOT  (TURUL AL 2-LEA)]]</f>
        <v>2111</v>
      </c>
      <c r="T1815" s="41">
        <f>Data[[#This Row],[TOTAL CHELTUIELI LEI]]/Data[[#This Row],[NUMĂRUL PERSOANELOR ÎNSCRISE ÎN LISTELE ELECTORALE]]</f>
        <v>4.7764387794515262</v>
      </c>
      <c r="U1815" s="41">
        <f>Data[[#This Row],[TOTAL CHELTUIELI EURO]]/Data[[#This Row],[NUMĂRUL PERSOANELOR ÎNSCRISE ÎN LISTELE ELECTORALE]]</f>
        <v>0.98684712701215394</v>
      </c>
      <c r="V1815" s="41">
        <f>Data[[#This Row],[TOTAL CHELTUIELI LEI]]/Data[[#This Row],[NUMĂRUL PERSOANELOR CARE AU PARTICIPAT LA VOT]]</f>
        <v>5.8579819990525817</v>
      </c>
      <c r="W1815" s="41">
        <f>Data[[#This Row],[TOTAL CHELTUIELI EURO]]/Data[[#This Row],[NUMĂRUL PERSOANELOR CARE AU PARTICIPAT LA VOT]]</f>
        <v>1.2103018530717511</v>
      </c>
      <c r="X1815" s="43">
        <v>4.8400999999999996</v>
      </c>
      <c r="Y1815" s="114" t="s">
        <v>2895</v>
      </c>
      <c r="Z1815" s="44">
        <v>4</v>
      </c>
      <c r="AA1815" s="115" t="s">
        <v>3105</v>
      </c>
      <c r="AB1815" s="44">
        <v>0</v>
      </c>
      <c r="AC1815" s="45"/>
    </row>
    <row r="1816" spans="1:29" x14ac:dyDescent="0.2">
      <c r="A1816" s="37">
        <v>1815</v>
      </c>
      <c r="B1816" s="38" t="s">
        <v>190</v>
      </c>
      <c r="C1816" s="39" t="s">
        <v>204</v>
      </c>
      <c r="D1816" s="40">
        <v>44101</v>
      </c>
      <c r="E1816" s="38">
        <v>1</v>
      </c>
      <c r="F1816" s="38"/>
      <c r="G1816" s="38" t="s">
        <v>2</v>
      </c>
      <c r="H1816" s="38" t="s">
        <v>2</v>
      </c>
      <c r="I1816" s="41">
        <v>1000</v>
      </c>
      <c r="J1816" s="41">
        <v>12284</v>
      </c>
      <c r="K1816" s="41">
        <v>0</v>
      </c>
      <c r="L1816" s="41">
        <f>SUM(Data[[#This Row],[CHELTUIELI DE PERSONAL LEI]:[CHELTUIELI DE CAPITAL (ACTIVE NEFINANCIARE ) LEI]])</f>
        <v>13284</v>
      </c>
      <c r="M1816" s="41">
        <f>Data[[#This Row],[TOTAL CHELTUIELI LEI]]/Data[[#This Row],[CURS VALUTAR EURO BNR 22 07 2020]]</f>
        <v>2744.571393153034</v>
      </c>
      <c r="N1816" s="49">
        <v>1714</v>
      </c>
      <c r="O1816" s="54"/>
      <c r="P1816" s="54">
        <v>1437</v>
      </c>
      <c r="Q1816" s="54"/>
      <c r="R1816" s="54">
        <f>Data[[#This Row],[PERSOANE ÎNSCRISE ÎN LISTELE ELECTORALE (TURUL 1)            ]]+Data[[#This Row],[PERSOANE ÎNSCRISE ÎN LISTELE ELECTORALE (TURUL AL 2-LEA)]]</f>
        <v>1714</v>
      </c>
      <c r="S1816" s="54">
        <f>Data[[#This Row],[PERSOANE CARE AU PARTICIPAT LA VOT (TURUL 1)]]+Data[[#This Row],[PERSOANE CARE AU PARTICIPAT LA VOT  (TURUL AL 2-LEA)]]</f>
        <v>1437</v>
      </c>
      <c r="T1816" s="41">
        <f>Data[[#This Row],[TOTAL CHELTUIELI LEI]]/Data[[#This Row],[NUMĂRUL PERSOANELOR ÎNSCRISE ÎN LISTELE ELECTORALE]]</f>
        <v>7.750291715285881</v>
      </c>
      <c r="U1816" s="41">
        <f>Data[[#This Row],[TOTAL CHELTUIELI EURO]]/Data[[#This Row],[NUMĂRUL PERSOANELOR ÎNSCRISE ÎN LISTELE ELECTORALE]]</f>
        <v>1.6012668571487947</v>
      </c>
      <c r="V1816" s="41">
        <f>Data[[#This Row],[TOTAL CHELTUIELI LEI]]/Data[[#This Row],[NUMĂRUL PERSOANELOR CARE AU PARTICIPAT LA VOT]]</f>
        <v>9.2442588726513577</v>
      </c>
      <c r="W1816" s="41">
        <f>Data[[#This Row],[TOTAL CHELTUIELI EURO]]/Data[[#This Row],[NUMĂRUL PERSOANELOR CARE AU PARTICIPAT LA VOT]]</f>
        <v>1.9099313800647419</v>
      </c>
      <c r="X1816" s="43">
        <v>4.8400999999999996</v>
      </c>
      <c r="Y1816" s="114" t="s">
        <v>2886</v>
      </c>
      <c r="Z1816" s="44">
        <v>7</v>
      </c>
      <c r="AA1816" s="115" t="s">
        <v>3107</v>
      </c>
      <c r="AB1816" s="44">
        <v>1</v>
      </c>
      <c r="AC1816" s="45"/>
    </row>
    <row r="1817" spans="1:29" x14ac:dyDescent="0.2">
      <c r="A1817" s="37">
        <v>1816</v>
      </c>
      <c r="B1817" s="38" t="s">
        <v>190</v>
      </c>
      <c r="C1817" s="39" t="s">
        <v>205</v>
      </c>
      <c r="D1817" s="40">
        <v>44101</v>
      </c>
      <c r="E1817" s="38">
        <v>1</v>
      </c>
      <c r="F1817" s="38"/>
      <c r="G1817" s="38" t="s">
        <v>2</v>
      </c>
      <c r="H1817" s="38" t="s">
        <v>2</v>
      </c>
      <c r="I1817" s="41">
        <v>0</v>
      </c>
      <c r="J1817" s="41">
        <v>2128</v>
      </c>
      <c r="K1817" s="41">
        <v>0</v>
      </c>
      <c r="L1817" s="41">
        <f>SUM(Data[[#This Row],[CHELTUIELI DE PERSONAL LEI]:[CHELTUIELI DE CAPITAL (ACTIVE NEFINANCIARE ) LEI]])</f>
        <v>2128</v>
      </c>
      <c r="M1817" s="41">
        <f>Data[[#This Row],[TOTAL CHELTUIELI LEI]]/Data[[#This Row],[CURS VALUTAR EURO BNR 22 07 2020]]</f>
        <v>439.66033759633069</v>
      </c>
      <c r="N1817" s="49">
        <v>389</v>
      </c>
      <c r="O1817" s="54"/>
      <c r="P1817" s="54">
        <v>389</v>
      </c>
      <c r="Q1817" s="54"/>
      <c r="R1817" s="54">
        <f>Data[[#This Row],[PERSOANE ÎNSCRISE ÎN LISTELE ELECTORALE (TURUL 1)            ]]+Data[[#This Row],[PERSOANE ÎNSCRISE ÎN LISTELE ELECTORALE (TURUL AL 2-LEA)]]</f>
        <v>389</v>
      </c>
      <c r="S1817" s="54">
        <f>Data[[#This Row],[PERSOANE CARE AU PARTICIPAT LA VOT (TURUL 1)]]+Data[[#This Row],[PERSOANE CARE AU PARTICIPAT LA VOT  (TURUL AL 2-LEA)]]</f>
        <v>389</v>
      </c>
      <c r="T1817" s="41">
        <f>Data[[#This Row],[TOTAL CHELTUIELI LEI]]/Data[[#This Row],[NUMĂRUL PERSOANELOR ÎNSCRISE ÎN LISTELE ELECTORALE]]</f>
        <v>5.4704370179948585</v>
      </c>
      <c r="U1817" s="41">
        <f>Data[[#This Row],[TOTAL CHELTUIELI EURO]]/Data[[#This Row],[NUMĂRUL PERSOANELOR ÎNSCRISE ÎN LISTELE ELECTORALE]]</f>
        <v>1.1302322303247576</v>
      </c>
      <c r="V1817" s="41">
        <f>Data[[#This Row],[TOTAL CHELTUIELI LEI]]/Data[[#This Row],[NUMĂRUL PERSOANELOR CARE AU PARTICIPAT LA VOT]]</f>
        <v>5.4704370179948585</v>
      </c>
      <c r="W1817" s="41">
        <f>Data[[#This Row],[TOTAL CHELTUIELI EURO]]/Data[[#This Row],[NUMĂRUL PERSOANELOR CARE AU PARTICIPAT LA VOT]]</f>
        <v>1.1302322303247576</v>
      </c>
      <c r="X1817" s="43">
        <v>4.8400999999999996</v>
      </c>
      <c r="Y1817" s="114" t="s">
        <v>2892</v>
      </c>
      <c r="Z1817" s="44">
        <v>5</v>
      </c>
      <c r="AA1817" s="115" t="s">
        <v>3107</v>
      </c>
      <c r="AB1817" s="44">
        <v>1</v>
      </c>
      <c r="AC1817" s="45"/>
    </row>
    <row r="1818" spans="1:29" x14ac:dyDescent="0.2">
      <c r="A1818" s="37">
        <v>1817</v>
      </c>
      <c r="B1818" s="38" t="s">
        <v>190</v>
      </c>
      <c r="C1818" s="39" t="s">
        <v>206</v>
      </c>
      <c r="D1818" s="40">
        <v>44101</v>
      </c>
      <c r="E1818" s="38">
        <v>1</v>
      </c>
      <c r="F1818" s="38"/>
      <c r="G1818" s="38" t="s">
        <v>2</v>
      </c>
      <c r="H1818" s="38" t="s">
        <v>2</v>
      </c>
      <c r="I1818" s="41">
        <v>0</v>
      </c>
      <c r="J1818" s="41">
        <v>10280</v>
      </c>
      <c r="K1818" s="41">
        <v>0</v>
      </c>
      <c r="L1818" s="41">
        <f>SUM(Data[[#This Row],[CHELTUIELI DE PERSONAL LEI]:[CHELTUIELI DE CAPITAL (ACTIVE NEFINANCIARE ) LEI]])</f>
        <v>10280</v>
      </c>
      <c r="M1818" s="41">
        <f>Data[[#This Row],[TOTAL CHELTUIELI LEI]]/Data[[#This Row],[CURS VALUTAR EURO BNR 22 07 2020]]</f>
        <v>2123.923059440921</v>
      </c>
      <c r="N1818" s="49">
        <v>4816</v>
      </c>
      <c r="O1818" s="54"/>
      <c r="P1818" s="54">
        <v>3453</v>
      </c>
      <c r="Q1818" s="54"/>
      <c r="R1818" s="54">
        <f>Data[[#This Row],[PERSOANE ÎNSCRISE ÎN LISTELE ELECTORALE (TURUL 1)            ]]+Data[[#This Row],[PERSOANE ÎNSCRISE ÎN LISTELE ELECTORALE (TURUL AL 2-LEA)]]</f>
        <v>4816</v>
      </c>
      <c r="S1818" s="54">
        <f>Data[[#This Row],[PERSOANE CARE AU PARTICIPAT LA VOT (TURUL 1)]]+Data[[#This Row],[PERSOANE CARE AU PARTICIPAT LA VOT  (TURUL AL 2-LEA)]]</f>
        <v>3453</v>
      </c>
      <c r="T1818" s="41">
        <f>Data[[#This Row],[TOTAL CHELTUIELI LEI]]/Data[[#This Row],[NUMĂRUL PERSOANELOR ÎNSCRISE ÎN LISTELE ELECTORALE]]</f>
        <v>2.1345514950166113</v>
      </c>
      <c r="U1818" s="41">
        <f>Data[[#This Row],[TOTAL CHELTUIELI EURO]]/Data[[#This Row],[NUMĂRUL PERSOANELOR ÎNSCRISE ÎN LISTELE ELECTORALE]]</f>
        <v>0.44101392430251679</v>
      </c>
      <c r="V1818" s="41">
        <f>Data[[#This Row],[TOTAL CHELTUIELI LEI]]/Data[[#This Row],[NUMĂRUL PERSOANELOR CARE AU PARTICIPAT LA VOT]]</f>
        <v>2.97712134375905</v>
      </c>
      <c r="W1818" s="41">
        <f>Data[[#This Row],[TOTAL CHELTUIELI EURO]]/Data[[#This Row],[NUMĂRUL PERSOANELOR CARE AU PARTICIPAT LA VOT]]</f>
        <v>0.61509500707817</v>
      </c>
      <c r="X1818" s="43">
        <v>4.8400999999999996</v>
      </c>
      <c r="Y1818" s="114" t="s">
        <v>2891</v>
      </c>
      <c r="Z1818" s="44">
        <v>2</v>
      </c>
      <c r="AA1818" s="115" t="s">
        <v>3105</v>
      </c>
      <c r="AB1818" s="44">
        <v>0</v>
      </c>
      <c r="AC1818" s="45"/>
    </row>
    <row r="1819" spans="1:29" x14ac:dyDescent="0.2">
      <c r="A1819" s="37">
        <v>1818</v>
      </c>
      <c r="B1819" s="38" t="s">
        <v>190</v>
      </c>
      <c r="C1819" s="39" t="s">
        <v>207</v>
      </c>
      <c r="D1819" s="40">
        <v>44101</v>
      </c>
      <c r="E1819" s="38">
        <v>1</v>
      </c>
      <c r="F1819" s="38"/>
      <c r="G1819" s="38" t="s">
        <v>2</v>
      </c>
      <c r="H1819" s="38" t="s">
        <v>2</v>
      </c>
      <c r="I1819" s="41">
        <v>4000</v>
      </c>
      <c r="J1819" s="41">
        <v>2810</v>
      </c>
      <c r="K1819" s="41">
        <v>0</v>
      </c>
      <c r="L1819" s="41">
        <f>SUM(Data[[#This Row],[CHELTUIELI DE PERSONAL LEI]:[CHELTUIELI DE CAPITAL (ACTIVE NEFINANCIARE ) LEI]])</f>
        <v>6810</v>
      </c>
      <c r="M1819" s="41">
        <f>Data[[#This Row],[TOTAL CHELTUIELI LEI]]/Data[[#This Row],[CURS VALUTAR EURO BNR 22 07 2020]]</f>
        <v>1406.9957232288591</v>
      </c>
      <c r="N1819" s="49">
        <v>1032</v>
      </c>
      <c r="O1819" s="54"/>
      <c r="P1819" s="54">
        <v>739</v>
      </c>
      <c r="Q1819" s="54"/>
      <c r="R1819" s="54">
        <f>Data[[#This Row],[PERSOANE ÎNSCRISE ÎN LISTELE ELECTORALE (TURUL 1)            ]]+Data[[#This Row],[PERSOANE ÎNSCRISE ÎN LISTELE ELECTORALE (TURUL AL 2-LEA)]]</f>
        <v>1032</v>
      </c>
      <c r="S1819" s="54">
        <f>Data[[#This Row],[PERSOANE CARE AU PARTICIPAT LA VOT (TURUL 1)]]+Data[[#This Row],[PERSOANE CARE AU PARTICIPAT LA VOT  (TURUL AL 2-LEA)]]</f>
        <v>739</v>
      </c>
      <c r="T1819" s="41">
        <f>Data[[#This Row],[TOTAL CHELTUIELI LEI]]/Data[[#This Row],[NUMĂRUL PERSOANELOR ÎNSCRISE ÎN LISTELE ELECTORALE]]</f>
        <v>6.5988372093023253</v>
      </c>
      <c r="U1819" s="41">
        <f>Data[[#This Row],[TOTAL CHELTUIELI EURO]]/Data[[#This Row],[NUMĂRUL PERSOANELOR ÎNSCRISE ÎN LISTELE ELECTORALE]]</f>
        <v>1.3633679488651735</v>
      </c>
      <c r="V1819" s="41">
        <f>Data[[#This Row],[TOTAL CHELTUIELI LEI]]/Data[[#This Row],[NUMĂRUL PERSOANELOR CARE AU PARTICIPAT LA VOT]]</f>
        <v>9.2151556156968883</v>
      </c>
      <c r="W1819" s="41">
        <f>Data[[#This Row],[TOTAL CHELTUIELI EURO]]/Data[[#This Row],[NUMĂRUL PERSOANELOR CARE AU PARTICIPAT LA VOT]]</f>
        <v>1.903918434680459</v>
      </c>
      <c r="X1819" s="43">
        <v>4.8400999999999996</v>
      </c>
      <c r="Y1819" s="114" t="s">
        <v>2889</v>
      </c>
      <c r="Z1819" s="44">
        <v>6</v>
      </c>
      <c r="AA1819" s="115" t="s">
        <v>3107</v>
      </c>
      <c r="AB1819" s="44">
        <v>1</v>
      </c>
      <c r="AC1819" s="45"/>
    </row>
    <row r="1820" spans="1:29" x14ac:dyDescent="0.2">
      <c r="A1820" s="37">
        <v>1819</v>
      </c>
      <c r="B1820" s="38" t="s">
        <v>190</v>
      </c>
      <c r="C1820" s="39" t="s">
        <v>208</v>
      </c>
      <c r="D1820" s="40">
        <v>44101</v>
      </c>
      <c r="E1820" s="38">
        <v>1</v>
      </c>
      <c r="F1820" s="38"/>
      <c r="G1820" s="38" t="s">
        <v>2</v>
      </c>
      <c r="H1820" s="38" t="s">
        <v>2</v>
      </c>
      <c r="I1820" s="41">
        <v>17490</v>
      </c>
      <c r="J1820" s="41">
        <v>8439</v>
      </c>
      <c r="K1820" s="41">
        <v>0</v>
      </c>
      <c r="L1820" s="41">
        <f>SUM(Data[[#This Row],[CHELTUIELI DE PERSONAL LEI]:[CHELTUIELI DE CAPITAL (ACTIVE NEFINANCIARE ) LEI]])</f>
        <v>25929</v>
      </c>
      <c r="M1820" s="41">
        <f>Data[[#This Row],[TOTAL CHELTUIELI LEI]]/Data[[#This Row],[CURS VALUTAR EURO BNR 22 07 2020]]</f>
        <v>5357.1207206462677</v>
      </c>
      <c r="N1820" s="49">
        <v>2688</v>
      </c>
      <c r="O1820" s="54"/>
      <c r="P1820" s="54">
        <v>2023</v>
      </c>
      <c r="Q1820" s="54"/>
      <c r="R1820" s="54">
        <f>Data[[#This Row],[PERSOANE ÎNSCRISE ÎN LISTELE ELECTORALE (TURUL 1)            ]]+Data[[#This Row],[PERSOANE ÎNSCRISE ÎN LISTELE ELECTORALE (TURUL AL 2-LEA)]]</f>
        <v>2688</v>
      </c>
      <c r="S1820" s="54">
        <f>Data[[#This Row],[PERSOANE CARE AU PARTICIPAT LA VOT (TURUL 1)]]+Data[[#This Row],[PERSOANE CARE AU PARTICIPAT LA VOT  (TURUL AL 2-LEA)]]</f>
        <v>2023</v>
      </c>
      <c r="T1820" s="41">
        <f>Data[[#This Row],[TOTAL CHELTUIELI LEI]]/Data[[#This Row],[NUMĂRUL PERSOANELOR ÎNSCRISE ÎN LISTELE ELECTORALE]]</f>
        <v>9.6462053571428577</v>
      </c>
      <c r="U1820" s="41">
        <f>Data[[#This Row],[TOTAL CHELTUIELI EURO]]/Data[[#This Row],[NUMĂRUL PERSOANELOR ÎNSCRISE ÎN LISTELE ELECTORALE]]</f>
        <v>1.9929764585737604</v>
      </c>
      <c r="V1820" s="41">
        <f>Data[[#This Row],[TOTAL CHELTUIELI LEI]]/Data[[#This Row],[NUMĂRUL PERSOANELOR CARE AU PARTICIPAT LA VOT]]</f>
        <v>12.817103311913</v>
      </c>
      <c r="W1820" s="41">
        <f>Data[[#This Row],[TOTAL CHELTUIELI EURO]]/Data[[#This Row],[NUMĂRUL PERSOANELOR CARE AU PARTICIPAT LA VOT]]</f>
        <v>2.6481071283471418</v>
      </c>
      <c r="X1820" s="43">
        <v>4.8400999999999996</v>
      </c>
      <c r="Y1820" s="114" t="s">
        <v>2887</v>
      </c>
      <c r="Z1820" s="44">
        <v>9</v>
      </c>
      <c r="AA1820" s="115" t="s">
        <v>3107</v>
      </c>
      <c r="AB1820" s="44">
        <v>1</v>
      </c>
      <c r="AC1820" s="45"/>
    </row>
    <row r="1821" spans="1:29" x14ac:dyDescent="0.2">
      <c r="A1821" s="37">
        <v>1820</v>
      </c>
      <c r="B1821" s="38" t="s">
        <v>190</v>
      </c>
      <c r="C1821" s="39" t="s">
        <v>209</v>
      </c>
      <c r="D1821" s="40">
        <v>44101</v>
      </c>
      <c r="E1821" s="38">
        <v>1</v>
      </c>
      <c r="F1821" s="38"/>
      <c r="G1821" s="38" t="s">
        <v>2</v>
      </c>
      <c r="H1821" s="38" t="s">
        <v>2</v>
      </c>
      <c r="I1821" s="41">
        <v>112015</v>
      </c>
      <c r="J1821" s="41">
        <v>5099.5</v>
      </c>
      <c r="K1821" s="41">
        <v>0</v>
      </c>
      <c r="L1821" s="41">
        <f>SUM(Data[[#This Row],[CHELTUIELI DE PERSONAL LEI]:[CHELTUIELI DE CAPITAL (ACTIVE NEFINANCIARE ) LEI]])</f>
        <v>117114.5</v>
      </c>
      <c r="M1821" s="41">
        <f>Data[[#This Row],[TOTAL CHELTUIELI LEI]]/Data[[#This Row],[CURS VALUTAR EURO BNR 22 07 2020]]</f>
        <v>24196.710811760091</v>
      </c>
      <c r="N1821" s="49">
        <v>2407</v>
      </c>
      <c r="O1821" s="54"/>
      <c r="P1821" s="54">
        <v>2069</v>
      </c>
      <c r="Q1821" s="54"/>
      <c r="R1821" s="54">
        <f>Data[[#This Row],[PERSOANE ÎNSCRISE ÎN LISTELE ELECTORALE (TURUL 1)            ]]+Data[[#This Row],[PERSOANE ÎNSCRISE ÎN LISTELE ELECTORALE (TURUL AL 2-LEA)]]</f>
        <v>2407</v>
      </c>
      <c r="S1821" s="54">
        <f>Data[[#This Row],[PERSOANE CARE AU PARTICIPAT LA VOT (TURUL 1)]]+Data[[#This Row],[PERSOANE CARE AU PARTICIPAT LA VOT  (TURUL AL 2-LEA)]]</f>
        <v>2069</v>
      </c>
      <c r="T1821" s="41">
        <f>Data[[#This Row],[TOTAL CHELTUIELI LEI]]/Data[[#This Row],[NUMĂRUL PERSOANELOR ÎNSCRISE ÎN LISTELE ELECTORALE]]</f>
        <v>48.655795596177818</v>
      </c>
      <c r="U1821" s="41">
        <f>Data[[#This Row],[TOTAL CHELTUIELI EURO]]/Data[[#This Row],[NUMĂRUL PERSOANELOR ÎNSCRISE ÎN LISTELE ELECTORALE]]</f>
        <v>10.052642630560902</v>
      </c>
      <c r="V1821" s="41">
        <f>Data[[#This Row],[TOTAL CHELTUIELI LEI]]/Data[[#This Row],[NUMĂRUL PERSOANELOR CARE AU PARTICIPAT LA VOT]]</f>
        <v>56.604398260029001</v>
      </c>
      <c r="W1821" s="41">
        <f>Data[[#This Row],[TOTAL CHELTUIELI EURO]]/Data[[#This Row],[NUMĂRUL PERSOANELOR CARE AU PARTICIPAT LA VOT]]</f>
        <v>11.694881977651082</v>
      </c>
      <c r="X1821" s="43">
        <v>4.8400999999999996</v>
      </c>
      <c r="Y1821" s="114" t="s">
        <v>2932</v>
      </c>
      <c r="Z1821" s="44">
        <v>48</v>
      </c>
      <c r="AA1821" s="115" t="s">
        <v>3127</v>
      </c>
      <c r="AB1821" s="44">
        <v>10</v>
      </c>
      <c r="AC1821" s="45"/>
    </row>
    <row r="1822" spans="1:29" x14ac:dyDescent="0.2">
      <c r="A1822" s="37">
        <v>1821</v>
      </c>
      <c r="B1822" s="38" t="s">
        <v>190</v>
      </c>
      <c r="C1822" s="39" t="s">
        <v>210</v>
      </c>
      <c r="D1822" s="40">
        <v>44101</v>
      </c>
      <c r="E1822" s="38">
        <v>1</v>
      </c>
      <c r="F1822" s="38"/>
      <c r="G1822" s="38" t="s">
        <v>2</v>
      </c>
      <c r="H1822" s="38" t="s">
        <v>2</v>
      </c>
      <c r="I1822" s="41">
        <v>0</v>
      </c>
      <c r="J1822" s="41">
        <v>8292</v>
      </c>
      <c r="K1822" s="41">
        <v>0</v>
      </c>
      <c r="L1822" s="41">
        <f>SUM(Data[[#This Row],[CHELTUIELI DE PERSONAL LEI]:[CHELTUIELI DE CAPITAL (ACTIVE NEFINANCIARE ) LEI]])</f>
        <v>8292</v>
      </c>
      <c r="M1822" s="41">
        <f>Data[[#This Row],[TOTAL CHELTUIELI LEI]]/Data[[#This Row],[CURS VALUTAR EURO BNR 22 07 2020]]</f>
        <v>1713.1877440548751</v>
      </c>
      <c r="N1822" s="49">
        <v>2056</v>
      </c>
      <c r="O1822" s="54"/>
      <c r="P1822" s="54">
        <v>1489</v>
      </c>
      <c r="Q1822" s="54"/>
      <c r="R1822" s="54">
        <f>Data[[#This Row],[PERSOANE ÎNSCRISE ÎN LISTELE ELECTORALE (TURUL 1)            ]]+Data[[#This Row],[PERSOANE ÎNSCRISE ÎN LISTELE ELECTORALE (TURUL AL 2-LEA)]]</f>
        <v>2056</v>
      </c>
      <c r="S1822" s="54">
        <f>Data[[#This Row],[PERSOANE CARE AU PARTICIPAT LA VOT (TURUL 1)]]+Data[[#This Row],[PERSOANE CARE AU PARTICIPAT LA VOT  (TURUL AL 2-LEA)]]</f>
        <v>1489</v>
      </c>
      <c r="T1822" s="41">
        <f>Data[[#This Row],[TOTAL CHELTUIELI LEI]]/Data[[#This Row],[NUMĂRUL PERSOANELOR ÎNSCRISE ÎN LISTELE ELECTORALE]]</f>
        <v>4.0330739299610894</v>
      </c>
      <c r="U1822" s="41">
        <f>Data[[#This Row],[TOTAL CHELTUIELI EURO]]/Data[[#This Row],[NUMĂRUL PERSOANELOR ÎNSCRISE ÎN LISTELE ELECTORALE]]</f>
        <v>0.83326252142746848</v>
      </c>
      <c r="V1822" s="41">
        <f>Data[[#This Row],[TOTAL CHELTUIELI LEI]]/Data[[#This Row],[NUMĂRUL PERSOANELOR CARE AU PARTICIPAT LA VOT]]</f>
        <v>5.5688381464069847</v>
      </c>
      <c r="W1822" s="41">
        <f>Data[[#This Row],[TOTAL CHELTUIELI EURO]]/Data[[#This Row],[NUMĂRUL PERSOANELOR CARE AU PARTICIPAT LA VOT]]</f>
        <v>1.1505626219307421</v>
      </c>
      <c r="X1822" s="43">
        <v>4.8400999999999996</v>
      </c>
      <c r="Y1822" s="114" t="s">
        <v>2895</v>
      </c>
      <c r="Z1822" s="44">
        <v>4</v>
      </c>
      <c r="AA1822" s="115" t="s">
        <v>3105</v>
      </c>
      <c r="AB1822" s="44">
        <v>0</v>
      </c>
      <c r="AC1822" s="45"/>
    </row>
    <row r="1823" spans="1:29" x14ac:dyDescent="0.2">
      <c r="A1823" s="37">
        <v>1822</v>
      </c>
      <c r="B1823" s="38" t="s">
        <v>190</v>
      </c>
      <c r="C1823" s="39" t="s">
        <v>211</v>
      </c>
      <c r="D1823" s="40">
        <v>44101</v>
      </c>
      <c r="E1823" s="38">
        <v>1</v>
      </c>
      <c r="F1823" s="38"/>
      <c r="G1823" s="38" t="s">
        <v>2</v>
      </c>
      <c r="H1823" s="38" t="s">
        <v>2</v>
      </c>
      <c r="I1823" s="41">
        <v>510</v>
      </c>
      <c r="J1823" s="41">
        <v>4380</v>
      </c>
      <c r="K1823" s="41">
        <v>0</v>
      </c>
      <c r="L1823" s="41">
        <f>SUM(Data[[#This Row],[CHELTUIELI DE PERSONAL LEI]:[CHELTUIELI DE CAPITAL (ACTIVE NEFINANCIARE ) LEI]])</f>
        <v>4890</v>
      </c>
      <c r="M1823" s="41">
        <f>Data[[#This Row],[TOTAL CHELTUIELI LEI]]/Data[[#This Row],[CURS VALUTAR EURO BNR 22 07 2020]]</f>
        <v>1010.3097043449517</v>
      </c>
      <c r="N1823" s="49">
        <v>818</v>
      </c>
      <c r="O1823" s="54"/>
      <c r="P1823" s="54">
        <v>590</v>
      </c>
      <c r="Q1823" s="54"/>
      <c r="R1823" s="54">
        <f>Data[[#This Row],[PERSOANE ÎNSCRISE ÎN LISTELE ELECTORALE (TURUL 1)            ]]+Data[[#This Row],[PERSOANE ÎNSCRISE ÎN LISTELE ELECTORALE (TURUL AL 2-LEA)]]</f>
        <v>818</v>
      </c>
      <c r="S1823" s="54">
        <f>Data[[#This Row],[PERSOANE CARE AU PARTICIPAT LA VOT (TURUL 1)]]+Data[[#This Row],[PERSOANE CARE AU PARTICIPAT LA VOT  (TURUL AL 2-LEA)]]</f>
        <v>590</v>
      </c>
      <c r="T1823" s="41">
        <f>Data[[#This Row],[TOTAL CHELTUIELI LEI]]/Data[[#This Row],[NUMĂRUL PERSOANELOR ÎNSCRISE ÎN LISTELE ELECTORALE]]</f>
        <v>5.9779951100244499</v>
      </c>
      <c r="U1823" s="41">
        <f>Data[[#This Row],[TOTAL CHELTUIELI EURO]]/Data[[#This Row],[NUMĂRUL PERSOANELOR ÎNSCRISE ÎN LISTELE ELECTORALE]]</f>
        <v>1.235097438074513</v>
      </c>
      <c r="V1823" s="41">
        <f>Data[[#This Row],[TOTAL CHELTUIELI LEI]]/Data[[#This Row],[NUMĂRUL PERSOANELOR CARE AU PARTICIPAT LA VOT]]</f>
        <v>8.2881355932203391</v>
      </c>
      <c r="W1823" s="41">
        <f>Data[[#This Row],[TOTAL CHELTUIELI EURO]]/Data[[#This Row],[NUMĂRUL PERSOANELOR CARE AU PARTICIPAT LA VOT]]</f>
        <v>1.7123893293982231</v>
      </c>
      <c r="X1823" s="43">
        <v>4.8400999999999996</v>
      </c>
      <c r="Y1823" s="114" t="s">
        <v>2892</v>
      </c>
      <c r="Z1823" s="44">
        <v>5</v>
      </c>
      <c r="AA1823" s="115" t="s">
        <v>3107</v>
      </c>
      <c r="AB1823" s="44">
        <v>1</v>
      </c>
      <c r="AC1823" s="45"/>
    </row>
    <row r="1824" spans="1:29" x14ac:dyDescent="0.2">
      <c r="A1824" s="37">
        <v>1823</v>
      </c>
      <c r="B1824" s="38" t="s">
        <v>190</v>
      </c>
      <c r="C1824" s="39" t="s">
        <v>212</v>
      </c>
      <c r="D1824" s="40">
        <v>44101</v>
      </c>
      <c r="E1824" s="38">
        <v>1</v>
      </c>
      <c r="F1824" s="38"/>
      <c r="G1824" s="38" t="s">
        <v>2</v>
      </c>
      <c r="H1824" s="38" t="s">
        <v>2</v>
      </c>
      <c r="I1824" s="41">
        <v>12080</v>
      </c>
      <c r="J1824" s="41">
        <v>5165.1099999999997</v>
      </c>
      <c r="K1824" s="41">
        <v>0</v>
      </c>
      <c r="L1824" s="41">
        <f>SUM(Data[[#This Row],[CHELTUIELI DE PERSONAL LEI]:[CHELTUIELI DE CAPITAL (ACTIVE NEFINANCIARE ) LEI]])</f>
        <v>17245.11</v>
      </c>
      <c r="M1824" s="41">
        <f>Data[[#This Row],[TOTAL CHELTUIELI LEI]]/Data[[#This Row],[CURS VALUTAR EURO BNR 22 07 2020]]</f>
        <v>3562.9656412057607</v>
      </c>
      <c r="N1824" s="49">
        <v>1083</v>
      </c>
      <c r="O1824" s="54"/>
      <c r="P1824" s="54">
        <v>926</v>
      </c>
      <c r="Q1824" s="54"/>
      <c r="R1824" s="54">
        <f>Data[[#This Row],[PERSOANE ÎNSCRISE ÎN LISTELE ELECTORALE (TURUL 1)            ]]+Data[[#This Row],[PERSOANE ÎNSCRISE ÎN LISTELE ELECTORALE (TURUL AL 2-LEA)]]</f>
        <v>1083</v>
      </c>
      <c r="S1824" s="54">
        <f>Data[[#This Row],[PERSOANE CARE AU PARTICIPAT LA VOT (TURUL 1)]]+Data[[#This Row],[PERSOANE CARE AU PARTICIPAT LA VOT  (TURUL AL 2-LEA)]]</f>
        <v>926</v>
      </c>
      <c r="T1824" s="41">
        <f>Data[[#This Row],[TOTAL CHELTUIELI LEI]]/Data[[#This Row],[NUMĂRUL PERSOANELOR ÎNSCRISE ÎN LISTELE ELECTORALE]]</f>
        <v>15.923462603878116</v>
      </c>
      <c r="U1824" s="41">
        <f>Data[[#This Row],[TOTAL CHELTUIELI EURO]]/Data[[#This Row],[NUMĂRUL PERSOANELOR ÎNSCRISE ÎN LISTELE ELECTORALE]]</f>
        <v>3.2899036391558272</v>
      </c>
      <c r="V1824" s="41">
        <f>Data[[#This Row],[TOTAL CHELTUIELI LEI]]/Data[[#This Row],[NUMĂRUL PERSOANELOR CARE AU PARTICIPAT LA VOT]]</f>
        <v>18.623228941684665</v>
      </c>
      <c r="W1824" s="41">
        <f>Data[[#This Row],[TOTAL CHELTUIELI EURO]]/Data[[#This Row],[NUMĂRUL PERSOANELOR CARE AU PARTICIPAT LA VOT]]</f>
        <v>3.8476950768960698</v>
      </c>
      <c r="X1824" s="43">
        <v>4.8400999999999996</v>
      </c>
      <c r="Y1824" s="114" t="s">
        <v>2909</v>
      </c>
      <c r="Z1824" s="44">
        <v>15</v>
      </c>
      <c r="AA1824" s="115" t="s">
        <v>3106</v>
      </c>
      <c r="AB1824" s="44">
        <v>3</v>
      </c>
      <c r="AC1824" s="45"/>
    </row>
    <row r="1825" spans="1:29" x14ac:dyDescent="0.2">
      <c r="A1825" s="37">
        <v>1824</v>
      </c>
      <c r="B1825" s="38" t="s">
        <v>190</v>
      </c>
      <c r="C1825" s="39" t="s">
        <v>213</v>
      </c>
      <c r="D1825" s="40">
        <v>44101</v>
      </c>
      <c r="E1825" s="38">
        <v>1</v>
      </c>
      <c r="F1825" s="38"/>
      <c r="G1825" s="38" t="s">
        <v>2</v>
      </c>
      <c r="H1825" s="38" t="s">
        <v>2</v>
      </c>
      <c r="I1825" s="41">
        <v>750</v>
      </c>
      <c r="J1825" s="41">
        <v>939</v>
      </c>
      <c r="K1825" s="41">
        <v>0</v>
      </c>
      <c r="L1825" s="41">
        <f>SUM(Data[[#This Row],[CHELTUIELI DE PERSONAL LEI]:[CHELTUIELI DE CAPITAL (ACTIVE NEFINANCIARE ) LEI]])</f>
        <v>1689</v>
      </c>
      <c r="M1825" s="41">
        <f>Data[[#This Row],[TOTAL CHELTUIELI LEI]]/Data[[#This Row],[CURS VALUTAR EURO BNR 22 07 2020]]</f>
        <v>348.95973223693727</v>
      </c>
      <c r="N1825" s="49">
        <v>2377</v>
      </c>
      <c r="O1825" s="54"/>
      <c r="P1825" s="54">
        <v>1374</v>
      </c>
      <c r="Q1825" s="54"/>
      <c r="R1825" s="54">
        <f>Data[[#This Row],[PERSOANE ÎNSCRISE ÎN LISTELE ELECTORALE (TURUL 1)            ]]+Data[[#This Row],[PERSOANE ÎNSCRISE ÎN LISTELE ELECTORALE (TURUL AL 2-LEA)]]</f>
        <v>2377</v>
      </c>
      <c r="S1825" s="54">
        <f>Data[[#This Row],[PERSOANE CARE AU PARTICIPAT LA VOT (TURUL 1)]]+Data[[#This Row],[PERSOANE CARE AU PARTICIPAT LA VOT  (TURUL AL 2-LEA)]]</f>
        <v>1374</v>
      </c>
      <c r="T1825" s="41">
        <f>Data[[#This Row],[TOTAL CHELTUIELI LEI]]/Data[[#This Row],[NUMĂRUL PERSOANELOR ÎNSCRISE ÎN LISTELE ELECTORALE]]</f>
        <v>0.71055952881783757</v>
      </c>
      <c r="U1825" s="41">
        <f>Data[[#This Row],[TOTAL CHELTUIELI EURO]]/Data[[#This Row],[NUMĂRUL PERSOANELOR ÎNSCRISE ÎN LISTELE ELECTORALE]]</f>
        <v>0.14680678680561096</v>
      </c>
      <c r="V1825" s="41">
        <f>Data[[#This Row],[TOTAL CHELTUIELI LEI]]/Data[[#This Row],[NUMĂRUL PERSOANELOR CARE AU PARTICIPAT LA VOT]]</f>
        <v>1.2292576419213974</v>
      </c>
      <c r="W1825" s="41">
        <f>Data[[#This Row],[TOTAL CHELTUIELI EURO]]/Data[[#This Row],[NUMĂRUL PERSOANELOR CARE AU PARTICIPAT LA VOT]]</f>
        <v>0.25397360424813487</v>
      </c>
      <c r="X1825" s="43">
        <v>4.8400999999999996</v>
      </c>
      <c r="Y1825" s="114" t="s">
        <v>2890</v>
      </c>
      <c r="Z1825" s="44">
        <v>0</v>
      </c>
      <c r="AA1825" s="115" t="s">
        <v>3105</v>
      </c>
      <c r="AB1825" s="44">
        <v>0</v>
      </c>
      <c r="AC1825" s="45"/>
    </row>
    <row r="1826" spans="1:29" x14ac:dyDescent="0.2">
      <c r="A1826" s="37">
        <v>1825</v>
      </c>
      <c r="B1826" s="38" t="s">
        <v>190</v>
      </c>
      <c r="C1826" s="39" t="s">
        <v>214</v>
      </c>
      <c r="D1826" s="40">
        <v>44101</v>
      </c>
      <c r="E1826" s="38">
        <v>1</v>
      </c>
      <c r="F1826" s="38"/>
      <c r="G1826" s="38" t="s">
        <v>2</v>
      </c>
      <c r="H1826" s="38" t="s">
        <v>2</v>
      </c>
      <c r="I1826" s="41">
        <v>0</v>
      </c>
      <c r="J1826" s="41">
        <v>2364</v>
      </c>
      <c r="K1826" s="41">
        <v>0</v>
      </c>
      <c r="L1826" s="41">
        <f>SUM(Data[[#This Row],[CHELTUIELI DE PERSONAL LEI]:[CHELTUIELI DE CAPITAL (ACTIVE NEFINANCIARE ) LEI]])</f>
        <v>2364</v>
      </c>
      <c r="M1826" s="41">
        <f>Data[[#This Row],[TOTAL CHELTUIELI LEI]]/Data[[#This Row],[CURS VALUTAR EURO BNR 22 07 2020]]</f>
        <v>488.41966075081098</v>
      </c>
      <c r="N1826" s="49">
        <v>2182</v>
      </c>
      <c r="O1826" s="54"/>
      <c r="P1826" s="54">
        <v>1514</v>
      </c>
      <c r="Q1826" s="54"/>
      <c r="R1826" s="54">
        <f>Data[[#This Row],[PERSOANE ÎNSCRISE ÎN LISTELE ELECTORALE (TURUL 1)            ]]+Data[[#This Row],[PERSOANE ÎNSCRISE ÎN LISTELE ELECTORALE (TURUL AL 2-LEA)]]</f>
        <v>2182</v>
      </c>
      <c r="S1826" s="54">
        <f>Data[[#This Row],[PERSOANE CARE AU PARTICIPAT LA VOT (TURUL 1)]]+Data[[#This Row],[PERSOANE CARE AU PARTICIPAT LA VOT  (TURUL AL 2-LEA)]]</f>
        <v>1514</v>
      </c>
      <c r="T1826" s="41">
        <f>Data[[#This Row],[TOTAL CHELTUIELI LEI]]/Data[[#This Row],[NUMĂRUL PERSOANELOR ÎNSCRISE ÎN LISTELE ELECTORALE]]</f>
        <v>1.083409715857012</v>
      </c>
      <c r="U1826" s="41">
        <f>Data[[#This Row],[TOTAL CHELTUIELI EURO]]/Data[[#This Row],[NUMĂRUL PERSOANELOR ÎNSCRISE ÎN LISTELE ELECTORALE]]</f>
        <v>0.22384035781430384</v>
      </c>
      <c r="V1826" s="41">
        <f>Data[[#This Row],[TOTAL CHELTUIELI LEI]]/Data[[#This Row],[NUMĂRUL PERSOANELOR CARE AU PARTICIPAT LA VOT]]</f>
        <v>1.5614266842800528</v>
      </c>
      <c r="W1826" s="41">
        <f>Data[[#This Row],[TOTAL CHELTUIELI EURO]]/Data[[#This Row],[NUMĂRUL PERSOANELOR CARE AU PARTICIPAT LA VOT]]</f>
        <v>0.32260215373237183</v>
      </c>
      <c r="X1826" s="43">
        <v>4.8400999999999996</v>
      </c>
      <c r="Y1826" s="114" t="s">
        <v>2894</v>
      </c>
      <c r="Z1826" s="44">
        <v>1</v>
      </c>
      <c r="AA1826" s="115" t="s">
        <v>3105</v>
      </c>
      <c r="AB1826" s="44">
        <v>0</v>
      </c>
      <c r="AC1826" s="45"/>
    </row>
    <row r="1827" spans="1:29" x14ac:dyDescent="0.2">
      <c r="A1827" s="37">
        <v>1826</v>
      </c>
      <c r="B1827" s="38" t="s">
        <v>190</v>
      </c>
      <c r="C1827" s="39" t="s">
        <v>215</v>
      </c>
      <c r="D1827" s="40">
        <v>44101</v>
      </c>
      <c r="E1827" s="38">
        <v>1</v>
      </c>
      <c r="F1827" s="38"/>
      <c r="G1827" s="38" t="s">
        <v>2</v>
      </c>
      <c r="H1827" s="38" t="s">
        <v>2</v>
      </c>
      <c r="I1827" s="41">
        <v>0</v>
      </c>
      <c r="J1827" s="41">
        <v>7449</v>
      </c>
      <c r="K1827" s="41">
        <v>0</v>
      </c>
      <c r="L1827" s="41">
        <f>SUM(Data[[#This Row],[CHELTUIELI DE PERSONAL LEI]:[CHELTUIELI DE CAPITAL (ACTIVE NEFINANCIARE ) LEI]])</f>
        <v>7449</v>
      </c>
      <c r="M1827" s="41">
        <f>Data[[#This Row],[TOTAL CHELTUIELI LEI]]/Data[[#This Row],[CURS VALUTAR EURO BNR 22 07 2020]]</f>
        <v>1539.0177888886594</v>
      </c>
      <c r="N1827" s="49">
        <v>2625</v>
      </c>
      <c r="O1827" s="54"/>
      <c r="P1827" s="54">
        <v>1358</v>
      </c>
      <c r="Q1827" s="54"/>
      <c r="R1827" s="54">
        <f>Data[[#This Row],[PERSOANE ÎNSCRISE ÎN LISTELE ELECTORALE (TURUL 1)            ]]+Data[[#This Row],[PERSOANE ÎNSCRISE ÎN LISTELE ELECTORALE (TURUL AL 2-LEA)]]</f>
        <v>2625</v>
      </c>
      <c r="S1827" s="54">
        <f>Data[[#This Row],[PERSOANE CARE AU PARTICIPAT LA VOT (TURUL 1)]]+Data[[#This Row],[PERSOANE CARE AU PARTICIPAT LA VOT  (TURUL AL 2-LEA)]]</f>
        <v>1358</v>
      </c>
      <c r="T1827" s="41">
        <f>Data[[#This Row],[TOTAL CHELTUIELI LEI]]/Data[[#This Row],[NUMĂRUL PERSOANELOR ÎNSCRISE ÎN LISTELE ELECTORALE]]</f>
        <v>2.8377142857142856</v>
      </c>
      <c r="U1827" s="41">
        <f>Data[[#This Row],[TOTAL CHELTUIELI EURO]]/Data[[#This Row],[NUMĂRUL PERSOANELOR ÎNSCRISE ÎN LISTELE ELECTORALE]]</f>
        <v>0.58629249100520364</v>
      </c>
      <c r="V1827" s="41">
        <f>Data[[#This Row],[TOTAL CHELTUIELI LEI]]/Data[[#This Row],[NUMĂRUL PERSOANELOR CARE AU PARTICIPAT LA VOT]]</f>
        <v>5.4852724594992637</v>
      </c>
      <c r="W1827" s="41">
        <f>Data[[#This Row],[TOTAL CHELTUIELI EURO]]/Data[[#This Row],[NUMĂRUL PERSOANELOR CARE AU PARTICIPAT LA VOT]]</f>
        <v>1.133297340860574</v>
      </c>
      <c r="X1827" s="43">
        <v>4.8400999999999996</v>
      </c>
      <c r="Y1827" s="114" t="s">
        <v>2891</v>
      </c>
      <c r="Z1827" s="44">
        <v>2</v>
      </c>
      <c r="AA1827" s="115" t="s">
        <v>3105</v>
      </c>
      <c r="AB1827" s="44">
        <v>0</v>
      </c>
      <c r="AC1827" s="45"/>
    </row>
    <row r="1828" spans="1:29" x14ac:dyDescent="0.2">
      <c r="A1828" s="37">
        <v>1827</v>
      </c>
      <c r="B1828" s="38" t="s">
        <v>190</v>
      </c>
      <c r="C1828" s="39" t="s">
        <v>216</v>
      </c>
      <c r="D1828" s="40">
        <v>44101</v>
      </c>
      <c r="E1828" s="38">
        <v>1</v>
      </c>
      <c r="F1828" s="38"/>
      <c r="G1828" s="38" t="s">
        <v>2</v>
      </c>
      <c r="H1828" s="38" t="s">
        <v>2</v>
      </c>
      <c r="I1828" s="41">
        <v>500</v>
      </c>
      <c r="J1828" s="41">
        <v>2444.67</v>
      </c>
      <c r="K1828" s="41">
        <v>0</v>
      </c>
      <c r="L1828" s="41">
        <f>SUM(Data[[#This Row],[CHELTUIELI DE PERSONAL LEI]:[CHELTUIELI DE CAPITAL (ACTIVE NEFINANCIARE ) LEI]])</f>
        <v>2944.67</v>
      </c>
      <c r="M1828" s="41">
        <f>Data[[#This Row],[TOTAL CHELTUIELI LEI]]/Data[[#This Row],[CURS VALUTAR EURO BNR 22 07 2020]]</f>
        <v>608.39032251399772</v>
      </c>
      <c r="N1828" s="49">
        <v>457</v>
      </c>
      <c r="O1828" s="54"/>
      <c r="P1828" s="54">
        <v>593</v>
      </c>
      <c r="Q1828" s="54"/>
      <c r="R1828" s="54">
        <f>Data[[#This Row],[PERSOANE ÎNSCRISE ÎN LISTELE ELECTORALE (TURUL 1)            ]]+Data[[#This Row],[PERSOANE ÎNSCRISE ÎN LISTELE ELECTORALE (TURUL AL 2-LEA)]]</f>
        <v>457</v>
      </c>
      <c r="S1828" s="54">
        <f>Data[[#This Row],[PERSOANE CARE AU PARTICIPAT LA VOT (TURUL 1)]]+Data[[#This Row],[PERSOANE CARE AU PARTICIPAT LA VOT  (TURUL AL 2-LEA)]]</f>
        <v>593</v>
      </c>
      <c r="T1828" s="41">
        <f>Data[[#This Row],[TOTAL CHELTUIELI LEI]]/Data[[#This Row],[NUMĂRUL PERSOANELOR ÎNSCRISE ÎN LISTELE ELECTORALE]]</f>
        <v>6.4434792122538296</v>
      </c>
      <c r="U1828" s="41">
        <f>Data[[#This Row],[TOTAL CHELTUIELI EURO]]/Data[[#This Row],[NUMĂRUL PERSOANELOR ÎNSCRISE ÎN LISTELE ELECTORALE]]</f>
        <v>1.3312698523282225</v>
      </c>
      <c r="V1828" s="41">
        <f>Data[[#This Row],[TOTAL CHELTUIELI LEI]]/Data[[#This Row],[NUMĂRUL PERSOANELOR CARE AU PARTICIPAT LA VOT]]</f>
        <v>4.9657166947723441</v>
      </c>
      <c r="W1828" s="41">
        <f>Data[[#This Row],[TOTAL CHELTUIELI EURO]]/Data[[#This Row],[NUMĂRUL PERSOANELOR CARE AU PARTICIPAT LA VOT]]</f>
        <v>1.0259533263305189</v>
      </c>
      <c r="X1828" s="43">
        <v>4.8400999999999996</v>
      </c>
      <c r="Y1828" s="114" t="s">
        <v>2889</v>
      </c>
      <c r="Z1828" s="44">
        <v>6</v>
      </c>
      <c r="AA1828" s="115" t="s">
        <v>3107</v>
      </c>
      <c r="AB1828" s="44">
        <v>1</v>
      </c>
      <c r="AC1828" s="45"/>
    </row>
    <row r="1829" spans="1:29" x14ac:dyDescent="0.2">
      <c r="A1829" s="37">
        <v>1828</v>
      </c>
      <c r="B1829" s="38" t="s">
        <v>190</v>
      </c>
      <c r="C1829" s="39" t="s">
        <v>217</v>
      </c>
      <c r="D1829" s="40">
        <v>44101</v>
      </c>
      <c r="E1829" s="38">
        <v>1</v>
      </c>
      <c r="F1829" s="38"/>
      <c r="G1829" s="38" t="s">
        <v>2</v>
      </c>
      <c r="H1829" s="38" t="s">
        <v>2</v>
      </c>
      <c r="I1829" s="41">
        <v>1540</v>
      </c>
      <c r="J1829" s="41">
        <v>14568</v>
      </c>
      <c r="K1829" s="41">
        <v>0</v>
      </c>
      <c r="L1829" s="41">
        <f>SUM(Data[[#This Row],[CHELTUIELI DE PERSONAL LEI]:[CHELTUIELI DE CAPITAL (ACTIVE NEFINANCIARE ) LEI]])</f>
        <v>16108</v>
      </c>
      <c r="M1829" s="41">
        <f>Data[[#This Row],[TOTAL CHELTUIELI LEI]]/Data[[#This Row],[CURS VALUTAR EURO BNR 22 07 2020]]</f>
        <v>3328.0304125947814</v>
      </c>
      <c r="N1829" s="49">
        <v>3257</v>
      </c>
      <c r="O1829" s="54"/>
      <c r="P1829" s="54">
        <v>1920</v>
      </c>
      <c r="Q1829" s="54"/>
      <c r="R1829" s="54">
        <f>Data[[#This Row],[PERSOANE ÎNSCRISE ÎN LISTELE ELECTORALE (TURUL 1)            ]]+Data[[#This Row],[PERSOANE ÎNSCRISE ÎN LISTELE ELECTORALE (TURUL AL 2-LEA)]]</f>
        <v>3257</v>
      </c>
      <c r="S1829" s="54">
        <f>Data[[#This Row],[PERSOANE CARE AU PARTICIPAT LA VOT (TURUL 1)]]+Data[[#This Row],[PERSOANE CARE AU PARTICIPAT LA VOT  (TURUL AL 2-LEA)]]</f>
        <v>1920</v>
      </c>
      <c r="T1829" s="41">
        <f>Data[[#This Row],[TOTAL CHELTUIELI LEI]]/Data[[#This Row],[NUMĂRUL PERSOANELOR ÎNSCRISE ÎN LISTELE ELECTORALE]]</f>
        <v>4.945655511206632</v>
      </c>
      <c r="U1829" s="41">
        <f>Data[[#This Row],[TOTAL CHELTUIELI EURO]]/Data[[#This Row],[NUMĂRUL PERSOANELOR ÎNSCRISE ÎN LISTELE ELECTORALE]]</f>
        <v>1.0218085393290701</v>
      </c>
      <c r="V1829" s="41">
        <f>Data[[#This Row],[TOTAL CHELTUIELI LEI]]/Data[[#This Row],[NUMĂRUL PERSOANELOR CARE AU PARTICIPAT LA VOT]]</f>
        <v>8.3895833333333325</v>
      </c>
      <c r="W1829" s="41">
        <f>Data[[#This Row],[TOTAL CHELTUIELI EURO]]/Data[[#This Row],[NUMĂRUL PERSOANELOR CARE AU PARTICIPAT LA VOT]]</f>
        <v>1.7333491732264485</v>
      </c>
      <c r="X1829" s="43">
        <v>4.8400999999999996</v>
      </c>
      <c r="Y1829" s="114" t="s">
        <v>2895</v>
      </c>
      <c r="Z1829" s="44">
        <v>4</v>
      </c>
      <c r="AA1829" s="115" t="s">
        <v>3107</v>
      </c>
      <c r="AB1829" s="44">
        <v>1</v>
      </c>
      <c r="AC1829" s="45"/>
    </row>
    <row r="1830" spans="1:29" x14ac:dyDescent="0.2">
      <c r="A1830" s="37">
        <v>1829</v>
      </c>
      <c r="B1830" s="38" t="s">
        <v>190</v>
      </c>
      <c r="C1830" s="39" t="s">
        <v>218</v>
      </c>
      <c r="D1830" s="40">
        <v>44101</v>
      </c>
      <c r="E1830" s="38">
        <v>1</v>
      </c>
      <c r="F1830" s="38"/>
      <c r="G1830" s="38" t="s">
        <v>2</v>
      </c>
      <c r="H1830" s="38" t="s">
        <v>2</v>
      </c>
      <c r="I1830" s="41">
        <v>0</v>
      </c>
      <c r="J1830" s="41">
        <v>4928</v>
      </c>
      <c r="K1830" s="41">
        <v>0</v>
      </c>
      <c r="L1830" s="41">
        <f>SUM(Data[[#This Row],[CHELTUIELI DE PERSONAL LEI]:[CHELTUIELI DE CAPITAL (ACTIVE NEFINANCIARE ) LEI]])</f>
        <v>4928</v>
      </c>
      <c r="M1830" s="41">
        <f>Data[[#This Row],[TOTAL CHELTUIELI LEI]]/Data[[#This Row],[CURS VALUTAR EURO BNR 22 07 2020]]</f>
        <v>1018.160781802029</v>
      </c>
      <c r="N1830" s="49">
        <v>972</v>
      </c>
      <c r="O1830" s="54"/>
      <c r="P1830" s="54">
        <v>868</v>
      </c>
      <c r="Q1830" s="54"/>
      <c r="R1830" s="54">
        <f>Data[[#This Row],[PERSOANE ÎNSCRISE ÎN LISTELE ELECTORALE (TURUL 1)            ]]+Data[[#This Row],[PERSOANE ÎNSCRISE ÎN LISTELE ELECTORALE (TURUL AL 2-LEA)]]</f>
        <v>972</v>
      </c>
      <c r="S1830" s="54">
        <f>Data[[#This Row],[PERSOANE CARE AU PARTICIPAT LA VOT (TURUL 1)]]+Data[[#This Row],[PERSOANE CARE AU PARTICIPAT LA VOT  (TURUL AL 2-LEA)]]</f>
        <v>868</v>
      </c>
      <c r="T1830" s="41">
        <f>Data[[#This Row],[TOTAL CHELTUIELI LEI]]/Data[[#This Row],[NUMĂRUL PERSOANELOR ÎNSCRISE ÎN LISTELE ELECTORALE]]</f>
        <v>5.0699588477366255</v>
      </c>
      <c r="U1830" s="41">
        <f>Data[[#This Row],[TOTAL CHELTUIELI EURO]]/Data[[#This Row],[NUMĂRUL PERSOANELOR ÎNSCRISE ÎN LISTELE ELECTORALE]]</f>
        <v>1.0474905162572314</v>
      </c>
      <c r="V1830" s="41">
        <f>Data[[#This Row],[TOTAL CHELTUIELI LEI]]/Data[[#This Row],[NUMĂRUL PERSOANELOR CARE AU PARTICIPAT LA VOT]]</f>
        <v>5.67741935483871</v>
      </c>
      <c r="W1830" s="41">
        <f>Data[[#This Row],[TOTAL CHELTUIELI EURO]]/Data[[#This Row],[NUMĂRUL PERSOANELOR CARE AU PARTICIPAT LA VOT]]</f>
        <v>1.1729962923986508</v>
      </c>
      <c r="X1830" s="43">
        <v>4.8400999999999996</v>
      </c>
      <c r="Y1830" s="114" t="s">
        <v>2892</v>
      </c>
      <c r="Z1830" s="44">
        <v>5</v>
      </c>
      <c r="AA1830" s="115" t="s">
        <v>3107</v>
      </c>
      <c r="AB1830" s="44">
        <v>1</v>
      </c>
      <c r="AC1830" s="45"/>
    </row>
    <row r="1831" spans="1:29" x14ac:dyDescent="0.2">
      <c r="A1831" s="37">
        <v>1830</v>
      </c>
      <c r="B1831" s="38" t="s">
        <v>190</v>
      </c>
      <c r="C1831" s="39" t="s">
        <v>219</v>
      </c>
      <c r="D1831" s="40">
        <v>44101</v>
      </c>
      <c r="E1831" s="38">
        <v>1</v>
      </c>
      <c r="F1831" s="38"/>
      <c r="G1831" s="38" t="s">
        <v>2</v>
      </c>
      <c r="H1831" s="38" t="s">
        <v>2</v>
      </c>
      <c r="I1831" s="41">
        <v>34376</v>
      </c>
      <c r="J1831" s="41">
        <v>7006</v>
      </c>
      <c r="K1831" s="41">
        <v>0</v>
      </c>
      <c r="L1831" s="41">
        <f>SUM(Data[[#This Row],[CHELTUIELI DE PERSONAL LEI]:[CHELTUIELI DE CAPITAL (ACTIVE NEFINANCIARE ) LEI]])</f>
        <v>41382</v>
      </c>
      <c r="M1831" s="41">
        <f>Data[[#This Row],[TOTAL CHELTUIELI LEI]]/Data[[#This Row],[CURS VALUTAR EURO BNR 22 07 2020]]</f>
        <v>8549.8233507572168</v>
      </c>
      <c r="N1831" s="49">
        <v>1540</v>
      </c>
      <c r="O1831" s="54"/>
      <c r="P1831" s="54">
        <v>923</v>
      </c>
      <c r="Q1831" s="54"/>
      <c r="R1831" s="54">
        <f>Data[[#This Row],[PERSOANE ÎNSCRISE ÎN LISTELE ELECTORALE (TURUL 1)            ]]+Data[[#This Row],[PERSOANE ÎNSCRISE ÎN LISTELE ELECTORALE (TURUL AL 2-LEA)]]</f>
        <v>1540</v>
      </c>
      <c r="S1831" s="54">
        <f>Data[[#This Row],[PERSOANE CARE AU PARTICIPAT LA VOT (TURUL 1)]]+Data[[#This Row],[PERSOANE CARE AU PARTICIPAT LA VOT  (TURUL AL 2-LEA)]]</f>
        <v>923</v>
      </c>
      <c r="T1831" s="41">
        <f>Data[[#This Row],[TOTAL CHELTUIELI LEI]]/Data[[#This Row],[NUMĂRUL PERSOANELOR ÎNSCRISE ÎN LISTELE ELECTORALE]]</f>
        <v>26.87142857142857</v>
      </c>
      <c r="U1831" s="41">
        <f>Data[[#This Row],[TOTAL CHELTUIELI EURO]]/Data[[#This Row],[NUMĂRUL PERSOANELOR ÎNSCRISE ÎN LISTELE ELECTORALE]]</f>
        <v>5.5518333446475436</v>
      </c>
      <c r="V1831" s="41">
        <f>Data[[#This Row],[TOTAL CHELTUIELI LEI]]/Data[[#This Row],[NUMĂRUL PERSOANELOR CARE AU PARTICIPAT LA VOT]]</f>
        <v>44.834236186348861</v>
      </c>
      <c r="W1831" s="41">
        <f>Data[[#This Row],[TOTAL CHELTUIELI EURO]]/Data[[#This Row],[NUMĂRUL PERSOANELOR CARE AU PARTICIPAT LA VOT]]</f>
        <v>9.2630805533664322</v>
      </c>
      <c r="X1831" s="43">
        <v>4.8400999999999996</v>
      </c>
      <c r="Y1831" s="114" t="s">
        <v>2926</v>
      </c>
      <c r="Z1831" s="44">
        <v>26</v>
      </c>
      <c r="AA1831" s="115" t="s">
        <v>3109</v>
      </c>
      <c r="AB1831" s="44">
        <v>5</v>
      </c>
      <c r="AC1831" s="45"/>
    </row>
    <row r="1832" spans="1:29" x14ac:dyDescent="0.2">
      <c r="A1832" s="37">
        <v>1831</v>
      </c>
      <c r="B1832" s="38" t="s">
        <v>190</v>
      </c>
      <c r="C1832" s="39" t="s">
        <v>220</v>
      </c>
      <c r="D1832" s="40">
        <v>44101</v>
      </c>
      <c r="E1832" s="38">
        <v>1</v>
      </c>
      <c r="F1832" s="38"/>
      <c r="G1832" s="38" t="s">
        <v>2</v>
      </c>
      <c r="H1832" s="38" t="s">
        <v>2</v>
      </c>
      <c r="I1832" s="41">
        <v>960</v>
      </c>
      <c r="J1832" s="41">
        <v>7857.18</v>
      </c>
      <c r="K1832" s="41">
        <v>0</v>
      </c>
      <c r="L1832" s="41">
        <f>SUM(Data[[#This Row],[CHELTUIELI DE PERSONAL LEI]:[CHELTUIELI DE CAPITAL (ACTIVE NEFINANCIARE ) LEI]])</f>
        <v>8817.18</v>
      </c>
      <c r="M1832" s="41">
        <f>Data[[#This Row],[TOTAL CHELTUIELI LEI]]/Data[[#This Row],[CURS VALUTAR EURO BNR 22 07 2020]]</f>
        <v>1821.6937666577139</v>
      </c>
      <c r="N1832" s="49">
        <v>2189</v>
      </c>
      <c r="O1832" s="54"/>
      <c r="P1832" s="54">
        <v>1366</v>
      </c>
      <c r="Q1832" s="54"/>
      <c r="R1832" s="54">
        <f>Data[[#This Row],[PERSOANE ÎNSCRISE ÎN LISTELE ELECTORALE (TURUL 1)            ]]+Data[[#This Row],[PERSOANE ÎNSCRISE ÎN LISTELE ELECTORALE (TURUL AL 2-LEA)]]</f>
        <v>2189</v>
      </c>
      <c r="S1832" s="54">
        <f>Data[[#This Row],[PERSOANE CARE AU PARTICIPAT LA VOT (TURUL 1)]]+Data[[#This Row],[PERSOANE CARE AU PARTICIPAT LA VOT  (TURUL AL 2-LEA)]]</f>
        <v>1366</v>
      </c>
      <c r="T1832" s="41">
        <f>Data[[#This Row],[TOTAL CHELTUIELI LEI]]/Data[[#This Row],[NUMĂRUL PERSOANELOR ÎNSCRISE ÎN LISTELE ELECTORALE]]</f>
        <v>4.0279488350845138</v>
      </c>
      <c r="U1832" s="41">
        <f>Data[[#This Row],[TOTAL CHELTUIELI EURO]]/Data[[#This Row],[NUMĂRUL PERSOANELOR ÎNSCRISE ÎN LISTELE ELECTORALE]]</f>
        <v>0.83220363940507713</v>
      </c>
      <c r="V1832" s="41">
        <f>Data[[#This Row],[TOTAL CHELTUIELI LEI]]/Data[[#This Row],[NUMĂRUL PERSOANELOR CARE AU PARTICIPAT LA VOT]]</f>
        <v>6.4547437774524159</v>
      </c>
      <c r="W1832" s="41">
        <f>Data[[#This Row],[TOTAL CHELTUIELI EURO]]/Data[[#This Row],[NUMĂRUL PERSOANELOR CARE AU PARTICIPAT LA VOT]]</f>
        <v>1.3335971937464963</v>
      </c>
      <c r="X1832" s="43">
        <v>4.8400999999999996</v>
      </c>
      <c r="Y1832" s="114" t="s">
        <v>2895</v>
      </c>
      <c r="Z1832" s="44">
        <v>4</v>
      </c>
      <c r="AA1832" s="115" t="s">
        <v>3105</v>
      </c>
      <c r="AB1832" s="44">
        <v>0</v>
      </c>
      <c r="AC1832" s="45"/>
    </row>
    <row r="1833" spans="1:29" x14ac:dyDescent="0.2">
      <c r="A1833" s="37">
        <v>1832</v>
      </c>
      <c r="B1833" s="38" t="s">
        <v>190</v>
      </c>
      <c r="C1833" s="39" t="s">
        <v>221</v>
      </c>
      <c r="D1833" s="40">
        <v>44101</v>
      </c>
      <c r="E1833" s="38">
        <v>1</v>
      </c>
      <c r="F1833" s="38"/>
      <c r="G1833" s="38" t="s">
        <v>2</v>
      </c>
      <c r="H1833" s="38" t="s">
        <v>2</v>
      </c>
      <c r="I1833" s="41">
        <v>0</v>
      </c>
      <c r="J1833" s="41">
        <v>5138.57</v>
      </c>
      <c r="K1833" s="41">
        <v>0</v>
      </c>
      <c r="L1833" s="41">
        <f>SUM(Data[[#This Row],[CHELTUIELI DE PERSONAL LEI]:[CHELTUIELI DE CAPITAL (ACTIVE NEFINANCIARE ) LEI]])</f>
        <v>5138.57</v>
      </c>
      <c r="M1833" s="41">
        <f>Data[[#This Row],[TOTAL CHELTUIELI LEI]]/Data[[#This Row],[CURS VALUTAR EURO BNR 22 07 2020]]</f>
        <v>1061.6660812793125</v>
      </c>
      <c r="N1833" s="49">
        <v>2329</v>
      </c>
      <c r="O1833" s="54"/>
      <c r="P1833" s="54">
        <v>1619</v>
      </c>
      <c r="Q1833" s="54"/>
      <c r="R1833" s="54">
        <f>Data[[#This Row],[PERSOANE ÎNSCRISE ÎN LISTELE ELECTORALE (TURUL 1)            ]]+Data[[#This Row],[PERSOANE ÎNSCRISE ÎN LISTELE ELECTORALE (TURUL AL 2-LEA)]]</f>
        <v>2329</v>
      </c>
      <c r="S1833" s="54">
        <f>Data[[#This Row],[PERSOANE CARE AU PARTICIPAT LA VOT (TURUL 1)]]+Data[[#This Row],[PERSOANE CARE AU PARTICIPAT LA VOT  (TURUL AL 2-LEA)]]</f>
        <v>1619</v>
      </c>
      <c r="T1833" s="41">
        <f>Data[[#This Row],[TOTAL CHELTUIELI LEI]]/Data[[#This Row],[NUMĂRUL PERSOANELOR ÎNSCRISE ÎN LISTELE ELECTORALE]]</f>
        <v>2.2063417775869469</v>
      </c>
      <c r="U1833" s="41">
        <f>Data[[#This Row],[TOTAL CHELTUIELI EURO]]/Data[[#This Row],[NUMĂRUL PERSOANELOR ÎNSCRISE ÎN LISTELE ELECTORALE]]</f>
        <v>0.45584632085844246</v>
      </c>
      <c r="V1833" s="41">
        <f>Data[[#This Row],[TOTAL CHELTUIELI LEI]]/Data[[#This Row],[NUMĂRUL PERSOANELOR CARE AU PARTICIPAT LA VOT]]</f>
        <v>3.1739159975293387</v>
      </c>
      <c r="W1833" s="41">
        <f>Data[[#This Row],[TOTAL CHELTUIELI EURO]]/Data[[#This Row],[NUMĂRUL PERSOANELOR CARE AU PARTICIPAT LA VOT]]</f>
        <v>0.65575421944367662</v>
      </c>
      <c r="X1833" s="43">
        <v>4.8400999999999996</v>
      </c>
      <c r="Y1833" s="114" t="s">
        <v>2891</v>
      </c>
      <c r="Z1833" s="44">
        <v>2</v>
      </c>
      <c r="AA1833" s="115" t="s">
        <v>3105</v>
      </c>
      <c r="AB1833" s="44">
        <v>0</v>
      </c>
      <c r="AC1833" s="45"/>
    </row>
    <row r="1834" spans="1:29" x14ac:dyDescent="0.2">
      <c r="A1834" s="37">
        <v>1833</v>
      </c>
      <c r="B1834" s="38" t="s">
        <v>190</v>
      </c>
      <c r="C1834" s="39" t="s">
        <v>222</v>
      </c>
      <c r="D1834" s="40">
        <v>44101</v>
      </c>
      <c r="E1834" s="38">
        <v>1</v>
      </c>
      <c r="F1834" s="38"/>
      <c r="G1834" s="38" t="s">
        <v>2</v>
      </c>
      <c r="H1834" s="38" t="s">
        <v>2</v>
      </c>
      <c r="I1834" s="41">
        <v>11593</v>
      </c>
      <c r="J1834" s="41">
        <v>0</v>
      </c>
      <c r="K1834" s="41">
        <v>0</v>
      </c>
      <c r="L1834" s="41">
        <f>SUM(Data[[#This Row],[CHELTUIELI DE PERSONAL LEI]:[CHELTUIELI DE CAPITAL (ACTIVE NEFINANCIARE ) LEI]])</f>
        <v>11593</v>
      </c>
      <c r="M1834" s="41">
        <f>Data[[#This Row],[TOTAL CHELTUIELI LEI]]/Data[[#This Row],[CURS VALUTAR EURO BNR 22 07 2020]]</f>
        <v>2395.198446313093</v>
      </c>
      <c r="N1834" s="49">
        <v>983</v>
      </c>
      <c r="O1834" s="54"/>
      <c r="P1834" s="54">
        <v>919</v>
      </c>
      <c r="Q1834" s="54"/>
      <c r="R1834" s="54">
        <f>Data[[#This Row],[PERSOANE ÎNSCRISE ÎN LISTELE ELECTORALE (TURUL 1)            ]]+Data[[#This Row],[PERSOANE ÎNSCRISE ÎN LISTELE ELECTORALE (TURUL AL 2-LEA)]]</f>
        <v>983</v>
      </c>
      <c r="S1834" s="54">
        <f>Data[[#This Row],[PERSOANE CARE AU PARTICIPAT LA VOT (TURUL 1)]]+Data[[#This Row],[PERSOANE CARE AU PARTICIPAT LA VOT  (TURUL AL 2-LEA)]]</f>
        <v>919</v>
      </c>
      <c r="T1834" s="41">
        <f>Data[[#This Row],[TOTAL CHELTUIELI LEI]]/Data[[#This Row],[NUMĂRUL PERSOANELOR ÎNSCRISE ÎN LISTELE ELECTORALE]]</f>
        <v>11.793489318413021</v>
      </c>
      <c r="U1834" s="41">
        <f>Data[[#This Row],[TOTAL CHELTUIELI EURO]]/Data[[#This Row],[NUMĂRUL PERSOANELOR ÎNSCRISE ÎN LISTELE ELECTORALE]]</f>
        <v>2.4366210033703894</v>
      </c>
      <c r="V1834" s="41">
        <f>Data[[#This Row],[TOTAL CHELTUIELI LEI]]/Data[[#This Row],[NUMĂRUL PERSOANELOR CARE AU PARTICIPAT LA VOT]]</f>
        <v>12.614798694232862</v>
      </c>
      <c r="W1834" s="41">
        <f>Data[[#This Row],[TOTAL CHELTUIELI EURO]]/Data[[#This Row],[NUMĂRUL PERSOANELOR CARE AU PARTICIPAT LA VOT]]</f>
        <v>2.6063095172068476</v>
      </c>
      <c r="X1834" s="43">
        <v>4.8400999999999996</v>
      </c>
      <c r="Y1834" s="114" t="s">
        <v>2888</v>
      </c>
      <c r="Z1834" s="44">
        <v>11</v>
      </c>
      <c r="AA1834" s="115" t="s">
        <v>3108</v>
      </c>
      <c r="AB1834" s="44">
        <v>2</v>
      </c>
      <c r="AC1834" s="45"/>
    </row>
    <row r="1835" spans="1:29" x14ac:dyDescent="0.2">
      <c r="A1835" s="37">
        <v>1834</v>
      </c>
      <c r="B1835" s="38" t="s">
        <v>190</v>
      </c>
      <c r="C1835" s="39" t="s">
        <v>223</v>
      </c>
      <c r="D1835" s="40">
        <v>44101</v>
      </c>
      <c r="E1835" s="38">
        <v>1</v>
      </c>
      <c r="F1835" s="38"/>
      <c r="G1835" s="38" t="s">
        <v>2</v>
      </c>
      <c r="H1835" s="38" t="s">
        <v>2</v>
      </c>
      <c r="I1835" s="41">
        <v>0</v>
      </c>
      <c r="J1835" s="41">
        <v>1896</v>
      </c>
      <c r="K1835" s="41">
        <v>0</v>
      </c>
      <c r="L1835" s="41">
        <f>SUM(Data[[#This Row],[CHELTUIELI DE PERSONAL LEI]:[CHELTUIELI DE CAPITAL (ACTIVE NEFINANCIARE ) LEI]])</f>
        <v>1896</v>
      </c>
      <c r="M1835" s="41">
        <f>Data[[#This Row],[TOTAL CHELTUIELI LEI]]/Data[[#This Row],[CURS VALUTAR EURO BNR 22 07 2020]]</f>
        <v>391.72744364785854</v>
      </c>
      <c r="N1835" s="49">
        <v>974</v>
      </c>
      <c r="O1835" s="54"/>
      <c r="P1835" s="54">
        <v>1008</v>
      </c>
      <c r="Q1835" s="54"/>
      <c r="R1835" s="54">
        <f>Data[[#This Row],[PERSOANE ÎNSCRISE ÎN LISTELE ELECTORALE (TURUL 1)            ]]+Data[[#This Row],[PERSOANE ÎNSCRISE ÎN LISTELE ELECTORALE (TURUL AL 2-LEA)]]</f>
        <v>974</v>
      </c>
      <c r="S1835" s="54">
        <f>Data[[#This Row],[PERSOANE CARE AU PARTICIPAT LA VOT (TURUL 1)]]+Data[[#This Row],[PERSOANE CARE AU PARTICIPAT LA VOT  (TURUL AL 2-LEA)]]</f>
        <v>1008</v>
      </c>
      <c r="T1835" s="41">
        <f>Data[[#This Row],[TOTAL CHELTUIELI LEI]]/Data[[#This Row],[NUMĂRUL PERSOANELOR ÎNSCRISE ÎN LISTELE ELECTORALE]]</f>
        <v>1.946611909650924</v>
      </c>
      <c r="U1835" s="41">
        <f>Data[[#This Row],[TOTAL CHELTUIELI EURO]]/Data[[#This Row],[NUMĂRUL PERSOANELOR ÎNSCRISE ÎN LISTELE ELECTORALE]]</f>
        <v>0.40218423372470075</v>
      </c>
      <c r="V1835" s="41">
        <f>Data[[#This Row],[TOTAL CHELTUIELI LEI]]/Data[[#This Row],[NUMĂRUL PERSOANELOR CARE AU PARTICIPAT LA VOT]]</f>
        <v>1.8809523809523809</v>
      </c>
      <c r="W1835" s="41">
        <f>Data[[#This Row],[TOTAL CHELTUIELI EURO]]/Data[[#This Row],[NUMĂRUL PERSOANELOR CARE AU PARTICIPAT LA VOT]]</f>
        <v>0.38861849568239937</v>
      </c>
      <c r="X1835" s="43">
        <v>4.8400999999999996</v>
      </c>
      <c r="Y1835" s="114" t="s">
        <v>2894</v>
      </c>
      <c r="Z1835" s="44">
        <v>1</v>
      </c>
      <c r="AA1835" s="115" t="s">
        <v>3105</v>
      </c>
      <c r="AB1835" s="44">
        <v>0</v>
      </c>
      <c r="AC1835" s="45"/>
    </row>
    <row r="1836" spans="1:29" x14ac:dyDescent="0.2">
      <c r="A1836" s="37">
        <v>1835</v>
      </c>
      <c r="B1836" s="38" t="s">
        <v>190</v>
      </c>
      <c r="C1836" s="39" t="s">
        <v>224</v>
      </c>
      <c r="D1836" s="40">
        <v>44101</v>
      </c>
      <c r="E1836" s="38">
        <v>1</v>
      </c>
      <c r="F1836" s="38"/>
      <c r="G1836" s="38" t="s">
        <v>2</v>
      </c>
      <c r="H1836" s="38" t="s">
        <v>2</v>
      </c>
      <c r="I1836" s="41">
        <v>0</v>
      </c>
      <c r="J1836" s="41">
        <v>3518</v>
      </c>
      <c r="K1836" s="41">
        <v>0</v>
      </c>
      <c r="L1836" s="41">
        <f>SUM(Data[[#This Row],[CHELTUIELI DE PERSONAL LEI]:[CHELTUIELI DE CAPITAL (ACTIVE NEFINANCIARE ) LEI]])</f>
        <v>3518</v>
      </c>
      <c r="M1836" s="41">
        <f>Data[[#This Row],[TOTAL CHELTUIELI LEI]]/Data[[#This Row],[CURS VALUTAR EURO BNR 22 07 2020]]</f>
        <v>726.84448668415951</v>
      </c>
      <c r="N1836" s="49">
        <v>1068</v>
      </c>
      <c r="O1836" s="54"/>
      <c r="P1836" s="54">
        <v>785</v>
      </c>
      <c r="Q1836" s="54"/>
      <c r="R1836" s="54">
        <f>Data[[#This Row],[PERSOANE ÎNSCRISE ÎN LISTELE ELECTORALE (TURUL 1)            ]]+Data[[#This Row],[PERSOANE ÎNSCRISE ÎN LISTELE ELECTORALE (TURUL AL 2-LEA)]]</f>
        <v>1068</v>
      </c>
      <c r="S1836" s="54">
        <f>Data[[#This Row],[PERSOANE CARE AU PARTICIPAT LA VOT (TURUL 1)]]+Data[[#This Row],[PERSOANE CARE AU PARTICIPAT LA VOT  (TURUL AL 2-LEA)]]</f>
        <v>785</v>
      </c>
      <c r="T1836" s="41">
        <f>Data[[#This Row],[TOTAL CHELTUIELI LEI]]/Data[[#This Row],[NUMĂRUL PERSOANELOR ÎNSCRISE ÎN LISTELE ELECTORALE]]</f>
        <v>3.2940074906367043</v>
      </c>
      <c r="U1836" s="41">
        <f>Data[[#This Row],[TOTAL CHELTUIELI EURO]]/Data[[#This Row],[NUMĂRUL PERSOANELOR ÎNSCRISE ÎN LISTELE ELECTORALE]]</f>
        <v>0.68056599876793966</v>
      </c>
      <c r="V1836" s="41">
        <f>Data[[#This Row],[TOTAL CHELTUIELI LEI]]/Data[[#This Row],[NUMĂRUL PERSOANELOR CARE AU PARTICIPAT LA VOT]]</f>
        <v>4.4815286624203825</v>
      </c>
      <c r="W1836" s="41">
        <f>Data[[#This Row],[TOTAL CHELTUIELI EURO]]/Data[[#This Row],[NUMĂRUL PERSOANELOR CARE AU PARTICIPAT LA VOT]]</f>
        <v>0.92591654354670005</v>
      </c>
      <c r="X1836" s="43">
        <v>4.8400999999999996</v>
      </c>
      <c r="Y1836" s="114" t="s">
        <v>2884</v>
      </c>
      <c r="Z1836" s="44">
        <v>3</v>
      </c>
      <c r="AA1836" s="115" t="s">
        <v>3105</v>
      </c>
      <c r="AB1836" s="44">
        <v>0</v>
      </c>
      <c r="AC1836" s="45"/>
    </row>
    <row r="1837" spans="1:29" x14ac:dyDescent="0.2">
      <c r="A1837" s="37">
        <v>1836</v>
      </c>
      <c r="B1837" s="38" t="s">
        <v>190</v>
      </c>
      <c r="C1837" s="39" t="s">
        <v>225</v>
      </c>
      <c r="D1837" s="40">
        <v>44101</v>
      </c>
      <c r="E1837" s="38">
        <v>1</v>
      </c>
      <c r="F1837" s="38"/>
      <c r="G1837" s="38" t="s">
        <v>2</v>
      </c>
      <c r="H1837" s="38" t="s">
        <v>2</v>
      </c>
      <c r="I1837" s="41">
        <v>1760</v>
      </c>
      <c r="J1837" s="41">
        <v>9934.5</v>
      </c>
      <c r="K1837" s="41">
        <v>0</v>
      </c>
      <c r="L1837" s="41">
        <f>SUM(Data[[#This Row],[CHELTUIELI DE PERSONAL LEI]:[CHELTUIELI DE CAPITAL (ACTIVE NEFINANCIARE ) LEI]])</f>
        <v>11694.5</v>
      </c>
      <c r="M1837" s="41">
        <f>Data[[#This Row],[TOTAL CHELTUIELI LEI]]/Data[[#This Row],[CURS VALUTAR EURO BNR 22 07 2020]]</f>
        <v>2416.1690874155493</v>
      </c>
      <c r="N1837" s="49">
        <v>1754</v>
      </c>
      <c r="O1837" s="54"/>
      <c r="P1837" s="54">
        <v>1733</v>
      </c>
      <c r="Q1837" s="54"/>
      <c r="R1837" s="54">
        <f>Data[[#This Row],[PERSOANE ÎNSCRISE ÎN LISTELE ELECTORALE (TURUL 1)            ]]+Data[[#This Row],[PERSOANE ÎNSCRISE ÎN LISTELE ELECTORALE (TURUL AL 2-LEA)]]</f>
        <v>1754</v>
      </c>
      <c r="S1837" s="54">
        <f>Data[[#This Row],[PERSOANE CARE AU PARTICIPAT LA VOT (TURUL 1)]]+Data[[#This Row],[PERSOANE CARE AU PARTICIPAT LA VOT  (TURUL AL 2-LEA)]]</f>
        <v>1733</v>
      </c>
      <c r="T1837" s="41">
        <f>Data[[#This Row],[TOTAL CHELTUIELI LEI]]/Data[[#This Row],[NUMĂRUL PERSOANELOR ÎNSCRISE ÎN LISTELE ELECTORALE]]</f>
        <v>6.6673318129988601</v>
      </c>
      <c r="U1837" s="41">
        <f>Data[[#This Row],[TOTAL CHELTUIELI EURO]]/Data[[#This Row],[NUMĂRUL PERSOANELOR ÎNSCRISE ÎN LISTELE ELECTORALE]]</f>
        <v>1.3775194341023655</v>
      </c>
      <c r="V1837" s="41">
        <f>Data[[#This Row],[TOTAL CHELTUIELI LEI]]/Data[[#This Row],[NUMĂRUL PERSOANELOR CARE AU PARTICIPAT LA VOT]]</f>
        <v>6.7481246393537218</v>
      </c>
      <c r="W1837" s="41">
        <f>Data[[#This Row],[TOTAL CHELTUIELI EURO]]/Data[[#This Row],[NUMĂRUL PERSOANELOR CARE AU PARTICIPAT LA VOT]]</f>
        <v>1.3942118219362662</v>
      </c>
      <c r="X1837" s="43">
        <v>4.8400999999999996</v>
      </c>
      <c r="Y1837" s="114" t="s">
        <v>2889</v>
      </c>
      <c r="Z1837" s="44">
        <v>6</v>
      </c>
      <c r="AA1837" s="115" t="s">
        <v>3107</v>
      </c>
      <c r="AB1837" s="44">
        <v>1</v>
      </c>
      <c r="AC1837" s="45"/>
    </row>
    <row r="1838" spans="1:29" x14ac:dyDescent="0.2">
      <c r="A1838" s="37">
        <v>1837</v>
      </c>
      <c r="B1838" s="38" t="s">
        <v>190</v>
      </c>
      <c r="C1838" s="39" t="s">
        <v>226</v>
      </c>
      <c r="D1838" s="40">
        <v>44101</v>
      </c>
      <c r="E1838" s="38">
        <v>1</v>
      </c>
      <c r="F1838" s="38"/>
      <c r="G1838" s="38" t="s">
        <v>2</v>
      </c>
      <c r="H1838" s="38" t="s">
        <v>2</v>
      </c>
      <c r="I1838" s="41">
        <v>0</v>
      </c>
      <c r="J1838" s="41">
        <v>2978</v>
      </c>
      <c r="K1838" s="41">
        <v>0</v>
      </c>
      <c r="L1838" s="41">
        <f>SUM(Data[[#This Row],[CHELTUIELI DE PERSONAL LEI]:[CHELTUIELI DE CAPITAL (ACTIVE NEFINANCIARE ) LEI]])</f>
        <v>2978</v>
      </c>
      <c r="M1838" s="41">
        <f>Data[[#This Row],[TOTAL CHELTUIELI LEI]]/Data[[#This Row],[CURS VALUTAR EURO BNR 22 07 2020]]</f>
        <v>615.27654387306052</v>
      </c>
      <c r="N1838" s="49">
        <v>2304</v>
      </c>
      <c r="O1838" s="54"/>
      <c r="P1838" s="54">
        <v>1514</v>
      </c>
      <c r="Q1838" s="54"/>
      <c r="R1838" s="54">
        <f>Data[[#This Row],[PERSOANE ÎNSCRISE ÎN LISTELE ELECTORALE (TURUL 1)            ]]+Data[[#This Row],[PERSOANE ÎNSCRISE ÎN LISTELE ELECTORALE (TURUL AL 2-LEA)]]</f>
        <v>2304</v>
      </c>
      <c r="S1838" s="54">
        <f>Data[[#This Row],[PERSOANE CARE AU PARTICIPAT LA VOT (TURUL 1)]]+Data[[#This Row],[PERSOANE CARE AU PARTICIPAT LA VOT  (TURUL AL 2-LEA)]]</f>
        <v>1514</v>
      </c>
      <c r="T1838" s="41">
        <f>Data[[#This Row],[TOTAL CHELTUIELI LEI]]/Data[[#This Row],[NUMĂRUL PERSOANELOR ÎNSCRISE ÎN LISTELE ELECTORALE]]</f>
        <v>1.2925347222222223</v>
      </c>
      <c r="U1838" s="41">
        <f>Data[[#This Row],[TOTAL CHELTUIELI EURO]]/Data[[#This Row],[NUMĂRUL PERSOANELOR ÎNSCRISE ÎN LISTELE ELECTORALE]]</f>
        <v>0.26704711105601586</v>
      </c>
      <c r="V1838" s="41">
        <f>Data[[#This Row],[TOTAL CHELTUIELI LEI]]/Data[[#This Row],[NUMĂRUL PERSOANELOR CARE AU PARTICIPAT LA VOT]]</f>
        <v>1.9669749009247028</v>
      </c>
      <c r="W1838" s="41">
        <f>Data[[#This Row],[TOTAL CHELTUIELI EURO]]/Data[[#This Row],[NUMĂRUL PERSOANELOR CARE AU PARTICIPAT LA VOT]]</f>
        <v>0.40639137640228568</v>
      </c>
      <c r="X1838" s="43">
        <v>4.8400999999999996</v>
      </c>
      <c r="Y1838" s="114" t="s">
        <v>2894</v>
      </c>
      <c r="Z1838" s="44">
        <v>1</v>
      </c>
      <c r="AA1838" s="115" t="s">
        <v>3105</v>
      </c>
      <c r="AB1838" s="44">
        <v>0</v>
      </c>
      <c r="AC1838" s="45"/>
    </row>
    <row r="1839" spans="1:29" x14ac:dyDescent="0.2">
      <c r="A1839" s="37">
        <v>1838</v>
      </c>
      <c r="B1839" s="38" t="s">
        <v>190</v>
      </c>
      <c r="C1839" s="39" t="s">
        <v>227</v>
      </c>
      <c r="D1839" s="40">
        <v>44101</v>
      </c>
      <c r="E1839" s="38">
        <v>1</v>
      </c>
      <c r="F1839" s="38"/>
      <c r="G1839" s="38" t="s">
        <v>2</v>
      </c>
      <c r="H1839" s="38" t="s">
        <v>2</v>
      </c>
      <c r="I1839" s="41">
        <v>2500</v>
      </c>
      <c r="J1839" s="41">
        <v>7497</v>
      </c>
      <c r="K1839" s="41">
        <v>3609.27</v>
      </c>
      <c r="L1839" s="41">
        <f>SUM(Data[[#This Row],[CHELTUIELI DE PERSONAL LEI]:[CHELTUIELI DE CAPITAL (ACTIVE NEFINANCIARE ) LEI]])</f>
        <v>13606.27</v>
      </c>
      <c r="M1839" s="41">
        <f>Data[[#This Row],[TOTAL CHELTUIELI LEI]]/Data[[#This Row],[CURS VALUTAR EURO BNR 22 07 2020]]</f>
        <v>2811.1547282080951</v>
      </c>
      <c r="N1839" s="49">
        <v>3560</v>
      </c>
      <c r="O1839" s="54"/>
      <c r="P1839" s="54">
        <v>1967</v>
      </c>
      <c r="Q1839" s="54"/>
      <c r="R1839" s="54">
        <f>Data[[#This Row],[PERSOANE ÎNSCRISE ÎN LISTELE ELECTORALE (TURUL 1)            ]]+Data[[#This Row],[PERSOANE ÎNSCRISE ÎN LISTELE ELECTORALE (TURUL AL 2-LEA)]]</f>
        <v>3560</v>
      </c>
      <c r="S1839" s="54">
        <f>Data[[#This Row],[PERSOANE CARE AU PARTICIPAT LA VOT (TURUL 1)]]+Data[[#This Row],[PERSOANE CARE AU PARTICIPAT LA VOT  (TURUL AL 2-LEA)]]</f>
        <v>1967</v>
      </c>
      <c r="T1839" s="41">
        <f>Data[[#This Row],[TOTAL CHELTUIELI LEI]]/Data[[#This Row],[NUMĂRUL PERSOANELOR ÎNSCRISE ÎN LISTELE ELECTORALE]]</f>
        <v>3.8219859550561801</v>
      </c>
      <c r="U1839" s="41">
        <f>Data[[#This Row],[TOTAL CHELTUIELI EURO]]/Data[[#This Row],[NUMĂRUL PERSOANELOR ÎNSCRISE ÎN LISTELE ELECTORALE]]</f>
        <v>0.78965020455283574</v>
      </c>
      <c r="V1839" s="41">
        <f>Data[[#This Row],[TOTAL CHELTUIELI LEI]]/Data[[#This Row],[NUMĂRUL PERSOANELOR CARE AU PARTICIPAT LA VOT]]</f>
        <v>6.9172699542450431</v>
      </c>
      <c r="W1839" s="41">
        <f>Data[[#This Row],[TOTAL CHELTUIELI EURO]]/Data[[#This Row],[NUMĂRUL PERSOANELOR CARE AU PARTICIPAT LA VOT]]</f>
        <v>1.4291584790076741</v>
      </c>
      <c r="X1839" s="43">
        <v>4.8400999999999996</v>
      </c>
      <c r="Y1839" s="114" t="s">
        <v>2884</v>
      </c>
      <c r="Z1839" s="44">
        <v>3</v>
      </c>
      <c r="AA1839" s="115" t="s">
        <v>3105</v>
      </c>
      <c r="AB1839" s="44">
        <v>0</v>
      </c>
      <c r="AC1839" s="45"/>
    </row>
    <row r="1840" spans="1:29" x14ac:dyDescent="0.2">
      <c r="A1840" s="37">
        <v>1839</v>
      </c>
      <c r="B1840" s="38" t="s">
        <v>190</v>
      </c>
      <c r="C1840" s="39" t="s">
        <v>228</v>
      </c>
      <c r="D1840" s="40">
        <v>44101</v>
      </c>
      <c r="E1840" s="38">
        <v>1</v>
      </c>
      <c r="F1840" s="38"/>
      <c r="G1840" s="38" t="s">
        <v>2</v>
      </c>
      <c r="H1840" s="38" t="s">
        <v>2</v>
      </c>
      <c r="I1840" s="41">
        <v>0</v>
      </c>
      <c r="J1840" s="41">
        <v>5933.5</v>
      </c>
      <c r="K1840" s="41">
        <v>0</v>
      </c>
      <c r="L1840" s="41">
        <f>SUM(Data[[#This Row],[CHELTUIELI DE PERSONAL LEI]:[CHELTUIELI DE CAPITAL (ACTIVE NEFINANCIARE ) LEI]])</f>
        <v>5933.5</v>
      </c>
      <c r="M1840" s="41">
        <f>Data[[#This Row],[TOTAL CHELTUIELI LEI]]/Data[[#This Row],[CURS VALUTAR EURO BNR 22 07 2020]]</f>
        <v>1225.9044234623252</v>
      </c>
      <c r="N1840" s="49">
        <v>1154</v>
      </c>
      <c r="O1840" s="54"/>
      <c r="P1840" s="54">
        <v>1138</v>
      </c>
      <c r="Q1840" s="54"/>
      <c r="R1840" s="54">
        <f>Data[[#This Row],[PERSOANE ÎNSCRISE ÎN LISTELE ELECTORALE (TURUL 1)            ]]+Data[[#This Row],[PERSOANE ÎNSCRISE ÎN LISTELE ELECTORALE (TURUL AL 2-LEA)]]</f>
        <v>1154</v>
      </c>
      <c r="S1840" s="54">
        <f>Data[[#This Row],[PERSOANE CARE AU PARTICIPAT LA VOT (TURUL 1)]]+Data[[#This Row],[PERSOANE CARE AU PARTICIPAT LA VOT  (TURUL AL 2-LEA)]]</f>
        <v>1138</v>
      </c>
      <c r="T1840" s="41">
        <f>Data[[#This Row],[TOTAL CHELTUIELI LEI]]/Data[[#This Row],[NUMĂRUL PERSOANELOR ÎNSCRISE ÎN LISTELE ELECTORALE]]</f>
        <v>5.1416811091854422</v>
      </c>
      <c r="U1840" s="41">
        <f>Data[[#This Row],[TOTAL CHELTUIELI EURO]]/Data[[#This Row],[NUMĂRUL PERSOANELOR ÎNSCRISE ÎN LISTELE ELECTORALE]]</f>
        <v>1.0623088591527947</v>
      </c>
      <c r="V1840" s="41">
        <f>Data[[#This Row],[TOTAL CHELTUIELI LEI]]/Data[[#This Row],[NUMĂRUL PERSOANELOR CARE AU PARTICIPAT LA VOT]]</f>
        <v>5.2139718804920916</v>
      </c>
      <c r="W1840" s="41">
        <f>Data[[#This Row],[TOTAL CHELTUIELI EURO]]/Data[[#This Row],[NUMĂRUL PERSOANELOR CARE AU PARTICIPAT LA VOT]]</f>
        <v>1.0772446603359624</v>
      </c>
      <c r="X1840" s="43">
        <v>4.8400999999999996</v>
      </c>
      <c r="Y1840" s="114" t="s">
        <v>2892</v>
      </c>
      <c r="Z1840" s="44">
        <v>5</v>
      </c>
      <c r="AA1840" s="115" t="s">
        <v>3107</v>
      </c>
      <c r="AB1840" s="44">
        <v>1</v>
      </c>
      <c r="AC1840" s="45"/>
    </row>
    <row r="1841" spans="1:29" x14ac:dyDescent="0.2">
      <c r="A1841" s="37">
        <v>1840</v>
      </c>
      <c r="B1841" s="38" t="s">
        <v>190</v>
      </c>
      <c r="C1841" s="39" t="s">
        <v>229</v>
      </c>
      <c r="D1841" s="40">
        <v>44101</v>
      </c>
      <c r="E1841" s="38">
        <v>1</v>
      </c>
      <c r="F1841" s="38"/>
      <c r="G1841" s="38" t="s">
        <v>2</v>
      </c>
      <c r="H1841" s="38" t="s">
        <v>2</v>
      </c>
      <c r="I1841" s="41">
        <v>2400</v>
      </c>
      <c r="J1841" s="41">
        <v>16694</v>
      </c>
      <c r="K1841" s="41">
        <v>0</v>
      </c>
      <c r="L1841" s="41">
        <f>SUM(Data[[#This Row],[CHELTUIELI DE PERSONAL LEI]:[CHELTUIELI DE CAPITAL (ACTIVE NEFINANCIARE ) LEI]])</f>
        <v>19094</v>
      </c>
      <c r="M1841" s="41">
        <f>Data[[#This Row],[TOTAL CHELTUIELI LEI]]/Data[[#This Row],[CURS VALUTAR EURO BNR 22 07 2020]]</f>
        <v>3944.9598148798582</v>
      </c>
      <c r="N1841" s="49">
        <v>2145</v>
      </c>
      <c r="O1841" s="54"/>
      <c r="P1841" s="54">
        <v>1834</v>
      </c>
      <c r="Q1841" s="54"/>
      <c r="R1841" s="54">
        <f>Data[[#This Row],[PERSOANE ÎNSCRISE ÎN LISTELE ELECTORALE (TURUL 1)            ]]+Data[[#This Row],[PERSOANE ÎNSCRISE ÎN LISTELE ELECTORALE (TURUL AL 2-LEA)]]</f>
        <v>2145</v>
      </c>
      <c r="S1841" s="54">
        <f>Data[[#This Row],[PERSOANE CARE AU PARTICIPAT LA VOT (TURUL 1)]]+Data[[#This Row],[PERSOANE CARE AU PARTICIPAT LA VOT  (TURUL AL 2-LEA)]]</f>
        <v>1834</v>
      </c>
      <c r="T1841" s="41">
        <f>Data[[#This Row],[TOTAL CHELTUIELI LEI]]/Data[[#This Row],[NUMĂRUL PERSOANELOR ÎNSCRISE ÎN LISTELE ELECTORALE]]</f>
        <v>8.9016317016317021</v>
      </c>
      <c r="U1841" s="41">
        <f>Data[[#This Row],[TOTAL CHELTUIELI EURO]]/Data[[#This Row],[NUMĂRUL PERSOANELOR ÎNSCRISE ÎN LISTELE ELECTORALE]]</f>
        <v>1.8391421048390948</v>
      </c>
      <c r="V1841" s="41">
        <f>Data[[#This Row],[TOTAL CHELTUIELI LEI]]/Data[[#This Row],[NUMĂRUL PERSOANELOR CARE AU PARTICIPAT LA VOT]]</f>
        <v>10.411123227917122</v>
      </c>
      <c r="W1841" s="41">
        <f>Data[[#This Row],[TOTAL CHELTUIELI EURO]]/Data[[#This Row],[NUMĂRUL PERSOANELOR CARE AU PARTICIPAT LA VOT]]</f>
        <v>2.1510140757251137</v>
      </c>
      <c r="X1841" s="43">
        <v>4.8400999999999996</v>
      </c>
      <c r="Y1841" s="114" t="s">
        <v>2896</v>
      </c>
      <c r="Z1841" s="44">
        <v>8</v>
      </c>
      <c r="AA1841" s="115" t="s">
        <v>3107</v>
      </c>
      <c r="AB1841" s="44">
        <v>1</v>
      </c>
      <c r="AC1841" s="45"/>
    </row>
    <row r="1842" spans="1:29" x14ac:dyDescent="0.2">
      <c r="A1842" s="37">
        <v>1841</v>
      </c>
      <c r="B1842" s="38" t="s">
        <v>190</v>
      </c>
      <c r="C1842" s="39" t="s">
        <v>230</v>
      </c>
      <c r="D1842" s="40">
        <v>44101</v>
      </c>
      <c r="E1842" s="38">
        <v>1</v>
      </c>
      <c r="F1842" s="38"/>
      <c r="G1842" s="38" t="s">
        <v>2</v>
      </c>
      <c r="H1842" s="38" t="s">
        <v>2</v>
      </c>
      <c r="I1842" s="41">
        <v>0</v>
      </c>
      <c r="J1842" s="41">
        <v>4571</v>
      </c>
      <c r="K1842" s="41">
        <v>0</v>
      </c>
      <c r="L1842" s="41">
        <f>SUM(Data[[#This Row],[CHELTUIELI DE PERSONAL LEI]:[CHELTUIELI DE CAPITAL (ACTIVE NEFINANCIARE ) LEI]])</f>
        <v>4571</v>
      </c>
      <c r="M1842" s="41">
        <f>Data[[#This Row],[TOTAL CHELTUIELI LEI]]/Data[[#This Row],[CURS VALUTAR EURO BNR 22 07 2020]]</f>
        <v>944.40197516580247</v>
      </c>
      <c r="N1842" s="49">
        <v>1434</v>
      </c>
      <c r="O1842" s="54"/>
      <c r="P1842" s="54">
        <v>1340</v>
      </c>
      <c r="Q1842" s="54"/>
      <c r="R1842" s="54">
        <f>Data[[#This Row],[PERSOANE ÎNSCRISE ÎN LISTELE ELECTORALE (TURUL 1)            ]]+Data[[#This Row],[PERSOANE ÎNSCRISE ÎN LISTELE ELECTORALE (TURUL AL 2-LEA)]]</f>
        <v>1434</v>
      </c>
      <c r="S1842" s="54">
        <f>Data[[#This Row],[PERSOANE CARE AU PARTICIPAT LA VOT (TURUL 1)]]+Data[[#This Row],[PERSOANE CARE AU PARTICIPAT LA VOT  (TURUL AL 2-LEA)]]</f>
        <v>1340</v>
      </c>
      <c r="T1842" s="41">
        <f>Data[[#This Row],[TOTAL CHELTUIELI LEI]]/Data[[#This Row],[NUMĂRUL PERSOANELOR ÎNSCRISE ÎN LISTELE ELECTORALE]]</f>
        <v>3.1875871687587169</v>
      </c>
      <c r="U1842" s="41">
        <f>Data[[#This Row],[TOTAL CHELTUIELI EURO]]/Data[[#This Row],[NUMĂRUL PERSOANELOR ÎNSCRISE ÎN LISTELE ELECTORALE]]</f>
        <v>0.65857878323975072</v>
      </c>
      <c r="V1842" s="41">
        <f>Data[[#This Row],[TOTAL CHELTUIELI LEI]]/Data[[#This Row],[NUMĂRUL PERSOANELOR CARE AU PARTICIPAT LA VOT]]</f>
        <v>3.4111940298507464</v>
      </c>
      <c r="W1842" s="41">
        <f>Data[[#This Row],[TOTAL CHELTUIELI EURO]]/Data[[#This Row],[NUMĂRUL PERSOANELOR CARE AU PARTICIPAT LA VOT]]</f>
        <v>0.70477759340731527</v>
      </c>
      <c r="X1842" s="43">
        <v>4.8400999999999996</v>
      </c>
      <c r="Y1842" s="114" t="s">
        <v>2884</v>
      </c>
      <c r="Z1842" s="44">
        <v>3</v>
      </c>
      <c r="AA1842" s="115" t="s">
        <v>3105</v>
      </c>
      <c r="AB1842" s="44">
        <v>0</v>
      </c>
      <c r="AC1842" s="45"/>
    </row>
    <row r="1843" spans="1:29" x14ac:dyDescent="0.2">
      <c r="A1843" s="37">
        <v>1842</v>
      </c>
      <c r="B1843" s="38" t="s">
        <v>190</v>
      </c>
      <c r="C1843" s="39" t="s">
        <v>231</v>
      </c>
      <c r="D1843" s="40">
        <v>44101</v>
      </c>
      <c r="E1843" s="38">
        <v>1</v>
      </c>
      <c r="F1843" s="38"/>
      <c r="G1843" s="38" t="s">
        <v>2</v>
      </c>
      <c r="H1843" s="38" t="s">
        <v>2</v>
      </c>
      <c r="I1843" s="41">
        <v>500</v>
      </c>
      <c r="J1843" s="41">
        <v>0</v>
      </c>
      <c r="K1843" s="41">
        <v>0</v>
      </c>
      <c r="L1843" s="41">
        <f>SUM(Data[[#This Row],[CHELTUIELI DE PERSONAL LEI]:[CHELTUIELI DE CAPITAL (ACTIVE NEFINANCIARE ) LEI]])</f>
        <v>500</v>
      </c>
      <c r="M1843" s="41">
        <f>Data[[#This Row],[TOTAL CHELTUIELI LEI]]/Data[[#This Row],[CURS VALUTAR EURO BNR 22 07 2020]]</f>
        <v>103.30365075101754</v>
      </c>
      <c r="N1843" s="49">
        <v>856</v>
      </c>
      <c r="O1843" s="54"/>
      <c r="P1843" s="54">
        <v>677</v>
      </c>
      <c r="Q1843" s="54"/>
      <c r="R1843" s="54">
        <f>Data[[#This Row],[PERSOANE ÎNSCRISE ÎN LISTELE ELECTORALE (TURUL 1)            ]]+Data[[#This Row],[PERSOANE ÎNSCRISE ÎN LISTELE ELECTORALE (TURUL AL 2-LEA)]]</f>
        <v>856</v>
      </c>
      <c r="S1843" s="54">
        <f>Data[[#This Row],[PERSOANE CARE AU PARTICIPAT LA VOT (TURUL 1)]]+Data[[#This Row],[PERSOANE CARE AU PARTICIPAT LA VOT  (TURUL AL 2-LEA)]]</f>
        <v>677</v>
      </c>
      <c r="T1843" s="41">
        <f>Data[[#This Row],[TOTAL CHELTUIELI LEI]]/Data[[#This Row],[NUMĂRUL PERSOANELOR ÎNSCRISE ÎN LISTELE ELECTORALE]]</f>
        <v>0.58411214953271029</v>
      </c>
      <c r="U1843" s="41">
        <f>Data[[#This Row],[TOTAL CHELTUIELI EURO]]/Data[[#This Row],[NUMĂRUL PERSOANELOR ÎNSCRISE ÎN LISTELE ELECTORALE]]</f>
        <v>0.12068183498950648</v>
      </c>
      <c r="V1843" s="41">
        <f>Data[[#This Row],[TOTAL CHELTUIELI LEI]]/Data[[#This Row],[NUMĂRUL PERSOANELOR CARE AU PARTICIPAT LA VOT]]</f>
        <v>0.73855243722304287</v>
      </c>
      <c r="W1843" s="41">
        <f>Data[[#This Row],[TOTAL CHELTUIELI EURO]]/Data[[#This Row],[NUMĂRUL PERSOANELOR CARE AU PARTICIPAT LA VOT]]</f>
        <v>0.15259032607240405</v>
      </c>
      <c r="X1843" s="43">
        <v>4.8400999999999996</v>
      </c>
      <c r="Y1843" s="114" t="s">
        <v>2890</v>
      </c>
      <c r="Z1843" s="44">
        <v>0</v>
      </c>
      <c r="AA1843" s="115" t="s">
        <v>3105</v>
      </c>
      <c r="AB1843" s="44">
        <v>0</v>
      </c>
      <c r="AC1843" s="45"/>
    </row>
    <row r="1844" spans="1:29" x14ac:dyDescent="0.2">
      <c r="A1844" s="37">
        <v>1843</v>
      </c>
      <c r="B1844" s="38" t="s">
        <v>190</v>
      </c>
      <c r="C1844" s="39" t="s">
        <v>232</v>
      </c>
      <c r="D1844" s="40">
        <v>44101</v>
      </c>
      <c r="E1844" s="38">
        <v>1</v>
      </c>
      <c r="F1844" s="38"/>
      <c r="G1844" s="38" t="s">
        <v>2</v>
      </c>
      <c r="H1844" s="38" t="s">
        <v>2</v>
      </c>
      <c r="I1844" s="41">
        <v>0</v>
      </c>
      <c r="J1844" s="41">
        <v>908</v>
      </c>
      <c r="K1844" s="41">
        <v>0</v>
      </c>
      <c r="L1844" s="41">
        <f>SUM(Data[[#This Row],[CHELTUIELI DE PERSONAL LEI]:[CHELTUIELI DE CAPITAL (ACTIVE NEFINANCIARE ) LEI]])</f>
        <v>908</v>
      </c>
      <c r="M1844" s="41">
        <f>Data[[#This Row],[TOTAL CHELTUIELI LEI]]/Data[[#This Row],[CURS VALUTAR EURO BNR 22 07 2020]]</f>
        <v>187.59942976384787</v>
      </c>
      <c r="N1844" s="49">
        <v>1721</v>
      </c>
      <c r="O1844" s="54"/>
      <c r="P1844" s="54">
        <v>1337</v>
      </c>
      <c r="Q1844" s="54"/>
      <c r="R1844" s="54">
        <f>Data[[#This Row],[PERSOANE ÎNSCRISE ÎN LISTELE ELECTORALE (TURUL 1)            ]]+Data[[#This Row],[PERSOANE ÎNSCRISE ÎN LISTELE ELECTORALE (TURUL AL 2-LEA)]]</f>
        <v>1721</v>
      </c>
      <c r="S1844" s="54">
        <f>Data[[#This Row],[PERSOANE CARE AU PARTICIPAT LA VOT (TURUL 1)]]+Data[[#This Row],[PERSOANE CARE AU PARTICIPAT LA VOT  (TURUL AL 2-LEA)]]</f>
        <v>1337</v>
      </c>
      <c r="T1844" s="41">
        <f>Data[[#This Row],[TOTAL CHELTUIELI LEI]]/Data[[#This Row],[NUMĂRUL PERSOANELOR ÎNSCRISE ÎN LISTELE ELECTORALE]]</f>
        <v>0.52760023242300991</v>
      </c>
      <c r="U1844" s="41">
        <f>Data[[#This Row],[TOTAL CHELTUIELI EURO]]/Data[[#This Row],[NUMĂRUL PERSOANELOR ÎNSCRISE ÎN LISTELE ELECTORALE]]</f>
        <v>0.10900606029276459</v>
      </c>
      <c r="V1844" s="41">
        <f>Data[[#This Row],[TOTAL CHELTUIELI LEI]]/Data[[#This Row],[NUMĂRUL PERSOANELOR CARE AU PARTICIPAT LA VOT]]</f>
        <v>0.67913238593866865</v>
      </c>
      <c r="W1844" s="41">
        <f>Data[[#This Row],[TOTAL CHELTUIELI EURO]]/Data[[#This Row],[NUMĂRUL PERSOANELOR CARE AU PARTICIPAT LA VOT]]</f>
        <v>0.14031370962142697</v>
      </c>
      <c r="X1844" s="43">
        <v>4.8400999999999996</v>
      </c>
      <c r="Y1844" s="114" t="s">
        <v>2890</v>
      </c>
      <c r="Z1844" s="44">
        <v>0</v>
      </c>
      <c r="AA1844" s="115" t="s">
        <v>3105</v>
      </c>
      <c r="AB1844" s="44">
        <v>0</v>
      </c>
      <c r="AC1844" s="45"/>
    </row>
    <row r="1845" spans="1:29" x14ac:dyDescent="0.2">
      <c r="A1845" s="37">
        <v>1844</v>
      </c>
      <c r="B1845" s="38" t="s">
        <v>190</v>
      </c>
      <c r="C1845" s="39" t="s">
        <v>233</v>
      </c>
      <c r="D1845" s="40">
        <v>44101</v>
      </c>
      <c r="E1845" s="38">
        <v>1</v>
      </c>
      <c r="F1845" s="38"/>
      <c r="G1845" s="38" t="s">
        <v>2</v>
      </c>
      <c r="H1845" s="38" t="s">
        <v>2</v>
      </c>
      <c r="I1845" s="41">
        <v>330</v>
      </c>
      <c r="J1845" s="41">
        <v>5378</v>
      </c>
      <c r="K1845" s="41">
        <v>0</v>
      </c>
      <c r="L1845" s="41">
        <f>SUM(Data[[#This Row],[CHELTUIELI DE PERSONAL LEI]:[CHELTUIELI DE CAPITAL (ACTIVE NEFINANCIARE ) LEI]])</f>
        <v>5708</v>
      </c>
      <c r="M1845" s="41">
        <f>Data[[#This Row],[TOTAL CHELTUIELI LEI]]/Data[[#This Row],[CURS VALUTAR EURO BNR 22 07 2020]]</f>
        <v>1179.3144769736164</v>
      </c>
      <c r="N1845" s="49">
        <v>970</v>
      </c>
      <c r="O1845" s="54"/>
      <c r="P1845" s="54">
        <v>1003</v>
      </c>
      <c r="Q1845" s="54"/>
      <c r="R1845" s="54">
        <f>Data[[#This Row],[PERSOANE ÎNSCRISE ÎN LISTELE ELECTORALE (TURUL 1)            ]]+Data[[#This Row],[PERSOANE ÎNSCRISE ÎN LISTELE ELECTORALE (TURUL AL 2-LEA)]]</f>
        <v>970</v>
      </c>
      <c r="S1845" s="54">
        <f>Data[[#This Row],[PERSOANE CARE AU PARTICIPAT LA VOT (TURUL 1)]]+Data[[#This Row],[PERSOANE CARE AU PARTICIPAT LA VOT  (TURUL AL 2-LEA)]]</f>
        <v>1003</v>
      </c>
      <c r="T1845" s="41">
        <f>Data[[#This Row],[TOTAL CHELTUIELI LEI]]/Data[[#This Row],[NUMĂRUL PERSOANELOR ÎNSCRISE ÎN LISTELE ELECTORALE]]</f>
        <v>5.8845360824742272</v>
      </c>
      <c r="U1845" s="41">
        <f>Data[[#This Row],[TOTAL CHELTUIELI EURO]]/Data[[#This Row],[NUMĂRUL PERSOANELOR ÎNSCRISE ÎN LISTELE ELECTORALE]]</f>
        <v>1.215788120591357</v>
      </c>
      <c r="V1845" s="41">
        <f>Data[[#This Row],[TOTAL CHELTUIELI LEI]]/Data[[#This Row],[NUMĂRUL PERSOANELOR CARE AU PARTICIPAT LA VOT]]</f>
        <v>5.6909272183449655</v>
      </c>
      <c r="W1845" s="41">
        <f>Data[[#This Row],[TOTAL CHELTUIELI EURO]]/Data[[#This Row],[NUMĂRUL PERSOANELOR CARE AU PARTICIPAT LA VOT]]</f>
        <v>1.1757871156267361</v>
      </c>
      <c r="X1845" s="43">
        <v>4.8400999999999996</v>
      </c>
      <c r="Y1845" s="114" t="s">
        <v>2892</v>
      </c>
      <c r="Z1845" s="44">
        <v>5</v>
      </c>
      <c r="AA1845" s="115" t="s">
        <v>3107</v>
      </c>
      <c r="AB1845" s="44">
        <v>1</v>
      </c>
      <c r="AC1845" s="45"/>
    </row>
    <row r="1846" spans="1:29" x14ac:dyDescent="0.2">
      <c r="A1846" s="37">
        <v>1845</v>
      </c>
      <c r="B1846" s="38" t="s">
        <v>190</v>
      </c>
      <c r="C1846" s="39" t="s">
        <v>234</v>
      </c>
      <c r="D1846" s="40">
        <v>44101</v>
      </c>
      <c r="E1846" s="38">
        <v>1</v>
      </c>
      <c r="F1846" s="38"/>
      <c r="G1846" s="38" t="s">
        <v>2</v>
      </c>
      <c r="H1846" s="38" t="s">
        <v>2</v>
      </c>
      <c r="I1846" s="41">
        <v>4486</v>
      </c>
      <c r="J1846" s="41">
        <v>2792.02</v>
      </c>
      <c r="K1846" s="41">
        <v>0</v>
      </c>
      <c r="L1846" s="41">
        <f>SUM(Data[[#This Row],[CHELTUIELI DE PERSONAL LEI]:[CHELTUIELI DE CAPITAL (ACTIVE NEFINANCIARE ) LEI]])</f>
        <v>7278.02</v>
      </c>
      <c r="M1846" s="41">
        <f>Data[[#This Row],[TOTAL CHELTUIELI LEI]]/Data[[#This Row],[CURS VALUTAR EURO BNR 22 07 2020]]</f>
        <v>1503.6920724778415</v>
      </c>
      <c r="N1846" s="49">
        <v>2990</v>
      </c>
      <c r="O1846" s="54"/>
      <c r="P1846" s="54">
        <v>2007</v>
      </c>
      <c r="Q1846" s="54"/>
      <c r="R1846" s="54">
        <f>Data[[#This Row],[PERSOANE ÎNSCRISE ÎN LISTELE ELECTORALE (TURUL 1)            ]]+Data[[#This Row],[PERSOANE ÎNSCRISE ÎN LISTELE ELECTORALE (TURUL AL 2-LEA)]]</f>
        <v>2990</v>
      </c>
      <c r="S1846" s="54">
        <f>Data[[#This Row],[PERSOANE CARE AU PARTICIPAT LA VOT (TURUL 1)]]+Data[[#This Row],[PERSOANE CARE AU PARTICIPAT LA VOT  (TURUL AL 2-LEA)]]</f>
        <v>2007</v>
      </c>
      <c r="T1846" s="41">
        <f>Data[[#This Row],[TOTAL CHELTUIELI LEI]]/Data[[#This Row],[NUMĂRUL PERSOANELOR ÎNSCRISE ÎN LISTELE ELECTORALE]]</f>
        <v>2.4341204013377928</v>
      </c>
      <c r="U1846" s="41">
        <f>Data[[#This Row],[TOTAL CHELTUIELI EURO]]/Data[[#This Row],[NUMĂRUL PERSOANELOR ÎNSCRISE ÎN LISTELE ELECTORALE]]</f>
        <v>0.502907047651452</v>
      </c>
      <c r="V1846" s="41">
        <f>Data[[#This Row],[TOTAL CHELTUIELI LEI]]/Data[[#This Row],[NUMĂRUL PERSOANELOR CARE AU PARTICIPAT LA VOT]]</f>
        <v>3.6263178873941206</v>
      </c>
      <c r="W1846" s="41">
        <f>Data[[#This Row],[TOTAL CHELTUIELI EURO]]/Data[[#This Row],[NUMĂRUL PERSOANELOR CARE AU PARTICIPAT LA VOT]]</f>
        <v>0.74922375310306</v>
      </c>
      <c r="X1846" s="43">
        <v>4.8400999999999996</v>
      </c>
      <c r="Y1846" s="114" t="s">
        <v>2891</v>
      </c>
      <c r="Z1846" s="44">
        <v>2</v>
      </c>
      <c r="AA1846" s="115" t="s">
        <v>3105</v>
      </c>
      <c r="AB1846" s="44">
        <v>0</v>
      </c>
      <c r="AC1846" s="45"/>
    </row>
    <row r="1847" spans="1:29" x14ac:dyDescent="0.2">
      <c r="A1847" s="37">
        <v>1846</v>
      </c>
      <c r="B1847" s="38" t="s">
        <v>190</v>
      </c>
      <c r="C1847" s="39" t="s">
        <v>235</v>
      </c>
      <c r="D1847" s="40">
        <v>44101</v>
      </c>
      <c r="E1847" s="38">
        <v>1</v>
      </c>
      <c r="F1847" s="38"/>
      <c r="G1847" s="38" t="s">
        <v>2</v>
      </c>
      <c r="H1847" s="38" t="s">
        <v>2</v>
      </c>
      <c r="I1847" s="41">
        <v>660</v>
      </c>
      <c r="J1847" s="41">
        <v>5998.1</v>
      </c>
      <c r="K1847" s="41">
        <v>0</v>
      </c>
      <c r="L1847" s="41">
        <f>SUM(Data[[#This Row],[CHELTUIELI DE PERSONAL LEI]:[CHELTUIELI DE CAPITAL (ACTIVE NEFINANCIARE ) LEI]])</f>
        <v>6658.1</v>
      </c>
      <c r="M1847" s="41">
        <f>Data[[#This Row],[TOTAL CHELTUIELI LEI]]/Data[[#This Row],[CURS VALUTAR EURO BNR 22 07 2020]]</f>
        <v>1375.6120741307</v>
      </c>
      <c r="N1847" s="49">
        <v>677</v>
      </c>
      <c r="O1847" s="54"/>
      <c r="P1847" s="54">
        <v>557</v>
      </c>
      <c r="Q1847" s="54"/>
      <c r="R1847" s="54">
        <f>Data[[#This Row],[PERSOANE ÎNSCRISE ÎN LISTELE ELECTORALE (TURUL 1)            ]]+Data[[#This Row],[PERSOANE ÎNSCRISE ÎN LISTELE ELECTORALE (TURUL AL 2-LEA)]]</f>
        <v>677</v>
      </c>
      <c r="S1847" s="54">
        <f>Data[[#This Row],[PERSOANE CARE AU PARTICIPAT LA VOT (TURUL 1)]]+Data[[#This Row],[PERSOANE CARE AU PARTICIPAT LA VOT  (TURUL AL 2-LEA)]]</f>
        <v>557</v>
      </c>
      <c r="T1847" s="41">
        <f>Data[[#This Row],[TOTAL CHELTUIELI LEI]]/Data[[#This Row],[NUMĂRUL PERSOANELOR ÎNSCRISE ÎN LISTELE ELECTORALE]]</f>
        <v>9.8347119645494843</v>
      </c>
      <c r="U1847" s="41">
        <f>Data[[#This Row],[TOTAL CHELTUIELI EURO]]/Data[[#This Row],[NUMĂRUL PERSOANELOR ÎNSCRISE ÎN LISTELE ELECTORALE]]</f>
        <v>2.0319233000453472</v>
      </c>
      <c r="V1847" s="41">
        <f>Data[[#This Row],[TOTAL CHELTUIELI LEI]]/Data[[#This Row],[NUMĂRUL PERSOANELOR CARE AU PARTICIPAT LA VOT]]</f>
        <v>11.953500897666069</v>
      </c>
      <c r="W1847" s="41">
        <f>Data[[#This Row],[TOTAL CHELTUIELI EURO]]/Data[[#This Row],[NUMĂRUL PERSOANELOR CARE AU PARTICIPAT LA VOT]]</f>
        <v>2.4696805639689408</v>
      </c>
      <c r="X1847" s="43">
        <v>4.8400999999999996</v>
      </c>
      <c r="Y1847" s="114" t="s">
        <v>2887</v>
      </c>
      <c r="Z1847" s="44">
        <v>9</v>
      </c>
      <c r="AA1847" s="115" t="s">
        <v>3108</v>
      </c>
      <c r="AB1847" s="44">
        <v>2</v>
      </c>
      <c r="AC1847" s="45"/>
    </row>
    <row r="1848" spans="1:29" x14ac:dyDescent="0.2">
      <c r="A1848" s="37">
        <v>1847</v>
      </c>
      <c r="B1848" s="38" t="s">
        <v>190</v>
      </c>
      <c r="C1848" s="39" t="s">
        <v>236</v>
      </c>
      <c r="D1848" s="40">
        <v>44101</v>
      </c>
      <c r="E1848" s="38">
        <v>1</v>
      </c>
      <c r="F1848" s="38"/>
      <c r="G1848" s="38" t="s">
        <v>2</v>
      </c>
      <c r="H1848" s="38" t="s">
        <v>2</v>
      </c>
      <c r="I1848" s="41">
        <v>3080</v>
      </c>
      <c r="J1848" s="41">
        <v>8000</v>
      </c>
      <c r="K1848" s="41">
        <v>0</v>
      </c>
      <c r="L1848" s="41">
        <f>SUM(Data[[#This Row],[CHELTUIELI DE PERSONAL LEI]:[CHELTUIELI DE CAPITAL (ACTIVE NEFINANCIARE ) LEI]])</f>
        <v>11080</v>
      </c>
      <c r="M1848" s="41">
        <f>Data[[#This Row],[TOTAL CHELTUIELI LEI]]/Data[[#This Row],[CURS VALUTAR EURO BNR 22 07 2020]]</f>
        <v>2289.208900642549</v>
      </c>
      <c r="N1848" s="49">
        <v>1987</v>
      </c>
      <c r="O1848" s="54"/>
      <c r="P1848" s="54">
        <v>1489</v>
      </c>
      <c r="Q1848" s="54"/>
      <c r="R1848" s="54">
        <f>Data[[#This Row],[PERSOANE ÎNSCRISE ÎN LISTELE ELECTORALE (TURUL 1)            ]]+Data[[#This Row],[PERSOANE ÎNSCRISE ÎN LISTELE ELECTORALE (TURUL AL 2-LEA)]]</f>
        <v>1987</v>
      </c>
      <c r="S1848" s="54">
        <f>Data[[#This Row],[PERSOANE CARE AU PARTICIPAT LA VOT (TURUL 1)]]+Data[[#This Row],[PERSOANE CARE AU PARTICIPAT LA VOT  (TURUL AL 2-LEA)]]</f>
        <v>1489</v>
      </c>
      <c r="T1848" s="41">
        <f>Data[[#This Row],[TOTAL CHELTUIELI LEI]]/Data[[#This Row],[NUMĂRUL PERSOANELOR ÎNSCRISE ÎN LISTELE ELECTORALE]]</f>
        <v>5.576245596376447</v>
      </c>
      <c r="U1848" s="41">
        <f>Data[[#This Row],[TOTAL CHELTUIELI EURO]]/Data[[#This Row],[NUMĂRUL PERSOANELOR ÎNSCRISE ÎN LISTELE ELECTORALE]]</f>
        <v>1.1520930551799442</v>
      </c>
      <c r="V1848" s="41">
        <f>Data[[#This Row],[TOTAL CHELTUIELI LEI]]/Data[[#This Row],[NUMĂRUL PERSOANELOR CARE AU PARTICIPAT LA VOT]]</f>
        <v>7.4412357286769648</v>
      </c>
      <c r="W1848" s="41">
        <f>Data[[#This Row],[TOTAL CHELTUIELI EURO]]/Data[[#This Row],[NUMĂRUL PERSOANELOR CARE AU PARTICIPAT LA VOT]]</f>
        <v>1.5374136337424775</v>
      </c>
      <c r="X1848" s="43">
        <v>4.8400999999999996</v>
      </c>
      <c r="Y1848" s="114" t="s">
        <v>2892</v>
      </c>
      <c r="Z1848" s="44">
        <v>5</v>
      </c>
      <c r="AA1848" s="115" t="s">
        <v>3107</v>
      </c>
      <c r="AB1848" s="44">
        <v>1</v>
      </c>
      <c r="AC1848" s="45"/>
    </row>
    <row r="1849" spans="1:29" x14ac:dyDescent="0.2">
      <c r="A1849" s="37">
        <v>1848</v>
      </c>
      <c r="B1849" s="38" t="s">
        <v>190</v>
      </c>
      <c r="C1849" s="39" t="s">
        <v>237</v>
      </c>
      <c r="D1849" s="40">
        <v>44101</v>
      </c>
      <c r="E1849" s="38">
        <v>1</v>
      </c>
      <c r="F1849" s="38"/>
      <c r="G1849" s="38" t="s">
        <v>2</v>
      </c>
      <c r="H1849" s="38" t="s">
        <v>2</v>
      </c>
      <c r="I1849" s="41">
        <v>12905</v>
      </c>
      <c r="J1849" s="41">
        <v>2653.7</v>
      </c>
      <c r="K1849" s="41">
        <v>0</v>
      </c>
      <c r="L1849" s="41">
        <f>SUM(Data[[#This Row],[CHELTUIELI DE PERSONAL LEI]:[CHELTUIELI DE CAPITAL (ACTIVE NEFINANCIARE ) LEI]])</f>
        <v>15558.7</v>
      </c>
      <c r="M1849" s="41">
        <f>Data[[#This Row],[TOTAL CHELTUIELI LEI]]/Data[[#This Row],[CURS VALUTAR EURO BNR 22 07 2020]]</f>
        <v>3214.5410218797138</v>
      </c>
      <c r="N1849" s="49">
        <v>766</v>
      </c>
      <c r="O1849" s="54"/>
      <c r="P1849" s="54">
        <v>833</v>
      </c>
      <c r="Q1849" s="54"/>
      <c r="R1849" s="54">
        <f>Data[[#This Row],[PERSOANE ÎNSCRISE ÎN LISTELE ELECTORALE (TURUL 1)            ]]+Data[[#This Row],[PERSOANE ÎNSCRISE ÎN LISTELE ELECTORALE (TURUL AL 2-LEA)]]</f>
        <v>766</v>
      </c>
      <c r="S1849" s="54">
        <f>Data[[#This Row],[PERSOANE CARE AU PARTICIPAT LA VOT (TURUL 1)]]+Data[[#This Row],[PERSOANE CARE AU PARTICIPAT LA VOT  (TURUL AL 2-LEA)]]</f>
        <v>833</v>
      </c>
      <c r="T1849" s="41">
        <f>Data[[#This Row],[TOTAL CHELTUIELI LEI]]/Data[[#This Row],[NUMĂRUL PERSOANELOR ÎNSCRISE ÎN LISTELE ELECTORALE]]</f>
        <v>20.311618798955614</v>
      </c>
      <c r="U1849" s="41">
        <f>Data[[#This Row],[TOTAL CHELTUIELI EURO]]/Data[[#This Row],[NUMĂRUL PERSOANELOR ÎNSCRISE ÎN LISTELE ELECTORALE]]</f>
        <v>4.196528749190227</v>
      </c>
      <c r="V1849" s="41">
        <f>Data[[#This Row],[TOTAL CHELTUIELI LEI]]/Data[[#This Row],[NUMĂRUL PERSOANELOR CARE AU PARTICIPAT LA VOT]]</f>
        <v>18.677911164465787</v>
      </c>
      <c r="W1849" s="41">
        <f>Data[[#This Row],[TOTAL CHELTUIELI EURO]]/Data[[#This Row],[NUMĂRUL PERSOANELOR CARE AU PARTICIPAT LA VOT]]</f>
        <v>3.8589928233850106</v>
      </c>
      <c r="X1849" s="43">
        <v>4.8400999999999996</v>
      </c>
      <c r="Y1849" s="114" t="s">
        <v>2911</v>
      </c>
      <c r="Z1849" s="44">
        <v>20</v>
      </c>
      <c r="AA1849" s="115" t="s">
        <v>3110</v>
      </c>
      <c r="AB1849" s="44">
        <v>4</v>
      </c>
      <c r="AC1849" s="45"/>
    </row>
    <row r="1850" spans="1:29" x14ac:dyDescent="0.2">
      <c r="A1850" s="37">
        <v>1849</v>
      </c>
      <c r="B1850" s="38" t="s">
        <v>190</v>
      </c>
      <c r="C1850" s="39" t="s">
        <v>238</v>
      </c>
      <c r="D1850" s="40">
        <v>44101</v>
      </c>
      <c r="E1850" s="38">
        <v>1</v>
      </c>
      <c r="F1850" s="38"/>
      <c r="G1850" s="38" t="s">
        <v>2</v>
      </c>
      <c r="H1850" s="38" t="s">
        <v>2</v>
      </c>
      <c r="I1850" s="41">
        <v>92.775000000000006</v>
      </c>
      <c r="J1850" s="41">
        <v>63.88</v>
      </c>
      <c r="K1850" s="41">
        <v>0</v>
      </c>
      <c r="L1850" s="41">
        <f>SUM(Data[[#This Row],[CHELTUIELI DE PERSONAL LEI]:[CHELTUIELI DE CAPITAL (ACTIVE NEFINANCIARE ) LEI]])</f>
        <v>156.655</v>
      </c>
      <c r="M1850" s="41">
        <f>Data[[#This Row],[TOTAL CHELTUIELI LEI]]/Data[[#This Row],[CURS VALUTAR EURO BNR 22 07 2020]]</f>
        <v>32.366066816801307</v>
      </c>
      <c r="N1850" s="49">
        <v>1222</v>
      </c>
      <c r="O1850" s="54"/>
      <c r="P1850" s="54">
        <v>921</v>
      </c>
      <c r="Q1850" s="54"/>
      <c r="R1850" s="54">
        <f>Data[[#This Row],[PERSOANE ÎNSCRISE ÎN LISTELE ELECTORALE (TURUL 1)            ]]+Data[[#This Row],[PERSOANE ÎNSCRISE ÎN LISTELE ELECTORALE (TURUL AL 2-LEA)]]</f>
        <v>1222</v>
      </c>
      <c r="S1850" s="54">
        <f>Data[[#This Row],[PERSOANE CARE AU PARTICIPAT LA VOT (TURUL 1)]]+Data[[#This Row],[PERSOANE CARE AU PARTICIPAT LA VOT  (TURUL AL 2-LEA)]]</f>
        <v>921</v>
      </c>
      <c r="T1850" s="41">
        <f>Data[[#This Row],[TOTAL CHELTUIELI LEI]]/Data[[#This Row],[NUMĂRUL PERSOANELOR ÎNSCRISE ÎN LISTELE ELECTORALE]]</f>
        <v>0.12819558101472994</v>
      </c>
      <c r="U1850" s="41">
        <f>Data[[#This Row],[TOTAL CHELTUIELI EURO]]/Data[[#This Row],[NUMĂRUL PERSOANELOR ÎNSCRISE ÎN LISTELE ELECTORALE]]</f>
        <v>2.6486143057938876E-2</v>
      </c>
      <c r="V1850" s="41">
        <f>Data[[#This Row],[TOTAL CHELTUIELI LEI]]/Data[[#This Row],[NUMĂRUL PERSOANELOR CARE AU PARTICIPAT LA VOT]]</f>
        <v>0.17009229098805645</v>
      </c>
      <c r="W1850" s="41">
        <f>Data[[#This Row],[TOTAL CHELTUIELI EURO]]/Data[[#This Row],[NUMĂRUL PERSOANELOR CARE AU PARTICIPAT LA VOT]]</f>
        <v>3.5142309247341269E-2</v>
      </c>
      <c r="X1850" s="43">
        <v>4.8400999999999996</v>
      </c>
      <c r="Y1850" s="114" t="s">
        <v>2890</v>
      </c>
      <c r="Z1850" s="44">
        <v>0</v>
      </c>
      <c r="AA1850" s="115" t="s">
        <v>3105</v>
      </c>
      <c r="AB1850" s="44">
        <v>0</v>
      </c>
      <c r="AC1850" s="45"/>
    </row>
    <row r="1851" spans="1:29" x14ac:dyDescent="0.2">
      <c r="A1851" s="37">
        <v>1850</v>
      </c>
      <c r="B1851" s="38" t="s">
        <v>190</v>
      </c>
      <c r="C1851" s="39" t="s">
        <v>239</v>
      </c>
      <c r="D1851" s="40">
        <v>44101</v>
      </c>
      <c r="E1851" s="38">
        <v>1</v>
      </c>
      <c r="F1851" s="38"/>
      <c r="G1851" s="38" t="s">
        <v>2</v>
      </c>
      <c r="H1851" s="38" t="s">
        <v>2</v>
      </c>
      <c r="I1851" s="41">
        <v>0</v>
      </c>
      <c r="J1851" s="41">
        <v>32641</v>
      </c>
      <c r="K1851" s="41">
        <v>0</v>
      </c>
      <c r="L1851" s="41">
        <f>SUM(Data[[#This Row],[CHELTUIELI DE PERSONAL LEI]:[CHELTUIELI DE CAPITAL (ACTIVE NEFINANCIARE ) LEI]])</f>
        <v>32641</v>
      </c>
      <c r="M1851" s="41">
        <f>Data[[#This Row],[TOTAL CHELTUIELI LEI]]/Data[[#This Row],[CURS VALUTAR EURO BNR 22 07 2020]]</f>
        <v>6743.8689283279273</v>
      </c>
      <c r="N1851" s="49">
        <v>1537</v>
      </c>
      <c r="O1851" s="54"/>
      <c r="P1851" s="54">
        <v>1514</v>
      </c>
      <c r="Q1851" s="54"/>
      <c r="R1851" s="54">
        <f>Data[[#This Row],[PERSOANE ÎNSCRISE ÎN LISTELE ELECTORALE (TURUL 1)            ]]+Data[[#This Row],[PERSOANE ÎNSCRISE ÎN LISTELE ELECTORALE (TURUL AL 2-LEA)]]</f>
        <v>1537</v>
      </c>
      <c r="S1851" s="54">
        <f>Data[[#This Row],[PERSOANE CARE AU PARTICIPAT LA VOT (TURUL 1)]]+Data[[#This Row],[PERSOANE CARE AU PARTICIPAT LA VOT  (TURUL AL 2-LEA)]]</f>
        <v>1514</v>
      </c>
      <c r="T1851" s="41">
        <f>Data[[#This Row],[TOTAL CHELTUIELI LEI]]/Data[[#This Row],[NUMĂRUL PERSOANELOR ÎNSCRISE ÎN LISTELE ELECTORALE]]</f>
        <v>21.236824983734547</v>
      </c>
      <c r="U1851" s="41">
        <f>Data[[#This Row],[TOTAL CHELTUIELI EURO]]/Data[[#This Row],[NUMĂRUL PERSOANELOR ÎNSCRISE ÎN LISTELE ELECTORALE]]</f>
        <v>4.3876831023603948</v>
      </c>
      <c r="V1851" s="41">
        <f>Data[[#This Row],[TOTAL CHELTUIELI LEI]]/Data[[#This Row],[NUMĂRUL PERSOANELOR CARE AU PARTICIPAT LA VOT]]</f>
        <v>21.559445178335537</v>
      </c>
      <c r="W1851" s="41">
        <f>Data[[#This Row],[TOTAL CHELTUIELI EURO]]/Data[[#This Row],[NUMĂRUL PERSOANELOR CARE AU PARTICIPAT LA VOT]]</f>
        <v>4.4543387901769664</v>
      </c>
      <c r="X1851" s="43">
        <v>4.8400999999999996</v>
      </c>
      <c r="Y1851" s="114" t="s">
        <v>2893</v>
      </c>
      <c r="Z1851" s="44">
        <v>21</v>
      </c>
      <c r="AA1851" s="115" t="s">
        <v>3110</v>
      </c>
      <c r="AB1851" s="44">
        <v>4</v>
      </c>
      <c r="AC1851" s="45"/>
    </row>
    <row r="1852" spans="1:29" x14ac:dyDescent="0.2">
      <c r="A1852" s="37">
        <v>1851</v>
      </c>
      <c r="B1852" s="38" t="s">
        <v>190</v>
      </c>
      <c r="C1852" s="39" t="s">
        <v>240</v>
      </c>
      <c r="D1852" s="40">
        <v>44101</v>
      </c>
      <c r="E1852" s="38">
        <v>1</v>
      </c>
      <c r="F1852" s="38"/>
      <c r="G1852" s="38" t="s">
        <v>2</v>
      </c>
      <c r="H1852" s="38" t="s">
        <v>2</v>
      </c>
      <c r="I1852" s="41">
        <v>2000</v>
      </c>
      <c r="J1852" s="41">
        <v>2000</v>
      </c>
      <c r="K1852" s="41">
        <v>0</v>
      </c>
      <c r="L1852" s="41">
        <f>SUM(Data[[#This Row],[CHELTUIELI DE PERSONAL LEI]:[CHELTUIELI DE CAPITAL (ACTIVE NEFINANCIARE ) LEI]])</f>
        <v>4000</v>
      </c>
      <c r="M1852" s="41">
        <f>Data[[#This Row],[TOTAL CHELTUIELI LEI]]/Data[[#This Row],[CURS VALUTAR EURO BNR 22 07 2020]]</f>
        <v>826.42920600814034</v>
      </c>
      <c r="N1852" s="49">
        <v>2170</v>
      </c>
      <c r="O1852" s="54"/>
      <c r="P1852" s="54">
        <v>1005</v>
      </c>
      <c r="Q1852" s="54"/>
      <c r="R1852" s="54">
        <f>Data[[#This Row],[PERSOANE ÎNSCRISE ÎN LISTELE ELECTORALE (TURUL 1)            ]]+Data[[#This Row],[PERSOANE ÎNSCRISE ÎN LISTELE ELECTORALE (TURUL AL 2-LEA)]]</f>
        <v>2170</v>
      </c>
      <c r="S1852" s="54">
        <f>Data[[#This Row],[PERSOANE CARE AU PARTICIPAT LA VOT (TURUL 1)]]+Data[[#This Row],[PERSOANE CARE AU PARTICIPAT LA VOT  (TURUL AL 2-LEA)]]</f>
        <v>1005</v>
      </c>
      <c r="T1852" s="41">
        <f>Data[[#This Row],[TOTAL CHELTUIELI LEI]]/Data[[#This Row],[NUMĂRUL PERSOANELOR ÎNSCRISE ÎN LISTELE ELECTORALE]]</f>
        <v>1.8433179723502304</v>
      </c>
      <c r="U1852" s="41">
        <f>Data[[#This Row],[TOTAL CHELTUIELI EURO]]/Data[[#This Row],[NUMĂRUL PERSOANELOR ÎNSCRISE ÎN LISTELE ELECTORALE]]</f>
        <v>0.38084295207748403</v>
      </c>
      <c r="V1852" s="41">
        <f>Data[[#This Row],[TOTAL CHELTUIELI LEI]]/Data[[#This Row],[NUMĂRUL PERSOANELOR CARE AU PARTICIPAT LA VOT]]</f>
        <v>3.9800995024875623</v>
      </c>
      <c r="W1852" s="41">
        <f>Data[[#This Row],[TOTAL CHELTUIELI EURO]]/Data[[#This Row],[NUMĂRUL PERSOANELOR CARE AU PARTICIPAT LA VOT]]</f>
        <v>0.82231761791854763</v>
      </c>
      <c r="X1852" s="43">
        <v>4.8400999999999996</v>
      </c>
      <c r="Y1852" s="114" t="s">
        <v>2894</v>
      </c>
      <c r="Z1852" s="44">
        <v>1</v>
      </c>
      <c r="AA1852" s="115" t="s">
        <v>3105</v>
      </c>
      <c r="AB1852" s="44">
        <v>0</v>
      </c>
      <c r="AC1852" s="45"/>
    </row>
    <row r="1853" spans="1:29" x14ac:dyDescent="0.2">
      <c r="A1853" s="37">
        <v>1852</v>
      </c>
      <c r="B1853" s="38" t="s">
        <v>190</v>
      </c>
      <c r="C1853" s="39" t="s">
        <v>241</v>
      </c>
      <c r="D1853" s="40">
        <v>44101</v>
      </c>
      <c r="E1853" s="38">
        <v>1</v>
      </c>
      <c r="F1853" s="38"/>
      <c r="G1853" s="38" t="s">
        <v>2</v>
      </c>
      <c r="H1853" s="38" t="s">
        <v>2</v>
      </c>
      <c r="I1853" s="41">
        <v>2200</v>
      </c>
      <c r="J1853" s="41">
        <v>7800</v>
      </c>
      <c r="K1853" s="41">
        <v>0</v>
      </c>
      <c r="L1853" s="41">
        <f>SUM(Data[[#This Row],[CHELTUIELI DE PERSONAL LEI]:[CHELTUIELI DE CAPITAL (ACTIVE NEFINANCIARE ) LEI]])</f>
        <v>10000</v>
      </c>
      <c r="M1853" s="41">
        <f>Data[[#This Row],[TOTAL CHELTUIELI LEI]]/Data[[#This Row],[CURS VALUTAR EURO BNR 22 07 2020]]</f>
        <v>2066.0730150203508</v>
      </c>
      <c r="N1853" s="49">
        <v>1165</v>
      </c>
      <c r="O1853" s="54"/>
      <c r="P1853" s="54">
        <v>1056</v>
      </c>
      <c r="Q1853" s="54"/>
      <c r="R1853" s="54">
        <f>Data[[#This Row],[PERSOANE ÎNSCRISE ÎN LISTELE ELECTORALE (TURUL 1)            ]]+Data[[#This Row],[PERSOANE ÎNSCRISE ÎN LISTELE ELECTORALE (TURUL AL 2-LEA)]]</f>
        <v>1165</v>
      </c>
      <c r="S1853" s="54">
        <f>Data[[#This Row],[PERSOANE CARE AU PARTICIPAT LA VOT (TURUL 1)]]+Data[[#This Row],[PERSOANE CARE AU PARTICIPAT LA VOT  (TURUL AL 2-LEA)]]</f>
        <v>1056</v>
      </c>
      <c r="T1853" s="41">
        <f>Data[[#This Row],[TOTAL CHELTUIELI LEI]]/Data[[#This Row],[NUMĂRUL PERSOANELOR ÎNSCRISE ÎN LISTELE ELECTORALE]]</f>
        <v>8.5836909871244629</v>
      </c>
      <c r="U1853" s="41">
        <f>Data[[#This Row],[TOTAL CHELTUIELI EURO]]/Data[[#This Row],[NUMĂRUL PERSOANELOR ÎNSCRISE ÎN LISTELE ELECTORALE]]</f>
        <v>1.7734532317771252</v>
      </c>
      <c r="V1853" s="41">
        <f>Data[[#This Row],[TOTAL CHELTUIELI LEI]]/Data[[#This Row],[NUMĂRUL PERSOANELOR CARE AU PARTICIPAT LA VOT]]</f>
        <v>9.4696969696969688</v>
      </c>
      <c r="W1853" s="41">
        <f>Data[[#This Row],[TOTAL CHELTUIELI EURO]]/Data[[#This Row],[NUMĂRUL PERSOANELOR CARE AU PARTICIPAT LA VOT]]</f>
        <v>1.9565085369510897</v>
      </c>
      <c r="X1853" s="43">
        <v>4.8400999999999996</v>
      </c>
      <c r="Y1853" s="114" t="s">
        <v>2896</v>
      </c>
      <c r="Z1853" s="44">
        <v>8</v>
      </c>
      <c r="AA1853" s="115" t="s">
        <v>3107</v>
      </c>
      <c r="AB1853" s="44">
        <v>1</v>
      </c>
      <c r="AC1853" s="45"/>
    </row>
    <row r="1854" spans="1:29" x14ac:dyDescent="0.2">
      <c r="A1854" s="37">
        <v>1853</v>
      </c>
      <c r="B1854" s="38" t="s">
        <v>190</v>
      </c>
      <c r="C1854" s="39" t="s">
        <v>242</v>
      </c>
      <c r="D1854" s="40">
        <v>44101</v>
      </c>
      <c r="E1854" s="38">
        <v>1</v>
      </c>
      <c r="F1854" s="38"/>
      <c r="G1854" s="38" t="s">
        <v>2</v>
      </c>
      <c r="H1854" s="38" t="s">
        <v>2</v>
      </c>
      <c r="I1854" s="41">
        <v>3720</v>
      </c>
      <c r="J1854" s="41">
        <v>11784</v>
      </c>
      <c r="K1854" s="41">
        <v>0</v>
      </c>
      <c r="L1854" s="41">
        <f>SUM(Data[[#This Row],[CHELTUIELI DE PERSONAL LEI]:[CHELTUIELI DE CAPITAL (ACTIVE NEFINANCIARE ) LEI]])</f>
        <v>15504</v>
      </c>
      <c r="M1854" s="41">
        <f>Data[[#This Row],[TOTAL CHELTUIELI LEI]]/Data[[#This Row],[CURS VALUTAR EURO BNR 22 07 2020]]</f>
        <v>3203.239602487552</v>
      </c>
      <c r="N1854" s="49">
        <v>2320</v>
      </c>
      <c r="O1854" s="54"/>
      <c r="P1854" s="54">
        <v>1698</v>
      </c>
      <c r="Q1854" s="54"/>
      <c r="R1854" s="54">
        <f>Data[[#This Row],[PERSOANE ÎNSCRISE ÎN LISTELE ELECTORALE (TURUL 1)            ]]+Data[[#This Row],[PERSOANE ÎNSCRISE ÎN LISTELE ELECTORALE (TURUL AL 2-LEA)]]</f>
        <v>2320</v>
      </c>
      <c r="S1854" s="54">
        <f>Data[[#This Row],[PERSOANE CARE AU PARTICIPAT LA VOT (TURUL 1)]]+Data[[#This Row],[PERSOANE CARE AU PARTICIPAT LA VOT  (TURUL AL 2-LEA)]]</f>
        <v>1698</v>
      </c>
      <c r="T1854" s="41">
        <f>Data[[#This Row],[TOTAL CHELTUIELI LEI]]/Data[[#This Row],[NUMĂRUL PERSOANELOR ÎNSCRISE ÎN LISTELE ELECTORALE]]</f>
        <v>6.682758620689655</v>
      </c>
      <c r="U1854" s="41">
        <f>Data[[#This Row],[TOTAL CHELTUIELI EURO]]/Data[[#This Row],[NUMĂRUL PERSOANELOR ÎNSCRISE ÎN LISTELE ELECTORALE]]</f>
        <v>1.3807067252101517</v>
      </c>
      <c r="V1854" s="41">
        <f>Data[[#This Row],[TOTAL CHELTUIELI LEI]]/Data[[#This Row],[NUMĂRUL PERSOANELOR CARE AU PARTICIPAT LA VOT]]</f>
        <v>9.1307420494699638</v>
      </c>
      <c r="W1854" s="41">
        <f>Data[[#This Row],[TOTAL CHELTUIELI EURO]]/Data[[#This Row],[NUMĂRUL PERSOANELOR CARE AU PARTICIPAT LA VOT]]</f>
        <v>1.8864779755521508</v>
      </c>
      <c r="X1854" s="43">
        <v>4.8400999999999996</v>
      </c>
      <c r="Y1854" s="114" t="s">
        <v>2889</v>
      </c>
      <c r="Z1854" s="44">
        <v>6</v>
      </c>
      <c r="AA1854" s="115" t="s">
        <v>3107</v>
      </c>
      <c r="AB1854" s="44">
        <v>1</v>
      </c>
      <c r="AC1854" s="45"/>
    </row>
    <row r="1855" spans="1:29" x14ac:dyDescent="0.2">
      <c r="A1855" s="37">
        <v>1854</v>
      </c>
      <c r="B1855" s="38" t="s">
        <v>190</v>
      </c>
      <c r="C1855" s="39" t="s">
        <v>243</v>
      </c>
      <c r="D1855" s="40">
        <v>44101</v>
      </c>
      <c r="E1855" s="38">
        <v>1</v>
      </c>
      <c r="F1855" s="38"/>
      <c r="G1855" s="38" t="s">
        <v>2</v>
      </c>
      <c r="H1855" s="38" t="s">
        <v>2</v>
      </c>
      <c r="I1855" s="41">
        <v>12120</v>
      </c>
      <c r="J1855" s="41">
        <v>9219.76</v>
      </c>
      <c r="K1855" s="41">
        <v>0</v>
      </c>
      <c r="L1855" s="41">
        <f>SUM(Data[[#This Row],[CHELTUIELI DE PERSONAL LEI]:[CHELTUIELI DE CAPITAL (ACTIVE NEFINANCIARE ) LEI]])</f>
        <v>21339.760000000002</v>
      </c>
      <c r="M1855" s="41">
        <f>Data[[#This Row],[TOTAL CHELTUIELI LEI]]/Data[[#This Row],[CURS VALUTAR EURO BNR 22 07 2020]]</f>
        <v>4408.9502283010688</v>
      </c>
      <c r="N1855" s="49">
        <v>8584</v>
      </c>
      <c r="O1855" s="54"/>
      <c r="P1855" s="54">
        <v>4458</v>
      </c>
      <c r="Q1855" s="54"/>
      <c r="R1855" s="54">
        <f>Data[[#This Row],[PERSOANE ÎNSCRISE ÎN LISTELE ELECTORALE (TURUL 1)            ]]+Data[[#This Row],[PERSOANE ÎNSCRISE ÎN LISTELE ELECTORALE (TURUL AL 2-LEA)]]</f>
        <v>8584</v>
      </c>
      <c r="S1855" s="54">
        <f>Data[[#This Row],[PERSOANE CARE AU PARTICIPAT LA VOT (TURUL 1)]]+Data[[#This Row],[PERSOANE CARE AU PARTICIPAT LA VOT  (TURUL AL 2-LEA)]]</f>
        <v>4458</v>
      </c>
      <c r="T1855" s="41">
        <f>Data[[#This Row],[TOTAL CHELTUIELI LEI]]/Data[[#This Row],[NUMĂRUL PERSOANELOR ÎNSCRISE ÎN LISTELE ELECTORALE]]</f>
        <v>2.4859925442684068</v>
      </c>
      <c r="U1855" s="41">
        <f>Data[[#This Row],[TOTAL CHELTUIELI EURO]]/Data[[#This Row],[NUMĂRUL PERSOANELOR ÎNSCRISE ÎN LISTELE ELECTORALE]]</f>
        <v>0.51362421112547396</v>
      </c>
      <c r="V1855" s="41">
        <f>Data[[#This Row],[TOTAL CHELTUIELI LEI]]/Data[[#This Row],[NUMĂRUL PERSOANELOR CARE AU PARTICIPAT LA VOT]]</f>
        <v>4.7868461193360252</v>
      </c>
      <c r="W1855" s="41">
        <f>Data[[#This Row],[TOTAL CHELTUIELI EURO]]/Data[[#This Row],[NUMĂRUL PERSOANELOR CARE AU PARTICIPAT LA VOT]]</f>
        <v>0.98899735942150491</v>
      </c>
      <c r="X1855" s="43">
        <v>4.8400999999999996</v>
      </c>
      <c r="Y1855" s="114" t="s">
        <v>2891</v>
      </c>
      <c r="Z1855" s="44">
        <v>2</v>
      </c>
      <c r="AA1855" s="115" t="s">
        <v>3105</v>
      </c>
      <c r="AB1855" s="44">
        <v>0</v>
      </c>
      <c r="AC1855" s="45"/>
    </row>
    <row r="1856" spans="1:29" x14ac:dyDescent="0.2">
      <c r="A1856" s="37">
        <v>1855</v>
      </c>
      <c r="B1856" s="38" t="s">
        <v>190</v>
      </c>
      <c r="C1856" s="39" t="s">
        <v>244</v>
      </c>
      <c r="D1856" s="40">
        <v>44101</v>
      </c>
      <c r="E1856" s="38">
        <v>1</v>
      </c>
      <c r="F1856" s="38"/>
      <c r="G1856" s="38" t="s">
        <v>2</v>
      </c>
      <c r="H1856" s="38" t="s">
        <v>2</v>
      </c>
      <c r="I1856" s="41">
        <v>1200</v>
      </c>
      <c r="J1856" s="41">
        <v>6008</v>
      </c>
      <c r="K1856" s="41">
        <v>0</v>
      </c>
      <c r="L1856" s="41">
        <f>SUM(Data[[#This Row],[CHELTUIELI DE PERSONAL LEI]:[CHELTUIELI DE CAPITAL (ACTIVE NEFINANCIARE ) LEI]])</f>
        <v>7208</v>
      </c>
      <c r="M1856" s="41">
        <f>Data[[#This Row],[TOTAL CHELTUIELI LEI]]/Data[[#This Row],[CURS VALUTAR EURO BNR 22 07 2020]]</f>
        <v>1489.2254292266689</v>
      </c>
      <c r="N1856" s="49">
        <v>2097</v>
      </c>
      <c r="O1856" s="54"/>
      <c r="P1856" s="54">
        <v>1243</v>
      </c>
      <c r="Q1856" s="54"/>
      <c r="R1856" s="54">
        <f>Data[[#This Row],[PERSOANE ÎNSCRISE ÎN LISTELE ELECTORALE (TURUL 1)            ]]+Data[[#This Row],[PERSOANE ÎNSCRISE ÎN LISTELE ELECTORALE (TURUL AL 2-LEA)]]</f>
        <v>2097</v>
      </c>
      <c r="S1856" s="54">
        <f>Data[[#This Row],[PERSOANE CARE AU PARTICIPAT LA VOT (TURUL 1)]]+Data[[#This Row],[PERSOANE CARE AU PARTICIPAT LA VOT  (TURUL AL 2-LEA)]]</f>
        <v>1243</v>
      </c>
      <c r="T1856" s="41">
        <f>Data[[#This Row],[TOTAL CHELTUIELI LEI]]/Data[[#This Row],[NUMĂRUL PERSOANELOR ÎNSCRISE ÎN LISTELE ELECTORALE]]</f>
        <v>3.4372913686218407</v>
      </c>
      <c r="U1856" s="41">
        <f>Data[[#This Row],[TOTAL CHELTUIELI EURO]]/Data[[#This Row],[NUMĂRUL PERSOANELOR ÎNSCRISE ÎN LISTELE ELECTORALE]]</f>
        <v>0.71016949414719543</v>
      </c>
      <c r="V1856" s="41">
        <f>Data[[#This Row],[TOTAL CHELTUIELI LEI]]/Data[[#This Row],[NUMĂRUL PERSOANELOR CARE AU PARTICIPAT LA VOT]]</f>
        <v>5.7988736926790025</v>
      </c>
      <c r="W1856" s="41">
        <f>Data[[#This Row],[TOTAL CHELTUIELI EURO]]/Data[[#This Row],[NUMĂRUL PERSOANELOR CARE AU PARTICIPAT LA VOT]]</f>
        <v>1.1980896453955503</v>
      </c>
      <c r="X1856" s="43">
        <v>4.8400999999999996</v>
      </c>
      <c r="Y1856" s="114" t="s">
        <v>2884</v>
      </c>
      <c r="Z1856" s="44">
        <v>3</v>
      </c>
      <c r="AA1856" s="115" t="s">
        <v>3105</v>
      </c>
      <c r="AB1856" s="44">
        <v>0</v>
      </c>
      <c r="AC1856" s="45"/>
    </row>
    <row r="1857" spans="1:29" x14ac:dyDescent="0.2">
      <c r="A1857" s="37">
        <v>1856</v>
      </c>
      <c r="B1857" s="38" t="s">
        <v>190</v>
      </c>
      <c r="C1857" s="39" t="s">
        <v>245</v>
      </c>
      <c r="D1857" s="40">
        <v>44101</v>
      </c>
      <c r="E1857" s="38">
        <v>1</v>
      </c>
      <c r="F1857" s="38"/>
      <c r="G1857" s="38" t="s">
        <v>2</v>
      </c>
      <c r="H1857" s="38" t="s">
        <v>2</v>
      </c>
      <c r="I1857" s="41">
        <v>1240</v>
      </c>
      <c r="J1857" s="41">
        <v>3264</v>
      </c>
      <c r="K1857" s="41">
        <v>0</v>
      </c>
      <c r="L1857" s="41">
        <f>SUM(Data[[#This Row],[CHELTUIELI DE PERSONAL LEI]:[CHELTUIELI DE CAPITAL (ACTIVE NEFINANCIARE ) LEI]])</f>
        <v>4504</v>
      </c>
      <c r="M1857" s="41">
        <f>Data[[#This Row],[TOTAL CHELTUIELI LEI]]/Data[[#This Row],[CURS VALUTAR EURO BNR 22 07 2020]]</f>
        <v>930.55928596516605</v>
      </c>
      <c r="N1857" s="49">
        <v>922</v>
      </c>
      <c r="O1857" s="54"/>
      <c r="P1857" s="54">
        <v>697</v>
      </c>
      <c r="Q1857" s="54"/>
      <c r="R1857" s="54">
        <f>Data[[#This Row],[PERSOANE ÎNSCRISE ÎN LISTELE ELECTORALE (TURUL 1)            ]]+Data[[#This Row],[PERSOANE ÎNSCRISE ÎN LISTELE ELECTORALE (TURUL AL 2-LEA)]]</f>
        <v>922</v>
      </c>
      <c r="S1857" s="54">
        <f>Data[[#This Row],[PERSOANE CARE AU PARTICIPAT LA VOT (TURUL 1)]]+Data[[#This Row],[PERSOANE CARE AU PARTICIPAT LA VOT  (TURUL AL 2-LEA)]]</f>
        <v>697</v>
      </c>
      <c r="T1857" s="41">
        <f>Data[[#This Row],[TOTAL CHELTUIELI LEI]]/Data[[#This Row],[NUMĂRUL PERSOANELOR ÎNSCRISE ÎN LISTELE ELECTORALE]]</f>
        <v>4.8850325379609547</v>
      </c>
      <c r="U1857" s="41">
        <f>Data[[#This Row],[TOTAL CHELTUIELI EURO]]/Data[[#This Row],[NUMĂRUL PERSOANELOR ÎNSCRISE ÎN LISTELE ELECTORALE]]</f>
        <v>1.0092833904177505</v>
      </c>
      <c r="V1857" s="41">
        <f>Data[[#This Row],[TOTAL CHELTUIELI LEI]]/Data[[#This Row],[NUMĂRUL PERSOANELOR CARE AU PARTICIPAT LA VOT]]</f>
        <v>6.4619799139167862</v>
      </c>
      <c r="W1857" s="41">
        <f>Data[[#This Row],[TOTAL CHELTUIELI EURO]]/Data[[#This Row],[NUMĂRUL PERSOANELOR CARE AU PARTICIPAT LA VOT]]</f>
        <v>1.3350922323747003</v>
      </c>
      <c r="X1857" s="43">
        <v>4.8400999999999996</v>
      </c>
      <c r="Y1857" s="114" t="s">
        <v>2895</v>
      </c>
      <c r="Z1857" s="44">
        <v>4</v>
      </c>
      <c r="AA1857" s="115" t="s">
        <v>3107</v>
      </c>
      <c r="AB1857" s="44">
        <v>1</v>
      </c>
      <c r="AC1857" s="45"/>
    </row>
    <row r="1858" spans="1:29" x14ac:dyDescent="0.2">
      <c r="A1858" s="37">
        <v>1857</v>
      </c>
      <c r="B1858" s="38" t="s">
        <v>190</v>
      </c>
      <c r="C1858" s="39" t="s">
        <v>246</v>
      </c>
      <c r="D1858" s="40">
        <v>44101</v>
      </c>
      <c r="E1858" s="38">
        <v>1</v>
      </c>
      <c r="F1858" s="38"/>
      <c r="G1858" s="38" t="s">
        <v>2</v>
      </c>
      <c r="H1858" s="38" t="s">
        <v>2</v>
      </c>
      <c r="I1858" s="41">
        <v>270</v>
      </c>
      <c r="J1858" s="41">
        <v>7672</v>
      </c>
      <c r="K1858" s="41">
        <v>0</v>
      </c>
      <c r="L1858" s="41">
        <f>SUM(Data[[#This Row],[CHELTUIELI DE PERSONAL LEI]:[CHELTUIELI DE CAPITAL (ACTIVE NEFINANCIARE ) LEI]])</f>
        <v>7942</v>
      </c>
      <c r="M1858" s="41">
        <f>Data[[#This Row],[TOTAL CHELTUIELI LEI]]/Data[[#This Row],[CURS VALUTAR EURO BNR 22 07 2020]]</f>
        <v>1640.8751885291626</v>
      </c>
      <c r="N1858" s="49">
        <v>1055</v>
      </c>
      <c r="O1858" s="54"/>
      <c r="P1858" s="54">
        <v>821</v>
      </c>
      <c r="Q1858" s="54"/>
      <c r="R1858" s="54">
        <f>Data[[#This Row],[PERSOANE ÎNSCRISE ÎN LISTELE ELECTORALE (TURUL 1)            ]]+Data[[#This Row],[PERSOANE ÎNSCRISE ÎN LISTELE ELECTORALE (TURUL AL 2-LEA)]]</f>
        <v>1055</v>
      </c>
      <c r="S1858" s="54">
        <f>Data[[#This Row],[PERSOANE CARE AU PARTICIPAT LA VOT (TURUL 1)]]+Data[[#This Row],[PERSOANE CARE AU PARTICIPAT LA VOT  (TURUL AL 2-LEA)]]</f>
        <v>821</v>
      </c>
      <c r="T1858" s="41">
        <f>Data[[#This Row],[TOTAL CHELTUIELI LEI]]/Data[[#This Row],[NUMĂRUL PERSOANELOR ÎNSCRISE ÎN LISTELE ELECTORALE]]</f>
        <v>7.5279620853080571</v>
      </c>
      <c r="U1858" s="41">
        <f>Data[[#This Row],[TOTAL CHELTUIELI EURO]]/Data[[#This Row],[NUMĂRUL PERSOANELOR ÎNSCRISE ÎN LISTELE ELECTORALE]]</f>
        <v>1.5553319322551304</v>
      </c>
      <c r="V1858" s="41">
        <f>Data[[#This Row],[TOTAL CHELTUIELI LEI]]/Data[[#This Row],[NUMĂRUL PERSOANELOR CARE AU PARTICIPAT LA VOT]]</f>
        <v>9.6735688185140081</v>
      </c>
      <c r="W1858" s="41">
        <f>Data[[#This Row],[TOTAL CHELTUIELI EURO]]/Data[[#This Row],[NUMĂRUL PERSOANELOR CARE AU PARTICIPAT LA VOT]]</f>
        <v>1.9986299494874089</v>
      </c>
      <c r="X1858" s="43">
        <v>4.8400999999999996</v>
      </c>
      <c r="Y1858" s="114" t="s">
        <v>2886</v>
      </c>
      <c r="Z1858" s="44">
        <v>7</v>
      </c>
      <c r="AA1858" s="115" t="s">
        <v>3107</v>
      </c>
      <c r="AB1858" s="44">
        <v>1</v>
      </c>
      <c r="AC1858" s="45"/>
    </row>
    <row r="1859" spans="1:29" x14ac:dyDescent="0.2">
      <c r="A1859" s="37">
        <v>1858</v>
      </c>
      <c r="B1859" s="38" t="s">
        <v>190</v>
      </c>
      <c r="C1859" s="39" t="s">
        <v>247</v>
      </c>
      <c r="D1859" s="40">
        <v>44101</v>
      </c>
      <c r="E1859" s="38">
        <v>1</v>
      </c>
      <c r="F1859" s="38"/>
      <c r="G1859" s="38" t="s">
        <v>2</v>
      </c>
      <c r="H1859" s="38" t="s">
        <v>2</v>
      </c>
      <c r="I1859" s="41">
        <v>200</v>
      </c>
      <c r="J1859" s="41">
        <v>11318</v>
      </c>
      <c r="K1859" s="41">
        <v>0</v>
      </c>
      <c r="L1859" s="41">
        <f>SUM(Data[[#This Row],[CHELTUIELI DE PERSONAL LEI]:[CHELTUIELI DE CAPITAL (ACTIVE NEFINANCIARE ) LEI]])</f>
        <v>11518</v>
      </c>
      <c r="M1859" s="41">
        <f>Data[[#This Row],[TOTAL CHELTUIELI LEI]]/Data[[#This Row],[CURS VALUTAR EURO BNR 22 07 2020]]</f>
        <v>2379.7028987004401</v>
      </c>
      <c r="N1859" s="49">
        <v>780</v>
      </c>
      <c r="O1859" s="54"/>
      <c r="P1859" s="54">
        <v>628</v>
      </c>
      <c r="Q1859" s="54"/>
      <c r="R1859" s="54">
        <f>Data[[#This Row],[PERSOANE ÎNSCRISE ÎN LISTELE ELECTORALE (TURUL 1)            ]]+Data[[#This Row],[PERSOANE ÎNSCRISE ÎN LISTELE ELECTORALE (TURUL AL 2-LEA)]]</f>
        <v>780</v>
      </c>
      <c r="S1859" s="54">
        <f>Data[[#This Row],[PERSOANE CARE AU PARTICIPAT LA VOT (TURUL 1)]]+Data[[#This Row],[PERSOANE CARE AU PARTICIPAT LA VOT  (TURUL AL 2-LEA)]]</f>
        <v>628</v>
      </c>
      <c r="T1859" s="41">
        <f>Data[[#This Row],[TOTAL CHELTUIELI LEI]]/Data[[#This Row],[NUMĂRUL PERSOANELOR ÎNSCRISE ÎN LISTELE ELECTORALE]]</f>
        <v>14.766666666666667</v>
      </c>
      <c r="U1859" s="41">
        <f>Data[[#This Row],[TOTAL CHELTUIELI EURO]]/Data[[#This Row],[NUMĂRUL PERSOANELOR ÎNSCRISE ÎN LISTELE ELECTORALE]]</f>
        <v>3.0509011521800513</v>
      </c>
      <c r="V1859" s="41">
        <f>Data[[#This Row],[TOTAL CHELTUIELI LEI]]/Data[[#This Row],[NUMĂRUL PERSOANELOR CARE AU PARTICIPAT LA VOT]]</f>
        <v>18.340764331210192</v>
      </c>
      <c r="W1859" s="41">
        <f>Data[[#This Row],[TOTAL CHELTUIELI EURO]]/Data[[#This Row],[NUMĂRUL PERSOANELOR CARE AU PARTICIPAT LA VOT]]</f>
        <v>3.789335825956115</v>
      </c>
      <c r="X1859" s="43">
        <v>4.8400999999999996</v>
      </c>
      <c r="Y1859" s="114" t="s">
        <v>2885</v>
      </c>
      <c r="Z1859" s="44">
        <v>14</v>
      </c>
      <c r="AA1859" s="115" t="s">
        <v>3106</v>
      </c>
      <c r="AB1859" s="44">
        <v>3</v>
      </c>
      <c r="AC1859" s="45"/>
    </row>
    <row r="1860" spans="1:29" x14ac:dyDescent="0.2">
      <c r="A1860" s="37">
        <v>1859</v>
      </c>
      <c r="B1860" s="38" t="s">
        <v>190</v>
      </c>
      <c r="C1860" s="39" t="s">
        <v>248</v>
      </c>
      <c r="D1860" s="40">
        <v>44101</v>
      </c>
      <c r="E1860" s="38">
        <v>1</v>
      </c>
      <c r="F1860" s="38"/>
      <c r="G1860" s="38" t="s">
        <v>2</v>
      </c>
      <c r="H1860" s="38" t="s">
        <v>2</v>
      </c>
      <c r="I1860" s="41">
        <v>0</v>
      </c>
      <c r="J1860" s="41">
        <v>10826</v>
      </c>
      <c r="K1860" s="41">
        <v>0</v>
      </c>
      <c r="L1860" s="41">
        <f>SUM(Data[[#This Row],[CHELTUIELI DE PERSONAL LEI]:[CHELTUIELI DE CAPITAL (ACTIVE NEFINANCIARE ) LEI]])</f>
        <v>10826</v>
      </c>
      <c r="M1860" s="41">
        <f>Data[[#This Row],[TOTAL CHELTUIELI LEI]]/Data[[#This Row],[CURS VALUTAR EURO BNR 22 07 2020]]</f>
        <v>2236.7306460610321</v>
      </c>
      <c r="N1860" s="49">
        <v>2425</v>
      </c>
      <c r="O1860" s="54"/>
      <c r="P1860" s="54">
        <v>1637</v>
      </c>
      <c r="Q1860" s="54"/>
      <c r="R1860" s="54">
        <f>Data[[#This Row],[PERSOANE ÎNSCRISE ÎN LISTELE ELECTORALE (TURUL 1)            ]]+Data[[#This Row],[PERSOANE ÎNSCRISE ÎN LISTELE ELECTORALE (TURUL AL 2-LEA)]]</f>
        <v>2425</v>
      </c>
      <c r="S1860" s="54">
        <f>Data[[#This Row],[PERSOANE CARE AU PARTICIPAT LA VOT (TURUL 1)]]+Data[[#This Row],[PERSOANE CARE AU PARTICIPAT LA VOT  (TURUL AL 2-LEA)]]</f>
        <v>1637</v>
      </c>
      <c r="T1860" s="41">
        <f>Data[[#This Row],[TOTAL CHELTUIELI LEI]]/Data[[#This Row],[NUMĂRUL PERSOANELOR ÎNSCRISE ÎN LISTELE ELECTORALE]]</f>
        <v>4.4643298969072163</v>
      </c>
      <c r="U1860" s="41">
        <f>Data[[#This Row],[TOTAL CHELTUIELI EURO]]/Data[[#This Row],[NUMĂRUL PERSOANELOR ÎNSCRISE ÎN LISTELE ELECTORALE]]</f>
        <v>0.92236315301485861</v>
      </c>
      <c r="V1860" s="41">
        <f>Data[[#This Row],[TOTAL CHELTUIELI LEI]]/Data[[#This Row],[NUMĂRUL PERSOANELOR CARE AU PARTICIPAT LA VOT]]</f>
        <v>6.6133170433720219</v>
      </c>
      <c r="W1860" s="41">
        <f>Data[[#This Row],[TOTAL CHELTUIELI EURO]]/Data[[#This Row],[NUMĂRUL PERSOANELOR CARE AU PARTICIPAT LA VOT]]</f>
        <v>1.3663595883085107</v>
      </c>
      <c r="X1860" s="43">
        <v>4.8400999999999996</v>
      </c>
      <c r="Y1860" s="114" t="s">
        <v>2895</v>
      </c>
      <c r="Z1860" s="44">
        <v>4</v>
      </c>
      <c r="AA1860" s="115" t="s">
        <v>3105</v>
      </c>
      <c r="AB1860" s="44">
        <v>0</v>
      </c>
      <c r="AC1860" s="45"/>
    </row>
    <row r="1861" spans="1:29" x14ac:dyDescent="0.2">
      <c r="A1861" s="37">
        <v>1860</v>
      </c>
      <c r="B1861" s="38" t="s">
        <v>190</v>
      </c>
      <c r="C1861" s="39" t="s">
        <v>187</v>
      </c>
      <c r="D1861" s="40">
        <v>44101</v>
      </c>
      <c r="E1861" s="38">
        <v>1</v>
      </c>
      <c r="F1861" s="38"/>
      <c r="G1861" s="38" t="s">
        <v>2</v>
      </c>
      <c r="H1861" s="38" t="s">
        <v>2</v>
      </c>
      <c r="I1861" s="41">
        <v>0</v>
      </c>
      <c r="J1861" s="41">
        <v>4765.7</v>
      </c>
      <c r="K1861" s="41">
        <v>0</v>
      </c>
      <c r="L1861" s="41">
        <f>SUM(Data[[#This Row],[CHELTUIELI DE PERSONAL LEI]:[CHELTUIELI DE CAPITAL (ACTIVE NEFINANCIARE ) LEI]])</f>
        <v>4765.7</v>
      </c>
      <c r="M1861" s="41">
        <f>Data[[#This Row],[TOTAL CHELTUIELI LEI]]/Data[[#This Row],[CURS VALUTAR EURO BNR 22 07 2020]]</f>
        <v>984.6284167682486</v>
      </c>
      <c r="N1861" s="49">
        <v>1610</v>
      </c>
      <c r="O1861" s="54"/>
      <c r="P1861" s="54">
        <v>1109</v>
      </c>
      <c r="Q1861" s="54"/>
      <c r="R1861" s="54">
        <f>Data[[#This Row],[PERSOANE ÎNSCRISE ÎN LISTELE ELECTORALE (TURUL 1)            ]]+Data[[#This Row],[PERSOANE ÎNSCRISE ÎN LISTELE ELECTORALE (TURUL AL 2-LEA)]]</f>
        <v>1610</v>
      </c>
      <c r="S1861" s="54">
        <f>Data[[#This Row],[PERSOANE CARE AU PARTICIPAT LA VOT (TURUL 1)]]+Data[[#This Row],[PERSOANE CARE AU PARTICIPAT LA VOT  (TURUL AL 2-LEA)]]</f>
        <v>1109</v>
      </c>
      <c r="T1861" s="41">
        <f>Data[[#This Row],[TOTAL CHELTUIELI LEI]]/Data[[#This Row],[NUMĂRUL PERSOANELOR ÎNSCRISE ÎN LISTELE ELECTORALE]]</f>
        <v>2.9600621118012422</v>
      </c>
      <c r="U1861" s="41">
        <f>Data[[#This Row],[TOTAL CHELTUIELI EURO]]/Data[[#This Row],[NUMĂRUL PERSOANELOR ÎNSCRISE ÎN LISTELE ELECTORALE]]</f>
        <v>0.6115704451976699</v>
      </c>
      <c r="V1861" s="41">
        <f>Data[[#This Row],[TOTAL CHELTUIELI LEI]]/Data[[#This Row],[NUMĂRUL PERSOANELOR CARE AU PARTICIPAT LA VOT]]</f>
        <v>4.2972948602344454</v>
      </c>
      <c r="W1861" s="41">
        <f>Data[[#This Row],[TOTAL CHELTUIELI EURO]]/Data[[#This Row],[NUMĂRUL PERSOANELOR CARE AU PARTICIPAT LA VOT]]</f>
        <v>0.88785249483160378</v>
      </c>
      <c r="X1861" s="43">
        <v>4.8400999999999996</v>
      </c>
      <c r="Y1861" s="114" t="s">
        <v>2891</v>
      </c>
      <c r="Z1861" s="44">
        <v>2</v>
      </c>
      <c r="AA1861" s="115" t="s">
        <v>3105</v>
      </c>
      <c r="AB1861" s="44">
        <v>0</v>
      </c>
      <c r="AC1861" s="45"/>
    </row>
    <row r="1862" spans="1:29" x14ac:dyDescent="0.2">
      <c r="A1862" s="37">
        <v>1861</v>
      </c>
      <c r="B1862" s="38" t="s">
        <v>190</v>
      </c>
      <c r="C1862" s="39" t="s">
        <v>249</v>
      </c>
      <c r="D1862" s="40">
        <v>44101</v>
      </c>
      <c r="E1862" s="38">
        <v>1</v>
      </c>
      <c r="F1862" s="38"/>
      <c r="G1862" s="38" t="s">
        <v>2</v>
      </c>
      <c r="H1862" s="38" t="s">
        <v>2</v>
      </c>
      <c r="I1862" s="41">
        <v>0</v>
      </c>
      <c r="J1862" s="41">
        <v>2180</v>
      </c>
      <c r="K1862" s="41">
        <v>0</v>
      </c>
      <c r="L1862" s="41">
        <f>SUM(Data[[#This Row],[CHELTUIELI DE PERSONAL LEI]:[CHELTUIELI DE CAPITAL (ACTIVE NEFINANCIARE ) LEI]])</f>
        <v>2180</v>
      </c>
      <c r="M1862" s="41">
        <f>Data[[#This Row],[TOTAL CHELTUIELI LEI]]/Data[[#This Row],[CURS VALUTAR EURO BNR 22 07 2020]]</f>
        <v>450.40391727443654</v>
      </c>
      <c r="N1862" s="49">
        <v>1438</v>
      </c>
      <c r="O1862" s="54"/>
      <c r="P1862" s="54">
        <v>740</v>
      </c>
      <c r="Q1862" s="54"/>
      <c r="R1862" s="54">
        <f>Data[[#This Row],[PERSOANE ÎNSCRISE ÎN LISTELE ELECTORALE (TURUL 1)            ]]+Data[[#This Row],[PERSOANE ÎNSCRISE ÎN LISTELE ELECTORALE (TURUL AL 2-LEA)]]</f>
        <v>1438</v>
      </c>
      <c r="S1862" s="54">
        <f>Data[[#This Row],[PERSOANE CARE AU PARTICIPAT LA VOT (TURUL 1)]]+Data[[#This Row],[PERSOANE CARE AU PARTICIPAT LA VOT  (TURUL AL 2-LEA)]]</f>
        <v>740</v>
      </c>
      <c r="T1862" s="41">
        <f>Data[[#This Row],[TOTAL CHELTUIELI LEI]]/Data[[#This Row],[NUMĂRUL PERSOANELOR ÎNSCRISE ÎN LISTELE ELECTORALE]]</f>
        <v>1.5159944367176634</v>
      </c>
      <c r="U1862" s="41">
        <f>Data[[#This Row],[TOTAL CHELTUIELI EURO]]/Data[[#This Row],[NUMĂRUL PERSOANELOR ÎNSCRISE ÎN LISTELE ELECTORALE]]</f>
        <v>0.31321551966233419</v>
      </c>
      <c r="V1862" s="41">
        <f>Data[[#This Row],[TOTAL CHELTUIELI LEI]]/Data[[#This Row],[NUMĂRUL PERSOANELOR CARE AU PARTICIPAT LA VOT]]</f>
        <v>2.9459459459459461</v>
      </c>
      <c r="W1862" s="41">
        <f>Data[[#This Row],[TOTAL CHELTUIELI EURO]]/Data[[#This Row],[NUMĂRUL PERSOANELOR CARE AU PARTICIPAT LA VOT]]</f>
        <v>0.60865394226275205</v>
      </c>
      <c r="X1862" s="43">
        <v>4.8400999999999996</v>
      </c>
      <c r="Y1862" s="114" t="s">
        <v>2894</v>
      </c>
      <c r="Z1862" s="44">
        <v>1</v>
      </c>
      <c r="AA1862" s="115" t="s">
        <v>3105</v>
      </c>
      <c r="AB1862" s="44">
        <v>0</v>
      </c>
      <c r="AC1862" s="45"/>
    </row>
    <row r="1863" spans="1:29" x14ac:dyDescent="0.2">
      <c r="A1863" s="37">
        <v>1862</v>
      </c>
      <c r="B1863" s="38" t="s">
        <v>190</v>
      </c>
      <c r="C1863" s="39" t="s">
        <v>250</v>
      </c>
      <c r="D1863" s="40">
        <v>44101</v>
      </c>
      <c r="E1863" s="38">
        <v>1</v>
      </c>
      <c r="F1863" s="38"/>
      <c r="G1863" s="38" t="s">
        <v>2</v>
      </c>
      <c r="H1863" s="38" t="s">
        <v>2</v>
      </c>
      <c r="I1863" s="41">
        <v>0</v>
      </c>
      <c r="J1863" s="41">
        <v>4092</v>
      </c>
      <c r="K1863" s="41">
        <v>0</v>
      </c>
      <c r="L1863" s="41">
        <f>SUM(Data[[#This Row],[CHELTUIELI DE PERSONAL LEI]:[CHELTUIELI DE CAPITAL (ACTIVE NEFINANCIARE ) LEI]])</f>
        <v>4092</v>
      </c>
      <c r="M1863" s="41">
        <f>Data[[#This Row],[TOTAL CHELTUIELI LEI]]/Data[[#This Row],[CURS VALUTAR EURO BNR 22 07 2020]]</f>
        <v>845.43707774632765</v>
      </c>
      <c r="N1863" s="49">
        <v>1273</v>
      </c>
      <c r="O1863" s="54"/>
      <c r="P1863" s="54">
        <v>775</v>
      </c>
      <c r="Q1863" s="54"/>
      <c r="R1863" s="54">
        <f>Data[[#This Row],[PERSOANE ÎNSCRISE ÎN LISTELE ELECTORALE (TURUL 1)            ]]+Data[[#This Row],[PERSOANE ÎNSCRISE ÎN LISTELE ELECTORALE (TURUL AL 2-LEA)]]</f>
        <v>1273</v>
      </c>
      <c r="S1863" s="54">
        <f>Data[[#This Row],[PERSOANE CARE AU PARTICIPAT LA VOT (TURUL 1)]]+Data[[#This Row],[PERSOANE CARE AU PARTICIPAT LA VOT  (TURUL AL 2-LEA)]]</f>
        <v>775</v>
      </c>
      <c r="T1863" s="41">
        <f>Data[[#This Row],[TOTAL CHELTUIELI LEI]]/Data[[#This Row],[NUMĂRUL PERSOANELOR ÎNSCRISE ÎN LISTELE ELECTORALE]]</f>
        <v>3.2144540455616655</v>
      </c>
      <c r="U1863" s="41">
        <f>Data[[#This Row],[TOTAL CHELTUIELI EURO]]/Data[[#This Row],[NUMĂRUL PERSOANELOR ÎNSCRISE ÎN LISTELE ELECTORALE]]</f>
        <v>0.66412967615579543</v>
      </c>
      <c r="V1863" s="41">
        <f>Data[[#This Row],[TOTAL CHELTUIELI LEI]]/Data[[#This Row],[NUMĂRUL PERSOANELOR CARE AU PARTICIPAT LA VOT]]</f>
        <v>5.28</v>
      </c>
      <c r="W1863" s="41">
        <f>Data[[#This Row],[TOTAL CHELTUIELI EURO]]/Data[[#This Row],[NUMĂRUL PERSOANELOR CARE AU PARTICIPAT LA VOT]]</f>
        <v>1.0908865519307454</v>
      </c>
      <c r="X1863" s="43">
        <v>4.8400999999999996</v>
      </c>
      <c r="Y1863" s="114" t="s">
        <v>2884</v>
      </c>
      <c r="Z1863" s="44">
        <v>3</v>
      </c>
      <c r="AA1863" s="115" t="s">
        <v>3105</v>
      </c>
      <c r="AB1863" s="44">
        <v>0</v>
      </c>
      <c r="AC1863" s="45"/>
    </row>
    <row r="1864" spans="1:29" x14ac:dyDescent="0.2">
      <c r="A1864" s="37">
        <v>1863</v>
      </c>
      <c r="B1864" s="38" t="s">
        <v>190</v>
      </c>
      <c r="C1864" s="39" t="s">
        <v>251</v>
      </c>
      <c r="D1864" s="40">
        <v>44101</v>
      </c>
      <c r="E1864" s="38">
        <v>1</v>
      </c>
      <c r="F1864" s="38"/>
      <c r="G1864" s="38" t="s">
        <v>2</v>
      </c>
      <c r="H1864" s="38" t="s">
        <v>2</v>
      </c>
      <c r="I1864" s="41">
        <v>10360</v>
      </c>
      <c r="J1864" s="41">
        <v>14235.35</v>
      </c>
      <c r="K1864" s="41">
        <v>0</v>
      </c>
      <c r="L1864" s="41">
        <f>SUM(Data[[#This Row],[CHELTUIELI DE PERSONAL LEI]:[CHELTUIELI DE CAPITAL (ACTIVE NEFINANCIARE ) LEI]])</f>
        <v>24595.35</v>
      </c>
      <c r="M1864" s="41">
        <f>Data[[#This Row],[TOTAL CHELTUIELI LEI]]/Data[[#This Row],[CURS VALUTAR EURO BNR 22 07 2020]]</f>
        <v>5081.578892998079</v>
      </c>
      <c r="N1864" s="49">
        <v>1312</v>
      </c>
      <c r="O1864" s="54"/>
      <c r="P1864" s="54">
        <v>892</v>
      </c>
      <c r="Q1864" s="54"/>
      <c r="R1864" s="54">
        <f>Data[[#This Row],[PERSOANE ÎNSCRISE ÎN LISTELE ELECTORALE (TURUL 1)            ]]+Data[[#This Row],[PERSOANE ÎNSCRISE ÎN LISTELE ELECTORALE (TURUL AL 2-LEA)]]</f>
        <v>1312</v>
      </c>
      <c r="S1864" s="54">
        <f>Data[[#This Row],[PERSOANE CARE AU PARTICIPAT LA VOT (TURUL 1)]]+Data[[#This Row],[PERSOANE CARE AU PARTICIPAT LA VOT  (TURUL AL 2-LEA)]]</f>
        <v>892</v>
      </c>
      <c r="T1864" s="41">
        <f>Data[[#This Row],[TOTAL CHELTUIELI LEI]]/Data[[#This Row],[NUMĂRUL PERSOANELOR ÎNSCRISE ÎN LISTELE ELECTORALE]]</f>
        <v>18.746455792682926</v>
      </c>
      <c r="U1864" s="41">
        <f>Data[[#This Row],[TOTAL CHELTUIELI EURO]]/Data[[#This Row],[NUMĂRUL PERSOANELOR ÎNSCRISE ÎN LISTELE ELECTORALE]]</f>
        <v>3.8731546440534137</v>
      </c>
      <c r="V1864" s="41">
        <f>Data[[#This Row],[TOTAL CHELTUIELI LEI]]/Data[[#This Row],[NUMĂRUL PERSOANELOR CARE AU PARTICIPAT LA VOT]]</f>
        <v>27.573262331838563</v>
      </c>
      <c r="W1864" s="41">
        <f>Data[[#This Row],[TOTAL CHELTUIELI EURO]]/Data[[#This Row],[NUMĂRUL PERSOANELOR CARE AU PARTICIPAT LA VOT]]</f>
        <v>5.6968373239888779</v>
      </c>
      <c r="X1864" s="43">
        <v>4.8400999999999996</v>
      </c>
      <c r="Y1864" s="114" t="s">
        <v>2917</v>
      </c>
      <c r="Z1864" s="44">
        <v>18</v>
      </c>
      <c r="AA1864" s="115" t="s">
        <v>3106</v>
      </c>
      <c r="AB1864" s="44">
        <v>3</v>
      </c>
      <c r="AC1864" s="45"/>
    </row>
    <row r="1865" spans="1:29" x14ac:dyDescent="0.2">
      <c r="A1865" s="37">
        <v>1864</v>
      </c>
      <c r="B1865" s="38" t="s">
        <v>190</v>
      </c>
      <c r="C1865" s="39" t="s">
        <v>252</v>
      </c>
      <c r="D1865" s="40">
        <v>44101</v>
      </c>
      <c r="E1865" s="38">
        <v>1</v>
      </c>
      <c r="F1865" s="38"/>
      <c r="G1865" s="38" t="s">
        <v>2</v>
      </c>
      <c r="H1865" s="38" t="s">
        <v>2</v>
      </c>
      <c r="I1865" s="41">
        <v>0</v>
      </c>
      <c r="J1865" s="41">
        <v>5514.62</v>
      </c>
      <c r="K1865" s="41">
        <v>0</v>
      </c>
      <c r="L1865" s="41">
        <f>SUM(Data[[#This Row],[CHELTUIELI DE PERSONAL LEI]:[CHELTUIELI DE CAPITAL (ACTIVE NEFINANCIARE ) LEI]])</f>
        <v>5514.62</v>
      </c>
      <c r="M1865" s="41">
        <f>Data[[#This Row],[TOTAL CHELTUIELI LEI]]/Data[[#This Row],[CURS VALUTAR EURO BNR 22 07 2020]]</f>
        <v>1139.3607570091528</v>
      </c>
      <c r="N1865" s="49">
        <v>1518</v>
      </c>
      <c r="O1865" s="54"/>
      <c r="P1865" s="54">
        <v>894</v>
      </c>
      <c r="Q1865" s="54"/>
      <c r="R1865" s="54">
        <f>Data[[#This Row],[PERSOANE ÎNSCRISE ÎN LISTELE ELECTORALE (TURUL 1)            ]]+Data[[#This Row],[PERSOANE ÎNSCRISE ÎN LISTELE ELECTORALE (TURUL AL 2-LEA)]]</f>
        <v>1518</v>
      </c>
      <c r="S1865" s="54">
        <f>Data[[#This Row],[PERSOANE CARE AU PARTICIPAT LA VOT (TURUL 1)]]+Data[[#This Row],[PERSOANE CARE AU PARTICIPAT LA VOT  (TURUL AL 2-LEA)]]</f>
        <v>894</v>
      </c>
      <c r="T1865" s="41">
        <f>Data[[#This Row],[TOTAL CHELTUIELI LEI]]/Data[[#This Row],[NUMĂRUL PERSOANELOR ÎNSCRISE ÎN LISTELE ELECTORALE]]</f>
        <v>3.6328194993412386</v>
      </c>
      <c r="U1865" s="41">
        <f>Data[[#This Row],[TOTAL CHELTUIELI EURO]]/Data[[#This Row],[NUMĂRUL PERSOANELOR ÎNSCRISE ÎN LISTELE ELECTORALE]]</f>
        <v>0.75056703360286747</v>
      </c>
      <c r="V1865" s="41">
        <f>Data[[#This Row],[TOTAL CHELTUIELI LEI]]/Data[[#This Row],[NUMĂRUL PERSOANELOR CARE AU PARTICIPAT LA VOT]]</f>
        <v>6.1684787472035794</v>
      </c>
      <c r="W1865" s="41">
        <f>Data[[#This Row],[TOTAL CHELTUIELI EURO]]/Data[[#This Row],[NUMĂRUL PERSOANELOR CARE AU PARTICIPAT LA VOT]]</f>
        <v>1.2744527483323858</v>
      </c>
      <c r="X1865" s="43">
        <v>4.8400999999999996</v>
      </c>
      <c r="Y1865" s="114" t="s">
        <v>2884</v>
      </c>
      <c r="Z1865" s="44">
        <v>3</v>
      </c>
      <c r="AA1865" s="115" t="s">
        <v>3105</v>
      </c>
      <c r="AB1865" s="44">
        <v>0</v>
      </c>
      <c r="AC1865" s="45"/>
    </row>
    <row r="1866" spans="1:29" x14ac:dyDescent="0.2">
      <c r="A1866" s="37">
        <v>1865</v>
      </c>
      <c r="B1866" s="38" t="s">
        <v>253</v>
      </c>
      <c r="C1866" s="39" t="s">
        <v>254</v>
      </c>
      <c r="D1866" s="40">
        <v>44101</v>
      </c>
      <c r="E1866" s="38">
        <v>1</v>
      </c>
      <c r="F1866" s="38"/>
      <c r="G1866" s="38" t="s">
        <v>2</v>
      </c>
      <c r="H1866" s="38" t="s">
        <v>2</v>
      </c>
      <c r="I1866" s="41">
        <v>11780</v>
      </c>
      <c r="J1866" s="41">
        <v>101545.36</v>
      </c>
      <c r="K1866" s="41">
        <v>0</v>
      </c>
      <c r="L1866" s="41">
        <f>SUM(Data[[#This Row],[CHELTUIELI DE PERSONAL LEI]:[CHELTUIELI DE CAPITAL (ACTIVE NEFINANCIARE ) LEI]])</f>
        <v>113325.36</v>
      </c>
      <c r="M1866" s="41">
        <f>Data[[#This Row],[TOTAL CHELTUIELI LEI]]/Data[[#This Row],[CURS VALUTAR EURO BNR 22 07 2020]]</f>
        <v>23413.846821346669</v>
      </c>
      <c r="N1866" s="49">
        <v>68286</v>
      </c>
      <c r="O1866" s="54"/>
      <c r="P1866" s="54">
        <v>25767</v>
      </c>
      <c r="Q1866" s="54"/>
      <c r="R1866" s="54">
        <f>Data[[#This Row],[PERSOANE ÎNSCRISE ÎN LISTELE ELECTORALE (TURUL 1)            ]]+Data[[#This Row],[PERSOANE ÎNSCRISE ÎN LISTELE ELECTORALE (TURUL AL 2-LEA)]]</f>
        <v>68286</v>
      </c>
      <c r="S1866" s="54">
        <f>Data[[#This Row],[PERSOANE CARE AU PARTICIPAT LA VOT (TURUL 1)]]+Data[[#This Row],[PERSOANE CARE AU PARTICIPAT LA VOT  (TURUL AL 2-LEA)]]</f>
        <v>25767</v>
      </c>
      <c r="T1866" s="41">
        <f>Data[[#This Row],[TOTAL CHELTUIELI LEI]]/Data[[#This Row],[NUMĂRUL PERSOANELOR ÎNSCRISE ÎN LISTELE ELECTORALE]]</f>
        <v>1.6595694578683771</v>
      </c>
      <c r="U1866" s="41">
        <f>Data[[#This Row],[TOTAL CHELTUIELI EURO]]/Data[[#This Row],[NUMĂRUL PERSOANELOR ÎNSCRISE ÎN LISTELE ELECTORALE]]</f>
        <v>0.34287916734538076</v>
      </c>
      <c r="V1866" s="41">
        <f>Data[[#This Row],[TOTAL CHELTUIELI LEI]]/Data[[#This Row],[NUMĂRUL PERSOANELOR CARE AU PARTICIPAT LA VOT]]</f>
        <v>4.3980812667365239</v>
      </c>
      <c r="W1866" s="41">
        <f>Data[[#This Row],[TOTAL CHELTUIELI EURO]]/Data[[#This Row],[NUMĂRUL PERSOANELOR CARE AU PARTICIPAT LA VOT]]</f>
        <v>0.90867570230708539</v>
      </c>
      <c r="X1866" s="43">
        <v>4.8400999999999996</v>
      </c>
      <c r="Y1866" s="114" t="s">
        <v>2894</v>
      </c>
      <c r="Z1866" s="44">
        <v>1</v>
      </c>
      <c r="AA1866" s="115" t="s">
        <v>3105</v>
      </c>
      <c r="AB1866" s="44">
        <v>0</v>
      </c>
      <c r="AC1866" s="45"/>
    </row>
    <row r="1867" spans="1:29" x14ac:dyDescent="0.2">
      <c r="A1867" s="37">
        <v>1866</v>
      </c>
      <c r="B1867" s="38" t="s">
        <v>253</v>
      </c>
      <c r="C1867" s="39" t="s">
        <v>255</v>
      </c>
      <c r="D1867" s="40">
        <v>44101</v>
      </c>
      <c r="E1867" s="38">
        <v>1</v>
      </c>
      <c r="F1867" s="38"/>
      <c r="G1867" s="38" t="s">
        <v>2</v>
      </c>
      <c r="H1867" s="38" t="s">
        <v>2</v>
      </c>
      <c r="I1867" s="41">
        <v>3087</v>
      </c>
      <c r="J1867" s="41">
        <v>1969</v>
      </c>
      <c r="K1867" s="41">
        <v>0</v>
      </c>
      <c r="L1867" s="41">
        <f>SUM(Data[[#This Row],[CHELTUIELI DE PERSONAL LEI]:[CHELTUIELI DE CAPITAL (ACTIVE NEFINANCIARE ) LEI]])</f>
        <v>5056</v>
      </c>
      <c r="M1867" s="41">
        <f>Data[[#This Row],[TOTAL CHELTUIELI LEI]]/Data[[#This Row],[CURS VALUTAR EURO BNR 22 07 2020]]</f>
        <v>1044.6065163942894</v>
      </c>
      <c r="N1867" s="49">
        <v>27927</v>
      </c>
      <c r="O1867" s="54"/>
      <c r="P1867" s="54">
        <v>11164</v>
      </c>
      <c r="Q1867" s="54"/>
      <c r="R1867" s="54">
        <f>Data[[#This Row],[PERSOANE ÎNSCRISE ÎN LISTELE ELECTORALE (TURUL 1)            ]]+Data[[#This Row],[PERSOANE ÎNSCRISE ÎN LISTELE ELECTORALE (TURUL AL 2-LEA)]]</f>
        <v>27927</v>
      </c>
      <c r="S1867" s="54">
        <f>Data[[#This Row],[PERSOANE CARE AU PARTICIPAT LA VOT (TURUL 1)]]+Data[[#This Row],[PERSOANE CARE AU PARTICIPAT LA VOT  (TURUL AL 2-LEA)]]</f>
        <v>11164</v>
      </c>
      <c r="T1867" s="41">
        <f>Data[[#This Row],[TOTAL CHELTUIELI LEI]]/Data[[#This Row],[NUMĂRUL PERSOANELOR ÎNSCRISE ÎN LISTELE ELECTORALE]]</f>
        <v>0.18104343466895836</v>
      </c>
      <c r="U1867" s="41">
        <f>Data[[#This Row],[TOTAL CHELTUIELI EURO]]/Data[[#This Row],[NUMĂRUL PERSOANELOR ÎNSCRISE ÎN LISTELE ELECTORALE]]</f>
        <v>3.7404895491613473E-2</v>
      </c>
      <c r="V1867" s="41">
        <f>Data[[#This Row],[TOTAL CHELTUIELI LEI]]/Data[[#This Row],[NUMĂRUL PERSOANELOR CARE AU PARTICIPAT LA VOT]]</f>
        <v>0.45288427087065569</v>
      </c>
      <c r="W1867" s="41">
        <f>Data[[#This Row],[TOTAL CHELTUIELI EURO]]/Data[[#This Row],[NUMĂRUL PERSOANELOR CARE AU PARTICIPAT LA VOT]]</f>
        <v>9.3569197097302881E-2</v>
      </c>
      <c r="X1867" s="43">
        <v>4.8400999999999996</v>
      </c>
      <c r="Y1867" s="114" t="s">
        <v>2890</v>
      </c>
      <c r="Z1867" s="44">
        <v>0</v>
      </c>
      <c r="AA1867" s="115" t="s">
        <v>3105</v>
      </c>
      <c r="AB1867" s="44">
        <v>0</v>
      </c>
      <c r="AC1867" s="45"/>
    </row>
    <row r="1868" spans="1:29" x14ac:dyDescent="0.2">
      <c r="A1868" s="37">
        <v>1867</v>
      </c>
      <c r="B1868" s="38" t="s">
        <v>253</v>
      </c>
      <c r="C1868" s="39" t="s">
        <v>2769</v>
      </c>
      <c r="D1868" s="40">
        <v>44101</v>
      </c>
      <c r="E1868" s="38">
        <v>1</v>
      </c>
      <c r="F1868" s="38"/>
      <c r="G1868" s="38" t="s">
        <v>2</v>
      </c>
      <c r="H1868" s="38" t="s">
        <v>2</v>
      </c>
      <c r="I1868" s="41">
        <v>0</v>
      </c>
      <c r="J1868" s="41">
        <v>46193.95</v>
      </c>
      <c r="K1868" s="41">
        <v>0</v>
      </c>
      <c r="L1868" s="41">
        <f>SUM(Data[[#This Row],[CHELTUIELI DE PERSONAL LEI]:[CHELTUIELI DE CAPITAL (ACTIVE NEFINANCIARE ) LEI]])</f>
        <v>46193.95</v>
      </c>
      <c r="M1868" s="41">
        <f>Data[[#This Row],[TOTAL CHELTUIELI LEI]]/Data[[#This Row],[CURS VALUTAR EURO BNR 22 07 2020]]</f>
        <v>9544.0073552199337</v>
      </c>
      <c r="N1868" s="49">
        <v>17003</v>
      </c>
      <c r="O1868" s="54"/>
      <c r="P1868" s="54">
        <v>8247</v>
      </c>
      <c r="Q1868" s="54"/>
      <c r="R1868" s="54">
        <f>Data[[#This Row],[PERSOANE ÎNSCRISE ÎN LISTELE ELECTORALE (TURUL 1)            ]]+Data[[#This Row],[PERSOANE ÎNSCRISE ÎN LISTELE ELECTORALE (TURUL AL 2-LEA)]]</f>
        <v>17003</v>
      </c>
      <c r="S1868" s="54">
        <f>Data[[#This Row],[PERSOANE CARE AU PARTICIPAT LA VOT (TURUL 1)]]+Data[[#This Row],[PERSOANE CARE AU PARTICIPAT LA VOT  (TURUL AL 2-LEA)]]</f>
        <v>8247</v>
      </c>
      <c r="T1868" s="41">
        <f>Data[[#This Row],[TOTAL CHELTUIELI LEI]]/Data[[#This Row],[NUMĂRUL PERSOANELOR ÎNSCRISE ÎN LISTELE ELECTORALE]]</f>
        <v>2.7168117391048638</v>
      </c>
      <c r="U1868" s="41">
        <f>Data[[#This Row],[TOTAL CHELTUIELI EURO]]/Data[[#This Row],[NUMĂRUL PERSOANELOR ÎNSCRISE ÎN LISTELE ELECTORALE]]</f>
        <v>0.56131314210550687</v>
      </c>
      <c r="V1868" s="41">
        <f>Data[[#This Row],[TOTAL CHELTUIELI LEI]]/Data[[#This Row],[NUMĂRUL PERSOANELOR CARE AU PARTICIPAT LA VOT]]</f>
        <v>5.6013035043045951</v>
      </c>
      <c r="W1868" s="41">
        <f>Data[[#This Row],[TOTAL CHELTUIELI EURO]]/Data[[#This Row],[NUMĂRUL PERSOANELOR CARE AU PARTICIPAT LA VOT]]</f>
        <v>1.1572702019182652</v>
      </c>
      <c r="X1868" s="43">
        <v>4.8400999999999996</v>
      </c>
      <c r="Y1868" s="114" t="s">
        <v>2891</v>
      </c>
      <c r="Z1868" s="44">
        <v>2</v>
      </c>
      <c r="AA1868" s="115" t="s">
        <v>3105</v>
      </c>
      <c r="AB1868" s="44">
        <v>0</v>
      </c>
      <c r="AC1868" s="45"/>
    </row>
    <row r="1869" spans="1:29" x14ac:dyDescent="0.2">
      <c r="A1869" s="37">
        <v>1868</v>
      </c>
      <c r="B1869" s="38" t="s">
        <v>253</v>
      </c>
      <c r="C1869" s="39" t="s">
        <v>2770</v>
      </c>
      <c r="D1869" s="40">
        <v>44101</v>
      </c>
      <c r="E1869" s="38">
        <v>1</v>
      </c>
      <c r="F1869" s="38"/>
      <c r="G1869" s="38" t="s">
        <v>2</v>
      </c>
      <c r="H1869" s="38" t="s">
        <v>2</v>
      </c>
      <c r="I1869" s="41">
        <v>43735</v>
      </c>
      <c r="J1869" s="41">
        <v>21749</v>
      </c>
      <c r="K1869" s="41">
        <v>0</v>
      </c>
      <c r="L1869" s="41">
        <f>SUM(Data[[#This Row],[CHELTUIELI DE PERSONAL LEI]:[CHELTUIELI DE CAPITAL (ACTIVE NEFINANCIARE ) LEI]])</f>
        <v>65484</v>
      </c>
      <c r="M1869" s="41">
        <f>Data[[#This Row],[TOTAL CHELTUIELI LEI]]/Data[[#This Row],[CURS VALUTAR EURO BNR 22 07 2020]]</f>
        <v>13529.472531559266</v>
      </c>
      <c r="N1869" s="49">
        <v>14331</v>
      </c>
      <c r="O1869" s="54"/>
      <c r="P1869" s="54">
        <v>6396</v>
      </c>
      <c r="Q1869" s="54"/>
      <c r="R1869" s="54">
        <f>Data[[#This Row],[PERSOANE ÎNSCRISE ÎN LISTELE ELECTORALE (TURUL 1)            ]]+Data[[#This Row],[PERSOANE ÎNSCRISE ÎN LISTELE ELECTORALE (TURUL AL 2-LEA)]]</f>
        <v>14331</v>
      </c>
      <c r="S1869" s="54">
        <f>Data[[#This Row],[PERSOANE CARE AU PARTICIPAT LA VOT (TURUL 1)]]+Data[[#This Row],[PERSOANE CARE AU PARTICIPAT LA VOT  (TURUL AL 2-LEA)]]</f>
        <v>6396</v>
      </c>
      <c r="T1869" s="41">
        <f>Data[[#This Row],[TOTAL CHELTUIELI LEI]]/Data[[#This Row],[NUMĂRUL PERSOANELOR ÎNSCRISE ÎN LISTELE ELECTORALE]]</f>
        <v>4.5693950177935942</v>
      </c>
      <c r="U1869" s="41">
        <f>Data[[#This Row],[TOTAL CHELTUIELI EURO]]/Data[[#This Row],[NUMĂRUL PERSOANELOR ÎNSCRISE ÎN LISTELE ELECTORALE]]</f>
        <v>0.94407037412317818</v>
      </c>
      <c r="V1869" s="41">
        <f>Data[[#This Row],[TOTAL CHELTUIELI LEI]]/Data[[#This Row],[NUMĂRUL PERSOANELOR CARE AU PARTICIPAT LA VOT]]</f>
        <v>10.238273921200751</v>
      </c>
      <c r="W1869" s="41">
        <f>Data[[#This Row],[TOTAL CHELTUIELI EURO]]/Data[[#This Row],[NUMĂRUL PERSOANELOR CARE AU PARTICIPAT LA VOT]]</f>
        <v>2.1153021468979465</v>
      </c>
      <c r="X1869" s="43">
        <v>4.8400999999999996</v>
      </c>
      <c r="Y1869" s="114" t="s">
        <v>2895</v>
      </c>
      <c r="Z1869" s="44">
        <v>4</v>
      </c>
      <c r="AA1869" s="115" t="s">
        <v>3105</v>
      </c>
      <c r="AB1869" s="44">
        <v>0</v>
      </c>
      <c r="AC1869" s="45"/>
    </row>
    <row r="1870" spans="1:29" x14ac:dyDescent="0.2">
      <c r="A1870" s="37">
        <v>1869</v>
      </c>
      <c r="B1870" s="38" t="s">
        <v>253</v>
      </c>
      <c r="C1870" s="39" t="s">
        <v>2771</v>
      </c>
      <c r="D1870" s="40">
        <v>44101</v>
      </c>
      <c r="E1870" s="38">
        <v>1</v>
      </c>
      <c r="F1870" s="38"/>
      <c r="G1870" s="38" t="s">
        <v>2</v>
      </c>
      <c r="H1870" s="38" t="s">
        <v>2</v>
      </c>
      <c r="I1870" s="41">
        <v>3360</v>
      </c>
      <c r="J1870" s="41">
        <v>6441.41</v>
      </c>
      <c r="K1870" s="41">
        <v>0</v>
      </c>
      <c r="L1870" s="41">
        <f>SUM(Data[[#This Row],[CHELTUIELI DE PERSONAL LEI]:[CHELTUIELI DE CAPITAL (ACTIVE NEFINANCIARE ) LEI]])</f>
        <v>9801.41</v>
      </c>
      <c r="M1870" s="41">
        <f>Data[[#This Row],[TOTAL CHELTUIELI LEI]]/Data[[#This Row],[CURS VALUTAR EURO BNR 22 07 2020]]</f>
        <v>2025.0428710150618</v>
      </c>
      <c r="N1870" s="49">
        <v>9506</v>
      </c>
      <c r="O1870" s="54"/>
      <c r="P1870" s="54">
        <v>5504</v>
      </c>
      <c r="Q1870" s="54"/>
      <c r="R1870" s="54">
        <f>Data[[#This Row],[PERSOANE ÎNSCRISE ÎN LISTELE ELECTORALE (TURUL 1)            ]]+Data[[#This Row],[PERSOANE ÎNSCRISE ÎN LISTELE ELECTORALE (TURUL AL 2-LEA)]]</f>
        <v>9506</v>
      </c>
      <c r="S1870" s="54">
        <f>Data[[#This Row],[PERSOANE CARE AU PARTICIPAT LA VOT (TURUL 1)]]+Data[[#This Row],[PERSOANE CARE AU PARTICIPAT LA VOT  (TURUL AL 2-LEA)]]</f>
        <v>5504</v>
      </c>
      <c r="T1870" s="41">
        <f>Data[[#This Row],[TOTAL CHELTUIELI LEI]]/Data[[#This Row],[NUMĂRUL PERSOANELOR ÎNSCRISE ÎN LISTELE ELECTORALE]]</f>
        <v>1.0310761624237323</v>
      </c>
      <c r="U1870" s="41">
        <f>Data[[#This Row],[TOTAL CHELTUIELI EURO]]/Data[[#This Row],[NUMĂRUL PERSOANELOR ÎNSCRISE ÎN LISTELE ELECTORALE]]</f>
        <v>0.21302786356144138</v>
      </c>
      <c r="V1870" s="41">
        <f>Data[[#This Row],[TOTAL CHELTUIELI LEI]]/Data[[#This Row],[NUMĂRUL PERSOANELOR CARE AU PARTICIPAT LA VOT]]</f>
        <v>1.7807794331395348</v>
      </c>
      <c r="W1870" s="41">
        <f>Data[[#This Row],[TOTAL CHELTUIELI EURO]]/Data[[#This Row],[NUMĂRUL PERSOANELOR CARE AU PARTICIPAT LA VOT]]</f>
        <v>0.36792203325128303</v>
      </c>
      <c r="X1870" s="43">
        <v>4.8400999999999996</v>
      </c>
      <c r="Y1870" s="114" t="s">
        <v>2894</v>
      </c>
      <c r="Z1870" s="44">
        <v>1</v>
      </c>
      <c r="AA1870" s="115" t="s">
        <v>3105</v>
      </c>
      <c r="AB1870" s="44">
        <v>0</v>
      </c>
      <c r="AC1870" s="45"/>
    </row>
    <row r="1871" spans="1:29" x14ac:dyDescent="0.2">
      <c r="A1871" s="37">
        <v>1870</v>
      </c>
      <c r="B1871" s="38" t="s">
        <v>253</v>
      </c>
      <c r="C1871" s="39" t="s">
        <v>2772</v>
      </c>
      <c r="D1871" s="40">
        <v>44101</v>
      </c>
      <c r="E1871" s="38">
        <v>1</v>
      </c>
      <c r="F1871" s="38"/>
      <c r="G1871" s="38" t="s">
        <v>2</v>
      </c>
      <c r="H1871" s="38" t="s">
        <v>2</v>
      </c>
      <c r="I1871" s="41">
        <v>2000</v>
      </c>
      <c r="J1871" s="41">
        <v>20606.599999999999</v>
      </c>
      <c r="K1871" s="41">
        <v>0</v>
      </c>
      <c r="L1871" s="41">
        <f>SUM(Data[[#This Row],[CHELTUIELI DE PERSONAL LEI]:[CHELTUIELI DE CAPITAL (ACTIVE NEFINANCIARE ) LEI]])</f>
        <v>22606.6</v>
      </c>
      <c r="M1871" s="41">
        <f>Data[[#This Row],[TOTAL CHELTUIELI LEI]]/Data[[#This Row],[CURS VALUTAR EURO BNR 22 07 2020]]</f>
        <v>4670.6886221359064</v>
      </c>
      <c r="N1871" s="49">
        <v>5187</v>
      </c>
      <c r="O1871" s="54"/>
      <c r="P1871" s="54">
        <v>3785</v>
      </c>
      <c r="Q1871" s="54"/>
      <c r="R1871" s="54">
        <f>Data[[#This Row],[PERSOANE ÎNSCRISE ÎN LISTELE ELECTORALE (TURUL 1)            ]]+Data[[#This Row],[PERSOANE ÎNSCRISE ÎN LISTELE ELECTORALE (TURUL AL 2-LEA)]]</f>
        <v>5187</v>
      </c>
      <c r="S1871" s="54">
        <f>Data[[#This Row],[PERSOANE CARE AU PARTICIPAT LA VOT (TURUL 1)]]+Data[[#This Row],[PERSOANE CARE AU PARTICIPAT LA VOT  (TURUL AL 2-LEA)]]</f>
        <v>3785</v>
      </c>
      <c r="T1871" s="41">
        <f>Data[[#This Row],[TOTAL CHELTUIELI LEI]]/Data[[#This Row],[NUMĂRUL PERSOANELOR ÎNSCRISE ÎN LISTELE ELECTORALE]]</f>
        <v>4.3583188741083472</v>
      </c>
      <c r="U1871" s="41">
        <f>Data[[#This Row],[TOTAL CHELTUIELI EURO]]/Data[[#This Row],[NUMĂRUL PERSOANELOR ÎNSCRISE ÎN LISTELE ELECTORALE]]</f>
        <v>0.90046050166491354</v>
      </c>
      <c r="V1871" s="41">
        <f>Data[[#This Row],[TOTAL CHELTUIELI LEI]]/Data[[#This Row],[NUMĂRUL PERSOANELOR CARE AU PARTICIPAT LA VOT]]</f>
        <v>5.9726816380449135</v>
      </c>
      <c r="W1871" s="41">
        <f>Data[[#This Row],[TOTAL CHELTUIELI EURO]]/Data[[#This Row],[NUMĂRUL PERSOANELOR CARE AU PARTICIPAT LA VOT]]</f>
        <v>1.2339996359672143</v>
      </c>
      <c r="X1871" s="43">
        <v>4.8400999999999996</v>
      </c>
      <c r="Y1871" s="114" t="s">
        <v>2895</v>
      </c>
      <c r="Z1871" s="44">
        <v>4</v>
      </c>
      <c r="AA1871" s="115" t="s">
        <v>3105</v>
      </c>
      <c r="AB1871" s="44">
        <v>0</v>
      </c>
      <c r="AC1871" s="45"/>
    </row>
    <row r="1872" spans="1:29" x14ac:dyDescent="0.2">
      <c r="A1872" s="37">
        <v>1871</v>
      </c>
      <c r="B1872" s="38" t="s">
        <v>253</v>
      </c>
      <c r="C1872" s="39" t="s">
        <v>2773</v>
      </c>
      <c r="D1872" s="40">
        <v>44101</v>
      </c>
      <c r="E1872" s="38">
        <v>1</v>
      </c>
      <c r="F1872" s="38"/>
      <c r="G1872" s="38" t="s">
        <v>2</v>
      </c>
      <c r="H1872" s="38" t="s">
        <v>2</v>
      </c>
      <c r="I1872" s="41">
        <v>4400</v>
      </c>
      <c r="J1872" s="41">
        <v>8367.33</v>
      </c>
      <c r="K1872" s="41">
        <v>0</v>
      </c>
      <c r="L1872" s="41">
        <f>SUM(Data[[#This Row],[CHELTUIELI DE PERSONAL LEI]:[CHELTUIELI DE CAPITAL (ACTIVE NEFINANCIARE ) LEI]])</f>
        <v>12767.33</v>
      </c>
      <c r="M1872" s="41">
        <f>Data[[#This Row],[TOTAL CHELTUIELI LEI]]/Data[[#This Row],[CURS VALUTAR EURO BNR 22 07 2020]]</f>
        <v>2637.8235986859777</v>
      </c>
      <c r="N1872" s="49">
        <v>4747</v>
      </c>
      <c r="O1872" s="54"/>
      <c r="P1872" s="54">
        <v>3359</v>
      </c>
      <c r="Q1872" s="54"/>
      <c r="R1872" s="54">
        <f>Data[[#This Row],[PERSOANE ÎNSCRISE ÎN LISTELE ELECTORALE (TURUL 1)            ]]+Data[[#This Row],[PERSOANE ÎNSCRISE ÎN LISTELE ELECTORALE (TURUL AL 2-LEA)]]</f>
        <v>4747</v>
      </c>
      <c r="S1872" s="54">
        <f>Data[[#This Row],[PERSOANE CARE AU PARTICIPAT LA VOT (TURUL 1)]]+Data[[#This Row],[PERSOANE CARE AU PARTICIPAT LA VOT  (TURUL AL 2-LEA)]]</f>
        <v>3359</v>
      </c>
      <c r="T1872" s="41">
        <f>Data[[#This Row],[TOTAL CHELTUIELI LEI]]/Data[[#This Row],[NUMĂRUL PERSOANELOR ÎNSCRISE ÎN LISTELE ELECTORALE]]</f>
        <v>2.6895576153360015</v>
      </c>
      <c r="U1872" s="41">
        <f>Data[[#This Row],[TOTAL CHELTUIELI EURO]]/Data[[#This Row],[NUMĂRUL PERSOANELOR ÎNSCRISE ÎN LISTELE ELECTORALE]]</f>
        <v>0.55568224113881981</v>
      </c>
      <c r="V1872" s="41">
        <f>Data[[#This Row],[TOTAL CHELTUIELI LEI]]/Data[[#This Row],[NUMĂRUL PERSOANELOR CARE AU PARTICIPAT LA VOT]]</f>
        <v>3.8009318249479009</v>
      </c>
      <c r="W1872" s="41">
        <f>Data[[#This Row],[TOTAL CHELTUIELI EURO]]/Data[[#This Row],[NUMĂRUL PERSOANELOR CARE AU PARTICIPAT LA VOT]]</f>
        <v>0.78530026754569149</v>
      </c>
      <c r="X1872" s="43">
        <v>4.8400999999999996</v>
      </c>
      <c r="Y1872" s="114" t="s">
        <v>2891</v>
      </c>
      <c r="Z1872" s="44">
        <v>2</v>
      </c>
      <c r="AA1872" s="115" t="s">
        <v>3105</v>
      </c>
      <c r="AB1872" s="44">
        <v>0</v>
      </c>
      <c r="AC1872" s="45"/>
    </row>
    <row r="1873" spans="1:29" x14ac:dyDescent="0.2">
      <c r="A1873" s="37">
        <v>1872</v>
      </c>
      <c r="B1873" s="38" t="s">
        <v>253</v>
      </c>
      <c r="C1873" s="39" t="s">
        <v>2774</v>
      </c>
      <c r="D1873" s="40">
        <v>44101</v>
      </c>
      <c r="E1873" s="38">
        <v>1</v>
      </c>
      <c r="F1873" s="38"/>
      <c r="G1873" s="38" t="s">
        <v>2</v>
      </c>
      <c r="H1873" s="38" t="s">
        <v>2</v>
      </c>
      <c r="I1873" s="41">
        <v>0</v>
      </c>
      <c r="J1873" s="41">
        <v>7302</v>
      </c>
      <c r="K1873" s="41">
        <v>0</v>
      </c>
      <c r="L1873" s="41">
        <f>SUM(Data[[#This Row],[CHELTUIELI DE PERSONAL LEI]:[CHELTUIELI DE CAPITAL (ACTIVE NEFINANCIARE ) LEI]])</f>
        <v>7302</v>
      </c>
      <c r="M1873" s="41">
        <f>Data[[#This Row],[TOTAL CHELTUIELI LEI]]/Data[[#This Row],[CURS VALUTAR EURO BNR 22 07 2020]]</f>
        <v>1508.6465155678602</v>
      </c>
      <c r="N1873" s="49">
        <v>9860</v>
      </c>
      <c r="O1873" s="54"/>
      <c r="P1873" s="54">
        <v>6528</v>
      </c>
      <c r="Q1873" s="54"/>
      <c r="R1873" s="54">
        <f>Data[[#This Row],[PERSOANE ÎNSCRISE ÎN LISTELE ELECTORALE (TURUL 1)            ]]+Data[[#This Row],[PERSOANE ÎNSCRISE ÎN LISTELE ELECTORALE (TURUL AL 2-LEA)]]</f>
        <v>9860</v>
      </c>
      <c r="S1873" s="54">
        <f>Data[[#This Row],[PERSOANE CARE AU PARTICIPAT LA VOT (TURUL 1)]]+Data[[#This Row],[PERSOANE CARE AU PARTICIPAT LA VOT  (TURUL AL 2-LEA)]]</f>
        <v>6528</v>
      </c>
      <c r="T1873" s="41">
        <f>Data[[#This Row],[TOTAL CHELTUIELI LEI]]/Data[[#This Row],[NUMĂRUL PERSOANELOR ÎNSCRISE ÎN LISTELE ELECTORALE]]</f>
        <v>0.74056795131845843</v>
      </c>
      <c r="U1873" s="41">
        <f>Data[[#This Row],[TOTAL CHELTUIELI EURO]]/Data[[#This Row],[NUMĂRUL PERSOANELOR ÎNSCRISE ÎN LISTELE ELECTORALE]]</f>
        <v>0.15300674600079719</v>
      </c>
      <c r="V1873" s="41">
        <f>Data[[#This Row],[TOTAL CHELTUIELI LEI]]/Data[[#This Row],[NUMĂRUL PERSOANELOR CARE AU PARTICIPAT LA VOT]]</f>
        <v>1.1185661764705883</v>
      </c>
      <c r="W1873" s="41">
        <f>Data[[#This Row],[TOTAL CHELTUIELI EURO]]/Data[[#This Row],[NUMĂRUL PERSOANELOR CARE AU PARTICIPAT LA VOT]]</f>
        <v>0.2311039392720374</v>
      </c>
      <c r="X1873" s="43">
        <v>4.8400999999999996</v>
      </c>
      <c r="Y1873" s="114" t="s">
        <v>2890</v>
      </c>
      <c r="Z1873" s="44">
        <v>0</v>
      </c>
      <c r="AA1873" s="115" t="s">
        <v>3105</v>
      </c>
      <c r="AB1873" s="44">
        <v>0</v>
      </c>
      <c r="AC1873" s="45"/>
    </row>
    <row r="1874" spans="1:29" x14ac:dyDescent="0.2">
      <c r="A1874" s="37">
        <v>1873</v>
      </c>
      <c r="B1874" s="38" t="s">
        <v>253</v>
      </c>
      <c r="C1874" s="39" t="s">
        <v>256</v>
      </c>
      <c r="D1874" s="40">
        <v>44101</v>
      </c>
      <c r="E1874" s="38">
        <v>1</v>
      </c>
      <c r="F1874" s="38"/>
      <c r="G1874" s="38" t="s">
        <v>2</v>
      </c>
      <c r="H1874" s="38" t="s">
        <v>2</v>
      </c>
      <c r="I1874" s="41">
        <v>0</v>
      </c>
      <c r="J1874" s="41">
        <v>5700</v>
      </c>
      <c r="K1874" s="41">
        <v>0</v>
      </c>
      <c r="L1874" s="41">
        <f>SUM(Data[[#This Row],[CHELTUIELI DE PERSONAL LEI]:[CHELTUIELI DE CAPITAL (ACTIVE NEFINANCIARE ) LEI]])</f>
        <v>5700</v>
      </c>
      <c r="M1874" s="41">
        <f>Data[[#This Row],[TOTAL CHELTUIELI LEI]]/Data[[#This Row],[CURS VALUTAR EURO BNR 22 07 2020]]</f>
        <v>1177.6616185616001</v>
      </c>
      <c r="N1874" s="49">
        <v>1709</v>
      </c>
      <c r="O1874" s="54"/>
      <c r="P1874" s="54">
        <v>1408</v>
      </c>
      <c r="Q1874" s="54"/>
      <c r="R1874" s="54">
        <f>Data[[#This Row],[PERSOANE ÎNSCRISE ÎN LISTELE ELECTORALE (TURUL 1)            ]]+Data[[#This Row],[PERSOANE ÎNSCRISE ÎN LISTELE ELECTORALE (TURUL AL 2-LEA)]]</f>
        <v>1709</v>
      </c>
      <c r="S1874" s="54">
        <f>Data[[#This Row],[PERSOANE CARE AU PARTICIPAT LA VOT (TURUL 1)]]+Data[[#This Row],[PERSOANE CARE AU PARTICIPAT LA VOT  (TURUL AL 2-LEA)]]</f>
        <v>1408</v>
      </c>
      <c r="T1874" s="41">
        <f>Data[[#This Row],[TOTAL CHELTUIELI LEI]]/Data[[#This Row],[NUMĂRUL PERSOANELOR ÎNSCRISE ÎN LISTELE ELECTORALE]]</f>
        <v>3.3352837916910474</v>
      </c>
      <c r="U1874" s="41">
        <f>Data[[#This Row],[TOTAL CHELTUIELI EURO]]/Data[[#This Row],[NUMĂRUL PERSOANELOR ÎNSCRISE ÎN LISTELE ELECTORALE]]</f>
        <v>0.68909398394476307</v>
      </c>
      <c r="V1874" s="41">
        <f>Data[[#This Row],[TOTAL CHELTUIELI LEI]]/Data[[#This Row],[NUMĂRUL PERSOANELOR CARE AU PARTICIPAT LA VOT]]</f>
        <v>4.0482954545454541</v>
      </c>
      <c r="W1874" s="41">
        <f>Data[[#This Row],[TOTAL CHELTUIELI EURO]]/Data[[#This Row],[NUMĂRUL PERSOANELOR CARE AU PARTICIPAT LA VOT]]</f>
        <v>0.83640739954659094</v>
      </c>
      <c r="X1874" s="43">
        <v>4.8400999999999996</v>
      </c>
      <c r="Y1874" s="114" t="s">
        <v>2884</v>
      </c>
      <c r="Z1874" s="44">
        <v>3</v>
      </c>
      <c r="AA1874" s="115" t="s">
        <v>3105</v>
      </c>
      <c r="AB1874" s="44">
        <v>0</v>
      </c>
      <c r="AC1874" s="45"/>
    </row>
    <row r="1875" spans="1:29" x14ac:dyDescent="0.2">
      <c r="A1875" s="37">
        <v>1874</v>
      </c>
      <c r="B1875" s="38" t="s">
        <v>253</v>
      </c>
      <c r="C1875" s="39" t="s">
        <v>257</v>
      </c>
      <c r="D1875" s="40">
        <v>44101</v>
      </c>
      <c r="E1875" s="38">
        <v>1</v>
      </c>
      <c r="F1875" s="38"/>
      <c r="G1875" s="38" t="s">
        <v>2</v>
      </c>
      <c r="H1875" s="38" t="s">
        <v>2</v>
      </c>
      <c r="I1875" s="41">
        <v>3530</v>
      </c>
      <c r="J1875" s="41">
        <v>8735</v>
      </c>
      <c r="K1875" s="41">
        <v>0</v>
      </c>
      <c r="L1875" s="41">
        <f>SUM(Data[[#This Row],[CHELTUIELI DE PERSONAL LEI]:[CHELTUIELI DE CAPITAL (ACTIVE NEFINANCIARE ) LEI]])</f>
        <v>12265</v>
      </c>
      <c r="M1875" s="41">
        <f>Data[[#This Row],[TOTAL CHELTUIELI LEI]]/Data[[#This Row],[CURS VALUTAR EURO BNR 22 07 2020]]</f>
        <v>2534.0385529224604</v>
      </c>
      <c r="N1875" s="49">
        <v>913</v>
      </c>
      <c r="O1875" s="54"/>
      <c r="P1875" s="54">
        <v>658</v>
      </c>
      <c r="Q1875" s="54"/>
      <c r="R1875" s="54">
        <f>Data[[#This Row],[PERSOANE ÎNSCRISE ÎN LISTELE ELECTORALE (TURUL 1)            ]]+Data[[#This Row],[PERSOANE ÎNSCRISE ÎN LISTELE ELECTORALE (TURUL AL 2-LEA)]]</f>
        <v>913</v>
      </c>
      <c r="S1875" s="54">
        <f>Data[[#This Row],[PERSOANE CARE AU PARTICIPAT LA VOT (TURUL 1)]]+Data[[#This Row],[PERSOANE CARE AU PARTICIPAT LA VOT  (TURUL AL 2-LEA)]]</f>
        <v>658</v>
      </c>
      <c r="T1875" s="41">
        <f>Data[[#This Row],[TOTAL CHELTUIELI LEI]]/Data[[#This Row],[NUMĂRUL PERSOANELOR ÎNSCRISE ÎN LISTELE ELECTORALE]]</f>
        <v>13.433734939759036</v>
      </c>
      <c r="U1875" s="41">
        <f>Data[[#This Row],[TOTAL CHELTUIELI EURO]]/Data[[#This Row],[NUMĂRUL PERSOANELOR ÎNSCRISE ÎN LISTELE ELECTORALE]]</f>
        <v>2.7755077249972184</v>
      </c>
      <c r="V1875" s="41">
        <f>Data[[#This Row],[TOTAL CHELTUIELI LEI]]/Data[[#This Row],[NUMĂRUL PERSOANELOR CARE AU PARTICIPAT LA VOT]]</f>
        <v>18.63981762917933</v>
      </c>
      <c r="W1875" s="41">
        <f>Data[[#This Row],[TOTAL CHELTUIELI EURO]]/Data[[#This Row],[NUMĂRUL PERSOANELOR CARE AU PARTICIPAT LA VOT]]</f>
        <v>3.8511224208548032</v>
      </c>
      <c r="X1875" s="43">
        <v>4.8400999999999996</v>
      </c>
      <c r="Y1875" s="114" t="s">
        <v>2906</v>
      </c>
      <c r="Z1875" s="44">
        <v>13</v>
      </c>
      <c r="AA1875" s="115" t="s">
        <v>3108</v>
      </c>
      <c r="AB1875" s="44">
        <v>2</v>
      </c>
      <c r="AC1875" s="45"/>
    </row>
    <row r="1876" spans="1:29" x14ac:dyDescent="0.2">
      <c r="A1876" s="37">
        <v>1875</v>
      </c>
      <c r="B1876" s="38" t="s">
        <v>253</v>
      </c>
      <c r="C1876" s="39" t="s">
        <v>258</v>
      </c>
      <c r="D1876" s="40">
        <v>44101</v>
      </c>
      <c r="E1876" s="38">
        <v>1</v>
      </c>
      <c r="F1876" s="38"/>
      <c r="G1876" s="38" t="s">
        <v>2</v>
      </c>
      <c r="H1876" s="38" t="s">
        <v>2</v>
      </c>
      <c r="I1876" s="41">
        <v>720</v>
      </c>
      <c r="J1876" s="41">
        <v>5027</v>
      </c>
      <c r="K1876" s="41">
        <v>0</v>
      </c>
      <c r="L1876" s="41">
        <f>SUM(Data[[#This Row],[CHELTUIELI DE PERSONAL LEI]:[CHELTUIELI DE CAPITAL (ACTIVE NEFINANCIARE ) LEI]])</f>
        <v>5747</v>
      </c>
      <c r="M1876" s="41">
        <f>Data[[#This Row],[TOTAL CHELTUIELI LEI]]/Data[[#This Row],[CURS VALUTAR EURO BNR 22 07 2020]]</f>
        <v>1187.3721617321958</v>
      </c>
      <c r="N1876" s="49">
        <v>1334</v>
      </c>
      <c r="O1876" s="54"/>
      <c r="P1876" s="54">
        <v>1032</v>
      </c>
      <c r="Q1876" s="54"/>
      <c r="R1876" s="54">
        <f>Data[[#This Row],[PERSOANE ÎNSCRISE ÎN LISTELE ELECTORALE (TURUL 1)            ]]+Data[[#This Row],[PERSOANE ÎNSCRISE ÎN LISTELE ELECTORALE (TURUL AL 2-LEA)]]</f>
        <v>1334</v>
      </c>
      <c r="S1876" s="54">
        <f>Data[[#This Row],[PERSOANE CARE AU PARTICIPAT LA VOT (TURUL 1)]]+Data[[#This Row],[PERSOANE CARE AU PARTICIPAT LA VOT  (TURUL AL 2-LEA)]]</f>
        <v>1032</v>
      </c>
      <c r="T1876" s="41">
        <f>Data[[#This Row],[TOTAL CHELTUIELI LEI]]/Data[[#This Row],[NUMĂRUL PERSOANELOR ÎNSCRISE ÎN LISTELE ELECTORALE]]</f>
        <v>4.3080959520239883</v>
      </c>
      <c r="U1876" s="41">
        <f>Data[[#This Row],[TOTAL CHELTUIELI EURO]]/Data[[#This Row],[NUMĂRUL PERSOANELOR ÎNSCRISE ÎN LISTELE ELECTORALE]]</f>
        <v>0.89008407925951705</v>
      </c>
      <c r="V1876" s="41">
        <f>Data[[#This Row],[TOTAL CHELTUIELI LEI]]/Data[[#This Row],[NUMĂRUL PERSOANELOR CARE AU PARTICIPAT LA VOT]]</f>
        <v>5.5687984496124034</v>
      </c>
      <c r="W1876" s="41">
        <f>Data[[#This Row],[TOTAL CHELTUIELI EURO]]/Data[[#This Row],[NUMĂRUL PERSOANELOR CARE AU PARTICIPAT LA VOT]]</f>
        <v>1.1505544202831355</v>
      </c>
      <c r="X1876" s="43">
        <v>4.8400999999999996</v>
      </c>
      <c r="Y1876" s="114" t="s">
        <v>2895</v>
      </c>
      <c r="Z1876" s="44">
        <v>4</v>
      </c>
      <c r="AA1876" s="115" t="s">
        <v>3105</v>
      </c>
      <c r="AB1876" s="44">
        <v>0</v>
      </c>
      <c r="AC1876" s="45"/>
    </row>
    <row r="1877" spans="1:29" x14ac:dyDescent="0.2">
      <c r="A1877" s="37">
        <v>1876</v>
      </c>
      <c r="B1877" s="38" t="s">
        <v>253</v>
      </c>
      <c r="C1877" s="39" t="s">
        <v>259</v>
      </c>
      <c r="D1877" s="40">
        <v>44101</v>
      </c>
      <c r="E1877" s="38">
        <v>1</v>
      </c>
      <c r="F1877" s="38"/>
      <c r="G1877" s="38" t="s">
        <v>2</v>
      </c>
      <c r="H1877" s="38" t="s">
        <v>2</v>
      </c>
      <c r="I1877" s="41">
        <v>2160</v>
      </c>
      <c r="J1877" s="41">
        <v>7814</v>
      </c>
      <c r="K1877" s="41">
        <v>0</v>
      </c>
      <c r="L1877" s="41">
        <f>SUM(Data[[#This Row],[CHELTUIELI DE PERSONAL LEI]:[CHELTUIELI DE CAPITAL (ACTIVE NEFINANCIARE ) LEI]])</f>
        <v>9974</v>
      </c>
      <c r="M1877" s="41">
        <f>Data[[#This Row],[TOTAL CHELTUIELI LEI]]/Data[[#This Row],[CURS VALUTAR EURO BNR 22 07 2020]]</f>
        <v>2060.701225181298</v>
      </c>
      <c r="N1877" s="49">
        <v>1091</v>
      </c>
      <c r="O1877" s="54"/>
      <c r="P1877" s="54">
        <v>1175</v>
      </c>
      <c r="Q1877" s="54"/>
      <c r="R1877" s="54">
        <f>Data[[#This Row],[PERSOANE ÎNSCRISE ÎN LISTELE ELECTORALE (TURUL 1)            ]]+Data[[#This Row],[PERSOANE ÎNSCRISE ÎN LISTELE ELECTORALE (TURUL AL 2-LEA)]]</f>
        <v>1091</v>
      </c>
      <c r="S1877" s="54">
        <f>Data[[#This Row],[PERSOANE CARE AU PARTICIPAT LA VOT (TURUL 1)]]+Data[[#This Row],[PERSOANE CARE AU PARTICIPAT LA VOT  (TURUL AL 2-LEA)]]</f>
        <v>1175</v>
      </c>
      <c r="T1877" s="41">
        <f>Data[[#This Row],[TOTAL CHELTUIELI LEI]]/Data[[#This Row],[NUMĂRUL PERSOANELOR ÎNSCRISE ÎN LISTELE ELECTORALE]]</f>
        <v>9.1420714940421632</v>
      </c>
      <c r="U1877" s="41">
        <f>Data[[#This Row],[TOTAL CHELTUIELI EURO]]/Data[[#This Row],[NUMĂRUL PERSOANELOR ÎNSCRISE ÎN LISTELE ELECTORALE]]</f>
        <v>1.8888187215227297</v>
      </c>
      <c r="V1877" s="41">
        <f>Data[[#This Row],[TOTAL CHELTUIELI LEI]]/Data[[#This Row],[NUMĂRUL PERSOANELOR CARE AU PARTICIPAT LA VOT]]</f>
        <v>8.488510638297873</v>
      </c>
      <c r="W1877" s="41">
        <f>Data[[#This Row],[TOTAL CHELTUIELI EURO]]/Data[[#This Row],[NUMĂRUL PERSOANELOR CARE AU PARTICIPAT LA VOT]]</f>
        <v>1.7537882767500408</v>
      </c>
      <c r="X1877" s="43">
        <v>4.8400999999999996</v>
      </c>
      <c r="Y1877" s="114" t="s">
        <v>2887</v>
      </c>
      <c r="Z1877" s="44">
        <v>9</v>
      </c>
      <c r="AA1877" s="115" t="s">
        <v>3107</v>
      </c>
      <c r="AB1877" s="44">
        <v>1</v>
      </c>
      <c r="AC1877" s="45"/>
    </row>
    <row r="1878" spans="1:29" x14ac:dyDescent="0.2">
      <c r="A1878" s="37">
        <v>1877</v>
      </c>
      <c r="B1878" s="38" t="s">
        <v>253</v>
      </c>
      <c r="C1878" s="39" t="s">
        <v>260</v>
      </c>
      <c r="D1878" s="40">
        <v>44101</v>
      </c>
      <c r="E1878" s="38">
        <v>1</v>
      </c>
      <c r="F1878" s="38"/>
      <c r="G1878" s="38" t="s">
        <v>2</v>
      </c>
      <c r="H1878" s="38" t="s">
        <v>2</v>
      </c>
      <c r="I1878" s="41">
        <v>0</v>
      </c>
      <c r="J1878" s="41">
        <v>2934</v>
      </c>
      <c r="K1878" s="41">
        <v>0</v>
      </c>
      <c r="L1878" s="41">
        <f>SUM(Data[[#This Row],[CHELTUIELI DE PERSONAL LEI]:[CHELTUIELI DE CAPITAL (ACTIVE NEFINANCIARE ) LEI]])</f>
        <v>2934</v>
      </c>
      <c r="M1878" s="41">
        <f>Data[[#This Row],[TOTAL CHELTUIELI LEI]]/Data[[#This Row],[CURS VALUTAR EURO BNR 22 07 2020]]</f>
        <v>606.18582260697099</v>
      </c>
      <c r="N1878" s="49">
        <v>2154</v>
      </c>
      <c r="O1878" s="54"/>
      <c r="P1878" s="54">
        <v>1425</v>
      </c>
      <c r="Q1878" s="54"/>
      <c r="R1878" s="54">
        <f>Data[[#This Row],[PERSOANE ÎNSCRISE ÎN LISTELE ELECTORALE (TURUL 1)            ]]+Data[[#This Row],[PERSOANE ÎNSCRISE ÎN LISTELE ELECTORALE (TURUL AL 2-LEA)]]</f>
        <v>2154</v>
      </c>
      <c r="S1878" s="54">
        <f>Data[[#This Row],[PERSOANE CARE AU PARTICIPAT LA VOT (TURUL 1)]]+Data[[#This Row],[PERSOANE CARE AU PARTICIPAT LA VOT  (TURUL AL 2-LEA)]]</f>
        <v>1425</v>
      </c>
      <c r="T1878" s="41">
        <f>Data[[#This Row],[TOTAL CHELTUIELI LEI]]/Data[[#This Row],[NUMĂRUL PERSOANELOR ÎNSCRISE ÎN LISTELE ELECTORALE]]</f>
        <v>1.3621169916434541</v>
      </c>
      <c r="U1878" s="41">
        <f>Data[[#This Row],[TOTAL CHELTUIELI EURO]]/Data[[#This Row],[NUMĂRUL PERSOANELOR ÎNSCRISE ÎN LISTELE ELECTORALE]]</f>
        <v>0.28142331597352416</v>
      </c>
      <c r="V1878" s="41">
        <f>Data[[#This Row],[TOTAL CHELTUIELI LEI]]/Data[[#This Row],[NUMĂRUL PERSOANELOR CARE AU PARTICIPAT LA VOT]]</f>
        <v>2.0589473684210526</v>
      </c>
      <c r="W1878" s="41">
        <f>Data[[#This Row],[TOTAL CHELTUIELI EURO]]/Data[[#This Row],[NUMĂRUL PERSOANELOR CARE AU PARTICIPAT LA VOT]]</f>
        <v>0.42539355972419018</v>
      </c>
      <c r="X1878" s="43">
        <v>4.8400999999999996</v>
      </c>
      <c r="Y1878" s="114" t="s">
        <v>2894</v>
      </c>
      <c r="Z1878" s="44">
        <v>1</v>
      </c>
      <c r="AA1878" s="115" t="s">
        <v>3105</v>
      </c>
      <c r="AB1878" s="44">
        <v>0</v>
      </c>
      <c r="AC1878" s="45"/>
    </row>
    <row r="1879" spans="1:29" x14ac:dyDescent="0.2">
      <c r="A1879" s="37">
        <v>1878</v>
      </c>
      <c r="B1879" s="38" t="s">
        <v>253</v>
      </c>
      <c r="C1879" s="39" t="s">
        <v>261</v>
      </c>
      <c r="D1879" s="40">
        <v>44101</v>
      </c>
      <c r="E1879" s="38">
        <v>1</v>
      </c>
      <c r="F1879" s="38"/>
      <c r="G1879" s="38" t="s">
        <v>2</v>
      </c>
      <c r="H1879" s="38" t="s">
        <v>2</v>
      </c>
      <c r="I1879" s="41">
        <v>2460</v>
      </c>
      <c r="J1879" s="41">
        <v>6232</v>
      </c>
      <c r="K1879" s="41">
        <v>0</v>
      </c>
      <c r="L1879" s="41">
        <f>SUM(Data[[#This Row],[CHELTUIELI DE PERSONAL LEI]:[CHELTUIELI DE CAPITAL (ACTIVE NEFINANCIARE ) LEI]])</f>
        <v>8692</v>
      </c>
      <c r="M1879" s="41">
        <f>Data[[#This Row],[TOTAL CHELTUIELI LEI]]/Data[[#This Row],[CURS VALUTAR EURO BNR 22 07 2020]]</f>
        <v>1795.8306646556891</v>
      </c>
      <c r="N1879" s="49">
        <v>2619</v>
      </c>
      <c r="O1879" s="54"/>
      <c r="P1879" s="54">
        <v>1467</v>
      </c>
      <c r="Q1879" s="54"/>
      <c r="R1879" s="54">
        <f>Data[[#This Row],[PERSOANE ÎNSCRISE ÎN LISTELE ELECTORALE (TURUL 1)            ]]+Data[[#This Row],[PERSOANE ÎNSCRISE ÎN LISTELE ELECTORALE (TURUL AL 2-LEA)]]</f>
        <v>2619</v>
      </c>
      <c r="S1879" s="54">
        <f>Data[[#This Row],[PERSOANE CARE AU PARTICIPAT LA VOT (TURUL 1)]]+Data[[#This Row],[PERSOANE CARE AU PARTICIPAT LA VOT  (TURUL AL 2-LEA)]]</f>
        <v>1467</v>
      </c>
      <c r="T1879" s="41">
        <f>Data[[#This Row],[TOTAL CHELTUIELI LEI]]/Data[[#This Row],[NUMĂRUL PERSOANELOR ÎNSCRISE ÎN LISTELE ELECTORALE]]</f>
        <v>3.3188239786177931</v>
      </c>
      <c r="U1879" s="41">
        <f>Data[[#This Row],[TOTAL CHELTUIELI EURO]]/Data[[#This Row],[NUMĂRUL PERSOANELOR ÎNSCRISE ÎN LISTELE ELECTORALE]]</f>
        <v>0.68569326638247008</v>
      </c>
      <c r="V1879" s="41">
        <f>Data[[#This Row],[TOTAL CHELTUIELI LEI]]/Data[[#This Row],[NUMĂRUL PERSOANELOR CARE AU PARTICIPAT LA VOT]]</f>
        <v>5.9250170415814587</v>
      </c>
      <c r="W1879" s="41">
        <f>Data[[#This Row],[TOTAL CHELTUIELI EURO]]/Data[[#This Row],[NUMĂRUL PERSOANELOR CARE AU PARTICIPAT LA VOT]]</f>
        <v>1.2241517823147166</v>
      </c>
      <c r="X1879" s="43">
        <v>4.8400999999999996</v>
      </c>
      <c r="Y1879" s="114" t="s">
        <v>2884</v>
      </c>
      <c r="Z1879" s="44">
        <v>3</v>
      </c>
      <c r="AA1879" s="115" t="s">
        <v>3105</v>
      </c>
      <c r="AB1879" s="44">
        <v>0</v>
      </c>
      <c r="AC1879" s="45"/>
    </row>
    <row r="1880" spans="1:29" x14ac:dyDescent="0.2">
      <c r="A1880" s="37">
        <v>1879</v>
      </c>
      <c r="B1880" s="38" t="s">
        <v>253</v>
      </c>
      <c r="C1880" s="39" t="s">
        <v>262</v>
      </c>
      <c r="D1880" s="40">
        <v>44101</v>
      </c>
      <c r="E1880" s="38">
        <v>1</v>
      </c>
      <c r="F1880" s="38"/>
      <c r="G1880" s="38" t="s">
        <v>2</v>
      </c>
      <c r="H1880" s="38" t="s">
        <v>2</v>
      </c>
      <c r="I1880" s="41">
        <v>3600</v>
      </c>
      <c r="J1880" s="41">
        <v>4397.01</v>
      </c>
      <c r="K1880" s="41">
        <v>0</v>
      </c>
      <c r="L1880" s="41">
        <f>SUM(Data[[#This Row],[CHELTUIELI DE PERSONAL LEI]:[CHELTUIELI DE CAPITAL (ACTIVE NEFINANCIARE ) LEI]])</f>
        <v>7997.01</v>
      </c>
      <c r="M1880" s="41">
        <f>Data[[#This Row],[TOTAL CHELTUIELI LEI]]/Data[[#This Row],[CURS VALUTAR EURO BNR 22 07 2020]]</f>
        <v>1652.2406561847897</v>
      </c>
      <c r="N1880" s="49">
        <v>3512</v>
      </c>
      <c r="O1880" s="54"/>
      <c r="P1880" s="54">
        <v>2156</v>
      </c>
      <c r="Q1880" s="54"/>
      <c r="R1880" s="54">
        <f>Data[[#This Row],[PERSOANE ÎNSCRISE ÎN LISTELE ELECTORALE (TURUL 1)            ]]+Data[[#This Row],[PERSOANE ÎNSCRISE ÎN LISTELE ELECTORALE (TURUL AL 2-LEA)]]</f>
        <v>3512</v>
      </c>
      <c r="S1880" s="54">
        <f>Data[[#This Row],[PERSOANE CARE AU PARTICIPAT LA VOT (TURUL 1)]]+Data[[#This Row],[PERSOANE CARE AU PARTICIPAT LA VOT  (TURUL AL 2-LEA)]]</f>
        <v>2156</v>
      </c>
      <c r="T1880" s="41">
        <f>Data[[#This Row],[TOTAL CHELTUIELI LEI]]/Data[[#This Row],[NUMĂRUL PERSOANELOR ÎNSCRISE ÎN LISTELE ELECTORALE]]</f>
        <v>2.2770529612756265</v>
      </c>
      <c r="U1880" s="41">
        <f>Data[[#This Row],[TOTAL CHELTUIELI EURO]]/Data[[#This Row],[NUMĂRUL PERSOANELOR ÎNSCRISE ÎN LISTELE ELECTORALE]]</f>
        <v>0.47045576770637521</v>
      </c>
      <c r="V1880" s="41">
        <f>Data[[#This Row],[TOTAL CHELTUIELI LEI]]/Data[[#This Row],[NUMĂRUL PERSOANELOR CARE AU PARTICIPAT LA VOT]]</f>
        <v>3.7091883116883118</v>
      </c>
      <c r="W1880" s="41">
        <f>Data[[#This Row],[TOTAL CHELTUIELI EURO]]/Data[[#This Row],[NUMĂRUL PERSOANELOR CARE AU PARTICIPAT LA VOT]]</f>
        <v>0.76634538784081152</v>
      </c>
      <c r="X1880" s="43">
        <v>4.8400999999999996</v>
      </c>
      <c r="Y1880" s="114" t="s">
        <v>2891</v>
      </c>
      <c r="Z1880" s="44">
        <v>2</v>
      </c>
      <c r="AA1880" s="115" t="s">
        <v>3105</v>
      </c>
      <c r="AB1880" s="44">
        <v>0</v>
      </c>
      <c r="AC1880" s="45"/>
    </row>
    <row r="1881" spans="1:29" x14ac:dyDescent="0.2">
      <c r="A1881" s="37">
        <v>1880</v>
      </c>
      <c r="B1881" s="38" t="s">
        <v>253</v>
      </c>
      <c r="C1881" s="39" t="s">
        <v>263</v>
      </c>
      <c r="D1881" s="40">
        <v>44101</v>
      </c>
      <c r="E1881" s="38">
        <v>1</v>
      </c>
      <c r="F1881" s="38"/>
      <c r="G1881" s="38" t="s">
        <v>2</v>
      </c>
      <c r="H1881" s="38" t="s">
        <v>2</v>
      </c>
      <c r="I1881" s="41">
        <v>2000</v>
      </c>
      <c r="J1881" s="41">
        <v>9341</v>
      </c>
      <c r="K1881" s="41">
        <v>0</v>
      </c>
      <c r="L1881" s="41">
        <f>SUM(Data[[#This Row],[CHELTUIELI DE PERSONAL LEI]:[CHELTUIELI DE CAPITAL (ACTIVE NEFINANCIARE ) LEI]])</f>
        <v>11341</v>
      </c>
      <c r="M1881" s="41">
        <f>Data[[#This Row],[TOTAL CHELTUIELI LEI]]/Data[[#This Row],[CURS VALUTAR EURO BNR 22 07 2020]]</f>
        <v>2343.1334063345798</v>
      </c>
      <c r="N1881" s="49">
        <v>2230</v>
      </c>
      <c r="O1881" s="54"/>
      <c r="P1881" s="54">
        <v>1500</v>
      </c>
      <c r="Q1881" s="54"/>
      <c r="R1881" s="54">
        <f>Data[[#This Row],[PERSOANE ÎNSCRISE ÎN LISTELE ELECTORALE (TURUL 1)            ]]+Data[[#This Row],[PERSOANE ÎNSCRISE ÎN LISTELE ELECTORALE (TURUL AL 2-LEA)]]</f>
        <v>2230</v>
      </c>
      <c r="S1881" s="54">
        <f>Data[[#This Row],[PERSOANE CARE AU PARTICIPAT LA VOT (TURUL 1)]]+Data[[#This Row],[PERSOANE CARE AU PARTICIPAT LA VOT  (TURUL AL 2-LEA)]]</f>
        <v>1500</v>
      </c>
      <c r="T1881" s="41">
        <f>Data[[#This Row],[TOTAL CHELTUIELI LEI]]/Data[[#This Row],[NUMĂRUL PERSOANELOR ÎNSCRISE ÎN LISTELE ELECTORALE]]</f>
        <v>5.0856502242152466</v>
      </c>
      <c r="U1881" s="41">
        <f>Data[[#This Row],[TOTAL CHELTUIELI EURO]]/Data[[#This Row],[NUMĂRUL PERSOANELOR ÎNSCRISE ÎN LISTELE ELECTORALE]]</f>
        <v>1.0507324692083317</v>
      </c>
      <c r="V1881" s="41">
        <f>Data[[#This Row],[TOTAL CHELTUIELI LEI]]/Data[[#This Row],[NUMĂRUL PERSOANELOR CARE AU PARTICIPAT LA VOT]]</f>
        <v>7.5606666666666671</v>
      </c>
      <c r="W1881" s="41">
        <f>Data[[#This Row],[TOTAL CHELTUIELI EURO]]/Data[[#This Row],[NUMĂRUL PERSOANELOR CARE AU PARTICIPAT LA VOT]]</f>
        <v>1.5620889375563864</v>
      </c>
      <c r="X1881" s="43">
        <v>4.8400999999999996</v>
      </c>
      <c r="Y1881" s="114" t="s">
        <v>2892</v>
      </c>
      <c r="Z1881" s="44">
        <v>5</v>
      </c>
      <c r="AA1881" s="115" t="s">
        <v>3107</v>
      </c>
      <c r="AB1881" s="44">
        <v>1</v>
      </c>
      <c r="AC1881" s="45"/>
    </row>
    <row r="1882" spans="1:29" x14ac:dyDescent="0.2">
      <c r="A1882" s="37">
        <v>1881</v>
      </c>
      <c r="B1882" s="38" t="s">
        <v>253</v>
      </c>
      <c r="C1882" s="39" t="s">
        <v>264</v>
      </c>
      <c r="D1882" s="40">
        <v>44101</v>
      </c>
      <c r="E1882" s="38">
        <v>1</v>
      </c>
      <c r="F1882" s="38"/>
      <c r="G1882" s="38" t="s">
        <v>2</v>
      </c>
      <c r="H1882" s="38" t="s">
        <v>2</v>
      </c>
      <c r="I1882" s="41">
        <v>7920</v>
      </c>
      <c r="J1882" s="41">
        <v>8380</v>
      </c>
      <c r="K1882" s="41">
        <v>0</v>
      </c>
      <c r="L1882" s="41">
        <f>SUM(Data[[#This Row],[CHELTUIELI DE PERSONAL LEI]:[CHELTUIELI DE CAPITAL (ACTIVE NEFINANCIARE ) LEI]])</f>
        <v>16300</v>
      </c>
      <c r="M1882" s="41">
        <f>Data[[#This Row],[TOTAL CHELTUIELI LEI]]/Data[[#This Row],[CURS VALUTAR EURO BNR 22 07 2020]]</f>
        <v>3367.699014483172</v>
      </c>
      <c r="N1882" s="49">
        <v>2244</v>
      </c>
      <c r="O1882" s="54"/>
      <c r="P1882" s="54">
        <v>1750</v>
      </c>
      <c r="Q1882" s="54"/>
      <c r="R1882" s="54">
        <f>Data[[#This Row],[PERSOANE ÎNSCRISE ÎN LISTELE ELECTORALE (TURUL 1)            ]]+Data[[#This Row],[PERSOANE ÎNSCRISE ÎN LISTELE ELECTORALE (TURUL AL 2-LEA)]]</f>
        <v>2244</v>
      </c>
      <c r="S1882" s="54">
        <f>Data[[#This Row],[PERSOANE CARE AU PARTICIPAT LA VOT (TURUL 1)]]+Data[[#This Row],[PERSOANE CARE AU PARTICIPAT LA VOT  (TURUL AL 2-LEA)]]</f>
        <v>1750</v>
      </c>
      <c r="T1882" s="41">
        <f>Data[[#This Row],[TOTAL CHELTUIELI LEI]]/Data[[#This Row],[NUMĂRUL PERSOANELOR ÎNSCRISE ÎN LISTELE ELECTORALE]]</f>
        <v>7.2638146167557931</v>
      </c>
      <c r="U1882" s="41">
        <f>Data[[#This Row],[TOTAL CHELTUIELI EURO]]/Data[[#This Row],[NUMĂRUL PERSOANELOR ÎNSCRISE ÎN LISTELE ELECTORALE]]</f>
        <v>1.5007571365789536</v>
      </c>
      <c r="V1882" s="41">
        <f>Data[[#This Row],[TOTAL CHELTUIELI LEI]]/Data[[#This Row],[NUMĂRUL PERSOANELOR CARE AU PARTICIPAT LA VOT]]</f>
        <v>9.3142857142857149</v>
      </c>
      <c r="W1882" s="41">
        <f>Data[[#This Row],[TOTAL CHELTUIELI EURO]]/Data[[#This Row],[NUMĂRUL PERSOANELOR CARE AU PARTICIPAT LA VOT]]</f>
        <v>1.9243994368475268</v>
      </c>
      <c r="X1882" s="43">
        <v>4.8400999999999996</v>
      </c>
      <c r="Y1882" s="114" t="s">
        <v>2886</v>
      </c>
      <c r="Z1882" s="44">
        <v>7</v>
      </c>
      <c r="AA1882" s="115" t="s">
        <v>3107</v>
      </c>
      <c r="AB1882" s="44">
        <v>1</v>
      </c>
      <c r="AC1882" s="45"/>
    </row>
    <row r="1883" spans="1:29" x14ac:dyDescent="0.2">
      <c r="A1883" s="37">
        <v>1882</v>
      </c>
      <c r="B1883" s="38" t="s">
        <v>253</v>
      </c>
      <c r="C1883" s="39" t="s">
        <v>265</v>
      </c>
      <c r="D1883" s="40">
        <v>44101</v>
      </c>
      <c r="E1883" s="38">
        <v>1</v>
      </c>
      <c r="F1883" s="38"/>
      <c r="G1883" s="38" t="s">
        <v>2</v>
      </c>
      <c r="H1883" s="38" t="s">
        <v>2</v>
      </c>
      <c r="I1883" s="41">
        <v>3125.44</v>
      </c>
      <c r="J1883" s="41">
        <v>0</v>
      </c>
      <c r="K1883" s="41">
        <v>0</v>
      </c>
      <c r="L1883" s="41">
        <f>SUM(Data[[#This Row],[CHELTUIELI DE PERSONAL LEI]:[CHELTUIELI DE CAPITAL (ACTIVE NEFINANCIARE ) LEI]])</f>
        <v>3125.44</v>
      </c>
      <c r="M1883" s="41">
        <f>Data[[#This Row],[TOTAL CHELTUIELI LEI]]/Data[[#This Row],[CURS VALUTAR EURO BNR 22 07 2020]]</f>
        <v>645.73872440652053</v>
      </c>
      <c r="N1883" s="49">
        <v>1593</v>
      </c>
      <c r="O1883" s="54"/>
      <c r="P1883" s="54">
        <v>1466</v>
      </c>
      <c r="Q1883" s="54"/>
      <c r="R1883" s="54">
        <f>Data[[#This Row],[PERSOANE ÎNSCRISE ÎN LISTELE ELECTORALE (TURUL 1)            ]]+Data[[#This Row],[PERSOANE ÎNSCRISE ÎN LISTELE ELECTORALE (TURUL AL 2-LEA)]]</f>
        <v>1593</v>
      </c>
      <c r="S1883" s="54">
        <f>Data[[#This Row],[PERSOANE CARE AU PARTICIPAT LA VOT (TURUL 1)]]+Data[[#This Row],[PERSOANE CARE AU PARTICIPAT LA VOT  (TURUL AL 2-LEA)]]</f>
        <v>1466</v>
      </c>
      <c r="T1883" s="41">
        <f>Data[[#This Row],[TOTAL CHELTUIELI LEI]]/Data[[#This Row],[NUMĂRUL PERSOANELOR ÎNSCRISE ÎN LISTELE ELECTORALE]]</f>
        <v>1.961983678593848</v>
      </c>
      <c r="U1883" s="41">
        <f>Data[[#This Row],[TOTAL CHELTUIELI EURO]]/Data[[#This Row],[NUMĂRUL PERSOANELOR ÎNSCRISE ÎN LISTELE ELECTORALE]]</f>
        <v>0.40536015342531106</v>
      </c>
      <c r="V1883" s="41">
        <f>Data[[#This Row],[TOTAL CHELTUIELI LEI]]/Data[[#This Row],[NUMĂRUL PERSOANELOR CARE AU PARTICIPAT LA VOT]]</f>
        <v>2.1319508867667123</v>
      </c>
      <c r="W1883" s="41">
        <f>Data[[#This Row],[TOTAL CHELTUIELI EURO]]/Data[[#This Row],[NUMĂRUL PERSOANELOR CARE AU PARTICIPAT LA VOT]]</f>
        <v>0.44047661964974116</v>
      </c>
      <c r="X1883" s="43">
        <v>4.8400999999999996</v>
      </c>
      <c r="Y1883" s="114" t="s">
        <v>2894</v>
      </c>
      <c r="Z1883" s="44">
        <v>1</v>
      </c>
      <c r="AA1883" s="115" t="s">
        <v>3105</v>
      </c>
      <c r="AB1883" s="44">
        <v>0</v>
      </c>
      <c r="AC1883" s="45"/>
    </row>
    <row r="1884" spans="1:29" x14ac:dyDescent="0.2">
      <c r="A1884" s="37">
        <v>1883</v>
      </c>
      <c r="B1884" s="38" t="s">
        <v>253</v>
      </c>
      <c r="C1884" s="39" t="s">
        <v>266</v>
      </c>
      <c r="D1884" s="40">
        <v>44101</v>
      </c>
      <c r="E1884" s="38">
        <v>1</v>
      </c>
      <c r="F1884" s="38"/>
      <c r="G1884" s="38" t="s">
        <v>2</v>
      </c>
      <c r="H1884" s="38" t="s">
        <v>2</v>
      </c>
      <c r="I1884" s="41">
        <v>2400</v>
      </c>
      <c r="J1884" s="41">
        <v>2959</v>
      </c>
      <c r="K1884" s="41">
        <v>0</v>
      </c>
      <c r="L1884" s="41">
        <f>SUM(Data[[#This Row],[CHELTUIELI DE PERSONAL LEI]:[CHELTUIELI DE CAPITAL (ACTIVE NEFINANCIARE ) LEI]])</f>
        <v>5359</v>
      </c>
      <c r="M1884" s="41">
        <f>Data[[#This Row],[TOTAL CHELTUIELI LEI]]/Data[[#This Row],[CURS VALUTAR EURO BNR 22 07 2020]]</f>
        <v>1107.208528749406</v>
      </c>
      <c r="N1884" s="49">
        <v>1241</v>
      </c>
      <c r="O1884" s="54"/>
      <c r="P1884" s="54">
        <v>889</v>
      </c>
      <c r="Q1884" s="54"/>
      <c r="R1884" s="54">
        <f>Data[[#This Row],[PERSOANE ÎNSCRISE ÎN LISTELE ELECTORALE (TURUL 1)            ]]+Data[[#This Row],[PERSOANE ÎNSCRISE ÎN LISTELE ELECTORALE (TURUL AL 2-LEA)]]</f>
        <v>1241</v>
      </c>
      <c r="S1884" s="54">
        <f>Data[[#This Row],[PERSOANE CARE AU PARTICIPAT LA VOT (TURUL 1)]]+Data[[#This Row],[PERSOANE CARE AU PARTICIPAT LA VOT  (TURUL AL 2-LEA)]]</f>
        <v>889</v>
      </c>
      <c r="T1884" s="41">
        <f>Data[[#This Row],[TOTAL CHELTUIELI LEI]]/Data[[#This Row],[NUMĂRUL PERSOANELOR ÎNSCRISE ÎN LISTELE ELECTORALE]]</f>
        <v>4.3182917002417405</v>
      </c>
      <c r="U1884" s="41">
        <f>Data[[#This Row],[TOTAL CHELTUIELI EURO]]/Data[[#This Row],[NUMĂRUL PERSOANELOR ÎNSCRISE ÎN LISTELE ELECTORALE]]</f>
        <v>0.89219059528558098</v>
      </c>
      <c r="V1884" s="41">
        <f>Data[[#This Row],[TOTAL CHELTUIELI LEI]]/Data[[#This Row],[NUMĂRUL PERSOANELOR CARE AU PARTICIPAT LA VOT]]</f>
        <v>6.028121484814398</v>
      </c>
      <c r="W1884" s="41">
        <f>Data[[#This Row],[TOTAL CHELTUIELI EURO]]/Data[[#This Row],[NUMĂRUL PERSOANELOR CARE AU PARTICIPAT LA VOT]]</f>
        <v>1.2454539131039437</v>
      </c>
      <c r="X1884" s="43">
        <v>4.8400999999999996</v>
      </c>
      <c r="Y1884" s="114" t="s">
        <v>2895</v>
      </c>
      <c r="Z1884" s="44">
        <v>4</v>
      </c>
      <c r="AA1884" s="115" t="s">
        <v>3105</v>
      </c>
      <c r="AB1884" s="44">
        <v>0</v>
      </c>
      <c r="AC1884" s="45"/>
    </row>
    <row r="1885" spans="1:29" x14ac:dyDescent="0.2">
      <c r="A1885" s="37">
        <v>1884</v>
      </c>
      <c r="B1885" s="38" t="s">
        <v>253</v>
      </c>
      <c r="C1885" s="39" t="s">
        <v>267</v>
      </c>
      <c r="D1885" s="40">
        <v>44101</v>
      </c>
      <c r="E1885" s="38">
        <v>1</v>
      </c>
      <c r="F1885" s="38"/>
      <c r="G1885" s="38" t="s">
        <v>2</v>
      </c>
      <c r="H1885" s="38" t="s">
        <v>2</v>
      </c>
      <c r="I1885" s="41">
        <v>0</v>
      </c>
      <c r="J1885" s="41">
        <v>4614</v>
      </c>
      <c r="K1885" s="41">
        <v>0</v>
      </c>
      <c r="L1885" s="41">
        <f>SUM(Data[[#This Row],[CHELTUIELI DE PERSONAL LEI]:[CHELTUIELI DE CAPITAL (ACTIVE NEFINANCIARE ) LEI]])</f>
        <v>4614</v>
      </c>
      <c r="M1885" s="41">
        <f>Data[[#This Row],[TOTAL CHELTUIELI LEI]]/Data[[#This Row],[CURS VALUTAR EURO BNR 22 07 2020]]</f>
        <v>953.28608913039</v>
      </c>
      <c r="N1885" s="49">
        <v>1396</v>
      </c>
      <c r="O1885" s="54"/>
      <c r="P1885" s="54">
        <v>882</v>
      </c>
      <c r="Q1885" s="54"/>
      <c r="R1885" s="54">
        <f>Data[[#This Row],[PERSOANE ÎNSCRISE ÎN LISTELE ELECTORALE (TURUL 1)            ]]+Data[[#This Row],[PERSOANE ÎNSCRISE ÎN LISTELE ELECTORALE (TURUL AL 2-LEA)]]</f>
        <v>1396</v>
      </c>
      <c r="S1885" s="54">
        <f>Data[[#This Row],[PERSOANE CARE AU PARTICIPAT LA VOT (TURUL 1)]]+Data[[#This Row],[PERSOANE CARE AU PARTICIPAT LA VOT  (TURUL AL 2-LEA)]]</f>
        <v>882</v>
      </c>
      <c r="T1885" s="41">
        <f>Data[[#This Row],[TOTAL CHELTUIELI LEI]]/Data[[#This Row],[NUMĂRUL PERSOANELOR ÎNSCRISE ÎN LISTELE ELECTORALE]]</f>
        <v>3.3051575931232091</v>
      </c>
      <c r="U1885" s="41">
        <f>Data[[#This Row],[TOTAL CHELTUIELI EURO]]/Data[[#This Row],[NUMĂRUL PERSOANELOR ÎNSCRISE ÎN LISTELE ELECTORALE]]</f>
        <v>0.68286969135414755</v>
      </c>
      <c r="V1885" s="41">
        <f>Data[[#This Row],[TOTAL CHELTUIELI LEI]]/Data[[#This Row],[NUMĂRUL PERSOANELOR CARE AU PARTICIPAT LA VOT]]</f>
        <v>5.2312925170068025</v>
      </c>
      <c r="W1885" s="41">
        <f>Data[[#This Row],[TOTAL CHELTUIELI EURO]]/Data[[#This Row],[NUMĂRUL PERSOANELOR CARE AU PARTICIPAT LA VOT]]</f>
        <v>1.0808232303065646</v>
      </c>
      <c r="X1885" s="43">
        <v>4.8400999999999996</v>
      </c>
      <c r="Y1885" s="114" t="s">
        <v>2884</v>
      </c>
      <c r="Z1885" s="44">
        <v>3</v>
      </c>
      <c r="AA1885" s="115" t="s">
        <v>3105</v>
      </c>
      <c r="AB1885" s="44">
        <v>0</v>
      </c>
      <c r="AC1885" s="45"/>
    </row>
    <row r="1886" spans="1:29" x14ac:dyDescent="0.2">
      <c r="A1886" s="37">
        <v>1885</v>
      </c>
      <c r="B1886" s="38" t="s">
        <v>253</v>
      </c>
      <c r="C1886" s="39" t="s">
        <v>268</v>
      </c>
      <c r="D1886" s="40">
        <v>44101</v>
      </c>
      <c r="E1886" s="38">
        <v>1</v>
      </c>
      <c r="F1886" s="38"/>
      <c r="G1886" s="38" t="s">
        <v>2</v>
      </c>
      <c r="H1886" s="38" t="s">
        <v>2</v>
      </c>
      <c r="I1886" s="41">
        <v>1023</v>
      </c>
      <c r="J1886" s="41">
        <v>5608</v>
      </c>
      <c r="K1886" s="41">
        <v>0</v>
      </c>
      <c r="L1886" s="41">
        <f>SUM(Data[[#This Row],[CHELTUIELI DE PERSONAL LEI]:[CHELTUIELI DE CAPITAL (ACTIVE NEFINANCIARE ) LEI]])</f>
        <v>6631</v>
      </c>
      <c r="M1886" s="41">
        <f>Data[[#This Row],[TOTAL CHELTUIELI LEI]]/Data[[#This Row],[CURS VALUTAR EURO BNR 22 07 2020]]</f>
        <v>1370.0130162599946</v>
      </c>
      <c r="N1886" s="49">
        <v>2616</v>
      </c>
      <c r="O1886" s="54"/>
      <c r="P1886" s="54">
        <v>1585</v>
      </c>
      <c r="Q1886" s="54"/>
      <c r="R1886" s="54">
        <f>Data[[#This Row],[PERSOANE ÎNSCRISE ÎN LISTELE ELECTORALE (TURUL 1)            ]]+Data[[#This Row],[PERSOANE ÎNSCRISE ÎN LISTELE ELECTORALE (TURUL AL 2-LEA)]]</f>
        <v>2616</v>
      </c>
      <c r="S1886" s="54">
        <f>Data[[#This Row],[PERSOANE CARE AU PARTICIPAT LA VOT (TURUL 1)]]+Data[[#This Row],[PERSOANE CARE AU PARTICIPAT LA VOT  (TURUL AL 2-LEA)]]</f>
        <v>1585</v>
      </c>
      <c r="T1886" s="41">
        <f>Data[[#This Row],[TOTAL CHELTUIELI LEI]]/Data[[#This Row],[NUMĂRUL PERSOANELOR ÎNSCRISE ÎN LISTELE ELECTORALE]]</f>
        <v>2.5347859327217126</v>
      </c>
      <c r="U1886" s="41">
        <f>Data[[#This Row],[TOTAL CHELTUIELI EURO]]/Data[[#This Row],[NUMĂRUL PERSOANELOR ÎNSCRISE ÎN LISTELE ELECTORALE]]</f>
        <v>0.5237052814449521</v>
      </c>
      <c r="V1886" s="41">
        <f>Data[[#This Row],[TOTAL CHELTUIELI LEI]]/Data[[#This Row],[NUMĂRUL PERSOANELOR CARE AU PARTICIPAT LA VOT]]</f>
        <v>4.1835962145110406</v>
      </c>
      <c r="W1886" s="41">
        <f>Data[[#This Row],[TOTAL CHELTUIELI EURO]]/Data[[#This Row],[NUMĂRUL PERSOANELOR CARE AU PARTICIPAT LA VOT]]</f>
        <v>0.86436152445425529</v>
      </c>
      <c r="X1886" s="43">
        <v>4.8400999999999996</v>
      </c>
      <c r="Y1886" s="114" t="s">
        <v>2891</v>
      </c>
      <c r="Z1886" s="44">
        <v>2</v>
      </c>
      <c r="AA1886" s="115" t="s">
        <v>3105</v>
      </c>
      <c r="AB1886" s="44">
        <v>0</v>
      </c>
      <c r="AC1886" s="45"/>
    </row>
    <row r="1887" spans="1:29" x14ac:dyDescent="0.2">
      <c r="A1887" s="37">
        <v>1886</v>
      </c>
      <c r="B1887" s="38" t="s">
        <v>253</v>
      </c>
      <c r="C1887" s="39" t="s">
        <v>269</v>
      </c>
      <c r="D1887" s="40">
        <v>44101</v>
      </c>
      <c r="E1887" s="38">
        <v>1</v>
      </c>
      <c r="F1887" s="38"/>
      <c r="G1887" s="38" t="s">
        <v>2</v>
      </c>
      <c r="H1887" s="38" t="s">
        <v>2</v>
      </c>
      <c r="I1887" s="41">
        <v>1000</v>
      </c>
      <c r="J1887" s="41">
        <v>15692</v>
      </c>
      <c r="K1887" s="41">
        <v>0</v>
      </c>
      <c r="L1887" s="41">
        <f>SUM(Data[[#This Row],[CHELTUIELI DE PERSONAL LEI]:[CHELTUIELI DE CAPITAL (ACTIVE NEFINANCIARE ) LEI]])</f>
        <v>16692</v>
      </c>
      <c r="M1887" s="41">
        <f>Data[[#This Row],[TOTAL CHELTUIELI LEI]]/Data[[#This Row],[CURS VALUTAR EURO BNR 22 07 2020]]</f>
        <v>3448.6890766719698</v>
      </c>
      <c r="N1887" s="49">
        <v>1860</v>
      </c>
      <c r="O1887" s="54"/>
      <c r="P1887" s="54">
        <v>1189</v>
      </c>
      <c r="Q1887" s="54"/>
      <c r="R1887" s="54">
        <f>Data[[#This Row],[PERSOANE ÎNSCRISE ÎN LISTELE ELECTORALE (TURUL 1)            ]]+Data[[#This Row],[PERSOANE ÎNSCRISE ÎN LISTELE ELECTORALE (TURUL AL 2-LEA)]]</f>
        <v>1860</v>
      </c>
      <c r="S1887" s="54">
        <f>Data[[#This Row],[PERSOANE CARE AU PARTICIPAT LA VOT (TURUL 1)]]+Data[[#This Row],[PERSOANE CARE AU PARTICIPAT LA VOT  (TURUL AL 2-LEA)]]</f>
        <v>1189</v>
      </c>
      <c r="T1887" s="41">
        <f>Data[[#This Row],[TOTAL CHELTUIELI LEI]]/Data[[#This Row],[NUMĂRUL PERSOANELOR ÎNSCRISE ÎN LISTELE ELECTORALE]]</f>
        <v>8.9741935483870972</v>
      </c>
      <c r="U1887" s="41">
        <f>Data[[#This Row],[TOTAL CHELTUIELI EURO]]/Data[[#This Row],[NUMĂRUL PERSOANELOR ÎNSCRISE ÎN LISTELE ELECTORALE]]</f>
        <v>1.8541339121892311</v>
      </c>
      <c r="V1887" s="41">
        <f>Data[[#This Row],[TOTAL CHELTUIELI LEI]]/Data[[#This Row],[NUMĂRUL PERSOANELOR CARE AU PARTICIPAT LA VOT]]</f>
        <v>14.038687973086628</v>
      </c>
      <c r="W1887" s="41">
        <f>Data[[#This Row],[TOTAL CHELTUIELI EURO]]/Data[[#This Row],[NUMĂRUL PERSOANELOR CARE AU PARTICIPAT LA VOT]]</f>
        <v>2.9004954387485027</v>
      </c>
      <c r="X1887" s="43">
        <v>4.8400999999999996</v>
      </c>
      <c r="Y1887" s="114" t="s">
        <v>2896</v>
      </c>
      <c r="Z1887" s="44">
        <v>8</v>
      </c>
      <c r="AA1887" s="115" t="s">
        <v>3107</v>
      </c>
      <c r="AB1887" s="44">
        <v>1</v>
      </c>
      <c r="AC1887" s="45"/>
    </row>
    <row r="1888" spans="1:29" x14ac:dyDescent="0.2">
      <c r="A1888" s="37">
        <v>1887</v>
      </c>
      <c r="B1888" s="38" t="s">
        <v>253</v>
      </c>
      <c r="C1888" s="39" t="s">
        <v>270</v>
      </c>
      <c r="D1888" s="40">
        <v>44101</v>
      </c>
      <c r="E1888" s="38">
        <v>1</v>
      </c>
      <c r="F1888" s="38"/>
      <c r="G1888" s="38" t="s">
        <v>2</v>
      </c>
      <c r="H1888" s="38" t="s">
        <v>2</v>
      </c>
      <c r="I1888" s="41">
        <v>0</v>
      </c>
      <c r="J1888" s="41">
        <v>5000</v>
      </c>
      <c r="K1888" s="41">
        <v>0</v>
      </c>
      <c r="L1888" s="41">
        <f>SUM(Data[[#This Row],[CHELTUIELI DE PERSONAL LEI]:[CHELTUIELI DE CAPITAL (ACTIVE NEFINANCIARE ) LEI]])</f>
        <v>5000</v>
      </c>
      <c r="M1888" s="41">
        <f>Data[[#This Row],[TOTAL CHELTUIELI LEI]]/Data[[#This Row],[CURS VALUTAR EURO BNR 22 07 2020]]</f>
        <v>1033.0365075101754</v>
      </c>
      <c r="N1888" s="49">
        <v>1426</v>
      </c>
      <c r="O1888" s="54"/>
      <c r="P1888" s="54">
        <v>1064</v>
      </c>
      <c r="Q1888" s="54"/>
      <c r="R1888" s="54">
        <f>Data[[#This Row],[PERSOANE ÎNSCRISE ÎN LISTELE ELECTORALE (TURUL 1)            ]]+Data[[#This Row],[PERSOANE ÎNSCRISE ÎN LISTELE ELECTORALE (TURUL AL 2-LEA)]]</f>
        <v>1426</v>
      </c>
      <c r="S1888" s="54">
        <f>Data[[#This Row],[PERSOANE CARE AU PARTICIPAT LA VOT (TURUL 1)]]+Data[[#This Row],[PERSOANE CARE AU PARTICIPAT LA VOT  (TURUL AL 2-LEA)]]</f>
        <v>1064</v>
      </c>
      <c r="T1888" s="41">
        <f>Data[[#This Row],[TOTAL CHELTUIELI LEI]]/Data[[#This Row],[NUMĂRUL PERSOANELOR ÎNSCRISE ÎN LISTELE ELECTORALE]]</f>
        <v>3.5063113604488079</v>
      </c>
      <c r="U1888" s="41">
        <f>Data[[#This Row],[TOTAL CHELTUIELI EURO]]/Data[[#This Row],[NUMĂRUL PERSOANELOR ÎNSCRISE ÎN LISTELE ELECTORALE]]</f>
        <v>0.72442952840825769</v>
      </c>
      <c r="V1888" s="41">
        <f>Data[[#This Row],[TOTAL CHELTUIELI LEI]]/Data[[#This Row],[NUMĂRUL PERSOANELOR CARE AU PARTICIPAT LA VOT]]</f>
        <v>4.6992481203007515</v>
      </c>
      <c r="W1888" s="41">
        <f>Data[[#This Row],[TOTAL CHELTUIELI EURO]]/Data[[#This Row],[NUMĂRUL PERSOANELOR CARE AU PARTICIPAT LA VOT]]</f>
        <v>0.9708989732238491</v>
      </c>
      <c r="X1888" s="43">
        <v>4.8400999999999996</v>
      </c>
      <c r="Y1888" s="114" t="s">
        <v>2884</v>
      </c>
      <c r="Z1888" s="44">
        <v>3</v>
      </c>
      <c r="AA1888" s="115" t="s">
        <v>3105</v>
      </c>
      <c r="AB1888" s="44">
        <v>0</v>
      </c>
      <c r="AC1888" s="45"/>
    </row>
    <row r="1889" spans="1:29" x14ac:dyDescent="0.2">
      <c r="A1889" s="37">
        <v>1888</v>
      </c>
      <c r="B1889" s="38" t="s">
        <v>253</v>
      </c>
      <c r="C1889" s="39" t="s">
        <v>271</v>
      </c>
      <c r="D1889" s="40">
        <v>44101</v>
      </c>
      <c r="E1889" s="38">
        <v>1</v>
      </c>
      <c r="F1889" s="38"/>
      <c r="G1889" s="38" t="s">
        <v>2</v>
      </c>
      <c r="H1889" s="38" t="s">
        <v>2</v>
      </c>
      <c r="I1889" s="41">
        <v>0</v>
      </c>
      <c r="J1889" s="41">
        <v>13700</v>
      </c>
      <c r="K1889" s="41">
        <v>0</v>
      </c>
      <c r="L1889" s="41">
        <f>SUM(Data[[#This Row],[CHELTUIELI DE PERSONAL LEI]:[CHELTUIELI DE CAPITAL (ACTIVE NEFINANCIARE ) LEI]])</f>
        <v>13700</v>
      </c>
      <c r="M1889" s="41">
        <f>Data[[#This Row],[TOTAL CHELTUIELI LEI]]/Data[[#This Row],[CURS VALUTAR EURO BNR 22 07 2020]]</f>
        <v>2830.5200305778808</v>
      </c>
      <c r="N1889" s="49">
        <v>1702</v>
      </c>
      <c r="O1889" s="54"/>
      <c r="P1889" s="54">
        <v>1260</v>
      </c>
      <c r="Q1889" s="54"/>
      <c r="R1889" s="54">
        <f>Data[[#This Row],[PERSOANE ÎNSCRISE ÎN LISTELE ELECTORALE (TURUL 1)            ]]+Data[[#This Row],[PERSOANE ÎNSCRISE ÎN LISTELE ELECTORALE (TURUL AL 2-LEA)]]</f>
        <v>1702</v>
      </c>
      <c r="S1889" s="54">
        <f>Data[[#This Row],[PERSOANE CARE AU PARTICIPAT LA VOT (TURUL 1)]]+Data[[#This Row],[PERSOANE CARE AU PARTICIPAT LA VOT  (TURUL AL 2-LEA)]]</f>
        <v>1260</v>
      </c>
      <c r="T1889" s="41">
        <f>Data[[#This Row],[TOTAL CHELTUIELI LEI]]/Data[[#This Row],[NUMĂRUL PERSOANELOR ÎNSCRISE ÎN LISTELE ELECTORALE]]</f>
        <v>8.0493537015276146</v>
      </c>
      <c r="U1889" s="41">
        <f>Data[[#This Row],[TOTAL CHELTUIELI EURO]]/Data[[#This Row],[NUMĂRUL PERSOANELOR ÎNSCRISE ÎN LISTELE ELECTORALE]]</f>
        <v>1.663055247108038</v>
      </c>
      <c r="V1889" s="41">
        <f>Data[[#This Row],[TOTAL CHELTUIELI LEI]]/Data[[#This Row],[NUMĂRUL PERSOANELOR CARE AU PARTICIPAT LA VOT]]</f>
        <v>10.873015873015873</v>
      </c>
      <c r="W1889" s="41">
        <f>Data[[#This Row],[TOTAL CHELTUIELI EURO]]/Data[[#This Row],[NUMĂRUL PERSOANELOR CARE AU PARTICIPAT LA VOT]]</f>
        <v>2.2464444687126037</v>
      </c>
      <c r="X1889" s="43">
        <v>4.8400999999999996</v>
      </c>
      <c r="Y1889" s="114" t="s">
        <v>2896</v>
      </c>
      <c r="Z1889" s="44">
        <v>8</v>
      </c>
      <c r="AA1889" s="115" t="s">
        <v>3107</v>
      </c>
      <c r="AB1889" s="44">
        <v>1</v>
      </c>
      <c r="AC1889" s="45"/>
    </row>
    <row r="1890" spans="1:29" x14ac:dyDescent="0.2">
      <c r="A1890" s="37">
        <v>1889</v>
      </c>
      <c r="B1890" s="38" t="s">
        <v>253</v>
      </c>
      <c r="C1890" s="39" t="s">
        <v>272</v>
      </c>
      <c r="D1890" s="40">
        <v>44101</v>
      </c>
      <c r="E1890" s="38">
        <v>1</v>
      </c>
      <c r="F1890" s="38"/>
      <c r="G1890" s="38" t="s">
        <v>2</v>
      </c>
      <c r="H1890" s="38" t="s">
        <v>2</v>
      </c>
      <c r="I1890" s="41">
        <v>0</v>
      </c>
      <c r="J1890" s="41">
        <v>4955</v>
      </c>
      <c r="K1890" s="41">
        <v>0</v>
      </c>
      <c r="L1890" s="41">
        <f>SUM(Data[[#This Row],[CHELTUIELI DE PERSONAL LEI]:[CHELTUIELI DE CAPITAL (ACTIVE NEFINANCIARE ) LEI]])</f>
        <v>4955</v>
      </c>
      <c r="M1890" s="41">
        <f>Data[[#This Row],[TOTAL CHELTUIELI LEI]]/Data[[#This Row],[CURS VALUTAR EURO BNR 22 07 2020]]</f>
        <v>1023.7391789425839</v>
      </c>
      <c r="N1890" s="49">
        <v>1831</v>
      </c>
      <c r="O1890" s="54"/>
      <c r="P1890" s="54">
        <v>1470</v>
      </c>
      <c r="Q1890" s="54"/>
      <c r="R1890" s="54">
        <f>Data[[#This Row],[PERSOANE ÎNSCRISE ÎN LISTELE ELECTORALE (TURUL 1)            ]]+Data[[#This Row],[PERSOANE ÎNSCRISE ÎN LISTELE ELECTORALE (TURUL AL 2-LEA)]]</f>
        <v>1831</v>
      </c>
      <c r="S1890" s="54">
        <f>Data[[#This Row],[PERSOANE CARE AU PARTICIPAT LA VOT (TURUL 1)]]+Data[[#This Row],[PERSOANE CARE AU PARTICIPAT LA VOT  (TURUL AL 2-LEA)]]</f>
        <v>1470</v>
      </c>
      <c r="T1890" s="41">
        <f>Data[[#This Row],[TOTAL CHELTUIELI LEI]]/Data[[#This Row],[NUMĂRUL PERSOANELOR ÎNSCRISE ÎN LISTELE ELECTORALE]]</f>
        <v>2.706171490988531</v>
      </c>
      <c r="U1890" s="41">
        <f>Data[[#This Row],[TOTAL CHELTUIELI EURO]]/Data[[#This Row],[NUMĂRUL PERSOANELOR ÎNSCRISE ÎN LISTELE ELECTORALE]]</f>
        <v>0.55911478915487922</v>
      </c>
      <c r="V1890" s="41">
        <f>Data[[#This Row],[TOTAL CHELTUIELI LEI]]/Data[[#This Row],[NUMĂRUL PERSOANELOR CARE AU PARTICIPAT LA VOT]]</f>
        <v>3.370748299319728</v>
      </c>
      <c r="W1890" s="41">
        <f>Data[[#This Row],[TOTAL CHELTUIELI EURO]]/Data[[#This Row],[NUMĂRUL PERSOANELOR CARE AU PARTICIPAT LA VOT]]</f>
        <v>0.69642121016502301</v>
      </c>
      <c r="X1890" s="43">
        <v>4.8400999999999996</v>
      </c>
      <c r="Y1890" s="114" t="s">
        <v>2891</v>
      </c>
      <c r="Z1890" s="44">
        <v>2</v>
      </c>
      <c r="AA1890" s="115" t="s">
        <v>3105</v>
      </c>
      <c r="AB1890" s="44">
        <v>0</v>
      </c>
      <c r="AC1890" s="45"/>
    </row>
    <row r="1891" spans="1:29" x14ac:dyDescent="0.2">
      <c r="A1891" s="37">
        <v>1890</v>
      </c>
      <c r="B1891" s="38" t="s">
        <v>253</v>
      </c>
      <c r="C1891" s="39" t="s">
        <v>273</v>
      </c>
      <c r="D1891" s="40">
        <v>44101</v>
      </c>
      <c r="E1891" s="38">
        <v>1</v>
      </c>
      <c r="F1891" s="38"/>
      <c r="G1891" s="38" t="s">
        <v>2</v>
      </c>
      <c r="H1891" s="38" t="s">
        <v>2</v>
      </c>
      <c r="I1891" s="41">
        <v>3000</v>
      </c>
      <c r="J1891" s="41">
        <v>4935.1400000000003</v>
      </c>
      <c r="K1891" s="41">
        <v>0</v>
      </c>
      <c r="L1891" s="41">
        <f>SUM(Data[[#This Row],[CHELTUIELI DE PERSONAL LEI]:[CHELTUIELI DE CAPITAL (ACTIVE NEFINANCIARE ) LEI]])</f>
        <v>7935.14</v>
      </c>
      <c r="M1891" s="41">
        <f>Data[[#This Row],[TOTAL CHELTUIELI LEI]]/Data[[#This Row],[CURS VALUTAR EURO BNR 22 07 2020]]</f>
        <v>1639.4578624408589</v>
      </c>
      <c r="N1891" s="49">
        <v>2890</v>
      </c>
      <c r="O1891" s="54"/>
      <c r="P1891" s="54">
        <v>1698</v>
      </c>
      <c r="Q1891" s="54"/>
      <c r="R1891" s="54">
        <f>Data[[#This Row],[PERSOANE ÎNSCRISE ÎN LISTELE ELECTORALE (TURUL 1)            ]]+Data[[#This Row],[PERSOANE ÎNSCRISE ÎN LISTELE ELECTORALE (TURUL AL 2-LEA)]]</f>
        <v>2890</v>
      </c>
      <c r="S1891" s="54">
        <f>Data[[#This Row],[PERSOANE CARE AU PARTICIPAT LA VOT (TURUL 1)]]+Data[[#This Row],[PERSOANE CARE AU PARTICIPAT LA VOT  (TURUL AL 2-LEA)]]</f>
        <v>1698</v>
      </c>
      <c r="T1891" s="41">
        <f>Data[[#This Row],[TOTAL CHELTUIELI LEI]]/Data[[#This Row],[NUMĂRUL PERSOANELOR ÎNSCRISE ÎN LISTELE ELECTORALE]]</f>
        <v>2.7457231833910036</v>
      </c>
      <c r="U1891" s="41">
        <f>Data[[#This Row],[TOTAL CHELTUIELI EURO]]/Data[[#This Row],[NUMĂRUL PERSOANELOR ÎNSCRISE ÎN LISTELE ELECTORALE]]</f>
        <v>0.5672864575919927</v>
      </c>
      <c r="V1891" s="41">
        <f>Data[[#This Row],[TOTAL CHELTUIELI LEI]]/Data[[#This Row],[NUMĂRUL PERSOANELOR CARE AU PARTICIPAT LA VOT]]</f>
        <v>4.6732273262661961</v>
      </c>
      <c r="W1891" s="41">
        <f>Data[[#This Row],[TOTAL CHELTUIELI EURO]]/Data[[#This Row],[NUMĂRUL PERSOANELOR CARE AU PARTICIPAT LA VOT]]</f>
        <v>0.96552288718542922</v>
      </c>
      <c r="X1891" s="43">
        <v>4.8400999999999996</v>
      </c>
      <c r="Y1891" s="114" t="s">
        <v>2891</v>
      </c>
      <c r="Z1891" s="44">
        <v>2</v>
      </c>
      <c r="AA1891" s="115" t="s">
        <v>3105</v>
      </c>
      <c r="AB1891" s="44">
        <v>0</v>
      </c>
      <c r="AC1891" s="45"/>
    </row>
    <row r="1892" spans="1:29" x14ac:dyDescent="0.2">
      <c r="A1892" s="37">
        <v>1891</v>
      </c>
      <c r="B1892" s="38" t="s">
        <v>253</v>
      </c>
      <c r="C1892" s="39" t="s">
        <v>274</v>
      </c>
      <c r="D1892" s="40">
        <v>44101</v>
      </c>
      <c r="E1892" s="38">
        <v>1</v>
      </c>
      <c r="F1892" s="38"/>
      <c r="G1892" s="38" t="s">
        <v>2</v>
      </c>
      <c r="H1892" s="38" t="s">
        <v>2</v>
      </c>
      <c r="I1892" s="41">
        <v>1500</v>
      </c>
      <c r="J1892" s="41">
        <v>2616.67</v>
      </c>
      <c r="K1892" s="41">
        <v>0</v>
      </c>
      <c r="L1892" s="41">
        <f>SUM(Data[[#This Row],[CHELTUIELI DE PERSONAL LEI]:[CHELTUIELI DE CAPITAL (ACTIVE NEFINANCIARE ) LEI]])</f>
        <v>4116.67</v>
      </c>
      <c r="M1892" s="41">
        <f>Data[[#This Row],[TOTAL CHELTUIELI LEI]]/Data[[#This Row],[CURS VALUTAR EURO BNR 22 07 2020]]</f>
        <v>850.53407987438288</v>
      </c>
      <c r="N1892" s="49">
        <v>1562</v>
      </c>
      <c r="O1892" s="54"/>
      <c r="P1892" s="54">
        <v>1347</v>
      </c>
      <c r="Q1892" s="54"/>
      <c r="R1892" s="54">
        <f>Data[[#This Row],[PERSOANE ÎNSCRISE ÎN LISTELE ELECTORALE (TURUL 1)            ]]+Data[[#This Row],[PERSOANE ÎNSCRISE ÎN LISTELE ELECTORALE (TURUL AL 2-LEA)]]</f>
        <v>1562</v>
      </c>
      <c r="S1892" s="54">
        <f>Data[[#This Row],[PERSOANE CARE AU PARTICIPAT LA VOT (TURUL 1)]]+Data[[#This Row],[PERSOANE CARE AU PARTICIPAT LA VOT  (TURUL AL 2-LEA)]]</f>
        <v>1347</v>
      </c>
      <c r="T1892" s="41">
        <f>Data[[#This Row],[TOTAL CHELTUIELI LEI]]/Data[[#This Row],[NUMĂRUL PERSOANELOR ÎNSCRISE ÎN LISTELE ELECTORALE]]</f>
        <v>2.6355121638924457</v>
      </c>
      <c r="U1892" s="41">
        <f>Data[[#This Row],[TOTAL CHELTUIELI EURO]]/Data[[#This Row],[NUMĂRUL PERSOANELOR ÎNSCRISE ÎN LISTELE ELECTORALE]]</f>
        <v>0.54451605625760746</v>
      </c>
      <c r="V1892" s="41">
        <f>Data[[#This Row],[TOTAL CHELTUIELI LEI]]/Data[[#This Row],[NUMĂRUL PERSOANELOR CARE AU PARTICIPAT LA VOT]]</f>
        <v>3.0561766889383817</v>
      </c>
      <c r="W1892" s="41">
        <f>Data[[#This Row],[TOTAL CHELTUIELI EURO]]/Data[[#This Row],[NUMĂRUL PERSOANELOR CARE AU PARTICIPAT LA VOT]]</f>
        <v>0.63142841861498356</v>
      </c>
      <c r="X1892" s="43">
        <v>4.8400999999999996</v>
      </c>
      <c r="Y1892" s="114" t="s">
        <v>2891</v>
      </c>
      <c r="Z1892" s="44">
        <v>2</v>
      </c>
      <c r="AA1892" s="115" t="s">
        <v>3105</v>
      </c>
      <c r="AB1892" s="44">
        <v>0</v>
      </c>
      <c r="AC1892" s="45"/>
    </row>
    <row r="1893" spans="1:29" x14ac:dyDescent="0.2">
      <c r="A1893" s="37">
        <v>1892</v>
      </c>
      <c r="B1893" s="38" t="s">
        <v>253</v>
      </c>
      <c r="C1893" s="39" t="s">
        <v>275</v>
      </c>
      <c r="D1893" s="40">
        <v>44101</v>
      </c>
      <c r="E1893" s="38">
        <v>1</v>
      </c>
      <c r="F1893" s="38"/>
      <c r="G1893" s="38" t="s">
        <v>2</v>
      </c>
      <c r="H1893" s="38" t="s">
        <v>2</v>
      </c>
      <c r="I1893" s="41">
        <v>1500</v>
      </c>
      <c r="J1893" s="41">
        <v>7140</v>
      </c>
      <c r="K1893" s="41">
        <v>0</v>
      </c>
      <c r="L1893" s="41">
        <f>SUM(Data[[#This Row],[CHELTUIELI DE PERSONAL LEI]:[CHELTUIELI DE CAPITAL (ACTIVE NEFINANCIARE ) LEI]])</f>
        <v>8640</v>
      </c>
      <c r="M1893" s="41">
        <f>Data[[#This Row],[TOTAL CHELTUIELI LEI]]/Data[[#This Row],[CURS VALUTAR EURO BNR 22 07 2020]]</f>
        <v>1785.0870849775833</v>
      </c>
      <c r="N1893" s="49">
        <v>3670</v>
      </c>
      <c r="O1893" s="54"/>
      <c r="P1893" s="54">
        <v>2386</v>
      </c>
      <c r="Q1893" s="54"/>
      <c r="R1893" s="54">
        <f>Data[[#This Row],[PERSOANE ÎNSCRISE ÎN LISTELE ELECTORALE (TURUL 1)            ]]+Data[[#This Row],[PERSOANE ÎNSCRISE ÎN LISTELE ELECTORALE (TURUL AL 2-LEA)]]</f>
        <v>3670</v>
      </c>
      <c r="S1893" s="54">
        <f>Data[[#This Row],[PERSOANE CARE AU PARTICIPAT LA VOT (TURUL 1)]]+Data[[#This Row],[PERSOANE CARE AU PARTICIPAT LA VOT  (TURUL AL 2-LEA)]]</f>
        <v>2386</v>
      </c>
      <c r="T1893" s="41">
        <f>Data[[#This Row],[TOTAL CHELTUIELI LEI]]/Data[[#This Row],[NUMĂRUL PERSOANELOR ÎNSCRISE ÎN LISTELE ELECTORALE]]</f>
        <v>2.3542234332425069</v>
      </c>
      <c r="U1893" s="41">
        <f>Data[[#This Row],[TOTAL CHELTUIELI EURO]]/Data[[#This Row],[NUMĂRUL PERSOANELOR ÎNSCRISE ÎN LISTELE ELECTORALE]]</f>
        <v>0.48639975067509084</v>
      </c>
      <c r="V1893" s="41">
        <f>Data[[#This Row],[TOTAL CHELTUIELI LEI]]/Data[[#This Row],[NUMĂRUL PERSOANELOR CARE AU PARTICIPAT LA VOT]]</f>
        <v>3.6211232187761944</v>
      </c>
      <c r="W1893" s="41">
        <f>Data[[#This Row],[TOTAL CHELTUIELI EURO]]/Data[[#This Row],[NUMĂRUL PERSOANELOR CARE AU PARTICIPAT LA VOT]]</f>
        <v>0.74815049663771305</v>
      </c>
      <c r="X1893" s="43">
        <v>4.8400999999999996</v>
      </c>
      <c r="Y1893" s="114" t="s">
        <v>2891</v>
      </c>
      <c r="Z1893" s="44">
        <v>2</v>
      </c>
      <c r="AA1893" s="115" t="s">
        <v>3105</v>
      </c>
      <c r="AB1893" s="44">
        <v>0</v>
      </c>
      <c r="AC1893" s="45"/>
    </row>
    <row r="1894" spans="1:29" x14ac:dyDescent="0.2">
      <c r="A1894" s="37">
        <v>1893</v>
      </c>
      <c r="B1894" s="38" t="s">
        <v>253</v>
      </c>
      <c r="C1894" s="39" t="s">
        <v>276</v>
      </c>
      <c r="D1894" s="40">
        <v>44101</v>
      </c>
      <c r="E1894" s="38">
        <v>1</v>
      </c>
      <c r="F1894" s="38"/>
      <c r="G1894" s="38" t="s">
        <v>2</v>
      </c>
      <c r="H1894" s="38" t="s">
        <v>2</v>
      </c>
      <c r="I1894" s="41">
        <v>0</v>
      </c>
      <c r="J1894" s="41">
        <v>12852</v>
      </c>
      <c r="K1894" s="41">
        <v>0</v>
      </c>
      <c r="L1894" s="41">
        <f>SUM(Data[[#This Row],[CHELTUIELI DE PERSONAL LEI]:[CHELTUIELI DE CAPITAL (ACTIVE NEFINANCIARE ) LEI]])</f>
        <v>12852</v>
      </c>
      <c r="M1894" s="41">
        <f>Data[[#This Row],[TOTAL CHELTUIELI LEI]]/Data[[#This Row],[CURS VALUTAR EURO BNR 22 07 2020]]</f>
        <v>2655.3170389041552</v>
      </c>
      <c r="N1894" s="49">
        <v>2875</v>
      </c>
      <c r="O1894" s="54"/>
      <c r="P1894" s="54">
        <v>1958</v>
      </c>
      <c r="Q1894" s="54"/>
      <c r="R1894" s="54">
        <f>Data[[#This Row],[PERSOANE ÎNSCRISE ÎN LISTELE ELECTORALE (TURUL 1)            ]]+Data[[#This Row],[PERSOANE ÎNSCRISE ÎN LISTELE ELECTORALE (TURUL AL 2-LEA)]]</f>
        <v>2875</v>
      </c>
      <c r="S1894" s="54">
        <f>Data[[#This Row],[PERSOANE CARE AU PARTICIPAT LA VOT (TURUL 1)]]+Data[[#This Row],[PERSOANE CARE AU PARTICIPAT LA VOT  (TURUL AL 2-LEA)]]</f>
        <v>1958</v>
      </c>
      <c r="T1894" s="41">
        <f>Data[[#This Row],[TOTAL CHELTUIELI LEI]]/Data[[#This Row],[NUMĂRUL PERSOANELOR ÎNSCRISE ÎN LISTELE ELECTORALE]]</f>
        <v>4.4702608695652177</v>
      </c>
      <c r="U1894" s="41">
        <f>Data[[#This Row],[TOTAL CHELTUIELI EURO]]/Data[[#This Row],[NUMĂRUL PERSOANELOR ÎNSCRISE ÎN LISTELE ELECTORALE]]</f>
        <v>0.92358853527101048</v>
      </c>
      <c r="V1894" s="41">
        <f>Data[[#This Row],[TOTAL CHELTUIELI LEI]]/Data[[#This Row],[NUMĂRUL PERSOANELOR CARE AU PARTICIPAT LA VOT]]</f>
        <v>6.5638406537282945</v>
      </c>
      <c r="W1894" s="41">
        <f>Data[[#This Row],[TOTAL CHELTUIELI EURO]]/Data[[#This Row],[NUMĂRUL PERSOANELOR CARE AU PARTICIPAT LA VOT]]</f>
        <v>1.356137404956157</v>
      </c>
      <c r="X1894" s="43">
        <v>4.8400999999999996</v>
      </c>
      <c r="Y1894" s="114" t="s">
        <v>2895</v>
      </c>
      <c r="Z1894" s="44">
        <v>4</v>
      </c>
      <c r="AA1894" s="115" t="s">
        <v>3105</v>
      </c>
      <c r="AB1894" s="44">
        <v>0</v>
      </c>
      <c r="AC1894" s="45"/>
    </row>
    <row r="1895" spans="1:29" x14ac:dyDescent="0.2">
      <c r="A1895" s="37">
        <v>1894</v>
      </c>
      <c r="B1895" s="38" t="s">
        <v>253</v>
      </c>
      <c r="C1895" s="39" t="s">
        <v>277</v>
      </c>
      <c r="D1895" s="40">
        <v>44101</v>
      </c>
      <c r="E1895" s="38">
        <v>1</v>
      </c>
      <c r="F1895" s="38"/>
      <c r="G1895" s="38" t="s">
        <v>2</v>
      </c>
      <c r="H1895" s="38" t="s">
        <v>2</v>
      </c>
      <c r="I1895" s="41">
        <v>500</v>
      </c>
      <c r="J1895" s="41">
        <v>1457.29</v>
      </c>
      <c r="K1895" s="41">
        <v>0</v>
      </c>
      <c r="L1895" s="41">
        <f>SUM(Data[[#This Row],[CHELTUIELI DE PERSONAL LEI]:[CHELTUIELI DE CAPITAL (ACTIVE NEFINANCIARE ) LEI]])</f>
        <v>1957.29</v>
      </c>
      <c r="M1895" s="41">
        <f>Data[[#This Row],[TOTAL CHELTUIELI LEI]]/Data[[#This Row],[CURS VALUTAR EURO BNR 22 07 2020]]</f>
        <v>404.39040515691829</v>
      </c>
      <c r="N1895" s="49">
        <v>2611</v>
      </c>
      <c r="O1895" s="54"/>
      <c r="P1895" s="54">
        <v>1708</v>
      </c>
      <c r="Q1895" s="54"/>
      <c r="R1895" s="54">
        <f>Data[[#This Row],[PERSOANE ÎNSCRISE ÎN LISTELE ELECTORALE (TURUL 1)            ]]+Data[[#This Row],[PERSOANE ÎNSCRISE ÎN LISTELE ELECTORALE (TURUL AL 2-LEA)]]</f>
        <v>2611</v>
      </c>
      <c r="S1895" s="54">
        <f>Data[[#This Row],[PERSOANE CARE AU PARTICIPAT LA VOT (TURUL 1)]]+Data[[#This Row],[PERSOANE CARE AU PARTICIPAT LA VOT  (TURUL AL 2-LEA)]]</f>
        <v>1708</v>
      </c>
      <c r="T1895" s="41">
        <f>Data[[#This Row],[TOTAL CHELTUIELI LEI]]/Data[[#This Row],[NUMĂRUL PERSOANELOR ÎNSCRISE ÎN LISTELE ELECTORALE]]</f>
        <v>0.74963232477977781</v>
      </c>
      <c r="U1895" s="41">
        <f>Data[[#This Row],[TOTAL CHELTUIELI EURO]]/Data[[#This Row],[NUMĂRUL PERSOANELOR ÎNSCRISE ÎN LISTELE ELECTORALE]]</f>
        <v>0.15487951174144707</v>
      </c>
      <c r="V1895" s="41">
        <f>Data[[#This Row],[TOTAL CHELTUIELI LEI]]/Data[[#This Row],[NUMĂRUL PERSOANELOR CARE AU PARTICIPAT LA VOT]]</f>
        <v>1.1459543325526931</v>
      </c>
      <c r="W1895" s="41">
        <f>Data[[#This Row],[TOTAL CHELTUIELI EURO]]/Data[[#This Row],[NUMĂRUL PERSOANELOR CARE AU PARTICIPAT LA VOT]]</f>
        <v>0.23676253229327768</v>
      </c>
      <c r="X1895" s="43">
        <v>4.8400999999999996</v>
      </c>
      <c r="Y1895" s="114" t="s">
        <v>2890</v>
      </c>
      <c r="Z1895" s="44">
        <v>0</v>
      </c>
      <c r="AA1895" s="115" t="s">
        <v>3105</v>
      </c>
      <c r="AB1895" s="44">
        <v>0</v>
      </c>
      <c r="AC1895" s="45"/>
    </row>
    <row r="1896" spans="1:29" x14ac:dyDescent="0.2">
      <c r="A1896" s="37">
        <v>1895</v>
      </c>
      <c r="B1896" s="38" t="s">
        <v>253</v>
      </c>
      <c r="C1896" s="39" t="s">
        <v>278</v>
      </c>
      <c r="D1896" s="40">
        <v>44101</v>
      </c>
      <c r="E1896" s="38">
        <v>1</v>
      </c>
      <c r="F1896" s="38"/>
      <c r="G1896" s="38" t="s">
        <v>2</v>
      </c>
      <c r="H1896" s="38" t="s">
        <v>2</v>
      </c>
      <c r="I1896" s="41">
        <v>0</v>
      </c>
      <c r="J1896" s="41">
        <v>11662</v>
      </c>
      <c r="K1896" s="41">
        <v>0</v>
      </c>
      <c r="L1896" s="41">
        <f>SUM(Data[[#This Row],[CHELTUIELI DE PERSONAL LEI]:[CHELTUIELI DE CAPITAL (ACTIVE NEFINANCIARE ) LEI]])</f>
        <v>11662</v>
      </c>
      <c r="M1896" s="41">
        <f>Data[[#This Row],[TOTAL CHELTUIELI LEI]]/Data[[#This Row],[CURS VALUTAR EURO BNR 22 07 2020]]</f>
        <v>2409.4543501167332</v>
      </c>
      <c r="N1896" s="49">
        <v>1025</v>
      </c>
      <c r="O1896" s="54"/>
      <c r="P1896" s="54">
        <v>761</v>
      </c>
      <c r="Q1896" s="54"/>
      <c r="R1896" s="54">
        <f>Data[[#This Row],[PERSOANE ÎNSCRISE ÎN LISTELE ELECTORALE (TURUL 1)            ]]+Data[[#This Row],[PERSOANE ÎNSCRISE ÎN LISTELE ELECTORALE (TURUL AL 2-LEA)]]</f>
        <v>1025</v>
      </c>
      <c r="S1896" s="54">
        <f>Data[[#This Row],[PERSOANE CARE AU PARTICIPAT LA VOT (TURUL 1)]]+Data[[#This Row],[PERSOANE CARE AU PARTICIPAT LA VOT  (TURUL AL 2-LEA)]]</f>
        <v>761</v>
      </c>
      <c r="T1896" s="41">
        <f>Data[[#This Row],[TOTAL CHELTUIELI LEI]]/Data[[#This Row],[NUMĂRUL PERSOANELOR ÎNSCRISE ÎN LISTELE ELECTORALE]]</f>
        <v>11.377560975609756</v>
      </c>
      <c r="U1896" s="41">
        <f>Data[[#This Row],[TOTAL CHELTUIELI EURO]]/Data[[#This Row],[NUMĂRUL PERSOANELOR ÎNSCRISE ÎN LISTELE ELECTORALE]]</f>
        <v>2.3506871708455934</v>
      </c>
      <c r="V1896" s="41">
        <f>Data[[#This Row],[TOTAL CHELTUIELI LEI]]/Data[[#This Row],[NUMĂRUL PERSOANELOR CARE AU PARTICIPAT LA VOT]]</f>
        <v>15.324572930354796</v>
      </c>
      <c r="W1896" s="41">
        <f>Data[[#This Row],[TOTAL CHELTUIELI EURO]]/Data[[#This Row],[NUMĂRUL PERSOANELOR CARE AU PARTICIPAT LA VOT]]</f>
        <v>3.1661686598117389</v>
      </c>
      <c r="X1896" s="43">
        <v>4.8400999999999996</v>
      </c>
      <c r="Y1896" s="114" t="s">
        <v>2888</v>
      </c>
      <c r="Z1896" s="44">
        <v>11</v>
      </c>
      <c r="AA1896" s="115" t="s">
        <v>3108</v>
      </c>
      <c r="AB1896" s="44">
        <v>2</v>
      </c>
      <c r="AC1896" s="45"/>
    </row>
    <row r="1897" spans="1:29" x14ac:dyDescent="0.2">
      <c r="A1897" s="37">
        <v>1896</v>
      </c>
      <c r="B1897" s="38" t="s">
        <v>253</v>
      </c>
      <c r="C1897" s="39" t="s">
        <v>279</v>
      </c>
      <c r="D1897" s="40">
        <v>44101</v>
      </c>
      <c r="E1897" s="38">
        <v>1</v>
      </c>
      <c r="F1897" s="38"/>
      <c r="G1897" s="38" t="s">
        <v>2</v>
      </c>
      <c r="H1897" s="38" t="s">
        <v>2</v>
      </c>
      <c r="I1897" s="41">
        <v>1600</v>
      </c>
      <c r="J1897" s="41">
        <v>20023</v>
      </c>
      <c r="K1897" s="41">
        <v>0</v>
      </c>
      <c r="L1897" s="41">
        <f>SUM(Data[[#This Row],[CHELTUIELI DE PERSONAL LEI]:[CHELTUIELI DE CAPITAL (ACTIVE NEFINANCIARE ) LEI]])</f>
        <v>21623</v>
      </c>
      <c r="M1897" s="41">
        <f>Data[[#This Row],[TOTAL CHELTUIELI LEI]]/Data[[#This Row],[CURS VALUTAR EURO BNR 22 07 2020]]</f>
        <v>4467.4696803785046</v>
      </c>
      <c r="N1897" s="49">
        <v>2998</v>
      </c>
      <c r="O1897" s="54"/>
      <c r="P1897" s="54">
        <v>1624</v>
      </c>
      <c r="Q1897" s="54"/>
      <c r="R1897" s="54">
        <f>Data[[#This Row],[PERSOANE ÎNSCRISE ÎN LISTELE ELECTORALE (TURUL 1)            ]]+Data[[#This Row],[PERSOANE ÎNSCRISE ÎN LISTELE ELECTORALE (TURUL AL 2-LEA)]]</f>
        <v>2998</v>
      </c>
      <c r="S1897" s="54">
        <f>Data[[#This Row],[PERSOANE CARE AU PARTICIPAT LA VOT (TURUL 1)]]+Data[[#This Row],[PERSOANE CARE AU PARTICIPAT LA VOT  (TURUL AL 2-LEA)]]</f>
        <v>1624</v>
      </c>
      <c r="T1897" s="41">
        <f>Data[[#This Row],[TOTAL CHELTUIELI LEI]]/Data[[#This Row],[NUMĂRUL PERSOANELOR ÎNSCRISE ÎN LISTELE ELECTORALE]]</f>
        <v>7.212474983322215</v>
      </c>
      <c r="U1897" s="41">
        <f>Data[[#This Row],[TOTAL CHELTUIELI EURO]]/Data[[#This Row],[NUMĂRUL PERSOANELOR ÎNSCRISE ÎN LISTELE ELECTORALE]]</f>
        <v>1.4901499934551383</v>
      </c>
      <c r="V1897" s="41">
        <f>Data[[#This Row],[TOTAL CHELTUIELI LEI]]/Data[[#This Row],[NUMĂRUL PERSOANELOR CARE AU PARTICIPAT LA VOT]]</f>
        <v>13.314655172413794</v>
      </c>
      <c r="W1897" s="41">
        <f>Data[[#This Row],[TOTAL CHELTUIELI EURO]]/Data[[#This Row],[NUMĂRUL PERSOANELOR CARE AU PARTICIPAT LA VOT]]</f>
        <v>2.7509049756025274</v>
      </c>
      <c r="X1897" s="43">
        <v>4.8400999999999996</v>
      </c>
      <c r="Y1897" s="114" t="s">
        <v>2886</v>
      </c>
      <c r="Z1897" s="44">
        <v>7</v>
      </c>
      <c r="AA1897" s="115" t="s">
        <v>3107</v>
      </c>
      <c r="AB1897" s="44">
        <v>1</v>
      </c>
      <c r="AC1897" s="45"/>
    </row>
    <row r="1898" spans="1:29" x14ac:dyDescent="0.2">
      <c r="A1898" s="37">
        <v>1897</v>
      </c>
      <c r="B1898" s="38" t="s">
        <v>253</v>
      </c>
      <c r="C1898" s="39" t="s">
        <v>280</v>
      </c>
      <c r="D1898" s="40">
        <v>44101</v>
      </c>
      <c r="E1898" s="38">
        <v>1</v>
      </c>
      <c r="F1898" s="38"/>
      <c r="G1898" s="38" t="s">
        <v>2</v>
      </c>
      <c r="H1898" s="38" t="s">
        <v>2</v>
      </c>
      <c r="I1898" s="41">
        <v>1200</v>
      </c>
      <c r="J1898" s="41">
        <v>6504.5</v>
      </c>
      <c r="K1898" s="41">
        <v>0</v>
      </c>
      <c r="L1898" s="41">
        <f>SUM(Data[[#This Row],[CHELTUIELI DE PERSONAL LEI]:[CHELTUIELI DE CAPITAL (ACTIVE NEFINANCIARE ) LEI]])</f>
        <v>7704.5</v>
      </c>
      <c r="M1898" s="41">
        <f>Data[[#This Row],[TOTAL CHELTUIELI LEI]]/Data[[#This Row],[CURS VALUTAR EURO BNR 22 07 2020]]</f>
        <v>1591.8059544224295</v>
      </c>
      <c r="N1898" s="49">
        <v>1259</v>
      </c>
      <c r="O1898" s="54"/>
      <c r="P1898" s="54">
        <v>805</v>
      </c>
      <c r="Q1898" s="54"/>
      <c r="R1898" s="54">
        <f>Data[[#This Row],[PERSOANE ÎNSCRISE ÎN LISTELE ELECTORALE (TURUL 1)            ]]+Data[[#This Row],[PERSOANE ÎNSCRISE ÎN LISTELE ELECTORALE (TURUL AL 2-LEA)]]</f>
        <v>1259</v>
      </c>
      <c r="S1898" s="54">
        <f>Data[[#This Row],[PERSOANE CARE AU PARTICIPAT LA VOT (TURUL 1)]]+Data[[#This Row],[PERSOANE CARE AU PARTICIPAT LA VOT  (TURUL AL 2-LEA)]]</f>
        <v>805</v>
      </c>
      <c r="T1898" s="41">
        <f>Data[[#This Row],[TOTAL CHELTUIELI LEI]]/Data[[#This Row],[NUMĂRUL PERSOANELOR ÎNSCRISE ÎN LISTELE ELECTORALE]]</f>
        <v>6.1195393169181891</v>
      </c>
      <c r="U1898" s="41">
        <f>Data[[#This Row],[TOTAL CHELTUIELI EURO]]/Data[[#This Row],[NUMĂRUL PERSOANELOR ÎNSCRISE ÎN LISTELE ELECTORALE]]</f>
        <v>1.2643415047040742</v>
      </c>
      <c r="V1898" s="41">
        <f>Data[[#This Row],[TOTAL CHELTUIELI LEI]]/Data[[#This Row],[NUMĂRUL PERSOANELOR CARE AU PARTICIPAT LA VOT]]</f>
        <v>9.5708074534161494</v>
      </c>
      <c r="W1898" s="41">
        <f>Data[[#This Row],[TOTAL CHELTUIELI EURO]]/Data[[#This Row],[NUMĂRUL PERSOANELOR CARE AU PARTICIPAT LA VOT]]</f>
        <v>1.9773987011458751</v>
      </c>
      <c r="X1898" s="43">
        <v>4.8400999999999996</v>
      </c>
      <c r="Y1898" s="114" t="s">
        <v>2889</v>
      </c>
      <c r="Z1898" s="44">
        <v>6</v>
      </c>
      <c r="AA1898" s="115" t="s">
        <v>3107</v>
      </c>
      <c r="AB1898" s="44">
        <v>1</v>
      </c>
      <c r="AC1898" s="45"/>
    </row>
    <row r="1899" spans="1:29" x14ac:dyDescent="0.2">
      <c r="A1899" s="37">
        <v>1898</v>
      </c>
      <c r="B1899" s="38" t="s">
        <v>253</v>
      </c>
      <c r="C1899" s="39" t="s">
        <v>281</v>
      </c>
      <c r="D1899" s="40">
        <v>44101</v>
      </c>
      <c r="E1899" s="38">
        <v>1</v>
      </c>
      <c r="F1899" s="38"/>
      <c r="G1899" s="38" t="s">
        <v>2</v>
      </c>
      <c r="H1899" s="38" t="s">
        <v>2</v>
      </c>
      <c r="I1899" s="41">
        <v>0</v>
      </c>
      <c r="J1899" s="41">
        <v>8851</v>
      </c>
      <c r="K1899" s="41">
        <v>0</v>
      </c>
      <c r="L1899" s="41">
        <f>SUM(Data[[#This Row],[CHELTUIELI DE PERSONAL LEI]:[CHELTUIELI DE CAPITAL (ACTIVE NEFINANCIARE ) LEI]])</f>
        <v>8851</v>
      </c>
      <c r="M1899" s="41">
        <f>Data[[#This Row],[TOTAL CHELTUIELI LEI]]/Data[[#This Row],[CURS VALUTAR EURO BNR 22 07 2020]]</f>
        <v>1828.6812255945126</v>
      </c>
      <c r="N1899" s="49">
        <v>1191</v>
      </c>
      <c r="O1899" s="54"/>
      <c r="P1899" s="54">
        <v>772</v>
      </c>
      <c r="Q1899" s="54"/>
      <c r="R1899" s="54">
        <f>Data[[#This Row],[PERSOANE ÎNSCRISE ÎN LISTELE ELECTORALE (TURUL 1)            ]]+Data[[#This Row],[PERSOANE ÎNSCRISE ÎN LISTELE ELECTORALE (TURUL AL 2-LEA)]]</f>
        <v>1191</v>
      </c>
      <c r="S1899" s="54">
        <f>Data[[#This Row],[PERSOANE CARE AU PARTICIPAT LA VOT (TURUL 1)]]+Data[[#This Row],[PERSOANE CARE AU PARTICIPAT LA VOT  (TURUL AL 2-LEA)]]</f>
        <v>772</v>
      </c>
      <c r="T1899" s="41">
        <f>Data[[#This Row],[TOTAL CHELTUIELI LEI]]/Data[[#This Row],[NUMĂRUL PERSOANELOR ÎNSCRISE ÎN LISTELE ELECTORALE]]</f>
        <v>7.4315701091519735</v>
      </c>
      <c r="U1899" s="41">
        <f>Data[[#This Row],[TOTAL CHELTUIELI EURO]]/Data[[#This Row],[NUMĂRUL PERSOANELOR ÎNSCRISE ÎN LISTELE ELECTORALE]]</f>
        <v>1.5354166461750736</v>
      </c>
      <c r="V1899" s="41">
        <f>Data[[#This Row],[TOTAL CHELTUIELI LEI]]/Data[[#This Row],[NUMĂRUL PERSOANELOR CARE AU PARTICIPAT LA VOT]]</f>
        <v>11.465025906735752</v>
      </c>
      <c r="W1899" s="41">
        <f>Data[[#This Row],[TOTAL CHELTUIELI EURO]]/Data[[#This Row],[NUMĂRUL PERSOANELOR CARE AU PARTICIPAT LA VOT]]</f>
        <v>2.3687580642415966</v>
      </c>
      <c r="X1899" s="43">
        <v>4.8400999999999996</v>
      </c>
      <c r="Y1899" s="114" t="s">
        <v>2886</v>
      </c>
      <c r="Z1899" s="44">
        <v>7</v>
      </c>
      <c r="AA1899" s="115" t="s">
        <v>3107</v>
      </c>
      <c r="AB1899" s="44">
        <v>1</v>
      </c>
      <c r="AC1899" s="45"/>
    </row>
    <row r="1900" spans="1:29" x14ac:dyDescent="0.2">
      <c r="A1900" s="37">
        <v>1899</v>
      </c>
      <c r="B1900" s="38" t="s">
        <v>253</v>
      </c>
      <c r="C1900" s="39" t="s">
        <v>282</v>
      </c>
      <c r="D1900" s="40">
        <v>44101</v>
      </c>
      <c r="E1900" s="38">
        <v>1</v>
      </c>
      <c r="F1900" s="38"/>
      <c r="G1900" s="38" t="s">
        <v>2</v>
      </c>
      <c r="H1900" s="38" t="s">
        <v>2</v>
      </c>
      <c r="I1900" s="41">
        <v>0</v>
      </c>
      <c r="J1900" s="41">
        <v>0</v>
      </c>
      <c r="K1900" s="41">
        <v>0</v>
      </c>
      <c r="L1900" s="41">
        <f>SUM(Data[[#This Row],[CHELTUIELI DE PERSONAL LEI]:[CHELTUIELI DE CAPITAL (ACTIVE NEFINANCIARE ) LEI]])</f>
        <v>0</v>
      </c>
      <c r="M1900" s="41">
        <f>Data[[#This Row],[TOTAL CHELTUIELI LEI]]/Data[[#This Row],[CURS VALUTAR EURO BNR 22 07 2020]]</f>
        <v>0</v>
      </c>
      <c r="N1900" s="49">
        <v>1515</v>
      </c>
      <c r="O1900" s="54"/>
      <c r="P1900" s="54">
        <v>1180</v>
      </c>
      <c r="Q1900" s="54"/>
      <c r="R1900" s="54">
        <f>Data[[#This Row],[PERSOANE ÎNSCRISE ÎN LISTELE ELECTORALE (TURUL 1)            ]]+Data[[#This Row],[PERSOANE ÎNSCRISE ÎN LISTELE ELECTORALE (TURUL AL 2-LEA)]]</f>
        <v>1515</v>
      </c>
      <c r="S1900" s="54">
        <f>Data[[#This Row],[PERSOANE CARE AU PARTICIPAT LA VOT (TURUL 1)]]+Data[[#This Row],[PERSOANE CARE AU PARTICIPAT LA VOT  (TURUL AL 2-LEA)]]</f>
        <v>1180</v>
      </c>
      <c r="T1900" s="41">
        <f>Data[[#This Row],[TOTAL CHELTUIELI LEI]]/Data[[#This Row],[NUMĂRUL PERSOANELOR ÎNSCRISE ÎN LISTELE ELECTORALE]]</f>
        <v>0</v>
      </c>
      <c r="U1900" s="41">
        <f>Data[[#This Row],[TOTAL CHELTUIELI EURO]]/Data[[#This Row],[NUMĂRUL PERSOANELOR ÎNSCRISE ÎN LISTELE ELECTORALE]]</f>
        <v>0</v>
      </c>
      <c r="V1900" s="41">
        <f>Data[[#This Row],[TOTAL CHELTUIELI LEI]]/Data[[#This Row],[NUMĂRUL PERSOANELOR CARE AU PARTICIPAT LA VOT]]</f>
        <v>0</v>
      </c>
      <c r="W1900" s="41">
        <f>Data[[#This Row],[TOTAL CHELTUIELI EURO]]/Data[[#This Row],[NUMĂRUL PERSOANELOR CARE AU PARTICIPAT LA VOT]]</f>
        <v>0</v>
      </c>
      <c r="X1900" s="43">
        <v>4.8400999999999996</v>
      </c>
      <c r="Y1900" s="114" t="s">
        <v>2890</v>
      </c>
      <c r="Z1900" s="44">
        <v>0</v>
      </c>
      <c r="AA1900" s="115" t="s">
        <v>3105</v>
      </c>
      <c r="AB1900" s="44">
        <v>0</v>
      </c>
      <c r="AC1900" s="45"/>
    </row>
    <row r="1901" spans="1:29" x14ac:dyDescent="0.2">
      <c r="A1901" s="37">
        <v>1900</v>
      </c>
      <c r="B1901" s="38" t="s">
        <v>253</v>
      </c>
      <c r="C1901" s="39" t="s">
        <v>283</v>
      </c>
      <c r="D1901" s="40">
        <v>44101</v>
      </c>
      <c r="E1901" s="38">
        <v>1</v>
      </c>
      <c r="F1901" s="38"/>
      <c r="G1901" s="38" t="s">
        <v>2</v>
      </c>
      <c r="H1901" s="38" t="s">
        <v>2</v>
      </c>
      <c r="I1901" s="41">
        <v>1100</v>
      </c>
      <c r="J1901" s="41">
        <v>8744</v>
      </c>
      <c r="K1901" s="41">
        <v>0</v>
      </c>
      <c r="L1901" s="41">
        <f>SUM(Data[[#This Row],[CHELTUIELI DE PERSONAL LEI]:[CHELTUIELI DE CAPITAL (ACTIVE NEFINANCIARE ) LEI]])</f>
        <v>9844</v>
      </c>
      <c r="M1901" s="41">
        <f>Data[[#This Row],[TOTAL CHELTUIELI LEI]]/Data[[#This Row],[CURS VALUTAR EURO BNR 22 07 2020]]</f>
        <v>2033.8422759860334</v>
      </c>
      <c r="N1901" s="49">
        <v>666</v>
      </c>
      <c r="O1901" s="54"/>
      <c r="P1901" s="54">
        <v>734</v>
      </c>
      <c r="Q1901" s="54"/>
      <c r="R1901" s="54">
        <f>Data[[#This Row],[PERSOANE ÎNSCRISE ÎN LISTELE ELECTORALE (TURUL 1)            ]]+Data[[#This Row],[PERSOANE ÎNSCRISE ÎN LISTELE ELECTORALE (TURUL AL 2-LEA)]]</f>
        <v>666</v>
      </c>
      <c r="S1901" s="54">
        <f>Data[[#This Row],[PERSOANE CARE AU PARTICIPAT LA VOT (TURUL 1)]]+Data[[#This Row],[PERSOANE CARE AU PARTICIPAT LA VOT  (TURUL AL 2-LEA)]]</f>
        <v>734</v>
      </c>
      <c r="T1901" s="41">
        <f>Data[[#This Row],[TOTAL CHELTUIELI LEI]]/Data[[#This Row],[NUMĂRUL PERSOANELOR ÎNSCRISE ÎN LISTELE ELECTORALE]]</f>
        <v>14.780780780780781</v>
      </c>
      <c r="U1901" s="41">
        <f>Data[[#This Row],[TOTAL CHELTUIELI EURO]]/Data[[#This Row],[NUMĂRUL PERSOANELOR ÎNSCRISE ÎN LISTELE ELECTORALE]]</f>
        <v>3.0538172312102603</v>
      </c>
      <c r="V1901" s="41">
        <f>Data[[#This Row],[TOTAL CHELTUIELI LEI]]/Data[[#This Row],[NUMĂRUL PERSOANELOR CARE AU PARTICIPAT LA VOT]]</f>
        <v>13.411444141689373</v>
      </c>
      <c r="W1901" s="41">
        <f>Data[[#This Row],[TOTAL CHELTUIELI EURO]]/Data[[#This Row],[NUMĂRUL PERSOANELOR CARE AU PARTICIPAT LA VOT]]</f>
        <v>2.7709022833597188</v>
      </c>
      <c r="X1901" s="43">
        <v>4.8400999999999996</v>
      </c>
      <c r="Y1901" s="114" t="s">
        <v>2885</v>
      </c>
      <c r="Z1901" s="44">
        <v>14</v>
      </c>
      <c r="AA1901" s="115" t="s">
        <v>3106</v>
      </c>
      <c r="AB1901" s="44">
        <v>3</v>
      </c>
      <c r="AC1901" s="45"/>
    </row>
    <row r="1902" spans="1:29" x14ac:dyDescent="0.2">
      <c r="A1902" s="37">
        <v>1901</v>
      </c>
      <c r="B1902" s="38" t="s">
        <v>253</v>
      </c>
      <c r="C1902" s="39" t="s">
        <v>284</v>
      </c>
      <c r="D1902" s="40">
        <v>44101</v>
      </c>
      <c r="E1902" s="38">
        <v>1</v>
      </c>
      <c r="F1902" s="38"/>
      <c r="G1902" s="38" t="s">
        <v>2</v>
      </c>
      <c r="H1902" s="38" t="s">
        <v>2</v>
      </c>
      <c r="I1902" s="41">
        <v>0</v>
      </c>
      <c r="J1902" s="41">
        <v>4342</v>
      </c>
      <c r="K1902" s="41">
        <v>0</v>
      </c>
      <c r="L1902" s="41">
        <f>SUM(Data[[#This Row],[CHELTUIELI DE PERSONAL LEI]:[CHELTUIELI DE CAPITAL (ACTIVE NEFINANCIARE ) LEI]])</f>
        <v>4342</v>
      </c>
      <c r="M1902" s="41">
        <f>Data[[#This Row],[TOTAL CHELTUIELI LEI]]/Data[[#This Row],[CURS VALUTAR EURO BNR 22 07 2020]]</f>
        <v>897.08890312183644</v>
      </c>
      <c r="N1902" s="49">
        <v>3065</v>
      </c>
      <c r="O1902" s="54"/>
      <c r="P1902" s="54">
        <v>1611</v>
      </c>
      <c r="Q1902" s="54"/>
      <c r="R1902" s="54">
        <f>Data[[#This Row],[PERSOANE ÎNSCRISE ÎN LISTELE ELECTORALE (TURUL 1)            ]]+Data[[#This Row],[PERSOANE ÎNSCRISE ÎN LISTELE ELECTORALE (TURUL AL 2-LEA)]]</f>
        <v>3065</v>
      </c>
      <c r="S1902" s="54">
        <f>Data[[#This Row],[PERSOANE CARE AU PARTICIPAT LA VOT (TURUL 1)]]+Data[[#This Row],[PERSOANE CARE AU PARTICIPAT LA VOT  (TURUL AL 2-LEA)]]</f>
        <v>1611</v>
      </c>
      <c r="T1902" s="41">
        <f>Data[[#This Row],[TOTAL CHELTUIELI LEI]]/Data[[#This Row],[NUMĂRUL PERSOANELOR ÎNSCRISE ÎN LISTELE ELECTORALE]]</f>
        <v>1.4166394779771616</v>
      </c>
      <c r="U1902" s="41">
        <f>Data[[#This Row],[TOTAL CHELTUIELI EURO]]/Data[[#This Row],[NUMĂRUL PERSOANELOR ÎNSCRISE ÎN LISTELE ELECTORALE]]</f>
        <v>0.29268805974611301</v>
      </c>
      <c r="V1902" s="41">
        <f>Data[[#This Row],[TOTAL CHELTUIELI LEI]]/Data[[#This Row],[NUMĂRUL PERSOANELOR CARE AU PARTICIPAT LA VOT]]</f>
        <v>2.6952203600248295</v>
      </c>
      <c r="W1902" s="41">
        <f>Data[[#This Row],[TOTAL CHELTUIELI EURO]]/Data[[#This Row],[NUMĂRUL PERSOANELOR CARE AU PARTICIPAT LA VOT]]</f>
        <v>0.55685220553807346</v>
      </c>
      <c r="X1902" s="43">
        <v>4.8400999999999996</v>
      </c>
      <c r="Y1902" s="114" t="s">
        <v>2894</v>
      </c>
      <c r="Z1902" s="44">
        <v>1</v>
      </c>
      <c r="AA1902" s="115" t="s">
        <v>3105</v>
      </c>
      <c r="AB1902" s="44">
        <v>0</v>
      </c>
      <c r="AC1902" s="45"/>
    </row>
    <row r="1903" spans="1:29" x14ac:dyDescent="0.2">
      <c r="A1903" s="37">
        <v>1902</v>
      </c>
      <c r="B1903" s="38" t="s">
        <v>253</v>
      </c>
      <c r="C1903" s="39" t="s">
        <v>285</v>
      </c>
      <c r="D1903" s="40">
        <v>44101</v>
      </c>
      <c r="E1903" s="38">
        <v>1</v>
      </c>
      <c r="F1903" s="38"/>
      <c r="G1903" s="38" t="s">
        <v>2</v>
      </c>
      <c r="H1903" s="38" t="s">
        <v>2</v>
      </c>
      <c r="I1903" s="41">
        <v>4400</v>
      </c>
      <c r="J1903" s="41">
        <v>3997</v>
      </c>
      <c r="K1903" s="41">
        <v>0</v>
      </c>
      <c r="L1903" s="41">
        <f>SUM(Data[[#This Row],[CHELTUIELI DE PERSONAL LEI]:[CHELTUIELI DE CAPITAL (ACTIVE NEFINANCIARE ) LEI]])</f>
        <v>8397</v>
      </c>
      <c r="M1903" s="41">
        <f>Data[[#This Row],[TOTAL CHELTUIELI LEI]]/Data[[#This Row],[CURS VALUTAR EURO BNR 22 07 2020]]</f>
        <v>1734.8815107125888</v>
      </c>
      <c r="N1903" s="49">
        <v>3863</v>
      </c>
      <c r="O1903" s="54"/>
      <c r="P1903" s="54">
        <v>2493</v>
      </c>
      <c r="Q1903" s="54"/>
      <c r="R1903" s="54">
        <f>Data[[#This Row],[PERSOANE ÎNSCRISE ÎN LISTELE ELECTORALE (TURUL 1)            ]]+Data[[#This Row],[PERSOANE ÎNSCRISE ÎN LISTELE ELECTORALE (TURUL AL 2-LEA)]]</f>
        <v>3863</v>
      </c>
      <c r="S1903" s="54">
        <f>Data[[#This Row],[PERSOANE CARE AU PARTICIPAT LA VOT (TURUL 1)]]+Data[[#This Row],[PERSOANE CARE AU PARTICIPAT LA VOT  (TURUL AL 2-LEA)]]</f>
        <v>2493</v>
      </c>
      <c r="T1903" s="41">
        <f>Data[[#This Row],[TOTAL CHELTUIELI LEI]]/Data[[#This Row],[NUMĂRUL PERSOANELOR ÎNSCRISE ÎN LISTELE ELECTORALE]]</f>
        <v>2.1736991975148849</v>
      </c>
      <c r="U1903" s="41">
        <f>Data[[#This Row],[TOTAL CHELTUIELI EURO]]/Data[[#This Row],[NUMĂRUL PERSOANELOR ÎNSCRISE ÎN LISTELE ELECTORALE]]</f>
        <v>0.44910212547568956</v>
      </c>
      <c r="V1903" s="41">
        <f>Data[[#This Row],[TOTAL CHELTUIELI LEI]]/Data[[#This Row],[NUMĂRUL PERSOANELOR CARE AU PARTICIPAT LA VOT]]</f>
        <v>3.3682310469314078</v>
      </c>
      <c r="W1903" s="41">
        <f>Data[[#This Row],[TOTAL CHELTUIELI EURO]]/Data[[#This Row],[NUMĂRUL PERSOANELOR CARE AU PARTICIPAT LA VOT]]</f>
        <v>0.69590112744187271</v>
      </c>
      <c r="X1903" s="43">
        <v>4.8400999999999996</v>
      </c>
      <c r="Y1903" s="114" t="s">
        <v>2891</v>
      </c>
      <c r="Z1903" s="44">
        <v>2</v>
      </c>
      <c r="AA1903" s="115" t="s">
        <v>3105</v>
      </c>
      <c r="AB1903" s="44">
        <v>0</v>
      </c>
      <c r="AC1903" s="45"/>
    </row>
    <row r="1904" spans="1:29" x14ac:dyDescent="0.2">
      <c r="A1904" s="37">
        <v>1903</v>
      </c>
      <c r="B1904" s="38" t="s">
        <v>253</v>
      </c>
      <c r="C1904" s="39" t="s">
        <v>286</v>
      </c>
      <c r="D1904" s="40">
        <v>44101</v>
      </c>
      <c r="E1904" s="38">
        <v>1</v>
      </c>
      <c r="F1904" s="38"/>
      <c r="G1904" s="38" t="s">
        <v>2</v>
      </c>
      <c r="H1904" s="38" t="s">
        <v>2</v>
      </c>
      <c r="I1904" s="41">
        <v>3300</v>
      </c>
      <c r="J1904" s="41">
        <v>9168.66</v>
      </c>
      <c r="K1904" s="41">
        <v>0</v>
      </c>
      <c r="L1904" s="41">
        <f>SUM(Data[[#This Row],[CHELTUIELI DE PERSONAL LEI]:[CHELTUIELI DE CAPITAL (ACTIVE NEFINANCIARE ) LEI]])</f>
        <v>12468.66</v>
      </c>
      <c r="M1904" s="41">
        <f>Data[[#This Row],[TOTAL CHELTUIELI LEI]]/Data[[#This Row],[CURS VALUTAR EURO BNR 22 07 2020]]</f>
        <v>2576.1161959463648</v>
      </c>
      <c r="N1904" s="49">
        <v>2931</v>
      </c>
      <c r="O1904" s="54"/>
      <c r="P1904" s="54">
        <v>2139</v>
      </c>
      <c r="Q1904" s="54"/>
      <c r="R1904" s="54">
        <f>Data[[#This Row],[PERSOANE ÎNSCRISE ÎN LISTELE ELECTORALE (TURUL 1)            ]]+Data[[#This Row],[PERSOANE ÎNSCRISE ÎN LISTELE ELECTORALE (TURUL AL 2-LEA)]]</f>
        <v>2931</v>
      </c>
      <c r="S1904" s="54">
        <f>Data[[#This Row],[PERSOANE CARE AU PARTICIPAT LA VOT (TURUL 1)]]+Data[[#This Row],[PERSOANE CARE AU PARTICIPAT LA VOT  (TURUL AL 2-LEA)]]</f>
        <v>2139</v>
      </c>
      <c r="T1904" s="41">
        <f>Data[[#This Row],[TOTAL CHELTUIELI LEI]]/Data[[#This Row],[NUMĂRUL PERSOANELOR ÎNSCRISE ÎN LISTELE ELECTORALE]]</f>
        <v>4.2540634595701121</v>
      </c>
      <c r="U1904" s="41">
        <f>Data[[#This Row],[TOTAL CHELTUIELI EURO]]/Data[[#This Row],[NUMĂRUL PERSOANELOR ÎNSCRISE ÎN LISTELE ELECTORALE]]</f>
        <v>0.87892057180019267</v>
      </c>
      <c r="V1904" s="41">
        <f>Data[[#This Row],[TOTAL CHELTUIELI LEI]]/Data[[#This Row],[NUMĂRUL PERSOANELOR CARE AU PARTICIPAT LA VOT]]</f>
        <v>5.8292005610098174</v>
      </c>
      <c r="W1904" s="41">
        <f>Data[[#This Row],[TOTAL CHELTUIELI EURO]]/Data[[#This Row],[NUMĂRUL PERSOANELOR CARE AU PARTICIPAT LA VOT]]</f>
        <v>1.2043553978243875</v>
      </c>
      <c r="X1904" s="43">
        <v>4.8400999999999996</v>
      </c>
      <c r="Y1904" s="114" t="s">
        <v>2895</v>
      </c>
      <c r="Z1904" s="44">
        <v>4</v>
      </c>
      <c r="AA1904" s="115" t="s">
        <v>3105</v>
      </c>
      <c r="AB1904" s="44">
        <v>0</v>
      </c>
      <c r="AC1904" s="45"/>
    </row>
    <row r="1905" spans="1:29" x14ac:dyDescent="0.2">
      <c r="A1905" s="37">
        <v>1904</v>
      </c>
      <c r="B1905" s="38" t="s">
        <v>253</v>
      </c>
      <c r="C1905" s="39" t="s">
        <v>2762</v>
      </c>
      <c r="D1905" s="40">
        <v>44101</v>
      </c>
      <c r="E1905" s="38">
        <v>1</v>
      </c>
      <c r="F1905" s="38"/>
      <c r="G1905" s="38" t="s">
        <v>2</v>
      </c>
      <c r="H1905" s="38" t="s">
        <v>2</v>
      </c>
      <c r="I1905" s="41">
        <v>1500</v>
      </c>
      <c r="J1905" s="41">
        <v>2974</v>
      </c>
      <c r="K1905" s="41">
        <v>0</v>
      </c>
      <c r="L1905" s="41">
        <f>SUM(Data[[#This Row],[CHELTUIELI DE PERSONAL LEI]:[CHELTUIELI DE CAPITAL (ACTIVE NEFINANCIARE ) LEI]])</f>
        <v>4474</v>
      </c>
      <c r="M1905" s="41">
        <f>Data[[#This Row],[TOTAL CHELTUIELI LEI]]/Data[[#This Row],[CURS VALUTAR EURO BNR 22 07 2020]]</f>
        <v>924.36106692010503</v>
      </c>
      <c r="N1905" s="49">
        <v>1588</v>
      </c>
      <c r="O1905" s="54"/>
      <c r="P1905" s="54">
        <v>1166</v>
      </c>
      <c r="Q1905" s="54"/>
      <c r="R1905" s="54">
        <f>Data[[#This Row],[PERSOANE ÎNSCRISE ÎN LISTELE ELECTORALE (TURUL 1)            ]]+Data[[#This Row],[PERSOANE ÎNSCRISE ÎN LISTELE ELECTORALE (TURUL AL 2-LEA)]]</f>
        <v>1588</v>
      </c>
      <c r="S1905" s="54">
        <f>Data[[#This Row],[PERSOANE CARE AU PARTICIPAT LA VOT (TURUL 1)]]+Data[[#This Row],[PERSOANE CARE AU PARTICIPAT LA VOT  (TURUL AL 2-LEA)]]</f>
        <v>1166</v>
      </c>
      <c r="T1905" s="41">
        <f>Data[[#This Row],[TOTAL CHELTUIELI LEI]]/Data[[#This Row],[NUMĂRUL PERSOANELOR ÎNSCRISE ÎN LISTELE ELECTORALE]]</f>
        <v>2.8173803526448364</v>
      </c>
      <c r="U1905" s="41">
        <f>Data[[#This Row],[TOTAL CHELTUIELI EURO]]/Data[[#This Row],[NUMĂRUL PERSOANELOR ÎNSCRISE ÎN LISTELE ELECTORALE]]</f>
        <v>0.58209135196480166</v>
      </c>
      <c r="V1905" s="41">
        <f>Data[[#This Row],[TOTAL CHELTUIELI LEI]]/Data[[#This Row],[NUMĂRUL PERSOANELOR CARE AU PARTICIPAT LA VOT]]</f>
        <v>3.83704974271012</v>
      </c>
      <c r="W1905" s="41">
        <f>Data[[#This Row],[TOTAL CHELTUIELI EURO]]/Data[[#This Row],[NUMĂRUL PERSOANELOR CARE AU PARTICIPAT LA VOT]]</f>
        <v>0.79276249307041602</v>
      </c>
      <c r="X1905" s="43">
        <v>4.8400999999999996</v>
      </c>
      <c r="Y1905" s="114" t="s">
        <v>2891</v>
      </c>
      <c r="Z1905" s="44">
        <v>2</v>
      </c>
      <c r="AA1905" s="115" t="s">
        <v>3105</v>
      </c>
      <c r="AB1905" s="44">
        <v>0</v>
      </c>
      <c r="AC1905" s="45"/>
    </row>
    <row r="1906" spans="1:29" x14ac:dyDescent="0.2">
      <c r="A1906" s="37">
        <v>1905</v>
      </c>
      <c r="B1906" s="38" t="s">
        <v>253</v>
      </c>
      <c r="C1906" s="39" t="s">
        <v>287</v>
      </c>
      <c r="D1906" s="40">
        <v>44101</v>
      </c>
      <c r="E1906" s="38">
        <v>1</v>
      </c>
      <c r="F1906" s="38"/>
      <c r="G1906" s="38" t="s">
        <v>2</v>
      </c>
      <c r="H1906" s="38" t="s">
        <v>2</v>
      </c>
      <c r="I1906" s="41">
        <v>2400</v>
      </c>
      <c r="J1906" s="41">
        <v>3515</v>
      </c>
      <c r="K1906" s="41">
        <v>0</v>
      </c>
      <c r="L1906" s="41">
        <f>SUM(Data[[#This Row],[CHELTUIELI DE PERSONAL LEI]:[CHELTUIELI DE CAPITAL (ACTIVE NEFINANCIARE ) LEI]])</f>
        <v>5915</v>
      </c>
      <c r="M1906" s="41">
        <f>Data[[#This Row],[TOTAL CHELTUIELI LEI]]/Data[[#This Row],[CURS VALUTAR EURO BNR 22 07 2020]]</f>
        <v>1222.0821883845376</v>
      </c>
      <c r="N1906" s="49">
        <v>1188</v>
      </c>
      <c r="O1906" s="54"/>
      <c r="P1906" s="54">
        <v>1004</v>
      </c>
      <c r="Q1906" s="54"/>
      <c r="R1906" s="54">
        <f>Data[[#This Row],[PERSOANE ÎNSCRISE ÎN LISTELE ELECTORALE (TURUL 1)            ]]+Data[[#This Row],[PERSOANE ÎNSCRISE ÎN LISTELE ELECTORALE (TURUL AL 2-LEA)]]</f>
        <v>1188</v>
      </c>
      <c r="S1906" s="54">
        <f>Data[[#This Row],[PERSOANE CARE AU PARTICIPAT LA VOT (TURUL 1)]]+Data[[#This Row],[PERSOANE CARE AU PARTICIPAT LA VOT  (TURUL AL 2-LEA)]]</f>
        <v>1004</v>
      </c>
      <c r="T1906" s="41">
        <f>Data[[#This Row],[TOTAL CHELTUIELI LEI]]/Data[[#This Row],[NUMĂRUL PERSOANELOR ÎNSCRISE ÎN LISTELE ELECTORALE]]</f>
        <v>4.9789562289562292</v>
      </c>
      <c r="U1906" s="41">
        <f>Data[[#This Row],[TOTAL CHELTUIELI EURO]]/Data[[#This Row],[NUMĂRUL PERSOANELOR ÎNSCRISE ÎN LISTELE ELECTORALE]]</f>
        <v>1.0286887107613953</v>
      </c>
      <c r="V1906" s="41">
        <f>Data[[#This Row],[TOTAL CHELTUIELI LEI]]/Data[[#This Row],[NUMĂRUL PERSOANELOR CARE AU PARTICIPAT LA VOT]]</f>
        <v>5.8914342629482075</v>
      </c>
      <c r="W1906" s="41">
        <f>Data[[#This Row],[TOTAL CHELTUIELI EURO]]/Data[[#This Row],[NUMĂRUL PERSOANELOR CARE AU PARTICIPAT LA VOT]]</f>
        <v>1.2172133350443601</v>
      </c>
      <c r="X1906" s="43">
        <v>4.8400999999999996</v>
      </c>
      <c r="Y1906" s="114" t="s">
        <v>2895</v>
      </c>
      <c r="Z1906" s="44">
        <v>4</v>
      </c>
      <c r="AA1906" s="115" t="s">
        <v>3107</v>
      </c>
      <c r="AB1906" s="44">
        <v>1</v>
      </c>
      <c r="AC1906" s="45"/>
    </row>
    <row r="1907" spans="1:29" x14ac:dyDescent="0.2">
      <c r="A1907" s="37">
        <v>1906</v>
      </c>
      <c r="B1907" s="38" t="s">
        <v>253</v>
      </c>
      <c r="C1907" s="39" t="s">
        <v>288</v>
      </c>
      <c r="D1907" s="40">
        <v>44101</v>
      </c>
      <c r="E1907" s="38">
        <v>1</v>
      </c>
      <c r="F1907" s="38"/>
      <c r="G1907" s="38" t="s">
        <v>2</v>
      </c>
      <c r="H1907" s="38" t="s">
        <v>2</v>
      </c>
      <c r="I1907" s="41">
        <v>0</v>
      </c>
      <c r="J1907" s="41">
        <v>1500</v>
      </c>
      <c r="K1907" s="41">
        <v>0</v>
      </c>
      <c r="L1907" s="41">
        <f>SUM(Data[[#This Row],[CHELTUIELI DE PERSONAL LEI]:[CHELTUIELI DE CAPITAL (ACTIVE NEFINANCIARE ) LEI]])</f>
        <v>1500</v>
      </c>
      <c r="M1907" s="41">
        <f>Data[[#This Row],[TOTAL CHELTUIELI LEI]]/Data[[#This Row],[CURS VALUTAR EURO BNR 22 07 2020]]</f>
        <v>309.91095225305264</v>
      </c>
      <c r="N1907" s="49">
        <v>1909</v>
      </c>
      <c r="O1907" s="54"/>
      <c r="P1907" s="54">
        <v>1181</v>
      </c>
      <c r="Q1907" s="54"/>
      <c r="R1907" s="54">
        <f>Data[[#This Row],[PERSOANE ÎNSCRISE ÎN LISTELE ELECTORALE (TURUL 1)            ]]+Data[[#This Row],[PERSOANE ÎNSCRISE ÎN LISTELE ELECTORALE (TURUL AL 2-LEA)]]</f>
        <v>1909</v>
      </c>
      <c r="S1907" s="54">
        <f>Data[[#This Row],[PERSOANE CARE AU PARTICIPAT LA VOT (TURUL 1)]]+Data[[#This Row],[PERSOANE CARE AU PARTICIPAT LA VOT  (TURUL AL 2-LEA)]]</f>
        <v>1181</v>
      </c>
      <c r="T1907" s="41">
        <f>Data[[#This Row],[TOTAL CHELTUIELI LEI]]/Data[[#This Row],[NUMĂRUL PERSOANELOR ÎNSCRISE ÎN LISTELE ELECTORALE]]</f>
        <v>0.78575170246202197</v>
      </c>
      <c r="U1907" s="41">
        <f>Data[[#This Row],[TOTAL CHELTUIELI EURO]]/Data[[#This Row],[NUMĂRUL PERSOANELOR ÎNSCRISE ÎN LISTELE ELECTORALE]]</f>
        <v>0.16234203889630835</v>
      </c>
      <c r="V1907" s="41">
        <f>Data[[#This Row],[TOTAL CHELTUIELI LEI]]/Data[[#This Row],[NUMĂRUL PERSOANELOR CARE AU PARTICIPAT LA VOT]]</f>
        <v>1.2701100762066047</v>
      </c>
      <c r="W1907" s="41">
        <f>Data[[#This Row],[TOTAL CHELTUIELI EURO]]/Data[[#This Row],[NUMĂRUL PERSOANELOR CARE AU PARTICIPAT LA VOT]]</f>
        <v>0.26241401545559073</v>
      </c>
      <c r="X1907" s="43">
        <v>4.8400999999999996</v>
      </c>
      <c r="Y1907" s="114" t="s">
        <v>2890</v>
      </c>
      <c r="Z1907" s="44">
        <v>0</v>
      </c>
      <c r="AA1907" s="115" t="s">
        <v>3105</v>
      </c>
      <c r="AB1907" s="44">
        <v>0</v>
      </c>
      <c r="AC1907" s="45"/>
    </row>
    <row r="1908" spans="1:29" x14ac:dyDescent="0.2">
      <c r="A1908" s="37">
        <v>1907</v>
      </c>
      <c r="B1908" s="38" t="s">
        <v>253</v>
      </c>
      <c r="C1908" s="39" t="s">
        <v>289</v>
      </c>
      <c r="D1908" s="40">
        <v>44101</v>
      </c>
      <c r="E1908" s="38">
        <v>1</v>
      </c>
      <c r="F1908" s="38"/>
      <c r="G1908" s="38" t="s">
        <v>2</v>
      </c>
      <c r="H1908" s="38" t="s">
        <v>2</v>
      </c>
      <c r="I1908" s="41">
        <v>2000</v>
      </c>
      <c r="J1908" s="41">
        <v>2911.58</v>
      </c>
      <c r="K1908" s="41">
        <v>0</v>
      </c>
      <c r="L1908" s="41">
        <f>SUM(Data[[#This Row],[CHELTUIELI DE PERSONAL LEI]:[CHELTUIELI DE CAPITAL (ACTIVE NEFINANCIARE ) LEI]])</f>
        <v>4911.58</v>
      </c>
      <c r="M1908" s="41">
        <f>Data[[#This Row],[TOTAL CHELTUIELI LEI]]/Data[[#This Row],[CURS VALUTAR EURO BNR 22 07 2020]]</f>
        <v>1014.7682899113655</v>
      </c>
      <c r="N1908" s="49">
        <v>1842</v>
      </c>
      <c r="O1908" s="54"/>
      <c r="P1908" s="54">
        <v>1103</v>
      </c>
      <c r="Q1908" s="54"/>
      <c r="R1908" s="54">
        <f>Data[[#This Row],[PERSOANE ÎNSCRISE ÎN LISTELE ELECTORALE (TURUL 1)            ]]+Data[[#This Row],[PERSOANE ÎNSCRISE ÎN LISTELE ELECTORALE (TURUL AL 2-LEA)]]</f>
        <v>1842</v>
      </c>
      <c r="S1908" s="54">
        <f>Data[[#This Row],[PERSOANE CARE AU PARTICIPAT LA VOT (TURUL 1)]]+Data[[#This Row],[PERSOANE CARE AU PARTICIPAT LA VOT  (TURUL AL 2-LEA)]]</f>
        <v>1103</v>
      </c>
      <c r="T1908" s="41">
        <f>Data[[#This Row],[TOTAL CHELTUIELI LEI]]/Data[[#This Row],[NUMĂRUL PERSOANELOR ÎNSCRISE ÎN LISTELE ELECTORALE]]</f>
        <v>2.6664386536373508</v>
      </c>
      <c r="U1908" s="41">
        <f>Data[[#This Row],[TOTAL CHELTUIELI EURO]]/Data[[#This Row],[NUMĂRUL PERSOANELOR ÎNSCRISE ÎN LISTELE ELECTORALE]]</f>
        <v>0.55090569484873264</v>
      </c>
      <c r="V1908" s="41">
        <f>Data[[#This Row],[TOTAL CHELTUIELI LEI]]/Data[[#This Row],[NUMĂRUL PERSOANELOR CARE AU PARTICIPAT LA VOT]]</f>
        <v>4.452928377153218</v>
      </c>
      <c r="W1908" s="41">
        <f>Data[[#This Row],[TOTAL CHELTUIELI EURO]]/Data[[#This Row],[NUMĂRUL PERSOANELOR CARE AU PARTICIPAT LA VOT]]</f>
        <v>0.9200075157854628</v>
      </c>
      <c r="X1908" s="43">
        <v>4.8400999999999996</v>
      </c>
      <c r="Y1908" s="114" t="s">
        <v>2891</v>
      </c>
      <c r="Z1908" s="44">
        <v>2</v>
      </c>
      <c r="AA1908" s="115" t="s">
        <v>3105</v>
      </c>
      <c r="AB1908" s="44">
        <v>0</v>
      </c>
      <c r="AC1908" s="45"/>
    </row>
    <row r="1909" spans="1:29" x14ac:dyDescent="0.2">
      <c r="A1909" s="37">
        <v>1908</v>
      </c>
      <c r="B1909" s="38" t="s">
        <v>253</v>
      </c>
      <c r="C1909" s="39" t="s">
        <v>290</v>
      </c>
      <c r="D1909" s="40">
        <v>44101</v>
      </c>
      <c r="E1909" s="38">
        <v>1</v>
      </c>
      <c r="F1909" s="38"/>
      <c r="G1909" s="38" t="s">
        <v>2</v>
      </c>
      <c r="H1909" s="38" t="s">
        <v>2</v>
      </c>
      <c r="I1909" s="41">
        <v>1200</v>
      </c>
      <c r="J1909" s="41">
        <v>3307</v>
      </c>
      <c r="K1909" s="41">
        <v>0</v>
      </c>
      <c r="L1909" s="41">
        <f>SUM(Data[[#This Row],[CHELTUIELI DE PERSONAL LEI]:[CHELTUIELI DE CAPITAL (ACTIVE NEFINANCIARE ) LEI]])</f>
        <v>4507</v>
      </c>
      <c r="M1909" s="41">
        <f>Data[[#This Row],[TOTAL CHELTUIELI LEI]]/Data[[#This Row],[CURS VALUTAR EURO BNR 22 07 2020]]</f>
        <v>931.17910786967218</v>
      </c>
      <c r="N1909" s="49">
        <v>2379</v>
      </c>
      <c r="O1909" s="54"/>
      <c r="P1909" s="54">
        <v>1486</v>
      </c>
      <c r="Q1909" s="54"/>
      <c r="R1909" s="54">
        <f>Data[[#This Row],[PERSOANE ÎNSCRISE ÎN LISTELE ELECTORALE (TURUL 1)            ]]+Data[[#This Row],[PERSOANE ÎNSCRISE ÎN LISTELE ELECTORALE (TURUL AL 2-LEA)]]</f>
        <v>2379</v>
      </c>
      <c r="S1909" s="54">
        <f>Data[[#This Row],[PERSOANE CARE AU PARTICIPAT LA VOT (TURUL 1)]]+Data[[#This Row],[PERSOANE CARE AU PARTICIPAT LA VOT  (TURUL AL 2-LEA)]]</f>
        <v>1486</v>
      </c>
      <c r="T1909" s="41">
        <f>Data[[#This Row],[TOTAL CHELTUIELI LEI]]/Data[[#This Row],[NUMĂRUL PERSOANELOR ÎNSCRISE ÎN LISTELE ELECTORALE]]</f>
        <v>1.8944934846574191</v>
      </c>
      <c r="U1909" s="41">
        <f>Data[[#This Row],[TOTAL CHELTUIELI EURO]]/Data[[#This Row],[NUMĂRUL PERSOANELOR ÎNSCRISE ÎN LISTELE ELECTORALE]]</f>
        <v>0.3914161865782565</v>
      </c>
      <c r="V1909" s="41">
        <f>Data[[#This Row],[TOTAL CHELTUIELI LEI]]/Data[[#This Row],[NUMĂRUL PERSOANELOR CARE AU PARTICIPAT LA VOT]]</f>
        <v>3.0329744279946165</v>
      </c>
      <c r="W1909" s="41">
        <f>Data[[#This Row],[TOTAL CHELTUIELI EURO]]/Data[[#This Row],[NUMĂRUL PERSOANELOR CARE AU PARTICIPAT LA VOT]]</f>
        <v>0.62663466209264618</v>
      </c>
      <c r="X1909" s="43">
        <v>4.8400999999999996</v>
      </c>
      <c r="Y1909" s="114" t="s">
        <v>2894</v>
      </c>
      <c r="Z1909" s="44">
        <v>1</v>
      </c>
      <c r="AA1909" s="115" t="s">
        <v>3105</v>
      </c>
      <c r="AB1909" s="44">
        <v>0</v>
      </c>
      <c r="AC1909" s="45"/>
    </row>
    <row r="1910" spans="1:29" x14ac:dyDescent="0.2">
      <c r="A1910" s="37">
        <v>1909</v>
      </c>
      <c r="B1910" s="38" t="s">
        <v>253</v>
      </c>
      <c r="C1910" s="39" t="s">
        <v>291</v>
      </c>
      <c r="D1910" s="40">
        <v>44101</v>
      </c>
      <c r="E1910" s="38">
        <v>1</v>
      </c>
      <c r="F1910" s="38"/>
      <c r="G1910" s="38" t="s">
        <v>2</v>
      </c>
      <c r="H1910" s="38" t="s">
        <v>2</v>
      </c>
      <c r="I1910" s="41">
        <v>2160</v>
      </c>
      <c r="J1910" s="41">
        <v>10073</v>
      </c>
      <c r="K1910" s="41">
        <v>0</v>
      </c>
      <c r="L1910" s="41">
        <f>SUM(Data[[#This Row],[CHELTUIELI DE PERSONAL LEI]:[CHELTUIELI DE CAPITAL (ACTIVE NEFINANCIARE ) LEI]])</f>
        <v>12233</v>
      </c>
      <c r="M1910" s="41">
        <f>Data[[#This Row],[TOTAL CHELTUIELI LEI]]/Data[[#This Row],[CURS VALUTAR EURO BNR 22 07 2020]]</f>
        <v>2527.4271192743954</v>
      </c>
      <c r="N1910" s="49">
        <v>1905</v>
      </c>
      <c r="O1910" s="54"/>
      <c r="P1910" s="54">
        <v>1060</v>
      </c>
      <c r="Q1910" s="54"/>
      <c r="R1910" s="54">
        <f>Data[[#This Row],[PERSOANE ÎNSCRISE ÎN LISTELE ELECTORALE (TURUL 1)            ]]+Data[[#This Row],[PERSOANE ÎNSCRISE ÎN LISTELE ELECTORALE (TURUL AL 2-LEA)]]</f>
        <v>1905</v>
      </c>
      <c r="S1910" s="54">
        <f>Data[[#This Row],[PERSOANE CARE AU PARTICIPAT LA VOT (TURUL 1)]]+Data[[#This Row],[PERSOANE CARE AU PARTICIPAT LA VOT  (TURUL AL 2-LEA)]]</f>
        <v>1060</v>
      </c>
      <c r="T1910" s="41">
        <f>Data[[#This Row],[TOTAL CHELTUIELI LEI]]/Data[[#This Row],[NUMĂRUL PERSOANELOR ÎNSCRISE ÎN LISTELE ELECTORALE]]</f>
        <v>6.4215223097112863</v>
      </c>
      <c r="U1910" s="41">
        <f>Data[[#This Row],[TOTAL CHELTUIELI EURO]]/Data[[#This Row],[NUMĂRUL PERSOANELOR ÎNSCRISE ÎN LISTELE ELECTORALE]]</f>
        <v>1.3267333959445644</v>
      </c>
      <c r="V1910" s="41">
        <f>Data[[#This Row],[TOTAL CHELTUIELI LEI]]/Data[[#This Row],[NUMĂRUL PERSOANELOR CARE AU PARTICIPAT LA VOT]]</f>
        <v>11.540566037735848</v>
      </c>
      <c r="W1910" s="41">
        <f>Data[[#This Row],[TOTAL CHELTUIELI EURO]]/Data[[#This Row],[NUMĂRUL PERSOANELOR CARE AU PARTICIPAT LA VOT]]</f>
        <v>2.3843652068626371</v>
      </c>
      <c r="X1910" s="43">
        <v>4.8400999999999996</v>
      </c>
      <c r="Y1910" s="114" t="s">
        <v>2889</v>
      </c>
      <c r="Z1910" s="44">
        <v>6</v>
      </c>
      <c r="AA1910" s="115" t="s">
        <v>3107</v>
      </c>
      <c r="AB1910" s="44">
        <v>1</v>
      </c>
      <c r="AC1910" s="45"/>
    </row>
    <row r="1911" spans="1:29" x14ac:dyDescent="0.2">
      <c r="A1911" s="37">
        <v>1910</v>
      </c>
      <c r="B1911" s="38" t="s">
        <v>253</v>
      </c>
      <c r="C1911" s="39" t="s">
        <v>292</v>
      </c>
      <c r="D1911" s="40">
        <v>44101</v>
      </c>
      <c r="E1911" s="38">
        <v>1</v>
      </c>
      <c r="F1911" s="38"/>
      <c r="G1911" s="38" t="s">
        <v>2</v>
      </c>
      <c r="H1911" s="38" t="s">
        <v>2</v>
      </c>
      <c r="I1911" s="41">
        <v>0</v>
      </c>
      <c r="J1911" s="41">
        <v>2400</v>
      </c>
      <c r="K1911" s="41">
        <v>0</v>
      </c>
      <c r="L1911" s="41">
        <f>SUM(Data[[#This Row],[CHELTUIELI DE PERSONAL LEI]:[CHELTUIELI DE CAPITAL (ACTIVE NEFINANCIARE ) LEI]])</f>
        <v>2400</v>
      </c>
      <c r="M1911" s="41">
        <f>Data[[#This Row],[TOTAL CHELTUIELI LEI]]/Data[[#This Row],[CURS VALUTAR EURO BNR 22 07 2020]]</f>
        <v>495.85752360488425</v>
      </c>
      <c r="N1911" s="49">
        <v>1217</v>
      </c>
      <c r="O1911" s="54"/>
      <c r="P1911" s="54">
        <v>793</v>
      </c>
      <c r="Q1911" s="54"/>
      <c r="R1911" s="54">
        <f>Data[[#This Row],[PERSOANE ÎNSCRISE ÎN LISTELE ELECTORALE (TURUL 1)            ]]+Data[[#This Row],[PERSOANE ÎNSCRISE ÎN LISTELE ELECTORALE (TURUL AL 2-LEA)]]</f>
        <v>1217</v>
      </c>
      <c r="S1911" s="54">
        <f>Data[[#This Row],[PERSOANE CARE AU PARTICIPAT LA VOT (TURUL 1)]]+Data[[#This Row],[PERSOANE CARE AU PARTICIPAT LA VOT  (TURUL AL 2-LEA)]]</f>
        <v>793</v>
      </c>
      <c r="T1911" s="41">
        <f>Data[[#This Row],[TOTAL CHELTUIELI LEI]]/Data[[#This Row],[NUMĂRUL PERSOANELOR ÎNSCRISE ÎN LISTELE ELECTORALE]]</f>
        <v>1.9720624486442071</v>
      </c>
      <c r="U1911" s="41">
        <f>Data[[#This Row],[TOTAL CHELTUIELI EURO]]/Data[[#This Row],[NUMĂRUL PERSOANELOR ÎNSCRISE ÎN LISTELE ELECTORALE]]</f>
        <v>0.40744250090787532</v>
      </c>
      <c r="V1911" s="41">
        <f>Data[[#This Row],[TOTAL CHELTUIELI LEI]]/Data[[#This Row],[NUMĂRUL PERSOANELOR CARE AU PARTICIPAT LA VOT]]</f>
        <v>3.0264817150063053</v>
      </c>
      <c r="W1911" s="41">
        <f>Data[[#This Row],[TOTAL CHELTUIELI EURO]]/Data[[#This Row],[NUMĂRUL PERSOANELOR CARE AU PARTICIPAT LA VOT]]</f>
        <v>0.62529322018270395</v>
      </c>
      <c r="X1911" s="43">
        <v>4.8400999999999996</v>
      </c>
      <c r="Y1911" s="114" t="s">
        <v>2894</v>
      </c>
      <c r="Z1911" s="44">
        <v>1</v>
      </c>
      <c r="AA1911" s="115" t="s">
        <v>3105</v>
      </c>
      <c r="AB1911" s="44">
        <v>0</v>
      </c>
      <c r="AC1911" s="45"/>
    </row>
    <row r="1912" spans="1:29" x14ac:dyDescent="0.2">
      <c r="A1912" s="37">
        <v>1911</v>
      </c>
      <c r="B1912" s="38" t="s">
        <v>253</v>
      </c>
      <c r="C1912" s="39" t="s">
        <v>293</v>
      </c>
      <c r="D1912" s="40">
        <v>44101</v>
      </c>
      <c r="E1912" s="38">
        <v>1</v>
      </c>
      <c r="F1912" s="38"/>
      <c r="G1912" s="38" t="s">
        <v>2</v>
      </c>
      <c r="H1912" s="38" t="s">
        <v>2</v>
      </c>
      <c r="I1912" s="41">
        <v>3000</v>
      </c>
      <c r="J1912" s="41">
        <v>10301</v>
      </c>
      <c r="K1912" s="41">
        <v>0</v>
      </c>
      <c r="L1912" s="41">
        <f>SUM(Data[[#This Row],[CHELTUIELI DE PERSONAL LEI]:[CHELTUIELI DE CAPITAL (ACTIVE NEFINANCIARE ) LEI]])</f>
        <v>13301</v>
      </c>
      <c r="M1912" s="41">
        <f>Data[[#This Row],[TOTAL CHELTUIELI LEI]]/Data[[#This Row],[CURS VALUTAR EURO BNR 22 07 2020]]</f>
        <v>2748.0837172785687</v>
      </c>
      <c r="N1912" s="49">
        <v>2269</v>
      </c>
      <c r="O1912" s="54"/>
      <c r="P1912" s="54">
        <v>1402</v>
      </c>
      <c r="Q1912" s="54"/>
      <c r="R1912" s="54">
        <f>Data[[#This Row],[PERSOANE ÎNSCRISE ÎN LISTELE ELECTORALE (TURUL 1)            ]]+Data[[#This Row],[PERSOANE ÎNSCRISE ÎN LISTELE ELECTORALE (TURUL AL 2-LEA)]]</f>
        <v>2269</v>
      </c>
      <c r="S1912" s="54">
        <f>Data[[#This Row],[PERSOANE CARE AU PARTICIPAT LA VOT (TURUL 1)]]+Data[[#This Row],[PERSOANE CARE AU PARTICIPAT LA VOT  (TURUL AL 2-LEA)]]</f>
        <v>1402</v>
      </c>
      <c r="T1912" s="41">
        <f>Data[[#This Row],[TOTAL CHELTUIELI LEI]]/Data[[#This Row],[NUMĂRUL PERSOANELOR ÎNSCRISE ÎN LISTELE ELECTORALE]]</f>
        <v>5.8620537681798153</v>
      </c>
      <c r="U1912" s="41">
        <f>Data[[#This Row],[TOTAL CHELTUIELI EURO]]/Data[[#This Row],[NUMĂRUL PERSOANELOR ÎNSCRISE ÎN LISTELE ELECTORALE]]</f>
        <v>1.211143110303468</v>
      </c>
      <c r="V1912" s="41">
        <f>Data[[#This Row],[TOTAL CHELTUIELI LEI]]/Data[[#This Row],[NUMĂRUL PERSOANELOR CARE AU PARTICIPAT LA VOT]]</f>
        <v>9.4871611982881596</v>
      </c>
      <c r="W1912" s="41">
        <f>Data[[#This Row],[TOTAL CHELTUIELI EURO]]/Data[[#This Row],[NUMĂRUL PERSOANELOR CARE AU PARTICIPAT LA VOT]]</f>
        <v>1.9601167740931302</v>
      </c>
      <c r="X1912" s="43">
        <v>4.8400999999999996</v>
      </c>
      <c r="Y1912" s="114" t="s">
        <v>2892</v>
      </c>
      <c r="Z1912" s="44">
        <v>5</v>
      </c>
      <c r="AA1912" s="115" t="s">
        <v>3107</v>
      </c>
      <c r="AB1912" s="44">
        <v>1</v>
      </c>
      <c r="AC1912" s="45"/>
    </row>
    <row r="1913" spans="1:29" x14ac:dyDescent="0.2">
      <c r="A1913" s="37">
        <v>1912</v>
      </c>
      <c r="B1913" s="38" t="s">
        <v>253</v>
      </c>
      <c r="C1913" s="39" t="s">
        <v>294</v>
      </c>
      <c r="D1913" s="40">
        <v>44101</v>
      </c>
      <c r="E1913" s="38">
        <v>1</v>
      </c>
      <c r="F1913" s="38"/>
      <c r="G1913" s="38" t="s">
        <v>2</v>
      </c>
      <c r="H1913" s="38" t="s">
        <v>2</v>
      </c>
      <c r="I1913" s="41">
        <v>4535</v>
      </c>
      <c r="J1913" s="41">
        <v>0</v>
      </c>
      <c r="K1913" s="41">
        <v>0</v>
      </c>
      <c r="L1913" s="41">
        <f>SUM(Data[[#This Row],[CHELTUIELI DE PERSONAL LEI]:[CHELTUIELI DE CAPITAL (ACTIVE NEFINANCIARE ) LEI]])</f>
        <v>4535</v>
      </c>
      <c r="M1913" s="41">
        <f>Data[[#This Row],[TOTAL CHELTUIELI LEI]]/Data[[#This Row],[CURS VALUTAR EURO BNR 22 07 2020]]</f>
        <v>936.9641123117292</v>
      </c>
      <c r="N1913" s="49">
        <v>1427</v>
      </c>
      <c r="O1913" s="54"/>
      <c r="P1913" s="54">
        <v>1092</v>
      </c>
      <c r="Q1913" s="54"/>
      <c r="R1913" s="54">
        <f>Data[[#This Row],[PERSOANE ÎNSCRISE ÎN LISTELE ELECTORALE (TURUL 1)            ]]+Data[[#This Row],[PERSOANE ÎNSCRISE ÎN LISTELE ELECTORALE (TURUL AL 2-LEA)]]</f>
        <v>1427</v>
      </c>
      <c r="S1913" s="54">
        <f>Data[[#This Row],[PERSOANE CARE AU PARTICIPAT LA VOT (TURUL 1)]]+Data[[#This Row],[PERSOANE CARE AU PARTICIPAT LA VOT  (TURUL AL 2-LEA)]]</f>
        <v>1092</v>
      </c>
      <c r="T1913" s="41">
        <f>Data[[#This Row],[TOTAL CHELTUIELI LEI]]/Data[[#This Row],[NUMĂRUL PERSOANELOR ÎNSCRISE ÎN LISTELE ELECTORALE]]</f>
        <v>3.1779957953749123</v>
      </c>
      <c r="U1913" s="41">
        <f>Data[[#This Row],[TOTAL CHELTUIELI EURO]]/Data[[#This Row],[NUMĂRUL PERSOANELOR ÎNSCRISE ÎN LISTELE ELECTORALE]]</f>
        <v>0.65659713546722442</v>
      </c>
      <c r="V1913" s="41">
        <f>Data[[#This Row],[TOTAL CHELTUIELI LEI]]/Data[[#This Row],[NUMĂRUL PERSOANELOR CARE AU PARTICIPAT LA VOT]]</f>
        <v>4.1529304029304033</v>
      </c>
      <c r="W1913" s="41">
        <f>Data[[#This Row],[TOTAL CHELTUIELI EURO]]/Data[[#This Row],[NUMĂRUL PERSOANELOR CARE AU PARTICIPAT LA VOT]]</f>
        <v>0.85802574387520991</v>
      </c>
      <c r="X1913" s="43">
        <v>4.8400999999999996</v>
      </c>
      <c r="Y1913" s="114" t="s">
        <v>2884</v>
      </c>
      <c r="Z1913" s="44">
        <v>3</v>
      </c>
      <c r="AA1913" s="115" t="s">
        <v>3105</v>
      </c>
      <c r="AB1913" s="44">
        <v>0</v>
      </c>
      <c r="AC1913" s="45"/>
    </row>
    <row r="1914" spans="1:29" x14ac:dyDescent="0.2">
      <c r="A1914" s="37">
        <v>1913</v>
      </c>
      <c r="B1914" s="38" t="s">
        <v>253</v>
      </c>
      <c r="C1914" s="39" t="s">
        <v>295</v>
      </c>
      <c r="D1914" s="40">
        <v>44101</v>
      </c>
      <c r="E1914" s="38">
        <v>1</v>
      </c>
      <c r="F1914" s="38"/>
      <c r="G1914" s="38" t="s">
        <v>2</v>
      </c>
      <c r="H1914" s="38" t="s">
        <v>2</v>
      </c>
      <c r="I1914" s="41">
        <v>3600</v>
      </c>
      <c r="J1914" s="41">
        <v>5442</v>
      </c>
      <c r="K1914" s="41">
        <v>0</v>
      </c>
      <c r="L1914" s="41">
        <f>SUM(Data[[#This Row],[CHELTUIELI DE PERSONAL LEI]:[CHELTUIELI DE CAPITAL (ACTIVE NEFINANCIARE ) LEI]])</f>
        <v>9042</v>
      </c>
      <c r="M1914" s="41">
        <f>Data[[#This Row],[TOTAL CHELTUIELI LEI]]/Data[[#This Row],[CURS VALUTAR EURO BNR 22 07 2020]]</f>
        <v>1868.1432201814014</v>
      </c>
      <c r="N1914" s="49">
        <v>3065</v>
      </c>
      <c r="O1914" s="54"/>
      <c r="P1914" s="54">
        <v>2046</v>
      </c>
      <c r="Q1914" s="54"/>
      <c r="R1914" s="54">
        <f>Data[[#This Row],[PERSOANE ÎNSCRISE ÎN LISTELE ELECTORALE (TURUL 1)            ]]+Data[[#This Row],[PERSOANE ÎNSCRISE ÎN LISTELE ELECTORALE (TURUL AL 2-LEA)]]</f>
        <v>3065</v>
      </c>
      <c r="S1914" s="54">
        <f>Data[[#This Row],[PERSOANE CARE AU PARTICIPAT LA VOT (TURUL 1)]]+Data[[#This Row],[PERSOANE CARE AU PARTICIPAT LA VOT  (TURUL AL 2-LEA)]]</f>
        <v>2046</v>
      </c>
      <c r="T1914" s="41">
        <f>Data[[#This Row],[TOTAL CHELTUIELI LEI]]/Data[[#This Row],[NUMĂRUL PERSOANELOR ÎNSCRISE ÎN LISTELE ELECTORALE]]</f>
        <v>2.9500815660685156</v>
      </c>
      <c r="U1914" s="41">
        <f>Data[[#This Row],[TOTAL CHELTUIELI EURO]]/Data[[#This Row],[NUMĂRUL PERSOANELOR ÎNSCRISE ÎN LISTELE ELECTORALE]]</f>
        <v>0.60950839157631365</v>
      </c>
      <c r="V1914" s="41">
        <f>Data[[#This Row],[TOTAL CHELTUIELI LEI]]/Data[[#This Row],[NUMĂRUL PERSOANELOR CARE AU PARTICIPAT LA VOT]]</f>
        <v>4.419354838709677</v>
      </c>
      <c r="W1914" s="41">
        <f>Data[[#This Row],[TOTAL CHELTUIELI EURO]]/Data[[#This Row],[NUMĂRUL PERSOANELOR CARE AU PARTICIPAT LA VOT]]</f>
        <v>0.91307097760576805</v>
      </c>
      <c r="X1914" s="43">
        <v>4.8400999999999996</v>
      </c>
      <c r="Y1914" s="114" t="s">
        <v>2891</v>
      </c>
      <c r="Z1914" s="44">
        <v>2</v>
      </c>
      <c r="AA1914" s="115" t="s">
        <v>3105</v>
      </c>
      <c r="AB1914" s="44">
        <v>0</v>
      </c>
      <c r="AC1914" s="45"/>
    </row>
    <row r="1915" spans="1:29" x14ac:dyDescent="0.2">
      <c r="A1915" s="37">
        <v>1914</v>
      </c>
      <c r="B1915" s="38" t="s">
        <v>253</v>
      </c>
      <c r="C1915" s="39" t="s">
        <v>296</v>
      </c>
      <c r="D1915" s="40">
        <v>44101</v>
      </c>
      <c r="E1915" s="38">
        <v>1</v>
      </c>
      <c r="F1915" s="38"/>
      <c r="G1915" s="38" t="s">
        <v>2</v>
      </c>
      <c r="H1915" s="38" t="s">
        <v>2</v>
      </c>
      <c r="I1915" s="41">
        <v>0</v>
      </c>
      <c r="J1915" s="41">
        <v>7355</v>
      </c>
      <c r="K1915" s="41">
        <v>0</v>
      </c>
      <c r="L1915" s="41">
        <f>SUM(Data[[#This Row],[CHELTUIELI DE PERSONAL LEI]:[CHELTUIELI DE CAPITAL (ACTIVE NEFINANCIARE ) LEI]])</f>
        <v>7355</v>
      </c>
      <c r="M1915" s="41">
        <f>Data[[#This Row],[TOTAL CHELTUIELI LEI]]/Data[[#This Row],[CURS VALUTAR EURO BNR 22 07 2020]]</f>
        <v>1519.5967025474681</v>
      </c>
      <c r="N1915" s="49">
        <v>3522</v>
      </c>
      <c r="O1915" s="54"/>
      <c r="P1915" s="54">
        <v>1978</v>
      </c>
      <c r="Q1915" s="54"/>
      <c r="R1915" s="54">
        <f>Data[[#This Row],[PERSOANE ÎNSCRISE ÎN LISTELE ELECTORALE (TURUL 1)            ]]+Data[[#This Row],[PERSOANE ÎNSCRISE ÎN LISTELE ELECTORALE (TURUL AL 2-LEA)]]</f>
        <v>3522</v>
      </c>
      <c r="S1915" s="54">
        <f>Data[[#This Row],[PERSOANE CARE AU PARTICIPAT LA VOT (TURUL 1)]]+Data[[#This Row],[PERSOANE CARE AU PARTICIPAT LA VOT  (TURUL AL 2-LEA)]]</f>
        <v>1978</v>
      </c>
      <c r="T1915" s="41">
        <f>Data[[#This Row],[TOTAL CHELTUIELI LEI]]/Data[[#This Row],[NUMĂRUL PERSOANELOR ÎNSCRISE ÎN LISTELE ELECTORALE]]</f>
        <v>2.0883021010789324</v>
      </c>
      <c r="U1915" s="41">
        <f>Data[[#This Row],[TOTAL CHELTUIELI EURO]]/Data[[#This Row],[NUMĂRUL PERSOANELOR ÎNSCRISE ÎN LISTELE ELECTORALE]]</f>
        <v>0.43145846182494835</v>
      </c>
      <c r="V1915" s="41">
        <f>Data[[#This Row],[TOTAL CHELTUIELI LEI]]/Data[[#This Row],[NUMĂRUL PERSOANELOR CARE AU PARTICIPAT LA VOT]]</f>
        <v>3.71840242669363</v>
      </c>
      <c r="W1915" s="41">
        <f>Data[[#This Row],[TOTAL CHELTUIELI EURO]]/Data[[#This Row],[NUMĂRUL PERSOANELOR CARE AU PARTICIPAT LA VOT]]</f>
        <v>0.76824909127778973</v>
      </c>
      <c r="X1915" s="43">
        <v>4.8400999999999996</v>
      </c>
      <c r="Y1915" s="114" t="s">
        <v>2891</v>
      </c>
      <c r="Z1915" s="44">
        <v>2</v>
      </c>
      <c r="AA1915" s="115" t="s">
        <v>3105</v>
      </c>
      <c r="AB1915" s="44">
        <v>0</v>
      </c>
      <c r="AC1915" s="45"/>
    </row>
    <row r="1916" spans="1:29" x14ac:dyDescent="0.2">
      <c r="A1916" s="37">
        <v>1915</v>
      </c>
      <c r="B1916" s="38" t="s">
        <v>253</v>
      </c>
      <c r="C1916" s="39" t="s">
        <v>297</v>
      </c>
      <c r="D1916" s="40">
        <v>44101</v>
      </c>
      <c r="E1916" s="38">
        <v>1</v>
      </c>
      <c r="F1916" s="38"/>
      <c r="G1916" s="38" t="s">
        <v>2</v>
      </c>
      <c r="H1916" s="38" t="s">
        <v>2</v>
      </c>
      <c r="I1916" s="41">
        <v>1800</v>
      </c>
      <c r="J1916" s="41">
        <v>8024</v>
      </c>
      <c r="K1916" s="41">
        <v>0</v>
      </c>
      <c r="L1916" s="41">
        <f>SUM(Data[[#This Row],[CHELTUIELI DE PERSONAL LEI]:[CHELTUIELI DE CAPITAL (ACTIVE NEFINANCIARE ) LEI]])</f>
        <v>9824</v>
      </c>
      <c r="M1916" s="41">
        <f>Data[[#This Row],[TOTAL CHELTUIELI LEI]]/Data[[#This Row],[CURS VALUTAR EURO BNR 22 07 2020]]</f>
        <v>2029.7101299559929</v>
      </c>
      <c r="N1916" s="49">
        <v>1434</v>
      </c>
      <c r="O1916" s="54"/>
      <c r="P1916" s="54">
        <v>1133</v>
      </c>
      <c r="Q1916" s="54"/>
      <c r="R1916" s="54">
        <f>Data[[#This Row],[PERSOANE ÎNSCRISE ÎN LISTELE ELECTORALE (TURUL 1)            ]]+Data[[#This Row],[PERSOANE ÎNSCRISE ÎN LISTELE ELECTORALE (TURUL AL 2-LEA)]]</f>
        <v>1434</v>
      </c>
      <c r="S1916" s="54">
        <f>Data[[#This Row],[PERSOANE CARE AU PARTICIPAT LA VOT (TURUL 1)]]+Data[[#This Row],[PERSOANE CARE AU PARTICIPAT LA VOT  (TURUL AL 2-LEA)]]</f>
        <v>1133</v>
      </c>
      <c r="T1916" s="41">
        <f>Data[[#This Row],[TOTAL CHELTUIELI LEI]]/Data[[#This Row],[NUMĂRUL PERSOANELOR ÎNSCRISE ÎN LISTELE ELECTORALE]]</f>
        <v>6.8507670850767086</v>
      </c>
      <c r="U1916" s="41">
        <f>Data[[#This Row],[TOTAL CHELTUIELI EURO]]/Data[[#This Row],[NUMĂRUL PERSOANELOR ÎNSCRISE ÎN LISTELE ELECTORALE]]</f>
        <v>1.4154185006666617</v>
      </c>
      <c r="V1916" s="41">
        <f>Data[[#This Row],[TOTAL CHELTUIELI LEI]]/Data[[#This Row],[NUMĂRUL PERSOANELOR CARE AU PARTICIPAT LA VOT]]</f>
        <v>8.6707855251544572</v>
      </c>
      <c r="W1916" s="41">
        <f>Data[[#This Row],[TOTAL CHELTUIELI EURO]]/Data[[#This Row],[NUMĂRUL PERSOANELOR CARE AU PARTICIPAT LA VOT]]</f>
        <v>1.7914475992550687</v>
      </c>
      <c r="X1916" s="43">
        <v>4.8400999999999996</v>
      </c>
      <c r="Y1916" s="114" t="s">
        <v>2889</v>
      </c>
      <c r="Z1916" s="44">
        <v>6</v>
      </c>
      <c r="AA1916" s="115" t="s">
        <v>3107</v>
      </c>
      <c r="AB1916" s="44">
        <v>1</v>
      </c>
      <c r="AC1916" s="45"/>
    </row>
    <row r="1917" spans="1:29" x14ac:dyDescent="0.2">
      <c r="A1917" s="37">
        <v>1916</v>
      </c>
      <c r="B1917" s="38" t="s">
        <v>253</v>
      </c>
      <c r="C1917" s="39" t="s">
        <v>298</v>
      </c>
      <c r="D1917" s="40">
        <v>44101</v>
      </c>
      <c r="E1917" s="38">
        <v>1</v>
      </c>
      <c r="F1917" s="38"/>
      <c r="G1917" s="38" t="s">
        <v>2</v>
      </c>
      <c r="H1917" s="38" t="s">
        <v>2</v>
      </c>
      <c r="I1917" s="41">
        <v>600</v>
      </c>
      <c r="J1917" s="41">
        <v>4863.82</v>
      </c>
      <c r="K1917" s="41">
        <v>0</v>
      </c>
      <c r="L1917" s="41">
        <f>SUM(Data[[#This Row],[CHELTUIELI DE PERSONAL LEI]:[CHELTUIELI DE CAPITAL (ACTIVE NEFINANCIARE ) LEI]])</f>
        <v>5463.82</v>
      </c>
      <c r="M1917" s="41">
        <f>Data[[#This Row],[TOTAL CHELTUIELI LEI]]/Data[[#This Row],[CURS VALUTAR EURO BNR 22 07 2020]]</f>
        <v>1128.8651060928494</v>
      </c>
      <c r="N1917" s="49">
        <v>1204</v>
      </c>
      <c r="O1917" s="54"/>
      <c r="P1917" s="54">
        <v>893</v>
      </c>
      <c r="Q1917" s="54"/>
      <c r="R1917" s="54">
        <f>Data[[#This Row],[PERSOANE ÎNSCRISE ÎN LISTELE ELECTORALE (TURUL 1)            ]]+Data[[#This Row],[PERSOANE ÎNSCRISE ÎN LISTELE ELECTORALE (TURUL AL 2-LEA)]]</f>
        <v>1204</v>
      </c>
      <c r="S1917" s="54">
        <f>Data[[#This Row],[PERSOANE CARE AU PARTICIPAT LA VOT (TURUL 1)]]+Data[[#This Row],[PERSOANE CARE AU PARTICIPAT LA VOT  (TURUL AL 2-LEA)]]</f>
        <v>893</v>
      </c>
      <c r="T1917" s="41">
        <f>Data[[#This Row],[TOTAL CHELTUIELI LEI]]/Data[[#This Row],[NUMĂRUL PERSOANELOR ÎNSCRISE ÎN LISTELE ELECTORALE]]</f>
        <v>4.5380564784053155</v>
      </c>
      <c r="U1917" s="41">
        <f>Data[[#This Row],[TOTAL CHELTUIELI EURO]]/Data[[#This Row],[NUMĂRUL PERSOANELOR ÎNSCRISE ÎN LISTELE ELECTORALE]]</f>
        <v>0.93759560306715062</v>
      </c>
      <c r="V1917" s="41">
        <f>Data[[#This Row],[TOTAL CHELTUIELI LEI]]/Data[[#This Row],[NUMĂRUL PERSOANELOR CARE AU PARTICIPAT LA VOT]]</f>
        <v>6.1184994400895851</v>
      </c>
      <c r="W1917" s="41">
        <f>Data[[#This Row],[TOTAL CHELTUIELI EURO]]/Data[[#This Row],[NUMĂRUL PERSOANELOR CARE AU PARTICIPAT LA VOT]]</f>
        <v>1.2641266585586219</v>
      </c>
      <c r="X1917" s="43">
        <v>4.8400999999999996</v>
      </c>
      <c r="Y1917" s="114" t="s">
        <v>2895</v>
      </c>
      <c r="Z1917" s="44">
        <v>4</v>
      </c>
      <c r="AA1917" s="115" t="s">
        <v>3105</v>
      </c>
      <c r="AB1917" s="44">
        <v>0</v>
      </c>
      <c r="AC1917" s="45"/>
    </row>
    <row r="1918" spans="1:29" x14ac:dyDescent="0.2">
      <c r="A1918" s="37">
        <v>1917</v>
      </c>
      <c r="B1918" s="38" t="s">
        <v>253</v>
      </c>
      <c r="C1918" s="39" t="s">
        <v>299</v>
      </c>
      <c r="D1918" s="40">
        <v>44101</v>
      </c>
      <c r="E1918" s="38">
        <v>1</v>
      </c>
      <c r="F1918" s="38"/>
      <c r="G1918" s="38" t="s">
        <v>2</v>
      </c>
      <c r="H1918" s="38" t="s">
        <v>2</v>
      </c>
      <c r="I1918" s="41">
        <v>1500</v>
      </c>
      <c r="J1918" s="41">
        <v>9399</v>
      </c>
      <c r="K1918" s="41">
        <v>0</v>
      </c>
      <c r="L1918" s="41">
        <f>SUM(Data[[#This Row],[CHELTUIELI DE PERSONAL LEI]:[CHELTUIELI DE CAPITAL (ACTIVE NEFINANCIARE ) LEI]])</f>
        <v>10899</v>
      </c>
      <c r="M1918" s="41">
        <f>Data[[#This Row],[TOTAL CHELTUIELI LEI]]/Data[[#This Row],[CURS VALUTAR EURO BNR 22 07 2020]]</f>
        <v>2251.8129790706807</v>
      </c>
      <c r="N1918" s="49">
        <v>3815</v>
      </c>
      <c r="O1918" s="54"/>
      <c r="P1918" s="54">
        <v>2583</v>
      </c>
      <c r="Q1918" s="54"/>
      <c r="R1918" s="54">
        <f>Data[[#This Row],[PERSOANE ÎNSCRISE ÎN LISTELE ELECTORALE (TURUL 1)            ]]+Data[[#This Row],[PERSOANE ÎNSCRISE ÎN LISTELE ELECTORALE (TURUL AL 2-LEA)]]</f>
        <v>3815</v>
      </c>
      <c r="S1918" s="54">
        <f>Data[[#This Row],[PERSOANE CARE AU PARTICIPAT LA VOT (TURUL 1)]]+Data[[#This Row],[PERSOANE CARE AU PARTICIPAT LA VOT  (TURUL AL 2-LEA)]]</f>
        <v>2583</v>
      </c>
      <c r="T1918" s="41">
        <f>Data[[#This Row],[TOTAL CHELTUIELI LEI]]/Data[[#This Row],[NUMĂRUL PERSOANELOR ÎNSCRISE ÎN LISTELE ELECTORALE]]</f>
        <v>2.856880733944954</v>
      </c>
      <c r="U1918" s="41">
        <f>Data[[#This Row],[TOTAL CHELTUIELI EURO]]/Data[[#This Row],[NUMĂRUL PERSOANELOR ÎNSCRISE ÎN LISTELE ELECTORALE]]</f>
        <v>0.59025241915352056</v>
      </c>
      <c r="V1918" s="41">
        <f>Data[[#This Row],[TOTAL CHELTUIELI LEI]]/Data[[#This Row],[NUMĂRUL PERSOANELOR CARE AU PARTICIPAT LA VOT]]</f>
        <v>4.2195121951219514</v>
      </c>
      <c r="W1918" s="41">
        <f>Data[[#This Row],[TOTAL CHELTUIELI EURO]]/Data[[#This Row],[NUMĂRUL PERSOANELOR CARE AU PARTICIPAT LA VOT]]</f>
        <v>0.87178202828907503</v>
      </c>
      <c r="X1918" s="43">
        <v>4.8400999999999996</v>
      </c>
      <c r="Y1918" s="114" t="s">
        <v>2891</v>
      </c>
      <c r="Z1918" s="44">
        <v>2</v>
      </c>
      <c r="AA1918" s="115" t="s">
        <v>3105</v>
      </c>
      <c r="AB1918" s="44">
        <v>0</v>
      </c>
      <c r="AC1918" s="45"/>
    </row>
    <row r="1919" spans="1:29" x14ac:dyDescent="0.2">
      <c r="A1919" s="37">
        <v>1918</v>
      </c>
      <c r="B1919" s="38" t="s">
        <v>253</v>
      </c>
      <c r="C1919" s="39" t="s">
        <v>300</v>
      </c>
      <c r="D1919" s="40">
        <v>44101</v>
      </c>
      <c r="E1919" s="38">
        <v>1</v>
      </c>
      <c r="F1919" s="38"/>
      <c r="G1919" s="38" t="s">
        <v>2</v>
      </c>
      <c r="H1919" s="38" t="s">
        <v>2</v>
      </c>
      <c r="I1919" s="41">
        <v>0</v>
      </c>
      <c r="J1919" s="41">
        <v>30942</v>
      </c>
      <c r="K1919" s="41">
        <v>0</v>
      </c>
      <c r="L1919" s="41">
        <f>SUM(Data[[#This Row],[CHELTUIELI DE PERSONAL LEI]:[CHELTUIELI DE CAPITAL (ACTIVE NEFINANCIARE ) LEI]])</f>
        <v>30942</v>
      </c>
      <c r="M1919" s="41">
        <f>Data[[#This Row],[TOTAL CHELTUIELI LEI]]/Data[[#This Row],[CURS VALUTAR EURO BNR 22 07 2020]]</f>
        <v>6392.8431230759697</v>
      </c>
      <c r="N1919" s="49">
        <v>2767</v>
      </c>
      <c r="O1919" s="54"/>
      <c r="P1919" s="54">
        <v>1711</v>
      </c>
      <c r="Q1919" s="54"/>
      <c r="R1919" s="54">
        <f>Data[[#This Row],[PERSOANE ÎNSCRISE ÎN LISTELE ELECTORALE (TURUL 1)            ]]+Data[[#This Row],[PERSOANE ÎNSCRISE ÎN LISTELE ELECTORALE (TURUL AL 2-LEA)]]</f>
        <v>2767</v>
      </c>
      <c r="S1919" s="54">
        <f>Data[[#This Row],[PERSOANE CARE AU PARTICIPAT LA VOT (TURUL 1)]]+Data[[#This Row],[PERSOANE CARE AU PARTICIPAT LA VOT  (TURUL AL 2-LEA)]]</f>
        <v>1711</v>
      </c>
      <c r="T1919" s="41">
        <f>Data[[#This Row],[TOTAL CHELTUIELI LEI]]/Data[[#This Row],[NUMĂRUL PERSOANELOR ÎNSCRISE ÎN LISTELE ELECTORALE]]</f>
        <v>11.182508131550415</v>
      </c>
      <c r="U1919" s="41">
        <f>Data[[#This Row],[TOTAL CHELTUIELI EURO]]/Data[[#This Row],[NUMĂRUL PERSOANELOR ÎNSCRISE ÎN LISTELE ELECTORALE]]</f>
        <v>2.3103878290841959</v>
      </c>
      <c r="V1919" s="41">
        <f>Data[[#This Row],[TOTAL CHELTUIELI LEI]]/Data[[#This Row],[NUMĂRUL PERSOANELOR CARE AU PARTICIPAT LA VOT]]</f>
        <v>18.084161309175922</v>
      </c>
      <c r="W1919" s="41">
        <f>Data[[#This Row],[TOTAL CHELTUIELI EURO]]/Data[[#This Row],[NUMĂRUL PERSOANELOR CARE AU PARTICIPAT LA VOT]]</f>
        <v>3.7363197680163469</v>
      </c>
      <c r="X1919" s="43">
        <v>4.8400999999999996</v>
      </c>
      <c r="Y1919" s="114" t="s">
        <v>2888</v>
      </c>
      <c r="Z1919" s="44">
        <v>11</v>
      </c>
      <c r="AA1919" s="115" t="s">
        <v>3108</v>
      </c>
      <c r="AB1919" s="44">
        <v>2</v>
      </c>
      <c r="AC1919" s="45"/>
    </row>
    <row r="1920" spans="1:29" x14ac:dyDescent="0.2">
      <c r="A1920" s="37">
        <v>1919</v>
      </c>
      <c r="B1920" s="38" t="s">
        <v>253</v>
      </c>
      <c r="C1920" s="39" t="s">
        <v>301</v>
      </c>
      <c r="D1920" s="40">
        <v>44101</v>
      </c>
      <c r="E1920" s="38">
        <v>1</v>
      </c>
      <c r="F1920" s="38"/>
      <c r="G1920" s="38" t="s">
        <v>2</v>
      </c>
      <c r="H1920" s="38" t="s">
        <v>2</v>
      </c>
      <c r="I1920" s="41">
        <v>18700</v>
      </c>
      <c r="J1920" s="41">
        <v>15209</v>
      </c>
      <c r="K1920" s="41">
        <v>0</v>
      </c>
      <c r="L1920" s="41">
        <f>SUM(Data[[#This Row],[CHELTUIELI DE PERSONAL LEI]:[CHELTUIELI DE CAPITAL (ACTIVE NEFINANCIARE ) LEI]])</f>
        <v>33909</v>
      </c>
      <c r="M1920" s="41">
        <f>Data[[#This Row],[TOTAL CHELTUIELI LEI]]/Data[[#This Row],[CURS VALUTAR EURO BNR 22 07 2020]]</f>
        <v>7005.8469866325086</v>
      </c>
      <c r="N1920" s="49">
        <v>1094</v>
      </c>
      <c r="O1920" s="54"/>
      <c r="P1920" s="54">
        <v>980</v>
      </c>
      <c r="Q1920" s="54"/>
      <c r="R1920" s="54">
        <f>Data[[#This Row],[PERSOANE ÎNSCRISE ÎN LISTELE ELECTORALE (TURUL 1)            ]]+Data[[#This Row],[PERSOANE ÎNSCRISE ÎN LISTELE ELECTORALE (TURUL AL 2-LEA)]]</f>
        <v>1094</v>
      </c>
      <c r="S1920" s="54">
        <f>Data[[#This Row],[PERSOANE CARE AU PARTICIPAT LA VOT (TURUL 1)]]+Data[[#This Row],[PERSOANE CARE AU PARTICIPAT LA VOT  (TURUL AL 2-LEA)]]</f>
        <v>980</v>
      </c>
      <c r="T1920" s="41">
        <f>Data[[#This Row],[TOTAL CHELTUIELI LEI]]/Data[[#This Row],[NUMĂRUL PERSOANELOR ÎNSCRISE ÎN LISTELE ELECTORALE]]</f>
        <v>30.995429616087751</v>
      </c>
      <c r="U1920" s="41">
        <f>Data[[#This Row],[TOTAL CHELTUIELI EURO]]/Data[[#This Row],[NUMĂRUL PERSOANELOR ÎNSCRISE ÎN LISTELE ELECTORALE]]</f>
        <v>6.4038820718761507</v>
      </c>
      <c r="V1920" s="41">
        <f>Data[[#This Row],[TOTAL CHELTUIELI LEI]]/Data[[#This Row],[NUMĂRUL PERSOANELOR CARE AU PARTICIPAT LA VOT]]</f>
        <v>34.601020408163265</v>
      </c>
      <c r="W1920" s="41">
        <f>Data[[#This Row],[TOTAL CHELTUIELI EURO]]/Data[[#This Row],[NUMĂRUL PERSOANELOR CARE AU PARTICIPAT LA VOT]]</f>
        <v>7.1488234557474577</v>
      </c>
      <c r="X1920" s="43">
        <v>4.8400999999999996</v>
      </c>
      <c r="Y1920" s="114" t="s">
        <v>2912</v>
      </c>
      <c r="Z1920" s="44">
        <v>31</v>
      </c>
      <c r="AA1920" s="115" t="s">
        <v>3114</v>
      </c>
      <c r="AB1920" s="44">
        <v>6</v>
      </c>
      <c r="AC1920" s="45"/>
    </row>
    <row r="1921" spans="1:29" x14ac:dyDescent="0.2">
      <c r="A1921" s="37">
        <v>1920</v>
      </c>
      <c r="B1921" s="38" t="s">
        <v>253</v>
      </c>
      <c r="C1921" s="39" t="s">
        <v>302</v>
      </c>
      <c r="D1921" s="40">
        <v>44101</v>
      </c>
      <c r="E1921" s="38">
        <v>1</v>
      </c>
      <c r="F1921" s="38"/>
      <c r="G1921" s="38" t="s">
        <v>2</v>
      </c>
      <c r="H1921" s="38" t="s">
        <v>2</v>
      </c>
      <c r="I1921" s="41">
        <v>0</v>
      </c>
      <c r="J1921" s="41">
        <v>13685.78</v>
      </c>
      <c r="K1921" s="41">
        <v>0</v>
      </c>
      <c r="L1921" s="41">
        <f>SUM(Data[[#This Row],[CHELTUIELI DE PERSONAL LEI]:[CHELTUIELI DE CAPITAL (ACTIVE NEFINANCIARE ) LEI]])</f>
        <v>13685.78</v>
      </c>
      <c r="M1921" s="41">
        <f>Data[[#This Row],[TOTAL CHELTUIELI LEI]]/Data[[#This Row],[CURS VALUTAR EURO BNR 22 07 2020]]</f>
        <v>2827.5820747505222</v>
      </c>
      <c r="N1921" s="49">
        <v>3240</v>
      </c>
      <c r="O1921" s="54"/>
      <c r="P1921" s="54">
        <v>2061</v>
      </c>
      <c r="Q1921" s="54"/>
      <c r="R1921" s="54">
        <f>Data[[#This Row],[PERSOANE ÎNSCRISE ÎN LISTELE ELECTORALE (TURUL 1)            ]]+Data[[#This Row],[PERSOANE ÎNSCRISE ÎN LISTELE ELECTORALE (TURUL AL 2-LEA)]]</f>
        <v>3240</v>
      </c>
      <c r="S1921" s="54">
        <f>Data[[#This Row],[PERSOANE CARE AU PARTICIPAT LA VOT (TURUL 1)]]+Data[[#This Row],[PERSOANE CARE AU PARTICIPAT LA VOT  (TURUL AL 2-LEA)]]</f>
        <v>2061</v>
      </c>
      <c r="T1921" s="41">
        <f>Data[[#This Row],[TOTAL CHELTUIELI LEI]]/Data[[#This Row],[NUMĂRUL PERSOANELOR ÎNSCRISE ÎN LISTELE ELECTORALE]]</f>
        <v>4.2240061728395064</v>
      </c>
      <c r="U1921" s="41">
        <f>Data[[#This Row],[TOTAL CHELTUIELI EURO]]/Data[[#This Row],[NUMĂRUL PERSOANELOR ÎNSCRISE ÎN LISTELE ELECTORALE]]</f>
        <v>0.87271051689830936</v>
      </c>
      <c r="V1921" s="41">
        <f>Data[[#This Row],[TOTAL CHELTUIELI LEI]]/Data[[#This Row],[NUMĂRUL PERSOANELOR CARE AU PARTICIPAT LA VOT]]</f>
        <v>6.6403590490053377</v>
      </c>
      <c r="W1921" s="41">
        <f>Data[[#This Row],[TOTAL CHELTUIELI EURO]]/Data[[#This Row],[NUMĂRUL PERSOANELOR CARE AU PARTICIPAT LA VOT]]</f>
        <v>1.371946664119613</v>
      </c>
      <c r="X1921" s="43">
        <v>4.8400999999999996</v>
      </c>
      <c r="Y1921" s="114" t="s">
        <v>2895</v>
      </c>
      <c r="Z1921" s="44">
        <v>4</v>
      </c>
      <c r="AA1921" s="115" t="s">
        <v>3105</v>
      </c>
      <c r="AB1921" s="44">
        <v>0</v>
      </c>
      <c r="AC1921" s="45"/>
    </row>
    <row r="1922" spans="1:29" x14ac:dyDescent="0.2">
      <c r="A1922" s="37">
        <v>1921</v>
      </c>
      <c r="B1922" s="38" t="s">
        <v>253</v>
      </c>
      <c r="C1922" s="39" t="s">
        <v>303</v>
      </c>
      <c r="D1922" s="40">
        <v>44101</v>
      </c>
      <c r="E1922" s="38">
        <v>1</v>
      </c>
      <c r="F1922" s="38"/>
      <c r="G1922" s="38" t="s">
        <v>2</v>
      </c>
      <c r="H1922" s="38" t="s">
        <v>2</v>
      </c>
      <c r="I1922" s="41">
        <v>5000</v>
      </c>
      <c r="J1922" s="41">
        <v>500</v>
      </c>
      <c r="K1922" s="41">
        <v>0</v>
      </c>
      <c r="L1922" s="41">
        <f>SUM(Data[[#This Row],[CHELTUIELI DE PERSONAL LEI]:[CHELTUIELI DE CAPITAL (ACTIVE NEFINANCIARE ) LEI]])</f>
        <v>5500</v>
      </c>
      <c r="M1922" s="41">
        <f>Data[[#This Row],[TOTAL CHELTUIELI LEI]]/Data[[#This Row],[CURS VALUTAR EURO BNR 22 07 2020]]</f>
        <v>1136.340158261193</v>
      </c>
      <c r="N1922" s="49">
        <v>1173</v>
      </c>
      <c r="O1922" s="54"/>
      <c r="P1922" s="54">
        <v>917</v>
      </c>
      <c r="Q1922" s="54"/>
      <c r="R1922" s="54">
        <f>Data[[#This Row],[PERSOANE ÎNSCRISE ÎN LISTELE ELECTORALE (TURUL 1)            ]]+Data[[#This Row],[PERSOANE ÎNSCRISE ÎN LISTELE ELECTORALE (TURUL AL 2-LEA)]]</f>
        <v>1173</v>
      </c>
      <c r="S1922" s="54">
        <f>Data[[#This Row],[PERSOANE CARE AU PARTICIPAT LA VOT (TURUL 1)]]+Data[[#This Row],[PERSOANE CARE AU PARTICIPAT LA VOT  (TURUL AL 2-LEA)]]</f>
        <v>917</v>
      </c>
      <c r="T1922" s="41">
        <f>Data[[#This Row],[TOTAL CHELTUIELI LEI]]/Data[[#This Row],[NUMĂRUL PERSOANELOR ÎNSCRISE ÎN LISTELE ELECTORALE]]</f>
        <v>4.6888320545609545</v>
      </c>
      <c r="U1922" s="41">
        <f>Data[[#This Row],[TOTAL CHELTUIELI EURO]]/Data[[#This Row],[NUMĂRUL PERSOANELOR ÎNSCRISE ÎN LISTELE ELECTORALE]]</f>
        <v>0.96874693798908185</v>
      </c>
      <c r="V1922" s="41">
        <f>Data[[#This Row],[TOTAL CHELTUIELI LEI]]/Data[[#This Row],[NUMĂRUL PERSOANELOR CARE AU PARTICIPAT LA VOT]]</f>
        <v>5.9978189749182116</v>
      </c>
      <c r="W1922" s="41">
        <f>Data[[#This Row],[TOTAL CHELTUIELI EURO]]/Data[[#This Row],[NUMĂRUL PERSOANELOR CARE AU PARTICIPAT LA VOT]]</f>
        <v>1.239193193305554</v>
      </c>
      <c r="X1922" s="43">
        <v>4.8400999999999996</v>
      </c>
      <c r="Y1922" s="114" t="s">
        <v>2895</v>
      </c>
      <c r="Z1922" s="44">
        <v>4</v>
      </c>
      <c r="AA1922" s="115" t="s">
        <v>3105</v>
      </c>
      <c r="AB1922" s="44">
        <v>0</v>
      </c>
      <c r="AC1922" s="45"/>
    </row>
    <row r="1923" spans="1:29" x14ac:dyDescent="0.2">
      <c r="A1923" s="37">
        <v>1922</v>
      </c>
      <c r="B1923" s="38" t="s">
        <v>253</v>
      </c>
      <c r="C1923" s="39" t="s">
        <v>304</v>
      </c>
      <c r="D1923" s="40">
        <v>44101</v>
      </c>
      <c r="E1923" s="38">
        <v>1</v>
      </c>
      <c r="F1923" s="38"/>
      <c r="G1923" s="38" t="s">
        <v>2</v>
      </c>
      <c r="H1923" s="38" t="s">
        <v>2</v>
      </c>
      <c r="I1923" s="41">
        <v>3600</v>
      </c>
      <c r="J1923" s="41">
        <v>4389</v>
      </c>
      <c r="K1923" s="41">
        <v>0</v>
      </c>
      <c r="L1923" s="41">
        <f>SUM(Data[[#This Row],[CHELTUIELI DE PERSONAL LEI]:[CHELTUIELI DE CAPITAL (ACTIVE NEFINANCIARE ) LEI]])</f>
        <v>7989</v>
      </c>
      <c r="M1923" s="41">
        <f>Data[[#This Row],[TOTAL CHELTUIELI LEI]]/Data[[#This Row],[CURS VALUTAR EURO BNR 22 07 2020]]</f>
        <v>1650.5857316997583</v>
      </c>
      <c r="N1923" s="49">
        <v>1283</v>
      </c>
      <c r="O1923" s="54"/>
      <c r="P1923" s="54">
        <v>1164</v>
      </c>
      <c r="Q1923" s="54"/>
      <c r="R1923" s="54">
        <f>Data[[#This Row],[PERSOANE ÎNSCRISE ÎN LISTELE ELECTORALE (TURUL 1)            ]]+Data[[#This Row],[PERSOANE ÎNSCRISE ÎN LISTELE ELECTORALE (TURUL AL 2-LEA)]]</f>
        <v>1283</v>
      </c>
      <c r="S1923" s="54">
        <f>Data[[#This Row],[PERSOANE CARE AU PARTICIPAT LA VOT (TURUL 1)]]+Data[[#This Row],[PERSOANE CARE AU PARTICIPAT LA VOT  (TURUL AL 2-LEA)]]</f>
        <v>1164</v>
      </c>
      <c r="T1923" s="41">
        <f>Data[[#This Row],[TOTAL CHELTUIELI LEI]]/Data[[#This Row],[NUMĂRUL PERSOANELOR ÎNSCRISE ÎN LISTELE ELECTORALE]]</f>
        <v>6.2268121590023382</v>
      </c>
      <c r="U1923" s="41">
        <f>Data[[#This Row],[TOTAL CHELTUIELI EURO]]/Data[[#This Row],[NUMĂRUL PERSOANELOR ÎNSCRISE ÎN LISTELE ELECTORALE]]</f>
        <v>1.2865048571315341</v>
      </c>
      <c r="V1923" s="41">
        <f>Data[[#This Row],[TOTAL CHELTUIELI LEI]]/Data[[#This Row],[NUMĂRUL PERSOANELOR CARE AU PARTICIPAT LA VOT]]</f>
        <v>6.8634020618556697</v>
      </c>
      <c r="W1923" s="41">
        <f>Data[[#This Row],[TOTAL CHELTUIELI EURO]]/Data[[#This Row],[NUMĂRUL PERSOANELOR CARE AU PARTICIPAT LA VOT]]</f>
        <v>1.4180289791235037</v>
      </c>
      <c r="X1923" s="43">
        <v>4.8400999999999996</v>
      </c>
      <c r="Y1923" s="114" t="s">
        <v>2889</v>
      </c>
      <c r="Z1923" s="44">
        <v>6</v>
      </c>
      <c r="AA1923" s="115" t="s">
        <v>3107</v>
      </c>
      <c r="AB1923" s="44">
        <v>1</v>
      </c>
      <c r="AC1923" s="45"/>
    </row>
    <row r="1924" spans="1:29" x14ac:dyDescent="0.2">
      <c r="A1924" s="37">
        <v>1923</v>
      </c>
      <c r="B1924" s="38" t="s">
        <v>253</v>
      </c>
      <c r="C1924" s="39" t="s">
        <v>305</v>
      </c>
      <c r="D1924" s="40">
        <v>44101</v>
      </c>
      <c r="E1924" s="38">
        <v>1</v>
      </c>
      <c r="F1924" s="38"/>
      <c r="G1924" s="38" t="s">
        <v>2</v>
      </c>
      <c r="H1924" s="38" t="s">
        <v>2</v>
      </c>
      <c r="I1924" s="41">
        <v>0</v>
      </c>
      <c r="J1924" s="41">
        <v>13725.38</v>
      </c>
      <c r="K1924" s="41">
        <v>0</v>
      </c>
      <c r="L1924" s="41">
        <f>SUM(Data[[#This Row],[CHELTUIELI DE PERSONAL LEI]:[CHELTUIELI DE CAPITAL (ACTIVE NEFINANCIARE ) LEI]])</f>
        <v>13725.38</v>
      </c>
      <c r="M1924" s="41">
        <f>Data[[#This Row],[TOTAL CHELTUIELI LEI]]/Data[[#This Row],[CURS VALUTAR EURO BNR 22 07 2020]]</f>
        <v>2835.7637238900024</v>
      </c>
      <c r="N1924" s="49">
        <v>1949</v>
      </c>
      <c r="O1924" s="54"/>
      <c r="P1924" s="54">
        <v>1267</v>
      </c>
      <c r="Q1924" s="54"/>
      <c r="R1924" s="54">
        <f>Data[[#This Row],[PERSOANE ÎNSCRISE ÎN LISTELE ELECTORALE (TURUL 1)            ]]+Data[[#This Row],[PERSOANE ÎNSCRISE ÎN LISTELE ELECTORALE (TURUL AL 2-LEA)]]</f>
        <v>1949</v>
      </c>
      <c r="S1924" s="54">
        <f>Data[[#This Row],[PERSOANE CARE AU PARTICIPAT LA VOT (TURUL 1)]]+Data[[#This Row],[PERSOANE CARE AU PARTICIPAT LA VOT  (TURUL AL 2-LEA)]]</f>
        <v>1267</v>
      </c>
      <c r="T1924" s="41">
        <f>Data[[#This Row],[TOTAL CHELTUIELI LEI]]/Data[[#This Row],[NUMĂRUL PERSOANELOR ÎNSCRISE ÎN LISTELE ELECTORALE]]</f>
        <v>7.0422678296562333</v>
      </c>
      <c r="U1924" s="41">
        <f>Data[[#This Row],[TOTAL CHELTUIELI EURO]]/Data[[#This Row],[NUMĂRUL PERSOANELOR ÎNSCRISE ÎN LISTELE ELECTORALE]]</f>
        <v>1.4549839527398678</v>
      </c>
      <c r="V1924" s="41">
        <f>Data[[#This Row],[TOTAL CHELTUIELI LEI]]/Data[[#This Row],[NUMĂRUL PERSOANELOR CARE AU PARTICIPAT LA VOT]]</f>
        <v>10.832975532754539</v>
      </c>
      <c r="W1924" s="41">
        <f>Data[[#This Row],[TOTAL CHELTUIELI EURO]]/Data[[#This Row],[NUMĂRUL PERSOANELOR CARE AU PARTICIPAT LA VOT]]</f>
        <v>2.2381718420599861</v>
      </c>
      <c r="X1924" s="43">
        <v>4.8400999999999996</v>
      </c>
      <c r="Y1924" s="114" t="s">
        <v>2886</v>
      </c>
      <c r="Z1924" s="44">
        <v>7</v>
      </c>
      <c r="AA1924" s="115" t="s">
        <v>3107</v>
      </c>
      <c r="AB1924" s="44">
        <v>1</v>
      </c>
      <c r="AC1924" s="45"/>
    </row>
    <row r="1925" spans="1:29" x14ac:dyDescent="0.2">
      <c r="A1925" s="37">
        <v>1924</v>
      </c>
      <c r="B1925" s="38" t="s">
        <v>253</v>
      </c>
      <c r="C1925" s="39" t="s">
        <v>155</v>
      </c>
      <c r="D1925" s="40">
        <v>44101</v>
      </c>
      <c r="E1925" s="38">
        <v>1</v>
      </c>
      <c r="F1925" s="38"/>
      <c r="G1925" s="38" t="s">
        <v>2</v>
      </c>
      <c r="H1925" s="38" t="s">
        <v>2</v>
      </c>
      <c r="I1925" s="41">
        <v>8080</v>
      </c>
      <c r="J1925" s="41">
        <v>6587</v>
      </c>
      <c r="K1925" s="41">
        <v>0</v>
      </c>
      <c r="L1925" s="41">
        <f>SUM(Data[[#This Row],[CHELTUIELI DE PERSONAL LEI]:[CHELTUIELI DE CAPITAL (ACTIVE NEFINANCIARE ) LEI]])</f>
        <v>14667</v>
      </c>
      <c r="M1925" s="41">
        <f>Data[[#This Row],[TOTAL CHELTUIELI LEI]]/Data[[#This Row],[CURS VALUTAR EURO BNR 22 07 2020]]</f>
        <v>3030.3092911303488</v>
      </c>
      <c r="N1925" s="49">
        <v>2774</v>
      </c>
      <c r="O1925" s="54"/>
      <c r="P1925" s="54">
        <v>1893</v>
      </c>
      <c r="Q1925" s="54"/>
      <c r="R1925" s="54">
        <f>Data[[#This Row],[PERSOANE ÎNSCRISE ÎN LISTELE ELECTORALE (TURUL 1)            ]]+Data[[#This Row],[PERSOANE ÎNSCRISE ÎN LISTELE ELECTORALE (TURUL AL 2-LEA)]]</f>
        <v>2774</v>
      </c>
      <c r="S1925" s="54">
        <f>Data[[#This Row],[PERSOANE CARE AU PARTICIPAT LA VOT (TURUL 1)]]+Data[[#This Row],[PERSOANE CARE AU PARTICIPAT LA VOT  (TURUL AL 2-LEA)]]</f>
        <v>1893</v>
      </c>
      <c r="T1925" s="41">
        <f>Data[[#This Row],[TOTAL CHELTUIELI LEI]]/Data[[#This Row],[NUMĂRUL PERSOANELOR ÎNSCRISE ÎN LISTELE ELECTORALE]]</f>
        <v>5.2873107426099493</v>
      </c>
      <c r="U1925" s="41">
        <f>Data[[#This Row],[TOTAL CHELTUIELI EURO]]/Data[[#This Row],[NUMĂRUL PERSOANELOR ÎNSCRISE ÎN LISTELE ELECTORALE]]</f>
        <v>1.0923970047333629</v>
      </c>
      <c r="V1925" s="41">
        <f>Data[[#This Row],[TOTAL CHELTUIELI LEI]]/Data[[#This Row],[NUMĂRUL PERSOANELOR CARE AU PARTICIPAT LA VOT]]</f>
        <v>7.7480190174326466</v>
      </c>
      <c r="W1925" s="41">
        <f>Data[[#This Row],[TOTAL CHELTUIELI EURO]]/Data[[#This Row],[NUMĂRUL PERSOANELOR CARE AU PARTICIPAT LA VOT]]</f>
        <v>1.6007973011782086</v>
      </c>
      <c r="X1925" s="43">
        <v>4.8400999999999996</v>
      </c>
      <c r="Y1925" s="114" t="s">
        <v>2892</v>
      </c>
      <c r="Z1925" s="44">
        <v>5</v>
      </c>
      <c r="AA1925" s="115" t="s">
        <v>3107</v>
      </c>
      <c r="AB1925" s="44">
        <v>1</v>
      </c>
      <c r="AC1925" s="45"/>
    </row>
    <row r="1926" spans="1:29" x14ac:dyDescent="0.2">
      <c r="A1926" s="37">
        <v>1925</v>
      </c>
      <c r="B1926" s="38" t="s">
        <v>253</v>
      </c>
      <c r="C1926" s="39" t="s">
        <v>306</v>
      </c>
      <c r="D1926" s="40">
        <v>44101</v>
      </c>
      <c r="E1926" s="38">
        <v>1</v>
      </c>
      <c r="F1926" s="38"/>
      <c r="G1926" s="38" t="s">
        <v>2</v>
      </c>
      <c r="H1926" s="38" t="s">
        <v>2</v>
      </c>
      <c r="I1926" s="41">
        <v>0</v>
      </c>
      <c r="J1926" s="41">
        <v>6822.6</v>
      </c>
      <c r="K1926" s="41">
        <v>0</v>
      </c>
      <c r="L1926" s="41">
        <f>SUM(Data[[#This Row],[CHELTUIELI DE PERSONAL LEI]:[CHELTUIELI DE CAPITAL (ACTIVE NEFINANCIARE ) LEI]])</f>
        <v>6822.6</v>
      </c>
      <c r="M1926" s="41">
        <f>Data[[#This Row],[TOTAL CHELTUIELI LEI]]/Data[[#This Row],[CURS VALUTAR EURO BNR 22 07 2020]]</f>
        <v>1409.5989752277846</v>
      </c>
      <c r="N1926" s="49">
        <v>950</v>
      </c>
      <c r="O1926" s="54"/>
      <c r="P1926" s="54">
        <v>686</v>
      </c>
      <c r="Q1926" s="54"/>
      <c r="R1926" s="54">
        <f>Data[[#This Row],[PERSOANE ÎNSCRISE ÎN LISTELE ELECTORALE (TURUL 1)            ]]+Data[[#This Row],[PERSOANE ÎNSCRISE ÎN LISTELE ELECTORALE (TURUL AL 2-LEA)]]</f>
        <v>950</v>
      </c>
      <c r="S1926" s="54">
        <f>Data[[#This Row],[PERSOANE CARE AU PARTICIPAT LA VOT (TURUL 1)]]+Data[[#This Row],[PERSOANE CARE AU PARTICIPAT LA VOT  (TURUL AL 2-LEA)]]</f>
        <v>686</v>
      </c>
      <c r="T1926" s="41">
        <f>Data[[#This Row],[TOTAL CHELTUIELI LEI]]/Data[[#This Row],[NUMĂRUL PERSOANELOR ÎNSCRISE ÎN LISTELE ELECTORALE]]</f>
        <v>7.1816842105263161</v>
      </c>
      <c r="U1926" s="41">
        <f>Data[[#This Row],[TOTAL CHELTUIELI EURO]]/Data[[#This Row],[NUMĂRUL PERSOANELOR ÎNSCRISE ÎN LISTELE ELECTORALE]]</f>
        <v>1.4837883949766155</v>
      </c>
      <c r="V1926" s="41">
        <f>Data[[#This Row],[TOTAL CHELTUIELI LEI]]/Data[[#This Row],[NUMĂRUL PERSOANELOR CARE AU PARTICIPAT LA VOT]]</f>
        <v>9.945481049562682</v>
      </c>
      <c r="W1926" s="41">
        <f>Data[[#This Row],[TOTAL CHELTUIELI EURO]]/Data[[#This Row],[NUMĂRUL PERSOANELOR CARE AU PARTICIPAT LA VOT]]</f>
        <v>2.0548090017897733</v>
      </c>
      <c r="X1926" s="43">
        <v>4.8400999999999996</v>
      </c>
      <c r="Y1926" s="114" t="s">
        <v>2886</v>
      </c>
      <c r="Z1926" s="44">
        <v>7</v>
      </c>
      <c r="AA1926" s="115" t="s">
        <v>3107</v>
      </c>
      <c r="AB1926" s="44">
        <v>1</v>
      </c>
      <c r="AC1926" s="45"/>
    </row>
    <row r="1927" spans="1:29" x14ac:dyDescent="0.2">
      <c r="A1927" s="37">
        <v>1926</v>
      </c>
      <c r="B1927" s="38" t="s">
        <v>253</v>
      </c>
      <c r="C1927" s="39" t="s">
        <v>307</v>
      </c>
      <c r="D1927" s="40">
        <v>44101</v>
      </c>
      <c r="E1927" s="38">
        <v>1</v>
      </c>
      <c r="F1927" s="38"/>
      <c r="G1927" s="38" t="s">
        <v>2</v>
      </c>
      <c r="H1927" s="38" t="s">
        <v>2</v>
      </c>
      <c r="I1927" s="41">
        <v>0</v>
      </c>
      <c r="J1927" s="41">
        <v>7037</v>
      </c>
      <c r="K1927" s="41">
        <v>0</v>
      </c>
      <c r="L1927" s="41">
        <f>SUM(Data[[#This Row],[CHELTUIELI DE PERSONAL LEI]:[CHELTUIELI DE CAPITAL (ACTIVE NEFINANCIARE ) LEI]])</f>
        <v>7037</v>
      </c>
      <c r="M1927" s="41">
        <f>Data[[#This Row],[TOTAL CHELTUIELI LEI]]/Data[[#This Row],[CURS VALUTAR EURO BNR 22 07 2020]]</f>
        <v>1453.8955806698209</v>
      </c>
      <c r="N1927" s="49">
        <v>1999</v>
      </c>
      <c r="O1927" s="54"/>
      <c r="P1927" s="54">
        <v>1546</v>
      </c>
      <c r="Q1927" s="54"/>
      <c r="R1927" s="54">
        <f>Data[[#This Row],[PERSOANE ÎNSCRISE ÎN LISTELE ELECTORALE (TURUL 1)            ]]+Data[[#This Row],[PERSOANE ÎNSCRISE ÎN LISTELE ELECTORALE (TURUL AL 2-LEA)]]</f>
        <v>1999</v>
      </c>
      <c r="S1927" s="54">
        <f>Data[[#This Row],[PERSOANE CARE AU PARTICIPAT LA VOT (TURUL 1)]]+Data[[#This Row],[PERSOANE CARE AU PARTICIPAT LA VOT  (TURUL AL 2-LEA)]]</f>
        <v>1546</v>
      </c>
      <c r="T1927" s="41">
        <f>Data[[#This Row],[TOTAL CHELTUIELI LEI]]/Data[[#This Row],[NUMĂRUL PERSOANELOR ÎNSCRISE ÎN LISTELE ELECTORALE]]</f>
        <v>3.5202601300650325</v>
      </c>
      <c r="U1927" s="41">
        <f>Data[[#This Row],[TOTAL CHELTUIELI EURO]]/Data[[#This Row],[NUMĂRUL PERSOANELOR ÎNSCRISE ÎN LISTELE ELECTORALE]]</f>
        <v>0.7273114460579394</v>
      </c>
      <c r="V1927" s="41">
        <f>Data[[#This Row],[TOTAL CHELTUIELI LEI]]/Data[[#This Row],[NUMĂRUL PERSOANELOR CARE AU PARTICIPAT LA VOT]]</f>
        <v>4.5517464424320826</v>
      </c>
      <c r="W1927" s="41">
        <f>Data[[#This Row],[TOTAL CHELTUIELI EURO]]/Data[[#This Row],[NUMĂRUL PERSOANELOR CARE AU PARTICIPAT LA VOT]]</f>
        <v>0.94042404959238091</v>
      </c>
      <c r="X1927" s="43">
        <v>4.8400999999999996</v>
      </c>
      <c r="Y1927" s="114" t="s">
        <v>2884</v>
      </c>
      <c r="Z1927" s="44">
        <v>3</v>
      </c>
      <c r="AA1927" s="115" t="s">
        <v>3105</v>
      </c>
      <c r="AB1927" s="44">
        <v>0</v>
      </c>
      <c r="AC1927" s="45"/>
    </row>
    <row r="1928" spans="1:29" x14ac:dyDescent="0.2">
      <c r="A1928" s="37">
        <v>1927</v>
      </c>
      <c r="B1928" s="38" t="s">
        <v>253</v>
      </c>
      <c r="C1928" s="39" t="s">
        <v>308</v>
      </c>
      <c r="D1928" s="40">
        <v>44101</v>
      </c>
      <c r="E1928" s="38">
        <v>1</v>
      </c>
      <c r="F1928" s="38"/>
      <c r="G1928" s="38" t="s">
        <v>2</v>
      </c>
      <c r="H1928" s="38" t="s">
        <v>2</v>
      </c>
      <c r="I1928" s="41">
        <v>22000</v>
      </c>
      <c r="J1928" s="41">
        <v>10000</v>
      </c>
      <c r="K1928" s="41">
        <v>16500</v>
      </c>
      <c r="L1928" s="41">
        <f>SUM(Data[[#This Row],[CHELTUIELI DE PERSONAL LEI]:[CHELTUIELI DE CAPITAL (ACTIVE NEFINANCIARE ) LEI]])</f>
        <v>48500</v>
      </c>
      <c r="M1928" s="41">
        <f>Data[[#This Row],[TOTAL CHELTUIELI LEI]]/Data[[#This Row],[CURS VALUTAR EURO BNR 22 07 2020]]</f>
        <v>10020.454122848701</v>
      </c>
      <c r="N1928" s="49">
        <v>1380</v>
      </c>
      <c r="O1928" s="54"/>
      <c r="P1928" s="54">
        <v>954</v>
      </c>
      <c r="Q1928" s="54"/>
      <c r="R1928" s="54">
        <f>Data[[#This Row],[PERSOANE ÎNSCRISE ÎN LISTELE ELECTORALE (TURUL 1)            ]]+Data[[#This Row],[PERSOANE ÎNSCRISE ÎN LISTELE ELECTORALE (TURUL AL 2-LEA)]]</f>
        <v>1380</v>
      </c>
      <c r="S1928" s="54">
        <f>Data[[#This Row],[PERSOANE CARE AU PARTICIPAT LA VOT (TURUL 1)]]+Data[[#This Row],[PERSOANE CARE AU PARTICIPAT LA VOT  (TURUL AL 2-LEA)]]</f>
        <v>954</v>
      </c>
      <c r="T1928" s="41">
        <f>Data[[#This Row],[TOTAL CHELTUIELI LEI]]/Data[[#This Row],[NUMĂRUL PERSOANELOR ÎNSCRISE ÎN LISTELE ELECTORALE]]</f>
        <v>35.144927536231883</v>
      </c>
      <c r="U1928" s="41">
        <f>Data[[#This Row],[TOTAL CHELTUIELI EURO]]/Data[[#This Row],[NUMĂRUL PERSOANELOR ÎNSCRISE ÎN LISTELE ELECTORALE]]</f>
        <v>7.2611986397454356</v>
      </c>
      <c r="V1928" s="41">
        <f>Data[[#This Row],[TOTAL CHELTUIELI LEI]]/Data[[#This Row],[NUMĂRUL PERSOANELOR CARE AU PARTICIPAT LA VOT]]</f>
        <v>50.838574423480082</v>
      </c>
      <c r="W1928" s="41">
        <f>Data[[#This Row],[TOTAL CHELTUIELI EURO]]/Data[[#This Row],[NUMĂRUL PERSOANELOR CARE AU PARTICIPAT LA VOT]]</f>
        <v>10.503620673845599</v>
      </c>
      <c r="X1928" s="43">
        <v>4.8400999999999996</v>
      </c>
      <c r="Y1928" s="114" t="s">
        <v>2921</v>
      </c>
      <c r="Z1928" s="44">
        <v>35</v>
      </c>
      <c r="AA1928" s="115" t="s">
        <v>3113</v>
      </c>
      <c r="AB1928" s="44">
        <v>7</v>
      </c>
      <c r="AC1928" s="45"/>
    </row>
    <row r="1929" spans="1:29" x14ac:dyDescent="0.2">
      <c r="A1929" s="37">
        <v>1928</v>
      </c>
      <c r="B1929" s="38" t="s">
        <v>253</v>
      </c>
      <c r="C1929" s="39" t="s">
        <v>309</v>
      </c>
      <c r="D1929" s="40">
        <v>44101</v>
      </c>
      <c r="E1929" s="38">
        <v>1</v>
      </c>
      <c r="F1929" s="38"/>
      <c r="G1929" s="38" t="s">
        <v>2</v>
      </c>
      <c r="H1929" s="38" t="s">
        <v>2</v>
      </c>
      <c r="I1929" s="41">
        <v>720</v>
      </c>
      <c r="J1929" s="41">
        <v>4191</v>
      </c>
      <c r="K1929" s="41">
        <v>0</v>
      </c>
      <c r="L1929" s="41">
        <f>SUM(Data[[#This Row],[CHELTUIELI DE PERSONAL LEI]:[CHELTUIELI DE CAPITAL (ACTIVE NEFINANCIARE ) LEI]])</f>
        <v>4911</v>
      </c>
      <c r="M1929" s="41">
        <f>Data[[#This Row],[TOTAL CHELTUIELI LEI]]/Data[[#This Row],[CURS VALUTAR EURO BNR 22 07 2020]]</f>
        <v>1014.6484576764943</v>
      </c>
      <c r="N1929" s="49">
        <v>853</v>
      </c>
      <c r="O1929" s="54"/>
      <c r="P1929" s="54">
        <v>861</v>
      </c>
      <c r="Q1929" s="54"/>
      <c r="R1929" s="54">
        <f>Data[[#This Row],[PERSOANE ÎNSCRISE ÎN LISTELE ELECTORALE (TURUL 1)            ]]+Data[[#This Row],[PERSOANE ÎNSCRISE ÎN LISTELE ELECTORALE (TURUL AL 2-LEA)]]</f>
        <v>853</v>
      </c>
      <c r="S1929" s="54">
        <f>Data[[#This Row],[PERSOANE CARE AU PARTICIPAT LA VOT (TURUL 1)]]+Data[[#This Row],[PERSOANE CARE AU PARTICIPAT LA VOT  (TURUL AL 2-LEA)]]</f>
        <v>861</v>
      </c>
      <c r="T1929" s="41">
        <f>Data[[#This Row],[TOTAL CHELTUIELI LEI]]/Data[[#This Row],[NUMĂRUL PERSOANELOR ÎNSCRISE ÎN LISTELE ELECTORALE]]</f>
        <v>5.7573270808909731</v>
      </c>
      <c r="U1929" s="41">
        <f>Data[[#This Row],[TOTAL CHELTUIELI EURO]]/Data[[#This Row],[NUMĂRUL PERSOANELOR ÎNSCRISE ÎN LISTELE ELECTORALE]]</f>
        <v>1.1895058120474729</v>
      </c>
      <c r="V1929" s="41">
        <f>Data[[#This Row],[TOTAL CHELTUIELI LEI]]/Data[[#This Row],[NUMĂRUL PERSOANELOR CARE AU PARTICIPAT LA VOT]]</f>
        <v>5.7038327526132404</v>
      </c>
      <c r="W1929" s="41">
        <f>Data[[#This Row],[TOTAL CHELTUIELI EURO]]/Data[[#This Row],[NUMĂRUL PERSOANELOR CARE AU PARTICIPAT LA VOT]]</f>
        <v>1.1784534932363464</v>
      </c>
      <c r="X1929" s="43">
        <v>4.8400999999999996</v>
      </c>
      <c r="Y1929" s="114" t="s">
        <v>2892</v>
      </c>
      <c r="Z1929" s="44">
        <v>5</v>
      </c>
      <c r="AA1929" s="115" t="s">
        <v>3107</v>
      </c>
      <c r="AB1929" s="44">
        <v>1</v>
      </c>
      <c r="AC1929" s="45"/>
    </row>
    <row r="1930" spans="1:29" x14ac:dyDescent="0.2">
      <c r="A1930" s="37">
        <v>1929</v>
      </c>
      <c r="B1930" s="38" t="s">
        <v>253</v>
      </c>
      <c r="C1930" s="39" t="s">
        <v>310</v>
      </c>
      <c r="D1930" s="40">
        <v>44101</v>
      </c>
      <c r="E1930" s="38">
        <v>1</v>
      </c>
      <c r="F1930" s="38"/>
      <c r="G1930" s="38" t="s">
        <v>2</v>
      </c>
      <c r="H1930" s="38" t="s">
        <v>2</v>
      </c>
      <c r="I1930" s="41">
        <v>600</v>
      </c>
      <c r="J1930" s="41">
        <v>10598</v>
      </c>
      <c r="K1930" s="41">
        <v>0</v>
      </c>
      <c r="L1930" s="41">
        <f>SUM(Data[[#This Row],[CHELTUIELI DE PERSONAL LEI]:[CHELTUIELI DE CAPITAL (ACTIVE NEFINANCIARE ) LEI]])</f>
        <v>11198</v>
      </c>
      <c r="M1930" s="41">
        <f>Data[[#This Row],[TOTAL CHELTUIELI LEI]]/Data[[#This Row],[CURS VALUTAR EURO BNR 22 07 2020]]</f>
        <v>2313.5885622197889</v>
      </c>
      <c r="N1930" s="49">
        <v>966</v>
      </c>
      <c r="O1930" s="54"/>
      <c r="P1930" s="54">
        <v>693</v>
      </c>
      <c r="Q1930" s="54"/>
      <c r="R1930" s="54">
        <f>Data[[#This Row],[PERSOANE ÎNSCRISE ÎN LISTELE ELECTORALE (TURUL 1)            ]]+Data[[#This Row],[PERSOANE ÎNSCRISE ÎN LISTELE ELECTORALE (TURUL AL 2-LEA)]]</f>
        <v>966</v>
      </c>
      <c r="S1930" s="54">
        <f>Data[[#This Row],[PERSOANE CARE AU PARTICIPAT LA VOT (TURUL 1)]]+Data[[#This Row],[PERSOANE CARE AU PARTICIPAT LA VOT  (TURUL AL 2-LEA)]]</f>
        <v>693</v>
      </c>
      <c r="T1930" s="41">
        <f>Data[[#This Row],[TOTAL CHELTUIELI LEI]]/Data[[#This Row],[NUMĂRUL PERSOANELOR ÎNSCRISE ÎN LISTELE ELECTORALE]]</f>
        <v>11.592132505175984</v>
      </c>
      <c r="U1930" s="41">
        <f>Data[[#This Row],[TOTAL CHELTUIELI EURO]]/Data[[#This Row],[NUMĂRUL PERSOANELOR ÎNSCRISE ÎN LISTELE ELECTORALE]]</f>
        <v>2.3950192155484356</v>
      </c>
      <c r="V1930" s="41">
        <f>Data[[#This Row],[TOTAL CHELTUIELI LEI]]/Data[[#This Row],[NUMĂRUL PERSOANELOR CARE AU PARTICIPAT LA VOT]]</f>
        <v>16.158730158730158</v>
      </c>
      <c r="W1930" s="41">
        <f>Data[[#This Row],[TOTAL CHELTUIELI EURO]]/Data[[#This Row],[NUMĂRUL PERSOANELOR CARE AU PARTICIPAT LA VOT]]</f>
        <v>3.3385116337947891</v>
      </c>
      <c r="X1930" s="43">
        <v>4.8400999999999996</v>
      </c>
      <c r="Y1930" s="114" t="s">
        <v>2888</v>
      </c>
      <c r="Z1930" s="44">
        <v>11</v>
      </c>
      <c r="AA1930" s="115" t="s">
        <v>3108</v>
      </c>
      <c r="AB1930" s="44">
        <v>2</v>
      </c>
      <c r="AC1930" s="45"/>
    </row>
    <row r="1931" spans="1:29" x14ac:dyDescent="0.2">
      <c r="A1931" s="37">
        <v>1930</v>
      </c>
      <c r="B1931" s="38" t="s">
        <v>253</v>
      </c>
      <c r="C1931" s="39" t="s">
        <v>311</v>
      </c>
      <c r="D1931" s="40">
        <v>44101</v>
      </c>
      <c r="E1931" s="38">
        <v>1</v>
      </c>
      <c r="F1931" s="38"/>
      <c r="G1931" s="38" t="s">
        <v>2</v>
      </c>
      <c r="H1931" s="38" t="s">
        <v>2</v>
      </c>
      <c r="I1931" s="41">
        <v>1100</v>
      </c>
      <c r="J1931" s="41">
        <v>5911</v>
      </c>
      <c r="K1931" s="41">
        <v>0</v>
      </c>
      <c r="L1931" s="41">
        <f>SUM(Data[[#This Row],[CHELTUIELI DE PERSONAL LEI]:[CHELTUIELI DE CAPITAL (ACTIVE NEFINANCIARE ) LEI]])</f>
        <v>7011</v>
      </c>
      <c r="M1931" s="41">
        <f>Data[[#This Row],[TOTAL CHELTUIELI LEI]]/Data[[#This Row],[CURS VALUTAR EURO BNR 22 07 2020]]</f>
        <v>1448.5237908307681</v>
      </c>
      <c r="N1931" s="49">
        <v>1850</v>
      </c>
      <c r="O1931" s="54"/>
      <c r="P1931" s="54">
        <v>1178</v>
      </c>
      <c r="Q1931" s="54"/>
      <c r="R1931" s="54">
        <f>Data[[#This Row],[PERSOANE ÎNSCRISE ÎN LISTELE ELECTORALE (TURUL 1)            ]]+Data[[#This Row],[PERSOANE ÎNSCRISE ÎN LISTELE ELECTORALE (TURUL AL 2-LEA)]]</f>
        <v>1850</v>
      </c>
      <c r="S1931" s="54">
        <f>Data[[#This Row],[PERSOANE CARE AU PARTICIPAT LA VOT (TURUL 1)]]+Data[[#This Row],[PERSOANE CARE AU PARTICIPAT LA VOT  (TURUL AL 2-LEA)]]</f>
        <v>1178</v>
      </c>
      <c r="T1931" s="41">
        <f>Data[[#This Row],[TOTAL CHELTUIELI LEI]]/Data[[#This Row],[NUMĂRUL PERSOANELOR ÎNSCRISE ÎN LISTELE ELECTORALE]]</f>
        <v>3.7897297297297299</v>
      </c>
      <c r="U1931" s="41">
        <f>Data[[#This Row],[TOTAL CHELTUIELI EURO]]/Data[[#This Row],[NUMĂRUL PERSOANELOR ÎNSCRISE ÎN LISTELE ELECTORALE]]</f>
        <v>0.78298583288149626</v>
      </c>
      <c r="V1931" s="41">
        <f>Data[[#This Row],[TOTAL CHELTUIELI LEI]]/Data[[#This Row],[NUMĂRUL PERSOANELOR CARE AU PARTICIPAT LA VOT]]</f>
        <v>5.9516129032258061</v>
      </c>
      <c r="W1931" s="41">
        <f>Data[[#This Row],[TOTAL CHELTUIELI EURO]]/Data[[#This Row],[NUMĂRUL PERSOANELOR CARE AU PARTICIPAT LA VOT]]</f>
        <v>1.2296466815201768</v>
      </c>
      <c r="X1931" s="43">
        <v>4.8400999999999996</v>
      </c>
      <c r="Y1931" s="114" t="s">
        <v>2884</v>
      </c>
      <c r="Z1931" s="44">
        <v>3</v>
      </c>
      <c r="AA1931" s="115" t="s">
        <v>3105</v>
      </c>
      <c r="AB1931" s="44">
        <v>0</v>
      </c>
      <c r="AC1931" s="45"/>
    </row>
    <row r="1932" spans="1:29" x14ac:dyDescent="0.2">
      <c r="A1932" s="37">
        <v>1931</v>
      </c>
      <c r="B1932" s="38" t="s">
        <v>253</v>
      </c>
      <c r="C1932" s="39" t="s">
        <v>312</v>
      </c>
      <c r="D1932" s="40">
        <v>44101</v>
      </c>
      <c r="E1932" s="38">
        <v>1</v>
      </c>
      <c r="F1932" s="38"/>
      <c r="G1932" s="38" t="s">
        <v>2</v>
      </c>
      <c r="H1932" s="38" t="s">
        <v>2</v>
      </c>
      <c r="I1932" s="41">
        <v>2400</v>
      </c>
      <c r="J1932" s="41">
        <v>3363</v>
      </c>
      <c r="K1932" s="41">
        <v>0</v>
      </c>
      <c r="L1932" s="41">
        <f>SUM(Data[[#This Row],[CHELTUIELI DE PERSONAL LEI]:[CHELTUIELI DE CAPITAL (ACTIVE NEFINANCIARE ) LEI]])</f>
        <v>5763</v>
      </c>
      <c r="M1932" s="41">
        <f>Data[[#This Row],[TOTAL CHELTUIELI LEI]]/Data[[#This Row],[CURS VALUTAR EURO BNR 22 07 2020]]</f>
        <v>1190.6778785562283</v>
      </c>
      <c r="N1932" s="49">
        <v>1255</v>
      </c>
      <c r="O1932" s="54"/>
      <c r="P1932" s="54">
        <v>917</v>
      </c>
      <c r="Q1932" s="54"/>
      <c r="R1932" s="54">
        <f>Data[[#This Row],[PERSOANE ÎNSCRISE ÎN LISTELE ELECTORALE (TURUL 1)            ]]+Data[[#This Row],[PERSOANE ÎNSCRISE ÎN LISTELE ELECTORALE (TURUL AL 2-LEA)]]</f>
        <v>1255</v>
      </c>
      <c r="S1932" s="54">
        <f>Data[[#This Row],[PERSOANE CARE AU PARTICIPAT LA VOT (TURUL 1)]]+Data[[#This Row],[PERSOANE CARE AU PARTICIPAT LA VOT  (TURUL AL 2-LEA)]]</f>
        <v>917</v>
      </c>
      <c r="T1932" s="41">
        <f>Data[[#This Row],[TOTAL CHELTUIELI LEI]]/Data[[#This Row],[NUMĂRUL PERSOANELOR ÎNSCRISE ÎN LISTELE ELECTORALE]]</f>
        <v>4.5920318725099598</v>
      </c>
      <c r="U1932" s="41">
        <f>Data[[#This Row],[TOTAL CHELTUIELI EURO]]/Data[[#This Row],[NUMĂRUL PERSOANELOR ÎNSCRISE ÎN LISTELE ELECTORALE]]</f>
        <v>0.94874731359062014</v>
      </c>
      <c r="V1932" s="41">
        <f>Data[[#This Row],[TOTAL CHELTUIELI LEI]]/Data[[#This Row],[NUMĂRUL PERSOANELOR CARE AU PARTICIPAT LA VOT]]</f>
        <v>6.2846237731733918</v>
      </c>
      <c r="W1932" s="41">
        <f>Data[[#This Row],[TOTAL CHELTUIELI EURO]]/Data[[#This Row],[NUMĂRUL PERSOANELOR CARE AU PARTICIPAT LA VOT]]</f>
        <v>1.2984491587308924</v>
      </c>
      <c r="X1932" s="43">
        <v>4.8400999999999996</v>
      </c>
      <c r="Y1932" s="114" t="s">
        <v>2895</v>
      </c>
      <c r="Z1932" s="44">
        <v>4</v>
      </c>
      <c r="AA1932" s="115" t="s">
        <v>3105</v>
      </c>
      <c r="AB1932" s="44">
        <v>0</v>
      </c>
      <c r="AC1932" s="45"/>
    </row>
    <row r="1933" spans="1:29" x14ac:dyDescent="0.2">
      <c r="A1933" s="37">
        <v>1932</v>
      </c>
      <c r="B1933" s="38" t="s">
        <v>253</v>
      </c>
      <c r="C1933" s="39" t="s">
        <v>313</v>
      </c>
      <c r="D1933" s="40">
        <v>44101</v>
      </c>
      <c r="E1933" s="38">
        <v>1</v>
      </c>
      <c r="F1933" s="38"/>
      <c r="G1933" s="38" t="s">
        <v>2</v>
      </c>
      <c r="H1933" s="38" t="s">
        <v>2</v>
      </c>
      <c r="I1933" s="41">
        <v>3000</v>
      </c>
      <c r="J1933" s="41">
        <v>1923</v>
      </c>
      <c r="K1933" s="41">
        <v>0</v>
      </c>
      <c r="L1933" s="41">
        <f>SUM(Data[[#This Row],[CHELTUIELI DE PERSONAL LEI]:[CHELTUIELI DE CAPITAL (ACTIVE NEFINANCIARE ) LEI]])</f>
        <v>4923</v>
      </c>
      <c r="M1933" s="41">
        <f>Data[[#This Row],[TOTAL CHELTUIELI LEI]]/Data[[#This Row],[CURS VALUTAR EURO BNR 22 07 2020]]</f>
        <v>1017.1277452945188</v>
      </c>
      <c r="N1933" s="49">
        <v>3900</v>
      </c>
      <c r="O1933" s="54"/>
      <c r="P1933" s="54">
        <v>2399</v>
      </c>
      <c r="Q1933" s="54"/>
      <c r="R1933" s="54">
        <f>Data[[#This Row],[PERSOANE ÎNSCRISE ÎN LISTELE ELECTORALE (TURUL 1)            ]]+Data[[#This Row],[PERSOANE ÎNSCRISE ÎN LISTELE ELECTORALE (TURUL AL 2-LEA)]]</f>
        <v>3900</v>
      </c>
      <c r="S1933" s="54">
        <f>Data[[#This Row],[PERSOANE CARE AU PARTICIPAT LA VOT (TURUL 1)]]+Data[[#This Row],[PERSOANE CARE AU PARTICIPAT LA VOT  (TURUL AL 2-LEA)]]</f>
        <v>2399</v>
      </c>
      <c r="T1933" s="41">
        <f>Data[[#This Row],[TOTAL CHELTUIELI LEI]]/Data[[#This Row],[NUMĂRUL PERSOANELOR ÎNSCRISE ÎN LISTELE ELECTORALE]]</f>
        <v>1.2623076923076924</v>
      </c>
      <c r="U1933" s="41">
        <f>Data[[#This Row],[TOTAL CHELTUIELI EURO]]/Data[[#This Row],[NUMĂRUL PERSOANELOR ÎNSCRISE ÎN LISTELE ELECTORALE]]</f>
        <v>0.26080198597295356</v>
      </c>
      <c r="V1933" s="41">
        <f>Data[[#This Row],[TOTAL CHELTUIELI LEI]]/Data[[#This Row],[NUMĂRUL PERSOANELOR CARE AU PARTICIPAT LA VOT]]</f>
        <v>2.0521050437682367</v>
      </c>
      <c r="W1933" s="41">
        <f>Data[[#This Row],[TOTAL CHELTUIELI EURO]]/Data[[#This Row],[NUMĂRUL PERSOANELOR CARE AU PARTICIPAT LA VOT]]</f>
        <v>0.42397988549167104</v>
      </c>
      <c r="X1933" s="43">
        <v>4.8400999999999996</v>
      </c>
      <c r="Y1933" s="114" t="s">
        <v>2894</v>
      </c>
      <c r="Z1933" s="44">
        <v>1</v>
      </c>
      <c r="AA1933" s="115" t="s">
        <v>3105</v>
      </c>
      <c r="AB1933" s="44">
        <v>0</v>
      </c>
      <c r="AC1933" s="45"/>
    </row>
    <row r="1934" spans="1:29" x14ac:dyDescent="0.2">
      <c r="A1934" s="37">
        <v>1933</v>
      </c>
      <c r="B1934" s="38" t="s">
        <v>253</v>
      </c>
      <c r="C1934" s="39" t="s">
        <v>314</v>
      </c>
      <c r="D1934" s="40">
        <v>44101</v>
      </c>
      <c r="E1934" s="38">
        <v>1</v>
      </c>
      <c r="F1934" s="38"/>
      <c r="G1934" s="38" t="s">
        <v>2</v>
      </c>
      <c r="H1934" s="38" t="s">
        <v>2</v>
      </c>
      <c r="I1934" s="41">
        <v>0</v>
      </c>
      <c r="J1934" s="41">
        <v>5155</v>
      </c>
      <c r="K1934" s="41">
        <v>0</v>
      </c>
      <c r="L1934" s="41">
        <f>SUM(Data[[#This Row],[CHELTUIELI DE PERSONAL LEI]:[CHELTUIELI DE CAPITAL (ACTIVE NEFINANCIARE ) LEI]])</f>
        <v>5155</v>
      </c>
      <c r="M1934" s="41">
        <f>Data[[#This Row],[TOTAL CHELTUIELI LEI]]/Data[[#This Row],[CURS VALUTAR EURO BNR 22 07 2020]]</f>
        <v>1065.0606392429909</v>
      </c>
      <c r="N1934" s="49">
        <v>2471</v>
      </c>
      <c r="O1934" s="54"/>
      <c r="P1934" s="54">
        <v>1789</v>
      </c>
      <c r="Q1934" s="54"/>
      <c r="R1934" s="54">
        <f>Data[[#This Row],[PERSOANE ÎNSCRISE ÎN LISTELE ELECTORALE (TURUL 1)            ]]+Data[[#This Row],[PERSOANE ÎNSCRISE ÎN LISTELE ELECTORALE (TURUL AL 2-LEA)]]</f>
        <v>2471</v>
      </c>
      <c r="S1934" s="54">
        <f>Data[[#This Row],[PERSOANE CARE AU PARTICIPAT LA VOT (TURUL 1)]]+Data[[#This Row],[PERSOANE CARE AU PARTICIPAT LA VOT  (TURUL AL 2-LEA)]]</f>
        <v>1789</v>
      </c>
      <c r="T1934" s="41">
        <f>Data[[#This Row],[TOTAL CHELTUIELI LEI]]/Data[[#This Row],[NUMĂRUL PERSOANELOR ÎNSCRISE ÎN LISTELE ELECTORALE]]</f>
        <v>2.0861999190611087</v>
      </c>
      <c r="U1934" s="41">
        <f>Data[[#This Row],[TOTAL CHELTUIELI EURO]]/Data[[#This Row],[NUMĂRUL PERSOANELOR ÎNSCRISE ÎN LISTELE ELECTORALE]]</f>
        <v>0.43102413567097969</v>
      </c>
      <c r="V1934" s="41">
        <f>Data[[#This Row],[TOTAL CHELTUIELI LEI]]/Data[[#This Row],[NUMĂRUL PERSOANELOR CARE AU PARTICIPAT LA VOT]]</f>
        <v>2.8814980435997763</v>
      </c>
      <c r="W1934" s="41">
        <f>Data[[#This Row],[TOTAL CHELTUIELI EURO]]/Data[[#This Row],[NUMĂRUL PERSOANELOR CARE AU PARTICIPAT LA VOT]]</f>
        <v>0.59533853507154322</v>
      </c>
      <c r="X1934" s="43">
        <v>4.8400999999999996</v>
      </c>
      <c r="Y1934" s="114" t="s">
        <v>2891</v>
      </c>
      <c r="Z1934" s="44">
        <v>2</v>
      </c>
      <c r="AA1934" s="115" t="s">
        <v>3105</v>
      </c>
      <c r="AB1934" s="44">
        <v>0</v>
      </c>
      <c r="AC1934" s="45"/>
    </row>
    <row r="1935" spans="1:29" x14ac:dyDescent="0.2">
      <c r="A1935" s="37">
        <v>1934</v>
      </c>
      <c r="B1935" s="38" t="s">
        <v>253</v>
      </c>
      <c r="C1935" s="39" t="s">
        <v>315</v>
      </c>
      <c r="D1935" s="40">
        <v>44101</v>
      </c>
      <c r="E1935" s="38">
        <v>1</v>
      </c>
      <c r="F1935" s="38"/>
      <c r="G1935" s="38" t="s">
        <v>2</v>
      </c>
      <c r="H1935" s="38" t="s">
        <v>2</v>
      </c>
      <c r="I1935" s="41">
        <v>0</v>
      </c>
      <c r="J1935" s="41">
        <v>1152</v>
      </c>
      <c r="K1935" s="41">
        <v>0</v>
      </c>
      <c r="L1935" s="41">
        <f>SUM(Data[[#This Row],[CHELTUIELI DE PERSONAL LEI]:[CHELTUIELI DE CAPITAL (ACTIVE NEFINANCIARE ) LEI]])</f>
        <v>1152</v>
      </c>
      <c r="M1935" s="41">
        <f>Data[[#This Row],[TOTAL CHELTUIELI LEI]]/Data[[#This Row],[CURS VALUTAR EURO BNR 22 07 2020]]</f>
        <v>238.01161133034444</v>
      </c>
      <c r="N1935" s="49">
        <v>1644</v>
      </c>
      <c r="O1935" s="54"/>
      <c r="P1935" s="54">
        <v>1182</v>
      </c>
      <c r="Q1935" s="54"/>
      <c r="R1935" s="54">
        <f>Data[[#This Row],[PERSOANE ÎNSCRISE ÎN LISTELE ELECTORALE (TURUL 1)            ]]+Data[[#This Row],[PERSOANE ÎNSCRISE ÎN LISTELE ELECTORALE (TURUL AL 2-LEA)]]</f>
        <v>1644</v>
      </c>
      <c r="S1935" s="54">
        <f>Data[[#This Row],[PERSOANE CARE AU PARTICIPAT LA VOT (TURUL 1)]]+Data[[#This Row],[PERSOANE CARE AU PARTICIPAT LA VOT  (TURUL AL 2-LEA)]]</f>
        <v>1182</v>
      </c>
      <c r="T1935" s="41">
        <f>Data[[#This Row],[TOTAL CHELTUIELI LEI]]/Data[[#This Row],[NUMĂRUL PERSOANELOR ÎNSCRISE ÎN LISTELE ELECTORALE]]</f>
        <v>0.7007299270072993</v>
      </c>
      <c r="U1935" s="41">
        <f>Data[[#This Row],[TOTAL CHELTUIELI EURO]]/Data[[#This Row],[NUMĂRUL PERSOANELOR ÎNSCRISE ÎN LISTELE ELECTORALE]]</f>
        <v>0.14477591930069614</v>
      </c>
      <c r="V1935" s="41">
        <f>Data[[#This Row],[TOTAL CHELTUIELI LEI]]/Data[[#This Row],[NUMĂRUL PERSOANELOR CARE AU PARTICIPAT LA VOT]]</f>
        <v>0.97461928934010156</v>
      </c>
      <c r="W1935" s="41">
        <f>Data[[#This Row],[TOTAL CHELTUIELI EURO]]/Data[[#This Row],[NUMĂRUL PERSOANELOR CARE AU PARTICIPAT LA VOT]]</f>
        <v>0.20136346136238953</v>
      </c>
      <c r="X1935" s="43">
        <v>4.8400999999999996</v>
      </c>
      <c r="Y1935" s="114" t="s">
        <v>2890</v>
      </c>
      <c r="Z1935" s="44">
        <v>0</v>
      </c>
      <c r="AA1935" s="115" t="s">
        <v>3105</v>
      </c>
      <c r="AB1935" s="44">
        <v>0</v>
      </c>
      <c r="AC1935" s="45"/>
    </row>
    <row r="1936" spans="1:29" x14ac:dyDescent="0.2">
      <c r="A1936" s="37">
        <v>1935</v>
      </c>
      <c r="B1936" s="38" t="s">
        <v>253</v>
      </c>
      <c r="C1936" s="39" t="s">
        <v>316</v>
      </c>
      <c r="D1936" s="40">
        <v>44101</v>
      </c>
      <c r="E1936" s="38">
        <v>1</v>
      </c>
      <c r="F1936" s="38"/>
      <c r="G1936" s="38" t="s">
        <v>2</v>
      </c>
      <c r="H1936" s="38" t="s">
        <v>2</v>
      </c>
      <c r="I1936" s="41">
        <v>0</v>
      </c>
      <c r="J1936" s="41">
        <v>8253</v>
      </c>
      <c r="K1936" s="41">
        <v>0</v>
      </c>
      <c r="L1936" s="41">
        <f>SUM(Data[[#This Row],[CHELTUIELI DE PERSONAL LEI]:[CHELTUIELI DE CAPITAL (ACTIVE NEFINANCIARE ) LEI]])</f>
        <v>8253</v>
      </c>
      <c r="M1936" s="41">
        <f>Data[[#This Row],[TOTAL CHELTUIELI LEI]]/Data[[#This Row],[CURS VALUTAR EURO BNR 22 07 2020]]</f>
        <v>1705.1300592962957</v>
      </c>
      <c r="N1936" s="49">
        <v>2435</v>
      </c>
      <c r="O1936" s="54"/>
      <c r="P1936" s="54">
        <v>1876</v>
      </c>
      <c r="Q1936" s="54"/>
      <c r="R1936" s="54">
        <f>Data[[#This Row],[PERSOANE ÎNSCRISE ÎN LISTELE ELECTORALE (TURUL 1)            ]]+Data[[#This Row],[PERSOANE ÎNSCRISE ÎN LISTELE ELECTORALE (TURUL AL 2-LEA)]]</f>
        <v>2435</v>
      </c>
      <c r="S1936" s="54">
        <f>Data[[#This Row],[PERSOANE CARE AU PARTICIPAT LA VOT (TURUL 1)]]+Data[[#This Row],[PERSOANE CARE AU PARTICIPAT LA VOT  (TURUL AL 2-LEA)]]</f>
        <v>1876</v>
      </c>
      <c r="T1936" s="41">
        <f>Data[[#This Row],[TOTAL CHELTUIELI LEI]]/Data[[#This Row],[NUMĂRUL PERSOANELOR ÎNSCRISE ÎN LISTELE ELECTORALE]]</f>
        <v>3.3893223819301848</v>
      </c>
      <c r="U1936" s="41">
        <f>Data[[#This Row],[TOTAL CHELTUIELI EURO]]/Data[[#This Row],[NUMĂRUL PERSOANELOR ÎNSCRISE ÎN LISTELE ELECTORALE]]</f>
        <v>0.70025875125104542</v>
      </c>
      <c r="V1936" s="41">
        <f>Data[[#This Row],[TOTAL CHELTUIELI LEI]]/Data[[#This Row],[NUMĂRUL PERSOANELOR CARE AU PARTICIPAT LA VOT]]</f>
        <v>4.3992537313432836</v>
      </c>
      <c r="W1936" s="41">
        <f>Data[[#This Row],[TOTAL CHELTUIELI EURO]]/Data[[#This Row],[NUMĂRUL PERSOANELOR CARE AU PARTICIPAT LA VOT]]</f>
        <v>0.90891794205559473</v>
      </c>
      <c r="X1936" s="43">
        <v>4.8400999999999996</v>
      </c>
      <c r="Y1936" s="114" t="s">
        <v>2884</v>
      </c>
      <c r="Z1936" s="44">
        <v>3</v>
      </c>
      <c r="AA1936" s="115" t="s">
        <v>3105</v>
      </c>
      <c r="AB1936" s="44">
        <v>0</v>
      </c>
      <c r="AC1936" s="45"/>
    </row>
    <row r="1937" spans="1:29" x14ac:dyDescent="0.2">
      <c r="A1937" s="37">
        <v>1936</v>
      </c>
      <c r="B1937" s="38" t="s">
        <v>253</v>
      </c>
      <c r="C1937" s="39" t="s">
        <v>317</v>
      </c>
      <c r="D1937" s="40">
        <v>44101</v>
      </c>
      <c r="E1937" s="38">
        <v>1</v>
      </c>
      <c r="F1937" s="38"/>
      <c r="G1937" s="38" t="s">
        <v>2</v>
      </c>
      <c r="H1937" s="38" t="s">
        <v>2</v>
      </c>
      <c r="I1937" s="41">
        <v>680</v>
      </c>
      <c r="J1937" s="41">
        <v>2787</v>
      </c>
      <c r="K1937" s="41">
        <v>481.96</v>
      </c>
      <c r="L1937" s="41">
        <f>SUM(Data[[#This Row],[CHELTUIELI DE PERSONAL LEI]:[CHELTUIELI DE CAPITAL (ACTIVE NEFINANCIARE ) LEI]])</f>
        <v>3948.96</v>
      </c>
      <c r="M1937" s="41">
        <f>Data[[#This Row],[TOTAL CHELTUIELI LEI]]/Data[[#This Row],[CURS VALUTAR EURO BNR 22 07 2020]]</f>
        <v>815.88396933947649</v>
      </c>
      <c r="N1937" s="49">
        <v>1558</v>
      </c>
      <c r="O1937" s="54"/>
      <c r="P1937" s="54">
        <v>1178</v>
      </c>
      <c r="Q1937" s="54"/>
      <c r="R1937" s="54">
        <f>Data[[#This Row],[PERSOANE ÎNSCRISE ÎN LISTELE ELECTORALE (TURUL 1)            ]]+Data[[#This Row],[PERSOANE ÎNSCRISE ÎN LISTELE ELECTORALE (TURUL AL 2-LEA)]]</f>
        <v>1558</v>
      </c>
      <c r="S1937" s="54">
        <f>Data[[#This Row],[PERSOANE CARE AU PARTICIPAT LA VOT (TURUL 1)]]+Data[[#This Row],[PERSOANE CARE AU PARTICIPAT LA VOT  (TURUL AL 2-LEA)]]</f>
        <v>1178</v>
      </c>
      <c r="T1937" s="41">
        <f>Data[[#This Row],[TOTAL CHELTUIELI LEI]]/Data[[#This Row],[NUMĂRUL PERSOANELOR ÎNSCRISE ÎN LISTELE ELECTORALE]]</f>
        <v>2.5346341463414634</v>
      </c>
      <c r="U1937" s="41">
        <f>Data[[#This Row],[TOTAL CHELTUIELI EURO]]/Data[[#This Row],[NUMĂRUL PERSOANELOR ÎNSCRISE ÎN LISTELE ELECTORALE]]</f>
        <v>0.52367392127052403</v>
      </c>
      <c r="V1937" s="41">
        <f>Data[[#This Row],[TOTAL CHELTUIELI LEI]]/Data[[#This Row],[NUMĂRUL PERSOANELOR CARE AU PARTICIPAT LA VOT]]</f>
        <v>3.3522580645161288</v>
      </c>
      <c r="W1937" s="41">
        <f>Data[[#This Row],[TOTAL CHELTUIELI EURO]]/Data[[#This Row],[NUMĂRUL PERSOANELOR CARE AU PARTICIPAT LA VOT]]</f>
        <v>0.69260099264811248</v>
      </c>
      <c r="X1937" s="43">
        <v>4.8400999999999996</v>
      </c>
      <c r="Y1937" s="114" t="s">
        <v>2891</v>
      </c>
      <c r="Z1937" s="44">
        <v>2</v>
      </c>
      <c r="AA1937" s="115" t="s">
        <v>3105</v>
      </c>
      <c r="AB1937" s="44">
        <v>0</v>
      </c>
      <c r="AC1937" s="45"/>
    </row>
    <row r="1938" spans="1:29" x14ac:dyDescent="0.2">
      <c r="A1938" s="37">
        <v>1937</v>
      </c>
      <c r="B1938" s="38" t="s">
        <v>253</v>
      </c>
      <c r="C1938" s="39" t="s">
        <v>318</v>
      </c>
      <c r="D1938" s="40">
        <v>44101</v>
      </c>
      <c r="E1938" s="38">
        <v>1</v>
      </c>
      <c r="F1938" s="38"/>
      <c r="G1938" s="38" t="s">
        <v>2</v>
      </c>
      <c r="H1938" s="38" t="s">
        <v>2</v>
      </c>
      <c r="I1938" s="41">
        <v>0</v>
      </c>
      <c r="J1938" s="41">
        <v>2985.05</v>
      </c>
      <c r="K1938" s="41">
        <v>0</v>
      </c>
      <c r="L1938" s="41">
        <f>SUM(Data[[#This Row],[CHELTUIELI DE PERSONAL LEI]:[CHELTUIELI DE CAPITAL (ACTIVE NEFINANCIARE ) LEI]])</f>
        <v>2985.05</v>
      </c>
      <c r="M1938" s="41">
        <f>Data[[#This Row],[TOTAL CHELTUIELI LEI]]/Data[[#This Row],[CURS VALUTAR EURO BNR 22 07 2020]]</f>
        <v>616.73312534864988</v>
      </c>
      <c r="N1938" s="49">
        <v>1347</v>
      </c>
      <c r="O1938" s="54"/>
      <c r="P1938" s="54">
        <v>993</v>
      </c>
      <c r="Q1938" s="54"/>
      <c r="R1938" s="54">
        <f>Data[[#This Row],[PERSOANE ÎNSCRISE ÎN LISTELE ELECTORALE (TURUL 1)            ]]+Data[[#This Row],[PERSOANE ÎNSCRISE ÎN LISTELE ELECTORALE (TURUL AL 2-LEA)]]</f>
        <v>1347</v>
      </c>
      <c r="S1938" s="54">
        <f>Data[[#This Row],[PERSOANE CARE AU PARTICIPAT LA VOT (TURUL 1)]]+Data[[#This Row],[PERSOANE CARE AU PARTICIPAT LA VOT  (TURUL AL 2-LEA)]]</f>
        <v>993</v>
      </c>
      <c r="T1938" s="41">
        <f>Data[[#This Row],[TOTAL CHELTUIELI LEI]]/Data[[#This Row],[NUMĂRUL PERSOANELOR ÎNSCRISE ÎN LISTELE ELECTORALE]]</f>
        <v>2.2160727542687453</v>
      </c>
      <c r="U1938" s="41">
        <f>Data[[#This Row],[TOTAL CHELTUIELI EURO]]/Data[[#This Row],[NUMĂRUL PERSOANELOR ÎNSCRISE ÎN LISTELE ELECTORALE]]</f>
        <v>0.45785681169164799</v>
      </c>
      <c r="V1938" s="41">
        <f>Data[[#This Row],[TOTAL CHELTUIELI LEI]]/Data[[#This Row],[NUMĂRUL PERSOANELOR CARE AU PARTICIPAT LA VOT]]</f>
        <v>3.0060926485397785</v>
      </c>
      <c r="W1938" s="41">
        <f>Data[[#This Row],[TOTAL CHELTUIELI EURO]]/Data[[#This Row],[NUMĂRUL PERSOANELOR CARE AU PARTICIPAT LA VOT]]</f>
        <v>0.62108069017990919</v>
      </c>
      <c r="X1938" s="43">
        <v>4.8400999999999996</v>
      </c>
      <c r="Y1938" s="114" t="s">
        <v>2891</v>
      </c>
      <c r="Z1938" s="44">
        <v>2</v>
      </c>
      <c r="AA1938" s="115" t="s">
        <v>3105</v>
      </c>
      <c r="AB1938" s="44">
        <v>0</v>
      </c>
      <c r="AC1938" s="45"/>
    </row>
    <row r="1939" spans="1:29" x14ac:dyDescent="0.2">
      <c r="A1939" s="37">
        <v>1938</v>
      </c>
      <c r="B1939" s="38" t="s">
        <v>253</v>
      </c>
      <c r="C1939" s="39" t="s">
        <v>319</v>
      </c>
      <c r="D1939" s="40">
        <v>44101</v>
      </c>
      <c r="E1939" s="38">
        <v>1</v>
      </c>
      <c r="F1939" s="38"/>
      <c r="G1939" s="38" t="s">
        <v>2</v>
      </c>
      <c r="H1939" s="38" t="s">
        <v>2</v>
      </c>
      <c r="I1939" s="41">
        <v>0</v>
      </c>
      <c r="J1939" s="41">
        <v>7740</v>
      </c>
      <c r="K1939" s="41">
        <v>0</v>
      </c>
      <c r="L1939" s="41">
        <f>SUM(Data[[#This Row],[CHELTUIELI DE PERSONAL LEI]:[CHELTUIELI DE CAPITAL (ACTIVE NEFINANCIARE ) LEI]])</f>
        <v>7740</v>
      </c>
      <c r="M1939" s="41">
        <f>Data[[#This Row],[TOTAL CHELTUIELI LEI]]/Data[[#This Row],[CURS VALUTAR EURO BNR 22 07 2020]]</f>
        <v>1599.1405136257517</v>
      </c>
      <c r="N1939" s="49">
        <v>2409</v>
      </c>
      <c r="O1939" s="54"/>
      <c r="P1939" s="54">
        <v>1404</v>
      </c>
      <c r="Q1939" s="54"/>
      <c r="R1939" s="54">
        <f>Data[[#This Row],[PERSOANE ÎNSCRISE ÎN LISTELE ELECTORALE (TURUL 1)            ]]+Data[[#This Row],[PERSOANE ÎNSCRISE ÎN LISTELE ELECTORALE (TURUL AL 2-LEA)]]</f>
        <v>2409</v>
      </c>
      <c r="S1939" s="54">
        <f>Data[[#This Row],[PERSOANE CARE AU PARTICIPAT LA VOT (TURUL 1)]]+Data[[#This Row],[PERSOANE CARE AU PARTICIPAT LA VOT  (TURUL AL 2-LEA)]]</f>
        <v>1404</v>
      </c>
      <c r="T1939" s="41">
        <f>Data[[#This Row],[TOTAL CHELTUIELI LEI]]/Data[[#This Row],[NUMĂRUL PERSOANELOR ÎNSCRISE ÎN LISTELE ELECTORALE]]</f>
        <v>3.2129514321295143</v>
      </c>
      <c r="U1939" s="41">
        <f>Data[[#This Row],[TOTAL CHELTUIELI EURO]]/Data[[#This Row],[NUMĂRUL PERSOANELOR ÎNSCRISE ÎN LISTELE ELECTORALE]]</f>
        <v>0.66381922524937809</v>
      </c>
      <c r="V1939" s="41">
        <f>Data[[#This Row],[TOTAL CHELTUIELI LEI]]/Data[[#This Row],[NUMĂRUL PERSOANELOR CARE AU PARTICIPAT LA VOT]]</f>
        <v>5.5128205128205128</v>
      </c>
      <c r="W1939" s="41">
        <f>Data[[#This Row],[TOTAL CHELTUIELI EURO]]/Data[[#This Row],[NUMĂRUL PERSOANELOR CARE AU PARTICIPAT LA VOT]]</f>
        <v>1.1389889698189115</v>
      </c>
      <c r="X1939" s="43">
        <v>4.8400999999999996</v>
      </c>
      <c r="Y1939" s="114" t="s">
        <v>2884</v>
      </c>
      <c r="Z1939" s="44">
        <v>3</v>
      </c>
      <c r="AA1939" s="115" t="s">
        <v>3105</v>
      </c>
      <c r="AB1939" s="44">
        <v>0</v>
      </c>
      <c r="AC1939" s="45"/>
    </row>
    <row r="1940" spans="1:29" x14ac:dyDescent="0.2">
      <c r="A1940" s="37">
        <v>1939</v>
      </c>
      <c r="B1940" s="38" t="s">
        <v>253</v>
      </c>
      <c r="C1940" s="39" t="s">
        <v>320</v>
      </c>
      <c r="D1940" s="40">
        <v>44101</v>
      </c>
      <c r="E1940" s="38">
        <v>1</v>
      </c>
      <c r="F1940" s="38"/>
      <c r="G1940" s="38" t="s">
        <v>2</v>
      </c>
      <c r="H1940" s="38" t="s">
        <v>2</v>
      </c>
      <c r="I1940" s="41">
        <v>7024</v>
      </c>
      <c r="J1940" s="41">
        <v>7533</v>
      </c>
      <c r="K1940" s="41">
        <v>0</v>
      </c>
      <c r="L1940" s="41">
        <f>SUM(Data[[#This Row],[CHELTUIELI DE PERSONAL LEI]:[CHELTUIELI DE CAPITAL (ACTIVE NEFINANCIARE ) LEI]])</f>
        <v>14557</v>
      </c>
      <c r="M1940" s="41">
        <f>Data[[#This Row],[TOTAL CHELTUIELI LEI]]/Data[[#This Row],[CURS VALUTAR EURO BNR 22 07 2020]]</f>
        <v>3007.582487965125</v>
      </c>
      <c r="N1940" s="49">
        <v>2330</v>
      </c>
      <c r="O1940" s="54"/>
      <c r="P1940" s="54">
        <v>1748</v>
      </c>
      <c r="Q1940" s="54"/>
      <c r="R1940" s="54">
        <f>Data[[#This Row],[PERSOANE ÎNSCRISE ÎN LISTELE ELECTORALE (TURUL 1)            ]]+Data[[#This Row],[PERSOANE ÎNSCRISE ÎN LISTELE ELECTORALE (TURUL AL 2-LEA)]]</f>
        <v>2330</v>
      </c>
      <c r="S1940" s="54">
        <f>Data[[#This Row],[PERSOANE CARE AU PARTICIPAT LA VOT (TURUL 1)]]+Data[[#This Row],[PERSOANE CARE AU PARTICIPAT LA VOT  (TURUL AL 2-LEA)]]</f>
        <v>1748</v>
      </c>
      <c r="T1940" s="41">
        <f>Data[[#This Row],[TOTAL CHELTUIELI LEI]]/Data[[#This Row],[NUMĂRUL PERSOANELOR ÎNSCRISE ÎN LISTELE ELECTORALE]]</f>
        <v>6.2476394849785404</v>
      </c>
      <c r="U1940" s="41">
        <f>Data[[#This Row],[TOTAL CHELTUIELI EURO]]/Data[[#This Row],[NUMĂRUL PERSOANELOR ÎNSCRISE ÎN LISTELE ELECTORALE]]</f>
        <v>1.2908079347489807</v>
      </c>
      <c r="V1940" s="41">
        <f>Data[[#This Row],[TOTAL CHELTUIELI LEI]]/Data[[#This Row],[NUMĂRUL PERSOANELOR CARE AU PARTICIPAT LA VOT]]</f>
        <v>8.3278032036613272</v>
      </c>
      <c r="W1940" s="41">
        <f>Data[[#This Row],[TOTAL CHELTUIELI EURO]]/Data[[#This Row],[NUMĂRUL PERSOANELOR CARE AU PARTICIPAT LA VOT]]</f>
        <v>1.7205849473484696</v>
      </c>
      <c r="X1940" s="43">
        <v>4.8400999999999996</v>
      </c>
      <c r="Y1940" s="114" t="s">
        <v>2889</v>
      </c>
      <c r="Z1940" s="44">
        <v>6</v>
      </c>
      <c r="AA1940" s="115" t="s">
        <v>3107</v>
      </c>
      <c r="AB1940" s="44">
        <v>1</v>
      </c>
      <c r="AC1940" s="45"/>
    </row>
    <row r="1941" spans="1:29" x14ac:dyDescent="0.2">
      <c r="A1941" s="37">
        <v>1940</v>
      </c>
      <c r="B1941" s="38" t="s">
        <v>253</v>
      </c>
      <c r="C1941" s="39" t="s">
        <v>321</v>
      </c>
      <c r="D1941" s="40">
        <v>44101</v>
      </c>
      <c r="E1941" s="38">
        <v>1</v>
      </c>
      <c r="F1941" s="38"/>
      <c r="G1941" s="38" t="s">
        <v>2</v>
      </c>
      <c r="H1941" s="38" t="s">
        <v>2</v>
      </c>
      <c r="I1941" s="41">
        <v>79050</v>
      </c>
      <c r="J1941" s="41">
        <v>20424</v>
      </c>
      <c r="K1941" s="41">
        <v>0</v>
      </c>
      <c r="L1941" s="41">
        <f>SUM(Data[[#This Row],[CHELTUIELI DE PERSONAL LEI]:[CHELTUIELI DE CAPITAL (ACTIVE NEFINANCIARE ) LEI]])</f>
        <v>99474</v>
      </c>
      <c r="M1941" s="41">
        <f>Data[[#This Row],[TOTAL CHELTUIELI LEI]]/Data[[#This Row],[CURS VALUTAR EURO BNR 22 07 2020]]</f>
        <v>20552.05470961344</v>
      </c>
      <c r="N1941" s="49">
        <v>2214</v>
      </c>
      <c r="O1941" s="54"/>
      <c r="P1941" s="54">
        <v>1336</v>
      </c>
      <c r="Q1941" s="54"/>
      <c r="R1941" s="54">
        <f>Data[[#This Row],[PERSOANE ÎNSCRISE ÎN LISTELE ELECTORALE (TURUL 1)            ]]+Data[[#This Row],[PERSOANE ÎNSCRISE ÎN LISTELE ELECTORALE (TURUL AL 2-LEA)]]</f>
        <v>2214</v>
      </c>
      <c r="S1941" s="54">
        <f>Data[[#This Row],[PERSOANE CARE AU PARTICIPAT LA VOT (TURUL 1)]]+Data[[#This Row],[PERSOANE CARE AU PARTICIPAT LA VOT  (TURUL AL 2-LEA)]]</f>
        <v>1336</v>
      </c>
      <c r="T1941" s="41">
        <f>Data[[#This Row],[TOTAL CHELTUIELI LEI]]/Data[[#This Row],[NUMĂRUL PERSOANELOR ÎNSCRISE ÎN LISTELE ELECTORALE]]</f>
        <v>44.929539295392956</v>
      </c>
      <c r="U1941" s="41">
        <f>Data[[#This Row],[TOTAL CHELTUIELI EURO]]/Data[[#This Row],[NUMĂRUL PERSOANELOR ÎNSCRISE ÎN LISTELE ELECTORALE]]</f>
        <v>9.2827708715507864</v>
      </c>
      <c r="V1941" s="41">
        <f>Data[[#This Row],[TOTAL CHELTUIELI LEI]]/Data[[#This Row],[NUMĂRUL PERSOANELOR CARE AU PARTICIPAT LA VOT]]</f>
        <v>74.456586826347305</v>
      </c>
      <c r="W1941" s="41">
        <f>Data[[#This Row],[TOTAL CHELTUIELI EURO]]/Data[[#This Row],[NUMĂRUL PERSOANELOR CARE AU PARTICIPAT LA VOT]]</f>
        <v>15.383274483243593</v>
      </c>
      <c r="X1941" s="43">
        <v>4.8400999999999996</v>
      </c>
      <c r="Y1941" s="114" t="s">
        <v>2914</v>
      </c>
      <c r="Z1941" s="44">
        <v>44</v>
      </c>
      <c r="AA1941" s="115" t="s">
        <v>3111</v>
      </c>
      <c r="AB1941" s="44">
        <v>9</v>
      </c>
      <c r="AC1941" s="45"/>
    </row>
    <row r="1942" spans="1:29" x14ac:dyDescent="0.2">
      <c r="A1942" s="37">
        <v>1941</v>
      </c>
      <c r="B1942" s="38" t="s">
        <v>253</v>
      </c>
      <c r="C1942" s="39" t="s">
        <v>322</v>
      </c>
      <c r="D1942" s="40">
        <v>44101</v>
      </c>
      <c r="E1942" s="38">
        <v>1</v>
      </c>
      <c r="F1942" s="38"/>
      <c r="G1942" s="38" t="s">
        <v>2</v>
      </c>
      <c r="H1942" s="38" t="s">
        <v>2</v>
      </c>
      <c r="I1942" s="41">
        <v>3000</v>
      </c>
      <c r="J1942" s="41">
        <v>2976</v>
      </c>
      <c r="K1942" s="41">
        <v>0</v>
      </c>
      <c r="L1942" s="41">
        <f>SUM(Data[[#This Row],[CHELTUIELI DE PERSONAL LEI]:[CHELTUIELI DE CAPITAL (ACTIVE NEFINANCIARE ) LEI]])</f>
        <v>5976</v>
      </c>
      <c r="M1942" s="41">
        <f>Data[[#This Row],[TOTAL CHELTUIELI LEI]]/Data[[#This Row],[CURS VALUTAR EURO BNR 22 07 2020]]</f>
        <v>1234.6852337761618</v>
      </c>
      <c r="N1942" s="49">
        <v>3492</v>
      </c>
      <c r="O1942" s="54"/>
      <c r="P1942" s="54">
        <v>2375</v>
      </c>
      <c r="Q1942" s="54"/>
      <c r="R1942" s="54">
        <f>Data[[#This Row],[PERSOANE ÎNSCRISE ÎN LISTELE ELECTORALE (TURUL 1)            ]]+Data[[#This Row],[PERSOANE ÎNSCRISE ÎN LISTELE ELECTORALE (TURUL AL 2-LEA)]]</f>
        <v>3492</v>
      </c>
      <c r="S1942" s="54">
        <f>Data[[#This Row],[PERSOANE CARE AU PARTICIPAT LA VOT (TURUL 1)]]+Data[[#This Row],[PERSOANE CARE AU PARTICIPAT LA VOT  (TURUL AL 2-LEA)]]</f>
        <v>2375</v>
      </c>
      <c r="T1942" s="41">
        <f>Data[[#This Row],[TOTAL CHELTUIELI LEI]]/Data[[#This Row],[NUMĂRUL PERSOANELOR ÎNSCRISE ÎN LISTELE ELECTORALE]]</f>
        <v>1.7113402061855669</v>
      </c>
      <c r="U1942" s="41">
        <f>Data[[#This Row],[TOTAL CHELTUIELI EURO]]/Data[[#This Row],[NUMĂRUL PERSOANELOR ÎNSCRISE ÎN LISTELE ELECTORALE]]</f>
        <v>0.35357538195193638</v>
      </c>
      <c r="V1942" s="41">
        <f>Data[[#This Row],[TOTAL CHELTUIELI LEI]]/Data[[#This Row],[NUMĂRUL PERSOANELOR CARE AU PARTICIPAT LA VOT]]</f>
        <v>2.5162105263157897</v>
      </c>
      <c r="W1942" s="41">
        <f>Data[[#This Row],[TOTAL CHELTUIELI EURO]]/Data[[#This Row],[NUMĂRUL PERSOANELOR CARE AU PARTICIPAT LA VOT]]</f>
        <v>0.5198674668531208</v>
      </c>
      <c r="X1942" s="43">
        <v>4.8400999999999996</v>
      </c>
      <c r="Y1942" s="114" t="s">
        <v>2894</v>
      </c>
      <c r="Z1942" s="44">
        <v>1</v>
      </c>
      <c r="AA1942" s="115" t="s">
        <v>3105</v>
      </c>
      <c r="AB1942" s="44">
        <v>0</v>
      </c>
      <c r="AC1942" s="45"/>
    </row>
    <row r="1943" spans="1:29" x14ac:dyDescent="0.2">
      <c r="A1943" s="37">
        <v>1942</v>
      </c>
      <c r="B1943" s="38" t="s">
        <v>253</v>
      </c>
      <c r="C1943" s="39" t="s">
        <v>2863</v>
      </c>
      <c r="D1943" s="40">
        <v>44101</v>
      </c>
      <c r="E1943" s="38">
        <v>1</v>
      </c>
      <c r="F1943" s="38"/>
      <c r="G1943" s="38" t="s">
        <v>2</v>
      </c>
      <c r="H1943" s="38" t="s">
        <v>2</v>
      </c>
      <c r="I1943" s="41">
        <v>2400</v>
      </c>
      <c r="J1943" s="41">
        <v>1952</v>
      </c>
      <c r="K1943" s="41">
        <v>0</v>
      </c>
      <c r="L1943" s="41">
        <f>SUM(Data[[#This Row],[CHELTUIELI DE PERSONAL LEI]:[CHELTUIELI DE CAPITAL (ACTIVE NEFINANCIARE ) LEI]])</f>
        <v>4352</v>
      </c>
      <c r="M1943" s="41">
        <f>Data[[#This Row],[TOTAL CHELTUIELI LEI]]/Data[[#This Row],[CURS VALUTAR EURO BNR 22 07 2020]]</f>
        <v>899.1549761368567</v>
      </c>
      <c r="N1943" s="49">
        <v>1556</v>
      </c>
      <c r="O1943" s="54"/>
      <c r="P1943" s="54">
        <v>1094</v>
      </c>
      <c r="Q1943" s="54"/>
      <c r="R1943" s="54">
        <f>Data[[#This Row],[PERSOANE ÎNSCRISE ÎN LISTELE ELECTORALE (TURUL 1)            ]]+Data[[#This Row],[PERSOANE ÎNSCRISE ÎN LISTELE ELECTORALE (TURUL AL 2-LEA)]]</f>
        <v>1556</v>
      </c>
      <c r="S1943" s="54">
        <f>Data[[#This Row],[PERSOANE CARE AU PARTICIPAT LA VOT (TURUL 1)]]+Data[[#This Row],[PERSOANE CARE AU PARTICIPAT LA VOT  (TURUL AL 2-LEA)]]</f>
        <v>1094</v>
      </c>
      <c r="T1943" s="41">
        <f>Data[[#This Row],[TOTAL CHELTUIELI LEI]]/Data[[#This Row],[NUMĂRUL PERSOANELOR ÎNSCRISE ÎN LISTELE ELECTORALE]]</f>
        <v>2.7969151670951158</v>
      </c>
      <c r="U1943" s="41">
        <f>Data[[#This Row],[TOTAL CHELTUIELI EURO]]/Data[[#This Row],[NUMĂRUL PERSOANELOR ÎNSCRISE ÎN LISTELE ELECTORALE]]</f>
        <v>0.57786309520363544</v>
      </c>
      <c r="V1943" s="41">
        <f>Data[[#This Row],[TOTAL CHELTUIELI LEI]]/Data[[#This Row],[NUMĂRUL PERSOANELOR CARE AU PARTICIPAT LA VOT]]</f>
        <v>3.9780621572212067</v>
      </c>
      <c r="W1943" s="41">
        <f>Data[[#This Row],[TOTAL CHELTUIELI EURO]]/Data[[#This Row],[NUMĂRUL PERSOANELOR CARE AU PARTICIPAT LA VOT]]</f>
        <v>0.82189668751083789</v>
      </c>
      <c r="X1943" s="43">
        <v>4.8400999999999996</v>
      </c>
      <c r="Y1943" s="114" t="s">
        <v>2891</v>
      </c>
      <c r="Z1943" s="44">
        <v>2</v>
      </c>
      <c r="AA1943" s="115" t="s">
        <v>3105</v>
      </c>
      <c r="AB1943" s="44">
        <v>0</v>
      </c>
      <c r="AC1943" s="45"/>
    </row>
    <row r="1944" spans="1:29" x14ac:dyDescent="0.2">
      <c r="A1944" s="37">
        <v>1943</v>
      </c>
      <c r="B1944" s="38" t="s">
        <v>253</v>
      </c>
      <c r="C1944" s="39" t="s">
        <v>323</v>
      </c>
      <c r="D1944" s="40">
        <v>44101</v>
      </c>
      <c r="E1944" s="38">
        <v>1</v>
      </c>
      <c r="F1944" s="38"/>
      <c r="G1944" s="38" t="s">
        <v>2</v>
      </c>
      <c r="H1944" s="38" t="s">
        <v>2</v>
      </c>
      <c r="I1944" s="41">
        <v>2700</v>
      </c>
      <c r="J1944" s="41">
        <v>7310</v>
      </c>
      <c r="K1944" s="41">
        <v>0</v>
      </c>
      <c r="L1944" s="41">
        <f>SUM(Data[[#This Row],[CHELTUIELI DE PERSONAL LEI]:[CHELTUIELI DE CAPITAL (ACTIVE NEFINANCIARE ) LEI]])</f>
        <v>10010</v>
      </c>
      <c r="M1944" s="41">
        <f>Data[[#This Row],[TOTAL CHELTUIELI LEI]]/Data[[#This Row],[CURS VALUTAR EURO BNR 22 07 2020]]</f>
        <v>2068.1390880353715</v>
      </c>
      <c r="N1944" s="49">
        <v>2390</v>
      </c>
      <c r="O1944" s="54"/>
      <c r="P1944" s="54">
        <v>1661</v>
      </c>
      <c r="Q1944" s="54"/>
      <c r="R1944" s="54">
        <f>Data[[#This Row],[PERSOANE ÎNSCRISE ÎN LISTELE ELECTORALE (TURUL 1)            ]]+Data[[#This Row],[PERSOANE ÎNSCRISE ÎN LISTELE ELECTORALE (TURUL AL 2-LEA)]]</f>
        <v>2390</v>
      </c>
      <c r="S1944" s="54">
        <f>Data[[#This Row],[PERSOANE CARE AU PARTICIPAT LA VOT (TURUL 1)]]+Data[[#This Row],[PERSOANE CARE AU PARTICIPAT LA VOT  (TURUL AL 2-LEA)]]</f>
        <v>1661</v>
      </c>
      <c r="T1944" s="41">
        <f>Data[[#This Row],[TOTAL CHELTUIELI LEI]]/Data[[#This Row],[NUMĂRUL PERSOANELOR ÎNSCRISE ÎN LISTELE ELECTORALE]]</f>
        <v>4.1882845188284517</v>
      </c>
      <c r="U1944" s="41">
        <f>Data[[#This Row],[TOTAL CHELTUIELI EURO]]/Data[[#This Row],[NUMĂRUL PERSOANELOR ÎNSCRISE ÎN LISTELE ELECTORALE]]</f>
        <v>0.86533016235789606</v>
      </c>
      <c r="V1944" s="41">
        <f>Data[[#This Row],[TOTAL CHELTUIELI LEI]]/Data[[#This Row],[NUMĂRUL PERSOANELOR CARE AU PARTICIPAT LA VOT]]</f>
        <v>6.0264900662251657</v>
      </c>
      <c r="W1944" s="41">
        <f>Data[[#This Row],[TOTAL CHELTUIELI EURO]]/Data[[#This Row],[NUMĂRUL PERSOANELOR CARE AU PARTICIPAT LA VOT]]</f>
        <v>1.2451168501116023</v>
      </c>
      <c r="X1944" s="43">
        <v>4.8400999999999996</v>
      </c>
      <c r="Y1944" s="114" t="s">
        <v>2895</v>
      </c>
      <c r="Z1944" s="44">
        <v>4</v>
      </c>
      <c r="AA1944" s="115" t="s">
        <v>3105</v>
      </c>
      <c r="AB1944" s="44">
        <v>0</v>
      </c>
      <c r="AC1944" s="45"/>
    </row>
    <row r="1945" spans="1:29" x14ac:dyDescent="0.2">
      <c r="A1945" s="37">
        <v>1944</v>
      </c>
      <c r="B1945" s="38" t="s">
        <v>253</v>
      </c>
      <c r="C1945" s="39" t="s">
        <v>324</v>
      </c>
      <c r="D1945" s="40">
        <v>44101</v>
      </c>
      <c r="E1945" s="38">
        <v>1</v>
      </c>
      <c r="F1945" s="38"/>
      <c r="G1945" s="38" t="s">
        <v>2</v>
      </c>
      <c r="H1945" s="38" t="s">
        <v>2</v>
      </c>
      <c r="I1945" s="41">
        <v>0</v>
      </c>
      <c r="J1945" s="41">
        <v>20752</v>
      </c>
      <c r="K1945" s="41">
        <v>0</v>
      </c>
      <c r="L1945" s="41">
        <f>SUM(Data[[#This Row],[CHELTUIELI DE PERSONAL LEI]:[CHELTUIELI DE CAPITAL (ACTIVE NEFINANCIARE ) LEI]])</f>
        <v>20752</v>
      </c>
      <c r="M1945" s="41">
        <f>Data[[#This Row],[TOTAL CHELTUIELI LEI]]/Data[[#This Row],[CURS VALUTAR EURO BNR 22 07 2020]]</f>
        <v>4287.5147207702321</v>
      </c>
      <c r="N1945" s="49">
        <v>2125</v>
      </c>
      <c r="O1945" s="54"/>
      <c r="P1945" s="54">
        <v>1518</v>
      </c>
      <c r="Q1945" s="54"/>
      <c r="R1945" s="54">
        <f>Data[[#This Row],[PERSOANE ÎNSCRISE ÎN LISTELE ELECTORALE (TURUL 1)            ]]+Data[[#This Row],[PERSOANE ÎNSCRISE ÎN LISTELE ELECTORALE (TURUL AL 2-LEA)]]</f>
        <v>2125</v>
      </c>
      <c r="S1945" s="54">
        <f>Data[[#This Row],[PERSOANE CARE AU PARTICIPAT LA VOT (TURUL 1)]]+Data[[#This Row],[PERSOANE CARE AU PARTICIPAT LA VOT  (TURUL AL 2-LEA)]]</f>
        <v>1518</v>
      </c>
      <c r="T1945" s="41">
        <f>Data[[#This Row],[TOTAL CHELTUIELI LEI]]/Data[[#This Row],[NUMĂRUL PERSOANELOR ÎNSCRISE ÎN LISTELE ELECTORALE]]</f>
        <v>9.7656470588235287</v>
      </c>
      <c r="U1945" s="41">
        <f>Data[[#This Row],[TOTAL CHELTUIELI EURO]]/Data[[#This Row],[NUMĂRUL PERSOANELOR ÎNSCRISE ÎN LISTELE ELECTORALE]]</f>
        <v>2.0176539862448153</v>
      </c>
      <c r="V1945" s="41">
        <f>Data[[#This Row],[TOTAL CHELTUIELI LEI]]/Data[[#This Row],[NUMĂRUL PERSOANELOR CARE AU PARTICIPAT LA VOT]]</f>
        <v>13.670619235836627</v>
      </c>
      <c r="W1945" s="41">
        <f>Data[[#This Row],[TOTAL CHELTUIELI EURO]]/Data[[#This Row],[NUMĂRUL PERSOANELOR CARE AU PARTICIPAT LA VOT]]</f>
        <v>2.8244497501780184</v>
      </c>
      <c r="X1945" s="43">
        <v>4.8400999999999996</v>
      </c>
      <c r="Y1945" s="114" t="s">
        <v>2887</v>
      </c>
      <c r="Z1945" s="44">
        <v>9</v>
      </c>
      <c r="AA1945" s="115" t="s">
        <v>3108</v>
      </c>
      <c r="AB1945" s="44">
        <v>2</v>
      </c>
      <c r="AC1945" s="45"/>
    </row>
    <row r="1946" spans="1:29" x14ac:dyDescent="0.2">
      <c r="A1946" s="37">
        <v>1945</v>
      </c>
      <c r="B1946" s="38" t="s">
        <v>253</v>
      </c>
      <c r="C1946" s="39" t="s">
        <v>325</v>
      </c>
      <c r="D1946" s="40">
        <v>44101</v>
      </c>
      <c r="E1946" s="38">
        <v>1</v>
      </c>
      <c r="F1946" s="38"/>
      <c r="G1946" s="38" t="s">
        <v>2</v>
      </c>
      <c r="H1946" s="38" t="s">
        <v>2</v>
      </c>
      <c r="I1946" s="41">
        <v>1210</v>
      </c>
      <c r="J1946" s="41">
        <v>5460.87</v>
      </c>
      <c r="K1946" s="41">
        <v>0</v>
      </c>
      <c r="L1946" s="41">
        <f>SUM(Data[[#This Row],[CHELTUIELI DE PERSONAL LEI]:[CHELTUIELI DE CAPITAL (ACTIVE NEFINANCIARE ) LEI]])</f>
        <v>6670.87</v>
      </c>
      <c r="M1946" s="41">
        <f>Data[[#This Row],[TOTAL CHELTUIELI LEI]]/Data[[#This Row],[CURS VALUTAR EURO BNR 22 07 2020]]</f>
        <v>1378.2504493708809</v>
      </c>
      <c r="N1946" s="49">
        <v>1402</v>
      </c>
      <c r="O1946" s="54"/>
      <c r="P1946" s="54">
        <v>976</v>
      </c>
      <c r="Q1946" s="54"/>
      <c r="R1946" s="54">
        <f>Data[[#This Row],[PERSOANE ÎNSCRISE ÎN LISTELE ELECTORALE (TURUL 1)            ]]+Data[[#This Row],[PERSOANE ÎNSCRISE ÎN LISTELE ELECTORALE (TURUL AL 2-LEA)]]</f>
        <v>1402</v>
      </c>
      <c r="S1946" s="54">
        <f>Data[[#This Row],[PERSOANE CARE AU PARTICIPAT LA VOT (TURUL 1)]]+Data[[#This Row],[PERSOANE CARE AU PARTICIPAT LA VOT  (TURUL AL 2-LEA)]]</f>
        <v>976</v>
      </c>
      <c r="T1946" s="41">
        <f>Data[[#This Row],[TOTAL CHELTUIELI LEI]]/Data[[#This Row],[NUMĂRUL PERSOANELOR ÎNSCRISE ÎN LISTELE ELECTORALE]]</f>
        <v>4.7581098430813125</v>
      </c>
      <c r="U1946" s="41">
        <f>Data[[#This Row],[TOTAL CHELTUIELI EURO]]/Data[[#This Row],[NUMĂRUL PERSOANELOR ÎNSCRISE ÎN LISTELE ELECTORALE]]</f>
        <v>0.98306023492930161</v>
      </c>
      <c r="V1946" s="41">
        <f>Data[[#This Row],[TOTAL CHELTUIELI LEI]]/Data[[#This Row],[NUMĂRUL PERSOANELOR CARE AU PARTICIPAT LA VOT]]</f>
        <v>6.8349077868852461</v>
      </c>
      <c r="W1946" s="41">
        <f>Data[[#This Row],[TOTAL CHELTUIELI EURO]]/Data[[#This Row],[NUMĂRUL PERSOANELOR CARE AU PARTICIPAT LA VOT]]</f>
        <v>1.4121418538636075</v>
      </c>
      <c r="X1946" s="43">
        <v>4.8400999999999996</v>
      </c>
      <c r="Y1946" s="114" t="s">
        <v>2895</v>
      </c>
      <c r="Z1946" s="44">
        <v>4</v>
      </c>
      <c r="AA1946" s="115" t="s">
        <v>3105</v>
      </c>
      <c r="AB1946" s="44">
        <v>0</v>
      </c>
      <c r="AC1946" s="45"/>
    </row>
    <row r="1947" spans="1:29" x14ac:dyDescent="0.2">
      <c r="A1947" s="37">
        <v>1946</v>
      </c>
      <c r="B1947" s="38" t="s">
        <v>253</v>
      </c>
      <c r="C1947" s="39" t="s">
        <v>326</v>
      </c>
      <c r="D1947" s="40">
        <v>44101</v>
      </c>
      <c r="E1947" s="38">
        <v>1</v>
      </c>
      <c r="F1947" s="38"/>
      <c r="G1947" s="38" t="s">
        <v>2</v>
      </c>
      <c r="H1947" s="38" t="s">
        <v>2</v>
      </c>
      <c r="I1947" s="41">
        <v>6721</v>
      </c>
      <c r="J1947" s="41">
        <v>2819</v>
      </c>
      <c r="K1947" s="41">
        <v>0</v>
      </c>
      <c r="L1947" s="41">
        <f>SUM(Data[[#This Row],[CHELTUIELI DE PERSONAL LEI]:[CHELTUIELI DE CAPITAL (ACTIVE NEFINANCIARE ) LEI]])</f>
        <v>9540</v>
      </c>
      <c r="M1947" s="41">
        <f>Data[[#This Row],[TOTAL CHELTUIELI LEI]]/Data[[#This Row],[CURS VALUTAR EURO BNR 22 07 2020]]</f>
        <v>1971.0336563294147</v>
      </c>
      <c r="N1947" s="49">
        <v>2266</v>
      </c>
      <c r="O1947" s="54"/>
      <c r="P1947" s="54">
        <v>1491</v>
      </c>
      <c r="Q1947" s="54"/>
      <c r="R1947" s="54">
        <f>Data[[#This Row],[PERSOANE ÎNSCRISE ÎN LISTELE ELECTORALE (TURUL 1)            ]]+Data[[#This Row],[PERSOANE ÎNSCRISE ÎN LISTELE ELECTORALE (TURUL AL 2-LEA)]]</f>
        <v>2266</v>
      </c>
      <c r="S1947" s="54">
        <f>Data[[#This Row],[PERSOANE CARE AU PARTICIPAT LA VOT (TURUL 1)]]+Data[[#This Row],[PERSOANE CARE AU PARTICIPAT LA VOT  (TURUL AL 2-LEA)]]</f>
        <v>1491</v>
      </c>
      <c r="T1947" s="41">
        <f>Data[[#This Row],[TOTAL CHELTUIELI LEI]]/Data[[#This Row],[NUMĂRUL PERSOANELOR ÎNSCRISE ÎN LISTELE ELECTORALE]]</f>
        <v>4.2100617828773172</v>
      </c>
      <c r="U1947" s="41">
        <f>Data[[#This Row],[TOTAL CHELTUIELI EURO]]/Data[[#This Row],[NUMĂRUL PERSOANELOR ÎNSCRISE ÎN LISTELE ELECTORALE]]</f>
        <v>0.86982950411712923</v>
      </c>
      <c r="V1947" s="41">
        <f>Data[[#This Row],[TOTAL CHELTUIELI LEI]]/Data[[#This Row],[NUMĂRUL PERSOANELOR CARE AU PARTICIPAT LA VOT]]</f>
        <v>6.3983903420523136</v>
      </c>
      <c r="W1947" s="41">
        <f>Data[[#This Row],[TOTAL CHELTUIELI EURO]]/Data[[#This Row],[NUMĂRUL PERSOANELOR CARE AU PARTICIPAT LA VOT]]</f>
        <v>1.3219541625281119</v>
      </c>
      <c r="X1947" s="43">
        <v>4.8400999999999996</v>
      </c>
      <c r="Y1947" s="114" t="s">
        <v>2895</v>
      </c>
      <c r="Z1947" s="44">
        <v>4</v>
      </c>
      <c r="AA1947" s="115" t="s">
        <v>3105</v>
      </c>
      <c r="AB1947" s="44">
        <v>0</v>
      </c>
      <c r="AC1947" s="45"/>
    </row>
    <row r="1948" spans="1:29" x14ac:dyDescent="0.2">
      <c r="A1948" s="37">
        <v>1947</v>
      </c>
      <c r="B1948" s="38" t="s">
        <v>253</v>
      </c>
      <c r="C1948" s="39" t="s">
        <v>327</v>
      </c>
      <c r="D1948" s="40">
        <v>44101</v>
      </c>
      <c r="E1948" s="38">
        <v>1</v>
      </c>
      <c r="F1948" s="38"/>
      <c r="G1948" s="38" t="s">
        <v>2</v>
      </c>
      <c r="H1948" s="38" t="s">
        <v>2</v>
      </c>
      <c r="I1948" s="41">
        <v>0</v>
      </c>
      <c r="J1948" s="41">
        <v>0</v>
      </c>
      <c r="K1948" s="41">
        <v>0</v>
      </c>
      <c r="L1948" s="41">
        <f>SUM(Data[[#This Row],[CHELTUIELI DE PERSONAL LEI]:[CHELTUIELI DE CAPITAL (ACTIVE NEFINANCIARE ) LEI]])</f>
        <v>0</v>
      </c>
      <c r="M1948" s="41">
        <f>Data[[#This Row],[TOTAL CHELTUIELI LEI]]/Data[[#This Row],[CURS VALUTAR EURO BNR 22 07 2020]]</f>
        <v>0</v>
      </c>
      <c r="N1948" s="49">
        <v>849</v>
      </c>
      <c r="O1948" s="54"/>
      <c r="P1948" s="54">
        <v>754</v>
      </c>
      <c r="Q1948" s="54"/>
      <c r="R1948" s="54">
        <f>Data[[#This Row],[PERSOANE ÎNSCRISE ÎN LISTELE ELECTORALE (TURUL 1)            ]]+Data[[#This Row],[PERSOANE ÎNSCRISE ÎN LISTELE ELECTORALE (TURUL AL 2-LEA)]]</f>
        <v>849</v>
      </c>
      <c r="S1948" s="54">
        <f>Data[[#This Row],[PERSOANE CARE AU PARTICIPAT LA VOT (TURUL 1)]]+Data[[#This Row],[PERSOANE CARE AU PARTICIPAT LA VOT  (TURUL AL 2-LEA)]]</f>
        <v>754</v>
      </c>
      <c r="T1948" s="41">
        <f>Data[[#This Row],[TOTAL CHELTUIELI LEI]]/Data[[#This Row],[NUMĂRUL PERSOANELOR ÎNSCRISE ÎN LISTELE ELECTORALE]]</f>
        <v>0</v>
      </c>
      <c r="U1948" s="41">
        <f>Data[[#This Row],[TOTAL CHELTUIELI EURO]]/Data[[#This Row],[NUMĂRUL PERSOANELOR ÎNSCRISE ÎN LISTELE ELECTORALE]]</f>
        <v>0</v>
      </c>
      <c r="V1948" s="41">
        <f>Data[[#This Row],[TOTAL CHELTUIELI LEI]]/Data[[#This Row],[NUMĂRUL PERSOANELOR CARE AU PARTICIPAT LA VOT]]</f>
        <v>0</v>
      </c>
      <c r="W1948" s="41">
        <f>Data[[#This Row],[TOTAL CHELTUIELI EURO]]/Data[[#This Row],[NUMĂRUL PERSOANELOR CARE AU PARTICIPAT LA VOT]]</f>
        <v>0</v>
      </c>
      <c r="X1948" s="43">
        <v>4.8400999999999996</v>
      </c>
      <c r="Y1948" s="114" t="s">
        <v>2890</v>
      </c>
      <c r="Z1948" s="44">
        <v>0</v>
      </c>
      <c r="AA1948" s="115" t="s">
        <v>3105</v>
      </c>
      <c r="AB1948" s="44">
        <v>0</v>
      </c>
      <c r="AC1948" s="45"/>
    </row>
    <row r="1949" spans="1:29" x14ac:dyDescent="0.2">
      <c r="A1949" s="37">
        <v>1948</v>
      </c>
      <c r="B1949" s="38" t="s">
        <v>253</v>
      </c>
      <c r="C1949" s="39" t="s">
        <v>328</v>
      </c>
      <c r="D1949" s="40">
        <v>44101</v>
      </c>
      <c r="E1949" s="38">
        <v>1</v>
      </c>
      <c r="F1949" s="38"/>
      <c r="G1949" s="38" t="s">
        <v>2</v>
      </c>
      <c r="H1949" s="38" t="s">
        <v>2</v>
      </c>
      <c r="I1949" s="41">
        <v>2750</v>
      </c>
      <c r="J1949" s="41">
        <v>13300</v>
      </c>
      <c r="K1949" s="41">
        <v>0</v>
      </c>
      <c r="L1949" s="41">
        <f>SUM(Data[[#This Row],[CHELTUIELI DE PERSONAL LEI]:[CHELTUIELI DE CAPITAL (ACTIVE NEFINANCIARE ) LEI]])</f>
        <v>16050</v>
      </c>
      <c r="M1949" s="41">
        <f>Data[[#This Row],[TOTAL CHELTUIELI LEI]]/Data[[#This Row],[CURS VALUTAR EURO BNR 22 07 2020]]</f>
        <v>3316.0471891076631</v>
      </c>
      <c r="N1949" s="49">
        <v>2202</v>
      </c>
      <c r="O1949" s="54"/>
      <c r="P1949" s="54">
        <v>1644</v>
      </c>
      <c r="Q1949" s="54"/>
      <c r="R1949" s="54">
        <f>Data[[#This Row],[PERSOANE ÎNSCRISE ÎN LISTELE ELECTORALE (TURUL 1)            ]]+Data[[#This Row],[PERSOANE ÎNSCRISE ÎN LISTELE ELECTORALE (TURUL AL 2-LEA)]]</f>
        <v>2202</v>
      </c>
      <c r="S1949" s="54">
        <f>Data[[#This Row],[PERSOANE CARE AU PARTICIPAT LA VOT (TURUL 1)]]+Data[[#This Row],[PERSOANE CARE AU PARTICIPAT LA VOT  (TURUL AL 2-LEA)]]</f>
        <v>1644</v>
      </c>
      <c r="T1949" s="41">
        <f>Data[[#This Row],[TOTAL CHELTUIELI LEI]]/Data[[#This Row],[NUMĂRUL PERSOANELOR ÎNSCRISE ÎN LISTELE ELECTORALE]]</f>
        <v>7.2888283378746594</v>
      </c>
      <c r="U1949" s="41">
        <f>Data[[#This Row],[TOTAL CHELTUIELI EURO]]/Data[[#This Row],[NUMĂRUL PERSOANELOR ÎNSCRISE ÎN LISTELE ELECTORALE]]</f>
        <v>1.5059251539998471</v>
      </c>
      <c r="V1949" s="41">
        <f>Data[[#This Row],[TOTAL CHELTUIELI LEI]]/Data[[#This Row],[NUMĂRUL PERSOANELOR CARE AU PARTICIPAT LA VOT]]</f>
        <v>9.7627737226277365</v>
      </c>
      <c r="W1949" s="41">
        <f>Data[[#This Row],[TOTAL CHELTUIELI EURO]]/Data[[#This Row],[NUMĂRUL PERSOANELOR CARE AU PARTICIPAT LA VOT]]</f>
        <v>2.0170603340070943</v>
      </c>
      <c r="X1949" s="43">
        <v>4.8400999999999996</v>
      </c>
      <c r="Y1949" s="114" t="s">
        <v>2886</v>
      </c>
      <c r="Z1949" s="44">
        <v>7</v>
      </c>
      <c r="AA1949" s="115" t="s">
        <v>3107</v>
      </c>
      <c r="AB1949" s="44">
        <v>1</v>
      </c>
      <c r="AC1949" s="45"/>
    </row>
    <row r="1950" spans="1:29" x14ac:dyDescent="0.2">
      <c r="A1950" s="37">
        <v>1949</v>
      </c>
      <c r="B1950" s="38" t="s">
        <v>253</v>
      </c>
      <c r="C1950" s="39" t="s">
        <v>329</v>
      </c>
      <c r="D1950" s="40">
        <v>44101</v>
      </c>
      <c r="E1950" s="38">
        <v>1</v>
      </c>
      <c r="F1950" s="38"/>
      <c r="G1950" s="38" t="s">
        <v>2</v>
      </c>
      <c r="H1950" s="38" t="s">
        <v>2</v>
      </c>
      <c r="I1950" s="41">
        <v>1000</v>
      </c>
      <c r="J1950" s="41">
        <v>11122</v>
      </c>
      <c r="K1950" s="41">
        <v>0</v>
      </c>
      <c r="L1950" s="41">
        <f>SUM(Data[[#This Row],[CHELTUIELI DE PERSONAL LEI]:[CHELTUIELI DE CAPITAL (ACTIVE NEFINANCIARE ) LEI]])</f>
        <v>12122</v>
      </c>
      <c r="M1950" s="41">
        <f>Data[[#This Row],[TOTAL CHELTUIELI LEI]]/Data[[#This Row],[CURS VALUTAR EURO BNR 22 07 2020]]</f>
        <v>2504.4937088076695</v>
      </c>
      <c r="N1950" s="49">
        <v>999</v>
      </c>
      <c r="O1950" s="54"/>
      <c r="P1950" s="54">
        <v>872</v>
      </c>
      <c r="Q1950" s="54"/>
      <c r="R1950" s="54">
        <f>Data[[#This Row],[PERSOANE ÎNSCRISE ÎN LISTELE ELECTORALE (TURUL 1)            ]]+Data[[#This Row],[PERSOANE ÎNSCRISE ÎN LISTELE ELECTORALE (TURUL AL 2-LEA)]]</f>
        <v>999</v>
      </c>
      <c r="S1950" s="54">
        <f>Data[[#This Row],[PERSOANE CARE AU PARTICIPAT LA VOT (TURUL 1)]]+Data[[#This Row],[PERSOANE CARE AU PARTICIPAT LA VOT  (TURUL AL 2-LEA)]]</f>
        <v>872</v>
      </c>
      <c r="T1950" s="41">
        <f>Data[[#This Row],[TOTAL CHELTUIELI LEI]]/Data[[#This Row],[NUMĂRUL PERSOANELOR ÎNSCRISE ÎN LISTELE ELECTORALE]]</f>
        <v>12.134134134134134</v>
      </c>
      <c r="U1950" s="41">
        <f>Data[[#This Row],[TOTAL CHELTUIELI EURO]]/Data[[#This Row],[NUMĂRUL PERSOANELOR ÎNSCRISE ÎN LISTELE ELECTORALE]]</f>
        <v>2.5070007095171865</v>
      </c>
      <c r="V1950" s="41">
        <f>Data[[#This Row],[TOTAL CHELTUIELI LEI]]/Data[[#This Row],[NUMĂRUL PERSOANELOR CARE AU PARTICIPAT LA VOT]]</f>
        <v>13.901376146788991</v>
      </c>
      <c r="W1950" s="41">
        <f>Data[[#This Row],[TOTAL CHELTUIELI EURO]]/Data[[#This Row],[NUMĂRUL PERSOANELOR CARE AU PARTICIPAT LA VOT]]</f>
        <v>2.8721258128528317</v>
      </c>
      <c r="X1950" s="43">
        <v>4.8400999999999996</v>
      </c>
      <c r="Y1950" s="114" t="s">
        <v>2897</v>
      </c>
      <c r="Z1950" s="44">
        <v>12</v>
      </c>
      <c r="AA1950" s="115" t="s">
        <v>3108</v>
      </c>
      <c r="AB1950" s="44">
        <v>2</v>
      </c>
      <c r="AC1950" s="45"/>
    </row>
    <row r="1951" spans="1:29" x14ac:dyDescent="0.2">
      <c r="A1951" s="37">
        <v>1950</v>
      </c>
      <c r="B1951" s="38" t="s">
        <v>253</v>
      </c>
      <c r="C1951" s="39" t="s">
        <v>330</v>
      </c>
      <c r="D1951" s="40">
        <v>44101</v>
      </c>
      <c r="E1951" s="38">
        <v>1</v>
      </c>
      <c r="F1951" s="38"/>
      <c r="G1951" s="38" t="s">
        <v>2</v>
      </c>
      <c r="H1951" s="38" t="s">
        <v>2</v>
      </c>
      <c r="I1951" s="41">
        <v>0</v>
      </c>
      <c r="J1951" s="41">
        <v>21353</v>
      </c>
      <c r="K1951" s="41">
        <v>0</v>
      </c>
      <c r="L1951" s="41">
        <f>SUM(Data[[#This Row],[CHELTUIELI DE PERSONAL LEI]:[CHELTUIELI DE CAPITAL (ACTIVE NEFINANCIARE ) LEI]])</f>
        <v>21353</v>
      </c>
      <c r="M1951" s="41">
        <f>Data[[#This Row],[TOTAL CHELTUIELI LEI]]/Data[[#This Row],[CURS VALUTAR EURO BNR 22 07 2020]]</f>
        <v>4411.6857089729556</v>
      </c>
      <c r="N1951" s="49">
        <v>1312</v>
      </c>
      <c r="O1951" s="54"/>
      <c r="P1951" s="54">
        <v>1011</v>
      </c>
      <c r="Q1951" s="54"/>
      <c r="R1951" s="54">
        <f>Data[[#This Row],[PERSOANE ÎNSCRISE ÎN LISTELE ELECTORALE (TURUL 1)            ]]+Data[[#This Row],[PERSOANE ÎNSCRISE ÎN LISTELE ELECTORALE (TURUL AL 2-LEA)]]</f>
        <v>1312</v>
      </c>
      <c r="S1951" s="54">
        <f>Data[[#This Row],[PERSOANE CARE AU PARTICIPAT LA VOT (TURUL 1)]]+Data[[#This Row],[PERSOANE CARE AU PARTICIPAT LA VOT  (TURUL AL 2-LEA)]]</f>
        <v>1011</v>
      </c>
      <c r="T1951" s="41">
        <f>Data[[#This Row],[TOTAL CHELTUIELI LEI]]/Data[[#This Row],[NUMĂRUL PERSOANELOR ÎNSCRISE ÎN LISTELE ELECTORALE]]</f>
        <v>16.275152439024389</v>
      </c>
      <c r="U1951" s="41">
        <f>Data[[#This Row],[TOTAL CHELTUIELI EURO]]/Data[[#This Row],[NUMĂRUL PERSOANELOR ÎNSCRISE ÎN LISTELE ELECTORALE]]</f>
        <v>3.3625653269610942</v>
      </c>
      <c r="V1951" s="41">
        <f>Data[[#This Row],[TOTAL CHELTUIELI LEI]]/Data[[#This Row],[NUMĂRUL PERSOANELOR CARE AU PARTICIPAT LA VOT]]</f>
        <v>21.120672601384769</v>
      </c>
      <c r="W1951" s="41">
        <f>Data[[#This Row],[TOTAL CHELTUIELI EURO]]/Data[[#This Row],[NUMĂRUL PERSOANELOR CARE AU PARTICIPAT LA VOT]]</f>
        <v>4.3636851720800749</v>
      </c>
      <c r="X1951" s="43">
        <v>4.8400999999999996</v>
      </c>
      <c r="Y1951" s="114" t="s">
        <v>2920</v>
      </c>
      <c r="Z1951" s="44">
        <v>16</v>
      </c>
      <c r="AA1951" s="115" t="s">
        <v>3106</v>
      </c>
      <c r="AB1951" s="44">
        <v>3</v>
      </c>
      <c r="AC1951" s="45"/>
    </row>
    <row r="1952" spans="1:29" x14ac:dyDescent="0.2">
      <c r="A1952" s="37">
        <v>1951</v>
      </c>
      <c r="B1952" s="38" t="s">
        <v>253</v>
      </c>
      <c r="C1952" s="39" t="s">
        <v>331</v>
      </c>
      <c r="D1952" s="40">
        <v>44101</v>
      </c>
      <c r="E1952" s="38">
        <v>1</v>
      </c>
      <c r="F1952" s="38"/>
      <c r="G1952" s="38" t="s">
        <v>2</v>
      </c>
      <c r="H1952" s="38" t="s">
        <v>2</v>
      </c>
      <c r="I1952" s="41">
        <v>3000</v>
      </c>
      <c r="J1952" s="41">
        <v>4899</v>
      </c>
      <c r="K1952" s="41">
        <v>0</v>
      </c>
      <c r="L1952" s="41">
        <f>SUM(Data[[#This Row],[CHELTUIELI DE PERSONAL LEI]:[CHELTUIELI DE CAPITAL (ACTIVE NEFINANCIARE ) LEI]])</f>
        <v>7899</v>
      </c>
      <c r="M1952" s="41">
        <f>Data[[#This Row],[TOTAL CHELTUIELI LEI]]/Data[[#This Row],[CURS VALUTAR EURO BNR 22 07 2020]]</f>
        <v>1631.9910745645752</v>
      </c>
      <c r="N1952" s="49">
        <v>1923</v>
      </c>
      <c r="O1952" s="54"/>
      <c r="P1952" s="54">
        <v>1261</v>
      </c>
      <c r="Q1952" s="54"/>
      <c r="R1952" s="54">
        <f>Data[[#This Row],[PERSOANE ÎNSCRISE ÎN LISTELE ELECTORALE (TURUL 1)            ]]+Data[[#This Row],[PERSOANE ÎNSCRISE ÎN LISTELE ELECTORALE (TURUL AL 2-LEA)]]</f>
        <v>1923</v>
      </c>
      <c r="S1952" s="54">
        <f>Data[[#This Row],[PERSOANE CARE AU PARTICIPAT LA VOT (TURUL 1)]]+Data[[#This Row],[PERSOANE CARE AU PARTICIPAT LA VOT  (TURUL AL 2-LEA)]]</f>
        <v>1261</v>
      </c>
      <c r="T1952" s="41">
        <f>Data[[#This Row],[TOTAL CHELTUIELI LEI]]/Data[[#This Row],[NUMĂRUL PERSOANELOR ÎNSCRISE ÎN LISTELE ELECTORALE]]</f>
        <v>4.1076443057722312</v>
      </c>
      <c r="U1952" s="41">
        <f>Data[[#This Row],[TOTAL CHELTUIELI EURO]]/Data[[#This Row],[NUMĂRUL PERSOANELOR ÎNSCRISE ÎN LISTELE ELECTORALE]]</f>
        <v>0.848669305545801</v>
      </c>
      <c r="V1952" s="41">
        <f>Data[[#This Row],[TOTAL CHELTUIELI LEI]]/Data[[#This Row],[NUMĂRUL PERSOANELOR CARE AU PARTICIPAT LA VOT]]</f>
        <v>6.2640761300555114</v>
      </c>
      <c r="W1952" s="41">
        <f>Data[[#This Row],[TOTAL CHELTUIELI EURO]]/Data[[#This Row],[NUMĂRUL PERSOANELOR CARE AU PARTICIPAT LA VOT]]</f>
        <v>1.2942038656340802</v>
      </c>
      <c r="X1952" s="43">
        <v>4.8400999999999996</v>
      </c>
      <c r="Y1952" s="114" t="s">
        <v>2895</v>
      </c>
      <c r="Z1952" s="44">
        <v>4</v>
      </c>
      <c r="AA1952" s="115" t="s">
        <v>3105</v>
      </c>
      <c r="AB1952" s="44">
        <v>0</v>
      </c>
      <c r="AC1952" s="45"/>
    </row>
    <row r="1953" spans="1:29" x14ac:dyDescent="0.2">
      <c r="A1953" s="37">
        <v>1952</v>
      </c>
      <c r="B1953" s="38" t="s">
        <v>253</v>
      </c>
      <c r="C1953" s="39" t="s">
        <v>332</v>
      </c>
      <c r="D1953" s="40">
        <v>44101</v>
      </c>
      <c r="E1953" s="38">
        <v>1</v>
      </c>
      <c r="F1953" s="38"/>
      <c r="G1953" s="38" t="s">
        <v>2</v>
      </c>
      <c r="H1953" s="38" t="s">
        <v>2</v>
      </c>
      <c r="I1953" s="41">
        <v>1570</v>
      </c>
      <c r="J1953" s="41">
        <v>0</v>
      </c>
      <c r="K1953" s="41">
        <v>0</v>
      </c>
      <c r="L1953" s="41">
        <f>SUM(Data[[#This Row],[CHELTUIELI DE PERSONAL LEI]:[CHELTUIELI DE CAPITAL (ACTIVE NEFINANCIARE ) LEI]])</f>
        <v>1570</v>
      </c>
      <c r="M1953" s="41">
        <f>Data[[#This Row],[TOTAL CHELTUIELI LEI]]/Data[[#This Row],[CURS VALUTAR EURO BNR 22 07 2020]]</f>
        <v>324.37346335819512</v>
      </c>
      <c r="N1953" s="49">
        <v>1402</v>
      </c>
      <c r="O1953" s="54"/>
      <c r="P1953" s="54">
        <v>1128</v>
      </c>
      <c r="Q1953" s="54"/>
      <c r="R1953" s="54">
        <f>Data[[#This Row],[PERSOANE ÎNSCRISE ÎN LISTELE ELECTORALE (TURUL 1)            ]]+Data[[#This Row],[PERSOANE ÎNSCRISE ÎN LISTELE ELECTORALE (TURUL AL 2-LEA)]]</f>
        <v>1402</v>
      </c>
      <c r="S1953" s="54">
        <f>Data[[#This Row],[PERSOANE CARE AU PARTICIPAT LA VOT (TURUL 1)]]+Data[[#This Row],[PERSOANE CARE AU PARTICIPAT LA VOT  (TURUL AL 2-LEA)]]</f>
        <v>1128</v>
      </c>
      <c r="T1953" s="41">
        <f>Data[[#This Row],[TOTAL CHELTUIELI LEI]]/Data[[#This Row],[NUMĂRUL PERSOANELOR ÎNSCRISE ÎN LISTELE ELECTORALE]]</f>
        <v>1.1198288159771754</v>
      </c>
      <c r="U1953" s="41">
        <f>Data[[#This Row],[TOTAL CHELTUIELI EURO]]/Data[[#This Row],[NUMĂRUL PERSOANELOR ÎNSCRISE ÎN LISTELE ELECTORALE]]</f>
        <v>0.23136480981326329</v>
      </c>
      <c r="V1953" s="41">
        <f>Data[[#This Row],[TOTAL CHELTUIELI LEI]]/Data[[#This Row],[NUMĂRUL PERSOANELOR CARE AU PARTICIPAT LA VOT]]</f>
        <v>1.3918439716312057</v>
      </c>
      <c r="W1953" s="41">
        <f>Data[[#This Row],[TOTAL CHELTUIELI EURO]]/Data[[#This Row],[NUMĂRUL PERSOANELOR CARE AU PARTICIPAT LA VOT]]</f>
        <v>0.2875651270905985</v>
      </c>
      <c r="X1953" s="43">
        <v>4.8400999999999996</v>
      </c>
      <c r="Y1953" s="114" t="s">
        <v>2894</v>
      </c>
      <c r="Z1953" s="44">
        <v>1</v>
      </c>
      <c r="AA1953" s="115" t="s">
        <v>3105</v>
      </c>
      <c r="AB1953" s="44">
        <v>0</v>
      </c>
      <c r="AC1953" s="45"/>
    </row>
    <row r="1954" spans="1:29" x14ac:dyDescent="0.2">
      <c r="A1954" s="37">
        <v>1953</v>
      </c>
      <c r="B1954" s="38" t="s">
        <v>253</v>
      </c>
      <c r="C1954" s="39" t="s">
        <v>333</v>
      </c>
      <c r="D1954" s="40">
        <v>44101</v>
      </c>
      <c r="E1954" s="38">
        <v>1</v>
      </c>
      <c r="F1954" s="38"/>
      <c r="G1954" s="38" t="s">
        <v>2</v>
      </c>
      <c r="H1954" s="38" t="s">
        <v>2</v>
      </c>
      <c r="I1954" s="41">
        <v>2200</v>
      </c>
      <c r="J1954" s="41">
        <v>2465</v>
      </c>
      <c r="K1954" s="41">
        <v>0</v>
      </c>
      <c r="L1954" s="41">
        <f>SUM(Data[[#This Row],[CHELTUIELI DE PERSONAL LEI]:[CHELTUIELI DE CAPITAL (ACTIVE NEFINANCIARE ) LEI]])</f>
        <v>4665</v>
      </c>
      <c r="M1954" s="41">
        <f>Data[[#This Row],[TOTAL CHELTUIELI LEI]]/Data[[#This Row],[CURS VALUTAR EURO BNR 22 07 2020]]</f>
        <v>963.82306150699378</v>
      </c>
      <c r="N1954" s="49">
        <v>1850</v>
      </c>
      <c r="O1954" s="54"/>
      <c r="P1954" s="54">
        <v>1104</v>
      </c>
      <c r="Q1954" s="54"/>
      <c r="R1954" s="54">
        <f>Data[[#This Row],[PERSOANE ÎNSCRISE ÎN LISTELE ELECTORALE (TURUL 1)            ]]+Data[[#This Row],[PERSOANE ÎNSCRISE ÎN LISTELE ELECTORALE (TURUL AL 2-LEA)]]</f>
        <v>1850</v>
      </c>
      <c r="S1954" s="54">
        <f>Data[[#This Row],[PERSOANE CARE AU PARTICIPAT LA VOT (TURUL 1)]]+Data[[#This Row],[PERSOANE CARE AU PARTICIPAT LA VOT  (TURUL AL 2-LEA)]]</f>
        <v>1104</v>
      </c>
      <c r="T1954" s="41">
        <f>Data[[#This Row],[TOTAL CHELTUIELI LEI]]/Data[[#This Row],[NUMĂRUL PERSOANELOR ÎNSCRISE ÎN LISTELE ELECTORALE]]</f>
        <v>2.5216216216216214</v>
      </c>
      <c r="U1954" s="41">
        <f>Data[[#This Row],[TOTAL CHELTUIELI EURO]]/Data[[#This Row],[NUMĂRUL PERSOANELOR ÎNSCRISE ÎN LISTELE ELECTORALE]]</f>
        <v>0.52098543865242908</v>
      </c>
      <c r="V1954" s="41">
        <f>Data[[#This Row],[TOTAL CHELTUIELI LEI]]/Data[[#This Row],[NUMĂRUL PERSOANELOR CARE AU PARTICIPAT LA VOT]]</f>
        <v>4.2255434782608692</v>
      </c>
      <c r="W1954" s="41">
        <f>Data[[#This Row],[TOTAL CHELTUIELI EURO]]/Data[[#This Row],[NUMĂRUL PERSOANELOR CARE AU PARTICIPAT LA VOT]]</f>
        <v>0.87302813542300162</v>
      </c>
      <c r="X1954" s="43">
        <v>4.8400999999999996</v>
      </c>
      <c r="Y1954" s="114" t="s">
        <v>2891</v>
      </c>
      <c r="Z1954" s="44">
        <v>2</v>
      </c>
      <c r="AA1954" s="115" t="s">
        <v>3105</v>
      </c>
      <c r="AB1954" s="44">
        <v>0</v>
      </c>
      <c r="AC1954" s="45"/>
    </row>
    <row r="1955" spans="1:29" x14ac:dyDescent="0.2">
      <c r="A1955" s="37">
        <v>1954</v>
      </c>
      <c r="B1955" s="38" t="s">
        <v>253</v>
      </c>
      <c r="C1955" s="39" t="s">
        <v>334</v>
      </c>
      <c r="D1955" s="40">
        <v>44101</v>
      </c>
      <c r="E1955" s="38">
        <v>1</v>
      </c>
      <c r="F1955" s="38"/>
      <c r="G1955" s="38" t="s">
        <v>2</v>
      </c>
      <c r="H1955" s="38" t="s">
        <v>2</v>
      </c>
      <c r="I1955" s="41">
        <v>1440</v>
      </c>
      <c r="J1955" s="41">
        <v>2212</v>
      </c>
      <c r="K1955" s="41">
        <v>0</v>
      </c>
      <c r="L1955" s="41">
        <f>SUM(Data[[#This Row],[CHELTUIELI DE PERSONAL LEI]:[CHELTUIELI DE CAPITAL (ACTIVE NEFINANCIARE ) LEI]])</f>
        <v>3652</v>
      </c>
      <c r="M1955" s="41">
        <f>Data[[#This Row],[TOTAL CHELTUIELI LEI]]/Data[[#This Row],[CURS VALUTAR EURO BNR 22 07 2020]]</f>
        <v>754.52986508543222</v>
      </c>
      <c r="N1955" s="49">
        <v>2111</v>
      </c>
      <c r="O1955" s="54"/>
      <c r="P1955" s="54">
        <v>1284</v>
      </c>
      <c r="Q1955" s="54"/>
      <c r="R1955" s="54">
        <f>Data[[#This Row],[PERSOANE ÎNSCRISE ÎN LISTELE ELECTORALE (TURUL 1)            ]]+Data[[#This Row],[PERSOANE ÎNSCRISE ÎN LISTELE ELECTORALE (TURUL AL 2-LEA)]]</f>
        <v>2111</v>
      </c>
      <c r="S1955" s="54">
        <f>Data[[#This Row],[PERSOANE CARE AU PARTICIPAT LA VOT (TURUL 1)]]+Data[[#This Row],[PERSOANE CARE AU PARTICIPAT LA VOT  (TURUL AL 2-LEA)]]</f>
        <v>1284</v>
      </c>
      <c r="T1955" s="41">
        <f>Data[[#This Row],[TOTAL CHELTUIELI LEI]]/Data[[#This Row],[NUMĂRUL PERSOANELOR ÎNSCRISE ÎN LISTELE ELECTORALE]]</f>
        <v>1.7299857887257224</v>
      </c>
      <c r="U1955" s="41">
        <f>Data[[#This Row],[TOTAL CHELTUIELI EURO]]/Data[[#This Row],[NUMĂRUL PERSOANELOR ÎNSCRISE ÎN LISTELE ELECTORALE]]</f>
        <v>0.35742769544549136</v>
      </c>
      <c r="V1955" s="41">
        <f>Data[[#This Row],[TOTAL CHELTUIELI LEI]]/Data[[#This Row],[NUMĂRUL PERSOANELOR CARE AU PARTICIPAT LA VOT]]</f>
        <v>2.8442367601246108</v>
      </c>
      <c r="W1955" s="41">
        <f>Data[[#This Row],[TOTAL CHELTUIELI EURO]]/Data[[#This Row],[NUMĂRUL PERSOANELOR CARE AU PARTICIPAT LA VOT]]</f>
        <v>0.58764008184223693</v>
      </c>
      <c r="X1955" s="43">
        <v>4.8400999999999996</v>
      </c>
      <c r="Y1955" s="114" t="s">
        <v>2894</v>
      </c>
      <c r="Z1955" s="44">
        <v>1</v>
      </c>
      <c r="AA1955" s="115" t="s">
        <v>3105</v>
      </c>
      <c r="AB1955" s="44">
        <v>0</v>
      </c>
      <c r="AC1955" s="45"/>
    </row>
    <row r="1956" spans="1:29" x14ac:dyDescent="0.2">
      <c r="A1956" s="37">
        <v>1955</v>
      </c>
      <c r="B1956" s="38" t="s">
        <v>253</v>
      </c>
      <c r="C1956" s="39" t="s">
        <v>335</v>
      </c>
      <c r="D1956" s="40">
        <v>44101</v>
      </c>
      <c r="E1956" s="38">
        <v>1</v>
      </c>
      <c r="F1956" s="38"/>
      <c r="G1956" s="38" t="s">
        <v>2</v>
      </c>
      <c r="H1956" s="38" t="s">
        <v>2</v>
      </c>
      <c r="I1956" s="41">
        <v>0</v>
      </c>
      <c r="J1956" s="41">
        <v>14707</v>
      </c>
      <c r="K1956" s="41">
        <v>0</v>
      </c>
      <c r="L1956" s="41">
        <f>SUM(Data[[#This Row],[CHELTUIELI DE PERSONAL LEI]:[CHELTUIELI DE CAPITAL (ACTIVE NEFINANCIARE ) LEI]])</f>
        <v>14707</v>
      </c>
      <c r="M1956" s="41">
        <f>Data[[#This Row],[TOTAL CHELTUIELI LEI]]/Data[[#This Row],[CURS VALUTAR EURO BNR 22 07 2020]]</f>
        <v>3038.5735831904303</v>
      </c>
      <c r="N1956" s="49">
        <v>2544</v>
      </c>
      <c r="O1956" s="54"/>
      <c r="P1956" s="54">
        <v>1901</v>
      </c>
      <c r="Q1956" s="54"/>
      <c r="R1956" s="54">
        <f>Data[[#This Row],[PERSOANE ÎNSCRISE ÎN LISTELE ELECTORALE (TURUL 1)            ]]+Data[[#This Row],[PERSOANE ÎNSCRISE ÎN LISTELE ELECTORALE (TURUL AL 2-LEA)]]</f>
        <v>2544</v>
      </c>
      <c r="S1956" s="54">
        <f>Data[[#This Row],[PERSOANE CARE AU PARTICIPAT LA VOT (TURUL 1)]]+Data[[#This Row],[PERSOANE CARE AU PARTICIPAT LA VOT  (TURUL AL 2-LEA)]]</f>
        <v>1901</v>
      </c>
      <c r="T1956" s="41">
        <f>Data[[#This Row],[TOTAL CHELTUIELI LEI]]/Data[[#This Row],[NUMĂRUL PERSOANELOR ÎNSCRISE ÎN LISTELE ELECTORALE]]</f>
        <v>5.7810534591194971</v>
      </c>
      <c r="U1956" s="41">
        <f>Data[[#This Row],[TOTAL CHELTUIELI EURO]]/Data[[#This Row],[NUMĂRUL PERSOANELOR ÎNSCRISE ÎN LISTELE ELECTORALE]]</f>
        <v>1.1944078550276849</v>
      </c>
      <c r="V1956" s="41">
        <f>Data[[#This Row],[TOTAL CHELTUIELI LEI]]/Data[[#This Row],[NUMĂRUL PERSOANELOR CARE AU PARTICIPAT LA VOT]]</f>
        <v>7.7364544976328249</v>
      </c>
      <c r="W1956" s="41">
        <f>Data[[#This Row],[TOTAL CHELTUIELI EURO]]/Data[[#This Row],[NUMĂRUL PERSOANELOR CARE AU PARTICIPAT LA VOT]]</f>
        <v>1.5984079869492005</v>
      </c>
      <c r="X1956" s="43">
        <v>4.8400999999999996</v>
      </c>
      <c r="Y1956" s="114" t="s">
        <v>2892</v>
      </c>
      <c r="Z1956" s="44">
        <v>5</v>
      </c>
      <c r="AA1956" s="115" t="s">
        <v>3107</v>
      </c>
      <c r="AB1956" s="44">
        <v>1</v>
      </c>
      <c r="AC1956" s="45"/>
    </row>
    <row r="1957" spans="1:29" x14ac:dyDescent="0.2">
      <c r="A1957" s="37">
        <v>1956</v>
      </c>
      <c r="B1957" s="38" t="s">
        <v>253</v>
      </c>
      <c r="C1957" s="39" t="s">
        <v>336</v>
      </c>
      <c r="D1957" s="40">
        <v>44101</v>
      </c>
      <c r="E1957" s="38">
        <v>1</v>
      </c>
      <c r="F1957" s="38"/>
      <c r="G1957" s="38" t="s">
        <v>2</v>
      </c>
      <c r="H1957" s="38" t="s">
        <v>2</v>
      </c>
      <c r="I1957" s="41">
        <v>2200</v>
      </c>
      <c r="J1957" s="41">
        <v>2800</v>
      </c>
      <c r="K1957" s="41">
        <v>0</v>
      </c>
      <c r="L1957" s="41">
        <f>SUM(Data[[#This Row],[CHELTUIELI DE PERSONAL LEI]:[CHELTUIELI DE CAPITAL (ACTIVE NEFINANCIARE ) LEI]])</f>
        <v>5000</v>
      </c>
      <c r="M1957" s="41">
        <f>Data[[#This Row],[TOTAL CHELTUIELI LEI]]/Data[[#This Row],[CURS VALUTAR EURO BNR 22 07 2020]]</f>
        <v>1033.0365075101754</v>
      </c>
      <c r="N1957" s="49">
        <v>2208</v>
      </c>
      <c r="O1957" s="54"/>
      <c r="P1957" s="54">
        <v>1475</v>
      </c>
      <c r="Q1957" s="54"/>
      <c r="R1957" s="54">
        <f>Data[[#This Row],[PERSOANE ÎNSCRISE ÎN LISTELE ELECTORALE (TURUL 1)            ]]+Data[[#This Row],[PERSOANE ÎNSCRISE ÎN LISTELE ELECTORALE (TURUL AL 2-LEA)]]</f>
        <v>2208</v>
      </c>
      <c r="S1957" s="54">
        <f>Data[[#This Row],[PERSOANE CARE AU PARTICIPAT LA VOT (TURUL 1)]]+Data[[#This Row],[PERSOANE CARE AU PARTICIPAT LA VOT  (TURUL AL 2-LEA)]]</f>
        <v>1475</v>
      </c>
      <c r="T1957" s="41">
        <f>Data[[#This Row],[TOTAL CHELTUIELI LEI]]/Data[[#This Row],[NUMĂRUL PERSOANELOR ÎNSCRISE ÎN LISTELE ELECTORALE]]</f>
        <v>2.2644927536231885</v>
      </c>
      <c r="U1957" s="41">
        <f>Data[[#This Row],[TOTAL CHELTUIELI EURO]]/Data[[#This Row],[NUMĂRUL PERSOANELOR ÎNSCRISE ÎN LISTELE ELECTORALE]]</f>
        <v>0.46786073709699971</v>
      </c>
      <c r="V1957" s="41">
        <f>Data[[#This Row],[TOTAL CHELTUIELI LEI]]/Data[[#This Row],[NUMĂRUL PERSOANELOR CARE AU PARTICIPAT LA VOT]]</f>
        <v>3.3898305084745761</v>
      </c>
      <c r="W1957" s="41">
        <f>Data[[#This Row],[TOTAL CHELTUIELI EURO]]/Data[[#This Row],[NUMĂRUL PERSOANELOR CARE AU PARTICIPAT LA VOT]]</f>
        <v>0.70036373390520368</v>
      </c>
      <c r="X1957" s="43">
        <v>4.8400999999999996</v>
      </c>
      <c r="Y1957" s="114" t="s">
        <v>2891</v>
      </c>
      <c r="Z1957" s="44">
        <v>2</v>
      </c>
      <c r="AA1957" s="115" t="s">
        <v>3105</v>
      </c>
      <c r="AB1957" s="44">
        <v>0</v>
      </c>
      <c r="AC1957" s="45"/>
    </row>
    <row r="1958" spans="1:29" x14ac:dyDescent="0.2">
      <c r="A1958" s="37">
        <v>1957</v>
      </c>
      <c r="B1958" s="38" t="s">
        <v>253</v>
      </c>
      <c r="C1958" s="39" t="s">
        <v>337</v>
      </c>
      <c r="D1958" s="40">
        <v>44101</v>
      </c>
      <c r="E1958" s="38">
        <v>1</v>
      </c>
      <c r="F1958" s="38"/>
      <c r="G1958" s="38" t="s">
        <v>2</v>
      </c>
      <c r="H1958" s="38" t="s">
        <v>2</v>
      </c>
      <c r="I1958" s="41">
        <v>0</v>
      </c>
      <c r="J1958" s="41">
        <v>10235</v>
      </c>
      <c r="K1958" s="41">
        <v>0</v>
      </c>
      <c r="L1958" s="41">
        <f>SUM(Data[[#This Row],[CHELTUIELI DE PERSONAL LEI]:[CHELTUIELI DE CAPITAL (ACTIVE NEFINANCIARE ) LEI]])</f>
        <v>10235</v>
      </c>
      <c r="M1958" s="41">
        <f>Data[[#This Row],[TOTAL CHELTUIELI LEI]]/Data[[#This Row],[CURS VALUTAR EURO BNR 22 07 2020]]</f>
        <v>2114.6257308733293</v>
      </c>
      <c r="N1958" s="49">
        <v>714</v>
      </c>
      <c r="O1958" s="54"/>
      <c r="P1958" s="54">
        <v>886</v>
      </c>
      <c r="Q1958" s="54"/>
      <c r="R1958" s="54">
        <f>Data[[#This Row],[PERSOANE ÎNSCRISE ÎN LISTELE ELECTORALE (TURUL 1)            ]]+Data[[#This Row],[PERSOANE ÎNSCRISE ÎN LISTELE ELECTORALE (TURUL AL 2-LEA)]]</f>
        <v>714</v>
      </c>
      <c r="S1958" s="54">
        <f>Data[[#This Row],[PERSOANE CARE AU PARTICIPAT LA VOT (TURUL 1)]]+Data[[#This Row],[PERSOANE CARE AU PARTICIPAT LA VOT  (TURUL AL 2-LEA)]]</f>
        <v>886</v>
      </c>
      <c r="T1958" s="41">
        <f>Data[[#This Row],[TOTAL CHELTUIELI LEI]]/Data[[#This Row],[NUMĂRUL PERSOANELOR ÎNSCRISE ÎN LISTELE ELECTORALE]]</f>
        <v>14.334733893557424</v>
      </c>
      <c r="U1958" s="41">
        <f>Data[[#This Row],[TOTAL CHELTUIELI EURO]]/Data[[#This Row],[NUMĂRUL PERSOANELOR ÎNSCRISE ÎN LISTELE ELECTORALE]]</f>
        <v>2.9616606874976599</v>
      </c>
      <c r="V1958" s="41">
        <f>Data[[#This Row],[TOTAL CHELTUIELI LEI]]/Data[[#This Row],[NUMĂRUL PERSOANELOR CARE AU PARTICIPAT LA VOT]]</f>
        <v>11.551918735891649</v>
      </c>
      <c r="W1958" s="41">
        <f>Data[[#This Row],[TOTAL CHELTUIELI EURO]]/Data[[#This Row],[NUMĂRUL PERSOANELOR CARE AU PARTICIPAT LA VOT]]</f>
        <v>2.3867107571933741</v>
      </c>
      <c r="X1958" s="43">
        <v>4.8400999999999996</v>
      </c>
      <c r="Y1958" s="114" t="s">
        <v>2885</v>
      </c>
      <c r="Z1958" s="44">
        <v>14</v>
      </c>
      <c r="AA1958" s="115" t="s">
        <v>3108</v>
      </c>
      <c r="AB1958" s="44">
        <v>2</v>
      </c>
      <c r="AC1958" s="45"/>
    </row>
    <row r="1959" spans="1:29" x14ac:dyDescent="0.2">
      <c r="A1959" s="37">
        <v>1958</v>
      </c>
      <c r="B1959" s="38" t="s">
        <v>253</v>
      </c>
      <c r="C1959" s="39" t="s">
        <v>338</v>
      </c>
      <c r="D1959" s="40">
        <v>44101</v>
      </c>
      <c r="E1959" s="38">
        <v>1</v>
      </c>
      <c r="F1959" s="38"/>
      <c r="G1959" s="38" t="s">
        <v>2</v>
      </c>
      <c r="H1959" s="38" t="s">
        <v>2</v>
      </c>
      <c r="I1959" s="41">
        <v>810</v>
      </c>
      <c r="J1959" s="41">
        <v>6014.35</v>
      </c>
      <c r="K1959" s="41">
        <v>0</v>
      </c>
      <c r="L1959" s="41">
        <f>SUM(Data[[#This Row],[CHELTUIELI DE PERSONAL LEI]:[CHELTUIELI DE CAPITAL (ACTIVE NEFINANCIARE ) LEI]])</f>
        <v>6824.35</v>
      </c>
      <c r="M1959" s="41">
        <f>Data[[#This Row],[TOTAL CHELTUIELI LEI]]/Data[[#This Row],[CURS VALUTAR EURO BNR 22 07 2020]]</f>
        <v>1409.9605380054134</v>
      </c>
      <c r="N1959" s="49">
        <v>2096</v>
      </c>
      <c r="O1959" s="54"/>
      <c r="P1959" s="54">
        <v>1423</v>
      </c>
      <c r="Q1959" s="54"/>
      <c r="R1959" s="54">
        <f>Data[[#This Row],[PERSOANE ÎNSCRISE ÎN LISTELE ELECTORALE (TURUL 1)            ]]+Data[[#This Row],[PERSOANE ÎNSCRISE ÎN LISTELE ELECTORALE (TURUL AL 2-LEA)]]</f>
        <v>2096</v>
      </c>
      <c r="S1959" s="54">
        <f>Data[[#This Row],[PERSOANE CARE AU PARTICIPAT LA VOT (TURUL 1)]]+Data[[#This Row],[PERSOANE CARE AU PARTICIPAT LA VOT  (TURUL AL 2-LEA)]]</f>
        <v>1423</v>
      </c>
      <c r="T1959" s="41">
        <f>Data[[#This Row],[TOTAL CHELTUIELI LEI]]/Data[[#This Row],[NUMĂRUL PERSOANELOR ÎNSCRISE ÎN LISTELE ELECTORALE]]</f>
        <v>3.2558921755725194</v>
      </c>
      <c r="U1959" s="41">
        <f>Data[[#This Row],[TOTAL CHELTUIELI EURO]]/Data[[#This Row],[NUMĂRUL PERSOANELOR ÎNSCRISE ÎN LISTELE ELECTORALE]]</f>
        <v>0.67269109637662849</v>
      </c>
      <c r="V1959" s="41">
        <f>Data[[#This Row],[TOTAL CHELTUIELI LEI]]/Data[[#This Row],[NUMĂRUL PERSOANELOR CARE AU PARTICIPAT LA VOT]]</f>
        <v>4.7957484188334512</v>
      </c>
      <c r="W1959" s="41">
        <f>Data[[#This Row],[TOTAL CHELTUIELI EURO]]/Data[[#This Row],[NUMĂRUL PERSOANELOR CARE AU PARTICIPAT LA VOT]]</f>
        <v>0.99083663949783085</v>
      </c>
      <c r="X1959" s="43">
        <v>4.8400999999999996</v>
      </c>
      <c r="Y1959" s="114" t="s">
        <v>2884</v>
      </c>
      <c r="Z1959" s="44">
        <v>3</v>
      </c>
      <c r="AA1959" s="115" t="s">
        <v>3105</v>
      </c>
      <c r="AB1959" s="44">
        <v>0</v>
      </c>
      <c r="AC1959" s="45"/>
    </row>
    <row r="1960" spans="1:29" x14ac:dyDescent="0.2">
      <c r="A1960" s="37">
        <v>1959</v>
      </c>
      <c r="B1960" s="38" t="s">
        <v>253</v>
      </c>
      <c r="C1960" s="39" t="s">
        <v>339</v>
      </c>
      <c r="D1960" s="40">
        <v>44101</v>
      </c>
      <c r="E1960" s="38">
        <v>1</v>
      </c>
      <c r="F1960" s="38"/>
      <c r="G1960" s="38" t="s">
        <v>2</v>
      </c>
      <c r="H1960" s="38" t="s">
        <v>2</v>
      </c>
      <c r="I1960" s="41">
        <v>2700</v>
      </c>
      <c r="J1960" s="41">
        <v>5101.2</v>
      </c>
      <c r="K1960" s="41">
        <v>0</v>
      </c>
      <c r="L1960" s="41">
        <f>SUM(Data[[#This Row],[CHELTUIELI DE PERSONAL LEI]:[CHELTUIELI DE CAPITAL (ACTIVE NEFINANCIARE ) LEI]])</f>
        <v>7801.2</v>
      </c>
      <c r="M1960" s="41">
        <f>Data[[#This Row],[TOTAL CHELTUIELI LEI]]/Data[[#This Row],[CURS VALUTAR EURO BNR 22 07 2020]]</f>
        <v>1611.7848804776761</v>
      </c>
      <c r="N1960" s="49">
        <v>3517</v>
      </c>
      <c r="O1960" s="54"/>
      <c r="P1960" s="54">
        <v>2181</v>
      </c>
      <c r="Q1960" s="54"/>
      <c r="R1960" s="54">
        <f>Data[[#This Row],[PERSOANE ÎNSCRISE ÎN LISTELE ELECTORALE (TURUL 1)            ]]+Data[[#This Row],[PERSOANE ÎNSCRISE ÎN LISTELE ELECTORALE (TURUL AL 2-LEA)]]</f>
        <v>3517</v>
      </c>
      <c r="S1960" s="54">
        <f>Data[[#This Row],[PERSOANE CARE AU PARTICIPAT LA VOT (TURUL 1)]]+Data[[#This Row],[PERSOANE CARE AU PARTICIPAT LA VOT  (TURUL AL 2-LEA)]]</f>
        <v>2181</v>
      </c>
      <c r="T1960" s="41">
        <f>Data[[#This Row],[TOTAL CHELTUIELI LEI]]/Data[[#This Row],[NUMĂRUL PERSOANELOR ÎNSCRISE ÎN LISTELE ELECTORALE]]</f>
        <v>2.2181404606198463</v>
      </c>
      <c r="U1960" s="41">
        <f>Data[[#This Row],[TOTAL CHELTUIELI EURO]]/Data[[#This Row],[NUMĂRUL PERSOANELOR ÎNSCRISE ÎN LISTELE ELECTORALE]]</f>
        <v>0.45828401492114762</v>
      </c>
      <c r="V1960" s="41">
        <f>Data[[#This Row],[TOTAL CHELTUIELI LEI]]/Data[[#This Row],[NUMĂRUL PERSOANELOR CARE AU PARTICIPAT LA VOT]]</f>
        <v>3.5768913342503437</v>
      </c>
      <c r="W1960" s="41">
        <f>Data[[#This Row],[TOTAL CHELTUIELI EURO]]/Data[[#This Row],[NUMĂRUL PERSOANELOR CARE AU PARTICIPAT LA VOT]]</f>
        <v>0.73901186633547733</v>
      </c>
      <c r="X1960" s="43">
        <v>4.8400999999999996</v>
      </c>
      <c r="Y1960" s="114" t="s">
        <v>2891</v>
      </c>
      <c r="Z1960" s="44">
        <v>2</v>
      </c>
      <c r="AA1960" s="115" t="s">
        <v>3105</v>
      </c>
      <c r="AB1960" s="44">
        <v>0</v>
      </c>
      <c r="AC1960" s="45"/>
    </row>
    <row r="1961" spans="1:29" x14ac:dyDescent="0.2">
      <c r="A1961" s="37">
        <v>1960</v>
      </c>
      <c r="B1961" s="38" t="s">
        <v>253</v>
      </c>
      <c r="C1961" s="39" t="s">
        <v>340</v>
      </c>
      <c r="D1961" s="40">
        <v>44101</v>
      </c>
      <c r="E1961" s="38">
        <v>1</v>
      </c>
      <c r="F1961" s="38"/>
      <c r="G1961" s="38" t="s">
        <v>2</v>
      </c>
      <c r="H1961" s="38" t="s">
        <v>2</v>
      </c>
      <c r="I1961" s="41">
        <v>4400</v>
      </c>
      <c r="J1961" s="41">
        <v>6344.38</v>
      </c>
      <c r="K1961" s="41">
        <v>0</v>
      </c>
      <c r="L1961" s="41">
        <f>SUM(Data[[#This Row],[CHELTUIELI DE PERSONAL LEI]:[CHELTUIELI DE CAPITAL (ACTIVE NEFINANCIARE ) LEI]])</f>
        <v>10744.380000000001</v>
      </c>
      <c r="M1961" s="41">
        <f>Data[[#This Row],[TOTAL CHELTUIELI LEI]]/Data[[#This Row],[CURS VALUTAR EURO BNR 22 07 2020]]</f>
        <v>2219.8673581124362</v>
      </c>
      <c r="N1961" s="49">
        <v>558</v>
      </c>
      <c r="O1961" s="54"/>
      <c r="P1961" s="54">
        <v>579</v>
      </c>
      <c r="Q1961" s="54"/>
      <c r="R1961" s="54">
        <f>Data[[#This Row],[PERSOANE ÎNSCRISE ÎN LISTELE ELECTORALE (TURUL 1)            ]]+Data[[#This Row],[PERSOANE ÎNSCRISE ÎN LISTELE ELECTORALE (TURUL AL 2-LEA)]]</f>
        <v>558</v>
      </c>
      <c r="S1961" s="54">
        <f>Data[[#This Row],[PERSOANE CARE AU PARTICIPAT LA VOT (TURUL 1)]]+Data[[#This Row],[PERSOANE CARE AU PARTICIPAT LA VOT  (TURUL AL 2-LEA)]]</f>
        <v>579</v>
      </c>
      <c r="T1961" s="41">
        <f>Data[[#This Row],[TOTAL CHELTUIELI LEI]]/Data[[#This Row],[NUMĂRUL PERSOANELOR ÎNSCRISE ÎN LISTELE ELECTORALE]]</f>
        <v>19.255161290322583</v>
      </c>
      <c r="U1961" s="41">
        <f>Data[[#This Row],[TOTAL CHELTUIELI EURO]]/Data[[#This Row],[NUMĂRUL PERSOANELOR ÎNSCRISE ÎN LISTELE ELECTORALE]]</f>
        <v>3.9782569141799935</v>
      </c>
      <c r="V1961" s="41">
        <f>Data[[#This Row],[TOTAL CHELTUIELI LEI]]/Data[[#This Row],[NUMĂRUL PERSOANELOR CARE AU PARTICIPAT LA VOT]]</f>
        <v>18.556787564766839</v>
      </c>
      <c r="W1961" s="41">
        <f>Data[[#This Row],[TOTAL CHELTUIELI EURO]]/Data[[#This Row],[NUMĂRUL PERSOANELOR CARE AU PARTICIPAT LA VOT]]</f>
        <v>3.8339678033029987</v>
      </c>
      <c r="X1961" s="43">
        <v>4.8400999999999996</v>
      </c>
      <c r="Y1961" s="114" t="s">
        <v>2908</v>
      </c>
      <c r="Z1961" s="44">
        <v>19</v>
      </c>
      <c r="AA1961" s="115" t="s">
        <v>3106</v>
      </c>
      <c r="AB1961" s="44">
        <v>3</v>
      </c>
      <c r="AC1961" s="45"/>
    </row>
    <row r="1962" spans="1:29" x14ac:dyDescent="0.2">
      <c r="A1962" s="37">
        <v>1961</v>
      </c>
      <c r="B1962" s="38" t="s">
        <v>253</v>
      </c>
      <c r="C1962" s="39" t="s">
        <v>93</v>
      </c>
      <c r="D1962" s="40">
        <v>44101</v>
      </c>
      <c r="E1962" s="38">
        <v>1</v>
      </c>
      <c r="F1962" s="38"/>
      <c r="G1962" s="38" t="s">
        <v>2</v>
      </c>
      <c r="H1962" s="38" t="s">
        <v>2</v>
      </c>
      <c r="I1962" s="41">
        <v>0</v>
      </c>
      <c r="J1962" s="41">
        <v>5801</v>
      </c>
      <c r="K1962" s="41">
        <v>0</v>
      </c>
      <c r="L1962" s="41">
        <f>SUM(Data[[#This Row],[CHELTUIELI DE PERSONAL LEI]:[CHELTUIELI DE CAPITAL (ACTIVE NEFINANCIARE ) LEI]])</f>
        <v>5801</v>
      </c>
      <c r="M1962" s="41">
        <f>Data[[#This Row],[TOTAL CHELTUIELI LEI]]/Data[[#This Row],[CURS VALUTAR EURO BNR 22 07 2020]]</f>
        <v>1198.5289560133056</v>
      </c>
      <c r="N1962" s="49">
        <v>2450</v>
      </c>
      <c r="O1962" s="54"/>
      <c r="P1962" s="54">
        <v>1579</v>
      </c>
      <c r="Q1962" s="54"/>
      <c r="R1962" s="54">
        <f>Data[[#This Row],[PERSOANE ÎNSCRISE ÎN LISTELE ELECTORALE (TURUL 1)            ]]+Data[[#This Row],[PERSOANE ÎNSCRISE ÎN LISTELE ELECTORALE (TURUL AL 2-LEA)]]</f>
        <v>2450</v>
      </c>
      <c r="S1962" s="54">
        <f>Data[[#This Row],[PERSOANE CARE AU PARTICIPAT LA VOT (TURUL 1)]]+Data[[#This Row],[PERSOANE CARE AU PARTICIPAT LA VOT  (TURUL AL 2-LEA)]]</f>
        <v>1579</v>
      </c>
      <c r="T1962" s="41">
        <f>Data[[#This Row],[TOTAL CHELTUIELI LEI]]/Data[[#This Row],[NUMĂRUL PERSOANELOR ÎNSCRISE ÎN LISTELE ELECTORALE]]</f>
        <v>2.3677551020408165</v>
      </c>
      <c r="U1962" s="41">
        <f>Data[[#This Row],[TOTAL CHELTUIELI EURO]]/Data[[#This Row],[NUMĂRUL PERSOANELOR ÎNSCRISE ÎN LISTELE ELECTORALE]]</f>
        <v>0.48919549225032882</v>
      </c>
      <c r="V1962" s="41">
        <f>Data[[#This Row],[TOTAL CHELTUIELI LEI]]/Data[[#This Row],[NUMĂRUL PERSOANELOR CARE AU PARTICIPAT LA VOT]]</f>
        <v>3.6738442051931601</v>
      </c>
      <c r="W1962" s="41">
        <f>Data[[#This Row],[TOTAL CHELTUIELI EURO]]/Data[[#This Row],[NUMĂRUL PERSOANELOR CARE AU PARTICIPAT LA VOT]]</f>
        <v>0.75904303737384771</v>
      </c>
      <c r="X1962" s="43">
        <v>4.8400999999999996</v>
      </c>
      <c r="Y1962" s="114" t="s">
        <v>2891</v>
      </c>
      <c r="Z1962" s="44">
        <v>2</v>
      </c>
      <c r="AA1962" s="115" t="s">
        <v>3105</v>
      </c>
      <c r="AB1962" s="44">
        <v>0</v>
      </c>
      <c r="AC1962" s="45"/>
    </row>
    <row r="1963" spans="1:29" x14ac:dyDescent="0.2">
      <c r="A1963" s="37">
        <v>1962</v>
      </c>
      <c r="B1963" s="38" t="s">
        <v>253</v>
      </c>
      <c r="C1963" s="39" t="s">
        <v>341</v>
      </c>
      <c r="D1963" s="40">
        <v>44101</v>
      </c>
      <c r="E1963" s="38">
        <v>1</v>
      </c>
      <c r="F1963" s="38"/>
      <c r="G1963" s="38" t="s">
        <v>2</v>
      </c>
      <c r="H1963" s="38" t="s">
        <v>2</v>
      </c>
      <c r="I1963" s="41">
        <v>0</v>
      </c>
      <c r="J1963" s="41">
        <v>6950</v>
      </c>
      <c r="K1963" s="41">
        <v>0</v>
      </c>
      <c r="L1963" s="41">
        <f>SUM(Data[[#This Row],[CHELTUIELI DE PERSONAL LEI]:[CHELTUIELI DE CAPITAL (ACTIVE NEFINANCIARE ) LEI]])</f>
        <v>6950</v>
      </c>
      <c r="M1963" s="41">
        <f>Data[[#This Row],[TOTAL CHELTUIELI LEI]]/Data[[#This Row],[CURS VALUTAR EURO BNR 22 07 2020]]</f>
        <v>1435.920745439144</v>
      </c>
      <c r="N1963" s="49">
        <v>2137</v>
      </c>
      <c r="O1963" s="54"/>
      <c r="P1963" s="54">
        <v>1489</v>
      </c>
      <c r="Q1963" s="54"/>
      <c r="R1963" s="54">
        <f>Data[[#This Row],[PERSOANE ÎNSCRISE ÎN LISTELE ELECTORALE (TURUL 1)            ]]+Data[[#This Row],[PERSOANE ÎNSCRISE ÎN LISTELE ELECTORALE (TURUL AL 2-LEA)]]</f>
        <v>2137</v>
      </c>
      <c r="S1963" s="54">
        <f>Data[[#This Row],[PERSOANE CARE AU PARTICIPAT LA VOT (TURUL 1)]]+Data[[#This Row],[PERSOANE CARE AU PARTICIPAT LA VOT  (TURUL AL 2-LEA)]]</f>
        <v>1489</v>
      </c>
      <c r="T1963" s="41">
        <f>Data[[#This Row],[TOTAL CHELTUIELI LEI]]/Data[[#This Row],[NUMĂRUL PERSOANELOR ÎNSCRISE ÎN LISTELE ELECTORALE]]</f>
        <v>3.2522227421619094</v>
      </c>
      <c r="U1963" s="41">
        <f>Data[[#This Row],[TOTAL CHELTUIELI EURO]]/Data[[#This Row],[NUMĂRUL PERSOANELOR ÎNSCRISE ÎN LISTELE ELECTORALE]]</f>
        <v>0.67193296464162089</v>
      </c>
      <c r="V1963" s="41">
        <f>Data[[#This Row],[TOTAL CHELTUIELI LEI]]/Data[[#This Row],[NUMĂRUL PERSOANELOR CARE AU PARTICIPAT LA VOT]]</f>
        <v>4.6675621222296844</v>
      </c>
      <c r="W1963" s="41">
        <f>Data[[#This Row],[TOTAL CHELTUIELI EURO]]/Data[[#This Row],[NUMĂRUL PERSOANELOR CARE AU PARTICIPAT LA VOT]]</f>
        <v>0.96435241466698718</v>
      </c>
      <c r="X1963" s="43">
        <v>4.8400999999999996</v>
      </c>
      <c r="Y1963" s="114" t="s">
        <v>2884</v>
      </c>
      <c r="Z1963" s="44">
        <v>3</v>
      </c>
      <c r="AA1963" s="115" t="s">
        <v>3105</v>
      </c>
      <c r="AB1963" s="44">
        <v>0</v>
      </c>
      <c r="AC1963" s="45"/>
    </row>
    <row r="1964" spans="1:29" x14ac:dyDescent="0.2">
      <c r="A1964" s="37">
        <v>1963</v>
      </c>
      <c r="B1964" s="38" t="s">
        <v>253</v>
      </c>
      <c r="C1964" s="39" t="s">
        <v>342</v>
      </c>
      <c r="D1964" s="40">
        <v>44101</v>
      </c>
      <c r="E1964" s="38">
        <v>1</v>
      </c>
      <c r="F1964" s="38"/>
      <c r="G1964" s="38" t="s">
        <v>2</v>
      </c>
      <c r="H1964" s="38" t="s">
        <v>2</v>
      </c>
      <c r="I1964" s="41">
        <v>83375</v>
      </c>
      <c r="J1964" s="41">
        <v>5554</v>
      </c>
      <c r="K1964" s="41">
        <v>0</v>
      </c>
      <c r="L1964" s="41">
        <f>SUM(Data[[#This Row],[CHELTUIELI DE PERSONAL LEI]:[CHELTUIELI DE CAPITAL (ACTIVE NEFINANCIARE ) LEI]])</f>
        <v>88929</v>
      </c>
      <c r="M1964" s="41">
        <f>Data[[#This Row],[TOTAL CHELTUIELI LEI]]/Data[[#This Row],[CURS VALUTAR EURO BNR 22 07 2020]]</f>
        <v>18373.380715274478</v>
      </c>
      <c r="N1964" s="49">
        <v>1739</v>
      </c>
      <c r="O1964" s="54"/>
      <c r="P1964" s="54">
        <v>1142</v>
      </c>
      <c r="Q1964" s="54"/>
      <c r="R1964" s="54">
        <f>Data[[#This Row],[PERSOANE ÎNSCRISE ÎN LISTELE ELECTORALE (TURUL 1)            ]]+Data[[#This Row],[PERSOANE ÎNSCRISE ÎN LISTELE ELECTORALE (TURUL AL 2-LEA)]]</f>
        <v>1739</v>
      </c>
      <c r="S1964" s="54">
        <f>Data[[#This Row],[PERSOANE CARE AU PARTICIPAT LA VOT (TURUL 1)]]+Data[[#This Row],[PERSOANE CARE AU PARTICIPAT LA VOT  (TURUL AL 2-LEA)]]</f>
        <v>1142</v>
      </c>
      <c r="T1964" s="41">
        <f>Data[[#This Row],[TOTAL CHELTUIELI LEI]]/Data[[#This Row],[NUMĂRUL PERSOANELOR ÎNSCRISE ÎN LISTELE ELECTORALE]]</f>
        <v>51.138010350776305</v>
      </c>
      <c r="U1964" s="41">
        <f>Data[[#This Row],[TOTAL CHELTUIELI EURO]]/Data[[#This Row],[NUMĂRUL PERSOANELOR ÎNSCRISE ÎN LISTELE ELECTORALE]]</f>
        <v>10.565486322757032</v>
      </c>
      <c r="V1964" s="41">
        <f>Data[[#This Row],[TOTAL CHELTUIELI LEI]]/Data[[#This Row],[NUMĂRUL PERSOANELOR CARE AU PARTICIPAT LA VOT]]</f>
        <v>77.871278458844131</v>
      </c>
      <c r="W1964" s="41">
        <f>Data[[#This Row],[TOTAL CHELTUIELI EURO]]/Data[[#This Row],[NUMĂRUL PERSOANELOR CARE AU PARTICIPAT LA VOT]]</f>
        <v>16.08877470689534</v>
      </c>
      <c r="X1964" s="43">
        <v>4.8400999999999996</v>
      </c>
      <c r="Y1964" s="114" t="s">
        <v>2941</v>
      </c>
      <c r="Z1964" s="44">
        <v>51</v>
      </c>
      <c r="AA1964" s="115" t="s">
        <v>3127</v>
      </c>
      <c r="AB1964" s="44">
        <v>10</v>
      </c>
      <c r="AC1964" s="45"/>
    </row>
    <row r="1965" spans="1:29" x14ac:dyDescent="0.2">
      <c r="A1965" s="37">
        <v>1964</v>
      </c>
      <c r="B1965" s="38" t="s">
        <v>253</v>
      </c>
      <c r="C1965" s="39" t="s">
        <v>343</v>
      </c>
      <c r="D1965" s="40">
        <v>44101</v>
      </c>
      <c r="E1965" s="38">
        <v>1</v>
      </c>
      <c r="F1965" s="38"/>
      <c r="G1965" s="38" t="s">
        <v>2</v>
      </c>
      <c r="H1965" s="38" t="s">
        <v>2</v>
      </c>
      <c r="I1965" s="41">
        <v>1200</v>
      </c>
      <c r="J1965" s="41">
        <v>3500</v>
      </c>
      <c r="K1965" s="41">
        <v>0</v>
      </c>
      <c r="L1965" s="41">
        <f>SUM(Data[[#This Row],[CHELTUIELI DE PERSONAL LEI]:[CHELTUIELI DE CAPITAL (ACTIVE NEFINANCIARE ) LEI]])</f>
        <v>4700</v>
      </c>
      <c r="M1965" s="41">
        <f>Data[[#This Row],[TOTAL CHELTUIELI LEI]]/Data[[#This Row],[CURS VALUTAR EURO BNR 22 07 2020]]</f>
        <v>971.05431705956494</v>
      </c>
      <c r="N1965" s="49">
        <v>1148</v>
      </c>
      <c r="O1965" s="54"/>
      <c r="P1965" s="54">
        <v>886</v>
      </c>
      <c r="Q1965" s="54"/>
      <c r="R1965" s="54">
        <f>Data[[#This Row],[PERSOANE ÎNSCRISE ÎN LISTELE ELECTORALE (TURUL 1)            ]]+Data[[#This Row],[PERSOANE ÎNSCRISE ÎN LISTELE ELECTORALE (TURUL AL 2-LEA)]]</f>
        <v>1148</v>
      </c>
      <c r="S1965" s="54">
        <f>Data[[#This Row],[PERSOANE CARE AU PARTICIPAT LA VOT (TURUL 1)]]+Data[[#This Row],[PERSOANE CARE AU PARTICIPAT LA VOT  (TURUL AL 2-LEA)]]</f>
        <v>886</v>
      </c>
      <c r="T1965" s="41">
        <f>Data[[#This Row],[TOTAL CHELTUIELI LEI]]/Data[[#This Row],[NUMĂRUL PERSOANELOR ÎNSCRISE ÎN LISTELE ELECTORALE]]</f>
        <v>4.0940766550522651</v>
      </c>
      <c r="U1965" s="41">
        <f>Data[[#This Row],[TOTAL CHELTUIELI EURO]]/Data[[#This Row],[NUMĂRUL PERSOANELOR ÎNSCRISE ÎN LISTELE ELECTORALE]]</f>
        <v>0.84586612984282661</v>
      </c>
      <c r="V1965" s="41">
        <f>Data[[#This Row],[TOTAL CHELTUIELI LEI]]/Data[[#This Row],[NUMĂRUL PERSOANELOR CARE AU PARTICIPAT LA VOT]]</f>
        <v>5.3047404063205414</v>
      </c>
      <c r="W1965" s="41">
        <f>Data[[#This Row],[TOTAL CHELTUIELI EURO]]/Data[[#This Row],[NUMĂRUL PERSOANELOR CARE AU PARTICIPAT LA VOT]]</f>
        <v>1.0959981005186963</v>
      </c>
      <c r="X1965" s="43">
        <v>4.8400999999999996</v>
      </c>
      <c r="Y1965" s="114" t="s">
        <v>2895</v>
      </c>
      <c r="Z1965" s="44">
        <v>4</v>
      </c>
      <c r="AA1965" s="115" t="s">
        <v>3105</v>
      </c>
      <c r="AB1965" s="44">
        <v>0</v>
      </c>
      <c r="AC1965" s="45"/>
    </row>
    <row r="1966" spans="1:29" x14ac:dyDescent="0.2">
      <c r="A1966" s="37">
        <v>1965</v>
      </c>
      <c r="B1966" s="38" t="s">
        <v>253</v>
      </c>
      <c r="C1966" s="39" t="s">
        <v>344</v>
      </c>
      <c r="D1966" s="40">
        <v>44101</v>
      </c>
      <c r="E1966" s="38">
        <v>1</v>
      </c>
      <c r="F1966" s="38"/>
      <c r="G1966" s="38" t="s">
        <v>2</v>
      </c>
      <c r="H1966" s="38" t="s">
        <v>2</v>
      </c>
      <c r="I1966" s="41">
        <v>2000</v>
      </c>
      <c r="J1966" s="41">
        <v>5438</v>
      </c>
      <c r="K1966" s="41">
        <v>0</v>
      </c>
      <c r="L1966" s="41">
        <f>SUM(Data[[#This Row],[CHELTUIELI DE PERSONAL LEI]:[CHELTUIELI DE CAPITAL (ACTIVE NEFINANCIARE ) LEI]])</f>
        <v>7438</v>
      </c>
      <c r="M1966" s="41">
        <f>Data[[#This Row],[TOTAL CHELTUIELI LEI]]/Data[[#This Row],[CURS VALUTAR EURO BNR 22 07 2020]]</f>
        <v>1536.745108572137</v>
      </c>
      <c r="N1966" s="49">
        <v>2630</v>
      </c>
      <c r="O1966" s="54"/>
      <c r="P1966" s="54">
        <v>1684</v>
      </c>
      <c r="Q1966" s="54"/>
      <c r="R1966" s="54">
        <f>Data[[#This Row],[PERSOANE ÎNSCRISE ÎN LISTELE ELECTORALE (TURUL 1)            ]]+Data[[#This Row],[PERSOANE ÎNSCRISE ÎN LISTELE ELECTORALE (TURUL AL 2-LEA)]]</f>
        <v>2630</v>
      </c>
      <c r="S1966" s="54">
        <f>Data[[#This Row],[PERSOANE CARE AU PARTICIPAT LA VOT (TURUL 1)]]+Data[[#This Row],[PERSOANE CARE AU PARTICIPAT LA VOT  (TURUL AL 2-LEA)]]</f>
        <v>1684</v>
      </c>
      <c r="T1966" s="41">
        <f>Data[[#This Row],[TOTAL CHELTUIELI LEI]]/Data[[#This Row],[NUMĂRUL PERSOANELOR ÎNSCRISE ÎN LISTELE ELECTORALE]]</f>
        <v>2.8281368821292774</v>
      </c>
      <c r="U1966" s="41">
        <f>Data[[#This Row],[TOTAL CHELTUIELI EURO]]/Data[[#This Row],[NUMĂRUL PERSOANELOR ÎNSCRISE ÎN LISTELE ELECTORALE]]</f>
        <v>0.58431372949510918</v>
      </c>
      <c r="V1966" s="41">
        <f>Data[[#This Row],[TOTAL CHELTUIELI LEI]]/Data[[#This Row],[NUMĂRUL PERSOANELOR CARE AU PARTICIPAT LA VOT]]</f>
        <v>4.4168646080760094</v>
      </c>
      <c r="W1966" s="41">
        <f>Data[[#This Row],[TOTAL CHELTUIELI EURO]]/Data[[#This Row],[NUMĂRUL PERSOANELOR CARE AU PARTICIPAT LA VOT]]</f>
        <v>0.91255647777442817</v>
      </c>
      <c r="X1966" s="43">
        <v>4.8400999999999996</v>
      </c>
      <c r="Y1966" s="114" t="s">
        <v>2891</v>
      </c>
      <c r="Z1966" s="44">
        <v>2</v>
      </c>
      <c r="AA1966" s="115" t="s">
        <v>3105</v>
      </c>
      <c r="AB1966" s="44">
        <v>0</v>
      </c>
      <c r="AC1966" s="45"/>
    </row>
    <row r="1967" spans="1:29" x14ac:dyDescent="0.2">
      <c r="A1967" s="37">
        <v>1966</v>
      </c>
      <c r="B1967" s="38" t="s">
        <v>253</v>
      </c>
      <c r="C1967" s="39" t="s">
        <v>345</v>
      </c>
      <c r="D1967" s="40">
        <v>44101</v>
      </c>
      <c r="E1967" s="38">
        <v>1</v>
      </c>
      <c r="F1967" s="38"/>
      <c r="G1967" s="38" t="s">
        <v>2</v>
      </c>
      <c r="H1967" s="38" t="s">
        <v>2</v>
      </c>
      <c r="I1967" s="41">
        <v>4000</v>
      </c>
      <c r="J1967" s="41">
        <v>23710.38</v>
      </c>
      <c r="K1967" s="41">
        <v>0</v>
      </c>
      <c r="L1967" s="41">
        <f>SUM(Data[[#This Row],[CHELTUIELI DE PERSONAL LEI]:[CHELTUIELI DE CAPITAL (ACTIVE NEFINANCIARE ) LEI]])</f>
        <v>27710.38</v>
      </c>
      <c r="M1967" s="41">
        <f>Data[[#This Row],[TOTAL CHELTUIELI LEI]]/Data[[#This Row],[CURS VALUTAR EURO BNR 22 07 2020]]</f>
        <v>5725.166835395964</v>
      </c>
      <c r="N1967" s="49">
        <v>2997</v>
      </c>
      <c r="O1967" s="54"/>
      <c r="P1967" s="54">
        <v>1886</v>
      </c>
      <c r="Q1967" s="54"/>
      <c r="R1967" s="54">
        <f>Data[[#This Row],[PERSOANE ÎNSCRISE ÎN LISTELE ELECTORALE (TURUL 1)            ]]+Data[[#This Row],[PERSOANE ÎNSCRISE ÎN LISTELE ELECTORALE (TURUL AL 2-LEA)]]</f>
        <v>2997</v>
      </c>
      <c r="S1967" s="54">
        <f>Data[[#This Row],[PERSOANE CARE AU PARTICIPAT LA VOT (TURUL 1)]]+Data[[#This Row],[PERSOANE CARE AU PARTICIPAT LA VOT  (TURUL AL 2-LEA)]]</f>
        <v>1886</v>
      </c>
      <c r="T1967" s="41">
        <f>Data[[#This Row],[TOTAL CHELTUIELI LEI]]/Data[[#This Row],[NUMĂRUL PERSOANELOR ÎNSCRISE ÎN LISTELE ELECTORALE]]</f>
        <v>9.2460393727060399</v>
      </c>
      <c r="U1967" s="41">
        <f>Data[[#This Row],[TOTAL CHELTUIELI EURO]]/Data[[#This Row],[NUMĂRUL PERSOANELOR ÎNSCRISE ÎN LISTELE ELECTORALE]]</f>
        <v>1.9102992443763644</v>
      </c>
      <c r="V1967" s="41">
        <f>Data[[#This Row],[TOTAL CHELTUIELI LEI]]/Data[[#This Row],[NUMĂRUL PERSOANELOR CARE AU PARTICIPAT LA VOT]]</f>
        <v>14.692672322375397</v>
      </c>
      <c r="W1967" s="41">
        <f>Data[[#This Row],[TOTAL CHELTUIELI EURO]]/Data[[#This Row],[NUMĂRUL PERSOANELOR CARE AU PARTICIPAT LA VOT]]</f>
        <v>3.0356133803796204</v>
      </c>
      <c r="X1967" s="43">
        <v>4.8400999999999996</v>
      </c>
      <c r="Y1967" s="114" t="s">
        <v>2887</v>
      </c>
      <c r="Z1967" s="44">
        <v>9</v>
      </c>
      <c r="AA1967" s="115" t="s">
        <v>3107</v>
      </c>
      <c r="AB1967" s="44">
        <v>1</v>
      </c>
      <c r="AC1967" s="45"/>
    </row>
    <row r="1968" spans="1:29" x14ac:dyDescent="0.2">
      <c r="A1968" s="37">
        <v>1967</v>
      </c>
      <c r="B1968" s="38" t="s">
        <v>253</v>
      </c>
      <c r="C1968" s="39" t="s">
        <v>346</v>
      </c>
      <c r="D1968" s="40">
        <v>44101</v>
      </c>
      <c r="E1968" s="38">
        <v>1</v>
      </c>
      <c r="F1968" s="38"/>
      <c r="G1968" s="38" t="s">
        <v>2</v>
      </c>
      <c r="H1968" s="38" t="s">
        <v>2</v>
      </c>
      <c r="I1968" s="41">
        <v>1650</v>
      </c>
      <c r="J1968" s="41">
        <v>0</v>
      </c>
      <c r="K1968" s="41">
        <v>0</v>
      </c>
      <c r="L1968" s="41">
        <f>SUM(Data[[#This Row],[CHELTUIELI DE PERSONAL LEI]:[CHELTUIELI DE CAPITAL (ACTIVE NEFINANCIARE ) LEI]])</f>
        <v>1650</v>
      </c>
      <c r="M1968" s="41">
        <f>Data[[#This Row],[TOTAL CHELTUIELI LEI]]/Data[[#This Row],[CURS VALUTAR EURO BNR 22 07 2020]]</f>
        <v>340.90204747835793</v>
      </c>
      <c r="N1968" s="49">
        <v>2138</v>
      </c>
      <c r="O1968" s="54"/>
      <c r="P1968" s="54">
        <v>1515</v>
      </c>
      <c r="Q1968" s="54"/>
      <c r="R1968" s="54">
        <f>Data[[#This Row],[PERSOANE ÎNSCRISE ÎN LISTELE ELECTORALE (TURUL 1)            ]]+Data[[#This Row],[PERSOANE ÎNSCRISE ÎN LISTELE ELECTORALE (TURUL AL 2-LEA)]]</f>
        <v>2138</v>
      </c>
      <c r="S1968" s="54">
        <f>Data[[#This Row],[PERSOANE CARE AU PARTICIPAT LA VOT (TURUL 1)]]+Data[[#This Row],[PERSOANE CARE AU PARTICIPAT LA VOT  (TURUL AL 2-LEA)]]</f>
        <v>1515</v>
      </c>
      <c r="T1968" s="41">
        <f>Data[[#This Row],[TOTAL CHELTUIELI LEI]]/Data[[#This Row],[NUMĂRUL PERSOANELOR ÎNSCRISE ÎN LISTELE ELECTORALE]]</f>
        <v>0.77174929840972872</v>
      </c>
      <c r="U1968" s="41">
        <f>Data[[#This Row],[TOTAL CHELTUIELI EURO]]/Data[[#This Row],[NUMĂRUL PERSOANELOR ÎNSCRISE ÎN LISTELE ELECTORALE]]</f>
        <v>0.15944903998052287</v>
      </c>
      <c r="V1968" s="41">
        <f>Data[[#This Row],[TOTAL CHELTUIELI LEI]]/Data[[#This Row],[NUMĂRUL PERSOANELOR CARE AU PARTICIPAT LA VOT]]</f>
        <v>1.0891089108910892</v>
      </c>
      <c r="W1968" s="41">
        <f>Data[[#This Row],[TOTAL CHELTUIELI EURO]]/Data[[#This Row],[NUMĂRUL PERSOANELOR CARE AU PARTICIPAT LA VOT]]</f>
        <v>0.22501785312102834</v>
      </c>
      <c r="X1968" s="43">
        <v>4.8400999999999996</v>
      </c>
      <c r="Y1968" s="114" t="s">
        <v>2890</v>
      </c>
      <c r="Z1968" s="44">
        <v>0</v>
      </c>
      <c r="AA1968" s="115" t="s">
        <v>3105</v>
      </c>
      <c r="AB1968" s="44">
        <v>0</v>
      </c>
      <c r="AC1968" s="45"/>
    </row>
    <row r="1969" spans="1:29" x14ac:dyDescent="0.2">
      <c r="A1969" s="37">
        <v>1968</v>
      </c>
      <c r="B1969" s="38" t="s">
        <v>253</v>
      </c>
      <c r="C1969" s="39" t="s">
        <v>347</v>
      </c>
      <c r="D1969" s="40">
        <v>44101</v>
      </c>
      <c r="E1969" s="38">
        <v>1</v>
      </c>
      <c r="F1969" s="38"/>
      <c r="G1969" s="38" t="s">
        <v>2</v>
      </c>
      <c r="H1969" s="38" t="s">
        <v>2</v>
      </c>
      <c r="I1969" s="41">
        <v>3000</v>
      </c>
      <c r="J1969" s="41">
        <v>15889.11</v>
      </c>
      <c r="K1969" s="41">
        <v>0</v>
      </c>
      <c r="L1969" s="41">
        <f>SUM(Data[[#This Row],[CHELTUIELI DE PERSONAL LEI]:[CHELTUIELI DE CAPITAL (ACTIVE NEFINANCIARE ) LEI]])</f>
        <v>18889.11</v>
      </c>
      <c r="M1969" s="41">
        <f>Data[[#This Row],[TOTAL CHELTUIELI LEI]]/Data[[#This Row],[CURS VALUTAR EURO BNR 22 07 2020]]</f>
        <v>3902.6280448751063</v>
      </c>
      <c r="N1969" s="49">
        <v>2190</v>
      </c>
      <c r="O1969" s="54"/>
      <c r="P1969" s="54">
        <v>1367</v>
      </c>
      <c r="Q1969" s="54"/>
      <c r="R1969" s="54">
        <f>Data[[#This Row],[PERSOANE ÎNSCRISE ÎN LISTELE ELECTORALE (TURUL 1)            ]]+Data[[#This Row],[PERSOANE ÎNSCRISE ÎN LISTELE ELECTORALE (TURUL AL 2-LEA)]]</f>
        <v>2190</v>
      </c>
      <c r="S1969" s="54">
        <f>Data[[#This Row],[PERSOANE CARE AU PARTICIPAT LA VOT (TURUL 1)]]+Data[[#This Row],[PERSOANE CARE AU PARTICIPAT LA VOT  (TURUL AL 2-LEA)]]</f>
        <v>1367</v>
      </c>
      <c r="T1969" s="41">
        <f>Data[[#This Row],[TOTAL CHELTUIELI LEI]]/Data[[#This Row],[NUMĂRUL PERSOANELOR ÎNSCRISE ÎN LISTELE ELECTORALE]]</f>
        <v>8.6251643835616445</v>
      </c>
      <c r="U1969" s="41">
        <f>Data[[#This Row],[TOTAL CHELTUIELI EURO]]/Data[[#This Row],[NUMĂRUL PERSOANELOR ÎNSCRISE ÎN LISTELE ELECTORALE]]</f>
        <v>1.7820219382991354</v>
      </c>
      <c r="V1969" s="41">
        <f>Data[[#This Row],[TOTAL CHELTUIELI LEI]]/Data[[#This Row],[NUMĂRUL PERSOANELOR CARE AU PARTICIPAT LA VOT]]</f>
        <v>13.817929773226043</v>
      </c>
      <c r="W1969" s="41">
        <f>Data[[#This Row],[TOTAL CHELTUIELI EURO]]/Data[[#This Row],[NUMĂRUL PERSOANELOR CARE AU PARTICIPAT LA VOT]]</f>
        <v>2.8548851827908606</v>
      </c>
      <c r="X1969" s="43">
        <v>4.8400999999999996</v>
      </c>
      <c r="Y1969" s="114" t="s">
        <v>2896</v>
      </c>
      <c r="Z1969" s="44">
        <v>8</v>
      </c>
      <c r="AA1969" s="115" t="s">
        <v>3107</v>
      </c>
      <c r="AB1969" s="44">
        <v>1</v>
      </c>
      <c r="AC1969" s="45"/>
    </row>
    <row r="1970" spans="1:29" x14ac:dyDescent="0.2">
      <c r="A1970" s="37">
        <v>1969</v>
      </c>
      <c r="B1970" s="38" t="s">
        <v>253</v>
      </c>
      <c r="C1970" s="39" t="s">
        <v>348</v>
      </c>
      <c r="D1970" s="40">
        <v>44101</v>
      </c>
      <c r="E1970" s="38">
        <v>1</v>
      </c>
      <c r="F1970" s="38"/>
      <c r="G1970" s="38" t="s">
        <v>2</v>
      </c>
      <c r="H1970" s="38" t="s">
        <v>2</v>
      </c>
      <c r="I1970" s="41">
        <v>0</v>
      </c>
      <c r="J1970" s="41">
        <v>9057</v>
      </c>
      <c r="K1970" s="41">
        <v>0</v>
      </c>
      <c r="L1970" s="41">
        <f>SUM(Data[[#This Row],[CHELTUIELI DE PERSONAL LEI]:[CHELTUIELI DE CAPITAL (ACTIVE NEFINANCIARE ) LEI]])</f>
        <v>9057</v>
      </c>
      <c r="M1970" s="41">
        <f>Data[[#This Row],[TOTAL CHELTUIELI LEI]]/Data[[#This Row],[CURS VALUTAR EURO BNR 22 07 2020]]</f>
        <v>1871.2423297039318</v>
      </c>
      <c r="N1970" s="49">
        <v>1929</v>
      </c>
      <c r="O1970" s="54"/>
      <c r="P1970" s="54">
        <v>1539</v>
      </c>
      <c r="Q1970" s="54"/>
      <c r="R1970" s="54">
        <f>Data[[#This Row],[PERSOANE ÎNSCRISE ÎN LISTELE ELECTORALE (TURUL 1)            ]]+Data[[#This Row],[PERSOANE ÎNSCRISE ÎN LISTELE ELECTORALE (TURUL AL 2-LEA)]]</f>
        <v>1929</v>
      </c>
      <c r="S1970" s="54">
        <f>Data[[#This Row],[PERSOANE CARE AU PARTICIPAT LA VOT (TURUL 1)]]+Data[[#This Row],[PERSOANE CARE AU PARTICIPAT LA VOT  (TURUL AL 2-LEA)]]</f>
        <v>1539</v>
      </c>
      <c r="T1970" s="41">
        <f>Data[[#This Row],[TOTAL CHELTUIELI LEI]]/Data[[#This Row],[NUMĂRUL PERSOANELOR ÎNSCRISE ÎN LISTELE ELECTORALE]]</f>
        <v>4.6951788491446349</v>
      </c>
      <c r="U1970" s="41">
        <f>Data[[#This Row],[TOTAL CHELTUIELI EURO]]/Data[[#This Row],[NUMĂRUL PERSOANELOR ÎNSCRISE ÎN LISTELE ELECTORALE]]</f>
        <v>0.97005823209120356</v>
      </c>
      <c r="V1970" s="41">
        <f>Data[[#This Row],[TOTAL CHELTUIELI LEI]]/Data[[#This Row],[NUMĂRUL PERSOANELOR CARE AU PARTICIPAT LA VOT]]</f>
        <v>5.8849902534113063</v>
      </c>
      <c r="W1970" s="41">
        <f>Data[[#This Row],[TOTAL CHELTUIELI EURO]]/Data[[#This Row],[NUMĂRUL PERSOANELOR CARE AU PARTICIPAT LA VOT]]</f>
        <v>1.2158819556230875</v>
      </c>
      <c r="X1970" s="43">
        <v>4.8400999999999996</v>
      </c>
      <c r="Y1970" s="114" t="s">
        <v>2895</v>
      </c>
      <c r="Z1970" s="44">
        <v>4</v>
      </c>
      <c r="AA1970" s="115" t="s">
        <v>3105</v>
      </c>
      <c r="AB1970" s="44">
        <v>0</v>
      </c>
      <c r="AC1970" s="45"/>
    </row>
    <row r="1971" spans="1:29" x14ac:dyDescent="0.2">
      <c r="A1971" s="37">
        <v>1970</v>
      </c>
      <c r="B1971" s="38" t="s">
        <v>253</v>
      </c>
      <c r="C1971" s="39" t="s">
        <v>349</v>
      </c>
      <c r="D1971" s="40">
        <v>44101</v>
      </c>
      <c r="E1971" s="38">
        <v>1</v>
      </c>
      <c r="F1971" s="38"/>
      <c r="G1971" s="38" t="s">
        <v>2</v>
      </c>
      <c r="H1971" s="38" t="s">
        <v>2</v>
      </c>
      <c r="I1971" s="41">
        <v>1440</v>
      </c>
      <c r="J1971" s="41">
        <v>10147.35</v>
      </c>
      <c r="K1971" s="41">
        <v>0</v>
      </c>
      <c r="L1971" s="41">
        <f>SUM(Data[[#This Row],[CHELTUIELI DE PERSONAL LEI]:[CHELTUIELI DE CAPITAL (ACTIVE NEFINANCIARE ) LEI]])</f>
        <v>11587.35</v>
      </c>
      <c r="M1971" s="41">
        <f>Data[[#This Row],[TOTAL CHELTUIELI LEI]]/Data[[#This Row],[CURS VALUTAR EURO BNR 22 07 2020]]</f>
        <v>2394.0311150596067</v>
      </c>
      <c r="N1971" s="49">
        <v>2386</v>
      </c>
      <c r="O1971" s="54"/>
      <c r="P1971" s="54">
        <v>1537</v>
      </c>
      <c r="Q1971" s="54"/>
      <c r="R1971" s="54">
        <f>Data[[#This Row],[PERSOANE ÎNSCRISE ÎN LISTELE ELECTORALE (TURUL 1)            ]]+Data[[#This Row],[PERSOANE ÎNSCRISE ÎN LISTELE ELECTORALE (TURUL AL 2-LEA)]]</f>
        <v>2386</v>
      </c>
      <c r="S1971" s="54">
        <f>Data[[#This Row],[PERSOANE CARE AU PARTICIPAT LA VOT (TURUL 1)]]+Data[[#This Row],[PERSOANE CARE AU PARTICIPAT LA VOT  (TURUL AL 2-LEA)]]</f>
        <v>1537</v>
      </c>
      <c r="T1971" s="41">
        <f>Data[[#This Row],[TOTAL CHELTUIELI LEI]]/Data[[#This Row],[NUMĂRUL PERSOANELOR ÎNSCRISE ÎN LISTELE ELECTORALE]]</f>
        <v>4.8563914501257335</v>
      </c>
      <c r="U1971" s="41">
        <f>Data[[#This Row],[TOTAL CHELTUIELI EURO]]/Data[[#This Row],[NUMĂRUL PERSOANELOR ÎNSCRISE ÎN LISTELE ELECTORALE]]</f>
        <v>1.0033659325480331</v>
      </c>
      <c r="V1971" s="41">
        <f>Data[[#This Row],[TOTAL CHELTUIELI LEI]]/Data[[#This Row],[NUMĂRUL PERSOANELOR CARE AU PARTICIPAT LA VOT]]</f>
        <v>7.5389394925178923</v>
      </c>
      <c r="W1971" s="41">
        <f>Data[[#This Row],[TOTAL CHELTUIELI EURO]]/Data[[#This Row],[NUMĂRUL PERSOANELOR CARE AU PARTICIPAT LA VOT]]</f>
        <v>1.5575999447362439</v>
      </c>
      <c r="X1971" s="43">
        <v>4.8400999999999996</v>
      </c>
      <c r="Y1971" s="114" t="s">
        <v>2895</v>
      </c>
      <c r="Z1971" s="44">
        <v>4</v>
      </c>
      <c r="AA1971" s="115" t="s">
        <v>3107</v>
      </c>
      <c r="AB1971" s="44">
        <v>1</v>
      </c>
      <c r="AC1971" s="45"/>
    </row>
    <row r="1972" spans="1:29" x14ac:dyDescent="0.2">
      <c r="A1972" s="37">
        <v>1971</v>
      </c>
      <c r="B1972" s="38" t="s">
        <v>253</v>
      </c>
      <c r="C1972" s="39" t="s">
        <v>350</v>
      </c>
      <c r="D1972" s="40">
        <v>44101</v>
      </c>
      <c r="E1972" s="38">
        <v>1</v>
      </c>
      <c r="F1972" s="38"/>
      <c r="G1972" s="38" t="s">
        <v>2</v>
      </c>
      <c r="H1972" s="38" t="s">
        <v>2</v>
      </c>
      <c r="I1972" s="41">
        <v>1200</v>
      </c>
      <c r="J1972" s="41">
        <v>300</v>
      </c>
      <c r="K1972" s="41">
        <v>0</v>
      </c>
      <c r="L1972" s="41">
        <f>SUM(Data[[#This Row],[CHELTUIELI DE PERSONAL LEI]:[CHELTUIELI DE CAPITAL (ACTIVE NEFINANCIARE ) LEI]])</f>
        <v>1500</v>
      </c>
      <c r="M1972" s="41">
        <f>Data[[#This Row],[TOTAL CHELTUIELI LEI]]/Data[[#This Row],[CURS VALUTAR EURO BNR 22 07 2020]]</f>
        <v>309.91095225305264</v>
      </c>
      <c r="N1972" s="49">
        <v>1450</v>
      </c>
      <c r="O1972" s="54"/>
      <c r="P1972" s="54">
        <v>1201</v>
      </c>
      <c r="Q1972" s="54"/>
      <c r="R1972" s="54">
        <f>Data[[#This Row],[PERSOANE ÎNSCRISE ÎN LISTELE ELECTORALE (TURUL 1)            ]]+Data[[#This Row],[PERSOANE ÎNSCRISE ÎN LISTELE ELECTORALE (TURUL AL 2-LEA)]]</f>
        <v>1450</v>
      </c>
      <c r="S1972" s="54">
        <f>Data[[#This Row],[PERSOANE CARE AU PARTICIPAT LA VOT (TURUL 1)]]+Data[[#This Row],[PERSOANE CARE AU PARTICIPAT LA VOT  (TURUL AL 2-LEA)]]</f>
        <v>1201</v>
      </c>
      <c r="T1972" s="41">
        <f>Data[[#This Row],[TOTAL CHELTUIELI LEI]]/Data[[#This Row],[NUMĂRUL PERSOANELOR ÎNSCRISE ÎN LISTELE ELECTORALE]]</f>
        <v>1.0344827586206897</v>
      </c>
      <c r="U1972" s="41">
        <f>Data[[#This Row],[TOTAL CHELTUIELI EURO]]/Data[[#This Row],[NUMĂRUL PERSOANELOR ÎNSCRISE ÎN LISTELE ELECTORALE]]</f>
        <v>0.21373169120900182</v>
      </c>
      <c r="V1972" s="41">
        <f>Data[[#This Row],[TOTAL CHELTUIELI LEI]]/Data[[#This Row],[NUMĂRUL PERSOANELOR CARE AU PARTICIPAT LA VOT]]</f>
        <v>1.2489592006661117</v>
      </c>
      <c r="W1972" s="41">
        <f>Data[[#This Row],[TOTAL CHELTUIELI EURO]]/Data[[#This Row],[NUMĂRUL PERSOANELOR CARE AU PARTICIPAT LA VOT]]</f>
        <v>0.25804409013576407</v>
      </c>
      <c r="X1972" s="43">
        <v>4.8400999999999996</v>
      </c>
      <c r="Y1972" s="114" t="s">
        <v>2894</v>
      </c>
      <c r="Z1972" s="44">
        <v>1</v>
      </c>
      <c r="AA1972" s="115" t="s">
        <v>3105</v>
      </c>
      <c r="AB1972" s="44">
        <v>0</v>
      </c>
      <c r="AC1972" s="45"/>
    </row>
    <row r="1973" spans="1:29" x14ac:dyDescent="0.2">
      <c r="A1973" s="37">
        <v>1972</v>
      </c>
      <c r="B1973" s="38" t="s">
        <v>253</v>
      </c>
      <c r="C1973" s="39" t="s">
        <v>351</v>
      </c>
      <c r="D1973" s="40">
        <v>44101</v>
      </c>
      <c r="E1973" s="38">
        <v>1</v>
      </c>
      <c r="F1973" s="38"/>
      <c r="G1973" s="38" t="s">
        <v>2</v>
      </c>
      <c r="H1973" s="38" t="s">
        <v>2</v>
      </c>
      <c r="I1973" s="41">
        <v>5200</v>
      </c>
      <c r="J1973" s="41">
        <v>4966</v>
      </c>
      <c r="K1973" s="41">
        <v>0</v>
      </c>
      <c r="L1973" s="41">
        <f>SUM(Data[[#This Row],[CHELTUIELI DE PERSONAL LEI]:[CHELTUIELI DE CAPITAL (ACTIVE NEFINANCIARE ) LEI]])</f>
        <v>10166</v>
      </c>
      <c r="M1973" s="41">
        <f>Data[[#This Row],[TOTAL CHELTUIELI LEI]]/Data[[#This Row],[CURS VALUTAR EURO BNR 22 07 2020]]</f>
        <v>2100.3698270696887</v>
      </c>
      <c r="N1973" s="49">
        <v>1550</v>
      </c>
      <c r="O1973" s="54"/>
      <c r="P1973" s="54">
        <v>1079</v>
      </c>
      <c r="Q1973" s="54"/>
      <c r="R1973" s="54">
        <f>Data[[#This Row],[PERSOANE ÎNSCRISE ÎN LISTELE ELECTORALE (TURUL 1)            ]]+Data[[#This Row],[PERSOANE ÎNSCRISE ÎN LISTELE ELECTORALE (TURUL AL 2-LEA)]]</f>
        <v>1550</v>
      </c>
      <c r="S1973" s="54">
        <f>Data[[#This Row],[PERSOANE CARE AU PARTICIPAT LA VOT (TURUL 1)]]+Data[[#This Row],[PERSOANE CARE AU PARTICIPAT LA VOT  (TURUL AL 2-LEA)]]</f>
        <v>1079</v>
      </c>
      <c r="T1973" s="41">
        <f>Data[[#This Row],[TOTAL CHELTUIELI LEI]]/Data[[#This Row],[NUMĂRUL PERSOANELOR ÎNSCRISE ÎN LISTELE ELECTORALE]]</f>
        <v>6.5587096774193547</v>
      </c>
      <c r="U1973" s="41">
        <f>Data[[#This Row],[TOTAL CHELTUIELI EURO]]/Data[[#This Row],[NUMĂRUL PERSOANELOR ÎNSCRISE ÎN LISTELE ELECTORALE]]</f>
        <v>1.3550773077868958</v>
      </c>
      <c r="V1973" s="41">
        <f>Data[[#This Row],[TOTAL CHELTUIELI LEI]]/Data[[#This Row],[NUMĂRUL PERSOANELOR CARE AU PARTICIPAT LA VOT]]</f>
        <v>9.4216867469879517</v>
      </c>
      <c r="W1973" s="41">
        <f>Data[[#This Row],[TOTAL CHELTUIELI EURO]]/Data[[#This Row],[NUMĂRUL PERSOANELOR CARE AU PARTICIPAT LA VOT]]</f>
        <v>1.9465892743926678</v>
      </c>
      <c r="X1973" s="43">
        <v>4.8400999999999996</v>
      </c>
      <c r="Y1973" s="114" t="s">
        <v>2889</v>
      </c>
      <c r="Z1973" s="44">
        <v>6</v>
      </c>
      <c r="AA1973" s="115" t="s">
        <v>3107</v>
      </c>
      <c r="AB1973" s="44">
        <v>1</v>
      </c>
      <c r="AC1973" s="45"/>
    </row>
    <row r="1974" spans="1:29" x14ac:dyDescent="0.2">
      <c r="A1974" s="37">
        <v>1973</v>
      </c>
      <c r="B1974" s="38" t="s">
        <v>253</v>
      </c>
      <c r="C1974" s="39" t="s">
        <v>352</v>
      </c>
      <c r="D1974" s="40">
        <v>44101</v>
      </c>
      <c r="E1974" s="38">
        <v>1</v>
      </c>
      <c r="F1974" s="38"/>
      <c r="G1974" s="38" t="s">
        <v>2</v>
      </c>
      <c r="H1974" s="38" t="s">
        <v>2</v>
      </c>
      <c r="I1974" s="41">
        <v>2200</v>
      </c>
      <c r="J1974" s="41">
        <v>2382</v>
      </c>
      <c r="K1974" s="41">
        <v>0</v>
      </c>
      <c r="L1974" s="41">
        <f>SUM(Data[[#This Row],[CHELTUIELI DE PERSONAL LEI]:[CHELTUIELI DE CAPITAL (ACTIVE NEFINANCIARE ) LEI]])</f>
        <v>4582</v>
      </c>
      <c r="M1974" s="41">
        <f>Data[[#This Row],[TOTAL CHELTUIELI LEI]]/Data[[#This Row],[CURS VALUTAR EURO BNR 22 07 2020]]</f>
        <v>946.67465548232485</v>
      </c>
      <c r="N1974" s="49">
        <v>1659</v>
      </c>
      <c r="O1974" s="54"/>
      <c r="P1974" s="54">
        <v>918</v>
      </c>
      <c r="Q1974" s="54"/>
      <c r="R1974" s="54">
        <f>Data[[#This Row],[PERSOANE ÎNSCRISE ÎN LISTELE ELECTORALE (TURUL 1)            ]]+Data[[#This Row],[PERSOANE ÎNSCRISE ÎN LISTELE ELECTORALE (TURUL AL 2-LEA)]]</f>
        <v>1659</v>
      </c>
      <c r="S1974" s="54">
        <f>Data[[#This Row],[PERSOANE CARE AU PARTICIPAT LA VOT (TURUL 1)]]+Data[[#This Row],[PERSOANE CARE AU PARTICIPAT LA VOT  (TURUL AL 2-LEA)]]</f>
        <v>918</v>
      </c>
      <c r="T1974" s="41">
        <f>Data[[#This Row],[TOTAL CHELTUIELI LEI]]/Data[[#This Row],[NUMĂRUL PERSOANELOR ÎNSCRISE ÎN LISTELE ELECTORALE]]</f>
        <v>2.7619047619047619</v>
      </c>
      <c r="U1974" s="41">
        <f>Data[[#This Row],[TOTAL CHELTUIELI EURO]]/Data[[#This Row],[NUMĂRUL PERSOANELOR ÎNSCRISE ÎN LISTELE ELECTORALE]]</f>
        <v>0.57062968986276363</v>
      </c>
      <c r="V1974" s="41">
        <f>Data[[#This Row],[TOTAL CHELTUIELI LEI]]/Data[[#This Row],[NUMĂRUL PERSOANELOR CARE AU PARTICIPAT LA VOT]]</f>
        <v>4.9912854030501093</v>
      </c>
      <c r="W1974" s="41">
        <f>Data[[#This Row],[TOTAL CHELTUIELI EURO]]/Data[[#This Row],[NUMĂRUL PERSOANELOR CARE AU PARTICIPAT LA VOT]]</f>
        <v>1.0312360081506806</v>
      </c>
      <c r="X1974" s="43">
        <v>4.8400999999999996</v>
      </c>
      <c r="Y1974" s="114" t="s">
        <v>2891</v>
      </c>
      <c r="Z1974" s="44">
        <v>2</v>
      </c>
      <c r="AA1974" s="115" t="s">
        <v>3105</v>
      </c>
      <c r="AB1974" s="44">
        <v>0</v>
      </c>
      <c r="AC1974" s="45"/>
    </row>
    <row r="1975" spans="1:29" x14ac:dyDescent="0.2">
      <c r="A1975" s="37">
        <v>1974</v>
      </c>
      <c r="B1975" s="38" t="s">
        <v>253</v>
      </c>
      <c r="C1975" s="39" t="s">
        <v>353</v>
      </c>
      <c r="D1975" s="40">
        <v>44101</v>
      </c>
      <c r="E1975" s="38">
        <v>1</v>
      </c>
      <c r="F1975" s="38"/>
      <c r="G1975" s="38" t="s">
        <v>2</v>
      </c>
      <c r="H1975" s="38" t="s">
        <v>2</v>
      </c>
      <c r="I1975" s="41">
        <v>0</v>
      </c>
      <c r="J1975" s="41">
        <v>2500</v>
      </c>
      <c r="K1975" s="41">
        <v>0</v>
      </c>
      <c r="L1975" s="41">
        <f>SUM(Data[[#This Row],[CHELTUIELI DE PERSONAL LEI]:[CHELTUIELI DE CAPITAL (ACTIVE NEFINANCIARE ) LEI]])</f>
        <v>2500</v>
      </c>
      <c r="M1975" s="41">
        <f>Data[[#This Row],[TOTAL CHELTUIELI LEI]]/Data[[#This Row],[CURS VALUTAR EURO BNR 22 07 2020]]</f>
        <v>516.5182537550877</v>
      </c>
      <c r="N1975" s="49">
        <v>1710</v>
      </c>
      <c r="O1975" s="54"/>
      <c r="P1975" s="54">
        <v>1281</v>
      </c>
      <c r="Q1975" s="54"/>
      <c r="R1975" s="54">
        <f>Data[[#This Row],[PERSOANE ÎNSCRISE ÎN LISTELE ELECTORALE (TURUL 1)            ]]+Data[[#This Row],[PERSOANE ÎNSCRISE ÎN LISTELE ELECTORALE (TURUL AL 2-LEA)]]</f>
        <v>1710</v>
      </c>
      <c r="S1975" s="54">
        <f>Data[[#This Row],[PERSOANE CARE AU PARTICIPAT LA VOT (TURUL 1)]]+Data[[#This Row],[PERSOANE CARE AU PARTICIPAT LA VOT  (TURUL AL 2-LEA)]]</f>
        <v>1281</v>
      </c>
      <c r="T1975" s="41">
        <f>Data[[#This Row],[TOTAL CHELTUIELI LEI]]/Data[[#This Row],[NUMĂRUL PERSOANELOR ÎNSCRISE ÎN LISTELE ELECTORALE]]</f>
        <v>1.4619883040935673</v>
      </c>
      <c r="U1975" s="41">
        <f>Data[[#This Row],[TOTAL CHELTUIELI EURO]]/Data[[#This Row],[NUMĂRUL PERSOANELOR ÎNSCRISE ÎN LISTELE ELECTORALE]]</f>
        <v>0.30205745833630859</v>
      </c>
      <c r="V1975" s="41">
        <f>Data[[#This Row],[TOTAL CHELTUIELI LEI]]/Data[[#This Row],[NUMĂRUL PERSOANELOR CARE AU PARTICIPAT LA VOT]]</f>
        <v>1.9516003122560499</v>
      </c>
      <c r="W1975" s="41">
        <f>Data[[#This Row],[TOTAL CHELTUIELI EURO]]/Data[[#This Row],[NUMĂRUL PERSOANELOR CARE AU PARTICIPAT LA VOT]]</f>
        <v>0.40321487412575152</v>
      </c>
      <c r="X1975" s="43">
        <v>4.8400999999999996</v>
      </c>
      <c r="Y1975" s="114" t="s">
        <v>2894</v>
      </c>
      <c r="Z1975" s="44">
        <v>1</v>
      </c>
      <c r="AA1975" s="115" t="s">
        <v>3105</v>
      </c>
      <c r="AB1975" s="44">
        <v>0</v>
      </c>
      <c r="AC1975" s="45"/>
    </row>
    <row r="1976" spans="1:29" x14ac:dyDescent="0.2">
      <c r="A1976" s="37">
        <v>1975</v>
      </c>
      <c r="B1976" s="38" t="s">
        <v>253</v>
      </c>
      <c r="C1976" s="39" t="s">
        <v>354</v>
      </c>
      <c r="D1976" s="40">
        <v>44101</v>
      </c>
      <c r="E1976" s="38">
        <v>1</v>
      </c>
      <c r="F1976" s="38"/>
      <c r="G1976" s="38" t="s">
        <v>2</v>
      </c>
      <c r="H1976" s="38" t="s">
        <v>2</v>
      </c>
      <c r="I1976" s="41">
        <v>12600</v>
      </c>
      <c r="J1976" s="41">
        <v>5210.8500000000004</v>
      </c>
      <c r="K1976" s="41">
        <v>0</v>
      </c>
      <c r="L1976" s="41">
        <f>SUM(Data[[#This Row],[CHELTUIELI DE PERSONAL LEI]:[CHELTUIELI DE CAPITAL (ACTIVE NEFINANCIARE ) LEI]])</f>
        <v>17810.849999999999</v>
      </c>
      <c r="M1976" s="41">
        <f>Data[[#This Row],[TOTAL CHELTUIELI LEI]]/Data[[#This Row],[CURS VALUTAR EURO BNR 22 07 2020]]</f>
        <v>3679.8516559575214</v>
      </c>
      <c r="N1976" s="49">
        <v>1728</v>
      </c>
      <c r="O1976" s="54"/>
      <c r="P1976" s="54">
        <v>1214</v>
      </c>
      <c r="Q1976" s="54"/>
      <c r="R1976" s="54">
        <f>Data[[#This Row],[PERSOANE ÎNSCRISE ÎN LISTELE ELECTORALE (TURUL 1)            ]]+Data[[#This Row],[PERSOANE ÎNSCRISE ÎN LISTELE ELECTORALE (TURUL AL 2-LEA)]]</f>
        <v>1728</v>
      </c>
      <c r="S1976" s="54">
        <f>Data[[#This Row],[PERSOANE CARE AU PARTICIPAT LA VOT (TURUL 1)]]+Data[[#This Row],[PERSOANE CARE AU PARTICIPAT LA VOT  (TURUL AL 2-LEA)]]</f>
        <v>1214</v>
      </c>
      <c r="T1976" s="41">
        <f>Data[[#This Row],[TOTAL CHELTUIELI LEI]]/Data[[#This Row],[NUMĂRUL PERSOANELOR ÎNSCRISE ÎN LISTELE ELECTORALE]]</f>
        <v>10.30720486111111</v>
      </c>
      <c r="U1976" s="41">
        <f>Data[[#This Row],[TOTAL CHELTUIELI EURO]]/Data[[#This Row],[NUMĂRUL PERSOANELOR ÎNSCRISE ÎN LISTELE ELECTORALE]]</f>
        <v>2.1295437823828247</v>
      </c>
      <c r="V1976" s="41">
        <f>Data[[#This Row],[TOTAL CHELTUIELI LEI]]/Data[[#This Row],[NUMĂRUL PERSOANELOR CARE AU PARTICIPAT LA VOT]]</f>
        <v>14.671210873146622</v>
      </c>
      <c r="W1976" s="41">
        <f>Data[[#This Row],[TOTAL CHELTUIELI EURO]]/Data[[#This Row],[NUMĂRUL PERSOANELOR CARE AU PARTICIPAT LA VOT]]</f>
        <v>3.0311792882681394</v>
      </c>
      <c r="X1976" s="43">
        <v>4.8400999999999996</v>
      </c>
      <c r="Y1976" s="114" t="s">
        <v>2898</v>
      </c>
      <c r="Z1976" s="44">
        <v>10</v>
      </c>
      <c r="AA1976" s="115" t="s">
        <v>3108</v>
      </c>
      <c r="AB1976" s="44">
        <v>2</v>
      </c>
      <c r="AC1976" s="45"/>
    </row>
    <row r="1977" spans="1:29" x14ac:dyDescent="0.2">
      <c r="A1977" s="37">
        <v>1976</v>
      </c>
      <c r="B1977" s="38" t="s">
        <v>253</v>
      </c>
      <c r="C1977" s="39" t="s">
        <v>355</v>
      </c>
      <c r="D1977" s="40">
        <v>44101</v>
      </c>
      <c r="E1977" s="38">
        <v>1</v>
      </c>
      <c r="F1977" s="38"/>
      <c r="G1977" s="38" t="s">
        <v>2</v>
      </c>
      <c r="H1977" s="38" t="s">
        <v>2</v>
      </c>
      <c r="I1977" s="41">
        <v>3000</v>
      </c>
      <c r="J1977" s="41">
        <v>11864.94</v>
      </c>
      <c r="K1977" s="41">
        <v>0</v>
      </c>
      <c r="L1977" s="41">
        <f>SUM(Data[[#This Row],[CHELTUIELI DE PERSONAL LEI]:[CHELTUIELI DE CAPITAL (ACTIVE NEFINANCIARE ) LEI]])</f>
        <v>14864.94</v>
      </c>
      <c r="M1977" s="41">
        <f>Data[[#This Row],[TOTAL CHELTUIELI LEI]]/Data[[#This Row],[CURS VALUTAR EURO BNR 22 07 2020]]</f>
        <v>3071.2051403896617</v>
      </c>
      <c r="N1977" s="49">
        <v>1873</v>
      </c>
      <c r="O1977" s="54"/>
      <c r="P1977" s="54">
        <v>1227</v>
      </c>
      <c r="Q1977" s="54"/>
      <c r="R1977" s="54">
        <f>Data[[#This Row],[PERSOANE ÎNSCRISE ÎN LISTELE ELECTORALE (TURUL 1)            ]]+Data[[#This Row],[PERSOANE ÎNSCRISE ÎN LISTELE ELECTORALE (TURUL AL 2-LEA)]]</f>
        <v>1873</v>
      </c>
      <c r="S1977" s="54">
        <f>Data[[#This Row],[PERSOANE CARE AU PARTICIPAT LA VOT (TURUL 1)]]+Data[[#This Row],[PERSOANE CARE AU PARTICIPAT LA VOT  (TURUL AL 2-LEA)]]</f>
        <v>1227</v>
      </c>
      <c r="T1977" s="41">
        <f>Data[[#This Row],[TOTAL CHELTUIELI LEI]]/Data[[#This Row],[NUMĂRUL PERSOANELOR ÎNSCRISE ÎN LISTELE ELECTORALE]]</f>
        <v>7.9364335290977044</v>
      </c>
      <c r="U1977" s="41">
        <f>Data[[#This Row],[TOTAL CHELTUIELI EURO]]/Data[[#This Row],[NUMĂRUL PERSOANELOR ÎNSCRISE ÎN LISTELE ELECTORALE]]</f>
        <v>1.6397251149971499</v>
      </c>
      <c r="V1977" s="41">
        <f>Data[[#This Row],[TOTAL CHELTUIELI LEI]]/Data[[#This Row],[NUMĂRUL PERSOANELOR CARE AU PARTICIPAT LA VOT]]</f>
        <v>12.114865525672371</v>
      </c>
      <c r="W1977" s="41">
        <f>Data[[#This Row],[TOTAL CHELTUIELI EURO]]/Data[[#This Row],[NUMĂRUL PERSOANELOR CARE AU PARTICIPAT LA VOT]]</f>
        <v>2.5030196743192028</v>
      </c>
      <c r="X1977" s="43">
        <v>4.8400999999999996</v>
      </c>
      <c r="Y1977" s="114" t="s">
        <v>2886</v>
      </c>
      <c r="Z1977" s="44">
        <v>7</v>
      </c>
      <c r="AA1977" s="115" t="s">
        <v>3107</v>
      </c>
      <c r="AB1977" s="44">
        <v>1</v>
      </c>
      <c r="AC1977" s="45"/>
    </row>
    <row r="1978" spans="1:29" x14ac:dyDescent="0.2">
      <c r="A1978" s="37">
        <v>1977</v>
      </c>
      <c r="B1978" s="38" t="s">
        <v>356</v>
      </c>
      <c r="C1978" s="39" t="s">
        <v>357</v>
      </c>
      <c r="D1978" s="40">
        <v>44101</v>
      </c>
      <c r="E1978" s="38">
        <v>1</v>
      </c>
      <c r="F1978" s="38"/>
      <c r="G1978" s="38" t="s">
        <v>2</v>
      </c>
      <c r="H1978" s="38" t="s">
        <v>2</v>
      </c>
      <c r="I1978" s="41">
        <v>62628</v>
      </c>
      <c r="J1978" s="41">
        <v>117445</v>
      </c>
      <c r="K1978" s="41">
        <v>0</v>
      </c>
      <c r="L1978" s="41">
        <f>SUM(Data[[#This Row],[CHELTUIELI DE PERSONAL LEI]:[CHELTUIELI DE CAPITAL (ACTIVE NEFINANCIARE ) LEI]])</f>
        <v>180073</v>
      </c>
      <c r="M1978" s="41">
        <f>Data[[#This Row],[TOTAL CHELTUIELI LEI]]/Data[[#This Row],[CURS VALUTAR EURO BNR 22 07 2020]]</f>
        <v>37204.396603375964</v>
      </c>
      <c r="N1978" s="49">
        <v>97613</v>
      </c>
      <c r="O1978" s="54"/>
      <c r="P1978" s="54">
        <v>34501</v>
      </c>
      <c r="Q1978" s="54"/>
      <c r="R1978" s="54">
        <f>Data[[#This Row],[PERSOANE ÎNSCRISE ÎN LISTELE ELECTORALE (TURUL 1)            ]]+Data[[#This Row],[PERSOANE ÎNSCRISE ÎN LISTELE ELECTORALE (TURUL AL 2-LEA)]]</f>
        <v>97613</v>
      </c>
      <c r="S1978" s="54">
        <f>Data[[#This Row],[PERSOANE CARE AU PARTICIPAT LA VOT (TURUL 1)]]+Data[[#This Row],[PERSOANE CARE AU PARTICIPAT LA VOT  (TURUL AL 2-LEA)]]</f>
        <v>34501</v>
      </c>
      <c r="T1978" s="41">
        <f>Data[[#This Row],[TOTAL CHELTUIELI LEI]]/Data[[#This Row],[NUMĂRUL PERSOANELOR ÎNSCRISE ÎN LISTELE ELECTORALE]]</f>
        <v>1.844764529314743</v>
      </c>
      <c r="U1978" s="41">
        <f>Data[[#This Row],[TOTAL CHELTUIELI EURO]]/Data[[#This Row],[NUMĂRUL PERSOANELOR ÎNSCRISE ÎN LISTELE ELECTORALE]]</f>
        <v>0.38114182130839092</v>
      </c>
      <c r="V1978" s="41">
        <f>Data[[#This Row],[TOTAL CHELTUIELI LEI]]/Data[[#This Row],[NUMĂRUL PERSOANELOR CARE AU PARTICIPAT LA VOT]]</f>
        <v>5.2193559606967916</v>
      </c>
      <c r="W1978" s="41">
        <f>Data[[#This Row],[TOTAL CHELTUIELI EURO]]/Data[[#This Row],[NUMĂRUL PERSOANELOR CARE AU PARTICIPAT LA VOT]]</f>
        <v>1.0783570506181259</v>
      </c>
      <c r="X1978" s="43">
        <v>4.8400999999999996</v>
      </c>
      <c r="Y1978" s="114" t="s">
        <v>2894</v>
      </c>
      <c r="Z1978" s="44">
        <v>1</v>
      </c>
      <c r="AA1978" s="115" t="s">
        <v>3105</v>
      </c>
      <c r="AB1978" s="44">
        <v>0</v>
      </c>
      <c r="AC1978" s="45"/>
    </row>
    <row r="1979" spans="1:29" x14ac:dyDescent="0.2">
      <c r="A1979" s="37">
        <v>1978</v>
      </c>
      <c r="B1979" s="38" t="s">
        <v>356</v>
      </c>
      <c r="C1979" s="39" t="s">
        <v>358</v>
      </c>
      <c r="D1979" s="40">
        <v>44101</v>
      </c>
      <c r="E1979" s="38">
        <v>1</v>
      </c>
      <c r="F1979" s="38"/>
      <c r="G1979" s="38" t="s">
        <v>2</v>
      </c>
      <c r="H1979" s="38" t="s">
        <v>2</v>
      </c>
      <c r="I1979" s="41">
        <v>22422</v>
      </c>
      <c r="J1979" s="41">
        <v>20182</v>
      </c>
      <c r="K1979" s="41">
        <v>0</v>
      </c>
      <c r="L1979" s="41">
        <f>SUM(Data[[#This Row],[CHELTUIELI DE PERSONAL LEI]:[CHELTUIELI DE CAPITAL (ACTIVE NEFINANCIARE ) LEI]])</f>
        <v>42604</v>
      </c>
      <c r="M1979" s="41">
        <f>Data[[#This Row],[TOTAL CHELTUIELI LEI]]/Data[[#This Row],[CURS VALUTAR EURO BNR 22 07 2020]]</f>
        <v>8802.2974731927025</v>
      </c>
      <c r="N1979" s="49">
        <v>16867</v>
      </c>
      <c r="O1979" s="54"/>
      <c r="P1979" s="54">
        <v>6892</v>
      </c>
      <c r="Q1979" s="54"/>
      <c r="R1979" s="54">
        <f>Data[[#This Row],[PERSOANE ÎNSCRISE ÎN LISTELE ELECTORALE (TURUL 1)            ]]+Data[[#This Row],[PERSOANE ÎNSCRISE ÎN LISTELE ELECTORALE (TURUL AL 2-LEA)]]</f>
        <v>16867</v>
      </c>
      <c r="S1979" s="54">
        <f>Data[[#This Row],[PERSOANE CARE AU PARTICIPAT LA VOT (TURUL 1)]]+Data[[#This Row],[PERSOANE CARE AU PARTICIPAT LA VOT  (TURUL AL 2-LEA)]]</f>
        <v>6892</v>
      </c>
      <c r="T1979" s="41">
        <f>Data[[#This Row],[TOTAL CHELTUIELI LEI]]/Data[[#This Row],[NUMĂRUL PERSOANELOR ÎNSCRISE ÎN LISTELE ELECTORALE]]</f>
        <v>2.525878935198909</v>
      </c>
      <c r="U1979" s="41">
        <f>Data[[#This Row],[TOTAL CHELTUIELI EURO]]/Data[[#This Row],[NUMĂRUL PERSOANELOR ÎNSCRISE ÎN LISTELE ELECTORALE]]</f>
        <v>0.5218650307222803</v>
      </c>
      <c r="V1979" s="41">
        <f>Data[[#This Row],[TOTAL CHELTUIELI LEI]]/Data[[#This Row],[NUMĂRUL PERSOANELOR CARE AU PARTICIPAT LA VOT]]</f>
        <v>6.1816598955310509</v>
      </c>
      <c r="W1979" s="41">
        <f>Data[[#This Row],[TOTAL CHELTUIELI EURO]]/Data[[#This Row],[NUMĂRUL PERSOANELOR CARE AU PARTICIPAT LA VOT]]</f>
        <v>1.2771760698190224</v>
      </c>
      <c r="X1979" s="43">
        <v>4.8400999999999996</v>
      </c>
      <c r="Y1979" s="114" t="s">
        <v>2891</v>
      </c>
      <c r="Z1979" s="44">
        <v>2</v>
      </c>
      <c r="AA1979" s="115" t="s">
        <v>3105</v>
      </c>
      <c r="AB1979" s="44">
        <v>0</v>
      </c>
      <c r="AC1979" s="45"/>
    </row>
    <row r="1980" spans="1:29" x14ac:dyDescent="0.2">
      <c r="A1980" s="37">
        <v>1979</v>
      </c>
      <c r="B1980" s="38" t="s">
        <v>356</v>
      </c>
      <c r="C1980" s="39" t="s">
        <v>2775</v>
      </c>
      <c r="D1980" s="40">
        <v>44101</v>
      </c>
      <c r="E1980" s="38">
        <v>1</v>
      </c>
      <c r="F1980" s="38"/>
      <c r="G1980" s="38" t="s">
        <v>2</v>
      </c>
      <c r="H1980" s="38" t="s">
        <v>2</v>
      </c>
      <c r="I1980" s="41">
        <v>8550</v>
      </c>
      <c r="J1980" s="41">
        <v>5155</v>
      </c>
      <c r="K1980" s="41">
        <v>0</v>
      </c>
      <c r="L1980" s="41">
        <f>SUM(Data[[#This Row],[CHELTUIELI DE PERSONAL LEI]:[CHELTUIELI DE CAPITAL (ACTIVE NEFINANCIARE ) LEI]])</f>
        <v>13705</v>
      </c>
      <c r="M1980" s="41">
        <f>Data[[#This Row],[TOTAL CHELTUIELI LEI]]/Data[[#This Row],[CURS VALUTAR EURO BNR 22 07 2020]]</f>
        <v>2831.5530670853909</v>
      </c>
      <c r="N1980" s="49">
        <v>7527</v>
      </c>
      <c r="O1980" s="54"/>
      <c r="P1980" s="54">
        <v>3996</v>
      </c>
      <c r="Q1980" s="54"/>
      <c r="R1980" s="54">
        <f>Data[[#This Row],[PERSOANE ÎNSCRISE ÎN LISTELE ELECTORALE (TURUL 1)            ]]+Data[[#This Row],[PERSOANE ÎNSCRISE ÎN LISTELE ELECTORALE (TURUL AL 2-LEA)]]</f>
        <v>7527</v>
      </c>
      <c r="S1980" s="54">
        <f>Data[[#This Row],[PERSOANE CARE AU PARTICIPAT LA VOT (TURUL 1)]]+Data[[#This Row],[PERSOANE CARE AU PARTICIPAT LA VOT  (TURUL AL 2-LEA)]]</f>
        <v>3996</v>
      </c>
      <c r="T1980" s="41">
        <f>Data[[#This Row],[TOTAL CHELTUIELI LEI]]/Data[[#This Row],[NUMĂRUL PERSOANELOR ÎNSCRISE ÎN LISTELE ELECTORALE]]</f>
        <v>1.8207785306230901</v>
      </c>
      <c r="U1980" s="41">
        <f>Data[[#This Row],[TOTAL CHELTUIELI EURO]]/Data[[#This Row],[NUMĂRUL PERSOANELOR ÎNSCRISE ÎN LISTELE ELECTORALE]]</f>
        <v>0.37618613884487723</v>
      </c>
      <c r="V1980" s="41">
        <f>Data[[#This Row],[TOTAL CHELTUIELI LEI]]/Data[[#This Row],[NUMĂRUL PERSOANELOR CARE AU PARTICIPAT LA VOT]]</f>
        <v>3.4296796796796798</v>
      </c>
      <c r="W1980" s="41">
        <f>Data[[#This Row],[TOTAL CHELTUIELI EURO]]/Data[[#This Row],[NUMĂRUL PERSOANELOR CARE AU PARTICIPAT LA VOT]]</f>
        <v>0.70859686363498275</v>
      </c>
      <c r="X1980" s="43">
        <v>4.8400999999999996</v>
      </c>
      <c r="Y1980" s="114" t="s">
        <v>2894</v>
      </c>
      <c r="Z1980" s="44">
        <v>1</v>
      </c>
      <c r="AA1980" s="115" t="s">
        <v>3105</v>
      </c>
      <c r="AB1980" s="44">
        <v>0</v>
      </c>
      <c r="AC1980" s="45"/>
    </row>
    <row r="1981" spans="1:29" x14ac:dyDescent="0.2">
      <c r="A1981" s="37">
        <v>1980</v>
      </c>
      <c r="B1981" s="38" t="s">
        <v>356</v>
      </c>
      <c r="C1981" s="39" t="s">
        <v>2776</v>
      </c>
      <c r="D1981" s="40">
        <v>44101</v>
      </c>
      <c r="E1981" s="38">
        <v>1</v>
      </c>
      <c r="F1981" s="38"/>
      <c r="G1981" s="38" t="s">
        <v>2</v>
      </c>
      <c r="H1981" s="38" t="s">
        <v>2</v>
      </c>
      <c r="I1981" s="41">
        <v>19186</v>
      </c>
      <c r="J1981" s="41">
        <v>883.1</v>
      </c>
      <c r="K1981" s="41">
        <v>0</v>
      </c>
      <c r="L1981" s="41">
        <f>SUM(Data[[#This Row],[CHELTUIELI DE PERSONAL LEI]:[CHELTUIELI DE CAPITAL (ACTIVE NEFINANCIARE ) LEI]])</f>
        <v>20069.099999999999</v>
      </c>
      <c r="M1981" s="41">
        <f>Data[[#This Row],[TOTAL CHELTUIELI LEI]]/Data[[#This Row],[CURS VALUTAR EURO BNR 22 07 2020]]</f>
        <v>4146.422594574492</v>
      </c>
      <c r="N1981" s="49">
        <v>2407</v>
      </c>
      <c r="O1981" s="54"/>
      <c r="P1981" s="54">
        <v>1562</v>
      </c>
      <c r="Q1981" s="54"/>
      <c r="R1981" s="54">
        <f>Data[[#This Row],[PERSOANE ÎNSCRISE ÎN LISTELE ELECTORALE (TURUL 1)            ]]+Data[[#This Row],[PERSOANE ÎNSCRISE ÎN LISTELE ELECTORALE (TURUL AL 2-LEA)]]</f>
        <v>2407</v>
      </c>
      <c r="S1981" s="54">
        <f>Data[[#This Row],[PERSOANE CARE AU PARTICIPAT LA VOT (TURUL 1)]]+Data[[#This Row],[PERSOANE CARE AU PARTICIPAT LA VOT  (TURUL AL 2-LEA)]]</f>
        <v>1562</v>
      </c>
      <c r="T1981" s="41">
        <f>Data[[#This Row],[TOTAL CHELTUIELI LEI]]/Data[[#This Row],[NUMĂRUL PERSOANELOR ÎNSCRISE ÎN LISTELE ELECTORALE]]</f>
        <v>8.3378063980058155</v>
      </c>
      <c r="U1981" s="41">
        <f>Data[[#This Row],[TOTAL CHELTUIELI EURO]]/Data[[#This Row],[NUMĂRUL PERSOANELOR ÎNSCRISE ÎN LISTELE ELECTORALE]]</f>
        <v>1.7226516803383847</v>
      </c>
      <c r="V1981" s="41">
        <f>Data[[#This Row],[TOTAL CHELTUIELI LEI]]/Data[[#This Row],[NUMĂRUL PERSOANELOR CARE AU PARTICIPAT LA VOT]]</f>
        <v>12.848335467349552</v>
      </c>
      <c r="W1981" s="41">
        <f>Data[[#This Row],[TOTAL CHELTUIELI EURO]]/Data[[#This Row],[NUMĂRUL PERSOANELOR CARE AU PARTICIPAT LA VOT]]</f>
        <v>2.6545599197019794</v>
      </c>
      <c r="X1981" s="43">
        <v>4.8400999999999996</v>
      </c>
      <c r="Y1981" s="114" t="s">
        <v>2896</v>
      </c>
      <c r="Z1981" s="44">
        <v>8</v>
      </c>
      <c r="AA1981" s="115" t="s">
        <v>3107</v>
      </c>
      <c r="AB1981" s="44">
        <v>1</v>
      </c>
      <c r="AC1981" s="45"/>
    </row>
    <row r="1982" spans="1:29" x14ac:dyDescent="0.2">
      <c r="A1982" s="37">
        <v>1981</v>
      </c>
      <c r="B1982" s="38" t="s">
        <v>356</v>
      </c>
      <c r="C1982" s="39" t="s">
        <v>2777</v>
      </c>
      <c r="D1982" s="40">
        <v>44101</v>
      </c>
      <c r="E1982" s="38">
        <v>1</v>
      </c>
      <c r="F1982" s="38"/>
      <c r="G1982" s="38" t="s">
        <v>2</v>
      </c>
      <c r="H1982" s="38" t="s">
        <v>2</v>
      </c>
      <c r="I1982" s="41">
        <v>41731</v>
      </c>
      <c r="J1982" s="41">
        <v>28806.13</v>
      </c>
      <c r="K1982" s="41">
        <v>0</v>
      </c>
      <c r="L1982" s="41">
        <f>SUM(Data[[#This Row],[CHELTUIELI DE PERSONAL LEI]:[CHELTUIELI DE CAPITAL (ACTIVE NEFINANCIARE ) LEI]])</f>
        <v>70537.13</v>
      </c>
      <c r="M1982" s="41">
        <f>Data[[#This Row],[TOTAL CHELTUIELI LEI]]/Data[[#This Row],[CURS VALUTAR EURO BNR 22 07 2020]]</f>
        <v>14573.486084998245</v>
      </c>
      <c r="N1982" s="49">
        <v>3776</v>
      </c>
      <c r="O1982" s="54"/>
      <c r="P1982" s="54">
        <v>2126</v>
      </c>
      <c r="Q1982" s="54"/>
      <c r="R1982" s="54">
        <f>Data[[#This Row],[PERSOANE ÎNSCRISE ÎN LISTELE ELECTORALE (TURUL 1)            ]]+Data[[#This Row],[PERSOANE ÎNSCRISE ÎN LISTELE ELECTORALE (TURUL AL 2-LEA)]]</f>
        <v>3776</v>
      </c>
      <c r="S1982" s="54">
        <f>Data[[#This Row],[PERSOANE CARE AU PARTICIPAT LA VOT (TURUL 1)]]+Data[[#This Row],[PERSOANE CARE AU PARTICIPAT LA VOT  (TURUL AL 2-LEA)]]</f>
        <v>2126</v>
      </c>
      <c r="T1982" s="41">
        <f>Data[[#This Row],[TOTAL CHELTUIELI LEI]]/Data[[#This Row],[NUMĂRUL PERSOANELOR ÎNSCRISE ÎN LISTELE ELECTORALE]]</f>
        <v>18.68038400423729</v>
      </c>
      <c r="U1982" s="41">
        <f>Data[[#This Row],[TOTAL CHELTUIELI EURO]]/Data[[#This Row],[NUMĂRUL PERSOANELOR ÎNSCRISE ÎN LISTELE ELECTORALE]]</f>
        <v>3.8595037301372472</v>
      </c>
      <c r="V1982" s="41">
        <f>Data[[#This Row],[TOTAL CHELTUIELI LEI]]/Data[[#This Row],[NUMĂRUL PERSOANELOR CARE AU PARTICIPAT LA VOT]]</f>
        <v>33.178330197554097</v>
      </c>
      <c r="W1982" s="41">
        <f>Data[[#This Row],[TOTAL CHELTUIELI EURO]]/Data[[#This Row],[NUMĂRUL PERSOANELOR CARE AU PARTICIPAT LA VOT]]</f>
        <v>6.8548852704601337</v>
      </c>
      <c r="X1982" s="43">
        <v>4.8400999999999996</v>
      </c>
      <c r="Y1982" s="114" t="s">
        <v>2917</v>
      </c>
      <c r="Z1982" s="44">
        <v>18</v>
      </c>
      <c r="AA1982" s="115" t="s">
        <v>3106</v>
      </c>
      <c r="AB1982" s="44">
        <v>3</v>
      </c>
      <c r="AC1982" s="45"/>
    </row>
    <row r="1983" spans="1:29" x14ac:dyDescent="0.2">
      <c r="A1983" s="37">
        <v>1982</v>
      </c>
      <c r="B1983" s="38" t="s">
        <v>356</v>
      </c>
      <c r="C1983" s="39" t="s">
        <v>2778</v>
      </c>
      <c r="D1983" s="40">
        <v>44101</v>
      </c>
      <c r="E1983" s="38">
        <v>1</v>
      </c>
      <c r="F1983" s="38"/>
      <c r="G1983" s="38" t="s">
        <v>2</v>
      </c>
      <c r="H1983" s="38" t="s">
        <v>2</v>
      </c>
      <c r="I1983" s="41">
        <v>15277.12</v>
      </c>
      <c r="J1983" s="41">
        <v>7630.52</v>
      </c>
      <c r="K1983" s="41">
        <v>0</v>
      </c>
      <c r="L1983" s="41">
        <f>SUM(Data[[#This Row],[CHELTUIELI DE PERSONAL LEI]:[CHELTUIELI DE CAPITAL (ACTIVE NEFINANCIARE ) LEI]])</f>
        <v>22907.64</v>
      </c>
      <c r="M1983" s="41">
        <f>Data[[#This Row],[TOTAL CHELTUIELI LEI]]/Data[[#This Row],[CURS VALUTAR EURO BNR 22 07 2020]]</f>
        <v>4732.8856841800789</v>
      </c>
      <c r="N1983" s="49">
        <v>4080</v>
      </c>
      <c r="O1983" s="54"/>
      <c r="P1983" s="54">
        <v>2083</v>
      </c>
      <c r="Q1983" s="54"/>
      <c r="R1983" s="54">
        <f>Data[[#This Row],[PERSOANE ÎNSCRISE ÎN LISTELE ELECTORALE (TURUL 1)            ]]+Data[[#This Row],[PERSOANE ÎNSCRISE ÎN LISTELE ELECTORALE (TURUL AL 2-LEA)]]</f>
        <v>4080</v>
      </c>
      <c r="S1983" s="54">
        <f>Data[[#This Row],[PERSOANE CARE AU PARTICIPAT LA VOT (TURUL 1)]]+Data[[#This Row],[PERSOANE CARE AU PARTICIPAT LA VOT  (TURUL AL 2-LEA)]]</f>
        <v>2083</v>
      </c>
      <c r="T1983" s="41">
        <f>Data[[#This Row],[TOTAL CHELTUIELI LEI]]/Data[[#This Row],[NUMĂRUL PERSOANELOR ÎNSCRISE ÎN LISTELE ELECTORALE]]</f>
        <v>5.6146176470588234</v>
      </c>
      <c r="U1983" s="41">
        <f>Data[[#This Row],[TOTAL CHELTUIELI EURO]]/Data[[#This Row],[NUMĂRUL PERSOANELOR ÎNSCRISE ÎN LISTELE ELECTORALE]]</f>
        <v>1.1600210010245291</v>
      </c>
      <c r="V1983" s="41">
        <f>Data[[#This Row],[TOTAL CHELTUIELI LEI]]/Data[[#This Row],[NUMĂRUL PERSOANELOR CARE AU PARTICIPAT LA VOT]]</f>
        <v>10.997426788286125</v>
      </c>
      <c r="W1983" s="41">
        <f>Data[[#This Row],[TOTAL CHELTUIELI EURO]]/Data[[#This Row],[NUMĂRUL PERSOANELOR CARE AU PARTICIPAT LA VOT]]</f>
        <v>2.272148672193989</v>
      </c>
      <c r="X1983" s="43">
        <v>4.8400999999999996</v>
      </c>
      <c r="Y1983" s="114" t="s">
        <v>2892</v>
      </c>
      <c r="Z1983" s="44">
        <v>5</v>
      </c>
      <c r="AA1983" s="115" t="s">
        <v>3107</v>
      </c>
      <c r="AB1983" s="44">
        <v>1</v>
      </c>
      <c r="AC1983" s="45"/>
    </row>
    <row r="1984" spans="1:29" x14ac:dyDescent="0.2">
      <c r="A1984" s="37">
        <v>1983</v>
      </c>
      <c r="B1984" s="38" t="s">
        <v>356</v>
      </c>
      <c r="C1984" s="39" t="s">
        <v>2779</v>
      </c>
      <c r="D1984" s="40">
        <v>44101</v>
      </c>
      <c r="E1984" s="38">
        <v>1</v>
      </c>
      <c r="F1984" s="38"/>
      <c r="G1984" s="38" t="s">
        <v>2</v>
      </c>
      <c r="H1984" s="38" t="s">
        <v>2</v>
      </c>
      <c r="I1984" s="41">
        <v>17491</v>
      </c>
      <c r="J1984" s="41">
        <v>12395.94</v>
      </c>
      <c r="K1984" s="41">
        <v>0</v>
      </c>
      <c r="L1984" s="41">
        <f>SUM(Data[[#This Row],[CHELTUIELI DE PERSONAL LEI]:[CHELTUIELI DE CAPITAL (ACTIVE NEFINANCIARE ) LEI]])</f>
        <v>29886.940000000002</v>
      </c>
      <c r="M1984" s="41">
        <f>Data[[#This Row],[TOTAL CHELTUIELI LEI]]/Data[[#This Row],[CURS VALUTAR EURO BNR 22 07 2020]]</f>
        <v>6174.8600235532331</v>
      </c>
      <c r="N1984" s="49">
        <v>4416</v>
      </c>
      <c r="O1984" s="54"/>
      <c r="P1984" s="54">
        <v>2389</v>
      </c>
      <c r="Q1984" s="54"/>
      <c r="R1984" s="54">
        <f>Data[[#This Row],[PERSOANE ÎNSCRISE ÎN LISTELE ELECTORALE (TURUL 1)            ]]+Data[[#This Row],[PERSOANE ÎNSCRISE ÎN LISTELE ELECTORALE (TURUL AL 2-LEA)]]</f>
        <v>4416</v>
      </c>
      <c r="S1984" s="54">
        <f>Data[[#This Row],[PERSOANE CARE AU PARTICIPAT LA VOT (TURUL 1)]]+Data[[#This Row],[PERSOANE CARE AU PARTICIPAT LA VOT  (TURUL AL 2-LEA)]]</f>
        <v>2389</v>
      </c>
      <c r="T1984" s="41">
        <f>Data[[#This Row],[TOTAL CHELTUIELI LEI]]/Data[[#This Row],[NUMĂRUL PERSOANELOR ÎNSCRISE ÎN LISTELE ELECTORALE]]</f>
        <v>6.7678759057971023</v>
      </c>
      <c r="U1984" s="41">
        <f>Data[[#This Row],[TOTAL CHELTUIELI EURO]]/Data[[#This Row],[NUMĂRUL PERSOANELOR ÎNSCRISE ÎN LISTELE ELECTORALE]]</f>
        <v>1.3982925777973807</v>
      </c>
      <c r="V1984" s="41">
        <f>Data[[#This Row],[TOTAL CHELTUIELI LEI]]/Data[[#This Row],[NUMĂRUL PERSOANELOR CARE AU PARTICIPAT LA VOT]]</f>
        <v>12.510230221850147</v>
      </c>
      <c r="W1984" s="41">
        <f>Data[[#This Row],[TOTAL CHELTUIELI EURO]]/Data[[#This Row],[NUMĂRUL PERSOANELOR CARE AU PARTICIPAT LA VOT]]</f>
        <v>2.5847049073056647</v>
      </c>
      <c r="X1984" s="43">
        <v>4.8400999999999996</v>
      </c>
      <c r="Y1984" s="114" t="s">
        <v>2889</v>
      </c>
      <c r="Z1984" s="44">
        <v>6</v>
      </c>
      <c r="AA1984" s="115" t="s">
        <v>3107</v>
      </c>
      <c r="AB1984" s="44">
        <v>1</v>
      </c>
      <c r="AC1984" s="45"/>
    </row>
    <row r="1985" spans="1:29" x14ac:dyDescent="0.2">
      <c r="A1985" s="37">
        <v>1984</v>
      </c>
      <c r="B1985" s="38" t="s">
        <v>356</v>
      </c>
      <c r="C1985" s="39" t="s">
        <v>2780</v>
      </c>
      <c r="D1985" s="40">
        <v>44101</v>
      </c>
      <c r="E1985" s="38">
        <v>1</v>
      </c>
      <c r="F1985" s="38"/>
      <c r="G1985" s="38" t="s">
        <v>2</v>
      </c>
      <c r="H1985" s="38" t="s">
        <v>2</v>
      </c>
      <c r="I1985" s="41">
        <v>13167</v>
      </c>
      <c r="J1985" s="41">
        <v>29870</v>
      </c>
      <c r="K1985" s="41">
        <v>0</v>
      </c>
      <c r="L1985" s="41">
        <f>SUM(Data[[#This Row],[CHELTUIELI DE PERSONAL LEI]:[CHELTUIELI DE CAPITAL (ACTIVE NEFINANCIARE ) LEI]])</f>
        <v>43037</v>
      </c>
      <c r="M1985" s="41">
        <f>Data[[#This Row],[TOTAL CHELTUIELI LEI]]/Data[[#This Row],[CURS VALUTAR EURO BNR 22 07 2020]]</f>
        <v>8891.7584347430839</v>
      </c>
      <c r="N1985" s="49">
        <v>5743</v>
      </c>
      <c r="O1985" s="54"/>
      <c r="P1985" s="54">
        <v>2386</v>
      </c>
      <c r="Q1985" s="54"/>
      <c r="R1985" s="54">
        <f>Data[[#This Row],[PERSOANE ÎNSCRISE ÎN LISTELE ELECTORALE (TURUL 1)            ]]+Data[[#This Row],[PERSOANE ÎNSCRISE ÎN LISTELE ELECTORALE (TURUL AL 2-LEA)]]</f>
        <v>5743</v>
      </c>
      <c r="S1985" s="54">
        <f>Data[[#This Row],[PERSOANE CARE AU PARTICIPAT LA VOT (TURUL 1)]]+Data[[#This Row],[PERSOANE CARE AU PARTICIPAT LA VOT  (TURUL AL 2-LEA)]]</f>
        <v>2386</v>
      </c>
      <c r="T1985" s="41">
        <f>Data[[#This Row],[TOTAL CHELTUIELI LEI]]/Data[[#This Row],[NUMĂRUL PERSOANELOR ÎNSCRISE ÎN LISTELE ELECTORALE]]</f>
        <v>7.4938185617273199</v>
      </c>
      <c r="U1985" s="41">
        <f>Data[[#This Row],[TOTAL CHELTUIELI EURO]]/Data[[#This Row],[NUMĂRUL PERSOANELOR ÎNSCRISE ÎN LISTELE ELECTORALE]]</f>
        <v>1.5482776309843433</v>
      </c>
      <c r="V1985" s="41">
        <f>Data[[#This Row],[TOTAL CHELTUIELI LEI]]/Data[[#This Row],[NUMĂRUL PERSOANELOR CARE AU PARTICIPAT LA VOT]]</f>
        <v>18.037300922045265</v>
      </c>
      <c r="W1985" s="41">
        <f>Data[[#This Row],[TOTAL CHELTUIELI EURO]]/Data[[#This Row],[NUMĂRUL PERSOANELOR CARE AU PARTICIPAT LA VOT]]</f>
        <v>3.7266380698839412</v>
      </c>
      <c r="X1985" s="43">
        <v>4.8400999999999996</v>
      </c>
      <c r="Y1985" s="114" t="s">
        <v>2886</v>
      </c>
      <c r="Z1985" s="44">
        <v>7</v>
      </c>
      <c r="AA1985" s="115" t="s">
        <v>3107</v>
      </c>
      <c r="AB1985" s="44">
        <v>1</v>
      </c>
      <c r="AC1985" s="45"/>
    </row>
    <row r="1986" spans="1:29" x14ac:dyDescent="0.2">
      <c r="A1986" s="37">
        <v>1985</v>
      </c>
      <c r="B1986" s="38" t="s">
        <v>356</v>
      </c>
      <c r="C1986" s="39" t="s">
        <v>2781</v>
      </c>
      <c r="D1986" s="40">
        <v>44101</v>
      </c>
      <c r="E1986" s="38">
        <v>1</v>
      </c>
      <c r="F1986" s="38"/>
      <c r="G1986" s="38" t="s">
        <v>2</v>
      </c>
      <c r="H1986" s="38" t="s">
        <v>2</v>
      </c>
      <c r="I1986" s="41">
        <v>25394</v>
      </c>
      <c r="J1986" s="41">
        <v>14771</v>
      </c>
      <c r="K1986" s="41">
        <v>0</v>
      </c>
      <c r="L1986" s="41">
        <f>SUM(Data[[#This Row],[CHELTUIELI DE PERSONAL LEI]:[CHELTUIELI DE CAPITAL (ACTIVE NEFINANCIARE ) LEI]])</f>
        <v>40165</v>
      </c>
      <c r="M1986" s="41">
        <f>Data[[#This Row],[TOTAL CHELTUIELI LEI]]/Data[[#This Row],[CURS VALUTAR EURO BNR 22 07 2020]]</f>
        <v>8298.3822648292389</v>
      </c>
      <c r="N1986" s="49">
        <v>7299</v>
      </c>
      <c r="O1986" s="54"/>
      <c r="P1986" s="54">
        <v>3300</v>
      </c>
      <c r="Q1986" s="54"/>
      <c r="R1986" s="54">
        <f>Data[[#This Row],[PERSOANE ÎNSCRISE ÎN LISTELE ELECTORALE (TURUL 1)            ]]+Data[[#This Row],[PERSOANE ÎNSCRISE ÎN LISTELE ELECTORALE (TURUL AL 2-LEA)]]</f>
        <v>7299</v>
      </c>
      <c r="S1986" s="54">
        <f>Data[[#This Row],[PERSOANE CARE AU PARTICIPAT LA VOT (TURUL 1)]]+Data[[#This Row],[PERSOANE CARE AU PARTICIPAT LA VOT  (TURUL AL 2-LEA)]]</f>
        <v>3300</v>
      </c>
      <c r="T1986" s="41">
        <f>Data[[#This Row],[TOTAL CHELTUIELI LEI]]/Data[[#This Row],[NUMĂRUL PERSOANELOR ÎNSCRISE ÎN LISTELE ELECTORALE]]</f>
        <v>5.5028086039183446</v>
      </c>
      <c r="U1986" s="41">
        <f>Data[[#This Row],[TOTAL CHELTUIELI EURO]]/Data[[#This Row],[NUMĂRUL PERSOANELOR ÎNSCRISE ÎN LISTELE ELECTORALE]]</f>
        <v>1.1369204363377503</v>
      </c>
      <c r="V1986" s="41">
        <f>Data[[#This Row],[TOTAL CHELTUIELI LEI]]/Data[[#This Row],[NUMĂRUL PERSOANELOR CARE AU PARTICIPAT LA VOT]]</f>
        <v>12.171212121212122</v>
      </c>
      <c r="W1986" s="41">
        <f>Data[[#This Row],[TOTAL CHELTUIELI EURO]]/Data[[#This Row],[NUMĂRUL PERSOANELOR CARE AU PARTICIPAT LA VOT]]</f>
        <v>2.5146612923724967</v>
      </c>
      <c r="X1986" s="43">
        <v>4.8400999999999996</v>
      </c>
      <c r="Y1986" s="114" t="s">
        <v>2892</v>
      </c>
      <c r="Z1986" s="44">
        <v>5</v>
      </c>
      <c r="AA1986" s="115" t="s">
        <v>3107</v>
      </c>
      <c r="AB1986" s="44">
        <v>1</v>
      </c>
      <c r="AC1986" s="45"/>
    </row>
    <row r="1987" spans="1:29" x14ac:dyDescent="0.2">
      <c r="A1987" s="37">
        <v>1986</v>
      </c>
      <c r="B1987" s="38" t="s">
        <v>356</v>
      </c>
      <c r="C1987" s="39" t="s">
        <v>2782</v>
      </c>
      <c r="D1987" s="40">
        <v>44101</v>
      </c>
      <c r="E1987" s="38">
        <v>1</v>
      </c>
      <c r="F1987" s="38"/>
      <c r="G1987" s="38" t="s">
        <v>2</v>
      </c>
      <c r="H1987" s="38" t="s">
        <v>2</v>
      </c>
      <c r="I1987" s="41">
        <v>12645</v>
      </c>
      <c r="J1987" s="41">
        <v>14792.29</v>
      </c>
      <c r="K1987" s="41">
        <v>0</v>
      </c>
      <c r="L1987" s="41">
        <f>SUM(Data[[#This Row],[CHELTUIELI DE PERSONAL LEI]:[CHELTUIELI DE CAPITAL (ACTIVE NEFINANCIARE ) LEI]])</f>
        <v>27437.29</v>
      </c>
      <c r="M1987" s="41">
        <f>Data[[#This Row],[TOTAL CHELTUIELI LEI]]/Data[[#This Row],[CURS VALUTAR EURO BNR 22 07 2020]]</f>
        <v>5668.7444474287731</v>
      </c>
      <c r="N1987" s="49">
        <v>5707</v>
      </c>
      <c r="O1987" s="54"/>
      <c r="P1987" s="54">
        <v>3480</v>
      </c>
      <c r="Q1987" s="54"/>
      <c r="R1987" s="54">
        <f>Data[[#This Row],[PERSOANE ÎNSCRISE ÎN LISTELE ELECTORALE (TURUL 1)            ]]+Data[[#This Row],[PERSOANE ÎNSCRISE ÎN LISTELE ELECTORALE (TURUL AL 2-LEA)]]</f>
        <v>5707</v>
      </c>
      <c r="S1987" s="54">
        <f>Data[[#This Row],[PERSOANE CARE AU PARTICIPAT LA VOT (TURUL 1)]]+Data[[#This Row],[PERSOANE CARE AU PARTICIPAT LA VOT  (TURUL AL 2-LEA)]]</f>
        <v>3480</v>
      </c>
      <c r="T1987" s="41">
        <f>Data[[#This Row],[TOTAL CHELTUIELI LEI]]/Data[[#This Row],[NUMĂRUL PERSOANELOR ÎNSCRISE ÎN LISTELE ELECTORALE]]</f>
        <v>4.8076555107762395</v>
      </c>
      <c r="U1987" s="41">
        <f>Data[[#This Row],[TOTAL CHELTUIELI EURO]]/Data[[#This Row],[NUMĂRUL PERSOANELOR ÎNSCRISE ÎN LISTELE ELECTORALE]]</f>
        <v>0.99329673163286725</v>
      </c>
      <c r="V1987" s="41">
        <f>Data[[#This Row],[TOTAL CHELTUIELI LEI]]/Data[[#This Row],[NUMĂRUL PERSOANELOR CARE AU PARTICIPAT LA VOT]]</f>
        <v>7.8842787356321837</v>
      </c>
      <c r="W1987" s="41">
        <f>Data[[#This Row],[TOTAL CHELTUIELI EURO]]/Data[[#This Row],[NUMĂRUL PERSOANELOR CARE AU PARTICIPAT LA VOT]]</f>
        <v>1.6289495538588428</v>
      </c>
      <c r="X1987" s="43">
        <v>4.8400999999999996</v>
      </c>
      <c r="Y1987" s="114" t="s">
        <v>2895</v>
      </c>
      <c r="Z1987" s="44">
        <v>4</v>
      </c>
      <c r="AA1987" s="115" t="s">
        <v>3105</v>
      </c>
      <c r="AB1987" s="44">
        <v>0</v>
      </c>
      <c r="AC1987" s="45"/>
    </row>
    <row r="1988" spans="1:29" x14ac:dyDescent="0.2">
      <c r="A1988" s="37">
        <v>1987</v>
      </c>
      <c r="B1988" s="38" t="s">
        <v>356</v>
      </c>
      <c r="C1988" s="39" t="s">
        <v>2783</v>
      </c>
      <c r="D1988" s="40">
        <v>44101</v>
      </c>
      <c r="E1988" s="38">
        <v>1</v>
      </c>
      <c r="F1988" s="38"/>
      <c r="G1988" s="38" t="s">
        <v>2</v>
      </c>
      <c r="H1988" s="38" t="s">
        <v>2</v>
      </c>
      <c r="I1988" s="41">
        <v>2000</v>
      </c>
      <c r="J1988" s="41">
        <v>36283.32</v>
      </c>
      <c r="K1988" s="41">
        <v>0</v>
      </c>
      <c r="L1988" s="41">
        <f>SUM(Data[[#This Row],[CHELTUIELI DE PERSONAL LEI]:[CHELTUIELI DE CAPITAL (ACTIVE NEFINANCIARE ) LEI]])</f>
        <v>38283.32</v>
      </c>
      <c r="M1988" s="41">
        <f>Data[[#This Row],[TOTAL CHELTUIELI LEI]]/Data[[#This Row],[CURS VALUTAR EURO BNR 22 07 2020]]</f>
        <v>7909.6134377388898</v>
      </c>
      <c r="N1988" s="49">
        <v>2768</v>
      </c>
      <c r="O1988" s="54"/>
      <c r="P1988" s="54">
        <v>1985</v>
      </c>
      <c r="Q1988" s="54"/>
      <c r="R1988" s="54">
        <f>Data[[#This Row],[PERSOANE ÎNSCRISE ÎN LISTELE ELECTORALE (TURUL 1)            ]]+Data[[#This Row],[PERSOANE ÎNSCRISE ÎN LISTELE ELECTORALE (TURUL AL 2-LEA)]]</f>
        <v>2768</v>
      </c>
      <c r="S1988" s="54">
        <f>Data[[#This Row],[PERSOANE CARE AU PARTICIPAT LA VOT (TURUL 1)]]+Data[[#This Row],[PERSOANE CARE AU PARTICIPAT LA VOT  (TURUL AL 2-LEA)]]</f>
        <v>1985</v>
      </c>
      <c r="T1988" s="41">
        <f>Data[[#This Row],[TOTAL CHELTUIELI LEI]]/Data[[#This Row],[NUMĂRUL PERSOANELOR ÎNSCRISE ÎN LISTELE ELECTORALE]]</f>
        <v>13.830679190751445</v>
      </c>
      <c r="U1988" s="41">
        <f>Data[[#This Row],[TOTAL CHELTUIELI EURO]]/Data[[#This Row],[NUMĂRUL PERSOANELOR ÎNSCRISE ÎN LISTELE ELECTORALE]]</f>
        <v>2.8575193055415062</v>
      </c>
      <c r="V1988" s="41">
        <f>Data[[#This Row],[TOTAL CHELTUIELI LEI]]/Data[[#This Row],[NUMĂRUL PERSOANELOR CARE AU PARTICIPAT LA VOT]]</f>
        <v>19.286307304785893</v>
      </c>
      <c r="W1988" s="41">
        <f>Data[[#This Row],[TOTAL CHELTUIELI EURO]]/Data[[#This Row],[NUMĂRUL PERSOANELOR CARE AU PARTICIPAT LA VOT]]</f>
        <v>3.984691908180801</v>
      </c>
      <c r="X1988" s="43">
        <v>4.8400999999999996</v>
      </c>
      <c r="Y1988" s="114" t="s">
        <v>2906</v>
      </c>
      <c r="Z1988" s="44">
        <v>13</v>
      </c>
      <c r="AA1988" s="115" t="s">
        <v>3108</v>
      </c>
      <c r="AB1988" s="44">
        <v>2</v>
      </c>
      <c r="AC1988" s="45"/>
    </row>
    <row r="1989" spans="1:29" x14ac:dyDescent="0.2">
      <c r="A1989" s="37">
        <v>1988</v>
      </c>
      <c r="B1989" s="38" t="s">
        <v>356</v>
      </c>
      <c r="C1989" s="39" t="s">
        <v>359</v>
      </c>
      <c r="D1989" s="40">
        <v>44101</v>
      </c>
      <c r="E1989" s="38">
        <v>1</v>
      </c>
      <c r="F1989" s="38"/>
      <c r="G1989" s="38" t="s">
        <v>2</v>
      </c>
      <c r="H1989" s="38" t="s">
        <v>2</v>
      </c>
      <c r="I1989" s="41">
        <v>21311</v>
      </c>
      <c r="J1989" s="41">
        <v>10659.2</v>
      </c>
      <c r="K1989" s="41">
        <v>0</v>
      </c>
      <c r="L1989" s="41">
        <f>SUM(Data[[#This Row],[CHELTUIELI DE PERSONAL LEI]:[CHELTUIELI DE CAPITAL (ACTIVE NEFINANCIARE ) LEI]])</f>
        <v>31970.2</v>
      </c>
      <c r="M1989" s="41">
        <f>Data[[#This Row],[TOTAL CHELTUIELI LEI]]/Data[[#This Row],[CURS VALUTAR EURO BNR 22 07 2020]]</f>
        <v>6605.2767504803624</v>
      </c>
      <c r="N1989" s="49">
        <v>3549</v>
      </c>
      <c r="O1989" s="54"/>
      <c r="P1989" s="54">
        <v>2268</v>
      </c>
      <c r="Q1989" s="54"/>
      <c r="R1989" s="54">
        <f>Data[[#This Row],[PERSOANE ÎNSCRISE ÎN LISTELE ELECTORALE (TURUL 1)            ]]+Data[[#This Row],[PERSOANE ÎNSCRISE ÎN LISTELE ELECTORALE (TURUL AL 2-LEA)]]</f>
        <v>3549</v>
      </c>
      <c r="S1989" s="54">
        <f>Data[[#This Row],[PERSOANE CARE AU PARTICIPAT LA VOT (TURUL 1)]]+Data[[#This Row],[PERSOANE CARE AU PARTICIPAT LA VOT  (TURUL AL 2-LEA)]]</f>
        <v>2268</v>
      </c>
      <c r="T1989" s="41">
        <f>Data[[#This Row],[TOTAL CHELTUIELI LEI]]/Data[[#This Row],[NUMĂRUL PERSOANELOR ÎNSCRISE ÎN LISTELE ELECTORALE]]</f>
        <v>9.0082276697661321</v>
      </c>
      <c r="U1989" s="41">
        <f>Data[[#This Row],[TOTAL CHELTUIELI EURO]]/Data[[#This Row],[NUMĂRUL PERSOANELOR ÎNSCRISE ÎN LISTELE ELECTORALE]]</f>
        <v>1.8611656101663461</v>
      </c>
      <c r="V1989" s="41">
        <f>Data[[#This Row],[TOTAL CHELTUIELI LEI]]/Data[[#This Row],[NUMĂRUL PERSOANELOR CARE AU PARTICIPAT LA VOT]]</f>
        <v>14.09620811287478</v>
      </c>
      <c r="W1989" s="41">
        <f>Data[[#This Row],[TOTAL CHELTUIELI EURO]]/Data[[#This Row],[NUMĂRUL PERSOANELOR CARE AU PARTICIPAT LA VOT]]</f>
        <v>2.9123795196121529</v>
      </c>
      <c r="X1989" s="43">
        <v>4.8400999999999996</v>
      </c>
      <c r="Y1989" s="114" t="s">
        <v>2887</v>
      </c>
      <c r="Z1989" s="44">
        <v>9</v>
      </c>
      <c r="AA1989" s="115" t="s">
        <v>3107</v>
      </c>
      <c r="AB1989" s="44">
        <v>1</v>
      </c>
      <c r="AC1989" s="45"/>
    </row>
    <row r="1990" spans="1:29" x14ac:dyDescent="0.2">
      <c r="A1990" s="37">
        <v>1989</v>
      </c>
      <c r="B1990" s="38" t="s">
        <v>356</v>
      </c>
      <c r="C1990" s="39" t="s">
        <v>360</v>
      </c>
      <c r="D1990" s="40">
        <v>44101</v>
      </c>
      <c r="E1990" s="38">
        <v>1</v>
      </c>
      <c r="F1990" s="38"/>
      <c r="G1990" s="38" t="s">
        <v>2</v>
      </c>
      <c r="H1990" s="38" t="s">
        <v>2</v>
      </c>
      <c r="I1990" s="41">
        <v>1440</v>
      </c>
      <c r="J1990" s="41">
        <v>20443</v>
      </c>
      <c r="K1990" s="41">
        <v>0</v>
      </c>
      <c r="L1990" s="41">
        <f>SUM(Data[[#This Row],[CHELTUIELI DE PERSONAL LEI]:[CHELTUIELI DE CAPITAL (ACTIVE NEFINANCIARE ) LEI]])</f>
        <v>21883</v>
      </c>
      <c r="M1990" s="41">
        <f>Data[[#This Row],[TOTAL CHELTUIELI LEI]]/Data[[#This Row],[CURS VALUTAR EURO BNR 22 07 2020]]</f>
        <v>4521.1875787690342</v>
      </c>
      <c r="N1990" s="49">
        <v>1485</v>
      </c>
      <c r="O1990" s="54"/>
      <c r="P1990" s="54">
        <v>1015</v>
      </c>
      <c r="Q1990" s="54"/>
      <c r="R1990" s="54">
        <f>Data[[#This Row],[PERSOANE ÎNSCRISE ÎN LISTELE ELECTORALE (TURUL 1)            ]]+Data[[#This Row],[PERSOANE ÎNSCRISE ÎN LISTELE ELECTORALE (TURUL AL 2-LEA)]]</f>
        <v>1485</v>
      </c>
      <c r="S1990" s="54">
        <f>Data[[#This Row],[PERSOANE CARE AU PARTICIPAT LA VOT (TURUL 1)]]+Data[[#This Row],[PERSOANE CARE AU PARTICIPAT LA VOT  (TURUL AL 2-LEA)]]</f>
        <v>1015</v>
      </c>
      <c r="T1990" s="41">
        <f>Data[[#This Row],[TOTAL CHELTUIELI LEI]]/Data[[#This Row],[NUMĂRUL PERSOANELOR ÎNSCRISE ÎN LISTELE ELECTORALE]]</f>
        <v>14.736026936026937</v>
      </c>
      <c r="U1990" s="41">
        <f>Data[[#This Row],[TOTAL CHELTUIELI EURO]]/Data[[#This Row],[NUMĂRUL PERSOANELOR ÎNSCRISE ÎN LISTELE ELECTORALE]]</f>
        <v>3.0445707601138277</v>
      </c>
      <c r="V1990" s="41">
        <f>Data[[#This Row],[TOTAL CHELTUIELI LEI]]/Data[[#This Row],[NUMĂRUL PERSOANELOR CARE AU PARTICIPAT LA VOT]]</f>
        <v>21.559605911330049</v>
      </c>
      <c r="W1990" s="41">
        <f>Data[[#This Row],[TOTAL CHELTUIELI EURO]]/Data[[#This Row],[NUMĂRUL PERSOANELOR CARE AU PARTICIPAT LA VOT]]</f>
        <v>4.4543719987872255</v>
      </c>
      <c r="X1990" s="43">
        <v>4.8400999999999996</v>
      </c>
      <c r="Y1990" s="114" t="s">
        <v>2885</v>
      </c>
      <c r="Z1990" s="44">
        <v>14</v>
      </c>
      <c r="AA1990" s="115" t="s">
        <v>3106</v>
      </c>
      <c r="AB1990" s="44">
        <v>3</v>
      </c>
      <c r="AC1990" s="45"/>
    </row>
    <row r="1991" spans="1:29" x14ac:dyDescent="0.2">
      <c r="A1991" s="37">
        <v>1990</v>
      </c>
      <c r="B1991" s="38" t="s">
        <v>356</v>
      </c>
      <c r="C1991" s="39" t="s">
        <v>361</v>
      </c>
      <c r="D1991" s="40">
        <v>44101</v>
      </c>
      <c r="E1991" s="38">
        <v>1</v>
      </c>
      <c r="F1991" s="38"/>
      <c r="G1991" s="38" t="s">
        <v>2</v>
      </c>
      <c r="H1991" s="38" t="s">
        <v>2</v>
      </c>
      <c r="I1991" s="41">
        <v>900</v>
      </c>
      <c r="J1991" s="41">
        <v>665.55</v>
      </c>
      <c r="K1991" s="41">
        <v>0</v>
      </c>
      <c r="L1991" s="41">
        <f>SUM(Data[[#This Row],[CHELTUIELI DE PERSONAL LEI]:[CHELTUIELI DE CAPITAL (ACTIVE NEFINANCIARE ) LEI]])</f>
        <v>1565.55</v>
      </c>
      <c r="M1991" s="41">
        <f>Data[[#This Row],[TOTAL CHELTUIELI LEI]]/Data[[#This Row],[CURS VALUTAR EURO BNR 22 07 2020]]</f>
        <v>323.45406086651104</v>
      </c>
      <c r="N1991" s="49">
        <v>2757</v>
      </c>
      <c r="O1991" s="54"/>
      <c r="P1991" s="54">
        <v>1453</v>
      </c>
      <c r="Q1991" s="54"/>
      <c r="R1991" s="54">
        <f>Data[[#This Row],[PERSOANE ÎNSCRISE ÎN LISTELE ELECTORALE (TURUL 1)            ]]+Data[[#This Row],[PERSOANE ÎNSCRISE ÎN LISTELE ELECTORALE (TURUL AL 2-LEA)]]</f>
        <v>2757</v>
      </c>
      <c r="S1991" s="54">
        <f>Data[[#This Row],[PERSOANE CARE AU PARTICIPAT LA VOT (TURUL 1)]]+Data[[#This Row],[PERSOANE CARE AU PARTICIPAT LA VOT  (TURUL AL 2-LEA)]]</f>
        <v>1453</v>
      </c>
      <c r="T1991" s="41">
        <f>Data[[#This Row],[TOTAL CHELTUIELI LEI]]/Data[[#This Row],[NUMĂRUL PERSOANELOR ÎNSCRISE ÎN LISTELE ELECTORALE]]</f>
        <v>0.56784548422198045</v>
      </c>
      <c r="U1991" s="41">
        <f>Data[[#This Row],[TOTAL CHELTUIELI EURO]]/Data[[#This Row],[NUMĂRUL PERSOANELOR ÎNSCRISE ÎN LISTELE ELECTORALE]]</f>
        <v>0.11732102316521982</v>
      </c>
      <c r="V1991" s="41">
        <f>Data[[#This Row],[TOTAL CHELTUIELI LEI]]/Data[[#This Row],[NUMĂRUL PERSOANELOR CARE AU PARTICIPAT LA VOT]]</f>
        <v>1.0774604267033723</v>
      </c>
      <c r="W1991" s="41">
        <f>Data[[#This Row],[TOTAL CHELTUIELI EURO]]/Data[[#This Row],[NUMĂRUL PERSOANELOR CARE AU PARTICIPAT LA VOT]]</f>
        <v>0.22261119123641504</v>
      </c>
      <c r="X1991" s="43">
        <v>4.8400999999999996</v>
      </c>
      <c r="Y1991" s="114" t="s">
        <v>2890</v>
      </c>
      <c r="Z1991" s="44">
        <v>0</v>
      </c>
      <c r="AA1991" s="115" t="s">
        <v>3105</v>
      </c>
      <c r="AB1991" s="44">
        <v>0</v>
      </c>
      <c r="AC1991" s="45"/>
    </row>
    <row r="1992" spans="1:29" x14ac:dyDescent="0.2">
      <c r="A1992" s="37">
        <v>1991</v>
      </c>
      <c r="B1992" s="38" t="s">
        <v>356</v>
      </c>
      <c r="C1992" s="39" t="s">
        <v>362</v>
      </c>
      <c r="D1992" s="40">
        <v>44101</v>
      </c>
      <c r="E1992" s="38">
        <v>1</v>
      </c>
      <c r="F1992" s="38"/>
      <c r="G1992" s="38" t="s">
        <v>2</v>
      </c>
      <c r="H1992" s="38" t="s">
        <v>2</v>
      </c>
      <c r="I1992" s="41">
        <v>13793</v>
      </c>
      <c r="J1992" s="41">
        <v>15854</v>
      </c>
      <c r="K1992" s="41">
        <v>0</v>
      </c>
      <c r="L1992" s="41">
        <f>SUM(Data[[#This Row],[CHELTUIELI DE PERSONAL LEI]:[CHELTUIELI DE CAPITAL (ACTIVE NEFINANCIARE ) LEI]])</f>
        <v>29647</v>
      </c>
      <c r="M1992" s="41">
        <f>Data[[#This Row],[TOTAL CHELTUIELI LEI]]/Data[[#This Row],[CURS VALUTAR EURO BNR 22 07 2020]]</f>
        <v>6125.2866676308349</v>
      </c>
      <c r="N1992" s="49">
        <v>2156</v>
      </c>
      <c r="O1992" s="54"/>
      <c r="P1992" s="54">
        <v>1589</v>
      </c>
      <c r="Q1992" s="54"/>
      <c r="R1992" s="54">
        <f>Data[[#This Row],[PERSOANE ÎNSCRISE ÎN LISTELE ELECTORALE (TURUL 1)            ]]+Data[[#This Row],[PERSOANE ÎNSCRISE ÎN LISTELE ELECTORALE (TURUL AL 2-LEA)]]</f>
        <v>2156</v>
      </c>
      <c r="S1992" s="54">
        <f>Data[[#This Row],[PERSOANE CARE AU PARTICIPAT LA VOT (TURUL 1)]]+Data[[#This Row],[PERSOANE CARE AU PARTICIPAT LA VOT  (TURUL AL 2-LEA)]]</f>
        <v>1589</v>
      </c>
      <c r="T1992" s="41">
        <f>Data[[#This Row],[TOTAL CHELTUIELI LEI]]/Data[[#This Row],[NUMĂRUL PERSOANELOR ÎNSCRISE ÎN LISTELE ELECTORALE]]</f>
        <v>13.750927643784786</v>
      </c>
      <c r="U1992" s="41">
        <f>Data[[#This Row],[TOTAL CHELTUIELI EURO]]/Data[[#This Row],[NUMĂRUL PERSOANELOR ÎNSCRISE ÎN LISTELE ELECTORALE]]</f>
        <v>2.8410420536321128</v>
      </c>
      <c r="V1992" s="41">
        <f>Data[[#This Row],[TOTAL CHELTUIELI LEI]]/Data[[#This Row],[NUMĂRUL PERSOANELOR CARE AU PARTICIPAT LA VOT]]</f>
        <v>18.657646318439269</v>
      </c>
      <c r="W1992" s="41">
        <f>Data[[#This Row],[TOTAL CHELTUIELI EURO]]/Data[[#This Row],[NUMĂRUL PERSOANELOR CARE AU PARTICIPAT LA VOT]]</f>
        <v>3.8548059582321175</v>
      </c>
      <c r="X1992" s="43">
        <v>4.8400999999999996</v>
      </c>
      <c r="Y1992" s="114" t="s">
        <v>2906</v>
      </c>
      <c r="Z1992" s="44">
        <v>13</v>
      </c>
      <c r="AA1992" s="115" t="s">
        <v>3108</v>
      </c>
      <c r="AB1992" s="44">
        <v>2</v>
      </c>
      <c r="AC1992" s="45"/>
    </row>
    <row r="1993" spans="1:29" x14ac:dyDescent="0.2">
      <c r="A1993" s="37">
        <v>1992</v>
      </c>
      <c r="B1993" s="38" t="s">
        <v>356</v>
      </c>
      <c r="C1993" s="39" t="s">
        <v>363</v>
      </c>
      <c r="D1993" s="40">
        <v>44101</v>
      </c>
      <c r="E1993" s="38">
        <v>1</v>
      </c>
      <c r="F1993" s="38"/>
      <c r="G1993" s="38" t="s">
        <v>2</v>
      </c>
      <c r="H1993" s="38" t="s">
        <v>2</v>
      </c>
      <c r="I1993" s="41">
        <v>14453</v>
      </c>
      <c r="J1993" s="41">
        <v>3399</v>
      </c>
      <c r="K1993" s="41">
        <v>0</v>
      </c>
      <c r="L1993" s="41">
        <f>SUM(Data[[#This Row],[CHELTUIELI DE PERSONAL LEI]:[CHELTUIELI DE CAPITAL (ACTIVE NEFINANCIARE ) LEI]])</f>
        <v>17852</v>
      </c>
      <c r="M1993" s="41">
        <f>Data[[#This Row],[TOTAL CHELTUIELI LEI]]/Data[[#This Row],[CURS VALUTAR EURO BNR 22 07 2020]]</f>
        <v>3688.3535464143306</v>
      </c>
      <c r="N1993" s="49">
        <v>964</v>
      </c>
      <c r="O1993" s="54"/>
      <c r="P1993" s="54">
        <v>701</v>
      </c>
      <c r="Q1993" s="54"/>
      <c r="R1993" s="54">
        <f>Data[[#This Row],[PERSOANE ÎNSCRISE ÎN LISTELE ELECTORALE (TURUL 1)            ]]+Data[[#This Row],[PERSOANE ÎNSCRISE ÎN LISTELE ELECTORALE (TURUL AL 2-LEA)]]</f>
        <v>964</v>
      </c>
      <c r="S1993" s="54">
        <f>Data[[#This Row],[PERSOANE CARE AU PARTICIPAT LA VOT (TURUL 1)]]+Data[[#This Row],[PERSOANE CARE AU PARTICIPAT LA VOT  (TURUL AL 2-LEA)]]</f>
        <v>701</v>
      </c>
      <c r="T1993" s="41">
        <f>Data[[#This Row],[TOTAL CHELTUIELI LEI]]/Data[[#This Row],[NUMĂRUL PERSOANELOR ÎNSCRISE ÎN LISTELE ELECTORALE]]</f>
        <v>18.518672199170126</v>
      </c>
      <c r="U1993" s="41">
        <f>Data[[#This Row],[TOTAL CHELTUIELI EURO]]/Data[[#This Row],[NUMĂRUL PERSOANELOR ÎNSCRISE ÎN LISTELE ELECTORALE]]</f>
        <v>3.8260928904712972</v>
      </c>
      <c r="V1993" s="41">
        <f>Data[[#This Row],[TOTAL CHELTUIELI LEI]]/Data[[#This Row],[NUMĂRUL PERSOANELOR CARE AU PARTICIPAT LA VOT]]</f>
        <v>25.466476462196862</v>
      </c>
      <c r="W1993" s="41">
        <f>Data[[#This Row],[TOTAL CHELTUIELI EURO]]/Data[[#This Row],[NUMĂRUL PERSOANELOR CARE AU PARTICIPAT LA VOT]]</f>
        <v>5.2615599806195874</v>
      </c>
      <c r="X1993" s="43">
        <v>4.8400999999999996</v>
      </c>
      <c r="Y1993" s="114" t="s">
        <v>2917</v>
      </c>
      <c r="Z1993" s="44">
        <v>18</v>
      </c>
      <c r="AA1993" s="115" t="s">
        <v>3106</v>
      </c>
      <c r="AB1993" s="44">
        <v>3</v>
      </c>
      <c r="AC1993" s="45"/>
    </row>
    <row r="1994" spans="1:29" x14ac:dyDescent="0.2">
      <c r="A1994" s="37">
        <v>1993</v>
      </c>
      <c r="B1994" s="38" t="s">
        <v>356</v>
      </c>
      <c r="C1994" s="39" t="s">
        <v>364</v>
      </c>
      <c r="D1994" s="40">
        <v>44101</v>
      </c>
      <c r="E1994" s="38">
        <v>1</v>
      </c>
      <c r="F1994" s="38"/>
      <c r="G1994" s="38" t="s">
        <v>2</v>
      </c>
      <c r="H1994" s="38" t="s">
        <v>2</v>
      </c>
      <c r="I1994" s="41">
        <v>24315</v>
      </c>
      <c r="J1994" s="41">
        <v>0</v>
      </c>
      <c r="K1994" s="41">
        <v>0</v>
      </c>
      <c r="L1994" s="41">
        <f>SUM(Data[[#This Row],[CHELTUIELI DE PERSONAL LEI]:[CHELTUIELI DE CAPITAL (ACTIVE NEFINANCIARE ) LEI]])</f>
        <v>24315</v>
      </c>
      <c r="M1994" s="41">
        <f>Data[[#This Row],[TOTAL CHELTUIELI LEI]]/Data[[#This Row],[CURS VALUTAR EURO BNR 22 07 2020]]</f>
        <v>5023.6565360219838</v>
      </c>
      <c r="N1994" s="49">
        <v>5098</v>
      </c>
      <c r="O1994" s="54"/>
      <c r="P1994" s="54">
        <v>2667</v>
      </c>
      <c r="Q1994" s="54"/>
      <c r="R1994" s="54">
        <f>Data[[#This Row],[PERSOANE ÎNSCRISE ÎN LISTELE ELECTORALE (TURUL 1)            ]]+Data[[#This Row],[PERSOANE ÎNSCRISE ÎN LISTELE ELECTORALE (TURUL AL 2-LEA)]]</f>
        <v>5098</v>
      </c>
      <c r="S1994" s="54">
        <f>Data[[#This Row],[PERSOANE CARE AU PARTICIPAT LA VOT (TURUL 1)]]+Data[[#This Row],[PERSOANE CARE AU PARTICIPAT LA VOT  (TURUL AL 2-LEA)]]</f>
        <v>2667</v>
      </c>
      <c r="T1994" s="41">
        <f>Data[[#This Row],[TOTAL CHELTUIELI LEI]]/Data[[#This Row],[NUMĂRUL PERSOANELOR ÎNSCRISE ÎN LISTELE ELECTORALE]]</f>
        <v>4.7695174578265984</v>
      </c>
      <c r="U1994" s="41">
        <f>Data[[#This Row],[TOTAL CHELTUIELI EURO]]/Data[[#This Row],[NUMĂRUL PERSOANELOR ÎNSCRISE ÎN LISTELE ELECTORALE]]</f>
        <v>0.98541713142840015</v>
      </c>
      <c r="V1994" s="41">
        <f>Data[[#This Row],[TOTAL CHELTUIELI LEI]]/Data[[#This Row],[NUMĂRUL PERSOANELOR CARE AU PARTICIPAT LA VOT]]</f>
        <v>9.1169853768278966</v>
      </c>
      <c r="W1994" s="41">
        <f>Data[[#This Row],[TOTAL CHELTUIELI EURO]]/Data[[#This Row],[NUMĂRUL PERSOANELOR CARE AU PARTICIPAT LA VOT]]</f>
        <v>1.8836357465399265</v>
      </c>
      <c r="X1994" s="43">
        <v>4.8400999999999996</v>
      </c>
      <c r="Y1994" s="114" t="s">
        <v>2895</v>
      </c>
      <c r="Z1994" s="44">
        <v>4</v>
      </c>
      <c r="AA1994" s="115" t="s">
        <v>3105</v>
      </c>
      <c r="AB1994" s="44">
        <v>0</v>
      </c>
      <c r="AC1994" s="45"/>
    </row>
    <row r="1995" spans="1:29" x14ac:dyDescent="0.2">
      <c r="A1995" s="37">
        <v>1994</v>
      </c>
      <c r="B1995" s="38" t="s">
        <v>356</v>
      </c>
      <c r="C1995" s="39" t="s">
        <v>365</v>
      </c>
      <c r="D1995" s="40">
        <v>44101</v>
      </c>
      <c r="E1995" s="38">
        <v>1</v>
      </c>
      <c r="F1995" s="38"/>
      <c r="G1995" s="38" t="s">
        <v>2</v>
      </c>
      <c r="H1995" s="38" t="s">
        <v>2</v>
      </c>
      <c r="I1995" s="41">
        <v>21126</v>
      </c>
      <c r="J1995" s="41">
        <v>13880.38</v>
      </c>
      <c r="K1995" s="41">
        <v>0</v>
      </c>
      <c r="L1995" s="41">
        <f>SUM(Data[[#This Row],[CHELTUIELI DE PERSONAL LEI]:[CHELTUIELI DE CAPITAL (ACTIVE NEFINANCIARE ) LEI]])</f>
        <v>35006.379999999997</v>
      </c>
      <c r="M1995" s="41">
        <f>Data[[#This Row],[TOTAL CHELTUIELI LEI]]/Data[[#This Row],[CURS VALUTAR EURO BNR 22 07 2020]]</f>
        <v>7232.573707154811</v>
      </c>
      <c r="N1995" s="49">
        <v>4012</v>
      </c>
      <c r="O1995" s="54"/>
      <c r="P1995" s="54">
        <v>2181</v>
      </c>
      <c r="Q1995" s="54"/>
      <c r="R1995" s="54">
        <f>Data[[#This Row],[PERSOANE ÎNSCRISE ÎN LISTELE ELECTORALE (TURUL 1)            ]]+Data[[#This Row],[PERSOANE ÎNSCRISE ÎN LISTELE ELECTORALE (TURUL AL 2-LEA)]]</f>
        <v>4012</v>
      </c>
      <c r="S1995" s="54">
        <f>Data[[#This Row],[PERSOANE CARE AU PARTICIPAT LA VOT (TURUL 1)]]+Data[[#This Row],[PERSOANE CARE AU PARTICIPAT LA VOT  (TURUL AL 2-LEA)]]</f>
        <v>2181</v>
      </c>
      <c r="T1995" s="41">
        <f>Data[[#This Row],[TOTAL CHELTUIELI LEI]]/Data[[#This Row],[NUMĂRUL PERSOANELOR ÎNSCRISE ÎN LISTELE ELECTORALE]]</f>
        <v>8.7254187437686941</v>
      </c>
      <c r="U1995" s="41">
        <f>Data[[#This Row],[TOTAL CHELTUIELI EURO]]/Data[[#This Row],[NUMĂRUL PERSOANELOR ÎNSCRISE ÎN LISTELE ELECTORALE]]</f>
        <v>1.8027352211253267</v>
      </c>
      <c r="V1995" s="41">
        <f>Data[[#This Row],[TOTAL CHELTUIELI LEI]]/Data[[#This Row],[NUMĂRUL PERSOANELOR CARE AU PARTICIPAT LA VOT]]</f>
        <v>16.050609812012837</v>
      </c>
      <c r="W1995" s="41">
        <f>Data[[#This Row],[TOTAL CHELTUIELI EURO]]/Data[[#This Row],[NUMĂRUL PERSOANELOR CARE AU PARTICIPAT LA VOT]]</f>
        <v>3.3161731807220591</v>
      </c>
      <c r="X1995" s="43">
        <v>4.8400999999999996</v>
      </c>
      <c r="Y1995" s="114" t="s">
        <v>2896</v>
      </c>
      <c r="Z1995" s="44">
        <v>8</v>
      </c>
      <c r="AA1995" s="115" t="s">
        <v>3107</v>
      </c>
      <c r="AB1995" s="44">
        <v>1</v>
      </c>
      <c r="AC1995" s="45"/>
    </row>
    <row r="1996" spans="1:29" x14ac:dyDescent="0.2">
      <c r="A1996" s="37">
        <v>1995</v>
      </c>
      <c r="B1996" s="38" t="s">
        <v>356</v>
      </c>
      <c r="C1996" s="39" t="s">
        <v>366</v>
      </c>
      <c r="D1996" s="40">
        <v>44101</v>
      </c>
      <c r="E1996" s="38">
        <v>1</v>
      </c>
      <c r="F1996" s="38"/>
      <c r="G1996" s="38" t="s">
        <v>2</v>
      </c>
      <c r="H1996" s="38" t="s">
        <v>2</v>
      </c>
      <c r="I1996" s="41">
        <v>900</v>
      </c>
      <c r="J1996" s="41">
        <v>21377.22</v>
      </c>
      <c r="K1996" s="41">
        <v>0</v>
      </c>
      <c r="L1996" s="41">
        <f>SUM(Data[[#This Row],[CHELTUIELI DE PERSONAL LEI]:[CHELTUIELI DE CAPITAL (ACTIVE NEFINANCIARE ) LEI]])</f>
        <v>22277.22</v>
      </c>
      <c r="M1996" s="41">
        <f>Data[[#This Row],[TOTAL CHELTUIELI LEI]]/Data[[#This Row],[CURS VALUTAR EURO BNR 22 07 2020]]</f>
        <v>4602.6363091671665</v>
      </c>
      <c r="N1996" s="49">
        <v>2206</v>
      </c>
      <c r="O1996" s="54"/>
      <c r="P1996" s="54">
        <v>1296</v>
      </c>
      <c r="Q1996" s="54"/>
      <c r="R1996" s="54">
        <f>Data[[#This Row],[PERSOANE ÎNSCRISE ÎN LISTELE ELECTORALE (TURUL 1)            ]]+Data[[#This Row],[PERSOANE ÎNSCRISE ÎN LISTELE ELECTORALE (TURUL AL 2-LEA)]]</f>
        <v>2206</v>
      </c>
      <c r="S1996" s="54">
        <f>Data[[#This Row],[PERSOANE CARE AU PARTICIPAT LA VOT (TURUL 1)]]+Data[[#This Row],[PERSOANE CARE AU PARTICIPAT LA VOT  (TURUL AL 2-LEA)]]</f>
        <v>1296</v>
      </c>
      <c r="T1996" s="41">
        <f>Data[[#This Row],[TOTAL CHELTUIELI LEI]]/Data[[#This Row],[NUMĂRUL PERSOANELOR ÎNSCRISE ÎN LISTELE ELECTORALE]]</f>
        <v>10.098467815049865</v>
      </c>
      <c r="U1996" s="41">
        <f>Data[[#This Row],[TOTAL CHELTUIELI EURO]]/Data[[#This Row],[NUMĂRUL PERSOANELOR ÎNSCRISE ÎN LISTELE ELECTORALE]]</f>
        <v>2.0864171845726047</v>
      </c>
      <c r="V1996" s="41">
        <f>Data[[#This Row],[TOTAL CHELTUIELI LEI]]/Data[[#This Row],[NUMĂRUL PERSOANELOR CARE AU PARTICIPAT LA VOT]]</f>
        <v>17.189212962962962</v>
      </c>
      <c r="W1996" s="41">
        <f>Data[[#This Row],[TOTAL CHELTUIELI EURO]]/Data[[#This Row],[NUMĂRUL PERSOANELOR CARE AU PARTICIPAT LA VOT]]</f>
        <v>3.5514169052215792</v>
      </c>
      <c r="X1996" s="43">
        <v>4.8400999999999996</v>
      </c>
      <c r="Y1996" s="114" t="s">
        <v>2898</v>
      </c>
      <c r="Z1996" s="44">
        <v>10</v>
      </c>
      <c r="AA1996" s="115" t="s">
        <v>3108</v>
      </c>
      <c r="AB1996" s="44">
        <v>2</v>
      </c>
      <c r="AC1996" s="45"/>
    </row>
    <row r="1997" spans="1:29" x14ac:dyDescent="0.2">
      <c r="A1997" s="37">
        <v>1996</v>
      </c>
      <c r="B1997" s="38" t="s">
        <v>356</v>
      </c>
      <c r="C1997" s="39" t="s">
        <v>367</v>
      </c>
      <c r="D1997" s="40">
        <v>44101</v>
      </c>
      <c r="E1997" s="38">
        <v>1</v>
      </c>
      <c r="F1997" s="38"/>
      <c r="G1997" s="38" t="s">
        <v>2</v>
      </c>
      <c r="H1997" s="38" t="s">
        <v>2</v>
      </c>
      <c r="I1997" s="41">
        <v>15415</v>
      </c>
      <c r="J1997" s="41">
        <v>11210</v>
      </c>
      <c r="K1997" s="41">
        <v>0</v>
      </c>
      <c r="L1997" s="41">
        <f>SUM(Data[[#This Row],[CHELTUIELI DE PERSONAL LEI]:[CHELTUIELI DE CAPITAL (ACTIVE NEFINANCIARE ) LEI]])</f>
        <v>26625</v>
      </c>
      <c r="M1997" s="41">
        <f>Data[[#This Row],[TOTAL CHELTUIELI LEI]]/Data[[#This Row],[CURS VALUTAR EURO BNR 22 07 2020]]</f>
        <v>5500.9194024916842</v>
      </c>
      <c r="N1997" s="49">
        <v>2933</v>
      </c>
      <c r="O1997" s="54"/>
      <c r="P1997" s="54">
        <v>1896</v>
      </c>
      <c r="Q1997" s="54"/>
      <c r="R1997" s="54">
        <f>Data[[#This Row],[PERSOANE ÎNSCRISE ÎN LISTELE ELECTORALE (TURUL 1)            ]]+Data[[#This Row],[PERSOANE ÎNSCRISE ÎN LISTELE ELECTORALE (TURUL AL 2-LEA)]]</f>
        <v>2933</v>
      </c>
      <c r="S1997" s="54">
        <f>Data[[#This Row],[PERSOANE CARE AU PARTICIPAT LA VOT (TURUL 1)]]+Data[[#This Row],[PERSOANE CARE AU PARTICIPAT LA VOT  (TURUL AL 2-LEA)]]</f>
        <v>1896</v>
      </c>
      <c r="T1997" s="41">
        <f>Data[[#This Row],[TOTAL CHELTUIELI LEI]]/Data[[#This Row],[NUMĂRUL PERSOANELOR ÎNSCRISE ÎN LISTELE ELECTORALE]]</f>
        <v>9.077736106375724</v>
      </c>
      <c r="U1997" s="41">
        <f>Data[[#This Row],[TOTAL CHELTUIELI EURO]]/Data[[#This Row],[NUMĂRUL PERSOANELOR ÎNSCRISE ÎN LISTELE ELECTORALE]]</f>
        <v>1.8755265606858793</v>
      </c>
      <c r="V1997" s="41">
        <f>Data[[#This Row],[TOTAL CHELTUIELI LEI]]/Data[[#This Row],[NUMĂRUL PERSOANELOR CARE AU PARTICIPAT LA VOT]]</f>
        <v>14.042721518987342</v>
      </c>
      <c r="W1997" s="41">
        <f>Data[[#This Row],[TOTAL CHELTUIELI EURO]]/Data[[#This Row],[NUMĂRUL PERSOANELOR CARE AU PARTICIPAT LA VOT]]</f>
        <v>2.9013287987825338</v>
      </c>
      <c r="X1997" s="43">
        <v>4.8400999999999996</v>
      </c>
      <c r="Y1997" s="114" t="s">
        <v>2887</v>
      </c>
      <c r="Z1997" s="44">
        <v>9</v>
      </c>
      <c r="AA1997" s="115" t="s">
        <v>3107</v>
      </c>
      <c r="AB1997" s="44">
        <v>1</v>
      </c>
      <c r="AC1997" s="45"/>
    </row>
    <row r="1998" spans="1:29" x14ac:dyDescent="0.2">
      <c r="A1998" s="37">
        <v>1997</v>
      </c>
      <c r="B1998" s="38" t="s">
        <v>356</v>
      </c>
      <c r="C1998" s="39" t="s">
        <v>368</v>
      </c>
      <c r="D1998" s="40">
        <v>44101</v>
      </c>
      <c r="E1998" s="38">
        <v>1</v>
      </c>
      <c r="F1998" s="38"/>
      <c r="G1998" s="38" t="s">
        <v>2</v>
      </c>
      <c r="H1998" s="38" t="s">
        <v>2</v>
      </c>
      <c r="I1998" s="41">
        <v>38596</v>
      </c>
      <c r="J1998" s="41">
        <v>3437.96</v>
      </c>
      <c r="K1998" s="41">
        <v>0</v>
      </c>
      <c r="L1998" s="41">
        <f>SUM(Data[[#This Row],[CHELTUIELI DE PERSONAL LEI]:[CHELTUIELI DE CAPITAL (ACTIVE NEFINANCIARE ) LEI]])</f>
        <v>42033.96</v>
      </c>
      <c r="M1998" s="41">
        <f>Data[[#This Row],[TOTAL CHELTUIELI LEI]]/Data[[#This Row],[CURS VALUTAR EURO BNR 22 07 2020]]</f>
        <v>8684.5230470444822</v>
      </c>
      <c r="N1998" s="49">
        <v>1834</v>
      </c>
      <c r="O1998" s="54"/>
      <c r="P1998" s="54">
        <v>1487</v>
      </c>
      <c r="Q1998" s="54"/>
      <c r="R1998" s="54">
        <f>Data[[#This Row],[PERSOANE ÎNSCRISE ÎN LISTELE ELECTORALE (TURUL 1)            ]]+Data[[#This Row],[PERSOANE ÎNSCRISE ÎN LISTELE ELECTORALE (TURUL AL 2-LEA)]]</f>
        <v>1834</v>
      </c>
      <c r="S1998" s="54">
        <f>Data[[#This Row],[PERSOANE CARE AU PARTICIPAT LA VOT (TURUL 1)]]+Data[[#This Row],[PERSOANE CARE AU PARTICIPAT LA VOT  (TURUL AL 2-LEA)]]</f>
        <v>1487</v>
      </c>
      <c r="T1998" s="41">
        <f>Data[[#This Row],[TOTAL CHELTUIELI LEI]]/Data[[#This Row],[NUMĂRUL PERSOANELOR ÎNSCRISE ÎN LISTELE ELECTORALE]]</f>
        <v>22.91928026172301</v>
      </c>
      <c r="U1998" s="41">
        <f>Data[[#This Row],[TOTAL CHELTUIELI EURO]]/Data[[#This Row],[NUMĂRUL PERSOANELOR ÎNSCRISE ÎN LISTELE ELECTORALE]]</f>
        <v>4.7352906472434473</v>
      </c>
      <c r="V1998" s="41">
        <f>Data[[#This Row],[TOTAL CHELTUIELI LEI]]/Data[[#This Row],[NUMĂRUL PERSOANELOR CARE AU PARTICIPAT LA VOT]]</f>
        <v>28.267626092804303</v>
      </c>
      <c r="W1998" s="41">
        <f>Data[[#This Row],[TOTAL CHELTUIELI EURO]]/Data[[#This Row],[NUMĂRUL PERSOANELOR CARE AU PARTICIPAT LA VOT]]</f>
        <v>5.8402979469028127</v>
      </c>
      <c r="X1998" s="43">
        <v>4.8400999999999996</v>
      </c>
      <c r="Y1998" s="114" t="s">
        <v>2900</v>
      </c>
      <c r="Z1998" s="44">
        <v>22</v>
      </c>
      <c r="AA1998" s="115" t="s">
        <v>3110</v>
      </c>
      <c r="AB1998" s="44">
        <v>4</v>
      </c>
      <c r="AC1998" s="45"/>
    </row>
    <row r="1999" spans="1:29" x14ac:dyDescent="0.2">
      <c r="A1999" s="37">
        <v>1998</v>
      </c>
      <c r="B1999" s="38" t="s">
        <v>356</v>
      </c>
      <c r="C1999" s="39" t="s">
        <v>369</v>
      </c>
      <c r="D1999" s="40">
        <v>44101</v>
      </c>
      <c r="E1999" s="38">
        <v>1</v>
      </c>
      <c r="F1999" s="38"/>
      <c r="G1999" s="38" t="s">
        <v>2</v>
      </c>
      <c r="H1999" s="38" t="s">
        <v>2</v>
      </c>
      <c r="I1999" s="41">
        <v>26594</v>
      </c>
      <c r="J1999" s="41">
        <v>5901</v>
      </c>
      <c r="K1999" s="41">
        <v>0</v>
      </c>
      <c r="L1999" s="41">
        <f>SUM(Data[[#This Row],[CHELTUIELI DE PERSONAL LEI]:[CHELTUIELI DE CAPITAL (ACTIVE NEFINANCIARE ) LEI]])</f>
        <v>32495</v>
      </c>
      <c r="M1999" s="41">
        <f>Data[[#This Row],[TOTAL CHELTUIELI LEI]]/Data[[#This Row],[CURS VALUTAR EURO BNR 22 07 2020]]</f>
        <v>6713.7042623086309</v>
      </c>
      <c r="N1999" s="49">
        <v>2184</v>
      </c>
      <c r="O1999" s="54"/>
      <c r="P1999" s="54">
        <v>1364</v>
      </c>
      <c r="Q1999" s="54"/>
      <c r="R1999" s="54">
        <f>Data[[#This Row],[PERSOANE ÎNSCRISE ÎN LISTELE ELECTORALE (TURUL 1)            ]]+Data[[#This Row],[PERSOANE ÎNSCRISE ÎN LISTELE ELECTORALE (TURUL AL 2-LEA)]]</f>
        <v>2184</v>
      </c>
      <c r="S1999" s="54">
        <f>Data[[#This Row],[PERSOANE CARE AU PARTICIPAT LA VOT (TURUL 1)]]+Data[[#This Row],[PERSOANE CARE AU PARTICIPAT LA VOT  (TURUL AL 2-LEA)]]</f>
        <v>1364</v>
      </c>
      <c r="T1999" s="41">
        <f>Data[[#This Row],[TOTAL CHELTUIELI LEI]]/Data[[#This Row],[NUMĂRUL PERSOANELOR ÎNSCRISE ÎN LISTELE ELECTORALE]]</f>
        <v>14.878663003663004</v>
      </c>
      <c r="U1999" s="41">
        <f>Data[[#This Row],[TOTAL CHELTUIELI EURO]]/Data[[#This Row],[NUMĂRUL PERSOANELOR ÎNSCRISE ÎN LISTELE ELECTORALE]]</f>
        <v>3.0740404131449774</v>
      </c>
      <c r="V1999" s="41">
        <f>Data[[#This Row],[TOTAL CHELTUIELI LEI]]/Data[[#This Row],[NUMĂRUL PERSOANELOR CARE AU PARTICIPAT LA VOT]]</f>
        <v>23.823313782991203</v>
      </c>
      <c r="W1999" s="41">
        <f>Data[[#This Row],[TOTAL CHELTUIELI EURO]]/Data[[#This Row],[NUMĂRUL PERSOANELOR CARE AU PARTICIPAT LA VOT]]</f>
        <v>4.9220705735400516</v>
      </c>
      <c r="X1999" s="43">
        <v>4.8400999999999996</v>
      </c>
      <c r="Y1999" s="114" t="s">
        <v>2885</v>
      </c>
      <c r="Z1999" s="44">
        <v>14</v>
      </c>
      <c r="AA1999" s="115" t="s">
        <v>3106</v>
      </c>
      <c r="AB1999" s="44">
        <v>3</v>
      </c>
      <c r="AC1999" s="45"/>
    </row>
    <row r="2000" spans="1:29" x14ac:dyDescent="0.2">
      <c r="A2000" s="37">
        <v>1999</v>
      </c>
      <c r="B2000" s="38" t="s">
        <v>356</v>
      </c>
      <c r="C2000" s="39" t="s">
        <v>370</v>
      </c>
      <c r="D2000" s="40">
        <v>44101</v>
      </c>
      <c r="E2000" s="38">
        <v>1</v>
      </c>
      <c r="F2000" s="38"/>
      <c r="G2000" s="38" t="s">
        <v>2</v>
      </c>
      <c r="H2000" s="38" t="s">
        <v>2</v>
      </c>
      <c r="I2000" s="41">
        <v>900</v>
      </c>
      <c r="J2000" s="41">
        <v>56592</v>
      </c>
      <c r="K2000" s="41">
        <v>0</v>
      </c>
      <c r="L2000" s="41">
        <f>SUM(Data[[#This Row],[CHELTUIELI DE PERSONAL LEI]:[CHELTUIELI DE CAPITAL (ACTIVE NEFINANCIARE ) LEI]])</f>
        <v>57492</v>
      </c>
      <c r="M2000" s="41">
        <f>Data[[#This Row],[TOTAL CHELTUIELI LEI]]/Data[[#This Row],[CURS VALUTAR EURO BNR 22 07 2020]]</f>
        <v>11878.266977955001</v>
      </c>
      <c r="N2000" s="49">
        <v>2673</v>
      </c>
      <c r="O2000" s="54"/>
      <c r="P2000" s="54">
        <v>1801</v>
      </c>
      <c r="Q2000" s="54"/>
      <c r="R2000" s="54">
        <f>Data[[#This Row],[PERSOANE ÎNSCRISE ÎN LISTELE ELECTORALE (TURUL 1)            ]]+Data[[#This Row],[PERSOANE ÎNSCRISE ÎN LISTELE ELECTORALE (TURUL AL 2-LEA)]]</f>
        <v>2673</v>
      </c>
      <c r="S2000" s="54">
        <f>Data[[#This Row],[PERSOANE CARE AU PARTICIPAT LA VOT (TURUL 1)]]+Data[[#This Row],[PERSOANE CARE AU PARTICIPAT LA VOT  (TURUL AL 2-LEA)]]</f>
        <v>1801</v>
      </c>
      <c r="T2000" s="41">
        <f>Data[[#This Row],[TOTAL CHELTUIELI LEI]]/Data[[#This Row],[NUMĂRUL PERSOANELOR ÎNSCRISE ÎN LISTELE ELECTORALE]]</f>
        <v>21.508417508417509</v>
      </c>
      <c r="U2000" s="41">
        <f>Data[[#This Row],[TOTAL CHELTUIELI EURO]]/Data[[#This Row],[NUMĂRUL PERSOANELOR ÎNSCRISE ÎN LISTELE ELECTORALE]]</f>
        <v>4.4437961009932669</v>
      </c>
      <c r="V2000" s="41">
        <f>Data[[#This Row],[TOTAL CHELTUIELI LEI]]/Data[[#This Row],[NUMĂRUL PERSOANELOR CARE AU PARTICIPAT LA VOT]]</f>
        <v>31.922265408106608</v>
      </c>
      <c r="W2000" s="41">
        <f>Data[[#This Row],[TOTAL CHELTUIELI EURO]]/Data[[#This Row],[NUMĂRUL PERSOANELOR CARE AU PARTICIPAT LA VOT]]</f>
        <v>6.595373113800667</v>
      </c>
      <c r="X2000" s="43">
        <v>4.8400999999999996</v>
      </c>
      <c r="Y2000" s="114" t="s">
        <v>2893</v>
      </c>
      <c r="Z2000" s="44">
        <v>21</v>
      </c>
      <c r="AA2000" s="115" t="s">
        <v>3110</v>
      </c>
      <c r="AB2000" s="44">
        <v>4</v>
      </c>
      <c r="AC2000" s="45"/>
    </row>
    <row r="2001" spans="1:29" x14ac:dyDescent="0.2">
      <c r="A2001" s="37">
        <v>2000</v>
      </c>
      <c r="B2001" s="38" t="s">
        <v>356</v>
      </c>
      <c r="C2001" s="39" t="s">
        <v>371</v>
      </c>
      <c r="D2001" s="40">
        <v>44101</v>
      </c>
      <c r="E2001" s="38">
        <v>1</v>
      </c>
      <c r="F2001" s="38"/>
      <c r="G2001" s="38" t="s">
        <v>2</v>
      </c>
      <c r="H2001" s="38" t="s">
        <v>2</v>
      </c>
      <c r="I2001" s="41">
        <v>1080</v>
      </c>
      <c r="J2001" s="41">
        <v>3252</v>
      </c>
      <c r="K2001" s="41">
        <v>0</v>
      </c>
      <c r="L2001" s="41">
        <f>SUM(Data[[#This Row],[CHELTUIELI DE PERSONAL LEI]:[CHELTUIELI DE CAPITAL (ACTIVE NEFINANCIARE ) LEI]])</f>
        <v>4332</v>
      </c>
      <c r="M2001" s="41">
        <f>Data[[#This Row],[TOTAL CHELTUIELI LEI]]/Data[[#This Row],[CURS VALUTAR EURO BNR 22 07 2020]]</f>
        <v>895.02283010681606</v>
      </c>
      <c r="N2001" s="49">
        <v>1815</v>
      </c>
      <c r="O2001" s="54"/>
      <c r="P2001" s="54">
        <v>1169</v>
      </c>
      <c r="Q2001" s="54"/>
      <c r="R2001" s="54">
        <f>Data[[#This Row],[PERSOANE ÎNSCRISE ÎN LISTELE ELECTORALE (TURUL 1)            ]]+Data[[#This Row],[PERSOANE ÎNSCRISE ÎN LISTELE ELECTORALE (TURUL AL 2-LEA)]]</f>
        <v>1815</v>
      </c>
      <c r="S2001" s="54">
        <f>Data[[#This Row],[PERSOANE CARE AU PARTICIPAT LA VOT (TURUL 1)]]+Data[[#This Row],[PERSOANE CARE AU PARTICIPAT LA VOT  (TURUL AL 2-LEA)]]</f>
        <v>1169</v>
      </c>
      <c r="T2001" s="41">
        <f>Data[[#This Row],[TOTAL CHELTUIELI LEI]]/Data[[#This Row],[NUMĂRUL PERSOANELOR ÎNSCRISE ÎN LISTELE ELECTORALE]]</f>
        <v>2.3867768595041321</v>
      </c>
      <c r="U2001" s="41">
        <f>Data[[#This Row],[TOTAL CHELTUIELI EURO]]/Data[[#This Row],[NUMĂRUL PERSOANELOR ÎNSCRISE ÎN LISTELE ELECTORALE]]</f>
        <v>0.49312552622965072</v>
      </c>
      <c r="V2001" s="41">
        <f>Data[[#This Row],[TOTAL CHELTUIELI LEI]]/Data[[#This Row],[NUMĂRUL PERSOANELOR CARE AU PARTICIPAT LA VOT]]</f>
        <v>3.705731394354149</v>
      </c>
      <c r="W2001" s="41">
        <f>Data[[#This Row],[TOTAL CHELTUIELI EURO]]/Data[[#This Row],[NUMĂRUL PERSOANELOR CARE AU PARTICIPAT LA VOT]]</f>
        <v>0.7656311634788846</v>
      </c>
      <c r="X2001" s="43">
        <v>4.8400999999999996</v>
      </c>
      <c r="Y2001" s="114" t="s">
        <v>2891</v>
      </c>
      <c r="Z2001" s="44">
        <v>2</v>
      </c>
      <c r="AA2001" s="115" t="s">
        <v>3105</v>
      </c>
      <c r="AB2001" s="44">
        <v>0</v>
      </c>
      <c r="AC2001" s="45"/>
    </row>
    <row r="2002" spans="1:29" x14ac:dyDescent="0.2">
      <c r="A2002" s="37">
        <v>2001</v>
      </c>
      <c r="B2002" s="38" t="s">
        <v>356</v>
      </c>
      <c r="C2002" s="39" t="s">
        <v>372</v>
      </c>
      <c r="D2002" s="40">
        <v>44101</v>
      </c>
      <c r="E2002" s="38">
        <v>1</v>
      </c>
      <c r="F2002" s="38"/>
      <c r="G2002" s="38" t="s">
        <v>2</v>
      </c>
      <c r="H2002" s="38" t="s">
        <v>2</v>
      </c>
      <c r="I2002" s="41">
        <v>30531</v>
      </c>
      <c r="J2002" s="41">
        <v>4134</v>
      </c>
      <c r="K2002" s="41">
        <v>0</v>
      </c>
      <c r="L2002" s="41">
        <f>SUM(Data[[#This Row],[CHELTUIELI DE PERSONAL LEI]:[CHELTUIELI DE CAPITAL (ACTIVE NEFINANCIARE ) LEI]])</f>
        <v>34665</v>
      </c>
      <c r="M2002" s="41">
        <f>Data[[#This Row],[TOTAL CHELTUIELI LEI]]/Data[[#This Row],[CURS VALUTAR EURO BNR 22 07 2020]]</f>
        <v>7162.0421065680466</v>
      </c>
      <c r="N2002" s="49">
        <v>2530</v>
      </c>
      <c r="O2002" s="54"/>
      <c r="P2002" s="54">
        <v>1547</v>
      </c>
      <c r="Q2002" s="54"/>
      <c r="R2002" s="54">
        <f>Data[[#This Row],[PERSOANE ÎNSCRISE ÎN LISTELE ELECTORALE (TURUL 1)            ]]+Data[[#This Row],[PERSOANE ÎNSCRISE ÎN LISTELE ELECTORALE (TURUL AL 2-LEA)]]</f>
        <v>2530</v>
      </c>
      <c r="S2002" s="54">
        <f>Data[[#This Row],[PERSOANE CARE AU PARTICIPAT LA VOT (TURUL 1)]]+Data[[#This Row],[PERSOANE CARE AU PARTICIPAT LA VOT  (TURUL AL 2-LEA)]]</f>
        <v>1547</v>
      </c>
      <c r="T2002" s="41">
        <f>Data[[#This Row],[TOTAL CHELTUIELI LEI]]/Data[[#This Row],[NUMĂRUL PERSOANELOR ÎNSCRISE ÎN LISTELE ELECTORALE]]</f>
        <v>13.701581027667984</v>
      </c>
      <c r="U2002" s="41">
        <f>Data[[#This Row],[TOTAL CHELTUIELI EURO]]/Data[[#This Row],[NUMĂRUL PERSOANELOR ÎNSCRISE ÎN LISTELE ELECTORALE]]</f>
        <v>2.8308466824379632</v>
      </c>
      <c r="V2002" s="41">
        <f>Data[[#This Row],[TOTAL CHELTUIELI LEI]]/Data[[#This Row],[NUMĂRUL PERSOANELOR CARE AU PARTICIPAT LA VOT]]</f>
        <v>22.407886231415642</v>
      </c>
      <c r="W2002" s="41">
        <f>Data[[#This Row],[TOTAL CHELTUIELI EURO]]/Data[[#This Row],[NUMĂRUL PERSOANELOR CARE AU PARTICIPAT LA VOT]]</f>
        <v>4.6296329066373927</v>
      </c>
      <c r="X2002" s="43">
        <v>4.8400999999999996</v>
      </c>
      <c r="Y2002" s="114" t="s">
        <v>2906</v>
      </c>
      <c r="Z2002" s="44">
        <v>13</v>
      </c>
      <c r="AA2002" s="115" t="s">
        <v>3108</v>
      </c>
      <c r="AB2002" s="44">
        <v>2</v>
      </c>
      <c r="AC2002" s="45"/>
    </row>
    <row r="2003" spans="1:29" x14ac:dyDescent="0.2">
      <c r="A2003" s="37">
        <v>2002</v>
      </c>
      <c r="B2003" s="38" t="s">
        <v>356</v>
      </c>
      <c r="C2003" s="39" t="s">
        <v>373</v>
      </c>
      <c r="D2003" s="40">
        <v>44101</v>
      </c>
      <c r="E2003" s="38">
        <v>1</v>
      </c>
      <c r="F2003" s="38"/>
      <c r="G2003" s="38" t="s">
        <v>2</v>
      </c>
      <c r="H2003" s="38" t="s">
        <v>2</v>
      </c>
      <c r="I2003" s="41">
        <v>1040</v>
      </c>
      <c r="J2003" s="41">
        <v>3616</v>
      </c>
      <c r="K2003" s="41">
        <v>0</v>
      </c>
      <c r="L2003" s="41">
        <f>SUM(Data[[#This Row],[CHELTUIELI DE PERSONAL LEI]:[CHELTUIELI DE CAPITAL (ACTIVE NEFINANCIARE ) LEI]])</f>
        <v>4656</v>
      </c>
      <c r="M2003" s="41">
        <f>Data[[#This Row],[TOTAL CHELTUIELI LEI]]/Data[[#This Row],[CURS VALUTAR EURO BNR 22 07 2020]]</f>
        <v>961.96359579347541</v>
      </c>
      <c r="N2003" s="49">
        <v>1660</v>
      </c>
      <c r="O2003" s="54"/>
      <c r="P2003" s="54">
        <v>1132</v>
      </c>
      <c r="Q2003" s="54"/>
      <c r="R2003" s="54">
        <f>Data[[#This Row],[PERSOANE ÎNSCRISE ÎN LISTELE ELECTORALE (TURUL 1)            ]]+Data[[#This Row],[PERSOANE ÎNSCRISE ÎN LISTELE ELECTORALE (TURUL AL 2-LEA)]]</f>
        <v>1660</v>
      </c>
      <c r="S2003" s="54">
        <f>Data[[#This Row],[PERSOANE CARE AU PARTICIPAT LA VOT (TURUL 1)]]+Data[[#This Row],[PERSOANE CARE AU PARTICIPAT LA VOT  (TURUL AL 2-LEA)]]</f>
        <v>1132</v>
      </c>
      <c r="T2003" s="41">
        <f>Data[[#This Row],[TOTAL CHELTUIELI LEI]]/Data[[#This Row],[NUMĂRUL PERSOANELOR ÎNSCRISE ÎN LISTELE ELECTORALE]]</f>
        <v>2.8048192771084337</v>
      </c>
      <c r="U2003" s="41">
        <f>Data[[#This Row],[TOTAL CHELTUIELI EURO]]/Data[[#This Row],[NUMĂRUL PERSOANELOR ÎNSCRISE ÎN LISTELE ELECTORALE]]</f>
        <v>0.57949614204426225</v>
      </c>
      <c r="V2003" s="41">
        <f>Data[[#This Row],[TOTAL CHELTUIELI LEI]]/Data[[#This Row],[NUMĂRUL PERSOANELOR CARE AU PARTICIPAT LA VOT]]</f>
        <v>4.1130742049469964</v>
      </c>
      <c r="W2003" s="41">
        <f>Data[[#This Row],[TOTAL CHELTUIELI EURO]]/Data[[#This Row],[NUMĂRUL PERSOANELOR CARE AU PARTICIPAT LA VOT]]</f>
        <v>0.84979116236172736</v>
      </c>
      <c r="X2003" s="43">
        <v>4.8400999999999996</v>
      </c>
      <c r="Y2003" s="114" t="s">
        <v>2891</v>
      </c>
      <c r="Z2003" s="44">
        <v>2</v>
      </c>
      <c r="AA2003" s="115" t="s">
        <v>3105</v>
      </c>
      <c r="AB2003" s="44">
        <v>0</v>
      </c>
      <c r="AC2003" s="45"/>
    </row>
    <row r="2004" spans="1:29" x14ac:dyDescent="0.2">
      <c r="A2004" s="37">
        <v>2003</v>
      </c>
      <c r="B2004" s="38" t="s">
        <v>356</v>
      </c>
      <c r="C2004" s="39" t="s">
        <v>374</v>
      </c>
      <c r="D2004" s="40">
        <v>44101</v>
      </c>
      <c r="E2004" s="38">
        <v>1</v>
      </c>
      <c r="F2004" s="38"/>
      <c r="G2004" s="38" t="s">
        <v>2</v>
      </c>
      <c r="H2004" s="38" t="s">
        <v>2</v>
      </c>
      <c r="I2004" s="41">
        <v>600</v>
      </c>
      <c r="J2004" s="41">
        <v>3940.9</v>
      </c>
      <c r="K2004" s="41">
        <v>0</v>
      </c>
      <c r="L2004" s="41">
        <f>SUM(Data[[#This Row],[CHELTUIELI DE PERSONAL LEI]:[CHELTUIELI DE CAPITAL (ACTIVE NEFINANCIARE ) LEI]])</f>
        <v>4540.8999999999996</v>
      </c>
      <c r="M2004" s="41">
        <f>Data[[#This Row],[TOTAL CHELTUIELI LEI]]/Data[[#This Row],[CURS VALUTAR EURO BNR 22 07 2020]]</f>
        <v>938.18309539059112</v>
      </c>
      <c r="N2004" s="49">
        <v>1530</v>
      </c>
      <c r="O2004" s="54"/>
      <c r="P2004" s="54">
        <v>977</v>
      </c>
      <c r="Q2004" s="54"/>
      <c r="R2004" s="54">
        <f>Data[[#This Row],[PERSOANE ÎNSCRISE ÎN LISTELE ELECTORALE (TURUL 1)            ]]+Data[[#This Row],[PERSOANE ÎNSCRISE ÎN LISTELE ELECTORALE (TURUL AL 2-LEA)]]</f>
        <v>1530</v>
      </c>
      <c r="S2004" s="54">
        <f>Data[[#This Row],[PERSOANE CARE AU PARTICIPAT LA VOT (TURUL 1)]]+Data[[#This Row],[PERSOANE CARE AU PARTICIPAT LA VOT  (TURUL AL 2-LEA)]]</f>
        <v>977</v>
      </c>
      <c r="T2004" s="41">
        <f>Data[[#This Row],[TOTAL CHELTUIELI LEI]]/Data[[#This Row],[NUMĂRUL PERSOANELOR ÎNSCRISE ÎN LISTELE ELECTORALE]]</f>
        <v>2.9679084967320257</v>
      </c>
      <c r="U2004" s="41">
        <f>Data[[#This Row],[TOTAL CHELTUIELI EURO]]/Data[[#This Row],[NUMĂRUL PERSOANELOR ÎNSCRISE ÎN LISTELE ELECTORALE]]</f>
        <v>0.6131915656147654</v>
      </c>
      <c r="V2004" s="41">
        <f>Data[[#This Row],[TOTAL CHELTUIELI LEI]]/Data[[#This Row],[NUMĂRUL PERSOANELOR CARE AU PARTICIPAT LA VOT]]</f>
        <v>4.6477993858751274</v>
      </c>
      <c r="W2004" s="41">
        <f>Data[[#This Row],[TOTAL CHELTUIELI EURO]]/Data[[#This Row],[NUMĂRUL PERSOANELOR CARE AU PARTICIPAT LA VOT]]</f>
        <v>0.96026928903847608</v>
      </c>
      <c r="X2004" s="43">
        <v>4.8400999999999996</v>
      </c>
      <c r="Y2004" s="114" t="s">
        <v>2891</v>
      </c>
      <c r="Z2004" s="44">
        <v>2</v>
      </c>
      <c r="AA2004" s="115" t="s">
        <v>3105</v>
      </c>
      <c r="AB2004" s="44">
        <v>0</v>
      </c>
      <c r="AC2004" s="45"/>
    </row>
    <row r="2005" spans="1:29" x14ac:dyDescent="0.2">
      <c r="A2005" s="37">
        <v>2004</v>
      </c>
      <c r="B2005" s="38" t="s">
        <v>356</v>
      </c>
      <c r="C2005" s="39" t="s">
        <v>375</v>
      </c>
      <c r="D2005" s="40">
        <v>44101</v>
      </c>
      <c r="E2005" s="38">
        <v>1</v>
      </c>
      <c r="F2005" s="38"/>
      <c r="G2005" s="38" t="s">
        <v>2</v>
      </c>
      <c r="H2005" s="38" t="s">
        <v>2</v>
      </c>
      <c r="I2005" s="41">
        <v>2600</v>
      </c>
      <c r="J2005" s="41">
        <v>3909</v>
      </c>
      <c r="K2005" s="41">
        <v>0</v>
      </c>
      <c r="L2005" s="41">
        <f>SUM(Data[[#This Row],[CHELTUIELI DE PERSONAL LEI]:[CHELTUIELI DE CAPITAL (ACTIVE NEFINANCIARE ) LEI]])</f>
        <v>6509</v>
      </c>
      <c r="M2005" s="41">
        <f>Data[[#This Row],[TOTAL CHELTUIELI LEI]]/Data[[#This Row],[CURS VALUTAR EURO BNR 22 07 2020]]</f>
        <v>1344.8069254767465</v>
      </c>
      <c r="N2005" s="49">
        <v>1636</v>
      </c>
      <c r="O2005" s="54"/>
      <c r="P2005" s="54">
        <v>1210</v>
      </c>
      <c r="Q2005" s="54"/>
      <c r="R2005" s="54">
        <f>Data[[#This Row],[PERSOANE ÎNSCRISE ÎN LISTELE ELECTORALE (TURUL 1)            ]]+Data[[#This Row],[PERSOANE ÎNSCRISE ÎN LISTELE ELECTORALE (TURUL AL 2-LEA)]]</f>
        <v>1636</v>
      </c>
      <c r="S2005" s="54">
        <f>Data[[#This Row],[PERSOANE CARE AU PARTICIPAT LA VOT (TURUL 1)]]+Data[[#This Row],[PERSOANE CARE AU PARTICIPAT LA VOT  (TURUL AL 2-LEA)]]</f>
        <v>1210</v>
      </c>
      <c r="T2005" s="41">
        <f>Data[[#This Row],[TOTAL CHELTUIELI LEI]]/Data[[#This Row],[NUMĂRUL PERSOANELOR ÎNSCRISE ÎN LISTELE ELECTORALE]]</f>
        <v>3.9786063569682151</v>
      </c>
      <c r="U2005" s="41">
        <f>Data[[#This Row],[TOTAL CHELTUIELI EURO]]/Data[[#This Row],[NUMĂRUL PERSOANELOR ÎNSCRISE ÎN LISTELE ELECTORALE]]</f>
        <v>0.82200912315204555</v>
      </c>
      <c r="V2005" s="41">
        <f>Data[[#This Row],[TOTAL CHELTUIELI LEI]]/Data[[#This Row],[NUMĂRUL PERSOANELOR CARE AU PARTICIPAT LA VOT]]</f>
        <v>5.3793388429752067</v>
      </c>
      <c r="W2005" s="41">
        <f>Data[[#This Row],[TOTAL CHELTUIELI EURO]]/Data[[#This Row],[NUMĂRUL PERSOANELOR CARE AU PARTICIPAT LA VOT]]</f>
        <v>1.1114106822121872</v>
      </c>
      <c r="X2005" s="43">
        <v>4.8400999999999996</v>
      </c>
      <c r="Y2005" s="114" t="s">
        <v>2884</v>
      </c>
      <c r="Z2005" s="44">
        <v>3</v>
      </c>
      <c r="AA2005" s="115" t="s">
        <v>3105</v>
      </c>
      <c r="AB2005" s="44">
        <v>0</v>
      </c>
      <c r="AC2005" s="45"/>
    </row>
    <row r="2006" spans="1:29" x14ac:dyDescent="0.2">
      <c r="A2006" s="37">
        <v>2005</v>
      </c>
      <c r="B2006" s="38" t="s">
        <v>356</v>
      </c>
      <c r="C2006" s="39" t="s">
        <v>376</v>
      </c>
      <c r="D2006" s="40">
        <v>44101</v>
      </c>
      <c r="E2006" s="38">
        <v>1</v>
      </c>
      <c r="F2006" s="38"/>
      <c r="G2006" s="38" t="s">
        <v>2</v>
      </c>
      <c r="H2006" s="38" t="s">
        <v>2</v>
      </c>
      <c r="I2006" s="41">
        <v>3183</v>
      </c>
      <c r="J2006" s="41">
        <v>7579.49</v>
      </c>
      <c r="K2006" s="41">
        <v>0</v>
      </c>
      <c r="L2006" s="41">
        <f>SUM(Data[[#This Row],[CHELTUIELI DE PERSONAL LEI]:[CHELTUIELI DE CAPITAL (ACTIVE NEFINANCIARE ) LEI]])</f>
        <v>10762.49</v>
      </c>
      <c r="M2006" s="41">
        <f>Data[[#This Row],[TOTAL CHELTUIELI LEI]]/Data[[#This Row],[CURS VALUTAR EURO BNR 22 07 2020]]</f>
        <v>2223.6090163426375</v>
      </c>
      <c r="N2006" s="49">
        <v>1157</v>
      </c>
      <c r="O2006" s="54"/>
      <c r="P2006" s="54">
        <v>837</v>
      </c>
      <c r="Q2006" s="54"/>
      <c r="R2006" s="54">
        <f>Data[[#This Row],[PERSOANE ÎNSCRISE ÎN LISTELE ELECTORALE (TURUL 1)            ]]+Data[[#This Row],[PERSOANE ÎNSCRISE ÎN LISTELE ELECTORALE (TURUL AL 2-LEA)]]</f>
        <v>1157</v>
      </c>
      <c r="S2006" s="54">
        <f>Data[[#This Row],[PERSOANE CARE AU PARTICIPAT LA VOT (TURUL 1)]]+Data[[#This Row],[PERSOANE CARE AU PARTICIPAT LA VOT  (TURUL AL 2-LEA)]]</f>
        <v>837</v>
      </c>
      <c r="T2006" s="41">
        <f>Data[[#This Row],[TOTAL CHELTUIELI LEI]]/Data[[#This Row],[NUMĂRUL PERSOANELOR ÎNSCRISE ÎN LISTELE ELECTORALE]]</f>
        <v>9.3020656871218659</v>
      </c>
      <c r="U2006" s="41">
        <f>Data[[#This Row],[TOTAL CHELTUIELI EURO]]/Data[[#This Row],[NUMĂRUL PERSOANELOR ÎNSCRISE ÎN LISTELE ELECTORALE]]</f>
        <v>1.9218746900109227</v>
      </c>
      <c r="V2006" s="41">
        <f>Data[[#This Row],[TOTAL CHELTUIELI LEI]]/Data[[#This Row],[NUMĂRUL PERSOANELOR CARE AU PARTICIPAT LA VOT]]</f>
        <v>12.858410991636799</v>
      </c>
      <c r="W2006" s="41">
        <f>Data[[#This Row],[TOTAL CHELTUIELI EURO]]/Data[[#This Row],[NUMĂRUL PERSOANELOR CARE AU PARTICIPAT LA VOT]]</f>
        <v>2.6566415965861858</v>
      </c>
      <c r="X2006" s="43">
        <v>4.8400999999999996</v>
      </c>
      <c r="Y2006" s="114" t="s">
        <v>2887</v>
      </c>
      <c r="Z2006" s="44">
        <v>9</v>
      </c>
      <c r="AA2006" s="115" t="s">
        <v>3107</v>
      </c>
      <c r="AB2006" s="44">
        <v>1</v>
      </c>
      <c r="AC2006" s="45"/>
    </row>
    <row r="2007" spans="1:29" x14ac:dyDescent="0.2">
      <c r="A2007" s="37">
        <v>2006</v>
      </c>
      <c r="B2007" s="38" t="s">
        <v>356</v>
      </c>
      <c r="C2007" s="39" t="s">
        <v>377</v>
      </c>
      <c r="D2007" s="40">
        <v>44101</v>
      </c>
      <c r="E2007" s="38">
        <v>1</v>
      </c>
      <c r="F2007" s="38"/>
      <c r="G2007" s="38" t="s">
        <v>2</v>
      </c>
      <c r="H2007" s="38" t="s">
        <v>2</v>
      </c>
      <c r="I2007" s="41">
        <v>33570</v>
      </c>
      <c r="J2007" s="41">
        <v>3863.51</v>
      </c>
      <c r="K2007" s="41">
        <v>0</v>
      </c>
      <c r="L2007" s="41">
        <f>SUM(Data[[#This Row],[CHELTUIELI DE PERSONAL LEI]:[CHELTUIELI DE CAPITAL (ACTIVE NEFINANCIARE ) LEI]])</f>
        <v>37433.51</v>
      </c>
      <c r="M2007" s="41">
        <f>Data[[#This Row],[TOTAL CHELTUIELI LEI]]/Data[[#This Row],[CURS VALUTAR EURO BNR 22 07 2020]]</f>
        <v>7734.0364868494462</v>
      </c>
      <c r="N2007" s="49">
        <v>3065</v>
      </c>
      <c r="O2007" s="54"/>
      <c r="P2007" s="54">
        <v>2019</v>
      </c>
      <c r="Q2007" s="54"/>
      <c r="R2007" s="54">
        <f>Data[[#This Row],[PERSOANE ÎNSCRISE ÎN LISTELE ELECTORALE (TURUL 1)            ]]+Data[[#This Row],[PERSOANE ÎNSCRISE ÎN LISTELE ELECTORALE (TURUL AL 2-LEA)]]</f>
        <v>3065</v>
      </c>
      <c r="S2007" s="54">
        <f>Data[[#This Row],[PERSOANE CARE AU PARTICIPAT LA VOT (TURUL 1)]]+Data[[#This Row],[PERSOANE CARE AU PARTICIPAT LA VOT  (TURUL AL 2-LEA)]]</f>
        <v>2019</v>
      </c>
      <c r="T2007" s="41">
        <f>Data[[#This Row],[TOTAL CHELTUIELI LEI]]/Data[[#This Row],[NUMĂRUL PERSOANELOR ÎNSCRISE ÎN LISTELE ELECTORALE]]</f>
        <v>12.213216965742252</v>
      </c>
      <c r="U2007" s="41">
        <f>Data[[#This Row],[TOTAL CHELTUIELI EURO]]/Data[[#This Row],[NUMĂRUL PERSOANELOR ÎNSCRISE ÎN LISTELE ELECTORALE]]</f>
        <v>2.5233397999508798</v>
      </c>
      <c r="V2007" s="41">
        <f>Data[[#This Row],[TOTAL CHELTUIELI LEI]]/Data[[#This Row],[NUMĂRUL PERSOANELOR CARE AU PARTICIPAT LA VOT]]</f>
        <v>18.540619118375435</v>
      </c>
      <c r="W2007" s="41">
        <f>Data[[#This Row],[TOTAL CHELTUIELI EURO]]/Data[[#This Row],[NUMĂRUL PERSOANELOR CARE AU PARTICIPAT LA VOT]]</f>
        <v>3.8306272842245894</v>
      </c>
      <c r="X2007" s="43">
        <v>4.8400999999999996</v>
      </c>
      <c r="Y2007" s="114" t="s">
        <v>2897</v>
      </c>
      <c r="Z2007" s="44">
        <v>12</v>
      </c>
      <c r="AA2007" s="115" t="s">
        <v>3108</v>
      </c>
      <c r="AB2007" s="44">
        <v>2</v>
      </c>
      <c r="AC2007" s="45"/>
    </row>
    <row r="2008" spans="1:29" x14ac:dyDescent="0.2">
      <c r="A2008" s="37">
        <v>2007</v>
      </c>
      <c r="B2008" s="38" t="s">
        <v>356</v>
      </c>
      <c r="C2008" s="39" t="s">
        <v>378</v>
      </c>
      <c r="D2008" s="40">
        <v>44101</v>
      </c>
      <c r="E2008" s="38">
        <v>1</v>
      </c>
      <c r="F2008" s="38"/>
      <c r="G2008" s="38" t="s">
        <v>2</v>
      </c>
      <c r="H2008" s="38" t="s">
        <v>2</v>
      </c>
      <c r="I2008" s="41">
        <v>27065</v>
      </c>
      <c r="J2008" s="41">
        <v>9318</v>
      </c>
      <c r="K2008" s="41">
        <v>0</v>
      </c>
      <c r="L2008" s="41">
        <f>SUM(Data[[#This Row],[CHELTUIELI DE PERSONAL LEI]:[CHELTUIELI DE CAPITAL (ACTIVE NEFINANCIARE ) LEI]])</f>
        <v>36383</v>
      </c>
      <c r="M2008" s="41">
        <f>Data[[#This Row],[TOTAL CHELTUIELI LEI]]/Data[[#This Row],[CURS VALUTAR EURO BNR 22 07 2020]]</f>
        <v>7516.9934505485426</v>
      </c>
      <c r="N2008" s="49">
        <v>4251</v>
      </c>
      <c r="O2008" s="54"/>
      <c r="P2008" s="54">
        <v>2350</v>
      </c>
      <c r="Q2008" s="54"/>
      <c r="R2008" s="54">
        <f>Data[[#This Row],[PERSOANE ÎNSCRISE ÎN LISTELE ELECTORALE (TURUL 1)            ]]+Data[[#This Row],[PERSOANE ÎNSCRISE ÎN LISTELE ELECTORALE (TURUL AL 2-LEA)]]</f>
        <v>4251</v>
      </c>
      <c r="S2008" s="54">
        <f>Data[[#This Row],[PERSOANE CARE AU PARTICIPAT LA VOT (TURUL 1)]]+Data[[#This Row],[PERSOANE CARE AU PARTICIPAT LA VOT  (TURUL AL 2-LEA)]]</f>
        <v>2350</v>
      </c>
      <c r="T2008" s="41">
        <f>Data[[#This Row],[TOTAL CHELTUIELI LEI]]/Data[[#This Row],[NUMĂRUL PERSOANELOR ÎNSCRISE ÎN LISTELE ELECTORALE]]</f>
        <v>8.5586920724535407</v>
      </c>
      <c r="U2008" s="41">
        <f>Data[[#This Row],[TOTAL CHELTUIELI EURO]]/Data[[#This Row],[NUMĂRUL PERSOANELOR ÎNSCRISE ÎN LISTELE ELECTORALE]]</f>
        <v>1.7682882734764862</v>
      </c>
      <c r="V2008" s="41">
        <f>Data[[#This Row],[TOTAL CHELTUIELI LEI]]/Data[[#This Row],[NUMĂRUL PERSOANELOR CARE AU PARTICIPAT LA VOT]]</f>
        <v>15.482127659574468</v>
      </c>
      <c r="W2008" s="41">
        <f>Data[[#This Row],[TOTAL CHELTUIELI EURO]]/Data[[#This Row],[NUMĂRUL PERSOANELOR CARE AU PARTICIPAT LA VOT]]</f>
        <v>3.1987206172546991</v>
      </c>
      <c r="X2008" s="43">
        <v>4.8400999999999996</v>
      </c>
      <c r="Y2008" s="114" t="s">
        <v>2896</v>
      </c>
      <c r="Z2008" s="44">
        <v>8</v>
      </c>
      <c r="AA2008" s="115" t="s">
        <v>3107</v>
      </c>
      <c r="AB2008" s="44">
        <v>1</v>
      </c>
      <c r="AC2008" s="45"/>
    </row>
    <row r="2009" spans="1:29" x14ac:dyDescent="0.2">
      <c r="A2009" s="37">
        <v>2008</v>
      </c>
      <c r="B2009" s="38" t="s">
        <v>356</v>
      </c>
      <c r="C2009" s="39" t="s">
        <v>379</v>
      </c>
      <c r="D2009" s="40">
        <v>44101</v>
      </c>
      <c r="E2009" s="38">
        <v>1</v>
      </c>
      <c r="F2009" s="38"/>
      <c r="G2009" s="38" t="s">
        <v>2</v>
      </c>
      <c r="H2009" s="38" t="s">
        <v>2</v>
      </c>
      <c r="I2009" s="41">
        <v>25205</v>
      </c>
      <c r="J2009" s="41">
        <v>17512</v>
      </c>
      <c r="K2009" s="41">
        <v>0</v>
      </c>
      <c r="L2009" s="41">
        <f>SUM(Data[[#This Row],[CHELTUIELI DE PERSONAL LEI]:[CHELTUIELI DE CAPITAL (ACTIVE NEFINANCIARE ) LEI]])</f>
        <v>42717</v>
      </c>
      <c r="M2009" s="41">
        <f>Data[[#This Row],[TOTAL CHELTUIELI LEI]]/Data[[#This Row],[CURS VALUTAR EURO BNR 22 07 2020]]</f>
        <v>8825.6440982624335</v>
      </c>
      <c r="N2009" s="49">
        <v>3130</v>
      </c>
      <c r="O2009" s="54"/>
      <c r="P2009" s="54">
        <v>2091</v>
      </c>
      <c r="Q2009" s="54"/>
      <c r="R2009" s="54">
        <f>Data[[#This Row],[PERSOANE ÎNSCRISE ÎN LISTELE ELECTORALE (TURUL 1)            ]]+Data[[#This Row],[PERSOANE ÎNSCRISE ÎN LISTELE ELECTORALE (TURUL AL 2-LEA)]]</f>
        <v>3130</v>
      </c>
      <c r="S2009" s="54">
        <f>Data[[#This Row],[PERSOANE CARE AU PARTICIPAT LA VOT (TURUL 1)]]+Data[[#This Row],[PERSOANE CARE AU PARTICIPAT LA VOT  (TURUL AL 2-LEA)]]</f>
        <v>2091</v>
      </c>
      <c r="T2009" s="41">
        <f>Data[[#This Row],[TOTAL CHELTUIELI LEI]]/Data[[#This Row],[NUMĂRUL PERSOANELOR ÎNSCRISE ÎN LISTELE ELECTORALE]]</f>
        <v>13.647603833865814</v>
      </c>
      <c r="U2009" s="41">
        <f>Data[[#This Row],[TOTAL CHELTUIELI EURO]]/Data[[#This Row],[NUMĂRUL PERSOANELOR ÎNSCRISE ÎN LISTELE ELECTORALE]]</f>
        <v>2.8196946000838445</v>
      </c>
      <c r="V2009" s="41">
        <f>Data[[#This Row],[TOTAL CHELTUIELI LEI]]/Data[[#This Row],[NUMĂRUL PERSOANELOR CARE AU PARTICIPAT LA VOT]]</f>
        <v>20.428981348637016</v>
      </c>
      <c r="W2009" s="41">
        <f>Data[[#This Row],[TOTAL CHELTUIELI EURO]]/Data[[#This Row],[NUMĂRUL PERSOANELOR CARE AU PARTICIPAT LA VOT]]</f>
        <v>4.2207767088772998</v>
      </c>
      <c r="X2009" s="43">
        <v>4.8400999999999996</v>
      </c>
      <c r="Y2009" s="114" t="s">
        <v>2906</v>
      </c>
      <c r="Z2009" s="44">
        <v>13</v>
      </c>
      <c r="AA2009" s="115" t="s">
        <v>3108</v>
      </c>
      <c r="AB2009" s="44">
        <v>2</v>
      </c>
      <c r="AC2009" s="45"/>
    </row>
    <row r="2010" spans="1:29" x14ac:dyDescent="0.2">
      <c r="A2010" s="37">
        <v>2009</v>
      </c>
      <c r="B2010" s="38" t="s">
        <v>356</v>
      </c>
      <c r="C2010" s="39" t="s">
        <v>380</v>
      </c>
      <c r="D2010" s="40">
        <v>44101</v>
      </c>
      <c r="E2010" s="38">
        <v>1</v>
      </c>
      <c r="F2010" s="38"/>
      <c r="G2010" s="38" t="s">
        <v>2</v>
      </c>
      <c r="H2010" s="38" t="s">
        <v>2</v>
      </c>
      <c r="I2010" s="41">
        <v>2720</v>
      </c>
      <c r="J2010" s="41">
        <v>5479</v>
      </c>
      <c r="K2010" s="41">
        <v>0</v>
      </c>
      <c r="L2010" s="41">
        <f>SUM(Data[[#This Row],[CHELTUIELI DE PERSONAL LEI]:[CHELTUIELI DE CAPITAL (ACTIVE NEFINANCIARE ) LEI]])</f>
        <v>8199</v>
      </c>
      <c r="M2010" s="41">
        <f>Data[[#This Row],[TOTAL CHELTUIELI LEI]]/Data[[#This Row],[CURS VALUTAR EURO BNR 22 07 2020]]</f>
        <v>1693.9732650151857</v>
      </c>
      <c r="N2010" s="49">
        <v>1166</v>
      </c>
      <c r="O2010" s="54"/>
      <c r="P2010" s="54">
        <v>907</v>
      </c>
      <c r="Q2010" s="54"/>
      <c r="R2010" s="54">
        <f>Data[[#This Row],[PERSOANE ÎNSCRISE ÎN LISTELE ELECTORALE (TURUL 1)            ]]+Data[[#This Row],[PERSOANE ÎNSCRISE ÎN LISTELE ELECTORALE (TURUL AL 2-LEA)]]</f>
        <v>1166</v>
      </c>
      <c r="S2010" s="54">
        <f>Data[[#This Row],[PERSOANE CARE AU PARTICIPAT LA VOT (TURUL 1)]]+Data[[#This Row],[PERSOANE CARE AU PARTICIPAT LA VOT  (TURUL AL 2-LEA)]]</f>
        <v>907</v>
      </c>
      <c r="T2010" s="41">
        <f>Data[[#This Row],[TOTAL CHELTUIELI LEI]]/Data[[#This Row],[NUMĂRUL PERSOANELOR ÎNSCRISE ÎN LISTELE ELECTORALE]]</f>
        <v>7.0317324185248715</v>
      </c>
      <c r="U2010" s="41">
        <f>Data[[#This Row],[TOTAL CHELTUIELI EURO]]/Data[[#This Row],[NUMĂRUL PERSOANELOR ÎNSCRISE ÎN LISTELE ELECTORALE]]</f>
        <v>1.4528072598758024</v>
      </c>
      <c r="V2010" s="41">
        <f>Data[[#This Row],[TOTAL CHELTUIELI LEI]]/Data[[#This Row],[NUMĂRUL PERSOANELOR CARE AU PARTICIPAT LA VOT]]</f>
        <v>9.0396912899669246</v>
      </c>
      <c r="W2010" s="41">
        <f>Data[[#This Row],[TOTAL CHELTUIELI EURO]]/Data[[#This Row],[NUMĂRUL PERSOANELOR CARE AU PARTICIPAT LA VOT]]</f>
        <v>1.8676662238315167</v>
      </c>
      <c r="X2010" s="43">
        <v>4.8400999999999996</v>
      </c>
      <c r="Y2010" s="114" t="s">
        <v>2886</v>
      </c>
      <c r="Z2010" s="44">
        <v>7</v>
      </c>
      <c r="AA2010" s="115" t="s">
        <v>3107</v>
      </c>
      <c r="AB2010" s="44">
        <v>1</v>
      </c>
      <c r="AC2010" s="45"/>
    </row>
    <row r="2011" spans="1:29" x14ac:dyDescent="0.2">
      <c r="A2011" s="37">
        <v>2010</v>
      </c>
      <c r="B2011" s="38" t="s">
        <v>356</v>
      </c>
      <c r="C2011" s="39" t="s">
        <v>381</v>
      </c>
      <c r="D2011" s="40">
        <v>44101</v>
      </c>
      <c r="E2011" s="38">
        <v>1</v>
      </c>
      <c r="F2011" s="38"/>
      <c r="G2011" s="38" t="s">
        <v>2</v>
      </c>
      <c r="H2011" s="38" t="s">
        <v>2</v>
      </c>
      <c r="I2011" s="41">
        <v>1200</v>
      </c>
      <c r="J2011" s="41">
        <v>5002</v>
      </c>
      <c r="K2011" s="41">
        <v>0</v>
      </c>
      <c r="L2011" s="41">
        <f>SUM(Data[[#This Row],[CHELTUIELI DE PERSONAL LEI]:[CHELTUIELI DE CAPITAL (ACTIVE NEFINANCIARE ) LEI]])</f>
        <v>6202</v>
      </c>
      <c r="M2011" s="41">
        <f>Data[[#This Row],[TOTAL CHELTUIELI LEI]]/Data[[#This Row],[CURS VALUTAR EURO BNR 22 07 2020]]</f>
        <v>1281.3784839156217</v>
      </c>
      <c r="N2011" s="49">
        <v>1602</v>
      </c>
      <c r="O2011" s="54"/>
      <c r="P2011" s="54">
        <v>1083</v>
      </c>
      <c r="Q2011" s="54"/>
      <c r="R2011" s="54">
        <f>Data[[#This Row],[PERSOANE ÎNSCRISE ÎN LISTELE ELECTORALE (TURUL 1)            ]]+Data[[#This Row],[PERSOANE ÎNSCRISE ÎN LISTELE ELECTORALE (TURUL AL 2-LEA)]]</f>
        <v>1602</v>
      </c>
      <c r="S2011" s="54">
        <f>Data[[#This Row],[PERSOANE CARE AU PARTICIPAT LA VOT (TURUL 1)]]+Data[[#This Row],[PERSOANE CARE AU PARTICIPAT LA VOT  (TURUL AL 2-LEA)]]</f>
        <v>1083</v>
      </c>
      <c r="T2011" s="41">
        <f>Data[[#This Row],[TOTAL CHELTUIELI LEI]]/Data[[#This Row],[NUMĂRUL PERSOANELOR ÎNSCRISE ÎN LISTELE ELECTORALE]]</f>
        <v>3.8714107365792758</v>
      </c>
      <c r="U2011" s="41">
        <f>Data[[#This Row],[TOTAL CHELTUIELI EURO]]/Data[[#This Row],[NUMĂRUL PERSOANELOR ÎNSCRISE ÎN LISTELE ELECTORALE]]</f>
        <v>0.79986172529065025</v>
      </c>
      <c r="V2011" s="41">
        <f>Data[[#This Row],[TOTAL CHELTUIELI LEI]]/Data[[#This Row],[NUMĂRUL PERSOANELOR CARE AU PARTICIPAT LA VOT]]</f>
        <v>5.7266851338873499</v>
      </c>
      <c r="W2011" s="41">
        <f>Data[[#This Row],[TOTAL CHELTUIELI EURO]]/Data[[#This Row],[NUMĂRUL PERSOANELOR CARE AU PARTICIPAT LA VOT]]</f>
        <v>1.183174962064286</v>
      </c>
      <c r="X2011" s="43">
        <v>4.8400999999999996</v>
      </c>
      <c r="Y2011" s="114" t="s">
        <v>2884</v>
      </c>
      <c r="Z2011" s="44">
        <v>3</v>
      </c>
      <c r="AA2011" s="115" t="s">
        <v>3105</v>
      </c>
      <c r="AB2011" s="44">
        <v>0</v>
      </c>
      <c r="AC2011" s="45"/>
    </row>
    <row r="2012" spans="1:29" x14ac:dyDescent="0.2">
      <c r="A2012" s="37">
        <v>2011</v>
      </c>
      <c r="B2012" s="38" t="s">
        <v>356</v>
      </c>
      <c r="C2012" s="39" t="s">
        <v>382</v>
      </c>
      <c r="D2012" s="40">
        <v>44101</v>
      </c>
      <c r="E2012" s="38">
        <v>1</v>
      </c>
      <c r="F2012" s="38"/>
      <c r="G2012" s="38" t="s">
        <v>2</v>
      </c>
      <c r="H2012" s="38" t="s">
        <v>2</v>
      </c>
      <c r="I2012" s="41">
        <v>21870</v>
      </c>
      <c r="J2012" s="41">
        <v>3733.48</v>
      </c>
      <c r="K2012" s="41">
        <v>0</v>
      </c>
      <c r="L2012" s="41">
        <f>SUM(Data[[#This Row],[CHELTUIELI DE PERSONAL LEI]:[CHELTUIELI DE CAPITAL (ACTIVE NEFINANCIARE ) LEI]])</f>
        <v>25603.48</v>
      </c>
      <c r="M2012" s="41">
        <f>Data[[#This Row],[TOTAL CHELTUIELI LEI]]/Data[[#This Row],[CURS VALUTAR EURO BNR 22 07 2020]]</f>
        <v>5289.8659118613259</v>
      </c>
      <c r="N2012" s="49">
        <v>2149</v>
      </c>
      <c r="O2012" s="54"/>
      <c r="P2012" s="54">
        <v>1419</v>
      </c>
      <c r="Q2012" s="54"/>
      <c r="R2012" s="54">
        <f>Data[[#This Row],[PERSOANE ÎNSCRISE ÎN LISTELE ELECTORALE (TURUL 1)            ]]+Data[[#This Row],[PERSOANE ÎNSCRISE ÎN LISTELE ELECTORALE (TURUL AL 2-LEA)]]</f>
        <v>2149</v>
      </c>
      <c r="S2012" s="54">
        <f>Data[[#This Row],[PERSOANE CARE AU PARTICIPAT LA VOT (TURUL 1)]]+Data[[#This Row],[PERSOANE CARE AU PARTICIPAT LA VOT  (TURUL AL 2-LEA)]]</f>
        <v>1419</v>
      </c>
      <c r="T2012" s="41">
        <f>Data[[#This Row],[TOTAL CHELTUIELI LEI]]/Data[[#This Row],[NUMĂRUL PERSOANELOR ÎNSCRISE ÎN LISTELE ELECTORALE]]</f>
        <v>11.91413680781759</v>
      </c>
      <c r="U2012" s="41">
        <f>Data[[#This Row],[TOTAL CHELTUIELI EURO]]/Data[[#This Row],[NUMĂRUL PERSOANELOR ÎNSCRISE ÎN LISTELE ELECTORALE]]</f>
        <v>2.4615476555892628</v>
      </c>
      <c r="V2012" s="41">
        <f>Data[[#This Row],[TOTAL CHELTUIELI LEI]]/Data[[#This Row],[NUMĂRUL PERSOANELOR CARE AU PARTICIPAT LA VOT]]</f>
        <v>18.043326286116983</v>
      </c>
      <c r="W2012" s="41">
        <f>Data[[#This Row],[TOTAL CHELTUIELI EURO]]/Data[[#This Row],[NUMĂRUL PERSOANELOR CARE AU PARTICIPAT LA VOT]]</f>
        <v>3.7278829540953673</v>
      </c>
      <c r="X2012" s="43">
        <v>4.8400999999999996</v>
      </c>
      <c r="Y2012" s="114" t="s">
        <v>2888</v>
      </c>
      <c r="Z2012" s="44">
        <v>11</v>
      </c>
      <c r="AA2012" s="115" t="s">
        <v>3108</v>
      </c>
      <c r="AB2012" s="44">
        <v>2</v>
      </c>
      <c r="AC2012" s="45"/>
    </row>
    <row r="2013" spans="1:29" x14ac:dyDescent="0.2">
      <c r="A2013" s="37">
        <v>2012</v>
      </c>
      <c r="B2013" s="38" t="s">
        <v>356</v>
      </c>
      <c r="C2013" s="39" t="s">
        <v>383</v>
      </c>
      <c r="D2013" s="40">
        <v>44101</v>
      </c>
      <c r="E2013" s="38">
        <v>1</v>
      </c>
      <c r="F2013" s="38"/>
      <c r="G2013" s="38" t="s">
        <v>2</v>
      </c>
      <c r="H2013" s="38" t="s">
        <v>2</v>
      </c>
      <c r="I2013" s="41">
        <v>8518</v>
      </c>
      <c r="J2013" s="41">
        <v>5503</v>
      </c>
      <c r="K2013" s="41">
        <v>0</v>
      </c>
      <c r="L2013" s="41">
        <f>SUM(Data[[#This Row],[CHELTUIELI DE PERSONAL LEI]:[CHELTUIELI DE CAPITAL (ACTIVE NEFINANCIARE ) LEI]])</f>
        <v>14021</v>
      </c>
      <c r="M2013" s="41">
        <f>Data[[#This Row],[TOTAL CHELTUIELI LEI]]/Data[[#This Row],[CURS VALUTAR EURO BNR 22 07 2020]]</f>
        <v>2896.8409743600341</v>
      </c>
      <c r="N2013" s="49">
        <v>2120</v>
      </c>
      <c r="O2013" s="54"/>
      <c r="P2013" s="54">
        <v>1533</v>
      </c>
      <c r="Q2013" s="54"/>
      <c r="R2013" s="54">
        <f>Data[[#This Row],[PERSOANE ÎNSCRISE ÎN LISTELE ELECTORALE (TURUL 1)            ]]+Data[[#This Row],[PERSOANE ÎNSCRISE ÎN LISTELE ELECTORALE (TURUL AL 2-LEA)]]</f>
        <v>2120</v>
      </c>
      <c r="S2013" s="54">
        <f>Data[[#This Row],[PERSOANE CARE AU PARTICIPAT LA VOT (TURUL 1)]]+Data[[#This Row],[PERSOANE CARE AU PARTICIPAT LA VOT  (TURUL AL 2-LEA)]]</f>
        <v>1533</v>
      </c>
      <c r="T2013" s="41">
        <f>Data[[#This Row],[TOTAL CHELTUIELI LEI]]/Data[[#This Row],[NUMĂRUL PERSOANELOR ÎNSCRISE ÎN LISTELE ELECTORALE]]</f>
        <v>6.6136792452830191</v>
      </c>
      <c r="U2013" s="41">
        <f>Data[[#This Row],[TOTAL CHELTUIELI EURO]]/Data[[#This Row],[NUMĂRUL PERSOANELOR ÎNSCRISE ÎN LISTELE ELECTORALE]]</f>
        <v>1.3664344218679407</v>
      </c>
      <c r="V2013" s="41">
        <f>Data[[#This Row],[TOTAL CHELTUIELI LEI]]/Data[[#This Row],[NUMĂRUL PERSOANELOR CARE AU PARTICIPAT LA VOT]]</f>
        <v>9.1461187214611872</v>
      </c>
      <c r="W2013" s="41">
        <f>Data[[#This Row],[TOTAL CHELTUIELI EURO]]/Data[[#This Row],[NUMĂRUL PERSOANELOR CARE AU PARTICIPAT LA VOT]]</f>
        <v>1.8896549082583394</v>
      </c>
      <c r="X2013" s="43">
        <v>4.8400999999999996</v>
      </c>
      <c r="Y2013" s="114" t="s">
        <v>2889</v>
      </c>
      <c r="Z2013" s="44">
        <v>6</v>
      </c>
      <c r="AA2013" s="115" t="s">
        <v>3107</v>
      </c>
      <c r="AB2013" s="44">
        <v>1</v>
      </c>
      <c r="AC2013" s="45"/>
    </row>
    <row r="2014" spans="1:29" x14ac:dyDescent="0.2">
      <c r="A2014" s="37">
        <v>2013</v>
      </c>
      <c r="B2014" s="38" t="s">
        <v>356</v>
      </c>
      <c r="C2014" s="39" t="s">
        <v>384</v>
      </c>
      <c r="D2014" s="40">
        <v>44101</v>
      </c>
      <c r="E2014" s="38">
        <v>1</v>
      </c>
      <c r="F2014" s="38"/>
      <c r="G2014" s="38" t="s">
        <v>2</v>
      </c>
      <c r="H2014" s="38" t="s">
        <v>2</v>
      </c>
      <c r="I2014" s="41">
        <v>4000</v>
      </c>
      <c r="J2014" s="41">
        <v>13813</v>
      </c>
      <c r="K2014" s="41">
        <v>0</v>
      </c>
      <c r="L2014" s="41">
        <f>SUM(Data[[#This Row],[CHELTUIELI DE PERSONAL LEI]:[CHELTUIELI DE CAPITAL (ACTIVE NEFINANCIARE ) LEI]])</f>
        <v>17813</v>
      </c>
      <c r="M2014" s="41">
        <f>Data[[#This Row],[TOTAL CHELTUIELI LEI]]/Data[[#This Row],[CURS VALUTAR EURO BNR 22 07 2020]]</f>
        <v>3680.2958616557512</v>
      </c>
      <c r="N2014" s="49">
        <v>1202</v>
      </c>
      <c r="O2014" s="54"/>
      <c r="P2014" s="54">
        <v>837</v>
      </c>
      <c r="Q2014" s="54"/>
      <c r="R2014" s="54">
        <f>Data[[#This Row],[PERSOANE ÎNSCRISE ÎN LISTELE ELECTORALE (TURUL 1)            ]]+Data[[#This Row],[PERSOANE ÎNSCRISE ÎN LISTELE ELECTORALE (TURUL AL 2-LEA)]]</f>
        <v>1202</v>
      </c>
      <c r="S2014" s="54">
        <f>Data[[#This Row],[PERSOANE CARE AU PARTICIPAT LA VOT (TURUL 1)]]+Data[[#This Row],[PERSOANE CARE AU PARTICIPAT LA VOT  (TURUL AL 2-LEA)]]</f>
        <v>837</v>
      </c>
      <c r="T2014" s="41">
        <f>Data[[#This Row],[TOTAL CHELTUIELI LEI]]/Data[[#This Row],[NUMĂRUL PERSOANELOR ÎNSCRISE ÎN LISTELE ELECTORALE]]</f>
        <v>14.819467554076539</v>
      </c>
      <c r="U2014" s="41">
        <f>Data[[#This Row],[TOTAL CHELTUIELI EURO]]/Data[[#This Row],[NUMĂRUL PERSOANELOR ÎNSCRISE ÎN LISTELE ELECTORALE]]</f>
        <v>3.0618102010447181</v>
      </c>
      <c r="V2014" s="41">
        <f>Data[[#This Row],[TOTAL CHELTUIELI LEI]]/Data[[#This Row],[NUMĂRUL PERSOANELOR CARE AU PARTICIPAT LA VOT]]</f>
        <v>21.281959378733571</v>
      </c>
      <c r="W2014" s="41">
        <f>Data[[#This Row],[TOTAL CHELTUIELI EURO]]/Data[[#This Row],[NUMĂRUL PERSOANELOR CARE AU PARTICIPAT LA VOT]]</f>
        <v>4.3970081979160707</v>
      </c>
      <c r="X2014" s="43">
        <v>4.8400999999999996</v>
      </c>
      <c r="Y2014" s="114" t="s">
        <v>2885</v>
      </c>
      <c r="Z2014" s="44">
        <v>14</v>
      </c>
      <c r="AA2014" s="115" t="s">
        <v>3106</v>
      </c>
      <c r="AB2014" s="44">
        <v>3</v>
      </c>
      <c r="AC2014" s="45"/>
    </row>
    <row r="2015" spans="1:29" x14ac:dyDescent="0.2">
      <c r="A2015" s="37">
        <v>2014</v>
      </c>
      <c r="B2015" s="38" t="s">
        <v>356</v>
      </c>
      <c r="C2015" s="39" t="s">
        <v>385</v>
      </c>
      <c r="D2015" s="40">
        <v>44101</v>
      </c>
      <c r="E2015" s="38">
        <v>1</v>
      </c>
      <c r="F2015" s="38"/>
      <c r="G2015" s="38" t="s">
        <v>2</v>
      </c>
      <c r="H2015" s="38" t="s">
        <v>2</v>
      </c>
      <c r="I2015" s="41">
        <v>23524</v>
      </c>
      <c r="J2015" s="41">
        <v>0</v>
      </c>
      <c r="K2015" s="41">
        <v>0</v>
      </c>
      <c r="L2015" s="41">
        <f>SUM(Data[[#This Row],[CHELTUIELI DE PERSONAL LEI]:[CHELTUIELI DE CAPITAL (ACTIVE NEFINANCIARE ) LEI]])</f>
        <v>23524</v>
      </c>
      <c r="M2015" s="41">
        <f>Data[[#This Row],[TOTAL CHELTUIELI LEI]]/Data[[#This Row],[CURS VALUTAR EURO BNR 22 07 2020]]</f>
        <v>4860.2301605338735</v>
      </c>
      <c r="N2015" s="49">
        <v>3322</v>
      </c>
      <c r="O2015" s="54"/>
      <c r="P2015" s="54">
        <v>1577</v>
      </c>
      <c r="Q2015" s="54"/>
      <c r="R2015" s="54">
        <f>Data[[#This Row],[PERSOANE ÎNSCRISE ÎN LISTELE ELECTORALE (TURUL 1)            ]]+Data[[#This Row],[PERSOANE ÎNSCRISE ÎN LISTELE ELECTORALE (TURUL AL 2-LEA)]]</f>
        <v>3322</v>
      </c>
      <c r="S2015" s="54">
        <f>Data[[#This Row],[PERSOANE CARE AU PARTICIPAT LA VOT (TURUL 1)]]+Data[[#This Row],[PERSOANE CARE AU PARTICIPAT LA VOT  (TURUL AL 2-LEA)]]</f>
        <v>1577</v>
      </c>
      <c r="T2015" s="41">
        <f>Data[[#This Row],[TOTAL CHELTUIELI LEI]]/Data[[#This Row],[NUMĂRUL PERSOANELOR ÎNSCRISE ÎN LISTELE ELECTORALE]]</f>
        <v>7.0812763395544849</v>
      </c>
      <c r="U2015" s="41">
        <f>Data[[#This Row],[TOTAL CHELTUIELI EURO]]/Data[[#This Row],[NUMĂRUL PERSOANELOR ÎNSCRISE ÎN LISTELE ELECTORALE]]</f>
        <v>1.4630433957055609</v>
      </c>
      <c r="V2015" s="41">
        <f>Data[[#This Row],[TOTAL CHELTUIELI LEI]]/Data[[#This Row],[NUMĂRUL PERSOANELOR CARE AU PARTICIPAT LA VOT]]</f>
        <v>14.916930881420418</v>
      </c>
      <c r="W2015" s="41">
        <f>Data[[#This Row],[TOTAL CHELTUIELI EURO]]/Data[[#This Row],[NUMĂRUL PERSOANELOR CARE AU PARTICIPAT LA VOT]]</f>
        <v>3.0819468361026465</v>
      </c>
      <c r="X2015" s="43">
        <v>4.8400999999999996</v>
      </c>
      <c r="Y2015" s="114" t="s">
        <v>2886</v>
      </c>
      <c r="Z2015" s="44">
        <v>7</v>
      </c>
      <c r="AA2015" s="115" t="s">
        <v>3107</v>
      </c>
      <c r="AB2015" s="44">
        <v>1</v>
      </c>
      <c r="AC2015" s="45"/>
    </row>
    <row r="2016" spans="1:29" x14ac:dyDescent="0.2">
      <c r="A2016" s="37">
        <v>2015</v>
      </c>
      <c r="B2016" s="38" t="s">
        <v>356</v>
      </c>
      <c r="C2016" s="39" t="s">
        <v>386</v>
      </c>
      <c r="D2016" s="40">
        <v>44101</v>
      </c>
      <c r="E2016" s="38">
        <v>1</v>
      </c>
      <c r="F2016" s="38"/>
      <c r="G2016" s="38" t="s">
        <v>2</v>
      </c>
      <c r="H2016" s="38" t="s">
        <v>2</v>
      </c>
      <c r="I2016" s="41">
        <v>30450</v>
      </c>
      <c r="J2016" s="41">
        <v>150</v>
      </c>
      <c r="K2016" s="41">
        <v>0</v>
      </c>
      <c r="L2016" s="41">
        <f>SUM(Data[[#This Row],[CHELTUIELI DE PERSONAL LEI]:[CHELTUIELI DE CAPITAL (ACTIVE NEFINANCIARE ) LEI]])</f>
        <v>30600</v>
      </c>
      <c r="M2016" s="41">
        <f>Data[[#This Row],[TOTAL CHELTUIELI LEI]]/Data[[#This Row],[CURS VALUTAR EURO BNR 22 07 2020]]</f>
        <v>6322.1834259622738</v>
      </c>
      <c r="N2016" s="49">
        <v>1095</v>
      </c>
      <c r="O2016" s="54"/>
      <c r="P2016" s="54">
        <v>812</v>
      </c>
      <c r="Q2016" s="54"/>
      <c r="R2016" s="54">
        <f>Data[[#This Row],[PERSOANE ÎNSCRISE ÎN LISTELE ELECTORALE (TURUL 1)            ]]+Data[[#This Row],[PERSOANE ÎNSCRISE ÎN LISTELE ELECTORALE (TURUL AL 2-LEA)]]</f>
        <v>1095</v>
      </c>
      <c r="S2016" s="54">
        <f>Data[[#This Row],[PERSOANE CARE AU PARTICIPAT LA VOT (TURUL 1)]]+Data[[#This Row],[PERSOANE CARE AU PARTICIPAT LA VOT  (TURUL AL 2-LEA)]]</f>
        <v>812</v>
      </c>
      <c r="T2016" s="41">
        <f>Data[[#This Row],[TOTAL CHELTUIELI LEI]]/Data[[#This Row],[NUMĂRUL PERSOANELOR ÎNSCRISE ÎN LISTELE ELECTORALE]]</f>
        <v>27.945205479452056</v>
      </c>
      <c r="U2016" s="41">
        <f>Data[[#This Row],[TOTAL CHELTUIELI EURO]]/Data[[#This Row],[NUMĂRUL PERSOANELOR ÎNSCRISE ÎN LISTELE ELECTORALE]]</f>
        <v>5.7736834940294735</v>
      </c>
      <c r="V2016" s="41">
        <f>Data[[#This Row],[TOTAL CHELTUIELI LEI]]/Data[[#This Row],[NUMĂRUL PERSOANELOR CARE AU PARTICIPAT LA VOT]]</f>
        <v>37.684729064039409</v>
      </c>
      <c r="W2016" s="41">
        <f>Data[[#This Row],[TOTAL CHELTUIELI EURO]]/Data[[#This Row],[NUMĂRUL PERSOANELOR CARE AU PARTICIPAT LA VOT]]</f>
        <v>7.7859401797564951</v>
      </c>
      <c r="X2016" s="43">
        <v>4.8400999999999996</v>
      </c>
      <c r="Y2016" s="114" t="s">
        <v>3084</v>
      </c>
      <c r="Z2016" s="44">
        <v>27</v>
      </c>
      <c r="AA2016" s="115" t="s">
        <v>3109</v>
      </c>
      <c r="AB2016" s="44">
        <v>5</v>
      </c>
      <c r="AC2016" s="45"/>
    </row>
    <row r="2017" spans="1:29" x14ac:dyDescent="0.2">
      <c r="A2017" s="37">
        <v>2016</v>
      </c>
      <c r="B2017" s="38" t="s">
        <v>356</v>
      </c>
      <c r="C2017" s="39" t="s">
        <v>387</v>
      </c>
      <c r="D2017" s="40">
        <v>44101</v>
      </c>
      <c r="E2017" s="38">
        <v>1</v>
      </c>
      <c r="F2017" s="38"/>
      <c r="G2017" s="38" t="s">
        <v>2</v>
      </c>
      <c r="H2017" s="38" t="s">
        <v>2</v>
      </c>
      <c r="I2017" s="41">
        <v>22694</v>
      </c>
      <c r="J2017" s="41">
        <v>11962.83</v>
      </c>
      <c r="K2017" s="41">
        <v>0</v>
      </c>
      <c r="L2017" s="41">
        <f>SUM(Data[[#This Row],[CHELTUIELI DE PERSONAL LEI]:[CHELTUIELI DE CAPITAL (ACTIVE NEFINANCIARE ) LEI]])</f>
        <v>34656.83</v>
      </c>
      <c r="M2017" s="41">
        <f>Data[[#This Row],[TOTAL CHELTUIELI LEI]]/Data[[#This Row],[CURS VALUTAR EURO BNR 22 07 2020]]</f>
        <v>7160.3541249147756</v>
      </c>
      <c r="N2017" s="49">
        <v>1373</v>
      </c>
      <c r="O2017" s="54"/>
      <c r="P2017" s="54">
        <v>1170</v>
      </c>
      <c r="Q2017" s="54"/>
      <c r="R2017" s="54">
        <f>Data[[#This Row],[PERSOANE ÎNSCRISE ÎN LISTELE ELECTORALE (TURUL 1)            ]]+Data[[#This Row],[PERSOANE ÎNSCRISE ÎN LISTELE ELECTORALE (TURUL AL 2-LEA)]]</f>
        <v>1373</v>
      </c>
      <c r="S2017" s="54">
        <f>Data[[#This Row],[PERSOANE CARE AU PARTICIPAT LA VOT (TURUL 1)]]+Data[[#This Row],[PERSOANE CARE AU PARTICIPAT LA VOT  (TURUL AL 2-LEA)]]</f>
        <v>1170</v>
      </c>
      <c r="T2017" s="41">
        <f>Data[[#This Row],[TOTAL CHELTUIELI LEI]]/Data[[#This Row],[NUMĂRUL PERSOANELOR ÎNSCRISE ÎN LISTELE ELECTORALE]]</f>
        <v>25.241682447195924</v>
      </c>
      <c r="U2017" s="41">
        <f>Data[[#This Row],[TOTAL CHELTUIELI EURO]]/Data[[#This Row],[NUMĂRUL PERSOANELOR ÎNSCRISE ÎN LISTELE ELECTORALE]]</f>
        <v>5.2151158957864352</v>
      </c>
      <c r="V2017" s="41">
        <f>Data[[#This Row],[TOTAL CHELTUIELI LEI]]/Data[[#This Row],[NUMĂRUL PERSOANELOR CARE AU PARTICIPAT LA VOT]]</f>
        <v>29.621222222222222</v>
      </c>
      <c r="W2017" s="41">
        <f>Data[[#This Row],[TOTAL CHELTUIELI EURO]]/Data[[#This Row],[NUMĂRUL PERSOANELOR CARE AU PARTICIPAT LA VOT]]</f>
        <v>6.1199607905254494</v>
      </c>
      <c r="X2017" s="43">
        <v>4.8400999999999996</v>
      </c>
      <c r="Y2017" s="114" t="s">
        <v>2904</v>
      </c>
      <c r="Z2017" s="44">
        <v>25</v>
      </c>
      <c r="AA2017" s="115" t="s">
        <v>3109</v>
      </c>
      <c r="AB2017" s="44">
        <v>5</v>
      </c>
      <c r="AC2017" s="45"/>
    </row>
    <row r="2018" spans="1:29" x14ac:dyDescent="0.2">
      <c r="A2018" s="37">
        <v>2017</v>
      </c>
      <c r="B2018" s="38" t="s">
        <v>356</v>
      </c>
      <c r="C2018" s="39" t="s">
        <v>388</v>
      </c>
      <c r="D2018" s="40">
        <v>44101</v>
      </c>
      <c r="E2018" s="38">
        <v>1</v>
      </c>
      <c r="F2018" s="38"/>
      <c r="G2018" s="38" t="s">
        <v>2</v>
      </c>
      <c r="H2018" s="38" t="s">
        <v>2</v>
      </c>
      <c r="I2018" s="41">
        <v>3600</v>
      </c>
      <c r="J2018" s="41">
        <v>4159</v>
      </c>
      <c r="K2018" s="41">
        <v>0</v>
      </c>
      <c r="L2018" s="41">
        <f>SUM(Data[[#This Row],[CHELTUIELI DE PERSONAL LEI]:[CHELTUIELI DE CAPITAL (ACTIVE NEFINANCIARE ) LEI]])</f>
        <v>7759</v>
      </c>
      <c r="M2018" s="41">
        <f>Data[[#This Row],[TOTAL CHELTUIELI LEI]]/Data[[#This Row],[CURS VALUTAR EURO BNR 22 07 2020]]</f>
        <v>1603.0660523542904</v>
      </c>
      <c r="N2018" s="49">
        <v>1861</v>
      </c>
      <c r="O2018" s="54"/>
      <c r="P2018" s="54">
        <v>1339</v>
      </c>
      <c r="Q2018" s="54"/>
      <c r="R2018" s="54">
        <f>Data[[#This Row],[PERSOANE ÎNSCRISE ÎN LISTELE ELECTORALE (TURUL 1)            ]]+Data[[#This Row],[PERSOANE ÎNSCRISE ÎN LISTELE ELECTORALE (TURUL AL 2-LEA)]]</f>
        <v>1861</v>
      </c>
      <c r="S2018" s="54">
        <f>Data[[#This Row],[PERSOANE CARE AU PARTICIPAT LA VOT (TURUL 1)]]+Data[[#This Row],[PERSOANE CARE AU PARTICIPAT LA VOT  (TURUL AL 2-LEA)]]</f>
        <v>1339</v>
      </c>
      <c r="T2018" s="41">
        <f>Data[[#This Row],[TOTAL CHELTUIELI LEI]]/Data[[#This Row],[NUMĂRUL PERSOANELOR ÎNSCRISE ÎN LISTELE ELECTORALE]]</f>
        <v>4.1692638366469641</v>
      </c>
      <c r="U2018" s="41">
        <f>Data[[#This Row],[TOTAL CHELTUIELI EURO]]/Data[[#This Row],[NUMĂRUL PERSOANELOR ÎNSCRISE ÎN LISTELE ELECTORALE]]</f>
        <v>0.86140035053965092</v>
      </c>
      <c r="V2018" s="41">
        <f>Data[[#This Row],[TOTAL CHELTUIELI LEI]]/Data[[#This Row],[NUMĂRUL PERSOANELOR CARE AU PARTICIPAT LA VOT]]</f>
        <v>5.7946228528752801</v>
      </c>
      <c r="W2018" s="41">
        <f>Data[[#This Row],[TOTAL CHELTUIELI EURO]]/Data[[#This Row],[NUMĂRUL PERSOANELOR CARE AU PARTICIPAT LA VOT]]</f>
        <v>1.1972113908545858</v>
      </c>
      <c r="X2018" s="43">
        <v>4.8400999999999996</v>
      </c>
      <c r="Y2018" s="114" t="s">
        <v>2895</v>
      </c>
      <c r="Z2018" s="44">
        <v>4</v>
      </c>
      <c r="AA2018" s="115" t="s">
        <v>3105</v>
      </c>
      <c r="AB2018" s="44">
        <v>0</v>
      </c>
      <c r="AC2018" s="45"/>
    </row>
    <row r="2019" spans="1:29" x14ac:dyDescent="0.2">
      <c r="A2019" s="37">
        <v>2018</v>
      </c>
      <c r="B2019" s="38" t="s">
        <v>356</v>
      </c>
      <c r="C2019" s="39" t="s">
        <v>389</v>
      </c>
      <c r="D2019" s="40">
        <v>44101</v>
      </c>
      <c r="E2019" s="38">
        <v>1</v>
      </c>
      <c r="F2019" s="38"/>
      <c r="G2019" s="38" t="s">
        <v>2</v>
      </c>
      <c r="H2019" s="38" t="s">
        <v>2</v>
      </c>
      <c r="I2019" s="41">
        <v>22815</v>
      </c>
      <c r="J2019" s="41">
        <v>9377</v>
      </c>
      <c r="K2019" s="41">
        <v>0</v>
      </c>
      <c r="L2019" s="41">
        <f>SUM(Data[[#This Row],[CHELTUIELI DE PERSONAL LEI]:[CHELTUIELI DE CAPITAL (ACTIVE NEFINANCIARE ) LEI]])</f>
        <v>32192</v>
      </c>
      <c r="M2019" s="41">
        <f>Data[[#This Row],[TOTAL CHELTUIELI LEI]]/Data[[#This Row],[CURS VALUTAR EURO BNR 22 07 2020]]</f>
        <v>6651.1022499535138</v>
      </c>
      <c r="N2019" s="49">
        <v>1665</v>
      </c>
      <c r="O2019" s="54"/>
      <c r="P2019" s="54">
        <v>1082</v>
      </c>
      <c r="Q2019" s="54"/>
      <c r="R2019" s="54">
        <f>Data[[#This Row],[PERSOANE ÎNSCRISE ÎN LISTELE ELECTORALE (TURUL 1)            ]]+Data[[#This Row],[PERSOANE ÎNSCRISE ÎN LISTELE ELECTORALE (TURUL AL 2-LEA)]]</f>
        <v>1665</v>
      </c>
      <c r="S2019" s="54">
        <f>Data[[#This Row],[PERSOANE CARE AU PARTICIPAT LA VOT (TURUL 1)]]+Data[[#This Row],[PERSOANE CARE AU PARTICIPAT LA VOT  (TURUL AL 2-LEA)]]</f>
        <v>1082</v>
      </c>
      <c r="T2019" s="41">
        <f>Data[[#This Row],[TOTAL CHELTUIELI LEI]]/Data[[#This Row],[NUMĂRUL PERSOANELOR ÎNSCRISE ÎN LISTELE ELECTORALE]]</f>
        <v>19.334534534534534</v>
      </c>
      <c r="U2019" s="41">
        <f>Data[[#This Row],[TOTAL CHELTUIELI EURO]]/Data[[#This Row],[NUMĂRUL PERSOANELOR ÎNSCRISE ÎN LISTELE ELECTORALE]]</f>
        <v>3.9946560059780865</v>
      </c>
      <c r="V2019" s="41">
        <f>Data[[#This Row],[TOTAL CHELTUIELI LEI]]/Data[[#This Row],[NUMĂRUL PERSOANELOR CARE AU PARTICIPAT LA VOT]]</f>
        <v>29.752310536044362</v>
      </c>
      <c r="W2019" s="41">
        <f>Data[[#This Row],[TOTAL CHELTUIELI EURO]]/Data[[#This Row],[NUMĂRUL PERSOANELOR CARE AU PARTICIPAT LA VOT]]</f>
        <v>6.1470445933026934</v>
      </c>
      <c r="X2019" s="43">
        <v>4.8400999999999996</v>
      </c>
      <c r="Y2019" s="114" t="s">
        <v>2908</v>
      </c>
      <c r="Z2019" s="44">
        <v>19</v>
      </c>
      <c r="AA2019" s="115" t="s">
        <v>3106</v>
      </c>
      <c r="AB2019" s="44">
        <v>3</v>
      </c>
      <c r="AC2019" s="45"/>
    </row>
    <row r="2020" spans="1:29" x14ac:dyDescent="0.2">
      <c r="A2020" s="37">
        <v>2019</v>
      </c>
      <c r="B2020" s="38" t="s">
        <v>356</v>
      </c>
      <c r="C2020" s="39" t="s">
        <v>390</v>
      </c>
      <c r="D2020" s="40">
        <v>44101</v>
      </c>
      <c r="E2020" s="38">
        <v>1</v>
      </c>
      <c r="F2020" s="38"/>
      <c r="G2020" s="38" t="s">
        <v>2</v>
      </c>
      <c r="H2020" s="38" t="s">
        <v>2</v>
      </c>
      <c r="I2020" s="41">
        <v>9997</v>
      </c>
      <c r="J2020" s="41">
        <v>1945.5</v>
      </c>
      <c r="K2020" s="41">
        <v>0</v>
      </c>
      <c r="L2020" s="41">
        <f>SUM(Data[[#This Row],[CHELTUIELI DE PERSONAL LEI]:[CHELTUIELI DE CAPITAL (ACTIVE NEFINANCIARE ) LEI]])</f>
        <v>11942.5</v>
      </c>
      <c r="M2020" s="41">
        <f>Data[[#This Row],[TOTAL CHELTUIELI LEI]]/Data[[#This Row],[CURS VALUTAR EURO BNR 22 07 2020]]</f>
        <v>2467.4076981880544</v>
      </c>
      <c r="N2020" s="49">
        <v>1837</v>
      </c>
      <c r="O2020" s="54"/>
      <c r="P2020" s="54">
        <v>1228</v>
      </c>
      <c r="Q2020" s="54"/>
      <c r="R2020" s="54">
        <f>Data[[#This Row],[PERSOANE ÎNSCRISE ÎN LISTELE ELECTORALE (TURUL 1)            ]]+Data[[#This Row],[PERSOANE ÎNSCRISE ÎN LISTELE ELECTORALE (TURUL AL 2-LEA)]]</f>
        <v>1837</v>
      </c>
      <c r="S2020" s="54">
        <f>Data[[#This Row],[PERSOANE CARE AU PARTICIPAT LA VOT (TURUL 1)]]+Data[[#This Row],[PERSOANE CARE AU PARTICIPAT LA VOT  (TURUL AL 2-LEA)]]</f>
        <v>1228</v>
      </c>
      <c r="T2020" s="41">
        <f>Data[[#This Row],[TOTAL CHELTUIELI LEI]]/Data[[#This Row],[NUMĂRUL PERSOANELOR ÎNSCRISE ÎN LISTELE ELECTORALE]]</f>
        <v>6.5010887316276538</v>
      </c>
      <c r="U2020" s="41">
        <f>Data[[#This Row],[TOTAL CHELTUIELI EURO]]/Data[[#This Row],[NUMĂRUL PERSOANELOR ÎNSCRISE ÎN LISTELE ELECTORALE]]</f>
        <v>1.3431723996668776</v>
      </c>
      <c r="V2020" s="41">
        <f>Data[[#This Row],[TOTAL CHELTUIELI LEI]]/Data[[#This Row],[NUMĂRUL PERSOANELOR CARE AU PARTICIPAT LA VOT]]</f>
        <v>9.7251628664495122</v>
      </c>
      <c r="W2020" s="41">
        <f>Data[[#This Row],[TOTAL CHELTUIELI EURO]]/Data[[#This Row],[NUMĂRUL PERSOANELOR CARE AU PARTICIPAT LA VOT]]</f>
        <v>2.0092896565049303</v>
      </c>
      <c r="X2020" s="43">
        <v>4.8400999999999996</v>
      </c>
      <c r="Y2020" s="114" t="s">
        <v>2889</v>
      </c>
      <c r="Z2020" s="44">
        <v>6</v>
      </c>
      <c r="AA2020" s="115" t="s">
        <v>3107</v>
      </c>
      <c r="AB2020" s="44">
        <v>1</v>
      </c>
      <c r="AC2020" s="45"/>
    </row>
    <row r="2021" spans="1:29" x14ac:dyDescent="0.2">
      <c r="A2021" s="37">
        <v>2020</v>
      </c>
      <c r="B2021" s="38" t="s">
        <v>356</v>
      </c>
      <c r="C2021" s="39" t="s">
        <v>391</v>
      </c>
      <c r="D2021" s="40">
        <v>44101</v>
      </c>
      <c r="E2021" s="38">
        <v>1</v>
      </c>
      <c r="F2021" s="38"/>
      <c r="G2021" s="38" t="s">
        <v>2</v>
      </c>
      <c r="H2021" s="38" t="s">
        <v>2</v>
      </c>
      <c r="I2021" s="41">
        <v>800</v>
      </c>
      <c r="J2021" s="41">
        <v>5266</v>
      </c>
      <c r="K2021" s="41">
        <v>0</v>
      </c>
      <c r="L2021" s="41">
        <f>SUM(Data[[#This Row],[CHELTUIELI DE PERSONAL LEI]:[CHELTUIELI DE CAPITAL (ACTIVE NEFINANCIARE ) LEI]])</f>
        <v>6066</v>
      </c>
      <c r="M2021" s="41">
        <f>Data[[#This Row],[TOTAL CHELTUIELI LEI]]/Data[[#This Row],[CURS VALUTAR EURO BNR 22 07 2020]]</f>
        <v>1253.2798909113449</v>
      </c>
      <c r="N2021" s="49">
        <v>2438</v>
      </c>
      <c r="O2021" s="54"/>
      <c r="P2021" s="54">
        <v>1436</v>
      </c>
      <c r="Q2021" s="54"/>
      <c r="R2021" s="54">
        <f>Data[[#This Row],[PERSOANE ÎNSCRISE ÎN LISTELE ELECTORALE (TURUL 1)            ]]+Data[[#This Row],[PERSOANE ÎNSCRISE ÎN LISTELE ELECTORALE (TURUL AL 2-LEA)]]</f>
        <v>2438</v>
      </c>
      <c r="S2021" s="54">
        <f>Data[[#This Row],[PERSOANE CARE AU PARTICIPAT LA VOT (TURUL 1)]]+Data[[#This Row],[PERSOANE CARE AU PARTICIPAT LA VOT  (TURUL AL 2-LEA)]]</f>
        <v>1436</v>
      </c>
      <c r="T2021" s="41">
        <f>Data[[#This Row],[TOTAL CHELTUIELI LEI]]/Data[[#This Row],[NUMĂRUL PERSOANELOR ÎNSCRISE ÎN LISTELE ELECTORALE]]</f>
        <v>2.4881050041017225</v>
      </c>
      <c r="U2021" s="41">
        <f>Data[[#This Row],[TOTAL CHELTUIELI EURO]]/Data[[#This Row],[NUMĂRUL PERSOANELOR ÎNSCRISE ÎN LISTELE ELECTORALE]]</f>
        <v>0.51406066075116685</v>
      </c>
      <c r="V2021" s="41">
        <f>Data[[#This Row],[TOTAL CHELTUIELI LEI]]/Data[[#This Row],[NUMĂRUL PERSOANELOR CARE AU PARTICIPAT LA VOT]]</f>
        <v>4.2242339832869078</v>
      </c>
      <c r="W2021" s="41">
        <f>Data[[#This Row],[TOTAL CHELTUIELI EURO]]/Data[[#This Row],[NUMĂRUL PERSOANELOR CARE AU PARTICIPAT LA VOT]]</f>
        <v>0.87275758420010086</v>
      </c>
      <c r="X2021" s="43">
        <v>4.8400999999999996</v>
      </c>
      <c r="Y2021" s="114" t="s">
        <v>2891</v>
      </c>
      <c r="Z2021" s="44">
        <v>2</v>
      </c>
      <c r="AA2021" s="115" t="s">
        <v>3105</v>
      </c>
      <c r="AB2021" s="44">
        <v>0</v>
      </c>
      <c r="AC2021" s="45"/>
    </row>
    <row r="2022" spans="1:29" x14ac:dyDescent="0.2">
      <c r="A2022" s="37">
        <v>2021</v>
      </c>
      <c r="B2022" s="38" t="s">
        <v>356</v>
      </c>
      <c r="C2022" s="39" t="s">
        <v>392</v>
      </c>
      <c r="D2022" s="40">
        <v>44101</v>
      </c>
      <c r="E2022" s="38">
        <v>1</v>
      </c>
      <c r="F2022" s="38"/>
      <c r="G2022" s="38" t="s">
        <v>2</v>
      </c>
      <c r="H2022" s="38" t="s">
        <v>2</v>
      </c>
      <c r="I2022" s="41">
        <v>11193</v>
      </c>
      <c r="J2022" s="41">
        <v>1571.29</v>
      </c>
      <c r="K2022" s="41">
        <v>0</v>
      </c>
      <c r="L2022" s="41">
        <f>SUM(Data[[#This Row],[CHELTUIELI DE PERSONAL LEI]:[CHELTUIELI DE CAPITAL (ACTIVE NEFINANCIARE ) LEI]])</f>
        <v>12764.29</v>
      </c>
      <c r="M2022" s="41">
        <f>Data[[#This Row],[TOTAL CHELTUIELI LEI]]/Data[[#This Row],[CURS VALUTAR EURO BNR 22 07 2020]]</f>
        <v>2637.1955124894116</v>
      </c>
      <c r="N2022" s="49">
        <v>1402</v>
      </c>
      <c r="O2022" s="54"/>
      <c r="P2022" s="54">
        <v>1068</v>
      </c>
      <c r="Q2022" s="54"/>
      <c r="R2022" s="54">
        <f>Data[[#This Row],[PERSOANE ÎNSCRISE ÎN LISTELE ELECTORALE (TURUL 1)            ]]+Data[[#This Row],[PERSOANE ÎNSCRISE ÎN LISTELE ELECTORALE (TURUL AL 2-LEA)]]</f>
        <v>1402</v>
      </c>
      <c r="S2022" s="54">
        <f>Data[[#This Row],[PERSOANE CARE AU PARTICIPAT LA VOT (TURUL 1)]]+Data[[#This Row],[PERSOANE CARE AU PARTICIPAT LA VOT  (TURUL AL 2-LEA)]]</f>
        <v>1068</v>
      </c>
      <c r="T2022" s="41">
        <f>Data[[#This Row],[TOTAL CHELTUIELI LEI]]/Data[[#This Row],[NUMĂRUL PERSOANELOR ÎNSCRISE ÎN LISTELE ELECTORALE]]</f>
        <v>9.1043437945791741</v>
      </c>
      <c r="U2022" s="41">
        <f>Data[[#This Row],[TOTAL CHELTUIELI EURO]]/Data[[#This Row],[NUMĂRUL PERSOANELOR ÎNSCRISE ÎN LISTELE ELECTORALE]]</f>
        <v>1.8810239033448015</v>
      </c>
      <c r="V2022" s="41">
        <f>Data[[#This Row],[TOTAL CHELTUIELI LEI]]/Data[[#This Row],[NUMĂRUL PERSOANELOR CARE AU PARTICIPAT LA VOT]]</f>
        <v>11.951582397003746</v>
      </c>
      <c r="W2022" s="41">
        <f>Data[[#This Row],[TOTAL CHELTUIELI EURO]]/Data[[#This Row],[NUMĂRUL PERSOANELOR CARE AU PARTICIPAT LA VOT]]</f>
        <v>2.4692841877241682</v>
      </c>
      <c r="X2022" s="43">
        <v>4.8400999999999996</v>
      </c>
      <c r="Y2022" s="114" t="s">
        <v>2887</v>
      </c>
      <c r="Z2022" s="44">
        <v>9</v>
      </c>
      <c r="AA2022" s="115" t="s">
        <v>3107</v>
      </c>
      <c r="AB2022" s="44">
        <v>1</v>
      </c>
      <c r="AC2022" s="45"/>
    </row>
    <row r="2023" spans="1:29" x14ac:dyDescent="0.2">
      <c r="A2023" s="37">
        <v>2022</v>
      </c>
      <c r="B2023" s="38" t="s">
        <v>356</v>
      </c>
      <c r="C2023" s="39" t="s">
        <v>393</v>
      </c>
      <c r="D2023" s="40">
        <v>44101</v>
      </c>
      <c r="E2023" s="38">
        <v>1</v>
      </c>
      <c r="F2023" s="38"/>
      <c r="G2023" s="38" t="s">
        <v>2</v>
      </c>
      <c r="H2023" s="38" t="s">
        <v>2</v>
      </c>
      <c r="I2023" s="41">
        <v>4888</v>
      </c>
      <c r="J2023" s="41">
        <v>607.01</v>
      </c>
      <c r="K2023" s="41">
        <v>0</v>
      </c>
      <c r="L2023" s="41">
        <f>SUM(Data[[#This Row],[CHELTUIELI DE PERSONAL LEI]:[CHELTUIELI DE CAPITAL (ACTIVE NEFINANCIARE ) LEI]])</f>
        <v>5495.01</v>
      </c>
      <c r="M2023" s="41">
        <f>Data[[#This Row],[TOTAL CHELTUIELI LEI]]/Data[[#This Row],[CURS VALUTAR EURO BNR 22 07 2020]]</f>
        <v>1135.309187826698</v>
      </c>
      <c r="N2023" s="49">
        <v>1101</v>
      </c>
      <c r="O2023" s="54"/>
      <c r="P2023" s="54">
        <v>876</v>
      </c>
      <c r="Q2023" s="54"/>
      <c r="R2023" s="54">
        <f>Data[[#This Row],[PERSOANE ÎNSCRISE ÎN LISTELE ELECTORALE (TURUL 1)            ]]+Data[[#This Row],[PERSOANE ÎNSCRISE ÎN LISTELE ELECTORALE (TURUL AL 2-LEA)]]</f>
        <v>1101</v>
      </c>
      <c r="S2023" s="54">
        <f>Data[[#This Row],[PERSOANE CARE AU PARTICIPAT LA VOT (TURUL 1)]]+Data[[#This Row],[PERSOANE CARE AU PARTICIPAT LA VOT  (TURUL AL 2-LEA)]]</f>
        <v>876</v>
      </c>
      <c r="T2023" s="41">
        <f>Data[[#This Row],[TOTAL CHELTUIELI LEI]]/Data[[#This Row],[NUMĂRUL PERSOANELOR ÎNSCRISE ÎN LISTELE ELECTORALE]]</f>
        <v>4.9909264305177112</v>
      </c>
      <c r="U2023" s="41">
        <f>Data[[#This Row],[TOTAL CHELTUIELI EURO]]/Data[[#This Row],[NUMĂRUL PERSOANELOR ÎNSCRISE ÎN LISTELE ELECTORALE]]</f>
        <v>1.0311618418044486</v>
      </c>
      <c r="V2023" s="41">
        <f>Data[[#This Row],[TOTAL CHELTUIELI LEI]]/Data[[#This Row],[NUMĂRUL PERSOANELOR CARE AU PARTICIPAT LA VOT]]</f>
        <v>6.272842465753425</v>
      </c>
      <c r="W2023" s="41">
        <f>Data[[#This Row],[TOTAL CHELTUIELI EURO]]/Data[[#This Row],[NUMĂRUL PERSOANELOR CARE AU PARTICIPAT LA VOT]]</f>
        <v>1.2960150545966873</v>
      </c>
      <c r="X2023" s="43">
        <v>4.8400999999999996</v>
      </c>
      <c r="Y2023" s="114" t="s">
        <v>2895</v>
      </c>
      <c r="Z2023" s="44">
        <v>4</v>
      </c>
      <c r="AA2023" s="115" t="s">
        <v>3107</v>
      </c>
      <c r="AB2023" s="44">
        <v>1</v>
      </c>
      <c r="AC2023" s="45"/>
    </row>
    <row r="2024" spans="1:29" x14ac:dyDescent="0.2">
      <c r="A2024" s="37">
        <v>2023</v>
      </c>
      <c r="B2024" s="38" t="s">
        <v>356</v>
      </c>
      <c r="C2024" s="39" t="s">
        <v>394</v>
      </c>
      <c r="D2024" s="40">
        <v>44101</v>
      </c>
      <c r="E2024" s="38">
        <v>1</v>
      </c>
      <c r="F2024" s="38"/>
      <c r="G2024" s="38" t="s">
        <v>2</v>
      </c>
      <c r="H2024" s="38" t="s">
        <v>2</v>
      </c>
      <c r="I2024" s="41">
        <v>1227</v>
      </c>
      <c r="J2024" s="41">
        <v>12771</v>
      </c>
      <c r="K2024" s="41">
        <v>0</v>
      </c>
      <c r="L2024" s="41">
        <f>SUM(Data[[#This Row],[CHELTUIELI DE PERSONAL LEI]:[CHELTUIELI DE CAPITAL (ACTIVE NEFINANCIARE ) LEI]])</f>
        <v>13998</v>
      </c>
      <c r="M2024" s="41">
        <f>Data[[#This Row],[TOTAL CHELTUIELI LEI]]/Data[[#This Row],[CURS VALUTAR EURO BNR 22 07 2020]]</f>
        <v>2892.0890064254872</v>
      </c>
      <c r="N2024" s="49">
        <v>1490</v>
      </c>
      <c r="O2024" s="54"/>
      <c r="P2024" s="54">
        <v>1187</v>
      </c>
      <c r="Q2024" s="54"/>
      <c r="R2024" s="54">
        <f>Data[[#This Row],[PERSOANE ÎNSCRISE ÎN LISTELE ELECTORALE (TURUL 1)            ]]+Data[[#This Row],[PERSOANE ÎNSCRISE ÎN LISTELE ELECTORALE (TURUL AL 2-LEA)]]</f>
        <v>1490</v>
      </c>
      <c r="S2024" s="54">
        <f>Data[[#This Row],[PERSOANE CARE AU PARTICIPAT LA VOT (TURUL 1)]]+Data[[#This Row],[PERSOANE CARE AU PARTICIPAT LA VOT  (TURUL AL 2-LEA)]]</f>
        <v>1187</v>
      </c>
      <c r="T2024" s="41">
        <f>Data[[#This Row],[TOTAL CHELTUIELI LEI]]/Data[[#This Row],[NUMĂRUL PERSOANELOR ÎNSCRISE ÎN LISTELE ELECTORALE]]</f>
        <v>9.394630872483221</v>
      </c>
      <c r="U2024" s="41">
        <f>Data[[#This Row],[TOTAL CHELTUIELI EURO]]/Data[[#This Row],[NUMĂRUL PERSOANELOR ÎNSCRISE ÎN LISTELE ELECTORALE]]</f>
        <v>1.9409993331714679</v>
      </c>
      <c r="V2024" s="41">
        <f>Data[[#This Row],[TOTAL CHELTUIELI LEI]]/Data[[#This Row],[NUMĂRUL PERSOANELOR CARE AU PARTICIPAT LA VOT]]</f>
        <v>11.792754844144904</v>
      </c>
      <c r="W2024" s="41">
        <f>Data[[#This Row],[TOTAL CHELTUIELI EURO]]/Data[[#This Row],[NUMĂRUL PERSOANELOR CARE AU PARTICIPAT LA VOT]]</f>
        <v>2.4364692556238308</v>
      </c>
      <c r="X2024" s="43">
        <v>4.8400999999999996</v>
      </c>
      <c r="Y2024" s="114" t="s">
        <v>2887</v>
      </c>
      <c r="Z2024" s="44">
        <v>9</v>
      </c>
      <c r="AA2024" s="115" t="s">
        <v>3107</v>
      </c>
      <c r="AB2024" s="44">
        <v>1</v>
      </c>
      <c r="AC2024" s="45"/>
    </row>
    <row r="2025" spans="1:29" x14ac:dyDescent="0.2">
      <c r="A2025" s="37">
        <v>2024</v>
      </c>
      <c r="B2025" s="38" t="s">
        <v>356</v>
      </c>
      <c r="C2025" s="39" t="s">
        <v>395</v>
      </c>
      <c r="D2025" s="40">
        <v>44101</v>
      </c>
      <c r="E2025" s="38">
        <v>1</v>
      </c>
      <c r="F2025" s="38"/>
      <c r="G2025" s="38" t="s">
        <v>2</v>
      </c>
      <c r="H2025" s="38" t="s">
        <v>2</v>
      </c>
      <c r="I2025" s="41">
        <v>600</v>
      </c>
      <c r="J2025" s="41">
        <v>3973.75</v>
      </c>
      <c r="K2025" s="41">
        <v>0</v>
      </c>
      <c r="L2025" s="41">
        <f>SUM(Data[[#This Row],[CHELTUIELI DE PERSONAL LEI]:[CHELTUIELI DE CAPITAL (ACTIVE NEFINANCIARE ) LEI]])</f>
        <v>4573.75</v>
      </c>
      <c r="M2025" s="41">
        <f>Data[[#This Row],[TOTAL CHELTUIELI LEI]]/Data[[#This Row],[CURS VALUTAR EURO BNR 22 07 2020]]</f>
        <v>944.97014524493306</v>
      </c>
      <c r="N2025" s="49">
        <v>1633</v>
      </c>
      <c r="O2025" s="54"/>
      <c r="P2025" s="54">
        <v>1020</v>
      </c>
      <c r="Q2025" s="54"/>
      <c r="R2025" s="54">
        <f>Data[[#This Row],[PERSOANE ÎNSCRISE ÎN LISTELE ELECTORALE (TURUL 1)            ]]+Data[[#This Row],[PERSOANE ÎNSCRISE ÎN LISTELE ELECTORALE (TURUL AL 2-LEA)]]</f>
        <v>1633</v>
      </c>
      <c r="S2025" s="54">
        <f>Data[[#This Row],[PERSOANE CARE AU PARTICIPAT LA VOT (TURUL 1)]]+Data[[#This Row],[PERSOANE CARE AU PARTICIPAT LA VOT  (TURUL AL 2-LEA)]]</f>
        <v>1020</v>
      </c>
      <c r="T2025" s="41">
        <f>Data[[#This Row],[TOTAL CHELTUIELI LEI]]/Data[[#This Row],[NUMĂRUL PERSOANELOR ÎNSCRISE ÎN LISTELE ELECTORALE]]</f>
        <v>2.8008266993263931</v>
      </c>
      <c r="U2025" s="41">
        <f>Data[[#This Row],[TOTAL CHELTUIELI EURO]]/Data[[#This Row],[NUMĂRUL PERSOANELOR ÎNSCRISE ÎN LISTELE ELECTORALE]]</f>
        <v>0.57867124632267797</v>
      </c>
      <c r="V2025" s="41">
        <f>Data[[#This Row],[TOTAL CHELTUIELI LEI]]/Data[[#This Row],[NUMĂRUL PERSOANELOR CARE AU PARTICIPAT LA VOT]]</f>
        <v>4.4840686274509807</v>
      </c>
      <c r="W2025" s="41">
        <f>Data[[#This Row],[TOTAL CHELTUIELI EURO]]/Data[[#This Row],[NUMĂRUL PERSOANELOR CARE AU PARTICIPAT LA VOT]]</f>
        <v>0.92644131886758141</v>
      </c>
      <c r="X2025" s="43">
        <v>4.8400999999999996</v>
      </c>
      <c r="Y2025" s="114" t="s">
        <v>2891</v>
      </c>
      <c r="Z2025" s="44">
        <v>2</v>
      </c>
      <c r="AA2025" s="115" t="s">
        <v>3105</v>
      </c>
      <c r="AB2025" s="44">
        <v>0</v>
      </c>
      <c r="AC2025" s="45"/>
    </row>
    <row r="2026" spans="1:29" x14ac:dyDescent="0.2">
      <c r="A2026" s="37">
        <v>2025</v>
      </c>
      <c r="B2026" s="38" t="s">
        <v>356</v>
      </c>
      <c r="C2026" s="39" t="s">
        <v>396</v>
      </c>
      <c r="D2026" s="40">
        <v>44101</v>
      </c>
      <c r="E2026" s="38">
        <v>1</v>
      </c>
      <c r="F2026" s="38"/>
      <c r="G2026" s="38" t="s">
        <v>2</v>
      </c>
      <c r="H2026" s="38" t="s">
        <v>2</v>
      </c>
      <c r="I2026" s="41">
        <v>5710</v>
      </c>
      <c r="J2026" s="41">
        <v>5773</v>
      </c>
      <c r="K2026" s="41">
        <v>0</v>
      </c>
      <c r="L2026" s="41">
        <f>SUM(Data[[#This Row],[CHELTUIELI DE PERSONAL LEI]:[CHELTUIELI DE CAPITAL (ACTIVE NEFINANCIARE ) LEI]])</f>
        <v>11483</v>
      </c>
      <c r="M2026" s="41">
        <f>Data[[#This Row],[TOTAL CHELTUIELI LEI]]/Data[[#This Row],[CURS VALUTAR EURO BNR 22 07 2020]]</f>
        <v>2372.4716431478691</v>
      </c>
      <c r="N2026" s="49">
        <v>2528</v>
      </c>
      <c r="O2026" s="54"/>
      <c r="P2026" s="54">
        <v>1686</v>
      </c>
      <c r="Q2026" s="54"/>
      <c r="R2026" s="54">
        <f>Data[[#This Row],[PERSOANE ÎNSCRISE ÎN LISTELE ELECTORALE (TURUL 1)            ]]+Data[[#This Row],[PERSOANE ÎNSCRISE ÎN LISTELE ELECTORALE (TURUL AL 2-LEA)]]</f>
        <v>2528</v>
      </c>
      <c r="S2026" s="54">
        <f>Data[[#This Row],[PERSOANE CARE AU PARTICIPAT LA VOT (TURUL 1)]]+Data[[#This Row],[PERSOANE CARE AU PARTICIPAT LA VOT  (TURUL AL 2-LEA)]]</f>
        <v>1686</v>
      </c>
      <c r="T2026" s="41">
        <f>Data[[#This Row],[TOTAL CHELTUIELI LEI]]/Data[[#This Row],[NUMĂRUL PERSOANELOR ÎNSCRISE ÎN LISTELE ELECTORALE]]</f>
        <v>4.5423259493670889</v>
      </c>
      <c r="U2026" s="41">
        <f>Data[[#This Row],[TOTAL CHELTUIELI EURO]]/Data[[#This Row],[NUMĂRUL PERSOANELOR ÎNSCRISE ÎN LISTELE ELECTORALE]]</f>
        <v>0.93847770694140398</v>
      </c>
      <c r="V2026" s="41">
        <f>Data[[#This Row],[TOTAL CHELTUIELI LEI]]/Data[[#This Row],[NUMĂRUL PERSOANELOR CARE AU PARTICIPAT LA VOT]]</f>
        <v>6.8107947805456703</v>
      </c>
      <c r="W2026" s="41">
        <f>Data[[#This Row],[TOTAL CHELTUIELI EURO]]/Data[[#This Row],[NUMĂRUL PERSOANELOR CARE AU PARTICIPAT LA VOT]]</f>
        <v>1.4071599306926863</v>
      </c>
      <c r="X2026" s="43">
        <v>4.8400999999999996</v>
      </c>
      <c r="Y2026" s="114" t="s">
        <v>2895</v>
      </c>
      <c r="Z2026" s="44">
        <v>4</v>
      </c>
      <c r="AA2026" s="115" t="s">
        <v>3105</v>
      </c>
      <c r="AB2026" s="44">
        <v>0</v>
      </c>
      <c r="AC2026" s="45"/>
    </row>
    <row r="2027" spans="1:29" x14ac:dyDescent="0.2">
      <c r="A2027" s="37">
        <v>2026</v>
      </c>
      <c r="B2027" s="38" t="s">
        <v>356</v>
      </c>
      <c r="C2027" s="39" t="s">
        <v>303</v>
      </c>
      <c r="D2027" s="40">
        <v>44101</v>
      </c>
      <c r="E2027" s="38">
        <v>1</v>
      </c>
      <c r="F2027" s="38"/>
      <c r="G2027" s="38" t="s">
        <v>2</v>
      </c>
      <c r="H2027" s="38" t="s">
        <v>2</v>
      </c>
      <c r="I2027" s="41">
        <v>12840</v>
      </c>
      <c r="J2027" s="41">
        <v>4622</v>
      </c>
      <c r="K2027" s="41">
        <v>0</v>
      </c>
      <c r="L2027" s="41">
        <f>SUM(Data[[#This Row],[CHELTUIELI DE PERSONAL LEI]:[CHELTUIELI DE CAPITAL (ACTIVE NEFINANCIARE ) LEI]])</f>
        <v>17462</v>
      </c>
      <c r="M2027" s="41">
        <f>Data[[#This Row],[TOTAL CHELTUIELI LEI]]/Data[[#This Row],[CURS VALUTAR EURO BNR 22 07 2020]]</f>
        <v>3607.7766988285371</v>
      </c>
      <c r="N2027" s="49">
        <v>5686</v>
      </c>
      <c r="O2027" s="54"/>
      <c r="P2027" s="54">
        <v>2972</v>
      </c>
      <c r="Q2027" s="54"/>
      <c r="R2027" s="54">
        <f>Data[[#This Row],[PERSOANE ÎNSCRISE ÎN LISTELE ELECTORALE (TURUL 1)            ]]+Data[[#This Row],[PERSOANE ÎNSCRISE ÎN LISTELE ELECTORALE (TURUL AL 2-LEA)]]</f>
        <v>5686</v>
      </c>
      <c r="S2027" s="54">
        <f>Data[[#This Row],[PERSOANE CARE AU PARTICIPAT LA VOT (TURUL 1)]]+Data[[#This Row],[PERSOANE CARE AU PARTICIPAT LA VOT  (TURUL AL 2-LEA)]]</f>
        <v>2972</v>
      </c>
      <c r="T2027" s="41">
        <f>Data[[#This Row],[TOTAL CHELTUIELI LEI]]/Data[[#This Row],[NUMĂRUL PERSOANELOR ÎNSCRISE ÎN LISTELE ELECTORALE]]</f>
        <v>3.0710517059444249</v>
      </c>
      <c r="U2027" s="41">
        <f>Data[[#This Row],[TOTAL CHELTUIELI EURO]]/Data[[#This Row],[NUMĂRUL PERSOANELOR ÎNSCRISE ÎN LISTELE ELECTORALE]]</f>
        <v>0.63450170573839904</v>
      </c>
      <c r="V2027" s="41">
        <f>Data[[#This Row],[TOTAL CHELTUIELI LEI]]/Data[[#This Row],[NUMĂRUL PERSOANELOR CARE AU PARTICIPAT LA VOT]]</f>
        <v>5.8755047106325708</v>
      </c>
      <c r="W2027" s="41">
        <f>Data[[#This Row],[TOTAL CHELTUIELI EURO]]/Data[[#This Row],[NUMĂRUL PERSOANELOR CARE AU PARTICIPAT LA VOT]]</f>
        <v>1.213922173226291</v>
      </c>
      <c r="X2027" s="43">
        <v>4.8400999999999996</v>
      </c>
      <c r="Y2027" s="114" t="s">
        <v>2884</v>
      </c>
      <c r="Z2027" s="44">
        <v>3</v>
      </c>
      <c r="AA2027" s="115" t="s">
        <v>3105</v>
      </c>
      <c r="AB2027" s="44">
        <v>0</v>
      </c>
      <c r="AC2027" s="45"/>
    </row>
    <row r="2028" spans="1:29" x14ac:dyDescent="0.2">
      <c r="A2028" s="37">
        <v>2027</v>
      </c>
      <c r="B2028" s="38" t="s">
        <v>356</v>
      </c>
      <c r="C2028" s="39" t="s">
        <v>397</v>
      </c>
      <c r="D2028" s="40">
        <v>44101</v>
      </c>
      <c r="E2028" s="38">
        <v>1</v>
      </c>
      <c r="F2028" s="38"/>
      <c r="G2028" s="38" t="s">
        <v>2</v>
      </c>
      <c r="H2028" s="38" t="s">
        <v>2</v>
      </c>
      <c r="I2028" s="41">
        <v>2000</v>
      </c>
      <c r="J2028" s="41">
        <v>7773</v>
      </c>
      <c r="K2028" s="41">
        <v>0</v>
      </c>
      <c r="L2028" s="41">
        <f>SUM(Data[[#This Row],[CHELTUIELI DE PERSONAL LEI]:[CHELTUIELI DE CAPITAL (ACTIVE NEFINANCIARE ) LEI]])</f>
        <v>9773</v>
      </c>
      <c r="M2028" s="41">
        <f>Data[[#This Row],[TOTAL CHELTUIELI LEI]]/Data[[#This Row],[CURS VALUTAR EURO BNR 22 07 2020]]</f>
        <v>2019.173157579389</v>
      </c>
      <c r="N2028" s="49">
        <v>1042</v>
      </c>
      <c r="O2028" s="54"/>
      <c r="P2028" s="54">
        <v>820</v>
      </c>
      <c r="Q2028" s="54"/>
      <c r="R2028" s="54">
        <f>Data[[#This Row],[PERSOANE ÎNSCRISE ÎN LISTELE ELECTORALE (TURUL 1)            ]]+Data[[#This Row],[PERSOANE ÎNSCRISE ÎN LISTELE ELECTORALE (TURUL AL 2-LEA)]]</f>
        <v>1042</v>
      </c>
      <c r="S2028" s="54">
        <f>Data[[#This Row],[PERSOANE CARE AU PARTICIPAT LA VOT (TURUL 1)]]+Data[[#This Row],[PERSOANE CARE AU PARTICIPAT LA VOT  (TURUL AL 2-LEA)]]</f>
        <v>820</v>
      </c>
      <c r="T2028" s="41">
        <f>Data[[#This Row],[TOTAL CHELTUIELI LEI]]/Data[[#This Row],[NUMĂRUL PERSOANELOR ÎNSCRISE ÎN LISTELE ELECTORALE]]</f>
        <v>9.3790786948176592</v>
      </c>
      <c r="U2028" s="41">
        <f>Data[[#This Row],[TOTAL CHELTUIELI EURO]]/Data[[#This Row],[NUMĂRUL PERSOANELOR ÎNSCRISE ÎN LISTELE ELECTORALE]]</f>
        <v>1.9377861397115057</v>
      </c>
      <c r="V2028" s="41">
        <f>Data[[#This Row],[TOTAL CHELTUIELI LEI]]/Data[[#This Row],[NUMĂRUL PERSOANELOR CARE AU PARTICIPAT LA VOT]]</f>
        <v>11.918292682926829</v>
      </c>
      <c r="W2028" s="41">
        <f>Data[[#This Row],[TOTAL CHELTUIELI EURO]]/Data[[#This Row],[NUMĂRUL PERSOANELOR CARE AU PARTICIPAT LA VOT]]</f>
        <v>2.462406289730962</v>
      </c>
      <c r="X2028" s="43">
        <v>4.8400999999999996</v>
      </c>
      <c r="Y2028" s="114" t="s">
        <v>2887</v>
      </c>
      <c r="Z2028" s="44">
        <v>9</v>
      </c>
      <c r="AA2028" s="115" t="s">
        <v>3107</v>
      </c>
      <c r="AB2028" s="44">
        <v>1</v>
      </c>
      <c r="AC2028" s="45"/>
    </row>
    <row r="2029" spans="1:29" x14ac:dyDescent="0.2">
      <c r="A2029" s="37">
        <v>2028</v>
      </c>
      <c r="B2029" s="38" t="s">
        <v>356</v>
      </c>
      <c r="C2029" s="39" t="s">
        <v>398</v>
      </c>
      <c r="D2029" s="40">
        <v>44101</v>
      </c>
      <c r="E2029" s="38">
        <v>1</v>
      </c>
      <c r="F2029" s="38"/>
      <c r="G2029" s="38" t="s">
        <v>2</v>
      </c>
      <c r="H2029" s="38" t="s">
        <v>2</v>
      </c>
      <c r="I2029" s="41">
        <v>2080</v>
      </c>
      <c r="J2029" s="41">
        <v>390</v>
      </c>
      <c r="K2029" s="41">
        <v>0</v>
      </c>
      <c r="L2029" s="41">
        <f>SUM(Data[[#This Row],[CHELTUIELI DE PERSONAL LEI]:[CHELTUIELI DE CAPITAL (ACTIVE NEFINANCIARE ) LEI]])</f>
        <v>2470</v>
      </c>
      <c r="M2029" s="41">
        <f>Data[[#This Row],[TOTAL CHELTUIELI LEI]]/Data[[#This Row],[CURS VALUTAR EURO BNR 22 07 2020]]</f>
        <v>510.32003471002668</v>
      </c>
      <c r="N2029" s="49">
        <v>789</v>
      </c>
      <c r="O2029" s="54"/>
      <c r="P2029" s="54">
        <v>598</v>
      </c>
      <c r="Q2029" s="54"/>
      <c r="R2029" s="54">
        <f>Data[[#This Row],[PERSOANE ÎNSCRISE ÎN LISTELE ELECTORALE (TURUL 1)            ]]+Data[[#This Row],[PERSOANE ÎNSCRISE ÎN LISTELE ELECTORALE (TURUL AL 2-LEA)]]</f>
        <v>789</v>
      </c>
      <c r="S2029" s="54">
        <f>Data[[#This Row],[PERSOANE CARE AU PARTICIPAT LA VOT (TURUL 1)]]+Data[[#This Row],[PERSOANE CARE AU PARTICIPAT LA VOT  (TURUL AL 2-LEA)]]</f>
        <v>598</v>
      </c>
      <c r="T2029" s="41">
        <f>Data[[#This Row],[TOTAL CHELTUIELI LEI]]/Data[[#This Row],[NUMĂRUL PERSOANELOR ÎNSCRISE ÎN LISTELE ELECTORALE]]</f>
        <v>3.1305449936628644</v>
      </c>
      <c r="U2029" s="41">
        <f>Data[[#This Row],[TOTAL CHELTUIELI EURO]]/Data[[#This Row],[NUMĂRUL PERSOANELOR ÎNSCRISE ÎN LISTELE ELECTORALE]]</f>
        <v>0.64679345337138994</v>
      </c>
      <c r="V2029" s="41">
        <f>Data[[#This Row],[TOTAL CHELTUIELI LEI]]/Data[[#This Row],[NUMĂRUL PERSOANELOR CARE AU PARTICIPAT LA VOT]]</f>
        <v>4.1304347826086953</v>
      </c>
      <c r="W2029" s="41">
        <f>Data[[#This Row],[TOTAL CHELTUIELI EURO]]/Data[[#This Row],[NUMĂRUL PERSOANELOR CARE AU PARTICIPAT LA VOT]]</f>
        <v>0.85337798446492752</v>
      </c>
      <c r="X2029" s="43">
        <v>4.8400999999999996</v>
      </c>
      <c r="Y2029" s="114" t="s">
        <v>2884</v>
      </c>
      <c r="Z2029" s="44">
        <v>3</v>
      </c>
      <c r="AA2029" s="115" t="s">
        <v>3105</v>
      </c>
      <c r="AB2029" s="44">
        <v>0</v>
      </c>
      <c r="AC2029" s="45"/>
    </row>
    <row r="2030" spans="1:29" x14ac:dyDescent="0.2">
      <c r="A2030" s="37">
        <v>2029</v>
      </c>
      <c r="B2030" s="38" t="s">
        <v>356</v>
      </c>
      <c r="C2030" s="39" t="s">
        <v>399</v>
      </c>
      <c r="D2030" s="40">
        <v>44101</v>
      </c>
      <c r="E2030" s="38">
        <v>1</v>
      </c>
      <c r="F2030" s="38"/>
      <c r="G2030" s="38" t="s">
        <v>2</v>
      </c>
      <c r="H2030" s="38" t="s">
        <v>2</v>
      </c>
      <c r="I2030" s="41">
        <v>1000</v>
      </c>
      <c r="J2030" s="41">
        <v>3573</v>
      </c>
      <c r="K2030" s="41">
        <v>0</v>
      </c>
      <c r="L2030" s="41">
        <f>SUM(Data[[#This Row],[CHELTUIELI DE PERSONAL LEI]:[CHELTUIELI DE CAPITAL (ACTIVE NEFINANCIARE ) LEI]])</f>
        <v>4573</v>
      </c>
      <c r="M2030" s="41">
        <f>Data[[#This Row],[TOTAL CHELTUIELI LEI]]/Data[[#This Row],[CURS VALUTAR EURO BNR 22 07 2020]]</f>
        <v>944.81518976880648</v>
      </c>
      <c r="N2030" s="49">
        <v>2048</v>
      </c>
      <c r="O2030" s="54"/>
      <c r="P2030" s="54">
        <v>921</v>
      </c>
      <c r="Q2030" s="54"/>
      <c r="R2030" s="54">
        <f>Data[[#This Row],[PERSOANE ÎNSCRISE ÎN LISTELE ELECTORALE (TURUL 1)            ]]+Data[[#This Row],[PERSOANE ÎNSCRISE ÎN LISTELE ELECTORALE (TURUL AL 2-LEA)]]</f>
        <v>2048</v>
      </c>
      <c r="S2030" s="54">
        <f>Data[[#This Row],[PERSOANE CARE AU PARTICIPAT LA VOT (TURUL 1)]]+Data[[#This Row],[PERSOANE CARE AU PARTICIPAT LA VOT  (TURUL AL 2-LEA)]]</f>
        <v>921</v>
      </c>
      <c r="T2030" s="41">
        <f>Data[[#This Row],[TOTAL CHELTUIELI LEI]]/Data[[#This Row],[NUMĂRUL PERSOANELOR ÎNSCRISE ÎN LISTELE ELECTORALE]]</f>
        <v>2.23291015625</v>
      </c>
      <c r="U2030" s="41">
        <f>Data[[#This Row],[TOTAL CHELTUIELI EURO]]/Data[[#This Row],[NUMĂRUL PERSOANELOR ÎNSCRISE ÎN LISTELE ELECTORALE]]</f>
        <v>0.46133554187930004</v>
      </c>
      <c r="V2030" s="41">
        <f>Data[[#This Row],[TOTAL CHELTUIELI LEI]]/Data[[#This Row],[NUMĂRUL PERSOANELOR CARE AU PARTICIPAT LA VOT]]</f>
        <v>4.9652551574375678</v>
      </c>
      <c r="W2030" s="41">
        <f>Data[[#This Row],[TOTAL CHELTUIELI EURO]]/Data[[#This Row],[NUMĂRUL PERSOANELOR CARE AU PARTICIPAT LA VOT]]</f>
        <v>1.0258579693472383</v>
      </c>
      <c r="X2030" s="43">
        <v>4.8400999999999996</v>
      </c>
      <c r="Y2030" s="114" t="s">
        <v>2891</v>
      </c>
      <c r="Z2030" s="44">
        <v>2</v>
      </c>
      <c r="AA2030" s="115" t="s">
        <v>3105</v>
      </c>
      <c r="AB2030" s="44">
        <v>0</v>
      </c>
      <c r="AC2030" s="45"/>
    </row>
    <row r="2031" spans="1:29" x14ac:dyDescent="0.2">
      <c r="A2031" s="37">
        <v>2030</v>
      </c>
      <c r="B2031" s="38" t="s">
        <v>356</v>
      </c>
      <c r="C2031" s="39" t="s">
        <v>400</v>
      </c>
      <c r="D2031" s="40">
        <v>44101</v>
      </c>
      <c r="E2031" s="38">
        <v>1</v>
      </c>
      <c r="F2031" s="38"/>
      <c r="G2031" s="38" t="s">
        <v>2</v>
      </c>
      <c r="H2031" s="38" t="s">
        <v>2</v>
      </c>
      <c r="I2031" s="41">
        <v>8720</v>
      </c>
      <c r="J2031" s="41">
        <v>8958.01</v>
      </c>
      <c r="K2031" s="41">
        <v>0</v>
      </c>
      <c r="L2031" s="41">
        <f>SUM(Data[[#This Row],[CHELTUIELI DE PERSONAL LEI]:[CHELTUIELI DE CAPITAL (ACTIVE NEFINANCIARE ) LEI]])</f>
        <v>17678.010000000002</v>
      </c>
      <c r="M2031" s="41">
        <f>Data[[#This Row],[TOTAL CHELTUIELI LEI]]/Data[[#This Row],[CURS VALUTAR EURO BNR 22 07 2020]]</f>
        <v>3652.4059420259919</v>
      </c>
      <c r="N2031" s="49">
        <v>2768</v>
      </c>
      <c r="O2031" s="54"/>
      <c r="P2031" s="54">
        <v>1670</v>
      </c>
      <c r="Q2031" s="54"/>
      <c r="R2031" s="54">
        <f>Data[[#This Row],[PERSOANE ÎNSCRISE ÎN LISTELE ELECTORALE (TURUL 1)            ]]+Data[[#This Row],[PERSOANE ÎNSCRISE ÎN LISTELE ELECTORALE (TURUL AL 2-LEA)]]</f>
        <v>2768</v>
      </c>
      <c r="S2031" s="54">
        <f>Data[[#This Row],[PERSOANE CARE AU PARTICIPAT LA VOT (TURUL 1)]]+Data[[#This Row],[PERSOANE CARE AU PARTICIPAT LA VOT  (TURUL AL 2-LEA)]]</f>
        <v>1670</v>
      </c>
      <c r="T2031" s="41">
        <f>Data[[#This Row],[TOTAL CHELTUIELI LEI]]/Data[[#This Row],[NUMĂRUL PERSOANELOR ÎNSCRISE ÎN LISTELE ELECTORALE]]</f>
        <v>6.3865643063583821</v>
      </c>
      <c r="U2031" s="41">
        <f>Data[[#This Row],[TOTAL CHELTUIELI EURO]]/Data[[#This Row],[NUMĂRUL PERSOANELOR ÎNSCRISE ÎN LISTELE ELECTORALE]]</f>
        <v>1.319510817205922</v>
      </c>
      <c r="V2031" s="41">
        <f>Data[[#This Row],[TOTAL CHELTUIELI LEI]]/Data[[#This Row],[NUMĂRUL PERSOANELOR CARE AU PARTICIPAT LA VOT]]</f>
        <v>10.585634730538924</v>
      </c>
      <c r="W2031" s="41">
        <f>Data[[#This Row],[TOTAL CHELTUIELI EURO]]/Data[[#This Row],[NUMĂRUL PERSOANELOR CARE AU PARTICIPAT LA VOT]]</f>
        <v>2.1870694263628692</v>
      </c>
      <c r="X2031" s="43">
        <v>4.8400999999999996</v>
      </c>
      <c r="Y2031" s="114" t="s">
        <v>2889</v>
      </c>
      <c r="Z2031" s="44">
        <v>6</v>
      </c>
      <c r="AA2031" s="115" t="s">
        <v>3107</v>
      </c>
      <c r="AB2031" s="44">
        <v>1</v>
      </c>
      <c r="AC2031" s="45"/>
    </row>
    <row r="2032" spans="1:29" x14ac:dyDescent="0.2">
      <c r="A2032" s="37">
        <v>2031</v>
      </c>
      <c r="B2032" s="38" t="s">
        <v>356</v>
      </c>
      <c r="C2032" s="39" t="s">
        <v>401</v>
      </c>
      <c r="D2032" s="40">
        <v>44101</v>
      </c>
      <c r="E2032" s="38">
        <v>1</v>
      </c>
      <c r="F2032" s="38"/>
      <c r="G2032" s="38" t="s">
        <v>2</v>
      </c>
      <c r="H2032" s="38" t="s">
        <v>2</v>
      </c>
      <c r="I2032" s="41">
        <v>14300</v>
      </c>
      <c r="J2032" s="41">
        <v>9631.14</v>
      </c>
      <c r="K2032" s="41">
        <v>0</v>
      </c>
      <c r="L2032" s="41">
        <f>SUM(Data[[#This Row],[CHELTUIELI DE PERSONAL LEI]:[CHELTUIELI DE CAPITAL (ACTIVE NEFINANCIARE ) LEI]])</f>
        <v>23931.14</v>
      </c>
      <c r="M2032" s="41">
        <f>Data[[#This Row],[TOTAL CHELTUIELI LEI]]/Data[[#This Row],[CURS VALUTAR EURO BNR 22 07 2020]]</f>
        <v>4944.348257267412</v>
      </c>
      <c r="N2032" s="49">
        <v>2432</v>
      </c>
      <c r="O2032" s="54"/>
      <c r="P2032" s="54">
        <v>1428</v>
      </c>
      <c r="Q2032" s="54"/>
      <c r="R2032" s="54">
        <f>Data[[#This Row],[PERSOANE ÎNSCRISE ÎN LISTELE ELECTORALE (TURUL 1)            ]]+Data[[#This Row],[PERSOANE ÎNSCRISE ÎN LISTELE ELECTORALE (TURUL AL 2-LEA)]]</f>
        <v>2432</v>
      </c>
      <c r="S2032" s="54">
        <f>Data[[#This Row],[PERSOANE CARE AU PARTICIPAT LA VOT (TURUL 1)]]+Data[[#This Row],[PERSOANE CARE AU PARTICIPAT LA VOT  (TURUL AL 2-LEA)]]</f>
        <v>1428</v>
      </c>
      <c r="T2032" s="41">
        <f>Data[[#This Row],[TOTAL CHELTUIELI LEI]]/Data[[#This Row],[NUMĂRUL PERSOANELOR ÎNSCRISE ÎN LISTELE ELECTORALE]]</f>
        <v>9.8401069078947359</v>
      </c>
      <c r="U2032" s="41">
        <f>Data[[#This Row],[TOTAL CHELTUIELI EURO]]/Data[[#This Row],[NUMĂRUL PERSOANELOR ÎNSCRISE ÎN LISTELE ELECTORALE]]</f>
        <v>2.0330379347316661</v>
      </c>
      <c r="V2032" s="41">
        <f>Data[[#This Row],[TOTAL CHELTUIELI LEI]]/Data[[#This Row],[NUMĂRUL PERSOANELOR CARE AU PARTICIPAT LA VOT]]</f>
        <v>16.758501400560224</v>
      </c>
      <c r="W2032" s="41">
        <f>Data[[#This Row],[TOTAL CHELTUIELI EURO]]/Data[[#This Row],[NUMĂRUL PERSOANELOR CARE AU PARTICIPAT LA VOT]]</f>
        <v>3.4624287515878236</v>
      </c>
      <c r="X2032" s="43">
        <v>4.8400999999999996</v>
      </c>
      <c r="Y2032" s="114" t="s">
        <v>2887</v>
      </c>
      <c r="Z2032" s="44">
        <v>9</v>
      </c>
      <c r="AA2032" s="115" t="s">
        <v>3108</v>
      </c>
      <c r="AB2032" s="44">
        <v>2</v>
      </c>
      <c r="AC2032" s="45"/>
    </row>
    <row r="2033" spans="1:29" x14ac:dyDescent="0.2">
      <c r="A2033" s="37">
        <v>2032</v>
      </c>
      <c r="B2033" s="38" t="s">
        <v>356</v>
      </c>
      <c r="C2033" s="39" t="s">
        <v>402</v>
      </c>
      <c r="D2033" s="40">
        <v>44101</v>
      </c>
      <c r="E2033" s="38">
        <v>1</v>
      </c>
      <c r="F2033" s="38"/>
      <c r="G2033" s="38" t="s">
        <v>2</v>
      </c>
      <c r="H2033" s="38" t="s">
        <v>2</v>
      </c>
      <c r="I2033" s="41">
        <v>2550</v>
      </c>
      <c r="J2033" s="41">
        <v>6536.07</v>
      </c>
      <c r="K2033" s="41">
        <v>0</v>
      </c>
      <c r="L2033" s="41">
        <f>SUM(Data[[#This Row],[CHELTUIELI DE PERSONAL LEI]:[CHELTUIELI DE CAPITAL (ACTIVE NEFINANCIARE ) LEI]])</f>
        <v>9086.07</v>
      </c>
      <c r="M2033" s="41">
        <f>Data[[#This Row],[TOTAL CHELTUIELI LEI]]/Data[[#This Row],[CURS VALUTAR EURO BNR 22 07 2020]]</f>
        <v>1877.2484039585959</v>
      </c>
      <c r="N2033" s="49">
        <v>2340</v>
      </c>
      <c r="O2033" s="54"/>
      <c r="P2033" s="54">
        <v>1313</v>
      </c>
      <c r="Q2033" s="54"/>
      <c r="R2033" s="54">
        <f>Data[[#This Row],[PERSOANE ÎNSCRISE ÎN LISTELE ELECTORALE (TURUL 1)            ]]+Data[[#This Row],[PERSOANE ÎNSCRISE ÎN LISTELE ELECTORALE (TURUL AL 2-LEA)]]</f>
        <v>2340</v>
      </c>
      <c r="S2033" s="54">
        <f>Data[[#This Row],[PERSOANE CARE AU PARTICIPAT LA VOT (TURUL 1)]]+Data[[#This Row],[PERSOANE CARE AU PARTICIPAT LA VOT  (TURUL AL 2-LEA)]]</f>
        <v>1313</v>
      </c>
      <c r="T2033" s="41">
        <f>Data[[#This Row],[TOTAL CHELTUIELI LEI]]/Data[[#This Row],[NUMĂRUL PERSOANELOR ÎNSCRISE ÎN LISTELE ELECTORALE]]</f>
        <v>3.8829358974358974</v>
      </c>
      <c r="U2033" s="41">
        <f>Data[[#This Row],[TOTAL CHELTUIELI EURO]]/Data[[#This Row],[NUMĂRUL PERSOANELOR ÎNSCRISE ÎN LISTELE ELECTORALE]]</f>
        <v>0.80224290767461359</v>
      </c>
      <c r="V2033" s="41">
        <f>Data[[#This Row],[TOTAL CHELTUIELI LEI]]/Data[[#This Row],[NUMĂRUL PERSOANELOR CARE AU PARTICIPAT LA VOT]]</f>
        <v>6.9200837776085296</v>
      </c>
      <c r="W2033" s="41">
        <f>Data[[#This Row],[TOTAL CHELTUIELI EURO]]/Data[[#This Row],[NUMĂRUL PERSOANELOR CARE AU PARTICIPAT LA VOT]]</f>
        <v>1.4297398354597075</v>
      </c>
      <c r="X2033" s="43">
        <v>4.8400999999999996</v>
      </c>
      <c r="Y2033" s="114" t="s">
        <v>2884</v>
      </c>
      <c r="Z2033" s="44">
        <v>3</v>
      </c>
      <c r="AA2033" s="115" t="s">
        <v>3105</v>
      </c>
      <c r="AB2033" s="44">
        <v>0</v>
      </c>
      <c r="AC2033" s="45"/>
    </row>
    <row r="2034" spans="1:29" x14ac:dyDescent="0.2">
      <c r="A2034" s="37">
        <v>2033</v>
      </c>
      <c r="B2034" s="38" t="s">
        <v>356</v>
      </c>
      <c r="C2034" s="39" t="s">
        <v>403</v>
      </c>
      <c r="D2034" s="40">
        <v>44101</v>
      </c>
      <c r="E2034" s="38">
        <v>1</v>
      </c>
      <c r="F2034" s="38"/>
      <c r="G2034" s="38" t="s">
        <v>2</v>
      </c>
      <c r="H2034" s="38" t="s">
        <v>2</v>
      </c>
      <c r="I2034" s="41">
        <v>2550</v>
      </c>
      <c r="J2034" s="41">
        <v>13500</v>
      </c>
      <c r="K2034" s="41">
        <v>0</v>
      </c>
      <c r="L2034" s="41">
        <f>SUM(Data[[#This Row],[CHELTUIELI DE PERSONAL LEI]:[CHELTUIELI DE CAPITAL (ACTIVE NEFINANCIARE ) LEI]])</f>
        <v>16050</v>
      </c>
      <c r="M2034" s="41">
        <f>Data[[#This Row],[TOTAL CHELTUIELI LEI]]/Data[[#This Row],[CURS VALUTAR EURO BNR 22 07 2020]]</f>
        <v>3316.0471891076631</v>
      </c>
      <c r="N2034" s="49">
        <v>2185</v>
      </c>
      <c r="O2034" s="54"/>
      <c r="P2034" s="54">
        <v>1326</v>
      </c>
      <c r="Q2034" s="54"/>
      <c r="R2034" s="54">
        <f>Data[[#This Row],[PERSOANE ÎNSCRISE ÎN LISTELE ELECTORALE (TURUL 1)            ]]+Data[[#This Row],[PERSOANE ÎNSCRISE ÎN LISTELE ELECTORALE (TURUL AL 2-LEA)]]</f>
        <v>2185</v>
      </c>
      <c r="S2034" s="54">
        <f>Data[[#This Row],[PERSOANE CARE AU PARTICIPAT LA VOT (TURUL 1)]]+Data[[#This Row],[PERSOANE CARE AU PARTICIPAT LA VOT  (TURUL AL 2-LEA)]]</f>
        <v>1326</v>
      </c>
      <c r="T2034" s="41">
        <f>Data[[#This Row],[TOTAL CHELTUIELI LEI]]/Data[[#This Row],[NUMĂRUL PERSOANELOR ÎNSCRISE ÎN LISTELE ELECTORALE]]</f>
        <v>7.3455377574370706</v>
      </c>
      <c r="U2034" s="41">
        <f>Data[[#This Row],[TOTAL CHELTUIELI EURO]]/Data[[#This Row],[NUMĂRUL PERSOANELOR ÎNSCRISE ÎN LISTELE ELECTORALE]]</f>
        <v>1.5176417341453836</v>
      </c>
      <c r="V2034" s="41">
        <f>Data[[#This Row],[TOTAL CHELTUIELI LEI]]/Data[[#This Row],[NUMĂRUL PERSOANELOR CARE AU PARTICIPAT LA VOT]]</f>
        <v>12.104072398190045</v>
      </c>
      <c r="W2034" s="41">
        <f>Data[[#This Row],[TOTAL CHELTUIELI EURO]]/Data[[#This Row],[NUMĂRUL PERSOANELOR CARE AU PARTICIPAT LA VOT]]</f>
        <v>2.5007897353753115</v>
      </c>
      <c r="X2034" s="43">
        <v>4.8400999999999996</v>
      </c>
      <c r="Y2034" s="114" t="s">
        <v>2886</v>
      </c>
      <c r="Z2034" s="44">
        <v>7</v>
      </c>
      <c r="AA2034" s="115" t="s">
        <v>3107</v>
      </c>
      <c r="AB2034" s="44">
        <v>1</v>
      </c>
      <c r="AC2034" s="45"/>
    </row>
    <row r="2035" spans="1:29" x14ac:dyDescent="0.2">
      <c r="A2035" s="37">
        <v>2034</v>
      </c>
      <c r="B2035" s="38" t="s">
        <v>356</v>
      </c>
      <c r="C2035" s="39" t="s">
        <v>404</v>
      </c>
      <c r="D2035" s="40">
        <v>44101</v>
      </c>
      <c r="E2035" s="38">
        <v>1</v>
      </c>
      <c r="F2035" s="38"/>
      <c r="G2035" s="38" t="s">
        <v>2</v>
      </c>
      <c r="H2035" s="38" t="s">
        <v>2</v>
      </c>
      <c r="I2035" s="41">
        <v>6000</v>
      </c>
      <c r="J2035" s="41">
        <v>6815</v>
      </c>
      <c r="K2035" s="41">
        <v>0</v>
      </c>
      <c r="L2035" s="41">
        <f>SUM(Data[[#This Row],[CHELTUIELI DE PERSONAL LEI]:[CHELTUIELI DE CAPITAL (ACTIVE NEFINANCIARE ) LEI]])</f>
        <v>12815</v>
      </c>
      <c r="M2035" s="41">
        <f>Data[[#This Row],[TOTAL CHELTUIELI LEI]]/Data[[#This Row],[CURS VALUTAR EURO BNR 22 07 2020]]</f>
        <v>2647.6725687485796</v>
      </c>
      <c r="N2035" s="49">
        <v>2097</v>
      </c>
      <c r="O2035" s="54"/>
      <c r="P2035" s="54">
        <v>1312</v>
      </c>
      <c r="Q2035" s="54"/>
      <c r="R2035" s="54">
        <f>Data[[#This Row],[PERSOANE ÎNSCRISE ÎN LISTELE ELECTORALE (TURUL 1)            ]]+Data[[#This Row],[PERSOANE ÎNSCRISE ÎN LISTELE ELECTORALE (TURUL AL 2-LEA)]]</f>
        <v>2097</v>
      </c>
      <c r="S2035" s="54">
        <f>Data[[#This Row],[PERSOANE CARE AU PARTICIPAT LA VOT (TURUL 1)]]+Data[[#This Row],[PERSOANE CARE AU PARTICIPAT LA VOT  (TURUL AL 2-LEA)]]</f>
        <v>1312</v>
      </c>
      <c r="T2035" s="41">
        <f>Data[[#This Row],[TOTAL CHELTUIELI LEI]]/Data[[#This Row],[NUMĂRUL PERSOANELOR ÎNSCRISE ÎN LISTELE ELECTORALE]]</f>
        <v>6.1111111111111107</v>
      </c>
      <c r="U2035" s="41">
        <f>Data[[#This Row],[TOTAL CHELTUIELI EURO]]/Data[[#This Row],[NUMĂRUL PERSOANELOR ÎNSCRISE ÎN LISTELE ELECTORALE]]</f>
        <v>1.2626001758457699</v>
      </c>
      <c r="V2035" s="41">
        <f>Data[[#This Row],[TOTAL CHELTUIELI LEI]]/Data[[#This Row],[NUMĂRUL PERSOANELOR CARE AU PARTICIPAT LA VOT]]</f>
        <v>9.7675304878048781</v>
      </c>
      <c r="W2035" s="41">
        <f>Data[[#This Row],[TOTAL CHELTUIELI EURO]]/Data[[#This Row],[NUMĂRUL PERSOANELOR CARE AU PARTICIPAT LA VOT]]</f>
        <v>2.0180431164242223</v>
      </c>
      <c r="X2035" s="43">
        <v>4.8400999999999996</v>
      </c>
      <c r="Y2035" s="114" t="s">
        <v>2889</v>
      </c>
      <c r="Z2035" s="44">
        <v>6</v>
      </c>
      <c r="AA2035" s="115" t="s">
        <v>3107</v>
      </c>
      <c r="AB2035" s="44">
        <v>1</v>
      </c>
      <c r="AC2035" s="45"/>
    </row>
    <row r="2036" spans="1:29" x14ac:dyDescent="0.2">
      <c r="A2036" s="37">
        <v>2035</v>
      </c>
      <c r="B2036" s="38" t="s">
        <v>356</v>
      </c>
      <c r="C2036" s="39" t="s">
        <v>405</v>
      </c>
      <c r="D2036" s="40">
        <v>44101</v>
      </c>
      <c r="E2036" s="38">
        <v>1</v>
      </c>
      <c r="F2036" s="38"/>
      <c r="G2036" s="38" t="s">
        <v>2</v>
      </c>
      <c r="H2036" s="38" t="s">
        <v>2</v>
      </c>
      <c r="I2036" s="41">
        <v>6150</v>
      </c>
      <c r="J2036" s="41">
        <v>1635</v>
      </c>
      <c r="K2036" s="41">
        <v>0</v>
      </c>
      <c r="L2036" s="41">
        <f>SUM(Data[[#This Row],[CHELTUIELI DE PERSONAL LEI]:[CHELTUIELI DE CAPITAL (ACTIVE NEFINANCIARE ) LEI]])</f>
        <v>7785</v>
      </c>
      <c r="M2036" s="41">
        <f>Data[[#This Row],[TOTAL CHELTUIELI LEI]]/Data[[#This Row],[CURS VALUTAR EURO BNR 22 07 2020]]</f>
        <v>1608.4378421933432</v>
      </c>
      <c r="N2036" s="49">
        <v>3323</v>
      </c>
      <c r="O2036" s="54"/>
      <c r="P2036" s="54">
        <v>1871</v>
      </c>
      <c r="Q2036" s="54"/>
      <c r="R2036" s="54">
        <f>Data[[#This Row],[PERSOANE ÎNSCRISE ÎN LISTELE ELECTORALE (TURUL 1)            ]]+Data[[#This Row],[PERSOANE ÎNSCRISE ÎN LISTELE ELECTORALE (TURUL AL 2-LEA)]]</f>
        <v>3323</v>
      </c>
      <c r="S2036" s="54">
        <f>Data[[#This Row],[PERSOANE CARE AU PARTICIPAT LA VOT (TURUL 1)]]+Data[[#This Row],[PERSOANE CARE AU PARTICIPAT LA VOT  (TURUL AL 2-LEA)]]</f>
        <v>1871</v>
      </c>
      <c r="T2036" s="41">
        <f>Data[[#This Row],[TOTAL CHELTUIELI LEI]]/Data[[#This Row],[NUMĂRUL PERSOANELOR ÎNSCRISE ÎN LISTELE ELECTORALE]]</f>
        <v>2.3427625639482397</v>
      </c>
      <c r="U2036" s="41">
        <f>Data[[#This Row],[TOTAL CHELTUIELI EURO]]/Data[[#This Row],[NUMĂRUL PERSOANELOR ÎNSCRISE ÎN LISTELE ELECTORALE]]</f>
        <v>0.48403185139733468</v>
      </c>
      <c r="V2036" s="41">
        <f>Data[[#This Row],[TOTAL CHELTUIELI LEI]]/Data[[#This Row],[NUMĂRUL PERSOANELOR CARE AU PARTICIPAT LA VOT]]</f>
        <v>4.160876536611438</v>
      </c>
      <c r="W2036" s="41">
        <f>Data[[#This Row],[TOTAL CHELTUIELI EURO]]/Data[[#This Row],[NUMĂRUL PERSOANELOR CARE AU PARTICIPAT LA VOT]]</f>
        <v>0.85966747311242286</v>
      </c>
      <c r="X2036" s="43">
        <v>4.8400999999999996</v>
      </c>
      <c r="Y2036" s="114" t="s">
        <v>2891</v>
      </c>
      <c r="Z2036" s="44">
        <v>2</v>
      </c>
      <c r="AA2036" s="115" t="s">
        <v>3105</v>
      </c>
      <c r="AB2036" s="44">
        <v>0</v>
      </c>
      <c r="AC2036" s="45"/>
    </row>
    <row r="2037" spans="1:29" x14ac:dyDescent="0.2">
      <c r="A2037" s="37">
        <v>2036</v>
      </c>
      <c r="B2037" s="38" t="s">
        <v>356</v>
      </c>
      <c r="C2037" s="39" t="s">
        <v>406</v>
      </c>
      <c r="D2037" s="40">
        <v>44101</v>
      </c>
      <c r="E2037" s="38">
        <v>1</v>
      </c>
      <c r="F2037" s="38"/>
      <c r="G2037" s="38" t="s">
        <v>2</v>
      </c>
      <c r="H2037" s="38" t="s">
        <v>2</v>
      </c>
      <c r="I2037" s="41">
        <v>2100</v>
      </c>
      <c r="J2037" s="41">
        <v>8142</v>
      </c>
      <c r="K2037" s="41">
        <v>0</v>
      </c>
      <c r="L2037" s="41">
        <f>SUM(Data[[#This Row],[CHELTUIELI DE PERSONAL LEI]:[CHELTUIELI DE CAPITAL (ACTIVE NEFINANCIARE ) LEI]])</f>
        <v>10242</v>
      </c>
      <c r="M2037" s="41">
        <f>Data[[#This Row],[TOTAL CHELTUIELI LEI]]/Data[[#This Row],[CURS VALUTAR EURO BNR 22 07 2020]]</f>
        <v>2116.0719819838437</v>
      </c>
      <c r="N2037" s="49">
        <v>1726</v>
      </c>
      <c r="O2037" s="54"/>
      <c r="P2037" s="54">
        <v>1071</v>
      </c>
      <c r="Q2037" s="54"/>
      <c r="R2037" s="54">
        <f>Data[[#This Row],[PERSOANE ÎNSCRISE ÎN LISTELE ELECTORALE (TURUL 1)            ]]+Data[[#This Row],[PERSOANE ÎNSCRISE ÎN LISTELE ELECTORALE (TURUL AL 2-LEA)]]</f>
        <v>1726</v>
      </c>
      <c r="S2037" s="54">
        <f>Data[[#This Row],[PERSOANE CARE AU PARTICIPAT LA VOT (TURUL 1)]]+Data[[#This Row],[PERSOANE CARE AU PARTICIPAT LA VOT  (TURUL AL 2-LEA)]]</f>
        <v>1071</v>
      </c>
      <c r="T2037" s="41">
        <f>Data[[#This Row],[TOTAL CHELTUIELI LEI]]/Data[[#This Row],[NUMĂRUL PERSOANELOR ÎNSCRISE ÎN LISTELE ELECTORALE]]</f>
        <v>5.9339513325608344</v>
      </c>
      <c r="U2037" s="41">
        <f>Data[[#This Row],[TOTAL CHELTUIELI EURO]]/Data[[#This Row],[NUMĂRUL PERSOANELOR ÎNSCRISE ÎN LISTELE ELECTORALE]]</f>
        <v>1.2259976720647994</v>
      </c>
      <c r="V2037" s="41">
        <f>Data[[#This Row],[TOTAL CHELTUIELI LEI]]/Data[[#This Row],[NUMĂRUL PERSOANELOR CARE AU PARTICIPAT LA VOT]]</f>
        <v>9.5630252100840334</v>
      </c>
      <c r="W2037" s="41">
        <f>Data[[#This Row],[TOTAL CHELTUIELI EURO]]/Data[[#This Row],[NUMĂRUL PERSOANELOR CARE AU PARTICIPAT LA VOT]]</f>
        <v>1.9757908328513947</v>
      </c>
      <c r="X2037" s="43">
        <v>4.8400999999999996</v>
      </c>
      <c r="Y2037" s="114" t="s">
        <v>2892</v>
      </c>
      <c r="Z2037" s="44">
        <v>5</v>
      </c>
      <c r="AA2037" s="115" t="s">
        <v>3107</v>
      </c>
      <c r="AB2037" s="44">
        <v>1</v>
      </c>
      <c r="AC2037" s="45"/>
    </row>
    <row r="2038" spans="1:29" x14ac:dyDescent="0.2">
      <c r="A2038" s="37">
        <v>2037</v>
      </c>
      <c r="B2038" s="38" t="s">
        <v>356</v>
      </c>
      <c r="C2038" s="39" t="s">
        <v>407</v>
      </c>
      <c r="D2038" s="40">
        <v>44101</v>
      </c>
      <c r="E2038" s="38">
        <v>1</v>
      </c>
      <c r="F2038" s="38"/>
      <c r="G2038" s="38" t="s">
        <v>2</v>
      </c>
      <c r="H2038" s="38" t="s">
        <v>2</v>
      </c>
      <c r="I2038" s="41">
        <v>990</v>
      </c>
      <c r="J2038" s="41">
        <v>12608</v>
      </c>
      <c r="K2038" s="41">
        <v>0</v>
      </c>
      <c r="L2038" s="41">
        <f>SUM(Data[[#This Row],[CHELTUIELI DE PERSONAL LEI]:[CHELTUIELI DE CAPITAL (ACTIVE NEFINANCIARE ) LEI]])</f>
        <v>13598</v>
      </c>
      <c r="M2038" s="41">
        <f>Data[[#This Row],[TOTAL CHELTUIELI LEI]]/Data[[#This Row],[CURS VALUTAR EURO BNR 22 07 2020]]</f>
        <v>2809.4460858246734</v>
      </c>
      <c r="N2038" s="49">
        <v>1342</v>
      </c>
      <c r="O2038" s="54"/>
      <c r="P2038" s="54">
        <v>897</v>
      </c>
      <c r="Q2038" s="54"/>
      <c r="R2038" s="54">
        <f>Data[[#This Row],[PERSOANE ÎNSCRISE ÎN LISTELE ELECTORALE (TURUL 1)            ]]+Data[[#This Row],[PERSOANE ÎNSCRISE ÎN LISTELE ELECTORALE (TURUL AL 2-LEA)]]</f>
        <v>1342</v>
      </c>
      <c r="S2038" s="54">
        <f>Data[[#This Row],[PERSOANE CARE AU PARTICIPAT LA VOT (TURUL 1)]]+Data[[#This Row],[PERSOANE CARE AU PARTICIPAT LA VOT  (TURUL AL 2-LEA)]]</f>
        <v>897</v>
      </c>
      <c r="T2038" s="41">
        <f>Data[[#This Row],[TOTAL CHELTUIELI LEI]]/Data[[#This Row],[NUMĂRUL PERSOANELOR ÎNSCRISE ÎN LISTELE ELECTORALE]]</f>
        <v>10.13263785394933</v>
      </c>
      <c r="U2038" s="41">
        <f>Data[[#This Row],[TOTAL CHELTUIELI EURO]]/Data[[#This Row],[NUMĂRUL PERSOANELOR ÎNSCRISE ÎN LISTELE ELECTORALE]]</f>
        <v>2.0934769641018431</v>
      </c>
      <c r="V2038" s="41">
        <f>Data[[#This Row],[TOTAL CHELTUIELI LEI]]/Data[[#This Row],[NUMĂRUL PERSOANELOR CARE AU PARTICIPAT LA VOT]]</f>
        <v>15.159420289855072</v>
      </c>
      <c r="W2038" s="41">
        <f>Data[[#This Row],[TOTAL CHELTUIELI EURO]]/Data[[#This Row],[NUMĂRUL PERSOANELOR CARE AU PARTICIPAT LA VOT]]</f>
        <v>3.1320469184221555</v>
      </c>
      <c r="X2038" s="43">
        <v>4.8400999999999996</v>
      </c>
      <c r="Y2038" s="114" t="s">
        <v>2898</v>
      </c>
      <c r="Z2038" s="44">
        <v>10</v>
      </c>
      <c r="AA2038" s="115" t="s">
        <v>3108</v>
      </c>
      <c r="AB2038" s="44">
        <v>2</v>
      </c>
      <c r="AC2038" s="45"/>
    </row>
    <row r="2039" spans="1:29" x14ac:dyDescent="0.2">
      <c r="A2039" s="37">
        <v>2038</v>
      </c>
      <c r="B2039" s="38" t="s">
        <v>356</v>
      </c>
      <c r="C2039" s="39" t="s">
        <v>408</v>
      </c>
      <c r="D2039" s="40">
        <v>44101</v>
      </c>
      <c r="E2039" s="38">
        <v>1</v>
      </c>
      <c r="F2039" s="38"/>
      <c r="G2039" s="38" t="s">
        <v>2</v>
      </c>
      <c r="H2039" s="38" t="s">
        <v>2</v>
      </c>
      <c r="I2039" s="41">
        <v>4580</v>
      </c>
      <c r="J2039" s="41">
        <v>5584</v>
      </c>
      <c r="K2039" s="41">
        <v>0</v>
      </c>
      <c r="L2039" s="41">
        <f>SUM(Data[[#This Row],[CHELTUIELI DE PERSONAL LEI]:[CHELTUIELI DE CAPITAL (ACTIVE NEFINANCIARE ) LEI]])</f>
        <v>10164</v>
      </c>
      <c r="M2039" s="41">
        <f>Data[[#This Row],[TOTAL CHELTUIELI LEI]]/Data[[#This Row],[CURS VALUTAR EURO BNR 22 07 2020]]</f>
        <v>2099.9566124666849</v>
      </c>
      <c r="N2039" s="49">
        <v>2485</v>
      </c>
      <c r="O2039" s="54"/>
      <c r="P2039" s="54">
        <v>1413</v>
      </c>
      <c r="Q2039" s="54"/>
      <c r="R2039" s="54">
        <f>Data[[#This Row],[PERSOANE ÎNSCRISE ÎN LISTELE ELECTORALE (TURUL 1)            ]]+Data[[#This Row],[PERSOANE ÎNSCRISE ÎN LISTELE ELECTORALE (TURUL AL 2-LEA)]]</f>
        <v>2485</v>
      </c>
      <c r="S2039" s="54">
        <f>Data[[#This Row],[PERSOANE CARE AU PARTICIPAT LA VOT (TURUL 1)]]+Data[[#This Row],[PERSOANE CARE AU PARTICIPAT LA VOT  (TURUL AL 2-LEA)]]</f>
        <v>1413</v>
      </c>
      <c r="T2039" s="41">
        <f>Data[[#This Row],[TOTAL CHELTUIELI LEI]]/Data[[#This Row],[NUMĂRUL PERSOANELOR ÎNSCRISE ÎN LISTELE ELECTORALE]]</f>
        <v>4.0901408450704224</v>
      </c>
      <c r="U2039" s="41">
        <f>Data[[#This Row],[TOTAL CHELTUIELI EURO]]/Data[[#This Row],[NUMĂRUL PERSOANELOR ÎNSCRISE ÎN LISTELE ELECTORALE]]</f>
        <v>0.84505296276325348</v>
      </c>
      <c r="V2039" s="41">
        <f>Data[[#This Row],[TOTAL CHELTUIELI LEI]]/Data[[#This Row],[NUMĂRUL PERSOANELOR CARE AU PARTICIPAT LA VOT]]</f>
        <v>7.1932059447983017</v>
      </c>
      <c r="W2039" s="41">
        <f>Data[[#This Row],[TOTAL CHELTUIELI EURO]]/Data[[#This Row],[NUMĂRUL PERSOANELOR CARE AU PARTICIPAT LA VOT]]</f>
        <v>1.4861688694031741</v>
      </c>
      <c r="X2039" s="43">
        <v>4.8400999999999996</v>
      </c>
      <c r="Y2039" s="114" t="s">
        <v>2895</v>
      </c>
      <c r="Z2039" s="44">
        <v>4</v>
      </c>
      <c r="AA2039" s="115" t="s">
        <v>3105</v>
      </c>
      <c r="AB2039" s="44">
        <v>0</v>
      </c>
      <c r="AC2039" s="45"/>
    </row>
    <row r="2040" spans="1:29" x14ac:dyDescent="0.2">
      <c r="A2040" s="37">
        <v>2039</v>
      </c>
      <c r="B2040" s="38" t="s">
        <v>356</v>
      </c>
      <c r="C2040" s="39" t="s">
        <v>409</v>
      </c>
      <c r="D2040" s="40">
        <v>44101</v>
      </c>
      <c r="E2040" s="38">
        <v>1</v>
      </c>
      <c r="F2040" s="38"/>
      <c r="G2040" s="38" t="s">
        <v>2</v>
      </c>
      <c r="H2040" s="38" t="s">
        <v>2</v>
      </c>
      <c r="I2040" s="41">
        <v>9800</v>
      </c>
      <c r="J2040" s="41">
        <v>5791.89</v>
      </c>
      <c r="K2040" s="41">
        <v>0</v>
      </c>
      <c r="L2040" s="41">
        <f>SUM(Data[[#This Row],[CHELTUIELI DE PERSONAL LEI]:[CHELTUIELI DE CAPITAL (ACTIVE NEFINANCIARE ) LEI]])</f>
        <v>15591.89</v>
      </c>
      <c r="M2040" s="41">
        <f>Data[[#This Row],[TOTAL CHELTUIELI LEI]]/Data[[#This Row],[CURS VALUTAR EURO BNR 22 07 2020]]</f>
        <v>3221.3983182165657</v>
      </c>
      <c r="N2040" s="49">
        <v>2474</v>
      </c>
      <c r="O2040" s="54"/>
      <c r="P2040" s="54">
        <v>1780</v>
      </c>
      <c r="Q2040" s="54"/>
      <c r="R2040" s="54">
        <f>Data[[#This Row],[PERSOANE ÎNSCRISE ÎN LISTELE ELECTORALE (TURUL 1)            ]]+Data[[#This Row],[PERSOANE ÎNSCRISE ÎN LISTELE ELECTORALE (TURUL AL 2-LEA)]]</f>
        <v>2474</v>
      </c>
      <c r="S2040" s="54">
        <f>Data[[#This Row],[PERSOANE CARE AU PARTICIPAT LA VOT (TURUL 1)]]+Data[[#This Row],[PERSOANE CARE AU PARTICIPAT LA VOT  (TURUL AL 2-LEA)]]</f>
        <v>1780</v>
      </c>
      <c r="T2040" s="41">
        <f>Data[[#This Row],[TOTAL CHELTUIELI LEI]]/Data[[#This Row],[NUMĂRUL PERSOANELOR ÎNSCRISE ÎN LISTELE ELECTORALE]]</f>
        <v>6.3022999191592559</v>
      </c>
      <c r="U2040" s="41">
        <f>Data[[#This Row],[TOTAL CHELTUIELI EURO]]/Data[[#This Row],[NUMĂRUL PERSOANELOR ÎNSCRISE ÎN LISTELE ELECTORALE]]</f>
        <v>1.3021011795539879</v>
      </c>
      <c r="V2040" s="41">
        <f>Data[[#This Row],[TOTAL CHELTUIELI LEI]]/Data[[#This Row],[NUMĂRUL PERSOANELOR CARE AU PARTICIPAT LA VOT]]</f>
        <v>8.7594887640449439</v>
      </c>
      <c r="W2040" s="41">
        <f>Data[[#This Row],[TOTAL CHELTUIELI EURO]]/Data[[#This Row],[NUMĂRUL PERSOANELOR CARE AU PARTICIPAT LA VOT]]</f>
        <v>1.8097743360767222</v>
      </c>
      <c r="X2040" s="43">
        <v>4.8400999999999996</v>
      </c>
      <c r="Y2040" s="114" t="s">
        <v>2889</v>
      </c>
      <c r="Z2040" s="44">
        <v>6</v>
      </c>
      <c r="AA2040" s="115" t="s">
        <v>3107</v>
      </c>
      <c r="AB2040" s="44">
        <v>1</v>
      </c>
      <c r="AC2040" s="45"/>
    </row>
    <row r="2041" spans="1:29" x14ac:dyDescent="0.2">
      <c r="A2041" s="37">
        <v>2040</v>
      </c>
      <c r="B2041" s="38" t="s">
        <v>356</v>
      </c>
      <c r="C2041" s="39" t="s">
        <v>410</v>
      </c>
      <c r="D2041" s="40">
        <v>44101</v>
      </c>
      <c r="E2041" s="38">
        <v>1</v>
      </c>
      <c r="F2041" s="38"/>
      <c r="G2041" s="38" t="s">
        <v>2</v>
      </c>
      <c r="H2041" s="38" t="s">
        <v>2</v>
      </c>
      <c r="I2041" s="41">
        <v>600</v>
      </c>
      <c r="J2041" s="41">
        <v>4252</v>
      </c>
      <c r="K2041" s="41">
        <v>0</v>
      </c>
      <c r="L2041" s="41">
        <f>SUM(Data[[#This Row],[CHELTUIELI DE PERSONAL LEI]:[CHELTUIELI DE CAPITAL (ACTIVE NEFINANCIARE ) LEI]])</f>
        <v>4852</v>
      </c>
      <c r="M2041" s="41">
        <f>Data[[#This Row],[TOTAL CHELTUIELI LEI]]/Data[[#This Row],[CURS VALUTAR EURO BNR 22 07 2020]]</f>
        <v>1002.4586268878743</v>
      </c>
      <c r="N2041" s="49">
        <v>3384</v>
      </c>
      <c r="O2041" s="54"/>
      <c r="P2041" s="54">
        <v>1771</v>
      </c>
      <c r="Q2041" s="54"/>
      <c r="R2041" s="54">
        <f>Data[[#This Row],[PERSOANE ÎNSCRISE ÎN LISTELE ELECTORALE (TURUL 1)            ]]+Data[[#This Row],[PERSOANE ÎNSCRISE ÎN LISTELE ELECTORALE (TURUL AL 2-LEA)]]</f>
        <v>3384</v>
      </c>
      <c r="S2041" s="54">
        <f>Data[[#This Row],[PERSOANE CARE AU PARTICIPAT LA VOT (TURUL 1)]]+Data[[#This Row],[PERSOANE CARE AU PARTICIPAT LA VOT  (TURUL AL 2-LEA)]]</f>
        <v>1771</v>
      </c>
      <c r="T2041" s="41">
        <f>Data[[#This Row],[TOTAL CHELTUIELI LEI]]/Data[[#This Row],[NUMĂRUL PERSOANELOR ÎNSCRISE ÎN LISTELE ELECTORALE]]</f>
        <v>1.4338061465721039</v>
      </c>
      <c r="U2041" s="41">
        <f>Data[[#This Row],[TOTAL CHELTUIELI EURO]]/Data[[#This Row],[NUMĂRUL PERSOANELOR ÎNSCRISE ÎN LISTELE ELECTORALE]]</f>
        <v>0.29623481882029384</v>
      </c>
      <c r="V2041" s="41">
        <f>Data[[#This Row],[TOTAL CHELTUIELI LEI]]/Data[[#This Row],[NUMĂRUL PERSOANELOR CARE AU PARTICIPAT LA VOT]]</f>
        <v>2.7396950875211745</v>
      </c>
      <c r="W2041" s="41">
        <f>Data[[#This Row],[TOTAL CHELTUIELI EURO]]/Data[[#This Row],[NUMĂRUL PERSOANELOR CARE AU PARTICIPAT LA VOT]]</f>
        <v>0.56604100897113174</v>
      </c>
      <c r="X2041" s="43">
        <v>4.8400999999999996</v>
      </c>
      <c r="Y2041" s="114" t="s">
        <v>2894</v>
      </c>
      <c r="Z2041" s="44">
        <v>1</v>
      </c>
      <c r="AA2041" s="115" t="s">
        <v>3105</v>
      </c>
      <c r="AB2041" s="44">
        <v>0</v>
      </c>
      <c r="AC2041" s="45"/>
    </row>
    <row r="2042" spans="1:29" x14ac:dyDescent="0.2">
      <c r="A2042" s="37">
        <v>2041</v>
      </c>
      <c r="B2042" s="38" t="s">
        <v>356</v>
      </c>
      <c r="C2042" s="39" t="s">
        <v>411</v>
      </c>
      <c r="D2042" s="40">
        <v>44101</v>
      </c>
      <c r="E2042" s="38">
        <v>1</v>
      </c>
      <c r="F2042" s="38"/>
      <c r="G2042" s="38" t="s">
        <v>2</v>
      </c>
      <c r="H2042" s="38" t="s">
        <v>2</v>
      </c>
      <c r="I2042" s="41">
        <v>3360</v>
      </c>
      <c r="J2042" s="41">
        <v>13946</v>
      </c>
      <c r="K2042" s="41">
        <v>0</v>
      </c>
      <c r="L2042" s="41">
        <f>SUM(Data[[#This Row],[CHELTUIELI DE PERSONAL LEI]:[CHELTUIELI DE CAPITAL (ACTIVE NEFINANCIARE ) LEI]])</f>
        <v>17306</v>
      </c>
      <c r="M2042" s="41">
        <f>Data[[#This Row],[TOTAL CHELTUIELI LEI]]/Data[[#This Row],[CURS VALUTAR EURO BNR 22 07 2020]]</f>
        <v>3575.5459597942195</v>
      </c>
      <c r="N2042" s="49">
        <v>1331</v>
      </c>
      <c r="O2042" s="54"/>
      <c r="P2042" s="54">
        <v>991</v>
      </c>
      <c r="Q2042" s="54"/>
      <c r="R2042" s="54">
        <f>Data[[#This Row],[PERSOANE ÎNSCRISE ÎN LISTELE ELECTORALE (TURUL 1)            ]]+Data[[#This Row],[PERSOANE ÎNSCRISE ÎN LISTELE ELECTORALE (TURUL AL 2-LEA)]]</f>
        <v>1331</v>
      </c>
      <c r="S2042" s="54">
        <f>Data[[#This Row],[PERSOANE CARE AU PARTICIPAT LA VOT (TURUL 1)]]+Data[[#This Row],[PERSOANE CARE AU PARTICIPAT LA VOT  (TURUL AL 2-LEA)]]</f>
        <v>991</v>
      </c>
      <c r="T2042" s="41">
        <f>Data[[#This Row],[TOTAL CHELTUIELI LEI]]/Data[[#This Row],[NUMĂRUL PERSOANELOR ÎNSCRISE ÎN LISTELE ELECTORALE]]</f>
        <v>13.002253944402705</v>
      </c>
      <c r="U2042" s="41">
        <f>Data[[#This Row],[TOTAL CHELTUIELI EURO]]/Data[[#This Row],[NUMĂRUL PERSOANELOR ÎNSCRISE ÎN LISTELE ELECTORALE]]</f>
        <v>2.6863606008972347</v>
      </c>
      <c r="V2042" s="41">
        <f>Data[[#This Row],[TOTAL CHELTUIELI LEI]]/Data[[#This Row],[NUMĂRUL PERSOANELOR CARE AU PARTICIPAT LA VOT]]</f>
        <v>17.463168516649848</v>
      </c>
      <c r="W2042" s="41">
        <f>Data[[#This Row],[TOTAL CHELTUIELI EURO]]/Data[[#This Row],[NUMĂRUL PERSOANELOR CARE AU PARTICIPAT LA VOT]]</f>
        <v>3.6080181229003223</v>
      </c>
      <c r="X2042" s="43">
        <v>4.8400999999999996</v>
      </c>
      <c r="Y2042" s="114" t="s">
        <v>2906</v>
      </c>
      <c r="Z2042" s="44">
        <v>13</v>
      </c>
      <c r="AA2042" s="115" t="s">
        <v>3108</v>
      </c>
      <c r="AB2042" s="44">
        <v>2</v>
      </c>
      <c r="AC2042" s="45"/>
    </row>
    <row r="2043" spans="1:29" x14ac:dyDescent="0.2">
      <c r="A2043" s="37">
        <v>2042</v>
      </c>
      <c r="B2043" s="38" t="s">
        <v>356</v>
      </c>
      <c r="C2043" s="39" t="s">
        <v>412</v>
      </c>
      <c r="D2043" s="40">
        <v>44101</v>
      </c>
      <c r="E2043" s="38">
        <v>1</v>
      </c>
      <c r="F2043" s="38"/>
      <c r="G2043" s="38" t="s">
        <v>2</v>
      </c>
      <c r="H2043" s="38" t="s">
        <v>2</v>
      </c>
      <c r="I2043" s="41">
        <v>3080</v>
      </c>
      <c r="J2043" s="41">
        <v>5680.45</v>
      </c>
      <c r="K2043" s="41">
        <v>0</v>
      </c>
      <c r="L2043" s="41">
        <f>SUM(Data[[#This Row],[CHELTUIELI DE PERSONAL LEI]:[CHELTUIELI DE CAPITAL (ACTIVE NEFINANCIARE ) LEI]])</f>
        <v>8760.4500000000007</v>
      </c>
      <c r="M2043" s="41">
        <f>Data[[#This Row],[TOTAL CHELTUIELI LEI]]/Data[[#This Row],[CURS VALUTAR EURO BNR 22 07 2020]]</f>
        <v>1809.9729344435036</v>
      </c>
      <c r="N2043" s="49">
        <v>1793</v>
      </c>
      <c r="O2043" s="54"/>
      <c r="P2043" s="54">
        <v>1179</v>
      </c>
      <c r="Q2043" s="54"/>
      <c r="R2043" s="54">
        <f>Data[[#This Row],[PERSOANE ÎNSCRISE ÎN LISTELE ELECTORALE (TURUL 1)            ]]+Data[[#This Row],[PERSOANE ÎNSCRISE ÎN LISTELE ELECTORALE (TURUL AL 2-LEA)]]</f>
        <v>1793</v>
      </c>
      <c r="S2043" s="54">
        <f>Data[[#This Row],[PERSOANE CARE AU PARTICIPAT LA VOT (TURUL 1)]]+Data[[#This Row],[PERSOANE CARE AU PARTICIPAT LA VOT  (TURUL AL 2-LEA)]]</f>
        <v>1179</v>
      </c>
      <c r="T2043" s="41">
        <f>Data[[#This Row],[TOTAL CHELTUIELI LEI]]/Data[[#This Row],[NUMĂRUL PERSOANELOR ÎNSCRISE ÎN LISTELE ELECTORALE]]</f>
        <v>4.8859174567763528</v>
      </c>
      <c r="U2043" s="41">
        <f>Data[[#This Row],[TOTAL CHELTUIELI EURO]]/Data[[#This Row],[NUMĂRUL PERSOANELOR ÎNSCRISE ÎN LISTELE ELECTORALE]]</f>
        <v>1.0094662211062486</v>
      </c>
      <c r="V2043" s="41">
        <f>Data[[#This Row],[TOTAL CHELTUIELI LEI]]/Data[[#This Row],[NUMĂRUL PERSOANELOR CARE AU PARTICIPAT LA VOT]]</f>
        <v>7.4304071246819348</v>
      </c>
      <c r="W2043" s="41">
        <f>Data[[#This Row],[TOTAL CHELTUIELI EURO]]/Data[[#This Row],[NUMĂRUL PERSOANELOR CARE AU PARTICIPAT LA VOT]]</f>
        <v>1.5351763650920303</v>
      </c>
      <c r="X2043" s="43">
        <v>4.8400999999999996</v>
      </c>
      <c r="Y2043" s="114" t="s">
        <v>2895</v>
      </c>
      <c r="Z2043" s="44">
        <v>4</v>
      </c>
      <c r="AA2043" s="115" t="s">
        <v>3107</v>
      </c>
      <c r="AB2043" s="44">
        <v>1</v>
      </c>
      <c r="AC2043" s="45"/>
    </row>
    <row r="2044" spans="1:29" x14ac:dyDescent="0.2">
      <c r="A2044" s="37">
        <v>2043</v>
      </c>
      <c r="B2044" s="38" t="s">
        <v>356</v>
      </c>
      <c r="C2044" s="39" t="s">
        <v>413</v>
      </c>
      <c r="D2044" s="40">
        <v>44101</v>
      </c>
      <c r="E2044" s="38">
        <v>1</v>
      </c>
      <c r="F2044" s="38"/>
      <c r="G2044" s="38" t="s">
        <v>2</v>
      </c>
      <c r="H2044" s="38" t="s">
        <v>2</v>
      </c>
      <c r="I2044" s="41">
        <v>5440</v>
      </c>
      <c r="J2044" s="41">
        <v>7824</v>
      </c>
      <c r="K2044" s="41">
        <v>0</v>
      </c>
      <c r="L2044" s="41">
        <f>SUM(Data[[#This Row],[CHELTUIELI DE PERSONAL LEI]:[CHELTUIELI DE CAPITAL (ACTIVE NEFINANCIARE ) LEI]])</f>
        <v>13264</v>
      </c>
      <c r="M2044" s="41">
        <f>Data[[#This Row],[TOTAL CHELTUIELI LEI]]/Data[[#This Row],[CURS VALUTAR EURO BNR 22 07 2020]]</f>
        <v>2740.4392471229935</v>
      </c>
      <c r="N2044" s="49">
        <v>1984</v>
      </c>
      <c r="O2044" s="54"/>
      <c r="P2044" s="54">
        <v>1245</v>
      </c>
      <c r="Q2044" s="54"/>
      <c r="R2044" s="54">
        <f>Data[[#This Row],[PERSOANE ÎNSCRISE ÎN LISTELE ELECTORALE (TURUL 1)            ]]+Data[[#This Row],[PERSOANE ÎNSCRISE ÎN LISTELE ELECTORALE (TURUL AL 2-LEA)]]</f>
        <v>1984</v>
      </c>
      <c r="S2044" s="54">
        <f>Data[[#This Row],[PERSOANE CARE AU PARTICIPAT LA VOT (TURUL 1)]]+Data[[#This Row],[PERSOANE CARE AU PARTICIPAT LA VOT  (TURUL AL 2-LEA)]]</f>
        <v>1245</v>
      </c>
      <c r="T2044" s="41">
        <f>Data[[#This Row],[TOTAL CHELTUIELI LEI]]/Data[[#This Row],[NUMĂRUL PERSOANELOR ÎNSCRISE ÎN LISTELE ELECTORALE]]</f>
        <v>6.685483870967742</v>
      </c>
      <c r="U2044" s="41">
        <f>Data[[#This Row],[TOTAL CHELTUIELI EURO]]/Data[[#This Row],[NUMĂRUL PERSOANELOR ÎNSCRISE ÎN LISTELE ELECTORALE]]</f>
        <v>1.3812697818160249</v>
      </c>
      <c r="V2044" s="41">
        <f>Data[[#This Row],[TOTAL CHELTUIELI LEI]]/Data[[#This Row],[NUMĂRUL PERSOANELOR CARE AU PARTICIPAT LA VOT]]</f>
        <v>10.653815261044176</v>
      </c>
      <c r="W2044" s="41">
        <f>Data[[#This Row],[TOTAL CHELTUIELI EURO]]/Data[[#This Row],[NUMĂRUL PERSOANELOR CARE AU PARTICIPAT LA VOT]]</f>
        <v>2.201156021785537</v>
      </c>
      <c r="X2044" s="43">
        <v>4.8400999999999996</v>
      </c>
      <c r="Y2044" s="114" t="s">
        <v>2889</v>
      </c>
      <c r="Z2044" s="44">
        <v>6</v>
      </c>
      <c r="AA2044" s="115" t="s">
        <v>3107</v>
      </c>
      <c r="AB2044" s="44">
        <v>1</v>
      </c>
      <c r="AC2044" s="45"/>
    </row>
    <row r="2045" spans="1:29" x14ac:dyDescent="0.2">
      <c r="A2045" s="37">
        <v>2044</v>
      </c>
      <c r="B2045" s="38" t="s">
        <v>356</v>
      </c>
      <c r="C2045" s="39" t="s">
        <v>414</v>
      </c>
      <c r="D2045" s="40">
        <v>44101</v>
      </c>
      <c r="E2045" s="38">
        <v>1</v>
      </c>
      <c r="F2045" s="38"/>
      <c r="G2045" s="38" t="s">
        <v>2</v>
      </c>
      <c r="H2045" s="38" t="s">
        <v>2</v>
      </c>
      <c r="I2045" s="41">
        <v>6606</v>
      </c>
      <c r="J2045" s="41">
        <v>508</v>
      </c>
      <c r="K2045" s="41">
        <v>0</v>
      </c>
      <c r="L2045" s="41">
        <f>SUM(Data[[#This Row],[CHELTUIELI DE PERSONAL LEI]:[CHELTUIELI DE CAPITAL (ACTIVE NEFINANCIARE ) LEI]])</f>
        <v>7114</v>
      </c>
      <c r="M2045" s="41">
        <f>Data[[#This Row],[TOTAL CHELTUIELI LEI]]/Data[[#This Row],[CURS VALUTAR EURO BNR 22 07 2020]]</f>
        <v>1469.8043428854776</v>
      </c>
      <c r="N2045" s="49">
        <v>749</v>
      </c>
      <c r="O2045" s="54"/>
      <c r="P2045" s="54">
        <v>600</v>
      </c>
      <c r="Q2045" s="54"/>
      <c r="R2045" s="54">
        <f>Data[[#This Row],[PERSOANE ÎNSCRISE ÎN LISTELE ELECTORALE (TURUL 1)            ]]+Data[[#This Row],[PERSOANE ÎNSCRISE ÎN LISTELE ELECTORALE (TURUL AL 2-LEA)]]</f>
        <v>749</v>
      </c>
      <c r="S2045" s="54">
        <f>Data[[#This Row],[PERSOANE CARE AU PARTICIPAT LA VOT (TURUL 1)]]+Data[[#This Row],[PERSOANE CARE AU PARTICIPAT LA VOT  (TURUL AL 2-LEA)]]</f>
        <v>600</v>
      </c>
      <c r="T2045" s="41">
        <f>Data[[#This Row],[TOTAL CHELTUIELI LEI]]/Data[[#This Row],[NUMĂRUL PERSOANELOR ÎNSCRISE ÎN LISTELE ELECTORALE]]</f>
        <v>9.49799732977303</v>
      </c>
      <c r="U2045" s="41">
        <f>Data[[#This Row],[TOTAL CHELTUIELI EURO]]/Data[[#This Row],[NUMĂRUL PERSOANELOR ÎNSCRISE ÎN LISTELE ELECTORALE]]</f>
        <v>1.9623555979779408</v>
      </c>
      <c r="V2045" s="41">
        <f>Data[[#This Row],[TOTAL CHELTUIELI LEI]]/Data[[#This Row],[NUMĂRUL PERSOANELOR CARE AU PARTICIPAT LA VOT]]</f>
        <v>11.856666666666667</v>
      </c>
      <c r="W2045" s="41">
        <f>Data[[#This Row],[TOTAL CHELTUIELI EURO]]/Data[[#This Row],[NUMĂRUL PERSOANELOR CARE AU PARTICIPAT LA VOT]]</f>
        <v>2.4496739048091292</v>
      </c>
      <c r="X2045" s="43">
        <v>4.8400999999999996</v>
      </c>
      <c r="Y2045" s="114" t="s">
        <v>2887</v>
      </c>
      <c r="Z2045" s="44">
        <v>9</v>
      </c>
      <c r="AA2045" s="115" t="s">
        <v>3107</v>
      </c>
      <c r="AB2045" s="44">
        <v>1</v>
      </c>
      <c r="AC2045" s="45"/>
    </row>
    <row r="2046" spans="1:29" x14ac:dyDescent="0.2">
      <c r="A2046" s="37">
        <v>2045</v>
      </c>
      <c r="B2046" s="38" t="s">
        <v>356</v>
      </c>
      <c r="C2046" s="39" t="s">
        <v>415</v>
      </c>
      <c r="D2046" s="40">
        <v>44101</v>
      </c>
      <c r="E2046" s="38">
        <v>1</v>
      </c>
      <c r="F2046" s="38"/>
      <c r="G2046" s="38" t="s">
        <v>2</v>
      </c>
      <c r="H2046" s="38" t="s">
        <v>2</v>
      </c>
      <c r="I2046" s="41">
        <v>9292</v>
      </c>
      <c r="J2046" s="41">
        <v>2714</v>
      </c>
      <c r="K2046" s="41">
        <v>0</v>
      </c>
      <c r="L2046" s="41">
        <f>SUM(Data[[#This Row],[CHELTUIELI DE PERSONAL LEI]:[CHELTUIELI DE CAPITAL (ACTIVE NEFINANCIARE ) LEI]])</f>
        <v>12006</v>
      </c>
      <c r="M2046" s="41">
        <f>Data[[#This Row],[TOTAL CHELTUIELI LEI]]/Data[[#This Row],[CURS VALUTAR EURO BNR 22 07 2020]]</f>
        <v>2480.5272618334334</v>
      </c>
      <c r="N2046" s="49">
        <v>1782</v>
      </c>
      <c r="O2046" s="54"/>
      <c r="P2046" s="54">
        <v>1206</v>
      </c>
      <c r="Q2046" s="54"/>
      <c r="R2046" s="54">
        <f>Data[[#This Row],[PERSOANE ÎNSCRISE ÎN LISTELE ELECTORALE (TURUL 1)            ]]+Data[[#This Row],[PERSOANE ÎNSCRISE ÎN LISTELE ELECTORALE (TURUL AL 2-LEA)]]</f>
        <v>1782</v>
      </c>
      <c r="S2046" s="54">
        <f>Data[[#This Row],[PERSOANE CARE AU PARTICIPAT LA VOT (TURUL 1)]]+Data[[#This Row],[PERSOANE CARE AU PARTICIPAT LA VOT  (TURUL AL 2-LEA)]]</f>
        <v>1206</v>
      </c>
      <c r="T2046" s="41">
        <f>Data[[#This Row],[TOTAL CHELTUIELI LEI]]/Data[[#This Row],[NUMĂRUL PERSOANELOR ÎNSCRISE ÎN LISTELE ELECTORALE]]</f>
        <v>6.737373737373737</v>
      </c>
      <c r="U2046" s="41">
        <f>Data[[#This Row],[TOTAL CHELTUIELI EURO]]/Data[[#This Row],[NUMĂRUL PERSOANELOR ÎNSCRISE ÎN LISTELE ELECTORALE]]</f>
        <v>1.3919906070894688</v>
      </c>
      <c r="V2046" s="41">
        <f>Data[[#This Row],[TOTAL CHELTUIELI LEI]]/Data[[#This Row],[NUMĂRUL PERSOANELOR CARE AU PARTICIPAT LA VOT]]</f>
        <v>9.9552238805970141</v>
      </c>
      <c r="W2046" s="41">
        <f>Data[[#This Row],[TOTAL CHELTUIELI EURO]]/Data[[#This Row],[NUMĂRUL PERSOANELOR CARE AU PARTICIPAT LA VOT]]</f>
        <v>2.0568219418187672</v>
      </c>
      <c r="X2046" s="43">
        <v>4.8400999999999996</v>
      </c>
      <c r="Y2046" s="114" t="s">
        <v>2889</v>
      </c>
      <c r="Z2046" s="44">
        <v>6</v>
      </c>
      <c r="AA2046" s="115" t="s">
        <v>3107</v>
      </c>
      <c r="AB2046" s="44">
        <v>1</v>
      </c>
      <c r="AC2046" s="45"/>
    </row>
    <row r="2047" spans="1:29" x14ac:dyDescent="0.2">
      <c r="A2047" s="37">
        <v>2046</v>
      </c>
      <c r="B2047" s="38" t="s">
        <v>356</v>
      </c>
      <c r="C2047" s="39" t="s">
        <v>416</v>
      </c>
      <c r="D2047" s="40">
        <v>44101</v>
      </c>
      <c r="E2047" s="38">
        <v>1</v>
      </c>
      <c r="F2047" s="38"/>
      <c r="G2047" s="38" t="s">
        <v>2</v>
      </c>
      <c r="H2047" s="38" t="s">
        <v>2</v>
      </c>
      <c r="I2047" s="41">
        <v>1082</v>
      </c>
      <c r="J2047" s="41">
        <v>9826</v>
      </c>
      <c r="K2047" s="41">
        <v>0</v>
      </c>
      <c r="L2047" s="41">
        <f>SUM(Data[[#This Row],[CHELTUIELI DE PERSONAL LEI]:[CHELTUIELI DE CAPITAL (ACTIVE NEFINANCIARE ) LEI]])</f>
        <v>10908</v>
      </c>
      <c r="M2047" s="41">
        <f>Data[[#This Row],[TOTAL CHELTUIELI LEI]]/Data[[#This Row],[CURS VALUTAR EURO BNR 22 07 2020]]</f>
        <v>2253.6724447841989</v>
      </c>
      <c r="N2047" s="49">
        <v>1566</v>
      </c>
      <c r="O2047" s="54"/>
      <c r="P2047" s="54">
        <v>1073</v>
      </c>
      <c r="Q2047" s="54"/>
      <c r="R2047" s="54">
        <f>Data[[#This Row],[PERSOANE ÎNSCRISE ÎN LISTELE ELECTORALE (TURUL 1)            ]]+Data[[#This Row],[PERSOANE ÎNSCRISE ÎN LISTELE ELECTORALE (TURUL AL 2-LEA)]]</f>
        <v>1566</v>
      </c>
      <c r="S2047" s="54">
        <f>Data[[#This Row],[PERSOANE CARE AU PARTICIPAT LA VOT (TURUL 1)]]+Data[[#This Row],[PERSOANE CARE AU PARTICIPAT LA VOT  (TURUL AL 2-LEA)]]</f>
        <v>1073</v>
      </c>
      <c r="T2047" s="41">
        <f>Data[[#This Row],[TOTAL CHELTUIELI LEI]]/Data[[#This Row],[NUMĂRUL PERSOANELOR ÎNSCRISE ÎN LISTELE ELECTORALE]]</f>
        <v>6.9655172413793105</v>
      </c>
      <c r="U2047" s="41">
        <f>Data[[#This Row],[TOTAL CHELTUIELI EURO]]/Data[[#This Row],[NUMĂRUL PERSOANELOR ÎNSCRISE ÎN LISTELE ELECTORALE]]</f>
        <v>1.4391267208072789</v>
      </c>
      <c r="V2047" s="41">
        <f>Data[[#This Row],[TOTAL CHELTUIELI LEI]]/Data[[#This Row],[NUMĂRUL PERSOANELOR CARE AU PARTICIPAT LA VOT]]</f>
        <v>10.165890027958994</v>
      </c>
      <c r="W2047" s="41">
        <f>Data[[#This Row],[TOTAL CHELTUIELI EURO]]/Data[[#This Row],[NUMĂRUL PERSOANELOR CARE AU PARTICIPAT LA VOT]]</f>
        <v>2.1003471060430559</v>
      </c>
      <c r="X2047" s="43">
        <v>4.8400999999999996</v>
      </c>
      <c r="Y2047" s="114" t="s">
        <v>2889</v>
      </c>
      <c r="Z2047" s="44">
        <v>6</v>
      </c>
      <c r="AA2047" s="115" t="s">
        <v>3107</v>
      </c>
      <c r="AB2047" s="44">
        <v>1</v>
      </c>
      <c r="AC2047" s="45"/>
    </row>
    <row r="2048" spans="1:29" x14ac:dyDescent="0.2">
      <c r="A2048" s="37">
        <v>2047</v>
      </c>
      <c r="B2048" s="38" t="s">
        <v>356</v>
      </c>
      <c r="C2048" s="39" t="s">
        <v>417</v>
      </c>
      <c r="D2048" s="40">
        <v>44101</v>
      </c>
      <c r="E2048" s="38">
        <v>1</v>
      </c>
      <c r="F2048" s="38"/>
      <c r="G2048" s="38" t="s">
        <v>2</v>
      </c>
      <c r="H2048" s="38" t="s">
        <v>2</v>
      </c>
      <c r="I2048" s="41">
        <v>3400</v>
      </c>
      <c r="J2048" s="41">
        <v>12715</v>
      </c>
      <c r="K2048" s="41">
        <v>0</v>
      </c>
      <c r="L2048" s="41">
        <f>SUM(Data[[#This Row],[CHELTUIELI DE PERSONAL LEI]:[CHELTUIELI DE CAPITAL (ACTIVE NEFINANCIARE ) LEI]])</f>
        <v>16115</v>
      </c>
      <c r="M2048" s="41">
        <f>Data[[#This Row],[TOTAL CHELTUIELI LEI]]/Data[[#This Row],[CURS VALUTAR EURO BNR 22 07 2020]]</f>
        <v>3329.4766637052958</v>
      </c>
      <c r="N2048" s="49">
        <v>2007</v>
      </c>
      <c r="O2048" s="54"/>
      <c r="P2048" s="54">
        <v>1373</v>
      </c>
      <c r="Q2048" s="54"/>
      <c r="R2048" s="54">
        <f>Data[[#This Row],[PERSOANE ÎNSCRISE ÎN LISTELE ELECTORALE (TURUL 1)            ]]+Data[[#This Row],[PERSOANE ÎNSCRISE ÎN LISTELE ELECTORALE (TURUL AL 2-LEA)]]</f>
        <v>2007</v>
      </c>
      <c r="S2048" s="54">
        <f>Data[[#This Row],[PERSOANE CARE AU PARTICIPAT LA VOT (TURUL 1)]]+Data[[#This Row],[PERSOANE CARE AU PARTICIPAT LA VOT  (TURUL AL 2-LEA)]]</f>
        <v>1373</v>
      </c>
      <c r="T2048" s="41">
        <f>Data[[#This Row],[TOTAL CHELTUIELI LEI]]/Data[[#This Row],[NUMĂRUL PERSOANELOR ÎNSCRISE ÎN LISTELE ELECTORALE]]</f>
        <v>8.0293971101145996</v>
      </c>
      <c r="U2048" s="41">
        <f>Data[[#This Row],[TOTAL CHELTUIELI EURO]]/Data[[#This Row],[NUMĂRUL PERSOANELOR ÎNSCRISE ÎN LISTELE ELECTORALE]]</f>
        <v>1.6589320696090164</v>
      </c>
      <c r="V2048" s="41">
        <f>Data[[#This Row],[TOTAL CHELTUIELI LEI]]/Data[[#This Row],[NUMĂRUL PERSOANELOR CARE AU PARTICIPAT LA VOT]]</f>
        <v>11.737072104879825</v>
      </c>
      <c r="W2048" s="41">
        <f>Data[[#This Row],[TOTAL CHELTUIELI EURO]]/Data[[#This Row],[NUMĂRUL PERSOANELOR CARE AU PARTICIPAT LA VOT]]</f>
        <v>2.4249647951240321</v>
      </c>
      <c r="X2048" s="43">
        <v>4.8400999999999996</v>
      </c>
      <c r="Y2048" s="114" t="s">
        <v>2896</v>
      </c>
      <c r="Z2048" s="44">
        <v>8</v>
      </c>
      <c r="AA2048" s="115" t="s">
        <v>3107</v>
      </c>
      <c r="AB2048" s="44">
        <v>1</v>
      </c>
      <c r="AC2048" s="45"/>
    </row>
    <row r="2049" spans="1:29" x14ac:dyDescent="0.2">
      <c r="A2049" s="37">
        <v>2048</v>
      </c>
      <c r="B2049" s="38" t="s">
        <v>356</v>
      </c>
      <c r="C2049" s="39" t="s">
        <v>418</v>
      </c>
      <c r="D2049" s="40">
        <v>44101</v>
      </c>
      <c r="E2049" s="38">
        <v>1</v>
      </c>
      <c r="F2049" s="38"/>
      <c r="G2049" s="38" t="s">
        <v>2</v>
      </c>
      <c r="H2049" s="38" t="s">
        <v>2</v>
      </c>
      <c r="I2049" s="41">
        <v>1800</v>
      </c>
      <c r="J2049" s="41">
        <v>10185.27</v>
      </c>
      <c r="K2049" s="41">
        <v>0</v>
      </c>
      <c r="L2049" s="41">
        <f>SUM(Data[[#This Row],[CHELTUIELI DE PERSONAL LEI]:[CHELTUIELI DE CAPITAL (ACTIVE NEFINANCIARE ) LEI]])</f>
        <v>11985.27</v>
      </c>
      <c r="M2049" s="41">
        <f>Data[[#This Row],[TOTAL CHELTUIELI LEI]]/Data[[#This Row],[CURS VALUTAR EURO BNR 22 07 2020]]</f>
        <v>2476.2442924732964</v>
      </c>
      <c r="N2049" s="49">
        <v>1915</v>
      </c>
      <c r="O2049" s="54"/>
      <c r="P2049" s="54">
        <v>1279</v>
      </c>
      <c r="Q2049" s="54"/>
      <c r="R2049" s="54">
        <f>Data[[#This Row],[PERSOANE ÎNSCRISE ÎN LISTELE ELECTORALE (TURUL 1)            ]]+Data[[#This Row],[PERSOANE ÎNSCRISE ÎN LISTELE ELECTORALE (TURUL AL 2-LEA)]]</f>
        <v>1915</v>
      </c>
      <c r="S2049" s="54">
        <f>Data[[#This Row],[PERSOANE CARE AU PARTICIPAT LA VOT (TURUL 1)]]+Data[[#This Row],[PERSOANE CARE AU PARTICIPAT LA VOT  (TURUL AL 2-LEA)]]</f>
        <v>1279</v>
      </c>
      <c r="T2049" s="41">
        <f>Data[[#This Row],[TOTAL CHELTUIELI LEI]]/Data[[#This Row],[NUMĂRUL PERSOANELOR ÎNSCRISE ÎN LISTELE ELECTORALE]]</f>
        <v>6.2586266318537858</v>
      </c>
      <c r="U2049" s="41">
        <f>Data[[#This Row],[TOTAL CHELTUIELI EURO]]/Data[[#This Row],[NUMĂRUL PERSOANELOR ÎNSCRISE ÎN LISTELE ELECTORALE]]</f>
        <v>1.2930779595160817</v>
      </c>
      <c r="V2049" s="41">
        <f>Data[[#This Row],[TOTAL CHELTUIELI LEI]]/Data[[#This Row],[NUMĂRUL PERSOANELOR CARE AU PARTICIPAT LA VOT]]</f>
        <v>9.3708131352619244</v>
      </c>
      <c r="W2049" s="41">
        <f>Data[[#This Row],[TOTAL CHELTUIELI EURO]]/Data[[#This Row],[NUMĂRUL PERSOANELOR CARE AU PARTICIPAT LA VOT]]</f>
        <v>1.9360784147562911</v>
      </c>
      <c r="X2049" s="43">
        <v>4.8400999999999996</v>
      </c>
      <c r="Y2049" s="114" t="s">
        <v>2889</v>
      </c>
      <c r="Z2049" s="44">
        <v>6</v>
      </c>
      <c r="AA2049" s="115" t="s">
        <v>3107</v>
      </c>
      <c r="AB2049" s="44">
        <v>1</v>
      </c>
      <c r="AC2049" s="45"/>
    </row>
    <row r="2050" spans="1:29" x14ac:dyDescent="0.2">
      <c r="A2050" s="37">
        <v>2049</v>
      </c>
      <c r="B2050" s="38" t="s">
        <v>356</v>
      </c>
      <c r="C2050" s="39" t="s">
        <v>328</v>
      </c>
      <c r="D2050" s="40">
        <v>44101</v>
      </c>
      <c r="E2050" s="38">
        <v>1</v>
      </c>
      <c r="F2050" s="38"/>
      <c r="G2050" s="38" t="s">
        <v>2</v>
      </c>
      <c r="H2050" s="38" t="s">
        <v>2</v>
      </c>
      <c r="I2050" s="41">
        <v>3000</v>
      </c>
      <c r="J2050" s="41">
        <v>42324</v>
      </c>
      <c r="K2050" s="41">
        <v>0</v>
      </c>
      <c r="L2050" s="41">
        <f>SUM(Data[[#This Row],[CHELTUIELI DE PERSONAL LEI]:[CHELTUIELI DE CAPITAL (ACTIVE NEFINANCIARE ) LEI]])</f>
        <v>45324</v>
      </c>
      <c r="M2050" s="41">
        <f>Data[[#This Row],[TOTAL CHELTUIELI LEI]]/Data[[#This Row],[CURS VALUTAR EURO BNR 22 07 2020]]</f>
        <v>9364.2693332782383</v>
      </c>
      <c r="N2050" s="49">
        <v>2745</v>
      </c>
      <c r="O2050" s="54"/>
      <c r="P2050" s="54">
        <v>1498</v>
      </c>
      <c r="Q2050" s="54"/>
      <c r="R2050" s="54">
        <f>Data[[#This Row],[PERSOANE ÎNSCRISE ÎN LISTELE ELECTORALE (TURUL 1)            ]]+Data[[#This Row],[PERSOANE ÎNSCRISE ÎN LISTELE ELECTORALE (TURUL AL 2-LEA)]]</f>
        <v>2745</v>
      </c>
      <c r="S2050" s="54">
        <f>Data[[#This Row],[PERSOANE CARE AU PARTICIPAT LA VOT (TURUL 1)]]+Data[[#This Row],[PERSOANE CARE AU PARTICIPAT LA VOT  (TURUL AL 2-LEA)]]</f>
        <v>1498</v>
      </c>
      <c r="T2050" s="41">
        <f>Data[[#This Row],[TOTAL CHELTUIELI LEI]]/Data[[#This Row],[NUMĂRUL PERSOANELOR ÎNSCRISE ÎN LISTELE ELECTORALE]]</f>
        <v>16.511475409836066</v>
      </c>
      <c r="U2050" s="41">
        <f>Data[[#This Row],[TOTAL CHELTUIELI EURO]]/Data[[#This Row],[NUMĂRUL PERSOANELOR ÎNSCRISE ÎN LISTELE ELECTORALE]]</f>
        <v>3.4113913782434384</v>
      </c>
      <c r="V2050" s="41">
        <f>Data[[#This Row],[TOTAL CHELTUIELI LEI]]/Data[[#This Row],[NUMĂRUL PERSOANELOR CARE AU PARTICIPAT LA VOT]]</f>
        <v>30.256341789052069</v>
      </c>
      <c r="W2050" s="41">
        <f>Data[[#This Row],[TOTAL CHELTUIELI EURO]]/Data[[#This Row],[NUMĂRUL PERSOANELOR CARE AU PARTICIPAT LA VOT]]</f>
        <v>6.2511811303593046</v>
      </c>
      <c r="X2050" s="43">
        <v>4.8400999999999996</v>
      </c>
      <c r="Y2050" s="114" t="s">
        <v>2920</v>
      </c>
      <c r="Z2050" s="44">
        <v>16</v>
      </c>
      <c r="AA2050" s="115" t="s">
        <v>3106</v>
      </c>
      <c r="AB2050" s="44">
        <v>3</v>
      </c>
      <c r="AC2050" s="45"/>
    </row>
    <row r="2051" spans="1:29" x14ac:dyDescent="0.2">
      <c r="A2051" s="37">
        <v>2050</v>
      </c>
      <c r="B2051" s="38" t="s">
        <v>356</v>
      </c>
      <c r="C2051" s="39" t="s">
        <v>419</v>
      </c>
      <c r="D2051" s="40">
        <v>44101</v>
      </c>
      <c r="E2051" s="38">
        <v>1</v>
      </c>
      <c r="F2051" s="38"/>
      <c r="G2051" s="38" t="s">
        <v>2</v>
      </c>
      <c r="H2051" s="38" t="s">
        <v>2</v>
      </c>
      <c r="I2051" s="41">
        <v>3360</v>
      </c>
      <c r="J2051" s="41">
        <v>11311</v>
      </c>
      <c r="K2051" s="41">
        <v>0</v>
      </c>
      <c r="L2051" s="41">
        <f>SUM(Data[[#This Row],[CHELTUIELI DE PERSONAL LEI]:[CHELTUIELI DE CAPITAL (ACTIVE NEFINANCIARE ) LEI]])</f>
        <v>14671</v>
      </c>
      <c r="M2051" s="41">
        <f>Data[[#This Row],[TOTAL CHELTUIELI LEI]]/Data[[#This Row],[CURS VALUTAR EURO BNR 22 07 2020]]</f>
        <v>3031.1357203363568</v>
      </c>
      <c r="N2051" s="49">
        <v>886</v>
      </c>
      <c r="O2051" s="54"/>
      <c r="P2051" s="54">
        <v>630</v>
      </c>
      <c r="Q2051" s="54"/>
      <c r="R2051" s="54">
        <f>Data[[#This Row],[PERSOANE ÎNSCRISE ÎN LISTELE ELECTORALE (TURUL 1)            ]]+Data[[#This Row],[PERSOANE ÎNSCRISE ÎN LISTELE ELECTORALE (TURUL AL 2-LEA)]]</f>
        <v>886</v>
      </c>
      <c r="S2051" s="54">
        <f>Data[[#This Row],[PERSOANE CARE AU PARTICIPAT LA VOT (TURUL 1)]]+Data[[#This Row],[PERSOANE CARE AU PARTICIPAT LA VOT  (TURUL AL 2-LEA)]]</f>
        <v>630</v>
      </c>
      <c r="T2051" s="41">
        <f>Data[[#This Row],[TOTAL CHELTUIELI LEI]]/Data[[#This Row],[NUMĂRUL PERSOANELOR ÎNSCRISE ÎN LISTELE ELECTORALE]]</f>
        <v>16.558690744920995</v>
      </c>
      <c r="U2051" s="41">
        <f>Data[[#This Row],[TOTAL CHELTUIELI EURO]]/Data[[#This Row],[NUMĂRUL PERSOANELOR ÎNSCRISE ÎN LISTELE ELECTORALE]]</f>
        <v>3.4211464112148495</v>
      </c>
      <c r="V2051" s="41">
        <f>Data[[#This Row],[TOTAL CHELTUIELI LEI]]/Data[[#This Row],[NUMĂRUL PERSOANELOR CARE AU PARTICIPAT LA VOT]]</f>
        <v>23.287301587301588</v>
      </c>
      <c r="W2051" s="41">
        <f>Data[[#This Row],[TOTAL CHELTUIELI EURO]]/Data[[#This Row],[NUMĂRUL PERSOANELOR CARE AU PARTICIPAT LA VOT]]</f>
        <v>4.8113265402164398</v>
      </c>
      <c r="X2051" s="43">
        <v>4.8400999999999996</v>
      </c>
      <c r="Y2051" s="114" t="s">
        <v>2920</v>
      </c>
      <c r="Z2051" s="44">
        <v>16</v>
      </c>
      <c r="AA2051" s="115" t="s">
        <v>3106</v>
      </c>
      <c r="AB2051" s="44">
        <v>3</v>
      </c>
      <c r="AC2051" s="45"/>
    </row>
    <row r="2052" spans="1:29" x14ac:dyDescent="0.2">
      <c r="A2052" s="37">
        <v>2051</v>
      </c>
      <c r="B2052" s="38" t="s">
        <v>356</v>
      </c>
      <c r="C2052" s="39" t="s">
        <v>420</v>
      </c>
      <c r="D2052" s="40">
        <v>44101</v>
      </c>
      <c r="E2052" s="38">
        <v>1</v>
      </c>
      <c r="F2052" s="38"/>
      <c r="G2052" s="38" t="s">
        <v>2</v>
      </c>
      <c r="H2052" s="38" t="s">
        <v>2</v>
      </c>
      <c r="I2052" s="41">
        <v>4800</v>
      </c>
      <c r="J2052" s="41">
        <v>11334</v>
      </c>
      <c r="K2052" s="41">
        <v>0</v>
      </c>
      <c r="L2052" s="41">
        <f>SUM(Data[[#This Row],[CHELTUIELI DE PERSONAL LEI]:[CHELTUIELI DE CAPITAL (ACTIVE NEFINANCIARE ) LEI]])</f>
        <v>16134</v>
      </c>
      <c r="M2052" s="41">
        <f>Data[[#This Row],[TOTAL CHELTUIELI LEI]]/Data[[#This Row],[CURS VALUTAR EURO BNR 22 07 2020]]</f>
        <v>3333.4022024338342</v>
      </c>
      <c r="N2052" s="49">
        <v>2621</v>
      </c>
      <c r="O2052" s="54"/>
      <c r="P2052" s="54">
        <v>1910</v>
      </c>
      <c r="Q2052" s="54"/>
      <c r="R2052" s="54">
        <f>Data[[#This Row],[PERSOANE ÎNSCRISE ÎN LISTELE ELECTORALE (TURUL 1)            ]]+Data[[#This Row],[PERSOANE ÎNSCRISE ÎN LISTELE ELECTORALE (TURUL AL 2-LEA)]]</f>
        <v>2621</v>
      </c>
      <c r="S2052" s="54">
        <f>Data[[#This Row],[PERSOANE CARE AU PARTICIPAT LA VOT (TURUL 1)]]+Data[[#This Row],[PERSOANE CARE AU PARTICIPAT LA VOT  (TURUL AL 2-LEA)]]</f>
        <v>1910</v>
      </c>
      <c r="T2052" s="41">
        <f>Data[[#This Row],[TOTAL CHELTUIELI LEI]]/Data[[#This Row],[NUMĂRUL PERSOANELOR ÎNSCRISE ÎN LISTELE ELECTORALE]]</f>
        <v>6.1556657764212135</v>
      </c>
      <c r="U2052" s="41">
        <f>Data[[#This Row],[TOTAL CHELTUIELI EURO]]/Data[[#This Row],[NUMĂRUL PERSOANELOR ÎNSCRISE ÎN LISTELE ELECTORALE]]</f>
        <v>1.2718054950148165</v>
      </c>
      <c r="V2052" s="41">
        <f>Data[[#This Row],[TOTAL CHELTUIELI LEI]]/Data[[#This Row],[NUMĂRUL PERSOANELOR CARE AU PARTICIPAT LA VOT]]</f>
        <v>8.4471204188481668</v>
      </c>
      <c r="W2052" s="41">
        <f>Data[[#This Row],[TOTAL CHELTUIELI EURO]]/Data[[#This Row],[NUMĂRUL PERSOANELOR CARE AU PARTICIPAT LA VOT]]</f>
        <v>1.7452367552009602</v>
      </c>
      <c r="X2052" s="43">
        <v>4.8400999999999996</v>
      </c>
      <c r="Y2052" s="114" t="s">
        <v>2889</v>
      </c>
      <c r="Z2052" s="44">
        <v>6</v>
      </c>
      <c r="AA2052" s="115" t="s">
        <v>3107</v>
      </c>
      <c r="AB2052" s="44">
        <v>1</v>
      </c>
      <c r="AC2052" s="45"/>
    </row>
    <row r="2053" spans="1:29" x14ac:dyDescent="0.2">
      <c r="A2053" s="37">
        <v>2052</v>
      </c>
      <c r="B2053" s="38" t="s">
        <v>356</v>
      </c>
      <c r="C2053" s="39" t="s">
        <v>333</v>
      </c>
      <c r="D2053" s="40">
        <v>44101</v>
      </c>
      <c r="E2053" s="38">
        <v>1</v>
      </c>
      <c r="F2053" s="38"/>
      <c r="G2053" s="38" t="s">
        <v>2</v>
      </c>
      <c r="H2053" s="38" t="s">
        <v>2</v>
      </c>
      <c r="I2053" s="41">
        <v>1500</v>
      </c>
      <c r="J2053" s="41">
        <v>6500</v>
      </c>
      <c r="K2053" s="41">
        <v>0</v>
      </c>
      <c r="L2053" s="41">
        <f>SUM(Data[[#This Row],[CHELTUIELI DE PERSONAL LEI]:[CHELTUIELI DE CAPITAL (ACTIVE NEFINANCIARE ) LEI]])</f>
        <v>8000</v>
      </c>
      <c r="M2053" s="41">
        <f>Data[[#This Row],[TOTAL CHELTUIELI LEI]]/Data[[#This Row],[CURS VALUTAR EURO BNR 22 07 2020]]</f>
        <v>1652.8584120162807</v>
      </c>
      <c r="N2053" s="49">
        <v>2806</v>
      </c>
      <c r="O2053" s="54"/>
      <c r="P2053" s="54">
        <v>1881</v>
      </c>
      <c r="Q2053" s="54"/>
      <c r="R2053" s="54">
        <f>Data[[#This Row],[PERSOANE ÎNSCRISE ÎN LISTELE ELECTORALE (TURUL 1)            ]]+Data[[#This Row],[PERSOANE ÎNSCRISE ÎN LISTELE ELECTORALE (TURUL AL 2-LEA)]]</f>
        <v>2806</v>
      </c>
      <c r="S2053" s="54">
        <f>Data[[#This Row],[PERSOANE CARE AU PARTICIPAT LA VOT (TURUL 1)]]+Data[[#This Row],[PERSOANE CARE AU PARTICIPAT LA VOT  (TURUL AL 2-LEA)]]</f>
        <v>1881</v>
      </c>
      <c r="T2053" s="41">
        <f>Data[[#This Row],[TOTAL CHELTUIELI LEI]]/Data[[#This Row],[NUMĂRUL PERSOANELOR ÎNSCRISE ÎN LISTELE ELECTORALE]]</f>
        <v>2.8510334996436208</v>
      </c>
      <c r="U2053" s="41">
        <f>Data[[#This Row],[TOTAL CHELTUIELI EURO]]/Data[[#This Row],[NUMĂRUL PERSOANELOR ÎNSCRISE ÎN LISTELE ELECTORALE]]</f>
        <v>0.58904433785327182</v>
      </c>
      <c r="V2053" s="41">
        <f>Data[[#This Row],[TOTAL CHELTUIELI LEI]]/Data[[#This Row],[NUMĂRUL PERSOANELOR CARE AU PARTICIPAT LA VOT]]</f>
        <v>4.2530568846358321</v>
      </c>
      <c r="W2053" s="41">
        <f>Data[[#This Row],[TOTAL CHELTUIELI EURO]]/Data[[#This Row],[NUMĂRUL PERSOANELOR CARE AU PARTICIPAT LA VOT]]</f>
        <v>0.87871260606926138</v>
      </c>
      <c r="X2053" s="43">
        <v>4.8400999999999996</v>
      </c>
      <c r="Y2053" s="114" t="s">
        <v>2891</v>
      </c>
      <c r="Z2053" s="44">
        <v>2</v>
      </c>
      <c r="AA2053" s="115" t="s">
        <v>3105</v>
      </c>
      <c r="AB2053" s="44">
        <v>0</v>
      </c>
      <c r="AC2053" s="45"/>
    </row>
    <row r="2054" spans="1:29" x14ac:dyDescent="0.2">
      <c r="A2054" s="37">
        <v>2053</v>
      </c>
      <c r="B2054" s="38" t="s">
        <v>356</v>
      </c>
      <c r="C2054" s="39" t="s">
        <v>421</v>
      </c>
      <c r="D2054" s="40">
        <v>44101</v>
      </c>
      <c r="E2054" s="38">
        <v>1</v>
      </c>
      <c r="F2054" s="38"/>
      <c r="G2054" s="38" t="s">
        <v>2</v>
      </c>
      <c r="H2054" s="38" t="s">
        <v>2</v>
      </c>
      <c r="I2054" s="41">
        <v>6000</v>
      </c>
      <c r="J2054" s="41">
        <v>12445.71</v>
      </c>
      <c r="K2054" s="41">
        <v>0</v>
      </c>
      <c r="L2054" s="41">
        <f>SUM(Data[[#This Row],[CHELTUIELI DE PERSONAL LEI]:[CHELTUIELI DE CAPITAL (ACTIVE NEFINANCIARE ) LEI]])</f>
        <v>18445.71</v>
      </c>
      <c r="M2054" s="41">
        <f>Data[[#This Row],[TOTAL CHELTUIELI LEI]]/Data[[#This Row],[CURS VALUTAR EURO BNR 22 07 2020]]</f>
        <v>3811.0183673891038</v>
      </c>
      <c r="N2054" s="49">
        <v>3021</v>
      </c>
      <c r="O2054" s="54"/>
      <c r="P2054" s="54">
        <v>2016</v>
      </c>
      <c r="Q2054" s="54"/>
      <c r="R2054" s="54">
        <f>Data[[#This Row],[PERSOANE ÎNSCRISE ÎN LISTELE ELECTORALE (TURUL 1)            ]]+Data[[#This Row],[PERSOANE ÎNSCRISE ÎN LISTELE ELECTORALE (TURUL AL 2-LEA)]]</f>
        <v>3021</v>
      </c>
      <c r="S2054" s="54">
        <f>Data[[#This Row],[PERSOANE CARE AU PARTICIPAT LA VOT (TURUL 1)]]+Data[[#This Row],[PERSOANE CARE AU PARTICIPAT LA VOT  (TURUL AL 2-LEA)]]</f>
        <v>2016</v>
      </c>
      <c r="T2054" s="41">
        <f>Data[[#This Row],[TOTAL CHELTUIELI LEI]]/Data[[#This Row],[NUMĂRUL PERSOANELOR ÎNSCRISE ÎN LISTELE ELECTORALE]]</f>
        <v>6.1058291956305855</v>
      </c>
      <c r="U2054" s="41">
        <f>Data[[#This Row],[TOTAL CHELTUIELI EURO]]/Data[[#This Row],[NUMĂRUL PERSOANELOR ÎNSCRISE ÎN LISTELE ELECTORALE]]</f>
        <v>1.2615088935415768</v>
      </c>
      <c r="V2054" s="41">
        <f>Data[[#This Row],[TOTAL CHELTUIELI LEI]]/Data[[#This Row],[NUMĂRUL PERSOANELOR CARE AU PARTICIPAT LA VOT]]</f>
        <v>9.1496577380952377</v>
      </c>
      <c r="W2054" s="41">
        <f>Data[[#This Row],[TOTAL CHELTUIELI EURO]]/Data[[#This Row],[NUMĂRUL PERSOANELOR CARE AU PARTICIPAT LA VOT]]</f>
        <v>1.8903860949350713</v>
      </c>
      <c r="X2054" s="43">
        <v>4.8400999999999996</v>
      </c>
      <c r="Y2054" s="114" t="s">
        <v>2889</v>
      </c>
      <c r="Z2054" s="44">
        <v>6</v>
      </c>
      <c r="AA2054" s="115" t="s">
        <v>3107</v>
      </c>
      <c r="AB2054" s="44">
        <v>1</v>
      </c>
      <c r="AC2054" s="45"/>
    </row>
    <row r="2055" spans="1:29" x14ac:dyDescent="0.2">
      <c r="A2055" s="37">
        <v>2054</v>
      </c>
      <c r="B2055" s="38" t="s">
        <v>356</v>
      </c>
      <c r="C2055" s="39" t="s">
        <v>422</v>
      </c>
      <c r="D2055" s="40">
        <v>44101</v>
      </c>
      <c r="E2055" s="38">
        <v>1</v>
      </c>
      <c r="F2055" s="38"/>
      <c r="G2055" s="38" t="s">
        <v>2</v>
      </c>
      <c r="H2055" s="38" t="s">
        <v>2</v>
      </c>
      <c r="I2055" s="41">
        <v>1000</v>
      </c>
      <c r="J2055" s="41">
        <v>25670</v>
      </c>
      <c r="K2055" s="41">
        <v>0</v>
      </c>
      <c r="L2055" s="41">
        <f>SUM(Data[[#This Row],[CHELTUIELI DE PERSONAL LEI]:[CHELTUIELI DE CAPITAL (ACTIVE NEFINANCIARE ) LEI]])</f>
        <v>26670</v>
      </c>
      <c r="M2055" s="41">
        <f>Data[[#This Row],[TOTAL CHELTUIELI LEI]]/Data[[#This Row],[CURS VALUTAR EURO BNR 22 07 2020]]</f>
        <v>5510.2167310592758</v>
      </c>
      <c r="N2055" s="49">
        <v>2263</v>
      </c>
      <c r="O2055" s="54"/>
      <c r="P2055" s="54">
        <v>1477</v>
      </c>
      <c r="Q2055" s="54"/>
      <c r="R2055" s="54">
        <f>Data[[#This Row],[PERSOANE ÎNSCRISE ÎN LISTELE ELECTORALE (TURUL 1)            ]]+Data[[#This Row],[PERSOANE ÎNSCRISE ÎN LISTELE ELECTORALE (TURUL AL 2-LEA)]]</f>
        <v>2263</v>
      </c>
      <c r="S2055" s="54">
        <f>Data[[#This Row],[PERSOANE CARE AU PARTICIPAT LA VOT (TURUL 1)]]+Data[[#This Row],[PERSOANE CARE AU PARTICIPAT LA VOT  (TURUL AL 2-LEA)]]</f>
        <v>1477</v>
      </c>
      <c r="T2055" s="41">
        <f>Data[[#This Row],[TOTAL CHELTUIELI LEI]]/Data[[#This Row],[NUMĂRUL PERSOANELOR ÎNSCRISE ÎN LISTELE ELECTORALE]]</f>
        <v>11.785240830755635</v>
      </c>
      <c r="U2055" s="41">
        <f>Data[[#This Row],[TOTAL CHELTUIELI EURO]]/Data[[#This Row],[NUMĂRUL PERSOANELOR ÎNSCRISE ÎN LISTELE ELECTORALE]]</f>
        <v>2.4349168055940238</v>
      </c>
      <c r="V2055" s="41">
        <f>Data[[#This Row],[TOTAL CHELTUIELI LEI]]/Data[[#This Row],[NUMĂRUL PERSOANELOR CARE AU PARTICIPAT LA VOT]]</f>
        <v>18.05687203791469</v>
      </c>
      <c r="W2055" s="41">
        <f>Data[[#This Row],[TOTAL CHELTUIELI EURO]]/Data[[#This Row],[NUMĂRUL PERSOANELOR CARE AU PARTICIPAT LA VOT]]</f>
        <v>3.7306816053211076</v>
      </c>
      <c r="X2055" s="43">
        <v>4.8400999999999996</v>
      </c>
      <c r="Y2055" s="114" t="s">
        <v>2888</v>
      </c>
      <c r="Z2055" s="44">
        <v>11</v>
      </c>
      <c r="AA2055" s="115" t="s">
        <v>3108</v>
      </c>
      <c r="AB2055" s="44">
        <v>2</v>
      </c>
      <c r="AC2055" s="45"/>
    </row>
    <row r="2056" spans="1:29" x14ac:dyDescent="0.2">
      <c r="A2056" s="37">
        <v>2055</v>
      </c>
      <c r="B2056" s="38" t="s">
        <v>356</v>
      </c>
      <c r="C2056" s="39" t="s">
        <v>423</v>
      </c>
      <c r="D2056" s="40">
        <v>44101</v>
      </c>
      <c r="E2056" s="38">
        <v>1</v>
      </c>
      <c r="F2056" s="38"/>
      <c r="G2056" s="38" t="s">
        <v>2</v>
      </c>
      <c r="H2056" s="38" t="s">
        <v>2</v>
      </c>
      <c r="I2056" s="41">
        <v>4620</v>
      </c>
      <c r="J2056" s="41">
        <v>13771</v>
      </c>
      <c r="K2056" s="41">
        <v>0</v>
      </c>
      <c r="L2056" s="41">
        <f>SUM(Data[[#This Row],[CHELTUIELI DE PERSONAL LEI]:[CHELTUIELI DE CAPITAL (ACTIVE NEFINANCIARE ) LEI]])</f>
        <v>18391</v>
      </c>
      <c r="M2056" s="41">
        <f>Data[[#This Row],[TOTAL CHELTUIELI LEI]]/Data[[#This Row],[CURS VALUTAR EURO BNR 22 07 2020]]</f>
        <v>3799.7148819239274</v>
      </c>
      <c r="N2056" s="49">
        <v>2504</v>
      </c>
      <c r="O2056" s="54"/>
      <c r="P2056" s="54">
        <v>1743</v>
      </c>
      <c r="Q2056" s="54"/>
      <c r="R2056" s="54">
        <f>Data[[#This Row],[PERSOANE ÎNSCRISE ÎN LISTELE ELECTORALE (TURUL 1)            ]]+Data[[#This Row],[PERSOANE ÎNSCRISE ÎN LISTELE ELECTORALE (TURUL AL 2-LEA)]]</f>
        <v>2504</v>
      </c>
      <c r="S2056" s="54">
        <f>Data[[#This Row],[PERSOANE CARE AU PARTICIPAT LA VOT (TURUL 1)]]+Data[[#This Row],[PERSOANE CARE AU PARTICIPAT LA VOT  (TURUL AL 2-LEA)]]</f>
        <v>1743</v>
      </c>
      <c r="T2056" s="41">
        <f>Data[[#This Row],[TOTAL CHELTUIELI LEI]]/Data[[#This Row],[NUMĂRUL PERSOANELOR ÎNSCRISE ÎN LISTELE ELECTORALE]]</f>
        <v>7.3446485623003195</v>
      </c>
      <c r="U2056" s="41">
        <f>Data[[#This Row],[TOTAL CHELTUIELI EURO]]/Data[[#This Row],[NUMĂRUL PERSOANELOR ÎNSCRISE ÎN LISTELE ELECTORALE]]</f>
        <v>1.5174580199376706</v>
      </c>
      <c r="V2056" s="41">
        <f>Data[[#This Row],[TOTAL CHELTUIELI LEI]]/Data[[#This Row],[NUMĂRUL PERSOANELOR CARE AU PARTICIPAT LA VOT]]</f>
        <v>10.55134825014343</v>
      </c>
      <c r="W2056" s="41">
        <f>Data[[#This Row],[TOTAL CHELTUIELI EURO]]/Data[[#This Row],[NUMĂRUL PERSOANELOR CARE AU PARTICIPAT LA VOT]]</f>
        <v>2.1799855891703541</v>
      </c>
      <c r="X2056" s="43">
        <v>4.8400999999999996</v>
      </c>
      <c r="Y2056" s="114" t="s">
        <v>2886</v>
      </c>
      <c r="Z2056" s="44">
        <v>7</v>
      </c>
      <c r="AA2056" s="115" t="s">
        <v>3107</v>
      </c>
      <c r="AB2056" s="44">
        <v>1</v>
      </c>
      <c r="AC2056" s="45"/>
    </row>
    <row r="2057" spans="1:29" x14ac:dyDescent="0.2">
      <c r="A2057" s="37">
        <v>2056</v>
      </c>
      <c r="B2057" s="38" t="s">
        <v>356</v>
      </c>
      <c r="C2057" s="39" t="s">
        <v>424</v>
      </c>
      <c r="D2057" s="40">
        <v>44101</v>
      </c>
      <c r="E2057" s="38">
        <v>1</v>
      </c>
      <c r="F2057" s="38"/>
      <c r="G2057" s="38" t="s">
        <v>2</v>
      </c>
      <c r="H2057" s="38" t="s">
        <v>2</v>
      </c>
      <c r="I2057" s="41">
        <v>1180</v>
      </c>
      <c r="J2057" s="41">
        <v>3501</v>
      </c>
      <c r="K2057" s="41">
        <v>0</v>
      </c>
      <c r="L2057" s="41">
        <f>SUM(Data[[#This Row],[CHELTUIELI DE PERSONAL LEI]:[CHELTUIELI DE CAPITAL (ACTIVE NEFINANCIARE ) LEI]])</f>
        <v>4681</v>
      </c>
      <c r="M2057" s="41">
        <f>Data[[#This Row],[TOTAL CHELTUIELI LEI]]/Data[[#This Row],[CURS VALUTAR EURO BNR 22 07 2020]]</f>
        <v>967.1287783310263</v>
      </c>
      <c r="N2057" s="49">
        <v>1701</v>
      </c>
      <c r="O2057" s="54"/>
      <c r="P2057" s="54">
        <v>1169</v>
      </c>
      <c r="Q2057" s="54"/>
      <c r="R2057" s="54">
        <f>Data[[#This Row],[PERSOANE ÎNSCRISE ÎN LISTELE ELECTORALE (TURUL 1)            ]]+Data[[#This Row],[PERSOANE ÎNSCRISE ÎN LISTELE ELECTORALE (TURUL AL 2-LEA)]]</f>
        <v>1701</v>
      </c>
      <c r="S2057" s="54">
        <f>Data[[#This Row],[PERSOANE CARE AU PARTICIPAT LA VOT (TURUL 1)]]+Data[[#This Row],[PERSOANE CARE AU PARTICIPAT LA VOT  (TURUL AL 2-LEA)]]</f>
        <v>1169</v>
      </c>
      <c r="T2057" s="41">
        <f>Data[[#This Row],[TOTAL CHELTUIELI LEI]]/Data[[#This Row],[NUMĂRUL PERSOANELOR ÎNSCRISE ÎN LISTELE ELECTORALE]]</f>
        <v>2.7519106407995295</v>
      </c>
      <c r="U2057" s="41">
        <f>Data[[#This Row],[TOTAL CHELTUIELI EURO]]/Data[[#This Row],[NUMĂRUL PERSOANELOR ÎNSCRISE ÎN LISTELE ELECTORALE]]</f>
        <v>0.56856483147032699</v>
      </c>
      <c r="V2057" s="41">
        <f>Data[[#This Row],[TOTAL CHELTUIELI LEI]]/Data[[#This Row],[NUMĂRUL PERSOANELOR CARE AU PARTICIPAT LA VOT]]</f>
        <v>4.0042771599657829</v>
      </c>
      <c r="W2057" s="41">
        <f>Data[[#This Row],[TOTAL CHELTUIELI EURO]]/Data[[#This Row],[NUMĂRUL PERSOANELOR CARE AU PARTICIPAT LA VOT]]</f>
        <v>0.82731289848676326</v>
      </c>
      <c r="X2057" s="43">
        <v>4.8400999999999996</v>
      </c>
      <c r="Y2057" s="114" t="s">
        <v>2891</v>
      </c>
      <c r="Z2057" s="44">
        <v>2</v>
      </c>
      <c r="AA2057" s="115" t="s">
        <v>3105</v>
      </c>
      <c r="AB2057" s="44">
        <v>0</v>
      </c>
      <c r="AC2057" s="45"/>
    </row>
    <row r="2058" spans="1:29" x14ac:dyDescent="0.2">
      <c r="A2058" s="37">
        <v>2057</v>
      </c>
      <c r="B2058" s="38" t="s">
        <v>356</v>
      </c>
      <c r="C2058" s="39" t="s">
        <v>425</v>
      </c>
      <c r="D2058" s="40">
        <v>44101</v>
      </c>
      <c r="E2058" s="38">
        <v>1</v>
      </c>
      <c r="F2058" s="38"/>
      <c r="G2058" s="38" t="s">
        <v>2</v>
      </c>
      <c r="H2058" s="38" t="s">
        <v>2</v>
      </c>
      <c r="I2058" s="41">
        <v>9000</v>
      </c>
      <c r="J2058" s="41">
        <v>11547</v>
      </c>
      <c r="K2058" s="41">
        <v>0</v>
      </c>
      <c r="L2058" s="41">
        <f>SUM(Data[[#This Row],[CHELTUIELI DE PERSONAL LEI]:[CHELTUIELI DE CAPITAL (ACTIVE NEFINANCIARE ) LEI]])</f>
        <v>20547</v>
      </c>
      <c r="M2058" s="41">
        <f>Data[[#This Row],[TOTAL CHELTUIELI LEI]]/Data[[#This Row],[CURS VALUTAR EURO BNR 22 07 2020]]</f>
        <v>4245.1602239623153</v>
      </c>
      <c r="N2058" s="49">
        <v>1965</v>
      </c>
      <c r="O2058" s="54"/>
      <c r="P2058" s="54">
        <v>1391</v>
      </c>
      <c r="Q2058" s="54"/>
      <c r="R2058" s="54">
        <f>Data[[#This Row],[PERSOANE ÎNSCRISE ÎN LISTELE ELECTORALE (TURUL 1)            ]]+Data[[#This Row],[PERSOANE ÎNSCRISE ÎN LISTELE ELECTORALE (TURUL AL 2-LEA)]]</f>
        <v>1965</v>
      </c>
      <c r="S2058" s="54">
        <f>Data[[#This Row],[PERSOANE CARE AU PARTICIPAT LA VOT (TURUL 1)]]+Data[[#This Row],[PERSOANE CARE AU PARTICIPAT LA VOT  (TURUL AL 2-LEA)]]</f>
        <v>1391</v>
      </c>
      <c r="T2058" s="41">
        <f>Data[[#This Row],[TOTAL CHELTUIELI LEI]]/Data[[#This Row],[NUMĂRUL PERSOANELOR ÎNSCRISE ÎN LISTELE ELECTORALE]]</f>
        <v>10.456488549618321</v>
      </c>
      <c r="U2058" s="41">
        <f>Data[[#This Row],[TOTAL CHELTUIELI EURO]]/Data[[#This Row],[NUMĂRUL PERSOANELOR ÎNSCRISE ÎN LISTELE ELECTORALE]]</f>
        <v>2.1603868824235701</v>
      </c>
      <c r="V2058" s="41">
        <f>Data[[#This Row],[TOTAL CHELTUIELI LEI]]/Data[[#This Row],[NUMĂRUL PERSOANELOR CARE AU PARTICIPAT LA VOT]]</f>
        <v>14.771387491013659</v>
      </c>
      <c r="W2058" s="41">
        <f>Data[[#This Row],[TOTAL CHELTUIELI EURO]]/Data[[#This Row],[NUMĂRUL PERSOANELOR CARE AU PARTICIPAT LA VOT]]</f>
        <v>3.051876508959249</v>
      </c>
      <c r="X2058" s="43">
        <v>4.8400999999999996</v>
      </c>
      <c r="Y2058" s="114" t="s">
        <v>2898</v>
      </c>
      <c r="Z2058" s="44">
        <v>10</v>
      </c>
      <c r="AA2058" s="115" t="s">
        <v>3108</v>
      </c>
      <c r="AB2058" s="44">
        <v>2</v>
      </c>
      <c r="AC2058" s="45"/>
    </row>
    <row r="2059" spans="1:29" x14ac:dyDescent="0.2">
      <c r="A2059" s="37">
        <v>2058</v>
      </c>
      <c r="B2059" s="38" t="s">
        <v>356</v>
      </c>
      <c r="C2059" s="39" t="s">
        <v>426</v>
      </c>
      <c r="D2059" s="40">
        <v>44101</v>
      </c>
      <c r="E2059" s="38">
        <v>1</v>
      </c>
      <c r="F2059" s="38"/>
      <c r="G2059" s="38" t="s">
        <v>2</v>
      </c>
      <c r="H2059" s="38" t="s">
        <v>2</v>
      </c>
      <c r="I2059" s="41">
        <v>2800</v>
      </c>
      <c r="J2059" s="41">
        <v>2950.6</v>
      </c>
      <c r="K2059" s="41">
        <v>0</v>
      </c>
      <c r="L2059" s="41">
        <f>SUM(Data[[#This Row],[CHELTUIELI DE PERSONAL LEI]:[CHELTUIELI DE CAPITAL (ACTIVE NEFINANCIARE ) LEI]])</f>
        <v>5750.6</v>
      </c>
      <c r="M2059" s="41">
        <f>Data[[#This Row],[TOTAL CHELTUIELI LEI]]/Data[[#This Row],[CURS VALUTAR EURO BNR 22 07 2020]]</f>
        <v>1188.1159480176032</v>
      </c>
      <c r="N2059" s="49">
        <v>588</v>
      </c>
      <c r="O2059" s="54"/>
      <c r="P2059" s="54">
        <v>357</v>
      </c>
      <c r="Q2059" s="54"/>
      <c r="R2059" s="54">
        <f>Data[[#This Row],[PERSOANE ÎNSCRISE ÎN LISTELE ELECTORALE (TURUL 1)            ]]+Data[[#This Row],[PERSOANE ÎNSCRISE ÎN LISTELE ELECTORALE (TURUL AL 2-LEA)]]</f>
        <v>588</v>
      </c>
      <c r="S2059" s="54">
        <f>Data[[#This Row],[PERSOANE CARE AU PARTICIPAT LA VOT (TURUL 1)]]+Data[[#This Row],[PERSOANE CARE AU PARTICIPAT LA VOT  (TURUL AL 2-LEA)]]</f>
        <v>357</v>
      </c>
      <c r="T2059" s="41">
        <f>Data[[#This Row],[TOTAL CHELTUIELI LEI]]/Data[[#This Row],[NUMĂRUL PERSOANELOR ÎNSCRISE ÎN LISTELE ELECTORALE]]</f>
        <v>9.7799319727891163</v>
      </c>
      <c r="U2059" s="41">
        <f>Data[[#This Row],[TOTAL CHELTUIELI EURO]]/Data[[#This Row],[NUMĂRUL PERSOANELOR ÎNSCRISE ÎN LISTELE ELECTORALE]]</f>
        <v>2.0206053537714341</v>
      </c>
      <c r="V2059" s="41">
        <f>Data[[#This Row],[TOTAL CHELTUIELI LEI]]/Data[[#This Row],[NUMĂRUL PERSOANELOR CARE AU PARTICIPAT LA VOT]]</f>
        <v>16.10812324929972</v>
      </c>
      <c r="W2059" s="41">
        <f>Data[[#This Row],[TOTAL CHELTUIELI EURO]]/Data[[#This Row],[NUMĂRUL PERSOANELOR CARE AU PARTICIPAT LA VOT]]</f>
        <v>3.328055876800009</v>
      </c>
      <c r="X2059" s="43">
        <v>4.8400999999999996</v>
      </c>
      <c r="Y2059" s="114" t="s">
        <v>2887</v>
      </c>
      <c r="Z2059" s="44">
        <v>9</v>
      </c>
      <c r="AA2059" s="115" t="s">
        <v>3108</v>
      </c>
      <c r="AB2059" s="44">
        <v>2</v>
      </c>
      <c r="AC2059" s="45"/>
    </row>
    <row r="2060" spans="1:29" x14ac:dyDescent="0.2">
      <c r="A2060" s="37">
        <v>2059</v>
      </c>
      <c r="B2060" s="38" t="s">
        <v>356</v>
      </c>
      <c r="C2060" s="39" t="s">
        <v>427</v>
      </c>
      <c r="D2060" s="40">
        <v>44101</v>
      </c>
      <c r="E2060" s="38">
        <v>1</v>
      </c>
      <c r="F2060" s="38"/>
      <c r="G2060" s="38" t="s">
        <v>2</v>
      </c>
      <c r="H2060" s="38" t="s">
        <v>2</v>
      </c>
      <c r="I2060" s="41">
        <v>3000</v>
      </c>
      <c r="J2060" s="41">
        <v>8000</v>
      </c>
      <c r="K2060" s="41">
        <v>0</v>
      </c>
      <c r="L2060" s="41">
        <f>SUM(Data[[#This Row],[CHELTUIELI DE PERSONAL LEI]:[CHELTUIELI DE CAPITAL (ACTIVE NEFINANCIARE ) LEI]])</f>
        <v>11000</v>
      </c>
      <c r="M2060" s="41">
        <f>Data[[#This Row],[TOTAL CHELTUIELI LEI]]/Data[[#This Row],[CURS VALUTAR EURO BNR 22 07 2020]]</f>
        <v>2272.680316522386</v>
      </c>
      <c r="N2060" s="49">
        <v>3122</v>
      </c>
      <c r="O2060" s="54"/>
      <c r="P2060" s="54">
        <v>1895</v>
      </c>
      <c r="Q2060" s="54"/>
      <c r="R2060" s="54">
        <f>Data[[#This Row],[PERSOANE ÎNSCRISE ÎN LISTELE ELECTORALE (TURUL 1)            ]]+Data[[#This Row],[PERSOANE ÎNSCRISE ÎN LISTELE ELECTORALE (TURUL AL 2-LEA)]]</f>
        <v>3122</v>
      </c>
      <c r="S2060" s="54">
        <f>Data[[#This Row],[PERSOANE CARE AU PARTICIPAT LA VOT (TURUL 1)]]+Data[[#This Row],[PERSOANE CARE AU PARTICIPAT LA VOT  (TURUL AL 2-LEA)]]</f>
        <v>1895</v>
      </c>
      <c r="T2060" s="41">
        <f>Data[[#This Row],[TOTAL CHELTUIELI LEI]]/Data[[#This Row],[NUMĂRUL PERSOANELOR ÎNSCRISE ÎN LISTELE ELECTORALE]]</f>
        <v>3.5233824471492632</v>
      </c>
      <c r="U2060" s="41">
        <f>Data[[#This Row],[TOTAL CHELTUIELI EURO]]/Data[[#This Row],[NUMĂRUL PERSOANELOR ÎNSCRISE ÎN LISTELE ELECTORALE]]</f>
        <v>0.72795653956514605</v>
      </c>
      <c r="V2060" s="41">
        <f>Data[[#This Row],[TOTAL CHELTUIELI LEI]]/Data[[#This Row],[NUMĂRUL PERSOANELOR CARE AU PARTICIPAT LA VOT]]</f>
        <v>5.8047493403693933</v>
      </c>
      <c r="W2060" s="41">
        <f>Data[[#This Row],[TOTAL CHELTUIELI EURO]]/Data[[#This Row],[NUMĂRUL PERSOANELOR CARE AU PARTICIPAT LA VOT]]</f>
        <v>1.1993035971094386</v>
      </c>
      <c r="X2060" s="43">
        <v>4.8400999999999996</v>
      </c>
      <c r="Y2060" s="114" t="s">
        <v>2884</v>
      </c>
      <c r="Z2060" s="44">
        <v>3</v>
      </c>
      <c r="AA2060" s="115" t="s">
        <v>3105</v>
      </c>
      <c r="AB2060" s="44">
        <v>0</v>
      </c>
      <c r="AC2060" s="45"/>
    </row>
    <row r="2061" spans="1:29" x14ac:dyDescent="0.2">
      <c r="A2061" s="37">
        <v>2060</v>
      </c>
      <c r="B2061" s="38" t="s">
        <v>356</v>
      </c>
      <c r="C2061" s="39" t="s">
        <v>428</v>
      </c>
      <c r="D2061" s="40">
        <v>44101</v>
      </c>
      <c r="E2061" s="38">
        <v>1</v>
      </c>
      <c r="F2061" s="38"/>
      <c r="G2061" s="38" t="s">
        <v>2</v>
      </c>
      <c r="H2061" s="38" t="s">
        <v>2</v>
      </c>
      <c r="I2061" s="41">
        <v>6862</v>
      </c>
      <c r="J2061" s="41">
        <v>10657</v>
      </c>
      <c r="K2061" s="41">
        <v>0</v>
      </c>
      <c r="L2061" s="41">
        <f>SUM(Data[[#This Row],[CHELTUIELI DE PERSONAL LEI]:[CHELTUIELI DE CAPITAL (ACTIVE NEFINANCIARE ) LEI]])</f>
        <v>17519</v>
      </c>
      <c r="M2061" s="41">
        <f>Data[[#This Row],[TOTAL CHELTUIELI LEI]]/Data[[#This Row],[CURS VALUTAR EURO BNR 22 07 2020]]</f>
        <v>3619.5533150141528</v>
      </c>
      <c r="N2061" s="49">
        <v>3217</v>
      </c>
      <c r="O2061" s="54"/>
      <c r="P2061" s="54">
        <v>2131</v>
      </c>
      <c r="Q2061" s="54"/>
      <c r="R2061" s="54">
        <f>Data[[#This Row],[PERSOANE ÎNSCRISE ÎN LISTELE ELECTORALE (TURUL 1)            ]]+Data[[#This Row],[PERSOANE ÎNSCRISE ÎN LISTELE ELECTORALE (TURUL AL 2-LEA)]]</f>
        <v>3217</v>
      </c>
      <c r="S2061" s="54">
        <f>Data[[#This Row],[PERSOANE CARE AU PARTICIPAT LA VOT (TURUL 1)]]+Data[[#This Row],[PERSOANE CARE AU PARTICIPAT LA VOT  (TURUL AL 2-LEA)]]</f>
        <v>2131</v>
      </c>
      <c r="T2061" s="41">
        <f>Data[[#This Row],[TOTAL CHELTUIELI LEI]]/Data[[#This Row],[NUMĂRUL PERSOANELOR ÎNSCRISE ÎN LISTELE ELECTORALE]]</f>
        <v>5.4457569163817219</v>
      </c>
      <c r="U2061" s="41">
        <f>Data[[#This Row],[TOTAL CHELTUIELI EURO]]/Data[[#This Row],[NUMĂRUL PERSOANELOR ÎNSCRISE ÎN LISTELE ELECTORALE]]</f>
        <v>1.1251331411296714</v>
      </c>
      <c r="V2061" s="41">
        <f>Data[[#This Row],[TOTAL CHELTUIELI LEI]]/Data[[#This Row],[NUMĂRUL PERSOANELOR CARE AU PARTICIPAT LA VOT]]</f>
        <v>8.2210229938995774</v>
      </c>
      <c r="W2061" s="41">
        <f>Data[[#This Row],[TOTAL CHELTUIELI EURO]]/Data[[#This Row],[NUMĂRUL PERSOANELOR CARE AU PARTICIPAT LA VOT]]</f>
        <v>1.6985233763557732</v>
      </c>
      <c r="X2061" s="43">
        <v>4.8400999999999996</v>
      </c>
      <c r="Y2061" s="114" t="s">
        <v>2892</v>
      </c>
      <c r="Z2061" s="44">
        <v>5</v>
      </c>
      <c r="AA2061" s="115" t="s">
        <v>3107</v>
      </c>
      <c r="AB2061" s="44">
        <v>1</v>
      </c>
      <c r="AC2061" s="45"/>
    </row>
    <row r="2062" spans="1:29" x14ac:dyDescent="0.2">
      <c r="A2062" s="37">
        <v>2061</v>
      </c>
      <c r="B2062" s="38" t="s">
        <v>356</v>
      </c>
      <c r="C2062" s="39" t="s">
        <v>345</v>
      </c>
      <c r="D2062" s="40">
        <v>44101</v>
      </c>
      <c r="E2062" s="38">
        <v>1</v>
      </c>
      <c r="F2062" s="38"/>
      <c r="G2062" s="38" t="s">
        <v>2</v>
      </c>
      <c r="H2062" s="38" t="s">
        <v>2</v>
      </c>
      <c r="I2062" s="41">
        <v>1000</v>
      </c>
      <c r="J2062" s="41">
        <v>11098.48</v>
      </c>
      <c r="K2062" s="41">
        <v>0</v>
      </c>
      <c r="L2062" s="41">
        <f>SUM(Data[[#This Row],[CHELTUIELI DE PERSONAL LEI]:[CHELTUIELI DE CAPITAL (ACTIVE NEFINANCIARE ) LEI]])</f>
        <v>12098.48</v>
      </c>
      <c r="M2062" s="41">
        <f>Data[[#This Row],[TOTAL CHELTUIELI LEI]]/Data[[#This Row],[CURS VALUTAR EURO BNR 22 07 2020]]</f>
        <v>2499.6343050763417</v>
      </c>
      <c r="N2062" s="49">
        <v>2046</v>
      </c>
      <c r="O2062" s="54"/>
      <c r="P2062" s="54">
        <v>1300</v>
      </c>
      <c r="Q2062" s="54"/>
      <c r="R2062" s="54">
        <f>Data[[#This Row],[PERSOANE ÎNSCRISE ÎN LISTELE ELECTORALE (TURUL 1)            ]]+Data[[#This Row],[PERSOANE ÎNSCRISE ÎN LISTELE ELECTORALE (TURUL AL 2-LEA)]]</f>
        <v>2046</v>
      </c>
      <c r="S2062" s="54">
        <f>Data[[#This Row],[PERSOANE CARE AU PARTICIPAT LA VOT (TURUL 1)]]+Data[[#This Row],[PERSOANE CARE AU PARTICIPAT LA VOT  (TURUL AL 2-LEA)]]</f>
        <v>1300</v>
      </c>
      <c r="T2062" s="41">
        <f>Data[[#This Row],[TOTAL CHELTUIELI LEI]]/Data[[#This Row],[NUMĂRUL PERSOANELOR ÎNSCRISE ÎN LISTELE ELECTORALE]]</f>
        <v>5.9132355816226783</v>
      </c>
      <c r="U2062" s="41">
        <f>Data[[#This Row],[TOTAL CHELTUIELI EURO]]/Data[[#This Row],[NUMĂRUL PERSOANELOR ÎNSCRISE ÎN LISTELE ELECTORALE]]</f>
        <v>1.2217176466648787</v>
      </c>
      <c r="V2062" s="41">
        <f>Data[[#This Row],[TOTAL CHELTUIELI LEI]]/Data[[#This Row],[NUMĂRUL PERSOANELOR CARE AU PARTICIPAT LA VOT]]</f>
        <v>9.3065230769230762</v>
      </c>
      <c r="W2062" s="41">
        <f>Data[[#This Row],[TOTAL CHELTUIELI EURO]]/Data[[#This Row],[NUMĂRUL PERSOANELOR CARE AU PARTICIPAT LA VOT]]</f>
        <v>1.9227956192894935</v>
      </c>
      <c r="X2062" s="43">
        <v>4.8400999999999996</v>
      </c>
      <c r="Y2062" s="114" t="s">
        <v>2892</v>
      </c>
      <c r="Z2062" s="44">
        <v>5</v>
      </c>
      <c r="AA2062" s="115" t="s">
        <v>3107</v>
      </c>
      <c r="AB2062" s="44">
        <v>1</v>
      </c>
      <c r="AC2062" s="45"/>
    </row>
    <row r="2063" spans="1:29" x14ac:dyDescent="0.2">
      <c r="A2063" s="37">
        <v>2062</v>
      </c>
      <c r="B2063" s="38" t="s">
        <v>356</v>
      </c>
      <c r="C2063" s="39" t="s">
        <v>429</v>
      </c>
      <c r="D2063" s="40">
        <v>44101</v>
      </c>
      <c r="E2063" s="38">
        <v>1</v>
      </c>
      <c r="F2063" s="38"/>
      <c r="G2063" s="38" t="s">
        <v>2</v>
      </c>
      <c r="H2063" s="38" t="s">
        <v>2</v>
      </c>
      <c r="I2063" s="41">
        <v>3000</v>
      </c>
      <c r="J2063" s="41">
        <v>10648</v>
      </c>
      <c r="K2063" s="41">
        <v>0</v>
      </c>
      <c r="L2063" s="41">
        <f>SUM(Data[[#This Row],[CHELTUIELI DE PERSONAL LEI]:[CHELTUIELI DE CAPITAL (ACTIVE NEFINANCIARE ) LEI]])</f>
        <v>13648</v>
      </c>
      <c r="M2063" s="41">
        <f>Data[[#This Row],[TOTAL CHELTUIELI LEI]]/Data[[#This Row],[CURS VALUTAR EURO BNR 22 07 2020]]</f>
        <v>2819.7764508997752</v>
      </c>
      <c r="N2063" s="49">
        <v>2755</v>
      </c>
      <c r="O2063" s="54"/>
      <c r="P2063" s="54">
        <v>1707</v>
      </c>
      <c r="Q2063" s="54"/>
      <c r="R2063" s="54">
        <f>Data[[#This Row],[PERSOANE ÎNSCRISE ÎN LISTELE ELECTORALE (TURUL 1)            ]]+Data[[#This Row],[PERSOANE ÎNSCRISE ÎN LISTELE ELECTORALE (TURUL AL 2-LEA)]]</f>
        <v>2755</v>
      </c>
      <c r="S2063" s="54">
        <f>Data[[#This Row],[PERSOANE CARE AU PARTICIPAT LA VOT (TURUL 1)]]+Data[[#This Row],[PERSOANE CARE AU PARTICIPAT LA VOT  (TURUL AL 2-LEA)]]</f>
        <v>1707</v>
      </c>
      <c r="T2063" s="41">
        <f>Data[[#This Row],[TOTAL CHELTUIELI LEI]]/Data[[#This Row],[NUMĂRUL PERSOANELOR ÎNSCRISE ÎN LISTELE ELECTORALE]]</f>
        <v>4.9539019963702362</v>
      </c>
      <c r="U2063" s="41">
        <f>Data[[#This Row],[TOTAL CHELTUIELI EURO]]/Data[[#This Row],[NUMĂRUL PERSOANELOR ÎNSCRISE ÎN LISTELE ELECTORALE]]</f>
        <v>1.0235123233755989</v>
      </c>
      <c r="V2063" s="41">
        <f>Data[[#This Row],[TOTAL CHELTUIELI LEI]]/Data[[#This Row],[NUMĂRUL PERSOANELOR CARE AU PARTICIPAT LA VOT]]</f>
        <v>7.9953134153485648</v>
      </c>
      <c r="W2063" s="41">
        <f>Data[[#This Row],[TOTAL CHELTUIELI EURO]]/Data[[#This Row],[NUMĂRUL PERSOANELOR CARE AU PARTICIPAT LA VOT]]</f>
        <v>1.6518901294081869</v>
      </c>
      <c r="X2063" s="43">
        <v>4.8400999999999996</v>
      </c>
      <c r="Y2063" s="114" t="s">
        <v>2895</v>
      </c>
      <c r="Z2063" s="44">
        <v>4</v>
      </c>
      <c r="AA2063" s="115" t="s">
        <v>3107</v>
      </c>
      <c r="AB2063" s="44">
        <v>1</v>
      </c>
      <c r="AC2063" s="45"/>
    </row>
    <row r="2064" spans="1:29" x14ac:dyDescent="0.2">
      <c r="A2064" s="37">
        <v>2063</v>
      </c>
      <c r="B2064" s="38" t="s">
        <v>356</v>
      </c>
      <c r="C2064" s="39" t="s">
        <v>430</v>
      </c>
      <c r="D2064" s="40">
        <v>44101</v>
      </c>
      <c r="E2064" s="38">
        <v>1</v>
      </c>
      <c r="F2064" s="38"/>
      <c r="G2064" s="38" t="s">
        <v>2</v>
      </c>
      <c r="H2064" s="38" t="s">
        <v>2</v>
      </c>
      <c r="I2064" s="41">
        <v>800</v>
      </c>
      <c r="J2064" s="41">
        <v>16114.92</v>
      </c>
      <c r="K2064" s="41">
        <v>0</v>
      </c>
      <c r="L2064" s="41">
        <f>SUM(Data[[#This Row],[CHELTUIELI DE PERSONAL LEI]:[CHELTUIELI DE CAPITAL (ACTIVE NEFINANCIARE ) LEI]])</f>
        <v>16914.919999999998</v>
      </c>
      <c r="M2064" s="41">
        <f>Data[[#This Row],[TOTAL CHELTUIELI LEI]]/Data[[#This Row],[CURS VALUTAR EURO BNR 22 07 2020]]</f>
        <v>3494.745976322803</v>
      </c>
      <c r="N2064" s="49">
        <v>1235</v>
      </c>
      <c r="O2064" s="54"/>
      <c r="P2064" s="54">
        <v>943</v>
      </c>
      <c r="Q2064" s="54"/>
      <c r="R2064" s="54">
        <f>Data[[#This Row],[PERSOANE ÎNSCRISE ÎN LISTELE ELECTORALE (TURUL 1)            ]]+Data[[#This Row],[PERSOANE ÎNSCRISE ÎN LISTELE ELECTORALE (TURUL AL 2-LEA)]]</f>
        <v>1235</v>
      </c>
      <c r="S2064" s="54">
        <f>Data[[#This Row],[PERSOANE CARE AU PARTICIPAT LA VOT (TURUL 1)]]+Data[[#This Row],[PERSOANE CARE AU PARTICIPAT LA VOT  (TURUL AL 2-LEA)]]</f>
        <v>943</v>
      </c>
      <c r="T2064" s="41">
        <f>Data[[#This Row],[TOTAL CHELTUIELI LEI]]/Data[[#This Row],[NUMĂRUL PERSOANELOR ÎNSCRISE ÎN LISTELE ELECTORALE]]</f>
        <v>13.696291497975707</v>
      </c>
      <c r="U2064" s="41">
        <f>Data[[#This Row],[TOTAL CHELTUIELI EURO]]/Data[[#This Row],[NUMĂRUL PERSOANELOR ÎNSCRISE ÎN LISTELE ELECTORALE]]</f>
        <v>2.8297538269820266</v>
      </c>
      <c r="V2064" s="41">
        <f>Data[[#This Row],[TOTAL CHELTUIELI LEI]]/Data[[#This Row],[NUMĂRUL PERSOANELOR CARE AU PARTICIPAT LA VOT]]</f>
        <v>17.937348886532341</v>
      </c>
      <c r="W2064" s="41">
        <f>Data[[#This Row],[TOTAL CHELTUIELI EURO]]/Data[[#This Row],[NUMĂRUL PERSOANELOR CARE AU PARTICIPAT LA VOT]]</f>
        <v>3.7059872495469808</v>
      </c>
      <c r="X2064" s="43">
        <v>4.8400999999999996</v>
      </c>
      <c r="Y2064" s="114" t="s">
        <v>2906</v>
      </c>
      <c r="Z2064" s="44">
        <v>13</v>
      </c>
      <c r="AA2064" s="115" t="s">
        <v>3108</v>
      </c>
      <c r="AB2064" s="44">
        <v>2</v>
      </c>
      <c r="AC2064" s="45"/>
    </row>
    <row r="2065" spans="1:29" x14ac:dyDescent="0.2">
      <c r="A2065" s="37">
        <v>2064</v>
      </c>
      <c r="B2065" s="38" t="s">
        <v>356</v>
      </c>
      <c r="C2065" s="39" t="s">
        <v>353</v>
      </c>
      <c r="D2065" s="40">
        <v>44101</v>
      </c>
      <c r="E2065" s="38">
        <v>1</v>
      </c>
      <c r="F2065" s="38"/>
      <c r="G2065" s="38" t="s">
        <v>2</v>
      </c>
      <c r="H2065" s="38" t="s">
        <v>2</v>
      </c>
      <c r="I2065" s="41">
        <v>1080</v>
      </c>
      <c r="J2065" s="41">
        <v>10862</v>
      </c>
      <c r="K2065" s="41">
        <v>0</v>
      </c>
      <c r="L2065" s="41">
        <f>SUM(Data[[#This Row],[CHELTUIELI DE PERSONAL LEI]:[CHELTUIELI DE CAPITAL (ACTIVE NEFINANCIARE ) LEI]])</f>
        <v>11942</v>
      </c>
      <c r="M2065" s="41">
        <f>Data[[#This Row],[TOTAL CHELTUIELI LEI]]/Data[[#This Row],[CURS VALUTAR EURO BNR 22 07 2020]]</f>
        <v>2467.3043945373033</v>
      </c>
      <c r="N2065" s="49">
        <v>1291</v>
      </c>
      <c r="O2065" s="54"/>
      <c r="P2065" s="54">
        <v>820</v>
      </c>
      <c r="Q2065" s="54"/>
      <c r="R2065" s="54">
        <f>Data[[#This Row],[PERSOANE ÎNSCRISE ÎN LISTELE ELECTORALE (TURUL 1)            ]]+Data[[#This Row],[PERSOANE ÎNSCRISE ÎN LISTELE ELECTORALE (TURUL AL 2-LEA)]]</f>
        <v>1291</v>
      </c>
      <c r="S2065" s="54">
        <f>Data[[#This Row],[PERSOANE CARE AU PARTICIPAT LA VOT (TURUL 1)]]+Data[[#This Row],[PERSOANE CARE AU PARTICIPAT LA VOT  (TURUL AL 2-LEA)]]</f>
        <v>820</v>
      </c>
      <c r="T2065" s="41">
        <f>Data[[#This Row],[TOTAL CHELTUIELI LEI]]/Data[[#This Row],[NUMĂRUL PERSOANELOR ÎNSCRISE ÎN LISTELE ELECTORALE]]</f>
        <v>9.2501936483346245</v>
      </c>
      <c r="U2065" s="41">
        <f>Data[[#This Row],[TOTAL CHELTUIELI EURO]]/Data[[#This Row],[NUMĂRUL PERSOANELOR ÎNSCRISE ÎN LISTELE ELECTORALE]]</f>
        <v>1.911157548053682</v>
      </c>
      <c r="V2065" s="41">
        <f>Data[[#This Row],[TOTAL CHELTUIELI LEI]]/Data[[#This Row],[NUMĂRUL PERSOANELOR CARE AU PARTICIPAT LA VOT]]</f>
        <v>14.563414634146341</v>
      </c>
      <c r="W2065" s="41">
        <f>Data[[#This Row],[TOTAL CHELTUIELI EURO]]/Data[[#This Row],[NUMĂRUL PERSOANELOR CARE AU PARTICIPAT LA VOT]]</f>
        <v>3.0089077982162236</v>
      </c>
      <c r="X2065" s="43">
        <v>4.8400999999999996</v>
      </c>
      <c r="Y2065" s="114" t="s">
        <v>2887</v>
      </c>
      <c r="Z2065" s="44">
        <v>9</v>
      </c>
      <c r="AA2065" s="115" t="s">
        <v>3107</v>
      </c>
      <c r="AB2065" s="44">
        <v>1</v>
      </c>
      <c r="AC2065" s="45"/>
    </row>
    <row r="2066" spans="1:29" x14ac:dyDescent="0.2">
      <c r="A2066" s="37">
        <v>2065</v>
      </c>
      <c r="B2066" s="38" t="s">
        <v>356</v>
      </c>
      <c r="C2066" s="39" t="s">
        <v>431</v>
      </c>
      <c r="D2066" s="40">
        <v>44101</v>
      </c>
      <c r="E2066" s="38">
        <v>1</v>
      </c>
      <c r="F2066" s="38"/>
      <c r="G2066" s="38" t="s">
        <v>2</v>
      </c>
      <c r="H2066" s="38" t="s">
        <v>2</v>
      </c>
      <c r="I2066" s="41">
        <v>2500</v>
      </c>
      <c r="J2066" s="41">
        <v>5680</v>
      </c>
      <c r="K2066" s="41">
        <v>0</v>
      </c>
      <c r="L2066" s="41">
        <f>SUM(Data[[#This Row],[CHELTUIELI DE PERSONAL LEI]:[CHELTUIELI DE CAPITAL (ACTIVE NEFINANCIARE ) LEI]])</f>
        <v>8180</v>
      </c>
      <c r="M2066" s="41">
        <f>Data[[#This Row],[TOTAL CHELTUIELI LEI]]/Data[[#This Row],[CURS VALUTAR EURO BNR 22 07 2020]]</f>
        <v>1690.047726286647</v>
      </c>
      <c r="N2066" s="49">
        <v>1801</v>
      </c>
      <c r="O2066" s="54"/>
      <c r="P2066" s="54">
        <v>1195</v>
      </c>
      <c r="Q2066" s="54"/>
      <c r="R2066" s="54">
        <f>Data[[#This Row],[PERSOANE ÎNSCRISE ÎN LISTELE ELECTORALE (TURUL 1)            ]]+Data[[#This Row],[PERSOANE ÎNSCRISE ÎN LISTELE ELECTORALE (TURUL AL 2-LEA)]]</f>
        <v>1801</v>
      </c>
      <c r="S2066" s="54">
        <f>Data[[#This Row],[PERSOANE CARE AU PARTICIPAT LA VOT (TURUL 1)]]+Data[[#This Row],[PERSOANE CARE AU PARTICIPAT LA VOT  (TURUL AL 2-LEA)]]</f>
        <v>1195</v>
      </c>
      <c r="T2066" s="41">
        <f>Data[[#This Row],[TOTAL CHELTUIELI LEI]]/Data[[#This Row],[NUMĂRUL PERSOANELOR ÎNSCRISE ÎN LISTELE ELECTORALE]]</f>
        <v>4.5419211549139371</v>
      </c>
      <c r="U2066" s="41">
        <f>Data[[#This Row],[TOTAL CHELTUIELI EURO]]/Data[[#This Row],[NUMĂRUL PERSOANELOR ÎNSCRISE ÎN LISTELE ELECTORALE]]</f>
        <v>0.93839407345177517</v>
      </c>
      <c r="V2066" s="41">
        <f>Data[[#This Row],[TOTAL CHELTUIELI LEI]]/Data[[#This Row],[NUMĂRUL PERSOANELOR CARE AU PARTICIPAT LA VOT]]</f>
        <v>6.8451882845188283</v>
      </c>
      <c r="W2066" s="41">
        <f>Data[[#This Row],[TOTAL CHELTUIELI EURO]]/Data[[#This Row],[NUMĂRUL PERSOANELOR CARE AU PARTICIPAT LA VOT]]</f>
        <v>1.4142658797377801</v>
      </c>
      <c r="X2066" s="43">
        <v>4.8400999999999996</v>
      </c>
      <c r="Y2066" s="114" t="s">
        <v>2895</v>
      </c>
      <c r="Z2066" s="44">
        <v>4</v>
      </c>
      <c r="AA2066" s="115" t="s">
        <v>3105</v>
      </c>
      <c r="AB2066" s="44">
        <v>0</v>
      </c>
      <c r="AC2066" s="45"/>
    </row>
    <row r="2067" spans="1:29" x14ac:dyDescent="0.2">
      <c r="A2067" s="37">
        <v>2066</v>
      </c>
      <c r="B2067" s="38" t="s">
        <v>432</v>
      </c>
      <c r="C2067" s="39" t="s">
        <v>2353</v>
      </c>
      <c r="D2067" s="40">
        <v>44101</v>
      </c>
      <c r="E2067" s="38">
        <v>1</v>
      </c>
      <c r="F2067" s="38"/>
      <c r="G2067" s="38" t="s">
        <v>2</v>
      </c>
      <c r="H2067" s="38" t="s">
        <v>2</v>
      </c>
      <c r="I2067" s="39">
        <v>33000</v>
      </c>
      <c r="J2067" s="39">
        <v>154780.79</v>
      </c>
      <c r="K2067" s="39">
        <v>0</v>
      </c>
      <c r="L2067" s="41">
        <f>SUM(Data[[#This Row],[CHELTUIELI DE PERSONAL LEI]:[CHELTUIELI DE CAPITAL (ACTIVE NEFINANCIARE ) LEI]])</f>
        <v>187780.79</v>
      </c>
      <c r="M2067" s="41">
        <f>Data[[#This Row],[TOTAL CHELTUIELI LEI]]/Data[[#This Row],[CURS VALUTAR EURO BNR 22 07 2020]]</f>
        <v>38796.882295820338</v>
      </c>
      <c r="N2067" s="49">
        <v>76575</v>
      </c>
      <c r="O2067" s="54"/>
      <c r="P2067" s="54">
        <v>31614</v>
      </c>
      <c r="Q2067" s="54"/>
      <c r="R2067" s="54">
        <f>Data[[#This Row],[PERSOANE ÎNSCRISE ÎN LISTELE ELECTORALE (TURUL 1)            ]]+Data[[#This Row],[PERSOANE ÎNSCRISE ÎN LISTELE ELECTORALE (TURUL AL 2-LEA)]]</f>
        <v>76575</v>
      </c>
      <c r="S2067" s="54">
        <f>Data[[#This Row],[PERSOANE CARE AU PARTICIPAT LA VOT (TURUL 1)]]+Data[[#This Row],[PERSOANE CARE AU PARTICIPAT LA VOT  (TURUL AL 2-LEA)]]</f>
        <v>31614</v>
      </c>
      <c r="T2067" s="41">
        <f>Data[[#This Row],[TOTAL CHELTUIELI LEI]]/Data[[#This Row],[NUMĂRUL PERSOANELOR ÎNSCRISE ÎN LISTELE ELECTORALE]]</f>
        <v>2.4522466862553052</v>
      </c>
      <c r="U2067" s="41">
        <f>Data[[#This Row],[TOTAL CHELTUIELI EURO]]/Data[[#This Row],[NUMĂRUL PERSOANELOR ÎNSCRISE ÎN LISTELE ELECTORALE]]</f>
        <v>0.50665207046451632</v>
      </c>
      <c r="V2067" s="41">
        <f>Data[[#This Row],[TOTAL CHELTUIELI LEI]]/Data[[#This Row],[NUMĂRUL PERSOANELOR CARE AU PARTICIPAT LA VOT]]</f>
        <v>5.9397985069905737</v>
      </c>
      <c r="W2067" s="41">
        <f>Data[[#This Row],[TOTAL CHELTUIELI EURO]]/Data[[#This Row],[NUMĂRUL PERSOANELOR CARE AU PARTICIPAT LA VOT]]</f>
        <v>1.2272057409951393</v>
      </c>
      <c r="X2067" s="43">
        <v>4.8400999999999996</v>
      </c>
      <c r="Y2067" s="114" t="s">
        <v>2891</v>
      </c>
      <c r="Z2067" s="44">
        <v>2</v>
      </c>
      <c r="AA2067" s="115" t="s">
        <v>3105</v>
      </c>
      <c r="AB2067" s="44">
        <v>0</v>
      </c>
      <c r="AC2067" s="45"/>
    </row>
    <row r="2068" spans="1:29" x14ac:dyDescent="0.2">
      <c r="A2068" s="37">
        <v>2067</v>
      </c>
      <c r="B2068" s="38" t="s">
        <v>432</v>
      </c>
      <c r="C2068" s="39" t="s">
        <v>2354</v>
      </c>
      <c r="D2068" s="40">
        <v>44101</v>
      </c>
      <c r="E2068" s="38">
        <v>1</v>
      </c>
      <c r="F2068" s="38"/>
      <c r="G2068" s="38" t="s">
        <v>2</v>
      </c>
      <c r="H2068" s="38" t="s">
        <v>2</v>
      </c>
      <c r="I2068" s="39">
        <v>17540</v>
      </c>
      <c r="J2068" s="39">
        <v>22742.85</v>
      </c>
      <c r="K2068" s="39">
        <v>0</v>
      </c>
      <c r="L2068" s="41">
        <f>SUM(Data[[#This Row],[CHELTUIELI DE PERSONAL LEI]:[CHELTUIELI DE CAPITAL (ACTIVE NEFINANCIARE ) LEI]])</f>
        <v>40282.85</v>
      </c>
      <c r="M2068" s="41">
        <f>Data[[#This Row],[TOTAL CHELTUIELI LEI]]/Data[[#This Row],[CURS VALUTAR EURO BNR 22 07 2020]]</f>
        <v>8322.7309353112541</v>
      </c>
      <c r="N2068" s="49">
        <v>16351</v>
      </c>
      <c r="O2068" s="54"/>
      <c r="P2068" s="54">
        <v>6267</v>
      </c>
      <c r="Q2068" s="54"/>
      <c r="R2068" s="54">
        <f>Data[[#This Row],[PERSOANE ÎNSCRISE ÎN LISTELE ELECTORALE (TURUL 1)            ]]+Data[[#This Row],[PERSOANE ÎNSCRISE ÎN LISTELE ELECTORALE (TURUL AL 2-LEA)]]</f>
        <v>16351</v>
      </c>
      <c r="S2068" s="54">
        <f>Data[[#This Row],[PERSOANE CARE AU PARTICIPAT LA VOT (TURUL 1)]]+Data[[#This Row],[PERSOANE CARE AU PARTICIPAT LA VOT  (TURUL AL 2-LEA)]]</f>
        <v>6267</v>
      </c>
      <c r="T2068" s="41">
        <f>Data[[#This Row],[TOTAL CHELTUIELI LEI]]/Data[[#This Row],[NUMĂRUL PERSOANELOR ÎNSCRISE ÎN LISTELE ELECTORALE]]</f>
        <v>2.4636321937496177</v>
      </c>
      <c r="U2068" s="41">
        <f>Data[[#This Row],[TOTAL CHELTUIELI EURO]]/Data[[#This Row],[NUMĂRUL PERSOANELOR ÎNSCRISE ÎN LISTELE ELECTORALE]]</f>
        <v>0.50900439944414744</v>
      </c>
      <c r="V2068" s="41">
        <f>Data[[#This Row],[TOTAL CHELTUIELI LEI]]/Data[[#This Row],[NUMĂRUL PERSOANELOR CARE AU PARTICIPAT LA VOT]]</f>
        <v>6.4277724589117602</v>
      </c>
      <c r="W2068" s="41">
        <f>Data[[#This Row],[TOTAL CHELTUIELI EURO]]/Data[[#This Row],[NUMĂRUL PERSOANELOR CARE AU PARTICIPAT LA VOT]]</f>
        <v>1.3280247224048594</v>
      </c>
      <c r="X2068" s="43">
        <v>4.8400999999999996</v>
      </c>
      <c r="Y2068" s="114" t="s">
        <v>2891</v>
      </c>
      <c r="Z2068" s="44">
        <v>2</v>
      </c>
      <c r="AA2068" s="115" t="s">
        <v>3105</v>
      </c>
      <c r="AB2068" s="44">
        <v>0</v>
      </c>
      <c r="AC2068" s="45"/>
    </row>
    <row r="2069" spans="1:29" x14ac:dyDescent="0.2">
      <c r="A2069" s="37">
        <v>2068</v>
      </c>
      <c r="B2069" s="38" t="s">
        <v>432</v>
      </c>
      <c r="C2069" s="39" t="s">
        <v>3066</v>
      </c>
      <c r="D2069" s="40">
        <v>44101</v>
      </c>
      <c r="E2069" s="38">
        <v>1</v>
      </c>
      <c r="F2069" s="38"/>
      <c r="G2069" s="38" t="s">
        <v>2</v>
      </c>
      <c r="H2069" s="38" t="s">
        <v>2</v>
      </c>
      <c r="I2069" s="39">
        <v>18214</v>
      </c>
      <c r="J2069" s="39">
        <v>42052</v>
      </c>
      <c r="K2069" s="39">
        <v>0</v>
      </c>
      <c r="L2069" s="41">
        <f>SUM(Data[[#This Row],[CHELTUIELI DE PERSONAL LEI]:[CHELTUIELI DE CAPITAL (ACTIVE NEFINANCIARE ) LEI]])</f>
        <v>60266</v>
      </c>
      <c r="M2069" s="41">
        <f>Data[[#This Row],[TOTAL CHELTUIELI LEI]]/Data[[#This Row],[CURS VALUTAR EURO BNR 22 07 2020]]</f>
        <v>12451.395632321648</v>
      </c>
      <c r="N2069" s="49">
        <v>10030</v>
      </c>
      <c r="O2069" s="54"/>
      <c r="P2069" s="54">
        <v>4318</v>
      </c>
      <c r="Q2069" s="54"/>
      <c r="R2069" s="54">
        <f>Data[[#This Row],[PERSOANE ÎNSCRISE ÎN LISTELE ELECTORALE (TURUL 1)            ]]+Data[[#This Row],[PERSOANE ÎNSCRISE ÎN LISTELE ELECTORALE (TURUL AL 2-LEA)]]</f>
        <v>10030</v>
      </c>
      <c r="S2069" s="54">
        <f>Data[[#This Row],[PERSOANE CARE AU PARTICIPAT LA VOT (TURUL 1)]]+Data[[#This Row],[PERSOANE CARE AU PARTICIPAT LA VOT  (TURUL AL 2-LEA)]]</f>
        <v>4318</v>
      </c>
      <c r="T2069" s="41">
        <f>Data[[#This Row],[TOTAL CHELTUIELI LEI]]/Data[[#This Row],[NUMĂRUL PERSOANELOR ÎNSCRISE ÎN LISTELE ELECTORALE]]</f>
        <v>6.0085742771684947</v>
      </c>
      <c r="U2069" s="41">
        <f>Data[[#This Row],[TOTAL CHELTUIELI EURO]]/Data[[#This Row],[NUMĂRUL PERSOANELOR ÎNSCRISE ÎN LISTELE ELECTORALE]]</f>
        <v>1.2414153172803237</v>
      </c>
      <c r="V2069" s="41">
        <f>Data[[#This Row],[TOTAL CHELTUIELI LEI]]/Data[[#This Row],[NUMĂRUL PERSOANELOR CARE AU PARTICIPAT LA VOT]]</f>
        <v>13.956924502084298</v>
      </c>
      <c r="W2069" s="41">
        <f>Data[[#This Row],[TOTAL CHELTUIELI EURO]]/Data[[#This Row],[NUMĂRUL PERSOANELOR CARE AU PARTICIPAT LA VOT]]</f>
        <v>2.8836025086432717</v>
      </c>
      <c r="X2069" s="43">
        <v>4.8400999999999996</v>
      </c>
      <c r="Y2069" s="114" t="s">
        <v>2889</v>
      </c>
      <c r="Z2069" s="44">
        <v>6</v>
      </c>
      <c r="AA2069" s="115" t="s">
        <v>3107</v>
      </c>
      <c r="AB2069" s="44">
        <v>1</v>
      </c>
      <c r="AC2069" s="45"/>
    </row>
    <row r="2070" spans="1:29" x14ac:dyDescent="0.2">
      <c r="A2070" s="37">
        <v>2069</v>
      </c>
      <c r="B2070" s="38" t="s">
        <v>432</v>
      </c>
      <c r="C2070" s="39" t="s">
        <v>3067</v>
      </c>
      <c r="D2070" s="40">
        <v>44101</v>
      </c>
      <c r="E2070" s="38">
        <v>1</v>
      </c>
      <c r="F2070" s="38"/>
      <c r="G2070" s="38" t="s">
        <v>2</v>
      </c>
      <c r="H2070" s="38" t="s">
        <v>2</v>
      </c>
      <c r="I2070" s="39">
        <v>42698</v>
      </c>
      <c r="J2070" s="39">
        <v>5369</v>
      </c>
      <c r="K2070" s="39">
        <v>0</v>
      </c>
      <c r="L2070" s="41">
        <f>SUM(Data[[#This Row],[CHELTUIELI DE PERSONAL LEI]:[CHELTUIELI DE CAPITAL (ACTIVE NEFINANCIARE ) LEI]])</f>
        <v>48067</v>
      </c>
      <c r="M2070" s="41">
        <f>Data[[#This Row],[TOTAL CHELTUIELI LEI]]/Data[[#This Row],[CURS VALUTAR EURO BNR 22 07 2020]]</f>
        <v>9930.9931612983219</v>
      </c>
      <c r="N2070" s="49">
        <v>7883</v>
      </c>
      <c r="O2070" s="54"/>
      <c r="P2070" s="54">
        <v>4072</v>
      </c>
      <c r="Q2070" s="54"/>
      <c r="R2070" s="54">
        <f>Data[[#This Row],[PERSOANE ÎNSCRISE ÎN LISTELE ELECTORALE (TURUL 1)            ]]+Data[[#This Row],[PERSOANE ÎNSCRISE ÎN LISTELE ELECTORALE (TURUL AL 2-LEA)]]</f>
        <v>7883</v>
      </c>
      <c r="S2070" s="54">
        <f>Data[[#This Row],[PERSOANE CARE AU PARTICIPAT LA VOT (TURUL 1)]]+Data[[#This Row],[PERSOANE CARE AU PARTICIPAT LA VOT  (TURUL AL 2-LEA)]]</f>
        <v>4072</v>
      </c>
      <c r="T2070" s="41">
        <f>Data[[#This Row],[TOTAL CHELTUIELI LEI]]/Data[[#This Row],[NUMĂRUL PERSOANELOR ÎNSCRISE ÎN LISTELE ELECTORALE]]</f>
        <v>6.0975516935176959</v>
      </c>
      <c r="U2070" s="41">
        <f>Data[[#This Row],[TOTAL CHELTUIELI EURO]]/Data[[#This Row],[NUMĂRUL PERSOANELOR ÎNSCRISE ÎN LISTELE ELECTORALE]]</f>
        <v>1.2597987011668554</v>
      </c>
      <c r="V2070" s="41">
        <f>Data[[#This Row],[TOTAL CHELTUIELI LEI]]/Data[[#This Row],[NUMĂRUL PERSOANELOR CARE AU PARTICIPAT LA VOT]]</f>
        <v>11.804273084479371</v>
      </c>
      <c r="W2070" s="41">
        <f>Data[[#This Row],[TOTAL CHELTUIELI EURO]]/Data[[#This Row],[NUMĂRUL PERSOANELOR CARE AU PARTICIPAT LA VOT]]</f>
        <v>2.4388490081773875</v>
      </c>
      <c r="X2070" s="43">
        <v>4.8400999999999996</v>
      </c>
      <c r="Y2070" s="114" t="s">
        <v>2889</v>
      </c>
      <c r="Z2070" s="44">
        <v>6</v>
      </c>
      <c r="AA2070" s="115" t="s">
        <v>3107</v>
      </c>
      <c r="AB2070" s="44">
        <v>1</v>
      </c>
      <c r="AC2070" s="45"/>
    </row>
    <row r="2071" spans="1:29" x14ac:dyDescent="0.2">
      <c r="A2071" s="37">
        <v>2070</v>
      </c>
      <c r="B2071" s="38" t="s">
        <v>432</v>
      </c>
      <c r="C2071" s="39" t="s">
        <v>3068</v>
      </c>
      <c r="D2071" s="40">
        <v>44101</v>
      </c>
      <c r="E2071" s="38">
        <v>1</v>
      </c>
      <c r="F2071" s="38"/>
      <c r="G2071" s="38" t="s">
        <v>2</v>
      </c>
      <c r="H2071" s="38" t="s">
        <v>2</v>
      </c>
      <c r="I2071" s="39">
        <v>800</v>
      </c>
      <c r="J2071" s="39">
        <v>15943</v>
      </c>
      <c r="K2071" s="39">
        <v>0</v>
      </c>
      <c r="L2071" s="41">
        <f>SUM(Data[[#This Row],[CHELTUIELI DE PERSONAL LEI]:[CHELTUIELI DE CAPITAL (ACTIVE NEFINANCIARE ) LEI]])</f>
        <v>16743</v>
      </c>
      <c r="M2071" s="41">
        <f>Data[[#This Row],[TOTAL CHELTUIELI LEI]]/Data[[#This Row],[CURS VALUTAR EURO BNR 22 07 2020]]</f>
        <v>3459.2260490485737</v>
      </c>
      <c r="N2071" s="49">
        <v>7717</v>
      </c>
      <c r="O2071" s="54"/>
      <c r="P2071" s="54">
        <v>3806</v>
      </c>
      <c r="Q2071" s="54"/>
      <c r="R2071" s="54">
        <f>Data[[#This Row],[PERSOANE ÎNSCRISE ÎN LISTELE ELECTORALE (TURUL 1)            ]]+Data[[#This Row],[PERSOANE ÎNSCRISE ÎN LISTELE ELECTORALE (TURUL AL 2-LEA)]]</f>
        <v>7717</v>
      </c>
      <c r="S2071" s="54">
        <f>Data[[#This Row],[PERSOANE CARE AU PARTICIPAT LA VOT (TURUL 1)]]+Data[[#This Row],[PERSOANE CARE AU PARTICIPAT LA VOT  (TURUL AL 2-LEA)]]</f>
        <v>3806</v>
      </c>
      <c r="T2071" s="41">
        <f>Data[[#This Row],[TOTAL CHELTUIELI LEI]]/Data[[#This Row],[NUMĂRUL PERSOANELOR ÎNSCRISE ÎN LISTELE ELECTORALE]]</f>
        <v>2.1696255021381368</v>
      </c>
      <c r="U2071" s="41">
        <f>Data[[#This Row],[TOTAL CHELTUIELI EURO]]/Data[[#This Row],[NUMĂRUL PERSOANELOR ÎNSCRISE ÎN LISTELE ELECTORALE]]</f>
        <v>0.4482604702667583</v>
      </c>
      <c r="V2071" s="41">
        <f>Data[[#This Row],[TOTAL CHELTUIELI LEI]]/Data[[#This Row],[NUMĂRUL PERSOANELOR CARE AU PARTICIPAT LA VOT]]</f>
        <v>4.3991066736731472</v>
      </c>
      <c r="W2071" s="41">
        <f>Data[[#This Row],[TOTAL CHELTUIELI EURO]]/Data[[#This Row],[NUMĂRUL PERSOANELOR CARE AU PARTICIPAT LA VOT]]</f>
        <v>0.90888755886720274</v>
      </c>
      <c r="X2071" s="43">
        <v>4.8400999999999996</v>
      </c>
      <c r="Y2071" s="114" t="s">
        <v>2891</v>
      </c>
      <c r="Z2071" s="44">
        <v>2</v>
      </c>
      <c r="AA2071" s="115" t="s">
        <v>3105</v>
      </c>
      <c r="AB2071" s="44">
        <v>0</v>
      </c>
      <c r="AC2071" s="45"/>
    </row>
    <row r="2072" spans="1:29" x14ac:dyDescent="0.2">
      <c r="A2072" s="37">
        <v>2071</v>
      </c>
      <c r="B2072" s="38" t="s">
        <v>432</v>
      </c>
      <c r="C2072" s="39" t="s">
        <v>2355</v>
      </c>
      <c r="D2072" s="40">
        <v>44101</v>
      </c>
      <c r="E2072" s="38">
        <v>1</v>
      </c>
      <c r="F2072" s="38"/>
      <c r="G2072" s="38" t="s">
        <v>2</v>
      </c>
      <c r="H2072" s="38" t="s">
        <v>2</v>
      </c>
      <c r="I2072" s="39">
        <v>6250</v>
      </c>
      <c r="J2072" s="39">
        <v>283</v>
      </c>
      <c r="K2072" s="39">
        <v>3248</v>
      </c>
      <c r="L2072" s="41">
        <f>SUM(Data[[#This Row],[CHELTUIELI DE PERSONAL LEI]:[CHELTUIELI DE CAPITAL (ACTIVE NEFINANCIARE ) LEI]])</f>
        <v>9781</v>
      </c>
      <c r="M2072" s="41">
        <f>Data[[#This Row],[TOTAL CHELTUIELI LEI]]/Data[[#This Row],[CURS VALUTAR EURO BNR 22 07 2020]]</f>
        <v>2020.8260159914053</v>
      </c>
      <c r="N2072" s="49">
        <v>1404</v>
      </c>
      <c r="O2072" s="54"/>
      <c r="P2072" s="54">
        <v>928</v>
      </c>
      <c r="Q2072" s="54"/>
      <c r="R2072" s="54">
        <f>Data[[#This Row],[PERSOANE ÎNSCRISE ÎN LISTELE ELECTORALE (TURUL 1)            ]]+Data[[#This Row],[PERSOANE ÎNSCRISE ÎN LISTELE ELECTORALE (TURUL AL 2-LEA)]]</f>
        <v>1404</v>
      </c>
      <c r="S2072" s="54">
        <f>Data[[#This Row],[PERSOANE CARE AU PARTICIPAT LA VOT (TURUL 1)]]+Data[[#This Row],[PERSOANE CARE AU PARTICIPAT LA VOT  (TURUL AL 2-LEA)]]</f>
        <v>928</v>
      </c>
      <c r="T2072" s="41">
        <f>Data[[#This Row],[TOTAL CHELTUIELI LEI]]/Data[[#This Row],[NUMĂRUL PERSOANELOR ÎNSCRISE ÎN LISTELE ELECTORALE]]</f>
        <v>6.9665242165242169</v>
      </c>
      <c r="U2072" s="41">
        <f>Data[[#This Row],[TOTAL CHELTUIELI EURO]]/Data[[#This Row],[NUMĂRUL PERSOANELOR ÎNSCRISE ÎN LISTELE ELECTORALE]]</f>
        <v>1.4393347692246476</v>
      </c>
      <c r="V2072" s="41">
        <f>Data[[#This Row],[TOTAL CHELTUIELI LEI]]/Data[[#This Row],[NUMĂRUL PERSOANELOR CARE AU PARTICIPAT LA VOT]]</f>
        <v>10.539870689655173</v>
      </c>
      <c r="W2072" s="41">
        <f>Data[[#This Row],[TOTAL CHELTUIELI EURO]]/Data[[#This Row],[NUMĂRUL PERSOANELOR CARE AU PARTICIPAT LA VOT]]</f>
        <v>2.1776142413700486</v>
      </c>
      <c r="X2072" s="43">
        <v>4.8400999999999996</v>
      </c>
      <c r="Y2072" s="114" t="s">
        <v>2889</v>
      </c>
      <c r="Z2072" s="44">
        <v>6</v>
      </c>
      <c r="AA2072" s="115" t="s">
        <v>3107</v>
      </c>
      <c r="AB2072" s="44">
        <v>1</v>
      </c>
      <c r="AC2072" s="45"/>
    </row>
    <row r="2073" spans="1:29" x14ac:dyDescent="0.2">
      <c r="A2073" s="37">
        <v>2072</v>
      </c>
      <c r="B2073" s="38" t="s">
        <v>432</v>
      </c>
      <c r="C2073" s="39" t="s">
        <v>2195</v>
      </c>
      <c r="D2073" s="40">
        <v>44101</v>
      </c>
      <c r="E2073" s="38">
        <v>1</v>
      </c>
      <c r="F2073" s="38"/>
      <c r="G2073" s="38" t="s">
        <v>2</v>
      </c>
      <c r="H2073" s="38" t="s">
        <v>2</v>
      </c>
      <c r="I2073" s="48">
        <v>8274</v>
      </c>
      <c r="J2073" s="48">
        <v>4080.33</v>
      </c>
      <c r="K2073" s="39">
        <v>0</v>
      </c>
      <c r="L2073" s="41">
        <f>SUM(Data[[#This Row],[CHELTUIELI DE PERSONAL LEI]:[CHELTUIELI DE CAPITAL (ACTIVE NEFINANCIARE ) LEI]])</f>
        <v>12354.33</v>
      </c>
      <c r="M2073" s="41">
        <f>Data[[#This Row],[TOTAL CHELTUIELI LEI]]/Data[[#This Row],[CURS VALUTAR EURO BNR 22 07 2020]]</f>
        <v>2552.4947831656373</v>
      </c>
      <c r="N2073" s="49">
        <v>1557</v>
      </c>
      <c r="O2073" s="54"/>
      <c r="P2073" s="54">
        <v>1087</v>
      </c>
      <c r="Q2073" s="54"/>
      <c r="R2073" s="54">
        <f>Data[[#This Row],[PERSOANE ÎNSCRISE ÎN LISTELE ELECTORALE (TURUL 1)            ]]+Data[[#This Row],[PERSOANE ÎNSCRISE ÎN LISTELE ELECTORALE (TURUL AL 2-LEA)]]</f>
        <v>1557</v>
      </c>
      <c r="S2073" s="54">
        <f>Data[[#This Row],[PERSOANE CARE AU PARTICIPAT LA VOT (TURUL 1)]]+Data[[#This Row],[PERSOANE CARE AU PARTICIPAT LA VOT  (TURUL AL 2-LEA)]]</f>
        <v>1087</v>
      </c>
      <c r="T2073" s="41">
        <f>Data[[#This Row],[TOTAL CHELTUIELI LEI]]/Data[[#This Row],[NUMĂRUL PERSOANELOR ÎNSCRISE ÎN LISTELE ELECTORALE]]</f>
        <v>7.9347013487475913</v>
      </c>
      <c r="U2073" s="41">
        <f>Data[[#This Row],[TOTAL CHELTUIELI EURO]]/Data[[#This Row],[NUMĂRUL PERSOANELOR ÎNSCRISE ÎN LISTELE ELECTORALE]]</f>
        <v>1.6393672338892982</v>
      </c>
      <c r="V2073" s="41">
        <f>Data[[#This Row],[TOTAL CHELTUIELI LEI]]/Data[[#This Row],[NUMĂRUL PERSOANELOR CARE AU PARTICIPAT LA VOT]]</f>
        <v>11.365528978840846</v>
      </c>
      <c r="W2073" s="41">
        <f>Data[[#This Row],[TOTAL CHELTUIELI EURO]]/Data[[#This Row],[NUMĂRUL PERSOANELOR CARE AU PARTICIPAT LA VOT]]</f>
        <v>2.348201272461488</v>
      </c>
      <c r="X2073" s="43">
        <v>4.8400999999999996</v>
      </c>
      <c r="Y2073" s="114" t="s">
        <v>2886</v>
      </c>
      <c r="Z2073" s="44">
        <v>7</v>
      </c>
      <c r="AA2073" s="115" t="s">
        <v>3107</v>
      </c>
      <c r="AB2073" s="44">
        <v>1</v>
      </c>
      <c r="AC2073" s="45"/>
    </row>
    <row r="2074" spans="1:29" x14ac:dyDescent="0.2">
      <c r="A2074" s="37">
        <v>2073</v>
      </c>
      <c r="B2074" s="38" t="s">
        <v>432</v>
      </c>
      <c r="C2074" s="39" t="s">
        <v>2356</v>
      </c>
      <c r="D2074" s="40">
        <v>44101</v>
      </c>
      <c r="E2074" s="38">
        <v>1</v>
      </c>
      <c r="F2074" s="38"/>
      <c r="G2074" s="38" t="s">
        <v>2</v>
      </c>
      <c r="H2074" s="38" t="s">
        <v>2</v>
      </c>
      <c r="I2074" s="39">
        <v>900</v>
      </c>
      <c r="J2074" s="39">
        <v>9763.2099999999991</v>
      </c>
      <c r="K2074" s="39">
        <v>0</v>
      </c>
      <c r="L2074" s="41">
        <f>SUM(Data[[#This Row],[CHELTUIELI DE PERSONAL LEI]:[CHELTUIELI DE CAPITAL (ACTIVE NEFINANCIARE ) LEI]])</f>
        <v>10663.21</v>
      </c>
      <c r="M2074" s="41">
        <f>Data[[#This Row],[TOTAL CHELTUIELI LEI]]/Data[[#This Row],[CURS VALUTAR EURO BNR 22 07 2020]]</f>
        <v>2203.0970434495157</v>
      </c>
      <c r="N2074" s="49">
        <v>1169</v>
      </c>
      <c r="O2074" s="54"/>
      <c r="P2074" s="54">
        <v>809</v>
      </c>
      <c r="Q2074" s="54"/>
      <c r="R2074" s="54">
        <f>Data[[#This Row],[PERSOANE ÎNSCRISE ÎN LISTELE ELECTORALE (TURUL 1)            ]]+Data[[#This Row],[PERSOANE ÎNSCRISE ÎN LISTELE ELECTORALE (TURUL AL 2-LEA)]]</f>
        <v>1169</v>
      </c>
      <c r="S2074" s="54">
        <f>Data[[#This Row],[PERSOANE CARE AU PARTICIPAT LA VOT (TURUL 1)]]+Data[[#This Row],[PERSOANE CARE AU PARTICIPAT LA VOT  (TURUL AL 2-LEA)]]</f>
        <v>809</v>
      </c>
      <c r="T2074" s="41">
        <f>Data[[#This Row],[TOTAL CHELTUIELI LEI]]/Data[[#This Row],[NUMĂRUL PERSOANELOR ÎNSCRISE ÎN LISTELE ELECTORALE]]</f>
        <v>9.1216509837467914</v>
      </c>
      <c r="U2074" s="41">
        <f>Data[[#This Row],[TOTAL CHELTUIELI EURO]]/Data[[#This Row],[NUMĂRUL PERSOANELOR ÎNSCRISE ÎN LISTELE ELECTORALE]]</f>
        <v>1.8845996949953085</v>
      </c>
      <c r="V2074" s="41">
        <f>Data[[#This Row],[TOTAL CHELTUIELI LEI]]/Data[[#This Row],[NUMĂRUL PERSOANELOR CARE AU PARTICIPAT LA VOT]]</f>
        <v>13.180729295426451</v>
      </c>
      <c r="W2074" s="41">
        <f>Data[[#This Row],[TOTAL CHELTUIELI EURO]]/Data[[#This Row],[NUMĂRUL PERSOANELOR CARE AU PARTICIPAT LA VOT]]</f>
        <v>2.7232349115568799</v>
      </c>
      <c r="X2074" s="43">
        <v>4.8400999999999996</v>
      </c>
      <c r="Y2074" s="114" t="s">
        <v>2887</v>
      </c>
      <c r="Z2074" s="44">
        <v>9</v>
      </c>
      <c r="AA2074" s="115" t="s">
        <v>3107</v>
      </c>
      <c r="AB2074" s="44">
        <v>1</v>
      </c>
      <c r="AC2074" s="45"/>
    </row>
    <row r="2075" spans="1:29" x14ac:dyDescent="0.2">
      <c r="A2075" s="37">
        <v>2074</v>
      </c>
      <c r="B2075" s="38" t="s">
        <v>432</v>
      </c>
      <c r="C2075" s="39" t="s">
        <v>2357</v>
      </c>
      <c r="D2075" s="40">
        <v>44101</v>
      </c>
      <c r="E2075" s="38">
        <v>1</v>
      </c>
      <c r="F2075" s="38"/>
      <c r="G2075" s="38" t="s">
        <v>2</v>
      </c>
      <c r="H2075" s="38" t="s">
        <v>2</v>
      </c>
      <c r="I2075" s="39">
        <v>2000</v>
      </c>
      <c r="J2075" s="39">
        <v>5386</v>
      </c>
      <c r="K2075" s="39">
        <v>0</v>
      </c>
      <c r="L2075" s="41">
        <f>SUM(Data[[#This Row],[CHELTUIELI DE PERSONAL LEI]:[CHELTUIELI DE CAPITAL (ACTIVE NEFINANCIARE ) LEI]])</f>
        <v>7386</v>
      </c>
      <c r="M2075" s="41">
        <f>Data[[#This Row],[TOTAL CHELTUIELI LEI]]/Data[[#This Row],[CURS VALUTAR EURO BNR 22 07 2020]]</f>
        <v>1526.0015288940313</v>
      </c>
      <c r="N2075" s="49">
        <v>2061</v>
      </c>
      <c r="O2075" s="54"/>
      <c r="P2075" s="54">
        <v>1090</v>
      </c>
      <c r="Q2075" s="54"/>
      <c r="R2075" s="54">
        <f>Data[[#This Row],[PERSOANE ÎNSCRISE ÎN LISTELE ELECTORALE (TURUL 1)            ]]+Data[[#This Row],[PERSOANE ÎNSCRISE ÎN LISTELE ELECTORALE (TURUL AL 2-LEA)]]</f>
        <v>2061</v>
      </c>
      <c r="S2075" s="54">
        <f>Data[[#This Row],[PERSOANE CARE AU PARTICIPAT LA VOT (TURUL 1)]]+Data[[#This Row],[PERSOANE CARE AU PARTICIPAT LA VOT  (TURUL AL 2-LEA)]]</f>
        <v>1090</v>
      </c>
      <c r="T2075" s="41">
        <f>Data[[#This Row],[TOTAL CHELTUIELI LEI]]/Data[[#This Row],[NUMĂRUL PERSOANELOR ÎNSCRISE ÎN LISTELE ELECTORALE]]</f>
        <v>3.5836972343522562</v>
      </c>
      <c r="U2075" s="41">
        <f>Data[[#This Row],[TOTAL CHELTUIELI EURO]]/Data[[#This Row],[NUMĂRUL PERSOANELOR ÎNSCRISE ÎN LISTELE ELECTORALE]]</f>
        <v>0.74041801498982596</v>
      </c>
      <c r="V2075" s="41">
        <f>Data[[#This Row],[TOTAL CHELTUIELI LEI]]/Data[[#This Row],[NUMĂRUL PERSOANELOR CARE AU PARTICIPAT LA VOT]]</f>
        <v>6.7761467889908253</v>
      </c>
      <c r="W2075" s="41">
        <f>Data[[#This Row],[TOTAL CHELTUIELI EURO]]/Data[[#This Row],[NUMĂRUL PERSOANELOR CARE AU PARTICIPAT LA VOT]]</f>
        <v>1.4000014026550744</v>
      </c>
      <c r="X2075" s="43">
        <v>4.8400999999999996</v>
      </c>
      <c r="Y2075" s="114" t="s">
        <v>2884</v>
      </c>
      <c r="Z2075" s="44">
        <v>3</v>
      </c>
      <c r="AA2075" s="115" t="s">
        <v>3105</v>
      </c>
      <c r="AB2075" s="44">
        <v>0</v>
      </c>
      <c r="AC2075" s="45"/>
    </row>
    <row r="2076" spans="1:29" x14ac:dyDescent="0.2">
      <c r="A2076" s="37">
        <v>2075</v>
      </c>
      <c r="B2076" s="38" t="s">
        <v>432</v>
      </c>
      <c r="C2076" s="39" t="s">
        <v>2358</v>
      </c>
      <c r="D2076" s="40">
        <v>44101</v>
      </c>
      <c r="E2076" s="38">
        <v>1</v>
      </c>
      <c r="F2076" s="38"/>
      <c r="G2076" s="38" t="s">
        <v>2</v>
      </c>
      <c r="H2076" s="38" t="s">
        <v>2</v>
      </c>
      <c r="I2076" s="41">
        <v>600</v>
      </c>
      <c r="J2076" s="41">
        <v>2985.9</v>
      </c>
      <c r="K2076" s="39">
        <v>0</v>
      </c>
      <c r="L2076" s="41">
        <f>SUM(Data[[#This Row],[CHELTUIELI DE PERSONAL LEI]:[CHELTUIELI DE CAPITAL (ACTIVE NEFINANCIARE ) LEI]])</f>
        <v>3585.9</v>
      </c>
      <c r="M2076" s="41">
        <f>Data[[#This Row],[TOTAL CHELTUIELI LEI]]/Data[[#This Row],[CURS VALUTAR EURO BNR 22 07 2020]]</f>
        <v>740.87312245614771</v>
      </c>
      <c r="N2076" s="49">
        <v>1190</v>
      </c>
      <c r="O2076" s="54"/>
      <c r="P2076" s="54">
        <v>689</v>
      </c>
      <c r="Q2076" s="54"/>
      <c r="R2076" s="54">
        <f>Data[[#This Row],[PERSOANE ÎNSCRISE ÎN LISTELE ELECTORALE (TURUL 1)            ]]+Data[[#This Row],[PERSOANE ÎNSCRISE ÎN LISTELE ELECTORALE (TURUL AL 2-LEA)]]</f>
        <v>1190</v>
      </c>
      <c r="S2076" s="54">
        <f>Data[[#This Row],[PERSOANE CARE AU PARTICIPAT LA VOT (TURUL 1)]]+Data[[#This Row],[PERSOANE CARE AU PARTICIPAT LA VOT  (TURUL AL 2-LEA)]]</f>
        <v>689</v>
      </c>
      <c r="T2076" s="41">
        <f>Data[[#This Row],[TOTAL CHELTUIELI LEI]]/Data[[#This Row],[NUMĂRUL PERSOANELOR ÎNSCRISE ÎN LISTELE ELECTORALE]]</f>
        <v>3.0133613445378153</v>
      </c>
      <c r="U2076" s="41">
        <f>Data[[#This Row],[TOTAL CHELTUIELI EURO]]/Data[[#This Row],[NUMĂRUL PERSOANELOR ÎNSCRISE ÎN LISTELE ELECTORALE]]</f>
        <v>0.62258245584550231</v>
      </c>
      <c r="V2076" s="41">
        <f>Data[[#This Row],[TOTAL CHELTUIELI LEI]]/Data[[#This Row],[NUMĂRUL PERSOANELOR CARE AU PARTICIPAT LA VOT]]</f>
        <v>5.2044992743105949</v>
      </c>
      <c r="W2076" s="41">
        <f>Data[[#This Row],[TOTAL CHELTUIELI EURO]]/Data[[#This Row],[NUMĂRUL PERSOANELOR CARE AU PARTICIPAT LA VOT]]</f>
        <v>1.075287550734612</v>
      </c>
      <c r="X2076" s="43">
        <v>4.8400999999999996</v>
      </c>
      <c r="Y2076" s="114" t="s">
        <v>2884</v>
      </c>
      <c r="Z2076" s="44">
        <v>3</v>
      </c>
      <c r="AA2076" s="115" t="s">
        <v>3105</v>
      </c>
      <c r="AB2076" s="44">
        <v>0</v>
      </c>
      <c r="AC2076" s="45"/>
    </row>
    <row r="2077" spans="1:29" x14ac:dyDescent="0.2">
      <c r="A2077" s="37">
        <v>2076</v>
      </c>
      <c r="B2077" s="38" t="s">
        <v>432</v>
      </c>
      <c r="C2077" s="39" t="s">
        <v>2359</v>
      </c>
      <c r="D2077" s="40">
        <v>44101</v>
      </c>
      <c r="E2077" s="38">
        <v>1</v>
      </c>
      <c r="F2077" s="38"/>
      <c r="G2077" s="38" t="s">
        <v>2</v>
      </c>
      <c r="H2077" s="38" t="s">
        <v>2</v>
      </c>
      <c r="I2077" s="39">
        <v>4200</v>
      </c>
      <c r="J2077" s="39">
        <v>4145</v>
      </c>
      <c r="K2077" s="39">
        <v>0</v>
      </c>
      <c r="L2077" s="41">
        <f>SUM(Data[[#This Row],[CHELTUIELI DE PERSONAL LEI]:[CHELTUIELI DE CAPITAL (ACTIVE NEFINANCIARE ) LEI]])</f>
        <v>8345</v>
      </c>
      <c r="M2077" s="41">
        <f>Data[[#This Row],[TOTAL CHELTUIELI LEI]]/Data[[#This Row],[CURS VALUTAR EURO BNR 22 07 2020]]</f>
        <v>1724.1379310344828</v>
      </c>
      <c r="N2077" s="49">
        <v>3854</v>
      </c>
      <c r="O2077" s="54"/>
      <c r="P2077" s="54">
        <v>2411</v>
      </c>
      <c r="Q2077" s="54"/>
      <c r="R2077" s="54">
        <f>Data[[#This Row],[PERSOANE ÎNSCRISE ÎN LISTELE ELECTORALE (TURUL 1)            ]]+Data[[#This Row],[PERSOANE ÎNSCRISE ÎN LISTELE ELECTORALE (TURUL AL 2-LEA)]]</f>
        <v>3854</v>
      </c>
      <c r="S2077" s="54">
        <f>Data[[#This Row],[PERSOANE CARE AU PARTICIPAT LA VOT (TURUL 1)]]+Data[[#This Row],[PERSOANE CARE AU PARTICIPAT LA VOT  (TURUL AL 2-LEA)]]</f>
        <v>2411</v>
      </c>
      <c r="T2077" s="41">
        <f>Data[[#This Row],[TOTAL CHELTUIELI LEI]]/Data[[#This Row],[NUMĂRUL PERSOANELOR ÎNSCRISE ÎN LISTELE ELECTORALE]]</f>
        <v>2.1652828230409962</v>
      </c>
      <c r="U2077" s="41">
        <f>Data[[#This Row],[TOTAL CHELTUIELI EURO]]/Data[[#This Row],[NUMĂRUL PERSOANELOR ÎNSCRISE ÎN LISTELE ELECTORALE]]</f>
        <v>0.44736324105720882</v>
      </c>
      <c r="V2077" s="41">
        <f>Data[[#This Row],[TOTAL CHELTUIELI LEI]]/Data[[#This Row],[NUMĂRUL PERSOANELOR CARE AU PARTICIPAT LA VOT]]</f>
        <v>3.4612194110327663</v>
      </c>
      <c r="W2077" s="41">
        <f>Data[[#This Row],[TOTAL CHELTUIELI EURO]]/Data[[#This Row],[NUMĂRUL PERSOANELOR CARE AU PARTICIPAT LA VOT]]</f>
        <v>0.71511320241994314</v>
      </c>
      <c r="X2077" s="43">
        <v>4.8400999999999996</v>
      </c>
      <c r="Y2077" s="114" t="s">
        <v>2891</v>
      </c>
      <c r="Z2077" s="44">
        <v>2</v>
      </c>
      <c r="AA2077" s="115" t="s">
        <v>3105</v>
      </c>
      <c r="AB2077" s="44">
        <v>0</v>
      </c>
      <c r="AC2077" s="45"/>
    </row>
    <row r="2078" spans="1:29" x14ac:dyDescent="0.2">
      <c r="A2078" s="37">
        <v>2077</v>
      </c>
      <c r="B2078" s="38" t="s">
        <v>432</v>
      </c>
      <c r="C2078" s="39" t="s">
        <v>2360</v>
      </c>
      <c r="D2078" s="40">
        <v>44101</v>
      </c>
      <c r="E2078" s="38">
        <v>1</v>
      </c>
      <c r="F2078" s="38"/>
      <c r="G2078" s="38" t="s">
        <v>2</v>
      </c>
      <c r="H2078" s="38" t="s">
        <v>2</v>
      </c>
      <c r="I2078" s="39">
        <v>1785</v>
      </c>
      <c r="J2078" s="39">
        <v>306</v>
      </c>
      <c r="K2078" s="39">
        <v>0</v>
      </c>
      <c r="L2078" s="41">
        <f>SUM(Data[[#This Row],[CHELTUIELI DE PERSONAL LEI]:[CHELTUIELI DE CAPITAL (ACTIVE NEFINANCIARE ) LEI]])</f>
        <v>2091</v>
      </c>
      <c r="M2078" s="41">
        <f>Data[[#This Row],[TOTAL CHELTUIELI LEI]]/Data[[#This Row],[CURS VALUTAR EURO BNR 22 07 2020]]</f>
        <v>432.01586744075541</v>
      </c>
      <c r="N2078" s="49">
        <v>1405</v>
      </c>
      <c r="O2078" s="54"/>
      <c r="P2078" s="54">
        <v>943</v>
      </c>
      <c r="Q2078" s="54"/>
      <c r="R2078" s="54">
        <f>Data[[#This Row],[PERSOANE ÎNSCRISE ÎN LISTELE ELECTORALE (TURUL 1)            ]]+Data[[#This Row],[PERSOANE ÎNSCRISE ÎN LISTELE ELECTORALE (TURUL AL 2-LEA)]]</f>
        <v>1405</v>
      </c>
      <c r="S2078" s="54">
        <f>Data[[#This Row],[PERSOANE CARE AU PARTICIPAT LA VOT (TURUL 1)]]+Data[[#This Row],[PERSOANE CARE AU PARTICIPAT LA VOT  (TURUL AL 2-LEA)]]</f>
        <v>943</v>
      </c>
      <c r="T2078" s="41">
        <f>Data[[#This Row],[TOTAL CHELTUIELI LEI]]/Data[[#This Row],[NUMĂRUL PERSOANELOR ÎNSCRISE ÎN LISTELE ELECTORALE]]</f>
        <v>1.4882562277580071</v>
      </c>
      <c r="U2078" s="41">
        <f>Data[[#This Row],[TOTAL CHELTUIELI EURO]]/Data[[#This Row],[NUMĂRUL PERSOANELOR ÎNSCRISE ÎN LISTELE ELECTORALE]]</f>
        <v>0.30748460316067999</v>
      </c>
      <c r="V2078" s="41">
        <f>Data[[#This Row],[TOTAL CHELTUIELI LEI]]/Data[[#This Row],[NUMĂRUL PERSOANELOR CARE AU PARTICIPAT LA VOT]]</f>
        <v>2.2173913043478262</v>
      </c>
      <c r="W2078" s="41">
        <f>Data[[#This Row],[TOTAL CHELTUIELI EURO]]/Data[[#This Row],[NUMĂRUL PERSOANELOR CARE AU PARTICIPAT LA VOT]]</f>
        <v>0.45812923376538223</v>
      </c>
      <c r="X2078" s="43">
        <v>4.8400999999999996</v>
      </c>
      <c r="Y2078" s="114" t="s">
        <v>2894</v>
      </c>
      <c r="Z2078" s="44">
        <v>1</v>
      </c>
      <c r="AA2078" s="115" t="s">
        <v>3105</v>
      </c>
      <c r="AB2078" s="44">
        <v>0</v>
      </c>
      <c r="AC2078" s="45"/>
    </row>
    <row r="2079" spans="1:29" x14ac:dyDescent="0.2">
      <c r="A2079" s="37">
        <v>2078</v>
      </c>
      <c r="B2079" s="38" t="s">
        <v>432</v>
      </c>
      <c r="C2079" s="39" t="s">
        <v>201</v>
      </c>
      <c r="D2079" s="40">
        <v>44101</v>
      </c>
      <c r="E2079" s="38">
        <v>1</v>
      </c>
      <c r="F2079" s="38"/>
      <c r="G2079" s="38" t="s">
        <v>2</v>
      </c>
      <c r="H2079" s="38" t="s">
        <v>2</v>
      </c>
      <c r="I2079" s="39">
        <v>0</v>
      </c>
      <c r="J2079" s="73">
        <v>1237</v>
      </c>
      <c r="K2079" s="39">
        <v>0</v>
      </c>
      <c r="L2079" s="41">
        <f>SUM(Data[[#This Row],[CHELTUIELI DE PERSONAL LEI]:[CHELTUIELI DE CAPITAL (ACTIVE NEFINANCIARE ) LEI]])</f>
        <v>1237</v>
      </c>
      <c r="M2079" s="41">
        <f>Data[[#This Row],[TOTAL CHELTUIELI LEI]]/Data[[#This Row],[CURS VALUTAR EURO BNR 22 07 2020]]</f>
        <v>255.5732319580174</v>
      </c>
      <c r="N2079" s="49">
        <v>1901</v>
      </c>
      <c r="O2079" s="54"/>
      <c r="P2079" s="54">
        <v>981</v>
      </c>
      <c r="Q2079" s="54"/>
      <c r="R2079" s="54">
        <f>Data[[#This Row],[PERSOANE ÎNSCRISE ÎN LISTELE ELECTORALE (TURUL 1)            ]]+Data[[#This Row],[PERSOANE ÎNSCRISE ÎN LISTELE ELECTORALE (TURUL AL 2-LEA)]]</f>
        <v>1901</v>
      </c>
      <c r="S2079" s="54">
        <f>Data[[#This Row],[PERSOANE CARE AU PARTICIPAT LA VOT (TURUL 1)]]+Data[[#This Row],[PERSOANE CARE AU PARTICIPAT LA VOT  (TURUL AL 2-LEA)]]</f>
        <v>981</v>
      </c>
      <c r="T2079" s="41">
        <f>Data[[#This Row],[TOTAL CHELTUIELI LEI]]/Data[[#This Row],[NUMĂRUL PERSOANELOR ÎNSCRISE ÎN LISTELE ELECTORALE]]</f>
        <v>0.65071015255128883</v>
      </c>
      <c r="U2079" s="41">
        <f>Data[[#This Row],[TOTAL CHELTUIELI EURO]]/Data[[#This Row],[NUMĂRUL PERSOANELOR ÎNSCRISE ÎN LISTELE ELECTORALE]]</f>
        <v>0.13444146867859938</v>
      </c>
      <c r="V2079" s="41">
        <f>Data[[#This Row],[TOTAL CHELTUIELI LEI]]/Data[[#This Row],[NUMĂRUL PERSOANELOR CARE AU PARTICIPAT LA VOT]]</f>
        <v>1.2609582059123343</v>
      </c>
      <c r="W2079" s="41">
        <f>Data[[#This Row],[TOTAL CHELTUIELI EURO]]/Data[[#This Row],[NUMĂRUL PERSOANELOR CARE AU PARTICIPAT LA VOT]]</f>
        <v>0.26052317223039489</v>
      </c>
      <c r="X2079" s="43">
        <v>4.8400999999999996</v>
      </c>
      <c r="Y2079" s="114" t="s">
        <v>2890</v>
      </c>
      <c r="Z2079" s="44">
        <v>0</v>
      </c>
      <c r="AA2079" s="115" t="s">
        <v>3105</v>
      </c>
      <c r="AB2079" s="44">
        <v>0</v>
      </c>
      <c r="AC2079" s="45"/>
    </row>
    <row r="2080" spans="1:29" x14ac:dyDescent="0.2">
      <c r="A2080" s="37">
        <v>2079</v>
      </c>
      <c r="B2080" s="38" t="s">
        <v>432</v>
      </c>
      <c r="C2080" s="39" t="s">
        <v>2361</v>
      </c>
      <c r="D2080" s="40">
        <v>44101</v>
      </c>
      <c r="E2080" s="38">
        <v>1</v>
      </c>
      <c r="F2080" s="38"/>
      <c r="G2080" s="38" t="s">
        <v>2</v>
      </c>
      <c r="H2080" s="38" t="s">
        <v>2</v>
      </c>
      <c r="I2080" s="39">
        <v>3500</v>
      </c>
      <c r="J2080" s="39">
        <v>1129.7</v>
      </c>
      <c r="K2080" s="39">
        <v>0</v>
      </c>
      <c r="L2080" s="41">
        <f>SUM(Data[[#This Row],[CHELTUIELI DE PERSONAL LEI]:[CHELTUIELI DE CAPITAL (ACTIVE NEFINANCIARE ) LEI]])</f>
        <v>4629.7</v>
      </c>
      <c r="M2080" s="41">
        <f>Data[[#This Row],[TOTAL CHELTUIELI LEI]]/Data[[#This Row],[CURS VALUTAR EURO BNR 22 07 2020]]</f>
        <v>956.52982376397188</v>
      </c>
      <c r="N2080" s="49">
        <v>3573</v>
      </c>
      <c r="O2080" s="54"/>
      <c r="P2080" s="54">
        <v>1799</v>
      </c>
      <c r="Q2080" s="54"/>
      <c r="R2080" s="54">
        <f>Data[[#This Row],[PERSOANE ÎNSCRISE ÎN LISTELE ELECTORALE (TURUL 1)            ]]+Data[[#This Row],[PERSOANE ÎNSCRISE ÎN LISTELE ELECTORALE (TURUL AL 2-LEA)]]</f>
        <v>3573</v>
      </c>
      <c r="S2080" s="54">
        <f>Data[[#This Row],[PERSOANE CARE AU PARTICIPAT LA VOT (TURUL 1)]]+Data[[#This Row],[PERSOANE CARE AU PARTICIPAT LA VOT  (TURUL AL 2-LEA)]]</f>
        <v>1799</v>
      </c>
      <c r="T2080" s="41">
        <f>Data[[#This Row],[TOTAL CHELTUIELI LEI]]/Data[[#This Row],[NUMĂRUL PERSOANELOR ÎNSCRISE ÎN LISTELE ELECTORALE]]</f>
        <v>1.2957458718164008</v>
      </c>
      <c r="U2080" s="41">
        <f>Data[[#This Row],[TOTAL CHELTUIELI EURO]]/Data[[#This Row],[NUMĂRUL PERSOANELOR ÎNSCRISE ÎN LISTELE ELECTORALE]]</f>
        <v>0.26771055800838844</v>
      </c>
      <c r="V2080" s="41">
        <f>Data[[#This Row],[TOTAL CHELTUIELI LEI]]/Data[[#This Row],[NUMĂRUL PERSOANELOR CARE AU PARTICIPAT LA VOT]]</f>
        <v>2.5734852695942187</v>
      </c>
      <c r="W2080" s="41">
        <f>Data[[#This Row],[TOTAL CHELTUIELI EURO]]/Data[[#This Row],[NUMĂRUL PERSOANELOR CARE AU PARTICIPAT LA VOT]]</f>
        <v>0.53170084700609888</v>
      </c>
      <c r="X2080" s="43">
        <v>4.8400999999999996</v>
      </c>
      <c r="Y2080" s="114" t="s">
        <v>2894</v>
      </c>
      <c r="Z2080" s="44">
        <v>1</v>
      </c>
      <c r="AA2080" s="115" t="s">
        <v>3105</v>
      </c>
      <c r="AB2080" s="44">
        <v>0</v>
      </c>
      <c r="AC2080" s="45"/>
    </row>
    <row r="2081" spans="1:29" x14ac:dyDescent="0.2">
      <c r="A2081" s="37">
        <v>2080</v>
      </c>
      <c r="B2081" s="38" t="s">
        <v>432</v>
      </c>
      <c r="C2081" s="39" t="s">
        <v>2362</v>
      </c>
      <c r="D2081" s="40">
        <v>44101</v>
      </c>
      <c r="E2081" s="38">
        <v>1</v>
      </c>
      <c r="F2081" s="38"/>
      <c r="G2081" s="38" t="s">
        <v>2</v>
      </c>
      <c r="H2081" s="38" t="s">
        <v>2</v>
      </c>
      <c r="I2081" s="39">
        <v>1200</v>
      </c>
      <c r="J2081" s="39">
        <v>6764</v>
      </c>
      <c r="K2081" s="39">
        <v>0</v>
      </c>
      <c r="L2081" s="41">
        <f>SUM(Data[[#This Row],[CHELTUIELI DE PERSONAL LEI]:[CHELTUIELI DE CAPITAL (ACTIVE NEFINANCIARE ) LEI]])</f>
        <v>7964</v>
      </c>
      <c r="M2081" s="41">
        <f>Data[[#This Row],[TOTAL CHELTUIELI LEI]]/Data[[#This Row],[CURS VALUTAR EURO BNR 22 07 2020]]</f>
        <v>1645.4205491622074</v>
      </c>
      <c r="N2081" s="49">
        <v>2987</v>
      </c>
      <c r="O2081" s="54"/>
      <c r="P2081" s="54">
        <v>1664</v>
      </c>
      <c r="Q2081" s="54"/>
      <c r="R2081" s="54">
        <f>Data[[#This Row],[PERSOANE ÎNSCRISE ÎN LISTELE ELECTORALE (TURUL 1)            ]]+Data[[#This Row],[PERSOANE ÎNSCRISE ÎN LISTELE ELECTORALE (TURUL AL 2-LEA)]]</f>
        <v>2987</v>
      </c>
      <c r="S2081" s="54">
        <f>Data[[#This Row],[PERSOANE CARE AU PARTICIPAT LA VOT (TURUL 1)]]+Data[[#This Row],[PERSOANE CARE AU PARTICIPAT LA VOT  (TURUL AL 2-LEA)]]</f>
        <v>1664</v>
      </c>
      <c r="T2081" s="41">
        <f>Data[[#This Row],[TOTAL CHELTUIELI LEI]]/Data[[#This Row],[NUMĂRUL PERSOANELOR ÎNSCRISE ÎN LISTELE ELECTORALE]]</f>
        <v>2.6662202879142951</v>
      </c>
      <c r="U2081" s="41">
        <f>Data[[#This Row],[TOTAL CHELTUIELI EURO]]/Data[[#This Row],[NUMĂRUL PERSOANELOR ÎNSCRISE ÎN LISTELE ELECTORALE]]</f>
        <v>0.55086057889595164</v>
      </c>
      <c r="V2081" s="41">
        <f>Data[[#This Row],[TOTAL CHELTUIELI LEI]]/Data[[#This Row],[NUMĂRUL PERSOANELOR CARE AU PARTICIPAT LA VOT]]</f>
        <v>4.7860576923076925</v>
      </c>
      <c r="W2081" s="41">
        <f>Data[[#This Row],[TOTAL CHELTUIELI EURO]]/Data[[#This Row],[NUMĂRUL PERSOANELOR CARE AU PARTICIPAT LA VOT]]</f>
        <v>0.98883446464074964</v>
      </c>
      <c r="X2081" s="43">
        <v>4.8400999999999996</v>
      </c>
      <c r="Y2081" s="114" t="s">
        <v>2891</v>
      </c>
      <c r="Z2081" s="44">
        <v>2</v>
      </c>
      <c r="AA2081" s="115" t="s">
        <v>3105</v>
      </c>
      <c r="AB2081" s="44">
        <v>0</v>
      </c>
      <c r="AC2081" s="45"/>
    </row>
    <row r="2082" spans="1:29" x14ac:dyDescent="0.2">
      <c r="A2082" s="37">
        <v>2081</v>
      </c>
      <c r="B2082" s="38" t="s">
        <v>432</v>
      </c>
      <c r="C2082" s="39" t="s">
        <v>2363</v>
      </c>
      <c r="D2082" s="40">
        <v>44101</v>
      </c>
      <c r="E2082" s="38">
        <v>1</v>
      </c>
      <c r="F2082" s="38"/>
      <c r="G2082" s="38" t="s">
        <v>2</v>
      </c>
      <c r="H2082" s="38" t="s">
        <v>2</v>
      </c>
      <c r="I2082" s="39">
        <v>0</v>
      </c>
      <c r="J2082" s="39">
        <v>13442</v>
      </c>
      <c r="K2082" s="39">
        <v>0</v>
      </c>
      <c r="L2082" s="41">
        <f>SUM(Data[[#This Row],[CHELTUIELI DE PERSONAL LEI]:[CHELTUIELI DE CAPITAL (ACTIVE NEFINANCIARE ) LEI]])</f>
        <v>13442</v>
      </c>
      <c r="M2082" s="41">
        <f>Data[[#This Row],[TOTAL CHELTUIELI LEI]]/Data[[#This Row],[CURS VALUTAR EURO BNR 22 07 2020]]</f>
        <v>2777.2153467903559</v>
      </c>
      <c r="N2082" s="49">
        <v>2503</v>
      </c>
      <c r="O2082" s="54"/>
      <c r="P2082" s="54">
        <v>1224</v>
      </c>
      <c r="Q2082" s="54"/>
      <c r="R2082" s="54">
        <f>Data[[#This Row],[PERSOANE ÎNSCRISE ÎN LISTELE ELECTORALE (TURUL 1)            ]]+Data[[#This Row],[PERSOANE ÎNSCRISE ÎN LISTELE ELECTORALE (TURUL AL 2-LEA)]]</f>
        <v>2503</v>
      </c>
      <c r="S2082" s="54">
        <f>Data[[#This Row],[PERSOANE CARE AU PARTICIPAT LA VOT (TURUL 1)]]+Data[[#This Row],[PERSOANE CARE AU PARTICIPAT LA VOT  (TURUL AL 2-LEA)]]</f>
        <v>1224</v>
      </c>
      <c r="T2082" s="41">
        <f>Data[[#This Row],[TOTAL CHELTUIELI LEI]]/Data[[#This Row],[NUMĂRUL PERSOANELOR ÎNSCRISE ÎN LISTELE ELECTORALE]]</f>
        <v>5.3703555733120254</v>
      </c>
      <c r="U2082" s="41">
        <f>Data[[#This Row],[TOTAL CHELTUIELI EURO]]/Data[[#This Row],[NUMĂRUL PERSOANELOR ÎNSCRISE ÎN LISTELE ELECTORALE]]</f>
        <v>1.1095546731084123</v>
      </c>
      <c r="V2082" s="41">
        <f>Data[[#This Row],[TOTAL CHELTUIELI LEI]]/Data[[#This Row],[NUMĂRUL PERSOANELOR CARE AU PARTICIPAT LA VOT]]</f>
        <v>10.982026143790849</v>
      </c>
      <c r="W2082" s="41">
        <f>Data[[#This Row],[TOTAL CHELTUIELI EURO]]/Data[[#This Row],[NUMĂRUL PERSOANELOR CARE AU PARTICIPAT LA VOT]]</f>
        <v>2.268966786593428</v>
      </c>
      <c r="X2082" s="43">
        <v>4.8400999999999996</v>
      </c>
      <c r="Y2082" s="114" t="s">
        <v>2892</v>
      </c>
      <c r="Z2082" s="44">
        <v>5</v>
      </c>
      <c r="AA2082" s="115" t="s">
        <v>3107</v>
      </c>
      <c r="AB2082" s="44">
        <v>1</v>
      </c>
      <c r="AC2082" s="45"/>
    </row>
    <row r="2083" spans="1:29" x14ac:dyDescent="0.2">
      <c r="A2083" s="37">
        <v>2082</v>
      </c>
      <c r="B2083" s="38" t="s">
        <v>432</v>
      </c>
      <c r="C2083" s="39" t="s">
        <v>2364</v>
      </c>
      <c r="D2083" s="40">
        <v>44101</v>
      </c>
      <c r="E2083" s="38">
        <v>1</v>
      </c>
      <c r="F2083" s="38"/>
      <c r="G2083" s="38" t="s">
        <v>2</v>
      </c>
      <c r="H2083" s="38" t="s">
        <v>2</v>
      </c>
      <c r="I2083" s="39">
        <v>4480</v>
      </c>
      <c r="J2083" s="39">
        <v>5491</v>
      </c>
      <c r="K2083" s="39">
        <v>0</v>
      </c>
      <c r="L2083" s="41">
        <f>SUM(Data[[#This Row],[CHELTUIELI DE PERSONAL LEI]:[CHELTUIELI DE CAPITAL (ACTIVE NEFINANCIARE ) LEI]])</f>
        <v>9971</v>
      </c>
      <c r="M2083" s="41">
        <f>Data[[#This Row],[TOTAL CHELTUIELI LEI]]/Data[[#This Row],[CURS VALUTAR EURO BNR 22 07 2020]]</f>
        <v>2060.0814032767921</v>
      </c>
      <c r="N2083" s="49">
        <v>1809</v>
      </c>
      <c r="O2083" s="54"/>
      <c r="P2083" s="54">
        <v>1195</v>
      </c>
      <c r="Q2083" s="54"/>
      <c r="R2083" s="54">
        <f>Data[[#This Row],[PERSOANE ÎNSCRISE ÎN LISTELE ELECTORALE (TURUL 1)            ]]+Data[[#This Row],[PERSOANE ÎNSCRISE ÎN LISTELE ELECTORALE (TURUL AL 2-LEA)]]</f>
        <v>1809</v>
      </c>
      <c r="S2083" s="54">
        <f>Data[[#This Row],[PERSOANE CARE AU PARTICIPAT LA VOT (TURUL 1)]]+Data[[#This Row],[PERSOANE CARE AU PARTICIPAT LA VOT  (TURUL AL 2-LEA)]]</f>
        <v>1195</v>
      </c>
      <c r="T2083" s="41">
        <f>Data[[#This Row],[TOTAL CHELTUIELI LEI]]/Data[[#This Row],[NUMĂRUL PERSOANELOR ÎNSCRISE ÎN LISTELE ELECTORALE]]</f>
        <v>5.511885019347706</v>
      </c>
      <c r="U2083" s="41">
        <f>Data[[#This Row],[TOTAL CHELTUIELI EURO]]/Data[[#This Row],[NUMĂRUL PERSOANELOR ÎNSCRISE ÎN LISTELE ELECTORALE]]</f>
        <v>1.138795690036922</v>
      </c>
      <c r="V2083" s="41">
        <f>Data[[#This Row],[TOTAL CHELTUIELI LEI]]/Data[[#This Row],[NUMĂRUL PERSOANELOR CARE AU PARTICIPAT LA VOT]]</f>
        <v>8.3439330543933057</v>
      </c>
      <c r="W2083" s="41">
        <f>Data[[#This Row],[TOTAL CHELTUIELI EURO]]/Data[[#This Row],[NUMĂRUL PERSOANELOR CARE AU PARTICIPAT LA VOT]]</f>
        <v>1.7239174922818343</v>
      </c>
      <c r="X2083" s="43">
        <v>4.8400999999999996</v>
      </c>
      <c r="Y2083" s="114" t="s">
        <v>2892</v>
      </c>
      <c r="Z2083" s="44">
        <v>5</v>
      </c>
      <c r="AA2083" s="115" t="s">
        <v>3107</v>
      </c>
      <c r="AB2083" s="44">
        <v>1</v>
      </c>
      <c r="AC2083" s="45"/>
    </row>
    <row r="2084" spans="1:29" x14ac:dyDescent="0.2">
      <c r="A2084" s="37">
        <v>2083</v>
      </c>
      <c r="B2084" s="38" t="s">
        <v>432</v>
      </c>
      <c r="C2084" s="39" t="s">
        <v>2365</v>
      </c>
      <c r="D2084" s="40">
        <v>44101</v>
      </c>
      <c r="E2084" s="38">
        <v>1</v>
      </c>
      <c r="F2084" s="38"/>
      <c r="G2084" s="38" t="s">
        <v>2</v>
      </c>
      <c r="H2084" s="38" t="s">
        <v>2</v>
      </c>
      <c r="I2084" s="39">
        <v>2900</v>
      </c>
      <c r="J2084" s="39">
        <v>5434</v>
      </c>
      <c r="K2084" s="39">
        <v>0</v>
      </c>
      <c r="L2084" s="41">
        <f>SUM(Data[[#This Row],[CHELTUIELI DE PERSONAL LEI]:[CHELTUIELI DE CAPITAL (ACTIVE NEFINANCIARE ) LEI]])</f>
        <v>8334</v>
      </c>
      <c r="M2084" s="41">
        <f>Data[[#This Row],[TOTAL CHELTUIELI LEI]]/Data[[#This Row],[CURS VALUTAR EURO BNR 22 07 2020]]</f>
        <v>1721.8652507179604</v>
      </c>
      <c r="N2084" s="49">
        <v>2324</v>
      </c>
      <c r="O2084" s="54"/>
      <c r="P2084" s="54">
        <v>1201</v>
      </c>
      <c r="Q2084" s="54"/>
      <c r="R2084" s="54">
        <f>Data[[#This Row],[PERSOANE ÎNSCRISE ÎN LISTELE ELECTORALE (TURUL 1)            ]]+Data[[#This Row],[PERSOANE ÎNSCRISE ÎN LISTELE ELECTORALE (TURUL AL 2-LEA)]]</f>
        <v>2324</v>
      </c>
      <c r="S2084" s="54">
        <f>Data[[#This Row],[PERSOANE CARE AU PARTICIPAT LA VOT (TURUL 1)]]+Data[[#This Row],[PERSOANE CARE AU PARTICIPAT LA VOT  (TURUL AL 2-LEA)]]</f>
        <v>1201</v>
      </c>
      <c r="T2084" s="41">
        <f>Data[[#This Row],[TOTAL CHELTUIELI LEI]]/Data[[#This Row],[NUMĂRUL PERSOANELOR ÎNSCRISE ÎN LISTELE ELECTORALE]]</f>
        <v>3.5860585197934594</v>
      </c>
      <c r="U2084" s="41">
        <f>Data[[#This Row],[TOTAL CHELTUIELI EURO]]/Data[[#This Row],[NUMĂRUL PERSOANELOR ÎNSCRISE ÎN LISTELE ELECTORALE]]</f>
        <v>0.74090587380290895</v>
      </c>
      <c r="V2084" s="41">
        <f>Data[[#This Row],[TOTAL CHELTUIELI LEI]]/Data[[#This Row],[NUMĂRUL PERSOANELOR CARE AU PARTICIPAT LA VOT]]</f>
        <v>6.9392173189009156</v>
      </c>
      <c r="W2084" s="41">
        <f>Data[[#This Row],[TOTAL CHELTUIELI EURO]]/Data[[#This Row],[NUMĂRUL PERSOANELOR CARE AU PARTICIPAT LA VOT]]</f>
        <v>1.4336929647943051</v>
      </c>
      <c r="X2084" s="43">
        <v>4.8400999999999996</v>
      </c>
      <c r="Y2084" s="114" t="s">
        <v>2884</v>
      </c>
      <c r="Z2084" s="44">
        <v>3</v>
      </c>
      <c r="AA2084" s="115" t="s">
        <v>3105</v>
      </c>
      <c r="AB2084" s="44">
        <v>0</v>
      </c>
      <c r="AC2084" s="45"/>
    </row>
    <row r="2085" spans="1:29" x14ac:dyDescent="0.2">
      <c r="A2085" s="37">
        <v>2084</v>
      </c>
      <c r="B2085" s="38" t="s">
        <v>432</v>
      </c>
      <c r="C2085" s="39" t="s">
        <v>2366</v>
      </c>
      <c r="D2085" s="40">
        <v>44101</v>
      </c>
      <c r="E2085" s="38">
        <v>1</v>
      </c>
      <c r="F2085" s="38"/>
      <c r="G2085" s="38" t="s">
        <v>2</v>
      </c>
      <c r="H2085" s="38" t="s">
        <v>2</v>
      </c>
      <c r="I2085" s="41">
        <v>720</v>
      </c>
      <c r="J2085" s="41">
        <v>983</v>
      </c>
      <c r="K2085" s="39">
        <v>0</v>
      </c>
      <c r="L2085" s="41">
        <f>SUM(Data[[#This Row],[CHELTUIELI DE PERSONAL LEI]:[CHELTUIELI DE CAPITAL (ACTIVE NEFINANCIARE ) LEI]])</f>
        <v>1703</v>
      </c>
      <c r="M2085" s="41">
        <f>Data[[#This Row],[TOTAL CHELTUIELI LEI]]/Data[[#This Row],[CURS VALUTAR EURO BNR 22 07 2020]]</f>
        <v>351.85223445796578</v>
      </c>
      <c r="N2085" s="49">
        <v>1360</v>
      </c>
      <c r="O2085" s="54"/>
      <c r="P2085" s="54">
        <v>819</v>
      </c>
      <c r="Q2085" s="54"/>
      <c r="R2085" s="54">
        <f>Data[[#This Row],[PERSOANE ÎNSCRISE ÎN LISTELE ELECTORALE (TURUL 1)            ]]+Data[[#This Row],[PERSOANE ÎNSCRISE ÎN LISTELE ELECTORALE (TURUL AL 2-LEA)]]</f>
        <v>1360</v>
      </c>
      <c r="S2085" s="54">
        <f>Data[[#This Row],[PERSOANE CARE AU PARTICIPAT LA VOT (TURUL 1)]]+Data[[#This Row],[PERSOANE CARE AU PARTICIPAT LA VOT  (TURUL AL 2-LEA)]]</f>
        <v>819</v>
      </c>
      <c r="T2085" s="41">
        <f>Data[[#This Row],[TOTAL CHELTUIELI LEI]]/Data[[#This Row],[NUMĂRUL PERSOANELOR ÎNSCRISE ÎN LISTELE ELECTORALE]]</f>
        <v>1.2522058823529412</v>
      </c>
      <c r="U2085" s="41">
        <f>Data[[#This Row],[TOTAL CHELTUIELI EURO]]/Data[[#This Row],[NUMĂRUL PERSOANELOR ÎNSCRISE ÎN LISTELE ELECTORALE]]</f>
        <v>0.25871487827791601</v>
      </c>
      <c r="V2085" s="41">
        <f>Data[[#This Row],[TOTAL CHELTUIELI LEI]]/Data[[#This Row],[NUMĂRUL PERSOANELOR CARE AU PARTICIPAT LA VOT]]</f>
        <v>2.0793650793650795</v>
      </c>
      <c r="W2085" s="41">
        <f>Data[[#This Row],[TOTAL CHELTUIELI EURO]]/Data[[#This Row],[NUMĂRUL PERSOANELOR CARE AU PARTICIPAT LA VOT]]</f>
        <v>0.42961200788518411</v>
      </c>
      <c r="X2085" s="43">
        <v>4.8400999999999996</v>
      </c>
      <c r="Y2085" s="114" t="s">
        <v>2894</v>
      </c>
      <c r="Z2085" s="44">
        <v>1</v>
      </c>
      <c r="AA2085" s="115" t="s">
        <v>3105</v>
      </c>
      <c r="AB2085" s="44">
        <v>0</v>
      </c>
      <c r="AC2085" s="45"/>
    </row>
    <row r="2086" spans="1:29" x14ac:dyDescent="0.2">
      <c r="A2086" s="37">
        <v>2085</v>
      </c>
      <c r="B2086" s="38" t="s">
        <v>432</v>
      </c>
      <c r="C2086" s="39" t="s">
        <v>2367</v>
      </c>
      <c r="D2086" s="40">
        <v>44101</v>
      </c>
      <c r="E2086" s="38">
        <v>1</v>
      </c>
      <c r="F2086" s="38"/>
      <c r="G2086" s="38" t="s">
        <v>2</v>
      </c>
      <c r="H2086" s="38" t="s">
        <v>2</v>
      </c>
      <c r="I2086" s="39">
        <v>500</v>
      </c>
      <c r="J2086" s="39">
        <v>13679.86</v>
      </c>
      <c r="K2086" s="39">
        <v>0</v>
      </c>
      <c r="L2086" s="41">
        <f>SUM(Data[[#This Row],[CHELTUIELI DE PERSONAL LEI]:[CHELTUIELI DE CAPITAL (ACTIVE NEFINANCIARE ) LEI]])</f>
        <v>14179.86</v>
      </c>
      <c r="M2086" s="41">
        <f>Data[[#This Row],[TOTAL CHELTUIELI LEI]]/Data[[#This Row],[CURS VALUTAR EURO BNR 22 07 2020]]</f>
        <v>2929.6626102766477</v>
      </c>
      <c r="N2086" s="49">
        <v>3975</v>
      </c>
      <c r="O2086" s="54"/>
      <c r="P2086" s="54">
        <v>1853</v>
      </c>
      <c r="Q2086" s="54"/>
      <c r="R2086" s="54">
        <f>Data[[#This Row],[PERSOANE ÎNSCRISE ÎN LISTELE ELECTORALE (TURUL 1)            ]]+Data[[#This Row],[PERSOANE ÎNSCRISE ÎN LISTELE ELECTORALE (TURUL AL 2-LEA)]]</f>
        <v>3975</v>
      </c>
      <c r="S2086" s="54">
        <f>Data[[#This Row],[PERSOANE CARE AU PARTICIPAT LA VOT (TURUL 1)]]+Data[[#This Row],[PERSOANE CARE AU PARTICIPAT LA VOT  (TURUL AL 2-LEA)]]</f>
        <v>1853</v>
      </c>
      <c r="T2086" s="41">
        <f>Data[[#This Row],[TOTAL CHELTUIELI LEI]]/Data[[#This Row],[NUMĂRUL PERSOANELOR ÎNSCRISE ÎN LISTELE ELECTORALE]]</f>
        <v>3.5672603773584908</v>
      </c>
      <c r="U2086" s="41">
        <f>Data[[#This Row],[TOTAL CHELTUIELI EURO]]/Data[[#This Row],[NUMĂRUL PERSOANELOR ÎNSCRISE ÎN LISTELE ELECTORALE]]</f>
        <v>0.73702204032116925</v>
      </c>
      <c r="V2086" s="41">
        <f>Data[[#This Row],[TOTAL CHELTUIELI LEI]]/Data[[#This Row],[NUMĂRUL PERSOANELOR CARE AU PARTICIPAT LA VOT]]</f>
        <v>7.6523799244468433</v>
      </c>
      <c r="W2086" s="41">
        <f>Data[[#This Row],[TOTAL CHELTUIELI EURO]]/Data[[#This Row],[NUMĂRUL PERSOANELOR CARE AU PARTICIPAT LA VOT]]</f>
        <v>1.5810375662583096</v>
      </c>
      <c r="X2086" s="43">
        <v>4.8400999999999996</v>
      </c>
      <c r="Y2086" s="114" t="s">
        <v>2884</v>
      </c>
      <c r="Z2086" s="44">
        <v>3</v>
      </c>
      <c r="AA2086" s="115" t="s">
        <v>3105</v>
      </c>
      <c r="AB2086" s="44">
        <v>0</v>
      </c>
      <c r="AC2086" s="45"/>
    </row>
    <row r="2087" spans="1:29" x14ac:dyDescent="0.2">
      <c r="A2087" s="37">
        <v>2086</v>
      </c>
      <c r="B2087" s="38" t="s">
        <v>432</v>
      </c>
      <c r="C2087" s="39" t="s">
        <v>680</v>
      </c>
      <c r="D2087" s="40">
        <v>44101</v>
      </c>
      <c r="E2087" s="38">
        <v>1</v>
      </c>
      <c r="F2087" s="38"/>
      <c r="G2087" s="38" t="s">
        <v>2</v>
      </c>
      <c r="H2087" s="38" t="s">
        <v>2</v>
      </c>
      <c r="I2087" s="39">
        <v>4200</v>
      </c>
      <c r="J2087" s="39">
        <v>4071</v>
      </c>
      <c r="K2087" s="39">
        <v>0</v>
      </c>
      <c r="L2087" s="41">
        <f>SUM(Data[[#This Row],[CHELTUIELI DE PERSONAL LEI]:[CHELTUIELI DE CAPITAL (ACTIVE NEFINANCIARE ) LEI]])</f>
        <v>8271</v>
      </c>
      <c r="M2087" s="41">
        <f>Data[[#This Row],[TOTAL CHELTUIELI LEI]]/Data[[#This Row],[CURS VALUTAR EURO BNR 22 07 2020]]</f>
        <v>1708.8489907233322</v>
      </c>
      <c r="N2087" s="49">
        <v>3662</v>
      </c>
      <c r="O2087" s="54"/>
      <c r="P2087" s="54">
        <v>1943</v>
      </c>
      <c r="Q2087" s="54"/>
      <c r="R2087" s="54">
        <f>Data[[#This Row],[PERSOANE ÎNSCRISE ÎN LISTELE ELECTORALE (TURUL 1)            ]]+Data[[#This Row],[PERSOANE ÎNSCRISE ÎN LISTELE ELECTORALE (TURUL AL 2-LEA)]]</f>
        <v>3662</v>
      </c>
      <c r="S2087" s="54">
        <f>Data[[#This Row],[PERSOANE CARE AU PARTICIPAT LA VOT (TURUL 1)]]+Data[[#This Row],[PERSOANE CARE AU PARTICIPAT LA VOT  (TURUL AL 2-LEA)]]</f>
        <v>1943</v>
      </c>
      <c r="T2087" s="41">
        <f>Data[[#This Row],[TOTAL CHELTUIELI LEI]]/Data[[#This Row],[NUMĂRUL PERSOANELOR ÎNSCRISE ÎN LISTELE ELECTORALE]]</f>
        <v>2.2586018569087929</v>
      </c>
      <c r="U2087" s="41">
        <f>Data[[#This Row],[TOTAL CHELTUIELI EURO]]/Data[[#This Row],[NUMĂRUL PERSOANELOR ÎNSCRISE ÎN LISTELE ELECTORALE]]</f>
        <v>0.46664363482341131</v>
      </c>
      <c r="V2087" s="41">
        <f>Data[[#This Row],[TOTAL CHELTUIELI LEI]]/Data[[#This Row],[NUMĂRUL PERSOANELOR CARE AU PARTICIPAT LA VOT]]</f>
        <v>4.2568193515182706</v>
      </c>
      <c r="W2087" s="41">
        <f>Data[[#This Row],[TOTAL CHELTUIELI EURO]]/Data[[#This Row],[NUMĂRUL PERSOANELOR CARE AU PARTICIPAT LA VOT]]</f>
        <v>0.87948995919883288</v>
      </c>
      <c r="X2087" s="43">
        <v>4.8400999999999996</v>
      </c>
      <c r="Y2087" s="114" t="s">
        <v>2891</v>
      </c>
      <c r="Z2087" s="44">
        <v>2</v>
      </c>
      <c r="AA2087" s="115" t="s">
        <v>3105</v>
      </c>
      <c r="AB2087" s="44">
        <v>0</v>
      </c>
      <c r="AC2087" s="45"/>
    </row>
    <row r="2088" spans="1:29" x14ac:dyDescent="0.2">
      <c r="A2088" s="37">
        <v>2087</v>
      </c>
      <c r="B2088" s="38" t="s">
        <v>432</v>
      </c>
      <c r="C2088" s="39" t="s">
        <v>2368</v>
      </c>
      <c r="D2088" s="40">
        <v>44101</v>
      </c>
      <c r="E2088" s="38">
        <v>1</v>
      </c>
      <c r="F2088" s="38"/>
      <c r="G2088" s="38" t="s">
        <v>2</v>
      </c>
      <c r="H2088" s="38" t="s">
        <v>2</v>
      </c>
      <c r="I2088" s="39">
        <v>9148</v>
      </c>
      <c r="J2088" s="39">
        <v>1702</v>
      </c>
      <c r="K2088" s="39">
        <v>0</v>
      </c>
      <c r="L2088" s="41">
        <f>SUM(Data[[#This Row],[CHELTUIELI DE PERSONAL LEI]:[CHELTUIELI DE CAPITAL (ACTIVE NEFINANCIARE ) LEI]])</f>
        <v>10850</v>
      </c>
      <c r="M2088" s="41">
        <f>Data[[#This Row],[TOTAL CHELTUIELI LEI]]/Data[[#This Row],[CURS VALUTAR EURO BNR 22 07 2020]]</f>
        <v>2241.6892212970806</v>
      </c>
      <c r="N2088" s="49">
        <v>3574</v>
      </c>
      <c r="O2088" s="54"/>
      <c r="P2088" s="54">
        <v>2698</v>
      </c>
      <c r="Q2088" s="54"/>
      <c r="R2088" s="54">
        <f>Data[[#This Row],[PERSOANE ÎNSCRISE ÎN LISTELE ELECTORALE (TURUL 1)            ]]+Data[[#This Row],[PERSOANE ÎNSCRISE ÎN LISTELE ELECTORALE (TURUL AL 2-LEA)]]</f>
        <v>3574</v>
      </c>
      <c r="S2088" s="54">
        <f>Data[[#This Row],[PERSOANE CARE AU PARTICIPAT LA VOT (TURUL 1)]]+Data[[#This Row],[PERSOANE CARE AU PARTICIPAT LA VOT  (TURUL AL 2-LEA)]]</f>
        <v>2698</v>
      </c>
      <c r="T2088" s="41">
        <f>Data[[#This Row],[TOTAL CHELTUIELI LEI]]/Data[[#This Row],[NUMĂRUL PERSOANELOR ÎNSCRISE ÎN LISTELE ELECTORALE]]</f>
        <v>3.0358142137660886</v>
      </c>
      <c r="U2088" s="41">
        <f>Data[[#This Row],[TOTAL CHELTUIELI EURO]]/Data[[#This Row],[NUMĂRUL PERSOANELOR ÎNSCRISE ÎN LISTELE ELECTORALE]]</f>
        <v>0.62722138256773385</v>
      </c>
      <c r="V2088" s="41">
        <f>Data[[#This Row],[TOTAL CHELTUIELI LEI]]/Data[[#This Row],[NUMĂRUL PERSOANELOR CARE AU PARTICIPAT LA VOT]]</f>
        <v>4.0214974054855448</v>
      </c>
      <c r="W2088" s="41">
        <f>Data[[#This Row],[TOTAL CHELTUIELI EURO]]/Data[[#This Row],[NUMĂRUL PERSOANELOR CARE AU PARTICIPAT LA VOT]]</f>
        <v>0.83087072694480379</v>
      </c>
      <c r="X2088" s="43">
        <v>4.8400999999999996</v>
      </c>
      <c r="Y2088" s="114" t="s">
        <v>2884</v>
      </c>
      <c r="Z2088" s="44">
        <v>3</v>
      </c>
      <c r="AA2088" s="115" t="s">
        <v>3105</v>
      </c>
      <c r="AB2088" s="44">
        <v>0</v>
      </c>
      <c r="AC2088" s="45"/>
    </row>
    <row r="2089" spans="1:29" x14ac:dyDescent="0.2">
      <c r="A2089" s="37">
        <v>2088</v>
      </c>
      <c r="B2089" s="38" t="s">
        <v>432</v>
      </c>
      <c r="C2089" s="39" t="s">
        <v>2369</v>
      </c>
      <c r="D2089" s="40">
        <v>44101</v>
      </c>
      <c r="E2089" s="38">
        <v>1</v>
      </c>
      <c r="F2089" s="38"/>
      <c r="G2089" s="38" t="s">
        <v>2</v>
      </c>
      <c r="H2089" s="38" t="s">
        <v>2</v>
      </c>
      <c r="I2089" s="39">
        <v>1800</v>
      </c>
      <c r="J2089" s="39">
        <v>6838.24</v>
      </c>
      <c r="K2089" s="39">
        <v>0</v>
      </c>
      <c r="L2089" s="41">
        <f>SUM(Data[[#This Row],[CHELTUIELI DE PERSONAL LEI]:[CHELTUIELI DE CAPITAL (ACTIVE NEFINANCIARE ) LEI]])</f>
        <v>8638.24</v>
      </c>
      <c r="M2089" s="41">
        <f>Data[[#This Row],[TOTAL CHELTUIELI LEI]]/Data[[#This Row],[CURS VALUTAR EURO BNR 22 07 2020]]</f>
        <v>1784.7234561269397</v>
      </c>
      <c r="N2089" s="49">
        <v>2146</v>
      </c>
      <c r="O2089" s="54"/>
      <c r="P2089" s="54">
        <v>1181</v>
      </c>
      <c r="Q2089" s="54"/>
      <c r="R2089" s="54">
        <f>Data[[#This Row],[PERSOANE ÎNSCRISE ÎN LISTELE ELECTORALE (TURUL 1)            ]]+Data[[#This Row],[PERSOANE ÎNSCRISE ÎN LISTELE ELECTORALE (TURUL AL 2-LEA)]]</f>
        <v>2146</v>
      </c>
      <c r="S2089" s="54">
        <f>Data[[#This Row],[PERSOANE CARE AU PARTICIPAT LA VOT (TURUL 1)]]+Data[[#This Row],[PERSOANE CARE AU PARTICIPAT LA VOT  (TURUL AL 2-LEA)]]</f>
        <v>1181</v>
      </c>
      <c r="T2089" s="41">
        <f>Data[[#This Row],[TOTAL CHELTUIELI LEI]]/Data[[#This Row],[NUMĂRUL PERSOANELOR ÎNSCRISE ÎN LISTELE ELECTORALE]]</f>
        <v>4.0252749301025164</v>
      </c>
      <c r="U2089" s="41">
        <f>Data[[#This Row],[TOTAL CHELTUIELI EURO]]/Data[[#This Row],[NUMĂRUL PERSOANELOR ÎNSCRISE ÎN LISTELE ELECTORALE]]</f>
        <v>0.83165119111227381</v>
      </c>
      <c r="V2089" s="41">
        <f>Data[[#This Row],[TOTAL CHELTUIELI LEI]]/Data[[#This Row],[NUMĂRUL PERSOANELOR CARE AU PARTICIPAT LA VOT]]</f>
        <v>7.3143437764606265</v>
      </c>
      <c r="W2089" s="41">
        <f>Data[[#This Row],[TOTAL CHELTUIELI EURO]]/Data[[#This Row],[NUMĂRUL PERSOANELOR CARE AU PARTICIPAT LA VOT]]</f>
        <v>1.5111968299127347</v>
      </c>
      <c r="X2089" s="43">
        <v>4.8400999999999996</v>
      </c>
      <c r="Y2089" s="114" t="s">
        <v>2895</v>
      </c>
      <c r="Z2089" s="44">
        <v>4</v>
      </c>
      <c r="AA2089" s="115" t="s">
        <v>3105</v>
      </c>
      <c r="AB2089" s="44">
        <v>0</v>
      </c>
      <c r="AC2089" s="45"/>
    </row>
    <row r="2090" spans="1:29" x14ac:dyDescent="0.2">
      <c r="A2090" s="37">
        <v>2089</v>
      </c>
      <c r="B2090" s="38" t="s">
        <v>432</v>
      </c>
      <c r="C2090" s="39" t="s">
        <v>2370</v>
      </c>
      <c r="D2090" s="40">
        <v>44101</v>
      </c>
      <c r="E2090" s="38">
        <v>1</v>
      </c>
      <c r="F2090" s="38"/>
      <c r="G2090" s="38" t="s">
        <v>2</v>
      </c>
      <c r="H2090" s="38" t="s">
        <v>2</v>
      </c>
      <c r="I2090" s="39">
        <v>409</v>
      </c>
      <c r="J2090" s="39">
        <v>2533</v>
      </c>
      <c r="K2090" s="39">
        <v>0</v>
      </c>
      <c r="L2090" s="41">
        <f>SUM(Data[[#This Row],[CHELTUIELI DE PERSONAL LEI]:[CHELTUIELI DE CAPITAL (ACTIVE NEFINANCIARE ) LEI]])</f>
        <v>2942</v>
      </c>
      <c r="M2090" s="41">
        <f>Data[[#This Row],[TOTAL CHELTUIELI LEI]]/Data[[#This Row],[CURS VALUTAR EURO BNR 22 07 2020]]</f>
        <v>607.83868101898724</v>
      </c>
      <c r="N2090" s="49">
        <v>3892</v>
      </c>
      <c r="O2090" s="54"/>
      <c r="P2090" s="54">
        <v>2104</v>
      </c>
      <c r="Q2090" s="54"/>
      <c r="R2090" s="54">
        <f>Data[[#This Row],[PERSOANE ÎNSCRISE ÎN LISTELE ELECTORALE (TURUL 1)            ]]+Data[[#This Row],[PERSOANE ÎNSCRISE ÎN LISTELE ELECTORALE (TURUL AL 2-LEA)]]</f>
        <v>3892</v>
      </c>
      <c r="S2090" s="54">
        <f>Data[[#This Row],[PERSOANE CARE AU PARTICIPAT LA VOT (TURUL 1)]]+Data[[#This Row],[PERSOANE CARE AU PARTICIPAT LA VOT  (TURUL AL 2-LEA)]]</f>
        <v>2104</v>
      </c>
      <c r="T2090" s="41">
        <f>Data[[#This Row],[TOTAL CHELTUIELI LEI]]/Data[[#This Row],[NUMĂRUL PERSOANELOR ÎNSCRISE ÎN LISTELE ELECTORALE]]</f>
        <v>0.75590955806783144</v>
      </c>
      <c r="U2090" s="41">
        <f>Data[[#This Row],[TOTAL CHELTUIELI EURO]]/Data[[#This Row],[NUMĂRUL PERSOANELOR ÎNSCRISE ÎN LISTELE ELECTORALE]]</f>
        <v>0.15617643397199055</v>
      </c>
      <c r="V2090" s="41">
        <f>Data[[#This Row],[TOTAL CHELTUIELI LEI]]/Data[[#This Row],[NUMĂRUL PERSOANELOR CARE AU PARTICIPAT LA VOT]]</f>
        <v>1.3982889733840305</v>
      </c>
      <c r="W2090" s="41">
        <f>Data[[#This Row],[TOTAL CHELTUIELI EURO]]/Data[[#This Row],[NUMĂRUL PERSOANELOR CARE AU PARTICIPAT LA VOT]]</f>
        <v>0.2888967115109255</v>
      </c>
      <c r="X2090" s="43">
        <v>4.8400999999999996</v>
      </c>
      <c r="Y2090" s="114" t="s">
        <v>2890</v>
      </c>
      <c r="Z2090" s="44">
        <v>0</v>
      </c>
      <c r="AA2090" s="115" t="s">
        <v>3105</v>
      </c>
      <c r="AB2090" s="44">
        <v>0</v>
      </c>
      <c r="AC2090" s="45"/>
    </row>
    <row r="2091" spans="1:29" x14ac:dyDescent="0.2">
      <c r="A2091" s="37">
        <v>2090</v>
      </c>
      <c r="B2091" s="38" t="s">
        <v>432</v>
      </c>
      <c r="C2091" s="39" t="s">
        <v>382</v>
      </c>
      <c r="D2091" s="40">
        <v>44101</v>
      </c>
      <c r="E2091" s="38">
        <v>1</v>
      </c>
      <c r="F2091" s="38"/>
      <c r="G2091" s="38" t="s">
        <v>2</v>
      </c>
      <c r="H2091" s="38" t="s">
        <v>2</v>
      </c>
      <c r="I2091" s="39">
        <v>6600</v>
      </c>
      <c r="J2091" s="39">
        <v>4460</v>
      </c>
      <c r="K2091" s="39">
        <v>0</v>
      </c>
      <c r="L2091" s="41">
        <f>SUM(Data[[#This Row],[CHELTUIELI DE PERSONAL LEI]:[CHELTUIELI DE CAPITAL (ACTIVE NEFINANCIARE ) LEI]])</f>
        <v>11060</v>
      </c>
      <c r="M2091" s="41">
        <f>Data[[#This Row],[TOTAL CHELTUIELI LEI]]/Data[[#This Row],[CURS VALUTAR EURO BNR 22 07 2020]]</f>
        <v>2285.076754612508</v>
      </c>
      <c r="N2091" s="49">
        <v>3887</v>
      </c>
      <c r="O2091" s="54"/>
      <c r="P2091" s="54">
        <v>1798</v>
      </c>
      <c r="Q2091" s="54"/>
      <c r="R2091" s="54">
        <f>Data[[#This Row],[PERSOANE ÎNSCRISE ÎN LISTELE ELECTORALE (TURUL 1)            ]]+Data[[#This Row],[PERSOANE ÎNSCRISE ÎN LISTELE ELECTORALE (TURUL AL 2-LEA)]]</f>
        <v>3887</v>
      </c>
      <c r="S2091" s="54">
        <f>Data[[#This Row],[PERSOANE CARE AU PARTICIPAT LA VOT (TURUL 1)]]+Data[[#This Row],[PERSOANE CARE AU PARTICIPAT LA VOT  (TURUL AL 2-LEA)]]</f>
        <v>1798</v>
      </c>
      <c r="T2091" s="41">
        <f>Data[[#This Row],[TOTAL CHELTUIELI LEI]]/Data[[#This Row],[NUMĂRUL PERSOANELOR ÎNSCRISE ÎN LISTELE ELECTORALE]]</f>
        <v>2.8453820427064573</v>
      </c>
      <c r="U2091" s="41">
        <f>Data[[#This Row],[TOTAL CHELTUIELI EURO]]/Data[[#This Row],[NUMĂRUL PERSOANELOR ÎNSCRISE ÎN LISTELE ELECTORALE]]</f>
        <v>0.58787670558592953</v>
      </c>
      <c r="V2091" s="41">
        <f>Data[[#This Row],[TOTAL CHELTUIELI LEI]]/Data[[#This Row],[NUMĂRUL PERSOANELOR CARE AU PARTICIPAT LA VOT]]</f>
        <v>6.1512791991101228</v>
      </c>
      <c r="W2091" s="41">
        <f>Data[[#This Row],[TOTAL CHELTUIELI EURO]]/Data[[#This Row],[NUMĂRUL PERSOANELOR CARE AU PARTICIPAT LA VOT]]</f>
        <v>1.2708991961137419</v>
      </c>
      <c r="X2091" s="43">
        <v>4.8400999999999996</v>
      </c>
      <c r="Y2091" s="114" t="s">
        <v>2891</v>
      </c>
      <c r="Z2091" s="44">
        <v>2</v>
      </c>
      <c r="AA2091" s="115" t="s">
        <v>3105</v>
      </c>
      <c r="AB2091" s="44">
        <v>0</v>
      </c>
      <c r="AC2091" s="45"/>
    </row>
    <row r="2092" spans="1:29" x14ac:dyDescent="0.2">
      <c r="A2092" s="37">
        <v>2091</v>
      </c>
      <c r="B2092" s="38" t="s">
        <v>432</v>
      </c>
      <c r="C2092" s="39" t="s">
        <v>2371</v>
      </c>
      <c r="D2092" s="40">
        <v>44101</v>
      </c>
      <c r="E2092" s="38">
        <v>1</v>
      </c>
      <c r="F2092" s="38"/>
      <c r="G2092" s="38" t="s">
        <v>2</v>
      </c>
      <c r="H2092" s="38" t="s">
        <v>2</v>
      </c>
      <c r="I2092" s="39">
        <v>1800</v>
      </c>
      <c r="J2092" s="39">
        <v>1734</v>
      </c>
      <c r="K2092" s="39">
        <v>0</v>
      </c>
      <c r="L2092" s="41">
        <f>SUM(Data[[#This Row],[CHELTUIELI DE PERSONAL LEI]:[CHELTUIELI DE CAPITAL (ACTIVE NEFINANCIARE ) LEI]])</f>
        <v>3534</v>
      </c>
      <c r="M2092" s="41">
        <f>Data[[#This Row],[TOTAL CHELTUIELI LEI]]/Data[[#This Row],[CURS VALUTAR EURO BNR 22 07 2020]]</f>
        <v>730.15020350819202</v>
      </c>
      <c r="N2092" s="49">
        <v>2579</v>
      </c>
      <c r="O2092" s="54"/>
      <c r="P2092" s="54">
        <v>1522</v>
      </c>
      <c r="Q2092" s="54"/>
      <c r="R2092" s="54">
        <f>Data[[#This Row],[PERSOANE ÎNSCRISE ÎN LISTELE ELECTORALE (TURUL 1)            ]]+Data[[#This Row],[PERSOANE ÎNSCRISE ÎN LISTELE ELECTORALE (TURUL AL 2-LEA)]]</f>
        <v>2579</v>
      </c>
      <c r="S2092" s="54">
        <f>Data[[#This Row],[PERSOANE CARE AU PARTICIPAT LA VOT (TURUL 1)]]+Data[[#This Row],[PERSOANE CARE AU PARTICIPAT LA VOT  (TURUL AL 2-LEA)]]</f>
        <v>1522</v>
      </c>
      <c r="T2092" s="41">
        <f>Data[[#This Row],[TOTAL CHELTUIELI LEI]]/Data[[#This Row],[NUMĂRUL PERSOANELOR ÎNSCRISE ÎN LISTELE ELECTORALE]]</f>
        <v>1.3702985653354014</v>
      </c>
      <c r="U2092" s="41">
        <f>Data[[#This Row],[TOTAL CHELTUIELI EURO]]/Data[[#This Row],[NUMĂRUL PERSOANELOR ÎNSCRISE ÎN LISTELE ELECTORALE]]</f>
        <v>0.28311368883605742</v>
      </c>
      <c r="V2092" s="41">
        <f>Data[[#This Row],[TOTAL CHELTUIELI LEI]]/Data[[#This Row],[NUMĂRUL PERSOANELOR CARE AU PARTICIPAT LA VOT]]</f>
        <v>2.3219448094612352</v>
      </c>
      <c r="W2092" s="41">
        <f>Data[[#This Row],[TOTAL CHELTUIELI EURO]]/Data[[#This Row],[NUMĂRUL PERSOANELOR CARE AU PARTICIPAT LA VOT]]</f>
        <v>0.47973075131944287</v>
      </c>
      <c r="X2092" s="43">
        <v>4.8400999999999996</v>
      </c>
      <c r="Y2092" s="114" t="s">
        <v>2894</v>
      </c>
      <c r="Z2092" s="44">
        <v>1</v>
      </c>
      <c r="AA2092" s="115" t="s">
        <v>3105</v>
      </c>
      <c r="AB2092" s="44">
        <v>0</v>
      </c>
      <c r="AC2092" s="45"/>
    </row>
    <row r="2093" spans="1:29" x14ac:dyDescent="0.2">
      <c r="A2093" s="37">
        <v>2092</v>
      </c>
      <c r="B2093" s="38" t="s">
        <v>432</v>
      </c>
      <c r="C2093" s="39" t="s">
        <v>2372</v>
      </c>
      <c r="D2093" s="40">
        <v>44101</v>
      </c>
      <c r="E2093" s="38">
        <v>1</v>
      </c>
      <c r="F2093" s="38"/>
      <c r="G2093" s="38" t="s">
        <v>2</v>
      </c>
      <c r="H2093" s="38" t="s">
        <v>2</v>
      </c>
      <c r="I2093" s="39">
        <v>0</v>
      </c>
      <c r="J2093" s="39">
        <v>22095</v>
      </c>
      <c r="K2093" s="39">
        <v>0</v>
      </c>
      <c r="L2093" s="41">
        <f>SUM(Data[[#This Row],[CHELTUIELI DE PERSONAL LEI]:[CHELTUIELI DE CAPITAL (ACTIVE NEFINANCIARE ) LEI]])</f>
        <v>22095</v>
      </c>
      <c r="M2093" s="41">
        <f>Data[[#This Row],[TOTAL CHELTUIELI LEI]]/Data[[#This Row],[CURS VALUTAR EURO BNR 22 07 2020]]</f>
        <v>4564.9883266874658</v>
      </c>
      <c r="N2093" s="49">
        <v>5438</v>
      </c>
      <c r="O2093" s="54"/>
      <c r="P2093" s="54">
        <v>2475</v>
      </c>
      <c r="Q2093" s="54"/>
      <c r="R2093" s="54">
        <f>Data[[#This Row],[PERSOANE ÎNSCRISE ÎN LISTELE ELECTORALE (TURUL 1)            ]]+Data[[#This Row],[PERSOANE ÎNSCRISE ÎN LISTELE ELECTORALE (TURUL AL 2-LEA)]]</f>
        <v>5438</v>
      </c>
      <c r="S2093" s="54">
        <f>Data[[#This Row],[PERSOANE CARE AU PARTICIPAT LA VOT (TURUL 1)]]+Data[[#This Row],[PERSOANE CARE AU PARTICIPAT LA VOT  (TURUL AL 2-LEA)]]</f>
        <v>2475</v>
      </c>
      <c r="T2093" s="41">
        <f>Data[[#This Row],[TOTAL CHELTUIELI LEI]]/Data[[#This Row],[NUMĂRUL PERSOANELOR ÎNSCRISE ÎN LISTELE ELECTORALE]]</f>
        <v>4.0630746598013978</v>
      </c>
      <c r="U2093" s="41">
        <f>Data[[#This Row],[TOTAL CHELTUIELI EURO]]/Data[[#This Row],[NUMĂRUL PERSOANELOR ÎNSCRISE ÎN LISTELE ELECTORALE]]</f>
        <v>0.83946089126286605</v>
      </c>
      <c r="V2093" s="41">
        <f>Data[[#This Row],[TOTAL CHELTUIELI LEI]]/Data[[#This Row],[NUMĂRUL PERSOANELOR CARE AU PARTICIPAT LA VOT]]</f>
        <v>8.9272727272727277</v>
      </c>
      <c r="W2093" s="41">
        <f>Data[[#This Row],[TOTAL CHELTUIELI EURO]]/Data[[#This Row],[NUMĂRUL PERSOANELOR CARE AU PARTICIPAT LA VOT]]</f>
        <v>1.8444397279545317</v>
      </c>
      <c r="X2093" s="43">
        <v>4.8400999999999996</v>
      </c>
      <c r="Y2093" s="114" t="s">
        <v>2895</v>
      </c>
      <c r="Z2093" s="44">
        <v>4</v>
      </c>
      <c r="AA2093" s="115" t="s">
        <v>3105</v>
      </c>
      <c r="AB2093" s="44">
        <v>0</v>
      </c>
      <c r="AC2093" s="45"/>
    </row>
    <row r="2094" spans="1:29" x14ac:dyDescent="0.2">
      <c r="A2094" s="37">
        <v>2093</v>
      </c>
      <c r="B2094" s="38" t="s">
        <v>432</v>
      </c>
      <c r="C2094" s="39" t="s">
        <v>2373</v>
      </c>
      <c r="D2094" s="40">
        <v>44101</v>
      </c>
      <c r="E2094" s="38">
        <v>1</v>
      </c>
      <c r="F2094" s="38"/>
      <c r="G2094" s="38" t="s">
        <v>2</v>
      </c>
      <c r="H2094" s="38" t="s">
        <v>2</v>
      </c>
      <c r="I2094" s="39">
        <v>2697</v>
      </c>
      <c r="J2094" s="39">
        <v>1564</v>
      </c>
      <c r="K2094" s="39">
        <v>0</v>
      </c>
      <c r="L2094" s="41">
        <f>SUM(Data[[#This Row],[CHELTUIELI DE PERSONAL LEI]:[CHELTUIELI DE CAPITAL (ACTIVE NEFINANCIARE ) LEI]])</f>
        <v>4261</v>
      </c>
      <c r="M2094" s="41">
        <f>Data[[#This Row],[TOTAL CHELTUIELI LEI]]/Data[[#This Row],[CURS VALUTAR EURO BNR 22 07 2020]]</f>
        <v>880.35371170017152</v>
      </c>
      <c r="N2094" s="49">
        <v>2094</v>
      </c>
      <c r="O2094" s="54"/>
      <c r="P2094" s="54">
        <v>1326</v>
      </c>
      <c r="Q2094" s="54"/>
      <c r="R2094" s="54">
        <f>Data[[#This Row],[PERSOANE ÎNSCRISE ÎN LISTELE ELECTORALE (TURUL 1)            ]]+Data[[#This Row],[PERSOANE ÎNSCRISE ÎN LISTELE ELECTORALE (TURUL AL 2-LEA)]]</f>
        <v>2094</v>
      </c>
      <c r="S2094" s="54">
        <f>Data[[#This Row],[PERSOANE CARE AU PARTICIPAT LA VOT (TURUL 1)]]+Data[[#This Row],[PERSOANE CARE AU PARTICIPAT LA VOT  (TURUL AL 2-LEA)]]</f>
        <v>1326</v>
      </c>
      <c r="T2094" s="41">
        <f>Data[[#This Row],[TOTAL CHELTUIELI LEI]]/Data[[#This Row],[NUMĂRUL PERSOANELOR ÎNSCRISE ÎN LISTELE ELECTORALE]]</f>
        <v>2.0348615090735436</v>
      </c>
      <c r="U2094" s="41">
        <f>Data[[#This Row],[TOTAL CHELTUIELI EURO]]/Data[[#This Row],[NUMĂRUL PERSOANELOR ÎNSCRISE ÎN LISTELE ELECTORALE]]</f>
        <v>0.42041724532004371</v>
      </c>
      <c r="V2094" s="41">
        <f>Data[[#This Row],[TOTAL CHELTUIELI LEI]]/Data[[#This Row],[NUMĂRUL PERSOANELOR CARE AU PARTICIPAT LA VOT]]</f>
        <v>3.21342383107089</v>
      </c>
      <c r="W2094" s="41">
        <f>Data[[#This Row],[TOTAL CHELTUIELI EURO]]/Data[[#This Row],[NUMĂRUL PERSOANELOR CARE AU PARTICIPAT LA VOT]]</f>
        <v>0.66391682631988802</v>
      </c>
      <c r="X2094" s="43">
        <v>4.8400999999999996</v>
      </c>
      <c r="Y2094" s="114" t="s">
        <v>2891</v>
      </c>
      <c r="Z2094" s="44">
        <v>2</v>
      </c>
      <c r="AA2094" s="115" t="s">
        <v>3105</v>
      </c>
      <c r="AB2094" s="44">
        <v>0</v>
      </c>
      <c r="AC2094" s="45"/>
    </row>
    <row r="2095" spans="1:29" x14ac:dyDescent="0.2">
      <c r="A2095" s="37">
        <v>2094</v>
      </c>
      <c r="B2095" s="38" t="s">
        <v>432</v>
      </c>
      <c r="C2095" s="39" t="s">
        <v>2374</v>
      </c>
      <c r="D2095" s="40">
        <v>44101</v>
      </c>
      <c r="E2095" s="38">
        <v>1</v>
      </c>
      <c r="F2095" s="38"/>
      <c r="G2095" s="38" t="s">
        <v>2</v>
      </c>
      <c r="H2095" s="38" t="s">
        <v>2</v>
      </c>
      <c r="I2095" s="39">
        <v>4800</v>
      </c>
      <c r="J2095" s="39">
        <v>9763.9500000000007</v>
      </c>
      <c r="K2095" s="39">
        <v>0</v>
      </c>
      <c r="L2095" s="41">
        <f>SUM(Data[[#This Row],[CHELTUIELI DE PERSONAL LEI]:[CHELTUIELI DE CAPITAL (ACTIVE NEFINANCIARE ) LEI]])</f>
        <v>14563.95</v>
      </c>
      <c r="M2095" s="41">
        <f>Data[[#This Row],[TOTAL CHELTUIELI LEI]]/Data[[#This Row],[CURS VALUTAR EURO BNR 22 07 2020]]</f>
        <v>3009.018408710564</v>
      </c>
      <c r="N2095" s="49">
        <v>5915</v>
      </c>
      <c r="O2095" s="54"/>
      <c r="P2095" s="54">
        <v>2997</v>
      </c>
      <c r="Q2095" s="54"/>
      <c r="R2095" s="54">
        <f>Data[[#This Row],[PERSOANE ÎNSCRISE ÎN LISTELE ELECTORALE (TURUL 1)            ]]+Data[[#This Row],[PERSOANE ÎNSCRISE ÎN LISTELE ELECTORALE (TURUL AL 2-LEA)]]</f>
        <v>5915</v>
      </c>
      <c r="S2095" s="54">
        <f>Data[[#This Row],[PERSOANE CARE AU PARTICIPAT LA VOT (TURUL 1)]]+Data[[#This Row],[PERSOANE CARE AU PARTICIPAT LA VOT  (TURUL AL 2-LEA)]]</f>
        <v>2997</v>
      </c>
      <c r="T2095" s="41">
        <f>Data[[#This Row],[TOTAL CHELTUIELI LEI]]/Data[[#This Row],[NUMĂRUL PERSOANELOR ÎNSCRISE ÎN LISTELE ELECTORALE]]</f>
        <v>2.4622062552831783</v>
      </c>
      <c r="U2095" s="41">
        <f>Data[[#This Row],[TOTAL CHELTUIELI EURO]]/Data[[#This Row],[NUMĂRUL PERSOANELOR ÎNSCRISE ÎN LISTELE ELECTORALE]]</f>
        <v>0.50870979014548845</v>
      </c>
      <c r="V2095" s="41">
        <f>Data[[#This Row],[TOTAL CHELTUIELI LEI]]/Data[[#This Row],[NUMĂRUL PERSOANELOR CARE AU PARTICIPAT LA VOT]]</f>
        <v>4.8595095095095093</v>
      </c>
      <c r="W2095" s="41">
        <f>Data[[#This Row],[TOTAL CHELTUIELI EURO]]/Data[[#This Row],[NUMĂRUL PERSOANELOR CARE AU PARTICIPAT LA VOT]]</f>
        <v>1.0040101463832378</v>
      </c>
      <c r="X2095" s="43">
        <v>4.8400999999999996</v>
      </c>
      <c r="Y2095" s="114" t="s">
        <v>2891</v>
      </c>
      <c r="Z2095" s="44">
        <v>2</v>
      </c>
      <c r="AA2095" s="115" t="s">
        <v>3105</v>
      </c>
      <c r="AB2095" s="44">
        <v>0</v>
      </c>
      <c r="AC2095" s="45"/>
    </row>
    <row r="2096" spans="1:29" x14ac:dyDescent="0.2">
      <c r="A2096" s="37">
        <v>2095</v>
      </c>
      <c r="B2096" s="38" t="s">
        <v>432</v>
      </c>
      <c r="C2096" s="39" t="s">
        <v>2375</v>
      </c>
      <c r="D2096" s="40">
        <v>44101</v>
      </c>
      <c r="E2096" s="38">
        <v>1</v>
      </c>
      <c r="F2096" s="38"/>
      <c r="G2096" s="38" t="s">
        <v>2</v>
      </c>
      <c r="H2096" s="38" t="s">
        <v>2</v>
      </c>
      <c r="I2096" s="39">
        <v>45500</v>
      </c>
      <c r="J2096" s="39">
        <v>23790.04</v>
      </c>
      <c r="K2096" s="39">
        <v>0</v>
      </c>
      <c r="L2096" s="41">
        <f>SUM(Data[[#This Row],[CHELTUIELI DE PERSONAL LEI]:[CHELTUIELI DE CAPITAL (ACTIVE NEFINANCIARE ) LEI]])</f>
        <v>69290.040000000008</v>
      </c>
      <c r="M2096" s="41">
        <f>Data[[#This Row],[TOTAL CHELTUIELI LEI]]/Data[[#This Row],[CURS VALUTAR EURO BNR 22 07 2020]]</f>
        <v>14315.828185368073</v>
      </c>
      <c r="N2096" s="49">
        <v>3419</v>
      </c>
      <c r="O2096" s="54"/>
      <c r="P2096" s="54">
        <v>1696</v>
      </c>
      <c r="Q2096" s="54"/>
      <c r="R2096" s="54">
        <f>Data[[#This Row],[PERSOANE ÎNSCRISE ÎN LISTELE ELECTORALE (TURUL 1)            ]]+Data[[#This Row],[PERSOANE ÎNSCRISE ÎN LISTELE ELECTORALE (TURUL AL 2-LEA)]]</f>
        <v>3419</v>
      </c>
      <c r="S2096" s="54">
        <f>Data[[#This Row],[PERSOANE CARE AU PARTICIPAT LA VOT (TURUL 1)]]+Data[[#This Row],[PERSOANE CARE AU PARTICIPAT LA VOT  (TURUL AL 2-LEA)]]</f>
        <v>1696</v>
      </c>
      <c r="T2096" s="41">
        <f>Data[[#This Row],[TOTAL CHELTUIELI LEI]]/Data[[#This Row],[NUMĂRUL PERSOANELOR ÎNSCRISE ÎN LISTELE ELECTORALE]]</f>
        <v>20.266171395144781</v>
      </c>
      <c r="U2096" s="41">
        <f>Data[[#This Row],[TOTAL CHELTUIELI EURO]]/Data[[#This Row],[NUMĂRUL PERSOANELOR ÎNSCRISE ÎN LISTELE ELECTORALE]]</f>
        <v>4.1871389837285973</v>
      </c>
      <c r="V2096" s="41">
        <f>Data[[#This Row],[TOTAL CHELTUIELI LEI]]/Data[[#This Row],[NUMĂRUL PERSOANELOR CARE AU PARTICIPAT LA VOT]]</f>
        <v>40.854976415094342</v>
      </c>
      <c r="W2096" s="41">
        <f>Data[[#This Row],[TOTAL CHELTUIELI EURO]]/Data[[#This Row],[NUMĂRUL PERSOANELOR CARE AU PARTICIPAT LA VOT]]</f>
        <v>8.440936430051929</v>
      </c>
      <c r="X2096" s="43">
        <v>4.8400999999999996</v>
      </c>
      <c r="Y2096" s="114" t="s">
        <v>2911</v>
      </c>
      <c r="Z2096" s="44">
        <v>20</v>
      </c>
      <c r="AA2096" s="115" t="s">
        <v>3110</v>
      </c>
      <c r="AB2096" s="44">
        <v>4</v>
      </c>
      <c r="AC2096" s="45"/>
    </row>
    <row r="2097" spans="1:29" x14ac:dyDescent="0.2">
      <c r="A2097" s="37">
        <v>2096</v>
      </c>
      <c r="B2097" s="38" t="s">
        <v>432</v>
      </c>
      <c r="C2097" s="39" t="s">
        <v>2376</v>
      </c>
      <c r="D2097" s="40">
        <v>44101</v>
      </c>
      <c r="E2097" s="38">
        <v>1</v>
      </c>
      <c r="F2097" s="38"/>
      <c r="G2097" s="38" t="s">
        <v>2</v>
      </c>
      <c r="H2097" s="38" t="s">
        <v>2</v>
      </c>
      <c r="I2097" s="39">
        <v>0</v>
      </c>
      <c r="J2097" s="39">
        <v>6206</v>
      </c>
      <c r="K2097" s="39">
        <v>0</v>
      </c>
      <c r="L2097" s="41">
        <f>SUM(Data[[#This Row],[CHELTUIELI DE PERSONAL LEI]:[CHELTUIELI DE CAPITAL (ACTIVE NEFINANCIARE ) LEI]])</f>
        <v>6206</v>
      </c>
      <c r="M2097" s="41">
        <f>Data[[#This Row],[TOTAL CHELTUIELI LEI]]/Data[[#This Row],[CURS VALUTAR EURO BNR 22 07 2020]]</f>
        <v>1282.2049131216297</v>
      </c>
      <c r="N2097" s="49">
        <v>1266</v>
      </c>
      <c r="O2097" s="54"/>
      <c r="P2097" s="54">
        <v>867</v>
      </c>
      <c r="Q2097" s="54"/>
      <c r="R2097" s="54">
        <f>Data[[#This Row],[PERSOANE ÎNSCRISE ÎN LISTELE ELECTORALE (TURUL 1)            ]]+Data[[#This Row],[PERSOANE ÎNSCRISE ÎN LISTELE ELECTORALE (TURUL AL 2-LEA)]]</f>
        <v>1266</v>
      </c>
      <c r="S2097" s="54">
        <f>Data[[#This Row],[PERSOANE CARE AU PARTICIPAT LA VOT (TURUL 1)]]+Data[[#This Row],[PERSOANE CARE AU PARTICIPAT LA VOT  (TURUL AL 2-LEA)]]</f>
        <v>867</v>
      </c>
      <c r="T2097" s="41">
        <f>Data[[#This Row],[TOTAL CHELTUIELI LEI]]/Data[[#This Row],[NUMĂRUL PERSOANELOR ÎNSCRISE ÎN LISTELE ELECTORALE]]</f>
        <v>4.902053712480253</v>
      </c>
      <c r="U2097" s="41">
        <f>Data[[#This Row],[TOTAL CHELTUIELI EURO]]/Data[[#This Row],[NUMĂRUL PERSOANELOR ÎNSCRISE ÎN LISTELE ELECTORALE]]</f>
        <v>1.012800089353578</v>
      </c>
      <c r="V2097" s="41">
        <f>Data[[#This Row],[TOTAL CHELTUIELI LEI]]/Data[[#This Row],[NUMĂRUL PERSOANELOR CARE AU PARTICIPAT LA VOT]]</f>
        <v>7.1580161476355251</v>
      </c>
      <c r="W2097" s="41">
        <f>Data[[#This Row],[TOTAL CHELTUIELI EURO]]/Data[[#This Row],[NUMĂRUL PERSOANELOR CARE AU PARTICIPAT LA VOT]]</f>
        <v>1.4788984003709684</v>
      </c>
      <c r="X2097" s="43">
        <v>4.8400999999999996</v>
      </c>
      <c r="Y2097" s="114" t="s">
        <v>2895</v>
      </c>
      <c r="Z2097" s="44">
        <v>4</v>
      </c>
      <c r="AA2097" s="115" t="s">
        <v>3107</v>
      </c>
      <c r="AB2097" s="44">
        <v>1</v>
      </c>
      <c r="AC2097" s="45"/>
    </row>
    <row r="2098" spans="1:29" x14ac:dyDescent="0.2">
      <c r="A2098" s="37">
        <v>2097</v>
      </c>
      <c r="B2098" s="38" t="s">
        <v>432</v>
      </c>
      <c r="C2098" s="39" t="s">
        <v>2377</v>
      </c>
      <c r="D2098" s="40">
        <v>44101</v>
      </c>
      <c r="E2098" s="38">
        <v>1</v>
      </c>
      <c r="F2098" s="38"/>
      <c r="G2098" s="38" t="s">
        <v>2</v>
      </c>
      <c r="H2098" s="38" t="s">
        <v>2</v>
      </c>
      <c r="I2098" s="39">
        <v>7718</v>
      </c>
      <c r="J2098" s="39">
        <v>24831</v>
      </c>
      <c r="K2098" s="39">
        <v>0</v>
      </c>
      <c r="L2098" s="41">
        <f>SUM(Data[[#This Row],[CHELTUIELI DE PERSONAL LEI]:[CHELTUIELI DE CAPITAL (ACTIVE NEFINANCIARE ) LEI]])</f>
        <v>32549</v>
      </c>
      <c r="M2098" s="41">
        <f>Data[[#This Row],[TOTAL CHELTUIELI LEI]]/Data[[#This Row],[CURS VALUTAR EURO BNR 22 07 2020]]</f>
        <v>6724.8610565897407</v>
      </c>
      <c r="N2098" s="49">
        <v>3790</v>
      </c>
      <c r="O2098" s="54"/>
      <c r="P2098" s="54">
        <v>2347</v>
      </c>
      <c r="Q2098" s="54"/>
      <c r="R2098" s="54">
        <f>Data[[#This Row],[PERSOANE ÎNSCRISE ÎN LISTELE ELECTORALE (TURUL 1)            ]]+Data[[#This Row],[PERSOANE ÎNSCRISE ÎN LISTELE ELECTORALE (TURUL AL 2-LEA)]]</f>
        <v>3790</v>
      </c>
      <c r="S2098" s="54">
        <f>Data[[#This Row],[PERSOANE CARE AU PARTICIPAT LA VOT (TURUL 1)]]+Data[[#This Row],[PERSOANE CARE AU PARTICIPAT LA VOT  (TURUL AL 2-LEA)]]</f>
        <v>2347</v>
      </c>
      <c r="T2098" s="41">
        <f>Data[[#This Row],[TOTAL CHELTUIELI LEI]]/Data[[#This Row],[NUMĂRUL PERSOANELOR ÎNSCRISE ÎN LISTELE ELECTORALE]]</f>
        <v>8.5881266490765178</v>
      </c>
      <c r="U2098" s="41">
        <f>Data[[#This Row],[TOTAL CHELTUIELI EURO]]/Data[[#This Row],[NUMĂRUL PERSOANELOR ÎNSCRISE ÎN LISTELE ELECTORALE]]</f>
        <v>1.7743696719234143</v>
      </c>
      <c r="V2098" s="41">
        <f>Data[[#This Row],[TOTAL CHELTUIELI LEI]]/Data[[#This Row],[NUMĂRUL PERSOANELOR CARE AU PARTICIPAT LA VOT]]</f>
        <v>13.868342564976565</v>
      </c>
      <c r="W2098" s="41">
        <f>Data[[#This Row],[TOTAL CHELTUIELI EURO]]/Data[[#This Row],[NUMĂRUL PERSOANELOR CARE AU PARTICIPAT LA VOT]]</f>
        <v>2.86530083365562</v>
      </c>
      <c r="X2098" s="43">
        <v>4.8400999999999996</v>
      </c>
      <c r="Y2098" s="114" t="s">
        <v>2896</v>
      </c>
      <c r="Z2098" s="44">
        <v>8</v>
      </c>
      <c r="AA2098" s="115" t="s">
        <v>3107</v>
      </c>
      <c r="AB2098" s="44">
        <v>1</v>
      </c>
      <c r="AC2098" s="45"/>
    </row>
    <row r="2099" spans="1:29" x14ac:dyDescent="0.2">
      <c r="A2099" s="37">
        <v>2098</v>
      </c>
      <c r="B2099" s="38" t="s">
        <v>432</v>
      </c>
      <c r="C2099" s="39" t="s">
        <v>2378</v>
      </c>
      <c r="D2099" s="40">
        <v>44101</v>
      </c>
      <c r="E2099" s="38">
        <v>1</v>
      </c>
      <c r="F2099" s="38"/>
      <c r="G2099" s="38" t="s">
        <v>2</v>
      </c>
      <c r="H2099" s="38" t="s">
        <v>2</v>
      </c>
      <c r="I2099" s="39">
        <v>0</v>
      </c>
      <c r="J2099" s="39">
        <v>0</v>
      </c>
      <c r="K2099" s="39">
        <v>0</v>
      </c>
      <c r="L2099" s="41">
        <f>SUM(Data[[#This Row],[CHELTUIELI DE PERSONAL LEI]:[CHELTUIELI DE CAPITAL (ACTIVE NEFINANCIARE ) LEI]])</f>
        <v>0</v>
      </c>
      <c r="M2099" s="41">
        <f>Data[[#This Row],[TOTAL CHELTUIELI LEI]]/Data[[#This Row],[CURS VALUTAR EURO BNR 22 07 2020]]</f>
        <v>0</v>
      </c>
      <c r="N2099" s="49">
        <v>3226</v>
      </c>
      <c r="O2099" s="54"/>
      <c r="P2099" s="54">
        <v>1732</v>
      </c>
      <c r="Q2099" s="54"/>
      <c r="R2099" s="54">
        <f>Data[[#This Row],[PERSOANE ÎNSCRISE ÎN LISTELE ELECTORALE (TURUL 1)            ]]+Data[[#This Row],[PERSOANE ÎNSCRISE ÎN LISTELE ELECTORALE (TURUL AL 2-LEA)]]</f>
        <v>3226</v>
      </c>
      <c r="S2099" s="54">
        <f>Data[[#This Row],[PERSOANE CARE AU PARTICIPAT LA VOT (TURUL 1)]]+Data[[#This Row],[PERSOANE CARE AU PARTICIPAT LA VOT  (TURUL AL 2-LEA)]]</f>
        <v>1732</v>
      </c>
      <c r="T2099" s="41">
        <f>Data[[#This Row],[TOTAL CHELTUIELI LEI]]/Data[[#This Row],[NUMĂRUL PERSOANELOR ÎNSCRISE ÎN LISTELE ELECTORALE]]</f>
        <v>0</v>
      </c>
      <c r="U2099" s="41">
        <f>Data[[#This Row],[TOTAL CHELTUIELI EURO]]/Data[[#This Row],[NUMĂRUL PERSOANELOR ÎNSCRISE ÎN LISTELE ELECTORALE]]</f>
        <v>0</v>
      </c>
      <c r="V2099" s="41">
        <f>Data[[#This Row],[TOTAL CHELTUIELI LEI]]/Data[[#This Row],[NUMĂRUL PERSOANELOR CARE AU PARTICIPAT LA VOT]]</f>
        <v>0</v>
      </c>
      <c r="W2099" s="41">
        <f>Data[[#This Row],[TOTAL CHELTUIELI EURO]]/Data[[#This Row],[NUMĂRUL PERSOANELOR CARE AU PARTICIPAT LA VOT]]</f>
        <v>0</v>
      </c>
      <c r="X2099" s="43">
        <v>4.8400999999999996</v>
      </c>
      <c r="Y2099" s="114" t="s">
        <v>2890</v>
      </c>
      <c r="Z2099" s="44">
        <v>0</v>
      </c>
      <c r="AA2099" s="115" t="s">
        <v>3105</v>
      </c>
      <c r="AB2099" s="44">
        <v>0</v>
      </c>
      <c r="AC2099" s="45"/>
    </row>
    <row r="2100" spans="1:29" x14ac:dyDescent="0.2">
      <c r="A2100" s="37">
        <v>2099</v>
      </c>
      <c r="B2100" s="38" t="s">
        <v>432</v>
      </c>
      <c r="C2100" s="39" t="s">
        <v>2379</v>
      </c>
      <c r="D2100" s="40">
        <v>44101</v>
      </c>
      <c r="E2100" s="38">
        <v>1</v>
      </c>
      <c r="F2100" s="38"/>
      <c r="G2100" s="38" t="s">
        <v>2</v>
      </c>
      <c r="H2100" s="38" t="s">
        <v>2</v>
      </c>
      <c r="I2100" s="39">
        <v>2848</v>
      </c>
      <c r="J2100" s="39">
        <v>1818</v>
      </c>
      <c r="K2100" s="39">
        <v>0</v>
      </c>
      <c r="L2100" s="41">
        <f>SUM(Data[[#This Row],[CHELTUIELI DE PERSONAL LEI]:[CHELTUIELI DE CAPITAL (ACTIVE NEFINANCIARE ) LEI]])</f>
        <v>4666</v>
      </c>
      <c r="M2100" s="41">
        <f>Data[[#This Row],[TOTAL CHELTUIELI LEI]]/Data[[#This Row],[CURS VALUTAR EURO BNR 22 07 2020]]</f>
        <v>964.02966880849579</v>
      </c>
      <c r="N2100" s="49">
        <v>3025</v>
      </c>
      <c r="O2100" s="54"/>
      <c r="P2100" s="54">
        <v>1728</v>
      </c>
      <c r="Q2100" s="54"/>
      <c r="R2100" s="54">
        <f>Data[[#This Row],[PERSOANE ÎNSCRISE ÎN LISTELE ELECTORALE (TURUL 1)            ]]+Data[[#This Row],[PERSOANE ÎNSCRISE ÎN LISTELE ELECTORALE (TURUL AL 2-LEA)]]</f>
        <v>3025</v>
      </c>
      <c r="S2100" s="54">
        <f>Data[[#This Row],[PERSOANE CARE AU PARTICIPAT LA VOT (TURUL 1)]]+Data[[#This Row],[PERSOANE CARE AU PARTICIPAT LA VOT  (TURUL AL 2-LEA)]]</f>
        <v>1728</v>
      </c>
      <c r="T2100" s="41">
        <f>Data[[#This Row],[TOTAL CHELTUIELI LEI]]/Data[[#This Row],[NUMĂRUL PERSOANELOR ÎNSCRISE ÎN LISTELE ELECTORALE]]</f>
        <v>1.5424793388429752</v>
      </c>
      <c r="U2100" s="41">
        <f>Data[[#This Row],[TOTAL CHELTUIELI EURO]]/Data[[#This Row],[NUMĂRUL PERSOANELOR ÎNSCRISE ÎN LISTELE ELECTORALE]]</f>
        <v>0.31868749382099032</v>
      </c>
      <c r="V2100" s="41">
        <f>Data[[#This Row],[TOTAL CHELTUIELI LEI]]/Data[[#This Row],[NUMĂRUL PERSOANELOR CARE AU PARTICIPAT LA VOT]]</f>
        <v>2.7002314814814814</v>
      </c>
      <c r="W2100" s="41">
        <f>Data[[#This Row],[TOTAL CHELTUIELI EURO]]/Data[[#This Row],[NUMĂRUL PERSOANELOR CARE AU PARTICIPAT LA VOT]]</f>
        <v>0.55788753981973138</v>
      </c>
      <c r="X2100" s="43">
        <v>4.8400999999999996</v>
      </c>
      <c r="Y2100" s="114" t="s">
        <v>2894</v>
      </c>
      <c r="Z2100" s="44">
        <v>1</v>
      </c>
      <c r="AA2100" s="115" t="s">
        <v>3105</v>
      </c>
      <c r="AB2100" s="44">
        <v>0</v>
      </c>
      <c r="AC2100" s="45"/>
    </row>
    <row r="2101" spans="1:29" x14ac:dyDescent="0.2">
      <c r="A2101" s="37">
        <v>2100</v>
      </c>
      <c r="B2101" s="38" t="s">
        <v>432</v>
      </c>
      <c r="C2101" s="39" t="s">
        <v>2380</v>
      </c>
      <c r="D2101" s="40">
        <v>44101</v>
      </c>
      <c r="E2101" s="38">
        <v>1</v>
      </c>
      <c r="F2101" s="38"/>
      <c r="G2101" s="38" t="s">
        <v>2</v>
      </c>
      <c r="H2101" s="38" t="s">
        <v>2</v>
      </c>
      <c r="I2101" s="39">
        <v>0</v>
      </c>
      <c r="J2101" s="39">
        <v>13440</v>
      </c>
      <c r="K2101" s="39">
        <v>0</v>
      </c>
      <c r="L2101" s="41">
        <f>SUM(Data[[#This Row],[CHELTUIELI DE PERSONAL LEI]:[CHELTUIELI DE CAPITAL (ACTIVE NEFINANCIARE ) LEI]])</f>
        <v>13440</v>
      </c>
      <c r="M2101" s="41">
        <f>Data[[#This Row],[TOTAL CHELTUIELI LEI]]/Data[[#This Row],[CURS VALUTAR EURO BNR 22 07 2020]]</f>
        <v>2776.8021321873516</v>
      </c>
      <c r="N2101" s="49">
        <v>3122</v>
      </c>
      <c r="O2101" s="54"/>
      <c r="P2101" s="54">
        <v>1438</v>
      </c>
      <c r="Q2101" s="54"/>
      <c r="R2101" s="54">
        <f>Data[[#This Row],[PERSOANE ÎNSCRISE ÎN LISTELE ELECTORALE (TURUL 1)            ]]+Data[[#This Row],[PERSOANE ÎNSCRISE ÎN LISTELE ELECTORALE (TURUL AL 2-LEA)]]</f>
        <v>3122</v>
      </c>
      <c r="S2101" s="54">
        <f>Data[[#This Row],[PERSOANE CARE AU PARTICIPAT LA VOT (TURUL 1)]]+Data[[#This Row],[PERSOANE CARE AU PARTICIPAT LA VOT  (TURUL AL 2-LEA)]]</f>
        <v>1438</v>
      </c>
      <c r="T2101" s="41">
        <f>Data[[#This Row],[TOTAL CHELTUIELI LEI]]/Data[[#This Row],[NUMĂRUL PERSOANELOR ÎNSCRISE ÎN LISTELE ELECTORALE]]</f>
        <v>4.304932735426009</v>
      </c>
      <c r="U2101" s="41">
        <f>Data[[#This Row],[TOTAL CHELTUIELI EURO]]/Data[[#This Row],[NUMĂRUL PERSOANELOR ÎNSCRISE ÎN LISTELE ELECTORALE]]</f>
        <v>0.88943053561414209</v>
      </c>
      <c r="V2101" s="41">
        <f>Data[[#This Row],[TOTAL CHELTUIELI LEI]]/Data[[#This Row],[NUMĂRUL PERSOANELOR CARE AU PARTICIPAT LA VOT]]</f>
        <v>9.3463143254520169</v>
      </c>
      <c r="W2101" s="41">
        <f>Data[[#This Row],[TOTAL CHELTUIELI EURO]]/Data[[#This Row],[NUMĂRUL PERSOANELOR CARE AU PARTICIPAT LA VOT]]</f>
        <v>1.9310167817714545</v>
      </c>
      <c r="X2101" s="43">
        <v>4.8400999999999996</v>
      </c>
      <c r="Y2101" s="114" t="s">
        <v>2895</v>
      </c>
      <c r="Z2101" s="44">
        <v>4</v>
      </c>
      <c r="AA2101" s="115" t="s">
        <v>3105</v>
      </c>
      <c r="AB2101" s="44">
        <v>0</v>
      </c>
      <c r="AC2101" s="45"/>
    </row>
    <row r="2102" spans="1:29" x14ac:dyDescent="0.2">
      <c r="A2102" s="37">
        <v>2101</v>
      </c>
      <c r="B2102" s="38" t="s">
        <v>432</v>
      </c>
      <c r="C2102" s="39" t="s">
        <v>2381</v>
      </c>
      <c r="D2102" s="40">
        <v>44101</v>
      </c>
      <c r="E2102" s="38">
        <v>1</v>
      </c>
      <c r="F2102" s="38"/>
      <c r="G2102" s="38" t="s">
        <v>2</v>
      </c>
      <c r="H2102" s="38" t="s">
        <v>2</v>
      </c>
      <c r="I2102" s="39">
        <v>900</v>
      </c>
      <c r="J2102" s="39">
        <v>0</v>
      </c>
      <c r="K2102" s="39">
        <v>0</v>
      </c>
      <c r="L2102" s="41">
        <f>SUM(Data[[#This Row],[CHELTUIELI DE PERSONAL LEI]:[CHELTUIELI DE CAPITAL (ACTIVE NEFINANCIARE ) LEI]])</f>
        <v>900</v>
      </c>
      <c r="M2102" s="41">
        <f>Data[[#This Row],[TOTAL CHELTUIELI LEI]]/Data[[#This Row],[CURS VALUTAR EURO BNR 22 07 2020]]</f>
        <v>185.94657135183158</v>
      </c>
      <c r="N2102" s="49">
        <v>1882</v>
      </c>
      <c r="O2102" s="54"/>
      <c r="P2102" s="54">
        <v>993</v>
      </c>
      <c r="Q2102" s="54"/>
      <c r="R2102" s="54">
        <f>Data[[#This Row],[PERSOANE ÎNSCRISE ÎN LISTELE ELECTORALE (TURUL 1)            ]]+Data[[#This Row],[PERSOANE ÎNSCRISE ÎN LISTELE ELECTORALE (TURUL AL 2-LEA)]]</f>
        <v>1882</v>
      </c>
      <c r="S2102" s="54">
        <f>Data[[#This Row],[PERSOANE CARE AU PARTICIPAT LA VOT (TURUL 1)]]+Data[[#This Row],[PERSOANE CARE AU PARTICIPAT LA VOT  (TURUL AL 2-LEA)]]</f>
        <v>993</v>
      </c>
      <c r="T2102" s="41">
        <f>Data[[#This Row],[TOTAL CHELTUIELI LEI]]/Data[[#This Row],[NUMĂRUL PERSOANELOR ÎNSCRISE ÎN LISTELE ELECTORALE]]</f>
        <v>0.47821466524973433</v>
      </c>
      <c r="U2102" s="41">
        <f>Data[[#This Row],[TOTAL CHELTUIELI EURO]]/Data[[#This Row],[NUMĂRUL PERSOANELOR ÎNSCRISE ÎN LISTELE ELECTORALE]]</f>
        <v>9.8802641525946644E-2</v>
      </c>
      <c r="V2102" s="41">
        <f>Data[[#This Row],[TOTAL CHELTUIELI LEI]]/Data[[#This Row],[NUMĂRUL PERSOANELOR CARE AU PARTICIPAT LA VOT]]</f>
        <v>0.90634441087613293</v>
      </c>
      <c r="W2102" s="41">
        <f>Data[[#This Row],[TOTAL CHELTUIELI EURO]]/Data[[#This Row],[NUMĂRUL PERSOANELOR CARE AU PARTICIPAT LA VOT]]</f>
        <v>0.18725737296256956</v>
      </c>
      <c r="X2102" s="43">
        <v>4.8400999999999996</v>
      </c>
      <c r="Y2102" s="114" t="s">
        <v>2890</v>
      </c>
      <c r="Z2102" s="44">
        <v>0</v>
      </c>
      <c r="AA2102" s="115" t="s">
        <v>3105</v>
      </c>
      <c r="AB2102" s="44">
        <v>0</v>
      </c>
      <c r="AC2102" s="45"/>
    </row>
    <row r="2103" spans="1:29" x14ac:dyDescent="0.2">
      <c r="A2103" s="37">
        <v>2102</v>
      </c>
      <c r="B2103" s="38" t="s">
        <v>432</v>
      </c>
      <c r="C2103" s="39" t="s">
        <v>2382</v>
      </c>
      <c r="D2103" s="40">
        <v>44101</v>
      </c>
      <c r="E2103" s="38">
        <v>1</v>
      </c>
      <c r="F2103" s="38"/>
      <c r="G2103" s="38" t="s">
        <v>2</v>
      </c>
      <c r="H2103" s="38" t="s">
        <v>2</v>
      </c>
      <c r="I2103" s="39">
        <v>1200</v>
      </c>
      <c r="J2103" s="39">
        <v>237</v>
      </c>
      <c r="K2103" s="39">
        <v>0</v>
      </c>
      <c r="L2103" s="41">
        <f>SUM(Data[[#This Row],[CHELTUIELI DE PERSONAL LEI]:[CHELTUIELI DE CAPITAL (ACTIVE NEFINANCIARE ) LEI]])</f>
        <v>1437</v>
      </c>
      <c r="M2103" s="41">
        <f>Data[[#This Row],[TOTAL CHELTUIELI LEI]]/Data[[#This Row],[CURS VALUTAR EURO BNR 22 07 2020]]</f>
        <v>296.89469225842441</v>
      </c>
      <c r="N2103" s="49">
        <v>1532</v>
      </c>
      <c r="O2103" s="54"/>
      <c r="P2103" s="54">
        <v>1075</v>
      </c>
      <c r="Q2103" s="54"/>
      <c r="R2103" s="54">
        <f>Data[[#This Row],[PERSOANE ÎNSCRISE ÎN LISTELE ELECTORALE (TURUL 1)            ]]+Data[[#This Row],[PERSOANE ÎNSCRISE ÎN LISTELE ELECTORALE (TURUL AL 2-LEA)]]</f>
        <v>1532</v>
      </c>
      <c r="S2103" s="54">
        <f>Data[[#This Row],[PERSOANE CARE AU PARTICIPAT LA VOT (TURUL 1)]]+Data[[#This Row],[PERSOANE CARE AU PARTICIPAT LA VOT  (TURUL AL 2-LEA)]]</f>
        <v>1075</v>
      </c>
      <c r="T2103" s="41">
        <f>Data[[#This Row],[TOTAL CHELTUIELI LEI]]/Data[[#This Row],[NUMĂRUL PERSOANELOR ÎNSCRISE ÎN LISTELE ELECTORALE]]</f>
        <v>0.93798955613577029</v>
      </c>
      <c r="U2103" s="41">
        <f>Data[[#This Row],[TOTAL CHELTUIELI EURO]]/Data[[#This Row],[NUMĂRUL PERSOANELOR ÎNSCRISE ÎN LISTELE ELECTORALE]]</f>
        <v>0.19379549103030314</v>
      </c>
      <c r="V2103" s="41">
        <f>Data[[#This Row],[TOTAL CHELTUIELI LEI]]/Data[[#This Row],[NUMĂRUL PERSOANELOR CARE AU PARTICIPAT LA VOT]]</f>
        <v>1.3367441860465117</v>
      </c>
      <c r="W2103" s="41">
        <f>Data[[#This Row],[TOTAL CHELTUIELI EURO]]/Data[[#This Row],[NUMĂRUL PERSOANELOR CARE AU PARTICIPAT LA VOT]]</f>
        <v>0.27618110907760413</v>
      </c>
      <c r="X2103" s="43">
        <v>4.8400999999999996</v>
      </c>
      <c r="Y2103" s="114" t="s">
        <v>2890</v>
      </c>
      <c r="Z2103" s="44">
        <v>0</v>
      </c>
      <c r="AA2103" s="115" t="s">
        <v>3105</v>
      </c>
      <c r="AB2103" s="44">
        <v>0</v>
      </c>
      <c r="AC2103" s="45"/>
    </row>
    <row r="2104" spans="1:29" x14ac:dyDescent="0.2">
      <c r="A2104" s="37">
        <v>2103</v>
      </c>
      <c r="B2104" s="38" t="s">
        <v>432</v>
      </c>
      <c r="C2104" s="39" t="s">
        <v>2126</v>
      </c>
      <c r="D2104" s="40">
        <v>44101</v>
      </c>
      <c r="E2104" s="38">
        <v>1</v>
      </c>
      <c r="F2104" s="38"/>
      <c r="G2104" s="38" t="s">
        <v>2</v>
      </c>
      <c r="H2104" s="38" t="s">
        <v>2</v>
      </c>
      <c r="I2104" s="39">
        <v>0</v>
      </c>
      <c r="J2104" s="39">
        <v>9716</v>
      </c>
      <c r="K2104" s="39">
        <v>0</v>
      </c>
      <c r="L2104" s="41">
        <f>SUM(Data[[#This Row],[CHELTUIELI DE PERSONAL LEI]:[CHELTUIELI DE CAPITAL (ACTIVE NEFINANCIARE ) LEI]])</f>
        <v>9716</v>
      </c>
      <c r="M2104" s="41">
        <f>Data[[#This Row],[TOTAL CHELTUIELI LEI]]/Data[[#This Row],[CURS VALUTAR EURO BNR 22 07 2020]]</f>
        <v>2007.3965413937731</v>
      </c>
      <c r="N2104" s="49">
        <v>1408</v>
      </c>
      <c r="O2104" s="54"/>
      <c r="P2104" s="54">
        <v>734</v>
      </c>
      <c r="Q2104" s="54"/>
      <c r="R2104" s="54">
        <f>Data[[#This Row],[PERSOANE ÎNSCRISE ÎN LISTELE ELECTORALE (TURUL 1)            ]]+Data[[#This Row],[PERSOANE ÎNSCRISE ÎN LISTELE ELECTORALE (TURUL AL 2-LEA)]]</f>
        <v>1408</v>
      </c>
      <c r="S2104" s="54">
        <f>Data[[#This Row],[PERSOANE CARE AU PARTICIPAT LA VOT (TURUL 1)]]+Data[[#This Row],[PERSOANE CARE AU PARTICIPAT LA VOT  (TURUL AL 2-LEA)]]</f>
        <v>734</v>
      </c>
      <c r="T2104" s="41">
        <f>Data[[#This Row],[TOTAL CHELTUIELI LEI]]/Data[[#This Row],[NUMĂRUL PERSOANELOR ÎNSCRISE ÎN LISTELE ELECTORALE]]</f>
        <v>6.9005681818181817</v>
      </c>
      <c r="U2104" s="41">
        <f>Data[[#This Row],[TOTAL CHELTUIELI EURO]]/Data[[#This Row],[NUMĂRUL PERSOANELOR ÎNSCRISE ÎN LISTELE ELECTORALE]]</f>
        <v>1.4257077708762593</v>
      </c>
      <c r="V2104" s="41">
        <f>Data[[#This Row],[TOTAL CHELTUIELI LEI]]/Data[[#This Row],[NUMĂRUL PERSOANELOR CARE AU PARTICIPAT LA VOT]]</f>
        <v>13.237057220708447</v>
      </c>
      <c r="W2104" s="41">
        <f>Data[[#This Row],[TOTAL CHELTUIELI EURO]]/Data[[#This Row],[NUMĂRUL PERSOANELOR CARE AU PARTICIPAT LA VOT]]</f>
        <v>2.734872672198601</v>
      </c>
      <c r="X2104" s="43">
        <v>4.8400999999999996</v>
      </c>
      <c r="Y2104" s="114" t="s">
        <v>2889</v>
      </c>
      <c r="Z2104" s="44">
        <v>6</v>
      </c>
      <c r="AA2104" s="115" t="s">
        <v>3107</v>
      </c>
      <c r="AB2104" s="44">
        <v>1</v>
      </c>
      <c r="AC2104" s="45"/>
    </row>
    <row r="2105" spans="1:29" x14ac:dyDescent="0.2">
      <c r="A2105" s="37">
        <v>2104</v>
      </c>
      <c r="B2105" s="38" t="s">
        <v>432</v>
      </c>
      <c r="C2105" s="39" t="s">
        <v>2383</v>
      </c>
      <c r="D2105" s="40">
        <v>44101</v>
      </c>
      <c r="E2105" s="38">
        <v>1</v>
      </c>
      <c r="F2105" s="38"/>
      <c r="G2105" s="38" t="s">
        <v>2</v>
      </c>
      <c r="H2105" s="38" t="s">
        <v>2</v>
      </c>
      <c r="I2105" s="39">
        <v>2160</v>
      </c>
      <c r="J2105" s="39">
        <v>6174.66</v>
      </c>
      <c r="K2105" s="39">
        <v>0</v>
      </c>
      <c r="L2105" s="41">
        <f>SUM(Data[[#This Row],[CHELTUIELI DE PERSONAL LEI]:[CHELTUIELI DE CAPITAL (ACTIVE NEFINANCIARE ) LEI]])</f>
        <v>8334.66</v>
      </c>
      <c r="M2105" s="41">
        <f>Data[[#This Row],[TOTAL CHELTUIELI LEI]]/Data[[#This Row],[CURS VALUTAR EURO BNR 22 07 2020]]</f>
        <v>1722.0016115369517</v>
      </c>
      <c r="N2105" s="49">
        <v>3478</v>
      </c>
      <c r="O2105" s="54"/>
      <c r="P2105" s="54">
        <v>2308</v>
      </c>
      <c r="Q2105" s="54"/>
      <c r="R2105" s="54">
        <f>Data[[#This Row],[PERSOANE ÎNSCRISE ÎN LISTELE ELECTORALE (TURUL 1)            ]]+Data[[#This Row],[PERSOANE ÎNSCRISE ÎN LISTELE ELECTORALE (TURUL AL 2-LEA)]]</f>
        <v>3478</v>
      </c>
      <c r="S2105" s="54">
        <f>Data[[#This Row],[PERSOANE CARE AU PARTICIPAT LA VOT (TURUL 1)]]+Data[[#This Row],[PERSOANE CARE AU PARTICIPAT LA VOT  (TURUL AL 2-LEA)]]</f>
        <v>2308</v>
      </c>
      <c r="T2105" s="41">
        <f>Data[[#This Row],[TOTAL CHELTUIELI LEI]]/Data[[#This Row],[NUMĂRUL PERSOANELOR ÎNSCRISE ÎN LISTELE ELECTORALE]]</f>
        <v>2.3963944795859691</v>
      </c>
      <c r="U2105" s="41">
        <f>Data[[#This Row],[TOTAL CHELTUIELI EURO]]/Data[[#This Row],[NUMĂRUL PERSOANELOR ÎNSCRISE ÎN LISTELE ELECTORALE]]</f>
        <v>0.49511259676163072</v>
      </c>
      <c r="V2105" s="41">
        <f>Data[[#This Row],[TOTAL CHELTUIELI LEI]]/Data[[#This Row],[NUMĂRUL PERSOANELOR CARE AU PARTICIPAT LA VOT]]</f>
        <v>3.611204506065858</v>
      </c>
      <c r="W2105" s="41">
        <f>Data[[#This Row],[TOTAL CHELTUIELI EURO]]/Data[[#This Row],[NUMĂRUL PERSOANELOR CARE AU PARTICIPAT LA VOT]]</f>
        <v>0.74610121817025643</v>
      </c>
      <c r="X2105" s="43">
        <v>4.8400999999999996</v>
      </c>
      <c r="Y2105" s="114" t="s">
        <v>2891</v>
      </c>
      <c r="Z2105" s="44">
        <v>2</v>
      </c>
      <c r="AA2105" s="115" t="s">
        <v>3105</v>
      </c>
      <c r="AB2105" s="44">
        <v>0</v>
      </c>
      <c r="AC2105" s="45"/>
    </row>
    <row r="2106" spans="1:29" x14ac:dyDescent="0.2">
      <c r="A2106" s="37">
        <v>2105</v>
      </c>
      <c r="B2106" s="38" t="s">
        <v>432</v>
      </c>
      <c r="C2106" s="39" t="s">
        <v>2384</v>
      </c>
      <c r="D2106" s="40">
        <v>44101</v>
      </c>
      <c r="E2106" s="38">
        <v>1</v>
      </c>
      <c r="F2106" s="38"/>
      <c r="G2106" s="38" t="s">
        <v>2</v>
      </c>
      <c r="H2106" s="38" t="s">
        <v>2</v>
      </c>
      <c r="I2106" s="39">
        <v>4705</v>
      </c>
      <c r="J2106" s="39">
        <v>5800</v>
      </c>
      <c r="K2106" s="39">
        <v>0</v>
      </c>
      <c r="L2106" s="41">
        <f>SUM(Data[[#This Row],[CHELTUIELI DE PERSONAL LEI]:[CHELTUIELI DE CAPITAL (ACTIVE NEFINANCIARE ) LEI]])</f>
        <v>10505</v>
      </c>
      <c r="M2106" s="41">
        <f>Data[[#This Row],[TOTAL CHELTUIELI LEI]]/Data[[#This Row],[CURS VALUTAR EURO BNR 22 07 2020]]</f>
        <v>2170.4097022788787</v>
      </c>
      <c r="N2106" s="49">
        <v>1701</v>
      </c>
      <c r="O2106" s="54"/>
      <c r="P2106" s="54">
        <v>1081</v>
      </c>
      <c r="Q2106" s="54"/>
      <c r="R2106" s="54">
        <f>Data[[#This Row],[PERSOANE ÎNSCRISE ÎN LISTELE ELECTORALE (TURUL 1)            ]]+Data[[#This Row],[PERSOANE ÎNSCRISE ÎN LISTELE ELECTORALE (TURUL AL 2-LEA)]]</f>
        <v>1701</v>
      </c>
      <c r="S2106" s="54">
        <f>Data[[#This Row],[PERSOANE CARE AU PARTICIPAT LA VOT (TURUL 1)]]+Data[[#This Row],[PERSOANE CARE AU PARTICIPAT LA VOT  (TURUL AL 2-LEA)]]</f>
        <v>1081</v>
      </c>
      <c r="T2106" s="41">
        <f>Data[[#This Row],[TOTAL CHELTUIELI LEI]]/Data[[#This Row],[NUMĂRUL PERSOANELOR ÎNSCRISE ÎN LISTELE ELECTORALE]]</f>
        <v>6.1757789535567316</v>
      </c>
      <c r="U2106" s="41">
        <f>Data[[#This Row],[TOTAL CHELTUIELI EURO]]/Data[[#This Row],[NUMĂRUL PERSOANELOR ÎNSCRISE ÎN LISTELE ELECTORALE]]</f>
        <v>1.2759610242674184</v>
      </c>
      <c r="V2106" s="41">
        <f>Data[[#This Row],[TOTAL CHELTUIELI LEI]]/Data[[#This Row],[NUMĂRUL PERSOANELOR CARE AU PARTICIPAT LA VOT]]</f>
        <v>9.717853839037927</v>
      </c>
      <c r="W2106" s="41">
        <f>Data[[#This Row],[TOTAL CHELTUIELI EURO]]/Data[[#This Row],[NUMĂRUL PERSOANELOR CARE AU PARTICIPAT LA VOT]]</f>
        <v>2.0077795580748186</v>
      </c>
      <c r="X2106" s="43">
        <v>4.8400999999999996</v>
      </c>
      <c r="Y2106" s="114" t="s">
        <v>2889</v>
      </c>
      <c r="Z2106" s="44">
        <v>6</v>
      </c>
      <c r="AA2106" s="115" t="s">
        <v>3107</v>
      </c>
      <c r="AB2106" s="44">
        <v>1</v>
      </c>
      <c r="AC2106" s="45"/>
    </row>
    <row r="2107" spans="1:29" x14ac:dyDescent="0.2">
      <c r="A2107" s="37">
        <v>2106</v>
      </c>
      <c r="B2107" s="38" t="s">
        <v>432</v>
      </c>
      <c r="C2107" s="39" t="s">
        <v>2385</v>
      </c>
      <c r="D2107" s="40">
        <v>44101</v>
      </c>
      <c r="E2107" s="38">
        <v>1</v>
      </c>
      <c r="F2107" s="38"/>
      <c r="G2107" s="38" t="s">
        <v>2</v>
      </c>
      <c r="H2107" s="38" t="s">
        <v>2</v>
      </c>
      <c r="I2107" s="39">
        <v>1000</v>
      </c>
      <c r="J2107" s="39">
        <v>0</v>
      </c>
      <c r="K2107" s="39">
        <v>0</v>
      </c>
      <c r="L2107" s="41">
        <f>SUM(Data[[#This Row],[CHELTUIELI DE PERSONAL LEI]:[CHELTUIELI DE CAPITAL (ACTIVE NEFINANCIARE ) LEI]])</f>
        <v>1000</v>
      </c>
      <c r="M2107" s="41">
        <f>Data[[#This Row],[TOTAL CHELTUIELI LEI]]/Data[[#This Row],[CURS VALUTAR EURO BNR 22 07 2020]]</f>
        <v>206.60730150203509</v>
      </c>
      <c r="N2107" s="49">
        <v>1303</v>
      </c>
      <c r="O2107" s="54"/>
      <c r="P2107" s="54">
        <v>875</v>
      </c>
      <c r="Q2107" s="54"/>
      <c r="R2107" s="54">
        <f>Data[[#This Row],[PERSOANE ÎNSCRISE ÎN LISTELE ELECTORALE (TURUL 1)            ]]+Data[[#This Row],[PERSOANE ÎNSCRISE ÎN LISTELE ELECTORALE (TURUL AL 2-LEA)]]</f>
        <v>1303</v>
      </c>
      <c r="S2107" s="54">
        <f>Data[[#This Row],[PERSOANE CARE AU PARTICIPAT LA VOT (TURUL 1)]]+Data[[#This Row],[PERSOANE CARE AU PARTICIPAT LA VOT  (TURUL AL 2-LEA)]]</f>
        <v>875</v>
      </c>
      <c r="T2107" s="41">
        <f>Data[[#This Row],[TOTAL CHELTUIELI LEI]]/Data[[#This Row],[NUMĂRUL PERSOANELOR ÎNSCRISE ÎN LISTELE ELECTORALE]]</f>
        <v>0.76745970836531086</v>
      </c>
      <c r="U2107" s="41">
        <f>Data[[#This Row],[TOTAL CHELTUIELI EURO]]/Data[[#This Row],[NUMĂRUL PERSOANELOR ÎNSCRISE ÎN LISTELE ELECTORALE]]</f>
        <v>0.15856277935689569</v>
      </c>
      <c r="V2107" s="41">
        <f>Data[[#This Row],[TOTAL CHELTUIELI LEI]]/Data[[#This Row],[NUMĂRUL PERSOANELOR CARE AU PARTICIPAT LA VOT]]</f>
        <v>1.1428571428571428</v>
      </c>
      <c r="W2107" s="41">
        <f>Data[[#This Row],[TOTAL CHELTUIELI EURO]]/Data[[#This Row],[NUMĂRUL PERSOANELOR CARE AU PARTICIPAT LA VOT]]</f>
        <v>0.23612263028804009</v>
      </c>
      <c r="X2107" s="43">
        <v>4.8400999999999996</v>
      </c>
      <c r="Y2107" s="114" t="s">
        <v>2890</v>
      </c>
      <c r="Z2107" s="44">
        <v>0</v>
      </c>
      <c r="AA2107" s="115" t="s">
        <v>3105</v>
      </c>
      <c r="AB2107" s="44">
        <v>0</v>
      </c>
      <c r="AC2107" s="45"/>
    </row>
    <row r="2108" spans="1:29" x14ac:dyDescent="0.2">
      <c r="A2108" s="37">
        <v>2107</v>
      </c>
      <c r="B2108" s="38" t="s">
        <v>432</v>
      </c>
      <c r="C2108" s="39" t="s">
        <v>2386</v>
      </c>
      <c r="D2108" s="40">
        <v>44101</v>
      </c>
      <c r="E2108" s="38">
        <v>1</v>
      </c>
      <c r="F2108" s="38"/>
      <c r="G2108" s="38" t="s">
        <v>2</v>
      </c>
      <c r="H2108" s="38" t="s">
        <v>2</v>
      </c>
      <c r="I2108" s="41">
        <v>2000</v>
      </c>
      <c r="J2108" s="41">
        <v>7444.49</v>
      </c>
      <c r="K2108" s="41">
        <v>0</v>
      </c>
      <c r="L2108" s="41">
        <f>SUM(Data[[#This Row],[CHELTUIELI DE PERSONAL LEI]:[CHELTUIELI DE CAPITAL (ACTIVE NEFINANCIARE ) LEI]])</f>
        <v>9444.49</v>
      </c>
      <c r="M2108" s="41">
        <f>Data[[#This Row],[TOTAL CHELTUIELI LEI]]/Data[[#This Row],[CURS VALUTAR EURO BNR 22 07 2020]]</f>
        <v>1951.3005929629553</v>
      </c>
      <c r="N2108" s="49">
        <v>1561</v>
      </c>
      <c r="O2108" s="54"/>
      <c r="P2108" s="54">
        <v>1050</v>
      </c>
      <c r="Q2108" s="54"/>
      <c r="R2108" s="54">
        <f>Data[[#This Row],[PERSOANE ÎNSCRISE ÎN LISTELE ELECTORALE (TURUL 1)            ]]+Data[[#This Row],[PERSOANE ÎNSCRISE ÎN LISTELE ELECTORALE (TURUL AL 2-LEA)]]</f>
        <v>1561</v>
      </c>
      <c r="S2108" s="54">
        <f>Data[[#This Row],[PERSOANE CARE AU PARTICIPAT LA VOT (TURUL 1)]]+Data[[#This Row],[PERSOANE CARE AU PARTICIPAT LA VOT  (TURUL AL 2-LEA)]]</f>
        <v>1050</v>
      </c>
      <c r="T2108" s="41">
        <f>Data[[#This Row],[TOTAL CHELTUIELI LEI]]/Data[[#This Row],[NUMĂRUL PERSOANELOR ÎNSCRISE ÎN LISTELE ELECTORALE]]</f>
        <v>6.0502818705957715</v>
      </c>
      <c r="U2108" s="41">
        <f>Data[[#This Row],[TOTAL CHELTUIELI EURO]]/Data[[#This Row],[NUMĂRUL PERSOANELOR ÎNSCRISE ÎN LISTELE ELECTORALE]]</f>
        <v>1.2500324106104774</v>
      </c>
      <c r="V2108" s="41">
        <f>Data[[#This Row],[TOTAL CHELTUIELI LEI]]/Data[[#This Row],[NUMĂRUL PERSOANELOR CARE AU PARTICIPAT LA VOT]]</f>
        <v>8.9947523809523808</v>
      </c>
      <c r="W2108" s="41">
        <f>Data[[#This Row],[TOTAL CHELTUIELI EURO]]/Data[[#This Row],[NUMĂRUL PERSOANELOR CARE AU PARTICIPAT LA VOT]]</f>
        <v>1.8583815171075764</v>
      </c>
      <c r="X2108" s="43">
        <v>4.8400999999999996</v>
      </c>
      <c r="Y2108" s="114" t="s">
        <v>2889</v>
      </c>
      <c r="Z2108" s="44">
        <v>6</v>
      </c>
      <c r="AA2108" s="115" t="s">
        <v>3107</v>
      </c>
      <c r="AB2108" s="44">
        <v>1</v>
      </c>
      <c r="AC2108" s="45"/>
    </row>
    <row r="2109" spans="1:29" x14ac:dyDescent="0.2">
      <c r="A2109" s="37">
        <v>2108</v>
      </c>
      <c r="B2109" s="38" t="s">
        <v>432</v>
      </c>
      <c r="C2109" s="39" t="s">
        <v>2387</v>
      </c>
      <c r="D2109" s="40">
        <v>44101</v>
      </c>
      <c r="E2109" s="38">
        <v>1</v>
      </c>
      <c r="F2109" s="38"/>
      <c r="G2109" s="38" t="s">
        <v>2</v>
      </c>
      <c r="H2109" s="38" t="s">
        <v>2</v>
      </c>
      <c r="I2109" s="39">
        <v>1841</v>
      </c>
      <c r="J2109" s="39">
        <v>5934</v>
      </c>
      <c r="K2109" s="39">
        <v>0</v>
      </c>
      <c r="L2109" s="41">
        <f>SUM(Data[[#This Row],[CHELTUIELI DE PERSONAL LEI]:[CHELTUIELI DE CAPITAL (ACTIVE NEFINANCIARE ) LEI]])</f>
        <v>7775</v>
      </c>
      <c r="M2109" s="41">
        <f>Data[[#This Row],[TOTAL CHELTUIELI LEI]]/Data[[#This Row],[CURS VALUTAR EURO BNR 22 07 2020]]</f>
        <v>1606.3717691783229</v>
      </c>
      <c r="N2109" s="49">
        <v>1585</v>
      </c>
      <c r="O2109" s="54"/>
      <c r="P2109" s="54">
        <v>1010</v>
      </c>
      <c r="Q2109" s="54"/>
      <c r="R2109" s="54">
        <f>Data[[#This Row],[PERSOANE ÎNSCRISE ÎN LISTELE ELECTORALE (TURUL 1)            ]]+Data[[#This Row],[PERSOANE ÎNSCRISE ÎN LISTELE ELECTORALE (TURUL AL 2-LEA)]]</f>
        <v>1585</v>
      </c>
      <c r="S2109" s="54">
        <f>Data[[#This Row],[PERSOANE CARE AU PARTICIPAT LA VOT (TURUL 1)]]+Data[[#This Row],[PERSOANE CARE AU PARTICIPAT LA VOT  (TURUL AL 2-LEA)]]</f>
        <v>1010</v>
      </c>
      <c r="T2109" s="41">
        <f>Data[[#This Row],[TOTAL CHELTUIELI LEI]]/Data[[#This Row],[NUMĂRUL PERSOANELOR ÎNSCRISE ÎN LISTELE ELECTORALE]]</f>
        <v>4.9053627760252363</v>
      </c>
      <c r="U2109" s="41">
        <f>Data[[#This Row],[TOTAL CHELTUIELI EURO]]/Data[[#This Row],[NUMĂRUL PERSOANELOR ÎNSCRISE ÎN LISTELE ELECTORALE]]</f>
        <v>1.013483766043106</v>
      </c>
      <c r="V2109" s="41">
        <f>Data[[#This Row],[TOTAL CHELTUIELI LEI]]/Data[[#This Row],[NUMĂRUL PERSOANELOR CARE AU PARTICIPAT LA VOT]]</f>
        <v>7.6980198019801982</v>
      </c>
      <c r="W2109" s="41">
        <f>Data[[#This Row],[TOTAL CHELTUIELI EURO]]/Data[[#This Row],[NUMĂRUL PERSOANELOR CARE AU PARTICIPAT LA VOT]]</f>
        <v>1.5904670981963593</v>
      </c>
      <c r="X2109" s="43">
        <v>4.8400999999999996</v>
      </c>
      <c r="Y2109" s="114" t="s">
        <v>2895</v>
      </c>
      <c r="Z2109" s="44">
        <v>4</v>
      </c>
      <c r="AA2109" s="115" t="s">
        <v>3107</v>
      </c>
      <c r="AB2109" s="44">
        <v>1</v>
      </c>
      <c r="AC2109" s="45"/>
    </row>
    <row r="2110" spans="1:29" x14ac:dyDescent="0.2">
      <c r="A2110" s="37">
        <v>2109</v>
      </c>
      <c r="B2110" s="38" t="s">
        <v>432</v>
      </c>
      <c r="C2110" s="39" t="s">
        <v>2388</v>
      </c>
      <c r="D2110" s="40">
        <v>44101</v>
      </c>
      <c r="E2110" s="38">
        <v>1</v>
      </c>
      <c r="F2110" s="38"/>
      <c r="G2110" s="38" t="s">
        <v>2</v>
      </c>
      <c r="H2110" s="38" t="s">
        <v>2</v>
      </c>
      <c r="I2110" s="39">
        <v>6500</v>
      </c>
      <c r="J2110" s="39">
        <v>28702</v>
      </c>
      <c r="K2110" s="39">
        <v>0</v>
      </c>
      <c r="L2110" s="41">
        <f>SUM(Data[[#This Row],[CHELTUIELI DE PERSONAL LEI]:[CHELTUIELI DE CAPITAL (ACTIVE NEFINANCIARE ) LEI]])</f>
        <v>35202</v>
      </c>
      <c r="M2110" s="41">
        <f>Data[[#This Row],[TOTAL CHELTUIELI LEI]]/Data[[#This Row],[CURS VALUTAR EURO BNR 22 07 2020]]</f>
        <v>7272.9902274746391</v>
      </c>
      <c r="N2110" s="49">
        <v>5413</v>
      </c>
      <c r="O2110" s="54"/>
      <c r="P2110" s="54">
        <v>2356</v>
      </c>
      <c r="Q2110" s="54"/>
      <c r="R2110" s="54">
        <f>Data[[#This Row],[PERSOANE ÎNSCRISE ÎN LISTELE ELECTORALE (TURUL 1)            ]]+Data[[#This Row],[PERSOANE ÎNSCRISE ÎN LISTELE ELECTORALE (TURUL AL 2-LEA)]]</f>
        <v>5413</v>
      </c>
      <c r="S2110" s="54">
        <f>Data[[#This Row],[PERSOANE CARE AU PARTICIPAT LA VOT (TURUL 1)]]+Data[[#This Row],[PERSOANE CARE AU PARTICIPAT LA VOT  (TURUL AL 2-LEA)]]</f>
        <v>2356</v>
      </c>
      <c r="T2110" s="41">
        <f>Data[[#This Row],[TOTAL CHELTUIELI LEI]]/Data[[#This Row],[NUMĂRUL PERSOANELOR ÎNSCRISE ÎN LISTELE ELECTORALE]]</f>
        <v>6.503232957694439</v>
      </c>
      <c r="U2110" s="41">
        <f>Data[[#This Row],[TOTAL CHELTUIELI EURO]]/Data[[#This Row],[NUMĂRUL PERSOANELOR ÎNSCRISE ÎN LISTELE ELECTORALE]]</f>
        <v>1.3436154124283464</v>
      </c>
      <c r="V2110" s="41">
        <f>Data[[#This Row],[TOTAL CHELTUIELI LEI]]/Data[[#This Row],[NUMĂRUL PERSOANELOR CARE AU PARTICIPAT LA VOT]]</f>
        <v>14.941426146010187</v>
      </c>
      <c r="W2110" s="41">
        <f>Data[[#This Row],[TOTAL CHELTUIELI EURO]]/Data[[#This Row],[NUMĂRUL PERSOANELOR CARE AU PARTICIPAT LA VOT]]</f>
        <v>3.0870077366191166</v>
      </c>
      <c r="X2110" s="43">
        <v>4.8400999999999996</v>
      </c>
      <c r="Y2110" s="114" t="s">
        <v>2889</v>
      </c>
      <c r="Z2110" s="44">
        <v>6</v>
      </c>
      <c r="AA2110" s="115" t="s">
        <v>3107</v>
      </c>
      <c r="AB2110" s="44">
        <v>1</v>
      </c>
      <c r="AC2110" s="45"/>
    </row>
    <row r="2111" spans="1:29" x14ac:dyDescent="0.2">
      <c r="A2111" s="37">
        <v>2110</v>
      </c>
      <c r="B2111" s="38" t="s">
        <v>432</v>
      </c>
      <c r="C2111" s="39" t="s">
        <v>2389</v>
      </c>
      <c r="D2111" s="40">
        <v>44101</v>
      </c>
      <c r="E2111" s="38">
        <v>1</v>
      </c>
      <c r="F2111" s="38"/>
      <c r="G2111" s="38" t="s">
        <v>2</v>
      </c>
      <c r="H2111" s="38" t="s">
        <v>2</v>
      </c>
      <c r="I2111" s="39">
        <v>0</v>
      </c>
      <c r="J2111" s="39">
        <v>13371.89</v>
      </c>
      <c r="K2111" s="39">
        <v>0</v>
      </c>
      <c r="L2111" s="41">
        <f>SUM(Data[[#This Row],[CHELTUIELI DE PERSONAL LEI]:[CHELTUIELI DE CAPITAL (ACTIVE NEFINANCIARE ) LEI]])</f>
        <v>13371.89</v>
      </c>
      <c r="M2111" s="41">
        <f>Data[[#This Row],[TOTAL CHELTUIELI LEI]]/Data[[#This Row],[CURS VALUTAR EURO BNR 22 07 2020]]</f>
        <v>2762.7301088820482</v>
      </c>
      <c r="N2111" s="49">
        <v>2496</v>
      </c>
      <c r="O2111" s="54"/>
      <c r="P2111" s="54">
        <v>1226</v>
      </c>
      <c r="Q2111" s="54"/>
      <c r="R2111" s="54">
        <f>Data[[#This Row],[PERSOANE ÎNSCRISE ÎN LISTELE ELECTORALE (TURUL 1)            ]]+Data[[#This Row],[PERSOANE ÎNSCRISE ÎN LISTELE ELECTORALE (TURUL AL 2-LEA)]]</f>
        <v>2496</v>
      </c>
      <c r="S2111" s="54">
        <f>Data[[#This Row],[PERSOANE CARE AU PARTICIPAT LA VOT (TURUL 1)]]+Data[[#This Row],[PERSOANE CARE AU PARTICIPAT LA VOT  (TURUL AL 2-LEA)]]</f>
        <v>1226</v>
      </c>
      <c r="T2111" s="41">
        <f>Data[[#This Row],[TOTAL CHELTUIELI LEI]]/Data[[#This Row],[NUMĂRUL PERSOANELOR ÎNSCRISE ÎN LISTELE ELECTORALE]]</f>
        <v>5.3573277243589743</v>
      </c>
      <c r="U2111" s="41">
        <f>Data[[#This Row],[TOTAL CHELTUIELI EURO]]/Data[[#This Row],[NUMĂRUL PERSOANELOR ÎNSCRISE ÎN LISTELE ELECTORALE]]</f>
        <v>1.1068630243918463</v>
      </c>
      <c r="V2111" s="41">
        <f>Data[[#This Row],[TOTAL CHELTUIELI LEI]]/Data[[#This Row],[NUMĂRUL PERSOANELOR CARE AU PARTICIPAT LA VOT]]</f>
        <v>10.906924959216965</v>
      </c>
      <c r="W2111" s="41">
        <f>Data[[#This Row],[TOTAL CHELTUIELI EURO]]/Data[[#This Row],[NUMĂRUL PERSOANELOR CARE AU PARTICIPAT LA VOT]]</f>
        <v>2.2534503335090115</v>
      </c>
      <c r="X2111" s="43">
        <v>4.8400999999999996</v>
      </c>
      <c r="Y2111" s="114" t="s">
        <v>2892</v>
      </c>
      <c r="Z2111" s="44">
        <v>5</v>
      </c>
      <c r="AA2111" s="115" t="s">
        <v>3107</v>
      </c>
      <c r="AB2111" s="44">
        <v>1</v>
      </c>
      <c r="AC2111" s="45"/>
    </row>
    <row r="2112" spans="1:29" x14ac:dyDescent="0.2">
      <c r="A2112" s="37">
        <v>2111</v>
      </c>
      <c r="B2112" s="38" t="s">
        <v>432</v>
      </c>
      <c r="C2112" s="39" t="s">
        <v>2390</v>
      </c>
      <c r="D2112" s="40">
        <v>44101</v>
      </c>
      <c r="E2112" s="38">
        <v>1</v>
      </c>
      <c r="F2112" s="38"/>
      <c r="G2112" s="38" t="s">
        <v>2</v>
      </c>
      <c r="H2112" s="38" t="s">
        <v>2</v>
      </c>
      <c r="I2112" s="39">
        <v>4200</v>
      </c>
      <c r="J2112" s="39">
        <v>4910</v>
      </c>
      <c r="K2112" s="39">
        <v>0</v>
      </c>
      <c r="L2112" s="41">
        <f>SUM(Data[[#This Row],[CHELTUIELI DE PERSONAL LEI]:[CHELTUIELI DE CAPITAL (ACTIVE NEFINANCIARE ) LEI]])</f>
        <v>9110</v>
      </c>
      <c r="M2112" s="41">
        <f>Data[[#This Row],[TOTAL CHELTUIELI LEI]]/Data[[#This Row],[CURS VALUTAR EURO BNR 22 07 2020]]</f>
        <v>1882.1925166835397</v>
      </c>
      <c r="N2112" s="49">
        <v>2117</v>
      </c>
      <c r="O2112" s="54"/>
      <c r="P2112" s="54">
        <v>1415</v>
      </c>
      <c r="Q2112" s="54"/>
      <c r="R2112" s="54">
        <f>Data[[#This Row],[PERSOANE ÎNSCRISE ÎN LISTELE ELECTORALE (TURUL 1)            ]]+Data[[#This Row],[PERSOANE ÎNSCRISE ÎN LISTELE ELECTORALE (TURUL AL 2-LEA)]]</f>
        <v>2117</v>
      </c>
      <c r="S2112" s="54">
        <f>Data[[#This Row],[PERSOANE CARE AU PARTICIPAT LA VOT (TURUL 1)]]+Data[[#This Row],[PERSOANE CARE AU PARTICIPAT LA VOT  (TURUL AL 2-LEA)]]</f>
        <v>1415</v>
      </c>
      <c r="T2112" s="41">
        <f>Data[[#This Row],[TOTAL CHELTUIELI LEI]]/Data[[#This Row],[NUMĂRUL PERSOANELOR ÎNSCRISE ÎN LISTELE ELECTORALE]]</f>
        <v>4.3032593292394896</v>
      </c>
      <c r="U2112" s="41">
        <f>Data[[#This Row],[TOTAL CHELTUIELI EURO]]/Data[[#This Row],[NUMĂRUL PERSOANELOR ÎNSCRISE ÎN LISTELE ELECTORALE]]</f>
        <v>0.8890847976776286</v>
      </c>
      <c r="V2112" s="41">
        <f>Data[[#This Row],[TOTAL CHELTUIELI LEI]]/Data[[#This Row],[NUMĂRUL PERSOANELOR CARE AU PARTICIPAT LA VOT]]</f>
        <v>6.4381625441696109</v>
      </c>
      <c r="W2112" s="41">
        <f>Data[[#This Row],[TOTAL CHELTUIELI EURO]]/Data[[#This Row],[NUMĂRUL PERSOANELOR CARE AU PARTICIPAT LA VOT]]</f>
        <v>1.3301713898823602</v>
      </c>
      <c r="X2112" s="43">
        <v>4.8400999999999996</v>
      </c>
      <c r="Y2112" s="114" t="s">
        <v>2895</v>
      </c>
      <c r="Z2112" s="44">
        <v>4</v>
      </c>
      <c r="AA2112" s="115" t="s">
        <v>3105</v>
      </c>
      <c r="AB2112" s="44">
        <v>0</v>
      </c>
      <c r="AC2112" s="45"/>
    </row>
    <row r="2113" spans="1:29" x14ac:dyDescent="0.2">
      <c r="A2113" s="37">
        <v>2112</v>
      </c>
      <c r="B2113" s="38" t="s">
        <v>432</v>
      </c>
      <c r="C2113" s="39" t="s">
        <v>409</v>
      </c>
      <c r="D2113" s="40">
        <v>44101</v>
      </c>
      <c r="E2113" s="38">
        <v>1</v>
      </c>
      <c r="F2113" s="38"/>
      <c r="G2113" s="38" t="s">
        <v>2</v>
      </c>
      <c r="H2113" s="38" t="s">
        <v>2</v>
      </c>
      <c r="I2113" s="39">
        <v>3910</v>
      </c>
      <c r="J2113" s="39">
        <v>1050</v>
      </c>
      <c r="K2113" s="39">
        <v>0</v>
      </c>
      <c r="L2113" s="41">
        <f>SUM(Data[[#This Row],[CHELTUIELI DE PERSONAL LEI]:[CHELTUIELI DE CAPITAL (ACTIVE NEFINANCIARE ) LEI]])</f>
        <v>4960</v>
      </c>
      <c r="M2113" s="41">
        <f>Data[[#This Row],[TOTAL CHELTUIELI LEI]]/Data[[#This Row],[CURS VALUTAR EURO BNR 22 07 2020]]</f>
        <v>1024.7722154500941</v>
      </c>
      <c r="N2113" s="49">
        <v>2490</v>
      </c>
      <c r="O2113" s="54"/>
      <c r="P2113" s="54">
        <v>1324</v>
      </c>
      <c r="Q2113" s="54"/>
      <c r="R2113" s="54">
        <f>Data[[#This Row],[PERSOANE ÎNSCRISE ÎN LISTELE ELECTORALE (TURUL 1)            ]]+Data[[#This Row],[PERSOANE ÎNSCRISE ÎN LISTELE ELECTORALE (TURUL AL 2-LEA)]]</f>
        <v>2490</v>
      </c>
      <c r="S2113" s="54">
        <f>Data[[#This Row],[PERSOANE CARE AU PARTICIPAT LA VOT (TURUL 1)]]+Data[[#This Row],[PERSOANE CARE AU PARTICIPAT LA VOT  (TURUL AL 2-LEA)]]</f>
        <v>1324</v>
      </c>
      <c r="T2113" s="41">
        <f>Data[[#This Row],[TOTAL CHELTUIELI LEI]]/Data[[#This Row],[NUMĂRUL PERSOANELOR ÎNSCRISE ÎN LISTELE ELECTORALE]]</f>
        <v>1.9919678714859437</v>
      </c>
      <c r="U2113" s="41">
        <f>Data[[#This Row],[TOTAL CHELTUIELI EURO]]/Data[[#This Row],[NUMĂRUL PERSOANELOR ÎNSCRISE ÎN LISTELE ELECTORALE]]</f>
        <v>0.41155510660646349</v>
      </c>
      <c r="V2113" s="41">
        <f>Data[[#This Row],[TOTAL CHELTUIELI LEI]]/Data[[#This Row],[NUMĂRUL PERSOANELOR CARE AU PARTICIPAT LA VOT]]</f>
        <v>3.7462235649546827</v>
      </c>
      <c r="W2113" s="41">
        <f>Data[[#This Row],[TOTAL CHELTUIELI EURO]]/Data[[#This Row],[NUMĂRUL PERSOANELOR CARE AU PARTICIPAT LA VOT]]</f>
        <v>0.77399714157862087</v>
      </c>
      <c r="X2113" s="43">
        <v>4.8400999999999996</v>
      </c>
      <c r="Y2113" s="114" t="s">
        <v>2894</v>
      </c>
      <c r="Z2113" s="44">
        <v>1</v>
      </c>
      <c r="AA2113" s="115" t="s">
        <v>3105</v>
      </c>
      <c r="AB2113" s="44">
        <v>0</v>
      </c>
      <c r="AC2113" s="45"/>
    </row>
    <row r="2114" spans="1:29" x14ac:dyDescent="0.2">
      <c r="A2114" s="37">
        <v>2113</v>
      </c>
      <c r="B2114" s="38" t="s">
        <v>432</v>
      </c>
      <c r="C2114" s="39" t="s">
        <v>2391</v>
      </c>
      <c r="D2114" s="40">
        <v>44101</v>
      </c>
      <c r="E2114" s="38">
        <v>1</v>
      </c>
      <c r="F2114" s="38"/>
      <c r="G2114" s="38" t="s">
        <v>2</v>
      </c>
      <c r="H2114" s="38" t="s">
        <v>2</v>
      </c>
      <c r="I2114" s="39">
        <v>1500</v>
      </c>
      <c r="J2114" s="39">
        <v>2231</v>
      </c>
      <c r="K2114" s="39">
        <v>0</v>
      </c>
      <c r="L2114" s="41">
        <f>SUM(Data[[#This Row],[CHELTUIELI DE PERSONAL LEI]:[CHELTUIELI DE CAPITAL (ACTIVE NEFINANCIARE ) LEI]])</f>
        <v>3731</v>
      </c>
      <c r="M2114" s="41">
        <f>Data[[#This Row],[TOTAL CHELTUIELI LEI]]/Data[[#This Row],[CURS VALUTAR EURO BNR 22 07 2020]]</f>
        <v>770.85184190409291</v>
      </c>
      <c r="N2114" s="49">
        <v>3357</v>
      </c>
      <c r="O2114" s="54"/>
      <c r="P2114" s="54">
        <v>1776</v>
      </c>
      <c r="Q2114" s="54"/>
      <c r="R2114" s="54">
        <f>Data[[#This Row],[PERSOANE ÎNSCRISE ÎN LISTELE ELECTORALE (TURUL 1)            ]]+Data[[#This Row],[PERSOANE ÎNSCRISE ÎN LISTELE ELECTORALE (TURUL AL 2-LEA)]]</f>
        <v>3357</v>
      </c>
      <c r="S2114" s="54">
        <f>Data[[#This Row],[PERSOANE CARE AU PARTICIPAT LA VOT (TURUL 1)]]+Data[[#This Row],[PERSOANE CARE AU PARTICIPAT LA VOT  (TURUL AL 2-LEA)]]</f>
        <v>1776</v>
      </c>
      <c r="T2114" s="41">
        <f>Data[[#This Row],[TOTAL CHELTUIELI LEI]]/Data[[#This Row],[NUMĂRUL PERSOANELOR ÎNSCRISE ÎN LISTELE ELECTORALE]]</f>
        <v>1.1114089961274949</v>
      </c>
      <c r="U2114" s="41">
        <f>Data[[#This Row],[TOTAL CHELTUIELI EURO]]/Data[[#This Row],[NUMĂRUL PERSOANELOR ÎNSCRISE ÎN LISTELE ELECTORALE]]</f>
        <v>0.22962521355498747</v>
      </c>
      <c r="V2114" s="41">
        <f>Data[[#This Row],[TOTAL CHELTUIELI LEI]]/Data[[#This Row],[NUMĂRUL PERSOANELOR CARE AU PARTICIPAT LA VOT]]</f>
        <v>2.1007882882882885</v>
      </c>
      <c r="W2114" s="41">
        <f>Data[[#This Row],[TOTAL CHELTUIELI EURO]]/Data[[#This Row],[NUMĂRUL PERSOANELOR CARE AU PARTICIPAT LA VOT]]</f>
        <v>0.43403819927032256</v>
      </c>
      <c r="X2114" s="43">
        <v>4.8400999999999996</v>
      </c>
      <c r="Y2114" s="114" t="s">
        <v>2894</v>
      </c>
      <c r="Z2114" s="44">
        <v>1</v>
      </c>
      <c r="AA2114" s="115" t="s">
        <v>3105</v>
      </c>
      <c r="AB2114" s="44">
        <v>0</v>
      </c>
      <c r="AC2114" s="45"/>
    </row>
    <row r="2115" spans="1:29" x14ac:dyDescent="0.2">
      <c r="A2115" s="37">
        <v>2114</v>
      </c>
      <c r="B2115" s="38" t="s">
        <v>432</v>
      </c>
      <c r="C2115" s="39" t="s">
        <v>2392</v>
      </c>
      <c r="D2115" s="40">
        <v>44101</v>
      </c>
      <c r="E2115" s="38">
        <v>1</v>
      </c>
      <c r="F2115" s="38"/>
      <c r="G2115" s="38" t="s">
        <v>2</v>
      </c>
      <c r="H2115" s="38" t="s">
        <v>2</v>
      </c>
      <c r="I2115" s="39">
        <v>2250</v>
      </c>
      <c r="J2115" s="39">
        <v>3798</v>
      </c>
      <c r="K2115" s="39">
        <v>0</v>
      </c>
      <c r="L2115" s="41">
        <f>SUM(Data[[#This Row],[CHELTUIELI DE PERSONAL LEI]:[CHELTUIELI DE CAPITAL (ACTIVE NEFINANCIARE ) LEI]])</f>
        <v>6048</v>
      </c>
      <c r="M2115" s="41">
        <f>Data[[#This Row],[TOTAL CHELTUIELI LEI]]/Data[[#This Row],[CURS VALUTAR EURO BNR 22 07 2020]]</f>
        <v>1249.5609594843083</v>
      </c>
      <c r="N2115" s="49">
        <v>2550</v>
      </c>
      <c r="O2115" s="54"/>
      <c r="P2115" s="54">
        <v>1450</v>
      </c>
      <c r="Q2115" s="54"/>
      <c r="R2115" s="54">
        <f>Data[[#This Row],[PERSOANE ÎNSCRISE ÎN LISTELE ELECTORALE (TURUL 1)            ]]+Data[[#This Row],[PERSOANE ÎNSCRISE ÎN LISTELE ELECTORALE (TURUL AL 2-LEA)]]</f>
        <v>2550</v>
      </c>
      <c r="S2115" s="54">
        <f>Data[[#This Row],[PERSOANE CARE AU PARTICIPAT LA VOT (TURUL 1)]]+Data[[#This Row],[PERSOANE CARE AU PARTICIPAT LA VOT  (TURUL AL 2-LEA)]]</f>
        <v>1450</v>
      </c>
      <c r="T2115" s="41">
        <f>Data[[#This Row],[TOTAL CHELTUIELI LEI]]/Data[[#This Row],[NUMĂRUL PERSOANELOR ÎNSCRISE ÎN LISTELE ELECTORALE]]</f>
        <v>2.3717647058823528</v>
      </c>
      <c r="U2115" s="41">
        <f>Data[[#This Row],[TOTAL CHELTUIELI EURO]]/Data[[#This Row],[NUMĂRUL PERSOANELOR ÎNSCRISE ÎN LISTELE ELECTORALE]]</f>
        <v>0.49002390568012094</v>
      </c>
      <c r="V2115" s="41">
        <f>Data[[#This Row],[TOTAL CHELTUIELI LEI]]/Data[[#This Row],[NUMĂRUL PERSOANELOR CARE AU PARTICIPAT LA VOT]]</f>
        <v>4.1710344827586203</v>
      </c>
      <c r="W2115" s="41">
        <f>Data[[#This Row],[TOTAL CHELTUIELI EURO]]/Data[[#This Row],[NUMĂRUL PERSOANELOR CARE AU PARTICIPAT LA VOT]]</f>
        <v>0.86176617895469543</v>
      </c>
      <c r="X2115" s="43">
        <v>4.8400999999999996</v>
      </c>
      <c r="Y2115" s="114" t="s">
        <v>2891</v>
      </c>
      <c r="Z2115" s="44">
        <v>2</v>
      </c>
      <c r="AA2115" s="115" t="s">
        <v>3105</v>
      </c>
      <c r="AB2115" s="44">
        <v>0</v>
      </c>
      <c r="AC2115" s="45"/>
    </row>
    <row r="2116" spans="1:29" x14ac:dyDescent="0.2">
      <c r="A2116" s="37">
        <v>2115</v>
      </c>
      <c r="B2116" s="38" t="s">
        <v>432</v>
      </c>
      <c r="C2116" s="39" t="s">
        <v>2393</v>
      </c>
      <c r="D2116" s="40">
        <v>44101</v>
      </c>
      <c r="E2116" s="38">
        <v>1</v>
      </c>
      <c r="F2116" s="38"/>
      <c r="G2116" s="38" t="s">
        <v>2</v>
      </c>
      <c r="H2116" s="38" t="s">
        <v>2</v>
      </c>
      <c r="I2116" s="39">
        <v>2607</v>
      </c>
      <c r="J2116" s="39">
        <v>140</v>
      </c>
      <c r="K2116" s="39">
        <v>0</v>
      </c>
      <c r="L2116" s="41">
        <f>SUM(Data[[#This Row],[CHELTUIELI DE PERSONAL LEI]:[CHELTUIELI DE CAPITAL (ACTIVE NEFINANCIARE ) LEI]])</f>
        <v>2747</v>
      </c>
      <c r="M2116" s="41">
        <f>Data[[#This Row],[TOTAL CHELTUIELI LEI]]/Data[[#This Row],[CURS VALUTAR EURO BNR 22 07 2020]]</f>
        <v>567.55025722609037</v>
      </c>
      <c r="N2116" s="49">
        <v>2073</v>
      </c>
      <c r="O2116" s="54"/>
      <c r="P2116" s="54">
        <v>1140</v>
      </c>
      <c r="Q2116" s="54"/>
      <c r="R2116" s="54">
        <f>Data[[#This Row],[PERSOANE ÎNSCRISE ÎN LISTELE ELECTORALE (TURUL 1)            ]]+Data[[#This Row],[PERSOANE ÎNSCRISE ÎN LISTELE ELECTORALE (TURUL AL 2-LEA)]]</f>
        <v>2073</v>
      </c>
      <c r="S2116" s="54">
        <f>Data[[#This Row],[PERSOANE CARE AU PARTICIPAT LA VOT (TURUL 1)]]+Data[[#This Row],[PERSOANE CARE AU PARTICIPAT LA VOT  (TURUL AL 2-LEA)]]</f>
        <v>1140</v>
      </c>
      <c r="T2116" s="41">
        <f>Data[[#This Row],[TOTAL CHELTUIELI LEI]]/Data[[#This Row],[NUMĂRUL PERSOANELOR ÎNSCRISE ÎN LISTELE ELECTORALE]]</f>
        <v>1.3251326579835987</v>
      </c>
      <c r="U2116" s="41">
        <f>Data[[#This Row],[TOTAL CHELTUIELI EURO]]/Data[[#This Row],[NUMĂRUL PERSOANELOR ÎNSCRISE ÎN LISTELE ELECTORALE]]</f>
        <v>0.27378208259821052</v>
      </c>
      <c r="V2116" s="41">
        <f>Data[[#This Row],[TOTAL CHELTUIELI LEI]]/Data[[#This Row],[NUMĂRUL PERSOANELOR CARE AU PARTICIPAT LA VOT]]</f>
        <v>2.4096491228070174</v>
      </c>
      <c r="W2116" s="41">
        <f>Data[[#This Row],[TOTAL CHELTUIELI EURO]]/Data[[#This Row],[NUMĂRUL PERSOANELOR CARE AU PARTICIPAT LA VOT]]</f>
        <v>0.49785110282990386</v>
      </c>
      <c r="X2116" s="43">
        <v>4.8400999999999996</v>
      </c>
      <c r="Y2116" s="114" t="s">
        <v>2894</v>
      </c>
      <c r="Z2116" s="44">
        <v>1</v>
      </c>
      <c r="AA2116" s="115" t="s">
        <v>3105</v>
      </c>
      <c r="AB2116" s="44">
        <v>0</v>
      </c>
      <c r="AC2116" s="45"/>
    </row>
    <row r="2117" spans="1:29" x14ac:dyDescent="0.2">
      <c r="A2117" s="37">
        <v>2116</v>
      </c>
      <c r="B2117" s="38" t="s">
        <v>432</v>
      </c>
      <c r="C2117" s="39" t="s">
        <v>2394</v>
      </c>
      <c r="D2117" s="40">
        <v>44101</v>
      </c>
      <c r="E2117" s="38">
        <v>1</v>
      </c>
      <c r="F2117" s="38"/>
      <c r="G2117" s="38" t="s">
        <v>2</v>
      </c>
      <c r="H2117" s="38" t="s">
        <v>2</v>
      </c>
      <c r="I2117" s="41">
        <v>900</v>
      </c>
      <c r="J2117" s="41">
        <v>4108</v>
      </c>
      <c r="K2117" s="39">
        <v>0</v>
      </c>
      <c r="L2117" s="41">
        <f>SUM(Data[[#This Row],[CHELTUIELI DE PERSONAL LEI]:[CHELTUIELI DE CAPITAL (ACTIVE NEFINANCIARE ) LEI]])</f>
        <v>5008</v>
      </c>
      <c r="M2117" s="41">
        <f>Data[[#This Row],[TOTAL CHELTUIELI LEI]]/Data[[#This Row],[CURS VALUTAR EURO BNR 22 07 2020]]</f>
        <v>1034.6893659221919</v>
      </c>
      <c r="N2117" s="49">
        <v>1723</v>
      </c>
      <c r="O2117" s="54"/>
      <c r="P2117" s="54">
        <v>1098</v>
      </c>
      <c r="Q2117" s="54"/>
      <c r="R2117" s="54">
        <f>Data[[#This Row],[PERSOANE ÎNSCRISE ÎN LISTELE ELECTORALE (TURUL 1)            ]]+Data[[#This Row],[PERSOANE ÎNSCRISE ÎN LISTELE ELECTORALE (TURUL AL 2-LEA)]]</f>
        <v>1723</v>
      </c>
      <c r="S2117" s="54">
        <f>Data[[#This Row],[PERSOANE CARE AU PARTICIPAT LA VOT (TURUL 1)]]+Data[[#This Row],[PERSOANE CARE AU PARTICIPAT LA VOT  (TURUL AL 2-LEA)]]</f>
        <v>1098</v>
      </c>
      <c r="T2117" s="41">
        <f>Data[[#This Row],[TOTAL CHELTUIELI LEI]]/Data[[#This Row],[NUMĂRUL PERSOANELOR ÎNSCRISE ÎN LISTELE ELECTORALE]]</f>
        <v>2.906558328496808</v>
      </c>
      <c r="U2117" s="41">
        <f>Data[[#This Row],[TOTAL CHELTUIELI EURO]]/Data[[#This Row],[NUMĂRUL PERSOANELOR ÎNSCRISE ÎN LISTELE ELECTORALE]]</f>
        <v>0.60051617290899117</v>
      </c>
      <c r="V2117" s="41">
        <f>Data[[#This Row],[TOTAL CHELTUIELI LEI]]/Data[[#This Row],[NUMĂRUL PERSOANELOR CARE AU PARTICIPAT LA VOT]]</f>
        <v>4.5610200364298725</v>
      </c>
      <c r="W2117" s="41">
        <f>Data[[#This Row],[TOTAL CHELTUIELI EURO]]/Data[[#This Row],[NUMĂRUL PERSOANELOR CARE AU PARTICIPAT LA VOT]]</f>
        <v>0.94234004182348985</v>
      </c>
      <c r="X2117" s="43">
        <v>4.8400999999999996</v>
      </c>
      <c r="Y2117" s="114" t="s">
        <v>2891</v>
      </c>
      <c r="Z2117" s="44">
        <v>2</v>
      </c>
      <c r="AA2117" s="115" t="s">
        <v>3105</v>
      </c>
      <c r="AB2117" s="44">
        <v>0</v>
      </c>
      <c r="AC2117" s="45"/>
    </row>
    <row r="2118" spans="1:29" x14ac:dyDescent="0.2">
      <c r="A2118" s="37">
        <v>2117</v>
      </c>
      <c r="B2118" s="38" t="s">
        <v>432</v>
      </c>
      <c r="C2118" s="39" t="s">
        <v>2395</v>
      </c>
      <c r="D2118" s="40">
        <v>44101</v>
      </c>
      <c r="E2118" s="38">
        <v>1</v>
      </c>
      <c r="F2118" s="38"/>
      <c r="G2118" s="38" t="s">
        <v>2</v>
      </c>
      <c r="H2118" s="38" t="s">
        <v>2</v>
      </c>
      <c r="I2118" s="39">
        <v>0</v>
      </c>
      <c r="J2118" s="39">
        <v>17027.98</v>
      </c>
      <c r="K2118" s="39">
        <v>0</v>
      </c>
      <c r="L2118" s="41">
        <f>SUM(Data[[#This Row],[CHELTUIELI DE PERSONAL LEI]:[CHELTUIELI DE CAPITAL (ACTIVE NEFINANCIARE ) LEI]])</f>
        <v>17027.98</v>
      </c>
      <c r="M2118" s="41">
        <f>Data[[#This Row],[TOTAL CHELTUIELI LEI]]/Data[[#This Row],[CURS VALUTAR EURO BNR 22 07 2020]]</f>
        <v>3518.1049978306237</v>
      </c>
      <c r="N2118" s="49">
        <v>3425</v>
      </c>
      <c r="O2118" s="54"/>
      <c r="P2118" s="54">
        <v>1741</v>
      </c>
      <c r="Q2118" s="54"/>
      <c r="R2118" s="54">
        <f>Data[[#This Row],[PERSOANE ÎNSCRISE ÎN LISTELE ELECTORALE (TURUL 1)            ]]+Data[[#This Row],[PERSOANE ÎNSCRISE ÎN LISTELE ELECTORALE (TURUL AL 2-LEA)]]</f>
        <v>3425</v>
      </c>
      <c r="S2118" s="54">
        <f>Data[[#This Row],[PERSOANE CARE AU PARTICIPAT LA VOT (TURUL 1)]]+Data[[#This Row],[PERSOANE CARE AU PARTICIPAT LA VOT  (TURUL AL 2-LEA)]]</f>
        <v>1741</v>
      </c>
      <c r="T2118" s="41">
        <f>Data[[#This Row],[TOTAL CHELTUIELI LEI]]/Data[[#This Row],[NUMĂRUL PERSOANELOR ÎNSCRISE ÎN LISTELE ELECTORALE]]</f>
        <v>4.9716729927007295</v>
      </c>
      <c r="U2118" s="41">
        <f>Data[[#This Row],[TOTAL CHELTUIELI EURO]]/Data[[#This Row],[NUMĂRUL PERSOANELOR ÎNSCRISE ÎN LISTELE ELECTORALE]]</f>
        <v>1.0271839409724448</v>
      </c>
      <c r="V2118" s="41">
        <f>Data[[#This Row],[TOTAL CHELTUIELI LEI]]/Data[[#This Row],[NUMĂRUL PERSOANELOR CARE AU PARTICIPAT LA VOT]]</f>
        <v>9.7805743825387701</v>
      </c>
      <c r="W2118" s="41">
        <f>Data[[#This Row],[TOTAL CHELTUIELI EURO]]/Data[[#This Row],[NUMĂRUL PERSOANELOR CARE AU PARTICIPAT LA VOT]]</f>
        <v>2.0207380803162684</v>
      </c>
      <c r="X2118" s="43">
        <v>4.8400999999999996</v>
      </c>
      <c r="Y2118" s="114" t="s">
        <v>2895</v>
      </c>
      <c r="Z2118" s="44">
        <v>4</v>
      </c>
      <c r="AA2118" s="115" t="s">
        <v>3107</v>
      </c>
      <c r="AB2118" s="44">
        <v>1</v>
      </c>
      <c r="AC2118" s="45"/>
    </row>
    <row r="2119" spans="1:29" x14ac:dyDescent="0.2">
      <c r="A2119" s="37">
        <v>2118</v>
      </c>
      <c r="B2119" s="38" t="s">
        <v>432</v>
      </c>
      <c r="C2119" s="39" t="s">
        <v>2396</v>
      </c>
      <c r="D2119" s="40">
        <v>44101</v>
      </c>
      <c r="E2119" s="38">
        <v>1</v>
      </c>
      <c r="F2119" s="38"/>
      <c r="G2119" s="38" t="s">
        <v>2</v>
      </c>
      <c r="H2119" s="38" t="s">
        <v>2</v>
      </c>
      <c r="I2119" s="39">
        <v>1600</v>
      </c>
      <c r="J2119" s="39">
        <v>8332.31</v>
      </c>
      <c r="K2119" s="39">
        <v>0</v>
      </c>
      <c r="L2119" s="41">
        <f>SUM(Data[[#This Row],[CHELTUIELI DE PERSONAL LEI]:[CHELTUIELI DE CAPITAL (ACTIVE NEFINANCIARE ) LEI]])</f>
        <v>9932.31</v>
      </c>
      <c r="M2119" s="41">
        <f>Data[[#This Row],[TOTAL CHELTUIELI LEI]]/Data[[#This Row],[CURS VALUTAR EURO BNR 22 07 2020]]</f>
        <v>2052.0877667816781</v>
      </c>
      <c r="N2119" s="49">
        <v>4060</v>
      </c>
      <c r="O2119" s="54"/>
      <c r="P2119" s="54">
        <v>2025</v>
      </c>
      <c r="Q2119" s="54"/>
      <c r="R2119" s="54">
        <f>Data[[#This Row],[PERSOANE ÎNSCRISE ÎN LISTELE ELECTORALE (TURUL 1)            ]]+Data[[#This Row],[PERSOANE ÎNSCRISE ÎN LISTELE ELECTORALE (TURUL AL 2-LEA)]]</f>
        <v>4060</v>
      </c>
      <c r="S2119" s="54">
        <f>Data[[#This Row],[PERSOANE CARE AU PARTICIPAT LA VOT (TURUL 1)]]+Data[[#This Row],[PERSOANE CARE AU PARTICIPAT LA VOT  (TURUL AL 2-LEA)]]</f>
        <v>2025</v>
      </c>
      <c r="T2119" s="41">
        <f>Data[[#This Row],[TOTAL CHELTUIELI LEI]]/Data[[#This Row],[NUMĂRUL PERSOANELOR ÎNSCRISE ÎN LISTELE ELECTORALE]]</f>
        <v>2.4463817733990147</v>
      </c>
      <c r="U2119" s="41">
        <f>Data[[#This Row],[TOTAL CHELTUIELI EURO]]/Data[[#This Row],[NUMĂRUL PERSOANELOR ÎNSCRISE ÎN LISTELE ELECTORALE]]</f>
        <v>0.50544033664573351</v>
      </c>
      <c r="V2119" s="41">
        <f>Data[[#This Row],[TOTAL CHELTUIELI LEI]]/Data[[#This Row],[NUMĂRUL PERSOANELOR CARE AU PARTICIPAT LA VOT]]</f>
        <v>4.9048444444444446</v>
      </c>
      <c r="W2119" s="41">
        <f>Data[[#This Row],[TOTAL CHELTUIELI EURO]]/Data[[#This Row],[NUMĂRUL PERSOANELOR CARE AU PARTICIPAT LA VOT]]</f>
        <v>1.013376674953915</v>
      </c>
      <c r="X2119" s="43">
        <v>4.8400999999999996</v>
      </c>
      <c r="Y2119" s="114" t="s">
        <v>2891</v>
      </c>
      <c r="Z2119" s="44">
        <v>2</v>
      </c>
      <c r="AA2119" s="115" t="s">
        <v>3105</v>
      </c>
      <c r="AB2119" s="44">
        <v>0</v>
      </c>
      <c r="AC2119" s="45"/>
    </row>
    <row r="2120" spans="1:29" x14ac:dyDescent="0.2">
      <c r="A2120" s="37">
        <v>2119</v>
      </c>
      <c r="B2120" s="38" t="s">
        <v>432</v>
      </c>
      <c r="C2120" s="39" t="s">
        <v>2397</v>
      </c>
      <c r="D2120" s="40">
        <v>44101</v>
      </c>
      <c r="E2120" s="38">
        <v>1</v>
      </c>
      <c r="F2120" s="38"/>
      <c r="G2120" s="38" t="s">
        <v>2</v>
      </c>
      <c r="H2120" s="38" t="s">
        <v>2</v>
      </c>
      <c r="I2120" s="39">
        <v>3300</v>
      </c>
      <c r="J2120" s="39">
        <v>6495.2</v>
      </c>
      <c r="K2120" s="39">
        <v>0</v>
      </c>
      <c r="L2120" s="41">
        <f>SUM(Data[[#This Row],[CHELTUIELI DE PERSONAL LEI]:[CHELTUIELI DE CAPITAL (ACTIVE NEFINANCIARE ) LEI]])</f>
        <v>9795.2000000000007</v>
      </c>
      <c r="M2120" s="41">
        <f>Data[[#This Row],[TOTAL CHELTUIELI LEI]]/Data[[#This Row],[CURS VALUTAR EURO BNR 22 07 2020]]</f>
        <v>2023.7598396727344</v>
      </c>
      <c r="N2120" s="49">
        <v>4478</v>
      </c>
      <c r="O2120" s="54"/>
      <c r="P2120" s="54">
        <v>3031</v>
      </c>
      <c r="Q2120" s="54"/>
      <c r="R2120" s="54">
        <f>Data[[#This Row],[PERSOANE ÎNSCRISE ÎN LISTELE ELECTORALE (TURUL 1)            ]]+Data[[#This Row],[PERSOANE ÎNSCRISE ÎN LISTELE ELECTORALE (TURUL AL 2-LEA)]]</f>
        <v>4478</v>
      </c>
      <c r="S2120" s="54">
        <f>Data[[#This Row],[PERSOANE CARE AU PARTICIPAT LA VOT (TURUL 1)]]+Data[[#This Row],[PERSOANE CARE AU PARTICIPAT LA VOT  (TURUL AL 2-LEA)]]</f>
        <v>3031</v>
      </c>
      <c r="T2120" s="41">
        <f>Data[[#This Row],[TOTAL CHELTUIELI LEI]]/Data[[#This Row],[NUMĂRUL PERSOANELOR ÎNSCRISE ÎN LISTELE ELECTORALE]]</f>
        <v>2.1874050915587318</v>
      </c>
      <c r="U2120" s="41">
        <f>Data[[#This Row],[TOTAL CHELTUIELI EURO]]/Data[[#This Row],[NUMĂRUL PERSOANELOR ÎNSCRISE ÎN LISTELE ELECTORALE]]</f>
        <v>0.45193386325876161</v>
      </c>
      <c r="V2120" s="41">
        <f>Data[[#This Row],[TOTAL CHELTUIELI LEI]]/Data[[#This Row],[NUMĂRUL PERSOANELOR CARE AU PARTICIPAT LA VOT]]</f>
        <v>3.2316727152754869</v>
      </c>
      <c r="W2120" s="41">
        <f>Data[[#This Row],[TOTAL CHELTUIELI EURO]]/Data[[#This Row],[NUMĂRUL PERSOANELOR CARE AU PARTICIPAT LA VOT]]</f>
        <v>0.66768717904082298</v>
      </c>
      <c r="X2120" s="43">
        <v>4.8400999999999996</v>
      </c>
      <c r="Y2120" s="114" t="s">
        <v>2891</v>
      </c>
      <c r="Z2120" s="44">
        <v>2</v>
      </c>
      <c r="AA2120" s="115" t="s">
        <v>3105</v>
      </c>
      <c r="AB2120" s="44">
        <v>0</v>
      </c>
      <c r="AC2120" s="45"/>
    </row>
    <row r="2121" spans="1:29" x14ac:dyDescent="0.2">
      <c r="A2121" s="37">
        <v>2120</v>
      </c>
      <c r="B2121" s="38" t="s">
        <v>432</v>
      </c>
      <c r="C2121" s="39" t="s">
        <v>2398</v>
      </c>
      <c r="D2121" s="40">
        <v>44101</v>
      </c>
      <c r="E2121" s="38">
        <v>1</v>
      </c>
      <c r="F2121" s="38"/>
      <c r="G2121" s="38" t="s">
        <v>2</v>
      </c>
      <c r="H2121" s="38" t="s">
        <v>2</v>
      </c>
      <c r="I2121" s="39">
        <v>990</v>
      </c>
      <c r="J2121" s="39">
        <v>3700</v>
      </c>
      <c r="K2121" s="39">
        <v>0</v>
      </c>
      <c r="L2121" s="41">
        <f>SUM(Data[[#This Row],[CHELTUIELI DE PERSONAL LEI]:[CHELTUIELI DE CAPITAL (ACTIVE NEFINANCIARE ) LEI]])</f>
        <v>4690</v>
      </c>
      <c r="M2121" s="41">
        <f>Data[[#This Row],[TOTAL CHELTUIELI LEI]]/Data[[#This Row],[CURS VALUTAR EURO BNR 22 07 2020]]</f>
        <v>968.98824404454456</v>
      </c>
      <c r="N2121" s="49">
        <v>1669</v>
      </c>
      <c r="O2121" s="54"/>
      <c r="P2121" s="54">
        <v>828</v>
      </c>
      <c r="Q2121" s="54"/>
      <c r="R2121" s="54">
        <f>Data[[#This Row],[PERSOANE ÎNSCRISE ÎN LISTELE ELECTORALE (TURUL 1)            ]]+Data[[#This Row],[PERSOANE ÎNSCRISE ÎN LISTELE ELECTORALE (TURUL AL 2-LEA)]]</f>
        <v>1669</v>
      </c>
      <c r="S2121" s="54">
        <f>Data[[#This Row],[PERSOANE CARE AU PARTICIPAT LA VOT (TURUL 1)]]+Data[[#This Row],[PERSOANE CARE AU PARTICIPAT LA VOT  (TURUL AL 2-LEA)]]</f>
        <v>828</v>
      </c>
      <c r="T2121" s="41">
        <f>Data[[#This Row],[TOTAL CHELTUIELI LEI]]/Data[[#This Row],[NUMĂRUL PERSOANELOR ÎNSCRISE ÎN LISTELE ELECTORALE]]</f>
        <v>2.8100659077291792</v>
      </c>
      <c r="U2121" s="41">
        <f>Data[[#This Row],[TOTAL CHELTUIELI EURO]]/Data[[#This Row],[NUMĂRUL PERSOANELOR ÎNSCRISE ÎN LISTELE ELECTORALE]]</f>
        <v>0.5805801342387924</v>
      </c>
      <c r="V2121" s="41">
        <f>Data[[#This Row],[TOTAL CHELTUIELI LEI]]/Data[[#This Row],[NUMĂRUL PERSOANELOR CARE AU PARTICIPAT LA VOT]]</f>
        <v>5.6642512077294684</v>
      </c>
      <c r="W2121" s="41">
        <f>Data[[#This Row],[TOTAL CHELTUIELI EURO]]/Data[[#This Row],[NUMĂRUL PERSOANELOR CARE AU PARTICIPAT LA VOT]]</f>
        <v>1.1702756570586288</v>
      </c>
      <c r="X2121" s="43">
        <v>4.8400999999999996</v>
      </c>
      <c r="Y2121" s="114" t="s">
        <v>2891</v>
      </c>
      <c r="Z2121" s="44">
        <v>2</v>
      </c>
      <c r="AA2121" s="115" t="s">
        <v>3105</v>
      </c>
      <c r="AB2121" s="44">
        <v>0</v>
      </c>
      <c r="AC2121" s="45"/>
    </row>
    <row r="2122" spans="1:29" x14ac:dyDescent="0.2">
      <c r="A2122" s="37">
        <v>2121</v>
      </c>
      <c r="B2122" s="38" t="s">
        <v>432</v>
      </c>
      <c r="C2122" s="39" t="s">
        <v>2399</v>
      </c>
      <c r="D2122" s="40">
        <v>44101</v>
      </c>
      <c r="E2122" s="38">
        <v>1</v>
      </c>
      <c r="F2122" s="38"/>
      <c r="G2122" s="38" t="s">
        <v>2</v>
      </c>
      <c r="H2122" s="38" t="s">
        <v>2</v>
      </c>
      <c r="I2122" s="39">
        <v>0</v>
      </c>
      <c r="J2122" s="39">
        <v>0</v>
      </c>
      <c r="K2122" s="39">
        <v>0</v>
      </c>
      <c r="L2122" s="41">
        <f>SUM(Data[[#This Row],[CHELTUIELI DE PERSONAL LEI]:[CHELTUIELI DE CAPITAL (ACTIVE NEFINANCIARE ) LEI]])</f>
        <v>0</v>
      </c>
      <c r="M2122" s="41">
        <f>Data[[#This Row],[TOTAL CHELTUIELI LEI]]/Data[[#This Row],[CURS VALUTAR EURO BNR 22 07 2020]]</f>
        <v>0</v>
      </c>
      <c r="N2122" s="49">
        <v>1787</v>
      </c>
      <c r="O2122" s="54"/>
      <c r="P2122" s="54">
        <v>1235</v>
      </c>
      <c r="Q2122" s="54"/>
      <c r="R2122" s="54">
        <f>Data[[#This Row],[PERSOANE ÎNSCRISE ÎN LISTELE ELECTORALE (TURUL 1)            ]]+Data[[#This Row],[PERSOANE ÎNSCRISE ÎN LISTELE ELECTORALE (TURUL AL 2-LEA)]]</f>
        <v>1787</v>
      </c>
      <c r="S2122" s="54">
        <f>Data[[#This Row],[PERSOANE CARE AU PARTICIPAT LA VOT (TURUL 1)]]+Data[[#This Row],[PERSOANE CARE AU PARTICIPAT LA VOT  (TURUL AL 2-LEA)]]</f>
        <v>1235</v>
      </c>
      <c r="T2122" s="41">
        <f>Data[[#This Row],[TOTAL CHELTUIELI LEI]]/Data[[#This Row],[NUMĂRUL PERSOANELOR ÎNSCRISE ÎN LISTELE ELECTORALE]]</f>
        <v>0</v>
      </c>
      <c r="U2122" s="41">
        <f>Data[[#This Row],[TOTAL CHELTUIELI EURO]]/Data[[#This Row],[NUMĂRUL PERSOANELOR ÎNSCRISE ÎN LISTELE ELECTORALE]]</f>
        <v>0</v>
      </c>
      <c r="V2122" s="41">
        <f>Data[[#This Row],[TOTAL CHELTUIELI LEI]]/Data[[#This Row],[NUMĂRUL PERSOANELOR CARE AU PARTICIPAT LA VOT]]</f>
        <v>0</v>
      </c>
      <c r="W2122" s="41">
        <f>Data[[#This Row],[TOTAL CHELTUIELI EURO]]/Data[[#This Row],[NUMĂRUL PERSOANELOR CARE AU PARTICIPAT LA VOT]]</f>
        <v>0</v>
      </c>
      <c r="X2122" s="43">
        <v>4.8400999999999996</v>
      </c>
      <c r="Y2122" s="114" t="s">
        <v>2890</v>
      </c>
      <c r="Z2122" s="44">
        <v>0</v>
      </c>
      <c r="AA2122" s="115" t="s">
        <v>3105</v>
      </c>
      <c r="AB2122" s="44">
        <v>0</v>
      </c>
      <c r="AC2122" s="45"/>
    </row>
    <row r="2123" spans="1:29" x14ac:dyDescent="0.2">
      <c r="A2123" s="37">
        <v>2122</v>
      </c>
      <c r="B2123" s="38" t="s">
        <v>432</v>
      </c>
      <c r="C2123" s="39" t="s">
        <v>2400</v>
      </c>
      <c r="D2123" s="40">
        <v>44101</v>
      </c>
      <c r="E2123" s="38">
        <v>1</v>
      </c>
      <c r="F2123" s="38"/>
      <c r="G2123" s="38" t="s">
        <v>2</v>
      </c>
      <c r="H2123" s="38" t="s">
        <v>2</v>
      </c>
      <c r="I2123" s="39">
        <v>0</v>
      </c>
      <c r="J2123" s="39">
        <v>11792</v>
      </c>
      <c r="K2123" s="39">
        <v>0</v>
      </c>
      <c r="L2123" s="41">
        <f>SUM(Data[[#This Row],[CHELTUIELI DE PERSONAL LEI]:[CHELTUIELI DE CAPITAL (ACTIVE NEFINANCIARE ) LEI]])</f>
        <v>11792</v>
      </c>
      <c r="M2123" s="41">
        <f>Data[[#This Row],[TOTAL CHELTUIELI LEI]]/Data[[#This Row],[CURS VALUTAR EURO BNR 22 07 2020]]</f>
        <v>2436.313299311998</v>
      </c>
      <c r="N2123" s="49">
        <v>1014</v>
      </c>
      <c r="O2123" s="54"/>
      <c r="P2123" s="54">
        <v>698</v>
      </c>
      <c r="Q2123" s="54"/>
      <c r="R2123" s="54">
        <f>Data[[#This Row],[PERSOANE ÎNSCRISE ÎN LISTELE ELECTORALE (TURUL 1)            ]]+Data[[#This Row],[PERSOANE ÎNSCRISE ÎN LISTELE ELECTORALE (TURUL AL 2-LEA)]]</f>
        <v>1014</v>
      </c>
      <c r="S2123" s="54">
        <f>Data[[#This Row],[PERSOANE CARE AU PARTICIPAT LA VOT (TURUL 1)]]+Data[[#This Row],[PERSOANE CARE AU PARTICIPAT LA VOT  (TURUL AL 2-LEA)]]</f>
        <v>698</v>
      </c>
      <c r="T2123" s="41">
        <f>Data[[#This Row],[TOTAL CHELTUIELI LEI]]/Data[[#This Row],[NUMĂRUL PERSOANELOR ÎNSCRISE ÎN LISTELE ELECTORALE]]</f>
        <v>11.629191321499015</v>
      </c>
      <c r="U2123" s="41">
        <f>Data[[#This Row],[TOTAL CHELTUIELI EURO]]/Data[[#This Row],[NUMĂRUL PERSOANELOR ÎNSCRISE ÎN LISTELE ELECTORALE]]</f>
        <v>2.4026758375857966</v>
      </c>
      <c r="V2123" s="41">
        <f>Data[[#This Row],[TOTAL CHELTUIELI LEI]]/Data[[#This Row],[NUMĂRUL PERSOANELOR CARE AU PARTICIPAT LA VOT]]</f>
        <v>16.893982808022923</v>
      </c>
      <c r="W2123" s="41">
        <f>Data[[#This Row],[TOTAL CHELTUIELI EURO]]/Data[[#This Row],[NUMĂRUL PERSOANELOR CARE AU PARTICIPAT LA VOT]]</f>
        <v>3.4904201995873896</v>
      </c>
      <c r="X2123" s="43">
        <v>4.8400999999999996</v>
      </c>
      <c r="Y2123" s="114" t="s">
        <v>2888</v>
      </c>
      <c r="Z2123" s="44">
        <v>11</v>
      </c>
      <c r="AA2123" s="115" t="s">
        <v>3108</v>
      </c>
      <c r="AB2123" s="44">
        <v>2</v>
      </c>
      <c r="AC2123" s="45"/>
    </row>
    <row r="2124" spans="1:29" x14ac:dyDescent="0.2">
      <c r="A2124" s="37">
        <v>2123</v>
      </c>
      <c r="B2124" s="38" t="s">
        <v>432</v>
      </c>
      <c r="C2124" s="39" t="s">
        <v>2401</v>
      </c>
      <c r="D2124" s="40">
        <v>44101</v>
      </c>
      <c r="E2124" s="38">
        <v>1</v>
      </c>
      <c r="F2124" s="38"/>
      <c r="G2124" s="38" t="s">
        <v>2</v>
      </c>
      <c r="H2124" s="38" t="s">
        <v>2</v>
      </c>
      <c r="I2124" s="39">
        <v>5400</v>
      </c>
      <c r="J2124" s="39">
        <v>728</v>
      </c>
      <c r="K2124" s="39">
        <v>0</v>
      </c>
      <c r="L2124" s="41">
        <f>SUM(Data[[#This Row],[CHELTUIELI DE PERSONAL LEI]:[CHELTUIELI DE CAPITAL (ACTIVE NEFINANCIARE ) LEI]])</f>
        <v>6128</v>
      </c>
      <c r="M2124" s="41">
        <f>Data[[#This Row],[TOTAL CHELTUIELI LEI]]/Data[[#This Row],[CURS VALUTAR EURO BNR 22 07 2020]]</f>
        <v>1266.0895436044711</v>
      </c>
      <c r="N2124" s="49">
        <v>2964</v>
      </c>
      <c r="O2124" s="54"/>
      <c r="P2124" s="54">
        <v>1593</v>
      </c>
      <c r="Q2124" s="54"/>
      <c r="R2124" s="54">
        <f>Data[[#This Row],[PERSOANE ÎNSCRISE ÎN LISTELE ELECTORALE (TURUL 1)            ]]+Data[[#This Row],[PERSOANE ÎNSCRISE ÎN LISTELE ELECTORALE (TURUL AL 2-LEA)]]</f>
        <v>2964</v>
      </c>
      <c r="S2124" s="54">
        <f>Data[[#This Row],[PERSOANE CARE AU PARTICIPAT LA VOT (TURUL 1)]]+Data[[#This Row],[PERSOANE CARE AU PARTICIPAT LA VOT  (TURUL AL 2-LEA)]]</f>
        <v>1593</v>
      </c>
      <c r="T2124" s="41">
        <f>Data[[#This Row],[TOTAL CHELTUIELI LEI]]/Data[[#This Row],[NUMĂRUL PERSOANELOR ÎNSCRISE ÎN LISTELE ELECTORALE]]</f>
        <v>2.0674763832658569</v>
      </c>
      <c r="U2124" s="41">
        <f>Data[[#This Row],[TOTAL CHELTUIELI EURO]]/Data[[#This Row],[NUMĂRUL PERSOANELOR ÎNSCRISE ÎN LISTELE ELECTORALE]]</f>
        <v>0.42715571646574602</v>
      </c>
      <c r="V2124" s="41">
        <f>Data[[#This Row],[TOTAL CHELTUIELI LEI]]/Data[[#This Row],[NUMĂRUL PERSOANELOR CARE AU PARTICIPAT LA VOT]]</f>
        <v>3.846829880728186</v>
      </c>
      <c r="W2124" s="41">
        <f>Data[[#This Row],[TOTAL CHELTUIELI EURO]]/Data[[#This Row],[NUMĂRUL PERSOANELOR CARE AU PARTICIPAT LA VOT]]</f>
        <v>0.79478314099464609</v>
      </c>
      <c r="X2124" s="43">
        <v>4.8400999999999996</v>
      </c>
      <c r="Y2124" s="114" t="s">
        <v>2891</v>
      </c>
      <c r="Z2124" s="44">
        <v>2</v>
      </c>
      <c r="AA2124" s="115" t="s">
        <v>3105</v>
      </c>
      <c r="AB2124" s="44">
        <v>0</v>
      </c>
      <c r="AC2124" s="45"/>
    </row>
    <row r="2125" spans="1:29" x14ac:dyDescent="0.2">
      <c r="A2125" s="37">
        <v>2124</v>
      </c>
      <c r="B2125" s="38" t="s">
        <v>432</v>
      </c>
      <c r="C2125" s="39" t="s">
        <v>2402</v>
      </c>
      <c r="D2125" s="40">
        <v>44101</v>
      </c>
      <c r="E2125" s="38">
        <v>1</v>
      </c>
      <c r="F2125" s="38"/>
      <c r="G2125" s="38" t="s">
        <v>2</v>
      </c>
      <c r="H2125" s="38" t="s">
        <v>2</v>
      </c>
      <c r="I2125" s="39">
        <v>90945</v>
      </c>
      <c r="J2125" s="39">
        <v>15440</v>
      </c>
      <c r="K2125" s="39">
        <v>0</v>
      </c>
      <c r="L2125" s="41">
        <f>SUM(Data[[#This Row],[CHELTUIELI DE PERSONAL LEI]:[CHELTUIELI DE CAPITAL (ACTIVE NEFINANCIARE ) LEI]])</f>
        <v>106385</v>
      </c>
      <c r="M2125" s="41">
        <f>Data[[#This Row],[TOTAL CHELTUIELI LEI]]/Data[[#This Row],[CURS VALUTAR EURO BNR 22 07 2020]]</f>
        <v>21979.917770294003</v>
      </c>
      <c r="N2125" s="49">
        <v>4877</v>
      </c>
      <c r="O2125" s="54"/>
      <c r="P2125" s="54">
        <v>2226</v>
      </c>
      <c r="Q2125" s="54"/>
      <c r="R2125" s="54">
        <f>Data[[#This Row],[PERSOANE ÎNSCRISE ÎN LISTELE ELECTORALE (TURUL 1)            ]]+Data[[#This Row],[PERSOANE ÎNSCRISE ÎN LISTELE ELECTORALE (TURUL AL 2-LEA)]]</f>
        <v>4877</v>
      </c>
      <c r="S2125" s="54">
        <f>Data[[#This Row],[PERSOANE CARE AU PARTICIPAT LA VOT (TURUL 1)]]+Data[[#This Row],[PERSOANE CARE AU PARTICIPAT LA VOT  (TURUL AL 2-LEA)]]</f>
        <v>2226</v>
      </c>
      <c r="T2125" s="41">
        <f>Data[[#This Row],[TOTAL CHELTUIELI LEI]]/Data[[#This Row],[NUMĂRUL PERSOANELOR ÎNSCRISE ÎN LISTELE ELECTORALE]]</f>
        <v>21.81361492720935</v>
      </c>
      <c r="U2125" s="41">
        <f>Data[[#This Row],[TOTAL CHELTUIELI EURO]]/Data[[#This Row],[NUMĂRUL PERSOANELOR ÎNSCRISE ÎN LISTELE ELECTORALE]]</f>
        <v>4.5068521161152351</v>
      </c>
      <c r="V2125" s="41">
        <f>Data[[#This Row],[TOTAL CHELTUIELI LEI]]/Data[[#This Row],[NUMĂRUL PERSOANELOR CARE AU PARTICIPAT LA VOT]]</f>
        <v>47.792003593890385</v>
      </c>
      <c r="W2125" s="41">
        <f>Data[[#This Row],[TOTAL CHELTUIELI EURO]]/Data[[#This Row],[NUMĂRUL PERSOANELOR CARE AU PARTICIPAT LA VOT]]</f>
        <v>9.8741768959092564</v>
      </c>
      <c r="X2125" s="43">
        <v>4.8400999999999996</v>
      </c>
      <c r="Y2125" s="114" t="s">
        <v>2893</v>
      </c>
      <c r="Z2125" s="44">
        <v>21</v>
      </c>
      <c r="AA2125" s="115" t="s">
        <v>3110</v>
      </c>
      <c r="AB2125" s="44">
        <v>4</v>
      </c>
      <c r="AC2125" s="45"/>
    </row>
    <row r="2126" spans="1:29" x14ac:dyDescent="0.2">
      <c r="A2126" s="37">
        <v>2125</v>
      </c>
      <c r="B2126" s="38" t="s">
        <v>432</v>
      </c>
      <c r="C2126" s="39" t="s">
        <v>2403</v>
      </c>
      <c r="D2126" s="40">
        <v>44101</v>
      </c>
      <c r="E2126" s="38">
        <v>1</v>
      </c>
      <c r="F2126" s="38"/>
      <c r="G2126" s="38" t="s">
        <v>2</v>
      </c>
      <c r="H2126" s="38" t="s">
        <v>2</v>
      </c>
      <c r="I2126" s="39">
        <v>4800</v>
      </c>
      <c r="J2126" s="39">
        <v>5049</v>
      </c>
      <c r="K2126" s="39">
        <v>0</v>
      </c>
      <c r="L2126" s="41">
        <f>SUM(Data[[#This Row],[CHELTUIELI DE PERSONAL LEI]:[CHELTUIELI DE CAPITAL (ACTIVE NEFINANCIARE ) LEI]])</f>
        <v>9849</v>
      </c>
      <c r="M2126" s="41">
        <f>Data[[#This Row],[TOTAL CHELTUIELI LEI]]/Data[[#This Row],[CURS VALUTAR EURO BNR 22 07 2020]]</f>
        <v>2034.8753124935438</v>
      </c>
      <c r="N2126" s="49">
        <v>1697</v>
      </c>
      <c r="O2126" s="54"/>
      <c r="P2126" s="54">
        <v>1145</v>
      </c>
      <c r="Q2126" s="54"/>
      <c r="R2126" s="54">
        <f>Data[[#This Row],[PERSOANE ÎNSCRISE ÎN LISTELE ELECTORALE (TURUL 1)            ]]+Data[[#This Row],[PERSOANE ÎNSCRISE ÎN LISTELE ELECTORALE (TURUL AL 2-LEA)]]</f>
        <v>1697</v>
      </c>
      <c r="S2126" s="54">
        <f>Data[[#This Row],[PERSOANE CARE AU PARTICIPAT LA VOT (TURUL 1)]]+Data[[#This Row],[PERSOANE CARE AU PARTICIPAT LA VOT  (TURUL AL 2-LEA)]]</f>
        <v>1145</v>
      </c>
      <c r="T2126" s="41">
        <f>Data[[#This Row],[TOTAL CHELTUIELI LEI]]/Data[[#This Row],[NUMĂRUL PERSOANELOR ÎNSCRISE ÎN LISTELE ELECTORALE]]</f>
        <v>5.8037713612256923</v>
      </c>
      <c r="U2126" s="41">
        <f>Data[[#This Row],[TOTAL CHELTUIELI EURO]]/Data[[#This Row],[NUMĂRUL PERSOANELOR ÎNSCRISE ÎN LISTELE ELECTORALE]]</f>
        <v>1.1991015394776334</v>
      </c>
      <c r="V2126" s="41">
        <f>Data[[#This Row],[TOTAL CHELTUIELI LEI]]/Data[[#This Row],[NUMĂRUL PERSOANELOR CARE AU PARTICIPAT LA VOT]]</f>
        <v>8.6017467248908304</v>
      </c>
      <c r="W2126" s="41">
        <f>Data[[#This Row],[TOTAL CHELTUIELI EURO]]/Data[[#This Row],[NUMĂRUL PERSOANELOR CARE AU PARTICIPAT LA VOT]]</f>
        <v>1.7771836790336626</v>
      </c>
      <c r="X2126" s="43">
        <v>4.8400999999999996</v>
      </c>
      <c r="Y2126" s="114" t="s">
        <v>2892</v>
      </c>
      <c r="Z2126" s="44">
        <v>5</v>
      </c>
      <c r="AA2126" s="115" t="s">
        <v>3107</v>
      </c>
      <c r="AB2126" s="44">
        <v>1</v>
      </c>
      <c r="AC2126" s="45"/>
    </row>
    <row r="2127" spans="1:29" x14ac:dyDescent="0.2">
      <c r="A2127" s="37">
        <v>2126</v>
      </c>
      <c r="B2127" s="38" t="s">
        <v>432</v>
      </c>
      <c r="C2127" s="39" t="s">
        <v>2404</v>
      </c>
      <c r="D2127" s="40">
        <v>44101</v>
      </c>
      <c r="E2127" s="38">
        <v>1</v>
      </c>
      <c r="F2127" s="38"/>
      <c r="G2127" s="38" t="s">
        <v>2</v>
      </c>
      <c r="H2127" s="38" t="s">
        <v>2</v>
      </c>
      <c r="I2127" s="39">
        <v>14300</v>
      </c>
      <c r="J2127" s="39">
        <v>10705.97</v>
      </c>
      <c r="K2127" s="39">
        <v>0</v>
      </c>
      <c r="L2127" s="41">
        <f>SUM(Data[[#This Row],[CHELTUIELI DE PERSONAL LEI]:[CHELTUIELI DE CAPITAL (ACTIVE NEFINANCIARE ) LEI]])</f>
        <v>25005.97</v>
      </c>
      <c r="M2127" s="41">
        <f>Data[[#This Row],[TOTAL CHELTUIELI LEI]]/Data[[#This Row],[CURS VALUTAR EURO BNR 22 07 2020]]</f>
        <v>5166.4159831408451</v>
      </c>
      <c r="N2127" s="49">
        <v>3733</v>
      </c>
      <c r="O2127" s="54"/>
      <c r="P2127" s="54">
        <v>2014</v>
      </c>
      <c r="Q2127" s="54"/>
      <c r="R2127" s="54">
        <f>Data[[#This Row],[PERSOANE ÎNSCRISE ÎN LISTELE ELECTORALE (TURUL 1)            ]]+Data[[#This Row],[PERSOANE ÎNSCRISE ÎN LISTELE ELECTORALE (TURUL AL 2-LEA)]]</f>
        <v>3733</v>
      </c>
      <c r="S2127" s="54">
        <f>Data[[#This Row],[PERSOANE CARE AU PARTICIPAT LA VOT (TURUL 1)]]+Data[[#This Row],[PERSOANE CARE AU PARTICIPAT LA VOT  (TURUL AL 2-LEA)]]</f>
        <v>2014</v>
      </c>
      <c r="T2127" s="41">
        <f>Data[[#This Row],[TOTAL CHELTUIELI LEI]]/Data[[#This Row],[NUMĂRUL PERSOANELOR ÎNSCRISE ÎN LISTELE ELECTORALE]]</f>
        <v>6.6986257701580501</v>
      </c>
      <c r="U2127" s="41">
        <f>Data[[#This Row],[TOTAL CHELTUIELI EURO]]/Data[[#This Row],[NUMĂRUL PERSOANELOR ÎNSCRISE ÎN LISTELE ELECTORALE]]</f>
        <v>1.3839849941443465</v>
      </c>
      <c r="V2127" s="41">
        <f>Data[[#This Row],[TOTAL CHELTUIELI LEI]]/Data[[#This Row],[NUMĂRUL PERSOANELOR CARE AU PARTICIPAT LA VOT]]</f>
        <v>12.416072492552136</v>
      </c>
      <c r="W2127" s="41">
        <f>Data[[#This Row],[TOTAL CHELTUIELI EURO]]/Data[[#This Row],[NUMĂRUL PERSOANELOR CARE AU PARTICIPAT LA VOT]]</f>
        <v>2.5652512329398438</v>
      </c>
      <c r="X2127" s="43">
        <v>4.8400999999999996</v>
      </c>
      <c r="Y2127" s="114" t="s">
        <v>2889</v>
      </c>
      <c r="Z2127" s="44">
        <v>6</v>
      </c>
      <c r="AA2127" s="115" t="s">
        <v>3107</v>
      </c>
      <c r="AB2127" s="44">
        <v>1</v>
      </c>
      <c r="AC2127" s="45"/>
    </row>
    <row r="2128" spans="1:29" x14ac:dyDescent="0.2">
      <c r="A2128" s="37">
        <v>2127</v>
      </c>
      <c r="B2128" s="38" t="s">
        <v>432</v>
      </c>
      <c r="C2128" s="39" t="s">
        <v>2405</v>
      </c>
      <c r="D2128" s="40">
        <v>44101</v>
      </c>
      <c r="E2128" s="38">
        <v>1</v>
      </c>
      <c r="F2128" s="38"/>
      <c r="G2128" s="38" t="s">
        <v>2</v>
      </c>
      <c r="H2128" s="38" t="s">
        <v>2</v>
      </c>
      <c r="I2128" s="39">
        <v>0</v>
      </c>
      <c r="J2128" s="39">
        <v>5000</v>
      </c>
      <c r="K2128" s="39">
        <v>0</v>
      </c>
      <c r="L2128" s="41">
        <f>SUM(Data[[#This Row],[CHELTUIELI DE PERSONAL LEI]:[CHELTUIELI DE CAPITAL (ACTIVE NEFINANCIARE ) LEI]])</f>
        <v>5000</v>
      </c>
      <c r="M2128" s="41">
        <f>Data[[#This Row],[TOTAL CHELTUIELI LEI]]/Data[[#This Row],[CURS VALUTAR EURO BNR 22 07 2020]]</f>
        <v>1033.0365075101754</v>
      </c>
      <c r="N2128" s="49">
        <v>2378</v>
      </c>
      <c r="O2128" s="54"/>
      <c r="P2128" s="54">
        <v>1684</v>
      </c>
      <c r="Q2128" s="54"/>
      <c r="R2128" s="54">
        <f>Data[[#This Row],[PERSOANE ÎNSCRISE ÎN LISTELE ELECTORALE (TURUL 1)            ]]+Data[[#This Row],[PERSOANE ÎNSCRISE ÎN LISTELE ELECTORALE (TURUL AL 2-LEA)]]</f>
        <v>2378</v>
      </c>
      <c r="S2128" s="54">
        <f>Data[[#This Row],[PERSOANE CARE AU PARTICIPAT LA VOT (TURUL 1)]]+Data[[#This Row],[PERSOANE CARE AU PARTICIPAT LA VOT  (TURUL AL 2-LEA)]]</f>
        <v>1684</v>
      </c>
      <c r="T2128" s="41">
        <f>Data[[#This Row],[TOTAL CHELTUIELI LEI]]/Data[[#This Row],[NUMĂRUL PERSOANELOR ÎNSCRISE ÎN LISTELE ELECTORALE]]</f>
        <v>2.1026072329688814</v>
      </c>
      <c r="U2128" s="41">
        <f>Data[[#This Row],[TOTAL CHELTUIELI EURO]]/Data[[#This Row],[NUMĂRUL PERSOANELOR ÎNSCRISE ÎN LISTELE ELECTORALE]]</f>
        <v>0.4344140065223614</v>
      </c>
      <c r="V2128" s="41">
        <f>Data[[#This Row],[TOTAL CHELTUIELI LEI]]/Data[[#This Row],[NUMĂRUL PERSOANELOR CARE AU PARTICIPAT LA VOT]]</f>
        <v>2.9691211401425179</v>
      </c>
      <c r="W2128" s="41">
        <f>Data[[#This Row],[TOTAL CHELTUIELI EURO]]/Data[[#This Row],[NUMĂRUL PERSOANELOR CARE AU PARTICIPAT LA VOT]]</f>
        <v>0.61344210659749132</v>
      </c>
      <c r="X2128" s="43">
        <v>4.8400999999999996</v>
      </c>
      <c r="Y2128" s="114" t="s">
        <v>2891</v>
      </c>
      <c r="Z2128" s="44">
        <v>2</v>
      </c>
      <c r="AA2128" s="115" t="s">
        <v>3105</v>
      </c>
      <c r="AB2128" s="44">
        <v>0</v>
      </c>
      <c r="AC2128" s="45"/>
    </row>
    <row r="2129" spans="1:29" x14ac:dyDescent="0.2">
      <c r="A2129" s="37">
        <v>2128</v>
      </c>
      <c r="B2129" s="38" t="s">
        <v>432</v>
      </c>
      <c r="C2129" s="39" t="s">
        <v>2406</v>
      </c>
      <c r="D2129" s="40">
        <v>44101</v>
      </c>
      <c r="E2129" s="38">
        <v>1</v>
      </c>
      <c r="F2129" s="38"/>
      <c r="G2129" s="38" t="s">
        <v>2</v>
      </c>
      <c r="H2129" s="38" t="s">
        <v>2</v>
      </c>
      <c r="I2129" s="39">
        <v>1531</v>
      </c>
      <c r="J2129" s="39">
        <v>0</v>
      </c>
      <c r="K2129" s="39">
        <v>0</v>
      </c>
      <c r="L2129" s="41">
        <f>SUM(Data[[#This Row],[CHELTUIELI DE PERSONAL LEI]:[CHELTUIELI DE CAPITAL (ACTIVE NEFINANCIARE ) LEI]])</f>
        <v>1531</v>
      </c>
      <c r="M2129" s="41">
        <f>Data[[#This Row],[TOTAL CHELTUIELI LEI]]/Data[[#This Row],[CURS VALUTAR EURO BNR 22 07 2020]]</f>
        <v>316.31577859961573</v>
      </c>
      <c r="N2129" s="49">
        <v>4199</v>
      </c>
      <c r="O2129" s="54"/>
      <c r="P2129" s="54">
        <v>2013</v>
      </c>
      <c r="Q2129" s="54"/>
      <c r="R2129" s="54">
        <f>Data[[#This Row],[PERSOANE ÎNSCRISE ÎN LISTELE ELECTORALE (TURUL 1)            ]]+Data[[#This Row],[PERSOANE ÎNSCRISE ÎN LISTELE ELECTORALE (TURUL AL 2-LEA)]]</f>
        <v>4199</v>
      </c>
      <c r="S2129" s="54">
        <f>Data[[#This Row],[PERSOANE CARE AU PARTICIPAT LA VOT (TURUL 1)]]+Data[[#This Row],[PERSOANE CARE AU PARTICIPAT LA VOT  (TURUL AL 2-LEA)]]</f>
        <v>2013</v>
      </c>
      <c r="T2129" s="41">
        <f>Data[[#This Row],[TOTAL CHELTUIELI LEI]]/Data[[#This Row],[NUMĂRUL PERSOANELOR ÎNSCRISE ÎN LISTELE ELECTORALE]]</f>
        <v>0.36461062157656587</v>
      </c>
      <c r="U2129" s="41">
        <f>Data[[#This Row],[TOTAL CHELTUIELI EURO]]/Data[[#This Row],[NUMĂRUL PERSOANELOR ÎNSCRISE ÎN LISTELE ELECTORALE]]</f>
        <v>7.5331216622913963E-2</v>
      </c>
      <c r="V2129" s="41">
        <f>Data[[#This Row],[TOTAL CHELTUIELI LEI]]/Data[[#This Row],[NUMĂRUL PERSOANELOR CARE AU PARTICIPAT LA VOT]]</f>
        <v>0.76055638350720323</v>
      </c>
      <c r="W2129" s="41">
        <f>Data[[#This Row],[TOTAL CHELTUIELI EURO]]/Data[[#This Row],[NUMĂRUL PERSOANELOR CARE AU PARTICIPAT LA VOT]]</f>
        <v>0.15713650203657015</v>
      </c>
      <c r="X2129" s="43">
        <v>4.8400999999999996</v>
      </c>
      <c r="Y2129" s="114" t="s">
        <v>2890</v>
      </c>
      <c r="Z2129" s="44">
        <v>0</v>
      </c>
      <c r="AA2129" s="115" t="s">
        <v>3105</v>
      </c>
      <c r="AB2129" s="44">
        <v>0</v>
      </c>
      <c r="AC2129" s="45"/>
    </row>
    <row r="2130" spans="1:29" x14ac:dyDescent="0.2">
      <c r="A2130" s="37">
        <v>2129</v>
      </c>
      <c r="B2130" s="38" t="s">
        <v>432</v>
      </c>
      <c r="C2130" s="39" t="s">
        <v>2407</v>
      </c>
      <c r="D2130" s="40">
        <v>44101</v>
      </c>
      <c r="E2130" s="38">
        <v>1</v>
      </c>
      <c r="F2130" s="38"/>
      <c r="G2130" s="38" t="s">
        <v>2</v>
      </c>
      <c r="H2130" s="38" t="s">
        <v>2</v>
      </c>
      <c r="I2130" s="39">
        <v>1800</v>
      </c>
      <c r="J2130" s="39">
        <v>6816</v>
      </c>
      <c r="K2130" s="39">
        <v>0</v>
      </c>
      <c r="L2130" s="41">
        <f>SUM(Data[[#This Row],[CHELTUIELI DE PERSONAL LEI]:[CHELTUIELI DE CAPITAL (ACTIVE NEFINANCIARE ) LEI]])</f>
        <v>8616</v>
      </c>
      <c r="M2130" s="41">
        <f>Data[[#This Row],[TOTAL CHELTUIELI LEI]]/Data[[#This Row],[CURS VALUTAR EURO BNR 22 07 2020]]</f>
        <v>1780.1285097415343</v>
      </c>
      <c r="N2130" s="49">
        <v>3376</v>
      </c>
      <c r="O2130" s="54"/>
      <c r="P2130" s="54">
        <v>1874</v>
      </c>
      <c r="Q2130" s="54"/>
      <c r="R2130" s="54">
        <f>Data[[#This Row],[PERSOANE ÎNSCRISE ÎN LISTELE ELECTORALE (TURUL 1)            ]]+Data[[#This Row],[PERSOANE ÎNSCRISE ÎN LISTELE ELECTORALE (TURUL AL 2-LEA)]]</f>
        <v>3376</v>
      </c>
      <c r="S2130" s="54">
        <f>Data[[#This Row],[PERSOANE CARE AU PARTICIPAT LA VOT (TURUL 1)]]+Data[[#This Row],[PERSOANE CARE AU PARTICIPAT LA VOT  (TURUL AL 2-LEA)]]</f>
        <v>1874</v>
      </c>
      <c r="T2130" s="41">
        <f>Data[[#This Row],[TOTAL CHELTUIELI LEI]]/Data[[#This Row],[NUMĂRUL PERSOANELOR ÎNSCRISE ÎN LISTELE ELECTORALE]]</f>
        <v>2.5521327014218009</v>
      </c>
      <c r="U2130" s="41">
        <f>Data[[#This Row],[TOTAL CHELTUIELI EURO]]/Data[[#This Row],[NUMĂRUL PERSOANELOR ÎNSCRISE ÎN LISTELE ELECTORALE]]</f>
        <v>0.52728925051585729</v>
      </c>
      <c r="V2130" s="41">
        <f>Data[[#This Row],[TOTAL CHELTUIELI LEI]]/Data[[#This Row],[NUMĂRUL PERSOANELOR CARE AU PARTICIPAT LA VOT]]</f>
        <v>4.5976520811099251</v>
      </c>
      <c r="W2130" s="41">
        <f>Data[[#This Row],[TOTAL CHELTUIELI EURO]]/Data[[#This Row],[NUMĂRUL PERSOANELOR CARE AU PARTICIPAT LA VOT]]</f>
        <v>0.94990848972333741</v>
      </c>
      <c r="X2130" s="43">
        <v>4.8400999999999996</v>
      </c>
      <c r="Y2130" s="114" t="s">
        <v>2891</v>
      </c>
      <c r="Z2130" s="44">
        <v>2</v>
      </c>
      <c r="AA2130" s="115" t="s">
        <v>3105</v>
      </c>
      <c r="AB2130" s="44">
        <v>0</v>
      </c>
      <c r="AC2130" s="45"/>
    </row>
    <row r="2131" spans="1:29" x14ac:dyDescent="0.2">
      <c r="A2131" s="37">
        <v>2130</v>
      </c>
      <c r="B2131" s="38" t="s">
        <v>432</v>
      </c>
      <c r="C2131" s="39" t="s">
        <v>1277</v>
      </c>
      <c r="D2131" s="40">
        <v>44101</v>
      </c>
      <c r="E2131" s="38">
        <v>1</v>
      </c>
      <c r="F2131" s="38"/>
      <c r="G2131" s="38" t="s">
        <v>2</v>
      </c>
      <c r="H2131" s="38" t="s">
        <v>2</v>
      </c>
      <c r="I2131" s="39">
        <v>0</v>
      </c>
      <c r="J2131" s="39">
        <v>7630</v>
      </c>
      <c r="K2131" s="39">
        <v>0</v>
      </c>
      <c r="L2131" s="41">
        <f>SUM(Data[[#This Row],[CHELTUIELI DE PERSONAL LEI]:[CHELTUIELI DE CAPITAL (ACTIVE NEFINANCIARE ) LEI]])</f>
        <v>7630</v>
      </c>
      <c r="M2131" s="41">
        <f>Data[[#This Row],[TOTAL CHELTUIELI LEI]]/Data[[#This Row],[CURS VALUTAR EURO BNR 22 07 2020]]</f>
        <v>1576.4137104605279</v>
      </c>
      <c r="N2131" s="49">
        <v>2255</v>
      </c>
      <c r="O2131" s="54"/>
      <c r="P2131" s="54">
        <v>1188</v>
      </c>
      <c r="Q2131" s="54"/>
      <c r="R2131" s="54">
        <f>Data[[#This Row],[PERSOANE ÎNSCRISE ÎN LISTELE ELECTORALE (TURUL 1)            ]]+Data[[#This Row],[PERSOANE ÎNSCRISE ÎN LISTELE ELECTORALE (TURUL AL 2-LEA)]]</f>
        <v>2255</v>
      </c>
      <c r="S2131" s="54">
        <f>Data[[#This Row],[PERSOANE CARE AU PARTICIPAT LA VOT (TURUL 1)]]+Data[[#This Row],[PERSOANE CARE AU PARTICIPAT LA VOT  (TURUL AL 2-LEA)]]</f>
        <v>1188</v>
      </c>
      <c r="T2131" s="41">
        <f>Data[[#This Row],[TOTAL CHELTUIELI LEI]]/Data[[#This Row],[NUMĂRUL PERSOANELOR ÎNSCRISE ÎN LISTELE ELECTORALE]]</f>
        <v>3.3835920177383594</v>
      </c>
      <c r="U2131" s="41">
        <f>Data[[#This Row],[TOTAL CHELTUIELI EURO]]/Data[[#This Row],[NUMĂRUL PERSOANELOR ÎNSCRISE ÎN LISTELE ELECTORALE]]</f>
        <v>0.69907481616874856</v>
      </c>
      <c r="V2131" s="41">
        <f>Data[[#This Row],[TOTAL CHELTUIELI LEI]]/Data[[#This Row],[NUMĂRUL PERSOANELOR CARE AU PARTICIPAT LA VOT]]</f>
        <v>6.4225589225589221</v>
      </c>
      <c r="W2131" s="41">
        <f>Data[[#This Row],[TOTAL CHELTUIELI EURO]]/Data[[#This Row],[NUMĂRUL PERSOANELOR CARE AU PARTICIPAT LA VOT]]</f>
        <v>1.3269475677277172</v>
      </c>
      <c r="X2131" s="43">
        <v>4.8400999999999996</v>
      </c>
      <c r="Y2131" s="114" t="s">
        <v>2884</v>
      </c>
      <c r="Z2131" s="44">
        <v>3</v>
      </c>
      <c r="AA2131" s="115" t="s">
        <v>3105</v>
      </c>
      <c r="AB2131" s="44">
        <v>0</v>
      </c>
      <c r="AC2131" s="45"/>
    </row>
    <row r="2132" spans="1:29" x14ac:dyDescent="0.2">
      <c r="A2132" s="37">
        <v>2131</v>
      </c>
      <c r="B2132" s="38" t="s">
        <v>432</v>
      </c>
      <c r="C2132" s="39" t="s">
        <v>2408</v>
      </c>
      <c r="D2132" s="40">
        <v>44101</v>
      </c>
      <c r="E2132" s="38">
        <v>1</v>
      </c>
      <c r="F2132" s="38"/>
      <c r="G2132" s="38" t="s">
        <v>2</v>
      </c>
      <c r="H2132" s="38" t="s">
        <v>2</v>
      </c>
      <c r="I2132" s="39">
        <v>4200</v>
      </c>
      <c r="J2132" s="39">
        <v>2681.82</v>
      </c>
      <c r="K2132" s="39">
        <v>0</v>
      </c>
      <c r="L2132" s="41">
        <f>SUM(Data[[#This Row],[CHELTUIELI DE PERSONAL LEI]:[CHELTUIELI DE CAPITAL (ACTIVE NEFINANCIARE ) LEI]])</f>
        <v>6881.82</v>
      </c>
      <c r="M2132" s="41">
        <f>Data[[#This Row],[TOTAL CHELTUIELI LEI]]/Data[[#This Row],[CURS VALUTAR EURO BNR 22 07 2020]]</f>
        <v>1421.8342596227351</v>
      </c>
      <c r="N2132" s="49">
        <v>1660</v>
      </c>
      <c r="O2132" s="54"/>
      <c r="P2132" s="54">
        <v>1153</v>
      </c>
      <c r="Q2132" s="54"/>
      <c r="R2132" s="54">
        <f>Data[[#This Row],[PERSOANE ÎNSCRISE ÎN LISTELE ELECTORALE (TURUL 1)            ]]+Data[[#This Row],[PERSOANE ÎNSCRISE ÎN LISTELE ELECTORALE (TURUL AL 2-LEA)]]</f>
        <v>1660</v>
      </c>
      <c r="S2132" s="54">
        <f>Data[[#This Row],[PERSOANE CARE AU PARTICIPAT LA VOT (TURUL 1)]]+Data[[#This Row],[PERSOANE CARE AU PARTICIPAT LA VOT  (TURUL AL 2-LEA)]]</f>
        <v>1153</v>
      </c>
      <c r="T2132" s="41">
        <f>Data[[#This Row],[TOTAL CHELTUIELI LEI]]/Data[[#This Row],[NUMĂRUL PERSOANELOR ÎNSCRISE ÎN LISTELE ELECTORALE]]</f>
        <v>4.1456746987951805</v>
      </c>
      <c r="U2132" s="41">
        <f>Data[[#This Row],[TOTAL CHELTUIELI EURO]]/Data[[#This Row],[NUMĂRUL PERSOANELOR ÎNSCRISE ÎN LISTELE ELECTORALE]]</f>
        <v>0.85652666242333442</v>
      </c>
      <c r="V2132" s="41">
        <f>Data[[#This Row],[TOTAL CHELTUIELI LEI]]/Data[[#This Row],[NUMĂRUL PERSOANELOR CARE AU PARTICIPAT LA VOT]]</f>
        <v>5.968620988725065</v>
      </c>
      <c r="W2132" s="41">
        <f>Data[[#This Row],[TOTAL CHELTUIELI EURO]]/Data[[#This Row],[NUMĂRUL PERSOANELOR CARE AU PARTICIPAT LA VOT]]</f>
        <v>1.2331606761688942</v>
      </c>
      <c r="X2132" s="43">
        <v>4.8400999999999996</v>
      </c>
      <c r="Y2132" s="114" t="s">
        <v>2895</v>
      </c>
      <c r="Z2132" s="44">
        <v>4</v>
      </c>
      <c r="AA2132" s="115" t="s">
        <v>3105</v>
      </c>
      <c r="AB2132" s="44">
        <v>0</v>
      </c>
      <c r="AC2132" s="45"/>
    </row>
    <row r="2133" spans="1:29" x14ac:dyDescent="0.2">
      <c r="A2133" s="37">
        <v>2132</v>
      </c>
      <c r="B2133" s="38" t="s">
        <v>432</v>
      </c>
      <c r="C2133" s="39" t="s">
        <v>187</v>
      </c>
      <c r="D2133" s="40">
        <v>44101</v>
      </c>
      <c r="E2133" s="38">
        <v>1</v>
      </c>
      <c r="F2133" s="38"/>
      <c r="G2133" s="38" t="s">
        <v>2</v>
      </c>
      <c r="H2133" s="38" t="s">
        <v>2</v>
      </c>
      <c r="I2133" s="39">
        <v>0</v>
      </c>
      <c r="J2133" s="39">
        <v>5944.87</v>
      </c>
      <c r="K2133" s="39">
        <v>0</v>
      </c>
      <c r="L2133" s="41">
        <f>SUM(Data[[#This Row],[CHELTUIELI DE PERSONAL LEI]:[CHELTUIELI DE CAPITAL (ACTIVE NEFINANCIARE ) LEI]])</f>
        <v>5944.87</v>
      </c>
      <c r="M2133" s="41">
        <f>Data[[#This Row],[TOTAL CHELTUIELI LEI]]/Data[[#This Row],[CURS VALUTAR EURO BNR 22 07 2020]]</f>
        <v>1228.2535484804034</v>
      </c>
      <c r="N2133" s="49">
        <v>5701</v>
      </c>
      <c r="O2133" s="54"/>
      <c r="P2133" s="54">
        <v>2765</v>
      </c>
      <c r="Q2133" s="54"/>
      <c r="R2133" s="54">
        <f>Data[[#This Row],[PERSOANE ÎNSCRISE ÎN LISTELE ELECTORALE (TURUL 1)            ]]+Data[[#This Row],[PERSOANE ÎNSCRISE ÎN LISTELE ELECTORALE (TURUL AL 2-LEA)]]</f>
        <v>5701</v>
      </c>
      <c r="S2133" s="54">
        <f>Data[[#This Row],[PERSOANE CARE AU PARTICIPAT LA VOT (TURUL 1)]]+Data[[#This Row],[PERSOANE CARE AU PARTICIPAT LA VOT  (TURUL AL 2-LEA)]]</f>
        <v>2765</v>
      </c>
      <c r="T2133" s="41">
        <f>Data[[#This Row],[TOTAL CHELTUIELI LEI]]/Data[[#This Row],[NUMĂRUL PERSOANELOR ÎNSCRISE ÎN LISTELE ELECTORALE]]</f>
        <v>1.0427767058410804</v>
      </c>
      <c r="U2133" s="41">
        <f>Data[[#This Row],[TOTAL CHELTUIELI EURO]]/Data[[#This Row],[NUMĂRUL PERSOANELOR ÎNSCRISE ÎN LISTELE ELECTORALE]]</f>
        <v>0.21544528126300708</v>
      </c>
      <c r="V2133" s="41">
        <f>Data[[#This Row],[TOTAL CHELTUIELI LEI]]/Data[[#This Row],[NUMĂRUL PERSOANELOR CARE AU PARTICIPAT LA VOT]]</f>
        <v>2.1500433996383363</v>
      </c>
      <c r="W2133" s="41">
        <f>Data[[#This Row],[TOTAL CHELTUIELI EURO]]/Data[[#This Row],[NUMĂRUL PERSOANELOR CARE AU PARTICIPAT LA VOT]]</f>
        <v>0.44421466491153833</v>
      </c>
      <c r="X2133" s="43">
        <v>4.8400999999999996</v>
      </c>
      <c r="Y2133" s="114" t="s">
        <v>2894</v>
      </c>
      <c r="Z2133" s="44">
        <v>1</v>
      </c>
      <c r="AA2133" s="115" t="s">
        <v>3105</v>
      </c>
      <c r="AB2133" s="44">
        <v>0</v>
      </c>
      <c r="AC2133" s="45"/>
    </row>
    <row r="2134" spans="1:29" x14ac:dyDescent="0.2">
      <c r="A2134" s="37">
        <v>2133</v>
      </c>
      <c r="B2134" s="38" t="s">
        <v>432</v>
      </c>
      <c r="C2134" s="39" t="s">
        <v>2409</v>
      </c>
      <c r="D2134" s="40">
        <v>44101</v>
      </c>
      <c r="E2134" s="38">
        <v>1</v>
      </c>
      <c r="F2134" s="38"/>
      <c r="G2134" s="38" t="s">
        <v>2</v>
      </c>
      <c r="H2134" s="38" t="s">
        <v>2</v>
      </c>
      <c r="I2134" s="39">
        <v>0</v>
      </c>
      <c r="J2134" s="39">
        <v>1058</v>
      </c>
      <c r="K2134" s="39">
        <v>0</v>
      </c>
      <c r="L2134" s="41">
        <f>SUM(Data[[#This Row],[CHELTUIELI DE PERSONAL LEI]:[CHELTUIELI DE CAPITAL (ACTIVE NEFINANCIARE ) LEI]])</f>
        <v>1058</v>
      </c>
      <c r="M2134" s="41">
        <f>Data[[#This Row],[TOTAL CHELTUIELI LEI]]/Data[[#This Row],[CURS VALUTAR EURO BNR 22 07 2020]]</f>
        <v>218.59052498915312</v>
      </c>
      <c r="N2134" s="49">
        <v>2854</v>
      </c>
      <c r="O2134" s="54"/>
      <c r="P2134" s="54">
        <v>1536</v>
      </c>
      <c r="Q2134" s="54"/>
      <c r="R2134" s="54">
        <f>Data[[#This Row],[PERSOANE ÎNSCRISE ÎN LISTELE ELECTORALE (TURUL 1)            ]]+Data[[#This Row],[PERSOANE ÎNSCRISE ÎN LISTELE ELECTORALE (TURUL AL 2-LEA)]]</f>
        <v>2854</v>
      </c>
      <c r="S2134" s="54">
        <f>Data[[#This Row],[PERSOANE CARE AU PARTICIPAT LA VOT (TURUL 1)]]+Data[[#This Row],[PERSOANE CARE AU PARTICIPAT LA VOT  (TURUL AL 2-LEA)]]</f>
        <v>1536</v>
      </c>
      <c r="T2134" s="41">
        <f>Data[[#This Row],[TOTAL CHELTUIELI LEI]]/Data[[#This Row],[NUMĂRUL PERSOANELOR ÎNSCRISE ÎN LISTELE ELECTORALE]]</f>
        <v>0.37070777855641207</v>
      </c>
      <c r="U2134" s="41">
        <f>Data[[#This Row],[TOTAL CHELTUIELI EURO]]/Data[[#This Row],[NUMĂRUL PERSOANELOR ÎNSCRISE ÎN LISTELE ELECTORALE]]</f>
        <v>7.6590933773354283E-2</v>
      </c>
      <c r="V2134" s="41">
        <f>Data[[#This Row],[TOTAL CHELTUIELI LEI]]/Data[[#This Row],[NUMĂRUL PERSOANELOR CARE AU PARTICIPAT LA VOT]]</f>
        <v>0.68880208333333337</v>
      </c>
      <c r="W2134" s="41">
        <f>Data[[#This Row],[TOTAL CHELTUIELI EURO]]/Data[[#This Row],[NUMĂRUL PERSOANELOR CARE AU PARTICIPAT LA VOT]]</f>
        <v>0.14231153970647989</v>
      </c>
      <c r="X2134" s="43">
        <v>4.8400999999999996</v>
      </c>
      <c r="Y2134" s="114" t="s">
        <v>2890</v>
      </c>
      <c r="Z2134" s="44">
        <v>0</v>
      </c>
      <c r="AA2134" s="115" t="s">
        <v>3105</v>
      </c>
      <c r="AB2134" s="44">
        <v>0</v>
      </c>
      <c r="AC2134" s="45"/>
    </row>
    <row r="2135" spans="1:29" x14ac:dyDescent="0.2">
      <c r="A2135" s="37">
        <v>2134</v>
      </c>
      <c r="B2135" s="38" t="s">
        <v>432</v>
      </c>
      <c r="C2135" s="39" t="s">
        <v>1040</v>
      </c>
      <c r="D2135" s="40">
        <v>44101</v>
      </c>
      <c r="E2135" s="38">
        <v>1</v>
      </c>
      <c r="F2135" s="38"/>
      <c r="G2135" s="38" t="s">
        <v>2</v>
      </c>
      <c r="H2135" s="38" t="s">
        <v>2</v>
      </c>
      <c r="I2135" s="39">
        <v>1800</v>
      </c>
      <c r="J2135" s="39">
        <v>700</v>
      </c>
      <c r="K2135" s="39">
        <v>0</v>
      </c>
      <c r="L2135" s="41">
        <f>SUM(Data[[#This Row],[CHELTUIELI DE PERSONAL LEI]:[CHELTUIELI DE CAPITAL (ACTIVE NEFINANCIARE ) LEI]])</f>
        <v>2500</v>
      </c>
      <c r="M2135" s="41">
        <f>Data[[#This Row],[TOTAL CHELTUIELI LEI]]/Data[[#This Row],[CURS VALUTAR EURO BNR 22 07 2020]]</f>
        <v>516.5182537550877</v>
      </c>
      <c r="N2135" s="49">
        <v>5885</v>
      </c>
      <c r="O2135" s="54"/>
      <c r="P2135" s="54">
        <v>3276</v>
      </c>
      <c r="Q2135" s="54"/>
      <c r="R2135" s="54">
        <f>Data[[#This Row],[PERSOANE ÎNSCRISE ÎN LISTELE ELECTORALE (TURUL 1)            ]]+Data[[#This Row],[PERSOANE ÎNSCRISE ÎN LISTELE ELECTORALE (TURUL AL 2-LEA)]]</f>
        <v>5885</v>
      </c>
      <c r="S2135" s="54">
        <f>Data[[#This Row],[PERSOANE CARE AU PARTICIPAT LA VOT (TURUL 1)]]+Data[[#This Row],[PERSOANE CARE AU PARTICIPAT LA VOT  (TURUL AL 2-LEA)]]</f>
        <v>3276</v>
      </c>
      <c r="T2135" s="41">
        <f>Data[[#This Row],[TOTAL CHELTUIELI LEI]]/Data[[#This Row],[NUMĂRUL PERSOANELOR ÎNSCRISE ÎN LISTELE ELECTORALE]]</f>
        <v>0.42480883602378927</v>
      </c>
      <c r="U2135" s="41">
        <f>Data[[#This Row],[TOTAL CHELTUIELI EURO]]/Data[[#This Row],[NUMĂRUL PERSOANELOR ÎNSCRISE ÎN LISTELE ELECTORALE]]</f>
        <v>8.7768607265095611E-2</v>
      </c>
      <c r="V2135" s="41">
        <f>Data[[#This Row],[TOTAL CHELTUIELI LEI]]/Data[[#This Row],[NUMĂRUL PERSOANELOR CARE AU PARTICIPAT LA VOT]]</f>
        <v>0.76312576312576308</v>
      </c>
      <c r="W2135" s="41">
        <f>Data[[#This Row],[TOTAL CHELTUIELI EURO]]/Data[[#This Row],[NUMĂRUL PERSOANELOR CARE AU PARTICIPAT LA VOT]]</f>
        <v>0.15766735462609516</v>
      </c>
      <c r="X2135" s="43">
        <v>4.8400999999999996</v>
      </c>
      <c r="Y2135" s="114" t="s">
        <v>2890</v>
      </c>
      <c r="Z2135" s="44">
        <v>0</v>
      </c>
      <c r="AA2135" s="115" t="s">
        <v>3105</v>
      </c>
      <c r="AB2135" s="44">
        <v>0</v>
      </c>
      <c r="AC2135" s="45"/>
    </row>
    <row r="2136" spans="1:29" x14ac:dyDescent="0.2">
      <c r="A2136" s="37">
        <v>2135</v>
      </c>
      <c r="B2136" s="38" t="s">
        <v>432</v>
      </c>
      <c r="C2136" s="39" t="s">
        <v>2410</v>
      </c>
      <c r="D2136" s="40">
        <v>44101</v>
      </c>
      <c r="E2136" s="38">
        <v>1</v>
      </c>
      <c r="F2136" s="38"/>
      <c r="G2136" s="38" t="s">
        <v>2</v>
      </c>
      <c r="H2136" s="38" t="s">
        <v>2</v>
      </c>
      <c r="I2136" s="39">
        <v>1500</v>
      </c>
      <c r="J2136" s="39">
        <v>3344.04</v>
      </c>
      <c r="K2136" s="39">
        <v>0</v>
      </c>
      <c r="L2136" s="41">
        <f>SUM(Data[[#This Row],[CHELTUIELI DE PERSONAL LEI]:[CHELTUIELI DE CAPITAL (ACTIVE NEFINANCIARE ) LEI]])</f>
        <v>4844.04</v>
      </c>
      <c r="M2136" s="41">
        <f>Data[[#This Row],[TOTAL CHELTUIELI LEI]]/Data[[#This Row],[CURS VALUTAR EURO BNR 22 07 2020]]</f>
        <v>1000.8140327679181</v>
      </c>
      <c r="N2136" s="49">
        <v>1590</v>
      </c>
      <c r="O2136" s="54"/>
      <c r="P2136" s="54">
        <v>1090</v>
      </c>
      <c r="Q2136" s="54"/>
      <c r="R2136" s="54">
        <f>Data[[#This Row],[PERSOANE ÎNSCRISE ÎN LISTELE ELECTORALE (TURUL 1)            ]]+Data[[#This Row],[PERSOANE ÎNSCRISE ÎN LISTELE ELECTORALE (TURUL AL 2-LEA)]]</f>
        <v>1590</v>
      </c>
      <c r="S2136" s="54">
        <f>Data[[#This Row],[PERSOANE CARE AU PARTICIPAT LA VOT (TURUL 1)]]+Data[[#This Row],[PERSOANE CARE AU PARTICIPAT LA VOT  (TURUL AL 2-LEA)]]</f>
        <v>1090</v>
      </c>
      <c r="T2136" s="41">
        <f>Data[[#This Row],[TOTAL CHELTUIELI LEI]]/Data[[#This Row],[NUMĂRUL PERSOANELOR ÎNSCRISE ÎN LISTELE ELECTORALE]]</f>
        <v>3.046566037735849</v>
      </c>
      <c r="U2136" s="41">
        <f>Data[[#This Row],[TOTAL CHELTUIELI EURO]]/Data[[#This Row],[NUMĂRUL PERSOANELOR ÎNSCRISE ÎN LISTELE ELECTORALE]]</f>
        <v>0.62944278790435104</v>
      </c>
      <c r="V2136" s="41">
        <f>Data[[#This Row],[TOTAL CHELTUIELI LEI]]/Data[[#This Row],[NUMĂRUL PERSOANELOR CARE AU PARTICIPAT LA VOT]]</f>
        <v>4.4440733944954127</v>
      </c>
      <c r="W2136" s="41">
        <f>Data[[#This Row],[TOTAL CHELTUIELI EURO]]/Data[[#This Row],[NUMĂRUL PERSOANELOR CARE AU PARTICIPAT LA VOT]]</f>
        <v>0.91817801171368629</v>
      </c>
      <c r="X2136" s="43">
        <v>4.8400999999999996</v>
      </c>
      <c r="Y2136" s="114" t="s">
        <v>2884</v>
      </c>
      <c r="Z2136" s="44">
        <v>3</v>
      </c>
      <c r="AA2136" s="115" t="s">
        <v>3105</v>
      </c>
      <c r="AB2136" s="44">
        <v>0</v>
      </c>
      <c r="AC2136" s="45"/>
    </row>
    <row r="2137" spans="1:29" x14ac:dyDescent="0.2">
      <c r="A2137" s="37">
        <v>2136</v>
      </c>
      <c r="B2137" s="38" t="s">
        <v>432</v>
      </c>
      <c r="C2137" s="39" t="s">
        <v>2411</v>
      </c>
      <c r="D2137" s="40">
        <v>44101</v>
      </c>
      <c r="E2137" s="38">
        <v>1</v>
      </c>
      <c r="F2137" s="38"/>
      <c r="G2137" s="38" t="s">
        <v>2</v>
      </c>
      <c r="H2137" s="38" t="s">
        <v>2</v>
      </c>
      <c r="I2137" s="39">
        <v>7560</v>
      </c>
      <c r="J2137" s="39">
        <v>2486</v>
      </c>
      <c r="K2137" s="39">
        <v>0</v>
      </c>
      <c r="L2137" s="41">
        <f>SUM(Data[[#This Row],[CHELTUIELI DE PERSONAL LEI]:[CHELTUIELI DE CAPITAL (ACTIVE NEFINANCIARE ) LEI]])</f>
        <v>10046</v>
      </c>
      <c r="M2137" s="41">
        <f>Data[[#This Row],[TOTAL CHELTUIELI LEI]]/Data[[#This Row],[CURS VALUTAR EURO BNR 22 07 2020]]</f>
        <v>2075.5769508894446</v>
      </c>
      <c r="N2137" s="49">
        <v>3231</v>
      </c>
      <c r="O2137" s="54"/>
      <c r="P2137" s="54">
        <v>1652</v>
      </c>
      <c r="Q2137" s="54"/>
      <c r="R2137" s="54">
        <f>Data[[#This Row],[PERSOANE ÎNSCRISE ÎN LISTELE ELECTORALE (TURUL 1)            ]]+Data[[#This Row],[PERSOANE ÎNSCRISE ÎN LISTELE ELECTORALE (TURUL AL 2-LEA)]]</f>
        <v>3231</v>
      </c>
      <c r="S2137" s="54">
        <f>Data[[#This Row],[PERSOANE CARE AU PARTICIPAT LA VOT (TURUL 1)]]+Data[[#This Row],[PERSOANE CARE AU PARTICIPAT LA VOT  (TURUL AL 2-LEA)]]</f>
        <v>1652</v>
      </c>
      <c r="T2137" s="41">
        <f>Data[[#This Row],[TOTAL CHELTUIELI LEI]]/Data[[#This Row],[NUMĂRUL PERSOANELOR ÎNSCRISE ÎN LISTELE ELECTORALE]]</f>
        <v>3.1092541008975547</v>
      </c>
      <c r="U2137" s="41">
        <f>Data[[#This Row],[TOTAL CHELTUIELI EURO]]/Data[[#This Row],[NUMĂRUL PERSOANELOR ÎNSCRISE ÎN LISTELE ELECTORALE]]</f>
        <v>0.6423945994705802</v>
      </c>
      <c r="V2137" s="41">
        <f>Data[[#This Row],[TOTAL CHELTUIELI LEI]]/Data[[#This Row],[NUMĂRUL PERSOANELOR CARE AU PARTICIPAT LA VOT]]</f>
        <v>6.0811138014527844</v>
      </c>
      <c r="W2137" s="41">
        <f>Data[[#This Row],[TOTAL CHELTUIELI EURO]]/Data[[#This Row],[NUMĂRUL PERSOANELOR CARE AU PARTICIPAT LA VOT]]</f>
        <v>1.2564025126449423</v>
      </c>
      <c r="X2137" s="43">
        <v>4.8400999999999996</v>
      </c>
      <c r="Y2137" s="114" t="s">
        <v>2884</v>
      </c>
      <c r="Z2137" s="44">
        <v>3</v>
      </c>
      <c r="AA2137" s="115" t="s">
        <v>3105</v>
      </c>
      <c r="AB2137" s="44">
        <v>0</v>
      </c>
      <c r="AC2137" s="45"/>
    </row>
    <row r="2138" spans="1:29" x14ac:dyDescent="0.2">
      <c r="A2138" s="37">
        <v>2137</v>
      </c>
      <c r="B2138" s="38" t="s">
        <v>432</v>
      </c>
      <c r="C2138" s="39" t="s">
        <v>2412</v>
      </c>
      <c r="D2138" s="40">
        <v>44101</v>
      </c>
      <c r="E2138" s="38">
        <v>1</v>
      </c>
      <c r="F2138" s="38"/>
      <c r="G2138" s="38" t="s">
        <v>2</v>
      </c>
      <c r="H2138" s="38" t="s">
        <v>2</v>
      </c>
      <c r="I2138" s="39">
        <v>5400</v>
      </c>
      <c r="J2138" s="39">
        <v>5999.76</v>
      </c>
      <c r="K2138" s="39">
        <v>0</v>
      </c>
      <c r="L2138" s="41">
        <f>SUM(Data[[#This Row],[CHELTUIELI DE PERSONAL LEI]:[CHELTUIELI DE CAPITAL (ACTIVE NEFINANCIARE ) LEI]])</f>
        <v>11399.76</v>
      </c>
      <c r="M2138" s="41">
        <f>Data[[#This Row],[TOTAL CHELTUIELI LEI]]/Data[[#This Row],[CURS VALUTAR EURO BNR 22 07 2020]]</f>
        <v>2355.2736513708396</v>
      </c>
      <c r="N2138" s="49">
        <v>2257</v>
      </c>
      <c r="O2138" s="54"/>
      <c r="P2138" s="54">
        <v>1232</v>
      </c>
      <c r="Q2138" s="54"/>
      <c r="R2138" s="54">
        <f>Data[[#This Row],[PERSOANE ÎNSCRISE ÎN LISTELE ELECTORALE (TURUL 1)            ]]+Data[[#This Row],[PERSOANE ÎNSCRISE ÎN LISTELE ELECTORALE (TURUL AL 2-LEA)]]</f>
        <v>2257</v>
      </c>
      <c r="S2138" s="54">
        <f>Data[[#This Row],[PERSOANE CARE AU PARTICIPAT LA VOT (TURUL 1)]]+Data[[#This Row],[PERSOANE CARE AU PARTICIPAT LA VOT  (TURUL AL 2-LEA)]]</f>
        <v>1232</v>
      </c>
      <c r="T2138" s="41">
        <f>Data[[#This Row],[TOTAL CHELTUIELI LEI]]/Data[[#This Row],[NUMĂRUL PERSOANELOR ÎNSCRISE ÎN LISTELE ELECTORALE]]</f>
        <v>5.0508462560921581</v>
      </c>
      <c r="U2138" s="41">
        <f>Data[[#This Row],[TOTAL CHELTUIELI EURO]]/Data[[#This Row],[NUMĂRUL PERSOANELOR ÎNSCRISE ÎN LISTELE ELECTORALE]]</f>
        <v>1.0435417152728577</v>
      </c>
      <c r="V2138" s="41">
        <f>Data[[#This Row],[TOTAL CHELTUIELI LEI]]/Data[[#This Row],[NUMĂRUL PERSOANELOR CARE AU PARTICIPAT LA VOT]]</f>
        <v>9.2530519480519491</v>
      </c>
      <c r="W2138" s="41">
        <f>Data[[#This Row],[TOTAL CHELTUIELI EURO]]/Data[[#This Row],[NUMĂRUL PERSOANELOR CARE AU PARTICIPAT LA VOT]]</f>
        <v>1.9117480936451621</v>
      </c>
      <c r="X2138" s="43">
        <v>4.8400999999999996</v>
      </c>
      <c r="Y2138" s="114" t="s">
        <v>2892</v>
      </c>
      <c r="Z2138" s="44">
        <v>5</v>
      </c>
      <c r="AA2138" s="115" t="s">
        <v>3107</v>
      </c>
      <c r="AB2138" s="44">
        <v>1</v>
      </c>
      <c r="AC2138" s="45"/>
    </row>
    <row r="2139" spans="1:29" x14ac:dyDescent="0.2">
      <c r="A2139" s="37">
        <v>2138</v>
      </c>
      <c r="B2139" s="38" t="s">
        <v>432</v>
      </c>
      <c r="C2139" s="39" t="s">
        <v>1887</v>
      </c>
      <c r="D2139" s="40">
        <v>44101</v>
      </c>
      <c r="E2139" s="38">
        <v>1</v>
      </c>
      <c r="F2139" s="38"/>
      <c r="G2139" s="38" t="s">
        <v>2</v>
      </c>
      <c r="H2139" s="38" t="s">
        <v>2</v>
      </c>
      <c r="I2139" s="39">
        <v>6300</v>
      </c>
      <c r="J2139" s="39">
        <v>11647.63</v>
      </c>
      <c r="K2139" s="39">
        <v>0</v>
      </c>
      <c r="L2139" s="41">
        <f>SUM(Data[[#This Row],[CHELTUIELI DE PERSONAL LEI]:[CHELTUIELI DE CAPITAL (ACTIVE NEFINANCIARE ) LEI]])</f>
        <v>17947.629999999997</v>
      </c>
      <c r="M2139" s="41">
        <f>Data[[#This Row],[TOTAL CHELTUIELI LEI]]/Data[[#This Row],[CURS VALUTAR EURO BNR 22 07 2020]]</f>
        <v>3708.1114026569699</v>
      </c>
      <c r="N2139" s="49">
        <v>6984</v>
      </c>
      <c r="O2139" s="54"/>
      <c r="P2139" s="54">
        <v>2566</v>
      </c>
      <c r="Q2139" s="54"/>
      <c r="R2139" s="54">
        <f>Data[[#This Row],[PERSOANE ÎNSCRISE ÎN LISTELE ELECTORALE (TURUL 1)            ]]+Data[[#This Row],[PERSOANE ÎNSCRISE ÎN LISTELE ELECTORALE (TURUL AL 2-LEA)]]</f>
        <v>6984</v>
      </c>
      <c r="S2139" s="54">
        <f>Data[[#This Row],[PERSOANE CARE AU PARTICIPAT LA VOT (TURUL 1)]]+Data[[#This Row],[PERSOANE CARE AU PARTICIPAT LA VOT  (TURUL AL 2-LEA)]]</f>
        <v>2566</v>
      </c>
      <c r="T2139" s="41">
        <f>Data[[#This Row],[TOTAL CHELTUIELI LEI]]/Data[[#This Row],[NUMĂRUL PERSOANELOR ÎNSCRISE ÎN LISTELE ELECTORALE]]</f>
        <v>2.5698210194730811</v>
      </c>
      <c r="U2139" s="41">
        <f>Data[[#This Row],[TOTAL CHELTUIELI EURO]]/Data[[#This Row],[NUMĂRUL PERSOANELOR ÎNSCRISE ÎN LISTELE ELECTORALE]]</f>
        <v>0.53094378617654203</v>
      </c>
      <c r="V2139" s="41">
        <f>Data[[#This Row],[TOTAL CHELTUIELI LEI]]/Data[[#This Row],[NUMĂRUL PERSOANELOR CARE AU PARTICIPAT LA VOT]]</f>
        <v>6.9943998441153532</v>
      </c>
      <c r="W2139" s="41">
        <f>Data[[#This Row],[TOTAL CHELTUIELI EURO]]/Data[[#This Row],[NUMĂRUL PERSOANELOR CARE AU PARTICIPAT LA VOT]]</f>
        <v>1.4450940774189283</v>
      </c>
      <c r="X2139" s="43">
        <v>4.8400999999999996</v>
      </c>
      <c r="Y2139" s="114" t="s">
        <v>2891</v>
      </c>
      <c r="Z2139" s="44">
        <v>2</v>
      </c>
      <c r="AA2139" s="115" t="s">
        <v>3105</v>
      </c>
      <c r="AB2139" s="44">
        <v>0</v>
      </c>
      <c r="AC2139" s="45"/>
    </row>
    <row r="2140" spans="1:29" x14ac:dyDescent="0.2">
      <c r="A2140" s="37">
        <v>2139</v>
      </c>
      <c r="B2140" s="38" t="s">
        <v>433</v>
      </c>
      <c r="C2140" s="39" t="s">
        <v>434</v>
      </c>
      <c r="D2140" s="40">
        <v>44101</v>
      </c>
      <c r="E2140" s="38">
        <v>1</v>
      </c>
      <c r="F2140" s="38"/>
      <c r="G2140" s="38" t="s">
        <v>2</v>
      </c>
      <c r="H2140" s="38" t="s">
        <v>2</v>
      </c>
      <c r="I2140" s="74">
        <v>10600</v>
      </c>
      <c r="J2140" s="75">
        <v>198238</v>
      </c>
      <c r="K2140" s="74">
        <v>0</v>
      </c>
      <c r="L2140" s="41">
        <f>SUM(Data[[#This Row],[CHELTUIELI DE PERSONAL LEI]:[CHELTUIELI DE CAPITAL (ACTIVE NEFINANCIARE ) LEI]])</f>
        <v>208838</v>
      </c>
      <c r="M2140" s="41">
        <f>Data[[#This Row],[TOTAL CHELTUIELI LEI]]/Data[[#This Row],[CURS VALUTAR EURO BNR 22 07 2020]]</f>
        <v>43147.455631082004</v>
      </c>
      <c r="N2140" s="49">
        <v>71347</v>
      </c>
      <c r="O2140" s="54"/>
      <c r="P2140" s="54">
        <v>26350</v>
      </c>
      <c r="Q2140" s="54"/>
      <c r="R2140" s="54">
        <f>Data[[#This Row],[PERSOANE ÎNSCRISE ÎN LISTELE ELECTORALE (TURUL 1)            ]]+Data[[#This Row],[PERSOANE ÎNSCRISE ÎN LISTELE ELECTORALE (TURUL AL 2-LEA)]]</f>
        <v>71347</v>
      </c>
      <c r="S2140" s="54">
        <f>Data[[#This Row],[PERSOANE CARE AU PARTICIPAT LA VOT (TURUL 1)]]+Data[[#This Row],[PERSOANE CARE AU PARTICIPAT LA VOT  (TURUL AL 2-LEA)]]</f>
        <v>26350</v>
      </c>
      <c r="T2140" s="41">
        <f>Data[[#This Row],[TOTAL CHELTUIELI LEI]]/Data[[#This Row],[NUMĂRUL PERSOANELOR ÎNSCRISE ÎN LISTELE ELECTORALE]]</f>
        <v>2.9270747193294744</v>
      </c>
      <c r="U2140" s="41">
        <f>Data[[#This Row],[TOTAL CHELTUIELI EURO]]/Data[[#This Row],[NUMĂRUL PERSOANELOR ÎNSCRISE ÎN LISTELE ELECTORALE]]</f>
        <v>0.6047550090554894</v>
      </c>
      <c r="V2140" s="41">
        <f>Data[[#This Row],[TOTAL CHELTUIELI LEI]]/Data[[#This Row],[NUMĂRUL PERSOANELOR CARE AU PARTICIPAT LA VOT]]</f>
        <v>7.9255407969639471</v>
      </c>
      <c r="W2140" s="41">
        <f>Data[[#This Row],[TOTAL CHELTUIELI EURO]]/Data[[#This Row],[NUMĂRUL PERSOANELOR CARE AU PARTICIPAT LA VOT]]</f>
        <v>1.6374745970050097</v>
      </c>
      <c r="X2140" s="43">
        <v>4.8400999999999996</v>
      </c>
      <c r="Y2140" s="114" t="s">
        <v>2891</v>
      </c>
      <c r="Z2140" s="44">
        <v>2</v>
      </c>
      <c r="AA2140" s="115" t="s">
        <v>3105</v>
      </c>
      <c r="AB2140" s="44">
        <v>0</v>
      </c>
      <c r="AC2140" s="45"/>
    </row>
    <row r="2141" spans="1:29" x14ac:dyDescent="0.2">
      <c r="A2141" s="37">
        <v>2140</v>
      </c>
      <c r="B2141" s="38" t="s">
        <v>433</v>
      </c>
      <c r="C2141" s="39" t="s">
        <v>2784</v>
      </c>
      <c r="D2141" s="40">
        <v>44101</v>
      </c>
      <c r="E2141" s="38">
        <v>1</v>
      </c>
      <c r="F2141" s="38"/>
      <c r="G2141" s="38" t="s">
        <v>2</v>
      </c>
      <c r="H2141" s="38" t="s">
        <v>2</v>
      </c>
      <c r="I2141" s="74">
        <v>600</v>
      </c>
      <c r="J2141" s="75">
        <v>78206.289999999994</v>
      </c>
      <c r="K2141" s="74">
        <v>0</v>
      </c>
      <c r="L2141" s="41">
        <f>SUM(Data[[#This Row],[CHELTUIELI DE PERSONAL LEI]:[CHELTUIELI DE CAPITAL (ACTIVE NEFINANCIARE ) LEI]])</f>
        <v>78806.289999999994</v>
      </c>
      <c r="M2141" s="41">
        <f>Data[[#This Row],[TOTAL CHELTUIELI LEI]]/Data[[#This Row],[CURS VALUTAR EURO BNR 22 07 2020]]</f>
        <v>16281.954918286812</v>
      </c>
      <c r="N2141" s="49">
        <v>7889</v>
      </c>
      <c r="O2141" s="54"/>
      <c r="P2141" s="54">
        <v>3770</v>
      </c>
      <c r="Q2141" s="54"/>
      <c r="R2141" s="54">
        <f>Data[[#This Row],[PERSOANE ÎNSCRISE ÎN LISTELE ELECTORALE (TURUL 1)            ]]+Data[[#This Row],[PERSOANE ÎNSCRISE ÎN LISTELE ELECTORALE (TURUL AL 2-LEA)]]</f>
        <v>7889</v>
      </c>
      <c r="S2141" s="54">
        <f>Data[[#This Row],[PERSOANE CARE AU PARTICIPAT LA VOT (TURUL 1)]]+Data[[#This Row],[PERSOANE CARE AU PARTICIPAT LA VOT  (TURUL AL 2-LEA)]]</f>
        <v>3770</v>
      </c>
      <c r="T2141" s="41">
        <f>Data[[#This Row],[TOTAL CHELTUIELI LEI]]/Data[[#This Row],[NUMĂRUL PERSOANELOR ÎNSCRISE ÎN LISTELE ELECTORALE]]</f>
        <v>9.9893890226898208</v>
      </c>
      <c r="U2141" s="41">
        <f>Data[[#This Row],[TOTAL CHELTUIELI EURO]]/Data[[#This Row],[NUMĂRUL PERSOANELOR ÎNSCRISE ÎN LISTELE ELECTORALE]]</f>
        <v>2.0638807096319955</v>
      </c>
      <c r="V2141" s="41">
        <f>Data[[#This Row],[TOTAL CHELTUIELI LEI]]/Data[[#This Row],[NUMĂRUL PERSOANELOR CARE AU PARTICIPAT LA VOT]]</f>
        <v>20.90352519893899</v>
      </c>
      <c r="W2141" s="41">
        <f>Data[[#This Row],[TOTAL CHELTUIELI EURO]]/Data[[#This Row],[NUMĂRUL PERSOANELOR CARE AU PARTICIPAT LA VOT]]</f>
        <v>4.3188209332325762</v>
      </c>
      <c r="X2141" s="43">
        <v>4.8400999999999996</v>
      </c>
      <c r="Y2141" s="114" t="s">
        <v>2887</v>
      </c>
      <c r="Z2141" s="44">
        <v>9</v>
      </c>
      <c r="AA2141" s="115" t="s">
        <v>3108</v>
      </c>
      <c r="AB2141" s="44">
        <v>2</v>
      </c>
      <c r="AC2141" s="45"/>
    </row>
    <row r="2142" spans="1:29" x14ac:dyDescent="0.2">
      <c r="A2142" s="37">
        <v>2141</v>
      </c>
      <c r="B2142" s="38" t="s">
        <v>433</v>
      </c>
      <c r="C2142" s="39" t="s">
        <v>2785</v>
      </c>
      <c r="D2142" s="40">
        <v>44101</v>
      </c>
      <c r="E2142" s="38">
        <v>1</v>
      </c>
      <c r="F2142" s="38"/>
      <c r="G2142" s="38" t="s">
        <v>2</v>
      </c>
      <c r="H2142" s="38" t="s">
        <v>2</v>
      </c>
      <c r="I2142" s="74">
        <v>135345</v>
      </c>
      <c r="J2142" s="75">
        <v>29664.43</v>
      </c>
      <c r="K2142" s="74">
        <v>0</v>
      </c>
      <c r="L2142" s="41">
        <f>SUM(Data[[#This Row],[CHELTUIELI DE PERSONAL LEI]:[CHELTUIELI DE CAPITAL (ACTIVE NEFINANCIARE ) LEI]])</f>
        <v>165009.43</v>
      </c>
      <c r="M2142" s="41">
        <f>Data[[#This Row],[TOTAL CHELTUIELI LEI]]/Data[[#This Row],[CURS VALUTAR EURO BNR 22 07 2020]]</f>
        <v>34092.153054688955</v>
      </c>
      <c r="N2142" s="49">
        <v>4184</v>
      </c>
      <c r="O2142" s="54"/>
      <c r="P2142" s="54">
        <v>2115</v>
      </c>
      <c r="Q2142" s="54"/>
      <c r="R2142" s="54">
        <f>Data[[#This Row],[PERSOANE ÎNSCRISE ÎN LISTELE ELECTORALE (TURUL 1)            ]]+Data[[#This Row],[PERSOANE ÎNSCRISE ÎN LISTELE ELECTORALE (TURUL AL 2-LEA)]]</f>
        <v>4184</v>
      </c>
      <c r="S2142" s="54">
        <f>Data[[#This Row],[PERSOANE CARE AU PARTICIPAT LA VOT (TURUL 1)]]+Data[[#This Row],[PERSOANE CARE AU PARTICIPAT LA VOT  (TURUL AL 2-LEA)]]</f>
        <v>2115</v>
      </c>
      <c r="T2142" s="41">
        <f>Data[[#This Row],[TOTAL CHELTUIELI LEI]]/Data[[#This Row],[NUMĂRUL PERSOANELOR ÎNSCRISE ÎN LISTELE ELECTORALE]]</f>
        <v>39.438200286806882</v>
      </c>
      <c r="U2142" s="41">
        <f>Data[[#This Row],[TOTAL CHELTUIELI EURO]]/Data[[#This Row],[NUMĂRUL PERSOANELOR ÎNSCRISE ÎN LISTELE ELECTORALE]]</f>
        <v>8.148220137353956</v>
      </c>
      <c r="V2142" s="41">
        <f>Data[[#This Row],[TOTAL CHELTUIELI LEI]]/Data[[#This Row],[NUMĂRUL PERSOANELOR CARE AU PARTICIPAT LA VOT]]</f>
        <v>78.018643026004725</v>
      </c>
      <c r="W2142" s="41">
        <f>Data[[#This Row],[TOTAL CHELTUIELI EURO]]/Data[[#This Row],[NUMĂRUL PERSOANELOR CARE AU PARTICIPAT LA VOT]]</f>
        <v>16.119221302453408</v>
      </c>
      <c r="X2142" s="43">
        <v>4.8400999999999996</v>
      </c>
      <c r="Y2142" s="114" t="s">
        <v>2927</v>
      </c>
      <c r="Z2142" s="44">
        <v>39</v>
      </c>
      <c r="AA2142" s="115" t="s">
        <v>3112</v>
      </c>
      <c r="AB2142" s="44">
        <v>8</v>
      </c>
      <c r="AC2142" s="45"/>
    </row>
    <row r="2143" spans="1:29" x14ac:dyDescent="0.2">
      <c r="A2143" s="37">
        <v>2142</v>
      </c>
      <c r="B2143" s="38" t="s">
        <v>433</v>
      </c>
      <c r="C2143" s="39" t="s">
        <v>2786</v>
      </c>
      <c r="D2143" s="40">
        <v>44101</v>
      </c>
      <c r="E2143" s="38">
        <v>1</v>
      </c>
      <c r="F2143" s="38"/>
      <c r="G2143" s="38" t="s">
        <v>2</v>
      </c>
      <c r="H2143" s="38" t="s">
        <v>2</v>
      </c>
      <c r="I2143" s="41">
        <v>1400</v>
      </c>
      <c r="J2143" s="65">
        <v>45946</v>
      </c>
      <c r="K2143" s="41">
        <v>0</v>
      </c>
      <c r="L2143" s="41">
        <f>SUM(Data[[#This Row],[CHELTUIELI DE PERSONAL LEI]:[CHELTUIELI DE CAPITAL (ACTIVE NEFINANCIARE ) LEI]])</f>
        <v>47346</v>
      </c>
      <c r="M2143" s="41">
        <f>Data[[#This Row],[TOTAL CHELTUIELI LEI]]/Data[[#This Row],[CURS VALUTAR EURO BNR 22 07 2020]]</f>
        <v>9782.0292969153543</v>
      </c>
      <c r="N2143" s="49">
        <v>8893</v>
      </c>
      <c r="O2143" s="54"/>
      <c r="P2143" s="54">
        <v>3665</v>
      </c>
      <c r="Q2143" s="54"/>
      <c r="R2143" s="54">
        <f>Data[[#This Row],[PERSOANE ÎNSCRISE ÎN LISTELE ELECTORALE (TURUL 1)            ]]+Data[[#This Row],[PERSOANE ÎNSCRISE ÎN LISTELE ELECTORALE (TURUL AL 2-LEA)]]</f>
        <v>8893</v>
      </c>
      <c r="S2143" s="54">
        <f>Data[[#This Row],[PERSOANE CARE AU PARTICIPAT LA VOT (TURUL 1)]]+Data[[#This Row],[PERSOANE CARE AU PARTICIPAT LA VOT  (TURUL AL 2-LEA)]]</f>
        <v>3665</v>
      </c>
      <c r="T2143" s="41">
        <f>Data[[#This Row],[TOTAL CHELTUIELI LEI]]/Data[[#This Row],[NUMĂRUL PERSOANELOR ÎNSCRISE ÎN LISTELE ELECTORALE]]</f>
        <v>5.3239626672663896</v>
      </c>
      <c r="U2143" s="41">
        <f>Data[[#This Row],[TOTAL CHELTUIELI EURO]]/Data[[#This Row],[NUMĂRUL PERSOANELOR ÎNSCRISE ÎN LISTELE ELECTORALE]]</f>
        <v>1.0999695599814858</v>
      </c>
      <c r="V2143" s="41">
        <f>Data[[#This Row],[TOTAL CHELTUIELI LEI]]/Data[[#This Row],[NUMĂRUL PERSOANELOR CARE AU PARTICIPAT LA VOT]]</f>
        <v>12.918417462482946</v>
      </c>
      <c r="W2143" s="41">
        <f>Data[[#This Row],[TOTAL CHELTUIELI EURO]]/Data[[#This Row],[NUMĂRUL PERSOANELOR CARE AU PARTICIPAT LA VOT]]</f>
        <v>2.6690393716003693</v>
      </c>
      <c r="X2143" s="43">
        <v>4.8400999999999996</v>
      </c>
      <c r="Y2143" s="114" t="s">
        <v>2892</v>
      </c>
      <c r="Z2143" s="44">
        <v>5</v>
      </c>
      <c r="AA2143" s="115" t="s">
        <v>3107</v>
      </c>
      <c r="AB2143" s="44">
        <v>1</v>
      </c>
      <c r="AC2143" s="45"/>
    </row>
    <row r="2144" spans="1:29" x14ac:dyDescent="0.2">
      <c r="A2144" s="37">
        <v>2143</v>
      </c>
      <c r="B2144" s="38" t="s">
        <v>433</v>
      </c>
      <c r="C2144" s="39" t="s">
        <v>2787</v>
      </c>
      <c r="D2144" s="40">
        <v>44101</v>
      </c>
      <c r="E2144" s="38">
        <v>1</v>
      </c>
      <c r="F2144" s="38"/>
      <c r="G2144" s="38" t="s">
        <v>2</v>
      </c>
      <c r="H2144" s="38" t="s">
        <v>2</v>
      </c>
      <c r="I2144" s="74">
        <v>2880</v>
      </c>
      <c r="J2144" s="75">
        <v>13055.58</v>
      </c>
      <c r="K2144" s="74">
        <v>0</v>
      </c>
      <c r="L2144" s="41">
        <f>SUM(Data[[#This Row],[CHELTUIELI DE PERSONAL LEI]:[CHELTUIELI DE CAPITAL (ACTIVE NEFINANCIARE ) LEI]])</f>
        <v>15935.58</v>
      </c>
      <c r="M2144" s="41">
        <f>Data[[#This Row],[TOTAL CHELTUIELI LEI]]/Data[[#This Row],[CURS VALUTAR EURO BNR 22 07 2020]]</f>
        <v>3292.4071816698006</v>
      </c>
      <c r="N2144" s="49">
        <v>3347</v>
      </c>
      <c r="O2144" s="54"/>
      <c r="P2144" s="54">
        <v>1670</v>
      </c>
      <c r="Q2144" s="54"/>
      <c r="R2144" s="54">
        <f>Data[[#This Row],[PERSOANE ÎNSCRISE ÎN LISTELE ELECTORALE (TURUL 1)            ]]+Data[[#This Row],[PERSOANE ÎNSCRISE ÎN LISTELE ELECTORALE (TURUL AL 2-LEA)]]</f>
        <v>3347</v>
      </c>
      <c r="S2144" s="54">
        <f>Data[[#This Row],[PERSOANE CARE AU PARTICIPAT LA VOT (TURUL 1)]]+Data[[#This Row],[PERSOANE CARE AU PARTICIPAT LA VOT  (TURUL AL 2-LEA)]]</f>
        <v>1670</v>
      </c>
      <c r="T2144" s="41">
        <f>Data[[#This Row],[TOTAL CHELTUIELI LEI]]/Data[[#This Row],[NUMĂRUL PERSOANELOR ÎNSCRISE ÎN LISTELE ELECTORALE]]</f>
        <v>4.7611532715864957</v>
      </c>
      <c r="U2144" s="41">
        <f>Data[[#This Row],[TOTAL CHELTUIELI EURO]]/Data[[#This Row],[NUMĂRUL PERSOANELOR ÎNSCRISE ÎN LISTELE ELECTORALE]]</f>
        <v>0.98368902948007186</v>
      </c>
      <c r="V2144" s="41">
        <f>Data[[#This Row],[TOTAL CHELTUIELI LEI]]/Data[[#This Row],[NUMĂRUL PERSOANELOR CARE AU PARTICIPAT LA VOT]]</f>
        <v>9.5422634730538913</v>
      </c>
      <c r="W2144" s="41">
        <f>Data[[#This Row],[TOTAL CHELTUIELI EURO]]/Data[[#This Row],[NUMĂRUL PERSOANELOR CARE AU PARTICIPAT LA VOT]]</f>
        <v>1.9715013063891023</v>
      </c>
      <c r="X2144" s="43">
        <v>4.8400999999999996</v>
      </c>
      <c r="Y2144" s="114" t="s">
        <v>2895</v>
      </c>
      <c r="Z2144" s="44">
        <v>4</v>
      </c>
      <c r="AA2144" s="115" t="s">
        <v>3105</v>
      </c>
      <c r="AB2144" s="44">
        <v>0</v>
      </c>
      <c r="AC2144" s="45"/>
    </row>
    <row r="2145" spans="1:29" x14ac:dyDescent="0.2">
      <c r="A2145" s="37">
        <v>2144</v>
      </c>
      <c r="B2145" s="38" t="s">
        <v>433</v>
      </c>
      <c r="C2145" s="39" t="s">
        <v>435</v>
      </c>
      <c r="D2145" s="40">
        <v>44101</v>
      </c>
      <c r="E2145" s="38">
        <v>1</v>
      </c>
      <c r="F2145" s="38"/>
      <c r="G2145" s="38" t="s">
        <v>2</v>
      </c>
      <c r="H2145" s="38" t="s">
        <v>2</v>
      </c>
      <c r="I2145" s="74">
        <v>23782</v>
      </c>
      <c r="J2145" s="75">
        <v>31301</v>
      </c>
      <c r="K2145" s="74">
        <v>0</v>
      </c>
      <c r="L2145" s="41">
        <f>SUM(Data[[#This Row],[CHELTUIELI DE PERSONAL LEI]:[CHELTUIELI DE CAPITAL (ACTIVE NEFINANCIARE ) LEI]])</f>
        <v>55083</v>
      </c>
      <c r="M2145" s="41">
        <f>Data[[#This Row],[TOTAL CHELTUIELI LEI]]/Data[[#This Row],[CURS VALUTAR EURO BNR 22 07 2020]]</f>
        <v>11380.5499886366</v>
      </c>
      <c r="N2145" s="49">
        <v>3711</v>
      </c>
      <c r="O2145" s="54"/>
      <c r="P2145" s="54">
        <v>2638</v>
      </c>
      <c r="Q2145" s="54"/>
      <c r="R2145" s="54">
        <f>Data[[#This Row],[PERSOANE ÎNSCRISE ÎN LISTELE ELECTORALE (TURUL 1)            ]]+Data[[#This Row],[PERSOANE ÎNSCRISE ÎN LISTELE ELECTORALE (TURUL AL 2-LEA)]]</f>
        <v>3711</v>
      </c>
      <c r="S2145" s="54">
        <f>Data[[#This Row],[PERSOANE CARE AU PARTICIPAT LA VOT (TURUL 1)]]+Data[[#This Row],[PERSOANE CARE AU PARTICIPAT LA VOT  (TURUL AL 2-LEA)]]</f>
        <v>2638</v>
      </c>
      <c r="T2145" s="41">
        <f>Data[[#This Row],[TOTAL CHELTUIELI LEI]]/Data[[#This Row],[NUMĂRUL PERSOANELOR ÎNSCRISE ÎN LISTELE ELECTORALE]]</f>
        <v>14.843168957154406</v>
      </c>
      <c r="U2145" s="41">
        <f>Data[[#This Row],[TOTAL CHELTUIELI EURO]]/Data[[#This Row],[NUMĂRUL PERSOANELOR ÎNSCRISE ÎN LISTELE ELECTORALE]]</f>
        <v>3.0667070839764481</v>
      </c>
      <c r="V2145" s="41">
        <f>Data[[#This Row],[TOTAL CHELTUIELI LEI]]/Data[[#This Row],[NUMĂRUL PERSOANELOR CARE AU PARTICIPAT LA VOT]]</f>
        <v>20.880591357088704</v>
      </c>
      <c r="W2145" s="41">
        <f>Data[[#This Row],[TOTAL CHELTUIELI EURO]]/Data[[#This Row],[NUMĂRUL PERSOANELOR CARE AU PARTICIPAT LA VOT]]</f>
        <v>4.314082634054814</v>
      </c>
      <c r="X2145" s="43">
        <v>4.8400999999999996</v>
      </c>
      <c r="Y2145" s="114" t="s">
        <v>2885</v>
      </c>
      <c r="Z2145" s="44">
        <v>14</v>
      </c>
      <c r="AA2145" s="115" t="s">
        <v>3106</v>
      </c>
      <c r="AB2145" s="44">
        <v>3</v>
      </c>
      <c r="AC2145" s="45"/>
    </row>
    <row r="2146" spans="1:29" x14ac:dyDescent="0.2">
      <c r="A2146" s="37">
        <v>2145</v>
      </c>
      <c r="B2146" s="38" t="s">
        <v>433</v>
      </c>
      <c r="C2146" s="39" t="s">
        <v>436</v>
      </c>
      <c r="D2146" s="40">
        <v>44101</v>
      </c>
      <c r="E2146" s="38">
        <v>1</v>
      </c>
      <c r="F2146" s="38"/>
      <c r="G2146" s="38" t="s">
        <v>2</v>
      </c>
      <c r="H2146" s="38" t="s">
        <v>2</v>
      </c>
      <c r="I2146" s="74">
        <v>1500</v>
      </c>
      <c r="J2146" s="75">
        <v>7019.2</v>
      </c>
      <c r="K2146" s="74">
        <v>0</v>
      </c>
      <c r="L2146" s="41">
        <f>SUM(Data[[#This Row],[CHELTUIELI DE PERSONAL LEI]:[CHELTUIELI DE CAPITAL (ACTIVE NEFINANCIARE ) LEI]])</f>
        <v>8519.2000000000007</v>
      </c>
      <c r="M2146" s="41">
        <f>Data[[#This Row],[TOTAL CHELTUIELI LEI]]/Data[[#This Row],[CURS VALUTAR EURO BNR 22 07 2020]]</f>
        <v>1760.1289229561376</v>
      </c>
      <c r="N2146" s="49">
        <v>1289</v>
      </c>
      <c r="O2146" s="54"/>
      <c r="P2146" s="54">
        <v>992</v>
      </c>
      <c r="Q2146" s="54"/>
      <c r="R2146" s="54">
        <f>Data[[#This Row],[PERSOANE ÎNSCRISE ÎN LISTELE ELECTORALE (TURUL 1)            ]]+Data[[#This Row],[PERSOANE ÎNSCRISE ÎN LISTELE ELECTORALE (TURUL AL 2-LEA)]]</f>
        <v>1289</v>
      </c>
      <c r="S2146" s="54">
        <f>Data[[#This Row],[PERSOANE CARE AU PARTICIPAT LA VOT (TURUL 1)]]+Data[[#This Row],[PERSOANE CARE AU PARTICIPAT LA VOT  (TURUL AL 2-LEA)]]</f>
        <v>992</v>
      </c>
      <c r="T2146" s="41">
        <f>Data[[#This Row],[TOTAL CHELTUIELI LEI]]/Data[[#This Row],[NUMĂRUL PERSOANELOR ÎNSCRISE ÎN LISTELE ELECTORALE]]</f>
        <v>6.6091543832428243</v>
      </c>
      <c r="U2146" s="41">
        <f>Data[[#This Row],[TOTAL CHELTUIELI EURO]]/Data[[#This Row],[NUMĂRUL PERSOANELOR ÎNSCRISE ÎN LISTELE ELECTORALE]]</f>
        <v>1.3654995523321471</v>
      </c>
      <c r="V2146" s="41">
        <f>Data[[#This Row],[TOTAL CHELTUIELI LEI]]/Data[[#This Row],[NUMĂRUL PERSOANELOR CARE AU PARTICIPAT LA VOT]]</f>
        <v>8.5879032258064516</v>
      </c>
      <c r="W2146" s="41">
        <f>Data[[#This Row],[TOTAL CHELTUIELI EURO]]/Data[[#This Row],[NUMĂRUL PERSOANELOR CARE AU PARTICIPAT LA VOT]]</f>
        <v>1.7743235110444935</v>
      </c>
      <c r="X2146" s="43">
        <v>4.8400999999999996</v>
      </c>
      <c r="Y2146" s="114" t="s">
        <v>2889</v>
      </c>
      <c r="Z2146" s="44">
        <v>6</v>
      </c>
      <c r="AA2146" s="115" t="s">
        <v>3107</v>
      </c>
      <c r="AB2146" s="44">
        <v>1</v>
      </c>
      <c r="AC2146" s="45"/>
    </row>
    <row r="2147" spans="1:29" x14ac:dyDescent="0.2">
      <c r="A2147" s="37">
        <v>2146</v>
      </c>
      <c r="B2147" s="38" t="s">
        <v>433</v>
      </c>
      <c r="C2147" s="39" t="s">
        <v>437</v>
      </c>
      <c r="D2147" s="40">
        <v>44101</v>
      </c>
      <c r="E2147" s="38">
        <v>1</v>
      </c>
      <c r="F2147" s="38"/>
      <c r="G2147" s="38" t="s">
        <v>2</v>
      </c>
      <c r="H2147" s="38" t="s">
        <v>2</v>
      </c>
      <c r="I2147" s="74">
        <v>600</v>
      </c>
      <c r="J2147" s="75">
        <v>29421.84</v>
      </c>
      <c r="K2147" s="74">
        <v>0</v>
      </c>
      <c r="L2147" s="41">
        <f>SUM(Data[[#This Row],[CHELTUIELI DE PERSONAL LEI]:[CHELTUIELI DE CAPITAL (ACTIVE NEFINANCIARE ) LEI]])</f>
        <v>30021.84</v>
      </c>
      <c r="M2147" s="41">
        <f>Data[[#This Row],[TOTAL CHELTUIELI LEI]]/Data[[#This Row],[CURS VALUTAR EURO BNR 22 07 2020]]</f>
        <v>6202.7313485258574</v>
      </c>
      <c r="N2147" s="49">
        <v>1473</v>
      </c>
      <c r="O2147" s="54"/>
      <c r="P2147" s="54">
        <v>825</v>
      </c>
      <c r="Q2147" s="54"/>
      <c r="R2147" s="54">
        <f>Data[[#This Row],[PERSOANE ÎNSCRISE ÎN LISTELE ELECTORALE (TURUL 1)            ]]+Data[[#This Row],[PERSOANE ÎNSCRISE ÎN LISTELE ELECTORALE (TURUL AL 2-LEA)]]</f>
        <v>1473</v>
      </c>
      <c r="S2147" s="54">
        <f>Data[[#This Row],[PERSOANE CARE AU PARTICIPAT LA VOT (TURUL 1)]]+Data[[#This Row],[PERSOANE CARE AU PARTICIPAT LA VOT  (TURUL AL 2-LEA)]]</f>
        <v>825</v>
      </c>
      <c r="T2147" s="41">
        <f>Data[[#This Row],[TOTAL CHELTUIELI LEI]]/Data[[#This Row],[NUMĂRUL PERSOANELOR ÎNSCRISE ÎN LISTELE ELECTORALE]]</f>
        <v>20.381425661914459</v>
      </c>
      <c r="U2147" s="41">
        <f>Data[[#This Row],[TOTAL CHELTUIELI EURO]]/Data[[#This Row],[NUMĂRUL PERSOANELOR ÎNSCRISE ÎN LISTELE ELECTORALE]]</f>
        <v>4.2109513567724761</v>
      </c>
      <c r="V2147" s="41">
        <f>Data[[#This Row],[TOTAL CHELTUIELI LEI]]/Data[[#This Row],[NUMĂRUL PERSOANELOR CARE AU PARTICIPAT LA VOT]]</f>
        <v>36.390109090909093</v>
      </c>
      <c r="W2147" s="41">
        <f>Data[[#This Row],[TOTAL CHELTUIELI EURO]]/Data[[#This Row],[NUMĂRUL PERSOANELOR CARE AU PARTICIPAT LA VOT]]</f>
        <v>7.5184622406374029</v>
      </c>
      <c r="X2147" s="43">
        <v>4.8400999999999996</v>
      </c>
      <c r="Y2147" s="114" t="s">
        <v>2911</v>
      </c>
      <c r="Z2147" s="44">
        <v>20</v>
      </c>
      <c r="AA2147" s="115" t="s">
        <v>3110</v>
      </c>
      <c r="AB2147" s="44">
        <v>4</v>
      </c>
      <c r="AC2147" s="45"/>
    </row>
    <row r="2148" spans="1:29" x14ac:dyDescent="0.2">
      <c r="A2148" s="37">
        <v>2147</v>
      </c>
      <c r="B2148" s="38" t="s">
        <v>433</v>
      </c>
      <c r="C2148" s="39" t="s">
        <v>438</v>
      </c>
      <c r="D2148" s="40">
        <v>44101</v>
      </c>
      <c r="E2148" s="38">
        <v>1</v>
      </c>
      <c r="F2148" s="38"/>
      <c r="G2148" s="38" t="s">
        <v>2</v>
      </c>
      <c r="H2148" s="38" t="s">
        <v>2</v>
      </c>
      <c r="I2148" s="74">
        <v>20</v>
      </c>
      <c r="J2148" s="75">
        <v>3172</v>
      </c>
      <c r="K2148" s="74">
        <v>0</v>
      </c>
      <c r="L2148" s="41">
        <f>SUM(Data[[#This Row],[CHELTUIELI DE PERSONAL LEI]:[CHELTUIELI DE CAPITAL (ACTIVE NEFINANCIARE ) LEI]])</f>
        <v>3192</v>
      </c>
      <c r="M2148" s="41">
        <f>Data[[#This Row],[TOTAL CHELTUIELI LEI]]/Data[[#This Row],[CURS VALUTAR EURO BNR 22 07 2020]]</f>
        <v>659.49050639449604</v>
      </c>
      <c r="N2148" s="49">
        <v>641</v>
      </c>
      <c r="O2148" s="54"/>
      <c r="P2148" s="54">
        <v>368</v>
      </c>
      <c r="Q2148" s="54"/>
      <c r="R2148" s="54">
        <f>Data[[#This Row],[PERSOANE ÎNSCRISE ÎN LISTELE ELECTORALE (TURUL 1)            ]]+Data[[#This Row],[PERSOANE ÎNSCRISE ÎN LISTELE ELECTORALE (TURUL AL 2-LEA)]]</f>
        <v>641</v>
      </c>
      <c r="S2148" s="54">
        <f>Data[[#This Row],[PERSOANE CARE AU PARTICIPAT LA VOT (TURUL 1)]]+Data[[#This Row],[PERSOANE CARE AU PARTICIPAT LA VOT  (TURUL AL 2-LEA)]]</f>
        <v>368</v>
      </c>
      <c r="T2148" s="41">
        <f>Data[[#This Row],[TOTAL CHELTUIELI LEI]]/Data[[#This Row],[NUMĂRUL PERSOANELOR ÎNSCRISE ÎN LISTELE ELECTORALE]]</f>
        <v>4.9797191887675503</v>
      </c>
      <c r="U2148" s="41">
        <f>Data[[#This Row],[TOTAL CHELTUIELI EURO]]/Data[[#This Row],[NUMĂRUL PERSOANELOR ÎNSCRISE ÎN LISTELE ELECTORALE]]</f>
        <v>1.0288463438291671</v>
      </c>
      <c r="V2148" s="41">
        <f>Data[[#This Row],[TOTAL CHELTUIELI LEI]]/Data[[#This Row],[NUMĂRUL PERSOANELOR CARE AU PARTICIPAT LA VOT]]</f>
        <v>8.6739130434782616</v>
      </c>
      <c r="W2148" s="41">
        <f>Data[[#This Row],[TOTAL CHELTUIELI EURO]]/Data[[#This Row],[NUMĂRUL PERSOANELOR CARE AU PARTICIPAT LA VOT]]</f>
        <v>1.792093767376348</v>
      </c>
      <c r="X2148" s="43">
        <v>4.8400999999999996</v>
      </c>
      <c r="Y2148" s="114" t="s">
        <v>2895</v>
      </c>
      <c r="Z2148" s="44">
        <v>4</v>
      </c>
      <c r="AA2148" s="115" t="s">
        <v>3107</v>
      </c>
      <c r="AB2148" s="44">
        <v>1</v>
      </c>
      <c r="AC2148" s="45"/>
    </row>
    <row r="2149" spans="1:29" x14ac:dyDescent="0.2">
      <c r="A2149" s="37">
        <v>2148</v>
      </c>
      <c r="B2149" s="38" t="s">
        <v>433</v>
      </c>
      <c r="C2149" s="39" t="s">
        <v>439</v>
      </c>
      <c r="D2149" s="40">
        <v>44101</v>
      </c>
      <c r="E2149" s="38">
        <v>1</v>
      </c>
      <c r="F2149" s="38"/>
      <c r="G2149" s="38" t="s">
        <v>2</v>
      </c>
      <c r="H2149" s="38" t="s">
        <v>2</v>
      </c>
      <c r="I2149" s="74">
        <v>0</v>
      </c>
      <c r="J2149" s="75">
        <v>4837</v>
      </c>
      <c r="K2149" s="74">
        <v>0</v>
      </c>
      <c r="L2149" s="41">
        <f>SUM(Data[[#This Row],[CHELTUIELI DE PERSONAL LEI]:[CHELTUIELI DE CAPITAL (ACTIVE NEFINANCIARE ) LEI]])</f>
        <v>4837</v>
      </c>
      <c r="M2149" s="41">
        <f>Data[[#This Row],[TOTAL CHELTUIELI LEI]]/Data[[#This Row],[CURS VALUTAR EURO BNR 22 07 2020]]</f>
        <v>999.35951736534378</v>
      </c>
      <c r="N2149" s="49">
        <v>2488</v>
      </c>
      <c r="O2149" s="54"/>
      <c r="P2149" s="54">
        <v>1003</v>
      </c>
      <c r="Q2149" s="54"/>
      <c r="R2149" s="54">
        <f>Data[[#This Row],[PERSOANE ÎNSCRISE ÎN LISTELE ELECTORALE (TURUL 1)            ]]+Data[[#This Row],[PERSOANE ÎNSCRISE ÎN LISTELE ELECTORALE (TURUL AL 2-LEA)]]</f>
        <v>2488</v>
      </c>
      <c r="S2149" s="54">
        <f>Data[[#This Row],[PERSOANE CARE AU PARTICIPAT LA VOT (TURUL 1)]]+Data[[#This Row],[PERSOANE CARE AU PARTICIPAT LA VOT  (TURUL AL 2-LEA)]]</f>
        <v>1003</v>
      </c>
      <c r="T2149" s="41">
        <f>Data[[#This Row],[TOTAL CHELTUIELI LEI]]/Data[[#This Row],[NUMĂRUL PERSOANELOR ÎNSCRISE ÎN LISTELE ELECTORALE]]</f>
        <v>1.9441318327974277</v>
      </c>
      <c r="U2149" s="41">
        <f>Data[[#This Row],[TOTAL CHELTUIELI EURO]]/Data[[#This Row],[NUMĂRUL PERSOANELOR ÎNSCRISE ÎN LISTELE ELECTORALE]]</f>
        <v>0.4016718317384822</v>
      </c>
      <c r="V2149" s="41">
        <f>Data[[#This Row],[TOTAL CHELTUIELI LEI]]/Data[[#This Row],[NUMĂRUL PERSOANELOR CARE AU PARTICIPAT LA VOT]]</f>
        <v>4.8225324027916248</v>
      </c>
      <c r="W2149" s="41">
        <f>Data[[#This Row],[TOTAL CHELTUIELI EURO]]/Data[[#This Row],[NUMĂRUL PERSOANELOR CARE AU PARTICIPAT LA VOT]]</f>
        <v>0.99637040614690309</v>
      </c>
      <c r="X2149" s="43">
        <v>4.8400999999999996</v>
      </c>
      <c r="Y2149" s="114" t="s">
        <v>2894</v>
      </c>
      <c r="Z2149" s="44">
        <v>1</v>
      </c>
      <c r="AA2149" s="115" t="s">
        <v>3105</v>
      </c>
      <c r="AB2149" s="44">
        <v>0</v>
      </c>
      <c r="AC2149" s="45"/>
    </row>
    <row r="2150" spans="1:29" x14ac:dyDescent="0.2">
      <c r="A2150" s="37">
        <v>2149</v>
      </c>
      <c r="B2150" s="38" t="s">
        <v>433</v>
      </c>
      <c r="C2150" s="39" t="s">
        <v>440</v>
      </c>
      <c r="D2150" s="40">
        <v>44101</v>
      </c>
      <c r="E2150" s="38">
        <v>1</v>
      </c>
      <c r="F2150" s="38"/>
      <c r="G2150" s="38" t="s">
        <v>2</v>
      </c>
      <c r="H2150" s="38" t="s">
        <v>2</v>
      </c>
      <c r="I2150" s="74">
        <v>2500</v>
      </c>
      <c r="J2150" s="75">
        <v>27143</v>
      </c>
      <c r="K2150" s="74">
        <v>0</v>
      </c>
      <c r="L2150" s="41">
        <f>SUM(Data[[#This Row],[CHELTUIELI DE PERSONAL LEI]:[CHELTUIELI DE CAPITAL (ACTIVE NEFINANCIARE ) LEI]])</f>
        <v>29643</v>
      </c>
      <c r="M2150" s="41">
        <f>Data[[#This Row],[TOTAL CHELTUIELI LEI]]/Data[[#This Row],[CURS VALUTAR EURO BNR 22 07 2020]]</f>
        <v>6124.4602384248265</v>
      </c>
      <c r="N2150" s="49">
        <v>2190</v>
      </c>
      <c r="O2150" s="54"/>
      <c r="P2150" s="54">
        <v>1367</v>
      </c>
      <c r="Q2150" s="54"/>
      <c r="R2150" s="54">
        <f>Data[[#This Row],[PERSOANE ÎNSCRISE ÎN LISTELE ELECTORALE (TURUL 1)            ]]+Data[[#This Row],[PERSOANE ÎNSCRISE ÎN LISTELE ELECTORALE (TURUL AL 2-LEA)]]</f>
        <v>2190</v>
      </c>
      <c r="S2150" s="54">
        <f>Data[[#This Row],[PERSOANE CARE AU PARTICIPAT LA VOT (TURUL 1)]]+Data[[#This Row],[PERSOANE CARE AU PARTICIPAT LA VOT  (TURUL AL 2-LEA)]]</f>
        <v>1367</v>
      </c>
      <c r="T2150" s="41">
        <f>Data[[#This Row],[TOTAL CHELTUIELI LEI]]/Data[[#This Row],[NUMĂRUL PERSOANELOR ÎNSCRISE ÎN LISTELE ELECTORALE]]</f>
        <v>13.535616438356165</v>
      </c>
      <c r="U2150" s="41">
        <f>Data[[#This Row],[TOTAL CHELTUIELI EURO]]/Data[[#This Row],[NUMĂRUL PERSOANELOR ÎNSCRISE ÎN LISTELE ELECTORALE]]</f>
        <v>2.7965571864953547</v>
      </c>
      <c r="V2150" s="41">
        <f>Data[[#This Row],[TOTAL CHELTUIELI LEI]]/Data[[#This Row],[NUMĂRUL PERSOANELOR CARE AU PARTICIPAT LA VOT]]</f>
        <v>21.684711046086321</v>
      </c>
      <c r="W2150" s="41">
        <f>Data[[#This Row],[TOTAL CHELTUIELI EURO]]/Data[[#This Row],[NUMĂRUL PERSOANELOR CARE AU PARTICIPAT LA VOT]]</f>
        <v>4.4802196330832675</v>
      </c>
      <c r="X2150" s="43">
        <v>4.8400999999999996</v>
      </c>
      <c r="Y2150" s="114" t="s">
        <v>2906</v>
      </c>
      <c r="Z2150" s="44">
        <v>13</v>
      </c>
      <c r="AA2150" s="115" t="s">
        <v>3108</v>
      </c>
      <c r="AB2150" s="44">
        <v>2</v>
      </c>
      <c r="AC2150" s="45"/>
    </row>
    <row r="2151" spans="1:29" x14ac:dyDescent="0.2">
      <c r="A2151" s="37">
        <v>2150</v>
      </c>
      <c r="B2151" s="38" t="s">
        <v>433</v>
      </c>
      <c r="C2151" s="39" t="s">
        <v>441</v>
      </c>
      <c r="D2151" s="40">
        <v>44101</v>
      </c>
      <c r="E2151" s="38">
        <v>1</v>
      </c>
      <c r="F2151" s="38"/>
      <c r="G2151" s="38" t="s">
        <v>2</v>
      </c>
      <c r="H2151" s="38" t="s">
        <v>2</v>
      </c>
      <c r="I2151" s="74">
        <v>1000</v>
      </c>
      <c r="J2151" s="75">
        <v>14773.4</v>
      </c>
      <c r="K2151" s="74">
        <v>0</v>
      </c>
      <c r="L2151" s="41">
        <f>SUM(Data[[#This Row],[CHELTUIELI DE PERSONAL LEI]:[CHELTUIELI DE CAPITAL (ACTIVE NEFINANCIARE ) LEI]])</f>
        <v>15773.4</v>
      </c>
      <c r="M2151" s="41">
        <f>Data[[#This Row],[TOTAL CHELTUIELI LEI]]/Data[[#This Row],[CURS VALUTAR EURO BNR 22 07 2020]]</f>
        <v>3258.8996095122002</v>
      </c>
      <c r="N2151" s="49">
        <v>2004</v>
      </c>
      <c r="O2151" s="54"/>
      <c r="P2151" s="54">
        <v>1094</v>
      </c>
      <c r="Q2151" s="54"/>
      <c r="R2151" s="54">
        <f>Data[[#This Row],[PERSOANE ÎNSCRISE ÎN LISTELE ELECTORALE (TURUL 1)            ]]+Data[[#This Row],[PERSOANE ÎNSCRISE ÎN LISTELE ELECTORALE (TURUL AL 2-LEA)]]</f>
        <v>2004</v>
      </c>
      <c r="S2151" s="54">
        <f>Data[[#This Row],[PERSOANE CARE AU PARTICIPAT LA VOT (TURUL 1)]]+Data[[#This Row],[PERSOANE CARE AU PARTICIPAT LA VOT  (TURUL AL 2-LEA)]]</f>
        <v>1094</v>
      </c>
      <c r="T2151" s="41">
        <f>Data[[#This Row],[TOTAL CHELTUIELI LEI]]/Data[[#This Row],[NUMĂRUL PERSOANELOR ÎNSCRISE ÎN LISTELE ELECTORALE]]</f>
        <v>7.8709580838323348</v>
      </c>
      <c r="U2151" s="41">
        <f>Data[[#This Row],[TOTAL CHELTUIELI EURO]]/Data[[#This Row],[NUMĂRUL PERSOANELOR ÎNSCRISE ÎN LISTELE ELECTORALE]]</f>
        <v>1.6261974099362277</v>
      </c>
      <c r="V2151" s="41">
        <f>Data[[#This Row],[TOTAL CHELTUIELI LEI]]/Data[[#This Row],[NUMĂRUL PERSOANELOR CARE AU PARTICIPAT LA VOT]]</f>
        <v>14.418098720292504</v>
      </c>
      <c r="W2151" s="41">
        <f>Data[[#This Row],[TOTAL CHELTUIELI EURO]]/Data[[#This Row],[NUMĂRUL PERSOANELOR CARE AU PARTICIPAT LA VOT]]</f>
        <v>2.9788844693895795</v>
      </c>
      <c r="X2151" s="43">
        <v>4.8400999999999996</v>
      </c>
      <c r="Y2151" s="114" t="s">
        <v>2886</v>
      </c>
      <c r="Z2151" s="44">
        <v>7</v>
      </c>
      <c r="AA2151" s="115" t="s">
        <v>3107</v>
      </c>
      <c r="AB2151" s="44">
        <v>1</v>
      </c>
      <c r="AC2151" s="45"/>
    </row>
    <row r="2152" spans="1:29" x14ac:dyDescent="0.2">
      <c r="A2152" s="37">
        <v>2151</v>
      </c>
      <c r="B2152" s="38" t="s">
        <v>433</v>
      </c>
      <c r="C2152" s="39" t="s">
        <v>442</v>
      </c>
      <c r="D2152" s="40">
        <v>44101</v>
      </c>
      <c r="E2152" s="38">
        <v>1</v>
      </c>
      <c r="F2152" s="38"/>
      <c r="G2152" s="38" t="s">
        <v>2</v>
      </c>
      <c r="H2152" s="38" t="s">
        <v>2</v>
      </c>
      <c r="I2152" s="74">
        <v>900</v>
      </c>
      <c r="J2152" s="75">
        <v>18739</v>
      </c>
      <c r="K2152" s="74">
        <v>0</v>
      </c>
      <c r="L2152" s="41">
        <f>SUM(Data[[#This Row],[CHELTUIELI DE PERSONAL LEI]:[CHELTUIELI DE CAPITAL (ACTIVE NEFINANCIARE ) LEI]])</f>
        <v>19639</v>
      </c>
      <c r="M2152" s="41">
        <f>Data[[#This Row],[TOTAL CHELTUIELI LEI]]/Data[[#This Row],[CURS VALUTAR EURO BNR 22 07 2020]]</f>
        <v>4057.5607941984672</v>
      </c>
      <c r="N2152" s="49">
        <v>581</v>
      </c>
      <c r="O2152" s="54"/>
      <c r="P2152" s="54">
        <v>435</v>
      </c>
      <c r="Q2152" s="54"/>
      <c r="R2152" s="54">
        <f>Data[[#This Row],[PERSOANE ÎNSCRISE ÎN LISTELE ELECTORALE (TURUL 1)            ]]+Data[[#This Row],[PERSOANE ÎNSCRISE ÎN LISTELE ELECTORALE (TURUL AL 2-LEA)]]</f>
        <v>581</v>
      </c>
      <c r="S2152" s="54">
        <f>Data[[#This Row],[PERSOANE CARE AU PARTICIPAT LA VOT (TURUL 1)]]+Data[[#This Row],[PERSOANE CARE AU PARTICIPAT LA VOT  (TURUL AL 2-LEA)]]</f>
        <v>435</v>
      </c>
      <c r="T2152" s="41">
        <f>Data[[#This Row],[TOTAL CHELTUIELI LEI]]/Data[[#This Row],[NUMĂRUL PERSOANELOR ÎNSCRISE ÎN LISTELE ELECTORALE]]</f>
        <v>33.802065404475044</v>
      </c>
      <c r="U2152" s="41">
        <f>Data[[#This Row],[TOTAL CHELTUIELI EURO]]/Data[[#This Row],[NUMĂRUL PERSOANELOR ÎNSCRISE ÎN LISTELE ELECTORALE]]</f>
        <v>6.9837535184138853</v>
      </c>
      <c r="V2152" s="41">
        <f>Data[[#This Row],[TOTAL CHELTUIELI LEI]]/Data[[#This Row],[NUMĂRUL PERSOANELOR CARE AU PARTICIPAT LA VOT]]</f>
        <v>45.147126436781612</v>
      </c>
      <c r="W2152" s="41">
        <f>Data[[#This Row],[TOTAL CHELTUIELI EURO]]/Data[[#This Row],[NUMĂRUL PERSOANELOR CARE AU PARTICIPAT LA VOT]]</f>
        <v>9.3277259636746379</v>
      </c>
      <c r="X2152" s="43">
        <v>4.8400999999999996</v>
      </c>
      <c r="Y2152" s="114" t="s">
        <v>2931</v>
      </c>
      <c r="Z2152" s="44">
        <v>33</v>
      </c>
      <c r="AA2152" s="115" t="s">
        <v>3114</v>
      </c>
      <c r="AB2152" s="44">
        <v>6</v>
      </c>
      <c r="AC2152" s="45"/>
    </row>
    <row r="2153" spans="1:29" x14ac:dyDescent="0.2">
      <c r="A2153" s="37">
        <v>2152</v>
      </c>
      <c r="B2153" s="38" t="s">
        <v>433</v>
      </c>
      <c r="C2153" s="39" t="s">
        <v>443</v>
      </c>
      <c r="D2153" s="40">
        <v>44101</v>
      </c>
      <c r="E2153" s="38">
        <v>1</v>
      </c>
      <c r="F2153" s="38"/>
      <c r="G2153" s="38" t="s">
        <v>2</v>
      </c>
      <c r="H2153" s="38" t="s">
        <v>2</v>
      </c>
      <c r="I2153" s="74">
        <v>2100</v>
      </c>
      <c r="J2153" s="75">
        <v>7340.34</v>
      </c>
      <c r="K2153" s="74">
        <v>0</v>
      </c>
      <c r="L2153" s="41">
        <f>SUM(Data[[#This Row],[CHELTUIELI DE PERSONAL LEI]:[CHELTUIELI DE CAPITAL (ACTIVE NEFINANCIARE ) LEI]])</f>
        <v>9440.34</v>
      </c>
      <c r="M2153" s="41">
        <f>Data[[#This Row],[TOTAL CHELTUIELI LEI]]/Data[[#This Row],[CURS VALUTAR EURO BNR 22 07 2020]]</f>
        <v>1950.443172661722</v>
      </c>
      <c r="N2153" s="49">
        <v>3058</v>
      </c>
      <c r="O2153" s="54"/>
      <c r="P2153" s="54">
        <v>2052</v>
      </c>
      <c r="Q2153" s="54"/>
      <c r="R2153" s="54">
        <f>Data[[#This Row],[PERSOANE ÎNSCRISE ÎN LISTELE ELECTORALE (TURUL 1)            ]]+Data[[#This Row],[PERSOANE ÎNSCRISE ÎN LISTELE ELECTORALE (TURUL AL 2-LEA)]]</f>
        <v>3058</v>
      </c>
      <c r="S2153" s="54">
        <f>Data[[#This Row],[PERSOANE CARE AU PARTICIPAT LA VOT (TURUL 1)]]+Data[[#This Row],[PERSOANE CARE AU PARTICIPAT LA VOT  (TURUL AL 2-LEA)]]</f>
        <v>2052</v>
      </c>
      <c r="T2153" s="41">
        <f>Data[[#This Row],[TOTAL CHELTUIELI LEI]]/Data[[#This Row],[NUMĂRUL PERSOANELOR ÎNSCRISE ÎN LISTELE ELECTORALE]]</f>
        <v>3.0870961412688032</v>
      </c>
      <c r="U2153" s="41">
        <f>Data[[#This Row],[TOTAL CHELTUIELI EURO]]/Data[[#This Row],[NUMĂRUL PERSOANELOR ÎNSCRISE ÎN LISTELE ELECTORALE]]</f>
        <v>0.63781660322489275</v>
      </c>
      <c r="V2153" s="41">
        <f>Data[[#This Row],[TOTAL CHELTUIELI LEI]]/Data[[#This Row],[NUMĂRUL PERSOANELOR CARE AU PARTICIPAT LA VOT]]</f>
        <v>4.6005555555555553</v>
      </c>
      <c r="W2153" s="41">
        <f>Data[[#This Row],[TOTAL CHELTUIELI EURO]]/Data[[#This Row],[NUMĂRUL PERSOANELOR CARE AU PARTICIPAT LA VOT]]</f>
        <v>0.95050836874352918</v>
      </c>
      <c r="X2153" s="43">
        <v>4.8400999999999996</v>
      </c>
      <c r="Y2153" s="114" t="s">
        <v>2884</v>
      </c>
      <c r="Z2153" s="44">
        <v>3</v>
      </c>
      <c r="AA2153" s="115" t="s">
        <v>3105</v>
      </c>
      <c r="AB2153" s="44">
        <v>0</v>
      </c>
      <c r="AC2153" s="45"/>
    </row>
    <row r="2154" spans="1:29" x14ac:dyDescent="0.2">
      <c r="A2154" s="37">
        <v>2153</v>
      </c>
      <c r="B2154" s="38" t="s">
        <v>433</v>
      </c>
      <c r="C2154" s="39" t="s">
        <v>444</v>
      </c>
      <c r="D2154" s="40">
        <v>44101</v>
      </c>
      <c r="E2154" s="38">
        <v>1</v>
      </c>
      <c r="F2154" s="38"/>
      <c r="G2154" s="38" t="s">
        <v>2</v>
      </c>
      <c r="H2154" s="38" t="s">
        <v>2</v>
      </c>
      <c r="I2154" s="74">
        <v>2200</v>
      </c>
      <c r="J2154" s="75">
        <v>16924</v>
      </c>
      <c r="K2154" s="74">
        <v>0</v>
      </c>
      <c r="L2154" s="41">
        <f>SUM(Data[[#This Row],[CHELTUIELI DE PERSONAL LEI]:[CHELTUIELI DE CAPITAL (ACTIVE NEFINANCIARE ) LEI]])</f>
        <v>19124</v>
      </c>
      <c r="M2154" s="41">
        <f>Data[[#This Row],[TOTAL CHELTUIELI LEI]]/Data[[#This Row],[CURS VALUTAR EURO BNR 22 07 2020]]</f>
        <v>3951.1580339249194</v>
      </c>
      <c r="N2154" s="49">
        <v>1638</v>
      </c>
      <c r="O2154" s="54"/>
      <c r="P2154" s="54">
        <v>911</v>
      </c>
      <c r="Q2154" s="54"/>
      <c r="R2154" s="54">
        <f>Data[[#This Row],[PERSOANE ÎNSCRISE ÎN LISTELE ELECTORALE (TURUL 1)            ]]+Data[[#This Row],[PERSOANE ÎNSCRISE ÎN LISTELE ELECTORALE (TURUL AL 2-LEA)]]</f>
        <v>1638</v>
      </c>
      <c r="S2154" s="54">
        <f>Data[[#This Row],[PERSOANE CARE AU PARTICIPAT LA VOT (TURUL 1)]]+Data[[#This Row],[PERSOANE CARE AU PARTICIPAT LA VOT  (TURUL AL 2-LEA)]]</f>
        <v>911</v>
      </c>
      <c r="T2154" s="41">
        <f>Data[[#This Row],[TOTAL CHELTUIELI LEI]]/Data[[#This Row],[NUMĂRUL PERSOANELOR ÎNSCRISE ÎN LISTELE ELECTORALE]]</f>
        <v>11.675213675213675</v>
      </c>
      <c r="U2154" s="41">
        <f>Data[[#This Row],[TOTAL CHELTUIELI EURO]]/Data[[#This Row],[NUMĂRUL PERSOANELOR ÎNSCRISE ÎN LISTELE ELECTORALE]]</f>
        <v>2.412184391895555</v>
      </c>
      <c r="V2154" s="41">
        <f>Data[[#This Row],[TOTAL CHELTUIELI LEI]]/Data[[#This Row],[NUMĂRUL PERSOANELOR CARE AU PARTICIPAT LA VOT]]</f>
        <v>20.992316136114159</v>
      </c>
      <c r="W2154" s="41">
        <f>Data[[#This Row],[TOTAL CHELTUIELI EURO]]/Data[[#This Row],[NUMĂRUL PERSOANELOR CARE AU PARTICIPAT LA VOT]]</f>
        <v>4.3371657891601751</v>
      </c>
      <c r="X2154" s="43">
        <v>4.8400999999999996</v>
      </c>
      <c r="Y2154" s="114" t="s">
        <v>2888</v>
      </c>
      <c r="Z2154" s="44">
        <v>11</v>
      </c>
      <c r="AA2154" s="115" t="s">
        <v>3108</v>
      </c>
      <c r="AB2154" s="44">
        <v>2</v>
      </c>
      <c r="AC2154" s="45"/>
    </row>
    <row r="2155" spans="1:29" x14ac:dyDescent="0.2">
      <c r="A2155" s="37">
        <v>2154</v>
      </c>
      <c r="B2155" s="38" t="s">
        <v>433</v>
      </c>
      <c r="C2155" s="39" t="s">
        <v>445</v>
      </c>
      <c r="D2155" s="40">
        <v>44101</v>
      </c>
      <c r="E2155" s="38">
        <v>1</v>
      </c>
      <c r="F2155" s="38"/>
      <c r="G2155" s="38" t="s">
        <v>2</v>
      </c>
      <c r="H2155" s="38" t="s">
        <v>2</v>
      </c>
      <c r="I2155" s="74">
        <v>104895</v>
      </c>
      <c r="J2155" s="75">
        <v>10941</v>
      </c>
      <c r="K2155" s="74">
        <v>0</v>
      </c>
      <c r="L2155" s="41">
        <f>SUM(Data[[#This Row],[CHELTUIELI DE PERSONAL LEI]:[CHELTUIELI DE CAPITAL (ACTIVE NEFINANCIARE ) LEI]])</f>
        <v>115836</v>
      </c>
      <c r="M2155" s="41">
        <f>Data[[#This Row],[TOTAL CHELTUIELI LEI]]/Data[[#This Row],[CURS VALUTAR EURO BNR 22 07 2020]]</f>
        <v>23932.563376789738</v>
      </c>
      <c r="N2155" s="49">
        <v>1703</v>
      </c>
      <c r="O2155" s="54"/>
      <c r="P2155" s="54">
        <v>953</v>
      </c>
      <c r="Q2155" s="54"/>
      <c r="R2155" s="54">
        <f>Data[[#This Row],[PERSOANE ÎNSCRISE ÎN LISTELE ELECTORALE (TURUL 1)            ]]+Data[[#This Row],[PERSOANE ÎNSCRISE ÎN LISTELE ELECTORALE (TURUL AL 2-LEA)]]</f>
        <v>1703</v>
      </c>
      <c r="S2155" s="54">
        <f>Data[[#This Row],[PERSOANE CARE AU PARTICIPAT LA VOT (TURUL 1)]]+Data[[#This Row],[PERSOANE CARE AU PARTICIPAT LA VOT  (TURUL AL 2-LEA)]]</f>
        <v>953</v>
      </c>
      <c r="T2155" s="41">
        <f>Data[[#This Row],[TOTAL CHELTUIELI LEI]]/Data[[#This Row],[NUMĂRUL PERSOANELOR ÎNSCRISE ÎN LISTELE ELECTORALE]]</f>
        <v>68.018790369935402</v>
      </c>
      <c r="U2155" s="41">
        <f>Data[[#This Row],[TOTAL CHELTUIELI EURO]]/Data[[#This Row],[NUMĂRUL PERSOANELOR ÎNSCRISE ÎN LISTELE ELECTORALE]]</f>
        <v>14.053178729764966</v>
      </c>
      <c r="V2155" s="41">
        <f>Data[[#This Row],[TOTAL CHELTUIELI LEI]]/Data[[#This Row],[NUMĂRUL PERSOANELOR CARE AU PARTICIPAT LA VOT]]</f>
        <v>121.54879328436516</v>
      </c>
      <c r="W2155" s="41">
        <f>Data[[#This Row],[TOTAL CHELTUIELI EURO]]/Data[[#This Row],[NUMĂRUL PERSOANELOR CARE AU PARTICIPAT LA VOT]]</f>
        <v>25.112868181311374</v>
      </c>
      <c r="X2155" s="43">
        <v>4.8400999999999996</v>
      </c>
      <c r="Y2155" s="114" t="s">
        <v>3095</v>
      </c>
      <c r="Z2155" s="44">
        <v>68</v>
      </c>
      <c r="AA2155" s="115" t="s">
        <v>3121</v>
      </c>
      <c r="AB2155" s="44">
        <v>14</v>
      </c>
      <c r="AC2155" s="45"/>
    </row>
    <row r="2156" spans="1:29" x14ac:dyDescent="0.2">
      <c r="A2156" s="37">
        <v>2155</v>
      </c>
      <c r="B2156" s="38" t="s">
        <v>433</v>
      </c>
      <c r="C2156" s="39" t="s">
        <v>446</v>
      </c>
      <c r="D2156" s="40">
        <v>44101</v>
      </c>
      <c r="E2156" s="38">
        <v>1</v>
      </c>
      <c r="F2156" s="38"/>
      <c r="G2156" s="38" t="s">
        <v>2</v>
      </c>
      <c r="H2156" s="38" t="s">
        <v>2</v>
      </c>
      <c r="I2156" s="74">
        <v>810</v>
      </c>
      <c r="J2156" s="75">
        <v>15018</v>
      </c>
      <c r="K2156" s="74">
        <v>0</v>
      </c>
      <c r="L2156" s="41">
        <f>SUM(Data[[#This Row],[CHELTUIELI DE PERSONAL LEI]:[CHELTUIELI DE CAPITAL (ACTIVE NEFINANCIARE ) LEI]])</f>
        <v>15828</v>
      </c>
      <c r="M2156" s="41">
        <f>Data[[#This Row],[TOTAL CHELTUIELI LEI]]/Data[[#This Row],[CURS VALUTAR EURO BNR 22 07 2020]]</f>
        <v>3270.1803681742117</v>
      </c>
      <c r="N2156" s="49">
        <v>1001</v>
      </c>
      <c r="O2156" s="54"/>
      <c r="P2156" s="54">
        <v>739</v>
      </c>
      <c r="Q2156" s="54"/>
      <c r="R2156" s="54">
        <f>Data[[#This Row],[PERSOANE ÎNSCRISE ÎN LISTELE ELECTORALE (TURUL 1)            ]]+Data[[#This Row],[PERSOANE ÎNSCRISE ÎN LISTELE ELECTORALE (TURUL AL 2-LEA)]]</f>
        <v>1001</v>
      </c>
      <c r="S2156" s="54">
        <f>Data[[#This Row],[PERSOANE CARE AU PARTICIPAT LA VOT (TURUL 1)]]+Data[[#This Row],[PERSOANE CARE AU PARTICIPAT LA VOT  (TURUL AL 2-LEA)]]</f>
        <v>739</v>
      </c>
      <c r="T2156" s="41">
        <f>Data[[#This Row],[TOTAL CHELTUIELI LEI]]/Data[[#This Row],[NUMĂRUL PERSOANELOR ÎNSCRISE ÎN LISTELE ELECTORALE]]</f>
        <v>15.812187812187812</v>
      </c>
      <c r="U2156" s="41">
        <f>Data[[#This Row],[TOTAL CHELTUIELI EURO]]/Data[[#This Row],[NUMĂRUL PERSOANELOR ÎNSCRISE ÎN LISTELE ELECTORALE]]</f>
        <v>3.266913454719492</v>
      </c>
      <c r="V2156" s="41">
        <f>Data[[#This Row],[TOTAL CHELTUIELI LEI]]/Data[[#This Row],[NUMĂRUL PERSOANELOR CARE AU PARTICIPAT LA VOT]]</f>
        <v>21.418132611637347</v>
      </c>
      <c r="W2156" s="41">
        <f>Data[[#This Row],[TOTAL CHELTUIELI EURO]]/Data[[#This Row],[NUMĂRUL PERSOANELOR CARE AU PARTICIPAT LA VOT]]</f>
        <v>4.4251425821031285</v>
      </c>
      <c r="X2156" s="43">
        <v>4.8400999999999996</v>
      </c>
      <c r="Y2156" s="114" t="s">
        <v>2909</v>
      </c>
      <c r="Z2156" s="44">
        <v>15</v>
      </c>
      <c r="AA2156" s="115" t="s">
        <v>3106</v>
      </c>
      <c r="AB2156" s="44">
        <v>3</v>
      </c>
      <c r="AC2156" s="45"/>
    </row>
    <row r="2157" spans="1:29" x14ac:dyDescent="0.2">
      <c r="A2157" s="37">
        <v>2156</v>
      </c>
      <c r="B2157" s="38" t="s">
        <v>433</v>
      </c>
      <c r="C2157" s="39" t="s">
        <v>447</v>
      </c>
      <c r="D2157" s="40">
        <v>44101</v>
      </c>
      <c r="E2157" s="38">
        <v>1</v>
      </c>
      <c r="F2157" s="38"/>
      <c r="G2157" s="38" t="s">
        <v>2</v>
      </c>
      <c r="H2157" s="38" t="s">
        <v>2</v>
      </c>
      <c r="I2157" s="74">
        <v>800</v>
      </c>
      <c r="J2157" s="75">
        <v>7253</v>
      </c>
      <c r="K2157" s="74">
        <v>0</v>
      </c>
      <c r="L2157" s="41">
        <f>SUM(Data[[#This Row],[CHELTUIELI DE PERSONAL LEI]:[CHELTUIELI DE CAPITAL (ACTIVE NEFINANCIARE ) LEI]])</f>
        <v>8053</v>
      </c>
      <c r="M2157" s="41">
        <f>Data[[#This Row],[TOTAL CHELTUIELI LEI]]/Data[[#This Row],[CURS VALUTAR EURO BNR 22 07 2020]]</f>
        <v>1663.8085989958886</v>
      </c>
      <c r="N2157" s="49">
        <v>1617</v>
      </c>
      <c r="O2157" s="54"/>
      <c r="P2157" s="54">
        <v>1054</v>
      </c>
      <c r="Q2157" s="54"/>
      <c r="R2157" s="54">
        <f>Data[[#This Row],[PERSOANE ÎNSCRISE ÎN LISTELE ELECTORALE (TURUL 1)            ]]+Data[[#This Row],[PERSOANE ÎNSCRISE ÎN LISTELE ELECTORALE (TURUL AL 2-LEA)]]</f>
        <v>1617</v>
      </c>
      <c r="S2157" s="54">
        <f>Data[[#This Row],[PERSOANE CARE AU PARTICIPAT LA VOT (TURUL 1)]]+Data[[#This Row],[PERSOANE CARE AU PARTICIPAT LA VOT  (TURUL AL 2-LEA)]]</f>
        <v>1054</v>
      </c>
      <c r="T2157" s="41">
        <f>Data[[#This Row],[TOTAL CHELTUIELI LEI]]/Data[[#This Row],[NUMĂRUL PERSOANELOR ÎNSCRISE ÎN LISTELE ELECTORALE]]</f>
        <v>4.9802102659245513</v>
      </c>
      <c r="U2157" s="41">
        <f>Data[[#This Row],[TOTAL CHELTUIELI EURO]]/Data[[#This Row],[NUMĂRUL PERSOANELOR ÎNSCRISE ÎN LISTELE ELECTORALE]]</f>
        <v>1.0289478039554043</v>
      </c>
      <c r="V2157" s="41">
        <f>Data[[#This Row],[TOTAL CHELTUIELI LEI]]/Data[[#This Row],[NUMĂRUL PERSOANELOR CARE AU PARTICIPAT LA VOT]]</f>
        <v>7.640417457305503</v>
      </c>
      <c r="W2157" s="41">
        <f>Data[[#This Row],[TOTAL CHELTUIELI EURO]]/Data[[#This Row],[NUMĂRUL PERSOANELOR CARE AU PARTICIPAT LA VOT]]</f>
        <v>1.5785660332029303</v>
      </c>
      <c r="X2157" s="43">
        <v>4.8400999999999996</v>
      </c>
      <c r="Y2157" s="114" t="s">
        <v>2895</v>
      </c>
      <c r="Z2157" s="44">
        <v>4</v>
      </c>
      <c r="AA2157" s="115" t="s">
        <v>3107</v>
      </c>
      <c r="AB2157" s="44">
        <v>1</v>
      </c>
      <c r="AC2157" s="45"/>
    </row>
    <row r="2158" spans="1:29" x14ac:dyDescent="0.2">
      <c r="A2158" s="37">
        <v>2157</v>
      </c>
      <c r="B2158" s="38" t="s">
        <v>433</v>
      </c>
      <c r="C2158" s="39" t="s">
        <v>448</v>
      </c>
      <c r="D2158" s="40">
        <v>44101</v>
      </c>
      <c r="E2158" s="38">
        <v>1</v>
      </c>
      <c r="F2158" s="38"/>
      <c r="G2158" s="38" t="s">
        <v>2</v>
      </c>
      <c r="H2158" s="38" t="s">
        <v>2</v>
      </c>
      <c r="I2158" s="74">
        <v>0</v>
      </c>
      <c r="J2158" s="75">
        <v>9316</v>
      </c>
      <c r="K2158" s="74">
        <v>0</v>
      </c>
      <c r="L2158" s="41">
        <f>SUM(Data[[#This Row],[CHELTUIELI DE PERSONAL LEI]:[CHELTUIELI DE CAPITAL (ACTIVE NEFINANCIARE ) LEI]])</f>
        <v>9316</v>
      </c>
      <c r="M2158" s="41">
        <f>Data[[#This Row],[TOTAL CHELTUIELI LEI]]/Data[[#This Row],[CURS VALUTAR EURO BNR 22 07 2020]]</f>
        <v>1924.7536207929591</v>
      </c>
      <c r="N2158" s="49">
        <v>1086</v>
      </c>
      <c r="O2158" s="54"/>
      <c r="P2158" s="54">
        <v>686</v>
      </c>
      <c r="Q2158" s="54"/>
      <c r="R2158" s="54">
        <f>Data[[#This Row],[PERSOANE ÎNSCRISE ÎN LISTELE ELECTORALE (TURUL 1)            ]]+Data[[#This Row],[PERSOANE ÎNSCRISE ÎN LISTELE ELECTORALE (TURUL AL 2-LEA)]]</f>
        <v>1086</v>
      </c>
      <c r="S2158" s="54">
        <f>Data[[#This Row],[PERSOANE CARE AU PARTICIPAT LA VOT (TURUL 1)]]+Data[[#This Row],[PERSOANE CARE AU PARTICIPAT LA VOT  (TURUL AL 2-LEA)]]</f>
        <v>686</v>
      </c>
      <c r="T2158" s="41">
        <f>Data[[#This Row],[TOTAL CHELTUIELI LEI]]/Data[[#This Row],[NUMĂRUL PERSOANELOR ÎNSCRISE ÎN LISTELE ELECTORALE]]</f>
        <v>8.5782688766114177</v>
      </c>
      <c r="U2158" s="41">
        <f>Data[[#This Row],[TOTAL CHELTUIELI EURO]]/Data[[#This Row],[NUMĂRUL PERSOANELOR ÎNSCRISE ÎN LISTELE ELECTORALE]]</f>
        <v>1.7723329841555793</v>
      </c>
      <c r="V2158" s="41">
        <f>Data[[#This Row],[TOTAL CHELTUIELI LEI]]/Data[[#This Row],[NUMĂRUL PERSOANELOR CARE AU PARTICIPAT LA VOT]]</f>
        <v>13.580174927113703</v>
      </c>
      <c r="W2158" s="41">
        <f>Data[[#This Row],[TOTAL CHELTUIELI EURO]]/Data[[#This Row],[NUMĂRUL PERSOANELOR CARE AU PARTICIPAT LA VOT]]</f>
        <v>2.8057632956165586</v>
      </c>
      <c r="X2158" s="43">
        <v>4.8400999999999996</v>
      </c>
      <c r="Y2158" s="114" t="s">
        <v>2896</v>
      </c>
      <c r="Z2158" s="44">
        <v>8</v>
      </c>
      <c r="AA2158" s="115" t="s">
        <v>3107</v>
      </c>
      <c r="AB2158" s="44">
        <v>1</v>
      </c>
      <c r="AC2158" s="45"/>
    </row>
    <row r="2159" spans="1:29" x14ac:dyDescent="0.2">
      <c r="A2159" s="37">
        <v>2158</v>
      </c>
      <c r="B2159" s="38" t="s">
        <v>433</v>
      </c>
      <c r="C2159" s="39" t="s">
        <v>449</v>
      </c>
      <c r="D2159" s="40">
        <v>44101</v>
      </c>
      <c r="E2159" s="38">
        <v>1</v>
      </c>
      <c r="F2159" s="38"/>
      <c r="G2159" s="38" t="s">
        <v>2</v>
      </c>
      <c r="H2159" s="38" t="s">
        <v>2</v>
      </c>
      <c r="I2159" s="74">
        <v>4800</v>
      </c>
      <c r="J2159" s="75">
        <v>18667.5</v>
      </c>
      <c r="K2159" s="74">
        <v>0</v>
      </c>
      <c r="L2159" s="41">
        <f>SUM(Data[[#This Row],[CHELTUIELI DE PERSONAL LEI]:[CHELTUIELI DE CAPITAL (ACTIVE NEFINANCIARE ) LEI]])</f>
        <v>23467.5</v>
      </c>
      <c r="M2159" s="41">
        <f>Data[[#This Row],[TOTAL CHELTUIELI LEI]]/Data[[#This Row],[CURS VALUTAR EURO BNR 22 07 2020]]</f>
        <v>4848.5568479990088</v>
      </c>
      <c r="N2159" s="49">
        <v>3002</v>
      </c>
      <c r="O2159" s="54"/>
      <c r="P2159" s="54">
        <v>1535</v>
      </c>
      <c r="Q2159" s="54"/>
      <c r="R2159" s="54">
        <f>Data[[#This Row],[PERSOANE ÎNSCRISE ÎN LISTELE ELECTORALE (TURUL 1)            ]]+Data[[#This Row],[PERSOANE ÎNSCRISE ÎN LISTELE ELECTORALE (TURUL AL 2-LEA)]]</f>
        <v>3002</v>
      </c>
      <c r="S2159" s="54">
        <f>Data[[#This Row],[PERSOANE CARE AU PARTICIPAT LA VOT (TURUL 1)]]+Data[[#This Row],[PERSOANE CARE AU PARTICIPAT LA VOT  (TURUL AL 2-LEA)]]</f>
        <v>1535</v>
      </c>
      <c r="T2159" s="41">
        <f>Data[[#This Row],[TOTAL CHELTUIELI LEI]]/Data[[#This Row],[NUMĂRUL PERSOANELOR ÎNSCRISE ÎN LISTELE ELECTORALE]]</f>
        <v>7.8172884743504332</v>
      </c>
      <c r="U2159" s="41">
        <f>Data[[#This Row],[TOTAL CHELTUIELI EURO]]/Data[[#This Row],[NUMĂRUL PERSOANELOR ÎNSCRISE ÎN LISTELE ELECTORALE]]</f>
        <v>1.615108876748504</v>
      </c>
      <c r="V2159" s="41">
        <f>Data[[#This Row],[TOTAL CHELTUIELI LEI]]/Data[[#This Row],[NUMĂRUL PERSOANELOR CARE AU PARTICIPAT LA VOT]]</f>
        <v>15.288273615635179</v>
      </c>
      <c r="W2159" s="41">
        <f>Data[[#This Row],[TOTAL CHELTUIELI EURO]]/Data[[#This Row],[NUMĂRUL PERSOANELOR CARE AU PARTICIPAT LA VOT]]</f>
        <v>3.1586689563511459</v>
      </c>
      <c r="X2159" s="43">
        <v>4.8400999999999996</v>
      </c>
      <c r="Y2159" s="114" t="s">
        <v>2886</v>
      </c>
      <c r="Z2159" s="44">
        <v>7</v>
      </c>
      <c r="AA2159" s="115" t="s">
        <v>3107</v>
      </c>
      <c r="AB2159" s="44">
        <v>1</v>
      </c>
      <c r="AC2159" s="45"/>
    </row>
    <row r="2160" spans="1:29" x14ac:dyDescent="0.2">
      <c r="A2160" s="37">
        <v>2159</v>
      </c>
      <c r="B2160" s="38" t="s">
        <v>433</v>
      </c>
      <c r="C2160" s="39" t="s">
        <v>218</v>
      </c>
      <c r="D2160" s="40">
        <v>44101</v>
      </c>
      <c r="E2160" s="38">
        <v>1</v>
      </c>
      <c r="F2160" s="38"/>
      <c r="G2160" s="38" t="s">
        <v>2</v>
      </c>
      <c r="H2160" s="38" t="s">
        <v>2</v>
      </c>
      <c r="I2160" s="74">
        <v>6240</v>
      </c>
      <c r="J2160" s="75">
        <v>10159</v>
      </c>
      <c r="K2160" s="74">
        <v>0</v>
      </c>
      <c r="L2160" s="41">
        <f>SUM(Data[[#This Row],[CHELTUIELI DE PERSONAL LEI]:[CHELTUIELI DE CAPITAL (ACTIVE NEFINANCIARE ) LEI]])</f>
        <v>16399</v>
      </c>
      <c r="M2160" s="41">
        <f>Data[[#This Row],[TOTAL CHELTUIELI LEI]]/Data[[#This Row],[CURS VALUTAR EURO BNR 22 07 2020]]</f>
        <v>3388.1531373318735</v>
      </c>
      <c r="N2160" s="49">
        <v>4282</v>
      </c>
      <c r="O2160" s="54"/>
      <c r="P2160" s="54">
        <v>1845</v>
      </c>
      <c r="Q2160" s="54"/>
      <c r="R2160" s="54">
        <f>Data[[#This Row],[PERSOANE ÎNSCRISE ÎN LISTELE ELECTORALE (TURUL 1)            ]]+Data[[#This Row],[PERSOANE ÎNSCRISE ÎN LISTELE ELECTORALE (TURUL AL 2-LEA)]]</f>
        <v>4282</v>
      </c>
      <c r="S2160" s="54">
        <f>Data[[#This Row],[PERSOANE CARE AU PARTICIPAT LA VOT (TURUL 1)]]+Data[[#This Row],[PERSOANE CARE AU PARTICIPAT LA VOT  (TURUL AL 2-LEA)]]</f>
        <v>1845</v>
      </c>
      <c r="T2160" s="41">
        <f>Data[[#This Row],[TOTAL CHELTUIELI LEI]]/Data[[#This Row],[NUMĂRUL PERSOANELOR ÎNSCRISE ÎN LISTELE ELECTORALE]]</f>
        <v>3.8297524521251751</v>
      </c>
      <c r="U2160" s="41">
        <f>Data[[#This Row],[TOTAL CHELTUIELI EURO]]/Data[[#This Row],[NUMĂRUL PERSOANELOR ÎNSCRISE ÎN LISTELE ELECTORALE]]</f>
        <v>0.79125481955438426</v>
      </c>
      <c r="V2160" s="41">
        <f>Data[[#This Row],[TOTAL CHELTUIELI LEI]]/Data[[#This Row],[NUMĂRUL PERSOANELOR CARE AU PARTICIPAT LA VOT]]</f>
        <v>8.8883468834688344</v>
      </c>
      <c r="W2160" s="41">
        <f>Data[[#This Row],[TOTAL CHELTUIELI EURO]]/Data[[#This Row],[NUMĂRUL PERSOANELOR CARE AU PARTICIPAT LA VOT]]</f>
        <v>1.8363973644075196</v>
      </c>
      <c r="X2160" s="43">
        <v>4.8400999999999996</v>
      </c>
      <c r="Y2160" s="114" t="s">
        <v>2884</v>
      </c>
      <c r="Z2160" s="44">
        <v>3</v>
      </c>
      <c r="AA2160" s="115" t="s">
        <v>3105</v>
      </c>
      <c r="AB2160" s="44">
        <v>0</v>
      </c>
      <c r="AC2160" s="45"/>
    </row>
    <row r="2161" spans="1:29" x14ac:dyDescent="0.2">
      <c r="A2161" s="37">
        <v>2160</v>
      </c>
      <c r="B2161" s="38" t="s">
        <v>433</v>
      </c>
      <c r="C2161" s="39" t="s">
        <v>62</v>
      </c>
      <c r="D2161" s="40">
        <v>44101</v>
      </c>
      <c r="E2161" s="38">
        <v>1</v>
      </c>
      <c r="F2161" s="38"/>
      <c r="G2161" s="38" t="s">
        <v>2</v>
      </c>
      <c r="H2161" s="38" t="s">
        <v>2</v>
      </c>
      <c r="I2161" s="74">
        <v>0</v>
      </c>
      <c r="J2161" s="75">
        <v>14616</v>
      </c>
      <c r="K2161" s="74">
        <v>0</v>
      </c>
      <c r="L2161" s="41">
        <f>SUM(Data[[#This Row],[CHELTUIELI DE PERSONAL LEI]:[CHELTUIELI DE CAPITAL (ACTIVE NEFINANCIARE ) LEI]])</f>
        <v>14616</v>
      </c>
      <c r="M2161" s="41">
        <f>Data[[#This Row],[TOTAL CHELTUIELI LEI]]/Data[[#This Row],[CURS VALUTAR EURO BNR 22 07 2020]]</f>
        <v>3019.7723187537449</v>
      </c>
      <c r="N2161" s="49">
        <v>1115</v>
      </c>
      <c r="O2161" s="54"/>
      <c r="P2161" s="54">
        <v>754</v>
      </c>
      <c r="Q2161" s="54"/>
      <c r="R2161" s="54">
        <f>Data[[#This Row],[PERSOANE ÎNSCRISE ÎN LISTELE ELECTORALE (TURUL 1)            ]]+Data[[#This Row],[PERSOANE ÎNSCRISE ÎN LISTELE ELECTORALE (TURUL AL 2-LEA)]]</f>
        <v>1115</v>
      </c>
      <c r="S2161" s="54">
        <f>Data[[#This Row],[PERSOANE CARE AU PARTICIPAT LA VOT (TURUL 1)]]+Data[[#This Row],[PERSOANE CARE AU PARTICIPAT LA VOT  (TURUL AL 2-LEA)]]</f>
        <v>754</v>
      </c>
      <c r="T2161" s="41">
        <f>Data[[#This Row],[TOTAL CHELTUIELI LEI]]/Data[[#This Row],[NUMĂRUL PERSOANELOR ÎNSCRISE ÎN LISTELE ELECTORALE]]</f>
        <v>13.108520179372197</v>
      </c>
      <c r="U2161" s="41">
        <f>Data[[#This Row],[TOTAL CHELTUIELI EURO]]/Data[[#This Row],[NUMĂRUL PERSOANELOR ÎNSCRISE ÎN LISTELE ELECTORALE]]</f>
        <v>2.7083159809450628</v>
      </c>
      <c r="V2161" s="41">
        <f>Data[[#This Row],[TOTAL CHELTUIELI LEI]]/Data[[#This Row],[NUMĂRUL PERSOANELOR CARE AU PARTICIPAT LA VOT]]</f>
        <v>19.384615384615383</v>
      </c>
      <c r="W2161" s="41">
        <f>Data[[#This Row],[TOTAL CHELTUIELI EURO]]/Data[[#This Row],[NUMĂRUL PERSOANELOR CARE AU PARTICIPAT LA VOT]]</f>
        <v>4.0050030752702188</v>
      </c>
      <c r="X2161" s="43">
        <v>4.8400999999999996</v>
      </c>
      <c r="Y2161" s="114" t="s">
        <v>2906</v>
      </c>
      <c r="Z2161" s="44">
        <v>13</v>
      </c>
      <c r="AA2161" s="115" t="s">
        <v>3108</v>
      </c>
      <c r="AB2161" s="44">
        <v>2</v>
      </c>
      <c r="AC2161" s="45"/>
    </row>
    <row r="2162" spans="1:29" x14ac:dyDescent="0.2">
      <c r="A2162" s="37">
        <v>2161</v>
      </c>
      <c r="B2162" s="38" t="s">
        <v>433</v>
      </c>
      <c r="C2162" s="39" t="s">
        <v>450</v>
      </c>
      <c r="D2162" s="40">
        <v>44101</v>
      </c>
      <c r="E2162" s="38">
        <v>1</v>
      </c>
      <c r="F2162" s="38"/>
      <c r="G2162" s="38" t="s">
        <v>2</v>
      </c>
      <c r="H2162" s="38" t="s">
        <v>2</v>
      </c>
      <c r="I2162" s="74">
        <v>3300</v>
      </c>
      <c r="J2162" s="75">
        <v>22030</v>
      </c>
      <c r="K2162" s="74">
        <v>0</v>
      </c>
      <c r="L2162" s="41">
        <f>SUM(Data[[#This Row],[CHELTUIELI DE PERSONAL LEI]:[CHELTUIELI DE CAPITAL (ACTIVE NEFINANCIARE ) LEI]])</f>
        <v>25330</v>
      </c>
      <c r="M2162" s="41">
        <f>Data[[#This Row],[TOTAL CHELTUIELI LEI]]/Data[[#This Row],[CURS VALUTAR EURO BNR 22 07 2020]]</f>
        <v>5233.3629470465494</v>
      </c>
      <c r="N2162" s="49">
        <v>1096</v>
      </c>
      <c r="O2162" s="54"/>
      <c r="P2162" s="54">
        <v>787</v>
      </c>
      <c r="Q2162" s="54"/>
      <c r="R2162" s="54">
        <f>Data[[#This Row],[PERSOANE ÎNSCRISE ÎN LISTELE ELECTORALE (TURUL 1)            ]]+Data[[#This Row],[PERSOANE ÎNSCRISE ÎN LISTELE ELECTORALE (TURUL AL 2-LEA)]]</f>
        <v>1096</v>
      </c>
      <c r="S2162" s="54">
        <f>Data[[#This Row],[PERSOANE CARE AU PARTICIPAT LA VOT (TURUL 1)]]+Data[[#This Row],[PERSOANE CARE AU PARTICIPAT LA VOT  (TURUL AL 2-LEA)]]</f>
        <v>787</v>
      </c>
      <c r="T2162" s="41">
        <f>Data[[#This Row],[TOTAL CHELTUIELI LEI]]/Data[[#This Row],[NUMĂRUL PERSOANELOR ÎNSCRISE ÎN LISTELE ELECTORALE]]</f>
        <v>23.111313868613138</v>
      </c>
      <c r="U2162" s="41">
        <f>Data[[#This Row],[TOTAL CHELTUIELI EURO]]/Data[[#This Row],[NUMĂRUL PERSOANELOR ÎNSCRISE ÎN LISTELE ELECTORALE]]</f>
        <v>4.7749661925607203</v>
      </c>
      <c r="V2162" s="41">
        <f>Data[[#This Row],[TOTAL CHELTUIELI LEI]]/Data[[#This Row],[NUMĂRUL PERSOANELOR CARE AU PARTICIPAT LA VOT]]</f>
        <v>32.185514612452351</v>
      </c>
      <c r="W2162" s="41">
        <f>Data[[#This Row],[TOTAL CHELTUIELI EURO]]/Data[[#This Row],[NUMĂRUL PERSOANELOR CARE AU PARTICIPAT LA VOT]]</f>
        <v>6.6497623215330997</v>
      </c>
      <c r="X2162" s="43">
        <v>4.8400999999999996</v>
      </c>
      <c r="Y2162" s="114" t="s">
        <v>2918</v>
      </c>
      <c r="Z2162" s="44">
        <v>23</v>
      </c>
      <c r="AA2162" s="115" t="s">
        <v>3110</v>
      </c>
      <c r="AB2162" s="44">
        <v>4</v>
      </c>
      <c r="AC2162" s="45"/>
    </row>
    <row r="2163" spans="1:29" x14ac:dyDescent="0.2">
      <c r="A2163" s="37">
        <v>2162</v>
      </c>
      <c r="B2163" s="38" t="s">
        <v>433</v>
      </c>
      <c r="C2163" s="39" t="s">
        <v>451</v>
      </c>
      <c r="D2163" s="40">
        <v>44101</v>
      </c>
      <c r="E2163" s="38">
        <v>1</v>
      </c>
      <c r="F2163" s="38"/>
      <c r="G2163" s="38" t="s">
        <v>2</v>
      </c>
      <c r="H2163" s="38" t="s">
        <v>2</v>
      </c>
      <c r="I2163" s="74">
        <v>96535</v>
      </c>
      <c r="J2163" s="75">
        <v>12548</v>
      </c>
      <c r="K2163" s="74">
        <v>0</v>
      </c>
      <c r="L2163" s="41">
        <f>SUM(Data[[#This Row],[CHELTUIELI DE PERSONAL LEI]:[CHELTUIELI DE CAPITAL (ACTIVE NEFINANCIARE ) LEI]])</f>
        <v>109083</v>
      </c>
      <c r="M2163" s="41">
        <f>Data[[#This Row],[TOTAL CHELTUIELI LEI]]/Data[[#This Row],[CURS VALUTAR EURO BNR 22 07 2020]]</f>
        <v>22537.344269746496</v>
      </c>
      <c r="N2163" s="49">
        <v>1137</v>
      </c>
      <c r="O2163" s="54"/>
      <c r="P2163" s="54">
        <v>796</v>
      </c>
      <c r="Q2163" s="54"/>
      <c r="R2163" s="54">
        <f>Data[[#This Row],[PERSOANE ÎNSCRISE ÎN LISTELE ELECTORALE (TURUL 1)            ]]+Data[[#This Row],[PERSOANE ÎNSCRISE ÎN LISTELE ELECTORALE (TURUL AL 2-LEA)]]</f>
        <v>1137</v>
      </c>
      <c r="S2163" s="54">
        <f>Data[[#This Row],[PERSOANE CARE AU PARTICIPAT LA VOT (TURUL 1)]]+Data[[#This Row],[PERSOANE CARE AU PARTICIPAT LA VOT  (TURUL AL 2-LEA)]]</f>
        <v>796</v>
      </c>
      <c r="T2163" s="41">
        <f>Data[[#This Row],[TOTAL CHELTUIELI LEI]]/Data[[#This Row],[NUMĂRUL PERSOANELOR ÎNSCRISE ÎN LISTELE ELECTORALE]]</f>
        <v>95.939313984168862</v>
      </c>
      <c r="U2163" s="41">
        <f>Data[[#This Row],[TOTAL CHELTUIELI EURO]]/Data[[#This Row],[NUMĂRUL PERSOANELOR ÎNSCRISE ÎN LISTELE ELECTORALE]]</f>
        <v>19.82176277022559</v>
      </c>
      <c r="V2163" s="41">
        <f>Data[[#This Row],[TOTAL CHELTUIELI LEI]]/Data[[#This Row],[NUMĂRUL PERSOANELOR CARE AU PARTICIPAT LA VOT]]</f>
        <v>137.0389447236181</v>
      </c>
      <c r="W2163" s="41">
        <f>Data[[#This Row],[TOTAL CHELTUIELI EURO]]/Data[[#This Row],[NUMĂRUL PERSOANELOR CARE AU PARTICIPAT LA VOT]]</f>
        <v>28.313246570033286</v>
      </c>
      <c r="X2163" s="43">
        <v>4.8400999999999996</v>
      </c>
      <c r="Y2163" s="114" t="s">
        <v>3096</v>
      </c>
      <c r="Z2163" s="44">
        <v>95</v>
      </c>
      <c r="AA2163" s="115" t="s">
        <v>3122</v>
      </c>
      <c r="AB2163" s="44">
        <v>19</v>
      </c>
      <c r="AC2163" s="45"/>
    </row>
    <row r="2164" spans="1:29" x14ac:dyDescent="0.2">
      <c r="A2164" s="37">
        <v>2163</v>
      </c>
      <c r="B2164" s="38" t="s">
        <v>433</v>
      </c>
      <c r="C2164" s="39" t="s">
        <v>452</v>
      </c>
      <c r="D2164" s="40">
        <v>44101</v>
      </c>
      <c r="E2164" s="38">
        <v>1</v>
      </c>
      <c r="F2164" s="38"/>
      <c r="G2164" s="38" t="s">
        <v>2</v>
      </c>
      <c r="H2164" s="38" t="s">
        <v>2</v>
      </c>
      <c r="I2164" s="74">
        <v>600</v>
      </c>
      <c r="J2164" s="75">
        <v>7281</v>
      </c>
      <c r="K2164" s="74">
        <v>0</v>
      </c>
      <c r="L2164" s="41">
        <f>SUM(Data[[#This Row],[CHELTUIELI DE PERSONAL LEI]:[CHELTUIELI DE CAPITAL (ACTIVE NEFINANCIARE ) LEI]])</f>
        <v>7881</v>
      </c>
      <c r="M2164" s="41">
        <f>Data[[#This Row],[TOTAL CHELTUIELI LEI]]/Data[[#This Row],[CURS VALUTAR EURO BNR 22 07 2020]]</f>
        <v>1628.2721431375387</v>
      </c>
      <c r="N2164" s="49">
        <v>954</v>
      </c>
      <c r="O2164" s="54"/>
      <c r="P2164" s="54">
        <v>702</v>
      </c>
      <c r="Q2164" s="54"/>
      <c r="R2164" s="54">
        <f>Data[[#This Row],[PERSOANE ÎNSCRISE ÎN LISTELE ELECTORALE (TURUL 1)            ]]+Data[[#This Row],[PERSOANE ÎNSCRISE ÎN LISTELE ELECTORALE (TURUL AL 2-LEA)]]</f>
        <v>954</v>
      </c>
      <c r="S2164" s="54">
        <f>Data[[#This Row],[PERSOANE CARE AU PARTICIPAT LA VOT (TURUL 1)]]+Data[[#This Row],[PERSOANE CARE AU PARTICIPAT LA VOT  (TURUL AL 2-LEA)]]</f>
        <v>702</v>
      </c>
      <c r="T2164" s="41">
        <f>Data[[#This Row],[TOTAL CHELTUIELI LEI]]/Data[[#This Row],[NUMĂRUL PERSOANELOR ÎNSCRISE ÎN LISTELE ELECTORALE]]</f>
        <v>8.2610062893081757</v>
      </c>
      <c r="U2164" s="41">
        <f>Data[[#This Row],[TOTAL CHELTUIELI EURO]]/Data[[#This Row],[NUMĂRUL PERSOANELOR ÎNSCRISE ÎN LISTELE ELECTORALE]]</f>
        <v>1.7067842171253027</v>
      </c>
      <c r="V2164" s="41">
        <f>Data[[#This Row],[TOTAL CHELTUIELI LEI]]/Data[[#This Row],[NUMĂRUL PERSOANELOR CARE AU PARTICIPAT LA VOT]]</f>
        <v>11.226495726495726</v>
      </c>
      <c r="W2164" s="41">
        <f>Data[[#This Row],[TOTAL CHELTUIELI EURO]]/Data[[#This Row],[NUMĂRUL PERSOANELOR CARE AU PARTICIPAT LA VOT]]</f>
        <v>2.3194759873754114</v>
      </c>
      <c r="X2164" s="43">
        <v>4.8400999999999996</v>
      </c>
      <c r="Y2164" s="114" t="s">
        <v>2896</v>
      </c>
      <c r="Z2164" s="44">
        <v>8</v>
      </c>
      <c r="AA2164" s="115" t="s">
        <v>3107</v>
      </c>
      <c r="AB2164" s="44">
        <v>1</v>
      </c>
      <c r="AC2164" s="45"/>
    </row>
    <row r="2165" spans="1:29" x14ac:dyDescent="0.2">
      <c r="A2165" s="37">
        <v>2164</v>
      </c>
      <c r="B2165" s="38" t="s">
        <v>433</v>
      </c>
      <c r="C2165" s="39" t="s">
        <v>300</v>
      </c>
      <c r="D2165" s="40">
        <v>44101</v>
      </c>
      <c r="E2165" s="38">
        <v>1</v>
      </c>
      <c r="F2165" s="38"/>
      <c r="G2165" s="38" t="s">
        <v>2</v>
      </c>
      <c r="H2165" s="38" t="s">
        <v>2</v>
      </c>
      <c r="I2165" s="74">
        <v>4000</v>
      </c>
      <c r="J2165" s="75">
        <v>31777</v>
      </c>
      <c r="K2165" s="74">
        <v>0</v>
      </c>
      <c r="L2165" s="41">
        <f>SUM(Data[[#This Row],[CHELTUIELI DE PERSONAL LEI]:[CHELTUIELI DE CAPITAL (ACTIVE NEFINANCIARE ) LEI]])</f>
        <v>35777</v>
      </c>
      <c r="M2165" s="41">
        <f>Data[[#This Row],[TOTAL CHELTUIELI LEI]]/Data[[#This Row],[CURS VALUTAR EURO BNR 22 07 2020]]</f>
        <v>7391.7894258383094</v>
      </c>
      <c r="N2165" s="49">
        <v>1731</v>
      </c>
      <c r="O2165" s="54"/>
      <c r="P2165" s="54">
        <v>1131</v>
      </c>
      <c r="Q2165" s="54"/>
      <c r="R2165" s="54">
        <f>Data[[#This Row],[PERSOANE ÎNSCRISE ÎN LISTELE ELECTORALE (TURUL 1)            ]]+Data[[#This Row],[PERSOANE ÎNSCRISE ÎN LISTELE ELECTORALE (TURUL AL 2-LEA)]]</f>
        <v>1731</v>
      </c>
      <c r="S2165" s="54">
        <f>Data[[#This Row],[PERSOANE CARE AU PARTICIPAT LA VOT (TURUL 1)]]+Data[[#This Row],[PERSOANE CARE AU PARTICIPAT LA VOT  (TURUL AL 2-LEA)]]</f>
        <v>1131</v>
      </c>
      <c r="T2165" s="41">
        <f>Data[[#This Row],[TOTAL CHELTUIELI LEI]]/Data[[#This Row],[NUMĂRUL PERSOANELOR ÎNSCRISE ÎN LISTELE ELECTORALE]]</f>
        <v>20.668399768919699</v>
      </c>
      <c r="U2165" s="41">
        <f>Data[[#This Row],[TOTAL CHELTUIELI EURO]]/Data[[#This Row],[NUMĂRUL PERSOANELOR ÎNSCRISE ÎN LISTELE ELECTORALE]]</f>
        <v>4.2702423026217851</v>
      </c>
      <c r="V2165" s="41">
        <f>Data[[#This Row],[TOTAL CHELTUIELI LEI]]/Data[[#This Row],[NUMĂRUL PERSOANELOR CARE AU PARTICIPAT LA VOT]]</f>
        <v>31.633068081343943</v>
      </c>
      <c r="W2165" s="41">
        <f>Data[[#This Row],[TOTAL CHELTUIELI EURO]]/Data[[#This Row],[NUMĂRUL PERSOANELOR CARE AU PARTICIPAT LA VOT]]</f>
        <v>6.535622834516631</v>
      </c>
      <c r="X2165" s="43">
        <v>4.8400999999999996</v>
      </c>
      <c r="Y2165" s="114" t="s">
        <v>2911</v>
      </c>
      <c r="Z2165" s="44">
        <v>20</v>
      </c>
      <c r="AA2165" s="115" t="s">
        <v>3110</v>
      </c>
      <c r="AB2165" s="44">
        <v>4</v>
      </c>
      <c r="AC2165" s="45"/>
    </row>
    <row r="2166" spans="1:29" x14ac:dyDescent="0.2">
      <c r="A2166" s="37">
        <v>2165</v>
      </c>
      <c r="B2166" s="38" t="s">
        <v>433</v>
      </c>
      <c r="C2166" s="39" t="s">
        <v>453</v>
      </c>
      <c r="D2166" s="40">
        <v>44101</v>
      </c>
      <c r="E2166" s="38">
        <v>1</v>
      </c>
      <c r="F2166" s="38"/>
      <c r="G2166" s="38" t="s">
        <v>2</v>
      </c>
      <c r="H2166" s="38" t="s">
        <v>2</v>
      </c>
      <c r="I2166" s="74">
        <v>1800</v>
      </c>
      <c r="J2166" s="75">
        <v>13325</v>
      </c>
      <c r="K2166" s="74">
        <v>0</v>
      </c>
      <c r="L2166" s="41">
        <f>SUM(Data[[#This Row],[CHELTUIELI DE PERSONAL LEI]:[CHELTUIELI DE CAPITAL (ACTIVE NEFINANCIARE ) LEI]])</f>
        <v>15125</v>
      </c>
      <c r="M2166" s="41">
        <f>Data[[#This Row],[TOTAL CHELTUIELI LEI]]/Data[[#This Row],[CURS VALUTAR EURO BNR 22 07 2020]]</f>
        <v>3124.9354352182809</v>
      </c>
      <c r="N2166" s="49">
        <v>4521</v>
      </c>
      <c r="O2166" s="54"/>
      <c r="P2166" s="54">
        <v>2256</v>
      </c>
      <c r="Q2166" s="54"/>
      <c r="R2166" s="54">
        <f>Data[[#This Row],[PERSOANE ÎNSCRISE ÎN LISTELE ELECTORALE (TURUL 1)            ]]+Data[[#This Row],[PERSOANE ÎNSCRISE ÎN LISTELE ELECTORALE (TURUL AL 2-LEA)]]</f>
        <v>4521</v>
      </c>
      <c r="S2166" s="54">
        <f>Data[[#This Row],[PERSOANE CARE AU PARTICIPAT LA VOT (TURUL 1)]]+Data[[#This Row],[PERSOANE CARE AU PARTICIPAT LA VOT  (TURUL AL 2-LEA)]]</f>
        <v>2256</v>
      </c>
      <c r="T2166" s="41">
        <f>Data[[#This Row],[TOTAL CHELTUIELI LEI]]/Data[[#This Row],[NUMĂRUL PERSOANELOR ÎNSCRISE ÎN LISTELE ELECTORALE]]</f>
        <v>3.3454987834549876</v>
      </c>
      <c r="U2166" s="41">
        <f>Data[[#This Row],[TOTAL CHELTUIELI EURO]]/Data[[#This Row],[NUMĂRUL PERSOANELOR ÎNSCRISE ÎN LISTELE ELECTORALE]]</f>
        <v>0.69120447582797628</v>
      </c>
      <c r="V2166" s="41">
        <f>Data[[#This Row],[TOTAL CHELTUIELI LEI]]/Data[[#This Row],[NUMĂRUL PERSOANELOR CARE AU PARTICIPAT LA VOT]]</f>
        <v>6.7043439716312054</v>
      </c>
      <c r="W2166" s="41">
        <f>Data[[#This Row],[TOTAL CHELTUIELI EURO]]/Data[[#This Row],[NUMĂRUL PERSOANELOR CARE AU PARTICIPAT LA VOT]]</f>
        <v>1.38516641632016</v>
      </c>
      <c r="X2166" s="43">
        <v>4.8400999999999996</v>
      </c>
      <c r="Y2166" s="114" t="s">
        <v>2884</v>
      </c>
      <c r="Z2166" s="44">
        <v>3</v>
      </c>
      <c r="AA2166" s="115" t="s">
        <v>3105</v>
      </c>
      <c r="AB2166" s="44">
        <v>0</v>
      </c>
      <c r="AC2166" s="45"/>
    </row>
    <row r="2167" spans="1:29" x14ac:dyDescent="0.2">
      <c r="A2167" s="37">
        <v>2166</v>
      </c>
      <c r="B2167" s="38" t="s">
        <v>433</v>
      </c>
      <c r="C2167" s="39" t="s">
        <v>454</v>
      </c>
      <c r="D2167" s="40">
        <v>44101</v>
      </c>
      <c r="E2167" s="38">
        <v>1</v>
      </c>
      <c r="F2167" s="38"/>
      <c r="G2167" s="38" t="s">
        <v>2</v>
      </c>
      <c r="H2167" s="38" t="s">
        <v>2</v>
      </c>
      <c r="I2167" s="74">
        <v>0</v>
      </c>
      <c r="J2167" s="75">
        <v>48534</v>
      </c>
      <c r="K2167" s="74">
        <v>0</v>
      </c>
      <c r="L2167" s="41">
        <f>SUM(Data[[#This Row],[CHELTUIELI DE PERSONAL LEI]:[CHELTUIELI DE CAPITAL (ACTIVE NEFINANCIARE ) LEI]])</f>
        <v>48534</v>
      </c>
      <c r="M2167" s="41">
        <f>Data[[#This Row],[TOTAL CHELTUIELI LEI]]/Data[[#This Row],[CURS VALUTAR EURO BNR 22 07 2020]]</f>
        <v>10027.478771099772</v>
      </c>
      <c r="N2167" s="49">
        <v>3649</v>
      </c>
      <c r="O2167" s="54"/>
      <c r="P2167" s="54">
        <v>1861</v>
      </c>
      <c r="Q2167" s="54"/>
      <c r="R2167" s="54">
        <f>Data[[#This Row],[PERSOANE ÎNSCRISE ÎN LISTELE ELECTORALE (TURUL 1)            ]]+Data[[#This Row],[PERSOANE ÎNSCRISE ÎN LISTELE ELECTORALE (TURUL AL 2-LEA)]]</f>
        <v>3649</v>
      </c>
      <c r="S2167" s="54">
        <f>Data[[#This Row],[PERSOANE CARE AU PARTICIPAT LA VOT (TURUL 1)]]+Data[[#This Row],[PERSOANE CARE AU PARTICIPAT LA VOT  (TURUL AL 2-LEA)]]</f>
        <v>1861</v>
      </c>
      <c r="T2167" s="41">
        <f>Data[[#This Row],[TOTAL CHELTUIELI LEI]]/Data[[#This Row],[NUMĂRUL PERSOANELOR ÎNSCRISE ÎN LISTELE ELECTORALE]]</f>
        <v>13.300630309673883</v>
      </c>
      <c r="U2167" s="41">
        <f>Data[[#This Row],[TOTAL CHELTUIELI EURO]]/Data[[#This Row],[NUMĂRUL PERSOANELOR ÎNSCRISE ÎN LISTELE ELECTORALE]]</f>
        <v>2.7480073365578983</v>
      </c>
      <c r="V2167" s="41">
        <f>Data[[#This Row],[TOTAL CHELTUIELI LEI]]/Data[[#This Row],[NUMĂRUL PERSOANELOR CARE AU PARTICIPAT LA VOT]]</f>
        <v>26.079527135948414</v>
      </c>
      <c r="W2167" s="41">
        <f>Data[[#This Row],[TOTAL CHELTUIELI EURO]]/Data[[#This Row],[NUMĂRUL PERSOANELOR CARE AU PARTICIPAT LA VOT]]</f>
        <v>5.3882207260074004</v>
      </c>
      <c r="X2167" s="43">
        <v>4.8400999999999996</v>
      </c>
      <c r="Y2167" s="114" t="s">
        <v>2906</v>
      </c>
      <c r="Z2167" s="44">
        <v>13</v>
      </c>
      <c r="AA2167" s="115" t="s">
        <v>3108</v>
      </c>
      <c r="AB2167" s="44">
        <v>2</v>
      </c>
      <c r="AC2167" s="45"/>
    </row>
    <row r="2168" spans="1:29" x14ac:dyDescent="0.2">
      <c r="A2168" s="37">
        <v>2167</v>
      </c>
      <c r="B2168" s="38" t="s">
        <v>433</v>
      </c>
      <c r="C2168" s="39" t="s">
        <v>455</v>
      </c>
      <c r="D2168" s="40">
        <v>44101</v>
      </c>
      <c r="E2168" s="38">
        <v>1</v>
      </c>
      <c r="F2168" s="38"/>
      <c r="G2168" s="38" t="s">
        <v>2</v>
      </c>
      <c r="H2168" s="38" t="s">
        <v>2</v>
      </c>
      <c r="I2168" s="74">
        <v>1440</v>
      </c>
      <c r="J2168" s="75">
        <v>1190</v>
      </c>
      <c r="K2168" s="74">
        <v>0</v>
      </c>
      <c r="L2168" s="41">
        <f>SUM(Data[[#This Row],[CHELTUIELI DE PERSONAL LEI]:[CHELTUIELI DE CAPITAL (ACTIVE NEFINANCIARE ) LEI]])</f>
        <v>2630</v>
      </c>
      <c r="M2168" s="41">
        <f>Data[[#This Row],[TOTAL CHELTUIELI LEI]]/Data[[#This Row],[CURS VALUTAR EURO BNR 22 07 2020]]</f>
        <v>543.37720295035228</v>
      </c>
      <c r="N2168" s="49">
        <v>3512</v>
      </c>
      <c r="O2168" s="54"/>
      <c r="P2168" s="54">
        <v>1633</v>
      </c>
      <c r="Q2168" s="54"/>
      <c r="R2168" s="54">
        <f>Data[[#This Row],[PERSOANE ÎNSCRISE ÎN LISTELE ELECTORALE (TURUL 1)            ]]+Data[[#This Row],[PERSOANE ÎNSCRISE ÎN LISTELE ELECTORALE (TURUL AL 2-LEA)]]</f>
        <v>3512</v>
      </c>
      <c r="S2168" s="54">
        <f>Data[[#This Row],[PERSOANE CARE AU PARTICIPAT LA VOT (TURUL 1)]]+Data[[#This Row],[PERSOANE CARE AU PARTICIPAT LA VOT  (TURUL AL 2-LEA)]]</f>
        <v>1633</v>
      </c>
      <c r="T2168" s="41">
        <f>Data[[#This Row],[TOTAL CHELTUIELI LEI]]/Data[[#This Row],[NUMĂRUL PERSOANELOR ÎNSCRISE ÎN LISTELE ELECTORALE]]</f>
        <v>0.74886104783599083</v>
      </c>
      <c r="U2168" s="41">
        <f>Data[[#This Row],[TOTAL CHELTUIELI EURO]]/Data[[#This Row],[NUMĂRUL PERSOANELOR ÎNSCRISE ÎN LISTELE ELECTORALE]]</f>
        <v>0.15472016029338048</v>
      </c>
      <c r="V2168" s="41">
        <f>Data[[#This Row],[TOTAL CHELTUIELI LEI]]/Data[[#This Row],[NUMĂRUL PERSOANELOR CARE AU PARTICIPAT LA VOT]]</f>
        <v>1.61053276178812</v>
      </c>
      <c r="W2168" s="41">
        <f>Data[[#This Row],[TOTAL CHELTUIELI EURO]]/Data[[#This Row],[NUMĂRUL PERSOANELOR CARE AU PARTICIPAT LA VOT]]</f>
        <v>0.33274782789366336</v>
      </c>
      <c r="X2168" s="43">
        <v>4.8400999999999996</v>
      </c>
      <c r="Y2168" s="114" t="s">
        <v>2890</v>
      </c>
      <c r="Z2168" s="44">
        <v>0</v>
      </c>
      <c r="AA2168" s="115" t="s">
        <v>3105</v>
      </c>
      <c r="AB2168" s="44">
        <v>0</v>
      </c>
      <c r="AC2168" s="45"/>
    </row>
    <row r="2169" spans="1:29" x14ac:dyDescent="0.2">
      <c r="A2169" s="37">
        <v>2168</v>
      </c>
      <c r="B2169" s="38" t="s">
        <v>433</v>
      </c>
      <c r="C2169" s="39" t="s">
        <v>456</v>
      </c>
      <c r="D2169" s="40">
        <v>44101</v>
      </c>
      <c r="E2169" s="38">
        <v>1</v>
      </c>
      <c r="F2169" s="38"/>
      <c r="G2169" s="38" t="s">
        <v>2</v>
      </c>
      <c r="H2169" s="38" t="s">
        <v>2</v>
      </c>
      <c r="I2169" s="74">
        <v>400</v>
      </c>
      <c r="J2169" s="75">
        <v>14500</v>
      </c>
      <c r="K2169" s="74">
        <v>0</v>
      </c>
      <c r="L2169" s="41">
        <f>SUM(Data[[#This Row],[CHELTUIELI DE PERSONAL LEI]:[CHELTUIELI DE CAPITAL (ACTIVE NEFINANCIARE ) LEI]])</f>
        <v>14900</v>
      </c>
      <c r="M2169" s="41">
        <f>Data[[#This Row],[TOTAL CHELTUIELI LEI]]/Data[[#This Row],[CURS VALUTAR EURO BNR 22 07 2020]]</f>
        <v>3078.4487923803231</v>
      </c>
      <c r="N2169" s="49">
        <v>2157</v>
      </c>
      <c r="O2169" s="54"/>
      <c r="P2169" s="54">
        <v>1217</v>
      </c>
      <c r="Q2169" s="54"/>
      <c r="R2169" s="54">
        <f>Data[[#This Row],[PERSOANE ÎNSCRISE ÎN LISTELE ELECTORALE (TURUL 1)            ]]+Data[[#This Row],[PERSOANE ÎNSCRISE ÎN LISTELE ELECTORALE (TURUL AL 2-LEA)]]</f>
        <v>2157</v>
      </c>
      <c r="S2169" s="54">
        <f>Data[[#This Row],[PERSOANE CARE AU PARTICIPAT LA VOT (TURUL 1)]]+Data[[#This Row],[PERSOANE CARE AU PARTICIPAT LA VOT  (TURUL AL 2-LEA)]]</f>
        <v>1217</v>
      </c>
      <c r="T2169" s="41">
        <f>Data[[#This Row],[TOTAL CHELTUIELI LEI]]/Data[[#This Row],[NUMĂRUL PERSOANELOR ÎNSCRISE ÎN LISTELE ELECTORALE]]</f>
        <v>6.9077422345850721</v>
      </c>
      <c r="U2169" s="41">
        <f>Data[[#This Row],[TOTAL CHELTUIELI EURO]]/Data[[#This Row],[NUMĂRUL PERSOANELOR ÎNSCRISE ÎN LISTELE ELECTORALE]]</f>
        <v>1.4271899825592596</v>
      </c>
      <c r="V2169" s="41">
        <f>Data[[#This Row],[TOTAL CHELTUIELI LEI]]/Data[[#This Row],[NUMĂRUL PERSOANELOR CARE AU PARTICIPAT LA VOT]]</f>
        <v>12.243221035332786</v>
      </c>
      <c r="W2169" s="41">
        <f>Data[[#This Row],[TOTAL CHELTUIELI EURO]]/Data[[#This Row],[NUMĂRUL PERSOANELOR CARE AU PARTICIPAT LA VOT]]</f>
        <v>2.529538859803059</v>
      </c>
      <c r="X2169" s="43">
        <v>4.8400999999999996</v>
      </c>
      <c r="Y2169" s="114" t="s">
        <v>2889</v>
      </c>
      <c r="Z2169" s="44">
        <v>6</v>
      </c>
      <c r="AA2169" s="115" t="s">
        <v>3107</v>
      </c>
      <c r="AB2169" s="44">
        <v>1</v>
      </c>
      <c r="AC2169" s="45"/>
    </row>
    <row r="2170" spans="1:29" x14ac:dyDescent="0.2">
      <c r="A2170" s="37">
        <v>2169</v>
      </c>
      <c r="B2170" s="38" t="s">
        <v>433</v>
      </c>
      <c r="C2170" s="39" t="s">
        <v>457</v>
      </c>
      <c r="D2170" s="40">
        <v>44101</v>
      </c>
      <c r="E2170" s="38">
        <v>1</v>
      </c>
      <c r="F2170" s="38"/>
      <c r="G2170" s="38" t="s">
        <v>2</v>
      </c>
      <c r="H2170" s="38" t="s">
        <v>2</v>
      </c>
      <c r="I2170" s="74">
        <v>130089</v>
      </c>
      <c r="J2170" s="75">
        <v>3008</v>
      </c>
      <c r="K2170" s="74">
        <v>0</v>
      </c>
      <c r="L2170" s="41">
        <f>SUM(Data[[#This Row],[CHELTUIELI DE PERSONAL LEI]:[CHELTUIELI DE CAPITAL (ACTIVE NEFINANCIARE ) LEI]])</f>
        <v>133097</v>
      </c>
      <c r="M2170" s="41">
        <f>Data[[#This Row],[TOTAL CHELTUIELI LEI]]/Data[[#This Row],[CURS VALUTAR EURO BNR 22 07 2020]]</f>
        <v>27498.812008016364</v>
      </c>
      <c r="N2170" s="49">
        <v>770</v>
      </c>
      <c r="O2170" s="54"/>
      <c r="P2170" s="54">
        <v>522</v>
      </c>
      <c r="Q2170" s="54"/>
      <c r="R2170" s="54">
        <f>Data[[#This Row],[PERSOANE ÎNSCRISE ÎN LISTELE ELECTORALE (TURUL 1)            ]]+Data[[#This Row],[PERSOANE ÎNSCRISE ÎN LISTELE ELECTORALE (TURUL AL 2-LEA)]]</f>
        <v>770</v>
      </c>
      <c r="S2170" s="54">
        <f>Data[[#This Row],[PERSOANE CARE AU PARTICIPAT LA VOT (TURUL 1)]]+Data[[#This Row],[PERSOANE CARE AU PARTICIPAT LA VOT  (TURUL AL 2-LEA)]]</f>
        <v>522</v>
      </c>
      <c r="T2170" s="41">
        <f>Data[[#This Row],[TOTAL CHELTUIELI LEI]]/Data[[#This Row],[NUMĂRUL PERSOANELOR ÎNSCRISE ÎN LISTELE ELECTORALE]]</f>
        <v>172.85324675324676</v>
      </c>
      <c r="U2170" s="41">
        <f>Data[[#This Row],[TOTAL CHELTUIELI EURO]]/Data[[#This Row],[NUMĂRUL PERSOANELOR ÎNSCRISE ÎN LISTELE ELECTORALE]]</f>
        <v>35.712742867553722</v>
      </c>
      <c r="V2170" s="41">
        <f>Data[[#This Row],[TOTAL CHELTUIELI LEI]]/Data[[#This Row],[NUMĂRUL PERSOANELOR CARE AU PARTICIPAT LA VOT]]</f>
        <v>254.9750957854406</v>
      </c>
      <c r="W2170" s="41">
        <f>Data[[#This Row],[TOTAL CHELTUIELI EURO]]/Data[[#This Row],[NUMĂRUL PERSOANELOR CARE AU PARTICIPAT LA VOT]]</f>
        <v>52.679716490452805</v>
      </c>
      <c r="X2170" s="43">
        <v>4.8400999999999996</v>
      </c>
      <c r="Y2170" s="114" t="s">
        <v>3097</v>
      </c>
      <c r="Z2170" s="44">
        <v>172</v>
      </c>
      <c r="AA2170" s="115" t="s">
        <v>3130</v>
      </c>
      <c r="AB2170" s="44">
        <v>35</v>
      </c>
      <c r="AC2170" s="45"/>
    </row>
    <row r="2171" spans="1:29" x14ac:dyDescent="0.2">
      <c r="A2171" s="37">
        <v>2170</v>
      </c>
      <c r="B2171" s="38" t="s">
        <v>433</v>
      </c>
      <c r="C2171" s="39" t="s">
        <v>458</v>
      </c>
      <c r="D2171" s="40">
        <v>44101</v>
      </c>
      <c r="E2171" s="38">
        <v>1</v>
      </c>
      <c r="F2171" s="38"/>
      <c r="G2171" s="38" t="s">
        <v>2</v>
      </c>
      <c r="H2171" s="38" t="s">
        <v>2</v>
      </c>
      <c r="I2171" s="74">
        <v>1800</v>
      </c>
      <c r="J2171" s="75">
        <v>5723</v>
      </c>
      <c r="K2171" s="74">
        <v>0</v>
      </c>
      <c r="L2171" s="41">
        <f>SUM(Data[[#This Row],[CHELTUIELI DE PERSONAL LEI]:[CHELTUIELI DE CAPITAL (ACTIVE NEFINANCIARE ) LEI]])</f>
        <v>7523</v>
      </c>
      <c r="M2171" s="41">
        <f>Data[[#This Row],[TOTAL CHELTUIELI LEI]]/Data[[#This Row],[CURS VALUTAR EURO BNR 22 07 2020]]</f>
        <v>1554.30672919981</v>
      </c>
      <c r="N2171" s="49">
        <v>2129</v>
      </c>
      <c r="O2171" s="54"/>
      <c r="P2171" s="54">
        <v>1210</v>
      </c>
      <c r="Q2171" s="54"/>
      <c r="R2171" s="54">
        <f>Data[[#This Row],[PERSOANE ÎNSCRISE ÎN LISTELE ELECTORALE (TURUL 1)            ]]+Data[[#This Row],[PERSOANE ÎNSCRISE ÎN LISTELE ELECTORALE (TURUL AL 2-LEA)]]</f>
        <v>2129</v>
      </c>
      <c r="S2171" s="54">
        <f>Data[[#This Row],[PERSOANE CARE AU PARTICIPAT LA VOT (TURUL 1)]]+Data[[#This Row],[PERSOANE CARE AU PARTICIPAT LA VOT  (TURUL AL 2-LEA)]]</f>
        <v>1210</v>
      </c>
      <c r="T2171" s="41">
        <f>Data[[#This Row],[TOTAL CHELTUIELI LEI]]/Data[[#This Row],[NUMĂRUL PERSOANELOR ÎNSCRISE ÎN LISTELE ELECTORALE]]</f>
        <v>3.5335838421794268</v>
      </c>
      <c r="U2171" s="41">
        <f>Data[[#This Row],[TOTAL CHELTUIELI EURO]]/Data[[#This Row],[NUMĂRUL PERSOANELOR ÎNSCRISE ÎN LISTELE ELECTORALE]]</f>
        <v>0.73006422226388445</v>
      </c>
      <c r="V2171" s="41">
        <f>Data[[#This Row],[TOTAL CHELTUIELI LEI]]/Data[[#This Row],[NUMĂRUL PERSOANELOR CARE AU PARTICIPAT LA VOT]]</f>
        <v>6.2173553719008261</v>
      </c>
      <c r="W2171" s="41">
        <f>Data[[#This Row],[TOTAL CHELTUIELI EURO]]/Data[[#This Row],[NUMĂRUL PERSOANELOR CARE AU PARTICIPAT LA VOT]]</f>
        <v>1.2845510158676114</v>
      </c>
      <c r="X2171" s="43">
        <v>4.8400999999999996</v>
      </c>
      <c r="Y2171" s="114" t="s">
        <v>2884</v>
      </c>
      <c r="Z2171" s="44">
        <v>3</v>
      </c>
      <c r="AA2171" s="115" t="s">
        <v>3105</v>
      </c>
      <c r="AB2171" s="44">
        <v>0</v>
      </c>
      <c r="AC2171" s="45"/>
    </row>
    <row r="2172" spans="1:29" x14ac:dyDescent="0.2">
      <c r="A2172" s="37">
        <v>2171</v>
      </c>
      <c r="B2172" s="38" t="s">
        <v>433</v>
      </c>
      <c r="C2172" s="39" t="s">
        <v>70</v>
      </c>
      <c r="D2172" s="40">
        <v>44101</v>
      </c>
      <c r="E2172" s="38">
        <v>1</v>
      </c>
      <c r="F2172" s="38"/>
      <c r="G2172" s="38" t="s">
        <v>2</v>
      </c>
      <c r="H2172" s="38" t="s">
        <v>2</v>
      </c>
      <c r="I2172" s="74">
        <v>36141</v>
      </c>
      <c r="J2172" s="75">
        <v>21116</v>
      </c>
      <c r="K2172" s="74">
        <v>0</v>
      </c>
      <c r="L2172" s="41">
        <f>SUM(Data[[#This Row],[CHELTUIELI DE PERSONAL LEI]:[CHELTUIELI DE CAPITAL (ACTIVE NEFINANCIARE ) LEI]])</f>
        <v>57257</v>
      </c>
      <c r="M2172" s="41">
        <f>Data[[#This Row],[TOTAL CHELTUIELI LEI]]/Data[[#This Row],[CURS VALUTAR EURO BNR 22 07 2020]]</f>
        <v>11829.714262102023</v>
      </c>
      <c r="N2172" s="49">
        <v>2580</v>
      </c>
      <c r="O2172" s="54"/>
      <c r="P2172" s="54">
        <v>1570</v>
      </c>
      <c r="Q2172" s="54"/>
      <c r="R2172" s="54">
        <f>Data[[#This Row],[PERSOANE ÎNSCRISE ÎN LISTELE ELECTORALE (TURUL 1)            ]]+Data[[#This Row],[PERSOANE ÎNSCRISE ÎN LISTELE ELECTORALE (TURUL AL 2-LEA)]]</f>
        <v>2580</v>
      </c>
      <c r="S2172" s="54">
        <f>Data[[#This Row],[PERSOANE CARE AU PARTICIPAT LA VOT (TURUL 1)]]+Data[[#This Row],[PERSOANE CARE AU PARTICIPAT LA VOT  (TURUL AL 2-LEA)]]</f>
        <v>1570</v>
      </c>
      <c r="T2172" s="41">
        <f>Data[[#This Row],[TOTAL CHELTUIELI LEI]]/Data[[#This Row],[NUMĂRUL PERSOANELOR ÎNSCRISE ÎN LISTELE ELECTORALE]]</f>
        <v>22.192635658914728</v>
      </c>
      <c r="U2172" s="41">
        <f>Data[[#This Row],[TOTAL CHELTUIELI EURO]]/Data[[#This Row],[NUMĂRUL PERSOANELOR ÎNSCRISE ÎN LISTELE ELECTORALE]]</f>
        <v>4.5851605667062101</v>
      </c>
      <c r="V2172" s="41">
        <f>Data[[#This Row],[TOTAL CHELTUIELI LEI]]/Data[[#This Row],[NUMĂRUL PERSOANELOR CARE AU PARTICIPAT LA VOT]]</f>
        <v>36.469426751592358</v>
      </c>
      <c r="W2172" s="41">
        <f>Data[[#This Row],[TOTAL CHELTUIELI EURO]]/Data[[#This Row],[NUMĂRUL PERSOANELOR CARE AU PARTICIPAT LA VOT]]</f>
        <v>7.5348498484726258</v>
      </c>
      <c r="X2172" s="43">
        <v>4.8400999999999996</v>
      </c>
      <c r="Y2172" s="114" t="s">
        <v>2900</v>
      </c>
      <c r="Z2172" s="44">
        <v>22</v>
      </c>
      <c r="AA2172" s="115" t="s">
        <v>3110</v>
      </c>
      <c r="AB2172" s="44">
        <v>4</v>
      </c>
      <c r="AC2172" s="45"/>
    </row>
    <row r="2173" spans="1:29" x14ac:dyDescent="0.2">
      <c r="A2173" s="37">
        <v>2172</v>
      </c>
      <c r="B2173" s="38" t="s">
        <v>433</v>
      </c>
      <c r="C2173" s="39" t="s">
        <v>459</v>
      </c>
      <c r="D2173" s="40">
        <v>44101</v>
      </c>
      <c r="E2173" s="38">
        <v>1</v>
      </c>
      <c r="F2173" s="38"/>
      <c r="G2173" s="38" t="s">
        <v>2</v>
      </c>
      <c r="H2173" s="38" t="s">
        <v>2</v>
      </c>
      <c r="I2173" s="74">
        <v>0</v>
      </c>
      <c r="J2173" s="75">
        <v>17049</v>
      </c>
      <c r="K2173" s="74">
        <v>0</v>
      </c>
      <c r="L2173" s="41">
        <f>SUM(Data[[#This Row],[CHELTUIELI DE PERSONAL LEI]:[CHELTUIELI DE CAPITAL (ACTIVE NEFINANCIARE ) LEI]])</f>
        <v>17049</v>
      </c>
      <c r="M2173" s="41">
        <f>Data[[#This Row],[TOTAL CHELTUIELI LEI]]/Data[[#This Row],[CURS VALUTAR EURO BNR 22 07 2020]]</f>
        <v>3522.4478833081962</v>
      </c>
      <c r="N2173" s="49">
        <v>2845</v>
      </c>
      <c r="O2173" s="54"/>
      <c r="P2173" s="54">
        <v>1595</v>
      </c>
      <c r="Q2173" s="54"/>
      <c r="R2173" s="54">
        <f>Data[[#This Row],[PERSOANE ÎNSCRISE ÎN LISTELE ELECTORALE (TURUL 1)            ]]+Data[[#This Row],[PERSOANE ÎNSCRISE ÎN LISTELE ELECTORALE (TURUL AL 2-LEA)]]</f>
        <v>2845</v>
      </c>
      <c r="S2173" s="54">
        <f>Data[[#This Row],[PERSOANE CARE AU PARTICIPAT LA VOT (TURUL 1)]]+Data[[#This Row],[PERSOANE CARE AU PARTICIPAT LA VOT  (TURUL AL 2-LEA)]]</f>
        <v>1595</v>
      </c>
      <c r="T2173" s="41">
        <f>Data[[#This Row],[TOTAL CHELTUIELI LEI]]/Data[[#This Row],[NUMĂRUL PERSOANELOR ÎNSCRISE ÎN LISTELE ELECTORALE]]</f>
        <v>5.9926186291739896</v>
      </c>
      <c r="U2173" s="41">
        <f>Data[[#This Row],[TOTAL CHELTUIELI EURO]]/Data[[#This Row],[NUMĂRUL PERSOANELOR ÎNSCRISE ÎN LISTELE ELECTORALE]]</f>
        <v>1.2381187639044626</v>
      </c>
      <c r="V2173" s="41">
        <f>Data[[#This Row],[TOTAL CHELTUIELI LEI]]/Data[[#This Row],[NUMĂRUL PERSOANELOR CARE AU PARTICIPAT LA VOT]]</f>
        <v>10.689028213166145</v>
      </c>
      <c r="W2173" s="41">
        <f>Data[[#This Row],[TOTAL CHELTUIELI EURO]]/Data[[#This Row],[NUMĂRUL PERSOANELOR CARE AU PARTICIPAT LA VOT]]</f>
        <v>2.2084312748013768</v>
      </c>
      <c r="X2173" s="43">
        <v>4.8400999999999996</v>
      </c>
      <c r="Y2173" s="114" t="s">
        <v>2892</v>
      </c>
      <c r="Z2173" s="44">
        <v>5</v>
      </c>
      <c r="AA2173" s="115" t="s">
        <v>3107</v>
      </c>
      <c r="AB2173" s="44">
        <v>1</v>
      </c>
      <c r="AC2173" s="45"/>
    </row>
    <row r="2174" spans="1:29" x14ac:dyDescent="0.2">
      <c r="A2174" s="37">
        <v>2173</v>
      </c>
      <c r="B2174" s="38" t="s">
        <v>433</v>
      </c>
      <c r="C2174" s="39" t="s">
        <v>460</v>
      </c>
      <c r="D2174" s="40">
        <v>44101</v>
      </c>
      <c r="E2174" s="38">
        <v>1</v>
      </c>
      <c r="F2174" s="38"/>
      <c r="G2174" s="38" t="s">
        <v>2</v>
      </c>
      <c r="H2174" s="38" t="s">
        <v>2</v>
      </c>
      <c r="I2174" s="74">
        <v>102255</v>
      </c>
      <c r="J2174" s="75">
        <v>25222</v>
      </c>
      <c r="K2174" s="74">
        <v>0</v>
      </c>
      <c r="L2174" s="41">
        <f>SUM(Data[[#This Row],[CHELTUIELI DE PERSONAL LEI]:[CHELTUIELI DE CAPITAL (ACTIVE NEFINANCIARE ) LEI]])</f>
        <v>127477</v>
      </c>
      <c r="M2174" s="41">
        <f>Data[[#This Row],[TOTAL CHELTUIELI LEI]]/Data[[#This Row],[CURS VALUTAR EURO BNR 22 07 2020]]</f>
        <v>26337.67897357493</v>
      </c>
      <c r="N2174" s="49">
        <v>2074</v>
      </c>
      <c r="O2174" s="54"/>
      <c r="P2174" s="54">
        <v>1152</v>
      </c>
      <c r="Q2174" s="54"/>
      <c r="R2174" s="54">
        <f>Data[[#This Row],[PERSOANE ÎNSCRISE ÎN LISTELE ELECTORALE (TURUL 1)            ]]+Data[[#This Row],[PERSOANE ÎNSCRISE ÎN LISTELE ELECTORALE (TURUL AL 2-LEA)]]</f>
        <v>2074</v>
      </c>
      <c r="S2174" s="54">
        <f>Data[[#This Row],[PERSOANE CARE AU PARTICIPAT LA VOT (TURUL 1)]]+Data[[#This Row],[PERSOANE CARE AU PARTICIPAT LA VOT  (TURUL AL 2-LEA)]]</f>
        <v>1152</v>
      </c>
      <c r="T2174" s="41">
        <f>Data[[#This Row],[TOTAL CHELTUIELI LEI]]/Data[[#This Row],[NUMĂRUL PERSOANELOR ÎNSCRISE ÎN LISTELE ELECTORALE]]</f>
        <v>61.464320154291222</v>
      </c>
      <c r="U2174" s="41">
        <f>Data[[#This Row],[TOTAL CHELTUIELI EURO]]/Data[[#This Row],[NUMĂRUL PERSOANELOR ÎNSCRISE ÎN LISTELE ELECTORALE]]</f>
        <v>12.69897732573526</v>
      </c>
      <c r="V2174" s="41">
        <f>Data[[#This Row],[TOTAL CHELTUIELI LEI]]/Data[[#This Row],[NUMĂRUL PERSOANELOR CARE AU PARTICIPAT LA VOT]]</f>
        <v>110.65711805555556</v>
      </c>
      <c r="W2174" s="41">
        <f>Data[[#This Row],[TOTAL CHELTUIELI EURO]]/Data[[#This Row],[NUMĂRUL PERSOANELOR CARE AU PARTICIPAT LA VOT]]</f>
        <v>22.862568553450458</v>
      </c>
      <c r="X2174" s="43">
        <v>4.8400999999999996</v>
      </c>
      <c r="Y2174" s="114" t="s">
        <v>3087</v>
      </c>
      <c r="Z2174" s="44">
        <v>61</v>
      </c>
      <c r="AA2174" s="115" t="s">
        <v>3123</v>
      </c>
      <c r="AB2174" s="44">
        <v>12</v>
      </c>
      <c r="AC2174" s="45"/>
    </row>
    <row r="2175" spans="1:29" x14ac:dyDescent="0.2">
      <c r="A2175" s="37">
        <v>2174</v>
      </c>
      <c r="B2175" s="38" t="s">
        <v>433</v>
      </c>
      <c r="C2175" s="39" t="s">
        <v>461</v>
      </c>
      <c r="D2175" s="40">
        <v>44101</v>
      </c>
      <c r="E2175" s="38">
        <v>1</v>
      </c>
      <c r="F2175" s="38"/>
      <c r="G2175" s="38" t="s">
        <v>2</v>
      </c>
      <c r="H2175" s="38" t="s">
        <v>2</v>
      </c>
      <c r="I2175" s="74">
        <v>1800</v>
      </c>
      <c r="J2175" s="75">
        <v>43383.93</v>
      </c>
      <c r="K2175" s="74">
        <v>0</v>
      </c>
      <c r="L2175" s="41">
        <f>SUM(Data[[#This Row],[CHELTUIELI DE PERSONAL LEI]:[CHELTUIELI DE CAPITAL (ACTIVE NEFINANCIARE ) LEI]])</f>
        <v>45183.93</v>
      </c>
      <c r="M2175" s="41">
        <f>Data[[#This Row],[TOTAL CHELTUIELI LEI]]/Data[[#This Row],[CURS VALUTAR EURO BNR 22 07 2020]]</f>
        <v>9335.3298485568484</v>
      </c>
      <c r="N2175" s="49">
        <v>3729</v>
      </c>
      <c r="O2175" s="54"/>
      <c r="P2175" s="54">
        <v>1751</v>
      </c>
      <c r="Q2175" s="54"/>
      <c r="R2175" s="54">
        <f>Data[[#This Row],[PERSOANE ÎNSCRISE ÎN LISTELE ELECTORALE (TURUL 1)            ]]+Data[[#This Row],[PERSOANE ÎNSCRISE ÎN LISTELE ELECTORALE (TURUL AL 2-LEA)]]</f>
        <v>3729</v>
      </c>
      <c r="S2175" s="54">
        <f>Data[[#This Row],[PERSOANE CARE AU PARTICIPAT LA VOT (TURUL 1)]]+Data[[#This Row],[PERSOANE CARE AU PARTICIPAT LA VOT  (TURUL AL 2-LEA)]]</f>
        <v>1751</v>
      </c>
      <c r="T2175" s="41">
        <f>Data[[#This Row],[TOTAL CHELTUIELI LEI]]/Data[[#This Row],[NUMĂRUL PERSOANELOR ÎNSCRISE ÎN LISTELE ELECTORALE]]</f>
        <v>12.116902654867257</v>
      </c>
      <c r="U2175" s="41">
        <f>Data[[#This Row],[TOTAL CHELTUIELI EURO]]/Data[[#This Row],[NUMĂRUL PERSOANELOR ÎNSCRISE ÎN LISTELE ELECTORALE]]</f>
        <v>2.503440560084969</v>
      </c>
      <c r="V2175" s="41">
        <f>Data[[#This Row],[TOTAL CHELTUIELI LEI]]/Data[[#This Row],[NUMĂRUL PERSOANELOR CARE AU PARTICIPAT LA VOT]]</f>
        <v>25.804643061107939</v>
      </c>
      <c r="W2175" s="41">
        <f>Data[[#This Row],[TOTAL CHELTUIELI EURO]]/Data[[#This Row],[NUMĂRUL PERSOANELOR CARE AU PARTICIPAT LA VOT]]</f>
        <v>5.3314276690787255</v>
      </c>
      <c r="X2175" s="43">
        <v>4.8400999999999996</v>
      </c>
      <c r="Y2175" s="114" t="s">
        <v>2897</v>
      </c>
      <c r="Z2175" s="44">
        <v>12</v>
      </c>
      <c r="AA2175" s="115" t="s">
        <v>3108</v>
      </c>
      <c r="AB2175" s="44">
        <v>2</v>
      </c>
      <c r="AC2175" s="45"/>
    </row>
    <row r="2176" spans="1:29" x14ac:dyDescent="0.2">
      <c r="A2176" s="37">
        <v>2175</v>
      </c>
      <c r="B2176" s="38" t="s">
        <v>433</v>
      </c>
      <c r="C2176" s="39" t="s">
        <v>462</v>
      </c>
      <c r="D2176" s="40">
        <v>44101</v>
      </c>
      <c r="E2176" s="38">
        <v>1</v>
      </c>
      <c r="F2176" s="38"/>
      <c r="G2176" s="38" t="s">
        <v>2</v>
      </c>
      <c r="H2176" s="38" t="s">
        <v>2</v>
      </c>
      <c r="I2176" s="41">
        <v>0</v>
      </c>
      <c r="J2176" s="74">
        <v>8810.32</v>
      </c>
      <c r="K2176" s="74">
        <v>0</v>
      </c>
      <c r="L2176" s="41">
        <f>SUM(Data[[#This Row],[CHELTUIELI DE PERSONAL LEI]:[CHELTUIELI DE CAPITAL (ACTIVE NEFINANCIARE ) LEI]])</f>
        <v>8810.32</v>
      </c>
      <c r="M2176" s="41">
        <f>Data[[#This Row],[TOTAL CHELTUIELI LEI]]/Data[[#This Row],[CURS VALUTAR EURO BNR 22 07 2020]]</f>
        <v>1820.2764405694097</v>
      </c>
      <c r="N2176" s="49">
        <v>2272</v>
      </c>
      <c r="O2176" s="54"/>
      <c r="P2176" s="54">
        <v>1360</v>
      </c>
      <c r="Q2176" s="54"/>
      <c r="R2176" s="54">
        <f>Data[[#This Row],[PERSOANE ÎNSCRISE ÎN LISTELE ELECTORALE (TURUL 1)            ]]+Data[[#This Row],[PERSOANE ÎNSCRISE ÎN LISTELE ELECTORALE (TURUL AL 2-LEA)]]</f>
        <v>2272</v>
      </c>
      <c r="S2176" s="54">
        <f>Data[[#This Row],[PERSOANE CARE AU PARTICIPAT LA VOT (TURUL 1)]]+Data[[#This Row],[PERSOANE CARE AU PARTICIPAT LA VOT  (TURUL AL 2-LEA)]]</f>
        <v>1360</v>
      </c>
      <c r="T2176" s="41">
        <f>Data[[#This Row],[TOTAL CHELTUIELI LEI]]/Data[[#This Row],[NUMĂRUL PERSOANELOR ÎNSCRISE ÎN LISTELE ELECTORALE]]</f>
        <v>3.8777816901408451</v>
      </c>
      <c r="U2176" s="41">
        <f>Data[[#This Row],[TOTAL CHELTUIELI EURO]]/Data[[#This Row],[NUMĂRUL PERSOANELOR ÎNSCRISE ÎN LISTELE ELECTORALE]]</f>
        <v>0.80117801081400075</v>
      </c>
      <c r="V2176" s="41">
        <f>Data[[#This Row],[TOTAL CHELTUIELI LEI]]/Data[[#This Row],[NUMĂRUL PERSOANELOR CARE AU PARTICIPAT LA VOT]]</f>
        <v>6.4781764705882354</v>
      </c>
      <c r="W2176" s="41">
        <f>Data[[#This Row],[TOTAL CHELTUIELI EURO]]/Data[[#This Row],[NUMĂRUL PERSOANELOR CARE AU PARTICIPAT LA VOT]]</f>
        <v>1.338438559242213</v>
      </c>
      <c r="X2176" s="43">
        <v>4.8400999999999996</v>
      </c>
      <c r="Y2176" s="114" t="s">
        <v>2884</v>
      </c>
      <c r="Z2176" s="44">
        <v>3</v>
      </c>
      <c r="AA2176" s="115" t="s">
        <v>3105</v>
      </c>
      <c r="AB2176" s="44">
        <v>0</v>
      </c>
      <c r="AC2176" s="45"/>
    </row>
    <row r="2177" spans="1:29" x14ac:dyDescent="0.2">
      <c r="A2177" s="37">
        <v>2176</v>
      </c>
      <c r="B2177" s="38" t="s">
        <v>433</v>
      </c>
      <c r="C2177" s="39" t="s">
        <v>463</v>
      </c>
      <c r="D2177" s="40">
        <v>44101</v>
      </c>
      <c r="E2177" s="38">
        <v>1</v>
      </c>
      <c r="F2177" s="38"/>
      <c r="G2177" s="38" t="s">
        <v>2</v>
      </c>
      <c r="H2177" s="38" t="s">
        <v>2</v>
      </c>
      <c r="I2177" s="74">
        <v>1800</v>
      </c>
      <c r="J2177" s="75">
        <v>11071</v>
      </c>
      <c r="K2177" s="74">
        <v>0</v>
      </c>
      <c r="L2177" s="41">
        <f>SUM(Data[[#This Row],[CHELTUIELI DE PERSONAL LEI]:[CHELTUIELI DE CAPITAL (ACTIVE NEFINANCIARE ) LEI]])</f>
        <v>12871</v>
      </c>
      <c r="M2177" s="41">
        <f>Data[[#This Row],[TOTAL CHELTUIELI LEI]]/Data[[#This Row],[CURS VALUTAR EURO BNR 22 07 2020]]</f>
        <v>2659.2425776326936</v>
      </c>
      <c r="N2177" s="49">
        <v>1556</v>
      </c>
      <c r="O2177" s="54"/>
      <c r="P2177" s="54">
        <v>900</v>
      </c>
      <c r="Q2177" s="54"/>
      <c r="R2177" s="54">
        <f>Data[[#This Row],[PERSOANE ÎNSCRISE ÎN LISTELE ELECTORALE (TURUL 1)            ]]+Data[[#This Row],[PERSOANE ÎNSCRISE ÎN LISTELE ELECTORALE (TURUL AL 2-LEA)]]</f>
        <v>1556</v>
      </c>
      <c r="S2177" s="54">
        <f>Data[[#This Row],[PERSOANE CARE AU PARTICIPAT LA VOT (TURUL 1)]]+Data[[#This Row],[PERSOANE CARE AU PARTICIPAT LA VOT  (TURUL AL 2-LEA)]]</f>
        <v>900</v>
      </c>
      <c r="T2177" s="41">
        <f>Data[[#This Row],[TOTAL CHELTUIELI LEI]]/Data[[#This Row],[NUMĂRUL PERSOANELOR ÎNSCRISE ÎN LISTELE ELECTORALE]]</f>
        <v>8.2718508997429314</v>
      </c>
      <c r="U2177" s="41">
        <f>Data[[#This Row],[TOTAL CHELTUIELI EURO]]/Data[[#This Row],[NUMĂRUL PERSOANELOR ÎNSCRISE ÎN LISTELE ELECTORALE]]</f>
        <v>1.709024792823068</v>
      </c>
      <c r="V2177" s="41">
        <f>Data[[#This Row],[TOTAL CHELTUIELI LEI]]/Data[[#This Row],[NUMĂRUL PERSOANELOR CARE AU PARTICIPAT LA VOT]]</f>
        <v>14.301111111111112</v>
      </c>
      <c r="W2177" s="41">
        <f>Data[[#This Row],[TOTAL CHELTUIELI EURO]]/Data[[#This Row],[NUMĂRUL PERSOANELOR CARE AU PARTICIPAT LA VOT]]</f>
        <v>2.9547139751474374</v>
      </c>
      <c r="X2177" s="43">
        <v>4.8400999999999996</v>
      </c>
      <c r="Y2177" s="114" t="s">
        <v>2896</v>
      </c>
      <c r="Z2177" s="44">
        <v>8</v>
      </c>
      <c r="AA2177" s="115" t="s">
        <v>3107</v>
      </c>
      <c r="AB2177" s="44">
        <v>1</v>
      </c>
      <c r="AC2177" s="45"/>
    </row>
    <row r="2178" spans="1:29" x14ac:dyDescent="0.2">
      <c r="A2178" s="37">
        <v>2177</v>
      </c>
      <c r="B2178" s="38" t="s">
        <v>433</v>
      </c>
      <c r="C2178" s="39" t="s">
        <v>464</v>
      </c>
      <c r="D2178" s="40">
        <v>44101</v>
      </c>
      <c r="E2178" s="38">
        <v>1</v>
      </c>
      <c r="F2178" s="38"/>
      <c r="G2178" s="38" t="s">
        <v>2</v>
      </c>
      <c r="H2178" s="38" t="s">
        <v>2</v>
      </c>
      <c r="I2178" s="74">
        <v>2147</v>
      </c>
      <c r="J2178" s="75">
        <v>832.04</v>
      </c>
      <c r="K2178" s="74">
        <v>0</v>
      </c>
      <c r="L2178" s="41">
        <f>SUM(Data[[#This Row],[CHELTUIELI DE PERSONAL LEI]:[CHELTUIELI DE CAPITAL (ACTIVE NEFINANCIARE ) LEI]])</f>
        <v>2979.04</v>
      </c>
      <c r="M2178" s="41">
        <f>Data[[#This Row],[TOTAL CHELTUIELI LEI]]/Data[[#This Row],[CURS VALUTAR EURO BNR 22 07 2020]]</f>
        <v>615.49141546662258</v>
      </c>
      <c r="N2178" s="49">
        <v>472</v>
      </c>
      <c r="O2178" s="54"/>
      <c r="P2178" s="54">
        <v>375</v>
      </c>
      <c r="Q2178" s="54"/>
      <c r="R2178" s="54">
        <f>Data[[#This Row],[PERSOANE ÎNSCRISE ÎN LISTELE ELECTORALE (TURUL 1)            ]]+Data[[#This Row],[PERSOANE ÎNSCRISE ÎN LISTELE ELECTORALE (TURUL AL 2-LEA)]]</f>
        <v>472</v>
      </c>
      <c r="S2178" s="54">
        <f>Data[[#This Row],[PERSOANE CARE AU PARTICIPAT LA VOT (TURUL 1)]]+Data[[#This Row],[PERSOANE CARE AU PARTICIPAT LA VOT  (TURUL AL 2-LEA)]]</f>
        <v>375</v>
      </c>
      <c r="T2178" s="41">
        <f>Data[[#This Row],[TOTAL CHELTUIELI LEI]]/Data[[#This Row],[NUMĂRUL PERSOANELOR ÎNSCRISE ÎN LISTELE ELECTORALE]]</f>
        <v>6.3115254237288134</v>
      </c>
      <c r="U2178" s="41">
        <f>Data[[#This Row],[TOTAL CHELTUIELI EURO]]/Data[[#This Row],[NUMĂRUL PERSOANELOR ÎNSCRISE ÎN LISTELE ELECTORALE]]</f>
        <v>1.3040072361580988</v>
      </c>
      <c r="V2178" s="41">
        <f>Data[[#This Row],[TOTAL CHELTUIELI LEI]]/Data[[#This Row],[NUMĂRUL PERSOANELOR CARE AU PARTICIPAT LA VOT]]</f>
        <v>7.9441066666666664</v>
      </c>
      <c r="W2178" s="41">
        <f>Data[[#This Row],[TOTAL CHELTUIELI EURO]]/Data[[#This Row],[NUMĂRUL PERSOANELOR CARE AU PARTICIPAT LA VOT]]</f>
        <v>1.6413104412443269</v>
      </c>
      <c r="X2178" s="43">
        <v>4.8400999999999996</v>
      </c>
      <c r="Y2178" s="114" t="s">
        <v>2889</v>
      </c>
      <c r="Z2178" s="44">
        <v>6</v>
      </c>
      <c r="AA2178" s="115" t="s">
        <v>3107</v>
      </c>
      <c r="AB2178" s="44">
        <v>1</v>
      </c>
      <c r="AC2178" s="45"/>
    </row>
    <row r="2179" spans="1:29" x14ac:dyDescent="0.2">
      <c r="A2179" s="37">
        <v>2178</v>
      </c>
      <c r="B2179" s="38" t="s">
        <v>433</v>
      </c>
      <c r="C2179" s="39" t="s">
        <v>465</v>
      </c>
      <c r="D2179" s="40">
        <v>44101</v>
      </c>
      <c r="E2179" s="38">
        <v>1</v>
      </c>
      <c r="F2179" s="38"/>
      <c r="G2179" s="38" t="s">
        <v>2</v>
      </c>
      <c r="H2179" s="38" t="s">
        <v>2</v>
      </c>
      <c r="I2179" s="74">
        <v>2980</v>
      </c>
      <c r="J2179" s="75">
        <v>6418</v>
      </c>
      <c r="K2179" s="74">
        <v>0</v>
      </c>
      <c r="L2179" s="41">
        <f>SUM(Data[[#This Row],[CHELTUIELI DE PERSONAL LEI]:[CHELTUIELI DE CAPITAL (ACTIVE NEFINANCIARE ) LEI]])</f>
        <v>9398</v>
      </c>
      <c r="M2179" s="41">
        <f>Data[[#This Row],[TOTAL CHELTUIELI LEI]]/Data[[#This Row],[CURS VALUTAR EURO BNR 22 07 2020]]</f>
        <v>1941.6954195161259</v>
      </c>
      <c r="N2179" s="49">
        <v>1390</v>
      </c>
      <c r="O2179" s="54"/>
      <c r="P2179" s="54">
        <v>971</v>
      </c>
      <c r="Q2179" s="54"/>
      <c r="R2179" s="54">
        <f>Data[[#This Row],[PERSOANE ÎNSCRISE ÎN LISTELE ELECTORALE (TURUL 1)            ]]+Data[[#This Row],[PERSOANE ÎNSCRISE ÎN LISTELE ELECTORALE (TURUL AL 2-LEA)]]</f>
        <v>1390</v>
      </c>
      <c r="S2179" s="54">
        <f>Data[[#This Row],[PERSOANE CARE AU PARTICIPAT LA VOT (TURUL 1)]]+Data[[#This Row],[PERSOANE CARE AU PARTICIPAT LA VOT  (TURUL AL 2-LEA)]]</f>
        <v>971</v>
      </c>
      <c r="T2179" s="41">
        <f>Data[[#This Row],[TOTAL CHELTUIELI LEI]]/Data[[#This Row],[NUMĂRUL PERSOANELOR ÎNSCRISE ÎN LISTELE ELECTORALE]]</f>
        <v>6.7611510791366909</v>
      </c>
      <c r="U2179" s="41">
        <f>Data[[#This Row],[TOTAL CHELTUIELI EURO]]/Data[[#This Row],[NUMĂRUL PERSOANELOR ÎNSCRISE ÎN LISTELE ELECTORALE]]</f>
        <v>1.3969031795080042</v>
      </c>
      <c r="V2179" s="41">
        <f>Data[[#This Row],[TOTAL CHELTUIELI LEI]]/Data[[#This Row],[NUMĂRUL PERSOANELOR CARE AU PARTICIPAT LA VOT]]</f>
        <v>9.6786817713697211</v>
      </c>
      <c r="W2179" s="41">
        <f>Data[[#This Row],[TOTAL CHELTUIELI EURO]]/Data[[#This Row],[NUMĂRUL PERSOANELOR CARE AU PARTICIPAT LA VOT]]</f>
        <v>1.9996863228796353</v>
      </c>
      <c r="X2179" s="43">
        <v>4.8400999999999996</v>
      </c>
      <c r="Y2179" s="114" t="s">
        <v>2889</v>
      </c>
      <c r="Z2179" s="44">
        <v>6</v>
      </c>
      <c r="AA2179" s="115" t="s">
        <v>3107</v>
      </c>
      <c r="AB2179" s="44">
        <v>1</v>
      </c>
      <c r="AC2179" s="45"/>
    </row>
    <row r="2180" spans="1:29" x14ac:dyDescent="0.2">
      <c r="A2180" s="37">
        <v>2179</v>
      </c>
      <c r="B2180" s="38" t="s">
        <v>433</v>
      </c>
      <c r="C2180" s="39" t="s">
        <v>466</v>
      </c>
      <c r="D2180" s="40">
        <v>44101</v>
      </c>
      <c r="E2180" s="38">
        <v>1</v>
      </c>
      <c r="F2180" s="38"/>
      <c r="G2180" s="38" t="s">
        <v>2</v>
      </c>
      <c r="H2180" s="38" t="s">
        <v>2</v>
      </c>
      <c r="I2180" s="74">
        <v>1200</v>
      </c>
      <c r="J2180" s="75">
        <v>5733</v>
      </c>
      <c r="K2180" s="74">
        <v>0</v>
      </c>
      <c r="L2180" s="41">
        <f>SUM(Data[[#This Row],[CHELTUIELI DE PERSONAL LEI]:[CHELTUIELI DE CAPITAL (ACTIVE NEFINANCIARE ) LEI]])</f>
        <v>6933</v>
      </c>
      <c r="M2180" s="41">
        <f>Data[[#This Row],[TOTAL CHELTUIELI LEI]]/Data[[#This Row],[CURS VALUTAR EURO BNR 22 07 2020]]</f>
        <v>1432.4084213136093</v>
      </c>
      <c r="N2180" s="49">
        <v>5576</v>
      </c>
      <c r="O2180" s="54"/>
      <c r="P2180" s="54">
        <v>2516</v>
      </c>
      <c r="Q2180" s="54"/>
      <c r="R2180" s="54">
        <f>Data[[#This Row],[PERSOANE ÎNSCRISE ÎN LISTELE ELECTORALE (TURUL 1)            ]]+Data[[#This Row],[PERSOANE ÎNSCRISE ÎN LISTELE ELECTORALE (TURUL AL 2-LEA)]]</f>
        <v>5576</v>
      </c>
      <c r="S2180" s="54">
        <f>Data[[#This Row],[PERSOANE CARE AU PARTICIPAT LA VOT (TURUL 1)]]+Data[[#This Row],[PERSOANE CARE AU PARTICIPAT LA VOT  (TURUL AL 2-LEA)]]</f>
        <v>2516</v>
      </c>
      <c r="T2180" s="41">
        <f>Data[[#This Row],[TOTAL CHELTUIELI LEI]]/Data[[#This Row],[NUMĂRUL PERSOANELOR ÎNSCRISE ÎN LISTELE ELECTORALE]]</f>
        <v>1.2433644189383071</v>
      </c>
      <c r="U2180" s="41">
        <f>Data[[#This Row],[TOTAL CHELTUIELI EURO]]/Data[[#This Row],[NUMĂRUL PERSOANELOR ÎNSCRISE ÎN LISTELE ELECTORALE]]</f>
        <v>0.25688816738048947</v>
      </c>
      <c r="V2180" s="41">
        <f>Data[[#This Row],[TOTAL CHELTUIELI LEI]]/Data[[#This Row],[NUMĂRUL PERSOANELOR CARE AU PARTICIPAT LA VOT]]</f>
        <v>2.7555643879173291</v>
      </c>
      <c r="W2180" s="41">
        <f>Data[[#This Row],[TOTAL CHELTUIELI EURO]]/Data[[#This Row],[NUMĂRUL PERSOANELOR CARE AU PARTICIPAT LA VOT]]</f>
        <v>0.56931972230270644</v>
      </c>
      <c r="X2180" s="43">
        <v>4.8400999999999996</v>
      </c>
      <c r="Y2180" s="114" t="s">
        <v>2894</v>
      </c>
      <c r="Z2180" s="44">
        <v>1</v>
      </c>
      <c r="AA2180" s="115" t="s">
        <v>3105</v>
      </c>
      <c r="AB2180" s="44">
        <v>0</v>
      </c>
      <c r="AC2180" s="45"/>
    </row>
    <row r="2181" spans="1:29" x14ac:dyDescent="0.2">
      <c r="A2181" s="37">
        <v>2180</v>
      </c>
      <c r="B2181" s="38" t="s">
        <v>433</v>
      </c>
      <c r="C2181" s="39" t="s">
        <v>467</v>
      </c>
      <c r="D2181" s="40">
        <v>44101</v>
      </c>
      <c r="E2181" s="38">
        <v>1</v>
      </c>
      <c r="F2181" s="38"/>
      <c r="G2181" s="38" t="s">
        <v>2</v>
      </c>
      <c r="H2181" s="38" t="s">
        <v>2</v>
      </c>
      <c r="I2181" s="74">
        <v>10493.96</v>
      </c>
      <c r="J2181" s="75">
        <v>4054.64</v>
      </c>
      <c r="K2181" s="74">
        <v>0</v>
      </c>
      <c r="L2181" s="41">
        <f>SUM(Data[[#This Row],[CHELTUIELI DE PERSONAL LEI]:[CHELTUIELI DE CAPITAL (ACTIVE NEFINANCIARE ) LEI]])</f>
        <v>14548.599999999999</v>
      </c>
      <c r="M2181" s="41">
        <f>Data[[#This Row],[TOTAL CHELTUIELI LEI]]/Data[[#This Row],[CURS VALUTAR EURO BNR 22 07 2020]]</f>
        <v>3005.8469866325077</v>
      </c>
      <c r="N2181" s="49">
        <v>696</v>
      </c>
      <c r="O2181" s="54"/>
      <c r="P2181" s="54">
        <v>540</v>
      </c>
      <c r="Q2181" s="54"/>
      <c r="R2181" s="54">
        <f>Data[[#This Row],[PERSOANE ÎNSCRISE ÎN LISTELE ELECTORALE (TURUL 1)            ]]+Data[[#This Row],[PERSOANE ÎNSCRISE ÎN LISTELE ELECTORALE (TURUL AL 2-LEA)]]</f>
        <v>696</v>
      </c>
      <c r="S2181" s="54">
        <f>Data[[#This Row],[PERSOANE CARE AU PARTICIPAT LA VOT (TURUL 1)]]+Data[[#This Row],[PERSOANE CARE AU PARTICIPAT LA VOT  (TURUL AL 2-LEA)]]</f>
        <v>540</v>
      </c>
      <c r="T2181" s="41">
        <f>Data[[#This Row],[TOTAL CHELTUIELI LEI]]/Data[[#This Row],[NUMĂRUL PERSOANELOR ÎNSCRISE ÎN LISTELE ELECTORALE]]</f>
        <v>20.903160919540227</v>
      </c>
      <c r="U2181" s="41">
        <f>Data[[#This Row],[TOTAL CHELTUIELI EURO]]/Data[[#This Row],[NUMĂRUL PERSOANELOR ÎNSCRISE ÎN LISTELE ELECTORALE]]</f>
        <v>4.3187456704490055</v>
      </c>
      <c r="V2181" s="41">
        <f>Data[[#This Row],[TOTAL CHELTUIELI LEI]]/Data[[#This Row],[NUMĂRUL PERSOANELOR CARE AU PARTICIPAT LA VOT]]</f>
        <v>26.941851851851847</v>
      </c>
      <c r="W2181" s="41">
        <f>Data[[#This Row],[TOTAL CHELTUIELI EURO]]/Data[[#This Row],[NUMĂRUL PERSOANELOR CARE AU PARTICIPAT LA VOT]]</f>
        <v>5.5663833085787182</v>
      </c>
      <c r="X2181" s="43">
        <v>4.8400999999999996</v>
      </c>
      <c r="Y2181" s="114" t="s">
        <v>2911</v>
      </c>
      <c r="Z2181" s="44">
        <v>20</v>
      </c>
      <c r="AA2181" s="115" t="s">
        <v>3110</v>
      </c>
      <c r="AB2181" s="44">
        <v>4</v>
      </c>
      <c r="AC2181" s="45"/>
    </row>
    <row r="2182" spans="1:29" x14ac:dyDescent="0.2">
      <c r="A2182" s="37">
        <v>2181</v>
      </c>
      <c r="B2182" s="38" t="s">
        <v>433</v>
      </c>
      <c r="C2182" s="39" t="s">
        <v>468</v>
      </c>
      <c r="D2182" s="40">
        <v>44101</v>
      </c>
      <c r="E2182" s="38">
        <v>1</v>
      </c>
      <c r="F2182" s="38"/>
      <c r="G2182" s="38" t="s">
        <v>2</v>
      </c>
      <c r="H2182" s="38" t="s">
        <v>2</v>
      </c>
      <c r="I2182" s="74">
        <v>96175</v>
      </c>
      <c r="J2182" s="75">
        <v>9137</v>
      </c>
      <c r="K2182" s="74">
        <v>0</v>
      </c>
      <c r="L2182" s="41">
        <f>SUM(Data[[#This Row],[CHELTUIELI DE PERSONAL LEI]:[CHELTUIELI DE CAPITAL (ACTIVE NEFINANCIARE ) LEI]])</f>
        <v>105312</v>
      </c>
      <c r="M2182" s="41">
        <f>Data[[#This Row],[TOTAL CHELTUIELI LEI]]/Data[[#This Row],[CURS VALUTAR EURO BNR 22 07 2020]]</f>
        <v>21758.228135782319</v>
      </c>
      <c r="N2182" s="49">
        <v>1920</v>
      </c>
      <c r="O2182" s="54"/>
      <c r="P2182" s="54">
        <v>888</v>
      </c>
      <c r="Q2182" s="54"/>
      <c r="R2182" s="54">
        <f>Data[[#This Row],[PERSOANE ÎNSCRISE ÎN LISTELE ELECTORALE (TURUL 1)            ]]+Data[[#This Row],[PERSOANE ÎNSCRISE ÎN LISTELE ELECTORALE (TURUL AL 2-LEA)]]</f>
        <v>1920</v>
      </c>
      <c r="S2182" s="54">
        <f>Data[[#This Row],[PERSOANE CARE AU PARTICIPAT LA VOT (TURUL 1)]]+Data[[#This Row],[PERSOANE CARE AU PARTICIPAT LA VOT  (TURUL AL 2-LEA)]]</f>
        <v>888</v>
      </c>
      <c r="T2182" s="41">
        <f>Data[[#This Row],[TOTAL CHELTUIELI LEI]]/Data[[#This Row],[NUMĂRUL PERSOANELOR ÎNSCRISE ÎN LISTELE ELECTORALE]]</f>
        <v>54.85</v>
      </c>
      <c r="U2182" s="41">
        <f>Data[[#This Row],[TOTAL CHELTUIELI EURO]]/Data[[#This Row],[NUMĂRUL PERSOANELOR ÎNSCRISE ÎN LISTELE ELECTORALE]]</f>
        <v>11.332410487386625</v>
      </c>
      <c r="V2182" s="41">
        <f>Data[[#This Row],[TOTAL CHELTUIELI LEI]]/Data[[#This Row],[NUMĂRUL PERSOANELOR CARE AU PARTICIPAT LA VOT]]</f>
        <v>118.5945945945946</v>
      </c>
      <c r="W2182" s="41">
        <f>Data[[#This Row],[TOTAL CHELTUIELI EURO]]/Data[[#This Row],[NUMĂRUL PERSOANELOR CARE AU PARTICIPAT LA VOT]]</f>
        <v>24.502509161917025</v>
      </c>
      <c r="X2182" s="43">
        <v>4.8400999999999996</v>
      </c>
      <c r="Y2182" s="114" t="s">
        <v>2923</v>
      </c>
      <c r="Z2182" s="44">
        <v>54</v>
      </c>
      <c r="AA2182" s="115" t="s">
        <v>3126</v>
      </c>
      <c r="AB2182" s="44">
        <v>11</v>
      </c>
      <c r="AC2182" s="45"/>
    </row>
    <row r="2183" spans="1:29" x14ac:dyDescent="0.2">
      <c r="A2183" s="37">
        <v>2182</v>
      </c>
      <c r="B2183" s="38" t="s">
        <v>433</v>
      </c>
      <c r="C2183" s="39" t="s">
        <v>469</v>
      </c>
      <c r="D2183" s="40">
        <v>44101</v>
      </c>
      <c r="E2183" s="38">
        <v>1</v>
      </c>
      <c r="F2183" s="38"/>
      <c r="G2183" s="38" t="s">
        <v>2</v>
      </c>
      <c r="H2183" s="38" t="s">
        <v>2</v>
      </c>
      <c r="I2183" s="74">
        <v>500</v>
      </c>
      <c r="J2183" s="75">
        <v>9726</v>
      </c>
      <c r="K2183" s="74">
        <v>0</v>
      </c>
      <c r="L2183" s="41">
        <f>SUM(Data[[#This Row],[CHELTUIELI DE PERSONAL LEI]:[CHELTUIELI DE CAPITAL (ACTIVE NEFINANCIARE ) LEI]])</f>
        <v>10226</v>
      </c>
      <c r="M2183" s="41">
        <f>Data[[#This Row],[TOTAL CHELTUIELI LEI]]/Data[[#This Row],[CURS VALUTAR EURO BNR 22 07 2020]]</f>
        <v>2112.7662651598107</v>
      </c>
      <c r="N2183" s="49">
        <v>892</v>
      </c>
      <c r="O2183" s="54"/>
      <c r="P2183" s="54">
        <v>581</v>
      </c>
      <c r="Q2183" s="54"/>
      <c r="R2183" s="54">
        <f>Data[[#This Row],[PERSOANE ÎNSCRISE ÎN LISTELE ELECTORALE (TURUL 1)            ]]+Data[[#This Row],[PERSOANE ÎNSCRISE ÎN LISTELE ELECTORALE (TURUL AL 2-LEA)]]</f>
        <v>892</v>
      </c>
      <c r="S2183" s="54">
        <f>Data[[#This Row],[PERSOANE CARE AU PARTICIPAT LA VOT (TURUL 1)]]+Data[[#This Row],[PERSOANE CARE AU PARTICIPAT LA VOT  (TURUL AL 2-LEA)]]</f>
        <v>581</v>
      </c>
      <c r="T2183" s="41">
        <f>Data[[#This Row],[TOTAL CHELTUIELI LEI]]/Data[[#This Row],[NUMĂRUL PERSOANELOR ÎNSCRISE ÎN LISTELE ELECTORALE]]</f>
        <v>11.464125560538116</v>
      </c>
      <c r="U2183" s="41">
        <f>Data[[#This Row],[TOTAL CHELTUIELI EURO]]/Data[[#This Row],[NUMĂRUL PERSOANELOR ÎNSCRISE ÎN LISTELE ELECTORALE]]</f>
        <v>2.3685720461432855</v>
      </c>
      <c r="V2183" s="41">
        <f>Data[[#This Row],[TOTAL CHELTUIELI LEI]]/Data[[#This Row],[NUMĂRUL PERSOANELOR CARE AU PARTICIPAT LA VOT]]</f>
        <v>17.600688468158349</v>
      </c>
      <c r="W2183" s="41">
        <f>Data[[#This Row],[TOTAL CHELTUIELI EURO]]/Data[[#This Row],[NUMĂRUL PERSOANELOR CARE AU PARTICIPAT LA VOT]]</f>
        <v>3.6364307489841838</v>
      </c>
      <c r="X2183" s="43">
        <v>4.8400999999999996</v>
      </c>
      <c r="Y2183" s="114" t="s">
        <v>2888</v>
      </c>
      <c r="Z2183" s="44">
        <v>11</v>
      </c>
      <c r="AA2183" s="115" t="s">
        <v>3108</v>
      </c>
      <c r="AB2183" s="44">
        <v>2</v>
      </c>
      <c r="AC2183" s="45"/>
    </row>
    <row r="2184" spans="1:29" x14ac:dyDescent="0.2">
      <c r="A2184" s="37">
        <v>2183</v>
      </c>
      <c r="B2184" s="38" t="s">
        <v>433</v>
      </c>
      <c r="C2184" s="39" t="s">
        <v>470</v>
      </c>
      <c r="D2184" s="40">
        <v>44101</v>
      </c>
      <c r="E2184" s="38">
        <v>1</v>
      </c>
      <c r="F2184" s="38"/>
      <c r="G2184" s="38" t="s">
        <v>2</v>
      </c>
      <c r="H2184" s="38" t="s">
        <v>2</v>
      </c>
      <c r="I2184" s="74">
        <v>107075</v>
      </c>
      <c r="J2184" s="75">
        <v>38400</v>
      </c>
      <c r="K2184" s="74">
        <v>0</v>
      </c>
      <c r="L2184" s="41">
        <f>SUM(Data[[#This Row],[CHELTUIELI DE PERSONAL LEI]:[CHELTUIELI DE CAPITAL (ACTIVE NEFINANCIARE ) LEI]])</f>
        <v>145475</v>
      </c>
      <c r="M2184" s="41">
        <f>Data[[#This Row],[TOTAL CHELTUIELI LEI]]/Data[[#This Row],[CURS VALUTAR EURO BNR 22 07 2020]]</f>
        <v>30056.197186008554</v>
      </c>
      <c r="N2184" s="49">
        <v>4150</v>
      </c>
      <c r="O2184" s="54"/>
      <c r="P2184" s="54">
        <v>2155</v>
      </c>
      <c r="Q2184" s="54"/>
      <c r="R2184" s="54">
        <f>Data[[#This Row],[PERSOANE ÎNSCRISE ÎN LISTELE ELECTORALE (TURUL 1)            ]]+Data[[#This Row],[PERSOANE ÎNSCRISE ÎN LISTELE ELECTORALE (TURUL AL 2-LEA)]]</f>
        <v>4150</v>
      </c>
      <c r="S2184" s="54">
        <f>Data[[#This Row],[PERSOANE CARE AU PARTICIPAT LA VOT (TURUL 1)]]+Data[[#This Row],[PERSOANE CARE AU PARTICIPAT LA VOT  (TURUL AL 2-LEA)]]</f>
        <v>2155</v>
      </c>
      <c r="T2184" s="41">
        <f>Data[[#This Row],[TOTAL CHELTUIELI LEI]]/Data[[#This Row],[NUMĂRUL PERSOANELOR ÎNSCRISE ÎN LISTELE ELECTORALE]]</f>
        <v>35.054216867469883</v>
      </c>
      <c r="U2184" s="41">
        <f>Data[[#This Row],[TOTAL CHELTUIELI EURO]]/Data[[#This Row],[NUMĂRUL PERSOANELOR ÎNSCRISE ÎN LISTELE ELECTORALE]]</f>
        <v>7.2424571532550734</v>
      </c>
      <c r="V2184" s="41">
        <f>Data[[#This Row],[TOTAL CHELTUIELI LEI]]/Data[[#This Row],[NUMĂRUL PERSOANELOR CARE AU PARTICIPAT LA VOT]]</f>
        <v>67.505800464037122</v>
      </c>
      <c r="W2184" s="41">
        <f>Data[[#This Row],[TOTAL CHELTUIELI EURO]]/Data[[#This Row],[NUMĂRUL PERSOANELOR CARE AU PARTICIPAT LA VOT]]</f>
        <v>13.947191269609538</v>
      </c>
      <c r="X2184" s="43">
        <v>4.8400999999999996</v>
      </c>
      <c r="Y2184" s="114" t="s">
        <v>2921</v>
      </c>
      <c r="Z2184" s="44">
        <v>35</v>
      </c>
      <c r="AA2184" s="115" t="s">
        <v>3113</v>
      </c>
      <c r="AB2184" s="44">
        <v>7</v>
      </c>
      <c r="AC2184" s="45"/>
    </row>
    <row r="2185" spans="1:29" x14ac:dyDescent="0.2">
      <c r="A2185" s="37">
        <v>2184</v>
      </c>
      <c r="B2185" s="38" t="s">
        <v>433</v>
      </c>
      <c r="C2185" s="39" t="s">
        <v>471</v>
      </c>
      <c r="D2185" s="40">
        <v>44101</v>
      </c>
      <c r="E2185" s="38">
        <v>1</v>
      </c>
      <c r="F2185" s="38"/>
      <c r="G2185" s="38" t="s">
        <v>2</v>
      </c>
      <c r="H2185" s="38" t="s">
        <v>2</v>
      </c>
      <c r="I2185" s="74">
        <v>96170</v>
      </c>
      <c r="J2185" s="75">
        <v>7561</v>
      </c>
      <c r="K2185" s="74">
        <v>0</v>
      </c>
      <c r="L2185" s="41">
        <f>SUM(Data[[#This Row],[CHELTUIELI DE PERSONAL LEI]:[CHELTUIELI DE CAPITAL (ACTIVE NEFINANCIARE ) LEI]])</f>
        <v>103731</v>
      </c>
      <c r="M2185" s="41">
        <f>Data[[#This Row],[TOTAL CHELTUIELI LEI]]/Data[[#This Row],[CURS VALUTAR EURO BNR 22 07 2020]]</f>
        <v>21431.581992107604</v>
      </c>
      <c r="N2185" s="49">
        <v>1249</v>
      </c>
      <c r="O2185" s="54"/>
      <c r="P2185" s="54">
        <v>1185</v>
      </c>
      <c r="Q2185" s="54"/>
      <c r="R2185" s="54">
        <f>Data[[#This Row],[PERSOANE ÎNSCRISE ÎN LISTELE ELECTORALE (TURUL 1)            ]]+Data[[#This Row],[PERSOANE ÎNSCRISE ÎN LISTELE ELECTORALE (TURUL AL 2-LEA)]]</f>
        <v>1249</v>
      </c>
      <c r="S2185" s="54">
        <f>Data[[#This Row],[PERSOANE CARE AU PARTICIPAT LA VOT (TURUL 1)]]+Data[[#This Row],[PERSOANE CARE AU PARTICIPAT LA VOT  (TURUL AL 2-LEA)]]</f>
        <v>1185</v>
      </c>
      <c r="T2185" s="41">
        <f>Data[[#This Row],[TOTAL CHELTUIELI LEI]]/Data[[#This Row],[NUMĂRUL PERSOANELOR ÎNSCRISE ÎN LISTELE ELECTORALE]]</f>
        <v>83.051240992794234</v>
      </c>
      <c r="U2185" s="41">
        <f>Data[[#This Row],[TOTAL CHELTUIELI EURO]]/Data[[#This Row],[NUMĂRUL PERSOANELOR ÎNSCRISE ÎN LISTELE ELECTORALE]]</f>
        <v>17.158992787916414</v>
      </c>
      <c r="V2185" s="41">
        <f>Data[[#This Row],[TOTAL CHELTUIELI LEI]]/Data[[#This Row],[NUMĂRUL PERSOANELOR CARE AU PARTICIPAT LA VOT]]</f>
        <v>87.536708860759489</v>
      </c>
      <c r="W2185" s="41">
        <f>Data[[#This Row],[TOTAL CHELTUIELI EURO]]/Data[[#This Row],[NUMĂRUL PERSOANELOR CARE AU PARTICIPAT LA VOT]]</f>
        <v>18.085723200090804</v>
      </c>
      <c r="X2185" s="43">
        <v>4.8400999999999996</v>
      </c>
      <c r="Y2185" s="114" t="s">
        <v>3098</v>
      </c>
      <c r="Z2185" s="44">
        <v>83</v>
      </c>
      <c r="AA2185" s="115" t="s">
        <v>3131</v>
      </c>
      <c r="AB2185" s="44">
        <v>17</v>
      </c>
      <c r="AC2185" s="45"/>
    </row>
    <row r="2186" spans="1:29" x14ac:dyDescent="0.2">
      <c r="A2186" s="37">
        <v>2185</v>
      </c>
      <c r="B2186" s="38" t="s">
        <v>433</v>
      </c>
      <c r="C2186" s="39" t="s">
        <v>472</v>
      </c>
      <c r="D2186" s="40">
        <v>44101</v>
      </c>
      <c r="E2186" s="38">
        <v>1</v>
      </c>
      <c r="F2186" s="38"/>
      <c r="G2186" s="38" t="s">
        <v>2</v>
      </c>
      <c r="H2186" s="38" t="s">
        <v>2</v>
      </c>
      <c r="I2186" s="74">
        <v>4000</v>
      </c>
      <c r="J2186" s="75">
        <v>19010.84</v>
      </c>
      <c r="K2186" s="74">
        <v>0</v>
      </c>
      <c r="L2186" s="41">
        <f>SUM(Data[[#This Row],[CHELTUIELI DE PERSONAL LEI]:[CHELTUIELI DE CAPITAL (ACTIVE NEFINANCIARE ) LEI]])</f>
        <v>23010.84</v>
      </c>
      <c r="M2186" s="41">
        <f>Data[[#This Row],[TOTAL CHELTUIELI LEI]]/Data[[#This Row],[CURS VALUTAR EURO BNR 22 07 2020]]</f>
        <v>4754.2075576950892</v>
      </c>
      <c r="N2186" s="49">
        <v>3518</v>
      </c>
      <c r="O2186" s="54"/>
      <c r="P2186" s="54">
        <v>2019</v>
      </c>
      <c r="Q2186" s="54"/>
      <c r="R2186" s="54">
        <f>Data[[#This Row],[PERSOANE ÎNSCRISE ÎN LISTELE ELECTORALE (TURUL 1)            ]]+Data[[#This Row],[PERSOANE ÎNSCRISE ÎN LISTELE ELECTORALE (TURUL AL 2-LEA)]]</f>
        <v>3518</v>
      </c>
      <c r="S2186" s="54">
        <f>Data[[#This Row],[PERSOANE CARE AU PARTICIPAT LA VOT (TURUL 1)]]+Data[[#This Row],[PERSOANE CARE AU PARTICIPAT LA VOT  (TURUL AL 2-LEA)]]</f>
        <v>2019</v>
      </c>
      <c r="T2186" s="41">
        <f>Data[[#This Row],[TOTAL CHELTUIELI LEI]]/Data[[#This Row],[NUMĂRUL PERSOANELOR ÎNSCRISE ÎN LISTELE ELECTORALE]]</f>
        <v>6.540886867538374</v>
      </c>
      <c r="U2186" s="41">
        <f>Data[[#This Row],[TOTAL CHELTUIELI EURO]]/Data[[#This Row],[NUMĂRUL PERSOANELOR ÎNSCRISE ÎN LISTELE ELECTORALE]]</f>
        <v>1.3513949851322027</v>
      </c>
      <c r="V2186" s="41">
        <f>Data[[#This Row],[TOTAL CHELTUIELI LEI]]/Data[[#This Row],[NUMĂRUL PERSOANELOR CARE AU PARTICIPAT LA VOT]]</f>
        <v>11.397147102526002</v>
      </c>
      <c r="W2186" s="41">
        <f>Data[[#This Row],[TOTAL CHELTUIELI EURO]]/Data[[#This Row],[NUMĂRUL PERSOANELOR CARE AU PARTICIPAT LA VOT]]</f>
        <v>2.3547338076746356</v>
      </c>
      <c r="X2186" s="43">
        <v>4.8400999999999996</v>
      </c>
      <c r="Y2186" s="114" t="s">
        <v>2889</v>
      </c>
      <c r="Z2186" s="44">
        <v>6</v>
      </c>
      <c r="AA2186" s="115" t="s">
        <v>3107</v>
      </c>
      <c r="AB2186" s="44">
        <v>1</v>
      </c>
      <c r="AC2186" s="45"/>
    </row>
    <row r="2187" spans="1:29" x14ac:dyDescent="0.2">
      <c r="A2187" s="37">
        <v>2186</v>
      </c>
      <c r="B2187" s="38" t="s">
        <v>433</v>
      </c>
      <c r="C2187" s="39" t="s">
        <v>473</v>
      </c>
      <c r="D2187" s="40">
        <v>44101</v>
      </c>
      <c r="E2187" s="38">
        <v>1</v>
      </c>
      <c r="F2187" s="38"/>
      <c r="G2187" s="38" t="s">
        <v>2</v>
      </c>
      <c r="H2187" s="38" t="s">
        <v>2</v>
      </c>
      <c r="I2187" s="74">
        <v>200</v>
      </c>
      <c r="J2187" s="75">
        <v>12401</v>
      </c>
      <c r="K2187" s="74">
        <v>0</v>
      </c>
      <c r="L2187" s="41">
        <f>SUM(Data[[#This Row],[CHELTUIELI DE PERSONAL LEI]:[CHELTUIELI DE CAPITAL (ACTIVE NEFINANCIARE ) LEI]])</f>
        <v>12601</v>
      </c>
      <c r="M2187" s="41">
        <f>Data[[#This Row],[TOTAL CHELTUIELI LEI]]/Data[[#This Row],[CURS VALUTAR EURO BNR 22 07 2020]]</f>
        <v>2603.4586062271442</v>
      </c>
      <c r="N2187" s="49">
        <v>2669</v>
      </c>
      <c r="O2187" s="54"/>
      <c r="P2187" s="54">
        <v>1698</v>
      </c>
      <c r="Q2187" s="54"/>
      <c r="R2187" s="54">
        <f>Data[[#This Row],[PERSOANE ÎNSCRISE ÎN LISTELE ELECTORALE (TURUL 1)            ]]+Data[[#This Row],[PERSOANE ÎNSCRISE ÎN LISTELE ELECTORALE (TURUL AL 2-LEA)]]</f>
        <v>2669</v>
      </c>
      <c r="S2187" s="54">
        <f>Data[[#This Row],[PERSOANE CARE AU PARTICIPAT LA VOT (TURUL 1)]]+Data[[#This Row],[PERSOANE CARE AU PARTICIPAT LA VOT  (TURUL AL 2-LEA)]]</f>
        <v>1698</v>
      </c>
      <c r="T2187" s="41">
        <f>Data[[#This Row],[TOTAL CHELTUIELI LEI]]/Data[[#This Row],[NUMĂRUL PERSOANELOR ÎNSCRISE ÎN LISTELE ELECTORALE]]</f>
        <v>4.7212439115773694</v>
      </c>
      <c r="U2187" s="41">
        <f>Data[[#This Row],[TOTAL CHELTUIELI EURO]]/Data[[#This Row],[NUMĂRUL PERSOANELOR ÎNSCRISE ÎN LISTELE ELECTORALE]]</f>
        <v>0.97544346430391315</v>
      </c>
      <c r="V2187" s="41">
        <f>Data[[#This Row],[TOTAL CHELTUIELI LEI]]/Data[[#This Row],[NUMĂRUL PERSOANELOR CARE AU PARTICIPAT LA VOT]]</f>
        <v>7.421083627797409</v>
      </c>
      <c r="W2187" s="41">
        <f>Data[[#This Row],[TOTAL CHELTUIELI EURO]]/Data[[#This Row],[NUMĂRUL PERSOANELOR CARE AU PARTICIPAT LA VOT]]</f>
        <v>1.5332500625601555</v>
      </c>
      <c r="X2187" s="43">
        <v>4.8400999999999996</v>
      </c>
      <c r="Y2187" s="114" t="s">
        <v>2895</v>
      </c>
      <c r="Z2187" s="44">
        <v>4</v>
      </c>
      <c r="AA2187" s="115" t="s">
        <v>3105</v>
      </c>
      <c r="AB2187" s="44">
        <v>0</v>
      </c>
      <c r="AC2187" s="45"/>
    </row>
    <row r="2188" spans="1:29" x14ac:dyDescent="0.2">
      <c r="A2188" s="37">
        <v>2187</v>
      </c>
      <c r="B2188" s="38" t="s">
        <v>433</v>
      </c>
      <c r="C2188" s="39" t="s">
        <v>474</v>
      </c>
      <c r="D2188" s="40">
        <v>44101</v>
      </c>
      <c r="E2188" s="38">
        <v>1</v>
      </c>
      <c r="F2188" s="38"/>
      <c r="G2188" s="38" t="s">
        <v>2</v>
      </c>
      <c r="H2188" s="38" t="s">
        <v>2</v>
      </c>
      <c r="I2188" s="74">
        <v>2000</v>
      </c>
      <c r="J2188" s="75">
        <v>14133.44</v>
      </c>
      <c r="K2188" s="74">
        <v>0</v>
      </c>
      <c r="L2188" s="41">
        <f>SUM(Data[[#This Row],[CHELTUIELI DE PERSONAL LEI]:[CHELTUIELI DE CAPITAL (ACTIVE NEFINANCIARE ) LEI]])</f>
        <v>16133.44</v>
      </c>
      <c r="M2188" s="41">
        <f>Data[[#This Row],[TOTAL CHELTUIELI LEI]]/Data[[#This Row],[CURS VALUTAR EURO BNR 22 07 2020]]</f>
        <v>3333.2865023449931</v>
      </c>
      <c r="N2188" s="49">
        <v>1812</v>
      </c>
      <c r="O2188" s="54"/>
      <c r="P2188" s="54">
        <v>1081</v>
      </c>
      <c r="Q2188" s="54"/>
      <c r="R2188" s="54">
        <f>Data[[#This Row],[PERSOANE ÎNSCRISE ÎN LISTELE ELECTORALE (TURUL 1)            ]]+Data[[#This Row],[PERSOANE ÎNSCRISE ÎN LISTELE ELECTORALE (TURUL AL 2-LEA)]]</f>
        <v>1812</v>
      </c>
      <c r="S2188" s="54">
        <f>Data[[#This Row],[PERSOANE CARE AU PARTICIPAT LA VOT (TURUL 1)]]+Data[[#This Row],[PERSOANE CARE AU PARTICIPAT LA VOT  (TURUL AL 2-LEA)]]</f>
        <v>1081</v>
      </c>
      <c r="T2188" s="41">
        <f>Data[[#This Row],[TOTAL CHELTUIELI LEI]]/Data[[#This Row],[NUMĂRUL PERSOANELOR ÎNSCRISE ÎN LISTELE ELECTORALE]]</f>
        <v>8.9036644591611473</v>
      </c>
      <c r="U2188" s="41">
        <f>Data[[#This Row],[TOTAL CHELTUIELI EURO]]/Data[[#This Row],[NUMĂRUL PERSOANELOR ÎNSCRISE ÎN LISTELE ELECTORALE]]</f>
        <v>1.8395620873868614</v>
      </c>
      <c r="V2188" s="41">
        <f>Data[[#This Row],[TOTAL CHELTUIELI LEI]]/Data[[#This Row],[NUMĂRUL PERSOANELOR CARE AU PARTICIPAT LA VOT]]</f>
        <v>14.924551341350602</v>
      </c>
      <c r="W2188" s="41">
        <f>Data[[#This Row],[TOTAL CHELTUIELI EURO]]/Data[[#This Row],[NUMĂRUL PERSOANELOR CARE AU PARTICIPAT LA VOT]]</f>
        <v>3.0835212787650259</v>
      </c>
      <c r="X2188" s="43">
        <v>4.8400999999999996</v>
      </c>
      <c r="Y2188" s="114" t="s">
        <v>2896</v>
      </c>
      <c r="Z2188" s="44">
        <v>8</v>
      </c>
      <c r="AA2188" s="115" t="s">
        <v>3107</v>
      </c>
      <c r="AB2188" s="44">
        <v>1</v>
      </c>
      <c r="AC2188" s="45"/>
    </row>
    <row r="2189" spans="1:29" x14ac:dyDescent="0.2">
      <c r="A2189" s="37">
        <v>2188</v>
      </c>
      <c r="B2189" s="38" t="s">
        <v>433</v>
      </c>
      <c r="C2189" s="39" t="s">
        <v>475</v>
      </c>
      <c r="D2189" s="40">
        <v>44101</v>
      </c>
      <c r="E2189" s="38">
        <v>1</v>
      </c>
      <c r="F2189" s="38"/>
      <c r="G2189" s="38" t="s">
        <v>2</v>
      </c>
      <c r="H2189" s="38" t="s">
        <v>2</v>
      </c>
      <c r="I2189" s="74">
        <v>2120</v>
      </c>
      <c r="J2189" s="75">
        <v>16089</v>
      </c>
      <c r="K2189" s="74">
        <v>0</v>
      </c>
      <c r="L2189" s="41">
        <f>SUM(Data[[#This Row],[CHELTUIELI DE PERSONAL LEI]:[CHELTUIELI DE CAPITAL (ACTIVE NEFINANCIARE ) LEI]])</f>
        <v>18209</v>
      </c>
      <c r="M2189" s="41">
        <f>Data[[#This Row],[TOTAL CHELTUIELI LEI]]/Data[[#This Row],[CURS VALUTAR EURO BNR 22 07 2020]]</f>
        <v>3762.112353050557</v>
      </c>
      <c r="N2189" s="49">
        <v>2864</v>
      </c>
      <c r="O2189" s="54"/>
      <c r="P2189" s="54">
        <v>1521</v>
      </c>
      <c r="Q2189" s="54"/>
      <c r="R2189" s="54">
        <f>Data[[#This Row],[PERSOANE ÎNSCRISE ÎN LISTELE ELECTORALE (TURUL 1)            ]]+Data[[#This Row],[PERSOANE ÎNSCRISE ÎN LISTELE ELECTORALE (TURUL AL 2-LEA)]]</f>
        <v>2864</v>
      </c>
      <c r="S2189" s="54">
        <f>Data[[#This Row],[PERSOANE CARE AU PARTICIPAT LA VOT (TURUL 1)]]+Data[[#This Row],[PERSOANE CARE AU PARTICIPAT LA VOT  (TURUL AL 2-LEA)]]</f>
        <v>1521</v>
      </c>
      <c r="T2189" s="41">
        <f>Data[[#This Row],[TOTAL CHELTUIELI LEI]]/Data[[#This Row],[NUMĂRUL PERSOANELOR ÎNSCRISE ÎN LISTELE ELECTORALE]]</f>
        <v>6.3578910614525137</v>
      </c>
      <c r="U2189" s="41">
        <f>Data[[#This Row],[TOTAL CHELTUIELI EURO]]/Data[[#This Row],[NUMĂRUL PERSOANELOR ÎNSCRISE ÎN LISTELE ELECTORALE]]</f>
        <v>1.3135867154506136</v>
      </c>
      <c r="V2189" s="41">
        <f>Data[[#This Row],[TOTAL CHELTUIELI LEI]]/Data[[#This Row],[NUMĂRUL PERSOANELOR CARE AU PARTICIPAT LA VOT]]</f>
        <v>11.97172912557528</v>
      </c>
      <c r="W2189" s="41">
        <f>Data[[#This Row],[TOTAL CHELTUIELI EURO]]/Data[[#This Row],[NUMĂRUL PERSOANELOR CARE AU PARTICIPAT LA VOT]]</f>
        <v>2.4734466489484266</v>
      </c>
      <c r="X2189" s="43">
        <v>4.8400999999999996</v>
      </c>
      <c r="Y2189" s="114" t="s">
        <v>2889</v>
      </c>
      <c r="Z2189" s="44">
        <v>6</v>
      </c>
      <c r="AA2189" s="115" t="s">
        <v>3107</v>
      </c>
      <c r="AB2189" s="44">
        <v>1</v>
      </c>
      <c r="AC2189" s="45"/>
    </row>
    <row r="2190" spans="1:29" x14ac:dyDescent="0.2">
      <c r="A2190" s="37">
        <v>2189</v>
      </c>
      <c r="B2190" s="38" t="s">
        <v>433</v>
      </c>
      <c r="C2190" s="39" t="s">
        <v>476</v>
      </c>
      <c r="D2190" s="40">
        <v>44101</v>
      </c>
      <c r="E2190" s="38">
        <v>1</v>
      </c>
      <c r="F2190" s="38"/>
      <c r="G2190" s="38" t="s">
        <v>2</v>
      </c>
      <c r="H2190" s="38" t="s">
        <v>2</v>
      </c>
      <c r="I2190" s="74">
        <v>1000</v>
      </c>
      <c r="J2190" s="75">
        <v>7559</v>
      </c>
      <c r="K2190" s="74">
        <v>0</v>
      </c>
      <c r="L2190" s="41">
        <f>SUM(Data[[#This Row],[CHELTUIELI DE PERSONAL LEI]:[CHELTUIELI DE CAPITAL (ACTIVE NEFINANCIARE ) LEI]])</f>
        <v>8559</v>
      </c>
      <c r="M2190" s="41">
        <f>Data[[#This Row],[TOTAL CHELTUIELI LEI]]/Data[[#This Row],[CURS VALUTAR EURO BNR 22 07 2020]]</f>
        <v>1768.3518935559184</v>
      </c>
      <c r="N2190" s="49">
        <v>1145</v>
      </c>
      <c r="O2190" s="54"/>
      <c r="P2190" s="54">
        <v>793</v>
      </c>
      <c r="Q2190" s="54"/>
      <c r="R2190" s="54">
        <f>Data[[#This Row],[PERSOANE ÎNSCRISE ÎN LISTELE ELECTORALE (TURUL 1)            ]]+Data[[#This Row],[PERSOANE ÎNSCRISE ÎN LISTELE ELECTORALE (TURUL AL 2-LEA)]]</f>
        <v>1145</v>
      </c>
      <c r="S2190" s="54">
        <f>Data[[#This Row],[PERSOANE CARE AU PARTICIPAT LA VOT (TURUL 1)]]+Data[[#This Row],[PERSOANE CARE AU PARTICIPAT LA VOT  (TURUL AL 2-LEA)]]</f>
        <v>793</v>
      </c>
      <c r="T2190" s="41">
        <f>Data[[#This Row],[TOTAL CHELTUIELI LEI]]/Data[[#This Row],[NUMĂRUL PERSOANELOR ÎNSCRISE ÎN LISTELE ELECTORALE]]</f>
        <v>7.4751091703056769</v>
      </c>
      <c r="U2190" s="41">
        <f>Data[[#This Row],[TOTAL CHELTUIELI EURO]]/Data[[#This Row],[NUMĂRUL PERSOANELOR ÎNSCRISE ÎN LISTELE ELECTORALE]]</f>
        <v>1.5444121341099724</v>
      </c>
      <c r="V2190" s="41">
        <f>Data[[#This Row],[TOTAL CHELTUIELI LEI]]/Data[[#This Row],[NUMĂRUL PERSOANELOR CARE AU PARTICIPAT LA VOT]]</f>
        <v>10.793190416141236</v>
      </c>
      <c r="W2190" s="41">
        <f>Data[[#This Row],[TOTAL CHELTUIELI EURO]]/Data[[#This Row],[NUMĂRUL PERSOANELOR CARE AU PARTICIPAT LA VOT]]</f>
        <v>2.229951946476568</v>
      </c>
      <c r="X2190" s="43">
        <v>4.8400999999999996</v>
      </c>
      <c r="Y2190" s="114" t="s">
        <v>2886</v>
      </c>
      <c r="Z2190" s="44">
        <v>7</v>
      </c>
      <c r="AA2190" s="115" t="s">
        <v>3107</v>
      </c>
      <c r="AB2190" s="44">
        <v>1</v>
      </c>
      <c r="AC2190" s="45"/>
    </row>
    <row r="2191" spans="1:29" x14ac:dyDescent="0.2">
      <c r="A2191" s="37">
        <v>2190</v>
      </c>
      <c r="B2191" s="38" t="s">
        <v>2413</v>
      </c>
      <c r="C2191" s="39" t="s">
        <v>2414</v>
      </c>
      <c r="D2191" s="40">
        <v>44101</v>
      </c>
      <c r="E2191" s="38">
        <v>1</v>
      </c>
      <c r="F2191" s="38"/>
      <c r="G2191" s="38" t="s">
        <v>2</v>
      </c>
      <c r="H2191" s="38" t="s">
        <v>2</v>
      </c>
      <c r="I2191" s="39">
        <v>68100</v>
      </c>
      <c r="J2191" s="39">
        <v>385194.73</v>
      </c>
      <c r="K2191" s="39">
        <v>0</v>
      </c>
      <c r="L2191" s="41">
        <f>SUM(Data[[#This Row],[CHELTUIELI DE PERSONAL LEI]:[CHELTUIELI DE CAPITAL (ACTIVE NEFINANCIARE ) LEI]])</f>
        <v>453294.73</v>
      </c>
      <c r="M2191" s="41">
        <f>Data[[#This Row],[TOTAL CHELTUIELI LEI]]/Data[[#This Row],[CURS VALUTAR EURO BNR 22 07 2020]]</f>
        <v>93654.000950393587</v>
      </c>
      <c r="N2191" s="49">
        <v>188407</v>
      </c>
      <c r="O2191" s="54"/>
      <c r="P2191" s="54">
        <v>63296</v>
      </c>
      <c r="Q2191" s="54"/>
      <c r="R2191" s="54">
        <f>Data[[#This Row],[PERSOANE ÎNSCRISE ÎN LISTELE ELECTORALE (TURUL 1)            ]]+Data[[#This Row],[PERSOANE ÎNSCRISE ÎN LISTELE ELECTORALE (TURUL AL 2-LEA)]]</f>
        <v>188407</v>
      </c>
      <c r="S2191" s="54">
        <f>Data[[#This Row],[PERSOANE CARE AU PARTICIPAT LA VOT (TURUL 1)]]+Data[[#This Row],[PERSOANE CARE AU PARTICIPAT LA VOT  (TURUL AL 2-LEA)]]</f>
        <v>63296</v>
      </c>
      <c r="T2191" s="41">
        <f>Data[[#This Row],[TOTAL CHELTUIELI LEI]]/Data[[#This Row],[NUMĂRUL PERSOANELOR ÎNSCRISE ÎN LISTELE ELECTORALE]]</f>
        <v>2.4059335905778445</v>
      </c>
      <c r="U2191" s="41">
        <f>Data[[#This Row],[TOTAL CHELTUIELI EURO]]/Data[[#This Row],[NUMĂRUL PERSOANELOR ÎNSCRISE ÎN LISTELE ELECTORALE]]</f>
        <v>0.49708344674239063</v>
      </c>
      <c r="V2191" s="41">
        <f>Data[[#This Row],[TOTAL CHELTUIELI LEI]]/Data[[#This Row],[NUMĂRUL PERSOANELOR CARE AU PARTICIPAT LA VOT]]</f>
        <v>7.1615067302831141</v>
      </c>
      <c r="W2191" s="41">
        <f>Data[[#This Row],[TOTAL CHELTUIELI EURO]]/Data[[#This Row],[NUMĂRUL PERSOANELOR CARE AU PARTICIPAT LA VOT]]</f>
        <v>1.4796195802324568</v>
      </c>
      <c r="X2191" s="43">
        <v>4.8400999999999996</v>
      </c>
      <c r="Y2191" s="114" t="s">
        <v>2891</v>
      </c>
      <c r="Z2191" s="44">
        <v>2</v>
      </c>
      <c r="AA2191" s="115" t="s">
        <v>3105</v>
      </c>
      <c r="AB2191" s="44">
        <v>0</v>
      </c>
      <c r="AC2191" s="45"/>
    </row>
    <row r="2192" spans="1:29" x14ac:dyDescent="0.2">
      <c r="A2192" s="37">
        <v>2191</v>
      </c>
      <c r="B2192" s="38" t="s">
        <v>2413</v>
      </c>
      <c r="C2192" s="39" t="s">
        <v>2415</v>
      </c>
      <c r="D2192" s="40">
        <v>44101</v>
      </c>
      <c r="E2192" s="38">
        <v>1</v>
      </c>
      <c r="F2192" s="38"/>
      <c r="G2192" s="38" t="s">
        <v>2</v>
      </c>
      <c r="H2192" s="38" t="s">
        <v>2</v>
      </c>
      <c r="I2192" s="39">
        <v>0</v>
      </c>
      <c r="J2192" s="39">
        <v>94056.84</v>
      </c>
      <c r="K2192" s="39">
        <v>0</v>
      </c>
      <c r="L2192" s="41">
        <f>SUM(Data[[#This Row],[CHELTUIELI DE PERSONAL LEI]:[CHELTUIELI DE CAPITAL (ACTIVE NEFINANCIARE ) LEI]])</f>
        <v>94056.84</v>
      </c>
      <c r="M2192" s="41">
        <f>Data[[#This Row],[TOTAL CHELTUIELI LEI]]/Data[[#This Row],[CURS VALUTAR EURO BNR 22 07 2020]]</f>
        <v>19432.829900208675</v>
      </c>
      <c r="N2192" s="49">
        <v>31005</v>
      </c>
      <c r="O2192" s="54"/>
      <c r="P2192" s="54">
        <v>14173</v>
      </c>
      <c r="Q2192" s="54"/>
      <c r="R2192" s="54">
        <f>Data[[#This Row],[PERSOANE ÎNSCRISE ÎN LISTELE ELECTORALE (TURUL 1)            ]]+Data[[#This Row],[PERSOANE ÎNSCRISE ÎN LISTELE ELECTORALE (TURUL AL 2-LEA)]]</f>
        <v>31005</v>
      </c>
      <c r="S2192" s="54">
        <f>Data[[#This Row],[PERSOANE CARE AU PARTICIPAT LA VOT (TURUL 1)]]+Data[[#This Row],[PERSOANE CARE AU PARTICIPAT LA VOT  (TURUL AL 2-LEA)]]</f>
        <v>14173</v>
      </c>
      <c r="T2192" s="41">
        <f>Data[[#This Row],[TOTAL CHELTUIELI LEI]]/Data[[#This Row],[NUMĂRUL PERSOANELOR ÎNSCRISE ÎN LISTELE ELECTORALE]]</f>
        <v>3.0336023222060957</v>
      </c>
      <c r="U2192" s="41">
        <f>Data[[#This Row],[TOTAL CHELTUIELI EURO]]/Data[[#This Row],[NUMĂRUL PERSOANELOR ÎNSCRISE ÎN LISTELE ELECTORALE]]</f>
        <v>0.62676438962130865</v>
      </c>
      <c r="V2192" s="41">
        <f>Data[[#This Row],[TOTAL CHELTUIELI LEI]]/Data[[#This Row],[NUMĂRUL PERSOANELOR CARE AU PARTICIPAT LA VOT]]</f>
        <v>6.636339518803358</v>
      </c>
      <c r="W2192" s="41">
        <f>Data[[#This Row],[TOTAL CHELTUIELI EURO]]/Data[[#This Row],[NUMĂRUL PERSOANELOR CARE AU PARTICIPAT LA VOT]]</f>
        <v>1.371116199831276</v>
      </c>
      <c r="X2192" s="43">
        <v>4.8400999999999996</v>
      </c>
      <c r="Y2192" s="114" t="s">
        <v>2884</v>
      </c>
      <c r="Z2192" s="44">
        <v>3</v>
      </c>
      <c r="AA2192" s="115" t="s">
        <v>3105</v>
      </c>
      <c r="AB2192" s="44">
        <v>0</v>
      </c>
      <c r="AC2192" s="45"/>
    </row>
    <row r="2193" spans="1:29" x14ac:dyDescent="0.2">
      <c r="A2193" s="37">
        <v>2192</v>
      </c>
      <c r="B2193" s="38" t="s">
        <v>2413</v>
      </c>
      <c r="C2193" s="39" t="s">
        <v>2788</v>
      </c>
      <c r="D2193" s="40">
        <v>44101</v>
      </c>
      <c r="E2193" s="38">
        <v>1</v>
      </c>
      <c r="F2193" s="38"/>
      <c r="G2193" s="38" t="s">
        <v>2</v>
      </c>
      <c r="H2193" s="38" t="s">
        <v>2</v>
      </c>
      <c r="I2193" s="48">
        <v>870</v>
      </c>
      <c r="J2193" s="48">
        <v>1252.55</v>
      </c>
      <c r="K2193" s="48">
        <v>0</v>
      </c>
      <c r="L2193" s="41">
        <f>SUM(Data[[#This Row],[CHELTUIELI DE PERSONAL LEI]:[CHELTUIELI DE CAPITAL (ACTIVE NEFINANCIARE ) LEI]])</f>
        <v>2122.5500000000002</v>
      </c>
      <c r="M2193" s="41">
        <f>Data[[#This Row],[TOTAL CHELTUIELI LEI]]/Data[[#This Row],[CURS VALUTAR EURO BNR 22 07 2020]]</f>
        <v>438.53432780314466</v>
      </c>
      <c r="N2193" s="49">
        <v>3946</v>
      </c>
      <c r="O2193" s="54"/>
      <c r="P2193" s="54">
        <v>2129</v>
      </c>
      <c r="Q2193" s="54"/>
      <c r="R2193" s="54">
        <f>Data[[#This Row],[PERSOANE ÎNSCRISE ÎN LISTELE ELECTORALE (TURUL 1)            ]]+Data[[#This Row],[PERSOANE ÎNSCRISE ÎN LISTELE ELECTORALE (TURUL AL 2-LEA)]]</f>
        <v>3946</v>
      </c>
      <c r="S2193" s="54">
        <f>Data[[#This Row],[PERSOANE CARE AU PARTICIPAT LA VOT (TURUL 1)]]+Data[[#This Row],[PERSOANE CARE AU PARTICIPAT LA VOT  (TURUL AL 2-LEA)]]</f>
        <v>2129</v>
      </c>
      <c r="T2193" s="41">
        <f>Data[[#This Row],[TOTAL CHELTUIELI LEI]]/Data[[#This Row],[NUMĂRUL PERSOANELOR ÎNSCRISE ÎN LISTELE ELECTORALE]]</f>
        <v>0.53789913836796766</v>
      </c>
      <c r="U2193" s="41">
        <f>Data[[#This Row],[TOTAL CHELTUIELI EURO]]/Data[[#This Row],[NUMĂRUL PERSOANELOR ÎNSCRISE ÎN LISTELE ELECTORALE]]</f>
        <v>0.11113388945847559</v>
      </c>
      <c r="V2193" s="41">
        <f>Data[[#This Row],[TOTAL CHELTUIELI LEI]]/Data[[#This Row],[NUMĂRUL PERSOANELOR CARE AU PARTICIPAT LA VOT]]</f>
        <v>0.99697040864255526</v>
      </c>
      <c r="W2193" s="41">
        <f>Data[[#This Row],[TOTAL CHELTUIELI EURO]]/Data[[#This Row],[NUMĂRUL PERSOANELOR CARE AU PARTICIPAT LA VOT]]</f>
        <v>0.20598136580701956</v>
      </c>
      <c r="X2193" s="43">
        <v>4.8400999999999996</v>
      </c>
      <c r="Y2193" s="114" t="s">
        <v>2890</v>
      </c>
      <c r="Z2193" s="44">
        <v>0</v>
      </c>
      <c r="AA2193" s="115" t="s">
        <v>3105</v>
      </c>
      <c r="AB2193" s="44">
        <v>0</v>
      </c>
      <c r="AC2193" s="45"/>
    </row>
    <row r="2194" spans="1:29" x14ac:dyDescent="0.2">
      <c r="A2194" s="37">
        <v>2193</v>
      </c>
      <c r="B2194" s="38" t="s">
        <v>2413</v>
      </c>
      <c r="C2194" s="39" t="s">
        <v>2789</v>
      </c>
      <c r="D2194" s="40">
        <v>44101</v>
      </c>
      <c r="E2194" s="38">
        <v>1</v>
      </c>
      <c r="F2194" s="38"/>
      <c r="G2194" s="38" t="s">
        <v>2</v>
      </c>
      <c r="H2194" s="38" t="s">
        <v>2</v>
      </c>
      <c r="I2194" s="48">
        <v>24336</v>
      </c>
      <c r="J2194" s="48">
        <v>21796.87</v>
      </c>
      <c r="K2194" s="48">
        <v>0</v>
      </c>
      <c r="L2194" s="41">
        <f>SUM(Data[[#This Row],[CHELTUIELI DE PERSONAL LEI]:[CHELTUIELI DE CAPITAL (ACTIVE NEFINANCIARE ) LEI]])</f>
        <v>46132.869999999995</v>
      </c>
      <c r="M2194" s="41">
        <f>Data[[#This Row],[TOTAL CHELTUIELI LEI]]/Data[[#This Row],[CURS VALUTAR EURO BNR 22 07 2020]]</f>
        <v>9531.3877812441897</v>
      </c>
      <c r="N2194" s="49">
        <v>15847</v>
      </c>
      <c r="O2194" s="54"/>
      <c r="P2194" s="54">
        <v>7841</v>
      </c>
      <c r="Q2194" s="54"/>
      <c r="R2194" s="54">
        <f>Data[[#This Row],[PERSOANE ÎNSCRISE ÎN LISTELE ELECTORALE (TURUL 1)            ]]+Data[[#This Row],[PERSOANE ÎNSCRISE ÎN LISTELE ELECTORALE (TURUL AL 2-LEA)]]</f>
        <v>15847</v>
      </c>
      <c r="S2194" s="54">
        <f>Data[[#This Row],[PERSOANE CARE AU PARTICIPAT LA VOT (TURUL 1)]]+Data[[#This Row],[PERSOANE CARE AU PARTICIPAT LA VOT  (TURUL AL 2-LEA)]]</f>
        <v>7841</v>
      </c>
      <c r="T2194" s="41">
        <f>Data[[#This Row],[TOTAL CHELTUIELI LEI]]/Data[[#This Row],[NUMĂRUL PERSOANELOR ÎNSCRISE ÎN LISTELE ELECTORALE]]</f>
        <v>2.9111421720199404</v>
      </c>
      <c r="U2194" s="41">
        <f>Data[[#This Row],[TOTAL CHELTUIELI EURO]]/Data[[#This Row],[NUMĂRUL PERSOANELOR ÎNSCRISE ÎN LISTELE ELECTORALE]]</f>
        <v>0.60146322844981315</v>
      </c>
      <c r="V2194" s="41">
        <f>Data[[#This Row],[TOTAL CHELTUIELI LEI]]/Data[[#This Row],[NUMĂRUL PERSOANELOR CARE AU PARTICIPAT LA VOT]]</f>
        <v>5.8835441907919899</v>
      </c>
      <c r="W2194" s="41">
        <f>Data[[#This Row],[TOTAL CHELTUIELI EURO]]/Data[[#This Row],[NUMĂRUL PERSOANELOR CARE AU PARTICIPAT LA VOT]]</f>
        <v>1.2155831885275079</v>
      </c>
      <c r="X2194" s="43">
        <v>4.8400999999999996</v>
      </c>
      <c r="Y2194" s="114" t="s">
        <v>2891</v>
      </c>
      <c r="Z2194" s="44">
        <v>2</v>
      </c>
      <c r="AA2194" s="115" t="s">
        <v>3105</v>
      </c>
      <c r="AB2194" s="44">
        <v>0</v>
      </c>
      <c r="AC2194" s="45"/>
    </row>
    <row r="2195" spans="1:29" x14ac:dyDescent="0.2">
      <c r="A2195" s="37">
        <v>2194</v>
      </c>
      <c r="B2195" s="38" t="s">
        <v>2413</v>
      </c>
      <c r="C2195" s="39" t="s">
        <v>2790</v>
      </c>
      <c r="D2195" s="40">
        <v>44101</v>
      </c>
      <c r="E2195" s="38">
        <v>1</v>
      </c>
      <c r="F2195" s="38"/>
      <c r="G2195" s="38" t="s">
        <v>2</v>
      </c>
      <c r="H2195" s="38" t="s">
        <v>2</v>
      </c>
      <c r="I2195" s="48">
        <v>44928</v>
      </c>
      <c r="J2195" s="48">
        <v>17108</v>
      </c>
      <c r="K2195" s="48">
        <v>0</v>
      </c>
      <c r="L2195" s="41">
        <f>SUM(Data[[#This Row],[CHELTUIELI DE PERSONAL LEI]:[CHELTUIELI DE CAPITAL (ACTIVE NEFINANCIARE ) LEI]])</f>
        <v>62036</v>
      </c>
      <c r="M2195" s="41">
        <f>Data[[#This Row],[TOTAL CHELTUIELI LEI]]/Data[[#This Row],[CURS VALUTAR EURO BNR 22 07 2020]]</f>
        <v>12817.090555980249</v>
      </c>
      <c r="N2195" s="49">
        <v>9405</v>
      </c>
      <c r="O2195" s="54"/>
      <c r="P2195" s="54">
        <v>4780</v>
      </c>
      <c r="Q2195" s="54"/>
      <c r="R2195" s="54">
        <f>Data[[#This Row],[PERSOANE ÎNSCRISE ÎN LISTELE ELECTORALE (TURUL 1)            ]]+Data[[#This Row],[PERSOANE ÎNSCRISE ÎN LISTELE ELECTORALE (TURUL AL 2-LEA)]]</f>
        <v>9405</v>
      </c>
      <c r="S2195" s="54">
        <f>Data[[#This Row],[PERSOANE CARE AU PARTICIPAT LA VOT (TURUL 1)]]+Data[[#This Row],[PERSOANE CARE AU PARTICIPAT LA VOT  (TURUL AL 2-LEA)]]</f>
        <v>4780</v>
      </c>
      <c r="T2195" s="41">
        <f>Data[[#This Row],[TOTAL CHELTUIELI LEI]]/Data[[#This Row],[NUMĂRUL PERSOANELOR ÎNSCRISE ÎN LISTELE ELECTORALE]]</f>
        <v>6.5960659223817117</v>
      </c>
      <c r="U2195" s="41">
        <f>Data[[#This Row],[TOTAL CHELTUIELI EURO]]/Data[[#This Row],[NUMĂRUL PERSOANELOR ÎNSCRISE ÎN LISTELE ELECTORALE]]</f>
        <v>1.3627953807528175</v>
      </c>
      <c r="V2195" s="41">
        <f>Data[[#This Row],[TOTAL CHELTUIELI LEI]]/Data[[#This Row],[NUMĂRUL PERSOANELOR CARE AU PARTICIPAT LA VOT]]</f>
        <v>12.978242677824268</v>
      </c>
      <c r="W2195" s="41">
        <f>Data[[#This Row],[TOTAL CHELTUIELI EURO]]/Data[[#This Row],[NUMĂRUL PERSOANELOR CARE AU PARTICIPAT LA VOT]]</f>
        <v>2.6813996979038177</v>
      </c>
      <c r="X2195" s="43">
        <v>4.8400999999999996</v>
      </c>
      <c r="Y2195" s="114" t="s">
        <v>2889</v>
      </c>
      <c r="Z2195" s="44">
        <v>6</v>
      </c>
      <c r="AA2195" s="115" t="s">
        <v>3107</v>
      </c>
      <c r="AB2195" s="44">
        <v>1</v>
      </c>
      <c r="AC2195" s="45"/>
    </row>
    <row r="2196" spans="1:29" x14ac:dyDescent="0.2">
      <c r="A2196" s="37">
        <v>2195</v>
      </c>
      <c r="B2196" s="38" t="s">
        <v>2413</v>
      </c>
      <c r="C2196" s="39" t="s">
        <v>2791</v>
      </c>
      <c r="D2196" s="40">
        <v>44101</v>
      </c>
      <c r="E2196" s="38">
        <v>1</v>
      </c>
      <c r="F2196" s="38"/>
      <c r="G2196" s="38" t="s">
        <v>2</v>
      </c>
      <c r="H2196" s="38" t="s">
        <v>2</v>
      </c>
      <c r="I2196" s="48">
        <v>0</v>
      </c>
      <c r="J2196" s="48">
        <v>11192</v>
      </c>
      <c r="K2196" s="48">
        <v>0</v>
      </c>
      <c r="L2196" s="41">
        <f>SUM(Data[[#This Row],[CHELTUIELI DE PERSONAL LEI]:[CHELTUIELI DE CAPITAL (ACTIVE NEFINANCIARE ) LEI]])</f>
        <v>11192</v>
      </c>
      <c r="M2196" s="41">
        <f>Data[[#This Row],[TOTAL CHELTUIELI LEI]]/Data[[#This Row],[CURS VALUTAR EURO BNR 22 07 2020]]</f>
        <v>2312.3489184107766</v>
      </c>
      <c r="N2196" s="49">
        <v>13794</v>
      </c>
      <c r="O2196" s="54"/>
      <c r="P2196" s="54">
        <v>6553</v>
      </c>
      <c r="Q2196" s="54"/>
      <c r="R2196" s="54">
        <f>Data[[#This Row],[PERSOANE ÎNSCRISE ÎN LISTELE ELECTORALE (TURUL 1)            ]]+Data[[#This Row],[PERSOANE ÎNSCRISE ÎN LISTELE ELECTORALE (TURUL AL 2-LEA)]]</f>
        <v>13794</v>
      </c>
      <c r="S2196" s="54">
        <f>Data[[#This Row],[PERSOANE CARE AU PARTICIPAT LA VOT (TURUL 1)]]+Data[[#This Row],[PERSOANE CARE AU PARTICIPAT LA VOT  (TURUL AL 2-LEA)]]</f>
        <v>6553</v>
      </c>
      <c r="T2196" s="41">
        <f>Data[[#This Row],[TOTAL CHELTUIELI LEI]]/Data[[#This Row],[NUMĂRUL PERSOANELOR ÎNSCRISE ÎN LISTELE ELECTORALE]]</f>
        <v>0.81136726112802671</v>
      </c>
      <c r="U2196" s="41">
        <f>Data[[#This Row],[TOTAL CHELTUIELI EURO]]/Data[[#This Row],[NUMĂRUL PERSOANELOR ÎNSCRISE ÎN LISTELE ELECTORALE]]</f>
        <v>0.16763440034875862</v>
      </c>
      <c r="V2196" s="41">
        <f>Data[[#This Row],[TOTAL CHELTUIELI LEI]]/Data[[#This Row],[NUMĂRUL PERSOANELOR CARE AU PARTICIPAT LA VOT]]</f>
        <v>1.7079200366244469</v>
      </c>
      <c r="W2196" s="41">
        <f>Data[[#This Row],[TOTAL CHELTUIELI EURO]]/Data[[#This Row],[NUMĂRUL PERSOANELOR CARE AU PARTICIPAT LA VOT]]</f>
        <v>0.35286874994823386</v>
      </c>
      <c r="X2196" s="43">
        <v>4.8400999999999996</v>
      </c>
      <c r="Y2196" s="114" t="s">
        <v>2890</v>
      </c>
      <c r="Z2196" s="44">
        <v>0</v>
      </c>
      <c r="AA2196" s="115" t="s">
        <v>3105</v>
      </c>
      <c r="AB2196" s="44">
        <v>0</v>
      </c>
      <c r="AC2196" s="45"/>
    </row>
    <row r="2197" spans="1:29" x14ac:dyDescent="0.2">
      <c r="A2197" s="37">
        <v>2196</v>
      </c>
      <c r="B2197" s="38" t="s">
        <v>2413</v>
      </c>
      <c r="C2197" s="39" t="s">
        <v>2792</v>
      </c>
      <c r="D2197" s="40">
        <v>44101</v>
      </c>
      <c r="E2197" s="38">
        <v>1</v>
      </c>
      <c r="F2197" s="38"/>
      <c r="G2197" s="38" t="s">
        <v>2</v>
      </c>
      <c r="H2197" s="38" t="s">
        <v>2</v>
      </c>
      <c r="I2197" s="48">
        <v>29200</v>
      </c>
      <c r="J2197" s="48">
        <v>35817.620000000003</v>
      </c>
      <c r="K2197" s="48">
        <v>0</v>
      </c>
      <c r="L2197" s="41">
        <f>SUM(Data[[#This Row],[CHELTUIELI DE PERSONAL LEI]:[CHELTUIELI DE CAPITAL (ACTIVE NEFINANCIARE ) LEI]])</f>
        <v>65017.62</v>
      </c>
      <c r="M2197" s="41">
        <f>Data[[#This Row],[TOTAL CHELTUIELI LEI]]/Data[[#This Row],[CURS VALUTAR EURO BNR 22 07 2020]]</f>
        <v>13433.115018284749</v>
      </c>
      <c r="N2197" s="49">
        <v>8191</v>
      </c>
      <c r="O2197" s="54"/>
      <c r="P2197" s="54">
        <v>4330</v>
      </c>
      <c r="Q2197" s="54"/>
      <c r="R2197" s="54">
        <f>Data[[#This Row],[PERSOANE ÎNSCRISE ÎN LISTELE ELECTORALE (TURUL 1)            ]]+Data[[#This Row],[PERSOANE ÎNSCRISE ÎN LISTELE ELECTORALE (TURUL AL 2-LEA)]]</f>
        <v>8191</v>
      </c>
      <c r="S2197" s="54">
        <f>Data[[#This Row],[PERSOANE CARE AU PARTICIPAT LA VOT (TURUL 1)]]+Data[[#This Row],[PERSOANE CARE AU PARTICIPAT LA VOT  (TURUL AL 2-LEA)]]</f>
        <v>4330</v>
      </c>
      <c r="T2197" s="41">
        <f>Data[[#This Row],[TOTAL CHELTUIELI LEI]]/Data[[#This Row],[NUMĂRUL PERSOANELOR ÎNSCRISE ÎN LISTELE ELECTORALE]]</f>
        <v>7.937690147723111</v>
      </c>
      <c r="U2197" s="41">
        <f>Data[[#This Row],[TOTAL CHELTUIELI EURO]]/Data[[#This Row],[NUMĂRUL PERSOANELOR ÎNSCRISE ÎN LISTELE ELECTORALE]]</f>
        <v>1.6399847415803623</v>
      </c>
      <c r="V2197" s="41">
        <f>Data[[#This Row],[TOTAL CHELTUIELI LEI]]/Data[[#This Row],[NUMĂRUL PERSOANELOR CARE AU PARTICIPAT LA VOT]]</f>
        <v>15.01561662817552</v>
      </c>
      <c r="W2197" s="41">
        <f>Data[[#This Row],[TOTAL CHELTUIELI EURO]]/Data[[#This Row],[NUMĂRUL PERSOANELOR CARE AU PARTICIPAT LA VOT]]</f>
        <v>3.1023360319364315</v>
      </c>
      <c r="X2197" s="43">
        <v>4.8400999999999996</v>
      </c>
      <c r="Y2197" s="114" t="s">
        <v>2886</v>
      </c>
      <c r="Z2197" s="44">
        <v>7</v>
      </c>
      <c r="AA2197" s="115" t="s">
        <v>3107</v>
      </c>
      <c r="AB2197" s="44">
        <v>1</v>
      </c>
      <c r="AC2197" s="45"/>
    </row>
    <row r="2198" spans="1:29" x14ac:dyDescent="0.2">
      <c r="A2198" s="37">
        <v>2197</v>
      </c>
      <c r="B2198" s="38" t="s">
        <v>2413</v>
      </c>
      <c r="C2198" s="39" t="s">
        <v>2793</v>
      </c>
      <c r="D2198" s="40">
        <v>44101</v>
      </c>
      <c r="E2198" s="38">
        <v>1</v>
      </c>
      <c r="F2198" s="38"/>
      <c r="G2198" s="38" t="s">
        <v>2</v>
      </c>
      <c r="H2198" s="38" t="s">
        <v>2</v>
      </c>
      <c r="I2198" s="48">
        <v>0</v>
      </c>
      <c r="J2198" s="48">
        <v>10947.87</v>
      </c>
      <c r="K2198" s="48">
        <v>0</v>
      </c>
      <c r="L2198" s="41">
        <f>SUM(Data[[#This Row],[CHELTUIELI DE PERSONAL LEI]:[CHELTUIELI DE CAPITAL (ACTIVE NEFINANCIARE ) LEI]])</f>
        <v>10947.87</v>
      </c>
      <c r="M2198" s="41">
        <f>Data[[#This Row],[TOTAL CHELTUIELI LEI]]/Data[[#This Row],[CURS VALUTAR EURO BNR 22 07 2020]]</f>
        <v>2261.9098778950852</v>
      </c>
      <c r="N2198" s="49">
        <v>10255</v>
      </c>
      <c r="O2198" s="54"/>
      <c r="P2198" s="54">
        <v>5741</v>
      </c>
      <c r="Q2198" s="54"/>
      <c r="R2198" s="54">
        <f>Data[[#This Row],[PERSOANE ÎNSCRISE ÎN LISTELE ELECTORALE (TURUL 1)            ]]+Data[[#This Row],[PERSOANE ÎNSCRISE ÎN LISTELE ELECTORALE (TURUL AL 2-LEA)]]</f>
        <v>10255</v>
      </c>
      <c r="S2198" s="54">
        <f>Data[[#This Row],[PERSOANE CARE AU PARTICIPAT LA VOT (TURUL 1)]]+Data[[#This Row],[PERSOANE CARE AU PARTICIPAT LA VOT  (TURUL AL 2-LEA)]]</f>
        <v>5741</v>
      </c>
      <c r="T2198" s="41">
        <f>Data[[#This Row],[TOTAL CHELTUIELI LEI]]/Data[[#This Row],[NUMĂRUL PERSOANELOR ÎNSCRISE ÎN LISTELE ELECTORALE]]</f>
        <v>1.0675641150658217</v>
      </c>
      <c r="U2198" s="41">
        <f>Data[[#This Row],[TOTAL CHELTUIELI EURO]]/Data[[#This Row],[NUMĂRUL PERSOANELOR ÎNSCRISE ÎN LISTELE ELECTORALE]]</f>
        <v>0.22056654099415751</v>
      </c>
      <c r="V2198" s="41">
        <f>Data[[#This Row],[TOTAL CHELTUIELI LEI]]/Data[[#This Row],[NUMĂRUL PERSOANELOR CARE AU PARTICIPAT LA VOT]]</f>
        <v>1.9069622017070198</v>
      </c>
      <c r="W2198" s="41">
        <f>Data[[#This Row],[TOTAL CHELTUIELI EURO]]/Data[[#This Row],[NUMĂRUL PERSOANELOR CARE AU PARTICIPAT LA VOT]]</f>
        <v>0.39399231456106693</v>
      </c>
      <c r="X2198" s="43">
        <v>4.8400999999999996</v>
      </c>
      <c r="Y2198" s="114" t="s">
        <v>2894</v>
      </c>
      <c r="Z2198" s="44">
        <v>1</v>
      </c>
      <c r="AA2198" s="115" t="s">
        <v>3105</v>
      </c>
      <c r="AB2198" s="44">
        <v>0</v>
      </c>
      <c r="AC2198" s="45"/>
    </row>
    <row r="2199" spans="1:29" x14ac:dyDescent="0.2">
      <c r="A2199" s="37">
        <v>2198</v>
      </c>
      <c r="B2199" s="38" t="s">
        <v>2413</v>
      </c>
      <c r="C2199" s="39" t="s">
        <v>2794</v>
      </c>
      <c r="D2199" s="40">
        <v>44101</v>
      </c>
      <c r="E2199" s="38">
        <v>1</v>
      </c>
      <c r="F2199" s="38"/>
      <c r="G2199" s="38" t="s">
        <v>2</v>
      </c>
      <c r="H2199" s="38" t="s">
        <v>2</v>
      </c>
      <c r="I2199" s="48">
        <v>0</v>
      </c>
      <c r="J2199" s="48">
        <v>18730</v>
      </c>
      <c r="K2199" s="48">
        <v>0</v>
      </c>
      <c r="L2199" s="41">
        <f>SUM(Data[[#This Row],[CHELTUIELI DE PERSONAL LEI]:[CHELTUIELI DE CAPITAL (ACTIVE NEFINANCIARE ) LEI]])</f>
        <v>18730</v>
      </c>
      <c r="M2199" s="41">
        <f>Data[[#This Row],[TOTAL CHELTUIELI LEI]]/Data[[#This Row],[CURS VALUTAR EURO BNR 22 07 2020]]</f>
        <v>3869.7547571331174</v>
      </c>
      <c r="N2199" s="49">
        <v>12399</v>
      </c>
      <c r="O2199" s="54"/>
      <c r="P2199" s="54">
        <v>5280</v>
      </c>
      <c r="Q2199" s="54"/>
      <c r="R2199" s="54">
        <f>Data[[#This Row],[PERSOANE ÎNSCRISE ÎN LISTELE ELECTORALE (TURUL 1)            ]]+Data[[#This Row],[PERSOANE ÎNSCRISE ÎN LISTELE ELECTORALE (TURUL AL 2-LEA)]]</f>
        <v>12399</v>
      </c>
      <c r="S2199" s="54">
        <f>Data[[#This Row],[PERSOANE CARE AU PARTICIPAT LA VOT (TURUL 1)]]+Data[[#This Row],[PERSOANE CARE AU PARTICIPAT LA VOT  (TURUL AL 2-LEA)]]</f>
        <v>5280</v>
      </c>
      <c r="T2199" s="41">
        <f>Data[[#This Row],[TOTAL CHELTUIELI LEI]]/Data[[#This Row],[NUMĂRUL PERSOANELOR ÎNSCRISE ÎN LISTELE ELECTORALE]]</f>
        <v>1.5106056940075812</v>
      </c>
      <c r="U2199" s="41">
        <f>Data[[#This Row],[TOTAL CHELTUIELI EURO]]/Data[[#This Row],[NUMĂRUL PERSOANELOR ÎNSCRISE ÎN LISTELE ELECTORALE]]</f>
        <v>0.31210216607251534</v>
      </c>
      <c r="V2199" s="41">
        <f>Data[[#This Row],[TOTAL CHELTUIELI LEI]]/Data[[#This Row],[NUMĂRUL PERSOANELOR CARE AU PARTICIPAT LA VOT]]</f>
        <v>3.5473484848484849</v>
      </c>
      <c r="W2199" s="41">
        <f>Data[[#This Row],[TOTAL CHELTUIELI EURO]]/Data[[#This Row],[NUMĂRUL PERSOANELOR CARE AU PARTICIPAT LA VOT]]</f>
        <v>0.73290809794187828</v>
      </c>
      <c r="X2199" s="43">
        <v>4.8400999999999996</v>
      </c>
      <c r="Y2199" s="114" t="s">
        <v>2894</v>
      </c>
      <c r="Z2199" s="44">
        <v>1</v>
      </c>
      <c r="AA2199" s="115" t="s">
        <v>3105</v>
      </c>
      <c r="AB2199" s="44">
        <v>0</v>
      </c>
      <c r="AC2199" s="45"/>
    </row>
    <row r="2200" spans="1:29" x14ac:dyDescent="0.2">
      <c r="A2200" s="37">
        <v>2199</v>
      </c>
      <c r="B2200" s="38" t="s">
        <v>2413</v>
      </c>
      <c r="C2200" s="39" t="s">
        <v>2795</v>
      </c>
      <c r="D2200" s="40">
        <v>44101</v>
      </c>
      <c r="E2200" s="38">
        <v>1</v>
      </c>
      <c r="F2200" s="38"/>
      <c r="G2200" s="38" t="s">
        <v>2</v>
      </c>
      <c r="H2200" s="38" t="s">
        <v>2</v>
      </c>
      <c r="I2200" s="48">
        <v>0</v>
      </c>
      <c r="J2200" s="48">
        <v>42415</v>
      </c>
      <c r="K2200" s="48">
        <v>0</v>
      </c>
      <c r="L2200" s="41">
        <f>SUM(Data[[#This Row],[CHELTUIELI DE PERSONAL LEI]:[CHELTUIELI DE CAPITAL (ACTIVE NEFINANCIARE ) LEI]])</f>
        <v>42415</v>
      </c>
      <c r="M2200" s="41">
        <f>Data[[#This Row],[TOTAL CHELTUIELI LEI]]/Data[[#This Row],[CURS VALUTAR EURO BNR 22 07 2020]]</f>
        <v>8763.2486932088195</v>
      </c>
      <c r="N2200" s="49">
        <v>7448</v>
      </c>
      <c r="O2200" s="54"/>
      <c r="P2200" s="54">
        <v>3642</v>
      </c>
      <c r="Q2200" s="54"/>
      <c r="R2200" s="54">
        <f>Data[[#This Row],[PERSOANE ÎNSCRISE ÎN LISTELE ELECTORALE (TURUL 1)            ]]+Data[[#This Row],[PERSOANE ÎNSCRISE ÎN LISTELE ELECTORALE (TURUL AL 2-LEA)]]</f>
        <v>7448</v>
      </c>
      <c r="S2200" s="54">
        <f>Data[[#This Row],[PERSOANE CARE AU PARTICIPAT LA VOT (TURUL 1)]]+Data[[#This Row],[PERSOANE CARE AU PARTICIPAT LA VOT  (TURUL AL 2-LEA)]]</f>
        <v>3642</v>
      </c>
      <c r="T2200" s="41">
        <f>Data[[#This Row],[TOTAL CHELTUIELI LEI]]/Data[[#This Row],[NUMĂRUL PERSOANELOR ÎNSCRISE ÎN LISTELE ELECTORALE]]</f>
        <v>5.6948174006444683</v>
      </c>
      <c r="U2200" s="41">
        <f>Data[[#This Row],[TOTAL CHELTUIELI EURO]]/Data[[#This Row],[NUMĂRUL PERSOANELOR ÎNSCRISE ÎN LISTELE ELECTORALE]]</f>
        <v>1.1765908556939877</v>
      </c>
      <c r="V2200" s="41">
        <f>Data[[#This Row],[TOTAL CHELTUIELI LEI]]/Data[[#This Row],[NUMĂRUL PERSOANELOR CARE AU PARTICIPAT LA VOT]]</f>
        <v>11.646073585941791</v>
      </c>
      <c r="W2200" s="41">
        <f>Data[[#This Row],[TOTAL CHELTUIELI EURO]]/Data[[#This Row],[NUMĂRUL PERSOANELOR CARE AU PARTICIPAT LA VOT]]</f>
        <v>2.4061638366855629</v>
      </c>
      <c r="X2200" s="43">
        <v>4.8400999999999996</v>
      </c>
      <c r="Y2200" s="114" t="s">
        <v>2892</v>
      </c>
      <c r="Z2200" s="44">
        <v>5</v>
      </c>
      <c r="AA2200" s="115" t="s">
        <v>3107</v>
      </c>
      <c r="AB2200" s="44">
        <v>1</v>
      </c>
      <c r="AC2200" s="45"/>
    </row>
    <row r="2201" spans="1:29" x14ac:dyDescent="0.2">
      <c r="A2201" s="37">
        <v>2200</v>
      </c>
      <c r="B2201" s="38" t="s">
        <v>2413</v>
      </c>
      <c r="C2201" s="39" t="s">
        <v>2796</v>
      </c>
      <c r="D2201" s="40">
        <v>44101</v>
      </c>
      <c r="E2201" s="38">
        <v>1</v>
      </c>
      <c r="F2201" s="38"/>
      <c r="G2201" s="38" t="s">
        <v>2</v>
      </c>
      <c r="H2201" s="38" t="s">
        <v>2</v>
      </c>
      <c r="I2201" s="48">
        <v>2200</v>
      </c>
      <c r="J2201" s="48">
        <v>21042</v>
      </c>
      <c r="K2201" s="48">
        <v>0</v>
      </c>
      <c r="L2201" s="41">
        <f>SUM(Data[[#This Row],[CHELTUIELI DE PERSONAL LEI]:[CHELTUIELI DE CAPITAL (ACTIVE NEFINANCIARE ) LEI]])</f>
        <v>23242</v>
      </c>
      <c r="M2201" s="41">
        <f>Data[[#This Row],[TOTAL CHELTUIELI LEI]]/Data[[#This Row],[CURS VALUTAR EURO BNR 22 07 2020]]</f>
        <v>4801.9669015103</v>
      </c>
      <c r="N2201" s="49">
        <v>9715</v>
      </c>
      <c r="O2201" s="54"/>
      <c r="P2201" s="54">
        <v>5041</v>
      </c>
      <c r="Q2201" s="54"/>
      <c r="R2201" s="54">
        <f>Data[[#This Row],[PERSOANE ÎNSCRISE ÎN LISTELE ELECTORALE (TURUL 1)            ]]+Data[[#This Row],[PERSOANE ÎNSCRISE ÎN LISTELE ELECTORALE (TURUL AL 2-LEA)]]</f>
        <v>9715</v>
      </c>
      <c r="S2201" s="54">
        <f>Data[[#This Row],[PERSOANE CARE AU PARTICIPAT LA VOT (TURUL 1)]]+Data[[#This Row],[PERSOANE CARE AU PARTICIPAT LA VOT  (TURUL AL 2-LEA)]]</f>
        <v>5041</v>
      </c>
      <c r="T2201" s="41">
        <f>Data[[#This Row],[TOTAL CHELTUIELI LEI]]/Data[[#This Row],[NUMĂRUL PERSOANELOR ÎNSCRISE ÎN LISTELE ELECTORALE]]</f>
        <v>2.3923829130211014</v>
      </c>
      <c r="U2201" s="41">
        <f>Data[[#This Row],[TOTAL CHELTUIELI EURO]]/Data[[#This Row],[NUMĂRUL PERSOANELOR ÎNSCRISE ÎN LISTELE ELECTORALE]]</f>
        <v>0.49428377781886773</v>
      </c>
      <c r="V2201" s="41">
        <f>Data[[#This Row],[TOTAL CHELTUIELI LEI]]/Data[[#This Row],[NUMĂRUL PERSOANELOR CARE AU PARTICIPAT LA VOT]]</f>
        <v>4.6105931362824837</v>
      </c>
      <c r="W2201" s="41">
        <f>Data[[#This Row],[TOTAL CHELTUIELI EURO]]/Data[[#This Row],[NUMĂRUL PERSOANELOR CARE AU PARTICIPAT LA VOT]]</f>
        <v>0.95258220621112877</v>
      </c>
      <c r="X2201" s="43">
        <v>4.8400999999999996</v>
      </c>
      <c r="Y2201" s="114" t="s">
        <v>2891</v>
      </c>
      <c r="Z2201" s="44">
        <v>2</v>
      </c>
      <c r="AA2201" s="115" t="s">
        <v>3105</v>
      </c>
      <c r="AB2201" s="44">
        <v>0</v>
      </c>
      <c r="AC2201" s="45"/>
    </row>
    <row r="2202" spans="1:29" x14ac:dyDescent="0.2">
      <c r="A2202" s="37">
        <v>2201</v>
      </c>
      <c r="B2202" s="38" t="s">
        <v>2413</v>
      </c>
      <c r="C2202" s="39" t="s">
        <v>2797</v>
      </c>
      <c r="D2202" s="40">
        <v>44101</v>
      </c>
      <c r="E2202" s="38">
        <v>1</v>
      </c>
      <c r="F2202" s="38"/>
      <c r="G2202" s="38" t="s">
        <v>2</v>
      </c>
      <c r="H2202" s="38" t="s">
        <v>2</v>
      </c>
      <c r="I2202" s="48">
        <v>13113</v>
      </c>
      <c r="J2202" s="48">
        <v>2868</v>
      </c>
      <c r="K2202" s="48">
        <v>0</v>
      </c>
      <c r="L2202" s="41">
        <f>SUM(Data[[#This Row],[CHELTUIELI DE PERSONAL LEI]:[CHELTUIELI DE CAPITAL (ACTIVE NEFINANCIARE ) LEI]])</f>
        <v>15981</v>
      </c>
      <c r="M2202" s="41">
        <f>Data[[#This Row],[TOTAL CHELTUIELI LEI]]/Data[[#This Row],[CURS VALUTAR EURO BNR 22 07 2020]]</f>
        <v>3301.7912853040229</v>
      </c>
      <c r="N2202" s="49">
        <v>4718</v>
      </c>
      <c r="O2202" s="54"/>
      <c r="P2202" s="54">
        <v>2368</v>
      </c>
      <c r="Q2202" s="54"/>
      <c r="R2202" s="54">
        <f>Data[[#This Row],[PERSOANE ÎNSCRISE ÎN LISTELE ELECTORALE (TURUL 1)            ]]+Data[[#This Row],[PERSOANE ÎNSCRISE ÎN LISTELE ELECTORALE (TURUL AL 2-LEA)]]</f>
        <v>4718</v>
      </c>
      <c r="S2202" s="54">
        <f>Data[[#This Row],[PERSOANE CARE AU PARTICIPAT LA VOT (TURUL 1)]]+Data[[#This Row],[PERSOANE CARE AU PARTICIPAT LA VOT  (TURUL AL 2-LEA)]]</f>
        <v>2368</v>
      </c>
      <c r="T2202" s="41">
        <f>Data[[#This Row],[TOTAL CHELTUIELI LEI]]/Data[[#This Row],[NUMĂRUL PERSOANELOR ÎNSCRISE ÎN LISTELE ELECTORALE]]</f>
        <v>3.3872403560830859</v>
      </c>
      <c r="U2202" s="41">
        <f>Data[[#This Row],[TOTAL CHELTUIELI EURO]]/Data[[#This Row],[NUMĂRUL PERSOANELOR ÎNSCRISE ÎN LISTELE ELECTORALE]]</f>
        <v>0.69982858950911886</v>
      </c>
      <c r="V2202" s="41">
        <f>Data[[#This Row],[TOTAL CHELTUIELI LEI]]/Data[[#This Row],[NUMĂRUL PERSOANELOR CARE AU PARTICIPAT LA VOT]]</f>
        <v>6.7487331081081079</v>
      </c>
      <c r="W2202" s="41">
        <f>Data[[#This Row],[TOTAL CHELTUIELI EURO]]/Data[[#This Row],[NUMĂRUL PERSOANELOR CARE AU PARTICIPAT LA VOT]]</f>
        <v>1.3943375360236583</v>
      </c>
      <c r="X2202" s="43">
        <v>4.8400999999999996</v>
      </c>
      <c r="Y2202" s="114" t="s">
        <v>2884</v>
      </c>
      <c r="Z2202" s="44">
        <v>3</v>
      </c>
      <c r="AA2202" s="115" t="s">
        <v>3105</v>
      </c>
      <c r="AB2202" s="44">
        <v>0</v>
      </c>
      <c r="AC2202" s="45"/>
    </row>
    <row r="2203" spans="1:29" x14ac:dyDescent="0.2">
      <c r="A2203" s="37">
        <v>2202</v>
      </c>
      <c r="B2203" s="38" t="s">
        <v>2413</v>
      </c>
      <c r="C2203" s="39" t="s">
        <v>2798</v>
      </c>
      <c r="D2203" s="40">
        <v>44101</v>
      </c>
      <c r="E2203" s="38">
        <v>1</v>
      </c>
      <c r="F2203" s="38"/>
      <c r="G2203" s="38" t="s">
        <v>2</v>
      </c>
      <c r="H2203" s="38" t="s">
        <v>2</v>
      </c>
      <c r="I2203" s="48">
        <v>6700</v>
      </c>
      <c r="J2203" s="48">
        <v>17182</v>
      </c>
      <c r="K2203" s="48">
        <v>0</v>
      </c>
      <c r="L2203" s="41">
        <f>SUM(Data[[#This Row],[CHELTUIELI DE PERSONAL LEI]:[CHELTUIELI DE CAPITAL (ACTIVE NEFINANCIARE ) LEI]])</f>
        <v>23882</v>
      </c>
      <c r="M2203" s="41">
        <f>Data[[#This Row],[TOTAL CHELTUIELI LEI]]/Data[[#This Row],[CURS VALUTAR EURO BNR 22 07 2020]]</f>
        <v>4934.1955744716024</v>
      </c>
      <c r="N2203" s="49">
        <v>9306</v>
      </c>
      <c r="O2203" s="54"/>
      <c r="P2203" s="54">
        <v>4230</v>
      </c>
      <c r="Q2203" s="54"/>
      <c r="R2203" s="54">
        <f>Data[[#This Row],[PERSOANE ÎNSCRISE ÎN LISTELE ELECTORALE (TURUL 1)            ]]+Data[[#This Row],[PERSOANE ÎNSCRISE ÎN LISTELE ELECTORALE (TURUL AL 2-LEA)]]</f>
        <v>9306</v>
      </c>
      <c r="S2203" s="54">
        <f>Data[[#This Row],[PERSOANE CARE AU PARTICIPAT LA VOT (TURUL 1)]]+Data[[#This Row],[PERSOANE CARE AU PARTICIPAT LA VOT  (TURUL AL 2-LEA)]]</f>
        <v>4230</v>
      </c>
      <c r="T2203" s="41">
        <f>Data[[#This Row],[TOTAL CHELTUIELI LEI]]/Data[[#This Row],[NUMĂRUL PERSOANELOR ÎNSCRISE ÎN LISTELE ELECTORALE]]</f>
        <v>2.566301310982162</v>
      </c>
      <c r="U2203" s="41">
        <f>Data[[#This Row],[TOTAL CHELTUIELI EURO]]/Data[[#This Row],[NUMĂRUL PERSOANELOR ÎNSCRISE ÎN LISTELE ELECTORALE]]</f>
        <v>0.53021658870315946</v>
      </c>
      <c r="V2203" s="41">
        <f>Data[[#This Row],[TOTAL CHELTUIELI LEI]]/Data[[#This Row],[NUMĂRUL PERSOANELOR CARE AU PARTICIPAT LA VOT]]</f>
        <v>5.6458628841607563</v>
      </c>
      <c r="W2203" s="41">
        <f>Data[[#This Row],[TOTAL CHELTUIELI EURO]]/Data[[#This Row],[NUMĂRUL PERSOANELOR CARE AU PARTICIPAT LA VOT]]</f>
        <v>1.1664764951469508</v>
      </c>
      <c r="X2203" s="43">
        <v>4.8400999999999996</v>
      </c>
      <c r="Y2203" s="114" t="s">
        <v>2891</v>
      </c>
      <c r="Z2203" s="44">
        <v>2</v>
      </c>
      <c r="AA2203" s="115" t="s">
        <v>3105</v>
      </c>
      <c r="AB2203" s="44">
        <v>0</v>
      </c>
      <c r="AC2203" s="45"/>
    </row>
    <row r="2204" spans="1:29" x14ac:dyDescent="0.2">
      <c r="A2204" s="37">
        <v>2203</v>
      </c>
      <c r="B2204" s="38" t="s">
        <v>2413</v>
      </c>
      <c r="C2204" s="39" t="s">
        <v>2799</v>
      </c>
      <c r="D2204" s="40">
        <v>44101</v>
      </c>
      <c r="E2204" s="38">
        <v>1</v>
      </c>
      <c r="F2204" s="38"/>
      <c r="G2204" s="38" t="s">
        <v>2</v>
      </c>
      <c r="H2204" s="38" t="s">
        <v>2</v>
      </c>
      <c r="I2204" s="48">
        <v>4700</v>
      </c>
      <c r="J2204" s="48">
        <v>4070.87</v>
      </c>
      <c r="K2204" s="48">
        <v>0</v>
      </c>
      <c r="L2204" s="41">
        <f>SUM(Data[[#This Row],[CHELTUIELI DE PERSONAL LEI]:[CHELTUIELI DE CAPITAL (ACTIVE NEFINANCIARE ) LEI]])</f>
        <v>8770.869999999999</v>
      </c>
      <c r="M2204" s="41">
        <f>Data[[#This Row],[TOTAL CHELTUIELI LEI]]/Data[[#This Row],[CURS VALUTAR EURO BNR 22 07 2020]]</f>
        <v>1812.1257825251544</v>
      </c>
      <c r="N2204" s="49">
        <v>11070</v>
      </c>
      <c r="O2204" s="54"/>
      <c r="P2204" s="54">
        <v>4976</v>
      </c>
      <c r="Q2204" s="54"/>
      <c r="R2204" s="54">
        <f>Data[[#This Row],[PERSOANE ÎNSCRISE ÎN LISTELE ELECTORALE (TURUL 1)            ]]+Data[[#This Row],[PERSOANE ÎNSCRISE ÎN LISTELE ELECTORALE (TURUL AL 2-LEA)]]</f>
        <v>11070</v>
      </c>
      <c r="S2204" s="54">
        <f>Data[[#This Row],[PERSOANE CARE AU PARTICIPAT LA VOT (TURUL 1)]]+Data[[#This Row],[PERSOANE CARE AU PARTICIPAT LA VOT  (TURUL AL 2-LEA)]]</f>
        <v>4976</v>
      </c>
      <c r="T2204" s="41">
        <f>Data[[#This Row],[TOTAL CHELTUIELI LEI]]/Data[[#This Row],[NUMĂRUL PERSOANELOR ÎNSCRISE ÎN LISTELE ELECTORALE]]</f>
        <v>0.79230984643179758</v>
      </c>
      <c r="U2204" s="41">
        <f>Data[[#This Row],[TOTAL CHELTUIELI EURO]]/Data[[#This Row],[NUMĂRUL PERSOANELOR ÎNSCRISE ÎN LISTELE ELECTORALE]]</f>
        <v>0.16369699932476553</v>
      </c>
      <c r="V2204" s="41">
        <f>Data[[#This Row],[TOTAL CHELTUIELI LEI]]/Data[[#This Row],[NUMĂRUL PERSOANELOR CARE AU PARTICIPAT LA VOT]]</f>
        <v>1.7626346463022506</v>
      </c>
      <c r="W2204" s="41">
        <f>Data[[#This Row],[TOTAL CHELTUIELI EURO]]/Data[[#This Row],[NUMĂRUL PERSOANELOR CARE AU PARTICIPAT LA VOT]]</f>
        <v>0.3641731878065021</v>
      </c>
      <c r="X2204" s="43">
        <v>4.8400999999999996</v>
      </c>
      <c r="Y2204" s="114" t="s">
        <v>2890</v>
      </c>
      <c r="Z2204" s="44">
        <v>0</v>
      </c>
      <c r="AA2204" s="115" t="s">
        <v>3105</v>
      </c>
      <c r="AB2204" s="44">
        <v>0</v>
      </c>
      <c r="AC2204" s="45"/>
    </row>
    <row r="2205" spans="1:29" x14ac:dyDescent="0.2">
      <c r="A2205" s="37">
        <v>2204</v>
      </c>
      <c r="B2205" s="38" t="s">
        <v>2413</v>
      </c>
      <c r="C2205" s="39" t="s">
        <v>2416</v>
      </c>
      <c r="D2205" s="40">
        <v>44101</v>
      </c>
      <c r="E2205" s="38">
        <v>1</v>
      </c>
      <c r="F2205" s="38"/>
      <c r="G2205" s="38" t="s">
        <v>2</v>
      </c>
      <c r="H2205" s="38" t="s">
        <v>2</v>
      </c>
      <c r="I2205" s="48">
        <v>4900</v>
      </c>
      <c r="J2205" s="48">
        <v>4641</v>
      </c>
      <c r="K2205" s="48">
        <v>0</v>
      </c>
      <c r="L2205" s="41">
        <f>SUM(Data[[#This Row],[CHELTUIELI DE PERSONAL LEI]:[CHELTUIELI DE CAPITAL (ACTIVE NEFINANCIARE ) LEI]])</f>
        <v>9541</v>
      </c>
      <c r="M2205" s="41">
        <f>Data[[#This Row],[TOTAL CHELTUIELI LEI]]/Data[[#This Row],[CURS VALUTAR EURO BNR 22 07 2020]]</f>
        <v>1971.2402636309168</v>
      </c>
      <c r="N2205" s="49">
        <v>1672</v>
      </c>
      <c r="O2205" s="54"/>
      <c r="P2205" s="54">
        <v>1090</v>
      </c>
      <c r="Q2205" s="54"/>
      <c r="R2205" s="54">
        <f>Data[[#This Row],[PERSOANE ÎNSCRISE ÎN LISTELE ELECTORALE (TURUL 1)            ]]+Data[[#This Row],[PERSOANE ÎNSCRISE ÎN LISTELE ELECTORALE (TURUL AL 2-LEA)]]</f>
        <v>1672</v>
      </c>
      <c r="S2205" s="54">
        <f>Data[[#This Row],[PERSOANE CARE AU PARTICIPAT LA VOT (TURUL 1)]]+Data[[#This Row],[PERSOANE CARE AU PARTICIPAT LA VOT  (TURUL AL 2-LEA)]]</f>
        <v>1090</v>
      </c>
      <c r="T2205" s="41">
        <f>Data[[#This Row],[TOTAL CHELTUIELI LEI]]/Data[[#This Row],[NUMĂRUL PERSOANELOR ÎNSCRISE ÎN LISTELE ELECTORALE]]</f>
        <v>5.7063397129186599</v>
      </c>
      <c r="U2205" s="41">
        <f>Data[[#This Row],[TOTAL CHELTUIELI EURO]]/Data[[#This Row],[NUMĂRUL PERSOANELOR ÎNSCRISE ÎN LISTELE ELECTORALE]]</f>
        <v>1.1789714495400221</v>
      </c>
      <c r="V2205" s="41">
        <f>Data[[#This Row],[TOTAL CHELTUIELI LEI]]/Data[[#This Row],[NUMĂRUL PERSOANELOR CARE AU PARTICIPAT LA VOT]]</f>
        <v>8.7532110091743114</v>
      </c>
      <c r="W2205" s="41">
        <f>Data[[#This Row],[TOTAL CHELTUIELI EURO]]/Data[[#This Row],[NUMĂRUL PERSOANELOR CARE AU PARTICIPAT LA VOT]]</f>
        <v>1.8084773060834098</v>
      </c>
      <c r="X2205" s="43">
        <v>4.8400999999999996</v>
      </c>
      <c r="Y2205" s="114" t="s">
        <v>2892</v>
      </c>
      <c r="Z2205" s="44">
        <v>5</v>
      </c>
      <c r="AA2205" s="115" t="s">
        <v>3107</v>
      </c>
      <c r="AB2205" s="44">
        <v>1</v>
      </c>
      <c r="AC2205" s="45"/>
    </row>
    <row r="2206" spans="1:29" x14ac:dyDescent="0.2">
      <c r="A2206" s="37">
        <v>2205</v>
      </c>
      <c r="B2206" s="38" t="s">
        <v>2413</v>
      </c>
      <c r="C2206" s="39" t="s">
        <v>2862</v>
      </c>
      <c r="D2206" s="40">
        <v>44101</v>
      </c>
      <c r="E2206" s="38">
        <v>1</v>
      </c>
      <c r="F2206" s="38"/>
      <c r="G2206" s="38" t="s">
        <v>2</v>
      </c>
      <c r="H2206" s="38" t="s">
        <v>2</v>
      </c>
      <c r="I2206" s="48">
        <v>4000</v>
      </c>
      <c r="J2206" s="48">
        <v>37667</v>
      </c>
      <c r="K2206" s="48">
        <v>0</v>
      </c>
      <c r="L2206" s="41">
        <f>SUM(Data[[#This Row],[CHELTUIELI DE PERSONAL LEI]:[CHELTUIELI DE CAPITAL (ACTIVE NEFINANCIARE ) LEI]])</f>
        <v>41667</v>
      </c>
      <c r="M2206" s="41">
        <f>Data[[#This Row],[TOTAL CHELTUIELI LEI]]/Data[[#This Row],[CURS VALUTAR EURO BNR 22 07 2020]]</f>
        <v>8608.7064316852957</v>
      </c>
      <c r="N2206" s="49">
        <v>4604</v>
      </c>
      <c r="O2206" s="54"/>
      <c r="P2206" s="54">
        <v>2420</v>
      </c>
      <c r="Q2206" s="54"/>
      <c r="R2206" s="54">
        <f>Data[[#This Row],[PERSOANE ÎNSCRISE ÎN LISTELE ELECTORALE (TURUL 1)            ]]+Data[[#This Row],[PERSOANE ÎNSCRISE ÎN LISTELE ELECTORALE (TURUL AL 2-LEA)]]</f>
        <v>4604</v>
      </c>
      <c r="S2206" s="54">
        <f>Data[[#This Row],[PERSOANE CARE AU PARTICIPAT LA VOT (TURUL 1)]]+Data[[#This Row],[PERSOANE CARE AU PARTICIPAT LA VOT  (TURUL AL 2-LEA)]]</f>
        <v>2420</v>
      </c>
      <c r="T2206" s="41">
        <f>Data[[#This Row],[TOTAL CHELTUIELI LEI]]/Data[[#This Row],[NUMĂRUL PERSOANELOR ÎNSCRISE ÎN LISTELE ELECTORALE]]</f>
        <v>9.0501737619461338</v>
      </c>
      <c r="U2206" s="41">
        <f>Data[[#This Row],[TOTAL CHELTUIELI EURO]]/Data[[#This Row],[NUMĂRUL PERSOANELOR ÎNSCRISE ÎN LISTELE ELECTORALE]]</f>
        <v>1.8698319790802118</v>
      </c>
      <c r="V2206" s="41">
        <f>Data[[#This Row],[TOTAL CHELTUIELI LEI]]/Data[[#This Row],[NUMĂRUL PERSOANELOR CARE AU PARTICIPAT LA VOT]]</f>
        <v>17.217768595041321</v>
      </c>
      <c r="W2206" s="41">
        <f>Data[[#This Row],[TOTAL CHELTUIELI EURO]]/Data[[#This Row],[NUMĂRUL PERSOANELOR CARE AU PARTICIPAT LA VOT]]</f>
        <v>3.5573167073079732</v>
      </c>
      <c r="X2206" s="43">
        <v>4.8400999999999996</v>
      </c>
      <c r="Y2206" s="114" t="s">
        <v>2887</v>
      </c>
      <c r="Z2206" s="44">
        <v>9</v>
      </c>
      <c r="AA2206" s="115" t="s">
        <v>3107</v>
      </c>
      <c r="AB2206" s="44">
        <v>1</v>
      </c>
      <c r="AC2206" s="45"/>
    </row>
    <row r="2207" spans="1:29" x14ac:dyDescent="0.2">
      <c r="A2207" s="37">
        <v>2206</v>
      </c>
      <c r="B2207" s="38" t="s">
        <v>2413</v>
      </c>
      <c r="C2207" s="39" t="s">
        <v>2417</v>
      </c>
      <c r="D2207" s="40">
        <v>44101</v>
      </c>
      <c r="E2207" s="38">
        <v>1</v>
      </c>
      <c r="F2207" s="38"/>
      <c r="G2207" s="38" t="s">
        <v>2</v>
      </c>
      <c r="H2207" s="38" t="s">
        <v>2</v>
      </c>
      <c r="I2207" s="48">
        <v>1080</v>
      </c>
      <c r="J2207" s="48">
        <v>8960.25</v>
      </c>
      <c r="K2207" s="48">
        <v>0</v>
      </c>
      <c r="L2207" s="41">
        <f>SUM(Data[[#This Row],[CHELTUIELI DE PERSONAL LEI]:[CHELTUIELI DE CAPITAL (ACTIVE NEFINANCIARE ) LEI]])</f>
        <v>10040.25</v>
      </c>
      <c r="M2207" s="41">
        <f>Data[[#This Row],[TOTAL CHELTUIELI LEI]]/Data[[#This Row],[CURS VALUTAR EURO BNR 22 07 2020]]</f>
        <v>2074.3889589058081</v>
      </c>
      <c r="N2207" s="49">
        <v>2712</v>
      </c>
      <c r="O2207" s="54"/>
      <c r="P2207" s="54">
        <v>1780</v>
      </c>
      <c r="Q2207" s="54"/>
      <c r="R2207" s="54">
        <f>Data[[#This Row],[PERSOANE ÎNSCRISE ÎN LISTELE ELECTORALE (TURUL 1)            ]]+Data[[#This Row],[PERSOANE ÎNSCRISE ÎN LISTELE ELECTORALE (TURUL AL 2-LEA)]]</f>
        <v>2712</v>
      </c>
      <c r="S2207" s="54">
        <f>Data[[#This Row],[PERSOANE CARE AU PARTICIPAT LA VOT (TURUL 1)]]+Data[[#This Row],[PERSOANE CARE AU PARTICIPAT LA VOT  (TURUL AL 2-LEA)]]</f>
        <v>1780</v>
      </c>
      <c r="T2207" s="41">
        <f>Data[[#This Row],[TOTAL CHELTUIELI LEI]]/Data[[#This Row],[NUMĂRUL PERSOANELOR ÎNSCRISE ÎN LISTELE ELECTORALE]]</f>
        <v>3.7021570796460175</v>
      </c>
      <c r="U2207" s="41">
        <f>Data[[#This Row],[TOTAL CHELTUIELI EURO]]/Data[[#This Row],[NUMĂRUL PERSOANELOR ÎNSCRISE ÎN LISTELE ELECTORALE]]</f>
        <v>0.76489268396231858</v>
      </c>
      <c r="V2207" s="41">
        <f>Data[[#This Row],[TOTAL CHELTUIELI LEI]]/Data[[#This Row],[NUMĂRUL PERSOANELOR CARE AU PARTICIPAT LA VOT]]</f>
        <v>5.6405898876404494</v>
      </c>
      <c r="W2207" s="41">
        <f>Data[[#This Row],[TOTAL CHELTUIELI EURO]]/Data[[#This Row],[NUMĂRUL PERSOANELOR CARE AU PARTICIPAT LA VOT]]</f>
        <v>1.1653870555650607</v>
      </c>
      <c r="X2207" s="43">
        <v>4.8400999999999996</v>
      </c>
      <c r="Y2207" s="114" t="s">
        <v>2884</v>
      </c>
      <c r="Z2207" s="44">
        <v>3</v>
      </c>
      <c r="AA2207" s="115" t="s">
        <v>3105</v>
      </c>
      <c r="AB2207" s="44">
        <v>0</v>
      </c>
      <c r="AC2207" s="45"/>
    </row>
    <row r="2208" spans="1:29" x14ac:dyDescent="0.2">
      <c r="A2208" s="37">
        <v>2207</v>
      </c>
      <c r="B2208" s="38" t="s">
        <v>2413</v>
      </c>
      <c r="C2208" s="39" t="s">
        <v>2418</v>
      </c>
      <c r="D2208" s="40">
        <v>44101</v>
      </c>
      <c r="E2208" s="38">
        <v>1</v>
      </c>
      <c r="F2208" s="38"/>
      <c r="G2208" s="38" t="s">
        <v>2</v>
      </c>
      <c r="H2208" s="38" t="s">
        <v>2</v>
      </c>
      <c r="I2208" s="48">
        <v>2310</v>
      </c>
      <c r="J2208" s="48">
        <v>0</v>
      </c>
      <c r="K2208" s="48">
        <v>0</v>
      </c>
      <c r="L2208" s="41">
        <f>SUM(Data[[#This Row],[CHELTUIELI DE PERSONAL LEI]:[CHELTUIELI DE CAPITAL (ACTIVE NEFINANCIARE ) LEI]])</f>
        <v>2310</v>
      </c>
      <c r="M2208" s="41">
        <f>Data[[#This Row],[TOTAL CHELTUIELI LEI]]/Data[[#This Row],[CURS VALUTAR EURO BNR 22 07 2020]]</f>
        <v>477.26286646970107</v>
      </c>
      <c r="N2208" s="49">
        <v>1658</v>
      </c>
      <c r="O2208" s="54"/>
      <c r="P2208" s="54">
        <v>1024</v>
      </c>
      <c r="Q2208" s="54"/>
      <c r="R2208" s="54">
        <f>Data[[#This Row],[PERSOANE ÎNSCRISE ÎN LISTELE ELECTORALE (TURUL 1)            ]]+Data[[#This Row],[PERSOANE ÎNSCRISE ÎN LISTELE ELECTORALE (TURUL AL 2-LEA)]]</f>
        <v>1658</v>
      </c>
      <c r="S2208" s="54">
        <f>Data[[#This Row],[PERSOANE CARE AU PARTICIPAT LA VOT (TURUL 1)]]+Data[[#This Row],[PERSOANE CARE AU PARTICIPAT LA VOT  (TURUL AL 2-LEA)]]</f>
        <v>1024</v>
      </c>
      <c r="T2208" s="41">
        <f>Data[[#This Row],[TOTAL CHELTUIELI LEI]]/Data[[#This Row],[NUMĂRUL PERSOANELOR ÎNSCRISE ÎN LISTELE ELECTORALE]]</f>
        <v>1.3932448733413751</v>
      </c>
      <c r="U2208" s="41">
        <f>Data[[#This Row],[TOTAL CHELTUIELI EURO]]/Data[[#This Row],[NUMĂRUL PERSOANELOR ÎNSCRISE ÎN LISTELE ELECTORALE]]</f>
        <v>0.2878545636126062</v>
      </c>
      <c r="V2208" s="41">
        <f>Data[[#This Row],[TOTAL CHELTUIELI LEI]]/Data[[#This Row],[NUMĂRUL PERSOANELOR CARE AU PARTICIPAT LA VOT]]</f>
        <v>2.255859375</v>
      </c>
      <c r="W2208" s="41">
        <f>Data[[#This Row],[TOTAL CHELTUIELI EURO]]/Data[[#This Row],[NUMĂRUL PERSOANELOR CARE AU PARTICIPAT LA VOT]]</f>
        <v>0.46607701803681745</v>
      </c>
      <c r="X2208" s="43">
        <v>4.8400999999999996</v>
      </c>
      <c r="Y2208" s="114" t="s">
        <v>2894</v>
      </c>
      <c r="Z2208" s="44">
        <v>1</v>
      </c>
      <c r="AA2208" s="115" t="s">
        <v>3105</v>
      </c>
      <c r="AB2208" s="44">
        <v>0</v>
      </c>
      <c r="AC2208" s="45"/>
    </row>
    <row r="2209" spans="1:29" x14ac:dyDescent="0.2">
      <c r="A2209" s="37">
        <v>2208</v>
      </c>
      <c r="B2209" s="38" t="s">
        <v>2413</v>
      </c>
      <c r="C2209" s="39" t="s">
        <v>2861</v>
      </c>
      <c r="D2209" s="40">
        <v>44101</v>
      </c>
      <c r="E2209" s="38">
        <v>1</v>
      </c>
      <c r="F2209" s="38"/>
      <c r="G2209" s="38" t="s">
        <v>2</v>
      </c>
      <c r="H2209" s="38" t="s">
        <v>2</v>
      </c>
      <c r="I2209" s="48">
        <v>5400</v>
      </c>
      <c r="J2209" s="48">
        <v>988</v>
      </c>
      <c r="K2209" s="48">
        <v>0</v>
      </c>
      <c r="L2209" s="41">
        <f>SUM(Data[[#This Row],[CHELTUIELI DE PERSONAL LEI]:[CHELTUIELI DE CAPITAL (ACTIVE NEFINANCIARE ) LEI]])</f>
        <v>6388</v>
      </c>
      <c r="M2209" s="41">
        <f>Data[[#This Row],[TOTAL CHELTUIELI LEI]]/Data[[#This Row],[CURS VALUTAR EURO BNR 22 07 2020]]</f>
        <v>1319.8074419950003</v>
      </c>
      <c r="N2209" s="49">
        <v>925</v>
      </c>
      <c r="O2209" s="54"/>
      <c r="P2209" s="54">
        <v>765</v>
      </c>
      <c r="Q2209" s="54"/>
      <c r="R2209" s="54">
        <f>Data[[#This Row],[PERSOANE ÎNSCRISE ÎN LISTELE ELECTORALE (TURUL 1)            ]]+Data[[#This Row],[PERSOANE ÎNSCRISE ÎN LISTELE ELECTORALE (TURUL AL 2-LEA)]]</f>
        <v>925</v>
      </c>
      <c r="S2209" s="54">
        <f>Data[[#This Row],[PERSOANE CARE AU PARTICIPAT LA VOT (TURUL 1)]]+Data[[#This Row],[PERSOANE CARE AU PARTICIPAT LA VOT  (TURUL AL 2-LEA)]]</f>
        <v>765</v>
      </c>
      <c r="T2209" s="41">
        <f>Data[[#This Row],[TOTAL CHELTUIELI LEI]]/Data[[#This Row],[NUMĂRUL PERSOANELOR ÎNSCRISE ÎN LISTELE ELECTORALE]]</f>
        <v>6.9059459459459456</v>
      </c>
      <c r="U2209" s="41">
        <f>Data[[#This Row],[TOTAL CHELTUIELI EURO]]/Data[[#This Row],[NUMĂRUL PERSOANELOR ÎNSCRISE ÎN LISTELE ELECTORALE]]</f>
        <v>1.4268188562108111</v>
      </c>
      <c r="V2209" s="41">
        <f>Data[[#This Row],[TOTAL CHELTUIELI LEI]]/Data[[#This Row],[NUMĂRUL PERSOANELOR CARE AU PARTICIPAT LA VOT]]</f>
        <v>8.3503267973856214</v>
      </c>
      <c r="W2209" s="41">
        <f>Data[[#This Row],[TOTAL CHELTUIELI EURO]]/Data[[#This Row],[NUMĂRUL PERSOANELOR CARE AU PARTICIPAT LA VOT]]</f>
        <v>1.7252384862679744</v>
      </c>
      <c r="X2209" s="43">
        <v>4.8400999999999996</v>
      </c>
      <c r="Y2209" s="114" t="s">
        <v>2889</v>
      </c>
      <c r="Z2209" s="44">
        <v>6</v>
      </c>
      <c r="AA2209" s="115" t="s">
        <v>3107</v>
      </c>
      <c r="AB2209" s="44">
        <v>1</v>
      </c>
      <c r="AC2209" s="45"/>
    </row>
    <row r="2210" spans="1:29" x14ac:dyDescent="0.2">
      <c r="A2210" s="37">
        <v>2209</v>
      </c>
      <c r="B2210" s="38" t="s">
        <v>2413</v>
      </c>
      <c r="C2210" s="39" t="s">
        <v>2419</v>
      </c>
      <c r="D2210" s="40">
        <v>44101</v>
      </c>
      <c r="E2210" s="38">
        <v>1</v>
      </c>
      <c r="F2210" s="38"/>
      <c r="G2210" s="38" t="s">
        <v>2</v>
      </c>
      <c r="H2210" s="38" t="s">
        <v>2</v>
      </c>
      <c r="I2210" s="48">
        <v>4000</v>
      </c>
      <c r="J2210" s="48">
        <v>18007.740000000002</v>
      </c>
      <c r="K2210" s="48">
        <v>0</v>
      </c>
      <c r="L2210" s="41">
        <f>SUM(Data[[#This Row],[CHELTUIELI DE PERSONAL LEI]:[CHELTUIELI DE CAPITAL (ACTIVE NEFINANCIARE ) LEI]])</f>
        <v>22007.74</v>
      </c>
      <c r="M2210" s="41">
        <f>Data[[#This Row],[TOTAL CHELTUIELI LEI]]/Data[[#This Row],[CURS VALUTAR EURO BNR 22 07 2020]]</f>
        <v>4546.9597735583984</v>
      </c>
      <c r="N2210" s="49">
        <v>6744</v>
      </c>
      <c r="O2210" s="54"/>
      <c r="P2210" s="54">
        <v>4116</v>
      </c>
      <c r="Q2210" s="54"/>
      <c r="R2210" s="54">
        <f>Data[[#This Row],[PERSOANE ÎNSCRISE ÎN LISTELE ELECTORALE (TURUL 1)            ]]+Data[[#This Row],[PERSOANE ÎNSCRISE ÎN LISTELE ELECTORALE (TURUL AL 2-LEA)]]</f>
        <v>6744</v>
      </c>
      <c r="S2210" s="54">
        <f>Data[[#This Row],[PERSOANE CARE AU PARTICIPAT LA VOT (TURUL 1)]]+Data[[#This Row],[PERSOANE CARE AU PARTICIPAT LA VOT  (TURUL AL 2-LEA)]]</f>
        <v>4116</v>
      </c>
      <c r="T2210" s="41">
        <f>Data[[#This Row],[TOTAL CHELTUIELI LEI]]/Data[[#This Row],[NUMĂRUL PERSOANELOR ÎNSCRISE ÎN LISTELE ELECTORALE]]</f>
        <v>3.2633066429418744</v>
      </c>
      <c r="U2210" s="41">
        <f>Data[[#This Row],[TOTAL CHELTUIELI EURO]]/Data[[#This Row],[NUMĂRUL PERSOANELOR ÎNSCRISE ÎN LISTELE ELECTORALE]]</f>
        <v>0.67422297947188592</v>
      </c>
      <c r="V2210" s="41">
        <f>Data[[#This Row],[TOTAL CHELTUIELI LEI]]/Data[[#This Row],[NUMĂRUL PERSOANELOR CARE AU PARTICIPAT LA VOT]]</f>
        <v>5.3468756073858117</v>
      </c>
      <c r="W2210" s="41">
        <f>Data[[#This Row],[TOTAL CHELTUIELI EURO]]/Data[[#This Row],[NUMĂRUL PERSOANELOR CARE AU PARTICIPAT LA VOT]]</f>
        <v>1.1047035407090375</v>
      </c>
      <c r="X2210" s="43">
        <v>4.8400999999999996</v>
      </c>
      <c r="Y2210" s="114" t="s">
        <v>2884</v>
      </c>
      <c r="Z2210" s="44">
        <v>3</v>
      </c>
      <c r="AA2210" s="115" t="s">
        <v>3105</v>
      </c>
      <c r="AB2210" s="44">
        <v>0</v>
      </c>
      <c r="AC2210" s="45"/>
    </row>
    <row r="2211" spans="1:29" x14ac:dyDescent="0.2">
      <c r="A2211" s="37">
        <v>2210</v>
      </c>
      <c r="B2211" s="38" t="s">
        <v>2413</v>
      </c>
      <c r="C2211" s="39" t="s">
        <v>2420</v>
      </c>
      <c r="D2211" s="40">
        <v>44101</v>
      </c>
      <c r="E2211" s="38">
        <v>1</v>
      </c>
      <c r="F2211" s="38"/>
      <c r="G2211" s="38" t="s">
        <v>2</v>
      </c>
      <c r="H2211" s="38" t="s">
        <v>2</v>
      </c>
      <c r="I2211" s="48">
        <v>600</v>
      </c>
      <c r="J2211" s="48">
        <v>5396</v>
      </c>
      <c r="K2211" s="48">
        <v>0</v>
      </c>
      <c r="L2211" s="41">
        <f>SUM(Data[[#This Row],[CHELTUIELI DE PERSONAL LEI]:[CHELTUIELI DE CAPITAL (ACTIVE NEFINANCIARE ) LEI]])</f>
        <v>5996</v>
      </c>
      <c r="M2211" s="41">
        <f>Data[[#This Row],[TOTAL CHELTUIELI LEI]]/Data[[#This Row],[CURS VALUTAR EURO BNR 22 07 2020]]</f>
        <v>1238.8173798062026</v>
      </c>
      <c r="N2211" s="49">
        <v>3290</v>
      </c>
      <c r="O2211" s="54"/>
      <c r="P2211" s="54">
        <v>1611</v>
      </c>
      <c r="Q2211" s="54"/>
      <c r="R2211" s="54">
        <f>Data[[#This Row],[PERSOANE ÎNSCRISE ÎN LISTELE ELECTORALE (TURUL 1)            ]]+Data[[#This Row],[PERSOANE ÎNSCRISE ÎN LISTELE ELECTORALE (TURUL AL 2-LEA)]]</f>
        <v>3290</v>
      </c>
      <c r="S2211" s="54">
        <f>Data[[#This Row],[PERSOANE CARE AU PARTICIPAT LA VOT (TURUL 1)]]+Data[[#This Row],[PERSOANE CARE AU PARTICIPAT LA VOT  (TURUL AL 2-LEA)]]</f>
        <v>1611</v>
      </c>
      <c r="T2211" s="41">
        <f>Data[[#This Row],[TOTAL CHELTUIELI LEI]]/Data[[#This Row],[NUMĂRUL PERSOANELOR ÎNSCRISE ÎN LISTELE ELECTORALE]]</f>
        <v>1.8224924012158055</v>
      </c>
      <c r="U2211" s="41">
        <f>Data[[#This Row],[TOTAL CHELTUIELI EURO]]/Data[[#This Row],[NUMĂRUL PERSOANELOR ÎNSCRISE ÎN LISTELE ELECTORALE]]</f>
        <v>0.37654023702316186</v>
      </c>
      <c r="V2211" s="41">
        <f>Data[[#This Row],[TOTAL CHELTUIELI LEI]]/Data[[#This Row],[NUMĂRUL PERSOANELOR CARE AU PARTICIPAT LA VOT]]</f>
        <v>3.7219118559900681</v>
      </c>
      <c r="W2211" s="41">
        <f>Data[[#This Row],[TOTAL CHELTUIELI EURO]]/Data[[#This Row],[NUMĂRUL PERSOANELOR CARE AU PARTICIPAT LA VOT]]</f>
        <v>0.76897416499453919</v>
      </c>
      <c r="X2211" s="43">
        <v>4.8400999999999996</v>
      </c>
      <c r="Y2211" s="114" t="s">
        <v>2894</v>
      </c>
      <c r="Z2211" s="44">
        <v>1</v>
      </c>
      <c r="AA2211" s="115" t="s">
        <v>3105</v>
      </c>
      <c r="AB2211" s="44">
        <v>0</v>
      </c>
      <c r="AC2211" s="45"/>
    </row>
    <row r="2212" spans="1:29" x14ac:dyDescent="0.2">
      <c r="A2212" s="37">
        <v>2211</v>
      </c>
      <c r="B2212" s="38" t="s">
        <v>2413</v>
      </c>
      <c r="C2212" s="39" t="s">
        <v>2421</v>
      </c>
      <c r="D2212" s="40">
        <v>44101</v>
      </c>
      <c r="E2212" s="38">
        <v>1</v>
      </c>
      <c r="F2212" s="38"/>
      <c r="G2212" s="38" t="s">
        <v>2</v>
      </c>
      <c r="H2212" s="38" t="s">
        <v>2</v>
      </c>
      <c r="I2212" s="48">
        <v>58287</v>
      </c>
      <c r="J2212" s="48">
        <v>3791.78</v>
      </c>
      <c r="K2212" s="48">
        <v>0</v>
      </c>
      <c r="L2212" s="41">
        <f>SUM(Data[[#This Row],[CHELTUIELI DE PERSONAL LEI]:[CHELTUIELI DE CAPITAL (ACTIVE NEFINANCIARE ) LEI]])</f>
        <v>62078.78</v>
      </c>
      <c r="M2212" s="41">
        <f>Data[[#This Row],[TOTAL CHELTUIELI LEI]]/Data[[#This Row],[CURS VALUTAR EURO BNR 22 07 2020]]</f>
        <v>12825.929216338505</v>
      </c>
      <c r="N2212" s="49">
        <v>1934</v>
      </c>
      <c r="O2212" s="54"/>
      <c r="P2212" s="54">
        <v>1138</v>
      </c>
      <c r="Q2212" s="54"/>
      <c r="R2212" s="54">
        <f>Data[[#This Row],[PERSOANE ÎNSCRISE ÎN LISTELE ELECTORALE (TURUL 1)            ]]+Data[[#This Row],[PERSOANE ÎNSCRISE ÎN LISTELE ELECTORALE (TURUL AL 2-LEA)]]</f>
        <v>1934</v>
      </c>
      <c r="S2212" s="54">
        <f>Data[[#This Row],[PERSOANE CARE AU PARTICIPAT LA VOT (TURUL 1)]]+Data[[#This Row],[PERSOANE CARE AU PARTICIPAT LA VOT  (TURUL AL 2-LEA)]]</f>
        <v>1138</v>
      </c>
      <c r="T2212" s="41">
        <f>Data[[#This Row],[TOTAL CHELTUIELI LEI]]/Data[[#This Row],[NUMĂRUL PERSOANELOR ÎNSCRISE ÎN LISTELE ELECTORALE]]</f>
        <v>32.098645294725955</v>
      </c>
      <c r="U2212" s="41">
        <f>Data[[#This Row],[TOTAL CHELTUIELI EURO]]/Data[[#This Row],[NUMĂRUL PERSOANELOR ÎNSCRISE ÎN LISTELE ELECTORALE]]</f>
        <v>6.6318144862143251</v>
      </c>
      <c r="V2212" s="41">
        <f>Data[[#This Row],[TOTAL CHELTUIELI LEI]]/Data[[#This Row],[NUMĂRUL PERSOANELOR CARE AU PARTICIPAT LA VOT]]</f>
        <v>54.550773286467489</v>
      </c>
      <c r="W2212" s="41">
        <f>Data[[#This Row],[TOTAL CHELTUIELI EURO]]/Data[[#This Row],[NUMĂRUL PERSOANELOR CARE AU PARTICIPAT LA VOT]]</f>
        <v>11.270588063566349</v>
      </c>
      <c r="X2212" s="43">
        <v>4.8400999999999996</v>
      </c>
      <c r="Y2212" s="114" t="s">
        <v>2937</v>
      </c>
      <c r="Z2212" s="44">
        <v>32</v>
      </c>
      <c r="AA2212" s="115" t="s">
        <v>3114</v>
      </c>
      <c r="AB2212" s="44">
        <v>6</v>
      </c>
      <c r="AC2212" s="45"/>
    </row>
    <row r="2213" spans="1:29" x14ac:dyDescent="0.2">
      <c r="A2213" s="37">
        <v>2212</v>
      </c>
      <c r="B2213" s="38" t="s">
        <v>2413</v>
      </c>
      <c r="C2213" s="39" t="s">
        <v>2422</v>
      </c>
      <c r="D2213" s="40">
        <v>44101</v>
      </c>
      <c r="E2213" s="38">
        <v>1</v>
      </c>
      <c r="F2213" s="38"/>
      <c r="G2213" s="38" t="s">
        <v>2</v>
      </c>
      <c r="H2213" s="38" t="s">
        <v>2</v>
      </c>
      <c r="I2213" s="48">
        <v>3600</v>
      </c>
      <c r="J2213" s="48">
        <v>13977.85</v>
      </c>
      <c r="K2213" s="48">
        <v>0</v>
      </c>
      <c r="L2213" s="41">
        <f>SUM(Data[[#This Row],[CHELTUIELI DE PERSONAL LEI]:[CHELTUIELI DE CAPITAL (ACTIVE NEFINANCIARE ) LEI]])</f>
        <v>17577.849999999999</v>
      </c>
      <c r="M2213" s="41">
        <f>Data[[#This Row],[TOTAL CHELTUIELI LEI]]/Data[[#This Row],[CURS VALUTAR EURO BNR 22 07 2020]]</f>
        <v>3631.7121547075471</v>
      </c>
      <c r="N2213" s="49">
        <v>2948</v>
      </c>
      <c r="O2213" s="54"/>
      <c r="P2213" s="54">
        <v>1894</v>
      </c>
      <c r="Q2213" s="54"/>
      <c r="R2213" s="54">
        <f>Data[[#This Row],[PERSOANE ÎNSCRISE ÎN LISTELE ELECTORALE (TURUL 1)            ]]+Data[[#This Row],[PERSOANE ÎNSCRISE ÎN LISTELE ELECTORALE (TURUL AL 2-LEA)]]</f>
        <v>2948</v>
      </c>
      <c r="S2213" s="54">
        <f>Data[[#This Row],[PERSOANE CARE AU PARTICIPAT LA VOT (TURUL 1)]]+Data[[#This Row],[PERSOANE CARE AU PARTICIPAT LA VOT  (TURUL AL 2-LEA)]]</f>
        <v>1894</v>
      </c>
      <c r="T2213" s="41">
        <f>Data[[#This Row],[TOTAL CHELTUIELI LEI]]/Data[[#This Row],[NUMĂRUL PERSOANELOR ÎNSCRISE ÎN LISTELE ELECTORALE]]</f>
        <v>5.9626356852103113</v>
      </c>
      <c r="U2213" s="41">
        <f>Data[[#This Row],[TOTAL CHELTUIELI EURO]]/Data[[#This Row],[NUMĂRUL PERSOANELOR ÎNSCRISE ÎN LISTELE ELECTORALE]]</f>
        <v>1.2319240687610404</v>
      </c>
      <c r="V2213" s="41">
        <f>Data[[#This Row],[TOTAL CHELTUIELI LEI]]/Data[[#This Row],[NUMĂRUL PERSOANELOR CARE AU PARTICIPAT LA VOT]]</f>
        <v>9.2808078141499468</v>
      </c>
      <c r="W2213" s="41">
        <f>Data[[#This Row],[TOTAL CHELTUIELI EURO]]/Data[[#This Row],[NUMĂRUL PERSOANELOR CARE AU PARTICIPAT LA VOT]]</f>
        <v>1.9174826582405211</v>
      </c>
      <c r="X2213" s="43">
        <v>4.8400999999999996</v>
      </c>
      <c r="Y2213" s="114" t="s">
        <v>2892</v>
      </c>
      <c r="Z2213" s="44">
        <v>5</v>
      </c>
      <c r="AA2213" s="115" t="s">
        <v>3107</v>
      </c>
      <c r="AB2213" s="44">
        <v>1</v>
      </c>
      <c r="AC2213" s="45"/>
    </row>
    <row r="2214" spans="1:29" x14ac:dyDescent="0.2">
      <c r="A2214" s="37">
        <v>2213</v>
      </c>
      <c r="B2214" s="38" t="s">
        <v>2413</v>
      </c>
      <c r="C2214" s="39" t="s">
        <v>2423</v>
      </c>
      <c r="D2214" s="40">
        <v>44101</v>
      </c>
      <c r="E2214" s="38">
        <v>1</v>
      </c>
      <c r="F2214" s="38"/>
      <c r="G2214" s="38" t="s">
        <v>2</v>
      </c>
      <c r="H2214" s="38" t="s">
        <v>2</v>
      </c>
      <c r="I2214" s="48">
        <v>2400</v>
      </c>
      <c r="J2214" s="48">
        <v>32932.94</v>
      </c>
      <c r="K2214" s="48">
        <v>0</v>
      </c>
      <c r="L2214" s="41">
        <f>SUM(Data[[#This Row],[CHELTUIELI DE PERSONAL LEI]:[CHELTUIELI DE CAPITAL (ACTIVE NEFINANCIARE ) LEI]])</f>
        <v>35332.94</v>
      </c>
      <c r="M2214" s="41">
        <f>Data[[#This Row],[TOTAL CHELTUIELI LEI]]/Data[[#This Row],[CURS VALUTAR EURO BNR 22 07 2020]]</f>
        <v>7300.0433875333165</v>
      </c>
      <c r="N2214" s="49">
        <v>4787</v>
      </c>
      <c r="O2214" s="54"/>
      <c r="P2214" s="54">
        <v>2755</v>
      </c>
      <c r="Q2214" s="54"/>
      <c r="R2214" s="54">
        <f>Data[[#This Row],[PERSOANE ÎNSCRISE ÎN LISTELE ELECTORALE (TURUL 1)            ]]+Data[[#This Row],[PERSOANE ÎNSCRISE ÎN LISTELE ELECTORALE (TURUL AL 2-LEA)]]</f>
        <v>4787</v>
      </c>
      <c r="S2214" s="54">
        <f>Data[[#This Row],[PERSOANE CARE AU PARTICIPAT LA VOT (TURUL 1)]]+Data[[#This Row],[PERSOANE CARE AU PARTICIPAT LA VOT  (TURUL AL 2-LEA)]]</f>
        <v>2755</v>
      </c>
      <c r="T2214" s="41">
        <f>Data[[#This Row],[TOTAL CHELTUIELI LEI]]/Data[[#This Row],[NUMĂRUL PERSOANELOR ÎNSCRISE ÎN LISTELE ELECTORALE]]</f>
        <v>7.3810194276164616</v>
      </c>
      <c r="U2214" s="41">
        <f>Data[[#This Row],[TOTAL CHELTUIELI EURO]]/Data[[#This Row],[NUMĂRUL PERSOANELOR ÎNSCRISE ÎN LISTELE ELECTORALE]]</f>
        <v>1.5249725062739328</v>
      </c>
      <c r="V2214" s="41">
        <f>Data[[#This Row],[TOTAL CHELTUIELI LEI]]/Data[[#This Row],[NUMĂRUL PERSOANELOR CARE AU PARTICIPAT LA VOT]]</f>
        <v>12.825023593466426</v>
      </c>
      <c r="W2214" s="41">
        <f>Data[[#This Row],[TOTAL CHELTUIELI EURO]]/Data[[#This Row],[NUMĂRUL PERSOANELOR CARE AU PARTICIPAT LA VOT]]</f>
        <v>2.6497435163460312</v>
      </c>
      <c r="X2214" s="43">
        <v>4.8400999999999996</v>
      </c>
      <c r="Y2214" s="114" t="s">
        <v>2886</v>
      </c>
      <c r="Z2214" s="44">
        <v>7</v>
      </c>
      <c r="AA2214" s="115" t="s">
        <v>3107</v>
      </c>
      <c r="AB2214" s="44">
        <v>1</v>
      </c>
      <c r="AC2214" s="45"/>
    </row>
    <row r="2215" spans="1:29" x14ac:dyDescent="0.2">
      <c r="A2215" s="37">
        <v>2214</v>
      </c>
      <c r="B2215" s="38" t="s">
        <v>2413</v>
      </c>
      <c r="C2215" s="39" t="s">
        <v>2424</v>
      </c>
      <c r="D2215" s="40">
        <v>44101</v>
      </c>
      <c r="E2215" s="38">
        <v>1</v>
      </c>
      <c r="F2215" s="38"/>
      <c r="G2215" s="38" t="s">
        <v>2</v>
      </c>
      <c r="H2215" s="38" t="s">
        <v>2</v>
      </c>
      <c r="I2215" s="48">
        <v>26253</v>
      </c>
      <c r="J2215" s="48">
        <v>9725</v>
      </c>
      <c r="K2215" s="48">
        <v>0</v>
      </c>
      <c r="L2215" s="41">
        <f>SUM(Data[[#This Row],[CHELTUIELI DE PERSONAL LEI]:[CHELTUIELI DE CAPITAL (ACTIVE NEFINANCIARE ) LEI]])</f>
        <v>35978</v>
      </c>
      <c r="M2215" s="41">
        <f>Data[[#This Row],[TOTAL CHELTUIELI LEI]]/Data[[#This Row],[CURS VALUTAR EURO BNR 22 07 2020]]</f>
        <v>7433.3174934402186</v>
      </c>
      <c r="N2215" s="49">
        <v>7707</v>
      </c>
      <c r="O2215" s="54"/>
      <c r="P2215" s="54">
        <v>2904</v>
      </c>
      <c r="Q2215" s="54"/>
      <c r="R2215" s="54">
        <f>Data[[#This Row],[PERSOANE ÎNSCRISE ÎN LISTELE ELECTORALE (TURUL 1)            ]]+Data[[#This Row],[PERSOANE ÎNSCRISE ÎN LISTELE ELECTORALE (TURUL AL 2-LEA)]]</f>
        <v>7707</v>
      </c>
      <c r="S2215" s="54">
        <f>Data[[#This Row],[PERSOANE CARE AU PARTICIPAT LA VOT (TURUL 1)]]+Data[[#This Row],[PERSOANE CARE AU PARTICIPAT LA VOT  (TURUL AL 2-LEA)]]</f>
        <v>2904</v>
      </c>
      <c r="T2215" s="41">
        <f>Data[[#This Row],[TOTAL CHELTUIELI LEI]]/Data[[#This Row],[NUMĂRUL PERSOANELOR ÎNSCRISE ÎN LISTELE ELECTORALE]]</f>
        <v>4.6682236927468539</v>
      </c>
      <c r="U2215" s="41">
        <f>Data[[#This Row],[TOTAL CHELTUIELI EURO]]/Data[[#This Row],[NUMĂRUL PERSOANELOR ÎNSCRISE ÎN LISTELE ELECTORALE]]</f>
        <v>0.96448909996629284</v>
      </c>
      <c r="V2215" s="41">
        <f>Data[[#This Row],[TOTAL CHELTUIELI LEI]]/Data[[#This Row],[NUMĂRUL PERSOANELOR CARE AU PARTICIPAT LA VOT]]</f>
        <v>12.389118457300276</v>
      </c>
      <c r="W2215" s="41">
        <f>Data[[#This Row],[TOTAL CHELTUIELI EURO]]/Data[[#This Row],[NUMĂRUL PERSOANELOR CARE AU PARTICIPAT LA VOT]]</f>
        <v>2.559682332451866</v>
      </c>
      <c r="X2215" s="43">
        <v>4.8400999999999996</v>
      </c>
      <c r="Y2215" s="114" t="s">
        <v>2895</v>
      </c>
      <c r="Z2215" s="44">
        <v>4</v>
      </c>
      <c r="AA2215" s="115" t="s">
        <v>3105</v>
      </c>
      <c r="AB2215" s="44">
        <v>0</v>
      </c>
      <c r="AC2215" s="45"/>
    </row>
    <row r="2216" spans="1:29" x14ac:dyDescent="0.2">
      <c r="A2216" s="37">
        <v>2215</v>
      </c>
      <c r="B2216" s="38" t="s">
        <v>2413</v>
      </c>
      <c r="C2216" s="39" t="s">
        <v>2425</v>
      </c>
      <c r="D2216" s="40">
        <v>44101</v>
      </c>
      <c r="E2216" s="38">
        <v>1</v>
      </c>
      <c r="F2216" s="38"/>
      <c r="G2216" s="38" t="s">
        <v>2</v>
      </c>
      <c r="H2216" s="38" t="s">
        <v>2</v>
      </c>
      <c r="I2216" s="48">
        <v>480</v>
      </c>
      <c r="J2216" s="48">
        <v>5785.86</v>
      </c>
      <c r="K2216" s="48">
        <v>0</v>
      </c>
      <c r="L2216" s="41">
        <f>SUM(Data[[#This Row],[CHELTUIELI DE PERSONAL LEI]:[CHELTUIELI DE CAPITAL (ACTIVE NEFINANCIARE ) LEI]])</f>
        <v>6265.86</v>
      </c>
      <c r="M2216" s="41">
        <f>Data[[#This Row],[TOTAL CHELTUIELI LEI]]/Data[[#This Row],[CURS VALUTAR EURO BNR 22 07 2020]]</f>
        <v>1294.5724261895416</v>
      </c>
      <c r="N2216" s="49">
        <v>1660</v>
      </c>
      <c r="O2216" s="54"/>
      <c r="P2216" s="54">
        <v>1062</v>
      </c>
      <c r="Q2216" s="54"/>
      <c r="R2216" s="54">
        <f>Data[[#This Row],[PERSOANE ÎNSCRISE ÎN LISTELE ELECTORALE (TURUL 1)            ]]+Data[[#This Row],[PERSOANE ÎNSCRISE ÎN LISTELE ELECTORALE (TURUL AL 2-LEA)]]</f>
        <v>1660</v>
      </c>
      <c r="S2216" s="54">
        <f>Data[[#This Row],[PERSOANE CARE AU PARTICIPAT LA VOT (TURUL 1)]]+Data[[#This Row],[PERSOANE CARE AU PARTICIPAT LA VOT  (TURUL AL 2-LEA)]]</f>
        <v>1062</v>
      </c>
      <c r="T2216" s="41">
        <f>Data[[#This Row],[TOTAL CHELTUIELI LEI]]/Data[[#This Row],[NUMĂRUL PERSOANELOR ÎNSCRISE ÎN LISTELE ELECTORALE]]</f>
        <v>3.774614457831325</v>
      </c>
      <c r="U2216" s="41">
        <f>Data[[#This Row],[TOTAL CHELTUIELI EURO]]/Data[[#This Row],[NUMĂRUL PERSOANELOR ÎNSCRISE ÎN LISTELE ELECTORALE]]</f>
        <v>0.77986290734309738</v>
      </c>
      <c r="V2216" s="41">
        <f>Data[[#This Row],[TOTAL CHELTUIELI LEI]]/Data[[#This Row],[NUMĂRUL PERSOANELOR CARE AU PARTICIPAT LA VOT]]</f>
        <v>5.9000564971751412</v>
      </c>
      <c r="W2216" s="41">
        <f>Data[[#This Row],[TOTAL CHELTUIELI EURO]]/Data[[#This Row],[NUMĂRUL PERSOANELOR CARE AU PARTICIPAT LA VOT]]</f>
        <v>1.2189947515909054</v>
      </c>
      <c r="X2216" s="43">
        <v>4.8400999999999996</v>
      </c>
      <c r="Y2216" s="114" t="s">
        <v>2884</v>
      </c>
      <c r="Z2216" s="44">
        <v>3</v>
      </c>
      <c r="AA2216" s="115" t="s">
        <v>3105</v>
      </c>
      <c r="AB2216" s="44">
        <v>0</v>
      </c>
      <c r="AC2216" s="45"/>
    </row>
    <row r="2217" spans="1:29" x14ac:dyDescent="0.2">
      <c r="A2217" s="37">
        <v>2216</v>
      </c>
      <c r="B2217" s="38" t="s">
        <v>2413</v>
      </c>
      <c r="C2217" s="39" t="s">
        <v>2426</v>
      </c>
      <c r="D2217" s="40">
        <v>44101</v>
      </c>
      <c r="E2217" s="38">
        <v>1</v>
      </c>
      <c r="F2217" s="38"/>
      <c r="G2217" s="38" t="s">
        <v>2</v>
      </c>
      <c r="H2217" s="38" t="s">
        <v>2</v>
      </c>
      <c r="I2217" s="48">
        <v>2880</v>
      </c>
      <c r="J2217" s="48">
        <v>5685</v>
      </c>
      <c r="K2217" s="48">
        <v>0</v>
      </c>
      <c r="L2217" s="41">
        <f>SUM(Data[[#This Row],[CHELTUIELI DE PERSONAL LEI]:[CHELTUIELI DE CAPITAL (ACTIVE NEFINANCIARE ) LEI]])</f>
        <v>8565</v>
      </c>
      <c r="M2217" s="41">
        <f>Data[[#This Row],[TOTAL CHELTUIELI LEI]]/Data[[#This Row],[CURS VALUTAR EURO BNR 22 07 2020]]</f>
        <v>1769.5915373649307</v>
      </c>
      <c r="N2217" s="49">
        <v>5101</v>
      </c>
      <c r="O2217" s="54"/>
      <c r="P2217" s="54">
        <v>2647</v>
      </c>
      <c r="Q2217" s="54"/>
      <c r="R2217" s="54">
        <f>Data[[#This Row],[PERSOANE ÎNSCRISE ÎN LISTELE ELECTORALE (TURUL 1)            ]]+Data[[#This Row],[PERSOANE ÎNSCRISE ÎN LISTELE ELECTORALE (TURUL AL 2-LEA)]]</f>
        <v>5101</v>
      </c>
      <c r="S2217" s="54">
        <f>Data[[#This Row],[PERSOANE CARE AU PARTICIPAT LA VOT (TURUL 1)]]+Data[[#This Row],[PERSOANE CARE AU PARTICIPAT LA VOT  (TURUL AL 2-LEA)]]</f>
        <v>2647</v>
      </c>
      <c r="T2217" s="41">
        <f>Data[[#This Row],[TOTAL CHELTUIELI LEI]]/Data[[#This Row],[NUMĂRUL PERSOANELOR ÎNSCRISE ÎN LISTELE ELECTORALE]]</f>
        <v>1.6790825328366987</v>
      </c>
      <c r="U2217" s="41">
        <f>Data[[#This Row],[TOTAL CHELTUIELI EURO]]/Data[[#This Row],[NUMĂRUL PERSOANELOR ÎNSCRISE ÎN LISTELE ELECTORALE]]</f>
        <v>0.34691071110859256</v>
      </c>
      <c r="V2217" s="41">
        <f>Data[[#This Row],[TOTAL CHELTUIELI LEI]]/Data[[#This Row],[NUMĂRUL PERSOANELOR CARE AU PARTICIPAT LA VOT]]</f>
        <v>3.2357385719682661</v>
      </c>
      <c r="W2217" s="41">
        <f>Data[[#This Row],[TOTAL CHELTUIELI EURO]]/Data[[#This Row],[NUMĂRUL PERSOANELOR CARE AU PARTICIPAT LA VOT]]</f>
        <v>0.66852721472041199</v>
      </c>
      <c r="X2217" s="43">
        <v>4.8400999999999996</v>
      </c>
      <c r="Y2217" s="114" t="s">
        <v>2894</v>
      </c>
      <c r="Z2217" s="44">
        <v>1</v>
      </c>
      <c r="AA2217" s="115" t="s">
        <v>3105</v>
      </c>
      <c r="AB2217" s="44">
        <v>0</v>
      </c>
      <c r="AC2217" s="45"/>
    </row>
    <row r="2218" spans="1:29" x14ac:dyDescent="0.2">
      <c r="A2218" s="37">
        <v>2217</v>
      </c>
      <c r="B2218" s="38" t="s">
        <v>2413</v>
      </c>
      <c r="C2218" s="39" t="s">
        <v>2427</v>
      </c>
      <c r="D2218" s="40">
        <v>44101</v>
      </c>
      <c r="E2218" s="38">
        <v>1</v>
      </c>
      <c r="F2218" s="38"/>
      <c r="G2218" s="38" t="s">
        <v>2</v>
      </c>
      <c r="H2218" s="38" t="s">
        <v>2</v>
      </c>
      <c r="I2218" s="48">
        <v>0</v>
      </c>
      <c r="J2218" s="48">
        <v>5153</v>
      </c>
      <c r="K2218" s="48">
        <v>0</v>
      </c>
      <c r="L2218" s="41">
        <f>SUM(Data[[#This Row],[CHELTUIELI DE PERSONAL LEI]:[CHELTUIELI DE CAPITAL (ACTIVE NEFINANCIARE ) LEI]])</f>
        <v>5153</v>
      </c>
      <c r="M2218" s="41">
        <f>Data[[#This Row],[TOTAL CHELTUIELI LEI]]/Data[[#This Row],[CURS VALUTAR EURO BNR 22 07 2020]]</f>
        <v>1064.6474246399869</v>
      </c>
      <c r="N2218" s="49">
        <v>2551</v>
      </c>
      <c r="O2218" s="54"/>
      <c r="P2218" s="54">
        <v>1436</v>
      </c>
      <c r="Q2218" s="54"/>
      <c r="R2218" s="54">
        <f>Data[[#This Row],[PERSOANE ÎNSCRISE ÎN LISTELE ELECTORALE (TURUL 1)            ]]+Data[[#This Row],[PERSOANE ÎNSCRISE ÎN LISTELE ELECTORALE (TURUL AL 2-LEA)]]</f>
        <v>2551</v>
      </c>
      <c r="S2218" s="54">
        <f>Data[[#This Row],[PERSOANE CARE AU PARTICIPAT LA VOT (TURUL 1)]]+Data[[#This Row],[PERSOANE CARE AU PARTICIPAT LA VOT  (TURUL AL 2-LEA)]]</f>
        <v>1436</v>
      </c>
      <c r="T2218" s="41">
        <f>Data[[#This Row],[TOTAL CHELTUIELI LEI]]/Data[[#This Row],[NUMĂRUL PERSOANELOR ÎNSCRISE ÎN LISTELE ELECTORALE]]</f>
        <v>2.0199921599372797</v>
      </c>
      <c r="U2218" s="41">
        <f>Data[[#This Row],[TOTAL CHELTUIELI EURO]]/Data[[#This Row],[NUMĂRUL PERSOANELOR ÎNSCRISE ÎN LISTELE ELECTORALE]]</f>
        <v>0.41734512921990863</v>
      </c>
      <c r="V2218" s="41">
        <f>Data[[#This Row],[TOTAL CHELTUIELI LEI]]/Data[[#This Row],[NUMĂRUL PERSOANELOR CARE AU PARTICIPAT LA VOT]]</f>
        <v>3.588440111420613</v>
      </c>
      <c r="W2218" s="41">
        <f>Data[[#This Row],[TOTAL CHELTUIELI EURO]]/Data[[#This Row],[NUMĂRUL PERSOANELOR CARE AU PARTICIPAT LA VOT]]</f>
        <v>0.741397928022275</v>
      </c>
      <c r="X2218" s="43">
        <v>4.8400999999999996</v>
      </c>
      <c r="Y2218" s="114" t="s">
        <v>2891</v>
      </c>
      <c r="Z2218" s="44">
        <v>2</v>
      </c>
      <c r="AA2218" s="115" t="s">
        <v>3105</v>
      </c>
      <c r="AB2218" s="44">
        <v>0</v>
      </c>
      <c r="AC2218" s="45"/>
    </row>
    <row r="2219" spans="1:29" x14ac:dyDescent="0.2">
      <c r="A2219" s="37">
        <v>2218</v>
      </c>
      <c r="B2219" s="38" t="s">
        <v>2413</v>
      </c>
      <c r="C2219" s="39" t="s">
        <v>2428</v>
      </c>
      <c r="D2219" s="40">
        <v>44101</v>
      </c>
      <c r="E2219" s="38">
        <v>1</v>
      </c>
      <c r="F2219" s="38"/>
      <c r="G2219" s="38" t="s">
        <v>2</v>
      </c>
      <c r="H2219" s="38" t="s">
        <v>2</v>
      </c>
      <c r="I2219" s="48">
        <v>8400</v>
      </c>
      <c r="J2219" s="48">
        <v>74846</v>
      </c>
      <c r="K2219" s="48">
        <v>0</v>
      </c>
      <c r="L2219" s="41">
        <f>SUM(Data[[#This Row],[CHELTUIELI DE PERSONAL LEI]:[CHELTUIELI DE CAPITAL (ACTIVE NEFINANCIARE ) LEI]])</f>
        <v>83246</v>
      </c>
      <c r="M2219" s="41">
        <f>Data[[#This Row],[TOTAL CHELTUIELI LEI]]/Data[[#This Row],[CURS VALUTAR EURO BNR 22 07 2020]]</f>
        <v>17199.231420838412</v>
      </c>
      <c r="N2219" s="49">
        <v>7604</v>
      </c>
      <c r="O2219" s="54"/>
      <c r="P2219" s="54">
        <v>3666</v>
      </c>
      <c r="Q2219" s="54"/>
      <c r="R2219" s="54">
        <f>Data[[#This Row],[PERSOANE ÎNSCRISE ÎN LISTELE ELECTORALE (TURUL 1)            ]]+Data[[#This Row],[PERSOANE ÎNSCRISE ÎN LISTELE ELECTORALE (TURUL AL 2-LEA)]]</f>
        <v>7604</v>
      </c>
      <c r="S2219" s="54">
        <f>Data[[#This Row],[PERSOANE CARE AU PARTICIPAT LA VOT (TURUL 1)]]+Data[[#This Row],[PERSOANE CARE AU PARTICIPAT LA VOT  (TURUL AL 2-LEA)]]</f>
        <v>3666</v>
      </c>
      <c r="T2219" s="41">
        <f>Data[[#This Row],[TOTAL CHELTUIELI LEI]]/Data[[#This Row],[NUMĂRUL PERSOANELOR ÎNSCRISE ÎN LISTELE ELECTORALE]]</f>
        <v>10.947659126775381</v>
      </c>
      <c r="U2219" s="41">
        <f>Data[[#This Row],[TOTAL CHELTUIELI EURO]]/Data[[#This Row],[NUMĂRUL PERSOANELOR ÎNSCRISE ÎN LISTELE ELECTORALE]]</f>
        <v>2.2618663099471874</v>
      </c>
      <c r="V2219" s="41">
        <f>Data[[#This Row],[TOTAL CHELTUIELI LEI]]/Data[[#This Row],[NUMĂRUL PERSOANELOR CARE AU PARTICIPAT LA VOT]]</f>
        <v>22.707583196944899</v>
      </c>
      <c r="W2219" s="41">
        <f>Data[[#This Row],[TOTAL CHELTUIELI EURO]]/Data[[#This Row],[NUMĂRUL PERSOANELOR CARE AU PARTICIPAT LA VOT]]</f>
        <v>4.6915524879537402</v>
      </c>
      <c r="X2219" s="43">
        <v>4.8400999999999996</v>
      </c>
      <c r="Y2219" s="114" t="s">
        <v>2898</v>
      </c>
      <c r="Z2219" s="44">
        <v>10</v>
      </c>
      <c r="AA2219" s="115" t="s">
        <v>3108</v>
      </c>
      <c r="AB2219" s="44">
        <v>2</v>
      </c>
      <c r="AC2219" s="45"/>
    </row>
    <row r="2220" spans="1:29" x14ac:dyDescent="0.2">
      <c r="A2220" s="37">
        <v>2219</v>
      </c>
      <c r="B2220" s="38" t="s">
        <v>2413</v>
      </c>
      <c r="C2220" s="39" t="s">
        <v>2429</v>
      </c>
      <c r="D2220" s="40">
        <v>44101</v>
      </c>
      <c r="E2220" s="38">
        <v>1</v>
      </c>
      <c r="F2220" s="38"/>
      <c r="G2220" s="38" t="s">
        <v>2</v>
      </c>
      <c r="H2220" s="38" t="s">
        <v>2</v>
      </c>
      <c r="I2220" s="48">
        <v>1000</v>
      </c>
      <c r="J2220" s="48">
        <v>4000</v>
      </c>
      <c r="K2220" s="48">
        <v>0</v>
      </c>
      <c r="L2220" s="41">
        <f>SUM(Data[[#This Row],[CHELTUIELI DE PERSONAL LEI]:[CHELTUIELI DE CAPITAL (ACTIVE NEFINANCIARE ) LEI]])</f>
        <v>5000</v>
      </c>
      <c r="M2220" s="41">
        <f>Data[[#This Row],[TOTAL CHELTUIELI LEI]]/Data[[#This Row],[CURS VALUTAR EURO BNR 22 07 2020]]</f>
        <v>1033.0365075101754</v>
      </c>
      <c r="N2220" s="49">
        <v>1327</v>
      </c>
      <c r="O2220" s="54"/>
      <c r="P2220" s="54">
        <v>845</v>
      </c>
      <c r="Q2220" s="54"/>
      <c r="R2220" s="54">
        <f>Data[[#This Row],[PERSOANE ÎNSCRISE ÎN LISTELE ELECTORALE (TURUL 1)            ]]+Data[[#This Row],[PERSOANE ÎNSCRISE ÎN LISTELE ELECTORALE (TURUL AL 2-LEA)]]</f>
        <v>1327</v>
      </c>
      <c r="S2220" s="54">
        <f>Data[[#This Row],[PERSOANE CARE AU PARTICIPAT LA VOT (TURUL 1)]]+Data[[#This Row],[PERSOANE CARE AU PARTICIPAT LA VOT  (TURUL AL 2-LEA)]]</f>
        <v>845</v>
      </c>
      <c r="T2220" s="41">
        <f>Data[[#This Row],[TOTAL CHELTUIELI LEI]]/Data[[#This Row],[NUMĂRUL PERSOANELOR ÎNSCRISE ÎN LISTELE ELECTORALE]]</f>
        <v>3.7678975131876413</v>
      </c>
      <c r="U2220" s="41">
        <f>Data[[#This Row],[TOTAL CHELTUIELI EURO]]/Data[[#This Row],[NUMĂRUL PERSOANELOR ÎNSCRISE ÎN LISTELE ELECTORALE]]</f>
        <v>0.77847513753592723</v>
      </c>
      <c r="V2220" s="41">
        <f>Data[[#This Row],[TOTAL CHELTUIELI LEI]]/Data[[#This Row],[NUMĂRUL PERSOANELOR CARE AU PARTICIPAT LA VOT]]</f>
        <v>5.9171597633136095</v>
      </c>
      <c r="W2220" s="41">
        <f>Data[[#This Row],[TOTAL CHELTUIELI EURO]]/Data[[#This Row],[NUMĂRUL PERSOANELOR CARE AU PARTICIPAT LA VOT]]</f>
        <v>1.2225284112546455</v>
      </c>
      <c r="X2220" s="43">
        <v>4.8400999999999996</v>
      </c>
      <c r="Y2220" s="114" t="s">
        <v>2884</v>
      </c>
      <c r="Z2220" s="44">
        <v>3</v>
      </c>
      <c r="AA2220" s="115" t="s">
        <v>3105</v>
      </c>
      <c r="AB2220" s="44">
        <v>0</v>
      </c>
      <c r="AC2220" s="45"/>
    </row>
    <row r="2221" spans="1:29" x14ac:dyDescent="0.2">
      <c r="A2221" s="37">
        <v>2220</v>
      </c>
      <c r="B2221" s="38" t="s">
        <v>2413</v>
      </c>
      <c r="C2221" s="39" t="s">
        <v>2430</v>
      </c>
      <c r="D2221" s="40">
        <v>44101</v>
      </c>
      <c r="E2221" s="38">
        <v>1</v>
      </c>
      <c r="F2221" s="38"/>
      <c r="G2221" s="38" t="s">
        <v>2</v>
      </c>
      <c r="H2221" s="38" t="s">
        <v>2</v>
      </c>
      <c r="I2221" s="48">
        <v>0</v>
      </c>
      <c r="J2221" s="48">
        <v>63533.17</v>
      </c>
      <c r="K2221" s="48">
        <v>0</v>
      </c>
      <c r="L2221" s="41">
        <f>SUM(Data[[#This Row],[CHELTUIELI DE PERSONAL LEI]:[CHELTUIELI DE CAPITAL (ACTIVE NEFINANCIARE ) LEI]])</f>
        <v>63533.17</v>
      </c>
      <c r="M2221" s="41">
        <f>Data[[#This Row],[TOTAL CHELTUIELI LEI]]/Data[[#This Row],[CURS VALUTAR EURO BNR 22 07 2020]]</f>
        <v>13126.416809570052</v>
      </c>
      <c r="N2221" s="49">
        <v>6963</v>
      </c>
      <c r="O2221" s="54"/>
      <c r="P2221" s="54">
        <v>3848</v>
      </c>
      <c r="Q2221" s="54"/>
      <c r="R2221" s="54">
        <f>Data[[#This Row],[PERSOANE ÎNSCRISE ÎN LISTELE ELECTORALE (TURUL 1)            ]]+Data[[#This Row],[PERSOANE ÎNSCRISE ÎN LISTELE ELECTORALE (TURUL AL 2-LEA)]]</f>
        <v>6963</v>
      </c>
      <c r="S2221" s="54">
        <f>Data[[#This Row],[PERSOANE CARE AU PARTICIPAT LA VOT (TURUL 1)]]+Data[[#This Row],[PERSOANE CARE AU PARTICIPAT LA VOT  (TURUL AL 2-LEA)]]</f>
        <v>3848</v>
      </c>
      <c r="T2221" s="41">
        <f>Data[[#This Row],[TOTAL CHELTUIELI LEI]]/Data[[#This Row],[NUMĂRUL PERSOANELOR ÎNSCRISE ÎN LISTELE ELECTORALE]]</f>
        <v>9.1243960936377988</v>
      </c>
      <c r="U2221" s="41">
        <f>Data[[#This Row],[TOTAL CHELTUIELI EURO]]/Data[[#This Row],[NUMĂRUL PERSOANELOR ÎNSCRISE ÎN LISTELE ELECTORALE]]</f>
        <v>1.8851668547422162</v>
      </c>
      <c r="V2221" s="41">
        <f>Data[[#This Row],[TOTAL CHELTUIELI LEI]]/Data[[#This Row],[NUMĂRUL PERSOANELOR CARE AU PARTICIPAT LA VOT]]</f>
        <v>16.510699064449064</v>
      </c>
      <c r="W2221" s="41">
        <f>Data[[#This Row],[TOTAL CHELTUIELI EURO]]/Data[[#This Row],[NUMĂRUL PERSOANELOR CARE AU PARTICIPAT LA VOT]]</f>
        <v>3.4112309796179967</v>
      </c>
      <c r="X2221" s="43">
        <v>4.8400999999999996</v>
      </c>
      <c r="Y2221" s="114" t="s">
        <v>2887</v>
      </c>
      <c r="Z2221" s="44">
        <v>9</v>
      </c>
      <c r="AA2221" s="115" t="s">
        <v>3107</v>
      </c>
      <c r="AB2221" s="44">
        <v>1</v>
      </c>
      <c r="AC2221" s="45"/>
    </row>
    <row r="2222" spans="1:29" x14ac:dyDescent="0.2">
      <c r="A2222" s="37">
        <v>2221</v>
      </c>
      <c r="B2222" s="38" t="s">
        <v>2413</v>
      </c>
      <c r="C2222" s="39" t="s">
        <v>1664</v>
      </c>
      <c r="D2222" s="40">
        <v>44101</v>
      </c>
      <c r="E2222" s="38">
        <v>1</v>
      </c>
      <c r="F2222" s="38"/>
      <c r="G2222" s="38" t="s">
        <v>2</v>
      </c>
      <c r="H2222" s="38" t="s">
        <v>2</v>
      </c>
      <c r="I2222" s="48">
        <v>1400</v>
      </c>
      <c r="J2222" s="48">
        <v>6545</v>
      </c>
      <c r="K2222" s="48">
        <v>0</v>
      </c>
      <c r="L2222" s="41">
        <f>SUM(Data[[#This Row],[CHELTUIELI DE PERSONAL LEI]:[CHELTUIELI DE CAPITAL (ACTIVE NEFINANCIARE ) LEI]])</f>
        <v>7945</v>
      </c>
      <c r="M2222" s="41">
        <f>Data[[#This Row],[TOTAL CHELTUIELI LEI]]/Data[[#This Row],[CURS VALUTAR EURO BNR 22 07 2020]]</f>
        <v>1641.4950104336688</v>
      </c>
      <c r="N2222" s="49">
        <v>5944</v>
      </c>
      <c r="O2222" s="54"/>
      <c r="P2222" s="54">
        <v>3588</v>
      </c>
      <c r="Q2222" s="54"/>
      <c r="R2222" s="54">
        <f>Data[[#This Row],[PERSOANE ÎNSCRISE ÎN LISTELE ELECTORALE (TURUL 1)            ]]+Data[[#This Row],[PERSOANE ÎNSCRISE ÎN LISTELE ELECTORALE (TURUL AL 2-LEA)]]</f>
        <v>5944</v>
      </c>
      <c r="S2222" s="54">
        <f>Data[[#This Row],[PERSOANE CARE AU PARTICIPAT LA VOT (TURUL 1)]]+Data[[#This Row],[PERSOANE CARE AU PARTICIPAT LA VOT  (TURUL AL 2-LEA)]]</f>
        <v>3588</v>
      </c>
      <c r="T2222" s="41">
        <f>Data[[#This Row],[TOTAL CHELTUIELI LEI]]/Data[[#This Row],[NUMĂRUL PERSOANELOR ÎNSCRISE ÎN LISTELE ELECTORALE]]</f>
        <v>1.33664199192463</v>
      </c>
      <c r="U2222" s="41">
        <f>Data[[#This Row],[TOTAL CHELTUIELI EURO]]/Data[[#This Row],[NUMĂRUL PERSOANELOR ÎNSCRISE ÎN LISTELE ELECTORALE]]</f>
        <v>0.27615999502585276</v>
      </c>
      <c r="V2222" s="41">
        <f>Data[[#This Row],[TOTAL CHELTUIELI LEI]]/Data[[#This Row],[NUMĂRUL PERSOANELOR CARE AU PARTICIPAT LA VOT]]</f>
        <v>2.2143255295429207</v>
      </c>
      <c r="W2222" s="41">
        <f>Data[[#This Row],[TOTAL CHELTUIELI EURO]]/Data[[#This Row],[NUMĂRUL PERSOANELOR CARE AU PARTICIPAT LA VOT]]</f>
        <v>0.45749582230592772</v>
      </c>
      <c r="X2222" s="43">
        <v>4.8400999999999996</v>
      </c>
      <c r="Y2222" s="114" t="s">
        <v>2894</v>
      </c>
      <c r="Z2222" s="44">
        <v>1</v>
      </c>
      <c r="AA2222" s="115" t="s">
        <v>3105</v>
      </c>
      <c r="AB2222" s="44">
        <v>0</v>
      </c>
      <c r="AC2222" s="45"/>
    </row>
    <row r="2223" spans="1:29" x14ac:dyDescent="0.2">
      <c r="A2223" s="37">
        <v>2222</v>
      </c>
      <c r="B2223" s="38" t="s">
        <v>2413</v>
      </c>
      <c r="C2223" s="39" t="s">
        <v>2431</v>
      </c>
      <c r="D2223" s="40">
        <v>44101</v>
      </c>
      <c r="E2223" s="38">
        <v>1</v>
      </c>
      <c r="F2223" s="38"/>
      <c r="G2223" s="38" t="s">
        <v>2</v>
      </c>
      <c r="H2223" s="38" t="s">
        <v>2</v>
      </c>
      <c r="I2223" s="48">
        <v>0</v>
      </c>
      <c r="J2223" s="48">
        <v>48178.86</v>
      </c>
      <c r="K2223" s="48">
        <v>0</v>
      </c>
      <c r="L2223" s="41">
        <f>SUM(Data[[#This Row],[CHELTUIELI DE PERSONAL LEI]:[CHELTUIELI DE CAPITAL (ACTIVE NEFINANCIARE ) LEI]])</f>
        <v>48178.86</v>
      </c>
      <c r="M2223" s="41">
        <f>Data[[#This Row],[TOTAL CHELTUIELI LEI]]/Data[[#This Row],[CURS VALUTAR EURO BNR 22 07 2020]]</f>
        <v>9954.1042540443395</v>
      </c>
      <c r="N2223" s="49">
        <v>9368</v>
      </c>
      <c r="O2223" s="54"/>
      <c r="P2223" s="54">
        <v>4062</v>
      </c>
      <c r="Q2223" s="54"/>
      <c r="R2223" s="54">
        <f>Data[[#This Row],[PERSOANE ÎNSCRISE ÎN LISTELE ELECTORALE (TURUL 1)            ]]+Data[[#This Row],[PERSOANE ÎNSCRISE ÎN LISTELE ELECTORALE (TURUL AL 2-LEA)]]</f>
        <v>9368</v>
      </c>
      <c r="S2223" s="54">
        <f>Data[[#This Row],[PERSOANE CARE AU PARTICIPAT LA VOT (TURUL 1)]]+Data[[#This Row],[PERSOANE CARE AU PARTICIPAT LA VOT  (TURUL AL 2-LEA)]]</f>
        <v>4062</v>
      </c>
      <c r="T2223" s="41">
        <f>Data[[#This Row],[TOTAL CHELTUIELI LEI]]/Data[[#This Row],[NUMĂRUL PERSOANELOR ÎNSCRISE ÎN LISTELE ELECTORALE]]</f>
        <v>5.1429184457728434</v>
      </c>
      <c r="U2223" s="41">
        <f>Data[[#This Row],[TOTAL CHELTUIELI EURO]]/Data[[#This Row],[NUMĂRUL PERSOANELOR ÎNSCRISE ÎN LISTELE ELECTORALE]]</f>
        <v>1.0625645019261678</v>
      </c>
      <c r="V2223" s="41">
        <f>Data[[#This Row],[TOTAL CHELTUIELI LEI]]/Data[[#This Row],[NUMĂRUL PERSOANELOR CARE AU PARTICIPAT LA VOT]]</f>
        <v>11.860871491875923</v>
      </c>
      <c r="W2223" s="41">
        <f>Data[[#This Row],[TOTAL CHELTUIELI EURO]]/Data[[#This Row],[NUMĂRUL PERSOANELOR CARE AU PARTICIPAT LA VOT]]</f>
        <v>2.450542652398902</v>
      </c>
      <c r="X2223" s="43">
        <v>4.8400999999999996</v>
      </c>
      <c r="Y2223" s="114" t="s">
        <v>2892</v>
      </c>
      <c r="Z2223" s="44">
        <v>5</v>
      </c>
      <c r="AA2223" s="115" t="s">
        <v>3107</v>
      </c>
      <c r="AB2223" s="44">
        <v>1</v>
      </c>
      <c r="AC2223" s="45"/>
    </row>
    <row r="2224" spans="1:29" x14ac:dyDescent="0.2">
      <c r="A2224" s="37">
        <v>2223</v>
      </c>
      <c r="B2224" s="38" t="s">
        <v>2413</v>
      </c>
      <c r="C2224" s="39" t="s">
        <v>2151</v>
      </c>
      <c r="D2224" s="40">
        <v>44101</v>
      </c>
      <c r="E2224" s="38">
        <v>1</v>
      </c>
      <c r="F2224" s="38"/>
      <c r="G2224" s="38" t="s">
        <v>2</v>
      </c>
      <c r="H2224" s="38" t="s">
        <v>2</v>
      </c>
      <c r="I2224" s="48">
        <v>0</v>
      </c>
      <c r="J2224" s="48">
        <v>0</v>
      </c>
      <c r="K2224" s="48">
        <v>0</v>
      </c>
      <c r="L2224" s="41">
        <f>SUM(Data[[#This Row],[CHELTUIELI DE PERSONAL LEI]:[CHELTUIELI DE CAPITAL (ACTIVE NEFINANCIARE ) LEI]])</f>
        <v>0</v>
      </c>
      <c r="M2224" s="41">
        <f>Data[[#This Row],[TOTAL CHELTUIELI LEI]]/Data[[#This Row],[CURS VALUTAR EURO BNR 22 07 2020]]</f>
        <v>0</v>
      </c>
      <c r="N2224" s="49">
        <v>931</v>
      </c>
      <c r="O2224" s="54"/>
      <c r="P2224" s="54">
        <v>495</v>
      </c>
      <c r="Q2224" s="54"/>
      <c r="R2224" s="54">
        <f>Data[[#This Row],[PERSOANE ÎNSCRISE ÎN LISTELE ELECTORALE (TURUL 1)            ]]+Data[[#This Row],[PERSOANE ÎNSCRISE ÎN LISTELE ELECTORALE (TURUL AL 2-LEA)]]</f>
        <v>931</v>
      </c>
      <c r="S2224" s="54">
        <f>Data[[#This Row],[PERSOANE CARE AU PARTICIPAT LA VOT (TURUL 1)]]+Data[[#This Row],[PERSOANE CARE AU PARTICIPAT LA VOT  (TURUL AL 2-LEA)]]</f>
        <v>495</v>
      </c>
      <c r="T2224" s="41">
        <f>Data[[#This Row],[TOTAL CHELTUIELI LEI]]/Data[[#This Row],[NUMĂRUL PERSOANELOR ÎNSCRISE ÎN LISTELE ELECTORALE]]</f>
        <v>0</v>
      </c>
      <c r="U2224" s="41">
        <f>Data[[#This Row],[TOTAL CHELTUIELI EURO]]/Data[[#This Row],[NUMĂRUL PERSOANELOR ÎNSCRISE ÎN LISTELE ELECTORALE]]</f>
        <v>0</v>
      </c>
      <c r="V2224" s="41">
        <f>Data[[#This Row],[TOTAL CHELTUIELI LEI]]/Data[[#This Row],[NUMĂRUL PERSOANELOR CARE AU PARTICIPAT LA VOT]]</f>
        <v>0</v>
      </c>
      <c r="W2224" s="41">
        <f>Data[[#This Row],[TOTAL CHELTUIELI EURO]]/Data[[#This Row],[NUMĂRUL PERSOANELOR CARE AU PARTICIPAT LA VOT]]</f>
        <v>0</v>
      </c>
      <c r="X2224" s="43">
        <v>4.8400999999999996</v>
      </c>
      <c r="Y2224" s="114" t="s">
        <v>2890</v>
      </c>
      <c r="Z2224" s="44">
        <v>0</v>
      </c>
      <c r="AA2224" s="115" t="s">
        <v>3105</v>
      </c>
      <c r="AB2224" s="44">
        <v>0</v>
      </c>
      <c r="AC2224" s="45"/>
    </row>
    <row r="2225" spans="1:29" x14ac:dyDescent="0.2">
      <c r="A2225" s="37">
        <v>2224</v>
      </c>
      <c r="B2225" s="38" t="s">
        <v>2413</v>
      </c>
      <c r="C2225" s="39" t="s">
        <v>2432</v>
      </c>
      <c r="D2225" s="40">
        <v>44101</v>
      </c>
      <c r="E2225" s="38">
        <v>1</v>
      </c>
      <c r="F2225" s="38"/>
      <c r="G2225" s="38" t="s">
        <v>2</v>
      </c>
      <c r="H2225" s="38" t="s">
        <v>2</v>
      </c>
      <c r="I2225" s="48">
        <v>550</v>
      </c>
      <c r="J2225" s="48">
        <v>11235</v>
      </c>
      <c r="K2225" s="48">
        <v>0</v>
      </c>
      <c r="L2225" s="41">
        <f>SUM(Data[[#This Row],[CHELTUIELI DE PERSONAL LEI]:[CHELTUIELI DE CAPITAL (ACTIVE NEFINANCIARE ) LEI]])</f>
        <v>11785</v>
      </c>
      <c r="M2225" s="41">
        <f>Data[[#This Row],[TOTAL CHELTUIELI LEI]]/Data[[#This Row],[CURS VALUTAR EURO BNR 22 07 2020]]</f>
        <v>2434.8670482014836</v>
      </c>
      <c r="N2225" s="49">
        <v>1378</v>
      </c>
      <c r="O2225" s="54"/>
      <c r="P2225" s="54">
        <v>662</v>
      </c>
      <c r="Q2225" s="54"/>
      <c r="R2225" s="54">
        <f>Data[[#This Row],[PERSOANE ÎNSCRISE ÎN LISTELE ELECTORALE (TURUL 1)            ]]+Data[[#This Row],[PERSOANE ÎNSCRISE ÎN LISTELE ELECTORALE (TURUL AL 2-LEA)]]</f>
        <v>1378</v>
      </c>
      <c r="S2225" s="54">
        <f>Data[[#This Row],[PERSOANE CARE AU PARTICIPAT LA VOT (TURUL 1)]]+Data[[#This Row],[PERSOANE CARE AU PARTICIPAT LA VOT  (TURUL AL 2-LEA)]]</f>
        <v>662</v>
      </c>
      <c r="T2225" s="41">
        <f>Data[[#This Row],[TOTAL CHELTUIELI LEI]]/Data[[#This Row],[NUMĂRUL PERSOANELOR ÎNSCRISE ÎN LISTELE ELECTORALE]]</f>
        <v>8.5522496371552972</v>
      </c>
      <c r="U2225" s="41">
        <f>Data[[#This Row],[TOTAL CHELTUIELI EURO]]/Data[[#This Row],[NUMĂRUL PERSOANELOR ÎNSCRISE ÎN LISTELE ELECTORALE]]</f>
        <v>1.7669572193044147</v>
      </c>
      <c r="V2225" s="41">
        <f>Data[[#This Row],[TOTAL CHELTUIELI LEI]]/Data[[#This Row],[NUMĂRUL PERSOANELOR CARE AU PARTICIPAT LA VOT]]</f>
        <v>17.802114803625379</v>
      </c>
      <c r="W2225" s="41">
        <f>Data[[#This Row],[TOTAL CHELTUIELI EURO]]/Data[[#This Row],[NUMĂRUL PERSOANELOR CARE AU PARTICIPAT LA VOT]]</f>
        <v>3.6780469006064709</v>
      </c>
      <c r="X2225" s="43">
        <v>4.8400999999999996</v>
      </c>
      <c r="Y2225" s="114" t="s">
        <v>2896</v>
      </c>
      <c r="Z2225" s="44">
        <v>8</v>
      </c>
      <c r="AA2225" s="115" t="s">
        <v>3107</v>
      </c>
      <c r="AB2225" s="44">
        <v>1</v>
      </c>
      <c r="AC2225" s="45"/>
    </row>
    <row r="2226" spans="1:29" x14ac:dyDescent="0.2">
      <c r="A2226" s="37">
        <v>2225</v>
      </c>
      <c r="B2226" s="38" t="s">
        <v>2413</v>
      </c>
      <c r="C2226" s="39" t="s">
        <v>2433</v>
      </c>
      <c r="D2226" s="40">
        <v>44101</v>
      </c>
      <c r="E2226" s="38">
        <v>1</v>
      </c>
      <c r="F2226" s="38"/>
      <c r="G2226" s="38" t="s">
        <v>2</v>
      </c>
      <c r="H2226" s="38" t="s">
        <v>2</v>
      </c>
      <c r="I2226" s="48">
        <v>0</v>
      </c>
      <c r="J2226" s="48">
        <v>7461.91</v>
      </c>
      <c r="K2226" s="48">
        <v>0</v>
      </c>
      <c r="L2226" s="41">
        <f>SUM(Data[[#This Row],[CHELTUIELI DE PERSONAL LEI]:[CHELTUIELI DE CAPITAL (ACTIVE NEFINANCIARE ) LEI]])</f>
        <v>7461.91</v>
      </c>
      <c r="M2226" s="41">
        <f>Data[[#This Row],[TOTAL CHELTUIELI LEI]]/Data[[#This Row],[CURS VALUTAR EURO BNR 22 07 2020]]</f>
        <v>1541.6850891510508</v>
      </c>
      <c r="N2226" s="49">
        <v>3679</v>
      </c>
      <c r="O2226" s="54"/>
      <c r="P2226" s="54">
        <v>2076</v>
      </c>
      <c r="Q2226" s="54"/>
      <c r="R2226" s="54">
        <f>Data[[#This Row],[PERSOANE ÎNSCRISE ÎN LISTELE ELECTORALE (TURUL 1)            ]]+Data[[#This Row],[PERSOANE ÎNSCRISE ÎN LISTELE ELECTORALE (TURUL AL 2-LEA)]]</f>
        <v>3679</v>
      </c>
      <c r="S2226" s="54">
        <f>Data[[#This Row],[PERSOANE CARE AU PARTICIPAT LA VOT (TURUL 1)]]+Data[[#This Row],[PERSOANE CARE AU PARTICIPAT LA VOT  (TURUL AL 2-LEA)]]</f>
        <v>2076</v>
      </c>
      <c r="T2226" s="41">
        <f>Data[[#This Row],[TOTAL CHELTUIELI LEI]]/Data[[#This Row],[NUMĂRUL PERSOANELOR ÎNSCRISE ÎN LISTELE ELECTORALE]]</f>
        <v>2.0282440880674097</v>
      </c>
      <c r="U2226" s="41">
        <f>Data[[#This Row],[TOTAL CHELTUIELI EURO]]/Data[[#This Row],[NUMĂRUL PERSOANELOR ÎNSCRISE ÎN LISTELE ELECTORALE]]</f>
        <v>0.41905003782306355</v>
      </c>
      <c r="V2226" s="41">
        <f>Data[[#This Row],[TOTAL CHELTUIELI LEI]]/Data[[#This Row],[NUMĂRUL PERSOANELOR CARE AU PARTICIPAT LA VOT]]</f>
        <v>3.5943689788053947</v>
      </c>
      <c r="W2226" s="41">
        <f>Data[[#This Row],[TOTAL CHELTUIELI EURO]]/Data[[#This Row],[NUMĂRUL PERSOANELOR CARE AU PARTICIPAT LA VOT]]</f>
        <v>0.74262287531360827</v>
      </c>
      <c r="X2226" s="43">
        <v>4.8400999999999996</v>
      </c>
      <c r="Y2226" s="114" t="s">
        <v>2891</v>
      </c>
      <c r="Z2226" s="44">
        <v>2</v>
      </c>
      <c r="AA2226" s="115" t="s">
        <v>3105</v>
      </c>
      <c r="AB2226" s="44">
        <v>0</v>
      </c>
      <c r="AC2226" s="45"/>
    </row>
    <row r="2227" spans="1:29" x14ac:dyDescent="0.2">
      <c r="A2227" s="37">
        <v>2226</v>
      </c>
      <c r="B2227" s="38" t="s">
        <v>2413</v>
      </c>
      <c r="C2227" s="39" t="s">
        <v>2434</v>
      </c>
      <c r="D2227" s="40">
        <v>44101</v>
      </c>
      <c r="E2227" s="38">
        <v>1</v>
      </c>
      <c r="F2227" s="38"/>
      <c r="G2227" s="38" t="s">
        <v>2</v>
      </c>
      <c r="H2227" s="38" t="s">
        <v>2</v>
      </c>
      <c r="I2227" s="48">
        <v>3373</v>
      </c>
      <c r="J2227" s="48">
        <v>3535.48</v>
      </c>
      <c r="K2227" s="48">
        <v>0</v>
      </c>
      <c r="L2227" s="41">
        <f>SUM(Data[[#This Row],[CHELTUIELI DE PERSONAL LEI]:[CHELTUIELI DE CAPITAL (ACTIVE NEFINANCIARE ) LEI]])</f>
        <v>6908.48</v>
      </c>
      <c r="M2227" s="41">
        <f>Data[[#This Row],[TOTAL CHELTUIELI LEI]]/Data[[#This Row],[CURS VALUTAR EURO BNR 22 07 2020]]</f>
        <v>1427.3424102807794</v>
      </c>
      <c r="N2227" s="49">
        <v>3607</v>
      </c>
      <c r="O2227" s="54"/>
      <c r="P2227" s="54">
        <v>2462</v>
      </c>
      <c r="Q2227" s="54"/>
      <c r="R2227" s="54">
        <f>Data[[#This Row],[PERSOANE ÎNSCRISE ÎN LISTELE ELECTORALE (TURUL 1)            ]]+Data[[#This Row],[PERSOANE ÎNSCRISE ÎN LISTELE ELECTORALE (TURUL AL 2-LEA)]]</f>
        <v>3607</v>
      </c>
      <c r="S2227" s="54">
        <f>Data[[#This Row],[PERSOANE CARE AU PARTICIPAT LA VOT (TURUL 1)]]+Data[[#This Row],[PERSOANE CARE AU PARTICIPAT LA VOT  (TURUL AL 2-LEA)]]</f>
        <v>2462</v>
      </c>
      <c r="T2227" s="41">
        <f>Data[[#This Row],[TOTAL CHELTUIELI LEI]]/Data[[#This Row],[NUMĂRUL PERSOANELOR ÎNSCRISE ÎN LISTELE ELECTORALE]]</f>
        <v>1.9152980316052119</v>
      </c>
      <c r="U2227" s="41">
        <f>Data[[#This Row],[TOTAL CHELTUIELI EURO]]/Data[[#This Row],[NUMĂRUL PERSOANELOR ÎNSCRISE ÎN LISTELE ELECTORALE]]</f>
        <v>0.39571455788211241</v>
      </c>
      <c r="V2227" s="41">
        <f>Data[[#This Row],[TOTAL CHELTUIELI LEI]]/Data[[#This Row],[NUMĂRUL PERSOANELOR CARE AU PARTICIPAT LA VOT]]</f>
        <v>2.8060438667749796</v>
      </c>
      <c r="W2227" s="41">
        <f>Data[[#This Row],[TOTAL CHELTUIELI EURO]]/Data[[#This Row],[NUMĂRUL PERSOANELOR CARE AU PARTICIPAT LA VOT]]</f>
        <v>0.57974915121071458</v>
      </c>
      <c r="X2227" s="43">
        <v>4.8400999999999996</v>
      </c>
      <c r="Y2227" s="114" t="s">
        <v>2894</v>
      </c>
      <c r="Z2227" s="44">
        <v>1</v>
      </c>
      <c r="AA2227" s="115" t="s">
        <v>3105</v>
      </c>
      <c r="AB2227" s="44">
        <v>0</v>
      </c>
      <c r="AC2227" s="45"/>
    </row>
    <row r="2228" spans="1:29" x14ac:dyDescent="0.2">
      <c r="A2228" s="37">
        <v>2227</v>
      </c>
      <c r="B2228" s="38" t="s">
        <v>2413</v>
      </c>
      <c r="C2228" s="39" t="s">
        <v>2435</v>
      </c>
      <c r="D2228" s="40">
        <v>44101</v>
      </c>
      <c r="E2228" s="38">
        <v>1</v>
      </c>
      <c r="F2228" s="38"/>
      <c r="G2228" s="38" t="s">
        <v>2</v>
      </c>
      <c r="H2228" s="38" t="s">
        <v>2</v>
      </c>
      <c r="I2228" s="48">
        <v>3200</v>
      </c>
      <c r="J2228" s="48">
        <v>3084</v>
      </c>
      <c r="K2228" s="48">
        <v>0</v>
      </c>
      <c r="L2228" s="41">
        <f>SUM(Data[[#This Row],[CHELTUIELI DE PERSONAL LEI]:[CHELTUIELI DE CAPITAL (ACTIVE NEFINANCIARE ) LEI]])</f>
        <v>6284</v>
      </c>
      <c r="M2228" s="41">
        <f>Data[[#This Row],[TOTAL CHELTUIELI LEI]]/Data[[#This Row],[CURS VALUTAR EURO BNR 22 07 2020]]</f>
        <v>1298.3202826387885</v>
      </c>
      <c r="N2228" s="49">
        <v>1257</v>
      </c>
      <c r="O2228" s="54"/>
      <c r="P2228" s="54">
        <v>933</v>
      </c>
      <c r="Q2228" s="54"/>
      <c r="R2228" s="54">
        <f>Data[[#This Row],[PERSOANE ÎNSCRISE ÎN LISTELE ELECTORALE (TURUL 1)            ]]+Data[[#This Row],[PERSOANE ÎNSCRISE ÎN LISTELE ELECTORALE (TURUL AL 2-LEA)]]</f>
        <v>1257</v>
      </c>
      <c r="S2228" s="54">
        <f>Data[[#This Row],[PERSOANE CARE AU PARTICIPAT LA VOT (TURUL 1)]]+Data[[#This Row],[PERSOANE CARE AU PARTICIPAT LA VOT  (TURUL AL 2-LEA)]]</f>
        <v>933</v>
      </c>
      <c r="T2228" s="41">
        <f>Data[[#This Row],[TOTAL CHELTUIELI LEI]]/Data[[#This Row],[NUMĂRUL PERSOANELOR ÎNSCRISE ÎN LISTELE ELECTORALE]]</f>
        <v>4.9992044550517107</v>
      </c>
      <c r="U2228" s="41">
        <f>Data[[#This Row],[TOTAL CHELTUIELI EURO]]/Data[[#This Row],[NUMĂRUL PERSOANELOR ÎNSCRISE ÎN LISTELE ELECTORALE]]</f>
        <v>1.0328721421151859</v>
      </c>
      <c r="V2228" s="41">
        <f>Data[[#This Row],[TOTAL CHELTUIELI LEI]]/Data[[#This Row],[NUMĂRUL PERSOANELOR CARE AU PARTICIPAT LA VOT]]</f>
        <v>6.735262593783494</v>
      </c>
      <c r="W2228" s="41">
        <f>Data[[#This Row],[TOTAL CHELTUIELI EURO]]/Data[[#This Row],[NUMĂRUL PERSOANELOR CARE AU PARTICIPAT LA VOT]]</f>
        <v>1.3915544294092053</v>
      </c>
      <c r="X2228" s="43">
        <v>4.8400999999999996</v>
      </c>
      <c r="Y2228" s="114" t="s">
        <v>2892</v>
      </c>
      <c r="Z2228" s="44">
        <v>5</v>
      </c>
      <c r="AA2228" s="115" t="s">
        <v>3107</v>
      </c>
      <c r="AB2228" s="44">
        <v>1</v>
      </c>
      <c r="AC2228" s="45"/>
    </row>
    <row r="2229" spans="1:29" x14ac:dyDescent="0.2">
      <c r="A2229" s="37">
        <v>2228</v>
      </c>
      <c r="B2229" s="38" t="s">
        <v>2413</v>
      </c>
      <c r="C2229" s="39" t="s">
        <v>2436</v>
      </c>
      <c r="D2229" s="40">
        <v>44101</v>
      </c>
      <c r="E2229" s="38">
        <v>1</v>
      </c>
      <c r="F2229" s="38"/>
      <c r="G2229" s="38" t="s">
        <v>2</v>
      </c>
      <c r="H2229" s="38" t="s">
        <v>2</v>
      </c>
      <c r="I2229" s="48">
        <v>1800</v>
      </c>
      <c r="J2229" s="48">
        <v>4653</v>
      </c>
      <c r="K2229" s="48">
        <v>0</v>
      </c>
      <c r="L2229" s="41">
        <f>SUM(Data[[#This Row],[CHELTUIELI DE PERSONAL LEI]:[CHELTUIELI DE CAPITAL (ACTIVE NEFINANCIARE ) LEI]])</f>
        <v>6453</v>
      </c>
      <c r="M2229" s="41">
        <f>Data[[#This Row],[TOTAL CHELTUIELI LEI]]/Data[[#This Row],[CURS VALUTAR EURO BNR 22 07 2020]]</f>
        <v>1333.2369165926325</v>
      </c>
      <c r="N2229" s="49">
        <v>5290</v>
      </c>
      <c r="O2229" s="54"/>
      <c r="P2229" s="54">
        <v>2591</v>
      </c>
      <c r="Q2229" s="54"/>
      <c r="R2229" s="54">
        <f>Data[[#This Row],[PERSOANE ÎNSCRISE ÎN LISTELE ELECTORALE (TURUL 1)            ]]+Data[[#This Row],[PERSOANE ÎNSCRISE ÎN LISTELE ELECTORALE (TURUL AL 2-LEA)]]</f>
        <v>5290</v>
      </c>
      <c r="S2229" s="54">
        <f>Data[[#This Row],[PERSOANE CARE AU PARTICIPAT LA VOT (TURUL 1)]]+Data[[#This Row],[PERSOANE CARE AU PARTICIPAT LA VOT  (TURUL AL 2-LEA)]]</f>
        <v>2591</v>
      </c>
      <c r="T2229" s="41">
        <f>Data[[#This Row],[TOTAL CHELTUIELI LEI]]/Data[[#This Row],[NUMĂRUL PERSOANELOR ÎNSCRISE ÎN LISTELE ELECTORALE]]</f>
        <v>1.2198487712665407</v>
      </c>
      <c r="U2229" s="41">
        <f>Data[[#This Row],[TOTAL CHELTUIELI EURO]]/Data[[#This Row],[NUMĂRUL PERSOANELOR ÎNSCRISE ÎN LISTELE ELECTORALE]]</f>
        <v>0.25202966287195322</v>
      </c>
      <c r="V2229" s="41">
        <f>Data[[#This Row],[TOTAL CHELTUIELI LEI]]/Data[[#This Row],[NUMĂRUL PERSOANELOR CARE AU PARTICIPAT LA VOT]]</f>
        <v>2.4905441914318796</v>
      </c>
      <c r="W2229" s="41">
        <f>Data[[#This Row],[TOTAL CHELTUIELI EURO]]/Data[[#This Row],[NUMĂRUL PERSOANELOR CARE AU PARTICIPAT LA VOT]]</f>
        <v>0.51456461466330861</v>
      </c>
      <c r="X2229" s="43">
        <v>4.8400999999999996</v>
      </c>
      <c r="Y2229" s="114" t="s">
        <v>2894</v>
      </c>
      <c r="Z2229" s="44">
        <v>1</v>
      </c>
      <c r="AA2229" s="115" t="s">
        <v>3105</v>
      </c>
      <c r="AB2229" s="44">
        <v>0</v>
      </c>
      <c r="AC2229" s="45"/>
    </row>
    <row r="2230" spans="1:29" x14ac:dyDescent="0.2">
      <c r="A2230" s="37">
        <v>2229</v>
      </c>
      <c r="B2230" s="38" t="s">
        <v>2413</v>
      </c>
      <c r="C2230" s="39" t="s">
        <v>2437</v>
      </c>
      <c r="D2230" s="40">
        <v>44101</v>
      </c>
      <c r="E2230" s="38">
        <v>1</v>
      </c>
      <c r="F2230" s="38"/>
      <c r="G2230" s="38" t="s">
        <v>2</v>
      </c>
      <c r="H2230" s="38" t="s">
        <v>2</v>
      </c>
      <c r="I2230" s="48">
        <v>1200</v>
      </c>
      <c r="J2230" s="48">
        <v>5112.58</v>
      </c>
      <c r="K2230" s="48">
        <v>0</v>
      </c>
      <c r="L2230" s="41">
        <f>SUM(Data[[#This Row],[CHELTUIELI DE PERSONAL LEI]:[CHELTUIELI DE CAPITAL (ACTIVE NEFINANCIARE ) LEI]])</f>
        <v>6312.58</v>
      </c>
      <c r="M2230" s="41">
        <f>Data[[#This Row],[TOTAL CHELTUIELI LEI]]/Data[[#This Row],[CURS VALUTAR EURO BNR 22 07 2020]]</f>
        <v>1304.2251193157167</v>
      </c>
      <c r="N2230" s="49">
        <v>2342</v>
      </c>
      <c r="O2230" s="54"/>
      <c r="P2230" s="54">
        <v>1414</v>
      </c>
      <c r="Q2230" s="54"/>
      <c r="R2230" s="54">
        <f>Data[[#This Row],[PERSOANE ÎNSCRISE ÎN LISTELE ELECTORALE (TURUL 1)            ]]+Data[[#This Row],[PERSOANE ÎNSCRISE ÎN LISTELE ELECTORALE (TURUL AL 2-LEA)]]</f>
        <v>2342</v>
      </c>
      <c r="S2230" s="54">
        <f>Data[[#This Row],[PERSOANE CARE AU PARTICIPAT LA VOT (TURUL 1)]]+Data[[#This Row],[PERSOANE CARE AU PARTICIPAT LA VOT  (TURUL AL 2-LEA)]]</f>
        <v>1414</v>
      </c>
      <c r="T2230" s="41">
        <f>Data[[#This Row],[TOTAL CHELTUIELI LEI]]/Data[[#This Row],[NUMĂRUL PERSOANELOR ÎNSCRISE ÎN LISTELE ELECTORALE]]</f>
        <v>2.6953800170794193</v>
      </c>
      <c r="U2230" s="41">
        <f>Data[[#This Row],[TOTAL CHELTUIELI EURO]]/Data[[#This Row],[NUMĂRUL PERSOANELOR ÎNSCRISE ÎN LISTELE ELECTORALE]]</f>
        <v>0.55688519185128804</v>
      </c>
      <c r="V2230" s="41">
        <f>Data[[#This Row],[TOTAL CHELTUIELI LEI]]/Data[[#This Row],[NUMĂRUL PERSOANELOR CARE AU PARTICIPAT LA VOT]]</f>
        <v>4.4643422913719943</v>
      </c>
      <c r="W2230" s="41">
        <f>Data[[#This Row],[TOTAL CHELTUIELI EURO]]/Data[[#This Row],[NUMĂRUL PERSOANELOR CARE AU PARTICIPAT LA VOT]]</f>
        <v>0.9223657138017799</v>
      </c>
      <c r="X2230" s="43">
        <v>4.8400999999999996</v>
      </c>
      <c r="Y2230" s="114" t="s">
        <v>2891</v>
      </c>
      <c r="Z2230" s="44">
        <v>2</v>
      </c>
      <c r="AA2230" s="115" t="s">
        <v>3105</v>
      </c>
      <c r="AB2230" s="44">
        <v>0</v>
      </c>
      <c r="AC2230" s="45"/>
    </row>
    <row r="2231" spans="1:29" x14ac:dyDescent="0.2">
      <c r="A2231" s="37">
        <v>2230</v>
      </c>
      <c r="B2231" s="38" t="s">
        <v>2413</v>
      </c>
      <c r="C2231" s="39" t="s">
        <v>2438</v>
      </c>
      <c r="D2231" s="40">
        <v>44101</v>
      </c>
      <c r="E2231" s="38">
        <v>1</v>
      </c>
      <c r="F2231" s="38"/>
      <c r="G2231" s="38" t="s">
        <v>2</v>
      </c>
      <c r="H2231" s="38" t="s">
        <v>2</v>
      </c>
      <c r="I2231" s="48">
        <v>0</v>
      </c>
      <c r="J2231" s="48">
        <v>203</v>
      </c>
      <c r="K2231" s="48">
        <v>0</v>
      </c>
      <c r="L2231" s="41">
        <f>SUM(Data[[#This Row],[CHELTUIELI DE PERSONAL LEI]:[CHELTUIELI DE CAPITAL (ACTIVE NEFINANCIARE ) LEI]])</f>
        <v>203</v>
      </c>
      <c r="M2231" s="41">
        <f>Data[[#This Row],[TOTAL CHELTUIELI LEI]]/Data[[#This Row],[CURS VALUTAR EURO BNR 22 07 2020]]</f>
        <v>41.941282204913122</v>
      </c>
      <c r="N2231" s="49">
        <v>2799</v>
      </c>
      <c r="O2231" s="54"/>
      <c r="P2231" s="54">
        <v>1662</v>
      </c>
      <c r="Q2231" s="54"/>
      <c r="R2231" s="54">
        <f>Data[[#This Row],[PERSOANE ÎNSCRISE ÎN LISTELE ELECTORALE (TURUL 1)            ]]+Data[[#This Row],[PERSOANE ÎNSCRISE ÎN LISTELE ELECTORALE (TURUL AL 2-LEA)]]</f>
        <v>2799</v>
      </c>
      <c r="S2231" s="54">
        <f>Data[[#This Row],[PERSOANE CARE AU PARTICIPAT LA VOT (TURUL 1)]]+Data[[#This Row],[PERSOANE CARE AU PARTICIPAT LA VOT  (TURUL AL 2-LEA)]]</f>
        <v>1662</v>
      </c>
      <c r="T2231" s="41">
        <f>Data[[#This Row],[TOTAL CHELTUIELI LEI]]/Data[[#This Row],[NUMĂRUL PERSOANELOR ÎNSCRISE ÎN LISTELE ELECTORALE]]</f>
        <v>7.2525902107895682E-2</v>
      </c>
      <c r="U2231" s="41">
        <f>Data[[#This Row],[TOTAL CHELTUIELI EURO]]/Data[[#This Row],[NUMĂRUL PERSOANELOR ÎNSCRISE ÎN LISTELE ELECTORALE]]</f>
        <v>1.4984380923513084E-2</v>
      </c>
      <c r="V2231" s="41">
        <f>Data[[#This Row],[TOTAL CHELTUIELI LEI]]/Data[[#This Row],[NUMĂRUL PERSOANELOR CARE AU PARTICIPAT LA VOT]]</f>
        <v>0.12214199759326114</v>
      </c>
      <c r="W2231" s="41">
        <f>Data[[#This Row],[TOTAL CHELTUIELI EURO]]/Data[[#This Row],[NUMĂRUL PERSOANELOR CARE AU PARTICIPAT LA VOT]]</f>
        <v>2.5235428522811746E-2</v>
      </c>
      <c r="X2231" s="43">
        <v>4.8400999999999996</v>
      </c>
      <c r="Y2231" s="114" t="s">
        <v>2890</v>
      </c>
      <c r="Z2231" s="44">
        <v>0</v>
      </c>
      <c r="AA2231" s="115" t="s">
        <v>3105</v>
      </c>
      <c r="AB2231" s="44">
        <v>0</v>
      </c>
      <c r="AC2231" s="45"/>
    </row>
    <row r="2232" spans="1:29" x14ac:dyDescent="0.2">
      <c r="A2232" s="37">
        <v>2231</v>
      </c>
      <c r="B2232" s="38" t="s">
        <v>2413</v>
      </c>
      <c r="C2232" s="39" t="s">
        <v>2439</v>
      </c>
      <c r="D2232" s="40">
        <v>44101</v>
      </c>
      <c r="E2232" s="38">
        <v>1</v>
      </c>
      <c r="F2232" s="38"/>
      <c r="G2232" s="38" t="s">
        <v>2</v>
      </c>
      <c r="H2232" s="38" t="s">
        <v>2</v>
      </c>
      <c r="I2232" s="48">
        <v>113480</v>
      </c>
      <c r="J2232" s="48">
        <v>7111.86</v>
      </c>
      <c r="K2232" s="48">
        <v>0</v>
      </c>
      <c r="L2232" s="41">
        <f>SUM(Data[[#This Row],[CHELTUIELI DE PERSONAL LEI]:[CHELTUIELI DE CAPITAL (ACTIVE NEFINANCIARE ) LEI]])</f>
        <v>120591.86</v>
      </c>
      <c r="M2232" s="41">
        <f>Data[[#This Row],[TOTAL CHELTUIELI LEI]]/Data[[#This Row],[CURS VALUTAR EURO BNR 22 07 2020]]</f>
        <v>24915.158777711207</v>
      </c>
      <c r="N2232" s="49">
        <v>3734</v>
      </c>
      <c r="O2232" s="54"/>
      <c r="P2232" s="54">
        <v>2088</v>
      </c>
      <c r="Q2232" s="54"/>
      <c r="R2232" s="54">
        <f>Data[[#This Row],[PERSOANE ÎNSCRISE ÎN LISTELE ELECTORALE (TURUL 1)            ]]+Data[[#This Row],[PERSOANE ÎNSCRISE ÎN LISTELE ELECTORALE (TURUL AL 2-LEA)]]</f>
        <v>3734</v>
      </c>
      <c r="S2232" s="54">
        <f>Data[[#This Row],[PERSOANE CARE AU PARTICIPAT LA VOT (TURUL 1)]]+Data[[#This Row],[PERSOANE CARE AU PARTICIPAT LA VOT  (TURUL AL 2-LEA)]]</f>
        <v>2088</v>
      </c>
      <c r="T2232" s="41">
        <f>Data[[#This Row],[TOTAL CHELTUIELI LEI]]/Data[[#This Row],[NUMĂRUL PERSOANELOR ÎNSCRISE ÎN LISTELE ELECTORALE]]</f>
        <v>32.295623995715054</v>
      </c>
      <c r="U2232" s="41">
        <f>Data[[#This Row],[TOTAL CHELTUIELI EURO]]/Data[[#This Row],[NUMĂRUL PERSOANELOR ÎNSCRISE ÎN LISTELE ELECTORALE]]</f>
        <v>6.672511724079059</v>
      </c>
      <c r="V2232" s="41">
        <f>Data[[#This Row],[TOTAL CHELTUIELI LEI]]/Data[[#This Row],[NUMĂRUL PERSOANELOR CARE AU PARTICIPAT LA VOT]]</f>
        <v>57.75472222222222</v>
      </c>
      <c r="W2232" s="41">
        <f>Data[[#This Row],[TOTAL CHELTUIELI EURO]]/Data[[#This Row],[NUMĂRUL PERSOANELOR CARE AU PARTICIPAT LA VOT]]</f>
        <v>11.932547307332953</v>
      </c>
      <c r="X2232" s="43">
        <v>4.8400999999999996</v>
      </c>
      <c r="Y2232" s="114" t="s">
        <v>2937</v>
      </c>
      <c r="Z2232" s="44">
        <v>32</v>
      </c>
      <c r="AA2232" s="115" t="s">
        <v>3114</v>
      </c>
      <c r="AB2232" s="44">
        <v>6</v>
      </c>
      <c r="AC2232" s="45"/>
    </row>
    <row r="2233" spans="1:29" x14ac:dyDescent="0.2">
      <c r="A2233" s="37">
        <v>2232</v>
      </c>
      <c r="B2233" s="38" t="s">
        <v>2413</v>
      </c>
      <c r="C2233" s="39" t="s">
        <v>2440</v>
      </c>
      <c r="D2233" s="40">
        <v>44101</v>
      </c>
      <c r="E2233" s="38">
        <v>1</v>
      </c>
      <c r="F2233" s="38"/>
      <c r="G2233" s="38" t="s">
        <v>2</v>
      </c>
      <c r="H2233" s="38" t="s">
        <v>2</v>
      </c>
      <c r="I2233" s="48">
        <v>4500</v>
      </c>
      <c r="J2233" s="48">
        <v>8390.9500000000007</v>
      </c>
      <c r="K2233" s="48">
        <v>0</v>
      </c>
      <c r="L2233" s="41">
        <f>SUM(Data[[#This Row],[CHELTUIELI DE PERSONAL LEI]:[CHELTUIELI DE CAPITAL (ACTIVE NEFINANCIARE ) LEI]])</f>
        <v>12890.95</v>
      </c>
      <c r="M2233" s="41">
        <f>Data[[#This Row],[TOTAL CHELTUIELI LEI]]/Data[[#This Row],[CURS VALUTAR EURO BNR 22 07 2020]]</f>
        <v>2663.3643932976597</v>
      </c>
      <c r="N2233" s="49">
        <v>3638</v>
      </c>
      <c r="O2233" s="54"/>
      <c r="P2233" s="54">
        <v>1970</v>
      </c>
      <c r="Q2233" s="54"/>
      <c r="R2233" s="54">
        <f>Data[[#This Row],[PERSOANE ÎNSCRISE ÎN LISTELE ELECTORALE (TURUL 1)            ]]+Data[[#This Row],[PERSOANE ÎNSCRISE ÎN LISTELE ELECTORALE (TURUL AL 2-LEA)]]</f>
        <v>3638</v>
      </c>
      <c r="S2233" s="54">
        <f>Data[[#This Row],[PERSOANE CARE AU PARTICIPAT LA VOT (TURUL 1)]]+Data[[#This Row],[PERSOANE CARE AU PARTICIPAT LA VOT  (TURUL AL 2-LEA)]]</f>
        <v>1970</v>
      </c>
      <c r="T2233" s="41">
        <f>Data[[#This Row],[TOTAL CHELTUIELI LEI]]/Data[[#This Row],[NUMĂRUL PERSOANELOR ÎNSCRISE ÎN LISTELE ELECTORALE]]</f>
        <v>3.5434167124793845</v>
      </c>
      <c r="U2233" s="41">
        <f>Data[[#This Row],[TOTAL CHELTUIELI EURO]]/Data[[#This Row],[NUMĂRUL PERSOANELOR ÎNSCRISE ÎN LISTELE ELECTORALE]]</f>
        <v>0.73209576506257823</v>
      </c>
      <c r="V2233" s="41">
        <f>Data[[#This Row],[TOTAL CHELTUIELI LEI]]/Data[[#This Row],[NUMĂRUL PERSOANELOR CARE AU PARTICIPAT LA VOT]]</f>
        <v>6.5436294416243657</v>
      </c>
      <c r="W2233" s="41">
        <f>Data[[#This Row],[TOTAL CHELTUIELI EURO]]/Data[[#This Row],[NUMĂRUL PERSOANELOR CARE AU PARTICIPAT LA VOT]]</f>
        <v>1.351961620963279</v>
      </c>
      <c r="X2233" s="43">
        <v>4.8400999999999996</v>
      </c>
      <c r="Y2233" s="114" t="s">
        <v>2884</v>
      </c>
      <c r="Z2233" s="44">
        <v>3</v>
      </c>
      <c r="AA2233" s="115" t="s">
        <v>3105</v>
      </c>
      <c r="AB2233" s="44">
        <v>0</v>
      </c>
      <c r="AC2233" s="45"/>
    </row>
    <row r="2234" spans="1:29" x14ac:dyDescent="0.2">
      <c r="A2234" s="37">
        <v>2233</v>
      </c>
      <c r="B2234" s="38" t="s">
        <v>2413</v>
      </c>
      <c r="C2234" s="39" t="s">
        <v>2441</v>
      </c>
      <c r="D2234" s="40">
        <v>44101</v>
      </c>
      <c r="E2234" s="38">
        <v>1</v>
      </c>
      <c r="F2234" s="38"/>
      <c r="G2234" s="38" t="s">
        <v>2</v>
      </c>
      <c r="H2234" s="38" t="s">
        <v>2</v>
      </c>
      <c r="I2234" s="48">
        <v>1000</v>
      </c>
      <c r="J2234" s="48">
        <v>2616</v>
      </c>
      <c r="K2234" s="48">
        <v>0</v>
      </c>
      <c r="L2234" s="41">
        <f>SUM(Data[[#This Row],[CHELTUIELI DE PERSONAL LEI]:[CHELTUIELI DE CAPITAL (ACTIVE NEFINANCIARE ) LEI]])</f>
        <v>3616</v>
      </c>
      <c r="M2234" s="41">
        <f>Data[[#This Row],[TOTAL CHELTUIELI LEI]]/Data[[#This Row],[CURS VALUTAR EURO BNR 22 07 2020]]</f>
        <v>747.09200223135895</v>
      </c>
      <c r="N2234" s="49">
        <v>820</v>
      </c>
      <c r="O2234" s="54"/>
      <c r="P2234" s="54">
        <v>610</v>
      </c>
      <c r="Q2234" s="54"/>
      <c r="R2234" s="54">
        <f>Data[[#This Row],[PERSOANE ÎNSCRISE ÎN LISTELE ELECTORALE (TURUL 1)            ]]+Data[[#This Row],[PERSOANE ÎNSCRISE ÎN LISTELE ELECTORALE (TURUL AL 2-LEA)]]</f>
        <v>820</v>
      </c>
      <c r="S2234" s="54">
        <f>Data[[#This Row],[PERSOANE CARE AU PARTICIPAT LA VOT (TURUL 1)]]+Data[[#This Row],[PERSOANE CARE AU PARTICIPAT LA VOT  (TURUL AL 2-LEA)]]</f>
        <v>610</v>
      </c>
      <c r="T2234" s="41">
        <f>Data[[#This Row],[TOTAL CHELTUIELI LEI]]/Data[[#This Row],[NUMĂRUL PERSOANELOR ÎNSCRISE ÎN LISTELE ELECTORALE]]</f>
        <v>4.409756097560976</v>
      </c>
      <c r="U2234" s="41">
        <f>Data[[#This Row],[TOTAL CHELTUIELI EURO]]/Data[[#This Row],[NUMĂRUL PERSOANELOR ÎNSCRISE ÎN LISTELE ELECTORALE]]</f>
        <v>0.91108780759921826</v>
      </c>
      <c r="V2234" s="41">
        <f>Data[[#This Row],[TOTAL CHELTUIELI LEI]]/Data[[#This Row],[NUMĂRUL PERSOANELOR CARE AU PARTICIPAT LA VOT]]</f>
        <v>5.9278688524590164</v>
      </c>
      <c r="W2234" s="41">
        <f>Data[[#This Row],[TOTAL CHELTUIELI EURO]]/Data[[#This Row],[NUMĂRUL PERSOANELOR CARE AU PARTICIPAT LA VOT]]</f>
        <v>1.224740987264523</v>
      </c>
      <c r="X2234" s="43">
        <v>4.8400999999999996</v>
      </c>
      <c r="Y2234" s="114" t="s">
        <v>2895</v>
      </c>
      <c r="Z2234" s="44">
        <v>4</v>
      </c>
      <c r="AA2234" s="115" t="s">
        <v>3105</v>
      </c>
      <c r="AB2234" s="44">
        <v>0</v>
      </c>
      <c r="AC2234" s="45"/>
    </row>
    <row r="2235" spans="1:29" x14ac:dyDescent="0.2">
      <c r="A2235" s="37">
        <v>2234</v>
      </c>
      <c r="B2235" s="38" t="s">
        <v>2413</v>
      </c>
      <c r="C2235" s="39" t="s">
        <v>771</v>
      </c>
      <c r="D2235" s="40">
        <v>44101</v>
      </c>
      <c r="E2235" s="38">
        <v>1</v>
      </c>
      <c r="F2235" s="38"/>
      <c r="G2235" s="38" t="s">
        <v>2</v>
      </c>
      <c r="H2235" s="38" t="s">
        <v>2</v>
      </c>
      <c r="I2235" s="48">
        <v>0</v>
      </c>
      <c r="J2235" s="48">
        <v>29673</v>
      </c>
      <c r="K2235" s="48">
        <v>0</v>
      </c>
      <c r="L2235" s="41">
        <f>SUM(Data[[#This Row],[CHELTUIELI DE PERSONAL LEI]:[CHELTUIELI DE CAPITAL (ACTIVE NEFINANCIARE ) LEI]])</f>
        <v>29673</v>
      </c>
      <c r="M2235" s="41">
        <f>Data[[#This Row],[TOTAL CHELTUIELI LEI]]/Data[[#This Row],[CURS VALUTAR EURO BNR 22 07 2020]]</f>
        <v>6130.6584574698873</v>
      </c>
      <c r="N2235" s="49">
        <v>3785</v>
      </c>
      <c r="O2235" s="54"/>
      <c r="P2235" s="54">
        <v>2243</v>
      </c>
      <c r="Q2235" s="54"/>
      <c r="R2235" s="54">
        <f>Data[[#This Row],[PERSOANE ÎNSCRISE ÎN LISTELE ELECTORALE (TURUL 1)            ]]+Data[[#This Row],[PERSOANE ÎNSCRISE ÎN LISTELE ELECTORALE (TURUL AL 2-LEA)]]</f>
        <v>3785</v>
      </c>
      <c r="S2235" s="54">
        <f>Data[[#This Row],[PERSOANE CARE AU PARTICIPAT LA VOT (TURUL 1)]]+Data[[#This Row],[PERSOANE CARE AU PARTICIPAT LA VOT  (TURUL AL 2-LEA)]]</f>
        <v>2243</v>
      </c>
      <c r="T2235" s="41">
        <f>Data[[#This Row],[TOTAL CHELTUIELI LEI]]/Data[[#This Row],[NUMĂRUL PERSOANELOR ÎNSCRISE ÎN LISTELE ELECTORALE]]</f>
        <v>7.8396301188903568</v>
      </c>
      <c r="U2235" s="41">
        <f>Data[[#This Row],[TOTAL CHELTUIELI EURO]]/Data[[#This Row],[NUMĂRUL PERSOANELOR ÎNSCRISE ÎN LISTELE ELECTORALE]]</f>
        <v>1.6197248236380151</v>
      </c>
      <c r="V2235" s="41">
        <f>Data[[#This Row],[TOTAL CHELTUIELI LEI]]/Data[[#This Row],[NUMĂRUL PERSOANELOR CARE AU PARTICIPAT LA VOT]]</f>
        <v>13.229157378510923</v>
      </c>
      <c r="W2235" s="41">
        <f>Data[[#This Row],[TOTAL CHELTUIELI EURO]]/Data[[#This Row],[NUMĂRUL PERSOANELOR CARE AU PARTICIPAT LA VOT]]</f>
        <v>2.7332405071198784</v>
      </c>
      <c r="X2235" s="43">
        <v>4.8400999999999996</v>
      </c>
      <c r="Y2235" s="114" t="s">
        <v>2886</v>
      </c>
      <c r="Z2235" s="44">
        <v>7</v>
      </c>
      <c r="AA2235" s="115" t="s">
        <v>3107</v>
      </c>
      <c r="AB2235" s="44">
        <v>1</v>
      </c>
      <c r="AC2235" s="45"/>
    </row>
    <row r="2236" spans="1:29" x14ac:dyDescent="0.2">
      <c r="A2236" s="37">
        <v>2235</v>
      </c>
      <c r="B2236" s="38" t="s">
        <v>2413</v>
      </c>
      <c r="C2236" s="39" t="s">
        <v>2442</v>
      </c>
      <c r="D2236" s="40">
        <v>44101</v>
      </c>
      <c r="E2236" s="38">
        <v>1</v>
      </c>
      <c r="F2236" s="38"/>
      <c r="G2236" s="38" t="s">
        <v>2</v>
      </c>
      <c r="H2236" s="38" t="s">
        <v>2</v>
      </c>
      <c r="I2236" s="48">
        <v>2750</v>
      </c>
      <c r="J2236" s="48">
        <v>1928</v>
      </c>
      <c r="K2236" s="48">
        <v>23062</v>
      </c>
      <c r="L2236" s="41">
        <f>SUM(Data[[#This Row],[CHELTUIELI DE PERSONAL LEI]:[CHELTUIELI DE CAPITAL (ACTIVE NEFINANCIARE ) LEI]])</f>
        <v>27740</v>
      </c>
      <c r="M2236" s="41">
        <f>Data[[#This Row],[TOTAL CHELTUIELI LEI]]/Data[[#This Row],[CURS VALUTAR EURO BNR 22 07 2020]]</f>
        <v>5731.2865436664533</v>
      </c>
      <c r="N2236" s="49">
        <v>4427</v>
      </c>
      <c r="O2236" s="54"/>
      <c r="P2236" s="54">
        <v>2458</v>
      </c>
      <c r="Q2236" s="54"/>
      <c r="R2236" s="54">
        <f>Data[[#This Row],[PERSOANE ÎNSCRISE ÎN LISTELE ELECTORALE (TURUL 1)            ]]+Data[[#This Row],[PERSOANE ÎNSCRISE ÎN LISTELE ELECTORALE (TURUL AL 2-LEA)]]</f>
        <v>4427</v>
      </c>
      <c r="S2236" s="54">
        <f>Data[[#This Row],[PERSOANE CARE AU PARTICIPAT LA VOT (TURUL 1)]]+Data[[#This Row],[PERSOANE CARE AU PARTICIPAT LA VOT  (TURUL AL 2-LEA)]]</f>
        <v>2458</v>
      </c>
      <c r="T2236" s="41">
        <f>Data[[#This Row],[TOTAL CHELTUIELI LEI]]/Data[[#This Row],[NUMĂRUL PERSOANELOR ÎNSCRISE ÎN LISTELE ELECTORALE]]</f>
        <v>6.266094420600858</v>
      </c>
      <c r="U2236" s="41">
        <f>Data[[#This Row],[TOTAL CHELTUIELI EURO]]/Data[[#This Row],[NUMĂRUL PERSOANELOR ÎNSCRISE ÎN LISTELE ELECTORALE]]</f>
        <v>1.2946208591973014</v>
      </c>
      <c r="V2236" s="41">
        <f>Data[[#This Row],[TOTAL CHELTUIELI LEI]]/Data[[#This Row],[NUMĂRUL PERSOANELOR CARE AU PARTICIPAT LA VOT]]</f>
        <v>11.28559804719284</v>
      </c>
      <c r="W2236" s="41">
        <f>Data[[#This Row],[TOTAL CHELTUIELI EURO]]/Data[[#This Row],[NUMĂRUL PERSOANELOR CARE AU PARTICIPAT LA VOT]]</f>
        <v>2.3316869583671496</v>
      </c>
      <c r="X2236" s="43">
        <v>4.8400999999999996</v>
      </c>
      <c r="Y2236" s="114" t="s">
        <v>2889</v>
      </c>
      <c r="Z2236" s="44">
        <v>6</v>
      </c>
      <c r="AA2236" s="115" t="s">
        <v>3107</v>
      </c>
      <c r="AB2236" s="44">
        <v>1</v>
      </c>
      <c r="AC2236" s="45"/>
    </row>
    <row r="2237" spans="1:29" x14ac:dyDescent="0.2">
      <c r="A2237" s="37">
        <v>2236</v>
      </c>
      <c r="B2237" s="38" t="s">
        <v>2413</v>
      </c>
      <c r="C2237" s="39" t="s">
        <v>212</v>
      </c>
      <c r="D2237" s="40">
        <v>44101</v>
      </c>
      <c r="E2237" s="38">
        <v>1</v>
      </c>
      <c r="F2237" s="38"/>
      <c r="G2237" s="38" t="s">
        <v>2</v>
      </c>
      <c r="H2237" s="38" t="s">
        <v>2</v>
      </c>
      <c r="I2237" s="48">
        <v>1800</v>
      </c>
      <c r="J2237" s="48">
        <v>45364.14</v>
      </c>
      <c r="K2237" s="48">
        <v>0</v>
      </c>
      <c r="L2237" s="41">
        <f>SUM(Data[[#This Row],[CHELTUIELI DE PERSONAL LEI]:[CHELTUIELI DE CAPITAL (ACTIVE NEFINANCIARE ) LEI]])</f>
        <v>47164.14</v>
      </c>
      <c r="M2237" s="41">
        <f>Data[[#This Row],[TOTAL CHELTUIELI LEI]]/Data[[#This Row],[CURS VALUTAR EURO BNR 22 07 2020]]</f>
        <v>9744.4556930641938</v>
      </c>
      <c r="N2237" s="49">
        <v>3501</v>
      </c>
      <c r="O2237" s="54"/>
      <c r="P2237" s="54">
        <v>2085</v>
      </c>
      <c r="Q2237" s="54"/>
      <c r="R2237" s="54">
        <f>Data[[#This Row],[PERSOANE ÎNSCRISE ÎN LISTELE ELECTORALE (TURUL 1)            ]]+Data[[#This Row],[PERSOANE ÎNSCRISE ÎN LISTELE ELECTORALE (TURUL AL 2-LEA)]]</f>
        <v>3501</v>
      </c>
      <c r="S2237" s="54">
        <f>Data[[#This Row],[PERSOANE CARE AU PARTICIPAT LA VOT (TURUL 1)]]+Data[[#This Row],[PERSOANE CARE AU PARTICIPAT LA VOT  (TURUL AL 2-LEA)]]</f>
        <v>2085</v>
      </c>
      <c r="T2237" s="41">
        <f>Data[[#This Row],[TOTAL CHELTUIELI LEI]]/Data[[#This Row],[NUMĂRUL PERSOANELOR ÎNSCRISE ÎN LISTELE ELECTORALE]]</f>
        <v>13.471619537275064</v>
      </c>
      <c r="U2237" s="41">
        <f>Data[[#This Row],[TOTAL CHELTUIELI EURO]]/Data[[#This Row],[NUMĂRUL PERSOANELOR ÎNSCRISE ÎN LISTELE ELECTORALE]]</f>
        <v>2.7833349594584957</v>
      </c>
      <c r="V2237" s="41">
        <f>Data[[#This Row],[TOTAL CHELTUIELI LEI]]/Data[[#This Row],[NUMĂRUL PERSOANELOR CARE AU PARTICIPAT LA VOT]]</f>
        <v>22.620690647482014</v>
      </c>
      <c r="W2237" s="41">
        <f>Data[[#This Row],[TOTAL CHELTUIELI EURO]]/Data[[#This Row],[NUMĂRUL PERSOANELOR CARE AU PARTICIPAT LA VOT]]</f>
        <v>4.6735998527885823</v>
      </c>
      <c r="X2237" s="43">
        <v>4.8400999999999996</v>
      </c>
      <c r="Y2237" s="114" t="s">
        <v>2906</v>
      </c>
      <c r="Z2237" s="44">
        <v>13</v>
      </c>
      <c r="AA2237" s="115" t="s">
        <v>3108</v>
      </c>
      <c r="AB2237" s="44">
        <v>2</v>
      </c>
      <c r="AC2237" s="45"/>
    </row>
    <row r="2238" spans="1:29" x14ac:dyDescent="0.2">
      <c r="A2238" s="37">
        <v>2237</v>
      </c>
      <c r="B2238" s="38" t="s">
        <v>2413</v>
      </c>
      <c r="C2238" s="39" t="s">
        <v>2443</v>
      </c>
      <c r="D2238" s="40">
        <v>44101</v>
      </c>
      <c r="E2238" s="38">
        <v>1</v>
      </c>
      <c r="F2238" s="38"/>
      <c r="G2238" s="38" t="s">
        <v>2</v>
      </c>
      <c r="H2238" s="38" t="s">
        <v>2</v>
      </c>
      <c r="I2238" s="48">
        <v>0</v>
      </c>
      <c r="J2238" s="48">
        <v>18932.07</v>
      </c>
      <c r="K2238" s="48">
        <v>0</v>
      </c>
      <c r="L2238" s="41">
        <f>SUM(Data[[#This Row],[CHELTUIELI DE PERSONAL LEI]:[CHELTUIELI DE CAPITAL (ACTIVE NEFINANCIARE ) LEI]])</f>
        <v>18932.07</v>
      </c>
      <c r="M2238" s="41">
        <f>Data[[#This Row],[TOTAL CHELTUIELI LEI]]/Data[[#This Row],[CURS VALUTAR EURO BNR 22 07 2020]]</f>
        <v>3911.5038945476335</v>
      </c>
      <c r="N2238" s="49">
        <v>2954</v>
      </c>
      <c r="O2238" s="54"/>
      <c r="P2238" s="54">
        <v>1928</v>
      </c>
      <c r="Q2238" s="54"/>
      <c r="R2238" s="54">
        <f>Data[[#This Row],[PERSOANE ÎNSCRISE ÎN LISTELE ELECTORALE (TURUL 1)            ]]+Data[[#This Row],[PERSOANE ÎNSCRISE ÎN LISTELE ELECTORALE (TURUL AL 2-LEA)]]</f>
        <v>2954</v>
      </c>
      <c r="S2238" s="54">
        <f>Data[[#This Row],[PERSOANE CARE AU PARTICIPAT LA VOT (TURUL 1)]]+Data[[#This Row],[PERSOANE CARE AU PARTICIPAT LA VOT  (TURUL AL 2-LEA)]]</f>
        <v>1928</v>
      </c>
      <c r="T2238" s="41">
        <f>Data[[#This Row],[TOTAL CHELTUIELI LEI]]/Data[[#This Row],[NUMĂRUL PERSOANELOR ÎNSCRISE ÎN LISTELE ELECTORALE]]</f>
        <v>6.4089607312119163</v>
      </c>
      <c r="U2238" s="41">
        <f>Data[[#This Row],[TOTAL CHELTUIELI EURO]]/Data[[#This Row],[NUMĂRUL PERSOANELOR ÎNSCRISE ÎN LISTELE ELECTORALE]]</f>
        <v>1.3241380821082036</v>
      </c>
      <c r="V2238" s="41">
        <f>Data[[#This Row],[TOTAL CHELTUIELI LEI]]/Data[[#This Row],[NUMĂRUL PERSOANELOR CARE AU PARTICIPAT LA VOT]]</f>
        <v>9.8195383817427384</v>
      </c>
      <c r="W2238" s="41">
        <f>Data[[#This Row],[TOTAL CHELTUIELI EURO]]/Data[[#This Row],[NUMĂRUL PERSOANELOR CARE AU PARTICIPAT LA VOT]]</f>
        <v>2.0287883270475278</v>
      </c>
      <c r="X2238" s="43">
        <v>4.8400999999999996</v>
      </c>
      <c r="Y2238" s="114" t="s">
        <v>2889</v>
      </c>
      <c r="Z2238" s="44">
        <v>6</v>
      </c>
      <c r="AA2238" s="115" t="s">
        <v>3107</v>
      </c>
      <c r="AB2238" s="44">
        <v>1</v>
      </c>
      <c r="AC2238" s="45"/>
    </row>
    <row r="2239" spans="1:29" x14ac:dyDescent="0.2">
      <c r="A2239" s="37">
        <v>2238</v>
      </c>
      <c r="B2239" s="38" t="s">
        <v>2413</v>
      </c>
      <c r="C2239" s="39" t="s">
        <v>129</v>
      </c>
      <c r="D2239" s="40">
        <v>44101</v>
      </c>
      <c r="E2239" s="38">
        <v>1</v>
      </c>
      <c r="F2239" s="38"/>
      <c r="G2239" s="38" t="s">
        <v>2</v>
      </c>
      <c r="H2239" s="38" t="s">
        <v>2</v>
      </c>
      <c r="I2239" s="48">
        <v>600</v>
      </c>
      <c r="J2239" s="48">
        <v>3111</v>
      </c>
      <c r="K2239" s="48">
        <v>0</v>
      </c>
      <c r="L2239" s="41">
        <f>SUM(Data[[#This Row],[CHELTUIELI DE PERSONAL LEI]:[CHELTUIELI DE CAPITAL (ACTIVE NEFINANCIARE ) LEI]])</f>
        <v>3711</v>
      </c>
      <c r="M2239" s="41">
        <f>Data[[#This Row],[TOTAL CHELTUIELI LEI]]/Data[[#This Row],[CURS VALUTAR EURO BNR 22 07 2020]]</f>
        <v>766.71969587405226</v>
      </c>
      <c r="N2239" s="49">
        <v>1627</v>
      </c>
      <c r="O2239" s="54"/>
      <c r="P2239" s="54">
        <v>1026</v>
      </c>
      <c r="Q2239" s="54"/>
      <c r="R2239" s="54">
        <f>Data[[#This Row],[PERSOANE ÎNSCRISE ÎN LISTELE ELECTORALE (TURUL 1)            ]]+Data[[#This Row],[PERSOANE ÎNSCRISE ÎN LISTELE ELECTORALE (TURUL AL 2-LEA)]]</f>
        <v>1627</v>
      </c>
      <c r="S2239" s="54">
        <f>Data[[#This Row],[PERSOANE CARE AU PARTICIPAT LA VOT (TURUL 1)]]+Data[[#This Row],[PERSOANE CARE AU PARTICIPAT LA VOT  (TURUL AL 2-LEA)]]</f>
        <v>1026</v>
      </c>
      <c r="T2239" s="41">
        <f>Data[[#This Row],[TOTAL CHELTUIELI LEI]]/Data[[#This Row],[NUMĂRUL PERSOANELOR ÎNSCRISE ÎN LISTELE ELECTORALE]]</f>
        <v>2.2808850645359557</v>
      </c>
      <c r="U2239" s="41">
        <f>Data[[#This Row],[TOTAL CHELTUIELI EURO]]/Data[[#This Row],[NUMĂRUL PERSOANELOR ÎNSCRISE ÎN LISTELE ELECTORALE]]</f>
        <v>0.471247508220069</v>
      </c>
      <c r="V2239" s="41">
        <f>Data[[#This Row],[TOTAL CHELTUIELI LEI]]/Data[[#This Row],[NUMĂRUL PERSOANELOR CARE AU PARTICIPAT LA VOT]]</f>
        <v>3.6169590643274856</v>
      </c>
      <c r="W2239" s="41">
        <f>Data[[#This Row],[TOTAL CHELTUIELI EURO]]/Data[[#This Row],[NUMĂRUL PERSOANELOR CARE AU PARTICIPAT LA VOT]]</f>
        <v>0.74729015192402759</v>
      </c>
      <c r="X2239" s="43">
        <v>4.8400999999999996</v>
      </c>
      <c r="Y2239" s="114" t="s">
        <v>2891</v>
      </c>
      <c r="Z2239" s="44">
        <v>2</v>
      </c>
      <c r="AA2239" s="115" t="s">
        <v>3105</v>
      </c>
      <c r="AB2239" s="44">
        <v>0</v>
      </c>
      <c r="AC2239" s="45"/>
    </row>
    <row r="2240" spans="1:29" x14ac:dyDescent="0.2">
      <c r="A2240" s="37">
        <v>2239</v>
      </c>
      <c r="B2240" s="38" t="s">
        <v>2413</v>
      </c>
      <c r="C2240" s="39" t="s">
        <v>2444</v>
      </c>
      <c r="D2240" s="40">
        <v>44101</v>
      </c>
      <c r="E2240" s="38">
        <v>1</v>
      </c>
      <c r="F2240" s="38"/>
      <c r="G2240" s="38" t="s">
        <v>2</v>
      </c>
      <c r="H2240" s="38" t="s">
        <v>2</v>
      </c>
      <c r="I2240" s="48">
        <v>0</v>
      </c>
      <c r="J2240" s="48">
        <v>11880.52</v>
      </c>
      <c r="K2240" s="48">
        <v>0</v>
      </c>
      <c r="L2240" s="41">
        <f>SUM(Data[[#This Row],[CHELTUIELI DE PERSONAL LEI]:[CHELTUIELI DE CAPITAL (ACTIVE NEFINANCIARE ) LEI]])</f>
        <v>11880.52</v>
      </c>
      <c r="M2240" s="41">
        <f>Data[[#This Row],[TOTAL CHELTUIELI LEI]]/Data[[#This Row],[CURS VALUTAR EURO BNR 22 07 2020]]</f>
        <v>2454.602177640958</v>
      </c>
      <c r="N2240" s="49">
        <v>8356</v>
      </c>
      <c r="O2240" s="54"/>
      <c r="P2240" s="54">
        <v>4517</v>
      </c>
      <c r="Q2240" s="54"/>
      <c r="R2240" s="54">
        <f>Data[[#This Row],[PERSOANE ÎNSCRISE ÎN LISTELE ELECTORALE (TURUL 1)            ]]+Data[[#This Row],[PERSOANE ÎNSCRISE ÎN LISTELE ELECTORALE (TURUL AL 2-LEA)]]</f>
        <v>8356</v>
      </c>
      <c r="S2240" s="54">
        <f>Data[[#This Row],[PERSOANE CARE AU PARTICIPAT LA VOT (TURUL 1)]]+Data[[#This Row],[PERSOANE CARE AU PARTICIPAT LA VOT  (TURUL AL 2-LEA)]]</f>
        <v>4517</v>
      </c>
      <c r="T2240" s="41">
        <f>Data[[#This Row],[TOTAL CHELTUIELI LEI]]/Data[[#This Row],[NUMĂRUL PERSOANELOR ÎNSCRISE ÎN LISTELE ELECTORALE]]</f>
        <v>1.4217951172809957</v>
      </c>
      <c r="U2240" s="41">
        <f>Data[[#This Row],[TOTAL CHELTUIELI EURO]]/Data[[#This Row],[NUMĂRUL PERSOANELOR ÎNSCRISE ÎN LISTELE ELECTORALE]]</f>
        <v>0.29375325247019601</v>
      </c>
      <c r="V2240" s="41">
        <f>Data[[#This Row],[TOTAL CHELTUIELI LEI]]/Data[[#This Row],[NUMĂRUL PERSOANELOR CARE AU PARTICIPAT LA VOT]]</f>
        <v>2.6301793225592207</v>
      </c>
      <c r="W2240" s="41">
        <f>Data[[#This Row],[TOTAL CHELTUIELI EURO]]/Data[[#This Row],[NUMĂRUL PERSOANELOR CARE AU PARTICIPAT LA VOT]]</f>
        <v>0.54341425230041129</v>
      </c>
      <c r="X2240" s="43">
        <v>4.8400999999999996</v>
      </c>
      <c r="Y2240" s="114" t="s">
        <v>2894</v>
      </c>
      <c r="Z2240" s="44">
        <v>1</v>
      </c>
      <c r="AA2240" s="115" t="s">
        <v>3105</v>
      </c>
      <c r="AB2240" s="44">
        <v>0</v>
      </c>
      <c r="AC2240" s="45"/>
    </row>
    <row r="2241" spans="1:29" x14ac:dyDescent="0.2">
      <c r="A2241" s="37">
        <v>2240</v>
      </c>
      <c r="B2241" s="38" t="s">
        <v>2413</v>
      </c>
      <c r="C2241" s="39" t="s">
        <v>2445</v>
      </c>
      <c r="D2241" s="40">
        <v>44101</v>
      </c>
      <c r="E2241" s="38">
        <v>1</v>
      </c>
      <c r="F2241" s="38"/>
      <c r="G2241" s="38" t="s">
        <v>2</v>
      </c>
      <c r="H2241" s="38" t="s">
        <v>2</v>
      </c>
      <c r="I2241" s="48">
        <v>0</v>
      </c>
      <c r="J2241" s="48">
        <v>13393.65</v>
      </c>
      <c r="K2241" s="48">
        <v>0</v>
      </c>
      <c r="L2241" s="41">
        <f>SUM(Data[[#This Row],[CHELTUIELI DE PERSONAL LEI]:[CHELTUIELI DE CAPITAL (ACTIVE NEFINANCIARE ) LEI]])</f>
        <v>13393.65</v>
      </c>
      <c r="M2241" s="41">
        <f>Data[[#This Row],[TOTAL CHELTUIELI LEI]]/Data[[#This Row],[CURS VALUTAR EURO BNR 22 07 2020]]</f>
        <v>2767.2258837627323</v>
      </c>
      <c r="N2241" s="49">
        <v>6581</v>
      </c>
      <c r="O2241" s="54"/>
      <c r="P2241" s="54">
        <v>3719</v>
      </c>
      <c r="Q2241" s="54"/>
      <c r="R2241" s="54">
        <f>Data[[#This Row],[PERSOANE ÎNSCRISE ÎN LISTELE ELECTORALE (TURUL 1)            ]]+Data[[#This Row],[PERSOANE ÎNSCRISE ÎN LISTELE ELECTORALE (TURUL AL 2-LEA)]]</f>
        <v>6581</v>
      </c>
      <c r="S2241" s="54">
        <f>Data[[#This Row],[PERSOANE CARE AU PARTICIPAT LA VOT (TURUL 1)]]+Data[[#This Row],[PERSOANE CARE AU PARTICIPAT LA VOT  (TURUL AL 2-LEA)]]</f>
        <v>3719</v>
      </c>
      <c r="T2241" s="41">
        <f>Data[[#This Row],[TOTAL CHELTUIELI LEI]]/Data[[#This Row],[NUMĂRUL PERSOANELOR ÎNSCRISE ÎN LISTELE ELECTORALE]]</f>
        <v>2.0351998176568911</v>
      </c>
      <c r="U2241" s="41">
        <f>Data[[#This Row],[TOTAL CHELTUIELI EURO]]/Data[[#This Row],[NUMĂRUL PERSOANELOR ÎNSCRISE ÎN LISTELE ELECTORALE]]</f>
        <v>0.42048714234352413</v>
      </c>
      <c r="V2241" s="41">
        <f>Data[[#This Row],[TOTAL CHELTUIELI LEI]]/Data[[#This Row],[NUMĂRUL PERSOANELOR CARE AU PARTICIPAT LA VOT]]</f>
        <v>3.6014116698037104</v>
      </c>
      <c r="W2241" s="41">
        <f>Data[[#This Row],[TOTAL CHELTUIELI EURO]]/Data[[#This Row],[NUMĂRUL PERSOANELOR CARE AU PARTICIPAT LA VOT]]</f>
        <v>0.74407794669608296</v>
      </c>
      <c r="X2241" s="43">
        <v>4.8400999999999996</v>
      </c>
      <c r="Y2241" s="114" t="s">
        <v>2891</v>
      </c>
      <c r="Z2241" s="44">
        <v>2</v>
      </c>
      <c r="AA2241" s="115" t="s">
        <v>3105</v>
      </c>
      <c r="AB2241" s="44">
        <v>0</v>
      </c>
      <c r="AC2241" s="45"/>
    </row>
    <row r="2242" spans="1:29" x14ac:dyDescent="0.2">
      <c r="A2242" s="37">
        <v>2241</v>
      </c>
      <c r="B2242" s="38" t="s">
        <v>2413</v>
      </c>
      <c r="C2242" s="39" t="s">
        <v>214</v>
      </c>
      <c r="D2242" s="40">
        <v>44101</v>
      </c>
      <c r="E2242" s="38">
        <v>1</v>
      </c>
      <c r="F2242" s="38"/>
      <c r="G2242" s="38" t="s">
        <v>2</v>
      </c>
      <c r="H2242" s="38" t="s">
        <v>2</v>
      </c>
      <c r="I2242" s="48">
        <v>3000</v>
      </c>
      <c r="J2242" s="48">
        <v>36227.410000000003</v>
      </c>
      <c r="K2242" s="48">
        <v>0</v>
      </c>
      <c r="L2242" s="41">
        <f>SUM(Data[[#This Row],[CHELTUIELI DE PERSONAL LEI]:[CHELTUIELI DE CAPITAL (ACTIVE NEFINANCIARE ) LEI]])</f>
        <v>39227.410000000003</v>
      </c>
      <c r="M2242" s="41">
        <f>Data[[#This Row],[TOTAL CHELTUIELI LEI]]/Data[[#This Row],[CURS VALUTAR EURO BNR 22 07 2020]]</f>
        <v>8104.6693250139469</v>
      </c>
      <c r="N2242" s="49">
        <v>6215</v>
      </c>
      <c r="O2242" s="54"/>
      <c r="P2242" s="54">
        <v>3725</v>
      </c>
      <c r="Q2242" s="54"/>
      <c r="R2242" s="54">
        <f>Data[[#This Row],[PERSOANE ÎNSCRISE ÎN LISTELE ELECTORALE (TURUL 1)            ]]+Data[[#This Row],[PERSOANE ÎNSCRISE ÎN LISTELE ELECTORALE (TURUL AL 2-LEA)]]</f>
        <v>6215</v>
      </c>
      <c r="S2242" s="54">
        <f>Data[[#This Row],[PERSOANE CARE AU PARTICIPAT LA VOT (TURUL 1)]]+Data[[#This Row],[PERSOANE CARE AU PARTICIPAT LA VOT  (TURUL AL 2-LEA)]]</f>
        <v>3725</v>
      </c>
      <c r="T2242" s="41">
        <f>Data[[#This Row],[TOTAL CHELTUIELI LEI]]/Data[[#This Row],[NUMĂRUL PERSOANELOR ÎNSCRISE ÎN LISTELE ELECTORALE]]</f>
        <v>6.3117312952534199</v>
      </c>
      <c r="U2242" s="41">
        <f>Data[[#This Row],[TOTAL CHELTUIELI EURO]]/Data[[#This Row],[NUMĂRUL PERSOANELOR ÎNSCRISE ÎN LISTELE ELECTORALE]]</f>
        <v>1.3040497707182537</v>
      </c>
      <c r="V2242" s="41">
        <f>Data[[#This Row],[TOTAL CHELTUIELI LEI]]/Data[[#This Row],[NUMĂRUL PERSOANELOR CARE AU PARTICIPAT LA VOT]]</f>
        <v>10.530848322147651</v>
      </c>
      <c r="W2242" s="41">
        <f>Data[[#This Row],[TOTAL CHELTUIELI EURO]]/Data[[#This Row],[NUMĂRUL PERSOANELOR CARE AU PARTICIPAT LA VOT]]</f>
        <v>2.1757501543661601</v>
      </c>
      <c r="X2242" s="43">
        <v>4.8400999999999996</v>
      </c>
      <c r="Y2242" s="114" t="s">
        <v>2889</v>
      </c>
      <c r="Z2242" s="44">
        <v>6</v>
      </c>
      <c r="AA2242" s="115" t="s">
        <v>3107</v>
      </c>
      <c r="AB2242" s="44">
        <v>1</v>
      </c>
      <c r="AC2242" s="45"/>
    </row>
    <row r="2243" spans="1:29" x14ac:dyDescent="0.2">
      <c r="A2243" s="37">
        <v>2242</v>
      </c>
      <c r="B2243" s="38" t="s">
        <v>2413</v>
      </c>
      <c r="C2243" s="39" t="s">
        <v>2446</v>
      </c>
      <c r="D2243" s="40">
        <v>44101</v>
      </c>
      <c r="E2243" s="38">
        <v>1</v>
      </c>
      <c r="F2243" s="38"/>
      <c r="G2243" s="38" t="s">
        <v>2</v>
      </c>
      <c r="H2243" s="38" t="s">
        <v>2</v>
      </c>
      <c r="I2243" s="48">
        <v>1200</v>
      </c>
      <c r="J2243" s="48">
        <v>1000</v>
      </c>
      <c r="K2243" s="48">
        <v>0</v>
      </c>
      <c r="L2243" s="41">
        <f>SUM(Data[[#This Row],[CHELTUIELI DE PERSONAL LEI]:[CHELTUIELI DE CAPITAL (ACTIVE NEFINANCIARE ) LEI]])</f>
        <v>2200</v>
      </c>
      <c r="M2243" s="41">
        <f>Data[[#This Row],[TOTAL CHELTUIELI LEI]]/Data[[#This Row],[CURS VALUTAR EURO BNR 22 07 2020]]</f>
        <v>454.53606330447724</v>
      </c>
      <c r="N2243" s="49">
        <v>2565</v>
      </c>
      <c r="O2243" s="54"/>
      <c r="P2243" s="54">
        <v>1484</v>
      </c>
      <c r="Q2243" s="54"/>
      <c r="R2243" s="54">
        <f>Data[[#This Row],[PERSOANE ÎNSCRISE ÎN LISTELE ELECTORALE (TURUL 1)            ]]+Data[[#This Row],[PERSOANE ÎNSCRISE ÎN LISTELE ELECTORALE (TURUL AL 2-LEA)]]</f>
        <v>2565</v>
      </c>
      <c r="S2243" s="54">
        <f>Data[[#This Row],[PERSOANE CARE AU PARTICIPAT LA VOT (TURUL 1)]]+Data[[#This Row],[PERSOANE CARE AU PARTICIPAT LA VOT  (TURUL AL 2-LEA)]]</f>
        <v>1484</v>
      </c>
      <c r="T2243" s="41">
        <f>Data[[#This Row],[TOTAL CHELTUIELI LEI]]/Data[[#This Row],[NUMĂRUL PERSOANELOR ÎNSCRISE ÎN LISTELE ELECTORALE]]</f>
        <v>0.85769980506822607</v>
      </c>
      <c r="U2243" s="41">
        <f>Data[[#This Row],[TOTAL CHELTUIELI EURO]]/Data[[#This Row],[NUMĂRUL PERSOANELOR ÎNSCRISE ÎN LISTELE ELECTORALE]]</f>
        <v>0.17720704222396774</v>
      </c>
      <c r="V2243" s="41">
        <f>Data[[#This Row],[TOTAL CHELTUIELI LEI]]/Data[[#This Row],[NUMĂRUL PERSOANELOR CARE AU PARTICIPAT LA VOT]]</f>
        <v>1.4824797843665769</v>
      </c>
      <c r="W2243" s="41">
        <f>Data[[#This Row],[TOTAL CHELTUIELI EURO]]/Data[[#This Row],[NUMĂRUL PERSOANELOR CARE AU PARTICIPAT LA VOT]]</f>
        <v>0.30629114777929733</v>
      </c>
      <c r="X2243" s="43">
        <v>4.8400999999999996</v>
      </c>
      <c r="Y2243" s="114" t="s">
        <v>2890</v>
      </c>
      <c r="Z2243" s="44">
        <v>0</v>
      </c>
      <c r="AA2243" s="115" t="s">
        <v>3105</v>
      </c>
      <c r="AB2243" s="44">
        <v>0</v>
      </c>
      <c r="AC2243" s="45"/>
    </row>
    <row r="2244" spans="1:29" x14ac:dyDescent="0.2">
      <c r="A2244" s="37">
        <v>2243</v>
      </c>
      <c r="B2244" s="38" t="s">
        <v>2413</v>
      </c>
      <c r="C2244" s="39" t="s">
        <v>2447</v>
      </c>
      <c r="D2244" s="40">
        <v>44101</v>
      </c>
      <c r="E2244" s="38">
        <v>1</v>
      </c>
      <c r="F2244" s="38"/>
      <c r="G2244" s="38" t="s">
        <v>2</v>
      </c>
      <c r="H2244" s="38" t="s">
        <v>2</v>
      </c>
      <c r="I2244" s="48">
        <v>900</v>
      </c>
      <c r="J2244" s="48">
        <v>4162</v>
      </c>
      <c r="K2244" s="48">
        <v>0</v>
      </c>
      <c r="L2244" s="41">
        <f>SUM(Data[[#This Row],[CHELTUIELI DE PERSONAL LEI]:[CHELTUIELI DE CAPITAL (ACTIVE NEFINANCIARE ) LEI]])</f>
        <v>5062</v>
      </c>
      <c r="M2244" s="41">
        <f>Data[[#This Row],[TOTAL CHELTUIELI LEI]]/Data[[#This Row],[CURS VALUTAR EURO BNR 22 07 2020]]</f>
        <v>1045.8461602033017</v>
      </c>
      <c r="N2244" s="49">
        <v>1497</v>
      </c>
      <c r="O2244" s="54"/>
      <c r="P2244" s="54">
        <v>1073</v>
      </c>
      <c r="Q2244" s="54"/>
      <c r="R2244" s="54">
        <f>Data[[#This Row],[PERSOANE ÎNSCRISE ÎN LISTELE ELECTORALE (TURUL 1)            ]]+Data[[#This Row],[PERSOANE ÎNSCRISE ÎN LISTELE ELECTORALE (TURUL AL 2-LEA)]]</f>
        <v>1497</v>
      </c>
      <c r="S2244" s="54">
        <f>Data[[#This Row],[PERSOANE CARE AU PARTICIPAT LA VOT (TURUL 1)]]+Data[[#This Row],[PERSOANE CARE AU PARTICIPAT LA VOT  (TURUL AL 2-LEA)]]</f>
        <v>1073</v>
      </c>
      <c r="T2244" s="41">
        <f>Data[[#This Row],[TOTAL CHELTUIELI LEI]]/Data[[#This Row],[NUMĂRUL PERSOANELOR ÎNSCRISE ÎN LISTELE ELECTORALE]]</f>
        <v>3.3814295257181031</v>
      </c>
      <c r="U2244" s="41">
        <f>Data[[#This Row],[TOTAL CHELTUIELI EURO]]/Data[[#This Row],[NUMĂRUL PERSOANELOR ÎNSCRISE ÎN LISTELE ELECTORALE]]</f>
        <v>0.69862802952792369</v>
      </c>
      <c r="V2244" s="41">
        <f>Data[[#This Row],[TOTAL CHELTUIELI LEI]]/Data[[#This Row],[NUMĂRUL PERSOANELOR CARE AU PARTICIPAT LA VOT]]</f>
        <v>4.7176141658900281</v>
      </c>
      <c r="W2244" s="41">
        <f>Data[[#This Row],[TOTAL CHELTUIELI EURO]]/Data[[#This Row],[NUMĂRUL PERSOANELOR CARE AU PARTICIPAT LA VOT]]</f>
        <v>0.97469353234231282</v>
      </c>
      <c r="X2244" s="43">
        <v>4.8400999999999996</v>
      </c>
      <c r="Y2244" s="114" t="s">
        <v>2884</v>
      </c>
      <c r="Z2244" s="44">
        <v>3</v>
      </c>
      <c r="AA2244" s="115" t="s">
        <v>3105</v>
      </c>
      <c r="AB2244" s="44">
        <v>0</v>
      </c>
      <c r="AC2244" s="45"/>
    </row>
    <row r="2245" spans="1:29" x14ac:dyDescent="0.2">
      <c r="A2245" s="37">
        <v>2244</v>
      </c>
      <c r="B2245" s="38" t="s">
        <v>2413</v>
      </c>
      <c r="C2245" s="39" t="s">
        <v>2448</v>
      </c>
      <c r="D2245" s="40">
        <v>44101</v>
      </c>
      <c r="E2245" s="38">
        <v>1</v>
      </c>
      <c r="F2245" s="38"/>
      <c r="G2245" s="38" t="s">
        <v>2</v>
      </c>
      <c r="H2245" s="38" t="s">
        <v>2</v>
      </c>
      <c r="I2245" s="48">
        <v>19980</v>
      </c>
      <c r="J2245" s="48">
        <v>8523</v>
      </c>
      <c r="K2245" s="48">
        <v>0</v>
      </c>
      <c r="L2245" s="41">
        <f>SUM(Data[[#This Row],[CHELTUIELI DE PERSONAL LEI]:[CHELTUIELI DE CAPITAL (ACTIVE NEFINANCIARE ) LEI]])</f>
        <v>28503</v>
      </c>
      <c r="M2245" s="41">
        <f>Data[[#This Row],[TOTAL CHELTUIELI LEI]]/Data[[#This Row],[CURS VALUTAR EURO BNR 22 07 2020]]</f>
        <v>5888.9279147125062</v>
      </c>
      <c r="N2245" s="49">
        <v>4103</v>
      </c>
      <c r="O2245" s="54"/>
      <c r="P2245" s="54">
        <v>2255</v>
      </c>
      <c r="Q2245" s="54"/>
      <c r="R2245" s="54">
        <f>Data[[#This Row],[PERSOANE ÎNSCRISE ÎN LISTELE ELECTORALE (TURUL 1)            ]]+Data[[#This Row],[PERSOANE ÎNSCRISE ÎN LISTELE ELECTORALE (TURUL AL 2-LEA)]]</f>
        <v>4103</v>
      </c>
      <c r="S2245" s="54">
        <f>Data[[#This Row],[PERSOANE CARE AU PARTICIPAT LA VOT (TURUL 1)]]+Data[[#This Row],[PERSOANE CARE AU PARTICIPAT LA VOT  (TURUL AL 2-LEA)]]</f>
        <v>2255</v>
      </c>
      <c r="T2245" s="41">
        <f>Data[[#This Row],[TOTAL CHELTUIELI LEI]]/Data[[#This Row],[NUMĂRUL PERSOANELOR ÎNSCRISE ÎN LISTELE ELECTORALE]]</f>
        <v>6.9468681452595664</v>
      </c>
      <c r="U2245" s="41">
        <f>Data[[#This Row],[TOTAL CHELTUIELI EURO]]/Data[[#This Row],[NUMĂRUL PERSOANELOR ÎNSCRISE ÎN LISTELE ELECTORALE]]</f>
        <v>1.4352736813825264</v>
      </c>
      <c r="V2245" s="41">
        <f>Data[[#This Row],[TOTAL CHELTUIELI LEI]]/Data[[#This Row],[NUMĂRUL PERSOANELOR CARE AU PARTICIPAT LA VOT]]</f>
        <v>12.639911308203992</v>
      </c>
      <c r="W2245" s="41">
        <f>Data[[#This Row],[TOTAL CHELTUIELI EURO]]/Data[[#This Row],[NUMĂRUL PERSOANELOR CARE AU PARTICIPAT LA VOT]]</f>
        <v>2.6114979666130846</v>
      </c>
      <c r="X2245" s="43">
        <v>4.8400999999999996</v>
      </c>
      <c r="Y2245" s="114" t="s">
        <v>2889</v>
      </c>
      <c r="Z2245" s="44">
        <v>6</v>
      </c>
      <c r="AA2245" s="115" t="s">
        <v>3107</v>
      </c>
      <c r="AB2245" s="44">
        <v>1</v>
      </c>
      <c r="AC2245" s="45"/>
    </row>
    <row r="2246" spans="1:29" x14ac:dyDescent="0.2">
      <c r="A2246" s="37">
        <v>2245</v>
      </c>
      <c r="B2246" s="38" t="s">
        <v>2413</v>
      </c>
      <c r="C2246" s="39" t="s">
        <v>2449</v>
      </c>
      <c r="D2246" s="40">
        <v>44101</v>
      </c>
      <c r="E2246" s="38">
        <v>1</v>
      </c>
      <c r="F2246" s="38"/>
      <c r="G2246" s="38" t="s">
        <v>2</v>
      </c>
      <c r="H2246" s="38" t="s">
        <v>2</v>
      </c>
      <c r="I2246" s="48">
        <v>3000</v>
      </c>
      <c r="J2246" s="48">
        <v>22044</v>
      </c>
      <c r="K2246" s="48">
        <v>0</v>
      </c>
      <c r="L2246" s="41">
        <f>SUM(Data[[#This Row],[CHELTUIELI DE PERSONAL LEI]:[CHELTUIELI DE CAPITAL (ACTIVE NEFINANCIARE ) LEI]])</f>
        <v>25044</v>
      </c>
      <c r="M2246" s="41">
        <f>Data[[#This Row],[TOTAL CHELTUIELI LEI]]/Data[[#This Row],[CURS VALUTAR EURO BNR 22 07 2020]]</f>
        <v>5174.2732588169674</v>
      </c>
      <c r="N2246" s="49">
        <v>2347</v>
      </c>
      <c r="O2246" s="54"/>
      <c r="P2246" s="54">
        <v>1639</v>
      </c>
      <c r="Q2246" s="54"/>
      <c r="R2246" s="54">
        <f>Data[[#This Row],[PERSOANE ÎNSCRISE ÎN LISTELE ELECTORALE (TURUL 1)            ]]+Data[[#This Row],[PERSOANE ÎNSCRISE ÎN LISTELE ELECTORALE (TURUL AL 2-LEA)]]</f>
        <v>2347</v>
      </c>
      <c r="S2246" s="54">
        <f>Data[[#This Row],[PERSOANE CARE AU PARTICIPAT LA VOT (TURUL 1)]]+Data[[#This Row],[PERSOANE CARE AU PARTICIPAT LA VOT  (TURUL AL 2-LEA)]]</f>
        <v>1639</v>
      </c>
      <c r="T2246" s="41">
        <f>Data[[#This Row],[TOTAL CHELTUIELI LEI]]/Data[[#This Row],[NUMĂRUL PERSOANELOR ÎNSCRISE ÎN LISTELE ELECTORALE]]</f>
        <v>10.670643374520665</v>
      </c>
      <c r="U2246" s="41">
        <f>Data[[#This Row],[TOTAL CHELTUIELI EURO]]/Data[[#This Row],[NUMĂRUL PERSOANELOR ÎNSCRISE ÎN LISTELE ELECTORALE]]</f>
        <v>2.2046328329002844</v>
      </c>
      <c r="V2246" s="41">
        <f>Data[[#This Row],[TOTAL CHELTUIELI LEI]]/Data[[#This Row],[NUMĂRUL PERSOANELOR CARE AU PARTICIPAT LA VOT]]</f>
        <v>15.280048810250152</v>
      </c>
      <c r="W2246" s="41">
        <f>Data[[#This Row],[TOTAL CHELTUIELI EURO]]/Data[[#This Row],[NUMĂRUL PERSOANELOR CARE AU PARTICIPAT LA VOT]]</f>
        <v>3.1569696515051664</v>
      </c>
      <c r="X2246" s="43">
        <v>4.8400999999999996</v>
      </c>
      <c r="Y2246" s="114" t="s">
        <v>2898</v>
      </c>
      <c r="Z2246" s="44">
        <v>10</v>
      </c>
      <c r="AA2246" s="115" t="s">
        <v>3108</v>
      </c>
      <c r="AB2246" s="44">
        <v>2</v>
      </c>
      <c r="AC2246" s="45"/>
    </row>
    <row r="2247" spans="1:29" x14ac:dyDescent="0.2">
      <c r="A2247" s="37">
        <v>2246</v>
      </c>
      <c r="B2247" s="38" t="s">
        <v>2413</v>
      </c>
      <c r="C2247" s="39" t="s">
        <v>2450</v>
      </c>
      <c r="D2247" s="40">
        <v>44101</v>
      </c>
      <c r="E2247" s="38">
        <v>1</v>
      </c>
      <c r="F2247" s="38"/>
      <c r="G2247" s="38" t="s">
        <v>2</v>
      </c>
      <c r="H2247" s="38" t="s">
        <v>2</v>
      </c>
      <c r="I2247" s="48">
        <v>0</v>
      </c>
      <c r="J2247" s="48">
        <v>6577</v>
      </c>
      <c r="K2247" s="48">
        <v>0</v>
      </c>
      <c r="L2247" s="41">
        <f>SUM(Data[[#This Row],[CHELTUIELI DE PERSONAL LEI]:[CHELTUIELI DE CAPITAL (ACTIVE NEFINANCIARE ) LEI]])</f>
        <v>6577</v>
      </c>
      <c r="M2247" s="41">
        <f>Data[[#This Row],[TOTAL CHELTUIELI LEI]]/Data[[#This Row],[CURS VALUTAR EURO BNR 22 07 2020]]</f>
        <v>1358.8562219788848</v>
      </c>
      <c r="N2247" s="49">
        <v>1825</v>
      </c>
      <c r="O2247" s="54"/>
      <c r="P2247" s="54">
        <v>1226</v>
      </c>
      <c r="Q2247" s="54"/>
      <c r="R2247" s="54">
        <f>Data[[#This Row],[PERSOANE ÎNSCRISE ÎN LISTELE ELECTORALE (TURUL 1)            ]]+Data[[#This Row],[PERSOANE ÎNSCRISE ÎN LISTELE ELECTORALE (TURUL AL 2-LEA)]]</f>
        <v>1825</v>
      </c>
      <c r="S2247" s="54">
        <f>Data[[#This Row],[PERSOANE CARE AU PARTICIPAT LA VOT (TURUL 1)]]+Data[[#This Row],[PERSOANE CARE AU PARTICIPAT LA VOT  (TURUL AL 2-LEA)]]</f>
        <v>1226</v>
      </c>
      <c r="T2247" s="41">
        <f>Data[[#This Row],[TOTAL CHELTUIELI LEI]]/Data[[#This Row],[NUMĂRUL PERSOANELOR ÎNSCRISE ÎN LISTELE ELECTORALE]]</f>
        <v>3.603835616438356</v>
      </c>
      <c r="U2247" s="41">
        <f>Data[[#This Row],[TOTAL CHELTUIELI EURO]]/Data[[#This Row],[NUMĂRUL PERSOANELOR ÎNSCRISE ÎN LISTELE ELECTORALE]]</f>
        <v>0.74457875176925192</v>
      </c>
      <c r="V2247" s="41">
        <f>Data[[#This Row],[TOTAL CHELTUIELI LEI]]/Data[[#This Row],[NUMĂRUL PERSOANELOR CARE AU PARTICIPAT LA VOT]]</f>
        <v>5.3646003262642736</v>
      </c>
      <c r="W2247" s="41">
        <f>Data[[#This Row],[TOTAL CHELTUIELI EURO]]/Data[[#This Row],[NUMĂRUL PERSOANELOR CARE AU PARTICIPAT LA VOT]]</f>
        <v>1.1083655970463988</v>
      </c>
      <c r="X2247" s="43">
        <v>4.8400999999999996</v>
      </c>
      <c r="Y2247" s="114" t="s">
        <v>2884</v>
      </c>
      <c r="Z2247" s="44">
        <v>3</v>
      </c>
      <c r="AA2247" s="115" t="s">
        <v>3105</v>
      </c>
      <c r="AB2247" s="44">
        <v>0</v>
      </c>
      <c r="AC2247" s="45"/>
    </row>
    <row r="2248" spans="1:29" x14ac:dyDescent="0.2">
      <c r="A2248" s="37">
        <v>2247</v>
      </c>
      <c r="B2248" s="38" t="s">
        <v>2413</v>
      </c>
      <c r="C2248" s="39" t="s">
        <v>2451</v>
      </c>
      <c r="D2248" s="40">
        <v>44101</v>
      </c>
      <c r="E2248" s="38">
        <v>1</v>
      </c>
      <c r="F2248" s="38"/>
      <c r="G2248" s="38" t="s">
        <v>2</v>
      </c>
      <c r="H2248" s="38" t="s">
        <v>2</v>
      </c>
      <c r="I2248" s="48">
        <v>2760</v>
      </c>
      <c r="J2248" s="48">
        <v>1750</v>
      </c>
      <c r="K2248" s="48">
        <v>0</v>
      </c>
      <c r="L2248" s="41">
        <f>SUM(Data[[#This Row],[CHELTUIELI DE PERSONAL LEI]:[CHELTUIELI DE CAPITAL (ACTIVE NEFINANCIARE ) LEI]])</f>
        <v>4510</v>
      </c>
      <c r="M2248" s="41">
        <f>Data[[#This Row],[TOTAL CHELTUIELI LEI]]/Data[[#This Row],[CURS VALUTAR EURO BNR 22 07 2020]]</f>
        <v>931.7989297741783</v>
      </c>
      <c r="N2248" s="49">
        <v>1761</v>
      </c>
      <c r="O2248" s="54"/>
      <c r="P2248" s="54">
        <v>994</v>
      </c>
      <c r="Q2248" s="54"/>
      <c r="R2248" s="54">
        <f>Data[[#This Row],[PERSOANE ÎNSCRISE ÎN LISTELE ELECTORALE (TURUL 1)            ]]+Data[[#This Row],[PERSOANE ÎNSCRISE ÎN LISTELE ELECTORALE (TURUL AL 2-LEA)]]</f>
        <v>1761</v>
      </c>
      <c r="S2248" s="54">
        <f>Data[[#This Row],[PERSOANE CARE AU PARTICIPAT LA VOT (TURUL 1)]]+Data[[#This Row],[PERSOANE CARE AU PARTICIPAT LA VOT  (TURUL AL 2-LEA)]]</f>
        <v>994</v>
      </c>
      <c r="T2248" s="41">
        <f>Data[[#This Row],[TOTAL CHELTUIELI LEI]]/Data[[#This Row],[NUMĂRUL PERSOANELOR ÎNSCRISE ÎN LISTELE ELECTORALE]]</f>
        <v>2.5610448608745031</v>
      </c>
      <c r="U2248" s="41">
        <f>Data[[#This Row],[TOTAL CHELTUIELI EURO]]/Data[[#This Row],[NUMĂRUL PERSOANELOR ÎNSCRISE ÎN LISTELE ELECTORALE]]</f>
        <v>0.52913056773093603</v>
      </c>
      <c r="V2248" s="41">
        <f>Data[[#This Row],[TOTAL CHELTUIELI LEI]]/Data[[#This Row],[NUMĂRUL PERSOANELOR CARE AU PARTICIPAT LA VOT]]</f>
        <v>4.5372233400402413</v>
      </c>
      <c r="W2248" s="41">
        <f>Data[[#This Row],[TOTAL CHELTUIELI EURO]]/Data[[#This Row],[NUMĂRUL PERSOANELOR CARE AU PARTICIPAT LA VOT]]</f>
        <v>0.93742347059776487</v>
      </c>
      <c r="X2248" s="43">
        <v>4.8400999999999996</v>
      </c>
      <c r="Y2248" s="114" t="s">
        <v>2891</v>
      </c>
      <c r="Z2248" s="44">
        <v>2</v>
      </c>
      <c r="AA2248" s="115" t="s">
        <v>3105</v>
      </c>
      <c r="AB2248" s="44">
        <v>0</v>
      </c>
      <c r="AC2248" s="45"/>
    </row>
    <row r="2249" spans="1:29" x14ac:dyDescent="0.2">
      <c r="A2249" s="37">
        <v>2248</v>
      </c>
      <c r="B2249" s="38" t="s">
        <v>2413</v>
      </c>
      <c r="C2249" s="39" t="s">
        <v>2452</v>
      </c>
      <c r="D2249" s="40">
        <v>44101</v>
      </c>
      <c r="E2249" s="38">
        <v>1</v>
      </c>
      <c r="F2249" s="38"/>
      <c r="G2249" s="38" t="s">
        <v>2</v>
      </c>
      <c r="H2249" s="38" t="s">
        <v>2</v>
      </c>
      <c r="I2249" s="48">
        <v>2000</v>
      </c>
      <c r="J2249" s="48">
        <v>16532</v>
      </c>
      <c r="K2249" s="48">
        <v>0</v>
      </c>
      <c r="L2249" s="41">
        <f>SUM(Data[[#This Row],[CHELTUIELI DE PERSONAL LEI]:[CHELTUIELI DE CAPITAL (ACTIVE NEFINANCIARE ) LEI]])</f>
        <v>18532</v>
      </c>
      <c r="M2249" s="41">
        <f>Data[[#This Row],[TOTAL CHELTUIELI LEI]]/Data[[#This Row],[CURS VALUTAR EURO BNR 22 07 2020]]</f>
        <v>3828.8465114357145</v>
      </c>
      <c r="N2249" s="49">
        <v>4830</v>
      </c>
      <c r="O2249" s="54"/>
      <c r="P2249" s="54">
        <v>3041</v>
      </c>
      <c r="Q2249" s="54"/>
      <c r="R2249" s="54">
        <f>Data[[#This Row],[PERSOANE ÎNSCRISE ÎN LISTELE ELECTORALE (TURUL 1)            ]]+Data[[#This Row],[PERSOANE ÎNSCRISE ÎN LISTELE ELECTORALE (TURUL AL 2-LEA)]]</f>
        <v>4830</v>
      </c>
      <c r="S2249" s="54">
        <f>Data[[#This Row],[PERSOANE CARE AU PARTICIPAT LA VOT (TURUL 1)]]+Data[[#This Row],[PERSOANE CARE AU PARTICIPAT LA VOT  (TURUL AL 2-LEA)]]</f>
        <v>3041</v>
      </c>
      <c r="T2249" s="41">
        <f>Data[[#This Row],[TOTAL CHELTUIELI LEI]]/Data[[#This Row],[NUMĂRUL PERSOANELOR ÎNSCRISE ÎN LISTELE ELECTORALE]]</f>
        <v>3.8368530020703933</v>
      </c>
      <c r="U2249" s="41">
        <f>Data[[#This Row],[TOTAL CHELTUIELI EURO]]/Data[[#This Row],[NUMĂRUL PERSOANELOR ÎNSCRISE ÎN LISTELE ELECTORALE]]</f>
        <v>0.79272184501774623</v>
      </c>
      <c r="V2249" s="41">
        <f>Data[[#This Row],[TOTAL CHELTUIELI LEI]]/Data[[#This Row],[NUMĂRUL PERSOANELOR CARE AU PARTICIPAT LA VOT]]</f>
        <v>6.0940480105228545</v>
      </c>
      <c r="W2249" s="41">
        <f>Data[[#This Row],[TOTAL CHELTUIELI EURO]]/Data[[#This Row],[NUMĂRUL PERSOANELOR CARE AU PARTICIPAT LA VOT]]</f>
        <v>1.2590748146779727</v>
      </c>
      <c r="X2249" s="43">
        <v>4.8400999999999996</v>
      </c>
      <c r="Y2249" s="114" t="s">
        <v>2884</v>
      </c>
      <c r="Z2249" s="44">
        <v>3</v>
      </c>
      <c r="AA2249" s="115" t="s">
        <v>3105</v>
      </c>
      <c r="AB2249" s="44">
        <v>0</v>
      </c>
      <c r="AC2249" s="45"/>
    </row>
    <row r="2250" spans="1:29" x14ac:dyDescent="0.2">
      <c r="A2250" s="37">
        <v>2249</v>
      </c>
      <c r="B2250" s="38" t="s">
        <v>2413</v>
      </c>
      <c r="C2250" s="39" t="s">
        <v>2453</v>
      </c>
      <c r="D2250" s="40">
        <v>44101</v>
      </c>
      <c r="E2250" s="38">
        <v>1</v>
      </c>
      <c r="F2250" s="38"/>
      <c r="G2250" s="38" t="s">
        <v>2</v>
      </c>
      <c r="H2250" s="38" t="s">
        <v>2</v>
      </c>
      <c r="I2250" s="48">
        <v>2400</v>
      </c>
      <c r="J2250" s="48">
        <v>3651.28</v>
      </c>
      <c r="K2250" s="48">
        <v>46</v>
      </c>
      <c r="L2250" s="41">
        <f>SUM(Data[[#This Row],[CHELTUIELI DE PERSONAL LEI]:[CHELTUIELI DE CAPITAL (ACTIVE NEFINANCIARE ) LEI]])</f>
        <v>6097.2800000000007</v>
      </c>
      <c r="M2250" s="41">
        <f>Data[[#This Row],[TOTAL CHELTUIELI LEI]]/Data[[#This Row],[CURS VALUTAR EURO BNR 22 07 2020]]</f>
        <v>1259.7425673023288</v>
      </c>
      <c r="N2250" s="49">
        <v>4175</v>
      </c>
      <c r="O2250" s="54"/>
      <c r="P2250" s="54">
        <v>2815</v>
      </c>
      <c r="Q2250" s="54"/>
      <c r="R2250" s="54">
        <f>Data[[#This Row],[PERSOANE ÎNSCRISE ÎN LISTELE ELECTORALE (TURUL 1)            ]]+Data[[#This Row],[PERSOANE ÎNSCRISE ÎN LISTELE ELECTORALE (TURUL AL 2-LEA)]]</f>
        <v>4175</v>
      </c>
      <c r="S2250" s="54">
        <f>Data[[#This Row],[PERSOANE CARE AU PARTICIPAT LA VOT (TURUL 1)]]+Data[[#This Row],[PERSOANE CARE AU PARTICIPAT LA VOT  (TURUL AL 2-LEA)]]</f>
        <v>2815</v>
      </c>
      <c r="T2250" s="41">
        <f>Data[[#This Row],[TOTAL CHELTUIELI LEI]]/Data[[#This Row],[NUMĂRUL PERSOANELOR ÎNSCRISE ÎN LISTELE ELECTORALE]]</f>
        <v>1.4604263473053893</v>
      </c>
      <c r="U2250" s="41">
        <f>Data[[#This Row],[TOTAL CHELTUIELI EURO]]/Data[[#This Row],[NUMĂRUL PERSOANELOR ÎNSCRISE ÎN LISTELE ELECTORALE]]</f>
        <v>0.30173474665924044</v>
      </c>
      <c r="V2250" s="41">
        <f>Data[[#This Row],[TOTAL CHELTUIELI LEI]]/Data[[#This Row],[NUMĂRUL PERSOANELOR CARE AU PARTICIPAT LA VOT]]</f>
        <v>2.1659964476021316</v>
      </c>
      <c r="W2250" s="41">
        <f>Data[[#This Row],[TOTAL CHELTUIELI EURO]]/Data[[#This Row],[NUMĂRUL PERSOANELOR CARE AU PARTICIPAT LA VOT]]</f>
        <v>0.4475106811020706</v>
      </c>
      <c r="X2250" s="43">
        <v>4.8400999999999996</v>
      </c>
      <c r="Y2250" s="114" t="s">
        <v>2894</v>
      </c>
      <c r="Z2250" s="44">
        <v>1</v>
      </c>
      <c r="AA2250" s="115" t="s">
        <v>3105</v>
      </c>
      <c r="AB2250" s="44">
        <v>0</v>
      </c>
      <c r="AC2250" s="45"/>
    </row>
    <row r="2251" spans="1:29" x14ac:dyDescent="0.2">
      <c r="A2251" s="37">
        <v>2250</v>
      </c>
      <c r="B2251" s="38" t="s">
        <v>2413</v>
      </c>
      <c r="C2251" s="39" t="s">
        <v>300</v>
      </c>
      <c r="D2251" s="40">
        <v>44101</v>
      </c>
      <c r="E2251" s="38">
        <v>1</v>
      </c>
      <c r="F2251" s="38"/>
      <c r="G2251" s="38" t="s">
        <v>2</v>
      </c>
      <c r="H2251" s="38" t="s">
        <v>2</v>
      </c>
      <c r="I2251" s="48">
        <v>3000</v>
      </c>
      <c r="J2251" s="48">
        <v>2175.39</v>
      </c>
      <c r="K2251" s="48">
        <v>0</v>
      </c>
      <c r="L2251" s="41">
        <f>SUM(Data[[#This Row],[CHELTUIELI DE PERSONAL LEI]:[CHELTUIELI DE CAPITAL (ACTIVE NEFINANCIARE ) LEI]])</f>
        <v>5175.3899999999994</v>
      </c>
      <c r="M2251" s="41">
        <f>Data[[#This Row],[TOTAL CHELTUIELI LEI]]/Data[[#This Row],[CURS VALUTAR EURO BNR 22 07 2020]]</f>
        <v>1069.2733621206173</v>
      </c>
      <c r="N2251" s="49">
        <v>5364</v>
      </c>
      <c r="O2251" s="54"/>
      <c r="P2251" s="54">
        <v>2810</v>
      </c>
      <c r="Q2251" s="54"/>
      <c r="R2251" s="54">
        <f>Data[[#This Row],[PERSOANE ÎNSCRISE ÎN LISTELE ELECTORALE (TURUL 1)            ]]+Data[[#This Row],[PERSOANE ÎNSCRISE ÎN LISTELE ELECTORALE (TURUL AL 2-LEA)]]</f>
        <v>5364</v>
      </c>
      <c r="S2251" s="54">
        <f>Data[[#This Row],[PERSOANE CARE AU PARTICIPAT LA VOT (TURUL 1)]]+Data[[#This Row],[PERSOANE CARE AU PARTICIPAT LA VOT  (TURUL AL 2-LEA)]]</f>
        <v>2810</v>
      </c>
      <c r="T2251" s="41">
        <f>Data[[#This Row],[TOTAL CHELTUIELI LEI]]/Data[[#This Row],[NUMĂRUL PERSOANELOR ÎNSCRISE ÎN LISTELE ELECTORALE]]</f>
        <v>0.96483780760626392</v>
      </c>
      <c r="U2251" s="41">
        <f>Data[[#This Row],[TOTAL CHELTUIELI EURO]]/Data[[#This Row],[NUMĂRUL PERSOANELOR ÎNSCRISE ÎN LISTELE ELECTORALE]]</f>
        <v>0.19934253581666989</v>
      </c>
      <c r="V2251" s="41">
        <f>Data[[#This Row],[TOTAL CHELTUIELI LEI]]/Data[[#This Row],[NUMĂRUL PERSOANELOR CARE AU PARTICIPAT LA VOT]]</f>
        <v>1.8417758007117435</v>
      </c>
      <c r="W2251" s="41">
        <f>Data[[#This Row],[TOTAL CHELTUIELI EURO]]/Data[[#This Row],[NUMĂRUL PERSOANELOR CARE AU PARTICIPAT LA VOT]]</f>
        <v>0.38052432815680332</v>
      </c>
      <c r="X2251" s="43">
        <v>4.8400999999999996</v>
      </c>
      <c r="Y2251" s="114" t="s">
        <v>2890</v>
      </c>
      <c r="Z2251" s="44">
        <v>0</v>
      </c>
      <c r="AA2251" s="115" t="s">
        <v>3105</v>
      </c>
      <c r="AB2251" s="44">
        <v>0</v>
      </c>
      <c r="AC2251" s="45"/>
    </row>
    <row r="2252" spans="1:29" x14ac:dyDescent="0.2">
      <c r="A2252" s="37">
        <v>2251</v>
      </c>
      <c r="B2252" s="38" t="s">
        <v>2413</v>
      </c>
      <c r="C2252" s="39" t="s">
        <v>2454</v>
      </c>
      <c r="D2252" s="40">
        <v>44101</v>
      </c>
      <c r="E2252" s="38">
        <v>1</v>
      </c>
      <c r="F2252" s="38"/>
      <c r="G2252" s="38" t="s">
        <v>2</v>
      </c>
      <c r="H2252" s="38" t="s">
        <v>2</v>
      </c>
      <c r="I2252" s="48">
        <v>0</v>
      </c>
      <c r="J2252" s="48">
        <v>47655</v>
      </c>
      <c r="K2252" s="48">
        <v>0</v>
      </c>
      <c r="L2252" s="41">
        <f>SUM(Data[[#This Row],[CHELTUIELI DE PERSONAL LEI]:[CHELTUIELI DE CAPITAL (ACTIVE NEFINANCIARE ) LEI]])</f>
        <v>47655</v>
      </c>
      <c r="M2252" s="41">
        <f>Data[[#This Row],[TOTAL CHELTUIELI LEI]]/Data[[#This Row],[CURS VALUTAR EURO BNR 22 07 2020]]</f>
        <v>9845.8709530794822</v>
      </c>
      <c r="N2252" s="49">
        <v>395</v>
      </c>
      <c r="O2252" s="54"/>
      <c r="P2252" s="54">
        <v>342</v>
      </c>
      <c r="Q2252" s="54"/>
      <c r="R2252" s="54">
        <f>Data[[#This Row],[PERSOANE ÎNSCRISE ÎN LISTELE ELECTORALE (TURUL 1)            ]]+Data[[#This Row],[PERSOANE ÎNSCRISE ÎN LISTELE ELECTORALE (TURUL AL 2-LEA)]]</f>
        <v>395</v>
      </c>
      <c r="S2252" s="54">
        <f>Data[[#This Row],[PERSOANE CARE AU PARTICIPAT LA VOT (TURUL 1)]]+Data[[#This Row],[PERSOANE CARE AU PARTICIPAT LA VOT  (TURUL AL 2-LEA)]]</f>
        <v>342</v>
      </c>
      <c r="T2252" s="41">
        <f>Data[[#This Row],[TOTAL CHELTUIELI LEI]]/Data[[#This Row],[NUMĂRUL PERSOANELOR ÎNSCRISE ÎN LISTELE ELECTORALE]]</f>
        <v>120.64556962025317</v>
      </c>
      <c r="U2252" s="41">
        <f>Data[[#This Row],[TOTAL CHELTUIELI EURO]]/Data[[#This Row],[NUMĂRUL PERSOANELOR ÎNSCRISE ÎN LISTELE ELECTORALE]]</f>
        <v>24.926255577416409</v>
      </c>
      <c r="V2252" s="41">
        <f>Data[[#This Row],[TOTAL CHELTUIELI LEI]]/Data[[#This Row],[NUMĂRUL PERSOANELOR CARE AU PARTICIPAT LA VOT]]</f>
        <v>139.34210526315789</v>
      </c>
      <c r="W2252" s="41">
        <f>Data[[#This Row],[TOTAL CHELTUIELI EURO]]/Data[[#This Row],[NUMĂRUL PERSOANELOR CARE AU PARTICIPAT LA VOT]]</f>
        <v>28.789096354033575</v>
      </c>
      <c r="X2252" s="43">
        <v>4.8400999999999996</v>
      </c>
      <c r="Y2252" s="114" t="s">
        <v>3099</v>
      </c>
      <c r="Z2252" s="44">
        <v>120</v>
      </c>
      <c r="AA2252" s="115" t="s">
        <v>3132</v>
      </c>
      <c r="AB2252" s="44">
        <v>24</v>
      </c>
      <c r="AC2252" s="45"/>
    </row>
    <row r="2253" spans="1:29" x14ac:dyDescent="0.2">
      <c r="A2253" s="37">
        <v>2252</v>
      </c>
      <c r="B2253" s="38" t="s">
        <v>2413</v>
      </c>
      <c r="C2253" s="39" t="s">
        <v>2455</v>
      </c>
      <c r="D2253" s="40">
        <v>44101</v>
      </c>
      <c r="E2253" s="38">
        <v>1</v>
      </c>
      <c r="F2253" s="38"/>
      <c r="G2253" s="38" t="s">
        <v>2</v>
      </c>
      <c r="H2253" s="38" t="s">
        <v>2</v>
      </c>
      <c r="I2253" s="48">
        <v>0</v>
      </c>
      <c r="J2253" s="48">
        <v>2193</v>
      </c>
      <c r="K2253" s="48">
        <v>0</v>
      </c>
      <c r="L2253" s="41">
        <f>SUM(Data[[#This Row],[CHELTUIELI DE PERSONAL LEI]:[CHELTUIELI DE CAPITAL (ACTIVE NEFINANCIARE ) LEI]])</f>
        <v>2193</v>
      </c>
      <c r="M2253" s="41">
        <f>Data[[#This Row],[TOTAL CHELTUIELI LEI]]/Data[[#This Row],[CURS VALUTAR EURO BNR 22 07 2020]]</f>
        <v>453.08981219396298</v>
      </c>
      <c r="N2253" s="49">
        <v>908</v>
      </c>
      <c r="O2253" s="54"/>
      <c r="P2253" s="54">
        <v>611</v>
      </c>
      <c r="Q2253" s="54"/>
      <c r="R2253" s="54">
        <f>Data[[#This Row],[PERSOANE ÎNSCRISE ÎN LISTELE ELECTORALE (TURUL 1)            ]]+Data[[#This Row],[PERSOANE ÎNSCRISE ÎN LISTELE ELECTORALE (TURUL AL 2-LEA)]]</f>
        <v>908</v>
      </c>
      <c r="S2253" s="54">
        <f>Data[[#This Row],[PERSOANE CARE AU PARTICIPAT LA VOT (TURUL 1)]]+Data[[#This Row],[PERSOANE CARE AU PARTICIPAT LA VOT  (TURUL AL 2-LEA)]]</f>
        <v>611</v>
      </c>
      <c r="T2253" s="41">
        <f>Data[[#This Row],[TOTAL CHELTUIELI LEI]]/Data[[#This Row],[NUMĂRUL PERSOANELOR ÎNSCRISE ÎN LISTELE ELECTORALE]]</f>
        <v>2.4151982378854626</v>
      </c>
      <c r="U2253" s="41">
        <f>Data[[#This Row],[TOTAL CHELTUIELI EURO]]/Data[[#This Row],[NUMĂRUL PERSOANELOR ÎNSCRISE ÎN LISTELE ELECTORALE]]</f>
        <v>0.49899759052198567</v>
      </c>
      <c r="V2253" s="41">
        <f>Data[[#This Row],[TOTAL CHELTUIELI LEI]]/Data[[#This Row],[NUMĂRUL PERSOANELOR CARE AU PARTICIPAT LA VOT]]</f>
        <v>3.5891980360065467</v>
      </c>
      <c r="W2253" s="41">
        <f>Data[[#This Row],[TOTAL CHELTUIELI EURO]]/Data[[#This Row],[NUMĂRUL PERSOANELOR CARE AU PARTICIPAT LA VOT]]</f>
        <v>0.74155452077571682</v>
      </c>
      <c r="X2253" s="43">
        <v>4.8400999999999996</v>
      </c>
      <c r="Y2253" s="114" t="s">
        <v>2891</v>
      </c>
      <c r="Z2253" s="44">
        <v>2</v>
      </c>
      <c r="AA2253" s="115" t="s">
        <v>3105</v>
      </c>
      <c r="AB2253" s="44">
        <v>0</v>
      </c>
      <c r="AC2253" s="45"/>
    </row>
    <row r="2254" spans="1:29" x14ac:dyDescent="0.2">
      <c r="A2254" s="37">
        <v>2253</v>
      </c>
      <c r="B2254" s="38" t="s">
        <v>2413</v>
      </c>
      <c r="C2254" s="39" t="s">
        <v>2456</v>
      </c>
      <c r="D2254" s="40">
        <v>44101</v>
      </c>
      <c r="E2254" s="38">
        <v>1</v>
      </c>
      <c r="F2254" s="38"/>
      <c r="G2254" s="38" t="s">
        <v>2</v>
      </c>
      <c r="H2254" s="38" t="s">
        <v>2</v>
      </c>
      <c r="I2254" s="48">
        <v>3200</v>
      </c>
      <c r="J2254" s="48">
        <v>5377.06</v>
      </c>
      <c r="K2254" s="48">
        <v>0</v>
      </c>
      <c r="L2254" s="41">
        <f>SUM(Data[[#This Row],[CHELTUIELI DE PERSONAL LEI]:[CHELTUIELI DE CAPITAL (ACTIVE NEFINANCIARE ) LEI]])</f>
        <v>8577.0600000000013</v>
      </c>
      <c r="M2254" s="41">
        <f>Data[[#This Row],[TOTAL CHELTUIELI LEI]]/Data[[#This Row],[CURS VALUTAR EURO BNR 22 07 2020]]</f>
        <v>1772.0832214210454</v>
      </c>
      <c r="N2254" s="49">
        <v>4261</v>
      </c>
      <c r="O2254" s="54"/>
      <c r="P2254" s="54">
        <v>2631</v>
      </c>
      <c r="Q2254" s="54"/>
      <c r="R2254" s="54">
        <f>Data[[#This Row],[PERSOANE ÎNSCRISE ÎN LISTELE ELECTORALE (TURUL 1)            ]]+Data[[#This Row],[PERSOANE ÎNSCRISE ÎN LISTELE ELECTORALE (TURUL AL 2-LEA)]]</f>
        <v>4261</v>
      </c>
      <c r="S2254" s="54">
        <f>Data[[#This Row],[PERSOANE CARE AU PARTICIPAT LA VOT (TURUL 1)]]+Data[[#This Row],[PERSOANE CARE AU PARTICIPAT LA VOT  (TURUL AL 2-LEA)]]</f>
        <v>2631</v>
      </c>
      <c r="T2254" s="41">
        <f>Data[[#This Row],[TOTAL CHELTUIELI LEI]]/Data[[#This Row],[NUMĂRUL PERSOANELOR ÎNSCRISE ÎN LISTELE ELECTORALE]]</f>
        <v>2.0129218493311432</v>
      </c>
      <c r="U2254" s="41">
        <f>Data[[#This Row],[TOTAL CHELTUIELI EURO]]/Data[[#This Row],[NUMĂRUL PERSOANELOR ÎNSCRISE ÎN LISTELE ELECTORALE]]</f>
        <v>0.41588435142479357</v>
      </c>
      <c r="V2254" s="41">
        <f>Data[[#This Row],[TOTAL CHELTUIELI LEI]]/Data[[#This Row],[NUMĂRUL PERSOANELOR CARE AU PARTICIPAT LA VOT]]</f>
        <v>3.2600000000000007</v>
      </c>
      <c r="W2254" s="41">
        <f>Data[[#This Row],[TOTAL CHELTUIELI EURO]]/Data[[#This Row],[NUMĂRUL PERSOANELOR CARE AU PARTICIPAT LA VOT]]</f>
        <v>0.67353980289663451</v>
      </c>
      <c r="X2254" s="43">
        <v>4.8400999999999996</v>
      </c>
      <c r="Y2254" s="114" t="s">
        <v>2891</v>
      </c>
      <c r="Z2254" s="44">
        <v>2</v>
      </c>
      <c r="AA2254" s="115" t="s">
        <v>3105</v>
      </c>
      <c r="AB2254" s="44">
        <v>0</v>
      </c>
      <c r="AC2254" s="45"/>
    </row>
    <row r="2255" spans="1:29" x14ac:dyDescent="0.2">
      <c r="A2255" s="37">
        <v>2254</v>
      </c>
      <c r="B2255" s="38" t="s">
        <v>2413</v>
      </c>
      <c r="C2255" s="39" t="s">
        <v>2457</v>
      </c>
      <c r="D2255" s="40">
        <v>44101</v>
      </c>
      <c r="E2255" s="38">
        <v>1</v>
      </c>
      <c r="F2255" s="38"/>
      <c r="G2255" s="38" t="s">
        <v>2</v>
      </c>
      <c r="H2255" s="38" t="s">
        <v>2</v>
      </c>
      <c r="I2255" s="48">
        <v>6000</v>
      </c>
      <c r="J2255" s="48">
        <v>1294.6199999999999</v>
      </c>
      <c r="K2255" s="48">
        <v>0</v>
      </c>
      <c r="L2255" s="41">
        <f>SUM(Data[[#This Row],[CHELTUIELI DE PERSONAL LEI]:[CHELTUIELI DE CAPITAL (ACTIVE NEFINANCIARE ) LEI]])</f>
        <v>7294.62</v>
      </c>
      <c r="M2255" s="41">
        <f>Data[[#This Row],[TOTAL CHELTUIELI LEI]]/Data[[#This Row],[CURS VALUTAR EURO BNR 22 07 2020]]</f>
        <v>1507.1217536827753</v>
      </c>
      <c r="N2255" s="49">
        <v>3864</v>
      </c>
      <c r="O2255" s="54"/>
      <c r="P2255" s="54">
        <v>1983</v>
      </c>
      <c r="Q2255" s="54"/>
      <c r="R2255" s="54">
        <f>Data[[#This Row],[PERSOANE ÎNSCRISE ÎN LISTELE ELECTORALE (TURUL 1)            ]]+Data[[#This Row],[PERSOANE ÎNSCRISE ÎN LISTELE ELECTORALE (TURUL AL 2-LEA)]]</f>
        <v>3864</v>
      </c>
      <c r="S2255" s="54">
        <f>Data[[#This Row],[PERSOANE CARE AU PARTICIPAT LA VOT (TURUL 1)]]+Data[[#This Row],[PERSOANE CARE AU PARTICIPAT LA VOT  (TURUL AL 2-LEA)]]</f>
        <v>1983</v>
      </c>
      <c r="T2255" s="41">
        <f>Data[[#This Row],[TOTAL CHELTUIELI LEI]]/Data[[#This Row],[NUMĂRUL PERSOANELOR ÎNSCRISE ÎN LISTELE ELECTORALE]]</f>
        <v>1.8878416149068322</v>
      </c>
      <c r="U2255" s="41">
        <f>Data[[#This Row],[TOTAL CHELTUIELI EURO]]/Data[[#This Row],[NUMĂRUL PERSOANELOR ÎNSCRISE ÎN LISTELE ELECTORALE]]</f>
        <v>0.39004186171914473</v>
      </c>
      <c r="V2255" s="41">
        <f>Data[[#This Row],[TOTAL CHELTUIELI LEI]]/Data[[#This Row],[NUMĂRUL PERSOANELOR CARE AU PARTICIPAT LA VOT]]</f>
        <v>3.6785779122541604</v>
      </c>
      <c r="W2255" s="41">
        <f>Data[[#This Row],[TOTAL CHELTUIELI EURO]]/Data[[#This Row],[NUMĂRUL PERSOANELOR CARE AU PARTICIPAT LA VOT]]</f>
        <v>0.76002105581582213</v>
      </c>
      <c r="X2255" s="43">
        <v>4.8400999999999996</v>
      </c>
      <c r="Y2255" s="114" t="s">
        <v>2894</v>
      </c>
      <c r="Z2255" s="44">
        <v>1</v>
      </c>
      <c r="AA2255" s="115" t="s">
        <v>3105</v>
      </c>
      <c r="AB2255" s="44">
        <v>0</v>
      </c>
      <c r="AC2255" s="45"/>
    </row>
    <row r="2256" spans="1:29" x14ac:dyDescent="0.2">
      <c r="A2256" s="37">
        <v>2255</v>
      </c>
      <c r="B2256" s="38" t="s">
        <v>2413</v>
      </c>
      <c r="C2256" s="39" t="s">
        <v>2458</v>
      </c>
      <c r="D2256" s="40">
        <v>44101</v>
      </c>
      <c r="E2256" s="38">
        <v>1</v>
      </c>
      <c r="F2256" s="38"/>
      <c r="G2256" s="38" t="s">
        <v>2</v>
      </c>
      <c r="H2256" s="38" t="s">
        <v>2</v>
      </c>
      <c r="I2256" s="48">
        <v>15889</v>
      </c>
      <c r="J2256" s="48">
        <v>5393.13</v>
      </c>
      <c r="K2256" s="48">
        <v>0</v>
      </c>
      <c r="L2256" s="41">
        <f>SUM(Data[[#This Row],[CHELTUIELI DE PERSONAL LEI]:[CHELTUIELI DE CAPITAL (ACTIVE NEFINANCIARE ) LEI]])</f>
        <v>21282.13</v>
      </c>
      <c r="M2256" s="41">
        <f>Data[[#This Row],[TOTAL CHELTUIELI LEI]]/Data[[#This Row],[CURS VALUTAR EURO BNR 22 07 2020]]</f>
        <v>4397.0434495155068</v>
      </c>
      <c r="N2256" s="49">
        <v>5235</v>
      </c>
      <c r="O2256" s="54"/>
      <c r="P2256" s="54">
        <v>2710</v>
      </c>
      <c r="Q2256" s="54"/>
      <c r="R2256" s="54">
        <f>Data[[#This Row],[PERSOANE ÎNSCRISE ÎN LISTELE ELECTORALE (TURUL 1)            ]]+Data[[#This Row],[PERSOANE ÎNSCRISE ÎN LISTELE ELECTORALE (TURUL AL 2-LEA)]]</f>
        <v>5235</v>
      </c>
      <c r="S2256" s="54">
        <f>Data[[#This Row],[PERSOANE CARE AU PARTICIPAT LA VOT (TURUL 1)]]+Data[[#This Row],[PERSOANE CARE AU PARTICIPAT LA VOT  (TURUL AL 2-LEA)]]</f>
        <v>2710</v>
      </c>
      <c r="T2256" s="41">
        <f>Data[[#This Row],[TOTAL CHELTUIELI LEI]]/Data[[#This Row],[NUMĂRUL PERSOANELOR ÎNSCRISE ÎN LISTELE ELECTORALE]]</f>
        <v>4.0653543457497614</v>
      </c>
      <c r="U2256" s="41">
        <f>Data[[#This Row],[TOTAL CHELTUIELI EURO]]/Data[[#This Row],[NUMĂRUL PERSOANELOR ÎNSCRISE ÎN LISTELE ELECTORALE]]</f>
        <v>0.83993189102492971</v>
      </c>
      <c r="V2256" s="41">
        <f>Data[[#This Row],[TOTAL CHELTUIELI LEI]]/Data[[#This Row],[NUMĂRUL PERSOANELOR CARE AU PARTICIPAT LA VOT]]</f>
        <v>7.8531845018450186</v>
      </c>
      <c r="W2256" s="41">
        <f>Data[[#This Row],[TOTAL CHELTUIELI EURO]]/Data[[#This Row],[NUMĂRUL PERSOANELOR CARE AU PARTICIPAT LA VOT]]</f>
        <v>1.6225252581238032</v>
      </c>
      <c r="X2256" s="43">
        <v>4.8400999999999996</v>
      </c>
      <c r="Y2256" s="114" t="s">
        <v>2895</v>
      </c>
      <c r="Z2256" s="44">
        <v>4</v>
      </c>
      <c r="AA2256" s="115" t="s">
        <v>3105</v>
      </c>
      <c r="AB2256" s="44">
        <v>0</v>
      </c>
      <c r="AC2256" s="45"/>
    </row>
    <row r="2257" spans="1:29" x14ac:dyDescent="0.2">
      <c r="A2257" s="37">
        <v>2256</v>
      </c>
      <c r="B2257" s="38" t="s">
        <v>2413</v>
      </c>
      <c r="C2257" s="39" t="s">
        <v>2459</v>
      </c>
      <c r="D2257" s="40">
        <v>44101</v>
      </c>
      <c r="E2257" s="38">
        <v>1</v>
      </c>
      <c r="F2257" s="38"/>
      <c r="G2257" s="38" t="s">
        <v>2</v>
      </c>
      <c r="H2257" s="38" t="s">
        <v>2</v>
      </c>
      <c r="I2257" s="48">
        <v>4700</v>
      </c>
      <c r="J2257" s="48">
        <v>20581.5</v>
      </c>
      <c r="K2257" s="48">
        <v>0</v>
      </c>
      <c r="L2257" s="41">
        <f>SUM(Data[[#This Row],[CHELTUIELI DE PERSONAL LEI]:[CHELTUIELI DE CAPITAL (ACTIVE NEFINANCIARE ) LEI]])</f>
        <v>25281.5</v>
      </c>
      <c r="M2257" s="41">
        <f>Data[[#This Row],[TOTAL CHELTUIELI LEI]]/Data[[#This Row],[CURS VALUTAR EURO BNR 22 07 2020]]</f>
        <v>5223.3424929237008</v>
      </c>
      <c r="N2257" s="49">
        <v>8652</v>
      </c>
      <c r="O2257" s="54"/>
      <c r="P2257" s="54">
        <v>4308</v>
      </c>
      <c r="Q2257" s="54"/>
      <c r="R2257" s="54">
        <f>Data[[#This Row],[PERSOANE ÎNSCRISE ÎN LISTELE ELECTORALE (TURUL 1)            ]]+Data[[#This Row],[PERSOANE ÎNSCRISE ÎN LISTELE ELECTORALE (TURUL AL 2-LEA)]]</f>
        <v>8652</v>
      </c>
      <c r="S2257" s="54">
        <f>Data[[#This Row],[PERSOANE CARE AU PARTICIPAT LA VOT (TURUL 1)]]+Data[[#This Row],[PERSOANE CARE AU PARTICIPAT LA VOT  (TURUL AL 2-LEA)]]</f>
        <v>4308</v>
      </c>
      <c r="T2257" s="41">
        <f>Data[[#This Row],[TOTAL CHELTUIELI LEI]]/Data[[#This Row],[NUMĂRUL PERSOANELOR ÎNSCRISE ÎN LISTELE ELECTORALE]]</f>
        <v>2.9220411465557095</v>
      </c>
      <c r="U2257" s="41">
        <f>Data[[#This Row],[TOTAL CHELTUIELI EURO]]/Data[[#This Row],[NUMĂRUL PERSOANELOR ÎNSCRISE ÎN LISTELE ELECTORALE]]</f>
        <v>0.60371503616778788</v>
      </c>
      <c r="V2257" s="41">
        <f>Data[[#This Row],[TOTAL CHELTUIELI LEI]]/Data[[#This Row],[NUMĂRUL PERSOANELOR CARE AU PARTICIPAT LA VOT]]</f>
        <v>5.8685004642525538</v>
      </c>
      <c r="W2257" s="41">
        <f>Data[[#This Row],[TOTAL CHELTUIELI EURO]]/Data[[#This Row],[NUMĂRUL PERSOANELOR CARE AU PARTICIPAT LA VOT]]</f>
        <v>1.2124750447826604</v>
      </c>
      <c r="X2257" s="43">
        <v>4.8400999999999996</v>
      </c>
      <c r="Y2257" s="114" t="s">
        <v>2891</v>
      </c>
      <c r="Z2257" s="44">
        <v>2</v>
      </c>
      <c r="AA2257" s="115" t="s">
        <v>3105</v>
      </c>
      <c r="AB2257" s="44">
        <v>0</v>
      </c>
      <c r="AC2257" s="45"/>
    </row>
    <row r="2258" spans="1:29" x14ac:dyDescent="0.2">
      <c r="A2258" s="37">
        <v>2257</v>
      </c>
      <c r="B2258" s="38" t="s">
        <v>2413</v>
      </c>
      <c r="C2258" s="39" t="s">
        <v>2460</v>
      </c>
      <c r="D2258" s="40">
        <v>44101</v>
      </c>
      <c r="E2258" s="38">
        <v>1</v>
      </c>
      <c r="F2258" s="38"/>
      <c r="G2258" s="38" t="s">
        <v>2</v>
      </c>
      <c r="H2258" s="38" t="s">
        <v>2</v>
      </c>
      <c r="I2258" s="48">
        <v>0</v>
      </c>
      <c r="J2258" s="48">
        <v>2848.9</v>
      </c>
      <c r="K2258" s="48">
        <v>0</v>
      </c>
      <c r="L2258" s="41">
        <f>SUM(Data[[#This Row],[CHELTUIELI DE PERSONAL LEI]:[CHELTUIELI DE CAPITAL (ACTIVE NEFINANCIARE ) LEI]])</f>
        <v>2848.9</v>
      </c>
      <c r="M2258" s="41">
        <f>Data[[#This Row],[TOTAL CHELTUIELI LEI]]/Data[[#This Row],[CURS VALUTAR EURO BNR 22 07 2020]]</f>
        <v>588.60354124914784</v>
      </c>
      <c r="N2258" s="49">
        <v>3151</v>
      </c>
      <c r="O2258" s="54"/>
      <c r="P2258" s="54">
        <v>1889</v>
      </c>
      <c r="Q2258" s="54"/>
      <c r="R2258" s="54">
        <f>Data[[#This Row],[PERSOANE ÎNSCRISE ÎN LISTELE ELECTORALE (TURUL 1)            ]]+Data[[#This Row],[PERSOANE ÎNSCRISE ÎN LISTELE ELECTORALE (TURUL AL 2-LEA)]]</f>
        <v>3151</v>
      </c>
      <c r="S2258" s="54">
        <f>Data[[#This Row],[PERSOANE CARE AU PARTICIPAT LA VOT (TURUL 1)]]+Data[[#This Row],[PERSOANE CARE AU PARTICIPAT LA VOT  (TURUL AL 2-LEA)]]</f>
        <v>1889</v>
      </c>
      <c r="T2258" s="41">
        <f>Data[[#This Row],[TOTAL CHELTUIELI LEI]]/Data[[#This Row],[NUMĂRUL PERSOANELOR ÎNSCRISE ÎN LISTELE ELECTORALE]]</f>
        <v>0.90412567438908287</v>
      </c>
      <c r="U2258" s="41">
        <f>Data[[#This Row],[TOTAL CHELTUIELI EURO]]/Data[[#This Row],[NUMĂRUL PERSOANELOR ÎNSCRISE ÎN LISTELE ELECTORALE]]</f>
        <v>0.18679896580423608</v>
      </c>
      <c r="V2258" s="41">
        <f>Data[[#This Row],[TOTAL CHELTUIELI LEI]]/Data[[#This Row],[NUMĂRUL PERSOANELOR CARE AU PARTICIPAT LA VOT]]</f>
        <v>1.5081524616199047</v>
      </c>
      <c r="W2258" s="41">
        <f>Data[[#This Row],[TOTAL CHELTUIELI EURO]]/Data[[#This Row],[NUMĂRUL PERSOANELOR CARE AU PARTICIPAT LA VOT]]</f>
        <v>0.31159531034894011</v>
      </c>
      <c r="X2258" s="43">
        <v>4.8400999999999996</v>
      </c>
      <c r="Y2258" s="114" t="s">
        <v>2890</v>
      </c>
      <c r="Z2258" s="44">
        <v>0</v>
      </c>
      <c r="AA2258" s="115" t="s">
        <v>3105</v>
      </c>
      <c r="AB2258" s="44">
        <v>0</v>
      </c>
      <c r="AC2258" s="45"/>
    </row>
    <row r="2259" spans="1:29" x14ac:dyDescent="0.2">
      <c r="A2259" s="37">
        <v>2258</v>
      </c>
      <c r="B2259" s="38" t="s">
        <v>2413</v>
      </c>
      <c r="C2259" s="39" t="s">
        <v>1081</v>
      </c>
      <c r="D2259" s="40">
        <v>44101</v>
      </c>
      <c r="E2259" s="38">
        <v>1</v>
      </c>
      <c r="F2259" s="38"/>
      <c r="G2259" s="38" t="s">
        <v>2</v>
      </c>
      <c r="H2259" s="38" t="s">
        <v>2</v>
      </c>
      <c r="I2259" s="48">
        <v>2160</v>
      </c>
      <c r="J2259" s="48">
        <v>1098</v>
      </c>
      <c r="K2259" s="48">
        <v>0</v>
      </c>
      <c r="L2259" s="41">
        <f>SUM(Data[[#This Row],[CHELTUIELI DE PERSONAL LEI]:[CHELTUIELI DE CAPITAL (ACTIVE NEFINANCIARE ) LEI]])</f>
        <v>3258</v>
      </c>
      <c r="M2259" s="41">
        <f>Data[[#This Row],[TOTAL CHELTUIELI LEI]]/Data[[#This Row],[CURS VALUTAR EURO BNR 22 07 2020]]</f>
        <v>673.12658829363033</v>
      </c>
      <c r="N2259" s="49">
        <v>1497</v>
      </c>
      <c r="O2259" s="54"/>
      <c r="P2259" s="54">
        <v>1038</v>
      </c>
      <c r="Q2259" s="54"/>
      <c r="R2259" s="54">
        <f>Data[[#This Row],[PERSOANE ÎNSCRISE ÎN LISTELE ELECTORALE (TURUL 1)            ]]+Data[[#This Row],[PERSOANE ÎNSCRISE ÎN LISTELE ELECTORALE (TURUL AL 2-LEA)]]</f>
        <v>1497</v>
      </c>
      <c r="S2259" s="54">
        <f>Data[[#This Row],[PERSOANE CARE AU PARTICIPAT LA VOT (TURUL 1)]]+Data[[#This Row],[PERSOANE CARE AU PARTICIPAT LA VOT  (TURUL AL 2-LEA)]]</f>
        <v>1038</v>
      </c>
      <c r="T2259" s="41">
        <f>Data[[#This Row],[TOTAL CHELTUIELI LEI]]/Data[[#This Row],[NUMĂRUL PERSOANELOR ÎNSCRISE ÎN LISTELE ELECTORALE]]</f>
        <v>2.1763527054108218</v>
      </c>
      <c r="U2259" s="41">
        <f>Data[[#This Row],[TOTAL CHELTUIELI EURO]]/Data[[#This Row],[NUMĂRUL PERSOANELOR ÎNSCRISE ÎN LISTELE ELECTORALE]]</f>
        <v>0.44965035958158339</v>
      </c>
      <c r="V2259" s="41">
        <f>Data[[#This Row],[TOTAL CHELTUIELI LEI]]/Data[[#This Row],[NUMĂRUL PERSOANELOR CARE AU PARTICIPAT LA VOT]]</f>
        <v>3.1387283236994219</v>
      </c>
      <c r="W2259" s="41">
        <f>Data[[#This Row],[TOTAL CHELTUIELI EURO]]/Data[[#This Row],[NUMĂRUL PERSOANELOR CARE AU PARTICIPAT LA VOT]]</f>
        <v>0.64848418910754368</v>
      </c>
      <c r="X2259" s="43">
        <v>4.8400999999999996</v>
      </c>
      <c r="Y2259" s="114" t="s">
        <v>2891</v>
      </c>
      <c r="Z2259" s="44">
        <v>2</v>
      </c>
      <c r="AA2259" s="115" t="s">
        <v>3105</v>
      </c>
      <c r="AB2259" s="44">
        <v>0</v>
      </c>
      <c r="AC2259" s="45"/>
    </row>
    <row r="2260" spans="1:29" x14ac:dyDescent="0.2">
      <c r="A2260" s="37">
        <v>2259</v>
      </c>
      <c r="B2260" s="38" t="s">
        <v>2413</v>
      </c>
      <c r="C2260" s="39" t="s">
        <v>2461</v>
      </c>
      <c r="D2260" s="40">
        <v>44101</v>
      </c>
      <c r="E2260" s="38">
        <v>1</v>
      </c>
      <c r="F2260" s="38"/>
      <c r="G2260" s="38" t="s">
        <v>2</v>
      </c>
      <c r="H2260" s="38" t="s">
        <v>2</v>
      </c>
      <c r="I2260" s="48">
        <v>1200</v>
      </c>
      <c r="J2260" s="48">
        <v>12951</v>
      </c>
      <c r="K2260" s="48">
        <v>0</v>
      </c>
      <c r="L2260" s="41">
        <f>SUM(Data[[#This Row],[CHELTUIELI DE PERSONAL LEI]:[CHELTUIELI DE CAPITAL (ACTIVE NEFINANCIARE ) LEI]])</f>
        <v>14151</v>
      </c>
      <c r="M2260" s="41">
        <f>Data[[#This Row],[TOTAL CHELTUIELI LEI]]/Data[[#This Row],[CURS VALUTAR EURO BNR 22 07 2020]]</f>
        <v>2923.6999235552985</v>
      </c>
      <c r="N2260" s="49">
        <v>1665</v>
      </c>
      <c r="O2260" s="54"/>
      <c r="P2260" s="54">
        <v>1013</v>
      </c>
      <c r="Q2260" s="54"/>
      <c r="R2260" s="54">
        <f>Data[[#This Row],[PERSOANE ÎNSCRISE ÎN LISTELE ELECTORALE (TURUL 1)            ]]+Data[[#This Row],[PERSOANE ÎNSCRISE ÎN LISTELE ELECTORALE (TURUL AL 2-LEA)]]</f>
        <v>1665</v>
      </c>
      <c r="S2260" s="54">
        <f>Data[[#This Row],[PERSOANE CARE AU PARTICIPAT LA VOT (TURUL 1)]]+Data[[#This Row],[PERSOANE CARE AU PARTICIPAT LA VOT  (TURUL AL 2-LEA)]]</f>
        <v>1013</v>
      </c>
      <c r="T2260" s="41">
        <f>Data[[#This Row],[TOTAL CHELTUIELI LEI]]/Data[[#This Row],[NUMĂRUL PERSOANELOR ÎNSCRISE ÎN LISTELE ELECTORALE]]</f>
        <v>8.4990990990990998</v>
      </c>
      <c r="U2260" s="41">
        <f>Data[[#This Row],[TOTAL CHELTUIELI EURO]]/Data[[#This Row],[NUMĂRUL PERSOANELOR ÎNSCRISE ÎN LISTELE ELECTORALE]]</f>
        <v>1.7559759300632423</v>
      </c>
      <c r="V2260" s="41">
        <f>Data[[#This Row],[TOTAL CHELTUIELI LEI]]/Data[[#This Row],[NUMĂRUL PERSOANELOR CARE AU PARTICIPAT LA VOT]]</f>
        <v>13.969397828232971</v>
      </c>
      <c r="W2260" s="41">
        <f>Data[[#This Row],[TOTAL CHELTUIELI EURO]]/Data[[#This Row],[NUMĂRUL PERSOANELOR CARE AU PARTICIPAT LA VOT]]</f>
        <v>2.8861795888996036</v>
      </c>
      <c r="X2260" s="43">
        <v>4.8400999999999996</v>
      </c>
      <c r="Y2260" s="114" t="s">
        <v>2896</v>
      </c>
      <c r="Z2260" s="44">
        <v>8</v>
      </c>
      <c r="AA2260" s="115" t="s">
        <v>3107</v>
      </c>
      <c r="AB2260" s="44">
        <v>1</v>
      </c>
      <c r="AC2260" s="45"/>
    </row>
    <row r="2261" spans="1:29" x14ac:dyDescent="0.2">
      <c r="A2261" s="37">
        <v>2260</v>
      </c>
      <c r="B2261" s="38" t="s">
        <v>2413</v>
      </c>
      <c r="C2261" s="39" t="s">
        <v>2387</v>
      </c>
      <c r="D2261" s="40">
        <v>44101</v>
      </c>
      <c r="E2261" s="38">
        <v>1</v>
      </c>
      <c r="F2261" s="38"/>
      <c r="G2261" s="38" t="s">
        <v>2</v>
      </c>
      <c r="H2261" s="38" t="s">
        <v>2</v>
      </c>
      <c r="I2261" s="48">
        <v>0</v>
      </c>
      <c r="J2261" s="48">
        <v>53887.7</v>
      </c>
      <c r="K2261" s="48">
        <v>0</v>
      </c>
      <c r="L2261" s="41">
        <f>SUM(Data[[#This Row],[CHELTUIELI DE PERSONAL LEI]:[CHELTUIELI DE CAPITAL (ACTIVE NEFINANCIARE ) LEI]])</f>
        <v>53887.7</v>
      </c>
      <c r="M2261" s="41">
        <f>Data[[#This Row],[TOTAL CHELTUIELI LEI]]/Data[[#This Row],[CURS VALUTAR EURO BNR 22 07 2020]]</f>
        <v>11133.592281151216</v>
      </c>
      <c r="N2261" s="49">
        <v>5666</v>
      </c>
      <c r="O2261" s="54"/>
      <c r="P2261" s="54">
        <v>3238</v>
      </c>
      <c r="Q2261" s="54"/>
      <c r="R2261" s="54">
        <f>Data[[#This Row],[PERSOANE ÎNSCRISE ÎN LISTELE ELECTORALE (TURUL 1)            ]]+Data[[#This Row],[PERSOANE ÎNSCRISE ÎN LISTELE ELECTORALE (TURUL AL 2-LEA)]]</f>
        <v>5666</v>
      </c>
      <c r="S2261" s="54">
        <f>Data[[#This Row],[PERSOANE CARE AU PARTICIPAT LA VOT (TURUL 1)]]+Data[[#This Row],[PERSOANE CARE AU PARTICIPAT LA VOT  (TURUL AL 2-LEA)]]</f>
        <v>3238</v>
      </c>
      <c r="T2261" s="41">
        <f>Data[[#This Row],[TOTAL CHELTUIELI LEI]]/Data[[#This Row],[NUMĂRUL PERSOANELOR ÎNSCRISE ÎN LISTELE ELECTORALE]]</f>
        <v>9.5107130250617722</v>
      </c>
      <c r="U2261" s="41">
        <f>Data[[#This Row],[TOTAL CHELTUIELI EURO]]/Data[[#This Row],[NUMĂRUL PERSOANELOR ÎNSCRISE ÎN LISTELE ELECTORALE]]</f>
        <v>1.9649827534682696</v>
      </c>
      <c r="V2261" s="41">
        <f>Data[[#This Row],[TOTAL CHELTUIELI LEI]]/Data[[#This Row],[NUMĂRUL PERSOANELOR CARE AU PARTICIPAT LA VOT]]</f>
        <v>16.6422791846819</v>
      </c>
      <c r="W2261" s="41">
        <f>Data[[#This Row],[TOTAL CHELTUIELI EURO]]/Data[[#This Row],[NUMĂRUL PERSOANELOR CARE AU PARTICIPAT LA VOT]]</f>
        <v>3.4384163931906162</v>
      </c>
      <c r="X2261" s="43">
        <v>4.8400999999999996</v>
      </c>
      <c r="Y2261" s="114" t="s">
        <v>2887</v>
      </c>
      <c r="Z2261" s="44">
        <v>9</v>
      </c>
      <c r="AA2261" s="115" t="s">
        <v>3107</v>
      </c>
      <c r="AB2261" s="44">
        <v>1</v>
      </c>
      <c r="AC2261" s="45"/>
    </row>
    <row r="2262" spans="1:29" x14ac:dyDescent="0.2">
      <c r="A2262" s="37">
        <v>2261</v>
      </c>
      <c r="B2262" s="38" t="s">
        <v>2413</v>
      </c>
      <c r="C2262" s="39" t="s">
        <v>2462</v>
      </c>
      <c r="D2262" s="40">
        <v>44101</v>
      </c>
      <c r="E2262" s="38">
        <v>1</v>
      </c>
      <c r="F2262" s="38"/>
      <c r="G2262" s="38" t="s">
        <v>2</v>
      </c>
      <c r="H2262" s="38" t="s">
        <v>2</v>
      </c>
      <c r="I2262" s="48">
        <v>3500</v>
      </c>
      <c r="J2262" s="48">
        <v>43971</v>
      </c>
      <c r="K2262" s="48">
        <v>0</v>
      </c>
      <c r="L2262" s="41">
        <f>SUM(Data[[#This Row],[CHELTUIELI DE PERSONAL LEI]:[CHELTUIELI DE CAPITAL (ACTIVE NEFINANCIARE ) LEI]])</f>
        <v>47471</v>
      </c>
      <c r="M2262" s="41">
        <f>Data[[#This Row],[TOTAL CHELTUIELI LEI]]/Data[[#This Row],[CURS VALUTAR EURO BNR 22 07 2020]]</f>
        <v>9807.855209603109</v>
      </c>
      <c r="N2262" s="49">
        <v>1966</v>
      </c>
      <c r="O2262" s="54"/>
      <c r="P2262" s="54">
        <v>1416</v>
      </c>
      <c r="Q2262" s="54"/>
      <c r="R2262" s="54">
        <f>Data[[#This Row],[PERSOANE ÎNSCRISE ÎN LISTELE ELECTORALE (TURUL 1)            ]]+Data[[#This Row],[PERSOANE ÎNSCRISE ÎN LISTELE ELECTORALE (TURUL AL 2-LEA)]]</f>
        <v>1966</v>
      </c>
      <c r="S2262" s="54">
        <f>Data[[#This Row],[PERSOANE CARE AU PARTICIPAT LA VOT (TURUL 1)]]+Data[[#This Row],[PERSOANE CARE AU PARTICIPAT LA VOT  (TURUL AL 2-LEA)]]</f>
        <v>1416</v>
      </c>
      <c r="T2262" s="41">
        <f>Data[[#This Row],[TOTAL CHELTUIELI LEI]]/Data[[#This Row],[NUMĂRUL PERSOANELOR ÎNSCRISE ÎN LISTELE ELECTORALE]]</f>
        <v>24.145981688708037</v>
      </c>
      <c r="U2262" s="41">
        <f>Data[[#This Row],[TOTAL CHELTUIELI EURO]]/Data[[#This Row],[NUMĂRUL PERSOANELOR ÎNSCRISE ÎN LISTELE ELECTORALE]]</f>
        <v>4.98873611882152</v>
      </c>
      <c r="V2262" s="41">
        <f>Data[[#This Row],[TOTAL CHELTUIELI LEI]]/Data[[#This Row],[NUMĂRUL PERSOANELOR CARE AU PARTICIPAT LA VOT]]</f>
        <v>33.524717514124291</v>
      </c>
      <c r="W2262" s="41">
        <f>Data[[#This Row],[TOTAL CHELTUIELI EURO]]/Data[[#This Row],[NUMĂRUL PERSOANELOR CARE AU PARTICIPAT LA VOT]]</f>
        <v>6.9264514192112348</v>
      </c>
      <c r="X2262" s="43">
        <v>4.8400999999999996</v>
      </c>
      <c r="Y2262" s="114" t="s">
        <v>2899</v>
      </c>
      <c r="Z2262" s="44">
        <v>24</v>
      </c>
      <c r="AA2262" s="115" t="s">
        <v>3110</v>
      </c>
      <c r="AB2262" s="44">
        <v>4</v>
      </c>
      <c r="AC2262" s="45"/>
    </row>
    <row r="2263" spans="1:29" x14ac:dyDescent="0.2">
      <c r="A2263" s="37">
        <v>2262</v>
      </c>
      <c r="B2263" s="38" t="s">
        <v>2413</v>
      </c>
      <c r="C2263" s="39" t="s">
        <v>2463</v>
      </c>
      <c r="D2263" s="40">
        <v>44101</v>
      </c>
      <c r="E2263" s="38">
        <v>1</v>
      </c>
      <c r="F2263" s="38"/>
      <c r="G2263" s="38" t="s">
        <v>2</v>
      </c>
      <c r="H2263" s="38" t="s">
        <v>2</v>
      </c>
      <c r="I2263" s="48">
        <v>2700</v>
      </c>
      <c r="J2263" s="48">
        <v>24138</v>
      </c>
      <c r="K2263" s="48">
        <v>0</v>
      </c>
      <c r="L2263" s="41">
        <f>SUM(Data[[#This Row],[CHELTUIELI DE PERSONAL LEI]:[CHELTUIELI DE CAPITAL (ACTIVE NEFINANCIARE ) LEI]])</f>
        <v>26838</v>
      </c>
      <c r="M2263" s="41">
        <f>Data[[#This Row],[TOTAL CHELTUIELI LEI]]/Data[[#This Row],[CURS VALUTAR EURO BNR 22 07 2020]]</f>
        <v>5544.9267577116179</v>
      </c>
      <c r="N2263" s="49">
        <v>3834</v>
      </c>
      <c r="O2263" s="54"/>
      <c r="P2263" s="54">
        <v>2602</v>
      </c>
      <c r="Q2263" s="54"/>
      <c r="R2263" s="54">
        <f>Data[[#This Row],[PERSOANE ÎNSCRISE ÎN LISTELE ELECTORALE (TURUL 1)            ]]+Data[[#This Row],[PERSOANE ÎNSCRISE ÎN LISTELE ELECTORALE (TURUL AL 2-LEA)]]</f>
        <v>3834</v>
      </c>
      <c r="S2263" s="54">
        <f>Data[[#This Row],[PERSOANE CARE AU PARTICIPAT LA VOT (TURUL 1)]]+Data[[#This Row],[PERSOANE CARE AU PARTICIPAT LA VOT  (TURUL AL 2-LEA)]]</f>
        <v>2602</v>
      </c>
      <c r="T2263" s="41">
        <f>Data[[#This Row],[TOTAL CHELTUIELI LEI]]/Data[[#This Row],[NUMĂRUL PERSOANELOR ÎNSCRISE ÎN LISTELE ELECTORALE]]</f>
        <v>7</v>
      </c>
      <c r="U2263" s="41">
        <f>Data[[#This Row],[TOTAL CHELTUIELI EURO]]/Data[[#This Row],[NUMĂRUL PERSOANELOR ÎNSCRISE ÎN LISTELE ELECTORALE]]</f>
        <v>1.4462511105142457</v>
      </c>
      <c r="V2263" s="41">
        <f>Data[[#This Row],[TOTAL CHELTUIELI LEI]]/Data[[#This Row],[NUMĂRUL PERSOANELOR CARE AU PARTICIPAT LA VOT]]</f>
        <v>10.314373558800922</v>
      </c>
      <c r="W2263" s="41">
        <f>Data[[#This Row],[TOTAL CHELTUIELI EURO]]/Data[[#This Row],[NUMĂRUL PERSOANELOR CARE AU PARTICIPAT LA VOT]]</f>
        <v>2.1310248876678011</v>
      </c>
      <c r="X2263" s="43">
        <v>4.8400999999999996</v>
      </c>
      <c r="Y2263" s="114" t="s">
        <v>2886</v>
      </c>
      <c r="Z2263" s="44">
        <v>7</v>
      </c>
      <c r="AA2263" s="115" t="s">
        <v>3107</v>
      </c>
      <c r="AB2263" s="44">
        <v>1</v>
      </c>
      <c r="AC2263" s="45"/>
    </row>
    <row r="2264" spans="1:29" x14ac:dyDescent="0.2">
      <c r="A2264" s="37">
        <v>2263</v>
      </c>
      <c r="B2264" s="38" t="s">
        <v>2413</v>
      </c>
      <c r="C2264" s="39" t="s">
        <v>2464</v>
      </c>
      <c r="D2264" s="40">
        <v>44101</v>
      </c>
      <c r="E2264" s="38">
        <v>1</v>
      </c>
      <c r="F2264" s="38"/>
      <c r="G2264" s="38" t="s">
        <v>2</v>
      </c>
      <c r="H2264" s="38" t="s">
        <v>2</v>
      </c>
      <c r="I2264" s="48">
        <v>2000</v>
      </c>
      <c r="J2264" s="48">
        <v>929.01</v>
      </c>
      <c r="K2264" s="48">
        <v>0</v>
      </c>
      <c r="L2264" s="41">
        <f>SUM(Data[[#This Row],[CHELTUIELI DE PERSONAL LEI]:[CHELTUIELI DE CAPITAL (ACTIVE NEFINANCIARE ) LEI]])</f>
        <v>2929.01</v>
      </c>
      <c r="M2264" s="41">
        <f>Data[[#This Row],[TOTAL CHELTUIELI LEI]]/Data[[#This Row],[CURS VALUTAR EURO BNR 22 07 2020]]</f>
        <v>605.1548521724759</v>
      </c>
      <c r="N2264" s="49">
        <v>4239</v>
      </c>
      <c r="O2264" s="54"/>
      <c r="P2264" s="54">
        <v>2324</v>
      </c>
      <c r="Q2264" s="54"/>
      <c r="R2264" s="54">
        <f>Data[[#This Row],[PERSOANE ÎNSCRISE ÎN LISTELE ELECTORALE (TURUL 1)            ]]+Data[[#This Row],[PERSOANE ÎNSCRISE ÎN LISTELE ELECTORALE (TURUL AL 2-LEA)]]</f>
        <v>4239</v>
      </c>
      <c r="S2264" s="54">
        <f>Data[[#This Row],[PERSOANE CARE AU PARTICIPAT LA VOT (TURUL 1)]]+Data[[#This Row],[PERSOANE CARE AU PARTICIPAT LA VOT  (TURUL AL 2-LEA)]]</f>
        <v>2324</v>
      </c>
      <c r="T2264" s="41">
        <f>Data[[#This Row],[TOTAL CHELTUIELI LEI]]/Data[[#This Row],[NUMĂRUL PERSOANELOR ÎNSCRISE ÎN LISTELE ELECTORALE]]</f>
        <v>0.69096720924746413</v>
      </c>
      <c r="U2264" s="41">
        <f>Data[[#This Row],[TOTAL CHELTUIELI EURO]]/Data[[#This Row],[NUMĂRUL PERSOANELOR ÎNSCRISE ÎN LISTELE ELECTORALE]]</f>
        <v>0.1427588705290106</v>
      </c>
      <c r="V2264" s="41">
        <f>Data[[#This Row],[TOTAL CHELTUIELI LEI]]/Data[[#This Row],[NUMĂRUL PERSOANELOR CARE AU PARTICIPAT LA VOT]]</f>
        <v>1.260331325301205</v>
      </c>
      <c r="W2264" s="41">
        <f>Data[[#This Row],[TOTAL CHELTUIELI EURO]]/Data[[#This Row],[NUMĂRUL PERSOANELOR CARE AU PARTICIPAT LA VOT]]</f>
        <v>0.26039365411896553</v>
      </c>
      <c r="X2264" s="43">
        <v>4.8400999999999996</v>
      </c>
      <c r="Y2264" s="114" t="s">
        <v>2890</v>
      </c>
      <c r="Z2264" s="44">
        <v>0</v>
      </c>
      <c r="AA2264" s="115" t="s">
        <v>3105</v>
      </c>
      <c r="AB2264" s="44">
        <v>0</v>
      </c>
      <c r="AC2264" s="45"/>
    </row>
    <row r="2265" spans="1:29" x14ac:dyDescent="0.2">
      <c r="A2265" s="37">
        <v>2264</v>
      </c>
      <c r="B2265" s="38" t="s">
        <v>2413</v>
      </c>
      <c r="C2265" s="39" t="s">
        <v>2465</v>
      </c>
      <c r="D2265" s="40">
        <v>44101</v>
      </c>
      <c r="E2265" s="38">
        <v>1</v>
      </c>
      <c r="F2265" s="38"/>
      <c r="G2265" s="38" t="s">
        <v>2</v>
      </c>
      <c r="H2265" s="38" t="s">
        <v>2</v>
      </c>
      <c r="I2265" s="48">
        <v>4000</v>
      </c>
      <c r="J2265" s="48">
        <v>12862</v>
      </c>
      <c r="K2265" s="48">
        <v>0</v>
      </c>
      <c r="L2265" s="41">
        <f>SUM(Data[[#This Row],[CHELTUIELI DE PERSONAL LEI]:[CHELTUIELI DE CAPITAL (ACTIVE NEFINANCIARE ) LEI]])</f>
        <v>16862</v>
      </c>
      <c r="M2265" s="41">
        <f>Data[[#This Row],[TOTAL CHELTUIELI LEI]]/Data[[#This Row],[CURS VALUTAR EURO BNR 22 07 2020]]</f>
        <v>3483.8123179273157</v>
      </c>
      <c r="N2265" s="49">
        <v>3872</v>
      </c>
      <c r="O2265" s="54"/>
      <c r="P2265" s="54">
        <v>2254</v>
      </c>
      <c r="Q2265" s="54"/>
      <c r="R2265" s="54">
        <f>Data[[#This Row],[PERSOANE ÎNSCRISE ÎN LISTELE ELECTORALE (TURUL 1)            ]]+Data[[#This Row],[PERSOANE ÎNSCRISE ÎN LISTELE ELECTORALE (TURUL AL 2-LEA)]]</f>
        <v>3872</v>
      </c>
      <c r="S2265" s="54">
        <f>Data[[#This Row],[PERSOANE CARE AU PARTICIPAT LA VOT (TURUL 1)]]+Data[[#This Row],[PERSOANE CARE AU PARTICIPAT LA VOT  (TURUL AL 2-LEA)]]</f>
        <v>2254</v>
      </c>
      <c r="T2265" s="41">
        <f>Data[[#This Row],[TOTAL CHELTUIELI LEI]]/Data[[#This Row],[NUMĂRUL PERSOANELOR ÎNSCRISE ÎN LISTELE ELECTORALE]]</f>
        <v>4.3548553719008263</v>
      </c>
      <c r="U2265" s="41">
        <f>Data[[#This Row],[TOTAL CHELTUIELI EURO]]/Data[[#This Row],[NUMĂRUL PERSOANELOR ÎNSCRISE ÎN LISTELE ELECTORALE]]</f>
        <v>0.89974491682007118</v>
      </c>
      <c r="V2265" s="41">
        <f>Data[[#This Row],[TOTAL CHELTUIELI LEI]]/Data[[#This Row],[NUMĂRUL PERSOANELOR CARE AU PARTICIPAT LA VOT]]</f>
        <v>7.4809228039041704</v>
      </c>
      <c r="W2265" s="41">
        <f>Data[[#This Row],[TOTAL CHELTUIELI EURO]]/Data[[#This Row],[NUMĂRUL PERSOANELOR CARE AU PARTICIPAT LA VOT]]</f>
        <v>1.5456132732596786</v>
      </c>
      <c r="X2265" s="43">
        <v>4.8400999999999996</v>
      </c>
      <c r="Y2265" s="114" t="s">
        <v>2895</v>
      </c>
      <c r="Z2265" s="44">
        <v>4</v>
      </c>
      <c r="AA2265" s="115" t="s">
        <v>3105</v>
      </c>
      <c r="AB2265" s="44">
        <v>0</v>
      </c>
      <c r="AC2265" s="45"/>
    </row>
    <row r="2266" spans="1:29" x14ac:dyDescent="0.2">
      <c r="A2266" s="37">
        <v>2265</v>
      </c>
      <c r="B2266" s="38" t="s">
        <v>2413</v>
      </c>
      <c r="C2266" s="39" t="s">
        <v>2466</v>
      </c>
      <c r="D2266" s="40">
        <v>44101</v>
      </c>
      <c r="E2266" s="38">
        <v>1</v>
      </c>
      <c r="F2266" s="38"/>
      <c r="G2266" s="38" t="s">
        <v>2</v>
      </c>
      <c r="H2266" s="38" t="s">
        <v>2</v>
      </c>
      <c r="I2266" s="48">
        <v>2466</v>
      </c>
      <c r="J2266" s="48">
        <v>12579</v>
      </c>
      <c r="K2266" s="48">
        <v>0</v>
      </c>
      <c r="L2266" s="41">
        <f>SUM(Data[[#This Row],[CHELTUIELI DE PERSONAL LEI]:[CHELTUIELI DE CAPITAL (ACTIVE NEFINANCIARE ) LEI]])</f>
        <v>15045</v>
      </c>
      <c r="M2266" s="41">
        <f>Data[[#This Row],[TOTAL CHELTUIELI LEI]]/Data[[#This Row],[CURS VALUTAR EURO BNR 22 07 2020]]</f>
        <v>3108.4068510981178</v>
      </c>
      <c r="N2266" s="49">
        <v>3128</v>
      </c>
      <c r="O2266" s="54"/>
      <c r="P2266" s="54">
        <v>1864</v>
      </c>
      <c r="Q2266" s="54"/>
      <c r="R2266" s="54">
        <f>Data[[#This Row],[PERSOANE ÎNSCRISE ÎN LISTELE ELECTORALE (TURUL 1)            ]]+Data[[#This Row],[PERSOANE ÎNSCRISE ÎN LISTELE ELECTORALE (TURUL AL 2-LEA)]]</f>
        <v>3128</v>
      </c>
      <c r="S2266" s="54">
        <f>Data[[#This Row],[PERSOANE CARE AU PARTICIPAT LA VOT (TURUL 1)]]+Data[[#This Row],[PERSOANE CARE AU PARTICIPAT LA VOT  (TURUL AL 2-LEA)]]</f>
        <v>1864</v>
      </c>
      <c r="T2266" s="41">
        <f>Data[[#This Row],[TOTAL CHELTUIELI LEI]]/Data[[#This Row],[NUMĂRUL PERSOANELOR ÎNSCRISE ÎN LISTELE ELECTORALE]]</f>
        <v>4.8097826086956523</v>
      </c>
      <c r="U2266" s="41">
        <f>Data[[#This Row],[TOTAL CHELTUIELI EURO]]/Data[[#This Row],[NUMĂRUL PERSOANELOR ÎNSCRISE ÎN LISTELE ELECTORALE]]</f>
        <v>0.99373620559402742</v>
      </c>
      <c r="V2266" s="41">
        <f>Data[[#This Row],[TOTAL CHELTUIELI LEI]]/Data[[#This Row],[NUMĂRUL PERSOANELOR CARE AU PARTICIPAT LA VOT]]</f>
        <v>8.0713519313304722</v>
      </c>
      <c r="W2266" s="41">
        <f>Data[[#This Row],[TOTAL CHELTUIELI EURO]]/Data[[#This Row],[NUMĂRUL PERSOANELOR CARE AU PARTICIPAT LA VOT]]</f>
        <v>1.6676002420054281</v>
      </c>
      <c r="X2266" s="43">
        <v>4.8400999999999996</v>
      </c>
      <c r="Y2266" s="114" t="s">
        <v>2895</v>
      </c>
      <c r="Z2266" s="44">
        <v>4</v>
      </c>
      <c r="AA2266" s="115" t="s">
        <v>3105</v>
      </c>
      <c r="AB2266" s="44">
        <v>0</v>
      </c>
      <c r="AC2266" s="45"/>
    </row>
    <row r="2267" spans="1:29" x14ac:dyDescent="0.2">
      <c r="A2267" s="37">
        <v>2266</v>
      </c>
      <c r="B2267" s="38" t="s">
        <v>2413</v>
      </c>
      <c r="C2267" s="39" t="s">
        <v>2467</v>
      </c>
      <c r="D2267" s="40">
        <v>44101</v>
      </c>
      <c r="E2267" s="38">
        <v>1</v>
      </c>
      <c r="F2267" s="38"/>
      <c r="G2267" s="38" t="s">
        <v>2</v>
      </c>
      <c r="H2267" s="38" t="s">
        <v>2</v>
      </c>
      <c r="I2267" s="48">
        <v>3000</v>
      </c>
      <c r="J2267" s="48">
        <v>4927.54</v>
      </c>
      <c r="K2267" s="48">
        <v>0</v>
      </c>
      <c r="L2267" s="41">
        <f>SUM(Data[[#This Row],[CHELTUIELI DE PERSONAL LEI]:[CHELTUIELI DE CAPITAL (ACTIVE NEFINANCIARE ) LEI]])</f>
        <v>7927.54</v>
      </c>
      <c r="M2267" s="41">
        <f>Data[[#This Row],[TOTAL CHELTUIELI LEI]]/Data[[#This Row],[CURS VALUTAR EURO BNR 22 07 2020]]</f>
        <v>1637.8876469494433</v>
      </c>
      <c r="N2267" s="49">
        <v>1836</v>
      </c>
      <c r="O2267" s="54"/>
      <c r="P2267" s="54">
        <v>1344</v>
      </c>
      <c r="Q2267" s="54"/>
      <c r="R2267" s="54">
        <f>Data[[#This Row],[PERSOANE ÎNSCRISE ÎN LISTELE ELECTORALE (TURUL 1)            ]]+Data[[#This Row],[PERSOANE ÎNSCRISE ÎN LISTELE ELECTORALE (TURUL AL 2-LEA)]]</f>
        <v>1836</v>
      </c>
      <c r="S2267" s="54">
        <f>Data[[#This Row],[PERSOANE CARE AU PARTICIPAT LA VOT (TURUL 1)]]+Data[[#This Row],[PERSOANE CARE AU PARTICIPAT LA VOT  (TURUL AL 2-LEA)]]</f>
        <v>1344</v>
      </c>
      <c r="T2267" s="41">
        <f>Data[[#This Row],[TOTAL CHELTUIELI LEI]]/Data[[#This Row],[NUMĂRUL PERSOANELOR ÎNSCRISE ÎN LISTELE ELECTORALE]]</f>
        <v>4.3178322440087147</v>
      </c>
      <c r="U2267" s="41">
        <f>Data[[#This Row],[TOTAL CHELTUIELI EURO]]/Data[[#This Row],[NUMĂRUL PERSOANELOR ÎNSCRISE ÎN LISTELE ELECTORALE]]</f>
        <v>0.89209566827311726</v>
      </c>
      <c r="V2267" s="41">
        <f>Data[[#This Row],[TOTAL CHELTUIELI LEI]]/Data[[#This Row],[NUMĂRUL PERSOANELOR CARE AU PARTICIPAT LA VOT]]</f>
        <v>5.898467261904762</v>
      </c>
      <c r="W2267" s="41">
        <f>Data[[#This Row],[TOTAL CHELTUIELI EURO]]/Data[[#This Row],[NUMĂRUL PERSOANELOR CARE AU PARTICIPAT LA VOT]]</f>
        <v>1.2186664039802406</v>
      </c>
      <c r="X2267" s="43">
        <v>4.8400999999999996</v>
      </c>
      <c r="Y2267" s="114" t="s">
        <v>2895</v>
      </c>
      <c r="Z2267" s="44">
        <v>4</v>
      </c>
      <c r="AA2267" s="115" t="s">
        <v>3105</v>
      </c>
      <c r="AB2267" s="44">
        <v>0</v>
      </c>
      <c r="AC2267" s="45"/>
    </row>
    <row r="2268" spans="1:29" x14ac:dyDescent="0.2">
      <c r="A2268" s="37">
        <v>2267</v>
      </c>
      <c r="B2268" s="38" t="s">
        <v>2413</v>
      </c>
      <c r="C2268" s="39" t="s">
        <v>2468</v>
      </c>
      <c r="D2268" s="40">
        <v>44101</v>
      </c>
      <c r="E2268" s="38">
        <v>1</v>
      </c>
      <c r="F2268" s="38"/>
      <c r="G2268" s="38" t="s">
        <v>2</v>
      </c>
      <c r="H2268" s="38" t="s">
        <v>2</v>
      </c>
      <c r="I2268" s="48">
        <v>2000</v>
      </c>
      <c r="J2268" s="48">
        <v>6955.59</v>
      </c>
      <c r="K2268" s="48">
        <v>0</v>
      </c>
      <c r="L2268" s="41">
        <f>SUM(Data[[#This Row],[CHELTUIELI DE PERSONAL LEI]:[CHELTUIELI DE CAPITAL (ACTIVE NEFINANCIARE ) LEI]])</f>
        <v>8955.59</v>
      </c>
      <c r="M2268" s="41">
        <f>Data[[#This Row],[TOTAL CHELTUIELI LEI]]/Data[[#This Row],[CURS VALUTAR EURO BNR 22 07 2020]]</f>
        <v>1850.2902832586105</v>
      </c>
      <c r="N2268" s="49">
        <v>1810</v>
      </c>
      <c r="O2268" s="54"/>
      <c r="P2268" s="54">
        <v>1073</v>
      </c>
      <c r="Q2268" s="54"/>
      <c r="R2268" s="54">
        <f>Data[[#This Row],[PERSOANE ÎNSCRISE ÎN LISTELE ELECTORALE (TURUL 1)            ]]+Data[[#This Row],[PERSOANE ÎNSCRISE ÎN LISTELE ELECTORALE (TURUL AL 2-LEA)]]</f>
        <v>1810</v>
      </c>
      <c r="S2268" s="54">
        <f>Data[[#This Row],[PERSOANE CARE AU PARTICIPAT LA VOT (TURUL 1)]]+Data[[#This Row],[PERSOANE CARE AU PARTICIPAT LA VOT  (TURUL AL 2-LEA)]]</f>
        <v>1073</v>
      </c>
      <c r="T2268" s="41">
        <f>Data[[#This Row],[TOTAL CHELTUIELI LEI]]/Data[[#This Row],[NUMĂRUL PERSOANELOR ÎNSCRISE ÎN LISTELE ELECTORALE]]</f>
        <v>4.9478397790055251</v>
      </c>
      <c r="U2268" s="41">
        <f>Data[[#This Row],[TOTAL CHELTUIELI EURO]]/Data[[#This Row],[NUMĂRUL PERSOANELOR ÎNSCRISE ÎN LISTELE ELECTORALE]]</f>
        <v>1.0222598250047572</v>
      </c>
      <c r="V2268" s="41">
        <f>Data[[#This Row],[TOTAL CHELTUIELI LEI]]/Data[[#This Row],[NUMĂRUL PERSOANELOR CARE AU PARTICIPAT LA VOT]]</f>
        <v>8.346309412861137</v>
      </c>
      <c r="W2268" s="41">
        <f>Data[[#This Row],[TOTAL CHELTUIELI EURO]]/Data[[#This Row],[NUMĂRUL PERSOANELOR CARE AU PARTICIPAT LA VOT]]</f>
        <v>1.7244084652922744</v>
      </c>
      <c r="X2268" s="43">
        <v>4.8400999999999996</v>
      </c>
      <c r="Y2268" s="114" t="s">
        <v>2895</v>
      </c>
      <c r="Z2268" s="44">
        <v>4</v>
      </c>
      <c r="AA2268" s="115" t="s">
        <v>3107</v>
      </c>
      <c r="AB2268" s="44">
        <v>1</v>
      </c>
      <c r="AC2268" s="45"/>
    </row>
    <row r="2269" spans="1:29" x14ac:dyDescent="0.2">
      <c r="A2269" s="37">
        <v>2268</v>
      </c>
      <c r="B2269" s="38" t="s">
        <v>2413</v>
      </c>
      <c r="C2269" s="39" t="s">
        <v>2469</v>
      </c>
      <c r="D2269" s="40">
        <v>44101</v>
      </c>
      <c r="E2269" s="38">
        <v>1</v>
      </c>
      <c r="F2269" s="38"/>
      <c r="G2269" s="38" t="s">
        <v>2</v>
      </c>
      <c r="H2269" s="38" t="s">
        <v>2</v>
      </c>
      <c r="I2269" s="48">
        <v>1200</v>
      </c>
      <c r="J2269" s="48">
        <v>2029</v>
      </c>
      <c r="K2269" s="48">
        <v>0</v>
      </c>
      <c r="L2269" s="41">
        <f>SUM(Data[[#This Row],[CHELTUIELI DE PERSONAL LEI]:[CHELTUIELI DE CAPITAL (ACTIVE NEFINANCIARE ) LEI]])</f>
        <v>3229</v>
      </c>
      <c r="M2269" s="41">
        <f>Data[[#This Row],[TOTAL CHELTUIELI LEI]]/Data[[#This Row],[CURS VALUTAR EURO BNR 22 07 2020]]</f>
        <v>667.13497655007131</v>
      </c>
      <c r="N2269" s="49">
        <v>1632</v>
      </c>
      <c r="O2269" s="54"/>
      <c r="P2269" s="54">
        <v>1147</v>
      </c>
      <c r="Q2269" s="54"/>
      <c r="R2269" s="54">
        <f>Data[[#This Row],[PERSOANE ÎNSCRISE ÎN LISTELE ELECTORALE (TURUL 1)            ]]+Data[[#This Row],[PERSOANE ÎNSCRISE ÎN LISTELE ELECTORALE (TURUL AL 2-LEA)]]</f>
        <v>1632</v>
      </c>
      <c r="S2269" s="54">
        <f>Data[[#This Row],[PERSOANE CARE AU PARTICIPAT LA VOT (TURUL 1)]]+Data[[#This Row],[PERSOANE CARE AU PARTICIPAT LA VOT  (TURUL AL 2-LEA)]]</f>
        <v>1147</v>
      </c>
      <c r="T2269" s="41">
        <f>Data[[#This Row],[TOTAL CHELTUIELI LEI]]/Data[[#This Row],[NUMĂRUL PERSOANELOR ÎNSCRISE ÎN LISTELE ELECTORALE]]</f>
        <v>1.9785539215686274</v>
      </c>
      <c r="U2269" s="41">
        <f>Data[[#This Row],[TOTAL CHELTUIELI EURO]]/Data[[#This Row],[NUMĂRUL PERSOANELOR ÎNSCRISE ÎN LISTELE ELECTORALE]]</f>
        <v>0.40878368661156328</v>
      </c>
      <c r="V2269" s="41">
        <f>Data[[#This Row],[TOTAL CHELTUIELI LEI]]/Data[[#This Row],[NUMĂRUL PERSOANELOR CARE AU PARTICIPAT LA VOT]]</f>
        <v>2.815170008718396</v>
      </c>
      <c r="W2269" s="41">
        <f>Data[[#This Row],[TOTAL CHELTUIELI EURO]]/Data[[#This Row],[NUMĂRUL PERSOANELOR CARE AU PARTICIPAT LA VOT]]</f>
        <v>0.58163467877076835</v>
      </c>
      <c r="X2269" s="43">
        <v>4.8400999999999996</v>
      </c>
      <c r="Y2269" s="114" t="s">
        <v>2894</v>
      </c>
      <c r="Z2269" s="44">
        <v>1</v>
      </c>
      <c r="AA2269" s="115" t="s">
        <v>3105</v>
      </c>
      <c r="AB2269" s="44">
        <v>0</v>
      </c>
      <c r="AC2269" s="45"/>
    </row>
    <row r="2270" spans="1:29" x14ac:dyDescent="0.2">
      <c r="A2270" s="37">
        <v>2269</v>
      </c>
      <c r="B2270" s="38" t="s">
        <v>2413</v>
      </c>
      <c r="C2270" s="39" t="s">
        <v>2470</v>
      </c>
      <c r="D2270" s="40">
        <v>44101</v>
      </c>
      <c r="E2270" s="38">
        <v>1</v>
      </c>
      <c r="F2270" s="38"/>
      <c r="G2270" s="38" t="s">
        <v>2</v>
      </c>
      <c r="H2270" s="38" t="s">
        <v>2</v>
      </c>
      <c r="I2270" s="48">
        <v>10800</v>
      </c>
      <c r="J2270" s="48">
        <v>47937.4</v>
      </c>
      <c r="K2270" s="48">
        <v>0</v>
      </c>
      <c r="L2270" s="41">
        <f>SUM(Data[[#This Row],[CHELTUIELI DE PERSONAL LEI]:[CHELTUIELI DE CAPITAL (ACTIVE NEFINANCIARE ) LEI]])</f>
        <v>58737.4</v>
      </c>
      <c r="M2270" s="41">
        <f>Data[[#This Row],[TOTAL CHELTUIELI LEI]]/Data[[#This Row],[CURS VALUTAR EURO BNR 22 07 2020]]</f>
        <v>12135.575711245636</v>
      </c>
      <c r="N2270" s="49">
        <v>6963</v>
      </c>
      <c r="O2270" s="54"/>
      <c r="P2270" s="54">
        <v>3764</v>
      </c>
      <c r="Q2270" s="54"/>
      <c r="R2270" s="54">
        <f>Data[[#This Row],[PERSOANE ÎNSCRISE ÎN LISTELE ELECTORALE (TURUL 1)            ]]+Data[[#This Row],[PERSOANE ÎNSCRISE ÎN LISTELE ELECTORALE (TURUL AL 2-LEA)]]</f>
        <v>6963</v>
      </c>
      <c r="S2270" s="54">
        <f>Data[[#This Row],[PERSOANE CARE AU PARTICIPAT LA VOT (TURUL 1)]]+Data[[#This Row],[PERSOANE CARE AU PARTICIPAT LA VOT  (TURUL AL 2-LEA)]]</f>
        <v>3764</v>
      </c>
      <c r="T2270" s="41">
        <f>Data[[#This Row],[TOTAL CHELTUIELI LEI]]/Data[[#This Row],[NUMĂRUL PERSOANELOR ÎNSCRISE ÎN LISTELE ELECTORALE]]</f>
        <v>8.4356455550768352</v>
      </c>
      <c r="U2270" s="41">
        <f>Data[[#This Row],[TOTAL CHELTUIELI EURO]]/Data[[#This Row],[NUMĂRUL PERSOANELOR ÎNSCRISE ÎN LISTELE ELECTORALE]]</f>
        <v>1.7428659645620617</v>
      </c>
      <c r="V2270" s="41">
        <f>Data[[#This Row],[TOTAL CHELTUIELI LEI]]/Data[[#This Row],[NUMĂRUL PERSOANELOR CARE AU PARTICIPAT LA VOT]]</f>
        <v>15.605047821466526</v>
      </c>
      <c r="W2270" s="41">
        <f>Data[[#This Row],[TOTAL CHELTUIELI EURO]]/Data[[#This Row],[NUMĂRUL PERSOANELOR CARE AU PARTICIPAT LA VOT]]</f>
        <v>3.2241168202034101</v>
      </c>
      <c r="X2270" s="43">
        <v>4.8400999999999996</v>
      </c>
      <c r="Y2270" s="114" t="s">
        <v>2896</v>
      </c>
      <c r="Z2270" s="44">
        <v>8</v>
      </c>
      <c r="AA2270" s="115" t="s">
        <v>3107</v>
      </c>
      <c r="AB2270" s="44">
        <v>1</v>
      </c>
      <c r="AC2270" s="45"/>
    </row>
    <row r="2271" spans="1:29" x14ac:dyDescent="0.2">
      <c r="A2271" s="37">
        <v>2270</v>
      </c>
      <c r="B2271" s="38" t="s">
        <v>2413</v>
      </c>
      <c r="C2271" s="39" t="s">
        <v>2471</v>
      </c>
      <c r="D2271" s="40">
        <v>44101</v>
      </c>
      <c r="E2271" s="38">
        <v>1</v>
      </c>
      <c r="F2271" s="38"/>
      <c r="G2271" s="38" t="s">
        <v>2</v>
      </c>
      <c r="H2271" s="38" t="s">
        <v>2</v>
      </c>
      <c r="I2271" s="48">
        <v>2400</v>
      </c>
      <c r="J2271" s="48">
        <v>10897.57</v>
      </c>
      <c r="K2271" s="48">
        <v>0</v>
      </c>
      <c r="L2271" s="41">
        <f>SUM(Data[[#This Row],[CHELTUIELI DE PERSONAL LEI]:[CHELTUIELI DE CAPITAL (ACTIVE NEFINANCIARE ) LEI]])</f>
        <v>13297.57</v>
      </c>
      <c r="M2271" s="41">
        <f>Data[[#This Row],[TOTAL CHELTUIELI LEI]]/Data[[#This Row],[CURS VALUTAR EURO BNR 22 07 2020]]</f>
        <v>2747.3750542344169</v>
      </c>
      <c r="N2271" s="49">
        <v>4394</v>
      </c>
      <c r="O2271" s="54"/>
      <c r="P2271" s="54">
        <v>2881</v>
      </c>
      <c r="Q2271" s="54"/>
      <c r="R2271" s="54">
        <f>Data[[#This Row],[PERSOANE ÎNSCRISE ÎN LISTELE ELECTORALE (TURUL 1)            ]]+Data[[#This Row],[PERSOANE ÎNSCRISE ÎN LISTELE ELECTORALE (TURUL AL 2-LEA)]]</f>
        <v>4394</v>
      </c>
      <c r="S2271" s="54">
        <f>Data[[#This Row],[PERSOANE CARE AU PARTICIPAT LA VOT (TURUL 1)]]+Data[[#This Row],[PERSOANE CARE AU PARTICIPAT LA VOT  (TURUL AL 2-LEA)]]</f>
        <v>2881</v>
      </c>
      <c r="T2271" s="41">
        <f>Data[[#This Row],[TOTAL CHELTUIELI LEI]]/Data[[#This Row],[NUMĂRUL PERSOANELOR ÎNSCRISE ÎN LISTELE ELECTORALE]]</f>
        <v>3.0263017751479291</v>
      </c>
      <c r="U2271" s="41">
        <f>Data[[#This Row],[TOTAL CHELTUIELI EURO]]/Data[[#This Row],[NUMĂRUL PERSOANELOR ÎNSCRISE ÎN LISTELE ELECTORALE]]</f>
        <v>0.6252560432941322</v>
      </c>
      <c r="V2271" s="41">
        <f>Data[[#This Row],[TOTAL CHELTUIELI LEI]]/Data[[#This Row],[NUMĂRUL PERSOANELOR CARE AU PARTICIPAT LA VOT]]</f>
        <v>4.6156091634849012</v>
      </c>
      <c r="W2271" s="41">
        <f>Data[[#This Row],[TOTAL CHELTUIELI EURO]]/Data[[#This Row],[NUMĂRUL PERSOANELOR CARE AU PARTICIPAT LA VOT]]</f>
        <v>0.95361855405568097</v>
      </c>
      <c r="X2271" s="43">
        <v>4.8400999999999996</v>
      </c>
      <c r="Y2271" s="114" t="s">
        <v>2884</v>
      </c>
      <c r="Z2271" s="44">
        <v>3</v>
      </c>
      <c r="AA2271" s="115" t="s">
        <v>3105</v>
      </c>
      <c r="AB2271" s="44">
        <v>0</v>
      </c>
      <c r="AC2271" s="45"/>
    </row>
    <row r="2272" spans="1:29" x14ac:dyDescent="0.2">
      <c r="A2272" s="37">
        <v>2271</v>
      </c>
      <c r="B2272" s="38" t="s">
        <v>2413</v>
      </c>
      <c r="C2272" s="39" t="s">
        <v>242</v>
      </c>
      <c r="D2272" s="40">
        <v>44101</v>
      </c>
      <c r="E2272" s="38">
        <v>1</v>
      </c>
      <c r="F2272" s="38"/>
      <c r="G2272" s="38" t="s">
        <v>2</v>
      </c>
      <c r="H2272" s="38" t="s">
        <v>2</v>
      </c>
      <c r="I2272" s="48">
        <v>1200</v>
      </c>
      <c r="J2272" s="48">
        <v>4800</v>
      </c>
      <c r="K2272" s="48">
        <v>0</v>
      </c>
      <c r="L2272" s="41">
        <f>SUM(Data[[#This Row],[CHELTUIELI DE PERSONAL LEI]:[CHELTUIELI DE CAPITAL (ACTIVE NEFINANCIARE ) LEI]])</f>
        <v>6000</v>
      </c>
      <c r="M2272" s="41">
        <f>Data[[#This Row],[TOTAL CHELTUIELI LEI]]/Data[[#This Row],[CURS VALUTAR EURO BNR 22 07 2020]]</f>
        <v>1239.6438090122106</v>
      </c>
      <c r="N2272" s="49">
        <v>783</v>
      </c>
      <c r="O2272" s="54"/>
      <c r="P2272" s="54">
        <v>607</v>
      </c>
      <c r="Q2272" s="54"/>
      <c r="R2272" s="54">
        <f>Data[[#This Row],[PERSOANE ÎNSCRISE ÎN LISTELE ELECTORALE (TURUL 1)            ]]+Data[[#This Row],[PERSOANE ÎNSCRISE ÎN LISTELE ELECTORALE (TURUL AL 2-LEA)]]</f>
        <v>783</v>
      </c>
      <c r="S2272" s="54">
        <f>Data[[#This Row],[PERSOANE CARE AU PARTICIPAT LA VOT (TURUL 1)]]+Data[[#This Row],[PERSOANE CARE AU PARTICIPAT LA VOT  (TURUL AL 2-LEA)]]</f>
        <v>607</v>
      </c>
      <c r="T2272" s="41">
        <f>Data[[#This Row],[TOTAL CHELTUIELI LEI]]/Data[[#This Row],[NUMĂRUL PERSOANELOR ÎNSCRISE ÎN LISTELE ELECTORALE]]</f>
        <v>7.6628352490421454</v>
      </c>
      <c r="U2272" s="41">
        <f>Data[[#This Row],[TOTAL CHELTUIELI EURO]]/Data[[#This Row],[NUMĂRUL PERSOANELOR ÎNSCRISE ÎN LISTELE ELECTORALE]]</f>
        <v>1.5831977126592727</v>
      </c>
      <c r="V2272" s="41">
        <f>Data[[#This Row],[TOTAL CHELTUIELI LEI]]/Data[[#This Row],[NUMĂRUL PERSOANELOR CARE AU PARTICIPAT LA VOT]]</f>
        <v>9.8846787479406917</v>
      </c>
      <c r="W2272" s="41">
        <f>Data[[#This Row],[TOTAL CHELTUIELI EURO]]/Data[[#This Row],[NUMĂRUL PERSOANELOR CARE AU PARTICIPAT LA VOT]]</f>
        <v>2.0422468023265412</v>
      </c>
      <c r="X2272" s="43">
        <v>4.8400999999999996</v>
      </c>
      <c r="Y2272" s="114" t="s">
        <v>2886</v>
      </c>
      <c r="Z2272" s="44">
        <v>7</v>
      </c>
      <c r="AA2272" s="115" t="s">
        <v>3107</v>
      </c>
      <c r="AB2272" s="44">
        <v>1</v>
      </c>
      <c r="AC2272" s="45"/>
    </row>
    <row r="2273" spans="1:29" x14ac:dyDescent="0.2">
      <c r="A2273" s="37">
        <v>2272</v>
      </c>
      <c r="B2273" s="38" t="s">
        <v>2413</v>
      </c>
      <c r="C2273" s="39" t="s">
        <v>2472</v>
      </c>
      <c r="D2273" s="40">
        <v>44101</v>
      </c>
      <c r="E2273" s="38">
        <v>1</v>
      </c>
      <c r="F2273" s="38"/>
      <c r="G2273" s="38" t="s">
        <v>2</v>
      </c>
      <c r="H2273" s="38" t="s">
        <v>2</v>
      </c>
      <c r="I2273" s="48">
        <v>720</v>
      </c>
      <c r="J2273" s="48">
        <v>4964.28</v>
      </c>
      <c r="K2273" s="48">
        <v>0</v>
      </c>
      <c r="L2273" s="41">
        <f>SUM(Data[[#This Row],[CHELTUIELI DE PERSONAL LEI]:[CHELTUIELI DE CAPITAL (ACTIVE NEFINANCIARE ) LEI]])</f>
        <v>5684.28</v>
      </c>
      <c r="M2273" s="41">
        <f>Data[[#This Row],[TOTAL CHELTUIELI LEI]]/Data[[#This Row],[CURS VALUTAR EURO BNR 22 07 2020]]</f>
        <v>1174.4137517819879</v>
      </c>
      <c r="N2273" s="49">
        <v>1426</v>
      </c>
      <c r="O2273" s="54"/>
      <c r="P2273" s="54">
        <v>1236</v>
      </c>
      <c r="Q2273" s="54"/>
      <c r="R2273" s="54">
        <f>Data[[#This Row],[PERSOANE ÎNSCRISE ÎN LISTELE ELECTORALE (TURUL 1)            ]]+Data[[#This Row],[PERSOANE ÎNSCRISE ÎN LISTELE ELECTORALE (TURUL AL 2-LEA)]]</f>
        <v>1426</v>
      </c>
      <c r="S2273" s="54">
        <f>Data[[#This Row],[PERSOANE CARE AU PARTICIPAT LA VOT (TURUL 1)]]+Data[[#This Row],[PERSOANE CARE AU PARTICIPAT LA VOT  (TURUL AL 2-LEA)]]</f>
        <v>1236</v>
      </c>
      <c r="T2273" s="41">
        <f>Data[[#This Row],[TOTAL CHELTUIELI LEI]]/Data[[#This Row],[NUMĂRUL PERSOANELOR ÎNSCRISE ÎN LISTELE ELECTORALE]]</f>
        <v>3.9861711079943896</v>
      </c>
      <c r="U2273" s="41">
        <f>Data[[#This Row],[TOTAL CHELTUIELI EURO]]/Data[[#This Row],[NUMĂRUL PERSOANELOR ÎNSCRISE ÎN LISTELE ELECTORALE]]</f>
        <v>0.82357205594809813</v>
      </c>
      <c r="V2273" s="41">
        <f>Data[[#This Row],[TOTAL CHELTUIELI LEI]]/Data[[#This Row],[NUMĂRUL PERSOANELOR CARE AU PARTICIPAT LA VOT]]</f>
        <v>4.5989320388349508</v>
      </c>
      <c r="W2273" s="41">
        <f>Data[[#This Row],[TOTAL CHELTUIELI EURO]]/Data[[#This Row],[NUMĂRUL PERSOANELOR CARE AU PARTICIPAT LA VOT]]</f>
        <v>0.95017293833494165</v>
      </c>
      <c r="X2273" s="43">
        <v>4.8400999999999996</v>
      </c>
      <c r="Y2273" s="114" t="s">
        <v>2884</v>
      </c>
      <c r="Z2273" s="44">
        <v>3</v>
      </c>
      <c r="AA2273" s="115" t="s">
        <v>3105</v>
      </c>
      <c r="AB2273" s="44">
        <v>0</v>
      </c>
      <c r="AC2273" s="45"/>
    </row>
    <row r="2274" spans="1:29" x14ac:dyDescent="0.2">
      <c r="A2274" s="37">
        <v>2273</v>
      </c>
      <c r="B2274" s="38" t="s">
        <v>2413</v>
      </c>
      <c r="C2274" s="39" t="s">
        <v>2473</v>
      </c>
      <c r="D2274" s="40">
        <v>44101</v>
      </c>
      <c r="E2274" s="38">
        <v>1</v>
      </c>
      <c r="F2274" s="38"/>
      <c r="G2274" s="38" t="s">
        <v>2</v>
      </c>
      <c r="H2274" s="38" t="s">
        <v>2</v>
      </c>
      <c r="I2274" s="48">
        <v>3000</v>
      </c>
      <c r="J2274" s="48">
        <v>2580</v>
      </c>
      <c r="K2274" s="48">
        <v>0</v>
      </c>
      <c r="L2274" s="41">
        <f>SUM(Data[[#This Row],[CHELTUIELI DE PERSONAL LEI]:[CHELTUIELI DE CAPITAL (ACTIVE NEFINANCIARE ) LEI]])</f>
        <v>5580</v>
      </c>
      <c r="M2274" s="41">
        <f>Data[[#This Row],[TOTAL CHELTUIELI LEI]]/Data[[#This Row],[CURS VALUTAR EURO BNR 22 07 2020]]</f>
        <v>1152.8687423813558</v>
      </c>
      <c r="N2274" s="49">
        <v>4057</v>
      </c>
      <c r="O2274" s="54"/>
      <c r="P2274" s="54">
        <v>2439</v>
      </c>
      <c r="Q2274" s="54"/>
      <c r="R2274" s="54">
        <f>Data[[#This Row],[PERSOANE ÎNSCRISE ÎN LISTELE ELECTORALE (TURUL 1)            ]]+Data[[#This Row],[PERSOANE ÎNSCRISE ÎN LISTELE ELECTORALE (TURUL AL 2-LEA)]]</f>
        <v>4057</v>
      </c>
      <c r="S2274" s="54">
        <f>Data[[#This Row],[PERSOANE CARE AU PARTICIPAT LA VOT (TURUL 1)]]+Data[[#This Row],[PERSOANE CARE AU PARTICIPAT LA VOT  (TURUL AL 2-LEA)]]</f>
        <v>2439</v>
      </c>
      <c r="T2274" s="41">
        <f>Data[[#This Row],[TOTAL CHELTUIELI LEI]]/Data[[#This Row],[NUMĂRUL PERSOANELOR ÎNSCRISE ÎN LISTELE ELECTORALE]]</f>
        <v>1.3754005422726152</v>
      </c>
      <c r="U2274" s="41">
        <f>Data[[#This Row],[TOTAL CHELTUIELI EURO]]/Data[[#This Row],[NUMĂRUL PERSOANELOR ÎNSCRISE ÎN LISTELE ELECTORALE]]</f>
        <v>0.28416779452338076</v>
      </c>
      <c r="V2274" s="41">
        <f>Data[[#This Row],[TOTAL CHELTUIELI LEI]]/Data[[#This Row],[NUMĂRUL PERSOANELOR CARE AU PARTICIPAT LA VOT]]</f>
        <v>2.2878228782287824</v>
      </c>
      <c r="W2274" s="41">
        <f>Data[[#This Row],[TOTAL CHELTUIELI EURO]]/Data[[#This Row],[NUMĂRUL PERSOANELOR CARE AU PARTICIPAT LA VOT]]</f>
        <v>0.47268091118546773</v>
      </c>
      <c r="X2274" s="43">
        <v>4.8400999999999996</v>
      </c>
      <c r="Y2274" s="114" t="s">
        <v>2894</v>
      </c>
      <c r="Z2274" s="44">
        <v>1</v>
      </c>
      <c r="AA2274" s="115" t="s">
        <v>3105</v>
      </c>
      <c r="AB2274" s="44">
        <v>0</v>
      </c>
      <c r="AC2274" s="45"/>
    </row>
    <row r="2275" spans="1:29" x14ac:dyDescent="0.2">
      <c r="A2275" s="37">
        <v>2274</v>
      </c>
      <c r="B2275" s="38" t="s">
        <v>2413</v>
      </c>
      <c r="C2275" s="39" t="s">
        <v>1269</v>
      </c>
      <c r="D2275" s="40">
        <v>44101</v>
      </c>
      <c r="E2275" s="38">
        <v>1</v>
      </c>
      <c r="F2275" s="38"/>
      <c r="G2275" s="38" t="s">
        <v>2</v>
      </c>
      <c r="H2275" s="38" t="s">
        <v>2</v>
      </c>
      <c r="I2275" s="48">
        <v>0</v>
      </c>
      <c r="J2275" s="48">
        <v>4946.57</v>
      </c>
      <c r="K2275" s="48">
        <v>0</v>
      </c>
      <c r="L2275" s="41">
        <f>SUM(Data[[#This Row],[CHELTUIELI DE PERSONAL LEI]:[CHELTUIELI DE CAPITAL (ACTIVE NEFINANCIARE ) LEI]])</f>
        <v>4946.57</v>
      </c>
      <c r="M2275" s="41">
        <f>Data[[#This Row],[TOTAL CHELTUIELI LEI]]/Data[[#This Row],[CURS VALUTAR EURO BNR 22 07 2020]]</f>
        <v>1021.9974793909217</v>
      </c>
      <c r="N2275" s="49">
        <v>4648</v>
      </c>
      <c r="O2275" s="54"/>
      <c r="P2275" s="54">
        <v>2630</v>
      </c>
      <c r="Q2275" s="54"/>
      <c r="R2275" s="54">
        <f>Data[[#This Row],[PERSOANE ÎNSCRISE ÎN LISTELE ELECTORALE (TURUL 1)            ]]+Data[[#This Row],[PERSOANE ÎNSCRISE ÎN LISTELE ELECTORALE (TURUL AL 2-LEA)]]</f>
        <v>4648</v>
      </c>
      <c r="S2275" s="54">
        <f>Data[[#This Row],[PERSOANE CARE AU PARTICIPAT LA VOT (TURUL 1)]]+Data[[#This Row],[PERSOANE CARE AU PARTICIPAT LA VOT  (TURUL AL 2-LEA)]]</f>
        <v>2630</v>
      </c>
      <c r="T2275" s="41">
        <f>Data[[#This Row],[TOTAL CHELTUIELI LEI]]/Data[[#This Row],[NUMĂRUL PERSOANELOR ÎNSCRISE ÎN LISTELE ELECTORALE]]</f>
        <v>1.0642362306368329</v>
      </c>
      <c r="U2275" s="41">
        <f>Data[[#This Row],[TOTAL CHELTUIELI EURO]]/Data[[#This Row],[NUMĂRUL PERSOANELOR ÎNSCRISE ÎN LISTELE ELECTORALE]]</f>
        <v>0.21987897577257354</v>
      </c>
      <c r="V2275" s="41">
        <f>Data[[#This Row],[TOTAL CHELTUIELI LEI]]/Data[[#This Row],[NUMĂRUL PERSOANELOR CARE AU PARTICIPAT LA VOT]]</f>
        <v>1.8808250950570342</v>
      </c>
      <c r="W2275" s="41">
        <f>Data[[#This Row],[TOTAL CHELTUIELI EURO]]/Data[[#This Row],[NUMĂRUL PERSOANELOR CARE AU PARTICIPAT LA VOT]]</f>
        <v>0.38859219748704249</v>
      </c>
      <c r="X2275" s="43">
        <v>4.8400999999999996</v>
      </c>
      <c r="Y2275" s="114" t="s">
        <v>2894</v>
      </c>
      <c r="Z2275" s="44">
        <v>1</v>
      </c>
      <c r="AA2275" s="115" t="s">
        <v>3105</v>
      </c>
      <c r="AB2275" s="44">
        <v>0</v>
      </c>
      <c r="AC2275" s="45"/>
    </row>
    <row r="2276" spans="1:29" x14ac:dyDescent="0.2">
      <c r="A2276" s="37">
        <v>2275</v>
      </c>
      <c r="B2276" s="38" t="s">
        <v>2413</v>
      </c>
      <c r="C2276" s="39" t="s">
        <v>2474</v>
      </c>
      <c r="D2276" s="40">
        <v>44101</v>
      </c>
      <c r="E2276" s="38">
        <v>1</v>
      </c>
      <c r="F2276" s="38"/>
      <c r="G2276" s="38" t="s">
        <v>2</v>
      </c>
      <c r="H2276" s="38" t="s">
        <v>2</v>
      </c>
      <c r="I2276" s="48">
        <v>2100</v>
      </c>
      <c r="J2276" s="48">
        <v>400</v>
      </c>
      <c r="K2276" s="48">
        <v>0</v>
      </c>
      <c r="L2276" s="41">
        <f>SUM(Data[[#This Row],[CHELTUIELI DE PERSONAL LEI]:[CHELTUIELI DE CAPITAL (ACTIVE NEFINANCIARE ) LEI]])</f>
        <v>2500</v>
      </c>
      <c r="M2276" s="41">
        <f>Data[[#This Row],[TOTAL CHELTUIELI LEI]]/Data[[#This Row],[CURS VALUTAR EURO BNR 22 07 2020]]</f>
        <v>516.5182537550877</v>
      </c>
      <c r="N2276" s="49">
        <v>1022</v>
      </c>
      <c r="O2276" s="54"/>
      <c r="P2276" s="54">
        <v>721</v>
      </c>
      <c r="Q2276" s="54"/>
      <c r="R2276" s="54">
        <f>Data[[#This Row],[PERSOANE ÎNSCRISE ÎN LISTELE ELECTORALE (TURUL 1)            ]]+Data[[#This Row],[PERSOANE ÎNSCRISE ÎN LISTELE ELECTORALE (TURUL AL 2-LEA)]]</f>
        <v>1022</v>
      </c>
      <c r="S2276" s="54">
        <f>Data[[#This Row],[PERSOANE CARE AU PARTICIPAT LA VOT (TURUL 1)]]+Data[[#This Row],[PERSOANE CARE AU PARTICIPAT LA VOT  (TURUL AL 2-LEA)]]</f>
        <v>721</v>
      </c>
      <c r="T2276" s="41">
        <f>Data[[#This Row],[TOTAL CHELTUIELI LEI]]/Data[[#This Row],[NUMĂRUL PERSOANELOR ÎNSCRISE ÎN LISTELE ELECTORALE]]</f>
        <v>2.4461839530332683</v>
      </c>
      <c r="U2276" s="41">
        <f>Data[[#This Row],[TOTAL CHELTUIELI EURO]]/Data[[#This Row],[NUMĂRUL PERSOANELOR ÎNSCRISE ÎN LISTELE ELECTORALE]]</f>
        <v>0.50539946551378445</v>
      </c>
      <c r="V2276" s="41">
        <f>Data[[#This Row],[TOTAL CHELTUIELI LEI]]/Data[[#This Row],[NUMĂRUL PERSOANELOR CARE AU PARTICIPAT LA VOT]]</f>
        <v>3.467406380027739</v>
      </c>
      <c r="W2276" s="41">
        <f>Data[[#This Row],[TOTAL CHELTUIELI EURO]]/Data[[#This Row],[NUMĂRUL PERSOANELOR CARE AU PARTICIPAT LA VOT]]</f>
        <v>0.71639147538847114</v>
      </c>
      <c r="X2276" s="43">
        <v>4.8400999999999996</v>
      </c>
      <c r="Y2276" s="114" t="s">
        <v>2891</v>
      </c>
      <c r="Z2276" s="44">
        <v>2</v>
      </c>
      <c r="AA2276" s="115" t="s">
        <v>3105</v>
      </c>
      <c r="AB2276" s="44">
        <v>0</v>
      </c>
      <c r="AC2276" s="45"/>
    </row>
    <row r="2277" spans="1:29" x14ac:dyDescent="0.2">
      <c r="A2277" s="37">
        <v>2276</v>
      </c>
      <c r="B2277" s="38" t="s">
        <v>2413</v>
      </c>
      <c r="C2277" s="39" t="s">
        <v>2475</v>
      </c>
      <c r="D2277" s="40">
        <v>44101</v>
      </c>
      <c r="E2277" s="38">
        <v>1</v>
      </c>
      <c r="F2277" s="38"/>
      <c r="G2277" s="38" t="s">
        <v>2</v>
      </c>
      <c r="H2277" s="38" t="s">
        <v>2</v>
      </c>
      <c r="I2277" s="48">
        <v>1800</v>
      </c>
      <c r="J2277" s="48">
        <v>3103</v>
      </c>
      <c r="K2277" s="48">
        <v>0</v>
      </c>
      <c r="L2277" s="41">
        <f>SUM(Data[[#This Row],[CHELTUIELI DE PERSONAL LEI]:[CHELTUIELI DE CAPITAL (ACTIVE NEFINANCIARE ) LEI]])</f>
        <v>4903</v>
      </c>
      <c r="M2277" s="41">
        <f>Data[[#This Row],[TOTAL CHELTUIELI LEI]]/Data[[#This Row],[CURS VALUTAR EURO BNR 22 07 2020]]</f>
        <v>1012.9955992644781</v>
      </c>
      <c r="N2277" s="49">
        <v>3916</v>
      </c>
      <c r="O2277" s="54"/>
      <c r="P2277" s="54">
        <v>2053</v>
      </c>
      <c r="Q2277" s="54"/>
      <c r="R2277" s="54">
        <f>Data[[#This Row],[PERSOANE ÎNSCRISE ÎN LISTELE ELECTORALE (TURUL 1)            ]]+Data[[#This Row],[PERSOANE ÎNSCRISE ÎN LISTELE ELECTORALE (TURUL AL 2-LEA)]]</f>
        <v>3916</v>
      </c>
      <c r="S2277" s="54">
        <f>Data[[#This Row],[PERSOANE CARE AU PARTICIPAT LA VOT (TURUL 1)]]+Data[[#This Row],[PERSOANE CARE AU PARTICIPAT LA VOT  (TURUL AL 2-LEA)]]</f>
        <v>2053</v>
      </c>
      <c r="T2277" s="41">
        <f>Data[[#This Row],[TOTAL CHELTUIELI LEI]]/Data[[#This Row],[NUMĂRUL PERSOANELOR ÎNSCRISE ÎN LISTELE ELECTORALE]]</f>
        <v>1.2520429009193055</v>
      </c>
      <c r="U2277" s="41">
        <f>Data[[#This Row],[TOTAL CHELTUIELI EURO]]/Data[[#This Row],[NUMĂRUL PERSOANELOR ÎNSCRISE ÎN LISTELE ELECTORALE]]</f>
        <v>0.25868120512371756</v>
      </c>
      <c r="V2277" s="41">
        <f>Data[[#This Row],[TOTAL CHELTUIELI LEI]]/Data[[#This Row],[NUMĂRUL PERSOANELOR CARE AU PARTICIPAT LA VOT]]</f>
        <v>2.3882123721383341</v>
      </c>
      <c r="W2277" s="41">
        <f>Data[[#This Row],[TOTAL CHELTUIELI EURO]]/Data[[#This Row],[NUMĂRUL PERSOANELOR CARE AU PARTICIPAT LA VOT]]</f>
        <v>0.49342211362127525</v>
      </c>
      <c r="X2277" s="43">
        <v>4.8400999999999996</v>
      </c>
      <c r="Y2277" s="114" t="s">
        <v>2894</v>
      </c>
      <c r="Z2277" s="44">
        <v>1</v>
      </c>
      <c r="AA2277" s="115" t="s">
        <v>3105</v>
      </c>
      <c r="AB2277" s="44">
        <v>0</v>
      </c>
      <c r="AC2277" s="45"/>
    </row>
    <row r="2278" spans="1:29" x14ac:dyDescent="0.2">
      <c r="A2278" s="37">
        <v>2277</v>
      </c>
      <c r="B2278" s="38" t="s">
        <v>2413</v>
      </c>
      <c r="C2278" s="39" t="s">
        <v>2476</v>
      </c>
      <c r="D2278" s="40">
        <v>44101</v>
      </c>
      <c r="E2278" s="38">
        <v>1</v>
      </c>
      <c r="F2278" s="38"/>
      <c r="G2278" s="38" t="s">
        <v>2</v>
      </c>
      <c r="H2278" s="38" t="s">
        <v>2</v>
      </c>
      <c r="I2278" s="48">
        <v>2400</v>
      </c>
      <c r="J2278" s="48">
        <v>594.19000000000005</v>
      </c>
      <c r="K2278" s="48">
        <v>0</v>
      </c>
      <c r="L2278" s="41">
        <f>SUM(Data[[#This Row],[CHELTUIELI DE PERSONAL LEI]:[CHELTUIELI DE CAPITAL (ACTIVE NEFINANCIARE ) LEI]])</f>
        <v>2994.19</v>
      </c>
      <c r="M2278" s="41">
        <f>Data[[#This Row],[TOTAL CHELTUIELI LEI]]/Data[[#This Row],[CURS VALUTAR EURO BNR 22 07 2020]]</f>
        <v>618.62151608437853</v>
      </c>
      <c r="N2278" s="49">
        <v>2390</v>
      </c>
      <c r="O2278" s="54"/>
      <c r="P2278" s="54">
        <v>1346</v>
      </c>
      <c r="Q2278" s="54"/>
      <c r="R2278" s="54">
        <f>Data[[#This Row],[PERSOANE ÎNSCRISE ÎN LISTELE ELECTORALE (TURUL 1)            ]]+Data[[#This Row],[PERSOANE ÎNSCRISE ÎN LISTELE ELECTORALE (TURUL AL 2-LEA)]]</f>
        <v>2390</v>
      </c>
      <c r="S2278" s="54">
        <f>Data[[#This Row],[PERSOANE CARE AU PARTICIPAT LA VOT (TURUL 1)]]+Data[[#This Row],[PERSOANE CARE AU PARTICIPAT LA VOT  (TURUL AL 2-LEA)]]</f>
        <v>1346</v>
      </c>
      <c r="T2278" s="41">
        <f>Data[[#This Row],[TOTAL CHELTUIELI LEI]]/Data[[#This Row],[NUMĂRUL PERSOANELOR ÎNSCRISE ÎN LISTELE ELECTORALE]]</f>
        <v>1.2527991631799162</v>
      </c>
      <c r="U2278" s="41">
        <f>Data[[#This Row],[TOTAL CHELTUIELI EURO]]/Data[[#This Row],[NUMĂRUL PERSOANELOR ÎNSCRISE ÎN LISTELE ELECTORALE]]</f>
        <v>0.25883745442861028</v>
      </c>
      <c r="V2278" s="41">
        <f>Data[[#This Row],[TOTAL CHELTUIELI LEI]]/Data[[#This Row],[NUMĂRUL PERSOANELOR CARE AU PARTICIPAT LA VOT]]</f>
        <v>2.2245096582466566</v>
      </c>
      <c r="W2278" s="41">
        <f>Data[[#This Row],[TOTAL CHELTUIELI EURO]]/Data[[#This Row],[NUMĂRUL PERSOANELOR CARE AU PARTICIPAT LA VOT]]</f>
        <v>0.45959993765555612</v>
      </c>
      <c r="X2278" s="43">
        <v>4.8400999999999996</v>
      </c>
      <c r="Y2278" s="114" t="s">
        <v>2894</v>
      </c>
      <c r="Z2278" s="44">
        <v>1</v>
      </c>
      <c r="AA2278" s="115" t="s">
        <v>3105</v>
      </c>
      <c r="AB2278" s="44">
        <v>0</v>
      </c>
      <c r="AC2278" s="45"/>
    </row>
    <row r="2279" spans="1:29" x14ac:dyDescent="0.2">
      <c r="A2279" s="37">
        <v>2278</v>
      </c>
      <c r="B2279" s="38" t="s">
        <v>2413</v>
      </c>
      <c r="C2279" s="39" t="s">
        <v>2477</v>
      </c>
      <c r="D2279" s="40">
        <v>44101</v>
      </c>
      <c r="E2279" s="38">
        <v>1</v>
      </c>
      <c r="F2279" s="38"/>
      <c r="G2279" s="38" t="s">
        <v>2</v>
      </c>
      <c r="H2279" s="38" t="s">
        <v>2</v>
      </c>
      <c r="I2279" s="48">
        <v>3000</v>
      </c>
      <c r="J2279" s="48">
        <v>11214</v>
      </c>
      <c r="K2279" s="48">
        <v>0</v>
      </c>
      <c r="L2279" s="41">
        <f>SUM(Data[[#This Row],[CHELTUIELI DE PERSONAL LEI]:[CHELTUIELI DE CAPITAL (ACTIVE NEFINANCIARE ) LEI]])</f>
        <v>14214</v>
      </c>
      <c r="M2279" s="41">
        <f>Data[[#This Row],[TOTAL CHELTUIELI LEI]]/Data[[#This Row],[CURS VALUTAR EURO BNR 22 07 2020]]</f>
        <v>2936.7161835499269</v>
      </c>
      <c r="N2279" s="49">
        <v>2617</v>
      </c>
      <c r="O2279" s="54"/>
      <c r="P2279" s="54">
        <v>1906</v>
      </c>
      <c r="Q2279" s="54"/>
      <c r="R2279" s="54">
        <f>Data[[#This Row],[PERSOANE ÎNSCRISE ÎN LISTELE ELECTORALE (TURUL 1)            ]]+Data[[#This Row],[PERSOANE ÎNSCRISE ÎN LISTELE ELECTORALE (TURUL AL 2-LEA)]]</f>
        <v>2617</v>
      </c>
      <c r="S2279" s="54">
        <f>Data[[#This Row],[PERSOANE CARE AU PARTICIPAT LA VOT (TURUL 1)]]+Data[[#This Row],[PERSOANE CARE AU PARTICIPAT LA VOT  (TURUL AL 2-LEA)]]</f>
        <v>1906</v>
      </c>
      <c r="T2279" s="41">
        <f>Data[[#This Row],[TOTAL CHELTUIELI LEI]]/Data[[#This Row],[NUMĂRUL PERSOANELOR ÎNSCRISE ÎN LISTELE ELECTORALE]]</f>
        <v>5.431410011463508</v>
      </c>
      <c r="U2279" s="41">
        <f>Data[[#This Row],[TOTAL CHELTUIELI EURO]]/Data[[#This Row],[NUMĂRUL PERSOANELOR ÎNSCRISE ÎN LISTELE ELECTORALE]]</f>
        <v>1.1221689658196128</v>
      </c>
      <c r="V2279" s="41">
        <f>Data[[#This Row],[TOTAL CHELTUIELI LEI]]/Data[[#This Row],[NUMĂRUL PERSOANELOR CARE AU PARTICIPAT LA VOT]]</f>
        <v>7.4575026232948582</v>
      </c>
      <c r="W2279" s="41">
        <f>Data[[#This Row],[TOTAL CHELTUIELI EURO]]/Data[[#This Row],[NUMĂRUL PERSOANELOR CARE AU PARTICIPAT LA VOT]]</f>
        <v>1.5407744929432985</v>
      </c>
      <c r="X2279" s="43">
        <v>4.8400999999999996</v>
      </c>
      <c r="Y2279" s="114" t="s">
        <v>2892</v>
      </c>
      <c r="Z2279" s="44">
        <v>5</v>
      </c>
      <c r="AA2279" s="115" t="s">
        <v>3107</v>
      </c>
      <c r="AB2279" s="44">
        <v>1</v>
      </c>
      <c r="AC2279" s="45"/>
    </row>
    <row r="2280" spans="1:29" x14ac:dyDescent="0.2">
      <c r="A2280" s="37">
        <v>2279</v>
      </c>
      <c r="B2280" s="38" t="s">
        <v>2413</v>
      </c>
      <c r="C2280" s="39" t="s">
        <v>2478</v>
      </c>
      <c r="D2280" s="40">
        <v>44101</v>
      </c>
      <c r="E2280" s="38">
        <v>1</v>
      </c>
      <c r="F2280" s="38"/>
      <c r="G2280" s="38" t="s">
        <v>2</v>
      </c>
      <c r="H2280" s="38" t="s">
        <v>2</v>
      </c>
      <c r="I2280" s="48">
        <v>1800</v>
      </c>
      <c r="J2280" s="48">
        <v>23982</v>
      </c>
      <c r="K2280" s="48">
        <v>0</v>
      </c>
      <c r="L2280" s="41">
        <f>SUM(Data[[#This Row],[CHELTUIELI DE PERSONAL LEI]:[CHELTUIELI DE CAPITAL (ACTIVE NEFINANCIARE ) LEI]])</f>
        <v>25782</v>
      </c>
      <c r="M2280" s="41">
        <f>Data[[#This Row],[TOTAL CHELTUIELI LEI]]/Data[[#This Row],[CURS VALUTAR EURO BNR 22 07 2020]]</f>
        <v>5326.7494473254692</v>
      </c>
      <c r="N2280" s="49">
        <v>2917</v>
      </c>
      <c r="O2280" s="54"/>
      <c r="P2280" s="54">
        <v>1641</v>
      </c>
      <c r="Q2280" s="54"/>
      <c r="R2280" s="54">
        <f>Data[[#This Row],[PERSOANE ÎNSCRISE ÎN LISTELE ELECTORALE (TURUL 1)            ]]+Data[[#This Row],[PERSOANE ÎNSCRISE ÎN LISTELE ELECTORALE (TURUL AL 2-LEA)]]</f>
        <v>2917</v>
      </c>
      <c r="S2280" s="54">
        <f>Data[[#This Row],[PERSOANE CARE AU PARTICIPAT LA VOT (TURUL 1)]]+Data[[#This Row],[PERSOANE CARE AU PARTICIPAT LA VOT  (TURUL AL 2-LEA)]]</f>
        <v>1641</v>
      </c>
      <c r="T2280" s="41">
        <f>Data[[#This Row],[TOTAL CHELTUIELI LEI]]/Data[[#This Row],[NUMĂRUL PERSOANELOR ÎNSCRISE ÎN LISTELE ELECTORALE]]</f>
        <v>8.8385327391155304</v>
      </c>
      <c r="U2280" s="41">
        <f>Data[[#This Row],[TOTAL CHELTUIELI EURO]]/Data[[#This Row],[NUMĂRUL PERSOANELOR ÎNSCRISE ÎN LISTELE ELECTORALE]]</f>
        <v>1.8261053984660505</v>
      </c>
      <c r="V2280" s="41">
        <f>Data[[#This Row],[TOTAL CHELTUIELI LEI]]/Data[[#This Row],[NUMĂRUL PERSOANELOR CARE AU PARTICIPAT LA VOT]]</f>
        <v>15.711151736745887</v>
      </c>
      <c r="W2280" s="41">
        <f>Data[[#This Row],[TOTAL CHELTUIELI EURO]]/Data[[#This Row],[NUMĂRUL PERSOANELOR CARE AU PARTICIPAT LA VOT]]</f>
        <v>3.24603866381808</v>
      </c>
      <c r="X2280" s="43">
        <v>4.8400999999999996</v>
      </c>
      <c r="Y2280" s="114" t="s">
        <v>2896</v>
      </c>
      <c r="Z2280" s="44">
        <v>8</v>
      </c>
      <c r="AA2280" s="115" t="s">
        <v>3107</v>
      </c>
      <c r="AB2280" s="44">
        <v>1</v>
      </c>
      <c r="AC2280" s="45"/>
    </row>
    <row r="2281" spans="1:29" x14ac:dyDescent="0.2">
      <c r="A2281" s="37">
        <v>2280</v>
      </c>
      <c r="B2281" s="38" t="s">
        <v>2413</v>
      </c>
      <c r="C2281" s="39" t="s">
        <v>2479</v>
      </c>
      <c r="D2281" s="40">
        <v>44101</v>
      </c>
      <c r="E2281" s="38">
        <v>1</v>
      </c>
      <c r="F2281" s="38"/>
      <c r="G2281" s="38" t="s">
        <v>2</v>
      </c>
      <c r="H2281" s="38" t="s">
        <v>2</v>
      </c>
      <c r="I2281" s="48">
        <v>600</v>
      </c>
      <c r="J2281" s="48">
        <v>3132</v>
      </c>
      <c r="K2281" s="48">
        <v>0</v>
      </c>
      <c r="L2281" s="41">
        <f>SUM(Data[[#This Row],[CHELTUIELI DE PERSONAL LEI]:[CHELTUIELI DE CAPITAL (ACTIVE NEFINANCIARE ) LEI]])</f>
        <v>3732</v>
      </c>
      <c r="M2281" s="41">
        <f>Data[[#This Row],[TOTAL CHELTUIELI LEI]]/Data[[#This Row],[CURS VALUTAR EURO BNR 22 07 2020]]</f>
        <v>771.05844920559502</v>
      </c>
      <c r="N2281" s="49">
        <v>1895</v>
      </c>
      <c r="O2281" s="54"/>
      <c r="P2281" s="54">
        <v>1125</v>
      </c>
      <c r="Q2281" s="54"/>
      <c r="R2281" s="54">
        <f>Data[[#This Row],[PERSOANE ÎNSCRISE ÎN LISTELE ELECTORALE (TURUL 1)            ]]+Data[[#This Row],[PERSOANE ÎNSCRISE ÎN LISTELE ELECTORALE (TURUL AL 2-LEA)]]</f>
        <v>1895</v>
      </c>
      <c r="S2281" s="54">
        <f>Data[[#This Row],[PERSOANE CARE AU PARTICIPAT LA VOT (TURUL 1)]]+Data[[#This Row],[PERSOANE CARE AU PARTICIPAT LA VOT  (TURUL AL 2-LEA)]]</f>
        <v>1125</v>
      </c>
      <c r="T2281" s="41">
        <f>Data[[#This Row],[TOTAL CHELTUIELI LEI]]/Data[[#This Row],[NUMĂRUL PERSOANELOR ÎNSCRISE ÎN LISTELE ELECTORALE]]</f>
        <v>1.9693931398416886</v>
      </c>
      <c r="U2281" s="41">
        <f>Data[[#This Row],[TOTAL CHELTUIELI EURO]]/Data[[#This Row],[NUMĂRUL PERSOANELOR ÎNSCRISE ÎN LISTELE ELECTORALE]]</f>
        <v>0.40689100221931135</v>
      </c>
      <c r="V2281" s="41">
        <f>Data[[#This Row],[TOTAL CHELTUIELI LEI]]/Data[[#This Row],[NUMĂRUL PERSOANELOR CARE AU PARTICIPAT LA VOT]]</f>
        <v>3.3173333333333335</v>
      </c>
      <c r="W2281" s="41">
        <f>Data[[#This Row],[TOTAL CHELTUIELI EURO]]/Data[[#This Row],[NUMĂRUL PERSOANELOR CARE AU PARTICIPAT LA VOT]]</f>
        <v>0.68538528818275113</v>
      </c>
      <c r="X2281" s="43">
        <v>4.8400999999999996</v>
      </c>
      <c r="Y2281" s="114" t="s">
        <v>2894</v>
      </c>
      <c r="Z2281" s="44">
        <v>1</v>
      </c>
      <c r="AA2281" s="115" t="s">
        <v>3105</v>
      </c>
      <c r="AB2281" s="44">
        <v>0</v>
      </c>
      <c r="AC2281" s="45"/>
    </row>
    <row r="2282" spans="1:29" x14ac:dyDescent="0.2">
      <c r="A2282" s="37">
        <v>2281</v>
      </c>
      <c r="B2282" s="38" t="s">
        <v>2413</v>
      </c>
      <c r="C2282" s="39" t="s">
        <v>2480</v>
      </c>
      <c r="D2282" s="40">
        <v>44101</v>
      </c>
      <c r="E2282" s="38">
        <v>1</v>
      </c>
      <c r="F2282" s="38"/>
      <c r="G2282" s="38" t="s">
        <v>2</v>
      </c>
      <c r="H2282" s="38" t="s">
        <v>2</v>
      </c>
      <c r="I2282" s="48">
        <v>1143</v>
      </c>
      <c r="J2282" s="48">
        <v>500</v>
      </c>
      <c r="K2282" s="48">
        <v>0</v>
      </c>
      <c r="L2282" s="41">
        <f>SUM(Data[[#This Row],[CHELTUIELI DE PERSONAL LEI]:[CHELTUIELI DE CAPITAL (ACTIVE NEFINANCIARE ) LEI]])</f>
        <v>1643</v>
      </c>
      <c r="M2282" s="41">
        <f>Data[[#This Row],[TOTAL CHELTUIELI LEI]]/Data[[#This Row],[CURS VALUTAR EURO BNR 22 07 2020]]</f>
        <v>339.45579636784367</v>
      </c>
      <c r="N2282" s="49">
        <v>1443</v>
      </c>
      <c r="O2282" s="54"/>
      <c r="P2282" s="54">
        <v>956</v>
      </c>
      <c r="Q2282" s="54"/>
      <c r="R2282" s="54">
        <f>Data[[#This Row],[PERSOANE ÎNSCRISE ÎN LISTELE ELECTORALE (TURUL 1)            ]]+Data[[#This Row],[PERSOANE ÎNSCRISE ÎN LISTELE ELECTORALE (TURUL AL 2-LEA)]]</f>
        <v>1443</v>
      </c>
      <c r="S2282" s="54">
        <f>Data[[#This Row],[PERSOANE CARE AU PARTICIPAT LA VOT (TURUL 1)]]+Data[[#This Row],[PERSOANE CARE AU PARTICIPAT LA VOT  (TURUL AL 2-LEA)]]</f>
        <v>956</v>
      </c>
      <c r="T2282" s="41">
        <f>Data[[#This Row],[TOTAL CHELTUIELI LEI]]/Data[[#This Row],[NUMĂRUL PERSOANELOR ÎNSCRISE ÎN LISTELE ELECTORALE]]</f>
        <v>1.1386001386001385</v>
      </c>
      <c r="U2282" s="41">
        <f>Data[[#This Row],[TOTAL CHELTUIELI EURO]]/Data[[#This Row],[NUMĂRUL PERSOANELOR ÎNSCRISE ÎN LISTELE ELECTORALE]]</f>
        <v>0.23524310212601779</v>
      </c>
      <c r="V2282" s="41">
        <f>Data[[#This Row],[TOTAL CHELTUIELI LEI]]/Data[[#This Row],[NUMĂRUL PERSOANELOR CARE AU PARTICIPAT LA VOT]]</f>
        <v>1.7186192468619246</v>
      </c>
      <c r="W2282" s="41">
        <f>Data[[#This Row],[TOTAL CHELTUIELI EURO]]/Data[[#This Row],[NUMĂRUL PERSOANELOR CARE AU PARTICIPAT LA VOT]]</f>
        <v>0.35507928490360219</v>
      </c>
      <c r="X2282" s="43">
        <v>4.8400999999999996</v>
      </c>
      <c r="Y2282" s="114" t="s">
        <v>2894</v>
      </c>
      <c r="Z2282" s="44">
        <v>1</v>
      </c>
      <c r="AA2282" s="115" t="s">
        <v>3105</v>
      </c>
      <c r="AB2282" s="44">
        <v>0</v>
      </c>
      <c r="AC2282" s="45"/>
    </row>
    <row r="2283" spans="1:29" x14ac:dyDescent="0.2">
      <c r="A2283" s="37">
        <v>2282</v>
      </c>
      <c r="B2283" s="38" t="s">
        <v>2413</v>
      </c>
      <c r="C2283" s="39" t="s">
        <v>2481</v>
      </c>
      <c r="D2283" s="40">
        <v>44101</v>
      </c>
      <c r="E2283" s="38">
        <v>1</v>
      </c>
      <c r="F2283" s="38"/>
      <c r="G2283" s="38" t="s">
        <v>2</v>
      </c>
      <c r="H2283" s="38" t="s">
        <v>2</v>
      </c>
      <c r="I2283" s="48">
        <v>0</v>
      </c>
      <c r="J2283" s="48">
        <v>6020</v>
      </c>
      <c r="K2283" s="48">
        <v>0</v>
      </c>
      <c r="L2283" s="41">
        <f>SUM(Data[[#This Row],[CHELTUIELI DE PERSONAL LEI]:[CHELTUIELI DE CAPITAL (ACTIVE NEFINANCIARE ) LEI]])</f>
        <v>6020</v>
      </c>
      <c r="M2283" s="41">
        <f>Data[[#This Row],[TOTAL CHELTUIELI LEI]]/Data[[#This Row],[CURS VALUTAR EURO BNR 22 07 2020]]</f>
        <v>1243.7759550422513</v>
      </c>
      <c r="N2283" s="49">
        <v>852</v>
      </c>
      <c r="O2283" s="54"/>
      <c r="P2283" s="54">
        <v>666</v>
      </c>
      <c r="Q2283" s="54"/>
      <c r="R2283" s="54">
        <f>Data[[#This Row],[PERSOANE ÎNSCRISE ÎN LISTELE ELECTORALE (TURUL 1)            ]]+Data[[#This Row],[PERSOANE ÎNSCRISE ÎN LISTELE ELECTORALE (TURUL AL 2-LEA)]]</f>
        <v>852</v>
      </c>
      <c r="S2283" s="54">
        <f>Data[[#This Row],[PERSOANE CARE AU PARTICIPAT LA VOT (TURUL 1)]]+Data[[#This Row],[PERSOANE CARE AU PARTICIPAT LA VOT  (TURUL AL 2-LEA)]]</f>
        <v>666</v>
      </c>
      <c r="T2283" s="41">
        <f>Data[[#This Row],[TOTAL CHELTUIELI LEI]]/Data[[#This Row],[NUMĂRUL PERSOANELOR ÎNSCRISE ÎN LISTELE ELECTORALE]]</f>
        <v>7.065727699530516</v>
      </c>
      <c r="U2283" s="41">
        <f>Data[[#This Row],[TOTAL CHELTUIELI EURO]]/Data[[#This Row],[NUMĂRUL PERSOANELOR ÎNSCRISE ÎN LISTELE ELECTORALE]]</f>
        <v>1.4598309331481822</v>
      </c>
      <c r="V2283" s="41">
        <f>Data[[#This Row],[TOTAL CHELTUIELI LEI]]/Data[[#This Row],[NUMĂRUL PERSOANELOR CARE AU PARTICIPAT LA VOT]]</f>
        <v>9.0390390390390394</v>
      </c>
      <c r="W2283" s="41">
        <f>Data[[#This Row],[TOTAL CHELTUIELI EURO]]/Data[[#This Row],[NUMĂRUL PERSOANELOR CARE AU PARTICIPAT LA VOT]]</f>
        <v>1.8675314640274043</v>
      </c>
      <c r="X2283" s="43">
        <v>4.8400999999999996</v>
      </c>
      <c r="Y2283" s="114" t="s">
        <v>2886</v>
      </c>
      <c r="Z2283" s="44">
        <v>7</v>
      </c>
      <c r="AA2283" s="115" t="s">
        <v>3107</v>
      </c>
      <c r="AB2283" s="44">
        <v>1</v>
      </c>
      <c r="AC2283" s="45"/>
    </row>
    <row r="2284" spans="1:29" x14ac:dyDescent="0.2">
      <c r="A2284" s="37">
        <v>2283</v>
      </c>
      <c r="B2284" s="38" t="s">
        <v>2413</v>
      </c>
      <c r="C2284" s="39" t="s">
        <v>2482</v>
      </c>
      <c r="D2284" s="40">
        <v>44101</v>
      </c>
      <c r="E2284" s="38">
        <v>1</v>
      </c>
      <c r="F2284" s="38"/>
      <c r="G2284" s="38" t="s">
        <v>2</v>
      </c>
      <c r="H2284" s="38" t="s">
        <v>2</v>
      </c>
      <c r="I2284" s="48">
        <v>600</v>
      </c>
      <c r="J2284" s="48">
        <v>200</v>
      </c>
      <c r="K2284" s="48">
        <v>0</v>
      </c>
      <c r="L2284" s="41">
        <f>SUM(Data[[#This Row],[CHELTUIELI DE PERSONAL LEI]:[CHELTUIELI DE CAPITAL (ACTIVE NEFINANCIARE ) LEI]])</f>
        <v>800</v>
      </c>
      <c r="M2284" s="41">
        <f>Data[[#This Row],[TOTAL CHELTUIELI LEI]]/Data[[#This Row],[CURS VALUTAR EURO BNR 22 07 2020]]</f>
        <v>165.28584120162807</v>
      </c>
      <c r="N2284" s="49">
        <v>691</v>
      </c>
      <c r="O2284" s="54"/>
      <c r="P2284" s="54">
        <v>674</v>
      </c>
      <c r="Q2284" s="54"/>
      <c r="R2284" s="54">
        <f>Data[[#This Row],[PERSOANE ÎNSCRISE ÎN LISTELE ELECTORALE (TURUL 1)            ]]+Data[[#This Row],[PERSOANE ÎNSCRISE ÎN LISTELE ELECTORALE (TURUL AL 2-LEA)]]</f>
        <v>691</v>
      </c>
      <c r="S2284" s="54">
        <f>Data[[#This Row],[PERSOANE CARE AU PARTICIPAT LA VOT (TURUL 1)]]+Data[[#This Row],[PERSOANE CARE AU PARTICIPAT LA VOT  (TURUL AL 2-LEA)]]</f>
        <v>674</v>
      </c>
      <c r="T2284" s="41">
        <f>Data[[#This Row],[TOTAL CHELTUIELI LEI]]/Data[[#This Row],[NUMĂRUL PERSOANELOR ÎNSCRISE ÎN LISTELE ELECTORALE]]</f>
        <v>1.1577424023154848</v>
      </c>
      <c r="U2284" s="41">
        <f>Data[[#This Row],[TOTAL CHELTUIELI EURO]]/Data[[#This Row],[NUMĂRUL PERSOANELOR ÎNSCRISE ÎN LISTELE ELECTORALE]]</f>
        <v>0.23919803357688579</v>
      </c>
      <c r="V2284" s="41">
        <f>Data[[#This Row],[TOTAL CHELTUIELI LEI]]/Data[[#This Row],[NUMĂRUL PERSOANELOR CARE AU PARTICIPAT LA VOT]]</f>
        <v>1.1869436201780414</v>
      </c>
      <c r="W2284" s="41">
        <f>Data[[#This Row],[TOTAL CHELTUIELI EURO]]/Data[[#This Row],[NUMĂRUL PERSOANELOR CARE AU PARTICIPAT LA VOT]]</f>
        <v>0.24523121840004164</v>
      </c>
      <c r="X2284" s="43">
        <v>4.8400999999999996</v>
      </c>
      <c r="Y2284" s="114" t="s">
        <v>2894</v>
      </c>
      <c r="Z2284" s="44">
        <v>1</v>
      </c>
      <c r="AA2284" s="115" t="s">
        <v>3105</v>
      </c>
      <c r="AB2284" s="44">
        <v>0</v>
      </c>
      <c r="AC2284" s="45"/>
    </row>
    <row r="2285" spans="1:29" x14ac:dyDescent="0.2">
      <c r="A2285" s="37">
        <v>2284</v>
      </c>
      <c r="B2285" s="38" t="s">
        <v>2413</v>
      </c>
      <c r="C2285" s="39" t="s">
        <v>2483</v>
      </c>
      <c r="D2285" s="40">
        <v>44101</v>
      </c>
      <c r="E2285" s="38">
        <v>1</v>
      </c>
      <c r="F2285" s="38"/>
      <c r="G2285" s="38" t="s">
        <v>2</v>
      </c>
      <c r="H2285" s="38" t="s">
        <v>2</v>
      </c>
      <c r="I2285" s="48">
        <v>600</v>
      </c>
      <c r="J2285" s="48">
        <v>2785</v>
      </c>
      <c r="K2285" s="48">
        <v>0</v>
      </c>
      <c r="L2285" s="41">
        <f>SUM(Data[[#This Row],[CHELTUIELI DE PERSONAL LEI]:[CHELTUIELI DE CAPITAL (ACTIVE NEFINANCIARE ) LEI]])</f>
        <v>3385</v>
      </c>
      <c r="M2285" s="41">
        <f>Data[[#This Row],[TOTAL CHELTUIELI LEI]]/Data[[#This Row],[CURS VALUTAR EURO BNR 22 07 2020]]</f>
        <v>699.36571558438879</v>
      </c>
      <c r="N2285" s="49">
        <v>3021</v>
      </c>
      <c r="O2285" s="54"/>
      <c r="P2285" s="54">
        <v>1684</v>
      </c>
      <c r="Q2285" s="54"/>
      <c r="R2285" s="54">
        <f>Data[[#This Row],[PERSOANE ÎNSCRISE ÎN LISTELE ELECTORALE (TURUL 1)            ]]+Data[[#This Row],[PERSOANE ÎNSCRISE ÎN LISTELE ELECTORALE (TURUL AL 2-LEA)]]</f>
        <v>3021</v>
      </c>
      <c r="S2285" s="54">
        <f>Data[[#This Row],[PERSOANE CARE AU PARTICIPAT LA VOT (TURUL 1)]]+Data[[#This Row],[PERSOANE CARE AU PARTICIPAT LA VOT  (TURUL AL 2-LEA)]]</f>
        <v>1684</v>
      </c>
      <c r="T2285" s="41">
        <f>Data[[#This Row],[TOTAL CHELTUIELI LEI]]/Data[[#This Row],[NUMĂRUL PERSOANELOR ÎNSCRISE ÎN LISTELE ELECTORALE]]</f>
        <v>1.1204899040052962</v>
      </c>
      <c r="U2285" s="41">
        <f>Data[[#This Row],[TOTAL CHELTUIELI EURO]]/Data[[#This Row],[NUMĂRUL PERSOANELOR ÎNSCRISE ÎN LISTELE ELECTORALE]]</f>
        <v>0.23150139542680861</v>
      </c>
      <c r="V2285" s="41">
        <f>Data[[#This Row],[TOTAL CHELTUIELI LEI]]/Data[[#This Row],[NUMĂRUL PERSOANELOR CARE AU PARTICIPAT LA VOT]]</f>
        <v>2.0100950118764844</v>
      </c>
      <c r="W2285" s="41">
        <f>Data[[#This Row],[TOTAL CHELTUIELI EURO]]/Data[[#This Row],[NUMĂRUL PERSOANELOR CARE AU PARTICIPAT LA VOT]]</f>
        <v>0.41530030616650165</v>
      </c>
      <c r="X2285" s="43">
        <v>4.8400999999999996</v>
      </c>
      <c r="Y2285" s="114" t="s">
        <v>2894</v>
      </c>
      <c r="Z2285" s="44">
        <v>1</v>
      </c>
      <c r="AA2285" s="115" t="s">
        <v>3105</v>
      </c>
      <c r="AB2285" s="44">
        <v>0</v>
      </c>
      <c r="AC2285" s="45"/>
    </row>
    <row r="2286" spans="1:29" x14ac:dyDescent="0.2">
      <c r="A2286" s="37">
        <v>2285</v>
      </c>
      <c r="B2286" s="38" t="s">
        <v>2413</v>
      </c>
      <c r="C2286" s="39" t="s">
        <v>2484</v>
      </c>
      <c r="D2286" s="40">
        <v>44101</v>
      </c>
      <c r="E2286" s="38">
        <v>1</v>
      </c>
      <c r="F2286" s="38"/>
      <c r="G2286" s="38" t="s">
        <v>2</v>
      </c>
      <c r="H2286" s="38" t="s">
        <v>2</v>
      </c>
      <c r="I2286" s="48">
        <v>0</v>
      </c>
      <c r="J2286" s="48">
        <v>9992</v>
      </c>
      <c r="K2286" s="48">
        <v>0</v>
      </c>
      <c r="L2286" s="41">
        <f>SUM(Data[[#This Row],[CHELTUIELI DE PERSONAL LEI]:[CHELTUIELI DE CAPITAL (ACTIVE NEFINANCIARE ) LEI]])</f>
        <v>9992</v>
      </c>
      <c r="M2286" s="41">
        <f>Data[[#This Row],[TOTAL CHELTUIELI LEI]]/Data[[#This Row],[CURS VALUTAR EURO BNR 22 07 2020]]</f>
        <v>2064.4201566083348</v>
      </c>
      <c r="N2286" s="49">
        <v>4555</v>
      </c>
      <c r="O2286" s="54"/>
      <c r="P2286" s="54">
        <v>2539</v>
      </c>
      <c r="Q2286" s="54"/>
      <c r="R2286" s="54">
        <f>Data[[#This Row],[PERSOANE ÎNSCRISE ÎN LISTELE ELECTORALE (TURUL 1)            ]]+Data[[#This Row],[PERSOANE ÎNSCRISE ÎN LISTELE ELECTORALE (TURUL AL 2-LEA)]]</f>
        <v>4555</v>
      </c>
      <c r="S2286" s="54">
        <f>Data[[#This Row],[PERSOANE CARE AU PARTICIPAT LA VOT (TURUL 1)]]+Data[[#This Row],[PERSOANE CARE AU PARTICIPAT LA VOT  (TURUL AL 2-LEA)]]</f>
        <v>2539</v>
      </c>
      <c r="T2286" s="41">
        <f>Data[[#This Row],[TOTAL CHELTUIELI LEI]]/Data[[#This Row],[NUMĂRUL PERSOANELOR ÎNSCRISE ÎN LISTELE ELECTORALE]]</f>
        <v>2.1936333699231612</v>
      </c>
      <c r="U2286" s="41">
        <f>Data[[#This Row],[TOTAL CHELTUIELI EURO]]/Data[[#This Row],[NUMĂRUL PERSOANELOR ÎNSCRISE ÎN LISTELE ELECTORALE]]</f>
        <v>0.45322067104463992</v>
      </c>
      <c r="V2286" s="41">
        <f>Data[[#This Row],[TOTAL CHELTUIELI LEI]]/Data[[#This Row],[NUMĂRUL PERSOANELOR CARE AU PARTICIPAT LA VOT]]</f>
        <v>3.9354076408034659</v>
      </c>
      <c r="W2286" s="41">
        <f>Data[[#This Row],[TOTAL CHELTUIELI EURO]]/Data[[#This Row],[NUMĂRUL PERSOANELOR CARE AU PARTICIPAT LA VOT]]</f>
        <v>0.8130839529768944</v>
      </c>
      <c r="X2286" s="43">
        <v>4.8400999999999996</v>
      </c>
      <c r="Y2286" s="114" t="s">
        <v>2891</v>
      </c>
      <c r="Z2286" s="44">
        <v>2</v>
      </c>
      <c r="AA2286" s="115" t="s">
        <v>3105</v>
      </c>
      <c r="AB2286" s="44">
        <v>0</v>
      </c>
      <c r="AC2286" s="45"/>
    </row>
    <row r="2287" spans="1:29" x14ac:dyDescent="0.2">
      <c r="A2287" s="37">
        <v>2286</v>
      </c>
      <c r="B2287" s="38" t="s">
        <v>2413</v>
      </c>
      <c r="C2287" s="39" t="s">
        <v>2485</v>
      </c>
      <c r="D2287" s="40">
        <v>44101</v>
      </c>
      <c r="E2287" s="38">
        <v>1</v>
      </c>
      <c r="F2287" s="38"/>
      <c r="G2287" s="38" t="s">
        <v>2</v>
      </c>
      <c r="H2287" s="38" t="s">
        <v>2</v>
      </c>
      <c r="I2287" s="48">
        <v>600</v>
      </c>
      <c r="J2287" s="48">
        <v>9076</v>
      </c>
      <c r="K2287" s="48">
        <v>0</v>
      </c>
      <c r="L2287" s="41">
        <f>SUM(Data[[#This Row],[CHELTUIELI DE PERSONAL LEI]:[CHELTUIELI DE CAPITAL (ACTIVE NEFINANCIARE ) LEI]])</f>
        <v>9676</v>
      </c>
      <c r="M2287" s="41">
        <f>Data[[#This Row],[TOTAL CHELTUIELI LEI]]/Data[[#This Row],[CURS VALUTAR EURO BNR 22 07 2020]]</f>
        <v>1999.1322493336916</v>
      </c>
      <c r="N2287" s="49">
        <v>1951</v>
      </c>
      <c r="O2287" s="54"/>
      <c r="P2287" s="54">
        <v>1015</v>
      </c>
      <c r="Q2287" s="54"/>
      <c r="R2287" s="54">
        <f>Data[[#This Row],[PERSOANE ÎNSCRISE ÎN LISTELE ELECTORALE (TURUL 1)            ]]+Data[[#This Row],[PERSOANE ÎNSCRISE ÎN LISTELE ELECTORALE (TURUL AL 2-LEA)]]</f>
        <v>1951</v>
      </c>
      <c r="S2287" s="54">
        <f>Data[[#This Row],[PERSOANE CARE AU PARTICIPAT LA VOT (TURUL 1)]]+Data[[#This Row],[PERSOANE CARE AU PARTICIPAT LA VOT  (TURUL AL 2-LEA)]]</f>
        <v>1015</v>
      </c>
      <c r="T2287" s="41">
        <f>Data[[#This Row],[TOTAL CHELTUIELI LEI]]/Data[[#This Row],[NUMĂRUL PERSOANELOR ÎNSCRISE ÎN LISTELE ELECTORALE]]</f>
        <v>4.9595079446437724</v>
      </c>
      <c r="U2287" s="41">
        <f>Data[[#This Row],[TOTAL CHELTUIELI EURO]]/Data[[#This Row],[NUMĂRUL PERSOANELOR ÎNSCRISE ÎN LISTELE ELECTORALE]]</f>
        <v>1.0246705532207543</v>
      </c>
      <c r="V2287" s="41">
        <f>Data[[#This Row],[TOTAL CHELTUIELI LEI]]/Data[[#This Row],[NUMĂRUL PERSOANELOR CARE AU PARTICIPAT LA VOT]]</f>
        <v>9.533004926108374</v>
      </c>
      <c r="W2287" s="41">
        <f>Data[[#This Row],[TOTAL CHELTUIELI EURO]]/Data[[#This Row],[NUMĂRUL PERSOANELOR CARE AU PARTICIPAT LA VOT]]</f>
        <v>1.9695884229888587</v>
      </c>
      <c r="X2287" s="43">
        <v>4.8400999999999996</v>
      </c>
      <c r="Y2287" s="114" t="s">
        <v>2895</v>
      </c>
      <c r="Z2287" s="44">
        <v>4</v>
      </c>
      <c r="AA2287" s="115" t="s">
        <v>3107</v>
      </c>
      <c r="AB2287" s="44">
        <v>1</v>
      </c>
      <c r="AC2287" s="45"/>
    </row>
    <row r="2288" spans="1:29" x14ac:dyDescent="0.2">
      <c r="A2288" s="37">
        <v>2287</v>
      </c>
      <c r="B2288" s="38" t="s">
        <v>2413</v>
      </c>
      <c r="C2288" s="39" t="s">
        <v>2486</v>
      </c>
      <c r="D2288" s="40">
        <v>44101</v>
      </c>
      <c r="E2288" s="38">
        <v>1</v>
      </c>
      <c r="F2288" s="38"/>
      <c r="G2288" s="38" t="s">
        <v>2</v>
      </c>
      <c r="H2288" s="38" t="s">
        <v>2</v>
      </c>
      <c r="I2288" s="48">
        <v>23113</v>
      </c>
      <c r="J2288" s="48">
        <v>4802</v>
      </c>
      <c r="K2288" s="48">
        <v>0</v>
      </c>
      <c r="L2288" s="41">
        <f>SUM(Data[[#This Row],[CHELTUIELI DE PERSONAL LEI]:[CHELTUIELI DE CAPITAL (ACTIVE NEFINANCIARE ) LEI]])</f>
        <v>27915</v>
      </c>
      <c r="M2288" s="41">
        <f>Data[[#This Row],[TOTAL CHELTUIELI LEI]]/Data[[#This Row],[CURS VALUTAR EURO BNR 22 07 2020]]</f>
        <v>5767.4428214293093</v>
      </c>
      <c r="N2288" s="49">
        <v>8688</v>
      </c>
      <c r="O2288" s="54"/>
      <c r="P2288" s="54">
        <v>4384</v>
      </c>
      <c r="Q2288" s="54"/>
      <c r="R2288" s="54">
        <f>Data[[#This Row],[PERSOANE ÎNSCRISE ÎN LISTELE ELECTORALE (TURUL 1)            ]]+Data[[#This Row],[PERSOANE ÎNSCRISE ÎN LISTELE ELECTORALE (TURUL AL 2-LEA)]]</f>
        <v>8688</v>
      </c>
      <c r="S2288" s="54">
        <f>Data[[#This Row],[PERSOANE CARE AU PARTICIPAT LA VOT (TURUL 1)]]+Data[[#This Row],[PERSOANE CARE AU PARTICIPAT LA VOT  (TURUL AL 2-LEA)]]</f>
        <v>4384</v>
      </c>
      <c r="T2288" s="41">
        <f>Data[[#This Row],[TOTAL CHELTUIELI LEI]]/Data[[#This Row],[NUMĂRUL PERSOANELOR ÎNSCRISE ÎN LISTELE ELECTORALE]]</f>
        <v>3.2130524861878453</v>
      </c>
      <c r="U2288" s="41">
        <f>Data[[#This Row],[TOTAL CHELTUIELI EURO]]/Data[[#This Row],[NUMĂRUL PERSOANELOR ÎNSCRISE ÎN LISTELE ELECTORALE]]</f>
        <v>0.66384010375567559</v>
      </c>
      <c r="V2288" s="41">
        <f>Data[[#This Row],[TOTAL CHELTUIELI LEI]]/Data[[#This Row],[NUMĂRUL PERSOANELOR CARE AU PARTICIPAT LA VOT]]</f>
        <v>6.367472627737226</v>
      </c>
      <c r="W2288" s="41">
        <f>Data[[#This Row],[TOTAL CHELTUIELI EURO]]/Data[[#This Row],[NUMĂRUL PERSOANELOR CARE AU PARTICIPAT LA VOT]]</f>
        <v>1.3155663370048607</v>
      </c>
      <c r="X2288" s="43">
        <v>4.8400999999999996</v>
      </c>
      <c r="Y2288" s="114" t="s">
        <v>2884</v>
      </c>
      <c r="Z2288" s="44">
        <v>3</v>
      </c>
      <c r="AA2288" s="115" t="s">
        <v>3105</v>
      </c>
      <c r="AB2288" s="44">
        <v>0</v>
      </c>
      <c r="AC2288" s="45"/>
    </row>
    <row r="2289" spans="1:29" x14ac:dyDescent="0.2">
      <c r="A2289" s="37">
        <v>2288</v>
      </c>
      <c r="B2289" s="38" t="s">
        <v>2413</v>
      </c>
      <c r="C2289" s="39" t="s">
        <v>427</v>
      </c>
      <c r="D2289" s="40">
        <v>44101</v>
      </c>
      <c r="E2289" s="38">
        <v>1</v>
      </c>
      <c r="F2289" s="38"/>
      <c r="G2289" s="38" t="s">
        <v>2</v>
      </c>
      <c r="H2289" s="38" t="s">
        <v>2</v>
      </c>
      <c r="I2289" s="48">
        <v>4411</v>
      </c>
      <c r="J2289" s="48">
        <v>7009.65</v>
      </c>
      <c r="K2289" s="48">
        <v>0</v>
      </c>
      <c r="L2289" s="41">
        <f>SUM(Data[[#This Row],[CHELTUIELI DE PERSONAL LEI]:[CHELTUIELI DE CAPITAL (ACTIVE NEFINANCIARE ) LEI]])</f>
        <v>11420.65</v>
      </c>
      <c r="M2289" s="41">
        <f>Data[[#This Row],[TOTAL CHELTUIELI LEI]]/Data[[#This Row],[CURS VALUTAR EURO BNR 22 07 2020]]</f>
        <v>2359.5896778992169</v>
      </c>
      <c r="N2289" s="49">
        <v>3580</v>
      </c>
      <c r="O2289" s="54"/>
      <c r="P2289" s="54">
        <v>2287</v>
      </c>
      <c r="Q2289" s="54"/>
      <c r="R2289" s="54">
        <f>Data[[#This Row],[PERSOANE ÎNSCRISE ÎN LISTELE ELECTORALE (TURUL 1)            ]]+Data[[#This Row],[PERSOANE ÎNSCRISE ÎN LISTELE ELECTORALE (TURUL AL 2-LEA)]]</f>
        <v>3580</v>
      </c>
      <c r="S2289" s="54">
        <f>Data[[#This Row],[PERSOANE CARE AU PARTICIPAT LA VOT (TURUL 1)]]+Data[[#This Row],[PERSOANE CARE AU PARTICIPAT LA VOT  (TURUL AL 2-LEA)]]</f>
        <v>2287</v>
      </c>
      <c r="T2289" s="41">
        <f>Data[[#This Row],[TOTAL CHELTUIELI LEI]]/Data[[#This Row],[NUMĂRUL PERSOANELOR ÎNSCRISE ÎN LISTELE ELECTORALE]]</f>
        <v>3.1901256983240223</v>
      </c>
      <c r="U2289" s="41">
        <f>Data[[#This Row],[TOTAL CHELTUIELI EURO]]/Data[[#This Row],[NUMĂRUL PERSOANELOR ÎNSCRISE ÎN LISTELE ELECTORALE]]</f>
        <v>0.65910326198302149</v>
      </c>
      <c r="V2289" s="41">
        <f>Data[[#This Row],[TOTAL CHELTUIELI LEI]]/Data[[#This Row],[NUMĂRUL PERSOANELOR CARE AU PARTICIPAT LA VOT]]</f>
        <v>4.9937254044599912</v>
      </c>
      <c r="W2289" s="41">
        <f>Data[[#This Row],[TOTAL CHELTUIELI EURO]]/Data[[#This Row],[NUMĂRUL PERSOANELOR CARE AU PARTICIPAT LA VOT]]</f>
        <v>1.0317401302576374</v>
      </c>
      <c r="X2289" s="43">
        <v>4.8400999999999996</v>
      </c>
      <c r="Y2289" s="114" t="s">
        <v>2884</v>
      </c>
      <c r="Z2289" s="44">
        <v>3</v>
      </c>
      <c r="AA2289" s="115" t="s">
        <v>3105</v>
      </c>
      <c r="AB2289" s="44">
        <v>0</v>
      </c>
      <c r="AC2289" s="45"/>
    </row>
    <row r="2290" spans="1:29" x14ac:dyDescent="0.2">
      <c r="A2290" s="37">
        <v>2289</v>
      </c>
      <c r="B2290" s="38" t="s">
        <v>2413</v>
      </c>
      <c r="C2290" s="39" t="s">
        <v>2487</v>
      </c>
      <c r="D2290" s="40">
        <v>44101</v>
      </c>
      <c r="E2290" s="38">
        <v>1</v>
      </c>
      <c r="F2290" s="38"/>
      <c r="G2290" s="38" t="s">
        <v>2</v>
      </c>
      <c r="H2290" s="38" t="s">
        <v>2</v>
      </c>
      <c r="I2290" s="48">
        <v>56000</v>
      </c>
      <c r="J2290" s="48">
        <v>3202.22</v>
      </c>
      <c r="K2290" s="48">
        <v>0</v>
      </c>
      <c r="L2290" s="41">
        <f>SUM(Data[[#This Row],[CHELTUIELI DE PERSONAL LEI]:[CHELTUIELI DE CAPITAL (ACTIVE NEFINANCIARE ) LEI]])</f>
        <v>59202.22</v>
      </c>
      <c r="M2290" s="41">
        <f>Data[[#This Row],[TOTAL CHELTUIELI LEI]]/Data[[#This Row],[CURS VALUTAR EURO BNR 22 07 2020]]</f>
        <v>12231.610917129812</v>
      </c>
      <c r="N2290" s="49">
        <v>1346</v>
      </c>
      <c r="O2290" s="54"/>
      <c r="P2290" s="54">
        <v>880</v>
      </c>
      <c r="Q2290" s="54"/>
      <c r="R2290" s="54">
        <f>Data[[#This Row],[PERSOANE ÎNSCRISE ÎN LISTELE ELECTORALE (TURUL 1)            ]]+Data[[#This Row],[PERSOANE ÎNSCRISE ÎN LISTELE ELECTORALE (TURUL AL 2-LEA)]]</f>
        <v>1346</v>
      </c>
      <c r="S2290" s="54">
        <f>Data[[#This Row],[PERSOANE CARE AU PARTICIPAT LA VOT (TURUL 1)]]+Data[[#This Row],[PERSOANE CARE AU PARTICIPAT LA VOT  (TURUL AL 2-LEA)]]</f>
        <v>880</v>
      </c>
      <c r="T2290" s="41">
        <f>Data[[#This Row],[TOTAL CHELTUIELI LEI]]/Data[[#This Row],[NUMĂRUL PERSOANELOR ÎNSCRISE ÎN LISTELE ELECTORALE]]</f>
        <v>43.983818722139674</v>
      </c>
      <c r="U2290" s="41">
        <f>Data[[#This Row],[TOTAL CHELTUIELI EURO]]/Data[[#This Row],[NUMĂRUL PERSOANELOR ÎNSCRISE ÎN LISTELE ELECTORALE]]</f>
        <v>9.0873780959359678</v>
      </c>
      <c r="V2290" s="41">
        <f>Data[[#This Row],[TOTAL CHELTUIELI LEI]]/Data[[#This Row],[NUMĂRUL PERSOANELOR CARE AU PARTICIPAT LA VOT]]</f>
        <v>67.27525</v>
      </c>
      <c r="W2290" s="41">
        <f>Data[[#This Row],[TOTAL CHELTUIELI EURO]]/Data[[#This Row],[NUMĂRUL PERSOANELOR CARE AU PARTICIPAT LA VOT]]</f>
        <v>13.899557860374786</v>
      </c>
      <c r="X2290" s="43">
        <v>4.8400999999999996</v>
      </c>
      <c r="Y2290" s="114" t="s">
        <v>2933</v>
      </c>
      <c r="Z2290" s="44">
        <v>43</v>
      </c>
      <c r="AA2290" s="115" t="s">
        <v>3111</v>
      </c>
      <c r="AB2290" s="44">
        <v>9</v>
      </c>
      <c r="AC2290" s="45"/>
    </row>
    <row r="2291" spans="1:29" x14ac:dyDescent="0.2">
      <c r="A2291" s="37">
        <v>2290</v>
      </c>
      <c r="B2291" s="38" t="s">
        <v>2413</v>
      </c>
      <c r="C2291" s="39" t="s">
        <v>2488</v>
      </c>
      <c r="D2291" s="40">
        <v>44101</v>
      </c>
      <c r="E2291" s="38">
        <v>1</v>
      </c>
      <c r="F2291" s="38"/>
      <c r="G2291" s="38" t="s">
        <v>2</v>
      </c>
      <c r="H2291" s="38" t="s">
        <v>2</v>
      </c>
      <c r="I2291" s="48">
        <v>7700</v>
      </c>
      <c r="J2291" s="48">
        <v>10897</v>
      </c>
      <c r="K2291" s="48">
        <v>0</v>
      </c>
      <c r="L2291" s="41">
        <f>SUM(Data[[#This Row],[CHELTUIELI DE PERSONAL LEI]:[CHELTUIELI DE CAPITAL (ACTIVE NEFINANCIARE ) LEI]])</f>
        <v>18597</v>
      </c>
      <c r="M2291" s="41">
        <f>Data[[#This Row],[TOTAL CHELTUIELI LEI]]/Data[[#This Row],[CURS VALUTAR EURO BNR 22 07 2020]]</f>
        <v>3842.2759860333467</v>
      </c>
      <c r="N2291" s="49">
        <v>8814</v>
      </c>
      <c r="O2291" s="54"/>
      <c r="P2291" s="54">
        <v>4220</v>
      </c>
      <c r="Q2291" s="54"/>
      <c r="R2291" s="54">
        <f>Data[[#This Row],[PERSOANE ÎNSCRISE ÎN LISTELE ELECTORALE (TURUL 1)            ]]+Data[[#This Row],[PERSOANE ÎNSCRISE ÎN LISTELE ELECTORALE (TURUL AL 2-LEA)]]</f>
        <v>8814</v>
      </c>
      <c r="S2291" s="54">
        <f>Data[[#This Row],[PERSOANE CARE AU PARTICIPAT LA VOT (TURUL 1)]]+Data[[#This Row],[PERSOANE CARE AU PARTICIPAT LA VOT  (TURUL AL 2-LEA)]]</f>
        <v>4220</v>
      </c>
      <c r="T2291" s="41">
        <f>Data[[#This Row],[TOTAL CHELTUIELI LEI]]/Data[[#This Row],[NUMĂRUL PERSOANELOR ÎNSCRISE ÎN LISTELE ELECTORALE]]</f>
        <v>2.1099387338325393</v>
      </c>
      <c r="U2291" s="41">
        <f>Data[[#This Row],[TOTAL CHELTUIELI EURO]]/Data[[#This Row],[NUMĂRUL PERSOANELOR ÎNSCRISE ÎN LISTELE ELECTORALE]]</f>
        <v>0.43592874813176158</v>
      </c>
      <c r="V2291" s="41">
        <f>Data[[#This Row],[TOTAL CHELTUIELI LEI]]/Data[[#This Row],[NUMĂRUL PERSOANELOR CARE AU PARTICIPAT LA VOT]]</f>
        <v>4.4068720379146917</v>
      </c>
      <c r="W2291" s="41">
        <f>Data[[#This Row],[TOTAL CHELTUIELI EURO]]/Data[[#This Row],[NUMĂRUL PERSOANELOR CARE AU PARTICIPAT LA VOT]]</f>
        <v>0.91049193981832865</v>
      </c>
      <c r="X2291" s="43">
        <v>4.8400999999999996</v>
      </c>
      <c r="Y2291" s="114" t="s">
        <v>2891</v>
      </c>
      <c r="Z2291" s="44">
        <v>2</v>
      </c>
      <c r="AA2291" s="115" t="s">
        <v>3105</v>
      </c>
      <c r="AB2291" s="44">
        <v>0</v>
      </c>
      <c r="AC2291" s="45"/>
    </row>
    <row r="2292" spans="1:29" x14ac:dyDescent="0.2">
      <c r="A2292" s="37">
        <v>2291</v>
      </c>
      <c r="B2292" s="38" t="s">
        <v>2413</v>
      </c>
      <c r="C2292" s="39" t="s">
        <v>2489</v>
      </c>
      <c r="D2292" s="40">
        <v>44101</v>
      </c>
      <c r="E2292" s="38">
        <v>1</v>
      </c>
      <c r="F2292" s="38"/>
      <c r="G2292" s="38" t="s">
        <v>2</v>
      </c>
      <c r="H2292" s="38" t="s">
        <v>2</v>
      </c>
      <c r="I2292" s="48">
        <v>1800</v>
      </c>
      <c r="J2292" s="48">
        <v>11376.1</v>
      </c>
      <c r="K2292" s="48">
        <v>0</v>
      </c>
      <c r="L2292" s="41">
        <f>SUM(Data[[#This Row],[CHELTUIELI DE PERSONAL LEI]:[CHELTUIELI DE CAPITAL (ACTIVE NEFINANCIARE ) LEI]])</f>
        <v>13176.1</v>
      </c>
      <c r="M2292" s="41">
        <f>Data[[#This Row],[TOTAL CHELTUIELI LEI]]/Data[[#This Row],[CURS VALUTAR EURO BNR 22 07 2020]]</f>
        <v>2722.2784653209646</v>
      </c>
      <c r="N2292" s="49">
        <v>5433</v>
      </c>
      <c r="O2292" s="54"/>
      <c r="P2292" s="54">
        <v>2426</v>
      </c>
      <c r="Q2292" s="54"/>
      <c r="R2292" s="54">
        <f>Data[[#This Row],[PERSOANE ÎNSCRISE ÎN LISTELE ELECTORALE (TURUL 1)            ]]+Data[[#This Row],[PERSOANE ÎNSCRISE ÎN LISTELE ELECTORALE (TURUL AL 2-LEA)]]</f>
        <v>5433</v>
      </c>
      <c r="S2292" s="54">
        <f>Data[[#This Row],[PERSOANE CARE AU PARTICIPAT LA VOT (TURUL 1)]]+Data[[#This Row],[PERSOANE CARE AU PARTICIPAT LA VOT  (TURUL AL 2-LEA)]]</f>
        <v>2426</v>
      </c>
      <c r="T2292" s="41">
        <f>Data[[#This Row],[TOTAL CHELTUIELI LEI]]/Data[[#This Row],[NUMĂRUL PERSOANELOR ÎNSCRISE ÎN LISTELE ELECTORALE]]</f>
        <v>2.4251978648996873</v>
      </c>
      <c r="U2292" s="41">
        <f>Data[[#This Row],[TOTAL CHELTUIELI EURO]]/Data[[#This Row],[NUMĂRUL PERSOANELOR ÎNSCRISE ÎN LISTELE ELECTORALE]]</f>
        <v>0.50106358647542149</v>
      </c>
      <c r="V2292" s="41">
        <f>Data[[#This Row],[TOTAL CHELTUIELI LEI]]/Data[[#This Row],[NUMĂRUL PERSOANELOR CARE AU PARTICIPAT LA VOT]]</f>
        <v>5.4312036273701567</v>
      </c>
      <c r="W2292" s="41">
        <f>Data[[#This Row],[TOTAL CHELTUIELI EURO]]/Data[[#This Row],[NUMĂRUL PERSOANELOR CARE AU PARTICIPAT LA VOT]]</f>
        <v>1.1221263253590126</v>
      </c>
      <c r="X2292" s="43">
        <v>4.8400999999999996</v>
      </c>
      <c r="Y2292" s="114" t="s">
        <v>2891</v>
      </c>
      <c r="Z2292" s="44">
        <v>2</v>
      </c>
      <c r="AA2292" s="115" t="s">
        <v>3105</v>
      </c>
      <c r="AB2292" s="44">
        <v>0</v>
      </c>
      <c r="AC2292" s="45"/>
    </row>
    <row r="2293" spans="1:29" x14ac:dyDescent="0.2">
      <c r="A2293" s="37">
        <v>2292</v>
      </c>
      <c r="B2293" s="38" t="s">
        <v>2413</v>
      </c>
      <c r="C2293" s="39" t="s">
        <v>2490</v>
      </c>
      <c r="D2293" s="40">
        <v>44101</v>
      </c>
      <c r="E2293" s="38">
        <v>1</v>
      </c>
      <c r="F2293" s="38"/>
      <c r="G2293" s="38" t="s">
        <v>2</v>
      </c>
      <c r="H2293" s="38" t="s">
        <v>2</v>
      </c>
      <c r="I2293" s="48">
        <v>7200</v>
      </c>
      <c r="J2293" s="48">
        <v>1463</v>
      </c>
      <c r="K2293" s="48">
        <v>0</v>
      </c>
      <c r="L2293" s="41">
        <f>SUM(Data[[#This Row],[CHELTUIELI DE PERSONAL LEI]:[CHELTUIELI DE CAPITAL (ACTIVE NEFINANCIARE ) LEI]])</f>
        <v>8663</v>
      </c>
      <c r="M2293" s="41">
        <f>Data[[#This Row],[TOTAL CHELTUIELI LEI]]/Data[[#This Row],[CURS VALUTAR EURO BNR 22 07 2020]]</f>
        <v>1789.83905291213</v>
      </c>
      <c r="N2293" s="49">
        <v>5461</v>
      </c>
      <c r="O2293" s="54"/>
      <c r="P2293" s="54">
        <v>2511</v>
      </c>
      <c r="Q2293" s="54"/>
      <c r="R2293" s="54">
        <f>Data[[#This Row],[PERSOANE ÎNSCRISE ÎN LISTELE ELECTORALE (TURUL 1)            ]]+Data[[#This Row],[PERSOANE ÎNSCRISE ÎN LISTELE ELECTORALE (TURUL AL 2-LEA)]]</f>
        <v>5461</v>
      </c>
      <c r="S2293" s="54">
        <f>Data[[#This Row],[PERSOANE CARE AU PARTICIPAT LA VOT (TURUL 1)]]+Data[[#This Row],[PERSOANE CARE AU PARTICIPAT LA VOT  (TURUL AL 2-LEA)]]</f>
        <v>2511</v>
      </c>
      <c r="T2293" s="41">
        <f>Data[[#This Row],[TOTAL CHELTUIELI LEI]]/Data[[#This Row],[NUMĂRUL PERSOANELOR ÎNSCRISE ÎN LISTELE ELECTORALE]]</f>
        <v>1.5863394982603918</v>
      </c>
      <c r="U2293" s="41">
        <f>Data[[#This Row],[TOTAL CHELTUIELI EURO]]/Data[[#This Row],[NUMĂRUL PERSOANELOR ÎNSCRISE ÎN LISTELE ELECTORALE]]</f>
        <v>0.32774932300167187</v>
      </c>
      <c r="V2293" s="41">
        <f>Data[[#This Row],[TOTAL CHELTUIELI LEI]]/Data[[#This Row],[NUMĂRUL PERSOANELOR CARE AU PARTICIPAT LA VOT]]</f>
        <v>3.4500199123855038</v>
      </c>
      <c r="W2293" s="41">
        <f>Data[[#This Row],[TOTAL CHELTUIELI EURO]]/Data[[#This Row],[NUMĂRUL PERSOANELOR CARE AU PARTICIPAT LA VOT]]</f>
        <v>0.71279930422625648</v>
      </c>
      <c r="X2293" s="43">
        <v>4.8400999999999996</v>
      </c>
      <c r="Y2293" s="114" t="s">
        <v>2894</v>
      </c>
      <c r="Z2293" s="44">
        <v>1</v>
      </c>
      <c r="AA2293" s="115" t="s">
        <v>3105</v>
      </c>
      <c r="AB2293" s="44">
        <v>0</v>
      </c>
      <c r="AC2293" s="45"/>
    </row>
    <row r="2294" spans="1:29" x14ac:dyDescent="0.2">
      <c r="A2294" s="37">
        <v>2293</v>
      </c>
      <c r="B2294" s="38" t="s">
        <v>2413</v>
      </c>
      <c r="C2294" s="39" t="s">
        <v>2491</v>
      </c>
      <c r="D2294" s="40">
        <v>44101</v>
      </c>
      <c r="E2294" s="38">
        <v>1</v>
      </c>
      <c r="F2294" s="38"/>
      <c r="G2294" s="38" t="s">
        <v>2</v>
      </c>
      <c r="H2294" s="38" t="s">
        <v>2</v>
      </c>
      <c r="I2294" s="48">
        <v>2000</v>
      </c>
      <c r="J2294" s="48">
        <v>7944</v>
      </c>
      <c r="K2294" s="48">
        <v>0</v>
      </c>
      <c r="L2294" s="41">
        <f>SUM(Data[[#This Row],[CHELTUIELI DE PERSONAL LEI]:[CHELTUIELI DE CAPITAL (ACTIVE NEFINANCIARE ) LEI]])</f>
        <v>9944</v>
      </c>
      <c r="M2294" s="41">
        <f>Data[[#This Row],[TOTAL CHELTUIELI LEI]]/Data[[#This Row],[CURS VALUTAR EURO BNR 22 07 2020]]</f>
        <v>2054.5030061362372</v>
      </c>
      <c r="N2294" s="49">
        <v>3085</v>
      </c>
      <c r="O2294" s="54"/>
      <c r="P2294" s="54">
        <v>1557</v>
      </c>
      <c r="Q2294" s="54"/>
      <c r="R2294" s="54">
        <f>Data[[#This Row],[PERSOANE ÎNSCRISE ÎN LISTELE ELECTORALE (TURUL 1)            ]]+Data[[#This Row],[PERSOANE ÎNSCRISE ÎN LISTELE ELECTORALE (TURUL AL 2-LEA)]]</f>
        <v>3085</v>
      </c>
      <c r="S2294" s="54">
        <f>Data[[#This Row],[PERSOANE CARE AU PARTICIPAT LA VOT (TURUL 1)]]+Data[[#This Row],[PERSOANE CARE AU PARTICIPAT LA VOT  (TURUL AL 2-LEA)]]</f>
        <v>1557</v>
      </c>
      <c r="T2294" s="41">
        <f>Data[[#This Row],[TOTAL CHELTUIELI LEI]]/Data[[#This Row],[NUMĂRUL PERSOANELOR ÎNSCRISE ÎN LISTELE ELECTORALE]]</f>
        <v>3.2233387358184764</v>
      </c>
      <c r="U2294" s="41">
        <f>Data[[#This Row],[TOTAL CHELTUIELI EURO]]/Data[[#This Row],[NUMĂRUL PERSOANELOR ÎNSCRISE ÎN LISTELE ELECTORALE]]</f>
        <v>0.6659653180344367</v>
      </c>
      <c r="V2294" s="41">
        <f>Data[[#This Row],[TOTAL CHELTUIELI LEI]]/Data[[#This Row],[NUMĂRUL PERSOANELOR CARE AU PARTICIPAT LA VOT]]</f>
        <v>6.3866409762363521</v>
      </c>
      <c r="W2294" s="41">
        <f>Data[[#This Row],[TOTAL CHELTUIELI EURO]]/Data[[#This Row],[NUMĂRUL PERSOANELOR CARE AU PARTICIPAT LA VOT]]</f>
        <v>1.3195266577625158</v>
      </c>
      <c r="X2294" s="43">
        <v>4.8400999999999996</v>
      </c>
      <c r="Y2294" s="114" t="s">
        <v>2884</v>
      </c>
      <c r="Z2294" s="44">
        <v>3</v>
      </c>
      <c r="AA2294" s="115" t="s">
        <v>3105</v>
      </c>
      <c r="AB2294" s="44">
        <v>0</v>
      </c>
      <c r="AC2294" s="45"/>
    </row>
    <row r="2295" spans="1:29" x14ac:dyDescent="0.2">
      <c r="A2295" s="37">
        <v>2294</v>
      </c>
      <c r="B2295" s="38" t="s">
        <v>477</v>
      </c>
      <c r="C2295" s="39" t="s">
        <v>478</v>
      </c>
      <c r="D2295" s="40">
        <v>44101</v>
      </c>
      <c r="E2295" s="38">
        <v>1</v>
      </c>
      <c r="F2295" s="38"/>
      <c r="G2295" s="38" t="s">
        <v>2</v>
      </c>
      <c r="H2295" s="38" t="s">
        <v>2</v>
      </c>
      <c r="I2295" s="39">
        <v>33900</v>
      </c>
      <c r="J2295" s="39">
        <v>74957</v>
      </c>
      <c r="K2295" s="39">
        <v>0</v>
      </c>
      <c r="L2295" s="41">
        <f>SUM(Data[[#This Row],[CHELTUIELI DE PERSONAL LEI]:[CHELTUIELI DE CAPITAL (ACTIVE NEFINANCIARE ) LEI]])</f>
        <v>108857</v>
      </c>
      <c r="M2295" s="41">
        <f>Data[[#This Row],[TOTAL CHELTUIELI LEI]]/Data[[#This Row],[CURS VALUTAR EURO BNR 22 07 2020]]</f>
        <v>22490.651019607034</v>
      </c>
      <c r="N2295" s="49">
        <v>41557</v>
      </c>
      <c r="O2295" s="54"/>
      <c r="P2295" s="54">
        <v>15165</v>
      </c>
      <c r="Q2295" s="54"/>
      <c r="R2295" s="54">
        <f>Data[[#This Row],[PERSOANE ÎNSCRISE ÎN LISTELE ELECTORALE (TURUL 1)            ]]+Data[[#This Row],[PERSOANE ÎNSCRISE ÎN LISTELE ELECTORALE (TURUL AL 2-LEA)]]</f>
        <v>41557</v>
      </c>
      <c r="S2295" s="54">
        <f>Data[[#This Row],[PERSOANE CARE AU PARTICIPAT LA VOT (TURUL 1)]]+Data[[#This Row],[PERSOANE CARE AU PARTICIPAT LA VOT  (TURUL AL 2-LEA)]]</f>
        <v>15165</v>
      </c>
      <c r="T2295" s="41">
        <f>Data[[#This Row],[TOTAL CHELTUIELI LEI]]/Data[[#This Row],[NUMĂRUL PERSOANELOR ÎNSCRISE ÎN LISTELE ELECTORALE]]</f>
        <v>2.6194624251028706</v>
      </c>
      <c r="U2295" s="41">
        <f>Data[[#This Row],[TOTAL CHELTUIELI EURO]]/Data[[#This Row],[NUMĂRUL PERSOANELOR ÎNSCRISE ÎN LISTELE ELECTORALE]]</f>
        <v>0.54120006303648083</v>
      </c>
      <c r="V2295" s="41">
        <f>Data[[#This Row],[TOTAL CHELTUIELI LEI]]/Data[[#This Row],[NUMĂRUL PERSOANELOR CARE AU PARTICIPAT LA VOT]]</f>
        <v>7.1781734256511704</v>
      </c>
      <c r="W2295" s="41">
        <f>Data[[#This Row],[TOTAL CHELTUIELI EURO]]/Data[[#This Row],[NUMĂRUL PERSOANELOR CARE AU PARTICIPAT LA VOT]]</f>
        <v>1.4830630411874075</v>
      </c>
      <c r="X2295" s="43">
        <v>4.8400999999999996</v>
      </c>
      <c r="Y2295" s="114" t="s">
        <v>2891</v>
      </c>
      <c r="Z2295" s="44">
        <v>2</v>
      </c>
      <c r="AA2295" s="115" t="s">
        <v>3105</v>
      </c>
      <c r="AB2295" s="44">
        <v>0</v>
      </c>
      <c r="AC2295" s="45"/>
    </row>
    <row r="2296" spans="1:29" x14ac:dyDescent="0.2">
      <c r="A2296" s="37">
        <v>2295</v>
      </c>
      <c r="B2296" s="38" t="s">
        <v>477</v>
      </c>
      <c r="C2296" s="39" t="s">
        <v>479</v>
      </c>
      <c r="D2296" s="40">
        <v>44101</v>
      </c>
      <c r="E2296" s="38">
        <v>1</v>
      </c>
      <c r="F2296" s="38"/>
      <c r="G2296" s="38" t="s">
        <v>2</v>
      </c>
      <c r="H2296" s="38" t="s">
        <v>2</v>
      </c>
      <c r="I2296" s="39">
        <v>19700</v>
      </c>
      <c r="J2296" s="39">
        <v>24596</v>
      </c>
      <c r="K2296" s="39">
        <v>0</v>
      </c>
      <c r="L2296" s="41">
        <f>SUM(Data[[#This Row],[CHELTUIELI DE PERSONAL LEI]:[CHELTUIELI DE CAPITAL (ACTIVE NEFINANCIARE ) LEI]])</f>
        <v>44296</v>
      </c>
      <c r="M2296" s="41">
        <f>Data[[#This Row],[TOTAL CHELTUIELI LEI]]/Data[[#This Row],[CURS VALUTAR EURO BNR 22 07 2020]]</f>
        <v>9151.877027334147</v>
      </c>
      <c r="N2296" s="49">
        <v>24923</v>
      </c>
      <c r="O2296" s="54"/>
      <c r="P2296" s="54">
        <v>8445</v>
      </c>
      <c r="Q2296" s="54"/>
      <c r="R2296" s="54">
        <f>Data[[#This Row],[PERSOANE ÎNSCRISE ÎN LISTELE ELECTORALE (TURUL 1)            ]]+Data[[#This Row],[PERSOANE ÎNSCRISE ÎN LISTELE ELECTORALE (TURUL AL 2-LEA)]]</f>
        <v>24923</v>
      </c>
      <c r="S2296" s="54">
        <f>Data[[#This Row],[PERSOANE CARE AU PARTICIPAT LA VOT (TURUL 1)]]+Data[[#This Row],[PERSOANE CARE AU PARTICIPAT LA VOT  (TURUL AL 2-LEA)]]</f>
        <v>8445</v>
      </c>
      <c r="T2296" s="41">
        <f>Data[[#This Row],[TOTAL CHELTUIELI LEI]]/Data[[#This Row],[NUMĂRUL PERSOANELOR ÎNSCRISE ÎN LISTELE ELECTORALE]]</f>
        <v>1.7773141275127393</v>
      </c>
      <c r="U2296" s="41">
        <f>Data[[#This Row],[TOTAL CHELTUIELI EURO]]/Data[[#This Row],[NUMĂRUL PERSOANELOR ÎNSCRISE ÎN LISTELE ELECTORALE]]</f>
        <v>0.367206075806851</v>
      </c>
      <c r="V2296" s="41">
        <f>Data[[#This Row],[TOTAL CHELTUIELI LEI]]/Data[[#This Row],[NUMĂRUL PERSOANELOR CARE AU PARTICIPAT LA VOT]]</f>
        <v>5.245233866193014</v>
      </c>
      <c r="W2296" s="41">
        <f>Data[[#This Row],[TOTAL CHELTUIELI EURO]]/Data[[#This Row],[NUMĂRUL PERSOANELOR CARE AU PARTICIPAT LA VOT]]</f>
        <v>1.0837036148412251</v>
      </c>
      <c r="X2296" s="43">
        <v>4.8400999999999996</v>
      </c>
      <c r="Y2296" s="114" t="s">
        <v>2894</v>
      </c>
      <c r="Z2296" s="44">
        <v>1</v>
      </c>
      <c r="AA2296" s="115" t="s">
        <v>3105</v>
      </c>
      <c r="AB2296" s="44">
        <v>0</v>
      </c>
      <c r="AC2296" s="45"/>
    </row>
    <row r="2297" spans="1:29" x14ac:dyDescent="0.2">
      <c r="A2297" s="37">
        <v>2296</v>
      </c>
      <c r="B2297" s="38" t="s">
        <v>477</v>
      </c>
      <c r="C2297" s="39" t="s">
        <v>480</v>
      </c>
      <c r="D2297" s="40">
        <v>44101</v>
      </c>
      <c r="E2297" s="38">
        <v>1</v>
      </c>
      <c r="F2297" s="38"/>
      <c r="G2297" s="38" t="s">
        <v>2</v>
      </c>
      <c r="H2297" s="38" t="s">
        <v>2</v>
      </c>
      <c r="I2297" s="39">
        <v>24900</v>
      </c>
      <c r="J2297" s="39">
        <v>71591</v>
      </c>
      <c r="K2297" s="39">
        <v>0</v>
      </c>
      <c r="L2297" s="41">
        <f>SUM(Data[[#This Row],[CHELTUIELI DE PERSONAL LEI]:[CHELTUIELI DE CAPITAL (ACTIVE NEFINANCIARE ) LEI]])</f>
        <v>96491</v>
      </c>
      <c r="M2297" s="41">
        <f>Data[[#This Row],[TOTAL CHELTUIELI LEI]]/Data[[#This Row],[CURS VALUTAR EURO BNR 22 07 2020]]</f>
        <v>19935.74512923287</v>
      </c>
      <c r="N2297" s="49">
        <v>23230</v>
      </c>
      <c r="O2297" s="54"/>
      <c r="P2297" s="54">
        <v>9336</v>
      </c>
      <c r="Q2297" s="54"/>
      <c r="R2297" s="54">
        <f>Data[[#This Row],[PERSOANE ÎNSCRISE ÎN LISTELE ELECTORALE (TURUL 1)            ]]+Data[[#This Row],[PERSOANE ÎNSCRISE ÎN LISTELE ELECTORALE (TURUL AL 2-LEA)]]</f>
        <v>23230</v>
      </c>
      <c r="S2297" s="54">
        <f>Data[[#This Row],[PERSOANE CARE AU PARTICIPAT LA VOT (TURUL 1)]]+Data[[#This Row],[PERSOANE CARE AU PARTICIPAT LA VOT  (TURUL AL 2-LEA)]]</f>
        <v>9336</v>
      </c>
      <c r="T2297" s="41">
        <f>Data[[#This Row],[TOTAL CHELTUIELI LEI]]/Data[[#This Row],[NUMĂRUL PERSOANELOR ÎNSCRISE ÎN LISTELE ELECTORALE]]</f>
        <v>4.1537236332328886</v>
      </c>
      <c r="U2297" s="41">
        <f>Data[[#This Row],[TOTAL CHELTUIELI EURO]]/Data[[#This Row],[NUMĂRUL PERSOANELOR ÎNSCRISE ÎN LISTELE ELECTORALE]]</f>
        <v>0.85818963104747614</v>
      </c>
      <c r="V2297" s="41">
        <f>Data[[#This Row],[TOTAL CHELTUIELI LEI]]/Data[[#This Row],[NUMĂRUL PERSOANELOR CARE AU PARTICIPAT LA VOT]]</f>
        <v>10.335368466152527</v>
      </c>
      <c r="W2297" s="41">
        <f>Data[[#This Row],[TOTAL CHELTUIELI EURO]]/Data[[#This Row],[NUMĂRUL PERSOANELOR CARE AU PARTICIPAT LA VOT]]</f>
        <v>2.1353625888210015</v>
      </c>
      <c r="X2297" s="43">
        <v>4.8400999999999996</v>
      </c>
      <c r="Y2297" s="114" t="s">
        <v>2895</v>
      </c>
      <c r="Z2297" s="44">
        <v>4</v>
      </c>
      <c r="AA2297" s="115" t="s">
        <v>3105</v>
      </c>
      <c r="AB2297" s="44">
        <v>0</v>
      </c>
      <c r="AC2297" s="45"/>
    </row>
    <row r="2298" spans="1:29" x14ac:dyDescent="0.2">
      <c r="A2298" s="37">
        <v>2297</v>
      </c>
      <c r="B2298" s="38" t="s">
        <v>477</v>
      </c>
      <c r="C2298" s="39" t="s">
        <v>2800</v>
      </c>
      <c r="D2298" s="40">
        <v>44101</v>
      </c>
      <c r="E2298" s="38">
        <v>1</v>
      </c>
      <c r="F2298" s="38"/>
      <c r="G2298" s="38" t="s">
        <v>2</v>
      </c>
      <c r="H2298" s="38" t="s">
        <v>2</v>
      </c>
      <c r="I2298" s="39">
        <v>0</v>
      </c>
      <c r="J2298" s="39">
        <v>30945</v>
      </c>
      <c r="K2298" s="39">
        <v>0</v>
      </c>
      <c r="L2298" s="41">
        <f>SUM(Data[[#This Row],[CHELTUIELI DE PERSONAL LEI]:[CHELTUIELI DE CAPITAL (ACTIVE NEFINANCIARE ) LEI]])</f>
        <v>30945</v>
      </c>
      <c r="M2298" s="41">
        <f>Data[[#This Row],[TOTAL CHELTUIELI LEI]]/Data[[#This Row],[CURS VALUTAR EURO BNR 22 07 2020]]</f>
        <v>6393.4629449804761</v>
      </c>
      <c r="N2298" s="49">
        <v>9007</v>
      </c>
      <c r="O2298" s="54"/>
      <c r="P2298" s="54">
        <v>5384</v>
      </c>
      <c r="Q2298" s="54"/>
      <c r="R2298" s="54">
        <f>Data[[#This Row],[PERSOANE ÎNSCRISE ÎN LISTELE ELECTORALE (TURUL 1)            ]]+Data[[#This Row],[PERSOANE ÎNSCRISE ÎN LISTELE ELECTORALE (TURUL AL 2-LEA)]]</f>
        <v>9007</v>
      </c>
      <c r="S2298" s="54">
        <f>Data[[#This Row],[PERSOANE CARE AU PARTICIPAT LA VOT (TURUL 1)]]+Data[[#This Row],[PERSOANE CARE AU PARTICIPAT LA VOT  (TURUL AL 2-LEA)]]</f>
        <v>5384</v>
      </c>
      <c r="T2298" s="41">
        <f>Data[[#This Row],[TOTAL CHELTUIELI LEI]]/Data[[#This Row],[NUMĂRUL PERSOANELOR ÎNSCRISE ÎN LISTELE ELECTORALE]]</f>
        <v>3.4356611524369933</v>
      </c>
      <c r="U2298" s="41">
        <f>Data[[#This Row],[TOTAL CHELTUIELI EURO]]/Data[[#This Row],[NUMĂRUL PERSOANELOR ÎNSCRISE ÎN LISTELE ELECTORALE]]</f>
        <v>0.70983267958037932</v>
      </c>
      <c r="V2298" s="41">
        <f>Data[[#This Row],[TOTAL CHELTUIELI LEI]]/Data[[#This Row],[NUMĂRUL PERSOANELOR CARE AU PARTICIPAT LA VOT]]</f>
        <v>5.7475854383358094</v>
      </c>
      <c r="W2298" s="41">
        <f>Data[[#This Row],[TOTAL CHELTUIELI EURO]]/Data[[#This Row],[NUMĂRUL PERSOANELOR CARE AU PARTICIPAT LA VOT]]</f>
        <v>1.1874931175669532</v>
      </c>
      <c r="X2298" s="43">
        <v>4.8400999999999996</v>
      </c>
      <c r="Y2298" s="114" t="s">
        <v>2884</v>
      </c>
      <c r="Z2298" s="44">
        <v>3</v>
      </c>
      <c r="AA2298" s="115" t="s">
        <v>3105</v>
      </c>
      <c r="AB2298" s="44">
        <v>0</v>
      </c>
      <c r="AC2298" s="45"/>
    </row>
    <row r="2299" spans="1:29" x14ac:dyDescent="0.2">
      <c r="A2299" s="37">
        <v>2298</v>
      </c>
      <c r="B2299" s="38" t="s">
        <v>477</v>
      </c>
      <c r="C2299" s="39" t="s">
        <v>2801</v>
      </c>
      <c r="D2299" s="40">
        <v>44101</v>
      </c>
      <c r="E2299" s="38">
        <v>1</v>
      </c>
      <c r="F2299" s="38"/>
      <c r="G2299" s="38" t="s">
        <v>2</v>
      </c>
      <c r="H2299" s="38" t="s">
        <v>2</v>
      </c>
      <c r="I2299" s="39">
        <v>9000</v>
      </c>
      <c r="J2299" s="39">
        <v>23604.82</v>
      </c>
      <c r="K2299" s="39">
        <v>0</v>
      </c>
      <c r="L2299" s="41">
        <f>SUM(Data[[#This Row],[CHELTUIELI DE PERSONAL LEI]:[CHELTUIELI DE CAPITAL (ACTIVE NEFINANCIARE ) LEI]])</f>
        <v>32604.82</v>
      </c>
      <c r="M2299" s="41">
        <f>Data[[#This Row],[TOTAL CHELTUIELI LEI]]/Data[[#This Row],[CURS VALUTAR EURO BNR 22 07 2020]]</f>
        <v>6736.3938761595837</v>
      </c>
      <c r="N2299" s="49">
        <v>12214</v>
      </c>
      <c r="O2299" s="54"/>
      <c r="P2299" s="54">
        <v>6232</v>
      </c>
      <c r="Q2299" s="54"/>
      <c r="R2299" s="54">
        <f>Data[[#This Row],[PERSOANE ÎNSCRISE ÎN LISTELE ELECTORALE (TURUL 1)            ]]+Data[[#This Row],[PERSOANE ÎNSCRISE ÎN LISTELE ELECTORALE (TURUL AL 2-LEA)]]</f>
        <v>12214</v>
      </c>
      <c r="S2299" s="54">
        <f>Data[[#This Row],[PERSOANE CARE AU PARTICIPAT LA VOT (TURUL 1)]]+Data[[#This Row],[PERSOANE CARE AU PARTICIPAT LA VOT  (TURUL AL 2-LEA)]]</f>
        <v>6232</v>
      </c>
      <c r="T2299" s="41">
        <f>Data[[#This Row],[TOTAL CHELTUIELI LEI]]/Data[[#This Row],[NUMĂRUL PERSOANELOR ÎNSCRISE ÎN LISTELE ELECTORALE]]</f>
        <v>2.6694629114131323</v>
      </c>
      <c r="U2299" s="41">
        <f>Data[[#This Row],[TOTAL CHELTUIELI EURO]]/Data[[#This Row],[NUMĂRUL PERSOANELOR ÎNSCRISE ÎN LISTELE ELECTORALE]]</f>
        <v>0.55153052858683349</v>
      </c>
      <c r="V2299" s="41">
        <f>Data[[#This Row],[TOTAL CHELTUIELI LEI]]/Data[[#This Row],[NUMĂRUL PERSOANELOR CARE AU PARTICIPAT LA VOT]]</f>
        <v>5.2318388960205393</v>
      </c>
      <c r="W2299" s="41">
        <f>Data[[#This Row],[TOTAL CHELTUIELI EURO]]/Data[[#This Row],[NUMĂRUL PERSOANELOR CARE AU PARTICIPAT LA VOT]]</f>
        <v>1.08093611620019</v>
      </c>
      <c r="X2299" s="43">
        <v>4.8400999999999996</v>
      </c>
      <c r="Y2299" s="114" t="s">
        <v>2891</v>
      </c>
      <c r="Z2299" s="44">
        <v>2</v>
      </c>
      <c r="AA2299" s="115" t="s">
        <v>3105</v>
      </c>
      <c r="AB2299" s="44">
        <v>0</v>
      </c>
      <c r="AC2299" s="45"/>
    </row>
    <row r="2300" spans="1:29" ht="38.25" x14ac:dyDescent="0.2">
      <c r="A2300" s="37">
        <v>2299</v>
      </c>
      <c r="B2300" s="37" t="s">
        <v>477</v>
      </c>
      <c r="C2300" s="39" t="s">
        <v>481</v>
      </c>
      <c r="D2300" s="52">
        <v>44101</v>
      </c>
      <c r="E2300" s="37">
        <v>1</v>
      </c>
      <c r="F2300" s="53" t="s">
        <v>2759</v>
      </c>
      <c r="G2300" s="37" t="s">
        <v>2</v>
      </c>
      <c r="H2300" s="37" t="s">
        <v>2</v>
      </c>
      <c r="I2300" s="39">
        <v>0</v>
      </c>
      <c r="J2300" s="39">
        <v>8700.8700000000008</v>
      </c>
      <c r="K2300" s="39">
        <v>0</v>
      </c>
      <c r="L2300" s="41">
        <f>SUM(Data[[#This Row],[CHELTUIELI DE PERSONAL LEI]:[CHELTUIELI DE CAPITAL (ACTIVE NEFINANCIARE ) LEI]])</f>
        <v>8700.8700000000008</v>
      </c>
      <c r="M2300" s="47">
        <f>Data[[#This Row],[TOTAL CHELTUIELI LEI]]/Data[[#This Row],[CURS VALUTAR EURO BNR 22 07 2020]]</f>
        <v>1797.6632714200123</v>
      </c>
      <c r="N2300" s="105">
        <v>1293</v>
      </c>
      <c r="O2300" s="54">
        <v>1290</v>
      </c>
      <c r="P2300" s="54">
        <v>918</v>
      </c>
      <c r="Q2300" s="100">
        <v>1027</v>
      </c>
      <c r="R2300" s="54">
        <f>Data[[#This Row],[PERSOANE ÎNSCRISE ÎN LISTELE ELECTORALE (TURUL 1)            ]]+Data[[#This Row],[PERSOANE ÎNSCRISE ÎN LISTELE ELECTORALE (TURUL AL 2-LEA)]]</f>
        <v>2583</v>
      </c>
      <c r="S2300" s="54">
        <f>Data[[#This Row],[PERSOANE CARE AU PARTICIPAT LA VOT (TURUL 1)]]+Data[[#This Row],[PERSOANE CARE AU PARTICIPAT LA VOT  (TURUL AL 2-LEA)]]</f>
        <v>1945</v>
      </c>
      <c r="T2300" s="47">
        <f>Data[[#This Row],[TOTAL CHELTUIELI LEI]]/Data[[#This Row],[NUMĂRUL PERSOANELOR ÎNSCRISE ÎN LISTELE ELECTORALE]]</f>
        <v>3.3685133565621372</v>
      </c>
      <c r="U2300" s="47">
        <f>Data[[#This Row],[TOTAL CHELTUIELI EURO]]/Data[[#This Row],[NUMĂRUL PERSOANELOR ÎNSCRISE ÎN LISTELE ELECTORALE]]</f>
        <v>0.6959594546728658</v>
      </c>
      <c r="V2300" s="47">
        <f>Data[[#This Row],[TOTAL CHELTUIELI LEI]]/Data[[#This Row],[NUMĂRUL PERSOANELOR CARE AU PARTICIPAT LA VOT]]</f>
        <v>4.4734550128534707</v>
      </c>
      <c r="W2300" s="47">
        <f>Data[[#This Row],[TOTAL CHELTUIELI EURO]]/Data[[#This Row],[NUMĂRUL PERSOANELOR CARE AU PARTICIPAT LA VOT]]</f>
        <v>0.9242484685964073</v>
      </c>
      <c r="X2300" s="55">
        <v>4.8400999999999996</v>
      </c>
      <c r="Y2300" s="114" t="s">
        <v>2884</v>
      </c>
      <c r="Z2300" s="44">
        <v>3</v>
      </c>
      <c r="AA2300" s="115" t="s">
        <v>3105</v>
      </c>
      <c r="AB2300" s="44">
        <v>0</v>
      </c>
      <c r="AC2300" s="45"/>
    </row>
    <row r="2301" spans="1:29" x14ac:dyDescent="0.2">
      <c r="A2301" s="37">
        <v>2300</v>
      </c>
      <c r="B2301" s="38" t="s">
        <v>477</v>
      </c>
      <c r="C2301" s="39" t="s">
        <v>482</v>
      </c>
      <c r="D2301" s="40">
        <v>44101</v>
      </c>
      <c r="E2301" s="38">
        <v>1</v>
      </c>
      <c r="F2301" s="38"/>
      <c r="G2301" s="38" t="s">
        <v>2</v>
      </c>
      <c r="H2301" s="38" t="s">
        <v>2</v>
      </c>
      <c r="I2301" s="39">
        <v>2500</v>
      </c>
      <c r="J2301" s="39">
        <v>6501</v>
      </c>
      <c r="K2301" s="39">
        <v>0</v>
      </c>
      <c r="L2301" s="41">
        <f>SUM(Data[[#This Row],[CHELTUIELI DE PERSONAL LEI]:[CHELTUIELI DE CAPITAL (ACTIVE NEFINANCIARE ) LEI]])</f>
        <v>9001</v>
      </c>
      <c r="M2301" s="41">
        <f>Data[[#This Row],[TOTAL CHELTUIELI LEI]]/Data[[#This Row],[CURS VALUTAR EURO BNR 22 07 2020]]</f>
        <v>1859.672320819818</v>
      </c>
      <c r="N2301" s="49">
        <v>2335</v>
      </c>
      <c r="O2301" s="54"/>
      <c r="P2301" s="54">
        <v>1642</v>
      </c>
      <c r="Q2301" s="54"/>
      <c r="R2301" s="54">
        <f>Data[[#This Row],[PERSOANE ÎNSCRISE ÎN LISTELE ELECTORALE (TURUL 1)            ]]+Data[[#This Row],[PERSOANE ÎNSCRISE ÎN LISTELE ELECTORALE (TURUL AL 2-LEA)]]</f>
        <v>2335</v>
      </c>
      <c r="S2301" s="54">
        <f>Data[[#This Row],[PERSOANE CARE AU PARTICIPAT LA VOT (TURUL 1)]]+Data[[#This Row],[PERSOANE CARE AU PARTICIPAT LA VOT  (TURUL AL 2-LEA)]]</f>
        <v>1642</v>
      </c>
      <c r="T2301" s="41">
        <f>Data[[#This Row],[TOTAL CHELTUIELI LEI]]/Data[[#This Row],[NUMĂRUL PERSOANELOR ÎNSCRISE ÎN LISTELE ELECTORALE]]</f>
        <v>3.8548179871520341</v>
      </c>
      <c r="U2301" s="41">
        <f>Data[[#This Row],[TOTAL CHELTUIELI EURO]]/Data[[#This Row],[NUMĂRUL PERSOANELOR ÎNSCRISE ÎN LISTELE ELECTORALE]]</f>
        <v>0.79643354210698847</v>
      </c>
      <c r="V2301" s="41">
        <f>Data[[#This Row],[TOTAL CHELTUIELI LEI]]/Data[[#This Row],[NUMĂRUL PERSOANELOR CARE AU PARTICIPAT LA VOT]]</f>
        <v>5.4817295980511576</v>
      </c>
      <c r="W2301" s="41">
        <f>Data[[#This Row],[TOTAL CHELTUIELI EURO]]/Data[[#This Row],[NUMĂRUL PERSOANELOR CARE AU PARTICIPAT LA VOT]]</f>
        <v>1.1325653598171852</v>
      </c>
      <c r="X2301" s="43">
        <v>4.8400999999999996</v>
      </c>
      <c r="Y2301" s="114" t="s">
        <v>2884</v>
      </c>
      <c r="Z2301" s="44">
        <v>3</v>
      </c>
      <c r="AA2301" s="115" t="s">
        <v>3105</v>
      </c>
      <c r="AB2301" s="44">
        <v>0</v>
      </c>
      <c r="AC2301" s="45"/>
    </row>
    <row r="2302" spans="1:29" x14ac:dyDescent="0.2">
      <c r="A2302" s="37">
        <v>2301</v>
      </c>
      <c r="B2302" s="38" t="s">
        <v>477</v>
      </c>
      <c r="C2302" s="39" t="s">
        <v>483</v>
      </c>
      <c r="D2302" s="40">
        <v>44101</v>
      </c>
      <c r="E2302" s="38">
        <v>1</v>
      </c>
      <c r="F2302" s="38"/>
      <c r="G2302" s="38" t="s">
        <v>2</v>
      </c>
      <c r="H2302" s="38" t="s">
        <v>2</v>
      </c>
      <c r="I2302" s="39">
        <v>1800</v>
      </c>
      <c r="J2302" s="39">
        <v>7176</v>
      </c>
      <c r="K2302" s="39">
        <v>0</v>
      </c>
      <c r="L2302" s="41">
        <f>SUM(Data[[#This Row],[CHELTUIELI DE PERSONAL LEI]:[CHELTUIELI DE CAPITAL (ACTIVE NEFINANCIARE ) LEI]])</f>
        <v>8976</v>
      </c>
      <c r="M2302" s="41">
        <f>Data[[#This Row],[TOTAL CHELTUIELI LEI]]/Data[[#This Row],[CURS VALUTAR EURO BNR 22 07 2020]]</f>
        <v>1854.5071382822671</v>
      </c>
      <c r="N2302" s="49">
        <v>1211</v>
      </c>
      <c r="O2302" s="54"/>
      <c r="P2302" s="54">
        <v>806</v>
      </c>
      <c r="Q2302" s="54"/>
      <c r="R2302" s="54">
        <f>Data[[#This Row],[PERSOANE ÎNSCRISE ÎN LISTELE ELECTORALE (TURUL 1)            ]]+Data[[#This Row],[PERSOANE ÎNSCRISE ÎN LISTELE ELECTORALE (TURUL AL 2-LEA)]]</f>
        <v>1211</v>
      </c>
      <c r="S2302" s="54">
        <f>Data[[#This Row],[PERSOANE CARE AU PARTICIPAT LA VOT (TURUL 1)]]+Data[[#This Row],[PERSOANE CARE AU PARTICIPAT LA VOT  (TURUL AL 2-LEA)]]</f>
        <v>806</v>
      </c>
      <c r="T2302" s="41">
        <f>Data[[#This Row],[TOTAL CHELTUIELI LEI]]/Data[[#This Row],[NUMĂRUL PERSOANELOR ÎNSCRISE ÎN LISTELE ELECTORALE]]</f>
        <v>7.4120561519405452</v>
      </c>
      <c r="U2302" s="41">
        <f>Data[[#This Row],[TOTAL CHELTUIELI EURO]]/Data[[#This Row],[NUMĂRUL PERSOANELOR ÎNSCRISE ÎN LISTELE ELECTORALE]]</f>
        <v>1.5313849201339942</v>
      </c>
      <c r="V2302" s="41">
        <f>Data[[#This Row],[TOTAL CHELTUIELI LEI]]/Data[[#This Row],[NUMĂRUL PERSOANELOR CARE AU PARTICIPAT LA VOT]]</f>
        <v>11.136476426799007</v>
      </c>
      <c r="W2302" s="41">
        <f>Data[[#This Row],[TOTAL CHELTUIELI EURO]]/Data[[#This Row],[NUMĂRUL PERSOANELOR CARE AU PARTICIPAT LA VOT]]</f>
        <v>2.3008773427819689</v>
      </c>
      <c r="X2302" s="43">
        <v>4.8400999999999996</v>
      </c>
      <c r="Y2302" s="114" t="s">
        <v>2886</v>
      </c>
      <c r="Z2302" s="44">
        <v>7</v>
      </c>
      <c r="AA2302" s="115" t="s">
        <v>3107</v>
      </c>
      <c r="AB2302" s="44">
        <v>1</v>
      </c>
      <c r="AC2302" s="45"/>
    </row>
    <row r="2303" spans="1:29" x14ac:dyDescent="0.2">
      <c r="A2303" s="37">
        <v>2302</v>
      </c>
      <c r="B2303" s="38" t="s">
        <v>477</v>
      </c>
      <c r="C2303" s="39" t="s">
        <v>484</v>
      </c>
      <c r="D2303" s="40">
        <v>44101</v>
      </c>
      <c r="E2303" s="38">
        <v>1</v>
      </c>
      <c r="F2303" s="38"/>
      <c r="G2303" s="38" t="s">
        <v>2</v>
      </c>
      <c r="H2303" s="38" t="s">
        <v>2</v>
      </c>
      <c r="I2303" s="39">
        <v>1200</v>
      </c>
      <c r="J2303" s="39">
        <v>9378</v>
      </c>
      <c r="K2303" s="39">
        <v>0</v>
      </c>
      <c r="L2303" s="41">
        <f>SUM(Data[[#This Row],[CHELTUIELI DE PERSONAL LEI]:[CHELTUIELI DE CAPITAL (ACTIVE NEFINANCIARE ) LEI]])</f>
        <v>10578</v>
      </c>
      <c r="M2303" s="41">
        <f>Data[[#This Row],[TOTAL CHELTUIELI LEI]]/Data[[#This Row],[CURS VALUTAR EURO BNR 22 07 2020]]</f>
        <v>2185.4920352885274</v>
      </c>
      <c r="N2303" s="49">
        <v>1031</v>
      </c>
      <c r="O2303" s="54"/>
      <c r="P2303" s="54">
        <v>910</v>
      </c>
      <c r="Q2303" s="54"/>
      <c r="R2303" s="54">
        <f>Data[[#This Row],[PERSOANE ÎNSCRISE ÎN LISTELE ELECTORALE (TURUL 1)            ]]+Data[[#This Row],[PERSOANE ÎNSCRISE ÎN LISTELE ELECTORALE (TURUL AL 2-LEA)]]</f>
        <v>1031</v>
      </c>
      <c r="S2303" s="54">
        <f>Data[[#This Row],[PERSOANE CARE AU PARTICIPAT LA VOT (TURUL 1)]]+Data[[#This Row],[PERSOANE CARE AU PARTICIPAT LA VOT  (TURUL AL 2-LEA)]]</f>
        <v>910</v>
      </c>
      <c r="T2303" s="41">
        <f>Data[[#This Row],[TOTAL CHELTUIELI LEI]]/Data[[#This Row],[NUMĂRUL PERSOANELOR ÎNSCRISE ÎN LISTELE ELECTORALE]]</f>
        <v>10.259941804073716</v>
      </c>
      <c r="U2303" s="41">
        <f>Data[[#This Row],[TOTAL CHELTUIELI EURO]]/Data[[#This Row],[NUMĂRUL PERSOANELOR ÎNSCRISE ÎN LISTELE ELECTORALE]]</f>
        <v>2.1197788897075922</v>
      </c>
      <c r="V2303" s="41">
        <f>Data[[#This Row],[TOTAL CHELTUIELI LEI]]/Data[[#This Row],[NUMĂRUL PERSOANELOR CARE AU PARTICIPAT LA VOT]]</f>
        <v>11.624175824175824</v>
      </c>
      <c r="W2303" s="41">
        <f>Data[[#This Row],[TOTAL CHELTUIELI EURO]]/Data[[#This Row],[NUMĂRUL PERSOANELOR CARE AU PARTICIPAT LA VOT]]</f>
        <v>2.4016395992181621</v>
      </c>
      <c r="X2303" s="43">
        <v>4.8400999999999996</v>
      </c>
      <c r="Y2303" s="114" t="s">
        <v>2898</v>
      </c>
      <c r="Z2303" s="44">
        <v>10</v>
      </c>
      <c r="AA2303" s="115" t="s">
        <v>3108</v>
      </c>
      <c r="AB2303" s="44">
        <v>2</v>
      </c>
      <c r="AC2303" s="45"/>
    </row>
    <row r="2304" spans="1:29" x14ac:dyDescent="0.2">
      <c r="A2304" s="37">
        <v>2303</v>
      </c>
      <c r="B2304" s="38" t="s">
        <v>477</v>
      </c>
      <c r="C2304" s="39" t="s">
        <v>485</v>
      </c>
      <c r="D2304" s="40">
        <v>44101</v>
      </c>
      <c r="E2304" s="38">
        <v>1</v>
      </c>
      <c r="F2304" s="38"/>
      <c r="G2304" s="38" t="s">
        <v>2</v>
      </c>
      <c r="H2304" s="38" t="s">
        <v>2</v>
      </c>
      <c r="I2304" s="39">
        <v>3892.29</v>
      </c>
      <c r="J2304" s="39">
        <v>1132.22</v>
      </c>
      <c r="K2304" s="39">
        <v>0</v>
      </c>
      <c r="L2304" s="41">
        <f>SUM(Data[[#This Row],[CHELTUIELI DE PERSONAL LEI]:[CHELTUIELI DE CAPITAL (ACTIVE NEFINANCIARE ) LEI]])</f>
        <v>5024.51</v>
      </c>
      <c r="M2304" s="41">
        <f>Data[[#This Row],[TOTAL CHELTUIELI LEI]]/Data[[#This Row],[CURS VALUTAR EURO BNR 22 07 2020]]</f>
        <v>1038.1004524699904</v>
      </c>
      <c r="N2304" s="49">
        <v>3004</v>
      </c>
      <c r="O2304" s="54"/>
      <c r="P2304" s="54">
        <v>2101</v>
      </c>
      <c r="Q2304" s="54"/>
      <c r="R2304" s="54">
        <f>Data[[#This Row],[PERSOANE ÎNSCRISE ÎN LISTELE ELECTORALE (TURUL 1)            ]]+Data[[#This Row],[PERSOANE ÎNSCRISE ÎN LISTELE ELECTORALE (TURUL AL 2-LEA)]]</f>
        <v>3004</v>
      </c>
      <c r="S2304" s="54">
        <f>Data[[#This Row],[PERSOANE CARE AU PARTICIPAT LA VOT (TURUL 1)]]+Data[[#This Row],[PERSOANE CARE AU PARTICIPAT LA VOT  (TURUL AL 2-LEA)]]</f>
        <v>2101</v>
      </c>
      <c r="T2304" s="41">
        <f>Data[[#This Row],[TOTAL CHELTUIELI LEI]]/Data[[#This Row],[NUMĂRUL PERSOANELOR ÎNSCRISE ÎN LISTELE ELECTORALE]]</f>
        <v>1.6726065246338215</v>
      </c>
      <c r="U2304" s="41">
        <f>Data[[#This Row],[TOTAL CHELTUIELI EURO]]/Data[[#This Row],[NUMĂRUL PERSOANELOR ÎNSCRISE ÎN LISTELE ELECTORALE]]</f>
        <v>0.34557272052929106</v>
      </c>
      <c r="V2304" s="41">
        <f>Data[[#This Row],[TOTAL CHELTUIELI LEI]]/Data[[#This Row],[NUMĂRUL PERSOANELOR CARE AU PARTICIPAT LA VOT]]</f>
        <v>2.3914850071394573</v>
      </c>
      <c r="W2304" s="41">
        <f>Data[[#This Row],[TOTAL CHELTUIELI EURO]]/Data[[#This Row],[NUMĂRUL PERSOANELOR CARE AU PARTICIPAT LA VOT]]</f>
        <v>0.49409826390765843</v>
      </c>
      <c r="X2304" s="43">
        <v>4.8400999999999996</v>
      </c>
      <c r="Y2304" s="114" t="s">
        <v>2894</v>
      </c>
      <c r="Z2304" s="44">
        <v>1</v>
      </c>
      <c r="AA2304" s="115" t="s">
        <v>3105</v>
      </c>
      <c r="AB2304" s="44">
        <v>0</v>
      </c>
      <c r="AC2304" s="45"/>
    </row>
    <row r="2305" spans="1:29" x14ac:dyDescent="0.2">
      <c r="A2305" s="37">
        <v>2304</v>
      </c>
      <c r="B2305" s="38" t="s">
        <v>477</v>
      </c>
      <c r="C2305" s="39" t="s">
        <v>486</v>
      </c>
      <c r="D2305" s="40">
        <v>44101</v>
      </c>
      <c r="E2305" s="38">
        <v>1</v>
      </c>
      <c r="F2305" s="38"/>
      <c r="G2305" s="38" t="s">
        <v>2</v>
      </c>
      <c r="H2305" s="38" t="s">
        <v>2</v>
      </c>
      <c r="I2305" s="39">
        <v>4820</v>
      </c>
      <c r="J2305" s="39">
        <v>8537.92</v>
      </c>
      <c r="K2305" s="39">
        <v>0</v>
      </c>
      <c r="L2305" s="41">
        <f>SUM(Data[[#This Row],[CHELTUIELI DE PERSONAL LEI]:[CHELTUIELI DE CAPITAL (ACTIVE NEFINANCIARE ) LEI]])</f>
        <v>13357.92</v>
      </c>
      <c r="M2305" s="41">
        <f>Data[[#This Row],[TOTAL CHELTUIELI LEI]]/Data[[#This Row],[CURS VALUTAR EURO BNR 22 07 2020]]</f>
        <v>2759.8438048800649</v>
      </c>
      <c r="N2305" s="49">
        <v>1734</v>
      </c>
      <c r="O2305" s="54"/>
      <c r="P2305" s="54">
        <v>1271</v>
      </c>
      <c r="Q2305" s="54"/>
      <c r="R2305" s="54">
        <f>Data[[#This Row],[PERSOANE ÎNSCRISE ÎN LISTELE ELECTORALE (TURUL 1)            ]]+Data[[#This Row],[PERSOANE ÎNSCRISE ÎN LISTELE ELECTORALE (TURUL AL 2-LEA)]]</f>
        <v>1734</v>
      </c>
      <c r="S2305" s="54">
        <f>Data[[#This Row],[PERSOANE CARE AU PARTICIPAT LA VOT (TURUL 1)]]+Data[[#This Row],[PERSOANE CARE AU PARTICIPAT LA VOT  (TURUL AL 2-LEA)]]</f>
        <v>1271</v>
      </c>
      <c r="T2305" s="41">
        <f>Data[[#This Row],[TOTAL CHELTUIELI LEI]]/Data[[#This Row],[NUMĂRUL PERSOANELOR ÎNSCRISE ÎN LISTELE ELECTORALE]]</f>
        <v>7.7035294117647055</v>
      </c>
      <c r="U2305" s="41">
        <f>Data[[#This Row],[TOTAL CHELTUIELI EURO]]/Data[[#This Row],[NUMĂRUL PERSOANELOR ÎNSCRISE ÎN LISTELE ELECTORALE]]</f>
        <v>1.5916054238062658</v>
      </c>
      <c r="V2305" s="41">
        <f>Data[[#This Row],[TOTAL CHELTUIELI LEI]]/Data[[#This Row],[NUMĂRUL PERSOANELOR CARE AU PARTICIPAT LA VOT]]</f>
        <v>10.509771833202203</v>
      </c>
      <c r="W2305" s="41">
        <f>Data[[#This Row],[TOTAL CHELTUIELI EURO]]/Data[[#This Row],[NUMĂRUL PERSOANELOR CARE AU PARTICIPAT LA VOT]]</f>
        <v>2.1713955978600037</v>
      </c>
      <c r="X2305" s="43">
        <v>4.8400999999999996</v>
      </c>
      <c r="Y2305" s="114" t="s">
        <v>2886</v>
      </c>
      <c r="Z2305" s="44">
        <v>7</v>
      </c>
      <c r="AA2305" s="115" t="s">
        <v>3107</v>
      </c>
      <c r="AB2305" s="44">
        <v>1</v>
      </c>
      <c r="AC2305" s="45"/>
    </row>
    <row r="2306" spans="1:29" x14ac:dyDescent="0.2">
      <c r="A2306" s="37">
        <v>2305</v>
      </c>
      <c r="B2306" s="38" t="s">
        <v>477</v>
      </c>
      <c r="C2306" s="39" t="s">
        <v>487</v>
      </c>
      <c r="D2306" s="40">
        <v>44101</v>
      </c>
      <c r="E2306" s="38">
        <v>1</v>
      </c>
      <c r="F2306" s="38"/>
      <c r="G2306" s="38" t="s">
        <v>2</v>
      </c>
      <c r="H2306" s="38" t="s">
        <v>2</v>
      </c>
      <c r="I2306" s="39">
        <v>3000</v>
      </c>
      <c r="J2306" s="39">
        <v>10022</v>
      </c>
      <c r="K2306" s="39">
        <v>0</v>
      </c>
      <c r="L2306" s="41">
        <f>SUM(Data[[#This Row],[CHELTUIELI DE PERSONAL LEI]:[CHELTUIELI DE CAPITAL (ACTIVE NEFINANCIARE ) LEI]])</f>
        <v>13022</v>
      </c>
      <c r="M2306" s="41">
        <f>Data[[#This Row],[TOTAL CHELTUIELI LEI]]/Data[[#This Row],[CURS VALUTAR EURO BNR 22 07 2020]]</f>
        <v>2690.4402801595011</v>
      </c>
      <c r="N2306" s="49">
        <v>3953</v>
      </c>
      <c r="O2306" s="54"/>
      <c r="P2306" s="54">
        <v>2830</v>
      </c>
      <c r="Q2306" s="54"/>
      <c r="R2306" s="54">
        <f>Data[[#This Row],[PERSOANE ÎNSCRISE ÎN LISTELE ELECTORALE (TURUL 1)            ]]+Data[[#This Row],[PERSOANE ÎNSCRISE ÎN LISTELE ELECTORALE (TURUL AL 2-LEA)]]</f>
        <v>3953</v>
      </c>
      <c r="S2306" s="54">
        <f>Data[[#This Row],[PERSOANE CARE AU PARTICIPAT LA VOT (TURUL 1)]]+Data[[#This Row],[PERSOANE CARE AU PARTICIPAT LA VOT  (TURUL AL 2-LEA)]]</f>
        <v>2830</v>
      </c>
      <c r="T2306" s="41">
        <f>Data[[#This Row],[TOTAL CHELTUIELI LEI]]/Data[[#This Row],[NUMĂRUL PERSOANELOR ÎNSCRISE ÎN LISTELE ELECTORALE]]</f>
        <v>3.2942069314444726</v>
      </c>
      <c r="U2306" s="41">
        <f>Data[[#This Row],[TOTAL CHELTUIELI EURO]]/Data[[#This Row],[NUMĂRUL PERSOANELOR ÎNSCRISE ÎN LISTELE ELECTORALE]]</f>
        <v>0.68060720469504199</v>
      </c>
      <c r="V2306" s="41">
        <f>Data[[#This Row],[TOTAL CHELTUIELI LEI]]/Data[[#This Row],[NUMĂRUL PERSOANELOR CARE AU PARTICIPAT LA VOT]]</f>
        <v>4.6014134275618375</v>
      </c>
      <c r="W2306" s="41">
        <f>Data[[#This Row],[TOTAL CHELTUIELI EURO]]/Data[[#This Row],[NUMĂRUL PERSOANELOR CARE AU PARTICIPAT LA VOT]]</f>
        <v>0.95068561136378127</v>
      </c>
      <c r="X2306" s="43">
        <v>4.8400999999999996</v>
      </c>
      <c r="Y2306" s="114" t="s">
        <v>2884</v>
      </c>
      <c r="Z2306" s="44">
        <v>3</v>
      </c>
      <c r="AA2306" s="115" t="s">
        <v>3105</v>
      </c>
      <c r="AB2306" s="44">
        <v>0</v>
      </c>
      <c r="AC2306" s="45"/>
    </row>
    <row r="2307" spans="1:29" x14ac:dyDescent="0.2">
      <c r="A2307" s="37">
        <v>2306</v>
      </c>
      <c r="B2307" s="38" t="s">
        <v>477</v>
      </c>
      <c r="C2307" s="39" t="s">
        <v>488</v>
      </c>
      <c r="D2307" s="40">
        <v>44101</v>
      </c>
      <c r="E2307" s="38">
        <v>1</v>
      </c>
      <c r="F2307" s="38"/>
      <c r="G2307" s="38" t="s">
        <v>2</v>
      </c>
      <c r="H2307" s="38" t="s">
        <v>2</v>
      </c>
      <c r="I2307" s="41">
        <v>2400</v>
      </c>
      <c r="J2307" s="39">
        <v>20548.52</v>
      </c>
      <c r="K2307" s="39">
        <v>0</v>
      </c>
      <c r="L2307" s="41">
        <f>SUM(Data[[#This Row],[CHELTUIELI DE PERSONAL LEI]:[CHELTUIELI DE CAPITAL (ACTIVE NEFINANCIARE ) LEI]])</f>
        <v>22948.52</v>
      </c>
      <c r="M2307" s="41">
        <f>Data[[#This Row],[TOTAL CHELTUIELI LEI]]/Data[[#This Row],[CURS VALUTAR EURO BNR 22 07 2020]]</f>
        <v>4741.3317906654829</v>
      </c>
      <c r="N2307" s="49">
        <v>3072</v>
      </c>
      <c r="O2307" s="54"/>
      <c r="P2307" s="54">
        <v>1974</v>
      </c>
      <c r="Q2307" s="54"/>
      <c r="R2307" s="54">
        <f>Data[[#This Row],[PERSOANE ÎNSCRISE ÎN LISTELE ELECTORALE (TURUL 1)            ]]+Data[[#This Row],[PERSOANE ÎNSCRISE ÎN LISTELE ELECTORALE (TURUL AL 2-LEA)]]</f>
        <v>3072</v>
      </c>
      <c r="S2307" s="54">
        <f>Data[[#This Row],[PERSOANE CARE AU PARTICIPAT LA VOT (TURUL 1)]]+Data[[#This Row],[PERSOANE CARE AU PARTICIPAT LA VOT  (TURUL AL 2-LEA)]]</f>
        <v>1974</v>
      </c>
      <c r="T2307" s="41">
        <f>Data[[#This Row],[TOTAL CHELTUIELI LEI]]/Data[[#This Row],[NUMĂRUL PERSOANELOR ÎNSCRISE ÎN LISTELE ELECTORALE]]</f>
        <v>7.4702213541666671</v>
      </c>
      <c r="U2307" s="41">
        <f>Data[[#This Row],[TOTAL CHELTUIELI EURO]]/Data[[#This Row],[NUMĂRUL PERSOANELOR ÎNSCRISE ÎN LISTELE ELECTORALE]]</f>
        <v>1.5434022756072536</v>
      </c>
      <c r="V2307" s="41">
        <f>Data[[#This Row],[TOTAL CHELTUIELI LEI]]/Data[[#This Row],[NUMĂRUL PERSOANELOR CARE AU PARTICIPAT LA VOT]]</f>
        <v>11.625390070921986</v>
      </c>
      <c r="W2307" s="41">
        <f>Data[[#This Row],[TOTAL CHELTUIELI EURO]]/Data[[#This Row],[NUMĂRUL PERSOANELOR CARE AU PARTICIPAT LA VOT]]</f>
        <v>2.4018904714617442</v>
      </c>
      <c r="X2307" s="43">
        <v>4.8400999999999996</v>
      </c>
      <c r="Y2307" s="114" t="s">
        <v>2886</v>
      </c>
      <c r="Z2307" s="44">
        <v>7</v>
      </c>
      <c r="AA2307" s="115" t="s">
        <v>3107</v>
      </c>
      <c r="AB2307" s="44">
        <v>1</v>
      </c>
      <c r="AC2307" s="45"/>
    </row>
    <row r="2308" spans="1:29" x14ac:dyDescent="0.2">
      <c r="A2308" s="37">
        <v>2307</v>
      </c>
      <c r="B2308" s="38" t="s">
        <v>477</v>
      </c>
      <c r="C2308" s="39" t="s">
        <v>489</v>
      </c>
      <c r="D2308" s="40">
        <v>44101</v>
      </c>
      <c r="E2308" s="38">
        <v>1</v>
      </c>
      <c r="F2308" s="38"/>
      <c r="G2308" s="38" t="s">
        <v>2</v>
      </c>
      <c r="H2308" s="38" t="s">
        <v>2</v>
      </c>
      <c r="I2308" s="39">
        <v>5000</v>
      </c>
      <c r="J2308" s="39">
        <v>6421.87</v>
      </c>
      <c r="K2308" s="39">
        <v>0</v>
      </c>
      <c r="L2308" s="41">
        <f>SUM(Data[[#This Row],[CHELTUIELI DE PERSONAL LEI]:[CHELTUIELI DE CAPITAL (ACTIVE NEFINANCIARE ) LEI]])</f>
        <v>11421.869999999999</v>
      </c>
      <c r="M2308" s="41">
        <f>Data[[#This Row],[TOTAL CHELTUIELI LEI]]/Data[[#This Row],[CURS VALUTAR EURO BNR 22 07 2020]]</f>
        <v>2359.8417388070493</v>
      </c>
      <c r="N2308" s="49">
        <v>2257</v>
      </c>
      <c r="O2308" s="54"/>
      <c r="P2308" s="54">
        <v>1586</v>
      </c>
      <c r="Q2308" s="54"/>
      <c r="R2308" s="54">
        <f>Data[[#This Row],[PERSOANE ÎNSCRISE ÎN LISTELE ELECTORALE (TURUL 1)            ]]+Data[[#This Row],[PERSOANE ÎNSCRISE ÎN LISTELE ELECTORALE (TURUL AL 2-LEA)]]</f>
        <v>2257</v>
      </c>
      <c r="S2308" s="54">
        <f>Data[[#This Row],[PERSOANE CARE AU PARTICIPAT LA VOT (TURUL 1)]]+Data[[#This Row],[PERSOANE CARE AU PARTICIPAT LA VOT  (TURUL AL 2-LEA)]]</f>
        <v>1586</v>
      </c>
      <c r="T2308" s="41">
        <f>Data[[#This Row],[TOTAL CHELTUIELI LEI]]/Data[[#This Row],[NUMĂRUL PERSOANELOR ÎNSCRISE ÎN LISTELE ELECTORALE]]</f>
        <v>5.0606424457244126</v>
      </c>
      <c r="U2308" s="41">
        <f>Data[[#This Row],[TOTAL CHELTUIELI EURO]]/Data[[#This Row],[NUMĂRUL PERSOANELOR ÎNSCRISE ÎN LISTELE ELECTORALE]]</f>
        <v>1.0455656795777799</v>
      </c>
      <c r="V2308" s="41">
        <f>Data[[#This Row],[TOTAL CHELTUIELI LEI]]/Data[[#This Row],[NUMĂRUL PERSOANELOR CARE AU PARTICIPAT LA VOT]]</f>
        <v>7.2016834804539718</v>
      </c>
      <c r="W2308" s="41">
        <f>Data[[#This Row],[TOTAL CHELTUIELI EURO]]/Data[[#This Row],[NUMĂRUL PERSOANELOR CARE AU PARTICIPAT LA VOT]]</f>
        <v>1.4879203901683791</v>
      </c>
      <c r="X2308" s="43">
        <v>4.8400999999999996</v>
      </c>
      <c r="Y2308" s="114" t="s">
        <v>2892</v>
      </c>
      <c r="Z2308" s="44">
        <v>5</v>
      </c>
      <c r="AA2308" s="115" t="s">
        <v>3107</v>
      </c>
      <c r="AB2308" s="44">
        <v>1</v>
      </c>
      <c r="AC2308" s="45"/>
    </row>
    <row r="2309" spans="1:29" x14ac:dyDescent="0.2">
      <c r="A2309" s="37">
        <v>2308</v>
      </c>
      <c r="B2309" s="38" t="s">
        <v>477</v>
      </c>
      <c r="C2309" s="39" t="s">
        <v>365</v>
      </c>
      <c r="D2309" s="40">
        <v>44101</v>
      </c>
      <c r="E2309" s="38">
        <v>1</v>
      </c>
      <c r="F2309" s="38"/>
      <c r="G2309" s="38" t="s">
        <v>2</v>
      </c>
      <c r="H2309" s="38" t="s">
        <v>2</v>
      </c>
      <c r="I2309" s="39">
        <v>0</v>
      </c>
      <c r="J2309" s="39">
        <v>4743</v>
      </c>
      <c r="K2309" s="39">
        <v>0</v>
      </c>
      <c r="L2309" s="41">
        <f>SUM(Data[[#This Row],[CHELTUIELI DE PERSONAL LEI]:[CHELTUIELI DE CAPITAL (ACTIVE NEFINANCIARE ) LEI]])</f>
        <v>4743</v>
      </c>
      <c r="M2309" s="41">
        <f>Data[[#This Row],[TOTAL CHELTUIELI LEI]]/Data[[#This Row],[CURS VALUTAR EURO BNR 22 07 2020]]</f>
        <v>979.93843102415246</v>
      </c>
      <c r="N2309" s="49">
        <v>754</v>
      </c>
      <c r="O2309" s="54"/>
      <c r="P2309" s="54">
        <v>612</v>
      </c>
      <c r="Q2309" s="54"/>
      <c r="R2309" s="54">
        <f>Data[[#This Row],[PERSOANE ÎNSCRISE ÎN LISTELE ELECTORALE (TURUL 1)            ]]+Data[[#This Row],[PERSOANE ÎNSCRISE ÎN LISTELE ELECTORALE (TURUL AL 2-LEA)]]</f>
        <v>754</v>
      </c>
      <c r="S2309" s="54">
        <f>Data[[#This Row],[PERSOANE CARE AU PARTICIPAT LA VOT (TURUL 1)]]+Data[[#This Row],[PERSOANE CARE AU PARTICIPAT LA VOT  (TURUL AL 2-LEA)]]</f>
        <v>612</v>
      </c>
      <c r="T2309" s="41">
        <f>Data[[#This Row],[TOTAL CHELTUIELI LEI]]/Data[[#This Row],[NUMĂRUL PERSOANELOR ÎNSCRISE ÎN LISTELE ELECTORALE]]</f>
        <v>6.2904509283819632</v>
      </c>
      <c r="U2309" s="41">
        <f>Data[[#This Row],[TOTAL CHELTUIELI EURO]]/Data[[#This Row],[NUMĂRUL PERSOANELOR ÎNSCRISE ÎN LISTELE ELECTORALE]]</f>
        <v>1.2996530915439688</v>
      </c>
      <c r="V2309" s="41">
        <f>Data[[#This Row],[TOTAL CHELTUIELI LEI]]/Data[[#This Row],[NUMĂRUL PERSOANELOR CARE AU PARTICIPAT LA VOT]]</f>
        <v>7.75</v>
      </c>
      <c r="W2309" s="41">
        <f>Data[[#This Row],[TOTAL CHELTUIELI EURO]]/Data[[#This Row],[NUMĂRUL PERSOANELOR CARE AU PARTICIPAT LA VOT]]</f>
        <v>1.6012065866407721</v>
      </c>
      <c r="X2309" s="43">
        <v>4.8400999999999996</v>
      </c>
      <c r="Y2309" s="114" t="s">
        <v>2889</v>
      </c>
      <c r="Z2309" s="44">
        <v>6</v>
      </c>
      <c r="AA2309" s="115" t="s">
        <v>3107</v>
      </c>
      <c r="AB2309" s="44">
        <v>1</v>
      </c>
      <c r="AC2309" s="45"/>
    </row>
    <row r="2310" spans="1:29" x14ac:dyDescent="0.2">
      <c r="A2310" s="37">
        <v>2309</v>
      </c>
      <c r="B2310" s="38" t="s">
        <v>477</v>
      </c>
      <c r="C2310" s="39" t="s">
        <v>490</v>
      </c>
      <c r="D2310" s="40">
        <v>44101</v>
      </c>
      <c r="E2310" s="38">
        <v>1</v>
      </c>
      <c r="F2310" s="38"/>
      <c r="G2310" s="38" t="s">
        <v>2</v>
      </c>
      <c r="H2310" s="38" t="s">
        <v>2</v>
      </c>
      <c r="I2310" s="39">
        <v>1800</v>
      </c>
      <c r="J2310" s="39">
        <v>5467</v>
      </c>
      <c r="K2310" s="39">
        <v>0</v>
      </c>
      <c r="L2310" s="41">
        <f>SUM(Data[[#This Row],[CHELTUIELI DE PERSONAL LEI]:[CHELTUIELI DE CAPITAL (ACTIVE NEFINANCIARE ) LEI]])</f>
        <v>7267</v>
      </c>
      <c r="M2310" s="41">
        <f>Data[[#This Row],[TOTAL CHELTUIELI LEI]]/Data[[#This Row],[CURS VALUTAR EURO BNR 22 07 2020]]</f>
        <v>1501.415260015289</v>
      </c>
      <c r="N2310" s="49">
        <v>1453</v>
      </c>
      <c r="O2310" s="54"/>
      <c r="P2310" s="54">
        <v>1002</v>
      </c>
      <c r="Q2310" s="54"/>
      <c r="R2310" s="54">
        <f>Data[[#This Row],[PERSOANE ÎNSCRISE ÎN LISTELE ELECTORALE (TURUL 1)            ]]+Data[[#This Row],[PERSOANE ÎNSCRISE ÎN LISTELE ELECTORALE (TURUL AL 2-LEA)]]</f>
        <v>1453</v>
      </c>
      <c r="S2310" s="54">
        <f>Data[[#This Row],[PERSOANE CARE AU PARTICIPAT LA VOT (TURUL 1)]]+Data[[#This Row],[PERSOANE CARE AU PARTICIPAT LA VOT  (TURUL AL 2-LEA)]]</f>
        <v>1002</v>
      </c>
      <c r="T2310" s="41">
        <f>Data[[#This Row],[TOTAL CHELTUIELI LEI]]/Data[[#This Row],[NUMĂRUL PERSOANELOR ÎNSCRISE ÎN LISTELE ELECTORALE]]</f>
        <v>5.0013764624913968</v>
      </c>
      <c r="U2310" s="41">
        <f>Data[[#This Row],[TOTAL CHELTUIELI EURO]]/Data[[#This Row],[NUMĂRUL PERSOANELOR ÎNSCRISE ÎN LISTELE ELECTORALE]]</f>
        <v>1.0333208947111419</v>
      </c>
      <c r="V2310" s="41">
        <f>Data[[#This Row],[TOTAL CHELTUIELI LEI]]/Data[[#This Row],[NUMĂRUL PERSOANELOR CARE AU PARTICIPAT LA VOT]]</f>
        <v>7.2524950099800396</v>
      </c>
      <c r="W2310" s="41">
        <f>Data[[#This Row],[TOTAL CHELTUIELI EURO]]/Data[[#This Row],[NUMĂRUL PERSOANELOR CARE AU PARTICIPAT LA VOT]]</f>
        <v>1.4984184231689512</v>
      </c>
      <c r="X2310" s="43">
        <v>4.8400999999999996</v>
      </c>
      <c r="Y2310" s="114" t="s">
        <v>2892</v>
      </c>
      <c r="Z2310" s="44">
        <v>5</v>
      </c>
      <c r="AA2310" s="115" t="s">
        <v>3107</v>
      </c>
      <c r="AB2310" s="44">
        <v>1</v>
      </c>
      <c r="AC2310" s="45"/>
    </row>
    <row r="2311" spans="1:29" x14ac:dyDescent="0.2">
      <c r="A2311" s="37">
        <v>2310</v>
      </c>
      <c r="B2311" s="38" t="s">
        <v>477</v>
      </c>
      <c r="C2311" s="39" t="s">
        <v>491</v>
      </c>
      <c r="D2311" s="40">
        <v>44101</v>
      </c>
      <c r="E2311" s="38">
        <v>1</v>
      </c>
      <c r="F2311" s="38"/>
      <c r="G2311" s="38" t="s">
        <v>2</v>
      </c>
      <c r="H2311" s="38" t="s">
        <v>2</v>
      </c>
      <c r="I2311" s="39">
        <v>1650</v>
      </c>
      <c r="J2311" s="39">
        <v>2010</v>
      </c>
      <c r="K2311" s="39">
        <v>0</v>
      </c>
      <c r="L2311" s="41">
        <f>SUM(Data[[#This Row],[CHELTUIELI DE PERSONAL LEI]:[CHELTUIELI DE CAPITAL (ACTIVE NEFINANCIARE ) LEI]])</f>
        <v>3660</v>
      </c>
      <c r="M2311" s="41">
        <f>Data[[#This Row],[TOTAL CHELTUIELI LEI]]/Data[[#This Row],[CURS VALUTAR EURO BNR 22 07 2020]]</f>
        <v>756.18272349744848</v>
      </c>
      <c r="N2311" s="49">
        <v>3439</v>
      </c>
      <c r="O2311" s="54"/>
      <c r="P2311" s="54">
        <v>2071</v>
      </c>
      <c r="Q2311" s="54"/>
      <c r="R2311" s="54">
        <f>Data[[#This Row],[PERSOANE ÎNSCRISE ÎN LISTELE ELECTORALE (TURUL 1)            ]]+Data[[#This Row],[PERSOANE ÎNSCRISE ÎN LISTELE ELECTORALE (TURUL AL 2-LEA)]]</f>
        <v>3439</v>
      </c>
      <c r="S2311" s="54">
        <f>Data[[#This Row],[PERSOANE CARE AU PARTICIPAT LA VOT (TURUL 1)]]+Data[[#This Row],[PERSOANE CARE AU PARTICIPAT LA VOT  (TURUL AL 2-LEA)]]</f>
        <v>2071</v>
      </c>
      <c r="T2311" s="41">
        <f>Data[[#This Row],[TOTAL CHELTUIELI LEI]]/Data[[#This Row],[NUMĂRUL PERSOANELOR ÎNSCRISE ÎN LISTELE ELECTORALE]]</f>
        <v>1.0642628671125327</v>
      </c>
      <c r="U2311" s="41">
        <f>Data[[#This Row],[TOTAL CHELTUIELI EURO]]/Data[[#This Row],[NUMĂRUL PERSOANELOR ÎNSCRISE ÎN LISTELE ELECTORALE]]</f>
        <v>0.21988447906293937</v>
      </c>
      <c r="V2311" s="41">
        <f>Data[[#This Row],[TOTAL CHELTUIELI LEI]]/Data[[#This Row],[NUMĂRUL PERSOANELOR CARE AU PARTICIPAT LA VOT]]</f>
        <v>1.7672621921776919</v>
      </c>
      <c r="W2311" s="41">
        <f>Data[[#This Row],[TOTAL CHELTUIELI EURO]]/Data[[#This Row],[NUMĂRUL PERSOANELOR CARE AU PARTICIPAT LA VOT]]</f>
        <v>0.36512927257240391</v>
      </c>
      <c r="X2311" s="43">
        <v>4.8400999999999996</v>
      </c>
      <c r="Y2311" s="114" t="s">
        <v>2894</v>
      </c>
      <c r="Z2311" s="44">
        <v>1</v>
      </c>
      <c r="AA2311" s="115" t="s">
        <v>3105</v>
      </c>
      <c r="AB2311" s="44">
        <v>0</v>
      </c>
      <c r="AC2311" s="45"/>
    </row>
    <row r="2312" spans="1:29" x14ac:dyDescent="0.2">
      <c r="A2312" s="37">
        <v>2311</v>
      </c>
      <c r="B2312" s="38" t="s">
        <v>477</v>
      </c>
      <c r="C2312" s="39" t="s">
        <v>492</v>
      </c>
      <c r="D2312" s="40">
        <v>44101</v>
      </c>
      <c r="E2312" s="38">
        <v>1</v>
      </c>
      <c r="F2312" s="38"/>
      <c r="G2312" s="38" t="s">
        <v>2</v>
      </c>
      <c r="H2312" s="38" t="s">
        <v>2</v>
      </c>
      <c r="I2312" s="39">
        <v>0</v>
      </c>
      <c r="J2312" s="39">
        <v>13460.18</v>
      </c>
      <c r="K2312" s="39">
        <v>0</v>
      </c>
      <c r="L2312" s="41">
        <f>SUM(Data[[#This Row],[CHELTUIELI DE PERSONAL LEI]:[CHELTUIELI DE CAPITAL (ACTIVE NEFINANCIARE ) LEI]])</f>
        <v>13460.18</v>
      </c>
      <c r="M2312" s="41">
        <f>Data[[#This Row],[TOTAL CHELTUIELI LEI]]/Data[[#This Row],[CURS VALUTAR EURO BNR 22 07 2020]]</f>
        <v>2780.9714675316627</v>
      </c>
      <c r="N2312" s="49">
        <v>2448</v>
      </c>
      <c r="O2312" s="54"/>
      <c r="P2312" s="54">
        <v>1922</v>
      </c>
      <c r="Q2312" s="54"/>
      <c r="R2312" s="54">
        <f>Data[[#This Row],[PERSOANE ÎNSCRISE ÎN LISTELE ELECTORALE (TURUL 1)            ]]+Data[[#This Row],[PERSOANE ÎNSCRISE ÎN LISTELE ELECTORALE (TURUL AL 2-LEA)]]</f>
        <v>2448</v>
      </c>
      <c r="S2312" s="54">
        <f>Data[[#This Row],[PERSOANE CARE AU PARTICIPAT LA VOT (TURUL 1)]]+Data[[#This Row],[PERSOANE CARE AU PARTICIPAT LA VOT  (TURUL AL 2-LEA)]]</f>
        <v>1922</v>
      </c>
      <c r="T2312" s="41">
        <f>Data[[#This Row],[TOTAL CHELTUIELI LEI]]/Data[[#This Row],[NUMĂRUL PERSOANELOR ÎNSCRISE ÎN LISTELE ELECTORALE]]</f>
        <v>5.4984395424836601</v>
      </c>
      <c r="U2312" s="41">
        <f>Data[[#This Row],[TOTAL CHELTUIELI EURO]]/Data[[#This Row],[NUMĂRUL PERSOANELOR ÎNSCRISE ÎN LISTELE ELECTORALE]]</f>
        <v>1.1360177563446334</v>
      </c>
      <c r="V2312" s="41">
        <f>Data[[#This Row],[TOTAL CHELTUIELI LEI]]/Data[[#This Row],[NUMĂRUL PERSOANELOR CARE AU PARTICIPAT LA VOT]]</f>
        <v>7.0032154006243497</v>
      </c>
      <c r="W2312" s="41">
        <f>Data[[#This Row],[TOTAL CHELTUIELI EURO]]/Data[[#This Row],[NUMĂRUL PERSOANELOR CARE AU PARTICIPAT LA VOT]]</f>
        <v>1.4469154357604905</v>
      </c>
      <c r="X2312" s="43">
        <v>4.8400999999999996</v>
      </c>
      <c r="Y2312" s="114" t="s">
        <v>2892</v>
      </c>
      <c r="Z2312" s="44">
        <v>5</v>
      </c>
      <c r="AA2312" s="115" t="s">
        <v>3107</v>
      </c>
      <c r="AB2312" s="44">
        <v>1</v>
      </c>
      <c r="AC2312" s="45"/>
    </row>
    <row r="2313" spans="1:29" x14ac:dyDescent="0.2">
      <c r="A2313" s="37">
        <v>2312</v>
      </c>
      <c r="B2313" s="38" t="s">
        <v>477</v>
      </c>
      <c r="C2313" s="39" t="s">
        <v>493</v>
      </c>
      <c r="D2313" s="40">
        <v>44101</v>
      </c>
      <c r="E2313" s="38">
        <v>1</v>
      </c>
      <c r="F2313" s="38"/>
      <c r="G2313" s="38" t="s">
        <v>2</v>
      </c>
      <c r="H2313" s="38" t="s">
        <v>2</v>
      </c>
      <c r="I2313" s="39">
        <v>4000</v>
      </c>
      <c r="J2313" s="39">
        <v>2246.65</v>
      </c>
      <c r="K2313" s="39">
        <v>0</v>
      </c>
      <c r="L2313" s="41">
        <f>SUM(Data[[#This Row],[CHELTUIELI DE PERSONAL LEI]:[CHELTUIELI DE CAPITAL (ACTIVE NEFINANCIARE ) LEI]])</f>
        <v>6246.65</v>
      </c>
      <c r="M2313" s="41">
        <f>Data[[#This Row],[TOTAL CHELTUIELI LEI]]/Data[[#This Row],[CURS VALUTAR EURO BNR 22 07 2020]]</f>
        <v>1290.6034999276874</v>
      </c>
      <c r="N2313" s="49">
        <v>1450</v>
      </c>
      <c r="O2313" s="54"/>
      <c r="P2313" s="54">
        <v>1112</v>
      </c>
      <c r="Q2313" s="54"/>
      <c r="R2313" s="54">
        <f>Data[[#This Row],[PERSOANE ÎNSCRISE ÎN LISTELE ELECTORALE (TURUL 1)            ]]+Data[[#This Row],[PERSOANE ÎNSCRISE ÎN LISTELE ELECTORALE (TURUL AL 2-LEA)]]</f>
        <v>1450</v>
      </c>
      <c r="S2313" s="54">
        <f>Data[[#This Row],[PERSOANE CARE AU PARTICIPAT LA VOT (TURUL 1)]]+Data[[#This Row],[PERSOANE CARE AU PARTICIPAT LA VOT  (TURUL AL 2-LEA)]]</f>
        <v>1112</v>
      </c>
      <c r="T2313" s="41">
        <f>Data[[#This Row],[TOTAL CHELTUIELI LEI]]/Data[[#This Row],[NUMĂRUL PERSOANELOR ÎNSCRISE ÎN LISTELE ELECTORALE]]</f>
        <v>4.3080344827586208</v>
      </c>
      <c r="U2313" s="41">
        <f>Data[[#This Row],[TOTAL CHELTUIELI EURO]]/Data[[#This Row],[NUMĂRUL PERSOANELOR ÎNSCRISE ÎN LISTELE ELECTORALE]]</f>
        <v>0.89007137926047408</v>
      </c>
      <c r="V2313" s="41">
        <f>Data[[#This Row],[TOTAL CHELTUIELI LEI]]/Data[[#This Row],[NUMĂRUL PERSOANELOR CARE AU PARTICIPAT LA VOT]]</f>
        <v>5.6174910071942445</v>
      </c>
      <c r="W2313" s="41">
        <f>Data[[#This Row],[TOTAL CHELTUIELI EURO]]/Data[[#This Row],[NUMĂRUL PERSOANELOR CARE AU PARTICIPAT LA VOT]]</f>
        <v>1.1606146582083519</v>
      </c>
      <c r="X2313" s="43">
        <v>4.8400999999999996</v>
      </c>
      <c r="Y2313" s="114" t="s">
        <v>2895</v>
      </c>
      <c r="Z2313" s="44">
        <v>4</v>
      </c>
      <c r="AA2313" s="115" t="s">
        <v>3105</v>
      </c>
      <c r="AB2313" s="44">
        <v>0</v>
      </c>
      <c r="AC2313" s="45"/>
    </row>
    <row r="2314" spans="1:29" x14ac:dyDescent="0.2">
      <c r="A2314" s="37">
        <v>2313</v>
      </c>
      <c r="B2314" s="38" t="s">
        <v>477</v>
      </c>
      <c r="C2314" s="39" t="s">
        <v>494</v>
      </c>
      <c r="D2314" s="40">
        <v>44101</v>
      </c>
      <c r="E2314" s="38">
        <v>1</v>
      </c>
      <c r="F2314" s="38"/>
      <c r="G2314" s="38" t="s">
        <v>2</v>
      </c>
      <c r="H2314" s="38" t="s">
        <v>2</v>
      </c>
      <c r="I2314" s="39">
        <v>0</v>
      </c>
      <c r="J2314" s="39">
        <v>3193</v>
      </c>
      <c r="K2314" s="39">
        <v>0</v>
      </c>
      <c r="L2314" s="41">
        <f>SUM(Data[[#This Row],[CHELTUIELI DE PERSONAL LEI]:[CHELTUIELI DE CAPITAL (ACTIVE NEFINANCIARE ) LEI]])</f>
        <v>3193</v>
      </c>
      <c r="M2314" s="41">
        <f>Data[[#This Row],[TOTAL CHELTUIELI LEI]]/Data[[#This Row],[CURS VALUTAR EURO BNR 22 07 2020]]</f>
        <v>659.69711369599804</v>
      </c>
      <c r="N2314" s="49">
        <v>1654</v>
      </c>
      <c r="O2314" s="54"/>
      <c r="P2314" s="54">
        <v>1259</v>
      </c>
      <c r="Q2314" s="54"/>
      <c r="R2314" s="54">
        <f>Data[[#This Row],[PERSOANE ÎNSCRISE ÎN LISTELE ELECTORALE (TURUL 1)            ]]+Data[[#This Row],[PERSOANE ÎNSCRISE ÎN LISTELE ELECTORALE (TURUL AL 2-LEA)]]</f>
        <v>1654</v>
      </c>
      <c r="S2314" s="54">
        <f>Data[[#This Row],[PERSOANE CARE AU PARTICIPAT LA VOT (TURUL 1)]]+Data[[#This Row],[PERSOANE CARE AU PARTICIPAT LA VOT  (TURUL AL 2-LEA)]]</f>
        <v>1259</v>
      </c>
      <c r="T2314" s="41">
        <f>Data[[#This Row],[TOTAL CHELTUIELI LEI]]/Data[[#This Row],[NUMĂRUL PERSOANELOR ÎNSCRISE ÎN LISTELE ELECTORALE]]</f>
        <v>1.9304715840386941</v>
      </c>
      <c r="U2314" s="41">
        <f>Data[[#This Row],[TOTAL CHELTUIELI EURO]]/Data[[#This Row],[NUMĂRUL PERSOANELOR ÎNSCRISE ÎN LISTELE ELECTORALE]]</f>
        <v>0.39884952460459372</v>
      </c>
      <c r="V2314" s="41">
        <f>Data[[#This Row],[TOTAL CHELTUIELI LEI]]/Data[[#This Row],[NUMĂRUL PERSOANELOR CARE AU PARTICIPAT LA VOT]]</f>
        <v>2.5361397934868943</v>
      </c>
      <c r="W2314" s="41">
        <f>Data[[#This Row],[TOTAL CHELTUIELI EURO]]/Data[[#This Row],[NUMĂRUL PERSOANELOR CARE AU PARTICIPAT LA VOT]]</f>
        <v>0.52398499896425577</v>
      </c>
      <c r="X2314" s="43">
        <v>4.8400999999999996</v>
      </c>
      <c r="Y2314" s="114" t="s">
        <v>2894</v>
      </c>
      <c r="Z2314" s="44">
        <v>1</v>
      </c>
      <c r="AA2314" s="115" t="s">
        <v>3105</v>
      </c>
      <c r="AB2314" s="44">
        <v>0</v>
      </c>
      <c r="AC2314" s="45"/>
    </row>
    <row r="2315" spans="1:29" x14ac:dyDescent="0.2">
      <c r="A2315" s="37">
        <v>2314</v>
      </c>
      <c r="B2315" s="38" t="s">
        <v>477</v>
      </c>
      <c r="C2315" s="39" t="s">
        <v>495</v>
      </c>
      <c r="D2315" s="40">
        <v>44101</v>
      </c>
      <c r="E2315" s="38">
        <v>1</v>
      </c>
      <c r="F2315" s="38"/>
      <c r="G2315" s="38" t="s">
        <v>2</v>
      </c>
      <c r="H2315" s="38" t="s">
        <v>2</v>
      </c>
      <c r="I2315" s="39">
        <v>7418</v>
      </c>
      <c r="J2315" s="39">
        <v>8360</v>
      </c>
      <c r="K2315" s="39">
        <v>0</v>
      </c>
      <c r="L2315" s="41">
        <f>SUM(Data[[#This Row],[CHELTUIELI DE PERSONAL LEI]:[CHELTUIELI DE CAPITAL (ACTIVE NEFINANCIARE ) LEI]])</f>
        <v>15778</v>
      </c>
      <c r="M2315" s="41">
        <f>Data[[#This Row],[TOTAL CHELTUIELI LEI]]/Data[[#This Row],[CURS VALUTAR EURO BNR 22 07 2020]]</f>
        <v>3259.8500030991099</v>
      </c>
      <c r="N2315" s="49">
        <v>2410</v>
      </c>
      <c r="O2315" s="54"/>
      <c r="P2315" s="54">
        <v>1388</v>
      </c>
      <c r="Q2315" s="54"/>
      <c r="R2315" s="54">
        <f>Data[[#This Row],[PERSOANE ÎNSCRISE ÎN LISTELE ELECTORALE (TURUL 1)            ]]+Data[[#This Row],[PERSOANE ÎNSCRISE ÎN LISTELE ELECTORALE (TURUL AL 2-LEA)]]</f>
        <v>2410</v>
      </c>
      <c r="S2315" s="54">
        <f>Data[[#This Row],[PERSOANE CARE AU PARTICIPAT LA VOT (TURUL 1)]]+Data[[#This Row],[PERSOANE CARE AU PARTICIPAT LA VOT  (TURUL AL 2-LEA)]]</f>
        <v>1388</v>
      </c>
      <c r="T2315" s="41">
        <f>Data[[#This Row],[TOTAL CHELTUIELI LEI]]/Data[[#This Row],[NUMĂRUL PERSOANELOR ÎNSCRISE ÎN LISTELE ELECTORALE]]</f>
        <v>6.5468879668049791</v>
      </c>
      <c r="U2315" s="41">
        <f>Data[[#This Row],[TOTAL CHELTUIELI EURO]]/Data[[#This Row],[NUMĂRUL PERSOANELOR ÎNSCRISE ÎN LISTELE ELECTORALE]]</f>
        <v>1.3526348560577219</v>
      </c>
      <c r="V2315" s="41">
        <f>Data[[#This Row],[TOTAL CHELTUIELI LEI]]/Data[[#This Row],[NUMĂRUL PERSOANELOR CARE AU PARTICIPAT LA VOT]]</f>
        <v>11.367435158501442</v>
      </c>
      <c r="W2315" s="41">
        <f>Data[[#This Row],[TOTAL CHELTUIELI EURO]]/Data[[#This Row],[NUMĂRUL PERSOANELOR CARE AU PARTICIPAT LA VOT]]</f>
        <v>2.3485951030973413</v>
      </c>
      <c r="X2315" s="43">
        <v>4.8400999999999996</v>
      </c>
      <c r="Y2315" s="114" t="s">
        <v>2889</v>
      </c>
      <c r="Z2315" s="44">
        <v>6</v>
      </c>
      <c r="AA2315" s="115" t="s">
        <v>3107</v>
      </c>
      <c r="AB2315" s="44">
        <v>1</v>
      </c>
      <c r="AC2315" s="45"/>
    </row>
    <row r="2316" spans="1:29" x14ac:dyDescent="0.2">
      <c r="A2316" s="37">
        <v>2315</v>
      </c>
      <c r="B2316" s="38" t="s">
        <v>477</v>
      </c>
      <c r="C2316" s="39" t="s">
        <v>496</v>
      </c>
      <c r="D2316" s="40">
        <v>44101</v>
      </c>
      <c r="E2316" s="38">
        <v>1</v>
      </c>
      <c r="F2316" s="38"/>
      <c r="G2316" s="38" t="s">
        <v>2</v>
      </c>
      <c r="H2316" s="38" t="s">
        <v>2</v>
      </c>
      <c r="I2316" s="39">
        <v>2107</v>
      </c>
      <c r="J2316" s="39">
        <v>3108</v>
      </c>
      <c r="K2316" s="39">
        <v>0</v>
      </c>
      <c r="L2316" s="41">
        <f>SUM(Data[[#This Row],[CHELTUIELI DE PERSONAL LEI]:[CHELTUIELI DE CAPITAL (ACTIVE NEFINANCIARE ) LEI]])</f>
        <v>5215</v>
      </c>
      <c r="M2316" s="41">
        <f>Data[[#This Row],[TOTAL CHELTUIELI LEI]]/Data[[#This Row],[CURS VALUTAR EURO BNR 22 07 2020]]</f>
        <v>1077.4570773331131</v>
      </c>
      <c r="N2316" s="49">
        <v>2055</v>
      </c>
      <c r="O2316" s="54"/>
      <c r="P2316" s="54">
        <v>1283</v>
      </c>
      <c r="Q2316" s="54"/>
      <c r="R2316" s="54">
        <f>Data[[#This Row],[PERSOANE ÎNSCRISE ÎN LISTELE ELECTORALE (TURUL 1)            ]]+Data[[#This Row],[PERSOANE ÎNSCRISE ÎN LISTELE ELECTORALE (TURUL AL 2-LEA)]]</f>
        <v>2055</v>
      </c>
      <c r="S2316" s="54">
        <f>Data[[#This Row],[PERSOANE CARE AU PARTICIPAT LA VOT (TURUL 1)]]+Data[[#This Row],[PERSOANE CARE AU PARTICIPAT LA VOT  (TURUL AL 2-LEA)]]</f>
        <v>1283</v>
      </c>
      <c r="T2316" s="41">
        <f>Data[[#This Row],[TOTAL CHELTUIELI LEI]]/Data[[#This Row],[NUMĂRUL PERSOANELOR ÎNSCRISE ÎN LISTELE ELECTORALE]]</f>
        <v>2.5377128953771289</v>
      </c>
      <c r="U2316" s="41">
        <f>Data[[#This Row],[TOTAL CHELTUIELI EURO]]/Data[[#This Row],[NUMĂRUL PERSOANELOR ÎNSCRISE ÎN LISTELE ELECTORALE]]</f>
        <v>0.52431001330078497</v>
      </c>
      <c r="V2316" s="41">
        <f>Data[[#This Row],[TOTAL CHELTUIELI LEI]]/Data[[#This Row],[NUMĂRUL PERSOANELOR CARE AU PARTICIPAT LA VOT]]</f>
        <v>4.0646921278254089</v>
      </c>
      <c r="W2316" s="41">
        <f>Data[[#This Row],[TOTAL CHELTUIELI EURO]]/Data[[#This Row],[NUMĂRUL PERSOANELOR CARE AU PARTICIPAT LA VOT]]</f>
        <v>0.83979507196657299</v>
      </c>
      <c r="X2316" s="43">
        <v>4.8400999999999996</v>
      </c>
      <c r="Y2316" s="114" t="s">
        <v>2891</v>
      </c>
      <c r="Z2316" s="44">
        <v>2</v>
      </c>
      <c r="AA2316" s="115" t="s">
        <v>3105</v>
      </c>
      <c r="AB2316" s="44">
        <v>0</v>
      </c>
      <c r="AC2316" s="45"/>
    </row>
    <row r="2317" spans="1:29" x14ac:dyDescent="0.2">
      <c r="A2317" s="37">
        <v>2316</v>
      </c>
      <c r="B2317" s="38" t="s">
        <v>477</v>
      </c>
      <c r="C2317" s="39" t="s">
        <v>497</v>
      </c>
      <c r="D2317" s="40">
        <v>44101</v>
      </c>
      <c r="E2317" s="38">
        <v>1</v>
      </c>
      <c r="F2317" s="38"/>
      <c r="G2317" s="38" t="s">
        <v>2</v>
      </c>
      <c r="H2317" s="38" t="s">
        <v>2</v>
      </c>
      <c r="I2317" s="39">
        <v>2000</v>
      </c>
      <c r="J2317" s="39">
        <v>3263</v>
      </c>
      <c r="K2317" s="39">
        <v>0</v>
      </c>
      <c r="L2317" s="41">
        <f>SUM(Data[[#This Row],[CHELTUIELI DE PERSONAL LEI]:[CHELTUIELI DE CAPITAL (ACTIVE NEFINANCIARE ) LEI]])</f>
        <v>5263</v>
      </c>
      <c r="M2317" s="41">
        <f>Data[[#This Row],[TOTAL CHELTUIELI LEI]]/Data[[#This Row],[CURS VALUTAR EURO BNR 22 07 2020]]</f>
        <v>1087.3742278052107</v>
      </c>
      <c r="N2317" s="49">
        <v>1282</v>
      </c>
      <c r="O2317" s="54"/>
      <c r="P2317" s="54">
        <v>1003</v>
      </c>
      <c r="Q2317" s="54"/>
      <c r="R2317" s="54">
        <f>Data[[#This Row],[PERSOANE ÎNSCRISE ÎN LISTELE ELECTORALE (TURUL 1)            ]]+Data[[#This Row],[PERSOANE ÎNSCRISE ÎN LISTELE ELECTORALE (TURUL AL 2-LEA)]]</f>
        <v>1282</v>
      </c>
      <c r="S2317" s="54">
        <f>Data[[#This Row],[PERSOANE CARE AU PARTICIPAT LA VOT (TURUL 1)]]+Data[[#This Row],[PERSOANE CARE AU PARTICIPAT LA VOT  (TURUL AL 2-LEA)]]</f>
        <v>1003</v>
      </c>
      <c r="T2317" s="41">
        <f>Data[[#This Row],[TOTAL CHELTUIELI LEI]]/Data[[#This Row],[NUMĂRUL PERSOANELOR ÎNSCRISE ÎN LISTELE ELECTORALE]]</f>
        <v>4.1053042121684866</v>
      </c>
      <c r="U2317" s="41">
        <f>Data[[#This Row],[TOTAL CHELTUIELI EURO]]/Data[[#This Row],[NUMĂRUL PERSOANELOR ÎNSCRISE ÎN LISTELE ELECTORALE]]</f>
        <v>0.84818582512106921</v>
      </c>
      <c r="V2317" s="41">
        <f>Data[[#This Row],[TOTAL CHELTUIELI LEI]]/Data[[#This Row],[NUMĂRUL PERSOANELOR CARE AU PARTICIPAT LA VOT]]</f>
        <v>5.2472582253240283</v>
      </c>
      <c r="W2317" s="41">
        <f>Data[[#This Row],[TOTAL CHELTUIELI EURO]]/Data[[#This Row],[NUMĂRUL PERSOANELOR CARE AU PARTICIPAT LA VOT]]</f>
        <v>1.0841218622185551</v>
      </c>
      <c r="X2317" s="43">
        <v>4.8400999999999996</v>
      </c>
      <c r="Y2317" s="114" t="s">
        <v>2895</v>
      </c>
      <c r="Z2317" s="44">
        <v>4</v>
      </c>
      <c r="AA2317" s="115" t="s">
        <v>3105</v>
      </c>
      <c r="AB2317" s="44">
        <v>0</v>
      </c>
      <c r="AC2317" s="45"/>
    </row>
    <row r="2318" spans="1:29" x14ac:dyDescent="0.2">
      <c r="A2318" s="37">
        <v>2317</v>
      </c>
      <c r="B2318" s="38" t="s">
        <v>477</v>
      </c>
      <c r="C2318" s="39" t="s">
        <v>498</v>
      </c>
      <c r="D2318" s="40">
        <v>44101</v>
      </c>
      <c r="E2318" s="38">
        <v>1</v>
      </c>
      <c r="F2318" s="38"/>
      <c r="G2318" s="38" t="s">
        <v>2</v>
      </c>
      <c r="H2318" s="38" t="s">
        <v>2</v>
      </c>
      <c r="I2318" s="39">
        <v>2400</v>
      </c>
      <c r="J2318" s="39">
        <v>371</v>
      </c>
      <c r="K2318" s="39">
        <v>0</v>
      </c>
      <c r="L2318" s="41">
        <f>SUM(Data[[#This Row],[CHELTUIELI DE PERSONAL LEI]:[CHELTUIELI DE CAPITAL (ACTIVE NEFINANCIARE ) LEI]])</f>
        <v>2771</v>
      </c>
      <c r="M2318" s="41">
        <f>Data[[#This Row],[TOTAL CHELTUIELI LEI]]/Data[[#This Row],[CURS VALUTAR EURO BNR 22 07 2020]]</f>
        <v>572.50883246213925</v>
      </c>
      <c r="N2318" s="49">
        <v>2640</v>
      </c>
      <c r="O2318" s="54"/>
      <c r="P2318" s="54">
        <v>1887</v>
      </c>
      <c r="Q2318" s="54"/>
      <c r="R2318" s="54">
        <f>Data[[#This Row],[PERSOANE ÎNSCRISE ÎN LISTELE ELECTORALE (TURUL 1)            ]]+Data[[#This Row],[PERSOANE ÎNSCRISE ÎN LISTELE ELECTORALE (TURUL AL 2-LEA)]]</f>
        <v>2640</v>
      </c>
      <c r="S2318" s="54">
        <f>Data[[#This Row],[PERSOANE CARE AU PARTICIPAT LA VOT (TURUL 1)]]+Data[[#This Row],[PERSOANE CARE AU PARTICIPAT LA VOT  (TURUL AL 2-LEA)]]</f>
        <v>1887</v>
      </c>
      <c r="T2318" s="41">
        <f>Data[[#This Row],[TOTAL CHELTUIELI LEI]]/Data[[#This Row],[NUMĂRUL PERSOANELOR ÎNSCRISE ÎN LISTELE ELECTORALE]]</f>
        <v>1.0496212121212121</v>
      </c>
      <c r="U2318" s="41">
        <f>Data[[#This Row],[TOTAL CHELTUIELI EURO]]/Data[[#This Row],[NUMĂRUL PERSOANELOR ÎNSCRISE ÎN LISTELE ELECTORALE]]</f>
        <v>0.2168594062356588</v>
      </c>
      <c r="V2318" s="41">
        <f>Data[[#This Row],[TOTAL CHELTUIELI LEI]]/Data[[#This Row],[NUMĂRUL PERSOANELOR CARE AU PARTICIPAT LA VOT]]</f>
        <v>1.4684684684684686</v>
      </c>
      <c r="W2318" s="41">
        <f>Data[[#This Row],[TOTAL CHELTUIELI EURO]]/Data[[#This Row],[NUMĂRUL PERSOANELOR CARE AU PARTICIPAT LA VOT]]</f>
        <v>0.30339630761109659</v>
      </c>
      <c r="X2318" s="43">
        <v>4.8400999999999996</v>
      </c>
      <c r="Y2318" s="114" t="s">
        <v>2894</v>
      </c>
      <c r="Z2318" s="44">
        <v>1</v>
      </c>
      <c r="AA2318" s="115" t="s">
        <v>3105</v>
      </c>
      <c r="AB2318" s="44">
        <v>0</v>
      </c>
      <c r="AC2318" s="45"/>
    </row>
    <row r="2319" spans="1:29" x14ac:dyDescent="0.2">
      <c r="A2319" s="37">
        <v>2318</v>
      </c>
      <c r="B2319" s="38" t="s">
        <v>477</v>
      </c>
      <c r="C2319" s="39" t="s">
        <v>499</v>
      </c>
      <c r="D2319" s="40">
        <v>44101</v>
      </c>
      <c r="E2319" s="38">
        <v>1</v>
      </c>
      <c r="F2319" s="38"/>
      <c r="G2319" s="38" t="s">
        <v>2</v>
      </c>
      <c r="H2319" s="38" t="s">
        <v>2</v>
      </c>
      <c r="I2319" s="39">
        <v>2600</v>
      </c>
      <c r="J2319" s="39">
        <v>780.71</v>
      </c>
      <c r="K2319" s="39">
        <v>0</v>
      </c>
      <c r="L2319" s="41">
        <f>SUM(Data[[#This Row],[CHELTUIELI DE PERSONAL LEI]:[CHELTUIELI DE CAPITAL (ACTIVE NEFINANCIARE ) LEI]])</f>
        <v>3380.71</v>
      </c>
      <c r="M2319" s="41">
        <f>Data[[#This Row],[TOTAL CHELTUIELI LEI]]/Data[[#This Row],[CURS VALUTAR EURO BNR 22 07 2020]]</f>
        <v>698.47937026094507</v>
      </c>
      <c r="N2319" s="49">
        <v>1999</v>
      </c>
      <c r="O2319" s="54"/>
      <c r="P2319" s="54">
        <v>1619</v>
      </c>
      <c r="Q2319" s="54"/>
      <c r="R2319" s="54">
        <f>Data[[#This Row],[PERSOANE ÎNSCRISE ÎN LISTELE ELECTORALE (TURUL 1)            ]]+Data[[#This Row],[PERSOANE ÎNSCRISE ÎN LISTELE ELECTORALE (TURUL AL 2-LEA)]]</f>
        <v>1999</v>
      </c>
      <c r="S2319" s="54">
        <f>Data[[#This Row],[PERSOANE CARE AU PARTICIPAT LA VOT (TURUL 1)]]+Data[[#This Row],[PERSOANE CARE AU PARTICIPAT LA VOT  (TURUL AL 2-LEA)]]</f>
        <v>1619</v>
      </c>
      <c r="T2319" s="41">
        <f>Data[[#This Row],[TOTAL CHELTUIELI LEI]]/Data[[#This Row],[NUMĂRUL PERSOANELOR ÎNSCRISE ÎN LISTELE ELECTORALE]]</f>
        <v>1.6912006003001501</v>
      </c>
      <c r="U2319" s="41">
        <f>Data[[#This Row],[TOTAL CHELTUIELI EURO]]/Data[[#This Row],[NUMĂRUL PERSOANELOR ÎNSCRISE ÎN LISTELE ELECTORALE]]</f>
        <v>0.34941439232663585</v>
      </c>
      <c r="V2319" s="41">
        <f>Data[[#This Row],[TOTAL CHELTUIELI LEI]]/Data[[#This Row],[NUMĂRUL PERSOANELOR CARE AU PARTICIPAT LA VOT]]</f>
        <v>2.0881470043236567</v>
      </c>
      <c r="W2319" s="41">
        <f>Data[[#This Row],[TOTAL CHELTUIELI EURO]]/Data[[#This Row],[NUMĂRUL PERSOANELOR CARE AU PARTICIPAT LA VOT]]</f>
        <v>0.4314264177028691</v>
      </c>
      <c r="X2319" s="43">
        <v>4.8400999999999996</v>
      </c>
      <c r="Y2319" s="114" t="s">
        <v>2894</v>
      </c>
      <c r="Z2319" s="44">
        <v>1</v>
      </c>
      <c r="AA2319" s="115" t="s">
        <v>3105</v>
      </c>
      <c r="AB2319" s="44">
        <v>0</v>
      </c>
      <c r="AC2319" s="45"/>
    </row>
    <row r="2320" spans="1:29" x14ac:dyDescent="0.2">
      <c r="A2320" s="37">
        <v>2319</v>
      </c>
      <c r="B2320" s="38" t="s">
        <v>477</v>
      </c>
      <c r="C2320" s="39" t="s">
        <v>500</v>
      </c>
      <c r="D2320" s="40">
        <v>44101</v>
      </c>
      <c r="E2320" s="38">
        <v>1</v>
      </c>
      <c r="F2320" s="38"/>
      <c r="G2320" s="38" t="s">
        <v>2</v>
      </c>
      <c r="H2320" s="38" t="s">
        <v>2</v>
      </c>
      <c r="I2320" s="39">
        <v>3721</v>
      </c>
      <c r="J2320" s="39">
        <v>1524</v>
      </c>
      <c r="K2320" s="39">
        <v>0</v>
      </c>
      <c r="L2320" s="41">
        <f>SUM(Data[[#This Row],[CHELTUIELI DE PERSONAL LEI]:[CHELTUIELI DE CAPITAL (ACTIVE NEFINANCIARE ) LEI]])</f>
        <v>5245</v>
      </c>
      <c r="M2320" s="41">
        <f>Data[[#This Row],[TOTAL CHELTUIELI LEI]]/Data[[#This Row],[CURS VALUTAR EURO BNR 22 07 2020]]</f>
        <v>1083.6552963781742</v>
      </c>
      <c r="N2320" s="49">
        <v>2121</v>
      </c>
      <c r="O2320" s="54"/>
      <c r="P2320" s="54">
        <v>1304</v>
      </c>
      <c r="Q2320" s="54"/>
      <c r="R2320" s="54">
        <f>Data[[#This Row],[PERSOANE ÎNSCRISE ÎN LISTELE ELECTORALE (TURUL 1)            ]]+Data[[#This Row],[PERSOANE ÎNSCRISE ÎN LISTELE ELECTORALE (TURUL AL 2-LEA)]]</f>
        <v>2121</v>
      </c>
      <c r="S2320" s="54">
        <f>Data[[#This Row],[PERSOANE CARE AU PARTICIPAT LA VOT (TURUL 1)]]+Data[[#This Row],[PERSOANE CARE AU PARTICIPAT LA VOT  (TURUL AL 2-LEA)]]</f>
        <v>1304</v>
      </c>
      <c r="T2320" s="41">
        <f>Data[[#This Row],[TOTAL CHELTUIELI LEI]]/Data[[#This Row],[NUMĂRUL PERSOANELOR ÎNSCRISE ÎN LISTELE ELECTORALE]]</f>
        <v>2.4728901461574728</v>
      </c>
      <c r="U2320" s="41">
        <f>Data[[#This Row],[TOTAL CHELTUIELI EURO]]/Data[[#This Row],[NUMĂRUL PERSOANELOR ÎNSCRISE ÎN LISTELE ELECTORALE]]</f>
        <v>0.51091716000856868</v>
      </c>
      <c r="V2320" s="41">
        <f>Data[[#This Row],[TOTAL CHELTUIELI LEI]]/Data[[#This Row],[NUMĂRUL PERSOANELOR CARE AU PARTICIPAT LA VOT]]</f>
        <v>4.022239263803681</v>
      </c>
      <c r="W2320" s="41">
        <f>Data[[#This Row],[TOTAL CHELTUIELI EURO]]/Data[[#This Row],[NUMĂRUL PERSOANELOR CARE AU PARTICIPAT LA VOT]]</f>
        <v>0.83102400029001089</v>
      </c>
      <c r="X2320" s="43">
        <v>4.8400999999999996</v>
      </c>
      <c r="Y2320" s="114" t="s">
        <v>2891</v>
      </c>
      <c r="Z2320" s="44">
        <v>2</v>
      </c>
      <c r="AA2320" s="115" t="s">
        <v>3105</v>
      </c>
      <c r="AB2320" s="44">
        <v>0</v>
      </c>
      <c r="AC2320" s="45"/>
    </row>
    <row r="2321" spans="1:29" x14ac:dyDescent="0.2">
      <c r="A2321" s="37">
        <v>2320</v>
      </c>
      <c r="B2321" s="38" t="s">
        <v>477</v>
      </c>
      <c r="C2321" s="39" t="s">
        <v>501</v>
      </c>
      <c r="D2321" s="40">
        <v>44101</v>
      </c>
      <c r="E2321" s="38">
        <v>1</v>
      </c>
      <c r="F2321" s="38"/>
      <c r="G2321" s="38" t="s">
        <v>2</v>
      </c>
      <c r="H2321" s="38" t="s">
        <v>2</v>
      </c>
      <c r="I2321" s="39">
        <v>0</v>
      </c>
      <c r="J2321" s="39">
        <v>1069</v>
      </c>
      <c r="K2321" s="39">
        <v>0</v>
      </c>
      <c r="L2321" s="41">
        <f>SUM(Data[[#This Row],[CHELTUIELI DE PERSONAL LEI]:[CHELTUIELI DE CAPITAL (ACTIVE NEFINANCIARE ) LEI]])</f>
        <v>1069</v>
      </c>
      <c r="M2321" s="41">
        <f>Data[[#This Row],[TOTAL CHELTUIELI LEI]]/Data[[#This Row],[CURS VALUTAR EURO BNR 22 07 2020]]</f>
        <v>220.86320530567551</v>
      </c>
      <c r="N2321" s="49">
        <v>1119</v>
      </c>
      <c r="O2321" s="54"/>
      <c r="P2321" s="54">
        <v>953</v>
      </c>
      <c r="Q2321" s="54"/>
      <c r="R2321" s="54">
        <f>Data[[#This Row],[PERSOANE ÎNSCRISE ÎN LISTELE ELECTORALE (TURUL 1)            ]]+Data[[#This Row],[PERSOANE ÎNSCRISE ÎN LISTELE ELECTORALE (TURUL AL 2-LEA)]]</f>
        <v>1119</v>
      </c>
      <c r="S2321" s="54">
        <f>Data[[#This Row],[PERSOANE CARE AU PARTICIPAT LA VOT (TURUL 1)]]+Data[[#This Row],[PERSOANE CARE AU PARTICIPAT LA VOT  (TURUL AL 2-LEA)]]</f>
        <v>953</v>
      </c>
      <c r="T2321" s="41">
        <f>Data[[#This Row],[TOTAL CHELTUIELI LEI]]/Data[[#This Row],[NUMĂRUL PERSOANELOR ÎNSCRISE ÎN LISTELE ELECTORALE]]</f>
        <v>0.95531724754244862</v>
      </c>
      <c r="U2321" s="41">
        <f>Data[[#This Row],[TOTAL CHELTUIELI EURO]]/Data[[#This Row],[NUMĂRUL PERSOANELOR ÎNSCRISE ÎN LISTELE ELECTORALE]]</f>
        <v>0.19737551859309696</v>
      </c>
      <c r="V2321" s="41">
        <f>Data[[#This Row],[TOTAL CHELTUIELI LEI]]/Data[[#This Row],[NUMĂRUL PERSOANELOR CARE AU PARTICIPAT LA VOT]]</f>
        <v>1.1217208814270725</v>
      </c>
      <c r="W2321" s="41">
        <f>Data[[#This Row],[TOTAL CHELTUIELI EURO]]/Data[[#This Row],[NUMĂRUL PERSOANELOR CARE AU PARTICIPAT LA VOT]]</f>
        <v>0.2317557243501317</v>
      </c>
      <c r="X2321" s="43">
        <v>4.8400999999999996</v>
      </c>
      <c r="Y2321" s="114" t="s">
        <v>2890</v>
      </c>
      <c r="Z2321" s="44">
        <v>0</v>
      </c>
      <c r="AA2321" s="115" t="s">
        <v>3105</v>
      </c>
      <c r="AB2321" s="44">
        <v>0</v>
      </c>
      <c r="AC2321" s="45"/>
    </row>
    <row r="2322" spans="1:29" x14ac:dyDescent="0.2">
      <c r="A2322" s="37">
        <v>2321</v>
      </c>
      <c r="B2322" s="38" t="s">
        <v>477</v>
      </c>
      <c r="C2322" s="39" t="s">
        <v>502</v>
      </c>
      <c r="D2322" s="40">
        <v>44101</v>
      </c>
      <c r="E2322" s="38">
        <v>1</v>
      </c>
      <c r="F2322" s="38"/>
      <c r="G2322" s="38" t="s">
        <v>2</v>
      </c>
      <c r="H2322" s="38" t="s">
        <v>2</v>
      </c>
      <c r="I2322" s="48">
        <v>0</v>
      </c>
      <c r="J2322" s="48">
        <v>7000</v>
      </c>
      <c r="K2322" s="48">
        <v>0</v>
      </c>
      <c r="L2322" s="41">
        <f>SUM(Data[[#This Row],[CHELTUIELI DE PERSONAL LEI]:[CHELTUIELI DE CAPITAL (ACTIVE NEFINANCIARE ) LEI]])</f>
        <v>7000</v>
      </c>
      <c r="M2322" s="41">
        <f>Data[[#This Row],[TOTAL CHELTUIELI LEI]]/Data[[#This Row],[CURS VALUTAR EURO BNR 22 07 2020]]</f>
        <v>1446.2511105142457</v>
      </c>
      <c r="N2322" s="49">
        <v>1112</v>
      </c>
      <c r="O2322" s="54"/>
      <c r="P2322" s="54">
        <v>943</v>
      </c>
      <c r="Q2322" s="54"/>
      <c r="R2322" s="54">
        <f>Data[[#This Row],[PERSOANE ÎNSCRISE ÎN LISTELE ELECTORALE (TURUL 1)            ]]+Data[[#This Row],[PERSOANE ÎNSCRISE ÎN LISTELE ELECTORALE (TURUL AL 2-LEA)]]</f>
        <v>1112</v>
      </c>
      <c r="S2322" s="54">
        <f>Data[[#This Row],[PERSOANE CARE AU PARTICIPAT LA VOT (TURUL 1)]]+Data[[#This Row],[PERSOANE CARE AU PARTICIPAT LA VOT  (TURUL AL 2-LEA)]]</f>
        <v>943</v>
      </c>
      <c r="T2322" s="41">
        <f>Data[[#This Row],[TOTAL CHELTUIELI LEI]]/Data[[#This Row],[NUMĂRUL PERSOANELOR ÎNSCRISE ÎN LISTELE ELECTORALE]]</f>
        <v>6.2949640287769784</v>
      </c>
      <c r="U2322" s="41">
        <f>Data[[#This Row],[TOTAL CHELTUIELI EURO]]/Data[[#This Row],[NUMĂRUL PERSOANELOR ÎNSCRISE ÎN LISTELE ELECTORALE]]</f>
        <v>1.3005855310379908</v>
      </c>
      <c r="V2322" s="41">
        <f>Data[[#This Row],[TOTAL CHELTUIELI LEI]]/Data[[#This Row],[NUMĂRUL PERSOANELOR CARE AU PARTICIPAT LA VOT]]</f>
        <v>7.4231177094379639</v>
      </c>
      <c r="W2322" s="41">
        <f>Data[[#This Row],[TOTAL CHELTUIELI EURO]]/Data[[#This Row],[NUMĂRUL PERSOANELOR CARE AU PARTICIPAT LA VOT]]</f>
        <v>1.5336703186789455</v>
      </c>
      <c r="X2322" s="43">
        <v>4.8400999999999996</v>
      </c>
      <c r="Y2322" s="114" t="s">
        <v>2889</v>
      </c>
      <c r="Z2322" s="44">
        <v>6</v>
      </c>
      <c r="AA2322" s="115" t="s">
        <v>3107</v>
      </c>
      <c r="AB2322" s="44">
        <v>1</v>
      </c>
      <c r="AC2322" s="45"/>
    </row>
    <row r="2323" spans="1:29" x14ac:dyDescent="0.2">
      <c r="A2323" s="37">
        <v>2322</v>
      </c>
      <c r="B2323" s="38" t="s">
        <v>477</v>
      </c>
      <c r="C2323" s="39" t="s">
        <v>503</v>
      </c>
      <c r="D2323" s="40">
        <v>44101</v>
      </c>
      <c r="E2323" s="38">
        <v>1</v>
      </c>
      <c r="F2323" s="38"/>
      <c r="G2323" s="38" t="s">
        <v>2</v>
      </c>
      <c r="H2323" s="38" t="s">
        <v>2</v>
      </c>
      <c r="I2323" s="39">
        <v>3500</v>
      </c>
      <c r="J2323" s="39">
        <v>3800</v>
      </c>
      <c r="K2323" s="39">
        <v>0</v>
      </c>
      <c r="L2323" s="41">
        <f>SUM(Data[[#This Row],[CHELTUIELI DE PERSONAL LEI]:[CHELTUIELI DE CAPITAL (ACTIVE NEFINANCIARE ) LEI]])</f>
        <v>7300</v>
      </c>
      <c r="M2323" s="41">
        <f>Data[[#This Row],[TOTAL CHELTUIELI LEI]]/Data[[#This Row],[CURS VALUTAR EURO BNR 22 07 2020]]</f>
        <v>1508.2333009648562</v>
      </c>
      <c r="N2323" s="49">
        <v>937</v>
      </c>
      <c r="O2323" s="54"/>
      <c r="P2323" s="54">
        <v>775</v>
      </c>
      <c r="Q2323" s="54"/>
      <c r="R2323" s="54">
        <f>Data[[#This Row],[PERSOANE ÎNSCRISE ÎN LISTELE ELECTORALE (TURUL 1)            ]]+Data[[#This Row],[PERSOANE ÎNSCRISE ÎN LISTELE ELECTORALE (TURUL AL 2-LEA)]]</f>
        <v>937</v>
      </c>
      <c r="S2323" s="54">
        <f>Data[[#This Row],[PERSOANE CARE AU PARTICIPAT LA VOT (TURUL 1)]]+Data[[#This Row],[PERSOANE CARE AU PARTICIPAT LA VOT  (TURUL AL 2-LEA)]]</f>
        <v>775</v>
      </c>
      <c r="T2323" s="41">
        <f>Data[[#This Row],[TOTAL CHELTUIELI LEI]]/Data[[#This Row],[NUMĂRUL PERSOANELOR ÎNSCRISE ÎN LISTELE ELECTORALE]]</f>
        <v>7.790821771611526</v>
      </c>
      <c r="U2323" s="41">
        <f>Data[[#This Row],[TOTAL CHELTUIELI EURO]]/Data[[#This Row],[NUMĂRUL PERSOANELOR ÎNSCRISE ÎN LISTELE ELECTORALE]]</f>
        <v>1.6096406627159618</v>
      </c>
      <c r="V2323" s="41">
        <f>Data[[#This Row],[TOTAL CHELTUIELI LEI]]/Data[[#This Row],[NUMĂRUL PERSOANELOR CARE AU PARTICIPAT LA VOT]]</f>
        <v>9.4193548387096779</v>
      </c>
      <c r="W2323" s="41">
        <f>Data[[#This Row],[TOTAL CHELTUIELI EURO]]/Data[[#This Row],[NUMĂRUL PERSOANELOR CARE AU PARTICIPAT LA VOT]]</f>
        <v>1.9461074851159434</v>
      </c>
      <c r="X2323" s="43">
        <v>4.8400999999999996</v>
      </c>
      <c r="Y2323" s="114" t="s">
        <v>2886</v>
      </c>
      <c r="Z2323" s="44">
        <v>7</v>
      </c>
      <c r="AA2323" s="115" t="s">
        <v>3107</v>
      </c>
      <c r="AB2323" s="44">
        <v>1</v>
      </c>
      <c r="AC2323" s="45"/>
    </row>
    <row r="2324" spans="1:29" x14ac:dyDescent="0.2">
      <c r="A2324" s="37">
        <v>2323</v>
      </c>
      <c r="B2324" s="38" t="s">
        <v>477</v>
      </c>
      <c r="C2324" s="39" t="s">
        <v>504</v>
      </c>
      <c r="D2324" s="40">
        <v>44101</v>
      </c>
      <c r="E2324" s="38">
        <v>1</v>
      </c>
      <c r="F2324" s="38"/>
      <c r="G2324" s="38" t="s">
        <v>2</v>
      </c>
      <c r="H2324" s="38" t="s">
        <v>2</v>
      </c>
      <c r="I2324" s="39">
        <v>1800</v>
      </c>
      <c r="J2324" s="39">
        <v>15389.88</v>
      </c>
      <c r="K2324" s="39">
        <v>0</v>
      </c>
      <c r="L2324" s="41">
        <f>SUM(Data[[#This Row],[CHELTUIELI DE PERSONAL LEI]:[CHELTUIELI DE CAPITAL (ACTIVE NEFINANCIARE ) LEI]])</f>
        <v>17189.879999999997</v>
      </c>
      <c r="M2324" s="41">
        <f>Data[[#This Row],[TOTAL CHELTUIELI LEI]]/Data[[#This Row],[CURS VALUTAR EURO BNR 22 07 2020]]</f>
        <v>3551.5547199438024</v>
      </c>
      <c r="N2324" s="49">
        <v>3511</v>
      </c>
      <c r="O2324" s="54"/>
      <c r="P2324" s="54">
        <v>1844</v>
      </c>
      <c r="Q2324" s="54"/>
      <c r="R2324" s="54">
        <f>Data[[#This Row],[PERSOANE ÎNSCRISE ÎN LISTELE ELECTORALE (TURUL 1)            ]]+Data[[#This Row],[PERSOANE ÎNSCRISE ÎN LISTELE ELECTORALE (TURUL AL 2-LEA)]]</f>
        <v>3511</v>
      </c>
      <c r="S2324" s="54">
        <f>Data[[#This Row],[PERSOANE CARE AU PARTICIPAT LA VOT (TURUL 1)]]+Data[[#This Row],[PERSOANE CARE AU PARTICIPAT LA VOT  (TURUL AL 2-LEA)]]</f>
        <v>1844</v>
      </c>
      <c r="T2324" s="41">
        <f>Data[[#This Row],[TOTAL CHELTUIELI LEI]]/Data[[#This Row],[NUMĂRUL PERSOANELOR ÎNSCRISE ÎN LISTELE ELECTORALE]]</f>
        <v>4.8960068356593558</v>
      </c>
      <c r="U2324" s="41">
        <f>Data[[#This Row],[TOTAL CHELTUIELI EURO]]/Data[[#This Row],[NUMĂRUL PERSOANELOR ÎNSCRISE ÎN LISTELE ELECTORALE]]</f>
        <v>1.0115507604510972</v>
      </c>
      <c r="V2324" s="41">
        <f>Data[[#This Row],[TOTAL CHELTUIELI LEI]]/Data[[#This Row],[NUMĂRUL PERSOANELOR CARE AU PARTICIPAT LA VOT]]</f>
        <v>9.3220607375271136</v>
      </c>
      <c r="W2324" s="41">
        <f>Data[[#This Row],[TOTAL CHELTUIELI EURO]]/Data[[#This Row],[NUMĂRUL PERSOANELOR CARE AU PARTICIPAT LA VOT]]</f>
        <v>1.926005813418548</v>
      </c>
      <c r="X2324" s="43">
        <v>4.8400999999999996</v>
      </c>
      <c r="Y2324" s="114" t="s">
        <v>2895</v>
      </c>
      <c r="Z2324" s="44">
        <v>4</v>
      </c>
      <c r="AA2324" s="115" t="s">
        <v>3107</v>
      </c>
      <c r="AB2324" s="44">
        <v>1</v>
      </c>
      <c r="AC2324" s="45"/>
    </row>
    <row r="2325" spans="1:29" x14ac:dyDescent="0.2">
      <c r="A2325" s="37">
        <v>2324</v>
      </c>
      <c r="B2325" s="38" t="s">
        <v>477</v>
      </c>
      <c r="C2325" s="39" t="s">
        <v>505</v>
      </c>
      <c r="D2325" s="40">
        <v>44101</v>
      </c>
      <c r="E2325" s="38">
        <v>1</v>
      </c>
      <c r="F2325" s="38"/>
      <c r="G2325" s="38" t="s">
        <v>2</v>
      </c>
      <c r="H2325" s="38" t="s">
        <v>2</v>
      </c>
      <c r="I2325" s="39">
        <v>0</v>
      </c>
      <c r="J2325" s="39">
        <v>7860</v>
      </c>
      <c r="K2325" s="39">
        <v>0</v>
      </c>
      <c r="L2325" s="41">
        <f>SUM(Data[[#This Row],[CHELTUIELI DE PERSONAL LEI]:[CHELTUIELI DE CAPITAL (ACTIVE NEFINANCIARE ) LEI]])</f>
        <v>7860</v>
      </c>
      <c r="M2325" s="41">
        <f>Data[[#This Row],[TOTAL CHELTUIELI LEI]]/Data[[#This Row],[CURS VALUTAR EURO BNR 22 07 2020]]</f>
        <v>1623.9333898059958</v>
      </c>
      <c r="N2325" s="49">
        <v>1249</v>
      </c>
      <c r="O2325" s="54"/>
      <c r="P2325" s="54">
        <v>782</v>
      </c>
      <c r="Q2325" s="54"/>
      <c r="R2325" s="54">
        <f>Data[[#This Row],[PERSOANE ÎNSCRISE ÎN LISTELE ELECTORALE (TURUL 1)            ]]+Data[[#This Row],[PERSOANE ÎNSCRISE ÎN LISTELE ELECTORALE (TURUL AL 2-LEA)]]</f>
        <v>1249</v>
      </c>
      <c r="S2325" s="54">
        <f>Data[[#This Row],[PERSOANE CARE AU PARTICIPAT LA VOT (TURUL 1)]]+Data[[#This Row],[PERSOANE CARE AU PARTICIPAT LA VOT  (TURUL AL 2-LEA)]]</f>
        <v>782</v>
      </c>
      <c r="T2325" s="41">
        <f>Data[[#This Row],[TOTAL CHELTUIELI LEI]]/Data[[#This Row],[NUMĂRUL PERSOANELOR ÎNSCRISE ÎN LISTELE ELECTORALE]]</f>
        <v>6.2930344275420333</v>
      </c>
      <c r="U2325" s="41">
        <f>Data[[#This Row],[TOTAL CHELTUIELI EURO]]/Data[[#This Row],[NUMĂRUL PERSOANELOR ÎNSCRISE ÎN LISTELE ELECTORALE]]</f>
        <v>1.3001868613338639</v>
      </c>
      <c r="V2325" s="41">
        <f>Data[[#This Row],[TOTAL CHELTUIELI LEI]]/Data[[#This Row],[NUMĂRUL PERSOANELOR CARE AU PARTICIPAT LA VOT]]</f>
        <v>10.051150895140665</v>
      </c>
      <c r="W2325" s="41">
        <f>Data[[#This Row],[TOTAL CHELTUIELI EURO]]/Data[[#This Row],[NUMĂRUL PERSOANELOR CARE AU PARTICIPAT LA VOT]]</f>
        <v>2.0766411634347772</v>
      </c>
      <c r="X2325" s="43">
        <v>4.8400999999999996</v>
      </c>
      <c r="Y2325" s="114" t="s">
        <v>2889</v>
      </c>
      <c r="Z2325" s="44">
        <v>6</v>
      </c>
      <c r="AA2325" s="115" t="s">
        <v>3107</v>
      </c>
      <c r="AB2325" s="44">
        <v>1</v>
      </c>
      <c r="AC2325" s="45"/>
    </row>
    <row r="2326" spans="1:29" x14ac:dyDescent="0.2">
      <c r="A2326" s="37">
        <v>2325</v>
      </c>
      <c r="B2326" s="38" t="s">
        <v>477</v>
      </c>
      <c r="C2326" s="39" t="s">
        <v>506</v>
      </c>
      <c r="D2326" s="40">
        <v>44101</v>
      </c>
      <c r="E2326" s="38">
        <v>1</v>
      </c>
      <c r="F2326" s="38"/>
      <c r="G2326" s="38" t="s">
        <v>2</v>
      </c>
      <c r="H2326" s="38" t="s">
        <v>2</v>
      </c>
      <c r="I2326" s="39">
        <v>0</v>
      </c>
      <c r="J2326" s="39">
        <v>3698</v>
      </c>
      <c r="K2326" s="39">
        <v>0</v>
      </c>
      <c r="L2326" s="41">
        <f>SUM(Data[[#This Row],[CHELTUIELI DE PERSONAL LEI]:[CHELTUIELI DE CAPITAL (ACTIVE NEFINANCIARE ) LEI]])</f>
        <v>3698</v>
      </c>
      <c r="M2326" s="41">
        <f>Data[[#This Row],[TOTAL CHELTUIELI LEI]]/Data[[#This Row],[CURS VALUTAR EURO BNR 22 07 2020]]</f>
        <v>764.03380095452576</v>
      </c>
      <c r="N2326" s="49">
        <v>1311</v>
      </c>
      <c r="O2326" s="54"/>
      <c r="P2326" s="54">
        <v>951</v>
      </c>
      <c r="Q2326" s="54"/>
      <c r="R2326" s="54">
        <f>Data[[#This Row],[PERSOANE ÎNSCRISE ÎN LISTELE ELECTORALE (TURUL 1)            ]]+Data[[#This Row],[PERSOANE ÎNSCRISE ÎN LISTELE ELECTORALE (TURUL AL 2-LEA)]]</f>
        <v>1311</v>
      </c>
      <c r="S2326" s="54">
        <f>Data[[#This Row],[PERSOANE CARE AU PARTICIPAT LA VOT (TURUL 1)]]+Data[[#This Row],[PERSOANE CARE AU PARTICIPAT LA VOT  (TURUL AL 2-LEA)]]</f>
        <v>951</v>
      </c>
      <c r="T2326" s="41">
        <f>Data[[#This Row],[TOTAL CHELTUIELI LEI]]/Data[[#This Row],[NUMĂRUL PERSOANELOR ÎNSCRISE ÎN LISTELE ELECTORALE]]</f>
        <v>2.820747520976354</v>
      </c>
      <c r="U2326" s="41">
        <f>Data[[#This Row],[TOTAL CHELTUIELI EURO]]/Data[[#This Row],[NUMĂRUL PERSOANELOR ÎNSCRISE ÎN LISTELE ELECTORALE]]</f>
        <v>0.58278703352747963</v>
      </c>
      <c r="V2326" s="41">
        <f>Data[[#This Row],[TOTAL CHELTUIELI LEI]]/Data[[#This Row],[NUMĂRUL PERSOANELOR CARE AU PARTICIPAT LA VOT]]</f>
        <v>3.8885383806519451</v>
      </c>
      <c r="W2326" s="41">
        <f>Data[[#This Row],[TOTAL CHELTUIELI EURO]]/Data[[#This Row],[NUMĂRUL PERSOANELOR CARE AU PARTICIPAT LA VOT]]</f>
        <v>0.80340042161359171</v>
      </c>
      <c r="X2326" s="43">
        <v>4.8400999999999996</v>
      </c>
      <c r="Y2326" s="114" t="s">
        <v>2891</v>
      </c>
      <c r="Z2326" s="44">
        <v>2</v>
      </c>
      <c r="AA2326" s="115" t="s">
        <v>3105</v>
      </c>
      <c r="AB2326" s="44">
        <v>0</v>
      </c>
      <c r="AC2326" s="45"/>
    </row>
    <row r="2327" spans="1:29" x14ac:dyDescent="0.2">
      <c r="A2327" s="37">
        <v>2326</v>
      </c>
      <c r="B2327" s="38" t="s">
        <v>477</v>
      </c>
      <c r="C2327" s="39" t="s">
        <v>507</v>
      </c>
      <c r="D2327" s="40">
        <v>44101</v>
      </c>
      <c r="E2327" s="38">
        <v>1</v>
      </c>
      <c r="F2327" s="38"/>
      <c r="G2327" s="38" t="s">
        <v>2</v>
      </c>
      <c r="H2327" s="38" t="s">
        <v>2</v>
      </c>
      <c r="I2327" s="39">
        <v>1100</v>
      </c>
      <c r="J2327" s="39">
        <v>3432.69</v>
      </c>
      <c r="K2327" s="39">
        <v>0</v>
      </c>
      <c r="L2327" s="41">
        <f>SUM(Data[[#This Row],[CHELTUIELI DE PERSONAL LEI]:[CHELTUIELI DE CAPITAL (ACTIVE NEFINANCIARE ) LEI]])</f>
        <v>4532.6900000000005</v>
      </c>
      <c r="M2327" s="41">
        <f>Data[[#This Row],[TOTAL CHELTUIELI LEI]]/Data[[#This Row],[CURS VALUTAR EURO BNR 22 07 2020]]</f>
        <v>936.48684944525962</v>
      </c>
      <c r="N2327" s="49">
        <v>1693</v>
      </c>
      <c r="O2327" s="54"/>
      <c r="P2327" s="54">
        <v>1175</v>
      </c>
      <c r="Q2327" s="54"/>
      <c r="R2327" s="54">
        <f>Data[[#This Row],[PERSOANE ÎNSCRISE ÎN LISTELE ELECTORALE (TURUL 1)            ]]+Data[[#This Row],[PERSOANE ÎNSCRISE ÎN LISTELE ELECTORALE (TURUL AL 2-LEA)]]</f>
        <v>1693</v>
      </c>
      <c r="S2327" s="54">
        <f>Data[[#This Row],[PERSOANE CARE AU PARTICIPAT LA VOT (TURUL 1)]]+Data[[#This Row],[PERSOANE CARE AU PARTICIPAT LA VOT  (TURUL AL 2-LEA)]]</f>
        <v>1175</v>
      </c>
      <c r="T2327" s="41">
        <f>Data[[#This Row],[TOTAL CHELTUIELI LEI]]/Data[[#This Row],[NUMĂRUL PERSOANELOR ÎNSCRISE ÎN LISTELE ELECTORALE]]</f>
        <v>2.6773124630832843</v>
      </c>
      <c r="U2327" s="41">
        <f>Data[[#This Row],[TOTAL CHELTUIELI EURO]]/Data[[#This Row],[NUMĂRUL PERSOANELOR ÎNSCRISE ÎN LISTELE ELECTORALE]]</f>
        <v>0.55315230327540443</v>
      </c>
      <c r="V2327" s="41">
        <f>Data[[#This Row],[TOTAL CHELTUIELI LEI]]/Data[[#This Row],[NUMĂRUL PERSOANELOR CARE AU PARTICIPAT LA VOT]]</f>
        <v>3.8576085106382982</v>
      </c>
      <c r="W2327" s="41">
        <f>Data[[#This Row],[TOTAL CHELTUIELI EURO]]/Data[[#This Row],[NUMĂRUL PERSOANELOR CARE AU PARTICIPAT LA VOT]]</f>
        <v>0.79701008463426348</v>
      </c>
      <c r="X2327" s="43">
        <v>4.8400999999999996</v>
      </c>
      <c r="Y2327" s="114" t="s">
        <v>2891</v>
      </c>
      <c r="Z2327" s="44">
        <v>2</v>
      </c>
      <c r="AA2327" s="115" t="s">
        <v>3105</v>
      </c>
      <c r="AB2327" s="44">
        <v>0</v>
      </c>
      <c r="AC2327" s="45"/>
    </row>
    <row r="2328" spans="1:29" x14ac:dyDescent="0.2">
      <c r="A2328" s="37">
        <v>2327</v>
      </c>
      <c r="B2328" s="38" t="s">
        <v>477</v>
      </c>
      <c r="C2328" s="39" t="s">
        <v>508</v>
      </c>
      <c r="D2328" s="40">
        <v>44101</v>
      </c>
      <c r="E2328" s="38">
        <v>1</v>
      </c>
      <c r="F2328" s="38"/>
      <c r="G2328" s="38" t="s">
        <v>2</v>
      </c>
      <c r="H2328" s="38" t="s">
        <v>2</v>
      </c>
      <c r="I2328" s="39">
        <v>5400</v>
      </c>
      <c r="J2328" s="39">
        <v>9425.59</v>
      </c>
      <c r="K2328" s="39">
        <v>0</v>
      </c>
      <c r="L2328" s="41">
        <f>SUM(Data[[#This Row],[CHELTUIELI DE PERSONAL LEI]:[CHELTUIELI DE CAPITAL (ACTIVE NEFINANCIARE ) LEI]])</f>
        <v>14825.59</v>
      </c>
      <c r="M2328" s="41">
        <f>Data[[#This Row],[TOTAL CHELTUIELI LEI]]/Data[[#This Row],[CURS VALUTAR EURO BNR 22 07 2020]]</f>
        <v>3063.0751430755568</v>
      </c>
      <c r="N2328" s="49">
        <v>3234</v>
      </c>
      <c r="O2328" s="54"/>
      <c r="P2328" s="54">
        <v>2079</v>
      </c>
      <c r="Q2328" s="54"/>
      <c r="R2328" s="54">
        <f>Data[[#This Row],[PERSOANE ÎNSCRISE ÎN LISTELE ELECTORALE (TURUL 1)            ]]+Data[[#This Row],[PERSOANE ÎNSCRISE ÎN LISTELE ELECTORALE (TURUL AL 2-LEA)]]</f>
        <v>3234</v>
      </c>
      <c r="S2328" s="54">
        <f>Data[[#This Row],[PERSOANE CARE AU PARTICIPAT LA VOT (TURUL 1)]]+Data[[#This Row],[PERSOANE CARE AU PARTICIPAT LA VOT  (TURUL AL 2-LEA)]]</f>
        <v>2079</v>
      </c>
      <c r="T2328" s="41">
        <f>Data[[#This Row],[TOTAL CHELTUIELI LEI]]/Data[[#This Row],[NUMĂRUL PERSOANELOR ÎNSCRISE ÎN LISTELE ELECTORALE]]</f>
        <v>4.5842888064316636</v>
      </c>
      <c r="U2328" s="41">
        <f>Data[[#This Row],[TOTAL CHELTUIELI EURO]]/Data[[#This Row],[NUMĂRUL PERSOANELOR ÎNSCRISE ÎN LISTELE ELECTORALE]]</f>
        <v>0.94714753960283138</v>
      </c>
      <c r="V2328" s="41">
        <f>Data[[#This Row],[TOTAL CHELTUIELI LEI]]/Data[[#This Row],[NUMĂRUL PERSOANELOR CARE AU PARTICIPAT LA VOT]]</f>
        <v>7.1311159211159207</v>
      </c>
      <c r="W2328" s="41">
        <f>Data[[#This Row],[TOTAL CHELTUIELI EURO]]/Data[[#This Row],[NUMĂRUL PERSOANELOR CARE AU PARTICIPAT LA VOT]]</f>
        <v>1.4733406171599599</v>
      </c>
      <c r="X2328" s="43">
        <v>4.8400999999999996</v>
      </c>
      <c r="Y2328" s="114" t="s">
        <v>2895</v>
      </c>
      <c r="Z2328" s="44">
        <v>4</v>
      </c>
      <c r="AA2328" s="115" t="s">
        <v>3105</v>
      </c>
      <c r="AB2328" s="44">
        <v>0</v>
      </c>
      <c r="AC2328" s="45"/>
    </row>
    <row r="2329" spans="1:29" x14ac:dyDescent="0.2">
      <c r="A2329" s="37">
        <v>2328</v>
      </c>
      <c r="B2329" s="38" t="s">
        <v>477</v>
      </c>
      <c r="C2329" s="39" t="s">
        <v>129</v>
      </c>
      <c r="D2329" s="40">
        <v>44101</v>
      </c>
      <c r="E2329" s="38">
        <v>1</v>
      </c>
      <c r="F2329" s="38"/>
      <c r="G2329" s="38" t="s">
        <v>2</v>
      </c>
      <c r="H2329" s="38" t="s">
        <v>2</v>
      </c>
      <c r="I2329" s="39">
        <v>2000</v>
      </c>
      <c r="J2329" s="39">
        <v>3720.7</v>
      </c>
      <c r="K2329" s="39">
        <v>0</v>
      </c>
      <c r="L2329" s="41">
        <f>SUM(Data[[#This Row],[CHELTUIELI DE PERSONAL LEI]:[CHELTUIELI DE CAPITAL (ACTIVE NEFINANCIARE ) LEI]])</f>
        <v>5720.7</v>
      </c>
      <c r="M2329" s="41">
        <f>Data[[#This Row],[TOTAL CHELTUIELI LEI]]/Data[[#This Row],[CURS VALUTAR EURO BNR 22 07 2020]]</f>
        <v>1181.9383897026921</v>
      </c>
      <c r="N2329" s="49">
        <v>1276</v>
      </c>
      <c r="O2329" s="54"/>
      <c r="P2329" s="54">
        <v>1190</v>
      </c>
      <c r="Q2329" s="54"/>
      <c r="R2329" s="54">
        <f>Data[[#This Row],[PERSOANE ÎNSCRISE ÎN LISTELE ELECTORALE (TURUL 1)            ]]+Data[[#This Row],[PERSOANE ÎNSCRISE ÎN LISTELE ELECTORALE (TURUL AL 2-LEA)]]</f>
        <v>1276</v>
      </c>
      <c r="S2329" s="54">
        <f>Data[[#This Row],[PERSOANE CARE AU PARTICIPAT LA VOT (TURUL 1)]]+Data[[#This Row],[PERSOANE CARE AU PARTICIPAT LA VOT  (TURUL AL 2-LEA)]]</f>
        <v>1190</v>
      </c>
      <c r="T2329" s="41">
        <f>Data[[#This Row],[TOTAL CHELTUIELI LEI]]/Data[[#This Row],[NUMĂRUL PERSOANELOR ÎNSCRISE ÎN LISTELE ELECTORALE]]</f>
        <v>4.4833072100313478</v>
      </c>
      <c r="U2329" s="41">
        <f>Data[[#This Row],[TOTAL CHELTUIELI EURO]]/Data[[#This Row],[NUMĂRUL PERSOANELOR ÎNSCRISE ÎN LISTELE ELECTORALE]]</f>
        <v>0.92628400446919446</v>
      </c>
      <c r="V2329" s="41">
        <f>Data[[#This Row],[TOTAL CHELTUIELI LEI]]/Data[[#This Row],[NUMĂRUL PERSOANELOR CARE AU PARTICIPAT LA VOT]]</f>
        <v>4.8073109243697481</v>
      </c>
      <c r="W2329" s="41">
        <f>Data[[#This Row],[TOTAL CHELTUIELI EURO]]/Data[[#This Row],[NUMĂRUL PERSOANELOR CARE AU PARTICIPAT LA VOT]]</f>
        <v>0.99322553756528753</v>
      </c>
      <c r="X2329" s="43">
        <v>4.8400999999999996</v>
      </c>
      <c r="Y2329" s="114" t="s">
        <v>2895</v>
      </c>
      <c r="Z2329" s="44">
        <v>4</v>
      </c>
      <c r="AA2329" s="115" t="s">
        <v>3105</v>
      </c>
      <c r="AB2329" s="44">
        <v>0</v>
      </c>
      <c r="AC2329" s="45"/>
    </row>
    <row r="2330" spans="1:29" x14ac:dyDescent="0.2">
      <c r="A2330" s="37">
        <v>2329</v>
      </c>
      <c r="B2330" s="38" t="s">
        <v>477</v>
      </c>
      <c r="C2330" s="39" t="s">
        <v>509</v>
      </c>
      <c r="D2330" s="40">
        <v>44101</v>
      </c>
      <c r="E2330" s="38">
        <v>1</v>
      </c>
      <c r="F2330" s="38"/>
      <c r="G2330" s="38" t="s">
        <v>2</v>
      </c>
      <c r="H2330" s="38" t="s">
        <v>2</v>
      </c>
      <c r="I2330" s="39">
        <v>0</v>
      </c>
      <c r="J2330" s="39">
        <v>281</v>
      </c>
      <c r="K2330" s="39">
        <v>0</v>
      </c>
      <c r="L2330" s="41">
        <f>SUM(Data[[#This Row],[CHELTUIELI DE PERSONAL LEI]:[CHELTUIELI DE CAPITAL (ACTIVE NEFINANCIARE ) LEI]])</f>
        <v>281</v>
      </c>
      <c r="M2330" s="41">
        <f>Data[[#This Row],[TOTAL CHELTUIELI LEI]]/Data[[#This Row],[CURS VALUTAR EURO BNR 22 07 2020]]</f>
        <v>58.056651722071862</v>
      </c>
      <c r="N2330" s="49">
        <v>1989</v>
      </c>
      <c r="O2330" s="54"/>
      <c r="P2330" s="54">
        <v>1279</v>
      </c>
      <c r="Q2330" s="54"/>
      <c r="R2330" s="54">
        <f>Data[[#This Row],[PERSOANE ÎNSCRISE ÎN LISTELE ELECTORALE (TURUL 1)            ]]+Data[[#This Row],[PERSOANE ÎNSCRISE ÎN LISTELE ELECTORALE (TURUL AL 2-LEA)]]</f>
        <v>1989</v>
      </c>
      <c r="S2330" s="54">
        <f>Data[[#This Row],[PERSOANE CARE AU PARTICIPAT LA VOT (TURUL 1)]]+Data[[#This Row],[PERSOANE CARE AU PARTICIPAT LA VOT  (TURUL AL 2-LEA)]]</f>
        <v>1279</v>
      </c>
      <c r="T2330" s="41">
        <f>Data[[#This Row],[TOTAL CHELTUIELI LEI]]/Data[[#This Row],[NUMĂRUL PERSOANELOR ÎNSCRISE ÎN LISTELE ELECTORALE]]</f>
        <v>0.1412770236299648</v>
      </c>
      <c r="U2330" s="41">
        <f>Data[[#This Row],[TOTAL CHELTUIELI EURO]]/Data[[#This Row],[NUMĂRUL PERSOANELOR ÎNSCRISE ÎN LISTELE ELECTORALE]]</f>
        <v>2.9188864616426276E-2</v>
      </c>
      <c r="V2330" s="41">
        <f>Data[[#This Row],[TOTAL CHELTUIELI LEI]]/Data[[#This Row],[NUMĂRUL PERSOANELOR CARE AU PARTICIPAT LA VOT]]</f>
        <v>0.21970289288506645</v>
      </c>
      <c r="W2330" s="41">
        <f>Data[[#This Row],[TOTAL CHELTUIELI EURO]]/Data[[#This Row],[NUMĂRUL PERSOANELOR CARE AU PARTICIPAT LA VOT]]</f>
        <v>4.5392221831174244E-2</v>
      </c>
      <c r="X2330" s="43">
        <v>4.8400999999999996</v>
      </c>
      <c r="Y2330" s="114" t="s">
        <v>2890</v>
      </c>
      <c r="Z2330" s="44">
        <v>0</v>
      </c>
      <c r="AA2330" s="115" t="s">
        <v>3105</v>
      </c>
      <c r="AB2330" s="44">
        <v>0</v>
      </c>
      <c r="AC2330" s="45"/>
    </row>
    <row r="2331" spans="1:29" x14ac:dyDescent="0.2">
      <c r="A2331" s="37">
        <v>2330</v>
      </c>
      <c r="B2331" s="38" t="s">
        <v>477</v>
      </c>
      <c r="C2331" s="39" t="s">
        <v>510</v>
      </c>
      <c r="D2331" s="40">
        <v>44101</v>
      </c>
      <c r="E2331" s="38">
        <v>1</v>
      </c>
      <c r="F2331" s="38"/>
      <c r="G2331" s="38" t="s">
        <v>2</v>
      </c>
      <c r="H2331" s="38" t="s">
        <v>2</v>
      </c>
      <c r="I2331" s="39">
        <v>0</v>
      </c>
      <c r="J2331" s="39">
        <v>5796</v>
      </c>
      <c r="K2331" s="39">
        <v>0</v>
      </c>
      <c r="L2331" s="41">
        <f>SUM(Data[[#This Row],[CHELTUIELI DE PERSONAL LEI]:[CHELTUIELI DE CAPITAL (ACTIVE NEFINANCIARE ) LEI]])</f>
        <v>5796</v>
      </c>
      <c r="M2331" s="41">
        <f>Data[[#This Row],[TOTAL CHELTUIELI LEI]]/Data[[#This Row],[CURS VALUTAR EURO BNR 22 07 2020]]</f>
        <v>1197.4959195057954</v>
      </c>
      <c r="N2331" s="49">
        <v>1617</v>
      </c>
      <c r="O2331" s="54"/>
      <c r="P2331" s="54">
        <v>1198</v>
      </c>
      <c r="Q2331" s="54"/>
      <c r="R2331" s="54">
        <f>Data[[#This Row],[PERSOANE ÎNSCRISE ÎN LISTELE ELECTORALE (TURUL 1)            ]]+Data[[#This Row],[PERSOANE ÎNSCRISE ÎN LISTELE ELECTORALE (TURUL AL 2-LEA)]]</f>
        <v>1617</v>
      </c>
      <c r="S2331" s="54">
        <f>Data[[#This Row],[PERSOANE CARE AU PARTICIPAT LA VOT (TURUL 1)]]+Data[[#This Row],[PERSOANE CARE AU PARTICIPAT LA VOT  (TURUL AL 2-LEA)]]</f>
        <v>1198</v>
      </c>
      <c r="T2331" s="41">
        <f>Data[[#This Row],[TOTAL CHELTUIELI LEI]]/Data[[#This Row],[NUMĂRUL PERSOANELOR ÎNSCRISE ÎN LISTELE ELECTORALE]]</f>
        <v>3.5844155844155843</v>
      </c>
      <c r="U2331" s="41">
        <f>Data[[#This Row],[TOTAL CHELTUIELI EURO]]/Data[[#This Row],[NUMĂRUL PERSOANELOR ÎNSCRISE ÎN LISTELE ELECTORALE]]</f>
        <v>0.74056643135794398</v>
      </c>
      <c r="V2331" s="41">
        <f>Data[[#This Row],[TOTAL CHELTUIELI LEI]]/Data[[#This Row],[NUMĂRUL PERSOANELOR CARE AU PARTICIPAT LA VOT]]</f>
        <v>4.8380634390651087</v>
      </c>
      <c r="W2331" s="41">
        <f>Data[[#This Row],[TOTAL CHELTUIELI EURO]]/Data[[#This Row],[NUMĂRUL PERSOANELOR CARE AU PARTICIPAT LA VOT]]</f>
        <v>0.99957923164089768</v>
      </c>
      <c r="X2331" s="43">
        <v>4.8400999999999996</v>
      </c>
      <c r="Y2331" s="114" t="s">
        <v>2884</v>
      </c>
      <c r="Z2331" s="44">
        <v>3</v>
      </c>
      <c r="AA2331" s="115" t="s">
        <v>3105</v>
      </c>
      <c r="AB2331" s="44">
        <v>0</v>
      </c>
      <c r="AC2331" s="45"/>
    </row>
    <row r="2332" spans="1:29" x14ac:dyDescent="0.2">
      <c r="A2332" s="37">
        <v>2331</v>
      </c>
      <c r="B2332" s="38" t="s">
        <v>477</v>
      </c>
      <c r="C2332" s="39" t="s">
        <v>511</v>
      </c>
      <c r="D2332" s="40">
        <v>44101</v>
      </c>
      <c r="E2332" s="38">
        <v>1</v>
      </c>
      <c r="F2332" s="38"/>
      <c r="G2332" s="38" t="s">
        <v>2</v>
      </c>
      <c r="H2332" s="38" t="s">
        <v>2</v>
      </c>
      <c r="I2332" s="39">
        <v>0</v>
      </c>
      <c r="J2332" s="39">
        <v>3173</v>
      </c>
      <c r="K2332" s="39">
        <v>0</v>
      </c>
      <c r="L2332" s="41">
        <f>SUM(Data[[#This Row],[CHELTUIELI DE PERSONAL LEI]:[CHELTUIELI DE CAPITAL (ACTIVE NEFINANCIARE ) LEI]])</f>
        <v>3173</v>
      </c>
      <c r="M2332" s="41">
        <f>Data[[#This Row],[TOTAL CHELTUIELI LEI]]/Data[[#This Row],[CURS VALUTAR EURO BNR 22 07 2020]]</f>
        <v>655.5649676659574</v>
      </c>
      <c r="N2332" s="49">
        <v>2715</v>
      </c>
      <c r="O2332" s="54"/>
      <c r="P2332" s="54">
        <v>1601</v>
      </c>
      <c r="Q2332" s="54"/>
      <c r="R2332" s="54">
        <f>Data[[#This Row],[PERSOANE ÎNSCRISE ÎN LISTELE ELECTORALE (TURUL 1)            ]]+Data[[#This Row],[PERSOANE ÎNSCRISE ÎN LISTELE ELECTORALE (TURUL AL 2-LEA)]]</f>
        <v>2715</v>
      </c>
      <c r="S2332" s="54">
        <f>Data[[#This Row],[PERSOANE CARE AU PARTICIPAT LA VOT (TURUL 1)]]+Data[[#This Row],[PERSOANE CARE AU PARTICIPAT LA VOT  (TURUL AL 2-LEA)]]</f>
        <v>1601</v>
      </c>
      <c r="T2332" s="41">
        <f>Data[[#This Row],[TOTAL CHELTUIELI LEI]]/Data[[#This Row],[NUMĂRUL PERSOANELOR ÎNSCRISE ÎN LISTELE ELECTORALE]]</f>
        <v>1.1686924493554327</v>
      </c>
      <c r="U2332" s="41">
        <f>Data[[#This Row],[TOTAL CHELTUIELI EURO]]/Data[[#This Row],[NUMĂRUL PERSOANELOR ÎNSCRISE ÎN LISTELE ELECTORALE]]</f>
        <v>0.24146039324712978</v>
      </c>
      <c r="V2332" s="41">
        <f>Data[[#This Row],[TOTAL CHELTUIELI LEI]]/Data[[#This Row],[NUMĂRUL PERSOANELOR CARE AU PARTICIPAT LA VOT]]</f>
        <v>1.9818863210493443</v>
      </c>
      <c r="W2332" s="41">
        <f>Data[[#This Row],[TOTAL CHELTUIELI EURO]]/Data[[#This Row],[NUMĂRUL PERSOANELOR CARE AU PARTICIPAT LA VOT]]</f>
        <v>0.40947218467580099</v>
      </c>
      <c r="X2332" s="43">
        <v>4.8400999999999996</v>
      </c>
      <c r="Y2332" s="114" t="s">
        <v>2894</v>
      </c>
      <c r="Z2332" s="44">
        <v>1</v>
      </c>
      <c r="AA2332" s="115" t="s">
        <v>3105</v>
      </c>
      <c r="AB2332" s="44">
        <v>0</v>
      </c>
      <c r="AC2332" s="45"/>
    </row>
    <row r="2333" spans="1:29" x14ac:dyDescent="0.2">
      <c r="A2333" s="37">
        <v>2332</v>
      </c>
      <c r="B2333" s="38" t="s">
        <v>477</v>
      </c>
      <c r="C2333" s="39" t="s">
        <v>512</v>
      </c>
      <c r="D2333" s="40">
        <v>44101</v>
      </c>
      <c r="E2333" s="38">
        <v>1</v>
      </c>
      <c r="F2333" s="38"/>
      <c r="G2333" s="38" t="s">
        <v>2</v>
      </c>
      <c r="H2333" s="38" t="s">
        <v>2</v>
      </c>
      <c r="I2333" s="39">
        <v>5658</v>
      </c>
      <c r="J2333" s="39">
        <v>11203</v>
      </c>
      <c r="K2333" s="39">
        <v>0</v>
      </c>
      <c r="L2333" s="41">
        <f>SUM(Data[[#This Row],[CHELTUIELI DE PERSONAL LEI]:[CHELTUIELI DE CAPITAL (ACTIVE NEFINANCIARE ) LEI]])</f>
        <v>16861</v>
      </c>
      <c r="M2333" s="41">
        <f>Data[[#This Row],[TOTAL CHELTUIELI LEI]]/Data[[#This Row],[CURS VALUTAR EURO BNR 22 07 2020]]</f>
        <v>3483.6057106258136</v>
      </c>
      <c r="N2333" s="49">
        <v>2057</v>
      </c>
      <c r="O2333" s="54"/>
      <c r="P2333" s="54">
        <v>1759</v>
      </c>
      <c r="Q2333" s="54"/>
      <c r="R2333" s="54">
        <f>Data[[#This Row],[PERSOANE ÎNSCRISE ÎN LISTELE ELECTORALE (TURUL 1)            ]]+Data[[#This Row],[PERSOANE ÎNSCRISE ÎN LISTELE ELECTORALE (TURUL AL 2-LEA)]]</f>
        <v>2057</v>
      </c>
      <c r="S2333" s="54">
        <f>Data[[#This Row],[PERSOANE CARE AU PARTICIPAT LA VOT (TURUL 1)]]+Data[[#This Row],[PERSOANE CARE AU PARTICIPAT LA VOT  (TURUL AL 2-LEA)]]</f>
        <v>1759</v>
      </c>
      <c r="T2333" s="41">
        <f>Data[[#This Row],[TOTAL CHELTUIELI LEI]]/Data[[#This Row],[NUMĂRUL PERSOANELOR ÎNSCRISE ÎN LISTELE ELECTORALE]]</f>
        <v>8.1968886728245014</v>
      </c>
      <c r="U2333" s="41">
        <f>Data[[#This Row],[TOTAL CHELTUIELI EURO]]/Data[[#This Row],[NUMĂRUL PERSOANELOR ÎNSCRISE ÎN LISTELE ELECTORALE]]</f>
        <v>1.693537049404868</v>
      </c>
      <c r="V2333" s="41">
        <f>Data[[#This Row],[TOTAL CHELTUIELI LEI]]/Data[[#This Row],[NUMĂRUL PERSOANELOR CARE AU PARTICIPAT LA VOT]]</f>
        <v>9.5855599772598072</v>
      </c>
      <c r="W2333" s="41">
        <f>Data[[#This Row],[TOTAL CHELTUIELI EURO]]/Data[[#This Row],[NUMĂRUL PERSOANELOR CARE AU PARTICIPAT LA VOT]]</f>
        <v>1.9804466802875575</v>
      </c>
      <c r="X2333" s="43">
        <v>4.8400999999999996</v>
      </c>
      <c r="Y2333" s="114" t="s">
        <v>2896</v>
      </c>
      <c r="Z2333" s="44">
        <v>8</v>
      </c>
      <c r="AA2333" s="115" t="s">
        <v>3107</v>
      </c>
      <c r="AB2333" s="44">
        <v>1</v>
      </c>
      <c r="AC2333" s="45"/>
    </row>
    <row r="2334" spans="1:29" x14ac:dyDescent="0.2">
      <c r="A2334" s="37">
        <v>2333</v>
      </c>
      <c r="B2334" s="38" t="s">
        <v>477</v>
      </c>
      <c r="C2334" s="39" t="s">
        <v>513</v>
      </c>
      <c r="D2334" s="40">
        <v>44101</v>
      </c>
      <c r="E2334" s="38">
        <v>1</v>
      </c>
      <c r="F2334" s="38"/>
      <c r="G2334" s="38" t="s">
        <v>2</v>
      </c>
      <c r="H2334" s="38" t="s">
        <v>2</v>
      </c>
      <c r="I2334" s="39">
        <v>1800</v>
      </c>
      <c r="J2334" s="39">
        <v>0</v>
      </c>
      <c r="K2334" s="39">
        <v>0</v>
      </c>
      <c r="L2334" s="41">
        <f>SUM(Data[[#This Row],[CHELTUIELI DE PERSONAL LEI]:[CHELTUIELI DE CAPITAL (ACTIVE NEFINANCIARE ) LEI]])</f>
        <v>1800</v>
      </c>
      <c r="M2334" s="41">
        <f>Data[[#This Row],[TOTAL CHELTUIELI LEI]]/Data[[#This Row],[CURS VALUTAR EURO BNR 22 07 2020]]</f>
        <v>371.89314270366316</v>
      </c>
      <c r="N2334" s="49">
        <v>2060</v>
      </c>
      <c r="O2334" s="54"/>
      <c r="P2334" s="54">
        <v>1344</v>
      </c>
      <c r="Q2334" s="54"/>
      <c r="R2334" s="54">
        <f>Data[[#This Row],[PERSOANE ÎNSCRISE ÎN LISTELE ELECTORALE (TURUL 1)            ]]+Data[[#This Row],[PERSOANE ÎNSCRISE ÎN LISTELE ELECTORALE (TURUL AL 2-LEA)]]</f>
        <v>2060</v>
      </c>
      <c r="S2334" s="54">
        <f>Data[[#This Row],[PERSOANE CARE AU PARTICIPAT LA VOT (TURUL 1)]]+Data[[#This Row],[PERSOANE CARE AU PARTICIPAT LA VOT  (TURUL AL 2-LEA)]]</f>
        <v>1344</v>
      </c>
      <c r="T2334" s="41">
        <f>Data[[#This Row],[TOTAL CHELTUIELI LEI]]/Data[[#This Row],[NUMĂRUL PERSOANELOR ÎNSCRISE ÎN LISTELE ELECTORALE]]</f>
        <v>0.87378640776699024</v>
      </c>
      <c r="U2334" s="41">
        <f>Data[[#This Row],[TOTAL CHELTUIELI EURO]]/Data[[#This Row],[NUMĂRUL PERSOANELOR ÎNSCRISE ÎN LISTELE ELECTORALE]]</f>
        <v>0.18053065179789474</v>
      </c>
      <c r="V2334" s="41">
        <f>Data[[#This Row],[TOTAL CHELTUIELI LEI]]/Data[[#This Row],[NUMĂRUL PERSOANELOR CARE AU PARTICIPAT LA VOT]]</f>
        <v>1.3392857142857142</v>
      </c>
      <c r="W2334" s="41">
        <f>Data[[#This Row],[TOTAL CHELTUIELI EURO]]/Data[[#This Row],[NUMĂRUL PERSOANELOR CARE AU PARTICIPAT LA VOT]]</f>
        <v>0.27670620736879697</v>
      </c>
      <c r="X2334" s="43">
        <v>4.8400999999999996</v>
      </c>
      <c r="Y2334" s="114" t="s">
        <v>2890</v>
      </c>
      <c r="Z2334" s="44">
        <v>0</v>
      </c>
      <c r="AA2334" s="115" t="s">
        <v>3105</v>
      </c>
      <c r="AB2334" s="44">
        <v>0</v>
      </c>
      <c r="AC2334" s="45"/>
    </row>
    <row r="2335" spans="1:29" x14ac:dyDescent="0.2">
      <c r="A2335" s="37">
        <v>2334</v>
      </c>
      <c r="B2335" s="38" t="s">
        <v>477</v>
      </c>
      <c r="C2335" s="39" t="s">
        <v>514</v>
      </c>
      <c r="D2335" s="40">
        <v>44101</v>
      </c>
      <c r="E2335" s="38">
        <v>1</v>
      </c>
      <c r="F2335" s="38"/>
      <c r="G2335" s="38" t="s">
        <v>2</v>
      </c>
      <c r="H2335" s="38" t="s">
        <v>2</v>
      </c>
      <c r="I2335" s="39">
        <v>2400</v>
      </c>
      <c r="J2335" s="39">
        <v>5348</v>
      </c>
      <c r="K2335" s="39">
        <v>0</v>
      </c>
      <c r="L2335" s="41">
        <f>SUM(Data[[#This Row],[CHELTUIELI DE PERSONAL LEI]:[CHELTUIELI DE CAPITAL (ACTIVE NEFINANCIARE ) LEI]])</f>
        <v>7748</v>
      </c>
      <c r="M2335" s="41">
        <f>Data[[#This Row],[TOTAL CHELTUIELI LEI]]/Data[[#This Row],[CURS VALUTAR EURO BNR 22 07 2020]]</f>
        <v>1600.793372037768</v>
      </c>
      <c r="N2335" s="49">
        <v>4140</v>
      </c>
      <c r="O2335" s="54"/>
      <c r="P2335" s="54">
        <v>2359</v>
      </c>
      <c r="Q2335" s="54"/>
      <c r="R2335" s="54">
        <f>Data[[#This Row],[PERSOANE ÎNSCRISE ÎN LISTELE ELECTORALE (TURUL 1)            ]]+Data[[#This Row],[PERSOANE ÎNSCRISE ÎN LISTELE ELECTORALE (TURUL AL 2-LEA)]]</f>
        <v>4140</v>
      </c>
      <c r="S2335" s="54">
        <f>Data[[#This Row],[PERSOANE CARE AU PARTICIPAT LA VOT (TURUL 1)]]+Data[[#This Row],[PERSOANE CARE AU PARTICIPAT LA VOT  (TURUL AL 2-LEA)]]</f>
        <v>2359</v>
      </c>
      <c r="T2335" s="41">
        <f>Data[[#This Row],[TOTAL CHELTUIELI LEI]]/Data[[#This Row],[NUMĂRUL PERSOANELOR ÎNSCRISE ÎN LISTELE ELECTORALE]]</f>
        <v>1.8714975845410629</v>
      </c>
      <c r="U2335" s="41">
        <f>Data[[#This Row],[TOTAL CHELTUIELI EURO]]/Data[[#This Row],[NUMĂRUL PERSOANELOR ÎNSCRISE ÎN LISTELE ELECTORALE]]</f>
        <v>0.38666506570960579</v>
      </c>
      <c r="V2335" s="41">
        <f>Data[[#This Row],[TOTAL CHELTUIELI LEI]]/Data[[#This Row],[NUMĂRUL PERSOANELOR CARE AU PARTICIPAT LA VOT]]</f>
        <v>3.2844425604069523</v>
      </c>
      <c r="W2335" s="41">
        <f>Data[[#This Row],[TOTAL CHELTUIELI EURO]]/Data[[#This Row],[NUMĂRUL PERSOANELOR CARE AU PARTICIPAT LA VOT]]</f>
        <v>0.67858981434411525</v>
      </c>
      <c r="X2335" s="43">
        <v>4.8400999999999996</v>
      </c>
      <c r="Y2335" s="114" t="s">
        <v>2894</v>
      </c>
      <c r="Z2335" s="44">
        <v>1</v>
      </c>
      <c r="AA2335" s="115" t="s">
        <v>3105</v>
      </c>
      <c r="AB2335" s="44">
        <v>0</v>
      </c>
      <c r="AC2335" s="45"/>
    </row>
    <row r="2336" spans="1:29" x14ac:dyDescent="0.2">
      <c r="A2336" s="37">
        <v>2335</v>
      </c>
      <c r="B2336" s="38" t="s">
        <v>477</v>
      </c>
      <c r="C2336" s="39" t="s">
        <v>300</v>
      </c>
      <c r="D2336" s="40">
        <v>44101</v>
      </c>
      <c r="E2336" s="38">
        <v>1</v>
      </c>
      <c r="F2336" s="38"/>
      <c r="G2336" s="38" t="s">
        <v>2</v>
      </c>
      <c r="H2336" s="38" t="s">
        <v>2</v>
      </c>
      <c r="I2336" s="39">
        <v>0</v>
      </c>
      <c r="J2336" s="39">
        <v>2895.04</v>
      </c>
      <c r="K2336" s="39">
        <v>0</v>
      </c>
      <c r="L2336" s="41">
        <f>SUM(Data[[#This Row],[CHELTUIELI DE PERSONAL LEI]:[CHELTUIELI DE CAPITAL (ACTIVE NEFINANCIARE ) LEI]])</f>
        <v>2895.04</v>
      </c>
      <c r="M2336" s="41">
        <f>Data[[#This Row],[TOTAL CHELTUIELI LEI]]/Data[[#This Row],[CURS VALUTAR EURO BNR 22 07 2020]]</f>
        <v>598.13640214045165</v>
      </c>
      <c r="N2336" s="49">
        <v>2010</v>
      </c>
      <c r="O2336" s="54"/>
      <c r="P2336" s="54">
        <v>1157</v>
      </c>
      <c r="Q2336" s="54"/>
      <c r="R2336" s="54">
        <f>Data[[#This Row],[PERSOANE ÎNSCRISE ÎN LISTELE ELECTORALE (TURUL 1)            ]]+Data[[#This Row],[PERSOANE ÎNSCRISE ÎN LISTELE ELECTORALE (TURUL AL 2-LEA)]]</f>
        <v>2010</v>
      </c>
      <c r="S2336" s="54">
        <f>Data[[#This Row],[PERSOANE CARE AU PARTICIPAT LA VOT (TURUL 1)]]+Data[[#This Row],[PERSOANE CARE AU PARTICIPAT LA VOT  (TURUL AL 2-LEA)]]</f>
        <v>1157</v>
      </c>
      <c r="T2336" s="41">
        <f>Data[[#This Row],[TOTAL CHELTUIELI LEI]]/Data[[#This Row],[NUMĂRUL PERSOANELOR ÎNSCRISE ÎN LISTELE ELECTORALE]]</f>
        <v>1.4403184079601989</v>
      </c>
      <c r="U2336" s="41">
        <f>Data[[#This Row],[TOTAL CHELTUIELI EURO]]/Data[[#This Row],[NUMĂRUL PERSOANELOR ÎNSCRISE ÎN LISTELE ELECTORALE]]</f>
        <v>0.29758029957236398</v>
      </c>
      <c r="V2336" s="41">
        <f>Data[[#This Row],[TOTAL CHELTUIELI LEI]]/Data[[#This Row],[NUMĂRUL PERSOANELOR CARE AU PARTICIPAT LA VOT]]</f>
        <v>2.5021953327571307</v>
      </c>
      <c r="W2336" s="41">
        <f>Data[[#This Row],[TOTAL CHELTUIELI EURO]]/Data[[#This Row],[NUMĂRUL PERSOANELOR CARE AU PARTICIPAT LA VOT]]</f>
        <v>0.51697182553193743</v>
      </c>
      <c r="X2336" s="43">
        <v>4.8400999999999996</v>
      </c>
      <c r="Y2336" s="114" t="s">
        <v>2894</v>
      </c>
      <c r="Z2336" s="44">
        <v>1</v>
      </c>
      <c r="AA2336" s="115" t="s">
        <v>3105</v>
      </c>
      <c r="AB2336" s="44">
        <v>0</v>
      </c>
      <c r="AC2336" s="45"/>
    </row>
    <row r="2337" spans="1:29" x14ac:dyDescent="0.2">
      <c r="A2337" s="37">
        <v>2336</v>
      </c>
      <c r="B2337" s="38" t="s">
        <v>477</v>
      </c>
      <c r="C2337" s="39" t="s">
        <v>515</v>
      </c>
      <c r="D2337" s="40">
        <v>44101</v>
      </c>
      <c r="E2337" s="38">
        <v>1</v>
      </c>
      <c r="F2337" s="38"/>
      <c r="G2337" s="38" t="s">
        <v>2</v>
      </c>
      <c r="H2337" s="38" t="s">
        <v>2</v>
      </c>
      <c r="I2337" s="39">
        <v>3600</v>
      </c>
      <c r="J2337" s="39">
        <v>5769.81</v>
      </c>
      <c r="K2337" s="39">
        <v>0</v>
      </c>
      <c r="L2337" s="41">
        <f>SUM(Data[[#This Row],[CHELTUIELI DE PERSONAL LEI]:[CHELTUIELI DE CAPITAL (ACTIVE NEFINANCIARE ) LEI]])</f>
        <v>9369.8100000000013</v>
      </c>
      <c r="M2337" s="41">
        <f>Data[[#This Row],[TOTAL CHELTUIELI LEI]]/Data[[#This Row],[CURS VALUTAR EURO BNR 22 07 2020]]</f>
        <v>1935.8711596867838</v>
      </c>
      <c r="N2337" s="49">
        <v>1745</v>
      </c>
      <c r="O2337" s="54"/>
      <c r="P2337" s="54">
        <v>1227</v>
      </c>
      <c r="Q2337" s="54"/>
      <c r="R2337" s="54">
        <f>Data[[#This Row],[PERSOANE ÎNSCRISE ÎN LISTELE ELECTORALE (TURUL 1)            ]]+Data[[#This Row],[PERSOANE ÎNSCRISE ÎN LISTELE ELECTORALE (TURUL AL 2-LEA)]]</f>
        <v>1745</v>
      </c>
      <c r="S2337" s="54">
        <f>Data[[#This Row],[PERSOANE CARE AU PARTICIPAT LA VOT (TURUL 1)]]+Data[[#This Row],[PERSOANE CARE AU PARTICIPAT LA VOT  (TURUL AL 2-LEA)]]</f>
        <v>1227</v>
      </c>
      <c r="T2337" s="41">
        <f>Data[[#This Row],[TOTAL CHELTUIELI LEI]]/Data[[#This Row],[NUMĂRUL PERSOANELOR ÎNSCRISE ÎN LISTELE ELECTORALE]]</f>
        <v>5.3695186246418345</v>
      </c>
      <c r="U2337" s="41">
        <f>Data[[#This Row],[TOTAL CHELTUIELI EURO]]/Data[[#This Row],[NUMĂRUL PERSOANELOR ÎNSCRISE ÎN LISTELE ELECTORALE]]</f>
        <v>1.1093817534021684</v>
      </c>
      <c r="V2337" s="41">
        <f>Data[[#This Row],[TOTAL CHELTUIELI LEI]]/Data[[#This Row],[NUMĂRUL PERSOANELOR CARE AU PARTICIPAT LA VOT]]</f>
        <v>7.6363569682151597</v>
      </c>
      <c r="W2337" s="41">
        <f>Data[[#This Row],[TOTAL CHELTUIELI EURO]]/Data[[#This Row],[NUMĂRUL PERSOANELOR CARE AU PARTICIPAT LA VOT]]</f>
        <v>1.5777271065091962</v>
      </c>
      <c r="X2337" s="43">
        <v>4.8400999999999996</v>
      </c>
      <c r="Y2337" s="114" t="s">
        <v>2892</v>
      </c>
      <c r="Z2337" s="44">
        <v>5</v>
      </c>
      <c r="AA2337" s="115" t="s">
        <v>3107</v>
      </c>
      <c r="AB2337" s="44">
        <v>1</v>
      </c>
      <c r="AC2337" s="45"/>
    </row>
    <row r="2338" spans="1:29" x14ac:dyDescent="0.2">
      <c r="A2338" s="37">
        <v>2337</v>
      </c>
      <c r="B2338" s="38" t="s">
        <v>477</v>
      </c>
      <c r="C2338" s="39" t="s">
        <v>516</v>
      </c>
      <c r="D2338" s="40">
        <v>44101</v>
      </c>
      <c r="E2338" s="38">
        <v>1</v>
      </c>
      <c r="F2338" s="38"/>
      <c r="G2338" s="38" t="s">
        <v>2</v>
      </c>
      <c r="H2338" s="38" t="s">
        <v>2</v>
      </c>
      <c r="I2338" s="39">
        <v>9200</v>
      </c>
      <c r="J2338" s="39">
        <v>4304.8999999999996</v>
      </c>
      <c r="K2338" s="39">
        <v>0</v>
      </c>
      <c r="L2338" s="41">
        <f>SUM(Data[[#This Row],[CHELTUIELI DE PERSONAL LEI]:[CHELTUIELI DE CAPITAL (ACTIVE NEFINANCIARE ) LEI]])</f>
        <v>13504.9</v>
      </c>
      <c r="M2338" s="41">
        <f>Data[[#This Row],[TOTAL CHELTUIELI LEI]]/Data[[#This Row],[CURS VALUTAR EURO BNR 22 07 2020]]</f>
        <v>2790.2109460548336</v>
      </c>
      <c r="N2338" s="49">
        <v>2143</v>
      </c>
      <c r="O2338" s="54"/>
      <c r="P2338" s="54">
        <v>1393</v>
      </c>
      <c r="Q2338" s="54"/>
      <c r="R2338" s="54">
        <f>Data[[#This Row],[PERSOANE ÎNSCRISE ÎN LISTELE ELECTORALE (TURUL 1)            ]]+Data[[#This Row],[PERSOANE ÎNSCRISE ÎN LISTELE ELECTORALE (TURUL AL 2-LEA)]]</f>
        <v>2143</v>
      </c>
      <c r="S2338" s="54">
        <f>Data[[#This Row],[PERSOANE CARE AU PARTICIPAT LA VOT (TURUL 1)]]+Data[[#This Row],[PERSOANE CARE AU PARTICIPAT LA VOT  (TURUL AL 2-LEA)]]</f>
        <v>1393</v>
      </c>
      <c r="T2338" s="41">
        <f>Data[[#This Row],[TOTAL CHELTUIELI LEI]]/Data[[#This Row],[NUMĂRUL PERSOANELOR ÎNSCRISE ÎN LISTELE ELECTORALE]]</f>
        <v>6.3018665422305178</v>
      </c>
      <c r="U2338" s="41">
        <f>Data[[#This Row],[TOTAL CHELTUIELI EURO]]/Data[[#This Row],[NUMĂRUL PERSOANELOR ÎNSCRISE ÎN LISTELE ELECTORALE]]</f>
        <v>1.3020116407162079</v>
      </c>
      <c r="V2338" s="41">
        <f>Data[[#This Row],[TOTAL CHELTUIELI LEI]]/Data[[#This Row],[NUMĂRUL PERSOANELOR CARE AU PARTICIPAT LA VOT]]</f>
        <v>9.694831299353913</v>
      </c>
      <c r="W2338" s="41">
        <f>Data[[#This Row],[TOTAL CHELTUIELI EURO]]/Data[[#This Row],[NUMĂRUL PERSOANELOR CARE AU PARTICIPAT LA VOT]]</f>
        <v>2.0030229332769802</v>
      </c>
      <c r="X2338" s="43">
        <v>4.8400999999999996</v>
      </c>
      <c r="Y2338" s="114" t="s">
        <v>2889</v>
      </c>
      <c r="Z2338" s="44">
        <v>6</v>
      </c>
      <c r="AA2338" s="115" t="s">
        <v>3107</v>
      </c>
      <c r="AB2338" s="44">
        <v>1</v>
      </c>
      <c r="AC2338" s="45"/>
    </row>
    <row r="2339" spans="1:29" x14ac:dyDescent="0.2">
      <c r="A2339" s="37">
        <v>2338</v>
      </c>
      <c r="B2339" s="38" t="s">
        <v>477</v>
      </c>
      <c r="C2339" s="39" t="s">
        <v>517</v>
      </c>
      <c r="D2339" s="40">
        <v>44101</v>
      </c>
      <c r="E2339" s="38">
        <v>1</v>
      </c>
      <c r="F2339" s="38"/>
      <c r="G2339" s="38" t="s">
        <v>2</v>
      </c>
      <c r="H2339" s="38" t="s">
        <v>2</v>
      </c>
      <c r="I2339" s="39">
        <v>6500</v>
      </c>
      <c r="J2339" s="39">
        <v>7254</v>
      </c>
      <c r="K2339" s="39">
        <v>0</v>
      </c>
      <c r="L2339" s="41">
        <f>SUM(Data[[#This Row],[CHELTUIELI DE PERSONAL LEI]:[CHELTUIELI DE CAPITAL (ACTIVE NEFINANCIARE ) LEI]])</f>
        <v>13754</v>
      </c>
      <c r="M2339" s="41">
        <f>Data[[#This Row],[TOTAL CHELTUIELI LEI]]/Data[[#This Row],[CURS VALUTAR EURO BNR 22 07 2020]]</f>
        <v>2841.6768248589906</v>
      </c>
      <c r="N2339" s="49">
        <v>2668</v>
      </c>
      <c r="O2339" s="54"/>
      <c r="P2339" s="54">
        <v>1798</v>
      </c>
      <c r="Q2339" s="54"/>
      <c r="R2339" s="54">
        <f>Data[[#This Row],[PERSOANE ÎNSCRISE ÎN LISTELE ELECTORALE (TURUL 1)            ]]+Data[[#This Row],[PERSOANE ÎNSCRISE ÎN LISTELE ELECTORALE (TURUL AL 2-LEA)]]</f>
        <v>2668</v>
      </c>
      <c r="S2339" s="54">
        <f>Data[[#This Row],[PERSOANE CARE AU PARTICIPAT LA VOT (TURUL 1)]]+Data[[#This Row],[PERSOANE CARE AU PARTICIPAT LA VOT  (TURUL AL 2-LEA)]]</f>
        <v>1798</v>
      </c>
      <c r="T2339" s="41">
        <f>Data[[#This Row],[TOTAL CHELTUIELI LEI]]/Data[[#This Row],[NUMĂRUL PERSOANELOR ÎNSCRISE ÎN LISTELE ELECTORALE]]</f>
        <v>5.1551724137931032</v>
      </c>
      <c r="U2339" s="41">
        <f>Data[[#This Row],[TOTAL CHELTUIELI EURO]]/Data[[#This Row],[NUMĂRUL PERSOANELOR ÎNSCRISE ÎN LISTELE ELECTORALE]]</f>
        <v>1.0650962611915258</v>
      </c>
      <c r="V2339" s="41">
        <f>Data[[#This Row],[TOTAL CHELTUIELI LEI]]/Data[[#This Row],[NUMĂRUL PERSOANELOR CARE AU PARTICIPAT LA VOT]]</f>
        <v>7.649610678531702</v>
      </c>
      <c r="W2339" s="41">
        <f>Data[[#This Row],[TOTAL CHELTUIELI EURO]]/Data[[#This Row],[NUMĂRUL PERSOANELOR CARE AU PARTICIPAT LA VOT]]</f>
        <v>1.5804654198325865</v>
      </c>
      <c r="X2339" s="43">
        <v>4.8400999999999996</v>
      </c>
      <c r="Y2339" s="114" t="s">
        <v>2892</v>
      </c>
      <c r="Z2339" s="44">
        <v>5</v>
      </c>
      <c r="AA2339" s="115" t="s">
        <v>3107</v>
      </c>
      <c r="AB2339" s="44">
        <v>1</v>
      </c>
      <c r="AC2339" s="45"/>
    </row>
    <row r="2340" spans="1:29" x14ac:dyDescent="0.2">
      <c r="A2340" s="37">
        <v>2339</v>
      </c>
      <c r="B2340" s="38" t="s">
        <v>477</v>
      </c>
      <c r="C2340" s="39" t="s">
        <v>518</v>
      </c>
      <c r="D2340" s="40">
        <v>44101</v>
      </c>
      <c r="E2340" s="38">
        <v>1</v>
      </c>
      <c r="F2340" s="38"/>
      <c r="G2340" s="38" t="s">
        <v>2</v>
      </c>
      <c r="H2340" s="38" t="s">
        <v>2</v>
      </c>
      <c r="I2340" s="39">
        <v>0</v>
      </c>
      <c r="J2340" s="39">
        <v>1223.58</v>
      </c>
      <c r="K2340" s="39">
        <v>0</v>
      </c>
      <c r="L2340" s="41">
        <f>SUM(Data[[#This Row],[CHELTUIELI DE PERSONAL LEI]:[CHELTUIELI DE CAPITAL (ACTIVE NEFINANCIARE ) LEI]])</f>
        <v>1223.58</v>
      </c>
      <c r="M2340" s="41">
        <f>Data[[#This Row],[TOTAL CHELTUIELI LEI]]/Data[[#This Row],[CURS VALUTAR EURO BNR 22 07 2020]]</f>
        <v>252.80056197186008</v>
      </c>
      <c r="N2340" s="49">
        <v>1971</v>
      </c>
      <c r="O2340" s="54"/>
      <c r="P2340" s="54">
        <v>1101</v>
      </c>
      <c r="Q2340" s="54"/>
      <c r="R2340" s="54">
        <f>Data[[#This Row],[PERSOANE ÎNSCRISE ÎN LISTELE ELECTORALE (TURUL 1)            ]]+Data[[#This Row],[PERSOANE ÎNSCRISE ÎN LISTELE ELECTORALE (TURUL AL 2-LEA)]]</f>
        <v>1971</v>
      </c>
      <c r="S2340" s="54">
        <f>Data[[#This Row],[PERSOANE CARE AU PARTICIPAT LA VOT (TURUL 1)]]+Data[[#This Row],[PERSOANE CARE AU PARTICIPAT LA VOT  (TURUL AL 2-LEA)]]</f>
        <v>1101</v>
      </c>
      <c r="T2340" s="41">
        <f>Data[[#This Row],[TOTAL CHELTUIELI LEI]]/Data[[#This Row],[NUMĂRUL PERSOANELOR ÎNSCRISE ÎN LISTELE ELECTORALE]]</f>
        <v>0.62079147640791477</v>
      </c>
      <c r="U2340" s="41">
        <f>Data[[#This Row],[TOTAL CHELTUIELI EURO]]/Data[[#This Row],[NUMĂRUL PERSOANELOR ÎNSCRISE ÎN LISTELE ELECTORALE]]</f>
        <v>0.12826005173610355</v>
      </c>
      <c r="V2340" s="41">
        <f>Data[[#This Row],[TOTAL CHELTUIELI LEI]]/Data[[#This Row],[NUMĂRUL PERSOANELOR CARE AU PARTICIPAT LA VOT]]</f>
        <v>1.1113351498637603</v>
      </c>
      <c r="W2340" s="41">
        <f>Data[[#This Row],[TOTAL CHELTUIELI EURO]]/Data[[#This Row],[NUMĂRUL PERSOANELOR CARE AU PARTICIPAT LA VOT]]</f>
        <v>0.22960995637771126</v>
      </c>
      <c r="X2340" s="43">
        <v>4.8400999999999996</v>
      </c>
      <c r="Y2340" s="114" t="s">
        <v>2890</v>
      </c>
      <c r="Z2340" s="44">
        <v>0</v>
      </c>
      <c r="AA2340" s="115" t="s">
        <v>3105</v>
      </c>
      <c r="AB2340" s="44">
        <v>0</v>
      </c>
      <c r="AC2340" s="45"/>
    </row>
    <row r="2341" spans="1:29" x14ac:dyDescent="0.2">
      <c r="A2341" s="37">
        <v>2340</v>
      </c>
      <c r="B2341" s="38" t="s">
        <v>477</v>
      </c>
      <c r="C2341" s="39" t="s">
        <v>519</v>
      </c>
      <c r="D2341" s="40">
        <v>44101</v>
      </c>
      <c r="E2341" s="38">
        <v>1</v>
      </c>
      <c r="F2341" s="38"/>
      <c r="G2341" s="38" t="s">
        <v>2</v>
      </c>
      <c r="H2341" s="38" t="s">
        <v>2</v>
      </c>
      <c r="I2341" s="39">
        <v>0</v>
      </c>
      <c r="J2341" s="39">
        <v>2572.39</v>
      </c>
      <c r="K2341" s="39">
        <v>0</v>
      </c>
      <c r="L2341" s="41">
        <f>SUM(Data[[#This Row],[CHELTUIELI DE PERSONAL LEI]:[CHELTUIELI DE CAPITAL (ACTIVE NEFINANCIARE ) LEI]])</f>
        <v>2572.39</v>
      </c>
      <c r="M2341" s="41">
        <f>Data[[#This Row],[TOTAL CHELTUIELI LEI]]/Data[[#This Row],[CURS VALUTAR EURO BNR 22 07 2020]]</f>
        <v>531.47455631082005</v>
      </c>
      <c r="N2341" s="49">
        <v>2161</v>
      </c>
      <c r="O2341" s="54"/>
      <c r="P2341" s="54">
        <v>1451</v>
      </c>
      <c r="Q2341" s="54"/>
      <c r="R2341" s="54">
        <f>Data[[#This Row],[PERSOANE ÎNSCRISE ÎN LISTELE ELECTORALE (TURUL 1)            ]]+Data[[#This Row],[PERSOANE ÎNSCRISE ÎN LISTELE ELECTORALE (TURUL AL 2-LEA)]]</f>
        <v>2161</v>
      </c>
      <c r="S2341" s="54">
        <f>Data[[#This Row],[PERSOANE CARE AU PARTICIPAT LA VOT (TURUL 1)]]+Data[[#This Row],[PERSOANE CARE AU PARTICIPAT LA VOT  (TURUL AL 2-LEA)]]</f>
        <v>1451</v>
      </c>
      <c r="T2341" s="41">
        <f>Data[[#This Row],[TOTAL CHELTUIELI LEI]]/Data[[#This Row],[NUMĂRUL PERSOANELOR ÎNSCRISE ÎN LISTELE ELECTORALE]]</f>
        <v>1.1903701989819528</v>
      </c>
      <c r="U2341" s="41">
        <f>Data[[#This Row],[TOTAL CHELTUIELI EURO]]/Data[[#This Row],[NUMĂRUL PERSOANELOR ÎNSCRISE ÎN LISTELE ELECTORALE]]</f>
        <v>0.24593917460010184</v>
      </c>
      <c r="V2341" s="41">
        <f>Data[[#This Row],[TOTAL CHELTUIELI LEI]]/Data[[#This Row],[NUMĂRUL PERSOANELOR CARE AU PARTICIPAT LA VOT]]</f>
        <v>1.772839421088904</v>
      </c>
      <c r="W2341" s="41">
        <f>Data[[#This Row],[TOTAL CHELTUIELI EURO]]/Data[[#This Row],[NUMĂRUL PERSOANELOR CARE AU PARTICIPAT LA VOT]]</f>
        <v>0.36628156878760859</v>
      </c>
      <c r="X2341" s="43">
        <v>4.8400999999999996</v>
      </c>
      <c r="Y2341" s="114" t="s">
        <v>2894</v>
      </c>
      <c r="Z2341" s="44">
        <v>1</v>
      </c>
      <c r="AA2341" s="115" t="s">
        <v>3105</v>
      </c>
      <c r="AB2341" s="44">
        <v>0</v>
      </c>
      <c r="AC2341" s="45"/>
    </row>
    <row r="2342" spans="1:29" x14ac:dyDescent="0.2">
      <c r="A2342" s="37">
        <v>2341</v>
      </c>
      <c r="B2342" s="38" t="s">
        <v>477</v>
      </c>
      <c r="C2342" s="39" t="s">
        <v>520</v>
      </c>
      <c r="D2342" s="40">
        <v>44101</v>
      </c>
      <c r="E2342" s="38">
        <v>1</v>
      </c>
      <c r="F2342" s="38"/>
      <c r="G2342" s="38" t="s">
        <v>2</v>
      </c>
      <c r="H2342" s="38" t="s">
        <v>2</v>
      </c>
      <c r="I2342" s="39">
        <v>0</v>
      </c>
      <c r="J2342" s="39">
        <v>19267.34</v>
      </c>
      <c r="K2342" s="39">
        <v>0</v>
      </c>
      <c r="L2342" s="41">
        <f>SUM(Data[[#This Row],[CHELTUIELI DE PERSONAL LEI]:[CHELTUIELI DE CAPITAL (ACTIVE NEFINANCIARE ) LEI]])</f>
        <v>19267.34</v>
      </c>
      <c r="M2342" s="41">
        <f>Data[[#This Row],[TOTAL CHELTUIELI LEI]]/Data[[#This Row],[CURS VALUTAR EURO BNR 22 07 2020]]</f>
        <v>3980.7731245222208</v>
      </c>
      <c r="N2342" s="49">
        <v>3375</v>
      </c>
      <c r="O2342" s="54"/>
      <c r="P2342" s="54">
        <v>1971</v>
      </c>
      <c r="Q2342" s="54"/>
      <c r="R2342" s="54">
        <f>Data[[#This Row],[PERSOANE ÎNSCRISE ÎN LISTELE ELECTORALE (TURUL 1)            ]]+Data[[#This Row],[PERSOANE ÎNSCRISE ÎN LISTELE ELECTORALE (TURUL AL 2-LEA)]]</f>
        <v>3375</v>
      </c>
      <c r="S2342" s="54">
        <f>Data[[#This Row],[PERSOANE CARE AU PARTICIPAT LA VOT (TURUL 1)]]+Data[[#This Row],[PERSOANE CARE AU PARTICIPAT LA VOT  (TURUL AL 2-LEA)]]</f>
        <v>1971</v>
      </c>
      <c r="T2342" s="41">
        <f>Data[[#This Row],[TOTAL CHELTUIELI LEI]]/Data[[#This Row],[NUMĂRUL PERSOANELOR ÎNSCRISE ÎN LISTELE ELECTORALE]]</f>
        <v>5.7088414814814818</v>
      </c>
      <c r="U2342" s="41">
        <f>Data[[#This Row],[TOTAL CHELTUIELI EURO]]/Data[[#This Row],[NUMĂRUL PERSOANELOR ÎNSCRISE ÎN LISTELE ELECTORALE]]</f>
        <v>1.1794883331917692</v>
      </c>
      <c r="V2342" s="41">
        <f>Data[[#This Row],[TOTAL CHELTUIELI LEI]]/Data[[#This Row],[NUMĂRUL PERSOANELOR CARE AU PARTICIPAT LA VOT]]</f>
        <v>9.7754134956874683</v>
      </c>
      <c r="W2342" s="41">
        <f>Data[[#This Row],[TOTAL CHELTUIELI EURO]]/Data[[#This Row],[NUMĂRUL PERSOANELOR CARE AU PARTICIPAT LA VOT]]</f>
        <v>2.0196718034105636</v>
      </c>
      <c r="X2342" s="43">
        <v>4.8400999999999996</v>
      </c>
      <c r="Y2342" s="114" t="s">
        <v>2892</v>
      </c>
      <c r="Z2342" s="44">
        <v>5</v>
      </c>
      <c r="AA2342" s="115" t="s">
        <v>3107</v>
      </c>
      <c r="AB2342" s="44">
        <v>1</v>
      </c>
      <c r="AC2342" s="45"/>
    </row>
    <row r="2343" spans="1:29" x14ac:dyDescent="0.2">
      <c r="A2343" s="37">
        <v>2342</v>
      </c>
      <c r="B2343" s="38" t="s">
        <v>477</v>
      </c>
      <c r="C2343" s="39" t="s">
        <v>521</v>
      </c>
      <c r="D2343" s="40">
        <v>44101</v>
      </c>
      <c r="E2343" s="38">
        <v>1</v>
      </c>
      <c r="F2343" s="38"/>
      <c r="G2343" s="38" t="s">
        <v>2</v>
      </c>
      <c r="H2343" s="38" t="s">
        <v>2</v>
      </c>
      <c r="I2343" s="39">
        <v>6300</v>
      </c>
      <c r="J2343" s="39">
        <v>2004</v>
      </c>
      <c r="K2343" s="39">
        <v>0</v>
      </c>
      <c r="L2343" s="41">
        <f>SUM(Data[[#This Row],[CHELTUIELI DE PERSONAL LEI]:[CHELTUIELI DE CAPITAL (ACTIVE NEFINANCIARE ) LEI]])</f>
        <v>8304</v>
      </c>
      <c r="M2343" s="41">
        <f>Data[[#This Row],[TOTAL CHELTUIELI LEI]]/Data[[#This Row],[CURS VALUTAR EURO BNR 22 07 2020]]</f>
        <v>1715.6670316728994</v>
      </c>
      <c r="N2343" s="49">
        <v>2930</v>
      </c>
      <c r="O2343" s="54"/>
      <c r="P2343" s="54">
        <v>2224</v>
      </c>
      <c r="Q2343" s="54"/>
      <c r="R2343" s="54">
        <f>Data[[#This Row],[PERSOANE ÎNSCRISE ÎN LISTELE ELECTORALE (TURUL 1)            ]]+Data[[#This Row],[PERSOANE ÎNSCRISE ÎN LISTELE ELECTORALE (TURUL AL 2-LEA)]]</f>
        <v>2930</v>
      </c>
      <c r="S2343" s="54">
        <f>Data[[#This Row],[PERSOANE CARE AU PARTICIPAT LA VOT (TURUL 1)]]+Data[[#This Row],[PERSOANE CARE AU PARTICIPAT LA VOT  (TURUL AL 2-LEA)]]</f>
        <v>2224</v>
      </c>
      <c r="T2343" s="41">
        <f>Data[[#This Row],[TOTAL CHELTUIELI LEI]]/Data[[#This Row],[NUMĂRUL PERSOANELOR ÎNSCRISE ÎN LISTELE ELECTORALE]]</f>
        <v>2.8341296928327644</v>
      </c>
      <c r="U2343" s="41">
        <f>Data[[#This Row],[TOTAL CHELTUIELI EURO]]/Data[[#This Row],[NUMĂRUL PERSOANELOR ÎNSCRISE ÎN LISTELE ELECTORALE]]</f>
        <v>0.58555188794296908</v>
      </c>
      <c r="V2343" s="41">
        <f>Data[[#This Row],[TOTAL CHELTUIELI LEI]]/Data[[#This Row],[NUMĂRUL PERSOANELOR CARE AU PARTICIPAT LA VOT]]</f>
        <v>3.7338129496402876</v>
      </c>
      <c r="W2343" s="41">
        <f>Data[[#This Row],[TOTAL CHELTUIELI EURO]]/Data[[#This Row],[NUMĂRUL PERSOANELOR CARE AU PARTICIPAT LA VOT]]</f>
        <v>0.77143301783853391</v>
      </c>
      <c r="X2343" s="43">
        <v>4.8400999999999996</v>
      </c>
      <c r="Y2343" s="114" t="s">
        <v>2891</v>
      </c>
      <c r="Z2343" s="44">
        <v>2</v>
      </c>
      <c r="AA2343" s="115" t="s">
        <v>3105</v>
      </c>
      <c r="AB2343" s="44">
        <v>0</v>
      </c>
      <c r="AC2343" s="45"/>
    </row>
    <row r="2344" spans="1:29" x14ac:dyDescent="0.2">
      <c r="A2344" s="37">
        <v>2343</v>
      </c>
      <c r="B2344" s="38" t="s">
        <v>477</v>
      </c>
      <c r="C2344" s="39" t="s">
        <v>522</v>
      </c>
      <c r="D2344" s="40">
        <v>44101</v>
      </c>
      <c r="E2344" s="38">
        <v>1</v>
      </c>
      <c r="F2344" s="38"/>
      <c r="G2344" s="38" t="s">
        <v>2</v>
      </c>
      <c r="H2344" s="38" t="s">
        <v>2</v>
      </c>
      <c r="I2344" s="39">
        <v>0</v>
      </c>
      <c r="J2344" s="39">
        <v>19099.37</v>
      </c>
      <c r="K2344" s="39">
        <v>0</v>
      </c>
      <c r="L2344" s="41">
        <f>SUM(Data[[#This Row],[CHELTUIELI DE PERSONAL LEI]:[CHELTUIELI DE CAPITAL (ACTIVE NEFINANCIARE ) LEI]])</f>
        <v>19099.37</v>
      </c>
      <c r="M2344" s="41">
        <f>Data[[#This Row],[TOTAL CHELTUIELI LEI]]/Data[[#This Row],[CURS VALUTAR EURO BNR 22 07 2020]]</f>
        <v>3946.0692960889237</v>
      </c>
      <c r="N2344" s="49">
        <v>2043</v>
      </c>
      <c r="O2344" s="54"/>
      <c r="P2344" s="54">
        <v>1282</v>
      </c>
      <c r="Q2344" s="54"/>
      <c r="R2344" s="54">
        <f>Data[[#This Row],[PERSOANE ÎNSCRISE ÎN LISTELE ELECTORALE (TURUL 1)            ]]+Data[[#This Row],[PERSOANE ÎNSCRISE ÎN LISTELE ELECTORALE (TURUL AL 2-LEA)]]</f>
        <v>2043</v>
      </c>
      <c r="S2344" s="54">
        <f>Data[[#This Row],[PERSOANE CARE AU PARTICIPAT LA VOT (TURUL 1)]]+Data[[#This Row],[PERSOANE CARE AU PARTICIPAT LA VOT  (TURUL AL 2-LEA)]]</f>
        <v>1282</v>
      </c>
      <c r="T2344" s="41">
        <f>Data[[#This Row],[TOTAL CHELTUIELI LEI]]/Data[[#This Row],[NUMĂRUL PERSOANELOR ÎNSCRISE ÎN LISTELE ELECTORALE]]</f>
        <v>9.3486882036221246</v>
      </c>
      <c r="U2344" s="41">
        <f>Data[[#This Row],[TOTAL CHELTUIELI EURO]]/Data[[#This Row],[NUMĂRUL PERSOANELOR ÎNSCRISE ÎN LISTELE ELECTORALE]]</f>
        <v>1.931507242334275</v>
      </c>
      <c r="V2344" s="41">
        <f>Data[[#This Row],[TOTAL CHELTUIELI LEI]]/Data[[#This Row],[NUMĂRUL PERSOANELOR CARE AU PARTICIPAT LA VOT]]</f>
        <v>14.898104524180967</v>
      </c>
      <c r="W2344" s="41">
        <f>Data[[#This Row],[TOTAL CHELTUIELI EURO]]/Data[[#This Row],[NUMĂRUL PERSOANELOR CARE AU PARTICIPAT LA VOT]]</f>
        <v>3.07805717323629</v>
      </c>
      <c r="X2344" s="43">
        <v>4.8400999999999996</v>
      </c>
      <c r="Y2344" s="114" t="s">
        <v>2887</v>
      </c>
      <c r="Z2344" s="44">
        <v>9</v>
      </c>
      <c r="AA2344" s="115" t="s">
        <v>3107</v>
      </c>
      <c r="AB2344" s="44">
        <v>1</v>
      </c>
      <c r="AC2344" s="45"/>
    </row>
    <row r="2345" spans="1:29" x14ac:dyDescent="0.2">
      <c r="A2345" s="37">
        <v>2344</v>
      </c>
      <c r="B2345" s="38" t="s">
        <v>477</v>
      </c>
      <c r="C2345" s="39" t="s">
        <v>523</v>
      </c>
      <c r="D2345" s="40">
        <v>44101</v>
      </c>
      <c r="E2345" s="38">
        <v>1</v>
      </c>
      <c r="F2345" s="38"/>
      <c r="G2345" s="38" t="s">
        <v>2</v>
      </c>
      <c r="H2345" s="38" t="s">
        <v>2</v>
      </c>
      <c r="I2345" s="39">
        <v>0</v>
      </c>
      <c r="J2345" s="39">
        <v>3946.1</v>
      </c>
      <c r="K2345" s="39">
        <v>0</v>
      </c>
      <c r="L2345" s="41">
        <f>SUM(Data[[#This Row],[CHELTUIELI DE PERSONAL LEI]:[CHELTUIELI DE CAPITAL (ACTIVE NEFINANCIARE ) LEI]])</f>
        <v>3946.1</v>
      </c>
      <c r="M2345" s="41">
        <f>Data[[#This Row],[TOTAL CHELTUIELI LEI]]/Data[[#This Row],[CURS VALUTAR EURO BNR 22 07 2020]]</f>
        <v>815.29307245718064</v>
      </c>
      <c r="N2345" s="49">
        <v>1153</v>
      </c>
      <c r="O2345" s="54"/>
      <c r="P2345" s="54">
        <v>935</v>
      </c>
      <c r="Q2345" s="54"/>
      <c r="R2345" s="54">
        <f>Data[[#This Row],[PERSOANE ÎNSCRISE ÎN LISTELE ELECTORALE (TURUL 1)            ]]+Data[[#This Row],[PERSOANE ÎNSCRISE ÎN LISTELE ELECTORALE (TURUL AL 2-LEA)]]</f>
        <v>1153</v>
      </c>
      <c r="S2345" s="54">
        <f>Data[[#This Row],[PERSOANE CARE AU PARTICIPAT LA VOT (TURUL 1)]]+Data[[#This Row],[PERSOANE CARE AU PARTICIPAT LA VOT  (TURUL AL 2-LEA)]]</f>
        <v>935</v>
      </c>
      <c r="T2345" s="41">
        <f>Data[[#This Row],[TOTAL CHELTUIELI LEI]]/Data[[#This Row],[NUMĂRUL PERSOANELOR ÎNSCRISE ÎN LISTELE ELECTORALE]]</f>
        <v>3.4224631396357328</v>
      </c>
      <c r="U2345" s="41">
        <f>Data[[#This Row],[TOTAL CHELTUIELI EURO]]/Data[[#This Row],[NUMĂRUL PERSOANELOR ÎNSCRISE ÎN LISTELE ELECTORALE]]</f>
        <v>0.70710587377032141</v>
      </c>
      <c r="V2345" s="41">
        <f>Data[[#This Row],[TOTAL CHELTUIELI LEI]]/Data[[#This Row],[NUMĂRUL PERSOANELOR CARE AU PARTICIPAT LA VOT]]</f>
        <v>4.2204278074866313</v>
      </c>
      <c r="W2345" s="41">
        <f>Data[[#This Row],[TOTAL CHELTUIELI EURO]]/Data[[#This Row],[NUMĂRUL PERSOANELOR CARE AU PARTICIPAT LA VOT]]</f>
        <v>0.87197120048896326</v>
      </c>
      <c r="X2345" s="43">
        <v>4.8400999999999996</v>
      </c>
      <c r="Y2345" s="114" t="s">
        <v>2884</v>
      </c>
      <c r="Z2345" s="44">
        <v>3</v>
      </c>
      <c r="AA2345" s="115" t="s">
        <v>3105</v>
      </c>
      <c r="AB2345" s="44">
        <v>0</v>
      </c>
      <c r="AC2345" s="45"/>
    </row>
    <row r="2346" spans="1:29" x14ac:dyDescent="0.2">
      <c r="A2346" s="37">
        <v>2345</v>
      </c>
      <c r="B2346" s="38" t="s">
        <v>477</v>
      </c>
      <c r="C2346" s="39" t="s">
        <v>524</v>
      </c>
      <c r="D2346" s="40">
        <v>44101</v>
      </c>
      <c r="E2346" s="38">
        <v>1</v>
      </c>
      <c r="F2346" s="38"/>
      <c r="G2346" s="38" t="s">
        <v>2</v>
      </c>
      <c r="H2346" s="38" t="s">
        <v>2</v>
      </c>
      <c r="I2346" s="39">
        <v>2000</v>
      </c>
      <c r="J2346" s="39">
        <v>869</v>
      </c>
      <c r="K2346" s="39">
        <v>0</v>
      </c>
      <c r="L2346" s="41">
        <f>SUM(Data[[#This Row],[CHELTUIELI DE PERSONAL LEI]:[CHELTUIELI DE CAPITAL (ACTIVE NEFINANCIARE ) LEI]])</f>
        <v>2869</v>
      </c>
      <c r="M2346" s="41">
        <f>Data[[#This Row],[TOTAL CHELTUIELI LEI]]/Data[[#This Row],[CURS VALUTAR EURO BNR 22 07 2020]]</f>
        <v>592.75634800933869</v>
      </c>
      <c r="N2346" s="49">
        <v>3049</v>
      </c>
      <c r="O2346" s="54"/>
      <c r="P2346" s="54">
        <v>1870</v>
      </c>
      <c r="Q2346" s="54"/>
      <c r="R2346" s="54">
        <f>Data[[#This Row],[PERSOANE ÎNSCRISE ÎN LISTELE ELECTORALE (TURUL 1)            ]]+Data[[#This Row],[PERSOANE ÎNSCRISE ÎN LISTELE ELECTORALE (TURUL AL 2-LEA)]]</f>
        <v>3049</v>
      </c>
      <c r="S2346" s="54">
        <f>Data[[#This Row],[PERSOANE CARE AU PARTICIPAT LA VOT (TURUL 1)]]+Data[[#This Row],[PERSOANE CARE AU PARTICIPAT LA VOT  (TURUL AL 2-LEA)]]</f>
        <v>1870</v>
      </c>
      <c r="T2346" s="41">
        <f>Data[[#This Row],[TOTAL CHELTUIELI LEI]]/Data[[#This Row],[NUMĂRUL PERSOANELOR ÎNSCRISE ÎN LISTELE ELECTORALE]]</f>
        <v>0.94096425057395872</v>
      </c>
      <c r="U2346" s="41">
        <f>Data[[#This Row],[TOTAL CHELTUIELI EURO]]/Data[[#This Row],[NUMĂRUL PERSOANELOR ÎNSCRISE ÎN LISTELE ELECTORALE]]</f>
        <v>0.19441008462097037</v>
      </c>
      <c r="V2346" s="41">
        <f>Data[[#This Row],[TOTAL CHELTUIELI LEI]]/Data[[#This Row],[NUMĂRUL PERSOANELOR CARE AU PARTICIPAT LA VOT]]</f>
        <v>1.5342245989304812</v>
      </c>
      <c r="W2346" s="41">
        <f>Data[[#This Row],[TOTAL CHELTUIELI EURO]]/Data[[#This Row],[NUMĂRUL PERSOANELOR CARE AU PARTICIPAT LA VOT]]</f>
        <v>0.31698200428306883</v>
      </c>
      <c r="X2346" s="43">
        <v>4.8400999999999996</v>
      </c>
      <c r="Y2346" s="114" t="s">
        <v>2890</v>
      </c>
      <c r="Z2346" s="44">
        <v>0</v>
      </c>
      <c r="AA2346" s="115" t="s">
        <v>3105</v>
      </c>
      <c r="AB2346" s="44">
        <v>0</v>
      </c>
      <c r="AC2346" s="45"/>
    </row>
    <row r="2347" spans="1:29" x14ac:dyDescent="0.2">
      <c r="A2347" s="37">
        <v>2346</v>
      </c>
      <c r="B2347" s="38" t="s">
        <v>477</v>
      </c>
      <c r="C2347" s="39" t="s">
        <v>525</v>
      </c>
      <c r="D2347" s="40">
        <v>44101</v>
      </c>
      <c r="E2347" s="38">
        <v>1</v>
      </c>
      <c r="F2347" s="38"/>
      <c r="G2347" s="38" t="s">
        <v>2</v>
      </c>
      <c r="H2347" s="38" t="s">
        <v>2</v>
      </c>
      <c r="I2347" s="39">
        <v>2500</v>
      </c>
      <c r="J2347" s="39">
        <v>4758</v>
      </c>
      <c r="K2347" s="39">
        <v>0</v>
      </c>
      <c r="L2347" s="41">
        <f>SUM(Data[[#This Row],[CHELTUIELI DE PERSONAL LEI]:[CHELTUIELI DE CAPITAL (ACTIVE NEFINANCIARE ) LEI]])</f>
        <v>7258</v>
      </c>
      <c r="M2347" s="41">
        <f>Data[[#This Row],[TOTAL CHELTUIELI LEI]]/Data[[#This Row],[CURS VALUTAR EURO BNR 22 07 2020]]</f>
        <v>1499.5557943017707</v>
      </c>
      <c r="N2347" s="49">
        <v>2023</v>
      </c>
      <c r="O2347" s="54"/>
      <c r="P2347" s="54">
        <v>1539</v>
      </c>
      <c r="Q2347" s="54"/>
      <c r="R2347" s="54">
        <f>Data[[#This Row],[PERSOANE ÎNSCRISE ÎN LISTELE ELECTORALE (TURUL 1)            ]]+Data[[#This Row],[PERSOANE ÎNSCRISE ÎN LISTELE ELECTORALE (TURUL AL 2-LEA)]]</f>
        <v>2023</v>
      </c>
      <c r="S2347" s="54">
        <f>Data[[#This Row],[PERSOANE CARE AU PARTICIPAT LA VOT (TURUL 1)]]+Data[[#This Row],[PERSOANE CARE AU PARTICIPAT LA VOT  (TURUL AL 2-LEA)]]</f>
        <v>1539</v>
      </c>
      <c r="T2347" s="41">
        <f>Data[[#This Row],[TOTAL CHELTUIELI LEI]]/Data[[#This Row],[NUMĂRUL PERSOANELOR ÎNSCRISE ÎN LISTELE ELECTORALE]]</f>
        <v>3.587740978744439</v>
      </c>
      <c r="U2347" s="41">
        <f>Data[[#This Row],[TOTAL CHELTUIELI EURO]]/Data[[#This Row],[NUMĂRUL PERSOANELOR ÎNSCRISE ÎN LISTELE ELECTORALE]]</f>
        <v>0.74125348210665876</v>
      </c>
      <c r="V2347" s="41">
        <f>Data[[#This Row],[TOTAL CHELTUIELI LEI]]/Data[[#This Row],[NUMĂRUL PERSOANELOR CARE AU PARTICIPAT LA VOT]]</f>
        <v>4.716049382716049</v>
      </c>
      <c r="W2347" s="41">
        <f>Data[[#This Row],[TOTAL CHELTUIELI EURO]]/Data[[#This Row],[NUMĂRUL PERSOANELOR CARE AU PARTICIPAT LA VOT]]</f>
        <v>0.97437023671330125</v>
      </c>
      <c r="X2347" s="43">
        <v>4.8400999999999996</v>
      </c>
      <c r="Y2347" s="114" t="s">
        <v>2884</v>
      </c>
      <c r="Z2347" s="44">
        <v>3</v>
      </c>
      <c r="AA2347" s="115" t="s">
        <v>3105</v>
      </c>
      <c r="AB2347" s="44">
        <v>0</v>
      </c>
      <c r="AC2347" s="45"/>
    </row>
    <row r="2348" spans="1:29" x14ac:dyDescent="0.2">
      <c r="A2348" s="37">
        <v>2347</v>
      </c>
      <c r="B2348" s="38" t="s">
        <v>477</v>
      </c>
      <c r="C2348" s="39" t="s">
        <v>526</v>
      </c>
      <c r="D2348" s="40">
        <v>44101</v>
      </c>
      <c r="E2348" s="38">
        <v>1</v>
      </c>
      <c r="F2348" s="38"/>
      <c r="G2348" s="38" t="s">
        <v>2</v>
      </c>
      <c r="H2348" s="38" t="s">
        <v>2</v>
      </c>
      <c r="I2348" s="39">
        <v>0</v>
      </c>
      <c r="J2348" s="39">
        <v>4593.83</v>
      </c>
      <c r="K2348" s="39">
        <v>0</v>
      </c>
      <c r="L2348" s="41">
        <f>SUM(Data[[#This Row],[CHELTUIELI DE PERSONAL LEI]:[CHELTUIELI DE CAPITAL (ACTIVE NEFINANCIARE ) LEI]])</f>
        <v>4593.83</v>
      </c>
      <c r="M2348" s="41">
        <f>Data[[#This Row],[TOTAL CHELTUIELI LEI]]/Data[[#This Row],[CURS VALUTAR EURO BNR 22 07 2020]]</f>
        <v>949.11881985909383</v>
      </c>
      <c r="N2348" s="49">
        <v>853</v>
      </c>
      <c r="O2348" s="54"/>
      <c r="P2348" s="54">
        <v>788</v>
      </c>
      <c r="Q2348" s="54"/>
      <c r="R2348" s="54">
        <f>Data[[#This Row],[PERSOANE ÎNSCRISE ÎN LISTELE ELECTORALE (TURUL 1)            ]]+Data[[#This Row],[PERSOANE ÎNSCRISE ÎN LISTELE ELECTORALE (TURUL AL 2-LEA)]]</f>
        <v>853</v>
      </c>
      <c r="S2348" s="54">
        <f>Data[[#This Row],[PERSOANE CARE AU PARTICIPAT LA VOT (TURUL 1)]]+Data[[#This Row],[PERSOANE CARE AU PARTICIPAT LA VOT  (TURUL AL 2-LEA)]]</f>
        <v>788</v>
      </c>
      <c r="T2348" s="41">
        <f>Data[[#This Row],[TOTAL CHELTUIELI LEI]]/Data[[#This Row],[NUMĂRUL PERSOANELOR ÎNSCRISE ÎN LISTELE ELECTORALE]]</f>
        <v>5.3854982415005859</v>
      </c>
      <c r="U2348" s="41">
        <f>Data[[#This Row],[TOTAL CHELTUIELI EURO]]/Data[[#This Row],[NUMĂRUL PERSOANELOR ÎNSCRISE ÎN LISTELE ELECTORALE]]</f>
        <v>1.1126832589203914</v>
      </c>
      <c r="V2348" s="41">
        <f>Data[[#This Row],[TOTAL CHELTUIELI LEI]]/Data[[#This Row],[NUMĂRUL PERSOANELOR CARE AU PARTICIPAT LA VOT]]</f>
        <v>5.8297335025380708</v>
      </c>
      <c r="W2348" s="41">
        <f>Data[[#This Row],[TOTAL CHELTUIELI EURO]]/Data[[#This Row],[NUMĂRUL PERSOANELOR CARE AU PARTICIPAT LA VOT]]</f>
        <v>1.2044655074353983</v>
      </c>
      <c r="X2348" s="43">
        <v>4.8400999999999996</v>
      </c>
      <c r="Y2348" s="114" t="s">
        <v>2892</v>
      </c>
      <c r="Z2348" s="44">
        <v>5</v>
      </c>
      <c r="AA2348" s="115" t="s">
        <v>3107</v>
      </c>
      <c r="AB2348" s="44">
        <v>1</v>
      </c>
      <c r="AC2348" s="45"/>
    </row>
    <row r="2349" spans="1:29" x14ac:dyDescent="0.2">
      <c r="A2349" s="37">
        <v>2348</v>
      </c>
      <c r="B2349" s="38" t="s">
        <v>477</v>
      </c>
      <c r="C2349" s="39" t="s">
        <v>527</v>
      </c>
      <c r="D2349" s="40">
        <v>44101</v>
      </c>
      <c r="E2349" s="38">
        <v>1</v>
      </c>
      <c r="F2349" s="38"/>
      <c r="G2349" s="38" t="s">
        <v>2</v>
      </c>
      <c r="H2349" s="38" t="s">
        <v>2</v>
      </c>
      <c r="I2349" s="39">
        <v>3930</v>
      </c>
      <c r="J2349" s="39">
        <v>4596</v>
      </c>
      <c r="K2349" s="39">
        <v>0</v>
      </c>
      <c r="L2349" s="41">
        <f>SUM(Data[[#This Row],[CHELTUIELI DE PERSONAL LEI]:[CHELTUIELI DE CAPITAL (ACTIVE NEFINANCIARE ) LEI]])</f>
        <v>8526</v>
      </c>
      <c r="M2349" s="41">
        <f>Data[[#This Row],[TOTAL CHELTUIELI LEI]]/Data[[#This Row],[CURS VALUTAR EURO BNR 22 07 2020]]</f>
        <v>1761.5338526063513</v>
      </c>
      <c r="N2349" s="49">
        <v>1912</v>
      </c>
      <c r="O2349" s="54"/>
      <c r="P2349" s="54">
        <v>1174</v>
      </c>
      <c r="Q2349" s="54"/>
      <c r="R2349" s="54">
        <f>Data[[#This Row],[PERSOANE ÎNSCRISE ÎN LISTELE ELECTORALE (TURUL 1)            ]]+Data[[#This Row],[PERSOANE ÎNSCRISE ÎN LISTELE ELECTORALE (TURUL AL 2-LEA)]]</f>
        <v>1912</v>
      </c>
      <c r="S2349" s="54">
        <f>Data[[#This Row],[PERSOANE CARE AU PARTICIPAT LA VOT (TURUL 1)]]+Data[[#This Row],[PERSOANE CARE AU PARTICIPAT LA VOT  (TURUL AL 2-LEA)]]</f>
        <v>1174</v>
      </c>
      <c r="T2349" s="41">
        <f>Data[[#This Row],[TOTAL CHELTUIELI LEI]]/Data[[#This Row],[NUMĂRUL PERSOANELOR ÎNSCRISE ÎN LISTELE ELECTORALE]]</f>
        <v>4.4592050209205025</v>
      </c>
      <c r="U2349" s="41">
        <f>Data[[#This Row],[TOTAL CHELTUIELI EURO]]/Data[[#This Row],[NUMĂRUL PERSOANELOR ÎNSCRISE ÎN LISTELE ELECTORALE]]</f>
        <v>0.92130431621671094</v>
      </c>
      <c r="V2349" s="41">
        <f>Data[[#This Row],[TOTAL CHELTUIELI LEI]]/Data[[#This Row],[NUMĂRUL PERSOANELOR CARE AU PARTICIPAT LA VOT]]</f>
        <v>7.262350936967632</v>
      </c>
      <c r="W2349" s="41">
        <f>Data[[#This Row],[TOTAL CHELTUIELI EURO]]/Data[[#This Row],[NUMĂRUL PERSOANELOR CARE AU PARTICIPAT LA VOT]]</f>
        <v>1.5004547296476587</v>
      </c>
      <c r="X2349" s="43">
        <v>4.8400999999999996</v>
      </c>
      <c r="Y2349" s="114" t="s">
        <v>2895</v>
      </c>
      <c r="Z2349" s="44">
        <v>4</v>
      </c>
      <c r="AA2349" s="115" t="s">
        <v>3105</v>
      </c>
      <c r="AB2349" s="44">
        <v>0</v>
      </c>
      <c r="AC2349" s="45"/>
    </row>
    <row r="2350" spans="1:29" x14ac:dyDescent="0.2">
      <c r="A2350" s="37">
        <v>2349</v>
      </c>
      <c r="B2350" s="38" t="s">
        <v>477</v>
      </c>
      <c r="C2350" s="39" t="s">
        <v>528</v>
      </c>
      <c r="D2350" s="40">
        <v>44101</v>
      </c>
      <c r="E2350" s="38">
        <v>1</v>
      </c>
      <c r="F2350" s="38"/>
      <c r="G2350" s="38" t="s">
        <v>2</v>
      </c>
      <c r="H2350" s="38" t="s">
        <v>2</v>
      </c>
      <c r="I2350" s="39">
        <v>0</v>
      </c>
      <c r="J2350" s="39">
        <v>5178</v>
      </c>
      <c r="K2350" s="39">
        <v>0</v>
      </c>
      <c r="L2350" s="41">
        <f>SUM(Data[[#This Row],[CHELTUIELI DE PERSONAL LEI]:[CHELTUIELI DE CAPITAL (ACTIVE NEFINANCIARE ) LEI]])</f>
        <v>5178</v>
      </c>
      <c r="M2350" s="41">
        <f>Data[[#This Row],[TOTAL CHELTUIELI LEI]]/Data[[#This Row],[CURS VALUTAR EURO BNR 22 07 2020]]</f>
        <v>1069.8126071775378</v>
      </c>
      <c r="N2350" s="49">
        <v>2322</v>
      </c>
      <c r="O2350" s="54"/>
      <c r="P2350" s="54">
        <v>1695</v>
      </c>
      <c r="Q2350" s="54"/>
      <c r="R2350" s="54">
        <f>Data[[#This Row],[PERSOANE ÎNSCRISE ÎN LISTELE ELECTORALE (TURUL 1)            ]]+Data[[#This Row],[PERSOANE ÎNSCRISE ÎN LISTELE ELECTORALE (TURUL AL 2-LEA)]]</f>
        <v>2322</v>
      </c>
      <c r="S2350" s="54">
        <f>Data[[#This Row],[PERSOANE CARE AU PARTICIPAT LA VOT (TURUL 1)]]+Data[[#This Row],[PERSOANE CARE AU PARTICIPAT LA VOT  (TURUL AL 2-LEA)]]</f>
        <v>1695</v>
      </c>
      <c r="T2350" s="41">
        <f>Data[[#This Row],[TOTAL CHELTUIELI LEI]]/Data[[#This Row],[NUMĂRUL PERSOANELOR ÎNSCRISE ÎN LISTELE ELECTORALE]]</f>
        <v>2.2299741602067185</v>
      </c>
      <c r="U2350" s="41">
        <f>Data[[#This Row],[TOTAL CHELTUIELI EURO]]/Data[[#This Row],[NUMĂRUL PERSOANELOR ÎNSCRISE ÎN LISTELE ELECTORALE]]</f>
        <v>0.46072894365957701</v>
      </c>
      <c r="V2350" s="41">
        <f>Data[[#This Row],[TOTAL CHELTUIELI LEI]]/Data[[#This Row],[NUMĂRUL PERSOANELOR CARE AU PARTICIPAT LA VOT]]</f>
        <v>3.0548672566371682</v>
      </c>
      <c r="W2350" s="41">
        <f>Data[[#This Row],[TOTAL CHELTUIELI EURO]]/Data[[#This Row],[NUMĂRUL PERSOANELOR CARE AU PARTICIPAT LA VOT]]</f>
        <v>0.63115788034073028</v>
      </c>
      <c r="X2350" s="43">
        <v>4.8400999999999996</v>
      </c>
      <c r="Y2350" s="114" t="s">
        <v>2891</v>
      </c>
      <c r="Z2350" s="44">
        <v>2</v>
      </c>
      <c r="AA2350" s="115" t="s">
        <v>3105</v>
      </c>
      <c r="AB2350" s="44">
        <v>0</v>
      </c>
      <c r="AC2350" s="45"/>
    </row>
    <row r="2351" spans="1:29" x14ac:dyDescent="0.2">
      <c r="A2351" s="37">
        <v>2350</v>
      </c>
      <c r="B2351" s="38" t="s">
        <v>477</v>
      </c>
      <c r="C2351" s="39" t="s">
        <v>529</v>
      </c>
      <c r="D2351" s="40">
        <v>44101</v>
      </c>
      <c r="E2351" s="38">
        <v>1</v>
      </c>
      <c r="F2351" s="38"/>
      <c r="G2351" s="38" t="s">
        <v>2</v>
      </c>
      <c r="H2351" s="38" t="s">
        <v>2</v>
      </c>
      <c r="I2351" s="39">
        <v>7200</v>
      </c>
      <c r="J2351" s="39">
        <v>5180.0600000000004</v>
      </c>
      <c r="K2351" s="39">
        <v>0</v>
      </c>
      <c r="L2351" s="41">
        <f>SUM(Data[[#This Row],[CHELTUIELI DE PERSONAL LEI]:[CHELTUIELI DE CAPITAL (ACTIVE NEFINANCIARE ) LEI]])</f>
        <v>12380.060000000001</v>
      </c>
      <c r="M2351" s="41">
        <f>Data[[#This Row],[TOTAL CHELTUIELI LEI]]/Data[[#This Row],[CURS VALUTAR EURO BNR 22 07 2020]]</f>
        <v>2557.8107890332849</v>
      </c>
      <c r="N2351" s="49">
        <v>6015</v>
      </c>
      <c r="O2351" s="54"/>
      <c r="P2351" s="54">
        <v>3274</v>
      </c>
      <c r="Q2351" s="54"/>
      <c r="R2351" s="54">
        <f>Data[[#This Row],[PERSOANE ÎNSCRISE ÎN LISTELE ELECTORALE (TURUL 1)            ]]+Data[[#This Row],[PERSOANE ÎNSCRISE ÎN LISTELE ELECTORALE (TURUL AL 2-LEA)]]</f>
        <v>6015</v>
      </c>
      <c r="S2351" s="54">
        <f>Data[[#This Row],[PERSOANE CARE AU PARTICIPAT LA VOT (TURUL 1)]]+Data[[#This Row],[PERSOANE CARE AU PARTICIPAT LA VOT  (TURUL AL 2-LEA)]]</f>
        <v>3274</v>
      </c>
      <c r="T2351" s="41">
        <f>Data[[#This Row],[TOTAL CHELTUIELI LEI]]/Data[[#This Row],[NUMĂRUL PERSOANELOR ÎNSCRISE ÎN LISTELE ELECTORALE]]</f>
        <v>2.0581978387364925</v>
      </c>
      <c r="U2351" s="41">
        <f>Data[[#This Row],[TOTAL CHELTUIELI EURO]]/Data[[#This Row],[NUMĂRUL PERSOANELOR ÎNSCRISE ÎN LISTELE ELECTORALE]]</f>
        <v>0.42523870141866749</v>
      </c>
      <c r="V2351" s="41">
        <f>Data[[#This Row],[TOTAL CHELTUIELI LEI]]/Data[[#This Row],[NUMĂRUL PERSOANELOR CARE AU PARTICIPAT LA VOT]]</f>
        <v>3.7813255956017109</v>
      </c>
      <c r="W2351" s="41">
        <f>Data[[#This Row],[TOTAL CHELTUIELI EURO]]/Data[[#This Row],[NUMĂRUL PERSOANELOR CARE AU PARTICIPAT LA VOT]]</f>
        <v>0.78124947740784512</v>
      </c>
      <c r="X2351" s="43">
        <v>4.8400999999999996</v>
      </c>
      <c r="Y2351" s="114" t="s">
        <v>2891</v>
      </c>
      <c r="Z2351" s="44">
        <v>2</v>
      </c>
      <c r="AA2351" s="115" t="s">
        <v>3105</v>
      </c>
      <c r="AB2351" s="44">
        <v>0</v>
      </c>
      <c r="AC2351" s="45"/>
    </row>
    <row r="2352" spans="1:29" x14ac:dyDescent="0.2">
      <c r="A2352" s="37">
        <v>2351</v>
      </c>
      <c r="B2352" s="38" t="s">
        <v>477</v>
      </c>
      <c r="C2352" s="39" t="s">
        <v>530</v>
      </c>
      <c r="D2352" s="40">
        <v>44101</v>
      </c>
      <c r="E2352" s="38">
        <v>1</v>
      </c>
      <c r="F2352" s="38"/>
      <c r="G2352" s="38" t="s">
        <v>2</v>
      </c>
      <c r="H2352" s="38" t="s">
        <v>2</v>
      </c>
      <c r="I2352" s="39">
        <v>3000</v>
      </c>
      <c r="J2352" s="39">
        <v>8577.8799999999992</v>
      </c>
      <c r="K2352" s="39">
        <v>0</v>
      </c>
      <c r="L2352" s="41">
        <f>SUM(Data[[#This Row],[CHELTUIELI DE PERSONAL LEI]:[CHELTUIELI DE CAPITAL (ACTIVE NEFINANCIARE ) LEI]])</f>
        <v>11577.88</v>
      </c>
      <c r="M2352" s="41">
        <f>Data[[#This Row],[TOTAL CHELTUIELI LEI]]/Data[[#This Row],[CURS VALUTAR EURO BNR 22 07 2020]]</f>
        <v>2392.074543914382</v>
      </c>
      <c r="N2352" s="49">
        <v>5852</v>
      </c>
      <c r="O2352" s="54"/>
      <c r="P2352" s="54">
        <v>2995</v>
      </c>
      <c r="Q2352" s="54"/>
      <c r="R2352" s="54">
        <f>Data[[#This Row],[PERSOANE ÎNSCRISE ÎN LISTELE ELECTORALE (TURUL 1)            ]]+Data[[#This Row],[PERSOANE ÎNSCRISE ÎN LISTELE ELECTORALE (TURUL AL 2-LEA)]]</f>
        <v>5852</v>
      </c>
      <c r="S2352" s="54">
        <f>Data[[#This Row],[PERSOANE CARE AU PARTICIPAT LA VOT (TURUL 1)]]+Data[[#This Row],[PERSOANE CARE AU PARTICIPAT LA VOT  (TURUL AL 2-LEA)]]</f>
        <v>2995</v>
      </c>
      <c r="T2352" s="41">
        <f>Data[[#This Row],[TOTAL CHELTUIELI LEI]]/Data[[#This Row],[NUMĂRUL PERSOANELOR ÎNSCRISE ÎN LISTELE ELECTORALE]]</f>
        <v>1.9784483937115516</v>
      </c>
      <c r="U2352" s="41">
        <f>Data[[#This Row],[TOTAL CHELTUIELI EURO]]/Data[[#This Row],[NUMĂRUL PERSOANELOR ÎNSCRISE ÎN LISTELE ELECTORALE]]</f>
        <v>0.40876188378577955</v>
      </c>
      <c r="V2352" s="41">
        <f>Data[[#This Row],[TOTAL CHELTUIELI LEI]]/Data[[#This Row],[NUMĂRUL PERSOANELOR CARE AU PARTICIPAT LA VOT]]</f>
        <v>3.8657362270450748</v>
      </c>
      <c r="W2352" s="41">
        <f>Data[[#This Row],[TOTAL CHELTUIELI EURO]]/Data[[#This Row],[NUMĂRUL PERSOANELOR CARE AU PARTICIPAT LA VOT]]</f>
        <v>0.79868933018844146</v>
      </c>
      <c r="X2352" s="43">
        <v>4.8400999999999996</v>
      </c>
      <c r="Y2352" s="114" t="s">
        <v>2894</v>
      </c>
      <c r="Z2352" s="44">
        <v>1</v>
      </c>
      <c r="AA2352" s="115" t="s">
        <v>3105</v>
      </c>
      <c r="AB2352" s="44">
        <v>0</v>
      </c>
      <c r="AC2352" s="45"/>
    </row>
    <row r="2353" spans="1:29" x14ac:dyDescent="0.2">
      <c r="A2353" s="37">
        <v>2352</v>
      </c>
      <c r="B2353" s="38" t="s">
        <v>477</v>
      </c>
      <c r="C2353" s="39" t="s">
        <v>531</v>
      </c>
      <c r="D2353" s="40">
        <v>44101</v>
      </c>
      <c r="E2353" s="38">
        <v>1</v>
      </c>
      <c r="F2353" s="38"/>
      <c r="G2353" s="38" t="s">
        <v>2</v>
      </c>
      <c r="H2353" s="38" t="s">
        <v>2</v>
      </c>
      <c r="I2353" s="39">
        <v>0</v>
      </c>
      <c r="J2353" s="39">
        <v>19099.37</v>
      </c>
      <c r="K2353" s="39">
        <v>0</v>
      </c>
      <c r="L2353" s="41">
        <f>SUM(Data[[#This Row],[CHELTUIELI DE PERSONAL LEI]:[CHELTUIELI DE CAPITAL (ACTIVE NEFINANCIARE ) LEI]])</f>
        <v>19099.37</v>
      </c>
      <c r="M2353" s="41">
        <f>Data[[#This Row],[TOTAL CHELTUIELI LEI]]/Data[[#This Row],[CURS VALUTAR EURO BNR 22 07 2020]]</f>
        <v>3946.0692960889237</v>
      </c>
      <c r="N2353" s="49">
        <v>2470</v>
      </c>
      <c r="O2353" s="54"/>
      <c r="P2353" s="54">
        <v>1870</v>
      </c>
      <c r="Q2353" s="54"/>
      <c r="R2353" s="54">
        <f>Data[[#This Row],[PERSOANE ÎNSCRISE ÎN LISTELE ELECTORALE (TURUL 1)            ]]+Data[[#This Row],[PERSOANE ÎNSCRISE ÎN LISTELE ELECTORALE (TURUL AL 2-LEA)]]</f>
        <v>2470</v>
      </c>
      <c r="S2353" s="54">
        <f>Data[[#This Row],[PERSOANE CARE AU PARTICIPAT LA VOT (TURUL 1)]]+Data[[#This Row],[PERSOANE CARE AU PARTICIPAT LA VOT  (TURUL AL 2-LEA)]]</f>
        <v>1870</v>
      </c>
      <c r="T2353" s="41">
        <f>Data[[#This Row],[TOTAL CHELTUIELI LEI]]/Data[[#This Row],[NUMĂRUL PERSOANELOR ÎNSCRISE ÎN LISTELE ELECTORALE]]</f>
        <v>7.7325384615384607</v>
      </c>
      <c r="U2353" s="41">
        <f>Data[[#This Row],[TOTAL CHELTUIELI EURO]]/Data[[#This Row],[NUMĂRUL PERSOANELOR ÎNSCRISE ÎN LISTELE ELECTORALE]]</f>
        <v>1.5975989052991595</v>
      </c>
      <c r="V2353" s="41">
        <f>Data[[#This Row],[TOTAL CHELTUIELI LEI]]/Data[[#This Row],[NUMĂRUL PERSOANELOR CARE AU PARTICIPAT LA VOT]]</f>
        <v>10.213566844919786</v>
      </c>
      <c r="W2353" s="41">
        <f>Data[[#This Row],[TOTAL CHELTUIELI EURO]]/Data[[#This Row],[NUMĂRUL PERSOANELOR CARE AU PARTICIPAT LA VOT]]</f>
        <v>2.1101974845395315</v>
      </c>
      <c r="X2353" s="43">
        <v>4.8400999999999996</v>
      </c>
      <c r="Y2353" s="114" t="s">
        <v>2886</v>
      </c>
      <c r="Z2353" s="44">
        <v>7</v>
      </c>
      <c r="AA2353" s="115" t="s">
        <v>3107</v>
      </c>
      <c r="AB2353" s="44">
        <v>1</v>
      </c>
      <c r="AC2353" s="45"/>
    </row>
    <row r="2354" spans="1:29" x14ac:dyDescent="0.2">
      <c r="A2354" s="37">
        <v>2353</v>
      </c>
      <c r="B2354" s="38" t="s">
        <v>477</v>
      </c>
      <c r="C2354" s="39" t="s">
        <v>532</v>
      </c>
      <c r="D2354" s="40">
        <v>44101</v>
      </c>
      <c r="E2354" s="38">
        <v>1</v>
      </c>
      <c r="F2354" s="38"/>
      <c r="G2354" s="38" t="s">
        <v>2</v>
      </c>
      <c r="H2354" s="38" t="s">
        <v>2</v>
      </c>
      <c r="I2354" s="39">
        <v>600</v>
      </c>
      <c r="J2354" s="39">
        <v>3625</v>
      </c>
      <c r="K2354" s="39">
        <v>0</v>
      </c>
      <c r="L2354" s="41">
        <f>SUM(Data[[#This Row],[CHELTUIELI DE PERSONAL LEI]:[CHELTUIELI DE CAPITAL (ACTIVE NEFINANCIARE ) LEI]])</f>
        <v>4225</v>
      </c>
      <c r="M2354" s="41">
        <f>Data[[#This Row],[TOTAL CHELTUIELI LEI]]/Data[[#This Row],[CURS VALUTAR EURO BNR 22 07 2020]]</f>
        <v>872.91584884609824</v>
      </c>
      <c r="N2354" s="49">
        <v>2049</v>
      </c>
      <c r="O2354" s="54"/>
      <c r="P2354" s="54">
        <v>1530</v>
      </c>
      <c r="Q2354" s="54"/>
      <c r="R2354" s="54">
        <f>Data[[#This Row],[PERSOANE ÎNSCRISE ÎN LISTELE ELECTORALE (TURUL 1)            ]]+Data[[#This Row],[PERSOANE ÎNSCRISE ÎN LISTELE ELECTORALE (TURUL AL 2-LEA)]]</f>
        <v>2049</v>
      </c>
      <c r="S2354" s="54">
        <f>Data[[#This Row],[PERSOANE CARE AU PARTICIPAT LA VOT (TURUL 1)]]+Data[[#This Row],[PERSOANE CARE AU PARTICIPAT LA VOT  (TURUL AL 2-LEA)]]</f>
        <v>1530</v>
      </c>
      <c r="T2354" s="41">
        <f>Data[[#This Row],[TOTAL CHELTUIELI LEI]]/Data[[#This Row],[NUMĂRUL PERSOANELOR ÎNSCRISE ÎN LISTELE ELECTORALE]]</f>
        <v>2.0619814543679844</v>
      </c>
      <c r="U2354" s="41">
        <f>Data[[#This Row],[TOTAL CHELTUIELI EURO]]/Data[[#This Row],[NUMĂRUL PERSOANELOR ÎNSCRISE ÎN LISTELE ELECTORALE]]</f>
        <v>0.42602042403421098</v>
      </c>
      <c r="V2354" s="41">
        <f>Data[[#This Row],[TOTAL CHELTUIELI LEI]]/Data[[#This Row],[NUMĂRUL PERSOANELOR CARE AU PARTICIPAT LA VOT]]</f>
        <v>2.761437908496732</v>
      </c>
      <c r="W2354" s="41">
        <f>Data[[#This Row],[TOTAL CHELTUIELI EURO]]/Data[[#This Row],[NUMĂRUL PERSOANELOR CARE AU PARTICIPAT LA VOT]]</f>
        <v>0.57053323453993354</v>
      </c>
      <c r="X2354" s="43">
        <v>4.8400999999999996</v>
      </c>
      <c r="Y2354" s="114" t="s">
        <v>2891</v>
      </c>
      <c r="Z2354" s="44">
        <v>2</v>
      </c>
      <c r="AA2354" s="115" t="s">
        <v>3105</v>
      </c>
      <c r="AB2354" s="44">
        <v>0</v>
      </c>
      <c r="AC2354" s="45"/>
    </row>
    <row r="2355" spans="1:29" x14ac:dyDescent="0.2">
      <c r="A2355" s="37">
        <v>2354</v>
      </c>
      <c r="B2355" s="38" t="s">
        <v>477</v>
      </c>
      <c r="C2355" s="39" t="s">
        <v>533</v>
      </c>
      <c r="D2355" s="40">
        <v>44101</v>
      </c>
      <c r="E2355" s="38">
        <v>1</v>
      </c>
      <c r="F2355" s="38"/>
      <c r="G2355" s="38" t="s">
        <v>2</v>
      </c>
      <c r="H2355" s="38" t="s">
        <v>2</v>
      </c>
      <c r="I2355" s="39">
        <v>900</v>
      </c>
      <c r="J2355" s="39">
        <v>7565</v>
      </c>
      <c r="K2355" s="39">
        <v>0</v>
      </c>
      <c r="L2355" s="41">
        <f>SUM(Data[[#This Row],[CHELTUIELI DE PERSONAL LEI]:[CHELTUIELI DE CAPITAL (ACTIVE NEFINANCIARE ) LEI]])</f>
        <v>8465</v>
      </c>
      <c r="M2355" s="41">
        <f>Data[[#This Row],[TOTAL CHELTUIELI LEI]]/Data[[#This Row],[CURS VALUTAR EURO BNR 22 07 2020]]</f>
        <v>1748.9308072147271</v>
      </c>
      <c r="N2355" s="49">
        <v>1934</v>
      </c>
      <c r="O2355" s="54"/>
      <c r="P2355" s="54">
        <v>1589</v>
      </c>
      <c r="Q2355" s="54"/>
      <c r="R2355" s="54">
        <f>Data[[#This Row],[PERSOANE ÎNSCRISE ÎN LISTELE ELECTORALE (TURUL 1)            ]]+Data[[#This Row],[PERSOANE ÎNSCRISE ÎN LISTELE ELECTORALE (TURUL AL 2-LEA)]]</f>
        <v>1934</v>
      </c>
      <c r="S2355" s="54">
        <f>Data[[#This Row],[PERSOANE CARE AU PARTICIPAT LA VOT (TURUL 1)]]+Data[[#This Row],[PERSOANE CARE AU PARTICIPAT LA VOT  (TURUL AL 2-LEA)]]</f>
        <v>1589</v>
      </c>
      <c r="T2355" s="41">
        <f>Data[[#This Row],[TOTAL CHELTUIELI LEI]]/Data[[#This Row],[NUMĂRUL PERSOANELOR ÎNSCRISE ÎN LISTELE ELECTORALE]]</f>
        <v>4.3769389865563602</v>
      </c>
      <c r="U2355" s="41">
        <f>Data[[#This Row],[TOTAL CHELTUIELI EURO]]/Data[[#This Row],[NUMĂRUL PERSOANELOR ÎNSCRISE ÎN LISTELE ELECTORALE]]</f>
        <v>0.9043075528514618</v>
      </c>
      <c r="V2355" s="41">
        <f>Data[[#This Row],[TOTAL CHELTUIELI LEI]]/Data[[#This Row],[NUMĂRUL PERSOANELOR CARE AU PARTICIPAT LA VOT]]</f>
        <v>5.327249842668345</v>
      </c>
      <c r="W2355" s="41">
        <f>Data[[#This Row],[TOTAL CHELTUIELI EURO]]/Data[[#This Row],[NUMĂRUL PERSOANELOR CARE AU PARTICIPAT LA VOT]]</f>
        <v>1.1006487144208477</v>
      </c>
      <c r="X2355" s="43">
        <v>4.8400999999999996</v>
      </c>
      <c r="Y2355" s="114" t="s">
        <v>2895</v>
      </c>
      <c r="Z2355" s="44">
        <v>4</v>
      </c>
      <c r="AA2355" s="115" t="s">
        <v>3105</v>
      </c>
      <c r="AB2355" s="44">
        <v>0</v>
      </c>
      <c r="AC2355" s="45"/>
    </row>
    <row r="2356" spans="1:29" x14ac:dyDescent="0.2">
      <c r="A2356" s="37">
        <v>2355</v>
      </c>
      <c r="B2356" s="38" t="s">
        <v>477</v>
      </c>
      <c r="C2356" s="39" t="s">
        <v>534</v>
      </c>
      <c r="D2356" s="40">
        <v>44101</v>
      </c>
      <c r="E2356" s="38">
        <v>1</v>
      </c>
      <c r="F2356" s="38"/>
      <c r="G2356" s="38" t="s">
        <v>2</v>
      </c>
      <c r="H2356" s="38" t="s">
        <v>2</v>
      </c>
      <c r="I2356" s="39">
        <v>3200</v>
      </c>
      <c r="J2356" s="39">
        <v>4920.83</v>
      </c>
      <c r="K2356" s="39">
        <v>0</v>
      </c>
      <c r="L2356" s="41">
        <f>SUM(Data[[#This Row],[CHELTUIELI DE PERSONAL LEI]:[CHELTUIELI DE CAPITAL (ACTIVE NEFINANCIARE ) LEI]])</f>
        <v>8120.83</v>
      </c>
      <c r="M2356" s="41">
        <f>Data[[#This Row],[TOTAL CHELTUIELI LEI]]/Data[[#This Row],[CURS VALUTAR EURO BNR 22 07 2020]]</f>
        <v>1677.8227722567717</v>
      </c>
      <c r="N2356" s="49">
        <v>4644</v>
      </c>
      <c r="O2356" s="54"/>
      <c r="P2356" s="54">
        <v>2858</v>
      </c>
      <c r="Q2356" s="54"/>
      <c r="R2356" s="54">
        <f>Data[[#This Row],[PERSOANE ÎNSCRISE ÎN LISTELE ELECTORALE (TURUL 1)            ]]+Data[[#This Row],[PERSOANE ÎNSCRISE ÎN LISTELE ELECTORALE (TURUL AL 2-LEA)]]</f>
        <v>4644</v>
      </c>
      <c r="S2356" s="54">
        <f>Data[[#This Row],[PERSOANE CARE AU PARTICIPAT LA VOT (TURUL 1)]]+Data[[#This Row],[PERSOANE CARE AU PARTICIPAT LA VOT  (TURUL AL 2-LEA)]]</f>
        <v>2858</v>
      </c>
      <c r="T2356" s="41">
        <f>Data[[#This Row],[TOTAL CHELTUIELI LEI]]/Data[[#This Row],[NUMĂRUL PERSOANELOR ÎNSCRISE ÎN LISTELE ELECTORALE]]</f>
        <v>1.7486714039621016</v>
      </c>
      <c r="U2356" s="41">
        <f>Data[[#This Row],[TOTAL CHELTUIELI EURO]]/Data[[#This Row],[NUMĂRUL PERSOANELOR ÎNSCRISE ÎN LISTELE ELECTORALE]]</f>
        <v>0.36128827998638496</v>
      </c>
      <c r="V2356" s="41">
        <f>Data[[#This Row],[TOTAL CHELTUIELI LEI]]/Data[[#This Row],[NUMĂRUL PERSOANELOR CARE AU PARTICIPAT LA VOT]]</f>
        <v>2.8414380685794263</v>
      </c>
      <c r="W2356" s="41">
        <f>Data[[#This Row],[TOTAL CHELTUIELI EURO]]/Data[[#This Row],[NUMĂRUL PERSOANELOR CARE AU PARTICIPAT LA VOT]]</f>
        <v>0.58706185173434977</v>
      </c>
      <c r="X2356" s="43">
        <v>4.8400999999999996</v>
      </c>
      <c r="Y2356" s="114" t="s">
        <v>2894</v>
      </c>
      <c r="Z2356" s="44">
        <v>1</v>
      </c>
      <c r="AA2356" s="115" t="s">
        <v>3105</v>
      </c>
      <c r="AB2356" s="44">
        <v>0</v>
      </c>
      <c r="AC2356" s="45"/>
    </row>
    <row r="2357" spans="1:29" x14ac:dyDescent="0.2">
      <c r="A2357" s="37">
        <v>2356</v>
      </c>
      <c r="B2357" s="38" t="s">
        <v>477</v>
      </c>
      <c r="C2357" s="39" t="s">
        <v>535</v>
      </c>
      <c r="D2357" s="40">
        <v>44101</v>
      </c>
      <c r="E2357" s="38">
        <v>1</v>
      </c>
      <c r="F2357" s="38"/>
      <c r="G2357" s="38" t="s">
        <v>2</v>
      </c>
      <c r="H2357" s="38" t="s">
        <v>2</v>
      </c>
      <c r="I2357" s="39">
        <v>4800</v>
      </c>
      <c r="J2357" s="39">
        <v>1045</v>
      </c>
      <c r="K2357" s="39">
        <v>0</v>
      </c>
      <c r="L2357" s="41">
        <f>SUM(Data[[#This Row],[CHELTUIELI DE PERSONAL LEI]:[CHELTUIELI DE CAPITAL (ACTIVE NEFINANCIARE ) LEI]])</f>
        <v>5845</v>
      </c>
      <c r="M2357" s="41">
        <f>Data[[#This Row],[TOTAL CHELTUIELI LEI]]/Data[[#This Row],[CURS VALUTAR EURO BNR 22 07 2020]]</f>
        <v>1207.6196772793951</v>
      </c>
      <c r="N2357" s="49">
        <v>2283</v>
      </c>
      <c r="O2357" s="54"/>
      <c r="P2357" s="54">
        <v>1736</v>
      </c>
      <c r="Q2357" s="54"/>
      <c r="R2357" s="54">
        <f>Data[[#This Row],[PERSOANE ÎNSCRISE ÎN LISTELE ELECTORALE (TURUL 1)            ]]+Data[[#This Row],[PERSOANE ÎNSCRISE ÎN LISTELE ELECTORALE (TURUL AL 2-LEA)]]</f>
        <v>2283</v>
      </c>
      <c r="S2357" s="54">
        <f>Data[[#This Row],[PERSOANE CARE AU PARTICIPAT LA VOT (TURUL 1)]]+Data[[#This Row],[PERSOANE CARE AU PARTICIPAT LA VOT  (TURUL AL 2-LEA)]]</f>
        <v>1736</v>
      </c>
      <c r="T2357" s="41">
        <f>Data[[#This Row],[TOTAL CHELTUIELI LEI]]/Data[[#This Row],[NUMĂRUL PERSOANELOR ÎNSCRISE ÎN LISTELE ELECTORALE]]</f>
        <v>2.5602277704774421</v>
      </c>
      <c r="U2357" s="41">
        <f>Data[[#This Row],[TOTAL CHELTUIELI EURO]]/Data[[#This Row],[NUMĂRUL PERSOANELOR ÎNSCRISE ÎN LISTELE ELECTORALE]]</f>
        <v>0.52896175088891595</v>
      </c>
      <c r="V2357" s="41">
        <f>Data[[#This Row],[TOTAL CHELTUIELI LEI]]/Data[[#This Row],[NUMĂRUL PERSOANELOR CARE AU PARTICIPAT LA VOT]]</f>
        <v>3.3669354838709675</v>
      </c>
      <c r="W2357" s="41">
        <f>Data[[#This Row],[TOTAL CHELTUIELI EURO]]/Data[[#This Row],[NUMĂRUL PERSOANELOR CARE AU PARTICIPAT LA VOT]]</f>
        <v>0.69563345465402948</v>
      </c>
      <c r="X2357" s="43">
        <v>4.8400999999999996</v>
      </c>
      <c r="Y2357" s="114" t="s">
        <v>2891</v>
      </c>
      <c r="Z2357" s="44">
        <v>2</v>
      </c>
      <c r="AA2357" s="115" t="s">
        <v>3105</v>
      </c>
      <c r="AB2357" s="44">
        <v>0</v>
      </c>
      <c r="AC2357" s="45"/>
    </row>
    <row r="2358" spans="1:29" x14ac:dyDescent="0.2">
      <c r="A2358" s="37">
        <v>2357</v>
      </c>
      <c r="B2358" s="38" t="s">
        <v>477</v>
      </c>
      <c r="C2358" s="39" t="s">
        <v>536</v>
      </c>
      <c r="D2358" s="40">
        <v>44101</v>
      </c>
      <c r="E2358" s="38">
        <v>1</v>
      </c>
      <c r="F2358" s="38"/>
      <c r="G2358" s="38" t="s">
        <v>2</v>
      </c>
      <c r="H2358" s="38" t="s">
        <v>2</v>
      </c>
      <c r="I2358" s="39">
        <v>3000</v>
      </c>
      <c r="J2358" s="39">
        <v>14922</v>
      </c>
      <c r="K2358" s="39">
        <v>0</v>
      </c>
      <c r="L2358" s="41">
        <f>SUM(Data[[#This Row],[CHELTUIELI DE PERSONAL LEI]:[CHELTUIELI DE CAPITAL (ACTIVE NEFINANCIARE ) LEI]])</f>
        <v>17922</v>
      </c>
      <c r="M2358" s="41">
        <f>Data[[#This Row],[TOTAL CHELTUIELI LEI]]/Data[[#This Row],[CURS VALUTAR EURO BNR 22 07 2020]]</f>
        <v>3702.8160575194729</v>
      </c>
      <c r="N2358" s="49">
        <v>3651</v>
      </c>
      <c r="O2358" s="54"/>
      <c r="P2358" s="54">
        <v>2315</v>
      </c>
      <c r="Q2358" s="54"/>
      <c r="R2358" s="54">
        <f>Data[[#This Row],[PERSOANE ÎNSCRISE ÎN LISTELE ELECTORALE (TURUL 1)            ]]+Data[[#This Row],[PERSOANE ÎNSCRISE ÎN LISTELE ELECTORALE (TURUL AL 2-LEA)]]</f>
        <v>3651</v>
      </c>
      <c r="S2358" s="54">
        <f>Data[[#This Row],[PERSOANE CARE AU PARTICIPAT LA VOT (TURUL 1)]]+Data[[#This Row],[PERSOANE CARE AU PARTICIPAT LA VOT  (TURUL AL 2-LEA)]]</f>
        <v>2315</v>
      </c>
      <c r="T2358" s="41">
        <f>Data[[#This Row],[TOTAL CHELTUIELI LEI]]/Data[[#This Row],[NUMĂRUL PERSOANELOR ÎNSCRISE ÎN LISTELE ELECTORALE]]</f>
        <v>4.9087921117502056</v>
      </c>
      <c r="U2358" s="41">
        <f>Data[[#This Row],[TOTAL CHELTUIELI EURO]]/Data[[#This Row],[NUMĂRUL PERSOANELOR ÎNSCRISE ÎN LISTELE ELECTORALE]]</f>
        <v>1.0141922918431863</v>
      </c>
      <c r="V2358" s="41">
        <f>Data[[#This Row],[TOTAL CHELTUIELI LEI]]/Data[[#This Row],[NUMĂRUL PERSOANELOR CARE AU PARTICIPAT LA VOT]]</f>
        <v>7.7416846652267814</v>
      </c>
      <c r="W2358" s="41">
        <f>Data[[#This Row],[TOTAL CHELTUIELI EURO]]/Data[[#This Row],[NUMĂRUL PERSOANELOR CARE AU PARTICIPAT LA VOT]]</f>
        <v>1.5994885777621912</v>
      </c>
      <c r="X2358" s="43">
        <v>4.8400999999999996</v>
      </c>
      <c r="Y2358" s="114" t="s">
        <v>2895</v>
      </c>
      <c r="Z2358" s="44">
        <v>4</v>
      </c>
      <c r="AA2358" s="115" t="s">
        <v>3107</v>
      </c>
      <c r="AB2358" s="44">
        <v>1</v>
      </c>
      <c r="AC2358" s="45"/>
    </row>
    <row r="2359" spans="1:29" x14ac:dyDescent="0.2">
      <c r="A2359" s="37">
        <v>2358</v>
      </c>
      <c r="B2359" s="38" t="s">
        <v>477</v>
      </c>
      <c r="C2359" s="39" t="s">
        <v>537</v>
      </c>
      <c r="D2359" s="40">
        <v>44101</v>
      </c>
      <c r="E2359" s="38">
        <v>1</v>
      </c>
      <c r="F2359" s="38"/>
      <c r="G2359" s="38" t="s">
        <v>2</v>
      </c>
      <c r="H2359" s="38" t="s">
        <v>2</v>
      </c>
      <c r="I2359" s="39">
        <v>600</v>
      </c>
      <c r="J2359" s="39">
        <v>15033</v>
      </c>
      <c r="K2359" s="39">
        <v>0</v>
      </c>
      <c r="L2359" s="41">
        <f>SUM(Data[[#This Row],[CHELTUIELI DE PERSONAL LEI]:[CHELTUIELI DE CAPITAL (ACTIVE NEFINANCIARE ) LEI]])</f>
        <v>15633</v>
      </c>
      <c r="M2359" s="41">
        <f>Data[[#This Row],[TOTAL CHELTUIELI LEI]]/Data[[#This Row],[CURS VALUTAR EURO BNR 22 07 2020]]</f>
        <v>3229.8919443813147</v>
      </c>
      <c r="N2359" s="49">
        <v>1136</v>
      </c>
      <c r="O2359" s="54"/>
      <c r="P2359" s="54">
        <v>990</v>
      </c>
      <c r="Q2359" s="54"/>
      <c r="R2359" s="54">
        <f>Data[[#This Row],[PERSOANE ÎNSCRISE ÎN LISTELE ELECTORALE (TURUL 1)            ]]+Data[[#This Row],[PERSOANE ÎNSCRISE ÎN LISTELE ELECTORALE (TURUL AL 2-LEA)]]</f>
        <v>1136</v>
      </c>
      <c r="S2359" s="54">
        <f>Data[[#This Row],[PERSOANE CARE AU PARTICIPAT LA VOT (TURUL 1)]]+Data[[#This Row],[PERSOANE CARE AU PARTICIPAT LA VOT  (TURUL AL 2-LEA)]]</f>
        <v>990</v>
      </c>
      <c r="T2359" s="41">
        <f>Data[[#This Row],[TOTAL CHELTUIELI LEI]]/Data[[#This Row],[NUMĂRUL PERSOANELOR ÎNSCRISE ÎN LISTELE ELECTORALE]]</f>
        <v>13.76144366197183</v>
      </c>
      <c r="U2359" s="41">
        <f>Data[[#This Row],[TOTAL CHELTUIELI EURO]]/Data[[#This Row],[NUMĂRUL PERSOANELOR ÎNSCRISE ÎN LISTELE ELECTORALE]]</f>
        <v>2.843214739772284</v>
      </c>
      <c r="V2359" s="41">
        <f>Data[[#This Row],[TOTAL CHELTUIELI LEI]]/Data[[#This Row],[NUMĂRUL PERSOANELOR CARE AU PARTICIPAT LA VOT]]</f>
        <v>15.790909090909091</v>
      </c>
      <c r="W2359" s="41">
        <f>Data[[#This Row],[TOTAL CHELTUIELI EURO]]/Data[[#This Row],[NUMĂRUL PERSOANELOR CARE AU PARTICIPAT LA VOT]]</f>
        <v>3.2625171155366814</v>
      </c>
      <c r="X2359" s="43">
        <v>4.8400999999999996</v>
      </c>
      <c r="Y2359" s="114" t="s">
        <v>2906</v>
      </c>
      <c r="Z2359" s="44">
        <v>13</v>
      </c>
      <c r="AA2359" s="115" t="s">
        <v>3108</v>
      </c>
      <c r="AB2359" s="44">
        <v>2</v>
      </c>
      <c r="AC2359" s="45"/>
    </row>
    <row r="2360" spans="1:29" x14ac:dyDescent="0.2">
      <c r="A2360" s="37">
        <v>2359</v>
      </c>
      <c r="B2360" s="38" t="s">
        <v>477</v>
      </c>
      <c r="C2360" s="39" t="s">
        <v>538</v>
      </c>
      <c r="D2360" s="40">
        <v>44101</v>
      </c>
      <c r="E2360" s="38">
        <v>1</v>
      </c>
      <c r="F2360" s="38"/>
      <c r="G2360" s="38" t="s">
        <v>2</v>
      </c>
      <c r="H2360" s="38" t="s">
        <v>2</v>
      </c>
      <c r="I2360" s="39">
        <v>4420</v>
      </c>
      <c r="J2360" s="39">
        <v>4507.95</v>
      </c>
      <c r="K2360" s="39">
        <v>0</v>
      </c>
      <c r="L2360" s="41">
        <f>SUM(Data[[#This Row],[CHELTUIELI DE PERSONAL LEI]:[CHELTUIELI DE CAPITAL (ACTIVE NEFINANCIARE ) LEI]])</f>
        <v>8927.9500000000007</v>
      </c>
      <c r="M2360" s="41">
        <f>Data[[#This Row],[TOTAL CHELTUIELI LEI]]/Data[[#This Row],[CURS VALUTAR EURO BNR 22 07 2020]]</f>
        <v>1844.5796574450944</v>
      </c>
      <c r="N2360" s="49">
        <v>1584</v>
      </c>
      <c r="O2360" s="54"/>
      <c r="P2360" s="54">
        <v>1190</v>
      </c>
      <c r="Q2360" s="54"/>
      <c r="R2360" s="54">
        <f>Data[[#This Row],[PERSOANE ÎNSCRISE ÎN LISTELE ELECTORALE (TURUL 1)            ]]+Data[[#This Row],[PERSOANE ÎNSCRISE ÎN LISTELE ELECTORALE (TURUL AL 2-LEA)]]</f>
        <v>1584</v>
      </c>
      <c r="S2360" s="54">
        <f>Data[[#This Row],[PERSOANE CARE AU PARTICIPAT LA VOT (TURUL 1)]]+Data[[#This Row],[PERSOANE CARE AU PARTICIPAT LA VOT  (TURUL AL 2-LEA)]]</f>
        <v>1190</v>
      </c>
      <c r="T2360" s="41">
        <f>Data[[#This Row],[TOTAL CHELTUIELI LEI]]/Data[[#This Row],[NUMĂRUL PERSOANELOR ÎNSCRISE ÎN LISTELE ELECTORALE]]</f>
        <v>5.6363320707070708</v>
      </c>
      <c r="U2360" s="41">
        <f>Data[[#This Row],[TOTAL CHELTUIELI EURO]]/Data[[#This Row],[NUMĂRUL PERSOANELOR ÎNSCRISE ÎN LISTELE ELECTORALE]]</f>
        <v>1.1645073594981656</v>
      </c>
      <c r="V2360" s="41">
        <f>Data[[#This Row],[TOTAL CHELTUIELI LEI]]/Data[[#This Row],[NUMĂRUL PERSOANELOR CARE AU PARTICIPAT LA VOT]]</f>
        <v>7.5024789915966394</v>
      </c>
      <c r="W2360" s="41">
        <f>Data[[#This Row],[TOTAL CHELTUIELI EURO]]/Data[[#This Row],[NUMĂRUL PERSOANELOR CARE AU PARTICIPAT LA VOT]]</f>
        <v>1.5500669390294912</v>
      </c>
      <c r="X2360" s="43">
        <v>4.8400999999999996</v>
      </c>
      <c r="Y2360" s="114" t="s">
        <v>2892</v>
      </c>
      <c r="Z2360" s="44">
        <v>5</v>
      </c>
      <c r="AA2360" s="115" t="s">
        <v>3107</v>
      </c>
      <c r="AB2360" s="44">
        <v>1</v>
      </c>
      <c r="AC2360" s="45"/>
    </row>
    <row r="2361" spans="1:29" x14ac:dyDescent="0.2">
      <c r="A2361" s="37">
        <v>2360</v>
      </c>
      <c r="B2361" s="38" t="s">
        <v>477</v>
      </c>
      <c r="C2361" s="39" t="s">
        <v>539</v>
      </c>
      <c r="D2361" s="40">
        <v>44101</v>
      </c>
      <c r="E2361" s="38">
        <v>1</v>
      </c>
      <c r="F2361" s="38"/>
      <c r="G2361" s="38" t="s">
        <v>2</v>
      </c>
      <c r="H2361" s="38" t="s">
        <v>2</v>
      </c>
      <c r="I2361" s="39">
        <v>12229</v>
      </c>
      <c r="J2361" s="39">
        <v>6191.26</v>
      </c>
      <c r="K2361" s="39">
        <v>0</v>
      </c>
      <c r="L2361" s="41">
        <f>SUM(Data[[#This Row],[CHELTUIELI DE PERSONAL LEI]:[CHELTUIELI DE CAPITAL (ACTIVE NEFINANCIARE ) LEI]])</f>
        <v>18420.260000000002</v>
      </c>
      <c r="M2361" s="41">
        <f>Data[[#This Row],[TOTAL CHELTUIELI LEI]]/Data[[#This Row],[CURS VALUTAR EURO BNR 22 07 2020]]</f>
        <v>3805.7602115658774</v>
      </c>
      <c r="N2361" s="49">
        <v>1617</v>
      </c>
      <c r="O2361" s="54"/>
      <c r="P2361" s="54">
        <v>1277</v>
      </c>
      <c r="Q2361" s="54"/>
      <c r="R2361" s="54">
        <f>Data[[#This Row],[PERSOANE ÎNSCRISE ÎN LISTELE ELECTORALE (TURUL 1)            ]]+Data[[#This Row],[PERSOANE ÎNSCRISE ÎN LISTELE ELECTORALE (TURUL AL 2-LEA)]]</f>
        <v>1617</v>
      </c>
      <c r="S2361" s="54">
        <f>Data[[#This Row],[PERSOANE CARE AU PARTICIPAT LA VOT (TURUL 1)]]+Data[[#This Row],[PERSOANE CARE AU PARTICIPAT LA VOT  (TURUL AL 2-LEA)]]</f>
        <v>1277</v>
      </c>
      <c r="T2361" s="41">
        <f>Data[[#This Row],[TOTAL CHELTUIELI LEI]]/Data[[#This Row],[NUMĂRUL PERSOANELOR ÎNSCRISE ÎN LISTELE ELECTORALE]]</f>
        <v>11.391626468769328</v>
      </c>
      <c r="U2361" s="41">
        <f>Data[[#This Row],[TOTAL CHELTUIELI EURO]]/Data[[#This Row],[NUMĂRUL PERSOANELOR ÎNSCRISE ÎN LISTELE ELECTORALE]]</f>
        <v>2.3535932044315877</v>
      </c>
      <c r="V2361" s="41">
        <f>Data[[#This Row],[TOTAL CHELTUIELI LEI]]/Data[[#This Row],[NUMĂRUL PERSOANELOR CARE AU PARTICIPAT LA VOT]]</f>
        <v>14.42463586530932</v>
      </c>
      <c r="W2361" s="41">
        <f>Data[[#This Row],[TOTAL CHELTUIELI EURO]]/Data[[#This Row],[NUMĂRUL PERSOANELOR CARE AU PARTICIPAT LA VOT]]</f>
        <v>2.9802350912810316</v>
      </c>
      <c r="X2361" s="43">
        <v>4.8400999999999996</v>
      </c>
      <c r="Y2361" s="114" t="s">
        <v>2888</v>
      </c>
      <c r="Z2361" s="44">
        <v>11</v>
      </c>
      <c r="AA2361" s="115" t="s">
        <v>3108</v>
      </c>
      <c r="AB2361" s="44">
        <v>2</v>
      </c>
      <c r="AC2361" s="45"/>
    </row>
    <row r="2362" spans="1:29" x14ac:dyDescent="0.2">
      <c r="A2362" s="37">
        <v>2361</v>
      </c>
      <c r="B2362" s="38" t="s">
        <v>477</v>
      </c>
      <c r="C2362" s="39" t="s">
        <v>540</v>
      </c>
      <c r="D2362" s="40">
        <v>44101</v>
      </c>
      <c r="E2362" s="38">
        <v>1</v>
      </c>
      <c r="F2362" s="38"/>
      <c r="G2362" s="38" t="s">
        <v>2</v>
      </c>
      <c r="H2362" s="38" t="s">
        <v>2</v>
      </c>
      <c r="I2362" s="39">
        <v>1300</v>
      </c>
      <c r="J2362" s="39">
        <v>3953</v>
      </c>
      <c r="K2362" s="39">
        <v>0</v>
      </c>
      <c r="L2362" s="41">
        <f>SUM(Data[[#This Row],[CHELTUIELI DE PERSONAL LEI]:[CHELTUIELI DE CAPITAL (ACTIVE NEFINANCIARE ) LEI]])</f>
        <v>5253</v>
      </c>
      <c r="M2362" s="41">
        <f>Data[[#This Row],[TOTAL CHELTUIELI LEI]]/Data[[#This Row],[CURS VALUTAR EURO BNR 22 07 2020]]</f>
        <v>1085.3081547901904</v>
      </c>
      <c r="N2362" s="49">
        <v>693</v>
      </c>
      <c r="O2362" s="54"/>
      <c r="P2362" s="54">
        <v>708</v>
      </c>
      <c r="Q2362" s="54"/>
      <c r="R2362" s="54">
        <f>Data[[#This Row],[PERSOANE ÎNSCRISE ÎN LISTELE ELECTORALE (TURUL 1)            ]]+Data[[#This Row],[PERSOANE ÎNSCRISE ÎN LISTELE ELECTORALE (TURUL AL 2-LEA)]]</f>
        <v>693</v>
      </c>
      <c r="S2362" s="54">
        <f>Data[[#This Row],[PERSOANE CARE AU PARTICIPAT LA VOT (TURUL 1)]]+Data[[#This Row],[PERSOANE CARE AU PARTICIPAT LA VOT  (TURUL AL 2-LEA)]]</f>
        <v>708</v>
      </c>
      <c r="T2362" s="41">
        <f>Data[[#This Row],[TOTAL CHELTUIELI LEI]]/Data[[#This Row],[NUMĂRUL PERSOANELOR ÎNSCRISE ÎN LISTELE ELECTORALE]]</f>
        <v>7.5800865800865802</v>
      </c>
      <c r="U2362" s="41">
        <f>Data[[#This Row],[TOTAL CHELTUIELI EURO]]/Data[[#This Row],[NUMĂRUL PERSOANELOR ÎNSCRISE ÎN LISTELE ELECTORALE]]</f>
        <v>1.5661012334634783</v>
      </c>
      <c r="V2362" s="41">
        <f>Data[[#This Row],[TOTAL CHELTUIELI LEI]]/Data[[#This Row],[NUMĂRUL PERSOANELOR CARE AU PARTICIPAT LA VOT]]</f>
        <v>7.4194915254237293</v>
      </c>
      <c r="W2362" s="41">
        <f>Data[[#This Row],[TOTAL CHELTUIELI EURO]]/Data[[#This Row],[NUMĂRUL PERSOANELOR CARE AU PARTICIPAT LA VOT]]</f>
        <v>1.5329211225850148</v>
      </c>
      <c r="X2362" s="43">
        <v>4.8400999999999996</v>
      </c>
      <c r="Y2362" s="114" t="s">
        <v>2886</v>
      </c>
      <c r="Z2362" s="44">
        <v>7</v>
      </c>
      <c r="AA2362" s="115" t="s">
        <v>3107</v>
      </c>
      <c r="AB2362" s="44">
        <v>1</v>
      </c>
      <c r="AC2362" s="45"/>
    </row>
    <row r="2363" spans="1:29" x14ac:dyDescent="0.2">
      <c r="A2363" s="37">
        <v>2362</v>
      </c>
      <c r="B2363" s="38" t="s">
        <v>477</v>
      </c>
      <c r="C2363" s="39" t="s">
        <v>541</v>
      </c>
      <c r="D2363" s="40">
        <v>44101</v>
      </c>
      <c r="E2363" s="38">
        <v>1</v>
      </c>
      <c r="F2363" s="38"/>
      <c r="G2363" s="38" t="s">
        <v>2</v>
      </c>
      <c r="H2363" s="38" t="s">
        <v>2</v>
      </c>
      <c r="I2363" s="39">
        <v>5666</v>
      </c>
      <c r="J2363" s="39">
        <v>6400</v>
      </c>
      <c r="K2363" s="39">
        <v>0</v>
      </c>
      <c r="L2363" s="41">
        <f>SUM(Data[[#This Row],[CHELTUIELI DE PERSONAL LEI]:[CHELTUIELI DE CAPITAL (ACTIVE NEFINANCIARE ) LEI]])</f>
        <v>12066</v>
      </c>
      <c r="M2363" s="41">
        <f>Data[[#This Row],[TOTAL CHELTUIELI LEI]]/Data[[#This Row],[CURS VALUTAR EURO BNR 22 07 2020]]</f>
        <v>2492.9236999235554</v>
      </c>
      <c r="N2363" s="49">
        <v>1877</v>
      </c>
      <c r="O2363" s="54"/>
      <c r="P2363" s="54">
        <v>1333</v>
      </c>
      <c r="Q2363" s="54"/>
      <c r="R2363" s="54">
        <f>Data[[#This Row],[PERSOANE ÎNSCRISE ÎN LISTELE ELECTORALE (TURUL 1)            ]]+Data[[#This Row],[PERSOANE ÎNSCRISE ÎN LISTELE ELECTORALE (TURUL AL 2-LEA)]]</f>
        <v>1877</v>
      </c>
      <c r="S2363" s="54">
        <f>Data[[#This Row],[PERSOANE CARE AU PARTICIPAT LA VOT (TURUL 1)]]+Data[[#This Row],[PERSOANE CARE AU PARTICIPAT LA VOT  (TURUL AL 2-LEA)]]</f>
        <v>1333</v>
      </c>
      <c r="T2363" s="41">
        <f>Data[[#This Row],[TOTAL CHELTUIELI LEI]]/Data[[#This Row],[NUMĂRUL PERSOANELOR ÎNSCRISE ÎN LISTELE ELECTORALE]]</f>
        <v>6.4283431006925946</v>
      </c>
      <c r="U2363" s="41">
        <f>Data[[#This Row],[TOTAL CHELTUIELI EURO]]/Data[[#This Row],[NUMĂRUL PERSOANELOR ÎNSCRISE ÎN LISTELE ELECTORALE]]</f>
        <v>1.328142621163322</v>
      </c>
      <c r="V2363" s="41">
        <f>Data[[#This Row],[TOTAL CHELTUIELI LEI]]/Data[[#This Row],[NUMĂRUL PERSOANELOR CARE AU PARTICIPAT LA VOT]]</f>
        <v>9.0517629407351841</v>
      </c>
      <c r="W2363" s="41">
        <f>Data[[#This Row],[TOTAL CHELTUIELI EURO]]/Data[[#This Row],[NUMĂRUL PERSOANELOR CARE AU PARTICIPAT LA VOT]]</f>
        <v>1.8701603150214219</v>
      </c>
      <c r="X2363" s="43">
        <v>4.8400999999999996</v>
      </c>
      <c r="Y2363" s="114" t="s">
        <v>2889</v>
      </c>
      <c r="Z2363" s="44">
        <v>6</v>
      </c>
      <c r="AA2363" s="115" t="s">
        <v>3107</v>
      </c>
      <c r="AB2363" s="44">
        <v>1</v>
      </c>
      <c r="AC2363" s="45"/>
    </row>
    <row r="2364" spans="1:29" x14ac:dyDescent="0.2">
      <c r="A2364" s="37">
        <v>2363</v>
      </c>
      <c r="B2364" s="38" t="s">
        <v>477</v>
      </c>
      <c r="C2364" s="39" t="s">
        <v>242</v>
      </c>
      <c r="D2364" s="40">
        <v>44101</v>
      </c>
      <c r="E2364" s="38">
        <v>1</v>
      </c>
      <c r="F2364" s="38"/>
      <c r="G2364" s="38" t="s">
        <v>2</v>
      </c>
      <c r="H2364" s="38" t="s">
        <v>2</v>
      </c>
      <c r="I2364" s="39">
        <v>3150</v>
      </c>
      <c r="J2364" s="39">
        <v>1540</v>
      </c>
      <c r="K2364" s="39">
        <v>0</v>
      </c>
      <c r="L2364" s="41">
        <f>SUM(Data[[#This Row],[CHELTUIELI DE PERSONAL LEI]:[CHELTUIELI DE CAPITAL (ACTIVE NEFINANCIARE ) LEI]])</f>
        <v>4690</v>
      </c>
      <c r="M2364" s="41">
        <f>Data[[#This Row],[TOTAL CHELTUIELI LEI]]/Data[[#This Row],[CURS VALUTAR EURO BNR 22 07 2020]]</f>
        <v>968.98824404454456</v>
      </c>
      <c r="N2364" s="49">
        <v>2022</v>
      </c>
      <c r="O2364" s="54"/>
      <c r="P2364" s="54">
        <v>1243</v>
      </c>
      <c r="Q2364" s="54"/>
      <c r="R2364" s="54">
        <f>Data[[#This Row],[PERSOANE ÎNSCRISE ÎN LISTELE ELECTORALE (TURUL 1)            ]]+Data[[#This Row],[PERSOANE ÎNSCRISE ÎN LISTELE ELECTORALE (TURUL AL 2-LEA)]]</f>
        <v>2022</v>
      </c>
      <c r="S2364" s="54">
        <f>Data[[#This Row],[PERSOANE CARE AU PARTICIPAT LA VOT (TURUL 1)]]+Data[[#This Row],[PERSOANE CARE AU PARTICIPAT LA VOT  (TURUL AL 2-LEA)]]</f>
        <v>1243</v>
      </c>
      <c r="T2364" s="41">
        <f>Data[[#This Row],[TOTAL CHELTUIELI LEI]]/Data[[#This Row],[NUMĂRUL PERSOANELOR ÎNSCRISE ÎN LISTELE ELECTORALE]]</f>
        <v>2.3194856577645897</v>
      </c>
      <c r="U2364" s="41">
        <f>Data[[#This Row],[TOTAL CHELTUIELI EURO]]/Data[[#This Row],[NUMĂRUL PERSOANELOR ÎNSCRISE ÎN LISTELE ELECTORALE]]</f>
        <v>0.47922267262341472</v>
      </c>
      <c r="V2364" s="41">
        <f>Data[[#This Row],[TOTAL CHELTUIELI LEI]]/Data[[#This Row],[NUMĂRUL PERSOANELOR CARE AU PARTICIPAT LA VOT]]</f>
        <v>3.7731295253419148</v>
      </c>
      <c r="W2364" s="41">
        <f>Data[[#This Row],[TOTAL CHELTUIELI EURO]]/Data[[#This Row],[NUMĂRUL PERSOANELOR CARE AU PARTICIPAT LA VOT]]</f>
        <v>0.77955610944854747</v>
      </c>
      <c r="X2364" s="43">
        <v>4.8400999999999996</v>
      </c>
      <c r="Y2364" s="114" t="s">
        <v>2891</v>
      </c>
      <c r="Z2364" s="44">
        <v>2</v>
      </c>
      <c r="AA2364" s="115" t="s">
        <v>3105</v>
      </c>
      <c r="AB2364" s="44">
        <v>0</v>
      </c>
      <c r="AC2364" s="45"/>
    </row>
    <row r="2365" spans="1:29" x14ac:dyDescent="0.2">
      <c r="A2365" s="37">
        <v>2364</v>
      </c>
      <c r="B2365" s="38" t="s">
        <v>477</v>
      </c>
      <c r="C2365" s="39" t="s">
        <v>542</v>
      </c>
      <c r="D2365" s="40">
        <v>44101</v>
      </c>
      <c r="E2365" s="38">
        <v>1</v>
      </c>
      <c r="F2365" s="38"/>
      <c r="G2365" s="38" t="s">
        <v>2</v>
      </c>
      <c r="H2365" s="38" t="s">
        <v>2</v>
      </c>
      <c r="I2365" s="39">
        <v>5526</v>
      </c>
      <c r="J2365" s="39">
        <v>3416.02</v>
      </c>
      <c r="K2365" s="39">
        <v>0</v>
      </c>
      <c r="L2365" s="41">
        <f>SUM(Data[[#This Row],[CHELTUIELI DE PERSONAL LEI]:[CHELTUIELI DE CAPITAL (ACTIVE NEFINANCIARE ) LEI]])</f>
        <v>8942.02</v>
      </c>
      <c r="M2365" s="41">
        <f>Data[[#This Row],[TOTAL CHELTUIELI LEI]]/Data[[#This Row],[CURS VALUTAR EURO BNR 22 07 2020]]</f>
        <v>1847.4866221772279</v>
      </c>
      <c r="N2365" s="49">
        <v>908</v>
      </c>
      <c r="O2365" s="54"/>
      <c r="P2365" s="54">
        <v>741</v>
      </c>
      <c r="Q2365" s="54"/>
      <c r="R2365" s="54">
        <f>Data[[#This Row],[PERSOANE ÎNSCRISE ÎN LISTELE ELECTORALE (TURUL 1)            ]]+Data[[#This Row],[PERSOANE ÎNSCRISE ÎN LISTELE ELECTORALE (TURUL AL 2-LEA)]]</f>
        <v>908</v>
      </c>
      <c r="S2365" s="54">
        <f>Data[[#This Row],[PERSOANE CARE AU PARTICIPAT LA VOT (TURUL 1)]]+Data[[#This Row],[PERSOANE CARE AU PARTICIPAT LA VOT  (TURUL AL 2-LEA)]]</f>
        <v>741</v>
      </c>
      <c r="T2365" s="41">
        <f>Data[[#This Row],[TOTAL CHELTUIELI LEI]]/Data[[#This Row],[NUMĂRUL PERSOANELOR ÎNSCRISE ÎN LISTELE ELECTORALE]]</f>
        <v>9.8480396475770924</v>
      </c>
      <c r="U2365" s="41">
        <f>Data[[#This Row],[TOTAL CHELTUIELI EURO]]/Data[[#This Row],[NUMĂRUL PERSOANELOR ÎNSCRISE ÎN LISTELE ELECTORALE]]</f>
        <v>2.0346768966709559</v>
      </c>
      <c r="V2365" s="41">
        <f>Data[[#This Row],[TOTAL CHELTUIELI LEI]]/Data[[#This Row],[NUMĂRUL PERSOANELOR CARE AU PARTICIPAT LA VOT]]</f>
        <v>12.067503373819164</v>
      </c>
      <c r="W2365" s="41">
        <f>Data[[#This Row],[TOTAL CHELTUIELI EURO]]/Data[[#This Row],[NUMĂRUL PERSOANELOR CARE AU PARTICIPAT LA VOT]]</f>
        <v>2.4932343079314818</v>
      </c>
      <c r="X2365" s="43">
        <v>4.8400999999999996</v>
      </c>
      <c r="Y2365" s="114" t="s">
        <v>2887</v>
      </c>
      <c r="Z2365" s="44">
        <v>9</v>
      </c>
      <c r="AA2365" s="115" t="s">
        <v>3108</v>
      </c>
      <c r="AB2365" s="44">
        <v>2</v>
      </c>
      <c r="AC2365" s="45"/>
    </row>
    <row r="2366" spans="1:29" x14ac:dyDescent="0.2">
      <c r="A2366" s="37">
        <v>2365</v>
      </c>
      <c r="B2366" s="38" t="s">
        <v>477</v>
      </c>
      <c r="C2366" s="39" t="s">
        <v>543</v>
      </c>
      <c r="D2366" s="40">
        <v>44101</v>
      </c>
      <c r="E2366" s="38">
        <v>1</v>
      </c>
      <c r="F2366" s="38"/>
      <c r="G2366" s="38" t="s">
        <v>2</v>
      </c>
      <c r="H2366" s="38" t="s">
        <v>2</v>
      </c>
      <c r="I2366" s="39">
        <v>3120</v>
      </c>
      <c r="J2366" s="39">
        <v>2645.5</v>
      </c>
      <c r="K2366" s="39">
        <v>0</v>
      </c>
      <c r="L2366" s="41">
        <f>SUM(Data[[#This Row],[CHELTUIELI DE PERSONAL LEI]:[CHELTUIELI DE CAPITAL (ACTIVE NEFINANCIARE ) LEI]])</f>
        <v>5765.5</v>
      </c>
      <c r="M2366" s="41">
        <f>Data[[#This Row],[TOTAL CHELTUIELI LEI]]/Data[[#This Row],[CURS VALUTAR EURO BNR 22 07 2020]]</f>
        <v>1191.1943968099833</v>
      </c>
      <c r="N2366" s="49">
        <v>1077</v>
      </c>
      <c r="O2366" s="54"/>
      <c r="P2366" s="54">
        <v>933</v>
      </c>
      <c r="Q2366" s="54"/>
      <c r="R2366" s="54">
        <f>Data[[#This Row],[PERSOANE ÎNSCRISE ÎN LISTELE ELECTORALE (TURUL 1)            ]]+Data[[#This Row],[PERSOANE ÎNSCRISE ÎN LISTELE ELECTORALE (TURUL AL 2-LEA)]]</f>
        <v>1077</v>
      </c>
      <c r="S2366" s="54">
        <f>Data[[#This Row],[PERSOANE CARE AU PARTICIPAT LA VOT (TURUL 1)]]+Data[[#This Row],[PERSOANE CARE AU PARTICIPAT LA VOT  (TURUL AL 2-LEA)]]</f>
        <v>933</v>
      </c>
      <c r="T2366" s="41">
        <f>Data[[#This Row],[TOTAL CHELTUIELI LEI]]/Data[[#This Row],[NUMĂRUL PERSOANELOR ÎNSCRISE ÎN LISTELE ELECTORALE]]</f>
        <v>5.3532961931290624</v>
      </c>
      <c r="U2366" s="41">
        <f>Data[[#This Row],[TOTAL CHELTUIELI EURO]]/Data[[#This Row],[NUMĂRUL PERSOANELOR ÎNSCRISE ÎN LISTELE ELECTORALE]]</f>
        <v>1.1060300806035128</v>
      </c>
      <c r="V2366" s="41">
        <f>Data[[#This Row],[TOTAL CHELTUIELI LEI]]/Data[[#This Row],[NUMĂRUL PERSOANELOR CARE AU PARTICIPAT LA VOT]]</f>
        <v>6.179528403001072</v>
      </c>
      <c r="W2366" s="41">
        <f>Data[[#This Row],[TOTAL CHELTUIELI EURO]]/Data[[#This Row],[NUMĂRUL PERSOANELOR CARE AU PARTICIPAT LA VOT]]</f>
        <v>1.276735687899232</v>
      </c>
      <c r="X2366" s="43">
        <v>4.8400999999999996</v>
      </c>
      <c r="Y2366" s="114" t="s">
        <v>2892</v>
      </c>
      <c r="Z2366" s="44">
        <v>5</v>
      </c>
      <c r="AA2366" s="115" t="s">
        <v>3107</v>
      </c>
      <c r="AB2366" s="44">
        <v>1</v>
      </c>
      <c r="AC2366" s="45"/>
    </row>
    <row r="2367" spans="1:29" x14ac:dyDescent="0.2">
      <c r="A2367" s="37">
        <v>2366</v>
      </c>
      <c r="B2367" s="38" t="s">
        <v>477</v>
      </c>
      <c r="C2367" s="39" t="s">
        <v>544</v>
      </c>
      <c r="D2367" s="40">
        <v>44101</v>
      </c>
      <c r="E2367" s="38">
        <v>1</v>
      </c>
      <c r="F2367" s="38"/>
      <c r="G2367" s="38" t="s">
        <v>2</v>
      </c>
      <c r="H2367" s="38" t="s">
        <v>2</v>
      </c>
      <c r="I2367" s="39">
        <v>4980</v>
      </c>
      <c r="J2367" s="39">
        <v>3178.22</v>
      </c>
      <c r="K2367" s="39">
        <v>0</v>
      </c>
      <c r="L2367" s="41">
        <f>SUM(Data[[#This Row],[CHELTUIELI DE PERSONAL LEI]:[CHELTUIELI DE CAPITAL (ACTIVE NEFINANCIARE ) LEI]])</f>
        <v>8158.2199999999993</v>
      </c>
      <c r="M2367" s="41">
        <f>Data[[#This Row],[TOTAL CHELTUIELI LEI]]/Data[[#This Row],[CURS VALUTAR EURO BNR 22 07 2020]]</f>
        <v>1685.5478192599326</v>
      </c>
      <c r="N2367" s="49">
        <v>3092</v>
      </c>
      <c r="O2367" s="54"/>
      <c r="P2367" s="54">
        <v>2053</v>
      </c>
      <c r="Q2367" s="54"/>
      <c r="R2367" s="54">
        <f>Data[[#This Row],[PERSOANE ÎNSCRISE ÎN LISTELE ELECTORALE (TURUL 1)            ]]+Data[[#This Row],[PERSOANE ÎNSCRISE ÎN LISTELE ELECTORALE (TURUL AL 2-LEA)]]</f>
        <v>3092</v>
      </c>
      <c r="S2367" s="54">
        <f>Data[[#This Row],[PERSOANE CARE AU PARTICIPAT LA VOT (TURUL 1)]]+Data[[#This Row],[PERSOANE CARE AU PARTICIPAT LA VOT  (TURUL AL 2-LEA)]]</f>
        <v>2053</v>
      </c>
      <c r="T2367" s="41">
        <f>Data[[#This Row],[TOTAL CHELTUIELI LEI]]/Data[[#This Row],[NUMĂRUL PERSOANELOR ÎNSCRISE ÎN LISTELE ELECTORALE]]</f>
        <v>2.6384928848641653</v>
      </c>
      <c r="U2367" s="41">
        <f>Data[[#This Row],[TOTAL CHELTUIELI EURO]]/Data[[#This Row],[NUMĂRUL PERSOANELOR ÎNSCRISE ÎN LISTELE ELECTORALE]]</f>
        <v>0.54513189497410497</v>
      </c>
      <c r="V2367" s="41">
        <f>Data[[#This Row],[TOTAL CHELTUIELI LEI]]/Data[[#This Row],[NUMĂRUL PERSOANELOR CARE AU PARTICIPAT LA VOT]]</f>
        <v>3.9738041889917191</v>
      </c>
      <c r="W2367" s="41">
        <f>Data[[#This Row],[TOTAL CHELTUIELI EURO]]/Data[[#This Row],[NUMĂRUL PERSOANELOR CARE AU PARTICIPAT LA VOT]]</f>
        <v>0.82101696018506209</v>
      </c>
      <c r="X2367" s="43">
        <v>4.8400999999999996</v>
      </c>
      <c r="Y2367" s="114" t="s">
        <v>2891</v>
      </c>
      <c r="Z2367" s="44">
        <v>2</v>
      </c>
      <c r="AA2367" s="115" t="s">
        <v>3105</v>
      </c>
      <c r="AB2367" s="44">
        <v>0</v>
      </c>
      <c r="AC2367" s="45"/>
    </row>
    <row r="2368" spans="1:29" x14ac:dyDescent="0.2">
      <c r="A2368" s="37">
        <v>2367</v>
      </c>
      <c r="B2368" s="38" t="s">
        <v>477</v>
      </c>
      <c r="C2368" s="39" t="s">
        <v>545</v>
      </c>
      <c r="D2368" s="40">
        <v>44101</v>
      </c>
      <c r="E2368" s="38">
        <v>1</v>
      </c>
      <c r="F2368" s="38"/>
      <c r="G2368" s="38" t="s">
        <v>2</v>
      </c>
      <c r="H2368" s="38" t="s">
        <v>2</v>
      </c>
      <c r="I2368" s="39">
        <v>4950</v>
      </c>
      <c r="J2368" s="39">
        <v>2517</v>
      </c>
      <c r="K2368" s="39">
        <v>0</v>
      </c>
      <c r="L2368" s="41">
        <f>SUM(Data[[#This Row],[CHELTUIELI DE PERSONAL LEI]:[CHELTUIELI DE CAPITAL (ACTIVE NEFINANCIARE ) LEI]])</f>
        <v>7467</v>
      </c>
      <c r="M2368" s="41">
        <f>Data[[#This Row],[TOTAL CHELTUIELI LEI]]/Data[[#This Row],[CURS VALUTAR EURO BNR 22 07 2020]]</f>
        <v>1542.7367203156962</v>
      </c>
      <c r="N2368" s="49">
        <v>1255</v>
      </c>
      <c r="O2368" s="54"/>
      <c r="P2368" s="54">
        <v>1031</v>
      </c>
      <c r="Q2368" s="54"/>
      <c r="R2368" s="54">
        <f>Data[[#This Row],[PERSOANE ÎNSCRISE ÎN LISTELE ELECTORALE (TURUL 1)            ]]+Data[[#This Row],[PERSOANE ÎNSCRISE ÎN LISTELE ELECTORALE (TURUL AL 2-LEA)]]</f>
        <v>1255</v>
      </c>
      <c r="S2368" s="54">
        <f>Data[[#This Row],[PERSOANE CARE AU PARTICIPAT LA VOT (TURUL 1)]]+Data[[#This Row],[PERSOANE CARE AU PARTICIPAT LA VOT  (TURUL AL 2-LEA)]]</f>
        <v>1031</v>
      </c>
      <c r="T2368" s="41">
        <f>Data[[#This Row],[TOTAL CHELTUIELI LEI]]/Data[[#This Row],[NUMĂRUL PERSOANELOR ÎNSCRISE ÎN LISTELE ELECTORALE]]</f>
        <v>5.9498007968127489</v>
      </c>
      <c r="U2368" s="41">
        <f>Data[[#This Row],[TOTAL CHELTUIELI EURO]]/Data[[#This Row],[NUMĂRUL PERSOANELOR ÎNSCRISE ÎN LISTELE ELECTORALE]]</f>
        <v>1.2292722871041404</v>
      </c>
      <c r="V2368" s="41">
        <f>Data[[#This Row],[TOTAL CHELTUIELI LEI]]/Data[[#This Row],[NUMĂRUL PERSOANELOR CARE AU PARTICIPAT LA VOT]]</f>
        <v>7.2424830261881672</v>
      </c>
      <c r="W2368" s="41">
        <f>Data[[#This Row],[TOTAL CHELTUIELI EURO]]/Data[[#This Row],[NUMĂRUL PERSOANELOR CARE AU PARTICIPAT LA VOT]]</f>
        <v>1.4963498742150303</v>
      </c>
      <c r="X2368" s="43">
        <v>4.8400999999999996</v>
      </c>
      <c r="Y2368" s="114" t="s">
        <v>2892</v>
      </c>
      <c r="Z2368" s="44">
        <v>5</v>
      </c>
      <c r="AA2368" s="115" t="s">
        <v>3107</v>
      </c>
      <c r="AB2368" s="44">
        <v>1</v>
      </c>
      <c r="AC2368" s="45"/>
    </row>
    <row r="2369" spans="1:29" x14ac:dyDescent="0.2">
      <c r="A2369" s="37">
        <v>2368</v>
      </c>
      <c r="B2369" s="38" t="s">
        <v>477</v>
      </c>
      <c r="C2369" s="39" t="s">
        <v>325</v>
      </c>
      <c r="D2369" s="40">
        <v>44101</v>
      </c>
      <c r="E2369" s="38">
        <v>1</v>
      </c>
      <c r="F2369" s="38"/>
      <c r="G2369" s="38" t="s">
        <v>2</v>
      </c>
      <c r="H2369" s="38" t="s">
        <v>2</v>
      </c>
      <c r="I2369" s="39">
        <v>0</v>
      </c>
      <c r="J2369" s="39">
        <v>3429</v>
      </c>
      <c r="K2369" s="39">
        <v>0</v>
      </c>
      <c r="L2369" s="41">
        <f>SUM(Data[[#This Row],[CHELTUIELI DE PERSONAL LEI]:[CHELTUIELI DE CAPITAL (ACTIVE NEFINANCIARE ) LEI]])</f>
        <v>3429</v>
      </c>
      <c r="M2369" s="41">
        <f>Data[[#This Row],[TOTAL CHELTUIELI LEI]]/Data[[#This Row],[CURS VALUTAR EURO BNR 22 07 2020]]</f>
        <v>708.45643685047833</v>
      </c>
      <c r="N2369" s="49">
        <v>1900</v>
      </c>
      <c r="O2369" s="54"/>
      <c r="P2369" s="54">
        <v>1354</v>
      </c>
      <c r="Q2369" s="54"/>
      <c r="R2369" s="54">
        <f>Data[[#This Row],[PERSOANE ÎNSCRISE ÎN LISTELE ELECTORALE (TURUL 1)            ]]+Data[[#This Row],[PERSOANE ÎNSCRISE ÎN LISTELE ELECTORALE (TURUL AL 2-LEA)]]</f>
        <v>1900</v>
      </c>
      <c r="S2369" s="54">
        <f>Data[[#This Row],[PERSOANE CARE AU PARTICIPAT LA VOT (TURUL 1)]]+Data[[#This Row],[PERSOANE CARE AU PARTICIPAT LA VOT  (TURUL AL 2-LEA)]]</f>
        <v>1354</v>
      </c>
      <c r="T2369" s="41">
        <f>Data[[#This Row],[TOTAL CHELTUIELI LEI]]/Data[[#This Row],[NUMĂRUL PERSOANELOR ÎNSCRISE ÎN LISTELE ELECTORALE]]</f>
        <v>1.8047368421052632</v>
      </c>
      <c r="U2369" s="41">
        <f>Data[[#This Row],[TOTAL CHELTUIELI EURO]]/Data[[#This Row],[NUMĂRUL PERSOANELOR ÎNSCRISE ÎN LISTELE ELECTORALE]]</f>
        <v>0.37287180886867283</v>
      </c>
      <c r="V2369" s="41">
        <f>Data[[#This Row],[TOTAL CHELTUIELI LEI]]/Data[[#This Row],[NUMĂRUL PERSOANELOR CARE AU PARTICIPAT LA VOT]]</f>
        <v>2.5324963072378139</v>
      </c>
      <c r="W2369" s="41">
        <f>Data[[#This Row],[TOTAL CHELTUIELI EURO]]/Data[[#This Row],[NUMĂRUL PERSOANELOR CARE AU PARTICIPAT LA VOT]]</f>
        <v>0.52323222810227354</v>
      </c>
      <c r="X2369" s="43">
        <v>4.8400999999999996</v>
      </c>
      <c r="Y2369" s="114" t="s">
        <v>2894</v>
      </c>
      <c r="Z2369" s="44">
        <v>1</v>
      </c>
      <c r="AA2369" s="115" t="s">
        <v>3105</v>
      </c>
      <c r="AB2369" s="44">
        <v>0</v>
      </c>
      <c r="AC2369" s="45"/>
    </row>
    <row r="2370" spans="1:29" x14ac:dyDescent="0.2">
      <c r="A2370" s="37">
        <v>2369</v>
      </c>
      <c r="B2370" s="38" t="s">
        <v>477</v>
      </c>
      <c r="C2370" s="39" t="s">
        <v>546</v>
      </c>
      <c r="D2370" s="40">
        <v>44101</v>
      </c>
      <c r="E2370" s="38">
        <v>1</v>
      </c>
      <c r="F2370" s="38"/>
      <c r="G2370" s="38" t="s">
        <v>2</v>
      </c>
      <c r="H2370" s="38" t="s">
        <v>2</v>
      </c>
      <c r="I2370" s="76">
        <v>2400</v>
      </c>
      <c r="J2370" s="76">
        <v>2192.85</v>
      </c>
      <c r="K2370" s="76">
        <v>0</v>
      </c>
      <c r="L2370" s="41">
        <f>SUM(Data[[#This Row],[CHELTUIELI DE PERSONAL LEI]:[CHELTUIELI DE CAPITAL (ACTIVE NEFINANCIARE ) LEI]])</f>
        <v>4592.8500000000004</v>
      </c>
      <c r="M2370" s="41">
        <f>Data[[#This Row],[TOTAL CHELTUIELI LEI]]/Data[[#This Row],[CURS VALUTAR EURO BNR 22 07 2020]]</f>
        <v>948.91634470362203</v>
      </c>
      <c r="N2370" s="49">
        <v>2398</v>
      </c>
      <c r="O2370" s="54"/>
      <c r="P2370" s="54">
        <v>1583</v>
      </c>
      <c r="Q2370" s="54"/>
      <c r="R2370" s="54">
        <f>Data[[#This Row],[PERSOANE ÎNSCRISE ÎN LISTELE ELECTORALE (TURUL 1)            ]]+Data[[#This Row],[PERSOANE ÎNSCRISE ÎN LISTELE ELECTORALE (TURUL AL 2-LEA)]]</f>
        <v>2398</v>
      </c>
      <c r="S2370" s="54">
        <f>Data[[#This Row],[PERSOANE CARE AU PARTICIPAT LA VOT (TURUL 1)]]+Data[[#This Row],[PERSOANE CARE AU PARTICIPAT LA VOT  (TURUL AL 2-LEA)]]</f>
        <v>1583</v>
      </c>
      <c r="T2370" s="41">
        <f>Data[[#This Row],[TOTAL CHELTUIELI LEI]]/Data[[#This Row],[NUMĂRUL PERSOANELOR ÎNSCRISE ÎN LISTELE ELECTORALE]]</f>
        <v>1.9152835696413679</v>
      </c>
      <c r="U2370" s="41">
        <f>Data[[#This Row],[TOTAL CHELTUIELI EURO]]/Data[[#This Row],[NUMĂRUL PERSOANELOR ÎNSCRISE ÎN LISTELE ELECTORALE]]</f>
        <v>0.39571156993478818</v>
      </c>
      <c r="V2370" s="41">
        <f>Data[[#This Row],[TOTAL CHELTUIELI LEI]]/Data[[#This Row],[NUMĂRUL PERSOANELOR CARE AU PARTICIPAT LA VOT]]</f>
        <v>2.9013581806696149</v>
      </c>
      <c r="W2370" s="41">
        <f>Data[[#This Row],[TOTAL CHELTUIELI EURO]]/Data[[#This Row],[NUMĂRUL PERSOANELOR CARE AU PARTICIPAT LA VOT]]</f>
        <v>0.5994417843990032</v>
      </c>
      <c r="X2370" s="43">
        <v>4.8400999999999996</v>
      </c>
      <c r="Y2370" s="114" t="s">
        <v>2894</v>
      </c>
      <c r="Z2370" s="44">
        <v>1</v>
      </c>
      <c r="AA2370" s="115" t="s">
        <v>3105</v>
      </c>
      <c r="AB2370" s="44">
        <v>0</v>
      </c>
      <c r="AC2370" s="45"/>
    </row>
    <row r="2371" spans="1:29" x14ac:dyDescent="0.2">
      <c r="A2371" s="37">
        <v>2370</v>
      </c>
      <c r="B2371" s="38" t="s">
        <v>477</v>
      </c>
      <c r="C2371" s="39" t="s">
        <v>547</v>
      </c>
      <c r="D2371" s="40">
        <v>44101</v>
      </c>
      <c r="E2371" s="38">
        <v>1</v>
      </c>
      <c r="F2371" s="38"/>
      <c r="G2371" s="38" t="s">
        <v>2</v>
      </c>
      <c r="H2371" s="38" t="s">
        <v>2</v>
      </c>
      <c r="I2371" s="39">
        <v>0</v>
      </c>
      <c r="J2371" s="39">
        <v>6339</v>
      </c>
      <c r="K2371" s="39">
        <v>0</v>
      </c>
      <c r="L2371" s="41">
        <f>SUM(Data[[#This Row],[CHELTUIELI DE PERSONAL LEI]:[CHELTUIELI DE CAPITAL (ACTIVE NEFINANCIARE ) LEI]])</f>
        <v>6339</v>
      </c>
      <c r="M2371" s="41">
        <f>Data[[#This Row],[TOTAL CHELTUIELI LEI]]/Data[[#This Row],[CURS VALUTAR EURO BNR 22 07 2020]]</f>
        <v>1309.6836842214004</v>
      </c>
      <c r="N2371" s="49">
        <v>878</v>
      </c>
      <c r="O2371" s="54"/>
      <c r="P2371" s="54">
        <v>716</v>
      </c>
      <c r="Q2371" s="54"/>
      <c r="R2371" s="54">
        <f>Data[[#This Row],[PERSOANE ÎNSCRISE ÎN LISTELE ELECTORALE (TURUL 1)            ]]+Data[[#This Row],[PERSOANE ÎNSCRISE ÎN LISTELE ELECTORALE (TURUL AL 2-LEA)]]</f>
        <v>878</v>
      </c>
      <c r="S2371" s="54">
        <f>Data[[#This Row],[PERSOANE CARE AU PARTICIPAT LA VOT (TURUL 1)]]+Data[[#This Row],[PERSOANE CARE AU PARTICIPAT LA VOT  (TURUL AL 2-LEA)]]</f>
        <v>716</v>
      </c>
      <c r="T2371" s="41">
        <f>Data[[#This Row],[TOTAL CHELTUIELI LEI]]/Data[[#This Row],[NUMĂRUL PERSOANELOR ÎNSCRISE ÎN LISTELE ELECTORALE]]</f>
        <v>7.2198177676537583</v>
      </c>
      <c r="U2371" s="41">
        <f>Data[[#This Row],[TOTAL CHELTUIELI EURO]]/Data[[#This Row],[NUMĂRUL PERSOANELOR ÎNSCRISE ÎN LISTELE ELECTORALE]]</f>
        <v>1.49166706631139</v>
      </c>
      <c r="V2371" s="41">
        <f>Data[[#This Row],[TOTAL CHELTUIELI LEI]]/Data[[#This Row],[NUMĂRUL PERSOANELOR CARE AU PARTICIPAT LA VOT]]</f>
        <v>8.8533519553072626</v>
      </c>
      <c r="W2371" s="41">
        <f>Data[[#This Row],[TOTAL CHELTUIELI EURO]]/Data[[#This Row],[NUMĂRUL PERSOANELOR CARE AU PARTICIPAT LA VOT]]</f>
        <v>1.8291671567337995</v>
      </c>
      <c r="X2371" s="43">
        <v>4.8400999999999996</v>
      </c>
      <c r="Y2371" s="114" t="s">
        <v>2886</v>
      </c>
      <c r="Z2371" s="44">
        <v>7</v>
      </c>
      <c r="AA2371" s="115" t="s">
        <v>3107</v>
      </c>
      <c r="AB2371" s="44">
        <v>1</v>
      </c>
      <c r="AC2371" s="45"/>
    </row>
    <row r="2372" spans="1:29" x14ac:dyDescent="0.2">
      <c r="A2372" s="37">
        <v>2371</v>
      </c>
      <c r="B2372" s="38" t="s">
        <v>477</v>
      </c>
      <c r="C2372" s="39" t="s">
        <v>548</v>
      </c>
      <c r="D2372" s="40">
        <v>44101</v>
      </c>
      <c r="E2372" s="38">
        <v>1</v>
      </c>
      <c r="F2372" s="38"/>
      <c r="G2372" s="38" t="s">
        <v>2</v>
      </c>
      <c r="H2372" s="38" t="s">
        <v>2</v>
      </c>
      <c r="I2372" s="39">
        <v>0</v>
      </c>
      <c r="J2372" s="39">
        <v>11507</v>
      </c>
      <c r="K2372" s="39">
        <v>0</v>
      </c>
      <c r="L2372" s="41">
        <f>SUM(Data[[#This Row],[CHELTUIELI DE PERSONAL LEI]:[CHELTUIELI DE CAPITAL (ACTIVE NEFINANCIARE ) LEI]])</f>
        <v>11507</v>
      </c>
      <c r="M2372" s="41">
        <f>Data[[#This Row],[TOTAL CHELTUIELI LEI]]/Data[[#This Row],[CURS VALUTAR EURO BNR 22 07 2020]]</f>
        <v>2377.4302183839177</v>
      </c>
      <c r="N2372" s="49">
        <v>1782</v>
      </c>
      <c r="O2372" s="54"/>
      <c r="P2372" s="54">
        <v>1368</v>
      </c>
      <c r="Q2372" s="54"/>
      <c r="R2372" s="54">
        <f>Data[[#This Row],[PERSOANE ÎNSCRISE ÎN LISTELE ELECTORALE (TURUL 1)            ]]+Data[[#This Row],[PERSOANE ÎNSCRISE ÎN LISTELE ELECTORALE (TURUL AL 2-LEA)]]</f>
        <v>1782</v>
      </c>
      <c r="S2372" s="54">
        <f>Data[[#This Row],[PERSOANE CARE AU PARTICIPAT LA VOT (TURUL 1)]]+Data[[#This Row],[PERSOANE CARE AU PARTICIPAT LA VOT  (TURUL AL 2-LEA)]]</f>
        <v>1368</v>
      </c>
      <c r="T2372" s="41">
        <f>Data[[#This Row],[TOTAL CHELTUIELI LEI]]/Data[[#This Row],[NUMĂRUL PERSOANELOR ÎNSCRISE ÎN LISTELE ELECTORALE]]</f>
        <v>6.457351290684624</v>
      </c>
      <c r="U2372" s="41">
        <f>Data[[#This Row],[TOTAL CHELTUIELI EURO]]/Data[[#This Row],[NUMĂRUL PERSOANELOR ÎNSCRISE ÎN LISTELE ELECTORALE]]</f>
        <v>1.3341359250190334</v>
      </c>
      <c r="V2372" s="41">
        <f>Data[[#This Row],[TOTAL CHELTUIELI LEI]]/Data[[#This Row],[NUMĂRUL PERSOANELOR CARE AU PARTICIPAT LA VOT]]</f>
        <v>8.4115497076023384</v>
      </c>
      <c r="W2372" s="41">
        <f>Data[[#This Row],[TOTAL CHELTUIELI EURO]]/Data[[#This Row],[NUMĂRUL PERSOANELOR CARE AU PARTICIPAT LA VOT]]</f>
        <v>1.7378875865379515</v>
      </c>
      <c r="X2372" s="43">
        <v>4.8400999999999996</v>
      </c>
      <c r="Y2372" s="114" t="s">
        <v>2889</v>
      </c>
      <c r="Z2372" s="44">
        <v>6</v>
      </c>
      <c r="AA2372" s="115" t="s">
        <v>3107</v>
      </c>
      <c r="AB2372" s="44">
        <v>1</v>
      </c>
      <c r="AC2372" s="45"/>
    </row>
    <row r="2373" spans="1:29" x14ac:dyDescent="0.2">
      <c r="A2373" s="37">
        <v>2372</v>
      </c>
      <c r="B2373" s="38" t="s">
        <v>477</v>
      </c>
      <c r="C2373" s="39" t="s">
        <v>549</v>
      </c>
      <c r="D2373" s="40">
        <v>44101</v>
      </c>
      <c r="E2373" s="38">
        <v>1</v>
      </c>
      <c r="F2373" s="38"/>
      <c r="G2373" s="38" t="s">
        <v>2</v>
      </c>
      <c r="H2373" s="38" t="s">
        <v>2</v>
      </c>
      <c r="I2373" s="39">
        <v>0</v>
      </c>
      <c r="J2373" s="39">
        <v>8874.1</v>
      </c>
      <c r="K2373" s="39">
        <v>0</v>
      </c>
      <c r="L2373" s="41">
        <f>SUM(Data[[#This Row],[CHELTUIELI DE PERSONAL LEI]:[CHELTUIELI DE CAPITAL (ACTIVE NEFINANCIARE ) LEI]])</f>
        <v>8874.1</v>
      </c>
      <c r="M2373" s="41">
        <f>Data[[#This Row],[TOTAL CHELTUIELI LEI]]/Data[[#This Row],[CURS VALUTAR EURO BNR 22 07 2020]]</f>
        <v>1833.4538542592097</v>
      </c>
      <c r="N2373" s="49">
        <v>1935</v>
      </c>
      <c r="O2373" s="54"/>
      <c r="P2373" s="54">
        <v>1248</v>
      </c>
      <c r="Q2373" s="54"/>
      <c r="R2373" s="54">
        <f>Data[[#This Row],[PERSOANE ÎNSCRISE ÎN LISTELE ELECTORALE (TURUL 1)            ]]+Data[[#This Row],[PERSOANE ÎNSCRISE ÎN LISTELE ELECTORALE (TURUL AL 2-LEA)]]</f>
        <v>1935</v>
      </c>
      <c r="S2373" s="54">
        <f>Data[[#This Row],[PERSOANE CARE AU PARTICIPAT LA VOT (TURUL 1)]]+Data[[#This Row],[PERSOANE CARE AU PARTICIPAT LA VOT  (TURUL AL 2-LEA)]]</f>
        <v>1248</v>
      </c>
      <c r="T2373" s="41">
        <f>Data[[#This Row],[TOTAL CHELTUIELI LEI]]/Data[[#This Row],[NUMĂRUL PERSOANELOR ÎNSCRISE ÎN LISTELE ELECTORALE]]</f>
        <v>4.5860981912144707</v>
      </c>
      <c r="U2373" s="41">
        <f>Data[[#This Row],[TOTAL CHELTUIELI EURO]]/Data[[#This Row],[NUMĂRUL PERSOANELOR ÎNSCRISE ÎN LISTELE ELECTORALE]]</f>
        <v>0.94752137171018591</v>
      </c>
      <c r="V2373" s="41">
        <f>Data[[#This Row],[TOTAL CHELTUIELI LEI]]/Data[[#This Row],[NUMĂRUL PERSOANELOR CARE AU PARTICIPAT LA VOT]]</f>
        <v>7.1106570512820513</v>
      </c>
      <c r="W2373" s="41">
        <f>Data[[#This Row],[TOTAL CHELTUIELI EURO]]/Data[[#This Row],[NUMĂRUL PERSOANELOR CARE AU PARTICIPAT LA VOT]]</f>
        <v>1.4691136652718026</v>
      </c>
      <c r="X2373" s="43">
        <v>4.8400999999999996</v>
      </c>
      <c r="Y2373" s="114" t="s">
        <v>2895</v>
      </c>
      <c r="Z2373" s="44">
        <v>4</v>
      </c>
      <c r="AA2373" s="115" t="s">
        <v>3105</v>
      </c>
      <c r="AB2373" s="44">
        <v>0</v>
      </c>
      <c r="AC2373" s="45"/>
    </row>
    <row r="2374" spans="1:29" x14ac:dyDescent="0.2">
      <c r="A2374" s="37">
        <v>2373</v>
      </c>
      <c r="B2374" s="38" t="s">
        <v>477</v>
      </c>
      <c r="C2374" s="39" t="s">
        <v>550</v>
      </c>
      <c r="D2374" s="40">
        <v>44101</v>
      </c>
      <c r="E2374" s="38">
        <v>1</v>
      </c>
      <c r="F2374" s="38"/>
      <c r="G2374" s="38" t="s">
        <v>2</v>
      </c>
      <c r="H2374" s="38" t="s">
        <v>2</v>
      </c>
      <c r="I2374" s="39">
        <v>4500</v>
      </c>
      <c r="J2374" s="39">
        <v>2643</v>
      </c>
      <c r="K2374" s="39">
        <v>0</v>
      </c>
      <c r="L2374" s="41">
        <f>SUM(Data[[#This Row],[CHELTUIELI DE PERSONAL LEI]:[CHELTUIELI DE CAPITAL (ACTIVE NEFINANCIARE ) LEI]])</f>
        <v>7143</v>
      </c>
      <c r="M2374" s="41">
        <f>Data[[#This Row],[TOTAL CHELTUIELI LEI]]/Data[[#This Row],[CURS VALUTAR EURO BNR 22 07 2020]]</f>
        <v>1475.7959546290367</v>
      </c>
      <c r="N2374" s="49">
        <v>1296</v>
      </c>
      <c r="O2374" s="54"/>
      <c r="P2374" s="54">
        <v>940</v>
      </c>
      <c r="Q2374" s="54"/>
      <c r="R2374" s="54">
        <f>Data[[#This Row],[PERSOANE ÎNSCRISE ÎN LISTELE ELECTORALE (TURUL 1)            ]]+Data[[#This Row],[PERSOANE ÎNSCRISE ÎN LISTELE ELECTORALE (TURUL AL 2-LEA)]]</f>
        <v>1296</v>
      </c>
      <c r="S2374" s="54">
        <f>Data[[#This Row],[PERSOANE CARE AU PARTICIPAT LA VOT (TURUL 1)]]+Data[[#This Row],[PERSOANE CARE AU PARTICIPAT LA VOT  (TURUL AL 2-LEA)]]</f>
        <v>940</v>
      </c>
      <c r="T2374" s="41">
        <f>Data[[#This Row],[TOTAL CHELTUIELI LEI]]/Data[[#This Row],[NUMĂRUL PERSOANELOR ÎNSCRISE ÎN LISTELE ELECTORALE]]</f>
        <v>5.5115740740740744</v>
      </c>
      <c r="U2374" s="41">
        <f>Data[[#This Row],[TOTAL CHELTUIELI EURO]]/Data[[#This Row],[NUMĂRUL PERSOANELOR ÎNSCRISE ÎN LISTELE ELECTORALE]]</f>
        <v>1.138731446473022</v>
      </c>
      <c r="V2374" s="41">
        <f>Data[[#This Row],[TOTAL CHELTUIELI LEI]]/Data[[#This Row],[NUMĂRUL PERSOANELOR CARE AU PARTICIPAT LA VOT]]</f>
        <v>7.5989361702127658</v>
      </c>
      <c r="W2374" s="41">
        <f>Data[[#This Row],[TOTAL CHELTUIELI EURO]]/Data[[#This Row],[NUMĂRUL PERSOANELOR CARE AU PARTICIPAT LA VOT]]</f>
        <v>1.5699956964138688</v>
      </c>
      <c r="X2374" s="43">
        <v>4.8400999999999996</v>
      </c>
      <c r="Y2374" s="114" t="s">
        <v>2892</v>
      </c>
      <c r="Z2374" s="44">
        <v>5</v>
      </c>
      <c r="AA2374" s="115" t="s">
        <v>3107</v>
      </c>
      <c r="AB2374" s="44">
        <v>1</v>
      </c>
      <c r="AC2374" s="45"/>
    </row>
    <row r="2375" spans="1:29" x14ac:dyDescent="0.2">
      <c r="A2375" s="37">
        <v>2374</v>
      </c>
      <c r="B2375" s="38" t="s">
        <v>477</v>
      </c>
      <c r="C2375" s="39" t="s">
        <v>551</v>
      </c>
      <c r="D2375" s="40">
        <v>44101</v>
      </c>
      <c r="E2375" s="38">
        <v>1</v>
      </c>
      <c r="F2375" s="38"/>
      <c r="G2375" s="38" t="s">
        <v>2</v>
      </c>
      <c r="H2375" s="38" t="s">
        <v>2</v>
      </c>
      <c r="I2375" s="39">
        <v>2000</v>
      </c>
      <c r="J2375" s="39">
        <v>2660</v>
      </c>
      <c r="K2375" s="39">
        <v>0</v>
      </c>
      <c r="L2375" s="41">
        <f>SUM(Data[[#This Row],[CHELTUIELI DE PERSONAL LEI]:[CHELTUIELI DE CAPITAL (ACTIVE NEFINANCIARE ) LEI]])</f>
        <v>4660</v>
      </c>
      <c r="M2375" s="41">
        <f>Data[[#This Row],[TOTAL CHELTUIELI LEI]]/Data[[#This Row],[CURS VALUTAR EURO BNR 22 07 2020]]</f>
        <v>962.79002499948353</v>
      </c>
      <c r="N2375" s="49">
        <v>1842</v>
      </c>
      <c r="O2375" s="54"/>
      <c r="P2375" s="54">
        <v>1238</v>
      </c>
      <c r="Q2375" s="54"/>
      <c r="R2375" s="54">
        <f>Data[[#This Row],[PERSOANE ÎNSCRISE ÎN LISTELE ELECTORALE (TURUL 1)            ]]+Data[[#This Row],[PERSOANE ÎNSCRISE ÎN LISTELE ELECTORALE (TURUL AL 2-LEA)]]</f>
        <v>1842</v>
      </c>
      <c r="S2375" s="54">
        <f>Data[[#This Row],[PERSOANE CARE AU PARTICIPAT LA VOT (TURUL 1)]]+Data[[#This Row],[PERSOANE CARE AU PARTICIPAT LA VOT  (TURUL AL 2-LEA)]]</f>
        <v>1238</v>
      </c>
      <c r="T2375" s="41">
        <f>Data[[#This Row],[TOTAL CHELTUIELI LEI]]/Data[[#This Row],[NUMĂRUL PERSOANELOR ÎNSCRISE ÎN LISTELE ELECTORALE]]</f>
        <v>2.5298588490770899</v>
      </c>
      <c r="U2375" s="41">
        <f>Data[[#This Row],[TOTAL CHELTUIELI EURO]]/Data[[#This Row],[NUMĂRUL PERSOANELOR ÎNSCRISE ÎN LISTELE ELECTORALE]]</f>
        <v>0.52268730998886181</v>
      </c>
      <c r="V2375" s="41">
        <f>Data[[#This Row],[TOTAL CHELTUIELI LEI]]/Data[[#This Row],[NUMĂRUL PERSOANELOR CARE AU PARTICIPAT LA VOT]]</f>
        <v>3.7641357027463651</v>
      </c>
      <c r="W2375" s="41">
        <f>Data[[#This Row],[TOTAL CHELTUIELI EURO]]/Data[[#This Row],[NUMĂRUL PERSOANELOR CARE AU PARTICIPAT LA VOT]]</f>
        <v>0.77769792003189298</v>
      </c>
      <c r="X2375" s="43">
        <v>4.8400999999999996</v>
      </c>
      <c r="Y2375" s="114" t="s">
        <v>2891</v>
      </c>
      <c r="Z2375" s="44">
        <v>2</v>
      </c>
      <c r="AA2375" s="115" t="s">
        <v>3105</v>
      </c>
      <c r="AB2375" s="44">
        <v>0</v>
      </c>
      <c r="AC2375" s="45"/>
    </row>
    <row r="2376" spans="1:29" x14ac:dyDescent="0.2">
      <c r="A2376" s="37">
        <v>2375</v>
      </c>
      <c r="B2376" s="38" t="s">
        <v>477</v>
      </c>
      <c r="C2376" s="39" t="s">
        <v>471</v>
      </c>
      <c r="D2376" s="40">
        <v>44101</v>
      </c>
      <c r="E2376" s="38">
        <v>1</v>
      </c>
      <c r="F2376" s="38"/>
      <c r="G2376" s="38" t="s">
        <v>2</v>
      </c>
      <c r="H2376" s="38" t="s">
        <v>2</v>
      </c>
      <c r="I2376" s="39">
        <v>2200</v>
      </c>
      <c r="J2376" s="39">
        <v>30663.13</v>
      </c>
      <c r="K2376" s="39">
        <v>0</v>
      </c>
      <c r="L2376" s="41">
        <f>SUM(Data[[#This Row],[CHELTUIELI DE PERSONAL LEI]:[CHELTUIELI DE CAPITAL (ACTIVE NEFINANCIARE ) LEI]])</f>
        <v>32863.130000000005</v>
      </c>
      <c r="M2376" s="41">
        <f>Data[[#This Row],[TOTAL CHELTUIELI LEI]]/Data[[#This Row],[CURS VALUTAR EURO BNR 22 07 2020]]</f>
        <v>6789.7626082105753</v>
      </c>
      <c r="N2376" s="49">
        <v>1401</v>
      </c>
      <c r="O2376" s="54"/>
      <c r="P2376" s="54">
        <v>1144</v>
      </c>
      <c r="Q2376" s="54"/>
      <c r="R2376" s="54">
        <f>Data[[#This Row],[PERSOANE ÎNSCRISE ÎN LISTELE ELECTORALE (TURUL 1)            ]]+Data[[#This Row],[PERSOANE ÎNSCRISE ÎN LISTELE ELECTORALE (TURUL AL 2-LEA)]]</f>
        <v>1401</v>
      </c>
      <c r="S2376" s="54">
        <f>Data[[#This Row],[PERSOANE CARE AU PARTICIPAT LA VOT (TURUL 1)]]+Data[[#This Row],[PERSOANE CARE AU PARTICIPAT LA VOT  (TURUL AL 2-LEA)]]</f>
        <v>1144</v>
      </c>
      <c r="T2376" s="41">
        <f>Data[[#This Row],[TOTAL CHELTUIELI LEI]]/Data[[#This Row],[NUMĂRUL PERSOANELOR ÎNSCRISE ÎN LISTELE ELECTORALE]]</f>
        <v>23.456909350463956</v>
      </c>
      <c r="U2376" s="41">
        <f>Data[[#This Row],[TOTAL CHELTUIELI EURO]]/Data[[#This Row],[NUMĂRUL PERSOANELOR ÎNSCRISE ÎN LISTELE ELECTORALE]]</f>
        <v>4.8463687424772131</v>
      </c>
      <c r="V2376" s="41">
        <f>Data[[#This Row],[TOTAL CHELTUIELI LEI]]/Data[[#This Row],[NUMĂRUL PERSOANELOR CARE AU PARTICIPAT LA VOT]]</f>
        <v>28.726512237762243</v>
      </c>
      <c r="W2376" s="41">
        <f>Data[[#This Row],[TOTAL CHELTUIELI EURO]]/Data[[#This Row],[NUMĂRUL PERSOANELOR CARE AU PARTICIPAT LA VOT]]</f>
        <v>5.9351071750092439</v>
      </c>
      <c r="X2376" s="43">
        <v>4.8400999999999996</v>
      </c>
      <c r="Y2376" s="114" t="s">
        <v>2918</v>
      </c>
      <c r="Z2376" s="44">
        <v>23</v>
      </c>
      <c r="AA2376" s="115" t="s">
        <v>3110</v>
      </c>
      <c r="AB2376" s="44">
        <v>4</v>
      </c>
      <c r="AC2376" s="45"/>
    </row>
    <row r="2377" spans="1:29" x14ac:dyDescent="0.2">
      <c r="A2377" s="37">
        <v>2376</v>
      </c>
      <c r="B2377" s="38" t="s">
        <v>477</v>
      </c>
      <c r="C2377" s="39" t="s">
        <v>552</v>
      </c>
      <c r="D2377" s="40">
        <v>44101</v>
      </c>
      <c r="E2377" s="38">
        <v>1</v>
      </c>
      <c r="F2377" s="38"/>
      <c r="G2377" s="38" t="s">
        <v>2</v>
      </c>
      <c r="H2377" s="38" t="s">
        <v>2</v>
      </c>
      <c r="I2377" s="39">
        <v>603</v>
      </c>
      <c r="J2377" s="39">
        <v>3176</v>
      </c>
      <c r="K2377" s="39">
        <v>0</v>
      </c>
      <c r="L2377" s="41">
        <f>SUM(Data[[#This Row],[CHELTUIELI DE PERSONAL LEI]:[CHELTUIELI DE CAPITAL (ACTIVE NEFINANCIARE ) LEI]])</f>
        <v>3779</v>
      </c>
      <c r="M2377" s="41">
        <f>Data[[#This Row],[TOTAL CHELTUIELI LEI]]/Data[[#This Row],[CURS VALUTAR EURO BNR 22 07 2020]]</f>
        <v>780.76899237619068</v>
      </c>
      <c r="N2377" s="49">
        <v>1783</v>
      </c>
      <c r="O2377" s="54"/>
      <c r="P2377" s="54">
        <v>1290</v>
      </c>
      <c r="Q2377" s="54"/>
      <c r="R2377" s="54">
        <f>Data[[#This Row],[PERSOANE ÎNSCRISE ÎN LISTELE ELECTORALE (TURUL 1)            ]]+Data[[#This Row],[PERSOANE ÎNSCRISE ÎN LISTELE ELECTORALE (TURUL AL 2-LEA)]]</f>
        <v>1783</v>
      </c>
      <c r="S2377" s="54">
        <f>Data[[#This Row],[PERSOANE CARE AU PARTICIPAT LA VOT (TURUL 1)]]+Data[[#This Row],[PERSOANE CARE AU PARTICIPAT LA VOT  (TURUL AL 2-LEA)]]</f>
        <v>1290</v>
      </c>
      <c r="T2377" s="41">
        <f>Data[[#This Row],[TOTAL CHELTUIELI LEI]]/Data[[#This Row],[NUMĂRUL PERSOANELOR ÎNSCRISE ÎN LISTELE ELECTORALE]]</f>
        <v>2.1194615816040381</v>
      </c>
      <c r="U2377" s="41">
        <f>Data[[#This Row],[TOTAL CHELTUIELI EURO]]/Data[[#This Row],[NUMĂRUL PERSOANELOR ÎNSCRISE ÎN LISTELE ELECTORALE]]</f>
        <v>0.4378962380124457</v>
      </c>
      <c r="V2377" s="41">
        <f>Data[[#This Row],[TOTAL CHELTUIELI LEI]]/Data[[#This Row],[NUMĂRUL PERSOANELOR CARE AU PARTICIPAT LA VOT]]</f>
        <v>2.9294573643410851</v>
      </c>
      <c r="W2377" s="41">
        <f>Data[[#This Row],[TOTAL CHELTUIELI EURO]]/Data[[#This Row],[NUMĂRUL PERSOANELOR CARE AU PARTICIPAT LA VOT]]</f>
        <v>0.60524728091177571</v>
      </c>
      <c r="X2377" s="43">
        <v>4.8400999999999996</v>
      </c>
      <c r="Y2377" s="114" t="s">
        <v>2891</v>
      </c>
      <c r="Z2377" s="44">
        <v>2</v>
      </c>
      <c r="AA2377" s="115" t="s">
        <v>3105</v>
      </c>
      <c r="AB2377" s="44">
        <v>0</v>
      </c>
      <c r="AC2377" s="45"/>
    </row>
    <row r="2378" spans="1:29" x14ac:dyDescent="0.2">
      <c r="A2378" s="37">
        <v>2377</v>
      </c>
      <c r="B2378" s="38" t="s">
        <v>477</v>
      </c>
      <c r="C2378" s="39" t="s">
        <v>553</v>
      </c>
      <c r="D2378" s="40">
        <v>44101</v>
      </c>
      <c r="E2378" s="38">
        <v>1</v>
      </c>
      <c r="F2378" s="38"/>
      <c r="G2378" s="38" t="s">
        <v>2</v>
      </c>
      <c r="H2378" s="38" t="s">
        <v>2</v>
      </c>
      <c r="I2378" s="39">
        <v>1200</v>
      </c>
      <c r="J2378" s="39">
        <v>7042.63</v>
      </c>
      <c r="K2378" s="39">
        <v>0</v>
      </c>
      <c r="L2378" s="41">
        <f>SUM(Data[[#This Row],[CHELTUIELI DE PERSONAL LEI]:[CHELTUIELI DE CAPITAL (ACTIVE NEFINANCIARE ) LEI]])</f>
        <v>8242.630000000001</v>
      </c>
      <c r="M2378" s="41">
        <f>Data[[#This Row],[TOTAL CHELTUIELI LEI]]/Data[[#This Row],[CURS VALUTAR EURO BNR 22 07 2020]]</f>
        <v>1702.9875415797198</v>
      </c>
      <c r="N2378" s="49">
        <v>2484</v>
      </c>
      <c r="O2378" s="54"/>
      <c r="P2378" s="54">
        <v>1531</v>
      </c>
      <c r="Q2378" s="54"/>
      <c r="R2378" s="54">
        <f>Data[[#This Row],[PERSOANE ÎNSCRISE ÎN LISTELE ELECTORALE (TURUL 1)            ]]+Data[[#This Row],[PERSOANE ÎNSCRISE ÎN LISTELE ELECTORALE (TURUL AL 2-LEA)]]</f>
        <v>2484</v>
      </c>
      <c r="S2378" s="54">
        <f>Data[[#This Row],[PERSOANE CARE AU PARTICIPAT LA VOT (TURUL 1)]]+Data[[#This Row],[PERSOANE CARE AU PARTICIPAT LA VOT  (TURUL AL 2-LEA)]]</f>
        <v>1531</v>
      </c>
      <c r="T2378" s="41">
        <f>Data[[#This Row],[TOTAL CHELTUIELI LEI]]/Data[[#This Row],[NUMĂRUL PERSOANELOR ÎNSCRISE ÎN LISTELE ELECTORALE]]</f>
        <v>3.318289049919485</v>
      </c>
      <c r="U2378" s="41">
        <f>Data[[#This Row],[TOTAL CHELTUIELI EURO]]/Data[[#This Row],[NUMĂRUL PERSOANELOR ÎNSCRISE ÎN LISTELE ELECTORALE]]</f>
        <v>0.68558274620761672</v>
      </c>
      <c r="V2378" s="41">
        <f>Data[[#This Row],[TOTAL CHELTUIELI LEI]]/Data[[#This Row],[NUMĂRUL PERSOANELOR CARE AU PARTICIPAT LA VOT]]</f>
        <v>5.3838210320052262</v>
      </c>
      <c r="W2378" s="41">
        <f>Data[[#This Row],[TOTAL CHELTUIELI EURO]]/Data[[#This Row],[NUMĂRUL PERSOANELOR CARE AU PARTICIPAT LA VOT]]</f>
        <v>1.1123367351925015</v>
      </c>
      <c r="X2378" s="43">
        <v>4.8400999999999996</v>
      </c>
      <c r="Y2378" s="114" t="s">
        <v>2884</v>
      </c>
      <c r="Z2378" s="44">
        <v>3</v>
      </c>
      <c r="AA2378" s="115" t="s">
        <v>3105</v>
      </c>
      <c r="AB2378" s="44">
        <v>0</v>
      </c>
      <c r="AC2378" s="45"/>
    </row>
    <row r="2379" spans="1:29" x14ac:dyDescent="0.2">
      <c r="A2379" s="37">
        <v>2378</v>
      </c>
      <c r="B2379" s="38" t="s">
        <v>477</v>
      </c>
      <c r="C2379" s="39" t="s">
        <v>554</v>
      </c>
      <c r="D2379" s="40">
        <v>44101</v>
      </c>
      <c r="E2379" s="38">
        <v>1</v>
      </c>
      <c r="F2379" s="38"/>
      <c r="G2379" s="38" t="s">
        <v>2</v>
      </c>
      <c r="H2379" s="38" t="s">
        <v>2</v>
      </c>
      <c r="I2379" s="39">
        <v>200</v>
      </c>
      <c r="J2379" s="39">
        <v>6658</v>
      </c>
      <c r="K2379" s="39">
        <v>0</v>
      </c>
      <c r="L2379" s="41">
        <f>SUM(Data[[#This Row],[CHELTUIELI DE PERSONAL LEI]:[CHELTUIELI DE CAPITAL (ACTIVE NEFINANCIARE ) LEI]])</f>
        <v>6858</v>
      </c>
      <c r="M2379" s="41">
        <f>Data[[#This Row],[TOTAL CHELTUIELI LEI]]/Data[[#This Row],[CURS VALUTAR EURO BNR 22 07 2020]]</f>
        <v>1416.9128737009567</v>
      </c>
      <c r="N2379" s="49">
        <v>1396</v>
      </c>
      <c r="O2379" s="54"/>
      <c r="P2379" s="54">
        <v>1174</v>
      </c>
      <c r="Q2379" s="54"/>
      <c r="R2379" s="54">
        <f>Data[[#This Row],[PERSOANE ÎNSCRISE ÎN LISTELE ELECTORALE (TURUL 1)            ]]+Data[[#This Row],[PERSOANE ÎNSCRISE ÎN LISTELE ELECTORALE (TURUL AL 2-LEA)]]</f>
        <v>1396</v>
      </c>
      <c r="S2379" s="54">
        <f>Data[[#This Row],[PERSOANE CARE AU PARTICIPAT LA VOT (TURUL 1)]]+Data[[#This Row],[PERSOANE CARE AU PARTICIPAT LA VOT  (TURUL AL 2-LEA)]]</f>
        <v>1174</v>
      </c>
      <c r="T2379" s="41">
        <f>Data[[#This Row],[TOTAL CHELTUIELI LEI]]/Data[[#This Row],[NUMĂRUL PERSOANELOR ÎNSCRISE ÎN LISTELE ELECTORALE]]</f>
        <v>4.9126074498567336</v>
      </c>
      <c r="U2379" s="41">
        <f>Data[[#This Row],[TOTAL CHELTUIELI EURO]]/Data[[#This Row],[NUMĂRUL PERSOANELOR ÎNSCRISE ÎN LISTELE ELECTORALE]]</f>
        <v>1.0149805685536939</v>
      </c>
      <c r="V2379" s="41">
        <f>Data[[#This Row],[TOTAL CHELTUIELI LEI]]/Data[[#This Row],[NUMĂRUL PERSOANELOR CARE AU PARTICIPAT LA VOT]]</f>
        <v>5.8415672913117547</v>
      </c>
      <c r="W2379" s="41">
        <f>Data[[#This Row],[TOTAL CHELTUIELI EURO]]/Data[[#This Row],[NUMĂRUL PERSOANELOR CARE AU PARTICIPAT LA VOT]]</f>
        <v>1.2069104546004741</v>
      </c>
      <c r="X2379" s="43">
        <v>4.8400999999999996</v>
      </c>
      <c r="Y2379" s="114" t="s">
        <v>2895</v>
      </c>
      <c r="Z2379" s="44">
        <v>4</v>
      </c>
      <c r="AA2379" s="115" t="s">
        <v>3107</v>
      </c>
      <c r="AB2379" s="44">
        <v>1</v>
      </c>
      <c r="AC2379" s="45"/>
    </row>
    <row r="2380" spans="1:29" x14ac:dyDescent="0.2">
      <c r="A2380" s="37">
        <v>2379</v>
      </c>
      <c r="B2380" s="38" t="s">
        <v>477</v>
      </c>
      <c r="C2380" s="39" t="s">
        <v>555</v>
      </c>
      <c r="D2380" s="40">
        <v>44101</v>
      </c>
      <c r="E2380" s="38">
        <v>1</v>
      </c>
      <c r="F2380" s="38"/>
      <c r="G2380" s="38" t="s">
        <v>2</v>
      </c>
      <c r="H2380" s="38" t="s">
        <v>2</v>
      </c>
      <c r="I2380" s="39">
        <v>5800</v>
      </c>
      <c r="J2380" s="39">
        <v>15000</v>
      </c>
      <c r="K2380" s="39">
        <v>0</v>
      </c>
      <c r="L2380" s="41">
        <f>SUM(Data[[#This Row],[CHELTUIELI DE PERSONAL LEI]:[CHELTUIELI DE CAPITAL (ACTIVE NEFINANCIARE ) LEI]])</f>
        <v>20800</v>
      </c>
      <c r="M2380" s="41">
        <f>Data[[#This Row],[TOTAL CHELTUIELI LEI]]/Data[[#This Row],[CURS VALUTAR EURO BNR 22 07 2020]]</f>
        <v>4297.4318712423301</v>
      </c>
      <c r="N2380" s="49">
        <v>2578</v>
      </c>
      <c r="O2380" s="54"/>
      <c r="P2380" s="54">
        <v>1618</v>
      </c>
      <c r="Q2380" s="54"/>
      <c r="R2380" s="54">
        <f>Data[[#This Row],[PERSOANE ÎNSCRISE ÎN LISTELE ELECTORALE (TURUL 1)            ]]+Data[[#This Row],[PERSOANE ÎNSCRISE ÎN LISTELE ELECTORALE (TURUL AL 2-LEA)]]</f>
        <v>2578</v>
      </c>
      <c r="S2380" s="54">
        <f>Data[[#This Row],[PERSOANE CARE AU PARTICIPAT LA VOT (TURUL 1)]]+Data[[#This Row],[PERSOANE CARE AU PARTICIPAT LA VOT  (TURUL AL 2-LEA)]]</f>
        <v>1618</v>
      </c>
      <c r="T2380" s="41">
        <f>Data[[#This Row],[TOTAL CHELTUIELI LEI]]/Data[[#This Row],[NUMĂRUL PERSOANELOR ÎNSCRISE ÎN LISTELE ELECTORALE]]</f>
        <v>8.0682699767261443</v>
      </c>
      <c r="U2380" s="41">
        <f>Data[[#This Row],[TOTAL CHELTUIELI EURO]]/Data[[#This Row],[NUMĂRUL PERSOANELOR ÎNSCRISE ÎN LISTELE ELECTORALE]]</f>
        <v>1.6669634876812762</v>
      </c>
      <c r="V2380" s="41">
        <f>Data[[#This Row],[TOTAL CHELTUIELI LEI]]/Data[[#This Row],[NUMĂRUL PERSOANELOR CARE AU PARTICIPAT LA VOT]]</f>
        <v>12.855377008652658</v>
      </c>
      <c r="W2380" s="41">
        <f>Data[[#This Row],[TOTAL CHELTUIELI EURO]]/Data[[#This Row],[NUMĂRUL PERSOANELOR CARE AU PARTICIPAT LA VOT]]</f>
        <v>2.6560147535490297</v>
      </c>
      <c r="X2380" s="43">
        <v>4.8400999999999996</v>
      </c>
      <c r="Y2380" s="114" t="s">
        <v>2896</v>
      </c>
      <c r="Z2380" s="44">
        <v>8</v>
      </c>
      <c r="AA2380" s="115" t="s">
        <v>3107</v>
      </c>
      <c r="AB2380" s="44">
        <v>1</v>
      </c>
      <c r="AC2380" s="45"/>
    </row>
    <row r="2381" spans="1:29" x14ac:dyDescent="0.2">
      <c r="A2381" s="37">
        <v>2380</v>
      </c>
      <c r="B2381" s="38" t="s">
        <v>477</v>
      </c>
      <c r="C2381" s="39" t="s">
        <v>556</v>
      </c>
      <c r="D2381" s="40">
        <v>44101</v>
      </c>
      <c r="E2381" s="38">
        <v>1</v>
      </c>
      <c r="F2381" s="38"/>
      <c r="G2381" s="38" t="s">
        <v>2</v>
      </c>
      <c r="H2381" s="38" t="s">
        <v>2</v>
      </c>
      <c r="I2381" s="39">
        <v>3068</v>
      </c>
      <c r="J2381" s="39">
        <v>1889</v>
      </c>
      <c r="K2381" s="39">
        <v>0</v>
      </c>
      <c r="L2381" s="41">
        <f>SUM(Data[[#This Row],[CHELTUIELI DE PERSONAL LEI]:[CHELTUIELI DE CAPITAL (ACTIVE NEFINANCIARE ) LEI]])</f>
        <v>4957</v>
      </c>
      <c r="M2381" s="41">
        <f>Data[[#This Row],[TOTAL CHELTUIELI LEI]]/Data[[#This Row],[CURS VALUTAR EURO BNR 22 07 2020]]</f>
        <v>1024.152393545588</v>
      </c>
      <c r="N2381" s="49">
        <v>2253</v>
      </c>
      <c r="O2381" s="54"/>
      <c r="P2381" s="54">
        <v>1539</v>
      </c>
      <c r="Q2381" s="54"/>
      <c r="R2381" s="54">
        <f>Data[[#This Row],[PERSOANE ÎNSCRISE ÎN LISTELE ELECTORALE (TURUL 1)            ]]+Data[[#This Row],[PERSOANE ÎNSCRISE ÎN LISTELE ELECTORALE (TURUL AL 2-LEA)]]</f>
        <v>2253</v>
      </c>
      <c r="S2381" s="54">
        <f>Data[[#This Row],[PERSOANE CARE AU PARTICIPAT LA VOT (TURUL 1)]]+Data[[#This Row],[PERSOANE CARE AU PARTICIPAT LA VOT  (TURUL AL 2-LEA)]]</f>
        <v>1539</v>
      </c>
      <c r="T2381" s="41">
        <f>Data[[#This Row],[TOTAL CHELTUIELI LEI]]/Data[[#This Row],[NUMĂRUL PERSOANELOR ÎNSCRISE ÎN LISTELE ELECTORALE]]</f>
        <v>2.2001775410563691</v>
      </c>
      <c r="U2381" s="41">
        <f>Data[[#This Row],[TOTAL CHELTUIELI EURO]]/Data[[#This Row],[NUMĂRUL PERSOANELOR ÎNSCRISE ÎN LISTELE ELECTORALE]]</f>
        <v>0.45457274458303948</v>
      </c>
      <c r="V2381" s="41">
        <f>Data[[#This Row],[TOTAL CHELTUIELI LEI]]/Data[[#This Row],[NUMĂRUL PERSOANELOR CARE AU PARTICIPAT LA VOT]]</f>
        <v>3.2209226770630282</v>
      </c>
      <c r="W2381" s="41">
        <f>Data[[#This Row],[TOTAL CHELTUIELI EURO]]/Data[[#This Row],[NUMĂRUL PERSOANELOR CARE AU PARTICIPAT LA VOT]]</f>
        <v>0.66546614265470305</v>
      </c>
      <c r="X2381" s="43">
        <v>4.8400999999999996</v>
      </c>
      <c r="Y2381" s="114" t="s">
        <v>2891</v>
      </c>
      <c r="Z2381" s="44">
        <v>2</v>
      </c>
      <c r="AA2381" s="115" t="s">
        <v>3105</v>
      </c>
      <c r="AB2381" s="44">
        <v>0</v>
      </c>
      <c r="AC2381" s="45"/>
    </row>
    <row r="2382" spans="1:29" x14ac:dyDescent="0.2">
      <c r="A2382" s="37">
        <v>2381</v>
      </c>
      <c r="B2382" s="38" t="s">
        <v>477</v>
      </c>
      <c r="C2382" s="39" t="s">
        <v>93</v>
      </c>
      <c r="D2382" s="40">
        <v>44101</v>
      </c>
      <c r="E2382" s="38">
        <v>1</v>
      </c>
      <c r="F2382" s="38"/>
      <c r="G2382" s="38" t="s">
        <v>2</v>
      </c>
      <c r="H2382" s="38" t="s">
        <v>2</v>
      </c>
      <c r="I2382" s="39">
        <v>614</v>
      </c>
      <c r="J2382" s="39">
        <v>3538</v>
      </c>
      <c r="K2382" s="39">
        <v>0</v>
      </c>
      <c r="L2382" s="41">
        <f>SUM(Data[[#This Row],[CHELTUIELI DE PERSONAL LEI]:[CHELTUIELI DE CAPITAL (ACTIVE NEFINANCIARE ) LEI]])</f>
        <v>4152</v>
      </c>
      <c r="M2382" s="41">
        <f>Data[[#This Row],[TOTAL CHELTUIELI LEI]]/Data[[#This Row],[CURS VALUTAR EURO BNR 22 07 2020]]</f>
        <v>857.83351583644969</v>
      </c>
      <c r="N2382" s="49">
        <v>1429</v>
      </c>
      <c r="O2382" s="54"/>
      <c r="P2382" s="54">
        <v>841</v>
      </c>
      <c r="Q2382" s="54"/>
      <c r="R2382" s="54">
        <f>Data[[#This Row],[PERSOANE ÎNSCRISE ÎN LISTELE ELECTORALE (TURUL 1)            ]]+Data[[#This Row],[PERSOANE ÎNSCRISE ÎN LISTELE ELECTORALE (TURUL AL 2-LEA)]]</f>
        <v>1429</v>
      </c>
      <c r="S2382" s="54">
        <f>Data[[#This Row],[PERSOANE CARE AU PARTICIPAT LA VOT (TURUL 1)]]+Data[[#This Row],[PERSOANE CARE AU PARTICIPAT LA VOT  (TURUL AL 2-LEA)]]</f>
        <v>841</v>
      </c>
      <c r="T2382" s="41">
        <f>Data[[#This Row],[TOTAL CHELTUIELI LEI]]/Data[[#This Row],[NUMĂRUL PERSOANELOR ÎNSCRISE ÎN LISTELE ELECTORALE]]</f>
        <v>2.9055283414975506</v>
      </c>
      <c r="U2382" s="41">
        <f>Data[[#This Row],[TOTAL CHELTUIELI EURO]]/Data[[#This Row],[NUMĂRUL PERSOANELOR ÎNSCRISE ÎN LISTELE ELECTORALE]]</f>
        <v>0.60030337007449242</v>
      </c>
      <c r="V2382" s="41">
        <f>Data[[#This Row],[TOTAL CHELTUIELI LEI]]/Data[[#This Row],[NUMĂRUL PERSOANELOR CARE AU PARTICIPAT LA VOT]]</f>
        <v>4.9369797859690845</v>
      </c>
      <c r="W2382" s="41">
        <f>Data[[#This Row],[TOTAL CHELTUIELI EURO]]/Data[[#This Row],[NUMĂRUL PERSOANELOR CARE AU PARTICIPAT LA VOT]]</f>
        <v>1.0200160711491673</v>
      </c>
      <c r="X2382" s="43">
        <v>4.8400999999999996</v>
      </c>
      <c r="Y2382" s="114" t="s">
        <v>2891</v>
      </c>
      <c r="Z2382" s="44">
        <v>2</v>
      </c>
      <c r="AA2382" s="115" t="s">
        <v>3105</v>
      </c>
      <c r="AB2382" s="44">
        <v>0</v>
      </c>
      <c r="AC2382" s="45"/>
    </row>
    <row r="2383" spans="1:29" x14ac:dyDescent="0.2">
      <c r="A2383" s="37">
        <v>2382</v>
      </c>
      <c r="B2383" s="38" t="s">
        <v>477</v>
      </c>
      <c r="C2383" s="39" t="s">
        <v>557</v>
      </c>
      <c r="D2383" s="40">
        <v>44101</v>
      </c>
      <c r="E2383" s="38">
        <v>1</v>
      </c>
      <c r="F2383" s="38"/>
      <c r="G2383" s="38" t="s">
        <v>2</v>
      </c>
      <c r="H2383" s="38" t="s">
        <v>2</v>
      </c>
      <c r="I2383" s="39">
        <v>4500</v>
      </c>
      <c r="J2383" s="39">
        <v>2390</v>
      </c>
      <c r="K2383" s="39">
        <v>0</v>
      </c>
      <c r="L2383" s="41">
        <f>SUM(Data[[#This Row],[CHELTUIELI DE PERSONAL LEI]:[CHELTUIELI DE CAPITAL (ACTIVE NEFINANCIARE ) LEI]])</f>
        <v>6890</v>
      </c>
      <c r="M2383" s="41">
        <f>Data[[#This Row],[TOTAL CHELTUIELI LEI]]/Data[[#This Row],[CURS VALUTAR EURO BNR 22 07 2020]]</f>
        <v>1423.5243073490219</v>
      </c>
      <c r="N2383" s="49">
        <v>2037</v>
      </c>
      <c r="O2383" s="54"/>
      <c r="P2383" s="54">
        <v>1410</v>
      </c>
      <c r="Q2383" s="54"/>
      <c r="R2383" s="54">
        <f>Data[[#This Row],[PERSOANE ÎNSCRISE ÎN LISTELE ELECTORALE (TURUL 1)            ]]+Data[[#This Row],[PERSOANE ÎNSCRISE ÎN LISTELE ELECTORALE (TURUL AL 2-LEA)]]</f>
        <v>2037</v>
      </c>
      <c r="S2383" s="54">
        <f>Data[[#This Row],[PERSOANE CARE AU PARTICIPAT LA VOT (TURUL 1)]]+Data[[#This Row],[PERSOANE CARE AU PARTICIPAT LA VOT  (TURUL AL 2-LEA)]]</f>
        <v>1410</v>
      </c>
      <c r="T2383" s="41">
        <f>Data[[#This Row],[TOTAL CHELTUIELI LEI]]/Data[[#This Row],[NUMĂRUL PERSOANELOR ÎNSCRISE ÎN LISTELE ELECTORALE]]</f>
        <v>3.3824251350024546</v>
      </c>
      <c r="U2383" s="41">
        <f>Data[[#This Row],[TOTAL CHELTUIELI EURO]]/Data[[#This Row],[NUMĂRUL PERSOANELOR ÎNSCRISE ÎN LISTELE ELECTORALE]]</f>
        <v>0.69883372967551394</v>
      </c>
      <c r="V2383" s="41">
        <f>Data[[#This Row],[TOTAL CHELTUIELI LEI]]/Data[[#This Row],[NUMĂRUL PERSOANELOR CARE AU PARTICIPAT LA VOT]]</f>
        <v>4.8865248226950353</v>
      </c>
      <c r="W2383" s="41">
        <f>Data[[#This Row],[TOTAL CHELTUIELI EURO]]/Data[[#This Row],[NUMĂRUL PERSOANELOR CARE AU PARTICIPAT LA VOT]]</f>
        <v>1.0095917073397318</v>
      </c>
      <c r="X2383" s="43">
        <v>4.8400999999999996</v>
      </c>
      <c r="Y2383" s="114" t="s">
        <v>2884</v>
      </c>
      <c r="Z2383" s="44">
        <v>3</v>
      </c>
      <c r="AA2383" s="115" t="s">
        <v>3105</v>
      </c>
      <c r="AB2383" s="44">
        <v>0</v>
      </c>
      <c r="AC2383" s="45"/>
    </row>
    <row r="2384" spans="1:29" x14ac:dyDescent="0.2">
      <c r="A2384" s="37">
        <v>2383</v>
      </c>
      <c r="B2384" s="38" t="s">
        <v>477</v>
      </c>
      <c r="C2384" s="39" t="s">
        <v>558</v>
      </c>
      <c r="D2384" s="40">
        <v>44101</v>
      </c>
      <c r="E2384" s="38">
        <v>1</v>
      </c>
      <c r="F2384" s="38"/>
      <c r="G2384" s="38" t="s">
        <v>2</v>
      </c>
      <c r="H2384" s="38" t="s">
        <v>2</v>
      </c>
      <c r="I2384" s="39">
        <v>7534</v>
      </c>
      <c r="J2384" s="39">
        <v>12297</v>
      </c>
      <c r="K2384" s="39">
        <v>0</v>
      </c>
      <c r="L2384" s="41">
        <f>SUM(Data[[#This Row],[CHELTUIELI DE PERSONAL LEI]:[CHELTUIELI DE CAPITAL (ACTIVE NEFINANCIARE ) LEI]])</f>
        <v>19831</v>
      </c>
      <c r="M2384" s="41">
        <f>Data[[#This Row],[TOTAL CHELTUIELI LEI]]/Data[[#This Row],[CURS VALUTAR EURO BNR 22 07 2020]]</f>
        <v>4097.2293960868583</v>
      </c>
      <c r="N2384" s="49">
        <v>2293</v>
      </c>
      <c r="O2384" s="54"/>
      <c r="P2384" s="54">
        <v>1613</v>
      </c>
      <c r="Q2384" s="54"/>
      <c r="R2384" s="54">
        <f>Data[[#This Row],[PERSOANE ÎNSCRISE ÎN LISTELE ELECTORALE (TURUL 1)            ]]+Data[[#This Row],[PERSOANE ÎNSCRISE ÎN LISTELE ELECTORALE (TURUL AL 2-LEA)]]</f>
        <v>2293</v>
      </c>
      <c r="S2384" s="54">
        <f>Data[[#This Row],[PERSOANE CARE AU PARTICIPAT LA VOT (TURUL 1)]]+Data[[#This Row],[PERSOANE CARE AU PARTICIPAT LA VOT  (TURUL AL 2-LEA)]]</f>
        <v>1613</v>
      </c>
      <c r="T2384" s="41">
        <f>Data[[#This Row],[TOTAL CHELTUIELI LEI]]/Data[[#This Row],[NUMĂRUL PERSOANELOR ÎNSCRISE ÎN LISTELE ELECTORALE]]</f>
        <v>8.6484954208460536</v>
      </c>
      <c r="U2384" s="41">
        <f>Data[[#This Row],[TOTAL CHELTUIELI EURO]]/Data[[#This Row],[NUMĂRUL PERSOANELOR ÎNSCRISE ÎN LISTELE ELECTORALE]]</f>
        <v>1.7868423009537104</v>
      </c>
      <c r="V2384" s="41">
        <f>Data[[#This Row],[TOTAL CHELTUIELI LEI]]/Data[[#This Row],[NUMĂRUL PERSOANELOR CARE AU PARTICIPAT LA VOT]]</f>
        <v>12.294482331060136</v>
      </c>
      <c r="W2384" s="41">
        <f>Data[[#This Row],[TOTAL CHELTUIELI EURO]]/Data[[#This Row],[NUMĂRUL PERSOANELOR CARE AU PARTICIPAT LA VOT]]</f>
        <v>2.5401298177847851</v>
      </c>
      <c r="X2384" s="43">
        <v>4.8400999999999996</v>
      </c>
      <c r="Y2384" s="114" t="s">
        <v>2896</v>
      </c>
      <c r="Z2384" s="44">
        <v>8</v>
      </c>
      <c r="AA2384" s="115" t="s">
        <v>3107</v>
      </c>
      <c r="AB2384" s="44">
        <v>1</v>
      </c>
      <c r="AC2384" s="45"/>
    </row>
    <row r="2385" spans="1:29" x14ac:dyDescent="0.2">
      <c r="A2385" s="37">
        <v>2384</v>
      </c>
      <c r="B2385" s="38" t="s">
        <v>477</v>
      </c>
      <c r="C2385" s="39" t="s">
        <v>559</v>
      </c>
      <c r="D2385" s="40">
        <v>44101</v>
      </c>
      <c r="E2385" s="38">
        <v>1</v>
      </c>
      <c r="F2385" s="38"/>
      <c r="G2385" s="38" t="s">
        <v>2</v>
      </c>
      <c r="H2385" s="38" t="s">
        <v>2</v>
      </c>
      <c r="I2385" s="39">
        <v>0</v>
      </c>
      <c r="J2385" s="39">
        <v>20682</v>
      </c>
      <c r="K2385" s="39">
        <v>0</v>
      </c>
      <c r="L2385" s="41">
        <f>SUM(Data[[#This Row],[CHELTUIELI DE PERSONAL LEI]:[CHELTUIELI DE CAPITAL (ACTIVE NEFINANCIARE ) LEI]])</f>
        <v>20682</v>
      </c>
      <c r="M2385" s="41">
        <f>Data[[#This Row],[TOTAL CHELTUIELI LEI]]/Data[[#This Row],[CURS VALUTAR EURO BNR 22 07 2020]]</f>
        <v>4273.0522096650902</v>
      </c>
      <c r="N2385" s="49">
        <v>4110</v>
      </c>
      <c r="O2385" s="54"/>
      <c r="P2385" s="54">
        <v>2484</v>
      </c>
      <c r="Q2385" s="54"/>
      <c r="R2385" s="54">
        <f>Data[[#This Row],[PERSOANE ÎNSCRISE ÎN LISTELE ELECTORALE (TURUL 1)            ]]+Data[[#This Row],[PERSOANE ÎNSCRISE ÎN LISTELE ELECTORALE (TURUL AL 2-LEA)]]</f>
        <v>4110</v>
      </c>
      <c r="S2385" s="54">
        <f>Data[[#This Row],[PERSOANE CARE AU PARTICIPAT LA VOT (TURUL 1)]]+Data[[#This Row],[PERSOANE CARE AU PARTICIPAT LA VOT  (TURUL AL 2-LEA)]]</f>
        <v>2484</v>
      </c>
      <c r="T2385" s="41">
        <f>Data[[#This Row],[TOTAL CHELTUIELI LEI]]/Data[[#This Row],[NUMĂRUL PERSOANELOR ÎNSCRISE ÎN LISTELE ELECTORALE]]</f>
        <v>5.0321167883211677</v>
      </c>
      <c r="U2385" s="41">
        <f>Data[[#This Row],[TOTAL CHELTUIELI EURO]]/Data[[#This Row],[NUMĂRUL PERSOANELOR ÎNSCRISE ÎN LISTELE ELECTORALE]]</f>
        <v>1.0396720704781242</v>
      </c>
      <c r="V2385" s="41">
        <f>Data[[#This Row],[TOTAL CHELTUIELI LEI]]/Data[[#This Row],[NUMĂRUL PERSOANELOR CARE AU PARTICIPAT LA VOT]]</f>
        <v>8.3260869565217384</v>
      </c>
      <c r="W2385" s="41">
        <f>Data[[#This Row],[TOTAL CHELTUIELI EURO]]/Data[[#This Row],[NUMĂRUL PERSOANELOR CARE AU PARTICIPAT LA VOT]]</f>
        <v>1.720230358158249</v>
      </c>
      <c r="X2385" s="43">
        <v>4.8400999999999996</v>
      </c>
      <c r="Y2385" s="114" t="s">
        <v>2892</v>
      </c>
      <c r="Z2385" s="44">
        <v>5</v>
      </c>
      <c r="AA2385" s="115" t="s">
        <v>3107</v>
      </c>
      <c r="AB2385" s="44">
        <v>1</v>
      </c>
      <c r="AC2385" s="45"/>
    </row>
    <row r="2386" spans="1:29" x14ac:dyDescent="0.2">
      <c r="A2386" s="37">
        <v>2385</v>
      </c>
      <c r="B2386" s="38" t="s">
        <v>477</v>
      </c>
      <c r="C2386" s="39" t="s">
        <v>560</v>
      </c>
      <c r="D2386" s="40">
        <v>44101</v>
      </c>
      <c r="E2386" s="38">
        <v>1</v>
      </c>
      <c r="F2386" s="38"/>
      <c r="G2386" s="38" t="s">
        <v>2</v>
      </c>
      <c r="H2386" s="38" t="s">
        <v>2</v>
      </c>
      <c r="I2386" s="39">
        <v>7200</v>
      </c>
      <c r="J2386" s="39">
        <v>10278.75</v>
      </c>
      <c r="K2386" s="39">
        <v>0</v>
      </c>
      <c r="L2386" s="41">
        <f>SUM(Data[[#This Row],[CHELTUIELI DE PERSONAL LEI]:[CHELTUIELI DE CAPITAL (ACTIVE NEFINANCIARE ) LEI]])</f>
        <v>17478.75</v>
      </c>
      <c r="M2386" s="41">
        <f>Data[[#This Row],[TOTAL CHELTUIELI LEI]]/Data[[#This Row],[CURS VALUTAR EURO BNR 22 07 2020]]</f>
        <v>3611.2373711286959</v>
      </c>
      <c r="N2386" s="49">
        <v>1213</v>
      </c>
      <c r="O2386" s="54"/>
      <c r="P2386" s="54">
        <v>975</v>
      </c>
      <c r="Q2386" s="54"/>
      <c r="R2386" s="54">
        <f>Data[[#This Row],[PERSOANE ÎNSCRISE ÎN LISTELE ELECTORALE (TURUL 1)            ]]+Data[[#This Row],[PERSOANE ÎNSCRISE ÎN LISTELE ELECTORALE (TURUL AL 2-LEA)]]</f>
        <v>1213</v>
      </c>
      <c r="S2386" s="54">
        <f>Data[[#This Row],[PERSOANE CARE AU PARTICIPAT LA VOT (TURUL 1)]]+Data[[#This Row],[PERSOANE CARE AU PARTICIPAT LA VOT  (TURUL AL 2-LEA)]]</f>
        <v>975</v>
      </c>
      <c r="T2386" s="41">
        <f>Data[[#This Row],[TOTAL CHELTUIELI LEI]]/Data[[#This Row],[NUMĂRUL PERSOANELOR ÎNSCRISE ÎN LISTELE ELECTORALE]]</f>
        <v>14.409521846661171</v>
      </c>
      <c r="U2386" s="41">
        <f>Data[[#This Row],[TOTAL CHELTUIELI EURO]]/Data[[#This Row],[NUMĂRUL PERSOANELOR ÎNSCRISE ÎN LISTELE ELECTORALE]]</f>
        <v>2.9771124246732859</v>
      </c>
      <c r="V2386" s="41">
        <f>Data[[#This Row],[TOTAL CHELTUIELI LEI]]/Data[[#This Row],[NUMĂRUL PERSOANELOR CARE AU PARTICIPAT LA VOT]]</f>
        <v>17.926923076923078</v>
      </c>
      <c r="W2386" s="41">
        <f>Data[[#This Row],[TOTAL CHELTUIELI EURO]]/Data[[#This Row],[NUMĂRUL PERSOANELOR CARE AU PARTICIPAT LA VOT]]</f>
        <v>3.7038332011576367</v>
      </c>
      <c r="X2386" s="43">
        <v>4.8400999999999996</v>
      </c>
      <c r="Y2386" s="114" t="s">
        <v>2885</v>
      </c>
      <c r="Z2386" s="44">
        <v>14</v>
      </c>
      <c r="AA2386" s="115" t="s">
        <v>3108</v>
      </c>
      <c r="AB2386" s="44">
        <v>2</v>
      </c>
      <c r="AC2386" s="45"/>
    </row>
    <row r="2387" spans="1:29" x14ac:dyDescent="0.2">
      <c r="A2387" s="37">
        <v>2386</v>
      </c>
      <c r="B2387" s="38" t="s">
        <v>477</v>
      </c>
      <c r="C2387" s="39" t="s">
        <v>561</v>
      </c>
      <c r="D2387" s="40">
        <v>44101</v>
      </c>
      <c r="E2387" s="38">
        <v>1</v>
      </c>
      <c r="F2387" s="38"/>
      <c r="G2387" s="38" t="s">
        <v>2</v>
      </c>
      <c r="H2387" s="38" t="s">
        <v>2</v>
      </c>
      <c r="I2387" s="39">
        <v>9160</v>
      </c>
      <c r="J2387" s="39">
        <v>5100</v>
      </c>
      <c r="K2387" s="39">
        <v>0</v>
      </c>
      <c r="L2387" s="41">
        <f>SUM(Data[[#This Row],[CHELTUIELI DE PERSONAL LEI]:[CHELTUIELI DE CAPITAL (ACTIVE NEFINANCIARE ) LEI]])</f>
        <v>14260</v>
      </c>
      <c r="M2387" s="41">
        <f>Data[[#This Row],[TOTAL CHELTUIELI LEI]]/Data[[#This Row],[CURS VALUTAR EURO BNR 22 07 2020]]</f>
        <v>2946.2201194190206</v>
      </c>
      <c r="N2387" s="49">
        <v>2073</v>
      </c>
      <c r="O2387" s="54"/>
      <c r="P2387" s="54">
        <v>2091</v>
      </c>
      <c r="Q2387" s="54"/>
      <c r="R2387" s="54">
        <f>Data[[#This Row],[PERSOANE ÎNSCRISE ÎN LISTELE ELECTORALE (TURUL 1)            ]]+Data[[#This Row],[PERSOANE ÎNSCRISE ÎN LISTELE ELECTORALE (TURUL AL 2-LEA)]]</f>
        <v>2073</v>
      </c>
      <c r="S2387" s="54">
        <f>Data[[#This Row],[PERSOANE CARE AU PARTICIPAT LA VOT (TURUL 1)]]+Data[[#This Row],[PERSOANE CARE AU PARTICIPAT LA VOT  (TURUL AL 2-LEA)]]</f>
        <v>2091</v>
      </c>
      <c r="T2387" s="41">
        <f>Data[[#This Row],[TOTAL CHELTUIELI LEI]]/Data[[#This Row],[NUMĂRUL PERSOANELOR ÎNSCRISE ÎN LISTELE ELECTORALE]]</f>
        <v>6.8789194404245055</v>
      </c>
      <c r="U2387" s="41">
        <f>Data[[#This Row],[TOTAL CHELTUIELI EURO]]/Data[[#This Row],[NUMĂRUL PERSOANELOR ÎNSCRISE ÎN LISTELE ELECTORALE]]</f>
        <v>1.4212349828359965</v>
      </c>
      <c r="V2387" s="41">
        <f>Data[[#This Row],[TOTAL CHELTUIELI LEI]]/Data[[#This Row],[NUMĂRUL PERSOANELOR CARE AU PARTICIPAT LA VOT]]</f>
        <v>6.8197034911525583</v>
      </c>
      <c r="W2387" s="41">
        <f>Data[[#This Row],[TOTAL CHELTUIELI EURO]]/Data[[#This Row],[NUMĂRUL PERSOANELOR CARE AU PARTICIPAT LA VOT]]</f>
        <v>1.4090005353510382</v>
      </c>
      <c r="X2387" s="43">
        <v>4.8400999999999996</v>
      </c>
      <c r="Y2387" s="114" t="s">
        <v>2889</v>
      </c>
      <c r="Z2387" s="44">
        <v>6</v>
      </c>
      <c r="AA2387" s="115" t="s">
        <v>3107</v>
      </c>
      <c r="AB2387" s="44">
        <v>1</v>
      </c>
      <c r="AC2387" s="45"/>
    </row>
    <row r="2388" spans="1:29" x14ac:dyDescent="0.2">
      <c r="A2388" s="37">
        <v>2387</v>
      </c>
      <c r="B2388" s="38" t="s">
        <v>477</v>
      </c>
      <c r="C2388" s="39" t="s">
        <v>562</v>
      </c>
      <c r="D2388" s="40">
        <v>44101</v>
      </c>
      <c r="E2388" s="38">
        <v>1</v>
      </c>
      <c r="F2388" s="38"/>
      <c r="G2388" s="38" t="s">
        <v>2</v>
      </c>
      <c r="H2388" s="38" t="s">
        <v>2</v>
      </c>
      <c r="I2388" s="39">
        <v>3120</v>
      </c>
      <c r="J2388" s="39">
        <v>6366</v>
      </c>
      <c r="K2388" s="39">
        <v>0</v>
      </c>
      <c r="L2388" s="41">
        <f>SUM(Data[[#This Row],[CHELTUIELI DE PERSONAL LEI]:[CHELTUIELI DE CAPITAL (ACTIVE NEFINANCIARE ) LEI]])</f>
        <v>9486</v>
      </c>
      <c r="M2388" s="41">
        <f>Data[[#This Row],[TOTAL CHELTUIELI LEI]]/Data[[#This Row],[CURS VALUTAR EURO BNR 22 07 2020]]</f>
        <v>1959.8768620483049</v>
      </c>
      <c r="N2388" s="49">
        <v>2268</v>
      </c>
      <c r="O2388" s="54"/>
      <c r="P2388" s="54">
        <v>1465</v>
      </c>
      <c r="Q2388" s="54"/>
      <c r="R2388" s="54">
        <f>Data[[#This Row],[PERSOANE ÎNSCRISE ÎN LISTELE ELECTORALE (TURUL 1)            ]]+Data[[#This Row],[PERSOANE ÎNSCRISE ÎN LISTELE ELECTORALE (TURUL AL 2-LEA)]]</f>
        <v>2268</v>
      </c>
      <c r="S2388" s="54">
        <f>Data[[#This Row],[PERSOANE CARE AU PARTICIPAT LA VOT (TURUL 1)]]+Data[[#This Row],[PERSOANE CARE AU PARTICIPAT LA VOT  (TURUL AL 2-LEA)]]</f>
        <v>1465</v>
      </c>
      <c r="T2388" s="41">
        <f>Data[[#This Row],[TOTAL CHELTUIELI LEI]]/Data[[#This Row],[NUMĂRUL PERSOANELOR ÎNSCRISE ÎN LISTELE ELECTORALE]]</f>
        <v>4.1825396825396828</v>
      </c>
      <c r="U2388" s="41">
        <f>Data[[#This Row],[TOTAL CHELTUIELI EURO]]/Data[[#This Row],[NUMĂRUL PERSOANELOR ÎNSCRISE ÎN LISTELE ELECTORALE]]</f>
        <v>0.86414323723470232</v>
      </c>
      <c r="V2388" s="41">
        <f>Data[[#This Row],[TOTAL CHELTUIELI LEI]]/Data[[#This Row],[NUMĂRUL PERSOANELOR CARE AU PARTICIPAT LA VOT]]</f>
        <v>6.4750853242320821</v>
      </c>
      <c r="W2388" s="41">
        <f>Data[[#This Row],[TOTAL CHELTUIELI EURO]]/Data[[#This Row],[NUMĂRUL PERSOANELOR CARE AU PARTICIPAT LA VOT]]</f>
        <v>1.3377999058350205</v>
      </c>
      <c r="X2388" s="43">
        <v>4.8400999999999996</v>
      </c>
      <c r="Y2388" s="114" t="s">
        <v>2895</v>
      </c>
      <c r="Z2388" s="44">
        <v>4</v>
      </c>
      <c r="AA2388" s="115" t="s">
        <v>3105</v>
      </c>
      <c r="AB2388" s="44">
        <v>0</v>
      </c>
      <c r="AC2388" s="45"/>
    </row>
    <row r="2389" spans="1:29" x14ac:dyDescent="0.2">
      <c r="A2389" s="37">
        <v>2388</v>
      </c>
      <c r="B2389" s="38" t="s">
        <v>477</v>
      </c>
      <c r="C2389" s="39" t="s">
        <v>563</v>
      </c>
      <c r="D2389" s="40">
        <v>44101</v>
      </c>
      <c r="E2389" s="38">
        <v>1</v>
      </c>
      <c r="F2389" s="38"/>
      <c r="G2389" s="38" t="s">
        <v>2</v>
      </c>
      <c r="H2389" s="38" t="s">
        <v>2</v>
      </c>
      <c r="I2389" s="39">
        <v>4200</v>
      </c>
      <c r="J2389" s="39">
        <v>2006</v>
      </c>
      <c r="K2389" s="39">
        <v>0</v>
      </c>
      <c r="L2389" s="41">
        <f>SUM(Data[[#This Row],[CHELTUIELI DE PERSONAL LEI]:[CHELTUIELI DE CAPITAL (ACTIVE NEFINANCIARE ) LEI]])</f>
        <v>6206</v>
      </c>
      <c r="M2389" s="41">
        <f>Data[[#This Row],[TOTAL CHELTUIELI LEI]]/Data[[#This Row],[CURS VALUTAR EURO BNR 22 07 2020]]</f>
        <v>1282.2049131216297</v>
      </c>
      <c r="N2389" s="49">
        <v>1317</v>
      </c>
      <c r="O2389" s="54"/>
      <c r="P2389" s="54">
        <v>926</v>
      </c>
      <c r="Q2389" s="54"/>
      <c r="R2389" s="54">
        <f>Data[[#This Row],[PERSOANE ÎNSCRISE ÎN LISTELE ELECTORALE (TURUL 1)            ]]+Data[[#This Row],[PERSOANE ÎNSCRISE ÎN LISTELE ELECTORALE (TURUL AL 2-LEA)]]</f>
        <v>1317</v>
      </c>
      <c r="S2389" s="54">
        <f>Data[[#This Row],[PERSOANE CARE AU PARTICIPAT LA VOT (TURUL 1)]]+Data[[#This Row],[PERSOANE CARE AU PARTICIPAT LA VOT  (TURUL AL 2-LEA)]]</f>
        <v>926</v>
      </c>
      <c r="T2389" s="41">
        <f>Data[[#This Row],[TOTAL CHELTUIELI LEI]]/Data[[#This Row],[NUMĂRUL PERSOANELOR ÎNSCRISE ÎN LISTELE ELECTORALE]]</f>
        <v>4.7122247532270309</v>
      </c>
      <c r="U2389" s="41">
        <f>Data[[#This Row],[TOTAL CHELTUIELI EURO]]/Data[[#This Row],[NUMĂRUL PERSOANELOR ÎNSCRISE ÎN LISTELE ELECTORALE]]</f>
        <v>0.97358004033533008</v>
      </c>
      <c r="V2389" s="41">
        <f>Data[[#This Row],[TOTAL CHELTUIELI LEI]]/Data[[#This Row],[NUMĂRUL PERSOANELOR CARE AU PARTICIPAT LA VOT]]</f>
        <v>6.7019438444924404</v>
      </c>
      <c r="W2389" s="41">
        <f>Data[[#This Row],[TOTAL CHELTUIELI EURO]]/Data[[#This Row],[NUMĂRUL PERSOANELOR CARE AU PARTICIPAT LA VOT]]</f>
        <v>1.3846705325287578</v>
      </c>
      <c r="X2389" s="43">
        <v>4.8400999999999996</v>
      </c>
      <c r="Y2389" s="114" t="s">
        <v>2895</v>
      </c>
      <c r="Z2389" s="44">
        <v>4</v>
      </c>
      <c r="AA2389" s="115" t="s">
        <v>3105</v>
      </c>
      <c r="AB2389" s="44">
        <v>0</v>
      </c>
      <c r="AC2389" s="45"/>
    </row>
    <row r="2390" spans="1:29" x14ac:dyDescent="0.2">
      <c r="A2390" s="37">
        <v>2389</v>
      </c>
      <c r="B2390" s="38" t="s">
        <v>477</v>
      </c>
      <c r="C2390" s="39" t="s">
        <v>564</v>
      </c>
      <c r="D2390" s="40">
        <v>44101</v>
      </c>
      <c r="E2390" s="38">
        <v>1</v>
      </c>
      <c r="F2390" s="38"/>
      <c r="G2390" s="38" t="s">
        <v>2</v>
      </c>
      <c r="H2390" s="38" t="s">
        <v>2</v>
      </c>
      <c r="I2390" s="39">
        <v>2680</v>
      </c>
      <c r="J2390" s="39">
        <v>7549</v>
      </c>
      <c r="K2390" s="39">
        <v>0</v>
      </c>
      <c r="L2390" s="41">
        <f>SUM(Data[[#This Row],[CHELTUIELI DE PERSONAL LEI]:[CHELTUIELI DE CAPITAL (ACTIVE NEFINANCIARE ) LEI]])</f>
        <v>10229</v>
      </c>
      <c r="M2390" s="41">
        <f>Data[[#This Row],[TOTAL CHELTUIELI LEI]]/Data[[#This Row],[CURS VALUTAR EURO BNR 22 07 2020]]</f>
        <v>2113.3860870643171</v>
      </c>
      <c r="N2390" s="49">
        <v>2212</v>
      </c>
      <c r="O2390" s="54"/>
      <c r="P2390" s="54">
        <v>1540</v>
      </c>
      <c r="Q2390" s="54"/>
      <c r="R2390" s="54">
        <f>Data[[#This Row],[PERSOANE ÎNSCRISE ÎN LISTELE ELECTORALE (TURUL 1)            ]]+Data[[#This Row],[PERSOANE ÎNSCRISE ÎN LISTELE ELECTORALE (TURUL AL 2-LEA)]]</f>
        <v>2212</v>
      </c>
      <c r="S2390" s="54">
        <f>Data[[#This Row],[PERSOANE CARE AU PARTICIPAT LA VOT (TURUL 1)]]+Data[[#This Row],[PERSOANE CARE AU PARTICIPAT LA VOT  (TURUL AL 2-LEA)]]</f>
        <v>1540</v>
      </c>
      <c r="T2390" s="41">
        <f>Data[[#This Row],[TOTAL CHELTUIELI LEI]]/Data[[#This Row],[NUMĂRUL PERSOANELOR ÎNSCRISE ÎN LISTELE ELECTORALE]]</f>
        <v>4.6243218806509949</v>
      </c>
      <c r="U2390" s="41">
        <f>Data[[#This Row],[TOTAL CHELTUIELI EURO]]/Data[[#This Row],[NUMĂRUL PERSOANELOR ÎNSCRISE ÎN LISTELE ELECTORALE]]</f>
        <v>0.95541866503811801</v>
      </c>
      <c r="V2390" s="41">
        <f>Data[[#This Row],[TOTAL CHELTUIELI LEI]]/Data[[#This Row],[NUMĂRUL PERSOANELOR CARE AU PARTICIPAT LA VOT]]</f>
        <v>6.6422077922077918</v>
      </c>
      <c r="W2390" s="41">
        <f>Data[[#This Row],[TOTAL CHELTUIELI EURO]]/Data[[#This Row],[NUMĂRUL PERSOANELOR CARE AU PARTICIPAT LA VOT]]</f>
        <v>1.3723286279638423</v>
      </c>
      <c r="X2390" s="43">
        <v>4.8400999999999996</v>
      </c>
      <c r="Y2390" s="114" t="s">
        <v>2895</v>
      </c>
      <c r="Z2390" s="44">
        <v>4</v>
      </c>
      <c r="AA2390" s="115" t="s">
        <v>3105</v>
      </c>
      <c r="AB2390" s="44">
        <v>0</v>
      </c>
      <c r="AC2390" s="45"/>
    </row>
    <row r="2391" spans="1:29" x14ac:dyDescent="0.2">
      <c r="A2391" s="37">
        <v>2390</v>
      </c>
      <c r="B2391" s="38" t="s">
        <v>477</v>
      </c>
      <c r="C2391" s="39" t="s">
        <v>565</v>
      </c>
      <c r="D2391" s="40">
        <v>44101</v>
      </c>
      <c r="E2391" s="38">
        <v>1</v>
      </c>
      <c r="F2391" s="38"/>
      <c r="G2391" s="38" t="s">
        <v>2</v>
      </c>
      <c r="H2391" s="38" t="s">
        <v>2</v>
      </c>
      <c r="I2391" s="39">
        <v>0</v>
      </c>
      <c r="J2391" s="39">
        <v>8533.27</v>
      </c>
      <c r="K2391" s="39">
        <v>0</v>
      </c>
      <c r="L2391" s="41">
        <f>SUM(Data[[#This Row],[CHELTUIELI DE PERSONAL LEI]:[CHELTUIELI DE CAPITAL (ACTIVE NEFINANCIARE ) LEI]])</f>
        <v>8533.27</v>
      </c>
      <c r="M2391" s="41">
        <f>Data[[#This Row],[TOTAL CHELTUIELI LEI]]/Data[[#This Row],[CURS VALUTAR EURO BNR 22 07 2020]]</f>
        <v>1763.035887688271</v>
      </c>
      <c r="N2391" s="49">
        <v>1141</v>
      </c>
      <c r="O2391" s="54"/>
      <c r="P2391" s="54">
        <v>864</v>
      </c>
      <c r="Q2391" s="54"/>
      <c r="R2391" s="54">
        <f>Data[[#This Row],[PERSOANE ÎNSCRISE ÎN LISTELE ELECTORALE (TURUL 1)            ]]+Data[[#This Row],[PERSOANE ÎNSCRISE ÎN LISTELE ELECTORALE (TURUL AL 2-LEA)]]</f>
        <v>1141</v>
      </c>
      <c r="S2391" s="54">
        <f>Data[[#This Row],[PERSOANE CARE AU PARTICIPAT LA VOT (TURUL 1)]]+Data[[#This Row],[PERSOANE CARE AU PARTICIPAT LA VOT  (TURUL AL 2-LEA)]]</f>
        <v>864</v>
      </c>
      <c r="T2391" s="41">
        <f>Data[[#This Row],[TOTAL CHELTUIELI LEI]]/Data[[#This Row],[NUMĂRUL PERSOANELOR ÎNSCRISE ÎN LISTELE ELECTORALE]]</f>
        <v>7.4787642418930762</v>
      </c>
      <c r="U2391" s="41">
        <f>Data[[#This Row],[TOTAL CHELTUIELI EURO]]/Data[[#This Row],[NUMĂRUL PERSOANELOR ÎNSCRISE ÎN LISTELE ELECTORALE]]</f>
        <v>1.5451672985874418</v>
      </c>
      <c r="V2391" s="41">
        <f>Data[[#This Row],[TOTAL CHELTUIELI LEI]]/Data[[#This Row],[NUMĂRUL PERSOANELOR CARE AU PARTICIPAT LA VOT]]</f>
        <v>9.876469907407408</v>
      </c>
      <c r="W2391" s="41">
        <f>Data[[#This Row],[TOTAL CHELTUIELI EURO]]/Data[[#This Row],[NUMĂRUL PERSOANELOR CARE AU PARTICIPAT LA VOT]]</f>
        <v>2.0405507959354989</v>
      </c>
      <c r="X2391" s="43">
        <v>4.8400999999999996</v>
      </c>
      <c r="Y2391" s="114" t="s">
        <v>2886</v>
      </c>
      <c r="Z2391" s="44">
        <v>7</v>
      </c>
      <c r="AA2391" s="115" t="s">
        <v>3107</v>
      </c>
      <c r="AB2391" s="44">
        <v>1</v>
      </c>
      <c r="AC2391" s="45"/>
    </row>
    <row r="2392" spans="1:29" x14ac:dyDescent="0.2">
      <c r="A2392" s="37">
        <v>2391</v>
      </c>
      <c r="B2392" s="38" t="s">
        <v>566</v>
      </c>
      <c r="C2392" s="39" t="s">
        <v>567</v>
      </c>
      <c r="D2392" s="40">
        <v>44101</v>
      </c>
      <c r="E2392" s="38">
        <v>1</v>
      </c>
      <c r="F2392" s="38"/>
      <c r="G2392" s="38" t="s">
        <v>2</v>
      </c>
      <c r="H2392" s="38" t="s">
        <v>2</v>
      </c>
      <c r="I2392" s="50">
        <v>0</v>
      </c>
      <c r="J2392" s="50">
        <v>85498.94</v>
      </c>
      <c r="K2392" s="50">
        <v>0</v>
      </c>
      <c r="L2392" s="41">
        <f>SUM(Data[[#This Row],[CHELTUIELI DE PERSONAL LEI]:[CHELTUIELI DE CAPITAL (ACTIVE NEFINANCIARE ) LEI]])</f>
        <v>85498.94</v>
      </c>
      <c r="M2392" s="41">
        <f>Data[[#This Row],[TOTAL CHELTUIELI LEI]]/Data[[#This Row],[CURS VALUTAR EURO BNR 22 07 2020]]</f>
        <v>17664.705274684409</v>
      </c>
      <c r="N2392" s="49">
        <v>123982</v>
      </c>
      <c r="O2392" s="54"/>
      <c r="P2392" s="54">
        <v>57498</v>
      </c>
      <c r="Q2392" s="54"/>
      <c r="R2392" s="54">
        <f>Data[[#This Row],[PERSOANE ÎNSCRISE ÎN LISTELE ELECTORALE (TURUL 1)            ]]+Data[[#This Row],[PERSOANE ÎNSCRISE ÎN LISTELE ELECTORALE (TURUL AL 2-LEA)]]</f>
        <v>123982</v>
      </c>
      <c r="S2392" s="54">
        <f>Data[[#This Row],[PERSOANE CARE AU PARTICIPAT LA VOT (TURUL 1)]]+Data[[#This Row],[PERSOANE CARE AU PARTICIPAT LA VOT  (TURUL AL 2-LEA)]]</f>
        <v>57498</v>
      </c>
      <c r="T2392" s="41">
        <f>Data[[#This Row],[TOTAL CHELTUIELI LEI]]/Data[[#This Row],[NUMĂRUL PERSOANELOR ÎNSCRISE ÎN LISTELE ELECTORALE]]</f>
        <v>0.68960768498653036</v>
      </c>
      <c r="U2392" s="41">
        <f>Data[[#This Row],[TOTAL CHELTUIELI EURO]]/Data[[#This Row],[NUMĂRUL PERSOANELOR ÎNSCRISE ÎN LISTELE ELECTORALE]]</f>
        <v>0.14247798289013253</v>
      </c>
      <c r="V2392" s="41">
        <f>Data[[#This Row],[TOTAL CHELTUIELI LEI]]/Data[[#This Row],[NUMĂRUL PERSOANELOR CARE AU PARTICIPAT LA VOT]]</f>
        <v>1.4869898083411597</v>
      </c>
      <c r="W2392" s="41">
        <f>Data[[#This Row],[TOTAL CHELTUIELI EURO]]/Data[[#This Row],[NUMĂRUL PERSOANELOR CARE AU PARTICIPAT LA VOT]]</f>
        <v>0.30722295166239538</v>
      </c>
      <c r="X2392" s="43">
        <v>4.8400999999999996</v>
      </c>
      <c r="Y2392" s="114" t="s">
        <v>2890</v>
      </c>
      <c r="Z2392" s="44">
        <v>0</v>
      </c>
      <c r="AA2392" s="115" t="s">
        <v>3105</v>
      </c>
      <c r="AB2392" s="44">
        <v>0</v>
      </c>
      <c r="AC2392" s="45"/>
    </row>
    <row r="2393" spans="1:29" x14ac:dyDescent="0.2">
      <c r="A2393" s="37">
        <v>2392</v>
      </c>
      <c r="B2393" s="38" t="s">
        <v>566</v>
      </c>
      <c r="C2393" s="39" t="s">
        <v>568</v>
      </c>
      <c r="D2393" s="40">
        <v>44101</v>
      </c>
      <c r="E2393" s="38">
        <v>1</v>
      </c>
      <c r="F2393" s="38"/>
      <c r="G2393" s="38" t="s">
        <v>2</v>
      </c>
      <c r="H2393" s="38" t="s">
        <v>2</v>
      </c>
      <c r="I2393" s="39">
        <v>67300</v>
      </c>
      <c r="J2393" s="39">
        <v>92664</v>
      </c>
      <c r="K2393" s="39">
        <v>0</v>
      </c>
      <c r="L2393" s="41">
        <f>SUM(Data[[#This Row],[CHELTUIELI DE PERSONAL LEI]:[CHELTUIELI DE CAPITAL (ACTIVE NEFINANCIARE ) LEI]])</f>
        <v>159964</v>
      </c>
      <c r="M2393" s="41">
        <f>Data[[#This Row],[TOTAL CHELTUIELI LEI]]/Data[[#This Row],[CURS VALUTAR EURO BNR 22 07 2020]]</f>
        <v>33049.73037747154</v>
      </c>
      <c r="N2393" s="49">
        <v>30800</v>
      </c>
      <c r="O2393" s="54"/>
      <c r="P2393" s="54">
        <v>14468</v>
      </c>
      <c r="Q2393" s="54"/>
      <c r="R2393" s="54">
        <f>Data[[#This Row],[PERSOANE ÎNSCRISE ÎN LISTELE ELECTORALE (TURUL 1)            ]]+Data[[#This Row],[PERSOANE ÎNSCRISE ÎN LISTELE ELECTORALE (TURUL AL 2-LEA)]]</f>
        <v>30800</v>
      </c>
      <c r="S2393" s="54">
        <f>Data[[#This Row],[PERSOANE CARE AU PARTICIPAT LA VOT (TURUL 1)]]+Data[[#This Row],[PERSOANE CARE AU PARTICIPAT LA VOT  (TURUL AL 2-LEA)]]</f>
        <v>14468</v>
      </c>
      <c r="T2393" s="41">
        <f>Data[[#This Row],[TOTAL CHELTUIELI LEI]]/Data[[#This Row],[NUMĂRUL PERSOANELOR ÎNSCRISE ÎN LISTELE ELECTORALE]]</f>
        <v>5.1936363636363634</v>
      </c>
      <c r="U2393" s="41">
        <f>Data[[#This Row],[TOTAL CHELTUIELI EURO]]/Data[[#This Row],[NUMĂRUL PERSOANELOR ÎNSCRISE ÎN LISTELE ELECTORALE]]</f>
        <v>1.0730431940737513</v>
      </c>
      <c r="V2393" s="41">
        <f>Data[[#This Row],[TOTAL CHELTUIELI LEI]]/Data[[#This Row],[NUMĂRUL PERSOANELOR CARE AU PARTICIPAT LA VOT]]</f>
        <v>11.056400331766657</v>
      </c>
      <c r="W2393" s="41">
        <f>Data[[#This Row],[TOTAL CHELTUIELI EURO]]/Data[[#This Row],[NUMĂRUL PERSOANELOR CARE AU PARTICIPAT LA VOT]]</f>
        <v>2.2843330368725145</v>
      </c>
      <c r="X2393" s="43">
        <v>4.8400999999999996</v>
      </c>
      <c r="Y2393" s="114" t="s">
        <v>2892</v>
      </c>
      <c r="Z2393" s="44">
        <v>5</v>
      </c>
      <c r="AA2393" s="115" t="s">
        <v>3107</v>
      </c>
      <c r="AB2393" s="44">
        <v>1</v>
      </c>
      <c r="AC2393" s="45"/>
    </row>
    <row r="2394" spans="1:29" x14ac:dyDescent="0.2">
      <c r="A2394" s="37">
        <v>2393</v>
      </c>
      <c r="B2394" s="38" t="s">
        <v>566</v>
      </c>
      <c r="C2394" s="39" t="s">
        <v>569</v>
      </c>
      <c r="D2394" s="40">
        <v>44101</v>
      </c>
      <c r="E2394" s="38">
        <v>1</v>
      </c>
      <c r="F2394" s="38"/>
      <c r="G2394" s="38" t="s">
        <v>2</v>
      </c>
      <c r="H2394" s="38" t="s">
        <v>2</v>
      </c>
      <c r="I2394" s="39">
        <v>2800</v>
      </c>
      <c r="J2394" s="39">
        <v>38403.760000000002</v>
      </c>
      <c r="K2394" s="39">
        <v>0</v>
      </c>
      <c r="L2394" s="41">
        <f>SUM(Data[[#This Row],[CHELTUIELI DE PERSONAL LEI]:[CHELTUIELI DE CAPITAL (ACTIVE NEFINANCIARE ) LEI]])</f>
        <v>41203.760000000002</v>
      </c>
      <c r="M2394" s="41">
        <f>Data[[#This Row],[TOTAL CHELTUIELI LEI]]/Data[[#This Row],[CURS VALUTAR EURO BNR 22 07 2020]]</f>
        <v>8512.9976653374943</v>
      </c>
      <c r="N2394" s="49">
        <v>28244</v>
      </c>
      <c r="O2394" s="54"/>
      <c r="P2394" s="54">
        <v>10028</v>
      </c>
      <c r="Q2394" s="54"/>
      <c r="R2394" s="54">
        <f>Data[[#This Row],[PERSOANE ÎNSCRISE ÎN LISTELE ELECTORALE (TURUL 1)            ]]+Data[[#This Row],[PERSOANE ÎNSCRISE ÎN LISTELE ELECTORALE (TURUL AL 2-LEA)]]</f>
        <v>28244</v>
      </c>
      <c r="S2394" s="54">
        <f>Data[[#This Row],[PERSOANE CARE AU PARTICIPAT LA VOT (TURUL 1)]]+Data[[#This Row],[PERSOANE CARE AU PARTICIPAT LA VOT  (TURUL AL 2-LEA)]]</f>
        <v>10028</v>
      </c>
      <c r="T2394" s="41">
        <f>Data[[#This Row],[TOTAL CHELTUIELI LEI]]/Data[[#This Row],[NUMĂRUL PERSOANELOR ÎNSCRISE ÎN LISTELE ELECTORALE]]</f>
        <v>1.4588500212434501</v>
      </c>
      <c r="U2394" s="41">
        <f>Data[[#This Row],[TOTAL CHELTUIELI EURO]]/Data[[#This Row],[NUMĂRUL PERSOANELOR ÎNSCRISE ÎN LISTELE ELECTORALE]]</f>
        <v>0.30140906618529578</v>
      </c>
      <c r="V2394" s="41">
        <f>Data[[#This Row],[TOTAL CHELTUIELI LEI]]/Data[[#This Row],[NUMĂRUL PERSOANELOR CARE AU PARTICIPAT LA VOT]]</f>
        <v>4.1088711607499002</v>
      </c>
      <c r="W2394" s="41">
        <f>Data[[#This Row],[TOTAL CHELTUIELI EURO]]/Data[[#This Row],[NUMĂRUL PERSOANELOR CARE AU PARTICIPAT LA VOT]]</f>
        <v>0.84892278274207167</v>
      </c>
      <c r="X2394" s="43">
        <v>4.8400999999999996</v>
      </c>
      <c r="Y2394" s="114" t="s">
        <v>2894</v>
      </c>
      <c r="Z2394" s="44">
        <v>1</v>
      </c>
      <c r="AA2394" s="115" t="s">
        <v>3105</v>
      </c>
      <c r="AB2394" s="44">
        <v>0</v>
      </c>
      <c r="AC2394" s="45"/>
    </row>
    <row r="2395" spans="1:29" x14ac:dyDescent="0.2">
      <c r="A2395" s="37">
        <v>2394</v>
      </c>
      <c r="B2395" s="38" t="s">
        <v>566</v>
      </c>
      <c r="C2395" s="39" t="s">
        <v>570</v>
      </c>
      <c r="D2395" s="40">
        <v>44101</v>
      </c>
      <c r="E2395" s="38">
        <v>1</v>
      </c>
      <c r="F2395" s="38"/>
      <c r="G2395" s="38" t="s">
        <v>2</v>
      </c>
      <c r="H2395" s="38" t="s">
        <v>2</v>
      </c>
      <c r="I2395" s="39">
        <v>2970</v>
      </c>
      <c r="J2395" s="39">
        <v>31128.02</v>
      </c>
      <c r="K2395" s="39">
        <v>0</v>
      </c>
      <c r="L2395" s="41">
        <f>SUM(Data[[#This Row],[CHELTUIELI DE PERSONAL LEI]:[CHELTUIELI DE CAPITAL (ACTIVE NEFINANCIARE ) LEI]])</f>
        <v>34098.020000000004</v>
      </c>
      <c r="M2395" s="41">
        <f>Data[[#This Row],[TOTAL CHELTUIELI LEI]]/Data[[#This Row],[CURS VALUTAR EURO BNR 22 07 2020]]</f>
        <v>7044.8998987624236</v>
      </c>
      <c r="N2395" s="49">
        <v>21066</v>
      </c>
      <c r="O2395" s="54"/>
      <c r="P2395" s="54">
        <v>7214</v>
      </c>
      <c r="Q2395" s="54"/>
      <c r="R2395" s="54">
        <f>Data[[#This Row],[PERSOANE ÎNSCRISE ÎN LISTELE ELECTORALE (TURUL 1)            ]]+Data[[#This Row],[PERSOANE ÎNSCRISE ÎN LISTELE ELECTORALE (TURUL AL 2-LEA)]]</f>
        <v>21066</v>
      </c>
      <c r="S2395" s="54">
        <f>Data[[#This Row],[PERSOANE CARE AU PARTICIPAT LA VOT (TURUL 1)]]+Data[[#This Row],[PERSOANE CARE AU PARTICIPAT LA VOT  (TURUL AL 2-LEA)]]</f>
        <v>7214</v>
      </c>
      <c r="T2395" s="41">
        <f>Data[[#This Row],[TOTAL CHELTUIELI LEI]]/Data[[#This Row],[NUMĂRUL PERSOANELOR ÎNSCRISE ÎN LISTELE ELECTORALE]]</f>
        <v>1.6186281211430744</v>
      </c>
      <c r="U2395" s="41">
        <f>Data[[#This Row],[TOTAL CHELTUIELI EURO]]/Data[[#This Row],[NUMĂRUL PERSOANELOR ÎNSCRISE ÎN LISTELE ELECTORALE]]</f>
        <v>0.33442038824467973</v>
      </c>
      <c r="V2395" s="41">
        <f>Data[[#This Row],[TOTAL CHELTUIELI LEI]]/Data[[#This Row],[NUMĂRUL PERSOANELOR CARE AU PARTICIPAT LA VOT]]</f>
        <v>4.7266454116994741</v>
      </c>
      <c r="W2395" s="41">
        <f>Data[[#This Row],[TOTAL CHELTUIELI EURO]]/Data[[#This Row],[NUMĂRUL PERSOANELOR CARE AU PARTICIPAT LA VOT]]</f>
        <v>0.97655945366820396</v>
      </c>
      <c r="X2395" s="43">
        <v>4.8400999999999996</v>
      </c>
      <c r="Y2395" s="114" t="s">
        <v>2894</v>
      </c>
      <c r="Z2395" s="44">
        <v>1</v>
      </c>
      <c r="AA2395" s="115" t="s">
        <v>3105</v>
      </c>
      <c r="AB2395" s="44">
        <v>0</v>
      </c>
      <c r="AC2395" s="45"/>
    </row>
    <row r="2396" spans="1:29" x14ac:dyDescent="0.2">
      <c r="A2396" s="37">
        <v>2395</v>
      </c>
      <c r="B2396" s="38" t="s">
        <v>566</v>
      </c>
      <c r="C2396" s="39" t="s">
        <v>2802</v>
      </c>
      <c r="D2396" s="40">
        <v>44101</v>
      </c>
      <c r="E2396" s="38">
        <v>1</v>
      </c>
      <c r="F2396" s="38"/>
      <c r="G2396" s="38" t="s">
        <v>2</v>
      </c>
      <c r="H2396" s="38" t="s">
        <v>2</v>
      </c>
      <c r="I2396" s="39">
        <v>3342.01</v>
      </c>
      <c r="J2396" s="39">
        <v>12982.56</v>
      </c>
      <c r="K2396" s="39">
        <v>0</v>
      </c>
      <c r="L2396" s="41">
        <f>SUM(Data[[#This Row],[CHELTUIELI DE PERSONAL LEI]:[CHELTUIELI DE CAPITAL (ACTIVE NEFINANCIARE ) LEI]])</f>
        <v>16324.57</v>
      </c>
      <c r="M2396" s="41">
        <f>Data[[#This Row],[TOTAL CHELTUIELI LEI]]/Data[[#This Row],[CURS VALUTAR EURO BNR 22 07 2020]]</f>
        <v>3372.7753558810768</v>
      </c>
      <c r="N2396" s="49">
        <v>4355</v>
      </c>
      <c r="O2396" s="54"/>
      <c r="P2396" s="54">
        <v>2106</v>
      </c>
      <c r="Q2396" s="54"/>
      <c r="R2396" s="54">
        <f>Data[[#This Row],[PERSOANE ÎNSCRISE ÎN LISTELE ELECTORALE (TURUL 1)            ]]+Data[[#This Row],[PERSOANE ÎNSCRISE ÎN LISTELE ELECTORALE (TURUL AL 2-LEA)]]</f>
        <v>4355</v>
      </c>
      <c r="S2396" s="54">
        <f>Data[[#This Row],[PERSOANE CARE AU PARTICIPAT LA VOT (TURUL 1)]]+Data[[#This Row],[PERSOANE CARE AU PARTICIPAT LA VOT  (TURUL AL 2-LEA)]]</f>
        <v>2106</v>
      </c>
      <c r="T2396" s="41">
        <f>Data[[#This Row],[TOTAL CHELTUIELI LEI]]/Data[[#This Row],[NUMĂRUL PERSOANELOR ÎNSCRISE ÎN LISTELE ELECTORALE]]</f>
        <v>3.7484661308840415</v>
      </c>
      <c r="U2396" s="41">
        <f>Data[[#This Row],[TOTAL CHELTUIELI EURO]]/Data[[#This Row],[NUMĂRUL PERSOANELOR ÎNSCRISE ÎN LISTELE ELECTORALE]]</f>
        <v>0.77446047207372604</v>
      </c>
      <c r="V2396" s="41">
        <f>Data[[#This Row],[TOTAL CHELTUIELI LEI]]/Data[[#This Row],[NUMĂRUL PERSOANELOR CARE AU PARTICIPAT LA VOT]]</f>
        <v>7.7514577397910731</v>
      </c>
      <c r="W2396" s="41">
        <f>Data[[#This Row],[TOTAL CHELTUIELI EURO]]/Data[[#This Row],[NUMĂRUL PERSOANELOR CARE AU PARTICIPAT LA VOT]]</f>
        <v>1.6015077663252977</v>
      </c>
      <c r="X2396" s="43">
        <v>4.8400999999999996</v>
      </c>
      <c r="Y2396" s="114" t="s">
        <v>2884</v>
      </c>
      <c r="Z2396" s="44">
        <v>3</v>
      </c>
      <c r="AA2396" s="115" t="s">
        <v>3105</v>
      </c>
      <c r="AB2396" s="44">
        <v>0</v>
      </c>
      <c r="AC2396" s="45"/>
    </row>
    <row r="2397" spans="1:29" x14ac:dyDescent="0.2">
      <c r="A2397" s="37">
        <v>2396</v>
      </c>
      <c r="B2397" s="38" t="s">
        <v>566</v>
      </c>
      <c r="C2397" s="39" t="s">
        <v>2803</v>
      </c>
      <c r="D2397" s="40">
        <v>44101</v>
      </c>
      <c r="E2397" s="38">
        <v>1</v>
      </c>
      <c r="F2397" s="38"/>
      <c r="G2397" s="38" t="s">
        <v>2</v>
      </c>
      <c r="H2397" s="38" t="s">
        <v>2</v>
      </c>
      <c r="I2397" s="39">
        <v>7500</v>
      </c>
      <c r="J2397" s="39">
        <v>22989.21</v>
      </c>
      <c r="K2397" s="39">
        <v>0</v>
      </c>
      <c r="L2397" s="41">
        <f>SUM(Data[[#This Row],[CHELTUIELI DE PERSONAL LEI]:[CHELTUIELI DE CAPITAL (ACTIVE NEFINANCIARE ) LEI]])</f>
        <v>30489.21</v>
      </c>
      <c r="M2397" s="41">
        <f>Data[[#This Row],[TOTAL CHELTUIELI LEI]]/Data[[#This Row],[CURS VALUTAR EURO BNR 22 07 2020]]</f>
        <v>6299.2934030288634</v>
      </c>
      <c r="N2397" s="49">
        <v>7846</v>
      </c>
      <c r="O2397" s="54"/>
      <c r="P2397" s="54">
        <v>3796</v>
      </c>
      <c r="Q2397" s="54"/>
      <c r="R2397" s="54">
        <f>Data[[#This Row],[PERSOANE ÎNSCRISE ÎN LISTELE ELECTORALE (TURUL 1)            ]]+Data[[#This Row],[PERSOANE ÎNSCRISE ÎN LISTELE ELECTORALE (TURUL AL 2-LEA)]]</f>
        <v>7846</v>
      </c>
      <c r="S2397" s="54">
        <f>Data[[#This Row],[PERSOANE CARE AU PARTICIPAT LA VOT (TURUL 1)]]+Data[[#This Row],[PERSOANE CARE AU PARTICIPAT LA VOT  (TURUL AL 2-LEA)]]</f>
        <v>3796</v>
      </c>
      <c r="T2397" s="41">
        <f>Data[[#This Row],[TOTAL CHELTUIELI LEI]]/Data[[#This Row],[NUMĂRUL PERSOANELOR ÎNSCRISE ÎN LISTELE ELECTORALE]]</f>
        <v>3.8859559010961</v>
      </c>
      <c r="U2397" s="41">
        <f>Data[[#This Row],[TOTAL CHELTUIELI EURO]]/Data[[#This Row],[NUMĂRUL PERSOANELOR ÎNSCRISE ÎN LISTELE ELECTORALE]]</f>
        <v>0.8028668624813744</v>
      </c>
      <c r="V2397" s="41">
        <f>Data[[#This Row],[TOTAL CHELTUIELI LEI]]/Data[[#This Row],[NUMĂRUL PERSOANELOR CARE AU PARTICIPAT LA VOT]]</f>
        <v>8.0319309799789256</v>
      </c>
      <c r="W2397" s="41">
        <f>Data[[#This Row],[TOTAL CHELTUIELI EURO]]/Data[[#This Row],[NUMĂRUL PERSOANELOR CARE AU PARTICIPAT LA VOT]]</f>
        <v>1.6594555856240421</v>
      </c>
      <c r="X2397" s="43">
        <v>4.8400999999999996</v>
      </c>
      <c r="Y2397" s="114" t="s">
        <v>2884</v>
      </c>
      <c r="Z2397" s="44">
        <v>3</v>
      </c>
      <c r="AA2397" s="115" t="s">
        <v>3105</v>
      </c>
      <c r="AB2397" s="44">
        <v>0</v>
      </c>
      <c r="AC2397" s="45"/>
    </row>
    <row r="2398" spans="1:29" x14ac:dyDescent="0.2">
      <c r="A2398" s="37">
        <v>2397</v>
      </c>
      <c r="B2398" s="38" t="s">
        <v>566</v>
      </c>
      <c r="C2398" s="39" t="s">
        <v>2804</v>
      </c>
      <c r="D2398" s="40">
        <v>44101</v>
      </c>
      <c r="E2398" s="38">
        <v>1</v>
      </c>
      <c r="F2398" s="38"/>
      <c r="G2398" s="38" t="s">
        <v>2</v>
      </c>
      <c r="H2398" s="38" t="s">
        <v>2</v>
      </c>
      <c r="I2398" s="39">
        <v>6120</v>
      </c>
      <c r="J2398" s="39">
        <v>11751.24</v>
      </c>
      <c r="K2398" s="39">
        <v>0</v>
      </c>
      <c r="L2398" s="41">
        <f>SUM(Data[[#This Row],[CHELTUIELI DE PERSONAL LEI]:[CHELTUIELI DE CAPITAL (ACTIVE NEFINANCIARE ) LEI]])</f>
        <v>17871.239999999998</v>
      </c>
      <c r="M2398" s="41">
        <f>Data[[#This Row],[TOTAL CHELTUIELI LEI]]/Data[[#This Row],[CURS VALUTAR EURO BNR 22 07 2020]]</f>
        <v>3692.3286708952292</v>
      </c>
      <c r="N2398" s="49">
        <v>14366</v>
      </c>
      <c r="O2398" s="54"/>
      <c r="P2398" s="54">
        <v>6035</v>
      </c>
      <c r="Q2398" s="54"/>
      <c r="R2398" s="54">
        <f>Data[[#This Row],[PERSOANE ÎNSCRISE ÎN LISTELE ELECTORALE (TURUL 1)            ]]+Data[[#This Row],[PERSOANE ÎNSCRISE ÎN LISTELE ELECTORALE (TURUL AL 2-LEA)]]</f>
        <v>14366</v>
      </c>
      <c r="S2398" s="54">
        <f>Data[[#This Row],[PERSOANE CARE AU PARTICIPAT LA VOT (TURUL 1)]]+Data[[#This Row],[PERSOANE CARE AU PARTICIPAT LA VOT  (TURUL AL 2-LEA)]]</f>
        <v>6035</v>
      </c>
      <c r="T2398" s="41">
        <f>Data[[#This Row],[TOTAL CHELTUIELI LEI]]/Data[[#This Row],[NUMĂRUL PERSOANELOR ÎNSCRISE ÎN LISTELE ELECTORALE]]</f>
        <v>1.2439955450368925</v>
      </c>
      <c r="U2398" s="41">
        <f>Data[[#This Row],[TOTAL CHELTUIELI EURO]]/Data[[#This Row],[NUMĂRUL PERSOANELOR ÎNSCRISE ÎN LISTELE ELECTORALE]]</f>
        <v>0.25701856264062573</v>
      </c>
      <c r="V2398" s="41">
        <f>Data[[#This Row],[TOTAL CHELTUIELI LEI]]/Data[[#This Row],[NUMĂRUL PERSOANELOR CARE AU PARTICIPAT LA VOT]]</f>
        <v>2.961265948632974</v>
      </c>
      <c r="W2398" s="41">
        <f>Data[[#This Row],[TOTAL CHELTUIELI EURO]]/Data[[#This Row],[NUMĂRUL PERSOANELOR CARE AU PARTICIPAT LA VOT]]</f>
        <v>0.61181916667692282</v>
      </c>
      <c r="X2398" s="43">
        <v>4.8400999999999996</v>
      </c>
      <c r="Y2398" s="114" t="s">
        <v>2894</v>
      </c>
      <c r="Z2398" s="44">
        <v>1</v>
      </c>
      <c r="AA2398" s="115" t="s">
        <v>3105</v>
      </c>
      <c r="AB2398" s="44">
        <v>0</v>
      </c>
      <c r="AC2398" s="45"/>
    </row>
    <row r="2399" spans="1:29" x14ac:dyDescent="0.2">
      <c r="A2399" s="37">
        <v>2398</v>
      </c>
      <c r="B2399" s="38" t="s">
        <v>566</v>
      </c>
      <c r="C2399" s="39" t="s">
        <v>2805</v>
      </c>
      <c r="D2399" s="40">
        <v>44101</v>
      </c>
      <c r="E2399" s="38">
        <v>1</v>
      </c>
      <c r="F2399" s="38"/>
      <c r="G2399" s="38" t="s">
        <v>2</v>
      </c>
      <c r="H2399" s="38" t="s">
        <v>2</v>
      </c>
      <c r="I2399" s="39">
        <v>0</v>
      </c>
      <c r="J2399" s="39">
        <v>7513.52</v>
      </c>
      <c r="K2399" s="39">
        <v>0</v>
      </c>
      <c r="L2399" s="41">
        <f>SUM(Data[[#This Row],[CHELTUIELI DE PERSONAL LEI]:[CHELTUIELI DE CAPITAL (ACTIVE NEFINANCIARE ) LEI]])</f>
        <v>7513.52</v>
      </c>
      <c r="M2399" s="41">
        <f>Data[[#This Row],[TOTAL CHELTUIELI LEI]]/Data[[#This Row],[CURS VALUTAR EURO BNR 22 07 2020]]</f>
        <v>1552.3480919815709</v>
      </c>
      <c r="N2399" s="49">
        <v>4679</v>
      </c>
      <c r="O2399" s="54"/>
      <c r="P2399" s="54">
        <v>2260</v>
      </c>
      <c r="Q2399" s="54"/>
      <c r="R2399" s="54">
        <f>Data[[#This Row],[PERSOANE ÎNSCRISE ÎN LISTELE ELECTORALE (TURUL 1)            ]]+Data[[#This Row],[PERSOANE ÎNSCRISE ÎN LISTELE ELECTORALE (TURUL AL 2-LEA)]]</f>
        <v>4679</v>
      </c>
      <c r="S2399" s="54">
        <f>Data[[#This Row],[PERSOANE CARE AU PARTICIPAT LA VOT (TURUL 1)]]+Data[[#This Row],[PERSOANE CARE AU PARTICIPAT LA VOT  (TURUL AL 2-LEA)]]</f>
        <v>2260</v>
      </c>
      <c r="T2399" s="41">
        <f>Data[[#This Row],[TOTAL CHELTUIELI LEI]]/Data[[#This Row],[NUMĂRUL PERSOANELOR ÎNSCRISE ÎN LISTELE ELECTORALE]]</f>
        <v>1.6057961102799745</v>
      </c>
      <c r="U2399" s="41">
        <f>Data[[#This Row],[TOTAL CHELTUIELI EURO]]/Data[[#This Row],[NUMĂRUL PERSOANELOR ÎNSCRISE ÎN LISTELE ELECTORALE]]</f>
        <v>0.33176920110740987</v>
      </c>
      <c r="V2399" s="41">
        <f>Data[[#This Row],[TOTAL CHELTUIELI LEI]]/Data[[#This Row],[NUMĂRUL PERSOANELOR CARE AU PARTICIPAT LA VOT]]</f>
        <v>3.3245663716814162</v>
      </c>
      <c r="W2399" s="41">
        <f>Data[[#This Row],[TOTAL CHELTUIELI EURO]]/Data[[#This Row],[NUMĂRUL PERSOANELOR CARE AU PARTICIPAT LA VOT]]</f>
        <v>0.68687968671750921</v>
      </c>
      <c r="X2399" s="43">
        <v>4.8400999999999996</v>
      </c>
      <c r="Y2399" s="114" t="s">
        <v>2894</v>
      </c>
      <c r="Z2399" s="44">
        <v>1</v>
      </c>
      <c r="AA2399" s="115" t="s">
        <v>3105</v>
      </c>
      <c r="AB2399" s="44">
        <v>0</v>
      </c>
      <c r="AC2399" s="45"/>
    </row>
    <row r="2400" spans="1:29" x14ac:dyDescent="0.2">
      <c r="A2400" s="37">
        <v>2399</v>
      </c>
      <c r="B2400" s="38" t="s">
        <v>566</v>
      </c>
      <c r="C2400" s="39" t="s">
        <v>2806</v>
      </c>
      <c r="D2400" s="40">
        <v>44101</v>
      </c>
      <c r="E2400" s="38">
        <v>1</v>
      </c>
      <c r="F2400" s="38"/>
      <c r="G2400" s="38" t="s">
        <v>2</v>
      </c>
      <c r="H2400" s="38" t="s">
        <v>2</v>
      </c>
      <c r="I2400" s="39">
        <v>2160</v>
      </c>
      <c r="J2400" s="39">
        <v>7183</v>
      </c>
      <c r="K2400" s="39">
        <v>0</v>
      </c>
      <c r="L2400" s="41">
        <f>SUM(Data[[#This Row],[CHELTUIELI DE PERSONAL LEI]:[CHELTUIELI DE CAPITAL (ACTIVE NEFINANCIARE ) LEI]])</f>
        <v>9343</v>
      </c>
      <c r="M2400" s="41">
        <f>Data[[#This Row],[TOTAL CHELTUIELI LEI]]/Data[[#This Row],[CURS VALUTAR EURO BNR 22 07 2020]]</f>
        <v>1930.332017933514</v>
      </c>
      <c r="N2400" s="49">
        <v>5505</v>
      </c>
      <c r="O2400" s="54"/>
      <c r="P2400" s="54">
        <v>3124</v>
      </c>
      <c r="Q2400" s="54"/>
      <c r="R2400" s="54">
        <f>Data[[#This Row],[PERSOANE ÎNSCRISE ÎN LISTELE ELECTORALE (TURUL 1)            ]]+Data[[#This Row],[PERSOANE ÎNSCRISE ÎN LISTELE ELECTORALE (TURUL AL 2-LEA)]]</f>
        <v>5505</v>
      </c>
      <c r="S2400" s="54">
        <f>Data[[#This Row],[PERSOANE CARE AU PARTICIPAT LA VOT (TURUL 1)]]+Data[[#This Row],[PERSOANE CARE AU PARTICIPAT LA VOT  (TURUL AL 2-LEA)]]</f>
        <v>3124</v>
      </c>
      <c r="T2400" s="41">
        <f>Data[[#This Row],[TOTAL CHELTUIELI LEI]]/Data[[#This Row],[NUMĂRUL PERSOANELOR ÎNSCRISE ÎN LISTELE ELECTORALE]]</f>
        <v>1.6971843778383289</v>
      </c>
      <c r="U2400" s="41">
        <f>Data[[#This Row],[TOTAL CHELTUIELI EURO]]/Data[[#This Row],[NUMĂRUL PERSOANELOR ÎNSCRISE ÎN LISTELE ELECTORALE]]</f>
        <v>0.35065068445658748</v>
      </c>
      <c r="V2400" s="41">
        <f>Data[[#This Row],[TOTAL CHELTUIELI LEI]]/Data[[#This Row],[NUMĂRUL PERSOANELOR CARE AU PARTICIPAT LA VOT]]</f>
        <v>2.9907170294494239</v>
      </c>
      <c r="W2400" s="41">
        <f>Data[[#This Row],[TOTAL CHELTUIELI EURO]]/Data[[#This Row],[NUMĂRUL PERSOANELOR CARE AU PARTICIPAT LA VOT]]</f>
        <v>0.61790397501072791</v>
      </c>
      <c r="X2400" s="43">
        <v>4.8400999999999996</v>
      </c>
      <c r="Y2400" s="114" t="s">
        <v>2894</v>
      </c>
      <c r="Z2400" s="44">
        <v>1</v>
      </c>
      <c r="AA2400" s="115" t="s">
        <v>3105</v>
      </c>
      <c r="AB2400" s="44">
        <v>0</v>
      </c>
      <c r="AC2400" s="45"/>
    </row>
    <row r="2401" spans="1:29" x14ac:dyDescent="0.2">
      <c r="A2401" s="37">
        <v>2400</v>
      </c>
      <c r="B2401" s="38" t="s">
        <v>566</v>
      </c>
      <c r="C2401" s="39" t="s">
        <v>2807</v>
      </c>
      <c r="D2401" s="40">
        <v>44101</v>
      </c>
      <c r="E2401" s="38">
        <v>1</v>
      </c>
      <c r="F2401" s="38"/>
      <c r="G2401" s="38" t="s">
        <v>2</v>
      </c>
      <c r="H2401" s="38" t="s">
        <v>2</v>
      </c>
      <c r="I2401" s="39">
        <v>0</v>
      </c>
      <c r="J2401" s="39">
        <v>25852.06</v>
      </c>
      <c r="K2401" s="39">
        <v>0</v>
      </c>
      <c r="L2401" s="41">
        <f>SUM(Data[[#This Row],[CHELTUIELI DE PERSONAL LEI]:[CHELTUIELI DE CAPITAL (ACTIVE NEFINANCIARE ) LEI]])</f>
        <v>25852.06</v>
      </c>
      <c r="M2401" s="41">
        <f>Data[[#This Row],[TOTAL CHELTUIELI LEI]]/Data[[#This Row],[CURS VALUTAR EURO BNR 22 07 2020]]</f>
        <v>5341.224354868702</v>
      </c>
      <c r="N2401" s="49">
        <v>8524</v>
      </c>
      <c r="O2401" s="54"/>
      <c r="P2401" s="54">
        <v>3745</v>
      </c>
      <c r="Q2401" s="54"/>
      <c r="R2401" s="54">
        <f>Data[[#This Row],[PERSOANE ÎNSCRISE ÎN LISTELE ELECTORALE (TURUL 1)            ]]+Data[[#This Row],[PERSOANE ÎNSCRISE ÎN LISTELE ELECTORALE (TURUL AL 2-LEA)]]</f>
        <v>8524</v>
      </c>
      <c r="S2401" s="54">
        <f>Data[[#This Row],[PERSOANE CARE AU PARTICIPAT LA VOT (TURUL 1)]]+Data[[#This Row],[PERSOANE CARE AU PARTICIPAT LA VOT  (TURUL AL 2-LEA)]]</f>
        <v>3745</v>
      </c>
      <c r="T2401" s="41">
        <f>Data[[#This Row],[TOTAL CHELTUIELI LEI]]/Data[[#This Row],[NUMĂRUL PERSOANELOR ÎNSCRISE ÎN LISTELE ELECTORALE]]</f>
        <v>3.0328554669169407</v>
      </c>
      <c r="U2401" s="41">
        <f>Data[[#This Row],[TOTAL CHELTUIELI EURO]]/Data[[#This Row],[NUMĂRUL PERSOANELOR ÎNSCRISE ÎN LISTELE ELECTORALE]]</f>
        <v>0.62661008386540384</v>
      </c>
      <c r="V2401" s="41">
        <f>Data[[#This Row],[TOTAL CHELTUIELI LEI]]/Data[[#This Row],[NUMĂRUL PERSOANELOR CARE AU PARTICIPAT LA VOT]]</f>
        <v>6.9030867823765023</v>
      </c>
      <c r="W2401" s="41">
        <f>Data[[#This Row],[TOTAL CHELTUIELI EURO]]/Data[[#This Row],[NUMĂRUL PERSOANELOR CARE AU PARTICIPAT LA VOT]]</f>
        <v>1.4262281321411754</v>
      </c>
      <c r="X2401" s="43">
        <v>4.8400999999999996</v>
      </c>
      <c r="Y2401" s="114" t="s">
        <v>2884</v>
      </c>
      <c r="Z2401" s="44">
        <v>3</v>
      </c>
      <c r="AA2401" s="115" t="s">
        <v>3105</v>
      </c>
      <c r="AB2401" s="44">
        <v>0</v>
      </c>
      <c r="AC2401" s="45"/>
    </row>
    <row r="2402" spans="1:29" x14ac:dyDescent="0.2">
      <c r="A2402" s="37">
        <v>2401</v>
      </c>
      <c r="B2402" s="38" t="s">
        <v>566</v>
      </c>
      <c r="C2402" s="39" t="s">
        <v>2808</v>
      </c>
      <c r="D2402" s="40">
        <v>44101</v>
      </c>
      <c r="E2402" s="38">
        <v>1</v>
      </c>
      <c r="F2402" s="38"/>
      <c r="G2402" s="38" t="s">
        <v>2</v>
      </c>
      <c r="H2402" s="38" t="s">
        <v>2</v>
      </c>
      <c r="I2402" s="39">
        <v>2761</v>
      </c>
      <c r="J2402" s="39">
        <v>49340</v>
      </c>
      <c r="K2402" s="39">
        <v>0</v>
      </c>
      <c r="L2402" s="41">
        <f>SUM(Data[[#This Row],[CHELTUIELI DE PERSONAL LEI]:[CHELTUIELI DE CAPITAL (ACTIVE NEFINANCIARE ) LEI]])</f>
        <v>52101</v>
      </c>
      <c r="M2402" s="41">
        <f>Data[[#This Row],[TOTAL CHELTUIELI LEI]]/Data[[#This Row],[CURS VALUTAR EURO BNR 22 07 2020]]</f>
        <v>10764.447015557531</v>
      </c>
      <c r="N2402" s="49">
        <v>6026</v>
      </c>
      <c r="O2402" s="54"/>
      <c r="P2402" s="54">
        <v>3740</v>
      </c>
      <c r="Q2402" s="54"/>
      <c r="R2402" s="54">
        <f>Data[[#This Row],[PERSOANE ÎNSCRISE ÎN LISTELE ELECTORALE (TURUL 1)            ]]+Data[[#This Row],[PERSOANE ÎNSCRISE ÎN LISTELE ELECTORALE (TURUL AL 2-LEA)]]</f>
        <v>6026</v>
      </c>
      <c r="S2402" s="54">
        <f>Data[[#This Row],[PERSOANE CARE AU PARTICIPAT LA VOT (TURUL 1)]]+Data[[#This Row],[PERSOANE CARE AU PARTICIPAT LA VOT  (TURUL AL 2-LEA)]]</f>
        <v>3740</v>
      </c>
      <c r="T2402" s="41">
        <f>Data[[#This Row],[TOTAL CHELTUIELI LEI]]/Data[[#This Row],[NUMĂRUL PERSOANELOR ÎNSCRISE ÎN LISTELE ELECTORALE]]</f>
        <v>8.646033853302356</v>
      </c>
      <c r="U2402" s="41">
        <f>Data[[#This Row],[TOTAL CHELTUIELI EURO]]/Data[[#This Row],[NUMĂRUL PERSOANELOR ÎNSCRISE ÎN LISTELE ELECTORALE]]</f>
        <v>1.7863337231260423</v>
      </c>
      <c r="V2402" s="41">
        <f>Data[[#This Row],[TOTAL CHELTUIELI LEI]]/Data[[#This Row],[NUMĂRUL PERSOANELOR CARE AU PARTICIPAT LA VOT]]</f>
        <v>13.930748663101605</v>
      </c>
      <c r="W2402" s="41">
        <f>Data[[#This Row],[TOTAL CHELTUIELI EURO]]/Data[[#This Row],[NUMĂRUL PERSOANELOR CARE AU PARTICIPAT LA VOT]]</f>
        <v>2.8781943891865054</v>
      </c>
      <c r="X2402" s="43">
        <v>4.8400999999999996</v>
      </c>
      <c r="Y2402" s="114" t="s">
        <v>2896</v>
      </c>
      <c r="Z2402" s="44">
        <v>8</v>
      </c>
      <c r="AA2402" s="115" t="s">
        <v>3107</v>
      </c>
      <c r="AB2402" s="44">
        <v>1</v>
      </c>
      <c r="AC2402" s="45"/>
    </row>
    <row r="2403" spans="1:29" x14ac:dyDescent="0.2">
      <c r="A2403" s="37">
        <v>2402</v>
      </c>
      <c r="B2403" s="38" t="s">
        <v>566</v>
      </c>
      <c r="C2403" s="39" t="s">
        <v>2492</v>
      </c>
      <c r="D2403" s="40">
        <v>44101</v>
      </c>
      <c r="E2403" s="38">
        <v>1</v>
      </c>
      <c r="F2403" s="38"/>
      <c r="G2403" s="38" t="s">
        <v>2</v>
      </c>
      <c r="H2403" s="38" t="s">
        <v>2</v>
      </c>
      <c r="I2403" s="39">
        <v>11200</v>
      </c>
      <c r="J2403" s="39">
        <v>5754</v>
      </c>
      <c r="K2403" s="39">
        <v>0</v>
      </c>
      <c r="L2403" s="41">
        <f>SUM(Data[[#This Row],[CHELTUIELI DE PERSONAL LEI]:[CHELTUIELI DE CAPITAL (ACTIVE NEFINANCIARE ) LEI]])</f>
        <v>16954</v>
      </c>
      <c r="M2403" s="41">
        <f>Data[[#This Row],[TOTAL CHELTUIELI LEI]]/Data[[#This Row],[CURS VALUTAR EURO BNR 22 07 2020]]</f>
        <v>3502.8201896655032</v>
      </c>
      <c r="N2403" s="49">
        <v>3764</v>
      </c>
      <c r="O2403" s="54"/>
      <c r="P2403" s="54">
        <v>2052</v>
      </c>
      <c r="Q2403" s="54"/>
      <c r="R2403" s="54">
        <f>Data[[#This Row],[PERSOANE ÎNSCRISE ÎN LISTELE ELECTORALE (TURUL 1)            ]]+Data[[#This Row],[PERSOANE ÎNSCRISE ÎN LISTELE ELECTORALE (TURUL AL 2-LEA)]]</f>
        <v>3764</v>
      </c>
      <c r="S2403" s="54">
        <f>Data[[#This Row],[PERSOANE CARE AU PARTICIPAT LA VOT (TURUL 1)]]+Data[[#This Row],[PERSOANE CARE AU PARTICIPAT LA VOT  (TURUL AL 2-LEA)]]</f>
        <v>2052</v>
      </c>
      <c r="T2403" s="41">
        <f>Data[[#This Row],[TOTAL CHELTUIELI LEI]]/Data[[#This Row],[NUMĂRUL PERSOANELOR ÎNSCRISE ÎN LISTELE ELECTORALE]]</f>
        <v>4.5042507970244419</v>
      </c>
      <c r="U2403" s="41">
        <f>Data[[#This Row],[TOTAL CHELTUIELI EURO]]/Data[[#This Row],[NUMĂRUL PERSOANELOR ÎNSCRISE ÎN LISTELE ELECTORALE]]</f>
        <v>0.93061110246161083</v>
      </c>
      <c r="V2403" s="41">
        <f>Data[[#This Row],[TOTAL CHELTUIELI LEI]]/Data[[#This Row],[NUMĂRUL PERSOANELOR CARE AU PARTICIPAT LA VOT]]</f>
        <v>8.2621832358674467</v>
      </c>
      <c r="W2403" s="41">
        <f>Data[[#This Row],[TOTAL CHELTUIELI EURO]]/Data[[#This Row],[NUMĂRUL PERSOANELOR CARE AU PARTICIPAT LA VOT]]</f>
        <v>1.7070273828779254</v>
      </c>
      <c r="X2403" s="43">
        <v>4.8400999999999996</v>
      </c>
      <c r="Y2403" s="114" t="s">
        <v>2895</v>
      </c>
      <c r="Z2403" s="44">
        <v>4</v>
      </c>
      <c r="AA2403" s="115" t="s">
        <v>3105</v>
      </c>
      <c r="AB2403" s="44">
        <v>0</v>
      </c>
      <c r="AC2403" s="45"/>
    </row>
    <row r="2404" spans="1:29" x14ac:dyDescent="0.2">
      <c r="A2404" s="37">
        <v>2403</v>
      </c>
      <c r="B2404" s="38" t="s">
        <v>566</v>
      </c>
      <c r="C2404" s="39" t="s">
        <v>2493</v>
      </c>
      <c r="D2404" s="40">
        <v>44101</v>
      </c>
      <c r="E2404" s="38">
        <v>1</v>
      </c>
      <c r="F2404" s="38"/>
      <c r="G2404" s="38" t="s">
        <v>2</v>
      </c>
      <c r="H2404" s="38" t="s">
        <v>2</v>
      </c>
      <c r="I2404" s="39">
        <v>1800</v>
      </c>
      <c r="J2404" s="39">
        <v>2734</v>
      </c>
      <c r="K2404" s="39">
        <v>0</v>
      </c>
      <c r="L2404" s="41">
        <f>SUM(Data[[#This Row],[CHELTUIELI DE PERSONAL LEI]:[CHELTUIELI DE CAPITAL (ACTIVE NEFINANCIARE ) LEI]])</f>
        <v>4534</v>
      </c>
      <c r="M2404" s="41">
        <f>Data[[#This Row],[TOTAL CHELTUIELI LEI]]/Data[[#This Row],[CURS VALUTAR EURO BNR 22 07 2020]]</f>
        <v>936.75750501022708</v>
      </c>
      <c r="N2404" s="49">
        <v>4464</v>
      </c>
      <c r="O2404" s="54"/>
      <c r="P2404" s="54">
        <v>1969</v>
      </c>
      <c r="Q2404" s="54"/>
      <c r="R2404" s="54">
        <f>Data[[#This Row],[PERSOANE ÎNSCRISE ÎN LISTELE ELECTORALE (TURUL 1)            ]]+Data[[#This Row],[PERSOANE ÎNSCRISE ÎN LISTELE ELECTORALE (TURUL AL 2-LEA)]]</f>
        <v>4464</v>
      </c>
      <c r="S2404" s="54">
        <f>Data[[#This Row],[PERSOANE CARE AU PARTICIPAT LA VOT (TURUL 1)]]+Data[[#This Row],[PERSOANE CARE AU PARTICIPAT LA VOT  (TURUL AL 2-LEA)]]</f>
        <v>1969</v>
      </c>
      <c r="T2404" s="41">
        <f>Data[[#This Row],[TOTAL CHELTUIELI LEI]]/Data[[#This Row],[NUMĂRUL PERSOANELOR ÎNSCRISE ÎN LISTELE ELECTORALE]]</f>
        <v>1.0156810035842294</v>
      </c>
      <c r="U2404" s="41">
        <f>Data[[#This Row],[TOTAL CHELTUIELI EURO]]/Data[[#This Row],[NUMĂRUL PERSOANELOR ÎNSCRISE ÎN LISTELE ELECTORALE]]</f>
        <v>0.20984711133741646</v>
      </c>
      <c r="V2404" s="41">
        <f>Data[[#This Row],[TOTAL CHELTUIELI LEI]]/Data[[#This Row],[NUMĂRUL PERSOANELOR CARE AU PARTICIPAT LA VOT]]</f>
        <v>2.3026917216861351</v>
      </c>
      <c r="W2404" s="41">
        <f>Data[[#This Row],[TOTAL CHELTUIELI EURO]]/Data[[#This Row],[NUMĂRUL PERSOANELOR CARE AU PARTICIPAT LA VOT]]</f>
        <v>0.47575292280864756</v>
      </c>
      <c r="X2404" s="43">
        <v>4.8400999999999996</v>
      </c>
      <c r="Y2404" s="114" t="s">
        <v>2894</v>
      </c>
      <c r="Z2404" s="44">
        <v>1</v>
      </c>
      <c r="AA2404" s="115" t="s">
        <v>3105</v>
      </c>
      <c r="AB2404" s="44">
        <v>0</v>
      </c>
      <c r="AC2404" s="45"/>
    </row>
    <row r="2405" spans="1:29" x14ac:dyDescent="0.2">
      <c r="A2405" s="37">
        <v>2404</v>
      </c>
      <c r="B2405" s="38" t="s">
        <v>566</v>
      </c>
      <c r="C2405" s="39" t="s">
        <v>2494</v>
      </c>
      <c r="D2405" s="40">
        <v>44101</v>
      </c>
      <c r="E2405" s="38">
        <v>1</v>
      </c>
      <c r="F2405" s="38"/>
      <c r="G2405" s="38" t="s">
        <v>2</v>
      </c>
      <c r="H2405" s="38" t="s">
        <v>2</v>
      </c>
      <c r="I2405" s="39">
        <v>7800</v>
      </c>
      <c r="J2405" s="39">
        <v>15918.24</v>
      </c>
      <c r="K2405" s="39">
        <v>0</v>
      </c>
      <c r="L2405" s="41">
        <f>SUM(Data[[#This Row],[CHELTUIELI DE PERSONAL LEI]:[CHELTUIELI DE CAPITAL (ACTIVE NEFINANCIARE ) LEI]])</f>
        <v>23718.239999999998</v>
      </c>
      <c r="M2405" s="41">
        <f>Data[[#This Row],[TOTAL CHELTUIELI LEI]]/Data[[#This Row],[CURS VALUTAR EURO BNR 22 07 2020]]</f>
        <v>4900.3615627776289</v>
      </c>
      <c r="N2405" s="49">
        <v>4996</v>
      </c>
      <c r="O2405" s="54"/>
      <c r="P2405" s="54">
        <v>2344</v>
      </c>
      <c r="Q2405" s="54"/>
      <c r="R2405" s="54">
        <f>Data[[#This Row],[PERSOANE ÎNSCRISE ÎN LISTELE ELECTORALE (TURUL 1)            ]]+Data[[#This Row],[PERSOANE ÎNSCRISE ÎN LISTELE ELECTORALE (TURUL AL 2-LEA)]]</f>
        <v>4996</v>
      </c>
      <c r="S2405" s="54">
        <f>Data[[#This Row],[PERSOANE CARE AU PARTICIPAT LA VOT (TURUL 1)]]+Data[[#This Row],[PERSOANE CARE AU PARTICIPAT LA VOT  (TURUL AL 2-LEA)]]</f>
        <v>2344</v>
      </c>
      <c r="T2405" s="41">
        <f>Data[[#This Row],[TOTAL CHELTUIELI LEI]]/Data[[#This Row],[NUMĂRUL PERSOANELOR ÎNSCRISE ÎN LISTELE ELECTORALE]]</f>
        <v>4.7474459567654117</v>
      </c>
      <c r="U2405" s="41">
        <f>Data[[#This Row],[TOTAL CHELTUIELI EURO]]/Data[[#This Row],[NUMĂRUL PERSOANELOR ÎNSCRISE ÎN LISTELE ELECTORALE]]</f>
        <v>0.98085699815404903</v>
      </c>
      <c r="V2405" s="41">
        <f>Data[[#This Row],[TOTAL CHELTUIELI LEI]]/Data[[#This Row],[NUMĂRUL PERSOANELOR CARE AU PARTICIPAT LA VOT]]</f>
        <v>10.118703071672353</v>
      </c>
      <c r="W2405" s="41">
        <f>Data[[#This Row],[TOTAL CHELTUIELI EURO]]/Data[[#This Row],[NUMĂRUL PERSOANELOR CARE AU PARTICIPAT LA VOT]]</f>
        <v>2.0905979363385789</v>
      </c>
      <c r="X2405" s="43">
        <v>4.8400999999999996</v>
      </c>
      <c r="Y2405" s="114" t="s">
        <v>2895</v>
      </c>
      <c r="Z2405" s="44">
        <v>4</v>
      </c>
      <c r="AA2405" s="115" t="s">
        <v>3105</v>
      </c>
      <c r="AB2405" s="44">
        <v>0</v>
      </c>
      <c r="AC2405" s="45"/>
    </row>
    <row r="2406" spans="1:29" x14ac:dyDescent="0.2">
      <c r="A2406" s="37">
        <v>2405</v>
      </c>
      <c r="B2406" s="38" t="s">
        <v>566</v>
      </c>
      <c r="C2406" s="39" t="s">
        <v>1774</v>
      </c>
      <c r="D2406" s="40">
        <v>44101</v>
      </c>
      <c r="E2406" s="38">
        <v>1</v>
      </c>
      <c r="F2406" s="38"/>
      <c r="G2406" s="38" t="s">
        <v>2</v>
      </c>
      <c r="H2406" s="38" t="s">
        <v>2</v>
      </c>
      <c r="I2406" s="39">
        <v>0</v>
      </c>
      <c r="J2406" s="39">
        <v>10473</v>
      </c>
      <c r="K2406" s="39">
        <v>0</v>
      </c>
      <c r="L2406" s="41">
        <f>SUM(Data[[#This Row],[CHELTUIELI DE PERSONAL LEI]:[CHELTUIELI DE CAPITAL (ACTIVE NEFINANCIARE ) LEI]])</f>
        <v>10473</v>
      </c>
      <c r="M2406" s="41">
        <f>Data[[#This Row],[TOTAL CHELTUIELI LEI]]/Data[[#This Row],[CURS VALUTAR EURO BNR 22 07 2020]]</f>
        <v>2163.7982686308137</v>
      </c>
      <c r="N2406" s="49">
        <v>2518</v>
      </c>
      <c r="O2406" s="54"/>
      <c r="P2406" s="54">
        <v>1537</v>
      </c>
      <c r="Q2406" s="54"/>
      <c r="R2406" s="54">
        <f>Data[[#This Row],[PERSOANE ÎNSCRISE ÎN LISTELE ELECTORALE (TURUL 1)            ]]+Data[[#This Row],[PERSOANE ÎNSCRISE ÎN LISTELE ELECTORALE (TURUL AL 2-LEA)]]</f>
        <v>2518</v>
      </c>
      <c r="S2406" s="54">
        <f>Data[[#This Row],[PERSOANE CARE AU PARTICIPAT LA VOT (TURUL 1)]]+Data[[#This Row],[PERSOANE CARE AU PARTICIPAT LA VOT  (TURUL AL 2-LEA)]]</f>
        <v>1537</v>
      </c>
      <c r="T2406" s="41">
        <f>Data[[#This Row],[TOTAL CHELTUIELI LEI]]/Data[[#This Row],[NUMĂRUL PERSOANELOR ÎNSCRISE ÎN LISTELE ELECTORALE]]</f>
        <v>4.1592533756949956</v>
      </c>
      <c r="U2406" s="41">
        <f>Data[[#This Row],[TOTAL CHELTUIELI EURO]]/Data[[#This Row],[NUMĂRUL PERSOANELOR ÎNSCRISE ÎN LISTELE ELECTORALE]]</f>
        <v>0.85933211621557337</v>
      </c>
      <c r="V2406" s="41">
        <f>Data[[#This Row],[TOTAL CHELTUIELI LEI]]/Data[[#This Row],[NUMĂRUL PERSOANELOR CARE AU PARTICIPAT LA VOT]]</f>
        <v>6.8139232270657129</v>
      </c>
      <c r="W2406" s="41">
        <f>Data[[#This Row],[TOTAL CHELTUIELI EURO]]/Data[[#This Row],[NUMĂRUL PERSOANELOR CARE AU PARTICIPAT LA VOT]]</f>
        <v>1.4078062905860858</v>
      </c>
      <c r="X2406" s="43">
        <v>4.8400999999999996</v>
      </c>
      <c r="Y2406" s="114" t="s">
        <v>2895</v>
      </c>
      <c r="Z2406" s="44">
        <v>4</v>
      </c>
      <c r="AA2406" s="115" t="s">
        <v>3105</v>
      </c>
      <c r="AB2406" s="44">
        <v>0</v>
      </c>
      <c r="AC2406" s="45"/>
    </row>
    <row r="2407" spans="1:29" x14ac:dyDescent="0.2">
      <c r="A2407" s="37">
        <v>2406</v>
      </c>
      <c r="B2407" s="38" t="s">
        <v>566</v>
      </c>
      <c r="C2407" s="39" t="s">
        <v>2495</v>
      </c>
      <c r="D2407" s="40">
        <v>44101</v>
      </c>
      <c r="E2407" s="38">
        <v>1</v>
      </c>
      <c r="F2407" s="38"/>
      <c r="G2407" s="38" t="s">
        <v>2</v>
      </c>
      <c r="H2407" s="38" t="s">
        <v>2</v>
      </c>
      <c r="I2407" s="39">
        <v>3000</v>
      </c>
      <c r="J2407" s="39">
        <v>25280</v>
      </c>
      <c r="K2407" s="39">
        <v>0</v>
      </c>
      <c r="L2407" s="41">
        <f>SUM(Data[[#This Row],[CHELTUIELI DE PERSONAL LEI]:[CHELTUIELI DE CAPITAL (ACTIVE NEFINANCIARE ) LEI]])</f>
        <v>28280</v>
      </c>
      <c r="M2407" s="41">
        <f>Data[[#This Row],[TOTAL CHELTUIELI LEI]]/Data[[#This Row],[CURS VALUTAR EURO BNR 22 07 2020]]</f>
        <v>5842.8544864775522</v>
      </c>
      <c r="N2407" s="49">
        <v>2496</v>
      </c>
      <c r="O2407" s="54"/>
      <c r="P2407" s="54">
        <v>1313</v>
      </c>
      <c r="Q2407" s="54"/>
      <c r="R2407" s="54">
        <f>Data[[#This Row],[PERSOANE ÎNSCRISE ÎN LISTELE ELECTORALE (TURUL 1)            ]]+Data[[#This Row],[PERSOANE ÎNSCRISE ÎN LISTELE ELECTORALE (TURUL AL 2-LEA)]]</f>
        <v>2496</v>
      </c>
      <c r="S2407" s="54">
        <f>Data[[#This Row],[PERSOANE CARE AU PARTICIPAT LA VOT (TURUL 1)]]+Data[[#This Row],[PERSOANE CARE AU PARTICIPAT LA VOT  (TURUL AL 2-LEA)]]</f>
        <v>1313</v>
      </c>
      <c r="T2407" s="41">
        <f>Data[[#This Row],[TOTAL CHELTUIELI LEI]]/Data[[#This Row],[NUMĂRUL PERSOANELOR ÎNSCRISE ÎN LISTELE ELECTORALE]]</f>
        <v>11.330128205128204</v>
      </c>
      <c r="U2407" s="41">
        <f>Data[[#This Row],[TOTAL CHELTUIELI EURO]]/Data[[#This Row],[NUMĂRUL PERSOANELOR ÎNSCRISE ÎN LISTELE ELECTORALE]]</f>
        <v>2.3408872141336348</v>
      </c>
      <c r="V2407" s="41">
        <f>Data[[#This Row],[TOTAL CHELTUIELI LEI]]/Data[[#This Row],[NUMĂRUL PERSOANELOR CARE AU PARTICIPAT LA VOT]]</f>
        <v>21.53846153846154</v>
      </c>
      <c r="W2407" s="41">
        <f>Data[[#This Row],[TOTAL CHELTUIELI EURO]]/Data[[#This Row],[NUMĂRUL PERSOANELOR CARE AU PARTICIPAT LA VOT]]</f>
        <v>4.4500034169669096</v>
      </c>
      <c r="X2407" s="43">
        <v>4.8400999999999996</v>
      </c>
      <c r="Y2407" s="114" t="s">
        <v>2888</v>
      </c>
      <c r="Z2407" s="44">
        <v>11</v>
      </c>
      <c r="AA2407" s="115" t="s">
        <v>3108</v>
      </c>
      <c r="AB2407" s="44">
        <v>2</v>
      </c>
      <c r="AC2407" s="45"/>
    </row>
    <row r="2408" spans="1:29" x14ac:dyDescent="0.2">
      <c r="A2408" s="37">
        <v>2407</v>
      </c>
      <c r="B2408" s="38" t="s">
        <v>566</v>
      </c>
      <c r="C2408" s="39" t="s">
        <v>2496</v>
      </c>
      <c r="D2408" s="40">
        <v>44101</v>
      </c>
      <c r="E2408" s="38">
        <v>1</v>
      </c>
      <c r="F2408" s="38"/>
      <c r="G2408" s="38" t="s">
        <v>2</v>
      </c>
      <c r="H2408" s="38" t="s">
        <v>2</v>
      </c>
      <c r="I2408" s="39">
        <v>0</v>
      </c>
      <c r="J2408" s="39">
        <v>4981.34</v>
      </c>
      <c r="K2408" s="39">
        <v>0</v>
      </c>
      <c r="L2408" s="41">
        <f>SUM(Data[[#This Row],[CHELTUIELI DE PERSONAL LEI]:[CHELTUIELI DE CAPITAL (ACTIVE NEFINANCIARE ) LEI]])</f>
        <v>4981.34</v>
      </c>
      <c r="M2408" s="41">
        <f>Data[[#This Row],[TOTAL CHELTUIELI LEI]]/Data[[#This Row],[CURS VALUTAR EURO BNR 22 07 2020]]</f>
        <v>1029.1812152641476</v>
      </c>
      <c r="N2408" s="49">
        <v>1202</v>
      </c>
      <c r="O2408" s="54"/>
      <c r="P2408" s="54">
        <v>829</v>
      </c>
      <c r="Q2408" s="54"/>
      <c r="R2408" s="54">
        <f>Data[[#This Row],[PERSOANE ÎNSCRISE ÎN LISTELE ELECTORALE (TURUL 1)            ]]+Data[[#This Row],[PERSOANE ÎNSCRISE ÎN LISTELE ELECTORALE (TURUL AL 2-LEA)]]</f>
        <v>1202</v>
      </c>
      <c r="S2408" s="54">
        <f>Data[[#This Row],[PERSOANE CARE AU PARTICIPAT LA VOT (TURUL 1)]]+Data[[#This Row],[PERSOANE CARE AU PARTICIPAT LA VOT  (TURUL AL 2-LEA)]]</f>
        <v>829</v>
      </c>
      <c r="T2408" s="41">
        <f>Data[[#This Row],[TOTAL CHELTUIELI LEI]]/Data[[#This Row],[NUMĂRUL PERSOANELOR ÎNSCRISE ÎN LISTELE ELECTORALE]]</f>
        <v>4.1442096505823631</v>
      </c>
      <c r="U2408" s="41">
        <f>Data[[#This Row],[TOTAL CHELTUIELI EURO]]/Data[[#This Row],[NUMĂRUL PERSOANELOR ÎNSCRISE ÎN LISTELE ELECTORALE]]</f>
        <v>0.85622397276551376</v>
      </c>
      <c r="V2408" s="41">
        <f>Data[[#This Row],[TOTAL CHELTUIELI LEI]]/Data[[#This Row],[NUMĂRUL PERSOANELOR CARE AU PARTICIPAT LA VOT]]</f>
        <v>6.0088540410132696</v>
      </c>
      <c r="W2408" s="41">
        <f>Data[[#This Row],[TOTAL CHELTUIELI EURO]]/Data[[#This Row],[NUMĂRUL PERSOANELOR CARE AU PARTICIPAT LA VOT]]</f>
        <v>1.2414731185333505</v>
      </c>
      <c r="X2408" s="43">
        <v>4.8400999999999996</v>
      </c>
      <c r="Y2408" s="114" t="s">
        <v>2895</v>
      </c>
      <c r="Z2408" s="44">
        <v>4</v>
      </c>
      <c r="AA2408" s="115" t="s">
        <v>3105</v>
      </c>
      <c r="AB2408" s="44">
        <v>0</v>
      </c>
      <c r="AC2408" s="45"/>
    </row>
    <row r="2409" spans="1:29" x14ac:dyDescent="0.2">
      <c r="A2409" s="37">
        <v>2408</v>
      </c>
      <c r="B2409" s="38" t="s">
        <v>566</v>
      </c>
      <c r="C2409" s="39" t="s">
        <v>2497</v>
      </c>
      <c r="D2409" s="40">
        <v>44101</v>
      </c>
      <c r="E2409" s="38">
        <v>1</v>
      </c>
      <c r="F2409" s="38"/>
      <c r="G2409" s="38" t="s">
        <v>2</v>
      </c>
      <c r="H2409" s="38" t="s">
        <v>2</v>
      </c>
      <c r="I2409" s="39">
        <v>4000</v>
      </c>
      <c r="J2409" s="39">
        <v>13165.22</v>
      </c>
      <c r="K2409" s="39">
        <v>0</v>
      </c>
      <c r="L2409" s="41">
        <f>SUM(Data[[#This Row],[CHELTUIELI DE PERSONAL LEI]:[CHELTUIELI DE CAPITAL (ACTIVE NEFINANCIARE ) LEI]])</f>
        <v>17165.22</v>
      </c>
      <c r="M2409" s="41">
        <f>Data[[#This Row],[TOTAL CHELTUIELI LEI]]/Data[[#This Row],[CURS VALUTAR EURO BNR 22 07 2020]]</f>
        <v>3546.459783888763</v>
      </c>
      <c r="N2409" s="49">
        <v>2788</v>
      </c>
      <c r="O2409" s="54"/>
      <c r="P2409" s="54">
        <v>1506</v>
      </c>
      <c r="Q2409" s="54"/>
      <c r="R2409" s="54">
        <f>Data[[#This Row],[PERSOANE ÎNSCRISE ÎN LISTELE ELECTORALE (TURUL 1)            ]]+Data[[#This Row],[PERSOANE ÎNSCRISE ÎN LISTELE ELECTORALE (TURUL AL 2-LEA)]]</f>
        <v>2788</v>
      </c>
      <c r="S2409" s="54">
        <f>Data[[#This Row],[PERSOANE CARE AU PARTICIPAT LA VOT (TURUL 1)]]+Data[[#This Row],[PERSOANE CARE AU PARTICIPAT LA VOT  (TURUL AL 2-LEA)]]</f>
        <v>1506</v>
      </c>
      <c r="T2409" s="41">
        <f>Data[[#This Row],[TOTAL CHELTUIELI LEI]]/Data[[#This Row],[NUMĂRUL PERSOANELOR ÎNSCRISE ÎN LISTELE ELECTORALE]]</f>
        <v>6.1568220946915355</v>
      </c>
      <c r="U2409" s="41">
        <f>Data[[#This Row],[TOTAL CHELTUIELI EURO]]/Data[[#This Row],[NUMĂRUL PERSOANELOR ÎNSCRISE ÎN LISTELE ELECTORALE]]</f>
        <v>1.2720443988123253</v>
      </c>
      <c r="V2409" s="41">
        <f>Data[[#This Row],[TOTAL CHELTUIELI LEI]]/Data[[#This Row],[NUMĂRUL PERSOANELOR CARE AU PARTICIPAT LA VOT]]</f>
        <v>11.39788844621514</v>
      </c>
      <c r="W2409" s="41">
        <f>Data[[#This Row],[TOTAL CHELTUIELI EURO]]/Data[[#This Row],[NUMĂRUL PERSOANELOR CARE AU PARTICIPAT LA VOT]]</f>
        <v>2.3548869746937338</v>
      </c>
      <c r="X2409" s="43">
        <v>4.8400999999999996</v>
      </c>
      <c r="Y2409" s="114" t="s">
        <v>2889</v>
      </c>
      <c r="Z2409" s="44">
        <v>6</v>
      </c>
      <c r="AA2409" s="115" t="s">
        <v>3107</v>
      </c>
      <c r="AB2409" s="44">
        <v>1</v>
      </c>
      <c r="AC2409" s="45"/>
    </row>
    <row r="2410" spans="1:29" x14ac:dyDescent="0.2">
      <c r="A2410" s="37">
        <v>2409</v>
      </c>
      <c r="B2410" s="38" t="s">
        <v>566</v>
      </c>
      <c r="C2410" s="39" t="s">
        <v>2498</v>
      </c>
      <c r="D2410" s="40">
        <v>44101</v>
      </c>
      <c r="E2410" s="38">
        <v>1</v>
      </c>
      <c r="F2410" s="38"/>
      <c r="G2410" s="38" t="s">
        <v>2</v>
      </c>
      <c r="H2410" s="38" t="s">
        <v>2</v>
      </c>
      <c r="I2410" s="39">
        <v>3080</v>
      </c>
      <c r="J2410" s="39">
        <v>6735</v>
      </c>
      <c r="K2410" s="39">
        <v>0</v>
      </c>
      <c r="L2410" s="41">
        <f>SUM(Data[[#This Row],[CHELTUIELI DE PERSONAL LEI]:[CHELTUIELI DE CAPITAL (ACTIVE NEFINANCIARE ) LEI]])</f>
        <v>9815</v>
      </c>
      <c r="M2410" s="41">
        <f>Data[[#This Row],[TOTAL CHELTUIELI LEI]]/Data[[#This Row],[CURS VALUTAR EURO BNR 22 07 2020]]</f>
        <v>2027.8506642424745</v>
      </c>
      <c r="N2410" s="49">
        <v>4825</v>
      </c>
      <c r="O2410" s="54"/>
      <c r="P2410" s="54">
        <v>2608</v>
      </c>
      <c r="Q2410" s="54"/>
      <c r="R2410" s="54">
        <f>Data[[#This Row],[PERSOANE ÎNSCRISE ÎN LISTELE ELECTORALE (TURUL 1)            ]]+Data[[#This Row],[PERSOANE ÎNSCRISE ÎN LISTELE ELECTORALE (TURUL AL 2-LEA)]]</f>
        <v>4825</v>
      </c>
      <c r="S2410" s="54">
        <f>Data[[#This Row],[PERSOANE CARE AU PARTICIPAT LA VOT (TURUL 1)]]+Data[[#This Row],[PERSOANE CARE AU PARTICIPAT LA VOT  (TURUL AL 2-LEA)]]</f>
        <v>2608</v>
      </c>
      <c r="T2410" s="41">
        <f>Data[[#This Row],[TOTAL CHELTUIELI LEI]]/Data[[#This Row],[NUMĂRUL PERSOANELOR ÎNSCRISE ÎN LISTELE ELECTORALE]]</f>
        <v>2.0341968911917099</v>
      </c>
      <c r="U2410" s="41">
        <f>Data[[#This Row],[TOTAL CHELTUIELI EURO]]/Data[[#This Row],[NUMĂRUL PERSOANELOR ÎNSCRISE ÎN LISTELE ELECTORALE]]</f>
        <v>0.42027993041294809</v>
      </c>
      <c r="V2410" s="41">
        <f>Data[[#This Row],[TOTAL CHELTUIELI LEI]]/Data[[#This Row],[NUMĂRUL PERSOANELOR CARE AU PARTICIPAT LA VOT]]</f>
        <v>3.7634202453987728</v>
      </c>
      <c r="W2410" s="41">
        <f>Data[[#This Row],[TOTAL CHELTUIELI EURO]]/Data[[#This Row],[NUMĂRUL PERSOANELOR CARE AU PARTICIPAT LA VOT]]</f>
        <v>0.77755010131996727</v>
      </c>
      <c r="X2410" s="43">
        <v>4.8400999999999996</v>
      </c>
      <c r="Y2410" s="114" t="s">
        <v>2891</v>
      </c>
      <c r="Z2410" s="44">
        <v>2</v>
      </c>
      <c r="AA2410" s="115" t="s">
        <v>3105</v>
      </c>
      <c r="AB2410" s="44">
        <v>0</v>
      </c>
      <c r="AC2410" s="45"/>
    </row>
    <row r="2411" spans="1:29" x14ac:dyDescent="0.2">
      <c r="A2411" s="37">
        <v>2410</v>
      </c>
      <c r="B2411" s="38" t="s">
        <v>566</v>
      </c>
      <c r="C2411" s="39" t="s">
        <v>2499</v>
      </c>
      <c r="D2411" s="40">
        <v>44101</v>
      </c>
      <c r="E2411" s="38">
        <v>1</v>
      </c>
      <c r="F2411" s="38"/>
      <c r="G2411" s="38" t="s">
        <v>2</v>
      </c>
      <c r="H2411" s="38" t="s">
        <v>2</v>
      </c>
      <c r="I2411" s="39">
        <v>2000</v>
      </c>
      <c r="J2411" s="39">
        <v>14004.35</v>
      </c>
      <c r="K2411" s="39">
        <v>0</v>
      </c>
      <c r="L2411" s="41">
        <f>SUM(Data[[#This Row],[CHELTUIELI DE PERSONAL LEI]:[CHELTUIELI DE CAPITAL (ACTIVE NEFINANCIARE ) LEI]])</f>
        <v>16004.35</v>
      </c>
      <c r="M2411" s="41">
        <f>Data[[#This Row],[TOTAL CHELTUIELI LEI]]/Data[[#This Row],[CURS VALUTAR EURO BNR 22 07 2020]]</f>
        <v>3306.6155657940953</v>
      </c>
      <c r="N2411" s="49">
        <v>3387</v>
      </c>
      <c r="O2411" s="54"/>
      <c r="P2411" s="54">
        <v>1652</v>
      </c>
      <c r="Q2411" s="54"/>
      <c r="R2411" s="54">
        <f>Data[[#This Row],[PERSOANE ÎNSCRISE ÎN LISTELE ELECTORALE (TURUL 1)            ]]+Data[[#This Row],[PERSOANE ÎNSCRISE ÎN LISTELE ELECTORALE (TURUL AL 2-LEA)]]</f>
        <v>3387</v>
      </c>
      <c r="S2411" s="54">
        <f>Data[[#This Row],[PERSOANE CARE AU PARTICIPAT LA VOT (TURUL 1)]]+Data[[#This Row],[PERSOANE CARE AU PARTICIPAT LA VOT  (TURUL AL 2-LEA)]]</f>
        <v>1652</v>
      </c>
      <c r="T2411" s="41">
        <f>Data[[#This Row],[TOTAL CHELTUIELI LEI]]/Data[[#This Row],[NUMĂRUL PERSOANELOR ÎNSCRISE ÎN LISTELE ELECTORALE]]</f>
        <v>4.7252288160614118</v>
      </c>
      <c r="U2411" s="41">
        <f>Data[[#This Row],[TOTAL CHELTUIELI EURO]]/Data[[#This Row],[NUMĂRUL PERSOANELOR ÎNSCRISE ÎN LISTELE ELECTORALE]]</f>
        <v>0.97626677466610434</v>
      </c>
      <c r="V2411" s="41">
        <f>Data[[#This Row],[TOTAL CHELTUIELI LEI]]/Data[[#This Row],[NUMĂRUL PERSOANELOR CARE AU PARTICIPAT LA VOT]]</f>
        <v>9.6878631961259085</v>
      </c>
      <c r="W2411" s="41">
        <f>Data[[#This Row],[TOTAL CHELTUIELI EURO]]/Data[[#This Row],[NUMĂRUL PERSOANELOR CARE AU PARTICIPAT LA VOT]]</f>
        <v>2.0015832722724549</v>
      </c>
      <c r="X2411" s="43">
        <v>4.8400999999999996</v>
      </c>
      <c r="Y2411" s="114" t="s">
        <v>2895</v>
      </c>
      <c r="Z2411" s="44">
        <v>4</v>
      </c>
      <c r="AA2411" s="115" t="s">
        <v>3105</v>
      </c>
      <c r="AB2411" s="44">
        <v>0</v>
      </c>
      <c r="AC2411" s="45"/>
    </row>
    <row r="2412" spans="1:29" x14ac:dyDescent="0.2">
      <c r="A2412" s="37">
        <v>2411</v>
      </c>
      <c r="B2412" s="38" t="s">
        <v>566</v>
      </c>
      <c r="C2412" s="39" t="s">
        <v>2500</v>
      </c>
      <c r="D2412" s="40">
        <v>44101</v>
      </c>
      <c r="E2412" s="38">
        <v>1</v>
      </c>
      <c r="F2412" s="38"/>
      <c r="G2412" s="38" t="s">
        <v>2</v>
      </c>
      <c r="H2412" s="38" t="s">
        <v>2</v>
      </c>
      <c r="I2412" s="39">
        <v>600</v>
      </c>
      <c r="J2412" s="39">
        <v>4959</v>
      </c>
      <c r="K2412" s="39">
        <v>0</v>
      </c>
      <c r="L2412" s="41">
        <f>SUM(Data[[#This Row],[CHELTUIELI DE PERSONAL LEI]:[CHELTUIELI DE CAPITAL (ACTIVE NEFINANCIARE ) LEI]])</f>
        <v>5559</v>
      </c>
      <c r="M2412" s="41">
        <f>Data[[#This Row],[TOTAL CHELTUIELI LEI]]/Data[[#This Row],[CURS VALUTAR EURO BNR 22 07 2020]]</f>
        <v>1148.5299890498131</v>
      </c>
      <c r="N2412" s="49">
        <v>2045</v>
      </c>
      <c r="O2412" s="54"/>
      <c r="P2412" s="54">
        <v>934</v>
      </c>
      <c r="Q2412" s="54"/>
      <c r="R2412" s="54">
        <f>Data[[#This Row],[PERSOANE ÎNSCRISE ÎN LISTELE ELECTORALE (TURUL 1)            ]]+Data[[#This Row],[PERSOANE ÎNSCRISE ÎN LISTELE ELECTORALE (TURUL AL 2-LEA)]]</f>
        <v>2045</v>
      </c>
      <c r="S2412" s="54">
        <f>Data[[#This Row],[PERSOANE CARE AU PARTICIPAT LA VOT (TURUL 1)]]+Data[[#This Row],[PERSOANE CARE AU PARTICIPAT LA VOT  (TURUL AL 2-LEA)]]</f>
        <v>934</v>
      </c>
      <c r="T2412" s="41">
        <f>Data[[#This Row],[TOTAL CHELTUIELI LEI]]/Data[[#This Row],[NUMĂRUL PERSOANELOR ÎNSCRISE ÎN LISTELE ELECTORALE]]</f>
        <v>2.7183374083129586</v>
      </c>
      <c r="U2412" s="41">
        <f>Data[[#This Row],[TOTAL CHELTUIELI EURO]]/Data[[#This Row],[NUMĂRUL PERSOANELOR ÎNSCRISE ÎN LISTELE ELECTORALE]]</f>
        <v>0.56162835650357612</v>
      </c>
      <c r="V2412" s="41">
        <f>Data[[#This Row],[TOTAL CHELTUIELI LEI]]/Data[[#This Row],[NUMĂRUL PERSOANELOR CARE AU PARTICIPAT LA VOT]]</f>
        <v>5.9518201284796577</v>
      </c>
      <c r="W2412" s="41">
        <f>Data[[#This Row],[TOTAL CHELTUIELI EURO]]/Data[[#This Row],[NUMĂRUL PERSOANELOR CARE AU PARTICIPAT LA VOT]]</f>
        <v>1.2296894957706779</v>
      </c>
      <c r="X2412" s="43">
        <v>4.8400999999999996</v>
      </c>
      <c r="Y2412" s="114" t="s">
        <v>2891</v>
      </c>
      <c r="Z2412" s="44">
        <v>2</v>
      </c>
      <c r="AA2412" s="115" t="s">
        <v>3105</v>
      </c>
      <c r="AB2412" s="44">
        <v>0</v>
      </c>
      <c r="AC2412" s="45"/>
    </row>
    <row r="2413" spans="1:29" x14ac:dyDescent="0.2">
      <c r="A2413" s="37">
        <v>2412</v>
      </c>
      <c r="B2413" s="38" t="s">
        <v>566</v>
      </c>
      <c r="C2413" s="39" t="s">
        <v>2501</v>
      </c>
      <c r="D2413" s="40">
        <v>44101</v>
      </c>
      <c r="E2413" s="38">
        <v>1</v>
      </c>
      <c r="F2413" s="38"/>
      <c r="G2413" s="38" t="s">
        <v>2</v>
      </c>
      <c r="H2413" s="38" t="s">
        <v>2</v>
      </c>
      <c r="I2413" s="39">
        <v>400</v>
      </c>
      <c r="J2413" s="39">
        <v>2368.5</v>
      </c>
      <c r="K2413" s="39">
        <v>0</v>
      </c>
      <c r="L2413" s="41">
        <f>SUM(Data[[#This Row],[CHELTUIELI DE PERSONAL LEI]:[CHELTUIELI DE CAPITAL (ACTIVE NEFINANCIARE ) LEI]])</f>
        <v>2768.5</v>
      </c>
      <c r="M2413" s="41">
        <f>Data[[#This Row],[TOTAL CHELTUIELI LEI]]/Data[[#This Row],[CURS VALUTAR EURO BNR 22 07 2020]]</f>
        <v>571.99231420838419</v>
      </c>
      <c r="N2413" s="49">
        <v>565</v>
      </c>
      <c r="O2413" s="54"/>
      <c r="P2413" s="54">
        <v>423</v>
      </c>
      <c r="Q2413" s="54"/>
      <c r="R2413" s="54">
        <f>Data[[#This Row],[PERSOANE ÎNSCRISE ÎN LISTELE ELECTORALE (TURUL 1)            ]]+Data[[#This Row],[PERSOANE ÎNSCRISE ÎN LISTELE ELECTORALE (TURUL AL 2-LEA)]]</f>
        <v>565</v>
      </c>
      <c r="S2413" s="54">
        <f>Data[[#This Row],[PERSOANE CARE AU PARTICIPAT LA VOT (TURUL 1)]]+Data[[#This Row],[PERSOANE CARE AU PARTICIPAT LA VOT  (TURUL AL 2-LEA)]]</f>
        <v>423</v>
      </c>
      <c r="T2413" s="41">
        <f>Data[[#This Row],[TOTAL CHELTUIELI LEI]]/Data[[#This Row],[NUMĂRUL PERSOANELOR ÎNSCRISE ÎN LISTELE ELECTORALE]]</f>
        <v>4.9000000000000004</v>
      </c>
      <c r="U2413" s="41">
        <f>Data[[#This Row],[TOTAL CHELTUIELI EURO]]/Data[[#This Row],[NUMĂRUL PERSOANELOR ÎNSCRISE ÎN LISTELE ELECTORALE]]</f>
        <v>1.012375777359972</v>
      </c>
      <c r="V2413" s="41">
        <f>Data[[#This Row],[TOTAL CHELTUIELI LEI]]/Data[[#This Row],[NUMĂRUL PERSOANELOR CARE AU PARTICIPAT LA VOT]]</f>
        <v>6.5449172576832151</v>
      </c>
      <c r="W2413" s="41">
        <f>Data[[#This Row],[TOTAL CHELTUIELI EURO]]/Data[[#This Row],[NUMĂRUL PERSOANELOR CARE AU PARTICIPAT LA VOT]]</f>
        <v>1.3522276931640289</v>
      </c>
      <c r="X2413" s="43">
        <v>4.8400999999999996</v>
      </c>
      <c r="Y2413" s="114" t="s">
        <v>2895</v>
      </c>
      <c r="Z2413" s="44">
        <v>4</v>
      </c>
      <c r="AA2413" s="115" t="s">
        <v>3107</v>
      </c>
      <c r="AB2413" s="44">
        <v>1</v>
      </c>
      <c r="AC2413" s="45"/>
    </row>
    <row r="2414" spans="1:29" x14ac:dyDescent="0.2">
      <c r="A2414" s="37">
        <v>2413</v>
      </c>
      <c r="B2414" s="38" t="s">
        <v>566</v>
      </c>
      <c r="C2414" s="39" t="s">
        <v>2502</v>
      </c>
      <c r="D2414" s="40">
        <v>44101</v>
      </c>
      <c r="E2414" s="38">
        <v>1</v>
      </c>
      <c r="F2414" s="38"/>
      <c r="G2414" s="38" t="s">
        <v>2</v>
      </c>
      <c r="H2414" s="38" t="s">
        <v>2</v>
      </c>
      <c r="I2414" s="39">
        <v>2200</v>
      </c>
      <c r="J2414" s="39">
        <v>8112</v>
      </c>
      <c r="K2414" s="39">
        <v>0</v>
      </c>
      <c r="L2414" s="41">
        <f>SUM(Data[[#This Row],[CHELTUIELI DE PERSONAL LEI]:[CHELTUIELI DE CAPITAL (ACTIVE NEFINANCIARE ) LEI]])</f>
        <v>10312</v>
      </c>
      <c r="M2414" s="41">
        <f>Data[[#This Row],[TOTAL CHELTUIELI LEI]]/Data[[#This Row],[CURS VALUTAR EURO BNR 22 07 2020]]</f>
        <v>2130.534493088986</v>
      </c>
      <c r="N2414" s="49">
        <v>3831</v>
      </c>
      <c r="O2414" s="54"/>
      <c r="P2414" s="54">
        <v>2134</v>
      </c>
      <c r="Q2414" s="54"/>
      <c r="R2414" s="54">
        <f>Data[[#This Row],[PERSOANE ÎNSCRISE ÎN LISTELE ELECTORALE (TURUL 1)            ]]+Data[[#This Row],[PERSOANE ÎNSCRISE ÎN LISTELE ELECTORALE (TURUL AL 2-LEA)]]</f>
        <v>3831</v>
      </c>
      <c r="S2414" s="54">
        <f>Data[[#This Row],[PERSOANE CARE AU PARTICIPAT LA VOT (TURUL 1)]]+Data[[#This Row],[PERSOANE CARE AU PARTICIPAT LA VOT  (TURUL AL 2-LEA)]]</f>
        <v>2134</v>
      </c>
      <c r="T2414" s="41">
        <f>Data[[#This Row],[TOTAL CHELTUIELI LEI]]/Data[[#This Row],[NUMĂRUL PERSOANELOR ÎNSCRISE ÎN LISTELE ELECTORALE]]</f>
        <v>2.6917253980683893</v>
      </c>
      <c r="U2414" s="41">
        <f>Data[[#This Row],[TOTAL CHELTUIELI EURO]]/Data[[#This Row],[NUMĂRUL PERSOANELOR ÎNSCRISE ÎN LISTELE ELECTORALE]]</f>
        <v>0.55613012087940117</v>
      </c>
      <c r="V2414" s="41">
        <f>Data[[#This Row],[TOTAL CHELTUIELI LEI]]/Data[[#This Row],[NUMĂRUL PERSOANELOR CARE AU PARTICIPAT LA VOT]]</f>
        <v>4.8322399250234298</v>
      </c>
      <c r="W2414" s="41">
        <f>Data[[#This Row],[TOTAL CHELTUIELI EURO]]/Data[[#This Row],[NUMĂRUL PERSOANELOR CARE AU PARTICIPAT LA VOT]]</f>
        <v>0.99837605111948735</v>
      </c>
      <c r="X2414" s="43">
        <v>4.8400999999999996</v>
      </c>
      <c r="Y2414" s="114" t="s">
        <v>2891</v>
      </c>
      <c r="Z2414" s="44">
        <v>2</v>
      </c>
      <c r="AA2414" s="115" t="s">
        <v>3105</v>
      </c>
      <c r="AB2414" s="44">
        <v>0</v>
      </c>
      <c r="AC2414" s="45"/>
    </row>
    <row r="2415" spans="1:29" x14ac:dyDescent="0.2">
      <c r="A2415" s="37">
        <v>2414</v>
      </c>
      <c r="B2415" s="38" t="s">
        <v>566</v>
      </c>
      <c r="C2415" s="39" t="s">
        <v>2503</v>
      </c>
      <c r="D2415" s="40">
        <v>44101</v>
      </c>
      <c r="E2415" s="38">
        <v>1</v>
      </c>
      <c r="F2415" s="38"/>
      <c r="G2415" s="38" t="s">
        <v>2</v>
      </c>
      <c r="H2415" s="38" t="s">
        <v>2</v>
      </c>
      <c r="I2415" s="39">
        <v>4000</v>
      </c>
      <c r="J2415" s="39">
        <v>11474</v>
      </c>
      <c r="K2415" s="39">
        <v>0</v>
      </c>
      <c r="L2415" s="41">
        <f>SUM(Data[[#This Row],[CHELTUIELI DE PERSONAL LEI]:[CHELTUIELI DE CAPITAL (ACTIVE NEFINANCIARE ) LEI]])</f>
        <v>15474</v>
      </c>
      <c r="M2415" s="41">
        <f>Data[[#This Row],[TOTAL CHELTUIELI LEI]]/Data[[#This Row],[CURS VALUTAR EURO BNR 22 07 2020]]</f>
        <v>3197.0413834424912</v>
      </c>
      <c r="N2415" s="49">
        <v>1694</v>
      </c>
      <c r="O2415" s="54"/>
      <c r="P2415" s="54">
        <v>836</v>
      </c>
      <c r="Q2415" s="54"/>
      <c r="R2415" s="54">
        <f>Data[[#This Row],[PERSOANE ÎNSCRISE ÎN LISTELE ELECTORALE (TURUL 1)            ]]+Data[[#This Row],[PERSOANE ÎNSCRISE ÎN LISTELE ELECTORALE (TURUL AL 2-LEA)]]</f>
        <v>1694</v>
      </c>
      <c r="S2415" s="54">
        <f>Data[[#This Row],[PERSOANE CARE AU PARTICIPAT LA VOT (TURUL 1)]]+Data[[#This Row],[PERSOANE CARE AU PARTICIPAT LA VOT  (TURUL AL 2-LEA)]]</f>
        <v>836</v>
      </c>
      <c r="T2415" s="41">
        <f>Data[[#This Row],[TOTAL CHELTUIELI LEI]]/Data[[#This Row],[NUMĂRUL PERSOANELOR ÎNSCRISE ÎN LISTELE ELECTORALE]]</f>
        <v>9.1345926800472252</v>
      </c>
      <c r="U2415" s="41">
        <f>Data[[#This Row],[TOTAL CHELTUIELI EURO]]/Data[[#This Row],[NUMĂRUL PERSOANELOR ÎNSCRISE ÎN LISTELE ELECTORALE]]</f>
        <v>1.8872735439448001</v>
      </c>
      <c r="V2415" s="41">
        <f>Data[[#This Row],[TOTAL CHELTUIELI LEI]]/Data[[#This Row],[NUMĂRUL PERSOANELOR CARE AU PARTICIPAT LA VOT]]</f>
        <v>18.509569377990431</v>
      </c>
      <c r="W2415" s="41">
        <f>Data[[#This Row],[TOTAL CHELTUIELI EURO]]/Data[[#This Row],[NUMĂRUL PERSOANELOR CARE AU PARTICIPAT LA VOT]]</f>
        <v>3.8242121811513052</v>
      </c>
      <c r="X2415" s="43">
        <v>4.8400999999999996</v>
      </c>
      <c r="Y2415" s="114" t="s">
        <v>2887</v>
      </c>
      <c r="Z2415" s="44">
        <v>9</v>
      </c>
      <c r="AA2415" s="115" t="s">
        <v>3107</v>
      </c>
      <c r="AB2415" s="44">
        <v>1</v>
      </c>
      <c r="AC2415" s="45"/>
    </row>
    <row r="2416" spans="1:29" x14ac:dyDescent="0.2">
      <c r="A2416" s="37">
        <v>2415</v>
      </c>
      <c r="B2416" s="38" t="s">
        <v>566</v>
      </c>
      <c r="C2416" s="39" t="s">
        <v>2504</v>
      </c>
      <c r="D2416" s="40">
        <v>44101</v>
      </c>
      <c r="E2416" s="38">
        <v>1</v>
      </c>
      <c r="F2416" s="38"/>
      <c r="G2416" s="38" t="s">
        <v>2</v>
      </c>
      <c r="H2416" s="38" t="s">
        <v>2</v>
      </c>
      <c r="I2416" s="39">
        <v>5596</v>
      </c>
      <c r="J2416" s="39">
        <v>6434</v>
      </c>
      <c r="K2416" s="39">
        <v>0</v>
      </c>
      <c r="L2416" s="41">
        <f>SUM(Data[[#This Row],[CHELTUIELI DE PERSONAL LEI]:[CHELTUIELI DE CAPITAL (ACTIVE NEFINANCIARE ) LEI]])</f>
        <v>12030</v>
      </c>
      <c r="M2416" s="41">
        <f>Data[[#This Row],[TOTAL CHELTUIELI LEI]]/Data[[#This Row],[CURS VALUTAR EURO BNR 22 07 2020]]</f>
        <v>2485.4858370694824</v>
      </c>
      <c r="N2416" s="49">
        <v>1013</v>
      </c>
      <c r="O2416" s="54"/>
      <c r="P2416" s="54">
        <v>545</v>
      </c>
      <c r="Q2416" s="54"/>
      <c r="R2416" s="54">
        <f>Data[[#This Row],[PERSOANE ÎNSCRISE ÎN LISTELE ELECTORALE (TURUL 1)            ]]+Data[[#This Row],[PERSOANE ÎNSCRISE ÎN LISTELE ELECTORALE (TURUL AL 2-LEA)]]</f>
        <v>1013</v>
      </c>
      <c r="S2416" s="54">
        <f>Data[[#This Row],[PERSOANE CARE AU PARTICIPAT LA VOT (TURUL 1)]]+Data[[#This Row],[PERSOANE CARE AU PARTICIPAT LA VOT  (TURUL AL 2-LEA)]]</f>
        <v>545</v>
      </c>
      <c r="T2416" s="41">
        <f>Data[[#This Row],[TOTAL CHELTUIELI LEI]]/Data[[#This Row],[NUMĂRUL PERSOANELOR ÎNSCRISE ÎN LISTELE ELECTORALE]]</f>
        <v>11.875616979269497</v>
      </c>
      <c r="U2416" s="41">
        <f>Data[[#This Row],[TOTAL CHELTUIELI EURO]]/Data[[#This Row],[NUMĂRUL PERSOANELOR ÎNSCRISE ÎN LISTELE ELECTORALE]]</f>
        <v>2.4535891777586203</v>
      </c>
      <c r="V2416" s="41">
        <f>Data[[#This Row],[TOTAL CHELTUIELI LEI]]/Data[[#This Row],[NUMĂRUL PERSOANELOR CARE AU PARTICIPAT LA VOT]]</f>
        <v>22.073394495412845</v>
      </c>
      <c r="W2416" s="41">
        <f>Data[[#This Row],[TOTAL CHELTUIELI EURO]]/Data[[#This Row],[NUMĂRUL PERSOANELOR CARE AU PARTICIPAT LA VOT]]</f>
        <v>4.560524471687124</v>
      </c>
      <c r="X2416" s="43">
        <v>4.8400999999999996</v>
      </c>
      <c r="Y2416" s="114" t="s">
        <v>2888</v>
      </c>
      <c r="Z2416" s="44">
        <v>11</v>
      </c>
      <c r="AA2416" s="115" t="s">
        <v>3108</v>
      </c>
      <c r="AB2416" s="44">
        <v>2</v>
      </c>
      <c r="AC2416" s="45"/>
    </row>
    <row r="2417" spans="1:29" x14ac:dyDescent="0.2">
      <c r="A2417" s="37">
        <v>2416</v>
      </c>
      <c r="B2417" s="38" t="s">
        <v>566</v>
      </c>
      <c r="C2417" s="39" t="s">
        <v>2505</v>
      </c>
      <c r="D2417" s="40">
        <v>44101</v>
      </c>
      <c r="E2417" s="38">
        <v>1</v>
      </c>
      <c r="F2417" s="38"/>
      <c r="G2417" s="38" t="s">
        <v>2</v>
      </c>
      <c r="H2417" s="38" t="s">
        <v>2</v>
      </c>
      <c r="I2417" s="39">
        <v>2400</v>
      </c>
      <c r="J2417" s="39">
        <v>6046.18</v>
      </c>
      <c r="K2417" s="39">
        <v>0</v>
      </c>
      <c r="L2417" s="41">
        <f>SUM(Data[[#This Row],[CHELTUIELI DE PERSONAL LEI]:[CHELTUIELI DE CAPITAL (ACTIVE NEFINANCIARE ) LEI]])</f>
        <v>8446.18</v>
      </c>
      <c r="M2417" s="41">
        <f>Data[[#This Row],[TOTAL CHELTUIELI LEI]]/Data[[#This Row],[CURS VALUTAR EURO BNR 22 07 2020]]</f>
        <v>1745.0424578004588</v>
      </c>
      <c r="N2417" s="49">
        <v>645</v>
      </c>
      <c r="O2417" s="54"/>
      <c r="P2417" s="54">
        <v>400</v>
      </c>
      <c r="Q2417" s="54"/>
      <c r="R2417" s="54">
        <f>Data[[#This Row],[PERSOANE ÎNSCRISE ÎN LISTELE ELECTORALE (TURUL 1)            ]]+Data[[#This Row],[PERSOANE ÎNSCRISE ÎN LISTELE ELECTORALE (TURUL AL 2-LEA)]]</f>
        <v>645</v>
      </c>
      <c r="S2417" s="54">
        <f>Data[[#This Row],[PERSOANE CARE AU PARTICIPAT LA VOT (TURUL 1)]]+Data[[#This Row],[PERSOANE CARE AU PARTICIPAT LA VOT  (TURUL AL 2-LEA)]]</f>
        <v>400</v>
      </c>
      <c r="T2417" s="41">
        <f>Data[[#This Row],[TOTAL CHELTUIELI LEI]]/Data[[#This Row],[NUMĂRUL PERSOANELOR ÎNSCRISE ÎN LISTELE ELECTORALE]]</f>
        <v>13.094852713178295</v>
      </c>
      <c r="U2417" s="41">
        <f>Data[[#This Row],[TOTAL CHELTUIELI EURO]]/Data[[#This Row],[NUMĂRUL PERSOANELOR ÎNSCRISE ÎN LISTELE ELECTORALE]]</f>
        <v>2.70549218263637</v>
      </c>
      <c r="V2417" s="41">
        <f>Data[[#This Row],[TOTAL CHELTUIELI LEI]]/Data[[#This Row],[NUMĂRUL PERSOANELOR CARE AU PARTICIPAT LA VOT]]</f>
        <v>21.115449999999999</v>
      </c>
      <c r="W2417" s="41">
        <f>Data[[#This Row],[TOTAL CHELTUIELI EURO]]/Data[[#This Row],[NUMĂRUL PERSOANELOR CARE AU PARTICIPAT LA VOT]]</f>
        <v>4.3626061445011466</v>
      </c>
      <c r="X2417" s="43">
        <v>4.8400999999999996</v>
      </c>
      <c r="Y2417" s="114" t="s">
        <v>2906</v>
      </c>
      <c r="Z2417" s="44">
        <v>13</v>
      </c>
      <c r="AA2417" s="115" t="s">
        <v>3108</v>
      </c>
      <c r="AB2417" s="44">
        <v>2</v>
      </c>
      <c r="AC2417" s="45"/>
    </row>
    <row r="2418" spans="1:29" x14ac:dyDescent="0.2">
      <c r="A2418" s="37">
        <v>2417</v>
      </c>
      <c r="B2418" s="38" t="s">
        <v>566</v>
      </c>
      <c r="C2418" s="39" t="s">
        <v>2506</v>
      </c>
      <c r="D2418" s="40">
        <v>44101</v>
      </c>
      <c r="E2418" s="38">
        <v>1</v>
      </c>
      <c r="F2418" s="38"/>
      <c r="G2418" s="38" t="s">
        <v>2</v>
      </c>
      <c r="H2418" s="38" t="s">
        <v>2</v>
      </c>
      <c r="I2418" s="39">
        <v>0</v>
      </c>
      <c r="J2418" s="39">
        <v>6663.71</v>
      </c>
      <c r="K2418" s="39">
        <v>0</v>
      </c>
      <c r="L2418" s="41">
        <f>SUM(Data[[#This Row],[CHELTUIELI DE PERSONAL LEI]:[CHELTUIELI DE CAPITAL (ACTIVE NEFINANCIARE ) LEI]])</f>
        <v>6663.71</v>
      </c>
      <c r="M2418" s="41">
        <f>Data[[#This Row],[TOTAL CHELTUIELI LEI]]/Data[[#This Row],[CURS VALUTAR EURO BNR 22 07 2020]]</f>
        <v>1376.7711410921263</v>
      </c>
      <c r="N2418" s="49">
        <v>1534</v>
      </c>
      <c r="O2418" s="54"/>
      <c r="P2418" s="54">
        <v>1058</v>
      </c>
      <c r="Q2418" s="54"/>
      <c r="R2418" s="54">
        <f>Data[[#This Row],[PERSOANE ÎNSCRISE ÎN LISTELE ELECTORALE (TURUL 1)            ]]+Data[[#This Row],[PERSOANE ÎNSCRISE ÎN LISTELE ELECTORALE (TURUL AL 2-LEA)]]</f>
        <v>1534</v>
      </c>
      <c r="S2418" s="54">
        <f>Data[[#This Row],[PERSOANE CARE AU PARTICIPAT LA VOT (TURUL 1)]]+Data[[#This Row],[PERSOANE CARE AU PARTICIPAT LA VOT  (TURUL AL 2-LEA)]]</f>
        <v>1058</v>
      </c>
      <c r="T2418" s="41">
        <f>Data[[#This Row],[TOTAL CHELTUIELI LEI]]/Data[[#This Row],[NUMĂRUL PERSOANELOR ÎNSCRISE ÎN LISTELE ELECTORALE]]</f>
        <v>4.3440091264667533</v>
      </c>
      <c r="U2418" s="41">
        <f>Data[[#This Row],[TOTAL CHELTUIELI EURO]]/Data[[#This Row],[NUMĂRUL PERSOANELOR ÎNSCRISE ÎN LISTELE ELECTORALE]]</f>
        <v>0.89750400331950864</v>
      </c>
      <c r="V2418" s="41">
        <f>Data[[#This Row],[TOTAL CHELTUIELI LEI]]/Data[[#This Row],[NUMĂRUL PERSOANELOR CARE AU PARTICIPAT LA VOT]]</f>
        <v>6.2984026465028355</v>
      </c>
      <c r="W2418" s="41">
        <f>Data[[#This Row],[TOTAL CHELTUIELI EURO]]/Data[[#This Row],[NUMĂRUL PERSOANELOR CARE AU PARTICIPAT LA VOT]]</f>
        <v>1.3012959745672272</v>
      </c>
      <c r="X2418" s="43">
        <v>4.8400999999999996</v>
      </c>
      <c r="Y2418" s="114" t="s">
        <v>2895</v>
      </c>
      <c r="Z2418" s="44">
        <v>4</v>
      </c>
      <c r="AA2418" s="115" t="s">
        <v>3105</v>
      </c>
      <c r="AB2418" s="44">
        <v>0</v>
      </c>
      <c r="AC2418" s="45"/>
    </row>
    <row r="2419" spans="1:29" x14ac:dyDescent="0.2">
      <c r="A2419" s="37">
        <v>2418</v>
      </c>
      <c r="B2419" s="38" t="s">
        <v>566</v>
      </c>
      <c r="C2419" s="39" t="s">
        <v>2507</v>
      </c>
      <c r="D2419" s="40">
        <v>44101</v>
      </c>
      <c r="E2419" s="38">
        <v>1</v>
      </c>
      <c r="F2419" s="38"/>
      <c r="G2419" s="38" t="s">
        <v>2</v>
      </c>
      <c r="H2419" s="38" t="s">
        <v>2</v>
      </c>
      <c r="I2419" s="39">
        <v>0</v>
      </c>
      <c r="J2419" s="39">
        <v>9019</v>
      </c>
      <c r="K2419" s="39">
        <v>0</v>
      </c>
      <c r="L2419" s="41">
        <f>SUM(Data[[#This Row],[CHELTUIELI DE PERSONAL LEI]:[CHELTUIELI DE CAPITAL (ACTIVE NEFINANCIARE ) LEI]])</f>
        <v>9019</v>
      </c>
      <c r="M2419" s="41">
        <f>Data[[#This Row],[TOTAL CHELTUIELI LEI]]/Data[[#This Row],[CURS VALUTAR EURO BNR 22 07 2020]]</f>
        <v>1863.3912522468545</v>
      </c>
      <c r="N2419" s="49">
        <v>3314</v>
      </c>
      <c r="O2419" s="54"/>
      <c r="P2419" s="54">
        <v>1493</v>
      </c>
      <c r="Q2419" s="54"/>
      <c r="R2419" s="54">
        <f>Data[[#This Row],[PERSOANE ÎNSCRISE ÎN LISTELE ELECTORALE (TURUL 1)            ]]+Data[[#This Row],[PERSOANE ÎNSCRISE ÎN LISTELE ELECTORALE (TURUL AL 2-LEA)]]</f>
        <v>3314</v>
      </c>
      <c r="S2419" s="54">
        <f>Data[[#This Row],[PERSOANE CARE AU PARTICIPAT LA VOT (TURUL 1)]]+Data[[#This Row],[PERSOANE CARE AU PARTICIPAT LA VOT  (TURUL AL 2-LEA)]]</f>
        <v>1493</v>
      </c>
      <c r="T2419" s="41">
        <f>Data[[#This Row],[TOTAL CHELTUIELI LEI]]/Data[[#This Row],[NUMĂRUL PERSOANELOR ÎNSCRISE ÎN LISTELE ELECTORALE]]</f>
        <v>2.7214846107423054</v>
      </c>
      <c r="U2419" s="41">
        <f>Data[[#This Row],[TOTAL CHELTUIELI EURO]]/Data[[#This Row],[NUMĂRUL PERSOANELOR ÎNSCRISE ÎN LISTELE ELECTORALE]]</f>
        <v>0.5622785915047841</v>
      </c>
      <c r="V2419" s="41">
        <f>Data[[#This Row],[TOTAL CHELTUIELI LEI]]/Data[[#This Row],[NUMĂRUL PERSOANELOR CARE AU PARTICIPAT LA VOT]]</f>
        <v>6.0408573342263896</v>
      </c>
      <c r="W2419" s="41">
        <f>Data[[#This Row],[TOTAL CHELTUIELI EURO]]/Data[[#This Row],[NUMĂRUL PERSOANELOR CARE AU PARTICIPAT LA VOT]]</f>
        <v>1.2480852325832916</v>
      </c>
      <c r="X2419" s="43">
        <v>4.8400999999999996</v>
      </c>
      <c r="Y2419" s="114" t="s">
        <v>2891</v>
      </c>
      <c r="Z2419" s="44">
        <v>2</v>
      </c>
      <c r="AA2419" s="115" t="s">
        <v>3105</v>
      </c>
      <c r="AB2419" s="44">
        <v>0</v>
      </c>
      <c r="AC2419" s="45"/>
    </row>
    <row r="2420" spans="1:29" x14ac:dyDescent="0.2">
      <c r="A2420" s="37">
        <v>2419</v>
      </c>
      <c r="B2420" s="38" t="s">
        <v>566</v>
      </c>
      <c r="C2420" s="39" t="s">
        <v>660</v>
      </c>
      <c r="D2420" s="40">
        <v>44101</v>
      </c>
      <c r="E2420" s="38">
        <v>1</v>
      </c>
      <c r="F2420" s="38"/>
      <c r="G2420" s="38" t="s">
        <v>2</v>
      </c>
      <c r="H2420" s="38" t="s">
        <v>2</v>
      </c>
      <c r="I2420" s="39">
        <v>1500</v>
      </c>
      <c r="J2420" s="39">
        <v>2427</v>
      </c>
      <c r="K2420" s="39">
        <v>0</v>
      </c>
      <c r="L2420" s="41">
        <f>SUM(Data[[#This Row],[CHELTUIELI DE PERSONAL LEI]:[CHELTUIELI DE CAPITAL (ACTIVE NEFINANCIARE ) LEI]])</f>
        <v>3927</v>
      </c>
      <c r="M2420" s="41">
        <f>Data[[#This Row],[TOTAL CHELTUIELI LEI]]/Data[[#This Row],[CURS VALUTAR EURO BNR 22 07 2020]]</f>
        <v>811.34687299849179</v>
      </c>
      <c r="N2420" s="49">
        <v>2057</v>
      </c>
      <c r="O2420" s="54"/>
      <c r="P2420" s="54">
        <v>1275</v>
      </c>
      <c r="Q2420" s="54"/>
      <c r="R2420" s="54">
        <f>Data[[#This Row],[PERSOANE ÎNSCRISE ÎN LISTELE ELECTORALE (TURUL 1)            ]]+Data[[#This Row],[PERSOANE ÎNSCRISE ÎN LISTELE ELECTORALE (TURUL AL 2-LEA)]]</f>
        <v>2057</v>
      </c>
      <c r="S2420" s="54">
        <f>Data[[#This Row],[PERSOANE CARE AU PARTICIPAT LA VOT (TURUL 1)]]+Data[[#This Row],[PERSOANE CARE AU PARTICIPAT LA VOT  (TURUL AL 2-LEA)]]</f>
        <v>1275</v>
      </c>
      <c r="T2420" s="41">
        <f>Data[[#This Row],[TOTAL CHELTUIELI LEI]]/Data[[#This Row],[NUMĂRUL PERSOANELOR ÎNSCRISE ÎN LISTELE ELECTORALE]]</f>
        <v>1.9090909090909092</v>
      </c>
      <c r="U2420" s="41">
        <f>Data[[#This Row],[TOTAL CHELTUIELI EURO]]/Data[[#This Row],[NUMĂRUL PERSOANELOR ÎNSCRISE ÎN LISTELE ELECTORALE]]</f>
        <v>0.39443212104933972</v>
      </c>
      <c r="V2420" s="41">
        <f>Data[[#This Row],[TOTAL CHELTUIELI LEI]]/Data[[#This Row],[NUMĂRUL PERSOANELOR CARE AU PARTICIPAT LA VOT]]</f>
        <v>3.08</v>
      </c>
      <c r="W2420" s="41">
        <f>Data[[#This Row],[TOTAL CHELTUIELI EURO]]/Data[[#This Row],[NUMĂRUL PERSOANELOR CARE AU PARTICIPAT LA VOT]]</f>
        <v>0.63635048862626808</v>
      </c>
      <c r="X2420" s="43">
        <v>4.8400999999999996</v>
      </c>
      <c r="Y2420" s="114" t="s">
        <v>2894</v>
      </c>
      <c r="Z2420" s="44">
        <v>1</v>
      </c>
      <c r="AA2420" s="115" t="s">
        <v>3105</v>
      </c>
      <c r="AB2420" s="44">
        <v>0</v>
      </c>
      <c r="AC2420" s="45"/>
    </row>
    <row r="2421" spans="1:29" x14ac:dyDescent="0.2">
      <c r="A2421" s="37">
        <v>2420</v>
      </c>
      <c r="B2421" s="38" t="s">
        <v>566</v>
      </c>
      <c r="C2421" s="39" t="s">
        <v>2508</v>
      </c>
      <c r="D2421" s="40">
        <v>44101</v>
      </c>
      <c r="E2421" s="38">
        <v>1</v>
      </c>
      <c r="F2421" s="38"/>
      <c r="G2421" s="38" t="s">
        <v>2</v>
      </c>
      <c r="H2421" s="38" t="s">
        <v>2</v>
      </c>
      <c r="I2421" s="39">
        <v>0</v>
      </c>
      <c r="J2421" s="39">
        <v>46068</v>
      </c>
      <c r="K2421" s="39">
        <v>0</v>
      </c>
      <c r="L2421" s="41">
        <f>SUM(Data[[#This Row],[CHELTUIELI DE PERSONAL LEI]:[CHELTUIELI DE CAPITAL (ACTIVE NEFINANCIARE ) LEI]])</f>
        <v>46068</v>
      </c>
      <c r="M2421" s="41">
        <f>Data[[#This Row],[TOTAL CHELTUIELI LEI]]/Data[[#This Row],[CURS VALUTAR EURO BNR 22 07 2020]]</f>
        <v>9517.9851655957536</v>
      </c>
      <c r="N2421" s="49">
        <v>4882</v>
      </c>
      <c r="O2421" s="54"/>
      <c r="P2421" s="54">
        <v>2473</v>
      </c>
      <c r="Q2421" s="54"/>
      <c r="R2421" s="54">
        <f>Data[[#This Row],[PERSOANE ÎNSCRISE ÎN LISTELE ELECTORALE (TURUL 1)            ]]+Data[[#This Row],[PERSOANE ÎNSCRISE ÎN LISTELE ELECTORALE (TURUL AL 2-LEA)]]</f>
        <v>4882</v>
      </c>
      <c r="S2421" s="54">
        <f>Data[[#This Row],[PERSOANE CARE AU PARTICIPAT LA VOT (TURUL 1)]]+Data[[#This Row],[PERSOANE CARE AU PARTICIPAT LA VOT  (TURUL AL 2-LEA)]]</f>
        <v>2473</v>
      </c>
      <c r="T2421" s="41">
        <f>Data[[#This Row],[TOTAL CHELTUIELI LEI]]/Data[[#This Row],[NUMĂRUL PERSOANELOR ÎNSCRISE ÎN LISTELE ELECTORALE]]</f>
        <v>9.4362965997541988</v>
      </c>
      <c r="U2421" s="41">
        <f>Data[[#This Row],[TOTAL CHELTUIELI EURO]]/Data[[#This Row],[NUMĂRUL PERSOANELOR ÎNSCRISE ÎN LISTELE ELECTORALE]]</f>
        <v>1.9496077766480446</v>
      </c>
      <c r="V2421" s="41">
        <f>Data[[#This Row],[TOTAL CHELTUIELI LEI]]/Data[[#This Row],[NUMĂRUL PERSOANELOR CARE AU PARTICIPAT LA VOT]]</f>
        <v>18.628386575010108</v>
      </c>
      <c r="W2421" s="41">
        <f>Data[[#This Row],[TOTAL CHELTUIELI EURO]]/Data[[#This Row],[NUMĂRUL PERSOANELOR CARE AU PARTICIPAT LA VOT]]</f>
        <v>3.8487606815995767</v>
      </c>
      <c r="X2421" s="43">
        <v>4.8400999999999996</v>
      </c>
      <c r="Y2421" s="114" t="s">
        <v>2887</v>
      </c>
      <c r="Z2421" s="44">
        <v>9</v>
      </c>
      <c r="AA2421" s="115" t="s">
        <v>3107</v>
      </c>
      <c r="AB2421" s="44">
        <v>1</v>
      </c>
      <c r="AC2421" s="45"/>
    </row>
    <row r="2422" spans="1:29" x14ac:dyDescent="0.2">
      <c r="A2422" s="37">
        <v>2421</v>
      </c>
      <c r="B2422" s="38" t="s">
        <v>566</v>
      </c>
      <c r="C2422" s="39" t="s">
        <v>2509</v>
      </c>
      <c r="D2422" s="40">
        <v>44101</v>
      </c>
      <c r="E2422" s="38">
        <v>1</v>
      </c>
      <c r="F2422" s="38"/>
      <c r="G2422" s="38" t="s">
        <v>2</v>
      </c>
      <c r="H2422" s="38" t="s">
        <v>2</v>
      </c>
      <c r="I2422" s="39">
        <v>0</v>
      </c>
      <c r="J2422" s="39">
        <v>18000</v>
      </c>
      <c r="K2422" s="39">
        <v>0</v>
      </c>
      <c r="L2422" s="41">
        <f>SUM(Data[[#This Row],[CHELTUIELI DE PERSONAL LEI]:[CHELTUIELI DE CAPITAL (ACTIVE NEFINANCIARE ) LEI]])</f>
        <v>18000</v>
      </c>
      <c r="M2422" s="41">
        <f>Data[[#This Row],[TOTAL CHELTUIELI LEI]]/Data[[#This Row],[CURS VALUTAR EURO BNR 22 07 2020]]</f>
        <v>3718.9314270366317</v>
      </c>
      <c r="N2422" s="49">
        <v>2057</v>
      </c>
      <c r="O2422" s="54"/>
      <c r="P2422" s="54">
        <v>1271</v>
      </c>
      <c r="Q2422" s="54"/>
      <c r="R2422" s="54">
        <f>Data[[#This Row],[PERSOANE ÎNSCRISE ÎN LISTELE ELECTORALE (TURUL 1)            ]]+Data[[#This Row],[PERSOANE ÎNSCRISE ÎN LISTELE ELECTORALE (TURUL AL 2-LEA)]]</f>
        <v>2057</v>
      </c>
      <c r="S2422" s="54">
        <f>Data[[#This Row],[PERSOANE CARE AU PARTICIPAT LA VOT (TURUL 1)]]+Data[[#This Row],[PERSOANE CARE AU PARTICIPAT LA VOT  (TURUL AL 2-LEA)]]</f>
        <v>1271</v>
      </c>
      <c r="T2422" s="41">
        <f>Data[[#This Row],[TOTAL CHELTUIELI LEI]]/Data[[#This Row],[NUMĂRUL PERSOANELOR ÎNSCRISE ÎN LISTELE ELECTORALE]]</f>
        <v>8.7506076810889653</v>
      </c>
      <c r="U2422" s="41">
        <f>Data[[#This Row],[TOTAL CHELTUIELI EURO]]/Data[[#This Row],[NUMĂRUL PERSOANELOR ÎNSCRISE ÎN LISTELE ELECTORALE]]</f>
        <v>1.8079394394927719</v>
      </c>
      <c r="V2422" s="41">
        <f>Data[[#This Row],[TOTAL CHELTUIELI LEI]]/Data[[#This Row],[NUMĂRUL PERSOANELOR CARE AU PARTICIPAT LA VOT]]</f>
        <v>14.162077104642014</v>
      </c>
      <c r="W2422" s="41">
        <f>Data[[#This Row],[TOTAL CHELTUIELI EURO]]/Data[[#This Row],[NUMĂRUL PERSOANELOR CARE AU PARTICIPAT LA VOT]]</f>
        <v>2.925988534253841</v>
      </c>
      <c r="X2422" s="43">
        <v>4.8400999999999996</v>
      </c>
      <c r="Y2422" s="114" t="s">
        <v>2896</v>
      </c>
      <c r="Z2422" s="44">
        <v>8</v>
      </c>
      <c r="AA2422" s="115" t="s">
        <v>3107</v>
      </c>
      <c r="AB2422" s="44">
        <v>1</v>
      </c>
      <c r="AC2422" s="45"/>
    </row>
    <row r="2423" spans="1:29" x14ac:dyDescent="0.2">
      <c r="A2423" s="37">
        <v>2422</v>
      </c>
      <c r="B2423" s="38" t="s">
        <v>566</v>
      </c>
      <c r="C2423" s="39" t="s">
        <v>2510</v>
      </c>
      <c r="D2423" s="40">
        <v>44101</v>
      </c>
      <c r="E2423" s="38">
        <v>1</v>
      </c>
      <c r="F2423" s="38"/>
      <c r="G2423" s="38" t="s">
        <v>2</v>
      </c>
      <c r="H2423" s="38" t="s">
        <v>2</v>
      </c>
      <c r="I2423" s="39">
        <v>1350</v>
      </c>
      <c r="J2423" s="39">
        <v>7300</v>
      </c>
      <c r="K2423" s="39">
        <v>0</v>
      </c>
      <c r="L2423" s="41">
        <f>SUM(Data[[#This Row],[CHELTUIELI DE PERSONAL LEI]:[CHELTUIELI DE CAPITAL (ACTIVE NEFINANCIARE ) LEI]])</f>
        <v>8650</v>
      </c>
      <c r="M2423" s="41">
        <f>Data[[#This Row],[TOTAL CHELTUIELI LEI]]/Data[[#This Row],[CURS VALUTAR EURO BNR 22 07 2020]]</f>
        <v>1787.1531579926036</v>
      </c>
      <c r="N2423" s="49">
        <v>1351</v>
      </c>
      <c r="O2423" s="54"/>
      <c r="P2423" s="54">
        <v>524</v>
      </c>
      <c r="Q2423" s="54"/>
      <c r="R2423" s="54">
        <f>Data[[#This Row],[PERSOANE ÎNSCRISE ÎN LISTELE ELECTORALE (TURUL 1)            ]]+Data[[#This Row],[PERSOANE ÎNSCRISE ÎN LISTELE ELECTORALE (TURUL AL 2-LEA)]]</f>
        <v>1351</v>
      </c>
      <c r="S2423" s="54">
        <f>Data[[#This Row],[PERSOANE CARE AU PARTICIPAT LA VOT (TURUL 1)]]+Data[[#This Row],[PERSOANE CARE AU PARTICIPAT LA VOT  (TURUL AL 2-LEA)]]</f>
        <v>524</v>
      </c>
      <c r="T2423" s="41">
        <f>Data[[#This Row],[TOTAL CHELTUIELI LEI]]/Data[[#This Row],[NUMĂRUL PERSOANELOR ÎNSCRISE ÎN LISTELE ELECTORALE]]</f>
        <v>6.4026646928201334</v>
      </c>
      <c r="U2423" s="41">
        <f>Data[[#This Row],[TOTAL CHELTUIELI EURO]]/Data[[#This Row],[NUMĂRUL PERSOANELOR ÎNSCRISE ÎN LISTELE ELECTORALE]]</f>
        <v>1.3228372746059243</v>
      </c>
      <c r="V2423" s="41">
        <f>Data[[#This Row],[TOTAL CHELTUIELI LEI]]/Data[[#This Row],[NUMĂRUL PERSOANELOR CARE AU PARTICIPAT LA VOT]]</f>
        <v>16.507633587786259</v>
      </c>
      <c r="W2423" s="41">
        <f>Data[[#This Row],[TOTAL CHELTUIELI EURO]]/Data[[#This Row],[NUMĂRUL PERSOANELOR CARE AU PARTICIPAT LA VOT]]</f>
        <v>3.410597629756877</v>
      </c>
      <c r="X2423" s="43">
        <v>4.8400999999999996</v>
      </c>
      <c r="Y2423" s="114" t="s">
        <v>2889</v>
      </c>
      <c r="Z2423" s="44">
        <v>6</v>
      </c>
      <c r="AA2423" s="115" t="s">
        <v>3107</v>
      </c>
      <c r="AB2423" s="44">
        <v>1</v>
      </c>
      <c r="AC2423" s="45"/>
    </row>
    <row r="2424" spans="1:29" x14ac:dyDescent="0.2">
      <c r="A2424" s="37">
        <v>2423</v>
      </c>
      <c r="B2424" s="38" t="s">
        <v>566</v>
      </c>
      <c r="C2424" s="39" t="s">
        <v>2511</v>
      </c>
      <c r="D2424" s="40">
        <v>44101</v>
      </c>
      <c r="E2424" s="38">
        <v>1</v>
      </c>
      <c r="F2424" s="38"/>
      <c r="G2424" s="38" t="s">
        <v>2</v>
      </c>
      <c r="H2424" s="38" t="s">
        <v>2</v>
      </c>
      <c r="I2424" s="39">
        <v>4000</v>
      </c>
      <c r="J2424" s="39">
        <v>7298.27</v>
      </c>
      <c r="K2424" s="39">
        <v>0</v>
      </c>
      <c r="L2424" s="41">
        <f>SUM(Data[[#This Row],[CHELTUIELI DE PERSONAL LEI]:[CHELTUIELI DE CAPITAL (ACTIVE NEFINANCIARE ) LEI]])</f>
        <v>11298.27</v>
      </c>
      <c r="M2424" s="41">
        <f>Data[[#This Row],[TOTAL CHELTUIELI LEI]]/Data[[#This Row],[CURS VALUTAR EURO BNR 22 07 2020]]</f>
        <v>2334.305076341398</v>
      </c>
      <c r="N2424" s="49">
        <v>1270</v>
      </c>
      <c r="O2424" s="54"/>
      <c r="P2424" s="54">
        <v>882</v>
      </c>
      <c r="Q2424" s="54"/>
      <c r="R2424" s="54">
        <f>Data[[#This Row],[PERSOANE ÎNSCRISE ÎN LISTELE ELECTORALE (TURUL 1)            ]]+Data[[#This Row],[PERSOANE ÎNSCRISE ÎN LISTELE ELECTORALE (TURUL AL 2-LEA)]]</f>
        <v>1270</v>
      </c>
      <c r="S2424" s="54">
        <f>Data[[#This Row],[PERSOANE CARE AU PARTICIPAT LA VOT (TURUL 1)]]+Data[[#This Row],[PERSOANE CARE AU PARTICIPAT LA VOT  (TURUL AL 2-LEA)]]</f>
        <v>882</v>
      </c>
      <c r="T2424" s="41">
        <f>Data[[#This Row],[TOTAL CHELTUIELI LEI]]/Data[[#This Row],[NUMĂRUL PERSOANELOR ÎNSCRISE ÎN LISTELE ELECTORALE]]</f>
        <v>8.8962755905511823</v>
      </c>
      <c r="U2424" s="41">
        <f>Data[[#This Row],[TOTAL CHELTUIELI EURO]]/Data[[#This Row],[NUMĂRUL PERSOANELOR ÎNSCRISE ÎN LISTELE ELECTORALE]]</f>
        <v>1.8380354931822032</v>
      </c>
      <c r="V2424" s="41">
        <f>Data[[#This Row],[TOTAL CHELTUIELI LEI]]/Data[[#This Row],[NUMĂRUL PERSOANELOR CARE AU PARTICIPAT LA VOT]]</f>
        <v>12.809829931972789</v>
      </c>
      <c r="W2424" s="41">
        <f>Data[[#This Row],[TOTAL CHELTUIELI EURO]]/Data[[#This Row],[NUMĂRUL PERSOANELOR CARE AU PARTICIPAT LA VOT]]</f>
        <v>2.6466043949448959</v>
      </c>
      <c r="X2424" s="43">
        <v>4.8400999999999996</v>
      </c>
      <c r="Y2424" s="114" t="s">
        <v>2896</v>
      </c>
      <c r="Z2424" s="44">
        <v>8</v>
      </c>
      <c r="AA2424" s="115" t="s">
        <v>3107</v>
      </c>
      <c r="AB2424" s="44">
        <v>1</v>
      </c>
      <c r="AC2424" s="45"/>
    </row>
    <row r="2425" spans="1:29" x14ac:dyDescent="0.2">
      <c r="A2425" s="37">
        <v>2424</v>
      </c>
      <c r="B2425" s="38" t="s">
        <v>566</v>
      </c>
      <c r="C2425" s="39" t="s">
        <v>2512</v>
      </c>
      <c r="D2425" s="40">
        <v>44101</v>
      </c>
      <c r="E2425" s="38">
        <v>1</v>
      </c>
      <c r="F2425" s="38"/>
      <c r="G2425" s="38" t="s">
        <v>2</v>
      </c>
      <c r="H2425" s="38" t="s">
        <v>2</v>
      </c>
      <c r="I2425" s="39">
        <v>0</v>
      </c>
      <c r="J2425" s="39">
        <v>4100</v>
      </c>
      <c r="K2425" s="39">
        <v>0</v>
      </c>
      <c r="L2425" s="41">
        <f>SUM(Data[[#This Row],[CHELTUIELI DE PERSONAL LEI]:[CHELTUIELI DE CAPITAL (ACTIVE NEFINANCIARE ) LEI]])</f>
        <v>4100</v>
      </c>
      <c r="M2425" s="41">
        <f>Data[[#This Row],[TOTAL CHELTUIELI LEI]]/Data[[#This Row],[CURS VALUTAR EURO BNR 22 07 2020]]</f>
        <v>847.0899361583439</v>
      </c>
      <c r="N2425" s="49">
        <v>1159</v>
      </c>
      <c r="O2425" s="54"/>
      <c r="P2425" s="54">
        <v>710</v>
      </c>
      <c r="Q2425" s="54"/>
      <c r="R2425" s="54">
        <f>Data[[#This Row],[PERSOANE ÎNSCRISE ÎN LISTELE ELECTORALE (TURUL 1)            ]]+Data[[#This Row],[PERSOANE ÎNSCRISE ÎN LISTELE ELECTORALE (TURUL AL 2-LEA)]]</f>
        <v>1159</v>
      </c>
      <c r="S2425" s="54">
        <f>Data[[#This Row],[PERSOANE CARE AU PARTICIPAT LA VOT (TURUL 1)]]+Data[[#This Row],[PERSOANE CARE AU PARTICIPAT LA VOT  (TURUL AL 2-LEA)]]</f>
        <v>710</v>
      </c>
      <c r="T2425" s="41">
        <f>Data[[#This Row],[TOTAL CHELTUIELI LEI]]/Data[[#This Row],[NUMĂRUL PERSOANELOR ÎNSCRISE ÎN LISTELE ELECTORALE]]</f>
        <v>3.5375323554788611</v>
      </c>
      <c r="U2425" s="41">
        <f>Data[[#This Row],[TOTAL CHELTUIELI EURO]]/Data[[#This Row],[NUMĂRUL PERSOANELOR ÎNSCRISE ÎN LISTELE ELECTORALE]]</f>
        <v>0.73088001394162549</v>
      </c>
      <c r="V2425" s="41">
        <f>Data[[#This Row],[TOTAL CHELTUIELI LEI]]/Data[[#This Row],[NUMĂRUL PERSOANELOR CARE AU PARTICIPAT LA VOT]]</f>
        <v>5.774647887323944</v>
      </c>
      <c r="W2425" s="41">
        <f>Data[[#This Row],[TOTAL CHELTUIELI EURO]]/Data[[#This Row],[NUMĂRUL PERSOANELOR CARE AU PARTICIPAT LA VOT]]</f>
        <v>1.1930844171244281</v>
      </c>
      <c r="X2425" s="43">
        <v>4.8400999999999996</v>
      </c>
      <c r="Y2425" s="114" t="s">
        <v>2884</v>
      </c>
      <c r="Z2425" s="44">
        <v>3</v>
      </c>
      <c r="AA2425" s="115" t="s">
        <v>3105</v>
      </c>
      <c r="AB2425" s="44">
        <v>0</v>
      </c>
      <c r="AC2425" s="45"/>
    </row>
    <row r="2426" spans="1:29" x14ac:dyDescent="0.2">
      <c r="A2426" s="37">
        <v>2425</v>
      </c>
      <c r="B2426" s="38" t="s">
        <v>566</v>
      </c>
      <c r="C2426" s="39" t="s">
        <v>2513</v>
      </c>
      <c r="D2426" s="40">
        <v>44101</v>
      </c>
      <c r="E2426" s="38">
        <v>1</v>
      </c>
      <c r="F2426" s="38"/>
      <c r="G2426" s="38" t="s">
        <v>2</v>
      </c>
      <c r="H2426" s="38" t="s">
        <v>2</v>
      </c>
      <c r="I2426" s="39">
        <v>3500</v>
      </c>
      <c r="J2426" s="39">
        <v>23242.69</v>
      </c>
      <c r="K2426" s="39">
        <v>0</v>
      </c>
      <c r="L2426" s="41">
        <f>SUM(Data[[#This Row],[CHELTUIELI DE PERSONAL LEI]:[CHELTUIELI DE CAPITAL (ACTIVE NEFINANCIARE ) LEI]])</f>
        <v>26742.69</v>
      </c>
      <c r="M2426" s="41">
        <f>Data[[#This Row],[TOTAL CHELTUIELI LEI]]/Data[[#This Row],[CURS VALUTAR EURO BNR 22 07 2020]]</f>
        <v>5525.2350158054587</v>
      </c>
      <c r="N2426" s="49">
        <v>2980</v>
      </c>
      <c r="O2426" s="54"/>
      <c r="P2426" s="54">
        <v>1675</v>
      </c>
      <c r="Q2426" s="54"/>
      <c r="R2426" s="54">
        <f>Data[[#This Row],[PERSOANE ÎNSCRISE ÎN LISTELE ELECTORALE (TURUL 1)            ]]+Data[[#This Row],[PERSOANE ÎNSCRISE ÎN LISTELE ELECTORALE (TURUL AL 2-LEA)]]</f>
        <v>2980</v>
      </c>
      <c r="S2426" s="54">
        <f>Data[[#This Row],[PERSOANE CARE AU PARTICIPAT LA VOT (TURUL 1)]]+Data[[#This Row],[PERSOANE CARE AU PARTICIPAT LA VOT  (TURUL AL 2-LEA)]]</f>
        <v>1675</v>
      </c>
      <c r="T2426" s="41">
        <f>Data[[#This Row],[TOTAL CHELTUIELI LEI]]/Data[[#This Row],[NUMĂRUL PERSOANELOR ÎNSCRISE ÎN LISTELE ELECTORALE]]</f>
        <v>8.9740570469798655</v>
      </c>
      <c r="U2426" s="41">
        <f>Data[[#This Row],[TOTAL CHELTUIELI EURO]]/Data[[#This Row],[NUMĂRUL PERSOANELOR ÎNSCRISE ÎN LISTELE ELECTORALE]]</f>
        <v>1.8541057100018319</v>
      </c>
      <c r="V2426" s="41">
        <f>Data[[#This Row],[TOTAL CHELTUIELI LEI]]/Data[[#This Row],[NUMĂRUL PERSOANELOR CARE AU PARTICIPAT LA VOT]]</f>
        <v>15.965785074626865</v>
      </c>
      <c r="W2426" s="41">
        <f>Data[[#This Row],[TOTAL CHELTUIELI EURO]]/Data[[#This Row],[NUMĂRUL PERSOANELOR CARE AU PARTICIPAT LA VOT]]</f>
        <v>3.2986477706301245</v>
      </c>
      <c r="X2426" s="43">
        <v>4.8400999999999996</v>
      </c>
      <c r="Y2426" s="114" t="s">
        <v>2896</v>
      </c>
      <c r="Z2426" s="44">
        <v>8</v>
      </c>
      <c r="AA2426" s="115" t="s">
        <v>3107</v>
      </c>
      <c r="AB2426" s="44">
        <v>1</v>
      </c>
      <c r="AC2426" s="45"/>
    </row>
    <row r="2427" spans="1:29" x14ac:dyDescent="0.2">
      <c r="A2427" s="37">
        <v>2426</v>
      </c>
      <c r="B2427" s="38" t="s">
        <v>566</v>
      </c>
      <c r="C2427" s="39" t="s">
        <v>2514</v>
      </c>
      <c r="D2427" s="40">
        <v>44101</v>
      </c>
      <c r="E2427" s="38">
        <v>1</v>
      </c>
      <c r="F2427" s="38"/>
      <c r="G2427" s="38" t="s">
        <v>2</v>
      </c>
      <c r="H2427" s="38" t="s">
        <v>2</v>
      </c>
      <c r="I2427" s="39">
        <v>900</v>
      </c>
      <c r="J2427" s="39">
        <v>2705</v>
      </c>
      <c r="K2427" s="39">
        <v>0</v>
      </c>
      <c r="L2427" s="41">
        <f>SUM(Data[[#This Row],[CHELTUIELI DE PERSONAL LEI]:[CHELTUIELI DE CAPITAL (ACTIVE NEFINANCIARE ) LEI]])</f>
        <v>3605</v>
      </c>
      <c r="M2427" s="41">
        <f>Data[[#This Row],[TOTAL CHELTUIELI LEI]]/Data[[#This Row],[CURS VALUTAR EURO BNR 22 07 2020]]</f>
        <v>744.81932191483656</v>
      </c>
      <c r="N2427" s="49">
        <v>422</v>
      </c>
      <c r="O2427" s="54"/>
      <c r="P2427" s="54">
        <v>213</v>
      </c>
      <c r="Q2427" s="54"/>
      <c r="R2427" s="54">
        <f>Data[[#This Row],[PERSOANE ÎNSCRISE ÎN LISTELE ELECTORALE (TURUL 1)            ]]+Data[[#This Row],[PERSOANE ÎNSCRISE ÎN LISTELE ELECTORALE (TURUL AL 2-LEA)]]</f>
        <v>422</v>
      </c>
      <c r="S2427" s="54">
        <f>Data[[#This Row],[PERSOANE CARE AU PARTICIPAT LA VOT (TURUL 1)]]+Data[[#This Row],[PERSOANE CARE AU PARTICIPAT LA VOT  (TURUL AL 2-LEA)]]</f>
        <v>213</v>
      </c>
      <c r="T2427" s="41">
        <f>Data[[#This Row],[TOTAL CHELTUIELI LEI]]/Data[[#This Row],[NUMĂRUL PERSOANELOR ÎNSCRISE ÎN LISTELE ELECTORALE]]</f>
        <v>8.5426540284360186</v>
      </c>
      <c r="U2427" s="41">
        <f>Data[[#This Row],[TOTAL CHELTUIELI EURO]]/Data[[#This Row],[NUMĂRUL PERSOANELOR ÎNSCRISE ÎN LISTELE ELECTORALE]]</f>
        <v>1.7649746964806554</v>
      </c>
      <c r="V2427" s="41">
        <f>Data[[#This Row],[TOTAL CHELTUIELI LEI]]/Data[[#This Row],[NUMĂRUL PERSOANELOR CARE AU PARTICIPAT LA VOT]]</f>
        <v>16.92488262910798</v>
      </c>
      <c r="W2427" s="41">
        <f>Data[[#This Row],[TOTAL CHELTUIELI EURO]]/Data[[#This Row],[NUMĂRUL PERSOANELOR CARE AU PARTICIPAT LA VOT]]</f>
        <v>3.4968043282386692</v>
      </c>
      <c r="X2427" s="43">
        <v>4.8400999999999996</v>
      </c>
      <c r="Y2427" s="114" t="s">
        <v>2896</v>
      </c>
      <c r="Z2427" s="44">
        <v>8</v>
      </c>
      <c r="AA2427" s="115" t="s">
        <v>3107</v>
      </c>
      <c r="AB2427" s="44">
        <v>1</v>
      </c>
      <c r="AC2427" s="45"/>
    </row>
    <row r="2428" spans="1:29" x14ac:dyDescent="0.2">
      <c r="A2428" s="37">
        <v>2427</v>
      </c>
      <c r="B2428" s="38" t="s">
        <v>566</v>
      </c>
      <c r="C2428" s="39" t="s">
        <v>2515</v>
      </c>
      <c r="D2428" s="40">
        <v>44101</v>
      </c>
      <c r="E2428" s="38">
        <v>1</v>
      </c>
      <c r="F2428" s="38"/>
      <c r="G2428" s="38" t="s">
        <v>2</v>
      </c>
      <c r="H2428" s="38" t="s">
        <v>2</v>
      </c>
      <c r="I2428" s="39">
        <v>3000</v>
      </c>
      <c r="J2428" s="39">
        <v>17049.919999999998</v>
      </c>
      <c r="K2428" s="39">
        <v>0</v>
      </c>
      <c r="L2428" s="41">
        <f>SUM(Data[[#This Row],[CHELTUIELI DE PERSONAL LEI]:[CHELTUIELI DE CAPITAL (ACTIVE NEFINANCIARE ) LEI]])</f>
        <v>20049.919999999998</v>
      </c>
      <c r="M2428" s="41">
        <f>Data[[#This Row],[TOTAL CHELTUIELI LEI]]/Data[[#This Row],[CURS VALUTAR EURO BNR 22 07 2020]]</f>
        <v>4142.4598665316835</v>
      </c>
      <c r="N2428" s="49">
        <v>3289</v>
      </c>
      <c r="O2428" s="54"/>
      <c r="P2428" s="54">
        <v>1916</v>
      </c>
      <c r="Q2428" s="54"/>
      <c r="R2428" s="54">
        <f>Data[[#This Row],[PERSOANE ÎNSCRISE ÎN LISTELE ELECTORALE (TURUL 1)            ]]+Data[[#This Row],[PERSOANE ÎNSCRISE ÎN LISTELE ELECTORALE (TURUL AL 2-LEA)]]</f>
        <v>3289</v>
      </c>
      <c r="S2428" s="54">
        <f>Data[[#This Row],[PERSOANE CARE AU PARTICIPAT LA VOT (TURUL 1)]]+Data[[#This Row],[PERSOANE CARE AU PARTICIPAT LA VOT  (TURUL AL 2-LEA)]]</f>
        <v>1916</v>
      </c>
      <c r="T2428" s="41">
        <f>Data[[#This Row],[TOTAL CHELTUIELI LEI]]/Data[[#This Row],[NUMĂRUL PERSOANELOR ÎNSCRISE ÎN LISTELE ELECTORALE]]</f>
        <v>6.0960535117056853</v>
      </c>
      <c r="U2428" s="41">
        <f>Data[[#This Row],[TOTAL CHELTUIELI EURO]]/Data[[#This Row],[NUMĂRUL PERSOANELOR ÎNSCRISE ÎN LISTELE ELECTORALE]]</f>
        <v>1.2594891658655165</v>
      </c>
      <c r="V2428" s="41">
        <f>Data[[#This Row],[TOTAL CHELTUIELI LEI]]/Data[[#This Row],[NUMĂRUL PERSOANELOR CARE AU PARTICIPAT LA VOT]]</f>
        <v>10.46446764091858</v>
      </c>
      <c r="W2428" s="41">
        <f>Data[[#This Row],[TOTAL CHELTUIELI EURO]]/Data[[#This Row],[NUMĂRUL PERSOANELOR CARE AU PARTICIPAT LA VOT]]</f>
        <v>2.1620354209455552</v>
      </c>
      <c r="X2428" s="43">
        <v>4.8400999999999996</v>
      </c>
      <c r="Y2428" s="114" t="s">
        <v>2889</v>
      </c>
      <c r="Z2428" s="44">
        <v>6</v>
      </c>
      <c r="AA2428" s="115" t="s">
        <v>3107</v>
      </c>
      <c r="AB2428" s="44">
        <v>1</v>
      </c>
      <c r="AC2428" s="45"/>
    </row>
    <row r="2429" spans="1:29" x14ac:dyDescent="0.2">
      <c r="A2429" s="37">
        <v>2428</v>
      </c>
      <c r="B2429" s="38" t="s">
        <v>566</v>
      </c>
      <c r="C2429" s="39" t="s">
        <v>2516</v>
      </c>
      <c r="D2429" s="40">
        <v>44101</v>
      </c>
      <c r="E2429" s="38">
        <v>1</v>
      </c>
      <c r="F2429" s="38"/>
      <c r="G2429" s="38" t="s">
        <v>2</v>
      </c>
      <c r="H2429" s="38" t="s">
        <v>2</v>
      </c>
      <c r="I2429" s="39">
        <v>4594</v>
      </c>
      <c r="J2429" s="39">
        <v>2065</v>
      </c>
      <c r="K2429" s="39">
        <v>0</v>
      </c>
      <c r="L2429" s="41">
        <f>SUM(Data[[#This Row],[CHELTUIELI DE PERSONAL LEI]:[CHELTUIELI DE CAPITAL (ACTIVE NEFINANCIARE ) LEI]])</f>
        <v>6659</v>
      </c>
      <c r="M2429" s="41">
        <f>Data[[#This Row],[TOTAL CHELTUIELI LEI]]/Data[[#This Row],[CURS VALUTAR EURO BNR 22 07 2020]]</f>
        <v>1375.7980207020516</v>
      </c>
      <c r="N2429" s="49">
        <v>703</v>
      </c>
      <c r="O2429" s="54"/>
      <c r="P2429" s="54">
        <v>513</v>
      </c>
      <c r="Q2429" s="54"/>
      <c r="R2429" s="54">
        <f>Data[[#This Row],[PERSOANE ÎNSCRISE ÎN LISTELE ELECTORALE (TURUL 1)            ]]+Data[[#This Row],[PERSOANE ÎNSCRISE ÎN LISTELE ELECTORALE (TURUL AL 2-LEA)]]</f>
        <v>703</v>
      </c>
      <c r="S2429" s="54">
        <f>Data[[#This Row],[PERSOANE CARE AU PARTICIPAT LA VOT (TURUL 1)]]+Data[[#This Row],[PERSOANE CARE AU PARTICIPAT LA VOT  (TURUL AL 2-LEA)]]</f>
        <v>513</v>
      </c>
      <c r="T2429" s="41">
        <f>Data[[#This Row],[TOTAL CHELTUIELI LEI]]/Data[[#This Row],[NUMĂRUL PERSOANELOR ÎNSCRISE ÎN LISTELE ELECTORALE]]</f>
        <v>9.4722617354196306</v>
      </c>
      <c r="U2429" s="41">
        <f>Data[[#This Row],[TOTAL CHELTUIELI EURO]]/Data[[#This Row],[NUMĂRUL PERSOANELOR ÎNSCRISE ÎN LISTELE ELECTORALE]]</f>
        <v>1.9570384362760336</v>
      </c>
      <c r="V2429" s="41">
        <f>Data[[#This Row],[TOTAL CHELTUIELI LEI]]/Data[[#This Row],[NUMĂRUL PERSOANELOR CARE AU PARTICIPAT LA VOT]]</f>
        <v>12.980506822612085</v>
      </c>
      <c r="W2429" s="41">
        <f>Data[[#This Row],[TOTAL CHELTUIELI EURO]]/Data[[#This Row],[NUMĂRUL PERSOANELOR CARE AU PARTICIPAT LA VOT]]</f>
        <v>2.6818674867486387</v>
      </c>
      <c r="X2429" s="43">
        <v>4.8400999999999996</v>
      </c>
      <c r="Y2429" s="114" t="s">
        <v>2887</v>
      </c>
      <c r="Z2429" s="44">
        <v>9</v>
      </c>
      <c r="AA2429" s="115" t="s">
        <v>3107</v>
      </c>
      <c r="AB2429" s="44">
        <v>1</v>
      </c>
      <c r="AC2429" s="45"/>
    </row>
    <row r="2430" spans="1:29" x14ac:dyDescent="0.2">
      <c r="A2430" s="37">
        <v>2429</v>
      </c>
      <c r="B2430" s="38" t="s">
        <v>566</v>
      </c>
      <c r="C2430" s="39" t="s">
        <v>2517</v>
      </c>
      <c r="D2430" s="40">
        <v>44101</v>
      </c>
      <c r="E2430" s="38">
        <v>1</v>
      </c>
      <c r="F2430" s="38"/>
      <c r="G2430" s="38" t="s">
        <v>2</v>
      </c>
      <c r="H2430" s="38" t="s">
        <v>2</v>
      </c>
      <c r="I2430" s="39">
        <v>2900</v>
      </c>
      <c r="J2430" s="39">
        <v>9986.7999999999993</v>
      </c>
      <c r="K2430" s="39">
        <v>0</v>
      </c>
      <c r="L2430" s="41">
        <f>SUM(Data[[#This Row],[CHELTUIELI DE PERSONAL LEI]:[CHELTUIELI DE CAPITAL (ACTIVE NEFINANCIARE ) LEI]])</f>
        <v>12886.8</v>
      </c>
      <c r="M2430" s="41">
        <f>Data[[#This Row],[TOTAL CHELTUIELI LEI]]/Data[[#This Row],[CURS VALUTAR EURO BNR 22 07 2020]]</f>
        <v>2662.5069729964257</v>
      </c>
      <c r="N2430" s="49">
        <v>5001</v>
      </c>
      <c r="O2430" s="54"/>
      <c r="P2430" s="54">
        <v>2559</v>
      </c>
      <c r="Q2430" s="54"/>
      <c r="R2430" s="54">
        <f>Data[[#This Row],[PERSOANE ÎNSCRISE ÎN LISTELE ELECTORALE (TURUL 1)            ]]+Data[[#This Row],[PERSOANE ÎNSCRISE ÎN LISTELE ELECTORALE (TURUL AL 2-LEA)]]</f>
        <v>5001</v>
      </c>
      <c r="S2430" s="54">
        <f>Data[[#This Row],[PERSOANE CARE AU PARTICIPAT LA VOT (TURUL 1)]]+Data[[#This Row],[PERSOANE CARE AU PARTICIPAT LA VOT  (TURUL AL 2-LEA)]]</f>
        <v>2559</v>
      </c>
      <c r="T2430" s="41">
        <f>Data[[#This Row],[TOTAL CHELTUIELI LEI]]/Data[[#This Row],[NUMĂRUL PERSOANELOR ÎNSCRISE ÎN LISTELE ELECTORALE]]</f>
        <v>2.5768446310737851</v>
      </c>
      <c r="U2430" s="41">
        <f>Data[[#This Row],[TOTAL CHELTUIELI EURO]]/Data[[#This Row],[NUMĂRUL PERSOANELOR ÎNSCRISE ÎN LISTELE ELECTORALE]]</f>
        <v>0.53239491561616192</v>
      </c>
      <c r="V2430" s="41">
        <f>Data[[#This Row],[TOTAL CHELTUIELI LEI]]/Data[[#This Row],[NUMĂRUL PERSOANELOR CARE AU PARTICIPAT LA VOT]]</f>
        <v>5.0358733880422033</v>
      </c>
      <c r="W2430" s="41">
        <f>Data[[#This Row],[TOTAL CHELTUIELI EURO]]/Data[[#This Row],[NUMĂRUL PERSOANELOR CARE AU PARTICIPAT LA VOT]]</f>
        <v>1.0404482114093105</v>
      </c>
      <c r="X2430" s="43">
        <v>4.8400999999999996</v>
      </c>
      <c r="Y2430" s="114" t="s">
        <v>2891</v>
      </c>
      <c r="Z2430" s="44">
        <v>2</v>
      </c>
      <c r="AA2430" s="115" t="s">
        <v>3105</v>
      </c>
      <c r="AB2430" s="44">
        <v>0</v>
      </c>
      <c r="AC2430" s="45"/>
    </row>
    <row r="2431" spans="1:29" x14ac:dyDescent="0.2">
      <c r="A2431" s="37">
        <v>2430</v>
      </c>
      <c r="B2431" s="38" t="s">
        <v>566</v>
      </c>
      <c r="C2431" s="39" t="s">
        <v>2518</v>
      </c>
      <c r="D2431" s="40">
        <v>44101</v>
      </c>
      <c r="E2431" s="38">
        <v>1</v>
      </c>
      <c r="F2431" s="38"/>
      <c r="G2431" s="38" t="s">
        <v>2</v>
      </c>
      <c r="H2431" s="38" t="s">
        <v>2</v>
      </c>
      <c r="I2431" s="39">
        <v>1500</v>
      </c>
      <c r="J2431" s="39">
        <v>5445</v>
      </c>
      <c r="K2431" s="39">
        <v>0</v>
      </c>
      <c r="L2431" s="41">
        <f>SUM(Data[[#This Row],[CHELTUIELI DE PERSONAL LEI]:[CHELTUIELI DE CAPITAL (ACTIVE NEFINANCIARE ) LEI]])</f>
        <v>6945</v>
      </c>
      <c r="M2431" s="41">
        <f>Data[[#This Row],[TOTAL CHELTUIELI LEI]]/Data[[#This Row],[CURS VALUTAR EURO BNR 22 07 2020]]</f>
        <v>1434.8877089316338</v>
      </c>
      <c r="N2431" s="49">
        <v>1127</v>
      </c>
      <c r="O2431" s="54"/>
      <c r="P2431" s="54">
        <v>721</v>
      </c>
      <c r="Q2431" s="54"/>
      <c r="R2431" s="54">
        <f>Data[[#This Row],[PERSOANE ÎNSCRISE ÎN LISTELE ELECTORALE (TURUL 1)            ]]+Data[[#This Row],[PERSOANE ÎNSCRISE ÎN LISTELE ELECTORALE (TURUL AL 2-LEA)]]</f>
        <v>1127</v>
      </c>
      <c r="S2431" s="54">
        <f>Data[[#This Row],[PERSOANE CARE AU PARTICIPAT LA VOT (TURUL 1)]]+Data[[#This Row],[PERSOANE CARE AU PARTICIPAT LA VOT  (TURUL AL 2-LEA)]]</f>
        <v>721</v>
      </c>
      <c r="T2431" s="41">
        <f>Data[[#This Row],[TOTAL CHELTUIELI LEI]]/Data[[#This Row],[NUMĂRUL PERSOANELOR ÎNSCRISE ÎN LISTELE ELECTORALE]]</f>
        <v>6.162377994676131</v>
      </c>
      <c r="U2431" s="41">
        <f>Data[[#This Row],[TOTAL CHELTUIELI EURO]]/Data[[#This Row],[NUMĂRUL PERSOANELOR ÎNSCRISE ÎN LISTELE ELECTORALE]]</f>
        <v>1.273192288315558</v>
      </c>
      <c r="V2431" s="41">
        <f>Data[[#This Row],[TOTAL CHELTUIELI LEI]]/Data[[#This Row],[NUMĂRUL PERSOANELOR CARE AU PARTICIPAT LA VOT]]</f>
        <v>9.6324549237170594</v>
      </c>
      <c r="W2431" s="41">
        <f>Data[[#This Row],[TOTAL CHELTUIELI EURO]]/Data[[#This Row],[NUMĂRUL PERSOANELOR CARE AU PARTICIPAT LA VOT]]</f>
        <v>1.9901355186291732</v>
      </c>
      <c r="X2431" s="43">
        <v>4.8400999999999996</v>
      </c>
      <c r="Y2431" s="114" t="s">
        <v>2889</v>
      </c>
      <c r="Z2431" s="44">
        <v>6</v>
      </c>
      <c r="AA2431" s="115" t="s">
        <v>3107</v>
      </c>
      <c r="AB2431" s="44">
        <v>1</v>
      </c>
      <c r="AC2431" s="45"/>
    </row>
    <row r="2432" spans="1:29" x14ac:dyDescent="0.2">
      <c r="A2432" s="37">
        <v>2431</v>
      </c>
      <c r="B2432" s="38" t="s">
        <v>566</v>
      </c>
      <c r="C2432" s="39" t="s">
        <v>2519</v>
      </c>
      <c r="D2432" s="40">
        <v>44101</v>
      </c>
      <c r="E2432" s="38">
        <v>1</v>
      </c>
      <c r="F2432" s="38"/>
      <c r="G2432" s="38" t="s">
        <v>2</v>
      </c>
      <c r="H2432" s="38" t="s">
        <v>2</v>
      </c>
      <c r="I2432" s="39">
        <v>0</v>
      </c>
      <c r="J2432" s="39">
        <v>2479</v>
      </c>
      <c r="K2432" s="39">
        <v>0</v>
      </c>
      <c r="L2432" s="41">
        <f>SUM(Data[[#This Row],[CHELTUIELI DE PERSONAL LEI]:[CHELTUIELI DE CAPITAL (ACTIVE NEFINANCIARE ) LEI]])</f>
        <v>2479</v>
      </c>
      <c r="M2432" s="41">
        <f>Data[[#This Row],[TOTAL CHELTUIELI LEI]]/Data[[#This Row],[CURS VALUTAR EURO BNR 22 07 2020]]</f>
        <v>512.17950042354505</v>
      </c>
      <c r="N2432" s="49">
        <v>1519</v>
      </c>
      <c r="O2432" s="54"/>
      <c r="P2432" s="54">
        <v>952</v>
      </c>
      <c r="Q2432" s="54"/>
      <c r="R2432" s="54">
        <f>Data[[#This Row],[PERSOANE ÎNSCRISE ÎN LISTELE ELECTORALE (TURUL 1)            ]]+Data[[#This Row],[PERSOANE ÎNSCRISE ÎN LISTELE ELECTORALE (TURUL AL 2-LEA)]]</f>
        <v>1519</v>
      </c>
      <c r="S2432" s="54">
        <f>Data[[#This Row],[PERSOANE CARE AU PARTICIPAT LA VOT (TURUL 1)]]+Data[[#This Row],[PERSOANE CARE AU PARTICIPAT LA VOT  (TURUL AL 2-LEA)]]</f>
        <v>952</v>
      </c>
      <c r="T2432" s="41">
        <f>Data[[#This Row],[TOTAL CHELTUIELI LEI]]/Data[[#This Row],[NUMĂRUL PERSOANELOR ÎNSCRISE ÎN LISTELE ELECTORALE]]</f>
        <v>1.6319947333772218</v>
      </c>
      <c r="U2432" s="41">
        <f>Data[[#This Row],[TOTAL CHELTUIELI EURO]]/Data[[#This Row],[NUMĂRUL PERSOANELOR ÎNSCRISE ÎN LISTELE ELECTORALE]]</f>
        <v>0.33718202792860108</v>
      </c>
      <c r="V2432" s="41">
        <f>Data[[#This Row],[TOTAL CHELTUIELI LEI]]/Data[[#This Row],[NUMĂRUL PERSOANELOR CARE AU PARTICIPAT LA VOT]]</f>
        <v>2.6039915966386555</v>
      </c>
      <c r="W2432" s="41">
        <f>Data[[#This Row],[TOTAL CHELTUIELI EURO]]/Data[[#This Row],[NUMĂRUL PERSOANELOR CARE AU PARTICIPAT LA VOT]]</f>
        <v>0.53800367691548845</v>
      </c>
      <c r="X2432" s="43">
        <v>4.8400999999999996</v>
      </c>
      <c r="Y2432" s="114" t="s">
        <v>2894</v>
      </c>
      <c r="Z2432" s="44">
        <v>1</v>
      </c>
      <c r="AA2432" s="115" t="s">
        <v>3105</v>
      </c>
      <c r="AB2432" s="44">
        <v>0</v>
      </c>
      <c r="AC2432" s="45"/>
    </row>
    <row r="2433" spans="1:29" x14ac:dyDescent="0.2">
      <c r="A2433" s="37">
        <v>2432</v>
      </c>
      <c r="B2433" s="38" t="s">
        <v>566</v>
      </c>
      <c r="C2433" s="39" t="s">
        <v>2520</v>
      </c>
      <c r="D2433" s="40">
        <v>44101</v>
      </c>
      <c r="E2433" s="38">
        <v>1</v>
      </c>
      <c r="F2433" s="38"/>
      <c r="G2433" s="38" t="s">
        <v>2</v>
      </c>
      <c r="H2433" s="38" t="s">
        <v>2</v>
      </c>
      <c r="I2433" s="39">
        <v>7500</v>
      </c>
      <c r="J2433" s="39">
        <v>16644</v>
      </c>
      <c r="K2433" s="39">
        <v>0</v>
      </c>
      <c r="L2433" s="41">
        <f>SUM(Data[[#This Row],[CHELTUIELI DE PERSONAL LEI]:[CHELTUIELI DE CAPITAL (ACTIVE NEFINANCIARE ) LEI]])</f>
        <v>24144</v>
      </c>
      <c r="M2433" s="41">
        <f>Data[[#This Row],[TOTAL CHELTUIELI LEI]]/Data[[#This Row],[CURS VALUTAR EURO BNR 22 07 2020]]</f>
        <v>4988.3266874651354</v>
      </c>
      <c r="N2433" s="49">
        <v>4622</v>
      </c>
      <c r="O2433" s="54"/>
      <c r="P2433" s="54">
        <v>2033</v>
      </c>
      <c r="Q2433" s="54"/>
      <c r="R2433" s="54">
        <f>Data[[#This Row],[PERSOANE ÎNSCRISE ÎN LISTELE ELECTORALE (TURUL 1)            ]]+Data[[#This Row],[PERSOANE ÎNSCRISE ÎN LISTELE ELECTORALE (TURUL AL 2-LEA)]]</f>
        <v>4622</v>
      </c>
      <c r="S2433" s="54">
        <f>Data[[#This Row],[PERSOANE CARE AU PARTICIPAT LA VOT (TURUL 1)]]+Data[[#This Row],[PERSOANE CARE AU PARTICIPAT LA VOT  (TURUL AL 2-LEA)]]</f>
        <v>2033</v>
      </c>
      <c r="T2433" s="41">
        <f>Data[[#This Row],[TOTAL CHELTUIELI LEI]]/Data[[#This Row],[NUMĂRUL PERSOANELOR ÎNSCRISE ÎN LISTELE ELECTORALE]]</f>
        <v>5.2237126784941585</v>
      </c>
      <c r="U2433" s="41">
        <f>Data[[#This Row],[TOTAL CHELTUIELI EURO]]/Data[[#This Row],[NUMĂRUL PERSOANELOR ÎNSCRISE ÎN LISTELE ELECTORALE]]</f>
        <v>1.0792571803256459</v>
      </c>
      <c r="V2433" s="41">
        <f>Data[[#This Row],[TOTAL CHELTUIELI LEI]]/Data[[#This Row],[NUMĂRUL PERSOANELOR CARE AU PARTICIPAT LA VOT]]</f>
        <v>11.876045253320216</v>
      </c>
      <c r="W2433" s="41">
        <f>Data[[#This Row],[TOTAL CHELTUIELI EURO]]/Data[[#This Row],[NUMĂRUL PERSOANELOR CARE AU PARTICIPAT LA VOT]]</f>
        <v>2.4536776623045427</v>
      </c>
      <c r="X2433" s="43">
        <v>4.8400999999999996</v>
      </c>
      <c r="Y2433" s="114" t="s">
        <v>2892</v>
      </c>
      <c r="Z2433" s="44">
        <v>5</v>
      </c>
      <c r="AA2433" s="115" t="s">
        <v>3107</v>
      </c>
      <c r="AB2433" s="44">
        <v>1</v>
      </c>
      <c r="AC2433" s="45"/>
    </row>
    <row r="2434" spans="1:29" x14ac:dyDescent="0.2">
      <c r="A2434" s="37">
        <v>2433</v>
      </c>
      <c r="B2434" s="38" t="s">
        <v>566</v>
      </c>
      <c r="C2434" s="39" t="s">
        <v>2521</v>
      </c>
      <c r="D2434" s="40">
        <v>44101</v>
      </c>
      <c r="E2434" s="38">
        <v>1</v>
      </c>
      <c r="F2434" s="38"/>
      <c r="G2434" s="38" t="s">
        <v>2</v>
      </c>
      <c r="H2434" s="38" t="s">
        <v>2</v>
      </c>
      <c r="I2434" s="39">
        <v>1200</v>
      </c>
      <c r="J2434" s="39">
        <v>9090.19</v>
      </c>
      <c r="K2434" s="39">
        <v>0</v>
      </c>
      <c r="L2434" s="41">
        <f>SUM(Data[[#This Row],[CHELTUIELI DE PERSONAL LEI]:[CHELTUIELI DE CAPITAL (ACTIVE NEFINANCIARE ) LEI]])</f>
        <v>10290.19</v>
      </c>
      <c r="M2434" s="41">
        <f>Data[[#This Row],[TOTAL CHELTUIELI LEI]]/Data[[#This Row],[CURS VALUTAR EURO BNR 22 07 2020]]</f>
        <v>2126.0283878432265</v>
      </c>
      <c r="N2434" s="49">
        <v>3286</v>
      </c>
      <c r="O2434" s="54"/>
      <c r="P2434" s="54">
        <v>2333</v>
      </c>
      <c r="Q2434" s="54"/>
      <c r="R2434" s="54">
        <f>Data[[#This Row],[PERSOANE ÎNSCRISE ÎN LISTELE ELECTORALE (TURUL 1)            ]]+Data[[#This Row],[PERSOANE ÎNSCRISE ÎN LISTELE ELECTORALE (TURUL AL 2-LEA)]]</f>
        <v>3286</v>
      </c>
      <c r="S2434" s="54">
        <f>Data[[#This Row],[PERSOANE CARE AU PARTICIPAT LA VOT (TURUL 1)]]+Data[[#This Row],[PERSOANE CARE AU PARTICIPAT LA VOT  (TURUL AL 2-LEA)]]</f>
        <v>2333</v>
      </c>
      <c r="T2434" s="41">
        <f>Data[[#This Row],[TOTAL CHELTUIELI LEI]]/Data[[#This Row],[NUMĂRUL PERSOANELOR ÎNSCRISE ÎN LISTELE ELECTORALE]]</f>
        <v>3.1315246500304323</v>
      </c>
      <c r="U2434" s="41">
        <f>Data[[#This Row],[TOTAL CHELTUIELI EURO]]/Data[[#This Row],[NUMĂRUL PERSOANELOR ÎNSCRISE ÎN LISTELE ELECTORALE]]</f>
        <v>0.64699585752989242</v>
      </c>
      <c r="V2434" s="41">
        <f>Data[[#This Row],[TOTAL CHELTUIELI LEI]]/Data[[#This Row],[NUMĂRUL PERSOANELOR CARE AU PARTICIPAT LA VOT]]</f>
        <v>4.4107115302186033</v>
      </c>
      <c r="W2434" s="41">
        <f>Data[[#This Row],[TOTAL CHELTUIELI EURO]]/Data[[#This Row],[NUMĂRUL PERSOANELOR CARE AU PARTICIPAT LA VOT]]</f>
        <v>0.91128520696237736</v>
      </c>
      <c r="X2434" s="43">
        <v>4.8400999999999996</v>
      </c>
      <c r="Y2434" s="114" t="s">
        <v>2884</v>
      </c>
      <c r="Z2434" s="44">
        <v>3</v>
      </c>
      <c r="AA2434" s="115" t="s">
        <v>3105</v>
      </c>
      <c r="AB2434" s="44">
        <v>0</v>
      </c>
      <c r="AC2434" s="45"/>
    </row>
    <row r="2435" spans="1:29" x14ac:dyDescent="0.2">
      <c r="A2435" s="37">
        <v>2434</v>
      </c>
      <c r="B2435" s="38" t="s">
        <v>566</v>
      </c>
      <c r="C2435" s="39" t="s">
        <v>2522</v>
      </c>
      <c r="D2435" s="40">
        <v>44101</v>
      </c>
      <c r="E2435" s="38">
        <v>1</v>
      </c>
      <c r="F2435" s="38"/>
      <c r="G2435" s="38" t="s">
        <v>2</v>
      </c>
      <c r="H2435" s="38" t="s">
        <v>2</v>
      </c>
      <c r="I2435" s="39">
        <v>1500</v>
      </c>
      <c r="J2435" s="39">
        <v>12102.49</v>
      </c>
      <c r="K2435" s="39">
        <v>0</v>
      </c>
      <c r="L2435" s="41">
        <f>SUM(Data[[#This Row],[CHELTUIELI DE PERSONAL LEI]:[CHELTUIELI DE CAPITAL (ACTIVE NEFINANCIARE ) LEI]])</f>
        <v>13602.49</v>
      </c>
      <c r="M2435" s="41">
        <f>Data[[#This Row],[TOTAL CHELTUIELI LEI]]/Data[[#This Row],[CURS VALUTAR EURO BNR 22 07 2020]]</f>
        <v>2810.3737526084174</v>
      </c>
      <c r="N2435" s="49">
        <v>3133</v>
      </c>
      <c r="O2435" s="54"/>
      <c r="P2435" s="54">
        <v>1395</v>
      </c>
      <c r="Q2435" s="54"/>
      <c r="R2435" s="54">
        <f>Data[[#This Row],[PERSOANE ÎNSCRISE ÎN LISTELE ELECTORALE (TURUL 1)            ]]+Data[[#This Row],[PERSOANE ÎNSCRISE ÎN LISTELE ELECTORALE (TURUL AL 2-LEA)]]</f>
        <v>3133</v>
      </c>
      <c r="S2435" s="54">
        <f>Data[[#This Row],[PERSOANE CARE AU PARTICIPAT LA VOT (TURUL 1)]]+Data[[#This Row],[PERSOANE CARE AU PARTICIPAT LA VOT  (TURUL AL 2-LEA)]]</f>
        <v>1395</v>
      </c>
      <c r="T2435" s="41">
        <f>Data[[#This Row],[TOTAL CHELTUIELI LEI]]/Data[[#This Row],[NUMĂRUL PERSOANELOR ÎNSCRISE ÎN LISTELE ELECTORALE]]</f>
        <v>4.3416820938397702</v>
      </c>
      <c r="U2435" s="41">
        <f>Data[[#This Row],[TOTAL CHELTUIELI EURO]]/Data[[#This Row],[NUMĂRUL PERSOANELOR ÎNSCRISE ÎN LISTELE ELECTORALE]]</f>
        <v>0.89702322138794044</v>
      </c>
      <c r="V2435" s="41">
        <f>Data[[#This Row],[TOTAL CHELTUIELI LEI]]/Data[[#This Row],[NUMĂRUL PERSOANELOR CARE AU PARTICIPAT LA VOT]]</f>
        <v>9.7508888888888894</v>
      </c>
      <c r="W2435" s="41">
        <f>Data[[#This Row],[TOTAL CHELTUIELI EURO]]/Data[[#This Row],[NUMĂRUL PERSOANELOR CARE AU PARTICIPAT LA VOT]]</f>
        <v>2.0146048405795107</v>
      </c>
      <c r="X2435" s="43">
        <v>4.8400999999999996</v>
      </c>
      <c r="Y2435" s="114" t="s">
        <v>2895</v>
      </c>
      <c r="Z2435" s="44">
        <v>4</v>
      </c>
      <c r="AA2435" s="115" t="s">
        <v>3105</v>
      </c>
      <c r="AB2435" s="44">
        <v>0</v>
      </c>
      <c r="AC2435" s="45"/>
    </row>
    <row r="2436" spans="1:29" x14ac:dyDescent="0.2">
      <c r="A2436" s="37">
        <v>2435</v>
      </c>
      <c r="B2436" s="38" t="s">
        <v>566</v>
      </c>
      <c r="C2436" s="39" t="s">
        <v>2523</v>
      </c>
      <c r="D2436" s="40">
        <v>44101</v>
      </c>
      <c r="E2436" s="38">
        <v>1</v>
      </c>
      <c r="F2436" s="38"/>
      <c r="G2436" s="38" t="s">
        <v>2</v>
      </c>
      <c r="H2436" s="38" t="s">
        <v>2</v>
      </c>
      <c r="I2436" s="39">
        <v>1400</v>
      </c>
      <c r="J2436" s="39">
        <v>5670</v>
      </c>
      <c r="K2436" s="39">
        <v>0</v>
      </c>
      <c r="L2436" s="41">
        <f>SUM(Data[[#This Row],[CHELTUIELI DE PERSONAL LEI]:[CHELTUIELI DE CAPITAL (ACTIVE NEFINANCIARE ) LEI]])</f>
        <v>7070</v>
      </c>
      <c r="M2436" s="41">
        <f>Data[[#This Row],[TOTAL CHELTUIELI LEI]]/Data[[#This Row],[CURS VALUTAR EURO BNR 22 07 2020]]</f>
        <v>1460.7136216193881</v>
      </c>
      <c r="N2436" s="49">
        <v>4751</v>
      </c>
      <c r="O2436" s="54"/>
      <c r="P2436" s="54">
        <v>1910</v>
      </c>
      <c r="Q2436" s="54"/>
      <c r="R2436" s="54">
        <f>Data[[#This Row],[PERSOANE ÎNSCRISE ÎN LISTELE ELECTORALE (TURUL 1)            ]]+Data[[#This Row],[PERSOANE ÎNSCRISE ÎN LISTELE ELECTORALE (TURUL AL 2-LEA)]]</f>
        <v>4751</v>
      </c>
      <c r="S2436" s="54">
        <f>Data[[#This Row],[PERSOANE CARE AU PARTICIPAT LA VOT (TURUL 1)]]+Data[[#This Row],[PERSOANE CARE AU PARTICIPAT LA VOT  (TURUL AL 2-LEA)]]</f>
        <v>1910</v>
      </c>
      <c r="T2436" s="41">
        <f>Data[[#This Row],[TOTAL CHELTUIELI LEI]]/Data[[#This Row],[NUMĂRUL PERSOANELOR ÎNSCRISE ÎN LISTELE ELECTORALE]]</f>
        <v>1.4881077667859397</v>
      </c>
      <c r="U2436" s="41">
        <f>Data[[#This Row],[TOTAL CHELTUIELI EURO]]/Data[[#This Row],[NUMĂRUL PERSOANELOR ÎNSCRISE ÎN LISTELE ELECTORALE]]</f>
        <v>0.30745393003986277</v>
      </c>
      <c r="V2436" s="41">
        <f>Data[[#This Row],[TOTAL CHELTUIELI LEI]]/Data[[#This Row],[NUMĂRUL PERSOANELOR CARE AU PARTICIPAT LA VOT]]</f>
        <v>3.7015706806282722</v>
      </c>
      <c r="W2436" s="41">
        <f>Data[[#This Row],[TOTAL CHELTUIELI EURO]]/Data[[#This Row],[NUMĂRUL PERSOANELOR CARE AU PARTICIPAT LA VOT]]</f>
        <v>0.76477152964365869</v>
      </c>
      <c r="X2436" s="43">
        <v>4.8400999999999996</v>
      </c>
      <c r="Y2436" s="114" t="s">
        <v>2894</v>
      </c>
      <c r="Z2436" s="44">
        <v>1</v>
      </c>
      <c r="AA2436" s="115" t="s">
        <v>3105</v>
      </c>
      <c r="AB2436" s="44">
        <v>0</v>
      </c>
      <c r="AC2436" s="45"/>
    </row>
    <row r="2437" spans="1:29" x14ac:dyDescent="0.2">
      <c r="A2437" s="37">
        <v>2436</v>
      </c>
      <c r="B2437" s="38" t="s">
        <v>566</v>
      </c>
      <c r="C2437" s="39" t="s">
        <v>2524</v>
      </c>
      <c r="D2437" s="40">
        <v>44101</v>
      </c>
      <c r="E2437" s="38">
        <v>1</v>
      </c>
      <c r="F2437" s="38"/>
      <c r="G2437" s="38" t="s">
        <v>2</v>
      </c>
      <c r="H2437" s="38" t="s">
        <v>2</v>
      </c>
      <c r="I2437" s="39">
        <v>501</v>
      </c>
      <c r="J2437" s="39">
        <v>3809.3</v>
      </c>
      <c r="K2437" s="39">
        <v>0</v>
      </c>
      <c r="L2437" s="41">
        <f>SUM(Data[[#This Row],[CHELTUIELI DE PERSONAL LEI]:[CHELTUIELI DE CAPITAL (ACTIVE NEFINANCIARE ) LEI]])</f>
        <v>4310.3</v>
      </c>
      <c r="M2437" s="41">
        <f>Data[[#This Row],[TOTAL CHELTUIELI LEI]]/Data[[#This Row],[CURS VALUTAR EURO BNR 22 07 2020]]</f>
        <v>890.53945166422193</v>
      </c>
      <c r="N2437" s="49">
        <v>1262</v>
      </c>
      <c r="O2437" s="54"/>
      <c r="P2437" s="54">
        <v>716</v>
      </c>
      <c r="Q2437" s="54"/>
      <c r="R2437" s="54">
        <f>Data[[#This Row],[PERSOANE ÎNSCRISE ÎN LISTELE ELECTORALE (TURUL 1)            ]]+Data[[#This Row],[PERSOANE ÎNSCRISE ÎN LISTELE ELECTORALE (TURUL AL 2-LEA)]]</f>
        <v>1262</v>
      </c>
      <c r="S2437" s="54">
        <f>Data[[#This Row],[PERSOANE CARE AU PARTICIPAT LA VOT (TURUL 1)]]+Data[[#This Row],[PERSOANE CARE AU PARTICIPAT LA VOT  (TURUL AL 2-LEA)]]</f>
        <v>716</v>
      </c>
      <c r="T2437" s="41">
        <f>Data[[#This Row],[TOTAL CHELTUIELI LEI]]/Data[[#This Row],[NUMĂRUL PERSOANELOR ÎNSCRISE ÎN LISTELE ELECTORALE]]</f>
        <v>3.4154516640253569</v>
      </c>
      <c r="U2437" s="41">
        <f>Data[[#This Row],[TOTAL CHELTUIELI EURO]]/Data[[#This Row],[NUMĂRUL PERSOANELOR ÎNSCRISE ÎN LISTELE ELECTORALE]]</f>
        <v>0.70565725171491434</v>
      </c>
      <c r="V2437" s="41">
        <f>Data[[#This Row],[TOTAL CHELTUIELI LEI]]/Data[[#This Row],[NUMĂRUL PERSOANELOR CARE AU PARTICIPAT LA VOT]]</f>
        <v>6.0199720670391068</v>
      </c>
      <c r="W2437" s="41">
        <f>Data[[#This Row],[TOTAL CHELTUIELI EURO]]/Data[[#This Row],[NUMĂRUL PERSOANELOR CARE AU PARTICIPAT LA VOT]]</f>
        <v>1.2437701838885782</v>
      </c>
      <c r="X2437" s="43">
        <v>4.8400999999999996</v>
      </c>
      <c r="Y2437" s="114" t="s">
        <v>2884</v>
      </c>
      <c r="Z2437" s="44">
        <v>3</v>
      </c>
      <c r="AA2437" s="115" t="s">
        <v>3105</v>
      </c>
      <c r="AB2437" s="44">
        <v>0</v>
      </c>
      <c r="AC2437" s="45"/>
    </row>
    <row r="2438" spans="1:29" x14ac:dyDescent="0.2">
      <c r="A2438" s="37">
        <v>2437</v>
      </c>
      <c r="B2438" s="38" t="s">
        <v>566</v>
      </c>
      <c r="C2438" s="39" t="s">
        <v>129</v>
      </c>
      <c r="D2438" s="40">
        <v>44101</v>
      </c>
      <c r="E2438" s="38">
        <v>1</v>
      </c>
      <c r="F2438" s="38"/>
      <c r="G2438" s="38" t="s">
        <v>2</v>
      </c>
      <c r="H2438" s="38" t="s">
        <v>2</v>
      </c>
      <c r="I2438" s="39">
        <v>5100</v>
      </c>
      <c r="J2438" s="39">
        <v>9600</v>
      </c>
      <c r="K2438" s="39">
        <v>0</v>
      </c>
      <c r="L2438" s="41">
        <f>SUM(Data[[#This Row],[CHELTUIELI DE PERSONAL LEI]:[CHELTUIELI DE CAPITAL (ACTIVE NEFINANCIARE ) LEI]])</f>
        <v>14700</v>
      </c>
      <c r="M2438" s="41">
        <f>Data[[#This Row],[TOTAL CHELTUIELI LEI]]/Data[[#This Row],[CURS VALUTAR EURO BNR 22 07 2020]]</f>
        <v>3037.127332079916</v>
      </c>
      <c r="N2438" s="49">
        <v>3955</v>
      </c>
      <c r="O2438" s="54"/>
      <c r="P2438" s="54">
        <v>1609</v>
      </c>
      <c r="Q2438" s="54"/>
      <c r="R2438" s="54">
        <f>Data[[#This Row],[PERSOANE ÎNSCRISE ÎN LISTELE ELECTORALE (TURUL 1)            ]]+Data[[#This Row],[PERSOANE ÎNSCRISE ÎN LISTELE ELECTORALE (TURUL AL 2-LEA)]]</f>
        <v>3955</v>
      </c>
      <c r="S2438" s="54">
        <f>Data[[#This Row],[PERSOANE CARE AU PARTICIPAT LA VOT (TURUL 1)]]+Data[[#This Row],[PERSOANE CARE AU PARTICIPAT LA VOT  (TURUL AL 2-LEA)]]</f>
        <v>1609</v>
      </c>
      <c r="T2438" s="41">
        <f>Data[[#This Row],[TOTAL CHELTUIELI LEI]]/Data[[#This Row],[NUMĂRUL PERSOANELOR ÎNSCRISE ÎN LISTELE ELECTORALE]]</f>
        <v>3.7168141592920354</v>
      </c>
      <c r="U2438" s="41">
        <f>Data[[#This Row],[TOTAL CHELTUIELI EURO]]/Data[[#This Row],[NUMĂRUL PERSOANELOR ÎNSCRISE ÎN LISTELE ELECTORALE]]</f>
        <v>0.7679209436358827</v>
      </c>
      <c r="V2438" s="41">
        <f>Data[[#This Row],[TOTAL CHELTUIELI LEI]]/Data[[#This Row],[NUMĂRUL PERSOANELOR CARE AU PARTICIPAT LA VOT]]</f>
        <v>9.1361093847110002</v>
      </c>
      <c r="W2438" s="41">
        <f>Data[[#This Row],[TOTAL CHELTUIELI EURO]]/Data[[#This Row],[NUMĂRUL PERSOANELOR CARE AU PARTICIPAT LA VOT]]</f>
        <v>1.8875869062025581</v>
      </c>
      <c r="X2438" s="43">
        <v>4.8400999999999996</v>
      </c>
      <c r="Y2438" s="114" t="s">
        <v>2884</v>
      </c>
      <c r="Z2438" s="44">
        <v>3</v>
      </c>
      <c r="AA2438" s="115" t="s">
        <v>3105</v>
      </c>
      <c r="AB2438" s="44">
        <v>0</v>
      </c>
      <c r="AC2438" s="45"/>
    </row>
    <row r="2439" spans="1:29" x14ac:dyDescent="0.2">
      <c r="A2439" s="37">
        <v>2438</v>
      </c>
      <c r="B2439" s="38" t="s">
        <v>566</v>
      </c>
      <c r="C2439" s="39" t="s">
        <v>2525</v>
      </c>
      <c r="D2439" s="40">
        <v>44101</v>
      </c>
      <c r="E2439" s="38">
        <v>1</v>
      </c>
      <c r="F2439" s="38"/>
      <c r="G2439" s="38" t="s">
        <v>2</v>
      </c>
      <c r="H2439" s="38" t="s">
        <v>2</v>
      </c>
      <c r="I2439" s="39">
        <v>1800</v>
      </c>
      <c r="J2439" s="39">
        <v>5355</v>
      </c>
      <c r="K2439" s="39">
        <v>0</v>
      </c>
      <c r="L2439" s="41">
        <f>SUM(Data[[#This Row],[CHELTUIELI DE PERSONAL LEI]:[CHELTUIELI DE CAPITAL (ACTIVE NEFINANCIARE ) LEI]])</f>
        <v>7155</v>
      </c>
      <c r="M2439" s="41">
        <f>Data[[#This Row],[TOTAL CHELTUIELI LEI]]/Data[[#This Row],[CURS VALUTAR EURO BNR 22 07 2020]]</f>
        <v>1478.2752422470612</v>
      </c>
      <c r="N2439" s="49">
        <v>2040</v>
      </c>
      <c r="O2439" s="54"/>
      <c r="P2439" s="54">
        <v>745</v>
      </c>
      <c r="Q2439" s="54"/>
      <c r="R2439" s="54">
        <f>Data[[#This Row],[PERSOANE ÎNSCRISE ÎN LISTELE ELECTORALE (TURUL 1)            ]]+Data[[#This Row],[PERSOANE ÎNSCRISE ÎN LISTELE ELECTORALE (TURUL AL 2-LEA)]]</f>
        <v>2040</v>
      </c>
      <c r="S2439" s="54">
        <f>Data[[#This Row],[PERSOANE CARE AU PARTICIPAT LA VOT (TURUL 1)]]+Data[[#This Row],[PERSOANE CARE AU PARTICIPAT LA VOT  (TURUL AL 2-LEA)]]</f>
        <v>745</v>
      </c>
      <c r="T2439" s="41">
        <f>Data[[#This Row],[TOTAL CHELTUIELI LEI]]/Data[[#This Row],[NUMĂRUL PERSOANELOR ÎNSCRISE ÎN LISTELE ELECTORALE]]</f>
        <v>3.5073529411764706</v>
      </c>
      <c r="U2439" s="41">
        <f>Data[[#This Row],[TOTAL CHELTUIELI EURO]]/Data[[#This Row],[NUMĂRUL PERSOANELOR ÎNSCRISE ÎN LISTELE ELECTORALE]]</f>
        <v>0.72464472659169665</v>
      </c>
      <c r="V2439" s="41">
        <f>Data[[#This Row],[TOTAL CHELTUIELI LEI]]/Data[[#This Row],[NUMĂRUL PERSOANELOR CARE AU PARTICIPAT LA VOT]]</f>
        <v>9.6040268456375841</v>
      </c>
      <c r="W2439" s="41">
        <f>Data[[#This Row],[TOTAL CHELTUIELI EURO]]/Data[[#This Row],[NUMĂRUL PERSOANELOR CARE AU PARTICIPAT LA VOT]]</f>
        <v>1.9842620701302836</v>
      </c>
      <c r="X2439" s="43">
        <v>4.8400999999999996</v>
      </c>
      <c r="Y2439" s="114" t="s">
        <v>2884</v>
      </c>
      <c r="Z2439" s="44">
        <v>3</v>
      </c>
      <c r="AA2439" s="115" t="s">
        <v>3105</v>
      </c>
      <c r="AB2439" s="44">
        <v>0</v>
      </c>
      <c r="AC2439" s="45"/>
    </row>
    <row r="2440" spans="1:29" x14ac:dyDescent="0.2">
      <c r="A2440" s="37">
        <v>2439</v>
      </c>
      <c r="B2440" s="38" t="s">
        <v>566</v>
      </c>
      <c r="C2440" s="39" t="s">
        <v>2526</v>
      </c>
      <c r="D2440" s="40">
        <v>44101</v>
      </c>
      <c r="E2440" s="38">
        <v>1</v>
      </c>
      <c r="F2440" s="38"/>
      <c r="G2440" s="38" t="s">
        <v>2</v>
      </c>
      <c r="H2440" s="38" t="s">
        <v>2</v>
      </c>
      <c r="I2440" s="39">
        <v>1500</v>
      </c>
      <c r="J2440" s="39">
        <v>3753</v>
      </c>
      <c r="K2440" s="39">
        <v>0</v>
      </c>
      <c r="L2440" s="41">
        <f>SUM(Data[[#This Row],[CHELTUIELI DE PERSONAL LEI]:[CHELTUIELI DE CAPITAL (ACTIVE NEFINANCIARE ) LEI]])</f>
        <v>5253</v>
      </c>
      <c r="M2440" s="41">
        <f>Data[[#This Row],[TOTAL CHELTUIELI LEI]]/Data[[#This Row],[CURS VALUTAR EURO BNR 22 07 2020]]</f>
        <v>1085.3081547901904</v>
      </c>
      <c r="N2440" s="49">
        <v>2893</v>
      </c>
      <c r="O2440" s="54"/>
      <c r="P2440" s="54">
        <v>1594</v>
      </c>
      <c r="Q2440" s="54"/>
      <c r="R2440" s="54">
        <f>Data[[#This Row],[PERSOANE ÎNSCRISE ÎN LISTELE ELECTORALE (TURUL 1)            ]]+Data[[#This Row],[PERSOANE ÎNSCRISE ÎN LISTELE ELECTORALE (TURUL AL 2-LEA)]]</f>
        <v>2893</v>
      </c>
      <c r="S2440" s="54">
        <f>Data[[#This Row],[PERSOANE CARE AU PARTICIPAT LA VOT (TURUL 1)]]+Data[[#This Row],[PERSOANE CARE AU PARTICIPAT LA VOT  (TURUL AL 2-LEA)]]</f>
        <v>1594</v>
      </c>
      <c r="T2440" s="41">
        <f>Data[[#This Row],[TOTAL CHELTUIELI LEI]]/Data[[#This Row],[NUMĂRUL PERSOANELOR ÎNSCRISE ÎN LISTELE ELECTORALE]]</f>
        <v>1.8157621845834773</v>
      </c>
      <c r="U2440" s="41">
        <f>Data[[#This Row],[TOTAL CHELTUIELI EURO]]/Data[[#This Row],[NUMĂRUL PERSOANELOR ÎNSCRISE ÎN LISTELE ELECTORALE]]</f>
        <v>0.37514972512623246</v>
      </c>
      <c r="V2440" s="41">
        <f>Data[[#This Row],[TOTAL CHELTUIELI LEI]]/Data[[#This Row],[NUMĂRUL PERSOANELOR CARE AU PARTICIPAT LA VOT]]</f>
        <v>3.2954830614805521</v>
      </c>
      <c r="W2440" s="41">
        <f>Data[[#This Row],[TOTAL CHELTUIELI EURO]]/Data[[#This Row],[NUMĂRUL PERSOANELOR CARE AU PARTICIPAT LA VOT]]</f>
        <v>0.68087086247816209</v>
      </c>
      <c r="X2440" s="43">
        <v>4.8400999999999996</v>
      </c>
      <c r="Y2440" s="114" t="s">
        <v>2894</v>
      </c>
      <c r="Z2440" s="44">
        <v>1</v>
      </c>
      <c r="AA2440" s="115" t="s">
        <v>3105</v>
      </c>
      <c r="AB2440" s="44">
        <v>0</v>
      </c>
      <c r="AC2440" s="45"/>
    </row>
    <row r="2441" spans="1:29" x14ac:dyDescent="0.2">
      <c r="A2441" s="37">
        <v>2440</v>
      </c>
      <c r="B2441" s="38" t="s">
        <v>566</v>
      </c>
      <c r="C2441" s="39" t="s">
        <v>59</v>
      </c>
      <c r="D2441" s="40">
        <v>44101</v>
      </c>
      <c r="E2441" s="38">
        <v>1</v>
      </c>
      <c r="F2441" s="38"/>
      <c r="G2441" s="38" t="s">
        <v>2</v>
      </c>
      <c r="H2441" s="38" t="s">
        <v>2</v>
      </c>
      <c r="I2441" s="39">
        <v>4050</v>
      </c>
      <c r="J2441" s="39">
        <v>1412.76</v>
      </c>
      <c r="K2441" s="39">
        <v>0</v>
      </c>
      <c r="L2441" s="41">
        <f>SUM(Data[[#This Row],[CHELTUIELI DE PERSONAL LEI]:[CHELTUIELI DE CAPITAL (ACTIVE NEFINANCIARE ) LEI]])</f>
        <v>5462.76</v>
      </c>
      <c r="M2441" s="41">
        <f>Data[[#This Row],[TOTAL CHELTUIELI LEI]]/Data[[#This Row],[CURS VALUTAR EURO BNR 22 07 2020]]</f>
        <v>1128.6461023532572</v>
      </c>
      <c r="N2441" s="49">
        <v>2393</v>
      </c>
      <c r="O2441" s="54"/>
      <c r="P2441" s="54">
        <v>1222</v>
      </c>
      <c r="Q2441" s="54"/>
      <c r="R2441" s="54">
        <f>Data[[#This Row],[PERSOANE ÎNSCRISE ÎN LISTELE ELECTORALE (TURUL 1)            ]]+Data[[#This Row],[PERSOANE ÎNSCRISE ÎN LISTELE ELECTORALE (TURUL AL 2-LEA)]]</f>
        <v>2393</v>
      </c>
      <c r="S2441" s="54">
        <f>Data[[#This Row],[PERSOANE CARE AU PARTICIPAT LA VOT (TURUL 1)]]+Data[[#This Row],[PERSOANE CARE AU PARTICIPAT LA VOT  (TURUL AL 2-LEA)]]</f>
        <v>1222</v>
      </c>
      <c r="T2441" s="41">
        <f>Data[[#This Row],[TOTAL CHELTUIELI LEI]]/Data[[#This Row],[NUMĂRUL PERSOANELOR ÎNSCRISE ÎN LISTELE ELECTORALE]]</f>
        <v>2.2828081905557878</v>
      </c>
      <c r="U2441" s="41">
        <f>Data[[#This Row],[TOTAL CHELTUIELI EURO]]/Data[[#This Row],[NUMĂRUL PERSOANELOR ÎNSCRISE ÎN LISTELE ELECTORALE]]</f>
        <v>0.47164484009747482</v>
      </c>
      <c r="V2441" s="41">
        <f>Data[[#This Row],[TOTAL CHELTUIELI LEI]]/Data[[#This Row],[NUMĂRUL PERSOANELOR CARE AU PARTICIPAT LA VOT]]</f>
        <v>4.4703436988543377</v>
      </c>
      <c r="W2441" s="41">
        <f>Data[[#This Row],[TOTAL CHELTUIELI EURO]]/Data[[#This Row],[NUMĂRUL PERSOANELOR CARE AU PARTICIPAT LA VOT]]</f>
        <v>0.92360564840692083</v>
      </c>
      <c r="X2441" s="43">
        <v>4.8400999999999996</v>
      </c>
      <c r="Y2441" s="114" t="s">
        <v>2891</v>
      </c>
      <c r="Z2441" s="44">
        <v>2</v>
      </c>
      <c r="AA2441" s="115" t="s">
        <v>3105</v>
      </c>
      <c r="AB2441" s="44">
        <v>0</v>
      </c>
      <c r="AC2441" s="45"/>
    </row>
    <row r="2442" spans="1:29" x14ac:dyDescent="0.2">
      <c r="A2442" s="37">
        <v>2441</v>
      </c>
      <c r="B2442" s="38" t="s">
        <v>566</v>
      </c>
      <c r="C2442" s="39" t="s">
        <v>2527</v>
      </c>
      <c r="D2442" s="40">
        <v>44101</v>
      </c>
      <c r="E2442" s="38">
        <v>1</v>
      </c>
      <c r="F2442" s="38"/>
      <c r="G2442" s="38" t="s">
        <v>2</v>
      </c>
      <c r="H2442" s="38" t="s">
        <v>2</v>
      </c>
      <c r="I2442" s="39">
        <v>2000</v>
      </c>
      <c r="J2442" s="39">
        <v>3641.37</v>
      </c>
      <c r="K2442" s="39">
        <v>0</v>
      </c>
      <c r="L2442" s="41">
        <f>SUM(Data[[#This Row],[CHELTUIELI DE PERSONAL LEI]:[CHELTUIELI DE CAPITAL (ACTIVE NEFINANCIARE ) LEI]])</f>
        <v>5641.37</v>
      </c>
      <c r="M2442" s="41">
        <f>Data[[#This Row],[TOTAL CHELTUIELI LEI]]/Data[[#This Row],[CURS VALUTAR EURO BNR 22 07 2020]]</f>
        <v>1165.5482324745358</v>
      </c>
      <c r="N2442" s="49">
        <v>2583</v>
      </c>
      <c r="O2442" s="54"/>
      <c r="P2442" s="54">
        <v>1322</v>
      </c>
      <c r="Q2442" s="54"/>
      <c r="R2442" s="54">
        <f>Data[[#This Row],[PERSOANE ÎNSCRISE ÎN LISTELE ELECTORALE (TURUL 1)            ]]+Data[[#This Row],[PERSOANE ÎNSCRISE ÎN LISTELE ELECTORALE (TURUL AL 2-LEA)]]</f>
        <v>2583</v>
      </c>
      <c r="S2442" s="54">
        <f>Data[[#This Row],[PERSOANE CARE AU PARTICIPAT LA VOT (TURUL 1)]]+Data[[#This Row],[PERSOANE CARE AU PARTICIPAT LA VOT  (TURUL AL 2-LEA)]]</f>
        <v>1322</v>
      </c>
      <c r="T2442" s="41">
        <f>Data[[#This Row],[TOTAL CHELTUIELI LEI]]/Data[[#This Row],[NUMĂRUL PERSOANELOR ÎNSCRISE ÎN LISTELE ELECTORALE]]</f>
        <v>2.1840379403794037</v>
      </c>
      <c r="U2442" s="41">
        <f>Data[[#This Row],[TOTAL CHELTUIELI EURO]]/Data[[#This Row],[NUMĂRUL PERSOANELOR ÎNSCRISE ÎN LISTELE ELECTORALE]]</f>
        <v>0.45123818523985126</v>
      </c>
      <c r="V2442" s="41">
        <f>Data[[#This Row],[TOTAL CHELTUIELI LEI]]/Data[[#This Row],[NUMĂRUL PERSOANELOR CARE AU PARTICIPAT LA VOT]]</f>
        <v>4.2672995461422083</v>
      </c>
      <c r="W2442" s="41">
        <f>Data[[#This Row],[TOTAL CHELTUIELI EURO]]/Data[[#This Row],[NUMĂRUL PERSOANELOR CARE AU PARTICIPAT LA VOT]]</f>
        <v>0.88165524392930095</v>
      </c>
      <c r="X2442" s="43">
        <v>4.8400999999999996</v>
      </c>
      <c r="Y2442" s="114" t="s">
        <v>2891</v>
      </c>
      <c r="Z2442" s="44">
        <v>2</v>
      </c>
      <c r="AA2442" s="115" t="s">
        <v>3105</v>
      </c>
      <c r="AB2442" s="44">
        <v>0</v>
      </c>
      <c r="AC2442" s="45"/>
    </row>
    <row r="2443" spans="1:29" x14ac:dyDescent="0.2">
      <c r="A2443" s="37">
        <v>2442</v>
      </c>
      <c r="B2443" s="38" t="s">
        <v>566</v>
      </c>
      <c r="C2443" s="39" t="s">
        <v>1954</v>
      </c>
      <c r="D2443" s="40">
        <v>44101</v>
      </c>
      <c r="E2443" s="38">
        <v>1</v>
      </c>
      <c r="F2443" s="38"/>
      <c r="G2443" s="38" t="s">
        <v>2</v>
      </c>
      <c r="H2443" s="38" t="s">
        <v>2</v>
      </c>
      <c r="I2443" s="39">
        <v>1800</v>
      </c>
      <c r="J2443" s="39">
        <v>9945.9599999999991</v>
      </c>
      <c r="K2443" s="39">
        <v>0</v>
      </c>
      <c r="L2443" s="41">
        <f>SUM(Data[[#This Row],[CHELTUIELI DE PERSONAL LEI]:[CHELTUIELI DE CAPITAL (ACTIVE NEFINANCIARE ) LEI]])</f>
        <v>11745.96</v>
      </c>
      <c r="M2443" s="41">
        <f>Data[[#This Row],[TOTAL CHELTUIELI LEI]]/Data[[#This Row],[CURS VALUTAR EURO BNR 22 07 2020]]</f>
        <v>2426.801099150844</v>
      </c>
      <c r="N2443" s="49">
        <v>2832</v>
      </c>
      <c r="O2443" s="54"/>
      <c r="P2443" s="54">
        <v>1745</v>
      </c>
      <c r="Q2443" s="54"/>
      <c r="R2443" s="54">
        <f>Data[[#This Row],[PERSOANE ÎNSCRISE ÎN LISTELE ELECTORALE (TURUL 1)            ]]+Data[[#This Row],[PERSOANE ÎNSCRISE ÎN LISTELE ELECTORALE (TURUL AL 2-LEA)]]</f>
        <v>2832</v>
      </c>
      <c r="S2443" s="54">
        <f>Data[[#This Row],[PERSOANE CARE AU PARTICIPAT LA VOT (TURUL 1)]]+Data[[#This Row],[PERSOANE CARE AU PARTICIPAT LA VOT  (TURUL AL 2-LEA)]]</f>
        <v>1745</v>
      </c>
      <c r="T2443" s="41">
        <f>Data[[#This Row],[TOTAL CHELTUIELI LEI]]/Data[[#This Row],[NUMĂRUL PERSOANELOR ÎNSCRISE ÎN LISTELE ELECTORALE]]</f>
        <v>4.1475847457627113</v>
      </c>
      <c r="U2443" s="41">
        <f>Data[[#This Row],[TOTAL CHELTUIELI EURO]]/Data[[#This Row],[NUMĂRUL PERSOANELOR ÎNSCRISE ÎN LISTELE ELECTORALE]]</f>
        <v>0.85692129207303813</v>
      </c>
      <c r="V2443" s="41">
        <f>Data[[#This Row],[TOTAL CHELTUIELI LEI]]/Data[[#This Row],[NUMĂRUL PERSOANELOR CARE AU PARTICIPAT LA VOT]]</f>
        <v>6.7312091690544404</v>
      </c>
      <c r="W2443" s="41">
        <f>Data[[#This Row],[TOTAL CHELTUIELI EURO]]/Data[[#This Row],[NUMĂRUL PERSOANELOR CARE AU PARTICIPAT LA VOT]]</f>
        <v>1.390716962264094</v>
      </c>
      <c r="X2443" s="43">
        <v>4.8400999999999996</v>
      </c>
      <c r="Y2443" s="114" t="s">
        <v>2895</v>
      </c>
      <c r="Z2443" s="44">
        <v>4</v>
      </c>
      <c r="AA2443" s="115" t="s">
        <v>3105</v>
      </c>
      <c r="AB2443" s="44">
        <v>0</v>
      </c>
      <c r="AC2443" s="45"/>
    </row>
    <row r="2444" spans="1:29" x14ac:dyDescent="0.2">
      <c r="A2444" s="37">
        <v>2443</v>
      </c>
      <c r="B2444" s="38" t="s">
        <v>566</v>
      </c>
      <c r="C2444" s="39" t="s">
        <v>2528</v>
      </c>
      <c r="D2444" s="40">
        <v>44101</v>
      </c>
      <c r="E2444" s="38">
        <v>1</v>
      </c>
      <c r="F2444" s="38"/>
      <c r="G2444" s="38" t="s">
        <v>2</v>
      </c>
      <c r="H2444" s="38" t="s">
        <v>2</v>
      </c>
      <c r="I2444" s="39">
        <v>10500</v>
      </c>
      <c r="J2444" s="39">
        <v>15203.09</v>
      </c>
      <c r="K2444" s="39">
        <v>0</v>
      </c>
      <c r="L2444" s="41">
        <f>SUM(Data[[#This Row],[CHELTUIELI DE PERSONAL LEI]:[CHELTUIELI DE CAPITAL (ACTIVE NEFINANCIARE ) LEI]])</f>
        <v>25703.09</v>
      </c>
      <c r="M2444" s="41">
        <f>Data[[#This Row],[TOTAL CHELTUIELI LEI]]/Data[[#This Row],[CURS VALUTAR EURO BNR 22 07 2020]]</f>
        <v>5310.4460651639438</v>
      </c>
      <c r="N2444" s="49">
        <v>4456</v>
      </c>
      <c r="O2444" s="54"/>
      <c r="P2444" s="54">
        <v>2472</v>
      </c>
      <c r="Q2444" s="54"/>
      <c r="R2444" s="54">
        <f>Data[[#This Row],[PERSOANE ÎNSCRISE ÎN LISTELE ELECTORALE (TURUL 1)            ]]+Data[[#This Row],[PERSOANE ÎNSCRISE ÎN LISTELE ELECTORALE (TURUL AL 2-LEA)]]</f>
        <v>4456</v>
      </c>
      <c r="S2444" s="54">
        <f>Data[[#This Row],[PERSOANE CARE AU PARTICIPAT LA VOT (TURUL 1)]]+Data[[#This Row],[PERSOANE CARE AU PARTICIPAT LA VOT  (TURUL AL 2-LEA)]]</f>
        <v>2472</v>
      </c>
      <c r="T2444" s="41">
        <f>Data[[#This Row],[TOTAL CHELTUIELI LEI]]/Data[[#This Row],[NUMĂRUL PERSOANELOR ÎNSCRISE ÎN LISTELE ELECTORALE]]</f>
        <v>5.7681979353680433</v>
      </c>
      <c r="U2444" s="41">
        <f>Data[[#This Row],[TOTAL CHELTUIELI EURO]]/Data[[#This Row],[NUMĂRUL PERSOANELOR ÎNSCRISE ÎN LISTELE ELECTORALE]]</f>
        <v>1.1917518099560018</v>
      </c>
      <c r="V2444" s="41">
        <f>Data[[#This Row],[TOTAL CHELTUIELI LEI]]/Data[[#This Row],[NUMĂRUL PERSOANELOR CARE AU PARTICIPAT LA VOT]]</f>
        <v>10.397690129449838</v>
      </c>
      <c r="W2444" s="41">
        <f>Data[[#This Row],[TOTAL CHELTUIELI EURO]]/Data[[#This Row],[NUMĂRUL PERSOANELOR CARE AU PARTICIPAT LA VOT]]</f>
        <v>2.1482386994999771</v>
      </c>
      <c r="X2444" s="43">
        <v>4.8400999999999996</v>
      </c>
      <c r="Y2444" s="114" t="s">
        <v>2892</v>
      </c>
      <c r="Z2444" s="44">
        <v>5</v>
      </c>
      <c r="AA2444" s="115" t="s">
        <v>3107</v>
      </c>
      <c r="AB2444" s="44">
        <v>1</v>
      </c>
      <c r="AC2444" s="45"/>
    </row>
    <row r="2445" spans="1:29" x14ac:dyDescent="0.2">
      <c r="A2445" s="37">
        <v>2444</v>
      </c>
      <c r="B2445" s="38" t="s">
        <v>566</v>
      </c>
      <c r="C2445" s="39" t="s">
        <v>2529</v>
      </c>
      <c r="D2445" s="40">
        <v>44101</v>
      </c>
      <c r="E2445" s="38">
        <v>1</v>
      </c>
      <c r="F2445" s="38"/>
      <c r="G2445" s="38" t="s">
        <v>2</v>
      </c>
      <c r="H2445" s="38" t="s">
        <v>2</v>
      </c>
      <c r="I2445" s="39">
        <v>0</v>
      </c>
      <c r="J2445" s="39">
        <v>7241</v>
      </c>
      <c r="K2445" s="39">
        <v>0</v>
      </c>
      <c r="L2445" s="41">
        <f>SUM(Data[[#This Row],[CHELTUIELI DE PERSONAL LEI]:[CHELTUIELI DE CAPITAL (ACTIVE NEFINANCIARE ) LEI]])</f>
        <v>7241</v>
      </c>
      <c r="M2445" s="41">
        <f>Data[[#This Row],[TOTAL CHELTUIELI LEI]]/Data[[#This Row],[CURS VALUTAR EURO BNR 22 07 2020]]</f>
        <v>1496.043470176236</v>
      </c>
      <c r="N2445" s="49">
        <v>1351</v>
      </c>
      <c r="O2445" s="54"/>
      <c r="P2445" s="54">
        <v>982</v>
      </c>
      <c r="Q2445" s="54"/>
      <c r="R2445" s="54">
        <f>Data[[#This Row],[PERSOANE ÎNSCRISE ÎN LISTELE ELECTORALE (TURUL 1)            ]]+Data[[#This Row],[PERSOANE ÎNSCRISE ÎN LISTELE ELECTORALE (TURUL AL 2-LEA)]]</f>
        <v>1351</v>
      </c>
      <c r="S2445" s="54">
        <f>Data[[#This Row],[PERSOANE CARE AU PARTICIPAT LA VOT (TURUL 1)]]+Data[[#This Row],[PERSOANE CARE AU PARTICIPAT LA VOT  (TURUL AL 2-LEA)]]</f>
        <v>982</v>
      </c>
      <c r="T2445" s="41">
        <f>Data[[#This Row],[TOTAL CHELTUIELI LEI]]/Data[[#This Row],[NUMĂRUL PERSOANELOR ÎNSCRISE ÎN LISTELE ELECTORALE]]</f>
        <v>5.3597335307179863</v>
      </c>
      <c r="U2445" s="41">
        <f>Data[[#This Row],[TOTAL CHELTUIELI EURO]]/Data[[#This Row],[NUMĂRUL PERSOANELOR ÎNSCRISE ÎN LISTELE ELECTORALE]]</f>
        <v>1.107360081551618</v>
      </c>
      <c r="V2445" s="41">
        <f>Data[[#This Row],[TOTAL CHELTUIELI LEI]]/Data[[#This Row],[NUMĂRUL PERSOANELOR CARE AU PARTICIPAT LA VOT]]</f>
        <v>7.3737270875763752</v>
      </c>
      <c r="W2445" s="41">
        <f>Data[[#This Row],[TOTAL CHELTUIELI EURO]]/Data[[#This Row],[NUMĂRUL PERSOANELOR CARE AU PARTICIPAT LA VOT]]</f>
        <v>1.5234658555766152</v>
      </c>
      <c r="X2445" s="43">
        <v>4.8400999999999996</v>
      </c>
      <c r="Y2445" s="114" t="s">
        <v>2892</v>
      </c>
      <c r="Z2445" s="44">
        <v>5</v>
      </c>
      <c r="AA2445" s="115" t="s">
        <v>3107</v>
      </c>
      <c r="AB2445" s="44">
        <v>1</v>
      </c>
      <c r="AC2445" s="45"/>
    </row>
    <row r="2446" spans="1:29" x14ac:dyDescent="0.2">
      <c r="A2446" s="37">
        <v>2445</v>
      </c>
      <c r="B2446" s="38" t="s">
        <v>566</v>
      </c>
      <c r="C2446" s="39" t="s">
        <v>2530</v>
      </c>
      <c r="D2446" s="40">
        <v>44101</v>
      </c>
      <c r="E2446" s="38">
        <v>1</v>
      </c>
      <c r="F2446" s="38"/>
      <c r="G2446" s="38" t="s">
        <v>2</v>
      </c>
      <c r="H2446" s="38" t="s">
        <v>2</v>
      </c>
      <c r="I2446" s="39">
        <v>2400</v>
      </c>
      <c r="J2446" s="39">
        <v>13100</v>
      </c>
      <c r="K2446" s="39">
        <v>0</v>
      </c>
      <c r="L2446" s="41">
        <f>SUM(Data[[#This Row],[CHELTUIELI DE PERSONAL LEI]:[CHELTUIELI DE CAPITAL (ACTIVE NEFINANCIARE ) LEI]])</f>
        <v>15500</v>
      </c>
      <c r="M2446" s="41">
        <f>Data[[#This Row],[TOTAL CHELTUIELI LEI]]/Data[[#This Row],[CURS VALUTAR EURO BNR 22 07 2020]]</f>
        <v>3202.413173281544</v>
      </c>
      <c r="N2446" s="49">
        <v>4918</v>
      </c>
      <c r="O2446" s="54"/>
      <c r="P2446" s="54">
        <v>2375</v>
      </c>
      <c r="Q2446" s="54"/>
      <c r="R2446" s="54">
        <f>Data[[#This Row],[PERSOANE ÎNSCRISE ÎN LISTELE ELECTORALE (TURUL 1)            ]]+Data[[#This Row],[PERSOANE ÎNSCRISE ÎN LISTELE ELECTORALE (TURUL AL 2-LEA)]]</f>
        <v>4918</v>
      </c>
      <c r="S2446" s="54">
        <f>Data[[#This Row],[PERSOANE CARE AU PARTICIPAT LA VOT (TURUL 1)]]+Data[[#This Row],[PERSOANE CARE AU PARTICIPAT LA VOT  (TURUL AL 2-LEA)]]</f>
        <v>2375</v>
      </c>
      <c r="T2446" s="41">
        <f>Data[[#This Row],[TOTAL CHELTUIELI LEI]]/Data[[#This Row],[NUMĂRUL PERSOANELOR ÎNSCRISE ÎN LISTELE ELECTORALE]]</f>
        <v>3.1516876779178529</v>
      </c>
      <c r="U2446" s="41">
        <f>Data[[#This Row],[TOTAL CHELTUIELI EURO]]/Data[[#This Row],[NUMĂRUL PERSOANELOR ÎNSCRISE ÎN LISTELE ELECTORALE]]</f>
        <v>0.6511616863118227</v>
      </c>
      <c r="V2446" s="41">
        <f>Data[[#This Row],[TOTAL CHELTUIELI LEI]]/Data[[#This Row],[NUMĂRUL PERSOANELOR CARE AU PARTICIPAT LA VOT]]</f>
        <v>6.5263157894736841</v>
      </c>
      <c r="W2446" s="41">
        <f>Data[[#This Row],[TOTAL CHELTUIELI EURO]]/Data[[#This Row],[NUMĂRUL PERSOANELOR CARE AU PARTICIPAT LA VOT]]</f>
        <v>1.3483844940132816</v>
      </c>
      <c r="X2446" s="43">
        <v>4.8400999999999996</v>
      </c>
      <c r="Y2446" s="114" t="s">
        <v>2884</v>
      </c>
      <c r="Z2446" s="44">
        <v>3</v>
      </c>
      <c r="AA2446" s="115" t="s">
        <v>3105</v>
      </c>
      <c r="AB2446" s="44">
        <v>0</v>
      </c>
      <c r="AC2446" s="45"/>
    </row>
    <row r="2447" spans="1:29" x14ac:dyDescent="0.2">
      <c r="A2447" s="37">
        <v>2446</v>
      </c>
      <c r="B2447" s="38" t="s">
        <v>566</v>
      </c>
      <c r="C2447" s="39" t="s">
        <v>2531</v>
      </c>
      <c r="D2447" s="40">
        <v>44101</v>
      </c>
      <c r="E2447" s="38">
        <v>1</v>
      </c>
      <c r="F2447" s="38"/>
      <c r="G2447" s="38" t="s">
        <v>2</v>
      </c>
      <c r="H2447" s="38" t="s">
        <v>2</v>
      </c>
      <c r="I2447" s="39">
        <v>1500</v>
      </c>
      <c r="J2447" s="39">
        <v>7004.12</v>
      </c>
      <c r="K2447" s="39">
        <v>0</v>
      </c>
      <c r="L2447" s="41">
        <f>SUM(Data[[#This Row],[CHELTUIELI DE PERSONAL LEI]:[CHELTUIELI DE CAPITAL (ACTIVE NEFINANCIARE ) LEI]])</f>
        <v>8504.119999999999</v>
      </c>
      <c r="M2447" s="41">
        <f>Data[[#This Row],[TOTAL CHELTUIELI LEI]]/Data[[#This Row],[CURS VALUTAR EURO BNR 22 07 2020]]</f>
        <v>1757.0132848494866</v>
      </c>
      <c r="N2447" s="49">
        <v>3965</v>
      </c>
      <c r="O2447" s="54"/>
      <c r="P2447" s="54">
        <v>2546</v>
      </c>
      <c r="Q2447" s="54"/>
      <c r="R2447" s="54">
        <f>Data[[#This Row],[PERSOANE ÎNSCRISE ÎN LISTELE ELECTORALE (TURUL 1)            ]]+Data[[#This Row],[PERSOANE ÎNSCRISE ÎN LISTELE ELECTORALE (TURUL AL 2-LEA)]]</f>
        <v>3965</v>
      </c>
      <c r="S2447" s="54">
        <f>Data[[#This Row],[PERSOANE CARE AU PARTICIPAT LA VOT (TURUL 1)]]+Data[[#This Row],[PERSOANE CARE AU PARTICIPAT LA VOT  (TURUL AL 2-LEA)]]</f>
        <v>2546</v>
      </c>
      <c r="T2447" s="41">
        <f>Data[[#This Row],[TOTAL CHELTUIELI LEI]]/Data[[#This Row],[NUMĂRUL PERSOANELOR ÎNSCRISE ÎN LISTELE ELECTORALE]]</f>
        <v>2.1447969735182846</v>
      </c>
      <c r="U2447" s="41">
        <f>Data[[#This Row],[TOTAL CHELTUIELI EURO]]/Data[[#This Row],[NUMĂRUL PERSOANELOR ÎNSCRISE ÎN LISTELE ELECTORALE]]</f>
        <v>0.44313071496834466</v>
      </c>
      <c r="V2447" s="41">
        <f>Data[[#This Row],[TOTAL CHELTUIELI LEI]]/Data[[#This Row],[NUMĂRUL PERSOANELOR CARE AU PARTICIPAT LA VOT]]</f>
        <v>3.3401885310290647</v>
      </c>
      <c r="W2447" s="41">
        <f>Data[[#This Row],[TOTAL CHELTUIELI EURO]]/Data[[#This Row],[NUMĂRUL PERSOANELOR CARE AU PARTICIPAT LA VOT]]</f>
        <v>0.6901073389039617</v>
      </c>
      <c r="X2447" s="43">
        <v>4.8400999999999996</v>
      </c>
      <c r="Y2447" s="114" t="s">
        <v>2891</v>
      </c>
      <c r="Z2447" s="44">
        <v>2</v>
      </c>
      <c r="AA2447" s="115" t="s">
        <v>3105</v>
      </c>
      <c r="AB2447" s="44">
        <v>0</v>
      </c>
      <c r="AC2447" s="45"/>
    </row>
    <row r="2448" spans="1:29" x14ac:dyDescent="0.2">
      <c r="A2448" s="37">
        <v>2447</v>
      </c>
      <c r="B2448" s="38" t="s">
        <v>566</v>
      </c>
      <c r="C2448" s="39" t="s">
        <v>2532</v>
      </c>
      <c r="D2448" s="40">
        <v>44101</v>
      </c>
      <c r="E2448" s="38">
        <v>1</v>
      </c>
      <c r="F2448" s="38"/>
      <c r="G2448" s="38" t="s">
        <v>2</v>
      </c>
      <c r="H2448" s="38" t="s">
        <v>2</v>
      </c>
      <c r="I2448" s="39">
        <v>2000</v>
      </c>
      <c r="J2448" s="39">
        <v>9362.61</v>
      </c>
      <c r="K2448" s="39">
        <v>0</v>
      </c>
      <c r="L2448" s="41">
        <f>SUM(Data[[#This Row],[CHELTUIELI DE PERSONAL LEI]:[CHELTUIELI DE CAPITAL (ACTIVE NEFINANCIARE ) LEI]])</f>
        <v>11362.61</v>
      </c>
      <c r="M2448" s="41">
        <f>Data[[#This Row],[TOTAL CHELTUIELI LEI]]/Data[[#This Row],[CURS VALUTAR EURO BNR 22 07 2020]]</f>
        <v>2347.5981901200394</v>
      </c>
      <c r="N2448" s="49">
        <v>1006</v>
      </c>
      <c r="O2448" s="54"/>
      <c r="P2448" s="54">
        <v>482</v>
      </c>
      <c r="Q2448" s="54"/>
      <c r="R2448" s="54">
        <f>Data[[#This Row],[PERSOANE ÎNSCRISE ÎN LISTELE ELECTORALE (TURUL 1)            ]]+Data[[#This Row],[PERSOANE ÎNSCRISE ÎN LISTELE ELECTORALE (TURUL AL 2-LEA)]]</f>
        <v>1006</v>
      </c>
      <c r="S2448" s="54">
        <f>Data[[#This Row],[PERSOANE CARE AU PARTICIPAT LA VOT (TURUL 1)]]+Data[[#This Row],[PERSOANE CARE AU PARTICIPAT LA VOT  (TURUL AL 2-LEA)]]</f>
        <v>482</v>
      </c>
      <c r="T2448" s="41">
        <f>Data[[#This Row],[TOTAL CHELTUIELI LEI]]/Data[[#This Row],[NUMĂRUL PERSOANELOR ÎNSCRISE ÎN LISTELE ELECTORALE]]</f>
        <v>11.294840954274354</v>
      </c>
      <c r="U2448" s="41">
        <f>Data[[#This Row],[TOTAL CHELTUIELI EURO]]/Data[[#This Row],[NUMĂRUL PERSOANELOR ÎNSCRISE ÎN LISTELE ELECTORALE]]</f>
        <v>2.3335966104572954</v>
      </c>
      <c r="V2448" s="41">
        <f>Data[[#This Row],[TOTAL CHELTUIELI LEI]]/Data[[#This Row],[NUMĂRUL PERSOANELOR CARE AU PARTICIPAT LA VOT]]</f>
        <v>23.573879668049795</v>
      </c>
      <c r="W2448" s="41">
        <f>Data[[#This Row],[TOTAL CHELTUIELI EURO]]/Data[[#This Row],[NUMĂRUL PERSOANELOR CARE AU PARTICIPAT LA VOT]]</f>
        <v>4.8705356641494593</v>
      </c>
      <c r="X2448" s="43">
        <v>4.8400999999999996</v>
      </c>
      <c r="Y2448" s="114" t="s">
        <v>2888</v>
      </c>
      <c r="Z2448" s="44">
        <v>11</v>
      </c>
      <c r="AA2448" s="115" t="s">
        <v>3108</v>
      </c>
      <c r="AB2448" s="44">
        <v>2</v>
      </c>
      <c r="AC2448" s="45"/>
    </row>
    <row r="2449" spans="1:29" x14ac:dyDescent="0.2">
      <c r="A2449" s="37">
        <v>2448</v>
      </c>
      <c r="B2449" s="38" t="s">
        <v>566</v>
      </c>
      <c r="C2449" s="39" t="s">
        <v>2533</v>
      </c>
      <c r="D2449" s="40">
        <v>44101</v>
      </c>
      <c r="E2449" s="38">
        <v>1</v>
      </c>
      <c r="F2449" s="38"/>
      <c r="G2449" s="38" t="s">
        <v>2</v>
      </c>
      <c r="H2449" s="38" t="s">
        <v>2</v>
      </c>
      <c r="I2449" s="39">
        <v>6000</v>
      </c>
      <c r="J2449" s="39">
        <v>7651.18</v>
      </c>
      <c r="K2449" s="39">
        <v>0</v>
      </c>
      <c r="L2449" s="41">
        <f>SUM(Data[[#This Row],[CHELTUIELI DE PERSONAL LEI]:[CHELTUIELI DE CAPITAL (ACTIVE NEFINANCIARE ) LEI]])</f>
        <v>13651.18</v>
      </c>
      <c r="M2449" s="41">
        <f>Data[[#This Row],[TOTAL CHELTUIELI LEI]]/Data[[#This Row],[CURS VALUTAR EURO BNR 22 07 2020]]</f>
        <v>2820.4334621185517</v>
      </c>
      <c r="N2449" s="49">
        <v>3456</v>
      </c>
      <c r="O2449" s="54"/>
      <c r="P2449" s="54">
        <v>2226</v>
      </c>
      <c r="Q2449" s="54"/>
      <c r="R2449" s="54">
        <f>Data[[#This Row],[PERSOANE ÎNSCRISE ÎN LISTELE ELECTORALE (TURUL 1)            ]]+Data[[#This Row],[PERSOANE ÎNSCRISE ÎN LISTELE ELECTORALE (TURUL AL 2-LEA)]]</f>
        <v>3456</v>
      </c>
      <c r="S2449" s="54">
        <f>Data[[#This Row],[PERSOANE CARE AU PARTICIPAT LA VOT (TURUL 1)]]+Data[[#This Row],[PERSOANE CARE AU PARTICIPAT LA VOT  (TURUL AL 2-LEA)]]</f>
        <v>2226</v>
      </c>
      <c r="T2449" s="41">
        <f>Data[[#This Row],[TOTAL CHELTUIELI LEI]]/Data[[#This Row],[NUMĂRUL PERSOANELOR ÎNSCRISE ÎN LISTELE ELECTORALE]]</f>
        <v>3.949994212962963</v>
      </c>
      <c r="U2449" s="41">
        <f>Data[[#This Row],[TOTAL CHELTUIELI EURO]]/Data[[#This Row],[NUMĂRUL PERSOANELOR ÎNSCRISE ÎN LISTELE ELECTORALE]]</f>
        <v>0.8160976452889328</v>
      </c>
      <c r="V2449" s="41">
        <f>Data[[#This Row],[TOTAL CHELTUIELI LEI]]/Data[[#This Row],[NUMĂRUL PERSOANELOR CARE AU PARTICIPAT LA VOT]]</f>
        <v>6.1326055705300986</v>
      </c>
      <c r="W2449" s="41">
        <f>Data[[#This Row],[TOTAL CHELTUIELI EURO]]/Data[[#This Row],[NUMĂRUL PERSOANELOR CARE AU PARTICIPAT LA VOT]]</f>
        <v>1.2670410881035721</v>
      </c>
      <c r="X2449" s="43">
        <v>4.8400999999999996</v>
      </c>
      <c r="Y2449" s="114" t="s">
        <v>2884</v>
      </c>
      <c r="Z2449" s="44">
        <v>3</v>
      </c>
      <c r="AA2449" s="115" t="s">
        <v>3105</v>
      </c>
      <c r="AB2449" s="44">
        <v>0</v>
      </c>
      <c r="AC2449" s="45"/>
    </row>
    <row r="2450" spans="1:29" x14ac:dyDescent="0.2">
      <c r="A2450" s="37">
        <v>2449</v>
      </c>
      <c r="B2450" s="38" t="s">
        <v>566</v>
      </c>
      <c r="C2450" s="39" t="s">
        <v>2534</v>
      </c>
      <c r="D2450" s="40">
        <v>44101</v>
      </c>
      <c r="E2450" s="38">
        <v>1</v>
      </c>
      <c r="F2450" s="38"/>
      <c r="G2450" s="38" t="s">
        <v>2</v>
      </c>
      <c r="H2450" s="38" t="s">
        <v>2</v>
      </c>
      <c r="I2450" s="39">
        <v>1650</v>
      </c>
      <c r="J2450" s="39">
        <v>6282</v>
      </c>
      <c r="K2450" s="39">
        <v>0</v>
      </c>
      <c r="L2450" s="41">
        <f>SUM(Data[[#This Row],[CHELTUIELI DE PERSONAL LEI]:[CHELTUIELI DE CAPITAL (ACTIVE NEFINANCIARE ) LEI]])</f>
        <v>7932</v>
      </c>
      <c r="M2450" s="41">
        <f>Data[[#This Row],[TOTAL CHELTUIELI LEI]]/Data[[#This Row],[CURS VALUTAR EURO BNR 22 07 2020]]</f>
        <v>1638.8091155141424</v>
      </c>
      <c r="N2450" s="49">
        <v>1659</v>
      </c>
      <c r="O2450" s="54"/>
      <c r="P2450" s="54">
        <v>1042</v>
      </c>
      <c r="Q2450" s="54"/>
      <c r="R2450" s="54">
        <f>Data[[#This Row],[PERSOANE ÎNSCRISE ÎN LISTELE ELECTORALE (TURUL 1)            ]]+Data[[#This Row],[PERSOANE ÎNSCRISE ÎN LISTELE ELECTORALE (TURUL AL 2-LEA)]]</f>
        <v>1659</v>
      </c>
      <c r="S2450" s="54">
        <f>Data[[#This Row],[PERSOANE CARE AU PARTICIPAT LA VOT (TURUL 1)]]+Data[[#This Row],[PERSOANE CARE AU PARTICIPAT LA VOT  (TURUL AL 2-LEA)]]</f>
        <v>1042</v>
      </c>
      <c r="T2450" s="41">
        <f>Data[[#This Row],[TOTAL CHELTUIELI LEI]]/Data[[#This Row],[NUMĂRUL PERSOANELOR ÎNSCRISE ÎN LISTELE ELECTORALE]]</f>
        <v>4.7811934900542497</v>
      </c>
      <c r="U2450" s="41">
        <f>Data[[#This Row],[TOTAL CHELTUIELI EURO]]/Data[[#This Row],[NUMĂRUL PERSOANELOR ÎNSCRISE ÎN LISTELE ELECTORALE]]</f>
        <v>0.98782948493920575</v>
      </c>
      <c r="V2450" s="41">
        <f>Data[[#This Row],[TOTAL CHELTUIELI LEI]]/Data[[#This Row],[NUMĂRUL PERSOANELOR CARE AU PARTICIPAT LA VOT]]</f>
        <v>7.612284069097889</v>
      </c>
      <c r="W2450" s="41">
        <f>Data[[#This Row],[TOTAL CHELTUIELI EURO]]/Data[[#This Row],[NUMĂRUL PERSOANELOR CARE AU PARTICIPAT LA VOT]]</f>
        <v>1.5727534697832461</v>
      </c>
      <c r="X2450" s="43">
        <v>4.8400999999999996</v>
      </c>
      <c r="Y2450" s="114" t="s">
        <v>2895</v>
      </c>
      <c r="Z2450" s="44">
        <v>4</v>
      </c>
      <c r="AA2450" s="115" t="s">
        <v>3105</v>
      </c>
      <c r="AB2450" s="44">
        <v>0</v>
      </c>
      <c r="AC2450" s="45"/>
    </row>
    <row r="2451" spans="1:29" x14ac:dyDescent="0.2">
      <c r="A2451" s="37">
        <v>2450</v>
      </c>
      <c r="B2451" s="38" t="s">
        <v>566</v>
      </c>
      <c r="C2451" s="39" t="s">
        <v>2535</v>
      </c>
      <c r="D2451" s="40">
        <v>44101</v>
      </c>
      <c r="E2451" s="38">
        <v>1</v>
      </c>
      <c r="F2451" s="38"/>
      <c r="G2451" s="38" t="s">
        <v>2</v>
      </c>
      <c r="H2451" s="38" t="s">
        <v>2</v>
      </c>
      <c r="I2451" s="39">
        <v>0</v>
      </c>
      <c r="J2451" s="39">
        <v>16680.75</v>
      </c>
      <c r="K2451" s="39">
        <v>0</v>
      </c>
      <c r="L2451" s="41">
        <f>SUM(Data[[#This Row],[CHELTUIELI DE PERSONAL LEI]:[CHELTUIELI DE CAPITAL (ACTIVE NEFINANCIARE ) LEI]])</f>
        <v>16680.75</v>
      </c>
      <c r="M2451" s="41">
        <f>Data[[#This Row],[TOTAL CHELTUIELI LEI]]/Data[[#This Row],[CURS VALUTAR EURO BNR 22 07 2020]]</f>
        <v>3446.3647445300721</v>
      </c>
      <c r="N2451" s="49">
        <v>1754</v>
      </c>
      <c r="O2451" s="54"/>
      <c r="P2451" s="54">
        <v>1101</v>
      </c>
      <c r="Q2451" s="54"/>
      <c r="R2451" s="54">
        <f>Data[[#This Row],[PERSOANE ÎNSCRISE ÎN LISTELE ELECTORALE (TURUL 1)            ]]+Data[[#This Row],[PERSOANE ÎNSCRISE ÎN LISTELE ELECTORALE (TURUL AL 2-LEA)]]</f>
        <v>1754</v>
      </c>
      <c r="S2451" s="54">
        <f>Data[[#This Row],[PERSOANE CARE AU PARTICIPAT LA VOT (TURUL 1)]]+Data[[#This Row],[PERSOANE CARE AU PARTICIPAT LA VOT  (TURUL AL 2-LEA)]]</f>
        <v>1101</v>
      </c>
      <c r="T2451" s="41">
        <f>Data[[#This Row],[TOTAL CHELTUIELI LEI]]/Data[[#This Row],[NUMĂRUL PERSOANELOR ÎNSCRISE ÎN LISTELE ELECTORALE]]</f>
        <v>9.510119726339795</v>
      </c>
      <c r="U2451" s="41">
        <f>Data[[#This Row],[TOTAL CHELTUIELI EURO]]/Data[[#This Row],[NUMĂRUL PERSOANELOR ÎNSCRISE ÎN LISTELE ELECTORALE]]</f>
        <v>1.9648601736203375</v>
      </c>
      <c r="V2451" s="41">
        <f>Data[[#This Row],[TOTAL CHELTUIELI LEI]]/Data[[#This Row],[NUMĂRUL PERSOANELOR CARE AU PARTICIPAT LA VOT]]</f>
        <v>15.150544959128066</v>
      </c>
      <c r="W2451" s="41">
        <f>Data[[#This Row],[TOTAL CHELTUIELI EURO]]/Data[[#This Row],[NUMĂRUL PERSOANELOR CARE AU PARTICIPAT LA VOT]]</f>
        <v>3.1302132102907105</v>
      </c>
      <c r="X2451" s="43">
        <v>4.8400999999999996</v>
      </c>
      <c r="Y2451" s="114" t="s">
        <v>2887</v>
      </c>
      <c r="Z2451" s="44">
        <v>9</v>
      </c>
      <c r="AA2451" s="115" t="s">
        <v>3107</v>
      </c>
      <c r="AB2451" s="44">
        <v>1</v>
      </c>
      <c r="AC2451" s="45"/>
    </row>
    <row r="2452" spans="1:29" x14ac:dyDescent="0.2">
      <c r="A2452" s="37">
        <v>2451</v>
      </c>
      <c r="B2452" s="38" t="s">
        <v>566</v>
      </c>
      <c r="C2452" s="39" t="s">
        <v>2536</v>
      </c>
      <c r="D2452" s="40">
        <v>44101</v>
      </c>
      <c r="E2452" s="38">
        <v>1</v>
      </c>
      <c r="F2452" s="38"/>
      <c r="G2452" s="38" t="s">
        <v>2</v>
      </c>
      <c r="H2452" s="38" t="s">
        <v>2</v>
      </c>
      <c r="I2452" s="39">
        <v>2000</v>
      </c>
      <c r="J2452" s="39">
        <v>5285</v>
      </c>
      <c r="K2452" s="39">
        <v>0</v>
      </c>
      <c r="L2452" s="41">
        <f>SUM(Data[[#This Row],[CHELTUIELI DE PERSONAL LEI]:[CHELTUIELI DE CAPITAL (ACTIVE NEFINANCIARE ) LEI]])</f>
        <v>7285</v>
      </c>
      <c r="M2452" s="41">
        <f>Data[[#This Row],[TOTAL CHELTUIELI LEI]]/Data[[#This Row],[CURS VALUTAR EURO BNR 22 07 2020]]</f>
        <v>1505.1341914423258</v>
      </c>
      <c r="N2452" s="49">
        <v>2860</v>
      </c>
      <c r="O2452" s="54"/>
      <c r="P2452" s="54">
        <v>1320</v>
      </c>
      <c r="Q2452" s="54"/>
      <c r="R2452" s="54">
        <f>Data[[#This Row],[PERSOANE ÎNSCRISE ÎN LISTELE ELECTORALE (TURUL 1)            ]]+Data[[#This Row],[PERSOANE ÎNSCRISE ÎN LISTELE ELECTORALE (TURUL AL 2-LEA)]]</f>
        <v>2860</v>
      </c>
      <c r="S2452" s="54">
        <f>Data[[#This Row],[PERSOANE CARE AU PARTICIPAT LA VOT (TURUL 1)]]+Data[[#This Row],[PERSOANE CARE AU PARTICIPAT LA VOT  (TURUL AL 2-LEA)]]</f>
        <v>1320</v>
      </c>
      <c r="T2452" s="41">
        <f>Data[[#This Row],[TOTAL CHELTUIELI LEI]]/Data[[#This Row],[NUMĂRUL PERSOANELOR ÎNSCRISE ÎN LISTELE ELECTORALE]]</f>
        <v>2.5472027972027971</v>
      </c>
      <c r="U2452" s="41">
        <f>Data[[#This Row],[TOTAL CHELTUIELI EURO]]/Data[[#This Row],[NUMĂRUL PERSOANELOR ÎNSCRISE ÎN LISTELE ELECTORALE]]</f>
        <v>0.52627069630850554</v>
      </c>
      <c r="V2452" s="41">
        <f>Data[[#This Row],[TOTAL CHELTUIELI LEI]]/Data[[#This Row],[NUMĂRUL PERSOANELOR CARE AU PARTICIPAT LA VOT]]</f>
        <v>5.5189393939393936</v>
      </c>
      <c r="W2452" s="41">
        <f>Data[[#This Row],[TOTAL CHELTUIELI EURO]]/Data[[#This Row],[NUMĂRUL PERSOANELOR CARE AU PARTICIPAT LA VOT]]</f>
        <v>1.1402531753350953</v>
      </c>
      <c r="X2452" s="43">
        <v>4.8400999999999996</v>
      </c>
      <c r="Y2452" s="114" t="s">
        <v>2891</v>
      </c>
      <c r="Z2452" s="44">
        <v>2</v>
      </c>
      <c r="AA2452" s="115" t="s">
        <v>3105</v>
      </c>
      <c r="AB2452" s="44">
        <v>0</v>
      </c>
      <c r="AC2452" s="45"/>
    </row>
    <row r="2453" spans="1:29" x14ac:dyDescent="0.2">
      <c r="A2453" s="37">
        <v>2452</v>
      </c>
      <c r="B2453" s="38" t="s">
        <v>566</v>
      </c>
      <c r="C2453" s="39" t="s">
        <v>517</v>
      </c>
      <c r="D2453" s="40">
        <v>44101</v>
      </c>
      <c r="E2453" s="38">
        <v>1</v>
      </c>
      <c r="F2453" s="38"/>
      <c r="G2453" s="38" t="s">
        <v>2</v>
      </c>
      <c r="H2453" s="38" t="s">
        <v>2</v>
      </c>
      <c r="I2453" s="39">
        <v>7500</v>
      </c>
      <c r="J2453" s="39">
        <v>8877.98</v>
      </c>
      <c r="K2453" s="39">
        <v>0</v>
      </c>
      <c r="L2453" s="41">
        <f>SUM(Data[[#This Row],[CHELTUIELI DE PERSONAL LEI]:[CHELTUIELI DE CAPITAL (ACTIVE NEFINANCIARE ) LEI]])</f>
        <v>16377.98</v>
      </c>
      <c r="M2453" s="41">
        <f>Data[[#This Row],[TOTAL CHELTUIELI LEI]]/Data[[#This Row],[CURS VALUTAR EURO BNR 22 07 2020]]</f>
        <v>3383.8102518543005</v>
      </c>
      <c r="N2453" s="49">
        <v>1944</v>
      </c>
      <c r="O2453" s="54"/>
      <c r="P2453" s="54">
        <v>1320</v>
      </c>
      <c r="Q2453" s="54"/>
      <c r="R2453" s="54">
        <f>Data[[#This Row],[PERSOANE ÎNSCRISE ÎN LISTELE ELECTORALE (TURUL 1)            ]]+Data[[#This Row],[PERSOANE ÎNSCRISE ÎN LISTELE ELECTORALE (TURUL AL 2-LEA)]]</f>
        <v>1944</v>
      </c>
      <c r="S2453" s="54">
        <f>Data[[#This Row],[PERSOANE CARE AU PARTICIPAT LA VOT (TURUL 1)]]+Data[[#This Row],[PERSOANE CARE AU PARTICIPAT LA VOT  (TURUL AL 2-LEA)]]</f>
        <v>1320</v>
      </c>
      <c r="T2453" s="41">
        <f>Data[[#This Row],[TOTAL CHELTUIELI LEI]]/Data[[#This Row],[NUMĂRUL PERSOANELOR ÎNSCRISE ÎN LISTELE ELECTORALE]]</f>
        <v>8.4248868312757192</v>
      </c>
      <c r="U2453" s="41">
        <f>Data[[#This Row],[TOTAL CHELTUIELI EURO]]/Data[[#This Row],[NUMĂRUL PERSOANELOR ÎNSCRISE ÎN LISTELE ELECTORALE]]</f>
        <v>1.7406431336699077</v>
      </c>
      <c r="V2453" s="41">
        <f>Data[[#This Row],[TOTAL CHELTUIELI LEI]]/Data[[#This Row],[NUMĂRUL PERSOANELOR CARE AU PARTICIPAT LA VOT]]</f>
        <v>12.407560606060606</v>
      </c>
      <c r="W2453" s="41">
        <f>Data[[#This Row],[TOTAL CHELTUIELI EURO]]/Data[[#This Row],[NUMĂRUL PERSOANELOR CARE AU PARTICIPAT LA VOT]]</f>
        <v>2.5634926150411368</v>
      </c>
      <c r="X2453" s="43">
        <v>4.8400999999999996</v>
      </c>
      <c r="Y2453" s="114" t="s">
        <v>2896</v>
      </c>
      <c r="Z2453" s="44">
        <v>8</v>
      </c>
      <c r="AA2453" s="115" t="s">
        <v>3107</v>
      </c>
      <c r="AB2453" s="44">
        <v>1</v>
      </c>
      <c r="AC2453" s="45"/>
    </row>
    <row r="2454" spans="1:29" x14ac:dyDescent="0.2">
      <c r="A2454" s="37">
        <v>2453</v>
      </c>
      <c r="B2454" s="38" t="s">
        <v>566</v>
      </c>
      <c r="C2454" s="39" t="s">
        <v>2537</v>
      </c>
      <c r="D2454" s="40">
        <v>44101</v>
      </c>
      <c r="E2454" s="38">
        <v>1</v>
      </c>
      <c r="F2454" s="38"/>
      <c r="G2454" s="38" t="s">
        <v>2</v>
      </c>
      <c r="H2454" s="38" t="s">
        <v>2</v>
      </c>
      <c r="I2454" s="39">
        <v>1000</v>
      </c>
      <c r="J2454" s="39">
        <v>1665</v>
      </c>
      <c r="K2454" s="39">
        <v>0</v>
      </c>
      <c r="L2454" s="41">
        <f>SUM(Data[[#This Row],[CHELTUIELI DE PERSONAL LEI]:[CHELTUIELI DE CAPITAL (ACTIVE NEFINANCIARE ) LEI]])</f>
        <v>2665</v>
      </c>
      <c r="M2454" s="41">
        <f>Data[[#This Row],[TOTAL CHELTUIELI LEI]]/Data[[#This Row],[CURS VALUTAR EURO BNR 22 07 2020]]</f>
        <v>550.60845850292355</v>
      </c>
      <c r="N2454" s="49">
        <v>1565</v>
      </c>
      <c r="O2454" s="54"/>
      <c r="P2454" s="54">
        <v>1014</v>
      </c>
      <c r="Q2454" s="54"/>
      <c r="R2454" s="54">
        <f>Data[[#This Row],[PERSOANE ÎNSCRISE ÎN LISTELE ELECTORALE (TURUL 1)            ]]+Data[[#This Row],[PERSOANE ÎNSCRISE ÎN LISTELE ELECTORALE (TURUL AL 2-LEA)]]</f>
        <v>1565</v>
      </c>
      <c r="S2454" s="54">
        <f>Data[[#This Row],[PERSOANE CARE AU PARTICIPAT LA VOT (TURUL 1)]]+Data[[#This Row],[PERSOANE CARE AU PARTICIPAT LA VOT  (TURUL AL 2-LEA)]]</f>
        <v>1014</v>
      </c>
      <c r="T2454" s="41">
        <f>Data[[#This Row],[TOTAL CHELTUIELI LEI]]/Data[[#This Row],[NUMĂRUL PERSOANELOR ÎNSCRISE ÎN LISTELE ELECTORALE]]</f>
        <v>1.7028753993610224</v>
      </c>
      <c r="U2454" s="41">
        <f>Data[[#This Row],[TOTAL CHELTUIELI EURO]]/Data[[#This Row],[NUMĂRUL PERSOANELOR ÎNSCRISE ÎN LISTELE ELECTORALE]]</f>
        <v>0.35182649105618119</v>
      </c>
      <c r="V2454" s="41">
        <f>Data[[#This Row],[TOTAL CHELTUIELI LEI]]/Data[[#This Row],[NUMĂRUL PERSOANELOR CARE AU PARTICIPAT LA VOT]]</f>
        <v>2.6282051282051282</v>
      </c>
      <c r="W2454" s="41">
        <f>Data[[#This Row],[TOTAL CHELTUIELI EURO]]/Data[[#This Row],[NUMĂRUL PERSOANELOR CARE AU PARTICIPAT LA VOT]]</f>
        <v>0.54300636933227175</v>
      </c>
      <c r="X2454" s="43">
        <v>4.8400999999999996</v>
      </c>
      <c r="Y2454" s="114" t="s">
        <v>2894</v>
      </c>
      <c r="Z2454" s="44">
        <v>1</v>
      </c>
      <c r="AA2454" s="115" t="s">
        <v>3105</v>
      </c>
      <c r="AB2454" s="44">
        <v>0</v>
      </c>
      <c r="AC2454" s="45"/>
    </row>
    <row r="2455" spans="1:29" x14ac:dyDescent="0.2">
      <c r="A2455" s="37">
        <v>2454</v>
      </c>
      <c r="B2455" s="38" t="s">
        <v>566</v>
      </c>
      <c r="C2455" s="39" t="s">
        <v>2267</v>
      </c>
      <c r="D2455" s="40">
        <v>44101</v>
      </c>
      <c r="E2455" s="38">
        <v>1</v>
      </c>
      <c r="F2455" s="38"/>
      <c r="G2455" s="38" t="s">
        <v>2</v>
      </c>
      <c r="H2455" s="38" t="s">
        <v>2</v>
      </c>
      <c r="I2455" s="39">
        <v>800</v>
      </c>
      <c r="J2455" s="39">
        <v>10842</v>
      </c>
      <c r="K2455" s="39">
        <v>0</v>
      </c>
      <c r="L2455" s="41">
        <f>SUM(Data[[#This Row],[CHELTUIELI DE PERSONAL LEI]:[CHELTUIELI DE CAPITAL (ACTIVE NEFINANCIARE ) LEI]])</f>
        <v>11642</v>
      </c>
      <c r="M2455" s="41">
        <f>Data[[#This Row],[TOTAL CHELTUIELI LEI]]/Data[[#This Row],[CURS VALUTAR EURO BNR 22 07 2020]]</f>
        <v>2405.3222040866926</v>
      </c>
      <c r="N2455" s="49">
        <v>1273</v>
      </c>
      <c r="O2455" s="54"/>
      <c r="P2455" s="54">
        <v>819</v>
      </c>
      <c r="Q2455" s="54"/>
      <c r="R2455" s="54">
        <f>Data[[#This Row],[PERSOANE ÎNSCRISE ÎN LISTELE ELECTORALE (TURUL 1)            ]]+Data[[#This Row],[PERSOANE ÎNSCRISE ÎN LISTELE ELECTORALE (TURUL AL 2-LEA)]]</f>
        <v>1273</v>
      </c>
      <c r="S2455" s="54">
        <f>Data[[#This Row],[PERSOANE CARE AU PARTICIPAT LA VOT (TURUL 1)]]+Data[[#This Row],[PERSOANE CARE AU PARTICIPAT LA VOT  (TURUL AL 2-LEA)]]</f>
        <v>819</v>
      </c>
      <c r="T2455" s="41">
        <f>Data[[#This Row],[TOTAL CHELTUIELI LEI]]/Data[[#This Row],[NUMĂRUL PERSOANELOR ÎNSCRISE ÎN LISTELE ELECTORALE]]</f>
        <v>9.1453260015710924</v>
      </c>
      <c r="U2455" s="41">
        <f>Data[[#This Row],[TOTAL CHELTUIELI EURO]]/Data[[#This Row],[NUMĂRUL PERSOANELOR ÎNSCRISE ÎN LISTELE ELECTORALE]]</f>
        <v>1.8894911265409997</v>
      </c>
      <c r="V2455" s="41">
        <f>Data[[#This Row],[TOTAL CHELTUIELI LEI]]/Data[[#This Row],[NUMĂRUL PERSOANELOR CARE AU PARTICIPAT LA VOT]]</f>
        <v>14.214896214896214</v>
      </c>
      <c r="W2455" s="41">
        <f>Data[[#This Row],[TOTAL CHELTUIELI EURO]]/Data[[#This Row],[NUMĂRUL PERSOANELOR CARE AU PARTICIPAT LA VOT]]</f>
        <v>2.9369013480911996</v>
      </c>
      <c r="X2455" s="43">
        <v>4.8400999999999996</v>
      </c>
      <c r="Y2455" s="114" t="s">
        <v>2887</v>
      </c>
      <c r="Z2455" s="44">
        <v>9</v>
      </c>
      <c r="AA2455" s="115" t="s">
        <v>3107</v>
      </c>
      <c r="AB2455" s="44">
        <v>1</v>
      </c>
      <c r="AC2455" s="45"/>
    </row>
    <row r="2456" spans="1:29" x14ac:dyDescent="0.2">
      <c r="A2456" s="37">
        <v>2455</v>
      </c>
      <c r="B2456" s="38" t="s">
        <v>566</v>
      </c>
      <c r="C2456" s="39" t="s">
        <v>2538</v>
      </c>
      <c r="D2456" s="40">
        <v>44101</v>
      </c>
      <c r="E2456" s="38">
        <v>1</v>
      </c>
      <c r="F2456" s="38"/>
      <c r="G2456" s="38" t="s">
        <v>2</v>
      </c>
      <c r="H2456" s="38" t="s">
        <v>2</v>
      </c>
      <c r="I2456" s="39">
        <v>900</v>
      </c>
      <c r="J2456" s="39">
        <v>12092.83</v>
      </c>
      <c r="K2456" s="39">
        <v>0</v>
      </c>
      <c r="L2456" s="41">
        <f>SUM(Data[[#This Row],[CHELTUIELI DE PERSONAL LEI]:[CHELTUIELI DE CAPITAL (ACTIVE NEFINANCIARE ) LEI]])</f>
        <v>12992.83</v>
      </c>
      <c r="M2456" s="41">
        <f>Data[[#This Row],[TOTAL CHELTUIELI LEI]]/Data[[#This Row],[CURS VALUTAR EURO BNR 22 07 2020]]</f>
        <v>2684.4135451746865</v>
      </c>
      <c r="N2456" s="49">
        <v>1060</v>
      </c>
      <c r="O2456" s="54"/>
      <c r="P2456" s="54">
        <v>582</v>
      </c>
      <c r="Q2456" s="54"/>
      <c r="R2456" s="54">
        <f>Data[[#This Row],[PERSOANE ÎNSCRISE ÎN LISTELE ELECTORALE (TURUL 1)            ]]+Data[[#This Row],[PERSOANE ÎNSCRISE ÎN LISTELE ELECTORALE (TURUL AL 2-LEA)]]</f>
        <v>1060</v>
      </c>
      <c r="S2456" s="54">
        <f>Data[[#This Row],[PERSOANE CARE AU PARTICIPAT LA VOT (TURUL 1)]]+Data[[#This Row],[PERSOANE CARE AU PARTICIPAT LA VOT  (TURUL AL 2-LEA)]]</f>
        <v>582</v>
      </c>
      <c r="T2456" s="41">
        <f>Data[[#This Row],[TOTAL CHELTUIELI LEI]]/Data[[#This Row],[NUMĂRUL PERSOANELOR ÎNSCRISE ÎN LISTELE ELECTORALE]]</f>
        <v>12.257386792452831</v>
      </c>
      <c r="U2456" s="41">
        <f>Data[[#This Row],[TOTAL CHELTUIELI EURO]]/Data[[#This Row],[NUMĂRUL PERSOANELOR ÎNSCRISE ÎN LISTELE ELECTORALE]]</f>
        <v>2.5324656086553645</v>
      </c>
      <c r="V2456" s="41">
        <f>Data[[#This Row],[TOTAL CHELTUIELI LEI]]/Data[[#This Row],[NUMĂRUL PERSOANELOR CARE AU PARTICIPAT LA VOT]]</f>
        <v>22.324450171821304</v>
      </c>
      <c r="W2456" s="41">
        <f>Data[[#This Row],[TOTAL CHELTUIELI EURO]]/Data[[#This Row],[NUMĂRUL PERSOANELOR CARE AU PARTICIPAT LA VOT]]</f>
        <v>4.6123944075166436</v>
      </c>
      <c r="X2456" s="43">
        <v>4.8400999999999996</v>
      </c>
      <c r="Y2456" s="114" t="s">
        <v>2897</v>
      </c>
      <c r="Z2456" s="44">
        <v>12</v>
      </c>
      <c r="AA2456" s="115" t="s">
        <v>3108</v>
      </c>
      <c r="AB2456" s="44">
        <v>2</v>
      </c>
      <c r="AC2456" s="45"/>
    </row>
    <row r="2457" spans="1:29" x14ac:dyDescent="0.2">
      <c r="A2457" s="37">
        <v>2456</v>
      </c>
      <c r="B2457" s="38" t="s">
        <v>566</v>
      </c>
      <c r="C2457" s="39" t="s">
        <v>1816</v>
      </c>
      <c r="D2457" s="40">
        <v>44101</v>
      </c>
      <c r="E2457" s="38">
        <v>1</v>
      </c>
      <c r="F2457" s="38"/>
      <c r="G2457" s="38" t="s">
        <v>2</v>
      </c>
      <c r="H2457" s="38" t="s">
        <v>2</v>
      </c>
      <c r="I2457" s="39">
        <v>1200</v>
      </c>
      <c r="J2457" s="39">
        <v>11373</v>
      </c>
      <c r="K2457" s="39">
        <v>0</v>
      </c>
      <c r="L2457" s="41">
        <f>SUM(Data[[#This Row],[CHELTUIELI DE PERSONAL LEI]:[CHELTUIELI DE CAPITAL (ACTIVE NEFINANCIARE ) LEI]])</f>
        <v>12573</v>
      </c>
      <c r="M2457" s="41">
        <f>Data[[#This Row],[TOTAL CHELTUIELI LEI]]/Data[[#This Row],[CURS VALUTAR EURO BNR 22 07 2020]]</f>
        <v>2597.6736017850872</v>
      </c>
      <c r="N2457" s="49">
        <v>3549</v>
      </c>
      <c r="O2457" s="54"/>
      <c r="P2457" s="54">
        <v>1893</v>
      </c>
      <c r="Q2457" s="54"/>
      <c r="R2457" s="54">
        <f>Data[[#This Row],[PERSOANE ÎNSCRISE ÎN LISTELE ELECTORALE (TURUL 1)            ]]+Data[[#This Row],[PERSOANE ÎNSCRISE ÎN LISTELE ELECTORALE (TURUL AL 2-LEA)]]</f>
        <v>3549</v>
      </c>
      <c r="S2457" s="54">
        <f>Data[[#This Row],[PERSOANE CARE AU PARTICIPAT LA VOT (TURUL 1)]]+Data[[#This Row],[PERSOANE CARE AU PARTICIPAT LA VOT  (TURUL AL 2-LEA)]]</f>
        <v>1893</v>
      </c>
      <c r="T2457" s="41">
        <f>Data[[#This Row],[TOTAL CHELTUIELI LEI]]/Data[[#This Row],[NUMĂRUL PERSOANELOR ÎNSCRISE ÎN LISTELE ELECTORALE]]</f>
        <v>3.5426880811496195</v>
      </c>
      <c r="U2457" s="41">
        <f>Data[[#This Row],[TOTAL CHELTUIELI EURO]]/Data[[#This Row],[NUMĂRUL PERSOANELOR ÎNSCRISE ÎN LISTELE ELECTORALE]]</f>
        <v>0.73194522450974564</v>
      </c>
      <c r="V2457" s="41">
        <f>Data[[#This Row],[TOTAL CHELTUIELI LEI]]/Data[[#This Row],[NUMĂRUL PERSOANELOR CARE AU PARTICIPAT LA VOT]]</f>
        <v>6.6418383518225044</v>
      </c>
      <c r="W2457" s="41">
        <f>Data[[#This Row],[TOTAL CHELTUIELI EURO]]/Data[[#This Row],[NUMĂRUL PERSOANELOR CARE AU PARTICIPAT LA VOT]]</f>
        <v>1.3722522988827719</v>
      </c>
      <c r="X2457" s="43">
        <v>4.8400999999999996</v>
      </c>
      <c r="Y2457" s="114" t="s">
        <v>2884</v>
      </c>
      <c r="Z2457" s="44">
        <v>3</v>
      </c>
      <c r="AA2457" s="115" t="s">
        <v>3105</v>
      </c>
      <c r="AB2457" s="44">
        <v>0</v>
      </c>
      <c r="AC2457" s="45"/>
    </row>
    <row r="2458" spans="1:29" x14ac:dyDescent="0.2">
      <c r="A2458" s="37">
        <v>2457</v>
      </c>
      <c r="B2458" s="38" t="s">
        <v>566</v>
      </c>
      <c r="C2458" s="39" t="s">
        <v>2539</v>
      </c>
      <c r="D2458" s="40">
        <v>44101</v>
      </c>
      <c r="E2458" s="38">
        <v>1</v>
      </c>
      <c r="F2458" s="38"/>
      <c r="G2458" s="38" t="s">
        <v>2</v>
      </c>
      <c r="H2458" s="38" t="s">
        <v>2</v>
      </c>
      <c r="I2458" s="39">
        <v>2500</v>
      </c>
      <c r="J2458" s="39">
        <v>2076</v>
      </c>
      <c r="K2458" s="39">
        <v>0</v>
      </c>
      <c r="L2458" s="41">
        <f>SUM(Data[[#This Row],[CHELTUIELI DE PERSONAL LEI]:[CHELTUIELI DE CAPITAL (ACTIVE NEFINANCIARE ) LEI]])</f>
        <v>4576</v>
      </c>
      <c r="M2458" s="41">
        <f>Data[[#This Row],[TOTAL CHELTUIELI LEI]]/Data[[#This Row],[CURS VALUTAR EURO BNR 22 07 2020]]</f>
        <v>945.4350116733126</v>
      </c>
      <c r="N2458" s="49">
        <v>1893</v>
      </c>
      <c r="O2458" s="54"/>
      <c r="P2458" s="54">
        <v>1266</v>
      </c>
      <c r="Q2458" s="54"/>
      <c r="R2458" s="54">
        <f>Data[[#This Row],[PERSOANE ÎNSCRISE ÎN LISTELE ELECTORALE (TURUL 1)            ]]+Data[[#This Row],[PERSOANE ÎNSCRISE ÎN LISTELE ELECTORALE (TURUL AL 2-LEA)]]</f>
        <v>1893</v>
      </c>
      <c r="S2458" s="54">
        <f>Data[[#This Row],[PERSOANE CARE AU PARTICIPAT LA VOT (TURUL 1)]]+Data[[#This Row],[PERSOANE CARE AU PARTICIPAT LA VOT  (TURUL AL 2-LEA)]]</f>
        <v>1266</v>
      </c>
      <c r="T2458" s="41">
        <f>Data[[#This Row],[TOTAL CHELTUIELI LEI]]/Data[[#This Row],[NUMĂRUL PERSOANELOR ÎNSCRISE ÎN LISTELE ELECTORALE]]</f>
        <v>2.4173269941891178</v>
      </c>
      <c r="U2458" s="41">
        <f>Data[[#This Row],[TOTAL CHELTUIELI EURO]]/Data[[#This Row],[NUMĂRUL PERSOANELOR ÎNSCRISE ÎN LISTELE ELECTORALE]]</f>
        <v>0.49943740711743928</v>
      </c>
      <c r="V2458" s="41">
        <f>Data[[#This Row],[TOTAL CHELTUIELI LEI]]/Data[[#This Row],[NUMĂRUL PERSOANELOR CARE AU PARTICIPAT LA VOT]]</f>
        <v>3.6145339652448656</v>
      </c>
      <c r="W2458" s="41">
        <f>Data[[#This Row],[TOTAL CHELTUIELI EURO]]/Data[[#This Row],[NUMĂRUL PERSOANELOR CARE AU PARTICIPAT LA VOT]]</f>
        <v>0.74678910874669246</v>
      </c>
      <c r="X2458" s="43">
        <v>4.8400999999999996</v>
      </c>
      <c r="Y2458" s="114" t="s">
        <v>2891</v>
      </c>
      <c r="Z2458" s="44">
        <v>2</v>
      </c>
      <c r="AA2458" s="115" t="s">
        <v>3105</v>
      </c>
      <c r="AB2458" s="44">
        <v>0</v>
      </c>
      <c r="AC2458" s="45"/>
    </row>
    <row r="2459" spans="1:29" x14ac:dyDescent="0.2">
      <c r="A2459" s="37">
        <v>2458</v>
      </c>
      <c r="B2459" s="38" t="s">
        <v>566</v>
      </c>
      <c r="C2459" s="39" t="s">
        <v>2540</v>
      </c>
      <c r="D2459" s="40">
        <v>44101</v>
      </c>
      <c r="E2459" s="38">
        <v>1</v>
      </c>
      <c r="F2459" s="38"/>
      <c r="G2459" s="38" t="s">
        <v>2</v>
      </c>
      <c r="H2459" s="38" t="s">
        <v>2</v>
      </c>
      <c r="I2459" s="39">
        <v>3300</v>
      </c>
      <c r="J2459" s="39">
        <v>6405</v>
      </c>
      <c r="K2459" s="39">
        <v>0</v>
      </c>
      <c r="L2459" s="41">
        <f>SUM(Data[[#This Row],[CHELTUIELI DE PERSONAL LEI]:[CHELTUIELI DE CAPITAL (ACTIVE NEFINANCIARE ) LEI]])</f>
        <v>9705</v>
      </c>
      <c r="M2459" s="41">
        <f>Data[[#This Row],[TOTAL CHELTUIELI LEI]]/Data[[#This Row],[CURS VALUTAR EURO BNR 22 07 2020]]</f>
        <v>2005.1238610772507</v>
      </c>
      <c r="N2459" s="49">
        <v>2221</v>
      </c>
      <c r="O2459" s="54"/>
      <c r="P2459" s="54">
        <v>1110</v>
      </c>
      <c r="Q2459" s="54"/>
      <c r="R2459" s="54">
        <f>Data[[#This Row],[PERSOANE ÎNSCRISE ÎN LISTELE ELECTORALE (TURUL 1)            ]]+Data[[#This Row],[PERSOANE ÎNSCRISE ÎN LISTELE ELECTORALE (TURUL AL 2-LEA)]]</f>
        <v>2221</v>
      </c>
      <c r="S2459" s="54">
        <f>Data[[#This Row],[PERSOANE CARE AU PARTICIPAT LA VOT (TURUL 1)]]+Data[[#This Row],[PERSOANE CARE AU PARTICIPAT LA VOT  (TURUL AL 2-LEA)]]</f>
        <v>1110</v>
      </c>
      <c r="T2459" s="41">
        <f>Data[[#This Row],[TOTAL CHELTUIELI LEI]]/Data[[#This Row],[NUMĂRUL PERSOANELOR ÎNSCRISE ÎN LISTELE ELECTORALE]]</f>
        <v>4.3696533093201264</v>
      </c>
      <c r="U2459" s="41">
        <f>Data[[#This Row],[TOTAL CHELTUIELI EURO]]/Data[[#This Row],[NUMĂRUL PERSOANELOR ÎNSCRISE ÎN LISTELE ELECTORALE]]</f>
        <v>0.90280227873806873</v>
      </c>
      <c r="V2459" s="41">
        <f>Data[[#This Row],[TOTAL CHELTUIELI LEI]]/Data[[#This Row],[NUMĂRUL PERSOANELOR CARE AU PARTICIPAT LA VOT]]</f>
        <v>8.7432432432432439</v>
      </c>
      <c r="W2459" s="41">
        <f>Data[[#This Row],[TOTAL CHELTUIELI EURO]]/Data[[#This Row],[NUMĂRUL PERSOANELOR CARE AU PARTICIPAT LA VOT]]</f>
        <v>1.806417892862388</v>
      </c>
      <c r="X2459" s="43">
        <v>4.8400999999999996</v>
      </c>
      <c r="Y2459" s="114" t="s">
        <v>2895</v>
      </c>
      <c r="Z2459" s="44">
        <v>4</v>
      </c>
      <c r="AA2459" s="115" t="s">
        <v>3105</v>
      </c>
      <c r="AB2459" s="44">
        <v>0</v>
      </c>
      <c r="AC2459" s="45"/>
    </row>
    <row r="2460" spans="1:29" x14ac:dyDescent="0.2">
      <c r="A2460" s="37">
        <v>2459</v>
      </c>
      <c r="B2460" s="38" t="s">
        <v>566</v>
      </c>
      <c r="C2460" s="39" t="s">
        <v>2541</v>
      </c>
      <c r="D2460" s="40">
        <v>44101</v>
      </c>
      <c r="E2460" s="38">
        <v>1</v>
      </c>
      <c r="F2460" s="38"/>
      <c r="G2460" s="38" t="s">
        <v>2</v>
      </c>
      <c r="H2460" s="38" t="s">
        <v>2</v>
      </c>
      <c r="I2460" s="39">
        <v>12495.29</v>
      </c>
      <c r="J2460" s="39">
        <v>5000</v>
      </c>
      <c r="K2460" s="39">
        <v>0</v>
      </c>
      <c r="L2460" s="41">
        <f>SUM(Data[[#This Row],[CHELTUIELI DE PERSONAL LEI]:[CHELTUIELI DE CAPITAL (ACTIVE NEFINANCIARE ) LEI]])</f>
        <v>17495.29</v>
      </c>
      <c r="M2460" s="41">
        <f>Data[[#This Row],[TOTAL CHELTUIELI LEI]]/Data[[#This Row],[CURS VALUTAR EURO BNR 22 07 2020]]</f>
        <v>3614.6546558955397</v>
      </c>
      <c r="N2460" s="49">
        <v>1074</v>
      </c>
      <c r="O2460" s="54"/>
      <c r="P2460" s="54">
        <v>753</v>
      </c>
      <c r="Q2460" s="54"/>
      <c r="R2460" s="54">
        <f>Data[[#This Row],[PERSOANE ÎNSCRISE ÎN LISTELE ELECTORALE (TURUL 1)            ]]+Data[[#This Row],[PERSOANE ÎNSCRISE ÎN LISTELE ELECTORALE (TURUL AL 2-LEA)]]</f>
        <v>1074</v>
      </c>
      <c r="S2460" s="54">
        <f>Data[[#This Row],[PERSOANE CARE AU PARTICIPAT LA VOT (TURUL 1)]]+Data[[#This Row],[PERSOANE CARE AU PARTICIPAT LA VOT  (TURUL AL 2-LEA)]]</f>
        <v>753</v>
      </c>
      <c r="T2460" s="41">
        <f>Data[[#This Row],[TOTAL CHELTUIELI LEI]]/Data[[#This Row],[NUMĂRUL PERSOANELOR ÎNSCRISE ÎN LISTELE ELECTORALE]]</f>
        <v>16.289841713221602</v>
      </c>
      <c r="U2460" s="41">
        <f>Data[[#This Row],[TOTAL CHELTUIELI EURO]]/Data[[#This Row],[NUMĂRUL PERSOANELOR ÎNSCRISE ÎN LISTELE ELECTORALE]]</f>
        <v>3.3656002382640033</v>
      </c>
      <c r="V2460" s="41">
        <f>Data[[#This Row],[TOTAL CHELTUIELI LEI]]/Data[[#This Row],[NUMĂRUL PERSOANELOR CARE AU PARTICIPAT LA VOT]]</f>
        <v>23.234116865869854</v>
      </c>
      <c r="W2460" s="41">
        <f>Data[[#This Row],[TOTAL CHELTUIELI EURO]]/Data[[#This Row],[NUMĂRUL PERSOANELOR CARE AU PARTICIPAT LA VOT]]</f>
        <v>4.8003381884402918</v>
      </c>
      <c r="X2460" s="43">
        <v>4.8400999999999996</v>
      </c>
      <c r="Y2460" s="114" t="s">
        <v>2920</v>
      </c>
      <c r="Z2460" s="44">
        <v>16</v>
      </c>
      <c r="AA2460" s="115" t="s">
        <v>3106</v>
      </c>
      <c r="AB2460" s="44">
        <v>3</v>
      </c>
      <c r="AC2460" s="45"/>
    </row>
    <row r="2461" spans="1:29" x14ac:dyDescent="0.2">
      <c r="A2461" s="37">
        <v>2460</v>
      </c>
      <c r="B2461" s="38" t="s">
        <v>566</v>
      </c>
      <c r="C2461" s="39" t="s">
        <v>2542</v>
      </c>
      <c r="D2461" s="40">
        <v>44101</v>
      </c>
      <c r="E2461" s="38">
        <v>1</v>
      </c>
      <c r="F2461" s="38"/>
      <c r="G2461" s="38" t="s">
        <v>2</v>
      </c>
      <c r="H2461" s="38" t="s">
        <v>2</v>
      </c>
      <c r="I2461" s="39">
        <v>0</v>
      </c>
      <c r="J2461" s="39">
        <v>9042.66</v>
      </c>
      <c r="K2461" s="39">
        <v>0</v>
      </c>
      <c r="L2461" s="41">
        <f>SUM(Data[[#This Row],[CHELTUIELI DE PERSONAL LEI]:[CHELTUIELI DE CAPITAL (ACTIVE NEFINANCIARE ) LEI]])</f>
        <v>9042.66</v>
      </c>
      <c r="M2461" s="41">
        <f>Data[[#This Row],[TOTAL CHELTUIELI LEI]]/Data[[#This Row],[CURS VALUTAR EURO BNR 22 07 2020]]</f>
        <v>1868.2795810003927</v>
      </c>
      <c r="N2461" s="49">
        <v>1839</v>
      </c>
      <c r="O2461" s="54"/>
      <c r="P2461" s="54">
        <v>1109</v>
      </c>
      <c r="Q2461" s="54"/>
      <c r="R2461" s="54">
        <f>Data[[#This Row],[PERSOANE ÎNSCRISE ÎN LISTELE ELECTORALE (TURUL 1)            ]]+Data[[#This Row],[PERSOANE ÎNSCRISE ÎN LISTELE ELECTORALE (TURUL AL 2-LEA)]]</f>
        <v>1839</v>
      </c>
      <c r="S2461" s="54">
        <f>Data[[#This Row],[PERSOANE CARE AU PARTICIPAT LA VOT (TURUL 1)]]+Data[[#This Row],[PERSOANE CARE AU PARTICIPAT LA VOT  (TURUL AL 2-LEA)]]</f>
        <v>1109</v>
      </c>
      <c r="T2461" s="41">
        <f>Data[[#This Row],[TOTAL CHELTUIELI LEI]]/Data[[#This Row],[NUMĂRUL PERSOANELOR ÎNSCRISE ÎN LISTELE ELECTORALE]]</f>
        <v>4.9171615008156602</v>
      </c>
      <c r="U2461" s="41">
        <f>Data[[#This Row],[TOTAL CHELTUIELI EURO]]/Data[[#This Row],[NUMĂRUL PERSOANELOR ÎNSCRISE ÎN LISTELE ELECTORALE]]</f>
        <v>1.0159214687332205</v>
      </c>
      <c r="V2461" s="41">
        <f>Data[[#This Row],[TOTAL CHELTUIELI LEI]]/Data[[#This Row],[NUMĂRUL PERSOANELOR CARE AU PARTICIPAT LA VOT]]</f>
        <v>8.1538863841298461</v>
      </c>
      <c r="W2461" s="41">
        <f>Data[[#This Row],[TOTAL CHELTUIELI EURO]]/Data[[#This Row],[NUMĂRUL PERSOANELOR CARE AU PARTICIPAT LA VOT]]</f>
        <v>1.6846524625792541</v>
      </c>
      <c r="X2461" s="43">
        <v>4.8400999999999996</v>
      </c>
      <c r="Y2461" s="114" t="s">
        <v>2895</v>
      </c>
      <c r="Z2461" s="44">
        <v>4</v>
      </c>
      <c r="AA2461" s="115" t="s">
        <v>3107</v>
      </c>
      <c r="AB2461" s="44">
        <v>1</v>
      </c>
      <c r="AC2461" s="45"/>
    </row>
    <row r="2462" spans="1:29" x14ac:dyDescent="0.2">
      <c r="A2462" s="37">
        <v>2461</v>
      </c>
      <c r="B2462" s="38" t="s">
        <v>566</v>
      </c>
      <c r="C2462" s="39" t="s">
        <v>2543</v>
      </c>
      <c r="D2462" s="40">
        <v>44101</v>
      </c>
      <c r="E2462" s="38">
        <v>1</v>
      </c>
      <c r="F2462" s="38"/>
      <c r="G2462" s="38" t="s">
        <v>2</v>
      </c>
      <c r="H2462" s="38" t="s">
        <v>2</v>
      </c>
      <c r="I2462" s="39">
        <v>1755</v>
      </c>
      <c r="J2462" s="39">
        <v>8070</v>
      </c>
      <c r="K2462" s="39">
        <v>0</v>
      </c>
      <c r="L2462" s="41">
        <f>SUM(Data[[#This Row],[CHELTUIELI DE PERSONAL LEI]:[CHELTUIELI DE CAPITAL (ACTIVE NEFINANCIARE ) LEI]])</f>
        <v>9825</v>
      </c>
      <c r="M2462" s="41">
        <f>Data[[#This Row],[TOTAL CHELTUIELI LEI]]/Data[[#This Row],[CURS VALUTAR EURO BNR 22 07 2020]]</f>
        <v>2029.9167372574948</v>
      </c>
      <c r="N2462" s="49">
        <v>691</v>
      </c>
      <c r="O2462" s="54"/>
      <c r="P2462" s="54">
        <v>325</v>
      </c>
      <c r="Q2462" s="54"/>
      <c r="R2462" s="54">
        <f>Data[[#This Row],[PERSOANE ÎNSCRISE ÎN LISTELE ELECTORALE (TURUL 1)            ]]+Data[[#This Row],[PERSOANE ÎNSCRISE ÎN LISTELE ELECTORALE (TURUL AL 2-LEA)]]</f>
        <v>691</v>
      </c>
      <c r="S2462" s="54">
        <f>Data[[#This Row],[PERSOANE CARE AU PARTICIPAT LA VOT (TURUL 1)]]+Data[[#This Row],[PERSOANE CARE AU PARTICIPAT LA VOT  (TURUL AL 2-LEA)]]</f>
        <v>325</v>
      </c>
      <c r="T2462" s="41">
        <f>Data[[#This Row],[TOTAL CHELTUIELI LEI]]/Data[[#This Row],[NUMĂRUL PERSOANELOR ÎNSCRISE ÎN LISTELE ELECTORALE]]</f>
        <v>14.218523878437047</v>
      </c>
      <c r="U2462" s="41">
        <f>Data[[#This Row],[TOTAL CHELTUIELI EURO]]/Data[[#This Row],[NUMĂRUL PERSOANELOR ÎNSCRISE ÎN LISTELE ELECTORALE]]</f>
        <v>2.9376508498661287</v>
      </c>
      <c r="V2462" s="41">
        <f>Data[[#This Row],[TOTAL CHELTUIELI LEI]]/Data[[#This Row],[NUMĂRUL PERSOANELOR CARE AU PARTICIPAT LA VOT]]</f>
        <v>30.23076923076923</v>
      </c>
      <c r="W2462" s="41">
        <f>Data[[#This Row],[TOTAL CHELTUIELI EURO]]/Data[[#This Row],[NUMĂRUL PERSOANELOR CARE AU PARTICIPAT LA VOT]]</f>
        <v>6.2458976530999841</v>
      </c>
      <c r="X2462" s="43">
        <v>4.8400999999999996</v>
      </c>
      <c r="Y2462" s="114" t="s">
        <v>2885</v>
      </c>
      <c r="Z2462" s="44">
        <v>14</v>
      </c>
      <c r="AA2462" s="115" t="s">
        <v>3108</v>
      </c>
      <c r="AB2462" s="44">
        <v>2</v>
      </c>
      <c r="AC2462" s="45"/>
    </row>
    <row r="2463" spans="1:29" x14ac:dyDescent="0.2">
      <c r="A2463" s="37">
        <v>2462</v>
      </c>
      <c r="B2463" s="38" t="s">
        <v>566</v>
      </c>
      <c r="C2463" s="39" t="s">
        <v>2544</v>
      </c>
      <c r="D2463" s="40">
        <v>44101</v>
      </c>
      <c r="E2463" s="38">
        <v>1</v>
      </c>
      <c r="F2463" s="38"/>
      <c r="G2463" s="38" t="s">
        <v>2</v>
      </c>
      <c r="H2463" s="38" t="s">
        <v>2</v>
      </c>
      <c r="I2463" s="39">
        <v>1800</v>
      </c>
      <c r="J2463" s="39">
        <v>2895.85</v>
      </c>
      <c r="K2463" s="39">
        <v>0</v>
      </c>
      <c r="L2463" s="41">
        <f>SUM(Data[[#This Row],[CHELTUIELI DE PERSONAL LEI]:[CHELTUIELI DE CAPITAL (ACTIVE NEFINANCIARE ) LEI]])</f>
        <v>4695.8500000000004</v>
      </c>
      <c r="M2463" s="41">
        <f>Data[[#This Row],[TOTAL CHELTUIELI LEI]]/Data[[#This Row],[CURS VALUTAR EURO BNR 22 07 2020]]</f>
        <v>970.1968967583316</v>
      </c>
      <c r="N2463" s="49">
        <v>4983</v>
      </c>
      <c r="O2463" s="54"/>
      <c r="P2463" s="54">
        <v>2370</v>
      </c>
      <c r="Q2463" s="54"/>
      <c r="R2463" s="54">
        <f>Data[[#This Row],[PERSOANE ÎNSCRISE ÎN LISTELE ELECTORALE (TURUL 1)            ]]+Data[[#This Row],[PERSOANE ÎNSCRISE ÎN LISTELE ELECTORALE (TURUL AL 2-LEA)]]</f>
        <v>4983</v>
      </c>
      <c r="S2463" s="54">
        <f>Data[[#This Row],[PERSOANE CARE AU PARTICIPAT LA VOT (TURUL 1)]]+Data[[#This Row],[PERSOANE CARE AU PARTICIPAT LA VOT  (TURUL AL 2-LEA)]]</f>
        <v>2370</v>
      </c>
      <c r="T2463" s="41">
        <f>Data[[#This Row],[TOTAL CHELTUIELI LEI]]/Data[[#This Row],[NUMĂRUL PERSOANELOR ÎNSCRISE ÎN LISTELE ELECTORALE]]</f>
        <v>0.94237407184427058</v>
      </c>
      <c r="U2463" s="41">
        <f>Data[[#This Row],[TOTAL CHELTUIELI EURO]]/Data[[#This Row],[NUMĂRUL PERSOANELOR ÎNSCRISE ÎN LISTELE ELECTORALE]]</f>
        <v>0.19470136398922971</v>
      </c>
      <c r="V2463" s="41">
        <f>Data[[#This Row],[TOTAL CHELTUIELI LEI]]/Data[[#This Row],[NUMĂRUL PERSOANELOR CARE AU PARTICIPAT LA VOT]]</f>
        <v>1.9813713080168778</v>
      </c>
      <c r="W2463" s="41">
        <f>Data[[#This Row],[TOTAL CHELTUIELI EURO]]/Data[[#This Row],[NUMĂRUL PERSOANELOR CARE AU PARTICIPAT LA VOT]]</f>
        <v>0.40936577922292472</v>
      </c>
      <c r="X2463" s="43">
        <v>4.8400999999999996</v>
      </c>
      <c r="Y2463" s="114" t="s">
        <v>2890</v>
      </c>
      <c r="Z2463" s="44">
        <v>0</v>
      </c>
      <c r="AA2463" s="115" t="s">
        <v>3105</v>
      </c>
      <c r="AB2463" s="44">
        <v>0</v>
      </c>
      <c r="AC2463" s="45"/>
    </row>
    <row r="2464" spans="1:29" x14ac:dyDescent="0.2">
      <c r="A2464" s="37">
        <v>2463</v>
      </c>
      <c r="B2464" s="38" t="s">
        <v>566</v>
      </c>
      <c r="C2464" s="39" t="s">
        <v>2545</v>
      </c>
      <c r="D2464" s="40">
        <v>44101</v>
      </c>
      <c r="E2464" s="38">
        <v>1</v>
      </c>
      <c r="F2464" s="38"/>
      <c r="G2464" s="38" t="s">
        <v>2</v>
      </c>
      <c r="H2464" s="38" t="s">
        <v>2</v>
      </c>
      <c r="I2464" s="39">
        <v>1500</v>
      </c>
      <c r="J2464" s="39">
        <v>7099.41</v>
      </c>
      <c r="K2464" s="39">
        <v>0</v>
      </c>
      <c r="L2464" s="41">
        <f>SUM(Data[[#This Row],[CHELTUIELI DE PERSONAL LEI]:[CHELTUIELI DE CAPITAL (ACTIVE NEFINANCIARE ) LEI]])</f>
        <v>8599.41</v>
      </c>
      <c r="M2464" s="41">
        <f>Data[[#This Row],[TOTAL CHELTUIELI LEI]]/Data[[#This Row],[CURS VALUTAR EURO BNR 22 07 2020]]</f>
        <v>1776.7008946096157</v>
      </c>
      <c r="N2464" s="49">
        <v>1423</v>
      </c>
      <c r="O2464" s="54"/>
      <c r="P2464" s="54">
        <v>781</v>
      </c>
      <c r="Q2464" s="54"/>
      <c r="R2464" s="54">
        <f>Data[[#This Row],[PERSOANE ÎNSCRISE ÎN LISTELE ELECTORALE (TURUL 1)            ]]+Data[[#This Row],[PERSOANE ÎNSCRISE ÎN LISTELE ELECTORALE (TURUL AL 2-LEA)]]</f>
        <v>1423</v>
      </c>
      <c r="S2464" s="54">
        <f>Data[[#This Row],[PERSOANE CARE AU PARTICIPAT LA VOT (TURUL 1)]]+Data[[#This Row],[PERSOANE CARE AU PARTICIPAT LA VOT  (TURUL AL 2-LEA)]]</f>
        <v>781</v>
      </c>
      <c r="T2464" s="41">
        <f>Data[[#This Row],[TOTAL CHELTUIELI LEI]]/Data[[#This Row],[NUMĂRUL PERSOANELOR ÎNSCRISE ÎN LISTELE ELECTORALE]]</f>
        <v>6.0431553056921992</v>
      </c>
      <c r="U2464" s="41">
        <f>Data[[#This Row],[TOTAL CHELTUIELI EURO]]/Data[[#This Row],[NUMĂRUL PERSOANELOR ÎNSCRISE ÎN LISTELE ELECTORALE]]</f>
        <v>1.2485600102667713</v>
      </c>
      <c r="V2464" s="41">
        <f>Data[[#This Row],[TOTAL CHELTUIELI LEI]]/Data[[#This Row],[NUMĂRUL PERSOANELOR CARE AU PARTICIPAT LA VOT]]</f>
        <v>11.010768245838667</v>
      </c>
      <c r="W2464" s="41">
        <f>Data[[#This Row],[TOTAL CHELTUIELI EURO]]/Data[[#This Row],[NUMĂRUL PERSOANELOR CARE AU PARTICIPAT LA VOT]]</f>
        <v>2.2749051147370238</v>
      </c>
      <c r="X2464" s="43">
        <v>4.8400999999999996</v>
      </c>
      <c r="Y2464" s="114" t="s">
        <v>2889</v>
      </c>
      <c r="Z2464" s="44">
        <v>6</v>
      </c>
      <c r="AA2464" s="115" t="s">
        <v>3107</v>
      </c>
      <c r="AB2464" s="44">
        <v>1</v>
      </c>
      <c r="AC2464" s="45"/>
    </row>
    <row r="2465" spans="1:29" x14ac:dyDescent="0.2">
      <c r="A2465" s="37">
        <v>2464</v>
      </c>
      <c r="B2465" s="38" t="s">
        <v>566</v>
      </c>
      <c r="C2465" s="39" t="s">
        <v>2546</v>
      </c>
      <c r="D2465" s="40">
        <v>44101</v>
      </c>
      <c r="E2465" s="38">
        <v>1</v>
      </c>
      <c r="F2465" s="38"/>
      <c r="G2465" s="38" t="s">
        <v>2</v>
      </c>
      <c r="H2465" s="38" t="s">
        <v>2</v>
      </c>
      <c r="I2465" s="39">
        <v>1200</v>
      </c>
      <c r="J2465" s="39">
        <v>2576</v>
      </c>
      <c r="K2465" s="39">
        <v>0</v>
      </c>
      <c r="L2465" s="41">
        <f>SUM(Data[[#This Row],[CHELTUIELI DE PERSONAL LEI]:[CHELTUIELI DE CAPITAL (ACTIVE NEFINANCIARE ) LEI]])</f>
        <v>3776</v>
      </c>
      <c r="M2465" s="41">
        <f>Data[[#This Row],[TOTAL CHELTUIELI LEI]]/Data[[#This Row],[CURS VALUTAR EURO BNR 22 07 2020]]</f>
        <v>780.14917047168456</v>
      </c>
      <c r="N2465" s="49">
        <v>2254</v>
      </c>
      <c r="O2465" s="54"/>
      <c r="P2465" s="54">
        <v>1381</v>
      </c>
      <c r="Q2465" s="54"/>
      <c r="R2465" s="54">
        <f>Data[[#This Row],[PERSOANE ÎNSCRISE ÎN LISTELE ELECTORALE (TURUL 1)            ]]+Data[[#This Row],[PERSOANE ÎNSCRISE ÎN LISTELE ELECTORALE (TURUL AL 2-LEA)]]</f>
        <v>2254</v>
      </c>
      <c r="S2465" s="54">
        <f>Data[[#This Row],[PERSOANE CARE AU PARTICIPAT LA VOT (TURUL 1)]]+Data[[#This Row],[PERSOANE CARE AU PARTICIPAT LA VOT  (TURUL AL 2-LEA)]]</f>
        <v>1381</v>
      </c>
      <c r="T2465" s="41">
        <f>Data[[#This Row],[TOTAL CHELTUIELI LEI]]/Data[[#This Row],[NUMĂRUL PERSOANELOR ÎNSCRISE ÎN LISTELE ELECTORALE]]</f>
        <v>1.6752440106477373</v>
      </c>
      <c r="U2465" s="41">
        <f>Data[[#This Row],[TOTAL CHELTUIELI EURO]]/Data[[#This Row],[NUMĂRUL PERSOANELOR ÎNSCRISE ÎN LISTELE ELECTORALE]]</f>
        <v>0.34611764439737558</v>
      </c>
      <c r="V2465" s="41">
        <f>Data[[#This Row],[TOTAL CHELTUIELI LEI]]/Data[[#This Row],[NUMĂRUL PERSOANELOR CARE AU PARTICIPAT LA VOT]]</f>
        <v>2.734250543084721</v>
      </c>
      <c r="W2465" s="41">
        <f>Data[[#This Row],[TOTAL CHELTUIELI EURO]]/Data[[#This Row],[NUMĂRUL PERSOANELOR CARE AU PARTICIPAT LA VOT]]</f>
        <v>0.56491612633720822</v>
      </c>
      <c r="X2465" s="43">
        <v>4.8400999999999996</v>
      </c>
      <c r="Y2465" s="114" t="s">
        <v>2894</v>
      </c>
      <c r="Z2465" s="44">
        <v>1</v>
      </c>
      <c r="AA2465" s="115" t="s">
        <v>3105</v>
      </c>
      <c r="AB2465" s="44">
        <v>0</v>
      </c>
      <c r="AC2465" s="45"/>
    </row>
    <row r="2466" spans="1:29" x14ac:dyDescent="0.2">
      <c r="A2466" s="37">
        <v>2465</v>
      </c>
      <c r="B2466" s="38" t="s">
        <v>566</v>
      </c>
      <c r="C2466" s="39" t="s">
        <v>2547</v>
      </c>
      <c r="D2466" s="40">
        <v>44101</v>
      </c>
      <c r="E2466" s="38">
        <v>1</v>
      </c>
      <c r="F2466" s="38"/>
      <c r="G2466" s="38" t="s">
        <v>2</v>
      </c>
      <c r="H2466" s="38" t="s">
        <v>2</v>
      </c>
      <c r="I2466" s="39">
        <v>2000</v>
      </c>
      <c r="J2466" s="39">
        <v>7330</v>
      </c>
      <c r="K2466" s="39">
        <v>0</v>
      </c>
      <c r="L2466" s="41">
        <f>SUM(Data[[#This Row],[CHELTUIELI DE PERSONAL LEI]:[CHELTUIELI DE CAPITAL (ACTIVE NEFINANCIARE ) LEI]])</f>
        <v>9330</v>
      </c>
      <c r="M2466" s="41">
        <f>Data[[#This Row],[TOTAL CHELTUIELI LEI]]/Data[[#This Row],[CURS VALUTAR EURO BNR 22 07 2020]]</f>
        <v>1927.6461230139876</v>
      </c>
      <c r="N2466" s="49">
        <v>1490</v>
      </c>
      <c r="O2466" s="54"/>
      <c r="P2466" s="54">
        <v>1064</v>
      </c>
      <c r="Q2466" s="54"/>
      <c r="R2466" s="54">
        <f>Data[[#This Row],[PERSOANE ÎNSCRISE ÎN LISTELE ELECTORALE (TURUL 1)            ]]+Data[[#This Row],[PERSOANE ÎNSCRISE ÎN LISTELE ELECTORALE (TURUL AL 2-LEA)]]</f>
        <v>1490</v>
      </c>
      <c r="S2466" s="54">
        <f>Data[[#This Row],[PERSOANE CARE AU PARTICIPAT LA VOT (TURUL 1)]]+Data[[#This Row],[PERSOANE CARE AU PARTICIPAT LA VOT  (TURUL AL 2-LEA)]]</f>
        <v>1064</v>
      </c>
      <c r="T2466" s="41">
        <f>Data[[#This Row],[TOTAL CHELTUIELI LEI]]/Data[[#This Row],[NUMĂRUL PERSOANELOR ÎNSCRISE ÎN LISTELE ELECTORALE]]</f>
        <v>6.2617449664429534</v>
      </c>
      <c r="U2466" s="41">
        <f>Data[[#This Row],[TOTAL CHELTUIELI EURO]]/Data[[#This Row],[NUMĂRUL PERSOANELOR ÎNSCRISE ÎN LISTELE ELECTORALE]]</f>
        <v>1.2937222302107299</v>
      </c>
      <c r="V2466" s="41">
        <f>Data[[#This Row],[TOTAL CHELTUIELI LEI]]/Data[[#This Row],[NUMĂRUL PERSOANELOR CARE AU PARTICIPAT LA VOT]]</f>
        <v>8.768796992481203</v>
      </c>
      <c r="W2466" s="41">
        <f>Data[[#This Row],[TOTAL CHELTUIELI EURO]]/Data[[#This Row],[NUMĂRUL PERSOANELOR CARE AU PARTICIPAT LA VOT]]</f>
        <v>1.8116974840357025</v>
      </c>
      <c r="X2466" s="43">
        <v>4.8400999999999996</v>
      </c>
      <c r="Y2466" s="114" t="s">
        <v>2889</v>
      </c>
      <c r="Z2466" s="44">
        <v>6</v>
      </c>
      <c r="AA2466" s="115" t="s">
        <v>3107</v>
      </c>
      <c r="AB2466" s="44">
        <v>1</v>
      </c>
      <c r="AC2466" s="45"/>
    </row>
    <row r="2467" spans="1:29" x14ac:dyDescent="0.2">
      <c r="A2467" s="37">
        <v>2466</v>
      </c>
      <c r="B2467" s="38" t="s">
        <v>566</v>
      </c>
      <c r="C2467" s="39" t="s">
        <v>2548</v>
      </c>
      <c r="D2467" s="40">
        <v>44101</v>
      </c>
      <c r="E2467" s="38">
        <v>1</v>
      </c>
      <c r="F2467" s="38"/>
      <c r="G2467" s="38" t="s">
        <v>2</v>
      </c>
      <c r="H2467" s="38" t="s">
        <v>2</v>
      </c>
      <c r="I2467" s="39">
        <v>800</v>
      </c>
      <c r="J2467" s="39">
        <v>6831.9</v>
      </c>
      <c r="K2467" s="39">
        <v>0</v>
      </c>
      <c r="L2467" s="41">
        <f>SUM(Data[[#This Row],[CHELTUIELI DE PERSONAL LEI]:[CHELTUIELI DE CAPITAL (ACTIVE NEFINANCIARE ) LEI]])</f>
        <v>7631.9</v>
      </c>
      <c r="M2467" s="41">
        <f>Data[[#This Row],[TOTAL CHELTUIELI LEI]]/Data[[#This Row],[CURS VALUTAR EURO BNR 22 07 2020]]</f>
        <v>1576.8062643333815</v>
      </c>
      <c r="N2467" s="49">
        <v>1474</v>
      </c>
      <c r="O2467" s="54"/>
      <c r="P2467" s="54">
        <v>950</v>
      </c>
      <c r="Q2467" s="54"/>
      <c r="R2467" s="54">
        <f>Data[[#This Row],[PERSOANE ÎNSCRISE ÎN LISTELE ELECTORALE (TURUL 1)            ]]+Data[[#This Row],[PERSOANE ÎNSCRISE ÎN LISTELE ELECTORALE (TURUL AL 2-LEA)]]</f>
        <v>1474</v>
      </c>
      <c r="S2467" s="54">
        <f>Data[[#This Row],[PERSOANE CARE AU PARTICIPAT LA VOT (TURUL 1)]]+Data[[#This Row],[PERSOANE CARE AU PARTICIPAT LA VOT  (TURUL AL 2-LEA)]]</f>
        <v>950</v>
      </c>
      <c r="T2467" s="41">
        <f>Data[[#This Row],[TOTAL CHELTUIELI LEI]]/Data[[#This Row],[NUMĂRUL PERSOANELOR ÎNSCRISE ÎN LISTELE ELECTORALE]]</f>
        <v>5.1776797829036632</v>
      </c>
      <c r="U2467" s="41">
        <f>Data[[#This Row],[TOTAL CHELTUIELI EURO]]/Data[[#This Row],[NUMĂRUL PERSOANELOR ÎNSCRISE ÎN LISTELE ELECTORALE]]</f>
        <v>1.0697464479873686</v>
      </c>
      <c r="V2467" s="41">
        <f>Data[[#This Row],[TOTAL CHELTUIELI LEI]]/Data[[#This Row],[NUMĂRUL PERSOANELOR CARE AU PARTICIPAT LA VOT]]</f>
        <v>8.0335789473684205</v>
      </c>
      <c r="W2467" s="41">
        <f>Data[[#This Row],[TOTAL CHELTUIELI EURO]]/Data[[#This Row],[NUMĂRUL PERSOANELOR CARE AU PARTICIPAT LA VOT]]</f>
        <v>1.6597960677193488</v>
      </c>
      <c r="X2467" s="43">
        <v>4.8400999999999996</v>
      </c>
      <c r="Y2467" s="114" t="s">
        <v>2892</v>
      </c>
      <c r="Z2467" s="44">
        <v>5</v>
      </c>
      <c r="AA2467" s="115" t="s">
        <v>3107</v>
      </c>
      <c r="AB2467" s="44">
        <v>1</v>
      </c>
      <c r="AC2467" s="45"/>
    </row>
    <row r="2468" spans="1:29" x14ac:dyDescent="0.2">
      <c r="A2468" s="37">
        <v>2467</v>
      </c>
      <c r="B2468" s="38" t="s">
        <v>566</v>
      </c>
      <c r="C2468" s="39" t="s">
        <v>2549</v>
      </c>
      <c r="D2468" s="40">
        <v>44101</v>
      </c>
      <c r="E2468" s="38">
        <v>1</v>
      </c>
      <c r="F2468" s="38"/>
      <c r="G2468" s="38" t="s">
        <v>2</v>
      </c>
      <c r="H2468" s="38" t="s">
        <v>2</v>
      </c>
      <c r="I2468" s="39">
        <v>6500</v>
      </c>
      <c r="J2468" s="39">
        <v>11352</v>
      </c>
      <c r="K2468" s="39">
        <v>0</v>
      </c>
      <c r="L2468" s="41">
        <f>SUM(Data[[#This Row],[CHELTUIELI DE PERSONAL LEI]:[CHELTUIELI DE CAPITAL (ACTIVE NEFINANCIARE ) LEI]])</f>
        <v>17852</v>
      </c>
      <c r="M2468" s="41">
        <f>Data[[#This Row],[TOTAL CHELTUIELI LEI]]/Data[[#This Row],[CURS VALUTAR EURO BNR 22 07 2020]]</f>
        <v>3688.3535464143306</v>
      </c>
      <c r="N2468" s="49">
        <v>2846</v>
      </c>
      <c r="O2468" s="54"/>
      <c r="P2468" s="54">
        <v>1859</v>
      </c>
      <c r="Q2468" s="54"/>
      <c r="R2468" s="54">
        <f>Data[[#This Row],[PERSOANE ÎNSCRISE ÎN LISTELE ELECTORALE (TURUL 1)            ]]+Data[[#This Row],[PERSOANE ÎNSCRISE ÎN LISTELE ELECTORALE (TURUL AL 2-LEA)]]</f>
        <v>2846</v>
      </c>
      <c r="S2468" s="54">
        <f>Data[[#This Row],[PERSOANE CARE AU PARTICIPAT LA VOT (TURUL 1)]]+Data[[#This Row],[PERSOANE CARE AU PARTICIPAT LA VOT  (TURUL AL 2-LEA)]]</f>
        <v>1859</v>
      </c>
      <c r="T2468" s="41">
        <f>Data[[#This Row],[TOTAL CHELTUIELI LEI]]/Data[[#This Row],[NUMĂRUL PERSOANELOR ÎNSCRISE ÎN LISTELE ELECTORALE]]</f>
        <v>6.2726633872101196</v>
      </c>
      <c r="U2468" s="41">
        <f>Data[[#This Row],[TOTAL CHELTUIELI EURO]]/Data[[#This Row],[NUMĂRUL PERSOANELOR ÎNSCRISE ÎN LISTELE ELECTORALE]]</f>
        <v>1.2959780556620979</v>
      </c>
      <c r="V2468" s="41">
        <f>Data[[#This Row],[TOTAL CHELTUIELI LEI]]/Data[[#This Row],[NUMĂRUL PERSOANELOR CARE AU PARTICIPAT LA VOT]]</f>
        <v>9.6030123722431409</v>
      </c>
      <c r="W2468" s="41">
        <f>Data[[#This Row],[TOTAL CHELTUIELI EURO]]/Data[[#This Row],[NUMĂRUL PERSOANELOR CARE AU PARTICIPAT LA VOT]]</f>
        <v>1.9840524725198121</v>
      </c>
      <c r="X2468" s="43">
        <v>4.8400999999999996</v>
      </c>
      <c r="Y2468" s="114" t="s">
        <v>2889</v>
      </c>
      <c r="Z2468" s="44">
        <v>6</v>
      </c>
      <c r="AA2468" s="115" t="s">
        <v>3107</v>
      </c>
      <c r="AB2468" s="44">
        <v>1</v>
      </c>
      <c r="AC2468" s="45"/>
    </row>
    <row r="2469" spans="1:29" x14ac:dyDescent="0.2">
      <c r="A2469" s="37">
        <v>2468</v>
      </c>
      <c r="B2469" s="38" t="s">
        <v>566</v>
      </c>
      <c r="C2469" s="39" t="s">
        <v>2550</v>
      </c>
      <c r="D2469" s="40">
        <v>44101</v>
      </c>
      <c r="E2469" s="38">
        <v>1</v>
      </c>
      <c r="F2469" s="38"/>
      <c r="G2469" s="38" t="s">
        <v>2</v>
      </c>
      <c r="H2469" s="38" t="s">
        <v>2</v>
      </c>
      <c r="I2469" s="39">
        <v>0</v>
      </c>
      <c r="J2469" s="39">
        <v>5508</v>
      </c>
      <c r="K2469" s="39">
        <v>0</v>
      </c>
      <c r="L2469" s="41">
        <f>SUM(Data[[#This Row],[CHELTUIELI DE PERSONAL LEI]:[CHELTUIELI DE CAPITAL (ACTIVE NEFINANCIARE ) LEI]])</f>
        <v>5508</v>
      </c>
      <c r="M2469" s="41">
        <f>Data[[#This Row],[TOTAL CHELTUIELI LEI]]/Data[[#This Row],[CURS VALUTAR EURO BNR 22 07 2020]]</f>
        <v>1137.9930166732092</v>
      </c>
      <c r="N2469" s="49">
        <v>1768</v>
      </c>
      <c r="O2469" s="54"/>
      <c r="P2469" s="54">
        <v>1106</v>
      </c>
      <c r="Q2469" s="54"/>
      <c r="R2469" s="54">
        <f>Data[[#This Row],[PERSOANE ÎNSCRISE ÎN LISTELE ELECTORALE (TURUL 1)            ]]+Data[[#This Row],[PERSOANE ÎNSCRISE ÎN LISTELE ELECTORALE (TURUL AL 2-LEA)]]</f>
        <v>1768</v>
      </c>
      <c r="S2469" s="54">
        <f>Data[[#This Row],[PERSOANE CARE AU PARTICIPAT LA VOT (TURUL 1)]]+Data[[#This Row],[PERSOANE CARE AU PARTICIPAT LA VOT  (TURUL AL 2-LEA)]]</f>
        <v>1106</v>
      </c>
      <c r="T2469" s="41">
        <f>Data[[#This Row],[TOTAL CHELTUIELI LEI]]/Data[[#This Row],[NUMĂRUL PERSOANELOR ÎNSCRISE ÎN LISTELE ELECTORALE]]</f>
        <v>3.1153846153846154</v>
      </c>
      <c r="U2469" s="41">
        <f>Data[[#This Row],[TOTAL CHELTUIELI EURO]]/Data[[#This Row],[NUMĂRUL PERSOANELOR ÎNSCRISE ÎN LISTELE ELECTORALE]]</f>
        <v>0.64366120852557085</v>
      </c>
      <c r="V2469" s="41">
        <f>Data[[#This Row],[TOTAL CHELTUIELI LEI]]/Data[[#This Row],[NUMĂRUL PERSOANELOR CARE AU PARTICIPAT LA VOT]]</f>
        <v>4.9801084990958406</v>
      </c>
      <c r="W2469" s="41">
        <f>Data[[#This Row],[TOTAL CHELTUIELI EURO]]/Data[[#This Row],[NUMĂRUL PERSOANELOR CARE AU PARTICIPAT LA VOT]]</f>
        <v>1.0289267781855418</v>
      </c>
      <c r="X2469" s="43">
        <v>4.8400999999999996</v>
      </c>
      <c r="Y2469" s="114" t="s">
        <v>2884</v>
      </c>
      <c r="Z2469" s="44">
        <v>3</v>
      </c>
      <c r="AA2469" s="115" t="s">
        <v>3105</v>
      </c>
      <c r="AB2469" s="44">
        <v>0</v>
      </c>
      <c r="AC2469" s="45"/>
    </row>
    <row r="2470" spans="1:29" x14ac:dyDescent="0.2">
      <c r="A2470" s="37">
        <v>2469</v>
      </c>
      <c r="B2470" s="38" t="s">
        <v>566</v>
      </c>
      <c r="C2470" s="39" t="s">
        <v>2551</v>
      </c>
      <c r="D2470" s="40">
        <v>44101</v>
      </c>
      <c r="E2470" s="38">
        <v>1</v>
      </c>
      <c r="F2470" s="38"/>
      <c r="G2470" s="38" t="s">
        <v>2</v>
      </c>
      <c r="H2470" s="38" t="s">
        <v>2</v>
      </c>
      <c r="I2470" s="39">
        <v>1500</v>
      </c>
      <c r="J2470" s="39">
        <v>7000</v>
      </c>
      <c r="K2470" s="39">
        <v>0</v>
      </c>
      <c r="L2470" s="41">
        <f>SUM(Data[[#This Row],[CHELTUIELI DE PERSONAL LEI]:[CHELTUIELI DE CAPITAL (ACTIVE NEFINANCIARE ) LEI]])</f>
        <v>8500</v>
      </c>
      <c r="M2470" s="41">
        <f>Data[[#This Row],[TOTAL CHELTUIELI LEI]]/Data[[#This Row],[CURS VALUTAR EURO BNR 22 07 2020]]</f>
        <v>1756.1620627672983</v>
      </c>
      <c r="N2470" s="49">
        <v>1798</v>
      </c>
      <c r="O2470" s="54"/>
      <c r="P2470" s="54">
        <v>795</v>
      </c>
      <c r="Q2470" s="54"/>
      <c r="R2470" s="54">
        <f>Data[[#This Row],[PERSOANE ÎNSCRISE ÎN LISTELE ELECTORALE (TURUL 1)            ]]+Data[[#This Row],[PERSOANE ÎNSCRISE ÎN LISTELE ELECTORALE (TURUL AL 2-LEA)]]</f>
        <v>1798</v>
      </c>
      <c r="S2470" s="54">
        <f>Data[[#This Row],[PERSOANE CARE AU PARTICIPAT LA VOT (TURUL 1)]]+Data[[#This Row],[PERSOANE CARE AU PARTICIPAT LA VOT  (TURUL AL 2-LEA)]]</f>
        <v>795</v>
      </c>
      <c r="T2470" s="41">
        <f>Data[[#This Row],[TOTAL CHELTUIELI LEI]]/Data[[#This Row],[NUMĂRUL PERSOANELOR ÎNSCRISE ÎN LISTELE ELECTORALE]]</f>
        <v>4.7274749721913238</v>
      </c>
      <c r="U2470" s="41">
        <f>Data[[#This Row],[TOTAL CHELTUIELI EURO]]/Data[[#This Row],[NUMĂRUL PERSOANELOR ÎNSCRISE ÎN LISTELE ELECTORALE]]</f>
        <v>0.97673084692285772</v>
      </c>
      <c r="V2470" s="41">
        <f>Data[[#This Row],[TOTAL CHELTUIELI LEI]]/Data[[#This Row],[NUMĂRUL PERSOANELOR CARE AU PARTICIPAT LA VOT]]</f>
        <v>10.691823899371069</v>
      </c>
      <c r="W2470" s="41">
        <f>Data[[#This Row],[TOTAL CHELTUIELI EURO]]/Data[[#This Row],[NUMĂRUL PERSOANELOR CARE AU PARTICIPAT LA VOT]]</f>
        <v>2.2090088839840232</v>
      </c>
      <c r="X2470" s="43">
        <v>4.8400999999999996</v>
      </c>
      <c r="Y2470" s="114" t="s">
        <v>2895</v>
      </c>
      <c r="Z2470" s="44">
        <v>4</v>
      </c>
      <c r="AA2470" s="115" t="s">
        <v>3105</v>
      </c>
      <c r="AB2470" s="44">
        <v>0</v>
      </c>
      <c r="AC2470" s="45"/>
    </row>
    <row r="2471" spans="1:29" x14ac:dyDescent="0.2">
      <c r="A2471" s="37">
        <v>2470</v>
      </c>
      <c r="B2471" s="38" t="s">
        <v>566</v>
      </c>
      <c r="C2471" s="39" t="s">
        <v>2552</v>
      </c>
      <c r="D2471" s="40">
        <v>44101</v>
      </c>
      <c r="E2471" s="38">
        <v>1</v>
      </c>
      <c r="F2471" s="38"/>
      <c r="G2471" s="38" t="s">
        <v>2</v>
      </c>
      <c r="H2471" s="38" t="s">
        <v>2</v>
      </c>
      <c r="I2471" s="39">
        <v>2000</v>
      </c>
      <c r="J2471" s="39">
        <v>8101.31</v>
      </c>
      <c r="K2471" s="39">
        <v>0</v>
      </c>
      <c r="L2471" s="41">
        <f>SUM(Data[[#This Row],[CHELTUIELI DE PERSONAL LEI]:[CHELTUIELI DE CAPITAL (ACTIVE NEFINANCIARE ) LEI]])</f>
        <v>10101.310000000001</v>
      </c>
      <c r="M2471" s="41">
        <f>Data[[#This Row],[TOTAL CHELTUIELI LEI]]/Data[[#This Row],[CURS VALUTAR EURO BNR 22 07 2020]]</f>
        <v>2087.0044007355223</v>
      </c>
      <c r="N2471" s="49">
        <v>1243</v>
      </c>
      <c r="O2471" s="54"/>
      <c r="P2471" s="54">
        <v>567</v>
      </c>
      <c r="Q2471" s="54"/>
      <c r="R2471" s="54">
        <f>Data[[#This Row],[PERSOANE ÎNSCRISE ÎN LISTELE ELECTORALE (TURUL 1)            ]]+Data[[#This Row],[PERSOANE ÎNSCRISE ÎN LISTELE ELECTORALE (TURUL AL 2-LEA)]]</f>
        <v>1243</v>
      </c>
      <c r="S2471" s="54">
        <f>Data[[#This Row],[PERSOANE CARE AU PARTICIPAT LA VOT (TURUL 1)]]+Data[[#This Row],[PERSOANE CARE AU PARTICIPAT LA VOT  (TURUL AL 2-LEA)]]</f>
        <v>567</v>
      </c>
      <c r="T2471" s="41">
        <f>Data[[#This Row],[TOTAL CHELTUIELI LEI]]/Data[[#This Row],[NUMĂRUL PERSOANELOR ÎNSCRISE ÎN LISTELE ELECTORALE]]</f>
        <v>8.1265567176186657</v>
      </c>
      <c r="U2471" s="41">
        <f>Data[[#This Row],[TOTAL CHELTUIELI EURO]]/Data[[#This Row],[NUMĂRUL PERSOANELOR ÎNSCRISE ÎN LISTELE ELECTORALE]]</f>
        <v>1.6790059539304283</v>
      </c>
      <c r="V2471" s="41">
        <f>Data[[#This Row],[TOTAL CHELTUIELI LEI]]/Data[[#This Row],[NUMĂRUL PERSOANELOR CARE AU PARTICIPAT LA VOT]]</f>
        <v>17.815361552028222</v>
      </c>
      <c r="W2471" s="41">
        <f>Data[[#This Row],[TOTAL CHELTUIELI EURO]]/Data[[#This Row],[NUMĂRUL PERSOANELOR CARE AU PARTICIPAT LA VOT]]</f>
        <v>3.6807837755476585</v>
      </c>
      <c r="X2471" s="43">
        <v>4.8400999999999996</v>
      </c>
      <c r="Y2471" s="114" t="s">
        <v>2896</v>
      </c>
      <c r="Z2471" s="44">
        <v>8</v>
      </c>
      <c r="AA2471" s="115" t="s">
        <v>3107</v>
      </c>
      <c r="AB2471" s="44">
        <v>1</v>
      </c>
      <c r="AC2471" s="45"/>
    </row>
    <row r="2472" spans="1:29" x14ac:dyDescent="0.2">
      <c r="A2472" s="37">
        <v>2471</v>
      </c>
      <c r="B2472" s="38" t="s">
        <v>566</v>
      </c>
      <c r="C2472" s="39" t="s">
        <v>2553</v>
      </c>
      <c r="D2472" s="40">
        <v>44101</v>
      </c>
      <c r="E2472" s="38">
        <v>1</v>
      </c>
      <c r="F2472" s="38"/>
      <c r="G2472" s="38" t="s">
        <v>2</v>
      </c>
      <c r="H2472" s="38" t="s">
        <v>2</v>
      </c>
      <c r="I2472" s="39">
        <v>3600</v>
      </c>
      <c r="J2472" s="39">
        <v>9071</v>
      </c>
      <c r="K2472" s="39">
        <v>0</v>
      </c>
      <c r="L2472" s="41">
        <f>SUM(Data[[#This Row],[CHELTUIELI DE PERSONAL LEI]:[CHELTUIELI DE CAPITAL (ACTIVE NEFINANCIARE ) LEI]])</f>
        <v>12671</v>
      </c>
      <c r="M2472" s="41">
        <f>Data[[#This Row],[TOTAL CHELTUIELI LEI]]/Data[[#This Row],[CURS VALUTAR EURO BNR 22 07 2020]]</f>
        <v>2617.9211173322869</v>
      </c>
      <c r="N2472" s="49">
        <v>7634</v>
      </c>
      <c r="O2472" s="54"/>
      <c r="P2472" s="54">
        <v>3768</v>
      </c>
      <c r="Q2472" s="54"/>
      <c r="R2472" s="54">
        <f>Data[[#This Row],[PERSOANE ÎNSCRISE ÎN LISTELE ELECTORALE (TURUL 1)            ]]+Data[[#This Row],[PERSOANE ÎNSCRISE ÎN LISTELE ELECTORALE (TURUL AL 2-LEA)]]</f>
        <v>7634</v>
      </c>
      <c r="S2472" s="54">
        <f>Data[[#This Row],[PERSOANE CARE AU PARTICIPAT LA VOT (TURUL 1)]]+Data[[#This Row],[PERSOANE CARE AU PARTICIPAT LA VOT  (TURUL AL 2-LEA)]]</f>
        <v>3768</v>
      </c>
      <c r="T2472" s="41">
        <f>Data[[#This Row],[TOTAL CHELTUIELI LEI]]/Data[[#This Row],[NUMĂRUL PERSOANELOR ÎNSCRISE ÎN LISTELE ELECTORALE]]</f>
        <v>1.65981137018601</v>
      </c>
      <c r="U2472" s="41">
        <f>Data[[#This Row],[TOTAL CHELTUIELI EURO]]/Data[[#This Row],[NUMĂRUL PERSOANELOR ÎNSCRISE ÎN LISTELE ELECTORALE]]</f>
        <v>0.34292914819652698</v>
      </c>
      <c r="V2472" s="41">
        <f>Data[[#This Row],[TOTAL CHELTUIELI LEI]]/Data[[#This Row],[NUMĂRUL PERSOANELOR CARE AU PARTICIPAT LA VOT]]</f>
        <v>3.3627919320594479</v>
      </c>
      <c r="W2472" s="41">
        <f>Data[[#This Row],[TOTAL CHELTUIELI EURO]]/Data[[#This Row],[NUMĂRUL PERSOANELOR CARE AU PARTICIPAT LA VOT]]</f>
        <v>0.69477736659561751</v>
      </c>
      <c r="X2472" s="43">
        <v>4.8400999999999996</v>
      </c>
      <c r="Y2472" s="114" t="s">
        <v>2894</v>
      </c>
      <c r="Z2472" s="44">
        <v>1</v>
      </c>
      <c r="AA2472" s="115" t="s">
        <v>3105</v>
      </c>
      <c r="AB2472" s="44">
        <v>0</v>
      </c>
      <c r="AC2472" s="45"/>
    </row>
    <row r="2473" spans="1:29" x14ac:dyDescent="0.2">
      <c r="A2473" s="37">
        <v>2472</v>
      </c>
      <c r="B2473" s="38" t="s">
        <v>566</v>
      </c>
      <c r="C2473" s="39" t="s">
        <v>2554</v>
      </c>
      <c r="D2473" s="40">
        <v>44101</v>
      </c>
      <c r="E2473" s="38">
        <v>1</v>
      </c>
      <c r="F2473" s="38"/>
      <c r="G2473" s="38" t="s">
        <v>2</v>
      </c>
      <c r="H2473" s="38" t="s">
        <v>2</v>
      </c>
      <c r="I2473" s="39">
        <v>2420</v>
      </c>
      <c r="J2473" s="39">
        <v>51282</v>
      </c>
      <c r="K2473" s="39">
        <v>0</v>
      </c>
      <c r="L2473" s="41">
        <f>SUM(Data[[#This Row],[CHELTUIELI DE PERSONAL LEI]:[CHELTUIELI DE CAPITAL (ACTIVE NEFINANCIARE ) LEI]])</f>
        <v>53702</v>
      </c>
      <c r="M2473" s="41">
        <f>Data[[#This Row],[TOTAL CHELTUIELI LEI]]/Data[[#This Row],[CURS VALUTAR EURO BNR 22 07 2020]]</f>
        <v>11095.225305262289</v>
      </c>
      <c r="N2473" s="49">
        <v>8513</v>
      </c>
      <c r="O2473" s="54"/>
      <c r="P2473" s="54">
        <v>4443</v>
      </c>
      <c r="Q2473" s="54"/>
      <c r="R2473" s="54">
        <f>Data[[#This Row],[PERSOANE ÎNSCRISE ÎN LISTELE ELECTORALE (TURUL 1)            ]]+Data[[#This Row],[PERSOANE ÎNSCRISE ÎN LISTELE ELECTORALE (TURUL AL 2-LEA)]]</f>
        <v>8513</v>
      </c>
      <c r="S2473" s="54">
        <f>Data[[#This Row],[PERSOANE CARE AU PARTICIPAT LA VOT (TURUL 1)]]+Data[[#This Row],[PERSOANE CARE AU PARTICIPAT LA VOT  (TURUL AL 2-LEA)]]</f>
        <v>4443</v>
      </c>
      <c r="T2473" s="41">
        <f>Data[[#This Row],[TOTAL CHELTUIELI LEI]]/Data[[#This Row],[NUMĂRUL PERSOANELOR ÎNSCRISE ÎN LISTELE ELECTORALE]]</f>
        <v>6.3082344649359801</v>
      </c>
      <c r="U2473" s="41">
        <f>Data[[#This Row],[TOTAL CHELTUIELI EURO]]/Data[[#This Row],[NUMĂRUL PERSOANELOR ÎNSCRISE ÎN LISTELE ELECTORALE]]</f>
        <v>1.3033273000425571</v>
      </c>
      <c r="V2473" s="41">
        <f>Data[[#This Row],[TOTAL CHELTUIELI LEI]]/Data[[#This Row],[NUMĂRUL PERSOANELOR CARE AU PARTICIPAT LA VOT]]</f>
        <v>12.086878235426514</v>
      </c>
      <c r="W2473" s="41">
        <f>Data[[#This Row],[TOTAL CHELTUIELI EURO]]/Data[[#This Row],[NUMĂRUL PERSOANELOR CARE AU PARTICIPAT LA VOT]]</f>
        <v>2.4972372958051516</v>
      </c>
      <c r="X2473" s="43">
        <v>4.8400999999999996</v>
      </c>
      <c r="Y2473" s="114" t="s">
        <v>2889</v>
      </c>
      <c r="Z2473" s="44">
        <v>6</v>
      </c>
      <c r="AA2473" s="115" t="s">
        <v>3107</v>
      </c>
      <c r="AB2473" s="44">
        <v>1</v>
      </c>
      <c r="AC2473" s="45"/>
    </row>
    <row r="2474" spans="1:29" x14ac:dyDescent="0.2">
      <c r="A2474" s="37">
        <v>2473</v>
      </c>
      <c r="B2474" s="38" t="s">
        <v>566</v>
      </c>
      <c r="C2474" s="39" t="s">
        <v>2555</v>
      </c>
      <c r="D2474" s="40">
        <v>44101</v>
      </c>
      <c r="E2474" s="38">
        <v>1</v>
      </c>
      <c r="F2474" s="38"/>
      <c r="G2474" s="38" t="s">
        <v>2</v>
      </c>
      <c r="H2474" s="38" t="s">
        <v>2</v>
      </c>
      <c r="I2474" s="39">
        <v>0</v>
      </c>
      <c r="J2474" s="39">
        <v>4428.1499999999996</v>
      </c>
      <c r="K2474" s="39">
        <v>0</v>
      </c>
      <c r="L2474" s="41">
        <f>SUM(Data[[#This Row],[CHELTUIELI DE PERSONAL LEI]:[CHELTUIELI DE CAPITAL (ACTIVE NEFINANCIARE ) LEI]])</f>
        <v>4428.1499999999996</v>
      </c>
      <c r="M2474" s="41">
        <f>Data[[#This Row],[TOTAL CHELTUIELI LEI]]/Data[[#This Row],[CURS VALUTAR EURO BNR 22 07 2020]]</f>
        <v>914.8881221462367</v>
      </c>
      <c r="N2474" s="49">
        <v>1838</v>
      </c>
      <c r="O2474" s="54"/>
      <c r="P2474" s="54">
        <v>1199</v>
      </c>
      <c r="Q2474" s="54"/>
      <c r="R2474" s="54">
        <f>Data[[#This Row],[PERSOANE ÎNSCRISE ÎN LISTELE ELECTORALE (TURUL 1)            ]]+Data[[#This Row],[PERSOANE ÎNSCRISE ÎN LISTELE ELECTORALE (TURUL AL 2-LEA)]]</f>
        <v>1838</v>
      </c>
      <c r="S2474" s="54">
        <f>Data[[#This Row],[PERSOANE CARE AU PARTICIPAT LA VOT (TURUL 1)]]+Data[[#This Row],[PERSOANE CARE AU PARTICIPAT LA VOT  (TURUL AL 2-LEA)]]</f>
        <v>1199</v>
      </c>
      <c r="T2474" s="41">
        <f>Data[[#This Row],[TOTAL CHELTUIELI LEI]]/Data[[#This Row],[NUMĂRUL PERSOANELOR ÎNSCRISE ÎN LISTELE ELECTORALE]]</f>
        <v>2.4092219804134927</v>
      </c>
      <c r="U2474" s="41">
        <f>Data[[#This Row],[TOTAL CHELTUIELI EURO]]/Data[[#This Row],[NUMĂRUL PERSOANELOR ÎNSCRISE ÎN LISTELE ELECTORALE]]</f>
        <v>0.49776285209262061</v>
      </c>
      <c r="V2474" s="41">
        <f>Data[[#This Row],[TOTAL CHELTUIELI LEI]]/Data[[#This Row],[NUMĂRUL PERSOANELOR CARE AU PARTICIPAT LA VOT]]</f>
        <v>3.6932026688907418</v>
      </c>
      <c r="W2474" s="41">
        <f>Data[[#This Row],[TOTAL CHELTUIELI EURO]]/Data[[#This Row],[NUMĂRUL PERSOANELOR CARE AU PARTICIPAT LA VOT]]</f>
        <v>0.76304263731963029</v>
      </c>
      <c r="X2474" s="43">
        <v>4.8400999999999996</v>
      </c>
      <c r="Y2474" s="114" t="s">
        <v>2891</v>
      </c>
      <c r="Z2474" s="44">
        <v>2</v>
      </c>
      <c r="AA2474" s="115" t="s">
        <v>3105</v>
      </c>
      <c r="AB2474" s="44">
        <v>0</v>
      </c>
      <c r="AC2474" s="45"/>
    </row>
    <row r="2475" spans="1:29" x14ac:dyDescent="0.2">
      <c r="A2475" s="37">
        <v>2474</v>
      </c>
      <c r="B2475" s="38" t="s">
        <v>566</v>
      </c>
      <c r="C2475" s="39" t="s">
        <v>1834</v>
      </c>
      <c r="D2475" s="40">
        <v>44101</v>
      </c>
      <c r="E2475" s="38">
        <v>1</v>
      </c>
      <c r="F2475" s="38"/>
      <c r="G2475" s="38" t="s">
        <v>2</v>
      </c>
      <c r="H2475" s="38" t="s">
        <v>2</v>
      </c>
      <c r="I2475" s="39">
        <v>3900</v>
      </c>
      <c r="J2475" s="39">
        <v>14337.72</v>
      </c>
      <c r="K2475" s="39">
        <v>0</v>
      </c>
      <c r="L2475" s="41">
        <f>SUM(Data[[#This Row],[CHELTUIELI DE PERSONAL LEI]:[CHELTUIELI DE CAPITAL (ACTIVE NEFINANCIARE ) LEI]])</f>
        <v>18237.72</v>
      </c>
      <c r="M2475" s="41">
        <f>Data[[#This Row],[TOTAL CHELTUIELI LEI]]/Data[[#This Row],[CURS VALUTAR EURO BNR 22 07 2020]]</f>
        <v>3768.0461147496958</v>
      </c>
      <c r="N2475" s="49">
        <v>3422</v>
      </c>
      <c r="O2475" s="54"/>
      <c r="P2475" s="54">
        <v>2213</v>
      </c>
      <c r="Q2475" s="54"/>
      <c r="R2475" s="54">
        <f>Data[[#This Row],[PERSOANE ÎNSCRISE ÎN LISTELE ELECTORALE (TURUL 1)            ]]+Data[[#This Row],[PERSOANE ÎNSCRISE ÎN LISTELE ELECTORALE (TURUL AL 2-LEA)]]</f>
        <v>3422</v>
      </c>
      <c r="S2475" s="54">
        <f>Data[[#This Row],[PERSOANE CARE AU PARTICIPAT LA VOT (TURUL 1)]]+Data[[#This Row],[PERSOANE CARE AU PARTICIPAT LA VOT  (TURUL AL 2-LEA)]]</f>
        <v>2213</v>
      </c>
      <c r="T2475" s="41">
        <f>Data[[#This Row],[TOTAL CHELTUIELI LEI]]/Data[[#This Row],[NUMĂRUL PERSOANELOR ÎNSCRISE ÎN LISTELE ELECTORALE]]</f>
        <v>5.3295499707773235</v>
      </c>
      <c r="U2475" s="41">
        <f>Data[[#This Row],[TOTAL CHELTUIELI EURO]]/Data[[#This Row],[NUMĂRUL PERSOANELOR ÎNSCRISE ÎN LISTELE ELECTORALE]]</f>
        <v>1.1011239376825528</v>
      </c>
      <c r="V2475" s="41">
        <f>Data[[#This Row],[TOTAL CHELTUIELI LEI]]/Data[[#This Row],[NUMĂRUL PERSOANELOR CARE AU PARTICIPAT LA VOT]]</f>
        <v>8.2411748757342984</v>
      </c>
      <c r="W2475" s="41">
        <f>Data[[#This Row],[TOTAL CHELTUIELI EURO]]/Data[[#This Row],[NUMĂRUL PERSOANELOR CARE AU PARTICIPAT LA VOT]]</f>
        <v>1.7026869022818327</v>
      </c>
      <c r="X2475" s="43">
        <v>4.8400999999999996</v>
      </c>
      <c r="Y2475" s="114" t="s">
        <v>2892</v>
      </c>
      <c r="Z2475" s="44">
        <v>5</v>
      </c>
      <c r="AA2475" s="115" t="s">
        <v>3107</v>
      </c>
      <c r="AB2475" s="44">
        <v>1</v>
      </c>
      <c r="AC2475" s="45"/>
    </row>
    <row r="2476" spans="1:29" x14ac:dyDescent="0.2">
      <c r="A2476" s="37">
        <v>2475</v>
      </c>
      <c r="B2476" s="38" t="s">
        <v>566</v>
      </c>
      <c r="C2476" s="39" t="s">
        <v>2556</v>
      </c>
      <c r="D2476" s="40">
        <v>44101</v>
      </c>
      <c r="E2476" s="38">
        <v>1</v>
      </c>
      <c r="F2476" s="38"/>
      <c r="G2476" s="38" t="s">
        <v>2</v>
      </c>
      <c r="H2476" s="38" t="s">
        <v>2</v>
      </c>
      <c r="I2476" s="50">
        <v>0</v>
      </c>
      <c r="J2476" s="50">
        <v>28097</v>
      </c>
      <c r="K2476" s="50">
        <v>0</v>
      </c>
      <c r="L2476" s="41">
        <f>SUM(Data[[#This Row],[CHELTUIELI DE PERSONAL LEI]:[CHELTUIELI DE CAPITAL (ACTIVE NEFINANCIARE ) LEI]])</f>
        <v>28097</v>
      </c>
      <c r="M2476" s="41">
        <f>Data[[#This Row],[TOTAL CHELTUIELI LEI]]/Data[[#This Row],[CURS VALUTAR EURO BNR 22 07 2020]]</f>
        <v>5805.0453503026802</v>
      </c>
      <c r="N2476" s="49">
        <v>2224</v>
      </c>
      <c r="O2476" s="54"/>
      <c r="P2476" s="54">
        <v>1528</v>
      </c>
      <c r="Q2476" s="54"/>
      <c r="R2476" s="54">
        <f>Data[[#This Row],[PERSOANE ÎNSCRISE ÎN LISTELE ELECTORALE (TURUL 1)            ]]+Data[[#This Row],[PERSOANE ÎNSCRISE ÎN LISTELE ELECTORALE (TURUL AL 2-LEA)]]</f>
        <v>2224</v>
      </c>
      <c r="S2476" s="54">
        <f>Data[[#This Row],[PERSOANE CARE AU PARTICIPAT LA VOT (TURUL 1)]]+Data[[#This Row],[PERSOANE CARE AU PARTICIPAT LA VOT  (TURUL AL 2-LEA)]]</f>
        <v>1528</v>
      </c>
      <c r="T2476" s="41">
        <f>Data[[#This Row],[TOTAL CHELTUIELI LEI]]/Data[[#This Row],[NUMĂRUL PERSOANELOR ÎNSCRISE ÎN LISTELE ELECTORALE]]</f>
        <v>12.633543165467627</v>
      </c>
      <c r="U2476" s="41">
        <f>Data[[#This Row],[TOTAL CHELTUIELI EURO]]/Data[[#This Row],[NUMĂRUL PERSOANELOR ÎNSCRISE ÎN LISTELE ELECTORALE]]</f>
        <v>2.6101822618267447</v>
      </c>
      <c r="V2476" s="41">
        <f>Data[[#This Row],[TOTAL CHELTUIELI LEI]]/Data[[#This Row],[NUMĂRUL PERSOANELOR CARE AU PARTICIPAT LA VOT]]</f>
        <v>18.388089005235603</v>
      </c>
      <c r="W2476" s="41">
        <f>Data[[#This Row],[TOTAL CHELTUIELI EURO]]/Data[[#This Row],[NUMĂRUL PERSOANELOR CARE AU PARTICIPAT LA VOT]]</f>
        <v>3.7991134491509686</v>
      </c>
      <c r="X2476" s="43">
        <v>4.8400999999999996</v>
      </c>
      <c r="Y2476" s="114" t="s">
        <v>2897</v>
      </c>
      <c r="Z2476" s="44">
        <v>12</v>
      </c>
      <c r="AA2476" s="115" t="s">
        <v>3108</v>
      </c>
      <c r="AB2476" s="44">
        <v>2</v>
      </c>
      <c r="AC2476" s="45"/>
    </row>
    <row r="2477" spans="1:29" x14ac:dyDescent="0.2">
      <c r="A2477" s="37">
        <v>2476</v>
      </c>
      <c r="B2477" s="38" t="s">
        <v>566</v>
      </c>
      <c r="C2477" s="39" t="s">
        <v>2557</v>
      </c>
      <c r="D2477" s="40">
        <v>44101</v>
      </c>
      <c r="E2477" s="38">
        <v>1</v>
      </c>
      <c r="F2477" s="38"/>
      <c r="G2477" s="38" t="s">
        <v>2</v>
      </c>
      <c r="H2477" s="38" t="s">
        <v>2</v>
      </c>
      <c r="I2477" s="39">
        <v>3400</v>
      </c>
      <c r="J2477" s="39">
        <v>9644.07</v>
      </c>
      <c r="K2477" s="39">
        <v>0</v>
      </c>
      <c r="L2477" s="41">
        <f>SUM(Data[[#This Row],[CHELTUIELI DE PERSONAL LEI]:[CHELTUIELI DE CAPITAL (ACTIVE NEFINANCIARE ) LEI]])</f>
        <v>13044.07</v>
      </c>
      <c r="M2477" s="41">
        <f>Data[[#This Row],[TOTAL CHELTUIELI LEI]]/Data[[#This Row],[CURS VALUTAR EURO BNR 22 07 2020]]</f>
        <v>2695.000103303651</v>
      </c>
      <c r="N2477" s="49">
        <v>4950</v>
      </c>
      <c r="O2477" s="54"/>
      <c r="P2477" s="54">
        <v>2988</v>
      </c>
      <c r="Q2477" s="54"/>
      <c r="R2477" s="54">
        <f>Data[[#This Row],[PERSOANE ÎNSCRISE ÎN LISTELE ELECTORALE (TURUL 1)            ]]+Data[[#This Row],[PERSOANE ÎNSCRISE ÎN LISTELE ELECTORALE (TURUL AL 2-LEA)]]</f>
        <v>4950</v>
      </c>
      <c r="S2477" s="54">
        <f>Data[[#This Row],[PERSOANE CARE AU PARTICIPAT LA VOT (TURUL 1)]]+Data[[#This Row],[PERSOANE CARE AU PARTICIPAT LA VOT  (TURUL AL 2-LEA)]]</f>
        <v>2988</v>
      </c>
      <c r="T2477" s="41">
        <f>Data[[#This Row],[TOTAL CHELTUIELI LEI]]/Data[[#This Row],[NUMĂRUL PERSOANELOR ÎNSCRISE ÎN LISTELE ELECTORALE]]</f>
        <v>2.6351656565656567</v>
      </c>
      <c r="U2477" s="41">
        <f>Data[[#This Row],[TOTAL CHELTUIELI EURO]]/Data[[#This Row],[NUMĂRUL PERSOANELOR ÎNSCRISE ÎN LISTELE ELECTORALE]]</f>
        <v>0.54444446531386892</v>
      </c>
      <c r="V2477" s="41">
        <f>Data[[#This Row],[TOTAL CHELTUIELI LEI]]/Data[[#This Row],[NUMĂRUL PERSOANELOR CARE AU PARTICIPAT LA VOT]]</f>
        <v>4.3654852744310571</v>
      </c>
      <c r="W2477" s="41">
        <f>Data[[#This Row],[TOTAL CHELTUIELI EURO]]/Data[[#This Row],[NUMĂRUL PERSOANELOR CARE AU PARTICIPAT LA VOT]]</f>
        <v>0.90194113229707196</v>
      </c>
      <c r="X2477" s="43">
        <v>4.8400999999999996</v>
      </c>
      <c r="Y2477" s="114" t="s">
        <v>2891</v>
      </c>
      <c r="Z2477" s="44">
        <v>2</v>
      </c>
      <c r="AA2477" s="115" t="s">
        <v>3105</v>
      </c>
      <c r="AB2477" s="44">
        <v>0</v>
      </c>
      <c r="AC2477" s="45"/>
    </row>
    <row r="2478" spans="1:29" x14ac:dyDescent="0.2">
      <c r="A2478" s="37">
        <v>2477</v>
      </c>
      <c r="B2478" s="38" t="s">
        <v>566</v>
      </c>
      <c r="C2478" s="39" t="s">
        <v>2558</v>
      </c>
      <c r="D2478" s="40">
        <v>44101</v>
      </c>
      <c r="E2478" s="38">
        <v>1</v>
      </c>
      <c r="F2478" s="38"/>
      <c r="G2478" s="38" t="s">
        <v>2</v>
      </c>
      <c r="H2478" s="38" t="s">
        <v>2</v>
      </c>
      <c r="I2478" s="39">
        <v>2500</v>
      </c>
      <c r="J2478" s="39">
        <v>20000</v>
      </c>
      <c r="K2478" s="39">
        <v>0</v>
      </c>
      <c r="L2478" s="41">
        <f>SUM(Data[[#This Row],[CHELTUIELI DE PERSONAL LEI]:[CHELTUIELI DE CAPITAL (ACTIVE NEFINANCIARE ) LEI]])</f>
        <v>22500</v>
      </c>
      <c r="M2478" s="41">
        <f>Data[[#This Row],[TOTAL CHELTUIELI LEI]]/Data[[#This Row],[CURS VALUTAR EURO BNR 22 07 2020]]</f>
        <v>4648.6642837957897</v>
      </c>
      <c r="N2478" s="49">
        <v>2390</v>
      </c>
      <c r="O2478" s="54"/>
      <c r="P2478" s="54">
        <v>1476</v>
      </c>
      <c r="Q2478" s="54"/>
      <c r="R2478" s="54">
        <f>Data[[#This Row],[PERSOANE ÎNSCRISE ÎN LISTELE ELECTORALE (TURUL 1)            ]]+Data[[#This Row],[PERSOANE ÎNSCRISE ÎN LISTELE ELECTORALE (TURUL AL 2-LEA)]]</f>
        <v>2390</v>
      </c>
      <c r="S2478" s="54">
        <f>Data[[#This Row],[PERSOANE CARE AU PARTICIPAT LA VOT (TURUL 1)]]+Data[[#This Row],[PERSOANE CARE AU PARTICIPAT LA VOT  (TURUL AL 2-LEA)]]</f>
        <v>1476</v>
      </c>
      <c r="T2478" s="41">
        <f>Data[[#This Row],[TOTAL CHELTUIELI LEI]]/Data[[#This Row],[NUMĂRUL PERSOANELOR ÎNSCRISE ÎN LISTELE ELECTORALE]]</f>
        <v>9.4142259414225933</v>
      </c>
      <c r="U2478" s="41">
        <f>Data[[#This Row],[TOTAL CHELTUIELI EURO]]/Data[[#This Row],[NUMĂRUL PERSOANELOR ÎNSCRISE ÎN LISTELE ELECTORALE]]</f>
        <v>1.9450478174877781</v>
      </c>
      <c r="V2478" s="41">
        <f>Data[[#This Row],[TOTAL CHELTUIELI LEI]]/Data[[#This Row],[NUMĂRUL PERSOANELOR CARE AU PARTICIPAT LA VOT]]</f>
        <v>15.24390243902439</v>
      </c>
      <c r="W2478" s="41">
        <f>Data[[#This Row],[TOTAL CHELTUIELI EURO]]/Data[[#This Row],[NUMĂRUL PERSOANELOR CARE AU PARTICIPAT LA VOT]]</f>
        <v>3.1495015472871204</v>
      </c>
      <c r="X2478" s="43">
        <v>4.8400999999999996</v>
      </c>
      <c r="Y2478" s="114" t="s">
        <v>2887</v>
      </c>
      <c r="Z2478" s="44">
        <v>9</v>
      </c>
      <c r="AA2478" s="115" t="s">
        <v>3107</v>
      </c>
      <c r="AB2478" s="44">
        <v>1</v>
      </c>
      <c r="AC2478" s="45"/>
    </row>
    <row r="2479" spans="1:29" x14ac:dyDescent="0.2">
      <c r="A2479" s="37">
        <v>2478</v>
      </c>
      <c r="B2479" s="38" t="s">
        <v>566</v>
      </c>
      <c r="C2479" s="39" t="s">
        <v>2559</v>
      </c>
      <c r="D2479" s="40">
        <v>44101</v>
      </c>
      <c r="E2479" s="38">
        <v>1</v>
      </c>
      <c r="F2479" s="38"/>
      <c r="G2479" s="38" t="s">
        <v>2</v>
      </c>
      <c r="H2479" s="38" t="s">
        <v>2</v>
      </c>
      <c r="I2479" s="39">
        <v>0</v>
      </c>
      <c r="J2479" s="39">
        <v>5727</v>
      </c>
      <c r="K2479" s="39">
        <v>0</v>
      </c>
      <c r="L2479" s="41">
        <f>SUM(Data[[#This Row],[CHELTUIELI DE PERSONAL LEI]:[CHELTUIELI DE CAPITAL (ACTIVE NEFINANCIARE ) LEI]])</f>
        <v>5727</v>
      </c>
      <c r="M2479" s="41">
        <f>Data[[#This Row],[TOTAL CHELTUIELI LEI]]/Data[[#This Row],[CURS VALUTAR EURO BNR 22 07 2020]]</f>
        <v>1183.240015702155</v>
      </c>
      <c r="N2479" s="49">
        <v>1200</v>
      </c>
      <c r="O2479" s="54"/>
      <c r="P2479" s="54">
        <v>770</v>
      </c>
      <c r="Q2479" s="54"/>
      <c r="R2479" s="54">
        <f>Data[[#This Row],[PERSOANE ÎNSCRISE ÎN LISTELE ELECTORALE (TURUL 1)            ]]+Data[[#This Row],[PERSOANE ÎNSCRISE ÎN LISTELE ELECTORALE (TURUL AL 2-LEA)]]</f>
        <v>1200</v>
      </c>
      <c r="S2479" s="54">
        <f>Data[[#This Row],[PERSOANE CARE AU PARTICIPAT LA VOT (TURUL 1)]]+Data[[#This Row],[PERSOANE CARE AU PARTICIPAT LA VOT  (TURUL AL 2-LEA)]]</f>
        <v>770</v>
      </c>
      <c r="T2479" s="41">
        <f>Data[[#This Row],[TOTAL CHELTUIELI LEI]]/Data[[#This Row],[NUMĂRUL PERSOANELOR ÎNSCRISE ÎN LISTELE ELECTORALE]]</f>
        <v>4.7725</v>
      </c>
      <c r="U2479" s="41">
        <f>Data[[#This Row],[TOTAL CHELTUIELI EURO]]/Data[[#This Row],[NUMĂRUL PERSOANELOR ÎNSCRISE ÎN LISTELE ELECTORALE]]</f>
        <v>0.98603334641846252</v>
      </c>
      <c r="V2479" s="41">
        <f>Data[[#This Row],[TOTAL CHELTUIELI LEI]]/Data[[#This Row],[NUMĂRUL PERSOANELOR CARE AU PARTICIPAT LA VOT]]</f>
        <v>7.4376623376623376</v>
      </c>
      <c r="W2479" s="41">
        <f>Data[[#This Row],[TOTAL CHELTUIELI EURO]]/Data[[#This Row],[NUMĂRUL PERSOANELOR CARE AU PARTICIPAT LA VOT]]</f>
        <v>1.5366753450677337</v>
      </c>
      <c r="X2479" s="43">
        <v>4.8400999999999996</v>
      </c>
      <c r="Y2479" s="114" t="s">
        <v>2895</v>
      </c>
      <c r="Z2479" s="44">
        <v>4</v>
      </c>
      <c r="AA2479" s="115" t="s">
        <v>3105</v>
      </c>
      <c r="AB2479" s="44">
        <v>0</v>
      </c>
      <c r="AC2479" s="45"/>
    </row>
    <row r="2480" spans="1:29" x14ac:dyDescent="0.2">
      <c r="A2480" s="37">
        <v>2479</v>
      </c>
      <c r="B2480" s="38" t="s">
        <v>566</v>
      </c>
      <c r="C2480" s="39" t="s">
        <v>2560</v>
      </c>
      <c r="D2480" s="40">
        <v>44101</v>
      </c>
      <c r="E2480" s="38">
        <v>1</v>
      </c>
      <c r="F2480" s="38"/>
      <c r="G2480" s="38" t="s">
        <v>2</v>
      </c>
      <c r="H2480" s="38" t="s">
        <v>2</v>
      </c>
      <c r="I2480" s="39">
        <v>960</v>
      </c>
      <c r="J2480" s="39">
        <v>7086</v>
      </c>
      <c r="K2480" s="39">
        <v>0</v>
      </c>
      <c r="L2480" s="41">
        <f>SUM(Data[[#This Row],[CHELTUIELI DE PERSONAL LEI]:[CHELTUIELI DE CAPITAL (ACTIVE NEFINANCIARE ) LEI]])</f>
        <v>8046</v>
      </c>
      <c r="M2480" s="41">
        <f>Data[[#This Row],[TOTAL CHELTUIELI LEI]]/Data[[#This Row],[CURS VALUTAR EURO BNR 22 07 2020]]</f>
        <v>1662.3623478853744</v>
      </c>
      <c r="N2480" s="49">
        <v>1864</v>
      </c>
      <c r="O2480" s="54"/>
      <c r="P2480" s="54">
        <v>964</v>
      </c>
      <c r="Q2480" s="54"/>
      <c r="R2480" s="54">
        <f>Data[[#This Row],[PERSOANE ÎNSCRISE ÎN LISTELE ELECTORALE (TURUL 1)            ]]+Data[[#This Row],[PERSOANE ÎNSCRISE ÎN LISTELE ELECTORALE (TURUL AL 2-LEA)]]</f>
        <v>1864</v>
      </c>
      <c r="S2480" s="54">
        <f>Data[[#This Row],[PERSOANE CARE AU PARTICIPAT LA VOT (TURUL 1)]]+Data[[#This Row],[PERSOANE CARE AU PARTICIPAT LA VOT  (TURUL AL 2-LEA)]]</f>
        <v>964</v>
      </c>
      <c r="T2480" s="41">
        <f>Data[[#This Row],[TOTAL CHELTUIELI LEI]]/Data[[#This Row],[NUMĂRUL PERSOANELOR ÎNSCRISE ÎN LISTELE ELECTORALE]]</f>
        <v>4.3165236051502145</v>
      </c>
      <c r="U2480" s="41">
        <f>Data[[#This Row],[TOTAL CHELTUIELI EURO]]/Data[[#This Row],[NUMĂRUL PERSOANELOR ÎNSCRISE ÎN LISTELE ELECTORALE]]</f>
        <v>0.89182529392992194</v>
      </c>
      <c r="V2480" s="41">
        <f>Data[[#This Row],[TOTAL CHELTUIELI LEI]]/Data[[#This Row],[NUMĂRUL PERSOANELOR CARE AU PARTICIPAT LA VOT]]</f>
        <v>8.3464730290456437</v>
      </c>
      <c r="W2480" s="41">
        <f>Data[[#This Row],[TOTAL CHELTUIELI EURO]]/Data[[#This Row],[NUMĂRUL PERSOANELOR CARE AU PARTICIPAT LA VOT]]</f>
        <v>1.7244422695906374</v>
      </c>
      <c r="X2480" s="43">
        <v>4.8400999999999996</v>
      </c>
      <c r="Y2480" s="114" t="s">
        <v>2895</v>
      </c>
      <c r="Z2480" s="44">
        <v>4</v>
      </c>
      <c r="AA2480" s="115" t="s">
        <v>3105</v>
      </c>
      <c r="AB2480" s="44">
        <v>0</v>
      </c>
      <c r="AC2480" s="45"/>
    </row>
    <row r="2481" spans="1:29" x14ac:dyDescent="0.2">
      <c r="A2481" s="37">
        <v>2480</v>
      </c>
      <c r="B2481" s="38" t="s">
        <v>566</v>
      </c>
      <c r="C2481" s="39" t="s">
        <v>1195</v>
      </c>
      <c r="D2481" s="40">
        <v>44101</v>
      </c>
      <c r="E2481" s="38">
        <v>1</v>
      </c>
      <c r="F2481" s="38"/>
      <c r="G2481" s="38" t="s">
        <v>2</v>
      </c>
      <c r="H2481" s="38" t="s">
        <v>2</v>
      </c>
      <c r="I2481" s="39">
        <v>2000</v>
      </c>
      <c r="J2481" s="39">
        <v>9698</v>
      </c>
      <c r="K2481" s="39">
        <v>0</v>
      </c>
      <c r="L2481" s="41">
        <f>SUM(Data[[#This Row],[CHELTUIELI DE PERSONAL LEI]:[CHELTUIELI DE CAPITAL (ACTIVE NEFINANCIARE ) LEI]])</f>
        <v>11698</v>
      </c>
      <c r="M2481" s="41">
        <f>Data[[#This Row],[TOTAL CHELTUIELI LEI]]/Data[[#This Row],[CURS VALUTAR EURO BNR 22 07 2020]]</f>
        <v>2416.8922129708067</v>
      </c>
      <c r="N2481" s="49">
        <v>1942</v>
      </c>
      <c r="O2481" s="54"/>
      <c r="P2481" s="54">
        <v>1225</v>
      </c>
      <c r="Q2481" s="54"/>
      <c r="R2481" s="54">
        <f>Data[[#This Row],[PERSOANE ÎNSCRISE ÎN LISTELE ELECTORALE (TURUL 1)            ]]+Data[[#This Row],[PERSOANE ÎNSCRISE ÎN LISTELE ELECTORALE (TURUL AL 2-LEA)]]</f>
        <v>1942</v>
      </c>
      <c r="S2481" s="54">
        <f>Data[[#This Row],[PERSOANE CARE AU PARTICIPAT LA VOT (TURUL 1)]]+Data[[#This Row],[PERSOANE CARE AU PARTICIPAT LA VOT  (TURUL AL 2-LEA)]]</f>
        <v>1225</v>
      </c>
      <c r="T2481" s="41">
        <f>Data[[#This Row],[TOTAL CHELTUIELI LEI]]/Data[[#This Row],[NUMĂRUL PERSOANELOR ÎNSCRISE ÎN LISTELE ELECTORALE]]</f>
        <v>6.0236869207003085</v>
      </c>
      <c r="U2481" s="41">
        <f>Data[[#This Row],[TOTAL CHELTUIELI EURO]]/Data[[#This Row],[NUMĂRUL PERSOANELOR ÎNSCRISE ÎN LISTELE ELECTORALE]]</f>
        <v>1.2445376997789941</v>
      </c>
      <c r="V2481" s="41">
        <f>Data[[#This Row],[TOTAL CHELTUIELI LEI]]/Data[[#This Row],[NUMĂRUL PERSOANELOR CARE AU PARTICIPAT LA VOT]]</f>
        <v>9.5493877551020407</v>
      </c>
      <c r="W2481" s="41">
        <f>Data[[#This Row],[TOTAL CHELTUIELI EURO]]/Data[[#This Row],[NUMĂRUL PERSOANELOR CARE AU PARTICIPAT LA VOT]]</f>
        <v>1.9729732350782094</v>
      </c>
      <c r="X2481" s="43">
        <v>4.8400999999999996</v>
      </c>
      <c r="Y2481" s="114" t="s">
        <v>2889</v>
      </c>
      <c r="Z2481" s="44">
        <v>6</v>
      </c>
      <c r="AA2481" s="115" t="s">
        <v>3107</v>
      </c>
      <c r="AB2481" s="44">
        <v>1</v>
      </c>
      <c r="AC2481" s="45"/>
    </row>
    <row r="2482" spans="1:29" x14ac:dyDescent="0.2">
      <c r="A2482" s="37">
        <v>2481</v>
      </c>
      <c r="B2482" s="38" t="s">
        <v>566</v>
      </c>
      <c r="C2482" s="39" t="s">
        <v>2561</v>
      </c>
      <c r="D2482" s="40">
        <v>44101</v>
      </c>
      <c r="E2482" s="38">
        <v>1</v>
      </c>
      <c r="F2482" s="38"/>
      <c r="G2482" s="38" t="s">
        <v>2</v>
      </c>
      <c r="H2482" s="38" t="s">
        <v>2</v>
      </c>
      <c r="I2482" s="39">
        <v>2500</v>
      </c>
      <c r="J2482" s="39">
        <v>5542</v>
      </c>
      <c r="K2482" s="39">
        <v>0</v>
      </c>
      <c r="L2482" s="41">
        <f>SUM(Data[[#This Row],[CHELTUIELI DE PERSONAL LEI]:[CHELTUIELI DE CAPITAL (ACTIVE NEFINANCIARE ) LEI]])</f>
        <v>8042</v>
      </c>
      <c r="M2482" s="41">
        <f>Data[[#This Row],[TOTAL CHELTUIELI LEI]]/Data[[#This Row],[CURS VALUTAR EURO BNR 22 07 2020]]</f>
        <v>1661.5359186793662</v>
      </c>
      <c r="N2482" s="49">
        <v>1563</v>
      </c>
      <c r="O2482" s="54"/>
      <c r="P2482" s="54">
        <v>1075</v>
      </c>
      <c r="Q2482" s="54"/>
      <c r="R2482" s="54">
        <f>Data[[#This Row],[PERSOANE ÎNSCRISE ÎN LISTELE ELECTORALE (TURUL 1)            ]]+Data[[#This Row],[PERSOANE ÎNSCRISE ÎN LISTELE ELECTORALE (TURUL AL 2-LEA)]]</f>
        <v>1563</v>
      </c>
      <c r="S2482" s="54">
        <f>Data[[#This Row],[PERSOANE CARE AU PARTICIPAT LA VOT (TURUL 1)]]+Data[[#This Row],[PERSOANE CARE AU PARTICIPAT LA VOT  (TURUL AL 2-LEA)]]</f>
        <v>1075</v>
      </c>
      <c r="T2482" s="41">
        <f>Data[[#This Row],[TOTAL CHELTUIELI LEI]]/Data[[#This Row],[NUMĂRUL PERSOANELOR ÎNSCRISE ÎN LISTELE ELECTORALE]]</f>
        <v>5.1452335252719132</v>
      </c>
      <c r="U2482" s="41">
        <f>Data[[#This Row],[TOTAL CHELTUIELI EURO]]/Data[[#This Row],[NUMĂRUL PERSOANELOR ÎNSCRISE ÎN LISTELE ELECTORALE]]</f>
        <v>1.063042814254233</v>
      </c>
      <c r="V2482" s="41">
        <f>Data[[#This Row],[TOTAL CHELTUIELI LEI]]/Data[[#This Row],[NUMĂRUL PERSOANELOR CARE AU PARTICIPAT LA VOT]]</f>
        <v>7.4809302325581397</v>
      </c>
      <c r="W2482" s="41">
        <f>Data[[#This Row],[TOTAL CHELTUIELI EURO]]/Data[[#This Row],[NUMĂRUL PERSOANELOR CARE AU PARTICIPAT LA VOT]]</f>
        <v>1.545614808073829</v>
      </c>
      <c r="X2482" s="43">
        <v>4.8400999999999996</v>
      </c>
      <c r="Y2482" s="114" t="s">
        <v>2892</v>
      </c>
      <c r="Z2482" s="44">
        <v>5</v>
      </c>
      <c r="AA2482" s="115" t="s">
        <v>3107</v>
      </c>
      <c r="AB2482" s="44">
        <v>1</v>
      </c>
      <c r="AC2482" s="45"/>
    </row>
    <row r="2483" spans="1:29" x14ac:dyDescent="0.2">
      <c r="A2483" s="37">
        <v>2482</v>
      </c>
      <c r="B2483" s="38" t="s">
        <v>566</v>
      </c>
      <c r="C2483" s="39" t="s">
        <v>2562</v>
      </c>
      <c r="D2483" s="40">
        <v>44101</v>
      </c>
      <c r="E2483" s="38">
        <v>1</v>
      </c>
      <c r="F2483" s="38"/>
      <c r="G2483" s="38" t="s">
        <v>2</v>
      </c>
      <c r="H2483" s="38" t="s">
        <v>2</v>
      </c>
      <c r="I2483" s="39">
        <v>2384</v>
      </c>
      <c r="J2483" s="39">
        <v>3000</v>
      </c>
      <c r="K2483" s="39">
        <v>0</v>
      </c>
      <c r="L2483" s="41">
        <f>SUM(Data[[#This Row],[CHELTUIELI DE PERSONAL LEI]:[CHELTUIELI DE CAPITAL (ACTIVE NEFINANCIARE ) LEI]])</f>
        <v>5384</v>
      </c>
      <c r="M2483" s="41">
        <f>Data[[#This Row],[TOTAL CHELTUIELI LEI]]/Data[[#This Row],[CURS VALUTAR EURO BNR 22 07 2020]]</f>
        <v>1112.3737112869569</v>
      </c>
      <c r="N2483" s="49">
        <v>1202</v>
      </c>
      <c r="O2483" s="54"/>
      <c r="P2483" s="54">
        <v>792</v>
      </c>
      <c r="Q2483" s="54"/>
      <c r="R2483" s="54">
        <f>Data[[#This Row],[PERSOANE ÎNSCRISE ÎN LISTELE ELECTORALE (TURUL 1)            ]]+Data[[#This Row],[PERSOANE ÎNSCRISE ÎN LISTELE ELECTORALE (TURUL AL 2-LEA)]]</f>
        <v>1202</v>
      </c>
      <c r="S2483" s="54">
        <f>Data[[#This Row],[PERSOANE CARE AU PARTICIPAT LA VOT (TURUL 1)]]+Data[[#This Row],[PERSOANE CARE AU PARTICIPAT LA VOT  (TURUL AL 2-LEA)]]</f>
        <v>792</v>
      </c>
      <c r="T2483" s="41">
        <f>Data[[#This Row],[TOTAL CHELTUIELI LEI]]/Data[[#This Row],[NUMĂRUL PERSOANELOR ÎNSCRISE ÎN LISTELE ELECTORALE]]</f>
        <v>4.4792013311148082</v>
      </c>
      <c r="U2483" s="41">
        <f>Data[[#This Row],[TOTAL CHELTUIELI EURO]]/Data[[#This Row],[NUMĂRUL PERSOANELOR ÎNSCRISE ÎN LISTELE ELECTORALE]]</f>
        <v>0.9254356999059542</v>
      </c>
      <c r="V2483" s="41">
        <f>Data[[#This Row],[TOTAL CHELTUIELI LEI]]/Data[[#This Row],[NUMĂRUL PERSOANELOR CARE AU PARTICIPAT LA VOT]]</f>
        <v>6.7979797979797976</v>
      </c>
      <c r="W2483" s="41">
        <f>Data[[#This Row],[TOTAL CHELTUIELI EURO]]/Data[[#This Row],[NUMĂRUL PERSOANELOR CARE AU PARTICIPAT LA VOT]]</f>
        <v>1.4045122617259558</v>
      </c>
      <c r="X2483" s="43">
        <v>4.8400999999999996</v>
      </c>
      <c r="Y2483" s="114" t="s">
        <v>2895</v>
      </c>
      <c r="Z2483" s="44">
        <v>4</v>
      </c>
      <c r="AA2483" s="115" t="s">
        <v>3105</v>
      </c>
      <c r="AB2483" s="44">
        <v>0</v>
      </c>
      <c r="AC2483" s="45"/>
    </row>
    <row r="2484" spans="1:29" x14ac:dyDescent="0.2">
      <c r="A2484" s="37">
        <v>2483</v>
      </c>
      <c r="B2484" s="38" t="s">
        <v>566</v>
      </c>
      <c r="C2484" s="39" t="s">
        <v>2563</v>
      </c>
      <c r="D2484" s="40">
        <v>44101</v>
      </c>
      <c r="E2484" s="38">
        <v>1</v>
      </c>
      <c r="F2484" s="38"/>
      <c r="G2484" s="38" t="s">
        <v>2</v>
      </c>
      <c r="H2484" s="38" t="s">
        <v>2</v>
      </c>
      <c r="I2484" s="39">
        <v>1500</v>
      </c>
      <c r="J2484" s="39">
        <v>2236.91</v>
      </c>
      <c r="K2484" s="39">
        <v>0</v>
      </c>
      <c r="L2484" s="41">
        <f>SUM(Data[[#This Row],[CHELTUIELI DE PERSONAL LEI]:[CHELTUIELI DE CAPITAL (ACTIVE NEFINANCIARE ) LEI]])</f>
        <v>3736.91</v>
      </c>
      <c r="M2484" s="41">
        <f>Data[[#This Row],[TOTAL CHELTUIELI LEI]]/Data[[#This Row],[CURS VALUTAR EURO BNR 22 07 2020]]</f>
        <v>772.07289105596999</v>
      </c>
      <c r="N2484" s="49">
        <v>756</v>
      </c>
      <c r="O2484" s="54"/>
      <c r="P2484" s="54">
        <v>578</v>
      </c>
      <c r="Q2484" s="54"/>
      <c r="R2484" s="54">
        <f>Data[[#This Row],[PERSOANE ÎNSCRISE ÎN LISTELE ELECTORALE (TURUL 1)            ]]+Data[[#This Row],[PERSOANE ÎNSCRISE ÎN LISTELE ELECTORALE (TURUL AL 2-LEA)]]</f>
        <v>756</v>
      </c>
      <c r="S2484" s="54">
        <f>Data[[#This Row],[PERSOANE CARE AU PARTICIPAT LA VOT (TURUL 1)]]+Data[[#This Row],[PERSOANE CARE AU PARTICIPAT LA VOT  (TURUL AL 2-LEA)]]</f>
        <v>578</v>
      </c>
      <c r="T2484" s="41">
        <f>Data[[#This Row],[TOTAL CHELTUIELI LEI]]/Data[[#This Row],[NUMĂRUL PERSOANELOR ÎNSCRISE ÎN LISTELE ELECTORALE]]</f>
        <v>4.943002645502645</v>
      </c>
      <c r="U2484" s="41">
        <f>Data[[#This Row],[TOTAL CHELTUIELI EURO]]/Data[[#This Row],[NUMĂRUL PERSOANELOR ÎNSCRISE ÎN LISTELE ELECTORALE]]</f>
        <v>1.0212604379047223</v>
      </c>
      <c r="V2484" s="41">
        <f>Data[[#This Row],[TOTAL CHELTUIELI LEI]]/Data[[#This Row],[NUMĂRUL PERSOANELOR CARE AU PARTICIPAT LA VOT]]</f>
        <v>6.4652422145328714</v>
      </c>
      <c r="W2484" s="41">
        <f>Data[[#This Row],[TOTAL CHELTUIELI EURO]]/Data[[#This Row],[NUMĂRUL PERSOANELOR CARE AU PARTICIPAT LA VOT]]</f>
        <v>1.3357662475016783</v>
      </c>
      <c r="X2484" s="43">
        <v>4.8400999999999996</v>
      </c>
      <c r="Y2484" s="114" t="s">
        <v>2895</v>
      </c>
      <c r="Z2484" s="44">
        <v>4</v>
      </c>
      <c r="AA2484" s="115" t="s">
        <v>3107</v>
      </c>
      <c r="AB2484" s="44">
        <v>1</v>
      </c>
      <c r="AC2484" s="45"/>
    </row>
    <row r="2485" spans="1:29" x14ac:dyDescent="0.2">
      <c r="A2485" s="37">
        <v>2484</v>
      </c>
      <c r="B2485" s="38" t="s">
        <v>566</v>
      </c>
      <c r="C2485" s="39" t="s">
        <v>2564</v>
      </c>
      <c r="D2485" s="40">
        <v>44101</v>
      </c>
      <c r="E2485" s="38">
        <v>1</v>
      </c>
      <c r="F2485" s="38"/>
      <c r="G2485" s="38" t="s">
        <v>2</v>
      </c>
      <c r="H2485" s="38" t="s">
        <v>2</v>
      </c>
      <c r="I2485" s="39">
        <v>4500</v>
      </c>
      <c r="J2485" s="39">
        <v>7431.94</v>
      </c>
      <c r="K2485" s="39">
        <v>0</v>
      </c>
      <c r="L2485" s="41">
        <f>SUM(Data[[#This Row],[CHELTUIELI DE PERSONAL LEI]:[CHELTUIELI DE CAPITAL (ACTIVE NEFINANCIARE ) LEI]])</f>
        <v>11931.939999999999</v>
      </c>
      <c r="M2485" s="41">
        <f>Data[[#This Row],[TOTAL CHELTUIELI LEI]]/Data[[#This Row],[CURS VALUTAR EURO BNR 22 07 2020]]</f>
        <v>2465.2259250841926</v>
      </c>
      <c r="N2485" s="49">
        <v>2526</v>
      </c>
      <c r="O2485" s="54"/>
      <c r="P2485" s="54">
        <v>1362</v>
      </c>
      <c r="Q2485" s="54"/>
      <c r="R2485" s="54">
        <f>Data[[#This Row],[PERSOANE ÎNSCRISE ÎN LISTELE ELECTORALE (TURUL 1)            ]]+Data[[#This Row],[PERSOANE ÎNSCRISE ÎN LISTELE ELECTORALE (TURUL AL 2-LEA)]]</f>
        <v>2526</v>
      </c>
      <c r="S2485" s="54">
        <f>Data[[#This Row],[PERSOANE CARE AU PARTICIPAT LA VOT (TURUL 1)]]+Data[[#This Row],[PERSOANE CARE AU PARTICIPAT LA VOT  (TURUL AL 2-LEA)]]</f>
        <v>1362</v>
      </c>
      <c r="T2485" s="41">
        <f>Data[[#This Row],[TOTAL CHELTUIELI LEI]]/Data[[#This Row],[NUMĂRUL PERSOANELOR ÎNSCRISE ÎN LISTELE ELECTORALE]]</f>
        <v>4.7236500395882812</v>
      </c>
      <c r="U2485" s="41">
        <f>Data[[#This Row],[TOTAL CHELTUIELI EURO]]/Data[[#This Row],[NUMĂRUL PERSOANELOR ÎNSCRISE ÎN LISTELE ELECTORALE]]</f>
        <v>0.97594058791931615</v>
      </c>
      <c r="V2485" s="41">
        <f>Data[[#This Row],[TOTAL CHELTUIELI LEI]]/Data[[#This Row],[NUMĂRUL PERSOANELOR CARE AU PARTICIPAT LA VOT]]</f>
        <v>8.7606020558002928</v>
      </c>
      <c r="W2485" s="41">
        <f>Data[[#This Row],[TOTAL CHELTUIELI EURO]]/Data[[#This Row],[NUMĂRUL PERSOANELOR CARE AU PARTICIPAT LA VOT]]</f>
        <v>1.8100043502820797</v>
      </c>
      <c r="X2485" s="43">
        <v>4.8400999999999996</v>
      </c>
      <c r="Y2485" s="114" t="s">
        <v>2895</v>
      </c>
      <c r="Z2485" s="44">
        <v>4</v>
      </c>
      <c r="AA2485" s="115" t="s">
        <v>3105</v>
      </c>
      <c r="AB2485" s="44">
        <v>0</v>
      </c>
      <c r="AC2485" s="45"/>
    </row>
    <row r="2486" spans="1:29" x14ac:dyDescent="0.2">
      <c r="A2486" s="37">
        <v>2485</v>
      </c>
      <c r="B2486" s="38" t="s">
        <v>566</v>
      </c>
      <c r="C2486" s="39" t="s">
        <v>2565</v>
      </c>
      <c r="D2486" s="40">
        <v>44101</v>
      </c>
      <c r="E2486" s="38">
        <v>1</v>
      </c>
      <c r="F2486" s="38"/>
      <c r="G2486" s="38" t="s">
        <v>2</v>
      </c>
      <c r="H2486" s="38" t="s">
        <v>2</v>
      </c>
      <c r="I2486" s="39">
        <v>1600</v>
      </c>
      <c r="J2486" s="39">
        <v>7644</v>
      </c>
      <c r="K2486" s="39">
        <v>0</v>
      </c>
      <c r="L2486" s="41">
        <f>SUM(Data[[#This Row],[CHELTUIELI DE PERSONAL LEI]:[CHELTUIELI DE CAPITAL (ACTIVE NEFINANCIARE ) LEI]])</f>
        <v>9244</v>
      </c>
      <c r="M2486" s="41">
        <f>Data[[#This Row],[TOTAL CHELTUIELI LEI]]/Data[[#This Row],[CURS VALUTAR EURO BNR 22 07 2020]]</f>
        <v>1909.8778950848125</v>
      </c>
      <c r="N2486" s="49">
        <v>1564</v>
      </c>
      <c r="O2486" s="54"/>
      <c r="P2486" s="54">
        <v>832</v>
      </c>
      <c r="Q2486" s="54"/>
      <c r="R2486" s="54">
        <f>Data[[#This Row],[PERSOANE ÎNSCRISE ÎN LISTELE ELECTORALE (TURUL 1)            ]]+Data[[#This Row],[PERSOANE ÎNSCRISE ÎN LISTELE ELECTORALE (TURUL AL 2-LEA)]]</f>
        <v>1564</v>
      </c>
      <c r="S2486" s="54">
        <f>Data[[#This Row],[PERSOANE CARE AU PARTICIPAT LA VOT (TURUL 1)]]+Data[[#This Row],[PERSOANE CARE AU PARTICIPAT LA VOT  (TURUL AL 2-LEA)]]</f>
        <v>832</v>
      </c>
      <c r="T2486" s="41">
        <f>Data[[#This Row],[TOTAL CHELTUIELI LEI]]/Data[[#This Row],[NUMĂRUL PERSOANELOR ÎNSCRISE ÎN LISTELE ELECTORALE]]</f>
        <v>5.9104859335038364</v>
      </c>
      <c r="U2486" s="41">
        <f>Data[[#This Row],[TOTAL CHELTUIELI EURO]]/Data[[#This Row],[NUMĂRUL PERSOANELOR ÎNSCRISE ÎN LISTELE ELECTORALE]]</f>
        <v>1.2211495492869646</v>
      </c>
      <c r="V2486" s="41">
        <f>Data[[#This Row],[TOTAL CHELTUIELI LEI]]/Data[[#This Row],[NUMĂRUL PERSOANELOR CARE AU PARTICIPAT LA VOT]]</f>
        <v>11.110576923076923</v>
      </c>
      <c r="W2486" s="41">
        <f>Data[[#This Row],[TOTAL CHELTUIELI EURO]]/Data[[#This Row],[NUMĂRUL PERSOANELOR CARE AU PARTICIPAT LA VOT]]</f>
        <v>2.2955263162077073</v>
      </c>
      <c r="X2486" s="43">
        <v>4.8400999999999996</v>
      </c>
      <c r="Y2486" s="114" t="s">
        <v>2892</v>
      </c>
      <c r="Z2486" s="44">
        <v>5</v>
      </c>
      <c r="AA2486" s="115" t="s">
        <v>3107</v>
      </c>
      <c r="AB2486" s="44">
        <v>1</v>
      </c>
      <c r="AC2486" s="45"/>
    </row>
    <row r="2487" spans="1:29" x14ac:dyDescent="0.2">
      <c r="A2487" s="37">
        <v>2486</v>
      </c>
      <c r="B2487" s="38" t="s">
        <v>566</v>
      </c>
      <c r="C2487" s="39" t="s">
        <v>2566</v>
      </c>
      <c r="D2487" s="40">
        <v>44101</v>
      </c>
      <c r="E2487" s="38">
        <v>1</v>
      </c>
      <c r="F2487" s="38"/>
      <c r="G2487" s="38" t="s">
        <v>2</v>
      </c>
      <c r="H2487" s="38" t="s">
        <v>2</v>
      </c>
      <c r="I2487" s="39">
        <v>0</v>
      </c>
      <c r="J2487" s="39">
        <v>16919.54</v>
      </c>
      <c r="K2487" s="39">
        <v>0</v>
      </c>
      <c r="L2487" s="41">
        <f>SUM(Data[[#This Row],[CHELTUIELI DE PERSONAL LEI]:[CHELTUIELI DE CAPITAL (ACTIVE NEFINANCIARE ) LEI]])</f>
        <v>16919.54</v>
      </c>
      <c r="M2487" s="41">
        <f>Data[[#This Row],[TOTAL CHELTUIELI LEI]]/Data[[#This Row],[CURS VALUTAR EURO BNR 22 07 2020]]</f>
        <v>3495.7005020557431</v>
      </c>
      <c r="N2487" s="49">
        <v>1518</v>
      </c>
      <c r="O2487" s="54"/>
      <c r="P2487" s="54">
        <v>1129</v>
      </c>
      <c r="Q2487" s="54"/>
      <c r="R2487" s="54">
        <f>Data[[#This Row],[PERSOANE ÎNSCRISE ÎN LISTELE ELECTORALE (TURUL 1)            ]]+Data[[#This Row],[PERSOANE ÎNSCRISE ÎN LISTELE ELECTORALE (TURUL AL 2-LEA)]]</f>
        <v>1518</v>
      </c>
      <c r="S2487" s="54">
        <f>Data[[#This Row],[PERSOANE CARE AU PARTICIPAT LA VOT (TURUL 1)]]+Data[[#This Row],[PERSOANE CARE AU PARTICIPAT LA VOT  (TURUL AL 2-LEA)]]</f>
        <v>1129</v>
      </c>
      <c r="T2487" s="41">
        <f>Data[[#This Row],[TOTAL CHELTUIELI LEI]]/Data[[#This Row],[NUMĂRUL PERSOANELOR ÎNSCRISE ÎN LISTELE ELECTORALE]]</f>
        <v>11.145942028985507</v>
      </c>
      <c r="U2487" s="41">
        <f>Data[[#This Row],[TOTAL CHELTUIELI EURO]]/Data[[#This Row],[NUMĂRUL PERSOANELOR ÎNSCRISE ÎN LISTELE ELECTORALE]]</f>
        <v>2.3028330053068138</v>
      </c>
      <c r="V2487" s="41">
        <f>Data[[#This Row],[TOTAL CHELTUIELI LEI]]/Data[[#This Row],[NUMĂRUL PERSOANELOR CARE AU PARTICIPAT LA VOT]]</f>
        <v>14.986306465899027</v>
      </c>
      <c r="W2487" s="41">
        <f>Data[[#This Row],[TOTAL CHELTUIELI EURO]]/Data[[#This Row],[NUMĂRUL PERSOANELOR CARE AU PARTICIPAT LA VOT]]</f>
        <v>3.0962803384018982</v>
      </c>
      <c r="X2487" s="43">
        <v>4.8400999999999996</v>
      </c>
      <c r="Y2487" s="114" t="s">
        <v>2888</v>
      </c>
      <c r="Z2487" s="44">
        <v>11</v>
      </c>
      <c r="AA2487" s="115" t="s">
        <v>3108</v>
      </c>
      <c r="AB2487" s="44">
        <v>2</v>
      </c>
      <c r="AC2487" s="45"/>
    </row>
    <row r="2488" spans="1:29" x14ac:dyDescent="0.2">
      <c r="A2488" s="37">
        <v>2487</v>
      </c>
      <c r="B2488" s="38" t="s">
        <v>566</v>
      </c>
      <c r="C2488" s="39" t="s">
        <v>187</v>
      </c>
      <c r="D2488" s="40">
        <v>44101</v>
      </c>
      <c r="E2488" s="38">
        <v>1</v>
      </c>
      <c r="F2488" s="38"/>
      <c r="G2488" s="38" t="s">
        <v>2</v>
      </c>
      <c r="H2488" s="38" t="s">
        <v>2</v>
      </c>
      <c r="I2488" s="39">
        <v>5683</v>
      </c>
      <c r="J2488" s="39">
        <v>6410.78</v>
      </c>
      <c r="K2488" s="39">
        <v>0</v>
      </c>
      <c r="L2488" s="41">
        <f>SUM(Data[[#This Row],[CHELTUIELI DE PERSONAL LEI]:[CHELTUIELI DE CAPITAL (ACTIVE NEFINANCIARE ) LEI]])</f>
        <v>12093.779999999999</v>
      </c>
      <c r="M2488" s="41">
        <f>Data[[#This Row],[TOTAL CHELTUIELI LEI]]/Data[[#This Row],[CURS VALUTAR EURO BNR 22 07 2020]]</f>
        <v>2498.6632507592817</v>
      </c>
      <c r="N2488" s="49">
        <v>3153</v>
      </c>
      <c r="O2488" s="54"/>
      <c r="P2488" s="54">
        <v>1568</v>
      </c>
      <c r="Q2488" s="54"/>
      <c r="R2488" s="54">
        <f>Data[[#This Row],[PERSOANE ÎNSCRISE ÎN LISTELE ELECTORALE (TURUL 1)            ]]+Data[[#This Row],[PERSOANE ÎNSCRISE ÎN LISTELE ELECTORALE (TURUL AL 2-LEA)]]</f>
        <v>3153</v>
      </c>
      <c r="S2488" s="54">
        <f>Data[[#This Row],[PERSOANE CARE AU PARTICIPAT LA VOT (TURUL 1)]]+Data[[#This Row],[PERSOANE CARE AU PARTICIPAT LA VOT  (TURUL AL 2-LEA)]]</f>
        <v>1568</v>
      </c>
      <c r="T2488" s="41">
        <f>Data[[#This Row],[TOTAL CHELTUIELI LEI]]/Data[[#This Row],[NUMĂRUL PERSOANELOR ÎNSCRISE ÎN LISTELE ELECTORALE]]</f>
        <v>3.8356422454804946</v>
      </c>
      <c r="U2488" s="41">
        <f>Data[[#This Row],[TOTAL CHELTUIELI EURO]]/Data[[#This Row],[NUMĂRUL PERSOANELOR ÎNSCRISE ÎN LISTELE ELECTORALE]]</f>
        <v>0.79247169386593141</v>
      </c>
      <c r="V2488" s="41">
        <f>Data[[#This Row],[TOTAL CHELTUIELI LEI]]/Data[[#This Row],[NUMĂRUL PERSOANELOR CARE AU PARTICIPAT LA VOT]]</f>
        <v>7.712869897959183</v>
      </c>
      <c r="W2488" s="41">
        <f>Data[[#This Row],[TOTAL CHELTUIELI EURO]]/Data[[#This Row],[NUMĂRUL PERSOANELOR CARE AU PARTICIPAT LA VOT]]</f>
        <v>1.5935352364536235</v>
      </c>
      <c r="X2488" s="43">
        <v>4.8400999999999996</v>
      </c>
      <c r="Y2488" s="114" t="s">
        <v>2884</v>
      </c>
      <c r="Z2488" s="44">
        <v>3</v>
      </c>
      <c r="AA2488" s="115" t="s">
        <v>3105</v>
      </c>
      <c r="AB2488" s="44">
        <v>0</v>
      </c>
      <c r="AC2488" s="45"/>
    </row>
    <row r="2489" spans="1:29" x14ac:dyDescent="0.2">
      <c r="A2489" s="37">
        <v>2488</v>
      </c>
      <c r="B2489" s="38" t="s">
        <v>566</v>
      </c>
      <c r="C2489" s="39" t="s">
        <v>2567</v>
      </c>
      <c r="D2489" s="40">
        <v>44101</v>
      </c>
      <c r="E2489" s="38">
        <v>1</v>
      </c>
      <c r="F2489" s="38"/>
      <c r="G2489" s="38" t="s">
        <v>2</v>
      </c>
      <c r="H2489" s="38" t="s">
        <v>2</v>
      </c>
      <c r="I2489" s="39">
        <v>2000</v>
      </c>
      <c r="J2489" s="39">
        <v>10292</v>
      </c>
      <c r="K2489" s="39">
        <v>0</v>
      </c>
      <c r="L2489" s="41">
        <f>SUM(Data[[#This Row],[CHELTUIELI DE PERSONAL LEI]:[CHELTUIELI DE CAPITAL (ACTIVE NEFINANCIARE ) LEI]])</f>
        <v>12292</v>
      </c>
      <c r="M2489" s="41">
        <f>Data[[#This Row],[TOTAL CHELTUIELI LEI]]/Data[[#This Row],[CURS VALUTAR EURO BNR 22 07 2020]]</f>
        <v>2539.6169500630153</v>
      </c>
      <c r="N2489" s="49">
        <v>570</v>
      </c>
      <c r="O2489" s="54"/>
      <c r="P2489" s="54">
        <v>211</v>
      </c>
      <c r="Q2489" s="54"/>
      <c r="R2489" s="54">
        <f>Data[[#This Row],[PERSOANE ÎNSCRISE ÎN LISTELE ELECTORALE (TURUL 1)            ]]+Data[[#This Row],[PERSOANE ÎNSCRISE ÎN LISTELE ELECTORALE (TURUL AL 2-LEA)]]</f>
        <v>570</v>
      </c>
      <c r="S2489" s="54">
        <f>Data[[#This Row],[PERSOANE CARE AU PARTICIPAT LA VOT (TURUL 1)]]+Data[[#This Row],[PERSOANE CARE AU PARTICIPAT LA VOT  (TURUL AL 2-LEA)]]</f>
        <v>211</v>
      </c>
      <c r="T2489" s="41">
        <f>Data[[#This Row],[TOTAL CHELTUIELI LEI]]/Data[[#This Row],[NUMĂRUL PERSOANELOR ÎNSCRISE ÎN LISTELE ELECTORALE]]</f>
        <v>21.564912280701755</v>
      </c>
      <c r="U2489" s="41">
        <f>Data[[#This Row],[TOTAL CHELTUIELI EURO]]/Data[[#This Row],[NUMĂRUL PERSOANELOR ÎNSCRISE ÎN LISTELE ELECTORALE]]</f>
        <v>4.4554683334438865</v>
      </c>
      <c r="V2489" s="41">
        <f>Data[[#This Row],[TOTAL CHELTUIELI LEI]]/Data[[#This Row],[NUMĂRUL PERSOANELOR CARE AU PARTICIPAT LA VOT]]</f>
        <v>58.255924170616112</v>
      </c>
      <c r="W2489" s="41">
        <f>Data[[#This Row],[TOTAL CHELTUIELI EURO]]/Data[[#This Row],[NUMĂRUL PERSOANELOR CARE AU PARTICIPAT LA VOT]]</f>
        <v>12.036099289398177</v>
      </c>
      <c r="X2489" s="43">
        <v>4.8400999999999996</v>
      </c>
      <c r="Y2489" s="114" t="s">
        <v>2893</v>
      </c>
      <c r="Z2489" s="44">
        <v>21</v>
      </c>
      <c r="AA2489" s="115" t="s">
        <v>3110</v>
      </c>
      <c r="AB2489" s="44">
        <v>4</v>
      </c>
      <c r="AC2489" s="45"/>
    </row>
    <row r="2490" spans="1:29" x14ac:dyDescent="0.2">
      <c r="A2490" s="37">
        <v>2489</v>
      </c>
      <c r="B2490" s="38" t="s">
        <v>566</v>
      </c>
      <c r="C2490" s="39" t="s">
        <v>563</v>
      </c>
      <c r="D2490" s="40">
        <v>44101</v>
      </c>
      <c r="E2490" s="38">
        <v>1</v>
      </c>
      <c r="F2490" s="38"/>
      <c r="G2490" s="38" t="s">
        <v>2</v>
      </c>
      <c r="H2490" s="38" t="s">
        <v>2</v>
      </c>
      <c r="I2490" s="39">
        <v>1500</v>
      </c>
      <c r="J2490" s="39">
        <v>8417</v>
      </c>
      <c r="K2490" s="39">
        <v>0</v>
      </c>
      <c r="L2490" s="41">
        <f>SUM(Data[[#This Row],[CHELTUIELI DE PERSONAL LEI]:[CHELTUIELI DE CAPITAL (ACTIVE NEFINANCIARE ) LEI]])</f>
        <v>9917</v>
      </c>
      <c r="M2490" s="41">
        <f>Data[[#This Row],[TOTAL CHELTUIELI LEI]]/Data[[#This Row],[CURS VALUTAR EURO BNR 22 07 2020]]</f>
        <v>2048.9246089956819</v>
      </c>
      <c r="N2490" s="49">
        <v>1426</v>
      </c>
      <c r="O2490" s="54"/>
      <c r="P2490" s="54">
        <v>781</v>
      </c>
      <c r="Q2490" s="54"/>
      <c r="R2490" s="54">
        <f>Data[[#This Row],[PERSOANE ÎNSCRISE ÎN LISTELE ELECTORALE (TURUL 1)            ]]+Data[[#This Row],[PERSOANE ÎNSCRISE ÎN LISTELE ELECTORALE (TURUL AL 2-LEA)]]</f>
        <v>1426</v>
      </c>
      <c r="S2490" s="54">
        <f>Data[[#This Row],[PERSOANE CARE AU PARTICIPAT LA VOT (TURUL 1)]]+Data[[#This Row],[PERSOANE CARE AU PARTICIPAT LA VOT  (TURUL AL 2-LEA)]]</f>
        <v>781</v>
      </c>
      <c r="T2490" s="41">
        <f>Data[[#This Row],[TOTAL CHELTUIELI LEI]]/Data[[#This Row],[NUMĂRUL PERSOANELOR ÎNSCRISE ÎN LISTELE ELECTORALE]]</f>
        <v>6.9544179523141656</v>
      </c>
      <c r="U2490" s="41">
        <f>Data[[#This Row],[TOTAL CHELTUIELI EURO]]/Data[[#This Row],[NUMĂRUL PERSOANELOR ÎNSCRISE ÎN LISTELE ELECTORALE]]</f>
        <v>1.4368335266449381</v>
      </c>
      <c r="V2490" s="41">
        <f>Data[[#This Row],[TOTAL CHELTUIELI LEI]]/Data[[#This Row],[NUMĂRUL PERSOANELOR CARE AU PARTICIPAT LA VOT]]</f>
        <v>12.697823303457106</v>
      </c>
      <c r="W2490" s="41">
        <f>Data[[#This Row],[TOTAL CHELTUIELI EURO]]/Data[[#This Row],[NUMĂRUL PERSOANELOR CARE AU PARTICIPAT LA VOT]]</f>
        <v>2.6234630076769294</v>
      </c>
      <c r="X2490" s="43">
        <v>4.8400999999999996</v>
      </c>
      <c r="Y2490" s="114" t="s">
        <v>2889</v>
      </c>
      <c r="Z2490" s="44">
        <v>6</v>
      </c>
      <c r="AA2490" s="115" t="s">
        <v>3107</v>
      </c>
      <c r="AB2490" s="44">
        <v>1</v>
      </c>
      <c r="AC2490" s="45"/>
    </row>
    <row r="2491" spans="1:29" x14ac:dyDescent="0.2">
      <c r="A2491" s="37">
        <v>2490</v>
      </c>
      <c r="B2491" s="38" t="s">
        <v>566</v>
      </c>
      <c r="C2491" s="39" t="s">
        <v>2568</v>
      </c>
      <c r="D2491" s="40">
        <v>44101</v>
      </c>
      <c r="E2491" s="38">
        <v>1</v>
      </c>
      <c r="F2491" s="38"/>
      <c r="G2491" s="38" t="s">
        <v>2</v>
      </c>
      <c r="H2491" s="38" t="s">
        <v>2</v>
      </c>
      <c r="I2491" s="39">
        <v>3000</v>
      </c>
      <c r="J2491" s="39">
        <v>6894</v>
      </c>
      <c r="K2491" s="39">
        <v>0</v>
      </c>
      <c r="L2491" s="41">
        <f>SUM(Data[[#This Row],[CHELTUIELI DE PERSONAL LEI]:[CHELTUIELI DE CAPITAL (ACTIVE NEFINANCIARE ) LEI]])</f>
        <v>9894</v>
      </c>
      <c r="M2491" s="41">
        <f>Data[[#This Row],[TOTAL CHELTUIELI LEI]]/Data[[#This Row],[CURS VALUTAR EURO BNR 22 07 2020]]</f>
        <v>2044.1726410611352</v>
      </c>
      <c r="N2491" s="49">
        <v>1476</v>
      </c>
      <c r="O2491" s="54"/>
      <c r="P2491" s="54">
        <v>979</v>
      </c>
      <c r="Q2491" s="54"/>
      <c r="R2491" s="54">
        <f>Data[[#This Row],[PERSOANE ÎNSCRISE ÎN LISTELE ELECTORALE (TURUL 1)            ]]+Data[[#This Row],[PERSOANE ÎNSCRISE ÎN LISTELE ELECTORALE (TURUL AL 2-LEA)]]</f>
        <v>1476</v>
      </c>
      <c r="S2491" s="54">
        <f>Data[[#This Row],[PERSOANE CARE AU PARTICIPAT LA VOT (TURUL 1)]]+Data[[#This Row],[PERSOANE CARE AU PARTICIPAT LA VOT  (TURUL AL 2-LEA)]]</f>
        <v>979</v>
      </c>
      <c r="T2491" s="41">
        <f>Data[[#This Row],[TOTAL CHELTUIELI LEI]]/Data[[#This Row],[NUMĂRUL PERSOANELOR ÎNSCRISE ÎN LISTELE ELECTORALE]]</f>
        <v>6.7032520325203251</v>
      </c>
      <c r="U2491" s="41">
        <f>Data[[#This Row],[TOTAL CHELTUIELI EURO]]/Data[[#This Row],[NUMĂRUL PERSOANELOR ÎNSCRISE ÎN LISTELE ELECTORALE]]</f>
        <v>1.3849408137270565</v>
      </c>
      <c r="V2491" s="41">
        <f>Data[[#This Row],[TOTAL CHELTUIELI LEI]]/Data[[#This Row],[NUMĂRUL PERSOANELOR CARE AU PARTICIPAT LA VOT]]</f>
        <v>10.106230847803882</v>
      </c>
      <c r="W2491" s="41">
        <f>Data[[#This Row],[TOTAL CHELTUIELI EURO]]/Data[[#This Row],[NUMĂRUL PERSOANELOR CARE AU PARTICIPAT LA VOT]]</f>
        <v>2.0880210838213844</v>
      </c>
      <c r="X2491" s="43">
        <v>4.8400999999999996</v>
      </c>
      <c r="Y2491" s="114" t="s">
        <v>2889</v>
      </c>
      <c r="Z2491" s="44">
        <v>6</v>
      </c>
      <c r="AA2491" s="115" t="s">
        <v>3107</v>
      </c>
      <c r="AB2491" s="44">
        <v>1</v>
      </c>
      <c r="AC2491" s="45"/>
    </row>
    <row r="2492" spans="1:29" x14ac:dyDescent="0.2">
      <c r="A2492" s="37">
        <v>2491</v>
      </c>
      <c r="B2492" s="38" t="s">
        <v>566</v>
      </c>
      <c r="C2492" s="39" t="s">
        <v>2569</v>
      </c>
      <c r="D2492" s="40">
        <v>44101</v>
      </c>
      <c r="E2492" s="38">
        <v>1</v>
      </c>
      <c r="F2492" s="38"/>
      <c r="G2492" s="38" t="s">
        <v>2</v>
      </c>
      <c r="H2492" s="38" t="s">
        <v>2</v>
      </c>
      <c r="I2492" s="39">
        <v>400</v>
      </c>
      <c r="J2492" s="39">
        <v>9164</v>
      </c>
      <c r="K2492" s="39">
        <v>0</v>
      </c>
      <c r="L2492" s="41">
        <f>SUM(Data[[#This Row],[CHELTUIELI DE PERSONAL LEI]:[CHELTUIELI DE CAPITAL (ACTIVE NEFINANCIARE ) LEI]])</f>
        <v>9564</v>
      </c>
      <c r="M2492" s="41">
        <f>Data[[#This Row],[TOTAL CHELTUIELI LEI]]/Data[[#This Row],[CURS VALUTAR EURO BNR 22 07 2020]]</f>
        <v>1975.9922315654637</v>
      </c>
      <c r="N2492" s="49">
        <v>1014</v>
      </c>
      <c r="O2492" s="54"/>
      <c r="P2492" s="54">
        <v>488</v>
      </c>
      <c r="Q2492" s="54"/>
      <c r="R2492" s="54">
        <f>Data[[#This Row],[PERSOANE ÎNSCRISE ÎN LISTELE ELECTORALE (TURUL 1)            ]]+Data[[#This Row],[PERSOANE ÎNSCRISE ÎN LISTELE ELECTORALE (TURUL AL 2-LEA)]]</f>
        <v>1014</v>
      </c>
      <c r="S2492" s="54">
        <f>Data[[#This Row],[PERSOANE CARE AU PARTICIPAT LA VOT (TURUL 1)]]+Data[[#This Row],[PERSOANE CARE AU PARTICIPAT LA VOT  (TURUL AL 2-LEA)]]</f>
        <v>488</v>
      </c>
      <c r="T2492" s="41">
        <f>Data[[#This Row],[TOTAL CHELTUIELI LEI]]/Data[[#This Row],[NUMĂRUL PERSOANELOR ÎNSCRISE ÎN LISTELE ELECTORALE]]</f>
        <v>9.4319526627218941</v>
      </c>
      <c r="U2492" s="41">
        <f>Data[[#This Row],[TOTAL CHELTUIELI EURO]]/Data[[#This Row],[NUMĂRUL PERSOANELOR ÎNSCRISE ÎN LISTELE ELECTORALE]]</f>
        <v>1.9487102875399052</v>
      </c>
      <c r="V2492" s="41">
        <f>Data[[#This Row],[TOTAL CHELTUIELI LEI]]/Data[[#This Row],[NUMĂRUL PERSOANELOR CARE AU PARTICIPAT LA VOT]]</f>
        <v>19.598360655737704</v>
      </c>
      <c r="W2492" s="41">
        <f>Data[[#This Row],[TOTAL CHELTUIELI EURO]]/Data[[#This Row],[NUMĂRUL PERSOANELOR CARE AU PARTICIPAT LA VOT]]</f>
        <v>4.0491644089456225</v>
      </c>
      <c r="X2492" s="43">
        <v>4.8400999999999996</v>
      </c>
      <c r="Y2492" s="114" t="s">
        <v>2887</v>
      </c>
      <c r="Z2492" s="44">
        <v>9</v>
      </c>
      <c r="AA2492" s="115" t="s">
        <v>3107</v>
      </c>
      <c r="AB2492" s="44">
        <v>1</v>
      </c>
      <c r="AC2492" s="45"/>
    </row>
    <row r="2493" spans="1:29" x14ac:dyDescent="0.2">
      <c r="A2493" s="37">
        <v>2492</v>
      </c>
      <c r="B2493" s="38" t="s">
        <v>566</v>
      </c>
      <c r="C2493" s="39" t="s">
        <v>2570</v>
      </c>
      <c r="D2493" s="40">
        <v>44101</v>
      </c>
      <c r="E2493" s="38">
        <v>1</v>
      </c>
      <c r="F2493" s="38"/>
      <c r="G2493" s="38" t="s">
        <v>2</v>
      </c>
      <c r="H2493" s="38" t="s">
        <v>2</v>
      </c>
      <c r="I2493" s="39">
        <v>0</v>
      </c>
      <c r="J2493" s="39">
        <v>5000</v>
      </c>
      <c r="K2493" s="39">
        <v>0</v>
      </c>
      <c r="L2493" s="41">
        <f>SUM(Data[[#This Row],[CHELTUIELI DE PERSONAL LEI]:[CHELTUIELI DE CAPITAL (ACTIVE NEFINANCIARE ) LEI]])</f>
        <v>5000</v>
      </c>
      <c r="M2493" s="41">
        <f>Data[[#This Row],[TOTAL CHELTUIELI LEI]]/Data[[#This Row],[CURS VALUTAR EURO BNR 22 07 2020]]</f>
        <v>1033.0365075101754</v>
      </c>
      <c r="N2493" s="49">
        <v>2561</v>
      </c>
      <c r="O2493" s="54"/>
      <c r="P2493" s="54">
        <v>894</v>
      </c>
      <c r="Q2493" s="54"/>
      <c r="R2493" s="54">
        <f>Data[[#This Row],[PERSOANE ÎNSCRISE ÎN LISTELE ELECTORALE (TURUL 1)            ]]+Data[[#This Row],[PERSOANE ÎNSCRISE ÎN LISTELE ELECTORALE (TURUL AL 2-LEA)]]</f>
        <v>2561</v>
      </c>
      <c r="S2493" s="54">
        <f>Data[[#This Row],[PERSOANE CARE AU PARTICIPAT LA VOT (TURUL 1)]]+Data[[#This Row],[PERSOANE CARE AU PARTICIPAT LA VOT  (TURUL AL 2-LEA)]]</f>
        <v>894</v>
      </c>
      <c r="T2493" s="41">
        <f>Data[[#This Row],[TOTAL CHELTUIELI LEI]]/Data[[#This Row],[NUMĂRUL PERSOANELOR ÎNSCRISE ÎN LISTELE ELECTORALE]]</f>
        <v>1.9523623584537291</v>
      </c>
      <c r="U2493" s="41">
        <f>Data[[#This Row],[TOTAL CHELTUIELI EURO]]/Data[[#This Row],[NUMĂRUL PERSOANELOR ÎNSCRISE ÎN LISTELE ELECTORALE]]</f>
        <v>0.4033723184342739</v>
      </c>
      <c r="V2493" s="41">
        <f>Data[[#This Row],[TOTAL CHELTUIELI LEI]]/Data[[#This Row],[NUMĂRUL PERSOANELOR CARE AU PARTICIPAT LA VOT]]</f>
        <v>5.592841163310962</v>
      </c>
      <c r="W2493" s="41">
        <f>Data[[#This Row],[TOTAL CHELTUIELI EURO]]/Data[[#This Row],[NUMĂRUL PERSOANELOR CARE AU PARTICIPAT LA VOT]]</f>
        <v>1.1555218204811806</v>
      </c>
      <c r="X2493" s="43">
        <v>4.8400999999999996</v>
      </c>
      <c r="Y2493" s="114" t="s">
        <v>2894</v>
      </c>
      <c r="Z2493" s="44">
        <v>1</v>
      </c>
      <c r="AA2493" s="115" t="s">
        <v>3105</v>
      </c>
      <c r="AB2493" s="44">
        <v>0</v>
      </c>
      <c r="AC2493" s="45"/>
    </row>
    <row r="2494" spans="1:29" x14ac:dyDescent="0.2">
      <c r="A2494" s="37">
        <v>2493</v>
      </c>
      <c r="B2494" s="38" t="s">
        <v>571</v>
      </c>
      <c r="C2494" s="39" t="s">
        <v>572</v>
      </c>
      <c r="D2494" s="40">
        <v>44101</v>
      </c>
      <c r="E2494" s="38">
        <v>1</v>
      </c>
      <c r="F2494" s="38"/>
      <c r="G2494" s="38" t="s">
        <v>2</v>
      </c>
      <c r="H2494" s="38" t="s">
        <v>2</v>
      </c>
      <c r="I2494" s="41">
        <v>9200</v>
      </c>
      <c r="J2494" s="41">
        <v>13556</v>
      </c>
      <c r="K2494" s="41">
        <v>0</v>
      </c>
      <c r="L2494" s="41">
        <f>SUM(Data[[#This Row],[CHELTUIELI DE PERSONAL LEI]:[CHELTUIELI DE CAPITAL (ACTIVE NEFINANCIARE ) LEI]])</f>
        <v>22756</v>
      </c>
      <c r="M2494" s="41">
        <f>Data[[#This Row],[TOTAL CHELTUIELI LEI]]/Data[[#This Row],[CURS VALUTAR EURO BNR 22 07 2020]]</f>
        <v>4701.5557529803109</v>
      </c>
      <c r="N2494" s="49">
        <v>57978</v>
      </c>
      <c r="O2494" s="54"/>
      <c r="P2494" s="54">
        <v>19633</v>
      </c>
      <c r="Q2494" s="54"/>
      <c r="R2494" s="54">
        <f>Data[[#This Row],[PERSOANE ÎNSCRISE ÎN LISTELE ELECTORALE (TURUL 1)            ]]+Data[[#This Row],[PERSOANE ÎNSCRISE ÎN LISTELE ELECTORALE (TURUL AL 2-LEA)]]</f>
        <v>57978</v>
      </c>
      <c r="S2494" s="54">
        <f>Data[[#This Row],[PERSOANE CARE AU PARTICIPAT LA VOT (TURUL 1)]]+Data[[#This Row],[PERSOANE CARE AU PARTICIPAT LA VOT  (TURUL AL 2-LEA)]]</f>
        <v>19633</v>
      </c>
      <c r="T2494" s="41">
        <f>Data[[#This Row],[TOTAL CHELTUIELI LEI]]/Data[[#This Row],[NUMĂRUL PERSOANELOR ÎNSCRISE ÎN LISTELE ELECTORALE]]</f>
        <v>0.39249370450860671</v>
      </c>
      <c r="U2494" s="41">
        <f>Data[[#This Row],[TOTAL CHELTUIELI EURO]]/Data[[#This Row],[NUMĂRUL PERSOANELOR ÎNSCRISE ÎN LISTELE ELECTORALE]]</f>
        <v>8.1092065145060385E-2</v>
      </c>
      <c r="V2494" s="41">
        <f>Data[[#This Row],[TOTAL CHELTUIELI LEI]]/Data[[#This Row],[NUMĂRUL PERSOANELOR CARE AU PARTICIPAT LA VOT]]</f>
        <v>1.1590689145825905</v>
      </c>
      <c r="W2494" s="41">
        <f>Data[[#This Row],[TOTAL CHELTUIELI EURO]]/Data[[#This Row],[NUMĂRUL PERSOANELOR CARE AU PARTICIPAT LA VOT]]</f>
        <v>0.23947210069680186</v>
      </c>
      <c r="X2494" s="43">
        <v>4.8400999999999996</v>
      </c>
      <c r="Y2494" s="114" t="s">
        <v>2890</v>
      </c>
      <c r="Z2494" s="44">
        <v>0</v>
      </c>
      <c r="AA2494" s="115" t="s">
        <v>3105</v>
      </c>
      <c r="AB2494" s="44">
        <v>0</v>
      </c>
      <c r="AC2494" s="45"/>
    </row>
    <row r="2495" spans="1:29" x14ac:dyDescent="0.2">
      <c r="A2495" s="37">
        <v>2494</v>
      </c>
      <c r="B2495" s="38" t="s">
        <v>571</v>
      </c>
      <c r="C2495" s="39" t="s">
        <v>573</v>
      </c>
      <c r="D2495" s="40">
        <v>44101</v>
      </c>
      <c r="E2495" s="38">
        <v>1</v>
      </c>
      <c r="F2495" s="38"/>
      <c r="G2495" s="38" t="s">
        <v>2</v>
      </c>
      <c r="H2495" s="38" t="s">
        <v>2</v>
      </c>
      <c r="I2495" s="41">
        <v>0</v>
      </c>
      <c r="J2495" s="41">
        <v>215905.94</v>
      </c>
      <c r="K2495" s="41">
        <v>0</v>
      </c>
      <c r="L2495" s="41">
        <f>SUM(Data[[#This Row],[CHELTUIELI DE PERSONAL LEI]:[CHELTUIELI DE CAPITAL (ACTIVE NEFINANCIARE ) LEI]])</f>
        <v>215905.94</v>
      </c>
      <c r="M2495" s="41">
        <f>Data[[#This Row],[TOTAL CHELTUIELI LEI]]/Data[[#This Row],[CURS VALUTAR EURO BNR 22 07 2020]]</f>
        <v>44607.743641660301</v>
      </c>
      <c r="N2495" s="49">
        <v>122163</v>
      </c>
      <c r="O2495" s="54"/>
      <c r="P2495" s="54">
        <v>18899</v>
      </c>
      <c r="Q2495" s="54"/>
      <c r="R2495" s="54">
        <f>Data[[#This Row],[PERSOANE ÎNSCRISE ÎN LISTELE ELECTORALE (TURUL 1)            ]]+Data[[#This Row],[PERSOANE ÎNSCRISE ÎN LISTELE ELECTORALE (TURUL AL 2-LEA)]]</f>
        <v>122163</v>
      </c>
      <c r="S2495" s="54">
        <f>Data[[#This Row],[PERSOANE CARE AU PARTICIPAT LA VOT (TURUL 1)]]+Data[[#This Row],[PERSOANE CARE AU PARTICIPAT LA VOT  (TURUL AL 2-LEA)]]</f>
        <v>18899</v>
      </c>
      <c r="T2495" s="41">
        <f>Data[[#This Row],[TOTAL CHELTUIELI LEI]]/Data[[#This Row],[NUMĂRUL PERSOANELOR ÎNSCRISE ÎN LISTELE ELECTORALE]]</f>
        <v>1.767359511472377</v>
      </c>
      <c r="U2495" s="41">
        <f>Data[[#This Row],[TOTAL CHELTUIELI EURO]]/Data[[#This Row],[NUMĂRUL PERSOANELOR ÎNSCRISE ÎN LISTELE ELECTORALE]]</f>
        <v>0.3651493794492629</v>
      </c>
      <c r="V2495" s="41">
        <f>Data[[#This Row],[TOTAL CHELTUIELI LEI]]/Data[[#This Row],[NUMĂRUL PERSOANELOR CARE AU PARTICIPAT LA VOT]]</f>
        <v>11.42419916397693</v>
      </c>
      <c r="W2495" s="41">
        <f>Data[[#This Row],[TOTAL CHELTUIELI EURO]]/Data[[#This Row],[NUMĂRUL PERSOANELOR CARE AU PARTICIPAT LA VOT]]</f>
        <v>2.3603229610910788</v>
      </c>
      <c r="X2495" s="43">
        <v>4.8400999999999996</v>
      </c>
      <c r="Y2495" s="114" t="s">
        <v>2894</v>
      </c>
      <c r="Z2495" s="44">
        <v>1</v>
      </c>
      <c r="AA2495" s="115" t="s">
        <v>3105</v>
      </c>
      <c r="AB2495" s="44">
        <v>0</v>
      </c>
      <c r="AC2495" s="45"/>
    </row>
    <row r="2496" spans="1:29" x14ac:dyDescent="0.2">
      <c r="A2496" s="37">
        <v>2495</v>
      </c>
      <c r="B2496" s="38" t="s">
        <v>571</v>
      </c>
      <c r="C2496" s="39" t="s">
        <v>574</v>
      </c>
      <c r="D2496" s="40">
        <v>44101</v>
      </c>
      <c r="E2496" s="38">
        <v>1</v>
      </c>
      <c r="F2496" s="38"/>
      <c r="G2496" s="38" t="s">
        <v>2</v>
      </c>
      <c r="H2496" s="38" t="s">
        <v>2</v>
      </c>
      <c r="I2496" s="41">
        <v>297870</v>
      </c>
      <c r="J2496" s="41">
        <v>21657.11</v>
      </c>
      <c r="K2496" s="41">
        <v>0</v>
      </c>
      <c r="L2496" s="41">
        <f>SUM(Data[[#This Row],[CHELTUIELI DE PERSONAL LEI]:[CHELTUIELI DE CAPITAL (ACTIVE NEFINANCIARE ) LEI]])</f>
        <v>319527.11</v>
      </c>
      <c r="M2496" s="41">
        <f>Data[[#This Row],[TOTAL CHELTUIELI LEI]]/Data[[#This Row],[CURS VALUTAR EURO BNR 22 07 2020]]</f>
        <v>66016.633953843935</v>
      </c>
      <c r="N2496" s="49">
        <v>30477</v>
      </c>
      <c r="O2496" s="54"/>
      <c r="P2496" s="54">
        <v>8371</v>
      </c>
      <c r="Q2496" s="54"/>
      <c r="R2496" s="54">
        <f>Data[[#This Row],[PERSOANE ÎNSCRISE ÎN LISTELE ELECTORALE (TURUL 1)            ]]+Data[[#This Row],[PERSOANE ÎNSCRISE ÎN LISTELE ELECTORALE (TURUL AL 2-LEA)]]</f>
        <v>30477</v>
      </c>
      <c r="S2496" s="54">
        <f>Data[[#This Row],[PERSOANE CARE AU PARTICIPAT LA VOT (TURUL 1)]]+Data[[#This Row],[PERSOANE CARE AU PARTICIPAT LA VOT  (TURUL AL 2-LEA)]]</f>
        <v>8371</v>
      </c>
      <c r="T2496" s="41">
        <f>Data[[#This Row],[TOTAL CHELTUIELI LEI]]/Data[[#This Row],[NUMĂRUL PERSOANELOR ÎNSCRISE ÎN LISTELE ELECTORALE]]</f>
        <v>10.484204810184728</v>
      </c>
      <c r="U2496" s="41">
        <f>Data[[#This Row],[TOTAL CHELTUIELI EURO]]/Data[[#This Row],[NUMĂRUL PERSOANELOR ÎNSCRISE ÎN LISTELE ELECTORALE]]</f>
        <v>2.1661132642269232</v>
      </c>
      <c r="V2496" s="41">
        <f>Data[[#This Row],[TOTAL CHELTUIELI LEI]]/Data[[#This Row],[NUMĂRUL PERSOANELOR CARE AU PARTICIPAT LA VOT]]</f>
        <v>38.170721538645324</v>
      </c>
      <c r="W2496" s="41">
        <f>Data[[#This Row],[TOTAL CHELTUIELI EURO]]/Data[[#This Row],[NUMĂRUL PERSOANELOR CARE AU PARTICIPAT LA VOT]]</f>
        <v>7.8863497734851196</v>
      </c>
      <c r="X2496" s="43">
        <v>4.8400999999999996</v>
      </c>
      <c r="Y2496" s="114" t="s">
        <v>2898</v>
      </c>
      <c r="Z2496" s="44">
        <v>10</v>
      </c>
      <c r="AA2496" s="115" t="s">
        <v>3108</v>
      </c>
      <c r="AB2496" s="44">
        <v>2</v>
      </c>
      <c r="AC2496" s="45"/>
    </row>
    <row r="2497" spans="1:29" x14ac:dyDescent="0.2">
      <c r="A2497" s="37">
        <v>2496</v>
      </c>
      <c r="B2497" s="38" t="s">
        <v>571</v>
      </c>
      <c r="C2497" s="39" t="s">
        <v>2809</v>
      </c>
      <c r="D2497" s="40">
        <v>44101</v>
      </c>
      <c r="E2497" s="38">
        <v>1</v>
      </c>
      <c r="F2497" s="38"/>
      <c r="G2497" s="38" t="s">
        <v>2</v>
      </c>
      <c r="H2497" s="38" t="s">
        <v>2</v>
      </c>
      <c r="I2497" s="41">
        <v>9700</v>
      </c>
      <c r="J2497" s="41">
        <v>16942</v>
      </c>
      <c r="K2497" s="41">
        <v>0</v>
      </c>
      <c r="L2497" s="41">
        <f>SUM(Data[[#This Row],[CHELTUIELI DE PERSONAL LEI]:[CHELTUIELI DE CAPITAL (ACTIVE NEFINANCIARE ) LEI]])</f>
        <v>26642</v>
      </c>
      <c r="M2497" s="41">
        <f>Data[[#This Row],[TOTAL CHELTUIELI LEI]]/Data[[#This Row],[CURS VALUTAR EURO BNR 22 07 2020]]</f>
        <v>5504.4317266172193</v>
      </c>
      <c r="N2497" s="49">
        <v>5641</v>
      </c>
      <c r="O2497" s="54"/>
      <c r="P2497" s="54">
        <v>2521</v>
      </c>
      <c r="Q2497" s="54"/>
      <c r="R2497" s="54">
        <f>Data[[#This Row],[PERSOANE ÎNSCRISE ÎN LISTELE ELECTORALE (TURUL 1)            ]]+Data[[#This Row],[PERSOANE ÎNSCRISE ÎN LISTELE ELECTORALE (TURUL AL 2-LEA)]]</f>
        <v>5641</v>
      </c>
      <c r="S2497" s="54">
        <f>Data[[#This Row],[PERSOANE CARE AU PARTICIPAT LA VOT (TURUL 1)]]+Data[[#This Row],[PERSOANE CARE AU PARTICIPAT LA VOT  (TURUL AL 2-LEA)]]</f>
        <v>2521</v>
      </c>
      <c r="T2497" s="41">
        <f>Data[[#This Row],[TOTAL CHELTUIELI LEI]]/Data[[#This Row],[NUMĂRUL PERSOANELOR ÎNSCRISE ÎN LISTELE ELECTORALE]]</f>
        <v>4.7229214678248539</v>
      </c>
      <c r="U2497" s="41">
        <f>Data[[#This Row],[TOTAL CHELTUIELI EURO]]/Data[[#This Row],[NUMĂRUL PERSOANELOR ÎNSCRISE ÎN LISTELE ELECTORALE]]</f>
        <v>0.97579005967332377</v>
      </c>
      <c r="V2497" s="41">
        <f>Data[[#This Row],[TOTAL CHELTUIELI LEI]]/Data[[#This Row],[NUMĂRUL PERSOANELOR CARE AU PARTICIPAT LA VOT]]</f>
        <v>10.5680285600952</v>
      </c>
      <c r="W2497" s="41">
        <f>Data[[#This Row],[TOTAL CHELTUIELI EURO]]/Data[[#This Row],[NUMĂRUL PERSOANELOR CARE AU PARTICIPAT LA VOT]]</f>
        <v>2.1834318629977072</v>
      </c>
      <c r="X2497" s="43">
        <v>4.8400999999999996</v>
      </c>
      <c r="Y2497" s="114" t="s">
        <v>2895</v>
      </c>
      <c r="Z2497" s="44">
        <v>4</v>
      </c>
      <c r="AA2497" s="115" t="s">
        <v>3105</v>
      </c>
      <c r="AB2497" s="44">
        <v>0</v>
      </c>
      <c r="AC2497" s="45"/>
    </row>
    <row r="2498" spans="1:29" x14ac:dyDescent="0.2">
      <c r="A2498" s="37">
        <v>2497</v>
      </c>
      <c r="B2498" s="38" t="s">
        <v>571</v>
      </c>
      <c r="C2498" s="39" t="s">
        <v>2810</v>
      </c>
      <c r="D2498" s="40">
        <v>44101</v>
      </c>
      <c r="E2498" s="38">
        <v>1</v>
      </c>
      <c r="F2498" s="38"/>
      <c r="G2498" s="38" t="s">
        <v>2</v>
      </c>
      <c r="H2498" s="38" t="s">
        <v>2</v>
      </c>
      <c r="I2498" s="41">
        <v>13500</v>
      </c>
      <c r="J2498" s="41">
        <v>8370.7800000000007</v>
      </c>
      <c r="K2498" s="41">
        <v>0</v>
      </c>
      <c r="L2498" s="41">
        <f>SUM(Data[[#This Row],[CHELTUIELI DE PERSONAL LEI]:[CHELTUIELI DE CAPITAL (ACTIVE NEFINANCIARE ) LEI]])</f>
        <v>21870.78</v>
      </c>
      <c r="M2498" s="41">
        <f>Data[[#This Row],[TOTAL CHELTUIELI LEI]]/Data[[#This Row],[CURS VALUTAR EURO BNR 22 07 2020]]</f>
        <v>4518.662837544679</v>
      </c>
      <c r="N2498" s="49">
        <v>8037</v>
      </c>
      <c r="O2498" s="54"/>
      <c r="P2498" s="54">
        <v>3529</v>
      </c>
      <c r="Q2498" s="54"/>
      <c r="R2498" s="54">
        <f>Data[[#This Row],[PERSOANE ÎNSCRISE ÎN LISTELE ELECTORALE (TURUL 1)            ]]+Data[[#This Row],[PERSOANE ÎNSCRISE ÎN LISTELE ELECTORALE (TURUL AL 2-LEA)]]</f>
        <v>8037</v>
      </c>
      <c r="S2498" s="54">
        <f>Data[[#This Row],[PERSOANE CARE AU PARTICIPAT LA VOT (TURUL 1)]]+Data[[#This Row],[PERSOANE CARE AU PARTICIPAT LA VOT  (TURUL AL 2-LEA)]]</f>
        <v>3529</v>
      </c>
      <c r="T2498" s="41">
        <f>Data[[#This Row],[TOTAL CHELTUIELI LEI]]/Data[[#This Row],[NUMĂRUL PERSOANELOR ÎNSCRISE ÎN LISTELE ELECTORALE]]</f>
        <v>2.7212616648002985</v>
      </c>
      <c r="U2498" s="41">
        <f>Data[[#This Row],[TOTAL CHELTUIELI EURO]]/Data[[#This Row],[NUMĂRUL PERSOANELOR ÎNSCRISE ÎN LISTELE ELECTORALE]]</f>
        <v>0.56223252924532519</v>
      </c>
      <c r="V2498" s="41">
        <f>Data[[#This Row],[TOTAL CHELTUIELI LEI]]/Data[[#This Row],[NUMĂRUL PERSOANELOR CARE AU PARTICIPAT LA VOT]]</f>
        <v>6.1974440351374325</v>
      </c>
      <c r="W2498" s="41">
        <f>Data[[#This Row],[TOTAL CHELTUIELI EURO]]/Data[[#This Row],[NUMĂRUL PERSOANELOR CARE AU PARTICIPAT LA VOT]]</f>
        <v>1.2804371883096284</v>
      </c>
      <c r="X2498" s="43">
        <v>4.8400999999999996</v>
      </c>
      <c r="Y2498" s="114" t="s">
        <v>2891</v>
      </c>
      <c r="Z2498" s="44">
        <v>2</v>
      </c>
      <c r="AA2498" s="115" t="s">
        <v>3105</v>
      </c>
      <c r="AB2498" s="44">
        <v>0</v>
      </c>
      <c r="AC2498" s="45"/>
    </row>
    <row r="2499" spans="1:29" x14ac:dyDescent="0.2">
      <c r="A2499" s="37">
        <v>2498</v>
      </c>
      <c r="B2499" s="38" t="s">
        <v>571</v>
      </c>
      <c r="C2499" s="39" t="s">
        <v>575</v>
      </c>
      <c r="D2499" s="40">
        <v>44101</v>
      </c>
      <c r="E2499" s="38">
        <v>1</v>
      </c>
      <c r="F2499" s="38"/>
      <c r="G2499" s="38" t="s">
        <v>2</v>
      </c>
      <c r="H2499" s="38" t="s">
        <v>2</v>
      </c>
      <c r="I2499" s="41">
        <v>7000</v>
      </c>
      <c r="J2499" s="41">
        <v>17048</v>
      </c>
      <c r="K2499" s="41">
        <v>0</v>
      </c>
      <c r="L2499" s="41">
        <f>SUM(Data[[#This Row],[CHELTUIELI DE PERSONAL LEI]:[CHELTUIELI DE CAPITAL (ACTIVE NEFINANCIARE ) LEI]])</f>
        <v>24048</v>
      </c>
      <c r="M2499" s="41">
        <f>Data[[#This Row],[TOTAL CHELTUIELI LEI]]/Data[[#This Row],[CURS VALUTAR EURO BNR 22 07 2020]]</f>
        <v>4968.4923865209403</v>
      </c>
      <c r="N2499" s="49">
        <v>1177</v>
      </c>
      <c r="O2499" s="54"/>
      <c r="P2499" s="54">
        <v>757</v>
      </c>
      <c r="Q2499" s="54"/>
      <c r="R2499" s="54">
        <f>Data[[#This Row],[PERSOANE ÎNSCRISE ÎN LISTELE ELECTORALE (TURUL 1)            ]]+Data[[#This Row],[PERSOANE ÎNSCRISE ÎN LISTELE ELECTORALE (TURUL AL 2-LEA)]]</f>
        <v>1177</v>
      </c>
      <c r="S2499" s="54">
        <f>Data[[#This Row],[PERSOANE CARE AU PARTICIPAT LA VOT (TURUL 1)]]+Data[[#This Row],[PERSOANE CARE AU PARTICIPAT LA VOT  (TURUL AL 2-LEA)]]</f>
        <v>757</v>
      </c>
      <c r="T2499" s="41">
        <f>Data[[#This Row],[TOTAL CHELTUIELI LEI]]/Data[[#This Row],[NUMĂRUL PERSOANELOR ÎNSCRISE ÎN LISTELE ELECTORALE]]</f>
        <v>20.431605777400168</v>
      </c>
      <c r="U2499" s="41">
        <f>Data[[#This Row],[TOTAL CHELTUIELI EURO]]/Data[[#This Row],[NUMĂRUL PERSOANELOR ÎNSCRISE ÎN LISTELE ELECTORALE]]</f>
        <v>4.2213189350220395</v>
      </c>
      <c r="V2499" s="41">
        <f>Data[[#This Row],[TOTAL CHELTUIELI LEI]]/Data[[#This Row],[NUMĂRUL PERSOANELOR CARE AU PARTICIPAT LA VOT]]</f>
        <v>31.767503302509908</v>
      </c>
      <c r="W2499" s="41">
        <f>Data[[#This Row],[TOTAL CHELTUIELI EURO]]/Data[[#This Row],[NUMĂRUL PERSOANELOR CARE AU PARTICIPAT LA VOT]]</f>
        <v>6.5633981327885609</v>
      </c>
      <c r="X2499" s="43">
        <v>4.8400999999999996</v>
      </c>
      <c r="Y2499" s="114" t="s">
        <v>2911</v>
      </c>
      <c r="Z2499" s="44">
        <v>20</v>
      </c>
      <c r="AA2499" s="115" t="s">
        <v>3110</v>
      </c>
      <c r="AB2499" s="44">
        <v>4</v>
      </c>
      <c r="AC2499" s="45"/>
    </row>
    <row r="2500" spans="1:29" x14ac:dyDescent="0.2">
      <c r="A2500" s="37">
        <v>2499</v>
      </c>
      <c r="B2500" s="38" t="s">
        <v>571</v>
      </c>
      <c r="C2500" s="39" t="s">
        <v>36</v>
      </c>
      <c r="D2500" s="40">
        <v>44101</v>
      </c>
      <c r="E2500" s="38">
        <v>1</v>
      </c>
      <c r="F2500" s="38"/>
      <c r="G2500" s="38" t="s">
        <v>2</v>
      </c>
      <c r="H2500" s="38" t="s">
        <v>2</v>
      </c>
      <c r="I2500" s="41">
        <v>8000</v>
      </c>
      <c r="J2500" s="41">
        <v>8425</v>
      </c>
      <c r="K2500" s="41">
        <v>0</v>
      </c>
      <c r="L2500" s="41">
        <f>SUM(Data[[#This Row],[CHELTUIELI DE PERSONAL LEI]:[CHELTUIELI DE CAPITAL (ACTIVE NEFINANCIARE ) LEI]])</f>
        <v>16425</v>
      </c>
      <c r="M2500" s="41">
        <f>Data[[#This Row],[TOTAL CHELTUIELI LEI]]/Data[[#This Row],[CURS VALUTAR EURO BNR 22 07 2020]]</f>
        <v>3393.5249271709263</v>
      </c>
      <c r="N2500" s="49">
        <v>2375</v>
      </c>
      <c r="O2500" s="54"/>
      <c r="P2500" s="54">
        <v>1050</v>
      </c>
      <c r="Q2500" s="54"/>
      <c r="R2500" s="54">
        <f>Data[[#This Row],[PERSOANE ÎNSCRISE ÎN LISTELE ELECTORALE (TURUL 1)            ]]+Data[[#This Row],[PERSOANE ÎNSCRISE ÎN LISTELE ELECTORALE (TURUL AL 2-LEA)]]</f>
        <v>2375</v>
      </c>
      <c r="S2500" s="54">
        <f>Data[[#This Row],[PERSOANE CARE AU PARTICIPAT LA VOT (TURUL 1)]]+Data[[#This Row],[PERSOANE CARE AU PARTICIPAT LA VOT  (TURUL AL 2-LEA)]]</f>
        <v>1050</v>
      </c>
      <c r="T2500" s="41">
        <f>Data[[#This Row],[TOTAL CHELTUIELI LEI]]/Data[[#This Row],[NUMĂRUL PERSOANELOR ÎNSCRISE ÎN LISTELE ELECTORALE]]</f>
        <v>6.9157894736842103</v>
      </c>
      <c r="U2500" s="41">
        <f>Data[[#This Row],[TOTAL CHELTUIELI EURO]]/Data[[#This Row],[NUMĂRUL PERSOANELOR ÎNSCRISE ÎN LISTELE ELECTORALE]]</f>
        <v>1.4288526009140743</v>
      </c>
      <c r="V2500" s="41">
        <f>Data[[#This Row],[TOTAL CHELTUIELI LEI]]/Data[[#This Row],[NUMĂRUL PERSOANELOR CARE AU PARTICIPAT LA VOT]]</f>
        <v>15.642857142857142</v>
      </c>
      <c r="W2500" s="41">
        <f>Data[[#This Row],[TOTAL CHELTUIELI EURO]]/Data[[#This Row],[NUMĂRUL PERSOANELOR CARE AU PARTICIPAT LA VOT]]</f>
        <v>3.2319285020675488</v>
      </c>
      <c r="X2500" s="43">
        <v>4.8400999999999996</v>
      </c>
      <c r="Y2500" s="114" t="s">
        <v>2889</v>
      </c>
      <c r="Z2500" s="44">
        <v>6</v>
      </c>
      <c r="AA2500" s="115" t="s">
        <v>3107</v>
      </c>
      <c r="AB2500" s="44">
        <v>1</v>
      </c>
      <c r="AC2500" s="45"/>
    </row>
    <row r="2501" spans="1:29" x14ac:dyDescent="0.2">
      <c r="A2501" s="37">
        <v>2500</v>
      </c>
      <c r="B2501" s="38" t="s">
        <v>571</v>
      </c>
      <c r="C2501" s="39" t="s">
        <v>576</v>
      </c>
      <c r="D2501" s="40">
        <v>44101</v>
      </c>
      <c r="E2501" s="38">
        <v>1</v>
      </c>
      <c r="F2501" s="38"/>
      <c r="G2501" s="38" t="s">
        <v>2</v>
      </c>
      <c r="H2501" s="38" t="s">
        <v>2</v>
      </c>
      <c r="I2501" s="41">
        <v>0</v>
      </c>
      <c r="J2501" s="41">
        <v>5129.99</v>
      </c>
      <c r="K2501" s="41">
        <v>0</v>
      </c>
      <c r="L2501" s="41">
        <f>SUM(Data[[#This Row],[CHELTUIELI DE PERSONAL LEI]:[CHELTUIELI DE CAPITAL (ACTIVE NEFINANCIARE ) LEI]])</f>
        <v>5129.99</v>
      </c>
      <c r="M2501" s="41">
        <f>Data[[#This Row],[TOTAL CHELTUIELI LEI]]/Data[[#This Row],[CURS VALUTAR EURO BNR 22 07 2020]]</f>
        <v>1059.8933906324251</v>
      </c>
      <c r="N2501" s="49">
        <v>1235</v>
      </c>
      <c r="O2501" s="54"/>
      <c r="P2501" s="54">
        <v>864</v>
      </c>
      <c r="Q2501" s="54"/>
      <c r="R2501" s="54">
        <f>Data[[#This Row],[PERSOANE ÎNSCRISE ÎN LISTELE ELECTORALE (TURUL 1)            ]]+Data[[#This Row],[PERSOANE ÎNSCRISE ÎN LISTELE ELECTORALE (TURUL AL 2-LEA)]]</f>
        <v>1235</v>
      </c>
      <c r="S2501" s="54">
        <f>Data[[#This Row],[PERSOANE CARE AU PARTICIPAT LA VOT (TURUL 1)]]+Data[[#This Row],[PERSOANE CARE AU PARTICIPAT LA VOT  (TURUL AL 2-LEA)]]</f>
        <v>864</v>
      </c>
      <c r="T2501" s="41">
        <f>Data[[#This Row],[TOTAL CHELTUIELI LEI]]/Data[[#This Row],[NUMĂRUL PERSOANELOR ÎNSCRISE ÎN LISTELE ELECTORALE]]</f>
        <v>4.1538380566801614</v>
      </c>
      <c r="U2501" s="41">
        <f>Data[[#This Row],[TOTAL CHELTUIELI EURO]]/Data[[#This Row],[NUMĂRUL PERSOANELOR ÎNSCRISE ÎN LISTELE ELECTORALE]]</f>
        <v>0.85821327176714579</v>
      </c>
      <c r="V2501" s="41">
        <f>Data[[#This Row],[TOTAL CHELTUIELI LEI]]/Data[[#This Row],[NUMĂRUL PERSOANELOR CARE AU PARTICIPAT LA VOT]]</f>
        <v>5.9374884259259257</v>
      </c>
      <c r="W2501" s="41">
        <f>Data[[#This Row],[TOTAL CHELTUIELI EURO]]/Data[[#This Row],[NUMĂRUL PERSOANELOR CARE AU PARTICIPAT LA VOT]]</f>
        <v>1.2267284613801215</v>
      </c>
      <c r="X2501" s="43">
        <v>4.8400999999999996</v>
      </c>
      <c r="Y2501" s="114" t="s">
        <v>2895</v>
      </c>
      <c r="Z2501" s="44">
        <v>4</v>
      </c>
      <c r="AA2501" s="115" t="s">
        <v>3105</v>
      </c>
      <c r="AB2501" s="44">
        <v>0</v>
      </c>
      <c r="AC2501" s="45"/>
    </row>
    <row r="2502" spans="1:29" x14ac:dyDescent="0.2">
      <c r="A2502" s="37">
        <v>2501</v>
      </c>
      <c r="B2502" s="38" t="s">
        <v>571</v>
      </c>
      <c r="C2502" s="39" t="s">
        <v>577</v>
      </c>
      <c r="D2502" s="40">
        <v>44101</v>
      </c>
      <c r="E2502" s="38">
        <v>1</v>
      </c>
      <c r="F2502" s="38"/>
      <c r="G2502" s="38" t="s">
        <v>2</v>
      </c>
      <c r="H2502" s="38" t="s">
        <v>2</v>
      </c>
      <c r="I2502" s="41">
        <v>3100</v>
      </c>
      <c r="J2502" s="41">
        <v>15888.21</v>
      </c>
      <c r="K2502" s="41">
        <v>0</v>
      </c>
      <c r="L2502" s="41">
        <f>SUM(Data[[#This Row],[CHELTUIELI DE PERSONAL LEI]:[CHELTUIELI DE CAPITAL (ACTIVE NEFINANCIARE ) LEI]])</f>
        <v>18988.21</v>
      </c>
      <c r="M2502" s="41">
        <f>Data[[#This Row],[TOTAL CHELTUIELI LEI]]/Data[[#This Row],[CURS VALUTAR EURO BNR 22 07 2020]]</f>
        <v>3923.1028284539575</v>
      </c>
      <c r="N2502" s="49">
        <v>4407</v>
      </c>
      <c r="O2502" s="54"/>
      <c r="P2502" s="54">
        <v>2605</v>
      </c>
      <c r="Q2502" s="54"/>
      <c r="R2502" s="54">
        <f>Data[[#This Row],[PERSOANE ÎNSCRISE ÎN LISTELE ELECTORALE (TURUL 1)            ]]+Data[[#This Row],[PERSOANE ÎNSCRISE ÎN LISTELE ELECTORALE (TURUL AL 2-LEA)]]</f>
        <v>4407</v>
      </c>
      <c r="S2502" s="54">
        <f>Data[[#This Row],[PERSOANE CARE AU PARTICIPAT LA VOT (TURUL 1)]]+Data[[#This Row],[PERSOANE CARE AU PARTICIPAT LA VOT  (TURUL AL 2-LEA)]]</f>
        <v>2605</v>
      </c>
      <c r="T2502" s="41">
        <f>Data[[#This Row],[TOTAL CHELTUIELI LEI]]/Data[[#This Row],[NUMĂRUL PERSOANELOR ÎNSCRISE ÎN LISTELE ELECTORALE]]</f>
        <v>4.3086476060812338</v>
      </c>
      <c r="U2502" s="41">
        <f>Data[[#This Row],[TOTAL CHELTUIELI EURO]]/Data[[#This Row],[NUMĂRUL PERSOANELOR ÎNSCRISE ÎN LISTELE ELECTORALE]]</f>
        <v>0.8901980550156473</v>
      </c>
      <c r="V2502" s="41">
        <f>Data[[#This Row],[TOTAL CHELTUIELI LEI]]/Data[[#This Row],[NUMĂRUL PERSOANELOR CARE AU PARTICIPAT LA VOT]]</f>
        <v>7.2891401151631472</v>
      </c>
      <c r="W2502" s="41">
        <f>Data[[#This Row],[TOTAL CHELTUIELI EURO]]/Data[[#This Row],[NUMĂRUL PERSOANELOR CARE AU PARTICIPAT LA VOT]]</f>
        <v>1.5059895694640912</v>
      </c>
      <c r="X2502" s="43">
        <v>4.8400999999999996</v>
      </c>
      <c r="Y2502" s="114" t="s">
        <v>2895</v>
      </c>
      <c r="Z2502" s="44">
        <v>4</v>
      </c>
      <c r="AA2502" s="115" t="s">
        <v>3105</v>
      </c>
      <c r="AB2502" s="44">
        <v>0</v>
      </c>
      <c r="AC2502" s="45"/>
    </row>
    <row r="2503" spans="1:29" x14ac:dyDescent="0.2">
      <c r="A2503" s="37">
        <v>2502</v>
      </c>
      <c r="B2503" s="38" t="s">
        <v>571</v>
      </c>
      <c r="C2503" s="39" t="s">
        <v>578</v>
      </c>
      <c r="D2503" s="40">
        <v>44101</v>
      </c>
      <c r="E2503" s="38">
        <v>1</v>
      </c>
      <c r="F2503" s="38"/>
      <c r="G2503" s="38" t="s">
        <v>2</v>
      </c>
      <c r="H2503" s="38" t="s">
        <v>2</v>
      </c>
      <c r="I2503" s="41">
        <v>0</v>
      </c>
      <c r="J2503" s="41">
        <v>11897</v>
      </c>
      <c r="K2503" s="41">
        <v>0</v>
      </c>
      <c r="L2503" s="41">
        <f>SUM(Data[[#This Row],[CHELTUIELI DE PERSONAL LEI]:[CHELTUIELI DE CAPITAL (ACTIVE NEFINANCIARE ) LEI]])</f>
        <v>11897</v>
      </c>
      <c r="M2503" s="41">
        <f>Data[[#This Row],[TOTAL CHELTUIELI LEI]]/Data[[#This Row],[CURS VALUTAR EURO BNR 22 07 2020]]</f>
        <v>2458.0070659697117</v>
      </c>
      <c r="N2503" s="49">
        <v>2317</v>
      </c>
      <c r="O2503" s="54"/>
      <c r="P2503" s="54">
        <v>1230</v>
      </c>
      <c r="Q2503" s="54"/>
      <c r="R2503" s="54">
        <f>Data[[#This Row],[PERSOANE ÎNSCRISE ÎN LISTELE ELECTORALE (TURUL 1)            ]]+Data[[#This Row],[PERSOANE ÎNSCRISE ÎN LISTELE ELECTORALE (TURUL AL 2-LEA)]]</f>
        <v>2317</v>
      </c>
      <c r="S2503" s="54">
        <f>Data[[#This Row],[PERSOANE CARE AU PARTICIPAT LA VOT (TURUL 1)]]+Data[[#This Row],[PERSOANE CARE AU PARTICIPAT LA VOT  (TURUL AL 2-LEA)]]</f>
        <v>1230</v>
      </c>
      <c r="T2503" s="41">
        <f>Data[[#This Row],[TOTAL CHELTUIELI LEI]]/Data[[#This Row],[NUMĂRUL PERSOANELOR ÎNSCRISE ÎN LISTELE ELECTORALE]]</f>
        <v>5.1346568839015969</v>
      </c>
      <c r="U2503" s="41">
        <f>Data[[#This Row],[TOTAL CHELTUIELI EURO]]/Data[[#This Row],[NUMĂRUL PERSOANELOR ÎNSCRISE ÎN LISTELE ELECTORALE]]</f>
        <v>1.0608576029217573</v>
      </c>
      <c r="V2503" s="41">
        <f>Data[[#This Row],[TOTAL CHELTUIELI LEI]]/Data[[#This Row],[NUMĂRUL PERSOANELOR CARE AU PARTICIPAT LA VOT]]</f>
        <v>9.6723577235772353</v>
      </c>
      <c r="W2503" s="41">
        <f>Data[[#This Row],[TOTAL CHELTUIELI EURO]]/Data[[#This Row],[NUMĂRUL PERSOANELOR CARE AU PARTICIPAT LA VOT]]</f>
        <v>1.9983797284306599</v>
      </c>
      <c r="X2503" s="43">
        <v>4.8400999999999996</v>
      </c>
      <c r="Y2503" s="114" t="s">
        <v>2892</v>
      </c>
      <c r="Z2503" s="44">
        <v>5</v>
      </c>
      <c r="AA2503" s="115" t="s">
        <v>3107</v>
      </c>
      <c r="AB2503" s="44">
        <v>1</v>
      </c>
      <c r="AC2503" s="45"/>
    </row>
    <row r="2504" spans="1:29" x14ac:dyDescent="0.2">
      <c r="A2504" s="37">
        <v>2503</v>
      </c>
      <c r="B2504" s="38" t="s">
        <v>571</v>
      </c>
      <c r="C2504" s="39" t="s">
        <v>579</v>
      </c>
      <c r="D2504" s="40">
        <v>44101</v>
      </c>
      <c r="E2504" s="38">
        <v>1</v>
      </c>
      <c r="F2504" s="38"/>
      <c r="G2504" s="38" t="s">
        <v>2</v>
      </c>
      <c r="H2504" s="38" t="s">
        <v>2</v>
      </c>
      <c r="I2504" s="41">
        <v>0</v>
      </c>
      <c r="J2504" s="41">
        <v>36381</v>
      </c>
      <c r="K2504" s="41">
        <v>0</v>
      </c>
      <c r="L2504" s="41">
        <f>SUM(Data[[#This Row],[CHELTUIELI DE PERSONAL LEI]:[CHELTUIELI DE CAPITAL (ACTIVE NEFINANCIARE ) LEI]])</f>
        <v>36381</v>
      </c>
      <c r="M2504" s="41">
        <f>Data[[#This Row],[TOTAL CHELTUIELI LEI]]/Data[[#This Row],[CURS VALUTAR EURO BNR 22 07 2020]]</f>
        <v>7516.5802359455392</v>
      </c>
      <c r="N2504" s="49">
        <v>3060</v>
      </c>
      <c r="O2504" s="54"/>
      <c r="P2504" s="54">
        <v>1568</v>
      </c>
      <c r="Q2504" s="54"/>
      <c r="R2504" s="54">
        <f>Data[[#This Row],[PERSOANE ÎNSCRISE ÎN LISTELE ELECTORALE (TURUL 1)            ]]+Data[[#This Row],[PERSOANE ÎNSCRISE ÎN LISTELE ELECTORALE (TURUL AL 2-LEA)]]</f>
        <v>3060</v>
      </c>
      <c r="S2504" s="54">
        <f>Data[[#This Row],[PERSOANE CARE AU PARTICIPAT LA VOT (TURUL 1)]]+Data[[#This Row],[PERSOANE CARE AU PARTICIPAT LA VOT  (TURUL AL 2-LEA)]]</f>
        <v>1568</v>
      </c>
      <c r="T2504" s="41">
        <f>Data[[#This Row],[TOTAL CHELTUIELI LEI]]/Data[[#This Row],[NUMĂRUL PERSOANELOR ÎNSCRISE ÎN LISTELE ELECTORALE]]</f>
        <v>11.889215686274509</v>
      </c>
      <c r="U2504" s="41">
        <f>Data[[#This Row],[TOTAL CHELTUIELI EURO]]/Data[[#This Row],[NUMĂRUL PERSOANELOR ÎNSCRISE ÎN LISTELE ELECTORALE]]</f>
        <v>2.4563987699168428</v>
      </c>
      <c r="V2504" s="41">
        <f>Data[[#This Row],[TOTAL CHELTUIELI LEI]]/Data[[#This Row],[NUMĂRUL PERSOANELOR CARE AU PARTICIPAT LA VOT]]</f>
        <v>23.202168367346939</v>
      </c>
      <c r="W2504" s="41">
        <f>Data[[#This Row],[TOTAL CHELTUIELI EURO]]/Data[[#This Row],[NUMĂRUL PERSOANELOR CARE AU PARTICIPAT LA VOT]]</f>
        <v>4.793737395373431</v>
      </c>
      <c r="X2504" s="43">
        <v>4.8400999999999996</v>
      </c>
      <c r="Y2504" s="114" t="s">
        <v>2888</v>
      </c>
      <c r="Z2504" s="44">
        <v>11</v>
      </c>
      <c r="AA2504" s="115" t="s">
        <v>3108</v>
      </c>
      <c r="AB2504" s="44">
        <v>2</v>
      </c>
      <c r="AC2504" s="45"/>
    </row>
    <row r="2505" spans="1:29" x14ac:dyDescent="0.2">
      <c r="A2505" s="37">
        <v>2504</v>
      </c>
      <c r="B2505" s="38" t="s">
        <v>571</v>
      </c>
      <c r="C2505" s="39" t="s">
        <v>258</v>
      </c>
      <c r="D2505" s="40">
        <v>44101</v>
      </c>
      <c r="E2505" s="38">
        <v>1</v>
      </c>
      <c r="F2505" s="38"/>
      <c r="G2505" s="38" t="s">
        <v>2</v>
      </c>
      <c r="H2505" s="38" t="s">
        <v>2</v>
      </c>
      <c r="I2505" s="41">
        <v>3000</v>
      </c>
      <c r="J2505" s="41">
        <v>3100</v>
      </c>
      <c r="K2505" s="41">
        <v>0</v>
      </c>
      <c r="L2505" s="41">
        <f>SUM(Data[[#This Row],[CHELTUIELI DE PERSONAL LEI]:[CHELTUIELI DE CAPITAL (ACTIVE NEFINANCIARE ) LEI]])</f>
        <v>6100</v>
      </c>
      <c r="M2505" s="41">
        <f>Data[[#This Row],[TOTAL CHELTUIELI LEI]]/Data[[#This Row],[CURS VALUTAR EURO BNR 22 07 2020]]</f>
        <v>1260.3045391624141</v>
      </c>
      <c r="N2505" s="49">
        <v>1262</v>
      </c>
      <c r="O2505" s="54"/>
      <c r="P2505" s="54">
        <v>670</v>
      </c>
      <c r="Q2505" s="54"/>
      <c r="R2505" s="54">
        <f>Data[[#This Row],[PERSOANE ÎNSCRISE ÎN LISTELE ELECTORALE (TURUL 1)            ]]+Data[[#This Row],[PERSOANE ÎNSCRISE ÎN LISTELE ELECTORALE (TURUL AL 2-LEA)]]</f>
        <v>1262</v>
      </c>
      <c r="S2505" s="54">
        <f>Data[[#This Row],[PERSOANE CARE AU PARTICIPAT LA VOT (TURUL 1)]]+Data[[#This Row],[PERSOANE CARE AU PARTICIPAT LA VOT  (TURUL AL 2-LEA)]]</f>
        <v>670</v>
      </c>
      <c r="T2505" s="41">
        <f>Data[[#This Row],[TOTAL CHELTUIELI LEI]]/Data[[#This Row],[NUMĂRUL PERSOANELOR ÎNSCRISE ÎN LISTELE ELECTORALE]]</f>
        <v>4.8335974643423141</v>
      </c>
      <c r="U2505" s="41">
        <f>Data[[#This Row],[TOTAL CHELTUIELI EURO]]/Data[[#This Row],[NUMĂRUL PERSOANELOR ÎNSCRISE ÎN LISTELE ELECTORALE]]</f>
        <v>0.99865652865484478</v>
      </c>
      <c r="V2505" s="41">
        <f>Data[[#This Row],[TOTAL CHELTUIELI LEI]]/Data[[#This Row],[NUMĂRUL PERSOANELOR CARE AU PARTICIPAT LA VOT]]</f>
        <v>9.1044776119402986</v>
      </c>
      <c r="W2505" s="41">
        <f>Data[[#This Row],[TOTAL CHELTUIELI EURO]]/Data[[#This Row],[NUMĂRUL PERSOANELOR CARE AU PARTICIPAT LA VOT]]</f>
        <v>1.8810515509886778</v>
      </c>
      <c r="X2505" s="43">
        <v>4.8400999999999996</v>
      </c>
      <c r="Y2505" s="114" t="s">
        <v>2895</v>
      </c>
      <c r="Z2505" s="44">
        <v>4</v>
      </c>
      <c r="AA2505" s="115" t="s">
        <v>3107</v>
      </c>
      <c r="AB2505" s="44">
        <v>1</v>
      </c>
      <c r="AC2505" s="45"/>
    </row>
    <row r="2506" spans="1:29" x14ac:dyDescent="0.2">
      <c r="A2506" s="37">
        <v>2505</v>
      </c>
      <c r="B2506" s="38" t="s">
        <v>571</v>
      </c>
      <c r="C2506" s="39" t="s">
        <v>580</v>
      </c>
      <c r="D2506" s="40">
        <v>44101</v>
      </c>
      <c r="E2506" s="38">
        <v>1</v>
      </c>
      <c r="F2506" s="38"/>
      <c r="G2506" s="38" t="s">
        <v>2</v>
      </c>
      <c r="H2506" s="38" t="s">
        <v>2</v>
      </c>
      <c r="I2506" s="41">
        <v>2400</v>
      </c>
      <c r="J2506" s="41">
        <v>5367</v>
      </c>
      <c r="K2506" s="41">
        <v>0</v>
      </c>
      <c r="L2506" s="41">
        <f>SUM(Data[[#This Row],[CHELTUIELI DE PERSONAL LEI]:[CHELTUIELI DE CAPITAL (ACTIVE NEFINANCIARE ) LEI]])</f>
        <v>7767</v>
      </c>
      <c r="M2506" s="41">
        <f>Data[[#This Row],[TOTAL CHELTUIELI LEI]]/Data[[#This Row],[CURS VALUTAR EURO BNR 22 07 2020]]</f>
        <v>1604.7189107663066</v>
      </c>
      <c r="N2506" s="49">
        <v>3917</v>
      </c>
      <c r="O2506" s="54"/>
      <c r="P2506" s="54">
        <v>1928</v>
      </c>
      <c r="Q2506" s="54"/>
      <c r="R2506" s="54">
        <f>Data[[#This Row],[PERSOANE ÎNSCRISE ÎN LISTELE ELECTORALE (TURUL 1)            ]]+Data[[#This Row],[PERSOANE ÎNSCRISE ÎN LISTELE ELECTORALE (TURUL AL 2-LEA)]]</f>
        <v>3917</v>
      </c>
      <c r="S2506" s="54">
        <f>Data[[#This Row],[PERSOANE CARE AU PARTICIPAT LA VOT (TURUL 1)]]+Data[[#This Row],[PERSOANE CARE AU PARTICIPAT LA VOT  (TURUL AL 2-LEA)]]</f>
        <v>1928</v>
      </c>
      <c r="T2506" s="41">
        <f>Data[[#This Row],[TOTAL CHELTUIELI LEI]]/Data[[#This Row],[NUMĂRUL PERSOANELOR ÎNSCRISE ÎN LISTELE ELECTORALE]]</f>
        <v>1.9828950727597652</v>
      </c>
      <c r="U2506" s="41">
        <f>Data[[#This Row],[TOTAL CHELTUIELI EURO]]/Data[[#This Row],[NUMĂRUL PERSOANELOR ÎNSCRISE ÎN LISTELE ELECTORALE]]</f>
        <v>0.40968060014457663</v>
      </c>
      <c r="V2506" s="41">
        <f>Data[[#This Row],[TOTAL CHELTUIELI LEI]]/Data[[#This Row],[NUMĂRUL PERSOANELOR CARE AU PARTICIPAT LA VOT]]</f>
        <v>4.0285269709543572</v>
      </c>
      <c r="W2506" s="41">
        <f>Data[[#This Row],[TOTAL CHELTUIELI EURO]]/Data[[#This Row],[NUMĂRUL PERSOANELOR CARE AU PARTICIPAT LA VOT]]</f>
        <v>0.832323086497047</v>
      </c>
      <c r="X2506" s="43">
        <v>4.8400999999999996</v>
      </c>
      <c r="Y2506" s="114" t="s">
        <v>2894</v>
      </c>
      <c r="Z2506" s="44">
        <v>1</v>
      </c>
      <c r="AA2506" s="115" t="s">
        <v>3105</v>
      </c>
      <c r="AB2506" s="44">
        <v>0</v>
      </c>
      <c r="AC2506" s="45"/>
    </row>
    <row r="2507" spans="1:29" x14ac:dyDescent="0.2">
      <c r="A2507" s="37">
        <v>2506</v>
      </c>
      <c r="B2507" s="38" t="s">
        <v>571</v>
      </c>
      <c r="C2507" s="39" t="s">
        <v>581</v>
      </c>
      <c r="D2507" s="40">
        <v>44101</v>
      </c>
      <c r="E2507" s="38">
        <v>1</v>
      </c>
      <c r="F2507" s="38"/>
      <c r="G2507" s="38" t="s">
        <v>2</v>
      </c>
      <c r="H2507" s="38" t="s">
        <v>2</v>
      </c>
      <c r="I2507" s="41">
        <v>729</v>
      </c>
      <c r="J2507" s="41">
        <v>3000</v>
      </c>
      <c r="K2507" s="41">
        <v>0</v>
      </c>
      <c r="L2507" s="41">
        <f>SUM(Data[[#This Row],[CHELTUIELI DE PERSONAL LEI]:[CHELTUIELI DE CAPITAL (ACTIVE NEFINANCIARE ) LEI]])</f>
        <v>3729</v>
      </c>
      <c r="M2507" s="41">
        <f>Data[[#This Row],[TOTAL CHELTUIELI LEI]]/Data[[#This Row],[CURS VALUTAR EURO BNR 22 07 2020]]</f>
        <v>770.4386273010889</v>
      </c>
      <c r="N2507" s="49">
        <v>1070</v>
      </c>
      <c r="O2507" s="54"/>
      <c r="P2507" s="54">
        <v>567</v>
      </c>
      <c r="Q2507" s="54"/>
      <c r="R2507" s="54">
        <f>Data[[#This Row],[PERSOANE ÎNSCRISE ÎN LISTELE ELECTORALE (TURUL 1)            ]]+Data[[#This Row],[PERSOANE ÎNSCRISE ÎN LISTELE ELECTORALE (TURUL AL 2-LEA)]]</f>
        <v>1070</v>
      </c>
      <c r="S2507" s="54">
        <f>Data[[#This Row],[PERSOANE CARE AU PARTICIPAT LA VOT (TURUL 1)]]+Data[[#This Row],[PERSOANE CARE AU PARTICIPAT LA VOT  (TURUL AL 2-LEA)]]</f>
        <v>567</v>
      </c>
      <c r="T2507" s="41">
        <f>Data[[#This Row],[TOTAL CHELTUIELI LEI]]/Data[[#This Row],[NUMĂRUL PERSOANELOR ÎNSCRISE ÎN LISTELE ELECTORALE]]</f>
        <v>3.4850467289719624</v>
      </c>
      <c r="U2507" s="41">
        <f>Data[[#This Row],[TOTAL CHELTUIELI EURO]]/Data[[#This Row],[NUMĂRUL PERSOANELOR ÎNSCRISE ÎN LISTELE ELECTORALE]]</f>
        <v>0.72003610028139153</v>
      </c>
      <c r="V2507" s="41">
        <f>Data[[#This Row],[TOTAL CHELTUIELI LEI]]/Data[[#This Row],[NUMĂRUL PERSOANELOR CARE AU PARTICIPAT LA VOT]]</f>
        <v>6.5767195767195767</v>
      </c>
      <c r="W2507" s="41">
        <f>Data[[#This Row],[TOTAL CHELTUIELI EURO]]/Data[[#This Row],[NUMĂRUL PERSOANELOR CARE AU PARTICIPAT LA VOT]]</f>
        <v>1.3587982844816382</v>
      </c>
      <c r="X2507" s="43">
        <v>4.8400999999999996</v>
      </c>
      <c r="Y2507" s="114" t="s">
        <v>2884</v>
      </c>
      <c r="Z2507" s="44">
        <v>3</v>
      </c>
      <c r="AA2507" s="115" t="s">
        <v>3105</v>
      </c>
      <c r="AB2507" s="44">
        <v>0</v>
      </c>
      <c r="AC2507" s="45"/>
    </row>
    <row r="2508" spans="1:29" x14ac:dyDescent="0.2">
      <c r="A2508" s="37">
        <v>2507</v>
      </c>
      <c r="B2508" s="38" t="s">
        <v>571</v>
      </c>
      <c r="C2508" s="39" t="s">
        <v>486</v>
      </c>
      <c r="D2508" s="40">
        <v>44101</v>
      </c>
      <c r="E2508" s="38">
        <v>1</v>
      </c>
      <c r="F2508" s="38"/>
      <c r="G2508" s="38" t="s">
        <v>2</v>
      </c>
      <c r="H2508" s="38" t="s">
        <v>2</v>
      </c>
      <c r="I2508" s="41">
        <v>16000</v>
      </c>
      <c r="J2508" s="41">
        <v>9076</v>
      </c>
      <c r="K2508" s="41">
        <v>0</v>
      </c>
      <c r="L2508" s="41">
        <f>SUM(Data[[#This Row],[CHELTUIELI DE PERSONAL LEI]:[CHELTUIELI DE CAPITAL (ACTIVE NEFINANCIARE ) LEI]])</f>
        <v>25076</v>
      </c>
      <c r="M2508" s="41">
        <f>Data[[#This Row],[TOTAL CHELTUIELI LEI]]/Data[[#This Row],[CURS VALUTAR EURO BNR 22 07 2020]]</f>
        <v>5180.8846924650325</v>
      </c>
      <c r="N2508" s="49">
        <v>1196</v>
      </c>
      <c r="O2508" s="54"/>
      <c r="P2508" s="54">
        <v>637</v>
      </c>
      <c r="Q2508" s="54"/>
      <c r="R2508" s="54">
        <f>Data[[#This Row],[PERSOANE ÎNSCRISE ÎN LISTELE ELECTORALE (TURUL 1)            ]]+Data[[#This Row],[PERSOANE ÎNSCRISE ÎN LISTELE ELECTORALE (TURUL AL 2-LEA)]]</f>
        <v>1196</v>
      </c>
      <c r="S2508" s="54">
        <f>Data[[#This Row],[PERSOANE CARE AU PARTICIPAT LA VOT (TURUL 1)]]+Data[[#This Row],[PERSOANE CARE AU PARTICIPAT LA VOT  (TURUL AL 2-LEA)]]</f>
        <v>637</v>
      </c>
      <c r="T2508" s="41">
        <f>Data[[#This Row],[TOTAL CHELTUIELI LEI]]/Data[[#This Row],[NUMĂRUL PERSOANELOR ÎNSCRISE ÎN LISTELE ELECTORALE]]</f>
        <v>20.96655518394649</v>
      </c>
      <c r="U2508" s="41">
        <f>Data[[#This Row],[TOTAL CHELTUIELI EURO]]/Data[[#This Row],[NUMĂRUL PERSOANELOR ÎNSCRISE ÎN LISTELE ELECTORALE]]</f>
        <v>4.3318433883486893</v>
      </c>
      <c r="V2508" s="41">
        <f>Data[[#This Row],[TOTAL CHELTUIELI LEI]]/Data[[#This Row],[NUMĂRUL PERSOANELOR CARE AU PARTICIPAT LA VOT]]</f>
        <v>39.365777080062792</v>
      </c>
      <c r="W2508" s="41">
        <f>Data[[#This Row],[TOTAL CHELTUIELI EURO]]/Data[[#This Row],[NUMĂRUL PERSOANELOR CARE AU PARTICIPAT LA VOT]]</f>
        <v>8.1332569740424372</v>
      </c>
      <c r="X2508" s="43">
        <v>4.8400999999999996</v>
      </c>
      <c r="Y2508" s="114" t="s">
        <v>2911</v>
      </c>
      <c r="Z2508" s="44">
        <v>20</v>
      </c>
      <c r="AA2508" s="115" t="s">
        <v>3110</v>
      </c>
      <c r="AB2508" s="44">
        <v>4</v>
      </c>
      <c r="AC2508" s="45"/>
    </row>
    <row r="2509" spans="1:29" x14ac:dyDescent="0.2">
      <c r="A2509" s="37">
        <v>2508</v>
      </c>
      <c r="B2509" s="38" t="s">
        <v>571</v>
      </c>
      <c r="C2509" s="39" t="s">
        <v>582</v>
      </c>
      <c r="D2509" s="40">
        <v>44101</v>
      </c>
      <c r="E2509" s="38">
        <v>1</v>
      </c>
      <c r="F2509" s="38"/>
      <c r="G2509" s="38" t="s">
        <v>2</v>
      </c>
      <c r="H2509" s="38" t="s">
        <v>2</v>
      </c>
      <c r="I2509" s="41">
        <v>9175</v>
      </c>
      <c r="J2509" s="41">
        <v>1865</v>
      </c>
      <c r="K2509" s="41">
        <v>0</v>
      </c>
      <c r="L2509" s="41">
        <f>SUM(Data[[#This Row],[CHELTUIELI DE PERSONAL LEI]:[CHELTUIELI DE CAPITAL (ACTIVE NEFINANCIARE ) LEI]])</f>
        <v>11040</v>
      </c>
      <c r="M2509" s="41">
        <f>Data[[#This Row],[TOTAL CHELTUIELI LEI]]/Data[[#This Row],[CURS VALUTAR EURO BNR 22 07 2020]]</f>
        <v>2280.9446085824675</v>
      </c>
      <c r="N2509" s="49">
        <v>2420</v>
      </c>
      <c r="O2509" s="54"/>
      <c r="P2509" s="54">
        <v>1352</v>
      </c>
      <c r="Q2509" s="54"/>
      <c r="R2509" s="54">
        <f>Data[[#This Row],[PERSOANE ÎNSCRISE ÎN LISTELE ELECTORALE (TURUL 1)            ]]+Data[[#This Row],[PERSOANE ÎNSCRISE ÎN LISTELE ELECTORALE (TURUL AL 2-LEA)]]</f>
        <v>2420</v>
      </c>
      <c r="S2509" s="54">
        <f>Data[[#This Row],[PERSOANE CARE AU PARTICIPAT LA VOT (TURUL 1)]]+Data[[#This Row],[PERSOANE CARE AU PARTICIPAT LA VOT  (TURUL AL 2-LEA)]]</f>
        <v>1352</v>
      </c>
      <c r="T2509" s="41">
        <f>Data[[#This Row],[TOTAL CHELTUIELI LEI]]/Data[[#This Row],[NUMĂRUL PERSOANELOR ÎNSCRISE ÎN LISTELE ELECTORALE]]</f>
        <v>4.5619834710743801</v>
      </c>
      <c r="U2509" s="41">
        <f>Data[[#This Row],[TOTAL CHELTUIELI EURO]]/Data[[#This Row],[NUMĂRUL PERSOANELOR ÎNSCRISE ÎN LISTELE ELECTORALE]]</f>
        <v>0.94253909445556505</v>
      </c>
      <c r="V2509" s="41">
        <f>Data[[#This Row],[TOTAL CHELTUIELI LEI]]/Data[[#This Row],[NUMĂRUL PERSOANELOR CARE AU PARTICIPAT LA VOT]]</f>
        <v>8.165680473372781</v>
      </c>
      <c r="W2509" s="41">
        <f>Data[[#This Row],[TOTAL CHELTUIELI EURO]]/Data[[#This Row],[NUMĂRUL PERSOANELOR CARE AU PARTICIPAT LA VOT]]</f>
        <v>1.6870892075314108</v>
      </c>
      <c r="X2509" s="43">
        <v>4.8400999999999996</v>
      </c>
      <c r="Y2509" s="114" t="s">
        <v>2895</v>
      </c>
      <c r="Z2509" s="44">
        <v>4</v>
      </c>
      <c r="AA2509" s="115" t="s">
        <v>3105</v>
      </c>
      <c r="AB2509" s="44">
        <v>0</v>
      </c>
      <c r="AC2509" s="45"/>
    </row>
    <row r="2510" spans="1:29" x14ac:dyDescent="0.2">
      <c r="A2510" s="37">
        <v>2509</v>
      </c>
      <c r="B2510" s="38" t="s">
        <v>571</v>
      </c>
      <c r="C2510" s="39" t="s">
        <v>583</v>
      </c>
      <c r="D2510" s="40">
        <v>44101</v>
      </c>
      <c r="E2510" s="38">
        <v>1</v>
      </c>
      <c r="F2510" s="38"/>
      <c r="G2510" s="38" t="s">
        <v>2</v>
      </c>
      <c r="H2510" s="38" t="s">
        <v>2</v>
      </c>
      <c r="I2510" s="41">
        <v>3600</v>
      </c>
      <c r="J2510" s="41">
        <v>8000</v>
      </c>
      <c r="K2510" s="41">
        <v>0</v>
      </c>
      <c r="L2510" s="41">
        <f>SUM(Data[[#This Row],[CHELTUIELI DE PERSONAL LEI]:[CHELTUIELI DE CAPITAL (ACTIVE NEFINANCIARE ) LEI]])</f>
        <v>11600</v>
      </c>
      <c r="M2510" s="41">
        <f>Data[[#This Row],[TOTAL CHELTUIELI LEI]]/Data[[#This Row],[CURS VALUTAR EURO BNR 22 07 2020]]</f>
        <v>2396.6446974236073</v>
      </c>
      <c r="N2510" s="49">
        <v>1158</v>
      </c>
      <c r="O2510" s="54"/>
      <c r="P2510" s="54">
        <v>722</v>
      </c>
      <c r="Q2510" s="54"/>
      <c r="R2510" s="54">
        <f>Data[[#This Row],[PERSOANE ÎNSCRISE ÎN LISTELE ELECTORALE (TURUL 1)            ]]+Data[[#This Row],[PERSOANE ÎNSCRISE ÎN LISTELE ELECTORALE (TURUL AL 2-LEA)]]</f>
        <v>1158</v>
      </c>
      <c r="S2510" s="54">
        <f>Data[[#This Row],[PERSOANE CARE AU PARTICIPAT LA VOT (TURUL 1)]]+Data[[#This Row],[PERSOANE CARE AU PARTICIPAT LA VOT  (TURUL AL 2-LEA)]]</f>
        <v>722</v>
      </c>
      <c r="T2510" s="41">
        <f>Data[[#This Row],[TOTAL CHELTUIELI LEI]]/Data[[#This Row],[NUMĂRUL PERSOANELOR ÎNSCRISE ÎN LISTELE ELECTORALE]]</f>
        <v>10.01727115716753</v>
      </c>
      <c r="U2510" s="41">
        <f>Data[[#This Row],[TOTAL CHELTUIELI EURO]]/Data[[#This Row],[NUMĂRUL PERSOANELOR ÎNSCRISE ÎN LISTELE ELECTORALE]]</f>
        <v>2.0696413621965521</v>
      </c>
      <c r="V2510" s="41">
        <f>Data[[#This Row],[TOTAL CHELTUIELI LEI]]/Data[[#This Row],[NUMĂRUL PERSOANELOR CARE AU PARTICIPAT LA VOT]]</f>
        <v>16.066481994459835</v>
      </c>
      <c r="W2510" s="41">
        <f>Data[[#This Row],[TOTAL CHELTUIELI EURO]]/Data[[#This Row],[NUMĂRUL PERSOANELOR CARE AU PARTICIPAT LA VOT]]</f>
        <v>3.3194524895063813</v>
      </c>
      <c r="X2510" s="43">
        <v>4.8400999999999996</v>
      </c>
      <c r="Y2510" s="114" t="s">
        <v>2898</v>
      </c>
      <c r="Z2510" s="44">
        <v>10</v>
      </c>
      <c r="AA2510" s="115" t="s">
        <v>3108</v>
      </c>
      <c r="AB2510" s="44">
        <v>2</v>
      </c>
      <c r="AC2510" s="45"/>
    </row>
    <row r="2511" spans="1:29" x14ac:dyDescent="0.2">
      <c r="A2511" s="37">
        <v>2510</v>
      </c>
      <c r="B2511" s="38" t="s">
        <v>571</v>
      </c>
      <c r="C2511" s="39" t="s">
        <v>584</v>
      </c>
      <c r="D2511" s="40">
        <v>44101</v>
      </c>
      <c r="E2511" s="38">
        <v>1</v>
      </c>
      <c r="F2511" s="38"/>
      <c r="G2511" s="38" t="s">
        <v>2</v>
      </c>
      <c r="H2511" s="38" t="s">
        <v>2</v>
      </c>
      <c r="I2511" s="41">
        <v>5700</v>
      </c>
      <c r="J2511" s="41">
        <v>4526</v>
      </c>
      <c r="K2511" s="41">
        <v>0</v>
      </c>
      <c r="L2511" s="41">
        <f>SUM(Data[[#This Row],[CHELTUIELI DE PERSONAL LEI]:[CHELTUIELI DE CAPITAL (ACTIVE NEFINANCIARE ) LEI]])</f>
        <v>10226</v>
      </c>
      <c r="M2511" s="41">
        <f>Data[[#This Row],[TOTAL CHELTUIELI LEI]]/Data[[#This Row],[CURS VALUTAR EURO BNR 22 07 2020]]</f>
        <v>2112.7662651598107</v>
      </c>
      <c r="N2511" s="49">
        <v>1562</v>
      </c>
      <c r="O2511" s="54"/>
      <c r="P2511" s="54">
        <v>876</v>
      </c>
      <c r="Q2511" s="54"/>
      <c r="R2511" s="54">
        <f>Data[[#This Row],[PERSOANE ÎNSCRISE ÎN LISTELE ELECTORALE (TURUL 1)            ]]+Data[[#This Row],[PERSOANE ÎNSCRISE ÎN LISTELE ELECTORALE (TURUL AL 2-LEA)]]</f>
        <v>1562</v>
      </c>
      <c r="S2511" s="54">
        <f>Data[[#This Row],[PERSOANE CARE AU PARTICIPAT LA VOT (TURUL 1)]]+Data[[#This Row],[PERSOANE CARE AU PARTICIPAT LA VOT  (TURUL AL 2-LEA)]]</f>
        <v>876</v>
      </c>
      <c r="T2511" s="41">
        <f>Data[[#This Row],[TOTAL CHELTUIELI LEI]]/Data[[#This Row],[NUMĂRUL PERSOANELOR ÎNSCRISE ÎN LISTELE ELECTORALE]]</f>
        <v>6.5467349551856593</v>
      </c>
      <c r="U2511" s="41">
        <f>Data[[#This Row],[TOTAL CHELTUIELI EURO]]/Data[[#This Row],[NUMĂRUL PERSOANELOR ÎNSCRISE ÎN LISTELE ELECTORALE]]</f>
        <v>1.3526032427399557</v>
      </c>
      <c r="V2511" s="41">
        <f>Data[[#This Row],[TOTAL CHELTUIELI LEI]]/Data[[#This Row],[NUMĂRUL PERSOANELOR CARE AU PARTICIPAT LA VOT]]</f>
        <v>11.673515981735159</v>
      </c>
      <c r="W2511" s="41">
        <f>Data[[#This Row],[TOTAL CHELTUIELI EURO]]/Data[[#This Row],[NUMĂRUL PERSOANELOR CARE AU PARTICIPAT LA VOT]]</f>
        <v>2.4118336360271813</v>
      </c>
      <c r="X2511" s="43">
        <v>4.8400999999999996</v>
      </c>
      <c r="Y2511" s="114" t="s">
        <v>2889</v>
      </c>
      <c r="Z2511" s="44">
        <v>6</v>
      </c>
      <c r="AA2511" s="115" t="s">
        <v>3107</v>
      </c>
      <c r="AB2511" s="44">
        <v>1</v>
      </c>
      <c r="AC2511" s="45"/>
    </row>
    <row r="2512" spans="1:29" x14ac:dyDescent="0.2">
      <c r="A2512" s="37">
        <v>2511</v>
      </c>
      <c r="B2512" s="38" t="s">
        <v>571</v>
      </c>
      <c r="C2512" s="39" t="s">
        <v>585</v>
      </c>
      <c r="D2512" s="40">
        <v>44101</v>
      </c>
      <c r="E2512" s="38">
        <v>1</v>
      </c>
      <c r="F2512" s="38"/>
      <c r="G2512" s="38" t="s">
        <v>2</v>
      </c>
      <c r="H2512" s="38" t="s">
        <v>2</v>
      </c>
      <c r="I2512" s="41">
        <v>4200</v>
      </c>
      <c r="J2512" s="41">
        <v>6284</v>
      </c>
      <c r="K2512" s="41">
        <v>0</v>
      </c>
      <c r="L2512" s="41">
        <f>SUM(Data[[#This Row],[CHELTUIELI DE PERSONAL LEI]:[CHELTUIELI DE CAPITAL (ACTIVE NEFINANCIARE ) LEI]])</f>
        <v>10484</v>
      </c>
      <c r="M2512" s="41">
        <f>Data[[#This Row],[TOTAL CHELTUIELI LEI]]/Data[[#This Row],[CURS VALUTAR EURO BNR 22 07 2020]]</f>
        <v>2166.0709489473361</v>
      </c>
      <c r="N2512" s="49">
        <v>1992</v>
      </c>
      <c r="O2512" s="54"/>
      <c r="P2512" s="54">
        <v>1186</v>
      </c>
      <c r="Q2512" s="54"/>
      <c r="R2512" s="54">
        <f>Data[[#This Row],[PERSOANE ÎNSCRISE ÎN LISTELE ELECTORALE (TURUL 1)            ]]+Data[[#This Row],[PERSOANE ÎNSCRISE ÎN LISTELE ELECTORALE (TURUL AL 2-LEA)]]</f>
        <v>1992</v>
      </c>
      <c r="S2512" s="54">
        <f>Data[[#This Row],[PERSOANE CARE AU PARTICIPAT LA VOT (TURUL 1)]]+Data[[#This Row],[PERSOANE CARE AU PARTICIPAT LA VOT  (TURUL AL 2-LEA)]]</f>
        <v>1186</v>
      </c>
      <c r="T2512" s="41">
        <f>Data[[#This Row],[TOTAL CHELTUIELI LEI]]/Data[[#This Row],[NUMĂRUL PERSOANELOR ÎNSCRISE ÎN LISTELE ELECTORALE]]</f>
        <v>5.2630522088353411</v>
      </c>
      <c r="U2512" s="41">
        <f>Data[[#This Row],[TOTAL CHELTUIELI EURO]]/Data[[#This Row],[NUMĂRUL PERSOANELOR ÎNSCRISE ÎN LISTELE ELECTORALE]]</f>
        <v>1.0873850145317951</v>
      </c>
      <c r="V2512" s="41">
        <f>Data[[#This Row],[TOTAL CHELTUIELI LEI]]/Data[[#This Row],[NUMĂRUL PERSOANELOR CARE AU PARTICIPAT LA VOT]]</f>
        <v>8.8397976391231037</v>
      </c>
      <c r="W2512" s="41">
        <f>Data[[#This Row],[TOTAL CHELTUIELI EURO]]/Data[[#This Row],[NUMĂRUL PERSOANELOR CARE AU PARTICIPAT LA VOT]]</f>
        <v>1.8263667360432851</v>
      </c>
      <c r="X2512" s="43">
        <v>4.8400999999999996</v>
      </c>
      <c r="Y2512" s="114" t="s">
        <v>2892</v>
      </c>
      <c r="Z2512" s="44">
        <v>5</v>
      </c>
      <c r="AA2512" s="115" t="s">
        <v>3107</v>
      </c>
      <c r="AB2512" s="44">
        <v>1</v>
      </c>
      <c r="AC2512" s="45"/>
    </row>
    <row r="2513" spans="1:29" x14ac:dyDescent="0.2">
      <c r="A2513" s="37">
        <v>2512</v>
      </c>
      <c r="B2513" s="38" t="s">
        <v>571</v>
      </c>
      <c r="C2513" s="39" t="s">
        <v>586</v>
      </c>
      <c r="D2513" s="40">
        <v>44101</v>
      </c>
      <c r="E2513" s="38">
        <v>1</v>
      </c>
      <c r="F2513" s="38"/>
      <c r="G2513" s="38" t="s">
        <v>2</v>
      </c>
      <c r="H2513" s="38" t="s">
        <v>2</v>
      </c>
      <c r="I2513" s="41">
        <v>800</v>
      </c>
      <c r="J2513" s="41">
        <v>5000</v>
      </c>
      <c r="K2513" s="41">
        <v>0</v>
      </c>
      <c r="L2513" s="41">
        <f>SUM(Data[[#This Row],[CHELTUIELI DE PERSONAL LEI]:[CHELTUIELI DE CAPITAL (ACTIVE NEFINANCIARE ) LEI]])</f>
        <v>5800</v>
      </c>
      <c r="M2513" s="41">
        <f>Data[[#This Row],[TOTAL CHELTUIELI LEI]]/Data[[#This Row],[CURS VALUTAR EURO BNR 22 07 2020]]</f>
        <v>1198.3223487118037</v>
      </c>
      <c r="N2513" s="49">
        <v>1273</v>
      </c>
      <c r="O2513" s="54"/>
      <c r="P2513" s="54">
        <v>779</v>
      </c>
      <c r="Q2513" s="54"/>
      <c r="R2513" s="54">
        <f>Data[[#This Row],[PERSOANE ÎNSCRISE ÎN LISTELE ELECTORALE (TURUL 1)            ]]+Data[[#This Row],[PERSOANE ÎNSCRISE ÎN LISTELE ELECTORALE (TURUL AL 2-LEA)]]</f>
        <v>1273</v>
      </c>
      <c r="S2513" s="54">
        <f>Data[[#This Row],[PERSOANE CARE AU PARTICIPAT LA VOT (TURUL 1)]]+Data[[#This Row],[PERSOANE CARE AU PARTICIPAT LA VOT  (TURUL AL 2-LEA)]]</f>
        <v>779</v>
      </c>
      <c r="T2513" s="41">
        <f>Data[[#This Row],[TOTAL CHELTUIELI LEI]]/Data[[#This Row],[NUMĂRUL PERSOANELOR ÎNSCRISE ÎN LISTELE ELECTORALE]]</f>
        <v>4.5561665357423413</v>
      </c>
      <c r="U2513" s="41">
        <f>Data[[#This Row],[TOTAL CHELTUIELI EURO]]/Data[[#This Row],[NUMĂRUL PERSOANELOR ÎNSCRISE ÎN LISTELE ELECTORALE]]</f>
        <v>0.94133727314360072</v>
      </c>
      <c r="V2513" s="41">
        <f>Data[[#This Row],[TOTAL CHELTUIELI LEI]]/Data[[#This Row],[NUMĂRUL PERSOANELOR CARE AU PARTICIPAT LA VOT]]</f>
        <v>7.4454428754813868</v>
      </c>
      <c r="W2513" s="41">
        <f>Data[[#This Row],[TOTAL CHELTUIELI EURO]]/Data[[#This Row],[NUMĂRUL PERSOANELOR CARE AU PARTICIPAT LA VOT]]</f>
        <v>1.5382828609907622</v>
      </c>
      <c r="X2513" s="43">
        <v>4.8400999999999996</v>
      </c>
      <c r="Y2513" s="114" t="s">
        <v>2895</v>
      </c>
      <c r="Z2513" s="44">
        <v>4</v>
      </c>
      <c r="AA2513" s="115" t="s">
        <v>3105</v>
      </c>
      <c r="AB2513" s="44">
        <v>0</v>
      </c>
      <c r="AC2513" s="45"/>
    </row>
    <row r="2514" spans="1:29" x14ac:dyDescent="0.2">
      <c r="A2514" s="37">
        <v>2513</v>
      </c>
      <c r="B2514" s="38" t="s">
        <v>571</v>
      </c>
      <c r="C2514" s="39" t="s">
        <v>587</v>
      </c>
      <c r="D2514" s="40">
        <v>44101</v>
      </c>
      <c r="E2514" s="38">
        <v>1</v>
      </c>
      <c r="F2514" s="38"/>
      <c r="G2514" s="38" t="s">
        <v>2</v>
      </c>
      <c r="H2514" s="38" t="s">
        <v>2</v>
      </c>
      <c r="I2514" s="41">
        <v>0</v>
      </c>
      <c r="J2514" s="41">
        <v>13052</v>
      </c>
      <c r="K2514" s="41">
        <v>0</v>
      </c>
      <c r="L2514" s="41">
        <f>SUM(Data[[#This Row],[CHELTUIELI DE PERSONAL LEI]:[CHELTUIELI DE CAPITAL (ACTIVE NEFINANCIARE ) LEI]])</f>
        <v>13052</v>
      </c>
      <c r="M2514" s="41">
        <f>Data[[#This Row],[TOTAL CHELTUIELI LEI]]/Data[[#This Row],[CURS VALUTAR EURO BNR 22 07 2020]]</f>
        <v>2696.6384992045623</v>
      </c>
      <c r="N2514" s="49">
        <v>3427</v>
      </c>
      <c r="O2514" s="54"/>
      <c r="P2514" s="54">
        <v>1628</v>
      </c>
      <c r="Q2514" s="54"/>
      <c r="R2514" s="54">
        <f>Data[[#This Row],[PERSOANE ÎNSCRISE ÎN LISTELE ELECTORALE (TURUL 1)            ]]+Data[[#This Row],[PERSOANE ÎNSCRISE ÎN LISTELE ELECTORALE (TURUL AL 2-LEA)]]</f>
        <v>3427</v>
      </c>
      <c r="S2514" s="54">
        <f>Data[[#This Row],[PERSOANE CARE AU PARTICIPAT LA VOT (TURUL 1)]]+Data[[#This Row],[PERSOANE CARE AU PARTICIPAT LA VOT  (TURUL AL 2-LEA)]]</f>
        <v>1628</v>
      </c>
      <c r="T2514" s="41">
        <f>Data[[#This Row],[TOTAL CHELTUIELI LEI]]/Data[[#This Row],[NUMĂRUL PERSOANELOR ÎNSCRISE ÎN LISTELE ELECTORALE]]</f>
        <v>3.808578932010505</v>
      </c>
      <c r="U2514" s="41">
        <f>Data[[#This Row],[TOTAL CHELTUIELI EURO]]/Data[[#This Row],[NUMĂRUL PERSOANELOR ÎNSCRISE ÎN LISTELE ELECTORALE]]</f>
        <v>0.78688021570019329</v>
      </c>
      <c r="V2514" s="41">
        <f>Data[[#This Row],[TOTAL CHELTUIELI LEI]]/Data[[#This Row],[NUMĂRUL PERSOANELOR CARE AU PARTICIPAT LA VOT]]</f>
        <v>8.0171990171990171</v>
      </c>
      <c r="W2514" s="41">
        <f>Data[[#This Row],[TOTAL CHELTUIELI EURO]]/Data[[#This Row],[NUMĂRUL PERSOANELOR CARE AU PARTICIPAT LA VOT]]</f>
        <v>1.6564118545482569</v>
      </c>
      <c r="X2514" s="43">
        <v>4.8400999999999996</v>
      </c>
      <c r="Y2514" s="114" t="s">
        <v>2884</v>
      </c>
      <c r="Z2514" s="44">
        <v>3</v>
      </c>
      <c r="AA2514" s="115" t="s">
        <v>3105</v>
      </c>
      <c r="AB2514" s="44">
        <v>0</v>
      </c>
      <c r="AC2514" s="45"/>
    </row>
    <row r="2515" spans="1:29" x14ac:dyDescent="0.2">
      <c r="A2515" s="37">
        <v>2514</v>
      </c>
      <c r="B2515" s="38" t="s">
        <v>571</v>
      </c>
      <c r="C2515" s="39" t="s">
        <v>588</v>
      </c>
      <c r="D2515" s="40">
        <v>44101</v>
      </c>
      <c r="E2515" s="38">
        <v>1</v>
      </c>
      <c r="F2515" s="38"/>
      <c r="G2515" s="38" t="s">
        <v>2</v>
      </c>
      <c r="H2515" s="38" t="s">
        <v>2</v>
      </c>
      <c r="I2515" s="41">
        <v>5400</v>
      </c>
      <c r="J2515" s="41">
        <v>7984</v>
      </c>
      <c r="K2515" s="41">
        <v>0</v>
      </c>
      <c r="L2515" s="41">
        <f>SUM(Data[[#This Row],[CHELTUIELI DE PERSONAL LEI]:[CHELTUIELI DE CAPITAL (ACTIVE NEFINANCIARE ) LEI]])</f>
        <v>13384</v>
      </c>
      <c r="M2515" s="41">
        <f>Data[[#This Row],[TOTAL CHELTUIELI LEI]]/Data[[#This Row],[CURS VALUTAR EURO BNR 22 07 2020]]</f>
        <v>2765.2321233032376</v>
      </c>
      <c r="N2515" s="49">
        <v>1570</v>
      </c>
      <c r="O2515" s="54"/>
      <c r="P2515" s="54">
        <v>775</v>
      </c>
      <c r="Q2515" s="54"/>
      <c r="R2515" s="54">
        <f>Data[[#This Row],[PERSOANE ÎNSCRISE ÎN LISTELE ELECTORALE (TURUL 1)            ]]+Data[[#This Row],[PERSOANE ÎNSCRISE ÎN LISTELE ELECTORALE (TURUL AL 2-LEA)]]</f>
        <v>1570</v>
      </c>
      <c r="S2515" s="54">
        <f>Data[[#This Row],[PERSOANE CARE AU PARTICIPAT LA VOT (TURUL 1)]]+Data[[#This Row],[PERSOANE CARE AU PARTICIPAT LA VOT  (TURUL AL 2-LEA)]]</f>
        <v>775</v>
      </c>
      <c r="T2515" s="41">
        <f>Data[[#This Row],[TOTAL CHELTUIELI LEI]]/Data[[#This Row],[NUMĂRUL PERSOANELOR ÎNSCRISE ÎN LISTELE ELECTORALE]]</f>
        <v>8.524840764331211</v>
      </c>
      <c r="U2515" s="41">
        <f>Data[[#This Row],[TOTAL CHELTUIELI EURO]]/Data[[#This Row],[NUMĂRUL PERSOANELOR ÎNSCRISE ÎN LISTELE ELECTORALE]]</f>
        <v>1.7612943460530175</v>
      </c>
      <c r="V2515" s="41">
        <f>Data[[#This Row],[TOTAL CHELTUIELI LEI]]/Data[[#This Row],[NUMĂRUL PERSOANELOR CARE AU PARTICIPAT LA VOT]]</f>
        <v>17.269677419354839</v>
      </c>
      <c r="W2515" s="41">
        <f>Data[[#This Row],[TOTAL CHELTUIELI EURO]]/Data[[#This Row],[NUMĂRUL PERSOANELOR CARE AU PARTICIPAT LA VOT]]</f>
        <v>3.5680414494235322</v>
      </c>
      <c r="X2515" s="43">
        <v>4.8400999999999996</v>
      </c>
      <c r="Y2515" s="114" t="s">
        <v>2896</v>
      </c>
      <c r="Z2515" s="44">
        <v>8</v>
      </c>
      <c r="AA2515" s="115" t="s">
        <v>3107</v>
      </c>
      <c r="AB2515" s="44">
        <v>1</v>
      </c>
      <c r="AC2515" s="45"/>
    </row>
    <row r="2516" spans="1:29" x14ac:dyDescent="0.2">
      <c r="A2516" s="37">
        <v>2515</v>
      </c>
      <c r="B2516" s="38" t="s">
        <v>571</v>
      </c>
      <c r="C2516" s="39" t="s">
        <v>116</v>
      </c>
      <c r="D2516" s="40">
        <v>44101</v>
      </c>
      <c r="E2516" s="38">
        <v>1</v>
      </c>
      <c r="F2516" s="38"/>
      <c r="G2516" s="38" t="s">
        <v>2</v>
      </c>
      <c r="H2516" s="38" t="s">
        <v>2</v>
      </c>
      <c r="I2516" s="41">
        <v>2340</v>
      </c>
      <c r="J2516" s="41">
        <v>14591</v>
      </c>
      <c r="K2516" s="41">
        <v>0</v>
      </c>
      <c r="L2516" s="41">
        <f>SUM(Data[[#This Row],[CHELTUIELI DE PERSONAL LEI]:[CHELTUIELI DE CAPITAL (ACTIVE NEFINANCIARE ) LEI]])</f>
        <v>16931</v>
      </c>
      <c r="M2516" s="41">
        <f>Data[[#This Row],[TOTAL CHELTUIELI LEI]]/Data[[#This Row],[CURS VALUTAR EURO BNR 22 07 2020]]</f>
        <v>3498.0682217309563</v>
      </c>
      <c r="N2516" s="49">
        <v>2210</v>
      </c>
      <c r="O2516" s="54"/>
      <c r="P2516" s="54">
        <v>1020</v>
      </c>
      <c r="Q2516" s="54"/>
      <c r="R2516" s="54">
        <f>Data[[#This Row],[PERSOANE ÎNSCRISE ÎN LISTELE ELECTORALE (TURUL 1)            ]]+Data[[#This Row],[PERSOANE ÎNSCRISE ÎN LISTELE ELECTORALE (TURUL AL 2-LEA)]]</f>
        <v>2210</v>
      </c>
      <c r="S2516" s="54">
        <f>Data[[#This Row],[PERSOANE CARE AU PARTICIPAT LA VOT (TURUL 1)]]+Data[[#This Row],[PERSOANE CARE AU PARTICIPAT LA VOT  (TURUL AL 2-LEA)]]</f>
        <v>1020</v>
      </c>
      <c r="T2516" s="41">
        <f>Data[[#This Row],[TOTAL CHELTUIELI LEI]]/Data[[#This Row],[NUMĂRUL PERSOANELOR ÎNSCRISE ÎN LISTELE ELECTORALE]]</f>
        <v>7.661085972850679</v>
      </c>
      <c r="U2516" s="41">
        <f>Data[[#This Row],[TOTAL CHELTUIELI EURO]]/Data[[#This Row],[NUMĂRUL PERSOANELOR ÎNSCRISE ÎN LISTELE ELECTORALE]]</f>
        <v>1.5828362994257721</v>
      </c>
      <c r="V2516" s="41">
        <f>Data[[#This Row],[TOTAL CHELTUIELI LEI]]/Data[[#This Row],[NUMĂRUL PERSOANELOR CARE AU PARTICIPAT LA VOT]]</f>
        <v>16.599019607843136</v>
      </c>
      <c r="W2516" s="41">
        <f>Data[[#This Row],[TOTAL CHELTUIELI EURO]]/Data[[#This Row],[NUMĂRUL PERSOANELOR CARE AU PARTICIPAT LA VOT]]</f>
        <v>3.4294786487558397</v>
      </c>
      <c r="X2516" s="43">
        <v>4.8400999999999996</v>
      </c>
      <c r="Y2516" s="114" t="s">
        <v>2886</v>
      </c>
      <c r="Z2516" s="44">
        <v>7</v>
      </c>
      <c r="AA2516" s="115" t="s">
        <v>3107</v>
      </c>
      <c r="AB2516" s="44">
        <v>1</v>
      </c>
      <c r="AC2516" s="45"/>
    </row>
    <row r="2517" spans="1:29" x14ac:dyDescent="0.2">
      <c r="A2517" s="37">
        <v>2516</v>
      </c>
      <c r="B2517" s="38" t="s">
        <v>571</v>
      </c>
      <c r="C2517" s="39" t="s">
        <v>119</v>
      </c>
      <c r="D2517" s="40">
        <v>44101</v>
      </c>
      <c r="E2517" s="38">
        <v>1</v>
      </c>
      <c r="F2517" s="38"/>
      <c r="G2517" s="38" t="s">
        <v>2</v>
      </c>
      <c r="H2517" s="38" t="s">
        <v>2</v>
      </c>
      <c r="I2517" s="41">
        <v>0</v>
      </c>
      <c r="J2517" s="41">
        <v>25102</v>
      </c>
      <c r="K2517" s="41">
        <v>0</v>
      </c>
      <c r="L2517" s="41">
        <f>SUM(Data[[#This Row],[CHELTUIELI DE PERSONAL LEI]:[CHELTUIELI DE CAPITAL (ACTIVE NEFINANCIARE ) LEI]])</f>
        <v>25102</v>
      </c>
      <c r="M2517" s="41">
        <f>Data[[#This Row],[TOTAL CHELTUIELI LEI]]/Data[[#This Row],[CURS VALUTAR EURO BNR 22 07 2020]]</f>
        <v>5186.2564823040848</v>
      </c>
      <c r="N2517" s="49">
        <v>1694</v>
      </c>
      <c r="O2517" s="54"/>
      <c r="P2517" s="54">
        <v>816</v>
      </c>
      <c r="Q2517" s="54"/>
      <c r="R2517" s="54">
        <f>Data[[#This Row],[PERSOANE ÎNSCRISE ÎN LISTELE ELECTORALE (TURUL 1)            ]]+Data[[#This Row],[PERSOANE ÎNSCRISE ÎN LISTELE ELECTORALE (TURUL AL 2-LEA)]]</f>
        <v>1694</v>
      </c>
      <c r="S2517" s="54">
        <f>Data[[#This Row],[PERSOANE CARE AU PARTICIPAT LA VOT (TURUL 1)]]+Data[[#This Row],[PERSOANE CARE AU PARTICIPAT LA VOT  (TURUL AL 2-LEA)]]</f>
        <v>816</v>
      </c>
      <c r="T2517" s="41">
        <f>Data[[#This Row],[TOTAL CHELTUIELI LEI]]/Data[[#This Row],[NUMĂRUL PERSOANELOR ÎNSCRISE ÎN LISTELE ELECTORALE]]</f>
        <v>14.818181818181818</v>
      </c>
      <c r="U2517" s="41">
        <f>Data[[#This Row],[TOTAL CHELTUIELI EURO]]/Data[[#This Row],[NUMĂRUL PERSOANELOR ÎNSCRISE ÎN LISTELE ELECTORALE]]</f>
        <v>3.0615445586210654</v>
      </c>
      <c r="V2517" s="41">
        <f>Data[[#This Row],[TOTAL CHELTUIELI LEI]]/Data[[#This Row],[NUMĂRUL PERSOANELOR CARE AU PARTICIPAT LA VOT]]</f>
        <v>30.762254901960784</v>
      </c>
      <c r="W2517" s="41">
        <f>Data[[#This Row],[TOTAL CHELTUIELI EURO]]/Data[[#This Row],[NUMĂRUL PERSOANELOR CARE AU PARTICIPAT LA VOT]]</f>
        <v>6.3557064734118685</v>
      </c>
      <c r="X2517" s="43">
        <v>4.8400999999999996</v>
      </c>
      <c r="Y2517" s="114" t="s">
        <v>2885</v>
      </c>
      <c r="Z2517" s="44">
        <v>14</v>
      </c>
      <c r="AA2517" s="115" t="s">
        <v>3106</v>
      </c>
      <c r="AB2517" s="44">
        <v>3</v>
      </c>
      <c r="AC2517" s="45"/>
    </row>
    <row r="2518" spans="1:29" x14ac:dyDescent="0.2">
      <c r="A2518" s="37">
        <v>2517</v>
      </c>
      <c r="B2518" s="38" t="s">
        <v>571</v>
      </c>
      <c r="C2518" s="39" t="s">
        <v>589</v>
      </c>
      <c r="D2518" s="40">
        <v>44101</v>
      </c>
      <c r="E2518" s="38">
        <v>1</v>
      </c>
      <c r="F2518" s="38"/>
      <c r="G2518" s="38" t="s">
        <v>2</v>
      </c>
      <c r="H2518" s="38" t="s">
        <v>2</v>
      </c>
      <c r="I2518" s="41">
        <v>4900</v>
      </c>
      <c r="J2518" s="41">
        <v>7053</v>
      </c>
      <c r="K2518" s="41">
        <v>0</v>
      </c>
      <c r="L2518" s="41">
        <f>SUM(Data[[#This Row],[CHELTUIELI DE PERSONAL LEI]:[CHELTUIELI DE CAPITAL (ACTIVE NEFINANCIARE ) LEI]])</f>
        <v>11953</v>
      </c>
      <c r="M2518" s="41">
        <f>Data[[#This Row],[TOTAL CHELTUIELI LEI]]/Data[[#This Row],[CURS VALUTAR EURO BNR 22 07 2020]]</f>
        <v>2469.5770748538257</v>
      </c>
      <c r="N2518" s="49">
        <v>1359</v>
      </c>
      <c r="O2518" s="54"/>
      <c r="P2518" s="54">
        <v>841</v>
      </c>
      <c r="Q2518" s="54"/>
      <c r="R2518" s="54">
        <f>Data[[#This Row],[PERSOANE ÎNSCRISE ÎN LISTELE ELECTORALE (TURUL 1)            ]]+Data[[#This Row],[PERSOANE ÎNSCRISE ÎN LISTELE ELECTORALE (TURUL AL 2-LEA)]]</f>
        <v>1359</v>
      </c>
      <c r="S2518" s="54">
        <f>Data[[#This Row],[PERSOANE CARE AU PARTICIPAT LA VOT (TURUL 1)]]+Data[[#This Row],[PERSOANE CARE AU PARTICIPAT LA VOT  (TURUL AL 2-LEA)]]</f>
        <v>841</v>
      </c>
      <c r="T2518" s="41">
        <f>Data[[#This Row],[TOTAL CHELTUIELI LEI]]/Data[[#This Row],[NUMĂRUL PERSOANELOR ÎNSCRISE ÎN LISTELE ELECTORALE]]</f>
        <v>8.795437821927889</v>
      </c>
      <c r="U2518" s="41">
        <f>Data[[#This Row],[TOTAL CHELTUIELI EURO]]/Data[[#This Row],[NUMĂRUL PERSOANELOR ÎNSCRISE ÎN LISTELE ELECTORALE]]</f>
        <v>1.8172016739174581</v>
      </c>
      <c r="V2518" s="41">
        <f>Data[[#This Row],[TOTAL CHELTUIELI LEI]]/Data[[#This Row],[NUMĂRUL PERSOANELOR CARE AU PARTICIPAT LA VOT]]</f>
        <v>14.212841854934602</v>
      </c>
      <c r="W2518" s="41">
        <f>Data[[#This Row],[TOTAL CHELTUIELI EURO]]/Data[[#This Row],[NUMĂRUL PERSOANELOR CARE AU PARTICIPAT LA VOT]]</f>
        <v>2.9364769023232173</v>
      </c>
      <c r="X2518" s="43">
        <v>4.8400999999999996</v>
      </c>
      <c r="Y2518" s="114" t="s">
        <v>2896</v>
      </c>
      <c r="Z2518" s="44">
        <v>8</v>
      </c>
      <c r="AA2518" s="115" t="s">
        <v>3107</v>
      </c>
      <c r="AB2518" s="44">
        <v>1</v>
      </c>
      <c r="AC2518" s="45"/>
    </row>
    <row r="2519" spans="1:29" x14ac:dyDescent="0.2">
      <c r="A2519" s="37">
        <v>2518</v>
      </c>
      <c r="B2519" s="38" t="s">
        <v>571</v>
      </c>
      <c r="C2519" s="39" t="s">
        <v>590</v>
      </c>
      <c r="D2519" s="40">
        <v>44101</v>
      </c>
      <c r="E2519" s="38">
        <v>1</v>
      </c>
      <c r="F2519" s="38"/>
      <c r="G2519" s="38" t="s">
        <v>2</v>
      </c>
      <c r="H2519" s="38" t="s">
        <v>2</v>
      </c>
      <c r="I2519" s="41">
        <v>3200</v>
      </c>
      <c r="J2519" s="41">
        <v>2068</v>
      </c>
      <c r="K2519" s="41">
        <v>0</v>
      </c>
      <c r="L2519" s="41">
        <f>SUM(Data[[#This Row],[CHELTUIELI DE PERSONAL LEI]:[CHELTUIELI DE CAPITAL (ACTIVE NEFINANCIARE ) LEI]])</f>
        <v>5268</v>
      </c>
      <c r="M2519" s="41">
        <f>Data[[#This Row],[TOTAL CHELTUIELI LEI]]/Data[[#This Row],[CURS VALUTAR EURO BNR 22 07 2020]]</f>
        <v>1088.4072643127208</v>
      </c>
      <c r="N2519" s="49">
        <v>1559</v>
      </c>
      <c r="O2519" s="54"/>
      <c r="P2519" s="54">
        <v>876</v>
      </c>
      <c r="Q2519" s="54"/>
      <c r="R2519" s="54">
        <f>Data[[#This Row],[PERSOANE ÎNSCRISE ÎN LISTELE ELECTORALE (TURUL 1)            ]]+Data[[#This Row],[PERSOANE ÎNSCRISE ÎN LISTELE ELECTORALE (TURUL AL 2-LEA)]]</f>
        <v>1559</v>
      </c>
      <c r="S2519" s="54">
        <f>Data[[#This Row],[PERSOANE CARE AU PARTICIPAT LA VOT (TURUL 1)]]+Data[[#This Row],[PERSOANE CARE AU PARTICIPAT LA VOT  (TURUL AL 2-LEA)]]</f>
        <v>876</v>
      </c>
      <c r="T2519" s="41">
        <f>Data[[#This Row],[TOTAL CHELTUIELI LEI]]/Data[[#This Row],[NUMĂRUL PERSOANELOR ÎNSCRISE ÎN LISTELE ELECTORALE]]</f>
        <v>3.3790891597177679</v>
      </c>
      <c r="U2519" s="41">
        <f>Data[[#This Row],[TOTAL CHELTUIELI EURO]]/Data[[#This Row],[NUMĂRUL PERSOANELOR ÎNSCRISE ÎN LISTELE ELECTORALE]]</f>
        <v>0.69814449282406721</v>
      </c>
      <c r="V2519" s="41">
        <f>Data[[#This Row],[TOTAL CHELTUIELI LEI]]/Data[[#This Row],[NUMĂRUL PERSOANELOR CARE AU PARTICIPAT LA VOT]]</f>
        <v>6.0136986301369859</v>
      </c>
      <c r="W2519" s="41">
        <f>Data[[#This Row],[TOTAL CHELTUIELI EURO]]/Data[[#This Row],[NUMĂRUL PERSOANELOR CARE AU PARTICIPAT LA VOT]]</f>
        <v>1.2424740460190877</v>
      </c>
      <c r="X2519" s="43">
        <v>4.8400999999999996</v>
      </c>
      <c r="Y2519" s="114" t="s">
        <v>2884</v>
      </c>
      <c r="Z2519" s="44">
        <v>3</v>
      </c>
      <c r="AA2519" s="115" t="s">
        <v>3105</v>
      </c>
      <c r="AB2519" s="44">
        <v>0</v>
      </c>
      <c r="AC2519" s="45"/>
    </row>
    <row r="2520" spans="1:29" x14ac:dyDescent="0.2">
      <c r="A2520" s="37">
        <v>2519</v>
      </c>
      <c r="B2520" s="38" t="s">
        <v>571</v>
      </c>
      <c r="C2520" s="39" t="s">
        <v>123</v>
      </c>
      <c r="D2520" s="40">
        <v>44101</v>
      </c>
      <c r="E2520" s="38">
        <v>1</v>
      </c>
      <c r="F2520" s="38"/>
      <c r="G2520" s="38" t="s">
        <v>2</v>
      </c>
      <c r="H2520" s="38" t="s">
        <v>2</v>
      </c>
      <c r="I2520" s="41">
        <v>1450</v>
      </c>
      <c r="J2520" s="41">
        <v>5573</v>
      </c>
      <c r="K2520" s="41">
        <v>0</v>
      </c>
      <c r="L2520" s="41">
        <f>SUM(Data[[#This Row],[CHELTUIELI DE PERSONAL LEI]:[CHELTUIELI DE CAPITAL (ACTIVE NEFINANCIARE ) LEI]])</f>
        <v>7023</v>
      </c>
      <c r="M2520" s="41">
        <f>Data[[#This Row],[TOTAL CHELTUIELI LEI]]/Data[[#This Row],[CURS VALUTAR EURO BNR 22 07 2020]]</f>
        <v>1451.0030784487924</v>
      </c>
      <c r="N2520" s="49">
        <v>1868</v>
      </c>
      <c r="O2520" s="54"/>
      <c r="P2520" s="54">
        <v>1045</v>
      </c>
      <c r="Q2520" s="54"/>
      <c r="R2520" s="54">
        <f>Data[[#This Row],[PERSOANE ÎNSCRISE ÎN LISTELE ELECTORALE (TURUL 1)            ]]+Data[[#This Row],[PERSOANE ÎNSCRISE ÎN LISTELE ELECTORALE (TURUL AL 2-LEA)]]</f>
        <v>1868</v>
      </c>
      <c r="S2520" s="54">
        <f>Data[[#This Row],[PERSOANE CARE AU PARTICIPAT LA VOT (TURUL 1)]]+Data[[#This Row],[PERSOANE CARE AU PARTICIPAT LA VOT  (TURUL AL 2-LEA)]]</f>
        <v>1045</v>
      </c>
      <c r="T2520" s="41">
        <f>Data[[#This Row],[TOTAL CHELTUIELI LEI]]/Data[[#This Row],[NUMĂRUL PERSOANELOR ÎNSCRISE ÎN LISTELE ELECTORALE]]</f>
        <v>3.7596359743040684</v>
      </c>
      <c r="U2520" s="41">
        <f>Data[[#This Row],[TOTAL CHELTUIELI EURO]]/Data[[#This Row],[NUMĂRUL PERSOANELOR ÎNSCRISE ÎN LISTELE ELECTORALE]]</f>
        <v>0.77676824328093808</v>
      </c>
      <c r="V2520" s="41">
        <f>Data[[#This Row],[TOTAL CHELTUIELI LEI]]/Data[[#This Row],[NUMĂRUL PERSOANELOR CARE AU PARTICIPAT LA VOT]]</f>
        <v>6.7205741626794255</v>
      </c>
      <c r="W2520" s="41">
        <f>Data[[#This Row],[TOTAL CHELTUIELI EURO]]/Data[[#This Row],[NUMĂRUL PERSOANELOR CARE AU PARTICIPAT LA VOT]]</f>
        <v>1.3885196922954952</v>
      </c>
      <c r="X2520" s="43">
        <v>4.8400999999999996</v>
      </c>
      <c r="Y2520" s="114" t="s">
        <v>2884</v>
      </c>
      <c r="Z2520" s="44">
        <v>3</v>
      </c>
      <c r="AA2520" s="115" t="s">
        <v>3105</v>
      </c>
      <c r="AB2520" s="44">
        <v>0</v>
      </c>
      <c r="AC2520" s="45"/>
    </row>
    <row r="2521" spans="1:29" x14ac:dyDescent="0.2">
      <c r="A2521" s="37">
        <v>2520</v>
      </c>
      <c r="B2521" s="38" t="s">
        <v>571</v>
      </c>
      <c r="C2521" s="39" t="s">
        <v>591</v>
      </c>
      <c r="D2521" s="40">
        <v>44101</v>
      </c>
      <c r="E2521" s="38">
        <v>1</v>
      </c>
      <c r="F2521" s="38"/>
      <c r="G2521" s="38" t="s">
        <v>2</v>
      </c>
      <c r="H2521" s="38" t="s">
        <v>2</v>
      </c>
      <c r="I2521" s="41">
        <v>0</v>
      </c>
      <c r="J2521" s="41">
        <v>7009.94</v>
      </c>
      <c r="K2521" s="41">
        <v>0</v>
      </c>
      <c r="L2521" s="41">
        <f>SUM(Data[[#This Row],[CHELTUIELI DE PERSONAL LEI]:[CHELTUIELI DE CAPITAL (ACTIVE NEFINANCIARE ) LEI]])</f>
        <v>7009.94</v>
      </c>
      <c r="M2521" s="41">
        <f>Data[[#This Row],[TOTAL CHELTUIELI LEI]]/Data[[#This Row],[CURS VALUTAR EURO BNR 22 07 2020]]</f>
        <v>1448.3047870911757</v>
      </c>
      <c r="N2521" s="49">
        <v>1768</v>
      </c>
      <c r="O2521" s="54"/>
      <c r="P2521" s="54">
        <v>950</v>
      </c>
      <c r="Q2521" s="54"/>
      <c r="R2521" s="54">
        <f>Data[[#This Row],[PERSOANE ÎNSCRISE ÎN LISTELE ELECTORALE (TURUL 1)            ]]+Data[[#This Row],[PERSOANE ÎNSCRISE ÎN LISTELE ELECTORALE (TURUL AL 2-LEA)]]</f>
        <v>1768</v>
      </c>
      <c r="S2521" s="54">
        <f>Data[[#This Row],[PERSOANE CARE AU PARTICIPAT LA VOT (TURUL 1)]]+Data[[#This Row],[PERSOANE CARE AU PARTICIPAT LA VOT  (TURUL AL 2-LEA)]]</f>
        <v>950</v>
      </c>
      <c r="T2521" s="41">
        <f>Data[[#This Row],[TOTAL CHELTUIELI LEI]]/Data[[#This Row],[NUMĂRUL PERSOANELOR ÎNSCRISE ÎN LISTELE ELECTORALE]]</f>
        <v>3.9648981900452487</v>
      </c>
      <c r="U2521" s="41">
        <f>Data[[#This Row],[TOTAL CHELTUIELI EURO]]/Data[[#This Row],[NUMĂRUL PERSOANELOR ÎNSCRISE ÎN LISTELE ELECTORALE]]</f>
        <v>0.81917691577555185</v>
      </c>
      <c r="V2521" s="41">
        <f>Data[[#This Row],[TOTAL CHELTUIELI LEI]]/Data[[#This Row],[NUMĂRUL PERSOANELOR CARE AU PARTICIPAT LA VOT]]</f>
        <v>7.3788842105263157</v>
      </c>
      <c r="W2521" s="41">
        <f>Data[[#This Row],[TOTAL CHELTUIELI EURO]]/Data[[#This Row],[NUMĂRUL PERSOANELOR CARE AU PARTICIPAT LA VOT]]</f>
        <v>1.5245313548328165</v>
      </c>
      <c r="X2521" s="43">
        <v>4.8400999999999996</v>
      </c>
      <c r="Y2521" s="114" t="s">
        <v>2884</v>
      </c>
      <c r="Z2521" s="44">
        <v>3</v>
      </c>
      <c r="AA2521" s="115" t="s">
        <v>3105</v>
      </c>
      <c r="AB2521" s="44">
        <v>0</v>
      </c>
      <c r="AC2521" s="45"/>
    </row>
    <row r="2522" spans="1:29" x14ac:dyDescent="0.2">
      <c r="A2522" s="37">
        <v>2521</v>
      </c>
      <c r="B2522" s="38" t="s">
        <v>571</v>
      </c>
      <c r="C2522" s="39" t="s">
        <v>592</v>
      </c>
      <c r="D2522" s="40">
        <v>44101</v>
      </c>
      <c r="E2522" s="38">
        <v>1</v>
      </c>
      <c r="F2522" s="38"/>
      <c r="G2522" s="38" t="s">
        <v>2</v>
      </c>
      <c r="H2522" s="38" t="s">
        <v>2</v>
      </c>
      <c r="I2522" s="41">
        <v>0</v>
      </c>
      <c r="J2522" s="41">
        <v>23964.17</v>
      </c>
      <c r="K2522" s="41">
        <v>0</v>
      </c>
      <c r="L2522" s="41">
        <f>SUM(Data[[#This Row],[CHELTUIELI DE PERSONAL LEI]:[CHELTUIELI DE CAPITAL (ACTIVE NEFINANCIARE ) LEI]])</f>
        <v>23964.17</v>
      </c>
      <c r="M2522" s="41">
        <f>Data[[#This Row],[TOTAL CHELTUIELI LEI]]/Data[[#This Row],[CURS VALUTAR EURO BNR 22 07 2020]]</f>
        <v>4951.1724964360237</v>
      </c>
      <c r="N2522" s="49">
        <v>1912</v>
      </c>
      <c r="O2522" s="54"/>
      <c r="P2522" s="54">
        <v>1107</v>
      </c>
      <c r="Q2522" s="54"/>
      <c r="R2522" s="54">
        <f>Data[[#This Row],[PERSOANE ÎNSCRISE ÎN LISTELE ELECTORALE (TURUL 1)            ]]+Data[[#This Row],[PERSOANE ÎNSCRISE ÎN LISTELE ELECTORALE (TURUL AL 2-LEA)]]</f>
        <v>1912</v>
      </c>
      <c r="S2522" s="54">
        <f>Data[[#This Row],[PERSOANE CARE AU PARTICIPAT LA VOT (TURUL 1)]]+Data[[#This Row],[PERSOANE CARE AU PARTICIPAT LA VOT  (TURUL AL 2-LEA)]]</f>
        <v>1107</v>
      </c>
      <c r="T2522" s="41">
        <f>Data[[#This Row],[TOTAL CHELTUIELI LEI]]/Data[[#This Row],[NUMĂRUL PERSOANELOR ÎNSCRISE ÎN LISTELE ELECTORALE]]</f>
        <v>12.53356171548117</v>
      </c>
      <c r="U2522" s="41">
        <f>Data[[#This Row],[TOTAL CHELTUIELI EURO]]/Data[[#This Row],[NUMĂRUL PERSOANELOR ÎNSCRISE ÎN LISTELE ELECTORALE]]</f>
        <v>2.5895253642447824</v>
      </c>
      <c r="V2522" s="41">
        <f>Data[[#This Row],[TOTAL CHELTUIELI LEI]]/Data[[#This Row],[NUMĂRUL PERSOANELOR CARE AU PARTICIPAT LA VOT]]</f>
        <v>21.647850045167118</v>
      </c>
      <c r="W2522" s="41">
        <f>Data[[#This Row],[TOTAL CHELTUIELI EURO]]/Data[[#This Row],[NUMĂRUL PERSOANELOR CARE AU PARTICIPAT LA VOT]]</f>
        <v>4.4726038811526863</v>
      </c>
      <c r="X2522" s="43">
        <v>4.8400999999999996</v>
      </c>
      <c r="Y2522" s="114" t="s">
        <v>2897</v>
      </c>
      <c r="Z2522" s="44">
        <v>12</v>
      </c>
      <c r="AA2522" s="115" t="s">
        <v>3108</v>
      </c>
      <c r="AB2522" s="44">
        <v>2</v>
      </c>
      <c r="AC2522" s="45"/>
    </row>
    <row r="2523" spans="1:29" x14ac:dyDescent="0.2">
      <c r="A2523" s="37">
        <v>2522</v>
      </c>
      <c r="B2523" s="38" t="s">
        <v>571</v>
      </c>
      <c r="C2523" s="39" t="s">
        <v>593</v>
      </c>
      <c r="D2523" s="40">
        <v>44101</v>
      </c>
      <c r="E2523" s="38">
        <v>1</v>
      </c>
      <c r="F2523" s="38"/>
      <c r="G2523" s="38" t="s">
        <v>2</v>
      </c>
      <c r="H2523" s="38" t="s">
        <v>2</v>
      </c>
      <c r="I2523" s="41">
        <v>2000</v>
      </c>
      <c r="J2523" s="41">
        <v>30000</v>
      </c>
      <c r="K2523" s="41">
        <v>0</v>
      </c>
      <c r="L2523" s="41">
        <f>SUM(Data[[#This Row],[CHELTUIELI DE PERSONAL LEI]:[CHELTUIELI DE CAPITAL (ACTIVE NEFINANCIARE ) LEI]])</f>
        <v>32000</v>
      </c>
      <c r="M2523" s="41">
        <f>Data[[#This Row],[TOTAL CHELTUIELI LEI]]/Data[[#This Row],[CURS VALUTAR EURO BNR 22 07 2020]]</f>
        <v>6611.4336480651227</v>
      </c>
      <c r="N2523" s="49">
        <v>1338</v>
      </c>
      <c r="O2523" s="54"/>
      <c r="P2523" s="54">
        <v>889</v>
      </c>
      <c r="Q2523" s="54"/>
      <c r="R2523" s="54">
        <f>Data[[#This Row],[PERSOANE ÎNSCRISE ÎN LISTELE ELECTORALE (TURUL 1)            ]]+Data[[#This Row],[PERSOANE ÎNSCRISE ÎN LISTELE ELECTORALE (TURUL AL 2-LEA)]]</f>
        <v>1338</v>
      </c>
      <c r="S2523" s="54">
        <f>Data[[#This Row],[PERSOANE CARE AU PARTICIPAT LA VOT (TURUL 1)]]+Data[[#This Row],[PERSOANE CARE AU PARTICIPAT LA VOT  (TURUL AL 2-LEA)]]</f>
        <v>889</v>
      </c>
      <c r="T2523" s="41">
        <f>Data[[#This Row],[TOTAL CHELTUIELI LEI]]/Data[[#This Row],[NUMĂRUL PERSOANELOR ÎNSCRISE ÎN LISTELE ELECTORALE]]</f>
        <v>23.916292974588938</v>
      </c>
      <c r="U2523" s="41">
        <f>Data[[#This Row],[TOTAL CHELTUIELI EURO]]/Data[[#This Row],[NUMĂRUL PERSOANELOR ÎNSCRISE ÎN LISTELE ELECTORALE]]</f>
        <v>4.9412807534119008</v>
      </c>
      <c r="V2523" s="41">
        <f>Data[[#This Row],[TOTAL CHELTUIELI LEI]]/Data[[#This Row],[NUMĂRUL PERSOANELOR CARE AU PARTICIPAT LA VOT]]</f>
        <v>35.995500562429697</v>
      </c>
      <c r="W2523" s="41">
        <f>Data[[#This Row],[TOTAL CHELTUIELI EURO]]/Data[[#This Row],[NUMĂRUL PERSOANELOR CARE AU PARTICIPAT LA VOT]]</f>
        <v>7.4369332374185859</v>
      </c>
      <c r="X2523" s="43">
        <v>4.8400999999999996</v>
      </c>
      <c r="Y2523" s="114" t="s">
        <v>2918</v>
      </c>
      <c r="Z2523" s="44">
        <v>23</v>
      </c>
      <c r="AA2523" s="115" t="s">
        <v>3110</v>
      </c>
      <c r="AB2523" s="44">
        <v>4</v>
      </c>
      <c r="AC2523" s="45"/>
    </row>
    <row r="2524" spans="1:29" x14ac:dyDescent="0.2">
      <c r="A2524" s="37">
        <v>2523</v>
      </c>
      <c r="B2524" s="38" t="s">
        <v>571</v>
      </c>
      <c r="C2524" s="39" t="s">
        <v>594</v>
      </c>
      <c r="D2524" s="40">
        <v>44101</v>
      </c>
      <c r="E2524" s="38">
        <v>1</v>
      </c>
      <c r="F2524" s="38"/>
      <c r="G2524" s="38" t="s">
        <v>2</v>
      </c>
      <c r="H2524" s="38" t="s">
        <v>2</v>
      </c>
      <c r="I2524" s="67">
        <v>1000</v>
      </c>
      <c r="J2524" s="67">
        <v>8950</v>
      </c>
      <c r="K2524" s="67">
        <v>0</v>
      </c>
      <c r="L2524" s="41">
        <f>SUM(Data[[#This Row],[CHELTUIELI DE PERSONAL LEI]:[CHELTUIELI DE CAPITAL (ACTIVE NEFINANCIARE ) LEI]])</f>
        <v>9950</v>
      </c>
      <c r="M2524" s="41">
        <f>Data[[#This Row],[TOTAL CHELTUIELI LEI]]/Data[[#This Row],[CURS VALUTAR EURO BNR 22 07 2020]]</f>
        <v>2055.742649945249</v>
      </c>
      <c r="N2524" s="49">
        <v>3617</v>
      </c>
      <c r="O2524" s="54"/>
      <c r="P2524" s="54">
        <v>1803</v>
      </c>
      <c r="Q2524" s="54"/>
      <c r="R2524" s="54">
        <f>Data[[#This Row],[PERSOANE ÎNSCRISE ÎN LISTELE ELECTORALE (TURUL 1)            ]]+Data[[#This Row],[PERSOANE ÎNSCRISE ÎN LISTELE ELECTORALE (TURUL AL 2-LEA)]]</f>
        <v>3617</v>
      </c>
      <c r="S2524" s="54">
        <f>Data[[#This Row],[PERSOANE CARE AU PARTICIPAT LA VOT (TURUL 1)]]+Data[[#This Row],[PERSOANE CARE AU PARTICIPAT LA VOT  (TURUL AL 2-LEA)]]</f>
        <v>1803</v>
      </c>
      <c r="T2524" s="41">
        <f>Data[[#This Row],[TOTAL CHELTUIELI LEI]]/Data[[#This Row],[NUMĂRUL PERSOANELOR ÎNSCRISE ÎN LISTELE ELECTORALE]]</f>
        <v>2.7508985346972628</v>
      </c>
      <c r="U2524" s="41">
        <f>Data[[#This Row],[TOTAL CHELTUIELI EURO]]/Data[[#This Row],[NUMĂRUL PERSOANELOR ÎNSCRISE ÎN LISTELE ELECTORALE]]</f>
        <v>0.56835572295970394</v>
      </c>
      <c r="V2524" s="41">
        <f>Data[[#This Row],[TOTAL CHELTUIELI LEI]]/Data[[#This Row],[NUMĂRUL PERSOANELOR CARE AU PARTICIPAT LA VOT]]</f>
        <v>5.5185801442041047</v>
      </c>
      <c r="W2524" s="41">
        <f>Data[[#This Row],[TOTAL CHELTUIELI EURO]]/Data[[#This Row],[NUMĂRUL PERSOANELOR CARE AU PARTICIPAT LA VOT]]</f>
        <v>1.1401789517167216</v>
      </c>
      <c r="X2524" s="43">
        <v>4.8400999999999996</v>
      </c>
      <c r="Y2524" s="114" t="s">
        <v>2891</v>
      </c>
      <c r="Z2524" s="44">
        <v>2</v>
      </c>
      <c r="AA2524" s="115" t="s">
        <v>3105</v>
      </c>
      <c r="AB2524" s="44">
        <v>0</v>
      </c>
      <c r="AC2524" s="45"/>
    </row>
    <row r="2525" spans="1:29" x14ac:dyDescent="0.2">
      <c r="A2525" s="37">
        <v>2524</v>
      </c>
      <c r="B2525" s="38" t="s">
        <v>571</v>
      </c>
      <c r="C2525" s="39" t="s">
        <v>595</v>
      </c>
      <c r="D2525" s="40">
        <v>44101</v>
      </c>
      <c r="E2525" s="38">
        <v>1</v>
      </c>
      <c r="F2525" s="38"/>
      <c r="G2525" s="38" t="s">
        <v>2</v>
      </c>
      <c r="H2525" s="38" t="s">
        <v>2</v>
      </c>
      <c r="I2525" s="41">
        <v>2500</v>
      </c>
      <c r="J2525" s="41">
        <v>9235</v>
      </c>
      <c r="K2525" s="41">
        <v>0</v>
      </c>
      <c r="L2525" s="41">
        <f>SUM(Data[[#This Row],[CHELTUIELI DE PERSONAL LEI]:[CHELTUIELI DE CAPITAL (ACTIVE NEFINANCIARE ) LEI]])</f>
        <v>11735</v>
      </c>
      <c r="M2525" s="41">
        <f>Data[[#This Row],[TOTAL CHELTUIELI LEI]]/Data[[#This Row],[CURS VALUTAR EURO BNR 22 07 2020]]</f>
        <v>2424.5366831263818</v>
      </c>
      <c r="N2525" s="49">
        <v>3794</v>
      </c>
      <c r="O2525" s="54"/>
      <c r="P2525" s="54">
        <v>1915</v>
      </c>
      <c r="Q2525" s="54"/>
      <c r="R2525" s="54">
        <f>Data[[#This Row],[PERSOANE ÎNSCRISE ÎN LISTELE ELECTORALE (TURUL 1)            ]]+Data[[#This Row],[PERSOANE ÎNSCRISE ÎN LISTELE ELECTORALE (TURUL AL 2-LEA)]]</f>
        <v>3794</v>
      </c>
      <c r="S2525" s="54">
        <f>Data[[#This Row],[PERSOANE CARE AU PARTICIPAT LA VOT (TURUL 1)]]+Data[[#This Row],[PERSOANE CARE AU PARTICIPAT LA VOT  (TURUL AL 2-LEA)]]</f>
        <v>1915</v>
      </c>
      <c r="T2525" s="41">
        <f>Data[[#This Row],[TOTAL CHELTUIELI LEI]]/Data[[#This Row],[NUMĂRUL PERSOANELOR ÎNSCRISE ÎN LISTELE ELECTORALE]]</f>
        <v>3.0930416447021614</v>
      </c>
      <c r="U2525" s="41">
        <f>Data[[#This Row],[TOTAL CHELTUIELI EURO]]/Data[[#This Row],[NUMĂRUL PERSOANELOR ÎNSCRISE ÎN LISTELE ELECTORALE]]</f>
        <v>0.63904498764532991</v>
      </c>
      <c r="V2525" s="41">
        <f>Data[[#This Row],[TOTAL CHELTUIELI LEI]]/Data[[#This Row],[NUMĂRUL PERSOANELOR CARE AU PARTICIPAT LA VOT]]</f>
        <v>6.1279373368146217</v>
      </c>
      <c r="W2525" s="41">
        <f>Data[[#This Row],[TOTAL CHELTUIELI EURO]]/Data[[#This Row],[NUMĂRUL PERSOANELOR CARE AU PARTICIPAT LA VOT]]</f>
        <v>1.2660765969328365</v>
      </c>
      <c r="X2525" s="43">
        <v>4.8400999999999996</v>
      </c>
      <c r="Y2525" s="114" t="s">
        <v>2884</v>
      </c>
      <c r="Z2525" s="44">
        <v>3</v>
      </c>
      <c r="AA2525" s="115" t="s">
        <v>3105</v>
      </c>
      <c r="AB2525" s="44">
        <v>0</v>
      </c>
      <c r="AC2525" s="45"/>
    </row>
    <row r="2526" spans="1:29" x14ac:dyDescent="0.2">
      <c r="A2526" s="37">
        <v>2525</v>
      </c>
      <c r="B2526" s="38" t="s">
        <v>571</v>
      </c>
      <c r="C2526" s="39" t="s">
        <v>596</v>
      </c>
      <c r="D2526" s="40">
        <v>44101</v>
      </c>
      <c r="E2526" s="38">
        <v>1</v>
      </c>
      <c r="F2526" s="38"/>
      <c r="G2526" s="38" t="s">
        <v>2</v>
      </c>
      <c r="H2526" s="38" t="s">
        <v>2</v>
      </c>
      <c r="I2526" s="41">
        <v>3520</v>
      </c>
      <c r="J2526" s="41">
        <v>13408</v>
      </c>
      <c r="K2526" s="41">
        <v>0</v>
      </c>
      <c r="L2526" s="41">
        <f>SUM(Data[[#This Row],[CHELTUIELI DE PERSONAL LEI]:[CHELTUIELI DE CAPITAL (ACTIVE NEFINANCIARE ) LEI]])</f>
        <v>16928</v>
      </c>
      <c r="M2526" s="41">
        <f>Data[[#This Row],[TOTAL CHELTUIELI LEI]]/Data[[#This Row],[CURS VALUTAR EURO BNR 22 07 2020]]</f>
        <v>3497.44839982645</v>
      </c>
      <c r="N2526" s="49">
        <v>3527</v>
      </c>
      <c r="O2526" s="54"/>
      <c r="P2526" s="54">
        <v>1800</v>
      </c>
      <c r="Q2526" s="54"/>
      <c r="R2526" s="54">
        <f>Data[[#This Row],[PERSOANE ÎNSCRISE ÎN LISTELE ELECTORALE (TURUL 1)            ]]+Data[[#This Row],[PERSOANE ÎNSCRISE ÎN LISTELE ELECTORALE (TURUL AL 2-LEA)]]</f>
        <v>3527</v>
      </c>
      <c r="S2526" s="54">
        <f>Data[[#This Row],[PERSOANE CARE AU PARTICIPAT LA VOT (TURUL 1)]]+Data[[#This Row],[PERSOANE CARE AU PARTICIPAT LA VOT  (TURUL AL 2-LEA)]]</f>
        <v>1800</v>
      </c>
      <c r="T2526" s="41">
        <f>Data[[#This Row],[TOTAL CHELTUIELI LEI]]/Data[[#This Row],[NUMĂRUL PERSOANELOR ÎNSCRISE ÎN LISTELE ELECTORALE]]</f>
        <v>4.7995463566770624</v>
      </c>
      <c r="U2526" s="41">
        <f>Data[[#This Row],[TOTAL CHELTUIELI EURO]]/Data[[#This Row],[NUMĂRUL PERSOANELOR ÎNSCRISE ÎN LISTELE ELECTORALE]]</f>
        <v>0.99162132118697188</v>
      </c>
      <c r="V2526" s="41">
        <f>Data[[#This Row],[TOTAL CHELTUIELI LEI]]/Data[[#This Row],[NUMĂRUL PERSOANELOR CARE AU PARTICIPAT LA VOT]]</f>
        <v>9.4044444444444437</v>
      </c>
      <c r="W2526" s="41">
        <f>Data[[#This Row],[TOTAL CHELTUIELI EURO]]/Data[[#This Row],[NUMĂRUL PERSOANELOR CARE AU PARTICIPAT LA VOT]]</f>
        <v>1.9430268887924722</v>
      </c>
      <c r="X2526" s="43">
        <v>4.8400999999999996</v>
      </c>
      <c r="Y2526" s="114" t="s">
        <v>2895</v>
      </c>
      <c r="Z2526" s="44">
        <v>4</v>
      </c>
      <c r="AA2526" s="115" t="s">
        <v>3105</v>
      </c>
      <c r="AB2526" s="44">
        <v>0</v>
      </c>
      <c r="AC2526" s="45"/>
    </row>
    <row r="2527" spans="1:29" x14ac:dyDescent="0.2">
      <c r="A2527" s="37">
        <v>2526</v>
      </c>
      <c r="B2527" s="38" t="s">
        <v>571</v>
      </c>
      <c r="C2527" s="39" t="s">
        <v>127</v>
      </c>
      <c r="D2527" s="40">
        <v>44101</v>
      </c>
      <c r="E2527" s="38">
        <v>1</v>
      </c>
      <c r="F2527" s="38"/>
      <c r="G2527" s="38" t="s">
        <v>2</v>
      </c>
      <c r="H2527" s="38" t="s">
        <v>2</v>
      </c>
      <c r="I2527" s="41">
        <v>0</v>
      </c>
      <c r="J2527" s="41">
        <v>21720</v>
      </c>
      <c r="K2527" s="41">
        <v>0</v>
      </c>
      <c r="L2527" s="41">
        <f>SUM(Data[[#This Row],[CHELTUIELI DE PERSONAL LEI]:[CHELTUIELI DE CAPITAL (ACTIVE NEFINANCIARE ) LEI]])</f>
        <v>21720</v>
      </c>
      <c r="M2527" s="41">
        <f>Data[[#This Row],[TOTAL CHELTUIELI LEI]]/Data[[#This Row],[CURS VALUTAR EURO BNR 22 07 2020]]</f>
        <v>4487.5105886242027</v>
      </c>
      <c r="N2527" s="49">
        <v>2781</v>
      </c>
      <c r="O2527" s="54"/>
      <c r="P2527" s="54">
        <v>1431</v>
      </c>
      <c r="Q2527" s="54"/>
      <c r="R2527" s="54">
        <f>Data[[#This Row],[PERSOANE ÎNSCRISE ÎN LISTELE ELECTORALE (TURUL 1)            ]]+Data[[#This Row],[PERSOANE ÎNSCRISE ÎN LISTELE ELECTORALE (TURUL AL 2-LEA)]]</f>
        <v>2781</v>
      </c>
      <c r="S2527" s="54">
        <f>Data[[#This Row],[PERSOANE CARE AU PARTICIPAT LA VOT (TURUL 1)]]+Data[[#This Row],[PERSOANE CARE AU PARTICIPAT LA VOT  (TURUL AL 2-LEA)]]</f>
        <v>1431</v>
      </c>
      <c r="T2527" s="41">
        <f>Data[[#This Row],[TOTAL CHELTUIELI LEI]]/Data[[#This Row],[NUMĂRUL PERSOANELOR ÎNSCRISE ÎN LISTELE ELECTORALE]]</f>
        <v>7.8101402373247035</v>
      </c>
      <c r="U2527" s="41">
        <f>Data[[#This Row],[TOTAL CHELTUIELI EURO]]/Data[[#This Row],[NUMĂRUL PERSOANELOR ÎNSCRISE ÎN LISTELE ELECTORALE]]</f>
        <v>1.613631998786121</v>
      </c>
      <c r="V2527" s="41">
        <f>Data[[#This Row],[TOTAL CHELTUIELI LEI]]/Data[[#This Row],[NUMĂRUL PERSOANELOR CARE AU PARTICIPAT LA VOT]]</f>
        <v>15.178197064989519</v>
      </c>
      <c r="W2527" s="41">
        <f>Data[[#This Row],[TOTAL CHELTUIELI EURO]]/Data[[#This Row],[NUMĂRUL PERSOANELOR CARE AU PARTICIPAT LA VOT]]</f>
        <v>3.1359263372635939</v>
      </c>
      <c r="X2527" s="43">
        <v>4.8400999999999996</v>
      </c>
      <c r="Y2527" s="114" t="s">
        <v>2886</v>
      </c>
      <c r="Z2527" s="44">
        <v>7</v>
      </c>
      <c r="AA2527" s="115" t="s">
        <v>3107</v>
      </c>
      <c r="AB2527" s="44">
        <v>1</v>
      </c>
      <c r="AC2527" s="45"/>
    </row>
    <row r="2528" spans="1:29" x14ac:dyDescent="0.2">
      <c r="A2528" s="37">
        <v>2527</v>
      </c>
      <c r="B2528" s="38" t="s">
        <v>571</v>
      </c>
      <c r="C2528" s="39" t="s">
        <v>597</v>
      </c>
      <c r="D2528" s="40">
        <v>44101</v>
      </c>
      <c r="E2528" s="38">
        <v>1</v>
      </c>
      <c r="F2528" s="38"/>
      <c r="G2528" s="38" t="s">
        <v>2</v>
      </c>
      <c r="H2528" s="38" t="s">
        <v>2</v>
      </c>
      <c r="I2528" s="41">
        <v>0</v>
      </c>
      <c r="J2528" s="41">
        <v>4969</v>
      </c>
      <c r="K2528" s="41">
        <v>0</v>
      </c>
      <c r="L2528" s="41">
        <f>SUM(Data[[#This Row],[CHELTUIELI DE PERSONAL LEI]:[CHELTUIELI DE CAPITAL (ACTIVE NEFINANCIARE ) LEI]])</f>
        <v>4969</v>
      </c>
      <c r="M2528" s="41">
        <f>Data[[#This Row],[TOTAL CHELTUIELI LEI]]/Data[[#This Row],[CURS VALUTAR EURO BNR 22 07 2020]]</f>
        <v>1026.6316811636125</v>
      </c>
      <c r="N2528" s="49">
        <v>2419</v>
      </c>
      <c r="O2528" s="54"/>
      <c r="P2528" s="54">
        <v>1344</v>
      </c>
      <c r="Q2528" s="54"/>
      <c r="R2528" s="54">
        <f>Data[[#This Row],[PERSOANE ÎNSCRISE ÎN LISTELE ELECTORALE (TURUL 1)            ]]+Data[[#This Row],[PERSOANE ÎNSCRISE ÎN LISTELE ELECTORALE (TURUL AL 2-LEA)]]</f>
        <v>2419</v>
      </c>
      <c r="S2528" s="54">
        <f>Data[[#This Row],[PERSOANE CARE AU PARTICIPAT LA VOT (TURUL 1)]]+Data[[#This Row],[PERSOANE CARE AU PARTICIPAT LA VOT  (TURUL AL 2-LEA)]]</f>
        <v>1344</v>
      </c>
      <c r="T2528" s="41">
        <f>Data[[#This Row],[TOTAL CHELTUIELI LEI]]/Data[[#This Row],[NUMĂRUL PERSOANELOR ÎNSCRISE ÎN LISTELE ELECTORALE]]</f>
        <v>2.0541546093427034</v>
      </c>
      <c r="U2528" s="41">
        <f>Data[[#This Row],[TOTAL CHELTUIELI EURO]]/Data[[#This Row],[NUMĂRUL PERSOANELOR ÎNSCRISE ÎN LISTELE ELECTORALE]]</f>
        <v>0.42440334070426311</v>
      </c>
      <c r="V2528" s="41">
        <f>Data[[#This Row],[TOTAL CHELTUIELI LEI]]/Data[[#This Row],[NUMĂRUL PERSOANELOR CARE AU PARTICIPAT LA VOT]]</f>
        <v>3.6971726190476191</v>
      </c>
      <c r="W2528" s="41">
        <f>Data[[#This Row],[TOTAL CHELTUIELI EURO]]/Data[[#This Row],[NUMĂRUL PERSOANELOR CARE AU PARTICIPAT LA VOT]]</f>
        <v>0.76386285800864029</v>
      </c>
      <c r="X2528" s="43">
        <v>4.8400999999999996</v>
      </c>
      <c r="Y2528" s="114" t="s">
        <v>2891</v>
      </c>
      <c r="Z2528" s="44">
        <v>2</v>
      </c>
      <c r="AA2528" s="115" t="s">
        <v>3105</v>
      </c>
      <c r="AB2528" s="44">
        <v>0</v>
      </c>
      <c r="AC2528" s="45"/>
    </row>
    <row r="2529" spans="1:29" x14ac:dyDescent="0.2">
      <c r="A2529" s="37">
        <v>2528</v>
      </c>
      <c r="B2529" s="38" t="s">
        <v>571</v>
      </c>
      <c r="C2529" s="39" t="s">
        <v>598</v>
      </c>
      <c r="D2529" s="40">
        <v>44101</v>
      </c>
      <c r="E2529" s="38">
        <v>1</v>
      </c>
      <c r="F2529" s="38"/>
      <c r="G2529" s="38" t="s">
        <v>2</v>
      </c>
      <c r="H2529" s="38" t="s">
        <v>2</v>
      </c>
      <c r="I2529" s="41">
        <v>6000</v>
      </c>
      <c r="J2529" s="41">
        <v>24408</v>
      </c>
      <c r="K2529" s="41">
        <v>0</v>
      </c>
      <c r="L2529" s="41">
        <f>SUM(Data[[#This Row],[CHELTUIELI DE PERSONAL LEI]:[CHELTUIELI DE CAPITAL (ACTIVE NEFINANCIARE ) LEI]])</f>
        <v>30408</v>
      </c>
      <c r="M2529" s="41">
        <f>Data[[#This Row],[TOTAL CHELTUIELI LEI]]/Data[[#This Row],[CURS VALUTAR EURO BNR 22 07 2020]]</f>
        <v>6282.5148240738836</v>
      </c>
      <c r="N2529" s="49">
        <v>4360</v>
      </c>
      <c r="O2529" s="54"/>
      <c r="P2529" s="54">
        <v>2306</v>
      </c>
      <c r="Q2529" s="54"/>
      <c r="R2529" s="54">
        <f>Data[[#This Row],[PERSOANE ÎNSCRISE ÎN LISTELE ELECTORALE (TURUL 1)            ]]+Data[[#This Row],[PERSOANE ÎNSCRISE ÎN LISTELE ELECTORALE (TURUL AL 2-LEA)]]</f>
        <v>4360</v>
      </c>
      <c r="S2529" s="54">
        <f>Data[[#This Row],[PERSOANE CARE AU PARTICIPAT LA VOT (TURUL 1)]]+Data[[#This Row],[PERSOANE CARE AU PARTICIPAT LA VOT  (TURUL AL 2-LEA)]]</f>
        <v>2306</v>
      </c>
      <c r="T2529" s="41">
        <f>Data[[#This Row],[TOTAL CHELTUIELI LEI]]/Data[[#This Row],[NUMĂRUL PERSOANELOR ÎNSCRISE ÎN LISTELE ELECTORALE]]</f>
        <v>6.9743119266055045</v>
      </c>
      <c r="U2529" s="41">
        <f>Data[[#This Row],[TOTAL CHELTUIELI EURO]]/Data[[#This Row],[NUMĂRUL PERSOANELOR ÎNSCRISE ÎN LISTELE ELECTORALE]]</f>
        <v>1.4409437669894229</v>
      </c>
      <c r="V2529" s="41">
        <f>Data[[#This Row],[TOTAL CHELTUIELI LEI]]/Data[[#This Row],[NUMĂRUL PERSOANELOR CARE AU PARTICIPAT LA VOT]]</f>
        <v>13.186470078057242</v>
      </c>
      <c r="W2529" s="41">
        <f>Data[[#This Row],[TOTAL CHELTUIELI EURO]]/Data[[#This Row],[NUMĂRUL PERSOANELOR CARE AU PARTICIPAT LA VOT]]</f>
        <v>2.724420999164737</v>
      </c>
      <c r="X2529" s="43">
        <v>4.8400999999999996</v>
      </c>
      <c r="Y2529" s="114" t="s">
        <v>2889</v>
      </c>
      <c r="Z2529" s="44">
        <v>6</v>
      </c>
      <c r="AA2529" s="115" t="s">
        <v>3107</v>
      </c>
      <c r="AB2529" s="44">
        <v>1</v>
      </c>
      <c r="AC2529" s="45"/>
    </row>
    <row r="2530" spans="1:29" x14ac:dyDescent="0.2">
      <c r="A2530" s="37">
        <v>2529</v>
      </c>
      <c r="B2530" s="38" t="s">
        <v>571</v>
      </c>
      <c r="C2530" s="39" t="s">
        <v>599</v>
      </c>
      <c r="D2530" s="40">
        <v>44101</v>
      </c>
      <c r="E2530" s="38">
        <v>1</v>
      </c>
      <c r="F2530" s="38"/>
      <c r="G2530" s="38" t="s">
        <v>2</v>
      </c>
      <c r="H2530" s="38" t="s">
        <v>2</v>
      </c>
      <c r="I2530" s="41">
        <v>2935</v>
      </c>
      <c r="J2530" s="41">
        <v>9941</v>
      </c>
      <c r="K2530" s="41">
        <v>0</v>
      </c>
      <c r="L2530" s="41">
        <f>SUM(Data[[#This Row],[CHELTUIELI DE PERSONAL LEI]:[CHELTUIELI DE CAPITAL (ACTIVE NEFINANCIARE ) LEI]])</f>
        <v>12876</v>
      </c>
      <c r="M2530" s="41">
        <f>Data[[#This Row],[TOTAL CHELTUIELI LEI]]/Data[[#This Row],[CURS VALUTAR EURO BNR 22 07 2020]]</f>
        <v>2660.2756141402037</v>
      </c>
      <c r="N2530" s="49">
        <v>1671</v>
      </c>
      <c r="O2530" s="54"/>
      <c r="P2530" s="54">
        <v>937</v>
      </c>
      <c r="Q2530" s="54"/>
      <c r="R2530" s="54">
        <f>Data[[#This Row],[PERSOANE ÎNSCRISE ÎN LISTELE ELECTORALE (TURUL 1)            ]]+Data[[#This Row],[PERSOANE ÎNSCRISE ÎN LISTELE ELECTORALE (TURUL AL 2-LEA)]]</f>
        <v>1671</v>
      </c>
      <c r="S2530" s="54">
        <f>Data[[#This Row],[PERSOANE CARE AU PARTICIPAT LA VOT (TURUL 1)]]+Data[[#This Row],[PERSOANE CARE AU PARTICIPAT LA VOT  (TURUL AL 2-LEA)]]</f>
        <v>937</v>
      </c>
      <c r="T2530" s="41">
        <f>Data[[#This Row],[TOTAL CHELTUIELI LEI]]/Data[[#This Row],[NUMĂRUL PERSOANELOR ÎNSCRISE ÎN LISTELE ELECTORALE]]</f>
        <v>7.7055655296229801</v>
      </c>
      <c r="U2530" s="41">
        <f>Data[[#This Row],[TOTAL CHELTUIELI EURO]]/Data[[#This Row],[NUMĂRUL PERSOANELOR ÎNSCRISE ÎN LISTELE ELECTORALE]]</f>
        <v>1.5920261006225038</v>
      </c>
      <c r="V2530" s="41">
        <f>Data[[#This Row],[TOTAL CHELTUIELI LEI]]/Data[[#This Row],[NUMĂRUL PERSOANELOR CARE AU PARTICIPAT LA VOT]]</f>
        <v>13.741728922091783</v>
      </c>
      <c r="W2530" s="41">
        <f>Data[[#This Row],[TOTAL CHELTUIELI EURO]]/Data[[#This Row],[NUMĂRUL PERSOANELOR CARE AU PARTICIPAT LA VOT]]</f>
        <v>2.8391415305658523</v>
      </c>
      <c r="X2530" s="43">
        <v>4.8400999999999996</v>
      </c>
      <c r="Y2530" s="114" t="s">
        <v>2886</v>
      </c>
      <c r="Z2530" s="44">
        <v>7</v>
      </c>
      <c r="AA2530" s="115" t="s">
        <v>3107</v>
      </c>
      <c r="AB2530" s="44">
        <v>1</v>
      </c>
      <c r="AC2530" s="45"/>
    </row>
    <row r="2531" spans="1:29" x14ac:dyDescent="0.2">
      <c r="A2531" s="37">
        <v>2530</v>
      </c>
      <c r="B2531" s="38" t="s">
        <v>571</v>
      </c>
      <c r="C2531" s="39" t="s">
        <v>600</v>
      </c>
      <c r="D2531" s="40">
        <v>44101</v>
      </c>
      <c r="E2531" s="38">
        <v>1</v>
      </c>
      <c r="F2531" s="38"/>
      <c r="G2531" s="38" t="s">
        <v>2</v>
      </c>
      <c r="H2531" s="38" t="s">
        <v>2</v>
      </c>
      <c r="I2531" s="41">
        <v>3000</v>
      </c>
      <c r="J2531" s="41">
        <v>90</v>
      </c>
      <c r="K2531" s="41">
        <v>0</v>
      </c>
      <c r="L2531" s="41">
        <f>SUM(Data[[#This Row],[CHELTUIELI DE PERSONAL LEI]:[CHELTUIELI DE CAPITAL (ACTIVE NEFINANCIARE ) LEI]])</f>
        <v>3090</v>
      </c>
      <c r="M2531" s="41">
        <f>Data[[#This Row],[TOTAL CHELTUIELI LEI]]/Data[[#This Row],[CURS VALUTAR EURO BNR 22 07 2020]]</f>
        <v>638.41656164128847</v>
      </c>
      <c r="N2531" s="49">
        <v>1408</v>
      </c>
      <c r="O2531" s="54"/>
      <c r="P2531" s="54">
        <v>978</v>
      </c>
      <c r="Q2531" s="54"/>
      <c r="R2531" s="54">
        <f>Data[[#This Row],[PERSOANE ÎNSCRISE ÎN LISTELE ELECTORALE (TURUL 1)            ]]+Data[[#This Row],[PERSOANE ÎNSCRISE ÎN LISTELE ELECTORALE (TURUL AL 2-LEA)]]</f>
        <v>1408</v>
      </c>
      <c r="S2531" s="54">
        <f>Data[[#This Row],[PERSOANE CARE AU PARTICIPAT LA VOT (TURUL 1)]]+Data[[#This Row],[PERSOANE CARE AU PARTICIPAT LA VOT  (TURUL AL 2-LEA)]]</f>
        <v>978</v>
      </c>
      <c r="T2531" s="41">
        <f>Data[[#This Row],[TOTAL CHELTUIELI LEI]]/Data[[#This Row],[NUMĂRUL PERSOANELOR ÎNSCRISE ÎN LISTELE ELECTORALE]]</f>
        <v>2.1946022727272729</v>
      </c>
      <c r="U2531" s="41">
        <f>Data[[#This Row],[TOTAL CHELTUIELI EURO]]/Data[[#This Row],[NUMĂRUL PERSOANELOR ÎNSCRISE ÎN LISTELE ELECTORALE]]</f>
        <v>0.45342085343841509</v>
      </c>
      <c r="V2531" s="41">
        <f>Data[[#This Row],[TOTAL CHELTUIELI LEI]]/Data[[#This Row],[NUMĂRUL PERSOANELOR CARE AU PARTICIPAT LA VOT]]</f>
        <v>3.1595092024539877</v>
      </c>
      <c r="W2531" s="41">
        <f>Data[[#This Row],[TOTAL CHELTUIELI EURO]]/Data[[#This Row],[NUMĂRUL PERSOANELOR CARE AU PARTICIPAT LA VOT]]</f>
        <v>0.65277767038986556</v>
      </c>
      <c r="X2531" s="43">
        <v>4.8400999999999996</v>
      </c>
      <c r="Y2531" s="114" t="s">
        <v>2891</v>
      </c>
      <c r="Z2531" s="44">
        <v>2</v>
      </c>
      <c r="AA2531" s="115" t="s">
        <v>3105</v>
      </c>
      <c r="AB2531" s="44">
        <v>0</v>
      </c>
      <c r="AC2531" s="45"/>
    </row>
    <row r="2532" spans="1:29" x14ac:dyDescent="0.2">
      <c r="A2532" s="37">
        <v>2531</v>
      </c>
      <c r="B2532" s="38" t="s">
        <v>571</v>
      </c>
      <c r="C2532" s="39" t="s">
        <v>601</v>
      </c>
      <c r="D2532" s="40">
        <v>44101</v>
      </c>
      <c r="E2532" s="38">
        <v>1</v>
      </c>
      <c r="F2532" s="38"/>
      <c r="G2532" s="38" t="s">
        <v>2</v>
      </c>
      <c r="H2532" s="38" t="s">
        <v>2</v>
      </c>
      <c r="I2532" s="41">
        <v>6040</v>
      </c>
      <c r="J2532" s="41">
        <v>3199</v>
      </c>
      <c r="K2532" s="41">
        <v>0</v>
      </c>
      <c r="L2532" s="41">
        <f>SUM(Data[[#This Row],[CHELTUIELI DE PERSONAL LEI]:[CHELTUIELI DE CAPITAL (ACTIVE NEFINANCIARE ) LEI]])</f>
        <v>9239</v>
      </c>
      <c r="M2532" s="41">
        <f>Data[[#This Row],[TOTAL CHELTUIELI LEI]]/Data[[#This Row],[CURS VALUTAR EURO BNR 22 07 2020]]</f>
        <v>1908.8448585773024</v>
      </c>
      <c r="N2532" s="49">
        <v>1514</v>
      </c>
      <c r="O2532" s="54"/>
      <c r="P2532" s="54">
        <v>945</v>
      </c>
      <c r="Q2532" s="54"/>
      <c r="R2532" s="54">
        <f>Data[[#This Row],[PERSOANE ÎNSCRISE ÎN LISTELE ELECTORALE (TURUL 1)            ]]+Data[[#This Row],[PERSOANE ÎNSCRISE ÎN LISTELE ELECTORALE (TURUL AL 2-LEA)]]</f>
        <v>1514</v>
      </c>
      <c r="S2532" s="54">
        <f>Data[[#This Row],[PERSOANE CARE AU PARTICIPAT LA VOT (TURUL 1)]]+Data[[#This Row],[PERSOANE CARE AU PARTICIPAT LA VOT  (TURUL AL 2-LEA)]]</f>
        <v>945</v>
      </c>
      <c r="T2532" s="41">
        <f>Data[[#This Row],[TOTAL CHELTUIELI LEI]]/Data[[#This Row],[NUMĂRUL PERSOANELOR ÎNSCRISE ÎN LISTELE ELECTORALE]]</f>
        <v>6.1023778071334212</v>
      </c>
      <c r="U2532" s="41">
        <f>Data[[#This Row],[TOTAL CHELTUIELI EURO]]/Data[[#This Row],[NUMĂRUL PERSOANELOR ÎNSCRISE ÎN LISTELE ELECTORALE]]</f>
        <v>1.2607958114777427</v>
      </c>
      <c r="V2532" s="41">
        <f>Data[[#This Row],[TOTAL CHELTUIELI LEI]]/Data[[#This Row],[NUMĂRUL PERSOANELOR CARE AU PARTICIPAT LA VOT]]</f>
        <v>9.7767195767195769</v>
      </c>
      <c r="W2532" s="41">
        <f>Data[[#This Row],[TOTAL CHELTUIELI EURO]]/Data[[#This Row],[NUMĂRUL PERSOANELOR CARE AU PARTICIPAT LA VOT]]</f>
        <v>2.0199416492881506</v>
      </c>
      <c r="X2532" s="43">
        <v>4.8400999999999996</v>
      </c>
      <c r="Y2532" s="114" t="s">
        <v>2889</v>
      </c>
      <c r="Z2532" s="44">
        <v>6</v>
      </c>
      <c r="AA2532" s="115" t="s">
        <v>3107</v>
      </c>
      <c r="AB2532" s="44">
        <v>1</v>
      </c>
      <c r="AC2532" s="45"/>
    </row>
    <row r="2533" spans="1:29" x14ac:dyDescent="0.2">
      <c r="A2533" s="37">
        <v>2532</v>
      </c>
      <c r="B2533" s="38" t="s">
        <v>571</v>
      </c>
      <c r="C2533" s="39" t="s">
        <v>602</v>
      </c>
      <c r="D2533" s="40">
        <v>44101</v>
      </c>
      <c r="E2533" s="38">
        <v>1</v>
      </c>
      <c r="F2533" s="38"/>
      <c r="G2533" s="38" t="s">
        <v>2</v>
      </c>
      <c r="H2533" s="38" t="s">
        <v>2</v>
      </c>
      <c r="I2533" s="41">
        <v>0</v>
      </c>
      <c r="J2533" s="41">
        <v>6869.18</v>
      </c>
      <c r="K2533" s="41">
        <v>0</v>
      </c>
      <c r="L2533" s="41">
        <f>SUM(Data[[#This Row],[CHELTUIELI DE PERSONAL LEI]:[CHELTUIELI DE CAPITAL (ACTIVE NEFINANCIARE ) LEI]])</f>
        <v>6869.18</v>
      </c>
      <c r="M2533" s="41">
        <f>Data[[#This Row],[TOTAL CHELTUIELI LEI]]/Data[[#This Row],[CURS VALUTAR EURO BNR 22 07 2020]]</f>
        <v>1419.2227433317496</v>
      </c>
      <c r="N2533" s="49">
        <v>1747</v>
      </c>
      <c r="O2533" s="54"/>
      <c r="P2533" s="54">
        <v>924</v>
      </c>
      <c r="Q2533" s="54"/>
      <c r="R2533" s="54">
        <f>Data[[#This Row],[PERSOANE ÎNSCRISE ÎN LISTELE ELECTORALE (TURUL 1)            ]]+Data[[#This Row],[PERSOANE ÎNSCRISE ÎN LISTELE ELECTORALE (TURUL AL 2-LEA)]]</f>
        <v>1747</v>
      </c>
      <c r="S2533" s="54">
        <f>Data[[#This Row],[PERSOANE CARE AU PARTICIPAT LA VOT (TURUL 1)]]+Data[[#This Row],[PERSOANE CARE AU PARTICIPAT LA VOT  (TURUL AL 2-LEA)]]</f>
        <v>924</v>
      </c>
      <c r="T2533" s="41">
        <f>Data[[#This Row],[TOTAL CHELTUIELI LEI]]/Data[[#This Row],[NUMĂRUL PERSOANELOR ÎNSCRISE ÎN LISTELE ELECTORALE]]</f>
        <v>3.9319862621637092</v>
      </c>
      <c r="U2533" s="41">
        <f>Data[[#This Row],[TOTAL CHELTUIELI EURO]]/Data[[#This Row],[NUMĂRUL PERSOANELOR ÎNSCRISE ÎN LISTELE ELECTORALE]]</f>
        <v>0.8123770711687176</v>
      </c>
      <c r="V2533" s="41">
        <f>Data[[#This Row],[TOTAL CHELTUIELI LEI]]/Data[[#This Row],[NUMĂRUL PERSOANELOR CARE AU PARTICIPAT LA VOT]]</f>
        <v>7.4341774891774897</v>
      </c>
      <c r="W2533" s="41">
        <f>Data[[#This Row],[TOTAL CHELTUIELI EURO]]/Data[[#This Row],[NUMĂRUL PERSOANELOR CARE AU PARTICIPAT LA VOT]]</f>
        <v>1.535955349926136</v>
      </c>
      <c r="X2533" s="43">
        <v>4.8400999999999996</v>
      </c>
      <c r="Y2533" s="114" t="s">
        <v>2884</v>
      </c>
      <c r="Z2533" s="44">
        <v>3</v>
      </c>
      <c r="AA2533" s="115" t="s">
        <v>3105</v>
      </c>
      <c r="AB2533" s="44">
        <v>0</v>
      </c>
      <c r="AC2533" s="45"/>
    </row>
    <row r="2534" spans="1:29" x14ac:dyDescent="0.2">
      <c r="A2534" s="37">
        <v>2533</v>
      </c>
      <c r="B2534" s="38" t="s">
        <v>571</v>
      </c>
      <c r="C2534" s="39" t="s">
        <v>603</v>
      </c>
      <c r="D2534" s="40">
        <v>44101</v>
      </c>
      <c r="E2534" s="38">
        <v>1</v>
      </c>
      <c r="F2534" s="38"/>
      <c r="G2534" s="38" t="s">
        <v>2</v>
      </c>
      <c r="H2534" s="38" t="s">
        <v>2</v>
      </c>
      <c r="I2534" s="41">
        <v>8800</v>
      </c>
      <c r="J2534" s="41">
        <v>35764</v>
      </c>
      <c r="K2534" s="41">
        <v>0</v>
      </c>
      <c r="L2534" s="41">
        <f>SUM(Data[[#This Row],[CHELTUIELI DE PERSONAL LEI]:[CHELTUIELI DE CAPITAL (ACTIVE NEFINANCIARE ) LEI]])</f>
        <v>44564</v>
      </c>
      <c r="M2534" s="41">
        <f>Data[[#This Row],[TOTAL CHELTUIELI LEI]]/Data[[#This Row],[CURS VALUTAR EURO BNR 22 07 2020]]</f>
        <v>9207.2477841366926</v>
      </c>
      <c r="N2534" s="49">
        <v>1998</v>
      </c>
      <c r="O2534" s="54"/>
      <c r="P2534" s="54">
        <v>1036</v>
      </c>
      <c r="Q2534" s="54"/>
      <c r="R2534" s="54">
        <f>Data[[#This Row],[PERSOANE ÎNSCRISE ÎN LISTELE ELECTORALE (TURUL 1)            ]]+Data[[#This Row],[PERSOANE ÎNSCRISE ÎN LISTELE ELECTORALE (TURUL AL 2-LEA)]]</f>
        <v>1998</v>
      </c>
      <c r="S2534" s="54">
        <f>Data[[#This Row],[PERSOANE CARE AU PARTICIPAT LA VOT (TURUL 1)]]+Data[[#This Row],[PERSOANE CARE AU PARTICIPAT LA VOT  (TURUL AL 2-LEA)]]</f>
        <v>1036</v>
      </c>
      <c r="T2534" s="41">
        <f>Data[[#This Row],[TOTAL CHELTUIELI LEI]]/Data[[#This Row],[NUMĂRUL PERSOANELOR ÎNSCRISE ÎN LISTELE ELECTORALE]]</f>
        <v>22.304304304304303</v>
      </c>
      <c r="U2534" s="41">
        <f>Data[[#This Row],[TOTAL CHELTUIELI EURO]]/Data[[#This Row],[NUMĂRUL PERSOANELOR ÎNSCRISE ÎN LISTELE ELECTORALE]]</f>
        <v>4.608232124192539</v>
      </c>
      <c r="V2534" s="41">
        <f>Data[[#This Row],[TOTAL CHELTUIELI LEI]]/Data[[#This Row],[NUMĂRUL PERSOANELOR CARE AU PARTICIPAT LA VOT]]</f>
        <v>43.015444015444018</v>
      </c>
      <c r="W2534" s="41">
        <f>Data[[#This Row],[TOTAL CHELTUIELI EURO]]/Data[[#This Row],[NUMĂRUL PERSOANELOR CARE AU PARTICIPAT LA VOT]]</f>
        <v>8.8873048109427533</v>
      </c>
      <c r="X2534" s="43">
        <v>4.8400999999999996</v>
      </c>
      <c r="Y2534" s="114" t="s">
        <v>2900</v>
      </c>
      <c r="Z2534" s="44">
        <v>22</v>
      </c>
      <c r="AA2534" s="115" t="s">
        <v>3110</v>
      </c>
      <c r="AB2534" s="44">
        <v>4</v>
      </c>
      <c r="AC2534" s="45"/>
    </row>
    <row r="2535" spans="1:29" x14ac:dyDescent="0.2">
      <c r="A2535" s="37">
        <v>2534</v>
      </c>
      <c r="B2535" s="38" t="s">
        <v>571</v>
      </c>
      <c r="C2535" s="39" t="s">
        <v>63</v>
      </c>
      <c r="D2535" s="40">
        <v>44101</v>
      </c>
      <c r="E2535" s="38">
        <v>1</v>
      </c>
      <c r="F2535" s="38"/>
      <c r="G2535" s="38" t="s">
        <v>2</v>
      </c>
      <c r="H2535" s="38" t="s">
        <v>2</v>
      </c>
      <c r="I2535" s="41">
        <v>5800</v>
      </c>
      <c r="J2535" s="41">
        <v>3319</v>
      </c>
      <c r="K2535" s="41">
        <v>0</v>
      </c>
      <c r="L2535" s="41">
        <f>SUM(Data[[#This Row],[CHELTUIELI DE PERSONAL LEI]:[CHELTUIELI DE CAPITAL (ACTIVE NEFINANCIARE ) LEI]])</f>
        <v>9119</v>
      </c>
      <c r="M2535" s="41">
        <f>Data[[#This Row],[TOTAL CHELTUIELI LEI]]/Data[[#This Row],[CURS VALUTAR EURO BNR 22 07 2020]]</f>
        <v>1884.0519823970581</v>
      </c>
      <c r="N2535" s="49">
        <v>2878</v>
      </c>
      <c r="O2535" s="54"/>
      <c r="P2535" s="54">
        <v>1399</v>
      </c>
      <c r="Q2535" s="54"/>
      <c r="R2535" s="54">
        <f>Data[[#This Row],[PERSOANE ÎNSCRISE ÎN LISTELE ELECTORALE (TURUL 1)            ]]+Data[[#This Row],[PERSOANE ÎNSCRISE ÎN LISTELE ELECTORALE (TURUL AL 2-LEA)]]</f>
        <v>2878</v>
      </c>
      <c r="S2535" s="54">
        <f>Data[[#This Row],[PERSOANE CARE AU PARTICIPAT LA VOT (TURUL 1)]]+Data[[#This Row],[PERSOANE CARE AU PARTICIPAT LA VOT  (TURUL AL 2-LEA)]]</f>
        <v>1399</v>
      </c>
      <c r="T2535" s="41">
        <f>Data[[#This Row],[TOTAL CHELTUIELI LEI]]/Data[[#This Row],[NUMĂRUL PERSOANELOR ÎNSCRISE ÎN LISTELE ELECTORALE]]</f>
        <v>3.1685198054204307</v>
      </c>
      <c r="U2535" s="41">
        <f>Data[[#This Row],[TOTAL CHELTUIELI EURO]]/Data[[#This Row],[NUMĂRUL PERSOANELOR ÎNSCRISE ÎN LISTELE ELECTORALE]]</f>
        <v>0.65463932675366854</v>
      </c>
      <c r="V2535" s="41">
        <f>Data[[#This Row],[TOTAL CHELTUIELI LEI]]/Data[[#This Row],[NUMĂRUL PERSOANELOR CARE AU PARTICIPAT LA VOT]]</f>
        <v>6.5182273052180131</v>
      </c>
      <c r="W2535" s="41">
        <f>Data[[#This Row],[TOTAL CHELTUIELI EURO]]/Data[[#This Row],[NUMĂRUL PERSOANELOR CARE AU PARTICIPAT LA VOT]]</f>
        <v>1.3467133541079757</v>
      </c>
      <c r="X2535" s="43">
        <v>4.8400999999999996</v>
      </c>
      <c r="Y2535" s="114" t="s">
        <v>2884</v>
      </c>
      <c r="Z2535" s="44">
        <v>3</v>
      </c>
      <c r="AA2535" s="115" t="s">
        <v>3105</v>
      </c>
      <c r="AB2535" s="44">
        <v>0</v>
      </c>
      <c r="AC2535" s="45"/>
    </row>
    <row r="2536" spans="1:29" x14ac:dyDescent="0.2">
      <c r="A2536" s="37">
        <v>2535</v>
      </c>
      <c r="B2536" s="38" t="s">
        <v>571</v>
      </c>
      <c r="C2536" s="39" t="s">
        <v>604</v>
      </c>
      <c r="D2536" s="40">
        <v>44101</v>
      </c>
      <c r="E2536" s="38">
        <v>1</v>
      </c>
      <c r="F2536" s="38"/>
      <c r="G2536" s="38" t="s">
        <v>2</v>
      </c>
      <c r="H2536" s="38" t="s">
        <v>2</v>
      </c>
      <c r="I2536" s="41">
        <v>0</v>
      </c>
      <c r="J2536" s="41">
        <v>6648.93</v>
      </c>
      <c r="K2536" s="41">
        <v>0</v>
      </c>
      <c r="L2536" s="41">
        <f>SUM(Data[[#This Row],[CHELTUIELI DE PERSONAL LEI]:[CHELTUIELI DE CAPITAL (ACTIVE NEFINANCIARE ) LEI]])</f>
        <v>6648.93</v>
      </c>
      <c r="M2536" s="41">
        <f>Data[[#This Row],[TOTAL CHELTUIELI LEI]]/Data[[#This Row],[CURS VALUTAR EURO BNR 22 07 2020]]</f>
        <v>1373.7174851759262</v>
      </c>
      <c r="N2536" s="49">
        <v>2055</v>
      </c>
      <c r="O2536" s="54"/>
      <c r="P2536" s="54">
        <v>1339</v>
      </c>
      <c r="Q2536" s="54"/>
      <c r="R2536" s="54">
        <f>Data[[#This Row],[PERSOANE ÎNSCRISE ÎN LISTELE ELECTORALE (TURUL 1)            ]]+Data[[#This Row],[PERSOANE ÎNSCRISE ÎN LISTELE ELECTORALE (TURUL AL 2-LEA)]]</f>
        <v>2055</v>
      </c>
      <c r="S2536" s="54">
        <f>Data[[#This Row],[PERSOANE CARE AU PARTICIPAT LA VOT (TURUL 1)]]+Data[[#This Row],[PERSOANE CARE AU PARTICIPAT LA VOT  (TURUL AL 2-LEA)]]</f>
        <v>1339</v>
      </c>
      <c r="T2536" s="41">
        <f>Data[[#This Row],[TOTAL CHELTUIELI LEI]]/Data[[#This Row],[NUMĂRUL PERSOANELOR ÎNSCRISE ÎN LISTELE ELECTORALE]]</f>
        <v>3.2354890510948908</v>
      </c>
      <c r="U2536" s="41">
        <f>Data[[#This Row],[TOTAL CHELTUIELI EURO]]/Data[[#This Row],[NUMĂRUL PERSOANELOR ÎNSCRISE ÎN LISTELE ELECTORALE]]</f>
        <v>0.66847566188609542</v>
      </c>
      <c r="V2536" s="41">
        <f>Data[[#This Row],[TOTAL CHELTUIELI LEI]]/Data[[#This Row],[NUMĂRUL PERSOANELOR CARE AU PARTICIPAT LA VOT]]</f>
        <v>4.9655937266616883</v>
      </c>
      <c r="W2536" s="41">
        <f>Data[[#This Row],[TOTAL CHELTUIELI EURO]]/Data[[#This Row],[NUMĂRUL PERSOANELOR CARE AU PARTICIPAT LA VOT]]</f>
        <v>1.0259279202210054</v>
      </c>
      <c r="X2536" s="43">
        <v>4.8400999999999996</v>
      </c>
      <c r="Y2536" s="114" t="s">
        <v>2884</v>
      </c>
      <c r="Z2536" s="44">
        <v>3</v>
      </c>
      <c r="AA2536" s="115" t="s">
        <v>3105</v>
      </c>
      <c r="AB2536" s="44">
        <v>0</v>
      </c>
      <c r="AC2536" s="45"/>
    </row>
    <row r="2537" spans="1:29" x14ac:dyDescent="0.2">
      <c r="A2537" s="37">
        <v>2536</v>
      </c>
      <c r="B2537" s="38" t="s">
        <v>571</v>
      </c>
      <c r="C2537" s="39" t="s">
        <v>605</v>
      </c>
      <c r="D2537" s="40">
        <v>44101</v>
      </c>
      <c r="E2537" s="38">
        <v>1</v>
      </c>
      <c r="F2537" s="38"/>
      <c r="G2537" s="38" t="s">
        <v>2</v>
      </c>
      <c r="H2537" s="38" t="s">
        <v>2</v>
      </c>
      <c r="I2537" s="41">
        <v>1770</v>
      </c>
      <c r="J2537" s="41">
        <v>2000</v>
      </c>
      <c r="K2537" s="41">
        <v>0</v>
      </c>
      <c r="L2537" s="41">
        <f>SUM(Data[[#This Row],[CHELTUIELI DE PERSONAL LEI]:[CHELTUIELI DE CAPITAL (ACTIVE NEFINANCIARE ) LEI]])</f>
        <v>3770</v>
      </c>
      <c r="M2537" s="41">
        <f>Data[[#This Row],[TOTAL CHELTUIELI LEI]]/Data[[#This Row],[CURS VALUTAR EURO BNR 22 07 2020]]</f>
        <v>778.90952666267231</v>
      </c>
      <c r="N2537" s="49">
        <v>3212</v>
      </c>
      <c r="O2537" s="54"/>
      <c r="P2537" s="54">
        <v>1926</v>
      </c>
      <c r="Q2537" s="54"/>
      <c r="R2537" s="54">
        <f>Data[[#This Row],[PERSOANE ÎNSCRISE ÎN LISTELE ELECTORALE (TURUL 1)            ]]+Data[[#This Row],[PERSOANE ÎNSCRISE ÎN LISTELE ELECTORALE (TURUL AL 2-LEA)]]</f>
        <v>3212</v>
      </c>
      <c r="S2537" s="54">
        <f>Data[[#This Row],[PERSOANE CARE AU PARTICIPAT LA VOT (TURUL 1)]]+Data[[#This Row],[PERSOANE CARE AU PARTICIPAT LA VOT  (TURUL AL 2-LEA)]]</f>
        <v>1926</v>
      </c>
      <c r="T2537" s="41">
        <f>Data[[#This Row],[TOTAL CHELTUIELI LEI]]/Data[[#This Row],[NUMĂRUL PERSOANELOR ÎNSCRISE ÎN LISTELE ELECTORALE]]</f>
        <v>1.1737235367372354</v>
      </c>
      <c r="U2537" s="41">
        <f>Data[[#This Row],[TOTAL CHELTUIELI EURO]]/Data[[#This Row],[NUMĂRUL PERSOANELOR ÎNSCRISE ÎN LISTELE ELECTORALE]]</f>
        <v>0.24249985263470494</v>
      </c>
      <c r="V2537" s="41">
        <f>Data[[#This Row],[TOTAL CHELTUIELI LEI]]/Data[[#This Row],[NUMĂRUL PERSOANELOR CARE AU PARTICIPAT LA VOT]]</f>
        <v>1.9574247144340602</v>
      </c>
      <c r="W2537" s="41">
        <f>Data[[#This Row],[TOTAL CHELTUIELI EURO]]/Data[[#This Row],[NUMĂRUL PERSOANELOR CARE AU PARTICIPAT LA VOT]]</f>
        <v>0.40441823814261285</v>
      </c>
      <c r="X2537" s="43">
        <v>4.8400999999999996</v>
      </c>
      <c r="Y2537" s="114" t="s">
        <v>2894</v>
      </c>
      <c r="Z2537" s="44">
        <v>1</v>
      </c>
      <c r="AA2537" s="115" t="s">
        <v>3105</v>
      </c>
      <c r="AB2537" s="44">
        <v>0</v>
      </c>
      <c r="AC2537" s="45"/>
    </row>
    <row r="2538" spans="1:29" x14ac:dyDescent="0.2">
      <c r="A2538" s="37">
        <v>2537</v>
      </c>
      <c r="B2538" s="38" t="s">
        <v>571</v>
      </c>
      <c r="C2538" s="39" t="s">
        <v>606</v>
      </c>
      <c r="D2538" s="40">
        <v>44101</v>
      </c>
      <c r="E2538" s="38">
        <v>1</v>
      </c>
      <c r="F2538" s="38"/>
      <c r="G2538" s="38" t="s">
        <v>2</v>
      </c>
      <c r="H2538" s="38" t="s">
        <v>2</v>
      </c>
      <c r="I2538" s="41">
        <v>16100</v>
      </c>
      <c r="J2538" s="41">
        <v>58163</v>
      </c>
      <c r="K2538" s="41">
        <v>0</v>
      </c>
      <c r="L2538" s="41">
        <f>SUM(Data[[#This Row],[CHELTUIELI DE PERSONAL LEI]:[CHELTUIELI DE CAPITAL (ACTIVE NEFINANCIARE ) LEI]])</f>
        <v>74263</v>
      </c>
      <c r="M2538" s="41">
        <f>Data[[#This Row],[TOTAL CHELTUIELI LEI]]/Data[[#This Row],[CURS VALUTAR EURO BNR 22 07 2020]]</f>
        <v>15343.278031445632</v>
      </c>
      <c r="N2538" s="49">
        <v>1148</v>
      </c>
      <c r="O2538" s="54"/>
      <c r="P2538" s="54">
        <v>756</v>
      </c>
      <c r="Q2538" s="54"/>
      <c r="R2538" s="54">
        <f>Data[[#This Row],[PERSOANE ÎNSCRISE ÎN LISTELE ELECTORALE (TURUL 1)            ]]+Data[[#This Row],[PERSOANE ÎNSCRISE ÎN LISTELE ELECTORALE (TURUL AL 2-LEA)]]</f>
        <v>1148</v>
      </c>
      <c r="S2538" s="54">
        <f>Data[[#This Row],[PERSOANE CARE AU PARTICIPAT LA VOT (TURUL 1)]]+Data[[#This Row],[PERSOANE CARE AU PARTICIPAT LA VOT  (TURUL AL 2-LEA)]]</f>
        <v>756</v>
      </c>
      <c r="T2538" s="41">
        <f>Data[[#This Row],[TOTAL CHELTUIELI LEI]]/Data[[#This Row],[NUMĂRUL PERSOANELOR ÎNSCRISE ÎN LISTELE ELECTORALE]]</f>
        <v>64.689024390243901</v>
      </c>
      <c r="U2538" s="41">
        <f>Data[[#This Row],[TOTAL CHELTUIELI EURO]]/Data[[#This Row],[NUMĂRUL PERSOANELOR ÎNSCRISE ÎN LISTELE ELECTORALE]]</f>
        <v>13.365224766067623</v>
      </c>
      <c r="V2538" s="41">
        <f>Data[[#This Row],[TOTAL CHELTUIELI LEI]]/Data[[#This Row],[NUMĂRUL PERSOANELOR CARE AU PARTICIPAT LA VOT]]</f>
        <v>98.231481481481481</v>
      </c>
      <c r="W2538" s="41">
        <f>Data[[#This Row],[TOTAL CHELTUIELI EURO]]/Data[[#This Row],[NUMĂRUL PERSOANELOR CARE AU PARTICIPAT LA VOT]]</f>
        <v>20.295341311436022</v>
      </c>
      <c r="X2538" s="43">
        <v>4.8400999999999996</v>
      </c>
      <c r="Y2538" s="114" t="s">
        <v>2919</v>
      </c>
      <c r="Z2538" s="44">
        <v>64</v>
      </c>
      <c r="AA2538" s="115" t="s">
        <v>3119</v>
      </c>
      <c r="AB2538" s="44">
        <v>13</v>
      </c>
      <c r="AC2538" s="45"/>
    </row>
    <row r="2539" spans="1:29" x14ac:dyDescent="0.2">
      <c r="A2539" s="37">
        <v>2538</v>
      </c>
      <c r="B2539" s="38" t="s">
        <v>571</v>
      </c>
      <c r="C2539" s="39" t="s">
        <v>607</v>
      </c>
      <c r="D2539" s="40">
        <v>44101</v>
      </c>
      <c r="E2539" s="38">
        <v>1</v>
      </c>
      <c r="F2539" s="38"/>
      <c r="G2539" s="38" t="s">
        <v>2</v>
      </c>
      <c r="H2539" s="38" t="s">
        <v>2</v>
      </c>
      <c r="I2539" s="41">
        <v>60530</v>
      </c>
      <c r="J2539" s="41">
        <v>17321</v>
      </c>
      <c r="K2539" s="41">
        <v>0</v>
      </c>
      <c r="L2539" s="41">
        <f>SUM(Data[[#This Row],[CHELTUIELI DE PERSONAL LEI]:[CHELTUIELI DE CAPITAL (ACTIVE NEFINANCIARE ) LEI]])</f>
        <v>77851</v>
      </c>
      <c r="M2539" s="41">
        <f>Data[[#This Row],[TOTAL CHELTUIELI LEI]]/Data[[#This Row],[CURS VALUTAR EURO BNR 22 07 2020]]</f>
        <v>16084.585029234935</v>
      </c>
      <c r="N2539" s="49">
        <v>3387</v>
      </c>
      <c r="O2539" s="54"/>
      <c r="P2539" s="54">
        <v>1532</v>
      </c>
      <c r="Q2539" s="54"/>
      <c r="R2539" s="54">
        <f>Data[[#This Row],[PERSOANE ÎNSCRISE ÎN LISTELE ELECTORALE (TURUL 1)            ]]+Data[[#This Row],[PERSOANE ÎNSCRISE ÎN LISTELE ELECTORALE (TURUL AL 2-LEA)]]</f>
        <v>3387</v>
      </c>
      <c r="S2539" s="54">
        <f>Data[[#This Row],[PERSOANE CARE AU PARTICIPAT LA VOT (TURUL 1)]]+Data[[#This Row],[PERSOANE CARE AU PARTICIPAT LA VOT  (TURUL AL 2-LEA)]]</f>
        <v>1532</v>
      </c>
      <c r="T2539" s="41">
        <f>Data[[#This Row],[TOTAL CHELTUIELI LEI]]/Data[[#This Row],[NUMĂRUL PERSOANELOR ÎNSCRISE ÎN LISTELE ELECTORALE]]</f>
        <v>22.985237673457338</v>
      </c>
      <c r="U2539" s="41">
        <f>Data[[#This Row],[TOTAL CHELTUIELI EURO]]/Data[[#This Row],[NUMĂRUL PERSOANELOR ÎNSCRISE ÎN LISTELE ELECTORALE]]</f>
        <v>4.7489179300959359</v>
      </c>
      <c r="V2539" s="41">
        <f>Data[[#This Row],[TOTAL CHELTUIELI LEI]]/Data[[#This Row],[NUMĂRUL PERSOANELOR CARE AU PARTICIPAT LA VOT]]</f>
        <v>50.816579634464752</v>
      </c>
      <c r="W2539" s="41">
        <f>Data[[#This Row],[TOTAL CHELTUIELI EURO]]/Data[[#This Row],[NUMĂRUL PERSOANELOR CARE AU PARTICIPAT LA VOT]]</f>
        <v>10.499076389840036</v>
      </c>
      <c r="X2539" s="43">
        <v>4.8400999999999996</v>
      </c>
      <c r="Y2539" s="114" t="s">
        <v>2900</v>
      </c>
      <c r="Z2539" s="44">
        <v>22</v>
      </c>
      <c r="AA2539" s="115" t="s">
        <v>3110</v>
      </c>
      <c r="AB2539" s="44">
        <v>4</v>
      </c>
      <c r="AC2539" s="45"/>
    </row>
    <row r="2540" spans="1:29" x14ac:dyDescent="0.2">
      <c r="A2540" s="37">
        <v>2539</v>
      </c>
      <c r="B2540" s="38" t="s">
        <v>571</v>
      </c>
      <c r="C2540" s="39" t="s">
        <v>608</v>
      </c>
      <c r="D2540" s="40">
        <v>44101</v>
      </c>
      <c r="E2540" s="38">
        <v>1</v>
      </c>
      <c r="F2540" s="38"/>
      <c r="G2540" s="38" t="s">
        <v>2</v>
      </c>
      <c r="H2540" s="38" t="s">
        <v>2</v>
      </c>
      <c r="I2540" s="41">
        <v>2610</v>
      </c>
      <c r="J2540" s="41">
        <v>7795</v>
      </c>
      <c r="K2540" s="41">
        <v>0</v>
      </c>
      <c r="L2540" s="41">
        <f>SUM(Data[[#This Row],[CHELTUIELI DE PERSONAL LEI]:[CHELTUIELI DE CAPITAL (ACTIVE NEFINANCIARE ) LEI]])</f>
        <v>10405</v>
      </c>
      <c r="M2540" s="41">
        <f>Data[[#This Row],[TOTAL CHELTUIELI LEI]]/Data[[#This Row],[CURS VALUTAR EURO BNR 22 07 2020]]</f>
        <v>2149.7489721286752</v>
      </c>
      <c r="N2540" s="49">
        <v>2191</v>
      </c>
      <c r="O2540" s="54"/>
      <c r="P2540" s="54">
        <v>1174</v>
      </c>
      <c r="Q2540" s="54"/>
      <c r="R2540" s="54">
        <f>Data[[#This Row],[PERSOANE ÎNSCRISE ÎN LISTELE ELECTORALE (TURUL 1)            ]]+Data[[#This Row],[PERSOANE ÎNSCRISE ÎN LISTELE ELECTORALE (TURUL AL 2-LEA)]]</f>
        <v>2191</v>
      </c>
      <c r="S2540" s="54">
        <f>Data[[#This Row],[PERSOANE CARE AU PARTICIPAT LA VOT (TURUL 1)]]+Data[[#This Row],[PERSOANE CARE AU PARTICIPAT LA VOT  (TURUL AL 2-LEA)]]</f>
        <v>1174</v>
      </c>
      <c r="T2540" s="41">
        <f>Data[[#This Row],[TOTAL CHELTUIELI LEI]]/Data[[#This Row],[NUMĂRUL PERSOANELOR ÎNSCRISE ÎN LISTELE ELECTORALE]]</f>
        <v>4.7489730716567777</v>
      </c>
      <c r="U2540" s="41">
        <f>Data[[#This Row],[TOTAL CHELTUIELI EURO]]/Data[[#This Row],[NUMĂRUL PERSOANELOR ÎNSCRISE ÎN LISTELE ELECTORALE]]</f>
        <v>0.9811725112408376</v>
      </c>
      <c r="V2540" s="41">
        <f>Data[[#This Row],[TOTAL CHELTUIELI LEI]]/Data[[#This Row],[NUMĂRUL PERSOANELOR CARE AU PARTICIPAT LA VOT]]</f>
        <v>8.8628620102214644</v>
      </c>
      <c r="W2540" s="41">
        <f>Data[[#This Row],[TOTAL CHELTUIELI EURO]]/Data[[#This Row],[NUMĂRUL PERSOANELOR CARE AU PARTICIPAT LA VOT]]</f>
        <v>1.8311320035167591</v>
      </c>
      <c r="X2540" s="43">
        <v>4.8400999999999996</v>
      </c>
      <c r="Y2540" s="114" t="s">
        <v>2895</v>
      </c>
      <c r="Z2540" s="44">
        <v>4</v>
      </c>
      <c r="AA2540" s="115" t="s">
        <v>3105</v>
      </c>
      <c r="AB2540" s="44">
        <v>0</v>
      </c>
      <c r="AC2540" s="45"/>
    </row>
    <row r="2541" spans="1:29" x14ac:dyDescent="0.2">
      <c r="A2541" s="37">
        <v>2540</v>
      </c>
      <c r="B2541" s="38" t="s">
        <v>571</v>
      </c>
      <c r="C2541" s="39" t="s">
        <v>609</v>
      </c>
      <c r="D2541" s="40">
        <v>44101</v>
      </c>
      <c r="E2541" s="38">
        <v>1</v>
      </c>
      <c r="F2541" s="38"/>
      <c r="G2541" s="38" t="s">
        <v>2</v>
      </c>
      <c r="H2541" s="38" t="s">
        <v>2</v>
      </c>
      <c r="I2541" s="41">
        <v>1300</v>
      </c>
      <c r="J2541" s="41">
        <v>3478</v>
      </c>
      <c r="K2541" s="41">
        <v>0</v>
      </c>
      <c r="L2541" s="41">
        <f>SUM(Data[[#This Row],[CHELTUIELI DE PERSONAL LEI]:[CHELTUIELI DE CAPITAL (ACTIVE NEFINANCIARE ) LEI]])</f>
        <v>4778</v>
      </c>
      <c r="M2541" s="41">
        <f>Data[[#This Row],[TOTAL CHELTUIELI LEI]]/Data[[#This Row],[CURS VALUTAR EURO BNR 22 07 2020]]</f>
        <v>987.16968657672373</v>
      </c>
      <c r="N2541" s="49">
        <v>2604</v>
      </c>
      <c r="O2541" s="54"/>
      <c r="P2541" s="54">
        <v>1267</v>
      </c>
      <c r="Q2541" s="54"/>
      <c r="R2541" s="54">
        <f>Data[[#This Row],[PERSOANE ÎNSCRISE ÎN LISTELE ELECTORALE (TURUL 1)            ]]+Data[[#This Row],[PERSOANE ÎNSCRISE ÎN LISTELE ELECTORALE (TURUL AL 2-LEA)]]</f>
        <v>2604</v>
      </c>
      <c r="S2541" s="54">
        <f>Data[[#This Row],[PERSOANE CARE AU PARTICIPAT LA VOT (TURUL 1)]]+Data[[#This Row],[PERSOANE CARE AU PARTICIPAT LA VOT  (TURUL AL 2-LEA)]]</f>
        <v>1267</v>
      </c>
      <c r="T2541" s="41">
        <f>Data[[#This Row],[TOTAL CHELTUIELI LEI]]/Data[[#This Row],[NUMĂRUL PERSOANELOR ÎNSCRISE ÎN LISTELE ELECTORALE]]</f>
        <v>1.8348694316436251</v>
      </c>
      <c r="U2541" s="41">
        <f>Data[[#This Row],[TOTAL CHELTUIELI EURO]]/Data[[#This Row],[NUMĂRUL PERSOANELOR ÎNSCRISE ÎN LISTELE ELECTORALE]]</f>
        <v>0.37909742188046225</v>
      </c>
      <c r="V2541" s="41">
        <f>Data[[#This Row],[TOTAL CHELTUIELI LEI]]/Data[[#This Row],[NUMĂRUL PERSOANELOR CARE AU PARTICIPAT LA VOT]]</f>
        <v>3.771112865035517</v>
      </c>
      <c r="W2541" s="41">
        <f>Data[[#This Row],[TOTAL CHELTUIELI EURO]]/Data[[#This Row],[NUMĂRUL PERSOANELOR CARE AU PARTICIPAT LA VOT]]</f>
        <v>0.7791394527045965</v>
      </c>
      <c r="X2541" s="43">
        <v>4.8400999999999996</v>
      </c>
      <c r="Y2541" s="114" t="s">
        <v>2894</v>
      </c>
      <c r="Z2541" s="44">
        <v>1</v>
      </c>
      <c r="AA2541" s="115" t="s">
        <v>3105</v>
      </c>
      <c r="AB2541" s="44">
        <v>0</v>
      </c>
      <c r="AC2541" s="45"/>
    </row>
    <row r="2542" spans="1:29" x14ac:dyDescent="0.2">
      <c r="A2542" s="37">
        <v>2541</v>
      </c>
      <c r="B2542" s="38" t="s">
        <v>571</v>
      </c>
      <c r="C2542" s="39" t="s">
        <v>610</v>
      </c>
      <c r="D2542" s="40">
        <v>44101</v>
      </c>
      <c r="E2542" s="38">
        <v>1</v>
      </c>
      <c r="F2542" s="38"/>
      <c r="G2542" s="38" t="s">
        <v>2</v>
      </c>
      <c r="H2542" s="38" t="s">
        <v>2</v>
      </c>
      <c r="I2542" s="41">
        <v>8960</v>
      </c>
      <c r="J2542" s="41">
        <v>17923.62</v>
      </c>
      <c r="K2542" s="41">
        <v>0</v>
      </c>
      <c r="L2542" s="41">
        <f>SUM(Data[[#This Row],[CHELTUIELI DE PERSONAL LEI]:[CHELTUIELI DE CAPITAL (ACTIVE NEFINANCIARE ) LEI]])</f>
        <v>26883.62</v>
      </c>
      <c r="M2542" s="41">
        <f>Data[[#This Row],[TOTAL CHELTUIELI LEI]]/Data[[#This Row],[CURS VALUTAR EURO BNR 22 07 2020]]</f>
        <v>5554.3521828061403</v>
      </c>
      <c r="N2542" s="49">
        <v>3241</v>
      </c>
      <c r="O2542" s="54"/>
      <c r="P2542" s="54">
        <v>1615</v>
      </c>
      <c r="Q2542" s="54"/>
      <c r="R2542" s="54">
        <f>Data[[#This Row],[PERSOANE ÎNSCRISE ÎN LISTELE ELECTORALE (TURUL 1)            ]]+Data[[#This Row],[PERSOANE ÎNSCRISE ÎN LISTELE ELECTORALE (TURUL AL 2-LEA)]]</f>
        <v>3241</v>
      </c>
      <c r="S2542" s="54">
        <f>Data[[#This Row],[PERSOANE CARE AU PARTICIPAT LA VOT (TURUL 1)]]+Data[[#This Row],[PERSOANE CARE AU PARTICIPAT LA VOT  (TURUL AL 2-LEA)]]</f>
        <v>1615</v>
      </c>
      <c r="T2542" s="41">
        <f>Data[[#This Row],[TOTAL CHELTUIELI LEI]]/Data[[#This Row],[NUMĂRUL PERSOANELOR ÎNSCRISE ÎN LISTELE ELECTORALE]]</f>
        <v>8.2948534402962046</v>
      </c>
      <c r="U2542" s="41">
        <f>Data[[#This Row],[TOTAL CHELTUIELI EURO]]/Data[[#This Row],[NUMĂRUL PERSOANELOR ÎNSCRISE ÎN LISTELE ELECTORALE]]</f>
        <v>1.7137772856544708</v>
      </c>
      <c r="V2542" s="41">
        <f>Data[[#This Row],[TOTAL CHELTUIELI LEI]]/Data[[#This Row],[NUMĂRUL PERSOANELOR CARE AU PARTICIPAT LA VOT]]</f>
        <v>16.646204334365326</v>
      </c>
      <c r="W2542" s="41">
        <f>Data[[#This Row],[TOTAL CHELTUIELI EURO]]/Data[[#This Row],[NUMĂRUL PERSOANELOR CARE AU PARTICIPAT LA VOT]]</f>
        <v>3.4392273577746999</v>
      </c>
      <c r="X2542" s="43">
        <v>4.8400999999999996</v>
      </c>
      <c r="Y2542" s="114" t="s">
        <v>2896</v>
      </c>
      <c r="Z2542" s="44">
        <v>8</v>
      </c>
      <c r="AA2542" s="115" t="s">
        <v>3107</v>
      </c>
      <c r="AB2542" s="44">
        <v>1</v>
      </c>
      <c r="AC2542" s="45"/>
    </row>
    <row r="2543" spans="1:29" x14ac:dyDescent="0.2">
      <c r="A2543" s="37">
        <v>2542</v>
      </c>
      <c r="B2543" s="38" t="s">
        <v>571</v>
      </c>
      <c r="C2543" s="39" t="s">
        <v>611</v>
      </c>
      <c r="D2543" s="40">
        <v>44101</v>
      </c>
      <c r="E2543" s="38">
        <v>1</v>
      </c>
      <c r="F2543" s="38"/>
      <c r="G2543" s="38" t="s">
        <v>2</v>
      </c>
      <c r="H2543" s="38" t="s">
        <v>2</v>
      </c>
      <c r="I2543" s="41">
        <v>2500</v>
      </c>
      <c r="J2543" s="41">
        <v>4817.53</v>
      </c>
      <c r="K2543" s="41">
        <v>0</v>
      </c>
      <c r="L2543" s="41">
        <f>SUM(Data[[#This Row],[CHELTUIELI DE PERSONAL LEI]:[CHELTUIELI DE CAPITAL (ACTIVE NEFINANCIARE ) LEI]])</f>
        <v>7317.53</v>
      </c>
      <c r="M2543" s="41">
        <f>Data[[#This Row],[TOTAL CHELTUIELI LEI]]/Data[[#This Row],[CURS VALUTAR EURO BNR 22 07 2020]]</f>
        <v>1511.8551269601869</v>
      </c>
      <c r="N2543" s="49">
        <v>2895</v>
      </c>
      <c r="O2543" s="54"/>
      <c r="P2543" s="54">
        <v>1593</v>
      </c>
      <c r="Q2543" s="54"/>
      <c r="R2543" s="54">
        <f>Data[[#This Row],[PERSOANE ÎNSCRISE ÎN LISTELE ELECTORALE (TURUL 1)            ]]+Data[[#This Row],[PERSOANE ÎNSCRISE ÎN LISTELE ELECTORALE (TURUL AL 2-LEA)]]</f>
        <v>2895</v>
      </c>
      <c r="S2543" s="54">
        <f>Data[[#This Row],[PERSOANE CARE AU PARTICIPAT LA VOT (TURUL 1)]]+Data[[#This Row],[PERSOANE CARE AU PARTICIPAT LA VOT  (TURUL AL 2-LEA)]]</f>
        <v>1593</v>
      </c>
      <c r="T2543" s="41">
        <f>Data[[#This Row],[TOTAL CHELTUIELI LEI]]/Data[[#This Row],[NUMĂRUL PERSOANELOR ÎNSCRISE ÎN LISTELE ELECTORALE]]</f>
        <v>2.5276442141623487</v>
      </c>
      <c r="U2543" s="41">
        <f>Data[[#This Row],[TOTAL CHELTUIELI EURO]]/Data[[#This Row],[NUMĂRUL PERSOANELOR ÎNSCRISE ÎN LISTELE ELECTORALE]]</f>
        <v>0.52222975024531504</v>
      </c>
      <c r="V2543" s="41">
        <f>Data[[#This Row],[TOTAL CHELTUIELI LEI]]/Data[[#This Row],[NUMĂRUL PERSOANELOR CARE AU PARTICIPAT LA VOT]]</f>
        <v>4.5935530445699939</v>
      </c>
      <c r="W2543" s="41">
        <f>Data[[#This Row],[TOTAL CHELTUIELI EURO]]/Data[[#This Row],[NUMĂRUL PERSOANELOR CARE AU PARTICIPAT LA VOT]]</f>
        <v>0.94906159884506403</v>
      </c>
      <c r="X2543" s="43">
        <v>4.8400999999999996</v>
      </c>
      <c r="Y2543" s="114" t="s">
        <v>2891</v>
      </c>
      <c r="Z2543" s="44">
        <v>2</v>
      </c>
      <c r="AA2543" s="115" t="s">
        <v>3105</v>
      </c>
      <c r="AB2543" s="44">
        <v>0</v>
      </c>
      <c r="AC2543" s="45"/>
    </row>
    <row r="2544" spans="1:29" x14ac:dyDescent="0.2">
      <c r="A2544" s="37">
        <v>2543</v>
      </c>
      <c r="B2544" s="38" t="s">
        <v>571</v>
      </c>
      <c r="C2544" s="39" t="s">
        <v>612</v>
      </c>
      <c r="D2544" s="40">
        <v>44101</v>
      </c>
      <c r="E2544" s="38">
        <v>1</v>
      </c>
      <c r="F2544" s="38"/>
      <c r="G2544" s="38" t="s">
        <v>2</v>
      </c>
      <c r="H2544" s="38" t="s">
        <v>2</v>
      </c>
      <c r="I2544" s="41">
        <v>4100</v>
      </c>
      <c r="J2544" s="41">
        <v>2150</v>
      </c>
      <c r="K2544" s="41">
        <v>0</v>
      </c>
      <c r="L2544" s="41">
        <f>SUM(Data[[#This Row],[CHELTUIELI DE PERSONAL LEI]:[CHELTUIELI DE CAPITAL (ACTIVE NEFINANCIARE ) LEI]])</f>
        <v>6250</v>
      </c>
      <c r="M2544" s="41">
        <f>Data[[#This Row],[TOTAL CHELTUIELI LEI]]/Data[[#This Row],[CURS VALUTAR EURO BNR 22 07 2020]]</f>
        <v>1291.2956343877195</v>
      </c>
      <c r="N2544" s="49">
        <v>1726</v>
      </c>
      <c r="O2544" s="54"/>
      <c r="P2544" s="54">
        <v>1298</v>
      </c>
      <c r="Q2544" s="54"/>
      <c r="R2544" s="54">
        <f>Data[[#This Row],[PERSOANE ÎNSCRISE ÎN LISTELE ELECTORALE (TURUL 1)            ]]+Data[[#This Row],[PERSOANE ÎNSCRISE ÎN LISTELE ELECTORALE (TURUL AL 2-LEA)]]</f>
        <v>1726</v>
      </c>
      <c r="S2544" s="54">
        <f>Data[[#This Row],[PERSOANE CARE AU PARTICIPAT LA VOT (TURUL 1)]]+Data[[#This Row],[PERSOANE CARE AU PARTICIPAT LA VOT  (TURUL AL 2-LEA)]]</f>
        <v>1298</v>
      </c>
      <c r="T2544" s="41">
        <f>Data[[#This Row],[TOTAL CHELTUIELI LEI]]/Data[[#This Row],[NUMĂRUL PERSOANELOR ÎNSCRISE ÎN LISTELE ELECTORALE]]</f>
        <v>3.6210892236384704</v>
      </c>
      <c r="U2544" s="41">
        <f>Data[[#This Row],[TOTAL CHELTUIELI EURO]]/Data[[#This Row],[NUMĂRUL PERSOANELOR ÎNSCRISE ÎN LISTELE ELECTORALE]]</f>
        <v>0.74814347299404371</v>
      </c>
      <c r="V2544" s="41">
        <f>Data[[#This Row],[TOTAL CHELTUIELI LEI]]/Data[[#This Row],[NUMĂRUL PERSOANELOR CARE AU PARTICIPAT LA VOT]]</f>
        <v>4.815100154083205</v>
      </c>
      <c r="W2544" s="41">
        <f>Data[[#This Row],[TOTAL CHELTUIELI EURO]]/Data[[#This Row],[NUMĂRUL PERSOANELOR CARE AU PARTICIPAT LA VOT]]</f>
        <v>0.99483484929716448</v>
      </c>
      <c r="X2544" s="43">
        <v>4.8400999999999996</v>
      </c>
      <c r="Y2544" s="114" t="s">
        <v>2884</v>
      </c>
      <c r="Z2544" s="44">
        <v>3</v>
      </c>
      <c r="AA2544" s="115" t="s">
        <v>3105</v>
      </c>
      <c r="AB2544" s="44">
        <v>0</v>
      </c>
      <c r="AC2544" s="45"/>
    </row>
    <row r="2545" spans="1:29" x14ac:dyDescent="0.2">
      <c r="A2545" s="37">
        <v>2544</v>
      </c>
      <c r="B2545" s="38" t="s">
        <v>571</v>
      </c>
      <c r="C2545" s="39" t="s">
        <v>613</v>
      </c>
      <c r="D2545" s="40">
        <v>44101</v>
      </c>
      <c r="E2545" s="38">
        <v>1</v>
      </c>
      <c r="F2545" s="38"/>
      <c r="G2545" s="38" t="s">
        <v>2</v>
      </c>
      <c r="H2545" s="38" t="s">
        <v>2</v>
      </c>
      <c r="I2545" s="41">
        <v>8570</v>
      </c>
      <c r="J2545" s="41">
        <v>5361</v>
      </c>
      <c r="K2545" s="41">
        <v>0</v>
      </c>
      <c r="L2545" s="41">
        <f>SUM(Data[[#This Row],[CHELTUIELI DE PERSONAL LEI]:[CHELTUIELI DE CAPITAL (ACTIVE NEFINANCIARE ) LEI]])</f>
        <v>13931</v>
      </c>
      <c r="M2545" s="41">
        <f>Data[[#This Row],[TOTAL CHELTUIELI LEI]]/Data[[#This Row],[CURS VALUTAR EURO BNR 22 07 2020]]</f>
        <v>2878.2463172248508</v>
      </c>
      <c r="N2545" s="49">
        <v>2029</v>
      </c>
      <c r="O2545" s="54"/>
      <c r="P2545" s="54">
        <v>1008</v>
      </c>
      <c r="Q2545" s="54"/>
      <c r="R2545" s="54">
        <f>Data[[#This Row],[PERSOANE ÎNSCRISE ÎN LISTELE ELECTORALE (TURUL 1)            ]]+Data[[#This Row],[PERSOANE ÎNSCRISE ÎN LISTELE ELECTORALE (TURUL AL 2-LEA)]]</f>
        <v>2029</v>
      </c>
      <c r="S2545" s="54">
        <f>Data[[#This Row],[PERSOANE CARE AU PARTICIPAT LA VOT (TURUL 1)]]+Data[[#This Row],[PERSOANE CARE AU PARTICIPAT LA VOT  (TURUL AL 2-LEA)]]</f>
        <v>1008</v>
      </c>
      <c r="T2545" s="41">
        <f>Data[[#This Row],[TOTAL CHELTUIELI LEI]]/Data[[#This Row],[NUMĂRUL PERSOANELOR ÎNSCRISE ÎN LISTELE ELECTORALE]]</f>
        <v>6.8659438146870375</v>
      </c>
      <c r="U2545" s="41">
        <f>Data[[#This Row],[TOTAL CHELTUIELI EURO]]/Data[[#This Row],[NUMĂRUL PERSOANELOR ÎNSCRISE ÎN LISTELE ELECTORALE]]</f>
        <v>1.4185541238170778</v>
      </c>
      <c r="V2545" s="41">
        <f>Data[[#This Row],[TOTAL CHELTUIELI LEI]]/Data[[#This Row],[NUMĂRUL PERSOANELOR CARE AU PARTICIPAT LA VOT]]</f>
        <v>13.820436507936508</v>
      </c>
      <c r="W2545" s="41">
        <f>Data[[#This Row],[TOTAL CHELTUIELI EURO]]/Data[[#This Row],[NUMĂRUL PERSOANELOR CARE AU PARTICIPAT LA VOT]]</f>
        <v>2.8554030924849712</v>
      </c>
      <c r="X2545" s="43">
        <v>4.8400999999999996</v>
      </c>
      <c r="Y2545" s="114" t="s">
        <v>2889</v>
      </c>
      <c r="Z2545" s="44">
        <v>6</v>
      </c>
      <c r="AA2545" s="115" t="s">
        <v>3107</v>
      </c>
      <c r="AB2545" s="44">
        <v>1</v>
      </c>
      <c r="AC2545" s="45"/>
    </row>
    <row r="2546" spans="1:29" x14ac:dyDescent="0.2">
      <c r="A2546" s="37">
        <v>2545</v>
      </c>
      <c r="B2546" s="38" t="s">
        <v>571</v>
      </c>
      <c r="C2546" s="39" t="s">
        <v>614</v>
      </c>
      <c r="D2546" s="40">
        <v>44101</v>
      </c>
      <c r="E2546" s="38">
        <v>1</v>
      </c>
      <c r="F2546" s="38"/>
      <c r="G2546" s="38" t="s">
        <v>2</v>
      </c>
      <c r="H2546" s="38" t="s">
        <v>2</v>
      </c>
      <c r="I2546" s="41">
        <v>2100</v>
      </c>
      <c r="J2546" s="41">
        <v>1969</v>
      </c>
      <c r="K2546" s="41">
        <v>0</v>
      </c>
      <c r="L2546" s="41">
        <f>SUM(Data[[#This Row],[CHELTUIELI DE PERSONAL LEI]:[CHELTUIELI DE CAPITAL (ACTIVE NEFINANCIARE ) LEI]])</f>
        <v>4069</v>
      </c>
      <c r="M2546" s="41">
        <f>Data[[#This Row],[TOTAL CHELTUIELI LEI]]/Data[[#This Row],[CURS VALUTAR EURO BNR 22 07 2020]]</f>
        <v>840.68510981178076</v>
      </c>
      <c r="N2546" s="49">
        <v>3585</v>
      </c>
      <c r="O2546" s="54"/>
      <c r="P2546" s="54">
        <v>1853</v>
      </c>
      <c r="Q2546" s="54"/>
      <c r="R2546" s="54">
        <f>Data[[#This Row],[PERSOANE ÎNSCRISE ÎN LISTELE ELECTORALE (TURUL 1)            ]]+Data[[#This Row],[PERSOANE ÎNSCRISE ÎN LISTELE ELECTORALE (TURUL AL 2-LEA)]]</f>
        <v>3585</v>
      </c>
      <c r="S2546" s="54">
        <f>Data[[#This Row],[PERSOANE CARE AU PARTICIPAT LA VOT (TURUL 1)]]+Data[[#This Row],[PERSOANE CARE AU PARTICIPAT LA VOT  (TURUL AL 2-LEA)]]</f>
        <v>1853</v>
      </c>
      <c r="T2546" s="41">
        <f>Data[[#This Row],[TOTAL CHELTUIELI LEI]]/Data[[#This Row],[NUMĂRUL PERSOANELOR ÎNSCRISE ÎN LISTELE ELECTORALE]]</f>
        <v>1.1350069735006973</v>
      </c>
      <c r="U2546" s="41">
        <f>Data[[#This Row],[TOTAL CHELTUIELI EURO]]/Data[[#This Row],[NUMĂRUL PERSOANELOR ÎNSCRISE ÎN LISTELE ELECTORALE]]</f>
        <v>0.23450072798097094</v>
      </c>
      <c r="V2546" s="41">
        <f>Data[[#This Row],[TOTAL CHELTUIELI LEI]]/Data[[#This Row],[NUMĂRUL PERSOANELOR CARE AU PARTICIPAT LA VOT]]</f>
        <v>2.1958985429033997</v>
      </c>
      <c r="W2546" s="41">
        <f>Data[[#This Row],[TOTAL CHELTUIELI EURO]]/Data[[#This Row],[NUMĂRUL PERSOANELOR CARE AU PARTICIPAT LA VOT]]</f>
        <v>0.45368867232152227</v>
      </c>
      <c r="X2546" s="43">
        <v>4.8400999999999996</v>
      </c>
      <c r="Y2546" s="114" t="s">
        <v>2894</v>
      </c>
      <c r="Z2546" s="44">
        <v>1</v>
      </c>
      <c r="AA2546" s="115" t="s">
        <v>3105</v>
      </c>
      <c r="AB2546" s="44">
        <v>0</v>
      </c>
      <c r="AC2546" s="45"/>
    </row>
    <row r="2547" spans="1:29" x14ac:dyDescent="0.2">
      <c r="A2547" s="37">
        <v>2546</v>
      </c>
      <c r="B2547" s="38" t="s">
        <v>571</v>
      </c>
      <c r="C2547" s="39" t="s">
        <v>615</v>
      </c>
      <c r="D2547" s="40">
        <v>44101</v>
      </c>
      <c r="E2547" s="38">
        <v>1</v>
      </c>
      <c r="F2547" s="38"/>
      <c r="G2547" s="38" t="s">
        <v>2</v>
      </c>
      <c r="H2547" s="38" t="s">
        <v>2</v>
      </c>
      <c r="I2547" s="41">
        <v>4291</v>
      </c>
      <c r="J2547" s="41">
        <v>11079.6</v>
      </c>
      <c r="K2547" s="41">
        <v>0</v>
      </c>
      <c r="L2547" s="41">
        <f>SUM(Data[[#This Row],[CHELTUIELI DE PERSONAL LEI]:[CHELTUIELI DE CAPITAL (ACTIVE NEFINANCIARE ) LEI]])</f>
        <v>15370.6</v>
      </c>
      <c r="M2547" s="41">
        <f>Data[[#This Row],[TOTAL CHELTUIELI LEI]]/Data[[#This Row],[CURS VALUTAR EURO BNR 22 07 2020]]</f>
        <v>3175.6781884671809</v>
      </c>
      <c r="N2547" s="49">
        <v>3414</v>
      </c>
      <c r="O2547" s="54"/>
      <c r="P2547" s="54">
        <v>1339</v>
      </c>
      <c r="Q2547" s="54"/>
      <c r="R2547" s="54">
        <f>Data[[#This Row],[PERSOANE ÎNSCRISE ÎN LISTELE ELECTORALE (TURUL 1)            ]]+Data[[#This Row],[PERSOANE ÎNSCRISE ÎN LISTELE ELECTORALE (TURUL AL 2-LEA)]]</f>
        <v>3414</v>
      </c>
      <c r="S2547" s="54">
        <f>Data[[#This Row],[PERSOANE CARE AU PARTICIPAT LA VOT (TURUL 1)]]+Data[[#This Row],[PERSOANE CARE AU PARTICIPAT LA VOT  (TURUL AL 2-LEA)]]</f>
        <v>1339</v>
      </c>
      <c r="T2547" s="41">
        <f>Data[[#This Row],[TOTAL CHELTUIELI LEI]]/Data[[#This Row],[NUMĂRUL PERSOANELOR ÎNSCRISE ÎN LISTELE ELECTORALE]]</f>
        <v>4.5022261277094318</v>
      </c>
      <c r="U2547" s="41">
        <f>Data[[#This Row],[TOTAL CHELTUIELI EURO]]/Data[[#This Row],[NUMĂRUL PERSOANELOR ÎNSCRISE ÎN LISTELE ELECTORALE]]</f>
        <v>0.93019279099800256</v>
      </c>
      <c r="V2547" s="41">
        <f>Data[[#This Row],[TOTAL CHELTUIELI LEI]]/Data[[#This Row],[NUMĂRUL PERSOANELOR CARE AU PARTICIPAT LA VOT]]</f>
        <v>11.479163554891711</v>
      </c>
      <c r="W2547" s="41">
        <f>Data[[#This Row],[TOTAL CHELTUIELI EURO]]/Data[[#This Row],[NUMĂRUL PERSOANELOR CARE AU PARTICIPAT LA VOT]]</f>
        <v>2.3716790055766848</v>
      </c>
      <c r="X2547" s="43">
        <v>4.8400999999999996</v>
      </c>
      <c r="Y2547" s="114" t="s">
        <v>2895</v>
      </c>
      <c r="Z2547" s="44">
        <v>4</v>
      </c>
      <c r="AA2547" s="115" t="s">
        <v>3105</v>
      </c>
      <c r="AB2547" s="44">
        <v>0</v>
      </c>
      <c r="AC2547" s="45"/>
    </row>
    <row r="2548" spans="1:29" x14ac:dyDescent="0.2">
      <c r="A2548" s="37">
        <v>2547</v>
      </c>
      <c r="B2548" s="38" t="s">
        <v>571</v>
      </c>
      <c r="C2548" s="39" t="s">
        <v>616</v>
      </c>
      <c r="D2548" s="40">
        <v>44101</v>
      </c>
      <c r="E2548" s="38">
        <v>1</v>
      </c>
      <c r="F2548" s="38"/>
      <c r="G2548" s="38" t="s">
        <v>2</v>
      </c>
      <c r="H2548" s="38" t="s">
        <v>2</v>
      </c>
      <c r="I2548" s="41">
        <v>7200</v>
      </c>
      <c r="J2548" s="41">
        <v>9795</v>
      </c>
      <c r="K2548" s="41">
        <v>0</v>
      </c>
      <c r="L2548" s="41">
        <f>SUM(Data[[#This Row],[CHELTUIELI DE PERSONAL LEI]:[CHELTUIELI DE CAPITAL (ACTIVE NEFINANCIARE ) LEI]])</f>
        <v>16995</v>
      </c>
      <c r="M2548" s="41">
        <f>Data[[#This Row],[TOTAL CHELTUIELI LEI]]/Data[[#This Row],[CURS VALUTAR EURO BNR 22 07 2020]]</f>
        <v>3511.2910890270864</v>
      </c>
      <c r="N2548" s="49">
        <v>2079</v>
      </c>
      <c r="O2548" s="54"/>
      <c r="P2548" s="54">
        <v>1158</v>
      </c>
      <c r="Q2548" s="54"/>
      <c r="R2548" s="54">
        <f>Data[[#This Row],[PERSOANE ÎNSCRISE ÎN LISTELE ELECTORALE (TURUL 1)            ]]+Data[[#This Row],[PERSOANE ÎNSCRISE ÎN LISTELE ELECTORALE (TURUL AL 2-LEA)]]</f>
        <v>2079</v>
      </c>
      <c r="S2548" s="54">
        <f>Data[[#This Row],[PERSOANE CARE AU PARTICIPAT LA VOT (TURUL 1)]]+Data[[#This Row],[PERSOANE CARE AU PARTICIPAT LA VOT  (TURUL AL 2-LEA)]]</f>
        <v>1158</v>
      </c>
      <c r="T2548" s="41">
        <f>Data[[#This Row],[TOTAL CHELTUIELI LEI]]/Data[[#This Row],[NUMĂRUL PERSOANELOR ÎNSCRISE ÎN LISTELE ELECTORALE]]</f>
        <v>8.174603174603174</v>
      </c>
      <c r="U2548" s="41">
        <f>Data[[#This Row],[TOTAL CHELTUIELI EURO]]/Data[[#This Row],[NUMĂRUL PERSOANELOR ÎNSCRISE ÎN LISTELE ELECTORALE]]</f>
        <v>1.6889327027547314</v>
      </c>
      <c r="V2548" s="41">
        <f>Data[[#This Row],[TOTAL CHELTUIELI LEI]]/Data[[#This Row],[NUMĂRUL PERSOANELOR CARE AU PARTICIPAT LA VOT]]</f>
        <v>14.676165803108809</v>
      </c>
      <c r="W2548" s="41">
        <f>Data[[#This Row],[TOTAL CHELTUIELI EURO]]/Data[[#This Row],[NUMĂRUL PERSOANELOR CARE AU PARTICIPAT LA VOT]]</f>
        <v>3.0322030129767588</v>
      </c>
      <c r="X2548" s="43">
        <v>4.8400999999999996</v>
      </c>
      <c r="Y2548" s="114" t="s">
        <v>2896</v>
      </c>
      <c r="Z2548" s="44">
        <v>8</v>
      </c>
      <c r="AA2548" s="115" t="s">
        <v>3107</v>
      </c>
      <c r="AB2548" s="44">
        <v>1</v>
      </c>
      <c r="AC2548" s="45"/>
    </row>
    <row r="2549" spans="1:29" x14ac:dyDescent="0.2">
      <c r="A2549" s="37">
        <v>2548</v>
      </c>
      <c r="B2549" s="38" t="s">
        <v>571</v>
      </c>
      <c r="C2549" s="39" t="s">
        <v>617</v>
      </c>
      <c r="D2549" s="40">
        <v>44101</v>
      </c>
      <c r="E2549" s="38">
        <v>1</v>
      </c>
      <c r="F2549" s="38"/>
      <c r="G2549" s="38" t="s">
        <v>2</v>
      </c>
      <c r="H2549" s="38" t="s">
        <v>2</v>
      </c>
      <c r="I2549" s="41">
        <v>5943</v>
      </c>
      <c r="J2549" s="41">
        <v>2026</v>
      </c>
      <c r="K2549" s="41">
        <v>0</v>
      </c>
      <c r="L2549" s="41">
        <f>SUM(Data[[#This Row],[CHELTUIELI DE PERSONAL LEI]:[CHELTUIELI DE CAPITAL (ACTIVE NEFINANCIARE ) LEI]])</f>
        <v>7969</v>
      </c>
      <c r="M2549" s="41">
        <f>Data[[#This Row],[TOTAL CHELTUIELI LEI]]/Data[[#This Row],[CURS VALUTAR EURO BNR 22 07 2020]]</f>
        <v>1646.4535856697178</v>
      </c>
      <c r="N2549" s="49">
        <v>2359</v>
      </c>
      <c r="O2549" s="54"/>
      <c r="P2549" s="54">
        <v>1206</v>
      </c>
      <c r="Q2549" s="54"/>
      <c r="R2549" s="54">
        <f>Data[[#This Row],[PERSOANE ÎNSCRISE ÎN LISTELE ELECTORALE (TURUL 1)            ]]+Data[[#This Row],[PERSOANE ÎNSCRISE ÎN LISTELE ELECTORALE (TURUL AL 2-LEA)]]</f>
        <v>2359</v>
      </c>
      <c r="S2549" s="54">
        <f>Data[[#This Row],[PERSOANE CARE AU PARTICIPAT LA VOT (TURUL 1)]]+Data[[#This Row],[PERSOANE CARE AU PARTICIPAT LA VOT  (TURUL AL 2-LEA)]]</f>
        <v>1206</v>
      </c>
      <c r="T2549" s="41">
        <f>Data[[#This Row],[TOTAL CHELTUIELI LEI]]/Data[[#This Row],[NUMĂRUL PERSOANELOR ÎNSCRISE ÎN LISTELE ELECTORALE]]</f>
        <v>3.378126324713862</v>
      </c>
      <c r="U2549" s="41">
        <f>Data[[#This Row],[TOTAL CHELTUIELI EURO]]/Data[[#This Row],[NUMĂRUL PERSOANELOR ÎNSCRISE ÎN LISTELE ELECTORALE]]</f>
        <v>0.69794556408211861</v>
      </c>
      <c r="V2549" s="41">
        <f>Data[[#This Row],[TOTAL CHELTUIELI LEI]]/Data[[#This Row],[NUMĂRUL PERSOANELOR CARE AU PARTICIPAT LA VOT]]</f>
        <v>6.6077943615257047</v>
      </c>
      <c r="W2549" s="41">
        <f>Data[[#This Row],[TOTAL CHELTUIELI EURO]]/Data[[#This Row],[NUMĂRUL PERSOANELOR CARE AU PARTICIPAT LA VOT]]</f>
        <v>1.3652185619151889</v>
      </c>
      <c r="X2549" s="43">
        <v>4.8400999999999996</v>
      </c>
      <c r="Y2549" s="114" t="s">
        <v>2884</v>
      </c>
      <c r="Z2549" s="44">
        <v>3</v>
      </c>
      <c r="AA2549" s="115" t="s">
        <v>3105</v>
      </c>
      <c r="AB2549" s="44">
        <v>0</v>
      </c>
      <c r="AC2549" s="45"/>
    </row>
    <row r="2550" spans="1:29" x14ac:dyDescent="0.2">
      <c r="A2550" s="37">
        <v>2549</v>
      </c>
      <c r="B2550" s="38" t="s">
        <v>571</v>
      </c>
      <c r="C2550" s="39" t="s">
        <v>618</v>
      </c>
      <c r="D2550" s="40">
        <v>44101</v>
      </c>
      <c r="E2550" s="38">
        <v>1</v>
      </c>
      <c r="F2550" s="38"/>
      <c r="G2550" s="38" t="s">
        <v>2</v>
      </c>
      <c r="H2550" s="38" t="s">
        <v>2</v>
      </c>
      <c r="I2550" s="41">
        <v>2776</v>
      </c>
      <c r="J2550" s="41">
        <v>9635</v>
      </c>
      <c r="K2550" s="41">
        <v>0</v>
      </c>
      <c r="L2550" s="41">
        <f>SUM(Data[[#This Row],[CHELTUIELI DE PERSONAL LEI]:[CHELTUIELI DE CAPITAL (ACTIVE NEFINANCIARE ) LEI]])</f>
        <v>12411</v>
      </c>
      <c r="M2550" s="41">
        <f>Data[[#This Row],[TOTAL CHELTUIELI LEI]]/Data[[#This Row],[CURS VALUTAR EURO BNR 22 07 2020]]</f>
        <v>2564.2032189417578</v>
      </c>
      <c r="N2550" s="49">
        <v>3142</v>
      </c>
      <c r="O2550" s="54"/>
      <c r="P2550" s="54">
        <v>1405</v>
      </c>
      <c r="Q2550" s="54"/>
      <c r="R2550" s="54">
        <f>Data[[#This Row],[PERSOANE ÎNSCRISE ÎN LISTELE ELECTORALE (TURUL 1)            ]]+Data[[#This Row],[PERSOANE ÎNSCRISE ÎN LISTELE ELECTORALE (TURUL AL 2-LEA)]]</f>
        <v>3142</v>
      </c>
      <c r="S2550" s="54">
        <f>Data[[#This Row],[PERSOANE CARE AU PARTICIPAT LA VOT (TURUL 1)]]+Data[[#This Row],[PERSOANE CARE AU PARTICIPAT LA VOT  (TURUL AL 2-LEA)]]</f>
        <v>1405</v>
      </c>
      <c r="T2550" s="41">
        <f>Data[[#This Row],[TOTAL CHELTUIELI LEI]]/Data[[#This Row],[NUMĂRUL PERSOANELOR ÎNSCRISE ÎN LISTELE ELECTORALE]]</f>
        <v>3.9500318268618715</v>
      </c>
      <c r="U2550" s="41">
        <f>Data[[#This Row],[TOTAL CHELTUIELI EURO]]/Data[[#This Row],[NUMĂRUL PERSOANELOR ÎNSCRISE ÎN LISTELE ELECTORALE]]</f>
        <v>0.81610541659508518</v>
      </c>
      <c r="V2550" s="41">
        <f>Data[[#This Row],[TOTAL CHELTUIELI LEI]]/Data[[#This Row],[NUMĂRUL PERSOANELOR CARE AU PARTICIPAT LA VOT]]</f>
        <v>8.8334519572953738</v>
      </c>
      <c r="W2550" s="41">
        <f>Data[[#This Row],[TOTAL CHELTUIELI EURO]]/Data[[#This Row],[NUMĂRUL PERSOANELOR CARE AU PARTICIPAT LA VOT]]</f>
        <v>1.8250556718446675</v>
      </c>
      <c r="X2550" s="43">
        <v>4.8400999999999996</v>
      </c>
      <c r="Y2550" s="114" t="s">
        <v>2884</v>
      </c>
      <c r="Z2550" s="44">
        <v>3</v>
      </c>
      <c r="AA2550" s="115" t="s">
        <v>3105</v>
      </c>
      <c r="AB2550" s="44">
        <v>0</v>
      </c>
      <c r="AC2550" s="45"/>
    </row>
    <row r="2551" spans="1:29" x14ac:dyDescent="0.2">
      <c r="A2551" s="37">
        <v>2550</v>
      </c>
      <c r="B2551" s="38" t="s">
        <v>571</v>
      </c>
      <c r="C2551" s="39" t="s">
        <v>619</v>
      </c>
      <c r="D2551" s="40">
        <v>44101</v>
      </c>
      <c r="E2551" s="38">
        <v>1</v>
      </c>
      <c r="F2551" s="38"/>
      <c r="G2551" s="38" t="s">
        <v>2</v>
      </c>
      <c r="H2551" s="38" t="s">
        <v>2</v>
      </c>
      <c r="I2551" s="41">
        <v>7560</v>
      </c>
      <c r="J2551" s="41">
        <v>2931</v>
      </c>
      <c r="K2551" s="41">
        <v>0</v>
      </c>
      <c r="L2551" s="41">
        <f>SUM(Data[[#This Row],[CHELTUIELI DE PERSONAL LEI]:[CHELTUIELI DE CAPITAL (ACTIVE NEFINANCIARE ) LEI]])</f>
        <v>10491</v>
      </c>
      <c r="M2551" s="41">
        <f>Data[[#This Row],[TOTAL CHELTUIELI LEI]]/Data[[#This Row],[CURS VALUTAR EURO BNR 22 07 2020]]</f>
        <v>2167.51720005785</v>
      </c>
      <c r="N2551" s="49">
        <v>3007</v>
      </c>
      <c r="O2551" s="54"/>
      <c r="P2551" s="54">
        <v>1661</v>
      </c>
      <c r="Q2551" s="54"/>
      <c r="R2551" s="54">
        <f>Data[[#This Row],[PERSOANE ÎNSCRISE ÎN LISTELE ELECTORALE (TURUL 1)            ]]+Data[[#This Row],[PERSOANE ÎNSCRISE ÎN LISTELE ELECTORALE (TURUL AL 2-LEA)]]</f>
        <v>3007</v>
      </c>
      <c r="S2551" s="54">
        <f>Data[[#This Row],[PERSOANE CARE AU PARTICIPAT LA VOT (TURUL 1)]]+Data[[#This Row],[PERSOANE CARE AU PARTICIPAT LA VOT  (TURUL AL 2-LEA)]]</f>
        <v>1661</v>
      </c>
      <c r="T2551" s="41">
        <f>Data[[#This Row],[TOTAL CHELTUIELI LEI]]/Data[[#This Row],[NUMĂRUL PERSOANELOR ÎNSCRISE ÎN LISTELE ELECTORALE]]</f>
        <v>3.4888593282341205</v>
      </c>
      <c r="U2551" s="41">
        <f>Data[[#This Row],[TOTAL CHELTUIELI EURO]]/Data[[#This Row],[NUMĂRUL PERSOANELOR ÎNSCRISE ÎN LISTELE ELECTORALE]]</f>
        <v>0.7208238111266545</v>
      </c>
      <c r="V2551" s="41">
        <f>Data[[#This Row],[TOTAL CHELTUIELI LEI]]/Data[[#This Row],[NUMĂRUL PERSOANELOR CARE AU PARTICIPAT LA VOT]]</f>
        <v>6.3160746538229979</v>
      </c>
      <c r="W2551" s="41">
        <f>Data[[#This Row],[TOTAL CHELTUIELI EURO]]/Data[[#This Row],[NUMĂRUL PERSOANELOR CARE AU PARTICIPAT LA VOT]]</f>
        <v>1.3049471403117701</v>
      </c>
      <c r="X2551" s="43">
        <v>4.8400999999999996</v>
      </c>
      <c r="Y2551" s="114" t="s">
        <v>2884</v>
      </c>
      <c r="Z2551" s="44">
        <v>3</v>
      </c>
      <c r="AA2551" s="115" t="s">
        <v>3105</v>
      </c>
      <c r="AB2551" s="44">
        <v>0</v>
      </c>
      <c r="AC2551" s="45"/>
    </row>
    <row r="2552" spans="1:29" x14ac:dyDescent="0.2">
      <c r="A2552" s="37">
        <v>2551</v>
      </c>
      <c r="B2552" s="38" t="s">
        <v>571</v>
      </c>
      <c r="C2552" s="39" t="s">
        <v>620</v>
      </c>
      <c r="D2552" s="40">
        <v>44101</v>
      </c>
      <c r="E2552" s="38">
        <v>1</v>
      </c>
      <c r="F2552" s="38"/>
      <c r="G2552" s="38" t="s">
        <v>2</v>
      </c>
      <c r="H2552" s="38" t="s">
        <v>2</v>
      </c>
      <c r="I2552" s="41">
        <v>4676</v>
      </c>
      <c r="J2552" s="41">
        <v>516</v>
      </c>
      <c r="K2552" s="41">
        <v>0</v>
      </c>
      <c r="L2552" s="41">
        <f>SUM(Data[[#This Row],[CHELTUIELI DE PERSONAL LEI]:[CHELTUIELI DE CAPITAL (ACTIVE NEFINANCIARE ) LEI]])</f>
        <v>5192</v>
      </c>
      <c r="M2552" s="41">
        <f>Data[[#This Row],[TOTAL CHELTUIELI LEI]]/Data[[#This Row],[CURS VALUTAR EURO BNR 22 07 2020]]</f>
        <v>1072.7051093985663</v>
      </c>
      <c r="N2552" s="49">
        <v>1380</v>
      </c>
      <c r="O2552" s="54"/>
      <c r="P2552" s="54">
        <v>902</v>
      </c>
      <c r="Q2552" s="54"/>
      <c r="R2552" s="54">
        <f>Data[[#This Row],[PERSOANE ÎNSCRISE ÎN LISTELE ELECTORALE (TURUL 1)            ]]+Data[[#This Row],[PERSOANE ÎNSCRISE ÎN LISTELE ELECTORALE (TURUL AL 2-LEA)]]</f>
        <v>1380</v>
      </c>
      <c r="S2552" s="54">
        <f>Data[[#This Row],[PERSOANE CARE AU PARTICIPAT LA VOT (TURUL 1)]]+Data[[#This Row],[PERSOANE CARE AU PARTICIPAT LA VOT  (TURUL AL 2-LEA)]]</f>
        <v>902</v>
      </c>
      <c r="T2552" s="41">
        <f>Data[[#This Row],[TOTAL CHELTUIELI LEI]]/Data[[#This Row],[NUMĂRUL PERSOANELOR ÎNSCRISE ÎN LISTELE ELECTORALE]]</f>
        <v>3.7623188405797103</v>
      </c>
      <c r="U2552" s="41">
        <f>Data[[#This Row],[TOTAL CHELTUIELI EURO]]/Data[[#This Row],[NUMĂRUL PERSOANELOR ÎNSCRISE ÎN LISTELE ELECTORALE]]</f>
        <v>0.77732254304243931</v>
      </c>
      <c r="V2552" s="41">
        <f>Data[[#This Row],[TOTAL CHELTUIELI LEI]]/Data[[#This Row],[NUMĂRUL PERSOANELOR CARE AU PARTICIPAT LA VOT]]</f>
        <v>5.7560975609756095</v>
      </c>
      <c r="W2552" s="41">
        <f>Data[[#This Row],[TOTAL CHELTUIELI EURO]]/Data[[#This Row],[NUMĂRUL PERSOANELOR CARE AU PARTICIPAT LA VOT]]</f>
        <v>1.1892517842556167</v>
      </c>
      <c r="X2552" s="43">
        <v>4.8400999999999996</v>
      </c>
      <c r="Y2552" s="114" t="s">
        <v>2884</v>
      </c>
      <c r="Z2552" s="44">
        <v>3</v>
      </c>
      <c r="AA2552" s="115" t="s">
        <v>3105</v>
      </c>
      <c r="AB2552" s="44">
        <v>0</v>
      </c>
      <c r="AC2552" s="45"/>
    </row>
    <row r="2553" spans="1:29" x14ac:dyDescent="0.2">
      <c r="A2553" s="37">
        <v>2552</v>
      </c>
      <c r="B2553" s="38" t="s">
        <v>571</v>
      </c>
      <c r="C2553" s="39" t="s">
        <v>621</v>
      </c>
      <c r="D2553" s="40">
        <v>44101</v>
      </c>
      <c r="E2553" s="38">
        <v>1</v>
      </c>
      <c r="F2553" s="38"/>
      <c r="G2553" s="38" t="s">
        <v>2</v>
      </c>
      <c r="H2553" s="38" t="s">
        <v>2</v>
      </c>
      <c r="I2553" s="41">
        <v>2400</v>
      </c>
      <c r="J2553" s="41">
        <v>4221</v>
      </c>
      <c r="K2553" s="41">
        <v>0</v>
      </c>
      <c r="L2553" s="41">
        <f>SUM(Data[[#This Row],[CHELTUIELI DE PERSONAL LEI]:[CHELTUIELI DE CAPITAL (ACTIVE NEFINANCIARE ) LEI]])</f>
        <v>6621</v>
      </c>
      <c r="M2553" s="41">
        <f>Data[[#This Row],[TOTAL CHELTUIELI LEI]]/Data[[#This Row],[CURS VALUTAR EURO BNR 22 07 2020]]</f>
        <v>1367.9469432449744</v>
      </c>
      <c r="N2553" s="49">
        <v>2484</v>
      </c>
      <c r="O2553" s="54"/>
      <c r="P2553" s="54">
        <v>1452</v>
      </c>
      <c r="Q2553" s="54"/>
      <c r="R2553" s="54">
        <f>Data[[#This Row],[PERSOANE ÎNSCRISE ÎN LISTELE ELECTORALE (TURUL 1)            ]]+Data[[#This Row],[PERSOANE ÎNSCRISE ÎN LISTELE ELECTORALE (TURUL AL 2-LEA)]]</f>
        <v>2484</v>
      </c>
      <c r="S2553" s="54">
        <f>Data[[#This Row],[PERSOANE CARE AU PARTICIPAT LA VOT (TURUL 1)]]+Data[[#This Row],[PERSOANE CARE AU PARTICIPAT LA VOT  (TURUL AL 2-LEA)]]</f>
        <v>1452</v>
      </c>
      <c r="T2553" s="41">
        <f>Data[[#This Row],[TOTAL CHELTUIELI LEI]]/Data[[#This Row],[NUMĂRUL PERSOANELOR ÎNSCRISE ÎN LISTELE ELECTORALE]]</f>
        <v>2.6654589371980677</v>
      </c>
      <c r="U2553" s="41">
        <f>Data[[#This Row],[TOTAL CHELTUIELI EURO]]/Data[[#This Row],[NUMĂRUL PERSOANELOR ÎNSCRISE ÎN LISTELE ELECTORALE]]</f>
        <v>0.55070327827897514</v>
      </c>
      <c r="V2553" s="41">
        <f>Data[[#This Row],[TOTAL CHELTUIELI LEI]]/Data[[#This Row],[NUMĂRUL PERSOANELOR CARE AU PARTICIPAT LA VOT]]</f>
        <v>4.5599173553719012</v>
      </c>
      <c r="W2553" s="41">
        <f>Data[[#This Row],[TOTAL CHELTUIELI EURO]]/Data[[#This Row],[NUMĂRUL PERSOANELOR CARE AU PARTICIPAT LA VOT]]</f>
        <v>0.94211221986568483</v>
      </c>
      <c r="X2553" s="43">
        <v>4.8400999999999996</v>
      </c>
      <c r="Y2553" s="114" t="s">
        <v>2891</v>
      </c>
      <c r="Z2553" s="44">
        <v>2</v>
      </c>
      <c r="AA2553" s="115" t="s">
        <v>3105</v>
      </c>
      <c r="AB2553" s="44">
        <v>0</v>
      </c>
      <c r="AC2553" s="45"/>
    </row>
    <row r="2554" spans="1:29" x14ac:dyDescent="0.2">
      <c r="A2554" s="37">
        <v>2553</v>
      </c>
      <c r="B2554" s="38" t="s">
        <v>571</v>
      </c>
      <c r="C2554" s="39" t="s">
        <v>622</v>
      </c>
      <c r="D2554" s="40">
        <v>44101</v>
      </c>
      <c r="E2554" s="38">
        <v>1</v>
      </c>
      <c r="F2554" s="38"/>
      <c r="G2554" s="38" t="s">
        <v>2</v>
      </c>
      <c r="H2554" s="38" t="s">
        <v>2</v>
      </c>
      <c r="I2554" s="41">
        <v>5170</v>
      </c>
      <c r="J2554" s="41">
        <v>10870</v>
      </c>
      <c r="K2554" s="41">
        <v>0</v>
      </c>
      <c r="L2554" s="41">
        <f>SUM(Data[[#This Row],[CHELTUIELI DE PERSONAL LEI]:[CHELTUIELI DE CAPITAL (ACTIVE NEFINANCIARE ) LEI]])</f>
        <v>16040</v>
      </c>
      <c r="M2554" s="41">
        <f>Data[[#This Row],[TOTAL CHELTUIELI LEI]]/Data[[#This Row],[CURS VALUTAR EURO BNR 22 07 2020]]</f>
        <v>3313.9811160926429</v>
      </c>
      <c r="N2554" s="49">
        <v>1380</v>
      </c>
      <c r="O2554" s="54"/>
      <c r="P2554" s="54">
        <v>875</v>
      </c>
      <c r="Q2554" s="54"/>
      <c r="R2554" s="54">
        <f>Data[[#This Row],[PERSOANE ÎNSCRISE ÎN LISTELE ELECTORALE (TURUL 1)            ]]+Data[[#This Row],[PERSOANE ÎNSCRISE ÎN LISTELE ELECTORALE (TURUL AL 2-LEA)]]</f>
        <v>1380</v>
      </c>
      <c r="S2554" s="54">
        <f>Data[[#This Row],[PERSOANE CARE AU PARTICIPAT LA VOT (TURUL 1)]]+Data[[#This Row],[PERSOANE CARE AU PARTICIPAT LA VOT  (TURUL AL 2-LEA)]]</f>
        <v>875</v>
      </c>
      <c r="T2554" s="41">
        <f>Data[[#This Row],[TOTAL CHELTUIELI LEI]]/Data[[#This Row],[NUMĂRUL PERSOANELOR ÎNSCRISE ÎN LISTELE ELECTORALE]]</f>
        <v>11.623188405797102</v>
      </c>
      <c r="U2554" s="41">
        <f>Data[[#This Row],[TOTAL CHELTUIELI EURO]]/Data[[#This Row],[NUMĂRUL PERSOANELOR ÎNSCRISE ÎN LISTELE ELECTORALE]]</f>
        <v>2.4014355913714804</v>
      </c>
      <c r="V2554" s="41">
        <f>Data[[#This Row],[TOTAL CHELTUIELI LEI]]/Data[[#This Row],[NUMĂRUL PERSOANELOR CARE AU PARTICIPAT LA VOT]]</f>
        <v>18.331428571428571</v>
      </c>
      <c r="W2554" s="41">
        <f>Data[[#This Row],[TOTAL CHELTUIELI EURO]]/Data[[#This Row],[NUMĂRUL PERSOANELOR CARE AU PARTICIPAT LA VOT]]</f>
        <v>3.7874069898201634</v>
      </c>
      <c r="X2554" s="43">
        <v>4.8400999999999996</v>
      </c>
      <c r="Y2554" s="114" t="s">
        <v>2888</v>
      </c>
      <c r="Z2554" s="44">
        <v>11</v>
      </c>
      <c r="AA2554" s="115" t="s">
        <v>3108</v>
      </c>
      <c r="AB2554" s="44">
        <v>2</v>
      </c>
      <c r="AC2554" s="45"/>
    </row>
    <row r="2555" spans="1:29" x14ac:dyDescent="0.2">
      <c r="A2555" s="37">
        <v>2554</v>
      </c>
      <c r="B2555" s="38" t="s">
        <v>571</v>
      </c>
      <c r="C2555" s="39" t="s">
        <v>623</v>
      </c>
      <c r="D2555" s="40">
        <v>44101</v>
      </c>
      <c r="E2555" s="38">
        <v>1</v>
      </c>
      <c r="F2555" s="38"/>
      <c r="G2555" s="38" t="s">
        <v>2</v>
      </c>
      <c r="H2555" s="38" t="s">
        <v>2</v>
      </c>
      <c r="I2555" s="41">
        <v>31386</v>
      </c>
      <c r="J2555" s="41">
        <v>5321</v>
      </c>
      <c r="K2555" s="41">
        <v>0</v>
      </c>
      <c r="L2555" s="41">
        <f>SUM(Data[[#This Row],[CHELTUIELI DE PERSONAL LEI]:[CHELTUIELI DE CAPITAL (ACTIVE NEFINANCIARE ) LEI]])</f>
        <v>36707</v>
      </c>
      <c r="M2555" s="41">
        <f>Data[[#This Row],[TOTAL CHELTUIELI LEI]]/Data[[#This Row],[CURS VALUTAR EURO BNR 22 07 2020]]</f>
        <v>7583.9342162352023</v>
      </c>
      <c r="N2555" s="49">
        <v>2272</v>
      </c>
      <c r="O2555" s="54"/>
      <c r="P2555" s="54">
        <v>1453</v>
      </c>
      <c r="Q2555" s="54"/>
      <c r="R2555" s="54">
        <f>Data[[#This Row],[PERSOANE ÎNSCRISE ÎN LISTELE ELECTORALE (TURUL 1)            ]]+Data[[#This Row],[PERSOANE ÎNSCRISE ÎN LISTELE ELECTORALE (TURUL AL 2-LEA)]]</f>
        <v>2272</v>
      </c>
      <c r="S2555" s="54">
        <f>Data[[#This Row],[PERSOANE CARE AU PARTICIPAT LA VOT (TURUL 1)]]+Data[[#This Row],[PERSOANE CARE AU PARTICIPAT LA VOT  (TURUL AL 2-LEA)]]</f>
        <v>1453</v>
      </c>
      <c r="T2555" s="41">
        <f>Data[[#This Row],[TOTAL CHELTUIELI LEI]]/Data[[#This Row],[NUMĂRUL PERSOANELOR ÎNSCRISE ÎN LISTELE ELECTORALE]]</f>
        <v>16.15625</v>
      </c>
      <c r="U2555" s="41">
        <f>Data[[#This Row],[TOTAL CHELTUIELI EURO]]/Data[[#This Row],[NUMĂRUL PERSOANELOR ÎNSCRISE ÎN LISTELE ELECTORALE]]</f>
        <v>3.3379992148922546</v>
      </c>
      <c r="V2555" s="41">
        <f>Data[[#This Row],[TOTAL CHELTUIELI LEI]]/Data[[#This Row],[NUMĂRUL PERSOANELOR CARE AU PARTICIPAT LA VOT]]</f>
        <v>25.262904335856849</v>
      </c>
      <c r="W2555" s="41">
        <f>Data[[#This Row],[TOTAL CHELTUIELI EURO]]/Data[[#This Row],[NUMĂRUL PERSOANELOR CARE AU PARTICIPAT LA VOT]]</f>
        <v>5.2195004929354454</v>
      </c>
      <c r="X2555" s="43">
        <v>4.8400999999999996</v>
      </c>
      <c r="Y2555" s="114" t="s">
        <v>2920</v>
      </c>
      <c r="Z2555" s="44">
        <v>16</v>
      </c>
      <c r="AA2555" s="115" t="s">
        <v>3106</v>
      </c>
      <c r="AB2555" s="44">
        <v>3</v>
      </c>
      <c r="AC2555" s="45"/>
    </row>
    <row r="2556" spans="1:29" x14ac:dyDescent="0.2">
      <c r="A2556" s="37">
        <v>2555</v>
      </c>
      <c r="B2556" s="38" t="s">
        <v>571</v>
      </c>
      <c r="C2556" s="39" t="s">
        <v>624</v>
      </c>
      <c r="D2556" s="40">
        <v>44101</v>
      </c>
      <c r="E2556" s="38">
        <v>1</v>
      </c>
      <c r="F2556" s="38"/>
      <c r="G2556" s="38" t="s">
        <v>2</v>
      </c>
      <c r="H2556" s="38" t="s">
        <v>2</v>
      </c>
      <c r="I2556" s="41">
        <v>7200</v>
      </c>
      <c r="J2556" s="41">
        <v>5400</v>
      </c>
      <c r="K2556" s="41">
        <v>0</v>
      </c>
      <c r="L2556" s="41">
        <f>SUM(Data[[#This Row],[CHELTUIELI DE PERSONAL LEI]:[CHELTUIELI DE CAPITAL (ACTIVE NEFINANCIARE ) LEI]])</f>
        <v>12600</v>
      </c>
      <c r="M2556" s="41">
        <f>Data[[#This Row],[TOTAL CHELTUIELI LEI]]/Data[[#This Row],[CURS VALUTAR EURO BNR 22 07 2020]]</f>
        <v>2603.2519989256421</v>
      </c>
      <c r="N2556" s="49">
        <v>3610</v>
      </c>
      <c r="O2556" s="54"/>
      <c r="P2556" s="54">
        <v>1980</v>
      </c>
      <c r="Q2556" s="54"/>
      <c r="R2556" s="54">
        <f>Data[[#This Row],[PERSOANE ÎNSCRISE ÎN LISTELE ELECTORALE (TURUL 1)            ]]+Data[[#This Row],[PERSOANE ÎNSCRISE ÎN LISTELE ELECTORALE (TURUL AL 2-LEA)]]</f>
        <v>3610</v>
      </c>
      <c r="S2556" s="54">
        <f>Data[[#This Row],[PERSOANE CARE AU PARTICIPAT LA VOT (TURUL 1)]]+Data[[#This Row],[PERSOANE CARE AU PARTICIPAT LA VOT  (TURUL AL 2-LEA)]]</f>
        <v>1980</v>
      </c>
      <c r="T2556" s="41">
        <f>Data[[#This Row],[TOTAL CHELTUIELI LEI]]/Data[[#This Row],[NUMĂRUL PERSOANELOR ÎNSCRISE ÎN LISTELE ELECTORALE]]</f>
        <v>3.4903047091412742</v>
      </c>
      <c r="U2556" s="41">
        <f>Data[[#This Row],[TOTAL CHELTUIELI EURO]]/Data[[#This Row],[NUMĂRUL PERSOANELOR ÎNSCRISE ÎN LISTELE ELECTORALE]]</f>
        <v>0.72112243737552406</v>
      </c>
      <c r="V2556" s="41">
        <f>Data[[#This Row],[TOTAL CHELTUIELI LEI]]/Data[[#This Row],[NUMĂRUL PERSOANELOR CARE AU PARTICIPAT LA VOT]]</f>
        <v>6.3636363636363633</v>
      </c>
      <c r="W2556" s="41">
        <f>Data[[#This Row],[TOTAL CHELTUIELI EURO]]/Data[[#This Row],[NUMĂRUL PERSOANELOR CARE AU PARTICIPAT LA VOT]]</f>
        <v>1.3147737368311323</v>
      </c>
      <c r="X2556" s="43">
        <v>4.8400999999999996</v>
      </c>
      <c r="Y2556" s="114" t="s">
        <v>2884</v>
      </c>
      <c r="Z2556" s="44">
        <v>3</v>
      </c>
      <c r="AA2556" s="115" t="s">
        <v>3105</v>
      </c>
      <c r="AB2556" s="44">
        <v>0</v>
      </c>
      <c r="AC2556" s="45"/>
    </row>
    <row r="2557" spans="1:29" x14ac:dyDescent="0.2">
      <c r="A2557" s="37">
        <v>2556</v>
      </c>
      <c r="B2557" s="38" t="s">
        <v>571</v>
      </c>
      <c r="C2557" s="39" t="s">
        <v>625</v>
      </c>
      <c r="D2557" s="40">
        <v>44101</v>
      </c>
      <c r="E2557" s="38">
        <v>1</v>
      </c>
      <c r="F2557" s="38"/>
      <c r="G2557" s="38" t="s">
        <v>2</v>
      </c>
      <c r="H2557" s="38" t="s">
        <v>2</v>
      </c>
      <c r="I2557" s="41">
        <v>0</v>
      </c>
      <c r="J2557" s="41">
        <v>4877.68</v>
      </c>
      <c r="K2557" s="41">
        <v>0</v>
      </c>
      <c r="L2557" s="41">
        <f>SUM(Data[[#This Row],[CHELTUIELI DE PERSONAL LEI]:[CHELTUIELI DE CAPITAL (ACTIVE NEFINANCIARE ) LEI]])</f>
        <v>4877.68</v>
      </c>
      <c r="M2557" s="41">
        <f>Data[[#This Row],[TOTAL CHELTUIELI LEI]]/Data[[#This Row],[CURS VALUTAR EURO BNR 22 07 2020]]</f>
        <v>1007.7643023904466</v>
      </c>
      <c r="N2557" s="49">
        <v>2530</v>
      </c>
      <c r="O2557" s="54"/>
      <c r="P2557" s="54">
        <v>1412</v>
      </c>
      <c r="Q2557" s="54"/>
      <c r="R2557" s="54">
        <f>Data[[#This Row],[PERSOANE ÎNSCRISE ÎN LISTELE ELECTORALE (TURUL 1)            ]]+Data[[#This Row],[PERSOANE ÎNSCRISE ÎN LISTELE ELECTORALE (TURUL AL 2-LEA)]]</f>
        <v>2530</v>
      </c>
      <c r="S2557" s="54">
        <f>Data[[#This Row],[PERSOANE CARE AU PARTICIPAT LA VOT (TURUL 1)]]+Data[[#This Row],[PERSOANE CARE AU PARTICIPAT LA VOT  (TURUL AL 2-LEA)]]</f>
        <v>1412</v>
      </c>
      <c r="T2557" s="41">
        <f>Data[[#This Row],[TOTAL CHELTUIELI LEI]]/Data[[#This Row],[NUMĂRUL PERSOANELOR ÎNSCRISE ÎN LISTELE ELECTORALE]]</f>
        <v>1.9279367588932808</v>
      </c>
      <c r="U2557" s="41">
        <f>Data[[#This Row],[TOTAL CHELTUIELI EURO]]/Data[[#This Row],[NUMĂRUL PERSOANELOR ÎNSCRISE ÎN LISTELE ELECTORALE]]</f>
        <v>0.39832581122152039</v>
      </c>
      <c r="V2557" s="41">
        <f>Data[[#This Row],[TOTAL CHELTUIELI LEI]]/Data[[#This Row],[NUMĂRUL PERSOANELOR CARE AU PARTICIPAT LA VOT]]</f>
        <v>3.4544475920679889</v>
      </c>
      <c r="W2557" s="41">
        <f>Data[[#This Row],[TOTAL CHELTUIELI EURO]]/Data[[#This Row],[NUMĂRUL PERSOANELOR CARE AU PARTICIPAT LA VOT]]</f>
        <v>0.71371409517737006</v>
      </c>
      <c r="X2557" s="43">
        <v>4.8400999999999996</v>
      </c>
      <c r="Y2557" s="114" t="s">
        <v>2894</v>
      </c>
      <c r="Z2557" s="44">
        <v>1</v>
      </c>
      <c r="AA2557" s="115" t="s">
        <v>3105</v>
      </c>
      <c r="AB2557" s="44">
        <v>0</v>
      </c>
      <c r="AC2557" s="45"/>
    </row>
    <row r="2558" spans="1:29" x14ac:dyDescent="0.2">
      <c r="A2558" s="37">
        <v>2557</v>
      </c>
      <c r="B2558" s="38" t="s">
        <v>571</v>
      </c>
      <c r="C2558" s="39" t="s">
        <v>626</v>
      </c>
      <c r="D2558" s="40">
        <v>44101</v>
      </c>
      <c r="E2558" s="38">
        <v>1</v>
      </c>
      <c r="F2558" s="38"/>
      <c r="G2558" s="38" t="s">
        <v>2</v>
      </c>
      <c r="H2558" s="38" t="s">
        <v>2</v>
      </c>
      <c r="I2558" s="41">
        <v>0</v>
      </c>
      <c r="J2558" s="41">
        <v>11763.92</v>
      </c>
      <c r="K2558" s="41">
        <v>0</v>
      </c>
      <c r="L2558" s="41">
        <f>SUM(Data[[#This Row],[CHELTUIELI DE PERSONAL LEI]:[CHELTUIELI DE CAPITAL (ACTIVE NEFINANCIARE ) LEI]])</f>
        <v>11763.92</v>
      </c>
      <c r="M2558" s="41">
        <f>Data[[#This Row],[TOTAL CHELTUIELI LEI]]/Data[[#This Row],[CURS VALUTAR EURO BNR 22 07 2020]]</f>
        <v>2430.5117662858206</v>
      </c>
      <c r="N2558" s="49">
        <v>2953</v>
      </c>
      <c r="O2558" s="54"/>
      <c r="P2558" s="54">
        <v>1389</v>
      </c>
      <c r="Q2558" s="54"/>
      <c r="R2558" s="54">
        <f>Data[[#This Row],[PERSOANE ÎNSCRISE ÎN LISTELE ELECTORALE (TURUL 1)            ]]+Data[[#This Row],[PERSOANE ÎNSCRISE ÎN LISTELE ELECTORALE (TURUL AL 2-LEA)]]</f>
        <v>2953</v>
      </c>
      <c r="S2558" s="54">
        <f>Data[[#This Row],[PERSOANE CARE AU PARTICIPAT LA VOT (TURUL 1)]]+Data[[#This Row],[PERSOANE CARE AU PARTICIPAT LA VOT  (TURUL AL 2-LEA)]]</f>
        <v>1389</v>
      </c>
      <c r="T2558" s="41">
        <f>Data[[#This Row],[TOTAL CHELTUIELI LEI]]/Data[[#This Row],[NUMĂRUL PERSOANELOR ÎNSCRISE ÎN LISTELE ELECTORALE]]</f>
        <v>3.9837182526244499</v>
      </c>
      <c r="U2558" s="41">
        <f>Data[[#This Row],[TOTAL CHELTUIELI EURO]]/Data[[#This Row],[NUMĂRUL PERSOANELOR ÎNSCRISE ÎN LISTELE ELECTORALE]]</f>
        <v>0.8230652781191401</v>
      </c>
      <c r="V2558" s="41">
        <f>Data[[#This Row],[TOTAL CHELTUIELI LEI]]/Data[[#This Row],[NUMĂRUL PERSOANELOR CARE AU PARTICIPAT LA VOT]]</f>
        <v>8.4693448524118065</v>
      </c>
      <c r="W2558" s="41">
        <f>Data[[#This Row],[TOTAL CHELTUIELI EURO]]/Data[[#This Row],[NUMĂRUL PERSOANELOR CARE AU PARTICIPAT LA VOT]]</f>
        <v>1.749828485446955</v>
      </c>
      <c r="X2558" s="43">
        <v>4.8400999999999996</v>
      </c>
      <c r="Y2558" s="114" t="s">
        <v>2884</v>
      </c>
      <c r="Z2558" s="44">
        <v>3</v>
      </c>
      <c r="AA2558" s="115" t="s">
        <v>3105</v>
      </c>
      <c r="AB2558" s="44">
        <v>0</v>
      </c>
      <c r="AC2558" s="45"/>
    </row>
    <row r="2559" spans="1:29" x14ac:dyDescent="0.2">
      <c r="A2559" s="37">
        <v>2558</v>
      </c>
      <c r="B2559" s="38" t="s">
        <v>571</v>
      </c>
      <c r="C2559" s="39" t="s">
        <v>627</v>
      </c>
      <c r="D2559" s="40">
        <v>44101</v>
      </c>
      <c r="E2559" s="38">
        <v>1</v>
      </c>
      <c r="F2559" s="38"/>
      <c r="G2559" s="38" t="s">
        <v>2</v>
      </c>
      <c r="H2559" s="38" t="s">
        <v>2</v>
      </c>
      <c r="I2559" s="41">
        <v>200</v>
      </c>
      <c r="J2559" s="41">
        <v>3629.5</v>
      </c>
      <c r="K2559" s="41">
        <v>0</v>
      </c>
      <c r="L2559" s="41">
        <f>SUM(Data[[#This Row],[CHELTUIELI DE PERSONAL LEI]:[CHELTUIELI DE CAPITAL (ACTIVE NEFINANCIARE ) LEI]])</f>
        <v>3829.5</v>
      </c>
      <c r="M2559" s="41">
        <f>Data[[#This Row],[TOTAL CHELTUIELI LEI]]/Data[[#This Row],[CURS VALUTAR EURO BNR 22 07 2020]]</f>
        <v>791.20266110204341</v>
      </c>
      <c r="N2559" s="49">
        <v>1467</v>
      </c>
      <c r="O2559" s="54"/>
      <c r="P2559" s="54">
        <v>784</v>
      </c>
      <c r="Q2559" s="54"/>
      <c r="R2559" s="54">
        <f>Data[[#This Row],[PERSOANE ÎNSCRISE ÎN LISTELE ELECTORALE (TURUL 1)            ]]+Data[[#This Row],[PERSOANE ÎNSCRISE ÎN LISTELE ELECTORALE (TURUL AL 2-LEA)]]</f>
        <v>1467</v>
      </c>
      <c r="S2559" s="54">
        <f>Data[[#This Row],[PERSOANE CARE AU PARTICIPAT LA VOT (TURUL 1)]]+Data[[#This Row],[PERSOANE CARE AU PARTICIPAT LA VOT  (TURUL AL 2-LEA)]]</f>
        <v>784</v>
      </c>
      <c r="T2559" s="41">
        <f>Data[[#This Row],[TOTAL CHELTUIELI LEI]]/Data[[#This Row],[NUMĂRUL PERSOANELOR ÎNSCRISE ÎN LISTELE ELECTORALE]]</f>
        <v>2.6104294478527605</v>
      </c>
      <c r="U2559" s="41">
        <f>Data[[#This Row],[TOTAL CHELTUIELI EURO]]/Data[[#This Row],[NUMĂRUL PERSOANELOR ÎNSCRISE ÎN LISTELE ELECTORALE]]</f>
        <v>0.53933378398230636</v>
      </c>
      <c r="V2559" s="41">
        <f>Data[[#This Row],[TOTAL CHELTUIELI LEI]]/Data[[#This Row],[NUMĂRUL PERSOANELOR CARE AU PARTICIPAT LA VOT]]</f>
        <v>4.8845663265306118</v>
      </c>
      <c r="W2559" s="41">
        <f>Data[[#This Row],[TOTAL CHELTUIELI EURO]]/Data[[#This Row],[NUMĂRUL PERSOANELOR CARE AU PARTICIPAT LA VOT]]</f>
        <v>1.0091870677321981</v>
      </c>
      <c r="X2559" s="43">
        <v>4.8400999999999996</v>
      </c>
      <c r="Y2559" s="114" t="s">
        <v>2891</v>
      </c>
      <c r="Z2559" s="44">
        <v>2</v>
      </c>
      <c r="AA2559" s="115" t="s">
        <v>3105</v>
      </c>
      <c r="AB2559" s="44">
        <v>0</v>
      </c>
      <c r="AC2559" s="45"/>
    </row>
    <row r="2560" spans="1:29" x14ac:dyDescent="0.2">
      <c r="A2560" s="37">
        <v>2559</v>
      </c>
      <c r="B2560" s="38" t="s">
        <v>571</v>
      </c>
      <c r="C2560" s="39" t="s">
        <v>628</v>
      </c>
      <c r="D2560" s="40">
        <v>44101</v>
      </c>
      <c r="E2560" s="38">
        <v>1</v>
      </c>
      <c r="F2560" s="38"/>
      <c r="G2560" s="38" t="s">
        <v>2</v>
      </c>
      <c r="H2560" s="38" t="s">
        <v>2</v>
      </c>
      <c r="I2560" s="41">
        <v>0</v>
      </c>
      <c r="J2560" s="41">
        <v>24701</v>
      </c>
      <c r="K2560" s="41">
        <v>0</v>
      </c>
      <c r="L2560" s="41">
        <f>SUM(Data[[#This Row],[CHELTUIELI DE PERSONAL LEI]:[CHELTUIELI DE CAPITAL (ACTIVE NEFINANCIARE ) LEI]])</f>
        <v>24701</v>
      </c>
      <c r="M2560" s="41">
        <f>Data[[#This Row],[TOTAL CHELTUIELI LEI]]/Data[[#This Row],[CURS VALUTAR EURO BNR 22 07 2020]]</f>
        <v>5103.4069544017693</v>
      </c>
      <c r="N2560" s="49">
        <v>2749</v>
      </c>
      <c r="O2560" s="54"/>
      <c r="P2560" s="54">
        <v>1415</v>
      </c>
      <c r="Q2560" s="54"/>
      <c r="R2560" s="54">
        <f>Data[[#This Row],[PERSOANE ÎNSCRISE ÎN LISTELE ELECTORALE (TURUL 1)            ]]+Data[[#This Row],[PERSOANE ÎNSCRISE ÎN LISTELE ELECTORALE (TURUL AL 2-LEA)]]</f>
        <v>2749</v>
      </c>
      <c r="S2560" s="54">
        <f>Data[[#This Row],[PERSOANE CARE AU PARTICIPAT LA VOT (TURUL 1)]]+Data[[#This Row],[PERSOANE CARE AU PARTICIPAT LA VOT  (TURUL AL 2-LEA)]]</f>
        <v>1415</v>
      </c>
      <c r="T2560" s="41">
        <f>Data[[#This Row],[TOTAL CHELTUIELI LEI]]/Data[[#This Row],[NUMĂRUL PERSOANELOR ÎNSCRISE ÎN LISTELE ELECTORALE]]</f>
        <v>8.9854492542742808</v>
      </c>
      <c r="U2560" s="41">
        <f>Data[[#This Row],[TOTAL CHELTUIELI EURO]]/Data[[#This Row],[NUMĂRUL PERSOANELOR ÎNSCRISE ÎN LISTELE ELECTORALE]]</f>
        <v>1.856459423209083</v>
      </c>
      <c r="V2560" s="41">
        <f>Data[[#This Row],[TOTAL CHELTUIELI LEI]]/Data[[#This Row],[NUMĂRUL PERSOANELOR CARE AU PARTICIPAT LA VOT]]</f>
        <v>17.456537102473497</v>
      </c>
      <c r="W2560" s="41">
        <f>Data[[#This Row],[TOTAL CHELTUIELI EURO]]/Data[[#This Row],[NUMĂRUL PERSOANELOR CARE AU PARTICIPAT LA VOT]]</f>
        <v>3.6066480243122045</v>
      </c>
      <c r="X2560" s="43">
        <v>4.8400999999999996</v>
      </c>
      <c r="Y2560" s="114" t="s">
        <v>2896</v>
      </c>
      <c r="Z2560" s="44">
        <v>8</v>
      </c>
      <c r="AA2560" s="115" t="s">
        <v>3107</v>
      </c>
      <c r="AB2560" s="44">
        <v>1</v>
      </c>
      <c r="AC2560" s="45"/>
    </row>
    <row r="2561" spans="1:29" x14ac:dyDescent="0.2">
      <c r="A2561" s="37">
        <v>2560</v>
      </c>
      <c r="B2561" s="38" t="s">
        <v>571</v>
      </c>
      <c r="C2561" s="39" t="s">
        <v>629</v>
      </c>
      <c r="D2561" s="40">
        <v>44101</v>
      </c>
      <c r="E2561" s="38">
        <v>1</v>
      </c>
      <c r="F2561" s="38"/>
      <c r="G2561" s="38" t="s">
        <v>2</v>
      </c>
      <c r="H2561" s="38" t="s">
        <v>2</v>
      </c>
      <c r="I2561" s="41">
        <v>0</v>
      </c>
      <c r="J2561" s="41">
        <v>15000</v>
      </c>
      <c r="K2561" s="41">
        <v>0</v>
      </c>
      <c r="L2561" s="41">
        <f>SUM(Data[[#This Row],[CHELTUIELI DE PERSONAL LEI]:[CHELTUIELI DE CAPITAL (ACTIVE NEFINANCIARE ) LEI]])</f>
        <v>15000</v>
      </c>
      <c r="M2561" s="41">
        <f>Data[[#This Row],[TOTAL CHELTUIELI LEI]]/Data[[#This Row],[CURS VALUTAR EURO BNR 22 07 2020]]</f>
        <v>3099.1095225305266</v>
      </c>
      <c r="N2561" s="49">
        <v>2528</v>
      </c>
      <c r="O2561" s="54"/>
      <c r="P2561" s="54">
        <v>1496</v>
      </c>
      <c r="Q2561" s="54"/>
      <c r="R2561" s="54">
        <f>Data[[#This Row],[PERSOANE ÎNSCRISE ÎN LISTELE ELECTORALE (TURUL 1)            ]]+Data[[#This Row],[PERSOANE ÎNSCRISE ÎN LISTELE ELECTORALE (TURUL AL 2-LEA)]]</f>
        <v>2528</v>
      </c>
      <c r="S2561" s="54">
        <f>Data[[#This Row],[PERSOANE CARE AU PARTICIPAT LA VOT (TURUL 1)]]+Data[[#This Row],[PERSOANE CARE AU PARTICIPAT LA VOT  (TURUL AL 2-LEA)]]</f>
        <v>1496</v>
      </c>
      <c r="T2561" s="41">
        <f>Data[[#This Row],[TOTAL CHELTUIELI LEI]]/Data[[#This Row],[NUMĂRUL PERSOANELOR ÎNSCRISE ÎN LISTELE ELECTORALE]]</f>
        <v>5.9335443037974684</v>
      </c>
      <c r="U2561" s="41">
        <f>Data[[#This Row],[TOTAL CHELTUIELI EURO]]/Data[[#This Row],[NUMĂRUL PERSOANELOR ÎNSCRISE ÎN LISTELE ELECTORALE]]</f>
        <v>1.2259135769503666</v>
      </c>
      <c r="V2561" s="41">
        <f>Data[[#This Row],[TOTAL CHELTUIELI LEI]]/Data[[#This Row],[NUMĂRUL PERSOANELOR CARE AU PARTICIPAT LA VOT]]</f>
        <v>10.026737967914439</v>
      </c>
      <c r="W2561" s="41">
        <f>Data[[#This Row],[TOTAL CHELTUIELI EURO]]/Data[[#This Row],[NUMĂRUL PERSOANELOR CARE AU PARTICIPAT LA VOT]]</f>
        <v>2.0715972744188011</v>
      </c>
      <c r="X2561" s="43">
        <v>4.8400999999999996</v>
      </c>
      <c r="Y2561" s="114" t="s">
        <v>2892</v>
      </c>
      <c r="Z2561" s="44">
        <v>5</v>
      </c>
      <c r="AA2561" s="115" t="s">
        <v>3107</v>
      </c>
      <c r="AB2561" s="44">
        <v>1</v>
      </c>
      <c r="AC2561" s="45"/>
    </row>
    <row r="2562" spans="1:29" x14ac:dyDescent="0.2">
      <c r="A2562" s="37">
        <v>2561</v>
      </c>
      <c r="B2562" s="38" t="s">
        <v>571</v>
      </c>
      <c r="C2562" s="39" t="s">
        <v>630</v>
      </c>
      <c r="D2562" s="40">
        <v>44101</v>
      </c>
      <c r="E2562" s="38">
        <v>1</v>
      </c>
      <c r="F2562" s="38"/>
      <c r="G2562" s="38" t="s">
        <v>2</v>
      </c>
      <c r="H2562" s="38" t="s">
        <v>2</v>
      </c>
      <c r="I2562" s="41">
        <v>0</v>
      </c>
      <c r="J2562" s="41">
        <v>13059</v>
      </c>
      <c r="K2562" s="41">
        <v>0</v>
      </c>
      <c r="L2562" s="41">
        <f>SUM(Data[[#This Row],[CHELTUIELI DE PERSONAL LEI]:[CHELTUIELI DE CAPITAL (ACTIVE NEFINANCIARE ) LEI]])</f>
        <v>13059</v>
      </c>
      <c r="M2562" s="41">
        <f>Data[[#This Row],[TOTAL CHELTUIELI LEI]]/Data[[#This Row],[CURS VALUTAR EURO BNR 22 07 2020]]</f>
        <v>2698.0847503150762</v>
      </c>
      <c r="N2562" s="49">
        <v>2874</v>
      </c>
      <c r="O2562" s="54"/>
      <c r="P2562" s="54">
        <v>1468</v>
      </c>
      <c r="Q2562" s="54"/>
      <c r="R2562" s="54">
        <f>Data[[#This Row],[PERSOANE ÎNSCRISE ÎN LISTELE ELECTORALE (TURUL 1)            ]]+Data[[#This Row],[PERSOANE ÎNSCRISE ÎN LISTELE ELECTORALE (TURUL AL 2-LEA)]]</f>
        <v>2874</v>
      </c>
      <c r="S2562" s="54">
        <f>Data[[#This Row],[PERSOANE CARE AU PARTICIPAT LA VOT (TURUL 1)]]+Data[[#This Row],[PERSOANE CARE AU PARTICIPAT LA VOT  (TURUL AL 2-LEA)]]</f>
        <v>1468</v>
      </c>
      <c r="T2562" s="41">
        <f>Data[[#This Row],[TOTAL CHELTUIELI LEI]]/Data[[#This Row],[NUMĂRUL PERSOANELOR ÎNSCRISE ÎN LISTELE ELECTORALE]]</f>
        <v>4.5438413361169099</v>
      </c>
      <c r="U2562" s="41">
        <f>Data[[#This Row],[TOTAL CHELTUIELI EURO]]/Data[[#This Row],[NUMĂRUL PERSOANELOR ÎNSCRISE ÎN LISTELE ELECTORALE]]</f>
        <v>0.93879079690851641</v>
      </c>
      <c r="V2562" s="41">
        <f>Data[[#This Row],[TOTAL CHELTUIELI LEI]]/Data[[#This Row],[NUMĂRUL PERSOANELOR CARE AU PARTICIPAT LA VOT]]</f>
        <v>8.895776566757494</v>
      </c>
      <c r="W2562" s="41">
        <f>Data[[#This Row],[TOTAL CHELTUIELI EURO]]/Data[[#This Row],[NUMĂRUL PERSOANELOR CARE AU PARTICIPAT LA VOT]]</f>
        <v>1.8379323912228041</v>
      </c>
      <c r="X2562" s="43">
        <v>4.8400999999999996</v>
      </c>
      <c r="Y2562" s="114" t="s">
        <v>2895</v>
      </c>
      <c r="Z2562" s="44">
        <v>4</v>
      </c>
      <c r="AA2562" s="115" t="s">
        <v>3105</v>
      </c>
      <c r="AB2562" s="44">
        <v>0</v>
      </c>
      <c r="AC2562" s="45"/>
    </row>
    <row r="2563" spans="1:29" x14ac:dyDescent="0.2">
      <c r="A2563" s="37">
        <v>2562</v>
      </c>
      <c r="B2563" s="38" t="s">
        <v>571</v>
      </c>
      <c r="C2563" s="39" t="s">
        <v>631</v>
      </c>
      <c r="D2563" s="40">
        <v>44101</v>
      </c>
      <c r="E2563" s="38">
        <v>1</v>
      </c>
      <c r="F2563" s="38"/>
      <c r="G2563" s="38" t="s">
        <v>2</v>
      </c>
      <c r="H2563" s="38" t="s">
        <v>2</v>
      </c>
      <c r="I2563" s="41">
        <v>5900</v>
      </c>
      <c r="J2563" s="41">
        <v>5190</v>
      </c>
      <c r="K2563" s="41">
        <v>0</v>
      </c>
      <c r="L2563" s="41">
        <f>SUM(Data[[#This Row],[CHELTUIELI DE PERSONAL LEI]:[CHELTUIELI DE CAPITAL (ACTIVE NEFINANCIARE ) LEI]])</f>
        <v>11090</v>
      </c>
      <c r="M2563" s="41">
        <f>Data[[#This Row],[TOTAL CHELTUIELI LEI]]/Data[[#This Row],[CURS VALUTAR EURO BNR 22 07 2020]]</f>
        <v>2291.2749736575693</v>
      </c>
      <c r="N2563" s="49">
        <v>4243</v>
      </c>
      <c r="O2563" s="54"/>
      <c r="P2563" s="54">
        <v>2226</v>
      </c>
      <c r="Q2563" s="54"/>
      <c r="R2563" s="54">
        <f>Data[[#This Row],[PERSOANE ÎNSCRISE ÎN LISTELE ELECTORALE (TURUL 1)            ]]+Data[[#This Row],[PERSOANE ÎNSCRISE ÎN LISTELE ELECTORALE (TURUL AL 2-LEA)]]</f>
        <v>4243</v>
      </c>
      <c r="S2563" s="54">
        <f>Data[[#This Row],[PERSOANE CARE AU PARTICIPAT LA VOT (TURUL 1)]]+Data[[#This Row],[PERSOANE CARE AU PARTICIPAT LA VOT  (TURUL AL 2-LEA)]]</f>
        <v>2226</v>
      </c>
      <c r="T2563" s="41">
        <f>Data[[#This Row],[TOTAL CHELTUIELI LEI]]/Data[[#This Row],[NUMĂRUL PERSOANELOR ÎNSCRISE ÎN LISTELE ELECTORALE]]</f>
        <v>2.6137167098750882</v>
      </c>
      <c r="U2563" s="41">
        <f>Data[[#This Row],[TOTAL CHELTUIELI EURO]]/Data[[#This Row],[NUMĂRUL PERSOANELOR ÎNSCRISE ÎN LISTELE ELECTORALE]]</f>
        <v>0.54001295631806956</v>
      </c>
      <c r="V2563" s="41">
        <f>Data[[#This Row],[TOTAL CHELTUIELI LEI]]/Data[[#This Row],[NUMĂRUL PERSOANELOR CARE AU PARTICIPAT LA VOT]]</f>
        <v>4.982030548068284</v>
      </c>
      <c r="W2563" s="41">
        <f>Data[[#This Row],[TOTAL CHELTUIELI EURO]]/Data[[#This Row],[NUMĂRUL PERSOANELOR CARE AU PARTICIPAT LA VOT]]</f>
        <v>1.0293238875370931</v>
      </c>
      <c r="X2563" s="43">
        <v>4.8400999999999996</v>
      </c>
      <c r="Y2563" s="114" t="s">
        <v>2891</v>
      </c>
      <c r="Z2563" s="44">
        <v>2</v>
      </c>
      <c r="AA2563" s="115" t="s">
        <v>3105</v>
      </c>
      <c r="AB2563" s="44">
        <v>0</v>
      </c>
      <c r="AC2563" s="45"/>
    </row>
    <row r="2564" spans="1:29" x14ac:dyDescent="0.2">
      <c r="A2564" s="37">
        <v>2563</v>
      </c>
      <c r="B2564" s="38" t="s">
        <v>571</v>
      </c>
      <c r="C2564" s="39" t="s">
        <v>632</v>
      </c>
      <c r="D2564" s="40">
        <v>44101</v>
      </c>
      <c r="E2564" s="38">
        <v>1</v>
      </c>
      <c r="F2564" s="38"/>
      <c r="G2564" s="38" t="s">
        <v>2</v>
      </c>
      <c r="H2564" s="38" t="s">
        <v>2</v>
      </c>
      <c r="I2564" s="41">
        <v>0</v>
      </c>
      <c r="J2564" s="41">
        <v>8058</v>
      </c>
      <c r="K2564" s="41">
        <v>0</v>
      </c>
      <c r="L2564" s="41">
        <f>SUM(Data[[#This Row],[CHELTUIELI DE PERSONAL LEI]:[CHELTUIELI DE CAPITAL (ACTIVE NEFINANCIARE ) LEI]])</f>
        <v>8058</v>
      </c>
      <c r="M2564" s="41">
        <f>Data[[#This Row],[TOTAL CHELTUIELI LEI]]/Data[[#This Row],[CURS VALUTAR EURO BNR 22 07 2020]]</f>
        <v>1664.8416355033987</v>
      </c>
      <c r="N2564" s="49">
        <v>2781</v>
      </c>
      <c r="O2564" s="54"/>
      <c r="P2564" s="54">
        <v>1582</v>
      </c>
      <c r="Q2564" s="54"/>
      <c r="R2564" s="54">
        <f>Data[[#This Row],[PERSOANE ÎNSCRISE ÎN LISTELE ELECTORALE (TURUL 1)            ]]+Data[[#This Row],[PERSOANE ÎNSCRISE ÎN LISTELE ELECTORALE (TURUL AL 2-LEA)]]</f>
        <v>2781</v>
      </c>
      <c r="S2564" s="54">
        <f>Data[[#This Row],[PERSOANE CARE AU PARTICIPAT LA VOT (TURUL 1)]]+Data[[#This Row],[PERSOANE CARE AU PARTICIPAT LA VOT  (TURUL AL 2-LEA)]]</f>
        <v>1582</v>
      </c>
      <c r="T2564" s="41">
        <f>Data[[#This Row],[TOTAL CHELTUIELI LEI]]/Data[[#This Row],[NUMĂRUL PERSOANELOR ÎNSCRISE ÎN LISTELE ELECTORALE]]</f>
        <v>2.8975188781014025</v>
      </c>
      <c r="U2564" s="41">
        <f>Data[[#This Row],[TOTAL CHELTUIELI EURO]]/Data[[#This Row],[NUMĂRUL PERSOANELOR ÎNSCRISE ÎN LISTELE ELECTORALE]]</f>
        <v>0.59864855645573489</v>
      </c>
      <c r="V2564" s="41">
        <f>Data[[#This Row],[TOTAL CHELTUIELI LEI]]/Data[[#This Row],[NUMĂRUL PERSOANELOR CARE AU PARTICIPAT LA VOT]]</f>
        <v>5.0935524652338815</v>
      </c>
      <c r="W2564" s="41">
        <f>Data[[#This Row],[TOTAL CHELTUIELI EURO]]/Data[[#This Row],[NUMĂRUL PERSOANELOR CARE AU PARTICIPAT LA VOT]]</f>
        <v>1.0523651299010106</v>
      </c>
      <c r="X2564" s="43">
        <v>4.8400999999999996</v>
      </c>
      <c r="Y2564" s="114" t="s">
        <v>2891</v>
      </c>
      <c r="Z2564" s="44">
        <v>2</v>
      </c>
      <c r="AA2564" s="115" t="s">
        <v>3105</v>
      </c>
      <c r="AB2564" s="44">
        <v>0</v>
      </c>
      <c r="AC2564" s="45"/>
    </row>
    <row r="2565" spans="1:29" x14ac:dyDescent="0.2">
      <c r="A2565" s="37">
        <v>2564</v>
      </c>
      <c r="B2565" s="38" t="s">
        <v>571</v>
      </c>
      <c r="C2565" s="39" t="s">
        <v>633</v>
      </c>
      <c r="D2565" s="40">
        <v>44101</v>
      </c>
      <c r="E2565" s="38">
        <v>1</v>
      </c>
      <c r="F2565" s="38"/>
      <c r="G2565" s="38" t="s">
        <v>2</v>
      </c>
      <c r="H2565" s="38" t="s">
        <v>2</v>
      </c>
      <c r="I2565" s="41">
        <v>4800</v>
      </c>
      <c r="J2565" s="41">
        <v>28800</v>
      </c>
      <c r="K2565" s="41">
        <v>0</v>
      </c>
      <c r="L2565" s="41">
        <f>SUM(Data[[#This Row],[CHELTUIELI DE PERSONAL LEI]:[CHELTUIELI DE CAPITAL (ACTIVE NEFINANCIARE ) LEI]])</f>
        <v>33600</v>
      </c>
      <c r="M2565" s="41">
        <f>Data[[#This Row],[TOTAL CHELTUIELI LEI]]/Data[[#This Row],[CURS VALUTAR EURO BNR 22 07 2020]]</f>
        <v>6942.0053304683797</v>
      </c>
      <c r="N2565" s="49">
        <v>1814</v>
      </c>
      <c r="O2565" s="54"/>
      <c r="P2565" s="54">
        <v>1253</v>
      </c>
      <c r="Q2565" s="54"/>
      <c r="R2565" s="54">
        <f>Data[[#This Row],[PERSOANE ÎNSCRISE ÎN LISTELE ELECTORALE (TURUL 1)            ]]+Data[[#This Row],[PERSOANE ÎNSCRISE ÎN LISTELE ELECTORALE (TURUL AL 2-LEA)]]</f>
        <v>1814</v>
      </c>
      <c r="S2565" s="54">
        <f>Data[[#This Row],[PERSOANE CARE AU PARTICIPAT LA VOT (TURUL 1)]]+Data[[#This Row],[PERSOANE CARE AU PARTICIPAT LA VOT  (TURUL AL 2-LEA)]]</f>
        <v>1253</v>
      </c>
      <c r="T2565" s="41">
        <f>Data[[#This Row],[TOTAL CHELTUIELI LEI]]/Data[[#This Row],[NUMĂRUL PERSOANELOR ÎNSCRISE ÎN LISTELE ELECTORALE]]</f>
        <v>18.522601984564499</v>
      </c>
      <c r="U2565" s="41">
        <f>Data[[#This Row],[TOTAL CHELTUIELI EURO]]/Data[[#This Row],[NUMĂRUL PERSOANELOR ÎNSCRISE ÎN LISTELE ELECTORALE]]</f>
        <v>3.8269048128271113</v>
      </c>
      <c r="V2565" s="41">
        <f>Data[[#This Row],[TOTAL CHELTUIELI LEI]]/Data[[#This Row],[NUMĂRUL PERSOANELOR CARE AU PARTICIPAT LA VOT]]</f>
        <v>26.815642458100559</v>
      </c>
      <c r="W2565" s="41">
        <f>Data[[#This Row],[TOTAL CHELTUIELI EURO]]/Data[[#This Row],[NUMĂRUL PERSOANELOR CARE AU PARTICIPAT LA VOT]]</f>
        <v>5.5403075263115564</v>
      </c>
      <c r="X2565" s="43">
        <v>4.8400999999999996</v>
      </c>
      <c r="Y2565" s="114" t="s">
        <v>2917</v>
      </c>
      <c r="Z2565" s="44">
        <v>18</v>
      </c>
      <c r="AA2565" s="115" t="s">
        <v>3106</v>
      </c>
      <c r="AB2565" s="44">
        <v>3</v>
      </c>
      <c r="AC2565" s="45"/>
    </row>
    <row r="2566" spans="1:29" x14ac:dyDescent="0.2">
      <c r="A2566" s="37">
        <v>2565</v>
      </c>
      <c r="B2566" s="38" t="s">
        <v>571</v>
      </c>
      <c r="C2566" s="39" t="s">
        <v>634</v>
      </c>
      <c r="D2566" s="40">
        <v>44101</v>
      </c>
      <c r="E2566" s="38">
        <v>1</v>
      </c>
      <c r="F2566" s="38"/>
      <c r="G2566" s="38" t="s">
        <v>2</v>
      </c>
      <c r="H2566" s="38" t="s">
        <v>2</v>
      </c>
      <c r="I2566" s="41">
        <v>0</v>
      </c>
      <c r="J2566" s="41">
        <v>7980</v>
      </c>
      <c r="K2566" s="41">
        <v>0</v>
      </c>
      <c r="L2566" s="41">
        <f>SUM(Data[[#This Row],[CHELTUIELI DE PERSONAL LEI]:[CHELTUIELI DE CAPITAL (ACTIVE NEFINANCIARE ) LEI]])</f>
        <v>7980</v>
      </c>
      <c r="M2566" s="41">
        <f>Data[[#This Row],[TOTAL CHELTUIELI LEI]]/Data[[#This Row],[CURS VALUTAR EURO BNR 22 07 2020]]</f>
        <v>1648.7262659862402</v>
      </c>
      <c r="N2566" s="49">
        <v>1544</v>
      </c>
      <c r="O2566" s="54"/>
      <c r="P2566" s="54">
        <v>702</v>
      </c>
      <c r="Q2566" s="54"/>
      <c r="R2566" s="54">
        <f>Data[[#This Row],[PERSOANE ÎNSCRISE ÎN LISTELE ELECTORALE (TURUL 1)            ]]+Data[[#This Row],[PERSOANE ÎNSCRISE ÎN LISTELE ELECTORALE (TURUL AL 2-LEA)]]</f>
        <v>1544</v>
      </c>
      <c r="S2566" s="54">
        <f>Data[[#This Row],[PERSOANE CARE AU PARTICIPAT LA VOT (TURUL 1)]]+Data[[#This Row],[PERSOANE CARE AU PARTICIPAT LA VOT  (TURUL AL 2-LEA)]]</f>
        <v>702</v>
      </c>
      <c r="T2566" s="41">
        <f>Data[[#This Row],[TOTAL CHELTUIELI LEI]]/Data[[#This Row],[NUMĂRUL PERSOANELOR ÎNSCRISE ÎN LISTELE ELECTORALE]]</f>
        <v>5.1683937823834194</v>
      </c>
      <c r="U2566" s="41">
        <f>Data[[#This Row],[TOTAL CHELTUIELI EURO]]/Data[[#This Row],[NUMĂRUL PERSOANELOR ÎNSCRISE ÎN LISTELE ELECTORALE]]</f>
        <v>1.0678278924781348</v>
      </c>
      <c r="V2566" s="41">
        <f>Data[[#This Row],[TOTAL CHELTUIELI LEI]]/Data[[#This Row],[NUMĂRUL PERSOANELOR CARE AU PARTICIPAT LA VOT]]</f>
        <v>11.367521367521368</v>
      </c>
      <c r="W2566" s="41">
        <f>Data[[#This Row],[TOTAL CHELTUIELI EURO]]/Data[[#This Row],[NUMĂRUL PERSOANELOR CARE AU PARTICIPAT LA VOT]]</f>
        <v>2.3486129145103134</v>
      </c>
      <c r="X2566" s="43">
        <v>4.8400999999999996</v>
      </c>
      <c r="Y2566" s="114" t="s">
        <v>2892</v>
      </c>
      <c r="Z2566" s="44">
        <v>5</v>
      </c>
      <c r="AA2566" s="115" t="s">
        <v>3107</v>
      </c>
      <c r="AB2566" s="44">
        <v>1</v>
      </c>
      <c r="AC2566" s="45"/>
    </row>
    <row r="2567" spans="1:29" x14ac:dyDescent="0.2">
      <c r="A2567" s="37">
        <v>2566</v>
      </c>
      <c r="B2567" s="38" t="s">
        <v>571</v>
      </c>
      <c r="C2567" s="39" t="s">
        <v>635</v>
      </c>
      <c r="D2567" s="40">
        <v>44101</v>
      </c>
      <c r="E2567" s="38">
        <v>1</v>
      </c>
      <c r="F2567" s="38"/>
      <c r="G2567" s="38" t="s">
        <v>2</v>
      </c>
      <c r="H2567" s="38" t="s">
        <v>2</v>
      </c>
      <c r="I2567" s="41">
        <v>1440</v>
      </c>
      <c r="J2567" s="41">
        <v>17464.87</v>
      </c>
      <c r="K2567" s="41">
        <v>0</v>
      </c>
      <c r="L2567" s="41">
        <f>SUM(Data[[#This Row],[CHELTUIELI DE PERSONAL LEI]:[CHELTUIELI DE CAPITAL (ACTIVE NEFINANCIARE ) LEI]])</f>
        <v>18904.87</v>
      </c>
      <c r="M2567" s="41">
        <f>Data[[#This Row],[TOTAL CHELTUIELI LEI]]/Data[[#This Row],[CURS VALUTAR EURO BNR 22 07 2020]]</f>
        <v>3905.8841759467782</v>
      </c>
      <c r="N2567" s="49">
        <v>2435</v>
      </c>
      <c r="O2567" s="54"/>
      <c r="P2567" s="54">
        <v>1297</v>
      </c>
      <c r="Q2567" s="54"/>
      <c r="R2567" s="54">
        <f>Data[[#This Row],[PERSOANE ÎNSCRISE ÎN LISTELE ELECTORALE (TURUL 1)            ]]+Data[[#This Row],[PERSOANE ÎNSCRISE ÎN LISTELE ELECTORALE (TURUL AL 2-LEA)]]</f>
        <v>2435</v>
      </c>
      <c r="S2567" s="54">
        <f>Data[[#This Row],[PERSOANE CARE AU PARTICIPAT LA VOT (TURUL 1)]]+Data[[#This Row],[PERSOANE CARE AU PARTICIPAT LA VOT  (TURUL AL 2-LEA)]]</f>
        <v>1297</v>
      </c>
      <c r="T2567" s="41">
        <f>Data[[#This Row],[TOTAL CHELTUIELI LEI]]/Data[[#This Row],[NUMĂRUL PERSOANELOR ÎNSCRISE ÎN LISTELE ELECTORALE]]</f>
        <v>7.7638069815195072</v>
      </c>
      <c r="U2567" s="41">
        <f>Data[[#This Row],[TOTAL CHELTUIELI EURO]]/Data[[#This Row],[NUMĂRUL PERSOANELOR ÎNSCRISE ÎN LISTELE ELECTORALE]]</f>
        <v>1.6040592098344058</v>
      </c>
      <c r="V2567" s="41">
        <f>Data[[#This Row],[TOTAL CHELTUIELI LEI]]/Data[[#This Row],[NUMĂRUL PERSOANELOR CARE AU PARTICIPAT LA VOT]]</f>
        <v>14.575844255975326</v>
      </c>
      <c r="W2567" s="41">
        <f>Data[[#This Row],[TOTAL CHELTUIELI EURO]]/Data[[#This Row],[NUMĂRUL PERSOANELOR CARE AU PARTICIPAT LA VOT]]</f>
        <v>3.0114758488410009</v>
      </c>
      <c r="X2567" s="43">
        <v>4.8400999999999996</v>
      </c>
      <c r="Y2567" s="114" t="s">
        <v>2886</v>
      </c>
      <c r="Z2567" s="44">
        <v>7</v>
      </c>
      <c r="AA2567" s="115" t="s">
        <v>3107</v>
      </c>
      <c r="AB2567" s="44">
        <v>1</v>
      </c>
      <c r="AC2567" s="45"/>
    </row>
    <row r="2568" spans="1:29" x14ac:dyDescent="0.2">
      <c r="A2568" s="37">
        <v>2567</v>
      </c>
      <c r="B2568" s="38" t="s">
        <v>571</v>
      </c>
      <c r="C2568" s="39" t="s">
        <v>636</v>
      </c>
      <c r="D2568" s="40">
        <v>44101</v>
      </c>
      <c r="E2568" s="38">
        <v>1</v>
      </c>
      <c r="F2568" s="38"/>
      <c r="G2568" s="38" t="s">
        <v>2</v>
      </c>
      <c r="H2568" s="38" t="s">
        <v>2</v>
      </c>
      <c r="I2568" s="41">
        <v>1800</v>
      </c>
      <c r="J2568" s="41">
        <v>7421</v>
      </c>
      <c r="K2568" s="41">
        <v>0</v>
      </c>
      <c r="L2568" s="41">
        <f>SUM(Data[[#This Row],[CHELTUIELI DE PERSONAL LEI]:[CHELTUIELI DE CAPITAL (ACTIVE NEFINANCIARE ) LEI]])</f>
        <v>9221</v>
      </c>
      <c r="M2568" s="41">
        <f>Data[[#This Row],[TOTAL CHELTUIELI LEI]]/Data[[#This Row],[CURS VALUTAR EURO BNR 22 07 2020]]</f>
        <v>1905.1259271502656</v>
      </c>
      <c r="N2568" s="49">
        <v>1565</v>
      </c>
      <c r="O2568" s="54"/>
      <c r="P2568" s="54">
        <v>784</v>
      </c>
      <c r="Q2568" s="54"/>
      <c r="R2568" s="54">
        <f>Data[[#This Row],[PERSOANE ÎNSCRISE ÎN LISTELE ELECTORALE (TURUL 1)            ]]+Data[[#This Row],[PERSOANE ÎNSCRISE ÎN LISTELE ELECTORALE (TURUL AL 2-LEA)]]</f>
        <v>1565</v>
      </c>
      <c r="S2568" s="54">
        <f>Data[[#This Row],[PERSOANE CARE AU PARTICIPAT LA VOT (TURUL 1)]]+Data[[#This Row],[PERSOANE CARE AU PARTICIPAT LA VOT  (TURUL AL 2-LEA)]]</f>
        <v>784</v>
      </c>
      <c r="T2568" s="41">
        <f>Data[[#This Row],[TOTAL CHELTUIELI LEI]]/Data[[#This Row],[NUMĂRUL PERSOANELOR ÎNSCRISE ÎN LISTELE ELECTORALE]]</f>
        <v>5.892012779552716</v>
      </c>
      <c r="U2568" s="41">
        <f>Data[[#This Row],[TOTAL CHELTUIELI EURO]]/Data[[#This Row],[NUMĂRUL PERSOANELOR ÎNSCRISE ÎN LISTELE ELECTORALE]]</f>
        <v>1.2173328607988918</v>
      </c>
      <c r="V2568" s="41">
        <f>Data[[#This Row],[TOTAL CHELTUIELI LEI]]/Data[[#This Row],[NUMĂRUL PERSOANELOR CARE AU PARTICIPAT LA VOT]]</f>
        <v>11.761479591836734</v>
      </c>
      <c r="W2568" s="41">
        <f>Data[[#This Row],[TOTAL CHELTUIELI EURO]]/Data[[#This Row],[NUMĂRUL PERSOANELOR CARE AU PARTICIPAT LA VOT]]</f>
        <v>2.4300075601406448</v>
      </c>
      <c r="X2568" s="43">
        <v>4.8400999999999996</v>
      </c>
      <c r="Y2568" s="114" t="s">
        <v>2892</v>
      </c>
      <c r="Z2568" s="44">
        <v>5</v>
      </c>
      <c r="AA2568" s="115" t="s">
        <v>3107</v>
      </c>
      <c r="AB2568" s="44">
        <v>1</v>
      </c>
      <c r="AC2568" s="45"/>
    </row>
    <row r="2569" spans="1:29" x14ac:dyDescent="0.2">
      <c r="A2569" s="37">
        <v>2568</v>
      </c>
      <c r="B2569" s="38" t="s">
        <v>571</v>
      </c>
      <c r="C2569" s="39" t="s">
        <v>177</v>
      </c>
      <c r="D2569" s="40">
        <v>44101</v>
      </c>
      <c r="E2569" s="38">
        <v>1</v>
      </c>
      <c r="F2569" s="38"/>
      <c r="G2569" s="38" t="s">
        <v>2</v>
      </c>
      <c r="H2569" s="38" t="s">
        <v>2</v>
      </c>
      <c r="I2569" s="41">
        <v>9300</v>
      </c>
      <c r="J2569" s="41">
        <v>3473</v>
      </c>
      <c r="K2569" s="41">
        <v>0</v>
      </c>
      <c r="L2569" s="41">
        <f>SUM(Data[[#This Row],[CHELTUIELI DE PERSONAL LEI]:[CHELTUIELI DE CAPITAL (ACTIVE NEFINANCIARE ) LEI]])</f>
        <v>12773</v>
      </c>
      <c r="M2569" s="41">
        <f>Data[[#This Row],[TOTAL CHELTUIELI LEI]]/Data[[#This Row],[CURS VALUTAR EURO BNR 22 07 2020]]</f>
        <v>2638.9950620854943</v>
      </c>
      <c r="N2569" s="49">
        <v>2582</v>
      </c>
      <c r="O2569" s="54"/>
      <c r="P2569" s="54">
        <v>1270</v>
      </c>
      <c r="Q2569" s="54"/>
      <c r="R2569" s="54">
        <f>Data[[#This Row],[PERSOANE ÎNSCRISE ÎN LISTELE ELECTORALE (TURUL 1)            ]]+Data[[#This Row],[PERSOANE ÎNSCRISE ÎN LISTELE ELECTORALE (TURUL AL 2-LEA)]]</f>
        <v>2582</v>
      </c>
      <c r="S2569" s="54">
        <f>Data[[#This Row],[PERSOANE CARE AU PARTICIPAT LA VOT (TURUL 1)]]+Data[[#This Row],[PERSOANE CARE AU PARTICIPAT LA VOT  (TURUL AL 2-LEA)]]</f>
        <v>1270</v>
      </c>
      <c r="T2569" s="41">
        <f>Data[[#This Row],[TOTAL CHELTUIELI LEI]]/Data[[#This Row],[NUMĂRUL PERSOANELOR ÎNSCRISE ÎN LISTELE ELECTORALE]]</f>
        <v>4.9469403563129353</v>
      </c>
      <c r="U2569" s="41">
        <f>Data[[#This Row],[TOTAL CHELTUIELI EURO]]/Data[[#This Row],[NUMĂRUL PERSOANELOR ÎNSCRISE ÎN LISTELE ELECTORALE]]</f>
        <v>1.0220739977093316</v>
      </c>
      <c r="V2569" s="41">
        <f>Data[[#This Row],[TOTAL CHELTUIELI LEI]]/Data[[#This Row],[NUMĂRUL PERSOANELOR CARE AU PARTICIPAT LA VOT]]</f>
        <v>10.05748031496063</v>
      </c>
      <c r="W2569" s="41">
        <f>Data[[#This Row],[TOTAL CHELTUIELI EURO]]/Data[[#This Row],[NUMĂRUL PERSOANELOR CARE AU PARTICIPAT LA VOT]]</f>
        <v>2.0779488677838538</v>
      </c>
      <c r="X2569" s="43">
        <v>4.8400999999999996</v>
      </c>
      <c r="Y2569" s="114" t="s">
        <v>2895</v>
      </c>
      <c r="Z2569" s="44">
        <v>4</v>
      </c>
      <c r="AA2569" s="115" t="s">
        <v>3107</v>
      </c>
      <c r="AB2569" s="44">
        <v>1</v>
      </c>
      <c r="AC2569" s="45"/>
    </row>
    <row r="2570" spans="1:29" x14ac:dyDescent="0.2">
      <c r="A2570" s="37">
        <v>2569</v>
      </c>
      <c r="B2570" s="38" t="s">
        <v>571</v>
      </c>
      <c r="C2570" s="39" t="s">
        <v>637</v>
      </c>
      <c r="D2570" s="40">
        <v>44101</v>
      </c>
      <c r="E2570" s="38">
        <v>1</v>
      </c>
      <c r="F2570" s="38"/>
      <c r="G2570" s="38" t="s">
        <v>2</v>
      </c>
      <c r="H2570" s="38" t="s">
        <v>2</v>
      </c>
      <c r="I2570" s="41">
        <v>6000</v>
      </c>
      <c r="J2570" s="41">
        <v>6500</v>
      </c>
      <c r="K2570" s="41">
        <v>0</v>
      </c>
      <c r="L2570" s="41">
        <f>SUM(Data[[#This Row],[CHELTUIELI DE PERSONAL LEI]:[CHELTUIELI DE CAPITAL (ACTIVE NEFINANCIARE ) LEI]])</f>
        <v>12500</v>
      </c>
      <c r="M2570" s="41">
        <f>Data[[#This Row],[TOTAL CHELTUIELI LEI]]/Data[[#This Row],[CURS VALUTAR EURO BNR 22 07 2020]]</f>
        <v>2582.5912687754389</v>
      </c>
      <c r="N2570" s="49">
        <v>3063</v>
      </c>
      <c r="O2570" s="54"/>
      <c r="P2570" s="54">
        <v>1537</v>
      </c>
      <c r="Q2570" s="54"/>
      <c r="R2570" s="54">
        <f>Data[[#This Row],[PERSOANE ÎNSCRISE ÎN LISTELE ELECTORALE (TURUL 1)            ]]+Data[[#This Row],[PERSOANE ÎNSCRISE ÎN LISTELE ELECTORALE (TURUL AL 2-LEA)]]</f>
        <v>3063</v>
      </c>
      <c r="S2570" s="54">
        <f>Data[[#This Row],[PERSOANE CARE AU PARTICIPAT LA VOT (TURUL 1)]]+Data[[#This Row],[PERSOANE CARE AU PARTICIPAT LA VOT  (TURUL AL 2-LEA)]]</f>
        <v>1537</v>
      </c>
      <c r="T2570" s="41">
        <f>Data[[#This Row],[TOTAL CHELTUIELI LEI]]/Data[[#This Row],[NUMĂRUL PERSOANELOR ÎNSCRISE ÎN LISTELE ELECTORALE]]</f>
        <v>4.0809663728370875</v>
      </c>
      <c r="U2570" s="41">
        <f>Data[[#This Row],[TOTAL CHELTUIELI EURO]]/Data[[#This Row],[NUMĂRUL PERSOANELOR ÎNSCRISE ÎN LISTELE ELECTORALE]]</f>
        <v>0.8431574498124188</v>
      </c>
      <c r="V2570" s="41">
        <f>Data[[#This Row],[TOTAL CHELTUIELI LEI]]/Data[[#This Row],[NUMĂRUL PERSOANELOR CARE AU PARTICIPAT LA VOT]]</f>
        <v>8.1327260897852955</v>
      </c>
      <c r="W2570" s="41">
        <f>Data[[#This Row],[TOTAL CHELTUIELI EURO]]/Data[[#This Row],[NUMĂRUL PERSOANELOR CARE AU PARTICIPAT LA VOT]]</f>
        <v>1.6802805912657377</v>
      </c>
      <c r="X2570" s="43">
        <v>4.8400999999999996</v>
      </c>
      <c r="Y2570" s="114" t="s">
        <v>2895</v>
      </c>
      <c r="Z2570" s="44">
        <v>4</v>
      </c>
      <c r="AA2570" s="115" t="s">
        <v>3105</v>
      </c>
      <c r="AB2570" s="44">
        <v>0</v>
      </c>
      <c r="AC2570" s="45"/>
    </row>
    <row r="2571" spans="1:29" x14ac:dyDescent="0.2">
      <c r="A2571" s="37">
        <v>2570</v>
      </c>
      <c r="B2571" s="38" t="s">
        <v>571</v>
      </c>
      <c r="C2571" s="39" t="s">
        <v>346</v>
      </c>
      <c r="D2571" s="40">
        <v>44101</v>
      </c>
      <c r="E2571" s="38">
        <v>1</v>
      </c>
      <c r="F2571" s="38"/>
      <c r="G2571" s="38" t="s">
        <v>2</v>
      </c>
      <c r="H2571" s="38" t="s">
        <v>2</v>
      </c>
      <c r="I2571" s="41">
        <v>4115</v>
      </c>
      <c r="J2571" s="41">
        <v>0</v>
      </c>
      <c r="K2571" s="41">
        <v>0</v>
      </c>
      <c r="L2571" s="41">
        <f>SUM(Data[[#This Row],[CHELTUIELI DE PERSONAL LEI]:[CHELTUIELI DE CAPITAL (ACTIVE NEFINANCIARE ) LEI]])</f>
        <v>4115</v>
      </c>
      <c r="M2571" s="41">
        <f>Data[[#This Row],[TOTAL CHELTUIELI LEI]]/Data[[#This Row],[CURS VALUTAR EURO BNR 22 07 2020]]</f>
        <v>850.18904568087441</v>
      </c>
      <c r="N2571" s="49">
        <v>4288</v>
      </c>
      <c r="O2571" s="54"/>
      <c r="P2571" s="54">
        <v>1611</v>
      </c>
      <c r="Q2571" s="54"/>
      <c r="R2571" s="54">
        <f>Data[[#This Row],[PERSOANE ÎNSCRISE ÎN LISTELE ELECTORALE (TURUL 1)            ]]+Data[[#This Row],[PERSOANE ÎNSCRISE ÎN LISTELE ELECTORALE (TURUL AL 2-LEA)]]</f>
        <v>4288</v>
      </c>
      <c r="S2571" s="54">
        <f>Data[[#This Row],[PERSOANE CARE AU PARTICIPAT LA VOT (TURUL 1)]]+Data[[#This Row],[PERSOANE CARE AU PARTICIPAT LA VOT  (TURUL AL 2-LEA)]]</f>
        <v>1611</v>
      </c>
      <c r="T2571" s="41">
        <f>Data[[#This Row],[TOTAL CHELTUIELI LEI]]/Data[[#This Row],[NUMĂRUL PERSOANELOR ÎNSCRISE ÎN LISTELE ELECTORALE]]</f>
        <v>0.95965485074626866</v>
      </c>
      <c r="U2571" s="41">
        <f>Data[[#This Row],[TOTAL CHELTUIELI EURO]]/Data[[#This Row],[NUMĂRUL PERSOANELOR ÎNSCRISE ÎN LISTELE ELECTORALE]]</f>
        <v>0.19827169908602482</v>
      </c>
      <c r="V2571" s="41">
        <f>Data[[#This Row],[TOTAL CHELTUIELI LEI]]/Data[[#This Row],[NUMĂRUL PERSOANELOR CARE AU PARTICIPAT LA VOT]]</f>
        <v>2.5543140906269399</v>
      </c>
      <c r="W2571" s="41">
        <f>Data[[#This Row],[TOTAL CHELTUIELI EURO]]/Data[[#This Row],[NUMĂRUL PERSOANELOR CARE AU PARTICIPAT LA VOT]]</f>
        <v>0.52773994145305669</v>
      </c>
      <c r="X2571" s="43">
        <v>4.8400999999999996</v>
      </c>
      <c r="Y2571" s="114" t="s">
        <v>2890</v>
      </c>
      <c r="Z2571" s="44">
        <v>0</v>
      </c>
      <c r="AA2571" s="115" t="s">
        <v>3105</v>
      </c>
      <c r="AB2571" s="44">
        <v>0</v>
      </c>
      <c r="AC2571" s="45"/>
    </row>
    <row r="2572" spans="1:29" x14ac:dyDescent="0.2">
      <c r="A2572" s="37">
        <v>2571</v>
      </c>
      <c r="B2572" s="38" t="s">
        <v>571</v>
      </c>
      <c r="C2572" s="39" t="s">
        <v>638</v>
      </c>
      <c r="D2572" s="40">
        <v>44101</v>
      </c>
      <c r="E2572" s="38">
        <v>1</v>
      </c>
      <c r="F2572" s="38"/>
      <c r="G2572" s="38" t="s">
        <v>2</v>
      </c>
      <c r="H2572" s="38" t="s">
        <v>2</v>
      </c>
      <c r="I2572" s="41">
        <v>1800</v>
      </c>
      <c r="J2572" s="41">
        <v>2000</v>
      </c>
      <c r="K2572" s="41">
        <v>0</v>
      </c>
      <c r="L2572" s="41">
        <f>SUM(Data[[#This Row],[CHELTUIELI DE PERSONAL LEI]:[CHELTUIELI DE CAPITAL (ACTIVE NEFINANCIARE ) LEI]])</f>
        <v>3800</v>
      </c>
      <c r="M2572" s="41">
        <f>Data[[#This Row],[TOTAL CHELTUIELI LEI]]/Data[[#This Row],[CURS VALUTAR EURO BNR 22 07 2020]]</f>
        <v>785.10774570773333</v>
      </c>
      <c r="N2572" s="49">
        <v>2408</v>
      </c>
      <c r="O2572" s="54"/>
      <c r="P2572" s="54">
        <v>1304</v>
      </c>
      <c r="Q2572" s="54"/>
      <c r="R2572" s="54">
        <f>Data[[#This Row],[PERSOANE ÎNSCRISE ÎN LISTELE ELECTORALE (TURUL 1)            ]]+Data[[#This Row],[PERSOANE ÎNSCRISE ÎN LISTELE ELECTORALE (TURUL AL 2-LEA)]]</f>
        <v>2408</v>
      </c>
      <c r="S2572" s="54">
        <f>Data[[#This Row],[PERSOANE CARE AU PARTICIPAT LA VOT (TURUL 1)]]+Data[[#This Row],[PERSOANE CARE AU PARTICIPAT LA VOT  (TURUL AL 2-LEA)]]</f>
        <v>1304</v>
      </c>
      <c r="T2572" s="41">
        <f>Data[[#This Row],[TOTAL CHELTUIELI LEI]]/Data[[#This Row],[NUMĂRUL PERSOANELOR ÎNSCRISE ÎN LISTELE ELECTORALE]]</f>
        <v>1.5780730897009967</v>
      </c>
      <c r="U2572" s="41">
        <f>Data[[#This Row],[TOTAL CHELTUIELI EURO]]/Data[[#This Row],[NUMĂRUL PERSOANELOR ÎNSCRISE ÎN LISTELE ELECTORALE]]</f>
        <v>0.32604142263610186</v>
      </c>
      <c r="V2572" s="41">
        <f>Data[[#This Row],[TOTAL CHELTUIELI LEI]]/Data[[#This Row],[NUMĂRUL PERSOANELOR CARE AU PARTICIPAT LA VOT]]</f>
        <v>2.9141104294478528</v>
      </c>
      <c r="W2572" s="41">
        <f>Data[[#This Row],[TOTAL CHELTUIELI EURO]]/Data[[#This Row],[NUMĂRUL PERSOANELOR CARE AU PARTICIPAT LA VOT]]</f>
        <v>0.60207649210715741</v>
      </c>
      <c r="X2572" s="43">
        <v>4.8400999999999996</v>
      </c>
      <c r="Y2572" s="114" t="s">
        <v>2894</v>
      </c>
      <c r="Z2572" s="44">
        <v>1</v>
      </c>
      <c r="AA2572" s="115" t="s">
        <v>3105</v>
      </c>
      <c r="AB2572" s="44">
        <v>0</v>
      </c>
      <c r="AC2572" s="45"/>
    </row>
    <row r="2573" spans="1:29" x14ac:dyDescent="0.2">
      <c r="A2573" s="37">
        <v>2572</v>
      </c>
      <c r="B2573" s="38" t="s">
        <v>571</v>
      </c>
      <c r="C2573" s="39" t="s">
        <v>639</v>
      </c>
      <c r="D2573" s="40">
        <v>44101</v>
      </c>
      <c r="E2573" s="38">
        <v>1</v>
      </c>
      <c r="F2573" s="38"/>
      <c r="G2573" s="38" t="s">
        <v>2</v>
      </c>
      <c r="H2573" s="38" t="s">
        <v>2</v>
      </c>
      <c r="I2573" s="41">
        <v>7200</v>
      </c>
      <c r="J2573" s="41">
        <v>16210</v>
      </c>
      <c r="K2573" s="41">
        <v>0</v>
      </c>
      <c r="L2573" s="41">
        <f>SUM(Data[[#This Row],[CHELTUIELI DE PERSONAL LEI]:[CHELTUIELI DE CAPITAL (ACTIVE NEFINANCIARE ) LEI]])</f>
        <v>23410</v>
      </c>
      <c r="M2573" s="41">
        <f>Data[[#This Row],[TOTAL CHELTUIELI LEI]]/Data[[#This Row],[CURS VALUTAR EURO BNR 22 07 2020]]</f>
        <v>4836.6769281626421</v>
      </c>
      <c r="N2573" s="49">
        <v>1349</v>
      </c>
      <c r="O2573" s="54"/>
      <c r="P2573" s="54">
        <v>836</v>
      </c>
      <c r="Q2573" s="54"/>
      <c r="R2573" s="54">
        <f>Data[[#This Row],[PERSOANE ÎNSCRISE ÎN LISTELE ELECTORALE (TURUL 1)            ]]+Data[[#This Row],[PERSOANE ÎNSCRISE ÎN LISTELE ELECTORALE (TURUL AL 2-LEA)]]</f>
        <v>1349</v>
      </c>
      <c r="S2573" s="54">
        <f>Data[[#This Row],[PERSOANE CARE AU PARTICIPAT LA VOT (TURUL 1)]]+Data[[#This Row],[PERSOANE CARE AU PARTICIPAT LA VOT  (TURUL AL 2-LEA)]]</f>
        <v>836</v>
      </c>
      <c r="T2573" s="41">
        <f>Data[[#This Row],[TOTAL CHELTUIELI LEI]]/Data[[#This Row],[NUMĂRUL PERSOANELOR ÎNSCRISE ÎN LISTELE ELECTORALE]]</f>
        <v>17.353595255744995</v>
      </c>
      <c r="U2573" s="41">
        <f>Data[[#This Row],[TOTAL CHELTUIELI EURO]]/Data[[#This Row],[NUMĂRUL PERSOANELOR ÎNSCRISE ÎN LISTELE ELECTORALE]]</f>
        <v>3.5853794871479927</v>
      </c>
      <c r="V2573" s="41">
        <f>Data[[#This Row],[TOTAL CHELTUIELI LEI]]/Data[[#This Row],[NUMĂRUL PERSOANELOR CARE AU PARTICIPAT LA VOT]]</f>
        <v>28.002392344497608</v>
      </c>
      <c r="W2573" s="41">
        <f>Data[[#This Row],[TOTAL CHELTUIELI EURO]]/Data[[#This Row],[NUMĂRUL PERSOANELOR CARE AU PARTICIPAT LA VOT]]</f>
        <v>5.7854987178978972</v>
      </c>
      <c r="X2573" s="43">
        <v>4.8400999999999996</v>
      </c>
      <c r="Y2573" s="114" t="s">
        <v>2907</v>
      </c>
      <c r="Z2573" s="44">
        <v>17</v>
      </c>
      <c r="AA2573" s="115" t="s">
        <v>3106</v>
      </c>
      <c r="AB2573" s="44">
        <v>3</v>
      </c>
      <c r="AC2573" s="45"/>
    </row>
    <row r="2574" spans="1:29" x14ac:dyDescent="0.2">
      <c r="A2574" s="37">
        <v>2573</v>
      </c>
      <c r="B2574" s="38" t="s">
        <v>571</v>
      </c>
      <c r="C2574" s="39" t="s">
        <v>640</v>
      </c>
      <c r="D2574" s="40">
        <v>44101</v>
      </c>
      <c r="E2574" s="38">
        <v>1</v>
      </c>
      <c r="F2574" s="38"/>
      <c r="G2574" s="38" t="s">
        <v>2</v>
      </c>
      <c r="H2574" s="38" t="s">
        <v>2</v>
      </c>
      <c r="I2574" s="41">
        <v>6500</v>
      </c>
      <c r="J2574" s="41">
        <v>6055.61</v>
      </c>
      <c r="K2574" s="41">
        <v>0</v>
      </c>
      <c r="L2574" s="41">
        <f>SUM(Data[[#This Row],[CHELTUIELI DE PERSONAL LEI]:[CHELTUIELI DE CAPITAL (ACTIVE NEFINANCIARE ) LEI]])</f>
        <v>12555.61</v>
      </c>
      <c r="M2574" s="41">
        <f>Data[[#This Row],[TOTAL CHELTUIELI LEI]]/Data[[#This Row],[CURS VALUTAR EURO BNR 22 07 2020]]</f>
        <v>2594.0807008119668</v>
      </c>
      <c r="N2574" s="49">
        <v>3125</v>
      </c>
      <c r="O2574" s="54"/>
      <c r="P2574" s="54">
        <v>1592</v>
      </c>
      <c r="Q2574" s="54"/>
      <c r="R2574" s="54">
        <f>Data[[#This Row],[PERSOANE ÎNSCRISE ÎN LISTELE ELECTORALE (TURUL 1)            ]]+Data[[#This Row],[PERSOANE ÎNSCRISE ÎN LISTELE ELECTORALE (TURUL AL 2-LEA)]]</f>
        <v>3125</v>
      </c>
      <c r="S2574" s="54">
        <f>Data[[#This Row],[PERSOANE CARE AU PARTICIPAT LA VOT (TURUL 1)]]+Data[[#This Row],[PERSOANE CARE AU PARTICIPAT LA VOT  (TURUL AL 2-LEA)]]</f>
        <v>1592</v>
      </c>
      <c r="T2574" s="41">
        <f>Data[[#This Row],[TOTAL CHELTUIELI LEI]]/Data[[#This Row],[NUMĂRUL PERSOANELOR ÎNSCRISE ÎN LISTELE ELECTORALE]]</f>
        <v>4.0177952000000001</v>
      </c>
      <c r="U2574" s="41">
        <f>Data[[#This Row],[TOTAL CHELTUIELI EURO]]/Data[[#This Row],[NUMĂRUL PERSOANELOR ÎNSCRISE ÎN LISTELE ELECTORALE]]</f>
        <v>0.83010582425982937</v>
      </c>
      <c r="V2574" s="41">
        <f>Data[[#This Row],[TOTAL CHELTUIELI LEI]]/Data[[#This Row],[NUMĂRUL PERSOANELOR CARE AU PARTICIPAT LA VOT]]</f>
        <v>7.8866896984924626</v>
      </c>
      <c r="W2574" s="41">
        <f>Data[[#This Row],[TOTAL CHELTUIELI EURO]]/Data[[#This Row],[NUMĂRUL PERSOANELOR CARE AU PARTICIPAT LA VOT]]</f>
        <v>1.6294476763894263</v>
      </c>
      <c r="X2574" s="43">
        <v>4.8400999999999996</v>
      </c>
      <c r="Y2574" s="114" t="s">
        <v>2895</v>
      </c>
      <c r="Z2574" s="44">
        <v>4</v>
      </c>
      <c r="AA2574" s="115" t="s">
        <v>3105</v>
      </c>
      <c r="AB2574" s="44">
        <v>0</v>
      </c>
      <c r="AC2574" s="45"/>
    </row>
    <row r="2575" spans="1:29" x14ac:dyDescent="0.2">
      <c r="A2575" s="37">
        <v>2574</v>
      </c>
      <c r="B2575" s="38" t="s">
        <v>571</v>
      </c>
      <c r="C2575" s="39" t="s">
        <v>189</v>
      </c>
      <c r="D2575" s="40">
        <v>44101</v>
      </c>
      <c r="E2575" s="38">
        <v>1</v>
      </c>
      <c r="F2575" s="38"/>
      <c r="G2575" s="38" t="s">
        <v>2</v>
      </c>
      <c r="H2575" s="38" t="s">
        <v>2</v>
      </c>
      <c r="I2575" s="41">
        <v>4631</v>
      </c>
      <c r="J2575" s="41">
        <v>2132</v>
      </c>
      <c r="K2575" s="41">
        <v>0</v>
      </c>
      <c r="L2575" s="41">
        <f>SUM(Data[[#This Row],[CHELTUIELI DE PERSONAL LEI]:[CHELTUIELI DE CAPITAL (ACTIVE NEFINANCIARE ) LEI]])</f>
        <v>6763</v>
      </c>
      <c r="M2575" s="41">
        <f>Data[[#This Row],[TOTAL CHELTUIELI LEI]]/Data[[#This Row],[CURS VALUTAR EURO BNR 22 07 2020]]</f>
        <v>1397.2851800582634</v>
      </c>
      <c r="N2575" s="49">
        <v>2751</v>
      </c>
      <c r="O2575" s="54"/>
      <c r="P2575" s="54">
        <v>1620</v>
      </c>
      <c r="Q2575" s="54"/>
      <c r="R2575" s="54">
        <f>Data[[#This Row],[PERSOANE ÎNSCRISE ÎN LISTELE ELECTORALE (TURUL 1)            ]]+Data[[#This Row],[PERSOANE ÎNSCRISE ÎN LISTELE ELECTORALE (TURUL AL 2-LEA)]]</f>
        <v>2751</v>
      </c>
      <c r="S2575" s="54">
        <f>Data[[#This Row],[PERSOANE CARE AU PARTICIPAT LA VOT (TURUL 1)]]+Data[[#This Row],[PERSOANE CARE AU PARTICIPAT LA VOT  (TURUL AL 2-LEA)]]</f>
        <v>1620</v>
      </c>
      <c r="T2575" s="41">
        <f>Data[[#This Row],[TOTAL CHELTUIELI LEI]]/Data[[#This Row],[NUMĂRUL PERSOANELOR ÎNSCRISE ÎN LISTELE ELECTORALE]]</f>
        <v>2.4583787713558705</v>
      </c>
      <c r="U2575" s="41">
        <f>Data[[#This Row],[TOTAL CHELTUIELI EURO]]/Data[[#This Row],[NUMĂRUL PERSOANELOR ÎNSCRISE ÎN LISTELE ELECTORALE]]</f>
        <v>0.50791900401972501</v>
      </c>
      <c r="V2575" s="41">
        <f>Data[[#This Row],[TOTAL CHELTUIELI LEI]]/Data[[#This Row],[NUMĂRUL PERSOANELOR CARE AU PARTICIPAT LA VOT]]</f>
        <v>4.1746913580246909</v>
      </c>
      <c r="W2575" s="41">
        <f>Data[[#This Row],[TOTAL CHELTUIELI EURO]]/Data[[#This Row],[NUMĂRUL PERSOANELOR CARE AU PARTICIPAT LA VOT]]</f>
        <v>0.86252171608534778</v>
      </c>
      <c r="X2575" s="43">
        <v>4.8400999999999996</v>
      </c>
      <c r="Y2575" s="114" t="s">
        <v>2891</v>
      </c>
      <c r="Z2575" s="44">
        <v>2</v>
      </c>
      <c r="AA2575" s="115" t="s">
        <v>3105</v>
      </c>
      <c r="AB2575" s="44">
        <v>0</v>
      </c>
      <c r="AC2575" s="45"/>
    </row>
    <row r="2576" spans="1:29" x14ac:dyDescent="0.2">
      <c r="A2576" s="37">
        <v>2575</v>
      </c>
      <c r="B2576" s="38" t="s">
        <v>571</v>
      </c>
      <c r="C2576" s="39" t="s">
        <v>641</v>
      </c>
      <c r="D2576" s="40">
        <v>44101</v>
      </c>
      <c r="E2576" s="38">
        <v>1</v>
      </c>
      <c r="F2576" s="38"/>
      <c r="G2576" s="38" t="s">
        <v>2</v>
      </c>
      <c r="H2576" s="38" t="s">
        <v>2</v>
      </c>
      <c r="I2576" s="41">
        <v>4900</v>
      </c>
      <c r="J2576" s="41">
        <v>3316</v>
      </c>
      <c r="K2576" s="41">
        <v>0</v>
      </c>
      <c r="L2576" s="41">
        <f>SUM(Data[[#This Row],[CHELTUIELI DE PERSONAL LEI]:[CHELTUIELI DE CAPITAL (ACTIVE NEFINANCIARE ) LEI]])</f>
        <v>8216</v>
      </c>
      <c r="M2576" s="41">
        <f>Data[[#This Row],[TOTAL CHELTUIELI LEI]]/Data[[#This Row],[CURS VALUTAR EURO BNR 22 07 2020]]</f>
        <v>1697.4855891407203</v>
      </c>
      <c r="N2576" s="49">
        <v>1760</v>
      </c>
      <c r="O2576" s="54"/>
      <c r="P2576" s="54">
        <v>1050</v>
      </c>
      <c r="Q2576" s="54"/>
      <c r="R2576" s="54">
        <f>Data[[#This Row],[PERSOANE ÎNSCRISE ÎN LISTELE ELECTORALE (TURUL 1)            ]]+Data[[#This Row],[PERSOANE ÎNSCRISE ÎN LISTELE ELECTORALE (TURUL AL 2-LEA)]]</f>
        <v>1760</v>
      </c>
      <c r="S2576" s="54">
        <f>Data[[#This Row],[PERSOANE CARE AU PARTICIPAT LA VOT (TURUL 1)]]+Data[[#This Row],[PERSOANE CARE AU PARTICIPAT LA VOT  (TURUL AL 2-LEA)]]</f>
        <v>1050</v>
      </c>
      <c r="T2576" s="41">
        <f>Data[[#This Row],[TOTAL CHELTUIELI LEI]]/Data[[#This Row],[NUMĂRUL PERSOANELOR ÎNSCRISE ÎN LISTELE ELECTORALE]]</f>
        <v>4.668181818181818</v>
      </c>
      <c r="U2576" s="41">
        <f>Data[[#This Row],[TOTAL CHELTUIELI EURO]]/Data[[#This Row],[NUMĂRUL PERSOANELOR ÎNSCRISE ÎN LISTELE ELECTORALE]]</f>
        <v>0.96448044837540925</v>
      </c>
      <c r="V2576" s="41">
        <f>Data[[#This Row],[TOTAL CHELTUIELI LEI]]/Data[[#This Row],[NUMĂRUL PERSOANELOR CARE AU PARTICIPAT LA VOT]]</f>
        <v>7.824761904761905</v>
      </c>
      <c r="W2576" s="41">
        <f>Data[[#This Row],[TOTAL CHELTUIELI EURO]]/Data[[#This Row],[NUMĂRUL PERSOANELOR CARE AU PARTICIPAT LA VOT]]</f>
        <v>1.6166529420387812</v>
      </c>
      <c r="X2576" s="43">
        <v>4.8400999999999996</v>
      </c>
      <c r="Y2576" s="114" t="s">
        <v>2895</v>
      </c>
      <c r="Z2576" s="44">
        <v>4</v>
      </c>
      <c r="AA2576" s="115" t="s">
        <v>3105</v>
      </c>
      <c r="AB2576" s="44">
        <v>0</v>
      </c>
      <c r="AC2576" s="45"/>
    </row>
    <row r="2577" spans="1:29" x14ac:dyDescent="0.2">
      <c r="A2577" s="37">
        <v>2576</v>
      </c>
      <c r="B2577" s="38" t="s">
        <v>571</v>
      </c>
      <c r="C2577" s="39" t="s">
        <v>642</v>
      </c>
      <c r="D2577" s="40">
        <v>44101</v>
      </c>
      <c r="E2577" s="38">
        <v>1</v>
      </c>
      <c r="F2577" s="38"/>
      <c r="G2577" s="38" t="s">
        <v>2</v>
      </c>
      <c r="H2577" s="38" t="s">
        <v>2</v>
      </c>
      <c r="I2577" s="41">
        <v>10095</v>
      </c>
      <c r="J2577" s="41">
        <v>1650</v>
      </c>
      <c r="K2577" s="41">
        <v>0</v>
      </c>
      <c r="L2577" s="41">
        <f>SUM(Data[[#This Row],[CHELTUIELI DE PERSONAL LEI]:[CHELTUIELI DE CAPITAL (ACTIVE NEFINANCIARE ) LEI]])</f>
        <v>11745</v>
      </c>
      <c r="M2577" s="41">
        <f>Data[[#This Row],[TOTAL CHELTUIELI LEI]]/Data[[#This Row],[CURS VALUTAR EURO BNR 22 07 2020]]</f>
        <v>2426.6027561414021</v>
      </c>
      <c r="N2577" s="49">
        <v>1464</v>
      </c>
      <c r="O2577" s="54"/>
      <c r="P2577" s="54">
        <v>730</v>
      </c>
      <c r="Q2577" s="54"/>
      <c r="R2577" s="54">
        <f>Data[[#This Row],[PERSOANE ÎNSCRISE ÎN LISTELE ELECTORALE (TURUL 1)            ]]+Data[[#This Row],[PERSOANE ÎNSCRISE ÎN LISTELE ELECTORALE (TURUL AL 2-LEA)]]</f>
        <v>1464</v>
      </c>
      <c r="S2577" s="54">
        <f>Data[[#This Row],[PERSOANE CARE AU PARTICIPAT LA VOT (TURUL 1)]]+Data[[#This Row],[PERSOANE CARE AU PARTICIPAT LA VOT  (TURUL AL 2-LEA)]]</f>
        <v>730</v>
      </c>
      <c r="T2577" s="41">
        <f>Data[[#This Row],[TOTAL CHELTUIELI LEI]]/Data[[#This Row],[NUMĂRUL PERSOANELOR ÎNSCRISE ÎN LISTELE ELECTORALE]]</f>
        <v>8.0225409836065573</v>
      </c>
      <c r="U2577" s="41">
        <f>Data[[#This Row],[TOTAL CHELTUIELI EURO]]/Data[[#This Row],[NUMĂRUL PERSOANELOR ÎNSCRISE ÎN LISTELE ELECTORALE]]</f>
        <v>1.6575155438124332</v>
      </c>
      <c r="V2577" s="41">
        <f>Data[[#This Row],[TOTAL CHELTUIELI LEI]]/Data[[#This Row],[NUMĂRUL PERSOANELOR CARE AU PARTICIPAT LA VOT]]</f>
        <v>16.089041095890412</v>
      </c>
      <c r="W2577" s="41">
        <f>Data[[#This Row],[TOTAL CHELTUIELI EURO]]/Data[[#This Row],[NUMĂRUL PERSOANELOR CARE AU PARTICIPAT LA VOT]]</f>
        <v>3.3241133645772631</v>
      </c>
      <c r="X2577" s="43">
        <v>4.8400999999999996</v>
      </c>
      <c r="Y2577" s="114" t="s">
        <v>2896</v>
      </c>
      <c r="Z2577" s="44">
        <v>8</v>
      </c>
      <c r="AA2577" s="115" t="s">
        <v>3107</v>
      </c>
      <c r="AB2577" s="44">
        <v>1</v>
      </c>
      <c r="AC2577" s="45"/>
    </row>
    <row r="2578" spans="1:29" x14ac:dyDescent="0.2">
      <c r="A2578" s="37">
        <v>2577</v>
      </c>
      <c r="B2578" s="38" t="s">
        <v>571</v>
      </c>
      <c r="C2578" s="39" t="s">
        <v>643</v>
      </c>
      <c r="D2578" s="40">
        <v>44101</v>
      </c>
      <c r="E2578" s="38">
        <v>1</v>
      </c>
      <c r="F2578" s="38"/>
      <c r="G2578" s="38" t="s">
        <v>2</v>
      </c>
      <c r="H2578" s="38" t="s">
        <v>2</v>
      </c>
      <c r="I2578" s="41">
        <v>8481</v>
      </c>
      <c r="J2578" s="41">
        <v>7684</v>
      </c>
      <c r="K2578" s="41">
        <v>0</v>
      </c>
      <c r="L2578" s="41">
        <f>SUM(Data[[#This Row],[CHELTUIELI DE PERSONAL LEI]:[CHELTUIELI DE CAPITAL (ACTIVE NEFINANCIARE ) LEI]])</f>
        <v>16165</v>
      </c>
      <c r="M2578" s="41">
        <f>Data[[#This Row],[TOTAL CHELTUIELI LEI]]/Data[[#This Row],[CURS VALUTAR EURO BNR 22 07 2020]]</f>
        <v>3339.8070287803976</v>
      </c>
      <c r="N2578" s="49">
        <v>3221</v>
      </c>
      <c r="O2578" s="54"/>
      <c r="P2578" s="54">
        <v>1624</v>
      </c>
      <c r="Q2578" s="54"/>
      <c r="R2578" s="54">
        <f>Data[[#This Row],[PERSOANE ÎNSCRISE ÎN LISTELE ELECTORALE (TURUL 1)            ]]+Data[[#This Row],[PERSOANE ÎNSCRISE ÎN LISTELE ELECTORALE (TURUL AL 2-LEA)]]</f>
        <v>3221</v>
      </c>
      <c r="S2578" s="54">
        <f>Data[[#This Row],[PERSOANE CARE AU PARTICIPAT LA VOT (TURUL 1)]]+Data[[#This Row],[PERSOANE CARE AU PARTICIPAT LA VOT  (TURUL AL 2-LEA)]]</f>
        <v>1624</v>
      </c>
      <c r="T2578" s="41">
        <f>Data[[#This Row],[TOTAL CHELTUIELI LEI]]/Data[[#This Row],[NUMĂRUL PERSOANELOR ÎNSCRISE ÎN LISTELE ELECTORALE]]</f>
        <v>5.0186277553554799</v>
      </c>
      <c r="U2578" s="41">
        <f>Data[[#This Row],[TOTAL CHELTUIELI EURO]]/Data[[#This Row],[NUMĂRUL PERSOANELOR ÎNSCRISE ÎN LISTELE ELECTORALE]]</f>
        <v>1.0368851377772113</v>
      </c>
      <c r="V2578" s="41">
        <f>Data[[#This Row],[TOTAL CHELTUIELI LEI]]/Data[[#This Row],[NUMĂRUL PERSOANELOR CARE AU PARTICIPAT LA VOT]]</f>
        <v>9.9538177339901477</v>
      </c>
      <c r="W2578" s="41">
        <f>Data[[#This Row],[TOTAL CHELTUIELI EURO]]/Data[[#This Row],[NUMĂRUL PERSOANELOR CARE AU PARTICIPAT LA VOT]]</f>
        <v>2.0565314216628066</v>
      </c>
      <c r="X2578" s="43">
        <v>4.8400999999999996</v>
      </c>
      <c r="Y2578" s="114" t="s">
        <v>2892</v>
      </c>
      <c r="Z2578" s="44">
        <v>5</v>
      </c>
      <c r="AA2578" s="115" t="s">
        <v>3107</v>
      </c>
      <c r="AB2578" s="44">
        <v>1</v>
      </c>
      <c r="AC2578" s="45"/>
    </row>
    <row r="2579" spans="1:29" x14ac:dyDescent="0.2">
      <c r="A2579" s="37">
        <v>2578</v>
      </c>
      <c r="B2579" s="38" t="s">
        <v>571</v>
      </c>
      <c r="C2579" s="39" t="s">
        <v>644</v>
      </c>
      <c r="D2579" s="40">
        <v>44101</v>
      </c>
      <c r="E2579" s="38">
        <v>1</v>
      </c>
      <c r="F2579" s="38"/>
      <c r="G2579" s="38" t="s">
        <v>2</v>
      </c>
      <c r="H2579" s="38" t="s">
        <v>2</v>
      </c>
      <c r="I2579" s="41">
        <v>27456</v>
      </c>
      <c r="J2579" s="41">
        <v>708</v>
      </c>
      <c r="K2579" s="41">
        <v>0</v>
      </c>
      <c r="L2579" s="41">
        <f>SUM(Data[[#This Row],[CHELTUIELI DE PERSONAL LEI]:[CHELTUIELI DE CAPITAL (ACTIVE NEFINANCIARE ) LEI]])</f>
        <v>28164</v>
      </c>
      <c r="M2579" s="41">
        <f>Data[[#This Row],[TOTAL CHELTUIELI LEI]]/Data[[#This Row],[CURS VALUTAR EURO BNR 22 07 2020]]</f>
        <v>5818.8880395033166</v>
      </c>
      <c r="N2579" s="49">
        <v>7684</v>
      </c>
      <c r="O2579" s="54"/>
      <c r="P2579" s="54">
        <v>3434</v>
      </c>
      <c r="Q2579" s="54"/>
      <c r="R2579" s="54">
        <f>Data[[#This Row],[PERSOANE ÎNSCRISE ÎN LISTELE ELECTORALE (TURUL 1)            ]]+Data[[#This Row],[PERSOANE ÎNSCRISE ÎN LISTELE ELECTORALE (TURUL AL 2-LEA)]]</f>
        <v>7684</v>
      </c>
      <c r="S2579" s="54">
        <f>Data[[#This Row],[PERSOANE CARE AU PARTICIPAT LA VOT (TURUL 1)]]+Data[[#This Row],[PERSOANE CARE AU PARTICIPAT LA VOT  (TURUL AL 2-LEA)]]</f>
        <v>3434</v>
      </c>
      <c r="T2579" s="41">
        <f>Data[[#This Row],[TOTAL CHELTUIELI LEI]]/Data[[#This Row],[NUMĂRUL PERSOANELOR ÎNSCRISE ÎN LISTELE ELECTORALE]]</f>
        <v>3.6652785007808433</v>
      </c>
      <c r="U2579" s="41">
        <f>Data[[#This Row],[TOTAL CHELTUIELI EURO]]/Data[[#This Row],[NUMĂRUL PERSOANELOR ÎNSCRISE ÎN LISTELE ELECTORALE]]</f>
        <v>0.75727330029975493</v>
      </c>
      <c r="V2579" s="41">
        <f>Data[[#This Row],[TOTAL CHELTUIELI LEI]]/Data[[#This Row],[NUMĂRUL PERSOANELOR CARE AU PARTICIPAT LA VOT]]</f>
        <v>8.2015142690739662</v>
      </c>
      <c r="W2579" s="41">
        <f>Data[[#This Row],[TOTAL CHELTUIELI EURO]]/Data[[#This Row],[NUMĂRUL PERSOANELOR CARE AU PARTICIPAT LA VOT]]</f>
        <v>1.6944927313638081</v>
      </c>
      <c r="X2579" s="43">
        <v>4.8400999999999996</v>
      </c>
      <c r="Y2579" s="114" t="s">
        <v>2884</v>
      </c>
      <c r="Z2579" s="44">
        <v>3</v>
      </c>
      <c r="AA2579" s="115" t="s">
        <v>3105</v>
      </c>
      <c r="AB2579" s="44">
        <v>0</v>
      </c>
      <c r="AC2579" s="45"/>
    </row>
    <row r="2580" spans="1:29" ht="25.5" x14ac:dyDescent="0.2">
      <c r="A2580" s="37">
        <v>2579</v>
      </c>
      <c r="B2580" s="38" t="s">
        <v>645</v>
      </c>
      <c r="C2580" s="39" t="s">
        <v>646</v>
      </c>
      <c r="D2580" s="40">
        <v>44101</v>
      </c>
      <c r="E2580" s="38">
        <v>1</v>
      </c>
      <c r="F2580" s="38"/>
      <c r="G2580" s="38" t="s">
        <v>2</v>
      </c>
      <c r="H2580" s="38" t="s">
        <v>2</v>
      </c>
      <c r="I2580" s="65">
        <v>13600</v>
      </c>
      <c r="J2580" s="65">
        <v>39981</v>
      </c>
      <c r="K2580" s="65">
        <v>0</v>
      </c>
      <c r="L2580" s="41">
        <f>SUM(Data[[#This Row],[CHELTUIELI DE PERSONAL LEI]:[CHELTUIELI DE CAPITAL (ACTIVE NEFINANCIARE ) LEI]])</f>
        <v>53581</v>
      </c>
      <c r="M2580" s="41">
        <f>Data[[#This Row],[TOTAL CHELTUIELI LEI]]/Data[[#This Row],[CURS VALUTAR EURO BNR 22 07 2020]]</f>
        <v>11070.225821780543</v>
      </c>
      <c r="N2580" s="49">
        <v>17332</v>
      </c>
      <c r="O2580" s="54"/>
      <c r="P2580" s="54">
        <v>6640</v>
      </c>
      <c r="Q2580" s="54"/>
      <c r="R2580" s="54">
        <f>Data[[#This Row],[PERSOANE ÎNSCRISE ÎN LISTELE ELECTORALE (TURUL 1)            ]]+Data[[#This Row],[PERSOANE ÎNSCRISE ÎN LISTELE ELECTORALE (TURUL AL 2-LEA)]]</f>
        <v>17332</v>
      </c>
      <c r="S2580" s="54">
        <f>Data[[#This Row],[PERSOANE CARE AU PARTICIPAT LA VOT (TURUL 1)]]+Data[[#This Row],[PERSOANE CARE AU PARTICIPAT LA VOT  (TURUL AL 2-LEA)]]</f>
        <v>6640</v>
      </c>
      <c r="T2580" s="41">
        <f>Data[[#This Row],[TOTAL CHELTUIELI LEI]]/Data[[#This Row],[NUMĂRUL PERSOANELOR ÎNSCRISE ÎN LISTELE ELECTORALE]]</f>
        <v>3.0914493422570968</v>
      </c>
      <c r="U2580" s="41">
        <f>Data[[#This Row],[TOTAL CHELTUIELI EURO]]/Data[[#This Row],[NUMĂRUL PERSOANELOR ÎNSCRISE ÎN LISTELE ELECTORALE]]</f>
        <v>0.63871600633398007</v>
      </c>
      <c r="V2580" s="41">
        <f>Data[[#This Row],[TOTAL CHELTUIELI LEI]]/Data[[#This Row],[NUMĂRUL PERSOANELOR CARE AU PARTICIPAT LA VOT]]</f>
        <v>8.0694277108433727</v>
      </c>
      <c r="W2580" s="41">
        <f>Data[[#This Row],[TOTAL CHELTUIELI EURO]]/Data[[#This Row],[NUMĂRUL PERSOANELOR CARE AU PARTICIPAT LA VOT]]</f>
        <v>1.6672026840030938</v>
      </c>
      <c r="X2580" s="43">
        <v>4.8400999999999996</v>
      </c>
      <c r="Y2580" s="114" t="s">
        <v>2884</v>
      </c>
      <c r="Z2580" s="44">
        <v>3</v>
      </c>
      <c r="AA2580" s="115" t="s">
        <v>3105</v>
      </c>
      <c r="AB2580" s="44">
        <v>0</v>
      </c>
      <c r="AC2580" s="45"/>
    </row>
    <row r="2581" spans="1:29" x14ac:dyDescent="0.2">
      <c r="A2581" s="37">
        <v>2580</v>
      </c>
      <c r="B2581" s="38" t="s">
        <v>645</v>
      </c>
      <c r="C2581" s="39" t="s">
        <v>647</v>
      </c>
      <c r="D2581" s="40">
        <v>44101</v>
      </c>
      <c r="E2581" s="38">
        <v>1</v>
      </c>
      <c r="F2581" s="38"/>
      <c r="G2581" s="38" t="s">
        <v>2</v>
      </c>
      <c r="H2581" s="38" t="s">
        <v>2</v>
      </c>
      <c r="I2581" s="65">
        <v>55100</v>
      </c>
      <c r="J2581" s="65">
        <v>76119.91</v>
      </c>
      <c r="K2581" s="65">
        <v>0</v>
      </c>
      <c r="L2581" s="41">
        <f>SUM(Data[[#This Row],[CHELTUIELI DE PERSONAL LEI]:[CHELTUIELI DE CAPITAL (ACTIVE NEFINANCIARE ) LEI]])</f>
        <v>131219.91</v>
      </c>
      <c r="M2581" s="41">
        <f>Data[[#This Row],[TOTAL CHELTUIELI LEI]]/Data[[#This Row],[CURS VALUTAR EURO BNR 22 07 2020]]</f>
        <v>27110.991508439911</v>
      </c>
      <c r="N2581" s="49">
        <v>25734</v>
      </c>
      <c r="O2581" s="54"/>
      <c r="P2581" s="54">
        <v>11210</v>
      </c>
      <c r="Q2581" s="54"/>
      <c r="R2581" s="54">
        <f>Data[[#This Row],[PERSOANE ÎNSCRISE ÎN LISTELE ELECTORALE (TURUL 1)            ]]+Data[[#This Row],[PERSOANE ÎNSCRISE ÎN LISTELE ELECTORALE (TURUL AL 2-LEA)]]</f>
        <v>25734</v>
      </c>
      <c r="S2581" s="54">
        <f>Data[[#This Row],[PERSOANE CARE AU PARTICIPAT LA VOT (TURUL 1)]]+Data[[#This Row],[PERSOANE CARE AU PARTICIPAT LA VOT  (TURUL AL 2-LEA)]]</f>
        <v>11210</v>
      </c>
      <c r="T2581" s="41">
        <f>Data[[#This Row],[TOTAL CHELTUIELI LEI]]/Data[[#This Row],[NUMĂRUL PERSOANELOR ÎNSCRISE ÎN LISTELE ELECTORALE]]</f>
        <v>5.0990871998134768</v>
      </c>
      <c r="U2581" s="41">
        <f>Data[[#This Row],[TOTAL CHELTUIELI EURO]]/Data[[#This Row],[NUMĂRUL PERSOANELOR ÎNSCRISE ÎN LISTELE ELECTORALE]]</f>
        <v>1.0535086464770309</v>
      </c>
      <c r="V2581" s="41">
        <f>Data[[#This Row],[TOTAL CHELTUIELI LEI]]/Data[[#This Row],[NUMĂRUL PERSOANELOR CARE AU PARTICIPAT LA VOT]]</f>
        <v>11.705611953612847</v>
      </c>
      <c r="W2581" s="41">
        <f>Data[[#This Row],[TOTAL CHELTUIELI EURO]]/Data[[#This Row],[NUMĂRUL PERSOANELOR CARE AU PARTICIPAT LA VOT]]</f>
        <v>2.4184648981659151</v>
      </c>
      <c r="X2581" s="43">
        <v>4.8400999999999996</v>
      </c>
      <c r="Y2581" s="114" t="s">
        <v>2892</v>
      </c>
      <c r="Z2581" s="44">
        <v>5</v>
      </c>
      <c r="AA2581" s="115" t="s">
        <v>3107</v>
      </c>
      <c r="AB2581" s="44">
        <v>1</v>
      </c>
      <c r="AC2581" s="45"/>
    </row>
    <row r="2582" spans="1:29" x14ac:dyDescent="0.2">
      <c r="A2582" s="37">
        <v>2581</v>
      </c>
      <c r="B2582" s="38" t="s">
        <v>645</v>
      </c>
      <c r="C2582" s="39" t="s">
        <v>648</v>
      </c>
      <c r="D2582" s="40">
        <v>44101</v>
      </c>
      <c r="E2582" s="38">
        <v>1</v>
      </c>
      <c r="F2582" s="38"/>
      <c r="G2582" s="38" t="s">
        <v>2</v>
      </c>
      <c r="H2582" s="38" t="s">
        <v>2</v>
      </c>
      <c r="I2582" s="65">
        <v>0</v>
      </c>
      <c r="J2582" s="65">
        <v>38658.29</v>
      </c>
      <c r="K2582" s="65">
        <v>0</v>
      </c>
      <c r="L2582" s="41">
        <f>SUM(Data[[#This Row],[CHELTUIELI DE PERSONAL LEI]:[CHELTUIELI DE CAPITAL (ACTIVE NEFINANCIARE ) LEI]])</f>
        <v>38658.29</v>
      </c>
      <c r="M2582" s="41">
        <f>Data[[#This Row],[TOTAL CHELTUIELI LEI]]/Data[[#This Row],[CURS VALUTAR EURO BNR 22 07 2020]]</f>
        <v>7987.0849775831084</v>
      </c>
      <c r="N2582" s="49">
        <v>28717</v>
      </c>
      <c r="O2582" s="54"/>
      <c r="P2582" s="54">
        <v>9732</v>
      </c>
      <c r="Q2582" s="54"/>
      <c r="R2582" s="54">
        <f>Data[[#This Row],[PERSOANE ÎNSCRISE ÎN LISTELE ELECTORALE (TURUL 1)            ]]+Data[[#This Row],[PERSOANE ÎNSCRISE ÎN LISTELE ELECTORALE (TURUL AL 2-LEA)]]</f>
        <v>28717</v>
      </c>
      <c r="S2582" s="54">
        <f>Data[[#This Row],[PERSOANE CARE AU PARTICIPAT LA VOT (TURUL 1)]]+Data[[#This Row],[PERSOANE CARE AU PARTICIPAT LA VOT  (TURUL AL 2-LEA)]]</f>
        <v>9732</v>
      </c>
      <c r="T2582" s="41">
        <f>Data[[#This Row],[TOTAL CHELTUIELI LEI]]/Data[[#This Row],[NUMĂRUL PERSOANELOR ÎNSCRISE ÎN LISTELE ELECTORALE]]</f>
        <v>1.3461813559912248</v>
      </c>
      <c r="U2582" s="41">
        <f>Data[[#This Row],[TOTAL CHELTUIELI EURO]]/Data[[#This Row],[NUMĂRUL PERSOANELOR ÎNSCRISE ÎN LISTELE ELECTORALE]]</f>
        <v>0.27813089729369739</v>
      </c>
      <c r="V2582" s="41">
        <f>Data[[#This Row],[TOTAL CHELTUIELI LEI]]/Data[[#This Row],[NUMĂRUL PERSOANELOR CARE AU PARTICIPAT LA VOT]]</f>
        <v>3.9722862720920675</v>
      </c>
      <c r="W2582" s="41">
        <f>Data[[#This Row],[TOTAL CHELTUIELI EURO]]/Data[[#This Row],[NUMĂRUL PERSOANELOR CARE AU PARTICIPAT LA VOT]]</f>
        <v>0.82070334747052076</v>
      </c>
      <c r="X2582" s="43">
        <v>4.8400999999999996</v>
      </c>
      <c r="Y2582" s="114" t="s">
        <v>2894</v>
      </c>
      <c r="Z2582" s="44">
        <v>1</v>
      </c>
      <c r="AA2582" s="115" t="s">
        <v>3105</v>
      </c>
      <c r="AB2582" s="44">
        <v>0</v>
      </c>
      <c r="AC2582" s="45"/>
    </row>
    <row r="2583" spans="1:29" x14ac:dyDescent="0.2">
      <c r="A2583" s="37">
        <v>2582</v>
      </c>
      <c r="B2583" s="38" t="s">
        <v>645</v>
      </c>
      <c r="C2583" s="39" t="s">
        <v>649</v>
      </c>
      <c r="D2583" s="40">
        <v>44101</v>
      </c>
      <c r="E2583" s="38">
        <v>1</v>
      </c>
      <c r="F2583" s="38"/>
      <c r="G2583" s="38" t="s">
        <v>2</v>
      </c>
      <c r="H2583" s="38" t="s">
        <v>2</v>
      </c>
      <c r="I2583" s="65">
        <v>0</v>
      </c>
      <c r="J2583" s="65">
        <v>52747</v>
      </c>
      <c r="K2583" s="65">
        <v>0</v>
      </c>
      <c r="L2583" s="41">
        <f>SUM(Data[[#This Row],[CHELTUIELI DE PERSONAL LEI]:[CHELTUIELI DE CAPITAL (ACTIVE NEFINANCIARE ) LEI]])</f>
        <v>52747</v>
      </c>
      <c r="M2583" s="41">
        <f>Data[[#This Row],[TOTAL CHELTUIELI LEI]]/Data[[#This Row],[CURS VALUTAR EURO BNR 22 07 2020]]</f>
        <v>10897.915332327846</v>
      </c>
      <c r="N2583" s="49">
        <v>13794</v>
      </c>
      <c r="O2583" s="54"/>
      <c r="P2583" s="54">
        <v>6627</v>
      </c>
      <c r="Q2583" s="54"/>
      <c r="R2583" s="54">
        <f>Data[[#This Row],[PERSOANE ÎNSCRISE ÎN LISTELE ELECTORALE (TURUL 1)            ]]+Data[[#This Row],[PERSOANE ÎNSCRISE ÎN LISTELE ELECTORALE (TURUL AL 2-LEA)]]</f>
        <v>13794</v>
      </c>
      <c r="S2583" s="54">
        <f>Data[[#This Row],[PERSOANE CARE AU PARTICIPAT LA VOT (TURUL 1)]]+Data[[#This Row],[PERSOANE CARE AU PARTICIPAT LA VOT  (TURUL AL 2-LEA)]]</f>
        <v>6627</v>
      </c>
      <c r="T2583" s="41">
        <f>Data[[#This Row],[TOTAL CHELTUIELI LEI]]/Data[[#This Row],[NUMĂRUL PERSOANELOR ÎNSCRISE ÎN LISTELE ELECTORALE]]</f>
        <v>3.8239089459185154</v>
      </c>
      <c r="U2583" s="41">
        <f>Data[[#This Row],[TOTAL CHELTUIELI EURO]]/Data[[#This Row],[NUMĂRUL PERSOANELOR ÎNSCRISE ÎN LISTELE ELECTORALE]]</f>
        <v>0.79004750850571592</v>
      </c>
      <c r="V2583" s="41">
        <f>Data[[#This Row],[TOTAL CHELTUIELI LEI]]/Data[[#This Row],[NUMĂRUL PERSOANELOR CARE AU PARTICIPAT LA VOT]]</f>
        <v>7.9594084804587295</v>
      </c>
      <c r="W2583" s="41">
        <f>Data[[#This Row],[TOTAL CHELTUIELI EURO]]/Data[[#This Row],[NUMĂRUL PERSOANELOR CARE AU PARTICIPAT LA VOT]]</f>
        <v>1.6444719076999919</v>
      </c>
      <c r="X2583" s="43">
        <v>4.8400999999999996</v>
      </c>
      <c r="Y2583" s="114" t="s">
        <v>2884</v>
      </c>
      <c r="Z2583" s="44">
        <v>3</v>
      </c>
      <c r="AA2583" s="115" t="s">
        <v>3105</v>
      </c>
      <c r="AB2583" s="44">
        <v>0</v>
      </c>
      <c r="AC2583" s="45"/>
    </row>
    <row r="2584" spans="1:29" x14ac:dyDescent="0.2">
      <c r="A2584" s="37">
        <v>2583</v>
      </c>
      <c r="B2584" s="38" t="s">
        <v>645</v>
      </c>
      <c r="C2584" s="39" t="s">
        <v>650</v>
      </c>
      <c r="D2584" s="40">
        <v>44101</v>
      </c>
      <c r="E2584" s="38">
        <v>1</v>
      </c>
      <c r="F2584" s="38"/>
      <c r="G2584" s="38" t="s">
        <v>2</v>
      </c>
      <c r="H2584" s="38" t="s">
        <v>2</v>
      </c>
      <c r="I2584" s="41">
        <v>15200</v>
      </c>
      <c r="J2584" s="41">
        <v>94913.68</v>
      </c>
      <c r="K2584" s="41">
        <v>0</v>
      </c>
      <c r="L2584" s="41">
        <f>SUM(Data[[#This Row],[CHELTUIELI DE PERSONAL LEI]:[CHELTUIELI DE CAPITAL (ACTIVE NEFINANCIARE ) LEI]])</f>
        <v>110113.68</v>
      </c>
      <c r="M2584" s="41">
        <f>Data[[#This Row],[TOTAL CHELTUIELI LEI]]/Data[[#This Row],[CURS VALUTAR EURO BNR 22 07 2020]]</f>
        <v>22750.290283258611</v>
      </c>
      <c r="N2584" s="49">
        <v>104235</v>
      </c>
      <c r="O2584" s="54"/>
      <c r="P2584" s="54">
        <v>31481</v>
      </c>
      <c r="Q2584" s="54"/>
      <c r="R2584" s="54">
        <f>Data[[#This Row],[PERSOANE ÎNSCRISE ÎN LISTELE ELECTORALE (TURUL 1)            ]]+Data[[#This Row],[PERSOANE ÎNSCRISE ÎN LISTELE ELECTORALE (TURUL AL 2-LEA)]]</f>
        <v>104235</v>
      </c>
      <c r="S2584" s="54">
        <f>Data[[#This Row],[PERSOANE CARE AU PARTICIPAT LA VOT (TURUL 1)]]+Data[[#This Row],[PERSOANE CARE AU PARTICIPAT LA VOT  (TURUL AL 2-LEA)]]</f>
        <v>31481</v>
      </c>
      <c r="T2584" s="41">
        <f>Data[[#This Row],[TOTAL CHELTUIELI LEI]]/Data[[#This Row],[NUMĂRUL PERSOANELOR ÎNSCRISE ÎN LISTELE ELECTORALE]]</f>
        <v>1.0563983306950639</v>
      </c>
      <c r="U2584" s="41">
        <f>Data[[#This Row],[TOTAL CHELTUIELI EURO]]/Data[[#This Row],[NUMĂRUL PERSOANELOR ÎNSCRISE ÎN LISTELE ELECTORALE]]</f>
        <v>0.21825960841616165</v>
      </c>
      <c r="V2584" s="41">
        <f>Data[[#This Row],[TOTAL CHELTUIELI LEI]]/Data[[#This Row],[NUMĂRUL PERSOANELOR CARE AU PARTICIPAT LA VOT]]</f>
        <v>3.4977821543153009</v>
      </c>
      <c r="W2584" s="41">
        <f>Data[[#This Row],[TOTAL CHELTUIELI EURO]]/Data[[#This Row],[NUMĂRUL PERSOANELOR CARE AU PARTICIPAT LA VOT]]</f>
        <v>0.72266733214505929</v>
      </c>
      <c r="X2584" s="43">
        <v>4.8400999999999996</v>
      </c>
      <c r="Y2584" s="114" t="s">
        <v>2894</v>
      </c>
      <c r="Z2584" s="44">
        <v>1</v>
      </c>
      <c r="AA2584" s="115" t="s">
        <v>3105</v>
      </c>
      <c r="AB2584" s="44">
        <v>0</v>
      </c>
      <c r="AC2584" s="45"/>
    </row>
    <row r="2585" spans="1:29" x14ac:dyDescent="0.2">
      <c r="A2585" s="37">
        <v>2584</v>
      </c>
      <c r="B2585" s="38" t="s">
        <v>645</v>
      </c>
      <c r="C2585" s="39" t="s">
        <v>2811</v>
      </c>
      <c r="D2585" s="40">
        <v>44101</v>
      </c>
      <c r="E2585" s="38">
        <v>1</v>
      </c>
      <c r="F2585" s="38"/>
      <c r="G2585" s="38" t="s">
        <v>2</v>
      </c>
      <c r="H2585" s="38" t="s">
        <v>2</v>
      </c>
      <c r="I2585" s="65">
        <v>2480</v>
      </c>
      <c r="J2585" s="65">
        <v>9900</v>
      </c>
      <c r="K2585" s="65">
        <v>0</v>
      </c>
      <c r="L2585" s="41">
        <f>SUM(Data[[#This Row],[CHELTUIELI DE PERSONAL LEI]:[CHELTUIELI DE CAPITAL (ACTIVE NEFINANCIARE ) LEI]])</f>
        <v>12380</v>
      </c>
      <c r="M2585" s="41">
        <f>Data[[#This Row],[TOTAL CHELTUIELI LEI]]/Data[[#This Row],[CURS VALUTAR EURO BNR 22 07 2020]]</f>
        <v>2557.7983925951944</v>
      </c>
      <c r="N2585" s="49">
        <v>8162</v>
      </c>
      <c r="O2585" s="54"/>
      <c r="P2585" s="54">
        <v>3469</v>
      </c>
      <c r="Q2585" s="54"/>
      <c r="R2585" s="54">
        <f>Data[[#This Row],[PERSOANE ÎNSCRISE ÎN LISTELE ELECTORALE (TURUL 1)            ]]+Data[[#This Row],[PERSOANE ÎNSCRISE ÎN LISTELE ELECTORALE (TURUL AL 2-LEA)]]</f>
        <v>8162</v>
      </c>
      <c r="S2585" s="54">
        <f>Data[[#This Row],[PERSOANE CARE AU PARTICIPAT LA VOT (TURUL 1)]]+Data[[#This Row],[PERSOANE CARE AU PARTICIPAT LA VOT  (TURUL AL 2-LEA)]]</f>
        <v>3469</v>
      </c>
      <c r="T2585" s="41">
        <f>Data[[#This Row],[TOTAL CHELTUIELI LEI]]/Data[[#This Row],[NUMĂRUL PERSOANELOR ÎNSCRISE ÎN LISTELE ELECTORALE]]</f>
        <v>1.5167851016907621</v>
      </c>
      <c r="U2585" s="41">
        <f>Data[[#This Row],[TOTAL CHELTUIELI EURO]]/Data[[#This Row],[NUMĂRUL PERSOANELOR ÎNSCRISE ÎN LISTELE ELECTORALE]]</f>
        <v>0.31337887681881821</v>
      </c>
      <c r="V2585" s="41">
        <f>Data[[#This Row],[TOTAL CHELTUIELI LEI]]/Data[[#This Row],[NUMĂRUL PERSOANELOR CARE AU PARTICIPAT LA VOT]]</f>
        <v>3.5687518016719517</v>
      </c>
      <c r="W2585" s="41">
        <f>Data[[#This Row],[TOTAL CHELTUIELI EURO]]/Data[[#This Row],[NUMĂRUL PERSOANELOR CARE AU PARTICIPAT LA VOT]]</f>
        <v>0.73733017947396784</v>
      </c>
      <c r="X2585" s="43">
        <v>4.8400999999999996</v>
      </c>
      <c r="Y2585" s="114" t="s">
        <v>2894</v>
      </c>
      <c r="Z2585" s="44">
        <v>1</v>
      </c>
      <c r="AA2585" s="115" t="s">
        <v>3105</v>
      </c>
      <c r="AB2585" s="44">
        <v>0</v>
      </c>
      <c r="AC2585" s="45"/>
    </row>
    <row r="2586" spans="1:29" x14ac:dyDescent="0.2">
      <c r="A2586" s="37">
        <v>2585</v>
      </c>
      <c r="B2586" s="38" t="s">
        <v>645</v>
      </c>
      <c r="C2586" s="39" t="s">
        <v>2812</v>
      </c>
      <c r="D2586" s="40">
        <v>44101</v>
      </c>
      <c r="E2586" s="38">
        <v>1</v>
      </c>
      <c r="F2586" s="38"/>
      <c r="G2586" s="38" t="s">
        <v>2</v>
      </c>
      <c r="H2586" s="38" t="s">
        <v>2</v>
      </c>
      <c r="I2586" s="65">
        <v>0</v>
      </c>
      <c r="J2586" s="65">
        <v>936</v>
      </c>
      <c r="K2586" s="65">
        <v>0</v>
      </c>
      <c r="L2586" s="41">
        <f>SUM(Data[[#This Row],[CHELTUIELI DE PERSONAL LEI]:[CHELTUIELI DE CAPITAL (ACTIVE NEFINANCIARE ) LEI]])</f>
        <v>936</v>
      </c>
      <c r="M2586" s="41">
        <f>Data[[#This Row],[TOTAL CHELTUIELI LEI]]/Data[[#This Row],[CURS VALUTAR EURO BNR 22 07 2020]]</f>
        <v>193.38443420590485</v>
      </c>
      <c r="N2586" s="49">
        <v>4452</v>
      </c>
      <c r="O2586" s="54"/>
      <c r="P2586" s="54">
        <v>2274</v>
      </c>
      <c r="Q2586" s="54"/>
      <c r="R2586" s="54">
        <f>Data[[#This Row],[PERSOANE ÎNSCRISE ÎN LISTELE ELECTORALE (TURUL 1)            ]]+Data[[#This Row],[PERSOANE ÎNSCRISE ÎN LISTELE ELECTORALE (TURUL AL 2-LEA)]]</f>
        <v>4452</v>
      </c>
      <c r="S2586" s="54">
        <f>Data[[#This Row],[PERSOANE CARE AU PARTICIPAT LA VOT (TURUL 1)]]+Data[[#This Row],[PERSOANE CARE AU PARTICIPAT LA VOT  (TURUL AL 2-LEA)]]</f>
        <v>2274</v>
      </c>
      <c r="T2586" s="41">
        <f>Data[[#This Row],[TOTAL CHELTUIELI LEI]]/Data[[#This Row],[NUMĂRUL PERSOANELOR ÎNSCRISE ÎN LISTELE ELECTORALE]]</f>
        <v>0.21024258760107817</v>
      </c>
      <c r="U2586" s="41">
        <f>Data[[#This Row],[TOTAL CHELTUIELI EURO]]/Data[[#This Row],[NUMĂRUL PERSOANELOR ÎNSCRISE ÎN LISTELE ELECTORALE]]</f>
        <v>4.3437653685063984E-2</v>
      </c>
      <c r="V2586" s="41">
        <f>Data[[#This Row],[TOTAL CHELTUIELI LEI]]/Data[[#This Row],[NUMĂRUL PERSOANELOR CARE AU PARTICIPAT LA VOT]]</f>
        <v>0.41160949868073876</v>
      </c>
      <c r="W2586" s="41">
        <f>Data[[#This Row],[TOTAL CHELTUIELI EURO]]/Data[[#This Row],[NUMĂRUL PERSOANELOR CARE AU PARTICIPAT LA VOT]]</f>
        <v>8.504152779503292E-2</v>
      </c>
      <c r="X2586" s="43">
        <v>4.8400999999999996</v>
      </c>
      <c r="Y2586" s="114" t="s">
        <v>2890</v>
      </c>
      <c r="Z2586" s="44">
        <v>0</v>
      </c>
      <c r="AA2586" s="115" t="s">
        <v>3105</v>
      </c>
      <c r="AB2586" s="44">
        <v>0</v>
      </c>
      <c r="AC2586" s="45"/>
    </row>
    <row r="2587" spans="1:29" x14ac:dyDescent="0.2">
      <c r="A2587" s="37">
        <v>2586</v>
      </c>
      <c r="B2587" s="38" t="s">
        <v>645</v>
      </c>
      <c r="C2587" s="39" t="s">
        <v>2813</v>
      </c>
      <c r="D2587" s="40">
        <v>44101</v>
      </c>
      <c r="E2587" s="38">
        <v>1</v>
      </c>
      <c r="F2587" s="38"/>
      <c r="G2587" s="38" t="s">
        <v>2</v>
      </c>
      <c r="H2587" s="38" t="s">
        <v>2</v>
      </c>
      <c r="I2587" s="65">
        <v>0</v>
      </c>
      <c r="J2587" s="65">
        <v>3375</v>
      </c>
      <c r="K2587" s="65">
        <v>0</v>
      </c>
      <c r="L2587" s="41">
        <f>SUM(Data[[#This Row],[CHELTUIELI DE PERSONAL LEI]:[CHELTUIELI DE CAPITAL (ACTIVE NEFINANCIARE ) LEI]])</f>
        <v>3375</v>
      </c>
      <c r="M2587" s="41">
        <f>Data[[#This Row],[TOTAL CHELTUIELI LEI]]/Data[[#This Row],[CURS VALUTAR EURO BNR 22 07 2020]]</f>
        <v>697.29964256936842</v>
      </c>
      <c r="N2587" s="49">
        <v>2082</v>
      </c>
      <c r="O2587" s="54"/>
      <c r="P2587" s="54">
        <v>1033</v>
      </c>
      <c r="Q2587" s="54"/>
      <c r="R2587" s="54">
        <f>Data[[#This Row],[PERSOANE ÎNSCRISE ÎN LISTELE ELECTORALE (TURUL 1)            ]]+Data[[#This Row],[PERSOANE ÎNSCRISE ÎN LISTELE ELECTORALE (TURUL AL 2-LEA)]]</f>
        <v>2082</v>
      </c>
      <c r="S2587" s="54">
        <f>Data[[#This Row],[PERSOANE CARE AU PARTICIPAT LA VOT (TURUL 1)]]+Data[[#This Row],[PERSOANE CARE AU PARTICIPAT LA VOT  (TURUL AL 2-LEA)]]</f>
        <v>1033</v>
      </c>
      <c r="T2587" s="41">
        <f>Data[[#This Row],[TOTAL CHELTUIELI LEI]]/Data[[#This Row],[NUMĂRUL PERSOANELOR ÎNSCRISE ÎN LISTELE ELECTORALE]]</f>
        <v>1.6210374639769451</v>
      </c>
      <c r="U2587" s="41">
        <f>Data[[#This Row],[TOTAL CHELTUIELI EURO]]/Data[[#This Row],[NUMĂRUL PERSOANELOR ÎNSCRISE ÎN LISTELE ELECTORALE]]</f>
        <v>0.33491817606597907</v>
      </c>
      <c r="V2587" s="41">
        <f>Data[[#This Row],[TOTAL CHELTUIELI LEI]]/Data[[#This Row],[NUMĂRUL PERSOANELOR CARE AU PARTICIPAT LA VOT]]</f>
        <v>3.2671829622458857</v>
      </c>
      <c r="W2587" s="41">
        <f>Data[[#This Row],[TOTAL CHELTUIELI EURO]]/Data[[#This Row],[NUMĂRUL PERSOANELOR CARE AU PARTICIPAT LA VOT]]</f>
        <v>0.67502385534304787</v>
      </c>
      <c r="X2587" s="43">
        <v>4.8400999999999996</v>
      </c>
      <c r="Y2587" s="114" t="s">
        <v>2894</v>
      </c>
      <c r="Z2587" s="44">
        <v>1</v>
      </c>
      <c r="AA2587" s="115" t="s">
        <v>3105</v>
      </c>
      <c r="AB2587" s="44">
        <v>0</v>
      </c>
      <c r="AC2587" s="45"/>
    </row>
    <row r="2588" spans="1:29" x14ac:dyDescent="0.2">
      <c r="A2588" s="37">
        <v>2587</v>
      </c>
      <c r="B2588" s="38" t="s">
        <v>645</v>
      </c>
      <c r="C2588" s="39" t="s">
        <v>2814</v>
      </c>
      <c r="D2588" s="40">
        <v>44101</v>
      </c>
      <c r="E2588" s="38">
        <v>1</v>
      </c>
      <c r="F2588" s="38"/>
      <c r="G2588" s="38" t="s">
        <v>2</v>
      </c>
      <c r="H2588" s="38" t="s">
        <v>2</v>
      </c>
      <c r="I2588" s="67">
        <v>0</v>
      </c>
      <c r="J2588" s="67">
        <v>59499.06</v>
      </c>
      <c r="K2588" s="67">
        <v>0</v>
      </c>
      <c r="L2588" s="41">
        <f>SUM(Data[[#This Row],[CHELTUIELI DE PERSONAL LEI]:[CHELTUIELI DE CAPITAL (ACTIVE NEFINANCIARE ) LEI]])</f>
        <v>59499.06</v>
      </c>
      <c r="M2588" s="41">
        <f>Data[[#This Row],[TOTAL CHELTUIELI LEI]]/Data[[#This Row],[CURS VALUTAR EURO BNR 22 07 2020]]</f>
        <v>12292.940228507676</v>
      </c>
      <c r="N2588" s="49">
        <v>5308</v>
      </c>
      <c r="O2588" s="54"/>
      <c r="P2588" s="54">
        <v>2747</v>
      </c>
      <c r="Q2588" s="54"/>
      <c r="R2588" s="54">
        <f>Data[[#This Row],[PERSOANE ÎNSCRISE ÎN LISTELE ELECTORALE (TURUL 1)            ]]+Data[[#This Row],[PERSOANE ÎNSCRISE ÎN LISTELE ELECTORALE (TURUL AL 2-LEA)]]</f>
        <v>5308</v>
      </c>
      <c r="S2588" s="54">
        <f>Data[[#This Row],[PERSOANE CARE AU PARTICIPAT LA VOT (TURUL 1)]]+Data[[#This Row],[PERSOANE CARE AU PARTICIPAT LA VOT  (TURUL AL 2-LEA)]]</f>
        <v>2747</v>
      </c>
      <c r="T2588" s="41">
        <f>Data[[#This Row],[TOTAL CHELTUIELI LEI]]/Data[[#This Row],[NUMĂRUL PERSOANELOR ÎNSCRISE ÎN LISTELE ELECTORALE]]</f>
        <v>11.209318010550113</v>
      </c>
      <c r="U2588" s="41">
        <f>Data[[#This Row],[TOTAL CHELTUIELI EURO]]/Data[[#This Row],[NUMĂRUL PERSOANELOR ÎNSCRISE ÎN LISTELE ELECTORALE]]</f>
        <v>2.3159269458379192</v>
      </c>
      <c r="V2588" s="41">
        <f>Data[[#This Row],[TOTAL CHELTUIELI LEI]]/Data[[#This Row],[NUMĂRUL PERSOANELOR CARE AU PARTICIPAT LA VOT]]</f>
        <v>21.659650527848562</v>
      </c>
      <c r="W2588" s="41">
        <f>Data[[#This Row],[TOTAL CHELTUIELI EURO]]/Data[[#This Row],[NUMĂRUL PERSOANELOR CARE AU PARTICIPAT LA VOT]]</f>
        <v>4.4750419470359217</v>
      </c>
      <c r="X2588" s="43">
        <v>4.8400999999999996</v>
      </c>
      <c r="Y2588" s="114" t="s">
        <v>2888</v>
      </c>
      <c r="Z2588" s="44">
        <v>11</v>
      </c>
      <c r="AA2588" s="115" t="s">
        <v>3108</v>
      </c>
      <c r="AB2588" s="44">
        <v>2</v>
      </c>
      <c r="AC2588" s="45"/>
    </row>
    <row r="2589" spans="1:29" x14ac:dyDescent="0.2">
      <c r="A2589" s="37">
        <v>2588</v>
      </c>
      <c r="B2589" s="38" t="s">
        <v>645</v>
      </c>
      <c r="C2589" s="39" t="s">
        <v>2815</v>
      </c>
      <c r="D2589" s="40">
        <v>44101</v>
      </c>
      <c r="E2589" s="38">
        <v>1</v>
      </c>
      <c r="F2589" s="38"/>
      <c r="G2589" s="38" t="s">
        <v>2</v>
      </c>
      <c r="H2589" s="38" t="s">
        <v>2</v>
      </c>
      <c r="I2589" s="67">
        <v>0</v>
      </c>
      <c r="J2589" s="67">
        <v>4873</v>
      </c>
      <c r="K2589" s="67">
        <v>0</v>
      </c>
      <c r="L2589" s="41">
        <f>SUM(Data[[#This Row],[CHELTUIELI DE PERSONAL LEI]:[CHELTUIELI DE CAPITAL (ACTIVE NEFINANCIARE ) LEI]])</f>
        <v>4873</v>
      </c>
      <c r="M2589" s="41">
        <f>Data[[#This Row],[TOTAL CHELTUIELI LEI]]/Data[[#This Row],[CURS VALUTAR EURO BNR 22 07 2020]]</f>
        <v>1006.7973802194171</v>
      </c>
      <c r="N2589" s="49">
        <v>6961</v>
      </c>
      <c r="O2589" s="54"/>
      <c r="P2589" s="54">
        <v>2713</v>
      </c>
      <c r="Q2589" s="54"/>
      <c r="R2589" s="54">
        <f>Data[[#This Row],[PERSOANE ÎNSCRISE ÎN LISTELE ELECTORALE (TURUL 1)            ]]+Data[[#This Row],[PERSOANE ÎNSCRISE ÎN LISTELE ELECTORALE (TURUL AL 2-LEA)]]</f>
        <v>6961</v>
      </c>
      <c r="S2589" s="54">
        <f>Data[[#This Row],[PERSOANE CARE AU PARTICIPAT LA VOT (TURUL 1)]]+Data[[#This Row],[PERSOANE CARE AU PARTICIPAT LA VOT  (TURUL AL 2-LEA)]]</f>
        <v>2713</v>
      </c>
      <c r="T2589" s="41">
        <f>Data[[#This Row],[TOTAL CHELTUIELI LEI]]/Data[[#This Row],[NUMĂRUL PERSOANELOR ÎNSCRISE ÎN LISTELE ELECTORALE]]</f>
        <v>0.70004309725614133</v>
      </c>
      <c r="U2589" s="41">
        <f>Data[[#This Row],[TOTAL CHELTUIELI EURO]]/Data[[#This Row],[NUMĂRUL PERSOANELOR ÎNSCRISE ÎN LISTELE ELECTORALE]]</f>
        <v>0.14463401525921807</v>
      </c>
      <c r="V2589" s="41">
        <f>Data[[#This Row],[TOTAL CHELTUIELI LEI]]/Data[[#This Row],[NUMĂRUL PERSOANELOR CARE AU PARTICIPAT LA VOT]]</f>
        <v>1.7961666052340581</v>
      </c>
      <c r="W2589" s="41">
        <f>Data[[#This Row],[TOTAL CHELTUIELI EURO]]/Data[[#This Row],[NUMĂRUL PERSOANELOR CARE AU PARTICIPAT LA VOT]]</f>
        <v>0.37110113535547995</v>
      </c>
      <c r="X2589" s="43">
        <v>4.8400999999999996</v>
      </c>
      <c r="Y2589" s="114" t="s">
        <v>2890</v>
      </c>
      <c r="Z2589" s="44">
        <v>0</v>
      </c>
      <c r="AA2589" s="115" t="s">
        <v>3105</v>
      </c>
      <c r="AB2589" s="44">
        <v>0</v>
      </c>
      <c r="AC2589" s="45"/>
    </row>
    <row r="2590" spans="1:29" x14ac:dyDescent="0.2">
      <c r="A2590" s="37">
        <v>2589</v>
      </c>
      <c r="B2590" s="38" t="s">
        <v>645</v>
      </c>
      <c r="C2590" s="39" t="s">
        <v>2816</v>
      </c>
      <c r="D2590" s="40">
        <v>44101</v>
      </c>
      <c r="E2590" s="38">
        <v>1</v>
      </c>
      <c r="F2590" s="38"/>
      <c r="G2590" s="38" t="s">
        <v>2</v>
      </c>
      <c r="H2590" s="38" t="s">
        <v>2</v>
      </c>
      <c r="I2590" s="41">
        <v>4500</v>
      </c>
      <c r="J2590" s="41">
        <v>4266.47</v>
      </c>
      <c r="K2590" s="41">
        <v>0</v>
      </c>
      <c r="L2590" s="41">
        <f>SUM(Data[[#This Row],[CHELTUIELI DE PERSONAL LEI]:[CHELTUIELI DE CAPITAL (ACTIVE NEFINANCIARE ) LEI]])</f>
        <v>8766.4700000000012</v>
      </c>
      <c r="M2590" s="41">
        <f>Data[[#This Row],[TOTAL CHELTUIELI LEI]]/Data[[#This Row],[CURS VALUTAR EURO BNR 22 07 2020]]</f>
        <v>1811.216710398546</v>
      </c>
      <c r="N2590" s="49">
        <v>8974</v>
      </c>
      <c r="O2590" s="54"/>
      <c r="P2590" s="54">
        <v>4443</v>
      </c>
      <c r="Q2590" s="54"/>
      <c r="R2590" s="54">
        <f>Data[[#This Row],[PERSOANE ÎNSCRISE ÎN LISTELE ELECTORALE (TURUL 1)            ]]+Data[[#This Row],[PERSOANE ÎNSCRISE ÎN LISTELE ELECTORALE (TURUL AL 2-LEA)]]</f>
        <v>8974</v>
      </c>
      <c r="S2590" s="54">
        <f>Data[[#This Row],[PERSOANE CARE AU PARTICIPAT LA VOT (TURUL 1)]]+Data[[#This Row],[PERSOANE CARE AU PARTICIPAT LA VOT  (TURUL AL 2-LEA)]]</f>
        <v>4443</v>
      </c>
      <c r="T2590" s="41">
        <f>Data[[#This Row],[TOTAL CHELTUIELI LEI]]/Data[[#This Row],[NUMĂRUL PERSOANELOR ÎNSCRISE ÎN LISTELE ELECTORALE]]</f>
        <v>0.97687430354357041</v>
      </c>
      <c r="U2590" s="41">
        <f>Data[[#This Row],[TOTAL CHELTUIELI EURO]]/Data[[#This Row],[NUMĂRUL PERSOANELOR ÎNSCRISE ÎN LISTELE ELECTORALE]]</f>
        <v>0.20182936376181701</v>
      </c>
      <c r="V2590" s="41">
        <f>Data[[#This Row],[TOTAL CHELTUIELI LEI]]/Data[[#This Row],[NUMĂRUL PERSOANELOR CARE AU PARTICIPAT LA VOT]]</f>
        <v>1.9730970065271216</v>
      </c>
      <c r="W2590" s="41">
        <f>Data[[#This Row],[TOTAL CHELTUIELI EURO]]/Data[[#This Row],[NUMĂRUL PERSOANELOR CARE AU PARTICIPAT LA VOT]]</f>
        <v>0.40765624812031193</v>
      </c>
      <c r="X2590" s="43">
        <v>4.8400999999999996</v>
      </c>
      <c r="Y2590" s="114" t="s">
        <v>2890</v>
      </c>
      <c r="Z2590" s="44">
        <v>0</v>
      </c>
      <c r="AA2590" s="115" t="s">
        <v>3105</v>
      </c>
      <c r="AB2590" s="44">
        <v>0</v>
      </c>
      <c r="AC2590" s="45"/>
    </row>
    <row r="2591" spans="1:29" x14ac:dyDescent="0.2">
      <c r="A2591" s="37">
        <v>2590</v>
      </c>
      <c r="B2591" s="38" t="s">
        <v>645</v>
      </c>
      <c r="C2591" s="39" t="s">
        <v>2817</v>
      </c>
      <c r="D2591" s="40">
        <v>44101</v>
      </c>
      <c r="E2591" s="38">
        <v>1</v>
      </c>
      <c r="F2591" s="38"/>
      <c r="G2591" s="38" t="s">
        <v>2</v>
      </c>
      <c r="H2591" s="38" t="s">
        <v>2</v>
      </c>
      <c r="I2591" s="41">
        <v>10000</v>
      </c>
      <c r="J2591" s="41">
        <v>34414</v>
      </c>
      <c r="K2591" s="41">
        <v>0</v>
      </c>
      <c r="L2591" s="41">
        <f>SUM(Data[[#This Row],[CHELTUIELI DE PERSONAL LEI]:[CHELTUIELI DE CAPITAL (ACTIVE NEFINANCIARE ) LEI]])</f>
        <v>44414</v>
      </c>
      <c r="M2591" s="41">
        <f>Data[[#This Row],[TOTAL CHELTUIELI LEI]]/Data[[#This Row],[CURS VALUTAR EURO BNR 22 07 2020]]</f>
        <v>9176.2566889113859</v>
      </c>
      <c r="N2591" s="49">
        <v>5339</v>
      </c>
      <c r="O2591" s="54"/>
      <c r="P2591" s="54">
        <v>2730</v>
      </c>
      <c r="Q2591" s="54"/>
      <c r="R2591" s="54">
        <f>Data[[#This Row],[PERSOANE ÎNSCRISE ÎN LISTELE ELECTORALE (TURUL 1)            ]]+Data[[#This Row],[PERSOANE ÎNSCRISE ÎN LISTELE ELECTORALE (TURUL AL 2-LEA)]]</f>
        <v>5339</v>
      </c>
      <c r="S2591" s="54">
        <f>Data[[#This Row],[PERSOANE CARE AU PARTICIPAT LA VOT (TURUL 1)]]+Data[[#This Row],[PERSOANE CARE AU PARTICIPAT LA VOT  (TURUL AL 2-LEA)]]</f>
        <v>2730</v>
      </c>
      <c r="T2591" s="41">
        <f>Data[[#This Row],[TOTAL CHELTUIELI LEI]]/Data[[#This Row],[NUMĂRUL PERSOANELOR ÎNSCRISE ÎN LISTELE ELECTORALE]]</f>
        <v>8.3187862895673348</v>
      </c>
      <c r="U2591" s="41">
        <f>Data[[#This Row],[TOTAL CHELTUIELI EURO]]/Data[[#This Row],[NUMĂRUL PERSOANELOR ÎNSCRISE ÎN LISTELE ELECTORALE]]</f>
        <v>1.718721987059634</v>
      </c>
      <c r="V2591" s="41">
        <f>Data[[#This Row],[TOTAL CHELTUIELI LEI]]/Data[[#This Row],[NUMĂRUL PERSOANELOR CARE AU PARTICIPAT LA VOT]]</f>
        <v>16.268864468864468</v>
      </c>
      <c r="W2591" s="41">
        <f>Data[[#This Row],[TOTAL CHELTUIELI EURO]]/Data[[#This Row],[NUMĂRUL PERSOANELOR CARE AU PARTICIPAT LA VOT]]</f>
        <v>3.3612661864144271</v>
      </c>
      <c r="X2591" s="43">
        <v>4.8400999999999996</v>
      </c>
      <c r="Y2591" s="114" t="s">
        <v>2896</v>
      </c>
      <c r="Z2591" s="44">
        <v>8</v>
      </c>
      <c r="AA2591" s="115" t="s">
        <v>3107</v>
      </c>
      <c r="AB2591" s="44">
        <v>1</v>
      </c>
      <c r="AC2591" s="45"/>
    </row>
    <row r="2592" spans="1:29" x14ac:dyDescent="0.2">
      <c r="A2592" s="37">
        <v>2591</v>
      </c>
      <c r="B2592" s="38" t="s">
        <v>645</v>
      </c>
      <c r="C2592" s="39" t="s">
        <v>2818</v>
      </c>
      <c r="D2592" s="40">
        <v>44101</v>
      </c>
      <c r="E2592" s="38">
        <v>1</v>
      </c>
      <c r="F2592" s="38"/>
      <c r="G2592" s="38" t="s">
        <v>2</v>
      </c>
      <c r="H2592" s="38" t="s">
        <v>2</v>
      </c>
      <c r="I2592" s="41">
        <v>0</v>
      </c>
      <c r="J2592" s="41">
        <v>19540</v>
      </c>
      <c r="K2592" s="41">
        <v>0</v>
      </c>
      <c r="L2592" s="41">
        <f>SUM(Data[[#This Row],[CHELTUIELI DE PERSONAL LEI]:[CHELTUIELI DE CAPITAL (ACTIVE NEFINANCIARE ) LEI]])</f>
        <v>19540</v>
      </c>
      <c r="M2592" s="41">
        <f>Data[[#This Row],[TOTAL CHELTUIELI LEI]]/Data[[#This Row],[CURS VALUTAR EURO BNR 22 07 2020]]</f>
        <v>4037.1066713497657</v>
      </c>
      <c r="N2592" s="49">
        <v>14355</v>
      </c>
      <c r="O2592" s="54"/>
      <c r="P2592" s="54">
        <v>5157</v>
      </c>
      <c r="Q2592" s="54"/>
      <c r="R2592" s="54">
        <f>Data[[#This Row],[PERSOANE ÎNSCRISE ÎN LISTELE ELECTORALE (TURUL 1)            ]]+Data[[#This Row],[PERSOANE ÎNSCRISE ÎN LISTELE ELECTORALE (TURUL AL 2-LEA)]]</f>
        <v>14355</v>
      </c>
      <c r="S2592" s="54">
        <f>Data[[#This Row],[PERSOANE CARE AU PARTICIPAT LA VOT (TURUL 1)]]+Data[[#This Row],[PERSOANE CARE AU PARTICIPAT LA VOT  (TURUL AL 2-LEA)]]</f>
        <v>5157</v>
      </c>
      <c r="T2592" s="41">
        <f>Data[[#This Row],[TOTAL CHELTUIELI LEI]]/Data[[#This Row],[NUMĂRUL PERSOANELOR ÎNSCRISE ÎN LISTELE ELECTORALE]]</f>
        <v>1.3611981887843956</v>
      </c>
      <c r="U2592" s="41">
        <f>Data[[#This Row],[TOTAL CHELTUIELI EURO]]/Data[[#This Row],[NUMĂRUL PERSOANELOR ÎNSCRISE ÎN LISTELE ELECTORALE]]</f>
        <v>0.28123348459420172</v>
      </c>
      <c r="V2592" s="41">
        <f>Data[[#This Row],[TOTAL CHELTUIELI LEI]]/Data[[#This Row],[NUMĂRUL PERSOANELOR CARE AU PARTICIPAT LA VOT]]</f>
        <v>3.7890246267209617</v>
      </c>
      <c r="W2592" s="41">
        <f>Data[[#This Row],[TOTAL CHELTUIELI EURO]]/Data[[#This Row],[NUMĂRUL PERSOANELOR CARE AU PARTICIPAT LA VOT]]</f>
        <v>0.78284015345157376</v>
      </c>
      <c r="X2592" s="43">
        <v>4.8400999999999996</v>
      </c>
      <c r="Y2592" s="114" t="s">
        <v>2894</v>
      </c>
      <c r="Z2592" s="44">
        <v>1</v>
      </c>
      <c r="AA2592" s="115" t="s">
        <v>3105</v>
      </c>
      <c r="AB2592" s="44">
        <v>0</v>
      </c>
      <c r="AC2592" s="45"/>
    </row>
    <row r="2593" spans="1:29" x14ac:dyDescent="0.2">
      <c r="A2593" s="37">
        <v>2592</v>
      </c>
      <c r="B2593" s="38" t="s">
        <v>645</v>
      </c>
      <c r="C2593" s="39" t="s">
        <v>2819</v>
      </c>
      <c r="D2593" s="40">
        <v>44101</v>
      </c>
      <c r="E2593" s="38">
        <v>1</v>
      </c>
      <c r="F2593" s="38"/>
      <c r="G2593" s="38" t="s">
        <v>2</v>
      </c>
      <c r="H2593" s="38" t="s">
        <v>2</v>
      </c>
      <c r="I2593" s="41">
        <v>0</v>
      </c>
      <c r="J2593" s="41">
        <v>19170.27</v>
      </c>
      <c r="K2593" s="41">
        <v>0</v>
      </c>
      <c r="L2593" s="41">
        <f>SUM(Data[[#This Row],[CHELTUIELI DE PERSONAL LEI]:[CHELTUIELI DE CAPITAL (ACTIVE NEFINANCIARE ) LEI]])</f>
        <v>19170.27</v>
      </c>
      <c r="M2593" s="41">
        <f>Data[[#This Row],[TOTAL CHELTUIELI LEI]]/Data[[#This Row],[CURS VALUTAR EURO BNR 22 07 2020]]</f>
        <v>3960.7177537654184</v>
      </c>
      <c r="N2593" s="49">
        <v>8044</v>
      </c>
      <c r="O2593" s="54"/>
      <c r="P2593" s="54">
        <v>4271</v>
      </c>
      <c r="Q2593" s="54"/>
      <c r="R2593" s="54">
        <f>Data[[#This Row],[PERSOANE ÎNSCRISE ÎN LISTELE ELECTORALE (TURUL 1)            ]]+Data[[#This Row],[PERSOANE ÎNSCRISE ÎN LISTELE ELECTORALE (TURUL AL 2-LEA)]]</f>
        <v>8044</v>
      </c>
      <c r="S2593" s="54">
        <f>Data[[#This Row],[PERSOANE CARE AU PARTICIPAT LA VOT (TURUL 1)]]+Data[[#This Row],[PERSOANE CARE AU PARTICIPAT LA VOT  (TURUL AL 2-LEA)]]</f>
        <v>4271</v>
      </c>
      <c r="T2593" s="41">
        <f>Data[[#This Row],[TOTAL CHELTUIELI LEI]]/Data[[#This Row],[NUMĂRUL PERSOANELOR ÎNSCRISE ÎN LISTELE ELECTORALE]]</f>
        <v>2.3831762804574841</v>
      </c>
      <c r="U2593" s="41">
        <f>Data[[#This Row],[TOTAL CHELTUIELI EURO]]/Data[[#This Row],[NUMĂRUL PERSOANELOR ÎNSCRISE ÎN LISTELE ELECTORALE]]</f>
        <v>0.49238162030897792</v>
      </c>
      <c r="V2593" s="41">
        <f>Data[[#This Row],[TOTAL CHELTUIELI LEI]]/Data[[#This Row],[NUMĂRUL PERSOANELOR CARE AU PARTICIPAT LA VOT]]</f>
        <v>4.4884734254273004</v>
      </c>
      <c r="W2593" s="41">
        <f>Data[[#This Row],[TOTAL CHELTUIELI EURO]]/Data[[#This Row],[NUMĂRUL PERSOANELOR CARE AU PARTICIPAT LA VOT]]</f>
        <v>0.92735138229113045</v>
      </c>
      <c r="X2593" s="43">
        <v>4.8400999999999996</v>
      </c>
      <c r="Y2593" s="114" t="s">
        <v>2891</v>
      </c>
      <c r="Z2593" s="44">
        <v>2</v>
      </c>
      <c r="AA2593" s="115" t="s">
        <v>3105</v>
      </c>
      <c r="AB2593" s="44">
        <v>0</v>
      </c>
      <c r="AC2593" s="45"/>
    </row>
    <row r="2594" spans="1:29" x14ac:dyDescent="0.2">
      <c r="A2594" s="37">
        <v>2593</v>
      </c>
      <c r="B2594" s="38" t="s">
        <v>645</v>
      </c>
      <c r="C2594" s="39" t="s">
        <v>2820</v>
      </c>
      <c r="D2594" s="40">
        <v>44101</v>
      </c>
      <c r="E2594" s="38">
        <v>1</v>
      </c>
      <c r="F2594" s="38"/>
      <c r="G2594" s="38" t="s">
        <v>2</v>
      </c>
      <c r="H2594" s="38" t="s">
        <v>2</v>
      </c>
      <c r="I2594" s="41">
        <v>6600</v>
      </c>
      <c r="J2594" s="41">
        <v>22490.6</v>
      </c>
      <c r="K2594" s="41">
        <v>0</v>
      </c>
      <c r="L2594" s="41">
        <f>SUM(Data[[#This Row],[CHELTUIELI DE PERSONAL LEI]:[CHELTUIELI DE CAPITAL (ACTIVE NEFINANCIARE ) LEI]])</f>
        <v>29090.6</v>
      </c>
      <c r="M2594" s="41">
        <f>Data[[#This Row],[TOTAL CHELTUIELI LEI]]/Data[[#This Row],[CURS VALUTAR EURO BNR 22 07 2020]]</f>
        <v>6010.3303650751022</v>
      </c>
      <c r="N2594" s="49">
        <v>8099</v>
      </c>
      <c r="O2594" s="54"/>
      <c r="P2594" s="54">
        <v>3485</v>
      </c>
      <c r="Q2594" s="54"/>
      <c r="R2594" s="54">
        <f>Data[[#This Row],[PERSOANE ÎNSCRISE ÎN LISTELE ELECTORALE (TURUL 1)            ]]+Data[[#This Row],[PERSOANE ÎNSCRISE ÎN LISTELE ELECTORALE (TURUL AL 2-LEA)]]</f>
        <v>8099</v>
      </c>
      <c r="S2594" s="54">
        <f>Data[[#This Row],[PERSOANE CARE AU PARTICIPAT LA VOT (TURUL 1)]]+Data[[#This Row],[PERSOANE CARE AU PARTICIPAT LA VOT  (TURUL AL 2-LEA)]]</f>
        <v>3485</v>
      </c>
      <c r="T2594" s="41">
        <f>Data[[#This Row],[TOTAL CHELTUIELI LEI]]/Data[[#This Row],[NUMĂRUL PERSOANELOR ÎNSCRISE ÎN LISTELE ELECTORALE]]</f>
        <v>3.5918755401901468</v>
      </c>
      <c r="U2594" s="41">
        <f>Data[[#This Row],[TOTAL CHELTUIELI EURO]]/Data[[#This Row],[NUMĂRUL PERSOANELOR ÎNSCRISE ÎN LISTELE ELECTORALE]]</f>
        <v>0.74210771268985087</v>
      </c>
      <c r="V2594" s="41">
        <f>Data[[#This Row],[TOTAL CHELTUIELI LEI]]/Data[[#This Row],[NUMĂRUL PERSOANELOR CARE AU PARTICIPAT LA VOT]]</f>
        <v>8.3473744619799142</v>
      </c>
      <c r="W2594" s="41">
        <f>Data[[#This Row],[TOTAL CHELTUIELI EURO]]/Data[[#This Row],[NUMĂRUL PERSOANELOR CARE AU PARTICIPAT LA VOT]]</f>
        <v>1.724628512216672</v>
      </c>
      <c r="X2594" s="43">
        <v>4.8400999999999996</v>
      </c>
      <c r="Y2594" s="114" t="s">
        <v>2884</v>
      </c>
      <c r="Z2594" s="44">
        <v>3</v>
      </c>
      <c r="AA2594" s="115" t="s">
        <v>3105</v>
      </c>
      <c r="AB2594" s="44">
        <v>0</v>
      </c>
      <c r="AC2594" s="45"/>
    </row>
    <row r="2595" spans="1:29" x14ac:dyDescent="0.2">
      <c r="A2595" s="37">
        <v>2594</v>
      </c>
      <c r="B2595" s="38" t="s">
        <v>645</v>
      </c>
      <c r="C2595" s="39" t="s">
        <v>2821</v>
      </c>
      <c r="D2595" s="40">
        <v>44101</v>
      </c>
      <c r="E2595" s="38">
        <v>1</v>
      </c>
      <c r="F2595" s="38"/>
      <c r="G2595" s="38" t="s">
        <v>2</v>
      </c>
      <c r="H2595" s="38" t="s">
        <v>2</v>
      </c>
      <c r="I2595" s="41">
        <v>0</v>
      </c>
      <c r="J2595" s="41">
        <v>16457</v>
      </c>
      <c r="K2595" s="41">
        <v>0</v>
      </c>
      <c r="L2595" s="41">
        <f>SUM(Data[[#This Row],[CHELTUIELI DE PERSONAL LEI]:[CHELTUIELI DE CAPITAL (ACTIVE NEFINANCIARE ) LEI]])</f>
        <v>16457</v>
      </c>
      <c r="M2595" s="41">
        <f>Data[[#This Row],[TOTAL CHELTUIELI LEI]]/Data[[#This Row],[CURS VALUTAR EURO BNR 22 07 2020]]</f>
        <v>3400.1363608189918</v>
      </c>
      <c r="N2595" s="49">
        <v>12163</v>
      </c>
      <c r="O2595" s="54"/>
      <c r="P2595" s="54">
        <v>4671</v>
      </c>
      <c r="Q2595" s="54"/>
      <c r="R2595" s="54">
        <f>Data[[#This Row],[PERSOANE ÎNSCRISE ÎN LISTELE ELECTORALE (TURUL 1)            ]]+Data[[#This Row],[PERSOANE ÎNSCRISE ÎN LISTELE ELECTORALE (TURUL AL 2-LEA)]]</f>
        <v>12163</v>
      </c>
      <c r="S2595" s="54">
        <f>Data[[#This Row],[PERSOANE CARE AU PARTICIPAT LA VOT (TURUL 1)]]+Data[[#This Row],[PERSOANE CARE AU PARTICIPAT LA VOT  (TURUL AL 2-LEA)]]</f>
        <v>4671</v>
      </c>
      <c r="T2595" s="41">
        <f>Data[[#This Row],[TOTAL CHELTUIELI LEI]]/Data[[#This Row],[NUMĂRUL PERSOANELOR ÎNSCRISE ÎN LISTELE ELECTORALE]]</f>
        <v>1.3530379018334293</v>
      </c>
      <c r="U2595" s="41">
        <f>Data[[#This Row],[TOTAL CHELTUIELI EURO]]/Data[[#This Row],[NUMĂRUL PERSOANELOR ÎNSCRISE ÎN LISTELE ELECTORALE]]</f>
        <v>0.27954750972778031</v>
      </c>
      <c r="V2595" s="41">
        <f>Data[[#This Row],[TOTAL CHELTUIELI LEI]]/Data[[#This Row],[NUMĂRUL PERSOANELOR CARE AU PARTICIPAT LA VOT]]</f>
        <v>3.5232284307428814</v>
      </c>
      <c r="W2595" s="41">
        <f>Data[[#This Row],[TOTAL CHELTUIELI EURO]]/Data[[#This Row],[NUMĂRUL PERSOANELOR CARE AU PARTICIPAT LA VOT]]</f>
        <v>0.72792471865103658</v>
      </c>
      <c r="X2595" s="43">
        <v>4.8400999999999996</v>
      </c>
      <c r="Y2595" s="114" t="s">
        <v>2894</v>
      </c>
      <c r="Z2595" s="44">
        <v>1</v>
      </c>
      <c r="AA2595" s="115" t="s">
        <v>3105</v>
      </c>
      <c r="AB2595" s="44">
        <v>0</v>
      </c>
      <c r="AC2595" s="45"/>
    </row>
    <row r="2596" spans="1:29" x14ac:dyDescent="0.2">
      <c r="A2596" s="37">
        <v>2595</v>
      </c>
      <c r="B2596" s="38" t="s">
        <v>645</v>
      </c>
      <c r="C2596" s="39" t="s">
        <v>35</v>
      </c>
      <c r="D2596" s="40">
        <v>44101</v>
      </c>
      <c r="E2596" s="38">
        <v>1</v>
      </c>
      <c r="F2596" s="38"/>
      <c r="G2596" s="38" t="s">
        <v>2</v>
      </c>
      <c r="H2596" s="38" t="s">
        <v>2</v>
      </c>
      <c r="I2596" s="41">
        <v>1200</v>
      </c>
      <c r="J2596" s="41">
        <v>3716</v>
      </c>
      <c r="K2596" s="41">
        <v>0</v>
      </c>
      <c r="L2596" s="41">
        <f>SUM(Data[[#This Row],[CHELTUIELI DE PERSONAL LEI]:[CHELTUIELI DE CAPITAL (ACTIVE NEFINANCIARE ) LEI]])</f>
        <v>4916</v>
      </c>
      <c r="M2596" s="41">
        <f>Data[[#This Row],[TOTAL CHELTUIELI LEI]]/Data[[#This Row],[CURS VALUTAR EURO BNR 22 07 2020]]</f>
        <v>1015.6814941840046</v>
      </c>
      <c r="N2596" s="49">
        <v>3546</v>
      </c>
      <c r="O2596" s="54"/>
      <c r="P2596" s="54">
        <v>1638</v>
      </c>
      <c r="Q2596" s="54"/>
      <c r="R2596" s="54">
        <f>Data[[#This Row],[PERSOANE ÎNSCRISE ÎN LISTELE ELECTORALE (TURUL 1)            ]]+Data[[#This Row],[PERSOANE ÎNSCRISE ÎN LISTELE ELECTORALE (TURUL AL 2-LEA)]]</f>
        <v>3546</v>
      </c>
      <c r="S2596" s="54">
        <f>Data[[#This Row],[PERSOANE CARE AU PARTICIPAT LA VOT (TURUL 1)]]+Data[[#This Row],[PERSOANE CARE AU PARTICIPAT LA VOT  (TURUL AL 2-LEA)]]</f>
        <v>1638</v>
      </c>
      <c r="T2596" s="41">
        <f>Data[[#This Row],[TOTAL CHELTUIELI LEI]]/Data[[#This Row],[NUMĂRUL PERSOANELOR ÎNSCRISE ÎN LISTELE ELECTORALE]]</f>
        <v>1.3863508178228992</v>
      </c>
      <c r="U2596" s="41">
        <f>Data[[#This Row],[TOTAL CHELTUIELI EURO]]/Data[[#This Row],[NUMĂRUL PERSOANELOR ÎNSCRISE ÎN LISTELE ELECTORALE]]</f>
        <v>0.28643020140552866</v>
      </c>
      <c r="V2596" s="41">
        <f>Data[[#This Row],[TOTAL CHELTUIELI LEI]]/Data[[#This Row],[NUMĂRUL PERSOANELOR CARE AU PARTICIPAT LA VOT]]</f>
        <v>3.0012210012210012</v>
      </c>
      <c r="W2596" s="41">
        <f>Data[[#This Row],[TOTAL CHELTUIELI EURO]]/Data[[#This Row],[NUMĂRUL PERSOANELOR CARE AU PARTICIPAT LA VOT]]</f>
        <v>0.62007417227350703</v>
      </c>
      <c r="X2596" s="43">
        <v>4.8400999999999996</v>
      </c>
      <c r="Y2596" s="114" t="s">
        <v>2894</v>
      </c>
      <c r="Z2596" s="44">
        <v>1</v>
      </c>
      <c r="AA2596" s="115" t="s">
        <v>3105</v>
      </c>
      <c r="AB2596" s="44">
        <v>0</v>
      </c>
      <c r="AC2596" s="45"/>
    </row>
    <row r="2597" spans="1:29" x14ac:dyDescent="0.2">
      <c r="A2597" s="37">
        <v>2596</v>
      </c>
      <c r="B2597" s="38" t="s">
        <v>645</v>
      </c>
      <c r="C2597" s="39" t="s">
        <v>651</v>
      </c>
      <c r="D2597" s="40">
        <v>44101</v>
      </c>
      <c r="E2597" s="38">
        <v>1</v>
      </c>
      <c r="F2597" s="38"/>
      <c r="G2597" s="38" t="s">
        <v>2</v>
      </c>
      <c r="H2597" s="38" t="s">
        <v>2</v>
      </c>
      <c r="I2597" s="65">
        <v>0</v>
      </c>
      <c r="J2597" s="65">
        <v>7318</v>
      </c>
      <c r="K2597" s="65">
        <v>0</v>
      </c>
      <c r="L2597" s="41">
        <f>SUM(Data[[#This Row],[CHELTUIELI DE PERSONAL LEI]:[CHELTUIELI DE CAPITAL (ACTIVE NEFINANCIARE ) LEI]])</f>
        <v>7318</v>
      </c>
      <c r="M2597" s="41">
        <f>Data[[#This Row],[TOTAL CHELTUIELI LEI]]/Data[[#This Row],[CURS VALUTAR EURO BNR 22 07 2020]]</f>
        <v>1511.9522323918929</v>
      </c>
      <c r="N2597" s="49">
        <v>5846</v>
      </c>
      <c r="O2597" s="54"/>
      <c r="P2597" s="54">
        <v>2703</v>
      </c>
      <c r="Q2597" s="54"/>
      <c r="R2597" s="54">
        <f>Data[[#This Row],[PERSOANE ÎNSCRISE ÎN LISTELE ELECTORALE (TURUL 1)            ]]+Data[[#This Row],[PERSOANE ÎNSCRISE ÎN LISTELE ELECTORALE (TURUL AL 2-LEA)]]</f>
        <v>5846</v>
      </c>
      <c r="S2597" s="54">
        <f>Data[[#This Row],[PERSOANE CARE AU PARTICIPAT LA VOT (TURUL 1)]]+Data[[#This Row],[PERSOANE CARE AU PARTICIPAT LA VOT  (TURUL AL 2-LEA)]]</f>
        <v>2703</v>
      </c>
      <c r="T2597" s="41">
        <f>Data[[#This Row],[TOTAL CHELTUIELI LEI]]/Data[[#This Row],[NUMĂRUL PERSOANELOR ÎNSCRISE ÎN LISTELE ELECTORALE]]</f>
        <v>1.2517960998973656</v>
      </c>
      <c r="U2597" s="41">
        <f>Data[[#This Row],[TOTAL CHELTUIELI EURO]]/Data[[#This Row],[NUMĂRUL PERSOANELOR ÎNSCRISE ÎN LISTELE ELECTORALE]]</f>
        <v>0.2586302142305667</v>
      </c>
      <c r="V2597" s="41">
        <f>Data[[#This Row],[TOTAL CHELTUIELI LEI]]/Data[[#This Row],[NUMĂRUL PERSOANELOR CARE AU PARTICIPAT LA VOT]]</f>
        <v>2.7073621901590825</v>
      </c>
      <c r="W2597" s="41">
        <f>Data[[#This Row],[TOTAL CHELTUIELI EURO]]/Data[[#This Row],[NUMĂRUL PERSOANELOR CARE AU PARTICIPAT LA VOT]]</f>
        <v>0.55936079629740765</v>
      </c>
      <c r="X2597" s="43">
        <v>4.8400999999999996</v>
      </c>
      <c r="Y2597" s="114" t="s">
        <v>2894</v>
      </c>
      <c r="Z2597" s="44">
        <v>1</v>
      </c>
      <c r="AA2597" s="115" t="s">
        <v>3105</v>
      </c>
      <c r="AB2597" s="44">
        <v>0</v>
      </c>
      <c r="AC2597" s="45"/>
    </row>
    <row r="2598" spans="1:29" x14ac:dyDescent="0.2">
      <c r="A2598" s="37">
        <v>2597</v>
      </c>
      <c r="B2598" s="38" t="s">
        <v>645</v>
      </c>
      <c r="C2598" s="39" t="s">
        <v>435</v>
      </c>
      <c r="D2598" s="40">
        <v>44101</v>
      </c>
      <c r="E2598" s="38">
        <v>1</v>
      </c>
      <c r="F2598" s="38"/>
      <c r="G2598" s="38" t="s">
        <v>2</v>
      </c>
      <c r="H2598" s="38" t="s">
        <v>2</v>
      </c>
      <c r="I2598" s="41">
        <v>2880</v>
      </c>
      <c r="J2598" s="41">
        <v>5854</v>
      </c>
      <c r="K2598" s="41">
        <v>0</v>
      </c>
      <c r="L2598" s="41">
        <f>SUM(Data[[#This Row],[CHELTUIELI DE PERSONAL LEI]:[CHELTUIELI DE CAPITAL (ACTIVE NEFINANCIARE ) LEI]])</f>
        <v>8734</v>
      </c>
      <c r="M2598" s="41">
        <f>Data[[#This Row],[TOTAL CHELTUIELI LEI]]/Data[[#This Row],[CURS VALUTAR EURO BNR 22 07 2020]]</f>
        <v>1804.5081713187747</v>
      </c>
      <c r="N2598" s="49">
        <v>5836</v>
      </c>
      <c r="O2598" s="54"/>
      <c r="P2598" s="54">
        <v>2731</v>
      </c>
      <c r="Q2598" s="54"/>
      <c r="R2598" s="54">
        <f>Data[[#This Row],[PERSOANE ÎNSCRISE ÎN LISTELE ELECTORALE (TURUL 1)            ]]+Data[[#This Row],[PERSOANE ÎNSCRISE ÎN LISTELE ELECTORALE (TURUL AL 2-LEA)]]</f>
        <v>5836</v>
      </c>
      <c r="S2598" s="54">
        <f>Data[[#This Row],[PERSOANE CARE AU PARTICIPAT LA VOT (TURUL 1)]]+Data[[#This Row],[PERSOANE CARE AU PARTICIPAT LA VOT  (TURUL AL 2-LEA)]]</f>
        <v>2731</v>
      </c>
      <c r="T2598" s="41">
        <f>Data[[#This Row],[TOTAL CHELTUIELI LEI]]/Data[[#This Row],[NUMĂRUL PERSOANELOR ÎNSCRISE ÎN LISTELE ELECTORALE]]</f>
        <v>1.4965729952021933</v>
      </c>
      <c r="U2598" s="41">
        <f>Data[[#This Row],[TOTAL CHELTUIELI EURO]]/Data[[#This Row],[NUMĂRUL PERSOANELOR ÎNSCRISE ÎN LISTELE ELECTORALE]]</f>
        <v>0.30920290803954331</v>
      </c>
      <c r="V2598" s="41">
        <f>Data[[#This Row],[TOTAL CHELTUIELI LEI]]/Data[[#This Row],[NUMĂRUL PERSOANELOR CARE AU PARTICIPAT LA VOT]]</f>
        <v>3.198095935554742</v>
      </c>
      <c r="W2598" s="41">
        <f>Data[[#This Row],[TOTAL CHELTUIELI EURO]]/Data[[#This Row],[NUMĂRUL PERSOANELOR CARE AU PARTICIPAT LA VOT]]</f>
        <v>0.66074997118959156</v>
      </c>
      <c r="X2598" s="43">
        <v>4.8400999999999996</v>
      </c>
      <c r="Y2598" s="114" t="s">
        <v>2894</v>
      </c>
      <c r="Z2598" s="44">
        <v>1</v>
      </c>
      <c r="AA2598" s="115" t="s">
        <v>3105</v>
      </c>
      <c r="AB2598" s="44">
        <v>0</v>
      </c>
      <c r="AC2598" s="45"/>
    </row>
    <row r="2599" spans="1:29" x14ac:dyDescent="0.2">
      <c r="A2599" s="37">
        <v>2598</v>
      </c>
      <c r="B2599" s="38" t="s">
        <v>645</v>
      </c>
      <c r="C2599" s="39" t="s">
        <v>652</v>
      </c>
      <c r="D2599" s="40">
        <v>44101</v>
      </c>
      <c r="E2599" s="38">
        <v>1</v>
      </c>
      <c r="F2599" s="38"/>
      <c r="G2599" s="38" t="s">
        <v>2</v>
      </c>
      <c r="H2599" s="38" t="s">
        <v>2</v>
      </c>
      <c r="I2599" s="65">
        <v>880</v>
      </c>
      <c r="J2599" s="65">
        <v>1676</v>
      </c>
      <c r="K2599" s="65">
        <v>574.77</v>
      </c>
      <c r="L2599" s="41">
        <f>SUM(Data[[#This Row],[CHELTUIELI DE PERSONAL LEI]:[CHELTUIELI DE CAPITAL (ACTIVE NEFINANCIARE ) LEI]])</f>
        <v>3130.77</v>
      </c>
      <c r="M2599" s="41">
        <f>Data[[#This Row],[TOTAL CHELTUIELI LEI]]/Data[[#This Row],[CURS VALUTAR EURO BNR 22 07 2020]]</f>
        <v>646.83994132352643</v>
      </c>
      <c r="N2599" s="49">
        <v>1206</v>
      </c>
      <c r="O2599" s="54"/>
      <c r="P2599" s="54">
        <v>565</v>
      </c>
      <c r="Q2599" s="54"/>
      <c r="R2599" s="54">
        <f>Data[[#This Row],[PERSOANE ÎNSCRISE ÎN LISTELE ELECTORALE (TURUL 1)            ]]+Data[[#This Row],[PERSOANE ÎNSCRISE ÎN LISTELE ELECTORALE (TURUL AL 2-LEA)]]</f>
        <v>1206</v>
      </c>
      <c r="S2599" s="54">
        <f>Data[[#This Row],[PERSOANE CARE AU PARTICIPAT LA VOT (TURUL 1)]]+Data[[#This Row],[PERSOANE CARE AU PARTICIPAT LA VOT  (TURUL AL 2-LEA)]]</f>
        <v>565</v>
      </c>
      <c r="T2599" s="41">
        <f>Data[[#This Row],[TOTAL CHELTUIELI LEI]]/Data[[#This Row],[NUMĂRUL PERSOANELOR ÎNSCRISE ÎN LISTELE ELECTORALE]]</f>
        <v>2.5959950248756218</v>
      </c>
      <c r="U2599" s="41">
        <f>Data[[#This Row],[TOTAL CHELTUIELI EURO]]/Data[[#This Row],[NUMĂRUL PERSOANELOR ÎNSCRISE ÎN LISTELE ELECTORALE]]</f>
        <v>0.53635152680226073</v>
      </c>
      <c r="V2599" s="41">
        <f>Data[[#This Row],[TOTAL CHELTUIELI LEI]]/Data[[#This Row],[NUMĂRUL PERSOANELOR CARE AU PARTICIPAT LA VOT]]</f>
        <v>5.5411858407079642</v>
      </c>
      <c r="W2599" s="41">
        <f>Data[[#This Row],[TOTAL CHELTUIELI EURO]]/Data[[#This Row],[NUMĂRUL PERSOANELOR CARE AU PARTICIPAT LA VOT]]</f>
        <v>1.1448494536699583</v>
      </c>
      <c r="X2599" s="43">
        <v>4.8400999999999996</v>
      </c>
      <c r="Y2599" s="114" t="s">
        <v>2891</v>
      </c>
      <c r="Z2599" s="44">
        <v>2</v>
      </c>
      <c r="AA2599" s="115" t="s">
        <v>3105</v>
      </c>
      <c r="AB2599" s="44">
        <v>0</v>
      </c>
      <c r="AC2599" s="45"/>
    </row>
    <row r="2600" spans="1:29" x14ac:dyDescent="0.2">
      <c r="A2600" s="37">
        <v>2599</v>
      </c>
      <c r="B2600" s="38" t="s">
        <v>645</v>
      </c>
      <c r="C2600" s="39" t="s">
        <v>653</v>
      </c>
      <c r="D2600" s="40">
        <v>44101</v>
      </c>
      <c r="E2600" s="38">
        <v>1</v>
      </c>
      <c r="F2600" s="38"/>
      <c r="G2600" s="38" t="s">
        <v>2</v>
      </c>
      <c r="H2600" s="38" t="s">
        <v>2</v>
      </c>
      <c r="I2600" s="65">
        <v>0</v>
      </c>
      <c r="J2600" s="65">
        <v>4560</v>
      </c>
      <c r="K2600" s="65">
        <v>0</v>
      </c>
      <c r="L2600" s="41">
        <f>SUM(Data[[#This Row],[CHELTUIELI DE PERSONAL LEI]:[CHELTUIELI DE CAPITAL (ACTIVE NEFINANCIARE ) LEI]])</f>
        <v>4560</v>
      </c>
      <c r="M2600" s="41">
        <f>Data[[#This Row],[TOTAL CHELTUIELI LEI]]/Data[[#This Row],[CURS VALUTAR EURO BNR 22 07 2020]]</f>
        <v>942.12929484928009</v>
      </c>
      <c r="N2600" s="49">
        <v>2628</v>
      </c>
      <c r="O2600" s="54"/>
      <c r="P2600" s="54">
        <v>1257</v>
      </c>
      <c r="Q2600" s="54"/>
      <c r="R2600" s="54">
        <f>Data[[#This Row],[PERSOANE ÎNSCRISE ÎN LISTELE ELECTORALE (TURUL 1)            ]]+Data[[#This Row],[PERSOANE ÎNSCRISE ÎN LISTELE ELECTORALE (TURUL AL 2-LEA)]]</f>
        <v>2628</v>
      </c>
      <c r="S2600" s="54">
        <f>Data[[#This Row],[PERSOANE CARE AU PARTICIPAT LA VOT (TURUL 1)]]+Data[[#This Row],[PERSOANE CARE AU PARTICIPAT LA VOT  (TURUL AL 2-LEA)]]</f>
        <v>1257</v>
      </c>
      <c r="T2600" s="41">
        <f>Data[[#This Row],[TOTAL CHELTUIELI LEI]]/Data[[#This Row],[NUMĂRUL PERSOANELOR ÎNSCRISE ÎN LISTELE ELECTORALE]]</f>
        <v>1.7351598173515981</v>
      </c>
      <c r="U2600" s="41">
        <f>Data[[#This Row],[TOTAL CHELTUIELI EURO]]/Data[[#This Row],[NUMĂRUL PERSOANELOR ÎNSCRISE ÎN LISTELE ELECTORALE]]</f>
        <v>0.3584966875377778</v>
      </c>
      <c r="V2600" s="41">
        <f>Data[[#This Row],[TOTAL CHELTUIELI LEI]]/Data[[#This Row],[NUMĂRUL PERSOANELOR CARE AU PARTICIPAT LA VOT]]</f>
        <v>3.6276849642004771</v>
      </c>
      <c r="W2600" s="41">
        <f>Data[[#This Row],[TOTAL CHELTUIELI EURO]]/Data[[#This Row],[NUMĂRUL PERSOANELOR CARE AU PARTICIPAT LA VOT]]</f>
        <v>0.7495062011529674</v>
      </c>
      <c r="X2600" s="43">
        <v>4.8400999999999996</v>
      </c>
      <c r="Y2600" s="114" t="s">
        <v>2894</v>
      </c>
      <c r="Z2600" s="44">
        <v>1</v>
      </c>
      <c r="AA2600" s="115" t="s">
        <v>3105</v>
      </c>
      <c r="AB2600" s="44">
        <v>0</v>
      </c>
      <c r="AC2600" s="45"/>
    </row>
    <row r="2601" spans="1:29" x14ac:dyDescent="0.2">
      <c r="A2601" s="37">
        <v>2600</v>
      </c>
      <c r="B2601" s="38" t="s">
        <v>645</v>
      </c>
      <c r="C2601" s="39" t="s">
        <v>654</v>
      </c>
      <c r="D2601" s="40">
        <v>44101</v>
      </c>
      <c r="E2601" s="38">
        <v>1</v>
      </c>
      <c r="F2601" s="38"/>
      <c r="G2601" s="38" t="s">
        <v>2</v>
      </c>
      <c r="H2601" s="38" t="s">
        <v>2</v>
      </c>
      <c r="I2601" s="66">
        <v>0</v>
      </c>
      <c r="J2601" s="66">
        <v>7846</v>
      </c>
      <c r="K2601" s="66">
        <v>0</v>
      </c>
      <c r="L2601" s="41">
        <f>SUM(Data[[#This Row],[CHELTUIELI DE PERSONAL LEI]:[CHELTUIELI DE CAPITAL (ACTIVE NEFINANCIARE ) LEI]])</f>
        <v>7846</v>
      </c>
      <c r="M2601" s="41">
        <f>Data[[#This Row],[TOTAL CHELTUIELI LEI]]/Data[[#This Row],[CURS VALUTAR EURO BNR 22 07 2020]]</f>
        <v>1621.0408875849673</v>
      </c>
      <c r="N2601" s="49">
        <v>2454</v>
      </c>
      <c r="O2601" s="54"/>
      <c r="P2601" s="54">
        <v>1436</v>
      </c>
      <c r="Q2601" s="54"/>
      <c r="R2601" s="54">
        <f>Data[[#This Row],[PERSOANE ÎNSCRISE ÎN LISTELE ELECTORALE (TURUL 1)            ]]+Data[[#This Row],[PERSOANE ÎNSCRISE ÎN LISTELE ELECTORALE (TURUL AL 2-LEA)]]</f>
        <v>2454</v>
      </c>
      <c r="S2601" s="54">
        <f>Data[[#This Row],[PERSOANE CARE AU PARTICIPAT LA VOT (TURUL 1)]]+Data[[#This Row],[PERSOANE CARE AU PARTICIPAT LA VOT  (TURUL AL 2-LEA)]]</f>
        <v>1436</v>
      </c>
      <c r="T2601" s="41">
        <f>Data[[#This Row],[TOTAL CHELTUIELI LEI]]/Data[[#This Row],[NUMĂRUL PERSOANELOR ÎNSCRISE ÎN LISTELE ELECTORALE]]</f>
        <v>3.1972290138549306</v>
      </c>
      <c r="U2601" s="41">
        <f>Data[[#This Row],[TOTAL CHELTUIELI EURO]]/Data[[#This Row],[NUMĂRUL PERSOANELOR ÎNSCRISE ÎN LISTELE ELECTORALE]]</f>
        <v>0.66057085883657995</v>
      </c>
      <c r="V2601" s="41">
        <f>Data[[#This Row],[TOTAL CHELTUIELI LEI]]/Data[[#This Row],[NUMĂRUL PERSOANELOR CARE AU PARTICIPAT LA VOT]]</f>
        <v>5.4637883008356543</v>
      </c>
      <c r="W2601" s="41">
        <f>Data[[#This Row],[TOTAL CHELTUIELI EURO]]/Data[[#This Row],[NUMĂRUL PERSOANELOR CARE AU PARTICIPAT LA VOT]]</f>
        <v>1.1288585568140441</v>
      </c>
      <c r="X2601" s="43">
        <v>4.8400999999999996</v>
      </c>
      <c r="Y2601" s="114" t="s">
        <v>2884</v>
      </c>
      <c r="Z2601" s="44">
        <v>3</v>
      </c>
      <c r="AA2601" s="115" t="s">
        <v>3105</v>
      </c>
      <c r="AB2601" s="44">
        <v>0</v>
      </c>
      <c r="AC2601" s="45"/>
    </row>
    <row r="2602" spans="1:29" x14ac:dyDescent="0.2">
      <c r="A2602" s="37">
        <v>2601</v>
      </c>
      <c r="B2602" s="38" t="s">
        <v>645</v>
      </c>
      <c r="C2602" s="39" t="s">
        <v>655</v>
      </c>
      <c r="D2602" s="40">
        <v>44101</v>
      </c>
      <c r="E2602" s="38">
        <v>1</v>
      </c>
      <c r="F2602" s="38"/>
      <c r="G2602" s="38" t="s">
        <v>2</v>
      </c>
      <c r="H2602" s="38" t="s">
        <v>2</v>
      </c>
      <c r="I2602" s="65">
        <v>2700</v>
      </c>
      <c r="J2602" s="65">
        <v>2169</v>
      </c>
      <c r="K2602" s="65">
        <v>0</v>
      </c>
      <c r="L2602" s="41">
        <f>SUM(Data[[#This Row],[CHELTUIELI DE PERSONAL LEI]:[CHELTUIELI DE CAPITAL (ACTIVE NEFINANCIARE ) LEI]])</f>
        <v>4869</v>
      </c>
      <c r="M2602" s="41">
        <f>Data[[#This Row],[TOTAL CHELTUIELI LEI]]/Data[[#This Row],[CURS VALUTAR EURO BNR 22 07 2020]]</f>
        <v>1005.9709510134089</v>
      </c>
      <c r="N2602" s="49">
        <v>3118</v>
      </c>
      <c r="O2602" s="54"/>
      <c r="P2602" s="54">
        <v>1492</v>
      </c>
      <c r="Q2602" s="54"/>
      <c r="R2602" s="54">
        <f>Data[[#This Row],[PERSOANE ÎNSCRISE ÎN LISTELE ELECTORALE (TURUL 1)            ]]+Data[[#This Row],[PERSOANE ÎNSCRISE ÎN LISTELE ELECTORALE (TURUL AL 2-LEA)]]</f>
        <v>3118</v>
      </c>
      <c r="S2602" s="54">
        <f>Data[[#This Row],[PERSOANE CARE AU PARTICIPAT LA VOT (TURUL 1)]]+Data[[#This Row],[PERSOANE CARE AU PARTICIPAT LA VOT  (TURUL AL 2-LEA)]]</f>
        <v>1492</v>
      </c>
      <c r="T2602" s="41">
        <f>Data[[#This Row],[TOTAL CHELTUIELI LEI]]/Data[[#This Row],[NUMĂRUL PERSOANELOR ÎNSCRISE ÎN LISTELE ELECTORALE]]</f>
        <v>1.5615779345734446</v>
      </c>
      <c r="U2602" s="41">
        <f>Data[[#This Row],[TOTAL CHELTUIELI EURO]]/Data[[#This Row],[NUMĂRUL PERSOANELOR ÎNSCRISE ÎN LISTELE ELECTORALE]]</f>
        <v>0.3226334031473409</v>
      </c>
      <c r="V2602" s="41">
        <f>Data[[#This Row],[TOTAL CHELTUIELI LEI]]/Data[[#This Row],[NUMĂRUL PERSOANELOR CARE AU PARTICIPAT LA VOT]]</f>
        <v>3.2634048257372652</v>
      </c>
      <c r="W2602" s="41">
        <f>Data[[#This Row],[TOTAL CHELTUIELI EURO]]/Data[[#This Row],[NUMĂRUL PERSOANELOR CARE AU PARTICIPAT LA VOT]]</f>
        <v>0.67424326475429552</v>
      </c>
      <c r="X2602" s="43">
        <v>4.8400999999999996</v>
      </c>
      <c r="Y2602" s="114" t="s">
        <v>2894</v>
      </c>
      <c r="Z2602" s="44">
        <v>1</v>
      </c>
      <c r="AA2602" s="115" t="s">
        <v>3105</v>
      </c>
      <c r="AB2602" s="44">
        <v>0</v>
      </c>
      <c r="AC2602" s="45"/>
    </row>
    <row r="2603" spans="1:29" x14ac:dyDescent="0.2">
      <c r="A2603" s="37">
        <v>2602</v>
      </c>
      <c r="B2603" s="38" t="s">
        <v>645</v>
      </c>
      <c r="C2603" s="39" t="s">
        <v>656</v>
      </c>
      <c r="D2603" s="40">
        <v>44101</v>
      </c>
      <c r="E2603" s="38">
        <v>1</v>
      </c>
      <c r="F2603" s="38"/>
      <c r="G2603" s="38" t="s">
        <v>2</v>
      </c>
      <c r="H2603" s="38" t="s">
        <v>2</v>
      </c>
      <c r="I2603" s="65">
        <v>2760</v>
      </c>
      <c r="J2603" s="65">
        <v>1958</v>
      </c>
      <c r="K2603" s="65">
        <v>0</v>
      </c>
      <c r="L2603" s="41">
        <f>SUM(Data[[#This Row],[CHELTUIELI DE PERSONAL LEI]:[CHELTUIELI DE CAPITAL (ACTIVE NEFINANCIARE ) LEI]])</f>
        <v>4718</v>
      </c>
      <c r="M2603" s="41">
        <f>Data[[#This Row],[TOTAL CHELTUIELI LEI]]/Data[[#This Row],[CURS VALUTAR EURO BNR 22 07 2020]]</f>
        <v>974.77324848660157</v>
      </c>
      <c r="N2603" s="49">
        <v>3277</v>
      </c>
      <c r="O2603" s="54"/>
      <c r="P2603" s="54">
        <v>1728</v>
      </c>
      <c r="Q2603" s="54"/>
      <c r="R2603" s="54">
        <f>Data[[#This Row],[PERSOANE ÎNSCRISE ÎN LISTELE ELECTORALE (TURUL 1)            ]]+Data[[#This Row],[PERSOANE ÎNSCRISE ÎN LISTELE ELECTORALE (TURUL AL 2-LEA)]]</f>
        <v>3277</v>
      </c>
      <c r="S2603" s="54">
        <f>Data[[#This Row],[PERSOANE CARE AU PARTICIPAT LA VOT (TURUL 1)]]+Data[[#This Row],[PERSOANE CARE AU PARTICIPAT LA VOT  (TURUL AL 2-LEA)]]</f>
        <v>1728</v>
      </c>
      <c r="T2603" s="41">
        <f>Data[[#This Row],[TOTAL CHELTUIELI LEI]]/Data[[#This Row],[NUMĂRUL PERSOANELOR ÎNSCRISE ÎN LISTELE ELECTORALE]]</f>
        <v>1.439731461702777</v>
      </c>
      <c r="U2603" s="41">
        <f>Data[[#This Row],[TOTAL CHELTUIELI EURO]]/Data[[#This Row],[NUMĂRUL PERSOANELOR ÎNSCRISE ÎN LISTELE ELECTORALE]]</f>
        <v>0.29745903218999131</v>
      </c>
      <c r="V2603" s="41">
        <f>Data[[#This Row],[TOTAL CHELTUIELI LEI]]/Data[[#This Row],[NUMĂRUL PERSOANELOR CARE AU PARTICIPAT LA VOT]]</f>
        <v>2.730324074074074</v>
      </c>
      <c r="W2603" s="41">
        <f>Data[[#This Row],[TOTAL CHELTUIELI EURO]]/Data[[#This Row],[NUMĂRUL PERSOANELOR CARE AU PARTICIPAT LA VOT]]</f>
        <v>0.56410488917048707</v>
      </c>
      <c r="X2603" s="43">
        <v>4.8400999999999996</v>
      </c>
      <c r="Y2603" s="114" t="s">
        <v>2894</v>
      </c>
      <c r="Z2603" s="44">
        <v>1</v>
      </c>
      <c r="AA2603" s="115" t="s">
        <v>3105</v>
      </c>
      <c r="AB2603" s="44">
        <v>0</v>
      </c>
      <c r="AC2603" s="45"/>
    </row>
    <row r="2604" spans="1:29" x14ac:dyDescent="0.2">
      <c r="A2604" s="37">
        <v>2603</v>
      </c>
      <c r="B2604" s="38" t="s">
        <v>645</v>
      </c>
      <c r="C2604" s="39" t="s">
        <v>657</v>
      </c>
      <c r="D2604" s="40">
        <v>44101</v>
      </c>
      <c r="E2604" s="38">
        <v>1</v>
      </c>
      <c r="F2604" s="38"/>
      <c r="G2604" s="38" t="s">
        <v>2</v>
      </c>
      <c r="H2604" s="38" t="s">
        <v>2</v>
      </c>
      <c r="I2604" s="65">
        <v>0</v>
      </c>
      <c r="J2604" s="65">
        <v>4550</v>
      </c>
      <c r="K2604" s="65">
        <v>0</v>
      </c>
      <c r="L2604" s="41">
        <f>SUM(Data[[#This Row],[CHELTUIELI DE PERSONAL LEI]:[CHELTUIELI DE CAPITAL (ACTIVE NEFINANCIARE ) LEI]])</f>
        <v>4550</v>
      </c>
      <c r="M2604" s="41">
        <f>Data[[#This Row],[TOTAL CHELTUIELI LEI]]/Data[[#This Row],[CURS VALUTAR EURO BNR 22 07 2020]]</f>
        <v>940.06322183425971</v>
      </c>
      <c r="N2604" s="49">
        <v>3846</v>
      </c>
      <c r="O2604" s="54"/>
      <c r="P2604" s="54">
        <v>1704</v>
      </c>
      <c r="Q2604" s="54"/>
      <c r="R2604" s="54">
        <f>Data[[#This Row],[PERSOANE ÎNSCRISE ÎN LISTELE ELECTORALE (TURUL 1)            ]]+Data[[#This Row],[PERSOANE ÎNSCRISE ÎN LISTELE ELECTORALE (TURUL AL 2-LEA)]]</f>
        <v>3846</v>
      </c>
      <c r="S2604" s="54">
        <f>Data[[#This Row],[PERSOANE CARE AU PARTICIPAT LA VOT (TURUL 1)]]+Data[[#This Row],[PERSOANE CARE AU PARTICIPAT LA VOT  (TURUL AL 2-LEA)]]</f>
        <v>1704</v>
      </c>
      <c r="T2604" s="41">
        <f>Data[[#This Row],[TOTAL CHELTUIELI LEI]]/Data[[#This Row],[NUMĂRUL PERSOANELOR ÎNSCRISE ÎN LISTELE ELECTORALE]]</f>
        <v>1.1830473218928756</v>
      </c>
      <c r="U2604" s="41">
        <f>Data[[#This Row],[TOTAL CHELTUIELI EURO]]/Data[[#This Row],[NUMĂRUL PERSOANELOR ÎNSCRISE ÎN LISTELE ELECTORALE]]</f>
        <v>0.24442621472549655</v>
      </c>
      <c r="V2604" s="41">
        <f>Data[[#This Row],[TOTAL CHELTUIELI LEI]]/Data[[#This Row],[NUMĂRUL PERSOANELOR CARE AU PARTICIPAT LA VOT]]</f>
        <v>2.67018779342723</v>
      </c>
      <c r="W2604" s="41">
        <f>Data[[#This Row],[TOTAL CHELTUIELI EURO]]/Data[[#This Row],[NUMĂRUL PERSOANELOR CARE AU PARTICIPAT LA VOT]]</f>
        <v>0.55168029450367351</v>
      </c>
      <c r="X2604" s="43">
        <v>4.8400999999999996</v>
      </c>
      <c r="Y2604" s="114" t="s">
        <v>2894</v>
      </c>
      <c r="Z2604" s="44">
        <v>1</v>
      </c>
      <c r="AA2604" s="115" t="s">
        <v>3105</v>
      </c>
      <c r="AB2604" s="44">
        <v>0</v>
      </c>
      <c r="AC2604" s="45"/>
    </row>
    <row r="2605" spans="1:29" x14ac:dyDescent="0.2">
      <c r="A2605" s="37">
        <v>2604</v>
      </c>
      <c r="B2605" s="38" t="s">
        <v>645</v>
      </c>
      <c r="C2605" s="39" t="s">
        <v>658</v>
      </c>
      <c r="D2605" s="40">
        <v>44101</v>
      </c>
      <c r="E2605" s="38">
        <v>1</v>
      </c>
      <c r="F2605" s="38"/>
      <c r="G2605" s="38" t="s">
        <v>2</v>
      </c>
      <c r="H2605" s="38" t="s">
        <v>2</v>
      </c>
      <c r="I2605" s="67">
        <v>2430</v>
      </c>
      <c r="J2605" s="67">
        <v>17087.59</v>
      </c>
      <c r="K2605" s="67">
        <v>0</v>
      </c>
      <c r="L2605" s="41">
        <f>SUM(Data[[#This Row],[CHELTUIELI DE PERSONAL LEI]:[CHELTUIELI DE CAPITAL (ACTIVE NEFINANCIARE ) LEI]])</f>
        <v>19517.59</v>
      </c>
      <c r="M2605" s="41">
        <f>Data[[#This Row],[TOTAL CHELTUIELI LEI]]/Data[[#This Row],[CURS VALUTAR EURO BNR 22 07 2020]]</f>
        <v>4032.4766017231054</v>
      </c>
      <c r="N2605" s="49">
        <v>5873</v>
      </c>
      <c r="O2605" s="54"/>
      <c r="P2605" s="54">
        <v>2475</v>
      </c>
      <c r="Q2605" s="54"/>
      <c r="R2605" s="54">
        <f>Data[[#This Row],[PERSOANE ÎNSCRISE ÎN LISTELE ELECTORALE (TURUL 1)            ]]+Data[[#This Row],[PERSOANE ÎNSCRISE ÎN LISTELE ELECTORALE (TURUL AL 2-LEA)]]</f>
        <v>5873</v>
      </c>
      <c r="S2605" s="54">
        <f>Data[[#This Row],[PERSOANE CARE AU PARTICIPAT LA VOT (TURUL 1)]]+Data[[#This Row],[PERSOANE CARE AU PARTICIPAT LA VOT  (TURUL AL 2-LEA)]]</f>
        <v>2475</v>
      </c>
      <c r="T2605" s="41">
        <f>Data[[#This Row],[TOTAL CHELTUIELI LEI]]/Data[[#This Row],[NUMĂRUL PERSOANELOR ÎNSCRISE ÎN LISTELE ELECTORALE]]</f>
        <v>3.3232743061467733</v>
      </c>
      <c r="U2605" s="41">
        <f>Data[[#This Row],[TOTAL CHELTUIELI EURO]]/Data[[#This Row],[NUMĂRUL PERSOANELOR ÎNSCRISE ÎN LISTELE ELECTORALE]]</f>
        <v>0.68661273654403299</v>
      </c>
      <c r="V2605" s="41">
        <f>Data[[#This Row],[TOTAL CHELTUIELI LEI]]/Data[[#This Row],[NUMĂRUL PERSOANELOR CARE AU PARTICIPAT LA VOT]]</f>
        <v>7.8858949494949497</v>
      </c>
      <c r="W2605" s="41">
        <f>Data[[#This Row],[TOTAL CHELTUIELI EURO]]/Data[[#This Row],[NUMĂRUL PERSOANELOR CARE AU PARTICIPAT LA VOT]]</f>
        <v>1.6292834754436789</v>
      </c>
      <c r="X2605" s="43">
        <v>4.8400999999999996</v>
      </c>
      <c r="Y2605" s="114" t="s">
        <v>2884</v>
      </c>
      <c r="Z2605" s="44">
        <v>3</v>
      </c>
      <c r="AA2605" s="115" t="s">
        <v>3105</v>
      </c>
      <c r="AB2605" s="44">
        <v>0</v>
      </c>
      <c r="AC2605" s="45"/>
    </row>
    <row r="2606" spans="1:29" x14ac:dyDescent="0.2">
      <c r="A2606" s="37">
        <v>2605</v>
      </c>
      <c r="B2606" s="38" t="s">
        <v>645</v>
      </c>
      <c r="C2606" s="39" t="s">
        <v>659</v>
      </c>
      <c r="D2606" s="40">
        <v>44101</v>
      </c>
      <c r="E2606" s="38">
        <v>1</v>
      </c>
      <c r="F2606" s="38"/>
      <c r="G2606" s="38" t="s">
        <v>2</v>
      </c>
      <c r="H2606" s="38" t="s">
        <v>2</v>
      </c>
      <c r="I2606" s="41">
        <v>0</v>
      </c>
      <c r="J2606" s="41">
        <v>3916</v>
      </c>
      <c r="K2606" s="41">
        <v>0</v>
      </c>
      <c r="L2606" s="41">
        <f>SUM(Data[[#This Row],[CHELTUIELI DE PERSONAL LEI]:[CHELTUIELI DE CAPITAL (ACTIVE NEFINANCIARE ) LEI]])</f>
        <v>3916</v>
      </c>
      <c r="M2606" s="41">
        <f>Data[[#This Row],[TOTAL CHELTUIELI LEI]]/Data[[#This Row],[CURS VALUTAR EURO BNR 22 07 2020]]</f>
        <v>809.07419268196941</v>
      </c>
      <c r="N2606" s="49">
        <v>2112</v>
      </c>
      <c r="O2606" s="54"/>
      <c r="P2606" s="54">
        <v>1139</v>
      </c>
      <c r="Q2606" s="54"/>
      <c r="R2606" s="54">
        <f>Data[[#This Row],[PERSOANE ÎNSCRISE ÎN LISTELE ELECTORALE (TURUL 1)            ]]+Data[[#This Row],[PERSOANE ÎNSCRISE ÎN LISTELE ELECTORALE (TURUL AL 2-LEA)]]</f>
        <v>2112</v>
      </c>
      <c r="S2606" s="54">
        <f>Data[[#This Row],[PERSOANE CARE AU PARTICIPAT LA VOT (TURUL 1)]]+Data[[#This Row],[PERSOANE CARE AU PARTICIPAT LA VOT  (TURUL AL 2-LEA)]]</f>
        <v>1139</v>
      </c>
      <c r="T2606" s="41">
        <f>Data[[#This Row],[TOTAL CHELTUIELI LEI]]/Data[[#This Row],[NUMĂRUL PERSOANELOR ÎNSCRISE ÎN LISTELE ELECTORALE]]</f>
        <v>1.8541666666666667</v>
      </c>
      <c r="U2606" s="41">
        <f>Data[[#This Row],[TOTAL CHELTUIELI EURO]]/Data[[#This Row],[NUMĂRUL PERSOANELOR ÎNSCRISE ÎN LISTELE ELECTORALE]]</f>
        <v>0.38308437153502339</v>
      </c>
      <c r="V2606" s="41">
        <f>Data[[#This Row],[TOTAL CHELTUIELI LEI]]/Data[[#This Row],[NUMĂRUL PERSOANELOR CARE AU PARTICIPAT LA VOT]]</f>
        <v>3.438103599648815</v>
      </c>
      <c r="W2606" s="41">
        <f>Data[[#This Row],[TOTAL CHELTUIELI EURO]]/Data[[#This Row],[NUMĂRUL PERSOANELOR CARE AU PARTICIPAT LA VOT]]</f>
        <v>0.71033730700787479</v>
      </c>
      <c r="X2606" s="43">
        <v>4.8400999999999996</v>
      </c>
      <c r="Y2606" s="114" t="s">
        <v>2894</v>
      </c>
      <c r="Z2606" s="44">
        <v>1</v>
      </c>
      <c r="AA2606" s="115" t="s">
        <v>3105</v>
      </c>
      <c r="AB2606" s="44">
        <v>0</v>
      </c>
      <c r="AC2606" s="45"/>
    </row>
    <row r="2607" spans="1:29" x14ac:dyDescent="0.2">
      <c r="A2607" s="37">
        <v>2606</v>
      </c>
      <c r="B2607" s="38" t="s">
        <v>645</v>
      </c>
      <c r="C2607" s="39" t="s">
        <v>660</v>
      </c>
      <c r="D2607" s="40">
        <v>44101</v>
      </c>
      <c r="E2607" s="69">
        <v>1</v>
      </c>
      <c r="F2607" s="69"/>
      <c r="G2607" s="69" t="s">
        <v>2</v>
      </c>
      <c r="H2607" s="69" t="s">
        <v>2</v>
      </c>
      <c r="I2607" s="66">
        <v>0</v>
      </c>
      <c r="J2607" s="66">
        <v>0</v>
      </c>
      <c r="K2607" s="66">
        <v>0</v>
      </c>
      <c r="L2607" s="41">
        <f>SUM(Data[[#This Row],[CHELTUIELI DE PERSONAL LEI]:[CHELTUIELI DE CAPITAL (ACTIVE NEFINANCIARE ) LEI]])</f>
        <v>0</v>
      </c>
      <c r="M2607" s="67">
        <f>Data[[#This Row],[TOTAL CHELTUIELI LEI]]/Data[[#This Row],[CURS VALUTAR EURO BNR 22 07 2020]]</f>
        <v>0</v>
      </c>
      <c r="N2607" s="49">
        <v>1285</v>
      </c>
      <c r="O2607" s="54"/>
      <c r="P2607" s="54">
        <v>736</v>
      </c>
      <c r="Q2607" s="54"/>
      <c r="R2607" s="54">
        <f>Data[[#This Row],[PERSOANE ÎNSCRISE ÎN LISTELE ELECTORALE (TURUL 1)            ]]+Data[[#This Row],[PERSOANE ÎNSCRISE ÎN LISTELE ELECTORALE (TURUL AL 2-LEA)]]</f>
        <v>1285</v>
      </c>
      <c r="S2607" s="54">
        <f>Data[[#This Row],[PERSOANE CARE AU PARTICIPAT LA VOT (TURUL 1)]]+Data[[#This Row],[PERSOANE CARE AU PARTICIPAT LA VOT  (TURUL AL 2-LEA)]]</f>
        <v>736</v>
      </c>
      <c r="T2607" s="41">
        <f>Data[[#This Row],[TOTAL CHELTUIELI LEI]]/Data[[#This Row],[NUMĂRUL PERSOANELOR ÎNSCRISE ÎN LISTELE ELECTORALE]]</f>
        <v>0</v>
      </c>
      <c r="U2607" s="41">
        <f>Data[[#This Row],[TOTAL CHELTUIELI EURO]]/Data[[#This Row],[NUMĂRUL PERSOANELOR ÎNSCRISE ÎN LISTELE ELECTORALE]]</f>
        <v>0</v>
      </c>
      <c r="V2607" s="41">
        <f>Data[[#This Row],[TOTAL CHELTUIELI LEI]]/Data[[#This Row],[NUMĂRUL PERSOANELOR CARE AU PARTICIPAT LA VOT]]</f>
        <v>0</v>
      </c>
      <c r="W2607" s="41">
        <f>Data[[#This Row],[TOTAL CHELTUIELI EURO]]/Data[[#This Row],[NUMĂRUL PERSOANELOR CARE AU PARTICIPAT LA VOT]]</f>
        <v>0</v>
      </c>
      <c r="X2607" s="77">
        <v>4.8400999999999996</v>
      </c>
      <c r="Y2607" s="114" t="s">
        <v>2890</v>
      </c>
      <c r="Z2607" s="44">
        <v>0</v>
      </c>
      <c r="AA2607" s="115" t="s">
        <v>3105</v>
      </c>
      <c r="AB2607" s="44">
        <v>0</v>
      </c>
      <c r="AC2607" s="45"/>
    </row>
    <row r="2608" spans="1:29" x14ac:dyDescent="0.2">
      <c r="A2608" s="37">
        <v>2607</v>
      </c>
      <c r="B2608" s="38" t="s">
        <v>645</v>
      </c>
      <c r="C2608" s="39" t="s">
        <v>661</v>
      </c>
      <c r="D2608" s="40">
        <v>44101</v>
      </c>
      <c r="E2608" s="38">
        <v>1</v>
      </c>
      <c r="F2608" s="38"/>
      <c r="G2608" s="38" t="s">
        <v>2</v>
      </c>
      <c r="H2608" s="38" t="s">
        <v>2</v>
      </c>
      <c r="I2608" s="65">
        <v>3770</v>
      </c>
      <c r="J2608" s="65">
        <v>17123.96</v>
      </c>
      <c r="K2608" s="65">
        <v>0</v>
      </c>
      <c r="L2608" s="41">
        <f>SUM(Data[[#This Row],[CHELTUIELI DE PERSONAL LEI]:[CHELTUIELI DE CAPITAL (ACTIVE NEFINANCIARE ) LEI]])</f>
        <v>20893.96</v>
      </c>
      <c r="M2608" s="41">
        <f>Data[[#This Row],[TOTAL CHELTUIELI LEI]]/Data[[#This Row],[CURS VALUTAR EURO BNR 22 07 2020]]</f>
        <v>4316.8446932914612</v>
      </c>
      <c r="N2608" s="49">
        <v>3026</v>
      </c>
      <c r="O2608" s="54"/>
      <c r="P2608" s="54">
        <v>1511</v>
      </c>
      <c r="Q2608" s="54"/>
      <c r="R2608" s="54">
        <f>Data[[#This Row],[PERSOANE ÎNSCRISE ÎN LISTELE ELECTORALE (TURUL 1)            ]]+Data[[#This Row],[PERSOANE ÎNSCRISE ÎN LISTELE ELECTORALE (TURUL AL 2-LEA)]]</f>
        <v>3026</v>
      </c>
      <c r="S2608" s="54">
        <f>Data[[#This Row],[PERSOANE CARE AU PARTICIPAT LA VOT (TURUL 1)]]+Data[[#This Row],[PERSOANE CARE AU PARTICIPAT LA VOT  (TURUL AL 2-LEA)]]</f>
        <v>1511</v>
      </c>
      <c r="T2608" s="41">
        <f>Data[[#This Row],[TOTAL CHELTUIELI LEI]]/Data[[#This Row],[NUMĂRUL PERSOANELOR ÎNSCRISE ÎN LISTELE ELECTORALE]]</f>
        <v>6.9048116325181752</v>
      </c>
      <c r="U2608" s="41">
        <f>Data[[#This Row],[TOTAL CHELTUIELI EURO]]/Data[[#This Row],[NUMĂRUL PERSOANELOR ÎNSCRISE ÎN LISTELE ELECTORALE]]</f>
        <v>1.4265844987744418</v>
      </c>
      <c r="V2608" s="41">
        <f>Data[[#This Row],[TOTAL CHELTUIELI LEI]]/Data[[#This Row],[NUMĂRUL PERSOANELOR CARE AU PARTICIPAT LA VOT]]</f>
        <v>13.827902051621443</v>
      </c>
      <c r="W2608" s="41">
        <f>Data[[#This Row],[TOTAL CHELTUIELI EURO]]/Data[[#This Row],[NUMĂRUL PERSOANELOR CARE AU PARTICIPAT LA VOT]]</f>
        <v>2.8569455283199612</v>
      </c>
      <c r="X2608" s="43">
        <v>4.8400999999999996</v>
      </c>
      <c r="Y2608" s="114" t="s">
        <v>2889</v>
      </c>
      <c r="Z2608" s="44">
        <v>6</v>
      </c>
      <c r="AA2608" s="115" t="s">
        <v>3107</v>
      </c>
      <c r="AB2608" s="44">
        <v>1</v>
      </c>
      <c r="AC2608" s="45"/>
    </row>
    <row r="2609" spans="1:29" x14ac:dyDescent="0.2">
      <c r="A2609" s="37">
        <v>2608</v>
      </c>
      <c r="B2609" s="38" t="s">
        <v>645</v>
      </c>
      <c r="C2609" s="39" t="s">
        <v>366</v>
      </c>
      <c r="D2609" s="40">
        <v>44101</v>
      </c>
      <c r="E2609" s="38">
        <v>1</v>
      </c>
      <c r="F2609" s="38"/>
      <c r="G2609" s="38" t="s">
        <v>2</v>
      </c>
      <c r="H2609" s="38" t="s">
        <v>2</v>
      </c>
      <c r="I2609" s="65">
        <v>2080</v>
      </c>
      <c r="J2609" s="65">
        <v>2924</v>
      </c>
      <c r="K2609" s="65">
        <v>0</v>
      </c>
      <c r="L2609" s="41">
        <f>SUM(Data[[#This Row],[CHELTUIELI DE PERSONAL LEI]:[CHELTUIELI DE CAPITAL (ACTIVE NEFINANCIARE ) LEI]])</f>
        <v>5004</v>
      </c>
      <c r="M2609" s="41">
        <f>Data[[#This Row],[TOTAL CHELTUIELI LEI]]/Data[[#This Row],[CURS VALUTAR EURO BNR 22 07 2020]]</f>
        <v>1033.8629367161836</v>
      </c>
      <c r="N2609" s="49">
        <v>2200</v>
      </c>
      <c r="O2609" s="54"/>
      <c r="P2609" s="54">
        <v>1231</v>
      </c>
      <c r="Q2609" s="54"/>
      <c r="R2609" s="54">
        <f>Data[[#This Row],[PERSOANE ÎNSCRISE ÎN LISTELE ELECTORALE (TURUL 1)            ]]+Data[[#This Row],[PERSOANE ÎNSCRISE ÎN LISTELE ELECTORALE (TURUL AL 2-LEA)]]</f>
        <v>2200</v>
      </c>
      <c r="S2609" s="54">
        <f>Data[[#This Row],[PERSOANE CARE AU PARTICIPAT LA VOT (TURUL 1)]]+Data[[#This Row],[PERSOANE CARE AU PARTICIPAT LA VOT  (TURUL AL 2-LEA)]]</f>
        <v>1231</v>
      </c>
      <c r="T2609" s="41">
        <f>Data[[#This Row],[TOTAL CHELTUIELI LEI]]/Data[[#This Row],[NUMĂRUL PERSOANELOR ÎNSCRISE ÎN LISTELE ELECTORALE]]</f>
        <v>2.2745454545454544</v>
      </c>
      <c r="U2609" s="41">
        <f>Data[[#This Row],[TOTAL CHELTUIELI EURO]]/Data[[#This Row],[NUMĂRUL PERSOANELOR ÎNSCRISE ÎN LISTELE ELECTORALE]]</f>
        <v>0.46993769850735623</v>
      </c>
      <c r="V2609" s="41">
        <f>Data[[#This Row],[TOTAL CHELTUIELI LEI]]/Data[[#This Row],[NUMĂRUL PERSOANELOR CARE AU PARTICIPAT LA VOT]]</f>
        <v>4.064987814784728</v>
      </c>
      <c r="W2609" s="41">
        <f>Data[[#This Row],[TOTAL CHELTUIELI EURO]]/Data[[#This Row],[NUMĂRUL PERSOANELOR CARE AU PARTICIPAT LA VOT]]</f>
        <v>0.83985616305132704</v>
      </c>
      <c r="X2609" s="43">
        <v>4.8400999999999996</v>
      </c>
      <c r="Y2609" s="114" t="s">
        <v>2891</v>
      </c>
      <c r="Z2609" s="44">
        <v>2</v>
      </c>
      <c r="AA2609" s="115" t="s">
        <v>3105</v>
      </c>
      <c r="AB2609" s="44">
        <v>0</v>
      </c>
      <c r="AC2609" s="45"/>
    </row>
    <row r="2610" spans="1:29" x14ac:dyDescent="0.2">
      <c r="A2610" s="37">
        <v>2609</v>
      </c>
      <c r="B2610" s="38" t="s">
        <v>645</v>
      </c>
      <c r="C2610" s="39" t="s">
        <v>662</v>
      </c>
      <c r="D2610" s="40">
        <v>44101</v>
      </c>
      <c r="E2610" s="38">
        <v>1</v>
      </c>
      <c r="F2610" s="38"/>
      <c r="G2610" s="38" t="s">
        <v>2</v>
      </c>
      <c r="H2610" s="38" t="s">
        <v>2</v>
      </c>
      <c r="I2610" s="65">
        <v>0</v>
      </c>
      <c r="J2610" s="65">
        <v>2164.81</v>
      </c>
      <c r="K2610" s="65">
        <v>0</v>
      </c>
      <c r="L2610" s="41">
        <f>SUM(Data[[#This Row],[CHELTUIELI DE PERSONAL LEI]:[CHELTUIELI DE CAPITAL (ACTIVE NEFINANCIARE ) LEI]])</f>
        <v>2164.81</v>
      </c>
      <c r="M2610" s="41">
        <f>Data[[#This Row],[TOTAL CHELTUIELI LEI]]/Data[[#This Row],[CURS VALUTAR EURO BNR 22 07 2020]]</f>
        <v>447.26555236462059</v>
      </c>
      <c r="N2610" s="49">
        <v>1679</v>
      </c>
      <c r="O2610" s="54"/>
      <c r="P2610" s="54">
        <v>972</v>
      </c>
      <c r="Q2610" s="54"/>
      <c r="R2610" s="54">
        <f>Data[[#This Row],[PERSOANE ÎNSCRISE ÎN LISTELE ELECTORALE (TURUL 1)            ]]+Data[[#This Row],[PERSOANE ÎNSCRISE ÎN LISTELE ELECTORALE (TURUL AL 2-LEA)]]</f>
        <v>1679</v>
      </c>
      <c r="S2610" s="54">
        <f>Data[[#This Row],[PERSOANE CARE AU PARTICIPAT LA VOT (TURUL 1)]]+Data[[#This Row],[PERSOANE CARE AU PARTICIPAT LA VOT  (TURUL AL 2-LEA)]]</f>
        <v>972</v>
      </c>
      <c r="T2610" s="41">
        <f>Data[[#This Row],[TOTAL CHELTUIELI LEI]]/Data[[#This Row],[NUMĂRUL PERSOANELOR ÎNSCRISE ÎN LISTELE ELECTORALE]]</f>
        <v>1.2893448481238832</v>
      </c>
      <c r="U2610" s="41">
        <f>Data[[#This Row],[TOTAL CHELTUIELI EURO]]/Data[[#This Row],[NUMĂRUL PERSOANELOR ÎNSCRISE ÎN LISTELE ELECTORALE]]</f>
        <v>0.26638805977642682</v>
      </c>
      <c r="V2610" s="41">
        <f>Data[[#This Row],[TOTAL CHELTUIELI LEI]]/Data[[#This Row],[NUMĂRUL PERSOANELOR CARE AU PARTICIPAT LA VOT]]</f>
        <v>2.2271707818930042</v>
      </c>
      <c r="W2610" s="41">
        <f>Data[[#This Row],[TOTAL CHELTUIELI EURO]]/Data[[#This Row],[NUMĂRUL PERSOANELOR CARE AU PARTICIPAT LA VOT]]</f>
        <v>0.46014974523109115</v>
      </c>
      <c r="X2610" s="43">
        <v>4.8400999999999996</v>
      </c>
      <c r="Y2610" s="114" t="s">
        <v>2894</v>
      </c>
      <c r="Z2610" s="44">
        <v>1</v>
      </c>
      <c r="AA2610" s="115" t="s">
        <v>3105</v>
      </c>
      <c r="AB2610" s="44">
        <v>0</v>
      </c>
      <c r="AC2610" s="45"/>
    </row>
    <row r="2611" spans="1:29" x14ac:dyDescent="0.2">
      <c r="A2611" s="37">
        <v>2610</v>
      </c>
      <c r="B2611" s="38" t="s">
        <v>645</v>
      </c>
      <c r="C2611" s="39" t="s">
        <v>663</v>
      </c>
      <c r="D2611" s="40">
        <v>44101</v>
      </c>
      <c r="E2611" s="38">
        <v>1</v>
      </c>
      <c r="F2611" s="38"/>
      <c r="G2611" s="38" t="s">
        <v>2</v>
      </c>
      <c r="H2611" s="38" t="s">
        <v>2</v>
      </c>
      <c r="I2611" s="65">
        <v>0</v>
      </c>
      <c r="J2611" s="65">
        <v>7013.73</v>
      </c>
      <c r="K2611" s="65">
        <v>0</v>
      </c>
      <c r="L2611" s="41">
        <f>SUM(Data[[#This Row],[CHELTUIELI DE PERSONAL LEI]:[CHELTUIELI DE CAPITAL (ACTIVE NEFINANCIARE ) LEI]])</f>
        <v>7013.73</v>
      </c>
      <c r="M2611" s="41">
        <f>Data[[#This Row],[TOTAL CHELTUIELI LEI]]/Data[[#This Row],[CURS VALUTAR EURO BNR 22 07 2020]]</f>
        <v>1449.0878287638686</v>
      </c>
      <c r="N2611" s="49">
        <v>3526</v>
      </c>
      <c r="O2611" s="54"/>
      <c r="P2611" s="54">
        <v>1765</v>
      </c>
      <c r="Q2611" s="54"/>
      <c r="R2611" s="54">
        <f>Data[[#This Row],[PERSOANE ÎNSCRISE ÎN LISTELE ELECTORALE (TURUL 1)            ]]+Data[[#This Row],[PERSOANE ÎNSCRISE ÎN LISTELE ELECTORALE (TURUL AL 2-LEA)]]</f>
        <v>3526</v>
      </c>
      <c r="S2611" s="54">
        <f>Data[[#This Row],[PERSOANE CARE AU PARTICIPAT LA VOT (TURUL 1)]]+Data[[#This Row],[PERSOANE CARE AU PARTICIPAT LA VOT  (TURUL AL 2-LEA)]]</f>
        <v>1765</v>
      </c>
      <c r="T2611" s="41">
        <f>Data[[#This Row],[TOTAL CHELTUIELI LEI]]/Data[[#This Row],[NUMĂRUL PERSOANELOR ÎNSCRISE ÎN LISTELE ELECTORALE]]</f>
        <v>1.9891463414634145</v>
      </c>
      <c r="U2611" s="41">
        <f>Data[[#This Row],[TOTAL CHELTUIELI EURO]]/Data[[#This Row],[NUMĂRUL PERSOANELOR ÎNSCRISE ÎN LISTELE ELECTORALE]]</f>
        <v>0.41097215790240177</v>
      </c>
      <c r="V2611" s="41">
        <f>Data[[#This Row],[TOTAL CHELTUIELI LEI]]/Data[[#This Row],[NUMĂRUL PERSOANELOR CARE AU PARTICIPAT LA VOT]]</f>
        <v>3.9737847025495747</v>
      </c>
      <c r="W2611" s="41">
        <f>Data[[#This Row],[TOTAL CHELTUIELI EURO]]/Data[[#This Row],[NUMĂRUL PERSOANELOR CARE AU PARTICIPAT LA VOT]]</f>
        <v>0.82101293414383492</v>
      </c>
      <c r="X2611" s="43">
        <v>4.8400999999999996</v>
      </c>
      <c r="Y2611" s="114" t="s">
        <v>2894</v>
      </c>
      <c r="Z2611" s="44">
        <v>1</v>
      </c>
      <c r="AA2611" s="115" t="s">
        <v>3105</v>
      </c>
      <c r="AB2611" s="44">
        <v>0</v>
      </c>
      <c r="AC2611" s="45"/>
    </row>
    <row r="2612" spans="1:29" x14ac:dyDescent="0.2">
      <c r="A2612" s="37">
        <v>2611</v>
      </c>
      <c r="B2612" s="38" t="s">
        <v>645</v>
      </c>
      <c r="C2612" s="39" t="s">
        <v>664</v>
      </c>
      <c r="D2612" s="40">
        <v>44101</v>
      </c>
      <c r="E2612" s="38">
        <v>1</v>
      </c>
      <c r="F2612" s="38"/>
      <c r="G2612" s="38" t="s">
        <v>2</v>
      </c>
      <c r="H2612" s="38" t="s">
        <v>2</v>
      </c>
      <c r="I2612" s="65">
        <v>0</v>
      </c>
      <c r="J2612" s="65">
        <v>5142</v>
      </c>
      <c r="K2612" s="65">
        <v>0</v>
      </c>
      <c r="L2612" s="41">
        <f>SUM(Data[[#This Row],[CHELTUIELI DE PERSONAL LEI]:[CHELTUIELI DE CAPITAL (ACTIVE NEFINANCIARE ) LEI]])</f>
        <v>5142</v>
      </c>
      <c r="M2612" s="41">
        <f>Data[[#This Row],[TOTAL CHELTUIELI LEI]]/Data[[#This Row],[CURS VALUTAR EURO BNR 22 07 2020]]</f>
        <v>1062.3747443234645</v>
      </c>
      <c r="N2612" s="49">
        <v>2281</v>
      </c>
      <c r="O2612" s="54"/>
      <c r="P2612" s="54">
        <v>1328</v>
      </c>
      <c r="Q2612" s="54"/>
      <c r="R2612" s="54">
        <f>Data[[#This Row],[PERSOANE ÎNSCRISE ÎN LISTELE ELECTORALE (TURUL 1)            ]]+Data[[#This Row],[PERSOANE ÎNSCRISE ÎN LISTELE ELECTORALE (TURUL AL 2-LEA)]]</f>
        <v>2281</v>
      </c>
      <c r="S2612" s="54">
        <f>Data[[#This Row],[PERSOANE CARE AU PARTICIPAT LA VOT (TURUL 1)]]+Data[[#This Row],[PERSOANE CARE AU PARTICIPAT LA VOT  (TURUL AL 2-LEA)]]</f>
        <v>1328</v>
      </c>
      <c r="T2612" s="41">
        <f>Data[[#This Row],[TOTAL CHELTUIELI LEI]]/Data[[#This Row],[NUMĂRUL PERSOANELOR ÎNSCRISE ÎN LISTELE ELECTORALE]]</f>
        <v>2.2542744410346338</v>
      </c>
      <c r="U2612" s="41">
        <f>Data[[#This Row],[TOTAL CHELTUIELI EURO]]/Data[[#This Row],[NUMĂRUL PERSOANELOR ÎNSCRISE ÎN LISTELE ELECTORALE]]</f>
        <v>0.46574955910717425</v>
      </c>
      <c r="V2612" s="41">
        <f>Data[[#This Row],[TOTAL CHELTUIELI LEI]]/Data[[#This Row],[NUMĂRUL PERSOANELOR CARE AU PARTICIPAT LA VOT]]</f>
        <v>3.8719879518072289</v>
      </c>
      <c r="W2612" s="41">
        <f>Data[[#This Row],[TOTAL CHELTUIELI EURO]]/Data[[#This Row],[NUMĂRUL PERSOANELOR CARE AU PARTICIPAT LA VOT]]</f>
        <v>0.79998098217128355</v>
      </c>
      <c r="X2612" s="43">
        <v>4.8400999999999996</v>
      </c>
      <c r="Y2612" s="114" t="s">
        <v>2891</v>
      </c>
      <c r="Z2612" s="44">
        <v>2</v>
      </c>
      <c r="AA2612" s="115" t="s">
        <v>3105</v>
      </c>
      <c r="AB2612" s="44">
        <v>0</v>
      </c>
      <c r="AC2612" s="45"/>
    </row>
    <row r="2613" spans="1:29" x14ac:dyDescent="0.2">
      <c r="A2613" s="37">
        <v>2612</v>
      </c>
      <c r="B2613" s="38" t="s">
        <v>645</v>
      </c>
      <c r="C2613" s="39" t="s">
        <v>665</v>
      </c>
      <c r="D2613" s="40">
        <v>44101</v>
      </c>
      <c r="E2613" s="38">
        <v>1</v>
      </c>
      <c r="F2613" s="38"/>
      <c r="G2613" s="38" t="s">
        <v>2</v>
      </c>
      <c r="H2613" s="38" t="s">
        <v>2</v>
      </c>
      <c r="I2613" s="41">
        <v>1200</v>
      </c>
      <c r="J2613" s="41">
        <v>1235</v>
      </c>
      <c r="K2613" s="41">
        <v>0</v>
      </c>
      <c r="L2613" s="41">
        <f>SUM(Data[[#This Row],[CHELTUIELI DE PERSONAL LEI]:[CHELTUIELI DE CAPITAL (ACTIVE NEFINANCIARE ) LEI]])</f>
        <v>2435</v>
      </c>
      <c r="M2613" s="41">
        <f>Data[[#This Row],[TOTAL CHELTUIELI LEI]]/Data[[#This Row],[CURS VALUTAR EURO BNR 22 07 2020]]</f>
        <v>503.08877915745546</v>
      </c>
      <c r="N2613" s="49">
        <v>1910</v>
      </c>
      <c r="O2613" s="54"/>
      <c r="P2613" s="54">
        <v>1262</v>
      </c>
      <c r="Q2613" s="54"/>
      <c r="R2613" s="54">
        <f>Data[[#This Row],[PERSOANE ÎNSCRISE ÎN LISTELE ELECTORALE (TURUL 1)            ]]+Data[[#This Row],[PERSOANE ÎNSCRISE ÎN LISTELE ELECTORALE (TURUL AL 2-LEA)]]</f>
        <v>1910</v>
      </c>
      <c r="S2613" s="54">
        <f>Data[[#This Row],[PERSOANE CARE AU PARTICIPAT LA VOT (TURUL 1)]]+Data[[#This Row],[PERSOANE CARE AU PARTICIPAT LA VOT  (TURUL AL 2-LEA)]]</f>
        <v>1262</v>
      </c>
      <c r="T2613" s="41">
        <f>Data[[#This Row],[TOTAL CHELTUIELI LEI]]/Data[[#This Row],[NUMĂRUL PERSOANELOR ÎNSCRISE ÎN LISTELE ELECTORALE]]</f>
        <v>1.2748691099476439</v>
      </c>
      <c r="U2613" s="41">
        <f>Data[[#This Row],[TOTAL CHELTUIELI EURO]]/Data[[#This Row],[NUMĂRUL PERSOANELOR ÎNSCRISE ÎN LISTELE ELECTORALE]]</f>
        <v>0.26339726657458401</v>
      </c>
      <c r="V2613" s="41">
        <f>Data[[#This Row],[TOTAL CHELTUIELI LEI]]/Data[[#This Row],[NUMĂRUL PERSOANELOR CARE AU PARTICIPAT LA VOT]]</f>
        <v>1.9294770206022187</v>
      </c>
      <c r="W2613" s="41">
        <f>Data[[#This Row],[TOTAL CHELTUIELI EURO]]/Data[[#This Row],[NUMĂRUL PERSOANELOR CARE AU PARTICIPAT LA VOT]]</f>
        <v>0.39864404053681096</v>
      </c>
      <c r="X2613" s="43">
        <v>4.8400999999999996</v>
      </c>
      <c r="Y2613" s="114" t="s">
        <v>2894</v>
      </c>
      <c r="Z2613" s="44">
        <v>1</v>
      </c>
      <c r="AA2613" s="115" t="s">
        <v>3105</v>
      </c>
      <c r="AB2613" s="44">
        <v>0</v>
      </c>
      <c r="AC2613" s="45"/>
    </row>
    <row r="2614" spans="1:29" x14ac:dyDescent="0.2">
      <c r="A2614" s="37">
        <v>2613</v>
      </c>
      <c r="B2614" s="38" t="s">
        <v>645</v>
      </c>
      <c r="C2614" s="39" t="s">
        <v>666</v>
      </c>
      <c r="D2614" s="40">
        <v>44101</v>
      </c>
      <c r="E2614" s="38">
        <v>1</v>
      </c>
      <c r="F2614" s="38"/>
      <c r="G2614" s="38" t="s">
        <v>2</v>
      </c>
      <c r="H2614" s="38" t="s">
        <v>2</v>
      </c>
      <c r="I2614" s="41">
        <v>1181</v>
      </c>
      <c r="J2614" s="41">
        <v>0</v>
      </c>
      <c r="K2614" s="41">
        <v>0</v>
      </c>
      <c r="L2614" s="41">
        <f>SUM(Data[[#This Row],[CHELTUIELI DE PERSONAL LEI]:[CHELTUIELI DE CAPITAL (ACTIVE NEFINANCIARE ) LEI]])</f>
        <v>1181</v>
      </c>
      <c r="M2614" s="41">
        <f>Data[[#This Row],[TOTAL CHELTUIELI LEI]]/Data[[#This Row],[CURS VALUTAR EURO BNR 22 07 2020]]</f>
        <v>244.00322307390346</v>
      </c>
      <c r="N2614" s="49">
        <v>1588</v>
      </c>
      <c r="O2614" s="54"/>
      <c r="P2614" s="54">
        <v>933</v>
      </c>
      <c r="Q2614" s="54"/>
      <c r="R2614" s="54">
        <f>Data[[#This Row],[PERSOANE ÎNSCRISE ÎN LISTELE ELECTORALE (TURUL 1)            ]]+Data[[#This Row],[PERSOANE ÎNSCRISE ÎN LISTELE ELECTORALE (TURUL AL 2-LEA)]]</f>
        <v>1588</v>
      </c>
      <c r="S2614" s="54">
        <f>Data[[#This Row],[PERSOANE CARE AU PARTICIPAT LA VOT (TURUL 1)]]+Data[[#This Row],[PERSOANE CARE AU PARTICIPAT LA VOT  (TURUL AL 2-LEA)]]</f>
        <v>933</v>
      </c>
      <c r="T2614" s="41">
        <f>Data[[#This Row],[TOTAL CHELTUIELI LEI]]/Data[[#This Row],[NUMĂRUL PERSOANELOR ÎNSCRISE ÎN LISTELE ELECTORALE]]</f>
        <v>0.74370277078085645</v>
      </c>
      <c r="U2614" s="41">
        <f>Data[[#This Row],[TOTAL CHELTUIELI EURO]]/Data[[#This Row],[NUMĂRUL PERSOANELOR ÎNSCRISE ÎN LISTELE ELECTORALE]]</f>
        <v>0.15365442259061932</v>
      </c>
      <c r="V2614" s="41">
        <f>Data[[#This Row],[TOTAL CHELTUIELI LEI]]/Data[[#This Row],[NUMĂRUL PERSOANELOR CARE AU PARTICIPAT LA VOT]]</f>
        <v>1.2658092175777063</v>
      </c>
      <c r="W2614" s="41">
        <f>Data[[#This Row],[TOTAL CHELTUIELI EURO]]/Data[[#This Row],[NUMĂRUL PERSOANELOR CARE AU PARTICIPAT LA VOT]]</f>
        <v>0.26152542666013234</v>
      </c>
      <c r="X2614" s="43">
        <v>4.8400999999999996</v>
      </c>
      <c r="Y2614" s="114" t="s">
        <v>2890</v>
      </c>
      <c r="Z2614" s="44">
        <v>0</v>
      </c>
      <c r="AA2614" s="115" t="s">
        <v>3105</v>
      </c>
      <c r="AB2614" s="44">
        <v>0</v>
      </c>
      <c r="AC2614" s="45"/>
    </row>
    <row r="2615" spans="1:29" x14ac:dyDescent="0.2">
      <c r="A2615" s="37">
        <v>2614</v>
      </c>
      <c r="B2615" s="38" t="s">
        <v>645</v>
      </c>
      <c r="C2615" s="39" t="s">
        <v>667</v>
      </c>
      <c r="D2615" s="40">
        <v>44101</v>
      </c>
      <c r="E2615" s="38">
        <v>1</v>
      </c>
      <c r="F2615" s="38"/>
      <c r="G2615" s="38" t="s">
        <v>2</v>
      </c>
      <c r="H2615" s="38" t="s">
        <v>2</v>
      </c>
      <c r="I2615" s="65">
        <v>76980</v>
      </c>
      <c r="J2615" s="65">
        <v>1600</v>
      </c>
      <c r="K2615" s="65">
        <v>0</v>
      </c>
      <c r="L2615" s="41">
        <f>SUM(Data[[#This Row],[CHELTUIELI DE PERSONAL LEI]:[CHELTUIELI DE CAPITAL (ACTIVE NEFINANCIARE ) LEI]])</f>
        <v>78580</v>
      </c>
      <c r="M2615" s="41">
        <f>Data[[#This Row],[TOTAL CHELTUIELI LEI]]/Data[[#This Row],[CURS VALUTAR EURO BNR 22 07 2020]]</f>
        <v>16235.201752029918</v>
      </c>
      <c r="N2615" s="49">
        <v>1666</v>
      </c>
      <c r="O2615" s="54"/>
      <c r="P2615" s="54">
        <v>742</v>
      </c>
      <c r="Q2615" s="54"/>
      <c r="R2615" s="54">
        <f>Data[[#This Row],[PERSOANE ÎNSCRISE ÎN LISTELE ELECTORALE (TURUL 1)            ]]+Data[[#This Row],[PERSOANE ÎNSCRISE ÎN LISTELE ELECTORALE (TURUL AL 2-LEA)]]</f>
        <v>1666</v>
      </c>
      <c r="S2615" s="54">
        <f>Data[[#This Row],[PERSOANE CARE AU PARTICIPAT LA VOT (TURUL 1)]]+Data[[#This Row],[PERSOANE CARE AU PARTICIPAT LA VOT  (TURUL AL 2-LEA)]]</f>
        <v>742</v>
      </c>
      <c r="T2615" s="41">
        <f>Data[[#This Row],[TOTAL CHELTUIELI LEI]]/Data[[#This Row],[NUMĂRUL PERSOANELOR ÎNSCRISE ÎN LISTELE ELECTORALE]]</f>
        <v>47.16686674669868</v>
      </c>
      <c r="U2615" s="41">
        <f>Data[[#This Row],[TOTAL CHELTUIELI EURO]]/Data[[#This Row],[NUMĂRUL PERSOANELOR ÎNSCRISE ÎN LISTELE ELECTORALE]]</f>
        <v>9.7450190588414873</v>
      </c>
      <c r="V2615" s="41">
        <f>Data[[#This Row],[TOTAL CHELTUIELI LEI]]/Data[[#This Row],[NUMĂRUL PERSOANELOR CARE AU PARTICIPAT LA VOT]]</f>
        <v>105.90296495956873</v>
      </c>
      <c r="W2615" s="41">
        <f>Data[[#This Row],[TOTAL CHELTUIELI EURO]]/Data[[#This Row],[NUMĂRUL PERSOANELOR CARE AU PARTICIPAT LA VOT]]</f>
        <v>21.880325811361075</v>
      </c>
      <c r="X2615" s="43">
        <v>4.8400999999999996</v>
      </c>
      <c r="Y2615" s="114" t="s">
        <v>2901</v>
      </c>
      <c r="Z2615" s="44">
        <v>47</v>
      </c>
      <c r="AA2615" s="115" t="s">
        <v>3111</v>
      </c>
      <c r="AB2615" s="44">
        <v>9</v>
      </c>
      <c r="AC2615" s="45"/>
    </row>
    <row r="2616" spans="1:29" x14ac:dyDescent="0.2">
      <c r="A2616" s="37">
        <v>2615</v>
      </c>
      <c r="B2616" s="38" t="s">
        <v>645</v>
      </c>
      <c r="C2616" s="39" t="s">
        <v>668</v>
      </c>
      <c r="D2616" s="40">
        <v>44101</v>
      </c>
      <c r="E2616" s="38">
        <v>1</v>
      </c>
      <c r="F2616" s="38"/>
      <c r="G2616" s="38" t="s">
        <v>2</v>
      </c>
      <c r="H2616" s="38" t="s">
        <v>2</v>
      </c>
      <c r="I2616" s="41">
        <v>1110</v>
      </c>
      <c r="J2616" s="41">
        <v>3351</v>
      </c>
      <c r="K2616" s="41">
        <v>0</v>
      </c>
      <c r="L2616" s="41">
        <f>SUM(Data[[#This Row],[CHELTUIELI DE PERSONAL LEI]:[CHELTUIELI DE CAPITAL (ACTIVE NEFINANCIARE ) LEI]])</f>
        <v>4461</v>
      </c>
      <c r="M2616" s="41">
        <f>Data[[#This Row],[TOTAL CHELTUIELI LEI]]/Data[[#This Row],[CURS VALUTAR EURO BNR 22 07 2020]]</f>
        <v>921.67517200057853</v>
      </c>
      <c r="N2616" s="49">
        <v>1255</v>
      </c>
      <c r="O2616" s="54"/>
      <c r="P2616" s="54">
        <v>785</v>
      </c>
      <c r="Q2616" s="54"/>
      <c r="R2616" s="54">
        <f>Data[[#This Row],[PERSOANE ÎNSCRISE ÎN LISTELE ELECTORALE (TURUL 1)            ]]+Data[[#This Row],[PERSOANE ÎNSCRISE ÎN LISTELE ELECTORALE (TURUL AL 2-LEA)]]</f>
        <v>1255</v>
      </c>
      <c r="S2616" s="54">
        <f>Data[[#This Row],[PERSOANE CARE AU PARTICIPAT LA VOT (TURUL 1)]]+Data[[#This Row],[PERSOANE CARE AU PARTICIPAT LA VOT  (TURUL AL 2-LEA)]]</f>
        <v>785</v>
      </c>
      <c r="T2616" s="41">
        <f>Data[[#This Row],[TOTAL CHELTUIELI LEI]]/Data[[#This Row],[NUMĂRUL PERSOANELOR ÎNSCRISE ÎN LISTELE ELECTORALE]]</f>
        <v>3.5545816733067728</v>
      </c>
      <c r="U2616" s="41">
        <f>Data[[#This Row],[TOTAL CHELTUIELI EURO]]/Data[[#This Row],[NUMĂRUL PERSOANELOR ÎNSCRISE ÎN LISTELE ELECTORALE]]</f>
        <v>0.73440252749050083</v>
      </c>
      <c r="V2616" s="41">
        <f>Data[[#This Row],[TOTAL CHELTUIELI LEI]]/Data[[#This Row],[NUMĂRUL PERSOANELOR CARE AU PARTICIPAT LA VOT]]</f>
        <v>5.6828025477707005</v>
      </c>
      <c r="W2616" s="41">
        <f>Data[[#This Row],[TOTAL CHELTUIELI EURO]]/Data[[#This Row],[NUMĂRUL PERSOANELOR CARE AU PARTICIPAT LA VOT]]</f>
        <v>1.1741084993637942</v>
      </c>
      <c r="X2616" s="43">
        <v>4.8400999999999996</v>
      </c>
      <c r="Y2616" s="114" t="s">
        <v>2884</v>
      </c>
      <c r="Z2616" s="44">
        <v>3</v>
      </c>
      <c r="AA2616" s="115" t="s">
        <v>3105</v>
      </c>
      <c r="AB2616" s="44">
        <v>0</v>
      </c>
      <c r="AC2616" s="45"/>
    </row>
    <row r="2617" spans="1:29" x14ac:dyDescent="0.2">
      <c r="A2617" s="37">
        <v>2616</v>
      </c>
      <c r="B2617" s="38" t="s">
        <v>645</v>
      </c>
      <c r="C2617" s="39" t="s">
        <v>669</v>
      </c>
      <c r="D2617" s="40">
        <v>44101</v>
      </c>
      <c r="E2617" s="38">
        <v>1</v>
      </c>
      <c r="F2617" s="38"/>
      <c r="G2617" s="38" t="s">
        <v>2</v>
      </c>
      <c r="H2617" s="38" t="s">
        <v>2</v>
      </c>
      <c r="I2617" s="41">
        <v>2400</v>
      </c>
      <c r="J2617" s="41">
        <v>3783</v>
      </c>
      <c r="K2617" s="41">
        <v>0</v>
      </c>
      <c r="L2617" s="41">
        <f>SUM(Data[[#This Row],[CHELTUIELI DE PERSONAL LEI]:[CHELTUIELI DE CAPITAL (ACTIVE NEFINANCIARE ) LEI]])</f>
        <v>6183</v>
      </c>
      <c r="M2617" s="41">
        <f>Data[[#This Row],[TOTAL CHELTUIELI LEI]]/Data[[#This Row],[CURS VALUTAR EURO BNR 22 07 2020]]</f>
        <v>1277.4529451870831</v>
      </c>
      <c r="N2617" s="49">
        <v>1894</v>
      </c>
      <c r="O2617" s="54"/>
      <c r="P2617" s="54">
        <v>1034</v>
      </c>
      <c r="Q2617" s="54"/>
      <c r="R2617" s="54">
        <f>Data[[#This Row],[PERSOANE ÎNSCRISE ÎN LISTELE ELECTORALE (TURUL 1)            ]]+Data[[#This Row],[PERSOANE ÎNSCRISE ÎN LISTELE ELECTORALE (TURUL AL 2-LEA)]]</f>
        <v>1894</v>
      </c>
      <c r="S2617" s="54">
        <f>Data[[#This Row],[PERSOANE CARE AU PARTICIPAT LA VOT (TURUL 1)]]+Data[[#This Row],[PERSOANE CARE AU PARTICIPAT LA VOT  (TURUL AL 2-LEA)]]</f>
        <v>1034</v>
      </c>
      <c r="T2617" s="41">
        <f>Data[[#This Row],[TOTAL CHELTUIELI LEI]]/Data[[#This Row],[NUMĂRUL PERSOANELOR ÎNSCRISE ÎN LISTELE ELECTORALE]]</f>
        <v>3.2645195353748679</v>
      </c>
      <c r="U2617" s="41">
        <f>Data[[#This Row],[TOTAL CHELTUIELI EURO]]/Data[[#This Row],[NUMĂRUL PERSOANELOR ÎNSCRISE ÎN LISTELE ELECTORALE]]</f>
        <v>0.67447357190447887</v>
      </c>
      <c r="V2617" s="41">
        <f>Data[[#This Row],[TOTAL CHELTUIELI LEI]]/Data[[#This Row],[NUMĂRUL PERSOANELOR CARE AU PARTICIPAT LA VOT]]</f>
        <v>5.9796905222437138</v>
      </c>
      <c r="W2617" s="41">
        <f>Data[[#This Row],[TOTAL CHELTUIELI EURO]]/Data[[#This Row],[NUMĂRUL PERSOANELOR CARE AU PARTICIPAT LA VOT]]</f>
        <v>1.2354477226180687</v>
      </c>
      <c r="X2617" s="43">
        <v>4.8400999999999996</v>
      </c>
      <c r="Y2617" s="114" t="s">
        <v>2884</v>
      </c>
      <c r="Z2617" s="44">
        <v>3</v>
      </c>
      <c r="AA2617" s="115" t="s">
        <v>3105</v>
      </c>
      <c r="AB2617" s="44">
        <v>0</v>
      </c>
      <c r="AC2617" s="45"/>
    </row>
    <row r="2618" spans="1:29" x14ac:dyDescent="0.2">
      <c r="A2618" s="37">
        <v>2617</v>
      </c>
      <c r="B2618" s="38" t="s">
        <v>645</v>
      </c>
      <c r="C2618" s="39" t="s">
        <v>670</v>
      </c>
      <c r="D2618" s="40">
        <v>44101</v>
      </c>
      <c r="E2618" s="69">
        <v>1</v>
      </c>
      <c r="F2618" s="69"/>
      <c r="G2618" s="69" t="s">
        <v>2</v>
      </c>
      <c r="H2618" s="69" t="s">
        <v>2</v>
      </c>
      <c r="I2618" s="66">
        <v>0</v>
      </c>
      <c r="J2618" s="66">
        <v>0</v>
      </c>
      <c r="K2618" s="66">
        <v>0</v>
      </c>
      <c r="L2618" s="41">
        <f>SUM(Data[[#This Row],[CHELTUIELI DE PERSONAL LEI]:[CHELTUIELI DE CAPITAL (ACTIVE NEFINANCIARE ) LEI]])</f>
        <v>0</v>
      </c>
      <c r="M2618" s="67">
        <f>Data[[#This Row],[TOTAL CHELTUIELI LEI]]/Data[[#This Row],[CURS VALUTAR EURO BNR 22 07 2020]]</f>
        <v>0</v>
      </c>
      <c r="N2618" s="49">
        <v>5840</v>
      </c>
      <c r="O2618" s="54"/>
      <c r="P2618" s="54">
        <v>2969</v>
      </c>
      <c r="Q2618" s="54"/>
      <c r="R2618" s="54">
        <f>Data[[#This Row],[PERSOANE ÎNSCRISE ÎN LISTELE ELECTORALE (TURUL 1)            ]]+Data[[#This Row],[PERSOANE ÎNSCRISE ÎN LISTELE ELECTORALE (TURUL AL 2-LEA)]]</f>
        <v>5840</v>
      </c>
      <c r="S2618" s="54">
        <f>Data[[#This Row],[PERSOANE CARE AU PARTICIPAT LA VOT (TURUL 1)]]+Data[[#This Row],[PERSOANE CARE AU PARTICIPAT LA VOT  (TURUL AL 2-LEA)]]</f>
        <v>2969</v>
      </c>
      <c r="T2618" s="41">
        <f>Data[[#This Row],[TOTAL CHELTUIELI LEI]]/Data[[#This Row],[NUMĂRUL PERSOANELOR ÎNSCRISE ÎN LISTELE ELECTORALE]]</f>
        <v>0</v>
      </c>
      <c r="U2618" s="41">
        <f>Data[[#This Row],[TOTAL CHELTUIELI EURO]]/Data[[#This Row],[NUMĂRUL PERSOANELOR ÎNSCRISE ÎN LISTELE ELECTORALE]]</f>
        <v>0</v>
      </c>
      <c r="V2618" s="41">
        <f>Data[[#This Row],[TOTAL CHELTUIELI LEI]]/Data[[#This Row],[NUMĂRUL PERSOANELOR CARE AU PARTICIPAT LA VOT]]</f>
        <v>0</v>
      </c>
      <c r="W2618" s="41">
        <f>Data[[#This Row],[TOTAL CHELTUIELI EURO]]/Data[[#This Row],[NUMĂRUL PERSOANELOR CARE AU PARTICIPAT LA VOT]]</f>
        <v>0</v>
      </c>
      <c r="X2618" s="77">
        <v>4.8400999999999996</v>
      </c>
      <c r="Y2618" s="114" t="s">
        <v>2890</v>
      </c>
      <c r="Z2618" s="44">
        <v>0</v>
      </c>
      <c r="AA2618" s="115" t="s">
        <v>3105</v>
      </c>
      <c r="AB2618" s="44">
        <v>0</v>
      </c>
      <c r="AC2618" s="45"/>
    </row>
    <row r="2619" spans="1:29" x14ac:dyDescent="0.2">
      <c r="A2619" s="37">
        <v>2618</v>
      </c>
      <c r="B2619" s="38" t="s">
        <v>645</v>
      </c>
      <c r="C2619" s="39" t="s">
        <v>671</v>
      </c>
      <c r="D2619" s="40">
        <v>44101</v>
      </c>
      <c r="E2619" s="38">
        <v>1</v>
      </c>
      <c r="F2619" s="38"/>
      <c r="G2619" s="38" t="s">
        <v>2</v>
      </c>
      <c r="H2619" s="38" t="s">
        <v>2</v>
      </c>
      <c r="I2619" s="41">
        <v>0</v>
      </c>
      <c r="J2619" s="41">
        <v>4710</v>
      </c>
      <c r="K2619" s="41">
        <v>0</v>
      </c>
      <c r="L2619" s="41">
        <f>SUM(Data[[#This Row],[CHELTUIELI DE PERSONAL LEI]:[CHELTUIELI DE CAPITAL (ACTIVE NEFINANCIARE ) LEI]])</f>
        <v>4710</v>
      </c>
      <c r="M2619" s="41">
        <f>Data[[#This Row],[TOTAL CHELTUIELI LEI]]/Data[[#This Row],[CURS VALUTAR EURO BNR 22 07 2020]]</f>
        <v>973.12039007458532</v>
      </c>
      <c r="N2619" s="49">
        <v>1228</v>
      </c>
      <c r="O2619" s="54"/>
      <c r="P2619" s="54">
        <v>878</v>
      </c>
      <c r="Q2619" s="54"/>
      <c r="R2619" s="54">
        <f>Data[[#This Row],[PERSOANE ÎNSCRISE ÎN LISTELE ELECTORALE (TURUL 1)            ]]+Data[[#This Row],[PERSOANE ÎNSCRISE ÎN LISTELE ELECTORALE (TURUL AL 2-LEA)]]</f>
        <v>1228</v>
      </c>
      <c r="S2619" s="54">
        <f>Data[[#This Row],[PERSOANE CARE AU PARTICIPAT LA VOT (TURUL 1)]]+Data[[#This Row],[PERSOANE CARE AU PARTICIPAT LA VOT  (TURUL AL 2-LEA)]]</f>
        <v>878</v>
      </c>
      <c r="T2619" s="41">
        <f>Data[[#This Row],[TOTAL CHELTUIELI LEI]]/Data[[#This Row],[NUMĂRUL PERSOANELOR ÎNSCRISE ÎN LISTELE ELECTORALE]]</f>
        <v>3.8355048859934855</v>
      </c>
      <c r="U2619" s="41">
        <f>Data[[#This Row],[TOTAL CHELTUIELI EURO]]/Data[[#This Row],[NUMĂRUL PERSOANELOR ÎNSCRISE ÎN LISTELE ELECTORALE]]</f>
        <v>0.79244331439298477</v>
      </c>
      <c r="V2619" s="41">
        <f>Data[[#This Row],[TOTAL CHELTUIELI LEI]]/Data[[#This Row],[NUMĂRUL PERSOANELOR CARE AU PARTICIPAT LA VOT]]</f>
        <v>5.3644646924829154</v>
      </c>
      <c r="W2619" s="41">
        <f>Data[[#This Row],[TOTAL CHELTUIELI EURO]]/Data[[#This Row],[NUMĂRUL PERSOANELOR CARE AU PARTICIPAT LA VOT]]</f>
        <v>1.1083375741168398</v>
      </c>
      <c r="X2619" s="43">
        <v>4.8400999999999996</v>
      </c>
      <c r="Y2619" s="114" t="s">
        <v>2884</v>
      </c>
      <c r="Z2619" s="44">
        <v>3</v>
      </c>
      <c r="AA2619" s="115" t="s">
        <v>3105</v>
      </c>
      <c r="AB2619" s="44">
        <v>0</v>
      </c>
      <c r="AC2619" s="45"/>
    </row>
    <row r="2620" spans="1:29" x14ac:dyDescent="0.2">
      <c r="A2620" s="37">
        <v>2619</v>
      </c>
      <c r="B2620" s="38" t="s">
        <v>645</v>
      </c>
      <c r="C2620" s="39" t="s">
        <v>672</v>
      </c>
      <c r="D2620" s="40">
        <v>44101</v>
      </c>
      <c r="E2620" s="38">
        <v>1</v>
      </c>
      <c r="F2620" s="38"/>
      <c r="G2620" s="38" t="s">
        <v>2</v>
      </c>
      <c r="H2620" s="38" t="s">
        <v>2</v>
      </c>
      <c r="I2620" s="67">
        <v>0</v>
      </c>
      <c r="J2620" s="67">
        <v>3527</v>
      </c>
      <c r="K2620" s="67">
        <v>0</v>
      </c>
      <c r="L2620" s="41">
        <f>SUM(Data[[#This Row],[CHELTUIELI DE PERSONAL LEI]:[CHELTUIELI DE CAPITAL (ACTIVE NEFINANCIARE ) LEI]])</f>
        <v>3527</v>
      </c>
      <c r="M2620" s="41">
        <f>Data[[#This Row],[TOTAL CHELTUIELI LEI]]/Data[[#This Row],[CURS VALUTAR EURO BNR 22 07 2020]]</f>
        <v>728.70395239767777</v>
      </c>
      <c r="N2620" s="49">
        <v>1672</v>
      </c>
      <c r="O2620" s="54"/>
      <c r="P2620" s="54">
        <v>857</v>
      </c>
      <c r="Q2620" s="54"/>
      <c r="R2620" s="54">
        <f>Data[[#This Row],[PERSOANE ÎNSCRISE ÎN LISTELE ELECTORALE (TURUL 1)            ]]+Data[[#This Row],[PERSOANE ÎNSCRISE ÎN LISTELE ELECTORALE (TURUL AL 2-LEA)]]</f>
        <v>1672</v>
      </c>
      <c r="S2620" s="54">
        <f>Data[[#This Row],[PERSOANE CARE AU PARTICIPAT LA VOT (TURUL 1)]]+Data[[#This Row],[PERSOANE CARE AU PARTICIPAT LA VOT  (TURUL AL 2-LEA)]]</f>
        <v>857</v>
      </c>
      <c r="T2620" s="41">
        <f>Data[[#This Row],[TOTAL CHELTUIELI LEI]]/Data[[#This Row],[NUMĂRUL PERSOANELOR ÎNSCRISE ÎN LISTELE ELECTORALE]]</f>
        <v>2.1094497607655502</v>
      </c>
      <c r="U2620" s="41">
        <f>Data[[#This Row],[TOTAL CHELTUIELI EURO]]/Data[[#This Row],[NUMĂRUL PERSOANELOR ÎNSCRISE ÎN LISTELE ELECTORALE]]</f>
        <v>0.43582772272588383</v>
      </c>
      <c r="V2620" s="41">
        <f>Data[[#This Row],[TOTAL CHELTUIELI LEI]]/Data[[#This Row],[NUMĂRUL PERSOANELOR CARE AU PARTICIPAT LA VOT]]</f>
        <v>4.115519253208868</v>
      </c>
      <c r="W2620" s="41">
        <f>Data[[#This Row],[TOTAL CHELTUIELI EURO]]/Data[[#This Row],[NUMĂRUL PERSOANELOR CARE AU PARTICIPAT LA VOT]]</f>
        <v>0.85029632718515491</v>
      </c>
      <c r="X2620" s="43">
        <v>4.8400999999999996</v>
      </c>
      <c r="Y2620" s="114" t="s">
        <v>2891</v>
      </c>
      <c r="Z2620" s="44">
        <v>2</v>
      </c>
      <c r="AA2620" s="115" t="s">
        <v>3105</v>
      </c>
      <c r="AB2620" s="44">
        <v>0</v>
      </c>
      <c r="AC2620" s="45"/>
    </row>
    <row r="2621" spans="1:29" x14ac:dyDescent="0.2">
      <c r="A2621" s="37">
        <v>2620</v>
      </c>
      <c r="B2621" s="38" t="s">
        <v>645</v>
      </c>
      <c r="C2621" s="39" t="s">
        <v>673</v>
      </c>
      <c r="D2621" s="40">
        <v>44101</v>
      </c>
      <c r="E2621" s="38">
        <v>1</v>
      </c>
      <c r="F2621" s="38"/>
      <c r="G2621" s="38" t="s">
        <v>2</v>
      </c>
      <c r="H2621" s="38" t="s">
        <v>2</v>
      </c>
      <c r="I2621" s="78">
        <v>3400</v>
      </c>
      <c r="J2621" s="78">
        <v>5258.26</v>
      </c>
      <c r="K2621" s="78">
        <v>0</v>
      </c>
      <c r="L2621" s="41">
        <f>SUM(Data[[#This Row],[CHELTUIELI DE PERSONAL LEI]:[CHELTUIELI DE CAPITAL (ACTIVE NEFINANCIARE ) LEI]])</f>
        <v>8658.26</v>
      </c>
      <c r="M2621" s="41">
        <f>Data[[#This Row],[TOTAL CHELTUIELI LEI]]/Data[[#This Row],[CURS VALUTAR EURO BNR 22 07 2020]]</f>
        <v>1788.8597343030106</v>
      </c>
      <c r="N2621" s="49">
        <v>4806</v>
      </c>
      <c r="O2621" s="54"/>
      <c r="P2621" s="54">
        <v>2353</v>
      </c>
      <c r="Q2621" s="54"/>
      <c r="R2621" s="54">
        <f>Data[[#This Row],[PERSOANE ÎNSCRISE ÎN LISTELE ELECTORALE (TURUL 1)            ]]+Data[[#This Row],[PERSOANE ÎNSCRISE ÎN LISTELE ELECTORALE (TURUL AL 2-LEA)]]</f>
        <v>4806</v>
      </c>
      <c r="S2621" s="54">
        <f>Data[[#This Row],[PERSOANE CARE AU PARTICIPAT LA VOT (TURUL 1)]]+Data[[#This Row],[PERSOANE CARE AU PARTICIPAT LA VOT  (TURUL AL 2-LEA)]]</f>
        <v>2353</v>
      </c>
      <c r="T2621" s="41">
        <f>Data[[#This Row],[TOTAL CHELTUIELI LEI]]/Data[[#This Row],[NUMĂRUL PERSOANELOR ÎNSCRISE ÎN LISTELE ELECTORALE]]</f>
        <v>1.8015522263836872</v>
      </c>
      <c r="U2621" s="41">
        <f>Data[[#This Row],[TOTAL CHELTUIELI EURO]]/Data[[#This Row],[NUMĂRUL PERSOANELOR ÎNSCRISE ÎN LISTELE ELECTORALE]]</f>
        <v>0.37221384400811708</v>
      </c>
      <c r="V2621" s="41">
        <f>Data[[#This Row],[TOTAL CHELTUIELI LEI]]/Data[[#This Row],[NUMĂRUL PERSOANELOR CARE AU PARTICIPAT LA VOT]]</f>
        <v>3.6796685082872931</v>
      </c>
      <c r="W2621" s="41">
        <f>Data[[#This Row],[TOTAL CHELTUIELI EURO]]/Data[[#This Row],[NUMĂRUL PERSOANELOR CARE AU PARTICIPAT LA VOT]]</f>
        <v>0.76024638091925656</v>
      </c>
      <c r="X2621" s="43">
        <v>4.8400999999999996</v>
      </c>
      <c r="Y2621" s="114" t="s">
        <v>2894</v>
      </c>
      <c r="Z2621" s="44">
        <v>1</v>
      </c>
      <c r="AA2621" s="115" t="s">
        <v>3105</v>
      </c>
      <c r="AB2621" s="44">
        <v>0</v>
      </c>
      <c r="AC2621" s="45"/>
    </row>
    <row r="2622" spans="1:29" x14ac:dyDescent="0.2">
      <c r="A2622" s="37">
        <v>2621</v>
      </c>
      <c r="B2622" s="38" t="s">
        <v>645</v>
      </c>
      <c r="C2622" s="39" t="s">
        <v>674</v>
      </c>
      <c r="D2622" s="40">
        <v>44101</v>
      </c>
      <c r="E2622" s="38">
        <v>1</v>
      </c>
      <c r="F2622" s="38"/>
      <c r="G2622" s="38" t="s">
        <v>2</v>
      </c>
      <c r="H2622" s="38" t="s">
        <v>2</v>
      </c>
      <c r="I2622" s="41">
        <v>2159</v>
      </c>
      <c r="J2622" s="41">
        <v>300</v>
      </c>
      <c r="K2622" s="41">
        <v>0</v>
      </c>
      <c r="L2622" s="41">
        <f>SUM(Data[[#This Row],[CHELTUIELI DE PERSONAL LEI]:[CHELTUIELI DE CAPITAL (ACTIVE NEFINANCIARE ) LEI]])</f>
        <v>2459</v>
      </c>
      <c r="M2622" s="41">
        <f>Data[[#This Row],[TOTAL CHELTUIELI LEI]]/Data[[#This Row],[CURS VALUTAR EURO BNR 22 07 2020]]</f>
        <v>508.04735439350429</v>
      </c>
      <c r="N2622" s="49">
        <v>3012</v>
      </c>
      <c r="O2622" s="54"/>
      <c r="P2622" s="54">
        <v>1622</v>
      </c>
      <c r="Q2622" s="54"/>
      <c r="R2622" s="54">
        <f>Data[[#This Row],[PERSOANE ÎNSCRISE ÎN LISTELE ELECTORALE (TURUL 1)            ]]+Data[[#This Row],[PERSOANE ÎNSCRISE ÎN LISTELE ELECTORALE (TURUL AL 2-LEA)]]</f>
        <v>3012</v>
      </c>
      <c r="S2622" s="54">
        <f>Data[[#This Row],[PERSOANE CARE AU PARTICIPAT LA VOT (TURUL 1)]]+Data[[#This Row],[PERSOANE CARE AU PARTICIPAT LA VOT  (TURUL AL 2-LEA)]]</f>
        <v>1622</v>
      </c>
      <c r="T2622" s="41">
        <f>Data[[#This Row],[TOTAL CHELTUIELI LEI]]/Data[[#This Row],[NUMĂRUL PERSOANELOR ÎNSCRISE ÎN LISTELE ELECTORALE]]</f>
        <v>0.81640106241699872</v>
      </c>
      <c r="U2622" s="41">
        <f>Data[[#This Row],[TOTAL CHELTUIELI EURO]]/Data[[#This Row],[NUMĂRUL PERSOANELOR ÎNSCRISE ÎN LISTELE ELECTORALE]]</f>
        <v>0.16867442044937062</v>
      </c>
      <c r="V2622" s="41">
        <f>Data[[#This Row],[TOTAL CHELTUIELI LEI]]/Data[[#This Row],[NUMĂRUL PERSOANELOR CARE AU PARTICIPAT LA VOT]]</f>
        <v>1.5160295930949446</v>
      </c>
      <c r="W2622" s="41">
        <f>Data[[#This Row],[TOTAL CHELTUIELI EURO]]/Data[[#This Row],[NUMĂRUL PERSOANELOR CARE AU PARTICIPAT LA VOT]]</f>
        <v>0.31322278322657476</v>
      </c>
      <c r="X2622" s="43">
        <v>4.8400999999999996</v>
      </c>
      <c r="Y2622" s="114" t="s">
        <v>2890</v>
      </c>
      <c r="Z2622" s="44">
        <v>0</v>
      </c>
      <c r="AA2622" s="115" t="s">
        <v>3105</v>
      </c>
      <c r="AB2622" s="44">
        <v>0</v>
      </c>
      <c r="AC2622" s="45"/>
    </row>
    <row r="2623" spans="1:29" x14ac:dyDescent="0.2">
      <c r="A2623" s="37">
        <v>2622</v>
      </c>
      <c r="B2623" s="38" t="s">
        <v>645</v>
      </c>
      <c r="C2623" s="39" t="s">
        <v>675</v>
      </c>
      <c r="D2623" s="40">
        <v>44101</v>
      </c>
      <c r="E2623" s="38">
        <v>1</v>
      </c>
      <c r="F2623" s="38"/>
      <c r="G2623" s="38" t="s">
        <v>2</v>
      </c>
      <c r="H2623" s="38" t="s">
        <v>2</v>
      </c>
      <c r="I2623" s="65">
        <v>0</v>
      </c>
      <c r="J2623" s="65">
        <v>1515</v>
      </c>
      <c r="K2623" s="65">
        <v>0</v>
      </c>
      <c r="L2623" s="41">
        <f>SUM(Data[[#This Row],[CHELTUIELI DE PERSONAL LEI]:[CHELTUIELI DE CAPITAL (ACTIVE NEFINANCIARE ) LEI]])</f>
        <v>1515</v>
      </c>
      <c r="M2623" s="41">
        <f>Data[[#This Row],[TOTAL CHELTUIELI LEI]]/Data[[#This Row],[CURS VALUTAR EURO BNR 22 07 2020]]</f>
        <v>313.01006177558315</v>
      </c>
      <c r="N2623" s="49">
        <v>2524</v>
      </c>
      <c r="O2623" s="54"/>
      <c r="P2623" s="54">
        <v>1575</v>
      </c>
      <c r="Q2623" s="54"/>
      <c r="R2623" s="54">
        <f>Data[[#This Row],[PERSOANE ÎNSCRISE ÎN LISTELE ELECTORALE (TURUL 1)            ]]+Data[[#This Row],[PERSOANE ÎNSCRISE ÎN LISTELE ELECTORALE (TURUL AL 2-LEA)]]</f>
        <v>2524</v>
      </c>
      <c r="S2623" s="54">
        <f>Data[[#This Row],[PERSOANE CARE AU PARTICIPAT LA VOT (TURUL 1)]]+Data[[#This Row],[PERSOANE CARE AU PARTICIPAT LA VOT  (TURUL AL 2-LEA)]]</f>
        <v>1575</v>
      </c>
      <c r="T2623" s="41">
        <f>Data[[#This Row],[TOTAL CHELTUIELI LEI]]/Data[[#This Row],[NUMĂRUL PERSOANELOR ÎNSCRISE ÎN LISTELE ELECTORALE]]</f>
        <v>0.60023771790808245</v>
      </c>
      <c r="U2623" s="41">
        <f>Data[[#This Row],[TOTAL CHELTUIELI EURO]]/Data[[#This Row],[NUMĂRUL PERSOANELOR ÎNSCRISE ÎN LISTELE ELECTORALE]]</f>
        <v>0.12401349515672867</v>
      </c>
      <c r="V2623" s="41">
        <f>Data[[#This Row],[TOTAL CHELTUIELI LEI]]/Data[[#This Row],[NUMĂRUL PERSOANELOR CARE AU PARTICIPAT LA VOT]]</f>
        <v>0.96190476190476193</v>
      </c>
      <c r="W2623" s="41">
        <f>Data[[#This Row],[TOTAL CHELTUIELI EURO]]/Data[[#This Row],[NUMĂRUL PERSOANELOR CARE AU PARTICIPAT LA VOT]]</f>
        <v>0.19873654715910041</v>
      </c>
      <c r="X2623" s="43">
        <v>4.8400999999999996</v>
      </c>
      <c r="Y2623" s="114" t="s">
        <v>2890</v>
      </c>
      <c r="Z2623" s="44">
        <v>0</v>
      </c>
      <c r="AA2623" s="115" t="s">
        <v>3105</v>
      </c>
      <c r="AB2623" s="44">
        <v>0</v>
      </c>
      <c r="AC2623" s="45"/>
    </row>
    <row r="2624" spans="1:29" x14ac:dyDescent="0.2">
      <c r="A2624" s="37">
        <v>2623</v>
      </c>
      <c r="B2624" s="38" t="s">
        <v>645</v>
      </c>
      <c r="C2624" s="39" t="s">
        <v>676</v>
      </c>
      <c r="D2624" s="40">
        <v>44101</v>
      </c>
      <c r="E2624" s="38">
        <v>1</v>
      </c>
      <c r="F2624" s="38"/>
      <c r="G2624" s="38" t="s">
        <v>2</v>
      </c>
      <c r="H2624" s="38" t="s">
        <v>2</v>
      </c>
      <c r="I2624" s="41">
        <v>2000</v>
      </c>
      <c r="J2624" s="41">
        <v>6086</v>
      </c>
      <c r="K2624" s="41">
        <v>0</v>
      </c>
      <c r="L2624" s="41">
        <f>SUM(Data[[#This Row],[CHELTUIELI DE PERSONAL LEI]:[CHELTUIELI DE CAPITAL (ACTIVE NEFINANCIARE ) LEI]])</f>
        <v>8086</v>
      </c>
      <c r="M2624" s="41">
        <f>Data[[#This Row],[TOTAL CHELTUIELI LEI]]/Data[[#This Row],[CURS VALUTAR EURO BNR 22 07 2020]]</f>
        <v>1670.6266399454557</v>
      </c>
      <c r="N2624" s="49">
        <v>2509</v>
      </c>
      <c r="O2624" s="54"/>
      <c r="P2624" s="54">
        <v>1639</v>
      </c>
      <c r="Q2624" s="54"/>
      <c r="R2624" s="54">
        <f>Data[[#This Row],[PERSOANE ÎNSCRISE ÎN LISTELE ELECTORALE (TURUL 1)            ]]+Data[[#This Row],[PERSOANE ÎNSCRISE ÎN LISTELE ELECTORALE (TURUL AL 2-LEA)]]</f>
        <v>2509</v>
      </c>
      <c r="S2624" s="54">
        <f>Data[[#This Row],[PERSOANE CARE AU PARTICIPAT LA VOT (TURUL 1)]]+Data[[#This Row],[PERSOANE CARE AU PARTICIPAT LA VOT  (TURUL AL 2-LEA)]]</f>
        <v>1639</v>
      </c>
      <c r="T2624" s="41">
        <f>Data[[#This Row],[TOTAL CHELTUIELI LEI]]/Data[[#This Row],[NUMĂRUL PERSOANELOR ÎNSCRISE ÎN LISTELE ELECTORALE]]</f>
        <v>3.2227979274611398</v>
      </c>
      <c r="U2624" s="41">
        <f>Data[[#This Row],[TOTAL CHELTUIELI EURO]]/Data[[#This Row],[NUMĂRUL PERSOANELOR ÎNSCRISE ÎN LISTELE ELECTORALE]]</f>
        <v>0.66585358307909759</v>
      </c>
      <c r="V2624" s="41">
        <f>Data[[#This Row],[TOTAL CHELTUIELI LEI]]/Data[[#This Row],[NUMĂRUL PERSOANELOR CARE AU PARTICIPAT LA VOT]]</f>
        <v>4.9334960341671747</v>
      </c>
      <c r="W2624" s="41">
        <f>Data[[#This Row],[TOTAL CHELTUIELI EURO]]/Data[[#This Row],[NUMĂRUL PERSOANELOR CARE AU PARTICIPAT LA VOT]]</f>
        <v>1.0192963025902719</v>
      </c>
      <c r="X2624" s="43">
        <v>4.8400999999999996</v>
      </c>
      <c r="Y2624" s="114" t="s">
        <v>2884</v>
      </c>
      <c r="Z2624" s="44">
        <v>3</v>
      </c>
      <c r="AA2624" s="115" t="s">
        <v>3105</v>
      </c>
      <c r="AB2624" s="44">
        <v>0</v>
      </c>
      <c r="AC2624" s="45"/>
    </row>
    <row r="2625" spans="1:29" x14ac:dyDescent="0.2">
      <c r="A2625" s="37">
        <v>2624</v>
      </c>
      <c r="B2625" s="38" t="s">
        <v>645</v>
      </c>
      <c r="C2625" s="39" t="s">
        <v>677</v>
      </c>
      <c r="D2625" s="40">
        <v>44101</v>
      </c>
      <c r="E2625" s="38">
        <v>1</v>
      </c>
      <c r="F2625" s="38"/>
      <c r="G2625" s="38" t="s">
        <v>2</v>
      </c>
      <c r="H2625" s="38" t="s">
        <v>2</v>
      </c>
      <c r="I2625" s="67">
        <v>1841</v>
      </c>
      <c r="J2625" s="67">
        <v>856</v>
      </c>
      <c r="K2625" s="67">
        <v>0</v>
      </c>
      <c r="L2625" s="41">
        <f>SUM(Data[[#This Row],[CHELTUIELI DE PERSONAL LEI]:[CHELTUIELI DE CAPITAL (ACTIVE NEFINANCIARE ) LEI]])</f>
        <v>2697</v>
      </c>
      <c r="M2625" s="41">
        <f>Data[[#This Row],[TOTAL CHELTUIELI LEI]]/Data[[#This Row],[CURS VALUTAR EURO BNR 22 07 2020]]</f>
        <v>557.2198921509887</v>
      </c>
      <c r="N2625" s="49">
        <v>3827</v>
      </c>
      <c r="O2625" s="54"/>
      <c r="P2625" s="54">
        <v>1687</v>
      </c>
      <c r="Q2625" s="54"/>
      <c r="R2625" s="54">
        <f>Data[[#This Row],[PERSOANE ÎNSCRISE ÎN LISTELE ELECTORALE (TURUL 1)            ]]+Data[[#This Row],[PERSOANE ÎNSCRISE ÎN LISTELE ELECTORALE (TURUL AL 2-LEA)]]</f>
        <v>3827</v>
      </c>
      <c r="S2625" s="54">
        <f>Data[[#This Row],[PERSOANE CARE AU PARTICIPAT LA VOT (TURUL 1)]]+Data[[#This Row],[PERSOANE CARE AU PARTICIPAT LA VOT  (TURUL AL 2-LEA)]]</f>
        <v>1687</v>
      </c>
      <c r="T2625" s="41">
        <f>Data[[#This Row],[TOTAL CHELTUIELI LEI]]/Data[[#This Row],[NUMĂRUL PERSOANELOR ÎNSCRISE ÎN LISTELE ELECTORALE]]</f>
        <v>0.70472955317481056</v>
      </c>
      <c r="U2625" s="41">
        <f>Data[[#This Row],[TOTAL CHELTUIELI EURO]]/Data[[#This Row],[NUMĂRUL PERSOANELOR ÎNSCRISE ÎN LISTELE ELECTORALE]]</f>
        <v>0.14560227127018258</v>
      </c>
      <c r="V2625" s="41">
        <f>Data[[#This Row],[TOTAL CHELTUIELI LEI]]/Data[[#This Row],[NUMĂRUL PERSOANELOR CARE AU PARTICIPAT LA VOT]]</f>
        <v>1.5986959098992295</v>
      </c>
      <c r="W2625" s="41">
        <f>Data[[#This Row],[TOTAL CHELTUIELI EURO]]/Data[[#This Row],[NUMĂRUL PERSOANELOR CARE AU PARTICIPAT LA VOT]]</f>
        <v>0.33030224786662044</v>
      </c>
      <c r="X2625" s="43">
        <v>4.8400999999999996</v>
      </c>
      <c r="Y2625" s="114" t="s">
        <v>2890</v>
      </c>
      <c r="Z2625" s="44">
        <v>0</v>
      </c>
      <c r="AA2625" s="115" t="s">
        <v>3105</v>
      </c>
      <c r="AB2625" s="44">
        <v>0</v>
      </c>
      <c r="AC2625" s="45"/>
    </row>
    <row r="2626" spans="1:29" x14ac:dyDescent="0.2">
      <c r="A2626" s="37">
        <v>2625</v>
      </c>
      <c r="B2626" s="38" t="s">
        <v>645</v>
      </c>
      <c r="C2626" s="39" t="s">
        <v>678</v>
      </c>
      <c r="D2626" s="40">
        <v>44101</v>
      </c>
      <c r="E2626" s="38">
        <v>1</v>
      </c>
      <c r="F2626" s="38"/>
      <c r="G2626" s="38" t="s">
        <v>2</v>
      </c>
      <c r="H2626" s="38" t="s">
        <v>2</v>
      </c>
      <c r="I2626" s="67">
        <v>1200</v>
      </c>
      <c r="J2626" s="67">
        <v>2095.19</v>
      </c>
      <c r="K2626" s="67">
        <v>0</v>
      </c>
      <c r="L2626" s="41">
        <f>SUM(Data[[#This Row],[CHELTUIELI DE PERSONAL LEI]:[CHELTUIELI DE CAPITAL (ACTIVE NEFINANCIARE ) LEI]])</f>
        <v>3295.19</v>
      </c>
      <c r="M2626" s="41">
        <f>Data[[#This Row],[TOTAL CHELTUIELI LEI]]/Data[[#This Row],[CURS VALUTAR EURO BNR 22 07 2020]]</f>
        <v>680.81031383649099</v>
      </c>
      <c r="N2626" s="49">
        <v>2140</v>
      </c>
      <c r="O2626" s="54"/>
      <c r="P2626" s="54">
        <v>1278</v>
      </c>
      <c r="Q2626" s="54"/>
      <c r="R2626" s="54">
        <f>Data[[#This Row],[PERSOANE ÎNSCRISE ÎN LISTELE ELECTORALE (TURUL 1)            ]]+Data[[#This Row],[PERSOANE ÎNSCRISE ÎN LISTELE ELECTORALE (TURUL AL 2-LEA)]]</f>
        <v>2140</v>
      </c>
      <c r="S2626" s="54">
        <f>Data[[#This Row],[PERSOANE CARE AU PARTICIPAT LA VOT (TURUL 1)]]+Data[[#This Row],[PERSOANE CARE AU PARTICIPAT LA VOT  (TURUL AL 2-LEA)]]</f>
        <v>1278</v>
      </c>
      <c r="T2626" s="41">
        <f>Data[[#This Row],[TOTAL CHELTUIELI LEI]]/Data[[#This Row],[NUMĂRUL PERSOANELOR ÎNSCRISE ÎN LISTELE ELECTORALE]]</f>
        <v>1.5398084112149533</v>
      </c>
      <c r="U2626" s="41">
        <f>Data[[#This Row],[TOTAL CHELTUIELI EURO]]/Data[[#This Row],[NUMĂRUL PERSOANELOR ÎNSCRISE ÎN LISTELE ELECTORALE]]</f>
        <v>0.31813566067125748</v>
      </c>
      <c r="V2626" s="41">
        <f>Data[[#This Row],[TOTAL CHELTUIELI LEI]]/Data[[#This Row],[NUMĂRUL PERSOANELOR CARE AU PARTICIPAT LA VOT]]</f>
        <v>2.5783959311424103</v>
      </c>
      <c r="W2626" s="41">
        <f>Data[[#This Row],[TOTAL CHELTUIELI EURO]]/Data[[#This Row],[NUMĂRUL PERSOANELOR CARE AU PARTICIPAT LA VOT]]</f>
        <v>0.53271542553716045</v>
      </c>
      <c r="X2626" s="43">
        <v>4.8400999999999996</v>
      </c>
      <c r="Y2626" s="114" t="s">
        <v>2894</v>
      </c>
      <c r="Z2626" s="44">
        <v>1</v>
      </c>
      <c r="AA2626" s="115" t="s">
        <v>3105</v>
      </c>
      <c r="AB2626" s="44">
        <v>0</v>
      </c>
      <c r="AC2626" s="45"/>
    </row>
    <row r="2627" spans="1:29" x14ac:dyDescent="0.2">
      <c r="A2627" s="37">
        <v>2626</v>
      </c>
      <c r="B2627" s="38" t="s">
        <v>645</v>
      </c>
      <c r="C2627" s="39" t="s">
        <v>679</v>
      </c>
      <c r="D2627" s="40">
        <v>44101</v>
      </c>
      <c r="E2627" s="38">
        <v>1</v>
      </c>
      <c r="F2627" s="38"/>
      <c r="G2627" s="38" t="s">
        <v>2</v>
      </c>
      <c r="H2627" s="38" t="s">
        <v>2</v>
      </c>
      <c r="I2627" s="67">
        <v>0</v>
      </c>
      <c r="J2627" s="67">
        <v>1986</v>
      </c>
      <c r="K2627" s="67">
        <v>0</v>
      </c>
      <c r="L2627" s="41">
        <f>SUM(Data[[#This Row],[CHELTUIELI DE PERSONAL LEI]:[CHELTUIELI DE CAPITAL (ACTIVE NEFINANCIARE ) LEI]])</f>
        <v>1986</v>
      </c>
      <c r="M2627" s="41">
        <f>Data[[#This Row],[TOTAL CHELTUIELI LEI]]/Data[[#This Row],[CURS VALUTAR EURO BNR 22 07 2020]]</f>
        <v>410.32210078304172</v>
      </c>
      <c r="N2627" s="49">
        <v>2079</v>
      </c>
      <c r="O2627" s="54"/>
      <c r="P2627" s="54">
        <v>1035</v>
      </c>
      <c r="Q2627" s="54"/>
      <c r="R2627" s="54">
        <f>Data[[#This Row],[PERSOANE ÎNSCRISE ÎN LISTELE ELECTORALE (TURUL 1)            ]]+Data[[#This Row],[PERSOANE ÎNSCRISE ÎN LISTELE ELECTORALE (TURUL AL 2-LEA)]]</f>
        <v>2079</v>
      </c>
      <c r="S2627" s="54">
        <f>Data[[#This Row],[PERSOANE CARE AU PARTICIPAT LA VOT (TURUL 1)]]+Data[[#This Row],[PERSOANE CARE AU PARTICIPAT LA VOT  (TURUL AL 2-LEA)]]</f>
        <v>1035</v>
      </c>
      <c r="T2627" s="41">
        <f>Data[[#This Row],[TOTAL CHELTUIELI LEI]]/Data[[#This Row],[NUMĂRUL PERSOANELOR ÎNSCRISE ÎN LISTELE ELECTORALE]]</f>
        <v>0.95526695526695526</v>
      </c>
      <c r="U2627" s="41">
        <f>Data[[#This Row],[TOTAL CHELTUIELI EURO]]/Data[[#This Row],[NUMĂRUL PERSOANELOR ÎNSCRISE ÎN LISTELE ELECTORALE]]</f>
        <v>0.1973651278417709</v>
      </c>
      <c r="V2627" s="41">
        <f>Data[[#This Row],[TOTAL CHELTUIELI LEI]]/Data[[#This Row],[NUMĂRUL PERSOANELOR CARE AU PARTICIPAT LA VOT]]</f>
        <v>1.9188405797101449</v>
      </c>
      <c r="W2627" s="41">
        <f>Data[[#This Row],[TOTAL CHELTUIELI EURO]]/Data[[#This Row],[NUMĂRUL PERSOANELOR CARE AU PARTICIPAT LA VOT]]</f>
        <v>0.39644647418651374</v>
      </c>
      <c r="X2627" s="43">
        <v>4.8400999999999996</v>
      </c>
      <c r="Y2627" s="114" t="s">
        <v>2890</v>
      </c>
      <c r="Z2627" s="44">
        <v>0</v>
      </c>
      <c r="AA2627" s="115" t="s">
        <v>3105</v>
      </c>
      <c r="AB2627" s="44">
        <v>0</v>
      </c>
      <c r="AC2627" s="45"/>
    </row>
    <row r="2628" spans="1:29" x14ac:dyDescent="0.2">
      <c r="A2628" s="37">
        <v>2627</v>
      </c>
      <c r="B2628" s="38" t="s">
        <v>645</v>
      </c>
      <c r="C2628" s="39" t="s">
        <v>680</v>
      </c>
      <c r="D2628" s="40">
        <v>44101</v>
      </c>
      <c r="E2628" s="38">
        <v>1</v>
      </c>
      <c r="F2628" s="38"/>
      <c r="G2628" s="38" t="s">
        <v>2</v>
      </c>
      <c r="H2628" s="38" t="s">
        <v>2</v>
      </c>
      <c r="I2628" s="67">
        <v>0</v>
      </c>
      <c r="J2628" s="67">
        <v>61017.25</v>
      </c>
      <c r="K2628" s="67">
        <v>0</v>
      </c>
      <c r="L2628" s="41">
        <f>SUM(Data[[#This Row],[CHELTUIELI DE PERSONAL LEI]:[CHELTUIELI DE CAPITAL (ACTIVE NEFINANCIARE ) LEI]])</f>
        <v>61017.25</v>
      </c>
      <c r="M2628" s="41">
        <f>Data[[#This Row],[TOTAL CHELTUIELI LEI]]/Data[[#This Row],[CURS VALUTAR EURO BNR 22 07 2020]]</f>
        <v>12606.609367575051</v>
      </c>
      <c r="N2628" s="49">
        <v>7272</v>
      </c>
      <c r="O2628" s="54"/>
      <c r="P2628" s="54">
        <v>3074</v>
      </c>
      <c r="Q2628" s="54"/>
      <c r="R2628" s="54">
        <f>Data[[#This Row],[PERSOANE ÎNSCRISE ÎN LISTELE ELECTORALE (TURUL 1)            ]]+Data[[#This Row],[PERSOANE ÎNSCRISE ÎN LISTELE ELECTORALE (TURUL AL 2-LEA)]]</f>
        <v>7272</v>
      </c>
      <c r="S2628" s="54">
        <f>Data[[#This Row],[PERSOANE CARE AU PARTICIPAT LA VOT (TURUL 1)]]+Data[[#This Row],[PERSOANE CARE AU PARTICIPAT LA VOT  (TURUL AL 2-LEA)]]</f>
        <v>3074</v>
      </c>
      <c r="T2628" s="41">
        <f>Data[[#This Row],[TOTAL CHELTUIELI LEI]]/Data[[#This Row],[NUMĂRUL PERSOANELOR ÎNSCRISE ÎN LISTELE ELECTORALE]]</f>
        <v>8.3907109460946092</v>
      </c>
      <c r="U2628" s="41">
        <f>Data[[#This Row],[TOTAL CHELTUIELI EURO]]/Data[[#This Row],[NUMĂRUL PERSOANELOR ÎNSCRISE ÎN LISTELE ELECTORALE]]</f>
        <v>1.7335821462561951</v>
      </c>
      <c r="V2628" s="41">
        <f>Data[[#This Row],[TOTAL CHELTUIELI LEI]]/Data[[#This Row],[NUMĂRUL PERSOANELOR CARE AU PARTICIPAT LA VOT]]</f>
        <v>19.849463240078073</v>
      </c>
      <c r="W2628" s="41">
        <f>Data[[#This Row],[TOTAL CHELTUIELI EURO]]/Data[[#This Row],[NUMĂRUL PERSOANELOR CARE AU PARTICIPAT LA VOT]]</f>
        <v>4.1010440362963729</v>
      </c>
      <c r="X2628" s="43">
        <v>4.8400999999999996</v>
      </c>
      <c r="Y2628" s="114" t="s">
        <v>2896</v>
      </c>
      <c r="Z2628" s="44">
        <v>8</v>
      </c>
      <c r="AA2628" s="115" t="s">
        <v>3107</v>
      </c>
      <c r="AB2628" s="44">
        <v>1</v>
      </c>
      <c r="AC2628" s="45"/>
    </row>
    <row r="2629" spans="1:29" x14ac:dyDescent="0.2">
      <c r="A2629" s="37">
        <v>2628</v>
      </c>
      <c r="B2629" s="38" t="s">
        <v>645</v>
      </c>
      <c r="C2629" s="39" t="s">
        <v>681</v>
      </c>
      <c r="D2629" s="40">
        <v>44101</v>
      </c>
      <c r="E2629" s="38">
        <v>1</v>
      </c>
      <c r="F2629" s="38"/>
      <c r="G2629" s="38" t="s">
        <v>2</v>
      </c>
      <c r="H2629" s="38" t="s">
        <v>2</v>
      </c>
      <c r="I2629" s="65">
        <v>0</v>
      </c>
      <c r="J2629" s="65">
        <v>1777</v>
      </c>
      <c r="K2629" s="65">
        <v>0</v>
      </c>
      <c r="L2629" s="41">
        <f>SUM(Data[[#This Row],[CHELTUIELI DE PERSONAL LEI]:[CHELTUIELI DE CAPITAL (ACTIVE NEFINANCIARE ) LEI]])</f>
        <v>1777</v>
      </c>
      <c r="M2629" s="41">
        <f>Data[[#This Row],[TOTAL CHELTUIELI LEI]]/Data[[#This Row],[CURS VALUTAR EURO BNR 22 07 2020]]</f>
        <v>367.14117476911639</v>
      </c>
      <c r="N2629" s="49">
        <v>2136</v>
      </c>
      <c r="O2629" s="54"/>
      <c r="P2629" s="54">
        <v>955</v>
      </c>
      <c r="Q2629" s="54"/>
      <c r="R2629" s="54">
        <f>Data[[#This Row],[PERSOANE ÎNSCRISE ÎN LISTELE ELECTORALE (TURUL 1)            ]]+Data[[#This Row],[PERSOANE ÎNSCRISE ÎN LISTELE ELECTORALE (TURUL AL 2-LEA)]]</f>
        <v>2136</v>
      </c>
      <c r="S2629" s="54">
        <f>Data[[#This Row],[PERSOANE CARE AU PARTICIPAT LA VOT (TURUL 1)]]+Data[[#This Row],[PERSOANE CARE AU PARTICIPAT LA VOT  (TURUL AL 2-LEA)]]</f>
        <v>955</v>
      </c>
      <c r="T2629" s="41">
        <f>Data[[#This Row],[TOTAL CHELTUIELI LEI]]/Data[[#This Row],[NUMĂRUL PERSOANELOR ÎNSCRISE ÎN LISTELE ELECTORALE]]</f>
        <v>0.83192883895131087</v>
      </c>
      <c r="U2629" s="41">
        <f>Data[[#This Row],[TOTAL CHELTUIELI EURO]]/Data[[#This Row],[NUMĂRUL PERSOANELOR ÎNSCRISE ÎN LISTELE ELECTORALE]]</f>
        <v>0.1718825724574515</v>
      </c>
      <c r="V2629" s="41">
        <f>Data[[#This Row],[TOTAL CHELTUIELI LEI]]/Data[[#This Row],[NUMĂRUL PERSOANELOR CARE AU PARTICIPAT LA VOT]]</f>
        <v>1.8607329842931937</v>
      </c>
      <c r="W2629" s="41">
        <f>Data[[#This Row],[TOTAL CHELTUIELI EURO]]/Data[[#This Row],[NUMĂRUL PERSOANELOR CARE AU PARTICIPAT LA VOT]]</f>
        <v>0.38444102070064545</v>
      </c>
      <c r="X2629" s="43">
        <v>4.8400999999999996</v>
      </c>
      <c r="Y2629" s="114" t="s">
        <v>2890</v>
      </c>
      <c r="Z2629" s="44">
        <v>0</v>
      </c>
      <c r="AA2629" s="115" t="s">
        <v>3105</v>
      </c>
      <c r="AB2629" s="44">
        <v>0</v>
      </c>
      <c r="AC2629" s="45"/>
    </row>
    <row r="2630" spans="1:29" x14ac:dyDescent="0.2">
      <c r="A2630" s="37">
        <v>2629</v>
      </c>
      <c r="B2630" s="38" t="s">
        <v>645</v>
      </c>
      <c r="C2630" s="39" t="s">
        <v>129</v>
      </c>
      <c r="D2630" s="40">
        <v>44101</v>
      </c>
      <c r="E2630" s="38">
        <v>1</v>
      </c>
      <c r="F2630" s="38"/>
      <c r="G2630" s="38" t="s">
        <v>2</v>
      </c>
      <c r="H2630" s="38" t="s">
        <v>2</v>
      </c>
      <c r="I2630" s="65">
        <v>130575</v>
      </c>
      <c r="J2630" s="65">
        <v>15900.96</v>
      </c>
      <c r="K2630" s="65">
        <v>0</v>
      </c>
      <c r="L2630" s="41">
        <f>SUM(Data[[#This Row],[CHELTUIELI DE PERSONAL LEI]:[CHELTUIELI DE CAPITAL (ACTIVE NEFINANCIARE ) LEI]])</f>
        <v>146475.96</v>
      </c>
      <c r="M2630" s="41">
        <f>Data[[#This Row],[TOTAL CHELTUIELI LEI]]/Data[[#This Row],[CURS VALUTAR EURO BNR 22 07 2020]]</f>
        <v>30263.002830520032</v>
      </c>
      <c r="N2630" s="49">
        <v>3713</v>
      </c>
      <c r="O2630" s="54"/>
      <c r="P2630" s="54">
        <v>1988</v>
      </c>
      <c r="Q2630" s="54"/>
      <c r="R2630" s="54">
        <f>Data[[#This Row],[PERSOANE ÎNSCRISE ÎN LISTELE ELECTORALE (TURUL 1)            ]]+Data[[#This Row],[PERSOANE ÎNSCRISE ÎN LISTELE ELECTORALE (TURUL AL 2-LEA)]]</f>
        <v>3713</v>
      </c>
      <c r="S2630" s="54">
        <f>Data[[#This Row],[PERSOANE CARE AU PARTICIPAT LA VOT (TURUL 1)]]+Data[[#This Row],[PERSOANE CARE AU PARTICIPAT LA VOT  (TURUL AL 2-LEA)]]</f>
        <v>1988</v>
      </c>
      <c r="T2630" s="41">
        <f>Data[[#This Row],[TOTAL CHELTUIELI LEI]]/Data[[#This Row],[NUMĂRUL PERSOANELOR ÎNSCRISE ÎN LISTELE ELECTORALE]]</f>
        <v>39.449490977646107</v>
      </c>
      <c r="U2630" s="41">
        <f>Data[[#This Row],[TOTAL CHELTUIELI EURO]]/Data[[#This Row],[NUMĂRUL PERSOANELOR ÎNSCRISE ÎN LISTELE ELECTORALE]]</f>
        <v>8.1505528765203419</v>
      </c>
      <c r="V2630" s="41">
        <f>Data[[#This Row],[TOTAL CHELTUIELI LEI]]/Data[[#This Row],[NUMĂRUL PERSOANELOR CARE AU PARTICIPAT LA VOT]]</f>
        <v>73.680060362173037</v>
      </c>
      <c r="W2630" s="41">
        <f>Data[[#This Row],[TOTAL CHELTUIELI EURO]]/Data[[#This Row],[NUMĂRUL PERSOANELOR CARE AU PARTICIPAT LA VOT]]</f>
        <v>15.222838445935629</v>
      </c>
      <c r="X2630" s="43">
        <v>4.8400999999999996</v>
      </c>
      <c r="Y2630" s="114" t="s">
        <v>2927</v>
      </c>
      <c r="Z2630" s="44">
        <v>39</v>
      </c>
      <c r="AA2630" s="115" t="s">
        <v>3112</v>
      </c>
      <c r="AB2630" s="44">
        <v>8</v>
      </c>
      <c r="AC2630" s="45"/>
    </row>
    <row r="2631" spans="1:29" x14ac:dyDescent="0.2">
      <c r="A2631" s="37">
        <v>2630</v>
      </c>
      <c r="B2631" s="38" t="s">
        <v>645</v>
      </c>
      <c r="C2631" s="39" t="s">
        <v>682</v>
      </c>
      <c r="D2631" s="40">
        <v>44101</v>
      </c>
      <c r="E2631" s="38">
        <v>1</v>
      </c>
      <c r="F2631" s="38"/>
      <c r="G2631" s="38" t="s">
        <v>2</v>
      </c>
      <c r="H2631" s="38" t="s">
        <v>2</v>
      </c>
      <c r="I2631" s="65">
        <v>1382</v>
      </c>
      <c r="J2631" s="65">
        <v>8007</v>
      </c>
      <c r="K2631" s="65">
        <v>0</v>
      </c>
      <c r="L2631" s="41">
        <f>SUM(Data[[#This Row],[CHELTUIELI DE PERSONAL LEI]:[CHELTUIELI DE CAPITAL (ACTIVE NEFINANCIARE ) LEI]])</f>
        <v>9389</v>
      </c>
      <c r="M2631" s="41">
        <f>Data[[#This Row],[TOTAL CHELTUIELI LEI]]/Data[[#This Row],[CURS VALUTAR EURO BNR 22 07 2020]]</f>
        <v>1939.8359538026075</v>
      </c>
      <c r="N2631" s="49">
        <v>3661</v>
      </c>
      <c r="O2631" s="54"/>
      <c r="P2631" s="54">
        <v>2081</v>
      </c>
      <c r="Q2631" s="54"/>
      <c r="R2631" s="54">
        <f>Data[[#This Row],[PERSOANE ÎNSCRISE ÎN LISTELE ELECTORALE (TURUL 1)            ]]+Data[[#This Row],[PERSOANE ÎNSCRISE ÎN LISTELE ELECTORALE (TURUL AL 2-LEA)]]</f>
        <v>3661</v>
      </c>
      <c r="S2631" s="54">
        <f>Data[[#This Row],[PERSOANE CARE AU PARTICIPAT LA VOT (TURUL 1)]]+Data[[#This Row],[PERSOANE CARE AU PARTICIPAT LA VOT  (TURUL AL 2-LEA)]]</f>
        <v>2081</v>
      </c>
      <c r="T2631" s="41">
        <f>Data[[#This Row],[TOTAL CHELTUIELI LEI]]/Data[[#This Row],[NUMĂRUL PERSOANELOR ÎNSCRISE ÎN LISTELE ELECTORALE]]</f>
        <v>2.5645998361103524</v>
      </c>
      <c r="U2631" s="41">
        <f>Data[[#This Row],[TOTAL CHELTUIELI EURO]]/Data[[#This Row],[NUMĂRUL PERSOANELOR ÎNSCRISE ÎN LISTELE ELECTORALE]]</f>
        <v>0.52986505157132135</v>
      </c>
      <c r="V2631" s="41">
        <f>Data[[#This Row],[TOTAL CHELTUIELI LEI]]/Data[[#This Row],[NUMĂRUL PERSOANELOR CARE AU PARTICIPAT LA VOT]]</f>
        <v>4.5117731859682841</v>
      </c>
      <c r="W2631" s="41">
        <f>Data[[#This Row],[TOTAL CHELTUIELI EURO]]/Data[[#This Row],[NUMĂRUL PERSOANELOR CARE AU PARTICIPAT LA VOT]]</f>
        <v>0.93216528294214684</v>
      </c>
      <c r="X2631" s="43">
        <v>4.8400999999999996</v>
      </c>
      <c r="Y2631" s="114" t="s">
        <v>2891</v>
      </c>
      <c r="Z2631" s="44">
        <v>2</v>
      </c>
      <c r="AA2631" s="115" t="s">
        <v>3105</v>
      </c>
      <c r="AB2631" s="44">
        <v>0</v>
      </c>
      <c r="AC2631" s="45"/>
    </row>
    <row r="2632" spans="1:29" x14ac:dyDescent="0.2">
      <c r="A2632" s="37">
        <v>2631</v>
      </c>
      <c r="B2632" s="38" t="s">
        <v>645</v>
      </c>
      <c r="C2632" s="39" t="s">
        <v>683</v>
      </c>
      <c r="D2632" s="40">
        <v>44101</v>
      </c>
      <c r="E2632" s="38">
        <v>1</v>
      </c>
      <c r="F2632" s="38"/>
      <c r="G2632" s="38" t="s">
        <v>2</v>
      </c>
      <c r="H2632" s="38" t="s">
        <v>2</v>
      </c>
      <c r="I2632" s="67">
        <v>0</v>
      </c>
      <c r="J2632" s="67">
        <v>0</v>
      </c>
      <c r="K2632" s="67">
        <v>0</v>
      </c>
      <c r="L2632" s="41">
        <f>SUM(Data[[#This Row],[CHELTUIELI DE PERSONAL LEI]:[CHELTUIELI DE CAPITAL (ACTIVE NEFINANCIARE ) LEI]])</f>
        <v>0</v>
      </c>
      <c r="M2632" s="41">
        <f>Data[[#This Row],[TOTAL CHELTUIELI LEI]]/Data[[#This Row],[CURS VALUTAR EURO BNR 22 07 2020]]</f>
        <v>0</v>
      </c>
      <c r="N2632" s="49">
        <v>4549</v>
      </c>
      <c r="O2632" s="54"/>
      <c r="P2632" s="54">
        <v>1910</v>
      </c>
      <c r="Q2632" s="54"/>
      <c r="R2632" s="54">
        <f>Data[[#This Row],[PERSOANE ÎNSCRISE ÎN LISTELE ELECTORALE (TURUL 1)            ]]+Data[[#This Row],[PERSOANE ÎNSCRISE ÎN LISTELE ELECTORALE (TURUL AL 2-LEA)]]</f>
        <v>4549</v>
      </c>
      <c r="S2632" s="54">
        <f>Data[[#This Row],[PERSOANE CARE AU PARTICIPAT LA VOT (TURUL 1)]]+Data[[#This Row],[PERSOANE CARE AU PARTICIPAT LA VOT  (TURUL AL 2-LEA)]]</f>
        <v>1910</v>
      </c>
      <c r="T2632" s="41">
        <f>Data[[#This Row],[TOTAL CHELTUIELI LEI]]/Data[[#This Row],[NUMĂRUL PERSOANELOR ÎNSCRISE ÎN LISTELE ELECTORALE]]</f>
        <v>0</v>
      </c>
      <c r="U2632" s="41">
        <f>Data[[#This Row],[TOTAL CHELTUIELI EURO]]/Data[[#This Row],[NUMĂRUL PERSOANELOR ÎNSCRISE ÎN LISTELE ELECTORALE]]</f>
        <v>0</v>
      </c>
      <c r="V2632" s="41">
        <f>Data[[#This Row],[TOTAL CHELTUIELI LEI]]/Data[[#This Row],[NUMĂRUL PERSOANELOR CARE AU PARTICIPAT LA VOT]]</f>
        <v>0</v>
      </c>
      <c r="W2632" s="41">
        <f>Data[[#This Row],[TOTAL CHELTUIELI EURO]]/Data[[#This Row],[NUMĂRUL PERSOANELOR CARE AU PARTICIPAT LA VOT]]</f>
        <v>0</v>
      </c>
      <c r="X2632" s="43">
        <v>4.8400999999999996</v>
      </c>
      <c r="Y2632" s="114" t="s">
        <v>2890</v>
      </c>
      <c r="Z2632" s="44">
        <v>0</v>
      </c>
      <c r="AA2632" s="115" t="s">
        <v>3105</v>
      </c>
      <c r="AB2632" s="44">
        <v>0</v>
      </c>
      <c r="AC2632" s="45"/>
    </row>
    <row r="2633" spans="1:29" x14ac:dyDescent="0.2">
      <c r="A2633" s="37">
        <v>2632</v>
      </c>
      <c r="B2633" s="38" t="s">
        <v>645</v>
      </c>
      <c r="C2633" s="39" t="s">
        <v>684</v>
      </c>
      <c r="D2633" s="40">
        <v>44101</v>
      </c>
      <c r="E2633" s="38">
        <v>1</v>
      </c>
      <c r="F2633" s="38"/>
      <c r="G2633" s="38" t="s">
        <v>2</v>
      </c>
      <c r="H2633" s="38" t="s">
        <v>2</v>
      </c>
      <c r="I2633" s="65">
        <v>0</v>
      </c>
      <c r="J2633" s="65">
        <v>2041</v>
      </c>
      <c r="K2633" s="65">
        <v>0</v>
      </c>
      <c r="L2633" s="41">
        <f>SUM(Data[[#This Row],[CHELTUIELI DE PERSONAL LEI]:[CHELTUIELI DE CAPITAL (ACTIVE NEFINANCIARE ) LEI]])</f>
        <v>2041</v>
      </c>
      <c r="M2633" s="41">
        <f>Data[[#This Row],[TOTAL CHELTUIELI LEI]]/Data[[#This Row],[CURS VALUTAR EURO BNR 22 07 2020]]</f>
        <v>421.68550236565363</v>
      </c>
      <c r="N2633" s="49">
        <v>4497</v>
      </c>
      <c r="O2633" s="54"/>
      <c r="P2633" s="54">
        <v>1749</v>
      </c>
      <c r="Q2633" s="54"/>
      <c r="R2633" s="54">
        <f>Data[[#This Row],[PERSOANE ÎNSCRISE ÎN LISTELE ELECTORALE (TURUL 1)            ]]+Data[[#This Row],[PERSOANE ÎNSCRISE ÎN LISTELE ELECTORALE (TURUL AL 2-LEA)]]</f>
        <v>4497</v>
      </c>
      <c r="S2633" s="54">
        <f>Data[[#This Row],[PERSOANE CARE AU PARTICIPAT LA VOT (TURUL 1)]]+Data[[#This Row],[PERSOANE CARE AU PARTICIPAT LA VOT  (TURUL AL 2-LEA)]]</f>
        <v>1749</v>
      </c>
      <c r="T2633" s="41">
        <f>Data[[#This Row],[TOTAL CHELTUIELI LEI]]/Data[[#This Row],[NUMĂRUL PERSOANELOR ÎNSCRISE ÎN LISTELE ELECTORALE]]</f>
        <v>0.45385812764064931</v>
      </c>
      <c r="U2633" s="41">
        <f>Data[[#This Row],[TOTAL CHELTUIELI EURO]]/Data[[#This Row],[NUMĂRUL PERSOANELOR ÎNSCRISE ÎN LISTELE ELECTORALE]]</f>
        <v>9.3770403016600765E-2</v>
      </c>
      <c r="V2633" s="41">
        <f>Data[[#This Row],[TOTAL CHELTUIELI LEI]]/Data[[#This Row],[NUMĂRUL PERSOANELOR CARE AU PARTICIPAT LA VOT]]</f>
        <v>1.1669525443110349</v>
      </c>
      <c r="W2633" s="41">
        <f>Data[[#This Row],[TOTAL CHELTUIELI EURO]]/Data[[#This Row],[NUMĂRUL PERSOANELOR CARE AU PARTICIPAT LA VOT]]</f>
        <v>0.24110091616103696</v>
      </c>
      <c r="X2633" s="43">
        <v>4.8400999999999996</v>
      </c>
      <c r="Y2633" s="114" t="s">
        <v>2890</v>
      </c>
      <c r="Z2633" s="44">
        <v>0</v>
      </c>
      <c r="AA2633" s="115" t="s">
        <v>3105</v>
      </c>
      <c r="AB2633" s="44">
        <v>0</v>
      </c>
      <c r="AC2633" s="45"/>
    </row>
    <row r="2634" spans="1:29" x14ac:dyDescent="0.2">
      <c r="A2634" s="37">
        <v>2633</v>
      </c>
      <c r="B2634" s="38" t="s">
        <v>645</v>
      </c>
      <c r="C2634" s="39" t="s">
        <v>685</v>
      </c>
      <c r="D2634" s="40">
        <v>44101</v>
      </c>
      <c r="E2634" s="38">
        <v>1</v>
      </c>
      <c r="F2634" s="38"/>
      <c r="G2634" s="38" t="s">
        <v>2</v>
      </c>
      <c r="H2634" s="38" t="s">
        <v>2</v>
      </c>
      <c r="I2634" s="65">
        <v>0</v>
      </c>
      <c r="J2634" s="65">
        <v>4847</v>
      </c>
      <c r="K2634" s="65">
        <v>0</v>
      </c>
      <c r="L2634" s="41">
        <f>SUM(Data[[#This Row],[CHELTUIELI DE PERSONAL LEI]:[CHELTUIELI DE CAPITAL (ACTIVE NEFINANCIARE ) LEI]])</f>
        <v>4847</v>
      </c>
      <c r="M2634" s="41">
        <f>Data[[#This Row],[TOTAL CHELTUIELI LEI]]/Data[[#This Row],[CURS VALUTAR EURO BNR 22 07 2020]]</f>
        <v>1001.4255903803642</v>
      </c>
      <c r="N2634" s="49">
        <v>2842</v>
      </c>
      <c r="O2634" s="54"/>
      <c r="P2634" s="54">
        <v>1801</v>
      </c>
      <c r="Q2634" s="54"/>
      <c r="R2634" s="54">
        <f>Data[[#This Row],[PERSOANE ÎNSCRISE ÎN LISTELE ELECTORALE (TURUL 1)            ]]+Data[[#This Row],[PERSOANE ÎNSCRISE ÎN LISTELE ELECTORALE (TURUL AL 2-LEA)]]</f>
        <v>2842</v>
      </c>
      <c r="S2634" s="54">
        <f>Data[[#This Row],[PERSOANE CARE AU PARTICIPAT LA VOT (TURUL 1)]]+Data[[#This Row],[PERSOANE CARE AU PARTICIPAT LA VOT  (TURUL AL 2-LEA)]]</f>
        <v>1801</v>
      </c>
      <c r="T2634" s="41">
        <f>Data[[#This Row],[TOTAL CHELTUIELI LEI]]/Data[[#This Row],[NUMĂRUL PERSOANELOR ÎNSCRISE ÎN LISTELE ELECTORALE]]</f>
        <v>1.7054890921885997</v>
      </c>
      <c r="U2634" s="41">
        <f>Data[[#This Row],[TOTAL CHELTUIELI EURO]]/Data[[#This Row],[NUMĂRUL PERSOANELOR ÎNSCRISE ÎN LISTELE ELECTORALE]]</f>
        <v>0.35236649907824213</v>
      </c>
      <c r="V2634" s="41">
        <f>Data[[#This Row],[TOTAL CHELTUIELI LEI]]/Data[[#This Row],[NUMĂRUL PERSOANELOR CARE AU PARTICIPAT LA VOT]]</f>
        <v>2.6912826207662408</v>
      </c>
      <c r="W2634" s="41">
        <f>Data[[#This Row],[TOTAL CHELTUIELI EURO]]/Data[[#This Row],[NUMĂRUL PERSOANELOR CARE AU PARTICIPAT LA VOT]]</f>
        <v>0.5560386398558379</v>
      </c>
      <c r="X2634" s="43">
        <v>4.8400999999999996</v>
      </c>
      <c r="Y2634" s="114" t="s">
        <v>2894</v>
      </c>
      <c r="Z2634" s="44">
        <v>1</v>
      </c>
      <c r="AA2634" s="115" t="s">
        <v>3105</v>
      </c>
      <c r="AB2634" s="44">
        <v>0</v>
      </c>
      <c r="AC2634" s="45"/>
    </row>
    <row r="2635" spans="1:29" x14ac:dyDescent="0.2">
      <c r="A2635" s="37">
        <v>2634</v>
      </c>
      <c r="B2635" s="38" t="s">
        <v>645</v>
      </c>
      <c r="C2635" s="39" t="s">
        <v>686</v>
      </c>
      <c r="D2635" s="40">
        <v>44101</v>
      </c>
      <c r="E2635" s="38">
        <v>1</v>
      </c>
      <c r="F2635" s="38"/>
      <c r="G2635" s="38" t="s">
        <v>2</v>
      </c>
      <c r="H2635" s="38" t="s">
        <v>2</v>
      </c>
      <c r="I2635" s="67">
        <v>0</v>
      </c>
      <c r="J2635" s="67">
        <v>6236.24</v>
      </c>
      <c r="K2635" s="67">
        <v>0</v>
      </c>
      <c r="L2635" s="41">
        <f>SUM(Data[[#This Row],[CHELTUIELI DE PERSONAL LEI]:[CHELTUIELI DE CAPITAL (ACTIVE NEFINANCIARE ) LEI]])</f>
        <v>6236.24</v>
      </c>
      <c r="M2635" s="41">
        <f>Data[[#This Row],[TOTAL CHELTUIELI LEI]]/Data[[#This Row],[CURS VALUTAR EURO BNR 22 07 2020]]</f>
        <v>1288.4527179190513</v>
      </c>
      <c r="N2635" s="49">
        <v>3333</v>
      </c>
      <c r="O2635" s="54"/>
      <c r="P2635" s="54">
        <v>1924</v>
      </c>
      <c r="Q2635" s="54"/>
      <c r="R2635" s="54">
        <f>Data[[#This Row],[PERSOANE ÎNSCRISE ÎN LISTELE ELECTORALE (TURUL 1)            ]]+Data[[#This Row],[PERSOANE ÎNSCRISE ÎN LISTELE ELECTORALE (TURUL AL 2-LEA)]]</f>
        <v>3333</v>
      </c>
      <c r="S2635" s="54">
        <f>Data[[#This Row],[PERSOANE CARE AU PARTICIPAT LA VOT (TURUL 1)]]+Data[[#This Row],[PERSOANE CARE AU PARTICIPAT LA VOT  (TURUL AL 2-LEA)]]</f>
        <v>1924</v>
      </c>
      <c r="T2635" s="41">
        <f>Data[[#This Row],[TOTAL CHELTUIELI LEI]]/Data[[#This Row],[NUMĂRUL PERSOANELOR ÎNSCRISE ÎN LISTELE ELECTORALE]]</f>
        <v>1.871059105910591</v>
      </c>
      <c r="U2635" s="41">
        <f>Data[[#This Row],[TOTAL CHELTUIELI EURO]]/Data[[#This Row],[NUMĂRUL PERSOANELOR ÎNSCRISE ÎN LISTELE ELECTORALE]]</f>
        <v>0.38657447282299773</v>
      </c>
      <c r="V2635" s="41">
        <f>Data[[#This Row],[TOTAL CHELTUIELI LEI]]/Data[[#This Row],[NUMĂRUL PERSOANELOR CARE AU PARTICIPAT LA VOT]]</f>
        <v>3.2412889812889811</v>
      </c>
      <c r="W2635" s="41">
        <f>Data[[#This Row],[TOTAL CHELTUIELI EURO]]/Data[[#This Row],[NUMĂRUL PERSOANELOR CARE AU PARTICIPAT LA VOT]]</f>
        <v>0.6696739698123968</v>
      </c>
      <c r="X2635" s="43">
        <v>4.8400999999999996</v>
      </c>
      <c r="Y2635" s="114" t="s">
        <v>2894</v>
      </c>
      <c r="Z2635" s="44">
        <v>1</v>
      </c>
      <c r="AA2635" s="115" t="s">
        <v>3105</v>
      </c>
      <c r="AB2635" s="44">
        <v>0</v>
      </c>
      <c r="AC2635" s="45"/>
    </row>
    <row r="2636" spans="1:29" x14ac:dyDescent="0.2">
      <c r="A2636" s="37">
        <v>2635</v>
      </c>
      <c r="B2636" s="38" t="s">
        <v>645</v>
      </c>
      <c r="C2636" s="39" t="s">
        <v>687</v>
      </c>
      <c r="D2636" s="40">
        <v>44101</v>
      </c>
      <c r="E2636" s="38">
        <v>1</v>
      </c>
      <c r="F2636" s="38"/>
      <c r="G2636" s="38" t="s">
        <v>2</v>
      </c>
      <c r="H2636" s="38" t="s">
        <v>2</v>
      </c>
      <c r="I2636" s="41">
        <v>0</v>
      </c>
      <c r="J2636" s="41">
        <v>14507.07</v>
      </c>
      <c r="K2636" s="41">
        <v>0</v>
      </c>
      <c r="L2636" s="41">
        <f>SUM(Data[[#This Row],[CHELTUIELI DE PERSONAL LEI]:[CHELTUIELI DE CAPITAL (ACTIVE NEFINANCIARE ) LEI]])</f>
        <v>14507.07</v>
      </c>
      <c r="M2636" s="41">
        <f>Data[[#This Row],[TOTAL CHELTUIELI LEI]]/Data[[#This Row],[CURS VALUTAR EURO BNR 22 07 2020]]</f>
        <v>2997.2665854011284</v>
      </c>
      <c r="N2636" s="49">
        <v>2443</v>
      </c>
      <c r="O2636" s="54"/>
      <c r="P2636" s="54">
        <v>887</v>
      </c>
      <c r="Q2636" s="54"/>
      <c r="R2636" s="54">
        <f>Data[[#This Row],[PERSOANE ÎNSCRISE ÎN LISTELE ELECTORALE (TURUL 1)            ]]+Data[[#This Row],[PERSOANE ÎNSCRISE ÎN LISTELE ELECTORALE (TURUL AL 2-LEA)]]</f>
        <v>2443</v>
      </c>
      <c r="S2636" s="54">
        <f>Data[[#This Row],[PERSOANE CARE AU PARTICIPAT LA VOT (TURUL 1)]]+Data[[#This Row],[PERSOANE CARE AU PARTICIPAT LA VOT  (TURUL AL 2-LEA)]]</f>
        <v>887</v>
      </c>
      <c r="T2636" s="41">
        <f>Data[[#This Row],[TOTAL CHELTUIELI LEI]]/Data[[#This Row],[NUMĂRUL PERSOANELOR ÎNSCRISE ÎN LISTELE ELECTORALE]]</f>
        <v>5.9382194023741297</v>
      </c>
      <c r="U2636" s="41">
        <f>Data[[#This Row],[TOTAL CHELTUIELI EURO]]/Data[[#This Row],[NUMĂRUL PERSOANELOR ÎNSCRISE ÎN LISTELE ELECTORALE]]</f>
        <v>1.2268794864515467</v>
      </c>
      <c r="V2636" s="41">
        <f>Data[[#This Row],[TOTAL CHELTUIELI LEI]]/Data[[#This Row],[NUMĂRUL PERSOANELOR CARE AU PARTICIPAT LA VOT]]</f>
        <v>16.355208568207441</v>
      </c>
      <c r="W2636" s="41">
        <f>Data[[#This Row],[TOTAL CHELTUIELI EURO]]/Data[[#This Row],[NUMĂRUL PERSOANELOR CARE AU PARTICIPAT LA VOT]]</f>
        <v>3.3791055077803027</v>
      </c>
      <c r="X2636" s="43">
        <v>4.8400999999999996</v>
      </c>
      <c r="Y2636" s="114" t="s">
        <v>2892</v>
      </c>
      <c r="Z2636" s="44">
        <v>5</v>
      </c>
      <c r="AA2636" s="115" t="s">
        <v>3107</v>
      </c>
      <c r="AB2636" s="44">
        <v>1</v>
      </c>
      <c r="AC2636" s="45"/>
    </row>
    <row r="2637" spans="1:29" x14ac:dyDescent="0.2">
      <c r="A2637" s="37">
        <v>2636</v>
      </c>
      <c r="B2637" s="38" t="s">
        <v>645</v>
      </c>
      <c r="C2637" s="39" t="s">
        <v>688</v>
      </c>
      <c r="D2637" s="40">
        <v>44101</v>
      </c>
      <c r="E2637" s="38">
        <v>1</v>
      </c>
      <c r="F2637" s="38"/>
      <c r="G2637" s="38" t="s">
        <v>2</v>
      </c>
      <c r="H2637" s="38" t="s">
        <v>2</v>
      </c>
      <c r="I2637" s="65">
        <v>0</v>
      </c>
      <c r="J2637" s="65">
        <v>12121</v>
      </c>
      <c r="K2637" s="65">
        <v>0</v>
      </c>
      <c r="L2637" s="41">
        <f>SUM(Data[[#This Row],[CHELTUIELI DE PERSONAL LEI]:[CHELTUIELI DE CAPITAL (ACTIVE NEFINANCIARE ) LEI]])</f>
        <v>12121</v>
      </c>
      <c r="M2637" s="41">
        <f>Data[[#This Row],[TOTAL CHELTUIELI LEI]]/Data[[#This Row],[CURS VALUTAR EURO BNR 22 07 2020]]</f>
        <v>2504.2871015061673</v>
      </c>
      <c r="N2637" s="49">
        <v>2424</v>
      </c>
      <c r="O2637" s="54"/>
      <c r="P2637" s="54">
        <v>1203</v>
      </c>
      <c r="Q2637" s="54"/>
      <c r="R2637" s="54">
        <f>Data[[#This Row],[PERSOANE ÎNSCRISE ÎN LISTELE ELECTORALE (TURUL 1)            ]]+Data[[#This Row],[PERSOANE ÎNSCRISE ÎN LISTELE ELECTORALE (TURUL AL 2-LEA)]]</f>
        <v>2424</v>
      </c>
      <c r="S2637" s="54">
        <f>Data[[#This Row],[PERSOANE CARE AU PARTICIPAT LA VOT (TURUL 1)]]+Data[[#This Row],[PERSOANE CARE AU PARTICIPAT LA VOT  (TURUL AL 2-LEA)]]</f>
        <v>1203</v>
      </c>
      <c r="T2637" s="41">
        <f>Data[[#This Row],[TOTAL CHELTUIELI LEI]]/Data[[#This Row],[NUMĂRUL PERSOANELOR ÎNSCRISE ÎN LISTELE ELECTORALE]]</f>
        <v>5.0004125412541258</v>
      </c>
      <c r="U2637" s="41">
        <f>Data[[#This Row],[TOTAL CHELTUIELI EURO]]/Data[[#This Row],[NUMĂRUL PERSOANELOR ÎNSCRISE ÎN LISTELE ELECTORALE]]</f>
        <v>1.0331217415454486</v>
      </c>
      <c r="V2637" s="41">
        <f>Data[[#This Row],[TOTAL CHELTUIELI LEI]]/Data[[#This Row],[NUMĂRUL PERSOANELOR CARE AU PARTICIPAT LA VOT]]</f>
        <v>10.075644222776392</v>
      </c>
      <c r="W2637" s="41">
        <f>Data[[#This Row],[TOTAL CHELTUIELI EURO]]/Data[[#This Row],[NUMĂRUL PERSOANELOR CARE AU PARTICIPAT LA VOT]]</f>
        <v>2.0817016637624</v>
      </c>
      <c r="X2637" s="43">
        <v>4.8400999999999996</v>
      </c>
      <c r="Y2637" s="114" t="s">
        <v>2892</v>
      </c>
      <c r="Z2637" s="44">
        <v>5</v>
      </c>
      <c r="AA2637" s="115" t="s">
        <v>3107</v>
      </c>
      <c r="AB2637" s="44">
        <v>1</v>
      </c>
      <c r="AC2637" s="45"/>
    </row>
    <row r="2638" spans="1:29" x14ac:dyDescent="0.2">
      <c r="A2638" s="37">
        <v>2637</v>
      </c>
      <c r="B2638" s="38" t="s">
        <v>645</v>
      </c>
      <c r="C2638" s="39" t="s">
        <v>689</v>
      </c>
      <c r="D2638" s="40">
        <v>44101</v>
      </c>
      <c r="E2638" s="38">
        <v>1</v>
      </c>
      <c r="F2638" s="38"/>
      <c r="G2638" s="38" t="s">
        <v>2</v>
      </c>
      <c r="H2638" s="38" t="s">
        <v>2</v>
      </c>
      <c r="I2638" s="41">
        <v>7400</v>
      </c>
      <c r="J2638" s="41">
        <v>6185</v>
      </c>
      <c r="K2638" s="41">
        <v>0</v>
      </c>
      <c r="L2638" s="41">
        <f>SUM(Data[[#This Row],[CHELTUIELI DE PERSONAL LEI]:[CHELTUIELI DE CAPITAL (ACTIVE NEFINANCIARE ) LEI]])</f>
        <v>13585</v>
      </c>
      <c r="M2638" s="41">
        <f>Data[[#This Row],[TOTAL CHELTUIELI LEI]]/Data[[#This Row],[CURS VALUTAR EURO BNR 22 07 2020]]</f>
        <v>2806.7601909051468</v>
      </c>
      <c r="N2638" s="49">
        <v>4489</v>
      </c>
      <c r="O2638" s="54"/>
      <c r="P2638" s="54">
        <v>1893</v>
      </c>
      <c r="Q2638" s="54"/>
      <c r="R2638" s="54">
        <f>Data[[#This Row],[PERSOANE ÎNSCRISE ÎN LISTELE ELECTORALE (TURUL 1)            ]]+Data[[#This Row],[PERSOANE ÎNSCRISE ÎN LISTELE ELECTORALE (TURUL AL 2-LEA)]]</f>
        <v>4489</v>
      </c>
      <c r="S2638" s="54">
        <f>Data[[#This Row],[PERSOANE CARE AU PARTICIPAT LA VOT (TURUL 1)]]+Data[[#This Row],[PERSOANE CARE AU PARTICIPAT LA VOT  (TURUL AL 2-LEA)]]</f>
        <v>1893</v>
      </c>
      <c r="T2638" s="41">
        <f>Data[[#This Row],[TOTAL CHELTUIELI LEI]]/Data[[#This Row],[NUMĂRUL PERSOANELOR ÎNSCRISE ÎN LISTELE ELECTORALE]]</f>
        <v>3.0262864780574739</v>
      </c>
      <c r="U2638" s="41">
        <f>Data[[#This Row],[TOTAL CHELTUIELI EURO]]/Data[[#This Row],[NUMĂRUL PERSOANELOR ÎNSCRISE ÎN LISTELE ELECTORALE]]</f>
        <v>0.6252528828035524</v>
      </c>
      <c r="V2638" s="41">
        <f>Data[[#This Row],[TOTAL CHELTUIELI LEI]]/Data[[#This Row],[NUMĂRUL PERSOANELOR CARE AU PARTICIPAT LA VOT]]</f>
        <v>7.1764395139989432</v>
      </c>
      <c r="W2638" s="41">
        <f>Data[[#This Row],[TOTAL CHELTUIELI EURO]]/Data[[#This Row],[NUMĂRUL PERSOANELOR CARE AU PARTICIPAT LA VOT]]</f>
        <v>1.4827048023798979</v>
      </c>
      <c r="X2638" s="43">
        <v>4.8400999999999996</v>
      </c>
      <c r="Y2638" s="114" t="s">
        <v>2884</v>
      </c>
      <c r="Z2638" s="44">
        <v>3</v>
      </c>
      <c r="AA2638" s="115" t="s">
        <v>3105</v>
      </c>
      <c r="AB2638" s="44">
        <v>0</v>
      </c>
      <c r="AC2638" s="45"/>
    </row>
    <row r="2639" spans="1:29" x14ac:dyDescent="0.2">
      <c r="A2639" s="37">
        <v>2638</v>
      </c>
      <c r="B2639" s="38" t="s">
        <v>645</v>
      </c>
      <c r="C2639" s="39" t="s">
        <v>690</v>
      </c>
      <c r="D2639" s="40">
        <v>44101</v>
      </c>
      <c r="E2639" s="38">
        <v>1</v>
      </c>
      <c r="F2639" s="38"/>
      <c r="G2639" s="38" t="s">
        <v>2</v>
      </c>
      <c r="H2639" s="38" t="s">
        <v>2</v>
      </c>
      <c r="I2639" s="65">
        <v>411</v>
      </c>
      <c r="J2639" s="65">
        <v>4409</v>
      </c>
      <c r="K2639" s="65">
        <v>0</v>
      </c>
      <c r="L2639" s="41">
        <f>SUM(Data[[#This Row],[CHELTUIELI DE PERSONAL LEI]:[CHELTUIELI DE CAPITAL (ACTIVE NEFINANCIARE ) LEI]])</f>
        <v>4820</v>
      </c>
      <c r="M2639" s="41">
        <f>Data[[#This Row],[TOTAL CHELTUIELI LEI]]/Data[[#This Row],[CURS VALUTAR EURO BNR 22 07 2020]]</f>
        <v>995.84719323980914</v>
      </c>
      <c r="N2639" s="49">
        <v>3153</v>
      </c>
      <c r="O2639" s="54"/>
      <c r="P2639" s="54">
        <v>1564</v>
      </c>
      <c r="Q2639" s="54"/>
      <c r="R2639" s="54">
        <f>Data[[#This Row],[PERSOANE ÎNSCRISE ÎN LISTELE ELECTORALE (TURUL 1)            ]]+Data[[#This Row],[PERSOANE ÎNSCRISE ÎN LISTELE ELECTORALE (TURUL AL 2-LEA)]]</f>
        <v>3153</v>
      </c>
      <c r="S2639" s="54">
        <f>Data[[#This Row],[PERSOANE CARE AU PARTICIPAT LA VOT (TURUL 1)]]+Data[[#This Row],[PERSOANE CARE AU PARTICIPAT LA VOT  (TURUL AL 2-LEA)]]</f>
        <v>1564</v>
      </c>
      <c r="T2639" s="41">
        <f>Data[[#This Row],[TOTAL CHELTUIELI LEI]]/Data[[#This Row],[NUMĂRUL PERSOANELOR ÎNSCRISE ÎN LISTELE ELECTORALE]]</f>
        <v>1.5287028227085315</v>
      </c>
      <c r="U2639" s="41">
        <f>Data[[#This Row],[TOTAL CHELTUIELI EURO]]/Data[[#This Row],[NUMĂRUL PERSOANELOR ÎNSCRISE ÎN LISTELE ELECTORALE]]</f>
        <v>0.31584116499835369</v>
      </c>
      <c r="V2639" s="41">
        <f>Data[[#This Row],[TOTAL CHELTUIELI LEI]]/Data[[#This Row],[NUMĂRUL PERSOANELOR CARE AU PARTICIPAT LA VOT]]</f>
        <v>3.081841432225064</v>
      </c>
      <c r="W2639" s="41">
        <f>Data[[#This Row],[TOTAL CHELTUIELI EURO]]/Data[[#This Row],[NUMĂRUL PERSOANELOR CARE AU PARTICIPAT LA VOT]]</f>
        <v>0.63673094196918745</v>
      </c>
      <c r="X2639" s="43">
        <v>4.8400999999999996</v>
      </c>
      <c r="Y2639" s="114" t="s">
        <v>2894</v>
      </c>
      <c r="Z2639" s="44">
        <v>1</v>
      </c>
      <c r="AA2639" s="115" t="s">
        <v>3105</v>
      </c>
      <c r="AB2639" s="44">
        <v>0</v>
      </c>
      <c r="AC2639" s="45"/>
    </row>
    <row r="2640" spans="1:29" x14ac:dyDescent="0.2">
      <c r="A2640" s="37">
        <v>2639</v>
      </c>
      <c r="B2640" s="38" t="s">
        <v>645</v>
      </c>
      <c r="C2640" s="39" t="s">
        <v>691</v>
      </c>
      <c r="D2640" s="40">
        <v>44101</v>
      </c>
      <c r="E2640" s="38">
        <v>1</v>
      </c>
      <c r="F2640" s="38"/>
      <c r="G2640" s="38" t="s">
        <v>2</v>
      </c>
      <c r="H2640" s="38" t="s">
        <v>2</v>
      </c>
      <c r="I2640" s="65">
        <v>1800</v>
      </c>
      <c r="J2640" s="65">
        <v>7360</v>
      </c>
      <c r="K2640" s="65">
        <v>0</v>
      </c>
      <c r="L2640" s="41">
        <f>SUM(Data[[#This Row],[CHELTUIELI DE PERSONAL LEI]:[CHELTUIELI DE CAPITAL (ACTIVE NEFINANCIARE ) LEI]])</f>
        <v>9160</v>
      </c>
      <c r="M2640" s="41">
        <f>Data[[#This Row],[TOTAL CHELTUIELI LEI]]/Data[[#This Row],[CURS VALUTAR EURO BNR 22 07 2020]]</f>
        <v>1892.5228817586415</v>
      </c>
      <c r="N2640" s="49">
        <v>2040</v>
      </c>
      <c r="O2640" s="54"/>
      <c r="P2640" s="54">
        <v>1128</v>
      </c>
      <c r="Q2640" s="54"/>
      <c r="R2640" s="54">
        <f>Data[[#This Row],[PERSOANE ÎNSCRISE ÎN LISTELE ELECTORALE (TURUL 1)            ]]+Data[[#This Row],[PERSOANE ÎNSCRISE ÎN LISTELE ELECTORALE (TURUL AL 2-LEA)]]</f>
        <v>2040</v>
      </c>
      <c r="S2640" s="54">
        <f>Data[[#This Row],[PERSOANE CARE AU PARTICIPAT LA VOT (TURUL 1)]]+Data[[#This Row],[PERSOANE CARE AU PARTICIPAT LA VOT  (TURUL AL 2-LEA)]]</f>
        <v>1128</v>
      </c>
      <c r="T2640" s="41">
        <f>Data[[#This Row],[TOTAL CHELTUIELI LEI]]/Data[[#This Row],[NUMĂRUL PERSOANELOR ÎNSCRISE ÎN LISTELE ELECTORALE]]</f>
        <v>4.4901960784313726</v>
      </c>
      <c r="U2640" s="41">
        <f>Data[[#This Row],[TOTAL CHELTUIELI EURO]]/Data[[#This Row],[NUMĂRUL PERSOANELOR ÎNSCRISE ÎN LISTELE ELECTORALE]]</f>
        <v>0.92770729497972626</v>
      </c>
      <c r="V2640" s="41">
        <f>Data[[#This Row],[TOTAL CHELTUIELI LEI]]/Data[[#This Row],[NUMĂRUL PERSOANELOR CARE AU PARTICIPAT LA VOT]]</f>
        <v>8.1205673758865249</v>
      </c>
      <c r="W2640" s="41">
        <f>Data[[#This Row],[TOTAL CHELTUIELI EURO]]/Data[[#This Row],[NUMĂRUL PERSOANELOR CARE AU PARTICIPAT LA VOT]]</f>
        <v>1.6777685121973771</v>
      </c>
      <c r="X2640" s="43">
        <v>4.8400999999999996</v>
      </c>
      <c r="Y2640" s="114" t="s">
        <v>2895</v>
      </c>
      <c r="Z2640" s="44">
        <v>4</v>
      </c>
      <c r="AA2640" s="115" t="s">
        <v>3105</v>
      </c>
      <c r="AB2640" s="44">
        <v>0</v>
      </c>
      <c r="AC2640" s="45"/>
    </row>
    <row r="2641" spans="1:29" x14ac:dyDescent="0.2">
      <c r="A2641" s="37">
        <v>2640</v>
      </c>
      <c r="B2641" s="38" t="s">
        <v>645</v>
      </c>
      <c r="C2641" s="39" t="s">
        <v>692</v>
      </c>
      <c r="D2641" s="40">
        <v>44101</v>
      </c>
      <c r="E2641" s="38">
        <v>1</v>
      </c>
      <c r="F2641" s="38"/>
      <c r="G2641" s="38" t="s">
        <v>2</v>
      </c>
      <c r="H2641" s="38" t="s">
        <v>2</v>
      </c>
      <c r="I2641" s="65">
        <v>0</v>
      </c>
      <c r="J2641" s="65">
        <v>2130</v>
      </c>
      <c r="K2641" s="65">
        <v>0</v>
      </c>
      <c r="L2641" s="41">
        <f>SUM(Data[[#This Row],[CHELTUIELI DE PERSONAL LEI]:[CHELTUIELI DE CAPITAL (ACTIVE NEFINANCIARE ) LEI]])</f>
        <v>2130</v>
      </c>
      <c r="M2641" s="41">
        <f>Data[[#This Row],[TOTAL CHELTUIELI LEI]]/Data[[#This Row],[CURS VALUTAR EURO BNR 22 07 2020]]</f>
        <v>440.07355219933476</v>
      </c>
      <c r="N2641" s="49">
        <v>2000</v>
      </c>
      <c r="O2641" s="54"/>
      <c r="P2641" s="54">
        <v>1099</v>
      </c>
      <c r="Q2641" s="54"/>
      <c r="R2641" s="54">
        <f>Data[[#This Row],[PERSOANE ÎNSCRISE ÎN LISTELE ELECTORALE (TURUL 1)            ]]+Data[[#This Row],[PERSOANE ÎNSCRISE ÎN LISTELE ELECTORALE (TURUL AL 2-LEA)]]</f>
        <v>2000</v>
      </c>
      <c r="S2641" s="54">
        <f>Data[[#This Row],[PERSOANE CARE AU PARTICIPAT LA VOT (TURUL 1)]]+Data[[#This Row],[PERSOANE CARE AU PARTICIPAT LA VOT  (TURUL AL 2-LEA)]]</f>
        <v>1099</v>
      </c>
      <c r="T2641" s="41">
        <f>Data[[#This Row],[TOTAL CHELTUIELI LEI]]/Data[[#This Row],[NUMĂRUL PERSOANELOR ÎNSCRISE ÎN LISTELE ELECTORALE]]</f>
        <v>1.0649999999999999</v>
      </c>
      <c r="U2641" s="41">
        <f>Data[[#This Row],[TOTAL CHELTUIELI EURO]]/Data[[#This Row],[NUMĂRUL PERSOANELOR ÎNSCRISE ÎN LISTELE ELECTORALE]]</f>
        <v>0.22003677609966737</v>
      </c>
      <c r="V2641" s="41">
        <f>Data[[#This Row],[TOTAL CHELTUIELI LEI]]/Data[[#This Row],[NUMĂRUL PERSOANELOR CARE AU PARTICIPAT LA VOT]]</f>
        <v>1.938125568698817</v>
      </c>
      <c r="W2641" s="41">
        <f>Data[[#This Row],[TOTAL CHELTUIELI EURO]]/Data[[#This Row],[NUMĂRUL PERSOANELOR CARE AU PARTICIPAT LA VOT]]</f>
        <v>0.40043089372095975</v>
      </c>
      <c r="X2641" s="43">
        <v>4.8400999999999996</v>
      </c>
      <c r="Y2641" s="114" t="s">
        <v>2894</v>
      </c>
      <c r="Z2641" s="44">
        <v>1</v>
      </c>
      <c r="AA2641" s="115" t="s">
        <v>3105</v>
      </c>
      <c r="AB2641" s="44">
        <v>0</v>
      </c>
      <c r="AC2641" s="45"/>
    </row>
    <row r="2642" spans="1:29" x14ac:dyDescent="0.2">
      <c r="A2642" s="37">
        <v>2641</v>
      </c>
      <c r="B2642" s="38" t="s">
        <v>645</v>
      </c>
      <c r="C2642" s="39" t="s">
        <v>693</v>
      </c>
      <c r="D2642" s="40">
        <v>44101</v>
      </c>
      <c r="E2642" s="38">
        <v>1</v>
      </c>
      <c r="F2642" s="38"/>
      <c r="G2642" s="38" t="s">
        <v>2</v>
      </c>
      <c r="H2642" s="38" t="s">
        <v>2</v>
      </c>
      <c r="I2642" s="67">
        <v>1650</v>
      </c>
      <c r="J2642" s="67">
        <v>0</v>
      </c>
      <c r="K2642" s="67">
        <v>0</v>
      </c>
      <c r="L2642" s="41">
        <f>SUM(Data[[#This Row],[CHELTUIELI DE PERSONAL LEI]:[CHELTUIELI DE CAPITAL (ACTIVE NEFINANCIARE ) LEI]])</f>
        <v>1650</v>
      </c>
      <c r="M2642" s="41">
        <f>Data[[#This Row],[TOTAL CHELTUIELI LEI]]/Data[[#This Row],[CURS VALUTAR EURO BNR 22 07 2020]]</f>
        <v>340.90204747835793</v>
      </c>
      <c r="N2642" s="49">
        <v>4035</v>
      </c>
      <c r="O2642" s="54"/>
      <c r="P2642" s="54">
        <v>2055</v>
      </c>
      <c r="Q2642" s="54"/>
      <c r="R2642" s="54">
        <f>Data[[#This Row],[PERSOANE ÎNSCRISE ÎN LISTELE ELECTORALE (TURUL 1)            ]]+Data[[#This Row],[PERSOANE ÎNSCRISE ÎN LISTELE ELECTORALE (TURUL AL 2-LEA)]]</f>
        <v>4035</v>
      </c>
      <c r="S2642" s="54">
        <f>Data[[#This Row],[PERSOANE CARE AU PARTICIPAT LA VOT (TURUL 1)]]+Data[[#This Row],[PERSOANE CARE AU PARTICIPAT LA VOT  (TURUL AL 2-LEA)]]</f>
        <v>2055</v>
      </c>
      <c r="T2642" s="41">
        <f>Data[[#This Row],[TOTAL CHELTUIELI LEI]]/Data[[#This Row],[NUMĂRUL PERSOANELOR ÎNSCRISE ÎN LISTELE ELECTORALE]]</f>
        <v>0.40892193308550184</v>
      </c>
      <c r="U2642" s="41">
        <f>Data[[#This Row],[TOTAL CHELTUIELI EURO]]/Data[[#This Row],[NUMĂRUL PERSOANELOR ÎNSCRISE ÎN LISTELE ELECTORALE]]</f>
        <v>8.4486257119791311E-2</v>
      </c>
      <c r="V2642" s="41">
        <f>Data[[#This Row],[TOTAL CHELTUIELI LEI]]/Data[[#This Row],[NUMĂRUL PERSOANELOR CARE AU PARTICIPAT LA VOT]]</f>
        <v>0.8029197080291971</v>
      </c>
      <c r="W2642" s="41">
        <f>Data[[#This Row],[TOTAL CHELTUIELI EURO]]/Data[[#This Row],[NUMĂRUL PERSOANELOR CARE AU PARTICIPAT LA VOT]]</f>
        <v>0.16588907419871432</v>
      </c>
      <c r="X2642" s="43">
        <v>4.8400999999999996</v>
      </c>
      <c r="Y2642" s="114" t="s">
        <v>2890</v>
      </c>
      <c r="Z2642" s="44">
        <v>0</v>
      </c>
      <c r="AA2642" s="115" t="s">
        <v>3105</v>
      </c>
      <c r="AB2642" s="44">
        <v>0</v>
      </c>
      <c r="AC2642" s="45"/>
    </row>
    <row r="2643" spans="1:29" x14ac:dyDescent="0.2">
      <c r="A2643" s="37">
        <v>2642</v>
      </c>
      <c r="B2643" s="38" t="s">
        <v>645</v>
      </c>
      <c r="C2643" s="39" t="s">
        <v>694</v>
      </c>
      <c r="D2643" s="40">
        <v>44101</v>
      </c>
      <c r="E2643" s="38">
        <v>1</v>
      </c>
      <c r="F2643" s="38"/>
      <c r="G2643" s="38" t="s">
        <v>2</v>
      </c>
      <c r="H2643" s="38" t="s">
        <v>2</v>
      </c>
      <c r="I2643" s="65">
        <v>12246</v>
      </c>
      <c r="J2643" s="65">
        <v>8755</v>
      </c>
      <c r="K2643" s="65">
        <v>0</v>
      </c>
      <c r="L2643" s="41">
        <f>SUM(Data[[#This Row],[CHELTUIELI DE PERSONAL LEI]:[CHELTUIELI DE CAPITAL (ACTIVE NEFINANCIARE ) LEI]])</f>
        <v>21001</v>
      </c>
      <c r="M2643" s="41">
        <f>Data[[#This Row],[TOTAL CHELTUIELI LEI]]/Data[[#This Row],[CURS VALUTAR EURO BNR 22 07 2020]]</f>
        <v>4338.9599388442393</v>
      </c>
      <c r="N2643" s="49">
        <v>2848</v>
      </c>
      <c r="O2643" s="54"/>
      <c r="P2643" s="54">
        <v>1930</v>
      </c>
      <c r="Q2643" s="54"/>
      <c r="R2643" s="54">
        <f>Data[[#This Row],[PERSOANE ÎNSCRISE ÎN LISTELE ELECTORALE (TURUL 1)            ]]+Data[[#This Row],[PERSOANE ÎNSCRISE ÎN LISTELE ELECTORALE (TURUL AL 2-LEA)]]</f>
        <v>2848</v>
      </c>
      <c r="S2643" s="54">
        <f>Data[[#This Row],[PERSOANE CARE AU PARTICIPAT LA VOT (TURUL 1)]]+Data[[#This Row],[PERSOANE CARE AU PARTICIPAT LA VOT  (TURUL AL 2-LEA)]]</f>
        <v>1930</v>
      </c>
      <c r="T2643" s="41">
        <f>Data[[#This Row],[TOTAL CHELTUIELI LEI]]/Data[[#This Row],[NUMĂRUL PERSOANELOR ÎNSCRISE ÎN LISTELE ELECTORALE]]</f>
        <v>7.3739466292134832</v>
      </c>
      <c r="U2643" s="41">
        <f>Data[[#This Row],[TOTAL CHELTUIELI EURO]]/Data[[#This Row],[NUMĂRUL PERSOANELOR ÎNSCRISE ÎN LISTELE ELECTORALE]]</f>
        <v>1.5235112144818257</v>
      </c>
      <c r="V2643" s="41">
        <f>Data[[#This Row],[TOTAL CHELTUIELI LEI]]/Data[[#This Row],[NUMĂRUL PERSOANELOR CARE AU PARTICIPAT LA VOT]]</f>
        <v>10.881347150259067</v>
      </c>
      <c r="W2643" s="41">
        <f>Data[[#This Row],[TOTAL CHELTUIELI EURO]]/Data[[#This Row],[NUMĂRUL PERSOANELOR CARE AU PARTICIPAT LA VOT]]</f>
        <v>2.2481657714218857</v>
      </c>
      <c r="X2643" s="43">
        <v>4.8400999999999996</v>
      </c>
      <c r="Y2643" s="114" t="s">
        <v>2886</v>
      </c>
      <c r="Z2643" s="44">
        <v>7</v>
      </c>
      <c r="AA2643" s="115" t="s">
        <v>3107</v>
      </c>
      <c r="AB2643" s="44">
        <v>1</v>
      </c>
      <c r="AC2643" s="45"/>
    </row>
    <row r="2644" spans="1:29" x14ac:dyDescent="0.2">
      <c r="A2644" s="37">
        <v>2643</v>
      </c>
      <c r="B2644" s="38" t="s">
        <v>645</v>
      </c>
      <c r="C2644" s="39" t="s">
        <v>695</v>
      </c>
      <c r="D2644" s="40">
        <v>44101</v>
      </c>
      <c r="E2644" s="38">
        <v>1</v>
      </c>
      <c r="F2644" s="38"/>
      <c r="G2644" s="38" t="s">
        <v>2</v>
      </c>
      <c r="H2644" s="38" t="s">
        <v>2</v>
      </c>
      <c r="I2644" s="65">
        <v>1841</v>
      </c>
      <c r="J2644" s="48">
        <v>1028</v>
      </c>
      <c r="K2644" s="65">
        <v>0</v>
      </c>
      <c r="L2644" s="41">
        <f>SUM(Data[[#This Row],[CHELTUIELI DE PERSONAL LEI]:[CHELTUIELI DE CAPITAL (ACTIVE NEFINANCIARE ) LEI]])</f>
        <v>2869</v>
      </c>
      <c r="M2644" s="41">
        <f>Data[[#This Row],[TOTAL CHELTUIELI LEI]]/Data[[#This Row],[CURS VALUTAR EURO BNR 22 07 2020]]</f>
        <v>592.75634800933869</v>
      </c>
      <c r="N2644" s="49">
        <v>1750</v>
      </c>
      <c r="O2644" s="54"/>
      <c r="P2644" s="54">
        <v>1090</v>
      </c>
      <c r="Q2644" s="54"/>
      <c r="R2644" s="54">
        <f>Data[[#This Row],[PERSOANE ÎNSCRISE ÎN LISTELE ELECTORALE (TURUL 1)            ]]+Data[[#This Row],[PERSOANE ÎNSCRISE ÎN LISTELE ELECTORALE (TURUL AL 2-LEA)]]</f>
        <v>1750</v>
      </c>
      <c r="S2644" s="54">
        <f>Data[[#This Row],[PERSOANE CARE AU PARTICIPAT LA VOT (TURUL 1)]]+Data[[#This Row],[PERSOANE CARE AU PARTICIPAT LA VOT  (TURUL AL 2-LEA)]]</f>
        <v>1090</v>
      </c>
      <c r="T2644" s="41">
        <f>Data[[#This Row],[TOTAL CHELTUIELI LEI]]/Data[[#This Row],[NUMĂRUL PERSOANELOR ÎNSCRISE ÎN LISTELE ELECTORALE]]</f>
        <v>1.6394285714285715</v>
      </c>
      <c r="U2644" s="41">
        <f>Data[[#This Row],[TOTAL CHELTUIELI EURO]]/Data[[#This Row],[NUMĂRUL PERSOANELOR ÎNSCRISE ÎN LISTELE ELECTORALE]]</f>
        <v>0.33871791314819355</v>
      </c>
      <c r="V2644" s="41">
        <f>Data[[#This Row],[TOTAL CHELTUIELI LEI]]/Data[[#This Row],[NUMĂRUL PERSOANELOR CARE AU PARTICIPAT LA VOT]]</f>
        <v>2.6321100917431193</v>
      </c>
      <c r="W2644" s="41">
        <f>Data[[#This Row],[TOTAL CHELTUIELI EURO]]/Data[[#This Row],[NUMĂRUL PERSOANELOR CARE AU PARTICIPAT LA VOT]]</f>
        <v>0.5438131633113199</v>
      </c>
      <c r="X2644" s="43">
        <v>4.8400999999999996</v>
      </c>
      <c r="Y2644" s="114" t="s">
        <v>2894</v>
      </c>
      <c r="Z2644" s="44">
        <v>1</v>
      </c>
      <c r="AA2644" s="115" t="s">
        <v>3105</v>
      </c>
      <c r="AB2644" s="44">
        <v>0</v>
      </c>
      <c r="AC2644" s="45"/>
    </row>
    <row r="2645" spans="1:29" x14ac:dyDescent="0.2">
      <c r="A2645" s="37">
        <v>2644</v>
      </c>
      <c r="B2645" s="38" t="s">
        <v>645</v>
      </c>
      <c r="C2645" s="39" t="s">
        <v>696</v>
      </c>
      <c r="D2645" s="40">
        <v>44101</v>
      </c>
      <c r="E2645" s="69">
        <v>1</v>
      </c>
      <c r="F2645" s="69"/>
      <c r="G2645" s="69" t="s">
        <v>2</v>
      </c>
      <c r="H2645" s="69" t="s">
        <v>2</v>
      </c>
      <c r="I2645" s="66">
        <v>0</v>
      </c>
      <c r="J2645" s="66">
        <v>0</v>
      </c>
      <c r="K2645" s="66">
        <v>0</v>
      </c>
      <c r="L2645" s="41">
        <f>SUM(Data[[#This Row],[CHELTUIELI DE PERSONAL LEI]:[CHELTUIELI DE CAPITAL (ACTIVE NEFINANCIARE ) LEI]])</f>
        <v>0</v>
      </c>
      <c r="M2645" s="67">
        <f>Data[[#This Row],[TOTAL CHELTUIELI LEI]]/Data[[#This Row],[CURS VALUTAR EURO BNR 22 07 2020]]</f>
        <v>0</v>
      </c>
      <c r="N2645" s="49">
        <v>3162</v>
      </c>
      <c r="O2645" s="54"/>
      <c r="P2645" s="54">
        <v>1180</v>
      </c>
      <c r="Q2645" s="54"/>
      <c r="R2645" s="54">
        <f>Data[[#This Row],[PERSOANE ÎNSCRISE ÎN LISTELE ELECTORALE (TURUL 1)            ]]+Data[[#This Row],[PERSOANE ÎNSCRISE ÎN LISTELE ELECTORALE (TURUL AL 2-LEA)]]</f>
        <v>3162</v>
      </c>
      <c r="S2645" s="54">
        <f>Data[[#This Row],[PERSOANE CARE AU PARTICIPAT LA VOT (TURUL 1)]]+Data[[#This Row],[PERSOANE CARE AU PARTICIPAT LA VOT  (TURUL AL 2-LEA)]]</f>
        <v>1180</v>
      </c>
      <c r="T2645" s="41">
        <f>Data[[#This Row],[TOTAL CHELTUIELI LEI]]/Data[[#This Row],[NUMĂRUL PERSOANELOR ÎNSCRISE ÎN LISTELE ELECTORALE]]</f>
        <v>0</v>
      </c>
      <c r="U2645" s="41">
        <f>Data[[#This Row],[TOTAL CHELTUIELI EURO]]/Data[[#This Row],[NUMĂRUL PERSOANELOR ÎNSCRISE ÎN LISTELE ELECTORALE]]</f>
        <v>0</v>
      </c>
      <c r="V2645" s="41">
        <f>Data[[#This Row],[TOTAL CHELTUIELI LEI]]/Data[[#This Row],[NUMĂRUL PERSOANELOR CARE AU PARTICIPAT LA VOT]]</f>
        <v>0</v>
      </c>
      <c r="W2645" s="41">
        <f>Data[[#This Row],[TOTAL CHELTUIELI EURO]]/Data[[#This Row],[NUMĂRUL PERSOANELOR CARE AU PARTICIPAT LA VOT]]</f>
        <v>0</v>
      </c>
      <c r="X2645" s="77">
        <v>4.8400999999999996</v>
      </c>
      <c r="Y2645" s="114" t="s">
        <v>2890</v>
      </c>
      <c r="Z2645" s="44">
        <v>0</v>
      </c>
      <c r="AA2645" s="115" t="s">
        <v>3105</v>
      </c>
      <c r="AB2645" s="44">
        <v>0</v>
      </c>
      <c r="AC2645" s="45"/>
    </row>
    <row r="2646" spans="1:29" x14ac:dyDescent="0.2">
      <c r="A2646" s="37">
        <v>2645</v>
      </c>
      <c r="B2646" s="38" t="s">
        <v>645</v>
      </c>
      <c r="C2646" s="39" t="s">
        <v>697</v>
      </c>
      <c r="D2646" s="40">
        <v>44101</v>
      </c>
      <c r="E2646" s="38">
        <v>1</v>
      </c>
      <c r="F2646" s="38"/>
      <c r="G2646" s="38" t="s">
        <v>2</v>
      </c>
      <c r="H2646" s="38" t="s">
        <v>2</v>
      </c>
      <c r="I2646" s="65">
        <v>3360</v>
      </c>
      <c r="J2646" s="65">
        <v>4630</v>
      </c>
      <c r="K2646" s="65">
        <v>0</v>
      </c>
      <c r="L2646" s="41">
        <f>SUM(Data[[#This Row],[CHELTUIELI DE PERSONAL LEI]:[CHELTUIELI DE CAPITAL (ACTIVE NEFINANCIARE ) LEI]])</f>
        <v>7990</v>
      </c>
      <c r="M2646" s="41">
        <f>Data[[#This Row],[TOTAL CHELTUIELI LEI]]/Data[[#This Row],[CURS VALUTAR EURO BNR 22 07 2020]]</f>
        <v>1650.7923390012604</v>
      </c>
      <c r="N2646" s="49">
        <v>2252</v>
      </c>
      <c r="O2646" s="54"/>
      <c r="P2646" s="54">
        <v>1267</v>
      </c>
      <c r="Q2646" s="54"/>
      <c r="R2646" s="54">
        <f>Data[[#This Row],[PERSOANE ÎNSCRISE ÎN LISTELE ELECTORALE (TURUL 1)            ]]+Data[[#This Row],[PERSOANE ÎNSCRISE ÎN LISTELE ELECTORALE (TURUL AL 2-LEA)]]</f>
        <v>2252</v>
      </c>
      <c r="S2646" s="54">
        <f>Data[[#This Row],[PERSOANE CARE AU PARTICIPAT LA VOT (TURUL 1)]]+Data[[#This Row],[PERSOANE CARE AU PARTICIPAT LA VOT  (TURUL AL 2-LEA)]]</f>
        <v>1267</v>
      </c>
      <c r="T2646" s="41">
        <f>Data[[#This Row],[TOTAL CHELTUIELI LEI]]/Data[[#This Row],[NUMĂRUL PERSOANELOR ÎNSCRISE ÎN LISTELE ELECTORALE]]</f>
        <v>3.5479573712255772</v>
      </c>
      <c r="U2646" s="41">
        <f>Data[[#This Row],[TOTAL CHELTUIELI EURO]]/Data[[#This Row],[NUMĂRUL PERSOANELOR ÎNSCRISE ÎN LISTELE ELECTORALE]]</f>
        <v>0.73303389831317067</v>
      </c>
      <c r="V2646" s="41">
        <f>Data[[#This Row],[TOTAL CHELTUIELI LEI]]/Data[[#This Row],[NUMĂRUL PERSOANELOR CARE AU PARTICIPAT LA VOT]]</f>
        <v>6.306235201262826</v>
      </c>
      <c r="W2646" s="41">
        <f>Data[[#This Row],[TOTAL CHELTUIELI EURO]]/Data[[#This Row],[NUMĂRUL PERSOANELOR CARE AU PARTICIPAT LA VOT]]</f>
        <v>1.3029142375700555</v>
      </c>
      <c r="X2646" s="43">
        <v>4.8400999999999996</v>
      </c>
      <c r="Y2646" s="114" t="s">
        <v>2884</v>
      </c>
      <c r="Z2646" s="44">
        <v>3</v>
      </c>
      <c r="AA2646" s="115" t="s">
        <v>3105</v>
      </c>
      <c r="AB2646" s="44">
        <v>0</v>
      </c>
      <c r="AC2646" s="45"/>
    </row>
    <row r="2647" spans="1:29" x14ac:dyDescent="0.2">
      <c r="A2647" s="37">
        <v>2646</v>
      </c>
      <c r="B2647" s="38" t="s">
        <v>645</v>
      </c>
      <c r="C2647" s="39" t="s">
        <v>698</v>
      </c>
      <c r="D2647" s="40">
        <v>44101</v>
      </c>
      <c r="E2647" s="38">
        <v>1</v>
      </c>
      <c r="F2647" s="38"/>
      <c r="G2647" s="38" t="s">
        <v>2</v>
      </c>
      <c r="H2647" s="38" t="s">
        <v>2</v>
      </c>
      <c r="I2647" s="72">
        <v>65100</v>
      </c>
      <c r="J2647" s="72">
        <v>3220.78</v>
      </c>
      <c r="K2647" s="72">
        <v>0</v>
      </c>
      <c r="L2647" s="41">
        <f>SUM(Data[[#This Row],[CHELTUIELI DE PERSONAL LEI]:[CHELTUIELI DE CAPITAL (ACTIVE NEFINANCIARE ) LEI]])</f>
        <v>68320.78</v>
      </c>
      <c r="M2647" s="41">
        <f>Data[[#This Row],[TOTAL CHELTUIELI LEI]]/Data[[#This Row],[CURS VALUTAR EURO BNR 22 07 2020]]</f>
        <v>14115.57199231421</v>
      </c>
      <c r="N2647" s="49">
        <v>6678</v>
      </c>
      <c r="O2647" s="54"/>
      <c r="P2647" s="54">
        <v>3303</v>
      </c>
      <c r="Q2647" s="54"/>
      <c r="R2647" s="54">
        <f>Data[[#This Row],[PERSOANE ÎNSCRISE ÎN LISTELE ELECTORALE (TURUL 1)            ]]+Data[[#This Row],[PERSOANE ÎNSCRISE ÎN LISTELE ELECTORALE (TURUL AL 2-LEA)]]</f>
        <v>6678</v>
      </c>
      <c r="S2647" s="54">
        <f>Data[[#This Row],[PERSOANE CARE AU PARTICIPAT LA VOT (TURUL 1)]]+Data[[#This Row],[PERSOANE CARE AU PARTICIPAT LA VOT  (TURUL AL 2-LEA)]]</f>
        <v>3303</v>
      </c>
      <c r="T2647" s="41">
        <f>Data[[#This Row],[TOTAL CHELTUIELI LEI]]/Data[[#This Row],[NUMĂRUL PERSOANELOR ÎNSCRISE ÎN LISTELE ELECTORALE]]</f>
        <v>10.230724767894579</v>
      </c>
      <c r="U2647" s="41">
        <f>Data[[#This Row],[TOTAL CHELTUIELI EURO]]/Data[[#This Row],[NUMĂRUL PERSOANELOR ÎNSCRISE ÎN LISTELE ELECTORALE]]</f>
        <v>2.1137424367047335</v>
      </c>
      <c r="V2647" s="41">
        <f>Data[[#This Row],[TOTAL CHELTUIELI LEI]]/Data[[#This Row],[NUMĂRUL PERSOANELOR CARE AU PARTICIPAT LA VOT]]</f>
        <v>20.684462609748714</v>
      </c>
      <c r="W2647" s="41">
        <f>Data[[#This Row],[TOTAL CHELTUIELI EURO]]/Data[[#This Row],[NUMĂRUL PERSOANELOR CARE AU PARTICIPAT LA VOT]]</f>
        <v>4.2735610028199238</v>
      </c>
      <c r="X2647" s="43">
        <v>4.8400999999999996</v>
      </c>
      <c r="Y2647" s="114" t="s">
        <v>2898</v>
      </c>
      <c r="Z2647" s="44">
        <v>10</v>
      </c>
      <c r="AA2647" s="115" t="s">
        <v>3108</v>
      </c>
      <c r="AB2647" s="44">
        <v>2</v>
      </c>
      <c r="AC2647" s="45"/>
    </row>
    <row r="2648" spans="1:29" x14ac:dyDescent="0.2">
      <c r="A2648" s="37">
        <v>2647</v>
      </c>
      <c r="B2648" s="38" t="s">
        <v>645</v>
      </c>
      <c r="C2648" s="39" t="s">
        <v>699</v>
      </c>
      <c r="D2648" s="40">
        <v>44101</v>
      </c>
      <c r="E2648" s="38">
        <v>1</v>
      </c>
      <c r="F2648" s="38"/>
      <c r="G2648" s="38" t="s">
        <v>2</v>
      </c>
      <c r="H2648" s="38" t="s">
        <v>2</v>
      </c>
      <c r="I2648" s="65">
        <v>0</v>
      </c>
      <c r="J2648" s="65">
        <v>9239.9500000000007</v>
      </c>
      <c r="K2648" s="65">
        <v>0</v>
      </c>
      <c r="L2648" s="41">
        <f>SUM(Data[[#This Row],[CHELTUIELI DE PERSONAL LEI]:[CHELTUIELI DE CAPITAL (ACTIVE NEFINANCIARE ) LEI]])</f>
        <v>9239.9500000000007</v>
      </c>
      <c r="M2648" s="41">
        <f>Data[[#This Row],[TOTAL CHELTUIELI LEI]]/Data[[#This Row],[CURS VALUTAR EURO BNR 22 07 2020]]</f>
        <v>1909.0411355137294</v>
      </c>
      <c r="N2648" s="49">
        <v>1644</v>
      </c>
      <c r="O2648" s="54"/>
      <c r="P2648" s="54">
        <v>977</v>
      </c>
      <c r="Q2648" s="54"/>
      <c r="R2648" s="54">
        <f>Data[[#This Row],[PERSOANE ÎNSCRISE ÎN LISTELE ELECTORALE (TURUL 1)            ]]+Data[[#This Row],[PERSOANE ÎNSCRISE ÎN LISTELE ELECTORALE (TURUL AL 2-LEA)]]</f>
        <v>1644</v>
      </c>
      <c r="S2648" s="54">
        <f>Data[[#This Row],[PERSOANE CARE AU PARTICIPAT LA VOT (TURUL 1)]]+Data[[#This Row],[PERSOANE CARE AU PARTICIPAT LA VOT  (TURUL AL 2-LEA)]]</f>
        <v>977</v>
      </c>
      <c r="T2648" s="41">
        <f>Data[[#This Row],[TOTAL CHELTUIELI LEI]]/Data[[#This Row],[NUMĂRUL PERSOANELOR ÎNSCRISE ÎN LISTELE ELECTORALE]]</f>
        <v>5.620407542579076</v>
      </c>
      <c r="U2648" s="41">
        <f>Data[[#This Row],[TOTAL CHELTUIELI EURO]]/Data[[#This Row],[NUMĂRUL PERSOANELOR ÎNSCRISE ÎN LISTELE ELECTORALE]]</f>
        <v>1.1612172357139474</v>
      </c>
      <c r="V2648" s="41">
        <f>Data[[#This Row],[TOTAL CHELTUIELI LEI]]/Data[[#This Row],[NUMĂRUL PERSOANELOR CARE AU PARTICIPAT LA VOT]]</f>
        <v>9.4574718526100323</v>
      </c>
      <c r="W2648" s="41">
        <f>Data[[#This Row],[TOTAL CHELTUIELI EURO]]/Data[[#This Row],[NUMĂRUL PERSOANELOR CARE AU PARTICIPAT LA VOT]]</f>
        <v>1.9539827384992112</v>
      </c>
      <c r="X2648" s="43">
        <v>4.8400999999999996</v>
      </c>
      <c r="Y2648" s="114" t="s">
        <v>2892</v>
      </c>
      <c r="Z2648" s="44">
        <v>5</v>
      </c>
      <c r="AA2648" s="115" t="s">
        <v>3107</v>
      </c>
      <c r="AB2648" s="44">
        <v>1</v>
      </c>
      <c r="AC2648" s="45"/>
    </row>
    <row r="2649" spans="1:29" x14ac:dyDescent="0.2">
      <c r="A2649" s="37">
        <v>2648</v>
      </c>
      <c r="B2649" s="38" t="s">
        <v>645</v>
      </c>
      <c r="C2649" s="39" t="s">
        <v>700</v>
      </c>
      <c r="D2649" s="40">
        <v>44101</v>
      </c>
      <c r="E2649" s="38">
        <v>1</v>
      </c>
      <c r="F2649" s="38"/>
      <c r="G2649" s="38" t="s">
        <v>2</v>
      </c>
      <c r="H2649" s="38" t="s">
        <v>2</v>
      </c>
      <c r="I2649" s="41">
        <v>0</v>
      </c>
      <c r="J2649" s="41">
        <v>13378</v>
      </c>
      <c r="K2649" s="41">
        <v>0</v>
      </c>
      <c r="L2649" s="41">
        <f>SUM(Data[[#This Row],[CHELTUIELI DE PERSONAL LEI]:[CHELTUIELI DE CAPITAL (ACTIVE NEFINANCIARE ) LEI]])</f>
        <v>13378</v>
      </c>
      <c r="M2649" s="41">
        <f>Data[[#This Row],[TOTAL CHELTUIELI LEI]]/Data[[#This Row],[CURS VALUTAR EURO BNR 22 07 2020]]</f>
        <v>2763.9924794942253</v>
      </c>
      <c r="N2649" s="49">
        <v>8550</v>
      </c>
      <c r="O2649" s="54"/>
      <c r="P2649" s="54">
        <v>3918</v>
      </c>
      <c r="Q2649" s="54"/>
      <c r="R2649" s="54">
        <f>Data[[#This Row],[PERSOANE ÎNSCRISE ÎN LISTELE ELECTORALE (TURUL 1)            ]]+Data[[#This Row],[PERSOANE ÎNSCRISE ÎN LISTELE ELECTORALE (TURUL AL 2-LEA)]]</f>
        <v>8550</v>
      </c>
      <c r="S2649" s="54">
        <f>Data[[#This Row],[PERSOANE CARE AU PARTICIPAT LA VOT (TURUL 1)]]+Data[[#This Row],[PERSOANE CARE AU PARTICIPAT LA VOT  (TURUL AL 2-LEA)]]</f>
        <v>3918</v>
      </c>
      <c r="T2649" s="41">
        <f>Data[[#This Row],[TOTAL CHELTUIELI LEI]]/Data[[#This Row],[NUMĂRUL PERSOANELOR ÎNSCRISE ÎN LISTELE ELECTORALE]]</f>
        <v>1.5646783625730993</v>
      </c>
      <c r="U2649" s="41">
        <f>Data[[#This Row],[TOTAL CHELTUIELI EURO]]/Data[[#This Row],[NUMĂRUL PERSOANELOR ÎNSCRISE ÎN LISTELE ELECTORALE]]</f>
        <v>0.32327397420985093</v>
      </c>
      <c r="V2649" s="41">
        <f>Data[[#This Row],[TOTAL CHELTUIELI LEI]]/Data[[#This Row],[NUMĂRUL PERSOANELOR CARE AU PARTICIPAT LA VOT]]</f>
        <v>3.4144971924451251</v>
      </c>
      <c r="W2649" s="41">
        <f>Data[[#This Row],[TOTAL CHELTUIELI EURO]]/Data[[#This Row],[NUMĂRUL PERSOANELOR CARE AU PARTICIPAT LA VOT]]</f>
        <v>0.7054600509173623</v>
      </c>
      <c r="X2649" s="43">
        <v>4.8400999999999996</v>
      </c>
      <c r="Y2649" s="114" t="s">
        <v>2894</v>
      </c>
      <c r="Z2649" s="44">
        <v>1</v>
      </c>
      <c r="AA2649" s="115" t="s">
        <v>3105</v>
      </c>
      <c r="AB2649" s="44">
        <v>0</v>
      </c>
      <c r="AC2649" s="45"/>
    </row>
    <row r="2650" spans="1:29" x14ac:dyDescent="0.2">
      <c r="A2650" s="37">
        <v>2649</v>
      </c>
      <c r="B2650" s="38" t="s">
        <v>645</v>
      </c>
      <c r="C2650" s="39" t="s">
        <v>701</v>
      </c>
      <c r="D2650" s="40">
        <v>44101</v>
      </c>
      <c r="E2650" s="38">
        <v>1</v>
      </c>
      <c r="F2650" s="38"/>
      <c r="G2650" s="38" t="s">
        <v>2</v>
      </c>
      <c r="H2650" s="38" t="s">
        <v>2</v>
      </c>
      <c r="I2650" s="41">
        <v>0</v>
      </c>
      <c r="J2650" s="41">
        <v>2637</v>
      </c>
      <c r="K2650" s="41">
        <v>0</v>
      </c>
      <c r="L2650" s="41">
        <f>SUM(Data[[#This Row],[CHELTUIELI DE PERSONAL LEI]:[CHELTUIELI DE CAPITAL (ACTIVE NEFINANCIARE ) LEI]])</f>
        <v>2637</v>
      </c>
      <c r="M2650" s="41">
        <f>Data[[#This Row],[TOTAL CHELTUIELI LEI]]/Data[[#This Row],[CURS VALUTAR EURO BNR 22 07 2020]]</f>
        <v>544.82345406086654</v>
      </c>
      <c r="N2650" s="49">
        <v>6051</v>
      </c>
      <c r="O2650" s="54"/>
      <c r="P2650" s="54">
        <v>2104</v>
      </c>
      <c r="Q2650" s="54"/>
      <c r="R2650" s="54">
        <f>Data[[#This Row],[PERSOANE ÎNSCRISE ÎN LISTELE ELECTORALE (TURUL 1)            ]]+Data[[#This Row],[PERSOANE ÎNSCRISE ÎN LISTELE ELECTORALE (TURUL AL 2-LEA)]]</f>
        <v>6051</v>
      </c>
      <c r="S2650" s="54">
        <f>Data[[#This Row],[PERSOANE CARE AU PARTICIPAT LA VOT (TURUL 1)]]+Data[[#This Row],[PERSOANE CARE AU PARTICIPAT LA VOT  (TURUL AL 2-LEA)]]</f>
        <v>2104</v>
      </c>
      <c r="T2650" s="41">
        <f>Data[[#This Row],[TOTAL CHELTUIELI LEI]]/Data[[#This Row],[NUMĂRUL PERSOANELOR ÎNSCRISE ÎN LISTELE ELECTORALE]]</f>
        <v>0.43579573624194345</v>
      </c>
      <c r="U2650" s="41">
        <f>Data[[#This Row],[TOTAL CHELTUIELI EURO]]/Data[[#This Row],[NUMĂRUL PERSOANELOR ÎNSCRISE ÎN LISTELE ELECTORALE]]</f>
        <v>9.0038581071040583E-2</v>
      </c>
      <c r="V2650" s="41">
        <f>Data[[#This Row],[TOTAL CHELTUIELI LEI]]/Data[[#This Row],[NUMĂRUL PERSOANELOR CARE AU PARTICIPAT LA VOT]]</f>
        <v>1.2533269961977187</v>
      </c>
      <c r="W2650" s="41">
        <f>Data[[#This Row],[TOTAL CHELTUIELI EURO]]/Data[[#This Row],[NUMĂRUL PERSOANELOR CARE AU PARTICIPAT LA VOT]]</f>
        <v>0.25894650858406204</v>
      </c>
      <c r="X2650" s="43">
        <v>4.8400999999999996</v>
      </c>
      <c r="Y2650" s="114" t="s">
        <v>2890</v>
      </c>
      <c r="Z2650" s="44">
        <v>0</v>
      </c>
      <c r="AA2650" s="115" t="s">
        <v>3105</v>
      </c>
      <c r="AB2650" s="44">
        <v>0</v>
      </c>
      <c r="AC2650" s="45"/>
    </row>
    <row r="2651" spans="1:29" x14ac:dyDescent="0.2">
      <c r="A2651" s="37">
        <v>2650</v>
      </c>
      <c r="B2651" s="38" t="s">
        <v>645</v>
      </c>
      <c r="C2651" s="39" t="s">
        <v>702</v>
      </c>
      <c r="D2651" s="40">
        <v>44101</v>
      </c>
      <c r="E2651" s="38">
        <v>1</v>
      </c>
      <c r="F2651" s="38"/>
      <c r="G2651" s="38" t="s">
        <v>2</v>
      </c>
      <c r="H2651" s="38" t="s">
        <v>2</v>
      </c>
      <c r="I2651" s="67">
        <v>130855</v>
      </c>
      <c r="J2651" s="67">
        <v>16555</v>
      </c>
      <c r="K2651" s="67">
        <v>0</v>
      </c>
      <c r="L2651" s="41">
        <f>SUM(Data[[#This Row],[CHELTUIELI DE PERSONAL LEI]:[CHELTUIELI DE CAPITAL (ACTIVE NEFINANCIARE ) LEI]])</f>
        <v>147410</v>
      </c>
      <c r="M2651" s="41">
        <f>Data[[#This Row],[TOTAL CHELTUIELI LEI]]/Data[[#This Row],[CURS VALUTAR EURO BNR 22 07 2020]]</f>
        <v>30455.982314414992</v>
      </c>
      <c r="N2651" s="49">
        <v>3070</v>
      </c>
      <c r="O2651" s="54"/>
      <c r="P2651" s="54">
        <v>1842</v>
      </c>
      <c r="Q2651" s="54"/>
      <c r="R2651" s="54">
        <f>Data[[#This Row],[PERSOANE ÎNSCRISE ÎN LISTELE ELECTORALE (TURUL 1)            ]]+Data[[#This Row],[PERSOANE ÎNSCRISE ÎN LISTELE ELECTORALE (TURUL AL 2-LEA)]]</f>
        <v>3070</v>
      </c>
      <c r="S2651" s="54">
        <f>Data[[#This Row],[PERSOANE CARE AU PARTICIPAT LA VOT (TURUL 1)]]+Data[[#This Row],[PERSOANE CARE AU PARTICIPAT LA VOT  (TURUL AL 2-LEA)]]</f>
        <v>1842</v>
      </c>
      <c r="T2651" s="41">
        <f>Data[[#This Row],[TOTAL CHELTUIELI LEI]]/Data[[#This Row],[NUMĂRUL PERSOANELOR ÎNSCRISE ÎN LISTELE ELECTORALE]]</f>
        <v>48.016286644951137</v>
      </c>
      <c r="U2651" s="41">
        <f>Data[[#This Row],[TOTAL CHELTUIELI EURO]]/Data[[#This Row],[NUMĂRUL PERSOANELOR ÎNSCRISE ÎN LISTELE ELECTORALE]]</f>
        <v>9.9205154118615617</v>
      </c>
      <c r="V2651" s="41">
        <f>Data[[#This Row],[TOTAL CHELTUIELI LEI]]/Data[[#This Row],[NUMĂRUL PERSOANELOR CARE AU PARTICIPAT LA VOT]]</f>
        <v>80.0271444082519</v>
      </c>
      <c r="W2651" s="41">
        <f>Data[[#This Row],[TOTAL CHELTUIELI EURO]]/Data[[#This Row],[NUMĂRUL PERSOANELOR CARE AU PARTICIPAT LA VOT]]</f>
        <v>16.5341923531026</v>
      </c>
      <c r="X2651" s="43">
        <v>4.8400999999999996</v>
      </c>
      <c r="Y2651" s="114" t="s">
        <v>2932</v>
      </c>
      <c r="Z2651" s="44">
        <v>48</v>
      </c>
      <c r="AA2651" s="115" t="s">
        <v>3111</v>
      </c>
      <c r="AB2651" s="44">
        <v>9</v>
      </c>
      <c r="AC2651" s="45"/>
    </row>
    <row r="2652" spans="1:29" x14ac:dyDescent="0.2">
      <c r="A2652" s="37">
        <v>2651</v>
      </c>
      <c r="B2652" s="38" t="s">
        <v>645</v>
      </c>
      <c r="C2652" s="39" t="s">
        <v>703</v>
      </c>
      <c r="D2652" s="40">
        <v>44101</v>
      </c>
      <c r="E2652" s="38">
        <v>1</v>
      </c>
      <c r="F2652" s="38"/>
      <c r="G2652" s="38" t="s">
        <v>2</v>
      </c>
      <c r="H2652" s="38" t="s">
        <v>2</v>
      </c>
      <c r="I2652" s="65">
        <v>0</v>
      </c>
      <c r="J2652" s="65">
        <v>776</v>
      </c>
      <c r="K2652" s="65">
        <v>0</v>
      </c>
      <c r="L2652" s="41">
        <f>SUM(Data[[#This Row],[CHELTUIELI DE PERSONAL LEI]:[CHELTUIELI DE CAPITAL (ACTIVE NEFINANCIARE ) LEI]])</f>
        <v>776</v>
      </c>
      <c r="M2652" s="41">
        <f>Data[[#This Row],[TOTAL CHELTUIELI LEI]]/Data[[#This Row],[CURS VALUTAR EURO BNR 22 07 2020]]</f>
        <v>160.32726596557924</v>
      </c>
      <c r="N2652" s="49">
        <v>4076</v>
      </c>
      <c r="O2652" s="54"/>
      <c r="P2652" s="54">
        <v>2359</v>
      </c>
      <c r="Q2652" s="54"/>
      <c r="R2652" s="54">
        <f>Data[[#This Row],[PERSOANE ÎNSCRISE ÎN LISTELE ELECTORALE (TURUL 1)            ]]+Data[[#This Row],[PERSOANE ÎNSCRISE ÎN LISTELE ELECTORALE (TURUL AL 2-LEA)]]</f>
        <v>4076</v>
      </c>
      <c r="S2652" s="54">
        <f>Data[[#This Row],[PERSOANE CARE AU PARTICIPAT LA VOT (TURUL 1)]]+Data[[#This Row],[PERSOANE CARE AU PARTICIPAT LA VOT  (TURUL AL 2-LEA)]]</f>
        <v>2359</v>
      </c>
      <c r="T2652" s="41">
        <f>Data[[#This Row],[TOTAL CHELTUIELI LEI]]/Data[[#This Row],[NUMĂRUL PERSOANELOR ÎNSCRISE ÎN LISTELE ELECTORALE]]</f>
        <v>0.19038272816486751</v>
      </c>
      <c r="U2652" s="41">
        <f>Data[[#This Row],[TOTAL CHELTUIELI EURO]]/Data[[#This Row],[NUMĂRUL PERSOANELOR ÎNSCRISE ÎN LISTELE ELECTORALE]]</f>
        <v>3.9334461718738771E-2</v>
      </c>
      <c r="V2652" s="41">
        <f>Data[[#This Row],[TOTAL CHELTUIELI LEI]]/Data[[#This Row],[NUMĂRUL PERSOANELOR CARE AU PARTICIPAT LA VOT]]</f>
        <v>0.32895294616362863</v>
      </c>
      <c r="W2652" s="41">
        <f>Data[[#This Row],[TOTAL CHELTUIELI EURO]]/Data[[#This Row],[NUMĂRUL PERSOANELOR CARE AU PARTICIPAT LA VOT]]</f>
        <v>6.7964080528011547E-2</v>
      </c>
      <c r="X2652" s="43">
        <v>4.8400999999999996</v>
      </c>
      <c r="Y2652" s="114" t="s">
        <v>2890</v>
      </c>
      <c r="Z2652" s="44">
        <v>0</v>
      </c>
      <c r="AA2652" s="115" t="s">
        <v>3105</v>
      </c>
      <c r="AB2652" s="44">
        <v>0</v>
      </c>
      <c r="AC2652" s="45"/>
    </row>
    <row r="2653" spans="1:29" x14ac:dyDescent="0.2">
      <c r="A2653" s="37">
        <v>2652</v>
      </c>
      <c r="B2653" s="38" t="s">
        <v>645</v>
      </c>
      <c r="C2653" s="39" t="s">
        <v>704</v>
      </c>
      <c r="D2653" s="40">
        <v>44101</v>
      </c>
      <c r="E2653" s="38">
        <v>1</v>
      </c>
      <c r="F2653" s="38"/>
      <c r="G2653" s="38" t="s">
        <v>2</v>
      </c>
      <c r="H2653" s="38" t="s">
        <v>2</v>
      </c>
      <c r="I2653" s="65">
        <v>23000</v>
      </c>
      <c r="J2653" s="65">
        <v>9800</v>
      </c>
      <c r="K2653" s="65">
        <v>0</v>
      </c>
      <c r="L2653" s="41">
        <f>SUM(Data[[#This Row],[CHELTUIELI DE PERSONAL LEI]:[CHELTUIELI DE CAPITAL (ACTIVE NEFINANCIARE ) LEI]])</f>
        <v>32800</v>
      </c>
      <c r="M2653" s="41">
        <f>Data[[#This Row],[TOTAL CHELTUIELI LEI]]/Data[[#This Row],[CURS VALUTAR EURO BNR 22 07 2020]]</f>
        <v>6776.7194892667512</v>
      </c>
      <c r="N2653" s="49">
        <v>4692</v>
      </c>
      <c r="O2653" s="54"/>
      <c r="P2653" s="54">
        <v>2672</v>
      </c>
      <c r="Q2653" s="54"/>
      <c r="R2653" s="54">
        <f>Data[[#This Row],[PERSOANE ÎNSCRISE ÎN LISTELE ELECTORALE (TURUL 1)            ]]+Data[[#This Row],[PERSOANE ÎNSCRISE ÎN LISTELE ELECTORALE (TURUL AL 2-LEA)]]</f>
        <v>4692</v>
      </c>
      <c r="S2653" s="54">
        <f>Data[[#This Row],[PERSOANE CARE AU PARTICIPAT LA VOT (TURUL 1)]]+Data[[#This Row],[PERSOANE CARE AU PARTICIPAT LA VOT  (TURUL AL 2-LEA)]]</f>
        <v>2672</v>
      </c>
      <c r="T2653" s="41">
        <f>Data[[#This Row],[TOTAL CHELTUIELI LEI]]/Data[[#This Row],[NUMĂRUL PERSOANELOR ÎNSCRISE ÎN LISTELE ELECTORALE]]</f>
        <v>6.9906223358908779</v>
      </c>
      <c r="U2653" s="41">
        <f>Data[[#This Row],[TOTAL CHELTUIELI EURO]]/Data[[#This Row],[NUMĂRUL PERSOANELOR ÎNSCRISE ÎN LISTELE ELECTORALE]]</f>
        <v>1.4443136166382675</v>
      </c>
      <c r="V2653" s="41">
        <f>Data[[#This Row],[TOTAL CHELTUIELI LEI]]/Data[[#This Row],[NUMĂRUL PERSOANELOR CARE AU PARTICIPAT LA VOT]]</f>
        <v>12.275449101796408</v>
      </c>
      <c r="W2653" s="41">
        <f>Data[[#This Row],[TOTAL CHELTUIELI EURO]]/Data[[#This Row],[NUMĂRUL PERSOANELOR CARE AU PARTICIPAT LA VOT]]</f>
        <v>2.5361974136477361</v>
      </c>
      <c r="X2653" s="43">
        <v>4.8400999999999996</v>
      </c>
      <c r="Y2653" s="114" t="s">
        <v>2889</v>
      </c>
      <c r="Z2653" s="44">
        <v>6</v>
      </c>
      <c r="AA2653" s="115" t="s">
        <v>3107</v>
      </c>
      <c r="AB2653" s="44">
        <v>1</v>
      </c>
      <c r="AC2653" s="45"/>
    </row>
    <row r="2654" spans="1:29" x14ac:dyDescent="0.2">
      <c r="A2654" s="37">
        <v>2653</v>
      </c>
      <c r="B2654" s="38" t="s">
        <v>645</v>
      </c>
      <c r="C2654" s="39" t="s">
        <v>705</v>
      </c>
      <c r="D2654" s="40">
        <v>44101</v>
      </c>
      <c r="E2654" s="38">
        <v>1</v>
      </c>
      <c r="F2654" s="38"/>
      <c r="G2654" s="38" t="s">
        <v>2</v>
      </c>
      <c r="H2654" s="38" t="s">
        <v>2</v>
      </c>
      <c r="I2654" s="65">
        <v>0</v>
      </c>
      <c r="J2654" s="65">
        <v>7148.48</v>
      </c>
      <c r="K2654" s="65">
        <v>0</v>
      </c>
      <c r="L2654" s="41">
        <f>SUM(Data[[#This Row],[CHELTUIELI DE PERSONAL LEI]:[CHELTUIELI DE CAPITAL (ACTIVE NEFINANCIARE ) LEI]])</f>
        <v>7148.48</v>
      </c>
      <c r="M2654" s="41">
        <f>Data[[#This Row],[TOTAL CHELTUIELI LEI]]/Data[[#This Row],[CURS VALUTAR EURO BNR 22 07 2020]]</f>
        <v>1476.9281626412678</v>
      </c>
      <c r="N2654" s="49">
        <v>1558</v>
      </c>
      <c r="O2654" s="54"/>
      <c r="P2654" s="54">
        <v>805</v>
      </c>
      <c r="Q2654" s="54"/>
      <c r="R2654" s="54">
        <f>Data[[#This Row],[PERSOANE ÎNSCRISE ÎN LISTELE ELECTORALE (TURUL 1)            ]]+Data[[#This Row],[PERSOANE ÎNSCRISE ÎN LISTELE ELECTORALE (TURUL AL 2-LEA)]]</f>
        <v>1558</v>
      </c>
      <c r="S2654" s="54">
        <f>Data[[#This Row],[PERSOANE CARE AU PARTICIPAT LA VOT (TURUL 1)]]+Data[[#This Row],[PERSOANE CARE AU PARTICIPAT LA VOT  (TURUL AL 2-LEA)]]</f>
        <v>805</v>
      </c>
      <c r="T2654" s="41">
        <f>Data[[#This Row],[TOTAL CHELTUIELI LEI]]/Data[[#This Row],[NUMĂRUL PERSOANELOR ÎNSCRISE ÎN LISTELE ELECTORALE]]</f>
        <v>4.5882413350449287</v>
      </c>
      <c r="U2654" s="41">
        <f>Data[[#This Row],[TOTAL CHELTUIELI EURO]]/Data[[#This Row],[NUMĂRUL PERSOANELOR ÎNSCRISE ÎN LISTELE ELECTORALE]]</f>
        <v>0.9479641608737277</v>
      </c>
      <c r="V2654" s="41">
        <f>Data[[#This Row],[TOTAL CHELTUIELI LEI]]/Data[[#This Row],[NUMĂRUL PERSOANELOR CARE AU PARTICIPAT LA VOT]]</f>
        <v>8.8800993788819866</v>
      </c>
      <c r="W2654" s="41">
        <f>Data[[#This Row],[TOTAL CHELTUIELI EURO]]/Data[[#This Row],[NUMĂRUL PERSOANELOR CARE AU PARTICIPAT LA VOT]]</f>
        <v>1.8346933697407053</v>
      </c>
      <c r="X2654" s="43">
        <v>4.8400999999999996</v>
      </c>
      <c r="Y2654" s="114" t="s">
        <v>2895</v>
      </c>
      <c r="Z2654" s="44">
        <v>4</v>
      </c>
      <c r="AA2654" s="115" t="s">
        <v>3105</v>
      </c>
      <c r="AB2654" s="44">
        <v>0</v>
      </c>
      <c r="AC2654" s="45"/>
    </row>
    <row r="2655" spans="1:29" x14ac:dyDescent="0.2">
      <c r="A2655" s="37">
        <v>2654</v>
      </c>
      <c r="B2655" s="38" t="s">
        <v>645</v>
      </c>
      <c r="C2655" s="39" t="s">
        <v>706</v>
      </c>
      <c r="D2655" s="40">
        <v>44101</v>
      </c>
      <c r="E2655" s="38">
        <v>1</v>
      </c>
      <c r="F2655" s="38"/>
      <c r="G2655" s="38" t="s">
        <v>2</v>
      </c>
      <c r="H2655" s="38" t="s">
        <v>2</v>
      </c>
      <c r="I2655" s="65">
        <v>1200</v>
      </c>
      <c r="J2655" s="65">
        <v>6094</v>
      </c>
      <c r="K2655" s="65">
        <v>0</v>
      </c>
      <c r="L2655" s="41">
        <f>SUM(Data[[#This Row],[CHELTUIELI DE PERSONAL LEI]:[CHELTUIELI DE CAPITAL (ACTIVE NEFINANCIARE ) LEI]])</f>
        <v>7294</v>
      </c>
      <c r="M2655" s="41">
        <f>Data[[#This Row],[TOTAL CHELTUIELI LEI]]/Data[[#This Row],[CURS VALUTAR EURO BNR 22 07 2020]]</f>
        <v>1506.9936571558439</v>
      </c>
      <c r="N2655" s="49">
        <v>4181</v>
      </c>
      <c r="O2655" s="54"/>
      <c r="P2655" s="54">
        <v>2179</v>
      </c>
      <c r="Q2655" s="54"/>
      <c r="R2655" s="54">
        <f>Data[[#This Row],[PERSOANE ÎNSCRISE ÎN LISTELE ELECTORALE (TURUL 1)            ]]+Data[[#This Row],[PERSOANE ÎNSCRISE ÎN LISTELE ELECTORALE (TURUL AL 2-LEA)]]</f>
        <v>4181</v>
      </c>
      <c r="S2655" s="54">
        <f>Data[[#This Row],[PERSOANE CARE AU PARTICIPAT LA VOT (TURUL 1)]]+Data[[#This Row],[PERSOANE CARE AU PARTICIPAT LA VOT  (TURUL AL 2-LEA)]]</f>
        <v>2179</v>
      </c>
      <c r="T2655" s="41">
        <f>Data[[#This Row],[TOTAL CHELTUIELI LEI]]/Data[[#This Row],[NUMĂRUL PERSOANELOR ÎNSCRISE ÎN LISTELE ELECTORALE]]</f>
        <v>1.7445587180100455</v>
      </c>
      <c r="U2655" s="41">
        <f>Data[[#This Row],[TOTAL CHELTUIELI EURO]]/Data[[#This Row],[NUMĂRUL PERSOANELOR ÎNSCRISE ÎN LISTELE ELECTORALE]]</f>
        <v>0.36043856903990529</v>
      </c>
      <c r="V2655" s="41">
        <f>Data[[#This Row],[TOTAL CHELTUIELI LEI]]/Data[[#This Row],[NUMĂRUL PERSOANELOR CARE AU PARTICIPAT LA VOT]]</f>
        <v>3.3474070674621386</v>
      </c>
      <c r="W2655" s="41">
        <f>Data[[#This Row],[TOTAL CHELTUIELI EURO]]/Data[[#This Row],[NUMĂRUL PERSOANELOR CARE AU PARTICIPAT LA VOT]]</f>
        <v>0.69159874123719323</v>
      </c>
      <c r="X2655" s="43">
        <v>4.8400999999999996</v>
      </c>
      <c r="Y2655" s="114" t="s">
        <v>2894</v>
      </c>
      <c r="Z2655" s="44">
        <v>1</v>
      </c>
      <c r="AA2655" s="115" t="s">
        <v>3105</v>
      </c>
      <c r="AB2655" s="44">
        <v>0</v>
      </c>
      <c r="AC2655" s="45"/>
    </row>
    <row r="2656" spans="1:29" x14ac:dyDescent="0.2">
      <c r="A2656" s="37">
        <v>2655</v>
      </c>
      <c r="B2656" s="38" t="s">
        <v>645</v>
      </c>
      <c r="C2656" s="39" t="s">
        <v>707</v>
      </c>
      <c r="D2656" s="40">
        <v>44101</v>
      </c>
      <c r="E2656" s="38">
        <v>1</v>
      </c>
      <c r="F2656" s="38"/>
      <c r="G2656" s="38" t="s">
        <v>2</v>
      </c>
      <c r="H2656" s="38" t="s">
        <v>2</v>
      </c>
      <c r="I2656" s="65">
        <v>500</v>
      </c>
      <c r="J2656" s="65">
        <v>980</v>
      </c>
      <c r="K2656" s="65">
        <v>0</v>
      </c>
      <c r="L2656" s="41">
        <f>SUM(Data[[#This Row],[CHELTUIELI DE PERSONAL LEI]:[CHELTUIELI DE CAPITAL (ACTIVE NEFINANCIARE ) LEI]])</f>
        <v>1480</v>
      </c>
      <c r="M2656" s="41">
        <f>Data[[#This Row],[TOTAL CHELTUIELI LEI]]/Data[[#This Row],[CURS VALUTAR EURO BNR 22 07 2020]]</f>
        <v>305.77880622301194</v>
      </c>
      <c r="N2656" s="49">
        <v>1540</v>
      </c>
      <c r="O2656" s="54"/>
      <c r="P2656" s="54">
        <v>838</v>
      </c>
      <c r="Q2656" s="54"/>
      <c r="R2656" s="54">
        <f>Data[[#This Row],[PERSOANE ÎNSCRISE ÎN LISTELE ELECTORALE (TURUL 1)            ]]+Data[[#This Row],[PERSOANE ÎNSCRISE ÎN LISTELE ELECTORALE (TURUL AL 2-LEA)]]</f>
        <v>1540</v>
      </c>
      <c r="S2656" s="54">
        <f>Data[[#This Row],[PERSOANE CARE AU PARTICIPAT LA VOT (TURUL 1)]]+Data[[#This Row],[PERSOANE CARE AU PARTICIPAT LA VOT  (TURUL AL 2-LEA)]]</f>
        <v>838</v>
      </c>
      <c r="T2656" s="41">
        <f>Data[[#This Row],[TOTAL CHELTUIELI LEI]]/Data[[#This Row],[NUMĂRUL PERSOANELOR ÎNSCRISE ÎN LISTELE ELECTORALE]]</f>
        <v>0.96103896103896103</v>
      </c>
      <c r="U2656" s="41">
        <f>Data[[#This Row],[TOTAL CHELTUIELI EURO]]/Data[[#This Row],[NUMĂRUL PERSOANELOR ÎNSCRISE ÎN LISTELE ELECTORALE]]</f>
        <v>0.19855766637857919</v>
      </c>
      <c r="V2656" s="41">
        <f>Data[[#This Row],[TOTAL CHELTUIELI LEI]]/Data[[#This Row],[NUMĂRUL PERSOANELOR CARE AU PARTICIPAT LA VOT]]</f>
        <v>1.766109785202864</v>
      </c>
      <c r="W2656" s="41">
        <f>Data[[#This Row],[TOTAL CHELTUIELI EURO]]/Data[[#This Row],[NUMĂRUL PERSOANELOR CARE AU PARTICIPAT LA VOT]]</f>
        <v>0.36489117687710254</v>
      </c>
      <c r="X2656" s="43">
        <v>4.8400999999999996</v>
      </c>
      <c r="Y2656" s="114" t="s">
        <v>2890</v>
      </c>
      <c r="Z2656" s="44">
        <v>0</v>
      </c>
      <c r="AA2656" s="115" t="s">
        <v>3105</v>
      </c>
      <c r="AB2656" s="44">
        <v>0</v>
      </c>
      <c r="AC2656" s="45"/>
    </row>
    <row r="2657" spans="1:29" x14ac:dyDescent="0.2">
      <c r="A2657" s="37">
        <v>2656</v>
      </c>
      <c r="B2657" s="38" t="s">
        <v>645</v>
      </c>
      <c r="C2657" s="39" t="s">
        <v>708</v>
      </c>
      <c r="D2657" s="40">
        <v>44101</v>
      </c>
      <c r="E2657" s="38">
        <v>1</v>
      </c>
      <c r="F2657" s="38"/>
      <c r="G2657" s="38" t="s">
        <v>2</v>
      </c>
      <c r="H2657" s="38" t="s">
        <v>2</v>
      </c>
      <c r="I2657" s="65">
        <v>1000</v>
      </c>
      <c r="J2657" s="65">
        <v>3708</v>
      </c>
      <c r="K2657" s="65">
        <v>0</v>
      </c>
      <c r="L2657" s="41">
        <f>SUM(Data[[#This Row],[CHELTUIELI DE PERSONAL LEI]:[CHELTUIELI DE CAPITAL (ACTIVE NEFINANCIARE ) LEI]])</f>
        <v>4708</v>
      </c>
      <c r="M2657" s="41">
        <f>Data[[#This Row],[TOTAL CHELTUIELI LEI]]/Data[[#This Row],[CURS VALUTAR EURO BNR 22 07 2020]]</f>
        <v>972.70717547158119</v>
      </c>
      <c r="N2657" s="49">
        <v>2799</v>
      </c>
      <c r="O2657" s="54"/>
      <c r="P2657" s="54">
        <v>1364</v>
      </c>
      <c r="Q2657" s="54"/>
      <c r="R2657" s="54">
        <f>Data[[#This Row],[PERSOANE ÎNSCRISE ÎN LISTELE ELECTORALE (TURUL 1)            ]]+Data[[#This Row],[PERSOANE ÎNSCRISE ÎN LISTELE ELECTORALE (TURUL AL 2-LEA)]]</f>
        <v>2799</v>
      </c>
      <c r="S2657" s="54">
        <f>Data[[#This Row],[PERSOANE CARE AU PARTICIPAT LA VOT (TURUL 1)]]+Data[[#This Row],[PERSOANE CARE AU PARTICIPAT LA VOT  (TURUL AL 2-LEA)]]</f>
        <v>1364</v>
      </c>
      <c r="T2657" s="41">
        <f>Data[[#This Row],[TOTAL CHELTUIELI LEI]]/Data[[#This Row],[NUMĂRUL PERSOANELOR ÎNSCRISE ÎN LISTELE ELECTORALE]]</f>
        <v>1.6820292961772061</v>
      </c>
      <c r="U2657" s="41">
        <f>Data[[#This Row],[TOTAL CHELTUIELI EURO]]/Data[[#This Row],[NUMĂRUL PERSOANELOR ÎNSCRISE ÎN LISTELE ELECTORALE]]</f>
        <v>0.34751953393053991</v>
      </c>
      <c r="V2657" s="41">
        <f>Data[[#This Row],[TOTAL CHELTUIELI LEI]]/Data[[#This Row],[NUMĂRUL PERSOANELOR CARE AU PARTICIPAT LA VOT]]</f>
        <v>3.4516129032258065</v>
      </c>
      <c r="W2657" s="41">
        <f>Data[[#This Row],[TOTAL CHELTUIELI EURO]]/Data[[#This Row],[NUMĂRUL PERSOANELOR CARE AU PARTICIPAT LA VOT]]</f>
        <v>0.71312842776508889</v>
      </c>
      <c r="X2657" s="43">
        <v>4.8400999999999996</v>
      </c>
      <c r="Y2657" s="114" t="s">
        <v>2894</v>
      </c>
      <c r="Z2657" s="44">
        <v>1</v>
      </c>
      <c r="AA2657" s="115" t="s">
        <v>3105</v>
      </c>
      <c r="AB2657" s="44">
        <v>0</v>
      </c>
      <c r="AC2657" s="45"/>
    </row>
    <row r="2658" spans="1:29" x14ac:dyDescent="0.2">
      <c r="A2658" s="37">
        <v>2657</v>
      </c>
      <c r="B2658" s="38" t="s">
        <v>645</v>
      </c>
      <c r="C2658" s="39" t="s">
        <v>709</v>
      </c>
      <c r="D2658" s="40">
        <v>44101</v>
      </c>
      <c r="E2658" s="38">
        <v>1</v>
      </c>
      <c r="F2658" s="38"/>
      <c r="G2658" s="38" t="s">
        <v>2</v>
      </c>
      <c r="H2658" s="38" t="s">
        <v>2</v>
      </c>
      <c r="I2658" s="41">
        <v>0</v>
      </c>
      <c r="J2658" s="41">
        <v>3483.5</v>
      </c>
      <c r="K2658" s="41">
        <v>0</v>
      </c>
      <c r="L2658" s="41">
        <f>SUM(Data[[#This Row],[CHELTUIELI DE PERSONAL LEI]:[CHELTUIELI DE CAPITAL (ACTIVE NEFINANCIARE ) LEI]])</f>
        <v>3483.5</v>
      </c>
      <c r="M2658" s="41">
        <f>Data[[#This Row],[TOTAL CHELTUIELI LEI]]/Data[[#This Row],[CURS VALUTAR EURO BNR 22 07 2020]]</f>
        <v>719.71653478233929</v>
      </c>
      <c r="N2658" s="49">
        <v>1883</v>
      </c>
      <c r="O2658" s="54"/>
      <c r="P2658" s="54">
        <v>1084</v>
      </c>
      <c r="Q2658" s="54"/>
      <c r="R2658" s="54">
        <f>Data[[#This Row],[PERSOANE ÎNSCRISE ÎN LISTELE ELECTORALE (TURUL 1)            ]]+Data[[#This Row],[PERSOANE ÎNSCRISE ÎN LISTELE ELECTORALE (TURUL AL 2-LEA)]]</f>
        <v>1883</v>
      </c>
      <c r="S2658" s="54">
        <f>Data[[#This Row],[PERSOANE CARE AU PARTICIPAT LA VOT (TURUL 1)]]+Data[[#This Row],[PERSOANE CARE AU PARTICIPAT LA VOT  (TURUL AL 2-LEA)]]</f>
        <v>1084</v>
      </c>
      <c r="T2658" s="41">
        <f>Data[[#This Row],[TOTAL CHELTUIELI LEI]]/Data[[#This Row],[NUMĂRUL PERSOANELOR ÎNSCRISE ÎN LISTELE ELECTORALE]]</f>
        <v>1.8499734466277218</v>
      </c>
      <c r="U2658" s="41">
        <f>Data[[#This Row],[TOTAL CHELTUIELI EURO]]/Data[[#This Row],[NUMĂRUL PERSOANELOR ÎNSCRISE ÎN LISTELE ELECTORALE]]</f>
        <v>0.38221802165817276</v>
      </c>
      <c r="V2658" s="41">
        <f>Data[[#This Row],[TOTAL CHELTUIELI LEI]]/Data[[#This Row],[NUMĂRUL PERSOANELOR CARE AU PARTICIPAT LA VOT]]</f>
        <v>3.2135608856088562</v>
      </c>
      <c r="W2658" s="41">
        <f>Data[[#This Row],[TOTAL CHELTUIELI EURO]]/Data[[#This Row],[NUMĂRUL PERSOANELOR CARE AU PARTICIPAT LA VOT]]</f>
        <v>0.66394514278813588</v>
      </c>
      <c r="X2658" s="43">
        <v>4.8400999999999996</v>
      </c>
      <c r="Y2658" s="114" t="s">
        <v>2894</v>
      </c>
      <c r="Z2658" s="44">
        <v>1</v>
      </c>
      <c r="AA2658" s="115" t="s">
        <v>3105</v>
      </c>
      <c r="AB2658" s="44">
        <v>0</v>
      </c>
      <c r="AC2658" s="45"/>
    </row>
    <row r="2659" spans="1:29" x14ac:dyDescent="0.2">
      <c r="A2659" s="37">
        <v>2658</v>
      </c>
      <c r="B2659" s="38" t="s">
        <v>645</v>
      </c>
      <c r="C2659" s="39" t="s">
        <v>710</v>
      </c>
      <c r="D2659" s="40">
        <v>44101</v>
      </c>
      <c r="E2659" s="38">
        <v>1</v>
      </c>
      <c r="F2659" s="38"/>
      <c r="G2659" s="38" t="s">
        <v>2</v>
      </c>
      <c r="H2659" s="38" t="s">
        <v>2</v>
      </c>
      <c r="I2659" s="41">
        <v>2400</v>
      </c>
      <c r="J2659" s="41">
        <v>9500</v>
      </c>
      <c r="K2659" s="41">
        <v>0</v>
      </c>
      <c r="L2659" s="41">
        <f>SUM(Data[[#This Row],[CHELTUIELI DE PERSONAL LEI]:[CHELTUIELI DE CAPITAL (ACTIVE NEFINANCIARE ) LEI]])</f>
        <v>11900</v>
      </c>
      <c r="M2659" s="41">
        <f>Data[[#This Row],[TOTAL CHELTUIELI LEI]]/Data[[#This Row],[CURS VALUTAR EURO BNR 22 07 2020]]</f>
        <v>2458.6268878742176</v>
      </c>
      <c r="N2659" s="49">
        <v>4772</v>
      </c>
      <c r="O2659" s="54"/>
      <c r="P2659" s="54">
        <v>2866</v>
      </c>
      <c r="Q2659" s="54"/>
      <c r="R2659" s="54">
        <f>Data[[#This Row],[PERSOANE ÎNSCRISE ÎN LISTELE ELECTORALE (TURUL 1)            ]]+Data[[#This Row],[PERSOANE ÎNSCRISE ÎN LISTELE ELECTORALE (TURUL AL 2-LEA)]]</f>
        <v>4772</v>
      </c>
      <c r="S2659" s="54">
        <f>Data[[#This Row],[PERSOANE CARE AU PARTICIPAT LA VOT (TURUL 1)]]+Data[[#This Row],[PERSOANE CARE AU PARTICIPAT LA VOT  (TURUL AL 2-LEA)]]</f>
        <v>2866</v>
      </c>
      <c r="T2659" s="41">
        <f>Data[[#This Row],[TOTAL CHELTUIELI LEI]]/Data[[#This Row],[NUMĂRUL PERSOANELOR ÎNSCRISE ÎN LISTELE ELECTORALE]]</f>
        <v>2.4937133277451804</v>
      </c>
      <c r="U2659" s="41">
        <f>Data[[#This Row],[TOTAL CHELTUIELI EURO]]/Data[[#This Row],[NUMĂRUL PERSOANELOR ÎNSCRISE ÎN LISTELE ELECTORALE]]</f>
        <v>0.51521938136509171</v>
      </c>
      <c r="V2659" s="41">
        <f>Data[[#This Row],[TOTAL CHELTUIELI LEI]]/Data[[#This Row],[NUMĂRUL PERSOANELOR CARE AU PARTICIPAT LA VOT]]</f>
        <v>4.1521284019539424</v>
      </c>
      <c r="W2659" s="41">
        <f>Data[[#This Row],[TOTAL CHELTUIELI EURO]]/Data[[#This Row],[NUMĂRUL PERSOANELOR CARE AU PARTICIPAT LA VOT]]</f>
        <v>0.85786004461766141</v>
      </c>
      <c r="X2659" s="43">
        <v>4.8400999999999996</v>
      </c>
      <c r="Y2659" s="114" t="s">
        <v>2891</v>
      </c>
      <c r="Z2659" s="44">
        <v>2</v>
      </c>
      <c r="AA2659" s="115" t="s">
        <v>3105</v>
      </c>
      <c r="AB2659" s="44">
        <v>0</v>
      </c>
      <c r="AC2659" s="45"/>
    </row>
    <row r="2660" spans="1:29" x14ac:dyDescent="0.2">
      <c r="A2660" s="37">
        <v>2659</v>
      </c>
      <c r="B2660" s="38" t="s">
        <v>645</v>
      </c>
      <c r="C2660" s="39" t="s">
        <v>711</v>
      </c>
      <c r="D2660" s="40">
        <v>44101</v>
      </c>
      <c r="E2660" s="38">
        <v>1</v>
      </c>
      <c r="F2660" s="38"/>
      <c r="G2660" s="38" t="s">
        <v>2</v>
      </c>
      <c r="H2660" s="38" t="s">
        <v>2</v>
      </c>
      <c r="I2660" s="62">
        <v>0</v>
      </c>
      <c r="J2660" s="62">
        <v>3645.59</v>
      </c>
      <c r="K2660" s="62">
        <v>0</v>
      </c>
      <c r="L2660" s="41">
        <f>SUM(Data[[#This Row],[CHELTUIELI DE PERSONAL LEI]:[CHELTUIELI DE CAPITAL (ACTIVE NEFINANCIARE ) LEI]])</f>
        <v>3645.59</v>
      </c>
      <c r="M2660" s="41">
        <f>Data[[#This Row],[TOTAL CHELTUIELI LEI]]/Data[[#This Row],[CURS VALUTAR EURO BNR 22 07 2020]]</f>
        <v>753.20551228280419</v>
      </c>
      <c r="N2660" s="49">
        <v>2309</v>
      </c>
      <c r="O2660" s="54"/>
      <c r="P2660" s="54">
        <v>1344</v>
      </c>
      <c r="Q2660" s="54"/>
      <c r="R2660" s="54">
        <f>Data[[#This Row],[PERSOANE ÎNSCRISE ÎN LISTELE ELECTORALE (TURUL 1)            ]]+Data[[#This Row],[PERSOANE ÎNSCRISE ÎN LISTELE ELECTORALE (TURUL AL 2-LEA)]]</f>
        <v>2309</v>
      </c>
      <c r="S2660" s="54">
        <f>Data[[#This Row],[PERSOANE CARE AU PARTICIPAT LA VOT (TURUL 1)]]+Data[[#This Row],[PERSOANE CARE AU PARTICIPAT LA VOT  (TURUL AL 2-LEA)]]</f>
        <v>1344</v>
      </c>
      <c r="T2660" s="41">
        <f>Data[[#This Row],[TOTAL CHELTUIELI LEI]]/Data[[#This Row],[NUMĂRUL PERSOANELOR ÎNSCRISE ÎN LISTELE ELECTORALE]]</f>
        <v>1.5788609787786922</v>
      </c>
      <c r="U2660" s="41">
        <f>Data[[#This Row],[TOTAL CHELTUIELI EURO]]/Data[[#This Row],[NUMĂRUL PERSOANELOR ÎNSCRISE ÎN LISTELE ELECTORALE]]</f>
        <v>0.32620420627232749</v>
      </c>
      <c r="V2660" s="41">
        <f>Data[[#This Row],[TOTAL CHELTUIELI LEI]]/Data[[#This Row],[NUMĂRUL PERSOANELOR CARE AU PARTICIPAT LA VOT]]</f>
        <v>2.7124925595238096</v>
      </c>
      <c r="W2660" s="41">
        <f>Data[[#This Row],[TOTAL CHELTUIELI EURO]]/Data[[#This Row],[NUMĂRUL PERSOANELOR CARE AU PARTICIPAT LA VOT]]</f>
        <v>0.56042076806756269</v>
      </c>
      <c r="X2660" s="43">
        <v>4.8400999999999996</v>
      </c>
      <c r="Y2660" s="114" t="s">
        <v>2894</v>
      </c>
      <c r="Z2660" s="44">
        <v>1</v>
      </c>
      <c r="AA2660" s="115" t="s">
        <v>3105</v>
      </c>
      <c r="AB2660" s="44">
        <v>0</v>
      </c>
      <c r="AC2660" s="45"/>
    </row>
    <row r="2661" spans="1:29" x14ac:dyDescent="0.2">
      <c r="A2661" s="37">
        <v>2660</v>
      </c>
      <c r="B2661" s="38" t="s">
        <v>645</v>
      </c>
      <c r="C2661" s="39" t="s">
        <v>712</v>
      </c>
      <c r="D2661" s="40">
        <v>44101</v>
      </c>
      <c r="E2661" s="38">
        <v>1</v>
      </c>
      <c r="F2661" s="38"/>
      <c r="G2661" s="38" t="s">
        <v>2</v>
      </c>
      <c r="H2661" s="38" t="s">
        <v>2</v>
      </c>
      <c r="I2661" s="41">
        <v>0</v>
      </c>
      <c r="J2661" s="41">
        <v>7021</v>
      </c>
      <c r="K2661" s="41">
        <v>0</v>
      </c>
      <c r="L2661" s="41">
        <f>SUM(Data[[#This Row],[CHELTUIELI DE PERSONAL LEI]:[CHELTUIELI DE CAPITAL (ACTIVE NEFINANCIARE ) LEI]])</f>
        <v>7021</v>
      </c>
      <c r="M2661" s="41">
        <f>Data[[#This Row],[TOTAL CHELTUIELI LEI]]/Data[[#This Row],[CURS VALUTAR EURO BNR 22 07 2020]]</f>
        <v>1450.5898638457884</v>
      </c>
      <c r="N2661" s="49">
        <v>3977</v>
      </c>
      <c r="O2661" s="54"/>
      <c r="P2661" s="54">
        <v>2219</v>
      </c>
      <c r="Q2661" s="54"/>
      <c r="R2661" s="54">
        <f>Data[[#This Row],[PERSOANE ÎNSCRISE ÎN LISTELE ELECTORALE (TURUL 1)            ]]+Data[[#This Row],[PERSOANE ÎNSCRISE ÎN LISTELE ELECTORALE (TURUL AL 2-LEA)]]</f>
        <v>3977</v>
      </c>
      <c r="S2661" s="54">
        <f>Data[[#This Row],[PERSOANE CARE AU PARTICIPAT LA VOT (TURUL 1)]]+Data[[#This Row],[PERSOANE CARE AU PARTICIPAT LA VOT  (TURUL AL 2-LEA)]]</f>
        <v>2219</v>
      </c>
      <c r="T2661" s="41">
        <f>Data[[#This Row],[TOTAL CHELTUIELI LEI]]/Data[[#This Row],[NUMĂRUL PERSOANELOR ÎNSCRISE ÎN LISTELE ELECTORALE]]</f>
        <v>1.7654010560724165</v>
      </c>
      <c r="U2661" s="41">
        <f>Data[[#This Row],[TOTAL CHELTUIELI EURO]]/Data[[#This Row],[NUMĂRUL PERSOANELOR ÎNSCRISE ÎN LISTELE ELECTORALE]]</f>
        <v>0.36474474826396491</v>
      </c>
      <c r="V2661" s="41">
        <f>Data[[#This Row],[TOTAL CHELTUIELI LEI]]/Data[[#This Row],[NUMĂRUL PERSOANELOR CARE AU PARTICIPAT LA VOT]]</f>
        <v>3.1640378548895898</v>
      </c>
      <c r="W2661" s="41">
        <f>Data[[#This Row],[TOTAL CHELTUIELI EURO]]/Data[[#This Row],[NUMĂRUL PERSOANELOR CARE AU PARTICIPAT LA VOT]]</f>
        <v>0.65371332304902585</v>
      </c>
      <c r="X2661" s="43">
        <v>4.8400999999999996</v>
      </c>
      <c r="Y2661" s="114" t="s">
        <v>2894</v>
      </c>
      <c r="Z2661" s="44">
        <v>1</v>
      </c>
      <c r="AA2661" s="115" t="s">
        <v>3105</v>
      </c>
      <c r="AB2661" s="44">
        <v>0</v>
      </c>
      <c r="AC2661" s="45"/>
    </row>
    <row r="2662" spans="1:29" x14ac:dyDescent="0.2">
      <c r="A2662" s="37">
        <v>2661</v>
      </c>
      <c r="B2662" s="38" t="s">
        <v>645</v>
      </c>
      <c r="C2662" s="39" t="s">
        <v>713</v>
      </c>
      <c r="D2662" s="40">
        <v>44101</v>
      </c>
      <c r="E2662" s="38">
        <v>1</v>
      </c>
      <c r="F2662" s="38"/>
      <c r="G2662" s="38" t="s">
        <v>2</v>
      </c>
      <c r="H2662" s="38" t="s">
        <v>2</v>
      </c>
      <c r="I2662" s="41">
        <v>0</v>
      </c>
      <c r="J2662" s="41">
        <v>4448</v>
      </c>
      <c r="K2662" s="41">
        <v>0</v>
      </c>
      <c r="L2662" s="41">
        <f>SUM(Data[[#This Row],[CHELTUIELI DE PERSONAL LEI]:[CHELTUIELI DE CAPITAL (ACTIVE NEFINANCIARE ) LEI]])</f>
        <v>4448</v>
      </c>
      <c r="M2662" s="41">
        <f>Data[[#This Row],[TOTAL CHELTUIELI LEI]]/Data[[#This Row],[CURS VALUTAR EURO BNR 22 07 2020]]</f>
        <v>918.98927708105214</v>
      </c>
      <c r="N2662" s="49">
        <v>1859</v>
      </c>
      <c r="O2662" s="54"/>
      <c r="P2662" s="54">
        <v>1276</v>
      </c>
      <c r="Q2662" s="54"/>
      <c r="R2662" s="54">
        <f>Data[[#This Row],[PERSOANE ÎNSCRISE ÎN LISTELE ELECTORALE (TURUL 1)            ]]+Data[[#This Row],[PERSOANE ÎNSCRISE ÎN LISTELE ELECTORALE (TURUL AL 2-LEA)]]</f>
        <v>1859</v>
      </c>
      <c r="S2662" s="54">
        <f>Data[[#This Row],[PERSOANE CARE AU PARTICIPAT LA VOT (TURUL 1)]]+Data[[#This Row],[PERSOANE CARE AU PARTICIPAT LA VOT  (TURUL AL 2-LEA)]]</f>
        <v>1276</v>
      </c>
      <c r="T2662" s="41">
        <f>Data[[#This Row],[TOTAL CHELTUIELI LEI]]/Data[[#This Row],[NUMĂRUL PERSOANELOR ÎNSCRISE ÎN LISTELE ELECTORALE]]</f>
        <v>2.3926842388380849</v>
      </c>
      <c r="U2662" s="41">
        <f>Data[[#This Row],[TOTAL CHELTUIELI EURO]]/Data[[#This Row],[NUMĂRUL PERSOANELOR ÎNSCRISE ÎN LISTELE ELECTORALE]]</f>
        <v>0.49434603393278759</v>
      </c>
      <c r="V2662" s="41">
        <f>Data[[#This Row],[TOTAL CHELTUIELI LEI]]/Data[[#This Row],[NUMĂRUL PERSOANELOR CARE AU PARTICIPAT LA VOT]]</f>
        <v>3.4858934169278997</v>
      </c>
      <c r="W2662" s="41">
        <f>Data[[#This Row],[TOTAL CHELTUIELI EURO]]/Data[[#This Row],[NUMĂRUL PERSOANELOR CARE AU PARTICIPAT LA VOT]]</f>
        <v>0.7202110321951819</v>
      </c>
      <c r="X2662" s="43">
        <v>4.8400999999999996</v>
      </c>
      <c r="Y2662" s="114" t="s">
        <v>2891</v>
      </c>
      <c r="Z2662" s="44">
        <v>2</v>
      </c>
      <c r="AA2662" s="115" t="s">
        <v>3105</v>
      </c>
      <c r="AB2662" s="44">
        <v>0</v>
      </c>
      <c r="AC2662" s="45"/>
    </row>
    <row r="2663" spans="1:29" x14ac:dyDescent="0.2">
      <c r="A2663" s="37">
        <v>2662</v>
      </c>
      <c r="B2663" s="38" t="s">
        <v>645</v>
      </c>
      <c r="C2663" s="39" t="s">
        <v>714</v>
      </c>
      <c r="D2663" s="40">
        <v>44101</v>
      </c>
      <c r="E2663" s="38">
        <v>1</v>
      </c>
      <c r="F2663" s="38"/>
      <c r="G2663" s="38" t="s">
        <v>2</v>
      </c>
      <c r="H2663" s="38" t="s">
        <v>2</v>
      </c>
      <c r="I2663" s="65">
        <v>0</v>
      </c>
      <c r="J2663" s="65">
        <v>1388</v>
      </c>
      <c r="K2663" s="65">
        <v>0</v>
      </c>
      <c r="L2663" s="41">
        <f>SUM(Data[[#This Row],[CHELTUIELI DE PERSONAL LEI]:[CHELTUIELI DE CAPITAL (ACTIVE NEFINANCIARE ) LEI]])</f>
        <v>1388</v>
      </c>
      <c r="M2663" s="41">
        <f>Data[[#This Row],[TOTAL CHELTUIELI LEI]]/Data[[#This Row],[CURS VALUTAR EURO BNR 22 07 2020]]</f>
        <v>286.77093448482469</v>
      </c>
      <c r="N2663" s="49">
        <v>1717</v>
      </c>
      <c r="O2663" s="54"/>
      <c r="P2663" s="54">
        <v>840</v>
      </c>
      <c r="Q2663" s="54"/>
      <c r="R2663" s="54">
        <f>Data[[#This Row],[PERSOANE ÎNSCRISE ÎN LISTELE ELECTORALE (TURUL 1)            ]]+Data[[#This Row],[PERSOANE ÎNSCRISE ÎN LISTELE ELECTORALE (TURUL AL 2-LEA)]]</f>
        <v>1717</v>
      </c>
      <c r="S2663" s="54">
        <f>Data[[#This Row],[PERSOANE CARE AU PARTICIPAT LA VOT (TURUL 1)]]+Data[[#This Row],[PERSOANE CARE AU PARTICIPAT LA VOT  (TURUL AL 2-LEA)]]</f>
        <v>840</v>
      </c>
      <c r="T2663" s="41">
        <f>Data[[#This Row],[TOTAL CHELTUIELI LEI]]/Data[[#This Row],[NUMĂRUL PERSOANELOR ÎNSCRISE ÎN LISTELE ELECTORALE]]</f>
        <v>0.80838672102504372</v>
      </c>
      <c r="U2663" s="41">
        <f>Data[[#This Row],[TOTAL CHELTUIELI EURO]]/Data[[#This Row],[NUMĂRUL PERSOANELOR ÎNSCRISE ÎN LISTELE ELECTORALE]]</f>
        <v>0.16701859900106272</v>
      </c>
      <c r="V2663" s="41">
        <f>Data[[#This Row],[TOTAL CHELTUIELI LEI]]/Data[[#This Row],[NUMĂRUL PERSOANELOR CARE AU PARTICIPAT LA VOT]]</f>
        <v>1.6523809523809523</v>
      </c>
      <c r="W2663" s="41">
        <f>Data[[#This Row],[TOTAL CHELTUIELI EURO]]/Data[[#This Row],[NUMĂRUL PERSOANELOR CARE AU PARTICIPAT LA VOT]]</f>
        <v>0.34139396962479129</v>
      </c>
      <c r="X2663" s="43">
        <v>4.8400999999999996</v>
      </c>
      <c r="Y2663" s="114" t="s">
        <v>2890</v>
      </c>
      <c r="Z2663" s="44">
        <v>0</v>
      </c>
      <c r="AA2663" s="115" t="s">
        <v>3105</v>
      </c>
      <c r="AB2663" s="44">
        <v>0</v>
      </c>
      <c r="AC2663" s="45"/>
    </row>
    <row r="2664" spans="1:29" x14ac:dyDescent="0.2">
      <c r="A2664" s="37">
        <v>2663</v>
      </c>
      <c r="B2664" s="38" t="s">
        <v>645</v>
      </c>
      <c r="C2664" s="39" t="s">
        <v>715</v>
      </c>
      <c r="D2664" s="40">
        <v>44101</v>
      </c>
      <c r="E2664" s="69">
        <v>1</v>
      </c>
      <c r="F2664" s="69"/>
      <c r="G2664" s="69" t="s">
        <v>2</v>
      </c>
      <c r="H2664" s="69" t="s">
        <v>2</v>
      </c>
      <c r="I2664" s="66">
        <v>0</v>
      </c>
      <c r="J2664" s="66">
        <v>0</v>
      </c>
      <c r="K2664" s="66">
        <v>0</v>
      </c>
      <c r="L2664" s="41">
        <f>SUM(Data[[#This Row],[CHELTUIELI DE PERSONAL LEI]:[CHELTUIELI DE CAPITAL (ACTIVE NEFINANCIARE ) LEI]])</f>
        <v>0</v>
      </c>
      <c r="M2664" s="67">
        <f>Data[[#This Row],[TOTAL CHELTUIELI LEI]]/Data[[#This Row],[CURS VALUTAR EURO BNR 22 07 2020]]</f>
        <v>0</v>
      </c>
      <c r="N2664" s="49">
        <v>2475</v>
      </c>
      <c r="O2664" s="54"/>
      <c r="P2664" s="54">
        <v>1525</v>
      </c>
      <c r="Q2664" s="54"/>
      <c r="R2664" s="54">
        <f>Data[[#This Row],[PERSOANE ÎNSCRISE ÎN LISTELE ELECTORALE (TURUL 1)            ]]+Data[[#This Row],[PERSOANE ÎNSCRISE ÎN LISTELE ELECTORALE (TURUL AL 2-LEA)]]</f>
        <v>2475</v>
      </c>
      <c r="S2664" s="54">
        <f>Data[[#This Row],[PERSOANE CARE AU PARTICIPAT LA VOT (TURUL 1)]]+Data[[#This Row],[PERSOANE CARE AU PARTICIPAT LA VOT  (TURUL AL 2-LEA)]]</f>
        <v>1525</v>
      </c>
      <c r="T2664" s="41">
        <f>Data[[#This Row],[TOTAL CHELTUIELI LEI]]/Data[[#This Row],[NUMĂRUL PERSOANELOR ÎNSCRISE ÎN LISTELE ELECTORALE]]</f>
        <v>0</v>
      </c>
      <c r="U2664" s="41">
        <f>Data[[#This Row],[TOTAL CHELTUIELI EURO]]/Data[[#This Row],[NUMĂRUL PERSOANELOR ÎNSCRISE ÎN LISTELE ELECTORALE]]</f>
        <v>0</v>
      </c>
      <c r="V2664" s="41">
        <f>Data[[#This Row],[TOTAL CHELTUIELI LEI]]/Data[[#This Row],[NUMĂRUL PERSOANELOR CARE AU PARTICIPAT LA VOT]]</f>
        <v>0</v>
      </c>
      <c r="W2664" s="41">
        <f>Data[[#This Row],[TOTAL CHELTUIELI EURO]]/Data[[#This Row],[NUMĂRUL PERSOANELOR CARE AU PARTICIPAT LA VOT]]</f>
        <v>0</v>
      </c>
      <c r="X2664" s="77">
        <v>4.8400999999999996</v>
      </c>
      <c r="Y2664" s="114" t="s">
        <v>2890</v>
      </c>
      <c r="Z2664" s="44">
        <v>0</v>
      </c>
      <c r="AA2664" s="115" t="s">
        <v>3105</v>
      </c>
      <c r="AB2664" s="44">
        <v>0</v>
      </c>
      <c r="AC2664" s="45"/>
    </row>
    <row r="2665" spans="1:29" x14ac:dyDescent="0.2">
      <c r="A2665" s="37">
        <v>2664</v>
      </c>
      <c r="B2665" s="38" t="s">
        <v>645</v>
      </c>
      <c r="C2665" s="39" t="s">
        <v>716</v>
      </c>
      <c r="D2665" s="40">
        <v>44101</v>
      </c>
      <c r="E2665" s="38">
        <v>1</v>
      </c>
      <c r="F2665" s="38"/>
      <c r="G2665" s="38" t="s">
        <v>2</v>
      </c>
      <c r="H2665" s="38" t="s">
        <v>2</v>
      </c>
      <c r="I2665" s="65">
        <v>7840</v>
      </c>
      <c r="J2665" s="65">
        <v>3982</v>
      </c>
      <c r="K2665" s="65">
        <v>3540</v>
      </c>
      <c r="L2665" s="41">
        <f>SUM(Data[[#This Row],[CHELTUIELI DE PERSONAL LEI]:[CHELTUIELI DE CAPITAL (ACTIVE NEFINANCIARE ) LEI]])</f>
        <v>15362</v>
      </c>
      <c r="M2665" s="41">
        <f>Data[[#This Row],[TOTAL CHELTUIELI LEI]]/Data[[#This Row],[CURS VALUTAR EURO BNR 22 07 2020]]</f>
        <v>3173.9013656742632</v>
      </c>
      <c r="N2665" s="49">
        <v>5524</v>
      </c>
      <c r="O2665" s="54"/>
      <c r="P2665" s="54">
        <v>3357</v>
      </c>
      <c r="Q2665" s="54"/>
      <c r="R2665" s="54">
        <f>Data[[#This Row],[PERSOANE ÎNSCRISE ÎN LISTELE ELECTORALE (TURUL 1)            ]]+Data[[#This Row],[PERSOANE ÎNSCRISE ÎN LISTELE ELECTORALE (TURUL AL 2-LEA)]]</f>
        <v>5524</v>
      </c>
      <c r="S2665" s="54">
        <f>Data[[#This Row],[PERSOANE CARE AU PARTICIPAT LA VOT (TURUL 1)]]+Data[[#This Row],[PERSOANE CARE AU PARTICIPAT LA VOT  (TURUL AL 2-LEA)]]</f>
        <v>3357</v>
      </c>
      <c r="T2665" s="41">
        <f>Data[[#This Row],[TOTAL CHELTUIELI LEI]]/Data[[#This Row],[NUMĂRUL PERSOANELOR ÎNSCRISE ÎN LISTELE ELECTORALE]]</f>
        <v>2.7809558291093412</v>
      </c>
      <c r="U2665" s="41">
        <f>Data[[#This Row],[TOTAL CHELTUIELI EURO]]/Data[[#This Row],[NUMĂRUL PERSOANELOR ÎNSCRISE ÎN LISTELE ELECTORALE]]</f>
        <v>0.57456577944863563</v>
      </c>
      <c r="V2665" s="41">
        <f>Data[[#This Row],[TOTAL CHELTUIELI LEI]]/Data[[#This Row],[NUMĂRUL PERSOANELOR CARE AU PARTICIPAT LA VOT]]</f>
        <v>4.5761096216860295</v>
      </c>
      <c r="W2665" s="41">
        <f>Data[[#This Row],[TOTAL CHELTUIELI EURO]]/Data[[#This Row],[NUMĂRUL PERSOANELOR CARE AU PARTICIPAT LA VOT]]</f>
        <v>0.94545766031404921</v>
      </c>
      <c r="X2665" s="43">
        <v>4.8400999999999996</v>
      </c>
      <c r="Y2665" s="114" t="s">
        <v>2891</v>
      </c>
      <c r="Z2665" s="44">
        <v>2</v>
      </c>
      <c r="AA2665" s="115" t="s">
        <v>3105</v>
      </c>
      <c r="AB2665" s="44">
        <v>0</v>
      </c>
      <c r="AC2665" s="45"/>
    </row>
    <row r="2666" spans="1:29" x14ac:dyDescent="0.2">
      <c r="A2666" s="37">
        <v>2665</v>
      </c>
      <c r="B2666" s="38" t="s">
        <v>645</v>
      </c>
      <c r="C2666" s="39" t="s">
        <v>717</v>
      </c>
      <c r="D2666" s="40">
        <v>44101</v>
      </c>
      <c r="E2666" s="38">
        <v>1</v>
      </c>
      <c r="F2666" s="38"/>
      <c r="G2666" s="38" t="s">
        <v>2</v>
      </c>
      <c r="H2666" s="38" t="s">
        <v>2</v>
      </c>
      <c r="I2666" s="65">
        <v>2500</v>
      </c>
      <c r="J2666" s="65">
        <v>3788</v>
      </c>
      <c r="K2666" s="65">
        <v>0</v>
      </c>
      <c r="L2666" s="41">
        <f>SUM(Data[[#This Row],[CHELTUIELI DE PERSONAL LEI]:[CHELTUIELI DE CAPITAL (ACTIVE NEFINANCIARE ) LEI]])</f>
        <v>6288</v>
      </c>
      <c r="M2666" s="41">
        <f>Data[[#This Row],[TOTAL CHELTUIELI LEI]]/Data[[#This Row],[CURS VALUTAR EURO BNR 22 07 2020]]</f>
        <v>1299.1467118447968</v>
      </c>
      <c r="N2666" s="49">
        <v>3181</v>
      </c>
      <c r="O2666" s="54"/>
      <c r="P2666" s="54">
        <v>1647</v>
      </c>
      <c r="Q2666" s="54"/>
      <c r="R2666" s="54">
        <f>Data[[#This Row],[PERSOANE ÎNSCRISE ÎN LISTELE ELECTORALE (TURUL 1)            ]]+Data[[#This Row],[PERSOANE ÎNSCRISE ÎN LISTELE ELECTORALE (TURUL AL 2-LEA)]]</f>
        <v>3181</v>
      </c>
      <c r="S2666" s="54">
        <f>Data[[#This Row],[PERSOANE CARE AU PARTICIPAT LA VOT (TURUL 1)]]+Data[[#This Row],[PERSOANE CARE AU PARTICIPAT LA VOT  (TURUL AL 2-LEA)]]</f>
        <v>1647</v>
      </c>
      <c r="T2666" s="41">
        <f>Data[[#This Row],[TOTAL CHELTUIELI LEI]]/Data[[#This Row],[NUMĂRUL PERSOANELOR ÎNSCRISE ÎN LISTELE ELECTORALE]]</f>
        <v>1.9767368751964791</v>
      </c>
      <c r="U2666" s="41">
        <f>Data[[#This Row],[TOTAL CHELTUIELI EURO]]/Data[[#This Row],[NUMĂRUL PERSOANELOR ÎNSCRISE ÎN LISTELE ELECTORALE]]</f>
        <v>0.40840827156390969</v>
      </c>
      <c r="V2666" s="41">
        <f>Data[[#This Row],[TOTAL CHELTUIELI LEI]]/Data[[#This Row],[NUMĂRUL PERSOANELOR CARE AU PARTICIPAT LA VOT]]</f>
        <v>3.8178506375227688</v>
      </c>
      <c r="W2666" s="41">
        <f>Data[[#This Row],[TOTAL CHELTUIELI EURO]]/Data[[#This Row],[NUMĂRUL PERSOANELOR CARE AU PARTICIPAT LA VOT]]</f>
        <v>0.78879581775640362</v>
      </c>
      <c r="X2666" s="43">
        <v>4.8400999999999996</v>
      </c>
      <c r="Y2666" s="114" t="s">
        <v>2894</v>
      </c>
      <c r="Z2666" s="44">
        <v>1</v>
      </c>
      <c r="AA2666" s="115" t="s">
        <v>3105</v>
      </c>
      <c r="AB2666" s="44">
        <v>0</v>
      </c>
      <c r="AC2666" s="45"/>
    </row>
    <row r="2667" spans="1:29" x14ac:dyDescent="0.2">
      <c r="A2667" s="37">
        <v>2666</v>
      </c>
      <c r="B2667" s="38" t="s">
        <v>645</v>
      </c>
      <c r="C2667" s="39" t="s">
        <v>718</v>
      </c>
      <c r="D2667" s="40">
        <v>44101</v>
      </c>
      <c r="E2667" s="38">
        <v>1</v>
      </c>
      <c r="F2667" s="38"/>
      <c r="G2667" s="38" t="s">
        <v>2</v>
      </c>
      <c r="H2667" s="38" t="s">
        <v>2</v>
      </c>
      <c r="I2667" s="65">
        <v>2030</v>
      </c>
      <c r="J2667" s="65">
        <v>10209</v>
      </c>
      <c r="K2667" s="65">
        <v>0</v>
      </c>
      <c r="L2667" s="41">
        <f>SUM(Data[[#This Row],[CHELTUIELI DE PERSONAL LEI]:[CHELTUIELI DE CAPITAL (ACTIVE NEFINANCIARE ) LEI]])</f>
        <v>12239</v>
      </c>
      <c r="M2667" s="41">
        <f>Data[[#This Row],[TOTAL CHELTUIELI LEI]]/Data[[#This Row],[CURS VALUTAR EURO BNR 22 07 2020]]</f>
        <v>2528.6667630834077</v>
      </c>
      <c r="N2667" s="49">
        <v>3409</v>
      </c>
      <c r="O2667" s="54"/>
      <c r="P2667" s="54">
        <v>1616</v>
      </c>
      <c r="Q2667" s="54"/>
      <c r="R2667" s="54">
        <f>Data[[#This Row],[PERSOANE ÎNSCRISE ÎN LISTELE ELECTORALE (TURUL 1)            ]]+Data[[#This Row],[PERSOANE ÎNSCRISE ÎN LISTELE ELECTORALE (TURUL AL 2-LEA)]]</f>
        <v>3409</v>
      </c>
      <c r="S2667" s="54">
        <f>Data[[#This Row],[PERSOANE CARE AU PARTICIPAT LA VOT (TURUL 1)]]+Data[[#This Row],[PERSOANE CARE AU PARTICIPAT LA VOT  (TURUL AL 2-LEA)]]</f>
        <v>1616</v>
      </c>
      <c r="T2667" s="41">
        <f>Data[[#This Row],[TOTAL CHELTUIELI LEI]]/Data[[#This Row],[NUMĂRUL PERSOANELOR ÎNSCRISE ÎN LISTELE ELECTORALE]]</f>
        <v>3.5902024053974775</v>
      </c>
      <c r="U2667" s="41">
        <f>Data[[#This Row],[TOTAL CHELTUIELI EURO]]/Data[[#This Row],[NUMĂRUL PERSOANELOR ÎNSCRISE ÎN LISTELE ELECTORALE]]</f>
        <v>0.74176203082528824</v>
      </c>
      <c r="V2667" s="41">
        <f>Data[[#This Row],[TOTAL CHELTUIELI LEI]]/Data[[#This Row],[NUMĂRUL PERSOANELOR CARE AU PARTICIPAT LA VOT]]</f>
        <v>7.5736386138613865</v>
      </c>
      <c r="W2667" s="41">
        <f>Data[[#This Row],[TOTAL CHELTUIELI EURO]]/Data[[#This Row],[NUMĂRUL PERSOANELOR CARE AU PARTICIPAT LA VOT]]</f>
        <v>1.5647690365615146</v>
      </c>
      <c r="X2667" s="43">
        <v>4.8400999999999996</v>
      </c>
      <c r="Y2667" s="114" t="s">
        <v>2884</v>
      </c>
      <c r="Z2667" s="44">
        <v>3</v>
      </c>
      <c r="AA2667" s="115" t="s">
        <v>3105</v>
      </c>
      <c r="AB2667" s="44">
        <v>0</v>
      </c>
      <c r="AC2667" s="45"/>
    </row>
    <row r="2668" spans="1:29" x14ac:dyDescent="0.2">
      <c r="A2668" s="37">
        <v>2667</v>
      </c>
      <c r="B2668" s="38" t="s">
        <v>645</v>
      </c>
      <c r="C2668" s="39" t="s">
        <v>719</v>
      </c>
      <c r="D2668" s="40">
        <v>44101</v>
      </c>
      <c r="E2668" s="38">
        <v>1</v>
      </c>
      <c r="F2668" s="38"/>
      <c r="G2668" s="38" t="s">
        <v>2</v>
      </c>
      <c r="H2668" s="38" t="s">
        <v>2</v>
      </c>
      <c r="I2668" s="65">
        <v>0</v>
      </c>
      <c r="J2668" s="65">
        <v>24883</v>
      </c>
      <c r="K2668" s="65">
        <v>0</v>
      </c>
      <c r="L2668" s="41">
        <f>SUM(Data[[#This Row],[CHELTUIELI DE PERSONAL LEI]:[CHELTUIELI DE CAPITAL (ACTIVE NEFINANCIARE ) LEI]])</f>
        <v>24883</v>
      </c>
      <c r="M2668" s="41">
        <f>Data[[#This Row],[TOTAL CHELTUIELI LEI]]/Data[[#This Row],[CURS VALUTAR EURO BNR 22 07 2020]]</f>
        <v>5141.0094832751392</v>
      </c>
      <c r="N2668" s="49">
        <v>4079</v>
      </c>
      <c r="O2668" s="54"/>
      <c r="P2668" s="54">
        <v>2349</v>
      </c>
      <c r="Q2668" s="54"/>
      <c r="R2668" s="54">
        <f>Data[[#This Row],[PERSOANE ÎNSCRISE ÎN LISTELE ELECTORALE (TURUL 1)            ]]+Data[[#This Row],[PERSOANE ÎNSCRISE ÎN LISTELE ELECTORALE (TURUL AL 2-LEA)]]</f>
        <v>4079</v>
      </c>
      <c r="S2668" s="54">
        <f>Data[[#This Row],[PERSOANE CARE AU PARTICIPAT LA VOT (TURUL 1)]]+Data[[#This Row],[PERSOANE CARE AU PARTICIPAT LA VOT  (TURUL AL 2-LEA)]]</f>
        <v>2349</v>
      </c>
      <c r="T2668" s="41">
        <f>Data[[#This Row],[TOTAL CHELTUIELI LEI]]/Data[[#This Row],[NUMĂRUL PERSOANELOR ÎNSCRISE ÎN LISTELE ELECTORALE]]</f>
        <v>6.1002696739396907</v>
      </c>
      <c r="U2668" s="41">
        <f>Data[[#This Row],[TOTAL CHELTUIELI EURO]]/Data[[#This Row],[NUMĂRUL PERSOANELOR ÎNSCRISE ÎN LISTELE ELECTORALE]]</f>
        <v>1.260360255767379</v>
      </c>
      <c r="V2668" s="41">
        <f>Data[[#This Row],[TOTAL CHELTUIELI LEI]]/Data[[#This Row],[NUMĂRUL PERSOANELOR CARE AU PARTICIPAT LA VOT]]</f>
        <v>10.593018305661984</v>
      </c>
      <c r="W2668" s="41">
        <f>Data[[#This Row],[TOTAL CHELTUIELI EURO]]/Data[[#This Row],[NUMĂRUL PERSOANELOR CARE AU PARTICIPAT LA VOT]]</f>
        <v>2.1885949268944827</v>
      </c>
      <c r="X2668" s="43">
        <v>4.8400999999999996</v>
      </c>
      <c r="Y2668" s="114" t="s">
        <v>2889</v>
      </c>
      <c r="Z2668" s="44">
        <v>6</v>
      </c>
      <c r="AA2668" s="115" t="s">
        <v>3107</v>
      </c>
      <c r="AB2668" s="44">
        <v>1</v>
      </c>
      <c r="AC2668" s="45"/>
    </row>
    <row r="2669" spans="1:29" x14ac:dyDescent="0.2">
      <c r="A2669" s="37">
        <v>2668</v>
      </c>
      <c r="B2669" s="38" t="s">
        <v>645</v>
      </c>
      <c r="C2669" s="39" t="s">
        <v>720</v>
      </c>
      <c r="D2669" s="40">
        <v>44101</v>
      </c>
      <c r="E2669" s="38">
        <v>1</v>
      </c>
      <c r="F2669" s="38"/>
      <c r="G2669" s="38" t="s">
        <v>2</v>
      </c>
      <c r="H2669" s="38" t="s">
        <v>2</v>
      </c>
      <c r="I2669" s="65">
        <v>2000</v>
      </c>
      <c r="J2669" s="65">
        <v>3029</v>
      </c>
      <c r="K2669" s="65">
        <v>0</v>
      </c>
      <c r="L2669" s="41">
        <f>SUM(Data[[#This Row],[CHELTUIELI DE PERSONAL LEI]:[CHELTUIELI DE CAPITAL (ACTIVE NEFINANCIARE ) LEI]])</f>
        <v>5029</v>
      </c>
      <c r="M2669" s="41">
        <f>Data[[#This Row],[TOTAL CHELTUIELI LEI]]/Data[[#This Row],[CURS VALUTAR EURO BNR 22 07 2020]]</f>
        <v>1039.0281192537345</v>
      </c>
      <c r="N2669" s="49">
        <v>2094</v>
      </c>
      <c r="O2669" s="54"/>
      <c r="P2669" s="54">
        <v>1379</v>
      </c>
      <c r="Q2669" s="54"/>
      <c r="R2669" s="54">
        <f>Data[[#This Row],[PERSOANE ÎNSCRISE ÎN LISTELE ELECTORALE (TURUL 1)            ]]+Data[[#This Row],[PERSOANE ÎNSCRISE ÎN LISTELE ELECTORALE (TURUL AL 2-LEA)]]</f>
        <v>2094</v>
      </c>
      <c r="S2669" s="54">
        <f>Data[[#This Row],[PERSOANE CARE AU PARTICIPAT LA VOT (TURUL 1)]]+Data[[#This Row],[PERSOANE CARE AU PARTICIPAT LA VOT  (TURUL AL 2-LEA)]]</f>
        <v>1379</v>
      </c>
      <c r="T2669" s="41">
        <f>Data[[#This Row],[TOTAL CHELTUIELI LEI]]/Data[[#This Row],[NUMĂRUL PERSOANELOR ÎNSCRISE ÎN LISTELE ELECTORALE]]</f>
        <v>2.4016236867239731</v>
      </c>
      <c r="U2669" s="41">
        <f>Data[[#This Row],[TOTAL CHELTUIELI EURO]]/Data[[#This Row],[NUMĂRUL PERSOANELOR ÎNSCRISE ÎN LISTELE ELECTORALE]]</f>
        <v>0.49619298913740906</v>
      </c>
      <c r="V2669" s="41">
        <f>Data[[#This Row],[TOTAL CHELTUIELI LEI]]/Data[[#This Row],[NUMĂRUL PERSOANELOR CARE AU PARTICIPAT LA VOT]]</f>
        <v>3.6468455402465554</v>
      </c>
      <c r="W2669" s="41">
        <f>Data[[#This Row],[TOTAL CHELTUIELI EURO]]/Data[[#This Row],[NUMĂRUL PERSOANELOR CARE AU PARTICIPAT LA VOT]]</f>
        <v>0.75346491606507215</v>
      </c>
      <c r="X2669" s="43">
        <v>4.8400999999999996</v>
      </c>
      <c r="Y2669" s="114" t="s">
        <v>2891</v>
      </c>
      <c r="Z2669" s="44">
        <v>2</v>
      </c>
      <c r="AA2669" s="115" t="s">
        <v>3105</v>
      </c>
      <c r="AB2669" s="44">
        <v>0</v>
      </c>
      <c r="AC2669" s="45"/>
    </row>
    <row r="2670" spans="1:29" x14ac:dyDescent="0.2">
      <c r="A2670" s="37">
        <v>2669</v>
      </c>
      <c r="B2670" s="38" t="s">
        <v>645</v>
      </c>
      <c r="C2670" s="39" t="s">
        <v>721</v>
      </c>
      <c r="D2670" s="40">
        <v>44101</v>
      </c>
      <c r="E2670" s="38">
        <v>1</v>
      </c>
      <c r="F2670" s="38"/>
      <c r="G2670" s="38" t="s">
        <v>2</v>
      </c>
      <c r="H2670" s="38" t="s">
        <v>2</v>
      </c>
      <c r="I2670" s="65">
        <v>0</v>
      </c>
      <c r="J2670" s="65">
        <v>18781</v>
      </c>
      <c r="K2670" s="65">
        <v>0</v>
      </c>
      <c r="L2670" s="41">
        <f>SUM(Data[[#This Row],[CHELTUIELI DE PERSONAL LEI]:[CHELTUIELI DE CAPITAL (ACTIVE NEFINANCIARE ) LEI]])</f>
        <v>18781</v>
      </c>
      <c r="M2670" s="41">
        <f>Data[[#This Row],[TOTAL CHELTUIELI LEI]]/Data[[#This Row],[CURS VALUTAR EURO BNR 22 07 2020]]</f>
        <v>3880.2917295097213</v>
      </c>
      <c r="N2670" s="49">
        <v>3536</v>
      </c>
      <c r="O2670" s="54"/>
      <c r="P2670" s="54">
        <v>1563</v>
      </c>
      <c r="Q2670" s="54"/>
      <c r="R2670" s="54">
        <f>Data[[#This Row],[PERSOANE ÎNSCRISE ÎN LISTELE ELECTORALE (TURUL 1)            ]]+Data[[#This Row],[PERSOANE ÎNSCRISE ÎN LISTELE ELECTORALE (TURUL AL 2-LEA)]]</f>
        <v>3536</v>
      </c>
      <c r="S2670" s="54">
        <f>Data[[#This Row],[PERSOANE CARE AU PARTICIPAT LA VOT (TURUL 1)]]+Data[[#This Row],[PERSOANE CARE AU PARTICIPAT LA VOT  (TURUL AL 2-LEA)]]</f>
        <v>1563</v>
      </c>
      <c r="T2670" s="41">
        <f>Data[[#This Row],[TOTAL CHELTUIELI LEI]]/Data[[#This Row],[NUMĂRUL PERSOANELOR ÎNSCRISE ÎN LISTELE ELECTORALE]]</f>
        <v>5.311368778280543</v>
      </c>
      <c r="U2670" s="41">
        <f>Data[[#This Row],[TOTAL CHELTUIELI EURO]]/Data[[#This Row],[NUMĂRUL PERSOANELOR ÎNSCRISE ÎN LISTELE ELECTORALE]]</f>
        <v>1.097367570562704</v>
      </c>
      <c r="V2670" s="41">
        <f>Data[[#This Row],[TOTAL CHELTUIELI LEI]]/Data[[#This Row],[NUMĂRUL PERSOANELOR CARE AU PARTICIPAT LA VOT]]</f>
        <v>12.015994881637877</v>
      </c>
      <c r="W2670" s="41">
        <f>Data[[#This Row],[TOTAL CHELTUIELI EURO]]/Data[[#This Row],[NUMĂRUL PERSOANELOR CARE AU PARTICIPAT LA VOT]]</f>
        <v>2.4825922773574671</v>
      </c>
      <c r="X2670" s="43">
        <v>4.8400999999999996</v>
      </c>
      <c r="Y2670" s="114" t="s">
        <v>2892</v>
      </c>
      <c r="Z2670" s="44">
        <v>5</v>
      </c>
      <c r="AA2670" s="115" t="s">
        <v>3107</v>
      </c>
      <c r="AB2670" s="44">
        <v>1</v>
      </c>
      <c r="AC2670" s="45"/>
    </row>
    <row r="2671" spans="1:29" x14ac:dyDescent="0.2">
      <c r="A2671" s="37">
        <v>2670</v>
      </c>
      <c r="B2671" s="38" t="s">
        <v>645</v>
      </c>
      <c r="C2671" s="39" t="s">
        <v>722</v>
      </c>
      <c r="D2671" s="40">
        <v>44101</v>
      </c>
      <c r="E2671" s="38">
        <v>1</v>
      </c>
      <c r="F2671" s="38"/>
      <c r="G2671" s="38" t="s">
        <v>2</v>
      </c>
      <c r="H2671" s="38" t="s">
        <v>2</v>
      </c>
      <c r="I2671" s="65">
        <v>1481</v>
      </c>
      <c r="J2671" s="65">
        <v>817</v>
      </c>
      <c r="K2671" s="65">
        <v>0</v>
      </c>
      <c r="L2671" s="41">
        <f>SUM(Data[[#This Row],[CHELTUIELI DE PERSONAL LEI]:[CHELTUIELI DE CAPITAL (ACTIVE NEFINANCIARE ) LEI]])</f>
        <v>2298</v>
      </c>
      <c r="M2671" s="41">
        <f>Data[[#This Row],[TOTAL CHELTUIELI LEI]]/Data[[#This Row],[CURS VALUTAR EURO BNR 22 07 2020]]</f>
        <v>474.78357885167668</v>
      </c>
      <c r="N2671" s="49">
        <v>2370</v>
      </c>
      <c r="O2671" s="54"/>
      <c r="P2671" s="54">
        <v>1098</v>
      </c>
      <c r="Q2671" s="54"/>
      <c r="R2671" s="54">
        <f>Data[[#This Row],[PERSOANE ÎNSCRISE ÎN LISTELE ELECTORALE (TURUL 1)            ]]+Data[[#This Row],[PERSOANE ÎNSCRISE ÎN LISTELE ELECTORALE (TURUL AL 2-LEA)]]</f>
        <v>2370</v>
      </c>
      <c r="S2671" s="54">
        <f>Data[[#This Row],[PERSOANE CARE AU PARTICIPAT LA VOT (TURUL 1)]]+Data[[#This Row],[PERSOANE CARE AU PARTICIPAT LA VOT  (TURUL AL 2-LEA)]]</f>
        <v>1098</v>
      </c>
      <c r="T2671" s="41">
        <f>Data[[#This Row],[TOTAL CHELTUIELI LEI]]/Data[[#This Row],[NUMĂRUL PERSOANELOR ÎNSCRISE ÎN LISTELE ELECTORALE]]</f>
        <v>0.96962025316455691</v>
      </c>
      <c r="U2671" s="41">
        <f>Data[[#This Row],[TOTAL CHELTUIELI EURO]]/Data[[#This Row],[NUMĂRUL PERSOANELOR ÎNSCRISE ÎN LISTELE ELECTORALE]]</f>
        <v>0.20033062398804924</v>
      </c>
      <c r="V2671" s="41">
        <f>Data[[#This Row],[TOTAL CHELTUIELI LEI]]/Data[[#This Row],[NUMĂRUL PERSOANELOR CARE AU PARTICIPAT LA VOT]]</f>
        <v>2.0928961748633879</v>
      </c>
      <c r="W2671" s="41">
        <f>Data[[#This Row],[TOTAL CHELTUIELI EURO]]/Data[[#This Row],[NUMĂRUL PERSOANELOR CARE AU PARTICIPAT LA VOT]]</f>
        <v>0.432407631012456</v>
      </c>
      <c r="X2671" s="43">
        <v>4.8400999999999996</v>
      </c>
      <c r="Y2671" s="114" t="s">
        <v>2890</v>
      </c>
      <c r="Z2671" s="44">
        <v>0</v>
      </c>
      <c r="AA2671" s="115" t="s">
        <v>3105</v>
      </c>
      <c r="AB2671" s="44">
        <v>0</v>
      </c>
      <c r="AC2671" s="45"/>
    </row>
    <row r="2672" spans="1:29" x14ac:dyDescent="0.2">
      <c r="A2672" s="37">
        <v>2671</v>
      </c>
      <c r="B2672" s="38" t="s">
        <v>645</v>
      </c>
      <c r="C2672" s="39" t="s">
        <v>723</v>
      </c>
      <c r="D2672" s="40">
        <v>44101</v>
      </c>
      <c r="E2672" s="38">
        <v>1</v>
      </c>
      <c r="F2672" s="38"/>
      <c r="G2672" s="38" t="s">
        <v>2</v>
      </c>
      <c r="H2672" s="38" t="s">
        <v>2</v>
      </c>
      <c r="I2672" s="65">
        <v>900</v>
      </c>
      <c r="J2672" s="65">
        <v>2296</v>
      </c>
      <c r="K2672" s="65">
        <v>0</v>
      </c>
      <c r="L2672" s="41">
        <f>SUM(Data[[#This Row],[CHELTUIELI DE PERSONAL LEI]:[CHELTUIELI DE CAPITAL (ACTIVE NEFINANCIARE ) LEI]])</f>
        <v>3196</v>
      </c>
      <c r="M2672" s="41">
        <f>Data[[#This Row],[TOTAL CHELTUIELI LEI]]/Data[[#This Row],[CURS VALUTAR EURO BNR 22 07 2020]]</f>
        <v>660.31693560050417</v>
      </c>
      <c r="N2672" s="49">
        <v>4397</v>
      </c>
      <c r="O2672" s="54"/>
      <c r="P2672" s="54">
        <v>2914</v>
      </c>
      <c r="Q2672" s="54"/>
      <c r="R2672" s="54">
        <f>Data[[#This Row],[PERSOANE ÎNSCRISE ÎN LISTELE ELECTORALE (TURUL 1)            ]]+Data[[#This Row],[PERSOANE ÎNSCRISE ÎN LISTELE ELECTORALE (TURUL AL 2-LEA)]]</f>
        <v>4397</v>
      </c>
      <c r="S2672" s="54">
        <f>Data[[#This Row],[PERSOANE CARE AU PARTICIPAT LA VOT (TURUL 1)]]+Data[[#This Row],[PERSOANE CARE AU PARTICIPAT LA VOT  (TURUL AL 2-LEA)]]</f>
        <v>2914</v>
      </c>
      <c r="T2672" s="41">
        <f>Data[[#This Row],[TOTAL CHELTUIELI LEI]]/Data[[#This Row],[NUMĂRUL PERSOANELOR ÎNSCRISE ÎN LISTELE ELECTORALE]]</f>
        <v>0.72685922219695243</v>
      </c>
      <c r="U2672" s="41">
        <f>Data[[#This Row],[TOTAL CHELTUIELI EURO]]/Data[[#This Row],[NUMĂRUL PERSOANELOR ÎNSCRISE ÎN LISTELE ELECTORALE]]</f>
        <v>0.15017442246998047</v>
      </c>
      <c r="V2672" s="41">
        <f>Data[[#This Row],[TOTAL CHELTUIELI LEI]]/Data[[#This Row],[NUMĂRUL PERSOANELOR CARE AU PARTICIPAT LA VOT]]</f>
        <v>1.096774193548387</v>
      </c>
      <c r="W2672" s="41">
        <f>Data[[#This Row],[TOTAL CHELTUIELI EURO]]/Data[[#This Row],[NUMĂRUL PERSOANELOR CARE AU PARTICIPAT LA VOT]]</f>
        <v>0.226601556486103</v>
      </c>
      <c r="X2672" s="43">
        <v>4.8400999999999996</v>
      </c>
      <c r="Y2672" s="114" t="s">
        <v>2890</v>
      </c>
      <c r="Z2672" s="44">
        <v>0</v>
      </c>
      <c r="AA2672" s="115" t="s">
        <v>3105</v>
      </c>
      <c r="AB2672" s="44">
        <v>0</v>
      </c>
      <c r="AC2672" s="45"/>
    </row>
    <row r="2673" spans="1:29" x14ac:dyDescent="0.2">
      <c r="A2673" s="37">
        <v>2672</v>
      </c>
      <c r="B2673" s="38" t="s">
        <v>645</v>
      </c>
      <c r="C2673" s="39" t="s">
        <v>724</v>
      </c>
      <c r="D2673" s="40">
        <v>44101</v>
      </c>
      <c r="E2673" s="38">
        <v>1</v>
      </c>
      <c r="F2673" s="38"/>
      <c r="G2673" s="38" t="s">
        <v>2</v>
      </c>
      <c r="H2673" s="38" t="s">
        <v>2</v>
      </c>
      <c r="I2673" s="41">
        <v>0</v>
      </c>
      <c r="J2673" s="41">
        <v>4474</v>
      </c>
      <c r="K2673" s="41">
        <v>0</v>
      </c>
      <c r="L2673" s="41">
        <f>SUM(Data[[#This Row],[CHELTUIELI DE PERSONAL LEI]:[CHELTUIELI DE CAPITAL (ACTIVE NEFINANCIARE ) LEI]])</f>
        <v>4474</v>
      </c>
      <c r="M2673" s="41">
        <f>Data[[#This Row],[TOTAL CHELTUIELI LEI]]/Data[[#This Row],[CURS VALUTAR EURO BNR 22 07 2020]]</f>
        <v>924.36106692010503</v>
      </c>
      <c r="N2673" s="49">
        <v>4547</v>
      </c>
      <c r="O2673" s="54"/>
      <c r="P2673" s="54">
        <v>2765</v>
      </c>
      <c r="Q2673" s="54"/>
      <c r="R2673" s="54">
        <f>Data[[#This Row],[PERSOANE ÎNSCRISE ÎN LISTELE ELECTORALE (TURUL 1)            ]]+Data[[#This Row],[PERSOANE ÎNSCRISE ÎN LISTELE ELECTORALE (TURUL AL 2-LEA)]]</f>
        <v>4547</v>
      </c>
      <c r="S2673" s="54">
        <f>Data[[#This Row],[PERSOANE CARE AU PARTICIPAT LA VOT (TURUL 1)]]+Data[[#This Row],[PERSOANE CARE AU PARTICIPAT LA VOT  (TURUL AL 2-LEA)]]</f>
        <v>2765</v>
      </c>
      <c r="T2673" s="41">
        <f>Data[[#This Row],[TOTAL CHELTUIELI LEI]]/Data[[#This Row],[NUMĂRUL PERSOANELOR ÎNSCRISE ÎN LISTELE ELECTORALE]]</f>
        <v>0.98394545854409499</v>
      </c>
      <c r="U2673" s="41">
        <f>Data[[#This Row],[TOTAL CHELTUIELI EURO]]/Data[[#This Row],[NUMĂRUL PERSOANELOR ÎNSCRISE ÎN LISTELE ELECTORALE]]</f>
        <v>0.20329031601497802</v>
      </c>
      <c r="V2673" s="41">
        <f>Data[[#This Row],[TOTAL CHELTUIELI LEI]]/Data[[#This Row],[NUMĂRUL PERSOANELOR CARE AU PARTICIPAT LA VOT]]</f>
        <v>1.6180831826401447</v>
      </c>
      <c r="W2673" s="41">
        <f>Data[[#This Row],[TOTAL CHELTUIELI EURO]]/Data[[#This Row],[NUMĂRUL PERSOANELOR CARE AU PARTICIPAT LA VOT]]</f>
        <v>0.33430779997110488</v>
      </c>
      <c r="X2673" s="43">
        <v>4.8400999999999996</v>
      </c>
      <c r="Y2673" s="114" t="s">
        <v>2890</v>
      </c>
      <c r="Z2673" s="44">
        <v>0</v>
      </c>
      <c r="AA2673" s="115" t="s">
        <v>3105</v>
      </c>
      <c r="AB2673" s="44">
        <v>0</v>
      </c>
      <c r="AC2673" s="45"/>
    </row>
    <row r="2674" spans="1:29" x14ac:dyDescent="0.2">
      <c r="A2674" s="37">
        <v>2673</v>
      </c>
      <c r="B2674" s="38" t="s">
        <v>645</v>
      </c>
      <c r="C2674" s="39" t="s">
        <v>725</v>
      </c>
      <c r="D2674" s="40">
        <v>44101</v>
      </c>
      <c r="E2674" s="38">
        <v>1</v>
      </c>
      <c r="F2674" s="38"/>
      <c r="G2674" s="38" t="s">
        <v>2</v>
      </c>
      <c r="H2674" s="38" t="s">
        <v>2</v>
      </c>
      <c r="I2674" s="41">
        <v>0</v>
      </c>
      <c r="J2674" s="41">
        <v>4900</v>
      </c>
      <c r="K2674" s="41">
        <v>0</v>
      </c>
      <c r="L2674" s="41">
        <f>SUM(Data[[#This Row],[CHELTUIELI DE PERSONAL LEI]:[CHELTUIELI DE CAPITAL (ACTIVE NEFINANCIARE ) LEI]])</f>
        <v>4900</v>
      </c>
      <c r="M2674" s="41">
        <f>Data[[#This Row],[TOTAL CHELTUIELI LEI]]/Data[[#This Row],[CURS VALUTAR EURO BNR 22 07 2020]]</f>
        <v>1012.3757773599719</v>
      </c>
      <c r="N2674" s="49">
        <v>2754</v>
      </c>
      <c r="O2674" s="54"/>
      <c r="P2674" s="54">
        <v>1513</v>
      </c>
      <c r="Q2674" s="54"/>
      <c r="R2674" s="54">
        <f>Data[[#This Row],[PERSOANE ÎNSCRISE ÎN LISTELE ELECTORALE (TURUL 1)            ]]+Data[[#This Row],[PERSOANE ÎNSCRISE ÎN LISTELE ELECTORALE (TURUL AL 2-LEA)]]</f>
        <v>2754</v>
      </c>
      <c r="S2674" s="54">
        <f>Data[[#This Row],[PERSOANE CARE AU PARTICIPAT LA VOT (TURUL 1)]]+Data[[#This Row],[PERSOANE CARE AU PARTICIPAT LA VOT  (TURUL AL 2-LEA)]]</f>
        <v>1513</v>
      </c>
      <c r="T2674" s="41">
        <f>Data[[#This Row],[TOTAL CHELTUIELI LEI]]/Data[[#This Row],[NUMĂRUL PERSOANELOR ÎNSCRISE ÎN LISTELE ELECTORALE]]</f>
        <v>1.7792302106027595</v>
      </c>
      <c r="U2674" s="41">
        <f>Data[[#This Row],[TOTAL CHELTUIELI EURO]]/Data[[#This Row],[NUMĂRUL PERSOANELOR ÎNSCRISE ÎN LISTELE ELECTORALE]]</f>
        <v>0.36760195256353373</v>
      </c>
      <c r="V2674" s="41">
        <f>Data[[#This Row],[TOTAL CHELTUIELI LEI]]/Data[[#This Row],[NUMĂRUL PERSOANELOR CARE AU PARTICIPAT LA VOT]]</f>
        <v>3.2385988103106409</v>
      </c>
      <c r="W2674" s="41">
        <f>Data[[#This Row],[TOTAL CHELTUIELI EURO]]/Data[[#This Row],[NUMĂRUL PERSOANELOR CARE AU PARTICIPAT LA VOT]]</f>
        <v>0.66911816084598275</v>
      </c>
      <c r="X2674" s="43">
        <v>4.8400999999999996</v>
      </c>
      <c r="Y2674" s="114" t="s">
        <v>2894</v>
      </c>
      <c r="Z2674" s="44">
        <v>1</v>
      </c>
      <c r="AA2674" s="115" t="s">
        <v>3105</v>
      </c>
      <c r="AB2674" s="44">
        <v>0</v>
      </c>
      <c r="AC2674" s="45"/>
    </row>
    <row r="2675" spans="1:29" x14ac:dyDescent="0.2">
      <c r="A2675" s="37">
        <v>2674</v>
      </c>
      <c r="B2675" s="38" t="s">
        <v>645</v>
      </c>
      <c r="C2675" s="39" t="s">
        <v>726</v>
      </c>
      <c r="D2675" s="40">
        <v>44101</v>
      </c>
      <c r="E2675" s="38">
        <v>1</v>
      </c>
      <c r="F2675" s="38"/>
      <c r="G2675" s="38" t="s">
        <v>2</v>
      </c>
      <c r="H2675" s="38" t="s">
        <v>2</v>
      </c>
      <c r="I2675" s="67">
        <v>0</v>
      </c>
      <c r="J2675" s="67">
        <v>6240</v>
      </c>
      <c r="K2675" s="67">
        <v>9447</v>
      </c>
      <c r="L2675" s="41">
        <f>SUM(Data[[#This Row],[CHELTUIELI DE PERSONAL LEI]:[CHELTUIELI DE CAPITAL (ACTIVE NEFINANCIARE ) LEI]])</f>
        <v>15687</v>
      </c>
      <c r="M2675" s="41">
        <f>Data[[#This Row],[TOTAL CHELTUIELI LEI]]/Data[[#This Row],[CURS VALUTAR EURO BNR 22 07 2020]]</f>
        <v>3241.0487386624245</v>
      </c>
      <c r="N2675" s="49">
        <v>4736</v>
      </c>
      <c r="O2675" s="54"/>
      <c r="P2675" s="54">
        <v>2718</v>
      </c>
      <c r="Q2675" s="54"/>
      <c r="R2675" s="54">
        <f>Data[[#This Row],[PERSOANE ÎNSCRISE ÎN LISTELE ELECTORALE (TURUL 1)            ]]+Data[[#This Row],[PERSOANE ÎNSCRISE ÎN LISTELE ELECTORALE (TURUL AL 2-LEA)]]</f>
        <v>4736</v>
      </c>
      <c r="S2675" s="54">
        <f>Data[[#This Row],[PERSOANE CARE AU PARTICIPAT LA VOT (TURUL 1)]]+Data[[#This Row],[PERSOANE CARE AU PARTICIPAT LA VOT  (TURUL AL 2-LEA)]]</f>
        <v>2718</v>
      </c>
      <c r="T2675" s="41">
        <f>Data[[#This Row],[TOTAL CHELTUIELI LEI]]/Data[[#This Row],[NUMĂRUL PERSOANELOR ÎNSCRISE ÎN LISTELE ELECTORALE]]</f>
        <v>3.3122888513513513</v>
      </c>
      <c r="U2675" s="41">
        <f>Data[[#This Row],[TOTAL CHELTUIELI EURO]]/Data[[#This Row],[NUMĂRUL PERSOANELOR ÎNSCRISE ÎN LISTELE ELECTORALE]]</f>
        <v>0.68434306137297818</v>
      </c>
      <c r="V2675" s="41">
        <f>Data[[#This Row],[TOTAL CHELTUIELI LEI]]/Data[[#This Row],[NUMĂRUL PERSOANELOR CARE AU PARTICIPAT LA VOT]]</f>
        <v>5.7715231788079473</v>
      </c>
      <c r="W2675" s="41">
        <f>Data[[#This Row],[TOTAL CHELTUIELI EURO]]/Data[[#This Row],[NUMĂRUL PERSOANELOR CARE AU PARTICIPAT LA VOT]]</f>
        <v>1.1924388295299575</v>
      </c>
      <c r="X2675" s="43">
        <v>4.8400999999999996</v>
      </c>
      <c r="Y2675" s="114" t="s">
        <v>2884</v>
      </c>
      <c r="Z2675" s="44">
        <v>3</v>
      </c>
      <c r="AA2675" s="115" t="s">
        <v>3105</v>
      </c>
      <c r="AB2675" s="44">
        <v>0</v>
      </c>
      <c r="AC2675" s="45"/>
    </row>
    <row r="2676" spans="1:29" x14ac:dyDescent="0.2">
      <c r="A2676" s="37">
        <v>2675</v>
      </c>
      <c r="B2676" s="38" t="s">
        <v>645</v>
      </c>
      <c r="C2676" s="39" t="s">
        <v>727</v>
      </c>
      <c r="D2676" s="40">
        <v>44101</v>
      </c>
      <c r="E2676" s="38">
        <v>1</v>
      </c>
      <c r="F2676" s="38"/>
      <c r="G2676" s="38" t="s">
        <v>2</v>
      </c>
      <c r="H2676" s="38" t="s">
        <v>2</v>
      </c>
      <c r="I2676" s="41">
        <v>0</v>
      </c>
      <c r="J2676" s="41">
        <v>2976</v>
      </c>
      <c r="K2676" s="41">
        <v>0</v>
      </c>
      <c r="L2676" s="41">
        <f>SUM(Data[[#This Row],[CHELTUIELI DE PERSONAL LEI]:[CHELTUIELI DE CAPITAL (ACTIVE NEFINANCIARE ) LEI]])</f>
        <v>2976</v>
      </c>
      <c r="M2676" s="41">
        <f>Data[[#This Row],[TOTAL CHELTUIELI LEI]]/Data[[#This Row],[CURS VALUTAR EURO BNR 22 07 2020]]</f>
        <v>614.8633292700564</v>
      </c>
      <c r="N2676" s="49">
        <v>2493</v>
      </c>
      <c r="O2676" s="54"/>
      <c r="P2676" s="54">
        <v>1296</v>
      </c>
      <c r="Q2676" s="54"/>
      <c r="R2676" s="54">
        <f>Data[[#This Row],[PERSOANE ÎNSCRISE ÎN LISTELE ELECTORALE (TURUL 1)            ]]+Data[[#This Row],[PERSOANE ÎNSCRISE ÎN LISTELE ELECTORALE (TURUL AL 2-LEA)]]</f>
        <v>2493</v>
      </c>
      <c r="S2676" s="54">
        <f>Data[[#This Row],[PERSOANE CARE AU PARTICIPAT LA VOT (TURUL 1)]]+Data[[#This Row],[PERSOANE CARE AU PARTICIPAT LA VOT  (TURUL AL 2-LEA)]]</f>
        <v>1296</v>
      </c>
      <c r="T2676" s="41">
        <f>Data[[#This Row],[TOTAL CHELTUIELI LEI]]/Data[[#This Row],[NUMĂRUL PERSOANELOR ÎNSCRISE ÎN LISTELE ELECTORALE]]</f>
        <v>1.1937424789410349</v>
      </c>
      <c r="U2676" s="41">
        <f>Data[[#This Row],[TOTAL CHELTUIELI EURO]]/Data[[#This Row],[NUMĂRUL PERSOANELOR ÎNSCRISE ÎN LISTELE ELECTORALE]]</f>
        <v>0.24663591226235715</v>
      </c>
      <c r="V2676" s="41">
        <f>Data[[#This Row],[TOTAL CHELTUIELI LEI]]/Data[[#This Row],[NUMĂRUL PERSOANELOR CARE AU PARTICIPAT LA VOT]]</f>
        <v>2.2962962962962963</v>
      </c>
      <c r="W2676" s="41">
        <f>Data[[#This Row],[TOTAL CHELTUIELI EURO]]/Data[[#This Row],[NUMĂRUL PERSOANELOR CARE AU PARTICIPAT LA VOT]]</f>
        <v>0.47443158122689538</v>
      </c>
      <c r="X2676" s="43">
        <v>4.8400999999999996</v>
      </c>
      <c r="Y2676" s="114" t="s">
        <v>2894</v>
      </c>
      <c r="Z2676" s="44">
        <v>1</v>
      </c>
      <c r="AA2676" s="115" t="s">
        <v>3105</v>
      </c>
      <c r="AB2676" s="44">
        <v>0</v>
      </c>
      <c r="AC2676" s="45"/>
    </row>
    <row r="2677" spans="1:29" x14ac:dyDescent="0.2">
      <c r="A2677" s="37">
        <v>2676</v>
      </c>
      <c r="B2677" s="38" t="s">
        <v>645</v>
      </c>
      <c r="C2677" s="39" t="s">
        <v>728</v>
      </c>
      <c r="D2677" s="40">
        <v>44101</v>
      </c>
      <c r="E2677" s="38">
        <v>1</v>
      </c>
      <c r="F2677" s="38"/>
      <c r="G2677" s="38" t="s">
        <v>2</v>
      </c>
      <c r="H2677" s="38" t="s">
        <v>2</v>
      </c>
      <c r="I2677" s="67">
        <v>0</v>
      </c>
      <c r="J2677" s="67">
        <v>8397.93</v>
      </c>
      <c r="K2677" s="67">
        <v>0</v>
      </c>
      <c r="L2677" s="41">
        <f>SUM(Data[[#This Row],[CHELTUIELI DE PERSONAL LEI]:[CHELTUIELI DE CAPITAL (ACTIVE NEFINANCIARE ) LEI]])</f>
        <v>8397.93</v>
      </c>
      <c r="M2677" s="41">
        <f>Data[[#This Row],[TOTAL CHELTUIELI LEI]]/Data[[#This Row],[CURS VALUTAR EURO BNR 22 07 2020]]</f>
        <v>1735.0736555029857</v>
      </c>
      <c r="N2677" s="49">
        <v>3465</v>
      </c>
      <c r="O2677" s="54"/>
      <c r="P2677" s="54">
        <v>1656</v>
      </c>
      <c r="Q2677" s="54"/>
      <c r="R2677" s="54">
        <f>Data[[#This Row],[PERSOANE ÎNSCRISE ÎN LISTELE ELECTORALE (TURUL 1)            ]]+Data[[#This Row],[PERSOANE ÎNSCRISE ÎN LISTELE ELECTORALE (TURUL AL 2-LEA)]]</f>
        <v>3465</v>
      </c>
      <c r="S2677" s="54">
        <f>Data[[#This Row],[PERSOANE CARE AU PARTICIPAT LA VOT (TURUL 1)]]+Data[[#This Row],[PERSOANE CARE AU PARTICIPAT LA VOT  (TURUL AL 2-LEA)]]</f>
        <v>1656</v>
      </c>
      <c r="T2677" s="41">
        <f>Data[[#This Row],[TOTAL CHELTUIELI LEI]]/Data[[#This Row],[NUMĂRUL PERSOANELOR ÎNSCRISE ÎN LISTELE ELECTORALE]]</f>
        <v>2.4236450216450218</v>
      </c>
      <c r="U2677" s="41">
        <f>Data[[#This Row],[TOTAL CHELTUIELI EURO]]/Data[[#This Row],[NUMĂRUL PERSOANELOR ÎNSCRISE ÎN LISTELE ELECTORALE]]</f>
        <v>0.50074275772091936</v>
      </c>
      <c r="V2677" s="41">
        <f>Data[[#This Row],[TOTAL CHELTUIELI LEI]]/Data[[#This Row],[NUMĂRUL PERSOANELOR CARE AU PARTICIPAT LA VOT]]</f>
        <v>5.0712137681159426</v>
      </c>
      <c r="W2677" s="41">
        <f>Data[[#This Row],[TOTAL CHELTUIELI EURO]]/Data[[#This Row],[NUMĂRUL PERSOANELOR CARE AU PARTICIPAT LA VOT]]</f>
        <v>1.047749791970402</v>
      </c>
      <c r="X2677" s="43">
        <v>4.8400999999999996</v>
      </c>
      <c r="Y2677" s="114" t="s">
        <v>2891</v>
      </c>
      <c r="Z2677" s="44">
        <v>2</v>
      </c>
      <c r="AA2677" s="115" t="s">
        <v>3105</v>
      </c>
      <c r="AB2677" s="44">
        <v>0</v>
      </c>
      <c r="AC2677" s="45"/>
    </row>
    <row r="2678" spans="1:29" x14ac:dyDescent="0.2">
      <c r="A2678" s="37">
        <v>2677</v>
      </c>
      <c r="B2678" s="38" t="s">
        <v>645</v>
      </c>
      <c r="C2678" s="39" t="s">
        <v>729</v>
      </c>
      <c r="D2678" s="40">
        <v>44101</v>
      </c>
      <c r="E2678" s="38">
        <v>1</v>
      </c>
      <c r="F2678" s="38"/>
      <c r="G2678" s="38" t="s">
        <v>2</v>
      </c>
      <c r="H2678" s="38" t="s">
        <v>2</v>
      </c>
      <c r="I2678" s="65">
        <v>2520</v>
      </c>
      <c r="J2678" s="65">
        <v>28589.1</v>
      </c>
      <c r="K2678" s="65">
        <v>0</v>
      </c>
      <c r="L2678" s="41">
        <f>SUM(Data[[#This Row],[CHELTUIELI DE PERSONAL LEI]:[CHELTUIELI DE CAPITAL (ACTIVE NEFINANCIARE ) LEI]])</f>
        <v>31109.1</v>
      </c>
      <c r="M2678" s="41">
        <f>Data[[#This Row],[TOTAL CHELTUIELI LEI]]/Data[[#This Row],[CURS VALUTAR EURO BNR 22 07 2020]]</f>
        <v>6427.3672031569595</v>
      </c>
      <c r="N2678" s="49">
        <v>9563</v>
      </c>
      <c r="O2678" s="54"/>
      <c r="P2678" s="54">
        <v>4276</v>
      </c>
      <c r="Q2678" s="54"/>
      <c r="R2678" s="54">
        <f>Data[[#This Row],[PERSOANE ÎNSCRISE ÎN LISTELE ELECTORALE (TURUL 1)            ]]+Data[[#This Row],[PERSOANE ÎNSCRISE ÎN LISTELE ELECTORALE (TURUL AL 2-LEA)]]</f>
        <v>9563</v>
      </c>
      <c r="S2678" s="54">
        <f>Data[[#This Row],[PERSOANE CARE AU PARTICIPAT LA VOT (TURUL 1)]]+Data[[#This Row],[PERSOANE CARE AU PARTICIPAT LA VOT  (TURUL AL 2-LEA)]]</f>
        <v>4276</v>
      </c>
      <c r="T2678" s="41">
        <f>Data[[#This Row],[TOTAL CHELTUIELI LEI]]/Data[[#This Row],[NUMĂRUL PERSOANELOR ÎNSCRISE ÎN LISTELE ELECTORALE]]</f>
        <v>3.2530691205688589</v>
      </c>
      <c r="U2678" s="41">
        <f>Data[[#This Row],[TOTAL CHELTUIELI EURO]]/Data[[#This Row],[NUMĂRUL PERSOANELOR ÎNSCRISE ÎN LISTELE ELECTORALE]]</f>
        <v>0.67210783260033036</v>
      </c>
      <c r="V2678" s="41">
        <f>Data[[#This Row],[TOTAL CHELTUIELI LEI]]/Data[[#This Row],[NUMĂRUL PERSOANELOR CARE AU PARTICIPAT LA VOT]]</f>
        <v>7.2752806361085121</v>
      </c>
      <c r="W2678" s="41">
        <f>Data[[#This Row],[TOTAL CHELTUIELI EURO]]/Data[[#This Row],[NUMĂRUL PERSOANELOR CARE AU PARTICIPAT LA VOT]]</f>
        <v>1.5031260998963891</v>
      </c>
      <c r="X2678" s="43">
        <v>4.8400999999999996</v>
      </c>
      <c r="Y2678" s="114" t="s">
        <v>2884</v>
      </c>
      <c r="Z2678" s="44">
        <v>3</v>
      </c>
      <c r="AA2678" s="115" t="s">
        <v>3105</v>
      </c>
      <c r="AB2678" s="44">
        <v>0</v>
      </c>
      <c r="AC2678" s="45"/>
    </row>
    <row r="2679" spans="1:29" x14ac:dyDescent="0.2">
      <c r="A2679" s="37">
        <v>2678</v>
      </c>
      <c r="B2679" s="38" t="s">
        <v>645</v>
      </c>
      <c r="C2679" s="39" t="s">
        <v>730</v>
      </c>
      <c r="D2679" s="40">
        <v>44101</v>
      </c>
      <c r="E2679" s="38">
        <v>1</v>
      </c>
      <c r="F2679" s="38"/>
      <c r="G2679" s="38" t="s">
        <v>2</v>
      </c>
      <c r="H2679" s="38" t="s">
        <v>2</v>
      </c>
      <c r="I2679" s="65">
        <v>3418</v>
      </c>
      <c r="J2679" s="65">
        <v>60</v>
      </c>
      <c r="K2679" s="65">
        <v>0</v>
      </c>
      <c r="L2679" s="41">
        <f>SUM(Data[[#This Row],[CHELTUIELI DE PERSONAL LEI]:[CHELTUIELI DE CAPITAL (ACTIVE NEFINANCIARE ) LEI]])</f>
        <v>3478</v>
      </c>
      <c r="M2679" s="41">
        <f>Data[[#This Row],[TOTAL CHELTUIELI LEI]]/Data[[#This Row],[CURS VALUTAR EURO BNR 22 07 2020]]</f>
        <v>718.5801946240781</v>
      </c>
      <c r="N2679" s="49">
        <v>2610</v>
      </c>
      <c r="O2679" s="54"/>
      <c r="P2679" s="54">
        <v>1325</v>
      </c>
      <c r="Q2679" s="54"/>
      <c r="R2679" s="54">
        <f>Data[[#This Row],[PERSOANE ÎNSCRISE ÎN LISTELE ELECTORALE (TURUL 1)            ]]+Data[[#This Row],[PERSOANE ÎNSCRISE ÎN LISTELE ELECTORALE (TURUL AL 2-LEA)]]</f>
        <v>2610</v>
      </c>
      <c r="S2679" s="54">
        <f>Data[[#This Row],[PERSOANE CARE AU PARTICIPAT LA VOT (TURUL 1)]]+Data[[#This Row],[PERSOANE CARE AU PARTICIPAT LA VOT  (TURUL AL 2-LEA)]]</f>
        <v>1325</v>
      </c>
      <c r="T2679" s="41">
        <f>Data[[#This Row],[TOTAL CHELTUIELI LEI]]/Data[[#This Row],[NUMĂRUL PERSOANELOR ÎNSCRISE ÎN LISTELE ELECTORALE]]</f>
        <v>1.3325670498084292</v>
      </c>
      <c r="U2679" s="41">
        <f>Data[[#This Row],[TOTAL CHELTUIELI EURO]]/Data[[#This Row],[NUMĂRUL PERSOANELOR ÎNSCRISE ÎN LISTELE ELECTORALE]]</f>
        <v>0.27531808223144755</v>
      </c>
      <c r="V2679" s="41">
        <f>Data[[#This Row],[TOTAL CHELTUIELI LEI]]/Data[[#This Row],[NUMĂRUL PERSOANELOR CARE AU PARTICIPAT LA VOT]]</f>
        <v>2.6249056603773586</v>
      </c>
      <c r="W2679" s="41">
        <f>Data[[#This Row],[TOTAL CHELTUIELI EURO]]/Data[[#This Row],[NUMĂRUL PERSOANELOR CARE AU PARTICIPAT LA VOT]]</f>
        <v>0.54232467518798344</v>
      </c>
      <c r="X2679" s="43">
        <v>4.8400999999999996</v>
      </c>
      <c r="Y2679" s="114" t="s">
        <v>2894</v>
      </c>
      <c r="Z2679" s="44">
        <v>1</v>
      </c>
      <c r="AA2679" s="115" t="s">
        <v>3105</v>
      </c>
      <c r="AB2679" s="44">
        <v>0</v>
      </c>
      <c r="AC2679" s="45"/>
    </row>
    <row r="2680" spans="1:29" x14ac:dyDescent="0.2">
      <c r="A2680" s="37">
        <v>2679</v>
      </c>
      <c r="B2680" s="38" t="s">
        <v>645</v>
      </c>
      <c r="C2680" s="39" t="s">
        <v>731</v>
      </c>
      <c r="D2680" s="40">
        <v>44101</v>
      </c>
      <c r="E2680" s="38">
        <v>1</v>
      </c>
      <c r="F2680" s="38"/>
      <c r="G2680" s="38" t="s">
        <v>2</v>
      </c>
      <c r="H2680" s="38" t="s">
        <v>2</v>
      </c>
      <c r="I2680" s="65">
        <v>0</v>
      </c>
      <c r="J2680" s="65">
        <v>12206.36</v>
      </c>
      <c r="K2680" s="65">
        <v>0</v>
      </c>
      <c r="L2680" s="41">
        <f>SUM(Data[[#This Row],[CHELTUIELI DE PERSONAL LEI]:[CHELTUIELI DE CAPITAL (ACTIVE NEFINANCIARE ) LEI]])</f>
        <v>12206.36</v>
      </c>
      <c r="M2680" s="41">
        <f>Data[[#This Row],[TOTAL CHELTUIELI LEI]]/Data[[#This Row],[CURS VALUTAR EURO BNR 22 07 2020]]</f>
        <v>2521.9231007623812</v>
      </c>
      <c r="N2680" s="49">
        <v>4449</v>
      </c>
      <c r="O2680" s="54"/>
      <c r="P2680" s="54">
        <v>2456</v>
      </c>
      <c r="Q2680" s="54"/>
      <c r="R2680" s="54">
        <f>Data[[#This Row],[PERSOANE ÎNSCRISE ÎN LISTELE ELECTORALE (TURUL 1)            ]]+Data[[#This Row],[PERSOANE ÎNSCRISE ÎN LISTELE ELECTORALE (TURUL AL 2-LEA)]]</f>
        <v>4449</v>
      </c>
      <c r="S2680" s="54">
        <f>Data[[#This Row],[PERSOANE CARE AU PARTICIPAT LA VOT (TURUL 1)]]+Data[[#This Row],[PERSOANE CARE AU PARTICIPAT LA VOT  (TURUL AL 2-LEA)]]</f>
        <v>2456</v>
      </c>
      <c r="T2680" s="41">
        <f>Data[[#This Row],[TOTAL CHELTUIELI LEI]]/Data[[#This Row],[NUMĂRUL PERSOANELOR ÎNSCRISE ÎN LISTELE ELECTORALE]]</f>
        <v>2.7436187907394922</v>
      </c>
      <c r="U2680" s="41">
        <f>Data[[#This Row],[TOTAL CHELTUIELI EURO]]/Data[[#This Row],[NUMĂRUL PERSOANELOR ÎNSCRISE ÎN LISTELE ELECTORALE]]</f>
        <v>0.56685167470496323</v>
      </c>
      <c r="V2680" s="41">
        <f>Data[[#This Row],[TOTAL CHELTUIELI LEI]]/Data[[#This Row],[NUMĂRUL PERSOANELOR CARE AU PARTICIPAT LA VOT]]</f>
        <v>4.9700162866449515</v>
      </c>
      <c r="W2680" s="41">
        <f>Data[[#This Row],[TOTAL CHELTUIELI EURO]]/Data[[#This Row],[NUMĂRUL PERSOANELOR CARE AU PARTICIPAT LA VOT]]</f>
        <v>1.0268416534048783</v>
      </c>
      <c r="X2680" s="43">
        <v>4.8400999999999996</v>
      </c>
      <c r="Y2680" s="114" t="s">
        <v>2891</v>
      </c>
      <c r="Z2680" s="44">
        <v>2</v>
      </c>
      <c r="AA2680" s="115" t="s">
        <v>3105</v>
      </c>
      <c r="AB2680" s="44">
        <v>0</v>
      </c>
      <c r="AC2680" s="45"/>
    </row>
    <row r="2681" spans="1:29" x14ac:dyDescent="0.2">
      <c r="A2681" s="37">
        <v>2680</v>
      </c>
      <c r="B2681" s="38" t="s">
        <v>645</v>
      </c>
      <c r="C2681" s="39" t="s">
        <v>732</v>
      </c>
      <c r="D2681" s="40">
        <v>44101</v>
      </c>
      <c r="E2681" s="38">
        <v>1</v>
      </c>
      <c r="F2681" s="38"/>
      <c r="G2681" s="38" t="s">
        <v>2</v>
      </c>
      <c r="H2681" s="38" t="s">
        <v>2</v>
      </c>
      <c r="I2681" s="65">
        <v>7560</v>
      </c>
      <c r="J2681" s="65">
        <v>8369.73</v>
      </c>
      <c r="K2681" s="65">
        <v>0</v>
      </c>
      <c r="L2681" s="41">
        <f>SUM(Data[[#This Row],[CHELTUIELI DE PERSONAL LEI]:[CHELTUIELI DE CAPITAL (ACTIVE NEFINANCIARE ) LEI]])</f>
        <v>15929.73</v>
      </c>
      <c r="M2681" s="41">
        <f>Data[[#This Row],[TOTAL CHELTUIELI LEI]]/Data[[#This Row],[CURS VALUTAR EURO BNR 22 07 2020]]</f>
        <v>3291.1985289560134</v>
      </c>
      <c r="N2681" s="49">
        <v>6169</v>
      </c>
      <c r="O2681" s="54"/>
      <c r="P2681" s="54">
        <v>3158</v>
      </c>
      <c r="Q2681" s="54"/>
      <c r="R2681" s="54">
        <f>Data[[#This Row],[PERSOANE ÎNSCRISE ÎN LISTELE ELECTORALE (TURUL 1)            ]]+Data[[#This Row],[PERSOANE ÎNSCRISE ÎN LISTELE ELECTORALE (TURUL AL 2-LEA)]]</f>
        <v>6169</v>
      </c>
      <c r="S2681" s="54">
        <f>Data[[#This Row],[PERSOANE CARE AU PARTICIPAT LA VOT (TURUL 1)]]+Data[[#This Row],[PERSOANE CARE AU PARTICIPAT LA VOT  (TURUL AL 2-LEA)]]</f>
        <v>3158</v>
      </c>
      <c r="T2681" s="41">
        <f>Data[[#This Row],[TOTAL CHELTUIELI LEI]]/Data[[#This Row],[NUMĂRUL PERSOANELOR ÎNSCRISE ÎN LISTELE ELECTORALE]]</f>
        <v>2.5822224023342519</v>
      </c>
      <c r="U2681" s="41">
        <f>Data[[#This Row],[TOTAL CHELTUIELI EURO]]/Data[[#This Row],[NUMĂRUL PERSOANELOR ÎNSCRISE ÎN LISTELE ELECTORALE]]</f>
        <v>0.53350600242438218</v>
      </c>
      <c r="V2681" s="41">
        <f>Data[[#This Row],[TOTAL CHELTUIELI LEI]]/Data[[#This Row],[NUMĂRUL PERSOANELOR CARE AU PARTICIPAT LA VOT]]</f>
        <v>5.0442463584547177</v>
      </c>
      <c r="W2681" s="41">
        <f>Data[[#This Row],[TOTAL CHELTUIELI EURO]]/Data[[#This Row],[NUMĂRUL PERSOANELOR CARE AU PARTICIPAT LA VOT]]</f>
        <v>1.0421781282317966</v>
      </c>
      <c r="X2681" s="43">
        <v>4.8400999999999996</v>
      </c>
      <c r="Y2681" s="114" t="s">
        <v>2891</v>
      </c>
      <c r="Z2681" s="44">
        <v>2</v>
      </c>
      <c r="AA2681" s="115" t="s">
        <v>3105</v>
      </c>
      <c r="AB2681" s="44">
        <v>0</v>
      </c>
      <c r="AC2681" s="45"/>
    </row>
    <row r="2682" spans="1:29" x14ac:dyDescent="0.2">
      <c r="A2682" s="37">
        <v>2681</v>
      </c>
      <c r="B2682" s="38" t="s">
        <v>645</v>
      </c>
      <c r="C2682" s="39" t="s">
        <v>733</v>
      </c>
      <c r="D2682" s="40">
        <v>44101</v>
      </c>
      <c r="E2682" s="38">
        <v>1</v>
      </c>
      <c r="F2682" s="38"/>
      <c r="G2682" s="38" t="s">
        <v>2</v>
      </c>
      <c r="H2682" s="38" t="s">
        <v>2</v>
      </c>
      <c r="I2682" s="67">
        <v>600</v>
      </c>
      <c r="J2682" s="67">
        <v>1200</v>
      </c>
      <c r="K2682" s="67">
        <v>0</v>
      </c>
      <c r="L2682" s="41">
        <f>SUM(Data[[#This Row],[CHELTUIELI DE PERSONAL LEI]:[CHELTUIELI DE CAPITAL (ACTIVE NEFINANCIARE ) LEI]])</f>
        <v>1800</v>
      </c>
      <c r="M2682" s="41">
        <f>Data[[#This Row],[TOTAL CHELTUIELI LEI]]/Data[[#This Row],[CURS VALUTAR EURO BNR 22 07 2020]]</f>
        <v>371.89314270366316</v>
      </c>
      <c r="N2682" s="49">
        <v>1680</v>
      </c>
      <c r="O2682" s="54"/>
      <c r="P2682" s="54">
        <v>519</v>
      </c>
      <c r="Q2682" s="54"/>
      <c r="R2682" s="54">
        <f>Data[[#This Row],[PERSOANE ÎNSCRISE ÎN LISTELE ELECTORALE (TURUL 1)            ]]+Data[[#This Row],[PERSOANE ÎNSCRISE ÎN LISTELE ELECTORALE (TURUL AL 2-LEA)]]</f>
        <v>1680</v>
      </c>
      <c r="S2682" s="54">
        <f>Data[[#This Row],[PERSOANE CARE AU PARTICIPAT LA VOT (TURUL 1)]]+Data[[#This Row],[PERSOANE CARE AU PARTICIPAT LA VOT  (TURUL AL 2-LEA)]]</f>
        <v>519</v>
      </c>
      <c r="T2682" s="41">
        <f>Data[[#This Row],[TOTAL CHELTUIELI LEI]]/Data[[#This Row],[NUMĂRUL PERSOANELOR ÎNSCRISE ÎN LISTELE ELECTORALE]]</f>
        <v>1.0714285714285714</v>
      </c>
      <c r="U2682" s="41">
        <f>Data[[#This Row],[TOTAL CHELTUIELI EURO]]/Data[[#This Row],[NUMĂRUL PERSOANELOR ÎNSCRISE ÎN LISTELE ELECTORALE]]</f>
        <v>0.2213649658950376</v>
      </c>
      <c r="V2682" s="41">
        <f>Data[[#This Row],[TOTAL CHELTUIELI LEI]]/Data[[#This Row],[NUMĂRUL PERSOANELOR CARE AU PARTICIPAT LA VOT]]</f>
        <v>3.4682080924855492</v>
      </c>
      <c r="W2682" s="41">
        <f>Data[[#This Row],[TOTAL CHELTUIELI EURO]]/Data[[#This Row],[NUMĂRUL PERSOANELOR CARE AU PARTICIPAT LA VOT]]</f>
        <v>0.71655711503595987</v>
      </c>
      <c r="X2682" s="43">
        <v>4.8400999999999996</v>
      </c>
      <c r="Y2682" s="114" t="s">
        <v>2894</v>
      </c>
      <c r="Z2682" s="44">
        <v>1</v>
      </c>
      <c r="AA2682" s="115" t="s">
        <v>3105</v>
      </c>
      <c r="AB2682" s="44">
        <v>0</v>
      </c>
      <c r="AC2682" s="45"/>
    </row>
    <row r="2683" spans="1:29" x14ac:dyDescent="0.2">
      <c r="A2683" s="37">
        <v>2682</v>
      </c>
      <c r="B2683" s="38" t="s">
        <v>645</v>
      </c>
      <c r="C2683" s="39" t="s">
        <v>734</v>
      </c>
      <c r="D2683" s="40">
        <v>44101</v>
      </c>
      <c r="E2683" s="38">
        <v>1</v>
      </c>
      <c r="F2683" s="38"/>
      <c r="G2683" s="38" t="s">
        <v>2</v>
      </c>
      <c r="H2683" s="38" t="s">
        <v>2</v>
      </c>
      <c r="I2683" s="65">
        <v>4400</v>
      </c>
      <c r="J2683" s="65">
        <v>6381</v>
      </c>
      <c r="K2683" s="65">
        <v>0</v>
      </c>
      <c r="L2683" s="41">
        <f>SUM(Data[[#This Row],[CHELTUIELI DE PERSONAL LEI]:[CHELTUIELI DE CAPITAL (ACTIVE NEFINANCIARE ) LEI]])</f>
        <v>10781</v>
      </c>
      <c r="M2683" s="41">
        <f>Data[[#This Row],[TOTAL CHELTUIELI LEI]]/Data[[#This Row],[CURS VALUTAR EURO BNR 22 07 2020]]</f>
        <v>2227.4333174934404</v>
      </c>
      <c r="N2683" s="49">
        <v>4971</v>
      </c>
      <c r="O2683" s="54"/>
      <c r="P2683" s="54">
        <v>2387</v>
      </c>
      <c r="Q2683" s="54"/>
      <c r="R2683" s="54">
        <f>Data[[#This Row],[PERSOANE ÎNSCRISE ÎN LISTELE ELECTORALE (TURUL 1)            ]]+Data[[#This Row],[PERSOANE ÎNSCRISE ÎN LISTELE ELECTORALE (TURUL AL 2-LEA)]]</f>
        <v>4971</v>
      </c>
      <c r="S2683" s="54">
        <f>Data[[#This Row],[PERSOANE CARE AU PARTICIPAT LA VOT (TURUL 1)]]+Data[[#This Row],[PERSOANE CARE AU PARTICIPAT LA VOT  (TURUL AL 2-LEA)]]</f>
        <v>2387</v>
      </c>
      <c r="T2683" s="41">
        <f>Data[[#This Row],[TOTAL CHELTUIELI LEI]]/Data[[#This Row],[NUMĂRUL PERSOANELOR ÎNSCRISE ÎN LISTELE ELECTORALE]]</f>
        <v>2.1687789177227921</v>
      </c>
      <c r="U2683" s="41">
        <f>Data[[#This Row],[TOTAL CHELTUIELI EURO]]/Data[[#This Row],[NUMĂRUL PERSOANELOR ÎNSCRISE ÎN LISTELE ELECTORALE]]</f>
        <v>0.4480855597452103</v>
      </c>
      <c r="V2683" s="41">
        <f>Data[[#This Row],[TOTAL CHELTUIELI LEI]]/Data[[#This Row],[NUMĂRUL PERSOANELOR CARE AU PARTICIPAT LA VOT]]</f>
        <v>4.5165479681608716</v>
      </c>
      <c r="W2683" s="41">
        <f>Data[[#This Row],[TOTAL CHELTUIELI EURO]]/Data[[#This Row],[NUMĂRUL PERSOANELOR CARE AU PARTICIPAT LA VOT]]</f>
        <v>0.93315178780621721</v>
      </c>
      <c r="X2683" s="43">
        <v>4.8400999999999996</v>
      </c>
      <c r="Y2683" s="114" t="s">
        <v>2891</v>
      </c>
      <c r="Z2683" s="44">
        <v>2</v>
      </c>
      <c r="AA2683" s="115" t="s">
        <v>3105</v>
      </c>
      <c r="AB2683" s="44">
        <v>0</v>
      </c>
      <c r="AC2683" s="45"/>
    </row>
    <row r="2684" spans="1:29" x14ac:dyDescent="0.2">
      <c r="A2684" s="37">
        <v>2683</v>
      </c>
      <c r="B2684" s="38" t="s">
        <v>645</v>
      </c>
      <c r="C2684" s="39" t="s">
        <v>735</v>
      </c>
      <c r="D2684" s="40">
        <v>44101</v>
      </c>
      <c r="E2684" s="38">
        <v>1</v>
      </c>
      <c r="F2684" s="38"/>
      <c r="G2684" s="38" t="s">
        <v>2</v>
      </c>
      <c r="H2684" s="38" t="s">
        <v>2</v>
      </c>
      <c r="I2684" s="65">
        <v>13680</v>
      </c>
      <c r="J2684" s="65">
        <v>14322.46</v>
      </c>
      <c r="K2684" s="65">
        <v>0</v>
      </c>
      <c r="L2684" s="41">
        <f>SUM(Data[[#This Row],[CHELTUIELI DE PERSONAL LEI]:[CHELTUIELI DE CAPITAL (ACTIVE NEFINANCIARE ) LEI]])</f>
        <v>28002.46</v>
      </c>
      <c r="M2684" s="41">
        <f>Data[[#This Row],[TOTAL CHELTUIELI LEI]]/Data[[#This Row],[CURS VALUTAR EURO BNR 22 07 2020]]</f>
        <v>5785.5126960186772</v>
      </c>
      <c r="N2684" s="49">
        <v>5199</v>
      </c>
      <c r="O2684" s="54"/>
      <c r="P2684" s="54">
        <v>2385</v>
      </c>
      <c r="Q2684" s="54"/>
      <c r="R2684" s="54">
        <f>Data[[#This Row],[PERSOANE ÎNSCRISE ÎN LISTELE ELECTORALE (TURUL 1)            ]]+Data[[#This Row],[PERSOANE ÎNSCRISE ÎN LISTELE ELECTORALE (TURUL AL 2-LEA)]]</f>
        <v>5199</v>
      </c>
      <c r="S2684" s="54">
        <f>Data[[#This Row],[PERSOANE CARE AU PARTICIPAT LA VOT (TURUL 1)]]+Data[[#This Row],[PERSOANE CARE AU PARTICIPAT LA VOT  (TURUL AL 2-LEA)]]</f>
        <v>2385</v>
      </c>
      <c r="T2684" s="41">
        <f>Data[[#This Row],[TOTAL CHELTUIELI LEI]]/Data[[#This Row],[NUMĂRUL PERSOANELOR ÎNSCRISE ÎN LISTELE ELECTORALE]]</f>
        <v>5.3861242546643586</v>
      </c>
      <c r="U2684" s="41">
        <f>Data[[#This Row],[TOTAL CHELTUIELI EURO]]/Data[[#This Row],[NUMĂRUL PERSOANELOR ÎNSCRISE ÎN LISTELE ELECTORALE]]</f>
        <v>1.1128125978108632</v>
      </c>
      <c r="V2684" s="41">
        <f>Data[[#This Row],[TOTAL CHELTUIELI LEI]]/Data[[#This Row],[NUMĂRUL PERSOANELOR CARE AU PARTICIPAT LA VOT]]</f>
        <v>11.741073375262054</v>
      </c>
      <c r="W2684" s="41">
        <f>Data[[#This Row],[TOTAL CHELTUIELI EURO]]/Data[[#This Row],[NUMĂRUL PERSOANELOR CARE AU PARTICIPAT LA VOT]]</f>
        <v>2.4257914868002839</v>
      </c>
      <c r="X2684" s="43">
        <v>4.8400999999999996</v>
      </c>
      <c r="Y2684" s="114" t="s">
        <v>2892</v>
      </c>
      <c r="Z2684" s="44">
        <v>5</v>
      </c>
      <c r="AA2684" s="115" t="s">
        <v>3107</v>
      </c>
      <c r="AB2684" s="44">
        <v>1</v>
      </c>
      <c r="AC2684" s="45"/>
    </row>
    <row r="2685" spans="1:29" x14ac:dyDescent="0.2">
      <c r="A2685" s="37">
        <v>2684</v>
      </c>
      <c r="B2685" s="38" t="s">
        <v>645</v>
      </c>
      <c r="C2685" s="39" t="s">
        <v>736</v>
      </c>
      <c r="D2685" s="40">
        <v>44101</v>
      </c>
      <c r="E2685" s="38">
        <v>1</v>
      </c>
      <c r="F2685" s="38"/>
      <c r="G2685" s="38" t="s">
        <v>2</v>
      </c>
      <c r="H2685" s="38" t="s">
        <v>2</v>
      </c>
      <c r="I2685" s="65">
        <v>1080</v>
      </c>
      <c r="J2685" s="65">
        <v>3425.03</v>
      </c>
      <c r="K2685" s="65">
        <v>0</v>
      </c>
      <c r="L2685" s="41">
        <f>SUM(Data[[#This Row],[CHELTUIELI DE PERSONAL LEI]:[CHELTUIELI DE CAPITAL (ACTIVE NEFINANCIARE ) LEI]])</f>
        <v>4505.0300000000007</v>
      </c>
      <c r="M2685" s="41">
        <f>Data[[#This Row],[TOTAL CHELTUIELI LEI]]/Data[[#This Row],[CURS VALUTAR EURO BNR 22 07 2020]]</f>
        <v>930.7720914857133</v>
      </c>
      <c r="N2685" s="49">
        <v>3393</v>
      </c>
      <c r="O2685" s="54"/>
      <c r="P2685" s="54">
        <v>1681</v>
      </c>
      <c r="Q2685" s="54"/>
      <c r="R2685" s="54">
        <f>Data[[#This Row],[PERSOANE ÎNSCRISE ÎN LISTELE ELECTORALE (TURUL 1)            ]]+Data[[#This Row],[PERSOANE ÎNSCRISE ÎN LISTELE ELECTORALE (TURUL AL 2-LEA)]]</f>
        <v>3393</v>
      </c>
      <c r="S2685" s="54">
        <f>Data[[#This Row],[PERSOANE CARE AU PARTICIPAT LA VOT (TURUL 1)]]+Data[[#This Row],[PERSOANE CARE AU PARTICIPAT LA VOT  (TURUL AL 2-LEA)]]</f>
        <v>1681</v>
      </c>
      <c r="T2685" s="41">
        <f>Data[[#This Row],[TOTAL CHELTUIELI LEI]]/Data[[#This Row],[NUMĂRUL PERSOANELOR ÎNSCRISE ÎN LISTELE ELECTORALE]]</f>
        <v>1.3277424108458593</v>
      </c>
      <c r="U2685" s="41">
        <f>Data[[#This Row],[TOTAL CHELTUIELI EURO]]/Data[[#This Row],[NUMĂRUL PERSOANELOR ÎNSCRISE ÎN LISTELE ELECTORALE]]</f>
        <v>0.27432127659466943</v>
      </c>
      <c r="V2685" s="41">
        <f>Data[[#This Row],[TOTAL CHELTUIELI LEI]]/Data[[#This Row],[NUMĂRUL PERSOANELOR CARE AU PARTICIPAT LA VOT]]</f>
        <v>2.6799702558001193</v>
      </c>
      <c r="W2685" s="41">
        <f>Data[[#This Row],[TOTAL CHELTUIELI EURO]]/Data[[#This Row],[NUMĂRUL PERSOANELOR CARE AU PARTICIPAT LA VOT]]</f>
        <v>0.5537014226565814</v>
      </c>
      <c r="X2685" s="43">
        <v>4.8400999999999996</v>
      </c>
      <c r="Y2685" s="114" t="s">
        <v>2894</v>
      </c>
      <c r="Z2685" s="44">
        <v>1</v>
      </c>
      <c r="AA2685" s="115" t="s">
        <v>3105</v>
      </c>
      <c r="AB2685" s="44">
        <v>0</v>
      </c>
      <c r="AC2685" s="45"/>
    </row>
    <row r="2686" spans="1:29" x14ac:dyDescent="0.2">
      <c r="A2686" s="37">
        <v>2685</v>
      </c>
      <c r="B2686" s="38" t="s">
        <v>645</v>
      </c>
      <c r="C2686" s="39" t="s">
        <v>737</v>
      </c>
      <c r="D2686" s="40">
        <v>44101</v>
      </c>
      <c r="E2686" s="38">
        <v>1</v>
      </c>
      <c r="F2686" s="38"/>
      <c r="G2686" s="38" t="s">
        <v>2</v>
      </c>
      <c r="H2686" s="38" t="s">
        <v>2</v>
      </c>
      <c r="I2686" s="65">
        <v>0</v>
      </c>
      <c r="J2686" s="65">
        <v>4050</v>
      </c>
      <c r="K2686" s="65">
        <v>0</v>
      </c>
      <c r="L2686" s="41">
        <f>SUM(Data[[#This Row],[CHELTUIELI DE PERSONAL LEI]:[CHELTUIELI DE CAPITAL (ACTIVE NEFINANCIARE ) LEI]])</f>
        <v>4050</v>
      </c>
      <c r="M2686" s="41">
        <f>Data[[#This Row],[TOTAL CHELTUIELI LEI]]/Data[[#This Row],[CURS VALUTAR EURO BNR 22 07 2020]]</f>
        <v>836.75957108324212</v>
      </c>
      <c r="N2686" s="49">
        <v>4264</v>
      </c>
      <c r="O2686" s="54"/>
      <c r="P2686" s="54">
        <v>2065</v>
      </c>
      <c r="Q2686" s="54"/>
      <c r="R2686" s="54">
        <f>Data[[#This Row],[PERSOANE ÎNSCRISE ÎN LISTELE ELECTORALE (TURUL 1)            ]]+Data[[#This Row],[PERSOANE ÎNSCRISE ÎN LISTELE ELECTORALE (TURUL AL 2-LEA)]]</f>
        <v>4264</v>
      </c>
      <c r="S2686" s="54">
        <f>Data[[#This Row],[PERSOANE CARE AU PARTICIPAT LA VOT (TURUL 1)]]+Data[[#This Row],[PERSOANE CARE AU PARTICIPAT LA VOT  (TURUL AL 2-LEA)]]</f>
        <v>2065</v>
      </c>
      <c r="T2686" s="41">
        <f>Data[[#This Row],[TOTAL CHELTUIELI LEI]]/Data[[#This Row],[NUMĂRUL PERSOANELOR ÎNSCRISE ÎN LISTELE ELECTORALE]]</f>
        <v>0.94981238273921198</v>
      </c>
      <c r="U2686" s="41">
        <f>Data[[#This Row],[TOTAL CHELTUIELI EURO]]/Data[[#This Row],[NUMĂRUL PERSOANELOR ÎNSCRISE ÎN LISTELE ELECTORALE]]</f>
        <v>0.19623817333096671</v>
      </c>
      <c r="V2686" s="41">
        <f>Data[[#This Row],[TOTAL CHELTUIELI LEI]]/Data[[#This Row],[NUMĂRUL PERSOANELOR CARE AU PARTICIPAT LA VOT]]</f>
        <v>1.9612590799031477</v>
      </c>
      <c r="W2686" s="41">
        <f>Data[[#This Row],[TOTAL CHELTUIELI EURO]]/Data[[#This Row],[NUMĂRUL PERSOANELOR CARE AU PARTICIPAT LA VOT]]</f>
        <v>0.40521044604515355</v>
      </c>
      <c r="X2686" s="43">
        <v>4.8400999999999996</v>
      </c>
      <c r="Y2686" s="114" t="s">
        <v>2890</v>
      </c>
      <c r="Z2686" s="44">
        <v>0</v>
      </c>
      <c r="AA2686" s="115" t="s">
        <v>3105</v>
      </c>
      <c r="AB2686" s="44">
        <v>0</v>
      </c>
      <c r="AC2686" s="45"/>
    </row>
    <row r="2687" spans="1:29" x14ac:dyDescent="0.2">
      <c r="A2687" s="37">
        <v>2686</v>
      </c>
      <c r="B2687" s="38" t="s">
        <v>645</v>
      </c>
      <c r="C2687" s="39" t="s">
        <v>355</v>
      </c>
      <c r="D2687" s="40">
        <v>44101</v>
      </c>
      <c r="E2687" s="38">
        <v>1</v>
      </c>
      <c r="F2687" s="38"/>
      <c r="G2687" s="38" t="s">
        <v>2</v>
      </c>
      <c r="H2687" s="38" t="s">
        <v>2</v>
      </c>
      <c r="I2687" s="65">
        <v>1400</v>
      </c>
      <c r="J2687" s="65">
        <v>2615.2600000000002</v>
      </c>
      <c r="K2687" s="65">
        <v>0</v>
      </c>
      <c r="L2687" s="41">
        <f>SUM(Data[[#This Row],[CHELTUIELI DE PERSONAL LEI]:[CHELTUIELI DE CAPITAL (ACTIVE NEFINANCIARE ) LEI]])</f>
        <v>4015.26</v>
      </c>
      <c r="M2687" s="41">
        <f>Data[[#This Row],[TOTAL CHELTUIELI LEI]]/Data[[#This Row],[CURS VALUTAR EURO BNR 22 07 2020]]</f>
        <v>829.58203342906154</v>
      </c>
      <c r="N2687" s="49">
        <v>2755</v>
      </c>
      <c r="O2687" s="54"/>
      <c r="P2687" s="54">
        <v>1660</v>
      </c>
      <c r="Q2687" s="54"/>
      <c r="R2687" s="54">
        <f>Data[[#This Row],[PERSOANE ÎNSCRISE ÎN LISTELE ELECTORALE (TURUL 1)            ]]+Data[[#This Row],[PERSOANE ÎNSCRISE ÎN LISTELE ELECTORALE (TURUL AL 2-LEA)]]</f>
        <v>2755</v>
      </c>
      <c r="S2687" s="54">
        <f>Data[[#This Row],[PERSOANE CARE AU PARTICIPAT LA VOT (TURUL 1)]]+Data[[#This Row],[PERSOANE CARE AU PARTICIPAT LA VOT  (TURUL AL 2-LEA)]]</f>
        <v>1660</v>
      </c>
      <c r="T2687" s="41">
        <f>Data[[#This Row],[TOTAL CHELTUIELI LEI]]/Data[[#This Row],[NUMĂRUL PERSOANELOR ÎNSCRISE ÎN LISTELE ELECTORALE]]</f>
        <v>1.4574446460980037</v>
      </c>
      <c r="U2687" s="41">
        <f>Data[[#This Row],[TOTAL CHELTUIELI EURO]]/Data[[#This Row],[NUMĂRUL PERSOANELOR ÎNSCRISE ÎN LISTELE ELECTORALE]]</f>
        <v>0.30111870541889713</v>
      </c>
      <c r="V2687" s="41">
        <f>Data[[#This Row],[TOTAL CHELTUIELI LEI]]/Data[[#This Row],[NUMĂRUL PERSOANELOR CARE AU PARTICIPAT LA VOT]]</f>
        <v>2.418831325301205</v>
      </c>
      <c r="W2687" s="41">
        <f>Data[[#This Row],[TOTAL CHELTUIELI EURO]]/Data[[#This Row],[NUMĂRUL PERSOANELOR CARE AU PARTICIPAT LA VOT]]</f>
        <v>0.49974821290907323</v>
      </c>
      <c r="X2687" s="43">
        <v>4.8400999999999996</v>
      </c>
      <c r="Y2687" s="114" t="s">
        <v>2894</v>
      </c>
      <c r="Z2687" s="44">
        <v>1</v>
      </c>
      <c r="AA2687" s="115" t="s">
        <v>3105</v>
      </c>
      <c r="AB2687" s="44">
        <v>0</v>
      </c>
      <c r="AC2687" s="45"/>
    </row>
    <row r="2688" spans="1:29" x14ac:dyDescent="0.2">
      <c r="A2688" s="37">
        <v>2687</v>
      </c>
      <c r="B2688" s="38" t="s">
        <v>645</v>
      </c>
      <c r="C2688" s="39" t="s">
        <v>738</v>
      </c>
      <c r="D2688" s="40">
        <v>44101</v>
      </c>
      <c r="E2688" s="38">
        <v>1</v>
      </c>
      <c r="F2688" s="38"/>
      <c r="G2688" s="38" t="s">
        <v>2</v>
      </c>
      <c r="H2688" s="38" t="s">
        <v>2</v>
      </c>
      <c r="I2688" s="67">
        <v>0</v>
      </c>
      <c r="J2688" s="67">
        <v>13756</v>
      </c>
      <c r="K2688" s="67">
        <v>0</v>
      </c>
      <c r="L2688" s="41">
        <f>SUM(Data[[#This Row],[CHELTUIELI DE PERSONAL LEI]:[CHELTUIELI DE CAPITAL (ACTIVE NEFINANCIARE ) LEI]])</f>
        <v>13756</v>
      </c>
      <c r="M2688" s="41">
        <f>Data[[#This Row],[TOTAL CHELTUIELI LEI]]/Data[[#This Row],[CURS VALUTAR EURO BNR 22 07 2020]]</f>
        <v>2842.0900394619948</v>
      </c>
      <c r="N2688" s="49">
        <v>3765</v>
      </c>
      <c r="O2688" s="54"/>
      <c r="P2688" s="54">
        <v>2182</v>
      </c>
      <c r="Q2688" s="54"/>
      <c r="R2688" s="54">
        <f>Data[[#This Row],[PERSOANE ÎNSCRISE ÎN LISTELE ELECTORALE (TURUL 1)            ]]+Data[[#This Row],[PERSOANE ÎNSCRISE ÎN LISTELE ELECTORALE (TURUL AL 2-LEA)]]</f>
        <v>3765</v>
      </c>
      <c r="S2688" s="54">
        <f>Data[[#This Row],[PERSOANE CARE AU PARTICIPAT LA VOT (TURUL 1)]]+Data[[#This Row],[PERSOANE CARE AU PARTICIPAT LA VOT  (TURUL AL 2-LEA)]]</f>
        <v>2182</v>
      </c>
      <c r="T2688" s="41">
        <f>Data[[#This Row],[TOTAL CHELTUIELI LEI]]/Data[[#This Row],[NUMĂRUL PERSOANELOR ÎNSCRISE ÎN LISTELE ELECTORALE]]</f>
        <v>3.6536520584329351</v>
      </c>
      <c r="U2688" s="41">
        <f>Data[[#This Row],[TOTAL CHELTUIELI EURO]]/Data[[#This Row],[NUMĂRUL PERSOANELOR ÎNSCRISE ÎN LISTELE ELECTORALE]]</f>
        <v>0.75487119242018452</v>
      </c>
      <c r="V2688" s="41">
        <f>Data[[#This Row],[TOTAL CHELTUIELI LEI]]/Data[[#This Row],[NUMĂRUL PERSOANELOR CARE AU PARTICIPAT LA VOT]]</f>
        <v>6.3043079743354724</v>
      </c>
      <c r="W2688" s="41">
        <f>Data[[#This Row],[TOTAL CHELTUIELI EURO]]/Data[[#This Row],[NUMĂRUL PERSOANELOR CARE AU PARTICIPAT LA VOT]]</f>
        <v>1.3025160584152131</v>
      </c>
      <c r="X2688" s="43">
        <v>4.8400999999999996</v>
      </c>
      <c r="Y2688" s="114" t="s">
        <v>2884</v>
      </c>
      <c r="Z2688" s="44">
        <v>3</v>
      </c>
      <c r="AA2688" s="115" t="s">
        <v>3105</v>
      </c>
      <c r="AB2688" s="44">
        <v>0</v>
      </c>
      <c r="AC2688" s="45"/>
    </row>
    <row r="2689" spans="1:29" x14ac:dyDescent="0.2">
      <c r="A2689" s="37">
        <v>2688</v>
      </c>
      <c r="B2689" s="38" t="s">
        <v>645</v>
      </c>
      <c r="C2689" s="39" t="s">
        <v>739</v>
      </c>
      <c r="D2689" s="40">
        <v>44101</v>
      </c>
      <c r="E2689" s="38">
        <v>1</v>
      </c>
      <c r="F2689" s="38"/>
      <c r="G2689" s="38" t="s">
        <v>2</v>
      </c>
      <c r="H2689" s="38" t="s">
        <v>2</v>
      </c>
      <c r="I2689" s="67">
        <v>60615</v>
      </c>
      <c r="J2689" s="67">
        <v>8517.9</v>
      </c>
      <c r="K2689" s="67">
        <v>0</v>
      </c>
      <c r="L2689" s="41">
        <f>SUM(Data[[#This Row],[CHELTUIELI DE PERSONAL LEI]:[CHELTUIELI DE CAPITAL (ACTIVE NEFINANCIARE ) LEI]])</f>
        <v>69132.899999999994</v>
      </c>
      <c r="M2689" s="41">
        <f>Data[[#This Row],[TOTAL CHELTUIELI LEI]]/Data[[#This Row],[CURS VALUTAR EURO BNR 22 07 2020]]</f>
        <v>14283.361914010042</v>
      </c>
      <c r="N2689" s="49">
        <v>3036</v>
      </c>
      <c r="O2689" s="54"/>
      <c r="P2689" s="54">
        <v>2119</v>
      </c>
      <c r="Q2689" s="54"/>
      <c r="R2689" s="54">
        <f>Data[[#This Row],[PERSOANE ÎNSCRISE ÎN LISTELE ELECTORALE (TURUL 1)            ]]+Data[[#This Row],[PERSOANE ÎNSCRISE ÎN LISTELE ELECTORALE (TURUL AL 2-LEA)]]</f>
        <v>3036</v>
      </c>
      <c r="S2689" s="54">
        <f>Data[[#This Row],[PERSOANE CARE AU PARTICIPAT LA VOT (TURUL 1)]]+Data[[#This Row],[PERSOANE CARE AU PARTICIPAT LA VOT  (TURUL AL 2-LEA)]]</f>
        <v>2119</v>
      </c>
      <c r="T2689" s="41">
        <f>Data[[#This Row],[TOTAL CHELTUIELI LEI]]/Data[[#This Row],[NUMĂRUL PERSOANELOR ÎNSCRISE ÎN LISTELE ELECTORALE]]</f>
        <v>22.771047430830038</v>
      </c>
      <c r="U2689" s="41">
        <f>Data[[#This Row],[TOTAL CHELTUIELI EURO]]/Data[[#This Row],[NUMĂRUL PERSOANELOR ÎNSCRISE ÎN LISTELE ELECTORALE]]</f>
        <v>4.7046646620586436</v>
      </c>
      <c r="V2689" s="41">
        <f>Data[[#This Row],[TOTAL CHELTUIELI LEI]]/Data[[#This Row],[NUMĂRUL PERSOANELOR CARE AU PARTICIPAT LA VOT]]</f>
        <v>32.625247758376588</v>
      </c>
      <c r="W2689" s="41">
        <f>Data[[#This Row],[TOTAL CHELTUIELI EURO]]/Data[[#This Row],[NUMĂRUL PERSOANELOR CARE AU PARTICIPAT LA VOT]]</f>
        <v>6.7406144001935075</v>
      </c>
      <c r="X2689" s="43">
        <v>4.8400999999999996</v>
      </c>
      <c r="Y2689" s="114" t="s">
        <v>2900</v>
      </c>
      <c r="Z2689" s="44">
        <v>22</v>
      </c>
      <c r="AA2689" s="115" t="s">
        <v>3110</v>
      </c>
      <c r="AB2689" s="44">
        <v>4</v>
      </c>
      <c r="AC2689" s="45"/>
    </row>
    <row r="2690" spans="1:29" x14ac:dyDescent="0.2">
      <c r="A2690" s="37">
        <v>2689</v>
      </c>
      <c r="B2690" s="38" t="s">
        <v>645</v>
      </c>
      <c r="C2690" s="39" t="s">
        <v>740</v>
      </c>
      <c r="D2690" s="40">
        <v>44101</v>
      </c>
      <c r="E2690" s="38">
        <v>1</v>
      </c>
      <c r="F2690" s="38"/>
      <c r="G2690" s="38" t="s">
        <v>2</v>
      </c>
      <c r="H2690" s="38" t="s">
        <v>2</v>
      </c>
      <c r="I2690" s="41">
        <v>0</v>
      </c>
      <c r="J2690" s="41">
        <v>6224</v>
      </c>
      <c r="K2690" s="41">
        <v>0</v>
      </c>
      <c r="L2690" s="41">
        <f>SUM(Data[[#This Row],[CHELTUIELI DE PERSONAL LEI]:[CHELTUIELI DE CAPITAL (ACTIVE NEFINANCIARE ) LEI]])</f>
        <v>6224</v>
      </c>
      <c r="M2690" s="41">
        <f>Data[[#This Row],[TOTAL CHELTUIELI LEI]]/Data[[#This Row],[CURS VALUTAR EURO BNR 22 07 2020]]</f>
        <v>1285.9238445486665</v>
      </c>
      <c r="N2690" s="49">
        <v>3575</v>
      </c>
      <c r="O2690" s="54"/>
      <c r="P2690" s="54">
        <v>1860</v>
      </c>
      <c r="Q2690" s="54"/>
      <c r="R2690" s="54">
        <f>Data[[#This Row],[PERSOANE ÎNSCRISE ÎN LISTELE ELECTORALE (TURUL 1)            ]]+Data[[#This Row],[PERSOANE ÎNSCRISE ÎN LISTELE ELECTORALE (TURUL AL 2-LEA)]]</f>
        <v>3575</v>
      </c>
      <c r="S2690" s="54">
        <f>Data[[#This Row],[PERSOANE CARE AU PARTICIPAT LA VOT (TURUL 1)]]+Data[[#This Row],[PERSOANE CARE AU PARTICIPAT LA VOT  (TURUL AL 2-LEA)]]</f>
        <v>1860</v>
      </c>
      <c r="T2690" s="41">
        <f>Data[[#This Row],[TOTAL CHELTUIELI LEI]]/Data[[#This Row],[NUMĂRUL PERSOANELOR ÎNSCRISE ÎN LISTELE ELECTORALE]]</f>
        <v>1.740979020979021</v>
      </c>
      <c r="U2690" s="41">
        <f>Data[[#This Row],[TOTAL CHELTUIELI EURO]]/Data[[#This Row],[NUMĂRUL PERSOANELOR ÎNSCRISE ÎN LISTELE ELECTORALE]]</f>
        <v>0.3596989774961305</v>
      </c>
      <c r="V2690" s="41">
        <f>Data[[#This Row],[TOTAL CHELTUIELI LEI]]/Data[[#This Row],[NUMĂRUL PERSOANELOR CARE AU PARTICIPAT LA VOT]]</f>
        <v>3.3462365591397849</v>
      </c>
      <c r="W2690" s="41">
        <f>Data[[#This Row],[TOTAL CHELTUIELI EURO]]/Data[[#This Row],[NUMĂRUL PERSOANELOR CARE AU PARTICIPAT LA VOT]]</f>
        <v>0.69135690567132602</v>
      </c>
      <c r="X2690" s="43">
        <v>4.8400999999999996</v>
      </c>
      <c r="Y2690" s="114" t="s">
        <v>2894</v>
      </c>
      <c r="Z2690" s="44">
        <v>1</v>
      </c>
      <c r="AA2690" s="115" t="s">
        <v>3105</v>
      </c>
      <c r="AB2690" s="44">
        <v>0</v>
      </c>
      <c r="AC2690" s="45"/>
    </row>
    <row r="2691" spans="1:29" x14ac:dyDescent="0.2">
      <c r="A2691" s="37">
        <v>2690</v>
      </c>
      <c r="B2691" s="38" t="s">
        <v>645</v>
      </c>
      <c r="C2691" s="39" t="s">
        <v>741</v>
      </c>
      <c r="D2691" s="40">
        <v>44101</v>
      </c>
      <c r="E2691" s="38">
        <v>1</v>
      </c>
      <c r="F2691" s="38"/>
      <c r="G2691" s="38" t="s">
        <v>2</v>
      </c>
      <c r="H2691" s="38" t="s">
        <v>2</v>
      </c>
      <c r="I2691" s="41">
        <v>0</v>
      </c>
      <c r="J2691" s="41">
        <v>2961.02</v>
      </c>
      <c r="K2691" s="41">
        <v>0</v>
      </c>
      <c r="L2691" s="41">
        <f>SUM(Data[[#This Row],[CHELTUIELI DE PERSONAL LEI]:[CHELTUIELI DE CAPITAL (ACTIVE NEFINANCIARE ) LEI]])</f>
        <v>2961.02</v>
      </c>
      <c r="M2691" s="41">
        <f>Data[[#This Row],[TOTAL CHELTUIELI LEI]]/Data[[#This Row],[CURS VALUTAR EURO BNR 22 07 2020]]</f>
        <v>611.76835189355597</v>
      </c>
      <c r="N2691" s="49">
        <v>5673</v>
      </c>
      <c r="O2691" s="54"/>
      <c r="P2691" s="54">
        <v>2347</v>
      </c>
      <c r="Q2691" s="54"/>
      <c r="R2691" s="54">
        <f>Data[[#This Row],[PERSOANE ÎNSCRISE ÎN LISTELE ELECTORALE (TURUL 1)            ]]+Data[[#This Row],[PERSOANE ÎNSCRISE ÎN LISTELE ELECTORALE (TURUL AL 2-LEA)]]</f>
        <v>5673</v>
      </c>
      <c r="S2691" s="54">
        <f>Data[[#This Row],[PERSOANE CARE AU PARTICIPAT LA VOT (TURUL 1)]]+Data[[#This Row],[PERSOANE CARE AU PARTICIPAT LA VOT  (TURUL AL 2-LEA)]]</f>
        <v>2347</v>
      </c>
      <c r="T2691" s="41">
        <f>Data[[#This Row],[TOTAL CHELTUIELI LEI]]/Data[[#This Row],[NUMĂRUL PERSOANELOR ÎNSCRISE ÎN LISTELE ELECTORALE]]</f>
        <v>0.52194958575709505</v>
      </c>
      <c r="U2691" s="41">
        <f>Data[[#This Row],[TOTAL CHELTUIELI EURO]]/Data[[#This Row],[NUMĂRUL PERSOANELOR ÎNSCRISE ÎN LISTELE ELECTORALE]]</f>
        <v>0.10783859543337845</v>
      </c>
      <c r="V2691" s="41">
        <f>Data[[#This Row],[TOTAL CHELTUIELI LEI]]/Data[[#This Row],[NUMĂRUL PERSOANELOR CARE AU PARTICIPAT LA VOT]]</f>
        <v>1.2616190881976992</v>
      </c>
      <c r="W2691" s="41">
        <f>Data[[#This Row],[TOTAL CHELTUIELI EURO]]/Data[[#This Row],[NUMĂRUL PERSOANELOR CARE AU PARTICIPAT LA VOT]]</f>
        <v>0.26065971533598464</v>
      </c>
      <c r="X2691" s="43">
        <v>4.8400999999999996</v>
      </c>
      <c r="Y2691" s="114" t="s">
        <v>2890</v>
      </c>
      <c r="Z2691" s="44">
        <v>0</v>
      </c>
      <c r="AA2691" s="115" t="s">
        <v>3105</v>
      </c>
      <c r="AB2691" s="44">
        <v>0</v>
      </c>
      <c r="AC2691" s="45"/>
    </row>
    <row r="2692" spans="1:29" x14ac:dyDescent="0.2">
      <c r="A2692" s="37">
        <v>2691</v>
      </c>
      <c r="B2692" s="38" t="s">
        <v>645</v>
      </c>
      <c r="C2692" s="39" t="s">
        <v>742</v>
      </c>
      <c r="D2692" s="40">
        <v>44101</v>
      </c>
      <c r="E2692" s="38">
        <v>1</v>
      </c>
      <c r="F2692" s="38"/>
      <c r="G2692" s="38" t="s">
        <v>2</v>
      </c>
      <c r="H2692" s="38" t="s">
        <v>2</v>
      </c>
      <c r="I2692" s="65">
        <v>2500</v>
      </c>
      <c r="J2692" s="65">
        <v>923</v>
      </c>
      <c r="K2692" s="65">
        <v>0</v>
      </c>
      <c r="L2692" s="41">
        <f>SUM(Data[[#This Row],[CHELTUIELI DE PERSONAL LEI]:[CHELTUIELI DE CAPITAL (ACTIVE NEFINANCIARE ) LEI]])</f>
        <v>3423</v>
      </c>
      <c r="M2692" s="41">
        <f>Data[[#This Row],[TOTAL CHELTUIELI LEI]]/Data[[#This Row],[CURS VALUTAR EURO BNR 22 07 2020]]</f>
        <v>707.21679304146619</v>
      </c>
      <c r="N2692" s="49">
        <v>2477</v>
      </c>
      <c r="O2692" s="54"/>
      <c r="P2692" s="54">
        <v>1426</v>
      </c>
      <c r="Q2692" s="54"/>
      <c r="R2692" s="54">
        <f>Data[[#This Row],[PERSOANE ÎNSCRISE ÎN LISTELE ELECTORALE (TURUL 1)            ]]+Data[[#This Row],[PERSOANE ÎNSCRISE ÎN LISTELE ELECTORALE (TURUL AL 2-LEA)]]</f>
        <v>2477</v>
      </c>
      <c r="S2692" s="54">
        <f>Data[[#This Row],[PERSOANE CARE AU PARTICIPAT LA VOT (TURUL 1)]]+Data[[#This Row],[PERSOANE CARE AU PARTICIPAT LA VOT  (TURUL AL 2-LEA)]]</f>
        <v>1426</v>
      </c>
      <c r="T2692" s="41">
        <f>Data[[#This Row],[TOTAL CHELTUIELI LEI]]/Data[[#This Row],[NUMĂRUL PERSOANELOR ÎNSCRISE ÎN LISTELE ELECTORALE]]</f>
        <v>1.3819136051675414</v>
      </c>
      <c r="U2692" s="41">
        <f>Data[[#This Row],[TOTAL CHELTUIELI EURO]]/Data[[#This Row],[NUMĂRUL PERSOANELOR ÎNSCRISE ÎN LISTELE ELECTORALE]]</f>
        <v>0.28551344087261454</v>
      </c>
      <c r="V2692" s="41">
        <f>Data[[#This Row],[TOTAL CHELTUIELI LEI]]/Data[[#This Row],[NUMĂRUL PERSOANELOR CARE AU PARTICIPAT LA VOT]]</f>
        <v>2.4004207573632539</v>
      </c>
      <c r="W2692" s="41">
        <f>Data[[#This Row],[TOTAL CHELTUIELI EURO]]/Data[[#This Row],[NUMĂRUL PERSOANELOR CARE AU PARTICIPAT LA VOT]]</f>
        <v>0.49594445514829327</v>
      </c>
      <c r="X2692" s="43">
        <v>4.8400999999999996</v>
      </c>
      <c r="Y2692" s="114" t="s">
        <v>2894</v>
      </c>
      <c r="Z2692" s="44">
        <v>1</v>
      </c>
      <c r="AA2692" s="115" t="s">
        <v>3105</v>
      </c>
      <c r="AB2692" s="44">
        <v>0</v>
      </c>
      <c r="AC2692" s="45"/>
    </row>
    <row r="2693" spans="1:29" x14ac:dyDescent="0.2">
      <c r="A2693" s="37">
        <v>2692</v>
      </c>
      <c r="B2693" s="38" t="s">
        <v>645</v>
      </c>
      <c r="C2693" s="39" t="s">
        <v>743</v>
      </c>
      <c r="D2693" s="40">
        <v>44101</v>
      </c>
      <c r="E2693" s="38">
        <v>1</v>
      </c>
      <c r="F2693" s="38"/>
      <c r="G2693" s="38" t="s">
        <v>2</v>
      </c>
      <c r="H2693" s="38" t="s">
        <v>2</v>
      </c>
      <c r="I2693" s="41">
        <v>3000</v>
      </c>
      <c r="J2693" s="41">
        <v>6759</v>
      </c>
      <c r="K2693" s="41">
        <v>0</v>
      </c>
      <c r="L2693" s="41">
        <f>SUM(Data[[#This Row],[CHELTUIELI DE PERSONAL LEI]:[CHELTUIELI DE CAPITAL (ACTIVE NEFINANCIARE ) LEI]])</f>
        <v>9759</v>
      </c>
      <c r="M2693" s="41">
        <f>Data[[#This Row],[TOTAL CHELTUIELI LEI]]/Data[[#This Row],[CURS VALUTAR EURO BNR 22 07 2020]]</f>
        <v>2016.2806553583605</v>
      </c>
      <c r="N2693" s="49">
        <v>4846</v>
      </c>
      <c r="O2693" s="54"/>
      <c r="P2693" s="54">
        <v>1860</v>
      </c>
      <c r="Q2693" s="54"/>
      <c r="R2693" s="54">
        <f>Data[[#This Row],[PERSOANE ÎNSCRISE ÎN LISTELE ELECTORALE (TURUL 1)            ]]+Data[[#This Row],[PERSOANE ÎNSCRISE ÎN LISTELE ELECTORALE (TURUL AL 2-LEA)]]</f>
        <v>4846</v>
      </c>
      <c r="S2693" s="54">
        <f>Data[[#This Row],[PERSOANE CARE AU PARTICIPAT LA VOT (TURUL 1)]]+Data[[#This Row],[PERSOANE CARE AU PARTICIPAT LA VOT  (TURUL AL 2-LEA)]]</f>
        <v>1860</v>
      </c>
      <c r="T2693" s="41">
        <f>Data[[#This Row],[TOTAL CHELTUIELI LEI]]/Data[[#This Row],[NUMĂRUL PERSOANELOR ÎNSCRISE ÎN LISTELE ELECTORALE]]</f>
        <v>2.0138258357408172</v>
      </c>
      <c r="U2693" s="41">
        <f>Data[[#This Row],[TOTAL CHELTUIELI EURO]]/Data[[#This Row],[NUMĂRUL PERSOANELOR ÎNSCRISE ÎN LISTELE ELECTORALE]]</f>
        <v>0.41607112161749082</v>
      </c>
      <c r="V2693" s="41">
        <f>Data[[#This Row],[TOTAL CHELTUIELI LEI]]/Data[[#This Row],[NUMĂRUL PERSOANELOR CARE AU PARTICIPAT LA VOT]]</f>
        <v>5.2467741935483874</v>
      </c>
      <c r="W2693" s="41">
        <f>Data[[#This Row],[TOTAL CHELTUIELI EURO]]/Data[[#This Row],[NUMĂRUL PERSOANELOR CARE AU PARTICIPAT LA VOT]]</f>
        <v>1.0840218577195486</v>
      </c>
      <c r="X2693" s="43">
        <v>4.8400999999999996</v>
      </c>
      <c r="Y2693" s="114" t="s">
        <v>2891</v>
      </c>
      <c r="Z2693" s="44">
        <v>2</v>
      </c>
      <c r="AA2693" s="115" t="s">
        <v>3105</v>
      </c>
      <c r="AB2693" s="44">
        <v>0</v>
      </c>
      <c r="AC2693" s="45"/>
    </row>
    <row r="2694" spans="1:29" x14ac:dyDescent="0.2">
      <c r="A2694" s="37">
        <v>2693</v>
      </c>
      <c r="B2694" s="38" t="s">
        <v>744</v>
      </c>
      <c r="C2694" s="39" t="s">
        <v>745</v>
      </c>
      <c r="D2694" s="40">
        <v>44101</v>
      </c>
      <c r="E2694" s="38">
        <v>1</v>
      </c>
      <c r="F2694" s="38"/>
      <c r="G2694" s="38" t="s">
        <v>2</v>
      </c>
      <c r="H2694" s="38" t="s">
        <v>2</v>
      </c>
      <c r="I2694" s="39">
        <v>22500</v>
      </c>
      <c r="J2694" s="39">
        <v>87285.52</v>
      </c>
      <c r="K2694" s="39">
        <v>13666.45</v>
      </c>
      <c r="L2694" s="41">
        <f>SUM(Data[[#This Row],[CHELTUIELI DE PERSONAL LEI]:[CHELTUIELI DE CAPITAL (ACTIVE NEFINANCIARE ) LEI]])</f>
        <v>123451.97</v>
      </c>
      <c r="M2694" s="41">
        <f>Data[[#This Row],[TOTAL CHELTUIELI LEI]]/Data[[#This Row],[CURS VALUTAR EURO BNR 22 07 2020]]</f>
        <v>25506.078386810193</v>
      </c>
      <c r="N2694" s="49">
        <v>94385</v>
      </c>
      <c r="O2694" s="54"/>
      <c r="P2694" s="54">
        <v>30719</v>
      </c>
      <c r="Q2694" s="54"/>
      <c r="R2694" s="54">
        <f>Data[[#This Row],[PERSOANE ÎNSCRISE ÎN LISTELE ELECTORALE (TURUL 1)            ]]+Data[[#This Row],[PERSOANE ÎNSCRISE ÎN LISTELE ELECTORALE (TURUL AL 2-LEA)]]</f>
        <v>94385</v>
      </c>
      <c r="S2694" s="54">
        <f>Data[[#This Row],[PERSOANE CARE AU PARTICIPAT LA VOT (TURUL 1)]]+Data[[#This Row],[PERSOANE CARE AU PARTICIPAT LA VOT  (TURUL AL 2-LEA)]]</f>
        <v>30719</v>
      </c>
      <c r="T2694" s="41">
        <f>Data[[#This Row],[TOTAL CHELTUIELI LEI]]/Data[[#This Row],[NUMĂRUL PERSOANELOR ÎNSCRISE ÎN LISTELE ELECTORALE]]</f>
        <v>1.307961752397097</v>
      </c>
      <c r="U2694" s="41">
        <f>Data[[#This Row],[TOTAL CHELTUIELI EURO]]/Data[[#This Row],[NUMĂRUL PERSOANELOR ÎNSCRISE ÎN LISTELE ELECTORALE]]</f>
        <v>0.27023444813063724</v>
      </c>
      <c r="V2694" s="41">
        <f>Data[[#This Row],[TOTAL CHELTUIELI LEI]]/Data[[#This Row],[NUMĂRUL PERSOANELOR CARE AU PARTICIPAT LA VOT]]</f>
        <v>4.0187496337771416</v>
      </c>
      <c r="W2694" s="41">
        <f>Data[[#This Row],[TOTAL CHELTUIELI EURO]]/Data[[#This Row],[NUMĂRUL PERSOANELOR CARE AU PARTICIPAT LA VOT]]</f>
        <v>0.83030301724698696</v>
      </c>
      <c r="X2694" s="43">
        <v>4.8400999999999996</v>
      </c>
      <c r="Y2694" s="114" t="s">
        <v>2894</v>
      </c>
      <c r="Z2694" s="44">
        <v>1</v>
      </c>
      <c r="AA2694" s="115" t="s">
        <v>3105</v>
      </c>
      <c r="AB2694" s="44">
        <v>0</v>
      </c>
      <c r="AC2694" s="45"/>
    </row>
    <row r="2695" spans="1:29" x14ac:dyDescent="0.2">
      <c r="A2695" s="37">
        <v>2694</v>
      </c>
      <c r="B2695" s="38" t="s">
        <v>744</v>
      </c>
      <c r="C2695" s="39" t="s">
        <v>746</v>
      </c>
      <c r="D2695" s="40">
        <v>44101</v>
      </c>
      <c r="E2695" s="38">
        <v>1</v>
      </c>
      <c r="F2695" s="38"/>
      <c r="G2695" s="38" t="s">
        <v>2</v>
      </c>
      <c r="H2695" s="38" t="s">
        <v>2</v>
      </c>
      <c r="I2695" s="39">
        <v>34000</v>
      </c>
      <c r="J2695" s="39">
        <v>52956.15</v>
      </c>
      <c r="K2695" s="39">
        <v>0</v>
      </c>
      <c r="L2695" s="41">
        <f>SUM(Data[[#This Row],[CHELTUIELI DE PERSONAL LEI]:[CHELTUIELI DE CAPITAL (ACTIVE NEFINANCIARE ) LEI]])</f>
        <v>86956.15</v>
      </c>
      <c r="M2695" s="41">
        <f>Data[[#This Row],[TOTAL CHELTUIELI LEI]]/Data[[#This Row],[CURS VALUTAR EURO BNR 22 07 2020]]</f>
        <v>17965.775500506188</v>
      </c>
      <c r="N2695" s="49">
        <v>57741</v>
      </c>
      <c r="O2695" s="54"/>
      <c r="P2695" s="54">
        <v>17776</v>
      </c>
      <c r="Q2695" s="54"/>
      <c r="R2695" s="54">
        <f>Data[[#This Row],[PERSOANE ÎNSCRISE ÎN LISTELE ELECTORALE (TURUL 1)            ]]+Data[[#This Row],[PERSOANE ÎNSCRISE ÎN LISTELE ELECTORALE (TURUL AL 2-LEA)]]</f>
        <v>57741</v>
      </c>
      <c r="S2695" s="54">
        <f>Data[[#This Row],[PERSOANE CARE AU PARTICIPAT LA VOT (TURUL 1)]]+Data[[#This Row],[PERSOANE CARE AU PARTICIPAT LA VOT  (TURUL AL 2-LEA)]]</f>
        <v>17776</v>
      </c>
      <c r="T2695" s="41">
        <f>Data[[#This Row],[TOTAL CHELTUIELI LEI]]/Data[[#This Row],[NUMĂRUL PERSOANELOR ÎNSCRISE ÎN LISTELE ELECTORALE]]</f>
        <v>1.5059688955854591</v>
      </c>
      <c r="U2695" s="41">
        <f>Data[[#This Row],[TOTAL CHELTUIELI EURO]]/Data[[#This Row],[NUMĂRUL PERSOANELOR ÎNSCRISE ÎN LISTELE ELECTORALE]]</f>
        <v>0.31114416966291175</v>
      </c>
      <c r="V2695" s="41">
        <f>Data[[#This Row],[TOTAL CHELTUIELI LEI]]/Data[[#This Row],[NUMĂRUL PERSOANELOR CARE AU PARTICIPAT LA VOT]]</f>
        <v>4.891772614761476</v>
      </c>
      <c r="W2695" s="41">
        <f>Data[[#This Row],[TOTAL CHELTUIELI EURO]]/Data[[#This Row],[NUMĂRUL PERSOANELOR CARE AU PARTICIPAT LA VOT]]</f>
        <v>1.0106759394974227</v>
      </c>
      <c r="X2695" s="43">
        <v>4.8400999999999996</v>
      </c>
      <c r="Y2695" s="114" t="s">
        <v>2894</v>
      </c>
      <c r="Z2695" s="44">
        <v>1</v>
      </c>
      <c r="AA2695" s="115" t="s">
        <v>3105</v>
      </c>
      <c r="AB2695" s="44">
        <v>0</v>
      </c>
      <c r="AC2695" s="45"/>
    </row>
    <row r="2696" spans="1:29" x14ac:dyDescent="0.2">
      <c r="A2696" s="37">
        <v>2695</v>
      </c>
      <c r="B2696" s="38" t="s">
        <v>744</v>
      </c>
      <c r="C2696" s="39" t="s">
        <v>2822</v>
      </c>
      <c r="D2696" s="40">
        <v>44101</v>
      </c>
      <c r="E2696" s="38">
        <v>1</v>
      </c>
      <c r="F2696" s="38"/>
      <c r="G2696" s="38" t="s">
        <v>2</v>
      </c>
      <c r="H2696" s="38" t="s">
        <v>2</v>
      </c>
      <c r="I2696" s="39">
        <v>4100</v>
      </c>
      <c r="J2696" s="39">
        <v>10480</v>
      </c>
      <c r="K2696" s="39">
        <v>0</v>
      </c>
      <c r="L2696" s="41">
        <f>SUM(Data[[#This Row],[CHELTUIELI DE PERSONAL LEI]:[CHELTUIELI DE CAPITAL (ACTIVE NEFINANCIARE ) LEI]])</f>
        <v>14580</v>
      </c>
      <c r="M2696" s="41">
        <f>Data[[#This Row],[TOTAL CHELTUIELI LEI]]/Data[[#This Row],[CURS VALUTAR EURO BNR 22 07 2020]]</f>
        <v>3012.3344558996719</v>
      </c>
      <c r="N2696" s="49">
        <v>6983</v>
      </c>
      <c r="O2696" s="54"/>
      <c r="P2696" s="54">
        <v>3024</v>
      </c>
      <c r="Q2696" s="54"/>
      <c r="R2696" s="54">
        <f>Data[[#This Row],[PERSOANE ÎNSCRISE ÎN LISTELE ELECTORALE (TURUL 1)            ]]+Data[[#This Row],[PERSOANE ÎNSCRISE ÎN LISTELE ELECTORALE (TURUL AL 2-LEA)]]</f>
        <v>6983</v>
      </c>
      <c r="S2696" s="54">
        <f>Data[[#This Row],[PERSOANE CARE AU PARTICIPAT LA VOT (TURUL 1)]]+Data[[#This Row],[PERSOANE CARE AU PARTICIPAT LA VOT  (TURUL AL 2-LEA)]]</f>
        <v>3024</v>
      </c>
      <c r="T2696" s="41">
        <f>Data[[#This Row],[TOTAL CHELTUIELI LEI]]/Data[[#This Row],[NUMĂRUL PERSOANELOR ÎNSCRISE ÎN LISTELE ELECTORALE]]</f>
        <v>2.0879278247171702</v>
      </c>
      <c r="U2696" s="41">
        <f>Data[[#This Row],[TOTAL CHELTUIELI EURO]]/Data[[#This Row],[NUMĂRUL PERSOANELOR ÎNSCRISE ÎN LISTELE ELECTORALE]]</f>
        <v>0.43138113359582869</v>
      </c>
      <c r="V2696" s="41">
        <f>Data[[#This Row],[TOTAL CHELTUIELI LEI]]/Data[[#This Row],[NUMĂRUL PERSOANELOR CARE AU PARTICIPAT LA VOT]]</f>
        <v>4.8214285714285712</v>
      </c>
      <c r="W2696" s="41">
        <f>Data[[#This Row],[TOTAL CHELTUIELI EURO]]/Data[[#This Row],[NUMĂRUL PERSOANELOR CARE AU PARTICIPAT LA VOT]]</f>
        <v>0.99614234652766931</v>
      </c>
      <c r="X2696" s="43">
        <v>4.8400999999999996</v>
      </c>
      <c r="Y2696" s="114" t="s">
        <v>2891</v>
      </c>
      <c r="Z2696" s="44">
        <v>2</v>
      </c>
      <c r="AA2696" s="115" t="s">
        <v>3105</v>
      </c>
      <c r="AB2696" s="44">
        <v>0</v>
      </c>
      <c r="AC2696" s="45"/>
    </row>
    <row r="2697" spans="1:29" x14ac:dyDescent="0.2">
      <c r="A2697" s="37">
        <v>2696</v>
      </c>
      <c r="B2697" s="38" t="s">
        <v>744</v>
      </c>
      <c r="C2697" s="39" t="s">
        <v>2823</v>
      </c>
      <c r="D2697" s="40">
        <v>44101</v>
      </c>
      <c r="E2697" s="38">
        <v>1</v>
      </c>
      <c r="F2697" s="38"/>
      <c r="G2697" s="38" t="s">
        <v>2</v>
      </c>
      <c r="H2697" s="38" t="s">
        <v>2</v>
      </c>
      <c r="I2697" s="39">
        <v>3600</v>
      </c>
      <c r="J2697" s="39">
        <v>10020</v>
      </c>
      <c r="K2697" s="39">
        <v>0</v>
      </c>
      <c r="L2697" s="41">
        <f>SUM(Data[[#This Row],[CHELTUIELI DE PERSONAL LEI]:[CHELTUIELI DE CAPITAL (ACTIVE NEFINANCIARE ) LEI]])</f>
        <v>13620</v>
      </c>
      <c r="M2697" s="41">
        <f>Data[[#This Row],[TOTAL CHELTUIELI LEI]]/Data[[#This Row],[CURS VALUTAR EURO BNR 22 07 2020]]</f>
        <v>2813.9914464577182</v>
      </c>
      <c r="N2697" s="49">
        <v>8338</v>
      </c>
      <c r="O2697" s="54"/>
      <c r="P2697" s="54">
        <v>4185</v>
      </c>
      <c r="Q2697" s="54"/>
      <c r="R2697" s="54">
        <f>Data[[#This Row],[PERSOANE ÎNSCRISE ÎN LISTELE ELECTORALE (TURUL 1)            ]]+Data[[#This Row],[PERSOANE ÎNSCRISE ÎN LISTELE ELECTORALE (TURUL AL 2-LEA)]]</f>
        <v>8338</v>
      </c>
      <c r="S2697" s="54">
        <f>Data[[#This Row],[PERSOANE CARE AU PARTICIPAT LA VOT (TURUL 1)]]+Data[[#This Row],[PERSOANE CARE AU PARTICIPAT LA VOT  (TURUL AL 2-LEA)]]</f>
        <v>4185</v>
      </c>
      <c r="T2697" s="41">
        <f>Data[[#This Row],[TOTAL CHELTUIELI LEI]]/Data[[#This Row],[NUMĂRUL PERSOANELOR ÎNSCRISE ÎN LISTELE ELECTORALE]]</f>
        <v>1.6334852482609739</v>
      </c>
      <c r="U2697" s="41">
        <f>Data[[#This Row],[TOTAL CHELTUIELI EURO]]/Data[[#This Row],[NUMĂRUL PERSOANELOR ÎNSCRISE ÎN LISTELE ELECTORALE]]</f>
        <v>0.33748997918658169</v>
      </c>
      <c r="V2697" s="41">
        <f>Data[[#This Row],[TOTAL CHELTUIELI LEI]]/Data[[#This Row],[NUMĂRUL PERSOANELOR CARE AU PARTICIPAT LA VOT]]</f>
        <v>3.2544802867383513</v>
      </c>
      <c r="W2697" s="41">
        <f>Data[[#This Row],[TOTAL CHELTUIELI EURO]]/Data[[#This Row],[NUMĂRUL PERSOANELOR CARE AU PARTICIPAT LA VOT]]</f>
        <v>0.67239938983458025</v>
      </c>
      <c r="X2697" s="43">
        <v>4.8400999999999996</v>
      </c>
      <c r="Y2697" s="114" t="s">
        <v>2894</v>
      </c>
      <c r="Z2697" s="44">
        <v>1</v>
      </c>
      <c r="AA2697" s="115" t="s">
        <v>3105</v>
      </c>
      <c r="AB2697" s="44">
        <v>0</v>
      </c>
      <c r="AC2697" s="45"/>
    </row>
    <row r="2698" spans="1:29" x14ac:dyDescent="0.2">
      <c r="A2698" s="37">
        <v>2697</v>
      </c>
      <c r="B2698" s="38" t="s">
        <v>744</v>
      </c>
      <c r="C2698" s="39" t="s">
        <v>2824</v>
      </c>
      <c r="D2698" s="40">
        <v>44101</v>
      </c>
      <c r="E2698" s="38">
        <v>1</v>
      </c>
      <c r="F2698" s="38"/>
      <c r="G2698" s="38" t="s">
        <v>2</v>
      </c>
      <c r="H2698" s="38" t="s">
        <v>2</v>
      </c>
      <c r="I2698" s="39">
        <v>0</v>
      </c>
      <c r="J2698" s="39">
        <v>116810</v>
      </c>
      <c r="K2698" s="39">
        <v>0</v>
      </c>
      <c r="L2698" s="41">
        <f>SUM(Data[[#This Row],[CHELTUIELI DE PERSONAL LEI]:[CHELTUIELI DE CAPITAL (ACTIVE NEFINANCIARE ) LEI]])</f>
        <v>116810</v>
      </c>
      <c r="M2698" s="41">
        <f>Data[[#This Row],[TOTAL CHELTUIELI LEI]]/Data[[#This Row],[CURS VALUTAR EURO BNR 22 07 2020]]</f>
        <v>24133.798888452719</v>
      </c>
      <c r="N2698" s="49">
        <v>18586</v>
      </c>
      <c r="O2698" s="54"/>
      <c r="P2698" s="54">
        <v>7753</v>
      </c>
      <c r="Q2698" s="54"/>
      <c r="R2698" s="54">
        <f>Data[[#This Row],[PERSOANE ÎNSCRISE ÎN LISTELE ELECTORALE (TURUL 1)            ]]+Data[[#This Row],[PERSOANE ÎNSCRISE ÎN LISTELE ELECTORALE (TURUL AL 2-LEA)]]</f>
        <v>18586</v>
      </c>
      <c r="S2698" s="54">
        <f>Data[[#This Row],[PERSOANE CARE AU PARTICIPAT LA VOT (TURUL 1)]]+Data[[#This Row],[PERSOANE CARE AU PARTICIPAT LA VOT  (TURUL AL 2-LEA)]]</f>
        <v>7753</v>
      </c>
      <c r="T2698" s="41">
        <f>Data[[#This Row],[TOTAL CHELTUIELI LEI]]/Data[[#This Row],[NUMĂRUL PERSOANELOR ÎNSCRISE ÎN LISTELE ELECTORALE]]</f>
        <v>6.2848380501452707</v>
      </c>
      <c r="U2698" s="41">
        <f>Data[[#This Row],[TOTAL CHELTUIELI EURO]]/Data[[#This Row],[NUMĂRUL PERSOANELOR ÎNSCRISE ÎN LISTELE ELECTORALE]]</f>
        <v>1.2984934299178263</v>
      </c>
      <c r="V2698" s="41">
        <f>Data[[#This Row],[TOTAL CHELTUIELI LEI]]/Data[[#This Row],[NUMĂRUL PERSOANELOR CARE AU PARTICIPAT LA VOT]]</f>
        <v>15.066425899651747</v>
      </c>
      <c r="W2698" s="41">
        <f>Data[[#This Row],[TOTAL CHELTUIELI EURO]]/Data[[#This Row],[NUMĂRUL PERSOANELOR CARE AU PARTICIPAT LA VOT]]</f>
        <v>3.1128335984074189</v>
      </c>
      <c r="X2698" s="43">
        <v>4.8400999999999996</v>
      </c>
      <c r="Y2698" s="114" t="s">
        <v>2889</v>
      </c>
      <c r="Z2698" s="44">
        <v>6</v>
      </c>
      <c r="AA2698" s="115" t="s">
        <v>3107</v>
      </c>
      <c r="AB2698" s="44">
        <v>1</v>
      </c>
      <c r="AC2698" s="45"/>
    </row>
    <row r="2699" spans="1:29" x14ac:dyDescent="0.2">
      <c r="A2699" s="37">
        <v>2698</v>
      </c>
      <c r="B2699" s="38" t="s">
        <v>744</v>
      </c>
      <c r="C2699" s="39" t="s">
        <v>747</v>
      </c>
      <c r="D2699" s="40">
        <v>44101</v>
      </c>
      <c r="E2699" s="38">
        <v>1</v>
      </c>
      <c r="F2699" s="38"/>
      <c r="G2699" s="38" t="s">
        <v>2</v>
      </c>
      <c r="H2699" s="38" t="s">
        <v>2</v>
      </c>
      <c r="I2699" s="39">
        <v>6000</v>
      </c>
      <c r="J2699" s="39">
        <v>10978</v>
      </c>
      <c r="K2699" s="39">
        <v>0</v>
      </c>
      <c r="L2699" s="41">
        <f>SUM(Data[[#This Row],[CHELTUIELI DE PERSONAL LEI]:[CHELTUIELI DE CAPITAL (ACTIVE NEFINANCIARE ) LEI]])</f>
        <v>16978</v>
      </c>
      <c r="M2699" s="41">
        <f>Data[[#This Row],[TOTAL CHELTUIELI LEI]]/Data[[#This Row],[CURS VALUTAR EURO BNR 22 07 2020]]</f>
        <v>3507.7787649015518</v>
      </c>
      <c r="N2699" s="49">
        <v>3560</v>
      </c>
      <c r="O2699" s="54"/>
      <c r="P2699" s="54">
        <v>1961</v>
      </c>
      <c r="Q2699" s="54"/>
      <c r="R2699" s="54">
        <f>Data[[#This Row],[PERSOANE ÎNSCRISE ÎN LISTELE ELECTORALE (TURUL 1)            ]]+Data[[#This Row],[PERSOANE ÎNSCRISE ÎN LISTELE ELECTORALE (TURUL AL 2-LEA)]]</f>
        <v>3560</v>
      </c>
      <c r="S2699" s="54">
        <f>Data[[#This Row],[PERSOANE CARE AU PARTICIPAT LA VOT (TURUL 1)]]+Data[[#This Row],[PERSOANE CARE AU PARTICIPAT LA VOT  (TURUL AL 2-LEA)]]</f>
        <v>1961</v>
      </c>
      <c r="T2699" s="41">
        <f>Data[[#This Row],[TOTAL CHELTUIELI LEI]]/Data[[#This Row],[NUMĂRUL PERSOANELOR ÎNSCRISE ÎN LISTELE ELECTORALE]]</f>
        <v>4.7691011235955054</v>
      </c>
      <c r="U2699" s="41">
        <f>Data[[#This Row],[TOTAL CHELTUIELI EURO]]/Data[[#This Row],[NUMĂRUL PERSOANELOR ÎNSCRISE ÎN LISTELE ELECTORALE]]</f>
        <v>0.98533111373639093</v>
      </c>
      <c r="V2699" s="41">
        <f>Data[[#This Row],[TOTAL CHELTUIELI LEI]]/Data[[#This Row],[NUMĂRUL PERSOANELOR CARE AU PARTICIPAT LA VOT]]</f>
        <v>8.6578276389597146</v>
      </c>
      <c r="W2699" s="41">
        <f>Data[[#This Row],[TOTAL CHELTUIELI EURO]]/Data[[#This Row],[NUMĂRUL PERSOANELOR CARE AU PARTICIPAT LA VOT]]</f>
        <v>1.7887704053552023</v>
      </c>
      <c r="X2699" s="43">
        <v>4.8400999999999996</v>
      </c>
      <c r="Y2699" s="114" t="s">
        <v>2895</v>
      </c>
      <c r="Z2699" s="44">
        <v>4</v>
      </c>
      <c r="AA2699" s="115" t="s">
        <v>3105</v>
      </c>
      <c r="AB2699" s="44">
        <v>0</v>
      </c>
      <c r="AC2699" s="45"/>
    </row>
    <row r="2700" spans="1:29" x14ac:dyDescent="0.2">
      <c r="A2700" s="37">
        <v>2699</v>
      </c>
      <c r="B2700" s="38" t="s">
        <v>744</v>
      </c>
      <c r="C2700" s="39" t="s">
        <v>748</v>
      </c>
      <c r="D2700" s="40">
        <v>44101</v>
      </c>
      <c r="E2700" s="38">
        <v>1</v>
      </c>
      <c r="F2700" s="38"/>
      <c r="G2700" s="38" t="s">
        <v>2</v>
      </c>
      <c r="H2700" s="38" t="s">
        <v>2</v>
      </c>
      <c r="I2700" s="39">
        <v>2500</v>
      </c>
      <c r="J2700" s="39">
        <v>7207</v>
      </c>
      <c r="K2700" s="39">
        <v>0</v>
      </c>
      <c r="L2700" s="41">
        <f>SUM(Data[[#This Row],[CHELTUIELI DE PERSONAL LEI]:[CHELTUIELI DE CAPITAL (ACTIVE NEFINANCIARE ) LEI]])</f>
        <v>9707</v>
      </c>
      <c r="M2700" s="41">
        <f>Data[[#This Row],[TOTAL CHELTUIELI LEI]]/Data[[#This Row],[CURS VALUTAR EURO BNR 22 07 2020]]</f>
        <v>2005.5370756802547</v>
      </c>
      <c r="N2700" s="49">
        <v>5052</v>
      </c>
      <c r="O2700" s="54"/>
      <c r="P2700" s="54">
        <v>2309</v>
      </c>
      <c r="Q2700" s="54"/>
      <c r="R2700" s="54">
        <f>Data[[#This Row],[PERSOANE ÎNSCRISE ÎN LISTELE ELECTORALE (TURUL 1)            ]]+Data[[#This Row],[PERSOANE ÎNSCRISE ÎN LISTELE ELECTORALE (TURUL AL 2-LEA)]]</f>
        <v>5052</v>
      </c>
      <c r="S2700" s="54">
        <f>Data[[#This Row],[PERSOANE CARE AU PARTICIPAT LA VOT (TURUL 1)]]+Data[[#This Row],[PERSOANE CARE AU PARTICIPAT LA VOT  (TURUL AL 2-LEA)]]</f>
        <v>2309</v>
      </c>
      <c r="T2700" s="41">
        <f>Data[[#This Row],[TOTAL CHELTUIELI LEI]]/Data[[#This Row],[NUMĂRUL PERSOANELOR ÎNSCRISE ÎN LISTELE ELECTORALE]]</f>
        <v>1.9214172604908948</v>
      </c>
      <c r="U2700" s="41">
        <f>Data[[#This Row],[TOTAL CHELTUIELI EURO]]/Data[[#This Row],[NUMĂRUL PERSOANELOR ÎNSCRISE ÎN LISTELE ELECTORALE]]</f>
        <v>0.3969788352494566</v>
      </c>
      <c r="V2700" s="41">
        <f>Data[[#This Row],[TOTAL CHELTUIELI LEI]]/Data[[#This Row],[NUMĂRUL PERSOANELOR CARE AU PARTICIPAT LA VOT]]</f>
        <v>4.2039844088349936</v>
      </c>
      <c r="W2700" s="41">
        <f>Data[[#This Row],[TOTAL CHELTUIELI EURO]]/Data[[#This Row],[NUMĂRUL PERSOANELOR CARE AU PARTICIPAT LA VOT]]</f>
        <v>0.86857387426602628</v>
      </c>
      <c r="X2700" s="43">
        <v>4.8400999999999996</v>
      </c>
      <c r="Y2700" s="114" t="s">
        <v>2894</v>
      </c>
      <c r="Z2700" s="44">
        <v>1</v>
      </c>
      <c r="AA2700" s="115" t="s">
        <v>3105</v>
      </c>
      <c r="AB2700" s="44">
        <v>0</v>
      </c>
      <c r="AC2700" s="45"/>
    </row>
    <row r="2701" spans="1:29" x14ac:dyDescent="0.2">
      <c r="A2701" s="37">
        <v>2700</v>
      </c>
      <c r="B2701" s="38" t="s">
        <v>744</v>
      </c>
      <c r="C2701" s="39" t="s">
        <v>749</v>
      </c>
      <c r="D2701" s="40">
        <v>44101</v>
      </c>
      <c r="E2701" s="38">
        <v>1</v>
      </c>
      <c r="F2701" s="38"/>
      <c r="G2701" s="38" t="s">
        <v>2</v>
      </c>
      <c r="H2701" s="38" t="s">
        <v>2</v>
      </c>
      <c r="I2701" s="39">
        <v>1800</v>
      </c>
      <c r="J2701" s="39">
        <v>5632</v>
      </c>
      <c r="K2701" s="39">
        <v>0</v>
      </c>
      <c r="L2701" s="41">
        <f>SUM(Data[[#This Row],[CHELTUIELI DE PERSONAL LEI]:[CHELTUIELI DE CAPITAL (ACTIVE NEFINANCIARE ) LEI]])</f>
        <v>7432</v>
      </c>
      <c r="M2701" s="41">
        <f>Data[[#This Row],[TOTAL CHELTUIELI LEI]]/Data[[#This Row],[CURS VALUTAR EURO BNR 22 07 2020]]</f>
        <v>1535.5054647631248</v>
      </c>
      <c r="N2701" s="49">
        <v>2574</v>
      </c>
      <c r="O2701" s="54"/>
      <c r="P2701" s="54">
        <v>1717</v>
      </c>
      <c r="Q2701" s="54"/>
      <c r="R2701" s="54">
        <f>Data[[#This Row],[PERSOANE ÎNSCRISE ÎN LISTELE ELECTORALE (TURUL 1)            ]]+Data[[#This Row],[PERSOANE ÎNSCRISE ÎN LISTELE ELECTORALE (TURUL AL 2-LEA)]]</f>
        <v>2574</v>
      </c>
      <c r="S2701" s="54">
        <f>Data[[#This Row],[PERSOANE CARE AU PARTICIPAT LA VOT (TURUL 1)]]+Data[[#This Row],[PERSOANE CARE AU PARTICIPAT LA VOT  (TURUL AL 2-LEA)]]</f>
        <v>1717</v>
      </c>
      <c r="T2701" s="41">
        <f>Data[[#This Row],[TOTAL CHELTUIELI LEI]]/Data[[#This Row],[NUMĂRUL PERSOANELOR ÎNSCRISE ÎN LISTELE ELECTORALE]]</f>
        <v>2.8873348873348874</v>
      </c>
      <c r="U2701" s="41">
        <f>Data[[#This Row],[TOTAL CHELTUIELI EURO]]/Data[[#This Row],[NUMĂRUL PERSOANELOR ÎNSCRISE ÎN LISTELE ELECTORALE]]</f>
        <v>0.59654446960494356</v>
      </c>
      <c r="V2701" s="41">
        <f>Data[[#This Row],[TOTAL CHELTUIELI LEI]]/Data[[#This Row],[NUMĂRUL PERSOANELOR CARE AU PARTICIPAT LA VOT]]</f>
        <v>4.328479906814211</v>
      </c>
      <c r="W2701" s="41">
        <f>Data[[#This Row],[TOTAL CHELTUIELI EURO]]/Data[[#This Row],[NUMĂRUL PERSOANELOR CARE AU PARTICIPAT LA VOT]]</f>
        <v>0.8942955531526644</v>
      </c>
      <c r="X2701" s="43">
        <v>4.8400999999999996</v>
      </c>
      <c r="Y2701" s="114" t="s">
        <v>2891</v>
      </c>
      <c r="Z2701" s="44">
        <v>2</v>
      </c>
      <c r="AA2701" s="115" t="s">
        <v>3105</v>
      </c>
      <c r="AB2701" s="44">
        <v>0</v>
      </c>
      <c r="AC2701" s="45"/>
    </row>
    <row r="2702" spans="1:29" x14ac:dyDescent="0.2">
      <c r="A2702" s="37">
        <v>2701</v>
      </c>
      <c r="B2702" s="38" t="s">
        <v>744</v>
      </c>
      <c r="C2702" s="39" t="s">
        <v>750</v>
      </c>
      <c r="D2702" s="40">
        <v>44101</v>
      </c>
      <c r="E2702" s="38">
        <v>1</v>
      </c>
      <c r="F2702" s="38"/>
      <c r="G2702" s="38" t="s">
        <v>2</v>
      </c>
      <c r="H2702" s="38" t="s">
        <v>2</v>
      </c>
      <c r="I2702" s="39">
        <v>11276</v>
      </c>
      <c r="J2702" s="39">
        <v>38063</v>
      </c>
      <c r="K2702" s="39">
        <v>0</v>
      </c>
      <c r="L2702" s="41">
        <f>SUM(Data[[#This Row],[CHELTUIELI DE PERSONAL LEI]:[CHELTUIELI DE CAPITAL (ACTIVE NEFINANCIARE ) LEI]])</f>
        <v>49339</v>
      </c>
      <c r="M2702" s="41">
        <f>Data[[#This Row],[TOTAL CHELTUIELI LEI]]/Data[[#This Row],[CURS VALUTAR EURO BNR 22 07 2020]]</f>
        <v>10193.79764880891</v>
      </c>
      <c r="N2702" s="49">
        <v>3003</v>
      </c>
      <c r="O2702" s="54"/>
      <c r="P2702" s="54">
        <v>1701</v>
      </c>
      <c r="Q2702" s="54"/>
      <c r="R2702" s="54">
        <f>Data[[#This Row],[PERSOANE ÎNSCRISE ÎN LISTELE ELECTORALE (TURUL 1)            ]]+Data[[#This Row],[PERSOANE ÎNSCRISE ÎN LISTELE ELECTORALE (TURUL AL 2-LEA)]]</f>
        <v>3003</v>
      </c>
      <c r="S2702" s="54">
        <f>Data[[#This Row],[PERSOANE CARE AU PARTICIPAT LA VOT (TURUL 1)]]+Data[[#This Row],[PERSOANE CARE AU PARTICIPAT LA VOT  (TURUL AL 2-LEA)]]</f>
        <v>1701</v>
      </c>
      <c r="T2702" s="41">
        <f>Data[[#This Row],[TOTAL CHELTUIELI LEI]]/Data[[#This Row],[NUMĂRUL PERSOANELOR ÎNSCRISE ÎN LISTELE ELECTORALE]]</f>
        <v>16.42990342990343</v>
      </c>
      <c r="U2702" s="41">
        <f>Data[[#This Row],[TOTAL CHELTUIELI EURO]]/Data[[#This Row],[NUMĂRUL PERSOANELOR ÎNSCRISE ÎN LISTELE ELECTORALE]]</f>
        <v>3.3945380115913784</v>
      </c>
      <c r="V2702" s="41">
        <f>Data[[#This Row],[TOTAL CHELTUIELI LEI]]/Data[[#This Row],[NUMĂRUL PERSOANELOR CARE AU PARTICIPAT LA VOT]]</f>
        <v>29.005878894767783</v>
      </c>
      <c r="W2702" s="41">
        <f>Data[[#This Row],[TOTAL CHELTUIELI EURO]]/Data[[#This Row],[NUMĂRUL PERSOANELOR CARE AU PARTICIPAT LA VOT]]</f>
        <v>5.9928263661428041</v>
      </c>
      <c r="X2702" s="43">
        <v>4.8400999999999996</v>
      </c>
      <c r="Y2702" s="114" t="s">
        <v>2920</v>
      </c>
      <c r="Z2702" s="44">
        <v>16</v>
      </c>
      <c r="AA2702" s="115" t="s">
        <v>3106</v>
      </c>
      <c r="AB2702" s="44">
        <v>3</v>
      </c>
      <c r="AC2702" s="45"/>
    </row>
    <row r="2703" spans="1:29" x14ac:dyDescent="0.2">
      <c r="A2703" s="37">
        <v>2702</v>
      </c>
      <c r="B2703" s="38" t="s">
        <v>744</v>
      </c>
      <c r="C2703" s="39" t="s">
        <v>751</v>
      </c>
      <c r="D2703" s="40">
        <v>44101</v>
      </c>
      <c r="E2703" s="38">
        <v>1</v>
      </c>
      <c r="F2703" s="38"/>
      <c r="G2703" s="38" t="s">
        <v>2</v>
      </c>
      <c r="H2703" s="38" t="s">
        <v>2</v>
      </c>
      <c r="I2703" s="39">
        <v>960</v>
      </c>
      <c r="J2703" s="39">
        <v>9426.56</v>
      </c>
      <c r="K2703" s="39">
        <v>0</v>
      </c>
      <c r="L2703" s="41">
        <f>SUM(Data[[#This Row],[CHELTUIELI DE PERSONAL LEI]:[CHELTUIELI DE CAPITAL (ACTIVE NEFINANCIARE ) LEI]])</f>
        <v>10386.56</v>
      </c>
      <c r="M2703" s="41">
        <f>Data[[#This Row],[TOTAL CHELTUIELI LEI]]/Data[[#This Row],[CURS VALUTAR EURO BNR 22 07 2020]]</f>
        <v>2145.9391334889774</v>
      </c>
      <c r="N2703" s="49">
        <v>3442</v>
      </c>
      <c r="O2703" s="54"/>
      <c r="P2703" s="54">
        <v>1612</v>
      </c>
      <c r="Q2703" s="54"/>
      <c r="R2703" s="54">
        <f>Data[[#This Row],[PERSOANE ÎNSCRISE ÎN LISTELE ELECTORALE (TURUL 1)            ]]+Data[[#This Row],[PERSOANE ÎNSCRISE ÎN LISTELE ELECTORALE (TURUL AL 2-LEA)]]</f>
        <v>3442</v>
      </c>
      <c r="S2703" s="54">
        <f>Data[[#This Row],[PERSOANE CARE AU PARTICIPAT LA VOT (TURUL 1)]]+Data[[#This Row],[PERSOANE CARE AU PARTICIPAT LA VOT  (TURUL AL 2-LEA)]]</f>
        <v>1612</v>
      </c>
      <c r="T2703" s="41">
        <f>Data[[#This Row],[TOTAL CHELTUIELI LEI]]/Data[[#This Row],[NUMĂRUL PERSOANELOR ÎNSCRISE ÎN LISTELE ELECTORALE]]</f>
        <v>3.0175944218477628</v>
      </c>
      <c r="U2703" s="41">
        <f>Data[[#This Row],[TOTAL CHELTUIELI EURO]]/Data[[#This Row],[NUMĂRUL PERSOANELOR ÎNSCRISE ÎN LISTELE ELECTORALE]]</f>
        <v>0.62345704052555995</v>
      </c>
      <c r="V2703" s="41">
        <f>Data[[#This Row],[TOTAL CHELTUIELI LEI]]/Data[[#This Row],[NUMĂRUL PERSOANELOR CARE AU PARTICIPAT LA VOT]]</f>
        <v>6.4432754342431755</v>
      </c>
      <c r="W2703" s="41">
        <f>Data[[#This Row],[TOTAL CHELTUIELI EURO]]/Data[[#This Row],[NUMĂRUL PERSOANELOR CARE AU PARTICIPAT LA VOT]]</f>
        <v>1.3312277503033358</v>
      </c>
      <c r="X2703" s="43">
        <v>4.8400999999999996</v>
      </c>
      <c r="Y2703" s="114" t="s">
        <v>2884</v>
      </c>
      <c r="Z2703" s="44">
        <v>3</v>
      </c>
      <c r="AA2703" s="115" t="s">
        <v>3105</v>
      </c>
      <c r="AB2703" s="44">
        <v>0</v>
      </c>
      <c r="AC2703" s="45"/>
    </row>
    <row r="2704" spans="1:29" x14ac:dyDescent="0.2">
      <c r="A2704" s="37">
        <v>2703</v>
      </c>
      <c r="B2704" s="38" t="s">
        <v>744</v>
      </c>
      <c r="C2704" s="39" t="s">
        <v>752</v>
      </c>
      <c r="D2704" s="40">
        <v>44101</v>
      </c>
      <c r="E2704" s="38">
        <v>1</v>
      </c>
      <c r="F2704" s="38"/>
      <c r="G2704" s="38" t="s">
        <v>2</v>
      </c>
      <c r="H2704" s="38" t="s">
        <v>2</v>
      </c>
      <c r="I2704" s="39">
        <v>107312</v>
      </c>
      <c r="J2704" s="39">
        <v>3000</v>
      </c>
      <c r="K2704" s="39">
        <v>0</v>
      </c>
      <c r="L2704" s="41">
        <f>SUM(Data[[#This Row],[CHELTUIELI DE PERSONAL LEI]:[CHELTUIELI DE CAPITAL (ACTIVE NEFINANCIARE ) LEI]])</f>
        <v>110312</v>
      </c>
      <c r="M2704" s="41">
        <f>Data[[#This Row],[TOTAL CHELTUIELI LEI]]/Data[[#This Row],[CURS VALUTAR EURO BNR 22 07 2020]]</f>
        <v>22791.264643292496</v>
      </c>
      <c r="N2704" s="49">
        <v>3678</v>
      </c>
      <c r="O2704" s="54"/>
      <c r="P2704" s="54">
        <v>2000</v>
      </c>
      <c r="Q2704" s="54"/>
      <c r="R2704" s="54">
        <f>Data[[#This Row],[PERSOANE ÎNSCRISE ÎN LISTELE ELECTORALE (TURUL 1)            ]]+Data[[#This Row],[PERSOANE ÎNSCRISE ÎN LISTELE ELECTORALE (TURUL AL 2-LEA)]]</f>
        <v>3678</v>
      </c>
      <c r="S2704" s="54">
        <f>Data[[#This Row],[PERSOANE CARE AU PARTICIPAT LA VOT (TURUL 1)]]+Data[[#This Row],[PERSOANE CARE AU PARTICIPAT LA VOT  (TURUL AL 2-LEA)]]</f>
        <v>2000</v>
      </c>
      <c r="T2704" s="41">
        <f>Data[[#This Row],[TOTAL CHELTUIELI LEI]]/Data[[#This Row],[NUMĂRUL PERSOANELOR ÎNSCRISE ÎN LISTELE ELECTORALE]]</f>
        <v>29.992387166938553</v>
      </c>
      <c r="U2704" s="41">
        <f>Data[[#This Row],[TOTAL CHELTUIELI EURO]]/Data[[#This Row],[NUMĂRUL PERSOANELOR ÎNSCRISE ÎN LISTELE ELECTORALE]]</f>
        <v>6.1966461781654418</v>
      </c>
      <c r="V2704" s="41">
        <f>Data[[#This Row],[TOTAL CHELTUIELI LEI]]/Data[[#This Row],[NUMĂRUL PERSOANELOR CARE AU PARTICIPAT LA VOT]]</f>
        <v>55.155999999999999</v>
      </c>
      <c r="W2704" s="41">
        <f>Data[[#This Row],[TOTAL CHELTUIELI EURO]]/Data[[#This Row],[NUMĂRUL PERSOANELOR CARE AU PARTICIPAT LA VOT]]</f>
        <v>11.395632321646248</v>
      </c>
      <c r="X2704" s="43">
        <v>4.8400999999999996</v>
      </c>
      <c r="Y2704" s="114" t="s">
        <v>2922</v>
      </c>
      <c r="Z2704" s="44">
        <v>29</v>
      </c>
      <c r="AA2704" s="115" t="s">
        <v>3114</v>
      </c>
      <c r="AB2704" s="44">
        <v>6</v>
      </c>
      <c r="AC2704" s="45"/>
    </row>
    <row r="2705" spans="1:29" x14ac:dyDescent="0.2">
      <c r="A2705" s="37">
        <v>2704</v>
      </c>
      <c r="B2705" s="38" t="s">
        <v>744</v>
      </c>
      <c r="C2705" s="39" t="s">
        <v>753</v>
      </c>
      <c r="D2705" s="40">
        <v>44101</v>
      </c>
      <c r="E2705" s="38">
        <v>1</v>
      </c>
      <c r="F2705" s="38"/>
      <c r="G2705" s="38" t="s">
        <v>2</v>
      </c>
      <c r="H2705" s="38" t="s">
        <v>2</v>
      </c>
      <c r="I2705" s="39">
        <v>4800</v>
      </c>
      <c r="J2705" s="39">
        <v>3786</v>
      </c>
      <c r="K2705" s="39">
        <v>0</v>
      </c>
      <c r="L2705" s="41">
        <f>SUM(Data[[#This Row],[CHELTUIELI DE PERSONAL LEI]:[CHELTUIELI DE CAPITAL (ACTIVE NEFINANCIARE ) LEI]])</f>
        <v>8586</v>
      </c>
      <c r="M2705" s="41">
        <f>Data[[#This Row],[TOTAL CHELTUIELI LEI]]/Data[[#This Row],[CURS VALUTAR EURO BNR 22 07 2020]]</f>
        <v>1773.9302906964733</v>
      </c>
      <c r="N2705" s="49">
        <v>3109</v>
      </c>
      <c r="O2705" s="54"/>
      <c r="P2705" s="54">
        <v>1420</v>
      </c>
      <c r="Q2705" s="54"/>
      <c r="R2705" s="54">
        <f>Data[[#This Row],[PERSOANE ÎNSCRISE ÎN LISTELE ELECTORALE (TURUL 1)            ]]+Data[[#This Row],[PERSOANE ÎNSCRISE ÎN LISTELE ELECTORALE (TURUL AL 2-LEA)]]</f>
        <v>3109</v>
      </c>
      <c r="S2705" s="54">
        <f>Data[[#This Row],[PERSOANE CARE AU PARTICIPAT LA VOT (TURUL 1)]]+Data[[#This Row],[PERSOANE CARE AU PARTICIPAT LA VOT  (TURUL AL 2-LEA)]]</f>
        <v>1420</v>
      </c>
      <c r="T2705" s="41">
        <f>Data[[#This Row],[TOTAL CHELTUIELI LEI]]/Data[[#This Row],[NUMĂRUL PERSOANELOR ÎNSCRISE ÎN LISTELE ELECTORALE]]</f>
        <v>2.7616596976519783</v>
      </c>
      <c r="U2705" s="41">
        <f>Data[[#This Row],[TOTAL CHELTUIELI EURO]]/Data[[#This Row],[NUMĂRUL PERSOANELOR ÎNSCRISE ÎN LISTELE ELECTORALE]]</f>
        <v>0.57057905779880136</v>
      </c>
      <c r="V2705" s="41">
        <f>Data[[#This Row],[TOTAL CHELTUIELI LEI]]/Data[[#This Row],[NUMĂRUL PERSOANELOR CARE AU PARTICIPAT LA VOT]]</f>
        <v>6.0464788732394368</v>
      </c>
      <c r="W2705" s="41">
        <f>Data[[#This Row],[TOTAL CHELTUIELI EURO]]/Data[[#This Row],[NUMĂRUL PERSOANELOR CARE AU PARTICIPAT LA VOT]]</f>
        <v>1.2492466835890657</v>
      </c>
      <c r="X2705" s="43">
        <v>4.8400999999999996</v>
      </c>
      <c r="Y2705" s="114" t="s">
        <v>2891</v>
      </c>
      <c r="Z2705" s="44">
        <v>2</v>
      </c>
      <c r="AA2705" s="115" t="s">
        <v>3105</v>
      </c>
      <c r="AB2705" s="44">
        <v>0</v>
      </c>
      <c r="AC2705" s="45"/>
    </row>
    <row r="2706" spans="1:29" x14ac:dyDescent="0.2">
      <c r="A2706" s="37">
        <v>2705</v>
      </c>
      <c r="B2706" s="38" t="s">
        <v>744</v>
      </c>
      <c r="C2706" s="39" t="s">
        <v>754</v>
      </c>
      <c r="D2706" s="40">
        <v>44101</v>
      </c>
      <c r="E2706" s="38">
        <v>1</v>
      </c>
      <c r="F2706" s="38"/>
      <c r="G2706" s="38" t="s">
        <v>2</v>
      </c>
      <c r="H2706" s="38" t="s">
        <v>2</v>
      </c>
      <c r="I2706" s="39">
        <v>0</v>
      </c>
      <c r="J2706" s="39">
        <v>4211.6899999999996</v>
      </c>
      <c r="K2706" s="39">
        <v>0</v>
      </c>
      <c r="L2706" s="41">
        <f>SUM(Data[[#This Row],[CHELTUIELI DE PERSONAL LEI]:[CHELTUIELI DE CAPITAL (ACTIVE NEFINANCIARE ) LEI]])</f>
        <v>4211.6899999999996</v>
      </c>
      <c r="M2706" s="41">
        <f>Data[[#This Row],[TOTAL CHELTUIELI LEI]]/Data[[#This Row],[CURS VALUTAR EURO BNR 22 07 2020]]</f>
        <v>870.16590566310617</v>
      </c>
      <c r="N2706" s="49">
        <v>3883</v>
      </c>
      <c r="O2706" s="54"/>
      <c r="P2706" s="54">
        <v>2007</v>
      </c>
      <c r="Q2706" s="54"/>
      <c r="R2706" s="54">
        <f>Data[[#This Row],[PERSOANE ÎNSCRISE ÎN LISTELE ELECTORALE (TURUL 1)            ]]+Data[[#This Row],[PERSOANE ÎNSCRISE ÎN LISTELE ELECTORALE (TURUL AL 2-LEA)]]</f>
        <v>3883</v>
      </c>
      <c r="S2706" s="54">
        <f>Data[[#This Row],[PERSOANE CARE AU PARTICIPAT LA VOT (TURUL 1)]]+Data[[#This Row],[PERSOANE CARE AU PARTICIPAT LA VOT  (TURUL AL 2-LEA)]]</f>
        <v>2007</v>
      </c>
      <c r="T2706" s="41">
        <f>Data[[#This Row],[TOTAL CHELTUIELI LEI]]/Data[[#This Row],[NUMĂRUL PERSOANELOR ÎNSCRISE ÎN LISTELE ELECTORALE]]</f>
        <v>1.0846484676796291</v>
      </c>
      <c r="U2706" s="41">
        <f>Data[[#This Row],[TOTAL CHELTUIELI EURO]]/Data[[#This Row],[NUMĂRUL PERSOANELOR ÎNSCRISE ÎN LISTELE ELECTORALE]]</f>
        <v>0.22409629298560552</v>
      </c>
      <c r="V2706" s="41">
        <f>Data[[#This Row],[TOTAL CHELTUIELI LEI]]/Data[[#This Row],[NUMĂRUL PERSOANELOR CARE AU PARTICIPAT LA VOT]]</f>
        <v>2.0985002491280516</v>
      </c>
      <c r="W2706" s="41">
        <f>Data[[#This Row],[TOTAL CHELTUIELI EURO]]/Data[[#This Row],[NUMĂRUL PERSOANELOR CARE AU PARTICIPAT LA VOT]]</f>
        <v>0.43356547367369513</v>
      </c>
      <c r="X2706" s="43">
        <v>4.8400999999999996</v>
      </c>
      <c r="Y2706" s="114" t="s">
        <v>2894</v>
      </c>
      <c r="Z2706" s="44">
        <v>1</v>
      </c>
      <c r="AA2706" s="115" t="s">
        <v>3105</v>
      </c>
      <c r="AB2706" s="44">
        <v>0</v>
      </c>
      <c r="AC2706" s="45"/>
    </row>
    <row r="2707" spans="1:29" x14ac:dyDescent="0.2">
      <c r="A2707" s="37">
        <v>2706</v>
      </c>
      <c r="B2707" s="38" t="s">
        <v>744</v>
      </c>
      <c r="C2707" s="39" t="s">
        <v>755</v>
      </c>
      <c r="D2707" s="40">
        <v>44101</v>
      </c>
      <c r="E2707" s="38">
        <v>1</v>
      </c>
      <c r="F2707" s="38"/>
      <c r="G2707" s="38" t="s">
        <v>2</v>
      </c>
      <c r="H2707" s="38" t="s">
        <v>2</v>
      </c>
      <c r="I2707" s="39">
        <v>1200</v>
      </c>
      <c r="J2707" s="39">
        <v>4128</v>
      </c>
      <c r="K2707" s="39">
        <v>0</v>
      </c>
      <c r="L2707" s="41">
        <f>SUM(Data[[#This Row],[CHELTUIELI DE PERSONAL LEI]:[CHELTUIELI DE CAPITAL (ACTIVE NEFINANCIARE ) LEI]])</f>
        <v>5328</v>
      </c>
      <c r="M2707" s="41">
        <f>Data[[#This Row],[TOTAL CHELTUIELI LEI]]/Data[[#This Row],[CURS VALUTAR EURO BNR 22 07 2020]]</f>
        <v>1100.8037024028431</v>
      </c>
      <c r="N2707" s="49">
        <v>1969</v>
      </c>
      <c r="O2707" s="54"/>
      <c r="P2707" s="54">
        <v>1142</v>
      </c>
      <c r="Q2707" s="54"/>
      <c r="R2707" s="54">
        <f>Data[[#This Row],[PERSOANE ÎNSCRISE ÎN LISTELE ELECTORALE (TURUL 1)            ]]+Data[[#This Row],[PERSOANE ÎNSCRISE ÎN LISTELE ELECTORALE (TURUL AL 2-LEA)]]</f>
        <v>1969</v>
      </c>
      <c r="S2707" s="54">
        <f>Data[[#This Row],[PERSOANE CARE AU PARTICIPAT LA VOT (TURUL 1)]]+Data[[#This Row],[PERSOANE CARE AU PARTICIPAT LA VOT  (TURUL AL 2-LEA)]]</f>
        <v>1142</v>
      </c>
      <c r="T2707" s="41">
        <f>Data[[#This Row],[TOTAL CHELTUIELI LEI]]/Data[[#This Row],[NUMĂRUL PERSOANELOR ÎNSCRISE ÎN LISTELE ELECTORALE]]</f>
        <v>2.7059421025901473</v>
      </c>
      <c r="U2707" s="41">
        <f>Data[[#This Row],[TOTAL CHELTUIELI EURO]]/Data[[#This Row],[NUMĂRUL PERSOANELOR ÎNSCRISE ÎN LISTELE ELECTORALE]]</f>
        <v>0.55906739583689335</v>
      </c>
      <c r="V2707" s="41">
        <f>Data[[#This Row],[TOTAL CHELTUIELI LEI]]/Data[[#This Row],[NUMĂRUL PERSOANELOR CARE AU PARTICIPAT LA VOT]]</f>
        <v>4.6654991243432571</v>
      </c>
      <c r="W2707" s="41">
        <f>Data[[#This Row],[TOTAL CHELTUIELI EURO]]/Data[[#This Row],[NUMĂRUL PERSOANELOR CARE AU PARTICIPAT LA VOT]]</f>
        <v>0.96392618424066823</v>
      </c>
      <c r="X2707" s="43">
        <v>4.8400999999999996</v>
      </c>
      <c r="Y2707" s="114" t="s">
        <v>2891</v>
      </c>
      <c r="Z2707" s="44">
        <v>2</v>
      </c>
      <c r="AA2707" s="115" t="s">
        <v>3105</v>
      </c>
      <c r="AB2707" s="44">
        <v>0</v>
      </c>
      <c r="AC2707" s="45"/>
    </row>
    <row r="2708" spans="1:29" x14ac:dyDescent="0.2">
      <c r="A2708" s="37">
        <v>2707</v>
      </c>
      <c r="B2708" s="38" t="s">
        <v>744</v>
      </c>
      <c r="C2708" s="39" t="s">
        <v>756</v>
      </c>
      <c r="D2708" s="40">
        <v>44101</v>
      </c>
      <c r="E2708" s="38">
        <v>1</v>
      </c>
      <c r="F2708" s="38"/>
      <c r="G2708" s="38" t="s">
        <v>2</v>
      </c>
      <c r="H2708" s="38" t="s">
        <v>2</v>
      </c>
      <c r="I2708" s="39">
        <v>131500</v>
      </c>
      <c r="J2708" s="39">
        <v>30012</v>
      </c>
      <c r="K2708" s="39">
        <v>0</v>
      </c>
      <c r="L2708" s="41">
        <f>SUM(Data[[#This Row],[CHELTUIELI DE PERSONAL LEI]:[CHELTUIELI DE CAPITAL (ACTIVE NEFINANCIARE ) LEI]])</f>
        <v>161512</v>
      </c>
      <c r="M2708" s="41">
        <f>Data[[#This Row],[TOTAL CHELTUIELI LEI]]/Data[[#This Row],[CURS VALUTAR EURO BNR 22 07 2020]]</f>
        <v>33369.558480196691</v>
      </c>
      <c r="N2708" s="49">
        <v>5195</v>
      </c>
      <c r="O2708" s="54"/>
      <c r="P2708" s="54">
        <v>2844</v>
      </c>
      <c r="Q2708" s="54"/>
      <c r="R2708" s="54">
        <f>Data[[#This Row],[PERSOANE ÎNSCRISE ÎN LISTELE ELECTORALE (TURUL 1)            ]]+Data[[#This Row],[PERSOANE ÎNSCRISE ÎN LISTELE ELECTORALE (TURUL AL 2-LEA)]]</f>
        <v>5195</v>
      </c>
      <c r="S2708" s="54">
        <f>Data[[#This Row],[PERSOANE CARE AU PARTICIPAT LA VOT (TURUL 1)]]+Data[[#This Row],[PERSOANE CARE AU PARTICIPAT LA VOT  (TURUL AL 2-LEA)]]</f>
        <v>2844</v>
      </c>
      <c r="T2708" s="41">
        <f>Data[[#This Row],[TOTAL CHELTUIELI LEI]]/Data[[#This Row],[NUMĂRUL PERSOANELOR ÎNSCRISE ÎN LISTELE ELECTORALE]]</f>
        <v>31.089894128970165</v>
      </c>
      <c r="U2708" s="41">
        <f>Data[[#This Row],[TOTAL CHELTUIELI EURO]]/Data[[#This Row],[NUMĂRUL PERSOANELOR ÎNSCRISE ÎN LISTELE ELECTORALE]]</f>
        <v>6.4233991299704893</v>
      </c>
      <c r="V2708" s="41">
        <f>Data[[#This Row],[TOTAL CHELTUIELI LEI]]/Data[[#This Row],[NUMĂRUL PERSOANELOR CARE AU PARTICIPAT LA VOT]]</f>
        <v>56.790436005625878</v>
      </c>
      <c r="W2708" s="41">
        <f>Data[[#This Row],[TOTAL CHELTUIELI EURO]]/Data[[#This Row],[NUMĂRUL PERSOANELOR CARE AU PARTICIPAT LA VOT]]</f>
        <v>11.733318734246375</v>
      </c>
      <c r="X2708" s="43">
        <v>4.8400999999999996</v>
      </c>
      <c r="Y2708" s="114" t="s">
        <v>2912</v>
      </c>
      <c r="Z2708" s="44">
        <v>31</v>
      </c>
      <c r="AA2708" s="115" t="s">
        <v>3114</v>
      </c>
      <c r="AB2708" s="44">
        <v>6</v>
      </c>
      <c r="AC2708" s="45"/>
    </row>
    <row r="2709" spans="1:29" x14ac:dyDescent="0.2">
      <c r="A2709" s="37">
        <v>2708</v>
      </c>
      <c r="B2709" s="38" t="s">
        <v>744</v>
      </c>
      <c r="C2709" s="39" t="s">
        <v>757</v>
      </c>
      <c r="D2709" s="40">
        <v>44101</v>
      </c>
      <c r="E2709" s="38">
        <v>1</v>
      </c>
      <c r="F2709" s="38"/>
      <c r="G2709" s="38" t="s">
        <v>2</v>
      </c>
      <c r="H2709" s="38" t="s">
        <v>2</v>
      </c>
      <c r="I2709" s="39">
        <v>4000</v>
      </c>
      <c r="J2709" s="39">
        <v>27721</v>
      </c>
      <c r="K2709" s="39">
        <v>0</v>
      </c>
      <c r="L2709" s="41">
        <f>SUM(Data[[#This Row],[CHELTUIELI DE PERSONAL LEI]:[CHELTUIELI DE CAPITAL (ACTIVE NEFINANCIARE ) LEI]])</f>
        <v>31721</v>
      </c>
      <c r="M2709" s="41">
        <f>Data[[#This Row],[TOTAL CHELTUIELI LEI]]/Data[[#This Row],[CURS VALUTAR EURO BNR 22 07 2020]]</f>
        <v>6553.7902109460556</v>
      </c>
      <c r="N2709" s="49">
        <v>7615</v>
      </c>
      <c r="O2709" s="54"/>
      <c r="P2709" s="54">
        <v>3330</v>
      </c>
      <c r="Q2709" s="54"/>
      <c r="R2709" s="54">
        <f>Data[[#This Row],[PERSOANE ÎNSCRISE ÎN LISTELE ELECTORALE (TURUL 1)            ]]+Data[[#This Row],[PERSOANE ÎNSCRISE ÎN LISTELE ELECTORALE (TURUL AL 2-LEA)]]</f>
        <v>7615</v>
      </c>
      <c r="S2709" s="54">
        <f>Data[[#This Row],[PERSOANE CARE AU PARTICIPAT LA VOT (TURUL 1)]]+Data[[#This Row],[PERSOANE CARE AU PARTICIPAT LA VOT  (TURUL AL 2-LEA)]]</f>
        <v>3330</v>
      </c>
      <c r="T2709" s="41">
        <f>Data[[#This Row],[TOTAL CHELTUIELI LEI]]/Data[[#This Row],[NUMĂRUL PERSOANELOR ÎNSCRISE ÎN LISTELE ELECTORALE]]</f>
        <v>4.1655942219304007</v>
      </c>
      <c r="U2709" s="41">
        <f>Data[[#This Row],[TOTAL CHELTUIELI EURO]]/Data[[#This Row],[NUMĂRUL PERSOANELOR ÎNSCRISE ÎN LISTELE ELECTORALE]]</f>
        <v>0.86064218134550963</v>
      </c>
      <c r="V2709" s="41">
        <f>Data[[#This Row],[TOTAL CHELTUIELI LEI]]/Data[[#This Row],[NUMĂRUL PERSOANELOR CARE AU PARTICIPAT LA VOT]]</f>
        <v>9.5258258258258266</v>
      </c>
      <c r="W2709" s="41">
        <f>Data[[#This Row],[TOTAL CHELTUIELI EURO]]/Data[[#This Row],[NUMĂRUL PERSOANELOR CARE AU PARTICIPAT LA VOT]]</f>
        <v>1.968105168452269</v>
      </c>
      <c r="X2709" s="43">
        <v>4.8400999999999996</v>
      </c>
      <c r="Y2709" s="114" t="s">
        <v>2895</v>
      </c>
      <c r="Z2709" s="44">
        <v>4</v>
      </c>
      <c r="AA2709" s="115" t="s">
        <v>3105</v>
      </c>
      <c r="AB2709" s="44">
        <v>0</v>
      </c>
      <c r="AC2709" s="45"/>
    </row>
    <row r="2710" spans="1:29" x14ac:dyDescent="0.2">
      <c r="A2710" s="37">
        <v>2709</v>
      </c>
      <c r="B2710" s="38" t="s">
        <v>744</v>
      </c>
      <c r="C2710" s="39" t="s">
        <v>758</v>
      </c>
      <c r="D2710" s="40">
        <v>44101</v>
      </c>
      <c r="E2710" s="38">
        <v>1</v>
      </c>
      <c r="F2710" s="38"/>
      <c r="G2710" s="38" t="s">
        <v>2</v>
      </c>
      <c r="H2710" s="38" t="s">
        <v>2</v>
      </c>
      <c r="I2710" s="39">
        <v>1650</v>
      </c>
      <c r="J2710" s="39">
        <v>6503.4</v>
      </c>
      <c r="K2710" s="39">
        <v>0</v>
      </c>
      <c r="L2710" s="41">
        <f>SUM(Data[[#This Row],[CHELTUIELI DE PERSONAL LEI]:[CHELTUIELI DE CAPITAL (ACTIVE NEFINANCIARE ) LEI]])</f>
        <v>8153.4</v>
      </c>
      <c r="M2710" s="41">
        <f>Data[[#This Row],[TOTAL CHELTUIELI LEI]]/Data[[#This Row],[CURS VALUTAR EURO BNR 22 07 2020]]</f>
        <v>1684.551972066693</v>
      </c>
      <c r="N2710" s="49">
        <v>4170</v>
      </c>
      <c r="O2710" s="54"/>
      <c r="P2710" s="54">
        <v>1684</v>
      </c>
      <c r="Q2710" s="54"/>
      <c r="R2710" s="54">
        <f>Data[[#This Row],[PERSOANE ÎNSCRISE ÎN LISTELE ELECTORALE (TURUL 1)            ]]+Data[[#This Row],[PERSOANE ÎNSCRISE ÎN LISTELE ELECTORALE (TURUL AL 2-LEA)]]</f>
        <v>4170</v>
      </c>
      <c r="S2710" s="54">
        <f>Data[[#This Row],[PERSOANE CARE AU PARTICIPAT LA VOT (TURUL 1)]]+Data[[#This Row],[PERSOANE CARE AU PARTICIPAT LA VOT  (TURUL AL 2-LEA)]]</f>
        <v>1684</v>
      </c>
      <c r="T2710" s="41">
        <f>Data[[#This Row],[TOTAL CHELTUIELI LEI]]/Data[[#This Row],[NUMĂRUL PERSOANELOR ÎNSCRISE ÎN LISTELE ELECTORALE]]</f>
        <v>1.9552517985611511</v>
      </c>
      <c r="U2710" s="41">
        <f>Data[[#This Row],[TOTAL CHELTUIELI EURO]]/Data[[#This Row],[NUMĂRUL PERSOANELOR ÎNSCRISE ÎN LISTELE ELECTORALE]]</f>
        <v>0.40396929785772012</v>
      </c>
      <c r="V2710" s="41">
        <f>Data[[#This Row],[TOTAL CHELTUIELI LEI]]/Data[[#This Row],[NUMĂRUL PERSOANELOR CARE AU PARTICIPAT LA VOT]]</f>
        <v>4.8416864608076011</v>
      </c>
      <c r="W2710" s="41">
        <f>Data[[#This Row],[TOTAL CHELTUIELI EURO]]/Data[[#This Row],[NUMĂRUL PERSOANELOR CARE AU PARTICIPAT LA VOT]]</f>
        <v>1.0003277743863972</v>
      </c>
      <c r="X2710" s="43">
        <v>4.8400999999999996</v>
      </c>
      <c r="Y2710" s="114" t="s">
        <v>2894</v>
      </c>
      <c r="Z2710" s="44">
        <v>1</v>
      </c>
      <c r="AA2710" s="115" t="s">
        <v>3105</v>
      </c>
      <c r="AB2710" s="44">
        <v>0</v>
      </c>
      <c r="AC2710" s="45"/>
    </row>
    <row r="2711" spans="1:29" x14ac:dyDescent="0.2">
      <c r="A2711" s="37">
        <v>2710</v>
      </c>
      <c r="B2711" s="38" t="s">
        <v>744</v>
      </c>
      <c r="C2711" s="39" t="s">
        <v>759</v>
      </c>
      <c r="D2711" s="40">
        <v>44101</v>
      </c>
      <c r="E2711" s="38">
        <v>1</v>
      </c>
      <c r="F2711" s="38"/>
      <c r="G2711" s="38" t="s">
        <v>2</v>
      </c>
      <c r="H2711" s="38" t="s">
        <v>2</v>
      </c>
      <c r="I2711" s="39">
        <v>4400</v>
      </c>
      <c r="J2711" s="39">
        <v>8628</v>
      </c>
      <c r="K2711" s="39">
        <v>0</v>
      </c>
      <c r="L2711" s="41">
        <f>SUM(Data[[#This Row],[CHELTUIELI DE PERSONAL LEI]:[CHELTUIELI DE CAPITAL (ACTIVE NEFINANCIARE ) LEI]])</f>
        <v>13028</v>
      </c>
      <c r="M2711" s="41">
        <f>Data[[#This Row],[TOTAL CHELTUIELI LEI]]/Data[[#This Row],[CURS VALUTAR EURO BNR 22 07 2020]]</f>
        <v>2691.6799239685133</v>
      </c>
      <c r="N2711" s="49">
        <v>2206</v>
      </c>
      <c r="O2711" s="54"/>
      <c r="P2711" s="54">
        <v>1184</v>
      </c>
      <c r="Q2711" s="54"/>
      <c r="R2711" s="54">
        <f>Data[[#This Row],[PERSOANE ÎNSCRISE ÎN LISTELE ELECTORALE (TURUL 1)            ]]+Data[[#This Row],[PERSOANE ÎNSCRISE ÎN LISTELE ELECTORALE (TURUL AL 2-LEA)]]</f>
        <v>2206</v>
      </c>
      <c r="S2711" s="54">
        <f>Data[[#This Row],[PERSOANE CARE AU PARTICIPAT LA VOT (TURUL 1)]]+Data[[#This Row],[PERSOANE CARE AU PARTICIPAT LA VOT  (TURUL AL 2-LEA)]]</f>
        <v>1184</v>
      </c>
      <c r="T2711" s="41">
        <f>Data[[#This Row],[TOTAL CHELTUIELI LEI]]/Data[[#This Row],[NUMĂRUL PERSOANELOR ÎNSCRISE ÎN LISTELE ELECTORALE]]</f>
        <v>5.9057116953762465</v>
      </c>
      <c r="U2711" s="41">
        <f>Data[[#This Row],[TOTAL CHELTUIELI EURO]]/Data[[#This Row],[NUMĂRUL PERSOANELOR ÎNSCRISE ÎN LISTELE ELECTORALE]]</f>
        <v>1.220163156830695</v>
      </c>
      <c r="V2711" s="41">
        <f>Data[[#This Row],[TOTAL CHELTUIELI LEI]]/Data[[#This Row],[NUMĂRUL PERSOANELOR CARE AU PARTICIPAT LA VOT]]</f>
        <v>11.003378378378379</v>
      </c>
      <c r="W2711" s="41">
        <f>Data[[#This Row],[TOTAL CHELTUIELI EURO]]/Data[[#This Row],[NUMĂRUL PERSOANELOR CARE AU PARTICIPAT LA VOT]]</f>
        <v>2.2733783141625956</v>
      </c>
      <c r="X2711" s="43">
        <v>4.8400999999999996</v>
      </c>
      <c r="Y2711" s="114" t="s">
        <v>2892</v>
      </c>
      <c r="Z2711" s="44">
        <v>5</v>
      </c>
      <c r="AA2711" s="115" t="s">
        <v>3107</v>
      </c>
      <c r="AB2711" s="44">
        <v>1</v>
      </c>
      <c r="AC2711" s="45"/>
    </row>
    <row r="2712" spans="1:29" x14ac:dyDescent="0.2">
      <c r="A2712" s="37">
        <v>2711</v>
      </c>
      <c r="B2712" s="38" t="s">
        <v>744</v>
      </c>
      <c r="C2712" s="39" t="s">
        <v>760</v>
      </c>
      <c r="D2712" s="40">
        <v>44101</v>
      </c>
      <c r="E2712" s="38">
        <v>1</v>
      </c>
      <c r="F2712" s="38"/>
      <c r="G2712" s="38" t="s">
        <v>2</v>
      </c>
      <c r="H2712" s="38" t="s">
        <v>2</v>
      </c>
      <c r="I2712" s="39">
        <v>2000</v>
      </c>
      <c r="J2712" s="39">
        <v>4889</v>
      </c>
      <c r="K2712" s="39">
        <v>0</v>
      </c>
      <c r="L2712" s="41">
        <f>SUM(Data[[#This Row],[CHELTUIELI DE PERSONAL LEI]:[CHELTUIELI DE CAPITAL (ACTIVE NEFINANCIARE ) LEI]])</f>
        <v>6889</v>
      </c>
      <c r="M2712" s="41">
        <f>Data[[#This Row],[TOTAL CHELTUIELI LEI]]/Data[[#This Row],[CURS VALUTAR EURO BNR 22 07 2020]]</f>
        <v>1423.3177000475198</v>
      </c>
      <c r="N2712" s="49">
        <v>1591</v>
      </c>
      <c r="O2712" s="54"/>
      <c r="P2712" s="54">
        <v>835</v>
      </c>
      <c r="Q2712" s="54"/>
      <c r="R2712" s="54">
        <f>Data[[#This Row],[PERSOANE ÎNSCRISE ÎN LISTELE ELECTORALE (TURUL 1)            ]]+Data[[#This Row],[PERSOANE ÎNSCRISE ÎN LISTELE ELECTORALE (TURUL AL 2-LEA)]]</f>
        <v>1591</v>
      </c>
      <c r="S2712" s="54">
        <f>Data[[#This Row],[PERSOANE CARE AU PARTICIPAT LA VOT (TURUL 1)]]+Data[[#This Row],[PERSOANE CARE AU PARTICIPAT LA VOT  (TURUL AL 2-LEA)]]</f>
        <v>835</v>
      </c>
      <c r="T2712" s="41">
        <f>Data[[#This Row],[TOTAL CHELTUIELI LEI]]/Data[[#This Row],[NUMĂRUL PERSOANELOR ÎNSCRISE ÎN LISTELE ELECTORALE]]</f>
        <v>4.3299811439346323</v>
      </c>
      <c r="U2712" s="41">
        <f>Data[[#This Row],[TOTAL CHELTUIELI EURO]]/Data[[#This Row],[NUMĂRUL PERSOANELOR ÎNSCRISE ÎN LISTELE ELECTORALE]]</f>
        <v>0.89460571970302938</v>
      </c>
      <c r="V2712" s="41">
        <f>Data[[#This Row],[TOTAL CHELTUIELI LEI]]/Data[[#This Row],[NUMĂRUL PERSOANELOR CARE AU PARTICIPAT LA VOT]]</f>
        <v>8.250299401197605</v>
      </c>
      <c r="W2712" s="41">
        <f>Data[[#This Row],[TOTAL CHELTUIELI EURO]]/Data[[#This Row],[NUMĂRUL PERSOANELOR CARE AU PARTICIPAT LA VOT]]</f>
        <v>1.7045720958652932</v>
      </c>
      <c r="X2712" s="43">
        <v>4.8400999999999996</v>
      </c>
      <c r="Y2712" s="114" t="s">
        <v>2895</v>
      </c>
      <c r="Z2712" s="44">
        <v>4</v>
      </c>
      <c r="AA2712" s="115" t="s">
        <v>3105</v>
      </c>
      <c r="AB2712" s="44">
        <v>0</v>
      </c>
      <c r="AC2712" s="45"/>
    </row>
    <row r="2713" spans="1:29" x14ac:dyDescent="0.2">
      <c r="A2713" s="37">
        <v>2712</v>
      </c>
      <c r="B2713" s="38" t="s">
        <v>744</v>
      </c>
      <c r="C2713" s="39" t="s">
        <v>761</v>
      </c>
      <c r="D2713" s="40">
        <v>44101</v>
      </c>
      <c r="E2713" s="38">
        <v>1</v>
      </c>
      <c r="F2713" s="38"/>
      <c r="G2713" s="38" t="s">
        <v>2</v>
      </c>
      <c r="H2713" s="38" t="s">
        <v>2</v>
      </c>
      <c r="I2713" s="39">
        <v>2200</v>
      </c>
      <c r="J2713" s="39">
        <v>93730.74</v>
      </c>
      <c r="K2713" s="39">
        <v>0</v>
      </c>
      <c r="L2713" s="41">
        <f>SUM(Data[[#This Row],[CHELTUIELI DE PERSONAL LEI]:[CHELTUIELI DE CAPITAL (ACTIVE NEFINANCIARE ) LEI]])</f>
        <v>95930.74</v>
      </c>
      <c r="M2713" s="41">
        <f>Data[[#This Row],[TOTAL CHELTUIELI LEI]]/Data[[#This Row],[CURS VALUTAR EURO BNR 22 07 2020]]</f>
        <v>19819.991322493341</v>
      </c>
      <c r="N2713" s="49">
        <v>3195</v>
      </c>
      <c r="O2713" s="54"/>
      <c r="P2713" s="54">
        <v>1666</v>
      </c>
      <c r="Q2713" s="54"/>
      <c r="R2713" s="54">
        <f>Data[[#This Row],[PERSOANE ÎNSCRISE ÎN LISTELE ELECTORALE (TURUL 1)            ]]+Data[[#This Row],[PERSOANE ÎNSCRISE ÎN LISTELE ELECTORALE (TURUL AL 2-LEA)]]</f>
        <v>3195</v>
      </c>
      <c r="S2713" s="54">
        <f>Data[[#This Row],[PERSOANE CARE AU PARTICIPAT LA VOT (TURUL 1)]]+Data[[#This Row],[PERSOANE CARE AU PARTICIPAT LA VOT  (TURUL AL 2-LEA)]]</f>
        <v>1666</v>
      </c>
      <c r="T2713" s="41">
        <f>Data[[#This Row],[TOTAL CHELTUIELI LEI]]/Data[[#This Row],[NUMĂRUL PERSOANELOR ÎNSCRISE ÎN LISTELE ELECTORALE]]</f>
        <v>30.025270735524259</v>
      </c>
      <c r="U2713" s="41">
        <f>Data[[#This Row],[TOTAL CHELTUIELI EURO]]/Data[[#This Row],[NUMĂRUL PERSOANELOR ÎNSCRISE ÎN LISTELE ELECTORALE]]</f>
        <v>6.2034401635346921</v>
      </c>
      <c r="V2713" s="41">
        <f>Data[[#This Row],[TOTAL CHELTUIELI LEI]]/Data[[#This Row],[NUMĂRUL PERSOANELOR CARE AU PARTICIPAT LA VOT]]</f>
        <v>57.581476590636257</v>
      </c>
      <c r="W2713" s="41">
        <f>Data[[#This Row],[TOTAL CHELTUIELI EURO]]/Data[[#This Row],[NUMĂRUL PERSOANELOR CARE AU PARTICIPAT LA VOT]]</f>
        <v>11.896753494893963</v>
      </c>
      <c r="X2713" s="43">
        <v>4.8400999999999996</v>
      </c>
      <c r="Y2713" s="114" t="s">
        <v>2935</v>
      </c>
      <c r="Z2713" s="44">
        <v>30</v>
      </c>
      <c r="AA2713" s="115" t="s">
        <v>3114</v>
      </c>
      <c r="AB2713" s="44">
        <v>6</v>
      </c>
      <c r="AC2713" s="45"/>
    </row>
    <row r="2714" spans="1:29" x14ac:dyDescent="0.2">
      <c r="A2714" s="37">
        <v>2713</v>
      </c>
      <c r="B2714" s="38" t="s">
        <v>744</v>
      </c>
      <c r="C2714" s="39" t="s">
        <v>762</v>
      </c>
      <c r="D2714" s="40">
        <v>44101</v>
      </c>
      <c r="E2714" s="38">
        <v>1</v>
      </c>
      <c r="F2714" s="38"/>
      <c r="G2714" s="38" t="s">
        <v>2</v>
      </c>
      <c r="H2714" s="38" t="s">
        <v>2</v>
      </c>
      <c r="I2714" s="39">
        <v>2200</v>
      </c>
      <c r="J2714" s="39">
        <v>21437.96</v>
      </c>
      <c r="K2714" s="39">
        <v>0</v>
      </c>
      <c r="L2714" s="41">
        <f>SUM(Data[[#This Row],[CHELTUIELI DE PERSONAL LEI]:[CHELTUIELI DE CAPITAL (ACTIVE NEFINANCIARE ) LEI]])</f>
        <v>23637.96</v>
      </c>
      <c r="M2714" s="41">
        <f>Data[[#This Row],[TOTAL CHELTUIELI LEI]]/Data[[#This Row],[CURS VALUTAR EURO BNR 22 07 2020]]</f>
        <v>4883.7751286130451</v>
      </c>
      <c r="N2714" s="49">
        <v>3378</v>
      </c>
      <c r="O2714" s="54"/>
      <c r="P2714" s="54">
        <v>1746</v>
      </c>
      <c r="Q2714" s="54"/>
      <c r="R2714" s="54">
        <f>Data[[#This Row],[PERSOANE ÎNSCRISE ÎN LISTELE ELECTORALE (TURUL 1)            ]]+Data[[#This Row],[PERSOANE ÎNSCRISE ÎN LISTELE ELECTORALE (TURUL AL 2-LEA)]]</f>
        <v>3378</v>
      </c>
      <c r="S2714" s="54">
        <f>Data[[#This Row],[PERSOANE CARE AU PARTICIPAT LA VOT (TURUL 1)]]+Data[[#This Row],[PERSOANE CARE AU PARTICIPAT LA VOT  (TURUL AL 2-LEA)]]</f>
        <v>1746</v>
      </c>
      <c r="T2714" s="41">
        <f>Data[[#This Row],[TOTAL CHELTUIELI LEI]]/Data[[#This Row],[NUMĂRUL PERSOANELOR ÎNSCRISE ÎN LISTELE ELECTORALE]]</f>
        <v>6.9976198934280633</v>
      </c>
      <c r="U2714" s="41">
        <f>Data[[#This Row],[TOTAL CHELTUIELI EURO]]/Data[[#This Row],[NUMĂRUL PERSOANELOR ÎNSCRISE ÎN LISTELE ELECTORALE]]</f>
        <v>1.4457593631181307</v>
      </c>
      <c r="V2714" s="41">
        <f>Data[[#This Row],[TOTAL CHELTUIELI LEI]]/Data[[#This Row],[NUMĂRUL PERSOANELOR CARE AU PARTICIPAT LA VOT]]</f>
        <v>13.538350515463916</v>
      </c>
      <c r="W2714" s="41">
        <f>Data[[#This Row],[TOTAL CHELTUIELI EURO]]/Data[[#This Row],[NUMĂRUL PERSOANELOR CARE AU PARTICIPAT LA VOT]]</f>
        <v>2.7971220667886856</v>
      </c>
      <c r="X2714" s="43">
        <v>4.8400999999999996</v>
      </c>
      <c r="Y2714" s="114" t="s">
        <v>2886</v>
      </c>
      <c r="Z2714" s="44">
        <v>7</v>
      </c>
      <c r="AA2714" s="115" t="s">
        <v>3107</v>
      </c>
      <c r="AB2714" s="44">
        <v>1</v>
      </c>
      <c r="AC2714" s="45"/>
    </row>
    <row r="2715" spans="1:29" x14ac:dyDescent="0.2">
      <c r="A2715" s="37">
        <v>2714</v>
      </c>
      <c r="B2715" s="38" t="s">
        <v>744</v>
      </c>
      <c r="C2715" s="39" t="s">
        <v>763</v>
      </c>
      <c r="D2715" s="40">
        <v>44101</v>
      </c>
      <c r="E2715" s="38">
        <v>1</v>
      </c>
      <c r="F2715" s="38"/>
      <c r="G2715" s="38" t="s">
        <v>2</v>
      </c>
      <c r="H2715" s="38" t="s">
        <v>2</v>
      </c>
      <c r="I2715" s="39">
        <v>0</v>
      </c>
      <c r="J2715" s="39">
        <v>9200.4699999999993</v>
      </c>
      <c r="K2715" s="39">
        <v>0</v>
      </c>
      <c r="L2715" s="41">
        <f>SUM(Data[[#This Row],[CHELTUIELI DE PERSONAL LEI]:[CHELTUIELI DE CAPITAL (ACTIVE NEFINANCIARE ) LEI]])</f>
        <v>9200.4699999999993</v>
      </c>
      <c r="M2715" s="41">
        <f>Data[[#This Row],[TOTAL CHELTUIELI LEI]]/Data[[#This Row],[CURS VALUTAR EURO BNR 22 07 2020]]</f>
        <v>1900.8842792504288</v>
      </c>
      <c r="N2715" s="49">
        <v>2003</v>
      </c>
      <c r="O2715" s="54"/>
      <c r="P2715" s="54">
        <v>1074</v>
      </c>
      <c r="Q2715" s="54"/>
      <c r="R2715" s="54">
        <f>Data[[#This Row],[PERSOANE ÎNSCRISE ÎN LISTELE ELECTORALE (TURUL 1)            ]]+Data[[#This Row],[PERSOANE ÎNSCRISE ÎN LISTELE ELECTORALE (TURUL AL 2-LEA)]]</f>
        <v>2003</v>
      </c>
      <c r="S2715" s="54">
        <f>Data[[#This Row],[PERSOANE CARE AU PARTICIPAT LA VOT (TURUL 1)]]+Data[[#This Row],[PERSOANE CARE AU PARTICIPAT LA VOT  (TURUL AL 2-LEA)]]</f>
        <v>1074</v>
      </c>
      <c r="T2715" s="41">
        <f>Data[[#This Row],[TOTAL CHELTUIELI LEI]]/Data[[#This Row],[NUMĂRUL PERSOANELOR ÎNSCRISE ÎN LISTELE ELECTORALE]]</f>
        <v>4.5933449825262107</v>
      </c>
      <c r="U2715" s="41">
        <f>Data[[#This Row],[TOTAL CHELTUIELI EURO]]/Data[[#This Row],[NUMĂRUL PERSOANELOR ÎNSCRISE ÎN LISTELE ELECTORALE]]</f>
        <v>0.94901861170765289</v>
      </c>
      <c r="V2715" s="41">
        <f>Data[[#This Row],[TOTAL CHELTUIELI LEI]]/Data[[#This Row],[NUMĂRUL PERSOANELOR CARE AU PARTICIPAT LA VOT]]</f>
        <v>8.5665456238361255</v>
      </c>
      <c r="W2715" s="41">
        <f>Data[[#This Row],[TOTAL CHELTUIELI EURO]]/Data[[#This Row],[NUMĂRUL PERSOANELOR CARE AU PARTICIPAT LA VOT]]</f>
        <v>1.76991087453485</v>
      </c>
      <c r="X2715" s="43">
        <v>4.8400999999999996</v>
      </c>
      <c r="Y2715" s="114" t="s">
        <v>2895</v>
      </c>
      <c r="Z2715" s="44">
        <v>4</v>
      </c>
      <c r="AA2715" s="115" t="s">
        <v>3105</v>
      </c>
      <c r="AB2715" s="44">
        <v>0</v>
      </c>
      <c r="AC2715" s="45"/>
    </row>
    <row r="2716" spans="1:29" x14ac:dyDescent="0.2">
      <c r="A2716" s="37">
        <v>2715</v>
      </c>
      <c r="B2716" s="38" t="s">
        <v>744</v>
      </c>
      <c r="C2716" s="39" t="s">
        <v>764</v>
      </c>
      <c r="D2716" s="40">
        <v>44101</v>
      </c>
      <c r="E2716" s="38">
        <v>1</v>
      </c>
      <c r="F2716" s="38"/>
      <c r="G2716" s="38" t="s">
        <v>2</v>
      </c>
      <c r="H2716" s="38" t="s">
        <v>2</v>
      </c>
      <c r="I2716" s="39">
        <v>8520</v>
      </c>
      <c r="J2716" s="39">
        <v>3045</v>
      </c>
      <c r="K2716" s="39">
        <v>0</v>
      </c>
      <c r="L2716" s="41">
        <f>SUM(Data[[#This Row],[CHELTUIELI DE PERSONAL LEI]:[CHELTUIELI DE CAPITAL (ACTIVE NEFINANCIARE ) LEI]])</f>
        <v>11565</v>
      </c>
      <c r="M2716" s="41">
        <f>Data[[#This Row],[TOTAL CHELTUIELI LEI]]/Data[[#This Row],[CURS VALUTAR EURO BNR 22 07 2020]]</f>
        <v>2389.413441871036</v>
      </c>
      <c r="N2716" s="49">
        <v>6648</v>
      </c>
      <c r="O2716" s="54"/>
      <c r="P2716" s="54">
        <v>3203</v>
      </c>
      <c r="Q2716" s="54"/>
      <c r="R2716" s="54">
        <f>Data[[#This Row],[PERSOANE ÎNSCRISE ÎN LISTELE ELECTORALE (TURUL 1)            ]]+Data[[#This Row],[PERSOANE ÎNSCRISE ÎN LISTELE ELECTORALE (TURUL AL 2-LEA)]]</f>
        <v>6648</v>
      </c>
      <c r="S2716" s="54">
        <f>Data[[#This Row],[PERSOANE CARE AU PARTICIPAT LA VOT (TURUL 1)]]+Data[[#This Row],[PERSOANE CARE AU PARTICIPAT LA VOT  (TURUL AL 2-LEA)]]</f>
        <v>3203</v>
      </c>
      <c r="T2716" s="41">
        <f>Data[[#This Row],[TOTAL CHELTUIELI LEI]]/Data[[#This Row],[NUMĂRUL PERSOANELOR ÎNSCRISE ÎN LISTELE ELECTORALE]]</f>
        <v>1.7396209386281589</v>
      </c>
      <c r="U2716" s="41">
        <f>Data[[#This Row],[TOTAL CHELTUIELI EURO]]/Data[[#This Row],[NUMĂRUL PERSOANELOR ÎNSCRISE ÎN LISTELE ELECTORALE]]</f>
        <v>0.35941838776640134</v>
      </c>
      <c r="V2716" s="41">
        <f>Data[[#This Row],[TOTAL CHELTUIELI LEI]]/Data[[#This Row],[NUMĂRUL PERSOANELOR CARE AU PARTICIPAT LA VOT]]</f>
        <v>3.6106774898532628</v>
      </c>
      <c r="W2716" s="41">
        <f>Data[[#This Row],[TOTAL CHELTUIELI EURO]]/Data[[#This Row],[NUMĂRUL PERSOANELOR CARE AU PARTICIPAT LA VOT]]</f>
        <v>0.74599233277272425</v>
      </c>
      <c r="X2716" s="43">
        <v>4.8400999999999996</v>
      </c>
      <c r="Y2716" s="114" t="s">
        <v>2894</v>
      </c>
      <c r="Z2716" s="44">
        <v>1</v>
      </c>
      <c r="AA2716" s="115" t="s">
        <v>3105</v>
      </c>
      <c r="AB2716" s="44">
        <v>0</v>
      </c>
      <c r="AC2716" s="45"/>
    </row>
    <row r="2717" spans="1:29" x14ac:dyDescent="0.2">
      <c r="A2717" s="37">
        <v>2716</v>
      </c>
      <c r="B2717" s="38" t="s">
        <v>744</v>
      </c>
      <c r="C2717" s="39" t="s">
        <v>765</v>
      </c>
      <c r="D2717" s="40">
        <v>44101</v>
      </c>
      <c r="E2717" s="38">
        <v>1</v>
      </c>
      <c r="F2717" s="38"/>
      <c r="G2717" s="38" t="s">
        <v>2</v>
      </c>
      <c r="H2717" s="38" t="s">
        <v>2</v>
      </c>
      <c r="I2717" s="39">
        <v>0</v>
      </c>
      <c r="J2717" s="39">
        <v>15580</v>
      </c>
      <c r="K2717" s="39">
        <v>0</v>
      </c>
      <c r="L2717" s="41">
        <f>SUM(Data[[#This Row],[CHELTUIELI DE PERSONAL LEI]:[CHELTUIELI DE CAPITAL (ACTIVE NEFINANCIARE ) LEI]])</f>
        <v>15580</v>
      </c>
      <c r="M2717" s="41">
        <f>Data[[#This Row],[TOTAL CHELTUIELI LEI]]/Data[[#This Row],[CURS VALUTAR EURO BNR 22 07 2020]]</f>
        <v>3218.941757401707</v>
      </c>
      <c r="N2717" s="49">
        <v>2920</v>
      </c>
      <c r="O2717" s="54"/>
      <c r="P2717" s="54">
        <v>1544</v>
      </c>
      <c r="Q2717" s="54"/>
      <c r="R2717" s="54">
        <f>Data[[#This Row],[PERSOANE ÎNSCRISE ÎN LISTELE ELECTORALE (TURUL 1)            ]]+Data[[#This Row],[PERSOANE ÎNSCRISE ÎN LISTELE ELECTORALE (TURUL AL 2-LEA)]]</f>
        <v>2920</v>
      </c>
      <c r="S2717" s="54">
        <f>Data[[#This Row],[PERSOANE CARE AU PARTICIPAT LA VOT (TURUL 1)]]+Data[[#This Row],[PERSOANE CARE AU PARTICIPAT LA VOT  (TURUL AL 2-LEA)]]</f>
        <v>1544</v>
      </c>
      <c r="T2717" s="41">
        <f>Data[[#This Row],[TOTAL CHELTUIELI LEI]]/Data[[#This Row],[NUMĂRUL PERSOANELOR ÎNSCRISE ÎN LISTELE ELECTORALE]]</f>
        <v>5.3356164383561646</v>
      </c>
      <c r="U2717" s="41">
        <f>Data[[#This Row],[TOTAL CHELTUIELI EURO]]/Data[[#This Row],[NUMĂRUL PERSOANELOR ÎNSCRISE ÎN LISTELE ELECTORALE]]</f>
        <v>1.1023773141786668</v>
      </c>
      <c r="V2717" s="41">
        <f>Data[[#This Row],[TOTAL CHELTUIELI LEI]]/Data[[#This Row],[NUMĂRUL PERSOANELOR CARE AU PARTICIPAT LA VOT]]</f>
        <v>10.090673575129534</v>
      </c>
      <c r="W2717" s="41">
        <f>Data[[#This Row],[TOTAL CHELTUIELI EURO]]/Data[[#This Row],[NUMĂRUL PERSOANELOR CARE AU PARTICIPAT LA VOT]]</f>
        <v>2.0848068376954063</v>
      </c>
      <c r="X2717" s="43">
        <v>4.8400999999999996</v>
      </c>
      <c r="Y2717" s="114" t="s">
        <v>2892</v>
      </c>
      <c r="Z2717" s="44">
        <v>5</v>
      </c>
      <c r="AA2717" s="115" t="s">
        <v>3107</v>
      </c>
      <c r="AB2717" s="44">
        <v>1</v>
      </c>
      <c r="AC2717" s="45"/>
    </row>
    <row r="2718" spans="1:29" x14ac:dyDescent="0.2">
      <c r="A2718" s="37">
        <v>2717</v>
      </c>
      <c r="B2718" s="38" t="s">
        <v>744</v>
      </c>
      <c r="C2718" s="39" t="s">
        <v>766</v>
      </c>
      <c r="D2718" s="40">
        <v>44101</v>
      </c>
      <c r="E2718" s="38">
        <v>1</v>
      </c>
      <c r="F2718" s="38"/>
      <c r="G2718" s="38" t="s">
        <v>2</v>
      </c>
      <c r="H2718" s="38" t="s">
        <v>2</v>
      </c>
      <c r="I2718" s="39">
        <v>1400</v>
      </c>
      <c r="J2718" s="39">
        <v>3850</v>
      </c>
      <c r="K2718" s="39">
        <v>0</v>
      </c>
      <c r="L2718" s="41">
        <f>SUM(Data[[#This Row],[CHELTUIELI DE PERSONAL LEI]:[CHELTUIELI DE CAPITAL (ACTIVE NEFINANCIARE ) LEI]])</f>
        <v>5250</v>
      </c>
      <c r="M2718" s="41">
        <f>Data[[#This Row],[TOTAL CHELTUIELI LEI]]/Data[[#This Row],[CURS VALUTAR EURO BNR 22 07 2020]]</f>
        <v>1084.6883328856843</v>
      </c>
      <c r="N2718" s="49">
        <v>3495</v>
      </c>
      <c r="O2718" s="54"/>
      <c r="P2718" s="54">
        <v>1998</v>
      </c>
      <c r="Q2718" s="54"/>
      <c r="R2718" s="54">
        <f>Data[[#This Row],[PERSOANE ÎNSCRISE ÎN LISTELE ELECTORALE (TURUL 1)            ]]+Data[[#This Row],[PERSOANE ÎNSCRISE ÎN LISTELE ELECTORALE (TURUL AL 2-LEA)]]</f>
        <v>3495</v>
      </c>
      <c r="S2718" s="54">
        <f>Data[[#This Row],[PERSOANE CARE AU PARTICIPAT LA VOT (TURUL 1)]]+Data[[#This Row],[PERSOANE CARE AU PARTICIPAT LA VOT  (TURUL AL 2-LEA)]]</f>
        <v>1998</v>
      </c>
      <c r="T2718" s="41">
        <f>Data[[#This Row],[TOTAL CHELTUIELI LEI]]/Data[[#This Row],[NUMĂRUL PERSOANELOR ÎNSCRISE ÎN LISTELE ELECTORALE]]</f>
        <v>1.502145922746781</v>
      </c>
      <c r="U2718" s="41">
        <f>Data[[#This Row],[TOTAL CHELTUIELI EURO]]/Data[[#This Row],[NUMĂRUL PERSOANELOR ÎNSCRISE ÎN LISTELE ELECTORALE]]</f>
        <v>0.31035431556099696</v>
      </c>
      <c r="V2718" s="41">
        <f>Data[[#This Row],[TOTAL CHELTUIELI LEI]]/Data[[#This Row],[NUMĂRUL PERSOANELOR CARE AU PARTICIPAT LA VOT]]</f>
        <v>2.6276276276276276</v>
      </c>
      <c r="W2718" s="41">
        <f>Data[[#This Row],[TOTAL CHELTUIELI EURO]]/Data[[#This Row],[NUMĂRUL PERSOANELOR CARE AU PARTICIPAT LA VOT]]</f>
        <v>0.54288705349633848</v>
      </c>
      <c r="X2718" s="43">
        <v>4.8400999999999996</v>
      </c>
      <c r="Y2718" s="114" t="s">
        <v>2894</v>
      </c>
      <c r="Z2718" s="44">
        <v>1</v>
      </c>
      <c r="AA2718" s="115" t="s">
        <v>3105</v>
      </c>
      <c r="AB2718" s="44">
        <v>0</v>
      </c>
      <c r="AC2718" s="45"/>
    </row>
    <row r="2719" spans="1:29" x14ac:dyDescent="0.2">
      <c r="A2719" s="37">
        <v>2718</v>
      </c>
      <c r="B2719" s="38" t="s">
        <v>744</v>
      </c>
      <c r="C2719" s="39" t="s">
        <v>767</v>
      </c>
      <c r="D2719" s="40">
        <v>44101</v>
      </c>
      <c r="E2719" s="38">
        <v>1</v>
      </c>
      <c r="F2719" s="38"/>
      <c r="G2719" s="38" t="s">
        <v>2</v>
      </c>
      <c r="H2719" s="38" t="s">
        <v>2</v>
      </c>
      <c r="I2719" s="39">
        <v>0</v>
      </c>
      <c r="J2719" s="39">
        <v>12189</v>
      </c>
      <c r="K2719" s="39">
        <v>0</v>
      </c>
      <c r="L2719" s="41">
        <f>SUM(Data[[#This Row],[CHELTUIELI DE PERSONAL LEI]:[CHELTUIELI DE CAPITAL (ACTIVE NEFINANCIARE ) LEI]])</f>
        <v>12189</v>
      </c>
      <c r="M2719" s="41">
        <f>Data[[#This Row],[TOTAL CHELTUIELI LEI]]/Data[[#This Row],[CURS VALUTAR EURO BNR 22 07 2020]]</f>
        <v>2518.3363980083059</v>
      </c>
      <c r="N2719" s="49">
        <v>2406</v>
      </c>
      <c r="O2719" s="54"/>
      <c r="P2719" s="54">
        <v>1525</v>
      </c>
      <c r="Q2719" s="54"/>
      <c r="R2719" s="54">
        <f>Data[[#This Row],[PERSOANE ÎNSCRISE ÎN LISTELE ELECTORALE (TURUL 1)            ]]+Data[[#This Row],[PERSOANE ÎNSCRISE ÎN LISTELE ELECTORALE (TURUL AL 2-LEA)]]</f>
        <v>2406</v>
      </c>
      <c r="S2719" s="54">
        <f>Data[[#This Row],[PERSOANE CARE AU PARTICIPAT LA VOT (TURUL 1)]]+Data[[#This Row],[PERSOANE CARE AU PARTICIPAT LA VOT  (TURUL AL 2-LEA)]]</f>
        <v>1525</v>
      </c>
      <c r="T2719" s="41">
        <f>Data[[#This Row],[TOTAL CHELTUIELI LEI]]/Data[[#This Row],[NUMĂRUL PERSOANELOR ÎNSCRISE ÎN LISTELE ELECTORALE]]</f>
        <v>5.0660847880299249</v>
      </c>
      <c r="U2719" s="41">
        <f>Data[[#This Row],[TOTAL CHELTUIELI EURO]]/Data[[#This Row],[NUMĂRUL PERSOANELOR ÎNSCRISE ÎN LISTELE ELECTORALE]]</f>
        <v>1.0466901072353723</v>
      </c>
      <c r="V2719" s="41">
        <f>Data[[#This Row],[TOTAL CHELTUIELI LEI]]/Data[[#This Row],[NUMĂRUL PERSOANELOR CARE AU PARTICIPAT LA VOT]]</f>
        <v>7.9927868852459012</v>
      </c>
      <c r="W2719" s="41">
        <f>Data[[#This Row],[TOTAL CHELTUIELI EURO]]/Data[[#This Row],[NUMĂRUL PERSOANELOR CARE AU PARTICIPAT LA VOT]]</f>
        <v>1.6513681298415122</v>
      </c>
      <c r="X2719" s="43">
        <v>4.8400999999999996</v>
      </c>
      <c r="Y2719" s="114" t="s">
        <v>2892</v>
      </c>
      <c r="Z2719" s="44">
        <v>5</v>
      </c>
      <c r="AA2719" s="115" t="s">
        <v>3107</v>
      </c>
      <c r="AB2719" s="44">
        <v>1</v>
      </c>
      <c r="AC2719" s="45"/>
    </row>
    <row r="2720" spans="1:29" x14ac:dyDescent="0.2">
      <c r="A2720" s="37">
        <v>2719</v>
      </c>
      <c r="B2720" s="38" t="s">
        <v>744</v>
      </c>
      <c r="C2720" s="39" t="s">
        <v>768</v>
      </c>
      <c r="D2720" s="40">
        <v>44101</v>
      </c>
      <c r="E2720" s="38">
        <v>1</v>
      </c>
      <c r="F2720" s="38"/>
      <c r="G2720" s="38" t="s">
        <v>2</v>
      </c>
      <c r="H2720" s="38" t="s">
        <v>2</v>
      </c>
      <c r="I2720" s="39">
        <v>74559</v>
      </c>
      <c r="J2720" s="39">
        <v>2417.5</v>
      </c>
      <c r="K2720" s="39">
        <v>0</v>
      </c>
      <c r="L2720" s="41">
        <f>SUM(Data[[#This Row],[CHELTUIELI DE PERSONAL LEI]:[CHELTUIELI DE CAPITAL (ACTIVE NEFINANCIARE ) LEI]])</f>
        <v>76976.5</v>
      </c>
      <c r="M2720" s="41">
        <f>Data[[#This Row],[TOTAL CHELTUIELI LEI]]/Data[[#This Row],[CURS VALUTAR EURO BNR 22 07 2020]]</f>
        <v>15903.906944071405</v>
      </c>
      <c r="N2720" s="49">
        <v>1500</v>
      </c>
      <c r="O2720" s="54"/>
      <c r="P2720" s="54">
        <v>931</v>
      </c>
      <c r="Q2720" s="54"/>
      <c r="R2720" s="54">
        <f>Data[[#This Row],[PERSOANE ÎNSCRISE ÎN LISTELE ELECTORALE (TURUL 1)            ]]+Data[[#This Row],[PERSOANE ÎNSCRISE ÎN LISTELE ELECTORALE (TURUL AL 2-LEA)]]</f>
        <v>1500</v>
      </c>
      <c r="S2720" s="54">
        <f>Data[[#This Row],[PERSOANE CARE AU PARTICIPAT LA VOT (TURUL 1)]]+Data[[#This Row],[PERSOANE CARE AU PARTICIPAT LA VOT  (TURUL AL 2-LEA)]]</f>
        <v>931</v>
      </c>
      <c r="T2720" s="41">
        <f>Data[[#This Row],[TOTAL CHELTUIELI LEI]]/Data[[#This Row],[NUMĂRUL PERSOANELOR ÎNSCRISE ÎN LISTELE ELECTORALE]]</f>
        <v>51.317666666666668</v>
      </c>
      <c r="U2720" s="41">
        <f>Data[[#This Row],[TOTAL CHELTUIELI EURO]]/Data[[#This Row],[NUMĂRUL PERSOANELOR ÎNSCRISE ÎN LISTELE ELECTORALE]]</f>
        <v>10.602604629380936</v>
      </c>
      <c r="V2720" s="41">
        <f>Data[[#This Row],[TOTAL CHELTUIELI LEI]]/Data[[#This Row],[NUMĂRUL PERSOANELOR CARE AU PARTICIPAT LA VOT]]</f>
        <v>82.681525241675615</v>
      </c>
      <c r="W2720" s="41">
        <f>Data[[#This Row],[TOTAL CHELTUIELI EURO]]/Data[[#This Row],[NUMĂRUL PERSOANELOR CARE AU PARTICIPAT LA VOT]]</f>
        <v>17.082606814255001</v>
      </c>
      <c r="X2720" s="43">
        <v>4.8400999999999996</v>
      </c>
      <c r="Y2720" s="114" t="s">
        <v>2941</v>
      </c>
      <c r="Z2720" s="44">
        <v>51</v>
      </c>
      <c r="AA2720" s="115" t="s">
        <v>3127</v>
      </c>
      <c r="AB2720" s="44">
        <v>10</v>
      </c>
      <c r="AC2720" s="45"/>
    </row>
    <row r="2721" spans="1:29" x14ac:dyDescent="0.2">
      <c r="A2721" s="37">
        <v>2720</v>
      </c>
      <c r="B2721" s="38" t="s">
        <v>744</v>
      </c>
      <c r="C2721" s="39" t="s">
        <v>769</v>
      </c>
      <c r="D2721" s="40">
        <v>44101</v>
      </c>
      <c r="E2721" s="38">
        <v>1</v>
      </c>
      <c r="F2721" s="38"/>
      <c r="G2721" s="38" t="s">
        <v>2</v>
      </c>
      <c r="H2721" s="38" t="s">
        <v>2</v>
      </c>
      <c r="I2721" s="39">
        <v>1650</v>
      </c>
      <c r="J2721" s="39">
        <v>4806</v>
      </c>
      <c r="K2721" s="39">
        <v>0</v>
      </c>
      <c r="L2721" s="41">
        <f>SUM(Data[[#This Row],[CHELTUIELI DE PERSONAL LEI]:[CHELTUIELI DE CAPITAL (ACTIVE NEFINANCIARE ) LEI]])</f>
        <v>6456</v>
      </c>
      <c r="M2721" s="41">
        <f>Data[[#This Row],[TOTAL CHELTUIELI LEI]]/Data[[#This Row],[CURS VALUTAR EURO BNR 22 07 2020]]</f>
        <v>1333.8567384971386</v>
      </c>
      <c r="N2721" s="49">
        <v>2010</v>
      </c>
      <c r="O2721" s="54"/>
      <c r="P2721" s="54">
        <v>1055</v>
      </c>
      <c r="Q2721" s="54"/>
      <c r="R2721" s="54">
        <f>Data[[#This Row],[PERSOANE ÎNSCRISE ÎN LISTELE ELECTORALE (TURUL 1)            ]]+Data[[#This Row],[PERSOANE ÎNSCRISE ÎN LISTELE ELECTORALE (TURUL AL 2-LEA)]]</f>
        <v>2010</v>
      </c>
      <c r="S2721" s="54">
        <f>Data[[#This Row],[PERSOANE CARE AU PARTICIPAT LA VOT (TURUL 1)]]+Data[[#This Row],[PERSOANE CARE AU PARTICIPAT LA VOT  (TURUL AL 2-LEA)]]</f>
        <v>1055</v>
      </c>
      <c r="T2721" s="41">
        <f>Data[[#This Row],[TOTAL CHELTUIELI LEI]]/Data[[#This Row],[NUMĂRUL PERSOANELOR ÎNSCRISE ÎN LISTELE ELECTORALE]]</f>
        <v>3.2119402985074625</v>
      </c>
      <c r="U2721" s="41">
        <f>Data[[#This Row],[TOTAL CHELTUIELI EURO]]/Data[[#This Row],[NUMĂRUL PERSOANELOR ÎNSCRISE ÎN LISTELE ELECTORALE]]</f>
        <v>0.66361031766026801</v>
      </c>
      <c r="V2721" s="41">
        <f>Data[[#This Row],[TOTAL CHELTUIELI LEI]]/Data[[#This Row],[NUMĂRUL PERSOANELOR CARE AU PARTICIPAT LA VOT]]</f>
        <v>6.1194312796208532</v>
      </c>
      <c r="W2721" s="41">
        <f>Data[[#This Row],[TOTAL CHELTUIELI EURO]]/Data[[#This Row],[NUMĂRUL PERSOANELOR CARE AU PARTICIPAT LA VOT]]</f>
        <v>1.2643191834096101</v>
      </c>
      <c r="X2721" s="43">
        <v>4.8400999999999996</v>
      </c>
      <c r="Y2721" s="114" t="s">
        <v>2884</v>
      </c>
      <c r="Z2721" s="44">
        <v>3</v>
      </c>
      <c r="AA2721" s="115" t="s">
        <v>3105</v>
      </c>
      <c r="AB2721" s="44">
        <v>0</v>
      </c>
      <c r="AC2721" s="45"/>
    </row>
    <row r="2722" spans="1:29" x14ac:dyDescent="0.2">
      <c r="A2722" s="37">
        <v>2721</v>
      </c>
      <c r="B2722" s="38" t="s">
        <v>744</v>
      </c>
      <c r="C2722" s="39" t="s">
        <v>770</v>
      </c>
      <c r="D2722" s="40">
        <v>44101</v>
      </c>
      <c r="E2722" s="38">
        <v>1</v>
      </c>
      <c r="F2722" s="38"/>
      <c r="G2722" s="38" t="s">
        <v>2</v>
      </c>
      <c r="H2722" s="38" t="s">
        <v>2</v>
      </c>
      <c r="I2722" s="39">
        <v>4500</v>
      </c>
      <c r="J2722" s="39">
        <v>23424</v>
      </c>
      <c r="K2722" s="39">
        <v>0</v>
      </c>
      <c r="L2722" s="41">
        <f>SUM(Data[[#This Row],[CHELTUIELI DE PERSONAL LEI]:[CHELTUIELI DE CAPITAL (ACTIVE NEFINANCIARE ) LEI]])</f>
        <v>27924</v>
      </c>
      <c r="M2722" s="41">
        <f>Data[[#This Row],[TOTAL CHELTUIELI LEI]]/Data[[#This Row],[CURS VALUTAR EURO BNR 22 07 2020]]</f>
        <v>5769.3022871428284</v>
      </c>
      <c r="N2722" s="49">
        <v>6002</v>
      </c>
      <c r="O2722" s="54"/>
      <c r="P2722" s="54">
        <v>2202</v>
      </c>
      <c r="Q2722" s="54"/>
      <c r="R2722" s="54">
        <f>Data[[#This Row],[PERSOANE ÎNSCRISE ÎN LISTELE ELECTORALE (TURUL 1)            ]]+Data[[#This Row],[PERSOANE ÎNSCRISE ÎN LISTELE ELECTORALE (TURUL AL 2-LEA)]]</f>
        <v>6002</v>
      </c>
      <c r="S2722" s="54">
        <f>Data[[#This Row],[PERSOANE CARE AU PARTICIPAT LA VOT (TURUL 1)]]+Data[[#This Row],[PERSOANE CARE AU PARTICIPAT LA VOT  (TURUL AL 2-LEA)]]</f>
        <v>2202</v>
      </c>
      <c r="T2722" s="41">
        <f>Data[[#This Row],[TOTAL CHELTUIELI LEI]]/Data[[#This Row],[NUMĂRUL PERSOANELOR ÎNSCRISE ÎN LISTELE ELECTORALE]]</f>
        <v>4.6524491836054649</v>
      </c>
      <c r="U2722" s="41">
        <f>Data[[#This Row],[TOTAL CHELTUIELI EURO]]/Data[[#This Row],[NUMĂRUL PERSOANELOR ÎNSCRISE ÎN LISTELE ELECTORALE]]</f>
        <v>0.96122997120007136</v>
      </c>
      <c r="V2722" s="41">
        <f>Data[[#This Row],[TOTAL CHELTUIELI LEI]]/Data[[#This Row],[NUMĂRUL PERSOANELOR CARE AU PARTICIPAT LA VOT]]</f>
        <v>12.681198910081743</v>
      </c>
      <c r="W2722" s="41">
        <f>Data[[#This Row],[TOTAL CHELTUIELI EURO]]/Data[[#This Row],[NUMĂRUL PERSOANELOR CARE AU PARTICIPAT LA VOT]]</f>
        <v>2.6200282866225377</v>
      </c>
      <c r="X2722" s="43">
        <v>4.8400999999999996</v>
      </c>
      <c r="Y2722" s="114" t="s">
        <v>2895</v>
      </c>
      <c r="Z2722" s="44">
        <v>4</v>
      </c>
      <c r="AA2722" s="115" t="s">
        <v>3105</v>
      </c>
      <c r="AB2722" s="44">
        <v>0</v>
      </c>
      <c r="AC2722" s="45"/>
    </row>
    <row r="2723" spans="1:29" x14ac:dyDescent="0.2">
      <c r="A2723" s="37">
        <v>2722</v>
      </c>
      <c r="B2723" s="38" t="s">
        <v>744</v>
      </c>
      <c r="C2723" s="39" t="s">
        <v>771</v>
      </c>
      <c r="D2723" s="40">
        <v>44101</v>
      </c>
      <c r="E2723" s="38">
        <v>1</v>
      </c>
      <c r="F2723" s="38"/>
      <c r="G2723" s="38" t="s">
        <v>2</v>
      </c>
      <c r="H2723" s="38" t="s">
        <v>2</v>
      </c>
      <c r="I2723" s="39">
        <v>3658</v>
      </c>
      <c r="J2723" s="39">
        <v>4165</v>
      </c>
      <c r="K2723" s="39">
        <v>0</v>
      </c>
      <c r="L2723" s="41">
        <f>SUM(Data[[#This Row],[CHELTUIELI DE PERSONAL LEI]:[CHELTUIELI DE CAPITAL (ACTIVE NEFINANCIARE ) LEI]])</f>
        <v>7823</v>
      </c>
      <c r="M2723" s="41">
        <f>Data[[#This Row],[TOTAL CHELTUIELI LEI]]/Data[[#This Row],[CURS VALUTAR EURO BNR 22 07 2020]]</f>
        <v>1616.2889196504207</v>
      </c>
      <c r="N2723" s="49">
        <v>1227</v>
      </c>
      <c r="O2723" s="54"/>
      <c r="P2723" s="54">
        <v>770</v>
      </c>
      <c r="Q2723" s="54"/>
      <c r="R2723" s="54">
        <f>Data[[#This Row],[PERSOANE ÎNSCRISE ÎN LISTELE ELECTORALE (TURUL 1)            ]]+Data[[#This Row],[PERSOANE ÎNSCRISE ÎN LISTELE ELECTORALE (TURUL AL 2-LEA)]]</f>
        <v>1227</v>
      </c>
      <c r="S2723" s="54">
        <f>Data[[#This Row],[PERSOANE CARE AU PARTICIPAT LA VOT (TURUL 1)]]+Data[[#This Row],[PERSOANE CARE AU PARTICIPAT LA VOT  (TURUL AL 2-LEA)]]</f>
        <v>770</v>
      </c>
      <c r="T2723" s="41">
        <f>Data[[#This Row],[TOTAL CHELTUIELI LEI]]/Data[[#This Row],[NUMĂRUL PERSOANELOR ÎNSCRISE ÎN LISTELE ELECTORALE]]</f>
        <v>6.3757131214343925</v>
      </c>
      <c r="U2723" s="41">
        <f>Data[[#This Row],[TOTAL CHELTUIELI EURO]]/Data[[#This Row],[NUMĂRUL PERSOANELOR ÎNSCRISE ÎN LISTELE ELECTORALE]]</f>
        <v>1.3172688831706769</v>
      </c>
      <c r="V2723" s="41">
        <f>Data[[#This Row],[TOTAL CHELTUIELI LEI]]/Data[[#This Row],[NUMĂRUL PERSOANELOR CARE AU PARTICIPAT LA VOT]]</f>
        <v>10.159740259740261</v>
      </c>
      <c r="W2723" s="41">
        <f>Data[[#This Row],[TOTAL CHELTUIELI EURO]]/Data[[#This Row],[NUMĂRUL PERSOANELOR CARE AU PARTICIPAT LA VOT]]</f>
        <v>2.0990765190265201</v>
      </c>
      <c r="X2723" s="43">
        <v>4.8400999999999996</v>
      </c>
      <c r="Y2723" s="114" t="s">
        <v>2889</v>
      </c>
      <c r="Z2723" s="44">
        <v>6</v>
      </c>
      <c r="AA2723" s="115" t="s">
        <v>3107</v>
      </c>
      <c r="AB2723" s="44">
        <v>1</v>
      </c>
      <c r="AC2723" s="45"/>
    </row>
    <row r="2724" spans="1:29" x14ac:dyDescent="0.2">
      <c r="A2724" s="37">
        <v>2723</v>
      </c>
      <c r="B2724" s="38" t="s">
        <v>744</v>
      </c>
      <c r="C2724" s="39" t="s">
        <v>772</v>
      </c>
      <c r="D2724" s="40">
        <v>44101</v>
      </c>
      <c r="E2724" s="38">
        <v>1</v>
      </c>
      <c r="F2724" s="38"/>
      <c r="G2724" s="38" t="s">
        <v>2</v>
      </c>
      <c r="H2724" s="38" t="s">
        <v>2</v>
      </c>
      <c r="I2724" s="39">
        <v>21980</v>
      </c>
      <c r="J2724" s="39">
        <v>7421.41</v>
      </c>
      <c r="K2724" s="39">
        <v>0</v>
      </c>
      <c r="L2724" s="41">
        <f>SUM(Data[[#This Row],[CHELTUIELI DE PERSONAL LEI]:[CHELTUIELI DE CAPITAL (ACTIVE NEFINANCIARE ) LEI]])</f>
        <v>29401.41</v>
      </c>
      <c r="M2724" s="41">
        <f>Data[[#This Row],[TOTAL CHELTUIELI LEI]]/Data[[#This Row],[CURS VALUTAR EURO BNR 22 07 2020]]</f>
        <v>6074.54598045495</v>
      </c>
      <c r="N2724" s="49">
        <v>1705</v>
      </c>
      <c r="O2724" s="54"/>
      <c r="P2724" s="54">
        <v>1034</v>
      </c>
      <c r="Q2724" s="54"/>
      <c r="R2724" s="54">
        <f>Data[[#This Row],[PERSOANE ÎNSCRISE ÎN LISTELE ELECTORALE (TURUL 1)            ]]+Data[[#This Row],[PERSOANE ÎNSCRISE ÎN LISTELE ELECTORALE (TURUL AL 2-LEA)]]</f>
        <v>1705</v>
      </c>
      <c r="S2724" s="54">
        <f>Data[[#This Row],[PERSOANE CARE AU PARTICIPAT LA VOT (TURUL 1)]]+Data[[#This Row],[PERSOANE CARE AU PARTICIPAT LA VOT  (TURUL AL 2-LEA)]]</f>
        <v>1034</v>
      </c>
      <c r="T2724" s="41">
        <f>Data[[#This Row],[TOTAL CHELTUIELI LEI]]/Data[[#This Row],[NUMĂRUL PERSOANELOR ÎNSCRISE ÎN LISTELE ELECTORALE]]</f>
        <v>17.244228739002931</v>
      </c>
      <c r="U2724" s="41">
        <f>Data[[#This Row],[TOTAL CHELTUIELI EURO]]/Data[[#This Row],[NUMĂRUL PERSOANELOR ÎNSCRISE ÎN LISTELE ELECTORALE]]</f>
        <v>3.5627835662492378</v>
      </c>
      <c r="V2724" s="41">
        <f>Data[[#This Row],[TOTAL CHELTUIELI LEI]]/Data[[#This Row],[NUMĂRUL PERSOANELOR CARE AU PARTICIPAT LA VOT]]</f>
        <v>28.434632495164411</v>
      </c>
      <c r="W2724" s="41">
        <f>Data[[#This Row],[TOTAL CHELTUIELI EURO]]/Data[[#This Row],[NUMĂRUL PERSOANELOR CARE AU PARTICIPAT LA VOT]]</f>
        <v>5.8748026890279981</v>
      </c>
      <c r="X2724" s="43">
        <v>4.8400999999999996</v>
      </c>
      <c r="Y2724" s="114" t="s">
        <v>2907</v>
      </c>
      <c r="Z2724" s="44">
        <v>17</v>
      </c>
      <c r="AA2724" s="115" t="s">
        <v>3106</v>
      </c>
      <c r="AB2724" s="44">
        <v>3</v>
      </c>
      <c r="AC2724" s="45"/>
    </row>
    <row r="2725" spans="1:29" x14ac:dyDescent="0.2">
      <c r="A2725" s="37">
        <v>2724</v>
      </c>
      <c r="B2725" s="38" t="s">
        <v>744</v>
      </c>
      <c r="C2725" s="39" t="s">
        <v>773</v>
      </c>
      <c r="D2725" s="40">
        <v>44101</v>
      </c>
      <c r="E2725" s="38">
        <v>1</v>
      </c>
      <c r="F2725" s="38"/>
      <c r="G2725" s="38" t="s">
        <v>2</v>
      </c>
      <c r="H2725" s="38" t="s">
        <v>2</v>
      </c>
      <c r="I2725" s="39">
        <v>2000</v>
      </c>
      <c r="J2725" s="39">
        <v>4232</v>
      </c>
      <c r="K2725" s="39">
        <v>0</v>
      </c>
      <c r="L2725" s="41">
        <f>SUM(Data[[#This Row],[CHELTUIELI DE PERSONAL LEI]:[CHELTUIELI DE CAPITAL (ACTIVE NEFINANCIARE ) LEI]])</f>
        <v>6232</v>
      </c>
      <c r="M2725" s="41">
        <f>Data[[#This Row],[TOTAL CHELTUIELI LEI]]/Data[[#This Row],[CURS VALUTAR EURO BNR 22 07 2020]]</f>
        <v>1287.5767029606827</v>
      </c>
      <c r="N2725" s="49">
        <v>2141</v>
      </c>
      <c r="O2725" s="54"/>
      <c r="P2725" s="54">
        <v>1447</v>
      </c>
      <c r="Q2725" s="54"/>
      <c r="R2725" s="54">
        <f>Data[[#This Row],[PERSOANE ÎNSCRISE ÎN LISTELE ELECTORALE (TURUL 1)            ]]+Data[[#This Row],[PERSOANE ÎNSCRISE ÎN LISTELE ELECTORALE (TURUL AL 2-LEA)]]</f>
        <v>2141</v>
      </c>
      <c r="S2725" s="54">
        <f>Data[[#This Row],[PERSOANE CARE AU PARTICIPAT LA VOT (TURUL 1)]]+Data[[#This Row],[PERSOANE CARE AU PARTICIPAT LA VOT  (TURUL AL 2-LEA)]]</f>
        <v>1447</v>
      </c>
      <c r="T2725" s="41">
        <f>Data[[#This Row],[TOTAL CHELTUIELI LEI]]/Data[[#This Row],[NUMĂRUL PERSOANELOR ÎNSCRISE ÎN LISTELE ELECTORALE]]</f>
        <v>2.9107893507706679</v>
      </c>
      <c r="U2725" s="41">
        <f>Data[[#This Row],[TOTAL CHELTUIELI EURO]]/Data[[#This Row],[NUMĂRUL PERSOANELOR ÎNSCRISE ÎN LISTELE ELECTORALE]]</f>
        <v>0.60139033300358835</v>
      </c>
      <c r="V2725" s="41">
        <f>Data[[#This Row],[TOTAL CHELTUIELI LEI]]/Data[[#This Row],[NUMĂRUL PERSOANELOR CARE AU PARTICIPAT LA VOT]]</f>
        <v>4.3068417415342086</v>
      </c>
      <c r="W2725" s="41">
        <f>Data[[#This Row],[TOTAL CHELTUIELI EURO]]/Data[[#This Row],[NUMĂRUL PERSOANELOR CARE AU PARTICIPAT LA VOT]]</f>
        <v>0.8898249502147082</v>
      </c>
      <c r="X2725" s="43">
        <v>4.8400999999999996</v>
      </c>
      <c r="Y2725" s="114" t="s">
        <v>2891</v>
      </c>
      <c r="Z2725" s="44">
        <v>2</v>
      </c>
      <c r="AA2725" s="115" t="s">
        <v>3105</v>
      </c>
      <c r="AB2725" s="44">
        <v>0</v>
      </c>
      <c r="AC2725" s="45"/>
    </row>
    <row r="2726" spans="1:29" x14ac:dyDescent="0.2">
      <c r="A2726" s="37">
        <v>2725</v>
      </c>
      <c r="B2726" s="38" t="s">
        <v>744</v>
      </c>
      <c r="C2726" s="39" t="s">
        <v>774</v>
      </c>
      <c r="D2726" s="40">
        <v>44101</v>
      </c>
      <c r="E2726" s="38">
        <v>1</v>
      </c>
      <c r="F2726" s="38"/>
      <c r="G2726" s="38" t="s">
        <v>2</v>
      </c>
      <c r="H2726" s="38" t="s">
        <v>2</v>
      </c>
      <c r="I2726" s="39">
        <v>1800</v>
      </c>
      <c r="J2726" s="39">
        <v>20035</v>
      </c>
      <c r="K2726" s="39">
        <v>0</v>
      </c>
      <c r="L2726" s="41">
        <f>SUM(Data[[#This Row],[CHELTUIELI DE PERSONAL LEI]:[CHELTUIELI DE CAPITAL (ACTIVE NEFINANCIARE ) LEI]])</f>
        <v>21835</v>
      </c>
      <c r="M2726" s="41">
        <f>Data[[#This Row],[TOTAL CHELTUIELI LEI]]/Data[[#This Row],[CURS VALUTAR EURO BNR 22 07 2020]]</f>
        <v>4511.2704282969362</v>
      </c>
      <c r="N2726" s="49">
        <v>7118</v>
      </c>
      <c r="O2726" s="54"/>
      <c r="P2726" s="54">
        <v>2980</v>
      </c>
      <c r="Q2726" s="54"/>
      <c r="R2726" s="54">
        <f>Data[[#This Row],[PERSOANE ÎNSCRISE ÎN LISTELE ELECTORALE (TURUL 1)            ]]+Data[[#This Row],[PERSOANE ÎNSCRISE ÎN LISTELE ELECTORALE (TURUL AL 2-LEA)]]</f>
        <v>7118</v>
      </c>
      <c r="S2726" s="54">
        <f>Data[[#This Row],[PERSOANE CARE AU PARTICIPAT LA VOT (TURUL 1)]]+Data[[#This Row],[PERSOANE CARE AU PARTICIPAT LA VOT  (TURUL AL 2-LEA)]]</f>
        <v>2980</v>
      </c>
      <c r="T2726" s="41">
        <f>Data[[#This Row],[TOTAL CHELTUIELI LEI]]/Data[[#This Row],[NUMĂRUL PERSOANELOR ÎNSCRISE ÎN LISTELE ELECTORALE]]</f>
        <v>3.0675751615622366</v>
      </c>
      <c r="U2726" s="41">
        <f>Data[[#This Row],[TOTAL CHELTUIELI EURO]]/Data[[#This Row],[NUMĂRUL PERSOANELOR ÎNSCRISE ÎN LISTELE ELECTORALE]]</f>
        <v>0.63378342628504303</v>
      </c>
      <c r="V2726" s="41">
        <f>Data[[#This Row],[TOTAL CHELTUIELI LEI]]/Data[[#This Row],[NUMĂRUL PERSOANELOR CARE AU PARTICIPAT LA VOT]]</f>
        <v>7.3271812080536911</v>
      </c>
      <c r="W2726" s="41">
        <f>Data[[#This Row],[TOTAL CHELTUIELI EURO]]/Data[[#This Row],[NUMĂRUL PERSOANELOR CARE AU PARTICIPAT LA VOT]]</f>
        <v>1.5138491370123948</v>
      </c>
      <c r="X2726" s="43">
        <v>4.8400999999999996</v>
      </c>
      <c r="Y2726" s="114" t="s">
        <v>2884</v>
      </c>
      <c r="Z2726" s="44">
        <v>3</v>
      </c>
      <c r="AA2726" s="115" t="s">
        <v>3105</v>
      </c>
      <c r="AB2726" s="44">
        <v>0</v>
      </c>
      <c r="AC2726" s="45"/>
    </row>
    <row r="2727" spans="1:29" x14ac:dyDescent="0.2">
      <c r="A2727" s="37">
        <v>2726</v>
      </c>
      <c r="B2727" s="38" t="s">
        <v>744</v>
      </c>
      <c r="C2727" s="39" t="s">
        <v>775</v>
      </c>
      <c r="D2727" s="40">
        <v>44101</v>
      </c>
      <c r="E2727" s="38">
        <v>1</v>
      </c>
      <c r="F2727" s="38"/>
      <c r="G2727" s="38" t="s">
        <v>2</v>
      </c>
      <c r="H2727" s="38" t="s">
        <v>2</v>
      </c>
      <c r="I2727" s="39">
        <v>97630</v>
      </c>
      <c r="J2727" s="39">
        <v>39257</v>
      </c>
      <c r="K2727" s="39">
        <v>0</v>
      </c>
      <c r="L2727" s="41">
        <f>SUM(Data[[#This Row],[CHELTUIELI DE PERSONAL LEI]:[CHELTUIELI DE CAPITAL (ACTIVE NEFINANCIARE ) LEI]])</f>
        <v>136887</v>
      </c>
      <c r="M2727" s="41">
        <f>Data[[#This Row],[TOTAL CHELTUIELI LEI]]/Data[[#This Row],[CURS VALUTAR EURO BNR 22 07 2020]]</f>
        <v>28281.853680709079</v>
      </c>
      <c r="N2727" s="49">
        <v>2522</v>
      </c>
      <c r="O2727" s="54"/>
      <c r="P2727" s="54">
        <v>1372</v>
      </c>
      <c r="Q2727" s="54"/>
      <c r="R2727" s="54">
        <f>Data[[#This Row],[PERSOANE ÎNSCRISE ÎN LISTELE ELECTORALE (TURUL 1)            ]]+Data[[#This Row],[PERSOANE ÎNSCRISE ÎN LISTELE ELECTORALE (TURUL AL 2-LEA)]]</f>
        <v>2522</v>
      </c>
      <c r="S2727" s="54">
        <f>Data[[#This Row],[PERSOANE CARE AU PARTICIPAT LA VOT (TURUL 1)]]+Data[[#This Row],[PERSOANE CARE AU PARTICIPAT LA VOT  (TURUL AL 2-LEA)]]</f>
        <v>1372</v>
      </c>
      <c r="T2727" s="41">
        <f>Data[[#This Row],[TOTAL CHELTUIELI LEI]]/Data[[#This Row],[NUMĂRUL PERSOANELOR ÎNSCRISE ÎN LISTELE ELECTORALE]]</f>
        <v>54.277160983346548</v>
      </c>
      <c r="U2727" s="41">
        <f>Data[[#This Row],[TOTAL CHELTUIELI EURO]]/Data[[#This Row],[NUMĂRUL PERSOANELOR ÎNSCRISE ÎN LISTELE ELECTORALE]]</f>
        <v>11.214057763960776</v>
      </c>
      <c r="V2727" s="41">
        <f>Data[[#This Row],[TOTAL CHELTUIELI LEI]]/Data[[#This Row],[NUMĂRUL PERSOANELOR CARE AU PARTICIPAT LA VOT]]</f>
        <v>99.771865889212833</v>
      </c>
      <c r="W2727" s="41">
        <f>Data[[#This Row],[TOTAL CHELTUIELI EURO]]/Data[[#This Row],[NUMĂRUL PERSOANELOR CARE AU PARTICIPAT LA VOT]]</f>
        <v>20.613595977193206</v>
      </c>
      <c r="X2727" s="43">
        <v>4.8400999999999996</v>
      </c>
      <c r="Y2727" s="114" t="s">
        <v>2923</v>
      </c>
      <c r="Z2727" s="44">
        <v>54</v>
      </c>
      <c r="AA2727" s="115" t="s">
        <v>3126</v>
      </c>
      <c r="AB2727" s="44">
        <v>11</v>
      </c>
      <c r="AC2727" s="45"/>
    </row>
    <row r="2728" spans="1:29" x14ac:dyDescent="0.2">
      <c r="A2728" s="37">
        <v>2727</v>
      </c>
      <c r="B2728" s="38" t="s">
        <v>744</v>
      </c>
      <c r="C2728" s="39" t="s">
        <v>776</v>
      </c>
      <c r="D2728" s="40">
        <v>44101</v>
      </c>
      <c r="E2728" s="38">
        <v>1</v>
      </c>
      <c r="F2728" s="38"/>
      <c r="G2728" s="38" t="s">
        <v>2</v>
      </c>
      <c r="H2728" s="38" t="s">
        <v>2</v>
      </c>
      <c r="I2728" s="39">
        <v>8427</v>
      </c>
      <c r="J2728" s="39">
        <v>168</v>
      </c>
      <c r="K2728" s="39">
        <v>0</v>
      </c>
      <c r="L2728" s="41">
        <f>SUM(Data[[#This Row],[CHELTUIELI DE PERSONAL LEI]:[CHELTUIELI DE CAPITAL (ACTIVE NEFINANCIARE ) LEI]])</f>
        <v>8595</v>
      </c>
      <c r="M2728" s="41">
        <f>Data[[#This Row],[TOTAL CHELTUIELI LEI]]/Data[[#This Row],[CURS VALUTAR EURO BNR 22 07 2020]]</f>
        <v>1775.7897564099917</v>
      </c>
      <c r="N2728" s="49">
        <v>1722</v>
      </c>
      <c r="O2728" s="54"/>
      <c r="P2728" s="54">
        <v>923</v>
      </c>
      <c r="Q2728" s="54"/>
      <c r="R2728" s="54">
        <f>Data[[#This Row],[PERSOANE ÎNSCRISE ÎN LISTELE ELECTORALE (TURUL 1)            ]]+Data[[#This Row],[PERSOANE ÎNSCRISE ÎN LISTELE ELECTORALE (TURUL AL 2-LEA)]]</f>
        <v>1722</v>
      </c>
      <c r="S2728" s="54">
        <f>Data[[#This Row],[PERSOANE CARE AU PARTICIPAT LA VOT (TURUL 1)]]+Data[[#This Row],[PERSOANE CARE AU PARTICIPAT LA VOT  (TURUL AL 2-LEA)]]</f>
        <v>923</v>
      </c>
      <c r="T2728" s="41">
        <f>Data[[#This Row],[TOTAL CHELTUIELI LEI]]/Data[[#This Row],[NUMĂRUL PERSOANELOR ÎNSCRISE ÎN LISTELE ELECTORALE]]</f>
        <v>4.991289198606272</v>
      </c>
      <c r="U2728" s="41">
        <f>Data[[#This Row],[TOTAL CHELTUIELI EURO]]/Data[[#This Row],[NUMĂRUL PERSOANELOR ÎNSCRISE ÎN LISTELE ELECTORALE]]</f>
        <v>1.0312367923402972</v>
      </c>
      <c r="V2728" s="41">
        <f>Data[[#This Row],[TOTAL CHELTUIELI LEI]]/Data[[#This Row],[NUMĂRUL PERSOANELOR CARE AU PARTICIPAT LA VOT]]</f>
        <v>9.3120260021668475</v>
      </c>
      <c r="W2728" s="41">
        <f>Data[[#This Row],[TOTAL CHELTUIELI EURO]]/Data[[#This Row],[NUMĂRUL PERSOANELOR CARE AU PARTICIPAT LA VOT]]</f>
        <v>1.9239325638244764</v>
      </c>
      <c r="X2728" s="43">
        <v>4.8400999999999996</v>
      </c>
      <c r="Y2728" s="114" t="s">
        <v>2895</v>
      </c>
      <c r="Z2728" s="44">
        <v>4</v>
      </c>
      <c r="AA2728" s="115" t="s">
        <v>3107</v>
      </c>
      <c r="AB2728" s="44">
        <v>1</v>
      </c>
      <c r="AC2728" s="45"/>
    </row>
    <row r="2729" spans="1:29" x14ac:dyDescent="0.2">
      <c r="A2729" s="37">
        <v>2728</v>
      </c>
      <c r="B2729" s="38" t="s">
        <v>744</v>
      </c>
      <c r="C2729" s="39" t="s">
        <v>777</v>
      </c>
      <c r="D2729" s="40">
        <v>44101</v>
      </c>
      <c r="E2729" s="38">
        <v>1</v>
      </c>
      <c r="F2729" s="38"/>
      <c r="G2729" s="38" t="s">
        <v>2</v>
      </c>
      <c r="H2729" s="38" t="s">
        <v>2</v>
      </c>
      <c r="I2729" s="39">
        <v>2760</v>
      </c>
      <c r="J2729" s="39">
        <v>1080</v>
      </c>
      <c r="K2729" s="39">
        <v>0</v>
      </c>
      <c r="L2729" s="41">
        <f>SUM(Data[[#This Row],[CHELTUIELI DE PERSONAL LEI]:[CHELTUIELI DE CAPITAL (ACTIVE NEFINANCIARE ) LEI]])</f>
        <v>3840</v>
      </c>
      <c r="M2729" s="41">
        <f>Data[[#This Row],[TOTAL CHELTUIELI LEI]]/Data[[#This Row],[CURS VALUTAR EURO BNR 22 07 2020]]</f>
        <v>793.37203776781473</v>
      </c>
      <c r="N2729" s="49">
        <v>2035</v>
      </c>
      <c r="O2729" s="54"/>
      <c r="P2729" s="54">
        <v>912</v>
      </c>
      <c r="Q2729" s="54"/>
      <c r="R2729" s="54">
        <f>Data[[#This Row],[PERSOANE ÎNSCRISE ÎN LISTELE ELECTORALE (TURUL 1)            ]]+Data[[#This Row],[PERSOANE ÎNSCRISE ÎN LISTELE ELECTORALE (TURUL AL 2-LEA)]]</f>
        <v>2035</v>
      </c>
      <c r="S2729" s="54">
        <f>Data[[#This Row],[PERSOANE CARE AU PARTICIPAT LA VOT (TURUL 1)]]+Data[[#This Row],[PERSOANE CARE AU PARTICIPAT LA VOT  (TURUL AL 2-LEA)]]</f>
        <v>912</v>
      </c>
      <c r="T2729" s="41">
        <f>Data[[#This Row],[TOTAL CHELTUIELI LEI]]/Data[[#This Row],[NUMĂRUL PERSOANELOR ÎNSCRISE ÎN LISTELE ELECTORALE]]</f>
        <v>1.886977886977887</v>
      </c>
      <c r="U2729" s="41">
        <f>Data[[#This Row],[TOTAL CHELTUIELI EURO]]/Data[[#This Row],[NUMĂRUL PERSOANELOR ÎNSCRISE ÎN LISTELE ELECTORALE]]</f>
        <v>0.38986340922251339</v>
      </c>
      <c r="V2729" s="41">
        <f>Data[[#This Row],[TOTAL CHELTUIELI LEI]]/Data[[#This Row],[NUMĂRUL PERSOANELOR CARE AU PARTICIPAT LA VOT]]</f>
        <v>4.2105263157894735</v>
      </c>
      <c r="W2729" s="41">
        <f>Data[[#This Row],[TOTAL CHELTUIELI EURO]]/Data[[#This Row],[NUMĂRUL PERSOANELOR CARE AU PARTICIPAT LA VOT]]</f>
        <v>0.86992548000856873</v>
      </c>
      <c r="X2729" s="43">
        <v>4.8400999999999996</v>
      </c>
      <c r="Y2729" s="114" t="s">
        <v>2894</v>
      </c>
      <c r="Z2729" s="44">
        <v>1</v>
      </c>
      <c r="AA2729" s="115" t="s">
        <v>3105</v>
      </c>
      <c r="AB2729" s="44">
        <v>0</v>
      </c>
      <c r="AC2729" s="45"/>
    </row>
    <row r="2730" spans="1:29" x14ac:dyDescent="0.2">
      <c r="A2730" s="37">
        <v>2729</v>
      </c>
      <c r="B2730" s="38" t="s">
        <v>744</v>
      </c>
      <c r="C2730" s="39" t="s">
        <v>778</v>
      </c>
      <c r="D2730" s="40">
        <v>44101</v>
      </c>
      <c r="E2730" s="38">
        <v>1</v>
      </c>
      <c r="F2730" s="38"/>
      <c r="G2730" s="38" t="s">
        <v>2</v>
      </c>
      <c r="H2730" s="38" t="s">
        <v>2</v>
      </c>
      <c r="I2730" s="39">
        <v>2750</v>
      </c>
      <c r="J2730" s="39">
        <v>13519</v>
      </c>
      <c r="K2730" s="39">
        <v>0</v>
      </c>
      <c r="L2730" s="41">
        <f>SUM(Data[[#This Row],[CHELTUIELI DE PERSONAL LEI]:[CHELTUIELI DE CAPITAL (ACTIVE NEFINANCIARE ) LEI]])</f>
        <v>16269</v>
      </c>
      <c r="M2730" s="41">
        <f>Data[[#This Row],[TOTAL CHELTUIELI LEI]]/Data[[#This Row],[CURS VALUTAR EURO BNR 22 07 2020]]</f>
        <v>3361.2941881366091</v>
      </c>
      <c r="N2730" s="49">
        <v>3957</v>
      </c>
      <c r="O2730" s="54"/>
      <c r="P2730" s="54">
        <v>1998</v>
      </c>
      <c r="Q2730" s="54"/>
      <c r="R2730" s="54">
        <f>Data[[#This Row],[PERSOANE ÎNSCRISE ÎN LISTELE ELECTORALE (TURUL 1)            ]]+Data[[#This Row],[PERSOANE ÎNSCRISE ÎN LISTELE ELECTORALE (TURUL AL 2-LEA)]]</f>
        <v>3957</v>
      </c>
      <c r="S2730" s="54">
        <f>Data[[#This Row],[PERSOANE CARE AU PARTICIPAT LA VOT (TURUL 1)]]+Data[[#This Row],[PERSOANE CARE AU PARTICIPAT LA VOT  (TURUL AL 2-LEA)]]</f>
        <v>1998</v>
      </c>
      <c r="T2730" s="41">
        <f>Data[[#This Row],[TOTAL CHELTUIELI LEI]]/Data[[#This Row],[NUMĂRUL PERSOANELOR ÎNSCRISE ÎN LISTELE ELECTORALE]]</f>
        <v>4.1114480667172097</v>
      </c>
      <c r="U2730" s="41">
        <f>Data[[#This Row],[TOTAL CHELTUIELI EURO]]/Data[[#This Row],[NUMĂRUL PERSOANELOR ÎNSCRISE ÎN LISTELE ELECTORALE]]</f>
        <v>0.849455190330202</v>
      </c>
      <c r="V2730" s="41">
        <f>Data[[#This Row],[TOTAL CHELTUIELI LEI]]/Data[[#This Row],[NUMĂRUL PERSOANELOR CARE AU PARTICIPAT LA VOT]]</f>
        <v>8.1426426426426435</v>
      </c>
      <c r="W2730" s="41">
        <f>Data[[#This Row],[TOTAL CHELTUIELI EURO]]/Data[[#This Row],[NUMĂRUL PERSOANELOR CARE AU PARTICIPAT LA VOT]]</f>
        <v>1.6823294234917963</v>
      </c>
      <c r="X2730" s="43">
        <v>4.8400999999999996</v>
      </c>
      <c r="Y2730" s="114" t="s">
        <v>2895</v>
      </c>
      <c r="Z2730" s="44">
        <v>4</v>
      </c>
      <c r="AA2730" s="115" t="s">
        <v>3105</v>
      </c>
      <c r="AB2730" s="44">
        <v>0</v>
      </c>
      <c r="AC2730" s="45"/>
    </row>
    <row r="2731" spans="1:29" x14ac:dyDescent="0.2">
      <c r="A2731" s="37">
        <v>2730</v>
      </c>
      <c r="B2731" s="38" t="s">
        <v>744</v>
      </c>
      <c r="C2731" s="39" t="s">
        <v>779</v>
      </c>
      <c r="D2731" s="40">
        <v>44101</v>
      </c>
      <c r="E2731" s="38">
        <v>1</v>
      </c>
      <c r="F2731" s="38"/>
      <c r="G2731" s="38" t="s">
        <v>2</v>
      </c>
      <c r="H2731" s="38" t="s">
        <v>2</v>
      </c>
      <c r="I2731" s="39">
        <v>2500</v>
      </c>
      <c r="J2731" s="39">
        <v>9657</v>
      </c>
      <c r="K2731" s="39">
        <v>0</v>
      </c>
      <c r="L2731" s="41">
        <f>SUM(Data[[#This Row],[CHELTUIELI DE PERSONAL LEI]:[CHELTUIELI DE CAPITAL (ACTIVE NEFINANCIARE ) LEI]])</f>
        <v>12157</v>
      </c>
      <c r="M2731" s="41">
        <f>Data[[#This Row],[TOTAL CHELTUIELI LEI]]/Data[[#This Row],[CURS VALUTAR EURO BNR 22 07 2020]]</f>
        <v>2511.7249643602408</v>
      </c>
      <c r="N2731" s="49">
        <v>5453</v>
      </c>
      <c r="O2731" s="54"/>
      <c r="P2731" s="54">
        <v>2174</v>
      </c>
      <c r="Q2731" s="54"/>
      <c r="R2731" s="54">
        <f>Data[[#This Row],[PERSOANE ÎNSCRISE ÎN LISTELE ELECTORALE (TURUL 1)            ]]+Data[[#This Row],[PERSOANE ÎNSCRISE ÎN LISTELE ELECTORALE (TURUL AL 2-LEA)]]</f>
        <v>5453</v>
      </c>
      <c r="S2731" s="54">
        <f>Data[[#This Row],[PERSOANE CARE AU PARTICIPAT LA VOT (TURUL 1)]]+Data[[#This Row],[PERSOANE CARE AU PARTICIPAT LA VOT  (TURUL AL 2-LEA)]]</f>
        <v>2174</v>
      </c>
      <c r="T2731" s="41">
        <f>Data[[#This Row],[TOTAL CHELTUIELI LEI]]/Data[[#This Row],[NUMĂRUL PERSOANELOR ÎNSCRISE ÎN LISTELE ELECTORALE]]</f>
        <v>2.2294150009169265</v>
      </c>
      <c r="U2731" s="41">
        <f>Data[[#This Row],[TOTAL CHELTUIELI EURO]]/Data[[#This Row],[NUMĂRUL PERSOANELOR ÎNSCRISE ÎN LISTELE ELECTORALE]]</f>
        <v>0.4606134172676033</v>
      </c>
      <c r="V2731" s="41">
        <f>Data[[#This Row],[TOTAL CHELTUIELI LEI]]/Data[[#This Row],[NUMĂRUL PERSOANELOR CARE AU PARTICIPAT LA VOT]]</f>
        <v>5.5919963201471941</v>
      </c>
      <c r="W2731" s="41">
        <f>Data[[#This Row],[TOTAL CHELTUIELI EURO]]/Data[[#This Row],[NUMĂRUL PERSOANELOR CARE AU PARTICIPAT LA VOT]]</f>
        <v>1.1553472697149223</v>
      </c>
      <c r="X2731" s="43">
        <v>4.8400999999999996</v>
      </c>
      <c r="Y2731" s="114" t="s">
        <v>2891</v>
      </c>
      <c r="Z2731" s="44">
        <v>2</v>
      </c>
      <c r="AA2731" s="115" t="s">
        <v>3105</v>
      </c>
      <c r="AB2731" s="44">
        <v>0</v>
      </c>
      <c r="AC2731" s="45"/>
    </row>
    <row r="2732" spans="1:29" x14ac:dyDescent="0.2">
      <c r="A2732" s="37">
        <v>2731</v>
      </c>
      <c r="B2732" s="38" t="s">
        <v>744</v>
      </c>
      <c r="C2732" s="39" t="s">
        <v>780</v>
      </c>
      <c r="D2732" s="40">
        <v>44101</v>
      </c>
      <c r="E2732" s="38">
        <v>1</v>
      </c>
      <c r="F2732" s="38"/>
      <c r="G2732" s="38" t="s">
        <v>2</v>
      </c>
      <c r="H2732" s="38" t="s">
        <v>2</v>
      </c>
      <c r="I2732" s="39">
        <v>77600</v>
      </c>
      <c r="J2732" s="39">
        <v>13159</v>
      </c>
      <c r="K2732" s="39">
        <v>0</v>
      </c>
      <c r="L2732" s="41">
        <f>SUM(Data[[#This Row],[CHELTUIELI DE PERSONAL LEI]:[CHELTUIELI DE CAPITAL (ACTIVE NEFINANCIARE ) LEI]])</f>
        <v>90759</v>
      </c>
      <c r="M2732" s="41">
        <f>Data[[#This Row],[TOTAL CHELTUIELI LEI]]/Data[[#This Row],[CURS VALUTAR EURO BNR 22 07 2020]]</f>
        <v>18751.472077023205</v>
      </c>
      <c r="N2732" s="49">
        <v>1600</v>
      </c>
      <c r="O2732" s="54"/>
      <c r="P2732" s="54">
        <v>832</v>
      </c>
      <c r="Q2732" s="54"/>
      <c r="R2732" s="54">
        <f>Data[[#This Row],[PERSOANE ÎNSCRISE ÎN LISTELE ELECTORALE (TURUL 1)            ]]+Data[[#This Row],[PERSOANE ÎNSCRISE ÎN LISTELE ELECTORALE (TURUL AL 2-LEA)]]</f>
        <v>1600</v>
      </c>
      <c r="S2732" s="54">
        <f>Data[[#This Row],[PERSOANE CARE AU PARTICIPAT LA VOT (TURUL 1)]]+Data[[#This Row],[PERSOANE CARE AU PARTICIPAT LA VOT  (TURUL AL 2-LEA)]]</f>
        <v>832</v>
      </c>
      <c r="T2732" s="41">
        <f>Data[[#This Row],[TOTAL CHELTUIELI LEI]]/Data[[#This Row],[NUMĂRUL PERSOANELOR ÎNSCRISE ÎN LISTELE ELECTORALE]]</f>
        <v>56.724375000000002</v>
      </c>
      <c r="U2732" s="41">
        <f>Data[[#This Row],[TOTAL CHELTUIELI EURO]]/Data[[#This Row],[NUMĂRUL PERSOANELOR ÎNSCRISE ÎN LISTELE ELECTORALE]]</f>
        <v>11.719670048139504</v>
      </c>
      <c r="V2732" s="41">
        <f>Data[[#This Row],[TOTAL CHELTUIELI LEI]]/Data[[#This Row],[NUMĂRUL PERSOANELOR CARE AU PARTICIPAT LA VOT]]</f>
        <v>109.08533653846153</v>
      </c>
      <c r="W2732" s="41">
        <f>Data[[#This Row],[TOTAL CHELTUIELI EURO]]/Data[[#This Row],[NUMĂRUL PERSOANELOR CARE AU PARTICIPAT LA VOT]]</f>
        <v>22.537827015652891</v>
      </c>
      <c r="X2732" s="43">
        <v>4.8400999999999996</v>
      </c>
      <c r="Y2732" s="114" t="s">
        <v>2939</v>
      </c>
      <c r="Z2732" s="44">
        <v>56</v>
      </c>
      <c r="AA2732" s="115" t="s">
        <v>3126</v>
      </c>
      <c r="AB2732" s="44">
        <v>11</v>
      </c>
      <c r="AC2732" s="45"/>
    </row>
    <row r="2733" spans="1:29" x14ac:dyDescent="0.2">
      <c r="A2733" s="37">
        <v>2732</v>
      </c>
      <c r="B2733" s="38" t="s">
        <v>744</v>
      </c>
      <c r="C2733" s="39" t="s">
        <v>781</v>
      </c>
      <c r="D2733" s="40">
        <v>44101</v>
      </c>
      <c r="E2733" s="38">
        <v>1</v>
      </c>
      <c r="F2733" s="38"/>
      <c r="G2733" s="38" t="s">
        <v>2</v>
      </c>
      <c r="H2733" s="38" t="s">
        <v>2</v>
      </c>
      <c r="I2733" s="39">
        <v>170875</v>
      </c>
      <c r="J2733" s="39">
        <v>18337</v>
      </c>
      <c r="K2733" s="39">
        <v>0</v>
      </c>
      <c r="L2733" s="41">
        <f>SUM(Data[[#This Row],[CHELTUIELI DE PERSONAL LEI]:[CHELTUIELI DE CAPITAL (ACTIVE NEFINANCIARE ) LEI]])</f>
        <v>189212</v>
      </c>
      <c r="M2733" s="41">
        <f>Data[[#This Row],[TOTAL CHELTUIELI LEI]]/Data[[#This Row],[CURS VALUTAR EURO BNR 22 07 2020]]</f>
        <v>39092.580731803064</v>
      </c>
      <c r="N2733" s="49">
        <v>4264</v>
      </c>
      <c r="O2733" s="54"/>
      <c r="P2733" s="54">
        <v>2233</v>
      </c>
      <c r="Q2733" s="54"/>
      <c r="R2733" s="54">
        <f>Data[[#This Row],[PERSOANE ÎNSCRISE ÎN LISTELE ELECTORALE (TURUL 1)            ]]+Data[[#This Row],[PERSOANE ÎNSCRISE ÎN LISTELE ELECTORALE (TURUL AL 2-LEA)]]</f>
        <v>4264</v>
      </c>
      <c r="S2733" s="54">
        <f>Data[[#This Row],[PERSOANE CARE AU PARTICIPAT LA VOT (TURUL 1)]]+Data[[#This Row],[PERSOANE CARE AU PARTICIPAT LA VOT  (TURUL AL 2-LEA)]]</f>
        <v>2233</v>
      </c>
      <c r="T2733" s="41">
        <f>Data[[#This Row],[TOTAL CHELTUIELI LEI]]/Data[[#This Row],[NUMĂRUL PERSOANELOR ÎNSCRISE ÎN LISTELE ELECTORALE]]</f>
        <v>44.374296435272043</v>
      </c>
      <c r="U2733" s="41">
        <f>Data[[#This Row],[TOTAL CHELTUIELI EURO]]/Data[[#This Row],[NUMĂRUL PERSOANELOR ÎNSCRISE ÎN LISTELE ELECTORALE]]</f>
        <v>9.1680536425429331</v>
      </c>
      <c r="V2733" s="41">
        <f>Data[[#This Row],[TOTAL CHELTUIELI LEI]]/Data[[#This Row],[NUMĂRUL PERSOANELOR CARE AU PARTICIPAT LA VOT]]</f>
        <v>84.734437975817286</v>
      </c>
      <c r="W2733" s="41">
        <f>Data[[#This Row],[TOTAL CHELTUIELI EURO]]/Data[[#This Row],[NUMĂRUL PERSOANELOR CARE AU PARTICIPAT LA VOT]]</f>
        <v>17.506753574475173</v>
      </c>
      <c r="X2733" s="43">
        <v>4.8400999999999996</v>
      </c>
      <c r="Y2733" s="114" t="s">
        <v>2914</v>
      </c>
      <c r="Z2733" s="44">
        <v>44</v>
      </c>
      <c r="AA2733" s="115" t="s">
        <v>3111</v>
      </c>
      <c r="AB2733" s="44">
        <v>9</v>
      </c>
      <c r="AC2733" s="45"/>
    </row>
    <row r="2734" spans="1:29" x14ac:dyDescent="0.2">
      <c r="A2734" s="37">
        <v>2733</v>
      </c>
      <c r="B2734" s="38" t="s">
        <v>744</v>
      </c>
      <c r="C2734" s="39" t="s">
        <v>782</v>
      </c>
      <c r="D2734" s="40">
        <v>44101</v>
      </c>
      <c r="E2734" s="38">
        <v>1</v>
      </c>
      <c r="F2734" s="38"/>
      <c r="G2734" s="38" t="s">
        <v>2</v>
      </c>
      <c r="H2734" s="38" t="s">
        <v>2</v>
      </c>
      <c r="I2734" s="39">
        <v>1630</v>
      </c>
      <c r="J2734" s="39">
        <v>9297</v>
      </c>
      <c r="K2734" s="39">
        <v>0</v>
      </c>
      <c r="L2734" s="41">
        <f>SUM(Data[[#This Row],[CHELTUIELI DE PERSONAL LEI]:[CHELTUIELI DE CAPITAL (ACTIVE NEFINANCIARE ) LEI]])</f>
        <v>10927</v>
      </c>
      <c r="M2734" s="41">
        <f>Data[[#This Row],[TOTAL CHELTUIELI LEI]]/Data[[#This Row],[CURS VALUTAR EURO BNR 22 07 2020]]</f>
        <v>2257.5979835127373</v>
      </c>
      <c r="N2734" s="49">
        <v>2012</v>
      </c>
      <c r="O2734" s="54"/>
      <c r="P2734" s="54">
        <v>1159</v>
      </c>
      <c r="Q2734" s="54"/>
      <c r="R2734" s="54">
        <f>Data[[#This Row],[PERSOANE ÎNSCRISE ÎN LISTELE ELECTORALE (TURUL 1)            ]]+Data[[#This Row],[PERSOANE ÎNSCRISE ÎN LISTELE ELECTORALE (TURUL AL 2-LEA)]]</f>
        <v>2012</v>
      </c>
      <c r="S2734" s="54">
        <f>Data[[#This Row],[PERSOANE CARE AU PARTICIPAT LA VOT (TURUL 1)]]+Data[[#This Row],[PERSOANE CARE AU PARTICIPAT LA VOT  (TURUL AL 2-LEA)]]</f>
        <v>1159</v>
      </c>
      <c r="T2734" s="41">
        <f>Data[[#This Row],[TOTAL CHELTUIELI LEI]]/Data[[#This Row],[NUMĂRUL PERSOANELOR ÎNSCRISE ÎN LISTELE ELECTORALE]]</f>
        <v>5.430914512922465</v>
      </c>
      <c r="U2734" s="41">
        <f>Data[[#This Row],[TOTAL CHELTUIELI EURO]]/Data[[#This Row],[NUMĂRUL PERSOANELOR ÎNSCRISE ÎN LISTELE ELECTORALE]]</f>
        <v>1.1220665922031499</v>
      </c>
      <c r="V2734" s="41">
        <f>Data[[#This Row],[TOTAL CHELTUIELI LEI]]/Data[[#This Row],[NUMĂRUL PERSOANELOR CARE AU PARTICIPAT LA VOT]]</f>
        <v>9.4279551337359795</v>
      </c>
      <c r="W2734" s="41">
        <f>Data[[#This Row],[TOTAL CHELTUIELI EURO]]/Data[[#This Row],[NUMĂRUL PERSOANELOR CARE AU PARTICIPAT LA VOT]]</f>
        <v>1.9478843688634488</v>
      </c>
      <c r="X2734" s="43">
        <v>4.8400999999999996</v>
      </c>
      <c r="Y2734" s="114" t="s">
        <v>2892</v>
      </c>
      <c r="Z2734" s="44">
        <v>5</v>
      </c>
      <c r="AA2734" s="115" t="s">
        <v>3107</v>
      </c>
      <c r="AB2734" s="44">
        <v>1</v>
      </c>
      <c r="AC2734" s="45"/>
    </row>
    <row r="2735" spans="1:29" x14ac:dyDescent="0.2">
      <c r="A2735" s="37">
        <v>2734</v>
      </c>
      <c r="B2735" s="38" t="s">
        <v>744</v>
      </c>
      <c r="C2735" s="39" t="s">
        <v>783</v>
      </c>
      <c r="D2735" s="40">
        <v>44101</v>
      </c>
      <c r="E2735" s="38">
        <v>1</v>
      </c>
      <c r="F2735" s="38"/>
      <c r="G2735" s="38" t="s">
        <v>2</v>
      </c>
      <c r="H2735" s="38" t="s">
        <v>2</v>
      </c>
      <c r="I2735" s="39">
        <v>1600</v>
      </c>
      <c r="J2735" s="39">
        <v>1624</v>
      </c>
      <c r="K2735" s="39">
        <v>0</v>
      </c>
      <c r="L2735" s="41">
        <f>SUM(Data[[#This Row],[CHELTUIELI DE PERSONAL LEI]:[CHELTUIELI DE CAPITAL (ACTIVE NEFINANCIARE ) LEI]])</f>
        <v>3224</v>
      </c>
      <c r="M2735" s="41">
        <f>Data[[#This Row],[TOTAL CHELTUIELI LEI]]/Data[[#This Row],[CURS VALUTAR EURO BNR 22 07 2020]]</f>
        <v>666.10194004256118</v>
      </c>
      <c r="N2735" s="49">
        <v>4298</v>
      </c>
      <c r="O2735" s="54"/>
      <c r="P2735" s="54">
        <v>2241</v>
      </c>
      <c r="Q2735" s="54"/>
      <c r="R2735" s="54">
        <f>Data[[#This Row],[PERSOANE ÎNSCRISE ÎN LISTELE ELECTORALE (TURUL 1)            ]]+Data[[#This Row],[PERSOANE ÎNSCRISE ÎN LISTELE ELECTORALE (TURUL AL 2-LEA)]]</f>
        <v>4298</v>
      </c>
      <c r="S2735" s="54">
        <f>Data[[#This Row],[PERSOANE CARE AU PARTICIPAT LA VOT (TURUL 1)]]+Data[[#This Row],[PERSOANE CARE AU PARTICIPAT LA VOT  (TURUL AL 2-LEA)]]</f>
        <v>2241</v>
      </c>
      <c r="T2735" s="41">
        <f>Data[[#This Row],[TOTAL CHELTUIELI LEI]]/Data[[#This Row],[NUMĂRUL PERSOANELOR ÎNSCRISE ÎN LISTELE ELECTORALE]]</f>
        <v>0.75011633317822246</v>
      </c>
      <c r="U2735" s="41">
        <f>Data[[#This Row],[TOTAL CHELTUIELI EURO]]/Data[[#This Row],[NUMĂRUL PERSOANELOR ÎNSCRISE ÎN LISTELE ELECTORALE]]</f>
        <v>0.15497951141055402</v>
      </c>
      <c r="V2735" s="41">
        <f>Data[[#This Row],[TOTAL CHELTUIELI LEI]]/Data[[#This Row],[NUMĂRUL PERSOANELOR CARE AU PARTICIPAT LA VOT]]</f>
        <v>1.4386434627398483</v>
      </c>
      <c r="W2735" s="41">
        <f>Data[[#This Row],[TOTAL CHELTUIELI EURO]]/Data[[#This Row],[NUMĂRUL PERSOANELOR CARE AU PARTICIPAT LA VOT]]</f>
        <v>0.29723424366022366</v>
      </c>
      <c r="X2735" s="43">
        <v>4.8400999999999996</v>
      </c>
      <c r="Y2735" s="114" t="s">
        <v>2890</v>
      </c>
      <c r="Z2735" s="44">
        <v>0</v>
      </c>
      <c r="AA2735" s="115" t="s">
        <v>3105</v>
      </c>
      <c r="AB2735" s="44">
        <v>0</v>
      </c>
      <c r="AC2735" s="45"/>
    </row>
    <row r="2736" spans="1:29" x14ac:dyDescent="0.2">
      <c r="A2736" s="37">
        <v>2735</v>
      </c>
      <c r="B2736" s="38" t="s">
        <v>744</v>
      </c>
      <c r="C2736" s="39" t="s">
        <v>784</v>
      </c>
      <c r="D2736" s="40">
        <v>44101</v>
      </c>
      <c r="E2736" s="38">
        <v>1</v>
      </c>
      <c r="F2736" s="38"/>
      <c r="G2736" s="38" t="s">
        <v>2</v>
      </c>
      <c r="H2736" s="38" t="s">
        <v>2</v>
      </c>
      <c r="I2736" s="39">
        <v>1980</v>
      </c>
      <c r="J2736" s="39">
        <v>6154.01</v>
      </c>
      <c r="K2736" s="39">
        <v>0</v>
      </c>
      <c r="L2736" s="41">
        <f>SUM(Data[[#This Row],[CHELTUIELI DE PERSONAL LEI]:[CHELTUIELI DE CAPITAL (ACTIVE NEFINANCIARE ) LEI]])</f>
        <v>8134.01</v>
      </c>
      <c r="M2736" s="41">
        <f>Data[[#This Row],[TOTAL CHELTUIELI LEI]]/Data[[#This Row],[CURS VALUTAR EURO BNR 22 07 2020]]</f>
        <v>1680.5458564905684</v>
      </c>
      <c r="N2736" s="49">
        <v>3167</v>
      </c>
      <c r="O2736" s="54"/>
      <c r="P2736" s="54">
        <v>1586</v>
      </c>
      <c r="Q2736" s="54"/>
      <c r="R2736" s="54">
        <f>Data[[#This Row],[PERSOANE ÎNSCRISE ÎN LISTELE ELECTORALE (TURUL 1)            ]]+Data[[#This Row],[PERSOANE ÎNSCRISE ÎN LISTELE ELECTORALE (TURUL AL 2-LEA)]]</f>
        <v>3167</v>
      </c>
      <c r="S2736" s="54">
        <f>Data[[#This Row],[PERSOANE CARE AU PARTICIPAT LA VOT (TURUL 1)]]+Data[[#This Row],[PERSOANE CARE AU PARTICIPAT LA VOT  (TURUL AL 2-LEA)]]</f>
        <v>1586</v>
      </c>
      <c r="T2736" s="41">
        <f>Data[[#This Row],[TOTAL CHELTUIELI LEI]]/Data[[#This Row],[NUMĂRUL PERSOANELOR ÎNSCRISE ÎN LISTELE ELECTORALE]]</f>
        <v>2.5683643826965583</v>
      </c>
      <c r="U2736" s="41">
        <f>Data[[#This Row],[TOTAL CHELTUIELI EURO]]/Data[[#This Row],[NUMĂRUL PERSOANELOR ÎNSCRISE ÎN LISTELE ELECTORALE]]</f>
        <v>0.53064283438287607</v>
      </c>
      <c r="V2736" s="41">
        <f>Data[[#This Row],[TOTAL CHELTUIELI LEI]]/Data[[#This Row],[NUMĂRUL PERSOANELOR CARE AU PARTICIPAT LA VOT]]</f>
        <v>5.1286317780580077</v>
      </c>
      <c r="W2736" s="41">
        <f>Data[[#This Row],[TOTAL CHELTUIELI EURO]]/Data[[#This Row],[NUMĂRUL PERSOANELOR CARE AU PARTICIPAT LA VOT]]</f>
        <v>1.0596127720621491</v>
      </c>
      <c r="X2736" s="43">
        <v>4.8400999999999996</v>
      </c>
      <c r="Y2736" s="114" t="s">
        <v>2891</v>
      </c>
      <c r="Z2736" s="44">
        <v>2</v>
      </c>
      <c r="AA2736" s="115" t="s">
        <v>3105</v>
      </c>
      <c r="AB2736" s="44">
        <v>0</v>
      </c>
      <c r="AC2736" s="45"/>
    </row>
    <row r="2737" spans="1:29" x14ac:dyDescent="0.2">
      <c r="A2737" s="37">
        <v>2736</v>
      </c>
      <c r="B2737" s="38" t="s">
        <v>744</v>
      </c>
      <c r="C2737" s="39" t="s">
        <v>451</v>
      </c>
      <c r="D2737" s="40">
        <v>44101</v>
      </c>
      <c r="E2737" s="38">
        <v>1</v>
      </c>
      <c r="F2737" s="38"/>
      <c r="G2737" s="38" t="s">
        <v>2</v>
      </c>
      <c r="H2737" s="38" t="s">
        <v>2</v>
      </c>
      <c r="I2737" s="39">
        <v>2000</v>
      </c>
      <c r="J2737" s="39">
        <v>7863</v>
      </c>
      <c r="K2737" s="39">
        <v>0</v>
      </c>
      <c r="L2737" s="41">
        <f>SUM(Data[[#This Row],[CHELTUIELI DE PERSONAL LEI]:[CHELTUIELI DE CAPITAL (ACTIVE NEFINANCIARE ) LEI]])</f>
        <v>9863</v>
      </c>
      <c r="M2737" s="41">
        <f>Data[[#This Row],[TOTAL CHELTUIELI LEI]]/Data[[#This Row],[CURS VALUTAR EURO BNR 22 07 2020]]</f>
        <v>2037.7678147145721</v>
      </c>
      <c r="N2737" s="49">
        <v>6082</v>
      </c>
      <c r="O2737" s="54"/>
      <c r="P2737" s="54">
        <v>2303</v>
      </c>
      <c r="Q2737" s="54"/>
      <c r="R2737" s="54">
        <f>Data[[#This Row],[PERSOANE ÎNSCRISE ÎN LISTELE ELECTORALE (TURUL 1)            ]]+Data[[#This Row],[PERSOANE ÎNSCRISE ÎN LISTELE ELECTORALE (TURUL AL 2-LEA)]]</f>
        <v>6082</v>
      </c>
      <c r="S2737" s="54">
        <f>Data[[#This Row],[PERSOANE CARE AU PARTICIPAT LA VOT (TURUL 1)]]+Data[[#This Row],[PERSOANE CARE AU PARTICIPAT LA VOT  (TURUL AL 2-LEA)]]</f>
        <v>2303</v>
      </c>
      <c r="T2737" s="41">
        <f>Data[[#This Row],[TOTAL CHELTUIELI LEI]]/Data[[#This Row],[NUMĂRUL PERSOANELOR ÎNSCRISE ÎN LISTELE ELECTORALE]]</f>
        <v>1.6216705031239724</v>
      </c>
      <c r="U2737" s="41">
        <f>Data[[#This Row],[TOTAL CHELTUIELI EURO]]/Data[[#This Row],[NUMĂRUL PERSOANELOR ÎNSCRISE ÎN LISTELE ELECTORALE]]</f>
        <v>0.3350489665758915</v>
      </c>
      <c r="V2737" s="41">
        <f>Data[[#This Row],[TOTAL CHELTUIELI LEI]]/Data[[#This Row],[NUMĂRUL PERSOANELOR CARE AU PARTICIPAT LA VOT]]</f>
        <v>4.282674772036474</v>
      </c>
      <c r="W2737" s="41">
        <f>Data[[#This Row],[TOTAL CHELTUIELI EURO]]/Data[[#This Row],[NUMĂRUL PERSOANELOR CARE AU PARTICIPAT LA VOT]]</f>
        <v>0.88483187786129924</v>
      </c>
      <c r="X2737" s="43">
        <v>4.8400999999999996</v>
      </c>
      <c r="Y2737" s="114" t="s">
        <v>2894</v>
      </c>
      <c r="Z2737" s="44">
        <v>1</v>
      </c>
      <c r="AA2737" s="115" t="s">
        <v>3105</v>
      </c>
      <c r="AB2737" s="44">
        <v>0</v>
      </c>
      <c r="AC2737" s="45"/>
    </row>
    <row r="2738" spans="1:29" x14ac:dyDescent="0.2">
      <c r="A2738" s="37">
        <v>2737</v>
      </c>
      <c r="B2738" s="38" t="s">
        <v>744</v>
      </c>
      <c r="C2738" s="39" t="s">
        <v>785</v>
      </c>
      <c r="D2738" s="40">
        <v>44101</v>
      </c>
      <c r="E2738" s="38">
        <v>1</v>
      </c>
      <c r="F2738" s="38"/>
      <c r="G2738" s="38" t="s">
        <v>2</v>
      </c>
      <c r="H2738" s="38" t="s">
        <v>2</v>
      </c>
      <c r="I2738" s="39">
        <v>0</v>
      </c>
      <c r="J2738" s="39">
        <v>9351.69</v>
      </c>
      <c r="K2738" s="39">
        <v>0</v>
      </c>
      <c r="L2738" s="41">
        <f>SUM(Data[[#This Row],[CHELTUIELI DE PERSONAL LEI]:[CHELTUIELI DE CAPITAL (ACTIVE NEFINANCIARE ) LEI]])</f>
        <v>9351.69</v>
      </c>
      <c r="M2738" s="41">
        <f>Data[[#This Row],[TOTAL CHELTUIELI LEI]]/Data[[#This Row],[CURS VALUTAR EURO BNR 22 07 2020]]</f>
        <v>1932.1274353835668</v>
      </c>
      <c r="N2738" s="49">
        <v>3688</v>
      </c>
      <c r="O2738" s="54"/>
      <c r="P2738" s="54">
        <v>1788</v>
      </c>
      <c r="Q2738" s="54"/>
      <c r="R2738" s="54">
        <f>Data[[#This Row],[PERSOANE ÎNSCRISE ÎN LISTELE ELECTORALE (TURUL 1)            ]]+Data[[#This Row],[PERSOANE ÎNSCRISE ÎN LISTELE ELECTORALE (TURUL AL 2-LEA)]]</f>
        <v>3688</v>
      </c>
      <c r="S2738" s="54">
        <f>Data[[#This Row],[PERSOANE CARE AU PARTICIPAT LA VOT (TURUL 1)]]+Data[[#This Row],[PERSOANE CARE AU PARTICIPAT LA VOT  (TURUL AL 2-LEA)]]</f>
        <v>1788</v>
      </c>
      <c r="T2738" s="41">
        <f>Data[[#This Row],[TOTAL CHELTUIELI LEI]]/Data[[#This Row],[NUMĂRUL PERSOANELOR ÎNSCRISE ÎN LISTELE ELECTORALE]]</f>
        <v>2.5357077006507596</v>
      </c>
      <c r="U2738" s="41">
        <f>Data[[#This Row],[TOTAL CHELTUIELI EURO]]/Data[[#This Row],[NUMĂRUL PERSOANELOR ÎNSCRISE ÎN LISTELE ELECTORALE]]</f>
        <v>0.52389572542938356</v>
      </c>
      <c r="V2738" s="41">
        <f>Data[[#This Row],[TOTAL CHELTUIELI LEI]]/Data[[#This Row],[NUMĂRUL PERSOANELOR CARE AU PARTICIPAT LA VOT]]</f>
        <v>5.2302516778523493</v>
      </c>
      <c r="W2738" s="41">
        <f>Data[[#This Row],[TOTAL CHELTUIELI EURO]]/Data[[#This Row],[NUMĂRUL PERSOANELOR CARE AU PARTICIPAT LA VOT]]</f>
        <v>1.0806081853375653</v>
      </c>
      <c r="X2738" s="43">
        <v>4.8400999999999996</v>
      </c>
      <c r="Y2738" s="114" t="s">
        <v>2891</v>
      </c>
      <c r="Z2738" s="44">
        <v>2</v>
      </c>
      <c r="AA2738" s="115" t="s">
        <v>3105</v>
      </c>
      <c r="AB2738" s="44">
        <v>0</v>
      </c>
      <c r="AC2738" s="45"/>
    </row>
    <row r="2739" spans="1:29" x14ac:dyDescent="0.2">
      <c r="A2739" s="37">
        <v>2738</v>
      </c>
      <c r="B2739" s="38" t="s">
        <v>744</v>
      </c>
      <c r="C2739" s="39" t="s">
        <v>786</v>
      </c>
      <c r="D2739" s="40">
        <v>44101</v>
      </c>
      <c r="E2739" s="38">
        <v>1</v>
      </c>
      <c r="F2739" s="38"/>
      <c r="G2739" s="38" t="s">
        <v>2</v>
      </c>
      <c r="H2739" s="38" t="s">
        <v>2</v>
      </c>
      <c r="I2739" s="39">
        <v>5447</v>
      </c>
      <c r="J2739" s="39">
        <v>11192</v>
      </c>
      <c r="K2739" s="39">
        <v>0</v>
      </c>
      <c r="L2739" s="41">
        <f>SUM(Data[[#This Row],[CHELTUIELI DE PERSONAL LEI]:[CHELTUIELI DE CAPITAL (ACTIVE NEFINANCIARE ) LEI]])</f>
        <v>16639</v>
      </c>
      <c r="M2739" s="41">
        <f>Data[[#This Row],[TOTAL CHELTUIELI LEI]]/Data[[#This Row],[CURS VALUTAR EURO BNR 22 07 2020]]</f>
        <v>3437.7388896923621</v>
      </c>
      <c r="N2739" s="49">
        <v>4646</v>
      </c>
      <c r="O2739" s="54"/>
      <c r="P2739" s="54">
        <v>2529</v>
      </c>
      <c r="Q2739" s="54"/>
      <c r="R2739" s="54">
        <f>Data[[#This Row],[PERSOANE ÎNSCRISE ÎN LISTELE ELECTORALE (TURUL 1)            ]]+Data[[#This Row],[PERSOANE ÎNSCRISE ÎN LISTELE ELECTORALE (TURUL AL 2-LEA)]]</f>
        <v>4646</v>
      </c>
      <c r="S2739" s="54">
        <f>Data[[#This Row],[PERSOANE CARE AU PARTICIPAT LA VOT (TURUL 1)]]+Data[[#This Row],[PERSOANE CARE AU PARTICIPAT LA VOT  (TURUL AL 2-LEA)]]</f>
        <v>2529</v>
      </c>
      <c r="T2739" s="41">
        <f>Data[[#This Row],[TOTAL CHELTUIELI LEI]]/Data[[#This Row],[NUMĂRUL PERSOANELOR ÎNSCRISE ÎN LISTELE ELECTORALE]]</f>
        <v>3.5813603099440381</v>
      </c>
      <c r="U2739" s="41">
        <f>Data[[#This Row],[TOTAL CHELTUIELI EURO]]/Data[[#This Row],[NUMĂRUL PERSOANELOR ÎNSCRISE ÎN LISTELE ELECTORALE]]</f>
        <v>0.73993518934402969</v>
      </c>
      <c r="V2739" s="41">
        <f>Data[[#This Row],[TOTAL CHELTUIELI LEI]]/Data[[#This Row],[NUMĂRUL PERSOANELOR CARE AU PARTICIPAT LA VOT]]</f>
        <v>6.5792803479636222</v>
      </c>
      <c r="W2739" s="41">
        <f>Data[[#This Row],[TOTAL CHELTUIELI EURO]]/Data[[#This Row],[NUMĂRUL PERSOANELOR CARE AU PARTICIPAT LA VOT]]</f>
        <v>1.3593273585181345</v>
      </c>
      <c r="X2739" s="43">
        <v>4.8400999999999996</v>
      </c>
      <c r="Y2739" s="114" t="s">
        <v>2884</v>
      </c>
      <c r="Z2739" s="44">
        <v>3</v>
      </c>
      <c r="AA2739" s="115" t="s">
        <v>3105</v>
      </c>
      <c r="AB2739" s="44">
        <v>0</v>
      </c>
      <c r="AC2739" s="45"/>
    </row>
    <row r="2740" spans="1:29" x14ac:dyDescent="0.2">
      <c r="A2740" s="37">
        <v>2739</v>
      </c>
      <c r="B2740" s="38" t="s">
        <v>744</v>
      </c>
      <c r="C2740" s="39" t="s">
        <v>787</v>
      </c>
      <c r="D2740" s="40">
        <v>44101</v>
      </c>
      <c r="E2740" s="38">
        <v>1</v>
      </c>
      <c r="F2740" s="38"/>
      <c r="G2740" s="38" t="s">
        <v>2</v>
      </c>
      <c r="H2740" s="38" t="s">
        <v>2</v>
      </c>
      <c r="I2740" s="39">
        <v>0</v>
      </c>
      <c r="J2740" s="39">
        <v>3841</v>
      </c>
      <c r="K2740" s="39">
        <v>0</v>
      </c>
      <c r="L2740" s="41">
        <f>SUM(Data[[#This Row],[CHELTUIELI DE PERSONAL LEI]:[CHELTUIELI DE CAPITAL (ACTIVE NEFINANCIARE ) LEI]])</f>
        <v>3841</v>
      </c>
      <c r="M2740" s="41">
        <f>Data[[#This Row],[TOTAL CHELTUIELI LEI]]/Data[[#This Row],[CURS VALUTAR EURO BNR 22 07 2020]]</f>
        <v>793.57864506931685</v>
      </c>
      <c r="N2740" s="49">
        <v>3011</v>
      </c>
      <c r="O2740" s="54"/>
      <c r="P2740" s="54">
        <v>1689</v>
      </c>
      <c r="Q2740" s="54"/>
      <c r="R2740" s="54">
        <f>Data[[#This Row],[PERSOANE ÎNSCRISE ÎN LISTELE ELECTORALE (TURUL 1)            ]]+Data[[#This Row],[PERSOANE ÎNSCRISE ÎN LISTELE ELECTORALE (TURUL AL 2-LEA)]]</f>
        <v>3011</v>
      </c>
      <c r="S2740" s="54">
        <f>Data[[#This Row],[PERSOANE CARE AU PARTICIPAT LA VOT (TURUL 1)]]+Data[[#This Row],[PERSOANE CARE AU PARTICIPAT LA VOT  (TURUL AL 2-LEA)]]</f>
        <v>1689</v>
      </c>
      <c r="T2740" s="41">
        <f>Data[[#This Row],[TOTAL CHELTUIELI LEI]]/Data[[#This Row],[NUMĂRUL PERSOANELOR ÎNSCRISE ÎN LISTELE ELECTORALE]]</f>
        <v>1.2756559282630355</v>
      </c>
      <c r="U2740" s="41">
        <f>Data[[#This Row],[TOTAL CHELTUIELI EURO]]/Data[[#This Row],[NUMĂRUL PERSOANELOR ÎNSCRISE ÎN LISTELE ELECTORALE]]</f>
        <v>0.26355982898349944</v>
      </c>
      <c r="V2740" s="41">
        <f>Data[[#This Row],[TOTAL CHELTUIELI LEI]]/Data[[#This Row],[NUMĂRUL PERSOANELOR CARE AU PARTICIPAT LA VOT]]</f>
        <v>2.2741267021906455</v>
      </c>
      <c r="W2740" s="41">
        <f>Data[[#This Row],[TOTAL CHELTUIELI EURO]]/Data[[#This Row],[NUMĂRUL PERSOANELOR CARE AU PARTICIPAT LA VOT]]</f>
        <v>0.46985118121333147</v>
      </c>
      <c r="X2740" s="43">
        <v>4.8400999999999996</v>
      </c>
      <c r="Y2740" s="114" t="s">
        <v>2894</v>
      </c>
      <c r="Z2740" s="44">
        <v>1</v>
      </c>
      <c r="AA2740" s="115" t="s">
        <v>3105</v>
      </c>
      <c r="AB2740" s="44">
        <v>0</v>
      </c>
      <c r="AC2740" s="45"/>
    </row>
    <row r="2741" spans="1:29" x14ac:dyDescent="0.2">
      <c r="A2741" s="37">
        <v>2740</v>
      </c>
      <c r="B2741" s="38" t="s">
        <v>744</v>
      </c>
      <c r="C2741" s="39" t="s">
        <v>72</v>
      </c>
      <c r="D2741" s="40">
        <v>44101</v>
      </c>
      <c r="E2741" s="38">
        <v>1</v>
      </c>
      <c r="F2741" s="38"/>
      <c r="G2741" s="38" t="s">
        <v>2</v>
      </c>
      <c r="H2741" s="38" t="s">
        <v>2</v>
      </c>
      <c r="I2741" s="39">
        <v>700</v>
      </c>
      <c r="J2741" s="39">
        <v>5298</v>
      </c>
      <c r="K2741" s="39">
        <v>0</v>
      </c>
      <c r="L2741" s="41">
        <f>SUM(Data[[#This Row],[CHELTUIELI DE PERSONAL LEI]:[CHELTUIELI DE CAPITAL (ACTIVE NEFINANCIARE ) LEI]])</f>
        <v>5998</v>
      </c>
      <c r="M2741" s="41">
        <f>Data[[#This Row],[TOTAL CHELTUIELI LEI]]/Data[[#This Row],[CURS VALUTAR EURO BNR 22 07 2020]]</f>
        <v>1239.2305944092066</v>
      </c>
      <c r="N2741" s="49">
        <v>1716</v>
      </c>
      <c r="O2741" s="54"/>
      <c r="P2741" s="54">
        <v>770</v>
      </c>
      <c r="Q2741" s="54"/>
      <c r="R2741" s="54">
        <f>Data[[#This Row],[PERSOANE ÎNSCRISE ÎN LISTELE ELECTORALE (TURUL 1)            ]]+Data[[#This Row],[PERSOANE ÎNSCRISE ÎN LISTELE ELECTORALE (TURUL AL 2-LEA)]]</f>
        <v>1716</v>
      </c>
      <c r="S2741" s="54">
        <f>Data[[#This Row],[PERSOANE CARE AU PARTICIPAT LA VOT (TURUL 1)]]+Data[[#This Row],[PERSOANE CARE AU PARTICIPAT LA VOT  (TURUL AL 2-LEA)]]</f>
        <v>770</v>
      </c>
      <c r="T2741" s="41">
        <f>Data[[#This Row],[TOTAL CHELTUIELI LEI]]/Data[[#This Row],[NUMĂRUL PERSOANELOR ÎNSCRISE ÎN LISTELE ELECTORALE]]</f>
        <v>3.4953379953379953</v>
      </c>
      <c r="U2741" s="41">
        <f>Data[[#This Row],[TOTAL CHELTUIELI EURO]]/Data[[#This Row],[NUMĂRUL PERSOANELOR ÎNSCRISE ÎN LISTELE ELECTORALE]]</f>
        <v>0.72216235105431614</v>
      </c>
      <c r="V2741" s="41">
        <f>Data[[#This Row],[TOTAL CHELTUIELI LEI]]/Data[[#This Row],[NUMĂRUL PERSOANELOR CARE AU PARTICIPAT LA VOT]]</f>
        <v>7.7896103896103899</v>
      </c>
      <c r="W2741" s="41">
        <f>Data[[#This Row],[TOTAL CHELTUIELI EURO]]/Data[[#This Row],[NUMĂRUL PERSOANELOR CARE AU PARTICIPAT LA VOT]]</f>
        <v>1.609390382349619</v>
      </c>
      <c r="X2741" s="43">
        <v>4.8400999999999996</v>
      </c>
      <c r="Y2741" s="114" t="s">
        <v>2884</v>
      </c>
      <c r="Z2741" s="44">
        <v>3</v>
      </c>
      <c r="AA2741" s="115" t="s">
        <v>3105</v>
      </c>
      <c r="AB2741" s="44">
        <v>0</v>
      </c>
      <c r="AC2741" s="45"/>
    </row>
    <row r="2742" spans="1:29" x14ac:dyDescent="0.2">
      <c r="A2742" s="37">
        <v>2741</v>
      </c>
      <c r="B2742" s="38" t="s">
        <v>744</v>
      </c>
      <c r="C2742" s="39" t="s">
        <v>788</v>
      </c>
      <c r="D2742" s="40">
        <v>44101</v>
      </c>
      <c r="E2742" s="38">
        <v>1</v>
      </c>
      <c r="F2742" s="38"/>
      <c r="G2742" s="38" t="s">
        <v>2</v>
      </c>
      <c r="H2742" s="38" t="s">
        <v>2</v>
      </c>
      <c r="I2742" s="39">
        <v>660</v>
      </c>
      <c r="J2742" s="39">
        <v>5260.7</v>
      </c>
      <c r="K2742" s="39">
        <v>0</v>
      </c>
      <c r="L2742" s="41">
        <f>SUM(Data[[#This Row],[CHELTUIELI DE PERSONAL LEI]:[CHELTUIELI DE CAPITAL (ACTIVE NEFINANCIARE ) LEI]])</f>
        <v>5920.7</v>
      </c>
      <c r="M2742" s="41">
        <f>Data[[#This Row],[TOTAL CHELTUIELI LEI]]/Data[[#This Row],[CURS VALUTAR EURO BNR 22 07 2020]]</f>
        <v>1223.2598500030992</v>
      </c>
      <c r="N2742" s="49">
        <v>1510</v>
      </c>
      <c r="O2742" s="54"/>
      <c r="P2742" s="54">
        <v>888</v>
      </c>
      <c r="Q2742" s="54"/>
      <c r="R2742" s="54">
        <f>Data[[#This Row],[PERSOANE ÎNSCRISE ÎN LISTELE ELECTORALE (TURUL 1)            ]]+Data[[#This Row],[PERSOANE ÎNSCRISE ÎN LISTELE ELECTORALE (TURUL AL 2-LEA)]]</f>
        <v>1510</v>
      </c>
      <c r="S2742" s="54">
        <f>Data[[#This Row],[PERSOANE CARE AU PARTICIPAT LA VOT (TURUL 1)]]+Data[[#This Row],[PERSOANE CARE AU PARTICIPAT LA VOT  (TURUL AL 2-LEA)]]</f>
        <v>888</v>
      </c>
      <c r="T2742" s="41">
        <f>Data[[#This Row],[TOTAL CHELTUIELI LEI]]/Data[[#This Row],[NUMĂRUL PERSOANELOR ÎNSCRISE ÎN LISTELE ELECTORALE]]</f>
        <v>3.9209933774834438</v>
      </c>
      <c r="U2742" s="41">
        <f>Data[[#This Row],[TOTAL CHELTUIELI EURO]]/Data[[#This Row],[NUMĂRUL PERSOANELOR ÎNSCRISE ÎN LISTELE ELECTORALE]]</f>
        <v>0.81010586092920478</v>
      </c>
      <c r="V2742" s="41">
        <f>Data[[#This Row],[TOTAL CHELTUIELI LEI]]/Data[[#This Row],[NUMĂRUL PERSOANELOR CARE AU PARTICIPAT LA VOT]]</f>
        <v>6.6674549549549544</v>
      </c>
      <c r="W2742" s="41">
        <f>Data[[#This Row],[TOTAL CHELTUIELI EURO]]/Data[[#This Row],[NUMĂRUL PERSOANELOR CARE AU PARTICIPAT LA VOT]]</f>
        <v>1.3775448761296163</v>
      </c>
      <c r="X2742" s="43">
        <v>4.8400999999999996</v>
      </c>
      <c r="Y2742" s="114" t="s">
        <v>2884</v>
      </c>
      <c r="Z2742" s="44">
        <v>3</v>
      </c>
      <c r="AA2742" s="115" t="s">
        <v>3105</v>
      </c>
      <c r="AB2742" s="44">
        <v>0</v>
      </c>
      <c r="AC2742" s="45"/>
    </row>
    <row r="2743" spans="1:29" x14ac:dyDescent="0.2">
      <c r="A2743" s="37">
        <v>2742</v>
      </c>
      <c r="B2743" s="38" t="s">
        <v>744</v>
      </c>
      <c r="C2743" s="39" t="s">
        <v>789</v>
      </c>
      <c r="D2743" s="40">
        <v>44101</v>
      </c>
      <c r="E2743" s="38">
        <v>1</v>
      </c>
      <c r="F2743" s="38"/>
      <c r="G2743" s="38" t="s">
        <v>2</v>
      </c>
      <c r="H2743" s="38" t="s">
        <v>2</v>
      </c>
      <c r="I2743" s="39">
        <v>0</v>
      </c>
      <c r="J2743" s="39">
        <v>5888.51</v>
      </c>
      <c r="K2743" s="39">
        <v>0</v>
      </c>
      <c r="L2743" s="41">
        <f>SUM(Data[[#This Row],[CHELTUIELI DE PERSONAL LEI]:[CHELTUIELI DE CAPITAL (ACTIVE NEFINANCIARE ) LEI]])</f>
        <v>5888.51</v>
      </c>
      <c r="M2743" s="41">
        <f>Data[[#This Row],[TOTAL CHELTUIELI LEI]]/Data[[#This Row],[CURS VALUTAR EURO BNR 22 07 2020]]</f>
        <v>1216.6091609677487</v>
      </c>
      <c r="N2743" s="49">
        <v>2513</v>
      </c>
      <c r="O2743" s="54"/>
      <c r="P2743" s="54">
        <v>1516</v>
      </c>
      <c r="Q2743" s="54"/>
      <c r="R2743" s="54">
        <f>Data[[#This Row],[PERSOANE ÎNSCRISE ÎN LISTELE ELECTORALE (TURUL 1)            ]]+Data[[#This Row],[PERSOANE ÎNSCRISE ÎN LISTELE ELECTORALE (TURUL AL 2-LEA)]]</f>
        <v>2513</v>
      </c>
      <c r="S2743" s="54">
        <f>Data[[#This Row],[PERSOANE CARE AU PARTICIPAT LA VOT (TURUL 1)]]+Data[[#This Row],[PERSOANE CARE AU PARTICIPAT LA VOT  (TURUL AL 2-LEA)]]</f>
        <v>1516</v>
      </c>
      <c r="T2743" s="41">
        <f>Data[[#This Row],[TOTAL CHELTUIELI LEI]]/Data[[#This Row],[NUMĂRUL PERSOANELOR ÎNSCRISE ÎN LISTELE ELECTORALE]]</f>
        <v>2.3432192598487864</v>
      </c>
      <c r="U2743" s="41">
        <f>Data[[#This Row],[TOTAL CHELTUIELI EURO]]/Data[[#This Row],[NUMĂRUL PERSOANELOR ÎNSCRISE ÎN LISTELE ELECTORALE]]</f>
        <v>0.48412620810495371</v>
      </c>
      <c r="V2743" s="41">
        <f>Data[[#This Row],[TOTAL CHELTUIELI LEI]]/Data[[#This Row],[NUMĂRUL PERSOANELOR CARE AU PARTICIPAT LA VOT]]</f>
        <v>3.8842414248021111</v>
      </c>
      <c r="W2743" s="41">
        <f>Data[[#This Row],[TOTAL CHELTUIELI EURO]]/Data[[#This Row],[NUMĂRUL PERSOANELOR CARE AU PARTICIPAT LA VOT]]</f>
        <v>0.80251263916078408</v>
      </c>
      <c r="X2743" s="43">
        <v>4.8400999999999996</v>
      </c>
      <c r="Y2743" s="114" t="s">
        <v>2891</v>
      </c>
      <c r="Z2743" s="44">
        <v>2</v>
      </c>
      <c r="AA2743" s="115" t="s">
        <v>3105</v>
      </c>
      <c r="AB2743" s="44">
        <v>0</v>
      </c>
      <c r="AC2743" s="45"/>
    </row>
    <row r="2744" spans="1:29" x14ac:dyDescent="0.2">
      <c r="A2744" s="37">
        <v>2743</v>
      </c>
      <c r="B2744" s="38" t="s">
        <v>744</v>
      </c>
      <c r="C2744" s="39" t="s">
        <v>790</v>
      </c>
      <c r="D2744" s="40">
        <v>44101</v>
      </c>
      <c r="E2744" s="38">
        <v>1</v>
      </c>
      <c r="F2744" s="38"/>
      <c r="G2744" s="38" t="s">
        <v>2</v>
      </c>
      <c r="H2744" s="38" t="s">
        <v>2</v>
      </c>
      <c r="I2744" s="39">
        <v>82930</v>
      </c>
      <c r="J2744" s="39">
        <v>3850</v>
      </c>
      <c r="K2744" s="39">
        <v>0</v>
      </c>
      <c r="L2744" s="41">
        <f>SUM(Data[[#This Row],[CHELTUIELI DE PERSONAL LEI]:[CHELTUIELI DE CAPITAL (ACTIVE NEFINANCIARE ) LEI]])</f>
        <v>86780</v>
      </c>
      <c r="M2744" s="41">
        <f>Data[[#This Row],[TOTAL CHELTUIELI LEI]]/Data[[#This Row],[CURS VALUTAR EURO BNR 22 07 2020]]</f>
        <v>17929.381624346606</v>
      </c>
      <c r="N2744" s="49">
        <v>1168</v>
      </c>
      <c r="O2744" s="54"/>
      <c r="P2744" s="54">
        <v>717</v>
      </c>
      <c r="Q2744" s="54"/>
      <c r="R2744" s="54">
        <f>Data[[#This Row],[PERSOANE ÎNSCRISE ÎN LISTELE ELECTORALE (TURUL 1)            ]]+Data[[#This Row],[PERSOANE ÎNSCRISE ÎN LISTELE ELECTORALE (TURUL AL 2-LEA)]]</f>
        <v>1168</v>
      </c>
      <c r="S2744" s="54">
        <f>Data[[#This Row],[PERSOANE CARE AU PARTICIPAT LA VOT (TURUL 1)]]+Data[[#This Row],[PERSOANE CARE AU PARTICIPAT LA VOT  (TURUL AL 2-LEA)]]</f>
        <v>717</v>
      </c>
      <c r="T2744" s="41">
        <f>Data[[#This Row],[TOTAL CHELTUIELI LEI]]/Data[[#This Row],[NUMĂRUL PERSOANELOR ÎNSCRISE ÎN LISTELE ELECTORALE]]</f>
        <v>74.297945205479451</v>
      </c>
      <c r="U2744" s="41">
        <f>Data[[#This Row],[TOTAL CHELTUIELI EURO]]/Data[[#This Row],[NUMĂRUL PERSOANELOR ÎNSCRISE ÎN LISTELE ELECTORALE]]</f>
        <v>15.350497966050177</v>
      </c>
      <c r="V2744" s="41">
        <f>Data[[#This Row],[TOTAL CHELTUIELI LEI]]/Data[[#This Row],[NUMĂRUL PERSOANELOR CARE AU PARTICIPAT LA VOT]]</f>
        <v>121.03207810320781</v>
      </c>
      <c r="W2744" s="41">
        <f>Data[[#This Row],[TOTAL CHELTUIELI EURO]]/Data[[#This Row],[NUMĂRUL PERSOANELOR CARE AU PARTICIPAT LA VOT]]</f>
        <v>25.006111052087316</v>
      </c>
      <c r="X2744" s="43">
        <v>4.8400999999999996</v>
      </c>
      <c r="Y2744" s="114" t="s">
        <v>3100</v>
      </c>
      <c r="Z2744" s="44">
        <v>74</v>
      </c>
      <c r="AA2744" s="115" t="s">
        <v>3129</v>
      </c>
      <c r="AB2744" s="44">
        <v>15</v>
      </c>
      <c r="AC2744" s="45"/>
    </row>
    <row r="2745" spans="1:29" x14ac:dyDescent="0.2">
      <c r="A2745" s="37">
        <v>2744</v>
      </c>
      <c r="B2745" s="38" t="s">
        <v>744</v>
      </c>
      <c r="C2745" s="39" t="s">
        <v>791</v>
      </c>
      <c r="D2745" s="40">
        <v>44101</v>
      </c>
      <c r="E2745" s="38">
        <v>1</v>
      </c>
      <c r="F2745" s="38"/>
      <c r="G2745" s="38" t="s">
        <v>2</v>
      </c>
      <c r="H2745" s="38" t="s">
        <v>2</v>
      </c>
      <c r="I2745" s="39">
        <v>128305</v>
      </c>
      <c r="J2745" s="39">
        <v>13465</v>
      </c>
      <c r="K2745" s="39">
        <v>0</v>
      </c>
      <c r="L2745" s="41">
        <f>SUM(Data[[#This Row],[CHELTUIELI DE PERSONAL LEI]:[CHELTUIELI DE CAPITAL (ACTIVE NEFINANCIARE ) LEI]])</f>
        <v>141770</v>
      </c>
      <c r="M2745" s="41">
        <f>Data[[#This Row],[TOTAL CHELTUIELI LEI]]/Data[[#This Row],[CURS VALUTAR EURO BNR 22 07 2020]]</f>
        <v>29290.717133943515</v>
      </c>
      <c r="N2745" s="49">
        <v>4465</v>
      </c>
      <c r="O2745" s="54"/>
      <c r="P2745" s="54">
        <v>2390</v>
      </c>
      <c r="Q2745" s="54"/>
      <c r="R2745" s="54">
        <f>Data[[#This Row],[PERSOANE ÎNSCRISE ÎN LISTELE ELECTORALE (TURUL 1)            ]]+Data[[#This Row],[PERSOANE ÎNSCRISE ÎN LISTELE ELECTORALE (TURUL AL 2-LEA)]]</f>
        <v>4465</v>
      </c>
      <c r="S2745" s="54">
        <f>Data[[#This Row],[PERSOANE CARE AU PARTICIPAT LA VOT (TURUL 1)]]+Data[[#This Row],[PERSOANE CARE AU PARTICIPAT LA VOT  (TURUL AL 2-LEA)]]</f>
        <v>2390</v>
      </c>
      <c r="T2745" s="41">
        <f>Data[[#This Row],[TOTAL CHELTUIELI LEI]]/Data[[#This Row],[NUMĂRUL PERSOANELOR ÎNSCRISE ÎN LISTELE ELECTORALE]]</f>
        <v>31.751399776035836</v>
      </c>
      <c r="U2745" s="41">
        <f>Data[[#This Row],[TOTAL CHELTUIELI EURO]]/Data[[#This Row],[NUMĂRUL PERSOANELOR ÎNSCRISE ÎN LISTELE ELECTORALE]]</f>
        <v>6.5600710266390854</v>
      </c>
      <c r="V2745" s="41">
        <f>Data[[#This Row],[TOTAL CHELTUIELI LEI]]/Data[[#This Row],[NUMĂRUL PERSOANELOR CARE AU PARTICIPAT LA VOT]]</f>
        <v>59.31799163179916</v>
      </c>
      <c r="W2745" s="41">
        <f>Data[[#This Row],[TOTAL CHELTUIELI EURO]]/Data[[#This Row],[NUMĂRUL PERSOANELOR CARE AU PARTICIPAT LA VOT]]</f>
        <v>12.255530181566325</v>
      </c>
      <c r="X2745" s="43">
        <v>4.8400999999999996</v>
      </c>
      <c r="Y2745" s="114" t="s">
        <v>2912</v>
      </c>
      <c r="Z2745" s="44">
        <v>31</v>
      </c>
      <c r="AA2745" s="115" t="s">
        <v>3114</v>
      </c>
      <c r="AB2745" s="44">
        <v>6</v>
      </c>
      <c r="AC2745" s="45"/>
    </row>
    <row r="2746" spans="1:29" x14ac:dyDescent="0.2">
      <c r="A2746" s="37">
        <v>2745</v>
      </c>
      <c r="B2746" s="38" t="s">
        <v>744</v>
      </c>
      <c r="C2746" s="39" t="s">
        <v>792</v>
      </c>
      <c r="D2746" s="40">
        <v>44101</v>
      </c>
      <c r="E2746" s="38">
        <v>1</v>
      </c>
      <c r="F2746" s="38"/>
      <c r="G2746" s="38" t="s">
        <v>2</v>
      </c>
      <c r="H2746" s="38" t="s">
        <v>2</v>
      </c>
      <c r="I2746" s="39">
        <v>2500</v>
      </c>
      <c r="J2746" s="39">
        <v>7720</v>
      </c>
      <c r="K2746" s="39">
        <v>0</v>
      </c>
      <c r="L2746" s="41">
        <f>SUM(Data[[#This Row],[CHELTUIELI DE PERSONAL LEI]:[CHELTUIELI DE CAPITAL (ACTIVE NEFINANCIARE ) LEI]])</f>
        <v>10220</v>
      </c>
      <c r="M2746" s="41">
        <f>Data[[#This Row],[TOTAL CHELTUIELI LEI]]/Data[[#This Row],[CURS VALUTAR EURO BNR 22 07 2020]]</f>
        <v>2111.5266213507989</v>
      </c>
      <c r="N2746" s="49">
        <v>3016</v>
      </c>
      <c r="O2746" s="54"/>
      <c r="P2746" s="54">
        <v>1653</v>
      </c>
      <c r="Q2746" s="54"/>
      <c r="R2746" s="54">
        <f>Data[[#This Row],[PERSOANE ÎNSCRISE ÎN LISTELE ELECTORALE (TURUL 1)            ]]+Data[[#This Row],[PERSOANE ÎNSCRISE ÎN LISTELE ELECTORALE (TURUL AL 2-LEA)]]</f>
        <v>3016</v>
      </c>
      <c r="S2746" s="54">
        <f>Data[[#This Row],[PERSOANE CARE AU PARTICIPAT LA VOT (TURUL 1)]]+Data[[#This Row],[PERSOANE CARE AU PARTICIPAT LA VOT  (TURUL AL 2-LEA)]]</f>
        <v>1653</v>
      </c>
      <c r="T2746" s="41">
        <f>Data[[#This Row],[TOTAL CHELTUIELI LEI]]/Data[[#This Row],[NUMĂRUL PERSOANELOR ÎNSCRISE ÎN LISTELE ELECTORALE]]</f>
        <v>3.3885941644562334</v>
      </c>
      <c r="U2746" s="41">
        <f>Data[[#This Row],[TOTAL CHELTUIELI EURO]]/Data[[#This Row],[NUMĂRUL PERSOANELOR ÎNSCRISE ÎN LISTELE ELECTORALE]]</f>
        <v>0.70010829620384574</v>
      </c>
      <c r="V2746" s="41">
        <f>Data[[#This Row],[TOTAL CHELTUIELI LEI]]/Data[[#This Row],[NUMĂRUL PERSOANELOR CARE AU PARTICIPAT LA VOT]]</f>
        <v>6.1826981246218997</v>
      </c>
      <c r="W2746" s="41">
        <f>Data[[#This Row],[TOTAL CHELTUIELI EURO]]/Data[[#This Row],[NUMĂRUL PERSOANELOR CARE AU PARTICIPAT LA VOT]]</f>
        <v>1.2773905755298238</v>
      </c>
      <c r="X2746" s="43">
        <v>4.8400999999999996</v>
      </c>
      <c r="Y2746" s="114" t="s">
        <v>2884</v>
      </c>
      <c r="Z2746" s="44">
        <v>3</v>
      </c>
      <c r="AA2746" s="115" t="s">
        <v>3105</v>
      </c>
      <c r="AB2746" s="44">
        <v>0</v>
      </c>
      <c r="AC2746" s="45"/>
    </row>
    <row r="2747" spans="1:29" x14ac:dyDescent="0.2">
      <c r="A2747" s="37">
        <v>2746</v>
      </c>
      <c r="B2747" s="38" t="s">
        <v>744</v>
      </c>
      <c r="C2747" s="39" t="s">
        <v>793</v>
      </c>
      <c r="D2747" s="40">
        <v>44101</v>
      </c>
      <c r="E2747" s="38">
        <v>1</v>
      </c>
      <c r="F2747" s="38"/>
      <c r="G2747" s="38" t="s">
        <v>2</v>
      </c>
      <c r="H2747" s="38" t="s">
        <v>2</v>
      </c>
      <c r="I2747" s="39">
        <v>0</v>
      </c>
      <c r="J2747" s="39">
        <v>12032.07</v>
      </c>
      <c r="K2747" s="39">
        <v>0</v>
      </c>
      <c r="L2747" s="41">
        <f>SUM(Data[[#This Row],[CHELTUIELI DE PERSONAL LEI]:[CHELTUIELI DE CAPITAL (ACTIVE NEFINANCIARE ) LEI]])</f>
        <v>12032.07</v>
      </c>
      <c r="M2747" s="41">
        <f>Data[[#This Row],[TOTAL CHELTUIELI LEI]]/Data[[#This Row],[CURS VALUTAR EURO BNR 22 07 2020]]</f>
        <v>2485.9135141835914</v>
      </c>
      <c r="N2747" s="49">
        <v>4695</v>
      </c>
      <c r="O2747" s="54"/>
      <c r="P2747" s="54">
        <v>2246</v>
      </c>
      <c r="Q2747" s="54"/>
      <c r="R2747" s="54">
        <f>Data[[#This Row],[PERSOANE ÎNSCRISE ÎN LISTELE ELECTORALE (TURUL 1)            ]]+Data[[#This Row],[PERSOANE ÎNSCRISE ÎN LISTELE ELECTORALE (TURUL AL 2-LEA)]]</f>
        <v>4695</v>
      </c>
      <c r="S2747" s="54">
        <f>Data[[#This Row],[PERSOANE CARE AU PARTICIPAT LA VOT (TURUL 1)]]+Data[[#This Row],[PERSOANE CARE AU PARTICIPAT LA VOT  (TURUL AL 2-LEA)]]</f>
        <v>2246</v>
      </c>
      <c r="T2747" s="41">
        <f>Data[[#This Row],[TOTAL CHELTUIELI LEI]]/Data[[#This Row],[NUMĂRUL PERSOANELOR ÎNSCRISE ÎN LISTELE ELECTORALE]]</f>
        <v>2.5627412140575081</v>
      </c>
      <c r="U2747" s="41">
        <f>Data[[#This Row],[TOTAL CHELTUIELI EURO]]/Data[[#This Row],[NUMĂRUL PERSOANELOR ÎNSCRISE ÎN LISTELE ELECTORALE]]</f>
        <v>0.52948104668447105</v>
      </c>
      <c r="V2747" s="41">
        <f>Data[[#This Row],[TOTAL CHELTUIELI LEI]]/Data[[#This Row],[NUMĂRUL PERSOANELOR CARE AU PARTICIPAT LA VOT]]</f>
        <v>5.3571104185218168</v>
      </c>
      <c r="W2747" s="41">
        <f>Data[[#This Row],[TOTAL CHELTUIELI EURO]]/Data[[#This Row],[NUMĂRUL PERSOANELOR CARE AU PARTICIPAT LA VOT]]</f>
        <v>1.1068181274192304</v>
      </c>
      <c r="X2747" s="43">
        <v>4.8400999999999996</v>
      </c>
      <c r="Y2747" s="114" t="s">
        <v>2891</v>
      </c>
      <c r="Z2747" s="44">
        <v>2</v>
      </c>
      <c r="AA2747" s="115" t="s">
        <v>3105</v>
      </c>
      <c r="AB2747" s="44">
        <v>0</v>
      </c>
      <c r="AC2747" s="45"/>
    </row>
    <row r="2748" spans="1:29" x14ac:dyDescent="0.2">
      <c r="A2748" s="37">
        <v>2747</v>
      </c>
      <c r="B2748" s="38" t="s">
        <v>744</v>
      </c>
      <c r="C2748" s="39" t="s">
        <v>794</v>
      </c>
      <c r="D2748" s="40">
        <v>44101</v>
      </c>
      <c r="E2748" s="38">
        <v>1</v>
      </c>
      <c r="F2748" s="38"/>
      <c r="G2748" s="38" t="s">
        <v>2</v>
      </c>
      <c r="H2748" s="38" t="s">
        <v>2</v>
      </c>
      <c r="I2748" s="39">
        <v>0</v>
      </c>
      <c r="J2748" s="39">
        <v>7754</v>
      </c>
      <c r="K2748" s="39">
        <v>0</v>
      </c>
      <c r="L2748" s="41">
        <f>SUM(Data[[#This Row],[CHELTUIELI DE PERSONAL LEI]:[CHELTUIELI DE CAPITAL (ACTIVE NEFINANCIARE ) LEI]])</f>
        <v>7754</v>
      </c>
      <c r="M2748" s="41">
        <f>Data[[#This Row],[TOTAL CHELTUIELI LEI]]/Data[[#This Row],[CURS VALUTAR EURO BNR 22 07 2020]]</f>
        <v>1602.0330158467802</v>
      </c>
      <c r="N2748" s="49">
        <v>6883</v>
      </c>
      <c r="O2748" s="54"/>
      <c r="P2748" s="54">
        <v>3097</v>
      </c>
      <c r="Q2748" s="54"/>
      <c r="R2748" s="54">
        <f>Data[[#This Row],[PERSOANE ÎNSCRISE ÎN LISTELE ELECTORALE (TURUL 1)            ]]+Data[[#This Row],[PERSOANE ÎNSCRISE ÎN LISTELE ELECTORALE (TURUL AL 2-LEA)]]</f>
        <v>6883</v>
      </c>
      <c r="S2748" s="54">
        <f>Data[[#This Row],[PERSOANE CARE AU PARTICIPAT LA VOT (TURUL 1)]]+Data[[#This Row],[PERSOANE CARE AU PARTICIPAT LA VOT  (TURUL AL 2-LEA)]]</f>
        <v>3097</v>
      </c>
      <c r="T2748" s="41">
        <f>Data[[#This Row],[TOTAL CHELTUIELI LEI]]/Data[[#This Row],[NUMĂRUL PERSOANELOR ÎNSCRISE ÎN LISTELE ELECTORALE]]</f>
        <v>1.1265436582885369</v>
      </c>
      <c r="U2748" s="41">
        <f>Data[[#This Row],[TOTAL CHELTUIELI EURO]]/Data[[#This Row],[NUMĂRUL PERSOANELOR ÎNSCRISE ÎN LISTELE ELECTORALE]]</f>
        <v>0.23275214526322538</v>
      </c>
      <c r="V2748" s="41">
        <f>Data[[#This Row],[TOTAL CHELTUIELI LEI]]/Data[[#This Row],[NUMĂRUL PERSOANELOR CARE AU PARTICIPAT LA VOT]]</f>
        <v>2.5037132709073298</v>
      </c>
      <c r="W2748" s="41">
        <f>Data[[#This Row],[TOTAL CHELTUIELI EURO]]/Data[[#This Row],[NUMĂRUL PERSOANELOR CARE AU PARTICIPAT LA VOT]]</f>
        <v>0.51728544263699716</v>
      </c>
      <c r="X2748" s="43">
        <v>4.8400999999999996</v>
      </c>
      <c r="Y2748" s="114" t="s">
        <v>2894</v>
      </c>
      <c r="Z2748" s="44">
        <v>1</v>
      </c>
      <c r="AA2748" s="115" t="s">
        <v>3105</v>
      </c>
      <c r="AB2748" s="44">
        <v>0</v>
      </c>
      <c r="AC2748" s="45"/>
    </row>
    <row r="2749" spans="1:29" x14ac:dyDescent="0.2">
      <c r="A2749" s="37">
        <v>2748</v>
      </c>
      <c r="B2749" s="38" t="s">
        <v>744</v>
      </c>
      <c r="C2749" s="39" t="s">
        <v>795</v>
      </c>
      <c r="D2749" s="40">
        <v>44101</v>
      </c>
      <c r="E2749" s="38">
        <v>1</v>
      </c>
      <c r="F2749" s="38"/>
      <c r="G2749" s="38" t="s">
        <v>2</v>
      </c>
      <c r="H2749" s="38" t="s">
        <v>2</v>
      </c>
      <c r="I2749" s="39">
        <v>5250</v>
      </c>
      <c r="J2749" s="39">
        <v>5684</v>
      </c>
      <c r="K2749" s="39">
        <v>0</v>
      </c>
      <c r="L2749" s="41">
        <f>SUM(Data[[#This Row],[CHELTUIELI DE PERSONAL LEI]:[CHELTUIELI DE CAPITAL (ACTIVE NEFINANCIARE ) LEI]])</f>
        <v>10934</v>
      </c>
      <c r="M2749" s="41">
        <f>Data[[#This Row],[TOTAL CHELTUIELI LEI]]/Data[[#This Row],[CURS VALUTAR EURO BNR 22 07 2020]]</f>
        <v>2259.0442346232517</v>
      </c>
      <c r="N2749" s="49">
        <v>7202</v>
      </c>
      <c r="O2749" s="54"/>
      <c r="P2749" s="54">
        <v>3502</v>
      </c>
      <c r="Q2749" s="54"/>
      <c r="R2749" s="54">
        <f>Data[[#This Row],[PERSOANE ÎNSCRISE ÎN LISTELE ELECTORALE (TURUL 1)            ]]+Data[[#This Row],[PERSOANE ÎNSCRISE ÎN LISTELE ELECTORALE (TURUL AL 2-LEA)]]</f>
        <v>7202</v>
      </c>
      <c r="S2749" s="54">
        <f>Data[[#This Row],[PERSOANE CARE AU PARTICIPAT LA VOT (TURUL 1)]]+Data[[#This Row],[PERSOANE CARE AU PARTICIPAT LA VOT  (TURUL AL 2-LEA)]]</f>
        <v>3502</v>
      </c>
      <c r="T2749" s="41">
        <f>Data[[#This Row],[TOTAL CHELTUIELI LEI]]/Data[[#This Row],[NUMĂRUL PERSOANELOR ÎNSCRISE ÎN LISTELE ELECTORALE]]</f>
        <v>1.5181893918356013</v>
      </c>
      <c r="U2749" s="41">
        <f>Data[[#This Row],[TOTAL CHELTUIELI EURO]]/Data[[#This Row],[NUMĂRUL PERSOANELOR ÎNSCRISE ÎN LISTELE ELECTORALE]]</f>
        <v>0.31366901341616937</v>
      </c>
      <c r="V2749" s="41">
        <f>Data[[#This Row],[TOTAL CHELTUIELI LEI]]/Data[[#This Row],[NUMĂRUL PERSOANELOR CARE AU PARTICIPAT LA VOT]]</f>
        <v>3.1222158766419188</v>
      </c>
      <c r="W2749" s="41">
        <f>Data[[#This Row],[TOTAL CHELTUIELI EURO]]/Data[[#This Row],[NUMĂRUL PERSOANELOR CARE AU PARTICIPAT LA VOT]]</f>
        <v>0.64507259697979769</v>
      </c>
      <c r="X2749" s="43">
        <v>4.8400999999999996</v>
      </c>
      <c r="Y2749" s="114" t="s">
        <v>2894</v>
      </c>
      <c r="Z2749" s="44">
        <v>1</v>
      </c>
      <c r="AA2749" s="115" t="s">
        <v>3105</v>
      </c>
      <c r="AB2749" s="44">
        <v>0</v>
      </c>
      <c r="AC2749" s="45"/>
    </row>
    <row r="2750" spans="1:29" x14ac:dyDescent="0.2">
      <c r="A2750" s="37">
        <v>2749</v>
      </c>
      <c r="B2750" s="38" t="s">
        <v>744</v>
      </c>
      <c r="C2750" s="39" t="s">
        <v>796</v>
      </c>
      <c r="D2750" s="40">
        <v>44101</v>
      </c>
      <c r="E2750" s="38">
        <v>1</v>
      </c>
      <c r="F2750" s="38"/>
      <c r="G2750" s="38" t="s">
        <v>2</v>
      </c>
      <c r="H2750" s="38" t="s">
        <v>2</v>
      </c>
      <c r="I2750" s="39">
        <v>2000</v>
      </c>
      <c r="J2750" s="39">
        <v>56886</v>
      </c>
      <c r="K2750" s="39">
        <v>0</v>
      </c>
      <c r="L2750" s="41">
        <f>SUM(Data[[#This Row],[CHELTUIELI DE PERSONAL LEI]:[CHELTUIELI DE CAPITAL (ACTIVE NEFINANCIARE ) LEI]])</f>
        <v>58886</v>
      </c>
      <c r="M2750" s="41">
        <f>Data[[#This Row],[TOTAL CHELTUIELI LEI]]/Data[[#This Row],[CURS VALUTAR EURO BNR 22 07 2020]]</f>
        <v>12166.277556248839</v>
      </c>
      <c r="N2750" s="49">
        <v>4608</v>
      </c>
      <c r="O2750" s="54"/>
      <c r="P2750" s="54">
        <v>2234</v>
      </c>
      <c r="Q2750" s="54"/>
      <c r="R2750" s="54">
        <f>Data[[#This Row],[PERSOANE ÎNSCRISE ÎN LISTELE ELECTORALE (TURUL 1)            ]]+Data[[#This Row],[PERSOANE ÎNSCRISE ÎN LISTELE ELECTORALE (TURUL AL 2-LEA)]]</f>
        <v>4608</v>
      </c>
      <c r="S2750" s="54">
        <f>Data[[#This Row],[PERSOANE CARE AU PARTICIPAT LA VOT (TURUL 1)]]+Data[[#This Row],[PERSOANE CARE AU PARTICIPAT LA VOT  (TURUL AL 2-LEA)]]</f>
        <v>2234</v>
      </c>
      <c r="T2750" s="41">
        <f>Data[[#This Row],[TOTAL CHELTUIELI LEI]]/Data[[#This Row],[NUMĂRUL PERSOANELOR ÎNSCRISE ÎN LISTELE ELECTORALE]]</f>
        <v>12.779079861111111</v>
      </c>
      <c r="U2750" s="41">
        <f>Data[[#This Row],[TOTAL CHELTUIELI EURO]]/Data[[#This Row],[NUMĂRUL PERSOANELOR ÎNSCRISE ÎN LISTELE ELECTORALE]]</f>
        <v>2.640251205783168</v>
      </c>
      <c r="V2750" s="41">
        <f>Data[[#This Row],[TOTAL CHELTUIELI LEI]]/Data[[#This Row],[NUMĂRUL PERSOANELOR CARE AU PARTICIPAT LA VOT]]</f>
        <v>26.358997314234557</v>
      </c>
      <c r="W2750" s="41">
        <f>Data[[#This Row],[TOTAL CHELTUIELI EURO]]/Data[[#This Row],[NUMĂRUL PERSOANELOR CARE AU PARTICIPAT LA VOT]]</f>
        <v>5.4459613053933928</v>
      </c>
      <c r="X2750" s="43">
        <v>4.8400999999999996</v>
      </c>
      <c r="Y2750" s="114" t="s">
        <v>2897</v>
      </c>
      <c r="Z2750" s="44">
        <v>12</v>
      </c>
      <c r="AA2750" s="115" t="s">
        <v>3108</v>
      </c>
      <c r="AB2750" s="44">
        <v>2</v>
      </c>
      <c r="AC2750" s="45"/>
    </row>
    <row r="2751" spans="1:29" x14ac:dyDescent="0.2">
      <c r="A2751" s="37">
        <v>2750</v>
      </c>
      <c r="B2751" s="38" t="s">
        <v>744</v>
      </c>
      <c r="C2751" s="39" t="s">
        <v>797</v>
      </c>
      <c r="D2751" s="40">
        <v>44101</v>
      </c>
      <c r="E2751" s="38">
        <v>1</v>
      </c>
      <c r="F2751" s="38"/>
      <c r="G2751" s="38" t="s">
        <v>2</v>
      </c>
      <c r="H2751" s="38" t="s">
        <v>2</v>
      </c>
      <c r="I2751" s="39">
        <v>0</v>
      </c>
      <c r="J2751" s="39">
        <v>8125</v>
      </c>
      <c r="K2751" s="39">
        <v>0</v>
      </c>
      <c r="L2751" s="41">
        <f>SUM(Data[[#This Row],[CHELTUIELI DE PERSONAL LEI]:[CHELTUIELI DE CAPITAL (ACTIVE NEFINANCIARE ) LEI]])</f>
        <v>8125</v>
      </c>
      <c r="M2751" s="41">
        <f>Data[[#This Row],[TOTAL CHELTUIELI LEI]]/Data[[#This Row],[CURS VALUTAR EURO BNR 22 07 2020]]</f>
        <v>1678.6843247040351</v>
      </c>
      <c r="N2751" s="49">
        <v>4101</v>
      </c>
      <c r="O2751" s="54"/>
      <c r="P2751" s="54">
        <v>2029</v>
      </c>
      <c r="Q2751" s="54"/>
      <c r="R2751" s="54">
        <f>Data[[#This Row],[PERSOANE ÎNSCRISE ÎN LISTELE ELECTORALE (TURUL 1)            ]]+Data[[#This Row],[PERSOANE ÎNSCRISE ÎN LISTELE ELECTORALE (TURUL AL 2-LEA)]]</f>
        <v>4101</v>
      </c>
      <c r="S2751" s="54">
        <f>Data[[#This Row],[PERSOANE CARE AU PARTICIPAT LA VOT (TURUL 1)]]+Data[[#This Row],[PERSOANE CARE AU PARTICIPAT LA VOT  (TURUL AL 2-LEA)]]</f>
        <v>2029</v>
      </c>
      <c r="T2751" s="41">
        <f>Data[[#This Row],[TOTAL CHELTUIELI LEI]]/Data[[#This Row],[NUMĂRUL PERSOANELOR ÎNSCRISE ÎN LISTELE ELECTORALE]]</f>
        <v>1.9812240916849548</v>
      </c>
      <c r="U2751" s="41">
        <f>Data[[#This Row],[TOTAL CHELTUIELI EURO]]/Data[[#This Row],[NUMĂRUL PERSOANELOR ÎNSCRISE ÎN LISTELE ELECTORALE]]</f>
        <v>0.40933536325384912</v>
      </c>
      <c r="V2751" s="41">
        <f>Data[[#This Row],[TOTAL CHELTUIELI LEI]]/Data[[#This Row],[NUMĂRUL PERSOANELOR CARE AU PARTICIPAT LA VOT]]</f>
        <v>4.0044356826022671</v>
      </c>
      <c r="W2751" s="41">
        <f>Data[[#This Row],[TOTAL CHELTUIELI EURO]]/Data[[#This Row],[NUMĂRUL PERSOANELOR CARE AU PARTICIPAT LA VOT]]</f>
        <v>0.82734565042091435</v>
      </c>
      <c r="X2751" s="43">
        <v>4.8400999999999996</v>
      </c>
      <c r="Y2751" s="114" t="s">
        <v>2894</v>
      </c>
      <c r="Z2751" s="44">
        <v>1</v>
      </c>
      <c r="AA2751" s="115" t="s">
        <v>3105</v>
      </c>
      <c r="AB2751" s="44">
        <v>0</v>
      </c>
      <c r="AC2751" s="45"/>
    </row>
    <row r="2752" spans="1:29" x14ac:dyDescent="0.2">
      <c r="A2752" s="37">
        <v>2751</v>
      </c>
      <c r="B2752" s="38" t="s">
        <v>744</v>
      </c>
      <c r="C2752" s="39" t="s">
        <v>798</v>
      </c>
      <c r="D2752" s="40">
        <v>44101</v>
      </c>
      <c r="E2752" s="38">
        <v>1</v>
      </c>
      <c r="F2752" s="38"/>
      <c r="G2752" s="38" t="s">
        <v>2</v>
      </c>
      <c r="H2752" s="38" t="s">
        <v>2</v>
      </c>
      <c r="I2752" s="39">
        <v>600</v>
      </c>
      <c r="J2752" s="39">
        <v>8090</v>
      </c>
      <c r="K2752" s="39">
        <v>0</v>
      </c>
      <c r="L2752" s="41">
        <f>SUM(Data[[#This Row],[CHELTUIELI DE PERSONAL LEI]:[CHELTUIELI DE CAPITAL (ACTIVE NEFINANCIARE ) LEI]])</f>
        <v>8690</v>
      </c>
      <c r="M2752" s="41">
        <f>Data[[#This Row],[TOTAL CHELTUIELI LEI]]/Data[[#This Row],[CURS VALUTAR EURO BNR 22 07 2020]]</f>
        <v>1795.4174500526849</v>
      </c>
      <c r="N2752" s="49">
        <v>1231</v>
      </c>
      <c r="O2752" s="54"/>
      <c r="P2752" s="54">
        <v>746</v>
      </c>
      <c r="Q2752" s="54"/>
      <c r="R2752" s="54">
        <f>Data[[#This Row],[PERSOANE ÎNSCRISE ÎN LISTELE ELECTORALE (TURUL 1)            ]]+Data[[#This Row],[PERSOANE ÎNSCRISE ÎN LISTELE ELECTORALE (TURUL AL 2-LEA)]]</f>
        <v>1231</v>
      </c>
      <c r="S2752" s="54">
        <f>Data[[#This Row],[PERSOANE CARE AU PARTICIPAT LA VOT (TURUL 1)]]+Data[[#This Row],[PERSOANE CARE AU PARTICIPAT LA VOT  (TURUL AL 2-LEA)]]</f>
        <v>746</v>
      </c>
      <c r="T2752" s="41">
        <f>Data[[#This Row],[TOTAL CHELTUIELI LEI]]/Data[[#This Row],[NUMĂRUL PERSOANELOR ÎNSCRISE ÎN LISTELE ELECTORALE]]</f>
        <v>7.0593013809910641</v>
      </c>
      <c r="U2752" s="41">
        <f>Data[[#This Row],[TOTAL CHELTUIELI EURO]]/Data[[#This Row],[NUMĂRUL PERSOANELOR ÎNSCRISE ÎN LISTELE ELECTORALE]]</f>
        <v>1.4585032088161534</v>
      </c>
      <c r="V2752" s="41">
        <f>Data[[#This Row],[TOTAL CHELTUIELI LEI]]/Data[[#This Row],[NUMĂRUL PERSOANELOR CARE AU PARTICIPAT LA VOT]]</f>
        <v>11.648793565683647</v>
      </c>
      <c r="W2752" s="41">
        <f>Data[[#This Row],[TOTAL CHELTUIELI EURO]]/Data[[#This Row],[NUMĂRUL PERSOANELOR CARE AU PARTICIPAT LA VOT]]</f>
        <v>2.4067258043601676</v>
      </c>
      <c r="X2752" s="43">
        <v>4.8400999999999996</v>
      </c>
      <c r="Y2752" s="114" t="s">
        <v>2886</v>
      </c>
      <c r="Z2752" s="44">
        <v>7</v>
      </c>
      <c r="AA2752" s="115" t="s">
        <v>3107</v>
      </c>
      <c r="AB2752" s="44">
        <v>1</v>
      </c>
      <c r="AC2752" s="45"/>
    </row>
    <row r="2753" spans="1:29" x14ac:dyDescent="0.2">
      <c r="A2753" s="37">
        <v>2752</v>
      </c>
      <c r="B2753" s="38" t="s">
        <v>744</v>
      </c>
      <c r="C2753" s="39" t="s">
        <v>799</v>
      </c>
      <c r="D2753" s="40">
        <v>44101</v>
      </c>
      <c r="E2753" s="38">
        <v>1</v>
      </c>
      <c r="F2753" s="38"/>
      <c r="G2753" s="38" t="s">
        <v>2</v>
      </c>
      <c r="H2753" s="38" t="s">
        <v>2</v>
      </c>
      <c r="I2753" s="39">
        <v>8000</v>
      </c>
      <c r="J2753" s="39">
        <v>16792.39</v>
      </c>
      <c r="K2753" s="39">
        <v>0</v>
      </c>
      <c r="L2753" s="41">
        <f>SUM(Data[[#This Row],[CHELTUIELI DE PERSONAL LEI]:[CHELTUIELI DE CAPITAL (ACTIVE NEFINANCIARE ) LEI]])</f>
        <v>24792.39</v>
      </c>
      <c r="M2753" s="41">
        <f>Data[[#This Row],[TOTAL CHELTUIELI LEI]]/Data[[#This Row],[CURS VALUTAR EURO BNR 22 07 2020]]</f>
        <v>5122.2887956860395</v>
      </c>
      <c r="N2753" s="49">
        <v>6646</v>
      </c>
      <c r="O2753" s="54"/>
      <c r="P2753" s="54">
        <v>3580</v>
      </c>
      <c r="Q2753" s="54"/>
      <c r="R2753" s="54">
        <f>Data[[#This Row],[PERSOANE ÎNSCRISE ÎN LISTELE ELECTORALE (TURUL 1)            ]]+Data[[#This Row],[PERSOANE ÎNSCRISE ÎN LISTELE ELECTORALE (TURUL AL 2-LEA)]]</f>
        <v>6646</v>
      </c>
      <c r="S2753" s="54">
        <f>Data[[#This Row],[PERSOANE CARE AU PARTICIPAT LA VOT (TURUL 1)]]+Data[[#This Row],[PERSOANE CARE AU PARTICIPAT LA VOT  (TURUL AL 2-LEA)]]</f>
        <v>3580</v>
      </c>
      <c r="T2753" s="41">
        <f>Data[[#This Row],[TOTAL CHELTUIELI LEI]]/Data[[#This Row],[NUMĂRUL PERSOANELOR ÎNSCRISE ÎN LISTELE ELECTORALE]]</f>
        <v>3.7304228107132107</v>
      </c>
      <c r="U2753" s="41">
        <f>Data[[#This Row],[TOTAL CHELTUIELI EURO]]/Data[[#This Row],[NUMĂRUL PERSOANELOR ÎNSCRISE ÎN LISTELE ELECTORALE]]</f>
        <v>0.7707325903830935</v>
      </c>
      <c r="V2753" s="41">
        <f>Data[[#This Row],[TOTAL CHELTUIELI LEI]]/Data[[#This Row],[NUMĂRUL PERSOANELOR CARE AU PARTICIPAT LA VOT]]</f>
        <v>6.9252486033519549</v>
      </c>
      <c r="W2753" s="41">
        <f>Data[[#This Row],[TOTAL CHELTUIELI EURO]]/Data[[#This Row],[NUMĂRUL PERSOANELOR CARE AU PARTICIPAT LA VOT]]</f>
        <v>1.4308069261692848</v>
      </c>
      <c r="X2753" s="43">
        <v>4.8400999999999996</v>
      </c>
      <c r="Y2753" s="114" t="s">
        <v>2884</v>
      </c>
      <c r="Z2753" s="44">
        <v>3</v>
      </c>
      <c r="AA2753" s="115" t="s">
        <v>3105</v>
      </c>
      <c r="AB2753" s="44">
        <v>0</v>
      </c>
      <c r="AC2753" s="45"/>
    </row>
    <row r="2754" spans="1:29" x14ac:dyDescent="0.2">
      <c r="A2754" s="37">
        <v>2753</v>
      </c>
      <c r="B2754" s="38" t="s">
        <v>744</v>
      </c>
      <c r="C2754" s="39" t="s">
        <v>800</v>
      </c>
      <c r="D2754" s="40">
        <v>44101</v>
      </c>
      <c r="E2754" s="38">
        <v>1</v>
      </c>
      <c r="F2754" s="38"/>
      <c r="G2754" s="38" t="s">
        <v>2</v>
      </c>
      <c r="H2754" s="38" t="s">
        <v>2</v>
      </c>
      <c r="I2754" s="39">
        <v>0</v>
      </c>
      <c r="J2754" s="39">
        <v>3000</v>
      </c>
      <c r="K2754" s="39">
        <v>0</v>
      </c>
      <c r="L2754" s="41">
        <f>SUM(Data[[#This Row],[CHELTUIELI DE PERSONAL LEI]:[CHELTUIELI DE CAPITAL (ACTIVE NEFINANCIARE ) LEI]])</f>
        <v>3000</v>
      </c>
      <c r="M2754" s="41">
        <f>Data[[#This Row],[TOTAL CHELTUIELI LEI]]/Data[[#This Row],[CURS VALUTAR EURO BNR 22 07 2020]]</f>
        <v>619.82190450610528</v>
      </c>
      <c r="N2754" s="49">
        <v>1716</v>
      </c>
      <c r="O2754" s="54"/>
      <c r="P2754" s="54">
        <v>1092</v>
      </c>
      <c r="Q2754" s="54"/>
      <c r="R2754" s="54">
        <f>Data[[#This Row],[PERSOANE ÎNSCRISE ÎN LISTELE ELECTORALE (TURUL 1)            ]]+Data[[#This Row],[PERSOANE ÎNSCRISE ÎN LISTELE ELECTORALE (TURUL AL 2-LEA)]]</f>
        <v>1716</v>
      </c>
      <c r="S2754" s="54">
        <f>Data[[#This Row],[PERSOANE CARE AU PARTICIPAT LA VOT (TURUL 1)]]+Data[[#This Row],[PERSOANE CARE AU PARTICIPAT LA VOT  (TURUL AL 2-LEA)]]</f>
        <v>1092</v>
      </c>
      <c r="T2754" s="41">
        <f>Data[[#This Row],[TOTAL CHELTUIELI LEI]]/Data[[#This Row],[NUMĂRUL PERSOANELOR ÎNSCRISE ÎN LISTELE ELECTORALE]]</f>
        <v>1.7482517482517483</v>
      </c>
      <c r="U2754" s="41">
        <f>Data[[#This Row],[TOTAL CHELTUIELI EURO]]/Data[[#This Row],[NUMĂRUL PERSOANELOR ÎNSCRISE ÎN LISTELE ELECTORALE]]</f>
        <v>0.36120157605250891</v>
      </c>
      <c r="V2754" s="41">
        <f>Data[[#This Row],[TOTAL CHELTUIELI LEI]]/Data[[#This Row],[NUMĂRUL PERSOANELOR CARE AU PARTICIPAT LA VOT]]</f>
        <v>2.7472527472527473</v>
      </c>
      <c r="W2754" s="41">
        <f>Data[[#This Row],[TOTAL CHELTUIELI EURO]]/Data[[#This Row],[NUMĂRUL PERSOANELOR CARE AU PARTICIPAT LA VOT]]</f>
        <v>0.56760247665394259</v>
      </c>
      <c r="X2754" s="43">
        <v>4.8400999999999996</v>
      </c>
      <c r="Y2754" s="114" t="s">
        <v>2894</v>
      </c>
      <c r="Z2754" s="44">
        <v>1</v>
      </c>
      <c r="AA2754" s="115" t="s">
        <v>3105</v>
      </c>
      <c r="AB2754" s="44">
        <v>0</v>
      </c>
      <c r="AC2754" s="45"/>
    </row>
    <row r="2755" spans="1:29" x14ac:dyDescent="0.2">
      <c r="A2755" s="37">
        <v>2754</v>
      </c>
      <c r="B2755" s="38" t="s">
        <v>744</v>
      </c>
      <c r="C2755" s="39" t="s">
        <v>164</v>
      </c>
      <c r="D2755" s="40">
        <v>44101</v>
      </c>
      <c r="E2755" s="38">
        <v>1</v>
      </c>
      <c r="F2755" s="38"/>
      <c r="G2755" s="38" t="s">
        <v>2</v>
      </c>
      <c r="H2755" s="38" t="s">
        <v>2</v>
      </c>
      <c r="I2755" s="39">
        <v>2880</v>
      </c>
      <c r="J2755" s="39">
        <v>13466</v>
      </c>
      <c r="K2755" s="39">
        <v>0</v>
      </c>
      <c r="L2755" s="41">
        <f>SUM(Data[[#This Row],[CHELTUIELI DE PERSONAL LEI]:[CHELTUIELI DE CAPITAL (ACTIVE NEFINANCIARE ) LEI]])</f>
        <v>16346</v>
      </c>
      <c r="M2755" s="41">
        <f>Data[[#This Row],[TOTAL CHELTUIELI LEI]]/Data[[#This Row],[CURS VALUTAR EURO BNR 22 07 2020]]</f>
        <v>3377.2029503522658</v>
      </c>
      <c r="N2755" s="49">
        <v>4334</v>
      </c>
      <c r="O2755" s="54"/>
      <c r="P2755" s="54">
        <v>2229</v>
      </c>
      <c r="Q2755" s="54"/>
      <c r="R2755" s="54">
        <f>Data[[#This Row],[PERSOANE ÎNSCRISE ÎN LISTELE ELECTORALE (TURUL 1)            ]]+Data[[#This Row],[PERSOANE ÎNSCRISE ÎN LISTELE ELECTORALE (TURUL AL 2-LEA)]]</f>
        <v>4334</v>
      </c>
      <c r="S2755" s="54">
        <f>Data[[#This Row],[PERSOANE CARE AU PARTICIPAT LA VOT (TURUL 1)]]+Data[[#This Row],[PERSOANE CARE AU PARTICIPAT LA VOT  (TURUL AL 2-LEA)]]</f>
        <v>2229</v>
      </c>
      <c r="T2755" s="41">
        <f>Data[[#This Row],[TOTAL CHELTUIELI LEI]]/Data[[#This Row],[NUMĂRUL PERSOANELOR ÎNSCRISE ÎN LISTELE ELECTORALE]]</f>
        <v>3.7715736040609138</v>
      </c>
      <c r="U2755" s="41">
        <f>Data[[#This Row],[TOTAL CHELTUIELI EURO]]/Data[[#This Row],[NUMĂRUL PERSOANELOR ÎNSCRISE ÎN LISTELE ELECTORALE]]</f>
        <v>0.77923464475133042</v>
      </c>
      <c r="V2755" s="41">
        <f>Data[[#This Row],[TOTAL CHELTUIELI LEI]]/Data[[#This Row],[NUMĂRUL PERSOANELOR CARE AU PARTICIPAT LA VOT]]</f>
        <v>7.333333333333333</v>
      </c>
      <c r="W2755" s="41">
        <f>Data[[#This Row],[TOTAL CHELTUIELI EURO]]/Data[[#This Row],[NUMĂRUL PERSOANELOR CARE AU PARTICIPAT LA VOT]]</f>
        <v>1.515120211014924</v>
      </c>
      <c r="X2755" s="43">
        <v>4.8400999999999996</v>
      </c>
      <c r="Y2755" s="114" t="s">
        <v>2884</v>
      </c>
      <c r="Z2755" s="44">
        <v>3</v>
      </c>
      <c r="AA2755" s="115" t="s">
        <v>3105</v>
      </c>
      <c r="AB2755" s="44">
        <v>0</v>
      </c>
      <c r="AC2755" s="45"/>
    </row>
    <row r="2756" spans="1:29" x14ac:dyDescent="0.2">
      <c r="A2756" s="37">
        <v>2755</v>
      </c>
      <c r="B2756" s="38" t="s">
        <v>744</v>
      </c>
      <c r="C2756" s="39" t="s">
        <v>801</v>
      </c>
      <c r="D2756" s="40">
        <v>44101</v>
      </c>
      <c r="E2756" s="38">
        <v>1</v>
      </c>
      <c r="F2756" s="38"/>
      <c r="G2756" s="38" t="s">
        <v>2</v>
      </c>
      <c r="H2756" s="38" t="s">
        <v>2</v>
      </c>
      <c r="I2756" s="39">
        <v>0</v>
      </c>
      <c r="J2756" s="39">
        <v>14065</v>
      </c>
      <c r="K2756" s="39">
        <v>0</v>
      </c>
      <c r="L2756" s="41">
        <f>SUM(Data[[#This Row],[CHELTUIELI DE PERSONAL LEI]:[CHELTUIELI DE CAPITAL (ACTIVE NEFINANCIARE ) LEI]])</f>
        <v>14065</v>
      </c>
      <c r="M2756" s="41">
        <f>Data[[#This Row],[TOTAL CHELTUIELI LEI]]/Data[[#This Row],[CURS VALUTAR EURO BNR 22 07 2020]]</f>
        <v>2905.9316956261237</v>
      </c>
      <c r="N2756" s="49">
        <v>3441</v>
      </c>
      <c r="O2756" s="54"/>
      <c r="P2756" s="54">
        <v>1715</v>
      </c>
      <c r="Q2756" s="54"/>
      <c r="R2756" s="54">
        <f>Data[[#This Row],[PERSOANE ÎNSCRISE ÎN LISTELE ELECTORALE (TURUL 1)            ]]+Data[[#This Row],[PERSOANE ÎNSCRISE ÎN LISTELE ELECTORALE (TURUL AL 2-LEA)]]</f>
        <v>3441</v>
      </c>
      <c r="S2756" s="54">
        <f>Data[[#This Row],[PERSOANE CARE AU PARTICIPAT LA VOT (TURUL 1)]]+Data[[#This Row],[PERSOANE CARE AU PARTICIPAT LA VOT  (TURUL AL 2-LEA)]]</f>
        <v>1715</v>
      </c>
      <c r="T2756" s="41">
        <f>Data[[#This Row],[TOTAL CHELTUIELI LEI]]/Data[[#This Row],[NUMĂRUL PERSOANELOR ÎNSCRISE ÎN LISTELE ELECTORALE]]</f>
        <v>4.0874745713455392</v>
      </c>
      <c r="U2756" s="41">
        <f>Data[[#This Row],[TOTAL CHELTUIELI EURO]]/Data[[#This Row],[NUMĂRUL PERSOANELOR ÎNSCRISE ÎN LISTELE ELECTORALE]]</f>
        <v>0.84450209114388952</v>
      </c>
      <c r="V2756" s="41">
        <f>Data[[#This Row],[TOTAL CHELTUIELI LEI]]/Data[[#This Row],[NUMĂRUL PERSOANELOR CARE AU PARTICIPAT LA VOT]]</f>
        <v>8.2011661807580172</v>
      </c>
      <c r="W2756" s="41">
        <f>Data[[#This Row],[TOTAL CHELTUIELI EURO]]/Data[[#This Row],[NUMĂRUL PERSOANELOR CARE AU PARTICIPAT LA VOT]]</f>
        <v>1.6944208137761654</v>
      </c>
      <c r="X2756" s="43">
        <v>4.8400999999999996</v>
      </c>
      <c r="Y2756" s="114" t="s">
        <v>2895</v>
      </c>
      <c r="Z2756" s="44">
        <v>4</v>
      </c>
      <c r="AA2756" s="115" t="s">
        <v>3105</v>
      </c>
      <c r="AB2756" s="44">
        <v>0</v>
      </c>
      <c r="AC2756" s="45"/>
    </row>
    <row r="2757" spans="1:29" x14ac:dyDescent="0.2">
      <c r="A2757" s="37">
        <v>2756</v>
      </c>
      <c r="B2757" s="38" t="s">
        <v>744</v>
      </c>
      <c r="C2757" s="39" t="s">
        <v>167</v>
      </c>
      <c r="D2757" s="40">
        <v>44101</v>
      </c>
      <c r="E2757" s="38">
        <v>1</v>
      </c>
      <c r="F2757" s="38"/>
      <c r="G2757" s="38" t="s">
        <v>2</v>
      </c>
      <c r="H2757" s="38" t="s">
        <v>2</v>
      </c>
      <c r="I2757" s="39">
        <v>3300</v>
      </c>
      <c r="J2757" s="39">
        <v>4393.8100000000004</v>
      </c>
      <c r="K2757" s="39">
        <v>0</v>
      </c>
      <c r="L2757" s="41">
        <f>SUM(Data[[#This Row],[CHELTUIELI DE PERSONAL LEI]:[CHELTUIELI DE CAPITAL (ACTIVE NEFINANCIARE ) LEI]])</f>
        <v>7693.81</v>
      </c>
      <c r="M2757" s="41">
        <f>Data[[#This Row],[TOTAL CHELTUIELI LEI]]/Data[[#This Row],[CURS VALUTAR EURO BNR 22 07 2020]]</f>
        <v>1589.5973223693727</v>
      </c>
      <c r="N2757" s="49">
        <v>1548</v>
      </c>
      <c r="O2757" s="54"/>
      <c r="P2757" s="54">
        <v>1090</v>
      </c>
      <c r="Q2757" s="54"/>
      <c r="R2757" s="54">
        <f>Data[[#This Row],[PERSOANE ÎNSCRISE ÎN LISTELE ELECTORALE (TURUL 1)            ]]+Data[[#This Row],[PERSOANE ÎNSCRISE ÎN LISTELE ELECTORALE (TURUL AL 2-LEA)]]</f>
        <v>1548</v>
      </c>
      <c r="S2757" s="54">
        <f>Data[[#This Row],[PERSOANE CARE AU PARTICIPAT LA VOT (TURUL 1)]]+Data[[#This Row],[PERSOANE CARE AU PARTICIPAT LA VOT  (TURUL AL 2-LEA)]]</f>
        <v>1090</v>
      </c>
      <c r="T2757" s="41">
        <f>Data[[#This Row],[TOTAL CHELTUIELI LEI]]/Data[[#This Row],[NUMĂRUL PERSOANELOR ÎNSCRISE ÎN LISTELE ELECTORALE]]</f>
        <v>4.9701614987080109</v>
      </c>
      <c r="U2757" s="41">
        <f>Data[[#This Row],[TOTAL CHELTUIELI EURO]]/Data[[#This Row],[NUMĂRUL PERSOANELOR ÎNSCRISE ÎN LISTELE ELECTORALE]]</f>
        <v>1.0268716552773725</v>
      </c>
      <c r="V2757" s="41">
        <f>Data[[#This Row],[TOTAL CHELTUIELI LEI]]/Data[[#This Row],[NUMĂRUL PERSOANELOR CARE AU PARTICIPAT LA VOT]]</f>
        <v>7.0585412844036703</v>
      </c>
      <c r="W2757" s="41">
        <f>Data[[#This Row],[TOTAL CHELTUIELI EURO]]/Data[[#This Row],[NUMĂRUL PERSOANELOR CARE AU PARTICIPAT LA VOT]]</f>
        <v>1.4583461673113511</v>
      </c>
      <c r="X2757" s="43">
        <v>4.8400999999999996</v>
      </c>
      <c r="Y2757" s="114" t="s">
        <v>2895</v>
      </c>
      <c r="Z2757" s="44">
        <v>4</v>
      </c>
      <c r="AA2757" s="115" t="s">
        <v>3107</v>
      </c>
      <c r="AB2757" s="44">
        <v>1</v>
      </c>
      <c r="AC2757" s="45"/>
    </row>
    <row r="2758" spans="1:29" x14ac:dyDescent="0.2">
      <c r="A2758" s="37">
        <v>2757</v>
      </c>
      <c r="B2758" s="38" t="s">
        <v>744</v>
      </c>
      <c r="C2758" s="39" t="s">
        <v>802</v>
      </c>
      <c r="D2758" s="40">
        <v>44101</v>
      </c>
      <c r="E2758" s="38">
        <v>1</v>
      </c>
      <c r="F2758" s="38"/>
      <c r="G2758" s="38" t="s">
        <v>2</v>
      </c>
      <c r="H2758" s="38" t="s">
        <v>2</v>
      </c>
      <c r="I2758" s="39">
        <v>8000</v>
      </c>
      <c r="J2758" s="39">
        <v>12490</v>
      </c>
      <c r="K2758" s="39">
        <v>0</v>
      </c>
      <c r="L2758" s="41">
        <f>SUM(Data[[#This Row],[CHELTUIELI DE PERSONAL LEI]:[CHELTUIELI DE CAPITAL (ACTIVE NEFINANCIARE ) LEI]])</f>
        <v>20490</v>
      </c>
      <c r="M2758" s="41">
        <f>Data[[#This Row],[TOTAL CHELTUIELI LEI]]/Data[[#This Row],[CURS VALUTAR EURO BNR 22 07 2020]]</f>
        <v>4233.3836077766991</v>
      </c>
      <c r="N2758" s="49">
        <v>9570</v>
      </c>
      <c r="O2758" s="54"/>
      <c r="P2758" s="54">
        <v>3559</v>
      </c>
      <c r="Q2758" s="54"/>
      <c r="R2758" s="54">
        <f>Data[[#This Row],[PERSOANE ÎNSCRISE ÎN LISTELE ELECTORALE (TURUL 1)            ]]+Data[[#This Row],[PERSOANE ÎNSCRISE ÎN LISTELE ELECTORALE (TURUL AL 2-LEA)]]</f>
        <v>9570</v>
      </c>
      <c r="S2758" s="54">
        <f>Data[[#This Row],[PERSOANE CARE AU PARTICIPAT LA VOT (TURUL 1)]]+Data[[#This Row],[PERSOANE CARE AU PARTICIPAT LA VOT  (TURUL AL 2-LEA)]]</f>
        <v>3559</v>
      </c>
      <c r="T2758" s="41">
        <f>Data[[#This Row],[TOTAL CHELTUIELI LEI]]/Data[[#This Row],[NUMĂRUL PERSOANELOR ÎNSCRISE ÎN LISTELE ELECTORALE]]</f>
        <v>2.1410658307210033</v>
      </c>
      <c r="U2758" s="41">
        <f>Data[[#This Row],[TOTAL CHELTUIELI EURO]]/Data[[#This Row],[NUMĂRUL PERSOANELOR ÎNSCRISE ÎN LISTELE ELECTORALE]]</f>
        <v>0.44235983362347953</v>
      </c>
      <c r="V2758" s="41">
        <f>Data[[#This Row],[TOTAL CHELTUIELI LEI]]/Data[[#This Row],[NUMĂRUL PERSOANELOR CARE AU PARTICIPAT LA VOT]]</f>
        <v>5.7572351784209044</v>
      </c>
      <c r="W2758" s="41">
        <f>Data[[#This Row],[TOTAL CHELTUIELI EURO]]/Data[[#This Row],[NUMĂRUL PERSOANELOR CARE AU PARTICIPAT LA VOT]]</f>
        <v>1.1894868243261307</v>
      </c>
      <c r="X2758" s="43">
        <v>4.8400999999999996</v>
      </c>
      <c r="Y2758" s="114" t="s">
        <v>2891</v>
      </c>
      <c r="Z2758" s="44">
        <v>2</v>
      </c>
      <c r="AA2758" s="115" t="s">
        <v>3105</v>
      </c>
      <c r="AB2758" s="44">
        <v>0</v>
      </c>
      <c r="AC2758" s="45"/>
    </row>
    <row r="2759" spans="1:29" x14ac:dyDescent="0.2">
      <c r="A2759" s="37">
        <v>2758</v>
      </c>
      <c r="B2759" s="38" t="s">
        <v>744</v>
      </c>
      <c r="C2759" s="39" t="s">
        <v>803</v>
      </c>
      <c r="D2759" s="40">
        <v>44101</v>
      </c>
      <c r="E2759" s="38">
        <v>1</v>
      </c>
      <c r="F2759" s="38"/>
      <c r="G2759" s="38" t="s">
        <v>2</v>
      </c>
      <c r="H2759" s="38" t="s">
        <v>2</v>
      </c>
      <c r="I2759" s="39">
        <v>4400</v>
      </c>
      <c r="J2759" s="39">
        <v>7683.11</v>
      </c>
      <c r="K2759" s="39">
        <v>0</v>
      </c>
      <c r="L2759" s="41">
        <f>SUM(Data[[#This Row],[CHELTUIELI DE PERSONAL LEI]:[CHELTUIELI DE CAPITAL (ACTIVE NEFINANCIARE ) LEI]])</f>
        <v>12083.11</v>
      </c>
      <c r="M2759" s="41">
        <f>Data[[#This Row],[TOTAL CHELTUIELI LEI]]/Data[[#This Row],[CURS VALUTAR EURO BNR 22 07 2020]]</f>
        <v>2496.4587508522554</v>
      </c>
      <c r="N2759" s="49">
        <v>4297</v>
      </c>
      <c r="O2759" s="54"/>
      <c r="P2759" s="54">
        <v>1864</v>
      </c>
      <c r="Q2759" s="54"/>
      <c r="R2759" s="54">
        <f>Data[[#This Row],[PERSOANE ÎNSCRISE ÎN LISTELE ELECTORALE (TURUL 1)            ]]+Data[[#This Row],[PERSOANE ÎNSCRISE ÎN LISTELE ELECTORALE (TURUL AL 2-LEA)]]</f>
        <v>4297</v>
      </c>
      <c r="S2759" s="54">
        <f>Data[[#This Row],[PERSOANE CARE AU PARTICIPAT LA VOT (TURUL 1)]]+Data[[#This Row],[PERSOANE CARE AU PARTICIPAT LA VOT  (TURUL AL 2-LEA)]]</f>
        <v>1864</v>
      </c>
      <c r="T2759" s="41">
        <f>Data[[#This Row],[TOTAL CHELTUIELI LEI]]/Data[[#This Row],[NUMĂRUL PERSOANELOR ÎNSCRISE ÎN LISTELE ELECTORALE]]</f>
        <v>2.8119874330928556</v>
      </c>
      <c r="U2759" s="41">
        <f>Data[[#This Row],[TOTAL CHELTUIELI EURO]]/Data[[#This Row],[NUMĂRUL PERSOANELOR ÎNSCRISE ÎN LISTELE ELECTORALE]]</f>
        <v>0.58097713540894935</v>
      </c>
      <c r="V2759" s="41">
        <f>Data[[#This Row],[TOTAL CHELTUIELI LEI]]/Data[[#This Row],[NUMĂRUL PERSOANELOR CARE AU PARTICIPAT LA VOT]]</f>
        <v>6.4823551502145929</v>
      </c>
      <c r="W2759" s="41">
        <f>Data[[#This Row],[TOTAL CHELTUIELI EURO]]/Data[[#This Row],[NUMĂRUL PERSOANELOR CARE AU PARTICIPAT LA VOT]]</f>
        <v>1.3393019049636563</v>
      </c>
      <c r="X2759" s="43">
        <v>4.8400999999999996</v>
      </c>
      <c r="Y2759" s="114" t="s">
        <v>2891</v>
      </c>
      <c r="Z2759" s="44">
        <v>2</v>
      </c>
      <c r="AA2759" s="115" t="s">
        <v>3105</v>
      </c>
      <c r="AB2759" s="44">
        <v>0</v>
      </c>
      <c r="AC2759" s="45"/>
    </row>
    <row r="2760" spans="1:29" x14ac:dyDescent="0.2">
      <c r="A2760" s="37">
        <v>2759</v>
      </c>
      <c r="B2760" s="38" t="s">
        <v>744</v>
      </c>
      <c r="C2760" s="39" t="s">
        <v>804</v>
      </c>
      <c r="D2760" s="40">
        <v>44101</v>
      </c>
      <c r="E2760" s="38">
        <v>1</v>
      </c>
      <c r="F2760" s="38"/>
      <c r="G2760" s="38" t="s">
        <v>2</v>
      </c>
      <c r="H2760" s="38" t="s">
        <v>2</v>
      </c>
      <c r="I2760" s="39">
        <v>0</v>
      </c>
      <c r="J2760" s="39">
        <v>31302</v>
      </c>
      <c r="K2760" s="39">
        <v>0</v>
      </c>
      <c r="L2760" s="41">
        <f>SUM(Data[[#This Row],[CHELTUIELI DE PERSONAL LEI]:[CHELTUIELI DE CAPITAL (ACTIVE NEFINANCIARE ) LEI]])</f>
        <v>31302</v>
      </c>
      <c r="M2760" s="41">
        <f>Data[[#This Row],[TOTAL CHELTUIELI LEI]]/Data[[#This Row],[CURS VALUTAR EURO BNR 22 07 2020]]</f>
        <v>6467.2217516167029</v>
      </c>
      <c r="N2760" s="49">
        <v>6009</v>
      </c>
      <c r="O2760" s="54"/>
      <c r="P2760" s="54">
        <v>2480</v>
      </c>
      <c r="Q2760" s="54"/>
      <c r="R2760" s="54">
        <f>Data[[#This Row],[PERSOANE ÎNSCRISE ÎN LISTELE ELECTORALE (TURUL 1)            ]]+Data[[#This Row],[PERSOANE ÎNSCRISE ÎN LISTELE ELECTORALE (TURUL AL 2-LEA)]]</f>
        <v>6009</v>
      </c>
      <c r="S2760" s="54">
        <f>Data[[#This Row],[PERSOANE CARE AU PARTICIPAT LA VOT (TURUL 1)]]+Data[[#This Row],[PERSOANE CARE AU PARTICIPAT LA VOT  (TURUL AL 2-LEA)]]</f>
        <v>2480</v>
      </c>
      <c r="T2760" s="41">
        <f>Data[[#This Row],[TOTAL CHELTUIELI LEI]]/Data[[#This Row],[NUMĂRUL PERSOANELOR ÎNSCRISE ÎN LISTELE ELECTORALE]]</f>
        <v>5.2091862206689967</v>
      </c>
      <c r="U2760" s="41">
        <f>Data[[#This Row],[TOTAL CHELTUIELI EURO]]/Data[[#This Row],[NUMĂRUL PERSOANELOR ÎNSCRISE ÎN LISTELE ELECTORALE]]</f>
        <v>1.0762559080740062</v>
      </c>
      <c r="V2760" s="41">
        <f>Data[[#This Row],[TOTAL CHELTUIELI LEI]]/Data[[#This Row],[NUMĂRUL PERSOANELOR CARE AU PARTICIPAT LA VOT]]</f>
        <v>12.621774193548386</v>
      </c>
      <c r="W2760" s="41">
        <f>Data[[#This Row],[TOTAL CHELTUIELI EURO]]/Data[[#This Row],[NUMĂRUL PERSOANELOR CARE AU PARTICIPAT LA VOT]]</f>
        <v>2.6077507062970575</v>
      </c>
      <c r="X2760" s="43">
        <v>4.8400999999999996</v>
      </c>
      <c r="Y2760" s="114" t="s">
        <v>2892</v>
      </c>
      <c r="Z2760" s="44">
        <v>5</v>
      </c>
      <c r="AA2760" s="115" t="s">
        <v>3107</v>
      </c>
      <c r="AB2760" s="44">
        <v>1</v>
      </c>
      <c r="AC2760" s="45"/>
    </row>
    <row r="2761" spans="1:29" x14ac:dyDescent="0.2">
      <c r="A2761" s="37">
        <v>2760</v>
      </c>
      <c r="B2761" s="38" t="s">
        <v>744</v>
      </c>
      <c r="C2761" s="39" t="s">
        <v>805</v>
      </c>
      <c r="D2761" s="40">
        <v>44101</v>
      </c>
      <c r="E2761" s="38">
        <v>1</v>
      </c>
      <c r="F2761" s="38"/>
      <c r="G2761" s="38" t="s">
        <v>2</v>
      </c>
      <c r="H2761" s="38" t="s">
        <v>2</v>
      </c>
      <c r="I2761" s="39">
        <v>0</v>
      </c>
      <c r="J2761" s="39">
        <v>9331</v>
      </c>
      <c r="K2761" s="39">
        <v>0</v>
      </c>
      <c r="L2761" s="41">
        <f>SUM(Data[[#This Row],[CHELTUIELI DE PERSONAL LEI]:[CHELTUIELI DE CAPITAL (ACTIVE NEFINANCIARE ) LEI]])</f>
        <v>9331</v>
      </c>
      <c r="M2761" s="41">
        <f>Data[[#This Row],[TOTAL CHELTUIELI LEI]]/Data[[#This Row],[CURS VALUTAR EURO BNR 22 07 2020]]</f>
        <v>1927.8527303154895</v>
      </c>
      <c r="N2761" s="49">
        <v>2620</v>
      </c>
      <c r="O2761" s="54"/>
      <c r="P2761" s="54">
        <v>1170</v>
      </c>
      <c r="Q2761" s="54"/>
      <c r="R2761" s="54">
        <f>Data[[#This Row],[PERSOANE ÎNSCRISE ÎN LISTELE ELECTORALE (TURUL 1)            ]]+Data[[#This Row],[PERSOANE ÎNSCRISE ÎN LISTELE ELECTORALE (TURUL AL 2-LEA)]]</f>
        <v>2620</v>
      </c>
      <c r="S2761" s="54">
        <f>Data[[#This Row],[PERSOANE CARE AU PARTICIPAT LA VOT (TURUL 1)]]+Data[[#This Row],[PERSOANE CARE AU PARTICIPAT LA VOT  (TURUL AL 2-LEA)]]</f>
        <v>1170</v>
      </c>
      <c r="T2761" s="41">
        <f>Data[[#This Row],[TOTAL CHELTUIELI LEI]]/Data[[#This Row],[NUMĂRUL PERSOANELOR ÎNSCRISE ÎN LISTELE ELECTORALE]]</f>
        <v>3.5614503816793892</v>
      </c>
      <c r="U2761" s="41">
        <f>Data[[#This Row],[TOTAL CHELTUIELI EURO]]/Data[[#This Row],[NUMĂRUL PERSOANELOR ÎNSCRISE ÎN LISTELE ELECTORALE]]</f>
        <v>0.7358216527921716</v>
      </c>
      <c r="V2761" s="41">
        <f>Data[[#This Row],[TOTAL CHELTUIELI LEI]]/Data[[#This Row],[NUMĂRUL PERSOANELOR CARE AU PARTICIPAT LA VOT]]</f>
        <v>7.9752136752136753</v>
      </c>
      <c r="W2761" s="41">
        <f>Data[[#This Row],[TOTAL CHELTUIELI EURO]]/Data[[#This Row],[NUMĂRUL PERSOANELOR CARE AU PARTICIPAT LA VOT]]</f>
        <v>1.6477373763380252</v>
      </c>
      <c r="X2761" s="43">
        <v>4.8400999999999996</v>
      </c>
      <c r="Y2761" s="114" t="s">
        <v>2884</v>
      </c>
      <c r="Z2761" s="44">
        <v>3</v>
      </c>
      <c r="AA2761" s="115" t="s">
        <v>3105</v>
      </c>
      <c r="AB2761" s="44">
        <v>0</v>
      </c>
      <c r="AC2761" s="45"/>
    </row>
    <row r="2762" spans="1:29" x14ac:dyDescent="0.2">
      <c r="A2762" s="37">
        <v>2761</v>
      </c>
      <c r="B2762" s="38" t="s">
        <v>744</v>
      </c>
      <c r="C2762" s="39" t="s">
        <v>806</v>
      </c>
      <c r="D2762" s="40">
        <v>44101</v>
      </c>
      <c r="E2762" s="38">
        <v>1</v>
      </c>
      <c r="F2762" s="38"/>
      <c r="G2762" s="38" t="s">
        <v>2</v>
      </c>
      <c r="H2762" s="38" t="s">
        <v>2</v>
      </c>
      <c r="I2762" s="39">
        <v>3000</v>
      </c>
      <c r="J2762" s="39">
        <v>5373</v>
      </c>
      <c r="K2762" s="39">
        <v>0</v>
      </c>
      <c r="L2762" s="41">
        <f>SUM(Data[[#This Row],[CHELTUIELI DE PERSONAL LEI]:[CHELTUIELI DE CAPITAL (ACTIVE NEFINANCIARE ) LEI]])</f>
        <v>8373</v>
      </c>
      <c r="M2762" s="41">
        <f>Data[[#This Row],[TOTAL CHELTUIELI LEI]]/Data[[#This Row],[CURS VALUTAR EURO BNR 22 07 2020]]</f>
        <v>1729.9229354765398</v>
      </c>
      <c r="N2762" s="49">
        <v>1585</v>
      </c>
      <c r="O2762" s="54"/>
      <c r="P2762" s="54">
        <v>774</v>
      </c>
      <c r="Q2762" s="54"/>
      <c r="R2762" s="54">
        <f>Data[[#This Row],[PERSOANE ÎNSCRISE ÎN LISTELE ELECTORALE (TURUL 1)            ]]+Data[[#This Row],[PERSOANE ÎNSCRISE ÎN LISTELE ELECTORALE (TURUL AL 2-LEA)]]</f>
        <v>1585</v>
      </c>
      <c r="S2762" s="54">
        <f>Data[[#This Row],[PERSOANE CARE AU PARTICIPAT LA VOT (TURUL 1)]]+Data[[#This Row],[PERSOANE CARE AU PARTICIPAT LA VOT  (TURUL AL 2-LEA)]]</f>
        <v>774</v>
      </c>
      <c r="T2762" s="41">
        <f>Data[[#This Row],[TOTAL CHELTUIELI LEI]]/Data[[#This Row],[NUMĂRUL PERSOANELOR ÎNSCRISE ÎN LISTELE ELECTORALE]]</f>
        <v>5.2826498422712937</v>
      </c>
      <c r="U2762" s="41">
        <f>Data[[#This Row],[TOTAL CHELTUIELI EURO]]/Data[[#This Row],[NUMĂRUL PERSOANELOR ÎNSCRISE ÎN LISTELE ELECTORALE]]</f>
        <v>1.0914340286918232</v>
      </c>
      <c r="V2762" s="41">
        <f>Data[[#This Row],[TOTAL CHELTUIELI LEI]]/Data[[#This Row],[NUMĂRUL PERSOANELOR CARE AU PARTICIPAT LA VOT]]</f>
        <v>10.817829457364342</v>
      </c>
      <c r="W2762" s="41">
        <f>Data[[#This Row],[TOTAL CHELTUIELI EURO]]/Data[[#This Row],[NUMĂRUL PERSOANELOR CARE AU PARTICIPAT LA VOT]]</f>
        <v>2.2350425522952713</v>
      </c>
      <c r="X2762" s="43">
        <v>4.8400999999999996</v>
      </c>
      <c r="Y2762" s="114" t="s">
        <v>2892</v>
      </c>
      <c r="Z2762" s="44">
        <v>5</v>
      </c>
      <c r="AA2762" s="115" t="s">
        <v>3107</v>
      </c>
      <c r="AB2762" s="44">
        <v>1</v>
      </c>
      <c r="AC2762" s="45"/>
    </row>
    <row r="2763" spans="1:29" x14ac:dyDescent="0.2">
      <c r="A2763" s="37">
        <v>2762</v>
      </c>
      <c r="B2763" s="38" t="s">
        <v>744</v>
      </c>
      <c r="C2763" s="39" t="s">
        <v>332</v>
      </c>
      <c r="D2763" s="40">
        <v>44101</v>
      </c>
      <c r="E2763" s="38">
        <v>1</v>
      </c>
      <c r="F2763" s="38"/>
      <c r="G2763" s="38" t="s">
        <v>2</v>
      </c>
      <c r="H2763" s="38" t="s">
        <v>2</v>
      </c>
      <c r="I2763" s="39">
        <v>3500</v>
      </c>
      <c r="J2763" s="39">
        <v>11747</v>
      </c>
      <c r="K2763" s="39">
        <v>0</v>
      </c>
      <c r="L2763" s="41">
        <f>SUM(Data[[#This Row],[CHELTUIELI DE PERSONAL LEI]:[CHELTUIELI DE CAPITAL (ACTIVE NEFINANCIARE ) LEI]])</f>
        <v>15247</v>
      </c>
      <c r="M2763" s="41">
        <f>Data[[#This Row],[TOTAL CHELTUIELI LEI]]/Data[[#This Row],[CURS VALUTAR EURO BNR 22 07 2020]]</f>
        <v>3150.1415260015292</v>
      </c>
      <c r="N2763" s="49">
        <v>2548</v>
      </c>
      <c r="O2763" s="54"/>
      <c r="P2763" s="54">
        <v>1393</v>
      </c>
      <c r="Q2763" s="54"/>
      <c r="R2763" s="54">
        <f>Data[[#This Row],[PERSOANE ÎNSCRISE ÎN LISTELE ELECTORALE (TURUL 1)            ]]+Data[[#This Row],[PERSOANE ÎNSCRISE ÎN LISTELE ELECTORALE (TURUL AL 2-LEA)]]</f>
        <v>2548</v>
      </c>
      <c r="S2763" s="54">
        <f>Data[[#This Row],[PERSOANE CARE AU PARTICIPAT LA VOT (TURUL 1)]]+Data[[#This Row],[PERSOANE CARE AU PARTICIPAT LA VOT  (TURUL AL 2-LEA)]]</f>
        <v>1393</v>
      </c>
      <c r="T2763" s="41">
        <f>Data[[#This Row],[TOTAL CHELTUIELI LEI]]/Data[[#This Row],[NUMĂRUL PERSOANELOR ÎNSCRISE ÎN LISTELE ELECTORALE]]</f>
        <v>5.9839089481946628</v>
      </c>
      <c r="U2763" s="41">
        <f>Data[[#This Row],[TOTAL CHELTUIELI EURO]]/Data[[#This Row],[NUMĂRUL PERSOANELOR ÎNSCRISE ÎN LISTELE ELECTORALE]]</f>
        <v>1.2363192802203804</v>
      </c>
      <c r="V2763" s="41">
        <f>Data[[#This Row],[TOTAL CHELTUIELI LEI]]/Data[[#This Row],[NUMĂRUL PERSOANELOR CARE AU PARTICIPAT LA VOT]]</f>
        <v>10.945441493180187</v>
      </c>
      <c r="W2763" s="41">
        <f>Data[[#This Row],[TOTAL CHELTUIELI EURO]]/Data[[#This Row],[NUMĂRUL PERSOANELOR CARE AU PARTICIPAT LA VOT]]</f>
        <v>2.2614081306543641</v>
      </c>
      <c r="X2763" s="43">
        <v>4.8400999999999996</v>
      </c>
      <c r="Y2763" s="114" t="s">
        <v>2892</v>
      </c>
      <c r="Z2763" s="44">
        <v>5</v>
      </c>
      <c r="AA2763" s="115" t="s">
        <v>3107</v>
      </c>
      <c r="AB2763" s="44">
        <v>1</v>
      </c>
      <c r="AC2763" s="45"/>
    </row>
    <row r="2764" spans="1:29" x14ac:dyDescent="0.2">
      <c r="A2764" s="37">
        <v>2763</v>
      </c>
      <c r="B2764" s="38" t="s">
        <v>744</v>
      </c>
      <c r="C2764" s="39" t="s">
        <v>807</v>
      </c>
      <c r="D2764" s="40">
        <v>44101</v>
      </c>
      <c r="E2764" s="38">
        <v>1</v>
      </c>
      <c r="F2764" s="38"/>
      <c r="G2764" s="38" t="s">
        <v>2</v>
      </c>
      <c r="H2764" s="38" t="s">
        <v>2</v>
      </c>
      <c r="I2764" s="39">
        <v>10206</v>
      </c>
      <c r="J2764" s="39">
        <v>10165</v>
      </c>
      <c r="K2764" s="39">
        <v>0</v>
      </c>
      <c r="L2764" s="41">
        <f>SUM(Data[[#This Row],[CHELTUIELI DE PERSONAL LEI]:[CHELTUIELI DE CAPITAL (ACTIVE NEFINANCIARE ) LEI]])</f>
        <v>20371</v>
      </c>
      <c r="M2764" s="41">
        <f>Data[[#This Row],[TOTAL CHELTUIELI LEI]]/Data[[#This Row],[CURS VALUTAR EURO BNR 22 07 2020]]</f>
        <v>4208.7973388979572</v>
      </c>
      <c r="N2764" s="49">
        <v>2858</v>
      </c>
      <c r="O2764" s="54"/>
      <c r="P2764" s="54">
        <v>1583</v>
      </c>
      <c r="Q2764" s="54"/>
      <c r="R2764" s="54">
        <f>Data[[#This Row],[PERSOANE ÎNSCRISE ÎN LISTELE ELECTORALE (TURUL 1)            ]]+Data[[#This Row],[PERSOANE ÎNSCRISE ÎN LISTELE ELECTORALE (TURUL AL 2-LEA)]]</f>
        <v>2858</v>
      </c>
      <c r="S2764" s="54">
        <f>Data[[#This Row],[PERSOANE CARE AU PARTICIPAT LA VOT (TURUL 1)]]+Data[[#This Row],[PERSOANE CARE AU PARTICIPAT LA VOT  (TURUL AL 2-LEA)]]</f>
        <v>1583</v>
      </c>
      <c r="T2764" s="41">
        <f>Data[[#This Row],[TOTAL CHELTUIELI LEI]]/Data[[#This Row],[NUMĂRUL PERSOANELOR ÎNSCRISE ÎN LISTELE ELECTORALE]]</f>
        <v>7.1277116864940515</v>
      </c>
      <c r="U2764" s="41">
        <f>Data[[#This Row],[TOTAL CHELTUIELI EURO]]/Data[[#This Row],[NUMĂRUL PERSOANELOR ÎNSCRISE ÎN LISTELE ELECTORALE]]</f>
        <v>1.4726372774310557</v>
      </c>
      <c r="V2764" s="41">
        <f>Data[[#This Row],[TOTAL CHELTUIELI LEI]]/Data[[#This Row],[NUMĂRUL PERSOANELOR CARE AU PARTICIPAT LA VOT]]</f>
        <v>12.868603916614024</v>
      </c>
      <c r="W2764" s="41">
        <f>Data[[#This Row],[TOTAL CHELTUIELI EURO]]/Data[[#This Row],[NUMĂRUL PERSOANELOR CARE AU PARTICIPAT LA VOT]]</f>
        <v>2.6587475293101437</v>
      </c>
      <c r="X2764" s="43">
        <v>4.8400999999999996</v>
      </c>
      <c r="Y2764" s="114" t="s">
        <v>2886</v>
      </c>
      <c r="Z2764" s="44">
        <v>7</v>
      </c>
      <c r="AA2764" s="115" t="s">
        <v>3107</v>
      </c>
      <c r="AB2764" s="44">
        <v>1</v>
      </c>
      <c r="AC2764" s="45"/>
    </row>
    <row r="2765" spans="1:29" x14ac:dyDescent="0.2">
      <c r="A2765" s="37">
        <v>2764</v>
      </c>
      <c r="B2765" s="38" t="s">
        <v>744</v>
      </c>
      <c r="C2765" s="39" t="s">
        <v>808</v>
      </c>
      <c r="D2765" s="40">
        <v>44101</v>
      </c>
      <c r="E2765" s="38">
        <v>1</v>
      </c>
      <c r="F2765" s="38"/>
      <c r="G2765" s="38" t="s">
        <v>2</v>
      </c>
      <c r="H2765" s="38" t="s">
        <v>2</v>
      </c>
      <c r="I2765" s="39">
        <v>2860</v>
      </c>
      <c r="J2765" s="39">
        <v>5738</v>
      </c>
      <c r="K2765" s="39">
        <v>0</v>
      </c>
      <c r="L2765" s="41">
        <f>SUM(Data[[#This Row],[CHELTUIELI DE PERSONAL LEI]:[CHELTUIELI DE CAPITAL (ACTIVE NEFINANCIARE ) LEI]])</f>
        <v>8598</v>
      </c>
      <c r="M2765" s="41">
        <f>Data[[#This Row],[TOTAL CHELTUIELI LEI]]/Data[[#This Row],[CURS VALUTAR EURO BNR 22 07 2020]]</f>
        <v>1776.4095783144978</v>
      </c>
      <c r="N2765" s="49">
        <v>2184</v>
      </c>
      <c r="O2765" s="54"/>
      <c r="P2765" s="54">
        <v>1288</v>
      </c>
      <c r="Q2765" s="54"/>
      <c r="R2765" s="54">
        <f>Data[[#This Row],[PERSOANE ÎNSCRISE ÎN LISTELE ELECTORALE (TURUL 1)            ]]+Data[[#This Row],[PERSOANE ÎNSCRISE ÎN LISTELE ELECTORALE (TURUL AL 2-LEA)]]</f>
        <v>2184</v>
      </c>
      <c r="S2765" s="54">
        <f>Data[[#This Row],[PERSOANE CARE AU PARTICIPAT LA VOT (TURUL 1)]]+Data[[#This Row],[PERSOANE CARE AU PARTICIPAT LA VOT  (TURUL AL 2-LEA)]]</f>
        <v>1288</v>
      </c>
      <c r="T2765" s="41">
        <f>Data[[#This Row],[TOTAL CHELTUIELI LEI]]/Data[[#This Row],[NUMĂRUL PERSOANELOR ÎNSCRISE ÎN LISTELE ELECTORALE]]</f>
        <v>3.9368131868131866</v>
      </c>
      <c r="U2765" s="41">
        <f>Data[[#This Row],[TOTAL CHELTUIELI EURO]]/Data[[#This Row],[NUMĂRUL PERSOANELOR ÎNSCRISE ÎN LISTELE ELECTORALE]]</f>
        <v>0.81337434904509975</v>
      </c>
      <c r="V2765" s="41">
        <f>Data[[#This Row],[TOTAL CHELTUIELI LEI]]/Data[[#This Row],[NUMĂRUL PERSOANELOR CARE AU PARTICIPAT LA VOT]]</f>
        <v>6.6754658385093171</v>
      </c>
      <c r="W2765" s="41">
        <f>Data[[#This Row],[TOTAL CHELTUIELI EURO]]/Data[[#This Row],[NUMĂRUL PERSOANELOR CARE AU PARTICIPAT LA VOT]]</f>
        <v>1.3791999831634301</v>
      </c>
      <c r="X2765" s="43">
        <v>4.8400999999999996</v>
      </c>
      <c r="Y2765" s="114" t="s">
        <v>2884</v>
      </c>
      <c r="Z2765" s="44">
        <v>3</v>
      </c>
      <c r="AA2765" s="115" t="s">
        <v>3105</v>
      </c>
      <c r="AB2765" s="44">
        <v>0</v>
      </c>
      <c r="AC2765" s="45"/>
    </row>
    <row r="2766" spans="1:29" x14ac:dyDescent="0.2">
      <c r="A2766" s="37">
        <v>2765</v>
      </c>
      <c r="B2766" s="38" t="s">
        <v>744</v>
      </c>
      <c r="C2766" s="39" t="s">
        <v>809</v>
      </c>
      <c r="D2766" s="40">
        <v>44101</v>
      </c>
      <c r="E2766" s="38">
        <v>1</v>
      </c>
      <c r="F2766" s="38"/>
      <c r="G2766" s="38" t="s">
        <v>2</v>
      </c>
      <c r="H2766" s="38" t="s">
        <v>2</v>
      </c>
      <c r="I2766" s="39">
        <v>1100</v>
      </c>
      <c r="J2766" s="39">
        <v>7080</v>
      </c>
      <c r="K2766" s="39">
        <v>0</v>
      </c>
      <c r="L2766" s="41">
        <f>SUM(Data[[#This Row],[CHELTUIELI DE PERSONAL LEI]:[CHELTUIELI DE CAPITAL (ACTIVE NEFINANCIARE ) LEI]])</f>
        <v>8180</v>
      </c>
      <c r="M2766" s="41">
        <f>Data[[#This Row],[TOTAL CHELTUIELI LEI]]/Data[[#This Row],[CURS VALUTAR EURO BNR 22 07 2020]]</f>
        <v>1690.047726286647</v>
      </c>
      <c r="N2766" s="49">
        <v>2253</v>
      </c>
      <c r="O2766" s="54"/>
      <c r="P2766" s="54">
        <v>1259</v>
      </c>
      <c r="Q2766" s="54"/>
      <c r="R2766" s="54">
        <f>Data[[#This Row],[PERSOANE ÎNSCRISE ÎN LISTELE ELECTORALE (TURUL 1)            ]]+Data[[#This Row],[PERSOANE ÎNSCRISE ÎN LISTELE ELECTORALE (TURUL AL 2-LEA)]]</f>
        <v>2253</v>
      </c>
      <c r="S2766" s="54">
        <f>Data[[#This Row],[PERSOANE CARE AU PARTICIPAT LA VOT (TURUL 1)]]+Data[[#This Row],[PERSOANE CARE AU PARTICIPAT LA VOT  (TURUL AL 2-LEA)]]</f>
        <v>1259</v>
      </c>
      <c r="T2766" s="41">
        <f>Data[[#This Row],[TOTAL CHELTUIELI LEI]]/Data[[#This Row],[NUMĂRUL PERSOANELOR ÎNSCRISE ÎN LISTELE ELECTORALE]]</f>
        <v>3.6307146027518864</v>
      </c>
      <c r="U2766" s="41">
        <f>Data[[#This Row],[TOTAL CHELTUIELI EURO]]/Data[[#This Row],[NUMĂRUL PERSOANELOR ÎNSCRISE ÎN LISTELE ELECTORALE]]</f>
        <v>0.7501321465986005</v>
      </c>
      <c r="V2766" s="41">
        <f>Data[[#This Row],[TOTAL CHELTUIELI LEI]]/Data[[#This Row],[NUMĂRUL PERSOANELOR CARE AU PARTICIPAT LA VOT]]</f>
        <v>6.4972200158856239</v>
      </c>
      <c r="W2766" s="41">
        <f>Data[[#This Row],[TOTAL CHELTUIELI EURO]]/Data[[#This Row],[NUMĂRUL PERSOANELOR CARE AU PARTICIPAT LA VOT]]</f>
        <v>1.3423730947471382</v>
      </c>
      <c r="X2766" s="43">
        <v>4.8400999999999996</v>
      </c>
      <c r="Y2766" s="114" t="s">
        <v>2884</v>
      </c>
      <c r="Z2766" s="44">
        <v>3</v>
      </c>
      <c r="AA2766" s="115" t="s">
        <v>3105</v>
      </c>
      <c r="AB2766" s="44">
        <v>0</v>
      </c>
      <c r="AC2766" s="45"/>
    </row>
    <row r="2767" spans="1:29" x14ac:dyDescent="0.2">
      <c r="A2767" s="37">
        <v>2766</v>
      </c>
      <c r="B2767" s="38" t="s">
        <v>744</v>
      </c>
      <c r="C2767" s="39" t="s">
        <v>810</v>
      </c>
      <c r="D2767" s="40">
        <v>44101</v>
      </c>
      <c r="E2767" s="38">
        <v>1</v>
      </c>
      <c r="F2767" s="38"/>
      <c r="G2767" s="38" t="s">
        <v>2</v>
      </c>
      <c r="H2767" s="38" t="s">
        <v>2</v>
      </c>
      <c r="I2767" s="39">
        <v>3000</v>
      </c>
      <c r="J2767" s="39">
        <v>26244.400000000001</v>
      </c>
      <c r="K2767" s="39">
        <v>0</v>
      </c>
      <c r="L2767" s="41">
        <f>SUM(Data[[#This Row],[CHELTUIELI DE PERSONAL LEI]:[CHELTUIELI DE CAPITAL (ACTIVE NEFINANCIARE ) LEI]])</f>
        <v>29244.400000000001</v>
      </c>
      <c r="M2767" s="41">
        <f>Data[[#This Row],[TOTAL CHELTUIELI LEI]]/Data[[#This Row],[CURS VALUTAR EURO BNR 22 07 2020]]</f>
        <v>6042.1065680461152</v>
      </c>
      <c r="N2767" s="49">
        <v>7875</v>
      </c>
      <c r="O2767" s="54"/>
      <c r="P2767" s="54">
        <v>2786</v>
      </c>
      <c r="Q2767" s="54"/>
      <c r="R2767" s="54">
        <f>Data[[#This Row],[PERSOANE ÎNSCRISE ÎN LISTELE ELECTORALE (TURUL 1)            ]]+Data[[#This Row],[PERSOANE ÎNSCRISE ÎN LISTELE ELECTORALE (TURUL AL 2-LEA)]]</f>
        <v>7875</v>
      </c>
      <c r="S2767" s="54">
        <f>Data[[#This Row],[PERSOANE CARE AU PARTICIPAT LA VOT (TURUL 1)]]+Data[[#This Row],[PERSOANE CARE AU PARTICIPAT LA VOT  (TURUL AL 2-LEA)]]</f>
        <v>2786</v>
      </c>
      <c r="T2767" s="41">
        <f>Data[[#This Row],[TOTAL CHELTUIELI LEI]]/Data[[#This Row],[NUMĂRUL PERSOANELOR ÎNSCRISE ÎN LISTELE ELECTORALE]]</f>
        <v>3.7135746031746035</v>
      </c>
      <c r="U2767" s="41">
        <f>Data[[#This Row],[TOTAL CHELTUIELI EURO]]/Data[[#This Row],[NUMĂRUL PERSOANELOR ÎNSCRISE ÎN LISTELE ELECTORALE]]</f>
        <v>0.76725162768839561</v>
      </c>
      <c r="V2767" s="41">
        <f>Data[[#This Row],[TOTAL CHELTUIELI LEI]]/Data[[#This Row],[NUMĂRUL PERSOANELOR CARE AU PARTICIPAT LA VOT]]</f>
        <v>10.496913137114143</v>
      </c>
      <c r="W2767" s="41">
        <f>Data[[#This Row],[TOTAL CHELTUIELI EURO]]/Data[[#This Row],[NUMĂRUL PERSOANELOR CARE AU PARTICIPAT LA VOT]]</f>
        <v>2.1687388973604147</v>
      </c>
      <c r="X2767" s="43">
        <v>4.8400999999999996</v>
      </c>
      <c r="Y2767" s="114" t="s">
        <v>2884</v>
      </c>
      <c r="Z2767" s="44">
        <v>3</v>
      </c>
      <c r="AA2767" s="115" t="s">
        <v>3105</v>
      </c>
      <c r="AB2767" s="44">
        <v>0</v>
      </c>
      <c r="AC2767" s="45"/>
    </row>
    <row r="2768" spans="1:29" x14ac:dyDescent="0.2">
      <c r="A2768" s="37">
        <v>2767</v>
      </c>
      <c r="B2768" s="38" t="s">
        <v>744</v>
      </c>
      <c r="C2768" s="39" t="s">
        <v>811</v>
      </c>
      <c r="D2768" s="40">
        <v>44101</v>
      </c>
      <c r="E2768" s="38">
        <v>1</v>
      </c>
      <c r="F2768" s="38"/>
      <c r="G2768" s="38" t="s">
        <v>2</v>
      </c>
      <c r="H2768" s="38" t="s">
        <v>2</v>
      </c>
      <c r="I2768" s="39">
        <v>0</v>
      </c>
      <c r="J2768" s="39">
        <v>8147.91</v>
      </c>
      <c r="K2768" s="39">
        <v>0</v>
      </c>
      <c r="L2768" s="41">
        <f>SUM(Data[[#This Row],[CHELTUIELI DE PERSONAL LEI]:[CHELTUIELI DE CAPITAL (ACTIVE NEFINANCIARE ) LEI]])</f>
        <v>8147.91</v>
      </c>
      <c r="M2768" s="41">
        <f>Data[[#This Row],[TOTAL CHELTUIELI LEI]]/Data[[#This Row],[CURS VALUTAR EURO BNR 22 07 2020]]</f>
        <v>1683.4176979814467</v>
      </c>
      <c r="N2768" s="49">
        <v>3307</v>
      </c>
      <c r="O2768" s="54"/>
      <c r="P2768" s="54">
        <v>1578</v>
      </c>
      <c r="Q2768" s="54"/>
      <c r="R2768" s="54">
        <f>Data[[#This Row],[PERSOANE ÎNSCRISE ÎN LISTELE ELECTORALE (TURUL 1)            ]]+Data[[#This Row],[PERSOANE ÎNSCRISE ÎN LISTELE ELECTORALE (TURUL AL 2-LEA)]]</f>
        <v>3307</v>
      </c>
      <c r="S2768" s="54">
        <f>Data[[#This Row],[PERSOANE CARE AU PARTICIPAT LA VOT (TURUL 1)]]+Data[[#This Row],[PERSOANE CARE AU PARTICIPAT LA VOT  (TURUL AL 2-LEA)]]</f>
        <v>1578</v>
      </c>
      <c r="T2768" s="41">
        <f>Data[[#This Row],[TOTAL CHELTUIELI LEI]]/Data[[#This Row],[NUMĂRUL PERSOANELOR ÎNSCRISE ÎN LISTELE ELECTORALE]]</f>
        <v>2.463837314786816</v>
      </c>
      <c r="U2768" s="41">
        <f>Data[[#This Row],[TOTAL CHELTUIELI EURO]]/Data[[#This Row],[NUMĂRUL PERSOANELOR ÎNSCRISE ÎN LISTELE ELECTORALE]]</f>
        <v>0.50904677894812422</v>
      </c>
      <c r="V2768" s="41">
        <f>Data[[#This Row],[TOTAL CHELTUIELI LEI]]/Data[[#This Row],[NUMĂRUL PERSOANELOR CARE AU PARTICIPAT LA VOT]]</f>
        <v>5.1634410646387829</v>
      </c>
      <c r="W2768" s="41">
        <f>Data[[#This Row],[TOTAL CHELTUIELI EURO]]/Data[[#This Row],[NUMĂRUL PERSOANELOR CARE AU PARTICIPAT LA VOT]]</f>
        <v>1.0668046248298142</v>
      </c>
      <c r="X2768" s="43">
        <v>4.8400999999999996</v>
      </c>
      <c r="Y2768" s="114" t="s">
        <v>2891</v>
      </c>
      <c r="Z2768" s="44">
        <v>2</v>
      </c>
      <c r="AA2768" s="115" t="s">
        <v>3105</v>
      </c>
      <c r="AB2768" s="44">
        <v>0</v>
      </c>
      <c r="AC2768" s="45"/>
    </row>
    <row r="2769" spans="1:29" x14ac:dyDescent="0.2">
      <c r="A2769" s="37">
        <v>2768</v>
      </c>
      <c r="B2769" s="38" t="s">
        <v>744</v>
      </c>
      <c r="C2769" s="39" t="s">
        <v>812</v>
      </c>
      <c r="D2769" s="40">
        <v>44101</v>
      </c>
      <c r="E2769" s="38">
        <v>1</v>
      </c>
      <c r="F2769" s="38"/>
      <c r="G2769" s="38" t="s">
        <v>2</v>
      </c>
      <c r="H2769" s="38" t="s">
        <v>2</v>
      </c>
      <c r="I2769" s="39">
        <v>102480</v>
      </c>
      <c r="J2769" s="39">
        <v>1400</v>
      </c>
      <c r="K2769" s="39">
        <v>0</v>
      </c>
      <c r="L2769" s="41">
        <f>SUM(Data[[#This Row],[CHELTUIELI DE PERSONAL LEI]:[CHELTUIELI DE CAPITAL (ACTIVE NEFINANCIARE ) LEI]])</f>
        <v>103880</v>
      </c>
      <c r="M2769" s="41">
        <f>Data[[#This Row],[TOTAL CHELTUIELI LEI]]/Data[[#This Row],[CURS VALUTAR EURO BNR 22 07 2020]]</f>
        <v>21462.366480031407</v>
      </c>
      <c r="N2769" s="49">
        <v>4146</v>
      </c>
      <c r="O2769" s="54"/>
      <c r="P2769" s="54">
        <v>1871</v>
      </c>
      <c r="Q2769" s="54"/>
      <c r="R2769" s="54">
        <f>Data[[#This Row],[PERSOANE ÎNSCRISE ÎN LISTELE ELECTORALE (TURUL 1)            ]]+Data[[#This Row],[PERSOANE ÎNSCRISE ÎN LISTELE ELECTORALE (TURUL AL 2-LEA)]]</f>
        <v>4146</v>
      </c>
      <c r="S2769" s="54">
        <f>Data[[#This Row],[PERSOANE CARE AU PARTICIPAT LA VOT (TURUL 1)]]+Data[[#This Row],[PERSOANE CARE AU PARTICIPAT LA VOT  (TURUL AL 2-LEA)]]</f>
        <v>1871</v>
      </c>
      <c r="T2769" s="41">
        <f>Data[[#This Row],[TOTAL CHELTUIELI LEI]]/Data[[#This Row],[NUMĂRUL PERSOANELOR ÎNSCRISE ÎN LISTELE ELECTORALE]]</f>
        <v>25.055475156777618</v>
      </c>
      <c r="U2769" s="41">
        <f>Data[[#This Row],[TOTAL CHELTUIELI EURO]]/Data[[#This Row],[NUMĂRUL PERSOANELOR ÎNSCRISE ÎN LISTELE ELECTORALE]]</f>
        <v>5.1766441099931031</v>
      </c>
      <c r="V2769" s="41">
        <f>Data[[#This Row],[TOTAL CHELTUIELI LEI]]/Data[[#This Row],[NUMĂRUL PERSOANELOR CARE AU PARTICIPAT LA VOT]]</f>
        <v>55.5211117049706</v>
      </c>
      <c r="W2769" s="41">
        <f>Data[[#This Row],[TOTAL CHELTUIELI EURO]]/Data[[#This Row],[NUMĂRUL PERSOANELOR CARE AU PARTICIPAT LA VOT]]</f>
        <v>11.471067065757032</v>
      </c>
      <c r="X2769" s="43">
        <v>4.8400999999999996</v>
      </c>
      <c r="Y2769" s="114" t="s">
        <v>2904</v>
      </c>
      <c r="Z2769" s="44">
        <v>25</v>
      </c>
      <c r="AA2769" s="115" t="s">
        <v>3109</v>
      </c>
      <c r="AB2769" s="44">
        <v>5</v>
      </c>
      <c r="AC2769" s="45"/>
    </row>
    <row r="2770" spans="1:29" x14ac:dyDescent="0.2">
      <c r="A2770" s="37">
        <v>2769</v>
      </c>
      <c r="B2770" s="38" t="s">
        <v>744</v>
      </c>
      <c r="C2770" s="39" t="s">
        <v>813</v>
      </c>
      <c r="D2770" s="40">
        <v>44101</v>
      </c>
      <c r="E2770" s="38">
        <v>1</v>
      </c>
      <c r="F2770" s="38"/>
      <c r="G2770" s="38" t="s">
        <v>2</v>
      </c>
      <c r="H2770" s="38" t="s">
        <v>2</v>
      </c>
      <c r="I2770" s="39">
        <v>0</v>
      </c>
      <c r="J2770" s="39">
        <v>9184.73</v>
      </c>
      <c r="K2770" s="39">
        <v>0</v>
      </c>
      <c r="L2770" s="41">
        <f>SUM(Data[[#This Row],[CHELTUIELI DE PERSONAL LEI]:[CHELTUIELI DE CAPITAL (ACTIVE NEFINANCIARE ) LEI]])</f>
        <v>9184.73</v>
      </c>
      <c r="M2770" s="41">
        <f>Data[[#This Row],[TOTAL CHELTUIELI LEI]]/Data[[#This Row],[CURS VALUTAR EURO BNR 22 07 2020]]</f>
        <v>1897.6322803247867</v>
      </c>
      <c r="N2770" s="49">
        <v>1777</v>
      </c>
      <c r="O2770" s="54"/>
      <c r="P2770" s="54">
        <v>1024</v>
      </c>
      <c r="Q2770" s="54"/>
      <c r="R2770" s="54">
        <f>Data[[#This Row],[PERSOANE ÎNSCRISE ÎN LISTELE ELECTORALE (TURUL 1)            ]]+Data[[#This Row],[PERSOANE ÎNSCRISE ÎN LISTELE ELECTORALE (TURUL AL 2-LEA)]]</f>
        <v>1777</v>
      </c>
      <c r="S2770" s="54">
        <f>Data[[#This Row],[PERSOANE CARE AU PARTICIPAT LA VOT (TURUL 1)]]+Data[[#This Row],[PERSOANE CARE AU PARTICIPAT LA VOT  (TURUL AL 2-LEA)]]</f>
        <v>1024</v>
      </c>
      <c r="T2770" s="41">
        <f>Data[[#This Row],[TOTAL CHELTUIELI LEI]]/Data[[#This Row],[NUMĂRUL PERSOANELOR ÎNSCRISE ÎN LISTELE ELECTORALE]]</f>
        <v>5.1686719189645469</v>
      </c>
      <c r="U2770" s="41">
        <f>Data[[#This Row],[TOTAL CHELTUIELI EURO]]/Data[[#This Row],[NUMĂRUL PERSOANELOR ÎNSCRISE ÎN LISTELE ELECTORALE]]</f>
        <v>1.0678853575266105</v>
      </c>
      <c r="V2770" s="41">
        <f>Data[[#This Row],[TOTAL CHELTUIELI LEI]]/Data[[#This Row],[NUMĂRUL PERSOANELOR CARE AU PARTICIPAT LA VOT]]</f>
        <v>8.9694628906249996</v>
      </c>
      <c r="W2770" s="41">
        <f>Data[[#This Row],[TOTAL CHELTUIELI EURO]]/Data[[#This Row],[NUMĂRUL PERSOANELOR CARE AU PARTICIPAT LA VOT]]</f>
        <v>1.8531565237546745</v>
      </c>
      <c r="X2770" s="43">
        <v>4.8400999999999996</v>
      </c>
      <c r="Y2770" s="114" t="s">
        <v>2892</v>
      </c>
      <c r="Z2770" s="44">
        <v>5</v>
      </c>
      <c r="AA2770" s="115" t="s">
        <v>3107</v>
      </c>
      <c r="AB2770" s="44">
        <v>1</v>
      </c>
      <c r="AC2770" s="45"/>
    </row>
    <row r="2771" spans="1:29" x14ac:dyDescent="0.2">
      <c r="A2771" s="37">
        <v>2770</v>
      </c>
      <c r="B2771" s="38" t="s">
        <v>744</v>
      </c>
      <c r="C2771" s="39" t="s">
        <v>814</v>
      </c>
      <c r="D2771" s="40">
        <v>44101</v>
      </c>
      <c r="E2771" s="38">
        <v>1</v>
      </c>
      <c r="F2771" s="38"/>
      <c r="G2771" s="38" t="s">
        <v>2</v>
      </c>
      <c r="H2771" s="38" t="s">
        <v>2</v>
      </c>
      <c r="I2771" s="39">
        <v>3525</v>
      </c>
      <c r="J2771" s="39">
        <v>5393</v>
      </c>
      <c r="K2771" s="39">
        <v>0</v>
      </c>
      <c r="L2771" s="41">
        <f>SUM(Data[[#This Row],[CHELTUIELI DE PERSONAL LEI]:[CHELTUIELI DE CAPITAL (ACTIVE NEFINANCIARE ) LEI]])</f>
        <v>8918</v>
      </c>
      <c r="M2771" s="41">
        <f>Data[[#This Row],[TOTAL CHELTUIELI LEI]]/Data[[#This Row],[CURS VALUTAR EURO BNR 22 07 2020]]</f>
        <v>1842.523914795149</v>
      </c>
      <c r="N2771" s="49">
        <v>3224</v>
      </c>
      <c r="O2771" s="54"/>
      <c r="P2771" s="54">
        <v>1988</v>
      </c>
      <c r="Q2771" s="54"/>
      <c r="R2771" s="54">
        <f>Data[[#This Row],[PERSOANE ÎNSCRISE ÎN LISTELE ELECTORALE (TURUL 1)            ]]+Data[[#This Row],[PERSOANE ÎNSCRISE ÎN LISTELE ELECTORALE (TURUL AL 2-LEA)]]</f>
        <v>3224</v>
      </c>
      <c r="S2771" s="54">
        <f>Data[[#This Row],[PERSOANE CARE AU PARTICIPAT LA VOT (TURUL 1)]]+Data[[#This Row],[PERSOANE CARE AU PARTICIPAT LA VOT  (TURUL AL 2-LEA)]]</f>
        <v>1988</v>
      </c>
      <c r="T2771" s="41">
        <f>Data[[#This Row],[TOTAL CHELTUIELI LEI]]/Data[[#This Row],[NUMĂRUL PERSOANELOR ÎNSCRISE ÎN LISTELE ELECTORALE]]</f>
        <v>2.7661290322580645</v>
      </c>
      <c r="U2771" s="41">
        <f>Data[[#This Row],[TOTAL CHELTUIELI EURO]]/Data[[#This Row],[NUMĂRUL PERSOANELOR ÎNSCRISE ÎN LISTELE ELECTORALE]]</f>
        <v>0.5715024549612745</v>
      </c>
      <c r="V2771" s="41">
        <f>Data[[#This Row],[TOTAL CHELTUIELI LEI]]/Data[[#This Row],[NUMĂRUL PERSOANELOR CARE AU PARTICIPAT LA VOT]]</f>
        <v>4.4859154929577461</v>
      </c>
      <c r="W2771" s="41">
        <f>Data[[#This Row],[TOTAL CHELTUIELI EURO]]/Data[[#This Row],[NUMĂRUL PERSOANELOR CARE AU PARTICIPAT LA VOT]]</f>
        <v>0.92682289476617152</v>
      </c>
      <c r="X2771" s="43">
        <v>4.8400999999999996</v>
      </c>
      <c r="Y2771" s="114" t="s">
        <v>2891</v>
      </c>
      <c r="Z2771" s="44">
        <v>2</v>
      </c>
      <c r="AA2771" s="115" t="s">
        <v>3105</v>
      </c>
      <c r="AB2771" s="44">
        <v>0</v>
      </c>
      <c r="AC2771" s="45"/>
    </row>
    <row r="2772" spans="1:29" x14ac:dyDescent="0.2">
      <c r="A2772" s="37">
        <v>2771</v>
      </c>
      <c r="B2772" s="38" t="s">
        <v>744</v>
      </c>
      <c r="C2772" s="39" t="s">
        <v>815</v>
      </c>
      <c r="D2772" s="40">
        <v>44101</v>
      </c>
      <c r="E2772" s="38">
        <v>1</v>
      </c>
      <c r="F2772" s="38"/>
      <c r="G2772" s="38" t="s">
        <v>2</v>
      </c>
      <c r="H2772" s="38" t="s">
        <v>2</v>
      </c>
      <c r="I2772" s="39">
        <v>0</v>
      </c>
      <c r="J2772" s="39">
        <v>8891</v>
      </c>
      <c r="K2772" s="39">
        <v>0</v>
      </c>
      <c r="L2772" s="41">
        <f>SUM(Data[[#This Row],[CHELTUIELI DE PERSONAL LEI]:[CHELTUIELI DE CAPITAL (ACTIVE NEFINANCIARE ) LEI]])</f>
        <v>8891</v>
      </c>
      <c r="M2772" s="41">
        <f>Data[[#This Row],[TOTAL CHELTUIELI LEI]]/Data[[#This Row],[CURS VALUTAR EURO BNR 22 07 2020]]</f>
        <v>1836.9455176545941</v>
      </c>
      <c r="N2772" s="49">
        <v>3271</v>
      </c>
      <c r="O2772" s="54"/>
      <c r="P2772" s="54">
        <v>1572</v>
      </c>
      <c r="Q2772" s="54"/>
      <c r="R2772" s="54">
        <f>Data[[#This Row],[PERSOANE ÎNSCRISE ÎN LISTELE ELECTORALE (TURUL 1)            ]]+Data[[#This Row],[PERSOANE ÎNSCRISE ÎN LISTELE ELECTORALE (TURUL AL 2-LEA)]]</f>
        <v>3271</v>
      </c>
      <c r="S2772" s="54">
        <f>Data[[#This Row],[PERSOANE CARE AU PARTICIPAT LA VOT (TURUL 1)]]+Data[[#This Row],[PERSOANE CARE AU PARTICIPAT LA VOT  (TURUL AL 2-LEA)]]</f>
        <v>1572</v>
      </c>
      <c r="T2772" s="41">
        <f>Data[[#This Row],[TOTAL CHELTUIELI LEI]]/Data[[#This Row],[NUMĂRUL PERSOANELOR ÎNSCRISE ÎN LISTELE ELECTORALE]]</f>
        <v>2.7181290125343933</v>
      </c>
      <c r="U2772" s="41">
        <f>Data[[#This Row],[TOTAL CHELTUIELI EURO]]/Data[[#This Row],[NUMĂRUL PERSOANELOR ÎNSCRISE ÎN LISTELE ELECTORALE]]</f>
        <v>0.56158530041412236</v>
      </c>
      <c r="V2772" s="41">
        <f>Data[[#This Row],[TOTAL CHELTUIELI LEI]]/Data[[#This Row],[NUMĂRUL PERSOANELOR CARE AU PARTICIPAT LA VOT]]</f>
        <v>5.6558524173027989</v>
      </c>
      <c r="W2772" s="41">
        <f>Data[[#This Row],[TOTAL CHELTUIELI EURO]]/Data[[#This Row],[NUMĂRUL PERSOANELOR CARE AU PARTICIPAT LA VOT]]</f>
        <v>1.1685404056326936</v>
      </c>
      <c r="X2772" s="43">
        <v>4.8400999999999996</v>
      </c>
      <c r="Y2772" s="114" t="s">
        <v>2891</v>
      </c>
      <c r="Z2772" s="44">
        <v>2</v>
      </c>
      <c r="AA2772" s="115" t="s">
        <v>3105</v>
      </c>
      <c r="AB2772" s="44">
        <v>0</v>
      </c>
      <c r="AC2772" s="45"/>
    </row>
    <row r="2773" spans="1:29" x14ac:dyDescent="0.2">
      <c r="A2773" s="37">
        <v>2772</v>
      </c>
      <c r="B2773" s="38" t="s">
        <v>744</v>
      </c>
      <c r="C2773" s="39" t="s">
        <v>816</v>
      </c>
      <c r="D2773" s="40">
        <v>44101</v>
      </c>
      <c r="E2773" s="38">
        <v>1</v>
      </c>
      <c r="F2773" s="38"/>
      <c r="G2773" s="38" t="s">
        <v>2</v>
      </c>
      <c r="H2773" s="38" t="s">
        <v>2</v>
      </c>
      <c r="I2773" s="39">
        <v>113995</v>
      </c>
      <c r="J2773" s="39">
        <v>0</v>
      </c>
      <c r="K2773" s="39">
        <v>0</v>
      </c>
      <c r="L2773" s="41">
        <f>SUM(Data[[#This Row],[CHELTUIELI DE PERSONAL LEI]:[CHELTUIELI DE CAPITAL (ACTIVE NEFINANCIARE ) LEI]])</f>
        <v>113995</v>
      </c>
      <c r="M2773" s="41">
        <f>Data[[#This Row],[TOTAL CHELTUIELI LEI]]/Data[[#This Row],[CURS VALUTAR EURO BNR 22 07 2020]]</f>
        <v>23552.19933472449</v>
      </c>
      <c r="N2773" s="49">
        <v>3063</v>
      </c>
      <c r="O2773" s="54"/>
      <c r="P2773" s="54">
        <v>1490</v>
      </c>
      <c r="Q2773" s="54"/>
      <c r="R2773" s="54">
        <f>Data[[#This Row],[PERSOANE ÎNSCRISE ÎN LISTELE ELECTORALE (TURUL 1)            ]]+Data[[#This Row],[PERSOANE ÎNSCRISE ÎN LISTELE ELECTORALE (TURUL AL 2-LEA)]]</f>
        <v>3063</v>
      </c>
      <c r="S2773" s="54">
        <f>Data[[#This Row],[PERSOANE CARE AU PARTICIPAT LA VOT (TURUL 1)]]+Data[[#This Row],[PERSOANE CARE AU PARTICIPAT LA VOT  (TURUL AL 2-LEA)]]</f>
        <v>1490</v>
      </c>
      <c r="T2773" s="41">
        <f>Data[[#This Row],[TOTAL CHELTUIELI LEI]]/Data[[#This Row],[NUMĂRUL PERSOANELOR ÎNSCRISE ÎN LISTELE ELECTORALE]]</f>
        <v>37.216780933725104</v>
      </c>
      <c r="U2773" s="41">
        <f>Data[[#This Row],[TOTAL CHELTUIELI EURO]]/Data[[#This Row],[NUMĂRUL PERSOANELOR ÎNSCRISE ÎN LISTELE ELECTORALE]]</f>
        <v>7.6892586793093338</v>
      </c>
      <c r="V2773" s="41">
        <f>Data[[#This Row],[TOTAL CHELTUIELI LEI]]/Data[[#This Row],[NUMĂRUL PERSOANELOR CARE AU PARTICIPAT LA VOT]]</f>
        <v>76.506711409395976</v>
      </c>
      <c r="W2773" s="41">
        <f>Data[[#This Row],[TOTAL CHELTUIELI EURO]]/Data[[#This Row],[NUMĂRUL PERSOANELOR CARE AU PARTICIPAT LA VOT]]</f>
        <v>15.806845191090261</v>
      </c>
      <c r="X2773" s="43">
        <v>4.8400999999999996</v>
      </c>
      <c r="Y2773" s="114" t="s">
        <v>2905</v>
      </c>
      <c r="Z2773" s="44">
        <v>37</v>
      </c>
      <c r="AA2773" s="115" t="s">
        <v>3113</v>
      </c>
      <c r="AB2773" s="44">
        <v>7</v>
      </c>
      <c r="AC2773" s="45"/>
    </row>
    <row r="2774" spans="1:29" x14ac:dyDescent="0.2">
      <c r="A2774" s="37">
        <v>2773</v>
      </c>
      <c r="B2774" s="38" t="s">
        <v>744</v>
      </c>
      <c r="C2774" s="39" t="s">
        <v>346</v>
      </c>
      <c r="D2774" s="40">
        <v>44101</v>
      </c>
      <c r="E2774" s="38">
        <v>1</v>
      </c>
      <c r="F2774" s="38"/>
      <c r="G2774" s="38" t="s">
        <v>2</v>
      </c>
      <c r="H2774" s="38" t="s">
        <v>2</v>
      </c>
      <c r="I2774" s="39">
        <v>900</v>
      </c>
      <c r="J2774" s="39">
        <v>42901.120000000003</v>
      </c>
      <c r="K2774" s="39">
        <v>0</v>
      </c>
      <c r="L2774" s="41">
        <f>SUM(Data[[#This Row],[CHELTUIELI DE PERSONAL LEI]:[CHELTUIELI DE CAPITAL (ACTIVE NEFINANCIARE ) LEI]])</f>
        <v>43801.120000000003</v>
      </c>
      <c r="M2774" s="41">
        <f>Data[[#This Row],[TOTAL CHELTUIELI LEI]]/Data[[#This Row],[CURS VALUTAR EURO BNR 22 07 2020]]</f>
        <v>9049.6312059668198</v>
      </c>
      <c r="N2774" s="49">
        <v>1147</v>
      </c>
      <c r="O2774" s="54"/>
      <c r="P2774" s="54">
        <v>669</v>
      </c>
      <c r="Q2774" s="54"/>
      <c r="R2774" s="54">
        <f>Data[[#This Row],[PERSOANE ÎNSCRISE ÎN LISTELE ELECTORALE (TURUL 1)            ]]+Data[[#This Row],[PERSOANE ÎNSCRISE ÎN LISTELE ELECTORALE (TURUL AL 2-LEA)]]</f>
        <v>1147</v>
      </c>
      <c r="S2774" s="54">
        <f>Data[[#This Row],[PERSOANE CARE AU PARTICIPAT LA VOT (TURUL 1)]]+Data[[#This Row],[PERSOANE CARE AU PARTICIPAT LA VOT  (TURUL AL 2-LEA)]]</f>
        <v>669</v>
      </c>
      <c r="T2774" s="41">
        <f>Data[[#This Row],[TOTAL CHELTUIELI LEI]]/Data[[#This Row],[NUMĂRUL PERSOANELOR ÎNSCRISE ÎN LISTELE ELECTORALE]]</f>
        <v>38.187550130775939</v>
      </c>
      <c r="U2774" s="41">
        <f>Data[[#This Row],[TOTAL CHELTUIELI EURO]]/Data[[#This Row],[NUMĂRUL PERSOANELOR ÎNSCRISE ÎN LISTELE ELECTORALE]]</f>
        <v>7.889826683493304</v>
      </c>
      <c r="V2774" s="41">
        <f>Data[[#This Row],[TOTAL CHELTUIELI LEI]]/Data[[#This Row],[NUMĂRUL PERSOANELOR CARE AU PARTICIPAT LA VOT]]</f>
        <v>65.472526158445447</v>
      </c>
      <c r="W2774" s="41">
        <f>Data[[#This Row],[TOTAL CHELTUIELI EURO]]/Data[[#This Row],[NUMĂRUL PERSOANELOR CARE AU PARTICIPAT LA VOT]]</f>
        <v>13.527101952117818</v>
      </c>
      <c r="X2774" s="43">
        <v>4.8400999999999996</v>
      </c>
      <c r="Y2774" s="114" t="s">
        <v>2925</v>
      </c>
      <c r="Z2774" s="44">
        <v>38</v>
      </c>
      <c r="AA2774" s="115" t="s">
        <v>3113</v>
      </c>
      <c r="AB2774" s="44">
        <v>7</v>
      </c>
      <c r="AC2774" s="45"/>
    </row>
    <row r="2775" spans="1:29" x14ac:dyDescent="0.2">
      <c r="A2775" s="37">
        <v>2774</v>
      </c>
      <c r="B2775" s="38" t="s">
        <v>744</v>
      </c>
      <c r="C2775" s="39" t="s">
        <v>817</v>
      </c>
      <c r="D2775" s="40">
        <v>44101</v>
      </c>
      <c r="E2775" s="38">
        <v>1</v>
      </c>
      <c r="F2775" s="38"/>
      <c r="G2775" s="38" t="s">
        <v>2</v>
      </c>
      <c r="H2775" s="38" t="s">
        <v>2</v>
      </c>
      <c r="I2775" s="39">
        <v>3150</v>
      </c>
      <c r="J2775" s="39">
        <v>3266</v>
      </c>
      <c r="K2775" s="39">
        <v>0</v>
      </c>
      <c r="L2775" s="41">
        <f>SUM(Data[[#This Row],[CHELTUIELI DE PERSONAL LEI]:[CHELTUIELI DE CAPITAL (ACTIVE NEFINANCIARE ) LEI]])</f>
        <v>6416</v>
      </c>
      <c r="M2775" s="41">
        <f>Data[[#This Row],[TOTAL CHELTUIELI LEI]]/Data[[#This Row],[CURS VALUTAR EURO BNR 22 07 2020]]</f>
        <v>1325.5924464370571</v>
      </c>
      <c r="N2775" s="49">
        <v>6899</v>
      </c>
      <c r="O2775" s="54"/>
      <c r="P2775" s="54">
        <v>3071</v>
      </c>
      <c r="Q2775" s="54"/>
      <c r="R2775" s="54">
        <f>Data[[#This Row],[PERSOANE ÎNSCRISE ÎN LISTELE ELECTORALE (TURUL 1)            ]]+Data[[#This Row],[PERSOANE ÎNSCRISE ÎN LISTELE ELECTORALE (TURUL AL 2-LEA)]]</f>
        <v>6899</v>
      </c>
      <c r="S2775" s="54">
        <f>Data[[#This Row],[PERSOANE CARE AU PARTICIPAT LA VOT (TURUL 1)]]+Data[[#This Row],[PERSOANE CARE AU PARTICIPAT LA VOT  (TURUL AL 2-LEA)]]</f>
        <v>3071</v>
      </c>
      <c r="T2775" s="41">
        <f>Data[[#This Row],[TOTAL CHELTUIELI LEI]]/Data[[#This Row],[NUMĂRUL PERSOANELOR ÎNSCRISE ÎN LISTELE ELECTORALE]]</f>
        <v>0.92998985360197128</v>
      </c>
      <c r="U2775" s="41">
        <f>Data[[#This Row],[TOTAL CHELTUIELI EURO]]/Data[[#This Row],[NUMĂRUL PERSOANELOR ÎNSCRISE ÎN LISTELE ELECTORALE]]</f>
        <v>0.19214269407697596</v>
      </c>
      <c r="V2775" s="41">
        <f>Data[[#This Row],[TOTAL CHELTUIELI LEI]]/Data[[#This Row],[NUMĂRUL PERSOANELOR CARE AU PARTICIPAT LA VOT]]</f>
        <v>2.0892217518723544</v>
      </c>
      <c r="W2775" s="41">
        <f>Data[[#This Row],[TOTAL CHELTUIELI EURO]]/Data[[#This Row],[NUMĂRUL PERSOANELOR CARE AU PARTICIPAT LA VOT]]</f>
        <v>0.43164846839370141</v>
      </c>
      <c r="X2775" s="43">
        <v>4.8400999999999996</v>
      </c>
      <c r="Y2775" s="114" t="s">
        <v>2890</v>
      </c>
      <c r="Z2775" s="44">
        <v>0</v>
      </c>
      <c r="AA2775" s="115" t="s">
        <v>3105</v>
      </c>
      <c r="AB2775" s="44">
        <v>0</v>
      </c>
      <c r="AC2775" s="45"/>
    </row>
    <row r="2776" spans="1:29" x14ac:dyDescent="0.2">
      <c r="A2776" s="37">
        <v>2775</v>
      </c>
      <c r="B2776" s="38" t="s">
        <v>744</v>
      </c>
      <c r="C2776" s="39" t="s">
        <v>818</v>
      </c>
      <c r="D2776" s="40">
        <v>44101</v>
      </c>
      <c r="E2776" s="38">
        <v>1</v>
      </c>
      <c r="F2776" s="38"/>
      <c r="G2776" s="38" t="s">
        <v>2</v>
      </c>
      <c r="H2776" s="38" t="s">
        <v>2</v>
      </c>
      <c r="I2776" s="39">
        <v>0</v>
      </c>
      <c r="J2776" s="39">
        <v>5514</v>
      </c>
      <c r="K2776" s="39">
        <v>0</v>
      </c>
      <c r="L2776" s="41">
        <f>SUM(Data[[#This Row],[CHELTUIELI DE PERSONAL LEI]:[CHELTUIELI DE CAPITAL (ACTIVE NEFINANCIARE ) LEI]])</f>
        <v>5514</v>
      </c>
      <c r="M2776" s="41">
        <f>Data[[#This Row],[TOTAL CHELTUIELI LEI]]/Data[[#This Row],[CURS VALUTAR EURO BNR 22 07 2020]]</f>
        <v>1139.2326604822215</v>
      </c>
      <c r="N2776" s="49">
        <v>5023</v>
      </c>
      <c r="O2776" s="54"/>
      <c r="P2776" s="54">
        <v>2442</v>
      </c>
      <c r="Q2776" s="54"/>
      <c r="R2776" s="54">
        <f>Data[[#This Row],[PERSOANE ÎNSCRISE ÎN LISTELE ELECTORALE (TURUL 1)            ]]+Data[[#This Row],[PERSOANE ÎNSCRISE ÎN LISTELE ELECTORALE (TURUL AL 2-LEA)]]</f>
        <v>5023</v>
      </c>
      <c r="S2776" s="54">
        <f>Data[[#This Row],[PERSOANE CARE AU PARTICIPAT LA VOT (TURUL 1)]]+Data[[#This Row],[PERSOANE CARE AU PARTICIPAT LA VOT  (TURUL AL 2-LEA)]]</f>
        <v>2442</v>
      </c>
      <c r="T2776" s="41">
        <f>Data[[#This Row],[TOTAL CHELTUIELI LEI]]/Data[[#This Row],[NUMĂRUL PERSOANELOR ÎNSCRISE ÎN LISTELE ELECTORALE]]</f>
        <v>1.0977503483973721</v>
      </c>
      <c r="U2776" s="41">
        <f>Data[[#This Row],[TOTAL CHELTUIELI EURO]]/Data[[#This Row],[NUMĂRUL PERSOANELOR ÎNSCRISE ÎN LISTELE ELECTORALE]]</f>
        <v>0.22680323720529991</v>
      </c>
      <c r="V2776" s="41">
        <f>Data[[#This Row],[TOTAL CHELTUIELI LEI]]/Data[[#This Row],[NUMĂRUL PERSOANELOR CARE AU PARTICIPAT LA VOT]]</f>
        <v>2.2579852579852582</v>
      </c>
      <c r="W2776" s="41">
        <f>Data[[#This Row],[TOTAL CHELTUIELI EURO]]/Data[[#This Row],[NUMĂRUL PERSOANELOR CARE AU PARTICIPAT LA VOT]]</f>
        <v>0.46651624098371069</v>
      </c>
      <c r="X2776" s="43">
        <v>4.8400999999999996</v>
      </c>
      <c r="Y2776" s="114" t="s">
        <v>2894</v>
      </c>
      <c r="Z2776" s="44">
        <v>1</v>
      </c>
      <c r="AA2776" s="115" t="s">
        <v>3105</v>
      </c>
      <c r="AB2776" s="44">
        <v>0</v>
      </c>
      <c r="AC2776" s="45"/>
    </row>
    <row r="2777" spans="1:29" x14ac:dyDescent="0.2">
      <c r="A2777" s="37">
        <v>2776</v>
      </c>
      <c r="B2777" s="38" t="s">
        <v>2571</v>
      </c>
      <c r="C2777" s="39" t="s">
        <v>2572</v>
      </c>
      <c r="D2777" s="40">
        <v>44101</v>
      </c>
      <c r="E2777" s="38">
        <v>1</v>
      </c>
      <c r="F2777" s="38"/>
      <c r="G2777" s="38" t="s">
        <v>2</v>
      </c>
      <c r="H2777" s="38" t="s">
        <v>2</v>
      </c>
      <c r="I2777" s="39">
        <v>15500</v>
      </c>
      <c r="J2777" s="39">
        <v>55356.34</v>
      </c>
      <c r="K2777" s="39">
        <v>0</v>
      </c>
      <c r="L2777" s="41">
        <f>SUM(Data[[#This Row],[CHELTUIELI DE PERSONAL LEI]:[CHELTUIELI DE CAPITAL (ACTIVE NEFINANCIARE ) LEI]])</f>
        <v>70856.34</v>
      </c>
      <c r="M2777" s="41">
        <f>Data[[#This Row],[TOTAL CHELTUIELI LEI]]/Data[[#This Row],[CURS VALUTAR EURO BNR 22 07 2020]]</f>
        <v>14639.437201710709</v>
      </c>
      <c r="N2777" s="49">
        <v>48180</v>
      </c>
      <c r="O2777" s="54"/>
      <c r="P2777" s="54">
        <v>14772</v>
      </c>
      <c r="Q2777" s="54"/>
      <c r="R2777" s="54">
        <f>Data[[#This Row],[PERSOANE ÎNSCRISE ÎN LISTELE ELECTORALE (TURUL 1)            ]]+Data[[#This Row],[PERSOANE ÎNSCRISE ÎN LISTELE ELECTORALE (TURUL AL 2-LEA)]]</f>
        <v>48180</v>
      </c>
      <c r="S2777" s="54">
        <f>Data[[#This Row],[PERSOANE CARE AU PARTICIPAT LA VOT (TURUL 1)]]+Data[[#This Row],[PERSOANE CARE AU PARTICIPAT LA VOT  (TURUL AL 2-LEA)]]</f>
        <v>14772</v>
      </c>
      <c r="T2777" s="41">
        <f>Data[[#This Row],[TOTAL CHELTUIELI LEI]]/Data[[#This Row],[NUMĂRUL PERSOANELOR ÎNSCRISE ÎN LISTELE ELECTORALE]]</f>
        <v>1.4706587795765877</v>
      </c>
      <c r="U2777" s="41">
        <f>Data[[#This Row],[TOTAL CHELTUIELI EURO]]/Data[[#This Row],[NUMĂRUL PERSOANELOR ÎNSCRISE ÎN LISTELE ELECTORALE]]</f>
        <v>0.30384884187859501</v>
      </c>
      <c r="V2777" s="41">
        <f>Data[[#This Row],[TOTAL CHELTUIELI LEI]]/Data[[#This Row],[NUMĂRUL PERSOANELOR CARE AU PARTICIPAT LA VOT]]</f>
        <v>4.7966653127538583</v>
      </c>
      <c r="W2777" s="41">
        <f>Data[[#This Row],[TOTAL CHELTUIELI EURO]]/Data[[#This Row],[NUMĂRUL PERSOANELOR CARE AU PARTICIPAT LA VOT]]</f>
        <v>0.99102607647648988</v>
      </c>
      <c r="X2777" s="43">
        <v>4.8400999999999996</v>
      </c>
      <c r="Y2777" s="114" t="s">
        <v>2894</v>
      </c>
      <c r="Z2777" s="44">
        <v>1</v>
      </c>
      <c r="AA2777" s="115" t="s">
        <v>3105</v>
      </c>
      <c r="AB2777" s="44">
        <v>0</v>
      </c>
      <c r="AC2777" s="45"/>
    </row>
    <row r="2778" spans="1:29" x14ac:dyDescent="0.2">
      <c r="A2778" s="37">
        <v>2777</v>
      </c>
      <c r="B2778" s="38" t="s">
        <v>2571</v>
      </c>
      <c r="C2778" s="39" t="s">
        <v>2573</v>
      </c>
      <c r="D2778" s="40">
        <v>44101</v>
      </c>
      <c r="E2778" s="38">
        <v>1</v>
      </c>
      <c r="F2778" s="38"/>
      <c r="G2778" s="38" t="s">
        <v>2</v>
      </c>
      <c r="H2778" s="38" t="s">
        <v>2</v>
      </c>
      <c r="I2778" s="39">
        <v>69500</v>
      </c>
      <c r="J2778" s="39">
        <v>201112.69</v>
      </c>
      <c r="K2778" s="39">
        <v>0</v>
      </c>
      <c r="L2778" s="41">
        <f>SUM(Data[[#This Row],[CHELTUIELI DE PERSONAL LEI]:[CHELTUIELI DE CAPITAL (ACTIVE NEFINANCIARE ) LEI]])</f>
        <v>270612.69</v>
      </c>
      <c r="M2778" s="41">
        <f>Data[[#This Row],[TOTAL CHELTUIELI LEI]]/Data[[#This Row],[CURS VALUTAR EURO BNR 22 07 2020]]</f>
        <v>55910.557633106757</v>
      </c>
      <c r="N2778" s="49">
        <v>141078</v>
      </c>
      <c r="O2778" s="54"/>
      <c r="P2778" s="54">
        <v>48257</v>
      </c>
      <c r="Q2778" s="54"/>
      <c r="R2778" s="54">
        <f>Data[[#This Row],[PERSOANE ÎNSCRISE ÎN LISTELE ELECTORALE (TURUL 1)            ]]+Data[[#This Row],[PERSOANE ÎNSCRISE ÎN LISTELE ELECTORALE (TURUL AL 2-LEA)]]</f>
        <v>141078</v>
      </c>
      <c r="S2778" s="54">
        <f>Data[[#This Row],[PERSOANE CARE AU PARTICIPAT LA VOT (TURUL 1)]]+Data[[#This Row],[PERSOANE CARE AU PARTICIPAT LA VOT  (TURUL AL 2-LEA)]]</f>
        <v>48257</v>
      </c>
      <c r="T2778" s="41">
        <f>Data[[#This Row],[TOTAL CHELTUIELI LEI]]/Data[[#This Row],[NUMĂRUL PERSOANELOR ÎNSCRISE ÎN LISTELE ELECTORALE]]</f>
        <v>1.9181778165270276</v>
      </c>
      <c r="U2778" s="41">
        <f>Data[[#This Row],[TOTAL CHELTUIELI EURO]]/Data[[#This Row],[NUMĂRUL PERSOANELOR ÎNSCRISE ÎN LISTELE ELECTORALE]]</f>
        <v>0.39630954247371497</v>
      </c>
      <c r="V2778" s="41">
        <f>Data[[#This Row],[TOTAL CHELTUIELI LEI]]/Data[[#This Row],[NUMĂRUL PERSOANELOR CARE AU PARTICIPAT LA VOT]]</f>
        <v>5.6077396025447088</v>
      </c>
      <c r="W2778" s="41">
        <f>Data[[#This Row],[TOTAL CHELTUIELI EURO]]/Data[[#This Row],[NUMĂRUL PERSOANELOR CARE AU PARTICIPAT LA VOT]]</f>
        <v>1.1585999468078569</v>
      </c>
      <c r="X2778" s="43">
        <v>4.8400999999999996</v>
      </c>
      <c r="Y2778" s="114" t="s">
        <v>2894</v>
      </c>
      <c r="Z2778" s="44">
        <v>1</v>
      </c>
      <c r="AA2778" s="115" t="s">
        <v>3105</v>
      </c>
      <c r="AB2778" s="44">
        <v>0</v>
      </c>
      <c r="AC2778" s="45"/>
    </row>
    <row r="2779" spans="1:29" x14ac:dyDescent="0.2">
      <c r="A2779" s="37">
        <v>2778</v>
      </c>
      <c r="B2779" s="38" t="s">
        <v>2571</v>
      </c>
      <c r="C2779" s="39" t="s">
        <v>3069</v>
      </c>
      <c r="D2779" s="40">
        <v>44101</v>
      </c>
      <c r="E2779" s="38">
        <v>1</v>
      </c>
      <c r="F2779" s="38"/>
      <c r="G2779" s="38" t="s">
        <v>2</v>
      </c>
      <c r="H2779" s="38" t="s">
        <v>2</v>
      </c>
      <c r="I2779" s="39">
        <v>9500</v>
      </c>
      <c r="J2779" s="39">
        <v>8861.15</v>
      </c>
      <c r="K2779" s="39">
        <v>0</v>
      </c>
      <c r="L2779" s="41">
        <f>SUM(Data[[#This Row],[CHELTUIELI DE PERSONAL LEI]:[CHELTUIELI DE CAPITAL (ACTIVE NEFINANCIARE ) LEI]])</f>
        <v>18361.150000000001</v>
      </c>
      <c r="M2779" s="41">
        <f>Data[[#This Row],[TOTAL CHELTUIELI LEI]]/Data[[#This Row],[CURS VALUTAR EURO BNR 22 07 2020]]</f>
        <v>3793.5476539740921</v>
      </c>
      <c r="N2779" s="49">
        <v>9674</v>
      </c>
      <c r="O2779" s="54"/>
      <c r="P2779" s="54">
        <v>3768</v>
      </c>
      <c r="Q2779" s="54"/>
      <c r="R2779" s="54">
        <f>Data[[#This Row],[PERSOANE ÎNSCRISE ÎN LISTELE ELECTORALE (TURUL 1)            ]]+Data[[#This Row],[PERSOANE ÎNSCRISE ÎN LISTELE ELECTORALE (TURUL AL 2-LEA)]]</f>
        <v>9674</v>
      </c>
      <c r="S2779" s="54">
        <f>Data[[#This Row],[PERSOANE CARE AU PARTICIPAT LA VOT (TURUL 1)]]+Data[[#This Row],[PERSOANE CARE AU PARTICIPAT LA VOT  (TURUL AL 2-LEA)]]</f>
        <v>3768</v>
      </c>
      <c r="T2779" s="41">
        <f>Data[[#This Row],[TOTAL CHELTUIELI LEI]]/Data[[#This Row],[NUMĂRUL PERSOANELOR ÎNSCRISE ÎN LISTELE ELECTORALE]]</f>
        <v>1.8979894562745505</v>
      </c>
      <c r="U2779" s="41">
        <f>Data[[#This Row],[TOTAL CHELTUIELI EURO]]/Data[[#This Row],[NUMĂRUL PERSOANELOR ÎNSCRISE ÎN LISTELE ELECTORALE]]</f>
        <v>0.39213847984019973</v>
      </c>
      <c r="V2779" s="41">
        <f>Data[[#This Row],[TOTAL CHELTUIELI LEI]]/Data[[#This Row],[NUMĂRUL PERSOANELOR CARE AU PARTICIPAT LA VOT]]</f>
        <v>4.8729166666666668</v>
      </c>
      <c r="W2779" s="41">
        <f>Data[[#This Row],[TOTAL CHELTUIELI EURO]]/Data[[#This Row],[NUMĂRUL PERSOANELOR CARE AU PARTICIPAT LA VOT]]</f>
        <v>1.0067801629442921</v>
      </c>
      <c r="X2779" s="43">
        <v>4.8400999999999996</v>
      </c>
      <c r="Y2779" s="114" t="s">
        <v>2894</v>
      </c>
      <c r="Z2779" s="44">
        <v>1</v>
      </c>
      <c r="AA2779" s="115" t="s">
        <v>3105</v>
      </c>
      <c r="AB2779" s="44">
        <v>0</v>
      </c>
      <c r="AC2779" s="45"/>
    </row>
    <row r="2780" spans="1:29" x14ac:dyDescent="0.2">
      <c r="A2780" s="37">
        <v>2779</v>
      </c>
      <c r="B2780" s="38" t="s">
        <v>2571</v>
      </c>
      <c r="C2780" s="39" t="s">
        <v>2825</v>
      </c>
      <c r="D2780" s="40">
        <v>44101</v>
      </c>
      <c r="E2780" s="38">
        <v>1</v>
      </c>
      <c r="F2780" s="38"/>
      <c r="G2780" s="38" t="s">
        <v>2</v>
      </c>
      <c r="H2780" s="38" t="s">
        <v>2</v>
      </c>
      <c r="I2780" s="39">
        <v>3300</v>
      </c>
      <c r="J2780" s="39">
        <v>11916</v>
      </c>
      <c r="K2780" s="39">
        <v>0</v>
      </c>
      <c r="L2780" s="41">
        <f>SUM(Data[[#This Row],[CHELTUIELI DE PERSONAL LEI]:[CHELTUIELI DE CAPITAL (ACTIVE NEFINANCIARE ) LEI]])</f>
        <v>15216</v>
      </c>
      <c r="M2780" s="41">
        <f>Data[[#This Row],[TOTAL CHELTUIELI LEI]]/Data[[#This Row],[CURS VALUTAR EURO BNR 22 07 2020]]</f>
        <v>3143.7366996549658</v>
      </c>
      <c r="N2780" s="49">
        <v>12397</v>
      </c>
      <c r="O2780" s="54"/>
      <c r="P2780" s="54">
        <v>5657</v>
      </c>
      <c r="Q2780" s="54"/>
      <c r="R2780" s="54">
        <f>Data[[#This Row],[PERSOANE ÎNSCRISE ÎN LISTELE ELECTORALE (TURUL 1)            ]]+Data[[#This Row],[PERSOANE ÎNSCRISE ÎN LISTELE ELECTORALE (TURUL AL 2-LEA)]]</f>
        <v>12397</v>
      </c>
      <c r="S2780" s="54">
        <f>Data[[#This Row],[PERSOANE CARE AU PARTICIPAT LA VOT (TURUL 1)]]+Data[[#This Row],[PERSOANE CARE AU PARTICIPAT LA VOT  (TURUL AL 2-LEA)]]</f>
        <v>5657</v>
      </c>
      <c r="T2780" s="41">
        <f>Data[[#This Row],[TOTAL CHELTUIELI LEI]]/Data[[#This Row],[NUMĂRUL PERSOANELOR ÎNSCRISE ÎN LISTELE ELECTORALE]]</f>
        <v>1.2273937242881343</v>
      </c>
      <c r="U2780" s="41">
        <f>Data[[#This Row],[TOTAL CHELTUIELI EURO]]/Data[[#This Row],[NUMĂRUL PERSOANELOR ÎNSCRISE ÎN LISTELE ELECTORALE]]</f>
        <v>0.25358850525570426</v>
      </c>
      <c r="V2780" s="41">
        <f>Data[[#This Row],[TOTAL CHELTUIELI LEI]]/Data[[#This Row],[NUMĂRUL PERSOANELOR CARE AU PARTICIPAT LA VOT]]</f>
        <v>2.689764893052855</v>
      </c>
      <c r="W2780" s="41">
        <f>Data[[#This Row],[TOTAL CHELTUIELI EURO]]/Data[[#This Row],[NUMĂRUL PERSOANELOR CARE AU PARTICIPAT LA VOT]]</f>
        <v>0.55572506622856033</v>
      </c>
      <c r="X2780" s="43">
        <v>4.8400999999999996</v>
      </c>
      <c r="Y2780" s="114" t="s">
        <v>2894</v>
      </c>
      <c r="Z2780" s="44">
        <v>1</v>
      </c>
      <c r="AA2780" s="115" t="s">
        <v>3105</v>
      </c>
      <c r="AB2780" s="44">
        <v>0</v>
      </c>
      <c r="AC2780" s="45"/>
    </row>
    <row r="2781" spans="1:29" x14ac:dyDescent="0.2">
      <c r="A2781" s="37">
        <v>2780</v>
      </c>
      <c r="B2781" s="38" t="s">
        <v>2571</v>
      </c>
      <c r="C2781" s="39" t="s">
        <v>2826</v>
      </c>
      <c r="D2781" s="40">
        <v>44101</v>
      </c>
      <c r="E2781" s="38">
        <v>1</v>
      </c>
      <c r="F2781" s="38"/>
      <c r="G2781" s="38" t="s">
        <v>2</v>
      </c>
      <c r="H2781" s="38" t="s">
        <v>2</v>
      </c>
      <c r="I2781" s="39">
        <v>4200</v>
      </c>
      <c r="J2781" s="39">
        <v>34262</v>
      </c>
      <c r="K2781" s="39">
        <v>0</v>
      </c>
      <c r="L2781" s="41">
        <f>SUM(Data[[#This Row],[CHELTUIELI DE PERSONAL LEI]:[CHELTUIELI DE CAPITAL (ACTIVE NEFINANCIARE ) LEI]])</f>
        <v>38462</v>
      </c>
      <c r="M2781" s="41">
        <f>Data[[#This Row],[TOTAL CHELTUIELI LEI]]/Data[[#This Row],[CURS VALUTAR EURO BNR 22 07 2020]]</f>
        <v>7946.5300303712738</v>
      </c>
      <c r="N2781" s="49">
        <v>19886</v>
      </c>
      <c r="O2781" s="54"/>
      <c r="P2781" s="54">
        <v>7148</v>
      </c>
      <c r="Q2781" s="54"/>
      <c r="R2781" s="54">
        <f>Data[[#This Row],[PERSOANE ÎNSCRISE ÎN LISTELE ELECTORALE (TURUL 1)            ]]+Data[[#This Row],[PERSOANE ÎNSCRISE ÎN LISTELE ELECTORALE (TURUL AL 2-LEA)]]</f>
        <v>19886</v>
      </c>
      <c r="S2781" s="54">
        <f>Data[[#This Row],[PERSOANE CARE AU PARTICIPAT LA VOT (TURUL 1)]]+Data[[#This Row],[PERSOANE CARE AU PARTICIPAT LA VOT  (TURUL AL 2-LEA)]]</f>
        <v>7148</v>
      </c>
      <c r="T2781" s="41">
        <f>Data[[#This Row],[TOTAL CHELTUIELI LEI]]/Data[[#This Row],[NUMĂRUL PERSOANELOR ÎNSCRISE ÎN LISTELE ELECTORALE]]</f>
        <v>1.9341245097053203</v>
      </c>
      <c r="U2781" s="41">
        <f>Data[[#This Row],[TOTAL CHELTUIELI EURO]]/Data[[#This Row],[NUMĂRUL PERSOANELOR ÎNSCRISE ÎN LISTELE ELECTORALE]]</f>
        <v>0.39960424571916292</v>
      </c>
      <c r="V2781" s="41">
        <f>Data[[#This Row],[TOTAL CHELTUIELI LEI]]/Data[[#This Row],[NUMĂRUL PERSOANELOR CARE AU PARTICIPAT LA VOT]]</f>
        <v>5.380805819809737</v>
      </c>
      <c r="W2781" s="41">
        <f>Data[[#This Row],[TOTAL CHELTUIELI EURO]]/Data[[#This Row],[NUMĂRUL PERSOANELOR CARE AU PARTICIPAT LA VOT]]</f>
        <v>1.1117137703373354</v>
      </c>
      <c r="X2781" s="43">
        <v>4.8400999999999996</v>
      </c>
      <c r="Y2781" s="114" t="s">
        <v>2894</v>
      </c>
      <c r="Z2781" s="44">
        <v>1</v>
      </c>
      <c r="AA2781" s="115" t="s">
        <v>3105</v>
      </c>
      <c r="AB2781" s="44">
        <v>0</v>
      </c>
      <c r="AC2781" s="45"/>
    </row>
    <row r="2782" spans="1:29" x14ac:dyDescent="0.2">
      <c r="A2782" s="37">
        <v>2781</v>
      </c>
      <c r="B2782" s="38" t="s">
        <v>2571</v>
      </c>
      <c r="C2782" s="39" t="s">
        <v>2827</v>
      </c>
      <c r="D2782" s="40">
        <v>44101</v>
      </c>
      <c r="E2782" s="38">
        <v>1</v>
      </c>
      <c r="F2782" s="38"/>
      <c r="G2782" s="38" t="s">
        <v>2</v>
      </c>
      <c r="H2782" s="38" t="s">
        <v>2</v>
      </c>
      <c r="I2782" s="39">
        <v>612</v>
      </c>
      <c r="J2782" s="39">
        <v>18566</v>
      </c>
      <c r="K2782" s="39">
        <v>0</v>
      </c>
      <c r="L2782" s="41">
        <f>SUM(Data[[#This Row],[CHELTUIELI DE PERSONAL LEI]:[CHELTUIELI DE CAPITAL (ACTIVE NEFINANCIARE ) LEI]])</f>
        <v>19178</v>
      </c>
      <c r="M2782" s="41">
        <f>Data[[#This Row],[TOTAL CHELTUIELI LEI]]/Data[[#This Row],[CURS VALUTAR EURO BNR 22 07 2020]]</f>
        <v>3962.3148282060292</v>
      </c>
      <c r="N2782" s="49">
        <v>4609</v>
      </c>
      <c r="O2782" s="54"/>
      <c r="P2782" s="54">
        <v>1846</v>
      </c>
      <c r="Q2782" s="54"/>
      <c r="R2782" s="54">
        <f>Data[[#This Row],[PERSOANE ÎNSCRISE ÎN LISTELE ELECTORALE (TURUL 1)            ]]+Data[[#This Row],[PERSOANE ÎNSCRISE ÎN LISTELE ELECTORALE (TURUL AL 2-LEA)]]</f>
        <v>4609</v>
      </c>
      <c r="S2782" s="54">
        <f>Data[[#This Row],[PERSOANE CARE AU PARTICIPAT LA VOT (TURUL 1)]]+Data[[#This Row],[PERSOANE CARE AU PARTICIPAT LA VOT  (TURUL AL 2-LEA)]]</f>
        <v>1846</v>
      </c>
      <c r="T2782" s="41">
        <f>Data[[#This Row],[TOTAL CHELTUIELI LEI]]/Data[[#This Row],[NUMĂRUL PERSOANELOR ÎNSCRISE ÎN LISTELE ELECTORALE]]</f>
        <v>4.1609893686266002</v>
      </c>
      <c r="U2782" s="41">
        <f>Data[[#This Row],[TOTAL CHELTUIELI EURO]]/Data[[#This Row],[NUMĂRUL PERSOANELOR ÎNSCRISE ÎN LISTELE ELECTORALE]]</f>
        <v>0.8596907850305987</v>
      </c>
      <c r="V2782" s="41">
        <f>Data[[#This Row],[TOTAL CHELTUIELI LEI]]/Data[[#This Row],[NUMĂRUL PERSOANELOR CARE AU PARTICIPAT LA VOT]]</f>
        <v>10.388949079089924</v>
      </c>
      <c r="W2782" s="41">
        <f>Data[[#This Row],[TOTAL CHELTUIELI EURO]]/Data[[#This Row],[NUMĂRUL PERSOANELOR CARE AU PARTICIPAT LA VOT]]</f>
        <v>2.146432734672822</v>
      </c>
      <c r="X2782" s="43">
        <v>4.8400999999999996</v>
      </c>
      <c r="Y2782" s="114" t="s">
        <v>2895</v>
      </c>
      <c r="Z2782" s="44">
        <v>4</v>
      </c>
      <c r="AA2782" s="115" t="s">
        <v>3105</v>
      </c>
      <c r="AB2782" s="44">
        <v>0</v>
      </c>
      <c r="AC2782" s="45"/>
    </row>
    <row r="2783" spans="1:29" x14ac:dyDescent="0.2">
      <c r="A2783" s="37">
        <v>2782</v>
      </c>
      <c r="B2783" s="38" t="s">
        <v>2571</v>
      </c>
      <c r="C2783" s="39" t="s">
        <v>2828</v>
      </c>
      <c r="D2783" s="40">
        <v>44101</v>
      </c>
      <c r="E2783" s="38">
        <v>1</v>
      </c>
      <c r="F2783" s="38"/>
      <c r="G2783" s="38" t="s">
        <v>2</v>
      </c>
      <c r="H2783" s="38" t="s">
        <v>2</v>
      </c>
      <c r="I2783" s="39">
        <v>4279</v>
      </c>
      <c r="J2783" s="39">
        <v>11945.45</v>
      </c>
      <c r="K2783" s="39">
        <v>0</v>
      </c>
      <c r="L2783" s="41">
        <f>SUM(Data[[#This Row],[CHELTUIELI DE PERSONAL LEI]:[CHELTUIELI DE CAPITAL (ACTIVE NEFINANCIARE ) LEI]])</f>
        <v>16224.45</v>
      </c>
      <c r="M2783" s="41">
        <f>Data[[#This Row],[TOTAL CHELTUIELI LEI]]/Data[[#This Row],[CURS VALUTAR EURO BNR 22 07 2020]]</f>
        <v>3352.0898328546937</v>
      </c>
      <c r="N2783" s="49">
        <v>6663</v>
      </c>
      <c r="O2783" s="54"/>
      <c r="P2783" s="54">
        <v>3054</v>
      </c>
      <c r="Q2783" s="54"/>
      <c r="R2783" s="54">
        <f>Data[[#This Row],[PERSOANE ÎNSCRISE ÎN LISTELE ELECTORALE (TURUL 1)            ]]+Data[[#This Row],[PERSOANE ÎNSCRISE ÎN LISTELE ELECTORALE (TURUL AL 2-LEA)]]</f>
        <v>6663</v>
      </c>
      <c r="S2783" s="54">
        <f>Data[[#This Row],[PERSOANE CARE AU PARTICIPAT LA VOT (TURUL 1)]]+Data[[#This Row],[PERSOANE CARE AU PARTICIPAT LA VOT  (TURUL AL 2-LEA)]]</f>
        <v>3054</v>
      </c>
      <c r="T2783" s="41">
        <f>Data[[#This Row],[TOTAL CHELTUIELI LEI]]/Data[[#This Row],[NUMĂRUL PERSOANELOR ÎNSCRISE ÎN LISTELE ELECTORALE]]</f>
        <v>2.4350067537145432</v>
      </c>
      <c r="U2783" s="41">
        <f>Data[[#This Row],[TOTAL CHELTUIELI EURO]]/Data[[#This Row],[NUMĂRUL PERSOANELOR ÎNSCRISE ÎN LISTELE ELECTORALE]]</f>
        <v>0.50309017452419236</v>
      </c>
      <c r="V2783" s="41">
        <f>Data[[#This Row],[TOTAL CHELTUIELI LEI]]/Data[[#This Row],[NUMĂRUL PERSOANELOR CARE AU PARTICIPAT LA VOT]]</f>
        <v>5.3125245579567784</v>
      </c>
      <c r="W2783" s="41">
        <f>Data[[#This Row],[TOTAL CHELTUIELI EURO]]/Data[[#This Row],[NUMĂRUL PERSOANELOR CARE AU PARTICIPAT LA VOT]]</f>
        <v>1.097606363082742</v>
      </c>
      <c r="X2783" s="43">
        <v>4.8400999999999996</v>
      </c>
      <c r="Y2783" s="114" t="s">
        <v>2891</v>
      </c>
      <c r="Z2783" s="44">
        <v>2</v>
      </c>
      <c r="AA2783" s="115" t="s">
        <v>3105</v>
      </c>
      <c r="AB2783" s="44">
        <v>0</v>
      </c>
      <c r="AC2783" s="45"/>
    </row>
    <row r="2784" spans="1:29" x14ac:dyDescent="0.2">
      <c r="A2784" s="37">
        <v>2783</v>
      </c>
      <c r="B2784" s="38" t="s">
        <v>2571</v>
      </c>
      <c r="C2784" s="39" t="s">
        <v>2829</v>
      </c>
      <c r="D2784" s="40">
        <v>44101</v>
      </c>
      <c r="E2784" s="38">
        <v>1</v>
      </c>
      <c r="F2784" s="38"/>
      <c r="G2784" s="38" t="s">
        <v>2</v>
      </c>
      <c r="H2784" s="38" t="s">
        <v>2</v>
      </c>
      <c r="I2784" s="39">
        <v>112985</v>
      </c>
      <c r="J2784" s="39">
        <v>3398.32</v>
      </c>
      <c r="K2784" s="39">
        <v>0</v>
      </c>
      <c r="L2784" s="41">
        <f>SUM(Data[[#This Row],[CHELTUIELI DE PERSONAL LEI]:[CHELTUIELI DE CAPITAL (ACTIVE NEFINANCIARE ) LEI]])</f>
        <v>116383.32</v>
      </c>
      <c r="M2784" s="41">
        <f>Data[[#This Row],[TOTAL CHELTUIELI LEI]]/Data[[#This Row],[CURS VALUTAR EURO BNR 22 07 2020]]</f>
        <v>24045.643685047831</v>
      </c>
      <c r="N2784" s="49">
        <v>3873</v>
      </c>
      <c r="O2784" s="54"/>
      <c r="P2784" s="54">
        <v>1950</v>
      </c>
      <c r="Q2784" s="54"/>
      <c r="R2784" s="54">
        <f>Data[[#This Row],[PERSOANE ÎNSCRISE ÎN LISTELE ELECTORALE (TURUL 1)            ]]+Data[[#This Row],[PERSOANE ÎNSCRISE ÎN LISTELE ELECTORALE (TURUL AL 2-LEA)]]</f>
        <v>3873</v>
      </c>
      <c r="S2784" s="54">
        <f>Data[[#This Row],[PERSOANE CARE AU PARTICIPAT LA VOT (TURUL 1)]]+Data[[#This Row],[PERSOANE CARE AU PARTICIPAT LA VOT  (TURUL AL 2-LEA)]]</f>
        <v>1950</v>
      </c>
      <c r="T2784" s="41">
        <f>Data[[#This Row],[TOTAL CHELTUIELI LEI]]/Data[[#This Row],[NUMĂRUL PERSOANELOR ÎNSCRISE ÎN LISTELE ELECTORALE]]</f>
        <v>30.049914794732768</v>
      </c>
      <c r="U2784" s="41">
        <f>Data[[#This Row],[TOTAL CHELTUIELI EURO]]/Data[[#This Row],[NUMĂRUL PERSOANELOR ÎNSCRISE ÎN LISTELE ELECTORALE]]</f>
        <v>6.2085318061058175</v>
      </c>
      <c r="V2784" s="41">
        <f>Data[[#This Row],[TOTAL CHELTUIELI LEI]]/Data[[#This Row],[NUMĂRUL PERSOANELOR CARE AU PARTICIPAT LA VOT]]</f>
        <v>59.683753846153849</v>
      </c>
      <c r="W2784" s="41">
        <f>Data[[#This Row],[TOTAL CHELTUIELI EURO]]/Data[[#This Row],[NUMĂRUL PERSOANELOR CARE AU PARTICIPAT LA VOT]]</f>
        <v>12.331099325665555</v>
      </c>
      <c r="X2784" s="43">
        <v>4.8400999999999996</v>
      </c>
      <c r="Y2784" s="114" t="s">
        <v>2935</v>
      </c>
      <c r="Z2784" s="44">
        <v>30</v>
      </c>
      <c r="AA2784" s="115" t="s">
        <v>3114</v>
      </c>
      <c r="AB2784" s="44">
        <v>6</v>
      </c>
      <c r="AC2784" s="45"/>
    </row>
    <row r="2785" spans="1:29" x14ac:dyDescent="0.2">
      <c r="A2785" s="37">
        <v>2784</v>
      </c>
      <c r="B2785" s="38" t="s">
        <v>2571</v>
      </c>
      <c r="C2785" s="39" t="s">
        <v>2830</v>
      </c>
      <c r="D2785" s="40">
        <v>44101</v>
      </c>
      <c r="E2785" s="38">
        <v>1</v>
      </c>
      <c r="F2785" s="38"/>
      <c r="G2785" s="38" t="s">
        <v>2</v>
      </c>
      <c r="H2785" s="38" t="s">
        <v>2</v>
      </c>
      <c r="I2785" s="39">
        <v>0</v>
      </c>
      <c r="J2785" s="39">
        <v>6207.32</v>
      </c>
      <c r="K2785" s="39">
        <v>0</v>
      </c>
      <c r="L2785" s="41">
        <f>SUM(Data[[#This Row],[CHELTUIELI DE PERSONAL LEI]:[CHELTUIELI DE CAPITAL (ACTIVE NEFINANCIARE ) LEI]])</f>
        <v>6207.32</v>
      </c>
      <c r="M2785" s="41">
        <f>Data[[#This Row],[TOTAL CHELTUIELI LEI]]/Data[[#This Row],[CURS VALUTAR EURO BNR 22 07 2020]]</f>
        <v>1282.4776347596126</v>
      </c>
      <c r="N2785" s="49">
        <v>3489</v>
      </c>
      <c r="O2785" s="54"/>
      <c r="P2785" s="54">
        <v>1920</v>
      </c>
      <c r="Q2785" s="54"/>
      <c r="R2785" s="54">
        <f>Data[[#This Row],[PERSOANE ÎNSCRISE ÎN LISTELE ELECTORALE (TURUL 1)            ]]+Data[[#This Row],[PERSOANE ÎNSCRISE ÎN LISTELE ELECTORALE (TURUL AL 2-LEA)]]</f>
        <v>3489</v>
      </c>
      <c r="S2785" s="54">
        <f>Data[[#This Row],[PERSOANE CARE AU PARTICIPAT LA VOT (TURUL 1)]]+Data[[#This Row],[PERSOANE CARE AU PARTICIPAT LA VOT  (TURUL AL 2-LEA)]]</f>
        <v>1920</v>
      </c>
      <c r="T2785" s="41">
        <f>Data[[#This Row],[TOTAL CHELTUIELI LEI]]/Data[[#This Row],[NUMĂRUL PERSOANELOR ÎNSCRISE ÎN LISTELE ELECTORALE]]</f>
        <v>1.7791114932645455</v>
      </c>
      <c r="U2785" s="41">
        <f>Data[[#This Row],[TOTAL CHELTUIELI EURO]]/Data[[#This Row],[NUMĂRUL PERSOANELOR ÎNSCRISE ÎN LISTELE ELECTORALE]]</f>
        <v>0.36757742469464388</v>
      </c>
      <c r="V2785" s="41">
        <f>Data[[#This Row],[TOTAL CHELTUIELI LEI]]/Data[[#This Row],[NUMĂRUL PERSOANELOR CARE AU PARTICIPAT LA VOT]]</f>
        <v>3.2329791666666665</v>
      </c>
      <c r="W2785" s="41">
        <f>Data[[#This Row],[TOTAL CHELTUIELI EURO]]/Data[[#This Row],[NUMĂRUL PERSOANELOR CARE AU PARTICIPAT LA VOT]]</f>
        <v>0.66795710143729825</v>
      </c>
      <c r="X2785" s="43">
        <v>4.8400999999999996</v>
      </c>
      <c r="Y2785" s="114" t="s">
        <v>2894</v>
      </c>
      <c r="Z2785" s="44">
        <v>1</v>
      </c>
      <c r="AA2785" s="115" t="s">
        <v>3105</v>
      </c>
      <c r="AB2785" s="44">
        <v>0</v>
      </c>
      <c r="AC2785" s="45"/>
    </row>
    <row r="2786" spans="1:29" x14ac:dyDescent="0.2">
      <c r="A2786" s="37">
        <v>2785</v>
      </c>
      <c r="B2786" s="38" t="s">
        <v>2571</v>
      </c>
      <c r="C2786" s="39" t="s">
        <v>2831</v>
      </c>
      <c r="D2786" s="40">
        <v>44101</v>
      </c>
      <c r="E2786" s="38">
        <v>1</v>
      </c>
      <c r="F2786" s="38"/>
      <c r="G2786" s="38" t="s">
        <v>2</v>
      </c>
      <c r="H2786" s="38" t="s">
        <v>2</v>
      </c>
      <c r="I2786" s="39">
        <v>2400</v>
      </c>
      <c r="J2786" s="39">
        <v>8726</v>
      </c>
      <c r="K2786" s="39">
        <v>0</v>
      </c>
      <c r="L2786" s="41">
        <f>SUM(Data[[#This Row],[CHELTUIELI DE PERSONAL LEI]:[CHELTUIELI DE CAPITAL (ACTIVE NEFINANCIARE ) LEI]])</f>
        <v>11126</v>
      </c>
      <c r="M2786" s="41">
        <f>Data[[#This Row],[TOTAL CHELTUIELI LEI]]/Data[[#This Row],[CURS VALUTAR EURO BNR 22 07 2020]]</f>
        <v>2298.7128365116423</v>
      </c>
      <c r="N2786" s="49">
        <v>4800</v>
      </c>
      <c r="O2786" s="54"/>
      <c r="P2786" s="54">
        <v>2905</v>
      </c>
      <c r="Q2786" s="54"/>
      <c r="R2786" s="54">
        <f>Data[[#This Row],[PERSOANE ÎNSCRISE ÎN LISTELE ELECTORALE (TURUL 1)            ]]+Data[[#This Row],[PERSOANE ÎNSCRISE ÎN LISTELE ELECTORALE (TURUL AL 2-LEA)]]</f>
        <v>4800</v>
      </c>
      <c r="S2786" s="54">
        <f>Data[[#This Row],[PERSOANE CARE AU PARTICIPAT LA VOT (TURUL 1)]]+Data[[#This Row],[PERSOANE CARE AU PARTICIPAT LA VOT  (TURUL AL 2-LEA)]]</f>
        <v>2905</v>
      </c>
      <c r="T2786" s="41">
        <f>Data[[#This Row],[TOTAL CHELTUIELI LEI]]/Data[[#This Row],[NUMĂRUL PERSOANELOR ÎNSCRISE ÎN LISTELE ELECTORALE]]</f>
        <v>2.3179166666666666</v>
      </c>
      <c r="U2786" s="41">
        <f>Data[[#This Row],[TOTAL CHELTUIELI EURO]]/Data[[#This Row],[NUMĂRUL PERSOANELOR ÎNSCRISE ÎN LISTELE ELECTORALE]]</f>
        <v>0.47889850760659214</v>
      </c>
      <c r="V2786" s="41">
        <f>Data[[#This Row],[TOTAL CHELTUIELI LEI]]/Data[[#This Row],[NUMĂRUL PERSOANELOR CARE AU PARTICIPAT LA VOT]]</f>
        <v>3.8299483648881241</v>
      </c>
      <c r="W2786" s="41">
        <f>Data[[#This Row],[TOTAL CHELTUIELI EURO]]/Data[[#This Row],[NUMĂRUL PERSOANELOR CARE AU PARTICIPAT LA VOT]]</f>
        <v>0.79129529656166686</v>
      </c>
      <c r="X2786" s="43">
        <v>4.8400999999999996</v>
      </c>
      <c r="Y2786" s="114" t="s">
        <v>2891</v>
      </c>
      <c r="Z2786" s="44">
        <v>2</v>
      </c>
      <c r="AA2786" s="115" t="s">
        <v>3105</v>
      </c>
      <c r="AB2786" s="44">
        <v>0</v>
      </c>
      <c r="AC2786" s="45"/>
    </row>
    <row r="2787" spans="1:29" x14ac:dyDescent="0.2">
      <c r="A2787" s="37">
        <v>2786</v>
      </c>
      <c r="B2787" s="38" t="s">
        <v>2571</v>
      </c>
      <c r="C2787" s="39" t="s">
        <v>2832</v>
      </c>
      <c r="D2787" s="40">
        <v>44101</v>
      </c>
      <c r="E2787" s="38">
        <v>1</v>
      </c>
      <c r="F2787" s="38"/>
      <c r="G2787" s="38" t="s">
        <v>2</v>
      </c>
      <c r="H2787" s="38" t="s">
        <v>2</v>
      </c>
      <c r="I2787" s="39">
        <v>0</v>
      </c>
      <c r="J2787" s="39">
        <v>30770.14</v>
      </c>
      <c r="K2787" s="39">
        <v>0</v>
      </c>
      <c r="L2787" s="41">
        <f>SUM(Data[[#This Row],[CHELTUIELI DE PERSONAL LEI]:[CHELTUIELI DE CAPITAL (ACTIVE NEFINANCIARE ) LEI]])</f>
        <v>30770.14</v>
      </c>
      <c r="M2787" s="41">
        <f>Data[[#This Row],[TOTAL CHELTUIELI LEI]]/Data[[#This Row],[CURS VALUTAR EURO BNR 22 07 2020]]</f>
        <v>6357.3355922398305</v>
      </c>
      <c r="N2787" s="49">
        <v>6624</v>
      </c>
      <c r="O2787" s="54"/>
      <c r="P2787" s="54">
        <v>3517</v>
      </c>
      <c r="Q2787" s="54"/>
      <c r="R2787" s="54">
        <f>Data[[#This Row],[PERSOANE ÎNSCRISE ÎN LISTELE ELECTORALE (TURUL 1)            ]]+Data[[#This Row],[PERSOANE ÎNSCRISE ÎN LISTELE ELECTORALE (TURUL AL 2-LEA)]]</f>
        <v>6624</v>
      </c>
      <c r="S2787" s="54">
        <f>Data[[#This Row],[PERSOANE CARE AU PARTICIPAT LA VOT (TURUL 1)]]+Data[[#This Row],[PERSOANE CARE AU PARTICIPAT LA VOT  (TURUL AL 2-LEA)]]</f>
        <v>3517</v>
      </c>
      <c r="T2787" s="41">
        <f>Data[[#This Row],[TOTAL CHELTUIELI LEI]]/Data[[#This Row],[NUMĂRUL PERSOANELOR ÎNSCRISE ÎN LISTELE ELECTORALE]]</f>
        <v>4.6452506038647341</v>
      </c>
      <c r="U2787" s="41">
        <f>Data[[#This Row],[TOTAL CHELTUIELI EURO]]/Data[[#This Row],[NUMĂRUL PERSOANELOR ÎNSCRISE ÎN LISTELE ELECTORALE]]</f>
        <v>0.9597426920651918</v>
      </c>
      <c r="V2787" s="41">
        <f>Data[[#This Row],[TOTAL CHELTUIELI LEI]]/Data[[#This Row],[NUMĂRUL PERSOANELOR CARE AU PARTICIPAT LA VOT]]</f>
        <v>8.7489735570088136</v>
      </c>
      <c r="W2787" s="41">
        <f>Data[[#This Row],[TOTAL CHELTUIELI EURO]]/Data[[#This Row],[NUMĂRUL PERSOANELOR CARE AU PARTICIPAT LA VOT]]</f>
        <v>1.8076018175262527</v>
      </c>
      <c r="X2787" s="43">
        <v>4.8400999999999996</v>
      </c>
      <c r="Y2787" s="114" t="s">
        <v>2895</v>
      </c>
      <c r="Z2787" s="44">
        <v>4</v>
      </c>
      <c r="AA2787" s="115" t="s">
        <v>3105</v>
      </c>
      <c r="AB2787" s="44">
        <v>0</v>
      </c>
      <c r="AC2787" s="45"/>
    </row>
    <row r="2788" spans="1:29" x14ac:dyDescent="0.2">
      <c r="A2788" s="37">
        <v>2787</v>
      </c>
      <c r="B2788" s="38" t="s">
        <v>2571</v>
      </c>
      <c r="C2788" s="39" t="s">
        <v>2574</v>
      </c>
      <c r="D2788" s="40">
        <v>44101</v>
      </c>
      <c r="E2788" s="38">
        <v>1</v>
      </c>
      <c r="F2788" s="38"/>
      <c r="G2788" s="38" t="s">
        <v>2</v>
      </c>
      <c r="H2788" s="38" t="s">
        <v>2</v>
      </c>
      <c r="I2788" s="39">
        <v>1650</v>
      </c>
      <c r="J2788" s="39">
        <v>10852</v>
      </c>
      <c r="K2788" s="39">
        <v>0</v>
      </c>
      <c r="L2788" s="41">
        <f>SUM(Data[[#This Row],[CHELTUIELI DE PERSONAL LEI]:[CHELTUIELI DE CAPITAL (ACTIVE NEFINANCIARE ) LEI]])</f>
        <v>12502</v>
      </c>
      <c r="M2788" s="41">
        <f>Data[[#This Row],[TOTAL CHELTUIELI LEI]]/Data[[#This Row],[CURS VALUTAR EURO BNR 22 07 2020]]</f>
        <v>2583.0044833784427</v>
      </c>
      <c r="N2788" s="49">
        <v>1570</v>
      </c>
      <c r="O2788" s="54"/>
      <c r="P2788" s="54">
        <v>1253</v>
      </c>
      <c r="Q2788" s="54"/>
      <c r="R2788" s="54">
        <f>Data[[#This Row],[PERSOANE ÎNSCRISE ÎN LISTELE ELECTORALE (TURUL 1)            ]]+Data[[#This Row],[PERSOANE ÎNSCRISE ÎN LISTELE ELECTORALE (TURUL AL 2-LEA)]]</f>
        <v>1570</v>
      </c>
      <c r="S2788" s="54">
        <f>Data[[#This Row],[PERSOANE CARE AU PARTICIPAT LA VOT (TURUL 1)]]+Data[[#This Row],[PERSOANE CARE AU PARTICIPAT LA VOT  (TURUL AL 2-LEA)]]</f>
        <v>1253</v>
      </c>
      <c r="T2788" s="41">
        <f>Data[[#This Row],[TOTAL CHELTUIELI LEI]]/Data[[#This Row],[NUMĂRUL PERSOANELOR ÎNSCRISE ÎN LISTELE ELECTORALE]]</f>
        <v>7.9630573248407641</v>
      </c>
      <c r="U2788" s="41">
        <f>Data[[#This Row],[TOTAL CHELTUIELI EURO]]/Data[[#This Row],[NUMĂRUL PERSOANELOR ÎNSCRISE ÎN LISTELE ELECTORALE]]</f>
        <v>1.6452257855913648</v>
      </c>
      <c r="V2788" s="41">
        <f>Data[[#This Row],[TOTAL CHELTUIELI LEI]]/Data[[#This Row],[NUMĂRUL PERSOANELOR CARE AU PARTICIPAT LA VOT]]</f>
        <v>9.977653631284916</v>
      </c>
      <c r="W2788" s="41">
        <f>Data[[#This Row],[TOTAL CHELTUIELI EURO]]/Data[[#This Row],[NUMĂRUL PERSOANELOR CARE AU PARTICIPAT LA VOT]]</f>
        <v>2.061456092081758</v>
      </c>
      <c r="X2788" s="43">
        <v>4.8400999999999996</v>
      </c>
      <c r="Y2788" s="114" t="s">
        <v>2886</v>
      </c>
      <c r="Z2788" s="44">
        <v>7</v>
      </c>
      <c r="AA2788" s="115" t="s">
        <v>3107</v>
      </c>
      <c r="AB2788" s="44">
        <v>1</v>
      </c>
      <c r="AC2788" s="45"/>
    </row>
    <row r="2789" spans="1:29" x14ac:dyDescent="0.2">
      <c r="A2789" s="37">
        <v>2788</v>
      </c>
      <c r="B2789" s="38" t="s">
        <v>2571</v>
      </c>
      <c r="C2789" s="39" t="s">
        <v>2575</v>
      </c>
      <c r="D2789" s="40">
        <v>44101</v>
      </c>
      <c r="E2789" s="38">
        <v>1</v>
      </c>
      <c r="F2789" s="38"/>
      <c r="G2789" s="38" t="s">
        <v>2</v>
      </c>
      <c r="H2789" s="38" t="s">
        <v>2</v>
      </c>
      <c r="I2789" s="39">
        <v>1500</v>
      </c>
      <c r="J2789" s="39">
        <v>4882.6099999999997</v>
      </c>
      <c r="K2789" s="39">
        <v>0</v>
      </c>
      <c r="L2789" s="41">
        <f>SUM(Data[[#This Row],[CHELTUIELI DE PERSONAL LEI]:[CHELTUIELI DE CAPITAL (ACTIVE NEFINANCIARE ) LEI]])</f>
        <v>6382.61</v>
      </c>
      <c r="M2789" s="41">
        <f>Data[[#This Row],[TOTAL CHELTUIELI LEI]]/Data[[#This Row],[CURS VALUTAR EURO BNR 22 07 2020]]</f>
        <v>1318.6938286399043</v>
      </c>
      <c r="N2789" s="49">
        <v>1428</v>
      </c>
      <c r="O2789" s="54"/>
      <c r="P2789" s="54">
        <v>960</v>
      </c>
      <c r="Q2789" s="54"/>
      <c r="R2789" s="54">
        <f>Data[[#This Row],[PERSOANE ÎNSCRISE ÎN LISTELE ELECTORALE (TURUL 1)            ]]+Data[[#This Row],[PERSOANE ÎNSCRISE ÎN LISTELE ELECTORALE (TURUL AL 2-LEA)]]</f>
        <v>1428</v>
      </c>
      <c r="S2789" s="54">
        <f>Data[[#This Row],[PERSOANE CARE AU PARTICIPAT LA VOT (TURUL 1)]]+Data[[#This Row],[PERSOANE CARE AU PARTICIPAT LA VOT  (TURUL AL 2-LEA)]]</f>
        <v>960</v>
      </c>
      <c r="T2789" s="41">
        <f>Data[[#This Row],[TOTAL CHELTUIELI LEI]]/Data[[#This Row],[NUMĂRUL PERSOANELOR ÎNSCRISE ÎN LISTELE ELECTORALE]]</f>
        <v>4.4696148459383753</v>
      </c>
      <c r="U2789" s="41">
        <f>Data[[#This Row],[TOTAL CHELTUIELI EURO]]/Data[[#This Row],[NUMĂRUL PERSOANELOR ÎNSCRISE ÎN LISTELE ELECTORALE]]</f>
        <v>0.92345506207276207</v>
      </c>
      <c r="V2789" s="41">
        <f>Data[[#This Row],[TOTAL CHELTUIELI LEI]]/Data[[#This Row],[NUMĂRUL PERSOANELOR CARE AU PARTICIPAT LA VOT]]</f>
        <v>6.6485520833333327</v>
      </c>
      <c r="W2789" s="41">
        <f>Data[[#This Row],[TOTAL CHELTUIELI EURO]]/Data[[#This Row],[NUMĂRUL PERSOANELOR CARE AU PARTICIPAT LA VOT]]</f>
        <v>1.3736394048332337</v>
      </c>
      <c r="X2789" s="43">
        <v>4.8400999999999996</v>
      </c>
      <c r="Y2789" s="114" t="s">
        <v>2895</v>
      </c>
      <c r="Z2789" s="44">
        <v>4</v>
      </c>
      <c r="AA2789" s="115" t="s">
        <v>3105</v>
      </c>
      <c r="AB2789" s="44">
        <v>0</v>
      </c>
      <c r="AC2789" s="45"/>
    </row>
    <row r="2790" spans="1:29" x14ac:dyDescent="0.2">
      <c r="A2790" s="37">
        <v>2789</v>
      </c>
      <c r="B2790" s="38" t="s">
        <v>2571</v>
      </c>
      <c r="C2790" s="39" t="s">
        <v>2576</v>
      </c>
      <c r="D2790" s="40">
        <v>44101</v>
      </c>
      <c r="E2790" s="38">
        <v>1</v>
      </c>
      <c r="F2790" s="38"/>
      <c r="G2790" s="38" t="s">
        <v>2</v>
      </c>
      <c r="H2790" s="38" t="s">
        <v>2</v>
      </c>
      <c r="I2790" s="39">
        <v>800</v>
      </c>
      <c r="J2790" s="39">
        <v>1618</v>
      </c>
      <c r="K2790" s="39">
        <v>0</v>
      </c>
      <c r="L2790" s="41">
        <f>SUM(Data[[#This Row],[CHELTUIELI DE PERSONAL LEI]:[CHELTUIELI DE CAPITAL (ACTIVE NEFINANCIARE ) LEI]])</f>
        <v>2418</v>
      </c>
      <c r="M2790" s="41">
        <f>Data[[#This Row],[TOTAL CHELTUIELI LEI]]/Data[[#This Row],[CURS VALUTAR EURO BNR 22 07 2020]]</f>
        <v>499.57645503192089</v>
      </c>
      <c r="N2790" s="49">
        <v>1049</v>
      </c>
      <c r="O2790" s="54"/>
      <c r="P2790" s="54">
        <v>784</v>
      </c>
      <c r="Q2790" s="54"/>
      <c r="R2790" s="54">
        <f>Data[[#This Row],[PERSOANE ÎNSCRISE ÎN LISTELE ELECTORALE (TURUL 1)            ]]+Data[[#This Row],[PERSOANE ÎNSCRISE ÎN LISTELE ELECTORALE (TURUL AL 2-LEA)]]</f>
        <v>1049</v>
      </c>
      <c r="S2790" s="54">
        <f>Data[[#This Row],[PERSOANE CARE AU PARTICIPAT LA VOT (TURUL 1)]]+Data[[#This Row],[PERSOANE CARE AU PARTICIPAT LA VOT  (TURUL AL 2-LEA)]]</f>
        <v>784</v>
      </c>
      <c r="T2790" s="41">
        <f>Data[[#This Row],[TOTAL CHELTUIELI LEI]]/Data[[#This Row],[NUMĂRUL PERSOANELOR ÎNSCRISE ÎN LISTELE ELECTORALE]]</f>
        <v>2.3050524308865588</v>
      </c>
      <c r="U2790" s="41">
        <f>Data[[#This Row],[TOTAL CHELTUIELI EURO]]/Data[[#This Row],[NUMĂRUL PERSOANELOR ÎNSCRISE ÎN LISTELE ELECTORALE]]</f>
        <v>0.47624066256617814</v>
      </c>
      <c r="V2790" s="41">
        <f>Data[[#This Row],[TOTAL CHELTUIELI LEI]]/Data[[#This Row],[NUMĂRUL PERSOANELOR CARE AU PARTICIPAT LA VOT]]</f>
        <v>3.0841836734693877</v>
      </c>
      <c r="W2790" s="41">
        <f>Data[[#This Row],[TOTAL CHELTUIELI EURO]]/Data[[#This Row],[NUMĂRUL PERSOANELOR CARE AU PARTICIPAT LA VOT]]</f>
        <v>0.63721486611214395</v>
      </c>
      <c r="X2790" s="43">
        <v>4.8400999999999996</v>
      </c>
      <c r="Y2790" s="114" t="s">
        <v>2891</v>
      </c>
      <c r="Z2790" s="44">
        <v>2</v>
      </c>
      <c r="AA2790" s="115" t="s">
        <v>3105</v>
      </c>
      <c r="AB2790" s="44">
        <v>0</v>
      </c>
      <c r="AC2790" s="45"/>
    </row>
    <row r="2791" spans="1:29" x14ac:dyDescent="0.2">
      <c r="A2791" s="37">
        <v>2790</v>
      </c>
      <c r="B2791" s="38" t="s">
        <v>2571</v>
      </c>
      <c r="C2791" s="39" t="s">
        <v>2577</v>
      </c>
      <c r="D2791" s="40">
        <v>44101</v>
      </c>
      <c r="E2791" s="38">
        <v>1</v>
      </c>
      <c r="F2791" s="38"/>
      <c r="G2791" s="38" t="s">
        <v>2</v>
      </c>
      <c r="H2791" s="38" t="s">
        <v>2</v>
      </c>
      <c r="I2791" s="39">
        <v>900</v>
      </c>
      <c r="J2791" s="39">
        <v>14540.57</v>
      </c>
      <c r="K2791" s="39">
        <v>0</v>
      </c>
      <c r="L2791" s="41">
        <f>SUM(Data[[#This Row],[CHELTUIELI DE PERSONAL LEI]:[CHELTUIELI DE CAPITAL (ACTIVE NEFINANCIARE ) LEI]])</f>
        <v>15440.57</v>
      </c>
      <c r="M2791" s="41">
        <f>Data[[#This Row],[TOTAL CHELTUIELI LEI]]/Data[[#This Row],[CURS VALUTAR EURO BNR 22 07 2020]]</f>
        <v>3190.1345013532782</v>
      </c>
      <c r="N2791" s="49">
        <v>2256</v>
      </c>
      <c r="O2791" s="54"/>
      <c r="P2791" s="54">
        <v>1562</v>
      </c>
      <c r="Q2791" s="54"/>
      <c r="R2791" s="54">
        <f>Data[[#This Row],[PERSOANE ÎNSCRISE ÎN LISTELE ELECTORALE (TURUL 1)            ]]+Data[[#This Row],[PERSOANE ÎNSCRISE ÎN LISTELE ELECTORALE (TURUL AL 2-LEA)]]</f>
        <v>2256</v>
      </c>
      <c r="S2791" s="54">
        <f>Data[[#This Row],[PERSOANE CARE AU PARTICIPAT LA VOT (TURUL 1)]]+Data[[#This Row],[PERSOANE CARE AU PARTICIPAT LA VOT  (TURUL AL 2-LEA)]]</f>
        <v>1562</v>
      </c>
      <c r="T2791" s="41">
        <f>Data[[#This Row],[TOTAL CHELTUIELI LEI]]/Data[[#This Row],[NUMĂRUL PERSOANELOR ÎNSCRISE ÎN LISTELE ELECTORALE]]</f>
        <v>6.8442242907801418</v>
      </c>
      <c r="U2791" s="41">
        <f>Data[[#This Row],[TOTAL CHELTUIELI EURO]]/Data[[#This Row],[NUMĂRUL PERSOANELOR ÎNSCRISE ÎN LISTELE ELECTORALE]]</f>
        <v>1.4140667115927652</v>
      </c>
      <c r="V2791" s="41">
        <f>Data[[#This Row],[TOTAL CHELTUIELI LEI]]/Data[[#This Row],[NUMĂRUL PERSOANELOR CARE AU PARTICIPAT LA VOT]]</f>
        <v>9.885128040973111</v>
      </c>
      <c r="W2791" s="41">
        <f>Data[[#This Row],[TOTAL CHELTUIELI EURO]]/Data[[#This Row],[NUMĂRUL PERSOANELOR CARE AU PARTICIPAT LA VOT]]</f>
        <v>2.0423396295475533</v>
      </c>
      <c r="X2791" s="43">
        <v>4.8400999999999996</v>
      </c>
      <c r="Y2791" s="114" t="s">
        <v>2889</v>
      </c>
      <c r="Z2791" s="44">
        <v>6</v>
      </c>
      <c r="AA2791" s="115" t="s">
        <v>3107</v>
      </c>
      <c r="AB2791" s="44">
        <v>1</v>
      </c>
      <c r="AC2791" s="45"/>
    </row>
    <row r="2792" spans="1:29" x14ac:dyDescent="0.2">
      <c r="A2792" s="37">
        <v>2791</v>
      </c>
      <c r="B2792" s="38" t="s">
        <v>2571</v>
      </c>
      <c r="C2792" s="39" t="s">
        <v>2578</v>
      </c>
      <c r="D2792" s="40">
        <v>44101</v>
      </c>
      <c r="E2792" s="38">
        <v>1</v>
      </c>
      <c r="F2792" s="38"/>
      <c r="G2792" s="38" t="s">
        <v>2</v>
      </c>
      <c r="H2792" s="38" t="s">
        <v>2</v>
      </c>
      <c r="I2792" s="39">
        <v>1600</v>
      </c>
      <c r="J2792" s="39">
        <v>2200</v>
      </c>
      <c r="K2792" s="39">
        <v>0</v>
      </c>
      <c r="L2792" s="41">
        <f>SUM(Data[[#This Row],[CHELTUIELI DE PERSONAL LEI]:[CHELTUIELI DE CAPITAL (ACTIVE NEFINANCIARE ) LEI]])</f>
        <v>3800</v>
      </c>
      <c r="M2792" s="41">
        <f>Data[[#This Row],[TOTAL CHELTUIELI LEI]]/Data[[#This Row],[CURS VALUTAR EURO BNR 22 07 2020]]</f>
        <v>785.10774570773333</v>
      </c>
      <c r="N2792" s="49">
        <v>1356</v>
      </c>
      <c r="O2792" s="54"/>
      <c r="P2792" s="54">
        <v>762</v>
      </c>
      <c r="Q2792" s="54"/>
      <c r="R2792" s="54">
        <f>Data[[#This Row],[PERSOANE ÎNSCRISE ÎN LISTELE ELECTORALE (TURUL 1)            ]]+Data[[#This Row],[PERSOANE ÎNSCRISE ÎN LISTELE ELECTORALE (TURUL AL 2-LEA)]]</f>
        <v>1356</v>
      </c>
      <c r="S2792" s="54">
        <f>Data[[#This Row],[PERSOANE CARE AU PARTICIPAT LA VOT (TURUL 1)]]+Data[[#This Row],[PERSOANE CARE AU PARTICIPAT LA VOT  (TURUL AL 2-LEA)]]</f>
        <v>762</v>
      </c>
      <c r="T2792" s="41">
        <f>Data[[#This Row],[TOTAL CHELTUIELI LEI]]/Data[[#This Row],[NUMĂRUL PERSOANELOR ÎNSCRISE ÎN LISTELE ELECTORALE]]</f>
        <v>2.8023598820058999</v>
      </c>
      <c r="U2792" s="41">
        <f>Data[[#This Row],[TOTAL CHELTUIELI EURO]]/Data[[#This Row],[NUMĂRUL PERSOANELOR ÎNSCRISE ÎN LISTELE ELECTORALE]]</f>
        <v>0.57898801305880043</v>
      </c>
      <c r="V2792" s="41">
        <f>Data[[#This Row],[TOTAL CHELTUIELI LEI]]/Data[[#This Row],[NUMĂRUL PERSOANELOR CARE AU PARTICIPAT LA VOT]]</f>
        <v>4.9868766404199478</v>
      </c>
      <c r="W2792" s="41">
        <f>Data[[#This Row],[TOTAL CHELTUIELI EURO]]/Data[[#This Row],[NUMĂRUL PERSOANELOR CARE AU PARTICIPAT LA VOT]]</f>
        <v>1.0303251256007</v>
      </c>
      <c r="X2792" s="43">
        <v>4.8400999999999996</v>
      </c>
      <c r="Y2792" s="114" t="s">
        <v>2891</v>
      </c>
      <c r="Z2792" s="44">
        <v>2</v>
      </c>
      <c r="AA2792" s="115" t="s">
        <v>3105</v>
      </c>
      <c r="AB2792" s="44">
        <v>0</v>
      </c>
      <c r="AC2792" s="45"/>
    </row>
    <row r="2793" spans="1:29" x14ac:dyDescent="0.2">
      <c r="A2793" s="37">
        <v>2792</v>
      </c>
      <c r="B2793" s="38" t="s">
        <v>2571</v>
      </c>
      <c r="C2793" s="39" t="s">
        <v>2579</v>
      </c>
      <c r="D2793" s="40">
        <v>44101</v>
      </c>
      <c r="E2793" s="38">
        <v>1</v>
      </c>
      <c r="F2793" s="38"/>
      <c r="G2793" s="38" t="s">
        <v>2</v>
      </c>
      <c r="H2793" s="38" t="s">
        <v>2</v>
      </c>
      <c r="I2793" s="39">
        <v>0</v>
      </c>
      <c r="J2793" s="39">
        <v>4041</v>
      </c>
      <c r="K2793" s="39">
        <v>0</v>
      </c>
      <c r="L2793" s="41">
        <f>SUM(Data[[#This Row],[CHELTUIELI DE PERSONAL LEI]:[CHELTUIELI DE CAPITAL (ACTIVE NEFINANCIARE ) LEI]])</f>
        <v>4041</v>
      </c>
      <c r="M2793" s="41">
        <f>Data[[#This Row],[TOTAL CHELTUIELI LEI]]/Data[[#This Row],[CURS VALUTAR EURO BNR 22 07 2020]]</f>
        <v>834.90010536972386</v>
      </c>
      <c r="N2793" s="49">
        <v>3499</v>
      </c>
      <c r="O2793" s="54"/>
      <c r="P2793" s="54">
        <v>1380</v>
      </c>
      <c r="Q2793" s="54"/>
      <c r="R2793" s="54">
        <f>Data[[#This Row],[PERSOANE ÎNSCRISE ÎN LISTELE ELECTORALE (TURUL 1)            ]]+Data[[#This Row],[PERSOANE ÎNSCRISE ÎN LISTELE ELECTORALE (TURUL AL 2-LEA)]]</f>
        <v>3499</v>
      </c>
      <c r="S2793" s="54">
        <f>Data[[#This Row],[PERSOANE CARE AU PARTICIPAT LA VOT (TURUL 1)]]+Data[[#This Row],[PERSOANE CARE AU PARTICIPAT LA VOT  (TURUL AL 2-LEA)]]</f>
        <v>1380</v>
      </c>
      <c r="T2793" s="41">
        <f>Data[[#This Row],[TOTAL CHELTUIELI LEI]]/Data[[#This Row],[NUMĂRUL PERSOANELOR ÎNSCRISE ÎN LISTELE ELECTORALE]]</f>
        <v>1.1549014004001144</v>
      </c>
      <c r="U2793" s="41">
        <f>Data[[#This Row],[TOTAL CHELTUIELI EURO]]/Data[[#This Row],[NUMĂRUL PERSOANELOR ÎNSCRISE ÎN LISTELE ELECTORALE]]</f>
        <v>0.23861106183758898</v>
      </c>
      <c r="V2793" s="41">
        <f>Data[[#This Row],[TOTAL CHELTUIELI LEI]]/Data[[#This Row],[NUMĂRUL PERSOANELOR CARE AU PARTICIPAT LA VOT]]</f>
        <v>2.9282608695652175</v>
      </c>
      <c r="W2793" s="41">
        <f>Data[[#This Row],[TOTAL CHELTUIELI EURO]]/Data[[#This Row],[NUMĂRUL PERSOANELOR CARE AU PARTICIPAT LA VOT]]</f>
        <v>0.60500007635487241</v>
      </c>
      <c r="X2793" s="43">
        <v>4.8400999999999996</v>
      </c>
      <c r="Y2793" s="114" t="s">
        <v>2894</v>
      </c>
      <c r="Z2793" s="44">
        <v>1</v>
      </c>
      <c r="AA2793" s="115" t="s">
        <v>3105</v>
      </c>
      <c r="AB2793" s="44">
        <v>0</v>
      </c>
      <c r="AC2793" s="45"/>
    </row>
    <row r="2794" spans="1:29" x14ac:dyDescent="0.2">
      <c r="A2794" s="37">
        <v>2793</v>
      </c>
      <c r="B2794" s="38" t="s">
        <v>2571</v>
      </c>
      <c r="C2794" s="39" t="s">
        <v>2580</v>
      </c>
      <c r="D2794" s="40">
        <v>44101</v>
      </c>
      <c r="E2794" s="38">
        <v>1</v>
      </c>
      <c r="F2794" s="38"/>
      <c r="G2794" s="38" t="s">
        <v>2</v>
      </c>
      <c r="H2794" s="38" t="s">
        <v>2</v>
      </c>
      <c r="I2794" s="39">
        <v>1500</v>
      </c>
      <c r="J2794" s="39">
        <v>12419</v>
      </c>
      <c r="K2794" s="39">
        <v>0</v>
      </c>
      <c r="L2794" s="41">
        <f>SUM(Data[[#This Row],[CHELTUIELI DE PERSONAL LEI]:[CHELTUIELI DE CAPITAL (ACTIVE NEFINANCIARE ) LEI]])</f>
        <v>13919</v>
      </c>
      <c r="M2794" s="41">
        <f>Data[[#This Row],[TOTAL CHELTUIELI LEI]]/Data[[#This Row],[CURS VALUTAR EURO BNR 22 07 2020]]</f>
        <v>2875.7670296068263</v>
      </c>
      <c r="N2794" s="49">
        <v>3053</v>
      </c>
      <c r="O2794" s="54"/>
      <c r="P2794" s="54">
        <v>1376</v>
      </c>
      <c r="Q2794" s="54"/>
      <c r="R2794" s="54">
        <f>Data[[#This Row],[PERSOANE ÎNSCRISE ÎN LISTELE ELECTORALE (TURUL 1)            ]]+Data[[#This Row],[PERSOANE ÎNSCRISE ÎN LISTELE ELECTORALE (TURUL AL 2-LEA)]]</f>
        <v>3053</v>
      </c>
      <c r="S2794" s="54">
        <f>Data[[#This Row],[PERSOANE CARE AU PARTICIPAT LA VOT (TURUL 1)]]+Data[[#This Row],[PERSOANE CARE AU PARTICIPAT LA VOT  (TURUL AL 2-LEA)]]</f>
        <v>1376</v>
      </c>
      <c r="T2794" s="41">
        <f>Data[[#This Row],[TOTAL CHELTUIELI LEI]]/Data[[#This Row],[NUMĂRUL PERSOANELOR ÎNSCRISE ÎN LISTELE ELECTORALE]]</f>
        <v>4.5591221749099251</v>
      </c>
      <c r="U2794" s="41">
        <f>Data[[#This Row],[TOTAL CHELTUIELI EURO]]/Data[[#This Row],[NUMĂRUL PERSOANELOR ÎNSCRISE ÎN LISTELE ELECTORALE]]</f>
        <v>0.94194792977622877</v>
      </c>
      <c r="V2794" s="41">
        <f>Data[[#This Row],[TOTAL CHELTUIELI LEI]]/Data[[#This Row],[NUMĂRUL PERSOANELOR CARE AU PARTICIPAT LA VOT]]</f>
        <v>10.115552325581396</v>
      </c>
      <c r="W2794" s="41">
        <f>Data[[#This Row],[TOTAL CHELTUIELI EURO]]/Data[[#This Row],[NUMĂRUL PERSOANELOR CARE AU PARTICIPAT LA VOT]]</f>
        <v>2.0899469691910073</v>
      </c>
      <c r="X2794" s="43">
        <v>4.8400999999999996</v>
      </c>
      <c r="Y2794" s="114" t="s">
        <v>2895</v>
      </c>
      <c r="Z2794" s="44">
        <v>4</v>
      </c>
      <c r="AA2794" s="115" t="s">
        <v>3105</v>
      </c>
      <c r="AB2794" s="44">
        <v>0</v>
      </c>
      <c r="AC2794" s="45"/>
    </row>
    <row r="2795" spans="1:29" x14ac:dyDescent="0.2">
      <c r="A2795" s="37">
        <v>2794</v>
      </c>
      <c r="B2795" s="38" t="s">
        <v>2571</v>
      </c>
      <c r="C2795" s="39" t="s">
        <v>2581</v>
      </c>
      <c r="D2795" s="40">
        <v>44101</v>
      </c>
      <c r="E2795" s="38">
        <v>1</v>
      </c>
      <c r="F2795" s="38"/>
      <c r="G2795" s="38" t="s">
        <v>2</v>
      </c>
      <c r="H2795" s="38" t="s">
        <v>2</v>
      </c>
      <c r="I2795" s="39">
        <v>6200</v>
      </c>
      <c r="J2795" s="39">
        <v>1145</v>
      </c>
      <c r="K2795" s="39">
        <v>0</v>
      </c>
      <c r="L2795" s="41">
        <f>SUM(Data[[#This Row],[CHELTUIELI DE PERSONAL LEI]:[CHELTUIELI DE CAPITAL (ACTIVE NEFINANCIARE ) LEI]])</f>
        <v>7345</v>
      </c>
      <c r="M2795" s="41">
        <f>Data[[#This Row],[TOTAL CHELTUIELI LEI]]/Data[[#This Row],[CURS VALUTAR EURO BNR 22 07 2020]]</f>
        <v>1517.5306295324478</v>
      </c>
      <c r="N2795" s="49">
        <v>2405</v>
      </c>
      <c r="O2795" s="54"/>
      <c r="P2795" s="54">
        <v>1157</v>
      </c>
      <c r="Q2795" s="54"/>
      <c r="R2795" s="54">
        <f>Data[[#This Row],[PERSOANE ÎNSCRISE ÎN LISTELE ELECTORALE (TURUL 1)            ]]+Data[[#This Row],[PERSOANE ÎNSCRISE ÎN LISTELE ELECTORALE (TURUL AL 2-LEA)]]</f>
        <v>2405</v>
      </c>
      <c r="S2795" s="54">
        <f>Data[[#This Row],[PERSOANE CARE AU PARTICIPAT LA VOT (TURUL 1)]]+Data[[#This Row],[PERSOANE CARE AU PARTICIPAT LA VOT  (TURUL AL 2-LEA)]]</f>
        <v>1157</v>
      </c>
      <c r="T2795" s="41">
        <f>Data[[#This Row],[TOTAL CHELTUIELI LEI]]/Data[[#This Row],[NUMĂRUL PERSOANELOR ÎNSCRISE ÎN LISTELE ELECTORALE]]</f>
        <v>3.0540540540540539</v>
      </c>
      <c r="U2795" s="41">
        <f>Data[[#This Row],[TOTAL CHELTUIELI EURO]]/Data[[#This Row],[NUMĂRUL PERSOANELOR ÎNSCRISE ÎN LISTELE ELECTORALE]]</f>
        <v>0.63098986674945856</v>
      </c>
      <c r="V2795" s="41">
        <f>Data[[#This Row],[TOTAL CHELTUIELI LEI]]/Data[[#This Row],[NUMĂRUL PERSOANELOR CARE AU PARTICIPAT LA VOT]]</f>
        <v>6.3483146067415728</v>
      </c>
      <c r="W2795" s="41">
        <f>Data[[#This Row],[TOTAL CHELTUIELI EURO]]/Data[[#This Row],[NUMĂRUL PERSOANELOR CARE AU PARTICIPAT LA VOT]]</f>
        <v>1.3116081499848296</v>
      </c>
      <c r="X2795" s="43">
        <v>4.8400999999999996</v>
      </c>
      <c r="Y2795" s="114" t="s">
        <v>2884</v>
      </c>
      <c r="Z2795" s="44">
        <v>3</v>
      </c>
      <c r="AA2795" s="115" t="s">
        <v>3105</v>
      </c>
      <c r="AB2795" s="44">
        <v>0</v>
      </c>
      <c r="AC2795" s="45"/>
    </row>
    <row r="2796" spans="1:29" x14ac:dyDescent="0.2">
      <c r="A2796" s="37">
        <v>2795</v>
      </c>
      <c r="B2796" s="38" t="s">
        <v>2571</v>
      </c>
      <c r="C2796" s="39" t="s">
        <v>2582</v>
      </c>
      <c r="D2796" s="40">
        <v>44101</v>
      </c>
      <c r="E2796" s="38">
        <v>1</v>
      </c>
      <c r="F2796" s="38"/>
      <c r="G2796" s="38" t="s">
        <v>2</v>
      </c>
      <c r="H2796" s="38" t="s">
        <v>2</v>
      </c>
      <c r="I2796" s="39">
        <v>1800</v>
      </c>
      <c r="J2796" s="39">
        <v>8467</v>
      </c>
      <c r="K2796" s="39">
        <v>0</v>
      </c>
      <c r="L2796" s="41">
        <f>SUM(Data[[#This Row],[CHELTUIELI DE PERSONAL LEI]:[CHELTUIELI DE CAPITAL (ACTIVE NEFINANCIARE ) LEI]])</f>
        <v>10267</v>
      </c>
      <c r="M2796" s="41">
        <f>Data[[#This Row],[TOTAL CHELTUIELI LEI]]/Data[[#This Row],[CURS VALUTAR EURO BNR 22 07 2020]]</f>
        <v>2121.2371645213943</v>
      </c>
      <c r="N2796" s="49">
        <v>1744</v>
      </c>
      <c r="O2796" s="54"/>
      <c r="P2796" s="54">
        <v>1074</v>
      </c>
      <c r="Q2796" s="54"/>
      <c r="R2796" s="54">
        <f>Data[[#This Row],[PERSOANE ÎNSCRISE ÎN LISTELE ELECTORALE (TURUL 1)            ]]+Data[[#This Row],[PERSOANE ÎNSCRISE ÎN LISTELE ELECTORALE (TURUL AL 2-LEA)]]</f>
        <v>1744</v>
      </c>
      <c r="S2796" s="54">
        <f>Data[[#This Row],[PERSOANE CARE AU PARTICIPAT LA VOT (TURUL 1)]]+Data[[#This Row],[PERSOANE CARE AU PARTICIPAT LA VOT  (TURUL AL 2-LEA)]]</f>
        <v>1074</v>
      </c>
      <c r="T2796" s="41">
        <f>Data[[#This Row],[TOTAL CHELTUIELI LEI]]/Data[[#This Row],[NUMĂRUL PERSOANELOR ÎNSCRISE ÎN LISTELE ELECTORALE]]</f>
        <v>5.8870412844036695</v>
      </c>
      <c r="U2796" s="41">
        <f>Data[[#This Row],[TOTAL CHELTUIELI EURO]]/Data[[#This Row],[NUMĂRUL PERSOANELOR ÎNSCRISE ÎN LISTELE ELECTORALE]]</f>
        <v>1.216305713601717</v>
      </c>
      <c r="V2796" s="41">
        <f>Data[[#This Row],[TOTAL CHELTUIELI LEI]]/Data[[#This Row],[NUMĂRUL PERSOANELOR CARE AU PARTICIPAT LA VOT]]</f>
        <v>9.5595903165735567</v>
      </c>
      <c r="W2796" s="41">
        <f>Data[[#This Row],[TOTAL CHELTUIELI EURO]]/Data[[#This Row],[NUMĂRUL PERSOANELOR CARE AU PARTICIPAT LA VOT]]</f>
        <v>1.9750811587722479</v>
      </c>
      <c r="X2796" s="43">
        <v>4.8400999999999996</v>
      </c>
      <c r="Y2796" s="114" t="s">
        <v>2892</v>
      </c>
      <c r="Z2796" s="44">
        <v>5</v>
      </c>
      <c r="AA2796" s="115" t="s">
        <v>3107</v>
      </c>
      <c r="AB2796" s="44">
        <v>1</v>
      </c>
      <c r="AC2796" s="45"/>
    </row>
    <row r="2797" spans="1:29" x14ac:dyDescent="0.2">
      <c r="A2797" s="37">
        <v>2796</v>
      </c>
      <c r="B2797" s="38" t="s">
        <v>2571</v>
      </c>
      <c r="C2797" s="39" t="s">
        <v>2583</v>
      </c>
      <c r="D2797" s="40">
        <v>44101</v>
      </c>
      <c r="E2797" s="38">
        <v>1</v>
      </c>
      <c r="F2797" s="38"/>
      <c r="G2797" s="38" t="s">
        <v>2</v>
      </c>
      <c r="H2797" s="38" t="s">
        <v>2</v>
      </c>
      <c r="I2797" s="39">
        <v>2800</v>
      </c>
      <c r="J2797" s="39">
        <v>7194</v>
      </c>
      <c r="K2797" s="39">
        <v>0</v>
      </c>
      <c r="L2797" s="41">
        <f>SUM(Data[[#This Row],[CHELTUIELI DE PERSONAL LEI]:[CHELTUIELI DE CAPITAL (ACTIVE NEFINANCIARE ) LEI]])</f>
        <v>9994</v>
      </c>
      <c r="M2797" s="41">
        <f>Data[[#This Row],[TOTAL CHELTUIELI LEI]]/Data[[#This Row],[CURS VALUTAR EURO BNR 22 07 2020]]</f>
        <v>2064.8333712113385</v>
      </c>
      <c r="N2797" s="49">
        <v>1911</v>
      </c>
      <c r="O2797" s="54"/>
      <c r="P2797" s="54">
        <v>1209</v>
      </c>
      <c r="Q2797" s="54"/>
      <c r="R2797" s="54">
        <f>Data[[#This Row],[PERSOANE ÎNSCRISE ÎN LISTELE ELECTORALE (TURUL 1)            ]]+Data[[#This Row],[PERSOANE ÎNSCRISE ÎN LISTELE ELECTORALE (TURUL AL 2-LEA)]]</f>
        <v>1911</v>
      </c>
      <c r="S2797" s="54">
        <f>Data[[#This Row],[PERSOANE CARE AU PARTICIPAT LA VOT (TURUL 1)]]+Data[[#This Row],[PERSOANE CARE AU PARTICIPAT LA VOT  (TURUL AL 2-LEA)]]</f>
        <v>1209</v>
      </c>
      <c r="T2797" s="41">
        <f>Data[[#This Row],[TOTAL CHELTUIELI LEI]]/Data[[#This Row],[NUMĂRUL PERSOANELOR ÎNSCRISE ÎN LISTELE ELECTORALE]]</f>
        <v>5.2297226582940866</v>
      </c>
      <c r="U2797" s="41">
        <f>Data[[#This Row],[TOTAL CHELTUIELI EURO]]/Data[[#This Row],[NUMĂRUL PERSOANELOR ÎNSCRISE ÎN LISTELE ELECTORALE]]</f>
        <v>1.0804988860341909</v>
      </c>
      <c r="V2797" s="41">
        <f>Data[[#This Row],[TOTAL CHELTUIELI LEI]]/Data[[#This Row],[NUMĂRUL PERSOANELOR CARE AU PARTICIPAT LA VOT]]</f>
        <v>8.2663358147229111</v>
      </c>
      <c r="W2797" s="41">
        <f>Data[[#This Row],[TOTAL CHELTUIELI EURO]]/Data[[#This Row],[NUMĂRUL PERSOANELOR CARE AU PARTICIPAT LA VOT]]</f>
        <v>1.7078853359895274</v>
      </c>
      <c r="X2797" s="43">
        <v>4.8400999999999996</v>
      </c>
      <c r="Y2797" s="114" t="s">
        <v>2892</v>
      </c>
      <c r="Z2797" s="44">
        <v>5</v>
      </c>
      <c r="AA2797" s="115" t="s">
        <v>3107</v>
      </c>
      <c r="AB2797" s="44">
        <v>1</v>
      </c>
      <c r="AC2797" s="45"/>
    </row>
    <row r="2798" spans="1:29" x14ac:dyDescent="0.2">
      <c r="A2798" s="37">
        <v>2797</v>
      </c>
      <c r="B2798" s="38" t="s">
        <v>2571</v>
      </c>
      <c r="C2798" s="39" t="s">
        <v>2584</v>
      </c>
      <c r="D2798" s="40">
        <v>44101</v>
      </c>
      <c r="E2798" s="38">
        <v>1</v>
      </c>
      <c r="F2798" s="38"/>
      <c r="G2798" s="38" t="s">
        <v>2</v>
      </c>
      <c r="H2798" s="38" t="s">
        <v>2</v>
      </c>
      <c r="I2798" s="39">
        <v>600</v>
      </c>
      <c r="J2798" s="39">
        <v>955</v>
      </c>
      <c r="K2798" s="39">
        <v>0</v>
      </c>
      <c r="L2798" s="41">
        <f>SUM(Data[[#This Row],[CHELTUIELI DE PERSONAL LEI]:[CHELTUIELI DE CAPITAL (ACTIVE NEFINANCIARE ) LEI]])</f>
        <v>1555</v>
      </c>
      <c r="M2798" s="41">
        <f>Data[[#This Row],[TOTAL CHELTUIELI LEI]]/Data[[#This Row],[CURS VALUTAR EURO BNR 22 07 2020]]</f>
        <v>321.27435383566456</v>
      </c>
      <c r="N2798" s="49">
        <v>1252</v>
      </c>
      <c r="O2798" s="54"/>
      <c r="P2798" s="54">
        <v>847</v>
      </c>
      <c r="Q2798" s="54"/>
      <c r="R2798" s="54">
        <f>Data[[#This Row],[PERSOANE ÎNSCRISE ÎN LISTELE ELECTORALE (TURUL 1)            ]]+Data[[#This Row],[PERSOANE ÎNSCRISE ÎN LISTELE ELECTORALE (TURUL AL 2-LEA)]]</f>
        <v>1252</v>
      </c>
      <c r="S2798" s="54">
        <f>Data[[#This Row],[PERSOANE CARE AU PARTICIPAT LA VOT (TURUL 1)]]+Data[[#This Row],[PERSOANE CARE AU PARTICIPAT LA VOT  (TURUL AL 2-LEA)]]</f>
        <v>847</v>
      </c>
      <c r="T2798" s="41">
        <f>Data[[#This Row],[TOTAL CHELTUIELI LEI]]/Data[[#This Row],[NUMĂRUL PERSOANELOR ÎNSCRISE ÎN LISTELE ELECTORALE]]</f>
        <v>1.2420127795527156</v>
      </c>
      <c r="U2798" s="41">
        <f>Data[[#This Row],[TOTAL CHELTUIELI EURO]]/Data[[#This Row],[NUMĂRUL PERSOANELOR ÎNSCRISE ÎN LISTELE ELECTORALE]]</f>
        <v>0.25660890881442855</v>
      </c>
      <c r="V2798" s="41">
        <f>Data[[#This Row],[TOTAL CHELTUIELI LEI]]/Data[[#This Row],[NUMĂRUL PERSOANELOR CARE AU PARTICIPAT LA VOT]]</f>
        <v>1.8358913813459268</v>
      </c>
      <c r="W2798" s="41">
        <f>Data[[#This Row],[TOTAL CHELTUIELI EURO]]/Data[[#This Row],[NUMĂRUL PERSOANELOR CARE AU PARTICIPAT LA VOT]]</f>
        <v>0.37930856415072556</v>
      </c>
      <c r="X2798" s="43">
        <v>4.8400999999999996</v>
      </c>
      <c r="Y2798" s="114" t="s">
        <v>2894</v>
      </c>
      <c r="Z2798" s="44">
        <v>1</v>
      </c>
      <c r="AA2798" s="115" t="s">
        <v>3105</v>
      </c>
      <c r="AB2798" s="44">
        <v>0</v>
      </c>
      <c r="AC2798" s="45"/>
    </row>
    <row r="2799" spans="1:29" x14ac:dyDescent="0.2">
      <c r="A2799" s="37">
        <v>2798</v>
      </c>
      <c r="B2799" s="38" t="s">
        <v>2571</v>
      </c>
      <c r="C2799" s="39" t="s">
        <v>2585</v>
      </c>
      <c r="D2799" s="40">
        <v>44101</v>
      </c>
      <c r="E2799" s="38">
        <v>1</v>
      </c>
      <c r="F2799" s="38"/>
      <c r="G2799" s="38" t="s">
        <v>2</v>
      </c>
      <c r="H2799" s="38" t="s">
        <v>2</v>
      </c>
      <c r="I2799" s="39">
        <v>12720</v>
      </c>
      <c r="J2799" s="39">
        <v>9465.52</v>
      </c>
      <c r="K2799" s="39">
        <v>0</v>
      </c>
      <c r="L2799" s="41">
        <f>SUM(Data[[#This Row],[CHELTUIELI DE PERSONAL LEI]:[CHELTUIELI DE CAPITAL (ACTIVE NEFINANCIARE ) LEI]])</f>
        <v>22185.52</v>
      </c>
      <c r="M2799" s="41">
        <f>Data[[#This Row],[TOTAL CHELTUIELI LEI]]/Data[[#This Row],[CURS VALUTAR EURO BNR 22 07 2020]]</f>
        <v>4583.69041961943</v>
      </c>
      <c r="N2799" s="49">
        <v>2973</v>
      </c>
      <c r="O2799" s="54"/>
      <c r="P2799" s="54">
        <v>1610</v>
      </c>
      <c r="Q2799" s="54"/>
      <c r="R2799" s="54">
        <f>Data[[#This Row],[PERSOANE ÎNSCRISE ÎN LISTELE ELECTORALE (TURUL 1)            ]]+Data[[#This Row],[PERSOANE ÎNSCRISE ÎN LISTELE ELECTORALE (TURUL AL 2-LEA)]]</f>
        <v>2973</v>
      </c>
      <c r="S2799" s="54">
        <f>Data[[#This Row],[PERSOANE CARE AU PARTICIPAT LA VOT (TURUL 1)]]+Data[[#This Row],[PERSOANE CARE AU PARTICIPAT LA VOT  (TURUL AL 2-LEA)]]</f>
        <v>1610</v>
      </c>
      <c r="T2799" s="41">
        <f>Data[[#This Row],[TOTAL CHELTUIELI LEI]]/Data[[#This Row],[NUMĂRUL PERSOANELOR ÎNSCRISE ÎN LISTELE ELECTORALE]]</f>
        <v>7.462334342415069</v>
      </c>
      <c r="U2799" s="41">
        <f>Data[[#This Row],[TOTAL CHELTUIELI EURO]]/Data[[#This Row],[NUMĂRUL PERSOANELOR ÎNSCRISE ÎN LISTELE ELECTORALE]]</f>
        <v>1.5417727613923411</v>
      </c>
      <c r="V2799" s="41">
        <f>Data[[#This Row],[TOTAL CHELTUIELI LEI]]/Data[[#This Row],[NUMĂRUL PERSOANELOR CARE AU PARTICIPAT LA VOT]]</f>
        <v>13.779826086956522</v>
      </c>
      <c r="W2799" s="41">
        <f>Data[[#This Row],[TOTAL CHELTUIELI EURO]]/Data[[#This Row],[NUMĂRUL PERSOANELOR CARE AU PARTICIPAT LA VOT]]</f>
        <v>2.847012682993435</v>
      </c>
      <c r="X2799" s="43">
        <v>4.8400999999999996</v>
      </c>
      <c r="Y2799" s="114" t="s">
        <v>2886</v>
      </c>
      <c r="Z2799" s="44">
        <v>7</v>
      </c>
      <c r="AA2799" s="115" t="s">
        <v>3107</v>
      </c>
      <c r="AB2799" s="44">
        <v>1</v>
      </c>
      <c r="AC2799" s="45"/>
    </row>
    <row r="2800" spans="1:29" x14ac:dyDescent="0.2">
      <c r="A2800" s="37">
        <v>2799</v>
      </c>
      <c r="B2800" s="38" t="s">
        <v>2571</v>
      </c>
      <c r="C2800" s="39" t="s">
        <v>2586</v>
      </c>
      <c r="D2800" s="40">
        <v>44101</v>
      </c>
      <c r="E2800" s="38">
        <v>1</v>
      </c>
      <c r="F2800" s="38"/>
      <c r="G2800" s="38" t="s">
        <v>2</v>
      </c>
      <c r="H2800" s="38" t="s">
        <v>2</v>
      </c>
      <c r="I2800" s="39">
        <v>0</v>
      </c>
      <c r="J2800" s="39">
        <v>10706.99</v>
      </c>
      <c r="K2800" s="39">
        <v>0</v>
      </c>
      <c r="L2800" s="41">
        <f>SUM(Data[[#This Row],[CHELTUIELI DE PERSONAL LEI]:[CHELTUIELI DE CAPITAL (ACTIVE NEFINANCIARE ) LEI]])</f>
        <v>10706.99</v>
      </c>
      <c r="M2800" s="41">
        <f>Data[[#This Row],[TOTAL CHELTUIELI LEI]]/Data[[#This Row],[CURS VALUTAR EURO BNR 22 07 2020]]</f>
        <v>2212.1423111092749</v>
      </c>
      <c r="N2800" s="49">
        <v>1202</v>
      </c>
      <c r="O2800" s="54"/>
      <c r="P2800" s="54">
        <v>735</v>
      </c>
      <c r="Q2800" s="54"/>
      <c r="R2800" s="54">
        <f>Data[[#This Row],[PERSOANE ÎNSCRISE ÎN LISTELE ELECTORALE (TURUL 1)            ]]+Data[[#This Row],[PERSOANE ÎNSCRISE ÎN LISTELE ELECTORALE (TURUL AL 2-LEA)]]</f>
        <v>1202</v>
      </c>
      <c r="S2800" s="54">
        <f>Data[[#This Row],[PERSOANE CARE AU PARTICIPAT LA VOT (TURUL 1)]]+Data[[#This Row],[PERSOANE CARE AU PARTICIPAT LA VOT  (TURUL AL 2-LEA)]]</f>
        <v>735</v>
      </c>
      <c r="T2800" s="41">
        <f>Data[[#This Row],[TOTAL CHELTUIELI LEI]]/Data[[#This Row],[NUMĂRUL PERSOANELOR ÎNSCRISE ÎN LISTELE ELECTORALE]]</f>
        <v>8.907645590682197</v>
      </c>
      <c r="U2800" s="41">
        <f>Data[[#This Row],[TOTAL CHELTUIELI EURO]]/Data[[#This Row],[NUMĂRUL PERSOANELOR ÎNSCRISE ÎN LISTELE ELECTORALE]]</f>
        <v>1.8403846182273502</v>
      </c>
      <c r="V2800" s="41">
        <f>Data[[#This Row],[TOTAL CHELTUIELI LEI]]/Data[[#This Row],[NUMĂRUL PERSOANELOR CARE AU PARTICIPAT LA VOT]]</f>
        <v>14.567333333333334</v>
      </c>
      <c r="W2800" s="41">
        <f>Data[[#This Row],[TOTAL CHELTUIELI EURO]]/Data[[#This Row],[NUMĂRUL PERSOANELOR CARE AU PARTICIPAT LA VOT]]</f>
        <v>3.009717430080646</v>
      </c>
      <c r="X2800" s="43">
        <v>4.8400999999999996</v>
      </c>
      <c r="Y2800" s="114" t="s">
        <v>2896</v>
      </c>
      <c r="Z2800" s="44">
        <v>8</v>
      </c>
      <c r="AA2800" s="115" t="s">
        <v>3107</v>
      </c>
      <c r="AB2800" s="44">
        <v>1</v>
      </c>
      <c r="AC2800" s="45"/>
    </row>
    <row r="2801" spans="1:29" x14ac:dyDescent="0.2">
      <c r="A2801" s="37">
        <v>2800</v>
      </c>
      <c r="B2801" s="38" t="s">
        <v>2571</v>
      </c>
      <c r="C2801" s="39" t="s">
        <v>2587</v>
      </c>
      <c r="D2801" s="40">
        <v>44101</v>
      </c>
      <c r="E2801" s="38">
        <v>1</v>
      </c>
      <c r="F2801" s="38"/>
      <c r="G2801" s="38" t="s">
        <v>2</v>
      </c>
      <c r="H2801" s="38" t="s">
        <v>2</v>
      </c>
      <c r="I2801" s="48">
        <v>0</v>
      </c>
      <c r="J2801" s="48">
        <v>6504.1</v>
      </c>
      <c r="K2801" s="48">
        <v>0</v>
      </c>
      <c r="L2801" s="41">
        <f>SUM(Data[[#This Row],[CHELTUIELI DE PERSONAL LEI]:[CHELTUIELI DE CAPITAL (ACTIVE NEFINANCIARE ) LEI]])</f>
        <v>6504.1</v>
      </c>
      <c r="M2801" s="41">
        <f>Data[[#This Row],[TOTAL CHELTUIELI LEI]]/Data[[#This Row],[CURS VALUTAR EURO BNR 22 07 2020]]</f>
        <v>1343.7945496993866</v>
      </c>
      <c r="N2801" s="49">
        <v>746</v>
      </c>
      <c r="O2801" s="54"/>
      <c r="P2801" s="54">
        <v>445</v>
      </c>
      <c r="Q2801" s="54"/>
      <c r="R2801" s="54">
        <f>Data[[#This Row],[PERSOANE ÎNSCRISE ÎN LISTELE ELECTORALE (TURUL 1)            ]]+Data[[#This Row],[PERSOANE ÎNSCRISE ÎN LISTELE ELECTORALE (TURUL AL 2-LEA)]]</f>
        <v>746</v>
      </c>
      <c r="S2801" s="54">
        <f>Data[[#This Row],[PERSOANE CARE AU PARTICIPAT LA VOT (TURUL 1)]]+Data[[#This Row],[PERSOANE CARE AU PARTICIPAT LA VOT  (TURUL AL 2-LEA)]]</f>
        <v>445</v>
      </c>
      <c r="T2801" s="41">
        <f>Data[[#This Row],[TOTAL CHELTUIELI LEI]]/Data[[#This Row],[NUMĂRUL PERSOANELOR ÎNSCRISE ÎN LISTELE ELECTORALE]]</f>
        <v>8.7186327077748</v>
      </c>
      <c r="U2801" s="41">
        <f>Data[[#This Row],[TOTAL CHELTUIELI EURO]]/Data[[#This Row],[NUMĂRUL PERSOANELOR ÎNSCRISE ÎN LISTELE ELECTORALE]]</f>
        <v>1.8013331765407328</v>
      </c>
      <c r="V2801" s="41">
        <f>Data[[#This Row],[TOTAL CHELTUIELI LEI]]/Data[[#This Row],[NUMĂRUL PERSOANELOR CARE AU PARTICIPAT LA VOT]]</f>
        <v>14.615955056179777</v>
      </c>
      <c r="W2801" s="41">
        <f>Data[[#This Row],[TOTAL CHELTUIELI EURO]]/Data[[#This Row],[NUMĂRUL PERSOANELOR CARE AU PARTICIPAT LA VOT]]</f>
        <v>3.0197630330323295</v>
      </c>
      <c r="X2801" s="43">
        <v>4.8400999999999996</v>
      </c>
      <c r="Y2801" s="114" t="s">
        <v>2896</v>
      </c>
      <c r="Z2801" s="44">
        <v>8</v>
      </c>
      <c r="AA2801" s="115" t="s">
        <v>3107</v>
      </c>
      <c r="AB2801" s="44">
        <v>1</v>
      </c>
      <c r="AC2801" s="45"/>
    </row>
    <row r="2802" spans="1:29" x14ac:dyDescent="0.2">
      <c r="A2802" s="37">
        <v>2801</v>
      </c>
      <c r="B2802" s="38" t="s">
        <v>2571</v>
      </c>
      <c r="C2802" s="39" t="s">
        <v>2588</v>
      </c>
      <c r="D2802" s="40">
        <v>44101</v>
      </c>
      <c r="E2802" s="38">
        <v>1</v>
      </c>
      <c r="F2802" s="38"/>
      <c r="G2802" s="38" t="s">
        <v>2</v>
      </c>
      <c r="H2802" s="38" t="s">
        <v>2</v>
      </c>
      <c r="I2802" s="39">
        <v>0</v>
      </c>
      <c r="J2802" s="39">
        <v>2592</v>
      </c>
      <c r="K2802" s="39">
        <v>0</v>
      </c>
      <c r="L2802" s="41">
        <f>SUM(Data[[#This Row],[CHELTUIELI DE PERSONAL LEI]:[CHELTUIELI DE CAPITAL (ACTIVE NEFINANCIARE ) LEI]])</f>
        <v>2592</v>
      </c>
      <c r="M2802" s="41">
        <f>Data[[#This Row],[TOTAL CHELTUIELI LEI]]/Data[[#This Row],[CURS VALUTAR EURO BNR 22 07 2020]]</f>
        <v>535.526125493275</v>
      </c>
      <c r="N2802" s="49">
        <v>978</v>
      </c>
      <c r="O2802" s="54"/>
      <c r="P2802" s="54">
        <v>617</v>
      </c>
      <c r="Q2802" s="54"/>
      <c r="R2802" s="54">
        <f>Data[[#This Row],[PERSOANE ÎNSCRISE ÎN LISTELE ELECTORALE (TURUL 1)            ]]+Data[[#This Row],[PERSOANE ÎNSCRISE ÎN LISTELE ELECTORALE (TURUL AL 2-LEA)]]</f>
        <v>978</v>
      </c>
      <c r="S2802" s="54">
        <f>Data[[#This Row],[PERSOANE CARE AU PARTICIPAT LA VOT (TURUL 1)]]+Data[[#This Row],[PERSOANE CARE AU PARTICIPAT LA VOT  (TURUL AL 2-LEA)]]</f>
        <v>617</v>
      </c>
      <c r="T2802" s="41">
        <f>Data[[#This Row],[TOTAL CHELTUIELI LEI]]/Data[[#This Row],[NUMĂRUL PERSOANELOR ÎNSCRISE ÎN LISTELE ELECTORALE]]</f>
        <v>2.6503067484662575</v>
      </c>
      <c r="U2802" s="41">
        <f>Data[[#This Row],[TOTAL CHELTUIELI EURO]]/Data[[#This Row],[NUMĂRUL PERSOANELOR ÎNSCRISE ÎN LISTELE ELECTORALE]]</f>
        <v>0.54757272545324642</v>
      </c>
      <c r="V2802" s="41">
        <f>Data[[#This Row],[TOTAL CHELTUIELI LEI]]/Data[[#This Row],[NUMĂRUL PERSOANELOR CARE AU PARTICIPAT LA VOT]]</f>
        <v>4.2009724473257695</v>
      </c>
      <c r="W2802" s="41">
        <f>Data[[#This Row],[TOTAL CHELTUIELI EURO]]/Data[[#This Row],[NUMĂRUL PERSOANELOR CARE AU PARTICIPAT LA VOT]]</f>
        <v>0.86795158102637759</v>
      </c>
      <c r="X2802" s="43">
        <v>4.8400999999999996</v>
      </c>
      <c r="Y2802" s="114" t="s">
        <v>2891</v>
      </c>
      <c r="Z2802" s="44">
        <v>2</v>
      </c>
      <c r="AA2802" s="115" t="s">
        <v>3105</v>
      </c>
      <c r="AB2802" s="44">
        <v>0</v>
      </c>
      <c r="AC2802" s="45"/>
    </row>
    <row r="2803" spans="1:29" x14ac:dyDescent="0.2">
      <c r="A2803" s="37">
        <v>2802</v>
      </c>
      <c r="B2803" s="38" t="s">
        <v>2571</v>
      </c>
      <c r="C2803" s="39" t="s">
        <v>2589</v>
      </c>
      <c r="D2803" s="40">
        <v>44101</v>
      </c>
      <c r="E2803" s="38">
        <v>1</v>
      </c>
      <c r="F2803" s="38"/>
      <c r="G2803" s="38" t="s">
        <v>2</v>
      </c>
      <c r="H2803" s="38" t="s">
        <v>2</v>
      </c>
      <c r="I2803" s="39">
        <v>0</v>
      </c>
      <c r="J2803" s="39">
        <v>3666</v>
      </c>
      <c r="K2803" s="39">
        <v>0</v>
      </c>
      <c r="L2803" s="41">
        <f>SUM(Data[[#This Row],[CHELTUIELI DE PERSONAL LEI]:[CHELTUIELI DE CAPITAL (ACTIVE NEFINANCIARE ) LEI]])</f>
        <v>3666</v>
      </c>
      <c r="M2803" s="41">
        <f>Data[[#This Row],[TOTAL CHELTUIELI LEI]]/Data[[#This Row],[CURS VALUTAR EURO BNR 22 07 2020]]</f>
        <v>757.42236730646061</v>
      </c>
      <c r="N2803" s="49">
        <v>1112</v>
      </c>
      <c r="O2803" s="54"/>
      <c r="P2803" s="54">
        <v>803</v>
      </c>
      <c r="Q2803" s="54"/>
      <c r="R2803" s="54">
        <f>Data[[#This Row],[PERSOANE ÎNSCRISE ÎN LISTELE ELECTORALE (TURUL 1)            ]]+Data[[#This Row],[PERSOANE ÎNSCRISE ÎN LISTELE ELECTORALE (TURUL AL 2-LEA)]]</f>
        <v>1112</v>
      </c>
      <c r="S2803" s="54">
        <f>Data[[#This Row],[PERSOANE CARE AU PARTICIPAT LA VOT (TURUL 1)]]+Data[[#This Row],[PERSOANE CARE AU PARTICIPAT LA VOT  (TURUL AL 2-LEA)]]</f>
        <v>803</v>
      </c>
      <c r="T2803" s="41">
        <f>Data[[#This Row],[TOTAL CHELTUIELI LEI]]/Data[[#This Row],[NUMĂRUL PERSOANELOR ÎNSCRISE ÎN LISTELE ELECTORALE]]</f>
        <v>3.2967625899280577</v>
      </c>
      <c r="U2803" s="41">
        <f>Data[[#This Row],[TOTAL CHELTUIELI EURO]]/Data[[#This Row],[NUMĂRUL PERSOANELOR ÎNSCRISE ÎN LISTELE ELECTORALE]]</f>
        <v>0.68113522239789626</v>
      </c>
      <c r="V2803" s="41">
        <f>Data[[#This Row],[TOTAL CHELTUIELI LEI]]/Data[[#This Row],[NUMĂRUL PERSOANELOR CARE AU PARTICIPAT LA VOT]]</f>
        <v>4.5653798256537979</v>
      </c>
      <c r="W2803" s="41">
        <f>Data[[#This Row],[TOTAL CHELTUIELI EURO]]/Data[[#This Row],[NUMĂRUL PERSOANELOR CARE AU PARTICIPAT LA VOT]]</f>
        <v>0.9432408061101627</v>
      </c>
      <c r="X2803" s="43">
        <v>4.8400999999999996</v>
      </c>
      <c r="Y2803" s="114" t="s">
        <v>2884</v>
      </c>
      <c r="Z2803" s="44">
        <v>3</v>
      </c>
      <c r="AA2803" s="115" t="s">
        <v>3105</v>
      </c>
      <c r="AB2803" s="44">
        <v>0</v>
      </c>
      <c r="AC2803" s="45"/>
    </row>
    <row r="2804" spans="1:29" x14ac:dyDescent="0.2">
      <c r="A2804" s="37">
        <v>2803</v>
      </c>
      <c r="B2804" s="38" t="s">
        <v>2571</v>
      </c>
      <c r="C2804" s="39" t="s">
        <v>2590</v>
      </c>
      <c r="D2804" s="40">
        <v>44101</v>
      </c>
      <c r="E2804" s="38">
        <v>1</v>
      </c>
      <c r="F2804" s="38"/>
      <c r="G2804" s="38" t="s">
        <v>2</v>
      </c>
      <c r="H2804" s="38" t="s">
        <v>2</v>
      </c>
      <c r="I2804" s="39">
        <v>2000</v>
      </c>
      <c r="J2804" s="39">
        <v>5106.96</v>
      </c>
      <c r="K2804" s="39">
        <v>0</v>
      </c>
      <c r="L2804" s="41">
        <f>SUM(Data[[#This Row],[CHELTUIELI DE PERSONAL LEI]:[CHELTUIELI DE CAPITAL (ACTIVE NEFINANCIARE ) LEI]])</f>
        <v>7106.96</v>
      </c>
      <c r="M2804" s="41">
        <f>Data[[#This Row],[TOTAL CHELTUIELI LEI]]/Data[[#This Row],[CURS VALUTAR EURO BNR 22 07 2020]]</f>
        <v>1468.3498274829033</v>
      </c>
      <c r="N2804" s="49">
        <v>1523</v>
      </c>
      <c r="O2804" s="54"/>
      <c r="P2804" s="54">
        <v>718</v>
      </c>
      <c r="Q2804" s="54"/>
      <c r="R2804" s="54">
        <f>Data[[#This Row],[PERSOANE ÎNSCRISE ÎN LISTELE ELECTORALE (TURUL 1)            ]]+Data[[#This Row],[PERSOANE ÎNSCRISE ÎN LISTELE ELECTORALE (TURUL AL 2-LEA)]]</f>
        <v>1523</v>
      </c>
      <c r="S2804" s="54">
        <f>Data[[#This Row],[PERSOANE CARE AU PARTICIPAT LA VOT (TURUL 1)]]+Data[[#This Row],[PERSOANE CARE AU PARTICIPAT LA VOT  (TURUL AL 2-LEA)]]</f>
        <v>718</v>
      </c>
      <c r="T2804" s="41">
        <f>Data[[#This Row],[TOTAL CHELTUIELI LEI]]/Data[[#This Row],[NUMĂRUL PERSOANELOR ÎNSCRISE ÎN LISTELE ELECTORALE]]</f>
        <v>4.6664215364412343</v>
      </c>
      <c r="U2804" s="41">
        <f>Data[[#This Row],[TOTAL CHELTUIELI EURO]]/Data[[#This Row],[NUMĂRUL PERSOANELOR ÎNSCRISE ÎN LISTELE ELECTORALE]]</f>
        <v>0.96411676131510393</v>
      </c>
      <c r="V2804" s="41">
        <f>Data[[#This Row],[TOTAL CHELTUIELI LEI]]/Data[[#This Row],[NUMĂRUL PERSOANELOR CARE AU PARTICIPAT LA VOT]]</f>
        <v>9.8982729805013925</v>
      </c>
      <c r="W2804" s="41">
        <f>Data[[#This Row],[TOTAL CHELTUIELI EURO]]/Data[[#This Row],[NUMĂRUL PERSOANELOR CARE AU PARTICIPAT LA VOT]]</f>
        <v>2.0450554700318988</v>
      </c>
      <c r="X2804" s="43">
        <v>4.8400999999999996</v>
      </c>
      <c r="Y2804" s="114" t="s">
        <v>2895</v>
      </c>
      <c r="Z2804" s="44">
        <v>4</v>
      </c>
      <c r="AA2804" s="115" t="s">
        <v>3105</v>
      </c>
      <c r="AB2804" s="44">
        <v>0</v>
      </c>
      <c r="AC2804" s="45"/>
    </row>
    <row r="2805" spans="1:29" x14ac:dyDescent="0.2">
      <c r="A2805" s="37">
        <v>2804</v>
      </c>
      <c r="B2805" s="38" t="s">
        <v>2571</v>
      </c>
      <c r="C2805" s="39" t="s">
        <v>1508</v>
      </c>
      <c r="D2805" s="40">
        <v>44101</v>
      </c>
      <c r="E2805" s="38">
        <v>1</v>
      </c>
      <c r="F2805" s="38"/>
      <c r="G2805" s="38" t="s">
        <v>2</v>
      </c>
      <c r="H2805" s="38" t="s">
        <v>2</v>
      </c>
      <c r="I2805" s="39">
        <v>0</v>
      </c>
      <c r="J2805" s="39">
        <v>11808</v>
      </c>
      <c r="K2805" s="39">
        <v>0</v>
      </c>
      <c r="L2805" s="41">
        <f>SUM(Data[[#This Row],[CHELTUIELI DE PERSONAL LEI]:[CHELTUIELI DE CAPITAL (ACTIVE NEFINANCIARE ) LEI]])</f>
        <v>11808</v>
      </c>
      <c r="M2805" s="41">
        <f>Data[[#This Row],[TOTAL CHELTUIELI LEI]]/Data[[#This Row],[CURS VALUTAR EURO BNR 22 07 2020]]</f>
        <v>2439.6190161360305</v>
      </c>
      <c r="N2805" s="49">
        <v>3499</v>
      </c>
      <c r="O2805" s="54"/>
      <c r="P2805" s="54">
        <v>1872</v>
      </c>
      <c r="Q2805" s="54"/>
      <c r="R2805" s="54">
        <f>Data[[#This Row],[PERSOANE ÎNSCRISE ÎN LISTELE ELECTORALE (TURUL 1)            ]]+Data[[#This Row],[PERSOANE ÎNSCRISE ÎN LISTELE ELECTORALE (TURUL AL 2-LEA)]]</f>
        <v>3499</v>
      </c>
      <c r="S2805" s="54">
        <f>Data[[#This Row],[PERSOANE CARE AU PARTICIPAT LA VOT (TURUL 1)]]+Data[[#This Row],[PERSOANE CARE AU PARTICIPAT LA VOT  (TURUL AL 2-LEA)]]</f>
        <v>1872</v>
      </c>
      <c r="T2805" s="41">
        <f>Data[[#This Row],[TOTAL CHELTUIELI LEI]]/Data[[#This Row],[NUMĂRUL PERSOANELOR ÎNSCRISE ÎN LISTELE ELECTORALE]]</f>
        <v>3.3746784795655902</v>
      </c>
      <c r="U2805" s="41">
        <f>Data[[#This Row],[TOTAL CHELTUIELI EURO]]/Data[[#This Row],[NUMĂRUL PERSOANELOR ÎNSCRISE ÎN LISTELE ELECTORALE]]</f>
        <v>0.69723321410003725</v>
      </c>
      <c r="V2805" s="41">
        <f>Data[[#This Row],[TOTAL CHELTUIELI LEI]]/Data[[#This Row],[NUMĂRUL PERSOANELOR CARE AU PARTICIPAT LA VOT]]</f>
        <v>6.3076923076923075</v>
      </c>
      <c r="W2805" s="41">
        <f>Data[[#This Row],[TOTAL CHELTUIELI EURO]]/Data[[#This Row],[NUMĂRUL PERSOANELOR CARE AU PARTICIPAT LA VOT]]</f>
        <v>1.3032152863974522</v>
      </c>
      <c r="X2805" s="43">
        <v>4.8400999999999996</v>
      </c>
      <c r="Y2805" s="114" t="s">
        <v>2884</v>
      </c>
      <c r="Z2805" s="44">
        <v>3</v>
      </c>
      <c r="AA2805" s="115" t="s">
        <v>3105</v>
      </c>
      <c r="AB2805" s="44">
        <v>0</v>
      </c>
      <c r="AC2805" s="45"/>
    </row>
    <row r="2806" spans="1:29" x14ac:dyDescent="0.2">
      <c r="A2806" s="37">
        <v>2805</v>
      </c>
      <c r="B2806" s="38" t="s">
        <v>2571</v>
      </c>
      <c r="C2806" s="39" t="s">
        <v>2591</v>
      </c>
      <c r="D2806" s="40">
        <v>44101</v>
      </c>
      <c r="E2806" s="38">
        <v>1</v>
      </c>
      <c r="F2806" s="38"/>
      <c r="G2806" s="38" t="s">
        <v>2</v>
      </c>
      <c r="H2806" s="38" t="s">
        <v>2</v>
      </c>
      <c r="I2806" s="39">
        <v>0</v>
      </c>
      <c r="J2806" s="39">
        <v>8913.3700000000008</v>
      </c>
      <c r="K2806" s="39">
        <v>0</v>
      </c>
      <c r="L2806" s="41">
        <f>SUM(Data[[#This Row],[CHELTUIELI DE PERSONAL LEI]:[CHELTUIELI DE CAPITAL (ACTIVE NEFINANCIARE ) LEI]])</f>
        <v>8913.3700000000008</v>
      </c>
      <c r="M2806" s="41">
        <f>Data[[#This Row],[TOTAL CHELTUIELI LEI]]/Data[[#This Row],[CURS VALUTAR EURO BNR 22 07 2020]]</f>
        <v>1841.5673229891947</v>
      </c>
      <c r="N2806" s="49">
        <v>2849</v>
      </c>
      <c r="O2806" s="54"/>
      <c r="P2806" s="54">
        <v>1302</v>
      </c>
      <c r="Q2806" s="54"/>
      <c r="R2806" s="54">
        <f>Data[[#This Row],[PERSOANE ÎNSCRISE ÎN LISTELE ELECTORALE (TURUL 1)            ]]+Data[[#This Row],[PERSOANE ÎNSCRISE ÎN LISTELE ELECTORALE (TURUL AL 2-LEA)]]</f>
        <v>2849</v>
      </c>
      <c r="S2806" s="54">
        <f>Data[[#This Row],[PERSOANE CARE AU PARTICIPAT LA VOT (TURUL 1)]]+Data[[#This Row],[PERSOANE CARE AU PARTICIPAT LA VOT  (TURUL AL 2-LEA)]]</f>
        <v>1302</v>
      </c>
      <c r="T2806" s="41">
        <f>Data[[#This Row],[TOTAL CHELTUIELI LEI]]/Data[[#This Row],[NUMĂRUL PERSOANELOR ÎNSCRISE ÎN LISTELE ELECTORALE]]</f>
        <v>3.128595998595999</v>
      </c>
      <c r="U2806" s="41">
        <f>Data[[#This Row],[TOTAL CHELTUIELI EURO]]/Data[[#This Row],[NUMĂRUL PERSOANELOR ÎNSCRISE ÎN LISTELE ELECTORALE]]</f>
        <v>0.64639077675998413</v>
      </c>
      <c r="V2806" s="41">
        <f>Data[[#This Row],[TOTAL CHELTUIELI LEI]]/Data[[#This Row],[NUMĂRUL PERSOANELOR CARE AU PARTICIPAT LA VOT]]</f>
        <v>6.8459062980030732</v>
      </c>
      <c r="W2806" s="41">
        <f>Data[[#This Row],[TOTAL CHELTUIELI EURO]]/Data[[#This Row],[NUMĂRUL PERSOANELOR CARE AU PARTICIPAT LA VOT]]</f>
        <v>1.4144142265662019</v>
      </c>
      <c r="X2806" s="43">
        <v>4.8400999999999996</v>
      </c>
      <c r="Y2806" s="114" t="s">
        <v>2884</v>
      </c>
      <c r="Z2806" s="44">
        <v>3</v>
      </c>
      <c r="AA2806" s="115" t="s">
        <v>3105</v>
      </c>
      <c r="AB2806" s="44">
        <v>0</v>
      </c>
      <c r="AC2806" s="45"/>
    </row>
    <row r="2807" spans="1:29" x14ac:dyDescent="0.2">
      <c r="A2807" s="37">
        <v>2806</v>
      </c>
      <c r="B2807" s="38" t="s">
        <v>2571</v>
      </c>
      <c r="C2807" s="39" t="s">
        <v>2592</v>
      </c>
      <c r="D2807" s="40">
        <v>44101</v>
      </c>
      <c r="E2807" s="38">
        <v>1</v>
      </c>
      <c r="F2807" s="38"/>
      <c r="G2807" s="38" t="s">
        <v>2</v>
      </c>
      <c r="H2807" s="38" t="s">
        <v>2</v>
      </c>
      <c r="I2807" s="39">
        <v>1873</v>
      </c>
      <c r="J2807" s="39">
        <v>1208.22</v>
      </c>
      <c r="K2807" s="39">
        <v>0</v>
      </c>
      <c r="L2807" s="41">
        <f>SUM(Data[[#This Row],[CHELTUIELI DE PERSONAL LEI]:[CHELTUIELI DE CAPITAL (ACTIVE NEFINANCIARE ) LEI]])</f>
        <v>3081.2200000000003</v>
      </c>
      <c r="M2807" s="41">
        <f>Data[[#This Row],[TOTAL CHELTUIELI LEI]]/Data[[#This Row],[CURS VALUTAR EURO BNR 22 07 2020]]</f>
        <v>636.6025495341006</v>
      </c>
      <c r="N2807" s="49">
        <v>2941</v>
      </c>
      <c r="O2807" s="54"/>
      <c r="P2807" s="54">
        <v>2153</v>
      </c>
      <c r="Q2807" s="54"/>
      <c r="R2807" s="54">
        <f>Data[[#This Row],[PERSOANE ÎNSCRISE ÎN LISTELE ELECTORALE (TURUL 1)            ]]+Data[[#This Row],[PERSOANE ÎNSCRISE ÎN LISTELE ELECTORALE (TURUL AL 2-LEA)]]</f>
        <v>2941</v>
      </c>
      <c r="S2807" s="54">
        <f>Data[[#This Row],[PERSOANE CARE AU PARTICIPAT LA VOT (TURUL 1)]]+Data[[#This Row],[PERSOANE CARE AU PARTICIPAT LA VOT  (TURUL AL 2-LEA)]]</f>
        <v>2153</v>
      </c>
      <c r="T2807" s="41">
        <f>Data[[#This Row],[TOTAL CHELTUIELI LEI]]/Data[[#This Row],[NUMĂRUL PERSOANELOR ÎNSCRISE ÎN LISTELE ELECTORALE]]</f>
        <v>1.0476776606596396</v>
      </c>
      <c r="U2807" s="41">
        <f>Data[[#This Row],[TOTAL CHELTUIELI EURO]]/Data[[#This Row],[NUMĂRUL PERSOANELOR ÎNSCRISE ÎN LISTELE ELECTORALE]]</f>
        <v>0.21645785431285297</v>
      </c>
      <c r="V2807" s="41">
        <f>Data[[#This Row],[TOTAL CHELTUIELI LEI]]/Data[[#This Row],[NUMĂRUL PERSOANELOR CARE AU PARTICIPAT LA VOT]]</f>
        <v>1.4311286576869486</v>
      </c>
      <c r="W2807" s="41">
        <f>Data[[#This Row],[TOTAL CHELTUIELI EURO]]/Data[[#This Row],[NUMĂRUL PERSOANELOR CARE AU PARTICIPAT LA VOT]]</f>
        <v>0.29568163006693016</v>
      </c>
      <c r="X2807" s="43">
        <v>4.8400999999999996</v>
      </c>
      <c r="Y2807" s="114" t="s">
        <v>2894</v>
      </c>
      <c r="Z2807" s="44">
        <v>1</v>
      </c>
      <c r="AA2807" s="115" t="s">
        <v>3105</v>
      </c>
      <c r="AB2807" s="44">
        <v>0</v>
      </c>
      <c r="AC2807" s="45"/>
    </row>
    <row r="2808" spans="1:29" x14ac:dyDescent="0.2">
      <c r="A2808" s="37">
        <v>2807</v>
      </c>
      <c r="B2808" s="38" t="s">
        <v>2571</v>
      </c>
      <c r="C2808" s="39" t="s">
        <v>2593</v>
      </c>
      <c r="D2808" s="40">
        <v>44101</v>
      </c>
      <c r="E2808" s="38">
        <v>1</v>
      </c>
      <c r="F2808" s="38"/>
      <c r="G2808" s="38" t="s">
        <v>2</v>
      </c>
      <c r="H2808" s="38" t="s">
        <v>2</v>
      </c>
      <c r="I2808" s="39">
        <v>1600</v>
      </c>
      <c r="J2808" s="39">
        <v>0</v>
      </c>
      <c r="K2808" s="39">
        <v>0</v>
      </c>
      <c r="L2808" s="41">
        <f>SUM(Data[[#This Row],[CHELTUIELI DE PERSONAL LEI]:[CHELTUIELI DE CAPITAL (ACTIVE NEFINANCIARE ) LEI]])</f>
        <v>1600</v>
      </c>
      <c r="M2808" s="41">
        <f>Data[[#This Row],[TOTAL CHELTUIELI LEI]]/Data[[#This Row],[CURS VALUTAR EURO BNR 22 07 2020]]</f>
        <v>330.57168240325615</v>
      </c>
      <c r="N2808" s="49">
        <v>1848</v>
      </c>
      <c r="O2808" s="54"/>
      <c r="P2808" s="54">
        <v>1067</v>
      </c>
      <c r="Q2808" s="54"/>
      <c r="R2808" s="54">
        <f>Data[[#This Row],[PERSOANE ÎNSCRISE ÎN LISTELE ELECTORALE (TURUL 1)            ]]+Data[[#This Row],[PERSOANE ÎNSCRISE ÎN LISTELE ELECTORALE (TURUL AL 2-LEA)]]</f>
        <v>1848</v>
      </c>
      <c r="S2808" s="54">
        <f>Data[[#This Row],[PERSOANE CARE AU PARTICIPAT LA VOT (TURUL 1)]]+Data[[#This Row],[PERSOANE CARE AU PARTICIPAT LA VOT  (TURUL AL 2-LEA)]]</f>
        <v>1067</v>
      </c>
      <c r="T2808" s="41">
        <f>Data[[#This Row],[TOTAL CHELTUIELI LEI]]/Data[[#This Row],[NUMĂRUL PERSOANELOR ÎNSCRISE ÎN LISTELE ELECTORALE]]</f>
        <v>0.86580086580086579</v>
      </c>
      <c r="U2808" s="41">
        <f>Data[[#This Row],[TOTAL CHELTUIELI EURO]]/Data[[#This Row],[NUMĂRUL PERSOANELOR ÎNSCRISE ÎN LISTELE ELECTORALE]]</f>
        <v>0.17888078052124251</v>
      </c>
      <c r="V2808" s="41">
        <f>Data[[#This Row],[TOTAL CHELTUIELI LEI]]/Data[[#This Row],[NUMĂRUL PERSOANELOR CARE AU PARTICIPAT LA VOT]]</f>
        <v>1.499531396438613</v>
      </c>
      <c r="W2808" s="41">
        <f>Data[[#This Row],[TOTAL CHELTUIELI EURO]]/Data[[#This Row],[NUMĂRUL PERSOANELOR CARE AU PARTICIPAT LA VOT]]</f>
        <v>0.30981413533576019</v>
      </c>
      <c r="X2808" s="43">
        <v>4.8400999999999996</v>
      </c>
      <c r="Y2808" s="114" t="s">
        <v>2890</v>
      </c>
      <c r="Z2808" s="44">
        <v>0</v>
      </c>
      <c r="AA2808" s="115" t="s">
        <v>3105</v>
      </c>
      <c r="AB2808" s="44">
        <v>0</v>
      </c>
      <c r="AC2808" s="45"/>
    </row>
    <row r="2809" spans="1:29" x14ac:dyDescent="0.2">
      <c r="A2809" s="37">
        <v>2808</v>
      </c>
      <c r="B2809" s="38" t="s">
        <v>2571</v>
      </c>
      <c r="C2809" s="39" t="s">
        <v>695</v>
      </c>
      <c r="D2809" s="40">
        <v>44101</v>
      </c>
      <c r="E2809" s="38">
        <v>1</v>
      </c>
      <c r="F2809" s="38"/>
      <c r="G2809" s="38" t="s">
        <v>2</v>
      </c>
      <c r="H2809" s="38" t="s">
        <v>2</v>
      </c>
      <c r="I2809" s="39">
        <v>1200</v>
      </c>
      <c r="J2809" s="39">
        <v>7955</v>
      </c>
      <c r="K2809" s="39">
        <v>0</v>
      </c>
      <c r="L2809" s="41">
        <f>SUM(Data[[#This Row],[CHELTUIELI DE PERSONAL LEI]:[CHELTUIELI DE CAPITAL (ACTIVE NEFINANCIARE ) LEI]])</f>
        <v>9155</v>
      </c>
      <c r="M2809" s="41">
        <f>Data[[#This Row],[TOTAL CHELTUIELI LEI]]/Data[[#This Row],[CURS VALUTAR EURO BNR 22 07 2020]]</f>
        <v>1891.4898452511313</v>
      </c>
      <c r="N2809" s="49">
        <v>2417</v>
      </c>
      <c r="O2809" s="54"/>
      <c r="P2809" s="54">
        <v>1276</v>
      </c>
      <c r="Q2809" s="54"/>
      <c r="R2809" s="54">
        <f>Data[[#This Row],[PERSOANE ÎNSCRISE ÎN LISTELE ELECTORALE (TURUL 1)            ]]+Data[[#This Row],[PERSOANE ÎNSCRISE ÎN LISTELE ELECTORALE (TURUL AL 2-LEA)]]</f>
        <v>2417</v>
      </c>
      <c r="S2809" s="54">
        <f>Data[[#This Row],[PERSOANE CARE AU PARTICIPAT LA VOT (TURUL 1)]]+Data[[#This Row],[PERSOANE CARE AU PARTICIPAT LA VOT  (TURUL AL 2-LEA)]]</f>
        <v>1276</v>
      </c>
      <c r="T2809" s="41">
        <f>Data[[#This Row],[TOTAL CHELTUIELI LEI]]/Data[[#This Row],[NUMĂRUL PERSOANELOR ÎNSCRISE ÎN LISTELE ELECTORALE]]</f>
        <v>3.7877534133223003</v>
      </c>
      <c r="U2809" s="41">
        <f>Data[[#This Row],[TOTAL CHELTUIELI EURO]]/Data[[#This Row],[NUMĂRUL PERSOANELOR ÎNSCRISE ÎN LISTELE ELECTORALE]]</f>
        <v>0.78257751148164312</v>
      </c>
      <c r="V2809" s="41">
        <f>Data[[#This Row],[TOTAL CHELTUIELI LEI]]/Data[[#This Row],[NUMĂRUL PERSOANELOR CARE AU PARTICIPAT LA VOT]]</f>
        <v>7.1747648902821313</v>
      </c>
      <c r="W2809" s="41">
        <f>Data[[#This Row],[TOTAL CHELTUIELI EURO]]/Data[[#This Row],[NUMĂRUL PERSOANELOR CARE AU PARTICIPAT LA VOT]]</f>
        <v>1.4823588128927361</v>
      </c>
      <c r="X2809" s="43">
        <v>4.8400999999999996</v>
      </c>
      <c r="Y2809" s="114" t="s">
        <v>2884</v>
      </c>
      <c r="Z2809" s="44">
        <v>3</v>
      </c>
      <c r="AA2809" s="115" t="s">
        <v>3105</v>
      </c>
      <c r="AB2809" s="44">
        <v>0</v>
      </c>
      <c r="AC2809" s="45"/>
    </row>
    <row r="2810" spans="1:29" x14ac:dyDescent="0.2">
      <c r="A2810" s="37">
        <v>2809</v>
      </c>
      <c r="B2810" s="38" t="s">
        <v>2571</v>
      </c>
      <c r="C2810" s="39" t="s">
        <v>2594</v>
      </c>
      <c r="D2810" s="40">
        <v>44101</v>
      </c>
      <c r="E2810" s="38">
        <v>1</v>
      </c>
      <c r="F2810" s="38"/>
      <c r="G2810" s="38" t="s">
        <v>2</v>
      </c>
      <c r="H2810" s="38" t="s">
        <v>2</v>
      </c>
      <c r="I2810" s="39">
        <v>4</v>
      </c>
      <c r="J2810" s="39">
        <v>211</v>
      </c>
      <c r="K2810" s="39">
        <v>0</v>
      </c>
      <c r="L2810" s="41">
        <f>SUM(Data[[#This Row],[CHELTUIELI DE PERSONAL LEI]:[CHELTUIELI DE CAPITAL (ACTIVE NEFINANCIARE ) LEI]])</f>
        <v>215</v>
      </c>
      <c r="M2810" s="41">
        <f>Data[[#This Row],[TOTAL CHELTUIELI LEI]]/Data[[#This Row],[CURS VALUTAR EURO BNR 22 07 2020]]</f>
        <v>44.420569822937544</v>
      </c>
      <c r="N2810" s="49">
        <v>2709</v>
      </c>
      <c r="O2810" s="54"/>
      <c r="P2810" s="54">
        <v>1679</v>
      </c>
      <c r="Q2810" s="54"/>
      <c r="R2810" s="54">
        <f>Data[[#This Row],[PERSOANE ÎNSCRISE ÎN LISTELE ELECTORALE (TURUL 1)            ]]+Data[[#This Row],[PERSOANE ÎNSCRISE ÎN LISTELE ELECTORALE (TURUL AL 2-LEA)]]</f>
        <v>2709</v>
      </c>
      <c r="S2810" s="54">
        <f>Data[[#This Row],[PERSOANE CARE AU PARTICIPAT LA VOT (TURUL 1)]]+Data[[#This Row],[PERSOANE CARE AU PARTICIPAT LA VOT  (TURUL AL 2-LEA)]]</f>
        <v>1679</v>
      </c>
      <c r="T2810" s="41">
        <f>Data[[#This Row],[TOTAL CHELTUIELI LEI]]/Data[[#This Row],[NUMĂRUL PERSOANELOR ÎNSCRISE ÎN LISTELE ELECTORALE]]</f>
        <v>7.9365079365079361E-2</v>
      </c>
      <c r="U2810" s="41">
        <f>Data[[#This Row],[TOTAL CHELTUIELI EURO]]/Data[[#This Row],[NUMĂRUL PERSOANELOR ÎNSCRISE ÎN LISTELE ELECTORALE]]</f>
        <v>1.6397404881113894E-2</v>
      </c>
      <c r="V2810" s="41">
        <f>Data[[#This Row],[TOTAL CHELTUIELI LEI]]/Data[[#This Row],[NUMĂRUL PERSOANELOR CARE AU PARTICIPAT LA VOT]]</f>
        <v>0.12805241215008933</v>
      </c>
      <c r="W2810" s="41">
        <f>Data[[#This Row],[TOTAL CHELTUIELI EURO]]/Data[[#This Row],[NUMĂRUL PERSOANELOR CARE AU PARTICIPAT LA VOT]]</f>
        <v>2.6456563325156369E-2</v>
      </c>
      <c r="X2810" s="43">
        <v>4.8400999999999996</v>
      </c>
      <c r="Y2810" s="114" t="s">
        <v>2890</v>
      </c>
      <c r="Z2810" s="44">
        <v>0</v>
      </c>
      <c r="AA2810" s="115" t="s">
        <v>3105</v>
      </c>
      <c r="AB2810" s="44">
        <v>0</v>
      </c>
      <c r="AC2810" s="45"/>
    </row>
    <row r="2811" spans="1:29" x14ac:dyDescent="0.2">
      <c r="A2811" s="37">
        <v>2810</v>
      </c>
      <c r="B2811" s="38" t="s">
        <v>2571</v>
      </c>
      <c r="C2811" s="39" t="s">
        <v>2595</v>
      </c>
      <c r="D2811" s="40">
        <v>44101</v>
      </c>
      <c r="E2811" s="38">
        <v>1</v>
      </c>
      <c r="F2811" s="38"/>
      <c r="G2811" s="38" t="s">
        <v>2</v>
      </c>
      <c r="H2811" s="38" t="s">
        <v>2</v>
      </c>
      <c r="I2811" s="39">
        <v>0</v>
      </c>
      <c r="J2811" s="39">
        <v>39121.040000000001</v>
      </c>
      <c r="K2811" s="39">
        <v>0</v>
      </c>
      <c r="L2811" s="41">
        <f>SUM(Data[[#This Row],[CHELTUIELI DE PERSONAL LEI]:[CHELTUIELI DE CAPITAL (ACTIVE NEFINANCIARE ) LEI]])</f>
        <v>39121.040000000001</v>
      </c>
      <c r="M2811" s="41">
        <f>Data[[#This Row],[TOTAL CHELTUIELI LEI]]/Data[[#This Row],[CURS VALUTAR EURO BNR 22 07 2020]]</f>
        <v>8082.6925063531753</v>
      </c>
      <c r="N2811" s="49">
        <v>3260</v>
      </c>
      <c r="O2811" s="54"/>
      <c r="P2811" s="54">
        <v>1546</v>
      </c>
      <c r="Q2811" s="54"/>
      <c r="R2811" s="54">
        <f>Data[[#This Row],[PERSOANE ÎNSCRISE ÎN LISTELE ELECTORALE (TURUL 1)            ]]+Data[[#This Row],[PERSOANE ÎNSCRISE ÎN LISTELE ELECTORALE (TURUL AL 2-LEA)]]</f>
        <v>3260</v>
      </c>
      <c r="S2811" s="54">
        <f>Data[[#This Row],[PERSOANE CARE AU PARTICIPAT LA VOT (TURUL 1)]]+Data[[#This Row],[PERSOANE CARE AU PARTICIPAT LA VOT  (TURUL AL 2-LEA)]]</f>
        <v>1546</v>
      </c>
      <c r="T2811" s="41">
        <f>Data[[#This Row],[TOTAL CHELTUIELI LEI]]/Data[[#This Row],[NUMĂRUL PERSOANELOR ÎNSCRISE ÎN LISTELE ELECTORALE]]</f>
        <v>12.000319018404909</v>
      </c>
      <c r="U2811" s="41">
        <f>Data[[#This Row],[TOTAL CHELTUIELI EURO]]/Data[[#This Row],[NUMĂRUL PERSOANELOR ÎNSCRISE ÎN LISTELE ELECTORALE]]</f>
        <v>2.4793535295561888</v>
      </c>
      <c r="V2811" s="41">
        <f>Data[[#This Row],[TOTAL CHELTUIELI LEI]]/Data[[#This Row],[NUMĂRUL PERSOANELOR CARE AU PARTICIPAT LA VOT]]</f>
        <v>25.304683053040105</v>
      </c>
      <c r="W2811" s="41">
        <f>Data[[#This Row],[TOTAL CHELTUIELI EURO]]/Data[[#This Row],[NUMĂRUL PERSOANELOR CARE AU PARTICIPAT LA VOT]]</f>
        <v>5.2281322809528952</v>
      </c>
      <c r="X2811" s="43">
        <v>4.8400999999999996</v>
      </c>
      <c r="Y2811" s="114" t="s">
        <v>2897</v>
      </c>
      <c r="Z2811" s="44">
        <v>12</v>
      </c>
      <c r="AA2811" s="115" t="s">
        <v>3108</v>
      </c>
      <c r="AB2811" s="44">
        <v>2</v>
      </c>
      <c r="AC2811" s="45"/>
    </row>
    <row r="2812" spans="1:29" x14ac:dyDescent="0.2">
      <c r="A2812" s="37">
        <v>2811</v>
      </c>
      <c r="B2812" s="38" t="s">
        <v>2571</v>
      </c>
      <c r="C2812" s="39" t="s">
        <v>2596</v>
      </c>
      <c r="D2812" s="40">
        <v>44101</v>
      </c>
      <c r="E2812" s="38">
        <v>1</v>
      </c>
      <c r="F2812" s="38"/>
      <c r="G2812" s="38" t="s">
        <v>2</v>
      </c>
      <c r="H2812" s="38" t="s">
        <v>2</v>
      </c>
      <c r="I2812" s="39">
        <v>3000</v>
      </c>
      <c r="J2812" s="39">
        <v>11925.16</v>
      </c>
      <c r="K2812" s="39">
        <v>0</v>
      </c>
      <c r="L2812" s="41">
        <f>SUM(Data[[#This Row],[CHELTUIELI DE PERSONAL LEI]:[CHELTUIELI DE CAPITAL (ACTIVE NEFINANCIARE ) LEI]])</f>
        <v>14925.16</v>
      </c>
      <c r="M2812" s="41">
        <f>Data[[#This Row],[TOTAL CHELTUIELI LEI]]/Data[[#This Row],[CURS VALUTAR EURO BNR 22 07 2020]]</f>
        <v>3083.647032086114</v>
      </c>
      <c r="N2812" s="49">
        <v>2364</v>
      </c>
      <c r="O2812" s="54"/>
      <c r="P2812" s="54">
        <v>1372</v>
      </c>
      <c r="Q2812" s="54"/>
      <c r="R2812" s="54">
        <f>Data[[#This Row],[PERSOANE ÎNSCRISE ÎN LISTELE ELECTORALE (TURUL 1)            ]]+Data[[#This Row],[PERSOANE ÎNSCRISE ÎN LISTELE ELECTORALE (TURUL AL 2-LEA)]]</f>
        <v>2364</v>
      </c>
      <c r="S2812" s="54">
        <f>Data[[#This Row],[PERSOANE CARE AU PARTICIPAT LA VOT (TURUL 1)]]+Data[[#This Row],[PERSOANE CARE AU PARTICIPAT LA VOT  (TURUL AL 2-LEA)]]</f>
        <v>1372</v>
      </c>
      <c r="T2812" s="41">
        <f>Data[[#This Row],[TOTAL CHELTUIELI LEI]]/Data[[#This Row],[NUMĂRUL PERSOANELOR ÎNSCRISE ÎN LISTELE ELECTORALE]]</f>
        <v>6.3135194585448389</v>
      </c>
      <c r="U2812" s="41">
        <f>Data[[#This Row],[TOTAL CHELTUIELI EURO]]/Data[[#This Row],[NUMĂRUL PERSOANELOR ÎNSCRISE ÎN LISTELE ELECTORALE]]</f>
        <v>1.304419218310539</v>
      </c>
      <c r="V2812" s="41">
        <f>Data[[#This Row],[TOTAL CHELTUIELI LEI]]/Data[[#This Row],[NUMĂRUL PERSOANELOR CARE AU PARTICIPAT LA VOT]]</f>
        <v>10.878396501457726</v>
      </c>
      <c r="W2812" s="41">
        <f>Data[[#This Row],[TOTAL CHELTUIELI EURO]]/Data[[#This Row],[NUMĂRUL PERSOANELOR CARE AU PARTICIPAT LA VOT]]</f>
        <v>2.2475561458353601</v>
      </c>
      <c r="X2812" s="43">
        <v>4.8400999999999996</v>
      </c>
      <c r="Y2812" s="114" t="s">
        <v>2889</v>
      </c>
      <c r="Z2812" s="44">
        <v>6</v>
      </c>
      <c r="AA2812" s="115" t="s">
        <v>3107</v>
      </c>
      <c r="AB2812" s="44">
        <v>1</v>
      </c>
      <c r="AC2812" s="45"/>
    </row>
    <row r="2813" spans="1:29" x14ac:dyDescent="0.2">
      <c r="A2813" s="37">
        <v>2812</v>
      </c>
      <c r="B2813" s="38" t="s">
        <v>2571</v>
      </c>
      <c r="C2813" s="39" t="s">
        <v>2597</v>
      </c>
      <c r="D2813" s="40">
        <v>44101</v>
      </c>
      <c r="E2813" s="38">
        <v>1</v>
      </c>
      <c r="F2813" s="38"/>
      <c r="G2813" s="38" t="s">
        <v>2</v>
      </c>
      <c r="H2813" s="38" t="s">
        <v>2</v>
      </c>
      <c r="I2813" s="39">
        <v>600</v>
      </c>
      <c r="J2813" s="39">
        <v>2420.6799999999998</v>
      </c>
      <c r="K2813" s="39">
        <v>0</v>
      </c>
      <c r="L2813" s="41">
        <f>SUM(Data[[#This Row],[CHELTUIELI DE PERSONAL LEI]:[CHELTUIELI DE CAPITAL (ACTIVE NEFINANCIARE ) LEI]])</f>
        <v>3020.68</v>
      </c>
      <c r="M2813" s="41">
        <f>Data[[#This Row],[TOTAL CHELTUIELI LEI]]/Data[[#This Row],[CURS VALUTAR EURO BNR 22 07 2020]]</f>
        <v>624.09454350116732</v>
      </c>
      <c r="N2813" s="49">
        <v>571</v>
      </c>
      <c r="O2813" s="54"/>
      <c r="P2813" s="54">
        <v>323</v>
      </c>
      <c r="Q2813" s="54"/>
      <c r="R2813" s="54">
        <f>Data[[#This Row],[PERSOANE ÎNSCRISE ÎN LISTELE ELECTORALE (TURUL 1)            ]]+Data[[#This Row],[PERSOANE ÎNSCRISE ÎN LISTELE ELECTORALE (TURUL AL 2-LEA)]]</f>
        <v>571</v>
      </c>
      <c r="S2813" s="54">
        <f>Data[[#This Row],[PERSOANE CARE AU PARTICIPAT LA VOT (TURUL 1)]]+Data[[#This Row],[PERSOANE CARE AU PARTICIPAT LA VOT  (TURUL AL 2-LEA)]]</f>
        <v>323</v>
      </c>
      <c r="T2813" s="41">
        <f>Data[[#This Row],[TOTAL CHELTUIELI LEI]]/Data[[#This Row],[NUMĂRUL PERSOANELOR ÎNSCRISE ÎN LISTELE ELECTORALE]]</f>
        <v>5.2901576182136596</v>
      </c>
      <c r="U2813" s="41">
        <f>Data[[#This Row],[TOTAL CHELTUIELI EURO]]/Data[[#This Row],[NUMĂRUL PERSOANELOR ÎNSCRISE ÎN LISTELE ELECTORALE]]</f>
        <v>1.0929851900195575</v>
      </c>
      <c r="V2813" s="41">
        <f>Data[[#This Row],[TOTAL CHELTUIELI LEI]]/Data[[#This Row],[NUMĂRUL PERSOANELOR CARE AU PARTICIPAT LA VOT]]</f>
        <v>9.3519504643962836</v>
      </c>
      <c r="W2813" s="41">
        <f>Data[[#This Row],[TOTAL CHELTUIELI EURO]]/Data[[#This Row],[NUMĂRUL PERSOANELOR CARE AU PARTICIPAT LA VOT]]</f>
        <v>1.9321812492296202</v>
      </c>
      <c r="X2813" s="43">
        <v>4.8400999999999996</v>
      </c>
      <c r="Y2813" s="114" t="s">
        <v>2892</v>
      </c>
      <c r="Z2813" s="44">
        <v>5</v>
      </c>
      <c r="AA2813" s="115" t="s">
        <v>3107</v>
      </c>
      <c r="AB2813" s="44">
        <v>1</v>
      </c>
      <c r="AC2813" s="45"/>
    </row>
    <row r="2814" spans="1:29" x14ac:dyDescent="0.2">
      <c r="A2814" s="37">
        <v>2813</v>
      </c>
      <c r="B2814" s="38" t="s">
        <v>2571</v>
      </c>
      <c r="C2814" s="39" t="s">
        <v>2598</v>
      </c>
      <c r="D2814" s="40">
        <v>44101</v>
      </c>
      <c r="E2814" s="38">
        <v>1</v>
      </c>
      <c r="F2814" s="38"/>
      <c r="G2814" s="38" t="s">
        <v>2</v>
      </c>
      <c r="H2814" s="38" t="s">
        <v>2</v>
      </c>
      <c r="I2814" s="39">
        <v>0</v>
      </c>
      <c r="J2814" s="39">
        <v>12716</v>
      </c>
      <c r="K2814" s="39">
        <v>0</v>
      </c>
      <c r="L2814" s="41">
        <f>SUM(Data[[#This Row],[CHELTUIELI DE PERSONAL LEI]:[CHELTUIELI DE CAPITAL (ACTIVE NEFINANCIARE ) LEI]])</f>
        <v>12716</v>
      </c>
      <c r="M2814" s="41">
        <f>Data[[#This Row],[TOTAL CHELTUIELI LEI]]/Data[[#This Row],[CURS VALUTAR EURO BNR 22 07 2020]]</f>
        <v>2627.2184458998781</v>
      </c>
      <c r="N2814" s="49">
        <v>710</v>
      </c>
      <c r="O2814" s="54"/>
      <c r="P2814" s="54">
        <v>406</v>
      </c>
      <c r="Q2814" s="54"/>
      <c r="R2814" s="54">
        <f>Data[[#This Row],[PERSOANE ÎNSCRISE ÎN LISTELE ELECTORALE (TURUL 1)            ]]+Data[[#This Row],[PERSOANE ÎNSCRISE ÎN LISTELE ELECTORALE (TURUL AL 2-LEA)]]</f>
        <v>710</v>
      </c>
      <c r="S2814" s="54">
        <f>Data[[#This Row],[PERSOANE CARE AU PARTICIPAT LA VOT (TURUL 1)]]+Data[[#This Row],[PERSOANE CARE AU PARTICIPAT LA VOT  (TURUL AL 2-LEA)]]</f>
        <v>406</v>
      </c>
      <c r="T2814" s="41">
        <f>Data[[#This Row],[TOTAL CHELTUIELI LEI]]/Data[[#This Row],[NUMĂRUL PERSOANELOR ÎNSCRISE ÎN LISTELE ELECTORALE]]</f>
        <v>17.909859154929578</v>
      </c>
      <c r="U2814" s="41">
        <f>Data[[#This Row],[TOTAL CHELTUIELI EURO]]/Data[[#This Row],[NUMĂRUL PERSOANELOR ÎNSCRISE ÎN LISTELE ELECTORALE]]</f>
        <v>3.7003076702815183</v>
      </c>
      <c r="V2814" s="41">
        <f>Data[[#This Row],[TOTAL CHELTUIELI LEI]]/Data[[#This Row],[NUMĂRUL PERSOANELOR CARE AU PARTICIPAT LA VOT]]</f>
        <v>31.320197044334975</v>
      </c>
      <c r="W2814" s="41">
        <f>Data[[#This Row],[TOTAL CHELTUIELI EURO]]/Data[[#This Row],[NUMĂRUL PERSOANELOR CARE AU PARTICIPAT LA VOT]]</f>
        <v>6.4709813938420639</v>
      </c>
      <c r="X2814" s="43">
        <v>4.8400999999999996</v>
      </c>
      <c r="Y2814" s="114" t="s">
        <v>2907</v>
      </c>
      <c r="Z2814" s="44">
        <v>17</v>
      </c>
      <c r="AA2814" s="115" t="s">
        <v>3106</v>
      </c>
      <c r="AB2814" s="44">
        <v>3</v>
      </c>
      <c r="AC2814" s="45"/>
    </row>
    <row r="2815" spans="1:29" x14ac:dyDescent="0.2">
      <c r="A2815" s="37">
        <v>2814</v>
      </c>
      <c r="B2815" s="38" t="s">
        <v>2571</v>
      </c>
      <c r="C2815" s="39" t="s">
        <v>2599</v>
      </c>
      <c r="D2815" s="40">
        <v>44101</v>
      </c>
      <c r="E2815" s="38">
        <v>1</v>
      </c>
      <c r="F2815" s="38"/>
      <c r="G2815" s="38" t="s">
        <v>2</v>
      </c>
      <c r="H2815" s="38" t="s">
        <v>2</v>
      </c>
      <c r="I2815" s="39">
        <v>2000</v>
      </c>
      <c r="J2815" s="39">
        <v>5440.58</v>
      </c>
      <c r="K2815" s="39">
        <v>0</v>
      </c>
      <c r="L2815" s="41">
        <f>SUM(Data[[#This Row],[CHELTUIELI DE PERSONAL LEI]:[CHELTUIELI DE CAPITAL (ACTIVE NEFINANCIARE ) LEI]])</f>
        <v>7440.58</v>
      </c>
      <c r="M2815" s="41">
        <f>Data[[#This Row],[TOTAL CHELTUIELI LEI]]/Data[[#This Row],[CURS VALUTAR EURO BNR 22 07 2020]]</f>
        <v>1537.2781554100122</v>
      </c>
      <c r="N2815" s="49">
        <v>1264</v>
      </c>
      <c r="O2815" s="54"/>
      <c r="P2815" s="54">
        <v>722</v>
      </c>
      <c r="Q2815" s="54"/>
      <c r="R2815" s="54">
        <f>Data[[#This Row],[PERSOANE ÎNSCRISE ÎN LISTELE ELECTORALE (TURUL 1)            ]]+Data[[#This Row],[PERSOANE ÎNSCRISE ÎN LISTELE ELECTORALE (TURUL AL 2-LEA)]]</f>
        <v>1264</v>
      </c>
      <c r="S2815" s="54">
        <f>Data[[#This Row],[PERSOANE CARE AU PARTICIPAT LA VOT (TURUL 1)]]+Data[[#This Row],[PERSOANE CARE AU PARTICIPAT LA VOT  (TURUL AL 2-LEA)]]</f>
        <v>722</v>
      </c>
      <c r="T2815" s="41">
        <f>Data[[#This Row],[TOTAL CHELTUIELI LEI]]/Data[[#This Row],[NUMĂRUL PERSOANELOR ÎNSCRISE ÎN LISTELE ELECTORALE]]</f>
        <v>5.886534810126582</v>
      </c>
      <c r="U2815" s="41">
        <f>Data[[#This Row],[TOTAL CHELTUIELI EURO]]/Data[[#This Row],[NUMĂRUL PERSOANELOR ÎNSCRISE ÎN LISTELE ELECTORALE]]</f>
        <v>1.2162010723180476</v>
      </c>
      <c r="V2815" s="41">
        <f>Data[[#This Row],[TOTAL CHELTUIELI LEI]]/Data[[#This Row],[NUMĂRUL PERSOANELOR CARE AU PARTICIPAT LA VOT]]</f>
        <v>10.305512465373962</v>
      </c>
      <c r="W2815" s="41">
        <f>Data[[#This Row],[TOTAL CHELTUIELI EURO]]/Data[[#This Row],[NUMĂRUL PERSOANELOR CARE AU PARTICIPAT LA VOT]]</f>
        <v>2.1291941210664991</v>
      </c>
      <c r="X2815" s="43">
        <v>4.8400999999999996</v>
      </c>
      <c r="Y2815" s="114" t="s">
        <v>2892</v>
      </c>
      <c r="Z2815" s="44">
        <v>5</v>
      </c>
      <c r="AA2815" s="115" t="s">
        <v>3107</v>
      </c>
      <c r="AB2815" s="44">
        <v>1</v>
      </c>
      <c r="AC2815" s="45"/>
    </row>
    <row r="2816" spans="1:29" x14ac:dyDescent="0.2">
      <c r="A2816" s="37">
        <v>2815</v>
      </c>
      <c r="B2816" s="38" t="s">
        <v>2571</v>
      </c>
      <c r="C2816" s="39" t="s">
        <v>2600</v>
      </c>
      <c r="D2816" s="40">
        <v>44101</v>
      </c>
      <c r="E2816" s="38">
        <v>1</v>
      </c>
      <c r="F2816" s="38"/>
      <c r="G2816" s="38" t="s">
        <v>2</v>
      </c>
      <c r="H2816" s="38" t="s">
        <v>2</v>
      </c>
      <c r="I2816" s="39">
        <v>9810</v>
      </c>
      <c r="J2816" s="39">
        <v>7923.94</v>
      </c>
      <c r="K2816" s="39">
        <v>0</v>
      </c>
      <c r="L2816" s="41">
        <f>SUM(Data[[#This Row],[CHELTUIELI DE PERSONAL LEI]:[CHELTUIELI DE CAPITAL (ACTIVE NEFINANCIARE ) LEI]])</f>
        <v>17733.939999999999</v>
      </c>
      <c r="M2816" s="41">
        <f>Data[[#This Row],[TOTAL CHELTUIELI LEI]]/Data[[#This Row],[CURS VALUTAR EURO BNR 22 07 2020]]</f>
        <v>3663.9614883990002</v>
      </c>
      <c r="N2816" s="49">
        <v>1819</v>
      </c>
      <c r="O2816" s="54"/>
      <c r="P2816" s="54">
        <v>1288</v>
      </c>
      <c r="Q2816" s="54"/>
      <c r="R2816" s="54">
        <f>Data[[#This Row],[PERSOANE ÎNSCRISE ÎN LISTELE ELECTORALE (TURUL 1)            ]]+Data[[#This Row],[PERSOANE ÎNSCRISE ÎN LISTELE ELECTORALE (TURUL AL 2-LEA)]]</f>
        <v>1819</v>
      </c>
      <c r="S2816" s="54">
        <f>Data[[#This Row],[PERSOANE CARE AU PARTICIPAT LA VOT (TURUL 1)]]+Data[[#This Row],[PERSOANE CARE AU PARTICIPAT LA VOT  (TURUL AL 2-LEA)]]</f>
        <v>1288</v>
      </c>
      <c r="T2816" s="41">
        <f>Data[[#This Row],[TOTAL CHELTUIELI LEI]]/Data[[#This Row],[NUMĂRUL PERSOANELOR ÎNSCRISE ÎN LISTELE ELECTORALE]]</f>
        <v>9.7492798240791636</v>
      </c>
      <c r="U2816" s="41">
        <f>Data[[#This Row],[TOTAL CHELTUIELI EURO]]/Data[[#This Row],[NUMĂRUL PERSOANELOR ÎNSCRISE ÎN LISTELE ELECTORALE]]</f>
        <v>2.0142723960412314</v>
      </c>
      <c r="V2816" s="41">
        <f>Data[[#This Row],[TOTAL CHELTUIELI LEI]]/Data[[#This Row],[NUMĂRUL PERSOANELOR CARE AU PARTICIPAT LA VOT]]</f>
        <v>13.768586956521737</v>
      </c>
      <c r="W2816" s="41">
        <f>Data[[#This Row],[TOTAL CHELTUIELI EURO]]/Data[[#This Row],[NUMĂRUL PERSOANELOR CARE AU PARTICIPAT LA VOT]]</f>
        <v>2.8446905965830749</v>
      </c>
      <c r="X2816" s="43">
        <v>4.8400999999999996</v>
      </c>
      <c r="Y2816" s="114" t="s">
        <v>2887</v>
      </c>
      <c r="Z2816" s="44">
        <v>9</v>
      </c>
      <c r="AA2816" s="115" t="s">
        <v>3108</v>
      </c>
      <c r="AB2816" s="44">
        <v>2</v>
      </c>
      <c r="AC2816" s="45"/>
    </row>
    <row r="2817" spans="1:29" x14ac:dyDescent="0.2">
      <c r="A2817" s="37">
        <v>2816</v>
      </c>
      <c r="B2817" s="38" t="s">
        <v>2571</v>
      </c>
      <c r="C2817" s="39" t="s">
        <v>1467</v>
      </c>
      <c r="D2817" s="40">
        <v>44101</v>
      </c>
      <c r="E2817" s="38">
        <v>1</v>
      </c>
      <c r="F2817" s="38"/>
      <c r="G2817" s="38" t="s">
        <v>2</v>
      </c>
      <c r="H2817" s="38" t="s">
        <v>2</v>
      </c>
      <c r="I2817" s="39">
        <v>0</v>
      </c>
      <c r="J2817" s="39">
        <v>7430</v>
      </c>
      <c r="K2817" s="39">
        <v>0</v>
      </c>
      <c r="L2817" s="41">
        <f>SUM(Data[[#This Row],[CHELTUIELI DE PERSONAL LEI]:[CHELTUIELI DE CAPITAL (ACTIVE NEFINANCIARE ) LEI]])</f>
        <v>7430</v>
      </c>
      <c r="M2817" s="41">
        <f>Data[[#This Row],[TOTAL CHELTUIELI LEI]]/Data[[#This Row],[CURS VALUTAR EURO BNR 22 07 2020]]</f>
        <v>1535.0922501601208</v>
      </c>
      <c r="N2817" s="49">
        <v>756</v>
      </c>
      <c r="O2817" s="54"/>
      <c r="P2817" s="54">
        <v>322</v>
      </c>
      <c r="Q2817" s="54"/>
      <c r="R2817" s="54">
        <f>Data[[#This Row],[PERSOANE ÎNSCRISE ÎN LISTELE ELECTORALE (TURUL 1)            ]]+Data[[#This Row],[PERSOANE ÎNSCRISE ÎN LISTELE ELECTORALE (TURUL AL 2-LEA)]]</f>
        <v>756</v>
      </c>
      <c r="S2817" s="54">
        <f>Data[[#This Row],[PERSOANE CARE AU PARTICIPAT LA VOT (TURUL 1)]]+Data[[#This Row],[PERSOANE CARE AU PARTICIPAT LA VOT  (TURUL AL 2-LEA)]]</f>
        <v>322</v>
      </c>
      <c r="T2817" s="41">
        <f>Data[[#This Row],[TOTAL CHELTUIELI LEI]]/Data[[#This Row],[NUMĂRUL PERSOANELOR ÎNSCRISE ÎN LISTELE ELECTORALE]]</f>
        <v>9.8280423280423275</v>
      </c>
      <c r="U2817" s="41">
        <f>Data[[#This Row],[TOTAL CHELTUIELI EURO]]/Data[[#This Row],[NUMĂRUL PERSOANELOR ÎNSCRISE ÎN LISTELE ELECTORALE]]</f>
        <v>2.0305453044446042</v>
      </c>
      <c r="V2817" s="41">
        <f>Data[[#This Row],[TOTAL CHELTUIELI LEI]]/Data[[#This Row],[NUMĂRUL PERSOANELOR CARE AU PARTICIPAT LA VOT]]</f>
        <v>23.074534161490682</v>
      </c>
      <c r="W2817" s="41">
        <f>Data[[#This Row],[TOTAL CHELTUIELI EURO]]/Data[[#This Row],[NUMĂRUL PERSOANELOR CARE AU PARTICIPAT LA VOT]]</f>
        <v>4.767367236522114</v>
      </c>
      <c r="X2817" s="43">
        <v>4.8400999999999996</v>
      </c>
      <c r="Y2817" s="114" t="s">
        <v>2887</v>
      </c>
      <c r="Z2817" s="44">
        <v>9</v>
      </c>
      <c r="AA2817" s="115" t="s">
        <v>3108</v>
      </c>
      <c r="AB2817" s="44">
        <v>2</v>
      </c>
      <c r="AC2817" s="45"/>
    </row>
    <row r="2818" spans="1:29" x14ac:dyDescent="0.2">
      <c r="A2818" s="37">
        <v>2817</v>
      </c>
      <c r="B2818" s="38" t="s">
        <v>2571</v>
      </c>
      <c r="C2818" s="39" t="s">
        <v>153</v>
      </c>
      <c r="D2818" s="40">
        <v>44101</v>
      </c>
      <c r="E2818" s="38">
        <v>1</v>
      </c>
      <c r="F2818" s="38"/>
      <c r="G2818" s="38" t="s">
        <v>2</v>
      </c>
      <c r="H2818" s="38" t="s">
        <v>2</v>
      </c>
      <c r="I2818" s="39">
        <v>1500</v>
      </c>
      <c r="J2818" s="39">
        <v>28797.35</v>
      </c>
      <c r="K2818" s="39">
        <v>0</v>
      </c>
      <c r="L2818" s="41">
        <f>SUM(Data[[#This Row],[CHELTUIELI DE PERSONAL LEI]:[CHELTUIELI DE CAPITAL (ACTIVE NEFINANCIARE ) LEI]])</f>
        <v>30297.35</v>
      </c>
      <c r="M2818" s="41">
        <f>Data[[#This Row],[TOTAL CHELTUIELI LEI]]/Data[[#This Row],[CURS VALUTAR EURO BNR 22 07 2020]]</f>
        <v>6259.6537261626827</v>
      </c>
      <c r="N2818" s="49">
        <v>2896</v>
      </c>
      <c r="O2818" s="54"/>
      <c r="P2818" s="54">
        <v>1430</v>
      </c>
      <c r="Q2818" s="54"/>
      <c r="R2818" s="54">
        <f>Data[[#This Row],[PERSOANE ÎNSCRISE ÎN LISTELE ELECTORALE (TURUL 1)            ]]+Data[[#This Row],[PERSOANE ÎNSCRISE ÎN LISTELE ELECTORALE (TURUL AL 2-LEA)]]</f>
        <v>2896</v>
      </c>
      <c r="S2818" s="54">
        <f>Data[[#This Row],[PERSOANE CARE AU PARTICIPAT LA VOT (TURUL 1)]]+Data[[#This Row],[PERSOANE CARE AU PARTICIPAT LA VOT  (TURUL AL 2-LEA)]]</f>
        <v>1430</v>
      </c>
      <c r="T2818" s="41">
        <f>Data[[#This Row],[TOTAL CHELTUIELI LEI]]/Data[[#This Row],[NUMĂRUL PERSOANELOR ÎNSCRISE ÎN LISTELE ELECTORALE]]</f>
        <v>10.461792127071822</v>
      </c>
      <c r="U2818" s="41">
        <f>Data[[#This Row],[TOTAL CHELTUIELI EURO]]/Data[[#This Row],[NUMĂRUL PERSOANELOR ÎNSCRISE ÎN LISTELE ELECTORALE]]</f>
        <v>2.1614826402495453</v>
      </c>
      <c r="V2818" s="41">
        <f>Data[[#This Row],[TOTAL CHELTUIELI LEI]]/Data[[#This Row],[NUMĂRUL PERSOANELOR CARE AU PARTICIPAT LA VOT]]</f>
        <v>21.186958041958039</v>
      </c>
      <c r="W2818" s="41">
        <f>Data[[#This Row],[TOTAL CHELTUIELI EURO]]/Data[[#This Row],[NUMĂRUL PERSOANELOR CARE AU PARTICIPAT LA VOT]]</f>
        <v>4.3773802280857925</v>
      </c>
      <c r="X2818" s="43">
        <v>4.8400999999999996</v>
      </c>
      <c r="Y2818" s="114" t="s">
        <v>2898</v>
      </c>
      <c r="Z2818" s="44">
        <v>10</v>
      </c>
      <c r="AA2818" s="115" t="s">
        <v>3108</v>
      </c>
      <c r="AB2818" s="44">
        <v>2</v>
      </c>
      <c r="AC2818" s="45"/>
    </row>
    <row r="2819" spans="1:29" x14ac:dyDescent="0.2">
      <c r="A2819" s="37">
        <v>2818</v>
      </c>
      <c r="B2819" s="38" t="s">
        <v>2571</v>
      </c>
      <c r="C2819" s="39" t="s">
        <v>2601</v>
      </c>
      <c r="D2819" s="40">
        <v>44101</v>
      </c>
      <c r="E2819" s="38">
        <v>1</v>
      </c>
      <c r="F2819" s="38"/>
      <c r="G2819" s="38" t="s">
        <v>2</v>
      </c>
      <c r="H2819" s="38" t="s">
        <v>2</v>
      </c>
      <c r="I2819" s="39">
        <v>1500</v>
      </c>
      <c r="J2819" s="39">
        <v>8317.77</v>
      </c>
      <c r="K2819" s="39">
        <v>0</v>
      </c>
      <c r="L2819" s="41">
        <f>SUM(Data[[#This Row],[CHELTUIELI DE PERSONAL LEI]:[CHELTUIELI DE CAPITAL (ACTIVE NEFINANCIARE ) LEI]])</f>
        <v>9817.77</v>
      </c>
      <c r="M2819" s="41">
        <f>Data[[#This Row],[TOTAL CHELTUIELI LEI]]/Data[[#This Row],[CURS VALUTAR EURO BNR 22 07 2020]]</f>
        <v>2028.4229664676352</v>
      </c>
      <c r="N2819" s="49">
        <v>2395</v>
      </c>
      <c r="O2819" s="54"/>
      <c r="P2819" s="54">
        <v>1525</v>
      </c>
      <c r="Q2819" s="54"/>
      <c r="R2819" s="54">
        <f>Data[[#This Row],[PERSOANE ÎNSCRISE ÎN LISTELE ELECTORALE (TURUL 1)            ]]+Data[[#This Row],[PERSOANE ÎNSCRISE ÎN LISTELE ELECTORALE (TURUL AL 2-LEA)]]</f>
        <v>2395</v>
      </c>
      <c r="S2819" s="54">
        <f>Data[[#This Row],[PERSOANE CARE AU PARTICIPAT LA VOT (TURUL 1)]]+Data[[#This Row],[PERSOANE CARE AU PARTICIPAT LA VOT  (TURUL AL 2-LEA)]]</f>
        <v>1525</v>
      </c>
      <c r="T2819" s="41">
        <f>Data[[#This Row],[TOTAL CHELTUIELI LEI]]/Data[[#This Row],[NUMĂRUL PERSOANELOR ÎNSCRISE ÎN LISTELE ELECTORALE]]</f>
        <v>4.0992776617954076</v>
      </c>
      <c r="U2819" s="41">
        <f>Data[[#This Row],[TOTAL CHELTUIELI EURO]]/Data[[#This Row],[NUMĂRUL PERSOANELOR ÎNSCRISE ÎN LISTELE ELECTORALE]]</f>
        <v>0.84694069581112119</v>
      </c>
      <c r="V2819" s="41">
        <f>Data[[#This Row],[TOTAL CHELTUIELI LEI]]/Data[[#This Row],[NUMĂRUL PERSOANELOR CARE AU PARTICIPAT LA VOT]]</f>
        <v>6.4378819672131149</v>
      </c>
      <c r="W2819" s="41">
        <f>Data[[#This Row],[TOTAL CHELTUIELI EURO]]/Data[[#This Row],[NUMĂRUL PERSOANELOR CARE AU PARTICIPAT LA VOT]]</f>
        <v>1.3301134206345149</v>
      </c>
      <c r="X2819" s="43">
        <v>4.8400999999999996</v>
      </c>
      <c r="Y2819" s="114" t="s">
        <v>2895</v>
      </c>
      <c r="Z2819" s="44">
        <v>4</v>
      </c>
      <c r="AA2819" s="115" t="s">
        <v>3105</v>
      </c>
      <c r="AB2819" s="44">
        <v>0</v>
      </c>
      <c r="AC2819" s="45"/>
    </row>
    <row r="2820" spans="1:29" x14ac:dyDescent="0.2">
      <c r="A2820" s="37">
        <v>2819</v>
      </c>
      <c r="B2820" s="38" t="s">
        <v>2571</v>
      </c>
      <c r="C2820" s="39" t="s">
        <v>2602</v>
      </c>
      <c r="D2820" s="40">
        <v>44101</v>
      </c>
      <c r="E2820" s="38">
        <v>1</v>
      </c>
      <c r="F2820" s="38"/>
      <c r="G2820" s="38" t="s">
        <v>2</v>
      </c>
      <c r="H2820" s="38" t="s">
        <v>2</v>
      </c>
      <c r="I2820" s="39">
        <v>900</v>
      </c>
      <c r="J2820" s="39">
        <v>2282</v>
      </c>
      <c r="K2820" s="39">
        <v>0</v>
      </c>
      <c r="L2820" s="41">
        <f>SUM(Data[[#This Row],[CHELTUIELI DE PERSONAL LEI]:[CHELTUIELI DE CAPITAL (ACTIVE NEFINANCIARE ) LEI]])</f>
        <v>3182</v>
      </c>
      <c r="M2820" s="41">
        <f>Data[[#This Row],[TOTAL CHELTUIELI LEI]]/Data[[#This Row],[CURS VALUTAR EURO BNR 22 07 2020]]</f>
        <v>657.42443337947566</v>
      </c>
      <c r="N2820" s="49">
        <v>2632</v>
      </c>
      <c r="O2820" s="54"/>
      <c r="P2820" s="54">
        <v>1567</v>
      </c>
      <c r="Q2820" s="54"/>
      <c r="R2820" s="54">
        <f>Data[[#This Row],[PERSOANE ÎNSCRISE ÎN LISTELE ELECTORALE (TURUL 1)            ]]+Data[[#This Row],[PERSOANE ÎNSCRISE ÎN LISTELE ELECTORALE (TURUL AL 2-LEA)]]</f>
        <v>2632</v>
      </c>
      <c r="S2820" s="54">
        <f>Data[[#This Row],[PERSOANE CARE AU PARTICIPAT LA VOT (TURUL 1)]]+Data[[#This Row],[PERSOANE CARE AU PARTICIPAT LA VOT  (TURUL AL 2-LEA)]]</f>
        <v>1567</v>
      </c>
      <c r="T2820" s="41">
        <f>Data[[#This Row],[TOTAL CHELTUIELI LEI]]/Data[[#This Row],[NUMĂRUL PERSOANELOR ÎNSCRISE ÎN LISTELE ELECTORALE]]</f>
        <v>1.2089665653495441</v>
      </c>
      <c r="U2820" s="41">
        <f>Data[[#This Row],[TOTAL CHELTUIELI EURO]]/Data[[#This Row],[NUMĂRUL PERSOANELOR ÎNSCRISE ÎN LISTELE ELECTORALE]]</f>
        <v>0.24978131967305306</v>
      </c>
      <c r="V2820" s="41">
        <f>Data[[#This Row],[TOTAL CHELTUIELI LEI]]/Data[[#This Row],[NUMĂRUL PERSOANELOR CARE AU PARTICIPAT LA VOT]]</f>
        <v>2.0306317804722398</v>
      </c>
      <c r="W2820" s="41">
        <f>Data[[#This Row],[TOTAL CHELTUIELI EURO]]/Data[[#This Row],[NUMĂRUL PERSOANELOR CARE AU PARTICIPAT LA VOT]]</f>
        <v>0.41954335250764241</v>
      </c>
      <c r="X2820" s="43">
        <v>4.8400999999999996</v>
      </c>
      <c r="Y2820" s="114" t="s">
        <v>2894</v>
      </c>
      <c r="Z2820" s="44">
        <v>1</v>
      </c>
      <c r="AA2820" s="115" t="s">
        <v>3105</v>
      </c>
      <c r="AB2820" s="44">
        <v>0</v>
      </c>
      <c r="AC2820" s="45"/>
    </row>
    <row r="2821" spans="1:29" x14ac:dyDescent="0.2">
      <c r="A2821" s="37">
        <v>2820</v>
      </c>
      <c r="B2821" s="38" t="s">
        <v>2571</v>
      </c>
      <c r="C2821" s="39" t="s">
        <v>2603</v>
      </c>
      <c r="D2821" s="40">
        <v>44101</v>
      </c>
      <c r="E2821" s="38">
        <v>1</v>
      </c>
      <c r="F2821" s="38"/>
      <c r="G2821" s="38" t="s">
        <v>2</v>
      </c>
      <c r="H2821" s="38" t="s">
        <v>2</v>
      </c>
      <c r="I2821" s="39">
        <v>2400</v>
      </c>
      <c r="J2821" s="39">
        <v>8800</v>
      </c>
      <c r="K2821" s="39">
        <v>0</v>
      </c>
      <c r="L2821" s="41">
        <f>SUM(Data[[#This Row],[CHELTUIELI DE PERSONAL LEI]:[CHELTUIELI DE CAPITAL (ACTIVE NEFINANCIARE ) LEI]])</f>
        <v>11200</v>
      </c>
      <c r="M2821" s="41">
        <f>Data[[#This Row],[TOTAL CHELTUIELI LEI]]/Data[[#This Row],[CURS VALUTAR EURO BNR 22 07 2020]]</f>
        <v>2314.0017768227931</v>
      </c>
      <c r="N2821" s="49">
        <v>1575</v>
      </c>
      <c r="O2821" s="54"/>
      <c r="P2821" s="54">
        <v>861</v>
      </c>
      <c r="Q2821" s="54"/>
      <c r="R2821" s="54">
        <f>Data[[#This Row],[PERSOANE ÎNSCRISE ÎN LISTELE ELECTORALE (TURUL 1)            ]]+Data[[#This Row],[PERSOANE ÎNSCRISE ÎN LISTELE ELECTORALE (TURUL AL 2-LEA)]]</f>
        <v>1575</v>
      </c>
      <c r="S2821" s="54">
        <f>Data[[#This Row],[PERSOANE CARE AU PARTICIPAT LA VOT (TURUL 1)]]+Data[[#This Row],[PERSOANE CARE AU PARTICIPAT LA VOT  (TURUL AL 2-LEA)]]</f>
        <v>861</v>
      </c>
      <c r="T2821" s="41">
        <f>Data[[#This Row],[TOTAL CHELTUIELI LEI]]/Data[[#This Row],[NUMĂRUL PERSOANELOR ÎNSCRISE ÎN LISTELE ELECTORALE]]</f>
        <v>7.1111111111111107</v>
      </c>
      <c r="U2821" s="41">
        <f>Data[[#This Row],[TOTAL CHELTUIELI EURO]]/Data[[#This Row],[NUMĂRUL PERSOANELOR ÎNSCRISE ÎN LISTELE ELECTORALE]]</f>
        <v>1.4692074773478052</v>
      </c>
      <c r="V2821" s="41">
        <f>Data[[#This Row],[TOTAL CHELTUIELI LEI]]/Data[[#This Row],[NUMĂRUL PERSOANELOR CARE AU PARTICIPAT LA VOT]]</f>
        <v>13.008130081300813</v>
      </c>
      <c r="W2821" s="41">
        <f>Data[[#This Row],[TOTAL CHELTUIELI EURO]]/Data[[#This Row],[NUMĂRUL PERSOANELOR CARE AU PARTICIPAT LA VOT]]</f>
        <v>2.6875746536850094</v>
      </c>
      <c r="X2821" s="43">
        <v>4.8400999999999996</v>
      </c>
      <c r="Y2821" s="114" t="s">
        <v>2886</v>
      </c>
      <c r="Z2821" s="44">
        <v>7</v>
      </c>
      <c r="AA2821" s="115" t="s">
        <v>3107</v>
      </c>
      <c r="AB2821" s="44">
        <v>1</v>
      </c>
      <c r="AC2821" s="45"/>
    </row>
    <row r="2822" spans="1:29" x14ac:dyDescent="0.2">
      <c r="A2822" s="37">
        <v>2821</v>
      </c>
      <c r="B2822" s="38" t="s">
        <v>2571</v>
      </c>
      <c r="C2822" s="39" t="s">
        <v>2604</v>
      </c>
      <c r="D2822" s="40">
        <v>44101</v>
      </c>
      <c r="E2822" s="38">
        <v>1</v>
      </c>
      <c r="F2822" s="38"/>
      <c r="G2822" s="38" t="s">
        <v>2</v>
      </c>
      <c r="H2822" s="38" t="s">
        <v>2</v>
      </c>
      <c r="I2822" s="39">
        <v>960</v>
      </c>
      <c r="J2822" s="39">
        <v>3583</v>
      </c>
      <c r="K2822" s="39">
        <v>0</v>
      </c>
      <c r="L2822" s="41">
        <f>SUM(Data[[#This Row],[CHELTUIELI DE PERSONAL LEI]:[CHELTUIELI DE CAPITAL (ACTIVE NEFINANCIARE ) LEI]])</f>
        <v>4543</v>
      </c>
      <c r="M2822" s="41">
        <f>Data[[#This Row],[TOTAL CHELTUIELI LEI]]/Data[[#This Row],[CURS VALUTAR EURO BNR 22 07 2020]]</f>
        <v>938.61697072374545</v>
      </c>
      <c r="N2822" s="49">
        <v>1781</v>
      </c>
      <c r="O2822" s="54"/>
      <c r="P2822" s="54">
        <v>1222</v>
      </c>
      <c r="Q2822" s="54"/>
      <c r="R2822" s="54">
        <f>Data[[#This Row],[PERSOANE ÎNSCRISE ÎN LISTELE ELECTORALE (TURUL 1)            ]]+Data[[#This Row],[PERSOANE ÎNSCRISE ÎN LISTELE ELECTORALE (TURUL AL 2-LEA)]]</f>
        <v>1781</v>
      </c>
      <c r="S2822" s="54">
        <f>Data[[#This Row],[PERSOANE CARE AU PARTICIPAT LA VOT (TURUL 1)]]+Data[[#This Row],[PERSOANE CARE AU PARTICIPAT LA VOT  (TURUL AL 2-LEA)]]</f>
        <v>1222</v>
      </c>
      <c r="T2822" s="41">
        <f>Data[[#This Row],[TOTAL CHELTUIELI LEI]]/Data[[#This Row],[NUMĂRUL PERSOANELOR ÎNSCRISE ÎN LISTELE ELECTORALE]]</f>
        <v>2.5508141493542955</v>
      </c>
      <c r="U2822" s="41">
        <f>Data[[#This Row],[TOTAL CHELTUIELI EURO]]/Data[[#This Row],[NUMĂRUL PERSOANELOR ÎNSCRISE ÎN LISTELE ELECTORALE]]</f>
        <v>0.52701682803130012</v>
      </c>
      <c r="V2822" s="41">
        <f>Data[[#This Row],[TOTAL CHELTUIELI LEI]]/Data[[#This Row],[NUMĂRUL PERSOANELOR CARE AU PARTICIPAT LA VOT]]</f>
        <v>3.7176759410801963</v>
      </c>
      <c r="W2822" s="41">
        <f>Data[[#This Row],[TOTAL CHELTUIELI EURO]]/Data[[#This Row],[NUMĂRUL PERSOANELOR CARE AU PARTICIPAT LA VOT]]</f>
        <v>0.76809899404561821</v>
      </c>
      <c r="X2822" s="43">
        <v>4.8400999999999996</v>
      </c>
      <c r="Y2822" s="114" t="s">
        <v>2891</v>
      </c>
      <c r="Z2822" s="44">
        <v>2</v>
      </c>
      <c r="AA2822" s="115" t="s">
        <v>3105</v>
      </c>
      <c r="AB2822" s="44">
        <v>0</v>
      </c>
      <c r="AC2822" s="45"/>
    </row>
    <row r="2823" spans="1:29" x14ac:dyDescent="0.2">
      <c r="A2823" s="37">
        <v>2822</v>
      </c>
      <c r="B2823" s="38" t="s">
        <v>2571</v>
      </c>
      <c r="C2823" s="39" t="s">
        <v>2605</v>
      </c>
      <c r="D2823" s="40">
        <v>44101</v>
      </c>
      <c r="E2823" s="38">
        <v>1</v>
      </c>
      <c r="F2823" s="38"/>
      <c r="G2823" s="38" t="s">
        <v>2</v>
      </c>
      <c r="H2823" s="38" t="s">
        <v>2</v>
      </c>
      <c r="I2823" s="39">
        <v>0</v>
      </c>
      <c r="J2823" s="39">
        <v>5482.55</v>
      </c>
      <c r="K2823" s="39">
        <v>0</v>
      </c>
      <c r="L2823" s="41">
        <f>SUM(Data[[#This Row],[CHELTUIELI DE PERSONAL LEI]:[CHELTUIELI DE CAPITAL (ACTIVE NEFINANCIARE ) LEI]])</f>
        <v>5482.55</v>
      </c>
      <c r="M2823" s="41">
        <f>Data[[#This Row],[TOTAL CHELTUIELI LEI]]/Data[[#This Row],[CURS VALUTAR EURO BNR 22 07 2020]]</f>
        <v>1132.7348608499826</v>
      </c>
      <c r="N2823" s="49">
        <v>1427</v>
      </c>
      <c r="O2823" s="54"/>
      <c r="P2823" s="54">
        <v>862</v>
      </c>
      <c r="Q2823" s="54"/>
      <c r="R2823" s="54">
        <f>Data[[#This Row],[PERSOANE ÎNSCRISE ÎN LISTELE ELECTORALE (TURUL 1)            ]]+Data[[#This Row],[PERSOANE ÎNSCRISE ÎN LISTELE ELECTORALE (TURUL AL 2-LEA)]]</f>
        <v>1427</v>
      </c>
      <c r="S2823" s="54">
        <f>Data[[#This Row],[PERSOANE CARE AU PARTICIPAT LA VOT (TURUL 1)]]+Data[[#This Row],[PERSOANE CARE AU PARTICIPAT LA VOT  (TURUL AL 2-LEA)]]</f>
        <v>862</v>
      </c>
      <c r="T2823" s="41">
        <f>Data[[#This Row],[TOTAL CHELTUIELI LEI]]/Data[[#This Row],[NUMĂRUL PERSOANELOR ÎNSCRISE ÎN LISTELE ELECTORALE]]</f>
        <v>3.842011212333567</v>
      </c>
      <c r="U2823" s="41">
        <f>Data[[#This Row],[TOTAL CHELTUIELI EURO]]/Data[[#This Row],[NUMĂRUL PERSOANELOR ÎNSCRISE ÎN LISTELE ELECTORALE]]</f>
        <v>0.79378756892080071</v>
      </c>
      <c r="V2823" s="41">
        <f>Data[[#This Row],[TOTAL CHELTUIELI LEI]]/Data[[#This Row],[NUMĂRUL PERSOANELOR CARE AU PARTICIPAT LA VOT]]</f>
        <v>6.3602668213457081</v>
      </c>
      <c r="W2823" s="41">
        <f>Data[[#This Row],[TOTAL CHELTUIELI EURO]]/Data[[#This Row],[NUMĂRUL PERSOANELOR CARE AU PARTICIPAT LA VOT]]</f>
        <v>1.3140775647911631</v>
      </c>
      <c r="X2823" s="43">
        <v>4.8400999999999996</v>
      </c>
      <c r="Y2823" s="114" t="s">
        <v>2884</v>
      </c>
      <c r="Z2823" s="44">
        <v>3</v>
      </c>
      <c r="AA2823" s="115" t="s">
        <v>3105</v>
      </c>
      <c r="AB2823" s="44">
        <v>0</v>
      </c>
      <c r="AC2823" s="45"/>
    </row>
    <row r="2824" spans="1:29" x14ac:dyDescent="0.2">
      <c r="A2824" s="37">
        <v>2823</v>
      </c>
      <c r="B2824" s="38" t="s">
        <v>2571</v>
      </c>
      <c r="C2824" s="39" t="s">
        <v>2606</v>
      </c>
      <c r="D2824" s="40">
        <v>44101</v>
      </c>
      <c r="E2824" s="38">
        <v>1</v>
      </c>
      <c r="F2824" s="38"/>
      <c r="G2824" s="38" t="s">
        <v>2</v>
      </c>
      <c r="H2824" s="38" t="s">
        <v>2</v>
      </c>
      <c r="I2824" s="48">
        <v>0</v>
      </c>
      <c r="J2824" s="48">
        <v>11403.97</v>
      </c>
      <c r="K2824" s="48">
        <v>0</v>
      </c>
      <c r="L2824" s="41">
        <f>SUM(Data[[#This Row],[CHELTUIELI DE PERSONAL LEI]:[CHELTUIELI DE CAPITAL (ACTIVE NEFINANCIARE ) LEI]])</f>
        <v>11403.97</v>
      </c>
      <c r="M2824" s="41">
        <f>Data[[#This Row],[TOTAL CHELTUIELI LEI]]/Data[[#This Row],[CURS VALUTAR EURO BNR 22 07 2020]]</f>
        <v>2356.1434681101632</v>
      </c>
      <c r="N2824" s="49">
        <v>2582</v>
      </c>
      <c r="O2824" s="54"/>
      <c r="P2824" s="54">
        <v>1649</v>
      </c>
      <c r="Q2824" s="54"/>
      <c r="R2824" s="54">
        <f>Data[[#This Row],[PERSOANE ÎNSCRISE ÎN LISTELE ELECTORALE (TURUL 1)            ]]+Data[[#This Row],[PERSOANE ÎNSCRISE ÎN LISTELE ELECTORALE (TURUL AL 2-LEA)]]</f>
        <v>2582</v>
      </c>
      <c r="S2824" s="54">
        <f>Data[[#This Row],[PERSOANE CARE AU PARTICIPAT LA VOT (TURUL 1)]]+Data[[#This Row],[PERSOANE CARE AU PARTICIPAT LA VOT  (TURUL AL 2-LEA)]]</f>
        <v>1649</v>
      </c>
      <c r="T2824" s="41">
        <f>Data[[#This Row],[TOTAL CHELTUIELI LEI]]/Data[[#This Row],[NUMĂRUL PERSOANELOR ÎNSCRISE ÎN LISTELE ELECTORALE]]</f>
        <v>4.4167195972114639</v>
      </c>
      <c r="U2824" s="41">
        <f>Data[[#This Row],[TOTAL CHELTUIELI EURO]]/Data[[#This Row],[NUMĂRUL PERSOANELOR ÎNSCRISE ÎN LISTELE ELECTORALE]]</f>
        <v>0.91252651747101599</v>
      </c>
      <c r="V2824" s="41">
        <f>Data[[#This Row],[TOTAL CHELTUIELI LEI]]/Data[[#This Row],[NUMĂRUL PERSOANELOR CARE AU PARTICIPAT LA VOT]]</f>
        <v>6.9156882959369312</v>
      </c>
      <c r="W2824" s="41">
        <f>Data[[#This Row],[TOTAL CHELTUIELI EURO]]/Data[[#This Row],[NUMĂRUL PERSOANELOR CARE AU PARTICIPAT LA VOT]]</f>
        <v>1.428831696852737</v>
      </c>
      <c r="X2824" s="43">
        <v>4.8400999999999996</v>
      </c>
      <c r="Y2824" s="114" t="s">
        <v>2895</v>
      </c>
      <c r="Z2824" s="44">
        <v>4</v>
      </c>
      <c r="AA2824" s="115" t="s">
        <v>3105</v>
      </c>
      <c r="AB2824" s="44">
        <v>0</v>
      </c>
      <c r="AC2824" s="45"/>
    </row>
    <row r="2825" spans="1:29" x14ac:dyDescent="0.2">
      <c r="A2825" s="37">
        <v>2824</v>
      </c>
      <c r="B2825" s="38" t="s">
        <v>2571</v>
      </c>
      <c r="C2825" s="39" t="s">
        <v>2607</v>
      </c>
      <c r="D2825" s="40">
        <v>44101</v>
      </c>
      <c r="E2825" s="38">
        <v>1</v>
      </c>
      <c r="F2825" s="38"/>
      <c r="G2825" s="38" t="s">
        <v>2</v>
      </c>
      <c r="H2825" s="38" t="s">
        <v>2</v>
      </c>
      <c r="I2825" s="39">
        <v>0</v>
      </c>
      <c r="J2825" s="39">
        <v>7107.7</v>
      </c>
      <c r="K2825" s="39">
        <v>0</v>
      </c>
      <c r="L2825" s="41">
        <f>SUM(Data[[#This Row],[CHELTUIELI DE PERSONAL LEI]:[CHELTUIELI DE CAPITAL (ACTIVE NEFINANCIARE ) LEI]])</f>
        <v>7107.7</v>
      </c>
      <c r="M2825" s="41">
        <f>Data[[#This Row],[TOTAL CHELTUIELI LEI]]/Data[[#This Row],[CURS VALUTAR EURO BNR 22 07 2020]]</f>
        <v>1468.5027168860149</v>
      </c>
      <c r="N2825" s="49">
        <v>2347</v>
      </c>
      <c r="O2825" s="54"/>
      <c r="P2825" s="54">
        <v>1598</v>
      </c>
      <c r="Q2825" s="54"/>
      <c r="R2825" s="54">
        <f>Data[[#This Row],[PERSOANE ÎNSCRISE ÎN LISTELE ELECTORALE (TURUL 1)            ]]+Data[[#This Row],[PERSOANE ÎNSCRISE ÎN LISTELE ELECTORALE (TURUL AL 2-LEA)]]</f>
        <v>2347</v>
      </c>
      <c r="S2825" s="54">
        <f>Data[[#This Row],[PERSOANE CARE AU PARTICIPAT LA VOT (TURUL 1)]]+Data[[#This Row],[PERSOANE CARE AU PARTICIPAT LA VOT  (TURUL AL 2-LEA)]]</f>
        <v>1598</v>
      </c>
      <c r="T2825" s="41">
        <f>Data[[#This Row],[TOTAL CHELTUIELI LEI]]/Data[[#This Row],[NUMĂRUL PERSOANELOR ÎNSCRISE ÎN LISTELE ELECTORALE]]</f>
        <v>3.0284192586280358</v>
      </c>
      <c r="U2825" s="41">
        <f>Data[[#This Row],[TOTAL CHELTUIELI EURO]]/Data[[#This Row],[NUMĂRUL PERSOANELOR ÎNSCRISE ÎN LISTELE ELECTORALE]]</f>
        <v>0.62569353084193224</v>
      </c>
      <c r="V2825" s="41">
        <f>Data[[#This Row],[TOTAL CHELTUIELI LEI]]/Data[[#This Row],[NUMĂRUL PERSOANELOR CARE AU PARTICIPAT LA VOT]]</f>
        <v>4.4478723404255316</v>
      </c>
      <c r="W2825" s="41">
        <f>Data[[#This Row],[TOTAL CHELTUIELI EURO]]/Data[[#This Row],[NUMĂRUL PERSOANELOR CARE AU PARTICIPAT LA VOT]]</f>
        <v>0.91896290168086037</v>
      </c>
      <c r="X2825" s="43">
        <v>4.8400999999999996</v>
      </c>
      <c r="Y2825" s="114" t="s">
        <v>2884</v>
      </c>
      <c r="Z2825" s="44">
        <v>3</v>
      </c>
      <c r="AA2825" s="115" t="s">
        <v>3105</v>
      </c>
      <c r="AB2825" s="44">
        <v>0</v>
      </c>
      <c r="AC2825" s="45"/>
    </row>
    <row r="2826" spans="1:29" x14ac:dyDescent="0.2">
      <c r="A2826" s="37">
        <v>2825</v>
      </c>
      <c r="B2826" s="38" t="s">
        <v>2571</v>
      </c>
      <c r="C2826" s="39" t="s">
        <v>2608</v>
      </c>
      <c r="D2826" s="40">
        <v>44101</v>
      </c>
      <c r="E2826" s="38">
        <v>1</v>
      </c>
      <c r="F2826" s="38"/>
      <c r="G2826" s="38" t="s">
        <v>2</v>
      </c>
      <c r="H2826" s="38" t="s">
        <v>2</v>
      </c>
      <c r="I2826" s="39">
        <v>900</v>
      </c>
      <c r="J2826" s="39">
        <v>14008</v>
      </c>
      <c r="K2826" s="39">
        <v>0</v>
      </c>
      <c r="L2826" s="41">
        <f>SUM(Data[[#This Row],[CHELTUIELI DE PERSONAL LEI]:[CHELTUIELI DE CAPITAL (ACTIVE NEFINANCIARE ) LEI]])</f>
        <v>14908</v>
      </c>
      <c r="M2826" s="41">
        <f>Data[[#This Row],[TOTAL CHELTUIELI LEI]]/Data[[#This Row],[CURS VALUTAR EURO BNR 22 07 2020]]</f>
        <v>3080.1016507923391</v>
      </c>
      <c r="N2826" s="49">
        <v>4427</v>
      </c>
      <c r="O2826" s="54"/>
      <c r="P2826" s="54">
        <v>1853</v>
      </c>
      <c r="Q2826" s="54"/>
      <c r="R2826" s="54">
        <f>Data[[#This Row],[PERSOANE ÎNSCRISE ÎN LISTELE ELECTORALE (TURUL 1)            ]]+Data[[#This Row],[PERSOANE ÎNSCRISE ÎN LISTELE ELECTORALE (TURUL AL 2-LEA)]]</f>
        <v>4427</v>
      </c>
      <c r="S2826" s="54">
        <f>Data[[#This Row],[PERSOANE CARE AU PARTICIPAT LA VOT (TURUL 1)]]+Data[[#This Row],[PERSOANE CARE AU PARTICIPAT LA VOT  (TURUL AL 2-LEA)]]</f>
        <v>1853</v>
      </c>
      <c r="T2826" s="41">
        <f>Data[[#This Row],[TOTAL CHELTUIELI LEI]]/Data[[#This Row],[NUMĂRUL PERSOANELOR ÎNSCRISE ÎN LISTELE ELECTORALE]]</f>
        <v>3.3675175062118816</v>
      </c>
      <c r="U2826" s="41">
        <f>Data[[#This Row],[TOTAL CHELTUIELI EURO]]/Data[[#This Row],[NUMĂRUL PERSOANELOR ÎNSCRISE ÎN LISTELE ELECTORALE]]</f>
        <v>0.69575370471929954</v>
      </c>
      <c r="V2826" s="41">
        <f>Data[[#This Row],[TOTAL CHELTUIELI LEI]]/Data[[#This Row],[NUMĂRUL PERSOANELOR CARE AU PARTICIPAT LA VOT]]</f>
        <v>8.0453318942255798</v>
      </c>
      <c r="W2826" s="41">
        <f>Data[[#This Row],[TOTAL CHELTUIELI EURO]]/Data[[#This Row],[NUMĂRUL PERSOANELOR CARE AU PARTICIPAT LA VOT]]</f>
        <v>1.6622243123542035</v>
      </c>
      <c r="X2826" s="43">
        <v>4.8400999999999996</v>
      </c>
      <c r="Y2826" s="114" t="s">
        <v>2884</v>
      </c>
      <c r="Z2826" s="44">
        <v>3</v>
      </c>
      <c r="AA2826" s="115" t="s">
        <v>3105</v>
      </c>
      <c r="AB2826" s="44">
        <v>0</v>
      </c>
      <c r="AC2826" s="45"/>
    </row>
    <row r="2827" spans="1:29" x14ac:dyDescent="0.2">
      <c r="A2827" s="37">
        <v>2826</v>
      </c>
      <c r="B2827" s="38" t="s">
        <v>2571</v>
      </c>
      <c r="C2827" s="39" t="s">
        <v>2609</v>
      </c>
      <c r="D2827" s="40">
        <v>44101</v>
      </c>
      <c r="E2827" s="38">
        <v>1</v>
      </c>
      <c r="F2827" s="38"/>
      <c r="G2827" s="38" t="s">
        <v>2</v>
      </c>
      <c r="H2827" s="38" t="s">
        <v>2</v>
      </c>
      <c r="I2827" s="39">
        <v>1500</v>
      </c>
      <c r="J2827" s="39">
        <v>4049</v>
      </c>
      <c r="K2827" s="39">
        <v>0</v>
      </c>
      <c r="L2827" s="41">
        <f>SUM(Data[[#This Row],[CHELTUIELI DE PERSONAL LEI]:[CHELTUIELI DE CAPITAL (ACTIVE NEFINANCIARE ) LEI]])</f>
        <v>5549</v>
      </c>
      <c r="M2827" s="41">
        <f>Data[[#This Row],[TOTAL CHELTUIELI LEI]]/Data[[#This Row],[CURS VALUTAR EURO BNR 22 07 2020]]</f>
        <v>1146.4639160347926</v>
      </c>
      <c r="N2827" s="49">
        <v>464</v>
      </c>
      <c r="O2827" s="54"/>
      <c r="P2827" s="54">
        <v>404</v>
      </c>
      <c r="Q2827" s="54"/>
      <c r="R2827" s="54">
        <f>Data[[#This Row],[PERSOANE ÎNSCRISE ÎN LISTELE ELECTORALE (TURUL 1)            ]]+Data[[#This Row],[PERSOANE ÎNSCRISE ÎN LISTELE ELECTORALE (TURUL AL 2-LEA)]]</f>
        <v>464</v>
      </c>
      <c r="S2827" s="54">
        <f>Data[[#This Row],[PERSOANE CARE AU PARTICIPAT LA VOT (TURUL 1)]]+Data[[#This Row],[PERSOANE CARE AU PARTICIPAT LA VOT  (TURUL AL 2-LEA)]]</f>
        <v>404</v>
      </c>
      <c r="T2827" s="41">
        <f>Data[[#This Row],[TOTAL CHELTUIELI LEI]]/Data[[#This Row],[NUMĂRUL PERSOANELOR ÎNSCRISE ÎN LISTELE ELECTORALE]]</f>
        <v>11.959051724137931</v>
      </c>
      <c r="U2827" s="41">
        <f>Data[[#This Row],[TOTAL CHELTUIELI EURO]]/Data[[#This Row],[NUMĂRUL PERSOANELOR ÎNSCRISE ÎN LISTELE ELECTORALE]]</f>
        <v>2.4708274052473977</v>
      </c>
      <c r="V2827" s="41">
        <f>Data[[#This Row],[TOTAL CHELTUIELI LEI]]/Data[[#This Row],[NUMĂRUL PERSOANELOR CARE AU PARTICIPAT LA VOT]]</f>
        <v>13.735148514851485</v>
      </c>
      <c r="W2827" s="41">
        <f>Data[[#This Row],[TOTAL CHELTUIELI EURO]]/Data[[#This Row],[NUMĂRUL PERSOANELOR CARE AU PARTICIPAT LA VOT]]</f>
        <v>2.8377819703831499</v>
      </c>
      <c r="X2827" s="43">
        <v>4.8400999999999996</v>
      </c>
      <c r="Y2827" s="114" t="s">
        <v>2888</v>
      </c>
      <c r="Z2827" s="44">
        <v>11</v>
      </c>
      <c r="AA2827" s="115" t="s">
        <v>3108</v>
      </c>
      <c r="AB2827" s="44">
        <v>2</v>
      </c>
      <c r="AC2827" s="45"/>
    </row>
    <row r="2828" spans="1:29" x14ac:dyDescent="0.2">
      <c r="A2828" s="37">
        <v>2827</v>
      </c>
      <c r="B2828" s="38" t="s">
        <v>2571</v>
      </c>
      <c r="C2828" s="39" t="s">
        <v>2610</v>
      </c>
      <c r="D2828" s="40">
        <v>44101</v>
      </c>
      <c r="E2828" s="38">
        <v>1</v>
      </c>
      <c r="F2828" s="38"/>
      <c r="G2828" s="38" t="s">
        <v>2</v>
      </c>
      <c r="H2828" s="38" t="s">
        <v>2</v>
      </c>
      <c r="I2828" s="39">
        <v>1000</v>
      </c>
      <c r="J2828" s="39">
        <v>17893.79</v>
      </c>
      <c r="K2828" s="39">
        <v>0</v>
      </c>
      <c r="L2828" s="41">
        <f>SUM(Data[[#This Row],[CHELTUIELI DE PERSONAL LEI]:[CHELTUIELI DE CAPITAL (ACTIVE NEFINANCIARE ) LEI]])</f>
        <v>18893.79</v>
      </c>
      <c r="M2828" s="41">
        <f>Data[[#This Row],[TOTAL CHELTUIELI LEI]]/Data[[#This Row],[CURS VALUTAR EURO BNR 22 07 2020]]</f>
        <v>3903.5949670461359</v>
      </c>
      <c r="N2828" s="49">
        <v>4398</v>
      </c>
      <c r="O2828" s="54"/>
      <c r="P2828" s="54">
        <v>2754</v>
      </c>
      <c r="Q2828" s="54"/>
      <c r="R2828" s="54">
        <f>Data[[#This Row],[PERSOANE ÎNSCRISE ÎN LISTELE ELECTORALE (TURUL 1)            ]]+Data[[#This Row],[PERSOANE ÎNSCRISE ÎN LISTELE ELECTORALE (TURUL AL 2-LEA)]]</f>
        <v>4398</v>
      </c>
      <c r="S2828" s="54">
        <f>Data[[#This Row],[PERSOANE CARE AU PARTICIPAT LA VOT (TURUL 1)]]+Data[[#This Row],[PERSOANE CARE AU PARTICIPAT LA VOT  (TURUL AL 2-LEA)]]</f>
        <v>2754</v>
      </c>
      <c r="T2828" s="41">
        <f>Data[[#This Row],[TOTAL CHELTUIELI LEI]]/Data[[#This Row],[NUMĂRUL PERSOANELOR ÎNSCRISE ÎN LISTELE ELECTORALE]]</f>
        <v>4.2959959072305596</v>
      </c>
      <c r="U2828" s="41">
        <f>Data[[#This Row],[TOTAL CHELTUIELI EURO]]/Data[[#This Row],[NUMĂRUL PERSOANELOR ÎNSCRISE ÎN LISTELE ELECTORALE]]</f>
        <v>0.88758412165669298</v>
      </c>
      <c r="V2828" s="41">
        <f>Data[[#This Row],[TOTAL CHELTUIELI LEI]]/Data[[#This Row],[NUMĂRUL PERSOANELOR CARE AU PARTICIPAT LA VOT]]</f>
        <v>6.8604901960784312</v>
      </c>
      <c r="W2828" s="41">
        <f>Data[[#This Row],[TOTAL CHELTUIELI EURO]]/Data[[#This Row],[NUMĂRUL PERSOANELOR CARE AU PARTICIPAT LA VOT]]</f>
        <v>1.4174273663929324</v>
      </c>
      <c r="X2828" s="43">
        <v>4.8400999999999996</v>
      </c>
      <c r="Y2828" s="114" t="s">
        <v>2895</v>
      </c>
      <c r="Z2828" s="44">
        <v>4</v>
      </c>
      <c r="AA2828" s="115" t="s">
        <v>3105</v>
      </c>
      <c r="AB2828" s="44">
        <v>0</v>
      </c>
      <c r="AC2828" s="45"/>
    </row>
    <row r="2829" spans="1:29" x14ac:dyDescent="0.2">
      <c r="A2829" s="37">
        <v>2828</v>
      </c>
      <c r="B2829" s="38" t="s">
        <v>2571</v>
      </c>
      <c r="C2829" s="39" t="s">
        <v>2611</v>
      </c>
      <c r="D2829" s="40">
        <v>44101</v>
      </c>
      <c r="E2829" s="38">
        <v>1</v>
      </c>
      <c r="F2829" s="38"/>
      <c r="G2829" s="38" t="s">
        <v>2</v>
      </c>
      <c r="H2829" s="38" t="s">
        <v>2</v>
      </c>
      <c r="I2829" s="39">
        <v>1620</v>
      </c>
      <c r="J2829" s="39">
        <v>4680</v>
      </c>
      <c r="K2829" s="39">
        <v>0</v>
      </c>
      <c r="L2829" s="41">
        <f>SUM(Data[[#This Row],[CHELTUIELI DE PERSONAL LEI]:[CHELTUIELI DE CAPITAL (ACTIVE NEFINANCIARE ) LEI]])</f>
        <v>6300</v>
      </c>
      <c r="M2829" s="41">
        <f>Data[[#This Row],[TOTAL CHELTUIELI LEI]]/Data[[#This Row],[CURS VALUTAR EURO BNR 22 07 2020]]</f>
        <v>1301.625999462821</v>
      </c>
      <c r="N2829" s="49">
        <v>2129</v>
      </c>
      <c r="O2829" s="54"/>
      <c r="P2829" s="54">
        <v>1551</v>
      </c>
      <c r="Q2829" s="54"/>
      <c r="R2829" s="54">
        <f>Data[[#This Row],[PERSOANE ÎNSCRISE ÎN LISTELE ELECTORALE (TURUL 1)            ]]+Data[[#This Row],[PERSOANE ÎNSCRISE ÎN LISTELE ELECTORALE (TURUL AL 2-LEA)]]</f>
        <v>2129</v>
      </c>
      <c r="S2829" s="54">
        <f>Data[[#This Row],[PERSOANE CARE AU PARTICIPAT LA VOT (TURUL 1)]]+Data[[#This Row],[PERSOANE CARE AU PARTICIPAT LA VOT  (TURUL AL 2-LEA)]]</f>
        <v>1551</v>
      </c>
      <c r="T2829" s="41">
        <f>Data[[#This Row],[TOTAL CHELTUIELI LEI]]/Data[[#This Row],[NUMĂRUL PERSOANELOR ÎNSCRISE ÎN LISTELE ELECTORALE]]</f>
        <v>2.9591357444809772</v>
      </c>
      <c r="U2829" s="41">
        <f>Data[[#This Row],[TOTAL CHELTUIELI EURO]]/Data[[#This Row],[NUMĂRUL PERSOANELOR ÎNSCRISE ÎN LISTELE ELECTORALE]]</f>
        <v>0.61137905094543021</v>
      </c>
      <c r="V2829" s="41">
        <f>Data[[#This Row],[TOTAL CHELTUIELI LEI]]/Data[[#This Row],[NUMĂRUL PERSOANELOR CARE AU PARTICIPAT LA VOT]]</f>
        <v>4.061895551257253</v>
      </c>
      <c r="W2829" s="41">
        <f>Data[[#This Row],[TOTAL CHELTUIELI EURO]]/Data[[#This Row],[NUMĂRUL PERSOANELOR CARE AU PARTICIPAT LA VOT]]</f>
        <v>0.83921727882838237</v>
      </c>
      <c r="X2829" s="43">
        <v>4.8400999999999996</v>
      </c>
      <c r="Y2829" s="114" t="s">
        <v>2891</v>
      </c>
      <c r="Z2829" s="44">
        <v>2</v>
      </c>
      <c r="AA2829" s="115" t="s">
        <v>3105</v>
      </c>
      <c r="AB2829" s="44">
        <v>0</v>
      </c>
      <c r="AC2829" s="45"/>
    </row>
    <row r="2830" spans="1:29" x14ac:dyDescent="0.2">
      <c r="A2830" s="37">
        <v>2829</v>
      </c>
      <c r="B2830" s="38" t="s">
        <v>2571</v>
      </c>
      <c r="C2830" s="39" t="s">
        <v>2612</v>
      </c>
      <c r="D2830" s="40">
        <v>44101</v>
      </c>
      <c r="E2830" s="38">
        <v>1</v>
      </c>
      <c r="F2830" s="38"/>
      <c r="G2830" s="38" t="s">
        <v>2</v>
      </c>
      <c r="H2830" s="38" t="s">
        <v>2</v>
      </c>
      <c r="I2830" s="39">
        <v>1200</v>
      </c>
      <c r="J2830" s="39">
        <v>2865</v>
      </c>
      <c r="K2830" s="39">
        <v>0</v>
      </c>
      <c r="L2830" s="41">
        <f>SUM(Data[[#This Row],[CHELTUIELI DE PERSONAL LEI]:[CHELTUIELI DE CAPITAL (ACTIVE NEFINANCIARE ) LEI]])</f>
        <v>4065</v>
      </c>
      <c r="M2830" s="41">
        <f>Data[[#This Row],[TOTAL CHELTUIELI LEI]]/Data[[#This Row],[CURS VALUTAR EURO BNR 22 07 2020]]</f>
        <v>839.85868060577263</v>
      </c>
      <c r="N2830" s="49">
        <v>3248</v>
      </c>
      <c r="O2830" s="54"/>
      <c r="P2830" s="54">
        <v>1836</v>
      </c>
      <c r="Q2830" s="54"/>
      <c r="R2830" s="54">
        <f>Data[[#This Row],[PERSOANE ÎNSCRISE ÎN LISTELE ELECTORALE (TURUL 1)            ]]+Data[[#This Row],[PERSOANE ÎNSCRISE ÎN LISTELE ELECTORALE (TURUL AL 2-LEA)]]</f>
        <v>3248</v>
      </c>
      <c r="S2830" s="54">
        <f>Data[[#This Row],[PERSOANE CARE AU PARTICIPAT LA VOT (TURUL 1)]]+Data[[#This Row],[PERSOANE CARE AU PARTICIPAT LA VOT  (TURUL AL 2-LEA)]]</f>
        <v>1836</v>
      </c>
      <c r="T2830" s="41">
        <f>Data[[#This Row],[TOTAL CHELTUIELI LEI]]/Data[[#This Row],[NUMĂRUL PERSOANELOR ÎNSCRISE ÎN LISTELE ELECTORALE]]</f>
        <v>1.2515394088669951</v>
      </c>
      <c r="U2830" s="41">
        <f>Data[[#This Row],[TOTAL CHELTUIELI EURO]]/Data[[#This Row],[NUMĂRUL PERSOANELOR ÎNSCRISE ÎN LISTELE ELECTORALE]]</f>
        <v>0.258577179989462</v>
      </c>
      <c r="V2830" s="41">
        <f>Data[[#This Row],[TOTAL CHELTUIELI LEI]]/Data[[#This Row],[NUMĂRUL PERSOANELOR CARE AU PARTICIPAT LA VOT]]</f>
        <v>2.2140522875816995</v>
      </c>
      <c r="W2830" s="41">
        <f>Data[[#This Row],[TOTAL CHELTUIELI EURO]]/Data[[#This Row],[NUMĂRUL PERSOANELOR CARE AU PARTICIPAT LA VOT]]</f>
        <v>0.45743936852166267</v>
      </c>
      <c r="X2830" s="43">
        <v>4.8400999999999996</v>
      </c>
      <c r="Y2830" s="114" t="s">
        <v>2894</v>
      </c>
      <c r="Z2830" s="44">
        <v>1</v>
      </c>
      <c r="AA2830" s="115" t="s">
        <v>3105</v>
      </c>
      <c r="AB2830" s="44">
        <v>0</v>
      </c>
      <c r="AC2830" s="45"/>
    </row>
    <row r="2831" spans="1:29" x14ac:dyDescent="0.2">
      <c r="A2831" s="37">
        <v>2830</v>
      </c>
      <c r="B2831" s="38" t="s">
        <v>2571</v>
      </c>
      <c r="C2831" s="39" t="s">
        <v>2613</v>
      </c>
      <c r="D2831" s="40">
        <v>44101</v>
      </c>
      <c r="E2831" s="38">
        <v>1</v>
      </c>
      <c r="F2831" s="38"/>
      <c r="G2831" s="38" t="s">
        <v>2</v>
      </c>
      <c r="H2831" s="38" t="s">
        <v>2</v>
      </c>
      <c r="I2831" s="39">
        <v>2800</v>
      </c>
      <c r="J2831" s="39">
        <v>18672.349999999999</v>
      </c>
      <c r="K2831" s="39">
        <v>0</v>
      </c>
      <c r="L2831" s="41">
        <f>SUM(Data[[#This Row],[CHELTUIELI DE PERSONAL LEI]:[CHELTUIELI DE CAPITAL (ACTIVE NEFINANCIARE ) LEI]])</f>
        <v>21472.35</v>
      </c>
      <c r="M2831" s="41">
        <f>Data[[#This Row],[TOTAL CHELTUIELI LEI]]/Data[[#This Row],[CURS VALUTAR EURO BNR 22 07 2020]]</f>
        <v>4436.3442904072226</v>
      </c>
      <c r="N2831" s="49">
        <v>3700</v>
      </c>
      <c r="O2831" s="54"/>
      <c r="P2831" s="54">
        <v>1853</v>
      </c>
      <c r="Q2831" s="54"/>
      <c r="R2831" s="54">
        <f>Data[[#This Row],[PERSOANE ÎNSCRISE ÎN LISTELE ELECTORALE (TURUL 1)            ]]+Data[[#This Row],[PERSOANE ÎNSCRISE ÎN LISTELE ELECTORALE (TURUL AL 2-LEA)]]</f>
        <v>3700</v>
      </c>
      <c r="S2831" s="54">
        <f>Data[[#This Row],[PERSOANE CARE AU PARTICIPAT LA VOT (TURUL 1)]]+Data[[#This Row],[PERSOANE CARE AU PARTICIPAT LA VOT  (TURUL AL 2-LEA)]]</f>
        <v>1853</v>
      </c>
      <c r="T2831" s="41">
        <f>Data[[#This Row],[TOTAL CHELTUIELI LEI]]/Data[[#This Row],[NUMĂRUL PERSOANELOR ÎNSCRISE ÎN LISTELE ELECTORALE]]</f>
        <v>5.8033378378378373</v>
      </c>
      <c r="U2831" s="41">
        <f>Data[[#This Row],[TOTAL CHELTUIELI EURO]]/Data[[#This Row],[NUMĂRUL PERSOANELOR ÎNSCRISE ÎN LISTELE ELECTORALE]]</f>
        <v>1.1990119703803304</v>
      </c>
      <c r="V2831" s="41">
        <f>Data[[#This Row],[TOTAL CHELTUIELI LEI]]/Data[[#This Row],[NUMĂRUL PERSOANELOR CARE AU PARTICIPAT LA VOT]]</f>
        <v>11.587884511602805</v>
      </c>
      <c r="W2831" s="41">
        <f>Data[[#This Row],[TOTAL CHELTUIELI EURO]]/Data[[#This Row],[NUMĂRUL PERSOANELOR CARE AU PARTICIPAT LA VOT]]</f>
        <v>2.3941415490594835</v>
      </c>
      <c r="X2831" s="43">
        <v>4.8400999999999996</v>
      </c>
      <c r="Y2831" s="114" t="s">
        <v>2892</v>
      </c>
      <c r="Z2831" s="44">
        <v>5</v>
      </c>
      <c r="AA2831" s="115" t="s">
        <v>3107</v>
      </c>
      <c r="AB2831" s="44">
        <v>1</v>
      </c>
      <c r="AC2831" s="45"/>
    </row>
    <row r="2832" spans="1:29" x14ac:dyDescent="0.2">
      <c r="A2832" s="37">
        <v>2831</v>
      </c>
      <c r="B2832" s="38" t="s">
        <v>2571</v>
      </c>
      <c r="C2832" s="39" t="s">
        <v>2614</v>
      </c>
      <c r="D2832" s="40">
        <v>44101</v>
      </c>
      <c r="E2832" s="38">
        <v>1</v>
      </c>
      <c r="F2832" s="38"/>
      <c r="G2832" s="38" t="s">
        <v>2</v>
      </c>
      <c r="H2832" s="38" t="s">
        <v>2</v>
      </c>
      <c r="I2832" s="39">
        <v>0</v>
      </c>
      <c r="J2832" s="39">
        <v>3122.22</v>
      </c>
      <c r="K2832" s="39">
        <v>0</v>
      </c>
      <c r="L2832" s="41">
        <f>SUM(Data[[#This Row],[CHELTUIELI DE PERSONAL LEI]:[CHELTUIELI DE CAPITAL (ACTIVE NEFINANCIARE ) LEI]])</f>
        <v>3122.22</v>
      </c>
      <c r="M2832" s="41">
        <f>Data[[#This Row],[TOTAL CHELTUIELI LEI]]/Data[[#This Row],[CURS VALUTAR EURO BNR 22 07 2020]]</f>
        <v>645.07344889568401</v>
      </c>
      <c r="N2832" s="49">
        <v>1484</v>
      </c>
      <c r="O2832" s="54"/>
      <c r="P2832" s="54">
        <v>621</v>
      </c>
      <c r="Q2832" s="54"/>
      <c r="R2832" s="54">
        <f>Data[[#This Row],[PERSOANE ÎNSCRISE ÎN LISTELE ELECTORALE (TURUL 1)            ]]+Data[[#This Row],[PERSOANE ÎNSCRISE ÎN LISTELE ELECTORALE (TURUL AL 2-LEA)]]</f>
        <v>1484</v>
      </c>
      <c r="S2832" s="54">
        <f>Data[[#This Row],[PERSOANE CARE AU PARTICIPAT LA VOT (TURUL 1)]]+Data[[#This Row],[PERSOANE CARE AU PARTICIPAT LA VOT  (TURUL AL 2-LEA)]]</f>
        <v>621</v>
      </c>
      <c r="T2832" s="41">
        <f>Data[[#This Row],[TOTAL CHELTUIELI LEI]]/Data[[#This Row],[NUMĂRUL PERSOANELOR ÎNSCRISE ÎN LISTELE ELECTORALE]]</f>
        <v>2.103921832884097</v>
      </c>
      <c r="U2832" s="41">
        <f>Data[[#This Row],[TOTAL CHELTUIELI EURO]]/Data[[#This Row],[NUMĂRUL PERSOANELOR ÎNSCRISE ÎN LISTELE ELECTORALE]]</f>
        <v>0.43468561246339893</v>
      </c>
      <c r="V2832" s="41">
        <f>Data[[#This Row],[TOTAL CHELTUIELI LEI]]/Data[[#This Row],[NUMĂRUL PERSOANELOR CARE AU PARTICIPAT LA VOT]]</f>
        <v>5.0277294685990332</v>
      </c>
      <c r="W2832" s="41">
        <f>Data[[#This Row],[TOTAL CHELTUIELI EURO]]/Data[[#This Row],[NUMĂRUL PERSOANELOR CARE AU PARTICIPAT LA VOT]]</f>
        <v>1.0387656181895073</v>
      </c>
      <c r="X2832" s="43">
        <v>4.8400999999999996</v>
      </c>
      <c r="Y2832" s="114" t="s">
        <v>2891</v>
      </c>
      <c r="Z2832" s="44">
        <v>2</v>
      </c>
      <c r="AA2832" s="115" t="s">
        <v>3105</v>
      </c>
      <c r="AB2832" s="44">
        <v>0</v>
      </c>
      <c r="AC2832" s="45"/>
    </row>
    <row r="2833" spans="1:29" x14ac:dyDescent="0.2">
      <c r="A2833" s="37">
        <v>2832</v>
      </c>
      <c r="B2833" s="38" t="s">
        <v>2571</v>
      </c>
      <c r="C2833" s="39" t="s">
        <v>2615</v>
      </c>
      <c r="D2833" s="40">
        <v>44101</v>
      </c>
      <c r="E2833" s="38">
        <v>1</v>
      </c>
      <c r="F2833" s="38"/>
      <c r="G2833" s="38" t="s">
        <v>2</v>
      </c>
      <c r="H2833" s="38" t="s">
        <v>2</v>
      </c>
      <c r="I2833" s="39">
        <v>12100</v>
      </c>
      <c r="J2833" s="39">
        <v>48496.54</v>
      </c>
      <c r="K2833" s="39">
        <v>0</v>
      </c>
      <c r="L2833" s="41">
        <f>SUM(Data[[#This Row],[CHELTUIELI DE PERSONAL LEI]:[CHELTUIELI DE CAPITAL (ACTIVE NEFINANCIARE ) LEI]])</f>
        <v>60596.54</v>
      </c>
      <c r="M2833" s="41">
        <f>Data[[#This Row],[TOTAL CHELTUIELI LEI]]/Data[[#This Row],[CURS VALUTAR EURO BNR 22 07 2020]]</f>
        <v>12519.687609760131</v>
      </c>
      <c r="N2833" s="49">
        <v>11266</v>
      </c>
      <c r="O2833" s="54"/>
      <c r="P2833" s="54">
        <v>5239</v>
      </c>
      <c r="Q2833" s="54"/>
      <c r="R2833" s="54">
        <f>Data[[#This Row],[PERSOANE ÎNSCRISE ÎN LISTELE ELECTORALE (TURUL 1)            ]]+Data[[#This Row],[PERSOANE ÎNSCRISE ÎN LISTELE ELECTORALE (TURUL AL 2-LEA)]]</f>
        <v>11266</v>
      </c>
      <c r="S2833" s="54">
        <f>Data[[#This Row],[PERSOANE CARE AU PARTICIPAT LA VOT (TURUL 1)]]+Data[[#This Row],[PERSOANE CARE AU PARTICIPAT LA VOT  (TURUL AL 2-LEA)]]</f>
        <v>5239</v>
      </c>
      <c r="T2833" s="41">
        <f>Data[[#This Row],[TOTAL CHELTUIELI LEI]]/Data[[#This Row],[NUMĂRUL PERSOANELOR ÎNSCRISE ÎN LISTELE ELECTORALE]]</f>
        <v>5.37870939108823</v>
      </c>
      <c r="U2833" s="41">
        <f>Data[[#This Row],[TOTAL CHELTUIELI EURO]]/Data[[#This Row],[NUMĂRUL PERSOANELOR ÎNSCRISE ÎN LISTELE ELECTORALE]]</f>
        <v>1.1112806328563936</v>
      </c>
      <c r="V2833" s="41">
        <f>Data[[#This Row],[TOTAL CHELTUIELI LEI]]/Data[[#This Row],[NUMĂRUL PERSOANELOR CARE AU PARTICIPAT LA VOT]]</f>
        <v>11.566432525291086</v>
      </c>
      <c r="W2833" s="41">
        <f>Data[[#This Row],[TOTAL CHELTUIELI EURO]]/Data[[#This Row],[NUMĂRUL PERSOANELOR CARE AU PARTICIPAT LA VOT]]</f>
        <v>2.3897094120557609</v>
      </c>
      <c r="X2833" s="43">
        <v>4.8400999999999996</v>
      </c>
      <c r="Y2833" s="114" t="s">
        <v>2892</v>
      </c>
      <c r="Z2833" s="44">
        <v>5</v>
      </c>
      <c r="AA2833" s="115" t="s">
        <v>3107</v>
      </c>
      <c r="AB2833" s="44">
        <v>1</v>
      </c>
      <c r="AC2833" s="45"/>
    </row>
    <row r="2834" spans="1:29" x14ac:dyDescent="0.2">
      <c r="A2834" s="37">
        <v>2833</v>
      </c>
      <c r="B2834" s="38" t="s">
        <v>2571</v>
      </c>
      <c r="C2834" s="39" t="s">
        <v>2616</v>
      </c>
      <c r="D2834" s="40">
        <v>44101</v>
      </c>
      <c r="E2834" s="38">
        <v>1</v>
      </c>
      <c r="F2834" s="38"/>
      <c r="G2834" s="38" t="s">
        <v>2</v>
      </c>
      <c r="H2834" s="38" t="s">
        <v>2</v>
      </c>
      <c r="I2834" s="39">
        <v>400</v>
      </c>
      <c r="J2834" s="39">
        <v>4715</v>
      </c>
      <c r="K2834" s="39">
        <v>0</v>
      </c>
      <c r="L2834" s="41">
        <f>SUM(Data[[#This Row],[CHELTUIELI DE PERSONAL LEI]:[CHELTUIELI DE CAPITAL (ACTIVE NEFINANCIARE ) LEI]])</f>
        <v>5115</v>
      </c>
      <c r="M2834" s="41">
        <f>Data[[#This Row],[TOTAL CHELTUIELI LEI]]/Data[[#This Row],[CURS VALUTAR EURO BNR 22 07 2020]]</f>
        <v>1056.7963471829096</v>
      </c>
      <c r="N2834" s="49">
        <v>3896</v>
      </c>
      <c r="O2834" s="54"/>
      <c r="P2834" s="54">
        <v>2043</v>
      </c>
      <c r="Q2834" s="54"/>
      <c r="R2834" s="54">
        <f>Data[[#This Row],[PERSOANE ÎNSCRISE ÎN LISTELE ELECTORALE (TURUL 1)            ]]+Data[[#This Row],[PERSOANE ÎNSCRISE ÎN LISTELE ELECTORALE (TURUL AL 2-LEA)]]</f>
        <v>3896</v>
      </c>
      <c r="S2834" s="54">
        <f>Data[[#This Row],[PERSOANE CARE AU PARTICIPAT LA VOT (TURUL 1)]]+Data[[#This Row],[PERSOANE CARE AU PARTICIPAT LA VOT  (TURUL AL 2-LEA)]]</f>
        <v>2043</v>
      </c>
      <c r="T2834" s="41">
        <f>Data[[#This Row],[TOTAL CHELTUIELI LEI]]/Data[[#This Row],[NUMĂRUL PERSOANELOR ÎNSCRISE ÎN LISTELE ELECTORALE]]</f>
        <v>1.3128850102669405</v>
      </c>
      <c r="U2834" s="41">
        <f>Data[[#This Row],[TOTAL CHELTUIELI EURO]]/Data[[#This Row],[NUMĂRUL PERSOANELOR ÎNSCRISE ÎN LISTELE ELECTORALE]]</f>
        <v>0.27125162915372425</v>
      </c>
      <c r="V2834" s="41">
        <f>Data[[#This Row],[TOTAL CHELTUIELI LEI]]/Data[[#This Row],[NUMĂRUL PERSOANELOR CARE AU PARTICIPAT LA VOT]]</f>
        <v>2.5036710719530104</v>
      </c>
      <c r="W2834" s="41">
        <f>Data[[#This Row],[TOTAL CHELTUIELI EURO]]/Data[[#This Row],[NUMĂRUL PERSOANELOR CARE AU PARTICIPAT LA VOT]]</f>
        <v>0.51727672402491909</v>
      </c>
      <c r="X2834" s="43">
        <v>4.8400999999999996</v>
      </c>
      <c r="Y2834" s="114" t="s">
        <v>2894</v>
      </c>
      <c r="Z2834" s="44">
        <v>1</v>
      </c>
      <c r="AA2834" s="115" t="s">
        <v>3105</v>
      </c>
      <c r="AB2834" s="44">
        <v>0</v>
      </c>
      <c r="AC2834" s="45"/>
    </row>
    <row r="2835" spans="1:29" x14ac:dyDescent="0.2">
      <c r="A2835" s="37">
        <v>2834</v>
      </c>
      <c r="B2835" s="38" t="s">
        <v>2571</v>
      </c>
      <c r="C2835" s="39" t="s">
        <v>2617</v>
      </c>
      <c r="D2835" s="40">
        <v>44101</v>
      </c>
      <c r="E2835" s="38">
        <v>1</v>
      </c>
      <c r="F2835" s="38"/>
      <c r="G2835" s="38" t="s">
        <v>2</v>
      </c>
      <c r="H2835" s="38" t="s">
        <v>2</v>
      </c>
      <c r="I2835" s="39">
        <v>1500</v>
      </c>
      <c r="J2835" s="39">
        <v>8119.52</v>
      </c>
      <c r="K2835" s="39">
        <v>0</v>
      </c>
      <c r="L2835" s="41">
        <f>SUM(Data[[#This Row],[CHELTUIELI DE PERSONAL LEI]:[CHELTUIELI DE CAPITAL (ACTIVE NEFINANCIARE ) LEI]])</f>
        <v>9619.52</v>
      </c>
      <c r="M2835" s="41">
        <f>Data[[#This Row],[TOTAL CHELTUIELI LEI]]/Data[[#This Row],[CURS VALUTAR EURO BNR 22 07 2020]]</f>
        <v>1987.4630689448568</v>
      </c>
      <c r="N2835" s="49">
        <v>2691</v>
      </c>
      <c r="O2835" s="54"/>
      <c r="P2835" s="54">
        <v>1545</v>
      </c>
      <c r="Q2835" s="54"/>
      <c r="R2835" s="54">
        <f>Data[[#This Row],[PERSOANE ÎNSCRISE ÎN LISTELE ELECTORALE (TURUL 1)            ]]+Data[[#This Row],[PERSOANE ÎNSCRISE ÎN LISTELE ELECTORALE (TURUL AL 2-LEA)]]</f>
        <v>2691</v>
      </c>
      <c r="S2835" s="54">
        <f>Data[[#This Row],[PERSOANE CARE AU PARTICIPAT LA VOT (TURUL 1)]]+Data[[#This Row],[PERSOANE CARE AU PARTICIPAT LA VOT  (TURUL AL 2-LEA)]]</f>
        <v>1545</v>
      </c>
      <c r="T2835" s="41">
        <f>Data[[#This Row],[TOTAL CHELTUIELI LEI]]/Data[[#This Row],[NUMĂRUL PERSOANELOR ÎNSCRISE ÎN LISTELE ELECTORALE]]</f>
        <v>3.574700854700855</v>
      </c>
      <c r="U2835" s="41">
        <f>Data[[#This Row],[TOTAL CHELTUIELI EURO]]/Data[[#This Row],[NUMĂRUL PERSOANELOR ÎNSCRISE ÎN LISTELE ELECTORALE]]</f>
        <v>0.73855929726676206</v>
      </c>
      <c r="V2835" s="41">
        <f>Data[[#This Row],[TOTAL CHELTUIELI LEI]]/Data[[#This Row],[NUMĂRUL PERSOANELOR CARE AU PARTICIPAT LA VOT]]</f>
        <v>6.2262265372168288</v>
      </c>
      <c r="W2835" s="41">
        <f>Data[[#This Row],[TOTAL CHELTUIELI EURO]]/Data[[#This Row],[NUMĂRUL PERSOANELOR CARE AU PARTICIPAT LA VOT]]</f>
        <v>1.2863838633947293</v>
      </c>
      <c r="X2835" s="43">
        <v>4.8400999999999996</v>
      </c>
      <c r="Y2835" s="114" t="s">
        <v>2884</v>
      </c>
      <c r="Z2835" s="44">
        <v>3</v>
      </c>
      <c r="AA2835" s="115" t="s">
        <v>3105</v>
      </c>
      <c r="AB2835" s="44">
        <v>0</v>
      </c>
      <c r="AC2835" s="45"/>
    </row>
    <row r="2836" spans="1:29" x14ac:dyDescent="0.2">
      <c r="A2836" s="37">
        <v>2835</v>
      </c>
      <c r="B2836" s="38" t="s">
        <v>2571</v>
      </c>
      <c r="C2836" s="39" t="s">
        <v>2618</v>
      </c>
      <c r="D2836" s="40">
        <v>44101</v>
      </c>
      <c r="E2836" s="38">
        <v>1</v>
      </c>
      <c r="F2836" s="38"/>
      <c r="G2836" s="38" t="s">
        <v>2</v>
      </c>
      <c r="H2836" s="38" t="s">
        <v>2</v>
      </c>
      <c r="I2836" s="39">
        <v>1000</v>
      </c>
      <c r="J2836" s="39">
        <v>3090.44</v>
      </c>
      <c r="K2836" s="39">
        <v>0</v>
      </c>
      <c r="L2836" s="41">
        <f>SUM(Data[[#This Row],[CHELTUIELI DE PERSONAL LEI]:[CHELTUIELI DE CAPITAL (ACTIVE NEFINANCIARE ) LEI]])</f>
        <v>4090.44</v>
      </c>
      <c r="M2836" s="41">
        <f>Data[[#This Row],[TOTAL CHELTUIELI LEI]]/Data[[#This Row],[CURS VALUTAR EURO BNR 22 07 2020]]</f>
        <v>845.11477035598443</v>
      </c>
      <c r="N2836" s="49">
        <v>2517</v>
      </c>
      <c r="O2836" s="54"/>
      <c r="P2836" s="54">
        <v>1379</v>
      </c>
      <c r="Q2836" s="54"/>
      <c r="R2836" s="54">
        <f>Data[[#This Row],[PERSOANE ÎNSCRISE ÎN LISTELE ELECTORALE (TURUL 1)            ]]+Data[[#This Row],[PERSOANE ÎNSCRISE ÎN LISTELE ELECTORALE (TURUL AL 2-LEA)]]</f>
        <v>2517</v>
      </c>
      <c r="S2836" s="54">
        <f>Data[[#This Row],[PERSOANE CARE AU PARTICIPAT LA VOT (TURUL 1)]]+Data[[#This Row],[PERSOANE CARE AU PARTICIPAT LA VOT  (TURUL AL 2-LEA)]]</f>
        <v>1379</v>
      </c>
      <c r="T2836" s="41">
        <f>Data[[#This Row],[TOTAL CHELTUIELI LEI]]/Data[[#This Row],[NUMĂRUL PERSOANELOR ÎNSCRISE ÎN LISTELE ELECTORALE]]</f>
        <v>1.6251251489868892</v>
      </c>
      <c r="U2836" s="41">
        <f>Data[[#This Row],[TOTAL CHELTUIELI EURO]]/Data[[#This Row],[NUMĂRUL PERSOANELOR ÎNSCRISE ÎN LISTELE ELECTORALE]]</f>
        <v>0.33576272163527393</v>
      </c>
      <c r="V2836" s="41">
        <f>Data[[#This Row],[TOTAL CHELTUIELI LEI]]/Data[[#This Row],[NUMĂRUL PERSOANELOR CARE AU PARTICIPAT LA VOT]]</f>
        <v>2.966236403190718</v>
      </c>
      <c r="W2836" s="41">
        <f>Data[[#This Row],[TOTAL CHELTUIELI EURO]]/Data[[#This Row],[NUMĂRUL PERSOANELOR CARE AU PARTICIPAT LA VOT]]</f>
        <v>0.61284609888033681</v>
      </c>
      <c r="X2836" s="43">
        <v>4.8400999999999996</v>
      </c>
      <c r="Y2836" s="114" t="s">
        <v>2894</v>
      </c>
      <c r="Z2836" s="44">
        <v>1</v>
      </c>
      <c r="AA2836" s="115" t="s">
        <v>3105</v>
      </c>
      <c r="AB2836" s="44">
        <v>0</v>
      </c>
      <c r="AC2836" s="45"/>
    </row>
    <row r="2837" spans="1:29" x14ac:dyDescent="0.2">
      <c r="A2837" s="37">
        <v>2836</v>
      </c>
      <c r="B2837" s="38" t="s">
        <v>2571</v>
      </c>
      <c r="C2837" s="39" t="s">
        <v>2619</v>
      </c>
      <c r="D2837" s="40">
        <v>44101</v>
      </c>
      <c r="E2837" s="38">
        <v>1</v>
      </c>
      <c r="F2837" s="38"/>
      <c r="G2837" s="38" t="s">
        <v>2</v>
      </c>
      <c r="H2837" s="38" t="s">
        <v>2</v>
      </c>
      <c r="I2837" s="39">
        <v>720</v>
      </c>
      <c r="J2837" s="39">
        <v>2462</v>
      </c>
      <c r="K2837" s="39">
        <v>0</v>
      </c>
      <c r="L2837" s="41">
        <f>SUM(Data[[#This Row],[CHELTUIELI DE PERSONAL LEI]:[CHELTUIELI DE CAPITAL (ACTIVE NEFINANCIARE ) LEI]])</f>
        <v>3182</v>
      </c>
      <c r="M2837" s="41">
        <f>Data[[#This Row],[TOTAL CHELTUIELI LEI]]/Data[[#This Row],[CURS VALUTAR EURO BNR 22 07 2020]]</f>
        <v>657.42443337947566</v>
      </c>
      <c r="N2837" s="49">
        <v>1167</v>
      </c>
      <c r="O2837" s="54"/>
      <c r="P2837" s="54">
        <v>804</v>
      </c>
      <c r="Q2837" s="54"/>
      <c r="R2837" s="54">
        <f>Data[[#This Row],[PERSOANE ÎNSCRISE ÎN LISTELE ELECTORALE (TURUL 1)            ]]+Data[[#This Row],[PERSOANE ÎNSCRISE ÎN LISTELE ELECTORALE (TURUL AL 2-LEA)]]</f>
        <v>1167</v>
      </c>
      <c r="S2837" s="54">
        <f>Data[[#This Row],[PERSOANE CARE AU PARTICIPAT LA VOT (TURUL 1)]]+Data[[#This Row],[PERSOANE CARE AU PARTICIPAT LA VOT  (TURUL AL 2-LEA)]]</f>
        <v>804</v>
      </c>
      <c r="T2837" s="41">
        <f>Data[[#This Row],[TOTAL CHELTUIELI LEI]]/Data[[#This Row],[NUMĂRUL PERSOANELOR ÎNSCRISE ÎN LISTELE ELECTORALE]]</f>
        <v>2.7266495287060839</v>
      </c>
      <c r="U2837" s="41">
        <f>Data[[#This Row],[TOTAL CHELTUIELI EURO]]/Data[[#This Row],[NUMĂRUL PERSOANELOR ÎNSCRISE ÎN LISTELE ELECTORALE]]</f>
        <v>0.56334570126775974</v>
      </c>
      <c r="V2837" s="41">
        <f>Data[[#This Row],[TOTAL CHELTUIELI LEI]]/Data[[#This Row],[NUMĂRUL PERSOANELOR CARE AU PARTICIPAT LA VOT]]</f>
        <v>3.9577114427860698</v>
      </c>
      <c r="W2837" s="41">
        <f>Data[[#This Row],[TOTAL CHELTUIELI EURO]]/Data[[#This Row],[NUMĂRUL PERSOANELOR CARE AU PARTICIPAT LA VOT]]</f>
        <v>0.81769208131775584</v>
      </c>
      <c r="X2837" s="43">
        <v>4.8400999999999996</v>
      </c>
      <c r="Y2837" s="114" t="s">
        <v>2891</v>
      </c>
      <c r="Z2837" s="44">
        <v>2</v>
      </c>
      <c r="AA2837" s="115" t="s">
        <v>3105</v>
      </c>
      <c r="AB2837" s="44">
        <v>0</v>
      </c>
      <c r="AC2837" s="45"/>
    </row>
    <row r="2838" spans="1:29" x14ac:dyDescent="0.2">
      <c r="A2838" s="37">
        <v>2837</v>
      </c>
      <c r="B2838" s="38" t="s">
        <v>2571</v>
      </c>
      <c r="C2838" s="39" t="s">
        <v>2620</v>
      </c>
      <c r="D2838" s="40">
        <v>44101</v>
      </c>
      <c r="E2838" s="38">
        <v>1</v>
      </c>
      <c r="F2838" s="38"/>
      <c r="G2838" s="38" t="s">
        <v>2</v>
      </c>
      <c r="H2838" s="38" t="s">
        <v>2</v>
      </c>
      <c r="I2838" s="39">
        <v>400</v>
      </c>
      <c r="J2838" s="39">
        <v>4879.34</v>
      </c>
      <c r="K2838" s="39">
        <v>0</v>
      </c>
      <c r="L2838" s="41">
        <f>SUM(Data[[#This Row],[CHELTUIELI DE PERSONAL LEI]:[CHELTUIELI DE CAPITAL (ACTIVE NEFINANCIARE ) LEI]])</f>
        <v>5279.34</v>
      </c>
      <c r="M2838" s="41">
        <f>Data[[#This Row],[TOTAL CHELTUIELI LEI]]/Data[[#This Row],[CURS VALUTAR EURO BNR 22 07 2020]]</f>
        <v>1090.750191111754</v>
      </c>
      <c r="N2838" s="49">
        <v>1943</v>
      </c>
      <c r="O2838" s="54"/>
      <c r="P2838" s="54">
        <v>1345</v>
      </c>
      <c r="Q2838" s="54"/>
      <c r="R2838" s="54">
        <f>Data[[#This Row],[PERSOANE ÎNSCRISE ÎN LISTELE ELECTORALE (TURUL 1)            ]]+Data[[#This Row],[PERSOANE ÎNSCRISE ÎN LISTELE ELECTORALE (TURUL AL 2-LEA)]]</f>
        <v>1943</v>
      </c>
      <c r="S2838" s="54">
        <f>Data[[#This Row],[PERSOANE CARE AU PARTICIPAT LA VOT (TURUL 1)]]+Data[[#This Row],[PERSOANE CARE AU PARTICIPAT LA VOT  (TURUL AL 2-LEA)]]</f>
        <v>1345</v>
      </c>
      <c r="T2838" s="41">
        <f>Data[[#This Row],[TOTAL CHELTUIELI LEI]]/Data[[#This Row],[NUMĂRUL PERSOANELOR ÎNSCRISE ÎN LISTELE ELECTORALE]]</f>
        <v>2.7171075656201751</v>
      </c>
      <c r="U2838" s="41">
        <f>Data[[#This Row],[TOTAL CHELTUIELI EURO]]/Data[[#This Row],[NUMĂRUL PERSOANELOR ÎNSCRISE ÎN LISTELE ELECTORALE]]</f>
        <v>0.56137426202354812</v>
      </c>
      <c r="V2838" s="41">
        <f>Data[[#This Row],[TOTAL CHELTUIELI LEI]]/Data[[#This Row],[NUMĂRUL PERSOANELOR CARE AU PARTICIPAT LA VOT]]</f>
        <v>3.9251598513011152</v>
      </c>
      <c r="W2838" s="41">
        <f>Data[[#This Row],[TOTAL CHELTUIELI EURO]]/Data[[#This Row],[NUMĂRUL PERSOANELOR CARE AU PARTICIPAT LA VOT]]</f>
        <v>0.81096668484145285</v>
      </c>
      <c r="X2838" s="43">
        <v>4.8400999999999996</v>
      </c>
      <c r="Y2838" s="114" t="s">
        <v>2891</v>
      </c>
      <c r="Z2838" s="44">
        <v>2</v>
      </c>
      <c r="AA2838" s="115" t="s">
        <v>3105</v>
      </c>
      <c r="AB2838" s="44">
        <v>0</v>
      </c>
      <c r="AC2838" s="45"/>
    </row>
    <row r="2839" spans="1:29" x14ac:dyDescent="0.2">
      <c r="A2839" s="37">
        <v>2838</v>
      </c>
      <c r="B2839" s="38" t="s">
        <v>2571</v>
      </c>
      <c r="C2839" s="39" t="s">
        <v>2621</v>
      </c>
      <c r="D2839" s="40">
        <v>44101</v>
      </c>
      <c r="E2839" s="38">
        <v>1</v>
      </c>
      <c r="F2839" s="38"/>
      <c r="G2839" s="38" t="s">
        <v>2</v>
      </c>
      <c r="H2839" s="38" t="s">
        <v>2</v>
      </c>
      <c r="I2839" s="39">
        <v>21508</v>
      </c>
      <c r="J2839" s="39">
        <v>4672</v>
      </c>
      <c r="K2839" s="39">
        <v>0</v>
      </c>
      <c r="L2839" s="41">
        <f>SUM(Data[[#This Row],[CHELTUIELI DE PERSONAL LEI]:[CHELTUIELI DE CAPITAL (ACTIVE NEFINANCIARE ) LEI]])</f>
        <v>26180</v>
      </c>
      <c r="M2839" s="41">
        <f>Data[[#This Row],[TOTAL CHELTUIELI LEI]]/Data[[#This Row],[CURS VALUTAR EURO BNR 22 07 2020]]</f>
        <v>5408.9791533232792</v>
      </c>
      <c r="N2839" s="49">
        <v>1827</v>
      </c>
      <c r="O2839" s="54"/>
      <c r="P2839" s="54">
        <v>928</v>
      </c>
      <c r="Q2839" s="54"/>
      <c r="R2839" s="54">
        <f>Data[[#This Row],[PERSOANE ÎNSCRISE ÎN LISTELE ELECTORALE (TURUL 1)            ]]+Data[[#This Row],[PERSOANE ÎNSCRISE ÎN LISTELE ELECTORALE (TURUL AL 2-LEA)]]</f>
        <v>1827</v>
      </c>
      <c r="S2839" s="54">
        <f>Data[[#This Row],[PERSOANE CARE AU PARTICIPAT LA VOT (TURUL 1)]]+Data[[#This Row],[PERSOANE CARE AU PARTICIPAT LA VOT  (TURUL AL 2-LEA)]]</f>
        <v>928</v>
      </c>
      <c r="T2839" s="41">
        <f>Data[[#This Row],[TOTAL CHELTUIELI LEI]]/Data[[#This Row],[NUMĂRUL PERSOANELOR ÎNSCRISE ÎN LISTELE ELECTORALE]]</f>
        <v>14.329501915708812</v>
      </c>
      <c r="U2839" s="41">
        <f>Data[[#This Row],[TOTAL CHELTUIELI EURO]]/Data[[#This Row],[NUMĂRUL PERSOANELOR ÎNSCRISE ÎN LISTELE ELECTORALE]]</f>
        <v>2.9605797226728403</v>
      </c>
      <c r="V2839" s="41">
        <f>Data[[#This Row],[TOTAL CHELTUIELI LEI]]/Data[[#This Row],[NUMĂRUL PERSOANELOR CARE AU PARTICIPAT LA VOT]]</f>
        <v>28.211206896551722</v>
      </c>
      <c r="W2839" s="41">
        <f>Data[[#This Row],[TOTAL CHELTUIELI EURO]]/Data[[#This Row],[NUMĂRUL PERSOANELOR CARE AU PARTICIPAT LA VOT]]</f>
        <v>5.8286413290121546</v>
      </c>
      <c r="X2839" s="43">
        <v>4.8400999999999996</v>
      </c>
      <c r="Y2839" s="114" t="s">
        <v>2885</v>
      </c>
      <c r="Z2839" s="44">
        <v>14</v>
      </c>
      <c r="AA2839" s="115" t="s">
        <v>3108</v>
      </c>
      <c r="AB2839" s="44">
        <v>2</v>
      </c>
      <c r="AC2839" s="45"/>
    </row>
    <row r="2840" spans="1:29" x14ac:dyDescent="0.2">
      <c r="A2840" s="37">
        <v>2839</v>
      </c>
      <c r="B2840" s="38" t="s">
        <v>2571</v>
      </c>
      <c r="C2840" s="39" t="s">
        <v>2622</v>
      </c>
      <c r="D2840" s="40">
        <v>44101</v>
      </c>
      <c r="E2840" s="38">
        <v>1</v>
      </c>
      <c r="F2840" s="38"/>
      <c r="G2840" s="38" t="s">
        <v>2</v>
      </c>
      <c r="H2840" s="38" t="s">
        <v>2</v>
      </c>
      <c r="I2840" s="39">
        <v>1000</v>
      </c>
      <c r="J2840" s="39">
        <v>4191</v>
      </c>
      <c r="K2840" s="39">
        <v>0</v>
      </c>
      <c r="L2840" s="41">
        <f>SUM(Data[[#This Row],[CHELTUIELI DE PERSONAL LEI]:[CHELTUIELI DE CAPITAL (ACTIVE NEFINANCIARE ) LEI]])</f>
        <v>5191</v>
      </c>
      <c r="M2840" s="41">
        <f>Data[[#This Row],[TOTAL CHELTUIELI LEI]]/Data[[#This Row],[CURS VALUTAR EURO BNR 22 07 2020]]</f>
        <v>1072.4985020970641</v>
      </c>
      <c r="N2840" s="49">
        <v>2086</v>
      </c>
      <c r="O2840" s="54"/>
      <c r="P2840" s="54">
        <v>998</v>
      </c>
      <c r="Q2840" s="54"/>
      <c r="R2840" s="54">
        <f>Data[[#This Row],[PERSOANE ÎNSCRISE ÎN LISTELE ELECTORALE (TURUL 1)            ]]+Data[[#This Row],[PERSOANE ÎNSCRISE ÎN LISTELE ELECTORALE (TURUL AL 2-LEA)]]</f>
        <v>2086</v>
      </c>
      <c r="S2840" s="54">
        <f>Data[[#This Row],[PERSOANE CARE AU PARTICIPAT LA VOT (TURUL 1)]]+Data[[#This Row],[PERSOANE CARE AU PARTICIPAT LA VOT  (TURUL AL 2-LEA)]]</f>
        <v>998</v>
      </c>
      <c r="T2840" s="41">
        <f>Data[[#This Row],[TOTAL CHELTUIELI LEI]]/Data[[#This Row],[NUMĂRUL PERSOANELOR ÎNSCRISE ÎN LISTELE ELECTORALE]]</f>
        <v>2.4884947267497601</v>
      </c>
      <c r="U2840" s="41">
        <f>Data[[#This Row],[TOTAL CHELTUIELI EURO]]/Data[[#This Row],[NUMĂRUL PERSOANELOR ÎNSCRISE ÎN LISTELE ELECTORALE]]</f>
        <v>0.51414118029581213</v>
      </c>
      <c r="V2840" s="41">
        <f>Data[[#This Row],[TOTAL CHELTUIELI LEI]]/Data[[#This Row],[NUMĂRUL PERSOANELOR CARE AU PARTICIPAT LA VOT]]</f>
        <v>5.201402805611222</v>
      </c>
      <c r="W2840" s="41">
        <f>Data[[#This Row],[TOTAL CHELTUIELI EURO]]/Data[[#This Row],[NUMĂRUL PERSOANELOR CARE AU PARTICIPAT LA VOT]]</f>
        <v>1.0746477976924491</v>
      </c>
      <c r="X2840" s="43">
        <v>4.8400999999999996</v>
      </c>
      <c r="Y2840" s="114" t="s">
        <v>2891</v>
      </c>
      <c r="Z2840" s="44">
        <v>2</v>
      </c>
      <c r="AA2840" s="115" t="s">
        <v>3105</v>
      </c>
      <c r="AB2840" s="44">
        <v>0</v>
      </c>
      <c r="AC2840" s="45"/>
    </row>
    <row r="2841" spans="1:29" x14ac:dyDescent="0.2">
      <c r="A2841" s="37">
        <v>2840</v>
      </c>
      <c r="B2841" s="38" t="s">
        <v>2869</v>
      </c>
      <c r="C2841" s="39" t="s">
        <v>819</v>
      </c>
      <c r="D2841" s="40">
        <v>44101</v>
      </c>
      <c r="E2841" s="38">
        <v>1</v>
      </c>
      <c r="F2841" s="38"/>
      <c r="G2841" s="38" t="s">
        <v>2</v>
      </c>
      <c r="H2841" s="38" t="s">
        <v>2</v>
      </c>
      <c r="I2841" s="79">
        <v>0</v>
      </c>
      <c r="J2841" s="79">
        <v>458510.81</v>
      </c>
      <c r="K2841" s="79">
        <v>0</v>
      </c>
      <c r="L2841" s="41">
        <f>SUM(Data[[#This Row],[CHELTUIELI DE PERSONAL LEI]:[CHELTUIELI DE CAPITAL (ACTIVE NEFINANCIARE ) LEI]])</f>
        <v>458510.81</v>
      </c>
      <c r="M2841" s="41">
        <f>Data[[#This Row],[TOTAL CHELTUIELI LEI]]/Data[[#This Row],[CURS VALUTAR EURO BNR 22 07 2020]]</f>
        <v>94731.681163612331</v>
      </c>
      <c r="N2841" s="49">
        <v>275810</v>
      </c>
      <c r="O2841" s="54"/>
      <c r="P2841" s="54">
        <v>93514</v>
      </c>
      <c r="Q2841" s="54"/>
      <c r="R2841" s="54">
        <f>Data[[#This Row],[PERSOANE ÎNSCRISE ÎN LISTELE ELECTORALE (TURUL 1)            ]]+Data[[#This Row],[PERSOANE ÎNSCRISE ÎN LISTELE ELECTORALE (TURUL AL 2-LEA)]]</f>
        <v>275810</v>
      </c>
      <c r="S2841" s="54">
        <f>Data[[#This Row],[PERSOANE CARE AU PARTICIPAT LA VOT (TURUL 1)]]+Data[[#This Row],[PERSOANE CARE AU PARTICIPAT LA VOT  (TURUL AL 2-LEA)]]</f>
        <v>93514</v>
      </c>
      <c r="T2841" s="41">
        <f>Data[[#This Row],[TOTAL CHELTUIELI LEI]]/Data[[#This Row],[NUMĂRUL PERSOANELOR ÎNSCRISE ÎN LISTELE ELECTORALE]]</f>
        <v>1.6624154671694282</v>
      </c>
      <c r="U2841" s="41">
        <f>Data[[#This Row],[TOTAL CHELTUIELI EURO]]/Data[[#This Row],[NUMĂRUL PERSOANELOR ÎNSCRISE ÎN LISTELE ELECTORALE]]</f>
        <v>0.34346717364712059</v>
      </c>
      <c r="V2841" s="41">
        <f>Data[[#This Row],[TOTAL CHELTUIELI LEI]]/Data[[#This Row],[NUMĂRUL PERSOANELOR CARE AU PARTICIPAT LA VOT]]</f>
        <v>4.9031247727612977</v>
      </c>
      <c r="W2841" s="41">
        <f>Data[[#This Row],[TOTAL CHELTUIELI EURO]]/Data[[#This Row],[NUMĂRUL PERSOANELOR CARE AU PARTICIPAT LA VOT]]</f>
        <v>1.0130213782279909</v>
      </c>
      <c r="X2841" s="43">
        <v>4.8400999999999996</v>
      </c>
      <c r="Y2841" s="114" t="s">
        <v>2894</v>
      </c>
      <c r="Z2841" s="44">
        <v>1</v>
      </c>
      <c r="AA2841" s="115" t="s">
        <v>3105</v>
      </c>
      <c r="AB2841" s="44">
        <v>0</v>
      </c>
      <c r="AC2841" s="45"/>
    </row>
    <row r="2842" spans="1:29" x14ac:dyDescent="0.2">
      <c r="A2842" s="37">
        <v>2841</v>
      </c>
      <c r="B2842" s="38" t="s">
        <v>2869</v>
      </c>
      <c r="C2842" s="39" t="s">
        <v>820</v>
      </c>
      <c r="D2842" s="40">
        <v>44101</v>
      </c>
      <c r="E2842" s="38">
        <v>1</v>
      </c>
      <c r="F2842" s="38"/>
      <c r="G2842" s="38" t="s">
        <v>2</v>
      </c>
      <c r="H2842" s="38" t="s">
        <v>2</v>
      </c>
      <c r="I2842" s="79">
        <v>0</v>
      </c>
      <c r="J2842" s="79">
        <v>18326</v>
      </c>
      <c r="K2842" s="79">
        <v>0</v>
      </c>
      <c r="L2842" s="41">
        <f>SUM(Data[[#This Row],[CHELTUIELI DE PERSONAL LEI]:[CHELTUIELI DE CAPITAL (ACTIVE NEFINANCIARE ) LEI]])</f>
        <v>18326</v>
      </c>
      <c r="M2842" s="41">
        <f>Data[[#This Row],[TOTAL CHELTUIELI LEI]]/Data[[#This Row],[CURS VALUTAR EURO BNR 22 07 2020]]</f>
        <v>3786.2854073262952</v>
      </c>
      <c r="N2842" s="49">
        <v>38974</v>
      </c>
      <c r="O2842" s="54"/>
      <c r="P2842" s="54">
        <v>14088</v>
      </c>
      <c r="Q2842" s="54"/>
      <c r="R2842" s="54">
        <f>Data[[#This Row],[PERSOANE ÎNSCRISE ÎN LISTELE ELECTORALE (TURUL 1)            ]]+Data[[#This Row],[PERSOANE ÎNSCRISE ÎN LISTELE ELECTORALE (TURUL AL 2-LEA)]]</f>
        <v>38974</v>
      </c>
      <c r="S2842" s="54">
        <f>Data[[#This Row],[PERSOANE CARE AU PARTICIPAT LA VOT (TURUL 1)]]+Data[[#This Row],[PERSOANE CARE AU PARTICIPAT LA VOT  (TURUL AL 2-LEA)]]</f>
        <v>14088</v>
      </c>
      <c r="T2842" s="41">
        <f>Data[[#This Row],[TOTAL CHELTUIELI LEI]]/Data[[#This Row],[NUMĂRUL PERSOANELOR ÎNSCRISE ÎN LISTELE ELECTORALE]]</f>
        <v>0.47021090983732744</v>
      </c>
      <c r="U2842" s="41">
        <f>Data[[#This Row],[TOTAL CHELTUIELI EURO]]/Data[[#This Row],[NUMĂRUL PERSOANELOR ÎNSCRISE ÎN LISTELE ELECTORALE]]</f>
        <v>9.7149007218306951E-2</v>
      </c>
      <c r="V2842" s="41">
        <f>Data[[#This Row],[TOTAL CHELTUIELI LEI]]/Data[[#This Row],[NUMĂRUL PERSOANELOR CARE AU PARTICIPAT LA VOT]]</f>
        <v>1.3008233957978421</v>
      </c>
      <c r="W2842" s="41">
        <f>Data[[#This Row],[TOTAL CHELTUIELI EURO]]/Data[[#This Row],[NUMĂRUL PERSOANELOR CARE AU PARTICIPAT LA VOT]]</f>
        <v>0.2687596115365059</v>
      </c>
      <c r="X2842" s="43">
        <v>4.8400999999999996</v>
      </c>
      <c r="Y2842" s="114" t="s">
        <v>2890</v>
      </c>
      <c r="Z2842" s="44">
        <v>0</v>
      </c>
      <c r="AA2842" s="115" t="s">
        <v>3105</v>
      </c>
      <c r="AB2842" s="44">
        <v>0</v>
      </c>
      <c r="AC2842" s="45"/>
    </row>
    <row r="2843" spans="1:29" x14ac:dyDescent="0.2">
      <c r="A2843" s="37">
        <v>2842</v>
      </c>
      <c r="B2843" s="38" t="s">
        <v>2869</v>
      </c>
      <c r="C2843" s="39" t="s">
        <v>2833</v>
      </c>
      <c r="D2843" s="40">
        <v>44101</v>
      </c>
      <c r="E2843" s="38">
        <v>1</v>
      </c>
      <c r="F2843" s="38"/>
      <c r="G2843" s="38" t="s">
        <v>2</v>
      </c>
      <c r="H2843" s="38" t="s">
        <v>2</v>
      </c>
      <c r="I2843" s="79">
        <v>1500</v>
      </c>
      <c r="J2843" s="79">
        <v>13175</v>
      </c>
      <c r="K2843" s="79">
        <v>0</v>
      </c>
      <c r="L2843" s="41">
        <f>SUM(Data[[#This Row],[CHELTUIELI DE PERSONAL LEI]:[CHELTUIELI DE CAPITAL (ACTIVE NEFINANCIARE ) LEI]])</f>
        <v>14675</v>
      </c>
      <c r="M2843" s="41">
        <f>Data[[#This Row],[TOTAL CHELTUIELI LEI]]/Data[[#This Row],[CURS VALUTAR EURO BNR 22 07 2020]]</f>
        <v>3031.9621495423648</v>
      </c>
      <c r="N2843" s="49">
        <v>6991</v>
      </c>
      <c r="O2843" s="54"/>
      <c r="P2843" s="54">
        <v>2721</v>
      </c>
      <c r="Q2843" s="54"/>
      <c r="R2843" s="54">
        <f>Data[[#This Row],[PERSOANE ÎNSCRISE ÎN LISTELE ELECTORALE (TURUL 1)            ]]+Data[[#This Row],[PERSOANE ÎNSCRISE ÎN LISTELE ELECTORALE (TURUL AL 2-LEA)]]</f>
        <v>6991</v>
      </c>
      <c r="S2843" s="54">
        <f>Data[[#This Row],[PERSOANE CARE AU PARTICIPAT LA VOT (TURUL 1)]]+Data[[#This Row],[PERSOANE CARE AU PARTICIPAT LA VOT  (TURUL AL 2-LEA)]]</f>
        <v>2721</v>
      </c>
      <c r="T2843" s="41">
        <f>Data[[#This Row],[TOTAL CHELTUIELI LEI]]/Data[[#This Row],[NUMĂRUL PERSOANELOR ÎNSCRISE ÎN LISTELE ELECTORALE]]</f>
        <v>2.0991274495780288</v>
      </c>
      <c r="U2843" s="41">
        <f>Data[[#This Row],[TOTAL CHELTUIELI EURO]]/Data[[#This Row],[NUMĂRUL PERSOANELOR ÎNSCRISE ÎN LISTELE ELECTORALE]]</f>
        <v>0.43369505786616575</v>
      </c>
      <c r="V2843" s="41">
        <f>Data[[#This Row],[TOTAL CHELTUIELI LEI]]/Data[[#This Row],[NUMĂRUL PERSOANELOR CARE AU PARTICIPAT LA VOT]]</f>
        <v>5.3932377802278575</v>
      </c>
      <c r="W2843" s="41">
        <f>Data[[#This Row],[TOTAL CHELTUIELI EURO]]/Data[[#This Row],[NUMĂRUL PERSOANELOR CARE AU PARTICIPAT LA VOT]]</f>
        <v>1.1142823041317034</v>
      </c>
      <c r="X2843" s="43">
        <v>4.8400999999999996</v>
      </c>
      <c r="Y2843" s="114" t="s">
        <v>2891</v>
      </c>
      <c r="Z2843" s="44">
        <v>2</v>
      </c>
      <c r="AA2843" s="115" t="s">
        <v>3105</v>
      </c>
      <c r="AB2843" s="44">
        <v>0</v>
      </c>
      <c r="AC2843" s="45"/>
    </row>
    <row r="2844" spans="1:29" x14ac:dyDescent="0.2">
      <c r="A2844" s="37">
        <v>2843</v>
      </c>
      <c r="B2844" s="38" t="s">
        <v>2869</v>
      </c>
      <c r="C2844" s="39" t="s">
        <v>2834</v>
      </c>
      <c r="D2844" s="40">
        <v>44101</v>
      </c>
      <c r="E2844" s="38">
        <v>1</v>
      </c>
      <c r="F2844" s="38"/>
      <c r="G2844" s="38" t="s">
        <v>2</v>
      </c>
      <c r="H2844" s="38" t="s">
        <v>2</v>
      </c>
      <c r="I2844" s="79">
        <v>0</v>
      </c>
      <c r="J2844" s="79">
        <v>12800</v>
      </c>
      <c r="K2844" s="79">
        <v>0</v>
      </c>
      <c r="L2844" s="41">
        <f>SUM(Data[[#This Row],[CHELTUIELI DE PERSONAL LEI]:[CHELTUIELI DE CAPITAL (ACTIVE NEFINANCIARE ) LEI]])</f>
        <v>12800</v>
      </c>
      <c r="M2844" s="41">
        <f>Data[[#This Row],[TOTAL CHELTUIELI LEI]]/Data[[#This Row],[CURS VALUTAR EURO BNR 22 07 2020]]</f>
        <v>2644.5734592260492</v>
      </c>
      <c r="N2844" s="49">
        <v>4384</v>
      </c>
      <c r="O2844" s="54"/>
      <c r="P2844" s="54">
        <v>2286</v>
      </c>
      <c r="Q2844" s="54"/>
      <c r="R2844" s="54">
        <f>Data[[#This Row],[PERSOANE ÎNSCRISE ÎN LISTELE ELECTORALE (TURUL 1)            ]]+Data[[#This Row],[PERSOANE ÎNSCRISE ÎN LISTELE ELECTORALE (TURUL AL 2-LEA)]]</f>
        <v>4384</v>
      </c>
      <c r="S2844" s="54">
        <f>Data[[#This Row],[PERSOANE CARE AU PARTICIPAT LA VOT (TURUL 1)]]+Data[[#This Row],[PERSOANE CARE AU PARTICIPAT LA VOT  (TURUL AL 2-LEA)]]</f>
        <v>2286</v>
      </c>
      <c r="T2844" s="41">
        <f>Data[[#This Row],[TOTAL CHELTUIELI LEI]]/Data[[#This Row],[NUMĂRUL PERSOANELOR ÎNSCRISE ÎN LISTELE ELECTORALE]]</f>
        <v>2.9197080291970803</v>
      </c>
      <c r="U2844" s="41">
        <f>Data[[#This Row],[TOTAL CHELTUIELI EURO]]/Data[[#This Row],[NUMĂRUL PERSOANELOR ÎNSCRISE ÎN LISTELE ELECTORALE]]</f>
        <v>0.60323299708623379</v>
      </c>
      <c r="V2844" s="41">
        <f>Data[[#This Row],[TOTAL CHELTUIELI LEI]]/Data[[#This Row],[NUMĂRUL PERSOANELOR CARE AU PARTICIPAT LA VOT]]</f>
        <v>5.5993000874890635</v>
      </c>
      <c r="W2844" s="41">
        <f>Data[[#This Row],[TOTAL CHELTUIELI EURO]]/Data[[#This Row],[NUMĂRUL PERSOANELOR CARE AU PARTICIPAT LA VOT]]</f>
        <v>1.1568562813762244</v>
      </c>
      <c r="X2844" s="43">
        <v>4.8400999999999996</v>
      </c>
      <c r="Y2844" s="114" t="s">
        <v>2891</v>
      </c>
      <c r="Z2844" s="44">
        <v>2</v>
      </c>
      <c r="AA2844" s="115" t="s">
        <v>3105</v>
      </c>
      <c r="AB2844" s="44">
        <v>0</v>
      </c>
      <c r="AC2844" s="45"/>
    </row>
    <row r="2845" spans="1:29" x14ac:dyDescent="0.2">
      <c r="A2845" s="37">
        <v>2844</v>
      </c>
      <c r="B2845" s="38" t="s">
        <v>2869</v>
      </c>
      <c r="C2845" s="39" t="s">
        <v>2835</v>
      </c>
      <c r="D2845" s="40">
        <v>44101</v>
      </c>
      <c r="E2845" s="38">
        <v>1</v>
      </c>
      <c r="F2845" s="38"/>
      <c r="G2845" s="38" t="s">
        <v>2</v>
      </c>
      <c r="H2845" s="38" t="s">
        <v>2</v>
      </c>
      <c r="I2845" s="79">
        <v>1500</v>
      </c>
      <c r="J2845" s="79">
        <v>9667.4599999999991</v>
      </c>
      <c r="K2845" s="79">
        <v>0</v>
      </c>
      <c r="L2845" s="41">
        <f>SUM(Data[[#This Row],[CHELTUIELI DE PERSONAL LEI]:[CHELTUIELI DE CAPITAL (ACTIVE NEFINANCIARE ) LEI]])</f>
        <v>11167.46</v>
      </c>
      <c r="M2845" s="41">
        <f>Data[[#This Row],[TOTAL CHELTUIELI LEI]]/Data[[#This Row],[CURS VALUTAR EURO BNR 22 07 2020]]</f>
        <v>2307.2787752319168</v>
      </c>
      <c r="N2845" s="49">
        <v>6417</v>
      </c>
      <c r="O2845" s="54"/>
      <c r="P2845" s="54">
        <v>2509</v>
      </c>
      <c r="Q2845" s="54"/>
      <c r="R2845" s="54">
        <f>Data[[#This Row],[PERSOANE ÎNSCRISE ÎN LISTELE ELECTORALE (TURUL 1)            ]]+Data[[#This Row],[PERSOANE ÎNSCRISE ÎN LISTELE ELECTORALE (TURUL AL 2-LEA)]]</f>
        <v>6417</v>
      </c>
      <c r="S2845" s="54">
        <f>Data[[#This Row],[PERSOANE CARE AU PARTICIPAT LA VOT (TURUL 1)]]+Data[[#This Row],[PERSOANE CARE AU PARTICIPAT LA VOT  (TURUL AL 2-LEA)]]</f>
        <v>2509</v>
      </c>
      <c r="T2845" s="41">
        <f>Data[[#This Row],[TOTAL CHELTUIELI LEI]]/Data[[#This Row],[NUMĂRUL PERSOANELOR ÎNSCRISE ÎN LISTELE ELECTORALE]]</f>
        <v>1.7402929717936728</v>
      </c>
      <c r="U2845" s="41">
        <f>Data[[#This Row],[TOTAL CHELTUIELI EURO]]/Data[[#This Row],[NUMĂRUL PERSOANELOR ÎNSCRISE ÎN LISTELE ELECTORALE]]</f>
        <v>0.35955723472524809</v>
      </c>
      <c r="V2845" s="41">
        <f>Data[[#This Row],[TOTAL CHELTUIELI LEI]]/Data[[#This Row],[NUMĂRUL PERSOANELOR CARE AU PARTICIPAT LA VOT]]</f>
        <v>4.4509605420486249</v>
      </c>
      <c r="W2845" s="41">
        <f>Data[[#This Row],[TOTAL CHELTUIELI EURO]]/Data[[#This Row],[NUMĂRUL PERSOANELOR CARE AU PARTICIPAT LA VOT]]</f>
        <v>0.91960094668470183</v>
      </c>
      <c r="X2845" s="43">
        <v>4.8400999999999996</v>
      </c>
      <c r="Y2845" s="114" t="s">
        <v>2894</v>
      </c>
      <c r="Z2845" s="44">
        <v>1</v>
      </c>
      <c r="AA2845" s="115" t="s">
        <v>3105</v>
      </c>
      <c r="AB2845" s="44">
        <v>0</v>
      </c>
      <c r="AC2845" s="45"/>
    </row>
    <row r="2846" spans="1:29" x14ac:dyDescent="0.2">
      <c r="A2846" s="37">
        <v>2845</v>
      </c>
      <c r="B2846" s="38" t="s">
        <v>2869</v>
      </c>
      <c r="C2846" s="39" t="s">
        <v>2836</v>
      </c>
      <c r="D2846" s="40">
        <v>44101</v>
      </c>
      <c r="E2846" s="38">
        <v>1</v>
      </c>
      <c r="F2846" s="38"/>
      <c r="G2846" s="38" t="s">
        <v>2</v>
      </c>
      <c r="H2846" s="38" t="s">
        <v>2</v>
      </c>
      <c r="I2846" s="79">
        <v>8500</v>
      </c>
      <c r="J2846" s="79">
        <v>12760</v>
      </c>
      <c r="K2846" s="79">
        <v>0</v>
      </c>
      <c r="L2846" s="41">
        <f>SUM(Data[[#This Row],[CHELTUIELI DE PERSONAL LEI]:[CHELTUIELI DE CAPITAL (ACTIVE NEFINANCIARE ) LEI]])</f>
        <v>21260</v>
      </c>
      <c r="M2846" s="41">
        <f>Data[[#This Row],[TOTAL CHELTUIELI LEI]]/Data[[#This Row],[CURS VALUTAR EURO BNR 22 07 2020]]</f>
        <v>4392.4712299332659</v>
      </c>
      <c r="N2846" s="49">
        <v>5984</v>
      </c>
      <c r="O2846" s="54"/>
      <c r="P2846" s="54">
        <v>2979</v>
      </c>
      <c r="Q2846" s="54"/>
      <c r="R2846" s="54">
        <f>Data[[#This Row],[PERSOANE ÎNSCRISE ÎN LISTELE ELECTORALE (TURUL 1)            ]]+Data[[#This Row],[PERSOANE ÎNSCRISE ÎN LISTELE ELECTORALE (TURUL AL 2-LEA)]]</f>
        <v>5984</v>
      </c>
      <c r="S2846" s="54">
        <f>Data[[#This Row],[PERSOANE CARE AU PARTICIPAT LA VOT (TURUL 1)]]+Data[[#This Row],[PERSOANE CARE AU PARTICIPAT LA VOT  (TURUL AL 2-LEA)]]</f>
        <v>2979</v>
      </c>
      <c r="T2846" s="41">
        <f>Data[[#This Row],[TOTAL CHELTUIELI LEI]]/Data[[#This Row],[NUMĂRUL PERSOANELOR ÎNSCRISE ÎN LISTELE ELECTORALE]]</f>
        <v>3.552807486631016</v>
      </c>
      <c r="U2846" s="41">
        <f>Data[[#This Row],[TOTAL CHELTUIELI EURO]]/Data[[#This Row],[NUMĂRUL PERSOANELOR ÎNSCRISE ÎN LISTELE ELECTORALE]]</f>
        <v>0.73403596756906186</v>
      </c>
      <c r="V2846" s="41">
        <f>Data[[#This Row],[TOTAL CHELTUIELI LEI]]/Data[[#This Row],[NUMĂRUL PERSOANELOR CARE AU PARTICIPAT LA VOT]]</f>
        <v>7.1366230278616989</v>
      </c>
      <c r="W2846" s="41">
        <f>Data[[#This Row],[TOTAL CHELTUIELI EURO]]/Data[[#This Row],[NUMĂRUL PERSOANELOR CARE AU PARTICIPAT LA VOT]]</f>
        <v>1.4744784256237884</v>
      </c>
      <c r="X2846" s="43">
        <v>4.8400999999999996</v>
      </c>
      <c r="Y2846" s="114" t="s">
        <v>2884</v>
      </c>
      <c r="Z2846" s="44">
        <v>3</v>
      </c>
      <c r="AA2846" s="115" t="s">
        <v>3105</v>
      </c>
      <c r="AB2846" s="44">
        <v>0</v>
      </c>
      <c r="AC2846" s="45"/>
    </row>
    <row r="2847" spans="1:29" x14ac:dyDescent="0.2">
      <c r="A2847" s="37">
        <v>2846</v>
      </c>
      <c r="B2847" s="38" t="s">
        <v>2869</v>
      </c>
      <c r="C2847" s="39" t="s">
        <v>2837</v>
      </c>
      <c r="D2847" s="40">
        <v>44101</v>
      </c>
      <c r="E2847" s="38">
        <v>1</v>
      </c>
      <c r="F2847" s="38"/>
      <c r="G2847" s="38" t="s">
        <v>2</v>
      </c>
      <c r="H2847" s="38" t="s">
        <v>2</v>
      </c>
      <c r="I2847" s="79">
        <v>0</v>
      </c>
      <c r="J2847" s="79">
        <v>11357.58</v>
      </c>
      <c r="K2847" s="79">
        <v>0</v>
      </c>
      <c r="L2847" s="41">
        <f>SUM(Data[[#This Row],[CHELTUIELI DE PERSONAL LEI]:[CHELTUIELI DE CAPITAL (ACTIVE NEFINANCIARE ) LEI]])</f>
        <v>11357.58</v>
      </c>
      <c r="M2847" s="41">
        <f>Data[[#This Row],[TOTAL CHELTUIELI LEI]]/Data[[#This Row],[CURS VALUTAR EURO BNR 22 07 2020]]</f>
        <v>2346.5589553934838</v>
      </c>
      <c r="N2847" s="49">
        <v>5321</v>
      </c>
      <c r="O2847" s="54"/>
      <c r="P2847" s="54">
        <v>2689</v>
      </c>
      <c r="Q2847" s="54"/>
      <c r="R2847" s="54">
        <f>Data[[#This Row],[PERSOANE ÎNSCRISE ÎN LISTELE ELECTORALE (TURUL 1)            ]]+Data[[#This Row],[PERSOANE ÎNSCRISE ÎN LISTELE ELECTORALE (TURUL AL 2-LEA)]]</f>
        <v>5321</v>
      </c>
      <c r="S2847" s="54">
        <f>Data[[#This Row],[PERSOANE CARE AU PARTICIPAT LA VOT (TURUL 1)]]+Data[[#This Row],[PERSOANE CARE AU PARTICIPAT LA VOT  (TURUL AL 2-LEA)]]</f>
        <v>2689</v>
      </c>
      <c r="T2847" s="41">
        <f>Data[[#This Row],[TOTAL CHELTUIELI LEI]]/Data[[#This Row],[NUMĂRUL PERSOANELOR ÎNSCRISE ÎN LISTELE ELECTORALE]]</f>
        <v>2.1344822401804171</v>
      </c>
      <c r="U2847" s="41">
        <f>Data[[#This Row],[TOTAL CHELTUIELI EURO]]/Data[[#This Row],[NUMĂRUL PERSOANELOR ÎNSCRISE ÎN LISTELE ELECTORALE]]</f>
        <v>0.44099961574769475</v>
      </c>
      <c r="V2847" s="41">
        <f>Data[[#This Row],[TOTAL CHELTUIELI LEI]]/Data[[#This Row],[NUMĂRUL PERSOANELOR CARE AU PARTICIPAT LA VOT]]</f>
        <v>4.2237188545927857</v>
      </c>
      <c r="W2847" s="41">
        <f>Data[[#This Row],[TOTAL CHELTUIELI EURO]]/Data[[#This Row],[NUMĂRUL PERSOANELOR CARE AU PARTICIPAT LA VOT]]</f>
        <v>0.8726511548506819</v>
      </c>
      <c r="X2847" s="43">
        <v>4.8400999999999996</v>
      </c>
      <c r="Y2847" s="114" t="s">
        <v>2891</v>
      </c>
      <c r="Z2847" s="44">
        <v>2</v>
      </c>
      <c r="AA2847" s="115" t="s">
        <v>3105</v>
      </c>
      <c r="AB2847" s="44">
        <v>0</v>
      </c>
      <c r="AC2847" s="45"/>
    </row>
    <row r="2848" spans="1:29" x14ac:dyDescent="0.2">
      <c r="A2848" s="37">
        <v>2847</v>
      </c>
      <c r="B2848" s="38" t="s">
        <v>2869</v>
      </c>
      <c r="C2848" s="39" t="s">
        <v>2838</v>
      </c>
      <c r="D2848" s="40">
        <v>44101</v>
      </c>
      <c r="E2848" s="38">
        <v>1</v>
      </c>
      <c r="F2848" s="38"/>
      <c r="G2848" s="38" t="s">
        <v>2</v>
      </c>
      <c r="H2848" s="38" t="s">
        <v>2</v>
      </c>
      <c r="I2848" s="79">
        <v>6714</v>
      </c>
      <c r="J2848" s="79">
        <v>23547</v>
      </c>
      <c r="K2848" s="79">
        <v>0</v>
      </c>
      <c r="L2848" s="41">
        <f>SUM(Data[[#This Row],[CHELTUIELI DE PERSONAL LEI]:[CHELTUIELI DE CAPITAL (ACTIVE NEFINANCIARE ) LEI]])</f>
        <v>30261</v>
      </c>
      <c r="M2848" s="41">
        <f>Data[[#This Row],[TOTAL CHELTUIELI LEI]]/Data[[#This Row],[CURS VALUTAR EURO BNR 22 07 2020]]</f>
        <v>6252.1435507530841</v>
      </c>
      <c r="N2848" s="49">
        <v>11078</v>
      </c>
      <c r="O2848" s="54"/>
      <c r="P2848" s="54">
        <v>4639</v>
      </c>
      <c r="Q2848" s="54"/>
      <c r="R2848" s="54">
        <f>Data[[#This Row],[PERSOANE ÎNSCRISE ÎN LISTELE ELECTORALE (TURUL 1)            ]]+Data[[#This Row],[PERSOANE ÎNSCRISE ÎN LISTELE ELECTORALE (TURUL AL 2-LEA)]]</f>
        <v>11078</v>
      </c>
      <c r="S2848" s="54">
        <f>Data[[#This Row],[PERSOANE CARE AU PARTICIPAT LA VOT (TURUL 1)]]+Data[[#This Row],[PERSOANE CARE AU PARTICIPAT LA VOT  (TURUL AL 2-LEA)]]</f>
        <v>4639</v>
      </c>
      <c r="T2848" s="41">
        <f>Data[[#This Row],[TOTAL CHELTUIELI LEI]]/Data[[#This Row],[NUMĂRUL PERSOANELOR ÎNSCRISE ÎN LISTELE ELECTORALE]]</f>
        <v>2.7316302581693446</v>
      </c>
      <c r="U2848" s="41">
        <f>Data[[#This Row],[TOTAL CHELTUIELI EURO]]/Data[[#This Row],[NUMĂRUL PERSOANELOR ÎNSCRISE ÎN LISTELE ELECTORALE]]</f>
        <v>0.56437475634167578</v>
      </c>
      <c r="V2848" s="41">
        <f>Data[[#This Row],[TOTAL CHELTUIELI LEI]]/Data[[#This Row],[NUMĂRUL PERSOANELOR CARE AU PARTICIPAT LA VOT]]</f>
        <v>6.5231730976503552</v>
      </c>
      <c r="W2848" s="41">
        <f>Data[[#This Row],[TOTAL CHELTUIELI EURO]]/Data[[#This Row],[NUMĂRUL PERSOANELOR CARE AU PARTICIPAT LA VOT]]</f>
        <v>1.3477351909362112</v>
      </c>
      <c r="X2848" s="43">
        <v>4.8400999999999996</v>
      </c>
      <c r="Y2848" s="114" t="s">
        <v>2891</v>
      </c>
      <c r="Z2848" s="44">
        <v>2</v>
      </c>
      <c r="AA2848" s="115" t="s">
        <v>3105</v>
      </c>
      <c r="AB2848" s="44">
        <v>0</v>
      </c>
      <c r="AC2848" s="45"/>
    </row>
    <row r="2849" spans="1:29" x14ac:dyDescent="0.2">
      <c r="A2849" s="37">
        <v>2848</v>
      </c>
      <c r="B2849" s="38" t="s">
        <v>2869</v>
      </c>
      <c r="C2849" s="39" t="s">
        <v>2839</v>
      </c>
      <c r="D2849" s="40">
        <v>44101</v>
      </c>
      <c r="E2849" s="38">
        <v>1</v>
      </c>
      <c r="F2849" s="38"/>
      <c r="G2849" s="38" t="s">
        <v>2</v>
      </c>
      <c r="H2849" s="38" t="s">
        <v>2</v>
      </c>
      <c r="I2849" s="79">
        <v>0</v>
      </c>
      <c r="J2849" s="79">
        <v>15070.59</v>
      </c>
      <c r="K2849" s="79">
        <v>0</v>
      </c>
      <c r="L2849" s="41">
        <f>SUM(Data[[#This Row],[CHELTUIELI DE PERSONAL LEI]:[CHELTUIELI DE CAPITAL (ACTIVE NEFINANCIARE ) LEI]])</f>
        <v>15070.59</v>
      </c>
      <c r="M2849" s="41">
        <f>Data[[#This Row],[TOTAL CHELTUIELI LEI]]/Data[[#This Row],[CURS VALUTAR EURO BNR 22 07 2020]]</f>
        <v>3113.6939319435551</v>
      </c>
      <c r="N2849" s="49">
        <v>8063</v>
      </c>
      <c r="O2849" s="54"/>
      <c r="P2849" s="54">
        <v>3942</v>
      </c>
      <c r="Q2849" s="54"/>
      <c r="R2849" s="54">
        <f>Data[[#This Row],[PERSOANE ÎNSCRISE ÎN LISTELE ELECTORALE (TURUL 1)            ]]+Data[[#This Row],[PERSOANE ÎNSCRISE ÎN LISTELE ELECTORALE (TURUL AL 2-LEA)]]</f>
        <v>8063</v>
      </c>
      <c r="S2849" s="54">
        <f>Data[[#This Row],[PERSOANE CARE AU PARTICIPAT LA VOT (TURUL 1)]]+Data[[#This Row],[PERSOANE CARE AU PARTICIPAT LA VOT  (TURUL AL 2-LEA)]]</f>
        <v>3942</v>
      </c>
      <c r="T2849" s="41">
        <f>Data[[#This Row],[TOTAL CHELTUIELI LEI]]/Data[[#This Row],[NUMĂRUL PERSOANELOR ÎNSCRISE ÎN LISTELE ELECTORALE]]</f>
        <v>1.8691045516557112</v>
      </c>
      <c r="U2849" s="41">
        <f>Data[[#This Row],[TOTAL CHELTUIELI EURO]]/Data[[#This Row],[NUMĂRUL PERSOANELOR ÎNSCRISE ÎN LISTELE ELECTORALE]]</f>
        <v>0.38617064764275766</v>
      </c>
      <c r="V2849" s="41">
        <f>Data[[#This Row],[TOTAL CHELTUIELI LEI]]/Data[[#This Row],[NUMĂRUL PERSOANELOR CARE AU PARTICIPAT LA VOT]]</f>
        <v>3.8230821917808218</v>
      </c>
      <c r="W2849" s="41">
        <f>Data[[#This Row],[TOTAL CHELTUIELI EURO]]/Data[[#This Row],[NUMĂRUL PERSOANELOR CARE AU PARTICIPAT LA VOT]]</f>
        <v>0.78987669506432145</v>
      </c>
      <c r="X2849" s="43">
        <v>4.8400999999999996</v>
      </c>
      <c r="Y2849" s="114" t="s">
        <v>2894</v>
      </c>
      <c r="Z2849" s="44">
        <v>1</v>
      </c>
      <c r="AA2849" s="115" t="s">
        <v>3105</v>
      </c>
      <c r="AB2849" s="44">
        <v>0</v>
      </c>
      <c r="AC2849" s="45"/>
    </row>
    <row r="2850" spans="1:29" x14ac:dyDescent="0.2">
      <c r="A2850" s="37">
        <v>2849</v>
      </c>
      <c r="B2850" s="38" t="s">
        <v>2869</v>
      </c>
      <c r="C2850" s="39" t="s">
        <v>2840</v>
      </c>
      <c r="D2850" s="40">
        <v>44101</v>
      </c>
      <c r="E2850" s="38">
        <v>1</v>
      </c>
      <c r="F2850" s="38"/>
      <c r="G2850" s="38" t="s">
        <v>2</v>
      </c>
      <c r="H2850" s="38" t="s">
        <v>2</v>
      </c>
      <c r="I2850" s="79">
        <v>0</v>
      </c>
      <c r="J2850" s="79">
        <v>35343</v>
      </c>
      <c r="K2850" s="79">
        <v>0</v>
      </c>
      <c r="L2850" s="41">
        <f>SUM(Data[[#This Row],[CHELTUIELI DE PERSONAL LEI]:[CHELTUIELI DE CAPITAL (ACTIVE NEFINANCIARE ) LEI]])</f>
        <v>35343</v>
      </c>
      <c r="M2850" s="41">
        <f>Data[[#This Row],[TOTAL CHELTUIELI LEI]]/Data[[#This Row],[CURS VALUTAR EURO BNR 22 07 2020]]</f>
        <v>7302.1218569864268</v>
      </c>
      <c r="N2850" s="49">
        <v>11878</v>
      </c>
      <c r="O2850" s="54"/>
      <c r="P2850" s="54">
        <v>4761</v>
      </c>
      <c r="Q2850" s="54"/>
      <c r="R2850" s="54">
        <f>Data[[#This Row],[PERSOANE ÎNSCRISE ÎN LISTELE ELECTORALE (TURUL 1)            ]]+Data[[#This Row],[PERSOANE ÎNSCRISE ÎN LISTELE ELECTORALE (TURUL AL 2-LEA)]]</f>
        <v>11878</v>
      </c>
      <c r="S2850" s="54">
        <f>Data[[#This Row],[PERSOANE CARE AU PARTICIPAT LA VOT (TURUL 1)]]+Data[[#This Row],[PERSOANE CARE AU PARTICIPAT LA VOT  (TURUL AL 2-LEA)]]</f>
        <v>4761</v>
      </c>
      <c r="T2850" s="41">
        <f>Data[[#This Row],[TOTAL CHELTUIELI LEI]]/Data[[#This Row],[NUMĂRUL PERSOANELOR ÎNSCRISE ÎN LISTELE ELECTORALE]]</f>
        <v>2.9755009260818319</v>
      </c>
      <c r="U2850" s="41">
        <f>Data[[#This Row],[TOTAL CHELTUIELI EURO]]/Data[[#This Row],[NUMĂRUL PERSOANELOR ÎNSCRISE ÎN LISTELE ELECTORALE]]</f>
        <v>0.61476021695457372</v>
      </c>
      <c r="V2850" s="41">
        <f>Data[[#This Row],[TOTAL CHELTUIELI LEI]]/Data[[#This Row],[NUMĂRUL PERSOANELOR CARE AU PARTICIPAT LA VOT]]</f>
        <v>7.4234404536862</v>
      </c>
      <c r="W2850" s="41">
        <f>Data[[#This Row],[TOTAL CHELTUIELI EURO]]/Data[[#This Row],[NUMĂRUL PERSOANELOR CARE AU PARTICIPAT LA VOT]]</f>
        <v>1.5337369999971491</v>
      </c>
      <c r="X2850" s="43">
        <v>4.8400999999999996</v>
      </c>
      <c r="Y2850" s="114" t="s">
        <v>2891</v>
      </c>
      <c r="Z2850" s="44">
        <v>2</v>
      </c>
      <c r="AA2850" s="115" t="s">
        <v>3105</v>
      </c>
      <c r="AB2850" s="44">
        <v>0</v>
      </c>
      <c r="AC2850" s="45"/>
    </row>
    <row r="2851" spans="1:29" x14ac:dyDescent="0.2">
      <c r="A2851" s="37">
        <v>2850</v>
      </c>
      <c r="B2851" s="38" t="s">
        <v>2869</v>
      </c>
      <c r="C2851" s="39" t="s">
        <v>821</v>
      </c>
      <c r="D2851" s="40">
        <v>44101</v>
      </c>
      <c r="E2851" s="38">
        <v>1</v>
      </c>
      <c r="F2851" s="38"/>
      <c r="G2851" s="38" t="s">
        <v>2</v>
      </c>
      <c r="H2851" s="38" t="s">
        <v>2</v>
      </c>
      <c r="I2851" s="79">
        <v>2000</v>
      </c>
      <c r="J2851" s="79">
        <v>7578</v>
      </c>
      <c r="K2851" s="79">
        <v>0</v>
      </c>
      <c r="L2851" s="41">
        <f>SUM(Data[[#This Row],[CHELTUIELI DE PERSONAL LEI]:[CHELTUIELI DE CAPITAL (ACTIVE NEFINANCIARE ) LEI]])</f>
        <v>9578</v>
      </c>
      <c r="M2851" s="41">
        <f>Data[[#This Row],[TOTAL CHELTUIELI LEI]]/Data[[#This Row],[CURS VALUTAR EURO BNR 22 07 2020]]</f>
        <v>1978.8847337864922</v>
      </c>
      <c r="N2851" s="49">
        <v>1267</v>
      </c>
      <c r="O2851" s="54"/>
      <c r="P2851" s="54">
        <v>762</v>
      </c>
      <c r="Q2851" s="54"/>
      <c r="R2851" s="54">
        <f>Data[[#This Row],[PERSOANE ÎNSCRISE ÎN LISTELE ELECTORALE (TURUL 1)            ]]+Data[[#This Row],[PERSOANE ÎNSCRISE ÎN LISTELE ELECTORALE (TURUL AL 2-LEA)]]</f>
        <v>1267</v>
      </c>
      <c r="S2851" s="54">
        <f>Data[[#This Row],[PERSOANE CARE AU PARTICIPAT LA VOT (TURUL 1)]]+Data[[#This Row],[PERSOANE CARE AU PARTICIPAT LA VOT  (TURUL AL 2-LEA)]]</f>
        <v>762</v>
      </c>
      <c r="T2851" s="41">
        <f>Data[[#This Row],[TOTAL CHELTUIELI LEI]]/Data[[#This Row],[NUMĂRUL PERSOANELOR ÎNSCRISE ÎN LISTELE ELECTORALE]]</f>
        <v>7.5595895816890293</v>
      </c>
      <c r="U2851" s="41">
        <f>Data[[#This Row],[TOTAL CHELTUIELI EURO]]/Data[[#This Row],[NUMĂRUL PERSOANELOR ÎNSCRISE ÎN LISTELE ELECTORALE]]</f>
        <v>1.5618664039356687</v>
      </c>
      <c r="V2851" s="41">
        <f>Data[[#This Row],[TOTAL CHELTUIELI LEI]]/Data[[#This Row],[NUMĂRUL PERSOANELOR CARE AU PARTICIPAT LA VOT]]</f>
        <v>12.569553805774278</v>
      </c>
      <c r="W2851" s="41">
        <f>Data[[#This Row],[TOTAL CHELTUIELI EURO]]/Data[[#This Row],[NUMĂRUL PERSOANELOR CARE AU PARTICIPAT LA VOT]]</f>
        <v>2.5969615928956591</v>
      </c>
      <c r="X2851" s="43">
        <v>4.8400999999999996</v>
      </c>
      <c r="Y2851" s="114" t="s">
        <v>2886</v>
      </c>
      <c r="Z2851" s="44">
        <v>7</v>
      </c>
      <c r="AA2851" s="115" t="s">
        <v>3107</v>
      </c>
      <c r="AB2851" s="44">
        <v>1</v>
      </c>
      <c r="AC2851" s="45"/>
    </row>
    <row r="2852" spans="1:29" x14ac:dyDescent="0.2">
      <c r="A2852" s="37">
        <v>2851</v>
      </c>
      <c r="B2852" s="38" t="s">
        <v>2869</v>
      </c>
      <c r="C2852" s="39" t="s">
        <v>822</v>
      </c>
      <c r="D2852" s="40">
        <v>44101</v>
      </c>
      <c r="E2852" s="38">
        <v>1</v>
      </c>
      <c r="F2852" s="38"/>
      <c r="G2852" s="38" t="s">
        <v>2</v>
      </c>
      <c r="H2852" s="38" t="s">
        <v>2</v>
      </c>
      <c r="I2852" s="79">
        <v>2500</v>
      </c>
      <c r="J2852" s="79">
        <v>0</v>
      </c>
      <c r="K2852" s="79">
        <v>0</v>
      </c>
      <c r="L2852" s="41">
        <f>SUM(Data[[#This Row],[CHELTUIELI DE PERSONAL LEI]:[CHELTUIELI DE CAPITAL (ACTIVE NEFINANCIARE ) LEI]])</f>
        <v>2500</v>
      </c>
      <c r="M2852" s="41">
        <f>Data[[#This Row],[TOTAL CHELTUIELI LEI]]/Data[[#This Row],[CURS VALUTAR EURO BNR 22 07 2020]]</f>
        <v>516.5182537550877</v>
      </c>
      <c r="N2852" s="49">
        <v>2496</v>
      </c>
      <c r="O2852" s="54"/>
      <c r="P2852" s="54">
        <v>1203</v>
      </c>
      <c r="Q2852" s="54"/>
      <c r="R2852" s="54">
        <f>Data[[#This Row],[PERSOANE ÎNSCRISE ÎN LISTELE ELECTORALE (TURUL 1)            ]]+Data[[#This Row],[PERSOANE ÎNSCRISE ÎN LISTELE ELECTORALE (TURUL AL 2-LEA)]]</f>
        <v>2496</v>
      </c>
      <c r="S2852" s="54">
        <f>Data[[#This Row],[PERSOANE CARE AU PARTICIPAT LA VOT (TURUL 1)]]+Data[[#This Row],[PERSOANE CARE AU PARTICIPAT LA VOT  (TURUL AL 2-LEA)]]</f>
        <v>1203</v>
      </c>
      <c r="T2852" s="41">
        <f>Data[[#This Row],[TOTAL CHELTUIELI LEI]]/Data[[#This Row],[NUMĂRUL PERSOANELOR ÎNSCRISE ÎN LISTELE ELECTORALE]]</f>
        <v>1.0016025641025641</v>
      </c>
      <c r="U2852" s="41">
        <f>Data[[#This Row],[TOTAL CHELTUIELI EURO]]/Data[[#This Row],[NUMĂRUL PERSOANELOR ÎNSCRISE ÎN LISTELE ELECTORALE]]</f>
        <v>0.20693840294674987</v>
      </c>
      <c r="V2852" s="41">
        <f>Data[[#This Row],[TOTAL CHELTUIELI LEI]]/Data[[#This Row],[NUMĂRUL PERSOANELOR CARE AU PARTICIPAT LA VOT]]</f>
        <v>2.0781379883624274</v>
      </c>
      <c r="W2852" s="41">
        <f>Data[[#This Row],[TOTAL CHELTUIELI EURO]]/Data[[#This Row],[NUMĂRUL PERSOANELOR CARE AU PARTICIPAT LA VOT]]</f>
        <v>0.42935848192442866</v>
      </c>
      <c r="X2852" s="43">
        <v>4.8400999999999996</v>
      </c>
      <c r="Y2852" s="114" t="s">
        <v>2894</v>
      </c>
      <c r="Z2852" s="44">
        <v>1</v>
      </c>
      <c r="AA2852" s="115" t="s">
        <v>3105</v>
      </c>
      <c r="AB2852" s="44">
        <v>0</v>
      </c>
      <c r="AC2852" s="45"/>
    </row>
    <row r="2853" spans="1:29" x14ac:dyDescent="0.2">
      <c r="A2853" s="37">
        <v>2852</v>
      </c>
      <c r="B2853" s="38" t="s">
        <v>2869</v>
      </c>
      <c r="C2853" s="39" t="s">
        <v>823</v>
      </c>
      <c r="D2853" s="40">
        <v>44101</v>
      </c>
      <c r="E2853" s="38">
        <v>1</v>
      </c>
      <c r="F2853" s="38"/>
      <c r="G2853" s="38" t="s">
        <v>2</v>
      </c>
      <c r="H2853" s="38" t="s">
        <v>2</v>
      </c>
      <c r="I2853" s="79">
        <v>2700</v>
      </c>
      <c r="J2853" s="79">
        <v>4318.3</v>
      </c>
      <c r="K2853" s="79">
        <v>0</v>
      </c>
      <c r="L2853" s="41">
        <f>SUM(Data[[#This Row],[CHELTUIELI DE PERSONAL LEI]:[CHELTUIELI DE CAPITAL (ACTIVE NEFINANCIARE ) LEI]])</f>
        <v>7018.3</v>
      </c>
      <c r="M2853" s="41">
        <f>Data[[#This Row],[TOTAL CHELTUIELI LEI]]/Data[[#This Row],[CURS VALUTAR EURO BNR 22 07 2020]]</f>
        <v>1450.0320241317329</v>
      </c>
      <c r="N2853" s="49">
        <v>264</v>
      </c>
      <c r="O2853" s="54"/>
      <c r="P2853" s="54">
        <v>517</v>
      </c>
      <c r="Q2853" s="54"/>
      <c r="R2853" s="54">
        <f>Data[[#This Row],[PERSOANE ÎNSCRISE ÎN LISTELE ELECTORALE (TURUL 1)            ]]+Data[[#This Row],[PERSOANE ÎNSCRISE ÎN LISTELE ELECTORALE (TURUL AL 2-LEA)]]</f>
        <v>264</v>
      </c>
      <c r="S2853" s="54">
        <f>Data[[#This Row],[PERSOANE CARE AU PARTICIPAT LA VOT (TURUL 1)]]+Data[[#This Row],[PERSOANE CARE AU PARTICIPAT LA VOT  (TURUL AL 2-LEA)]]</f>
        <v>517</v>
      </c>
      <c r="T2853" s="41">
        <f>Data[[#This Row],[TOTAL CHELTUIELI LEI]]/Data[[#This Row],[NUMĂRUL PERSOANELOR ÎNSCRISE ÎN LISTELE ELECTORALE]]</f>
        <v>26.584469696969698</v>
      </c>
      <c r="U2853" s="41">
        <f>Data[[#This Row],[TOTAL CHELTUIELI EURO]]/Data[[#This Row],[NUMĂRUL PERSOANELOR ÎNSCRISE ÎN LISTELE ELECTORALE]]</f>
        <v>5.4925455459535337</v>
      </c>
      <c r="V2853" s="41">
        <f>Data[[#This Row],[TOTAL CHELTUIELI LEI]]/Data[[#This Row],[NUMĂRUL PERSOANELOR CARE AU PARTICIPAT LA VOT]]</f>
        <v>13.575048355899421</v>
      </c>
      <c r="W2853" s="41">
        <f>Data[[#This Row],[TOTAL CHELTUIELI EURO]]/Data[[#This Row],[NUMĂRUL PERSOANELOR CARE AU PARTICIPAT LA VOT]]</f>
        <v>2.8047041085720172</v>
      </c>
      <c r="X2853" s="43">
        <v>4.8400999999999996</v>
      </c>
      <c r="Y2853" s="114" t="s">
        <v>2926</v>
      </c>
      <c r="Z2853" s="44">
        <v>26</v>
      </c>
      <c r="AA2853" s="115" t="s">
        <v>3109</v>
      </c>
      <c r="AB2853" s="44">
        <v>5</v>
      </c>
      <c r="AC2853" s="45"/>
    </row>
    <row r="2854" spans="1:29" x14ac:dyDescent="0.2">
      <c r="A2854" s="37">
        <v>2853</v>
      </c>
      <c r="B2854" s="38" t="s">
        <v>2869</v>
      </c>
      <c r="C2854" s="39" t="s">
        <v>824</v>
      </c>
      <c r="D2854" s="40">
        <v>44101</v>
      </c>
      <c r="E2854" s="38">
        <v>1</v>
      </c>
      <c r="F2854" s="38"/>
      <c r="G2854" s="38" t="s">
        <v>2</v>
      </c>
      <c r="H2854" s="38" t="s">
        <v>2</v>
      </c>
      <c r="I2854" s="79">
        <v>0</v>
      </c>
      <c r="J2854" s="59">
        <v>9518.4500000000007</v>
      </c>
      <c r="K2854" s="79">
        <v>0</v>
      </c>
      <c r="L2854" s="41">
        <f>SUM(Data[[#This Row],[CHELTUIELI DE PERSONAL LEI]:[CHELTUIELI DE CAPITAL (ACTIVE NEFINANCIARE ) LEI]])</f>
        <v>9518.4500000000007</v>
      </c>
      <c r="M2854" s="41">
        <f>Data[[#This Row],[TOTAL CHELTUIELI LEI]]/Data[[#This Row],[CURS VALUTAR EURO BNR 22 07 2020]]</f>
        <v>1966.5812689820461</v>
      </c>
      <c r="N2854" s="49">
        <v>1178</v>
      </c>
      <c r="O2854" s="54"/>
      <c r="P2854" s="54">
        <v>678</v>
      </c>
      <c r="Q2854" s="54"/>
      <c r="R2854" s="54">
        <f>Data[[#This Row],[PERSOANE ÎNSCRISE ÎN LISTELE ELECTORALE (TURUL 1)            ]]+Data[[#This Row],[PERSOANE ÎNSCRISE ÎN LISTELE ELECTORALE (TURUL AL 2-LEA)]]</f>
        <v>1178</v>
      </c>
      <c r="S2854" s="54">
        <f>Data[[#This Row],[PERSOANE CARE AU PARTICIPAT LA VOT (TURUL 1)]]+Data[[#This Row],[PERSOANE CARE AU PARTICIPAT LA VOT  (TURUL AL 2-LEA)]]</f>
        <v>678</v>
      </c>
      <c r="T2854" s="41">
        <f>Data[[#This Row],[TOTAL CHELTUIELI LEI]]/Data[[#This Row],[NUMĂRUL PERSOANELOR ÎNSCRISE ÎN LISTELE ELECTORALE]]</f>
        <v>8.0801782682512737</v>
      </c>
      <c r="U2854" s="41">
        <f>Data[[#This Row],[TOTAL CHELTUIELI EURO]]/Data[[#This Row],[NUMĂRUL PERSOANELOR ÎNSCRISE ÎN LISTELE ELECTORALE]]</f>
        <v>1.6694238276587827</v>
      </c>
      <c r="V2854" s="41">
        <f>Data[[#This Row],[TOTAL CHELTUIELI LEI]]/Data[[#This Row],[NUMĂRUL PERSOANELOR CARE AU PARTICIPAT LA VOT]]</f>
        <v>14.03901179941003</v>
      </c>
      <c r="W2854" s="41">
        <f>Data[[#This Row],[TOTAL CHELTUIELI EURO]]/Data[[#This Row],[NUMĂRUL PERSOANELOR CARE AU PARTICIPAT LA VOT]]</f>
        <v>2.9005623436313366</v>
      </c>
      <c r="X2854" s="43">
        <v>4.8400999999999996</v>
      </c>
      <c r="Y2854" s="114" t="s">
        <v>2896</v>
      </c>
      <c r="Z2854" s="44">
        <v>8</v>
      </c>
      <c r="AA2854" s="115" t="s">
        <v>3107</v>
      </c>
      <c r="AB2854" s="44">
        <v>1</v>
      </c>
      <c r="AC2854" s="45"/>
    </row>
    <row r="2855" spans="1:29" x14ac:dyDescent="0.2">
      <c r="A2855" s="37">
        <v>2854</v>
      </c>
      <c r="B2855" s="38" t="s">
        <v>2869</v>
      </c>
      <c r="C2855" s="39" t="s">
        <v>825</v>
      </c>
      <c r="D2855" s="40">
        <v>44101</v>
      </c>
      <c r="E2855" s="38">
        <v>1</v>
      </c>
      <c r="F2855" s="38"/>
      <c r="G2855" s="38" t="s">
        <v>2</v>
      </c>
      <c r="H2855" s="38" t="s">
        <v>2</v>
      </c>
      <c r="I2855" s="79">
        <v>0</v>
      </c>
      <c r="J2855" s="79">
        <v>10536.78</v>
      </c>
      <c r="K2855" s="79">
        <v>4379.2</v>
      </c>
      <c r="L2855" s="41">
        <f>SUM(Data[[#This Row],[CHELTUIELI DE PERSONAL LEI]:[CHELTUIELI DE CAPITAL (ACTIVE NEFINANCIARE ) LEI]])</f>
        <v>14915.98</v>
      </c>
      <c r="M2855" s="41">
        <f>Data[[#This Row],[TOTAL CHELTUIELI LEI]]/Data[[#This Row],[CURS VALUTAR EURO BNR 22 07 2020]]</f>
        <v>3081.7503770583253</v>
      </c>
      <c r="N2855" s="49">
        <v>1254</v>
      </c>
      <c r="O2855" s="54"/>
      <c r="P2855" s="54">
        <v>709</v>
      </c>
      <c r="Q2855" s="54"/>
      <c r="R2855" s="54">
        <f>Data[[#This Row],[PERSOANE ÎNSCRISE ÎN LISTELE ELECTORALE (TURUL 1)            ]]+Data[[#This Row],[PERSOANE ÎNSCRISE ÎN LISTELE ELECTORALE (TURUL AL 2-LEA)]]</f>
        <v>1254</v>
      </c>
      <c r="S2855" s="54">
        <f>Data[[#This Row],[PERSOANE CARE AU PARTICIPAT LA VOT (TURUL 1)]]+Data[[#This Row],[PERSOANE CARE AU PARTICIPAT LA VOT  (TURUL AL 2-LEA)]]</f>
        <v>709</v>
      </c>
      <c r="T2855" s="41">
        <f>Data[[#This Row],[TOTAL CHELTUIELI LEI]]/Data[[#This Row],[NUMĂRUL PERSOANELOR ÎNSCRISE ÎN LISTELE ELECTORALE]]</f>
        <v>11.894720893141946</v>
      </c>
      <c r="U2855" s="41">
        <f>Data[[#This Row],[TOTAL CHELTUIELI EURO]]/Data[[#This Row],[NUMĂRUL PERSOANELOR ÎNSCRISE ÎN LISTELE ELECTORALE]]</f>
        <v>2.457536185851934</v>
      </c>
      <c r="V2855" s="41">
        <f>Data[[#This Row],[TOTAL CHELTUIELI LEI]]/Data[[#This Row],[NUMĂRUL PERSOANELOR CARE AU PARTICIPAT LA VOT]]</f>
        <v>21.038053596614951</v>
      </c>
      <c r="W2855" s="41">
        <f>Data[[#This Row],[TOTAL CHELTUIELI EURO]]/Data[[#This Row],[NUMĂRUL PERSOANELOR CARE AU PARTICIPAT LA VOT]]</f>
        <v>4.3466154824517984</v>
      </c>
      <c r="X2855" s="43">
        <v>4.8400999999999996</v>
      </c>
      <c r="Y2855" s="114" t="s">
        <v>2888</v>
      </c>
      <c r="Z2855" s="44">
        <v>11</v>
      </c>
      <c r="AA2855" s="115" t="s">
        <v>3108</v>
      </c>
      <c r="AB2855" s="44">
        <v>2</v>
      </c>
      <c r="AC2855" s="45"/>
    </row>
    <row r="2856" spans="1:29" x14ac:dyDescent="0.2">
      <c r="A2856" s="37">
        <v>2855</v>
      </c>
      <c r="B2856" s="38" t="s">
        <v>2869</v>
      </c>
      <c r="C2856" s="39" t="s">
        <v>826</v>
      </c>
      <c r="D2856" s="40">
        <v>44101</v>
      </c>
      <c r="E2856" s="38">
        <v>1</v>
      </c>
      <c r="F2856" s="38"/>
      <c r="G2856" s="38" t="s">
        <v>2</v>
      </c>
      <c r="H2856" s="38" t="s">
        <v>2</v>
      </c>
      <c r="I2856" s="79">
        <v>850</v>
      </c>
      <c r="J2856" s="79">
        <v>2402.1999999999998</v>
      </c>
      <c r="K2856" s="79">
        <v>0</v>
      </c>
      <c r="L2856" s="41">
        <f>SUM(Data[[#This Row],[CHELTUIELI DE PERSONAL LEI]:[CHELTUIELI DE CAPITAL (ACTIVE NEFINANCIARE ) LEI]])</f>
        <v>3252.2</v>
      </c>
      <c r="M2856" s="41">
        <f>Data[[#This Row],[TOTAL CHELTUIELI LEI]]/Data[[#This Row],[CURS VALUTAR EURO BNR 22 07 2020]]</f>
        <v>671.92826594491851</v>
      </c>
      <c r="N2856" s="49">
        <v>2726</v>
      </c>
      <c r="O2856" s="54"/>
      <c r="P2856" s="54">
        <v>1295</v>
      </c>
      <c r="Q2856" s="54"/>
      <c r="R2856" s="54">
        <f>Data[[#This Row],[PERSOANE ÎNSCRISE ÎN LISTELE ELECTORALE (TURUL 1)            ]]+Data[[#This Row],[PERSOANE ÎNSCRISE ÎN LISTELE ELECTORALE (TURUL AL 2-LEA)]]</f>
        <v>2726</v>
      </c>
      <c r="S2856" s="54">
        <f>Data[[#This Row],[PERSOANE CARE AU PARTICIPAT LA VOT (TURUL 1)]]+Data[[#This Row],[PERSOANE CARE AU PARTICIPAT LA VOT  (TURUL AL 2-LEA)]]</f>
        <v>1295</v>
      </c>
      <c r="T2856" s="41">
        <f>Data[[#This Row],[TOTAL CHELTUIELI LEI]]/Data[[#This Row],[NUMĂRUL PERSOANELOR ÎNSCRISE ÎN LISTELE ELECTORALE]]</f>
        <v>1.1930300807043286</v>
      </c>
      <c r="U2856" s="41">
        <f>Data[[#This Row],[TOTAL CHELTUIELI EURO]]/Data[[#This Row],[NUMĂRUL PERSOANELOR ÎNSCRISE ÎN LISTELE ELECTORALE]]</f>
        <v>0.24648872558507648</v>
      </c>
      <c r="V2856" s="41">
        <f>Data[[#This Row],[TOTAL CHELTUIELI LEI]]/Data[[#This Row],[NUMĂRUL PERSOANELOR CARE AU PARTICIPAT LA VOT]]</f>
        <v>2.511351351351351</v>
      </c>
      <c r="W2856" s="41">
        <f>Data[[#This Row],[TOTAL CHELTUIELI EURO]]/Data[[#This Row],[NUMĂRUL PERSOANELOR CARE AU PARTICIPAT LA VOT]]</f>
        <v>0.51886352582619188</v>
      </c>
      <c r="X2856" s="43">
        <v>4.8400999999999996</v>
      </c>
      <c r="Y2856" s="114" t="s">
        <v>2894</v>
      </c>
      <c r="Z2856" s="44">
        <v>1</v>
      </c>
      <c r="AA2856" s="115" t="s">
        <v>3105</v>
      </c>
      <c r="AB2856" s="44">
        <v>0</v>
      </c>
      <c r="AC2856" s="45"/>
    </row>
    <row r="2857" spans="1:29" x14ac:dyDescent="0.2">
      <c r="A2857" s="37">
        <v>2856</v>
      </c>
      <c r="B2857" s="38" t="s">
        <v>2869</v>
      </c>
      <c r="C2857" s="39" t="s">
        <v>827</v>
      </c>
      <c r="D2857" s="40">
        <v>44101</v>
      </c>
      <c r="E2857" s="38">
        <v>1</v>
      </c>
      <c r="F2857" s="38"/>
      <c r="G2857" s="38" t="s">
        <v>2</v>
      </c>
      <c r="H2857" s="38" t="s">
        <v>2</v>
      </c>
      <c r="I2857" s="79">
        <v>1440</v>
      </c>
      <c r="J2857" s="79">
        <v>12472.69</v>
      </c>
      <c r="K2857" s="79">
        <v>0</v>
      </c>
      <c r="L2857" s="41">
        <f>SUM(Data[[#This Row],[CHELTUIELI DE PERSONAL LEI]:[CHELTUIELI DE CAPITAL (ACTIVE NEFINANCIARE ) LEI]])</f>
        <v>13912.69</v>
      </c>
      <c r="M2857" s="41">
        <f>Data[[#This Row],[TOTAL CHELTUIELI LEI]]/Data[[#This Row],[CURS VALUTAR EURO BNR 22 07 2020]]</f>
        <v>2874.4633375343487</v>
      </c>
      <c r="N2857" s="49">
        <v>2131</v>
      </c>
      <c r="O2857" s="54"/>
      <c r="P2857" s="54">
        <v>1552</v>
      </c>
      <c r="Q2857" s="54"/>
      <c r="R2857" s="54">
        <f>Data[[#This Row],[PERSOANE ÎNSCRISE ÎN LISTELE ELECTORALE (TURUL 1)            ]]+Data[[#This Row],[PERSOANE ÎNSCRISE ÎN LISTELE ELECTORALE (TURUL AL 2-LEA)]]</f>
        <v>2131</v>
      </c>
      <c r="S2857" s="54">
        <f>Data[[#This Row],[PERSOANE CARE AU PARTICIPAT LA VOT (TURUL 1)]]+Data[[#This Row],[PERSOANE CARE AU PARTICIPAT LA VOT  (TURUL AL 2-LEA)]]</f>
        <v>1552</v>
      </c>
      <c r="T2857" s="41">
        <f>Data[[#This Row],[TOTAL CHELTUIELI LEI]]/Data[[#This Row],[NUMĂRUL PERSOANELOR ÎNSCRISE ÎN LISTELE ELECTORALE]]</f>
        <v>6.5287142186766776</v>
      </c>
      <c r="U2857" s="41">
        <f>Data[[#This Row],[TOTAL CHELTUIELI EURO]]/Data[[#This Row],[NUMĂRUL PERSOANELOR ÎNSCRISE ÎN LISTELE ELECTORALE]]</f>
        <v>1.3488800269987558</v>
      </c>
      <c r="V2857" s="41">
        <f>Data[[#This Row],[TOTAL CHELTUIELI LEI]]/Data[[#This Row],[NUMĂRUL PERSOANELOR CARE AU PARTICIPAT LA VOT]]</f>
        <v>8.9643621134020623</v>
      </c>
      <c r="W2857" s="41">
        <f>Data[[#This Row],[TOTAL CHELTUIELI EURO]]/Data[[#This Row],[NUMĂRUL PERSOANELOR CARE AU PARTICIPAT LA VOT]]</f>
        <v>1.8521026659370803</v>
      </c>
      <c r="X2857" s="43">
        <v>4.8400999999999996</v>
      </c>
      <c r="Y2857" s="114" t="s">
        <v>2889</v>
      </c>
      <c r="Z2857" s="44">
        <v>6</v>
      </c>
      <c r="AA2857" s="115" t="s">
        <v>3107</v>
      </c>
      <c r="AB2857" s="44">
        <v>1</v>
      </c>
      <c r="AC2857" s="45"/>
    </row>
    <row r="2858" spans="1:29" x14ac:dyDescent="0.2">
      <c r="A2858" s="37">
        <v>2857</v>
      </c>
      <c r="B2858" s="38" t="s">
        <v>2869</v>
      </c>
      <c r="C2858" s="39" t="s">
        <v>828</v>
      </c>
      <c r="D2858" s="40">
        <v>44101</v>
      </c>
      <c r="E2858" s="38">
        <v>1</v>
      </c>
      <c r="F2858" s="38"/>
      <c r="G2858" s="38" t="s">
        <v>2</v>
      </c>
      <c r="H2858" s="38" t="s">
        <v>2</v>
      </c>
      <c r="I2858" s="79">
        <v>7000</v>
      </c>
      <c r="J2858" s="79">
        <v>10000</v>
      </c>
      <c r="K2858" s="79">
        <v>0</v>
      </c>
      <c r="L2858" s="41">
        <f>SUM(Data[[#This Row],[CHELTUIELI DE PERSONAL LEI]:[CHELTUIELI DE CAPITAL (ACTIVE NEFINANCIARE ) LEI]])</f>
        <v>17000</v>
      </c>
      <c r="M2858" s="41">
        <f>Data[[#This Row],[TOTAL CHELTUIELI LEI]]/Data[[#This Row],[CURS VALUTAR EURO BNR 22 07 2020]]</f>
        <v>3512.3241255345965</v>
      </c>
      <c r="N2858" s="49">
        <v>2203</v>
      </c>
      <c r="O2858" s="54"/>
      <c r="P2858" s="54">
        <v>1598</v>
      </c>
      <c r="Q2858" s="54"/>
      <c r="R2858" s="54">
        <f>Data[[#This Row],[PERSOANE ÎNSCRISE ÎN LISTELE ELECTORALE (TURUL 1)            ]]+Data[[#This Row],[PERSOANE ÎNSCRISE ÎN LISTELE ELECTORALE (TURUL AL 2-LEA)]]</f>
        <v>2203</v>
      </c>
      <c r="S2858" s="54">
        <f>Data[[#This Row],[PERSOANE CARE AU PARTICIPAT LA VOT (TURUL 1)]]+Data[[#This Row],[PERSOANE CARE AU PARTICIPAT LA VOT  (TURUL AL 2-LEA)]]</f>
        <v>1598</v>
      </c>
      <c r="T2858" s="41">
        <f>Data[[#This Row],[TOTAL CHELTUIELI LEI]]/Data[[#This Row],[NUMĂRUL PERSOANELOR ÎNSCRISE ÎN LISTELE ELECTORALE]]</f>
        <v>7.7167498865183841</v>
      </c>
      <c r="U2858" s="41">
        <f>Data[[#This Row],[TOTAL CHELTUIELI EURO]]/Data[[#This Row],[NUMĂRUL PERSOANELOR ÎNSCRISE ÎN LISTELE ELECTORALE]]</f>
        <v>1.5943368704196987</v>
      </c>
      <c r="V2858" s="41">
        <f>Data[[#This Row],[TOTAL CHELTUIELI LEI]]/Data[[#This Row],[NUMĂRUL PERSOANELOR CARE AU PARTICIPAT LA VOT]]</f>
        <v>10.638297872340425</v>
      </c>
      <c r="W2858" s="41">
        <f>Data[[#This Row],[TOTAL CHELTUIELI EURO]]/Data[[#This Row],[NUMĂRUL PERSOANELOR CARE AU PARTICIPAT LA VOT]]</f>
        <v>2.1979500159790968</v>
      </c>
      <c r="X2858" s="43">
        <v>4.8400999999999996</v>
      </c>
      <c r="Y2858" s="114" t="s">
        <v>2886</v>
      </c>
      <c r="Z2858" s="44">
        <v>7</v>
      </c>
      <c r="AA2858" s="115" t="s">
        <v>3107</v>
      </c>
      <c r="AB2858" s="44">
        <v>1</v>
      </c>
      <c r="AC2858" s="45"/>
    </row>
    <row r="2859" spans="1:29" x14ac:dyDescent="0.2">
      <c r="A2859" s="37">
        <v>2858</v>
      </c>
      <c r="B2859" s="38" t="s">
        <v>2869</v>
      </c>
      <c r="C2859" s="39" t="s">
        <v>829</v>
      </c>
      <c r="D2859" s="40">
        <v>44101</v>
      </c>
      <c r="E2859" s="38">
        <v>1</v>
      </c>
      <c r="F2859" s="38"/>
      <c r="G2859" s="38" t="s">
        <v>2</v>
      </c>
      <c r="H2859" s="38" t="s">
        <v>2</v>
      </c>
      <c r="I2859" s="79">
        <v>2700</v>
      </c>
      <c r="J2859" s="79">
        <v>6250</v>
      </c>
      <c r="K2859" s="79">
        <v>0</v>
      </c>
      <c r="L2859" s="41">
        <f>SUM(Data[[#This Row],[CHELTUIELI DE PERSONAL LEI]:[CHELTUIELI DE CAPITAL (ACTIVE NEFINANCIARE ) LEI]])</f>
        <v>8950</v>
      </c>
      <c r="M2859" s="41">
        <f>Data[[#This Row],[TOTAL CHELTUIELI LEI]]/Data[[#This Row],[CURS VALUTAR EURO BNR 22 07 2020]]</f>
        <v>1849.1353484432141</v>
      </c>
      <c r="N2859" s="49">
        <v>3400</v>
      </c>
      <c r="O2859" s="54"/>
      <c r="P2859" s="54">
        <v>1820</v>
      </c>
      <c r="Q2859" s="54"/>
      <c r="R2859" s="54">
        <f>Data[[#This Row],[PERSOANE ÎNSCRISE ÎN LISTELE ELECTORALE (TURUL 1)            ]]+Data[[#This Row],[PERSOANE ÎNSCRISE ÎN LISTELE ELECTORALE (TURUL AL 2-LEA)]]</f>
        <v>3400</v>
      </c>
      <c r="S2859" s="54">
        <f>Data[[#This Row],[PERSOANE CARE AU PARTICIPAT LA VOT (TURUL 1)]]+Data[[#This Row],[PERSOANE CARE AU PARTICIPAT LA VOT  (TURUL AL 2-LEA)]]</f>
        <v>1820</v>
      </c>
      <c r="T2859" s="41">
        <f>Data[[#This Row],[TOTAL CHELTUIELI LEI]]/Data[[#This Row],[NUMĂRUL PERSOANELOR ÎNSCRISE ÎN LISTELE ELECTORALE]]</f>
        <v>2.6323529411764706</v>
      </c>
      <c r="U2859" s="41">
        <f>Data[[#This Row],[TOTAL CHELTUIELI EURO]]/Data[[#This Row],[NUMĂRUL PERSOANELOR ÎNSCRISE ÎN LISTELE ELECTORALE]]</f>
        <v>0.54386333777741591</v>
      </c>
      <c r="V2859" s="41">
        <f>Data[[#This Row],[TOTAL CHELTUIELI LEI]]/Data[[#This Row],[NUMĂRUL PERSOANELOR CARE AU PARTICIPAT LA VOT]]</f>
        <v>4.9175824175824179</v>
      </c>
      <c r="W2859" s="41">
        <f>Data[[#This Row],[TOTAL CHELTUIELI EURO]]/Data[[#This Row],[NUMĂRUL PERSOANELOR CARE AU PARTICIPAT LA VOT]]</f>
        <v>1.0160084332105572</v>
      </c>
      <c r="X2859" s="43">
        <v>4.8400999999999996</v>
      </c>
      <c r="Y2859" s="114" t="s">
        <v>2891</v>
      </c>
      <c r="Z2859" s="44">
        <v>2</v>
      </c>
      <c r="AA2859" s="115" t="s">
        <v>3105</v>
      </c>
      <c r="AB2859" s="44">
        <v>0</v>
      </c>
      <c r="AC2859" s="45"/>
    </row>
    <row r="2860" spans="1:29" x14ac:dyDescent="0.2">
      <c r="A2860" s="37">
        <v>2859</v>
      </c>
      <c r="B2860" s="38" t="s">
        <v>2869</v>
      </c>
      <c r="C2860" s="39" t="s">
        <v>830</v>
      </c>
      <c r="D2860" s="40">
        <v>44101</v>
      </c>
      <c r="E2860" s="38">
        <v>1</v>
      </c>
      <c r="F2860" s="38"/>
      <c r="G2860" s="38" t="s">
        <v>2</v>
      </c>
      <c r="H2860" s="38" t="s">
        <v>2</v>
      </c>
      <c r="I2860" s="79">
        <v>0</v>
      </c>
      <c r="J2860" s="79">
        <v>10013.5</v>
      </c>
      <c r="K2860" s="79">
        <v>0</v>
      </c>
      <c r="L2860" s="41">
        <f>SUM(Data[[#This Row],[CHELTUIELI DE PERSONAL LEI]:[CHELTUIELI DE CAPITAL (ACTIVE NEFINANCIARE ) LEI]])</f>
        <v>10013.5</v>
      </c>
      <c r="M2860" s="41">
        <f>Data[[#This Row],[TOTAL CHELTUIELI LEI]]/Data[[#This Row],[CURS VALUTAR EURO BNR 22 07 2020]]</f>
        <v>2068.8622135906285</v>
      </c>
      <c r="N2860" s="49">
        <v>1693</v>
      </c>
      <c r="O2860" s="54"/>
      <c r="P2860" s="54">
        <v>903</v>
      </c>
      <c r="Q2860" s="54"/>
      <c r="R2860" s="54">
        <f>Data[[#This Row],[PERSOANE ÎNSCRISE ÎN LISTELE ELECTORALE (TURUL 1)            ]]+Data[[#This Row],[PERSOANE ÎNSCRISE ÎN LISTELE ELECTORALE (TURUL AL 2-LEA)]]</f>
        <v>1693</v>
      </c>
      <c r="S2860" s="54">
        <f>Data[[#This Row],[PERSOANE CARE AU PARTICIPAT LA VOT (TURUL 1)]]+Data[[#This Row],[PERSOANE CARE AU PARTICIPAT LA VOT  (TURUL AL 2-LEA)]]</f>
        <v>903</v>
      </c>
      <c r="T2860" s="41">
        <f>Data[[#This Row],[TOTAL CHELTUIELI LEI]]/Data[[#This Row],[NUMĂRUL PERSOANELOR ÎNSCRISE ÎN LISTELE ELECTORALE]]</f>
        <v>5.9146485528647368</v>
      </c>
      <c r="U2860" s="41">
        <f>Data[[#This Row],[TOTAL CHELTUIELI EURO]]/Data[[#This Row],[NUMĂRUL PERSOANELOR ÎNSCRISE ÎN LISTELE ELECTORALE]]</f>
        <v>1.2220095768403003</v>
      </c>
      <c r="V2860" s="41">
        <f>Data[[#This Row],[TOTAL CHELTUIELI LEI]]/Data[[#This Row],[NUMĂRUL PERSOANELOR CARE AU PARTICIPAT LA VOT]]</f>
        <v>11.089147286821705</v>
      </c>
      <c r="W2860" s="41">
        <f>Data[[#This Row],[TOTAL CHELTUIELI EURO]]/Data[[#This Row],[NUMĂRUL PERSOANELOR CARE AU PARTICIPAT LA VOT]]</f>
        <v>2.2910987968888468</v>
      </c>
      <c r="X2860" s="43">
        <v>4.8400999999999996</v>
      </c>
      <c r="Y2860" s="114" t="s">
        <v>2892</v>
      </c>
      <c r="Z2860" s="44">
        <v>5</v>
      </c>
      <c r="AA2860" s="115" t="s">
        <v>3107</v>
      </c>
      <c r="AB2860" s="44">
        <v>1</v>
      </c>
      <c r="AC2860" s="45"/>
    </row>
    <row r="2861" spans="1:29" x14ac:dyDescent="0.2">
      <c r="A2861" s="37">
        <v>2860</v>
      </c>
      <c r="B2861" s="38" t="s">
        <v>2869</v>
      </c>
      <c r="C2861" s="39" t="s">
        <v>831</v>
      </c>
      <c r="D2861" s="40">
        <v>44101</v>
      </c>
      <c r="E2861" s="38">
        <v>1</v>
      </c>
      <c r="F2861" s="38"/>
      <c r="G2861" s="38" t="s">
        <v>2</v>
      </c>
      <c r="H2861" s="38" t="s">
        <v>2</v>
      </c>
      <c r="I2861" s="79">
        <v>400</v>
      </c>
      <c r="J2861" s="79">
        <v>2533.38</v>
      </c>
      <c r="K2861" s="79">
        <v>0</v>
      </c>
      <c r="L2861" s="41">
        <f>SUM(Data[[#This Row],[CHELTUIELI DE PERSONAL LEI]:[CHELTUIELI DE CAPITAL (ACTIVE NEFINANCIARE ) LEI]])</f>
        <v>2933.38</v>
      </c>
      <c r="M2861" s="41">
        <f>Data[[#This Row],[TOTAL CHELTUIELI LEI]]/Data[[#This Row],[CURS VALUTAR EURO BNR 22 07 2020]]</f>
        <v>606.05772608003974</v>
      </c>
      <c r="N2861" s="49">
        <v>404</v>
      </c>
      <c r="O2861" s="54"/>
      <c r="P2861" s="54">
        <v>302</v>
      </c>
      <c r="Q2861" s="54"/>
      <c r="R2861" s="54">
        <f>Data[[#This Row],[PERSOANE ÎNSCRISE ÎN LISTELE ELECTORALE (TURUL 1)            ]]+Data[[#This Row],[PERSOANE ÎNSCRISE ÎN LISTELE ELECTORALE (TURUL AL 2-LEA)]]</f>
        <v>404</v>
      </c>
      <c r="S2861" s="54">
        <f>Data[[#This Row],[PERSOANE CARE AU PARTICIPAT LA VOT (TURUL 1)]]+Data[[#This Row],[PERSOANE CARE AU PARTICIPAT LA VOT  (TURUL AL 2-LEA)]]</f>
        <v>302</v>
      </c>
      <c r="T2861" s="41">
        <f>Data[[#This Row],[TOTAL CHELTUIELI LEI]]/Data[[#This Row],[NUMĂRUL PERSOANELOR ÎNSCRISE ÎN LISTELE ELECTORALE]]</f>
        <v>7.260841584158416</v>
      </c>
      <c r="U2861" s="41">
        <f>Data[[#This Row],[TOTAL CHELTUIELI EURO]]/Data[[#This Row],[NUMĂRUL PERSOANELOR ÎNSCRISE ÎN LISTELE ELECTORALE]]</f>
        <v>1.5001428863367321</v>
      </c>
      <c r="V2861" s="41">
        <f>Data[[#This Row],[TOTAL CHELTUIELI LEI]]/Data[[#This Row],[NUMĂRUL PERSOANELOR CARE AU PARTICIPAT LA VOT]]</f>
        <v>9.7131788079470205</v>
      </c>
      <c r="W2861" s="41">
        <f>Data[[#This Row],[TOTAL CHELTUIELI EURO]]/Data[[#This Row],[NUMĂRUL PERSOANELOR CARE AU PARTICIPAT LA VOT]]</f>
        <v>2.0068136625166879</v>
      </c>
      <c r="X2861" s="43">
        <v>4.8400999999999996</v>
      </c>
      <c r="Y2861" s="114" t="s">
        <v>2886</v>
      </c>
      <c r="Z2861" s="44">
        <v>7</v>
      </c>
      <c r="AA2861" s="115" t="s">
        <v>3107</v>
      </c>
      <c r="AB2861" s="44">
        <v>1</v>
      </c>
      <c r="AC2861" s="45"/>
    </row>
    <row r="2862" spans="1:29" x14ac:dyDescent="0.2">
      <c r="A2862" s="37">
        <v>2861</v>
      </c>
      <c r="B2862" s="38" t="s">
        <v>2869</v>
      </c>
      <c r="C2862" s="39" t="s">
        <v>832</v>
      </c>
      <c r="D2862" s="40">
        <v>44101</v>
      </c>
      <c r="E2862" s="38">
        <v>1</v>
      </c>
      <c r="F2862" s="38"/>
      <c r="G2862" s="38" t="s">
        <v>2</v>
      </c>
      <c r="H2862" s="38" t="s">
        <v>2</v>
      </c>
      <c r="I2862" s="79">
        <v>0</v>
      </c>
      <c r="J2862" s="79">
        <v>3100</v>
      </c>
      <c r="K2862" s="79">
        <v>0</v>
      </c>
      <c r="L2862" s="41">
        <f>SUM(Data[[#This Row],[CHELTUIELI DE PERSONAL LEI]:[CHELTUIELI DE CAPITAL (ACTIVE NEFINANCIARE ) LEI]])</f>
        <v>3100</v>
      </c>
      <c r="M2862" s="41">
        <f>Data[[#This Row],[TOTAL CHELTUIELI LEI]]/Data[[#This Row],[CURS VALUTAR EURO BNR 22 07 2020]]</f>
        <v>640.48263465630885</v>
      </c>
      <c r="N2862" s="49">
        <v>1983</v>
      </c>
      <c r="O2862" s="54"/>
      <c r="P2862" s="54">
        <v>1579</v>
      </c>
      <c r="Q2862" s="54"/>
      <c r="R2862" s="54">
        <f>Data[[#This Row],[PERSOANE ÎNSCRISE ÎN LISTELE ELECTORALE (TURUL 1)            ]]+Data[[#This Row],[PERSOANE ÎNSCRISE ÎN LISTELE ELECTORALE (TURUL AL 2-LEA)]]</f>
        <v>1983</v>
      </c>
      <c r="S2862" s="54">
        <f>Data[[#This Row],[PERSOANE CARE AU PARTICIPAT LA VOT (TURUL 1)]]+Data[[#This Row],[PERSOANE CARE AU PARTICIPAT LA VOT  (TURUL AL 2-LEA)]]</f>
        <v>1579</v>
      </c>
      <c r="T2862" s="41">
        <f>Data[[#This Row],[TOTAL CHELTUIELI LEI]]/Data[[#This Row],[NUMĂRUL PERSOANELOR ÎNSCRISE ÎN LISTELE ELECTORALE]]</f>
        <v>1.5632879475542107</v>
      </c>
      <c r="U2862" s="41">
        <f>Data[[#This Row],[TOTAL CHELTUIELI EURO]]/Data[[#This Row],[NUMĂRUL PERSOANELOR ÎNSCRISE ÎN LISTELE ELECTORALE]]</f>
        <v>0.32298670431483051</v>
      </c>
      <c r="V2862" s="41">
        <f>Data[[#This Row],[TOTAL CHELTUIELI LEI]]/Data[[#This Row],[NUMĂRUL PERSOANELOR CARE AU PARTICIPAT LA VOT]]</f>
        <v>1.9632678910702976</v>
      </c>
      <c r="W2862" s="41">
        <f>Data[[#This Row],[TOTAL CHELTUIELI EURO]]/Data[[#This Row],[NUMĂRUL PERSOANELOR CARE AU PARTICIPAT LA VOT]]</f>
        <v>0.4056254810996256</v>
      </c>
      <c r="X2862" s="43">
        <v>4.8400999999999996</v>
      </c>
      <c r="Y2862" s="114" t="s">
        <v>2894</v>
      </c>
      <c r="Z2862" s="44">
        <v>1</v>
      </c>
      <c r="AA2862" s="115" t="s">
        <v>3105</v>
      </c>
      <c r="AB2862" s="44">
        <v>0</v>
      </c>
      <c r="AC2862" s="45"/>
    </row>
    <row r="2863" spans="1:29" x14ac:dyDescent="0.2">
      <c r="A2863" s="37">
        <v>2862</v>
      </c>
      <c r="B2863" s="38" t="s">
        <v>2869</v>
      </c>
      <c r="C2863" s="39" t="s">
        <v>833</v>
      </c>
      <c r="D2863" s="40">
        <v>44101</v>
      </c>
      <c r="E2863" s="38">
        <v>1</v>
      </c>
      <c r="F2863" s="38"/>
      <c r="G2863" s="38" t="s">
        <v>2</v>
      </c>
      <c r="H2863" s="38" t="s">
        <v>2</v>
      </c>
      <c r="I2863" s="79">
        <v>0</v>
      </c>
      <c r="J2863" s="79">
        <v>1500</v>
      </c>
      <c r="K2863" s="79">
        <v>0</v>
      </c>
      <c r="L2863" s="41">
        <f>SUM(Data[[#This Row],[CHELTUIELI DE PERSONAL LEI]:[CHELTUIELI DE CAPITAL (ACTIVE NEFINANCIARE ) LEI]])</f>
        <v>1500</v>
      </c>
      <c r="M2863" s="41">
        <f>Data[[#This Row],[TOTAL CHELTUIELI LEI]]/Data[[#This Row],[CURS VALUTAR EURO BNR 22 07 2020]]</f>
        <v>309.91095225305264</v>
      </c>
      <c r="N2863" s="49">
        <v>571</v>
      </c>
      <c r="O2863" s="54"/>
      <c r="P2863" s="54">
        <v>625</v>
      </c>
      <c r="Q2863" s="54"/>
      <c r="R2863" s="54">
        <f>Data[[#This Row],[PERSOANE ÎNSCRISE ÎN LISTELE ELECTORALE (TURUL 1)            ]]+Data[[#This Row],[PERSOANE ÎNSCRISE ÎN LISTELE ELECTORALE (TURUL AL 2-LEA)]]</f>
        <v>571</v>
      </c>
      <c r="S2863" s="54">
        <f>Data[[#This Row],[PERSOANE CARE AU PARTICIPAT LA VOT (TURUL 1)]]+Data[[#This Row],[PERSOANE CARE AU PARTICIPAT LA VOT  (TURUL AL 2-LEA)]]</f>
        <v>625</v>
      </c>
      <c r="T2863" s="41">
        <f>Data[[#This Row],[TOTAL CHELTUIELI LEI]]/Data[[#This Row],[NUMĂRUL PERSOANELOR ÎNSCRISE ÎN LISTELE ELECTORALE]]</f>
        <v>2.6269702276707529</v>
      </c>
      <c r="U2863" s="41">
        <f>Data[[#This Row],[TOTAL CHELTUIELI EURO]]/Data[[#This Row],[NUMĂRUL PERSOANELOR ÎNSCRISE ÎN LISTELE ELECTORALE]]</f>
        <v>0.54275122986524105</v>
      </c>
      <c r="V2863" s="41">
        <f>Data[[#This Row],[TOTAL CHELTUIELI LEI]]/Data[[#This Row],[NUMĂRUL PERSOANELOR CARE AU PARTICIPAT LA VOT]]</f>
        <v>2.4</v>
      </c>
      <c r="W2863" s="41">
        <f>Data[[#This Row],[TOTAL CHELTUIELI EURO]]/Data[[#This Row],[NUMĂRUL PERSOANELOR CARE AU PARTICIPAT LA VOT]]</f>
        <v>0.49585752360488422</v>
      </c>
      <c r="X2863" s="43">
        <v>4.8400999999999996</v>
      </c>
      <c r="Y2863" s="114" t="s">
        <v>2891</v>
      </c>
      <c r="Z2863" s="44">
        <v>2</v>
      </c>
      <c r="AA2863" s="115" t="s">
        <v>3105</v>
      </c>
      <c r="AB2863" s="44">
        <v>0</v>
      </c>
      <c r="AC2863" s="45"/>
    </row>
    <row r="2864" spans="1:29" x14ac:dyDescent="0.2">
      <c r="A2864" s="37">
        <v>2863</v>
      </c>
      <c r="B2864" s="38" t="s">
        <v>2869</v>
      </c>
      <c r="C2864" s="39" t="s">
        <v>834</v>
      </c>
      <c r="D2864" s="40">
        <v>44101</v>
      </c>
      <c r="E2864" s="38">
        <v>1</v>
      </c>
      <c r="F2864" s="38"/>
      <c r="G2864" s="38" t="s">
        <v>2</v>
      </c>
      <c r="H2864" s="38" t="s">
        <v>2</v>
      </c>
      <c r="I2864" s="79">
        <v>880</v>
      </c>
      <c r="J2864" s="79">
        <v>5370</v>
      </c>
      <c r="K2864" s="79">
        <v>0</v>
      </c>
      <c r="L2864" s="41">
        <f>SUM(Data[[#This Row],[CHELTUIELI DE PERSONAL LEI]:[CHELTUIELI DE CAPITAL (ACTIVE NEFINANCIARE ) LEI]])</f>
        <v>6250</v>
      </c>
      <c r="M2864" s="41">
        <f>Data[[#This Row],[TOTAL CHELTUIELI LEI]]/Data[[#This Row],[CURS VALUTAR EURO BNR 22 07 2020]]</f>
        <v>1291.2956343877195</v>
      </c>
      <c r="N2864" s="49">
        <v>1752</v>
      </c>
      <c r="O2864" s="54"/>
      <c r="P2864" s="54">
        <v>1270</v>
      </c>
      <c r="Q2864" s="54"/>
      <c r="R2864" s="54">
        <f>Data[[#This Row],[PERSOANE ÎNSCRISE ÎN LISTELE ELECTORALE (TURUL 1)            ]]+Data[[#This Row],[PERSOANE ÎNSCRISE ÎN LISTELE ELECTORALE (TURUL AL 2-LEA)]]</f>
        <v>1752</v>
      </c>
      <c r="S2864" s="54">
        <f>Data[[#This Row],[PERSOANE CARE AU PARTICIPAT LA VOT (TURUL 1)]]+Data[[#This Row],[PERSOANE CARE AU PARTICIPAT LA VOT  (TURUL AL 2-LEA)]]</f>
        <v>1270</v>
      </c>
      <c r="T2864" s="41">
        <f>Data[[#This Row],[TOTAL CHELTUIELI LEI]]/Data[[#This Row],[NUMĂRUL PERSOANELOR ÎNSCRISE ÎN LISTELE ELECTORALE]]</f>
        <v>3.567351598173516</v>
      </c>
      <c r="U2864" s="41">
        <f>Data[[#This Row],[TOTAL CHELTUIELI EURO]]/Data[[#This Row],[NUMĂRUL PERSOANELOR ÎNSCRISE ÎN LISTELE ELECTORALE]]</f>
        <v>0.73704088720760241</v>
      </c>
      <c r="V2864" s="41">
        <f>Data[[#This Row],[TOTAL CHELTUIELI LEI]]/Data[[#This Row],[NUMĂRUL PERSOANELOR CARE AU PARTICIPAT LA VOT]]</f>
        <v>4.9212598425196852</v>
      </c>
      <c r="W2864" s="41">
        <f>Data[[#This Row],[TOTAL CHELTUIELI EURO]]/Data[[#This Row],[NUMĂRUL PERSOANELOR CARE AU PARTICIPAT LA VOT]]</f>
        <v>1.0167682160533225</v>
      </c>
      <c r="X2864" s="43">
        <v>4.8400999999999996</v>
      </c>
      <c r="Y2864" s="114" t="s">
        <v>2884</v>
      </c>
      <c r="Z2864" s="44">
        <v>3</v>
      </c>
      <c r="AA2864" s="115" t="s">
        <v>3105</v>
      </c>
      <c r="AB2864" s="44">
        <v>0</v>
      </c>
      <c r="AC2864" s="45"/>
    </row>
    <row r="2865" spans="1:29" x14ac:dyDescent="0.2">
      <c r="A2865" s="37">
        <v>2864</v>
      </c>
      <c r="B2865" s="38" t="s">
        <v>2869</v>
      </c>
      <c r="C2865" s="39" t="s">
        <v>835</v>
      </c>
      <c r="D2865" s="40">
        <v>44101</v>
      </c>
      <c r="E2865" s="38">
        <v>1</v>
      </c>
      <c r="F2865" s="38"/>
      <c r="G2865" s="38" t="s">
        <v>2</v>
      </c>
      <c r="H2865" s="38" t="s">
        <v>2</v>
      </c>
      <c r="I2865" s="79">
        <v>0</v>
      </c>
      <c r="J2865" s="79">
        <v>14751.67</v>
      </c>
      <c r="K2865" s="79">
        <v>0</v>
      </c>
      <c r="L2865" s="41">
        <f>SUM(Data[[#This Row],[CHELTUIELI DE PERSONAL LEI]:[CHELTUIELI DE CAPITAL (ACTIVE NEFINANCIARE ) LEI]])</f>
        <v>14751.67</v>
      </c>
      <c r="M2865" s="41">
        <f>Data[[#This Row],[TOTAL CHELTUIELI LEI]]/Data[[#This Row],[CURS VALUTAR EURO BNR 22 07 2020]]</f>
        <v>3047.8027313485263</v>
      </c>
      <c r="N2865" s="49">
        <v>4542</v>
      </c>
      <c r="O2865" s="54"/>
      <c r="P2865" s="54">
        <v>1901</v>
      </c>
      <c r="Q2865" s="54"/>
      <c r="R2865" s="54">
        <f>Data[[#This Row],[PERSOANE ÎNSCRISE ÎN LISTELE ELECTORALE (TURUL 1)            ]]+Data[[#This Row],[PERSOANE ÎNSCRISE ÎN LISTELE ELECTORALE (TURUL AL 2-LEA)]]</f>
        <v>4542</v>
      </c>
      <c r="S2865" s="54">
        <f>Data[[#This Row],[PERSOANE CARE AU PARTICIPAT LA VOT (TURUL 1)]]+Data[[#This Row],[PERSOANE CARE AU PARTICIPAT LA VOT  (TURUL AL 2-LEA)]]</f>
        <v>1901</v>
      </c>
      <c r="T2865" s="41">
        <f>Data[[#This Row],[TOTAL CHELTUIELI LEI]]/Data[[#This Row],[NUMĂRUL PERSOANELOR ÎNSCRISE ÎN LISTELE ELECTORALE]]</f>
        <v>3.2478357551739321</v>
      </c>
      <c r="U2865" s="41">
        <f>Data[[#This Row],[TOTAL CHELTUIELI EURO]]/Data[[#This Row],[NUMĂRUL PERSOANELOR ÎNSCRISE ÎN LISTELE ELECTORALE]]</f>
        <v>0.67102658109831048</v>
      </c>
      <c r="V2865" s="41">
        <f>Data[[#This Row],[TOTAL CHELTUIELI LEI]]/Data[[#This Row],[NUMĂRUL PERSOANELOR CARE AU PARTICIPAT LA VOT]]</f>
        <v>7.7599526564965808</v>
      </c>
      <c r="W2865" s="41">
        <f>Data[[#This Row],[TOTAL CHELTUIELI EURO]]/Data[[#This Row],[NUMĂRUL PERSOANELOR CARE AU PARTICIPAT LA VOT]]</f>
        <v>1.6032628781423073</v>
      </c>
      <c r="X2865" s="43">
        <v>4.8400999999999996</v>
      </c>
      <c r="Y2865" s="114" t="s">
        <v>2884</v>
      </c>
      <c r="Z2865" s="44">
        <v>3</v>
      </c>
      <c r="AA2865" s="115" t="s">
        <v>3105</v>
      </c>
      <c r="AB2865" s="44">
        <v>0</v>
      </c>
      <c r="AC2865" s="45"/>
    </row>
    <row r="2866" spans="1:29" x14ac:dyDescent="0.2">
      <c r="A2866" s="37">
        <v>2865</v>
      </c>
      <c r="B2866" s="38" t="s">
        <v>2869</v>
      </c>
      <c r="C2866" s="39" t="s">
        <v>836</v>
      </c>
      <c r="D2866" s="40">
        <v>44101</v>
      </c>
      <c r="E2866" s="38">
        <v>1</v>
      </c>
      <c r="F2866" s="38"/>
      <c r="G2866" s="38" t="s">
        <v>2</v>
      </c>
      <c r="H2866" s="38" t="s">
        <v>2</v>
      </c>
      <c r="I2866" s="79">
        <v>0</v>
      </c>
      <c r="J2866" s="79">
        <v>0</v>
      </c>
      <c r="K2866" s="79">
        <v>0</v>
      </c>
      <c r="L2866" s="41">
        <f>SUM(Data[[#This Row],[CHELTUIELI DE PERSONAL LEI]:[CHELTUIELI DE CAPITAL (ACTIVE NEFINANCIARE ) LEI]])</f>
        <v>0</v>
      </c>
      <c r="M2866" s="41">
        <f>Data[[#This Row],[TOTAL CHELTUIELI LEI]]/Data[[#This Row],[CURS VALUTAR EURO BNR 22 07 2020]]</f>
        <v>0</v>
      </c>
      <c r="N2866" s="49">
        <v>3874</v>
      </c>
      <c r="O2866" s="54"/>
      <c r="P2866" s="54">
        <v>1595</v>
      </c>
      <c r="Q2866" s="54"/>
      <c r="R2866" s="54">
        <f>Data[[#This Row],[PERSOANE ÎNSCRISE ÎN LISTELE ELECTORALE (TURUL 1)            ]]+Data[[#This Row],[PERSOANE ÎNSCRISE ÎN LISTELE ELECTORALE (TURUL AL 2-LEA)]]</f>
        <v>3874</v>
      </c>
      <c r="S2866" s="54">
        <f>Data[[#This Row],[PERSOANE CARE AU PARTICIPAT LA VOT (TURUL 1)]]+Data[[#This Row],[PERSOANE CARE AU PARTICIPAT LA VOT  (TURUL AL 2-LEA)]]</f>
        <v>1595</v>
      </c>
      <c r="T2866" s="41">
        <f>Data[[#This Row],[TOTAL CHELTUIELI LEI]]/Data[[#This Row],[NUMĂRUL PERSOANELOR ÎNSCRISE ÎN LISTELE ELECTORALE]]</f>
        <v>0</v>
      </c>
      <c r="U2866" s="41">
        <f>Data[[#This Row],[TOTAL CHELTUIELI EURO]]/Data[[#This Row],[NUMĂRUL PERSOANELOR ÎNSCRISE ÎN LISTELE ELECTORALE]]</f>
        <v>0</v>
      </c>
      <c r="V2866" s="41">
        <f>Data[[#This Row],[TOTAL CHELTUIELI LEI]]/Data[[#This Row],[NUMĂRUL PERSOANELOR CARE AU PARTICIPAT LA VOT]]</f>
        <v>0</v>
      </c>
      <c r="W2866" s="41">
        <f>Data[[#This Row],[TOTAL CHELTUIELI EURO]]/Data[[#This Row],[NUMĂRUL PERSOANELOR CARE AU PARTICIPAT LA VOT]]</f>
        <v>0</v>
      </c>
      <c r="X2866" s="43">
        <v>4.8400999999999996</v>
      </c>
      <c r="Y2866" s="114" t="s">
        <v>2890</v>
      </c>
      <c r="Z2866" s="44">
        <v>0</v>
      </c>
      <c r="AA2866" s="115" t="s">
        <v>3105</v>
      </c>
      <c r="AB2866" s="44">
        <v>0</v>
      </c>
      <c r="AC2866" s="45"/>
    </row>
    <row r="2867" spans="1:29" x14ac:dyDescent="0.2">
      <c r="A2867" s="37">
        <v>2866</v>
      </c>
      <c r="B2867" s="38" t="s">
        <v>2869</v>
      </c>
      <c r="C2867" s="39" t="s">
        <v>837</v>
      </c>
      <c r="D2867" s="40">
        <v>44101</v>
      </c>
      <c r="E2867" s="38">
        <v>1</v>
      </c>
      <c r="F2867" s="38"/>
      <c r="G2867" s="38" t="s">
        <v>2</v>
      </c>
      <c r="H2867" s="38" t="s">
        <v>2</v>
      </c>
      <c r="I2867" s="79">
        <v>0</v>
      </c>
      <c r="J2867" s="79">
        <v>8847</v>
      </c>
      <c r="K2867" s="79">
        <v>0</v>
      </c>
      <c r="L2867" s="41">
        <f>SUM(Data[[#This Row],[CHELTUIELI DE PERSONAL LEI]:[CHELTUIELI DE CAPITAL (ACTIVE NEFINANCIARE ) LEI]])</f>
        <v>8847</v>
      </c>
      <c r="M2867" s="41">
        <f>Data[[#This Row],[TOTAL CHELTUIELI LEI]]/Data[[#This Row],[CURS VALUTAR EURO BNR 22 07 2020]]</f>
        <v>1827.8547963885046</v>
      </c>
      <c r="N2867" s="49">
        <v>2574</v>
      </c>
      <c r="O2867" s="54"/>
      <c r="P2867" s="54">
        <v>1349</v>
      </c>
      <c r="Q2867" s="54"/>
      <c r="R2867" s="54">
        <f>Data[[#This Row],[PERSOANE ÎNSCRISE ÎN LISTELE ELECTORALE (TURUL 1)            ]]+Data[[#This Row],[PERSOANE ÎNSCRISE ÎN LISTELE ELECTORALE (TURUL AL 2-LEA)]]</f>
        <v>2574</v>
      </c>
      <c r="S2867" s="54">
        <f>Data[[#This Row],[PERSOANE CARE AU PARTICIPAT LA VOT (TURUL 1)]]+Data[[#This Row],[PERSOANE CARE AU PARTICIPAT LA VOT  (TURUL AL 2-LEA)]]</f>
        <v>1349</v>
      </c>
      <c r="T2867" s="41">
        <f>Data[[#This Row],[TOTAL CHELTUIELI LEI]]/Data[[#This Row],[NUMĂRUL PERSOANELOR ÎNSCRISE ÎN LISTELE ELECTORALE]]</f>
        <v>3.4370629370629371</v>
      </c>
      <c r="U2867" s="41">
        <f>Data[[#This Row],[TOTAL CHELTUIELI EURO]]/Data[[#This Row],[NUMĂRUL PERSOANELOR ÎNSCRISE ÎN LISTELE ELECTORALE]]</f>
        <v>0.71012229851923259</v>
      </c>
      <c r="V2867" s="41">
        <f>Data[[#This Row],[TOTAL CHELTUIELI LEI]]/Data[[#This Row],[NUMĂRUL PERSOANELOR CARE AU PARTICIPAT LA VOT]]</f>
        <v>6.5581912527798369</v>
      </c>
      <c r="W2867" s="41">
        <f>Data[[#This Row],[TOTAL CHELTUIELI EURO]]/Data[[#This Row],[NUMĂRUL PERSOANELOR CARE AU PARTICIPAT LA VOT]]</f>
        <v>1.354970197471093</v>
      </c>
      <c r="X2867" s="43">
        <v>4.8400999999999996</v>
      </c>
      <c r="Y2867" s="114" t="s">
        <v>2884</v>
      </c>
      <c r="Z2867" s="44">
        <v>3</v>
      </c>
      <c r="AA2867" s="115" t="s">
        <v>3105</v>
      </c>
      <c r="AB2867" s="44">
        <v>0</v>
      </c>
      <c r="AC2867" s="45"/>
    </row>
    <row r="2868" spans="1:29" x14ac:dyDescent="0.2">
      <c r="A2868" s="37">
        <v>2867</v>
      </c>
      <c r="B2868" s="38" t="s">
        <v>2869</v>
      </c>
      <c r="C2868" s="39" t="s">
        <v>838</v>
      </c>
      <c r="D2868" s="40">
        <v>44101</v>
      </c>
      <c r="E2868" s="38">
        <v>1</v>
      </c>
      <c r="F2868" s="38"/>
      <c r="G2868" s="38" t="s">
        <v>2</v>
      </c>
      <c r="H2868" s="38" t="s">
        <v>2</v>
      </c>
      <c r="I2868" s="79">
        <v>0</v>
      </c>
      <c r="J2868" s="79">
        <v>8973.11</v>
      </c>
      <c r="K2868" s="79">
        <v>0</v>
      </c>
      <c r="L2868" s="41">
        <f>SUM(Data[[#This Row],[CHELTUIELI DE PERSONAL LEI]:[CHELTUIELI DE CAPITAL (ACTIVE NEFINANCIARE ) LEI]])</f>
        <v>8973.11</v>
      </c>
      <c r="M2868" s="41">
        <f>Data[[#This Row],[TOTAL CHELTUIELI LEI]]/Data[[#This Row],[CURS VALUTAR EURO BNR 22 07 2020]]</f>
        <v>1853.9100431809263</v>
      </c>
      <c r="N2868" s="49">
        <v>1678</v>
      </c>
      <c r="O2868" s="54"/>
      <c r="P2868" s="54">
        <v>589</v>
      </c>
      <c r="Q2868" s="54"/>
      <c r="R2868" s="54">
        <f>Data[[#This Row],[PERSOANE ÎNSCRISE ÎN LISTELE ELECTORALE (TURUL 1)            ]]+Data[[#This Row],[PERSOANE ÎNSCRISE ÎN LISTELE ELECTORALE (TURUL AL 2-LEA)]]</f>
        <v>1678</v>
      </c>
      <c r="S2868" s="54">
        <f>Data[[#This Row],[PERSOANE CARE AU PARTICIPAT LA VOT (TURUL 1)]]+Data[[#This Row],[PERSOANE CARE AU PARTICIPAT LA VOT  (TURUL AL 2-LEA)]]</f>
        <v>589</v>
      </c>
      <c r="T2868" s="41">
        <f>Data[[#This Row],[TOTAL CHELTUIELI LEI]]/Data[[#This Row],[NUMĂRUL PERSOANELOR ÎNSCRISE ÎN LISTELE ELECTORALE]]</f>
        <v>5.3475029797377838</v>
      </c>
      <c r="U2868" s="41">
        <f>Data[[#This Row],[TOTAL CHELTUIELI EURO]]/Data[[#This Row],[NUMĂRUL PERSOANELOR ÎNSCRISE ÎN LISTELE ELECTORALE]]</f>
        <v>1.1048331604177153</v>
      </c>
      <c r="V2868" s="41">
        <f>Data[[#This Row],[TOTAL CHELTUIELI LEI]]/Data[[#This Row],[NUMĂRUL PERSOANELOR CARE AU PARTICIPAT LA VOT]]</f>
        <v>15.234482173174873</v>
      </c>
      <c r="W2868" s="41">
        <f>Data[[#This Row],[TOTAL CHELTUIELI EURO]]/Data[[#This Row],[NUMĂRUL PERSOANELOR CARE AU PARTICIPAT LA VOT]]</f>
        <v>3.1475552515805201</v>
      </c>
      <c r="X2868" s="43">
        <v>4.8400999999999996</v>
      </c>
      <c r="Y2868" s="114" t="s">
        <v>2892</v>
      </c>
      <c r="Z2868" s="44">
        <v>5</v>
      </c>
      <c r="AA2868" s="115" t="s">
        <v>3107</v>
      </c>
      <c r="AB2868" s="44">
        <v>1</v>
      </c>
      <c r="AC2868" s="45"/>
    </row>
    <row r="2869" spans="1:29" x14ac:dyDescent="0.2">
      <c r="A2869" s="37">
        <v>2868</v>
      </c>
      <c r="B2869" s="38" t="s">
        <v>2869</v>
      </c>
      <c r="C2869" s="39" t="s">
        <v>839</v>
      </c>
      <c r="D2869" s="40">
        <v>44101</v>
      </c>
      <c r="E2869" s="38">
        <v>1</v>
      </c>
      <c r="F2869" s="38"/>
      <c r="G2869" s="38" t="s">
        <v>2</v>
      </c>
      <c r="H2869" s="38" t="s">
        <v>2</v>
      </c>
      <c r="I2869" s="79">
        <v>0</v>
      </c>
      <c r="J2869" s="79">
        <v>13620.69</v>
      </c>
      <c r="K2869" s="79">
        <v>0</v>
      </c>
      <c r="L2869" s="41">
        <f>SUM(Data[[#This Row],[CHELTUIELI DE PERSONAL LEI]:[CHELTUIELI DE CAPITAL (ACTIVE NEFINANCIARE ) LEI]])</f>
        <v>13620.69</v>
      </c>
      <c r="M2869" s="41">
        <f>Data[[#This Row],[TOTAL CHELTUIELI LEI]]/Data[[#This Row],[CURS VALUTAR EURO BNR 22 07 2020]]</f>
        <v>2814.1340054957545</v>
      </c>
      <c r="N2869" s="49">
        <v>1946</v>
      </c>
      <c r="O2869" s="54"/>
      <c r="P2869" s="54">
        <v>1293</v>
      </c>
      <c r="Q2869" s="54"/>
      <c r="R2869" s="54">
        <f>Data[[#This Row],[PERSOANE ÎNSCRISE ÎN LISTELE ELECTORALE (TURUL 1)            ]]+Data[[#This Row],[PERSOANE ÎNSCRISE ÎN LISTELE ELECTORALE (TURUL AL 2-LEA)]]</f>
        <v>1946</v>
      </c>
      <c r="S2869" s="54">
        <f>Data[[#This Row],[PERSOANE CARE AU PARTICIPAT LA VOT (TURUL 1)]]+Data[[#This Row],[PERSOANE CARE AU PARTICIPAT LA VOT  (TURUL AL 2-LEA)]]</f>
        <v>1293</v>
      </c>
      <c r="T2869" s="41">
        <f>Data[[#This Row],[TOTAL CHELTUIELI LEI]]/Data[[#This Row],[NUMĂRUL PERSOANELOR ÎNSCRISE ÎN LISTELE ELECTORALE]]</f>
        <v>6.9993268242548821</v>
      </c>
      <c r="U2869" s="41">
        <f>Data[[#This Row],[TOTAL CHELTUIELI EURO]]/Data[[#This Row],[NUMĂRUL PERSOANELOR ÎNSCRISE ÎN LISTELE ELECTORALE]]</f>
        <v>1.4461120274901103</v>
      </c>
      <c r="V2869" s="41">
        <f>Data[[#This Row],[TOTAL CHELTUIELI LEI]]/Data[[#This Row],[NUMĂRUL PERSOANELOR CARE AU PARTICIPAT LA VOT]]</f>
        <v>10.534176334106728</v>
      </c>
      <c r="W2869" s="41">
        <f>Data[[#This Row],[TOTAL CHELTUIELI EURO]]/Data[[#This Row],[NUMĂRUL PERSOANELOR CARE AU PARTICIPAT LA VOT]]</f>
        <v>2.1764377459363917</v>
      </c>
      <c r="X2869" s="43">
        <v>4.8400999999999996</v>
      </c>
      <c r="Y2869" s="114" t="s">
        <v>2886</v>
      </c>
      <c r="Z2869" s="44">
        <v>7</v>
      </c>
      <c r="AA2869" s="115" t="s">
        <v>3107</v>
      </c>
      <c r="AB2869" s="44">
        <v>1</v>
      </c>
      <c r="AC2869" s="45"/>
    </row>
    <row r="2870" spans="1:29" x14ac:dyDescent="0.2">
      <c r="A2870" s="37">
        <v>2869</v>
      </c>
      <c r="B2870" s="38" t="s">
        <v>2869</v>
      </c>
      <c r="C2870" s="39" t="s">
        <v>840</v>
      </c>
      <c r="D2870" s="40">
        <v>44101</v>
      </c>
      <c r="E2870" s="38">
        <v>1</v>
      </c>
      <c r="F2870" s="38"/>
      <c r="G2870" s="38" t="s">
        <v>2</v>
      </c>
      <c r="H2870" s="38" t="s">
        <v>2</v>
      </c>
      <c r="I2870" s="79">
        <v>0</v>
      </c>
      <c r="J2870" s="79">
        <v>0</v>
      </c>
      <c r="K2870" s="79">
        <v>0</v>
      </c>
      <c r="L2870" s="41">
        <f>SUM(Data[[#This Row],[CHELTUIELI DE PERSONAL LEI]:[CHELTUIELI DE CAPITAL (ACTIVE NEFINANCIARE ) LEI]])</f>
        <v>0</v>
      </c>
      <c r="M2870" s="41">
        <f>Data[[#This Row],[TOTAL CHELTUIELI LEI]]/Data[[#This Row],[CURS VALUTAR EURO BNR 22 07 2020]]</f>
        <v>0</v>
      </c>
      <c r="N2870" s="49">
        <v>4293</v>
      </c>
      <c r="O2870" s="54"/>
      <c r="P2870" s="54">
        <v>2128</v>
      </c>
      <c r="Q2870" s="54"/>
      <c r="R2870" s="54">
        <f>Data[[#This Row],[PERSOANE ÎNSCRISE ÎN LISTELE ELECTORALE (TURUL 1)            ]]+Data[[#This Row],[PERSOANE ÎNSCRISE ÎN LISTELE ELECTORALE (TURUL AL 2-LEA)]]</f>
        <v>4293</v>
      </c>
      <c r="S2870" s="54">
        <f>Data[[#This Row],[PERSOANE CARE AU PARTICIPAT LA VOT (TURUL 1)]]+Data[[#This Row],[PERSOANE CARE AU PARTICIPAT LA VOT  (TURUL AL 2-LEA)]]</f>
        <v>2128</v>
      </c>
      <c r="T2870" s="41">
        <f>Data[[#This Row],[TOTAL CHELTUIELI LEI]]/Data[[#This Row],[NUMĂRUL PERSOANELOR ÎNSCRISE ÎN LISTELE ELECTORALE]]</f>
        <v>0</v>
      </c>
      <c r="U2870" s="41">
        <f>Data[[#This Row],[TOTAL CHELTUIELI EURO]]/Data[[#This Row],[NUMĂRUL PERSOANELOR ÎNSCRISE ÎN LISTELE ELECTORALE]]</f>
        <v>0</v>
      </c>
      <c r="V2870" s="41">
        <f>Data[[#This Row],[TOTAL CHELTUIELI LEI]]/Data[[#This Row],[NUMĂRUL PERSOANELOR CARE AU PARTICIPAT LA VOT]]</f>
        <v>0</v>
      </c>
      <c r="W2870" s="41">
        <f>Data[[#This Row],[TOTAL CHELTUIELI EURO]]/Data[[#This Row],[NUMĂRUL PERSOANELOR CARE AU PARTICIPAT LA VOT]]</f>
        <v>0</v>
      </c>
      <c r="X2870" s="43">
        <v>4.8400999999999996</v>
      </c>
      <c r="Y2870" s="114" t="s">
        <v>2890</v>
      </c>
      <c r="Z2870" s="44">
        <v>0</v>
      </c>
      <c r="AA2870" s="115" t="s">
        <v>3105</v>
      </c>
      <c r="AB2870" s="44">
        <v>0</v>
      </c>
      <c r="AC2870" s="45"/>
    </row>
    <row r="2871" spans="1:29" x14ac:dyDescent="0.2">
      <c r="A2871" s="37">
        <v>2870</v>
      </c>
      <c r="B2871" s="38" t="s">
        <v>2869</v>
      </c>
      <c r="C2871" s="39" t="s">
        <v>841</v>
      </c>
      <c r="D2871" s="40">
        <v>44101</v>
      </c>
      <c r="E2871" s="38">
        <v>1</v>
      </c>
      <c r="F2871" s="38"/>
      <c r="G2871" s="38" t="s">
        <v>2</v>
      </c>
      <c r="H2871" s="38" t="s">
        <v>2</v>
      </c>
      <c r="I2871" s="79">
        <v>0</v>
      </c>
      <c r="J2871" s="79">
        <v>35000</v>
      </c>
      <c r="K2871" s="79">
        <v>0</v>
      </c>
      <c r="L2871" s="41">
        <f>SUM(Data[[#This Row],[CHELTUIELI DE PERSONAL LEI]:[CHELTUIELI DE CAPITAL (ACTIVE NEFINANCIARE ) LEI]])</f>
        <v>35000</v>
      </c>
      <c r="M2871" s="41">
        <f>Data[[#This Row],[TOTAL CHELTUIELI LEI]]/Data[[#This Row],[CURS VALUTAR EURO BNR 22 07 2020]]</f>
        <v>7231.2555525712287</v>
      </c>
      <c r="N2871" s="49">
        <v>3167</v>
      </c>
      <c r="O2871" s="54"/>
      <c r="P2871" s="54">
        <v>2019</v>
      </c>
      <c r="Q2871" s="54"/>
      <c r="R2871" s="54">
        <f>Data[[#This Row],[PERSOANE ÎNSCRISE ÎN LISTELE ELECTORALE (TURUL 1)            ]]+Data[[#This Row],[PERSOANE ÎNSCRISE ÎN LISTELE ELECTORALE (TURUL AL 2-LEA)]]</f>
        <v>3167</v>
      </c>
      <c r="S2871" s="54">
        <f>Data[[#This Row],[PERSOANE CARE AU PARTICIPAT LA VOT (TURUL 1)]]+Data[[#This Row],[PERSOANE CARE AU PARTICIPAT LA VOT  (TURUL AL 2-LEA)]]</f>
        <v>2019</v>
      </c>
      <c r="T2871" s="41">
        <f>Data[[#This Row],[TOTAL CHELTUIELI LEI]]/Data[[#This Row],[NUMĂRUL PERSOANELOR ÎNSCRISE ÎN LISTELE ELECTORALE]]</f>
        <v>11.051468266498263</v>
      </c>
      <c r="U2871" s="41">
        <f>Data[[#This Row],[TOTAL CHELTUIELI EURO]]/Data[[#This Row],[NUMĂRUL PERSOANELOR ÎNSCRISE ÎN LISTELE ELECTORALE]]</f>
        <v>2.2833140361765798</v>
      </c>
      <c r="V2871" s="41">
        <f>Data[[#This Row],[TOTAL CHELTUIELI LEI]]/Data[[#This Row],[NUMĂRUL PERSOANELOR CARE AU PARTICIPAT LA VOT]]</f>
        <v>17.335314512134719</v>
      </c>
      <c r="W2871" s="41">
        <f>Data[[#This Row],[TOTAL CHELTUIELI EURO]]/Data[[#This Row],[NUMĂRUL PERSOANELOR CARE AU PARTICIPAT LA VOT]]</f>
        <v>3.5816025520412227</v>
      </c>
      <c r="X2871" s="43">
        <v>4.8400999999999996</v>
      </c>
      <c r="Y2871" s="114" t="s">
        <v>2888</v>
      </c>
      <c r="Z2871" s="44">
        <v>11</v>
      </c>
      <c r="AA2871" s="115" t="s">
        <v>3108</v>
      </c>
      <c r="AB2871" s="44">
        <v>2</v>
      </c>
      <c r="AC2871" s="45"/>
    </row>
    <row r="2872" spans="1:29" x14ac:dyDescent="0.2">
      <c r="A2872" s="37">
        <v>2871</v>
      </c>
      <c r="B2872" s="38" t="s">
        <v>2869</v>
      </c>
      <c r="C2872" s="39" t="s">
        <v>842</v>
      </c>
      <c r="D2872" s="40">
        <v>44101</v>
      </c>
      <c r="E2872" s="38">
        <v>1</v>
      </c>
      <c r="F2872" s="38"/>
      <c r="G2872" s="38" t="s">
        <v>2</v>
      </c>
      <c r="H2872" s="38" t="s">
        <v>2</v>
      </c>
      <c r="I2872" s="79">
        <v>106915</v>
      </c>
      <c r="J2872" s="79">
        <v>12256</v>
      </c>
      <c r="K2872" s="79">
        <v>0</v>
      </c>
      <c r="L2872" s="41">
        <f>SUM(Data[[#This Row],[CHELTUIELI DE PERSONAL LEI]:[CHELTUIELI DE CAPITAL (ACTIVE NEFINANCIARE ) LEI]])</f>
        <v>119171</v>
      </c>
      <c r="M2872" s="41">
        <f>Data[[#This Row],[TOTAL CHELTUIELI LEI]]/Data[[#This Row],[CURS VALUTAR EURO BNR 22 07 2020]]</f>
        <v>24621.598727299024</v>
      </c>
      <c r="N2872" s="49">
        <v>1346</v>
      </c>
      <c r="O2872" s="54"/>
      <c r="P2872" s="54">
        <v>1136</v>
      </c>
      <c r="Q2872" s="54"/>
      <c r="R2872" s="54">
        <f>Data[[#This Row],[PERSOANE ÎNSCRISE ÎN LISTELE ELECTORALE (TURUL 1)            ]]+Data[[#This Row],[PERSOANE ÎNSCRISE ÎN LISTELE ELECTORALE (TURUL AL 2-LEA)]]</f>
        <v>1346</v>
      </c>
      <c r="S2872" s="54">
        <f>Data[[#This Row],[PERSOANE CARE AU PARTICIPAT LA VOT (TURUL 1)]]+Data[[#This Row],[PERSOANE CARE AU PARTICIPAT LA VOT  (TURUL AL 2-LEA)]]</f>
        <v>1136</v>
      </c>
      <c r="T2872" s="41">
        <f>Data[[#This Row],[TOTAL CHELTUIELI LEI]]/Data[[#This Row],[NUMĂRUL PERSOANELOR ÎNSCRISE ÎN LISTELE ELECTORALE]]</f>
        <v>88.537147102526006</v>
      </c>
      <c r="U2872" s="41">
        <f>Data[[#This Row],[TOTAL CHELTUIELI EURO]]/Data[[#This Row],[NUMĂRUL PERSOANELOR ÎNSCRISE ÎN LISTELE ELECTORALE]]</f>
        <v>18.292421045541623</v>
      </c>
      <c r="V2872" s="41">
        <f>Data[[#This Row],[TOTAL CHELTUIELI LEI]]/Data[[#This Row],[NUMĂRUL PERSOANELOR CARE AU PARTICIPAT LA VOT]]</f>
        <v>104.90404929577464</v>
      </c>
      <c r="W2872" s="41">
        <f>Data[[#This Row],[TOTAL CHELTUIELI EURO]]/Data[[#This Row],[NUMĂRUL PERSOANELOR CARE AU PARTICIPAT LA VOT]]</f>
        <v>21.673942541636464</v>
      </c>
      <c r="X2872" s="43">
        <v>4.8400999999999996</v>
      </c>
      <c r="Y2872" s="114" t="s">
        <v>3088</v>
      </c>
      <c r="Z2872" s="44">
        <v>88</v>
      </c>
      <c r="AA2872" s="115" t="s">
        <v>3124</v>
      </c>
      <c r="AB2872" s="44">
        <v>18</v>
      </c>
      <c r="AC2872" s="45"/>
    </row>
    <row r="2873" spans="1:29" x14ac:dyDescent="0.2">
      <c r="A2873" s="37">
        <v>2872</v>
      </c>
      <c r="B2873" s="38" t="s">
        <v>2869</v>
      </c>
      <c r="C2873" s="39" t="s">
        <v>843</v>
      </c>
      <c r="D2873" s="40">
        <v>44101</v>
      </c>
      <c r="E2873" s="38">
        <v>1</v>
      </c>
      <c r="F2873" s="38"/>
      <c r="G2873" s="38" t="s">
        <v>2</v>
      </c>
      <c r="H2873" s="38" t="s">
        <v>2</v>
      </c>
      <c r="I2873" s="79">
        <v>2200</v>
      </c>
      <c r="J2873" s="79">
        <v>5015</v>
      </c>
      <c r="K2873" s="79">
        <v>0</v>
      </c>
      <c r="L2873" s="41">
        <f>SUM(Data[[#This Row],[CHELTUIELI DE PERSONAL LEI]:[CHELTUIELI DE CAPITAL (ACTIVE NEFINANCIARE ) LEI]])</f>
        <v>7215</v>
      </c>
      <c r="M2873" s="41">
        <f>Data[[#This Row],[TOTAL CHELTUIELI LEI]]/Data[[#This Row],[CURS VALUTAR EURO BNR 22 07 2020]]</f>
        <v>1490.6716803371833</v>
      </c>
      <c r="N2873" s="49">
        <v>987</v>
      </c>
      <c r="O2873" s="54"/>
      <c r="P2873" s="54">
        <v>742</v>
      </c>
      <c r="Q2873" s="54"/>
      <c r="R2873" s="54">
        <f>Data[[#This Row],[PERSOANE ÎNSCRISE ÎN LISTELE ELECTORALE (TURUL 1)            ]]+Data[[#This Row],[PERSOANE ÎNSCRISE ÎN LISTELE ELECTORALE (TURUL AL 2-LEA)]]</f>
        <v>987</v>
      </c>
      <c r="S2873" s="54">
        <f>Data[[#This Row],[PERSOANE CARE AU PARTICIPAT LA VOT (TURUL 1)]]+Data[[#This Row],[PERSOANE CARE AU PARTICIPAT LA VOT  (TURUL AL 2-LEA)]]</f>
        <v>742</v>
      </c>
      <c r="T2873" s="41">
        <f>Data[[#This Row],[TOTAL CHELTUIELI LEI]]/Data[[#This Row],[NUMĂRUL PERSOANELOR ÎNSCRISE ÎN LISTELE ELECTORALE]]</f>
        <v>7.3100303951367778</v>
      </c>
      <c r="U2873" s="41">
        <f>Data[[#This Row],[TOTAL CHELTUIELI EURO]]/Data[[#This Row],[NUMĂRUL PERSOANELOR ÎNSCRISE ÎN LISTELE ELECTORALE]]</f>
        <v>1.5103056538370652</v>
      </c>
      <c r="V2873" s="41">
        <f>Data[[#This Row],[TOTAL CHELTUIELI LEI]]/Data[[#This Row],[NUMĂRUL PERSOANELOR CARE AU PARTICIPAT LA VOT]]</f>
        <v>9.7237196765498659</v>
      </c>
      <c r="W2873" s="41">
        <f>Data[[#This Row],[TOTAL CHELTUIELI EURO]]/Data[[#This Row],[NUMĂRUL PERSOANELOR CARE AU PARTICIPAT LA VOT]]</f>
        <v>2.008991482934209</v>
      </c>
      <c r="X2873" s="43">
        <v>4.8400999999999996</v>
      </c>
      <c r="Y2873" s="114" t="s">
        <v>2886</v>
      </c>
      <c r="Z2873" s="44">
        <v>7</v>
      </c>
      <c r="AA2873" s="115" t="s">
        <v>3107</v>
      </c>
      <c r="AB2873" s="44">
        <v>1</v>
      </c>
      <c r="AC2873" s="45"/>
    </row>
    <row r="2874" spans="1:29" x14ac:dyDescent="0.2">
      <c r="A2874" s="37">
        <v>2873</v>
      </c>
      <c r="B2874" s="38" t="s">
        <v>2869</v>
      </c>
      <c r="C2874" s="39" t="s">
        <v>844</v>
      </c>
      <c r="D2874" s="40">
        <v>44101</v>
      </c>
      <c r="E2874" s="38">
        <v>1</v>
      </c>
      <c r="F2874" s="38"/>
      <c r="G2874" s="38" t="s">
        <v>2</v>
      </c>
      <c r="H2874" s="38" t="s">
        <v>2</v>
      </c>
      <c r="I2874" s="57">
        <v>900</v>
      </c>
      <c r="J2874" s="59">
        <v>1465</v>
      </c>
      <c r="K2874" s="79">
        <v>0</v>
      </c>
      <c r="L2874" s="41">
        <f>SUM(Data[[#This Row],[CHELTUIELI DE PERSONAL LEI]:[CHELTUIELI DE CAPITAL (ACTIVE NEFINANCIARE ) LEI]])</f>
        <v>2365</v>
      </c>
      <c r="M2874" s="41">
        <f>Data[[#This Row],[TOTAL CHELTUIELI LEI]]/Data[[#This Row],[CURS VALUTAR EURO BNR 22 07 2020]]</f>
        <v>488.62626805231298</v>
      </c>
      <c r="N2874" s="49">
        <v>2759</v>
      </c>
      <c r="O2874" s="54"/>
      <c r="P2874" s="54">
        <v>1454</v>
      </c>
      <c r="Q2874" s="54"/>
      <c r="R2874" s="54">
        <f>Data[[#This Row],[PERSOANE ÎNSCRISE ÎN LISTELE ELECTORALE (TURUL 1)            ]]+Data[[#This Row],[PERSOANE ÎNSCRISE ÎN LISTELE ELECTORALE (TURUL AL 2-LEA)]]</f>
        <v>2759</v>
      </c>
      <c r="S2874" s="54">
        <f>Data[[#This Row],[PERSOANE CARE AU PARTICIPAT LA VOT (TURUL 1)]]+Data[[#This Row],[PERSOANE CARE AU PARTICIPAT LA VOT  (TURUL AL 2-LEA)]]</f>
        <v>1454</v>
      </c>
      <c r="T2874" s="41">
        <f>Data[[#This Row],[TOTAL CHELTUIELI LEI]]/Data[[#This Row],[NUMĂRUL PERSOANELOR ÎNSCRISE ÎN LISTELE ELECTORALE]]</f>
        <v>0.85719463573758603</v>
      </c>
      <c r="U2874" s="41">
        <f>Data[[#This Row],[TOTAL CHELTUIELI EURO]]/Data[[#This Row],[NUMĂRUL PERSOANELOR ÎNSCRISE ÎN LISTELE ELECTORALE]]</f>
        <v>0.1771026705517626</v>
      </c>
      <c r="V2874" s="41">
        <f>Data[[#This Row],[TOTAL CHELTUIELI LEI]]/Data[[#This Row],[NUMĂRUL PERSOANELOR CARE AU PARTICIPAT LA VOT]]</f>
        <v>1.626547455295736</v>
      </c>
      <c r="W2874" s="41">
        <f>Data[[#This Row],[TOTAL CHELTUIELI EURO]]/Data[[#This Row],[NUMĂRUL PERSOANELOR CARE AU PARTICIPAT LA VOT]]</f>
        <v>0.33605658050365406</v>
      </c>
      <c r="X2874" s="43">
        <v>4.8400999999999996</v>
      </c>
      <c r="Y2874" s="114" t="s">
        <v>2890</v>
      </c>
      <c r="Z2874" s="44">
        <v>0</v>
      </c>
      <c r="AA2874" s="115" t="s">
        <v>3105</v>
      </c>
      <c r="AB2874" s="44">
        <v>0</v>
      </c>
      <c r="AC2874" s="45"/>
    </row>
    <row r="2875" spans="1:29" x14ac:dyDescent="0.2">
      <c r="A2875" s="37">
        <v>2874</v>
      </c>
      <c r="B2875" s="38" t="s">
        <v>2869</v>
      </c>
      <c r="C2875" s="39" t="s">
        <v>845</v>
      </c>
      <c r="D2875" s="40">
        <v>44101</v>
      </c>
      <c r="E2875" s="38">
        <v>1</v>
      </c>
      <c r="F2875" s="38"/>
      <c r="G2875" s="38" t="s">
        <v>2</v>
      </c>
      <c r="H2875" s="38" t="s">
        <v>2</v>
      </c>
      <c r="I2875" s="79">
        <v>2045</v>
      </c>
      <c r="J2875" s="79">
        <v>5968</v>
      </c>
      <c r="K2875" s="79">
        <v>0</v>
      </c>
      <c r="L2875" s="41">
        <f>SUM(Data[[#This Row],[CHELTUIELI DE PERSONAL LEI]:[CHELTUIELI DE CAPITAL (ACTIVE NEFINANCIARE ) LEI]])</f>
        <v>8013</v>
      </c>
      <c r="M2875" s="41">
        <f>Data[[#This Row],[TOTAL CHELTUIELI LEI]]/Data[[#This Row],[CURS VALUTAR EURO BNR 22 07 2020]]</f>
        <v>1655.5443069358073</v>
      </c>
      <c r="N2875" s="49">
        <v>2661</v>
      </c>
      <c r="O2875" s="54"/>
      <c r="P2875" s="54">
        <v>1498</v>
      </c>
      <c r="Q2875" s="54"/>
      <c r="R2875" s="54">
        <f>Data[[#This Row],[PERSOANE ÎNSCRISE ÎN LISTELE ELECTORALE (TURUL 1)            ]]+Data[[#This Row],[PERSOANE ÎNSCRISE ÎN LISTELE ELECTORALE (TURUL AL 2-LEA)]]</f>
        <v>2661</v>
      </c>
      <c r="S2875" s="54">
        <f>Data[[#This Row],[PERSOANE CARE AU PARTICIPAT LA VOT (TURUL 1)]]+Data[[#This Row],[PERSOANE CARE AU PARTICIPAT LA VOT  (TURUL AL 2-LEA)]]</f>
        <v>1498</v>
      </c>
      <c r="T2875" s="41">
        <f>Data[[#This Row],[TOTAL CHELTUIELI LEI]]/Data[[#This Row],[NUMĂRUL PERSOANELOR ÎNSCRISE ÎN LISTELE ELECTORALE]]</f>
        <v>3.0112739571589628</v>
      </c>
      <c r="U2875" s="41">
        <f>Data[[#This Row],[TOTAL CHELTUIELI EURO]]/Data[[#This Row],[NUMĂRUL PERSOANELOR ÎNSCRISE ÎN LISTELE ELECTORALE]]</f>
        <v>0.6221511863719682</v>
      </c>
      <c r="V2875" s="41">
        <f>Data[[#This Row],[TOTAL CHELTUIELI LEI]]/Data[[#This Row],[NUMĂRUL PERSOANELOR CARE AU PARTICIPAT LA VOT]]</f>
        <v>5.3491321762349804</v>
      </c>
      <c r="W2875" s="41">
        <f>Data[[#This Row],[TOTAL CHELTUIELI EURO]]/Data[[#This Row],[NUMĂRUL PERSOANELOR CARE AU PARTICIPAT LA VOT]]</f>
        <v>1.1051697643096177</v>
      </c>
      <c r="X2875" s="43">
        <v>4.8400999999999996</v>
      </c>
      <c r="Y2875" s="114" t="s">
        <v>2884</v>
      </c>
      <c r="Z2875" s="44">
        <v>3</v>
      </c>
      <c r="AA2875" s="115" t="s">
        <v>3105</v>
      </c>
      <c r="AB2875" s="44">
        <v>0</v>
      </c>
      <c r="AC2875" s="45"/>
    </row>
    <row r="2876" spans="1:29" x14ac:dyDescent="0.2">
      <c r="A2876" s="37">
        <v>2875</v>
      </c>
      <c r="B2876" s="38" t="s">
        <v>2869</v>
      </c>
      <c r="C2876" s="39" t="s">
        <v>846</v>
      </c>
      <c r="D2876" s="40">
        <v>44101</v>
      </c>
      <c r="E2876" s="38">
        <v>1</v>
      </c>
      <c r="F2876" s="38"/>
      <c r="G2876" s="38" t="s">
        <v>2</v>
      </c>
      <c r="H2876" s="38" t="s">
        <v>2</v>
      </c>
      <c r="I2876" s="79">
        <v>0</v>
      </c>
      <c r="J2876" s="79">
        <v>2968</v>
      </c>
      <c r="K2876" s="79">
        <v>0</v>
      </c>
      <c r="L2876" s="41">
        <f>SUM(Data[[#This Row],[CHELTUIELI DE PERSONAL LEI]:[CHELTUIELI DE CAPITAL (ACTIVE NEFINANCIARE ) LEI]])</f>
        <v>2968</v>
      </c>
      <c r="M2876" s="41">
        <f>Data[[#This Row],[TOTAL CHELTUIELI LEI]]/Data[[#This Row],[CURS VALUTAR EURO BNR 22 07 2020]]</f>
        <v>613.21047085804014</v>
      </c>
      <c r="N2876" s="49">
        <v>2976</v>
      </c>
      <c r="O2876" s="54"/>
      <c r="P2876" s="54">
        <v>1577</v>
      </c>
      <c r="Q2876" s="54"/>
      <c r="R2876" s="54">
        <f>Data[[#This Row],[PERSOANE ÎNSCRISE ÎN LISTELE ELECTORALE (TURUL 1)            ]]+Data[[#This Row],[PERSOANE ÎNSCRISE ÎN LISTELE ELECTORALE (TURUL AL 2-LEA)]]</f>
        <v>2976</v>
      </c>
      <c r="S2876" s="54">
        <f>Data[[#This Row],[PERSOANE CARE AU PARTICIPAT LA VOT (TURUL 1)]]+Data[[#This Row],[PERSOANE CARE AU PARTICIPAT LA VOT  (TURUL AL 2-LEA)]]</f>
        <v>1577</v>
      </c>
      <c r="T2876" s="41">
        <f>Data[[#This Row],[TOTAL CHELTUIELI LEI]]/Data[[#This Row],[NUMĂRUL PERSOANELOR ÎNSCRISE ÎN LISTELE ELECTORALE]]</f>
        <v>0.99731182795698925</v>
      </c>
      <c r="U2876" s="41">
        <f>Data[[#This Row],[TOTAL CHELTUIELI EURO]]/Data[[#This Row],[NUMĂRUL PERSOANELOR ÎNSCRISE ÎN LISTELE ELECTORALE]]</f>
        <v>0.20605190553025543</v>
      </c>
      <c r="V2876" s="41">
        <f>Data[[#This Row],[TOTAL CHELTUIELI LEI]]/Data[[#This Row],[NUMĂRUL PERSOANELOR CARE AU PARTICIPAT LA VOT]]</f>
        <v>1.8820545339251744</v>
      </c>
      <c r="W2876" s="41">
        <f>Data[[#This Row],[TOTAL CHELTUIELI EURO]]/Data[[#This Row],[NUMĂRUL PERSOANELOR CARE AU PARTICIPAT LA VOT]]</f>
        <v>0.38884620853395063</v>
      </c>
      <c r="X2876" s="43">
        <v>4.8400999999999996</v>
      </c>
      <c r="Y2876" s="114" t="s">
        <v>2894</v>
      </c>
      <c r="Z2876" s="44">
        <v>1</v>
      </c>
      <c r="AA2876" s="115" t="s">
        <v>3105</v>
      </c>
      <c r="AB2876" s="44">
        <v>0</v>
      </c>
      <c r="AC2876" s="45"/>
    </row>
    <row r="2877" spans="1:29" x14ac:dyDescent="0.2">
      <c r="A2877" s="37">
        <v>2876</v>
      </c>
      <c r="B2877" s="38" t="s">
        <v>2869</v>
      </c>
      <c r="C2877" s="39" t="s">
        <v>847</v>
      </c>
      <c r="D2877" s="40">
        <v>44101</v>
      </c>
      <c r="E2877" s="38">
        <v>1</v>
      </c>
      <c r="F2877" s="38"/>
      <c r="G2877" s="38" t="s">
        <v>2</v>
      </c>
      <c r="H2877" s="38" t="s">
        <v>2</v>
      </c>
      <c r="I2877" s="79">
        <v>1080</v>
      </c>
      <c r="J2877" s="79">
        <v>2736</v>
      </c>
      <c r="K2877" s="79">
        <v>0</v>
      </c>
      <c r="L2877" s="41">
        <f>SUM(Data[[#This Row],[CHELTUIELI DE PERSONAL LEI]:[CHELTUIELI DE CAPITAL (ACTIVE NEFINANCIARE ) LEI]])</f>
        <v>3816</v>
      </c>
      <c r="M2877" s="41">
        <f>Data[[#This Row],[TOTAL CHELTUIELI LEI]]/Data[[#This Row],[CURS VALUTAR EURO BNR 22 07 2020]]</f>
        <v>788.41346253176596</v>
      </c>
      <c r="N2877" s="49">
        <v>3595</v>
      </c>
      <c r="O2877" s="54"/>
      <c r="P2877" s="54">
        <v>1803</v>
      </c>
      <c r="Q2877" s="54"/>
      <c r="R2877" s="54">
        <f>Data[[#This Row],[PERSOANE ÎNSCRISE ÎN LISTELE ELECTORALE (TURUL 1)            ]]+Data[[#This Row],[PERSOANE ÎNSCRISE ÎN LISTELE ELECTORALE (TURUL AL 2-LEA)]]</f>
        <v>3595</v>
      </c>
      <c r="S2877" s="54">
        <f>Data[[#This Row],[PERSOANE CARE AU PARTICIPAT LA VOT (TURUL 1)]]+Data[[#This Row],[PERSOANE CARE AU PARTICIPAT LA VOT  (TURUL AL 2-LEA)]]</f>
        <v>1803</v>
      </c>
      <c r="T2877" s="41">
        <f>Data[[#This Row],[TOTAL CHELTUIELI LEI]]/Data[[#This Row],[NUMĂRUL PERSOANELOR ÎNSCRISE ÎN LISTELE ELECTORALE]]</f>
        <v>1.0614742698191932</v>
      </c>
      <c r="U2877" s="41">
        <f>Data[[#This Row],[TOTAL CHELTUIELI EURO]]/Data[[#This Row],[NUMĂRUL PERSOANELOR ÎNSCRISE ÎN LISTELE ELECTORALE]]</f>
        <v>0.21930833450118664</v>
      </c>
      <c r="V2877" s="41">
        <f>Data[[#This Row],[TOTAL CHELTUIELI LEI]]/Data[[#This Row],[NUMĂRUL PERSOANELOR CARE AU PARTICIPAT LA VOT]]</f>
        <v>2.1164725457570714</v>
      </c>
      <c r="W2877" s="41">
        <f>Data[[#This Row],[TOTAL CHELTUIELI EURO]]/Data[[#This Row],[NUMĂRUL PERSOANELOR CARE AU PARTICIPAT LA VOT]]</f>
        <v>0.43727868138201109</v>
      </c>
      <c r="X2877" s="43">
        <v>4.8400999999999996</v>
      </c>
      <c r="Y2877" s="114" t="s">
        <v>2894</v>
      </c>
      <c r="Z2877" s="44">
        <v>1</v>
      </c>
      <c r="AA2877" s="115" t="s">
        <v>3105</v>
      </c>
      <c r="AB2877" s="44">
        <v>0</v>
      </c>
      <c r="AC2877" s="45"/>
    </row>
    <row r="2878" spans="1:29" x14ac:dyDescent="0.2">
      <c r="A2878" s="37">
        <v>2877</v>
      </c>
      <c r="B2878" s="38" t="s">
        <v>2869</v>
      </c>
      <c r="C2878" s="39" t="s">
        <v>212</v>
      </c>
      <c r="D2878" s="40">
        <v>44101</v>
      </c>
      <c r="E2878" s="38">
        <v>1</v>
      </c>
      <c r="F2878" s="38"/>
      <c r="G2878" s="38" t="s">
        <v>2</v>
      </c>
      <c r="H2878" s="38" t="s">
        <v>2</v>
      </c>
      <c r="I2878" s="79">
        <v>5060</v>
      </c>
      <c r="J2878" s="79">
        <v>5790</v>
      </c>
      <c r="K2878" s="79">
        <v>0</v>
      </c>
      <c r="L2878" s="41">
        <f>SUM(Data[[#This Row],[CHELTUIELI DE PERSONAL LEI]:[CHELTUIELI DE CAPITAL (ACTIVE NEFINANCIARE ) LEI]])</f>
        <v>10850</v>
      </c>
      <c r="M2878" s="41">
        <f>Data[[#This Row],[TOTAL CHELTUIELI LEI]]/Data[[#This Row],[CURS VALUTAR EURO BNR 22 07 2020]]</f>
        <v>2241.6892212970806</v>
      </c>
      <c r="N2878" s="49">
        <v>2242</v>
      </c>
      <c r="O2878" s="54"/>
      <c r="P2878" s="54">
        <v>1406</v>
      </c>
      <c r="Q2878" s="54"/>
      <c r="R2878" s="54">
        <f>Data[[#This Row],[PERSOANE ÎNSCRISE ÎN LISTELE ELECTORALE (TURUL 1)            ]]+Data[[#This Row],[PERSOANE ÎNSCRISE ÎN LISTELE ELECTORALE (TURUL AL 2-LEA)]]</f>
        <v>2242</v>
      </c>
      <c r="S2878" s="54">
        <f>Data[[#This Row],[PERSOANE CARE AU PARTICIPAT LA VOT (TURUL 1)]]+Data[[#This Row],[PERSOANE CARE AU PARTICIPAT LA VOT  (TURUL AL 2-LEA)]]</f>
        <v>1406</v>
      </c>
      <c r="T2878" s="41">
        <f>Data[[#This Row],[TOTAL CHELTUIELI LEI]]/Data[[#This Row],[NUMĂRUL PERSOANELOR ÎNSCRISE ÎN LISTELE ELECTORALE]]</f>
        <v>4.8394290811775198</v>
      </c>
      <c r="U2878" s="41">
        <f>Data[[#This Row],[TOTAL CHELTUIELI EURO]]/Data[[#This Row],[NUMĂRUL PERSOANELOR ÎNSCRISE ÎN LISTELE ELECTORALE]]</f>
        <v>0.99986138327256047</v>
      </c>
      <c r="V2878" s="41">
        <f>Data[[#This Row],[TOTAL CHELTUIELI LEI]]/Data[[#This Row],[NUMĂRUL PERSOANELOR CARE AU PARTICIPAT LA VOT]]</f>
        <v>7.7169274537695589</v>
      </c>
      <c r="W2878" s="41">
        <f>Data[[#This Row],[TOTAL CHELTUIELI EURO]]/Data[[#This Row],[NUMĂRUL PERSOANELOR CARE AU PARTICIPAT LA VOT]]</f>
        <v>1.5943735571102993</v>
      </c>
      <c r="X2878" s="43">
        <v>4.8400999999999996</v>
      </c>
      <c r="Y2878" s="114" t="s">
        <v>2895</v>
      </c>
      <c r="Z2878" s="44">
        <v>4</v>
      </c>
      <c r="AA2878" s="115" t="s">
        <v>3107</v>
      </c>
      <c r="AB2878" s="44">
        <v>1</v>
      </c>
      <c r="AC2878" s="45"/>
    </row>
    <row r="2879" spans="1:29" x14ac:dyDescent="0.2">
      <c r="A2879" s="37">
        <v>2878</v>
      </c>
      <c r="B2879" s="38" t="s">
        <v>2869</v>
      </c>
      <c r="C2879" s="39" t="s">
        <v>848</v>
      </c>
      <c r="D2879" s="40">
        <v>44101</v>
      </c>
      <c r="E2879" s="38">
        <v>1</v>
      </c>
      <c r="F2879" s="38"/>
      <c r="G2879" s="38" t="s">
        <v>2</v>
      </c>
      <c r="H2879" s="38" t="s">
        <v>2</v>
      </c>
      <c r="I2879" s="79">
        <v>1400</v>
      </c>
      <c r="J2879" s="79">
        <v>16217.58</v>
      </c>
      <c r="K2879" s="79">
        <v>0</v>
      </c>
      <c r="L2879" s="41">
        <f>SUM(Data[[#This Row],[CHELTUIELI DE PERSONAL LEI]:[CHELTUIELI DE CAPITAL (ACTIVE NEFINANCIARE ) LEI]])</f>
        <v>17617.580000000002</v>
      </c>
      <c r="M2879" s="41">
        <f>Data[[#This Row],[TOTAL CHELTUIELI LEI]]/Data[[#This Row],[CURS VALUTAR EURO BNR 22 07 2020]]</f>
        <v>3639.920662796224</v>
      </c>
      <c r="N2879" s="49">
        <v>12402</v>
      </c>
      <c r="O2879" s="54"/>
      <c r="P2879" s="54">
        <v>6518</v>
      </c>
      <c r="Q2879" s="54"/>
      <c r="R2879" s="54">
        <f>Data[[#This Row],[PERSOANE ÎNSCRISE ÎN LISTELE ELECTORALE (TURUL 1)            ]]+Data[[#This Row],[PERSOANE ÎNSCRISE ÎN LISTELE ELECTORALE (TURUL AL 2-LEA)]]</f>
        <v>12402</v>
      </c>
      <c r="S2879" s="54">
        <f>Data[[#This Row],[PERSOANE CARE AU PARTICIPAT LA VOT (TURUL 1)]]+Data[[#This Row],[PERSOANE CARE AU PARTICIPAT LA VOT  (TURUL AL 2-LEA)]]</f>
        <v>6518</v>
      </c>
      <c r="T2879" s="41">
        <f>Data[[#This Row],[TOTAL CHELTUIELI LEI]]/Data[[#This Row],[NUMĂRUL PERSOANELOR ÎNSCRISE ÎN LISTELE ELECTORALE]]</f>
        <v>1.4205434607321401</v>
      </c>
      <c r="U2879" s="41">
        <f>Data[[#This Row],[TOTAL CHELTUIELI EURO]]/Data[[#This Row],[NUMĂRUL PERSOANELOR ÎNSCRISE ÎN LISTELE ELECTORALE]]</f>
        <v>0.29349465108822964</v>
      </c>
      <c r="V2879" s="41">
        <f>Data[[#This Row],[TOTAL CHELTUIELI LEI]]/Data[[#This Row],[NUMĂRUL PERSOANELOR CARE AU PARTICIPAT LA VOT]]</f>
        <v>2.7029119361767417</v>
      </c>
      <c r="W2879" s="41">
        <f>Data[[#This Row],[TOTAL CHELTUIELI EURO]]/Data[[#This Row],[NUMĂRUL PERSOANELOR CARE AU PARTICIPAT LA VOT]]</f>
        <v>0.55844134133111756</v>
      </c>
      <c r="X2879" s="43">
        <v>4.8400999999999996</v>
      </c>
      <c r="Y2879" s="114" t="s">
        <v>2894</v>
      </c>
      <c r="Z2879" s="44">
        <v>1</v>
      </c>
      <c r="AA2879" s="115" t="s">
        <v>3105</v>
      </c>
      <c r="AB2879" s="44">
        <v>0</v>
      </c>
      <c r="AC2879" s="45"/>
    </row>
    <row r="2880" spans="1:29" x14ac:dyDescent="0.2">
      <c r="A2880" s="37">
        <v>2879</v>
      </c>
      <c r="B2880" s="38" t="s">
        <v>2869</v>
      </c>
      <c r="C2880" s="39" t="s">
        <v>849</v>
      </c>
      <c r="D2880" s="40">
        <v>44101</v>
      </c>
      <c r="E2880" s="38">
        <v>1</v>
      </c>
      <c r="F2880" s="38"/>
      <c r="G2880" s="38" t="s">
        <v>2</v>
      </c>
      <c r="H2880" s="38" t="s">
        <v>2</v>
      </c>
      <c r="I2880" s="79">
        <v>0</v>
      </c>
      <c r="J2880" s="79">
        <v>4176</v>
      </c>
      <c r="K2880" s="79">
        <v>0</v>
      </c>
      <c r="L2880" s="41">
        <f>SUM(Data[[#This Row],[CHELTUIELI DE PERSONAL LEI]:[CHELTUIELI DE CAPITAL (ACTIVE NEFINANCIARE ) LEI]])</f>
        <v>4176</v>
      </c>
      <c r="M2880" s="41">
        <f>Data[[#This Row],[TOTAL CHELTUIELI LEI]]/Data[[#This Row],[CURS VALUTAR EURO BNR 22 07 2020]]</f>
        <v>862.79209107249858</v>
      </c>
      <c r="N2880" s="49">
        <v>1390</v>
      </c>
      <c r="O2880" s="54"/>
      <c r="P2880" s="54">
        <v>1123</v>
      </c>
      <c r="Q2880" s="54"/>
      <c r="R2880" s="54">
        <f>Data[[#This Row],[PERSOANE ÎNSCRISE ÎN LISTELE ELECTORALE (TURUL 1)            ]]+Data[[#This Row],[PERSOANE ÎNSCRISE ÎN LISTELE ELECTORALE (TURUL AL 2-LEA)]]</f>
        <v>1390</v>
      </c>
      <c r="S2880" s="54">
        <f>Data[[#This Row],[PERSOANE CARE AU PARTICIPAT LA VOT (TURUL 1)]]+Data[[#This Row],[PERSOANE CARE AU PARTICIPAT LA VOT  (TURUL AL 2-LEA)]]</f>
        <v>1123</v>
      </c>
      <c r="T2880" s="41">
        <f>Data[[#This Row],[TOTAL CHELTUIELI LEI]]/Data[[#This Row],[NUMĂRUL PERSOANELOR ÎNSCRISE ÎN LISTELE ELECTORALE]]</f>
        <v>3.0043165467625901</v>
      </c>
      <c r="U2880" s="41">
        <f>Data[[#This Row],[TOTAL CHELTUIELI EURO]]/Data[[#This Row],[NUMĂRUL PERSOANELOR ÎNSCRISE ÎN LISTELE ELECTORALE]]</f>
        <v>0.62071373458453138</v>
      </c>
      <c r="V2880" s="41">
        <f>Data[[#This Row],[TOTAL CHELTUIELI LEI]]/Data[[#This Row],[NUMĂRUL PERSOANELOR CARE AU PARTICIPAT LA VOT]]</f>
        <v>3.7186108637577915</v>
      </c>
      <c r="W2880" s="41">
        <f>Data[[#This Row],[TOTAL CHELTUIELI EURO]]/Data[[#This Row],[NUMĂRUL PERSOANELOR CARE AU PARTICIPAT LA VOT]]</f>
        <v>0.76829215589714928</v>
      </c>
      <c r="X2880" s="43">
        <v>4.8400999999999996</v>
      </c>
      <c r="Y2880" s="114" t="s">
        <v>2884</v>
      </c>
      <c r="Z2880" s="44">
        <v>3</v>
      </c>
      <c r="AA2880" s="115" t="s">
        <v>3105</v>
      </c>
      <c r="AB2880" s="44">
        <v>0</v>
      </c>
      <c r="AC2880" s="45"/>
    </row>
    <row r="2881" spans="1:29" x14ac:dyDescent="0.2">
      <c r="A2881" s="37">
        <v>2880</v>
      </c>
      <c r="B2881" s="38" t="s">
        <v>2869</v>
      </c>
      <c r="C2881" s="39" t="s">
        <v>850</v>
      </c>
      <c r="D2881" s="40">
        <v>44101</v>
      </c>
      <c r="E2881" s="38">
        <v>1</v>
      </c>
      <c r="F2881" s="38"/>
      <c r="G2881" s="38" t="s">
        <v>2</v>
      </c>
      <c r="H2881" s="38" t="s">
        <v>2</v>
      </c>
      <c r="I2881" s="79">
        <v>700</v>
      </c>
      <c r="J2881" s="79">
        <v>20</v>
      </c>
      <c r="K2881" s="79">
        <v>0</v>
      </c>
      <c r="L2881" s="41">
        <f>SUM(Data[[#This Row],[CHELTUIELI DE PERSONAL LEI]:[CHELTUIELI DE CAPITAL (ACTIVE NEFINANCIARE ) LEI]])</f>
        <v>720</v>
      </c>
      <c r="M2881" s="41">
        <f>Data[[#This Row],[TOTAL CHELTUIELI LEI]]/Data[[#This Row],[CURS VALUTAR EURO BNR 22 07 2020]]</f>
        <v>148.75725708146527</v>
      </c>
      <c r="N2881" s="49">
        <v>1418</v>
      </c>
      <c r="O2881" s="54"/>
      <c r="P2881" s="54">
        <v>929</v>
      </c>
      <c r="Q2881" s="54"/>
      <c r="R2881" s="54">
        <f>Data[[#This Row],[PERSOANE ÎNSCRISE ÎN LISTELE ELECTORALE (TURUL 1)            ]]+Data[[#This Row],[PERSOANE ÎNSCRISE ÎN LISTELE ELECTORALE (TURUL AL 2-LEA)]]</f>
        <v>1418</v>
      </c>
      <c r="S2881" s="54">
        <f>Data[[#This Row],[PERSOANE CARE AU PARTICIPAT LA VOT (TURUL 1)]]+Data[[#This Row],[PERSOANE CARE AU PARTICIPAT LA VOT  (TURUL AL 2-LEA)]]</f>
        <v>929</v>
      </c>
      <c r="T2881" s="41">
        <f>Data[[#This Row],[TOTAL CHELTUIELI LEI]]/Data[[#This Row],[NUMĂRUL PERSOANELOR ÎNSCRISE ÎN LISTELE ELECTORALE]]</f>
        <v>0.50775740479548659</v>
      </c>
      <c r="U2881" s="41">
        <f>Data[[#This Row],[TOTAL CHELTUIELI EURO]]/Data[[#This Row],[NUMĂRUL PERSOANELOR ÎNSCRISE ÎN LISTELE ELECTORALE]]</f>
        <v>0.10490638722247198</v>
      </c>
      <c r="V2881" s="41">
        <f>Data[[#This Row],[TOTAL CHELTUIELI LEI]]/Data[[#This Row],[NUMĂRUL PERSOANELOR CARE AU PARTICIPAT LA VOT]]</f>
        <v>0.77502691065661999</v>
      </c>
      <c r="W2881" s="41">
        <f>Data[[#This Row],[TOTAL CHELTUIELI EURO]]/Data[[#This Row],[NUMĂRUL PERSOANELOR CARE AU PARTICIPAT LA VOT]]</f>
        <v>0.16012621860222312</v>
      </c>
      <c r="X2881" s="43">
        <v>4.8400999999999996</v>
      </c>
      <c r="Y2881" s="114" t="s">
        <v>2890</v>
      </c>
      <c r="Z2881" s="44">
        <v>0</v>
      </c>
      <c r="AA2881" s="115" t="s">
        <v>3105</v>
      </c>
      <c r="AB2881" s="44">
        <v>0</v>
      </c>
      <c r="AC2881" s="45"/>
    </row>
    <row r="2882" spans="1:29" x14ac:dyDescent="0.2">
      <c r="A2882" s="37">
        <v>2881</v>
      </c>
      <c r="B2882" s="38" t="s">
        <v>2869</v>
      </c>
      <c r="C2882" s="39" t="s">
        <v>851</v>
      </c>
      <c r="D2882" s="40">
        <v>44101</v>
      </c>
      <c r="E2882" s="38">
        <v>1</v>
      </c>
      <c r="F2882" s="38"/>
      <c r="G2882" s="38" t="s">
        <v>2</v>
      </c>
      <c r="H2882" s="38" t="s">
        <v>2</v>
      </c>
      <c r="I2882" s="79">
        <v>0</v>
      </c>
      <c r="J2882" s="79">
        <v>4447.9799999999996</v>
      </c>
      <c r="K2882" s="79">
        <v>0</v>
      </c>
      <c r="L2882" s="41">
        <f>SUM(Data[[#This Row],[CHELTUIELI DE PERSONAL LEI]:[CHELTUIELI DE CAPITAL (ACTIVE NEFINANCIARE ) LEI]])</f>
        <v>4447.9799999999996</v>
      </c>
      <c r="M2882" s="41">
        <f>Data[[#This Row],[TOTAL CHELTUIELI LEI]]/Data[[#This Row],[CURS VALUTAR EURO BNR 22 07 2020]]</f>
        <v>918.98514493502194</v>
      </c>
      <c r="N2882" s="49">
        <v>1433</v>
      </c>
      <c r="O2882" s="54"/>
      <c r="P2882" s="54">
        <v>848</v>
      </c>
      <c r="Q2882" s="54"/>
      <c r="R2882" s="54">
        <f>Data[[#This Row],[PERSOANE ÎNSCRISE ÎN LISTELE ELECTORALE (TURUL 1)            ]]+Data[[#This Row],[PERSOANE ÎNSCRISE ÎN LISTELE ELECTORALE (TURUL AL 2-LEA)]]</f>
        <v>1433</v>
      </c>
      <c r="S2882" s="54">
        <f>Data[[#This Row],[PERSOANE CARE AU PARTICIPAT LA VOT (TURUL 1)]]+Data[[#This Row],[PERSOANE CARE AU PARTICIPAT LA VOT  (TURUL AL 2-LEA)]]</f>
        <v>848</v>
      </c>
      <c r="T2882" s="41">
        <f>Data[[#This Row],[TOTAL CHELTUIELI LEI]]/Data[[#This Row],[NUMĂRUL PERSOANELOR ÎNSCRISE ÎN LISTELE ELECTORALE]]</f>
        <v>3.1039637124912769</v>
      </c>
      <c r="U2882" s="41">
        <f>Data[[#This Row],[TOTAL CHELTUIELI EURO]]/Data[[#This Row],[NUMĂRUL PERSOANELOR ÎNSCRISE ÎN LISTELE ELECTORALE]]</f>
        <v>0.64130156659806137</v>
      </c>
      <c r="V2882" s="41">
        <f>Data[[#This Row],[TOTAL CHELTUIELI LEI]]/Data[[#This Row],[NUMĂRUL PERSOANELOR CARE AU PARTICIPAT LA VOT]]</f>
        <v>5.2452594339622634</v>
      </c>
      <c r="W2882" s="41">
        <f>Data[[#This Row],[TOTAL CHELTUIELI EURO]]/Data[[#This Row],[NUMĂRUL PERSOANELOR CARE AU PARTICIPAT LA VOT]]</f>
        <v>1.0837088973290352</v>
      </c>
      <c r="X2882" s="43">
        <v>4.8400999999999996</v>
      </c>
      <c r="Y2882" s="114" t="s">
        <v>2884</v>
      </c>
      <c r="Z2882" s="44">
        <v>3</v>
      </c>
      <c r="AA2882" s="115" t="s">
        <v>3105</v>
      </c>
      <c r="AB2882" s="44">
        <v>0</v>
      </c>
      <c r="AC2882" s="45"/>
    </row>
    <row r="2883" spans="1:29" x14ac:dyDescent="0.2">
      <c r="A2883" s="37">
        <v>2882</v>
      </c>
      <c r="B2883" s="38" t="s">
        <v>2869</v>
      </c>
      <c r="C2883" s="39" t="s">
        <v>852</v>
      </c>
      <c r="D2883" s="40">
        <v>44101</v>
      </c>
      <c r="E2883" s="38">
        <v>1</v>
      </c>
      <c r="F2883" s="38"/>
      <c r="G2883" s="38" t="s">
        <v>2</v>
      </c>
      <c r="H2883" s="38" t="s">
        <v>2</v>
      </c>
      <c r="I2883" s="79">
        <v>110050</v>
      </c>
      <c r="J2883" s="79">
        <v>13975</v>
      </c>
      <c r="K2883" s="79">
        <v>0</v>
      </c>
      <c r="L2883" s="41">
        <f>SUM(Data[[#This Row],[CHELTUIELI DE PERSONAL LEI]:[CHELTUIELI DE CAPITAL (ACTIVE NEFINANCIARE ) LEI]])</f>
        <v>124025</v>
      </c>
      <c r="M2883" s="41">
        <f>Data[[#This Row],[TOTAL CHELTUIELI LEI]]/Data[[#This Row],[CURS VALUTAR EURO BNR 22 07 2020]]</f>
        <v>25624.470568789904</v>
      </c>
      <c r="N2883" s="49">
        <v>2354</v>
      </c>
      <c r="O2883" s="54"/>
      <c r="P2883" s="54">
        <v>1208</v>
      </c>
      <c r="Q2883" s="54"/>
      <c r="R2883" s="54">
        <f>Data[[#This Row],[PERSOANE ÎNSCRISE ÎN LISTELE ELECTORALE (TURUL 1)            ]]+Data[[#This Row],[PERSOANE ÎNSCRISE ÎN LISTELE ELECTORALE (TURUL AL 2-LEA)]]</f>
        <v>2354</v>
      </c>
      <c r="S2883" s="54">
        <f>Data[[#This Row],[PERSOANE CARE AU PARTICIPAT LA VOT (TURUL 1)]]+Data[[#This Row],[PERSOANE CARE AU PARTICIPAT LA VOT  (TURUL AL 2-LEA)]]</f>
        <v>1208</v>
      </c>
      <c r="T2883" s="41">
        <f>Data[[#This Row],[TOTAL CHELTUIELI LEI]]/Data[[#This Row],[NUMĂRUL PERSOANELOR ÎNSCRISE ÎN LISTELE ELECTORALE]]</f>
        <v>52.686915887850468</v>
      </c>
      <c r="U2883" s="41">
        <f>Data[[#This Row],[TOTAL CHELTUIELI EURO]]/Data[[#This Row],[NUMĂRUL PERSOANELOR ÎNSCRISE ÎN LISTELE ELECTORALE]]</f>
        <v>10.885501516053486</v>
      </c>
      <c r="V2883" s="41">
        <f>Data[[#This Row],[TOTAL CHELTUIELI LEI]]/Data[[#This Row],[NUMĂRUL PERSOANELOR CARE AU PARTICIPAT LA VOT]]</f>
        <v>102.66970198675497</v>
      </c>
      <c r="W2883" s="41">
        <f>Data[[#This Row],[TOTAL CHELTUIELI EURO]]/Data[[#This Row],[NUMĂRUL PERSOANELOR CARE AU PARTICIPAT LA VOT]]</f>
        <v>21.212310073501577</v>
      </c>
      <c r="X2883" s="43">
        <v>4.8400999999999996</v>
      </c>
      <c r="Y2883" s="114" t="s">
        <v>2929</v>
      </c>
      <c r="Z2883" s="44">
        <v>52</v>
      </c>
      <c r="AA2883" s="115" t="s">
        <v>3127</v>
      </c>
      <c r="AB2883" s="44">
        <v>10</v>
      </c>
      <c r="AC2883" s="45"/>
    </row>
    <row r="2884" spans="1:29" x14ac:dyDescent="0.2">
      <c r="A2884" s="37">
        <v>2883</v>
      </c>
      <c r="B2884" s="38" t="s">
        <v>2869</v>
      </c>
      <c r="C2884" s="39" t="s">
        <v>853</v>
      </c>
      <c r="D2884" s="40">
        <v>44101</v>
      </c>
      <c r="E2884" s="38">
        <v>1</v>
      </c>
      <c r="F2884" s="38"/>
      <c r="G2884" s="38" t="s">
        <v>2</v>
      </c>
      <c r="H2884" s="38" t="s">
        <v>2</v>
      </c>
      <c r="I2884" s="79">
        <v>600</v>
      </c>
      <c r="J2884" s="79">
        <v>500</v>
      </c>
      <c r="K2884" s="79">
        <v>0</v>
      </c>
      <c r="L2884" s="41">
        <f>SUM(Data[[#This Row],[CHELTUIELI DE PERSONAL LEI]:[CHELTUIELI DE CAPITAL (ACTIVE NEFINANCIARE ) LEI]])</f>
        <v>1100</v>
      </c>
      <c r="M2884" s="41">
        <f>Data[[#This Row],[TOTAL CHELTUIELI LEI]]/Data[[#This Row],[CURS VALUTAR EURO BNR 22 07 2020]]</f>
        <v>227.26803165223862</v>
      </c>
      <c r="N2884" s="49">
        <v>1690</v>
      </c>
      <c r="O2884" s="54"/>
      <c r="P2884" s="54">
        <v>806</v>
      </c>
      <c r="Q2884" s="54"/>
      <c r="R2884" s="54">
        <f>Data[[#This Row],[PERSOANE ÎNSCRISE ÎN LISTELE ELECTORALE (TURUL 1)            ]]+Data[[#This Row],[PERSOANE ÎNSCRISE ÎN LISTELE ELECTORALE (TURUL AL 2-LEA)]]</f>
        <v>1690</v>
      </c>
      <c r="S2884" s="54">
        <f>Data[[#This Row],[PERSOANE CARE AU PARTICIPAT LA VOT (TURUL 1)]]+Data[[#This Row],[PERSOANE CARE AU PARTICIPAT LA VOT  (TURUL AL 2-LEA)]]</f>
        <v>806</v>
      </c>
      <c r="T2884" s="41">
        <f>Data[[#This Row],[TOTAL CHELTUIELI LEI]]/Data[[#This Row],[NUMĂRUL PERSOANELOR ÎNSCRISE ÎN LISTELE ELECTORALE]]</f>
        <v>0.65088757396449703</v>
      </c>
      <c r="U2884" s="41">
        <f>Data[[#This Row],[TOTAL CHELTUIELI EURO]]/Data[[#This Row],[NUMĂRUL PERSOANELOR ÎNSCRISE ÎN LISTELE ELECTORALE]]</f>
        <v>0.134478125238011</v>
      </c>
      <c r="V2884" s="41">
        <f>Data[[#This Row],[TOTAL CHELTUIELI LEI]]/Data[[#This Row],[NUMĂRUL PERSOANELOR CARE AU PARTICIPAT LA VOT]]</f>
        <v>1.3647642679900744</v>
      </c>
      <c r="W2884" s="41">
        <f>Data[[#This Row],[TOTAL CHELTUIELI EURO]]/Data[[#This Row],[NUMĂRUL PERSOANELOR CARE AU PARTICIPAT LA VOT]]</f>
        <v>0.28197026259582958</v>
      </c>
      <c r="X2884" s="43">
        <v>4.8400999999999996</v>
      </c>
      <c r="Y2884" s="114" t="s">
        <v>2890</v>
      </c>
      <c r="Z2884" s="44">
        <v>0</v>
      </c>
      <c r="AA2884" s="115" t="s">
        <v>3105</v>
      </c>
      <c r="AB2884" s="44">
        <v>0</v>
      </c>
      <c r="AC2884" s="45"/>
    </row>
    <row r="2885" spans="1:29" x14ac:dyDescent="0.2">
      <c r="A2885" s="37">
        <v>2884</v>
      </c>
      <c r="B2885" s="38" t="s">
        <v>2869</v>
      </c>
      <c r="C2885" s="39" t="s">
        <v>854</v>
      </c>
      <c r="D2885" s="40">
        <v>44101</v>
      </c>
      <c r="E2885" s="38">
        <v>1</v>
      </c>
      <c r="F2885" s="38"/>
      <c r="G2885" s="38" t="s">
        <v>2</v>
      </c>
      <c r="H2885" s="38" t="s">
        <v>2</v>
      </c>
      <c r="I2885" s="57">
        <v>800</v>
      </c>
      <c r="J2885" s="59">
        <v>3500.72</v>
      </c>
      <c r="K2885" s="79">
        <v>0</v>
      </c>
      <c r="L2885" s="41">
        <f>SUM(Data[[#This Row],[CHELTUIELI DE PERSONAL LEI]:[CHELTUIELI DE CAPITAL (ACTIVE NEFINANCIARE ) LEI]])</f>
        <v>4300.7199999999993</v>
      </c>
      <c r="M2885" s="41">
        <f>Data[[#This Row],[TOTAL CHELTUIELI LEI]]/Data[[#This Row],[CURS VALUTAR EURO BNR 22 07 2020]]</f>
        <v>888.56015371583226</v>
      </c>
      <c r="N2885" s="49">
        <v>6517</v>
      </c>
      <c r="O2885" s="54"/>
      <c r="P2885" s="54">
        <v>3417</v>
      </c>
      <c r="Q2885" s="54"/>
      <c r="R2885" s="54">
        <f>Data[[#This Row],[PERSOANE ÎNSCRISE ÎN LISTELE ELECTORALE (TURUL 1)            ]]+Data[[#This Row],[PERSOANE ÎNSCRISE ÎN LISTELE ELECTORALE (TURUL AL 2-LEA)]]</f>
        <v>6517</v>
      </c>
      <c r="S2885" s="54">
        <f>Data[[#This Row],[PERSOANE CARE AU PARTICIPAT LA VOT (TURUL 1)]]+Data[[#This Row],[PERSOANE CARE AU PARTICIPAT LA VOT  (TURUL AL 2-LEA)]]</f>
        <v>3417</v>
      </c>
      <c r="T2885" s="41">
        <f>Data[[#This Row],[TOTAL CHELTUIELI LEI]]/Data[[#This Row],[NUMĂRUL PERSOANELOR ÎNSCRISE ÎN LISTELE ELECTORALE]]</f>
        <v>0.65992327758170932</v>
      </c>
      <c r="U2885" s="41">
        <f>Data[[#This Row],[TOTAL CHELTUIELI EURO]]/Data[[#This Row],[NUMĂRUL PERSOANELOR ÎNSCRISE ÎN LISTELE ELECTORALE]]</f>
        <v>0.1363449675795354</v>
      </c>
      <c r="V2885" s="41">
        <f>Data[[#This Row],[TOTAL CHELTUIELI LEI]]/Data[[#This Row],[NUMĂRUL PERSOANELOR CARE AU PARTICIPAT LA VOT]]</f>
        <v>1.2586245244366401</v>
      </c>
      <c r="W2885" s="41">
        <f>Data[[#This Row],[TOTAL CHELTUIELI EURO]]/Data[[#This Row],[NUMĂRUL PERSOANELOR CARE AU PARTICIPAT LA VOT]]</f>
        <v>0.26004101659813644</v>
      </c>
      <c r="X2885" s="43">
        <v>4.8400999999999996</v>
      </c>
      <c r="Y2885" s="114" t="s">
        <v>2890</v>
      </c>
      <c r="Z2885" s="44">
        <v>0</v>
      </c>
      <c r="AA2885" s="115" t="s">
        <v>3105</v>
      </c>
      <c r="AB2885" s="44">
        <v>0</v>
      </c>
      <c r="AC2885" s="45"/>
    </row>
    <row r="2886" spans="1:29" x14ac:dyDescent="0.2">
      <c r="A2886" s="37">
        <v>2885</v>
      </c>
      <c r="B2886" s="38" t="s">
        <v>2869</v>
      </c>
      <c r="C2886" s="39" t="s">
        <v>855</v>
      </c>
      <c r="D2886" s="40">
        <v>44101</v>
      </c>
      <c r="E2886" s="38">
        <v>1</v>
      </c>
      <c r="F2886" s="38"/>
      <c r="G2886" s="38" t="s">
        <v>2</v>
      </c>
      <c r="H2886" s="38" t="s">
        <v>2</v>
      </c>
      <c r="I2886" s="79">
        <v>0</v>
      </c>
      <c r="J2886" s="79">
        <v>2200</v>
      </c>
      <c r="K2886" s="79">
        <v>0</v>
      </c>
      <c r="L2886" s="41">
        <f>SUM(Data[[#This Row],[CHELTUIELI DE PERSONAL LEI]:[CHELTUIELI DE CAPITAL (ACTIVE NEFINANCIARE ) LEI]])</f>
        <v>2200</v>
      </c>
      <c r="M2886" s="41">
        <f>Data[[#This Row],[TOTAL CHELTUIELI LEI]]/Data[[#This Row],[CURS VALUTAR EURO BNR 22 07 2020]]</f>
        <v>454.53606330447724</v>
      </c>
      <c r="N2886" s="49">
        <v>969</v>
      </c>
      <c r="O2886" s="54"/>
      <c r="P2886" s="54">
        <v>710</v>
      </c>
      <c r="Q2886" s="54"/>
      <c r="R2886" s="54">
        <f>Data[[#This Row],[PERSOANE ÎNSCRISE ÎN LISTELE ELECTORALE (TURUL 1)            ]]+Data[[#This Row],[PERSOANE ÎNSCRISE ÎN LISTELE ELECTORALE (TURUL AL 2-LEA)]]</f>
        <v>969</v>
      </c>
      <c r="S2886" s="54">
        <f>Data[[#This Row],[PERSOANE CARE AU PARTICIPAT LA VOT (TURUL 1)]]+Data[[#This Row],[PERSOANE CARE AU PARTICIPAT LA VOT  (TURUL AL 2-LEA)]]</f>
        <v>710</v>
      </c>
      <c r="T2886" s="41">
        <f>Data[[#This Row],[TOTAL CHELTUIELI LEI]]/Data[[#This Row],[NUMĂRUL PERSOANELOR ÎNSCRISE ÎN LISTELE ELECTORALE]]</f>
        <v>2.2703818369453046</v>
      </c>
      <c r="U2886" s="41">
        <f>Data[[#This Row],[TOTAL CHELTUIELI EURO]]/Data[[#This Row],[NUMĂRUL PERSOANELOR ÎNSCRISE ÎN LISTELE ELECTORALE]]</f>
        <v>0.46907746471050282</v>
      </c>
      <c r="V2886" s="41">
        <f>Data[[#This Row],[TOTAL CHELTUIELI LEI]]/Data[[#This Row],[NUMĂRUL PERSOANELOR CARE AU PARTICIPAT LA VOT]]</f>
        <v>3.0985915492957745</v>
      </c>
      <c r="W2886" s="41">
        <f>Data[[#This Row],[TOTAL CHELTUIELI EURO]]/Data[[#This Row],[NUMĂRUL PERSOANELOR CARE AU PARTICIPAT LA VOT]]</f>
        <v>0.64019163845701021</v>
      </c>
      <c r="X2886" s="43">
        <v>4.8400999999999996</v>
      </c>
      <c r="Y2886" s="114" t="s">
        <v>2891</v>
      </c>
      <c r="Z2886" s="44">
        <v>2</v>
      </c>
      <c r="AA2886" s="115" t="s">
        <v>3105</v>
      </c>
      <c r="AB2886" s="44">
        <v>0</v>
      </c>
      <c r="AC2886" s="45"/>
    </row>
    <row r="2887" spans="1:29" x14ac:dyDescent="0.2">
      <c r="A2887" s="37">
        <v>2886</v>
      </c>
      <c r="B2887" s="38" t="s">
        <v>2869</v>
      </c>
      <c r="C2887" s="39" t="s">
        <v>856</v>
      </c>
      <c r="D2887" s="40">
        <v>44101</v>
      </c>
      <c r="E2887" s="38">
        <v>1</v>
      </c>
      <c r="F2887" s="38"/>
      <c r="G2887" s="38" t="s">
        <v>2</v>
      </c>
      <c r="H2887" s="38" t="s">
        <v>2</v>
      </c>
      <c r="I2887" s="79">
        <v>2659</v>
      </c>
      <c r="J2887" s="79">
        <v>9400</v>
      </c>
      <c r="K2887" s="79">
        <v>0</v>
      </c>
      <c r="L2887" s="41">
        <f>SUM(Data[[#This Row],[CHELTUIELI DE PERSONAL LEI]:[CHELTUIELI DE CAPITAL (ACTIVE NEFINANCIARE ) LEI]])</f>
        <v>12059</v>
      </c>
      <c r="M2887" s="41">
        <f>Data[[#This Row],[TOTAL CHELTUIELI LEI]]/Data[[#This Row],[CURS VALUTAR EURO BNR 22 07 2020]]</f>
        <v>2491.4774488130411</v>
      </c>
      <c r="N2887" s="49">
        <v>6199</v>
      </c>
      <c r="O2887" s="54"/>
      <c r="P2887" s="54">
        <v>3122</v>
      </c>
      <c r="Q2887" s="54"/>
      <c r="R2887" s="54">
        <f>Data[[#This Row],[PERSOANE ÎNSCRISE ÎN LISTELE ELECTORALE (TURUL 1)            ]]+Data[[#This Row],[PERSOANE ÎNSCRISE ÎN LISTELE ELECTORALE (TURUL AL 2-LEA)]]</f>
        <v>6199</v>
      </c>
      <c r="S2887" s="54">
        <f>Data[[#This Row],[PERSOANE CARE AU PARTICIPAT LA VOT (TURUL 1)]]+Data[[#This Row],[PERSOANE CARE AU PARTICIPAT LA VOT  (TURUL AL 2-LEA)]]</f>
        <v>3122</v>
      </c>
      <c r="T2887" s="41">
        <f>Data[[#This Row],[TOTAL CHELTUIELI LEI]]/Data[[#This Row],[NUMĂRUL PERSOANELOR ÎNSCRISE ÎN LISTELE ELECTORALE]]</f>
        <v>1.9453137602839168</v>
      </c>
      <c r="U2887" s="41">
        <f>Data[[#This Row],[TOTAL CHELTUIELI EURO]]/Data[[#This Row],[NUMĂRUL PERSOANELOR ÎNSCRISE ÎN LISTELE ELECTORALE]]</f>
        <v>0.40191602658703679</v>
      </c>
      <c r="V2887" s="41">
        <f>Data[[#This Row],[TOTAL CHELTUIELI LEI]]/Data[[#This Row],[NUMĂRUL PERSOANELOR CARE AU PARTICIPAT LA VOT]]</f>
        <v>3.8625880845611786</v>
      </c>
      <c r="W2887" s="41">
        <f>Data[[#This Row],[TOTAL CHELTUIELI EURO]]/Data[[#This Row],[NUMĂRUL PERSOANELOR CARE AU PARTICIPAT LA VOT]]</f>
        <v>0.79803890096509966</v>
      </c>
      <c r="X2887" s="43">
        <v>4.8400999999999996</v>
      </c>
      <c r="Y2887" s="114" t="s">
        <v>2894</v>
      </c>
      <c r="Z2887" s="44">
        <v>1</v>
      </c>
      <c r="AA2887" s="115" t="s">
        <v>3105</v>
      </c>
      <c r="AB2887" s="44">
        <v>0</v>
      </c>
      <c r="AC2887" s="45"/>
    </row>
    <row r="2888" spans="1:29" x14ac:dyDescent="0.2">
      <c r="A2888" s="37">
        <v>2887</v>
      </c>
      <c r="B2888" s="38" t="s">
        <v>2869</v>
      </c>
      <c r="C2888" s="39" t="s">
        <v>857</v>
      </c>
      <c r="D2888" s="40">
        <v>44101</v>
      </c>
      <c r="E2888" s="38">
        <v>1</v>
      </c>
      <c r="F2888" s="38"/>
      <c r="G2888" s="38" t="s">
        <v>2</v>
      </c>
      <c r="H2888" s="38" t="s">
        <v>2</v>
      </c>
      <c r="I2888" s="79">
        <v>1650</v>
      </c>
      <c r="J2888" s="79">
        <v>5770</v>
      </c>
      <c r="K2888" s="79">
        <v>0</v>
      </c>
      <c r="L2888" s="41">
        <f>SUM(Data[[#This Row],[CHELTUIELI DE PERSONAL LEI]:[CHELTUIELI DE CAPITAL (ACTIVE NEFINANCIARE ) LEI]])</f>
        <v>7420</v>
      </c>
      <c r="M2888" s="41">
        <f>Data[[#This Row],[TOTAL CHELTUIELI LEI]]/Data[[#This Row],[CURS VALUTAR EURO BNR 22 07 2020]]</f>
        <v>1533.0261771451005</v>
      </c>
      <c r="N2888" s="49">
        <v>1153</v>
      </c>
      <c r="O2888" s="54"/>
      <c r="P2888" s="54">
        <v>675</v>
      </c>
      <c r="Q2888" s="54"/>
      <c r="R2888" s="54">
        <f>Data[[#This Row],[PERSOANE ÎNSCRISE ÎN LISTELE ELECTORALE (TURUL 1)            ]]+Data[[#This Row],[PERSOANE ÎNSCRISE ÎN LISTELE ELECTORALE (TURUL AL 2-LEA)]]</f>
        <v>1153</v>
      </c>
      <c r="S2888" s="54">
        <f>Data[[#This Row],[PERSOANE CARE AU PARTICIPAT LA VOT (TURUL 1)]]+Data[[#This Row],[PERSOANE CARE AU PARTICIPAT LA VOT  (TURUL AL 2-LEA)]]</f>
        <v>675</v>
      </c>
      <c r="T2888" s="41">
        <f>Data[[#This Row],[TOTAL CHELTUIELI LEI]]/Data[[#This Row],[NUMĂRUL PERSOANELOR ÎNSCRISE ÎN LISTELE ELECTORALE]]</f>
        <v>6.4353859496964443</v>
      </c>
      <c r="U2888" s="41">
        <f>Data[[#This Row],[TOTAL CHELTUIELI EURO]]/Data[[#This Row],[NUMĂRUL PERSOANELOR ÎNSCRISE ÎN LISTELE ELECTORALE]]</f>
        <v>1.3295977251908937</v>
      </c>
      <c r="V2888" s="41">
        <f>Data[[#This Row],[TOTAL CHELTUIELI LEI]]/Data[[#This Row],[NUMĂRUL PERSOANELOR CARE AU PARTICIPAT LA VOT]]</f>
        <v>10.992592592592592</v>
      </c>
      <c r="W2888" s="41">
        <f>Data[[#This Row],[TOTAL CHELTUIELI EURO]]/Data[[#This Row],[NUMĂRUL PERSOANELOR CARE AU PARTICIPAT LA VOT]]</f>
        <v>2.2711498920668154</v>
      </c>
      <c r="X2888" s="43">
        <v>4.8400999999999996</v>
      </c>
      <c r="Y2888" s="114" t="s">
        <v>2889</v>
      </c>
      <c r="Z2888" s="44">
        <v>6</v>
      </c>
      <c r="AA2888" s="115" t="s">
        <v>3107</v>
      </c>
      <c r="AB2888" s="44">
        <v>1</v>
      </c>
      <c r="AC2888" s="45"/>
    </row>
    <row r="2889" spans="1:29" x14ac:dyDescent="0.2">
      <c r="A2889" s="37">
        <v>2888</v>
      </c>
      <c r="B2889" s="38" t="s">
        <v>2869</v>
      </c>
      <c r="C2889" s="39" t="s">
        <v>858</v>
      </c>
      <c r="D2889" s="40">
        <v>44101</v>
      </c>
      <c r="E2889" s="38">
        <v>1</v>
      </c>
      <c r="F2889" s="38"/>
      <c r="G2889" s="38" t="s">
        <v>2</v>
      </c>
      <c r="H2889" s="38" t="s">
        <v>2</v>
      </c>
      <c r="I2889" s="79">
        <v>8000</v>
      </c>
      <c r="J2889" s="79">
        <v>61613.78</v>
      </c>
      <c r="K2889" s="79">
        <v>0</v>
      </c>
      <c r="L2889" s="41">
        <f>SUM(Data[[#This Row],[CHELTUIELI DE PERSONAL LEI]:[CHELTUIELI DE CAPITAL (ACTIVE NEFINANCIARE ) LEI]])</f>
        <v>69613.78</v>
      </c>
      <c r="M2889" s="41">
        <f>Data[[#This Row],[TOTAL CHELTUIELI LEI]]/Data[[#This Row],[CURS VALUTAR EURO BNR 22 07 2020]]</f>
        <v>14382.715233156341</v>
      </c>
      <c r="N2889" s="49">
        <v>15121</v>
      </c>
      <c r="O2889" s="54"/>
      <c r="P2889" s="54">
        <v>6916</v>
      </c>
      <c r="Q2889" s="54"/>
      <c r="R2889" s="54">
        <f>Data[[#This Row],[PERSOANE ÎNSCRISE ÎN LISTELE ELECTORALE (TURUL 1)            ]]+Data[[#This Row],[PERSOANE ÎNSCRISE ÎN LISTELE ELECTORALE (TURUL AL 2-LEA)]]</f>
        <v>15121</v>
      </c>
      <c r="S2889" s="54">
        <f>Data[[#This Row],[PERSOANE CARE AU PARTICIPAT LA VOT (TURUL 1)]]+Data[[#This Row],[PERSOANE CARE AU PARTICIPAT LA VOT  (TURUL AL 2-LEA)]]</f>
        <v>6916</v>
      </c>
      <c r="T2889" s="41">
        <f>Data[[#This Row],[TOTAL CHELTUIELI LEI]]/Data[[#This Row],[NUMĂRUL PERSOANELOR ÎNSCRISE ÎN LISTELE ELECTORALE]]</f>
        <v>4.6037814959328083</v>
      </c>
      <c r="U2889" s="41">
        <f>Data[[#This Row],[TOTAL CHELTUIELI EURO]]/Data[[#This Row],[NUMĂRUL PERSOANELOR ÎNSCRISE ÎN LISTELE ELECTORALE]]</f>
        <v>0.95117487157967995</v>
      </c>
      <c r="V2889" s="41">
        <f>Data[[#This Row],[TOTAL CHELTUIELI LEI]]/Data[[#This Row],[NUMĂRUL PERSOANELOR CARE AU PARTICIPAT LA VOT]]</f>
        <v>10.065613071139387</v>
      </c>
      <c r="W2889" s="41">
        <f>Data[[#This Row],[TOTAL CHELTUIELI EURO]]/Data[[#This Row],[NUMĂRUL PERSOANELOR CARE AU PARTICIPAT LA VOT]]</f>
        <v>2.0796291545917209</v>
      </c>
      <c r="X2889" s="43">
        <v>4.8400999999999996</v>
      </c>
      <c r="Y2889" s="114" t="s">
        <v>2895</v>
      </c>
      <c r="Z2889" s="44">
        <v>4</v>
      </c>
      <c r="AA2889" s="115" t="s">
        <v>3105</v>
      </c>
      <c r="AB2889" s="44">
        <v>0</v>
      </c>
      <c r="AC2889" s="45"/>
    </row>
    <row r="2890" spans="1:29" x14ac:dyDescent="0.2">
      <c r="A2890" s="37">
        <v>2889</v>
      </c>
      <c r="B2890" s="38" t="s">
        <v>2869</v>
      </c>
      <c r="C2890" s="39" t="s">
        <v>859</v>
      </c>
      <c r="D2890" s="40">
        <v>44101</v>
      </c>
      <c r="E2890" s="38">
        <v>1</v>
      </c>
      <c r="F2890" s="38"/>
      <c r="G2890" s="38" t="s">
        <v>2</v>
      </c>
      <c r="H2890" s="38" t="s">
        <v>2</v>
      </c>
      <c r="I2890" s="79">
        <v>3840</v>
      </c>
      <c r="J2890" s="79">
        <v>5362</v>
      </c>
      <c r="K2890" s="79">
        <v>0</v>
      </c>
      <c r="L2890" s="41">
        <f>SUM(Data[[#This Row],[CHELTUIELI DE PERSONAL LEI]:[CHELTUIELI DE CAPITAL (ACTIVE NEFINANCIARE ) LEI]])</f>
        <v>9202</v>
      </c>
      <c r="M2890" s="41">
        <f>Data[[#This Row],[TOTAL CHELTUIELI LEI]]/Data[[#This Row],[CURS VALUTAR EURO BNR 22 07 2020]]</f>
        <v>1901.200388421727</v>
      </c>
      <c r="N2890" s="49">
        <v>2474</v>
      </c>
      <c r="O2890" s="54"/>
      <c r="P2890" s="54">
        <v>1096</v>
      </c>
      <c r="Q2890" s="54"/>
      <c r="R2890" s="54">
        <f>Data[[#This Row],[PERSOANE ÎNSCRISE ÎN LISTELE ELECTORALE (TURUL 1)            ]]+Data[[#This Row],[PERSOANE ÎNSCRISE ÎN LISTELE ELECTORALE (TURUL AL 2-LEA)]]</f>
        <v>2474</v>
      </c>
      <c r="S2890" s="54">
        <f>Data[[#This Row],[PERSOANE CARE AU PARTICIPAT LA VOT (TURUL 1)]]+Data[[#This Row],[PERSOANE CARE AU PARTICIPAT LA VOT  (TURUL AL 2-LEA)]]</f>
        <v>1096</v>
      </c>
      <c r="T2890" s="41">
        <f>Data[[#This Row],[TOTAL CHELTUIELI LEI]]/Data[[#This Row],[NUMĂRUL PERSOANELOR ÎNSCRISE ÎN LISTELE ELECTORALE]]</f>
        <v>3.7194826192400972</v>
      </c>
      <c r="U2890" s="41">
        <f>Data[[#This Row],[TOTAL CHELTUIELI EURO]]/Data[[#This Row],[NUMĂRUL PERSOANELOR ÎNSCRISE ÎN LISTELE ELECTORALE]]</f>
        <v>0.76847226694491799</v>
      </c>
      <c r="V2890" s="41">
        <f>Data[[#This Row],[TOTAL CHELTUIELI LEI]]/Data[[#This Row],[NUMĂRUL PERSOANELOR CARE AU PARTICIPAT LA VOT]]</f>
        <v>8.3959854014598534</v>
      </c>
      <c r="W2890" s="41">
        <f>Data[[#This Row],[TOTAL CHELTUIELI EURO]]/Data[[#This Row],[NUMĂRUL PERSOANELOR CARE AU PARTICIPAT LA VOT]]</f>
        <v>1.7346718872461013</v>
      </c>
      <c r="X2890" s="43">
        <v>4.8400999999999996</v>
      </c>
      <c r="Y2890" s="114" t="s">
        <v>2884</v>
      </c>
      <c r="Z2890" s="44">
        <v>3</v>
      </c>
      <c r="AA2890" s="115" t="s">
        <v>3105</v>
      </c>
      <c r="AB2890" s="44">
        <v>0</v>
      </c>
      <c r="AC2890" s="45"/>
    </row>
    <row r="2891" spans="1:29" x14ac:dyDescent="0.2">
      <c r="A2891" s="37">
        <v>2890</v>
      </c>
      <c r="B2891" s="38" t="s">
        <v>2869</v>
      </c>
      <c r="C2891" s="39" t="s">
        <v>860</v>
      </c>
      <c r="D2891" s="40">
        <v>44101</v>
      </c>
      <c r="E2891" s="38">
        <v>1</v>
      </c>
      <c r="F2891" s="38"/>
      <c r="G2891" s="38" t="s">
        <v>2</v>
      </c>
      <c r="H2891" s="38" t="s">
        <v>2</v>
      </c>
      <c r="I2891" s="79">
        <v>900</v>
      </c>
      <c r="J2891" s="79">
        <v>450</v>
      </c>
      <c r="K2891" s="79">
        <v>0</v>
      </c>
      <c r="L2891" s="41">
        <f>SUM(Data[[#This Row],[CHELTUIELI DE PERSONAL LEI]:[CHELTUIELI DE CAPITAL (ACTIVE NEFINANCIARE ) LEI]])</f>
        <v>1350</v>
      </c>
      <c r="M2891" s="41">
        <f>Data[[#This Row],[TOTAL CHELTUIELI LEI]]/Data[[#This Row],[CURS VALUTAR EURO BNR 22 07 2020]]</f>
        <v>278.91985702774736</v>
      </c>
      <c r="N2891" s="49">
        <v>2224</v>
      </c>
      <c r="O2891" s="54"/>
      <c r="P2891" s="54">
        <v>930</v>
      </c>
      <c r="Q2891" s="54"/>
      <c r="R2891" s="54">
        <f>Data[[#This Row],[PERSOANE ÎNSCRISE ÎN LISTELE ELECTORALE (TURUL 1)            ]]+Data[[#This Row],[PERSOANE ÎNSCRISE ÎN LISTELE ELECTORALE (TURUL AL 2-LEA)]]</f>
        <v>2224</v>
      </c>
      <c r="S2891" s="54">
        <f>Data[[#This Row],[PERSOANE CARE AU PARTICIPAT LA VOT (TURUL 1)]]+Data[[#This Row],[PERSOANE CARE AU PARTICIPAT LA VOT  (TURUL AL 2-LEA)]]</f>
        <v>930</v>
      </c>
      <c r="T2891" s="41">
        <f>Data[[#This Row],[TOTAL CHELTUIELI LEI]]/Data[[#This Row],[NUMĂRUL PERSOANELOR ÎNSCRISE ÎN LISTELE ELECTORALE]]</f>
        <v>0.60701438848920863</v>
      </c>
      <c r="U2891" s="41">
        <f>Data[[#This Row],[TOTAL CHELTUIELI EURO]]/Data[[#This Row],[NUMĂRUL PERSOANELOR ÎNSCRISE ÎN LISTELE ELECTORALE]]</f>
        <v>0.12541360477866337</v>
      </c>
      <c r="V2891" s="41">
        <f>Data[[#This Row],[TOTAL CHELTUIELI LEI]]/Data[[#This Row],[NUMĂRUL PERSOANELOR CARE AU PARTICIPAT LA VOT]]</f>
        <v>1.4516129032258065</v>
      </c>
      <c r="W2891" s="41">
        <f>Data[[#This Row],[TOTAL CHELTUIELI EURO]]/Data[[#This Row],[NUMĂRUL PERSOANELOR CARE AU PARTICIPAT LA VOT]]</f>
        <v>0.29991382476101869</v>
      </c>
      <c r="X2891" s="43">
        <v>4.8400999999999996</v>
      </c>
      <c r="Y2891" s="114" t="s">
        <v>2890</v>
      </c>
      <c r="Z2891" s="44">
        <v>0</v>
      </c>
      <c r="AA2891" s="115" t="s">
        <v>3105</v>
      </c>
      <c r="AB2891" s="44">
        <v>0</v>
      </c>
      <c r="AC2891" s="45"/>
    </row>
    <row r="2892" spans="1:29" x14ac:dyDescent="0.2">
      <c r="A2892" s="37">
        <v>2891</v>
      </c>
      <c r="B2892" s="38" t="s">
        <v>2869</v>
      </c>
      <c r="C2892" s="39" t="s">
        <v>861</v>
      </c>
      <c r="D2892" s="40">
        <v>44101</v>
      </c>
      <c r="E2892" s="38">
        <v>1</v>
      </c>
      <c r="F2892" s="38"/>
      <c r="G2892" s="38" t="s">
        <v>2</v>
      </c>
      <c r="H2892" s="38" t="s">
        <v>2</v>
      </c>
      <c r="I2892" s="79">
        <v>0</v>
      </c>
      <c r="J2892" s="79">
        <v>3533</v>
      </c>
      <c r="K2892" s="79">
        <v>0</v>
      </c>
      <c r="L2892" s="41">
        <f>SUM(Data[[#This Row],[CHELTUIELI DE PERSONAL LEI]:[CHELTUIELI DE CAPITAL (ACTIVE NEFINANCIARE ) LEI]])</f>
        <v>3533</v>
      </c>
      <c r="M2892" s="41">
        <f>Data[[#This Row],[TOTAL CHELTUIELI LEI]]/Data[[#This Row],[CURS VALUTAR EURO BNR 22 07 2020]]</f>
        <v>729.94359620669002</v>
      </c>
      <c r="N2892" s="49">
        <v>2240</v>
      </c>
      <c r="O2892" s="54"/>
      <c r="P2892" s="54">
        <v>1428</v>
      </c>
      <c r="Q2892" s="54"/>
      <c r="R2892" s="54">
        <f>Data[[#This Row],[PERSOANE ÎNSCRISE ÎN LISTELE ELECTORALE (TURUL 1)            ]]+Data[[#This Row],[PERSOANE ÎNSCRISE ÎN LISTELE ELECTORALE (TURUL AL 2-LEA)]]</f>
        <v>2240</v>
      </c>
      <c r="S2892" s="54">
        <f>Data[[#This Row],[PERSOANE CARE AU PARTICIPAT LA VOT (TURUL 1)]]+Data[[#This Row],[PERSOANE CARE AU PARTICIPAT LA VOT  (TURUL AL 2-LEA)]]</f>
        <v>1428</v>
      </c>
      <c r="T2892" s="41">
        <f>Data[[#This Row],[TOTAL CHELTUIELI LEI]]/Data[[#This Row],[NUMĂRUL PERSOANELOR ÎNSCRISE ÎN LISTELE ELECTORALE]]</f>
        <v>1.5772321428571427</v>
      </c>
      <c r="U2892" s="41">
        <f>Data[[#This Row],[TOTAL CHELTUIELI EURO]]/Data[[#This Row],[NUMĂRUL PERSOANELOR ÎNSCRISE ÎN LISTELE ELECTORALE]]</f>
        <v>0.32586767687798662</v>
      </c>
      <c r="V2892" s="41">
        <f>Data[[#This Row],[TOTAL CHELTUIELI LEI]]/Data[[#This Row],[NUMĂRUL PERSOANELOR CARE AU PARTICIPAT LA VOT]]</f>
        <v>2.4740896358543418</v>
      </c>
      <c r="W2892" s="41">
        <f>Data[[#This Row],[TOTAL CHELTUIELI EURO]]/Data[[#This Row],[NUMĂRUL PERSOANELOR CARE AU PARTICIPAT LA VOT]]</f>
        <v>0.51116498333801819</v>
      </c>
      <c r="X2892" s="43">
        <v>4.8400999999999996</v>
      </c>
      <c r="Y2892" s="114" t="s">
        <v>2894</v>
      </c>
      <c r="Z2892" s="44">
        <v>1</v>
      </c>
      <c r="AA2892" s="115" t="s">
        <v>3105</v>
      </c>
      <c r="AB2892" s="44">
        <v>0</v>
      </c>
      <c r="AC2892" s="45"/>
    </row>
    <row r="2893" spans="1:29" x14ac:dyDescent="0.2">
      <c r="A2893" s="37">
        <v>2892</v>
      </c>
      <c r="B2893" s="38" t="s">
        <v>2869</v>
      </c>
      <c r="C2893" s="39" t="s">
        <v>862</v>
      </c>
      <c r="D2893" s="40">
        <v>44101</v>
      </c>
      <c r="E2893" s="38">
        <v>1</v>
      </c>
      <c r="F2893" s="38"/>
      <c r="G2893" s="38" t="s">
        <v>2</v>
      </c>
      <c r="H2893" s="38" t="s">
        <v>2</v>
      </c>
      <c r="I2893" s="79">
        <v>1000</v>
      </c>
      <c r="J2893" s="79">
        <v>9070.26</v>
      </c>
      <c r="K2893" s="79">
        <v>0</v>
      </c>
      <c r="L2893" s="41">
        <f>SUM(Data[[#This Row],[CHELTUIELI DE PERSONAL LEI]:[CHELTUIELI DE CAPITAL (ACTIVE NEFINANCIARE ) LEI]])</f>
        <v>10070.26</v>
      </c>
      <c r="M2893" s="41">
        <f>Data[[#This Row],[TOTAL CHELTUIELI LEI]]/Data[[#This Row],[CURS VALUTAR EURO BNR 22 07 2020]]</f>
        <v>2080.589244023884</v>
      </c>
      <c r="N2893" s="49">
        <v>2469</v>
      </c>
      <c r="O2893" s="54"/>
      <c r="P2893" s="54">
        <v>1281</v>
      </c>
      <c r="Q2893" s="54"/>
      <c r="R2893" s="54">
        <f>Data[[#This Row],[PERSOANE ÎNSCRISE ÎN LISTELE ELECTORALE (TURUL 1)            ]]+Data[[#This Row],[PERSOANE ÎNSCRISE ÎN LISTELE ELECTORALE (TURUL AL 2-LEA)]]</f>
        <v>2469</v>
      </c>
      <c r="S2893" s="54">
        <f>Data[[#This Row],[PERSOANE CARE AU PARTICIPAT LA VOT (TURUL 1)]]+Data[[#This Row],[PERSOANE CARE AU PARTICIPAT LA VOT  (TURUL AL 2-LEA)]]</f>
        <v>1281</v>
      </c>
      <c r="T2893" s="41">
        <f>Data[[#This Row],[TOTAL CHELTUIELI LEI]]/Data[[#This Row],[NUMĂRUL PERSOANELOR ÎNSCRISE ÎN LISTELE ELECTORALE]]</f>
        <v>4.0786796273795058</v>
      </c>
      <c r="U2893" s="41">
        <f>Data[[#This Row],[TOTAL CHELTUIELI EURO]]/Data[[#This Row],[NUMĂRUL PERSOANELOR ÎNSCRISE ÎN LISTELE ELECTORALE]]</f>
        <v>0.84268499150420573</v>
      </c>
      <c r="V2893" s="41">
        <f>Data[[#This Row],[TOTAL CHELTUIELI LEI]]/Data[[#This Row],[NUMĂRUL PERSOANELOR CARE AU PARTICIPAT LA VOT]]</f>
        <v>7.8612490241998438</v>
      </c>
      <c r="W2893" s="41">
        <f>Data[[#This Row],[TOTAL CHELTUIELI EURO]]/Data[[#This Row],[NUMĂRUL PERSOANELOR CARE AU PARTICIPAT LA VOT]]</f>
        <v>1.6241914473254364</v>
      </c>
      <c r="X2893" s="43">
        <v>4.8400999999999996</v>
      </c>
      <c r="Y2893" s="114" t="s">
        <v>2895</v>
      </c>
      <c r="Z2893" s="44">
        <v>4</v>
      </c>
      <c r="AA2893" s="115" t="s">
        <v>3105</v>
      </c>
      <c r="AB2893" s="44">
        <v>0</v>
      </c>
      <c r="AC2893" s="45"/>
    </row>
    <row r="2894" spans="1:29" x14ac:dyDescent="0.2">
      <c r="A2894" s="37">
        <v>2893</v>
      </c>
      <c r="B2894" s="38" t="s">
        <v>2869</v>
      </c>
      <c r="C2894" s="39" t="s">
        <v>863</v>
      </c>
      <c r="D2894" s="40">
        <v>44101</v>
      </c>
      <c r="E2894" s="38">
        <v>1</v>
      </c>
      <c r="F2894" s="38"/>
      <c r="G2894" s="38" t="s">
        <v>2</v>
      </c>
      <c r="H2894" s="38" t="s">
        <v>2</v>
      </c>
      <c r="I2894" s="79">
        <v>0</v>
      </c>
      <c r="J2894" s="79">
        <v>1090</v>
      </c>
      <c r="K2894" s="79">
        <v>0</v>
      </c>
      <c r="L2894" s="41">
        <f>SUM(Data[[#This Row],[CHELTUIELI DE PERSONAL LEI]:[CHELTUIELI DE CAPITAL (ACTIVE NEFINANCIARE ) LEI]])</f>
        <v>1090</v>
      </c>
      <c r="M2894" s="41">
        <f>Data[[#This Row],[TOTAL CHELTUIELI LEI]]/Data[[#This Row],[CURS VALUTAR EURO BNR 22 07 2020]]</f>
        <v>225.20195863721827</v>
      </c>
      <c r="N2894" s="49">
        <v>3042</v>
      </c>
      <c r="O2894" s="54"/>
      <c r="P2894" s="54">
        <v>1705</v>
      </c>
      <c r="Q2894" s="54"/>
      <c r="R2894" s="54">
        <f>Data[[#This Row],[PERSOANE ÎNSCRISE ÎN LISTELE ELECTORALE (TURUL 1)            ]]+Data[[#This Row],[PERSOANE ÎNSCRISE ÎN LISTELE ELECTORALE (TURUL AL 2-LEA)]]</f>
        <v>3042</v>
      </c>
      <c r="S2894" s="54">
        <f>Data[[#This Row],[PERSOANE CARE AU PARTICIPAT LA VOT (TURUL 1)]]+Data[[#This Row],[PERSOANE CARE AU PARTICIPAT LA VOT  (TURUL AL 2-LEA)]]</f>
        <v>1705</v>
      </c>
      <c r="T2894" s="41">
        <f>Data[[#This Row],[TOTAL CHELTUIELI LEI]]/Data[[#This Row],[NUMĂRUL PERSOANELOR ÎNSCRISE ÎN LISTELE ELECTORALE]]</f>
        <v>0.35831689677843526</v>
      </c>
      <c r="U2894" s="41">
        <f>Data[[#This Row],[TOTAL CHELTUIELI EURO]]/Data[[#This Row],[NUMĂRUL PERSOANELOR ÎNSCRISE ÎN LISTELE ELECTORALE]]</f>
        <v>7.4030887125975761E-2</v>
      </c>
      <c r="V2894" s="41">
        <f>Data[[#This Row],[TOTAL CHELTUIELI LEI]]/Data[[#This Row],[NUMĂRUL PERSOANELOR CARE AU PARTICIPAT LA VOT]]</f>
        <v>0.63929618768328444</v>
      </c>
      <c r="W2894" s="41">
        <f>Data[[#This Row],[TOTAL CHELTUIELI EURO]]/Data[[#This Row],[NUMĂRUL PERSOANELOR CARE AU PARTICIPAT LA VOT]]</f>
        <v>0.13208326019778197</v>
      </c>
      <c r="X2894" s="43">
        <v>4.8400999999999996</v>
      </c>
      <c r="Y2894" s="114" t="s">
        <v>2890</v>
      </c>
      <c r="Z2894" s="44">
        <v>0</v>
      </c>
      <c r="AA2894" s="115" t="s">
        <v>3105</v>
      </c>
      <c r="AB2894" s="44">
        <v>0</v>
      </c>
      <c r="AC2894" s="45"/>
    </row>
    <row r="2895" spans="1:29" x14ac:dyDescent="0.2">
      <c r="A2895" s="37">
        <v>2894</v>
      </c>
      <c r="B2895" s="38" t="s">
        <v>2869</v>
      </c>
      <c r="C2895" s="39" t="s">
        <v>864</v>
      </c>
      <c r="D2895" s="40">
        <v>44101</v>
      </c>
      <c r="E2895" s="38">
        <v>1</v>
      </c>
      <c r="F2895" s="38"/>
      <c r="G2895" s="38" t="s">
        <v>2</v>
      </c>
      <c r="H2895" s="38" t="s">
        <v>2</v>
      </c>
      <c r="I2895" s="79">
        <v>0</v>
      </c>
      <c r="J2895" s="79">
        <v>6312</v>
      </c>
      <c r="K2895" s="79">
        <v>0</v>
      </c>
      <c r="L2895" s="41">
        <f>SUM(Data[[#This Row],[CHELTUIELI DE PERSONAL LEI]:[CHELTUIELI DE CAPITAL (ACTIVE NEFINANCIARE ) LEI]])</f>
        <v>6312</v>
      </c>
      <c r="M2895" s="41">
        <f>Data[[#This Row],[TOTAL CHELTUIELI LEI]]/Data[[#This Row],[CURS VALUTAR EURO BNR 22 07 2020]]</f>
        <v>1304.1052870808455</v>
      </c>
      <c r="N2895" s="49">
        <v>5143</v>
      </c>
      <c r="O2895" s="54"/>
      <c r="P2895" s="54">
        <v>2081</v>
      </c>
      <c r="Q2895" s="54"/>
      <c r="R2895" s="54">
        <f>Data[[#This Row],[PERSOANE ÎNSCRISE ÎN LISTELE ELECTORALE (TURUL 1)            ]]+Data[[#This Row],[PERSOANE ÎNSCRISE ÎN LISTELE ELECTORALE (TURUL AL 2-LEA)]]</f>
        <v>5143</v>
      </c>
      <c r="S2895" s="54">
        <f>Data[[#This Row],[PERSOANE CARE AU PARTICIPAT LA VOT (TURUL 1)]]+Data[[#This Row],[PERSOANE CARE AU PARTICIPAT LA VOT  (TURUL AL 2-LEA)]]</f>
        <v>2081</v>
      </c>
      <c r="T2895" s="41">
        <f>Data[[#This Row],[TOTAL CHELTUIELI LEI]]/Data[[#This Row],[NUMĂRUL PERSOANELOR ÎNSCRISE ÎN LISTELE ELECTORALE]]</f>
        <v>1.2272992416877309</v>
      </c>
      <c r="U2895" s="41">
        <f>Data[[#This Row],[TOTAL CHELTUIELI EURO]]/Data[[#This Row],[NUMĂRUL PERSOANELOR ÎNSCRISE ÎN LISTELE ELECTORALE]]</f>
        <v>0.25356898446059606</v>
      </c>
      <c r="V2895" s="41">
        <f>Data[[#This Row],[TOTAL CHELTUIELI LEI]]/Data[[#This Row],[NUMĂRUL PERSOANELOR CARE AU PARTICIPAT LA VOT]]</f>
        <v>3.0331571359923113</v>
      </c>
      <c r="W2895" s="41">
        <f>Data[[#This Row],[TOTAL CHELTUIELI EURO]]/Data[[#This Row],[NUMĂRUL PERSOANELOR CARE AU PARTICIPAT LA VOT]]</f>
        <v>0.62667241089901271</v>
      </c>
      <c r="X2895" s="43">
        <v>4.8400999999999996</v>
      </c>
      <c r="Y2895" s="114" t="s">
        <v>2894</v>
      </c>
      <c r="Z2895" s="44">
        <v>1</v>
      </c>
      <c r="AA2895" s="115" t="s">
        <v>3105</v>
      </c>
      <c r="AB2895" s="44">
        <v>0</v>
      </c>
      <c r="AC2895" s="45"/>
    </row>
    <row r="2896" spans="1:29" x14ac:dyDescent="0.2">
      <c r="A2896" s="37">
        <v>2895</v>
      </c>
      <c r="B2896" s="38" t="s">
        <v>2869</v>
      </c>
      <c r="C2896" s="39" t="s">
        <v>865</v>
      </c>
      <c r="D2896" s="40">
        <v>44101</v>
      </c>
      <c r="E2896" s="38">
        <v>1</v>
      </c>
      <c r="F2896" s="38"/>
      <c r="G2896" s="38" t="s">
        <v>2</v>
      </c>
      <c r="H2896" s="38" t="s">
        <v>2</v>
      </c>
      <c r="I2896" s="79">
        <v>0</v>
      </c>
      <c r="J2896" s="79">
        <v>3707</v>
      </c>
      <c r="K2896" s="79">
        <v>0</v>
      </c>
      <c r="L2896" s="41">
        <f>SUM(Data[[#This Row],[CHELTUIELI DE PERSONAL LEI]:[CHELTUIELI DE CAPITAL (ACTIVE NEFINANCIARE ) LEI]])</f>
        <v>3707</v>
      </c>
      <c r="M2896" s="41">
        <f>Data[[#This Row],[TOTAL CHELTUIELI LEI]]/Data[[#This Row],[CURS VALUTAR EURO BNR 22 07 2020]]</f>
        <v>765.89326666804413</v>
      </c>
      <c r="N2896" s="49">
        <v>3348</v>
      </c>
      <c r="O2896" s="54"/>
      <c r="P2896" s="54">
        <v>1750</v>
      </c>
      <c r="Q2896" s="54"/>
      <c r="R2896" s="54">
        <f>Data[[#This Row],[PERSOANE ÎNSCRISE ÎN LISTELE ELECTORALE (TURUL 1)            ]]+Data[[#This Row],[PERSOANE ÎNSCRISE ÎN LISTELE ELECTORALE (TURUL AL 2-LEA)]]</f>
        <v>3348</v>
      </c>
      <c r="S2896" s="54">
        <f>Data[[#This Row],[PERSOANE CARE AU PARTICIPAT LA VOT (TURUL 1)]]+Data[[#This Row],[PERSOANE CARE AU PARTICIPAT LA VOT  (TURUL AL 2-LEA)]]</f>
        <v>1750</v>
      </c>
      <c r="T2896" s="41">
        <f>Data[[#This Row],[TOTAL CHELTUIELI LEI]]/Data[[#This Row],[NUMĂRUL PERSOANELOR ÎNSCRISE ÎN LISTELE ELECTORALE]]</f>
        <v>1.1072281959378734</v>
      </c>
      <c r="U2896" s="41">
        <f>Data[[#This Row],[TOTAL CHELTUIELI EURO]]/Data[[#This Row],[NUMĂRUL PERSOANELOR ÎNSCRISE ÎN LISTELE ELECTORALE]]</f>
        <v>0.2287614297096906</v>
      </c>
      <c r="V2896" s="41">
        <f>Data[[#This Row],[TOTAL CHELTUIELI LEI]]/Data[[#This Row],[NUMĂRUL PERSOANELOR CARE AU PARTICIPAT LA VOT]]</f>
        <v>2.1182857142857143</v>
      </c>
      <c r="W2896" s="41">
        <f>Data[[#This Row],[TOTAL CHELTUIELI EURO]]/Data[[#This Row],[NUMĂRUL PERSOANELOR CARE AU PARTICIPAT LA VOT]]</f>
        <v>0.43765329523888236</v>
      </c>
      <c r="X2896" s="43">
        <v>4.8400999999999996</v>
      </c>
      <c r="Y2896" s="114" t="s">
        <v>2894</v>
      </c>
      <c r="Z2896" s="44">
        <v>1</v>
      </c>
      <c r="AA2896" s="115" t="s">
        <v>3105</v>
      </c>
      <c r="AB2896" s="44">
        <v>0</v>
      </c>
      <c r="AC2896" s="45"/>
    </row>
    <row r="2897" spans="1:29" x14ac:dyDescent="0.2">
      <c r="A2897" s="37">
        <v>2896</v>
      </c>
      <c r="B2897" s="38" t="s">
        <v>2869</v>
      </c>
      <c r="C2897" s="39" t="s">
        <v>228</v>
      </c>
      <c r="D2897" s="40">
        <v>44101</v>
      </c>
      <c r="E2897" s="38">
        <v>1</v>
      </c>
      <c r="F2897" s="38"/>
      <c r="G2897" s="38" t="s">
        <v>2</v>
      </c>
      <c r="H2897" s="38" t="s">
        <v>2</v>
      </c>
      <c r="I2897" s="79">
        <v>2540</v>
      </c>
      <c r="J2897" s="79">
        <v>0</v>
      </c>
      <c r="K2897" s="79">
        <v>0</v>
      </c>
      <c r="L2897" s="41">
        <f>SUM(Data[[#This Row],[CHELTUIELI DE PERSONAL LEI]:[CHELTUIELI DE CAPITAL (ACTIVE NEFINANCIARE ) LEI]])</f>
        <v>2540</v>
      </c>
      <c r="M2897" s="41">
        <f>Data[[#This Row],[TOTAL CHELTUIELI LEI]]/Data[[#This Row],[CURS VALUTAR EURO BNR 22 07 2020]]</f>
        <v>524.7825458151691</v>
      </c>
      <c r="N2897" s="49">
        <v>1338</v>
      </c>
      <c r="O2897" s="54"/>
      <c r="P2897" s="54">
        <v>697</v>
      </c>
      <c r="Q2897" s="54"/>
      <c r="R2897" s="54">
        <f>Data[[#This Row],[PERSOANE ÎNSCRISE ÎN LISTELE ELECTORALE (TURUL 1)            ]]+Data[[#This Row],[PERSOANE ÎNSCRISE ÎN LISTELE ELECTORALE (TURUL AL 2-LEA)]]</f>
        <v>1338</v>
      </c>
      <c r="S2897" s="54">
        <f>Data[[#This Row],[PERSOANE CARE AU PARTICIPAT LA VOT (TURUL 1)]]+Data[[#This Row],[PERSOANE CARE AU PARTICIPAT LA VOT  (TURUL AL 2-LEA)]]</f>
        <v>697</v>
      </c>
      <c r="T2897" s="41">
        <f>Data[[#This Row],[TOTAL CHELTUIELI LEI]]/Data[[#This Row],[NUMĂRUL PERSOANELOR ÎNSCRISE ÎN LISTELE ELECTORALE]]</f>
        <v>1.898355754857997</v>
      </c>
      <c r="U2897" s="41">
        <f>Data[[#This Row],[TOTAL CHELTUIELI EURO]]/Data[[#This Row],[NUMĂRUL PERSOANELOR ÎNSCRISE ÎN LISTELE ELECTORALE]]</f>
        <v>0.39221415980206958</v>
      </c>
      <c r="V2897" s="41">
        <f>Data[[#This Row],[TOTAL CHELTUIELI LEI]]/Data[[#This Row],[NUMĂRUL PERSOANELOR CARE AU PARTICIPAT LA VOT]]</f>
        <v>3.6441893830703012</v>
      </c>
      <c r="W2897" s="41">
        <f>Data[[#This Row],[TOTAL CHELTUIELI EURO]]/Data[[#This Row],[NUMĂRUL PERSOANELOR CARE AU PARTICIPAT LA VOT]]</f>
        <v>0.75291613459852091</v>
      </c>
      <c r="X2897" s="43">
        <v>4.8400999999999996</v>
      </c>
      <c r="Y2897" s="114" t="s">
        <v>2894</v>
      </c>
      <c r="Z2897" s="44">
        <v>1</v>
      </c>
      <c r="AA2897" s="115" t="s">
        <v>3105</v>
      </c>
      <c r="AB2897" s="44">
        <v>0</v>
      </c>
      <c r="AC2897" s="45"/>
    </row>
    <row r="2898" spans="1:29" x14ac:dyDescent="0.2">
      <c r="A2898" s="37">
        <v>2897</v>
      </c>
      <c r="B2898" s="38" t="s">
        <v>2869</v>
      </c>
      <c r="C2898" s="39" t="s">
        <v>866</v>
      </c>
      <c r="D2898" s="40">
        <v>44101</v>
      </c>
      <c r="E2898" s="38">
        <v>1</v>
      </c>
      <c r="F2898" s="38"/>
      <c r="G2898" s="38" t="s">
        <v>2</v>
      </c>
      <c r="H2898" s="38" t="s">
        <v>2</v>
      </c>
      <c r="I2898" s="79">
        <v>990</v>
      </c>
      <c r="J2898" s="79">
        <v>29358.75</v>
      </c>
      <c r="K2898" s="79">
        <v>0</v>
      </c>
      <c r="L2898" s="41">
        <f>SUM(Data[[#This Row],[CHELTUIELI DE PERSONAL LEI]:[CHELTUIELI DE CAPITAL (ACTIVE NEFINANCIARE ) LEI]])</f>
        <v>30348.75</v>
      </c>
      <c r="M2898" s="41">
        <f>Data[[#This Row],[TOTAL CHELTUIELI LEI]]/Data[[#This Row],[CURS VALUTAR EURO BNR 22 07 2020]]</f>
        <v>6270.2733414598879</v>
      </c>
      <c r="N2898" s="49">
        <v>3395</v>
      </c>
      <c r="O2898" s="54"/>
      <c r="P2898" s="54">
        <v>1263</v>
      </c>
      <c r="Q2898" s="54"/>
      <c r="R2898" s="54">
        <f>Data[[#This Row],[PERSOANE ÎNSCRISE ÎN LISTELE ELECTORALE (TURUL 1)            ]]+Data[[#This Row],[PERSOANE ÎNSCRISE ÎN LISTELE ELECTORALE (TURUL AL 2-LEA)]]</f>
        <v>3395</v>
      </c>
      <c r="S2898" s="54">
        <f>Data[[#This Row],[PERSOANE CARE AU PARTICIPAT LA VOT (TURUL 1)]]+Data[[#This Row],[PERSOANE CARE AU PARTICIPAT LA VOT  (TURUL AL 2-LEA)]]</f>
        <v>1263</v>
      </c>
      <c r="T2898" s="41">
        <f>Data[[#This Row],[TOTAL CHELTUIELI LEI]]/Data[[#This Row],[NUMĂRUL PERSOANELOR ÎNSCRISE ÎN LISTELE ELECTORALE]]</f>
        <v>8.9392488954344618</v>
      </c>
      <c r="U2898" s="41">
        <f>Data[[#This Row],[TOTAL CHELTUIELI EURO]]/Data[[#This Row],[NUMĂRUL PERSOANELOR ÎNSCRISE ÎN LISTELE ELECTORALE]]</f>
        <v>1.8469140917407623</v>
      </c>
      <c r="V2898" s="41">
        <f>Data[[#This Row],[TOTAL CHELTUIELI LEI]]/Data[[#This Row],[NUMĂRUL PERSOANELOR CARE AU PARTICIPAT LA VOT]]</f>
        <v>24.029097387173397</v>
      </c>
      <c r="W2898" s="41">
        <f>Data[[#This Row],[TOTAL CHELTUIELI EURO]]/Data[[#This Row],[NUMĂRUL PERSOANELOR CARE AU PARTICIPAT LA VOT]]</f>
        <v>4.9645869686934976</v>
      </c>
      <c r="X2898" s="43">
        <v>4.8400999999999996</v>
      </c>
      <c r="Y2898" s="114" t="s">
        <v>2896</v>
      </c>
      <c r="Z2898" s="44">
        <v>8</v>
      </c>
      <c r="AA2898" s="115" t="s">
        <v>3107</v>
      </c>
      <c r="AB2898" s="44">
        <v>1</v>
      </c>
      <c r="AC2898" s="45"/>
    </row>
    <row r="2899" spans="1:29" x14ac:dyDescent="0.2">
      <c r="A2899" s="37">
        <v>2898</v>
      </c>
      <c r="B2899" s="38" t="s">
        <v>2869</v>
      </c>
      <c r="C2899" s="39" t="s">
        <v>867</v>
      </c>
      <c r="D2899" s="40">
        <v>44101</v>
      </c>
      <c r="E2899" s="38">
        <v>1</v>
      </c>
      <c r="F2899" s="38"/>
      <c r="G2899" s="38" t="s">
        <v>2</v>
      </c>
      <c r="H2899" s="38" t="s">
        <v>2</v>
      </c>
      <c r="I2899" s="79">
        <v>2500</v>
      </c>
      <c r="J2899" s="79">
        <v>10300</v>
      </c>
      <c r="K2899" s="79">
        <v>0</v>
      </c>
      <c r="L2899" s="41">
        <f>SUM(Data[[#This Row],[CHELTUIELI DE PERSONAL LEI]:[CHELTUIELI DE CAPITAL (ACTIVE NEFINANCIARE ) LEI]])</f>
        <v>12800</v>
      </c>
      <c r="M2899" s="41">
        <f>Data[[#This Row],[TOTAL CHELTUIELI LEI]]/Data[[#This Row],[CURS VALUTAR EURO BNR 22 07 2020]]</f>
        <v>2644.5734592260492</v>
      </c>
      <c r="N2899" s="49">
        <v>1827</v>
      </c>
      <c r="O2899" s="54"/>
      <c r="P2899" s="54">
        <v>1075</v>
      </c>
      <c r="Q2899" s="54"/>
      <c r="R2899" s="54">
        <f>Data[[#This Row],[PERSOANE ÎNSCRISE ÎN LISTELE ELECTORALE (TURUL 1)            ]]+Data[[#This Row],[PERSOANE ÎNSCRISE ÎN LISTELE ELECTORALE (TURUL AL 2-LEA)]]</f>
        <v>1827</v>
      </c>
      <c r="S2899" s="54">
        <f>Data[[#This Row],[PERSOANE CARE AU PARTICIPAT LA VOT (TURUL 1)]]+Data[[#This Row],[PERSOANE CARE AU PARTICIPAT LA VOT  (TURUL AL 2-LEA)]]</f>
        <v>1075</v>
      </c>
      <c r="T2899" s="41">
        <f>Data[[#This Row],[TOTAL CHELTUIELI LEI]]/Data[[#This Row],[NUMĂRUL PERSOANELOR ÎNSCRISE ÎN LISTELE ELECTORALE]]</f>
        <v>7.0060207991242471</v>
      </c>
      <c r="U2899" s="41">
        <f>Data[[#This Row],[TOTAL CHELTUIELI EURO]]/Data[[#This Row],[NUMĂRUL PERSOANELOR ÎNSCRISE ÎN LISTELE ELECTORALE]]</f>
        <v>1.4474950515741922</v>
      </c>
      <c r="V2899" s="41">
        <f>Data[[#This Row],[TOTAL CHELTUIELI LEI]]/Data[[#This Row],[NUMĂRUL PERSOANELOR CARE AU PARTICIPAT LA VOT]]</f>
        <v>11.906976744186046</v>
      </c>
      <c r="W2899" s="41">
        <f>Data[[#This Row],[TOTAL CHELTUIELI EURO]]/Data[[#This Row],[NUMĂRUL PERSOANELOR CARE AU PARTICIPAT LA VOT]]</f>
        <v>2.4600683341637666</v>
      </c>
      <c r="X2899" s="43">
        <v>4.8400999999999996</v>
      </c>
      <c r="Y2899" s="114" t="s">
        <v>2886</v>
      </c>
      <c r="Z2899" s="44">
        <v>7</v>
      </c>
      <c r="AA2899" s="115" t="s">
        <v>3107</v>
      </c>
      <c r="AB2899" s="44">
        <v>1</v>
      </c>
      <c r="AC2899" s="45"/>
    </row>
    <row r="2900" spans="1:29" x14ac:dyDescent="0.2">
      <c r="A2900" s="37">
        <v>2899</v>
      </c>
      <c r="B2900" s="38" t="s">
        <v>2869</v>
      </c>
      <c r="C2900" s="39" t="s">
        <v>868</v>
      </c>
      <c r="D2900" s="40">
        <v>44101</v>
      </c>
      <c r="E2900" s="38">
        <v>1</v>
      </c>
      <c r="F2900" s="38"/>
      <c r="G2900" s="38" t="s">
        <v>2</v>
      </c>
      <c r="H2900" s="38" t="s">
        <v>2</v>
      </c>
      <c r="I2900" s="79">
        <v>0</v>
      </c>
      <c r="J2900" s="79">
        <v>31135.42</v>
      </c>
      <c r="K2900" s="79">
        <v>0</v>
      </c>
      <c r="L2900" s="41">
        <f>SUM(Data[[#This Row],[CHELTUIELI DE PERSONAL LEI]:[CHELTUIELI DE CAPITAL (ACTIVE NEFINANCIARE ) LEI]])</f>
        <v>31135.42</v>
      </c>
      <c r="M2900" s="41">
        <f>Data[[#This Row],[TOTAL CHELTUIELI LEI]]/Data[[#This Row],[CURS VALUTAR EURO BNR 22 07 2020]]</f>
        <v>6432.8051073324932</v>
      </c>
      <c r="N2900" s="49">
        <v>2003</v>
      </c>
      <c r="O2900" s="54"/>
      <c r="P2900" s="54">
        <v>874</v>
      </c>
      <c r="Q2900" s="54"/>
      <c r="R2900" s="54">
        <f>Data[[#This Row],[PERSOANE ÎNSCRISE ÎN LISTELE ELECTORALE (TURUL 1)            ]]+Data[[#This Row],[PERSOANE ÎNSCRISE ÎN LISTELE ELECTORALE (TURUL AL 2-LEA)]]</f>
        <v>2003</v>
      </c>
      <c r="S2900" s="54">
        <f>Data[[#This Row],[PERSOANE CARE AU PARTICIPAT LA VOT (TURUL 1)]]+Data[[#This Row],[PERSOANE CARE AU PARTICIPAT LA VOT  (TURUL AL 2-LEA)]]</f>
        <v>874</v>
      </c>
      <c r="T2900" s="41">
        <f>Data[[#This Row],[TOTAL CHELTUIELI LEI]]/Data[[#This Row],[NUMĂRUL PERSOANELOR ÎNSCRISE ÎN LISTELE ELECTORALE]]</f>
        <v>15.544393409885171</v>
      </c>
      <c r="U2900" s="41">
        <f>Data[[#This Row],[TOTAL CHELTUIELI EURO]]/Data[[#This Row],[NUMĂRUL PERSOANELOR ÎNSCRISE ÎN LISTELE ELECTORALE]]</f>
        <v>3.211585175902393</v>
      </c>
      <c r="V2900" s="41">
        <f>Data[[#This Row],[TOTAL CHELTUIELI LEI]]/Data[[#This Row],[NUMĂRUL PERSOANELOR CARE AU PARTICIPAT LA VOT]]</f>
        <v>35.624050343249429</v>
      </c>
      <c r="W2900" s="41">
        <f>Data[[#This Row],[TOTAL CHELTUIELI EURO]]/Data[[#This Row],[NUMĂRUL PERSOANELOR CARE AU PARTICIPAT LA VOT]]</f>
        <v>7.3601889099914111</v>
      </c>
      <c r="X2900" s="43">
        <v>4.8400999999999996</v>
      </c>
      <c r="Y2900" s="114" t="s">
        <v>2909</v>
      </c>
      <c r="Z2900" s="44">
        <v>15</v>
      </c>
      <c r="AA2900" s="115" t="s">
        <v>3106</v>
      </c>
      <c r="AB2900" s="44">
        <v>3</v>
      </c>
      <c r="AC2900" s="45"/>
    </row>
    <row r="2901" spans="1:29" x14ac:dyDescent="0.2">
      <c r="A2901" s="37">
        <v>2900</v>
      </c>
      <c r="B2901" s="38" t="s">
        <v>2869</v>
      </c>
      <c r="C2901" s="39" t="s">
        <v>869</v>
      </c>
      <c r="D2901" s="40">
        <v>44101</v>
      </c>
      <c r="E2901" s="38">
        <v>1</v>
      </c>
      <c r="F2901" s="38"/>
      <c r="G2901" s="38" t="s">
        <v>2</v>
      </c>
      <c r="H2901" s="38" t="s">
        <v>2</v>
      </c>
      <c r="I2901" s="79">
        <v>3000</v>
      </c>
      <c r="J2901" s="79">
        <v>6604</v>
      </c>
      <c r="K2901" s="79">
        <v>0</v>
      </c>
      <c r="L2901" s="41">
        <f>SUM(Data[[#This Row],[CHELTUIELI DE PERSONAL LEI]:[CHELTUIELI DE CAPITAL (ACTIVE NEFINANCIARE ) LEI]])</f>
        <v>9604</v>
      </c>
      <c r="M2901" s="41">
        <f>Data[[#This Row],[TOTAL CHELTUIELI LEI]]/Data[[#This Row],[CURS VALUTAR EURO BNR 22 07 2020]]</f>
        <v>1984.256523625545</v>
      </c>
      <c r="N2901" s="49">
        <v>1360</v>
      </c>
      <c r="O2901" s="54"/>
      <c r="P2901" s="54">
        <v>1045</v>
      </c>
      <c r="Q2901" s="54"/>
      <c r="R2901" s="54">
        <f>Data[[#This Row],[PERSOANE ÎNSCRISE ÎN LISTELE ELECTORALE (TURUL 1)            ]]+Data[[#This Row],[PERSOANE ÎNSCRISE ÎN LISTELE ELECTORALE (TURUL AL 2-LEA)]]</f>
        <v>1360</v>
      </c>
      <c r="S2901" s="54">
        <f>Data[[#This Row],[PERSOANE CARE AU PARTICIPAT LA VOT (TURUL 1)]]+Data[[#This Row],[PERSOANE CARE AU PARTICIPAT LA VOT  (TURUL AL 2-LEA)]]</f>
        <v>1045</v>
      </c>
      <c r="T2901" s="41">
        <f>Data[[#This Row],[TOTAL CHELTUIELI LEI]]/Data[[#This Row],[NUMĂRUL PERSOANELOR ÎNSCRISE ÎN LISTELE ELECTORALE]]</f>
        <v>7.0617647058823527</v>
      </c>
      <c r="U2901" s="41">
        <f>Data[[#This Row],[TOTAL CHELTUIELI EURO]]/Data[[#This Row],[NUMĂRUL PERSOANELOR ÎNSCRISE ÎN LISTELE ELECTORALE]]</f>
        <v>1.4590121497246655</v>
      </c>
      <c r="V2901" s="41">
        <f>Data[[#This Row],[TOTAL CHELTUIELI LEI]]/Data[[#This Row],[NUMĂRUL PERSOANELOR CARE AU PARTICIPAT LA VOT]]</f>
        <v>9.1904306220095702</v>
      </c>
      <c r="W2901" s="41">
        <f>Data[[#This Row],[TOTAL CHELTUIELI EURO]]/Data[[#This Row],[NUMĂRUL PERSOANELOR CARE AU PARTICIPAT LA VOT]]</f>
        <v>1.898810070455067</v>
      </c>
      <c r="X2901" s="43">
        <v>4.8400999999999996</v>
      </c>
      <c r="Y2901" s="114" t="s">
        <v>2886</v>
      </c>
      <c r="Z2901" s="44">
        <v>7</v>
      </c>
      <c r="AA2901" s="115" t="s">
        <v>3107</v>
      </c>
      <c r="AB2901" s="44">
        <v>1</v>
      </c>
      <c r="AC2901" s="45"/>
    </row>
    <row r="2902" spans="1:29" x14ac:dyDescent="0.2">
      <c r="A2902" s="37">
        <v>2901</v>
      </c>
      <c r="B2902" s="38" t="s">
        <v>2869</v>
      </c>
      <c r="C2902" s="39" t="s">
        <v>870</v>
      </c>
      <c r="D2902" s="40">
        <v>44101</v>
      </c>
      <c r="E2902" s="38">
        <v>1</v>
      </c>
      <c r="F2902" s="38"/>
      <c r="G2902" s="38" t="s">
        <v>2</v>
      </c>
      <c r="H2902" s="38" t="s">
        <v>2</v>
      </c>
      <c r="I2902" s="79">
        <v>1880</v>
      </c>
      <c r="J2902" s="79">
        <v>12016</v>
      </c>
      <c r="K2902" s="79">
        <v>0</v>
      </c>
      <c r="L2902" s="41">
        <f>SUM(Data[[#This Row],[CHELTUIELI DE PERSONAL LEI]:[CHELTUIELI DE CAPITAL (ACTIVE NEFINANCIARE ) LEI]])</f>
        <v>13896</v>
      </c>
      <c r="M2902" s="41">
        <f>Data[[#This Row],[TOTAL CHELTUIELI LEI]]/Data[[#This Row],[CURS VALUTAR EURO BNR 22 07 2020]]</f>
        <v>2871.0150616722799</v>
      </c>
      <c r="N2902" s="49">
        <v>2212</v>
      </c>
      <c r="O2902" s="54"/>
      <c r="P2902" s="54">
        <v>1171</v>
      </c>
      <c r="Q2902" s="54"/>
      <c r="R2902" s="54">
        <f>Data[[#This Row],[PERSOANE ÎNSCRISE ÎN LISTELE ELECTORALE (TURUL 1)            ]]+Data[[#This Row],[PERSOANE ÎNSCRISE ÎN LISTELE ELECTORALE (TURUL AL 2-LEA)]]</f>
        <v>2212</v>
      </c>
      <c r="S2902" s="54">
        <f>Data[[#This Row],[PERSOANE CARE AU PARTICIPAT LA VOT (TURUL 1)]]+Data[[#This Row],[PERSOANE CARE AU PARTICIPAT LA VOT  (TURUL AL 2-LEA)]]</f>
        <v>1171</v>
      </c>
      <c r="T2902" s="41">
        <f>Data[[#This Row],[TOTAL CHELTUIELI LEI]]/Data[[#This Row],[NUMĂRUL PERSOANELOR ÎNSCRISE ÎN LISTELE ELECTORALE]]</f>
        <v>6.282097649186257</v>
      </c>
      <c r="U2902" s="41">
        <f>Data[[#This Row],[TOTAL CHELTUIELI EURO]]/Data[[#This Row],[NUMĂRUL PERSOANELOR ÎNSCRISE ÎN LISTELE ELECTORALE]]</f>
        <v>1.297927243070651</v>
      </c>
      <c r="V2902" s="41">
        <f>Data[[#This Row],[TOTAL CHELTUIELI LEI]]/Data[[#This Row],[NUMĂRUL PERSOANELOR CARE AU PARTICIPAT LA VOT]]</f>
        <v>11.866780529461998</v>
      </c>
      <c r="W2902" s="41">
        <f>Data[[#This Row],[TOTAL CHELTUIELI EURO]]/Data[[#This Row],[NUMĂRUL PERSOANELOR CARE AU PARTICIPAT LA VOT]]</f>
        <v>2.451763502709035</v>
      </c>
      <c r="X2902" s="43">
        <v>4.8400999999999996</v>
      </c>
      <c r="Y2902" s="114" t="s">
        <v>2889</v>
      </c>
      <c r="Z2902" s="44">
        <v>6</v>
      </c>
      <c r="AA2902" s="115" t="s">
        <v>3107</v>
      </c>
      <c r="AB2902" s="44">
        <v>1</v>
      </c>
      <c r="AC2902" s="45"/>
    </row>
    <row r="2903" spans="1:29" x14ac:dyDescent="0.2">
      <c r="A2903" s="37">
        <v>2902</v>
      </c>
      <c r="B2903" s="38" t="s">
        <v>2869</v>
      </c>
      <c r="C2903" s="39" t="s">
        <v>871</v>
      </c>
      <c r="D2903" s="40">
        <v>44101</v>
      </c>
      <c r="E2903" s="38">
        <v>1</v>
      </c>
      <c r="F2903" s="38"/>
      <c r="G2903" s="38" t="s">
        <v>2</v>
      </c>
      <c r="H2903" s="38" t="s">
        <v>2</v>
      </c>
      <c r="I2903" s="79">
        <v>0</v>
      </c>
      <c r="J2903" s="79">
        <v>10539.55</v>
      </c>
      <c r="K2903" s="79">
        <v>0</v>
      </c>
      <c r="L2903" s="41">
        <f>SUM(Data[[#This Row],[CHELTUIELI DE PERSONAL LEI]:[CHELTUIELI DE CAPITAL (ACTIVE NEFINANCIARE ) LEI]])</f>
        <v>10539.55</v>
      </c>
      <c r="M2903" s="41">
        <f>Data[[#This Row],[TOTAL CHELTUIELI LEI]]/Data[[#This Row],[CURS VALUTAR EURO BNR 22 07 2020]]</f>
        <v>2177.5479845457739</v>
      </c>
      <c r="N2903" s="49">
        <v>9381</v>
      </c>
      <c r="O2903" s="54"/>
      <c r="P2903" s="54">
        <v>4880</v>
      </c>
      <c r="Q2903" s="54"/>
      <c r="R2903" s="54">
        <f>Data[[#This Row],[PERSOANE ÎNSCRISE ÎN LISTELE ELECTORALE (TURUL 1)            ]]+Data[[#This Row],[PERSOANE ÎNSCRISE ÎN LISTELE ELECTORALE (TURUL AL 2-LEA)]]</f>
        <v>9381</v>
      </c>
      <c r="S2903" s="54">
        <f>Data[[#This Row],[PERSOANE CARE AU PARTICIPAT LA VOT (TURUL 1)]]+Data[[#This Row],[PERSOANE CARE AU PARTICIPAT LA VOT  (TURUL AL 2-LEA)]]</f>
        <v>4880</v>
      </c>
      <c r="T2903" s="41">
        <f>Data[[#This Row],[TOTAL CHELTUIELI LEI]]/Data[[#This Row],[NUMĂRUL PERSOANELOR ÎNSCRISE ÎN LISTELE ELECTORALE]]</f>
        <v>1.1234996269054471</v>
      </c>
      <c r="U2903" s="41">
        <f>Data[[#This Row],[TOTAL CHELTUIELI EURO]]/Data[[#This Row],[NUMĂRUL PERSOANELOR ÎNSCRISE ÎN LISTELE ELECTORALE]]</f>
        <v>0.23212322615347766</v>
      </c>
      <c r="V2903" s="41">
        <f>Data[[#This Row],[TOTAL CHELTUIELI LEI]]/Data[[#This Row],[NUMĂRUL PERSOANELOR CARE AU PARTICIPAT LA VOT]]</f>
        <v>2.1597438524590165</v>
      </c>
      <c r="W2903" s="41">
        <f>Data[[#This Row],[TOTAL CHELTUIELI EURO]]/Data[[#This Row],[NUMĂRUL PERSOANELOR CARE AU PARTICIPAT LA VOT]]</f>
        <v>0.44621884929216682</v>
      </c>
      <c r="X2903" s="43">
        <v>4.8400999999999996</v>
      </c>
      <c r="Y2903" s="114" t="s">
        <v>2894</v>
      </c>
      <c r="Z2903" s="44">
        <v>1</v>
      </c>
      <c r="AA2903" s="115" t="s">
        <v>3105</v>
      </c>
      <c r="AB2903" s="44">
        <v>0</v>
      </c>
      <c r="AC2903" s="45"/>
    </row>
    <row r="2904" spans="1:29" x14ac:dyDescent="0.2">
      <c r="A2904" s="37">
        <v>2903</v>
      </c>
      <c r="B2904" s="38" t="s">
        <v>2869</v>
      </c>
      <c r="C2904" s="39" t="s">
        <v>872</v>
      </c>
      <c r="D2904" s="40">
        <v>44101</v>
      </c>
      <c r="E2904" s="38">
        <v>1</v>
      </c>
      <c r="F2904" s="38"/>
      <c r="G2904" s="38" t="s">
        <v>2</v>
      </c>
      <c r="H2904" s="38" t="s">
        <v>2</v>
      </c>
      <c r="I2904" s="79">
        <v>0</v>
      </c>
      <c r="J2904" s="79">
        <v>1483</v>
      </c>
      <c r="K2904" s="79">
        <v>0</v>
      </c>
      <c r="L2904" s="41">
        <f>SUM(Data[[#This Row],[CHELTUIELI DE PERSONAL LEI]:[CHELTUIELI DE CAPITAL (ACTIVE NEFINANCIARE ) LEI]])</f>
        <v>1483</v>
      </c>
      <c r="M2904" s="41">
        <f>Data[[#This Row],[TOTAL CHELTUIELI LEI]]/Data[[#This Row],[CURS VALUTAR EURO BNR 22 07 2020]]</f>
        <v>306.39862812751807</v>
      </c>
      <c r="N2904" s="49">
        <v>2390</v>
      </c>
      <c r="O2904" s="54"/>
      <c r="P2904" s="54">
        <v>1406</v>
      </c>
      <c r="Q2904" s="54"/>
      <c r="R2904" s="54">
        <f>Data[[#This Row],[PERSOANE ÎNSCRISE ÎN LISTELE ELECTORALE (TURUL 1)            ]]+Data[[#This Row],[PERSOANE ÎNSCRISE ÎN LISTELE ELECTORALE (TURUL AL 2-LEA)]]</f>
        <v>2390</v>
      </c>
      <c r="S2904" s="54">
        <f>Data[[#This Row],[PERSOANE CARE AU PARTICIPAT LA VOT (TURUL 1)]]+Data[[#This Row],[PERSOANE CARE AU PARTICIPAT LA VOT  (TURUL AL 2-LEA)]]</f>
        <v>1406</v>
      </c>
      <c r="T2904" s="41">
        <f>Data[[#This Row],[TOTAL CHELTUIELI LEI]]/Data[[#This Row],[NUMĂRUL PERSOANELOR ÎNSCRISE ÎN LISTELE ELECTORALE]]</f>
        <v>0.62050209205020923</v>
      </c>
      <c r="U2904" s="41">
        <f>Data[[#This Row],[TOTAL CHELTUIELI EURO]]/Data[[#This Row],[NUMĂRUL PERSOANELOR ÎNSCRISE ÎN LISTELE ELECTORALE]]</f>
        <v>0.1282002628148611</v>
      </c>
      <c r="V2904" s="41">
        <f>Data[[#This Row],[TOTAL CHELTUIELI LEI]]/Data[[#This Row],[NUMĂRUL PERSOANELOR CARE AU PARTICIPAT LA VOT]]</f>
        <v>1.0547652916073968</v>
      </c>
      <c r="W2904" s="41">
        <f>Data[[#This Row],[TOTAL CHELTUIELI EURO]]/Data[[#This Row],[NUMĂRUL PERSOANELOR CARE AU PARTICIPAT LA VOT]]</f>
        <v>0.21792221061701142</v>
      </c>
      <c r="X2904" s="43">
        <v>4.8400999999999996</v>
      </c>
      <c r="Y2904" s="114" t="s">
        <v>2890</v>
      </c>
      <c r="Z2904" s="44">
        <v>0</v>
      </c>
      <c r="AA2904" s="115" t="s">
        <v>3105</v>
      </c>
      <c r="AB2904" s="44">
        <v>0</v>
      </c>
      <c r="AC2904" s="45"/>
    </row>
    <row r="2905" spans="1:29" x14ac:dyDescent="0.2">
      <c r="A2905" s="37">
        <v>2904</v>
      </c>
      <c r="B2905" s="38" t="s">
        <v>2869</v>
      </c>
      <c r="C2905" s="39" t="s">
        <v>873</v>
      </c>
      <c r="D2905" s="40">
        <v>44101</v>
      </c>
      <c r="E2905" s="38">
        <v>1</v>
      </c>
      <c r="F2905" s="38"/>
      <c r="G2905" s="38" t="s">
        <v>2</v>
      </c>
      <c r="H2905" s="38" t="s">
        <v>2</v>
      </c>
      <c r="I2905" s="79">
        <v>0</v>
      </c>
      <c r="J2905" s="79">
        <v>10000</v>
      </c>
      <c r="K2905" s="79">
        <v>0</v>
      </c>
      <c r="L2905" s="41">
        <f>SUM(Data[[#This Row],[CHELTUIELI DE PERSONAL LEI]:[CHELTUIELI DE CAPITAL (ACTIVE NEFINANCIARE ) LEI]])</f>
        <v>10000</v>
      </c>
      <c r="M2905" s="41">
        <f>Data[[#This Row],[TOTAL CHELTUIELI LEI]]/Data[[#This Row],[CURS VALUTAR EURO BNR 22 07 2020]]</f>
        <v>2066.0730150203508</v>
      </c>
      <c r="N2905" s="49">
        <v>1318</v>
      </c>
      <c r="O2905" s="54"/>
      <c r="P2905" s="54">
        <v>766</v>
      </c>
      <c r="Q2905" s="54"/>
      <c r="R2905" s="54">
        <f>Data[[#This Row],[PERSOANE ÎNSCRISE ÎN LISTELE ELECTORALE (TURUL 1)            ]]+Data[[#This Row],[PERSOANE ÎNSCRISE ÎN LISTELE ELECTORALE (TURUL AL 2-LEA)]]</f>
        <v>1318</v>
      </c>
      <c r="S2905" s="54">
        <f>Data[[#This Row],[PERSOANE CARE AU PARTICIPAT LA VOT (TURUL 1)]]+Data[[#This Row],[PERSOANE CARE AU PARTICIPAT LA VOT  (TURUL AL 2-LEA)]]</f>
        <v>766</v>
      </c>
      <c r="T2905" s="41">
        <f>Data[[#This Row],[TOTAL CHELTUIELI LEI]]/Data[[#This Row],[NUMĂRUL PERSOANELOR ÎNSCRISE ÎN LISTELE ELECTORALE]]</f>
        <v>7.587253414264036</v>
      </c>
      <c r="U2905" s="41">
        <f>Data[[#This Row],[TOTAL CHELTUIELI EURO]]/Data[[#This Row],[NUMĂRUL PERSOANELOR ÎNSCRISE ÎN LISTELE ELECTORALE]]</f>
        <v>1.5675819537331948</v>
      </c>
      <c r="V2905" s="41">
        <f>Data[[#This Row],[TOTAL CHELTUIELI LEI]]/Data[[#This Row],[NUMĂRUL PERSOANELOR CARE AU PARTICIPAT LA VOT]]</f>
        <v>13.054830287206267</v>
      </c>
      <c r="W2905" s="41">
        <f>Data[[#This Row],[TOTAL CHELTUIELI EURO]]/Data[[#This Row],[NUMĂRUL PERSOANELOR CARE AU PARTICIPAT LA VOT]]</f>
        <v>2.6972232572067241</v>
      </c>
      <c r="X2905" s="43">
        <v>4.8400999999999996</v>
      </c>
      <c r="Y2905" s="114" t="s">
        <v>2886</v>
      </c>
      <c r="Z2905" s="44">
        <v>7</v>
      </c>
      <c r="AA2905" s="115" t="s">
        <v>3107</v>
      </c>
      <c r="AB2905" s="44">
        <v>1</v>
      </c>
      <c r="AC2905" s="45"/>
    </row>
    <row r="2906" spans="1:29" x14ac:dyDescent="0.2">
      <c r="A2906" s="37">
        <v>2905</v>
      </c>
      <c r="B2906" s="38" t="s">
        <v>2869</v>
      </c>
      <c r="C2906" s="39" t="s">
        <v>874</v>
      </c>
      <c r="D2906" s="40">
        <v>44101</v>
      </c>
      <c r="E2906" s="38">
        <v>1</v>
      </c>
      <c r="F2906" s="38"/>
      <c r="G2906" s="38" t="s">
        <v>2</v>
      </c>
      <c r="H2906" s="38" t="s">
        <v>2</v>
      </c>
      <c r="I2906" s="79">
        <v>2460</v>
      </c>
      <c r="J2906" s="79">
        <v>0</v>
      </c>
      <c r="K2906" s="79">
        <v>0</v>
      </c>
      <c r="L2906" s="41">
        <f>SUM(Data[[#This Row],[CHELTUIELI DE PERSONAL LEI]:[CHELTUIELI DE CAPITAL (ACTIVE NEFINANCIARE ) LEI]])</f>
        <v>2460</v>
      </c>
      <c r="M2906" s="41">
        <f>Data[[#This Row],[TOTAL CHELTUIELI LEI]]/Data[[#This Row],[CURS VALUTAR EURO BNR 22 07 2020]]</f>
        <v>508.25396169500635</v>
      </c>
      <c r="N2906" s="49">
        <v>808</v>
      </c>
      <c r="O2906" s="54"/>
      <c r="P2906" s="54">
        <v>945</v>
      </c>
      <c r="Q2906" s="54"/>
      <c r="R2906" s="54">
        <f>Data[[#This Row],[PERSOANE ÎNSCRISE ÎN LISTELE ELECTORALE (TURUL 1)            ]]+Data[[#This Row],[PERSOANE ÎNSCRISE ÎN LISTELE ELECTORALE (TURUL AL 2-LEA)]]</f>
        <v>808</v>
      </c>
      <c r="S2906" s="54">
        <f>Data[[#This Row],[PERSOANE CARE AU PARTICIPAT LA VOT (TURUL 1)]]+Data[[#This Row],[PERSOANE CARE AU PARTICIPAT LA VOT  (TURUL AL 2-LEA)]]</f>
        <v>945</v>
      </c>
      <c r="T2906" s="41">
        <f>Data[[#This Row],[TOTAL CHELTUIELI LEI]]/Data[[#This Row],[NUMĂRUL PERSOANELOR ÎNSCRISE ÎN LISTELE ELECTORALE]]</f>
        <v>3.0445544554455446</v>
      </c>
      <c r="U2906" s="41">
        <f>Data[[#This Row],[TOTAL CHELTUIELI EURO]]/Data[[#This Row],[NUMĂRUL PERSOANELOR ÎNSCRISE ÎN LISTELE ELECTORALE]]</f>
        <v>0.6290271803156019</v>
      </c>
      <c r="V2906" s="41">
        <f>Data[[#This Row],[TOTAL CHELTUIELI LEI]]/Data[[#This Row],[NUMĂRUL PERSOANELOR CARE AU PARTICIPAT LA VOT]]</f>
        <v>2.6031746031746033</v>
      </c>
      <c r="W2906" s="41">
        <f>Data[[#This Row],[TOTAL CHELTUIELI EURO]]/Data[[#This Row],[NUMĂRUL PERSOANELOR CARE AU PARTICIPAT LA VOT]]</f>
        <v>0.53783488010053582</v>
      </c>
      <c r="X2906" s="43">
        <v>4.8400999999999996</v>
      </c>
      <c r="Y2906" s="114" t="s">
        <v>2884</v>
      </c>
      <c r="Z2906" s="44">
        <v>3</v>
      </c>
      <c r="AA2906" s="115" t="s">
        <v>3105</v>
      </c>
      <c r="AB2906" s="44">
        <v>0</v>
      </c>
      <c r="AC2906" s="45"/>
    </row>
    <row r="2907" spans="1:29" ht="38.25" x14ac:dyDescent="0.2">
      <c r="A2907" s="37">
        <v>2906</v>
      </c>
      <c r="B2907" s="37" t="s">
        <v>2869</v>
      </c>
      <c r="C2907" s="39" t="s">
        <v>875</v>
      </c>
      <c r="D2907" s="52">
        <v>44101</v>
      </c>
      <c r="E2907" s="37">
        <v>1</v>
      </c>
      <c r="F2907" s="53" t="s">
        <v>2759</v>
      </c>
      <c r="G2907" s="37" t="s">
        <v>2</v>
      </c>
      <c r="H2907" s="37" t="s">
        <v>2</v>
      </c>
      <c r="I2907" s="80">
        <v>5018</v>
      </c>
      <c r="J2907" s="80">
        <v>22599.52</v>
      </c>
      <c r="K2907" s="80">
        <v>0</v>
      </c>
      <c r="L2907" s="41">
        <f>SUM(Data[[#This Row],[CHELTUIELI DE PERSONAL LEI]:[CHELTUIELI DE CAPITAL (ACTIVE NEFINANCIARE ) LEI]])</f>
        <v>27617.52</v>
      </c>
      <c r="M2907" s="47">
        <f>Data[[#This Row],[TOTAL CHELTUIELI LEI]]/Data[[#This Row],[CURS VALUTAR EURO BNR 22 07 2020]]</f>
        <v>5705.9812813784847</v>
      </c>
      <c r="N2907" s="105">
        <v>3759</v>
      </c>
      <c r="O2907" s="54">
        <v>3760</v>
      </c>
      <c r="P2907" s="54">
        <v>2040</v>
      </c>
      <c r="Q2907" s="100">
        <v>2118</v>
      </c>
      <c r="R2907" s="54">
        <f>Data[[#This Row],[PERSOANE ÎNSCRISE ÎN LISTELE ELECTORALE (TURUL 1)            ]]+Data[[#This Row],[PERSOANE ÎNSCRISE ÎN LISTELE ELECTORALE (TURUL AL 2-LEA)]]</f>
        <v>7519</v>
      </c>
      <c r="S2907" s="54">
        <f>Data[[#This Row],[PERSOANE CARE AU PARTICIPAT LA VOT (TURUL 1)]]+Data[[#This Row],[PERSOANE CARE AU PARTICIPAT LA VOT  (TURUL AL 2-LEA)]]</f>
        <v>4158</v>
      </c>
      <c r="T2907" s="47">
        <f>Data[[#This Row],[TOTAL CHELTUIELI LEI]]/Data[[#This Row],[NUMĂRUL PERSOANELOR ÎNSCRISE ÎN LISTELE ELECTORALE]]</f>
        <v>3.6730309881633199</v>
      </c>
      <c r="U2907" s="47">
        <f>Data[[#This Row],[TOTAL CHELTUIELI EURO]]/Data[[#This Row],[NUMĂRUL PERSOANELOR ÎNSCRISE ÎN LISTELE ELECTORALE]]</f>
        <v>0.75887502079777691</v>
      </c>
      <c r="V2907" s="47">
        <f>Data[[#This Row],[TOTAL CHELTUIELI LEI]]/Data[[#This Row],[NUMĂRUL PERSOANELOR CARE AU PARTICIPAT LA VOT]]</f>
        <v>6.6420202020202019</v>
      </c>
      <c r="W2907" s="47">
        <f>Data[[#This Row],[TOTAL CHELTUIELI EURO]]/Data[[#This Row],[NUMĂRUL PERSOANELOR CARE AU PARTICIPAT LA VOT]]</f>
        <v>1.3722898704613959</v>
      </c>
      <c r="X2907" s="55">
        <v>4.8400999999999996</v>
      </c>
      <c r="Y2907" s="114" t="s">
        <v>2884</v>
      </c>
      <c r="Z2907" s="44">
        <v>3</v>
      </c>
      <c r="AA2907" s="115" t="s">
        <v>3105</v>
      </c>
      <c r="AB2907" s="44">
        <v>0</v>
      </c>
      <c r="AC2907" s="45"/>
    </row>
    <row r="2908" spans="1:29" x14ac:dyDescent="0.2">
      <c r="A2908" s="37">
        <v>2907</v>
      </c>
      <c r="B2908" s="38" t="s">
        <v>2869</v>
      </c>
      <c r="C2908" s="39" t="s">
        <v>876</v>
      </c>
      <c r="D2908" s="40">
        <v>44101</v>
      </c>
      <c r="E2908" s="38">
        <v>1</v>
      </c>
      <c r="F2908" s="38"/>
      <c r="G2908" s="38" t="s">
        <v>2</v>
      </c>
      <c r="H2908" s="38" t="s">
        <v>2</v>
      </c>
      <c r="I2908" s="79">
        <v>600</v>
      </c>
      <c r="J2908" s="79">
        <v>3664</v>
      </c>
      <c r="K2908" s="79">
        <v>0</v>
      </c>
      <c r="L2908" s="41">
        <f>SUM(Data[[#This Row],[CHELTUIELI DE PERSONAL LEI]:[CHELTUIELI DE CAPITAL (ACTIVE NEFINANCIARE ) LEI]])</f>
        <v>4264</v>
      </c>
      <c r="M2908" s="41">
        <f>Data[[#This Row],[TOTAL CHELTUIELI LEI]]/Data[[#This Row],[CURS VALUTAR EURO BNR 22 07 2020]]</f>
        <v>880.97353360467764</v>
      </c>
      <c r="N2908" s="49">
        <v>1521</v>
      </c>
      <c r="O2908" s="42"/>
      <c r="P2908" s="101">
        <v>754</v>
      </c>
      <c r="Q2908" s="42"/>
      <c r="R2908" s="42">
        <f>Data[[#This Row],[PERSOANE ÎNSCRISE ÎN LISTELE ELECTORALE (TURUL 1)            ]]+Data[[#This Row],[PERSOANE ÎNSCRISE ÎN LISTELE ELECTORALE (TURUL AL 2-LEA)]]</f>
        <v>1521</v>
      </c>
      <c r="S2908" s="42">
        <f>Data[[#This Row],[PERSOANE CARE AU PARTICIPAT LA VOT (TURUL 1)]]+Data[[#This Row],[PERSOANE CARE AU PARTICIPAT LA VOT  (TURUL AL 2-LEA)]]</f>
        <v>754</v>
      </c>
      <c r="T2908" s="41">
        <f>Data[[#This Row],[TOTAL CHELTUIELI LEI]]/Data[[#This Row],[NUMĂRUL PERSOANELOR ÎNSCRISE ÎN LISTELE ELECTORALE]]</f>
        <v>2.8034188034188032</v>
      </c>
      <c r="U2908" s="41">
        <f>Data[[#This Row],[TOTAL CHELTUIELI EURO]]/Data[[#This Row],[NUMĂRUL PERSOANELOR ÎNSCRISE ÎN LISTELE ELECTORALE]]</f>
        <v>0.5792067939544232</v>
      </c>
      <c r="V2908" s="41">
        <f>Data[[#This Row],[TOTAL CHELTUIELI LEI]]/Data[[#This Row],[NUMĂRUL PERSOANELOR CARE AU PARTICIPAT LA VOT]]</f>
        <v>5.6551724137931032</v>
      </c>
      <c r="W2908" s="41">
        <f>Data[[#This Row],[TOTAL CHELTUIELI EURO]]/Data[[#This Row],[NUMĂRUL PERSOANELOR CARE AU PARTICIPAT LA VOT]]</f>
        <v>1.1683999119425432</v>
      </c>
      <c r="X2908" s="43">
        <v>4.8400999999999996</v>
      </c>
      <c r="Y2908" s="114" t="s">
        <v>2891</v>
      </c>
      <c r="Z2908" s="44">
        <v>2</v>
      </c>
      <c r="AA2908" s="115" t="s">
        <v>3105</v>
      </c>
      <c r="AB2908" s="44">
        <v>0</v>
      </c>
      <c r="AC2908" s="45"/>
    </row>
    <row r="2909" spans="1:29" x14ac:dyDescent="0.2">
      <c r="A2909" s="37">
        <v>2908</v>
      </c>
      <c r="B2909" s="38" t="s">
        <v>2869</v>
      </c>
      <c r="C2909" s="39" t="s">
        <v>877</v>
      </c>
      <c r="D2909" s="40">
        <v>44101</v>
      </c>
      <c r="E2909" s="38">
        <v>1</v>
      </c>
      <c r="F2909" s="38"/>
      <c r="G2909" s="38" t="s">
        <v>2</v>
      </c>
      <c r="H2909" s="38" t="s">
        <v>2</v>
      </c>
      <c r="I2909" s="79">
        <v>316</v>
      </c>
      <c r="J2909" s="79">
        <v>7190</v>
      </c>
      <c r="K2909" s="79">
        <v>0</v>
      </c>
      <c r="L2909" s="41">
        <f>SUM(Data[[#This Row],[CHELTUIELI DE PERSONAL LEI]:[CHELTUIELI DE CAPITAL (ACTIVE NEFINANCIARE ) LEI]])</f>
        <v>7506</v>
      </c>
      <c r="M2909" s="41">
        <f>Data[[#This Row],[TOTAL CHELTUIELI LEI]]/Data[[#This Row],[CURS VALUTAR EURO BNR 22 07 2020]]</f>
        <v>1550.7944050742753</v>
      </c>
      <c r="N2909" s="49">
        <v>1935</v>
      </c>
      <c r="O2909" s="42"/>
      <c r="P2909" s="101">
        <v>1213</v>
      </c>
      <c r="Q2909" s="42"/>
      <c r="R2909" s="42">
        <f>Data[[#This Row],[PERSOANE ÎNSCRISE ÎN LISTELE ELECTORALE (TURUL 1)            ]]+Data[[#This Row],[PERSOANE ÎNSCRISE ÎN LISTELE ELECTORALE (TURUL AL 2-LEA)]]</f>
        <v>1935</v>
      </c>
      <c r="S2909" s="42">
        <f>Data[[#This Row],[PERSOANE CARE AU PARTICIPAT LA VOT (TURUL 1)]]+Data[[#This Row],[PERSOANE CARE AU PARTICIPAT LA VOT  (TURUL AL 2-LEA)]]</f>
        <v>1213</v>
      </c>
      <c r="T2909" s="41">
        <f>Data[[#This Row],[TOTAL CHELTUIELI LEI]]/Data[[#This Row],[NUMĂRUL PERSOANELOR ÎNSCRISE ÎN LISTELE ELECTORALE]]</f>
        <v>3.8790697674418606</v>
      </c>
      <c r="U2909" s="41">
        <f>Data[[#This Row],[TOTAL CHELTUIELI EURO]]/Data[[#This Row],[NUMĂRUL PERSOANELOR ÎNSCRISE ÎN LISTELE ELECTORALE]]</f>
        <v>0.80144413698928962</v>
      </c>
      <c r="V2909" s="41">
        <f>Data[[#This Row],[TOTAL CHELTUIELI LEI]]/Data[[#This Row],[NUMĂRUL PERSOANELOR CARE AU PARTICIPAT LA VOT]]</f>
        <v>6.1879637262984337</v>
      </c>
      <c r="W2909" s="41">
        <f>Data[[#This Row],[TOTAL CHELTUIELI EURO]]/Data[[#This Row],[NUMĂRUL PERSOANELOR CARE AU PARTICIPAT LA VOT]]</f>
        <v>1.2784784872829971</v>
      </c>
      <c r="X2909" s="43">
        <v>4.8400999999999996</v>
      </c>
      <c r="Y2909" s="114" t="s">
        <v>2884</v>
      </c>
      <c r="Z2909" s="44">
        <v>3</v>
      </c>
      <c r="AA2909" s="115" t="s">
        <v>3105</v>
      </c>
      <c r="AB2909" s="44">
        <v>0</v>
      </c>
      <c r="AC2909" s="45"/>
    </row>
    <row r="2910" spans="1:29" x14ac:dyDescent="0.2">
      <c r="A2910" s="37">
        <v>2909</v>
      </c>
      <c r="B2910" s="38" t="s">
        <v>2869</v>
      </c>
      <c r="C2910" s="39" t="s">
        <v>618</v>
      </c>
      <c r="D2910" s="40">
        <v>44101</v>
      </c>
      <c r="E2910" s="38">
        <v>1</v>
      </c>
      <c r="F2910" s="38"/>
      <c r="G2910" s="38" t="s">
        <v>2</v>
      </c>
      <c r="H2910" s="38" t="s">
        <v>2</v>
      </c>
      <c r="I2910" s="79">
        <v>273</v>
      </c>
      <c r="J2910" s="79">
        <v>1564.1</v>
      </c>
      <c r="K2910" s="79">
        <v>0</v>
      </c>
      <c r="L2910" s="41">
        <f>SUM(Data[[#This Row],[CHELTUIELI DE PERSONAL LEI]:[CHELTUIELI DE CAPITAL (ACTIVE NEFINANCIARE ) LEI]])</f>
        <v>1837.1</v>
      </c>
      <c r="M2910" s="41">
        <f>Data[[#This Row],[TOTAL CHELTUIELI LEI]]/Data[[#This Row],[CURS VALUTAR EURO BNR 22 07 2020]]</f>
        <v>379.55827358938865</v>
      </c>
      <c r="N2910" s="49">
        <v>1618</v>
      </c>
      <c r="O2910" s="42"/>
      <c r="P2910" s="101">
        <v>1287</v>
      </c>
      <c r="Q2910" s="42"/>
      <c r="R2910" s="42">
        <f>Data[[#This Row],[PERSOANE ÎNSCRISE ÎN LISTELE ELECTORALE (TURUL 1)            ]]+Data[[#This Row],[PERSOANE ÎNSCRISE ÎN LISTELE ELECTORALE (TURUL AL 2-LEA)]]</f>
        <v>1618</v>
      </c>
      <c r="S2910" s="42">
        <f>Data[[#This Row],[PERSOANE CARE AU PARTICIPAT LA VOT (TURUL 1)]]+Data[[#This Row],[PERSOANE CARE AU PARTICIPAT LA VOT  (TURUL AL 2-LEA)]]</f>
        <v>1287</v>
      </c>
      <c r="T2910" s="41">
        <f>Data[[#This Row],[TOTAL CHELTUIELI LEI]]/Data[[#This Row],[NUMĂRUL PERSOANELOR ÎNSCRISE ÎN LISTELE ELECTORALE]]</f>
        <v>1.1354140914709516</v>
      </c>
      <c r="U2910" s="41">
        <f>Data[[#This Row],[TOTAL CHELTUIELI EURO]]/Data[[#This Row],[NUMĂRUL PERSOANELOR ÎNSCRISE ÎN LISTELE ELECTORALE]]</f>
        <v>0.23458484152619818</v>
      </c>
      <c r="V2910" s="41">
        <f>Data[[#This Row],[TOTAL CHELTUIELI LEI]]/Data[[#This Row],[NUMĂRUL PERSOANELOR CARE AU PARTICIPAT LA VOT]]</f>
        <v>1.4274281274281273</v>
      </c>
      <c r="W2910" s="41">
        <f>Data[[#This Row],[TOTAL CHELTUIELI EURO]]/Data[[#This Row],[NUMĂRUL PERSOANELOR CARE AU PARTICIPAT LA VOT]]</f>
        <v>0.29491707349602847</v>
      </c>
      <c r="X2910" s="43">
        <v>4.8400999999999996</v>
      </c>
      <c r="Y2910" s="114" t="s">
        <v>2894</v>
      </c>
      <c r="Z2910" s="44">
        <v>1</v>
      </c>
      <c r="AA2910" s="115" t="s">
        <v>3105</v>
      </c>
      <c r="AB2910" s="44">
        <v>0</v>
      </c>
      <c r="AC2910" s="45"/>
    </row>
    <row r="2911" spans="1:29" x14ac:dyDescent="0.2">
      <c r="A2911" s="37">
        <v>2910</v>
      </c>
      <c r="B2911" s="38" t="s">
        <v>2869</v>
      </c>
      <c r="C2911" s="39" t="s">
        <v>878</v>
      </c>
      <c r="D2911" s="40">
        <v>44101</v>
      </c>
      <c r="E2911" s="38">
        <v>1</v>
      </c>
      <c r="F2911" s="38"/>
      <c r="G2911" s="38" t="s">
        <v>2</v>
      </c>
      <c r="H2911" s="38" t="s">
        <v>2</v>
      </c>
      <c r="I2911" s="79">
        <v>864</v>
      </c>
      <c r="J2911" s="79">
        <v>12110.42</v>
      </c>
      <c r="K2911" s="79">
        <v>0</v>
      </c>
      <c r="L2911" s="41">
        <f>SUM(Data[[#This Row],[CHELTUIELI DE PERSONAL LEI]:[CHELTUIELI DE CAPITAL (ACTIVE NEFINANCIARE ) LEI]])</f>
        <v>12974.42</v>
      </c>
      <c r="M2911" s="41">
        <f>Data[[#This Row],[TOTAL CHELTUIELI LEI]]/Data[[#This Row],[CURS VALUTAR EURO BNR 22 07 2020]]</f>
        <v>2680.6099047540342</v>
      </c>
      <c r="N2911" s="49">
        <v>4721</v>
      </c>
      <c r="O2911" s="42"/>
      <c r="P2911" s="101">
        <v>2164</v>
      </c>
      <c r="Q2911" s="42"/>
      <c r="R2911" s="42">
        <f>Data[[#This Row],[PERSOANE ÎNSCRISE ÎN LISTELE ELECTORALE (TURUL 1)            ]]+Data[[#This Row],[PERSOANE ÎNSCRISE ÎN LISTELE ELECTORALE (TURUL AL 2-LEA)]]</f>
        <v>4721</v>
      </c>
      <c r="S2911" s="42">
        <f>Data[[#This Row],[PERSOANE CARE AU PARTICIPAT LA VOT (TURUL 1)]]+Data[[#This Row],[PERSOANE CARE AU PARTICIPAT LA VOT  (TURUL AL 2-LEA)]]</f>
        <v>2164</v>
      </c>
      <c r="T2911" s="41">
        <f>Data[[#This Row],[TOTAL CHELTUIELI LEI]]/Data[[#This Row],[NUMĂRUL PERSOANELOR ÎNSCRISE ÎN LISTELE ELECTORALE]]</f>
        <v>2.7482355433170937</v>
      </c>
      <c r="U2911" s="41">
        <f>Data[[#This Row],[TOTAL CHELTUIELI EURO]]/Data[[#This Row],[NUMĂRUL PERSOANELOR ÎNSCRISE ÎN LISTELE ELECTORALE]]</f>
        <v>0.56780552949672403</v>
      </c>
      <c r="V2911" s="41">
        <f>Data[[#This Row],[TOTAL CHELTUIELI LEI]]/Data[[#This Row],[NUMĂRUL PERSOANELOR CARE AU PARTICIPAT LA VOT]]</f>
        <v>5.9955730129390021</v>
      </c>
      <c r="W2911" s="41">
        <f>Data[[#This Row],[TOTAL CHELTUIELI EURO]]/Data[[#This Row],[NUMĂRUL PERSOANELOR CARE AU PARTICIPAT LA VOT]]</f>
        <v>1.2387291611617532</v>
      </c>
      <c r="X2911" s="43">
        <v>4.8400999999999996</v>
      </c>
      <c r="Y2911" s="114" t="s">
        <v>2891</v>
      </c>
      <c r="Z2911" s="44">
        <v>2</v>
      </c>
      <c r="AA2911" s="115" t="s">
        <v>3105</v>
      </c>
      <c r="AB2911" s="44">
        <v>0</v>
      </c>
      <c r="AC2911" s="45"/>
    </row>
    <row r="2912" spans="1:29" x14ac:dyDescent="0.2">
      <c r="A2912" s="37">
        <v>2911</v>
      </c>
      <c r="B2912" s="38" t="s">
        <v>2869</v>
      </c>
      <c r="C2912" s="39" t="s">
        <v>879</v>
      </c>
      <c r="D2912" s="40">
        <v>44101</v>
      </c>
      <c r="E2912" s="38">
        <v>1</v>
      </c>
      <c r="F2912" s="38"/>
      <c r="G2912" s="38" t="s">
        <v>2</v>
      </c>
      <c r="H2912" s="38" t="s">
        <v>2</v>
      </c>
      <c r="I2912" s="79">
        <v>3000</v>
      </c>
      <c r="J2912" s="79">
        <v>25102</v>
      </c>
      <c r="K2912" s="79">
        <v>0</v>
      </c>
      <c r="L2912" s="41">
        <f>SUM(Data[[#This Row],[CHELTUIELI DE PERSONAL LEI]:[CHELTUIELI DE CAPITAL (ACTIVE NEFINANCIARE ) LEI]])</f>
        <v>28102</v>
      </c>
      <c r="M2912" s="41">
        <f>Data[[#This Row],[TOTAL CHELTUIELI LEI]]/Data[[#This Row],[CURS VALUTAR EURO BNR 22 07 2020]]</f>
        <v>5806.0783868101908</v>
      </c>
      <c r="N2912" s="49">
        <v>4119</v>
      </c>
      <c r="O2912" s="42"/>
      <c r="P2912" s="101">
        <v>1812</v>
      </c>
      <c r="Q2912" s="42"/>
      <c r="R2912" s="42">
        <f>Data[[#This Row],[PERSOANE ÎNSCRISE ÎN LISTELE ELECTORALE (TURUL 1)            ]]+Data[[#This Row],[PERSOANE ÎNSCRISE ÎN LISTELE ELECTORALE (TURUL AL 2-LEA)]]</f>
        <v>4119</v>
      </c>
      <c r="S2912" s="42">
        <f>Data[[#This Row],[PERSOANE CARE AU PARTICIPAT LA VOT (TURUL 1)]]+Data[[#This Row],[PERSOANE CARE AU PARTICIPAT LA VOT  (TURUL AL 2-LEA)]]</f>
        <v>1812</v>
      </c>
      <c r="T2912" s="41">
        <f>Data[[#This Row],[TOTAL CHELTUIELI LEI]]/Data[[#This Row],[NUMĂRUL PERSOANELOR ÎNSCRISE ÎN LISTELE ELECTORALE]]</f>
        <v>6.8225297402282106</v>
      </c>
      <c r="U2912" s="41">
        <f>Data[[#This Row],[TOTAL CHELTUIELI EURO]]/Data[[#This Row],[NUMĂRUL PERSOANELOR ÎNSCRISE ÎN LISTELE ELECTORALE]]</f>
        <v>1.4095844590459312</v>
      </c>
      <c r="V2912" s="41">
        <f>Data[[#This Row],[TOTAL CHELTUIELI LEI]]/Data[[#This Row],[NUMĂRUL PERSOANELOR CARE AU PARTICIPAT LA VOT]]</f>
        <v>15.508830022075054</v>
      </c>
      <c r="W2912" s="41">
        <f>Data[[#This Row],[TOTAL CHELTUIELI EURO]]/Data[[#This Row],[NUMĂRUL PERSOANELOR CARE AU PARTICIPAT LA VOT]]</f>
        <v>3.2042375203146749</v>
      </c>
      <c r="X2912" s="43">
        <v>4.8400999999999996</v>
      </c>
      <c r="Y2912" s="114" t="s">
        <v>2889</v>
      </c>
      <c r="Z2912" s="44">
        <v>6</v>
      </c>
      <c r="AA2912" s="115" t="s">
        <v>3107</v>
      </c>
      <c r="AB2912" s="44">
        <v>1</v>
      </c>
      <c r="AC2912" s="45"/>
    </row>
    <row r="2913" spans="1:29" x14ac:dyDescent="0.2">
      <c r="A2913" s="37">
        <v>2912</v>
      </c>
      <c r="B2913" s="38" t="s">
        <v>2869</v>
      </c>
      <c r="C2913" s="39" t="s">
        <v>880</v>
      </c>
      <c r="D2913" s="40">
        <v>44101</v>
      </c>
      <c r="E2913" s="38">
        <v>1</v>
      </c>
      <c r="F2913" s="38"/>
      <c r="G2913" s="38" t="s">
        <v>2</v>
      </c>
      <c r="H2913" s="38" t="s">
        <v>2</v>
      </c>
      <c r="I2913" s="79">
        <v>0</v>
      </c>
      <c r="J2913" s="79">
        <v>5452</v>
      </c>
      <c r="K2913" s="79">
        <v>0</v>
      </c>
      <c r="L2913" s="41">
        <f>SUM(Data[[#This Row],[CHELTUIELI DE PERSONAL LEI]:[CHELTUIELI DE CAPITAL (ACTIVE NEFINANCIARE ) LEI]])</f>
        <v>5452</v>
      </c>
      <c r="M2913" s="41">
        <f>Data[[#This Row],[TOTAL CHELTUIELI LEI]]/Data[[#This Row],[CURS VALUTAR EURO BNR 22 07 2020]]</f>
        <v>1126.4230077890954</v>
      </c>
      <c r="N2913" s="49">
        <v>1843</v>
      </c>
      <c r="O2913" s="42"/>
      <c r="P2913" s="101">
        <v>961</v>
      </c>
      <c r="Q2913" s="42"/>
      <c r="R2913" s="42">
        <f>Data[[#This Row],[PERSOANE ÎNSCRISE ÎN LISTELE ELECTORALE (TURUL 1)            ]]+Data[[#This Row],[PERSOANE ÎNSCRISE ÎN LISTELE ELECTORALE (TURUL AL 2-LEA)]]</f>
        <v>1843</v>
      </c>
      <c r="S2913" s="42">
        <f>Data[[#This Row],[PERSOANE CARE AU PARTICIPAT LA VOT (TURUL 1)]]+Data[[#This Row],[PERSOANE CARE AU PARTICIPAT LA VOT  (TURUL AL 2-LEA)]]</f>
        <v>961</v>
      </c>
      <c r="T2913" s="41">
        <f>Data[[#This Row],[TOTAL CHELTUIELI LEI]]/Data[[#This Row],[NUMĂRUL PERSOANELOR ÎNSCRISE ÎN LISTELE ELECTORALE]]</f>
        <v>2.9582202930005428</v>
      </c>
      <c r="U2913" s="41">
        <f>Data[[#This Row],[TOTAL CHELTUIELI EURO]]/Data[[#This Row],[NUMĂRUL PERSOANELOR ÎNSCRISE ÎN LISTELE ELECTORALE]]</f>
        <v>0.61118991198540173</v>
      </c>
      <c r="V2913" s="41">
        <f>Data[[#This Row],[TOTAL CHELTUIELI LEI]]/Data[[#This Row],[NUMĂRUL PERSOANELOR CARE AU PARTICIPAT LA VOT]]</f>
        <v>5.6732570239334024</v>
      </c>
      <c r="W2913" s="41">
        <f>Data[[#This Row],[TOTAL CHELTUIELI EURO]]/Data[[#This Row],[NUMĂRUL PERSOANELOR CARE AU PARTICIPAT LA VOT]]</f>
        <v>1.1721363244423471</v>
      </c>
      <c r="X2913" s="43">
        <v>4.8400999999999996</v>
      </c>
      <c r="Y2913" s="114" t="s">
        <v>2891</v>
      </c>
      <c r="Z2913" s="44">
        <v>2</v>
      </c>
      <c r="AA2913" s="115" t="s">
        <v>3105</v>
      </c>
      <c r="AB2913" s="44">
        <v>0</v>
      </c>
      <c r="AC2913" s="45"/>
    </row>
    <row r="2914" spans="1:29" x14ac:dyDescent="0.2">
      <c r="A2914" s="37">
        <v>2913</v>
      </c>
      <c r="B2914" s="38" t="s">
        <v>2869</v>
      </c>
      <c r="C2914" s="39" t="s">
        <v>881</v>
      </c>
      <c r="D2914" s="40">
        <v>44101</v>
      </c>
      <c r="E2914" s="38">
        <v>1</v>
      </c>
      <c r="F2914" s="38"/>
      <c r="G2914" s="38" t="s">
        <v>2</v>
      </c>
      <c r="H2914" s="38" t="s">
        <v>2</v>
      </c>
      <c r="I2914" s="79">
        <v>2000</v>
      </c>
      <c r="J2914" s="79">
        <v>826</v>
      </c>
      <c r="K2914" s="79">
        <v>0</v>
      </c>
      <c r="L2914" s="41">
        <f>SUM(Data[[#This Row],[CHELTUIELI DE PERSONAL LEI]:[CHELTUIELI DE CAPITAL (ACTIVE NEFINANCIARE ) LEI]])</f>
        <v>2826</v>
      </c>
      <c r="M2914" s="41">
        <f>Data[[#This Row],[TOTAL CHELTUIELI LEI]]/Data[[#This Row],[CURS VALUTAR EURO BNR 22 07 2020]]</f>
        <v>583.87223404475117</v>
      </c>
      <c r="N2914" s="49">
        <v>841</v>
      </c>
      <c r="O2914" s="42"/>
      <c r="P2914" s="101">
        <v>874</v>
      </c>
      <c r="Q2914" s="42"/>
      <c r="R2914" s="42">
        <f>Data[[#This Row],[PERSOANE ÎNSCRISE ÎN LISTELE ELECTORALE (TURUL 1)            ]]+Data[[#This Row],[PERSOANE ÎNSCRISE ÎN LISTELE ELECTORALE (TURUL AL 2-LEA)]]</f>
        <v>841</v>
      </c>
      <c r="S2914" s="42">
        <f>Data[[#This Row],[PERSOANE CARE AU PARTICIPAT LA VOT (TURUL 1)]]+Data[[#This Row],[PERSOANE CARE AU PARTICIPAT LA VOT  (TURUL AL 2-LEA)]]</f>
        <v>874</v>
      </c>
      <c r="T2914" s="41">
        <f>Data[[#This Row],[TOTAL CHELTUIELI LEI]]/Data[[#This Row],[NUMĂRUL PERSOANELOR ÎNSCRISE ÎN LISTELE ELECTORALE]]</f>
        <v>3.3602853745541021</v>
      </c>
      <c r="U2914" s="41">
        <f>Data[[#This Row],[TOTAL CHELTUIELI EURO]]/Data[[#This Row],[NUMĂRUL PERSOANELOR ÎNSCRISE ÎN LISTELE ELECTORALE]]</f>
        <v>0.69425949351337835</v>
      </c>
      <c r="V2914" s="41">
        <f>Data[[#This Row],[TOTAL CHELTUIELI LEI]]/Data[[#This Row],[NUMĂRUL PERSOANELOR CARE AU PARTICIPAT LA VOT]]</f>
        <v>3.2334096109839816</v>
      </c>
      <c r="W2914" s="41">
        <f>Data[[#This Row],[TOTAL CHELTUIELI EURO]]/Data[[#This Row],[NUMĂRUL PERSOANELOR CARE AU PARTICIPAT LA VOT]]</f>
        <v>0.66804603437614551</v>
      </c>
      <c r="X2914" s="43">
        <v>4.8400999999999996</v>
      </c>
      <c r="Y2914" s="114" t="s">
        <v>2884</v>
      </c>
      <c r="Z2914" s="44">
        <v>3</v>
      </c>
      <c r="AA2914" s="115" t="s">
        <v>3105</v>
      </c>
      <c r="AB2914" s="44">
        <v>0</v>
      </c>
      <c r="AC2914" s="45"/>
    </row>
    <row r="2915" spans="1:29" x14ac:dyDescent="0.2">
      <c r="A2915" s="37">
        <v>2914</v>
      </c>
      <c r="B2915" s="38" t="s">
        <v>2869</v>
      </c>
      <c r="C2915" s="39" t="s">
        <v>882</v>
      </c>
      <c r="D2915" s="40">
        <v>44101</v>
      </c>
      <c r="E2915" s="38">
        <v>1</v>
      </c>
      <c r="F2915" s="38"/>
      <c r="G2915" s="38" t="s">
        <v>2</v>
      </c>
      <c r="H2915" s="38" t="s">
        <v>2</v>
      </c>
      <c r="I2915" s="79">
        <v>0</v>
      </c>
      <c r="J2915" s="79">
        <v>12167.86</v>
      </c>
      <c r="K2915" s="79">
        <v>0</v>
      </c>
      <c r="L2915" s="41">
        <f>SUM(Data[[#This Row],[CHELTUIELI DE PERSONAL LEI]:[CHELTUIELI DE CAPITAL (ACTIVE NEFINANCIARE ) LEI]])</f>
        <v>12167.86</v>
      </c>
      <c r="M2915" s="41">
        <f>Data[[#This Row],[TOTAL CHELTUIELI LEI]]/Data[[#This Row],[CURS VALUTAR EURO BNR 22 07 2020]]</f>
        <v>2513.9687196545528</v>
      </c>
      <c r="N2915" s="49">
        <v>2703</v>
      </c>
      <c r="O2915" s="42"/>
      <c r="P2915" s="101">
        <v>1630</v>
      </c>
      <c r="Q2915" s="42"/>
      <c r="R2915" s="42">
        <f>Data[[#This Row],[PERSOANE ÎNSCRISE ÎN LISTELE ELECTORALE (TURUL 1)            ]]+Data[[#This Row],[PERSOANE ÎNSCRISE ÎN LISTELE ELECTORALE (TURUL AL 2-LEA)]]</f>
        <v>2703</v>
      </c>
      <c r="S2915" s="42">
        <f>Data[[#This Row],[PERSOANE CARE AU PARTICIPAT LA VOT (TURUL 1)]]+Data[[#This Row],[PERSOANE CARE AU PARTICIPAT LA VOT  (TURUL AL 2-LEA)]]</f>
        <v>1630</v>
      </c>
      <c r="T2915" s="41">
        <f>Data[[#This Row],[TOTAL CHELTUIELI LEI]]/Data[[#This Row],[NUMĂRUL PERSOANELOR ÎNSCRISE ÎN LISTELE ELECTORALE]]</f>
        <v>4.5016130225675175</v>
      </c>
      <c r="U2915" s="41">
        <f>Data[[#This Row],[TOTAL CHELTUIELI EURO]]/Data[[#This Row],[NUMĂRUL PERSOANELOR ÎNSCRISE ÎN LISTELE ELECTORALE]]</f>
        <v>0.93006611899909464</v>
      </c>
      <c r="V2915" s="41">
        <f>Data[[#This Row],[TOTAL CHELTUIELI LEI]]/Data[[#This Row],[NUMĂRUL PERSOANELOR CARE AU PARTICIPAT LA VOT]]</f>
        <v>7.4649447852760744</v>
      </c>
      <c r="W2915" s="41">
        <f>Data[[#This Row],[TOTAL CHELTUIELI EURO]]/Data[[#This Row],[NUMĂRUL PERSOANELOR CARE AU PARTICIPAT LA VOT]]</f>
        <v>1.5423120979475784</v>
      </c>
      <c r="X2915" s="43">
        <v>4.8400999999999996</v>
      </c>
      <c r="Y2915" s="114" t="s">
        <v>2895</v>
      </c>
      <c r="Z2915" s="44">
        <v>4</v>
      </c>
      <c r="AA2915" s="115" t="s">
        <v>3105</v>
      </c>
      <c r="AB2915" s="44">
        <v>0</v>
      </c>
      <c r="AC2915" s="45"/>
    </row>
    <row r="2916" spans="1:29" x14ac:dyDescent="0.2">
      <c r="A2916" s="37">
        <v>2915</v>
      </c>
      <c r="B2916" s="38" t="s">
        <v>2869</v>
      </c>
      <c r="C2916" s="39" t="s">
        <v>411</v>
      </c>
      <c r="D2916" s="40">
        <v>44101</v>
      </c>
      <c r="E2916" s="38">
        <v>1</v>
      </c>
      <c r="F2916" s="38"/>
      <c r="G2916" s="38" t="s">
        <v>2</v>
      </c>
      <c r="H2916" s="38" t="s">
        <v>2</v>
      </c>
      <c r="I2916" s="79">
        <v>0</v>
      </c>
      <c r="J2916" s="79">
        <v>0</v>
      </c>
      <c r="K2916" s="79">
        <v>0</v>
      </c>
      <c r="L2916" s="41">
        <f>SUM(Data[[#This Row],[CHELTUIELI DE PERSONAL LEI]:[CHELTUIELI DE CAPITAL (ACTIVE NEFINANCIARE ) LEI]])</f>
        <v>0</v>
      </c>
      <c r="M2916" s="41">
        <f>Data[[#This Row],[TOTAL CHELTUIELI LEI]]/Data[[#This Row],[CURS VALUTAR EURO BNR 22 07 2020]]</f>
        <v>0</v>
      </c>
      <c r="N2916" s="49">
        <v>2413</v>
      </c>
      <c r="O2916" s="42"/>
      <c r="P2916" s="101">
        <v>1853</v>
      </c>
      <c r="Q2916" s="42"/>
      <c r="R2916" s="42">
        <f>Data[[#This Row],[PERSOANE ÎNSCRISE ÎN LISTELE ELECTORALE (TURUL 1)            ]]+Data[[#This Row],[PERSOANE ÎNSCRISE ÎN LISTELE ELECTORALE (TURUL AL 2-LEA)]]</f>
        <v>2413</v>
      </c>
      <c r="S2916" s="42">
        <f>Data[[#This Row],[PERSOANE CARE AU PARTICIPAT LA VOT (TURUL 1)]]+Data[[#This Row],[PERSOANE CARE AU PARTICIPAT LA VOT  (TURUL AL 2-LEA)]]</f>
        <v>1853</v>
      </c>
      <c r="T2916" s="41">
        <f>Data[[#This Row],[TOTAL CHELTUIELI LEI]]/Data[[#This Row],[NUMĂRUL PERSOANELOR ÎNSCRISE ÎN LISTELE ELECTORALE]]</f>
        <v>0</v>
      </c>
      <c r="U2916" s="41">
        <f>Data[[#This Row],[TOTAL CHELTUIELI EURO]]/Data[[#This Row],[NUMĂRUL PERSOANELOR ÎNSCRISE ÎN LISTELE ELECTORALE]]</f>
        <v>0</v>
      </c>
      <c r="V2916" s="41">
        <f>Data[[#This Row],[TOTAL CHELTUIELI LEI]]/Data[[#This Row],[NUMĂRUL PERSOANELOR CARE AU PARTICIPAT LA VOT]]</f>
        <v>0</v>
      </c>
      <c r="W2916" s="41">
        <f>Data[[#This Row],[TOTAL CHELTUIELI EURO]]/Data[[#This Row],[NUMĂRUL PERSOANELOR CARE AU PARTICIPAT LA VOT]]</f>
        <v>0</v>
      </c>
      <c r="X2916" s="43">
        <v>4.8400999999999996</v>
      </c>
      <c r="Y2916" s="114" t="s">
        <v>2890</v>
      </c>
      <c r="Z2916" s="44">
        <v>0</v>
      </c>
      <c r="AA2916" s="115" t="s">
        <v>3105</v>
      </c>
      <c r="AB2916" s="44">
        <v>0</v>
      </c>
      <c r="AC2916" s="45"/>
    </row>
    <row r="2917" spans="1:29" x14ac:dyDescent="0.2">
      <c r="A2917" s="37">
        <v>2916</v>
      </c>
      <c r="B2917" s="38" t="s">
        <v>2869</v>
      </c>
      <c r="C2917" s="39" t="s">
        <v>883</v>
      </c>
      <c r="D2917" s="40">
        <v>44101</v>
      </c>
      <c r="E2917" s="38">
        <v>1</v>
      </c>
      <c r="F2917" s="38"/>
      <c r="G2917" s="38" t="s">
        <v>2</v>
      </c>
      <c r="H2917" s="38" t="s">
        <v>2</v>
      </c>
      <c r="I2917" s="79">
        <v>880</v>
      </c>
      <c r="J2917" s="79">
        <v>0</v>
      </c>
      <c r="K2917" s="79">
        <v>0</v>
      </c>
      <c r="L2917" s="41">
        <f>SUM(Data[[#This Row],[CHELTUIELI DE PERSONAL LEI]:[CHELTUIELI DE CAPITAL (ACTIVE NEFINANCIARE ) LEI]])</f>
        <v>880</v>
      </c>
      <c r="M2917" s="41">
        <f>Data[[#This Row],[TOTAL CHELTUIELI LEI]]/Data[[#This Row],[CURS VALUTAR EURO BNR 22 07 2020]]</f>
        <v>181.81442532179088</v>
      </c>
      <c r="N2917" s="49">
        <v>2302</v>
      </c>
      <c r="O2917" s="42"/>
      <c r="P2917" s="101">
        <v>1482</v>
      </c>
      <c r="Q2917" s="42"/>
      <c r="R2917" s="42">
        <f>Data[[#This Row],[PERSOANE ÎNSCRISE ÎN LISTELE ELECTORALE (TURUL 1)            ]]+Data[[#This Row],[PERSOANE ÎNSCRISE ÎN LISTELE ELECTORALE (TURUL AL 2-LEA)]]</f>
        <v>2302</v>
      </c>
      <c r="S2917" s="42">
        <f>Data[[#This Row],[PERSOANE CARE AU PARTICIPAT LA VOT (TURUL 1)]]+Data[[#This Row],[PERSOANE CARE AU PARTICIPAT LA VOT  (TURUL AL 2-LEA)]]</f>
        <v>1482</v>
      </c>
      <c r="T2917" s="41">
        <f>Data[[#This Row],[TOTAL CHELTUIELI LEI]]/Data[[#This Row],[NUMĂRUL PERSOANELOR ÎNSCRISE ÎN LISTELE ELECTORALE]]</f>
        <v>0.38227628149435272</v>
      </c>
      <c r="U2917" s="41">
        <f>Data[[#This Row],[TOTAL CHELTUIELI EURO]]/Data[[#This Row],[NUMĂRUL PERSOANELOR ÎNSCRISE ÎN LISTELE ELECTORALE]]</f>
        <v>7.8981070947780577E-2</v>
      </c>
      <c r="V2917" s="41">
        <f>Data[[#This Row],[TOTAL CHELTUIELI LEI]]/Data[[#This Row],[NUMĂRUL PERSOANELOR CARE AU PARTICIPAT LA VOT]]</f>
        <v>0.59379217273954121</v>
      </c>
      <c r="W2917" s="41">
        <f>Data[[#This Row],[TOTAL CHELTUIELI EURO]]/Data[[#This Row],[NUMĂRUL PERSOANELOR CARE AU PARTICIPAT LA VOT]]</f>
        <v>0.12268179846274688</v>
      </c>
      <c r="X2917" s="43">
        <v>4.8400999999999996</v>
      </c>
      <c r="Y2917" s="114" t="s">
        <v>2890</v>
      </c>
      <c r="Z2917" s="44">
        <v>0</v>
      </c>
      <c r="AA2917" s="115" t="s">
        <v>3105</v>
      </c>
      <c r="AB2917" s="44">
        <v>0</v>
      </c>
      <c r="AC2917" s="45"/>
    </row>
    <row r="2918" spans="1:29" x14ac:dyDescent="0.2">
      <c r="A2918" s="37">
        <v>2917</v>
      </c>
      <c r="B2918" s="38" t="s">
        <v>2869</v>
      </c>
      <c r="C2918" s="39" t="s">
        <v>884</v>
      </c>
      <c r="D2918" s="40">
        <v>44101</v>
      </c>
      <c r="E2918" s="38">
        <v>1</v>
      </c>
      <c r="F2918" s="38"/>
      <c r="G2918" s="38" t="s">
        <v>2</v>
      </c>
      <c r="H2918" s="38" t="s">
        <v>2</v>
      </c>
      <c r="I2918" s="79">
        <v>0</v>
      </c>
      <c r="J2918" s="79">
        <v>16640.060000000001</v>
      </c>
      <c r="K2918" s="79">
        <v>0</v>
      </c>
      <c r="L2918" s="41">
        <f>SUM(Data[[#This Row],[CHELTUIELI DE PERSONAL LEI]:[CHELTUIELI DE CAPITAL (ACTIVE NEFINANCIARE ) LEI]])</f>
        <v>16640.060000000001</v>
      </c>
      <c r="M2918" s="41">
        <f>Data[[#This Row],[TOTAL CHELTUIELI LEI]]/Data[[#This Row],[CURS VALUTAR EURO BNR 22 07 2020]]</f>
        <v>3437.9578934319543</v>
      </c>
      <c r="N2918" s="49">
        <v>2713</v>
      </c>
      <c r="O2918" s="42"/>
      <c r="P2918" s="101">
        <v>1663</v>
      </c>
      <c r="Q2918" s="42"/>
      <c r="R2918" s="42">
        <f>Data[[#This Row],[PERSOANE ÎNSCRISE ÎN LISTELE ELECTORALE (TURUL 1)            ]]+Data[[#This Row],[PERSOANE ÎNSCRISE ÎN LISTELE ELECTORALE (TURUL AL 2-LEA)]]</f>
        <v>2713</v>
      </c>
      <c r="S2918" s="42">
        <f>Data[[#This Row],[PERSOANE CARE AU PARTICIPAT LA VOT (TURUL 1)]]+Data[[#This Row],[PERSOANE CARE AU PARTICIPAT LA VOT  (TURUL AL 2-LEA)]]</f>
        <v>1663</v>
      </c>
      <c r="T2918" s="41">
        <f>Data[[#This Row],[TOTAL CHELTUIELI LEI]]/Data[[#This Row],[NUMĂRUL PERSOANELOR ÎNSCRISE ÎN LISTELE ELECTORALE]]</f>
        <v>6.1334537412458534</v>
      </c>
      <c r="U2918" s="41">
        <f>Data[[#This Row],[TOTAL CHELTUIELI EURO]]/Data[[#This Row],[NUMĂRUL PERSOANELOR ÎNSCRISE ÎN LISTELE ELECTORALE]]</f>
        <v>1.2672163263663672</v>
      </c>
      <c r="V2918" s="41">
        <f>Data[[#This Row],[TOTAL CHELTUIELI LEI]]/Data[[#This Row],[NUMĂRUL PERSOANELOR CARE AU PARTICIPAT LA VOT]]</f>
        <v>10.006049308478653</v>
      </c>
      <c r="W2918" s="41">
        <f>Data[[#This Row],[TOTAL CHELTUIELI EURO]]/Data[[#This Row],[NUMĂRUL PERSOANELOR CARE AU PARTICIPAT LA VOT]]</f>
        <v>2.0673228463210789</v>
      </c>
      <c r="X2918" s="43">
        <v>4.8400999999999996</v>
      </c>
      <c r="Y2918" s="114" t="s">
        <v>2889</v>
      </c>
      <c r="Z2918" s="44">
        <v>6</v>
      </c>
      <c r="AA2918" s="115" t="s">
        <v>3107</v>
      </c>
      <c r="AB2918" s="44">
        <v>1</v>
      </c>
      <c r="AC2918" s="45"/>
    </row>
    <row r="2919" spans="1:29" x14ac:dyDescent="0.2">
      <c r="A2919" s="37">
        <v>2918</v>
      </c>
      <c r="B2919" s="38" t="s">
        <v>2869</v>
      </c>
      <c r="C2919" s="39" t="s">
        <v>885</v>
      </c>
      <c r="D2919" s="40">
        <v>44101</v>
      </c>
      <c r="E2919" s="38">
        <v>1</v>
      </c>
      <c r="F2919" s="38"/>
      <c r="G2919" s="38" t="s">
        <v>2</v>
      </c>
      <c r="H2919" s="38" t="s">
        <v>2</v>
      </c>
      <c r="I2919" s="79">
        <v>400</v>
      </c>
      <c r="J2919" s="79">
        <v>654</v>
      </c>
      <c r="K2919" s="79">
        <v>0</v>
      </c>
      <c r="L2919" s="41">
        <f>SUM(Data[[#This Row],[CHELTUIELI DE PERSONAL LEI]:[CHELTUIELI DE CAPITAL (ACTIVE NEFINANCIARE ) LEI]])</f>
        <v>1054</v>
      </c>
      <c r="M2919" s="41">
        <f>Data[[#This Row],[TOTAL CHELTUIELI LEI]]/Data[[#This Row],[CURS VALUTAR EURO BNR 22 07 2020]]</f>
        <v>217.764095783145</v>
      </c>
      <c r="N2919" s="49">
        <v>2128</v>
      </c>
      <c r="O2919" s="42"/>
      <c r="P2919" s="101">
        <v>1209</v>
      </c>
      <c r="Q2919" s="42"/>
      <c r="R2919" s="42">
        <f>Data[[#This Row],[PERSOANE ÎNSCRISE ÎN LISTELE ELECTORALE (TURUL 1)            ]]+Data[[#This Row],[PERSOANE ÎNSCRISE ÎN LISTELE ELECTORALE (TURUL AL 2-LEA)]]</f>
        <v>2128</v>
      </c>
      <c r="S2919" s="42">
        <f>Data[[#This Row],[PERSOANE CARE AU PARTICIPAT LA VOT (TURUL 1)]]+Data[[#This Row],[PERSOANE CARE AU PARTICIPAT LA VOT  (TURUL AL 2-LEA)]]</f>
        <v>1209</v>
      </c>
      <c r="T2919" s="41">
        <f>Data[[#This Row],[TOTAL CHELTUIELI LEI]]/Data[[#This Row],[NUMĂRUL PERSOANELOR ÎNSCRISE ÎN LISTELE ELECTORALE]]</f>
        <v>0.49530075187969924</v>
      </c>
      <c r="U2919" s="41">
        <f>Data[[#This Row],[TOTAL CHELTUIELI EURO]]/Data[[#This Row],[NUMĂRUL PERSOANELOR ÎNSCRISE ÎN LISTELE ELECTORALE]]</f>
        <v>0.1023327517777937</v>
      </c>
      <c r="V2919" s="41">
        <f>Data[[#This Row],[TOTAL CHELTUIELI LEI]]/Data[[#This Row],[NUMĂRUL PERSOANELOR CARE AU PARTICIPAT LA VOT]]</f>
        <v>0.87179487179487181</v>
      </c>
      <c r="W2919" s="41">
        <f>Data[[#This Row],[TOTAL CHELTUIELI EURO]]/Data[[#This Row],[NUMĂRUL PERSOANELOR CARE AU PARTICIPAT LA VOT]]</f>
        <v>0.1801191859248511</v>
      </c>
      <c r="X2919" s="43">
        <v>4.8400999999999996</v>
      </c>
      <c r="Y2919" s="114" t="s">
        <v>2890</v>
      </c>
      <c r="Z2919" s="44">
        <v>0</v>
      </c>
      <c r="AA2919" s="115" t="s">
        <v>3105</v>
      </c>
      <c r="AB2919" s="44">
        <v>0</v>
      </c>
      <c r="AC2919" s="45"/>
    </row>
    <row r="2920" spans="1:29" x14ac:dyDescent="0.2">
      <c r="A2920" s="37">
        <v>2919</v>
      </c>
      <c r="B2920" s="38" t="s">
        <v>2869</v>
      </c>
      <c r="C2920" s="39" t="s">
        <v>886</v>
      </c>
      <c r="D2920" s="40">
        <v>44101</v>
      </c>
      <c r="E2920" s="38">
        <v>1</v>
      </c>
      <c r="F2920" s="38"/>
      <c r="G2920" s="38" t="s">
        <v>2</v>
      </c>
      <c r="H2920" s="38" t="s">
        <v>2</v>
      </c>
      <c r="I2920" s="79">
        <v>0</v>
      </c>
      <c r="J2920" s="79">
        <v>6678.41</v>
      </c>
      <c r="K2920" s="79">
        <v>0</v>
      </c>
      <c r="L2920" s="41">
        <f>SUM(Data[[#This Row],[CHELTUIELI DE PERSONAL LEI]:[CHELTUIELI DE CAPITAL (ACTIVE NEFINANCIARE ) LEI]])</f>
        <v>6678.41</v>
      </c>
      <c r="M2920" s="41">
        <f>Data[[#This Row],[TOTAL CHELTUIELI LEI]]/Data[[#This Row],[CURS VALUTAR EURO BNR 22 07 2020]]</f>
        <v>1379.8082684242063</v>
      </c>
      <c r="N2920" s="49">
        <v>4073</v>
      </c>
      <c r="O2920" s="42"/>
      <c r="P2920" s="101">
        <v>2084</v>
      </c>
      <c r="Q2920" s="42"/>
      <c r="R2920" s="42">
        <f>Data[[#This Row],[PERSOANE ÎNSCRISE ÎN LISTELE ELECTORALE (TURUL 1)            ]]+Data[[#This Row],[PERSOANE ÎNSCRISE ÎN LISTELE ELECTORALE (TURUL AL 2-LEA)]]</f>
        <v>4073</v>
      </c>
      <c r="S2920" s="42">
        <f>Data[[#This Row],[PERSOANE CARE AU PARTICIPAT LA VOT (TURUL 1)]]+Data[[#This Row],[PERSOANE CARE AU PARTICIPAT LA VOT  (TURUL AL 2-LEA)]]</f>
        <v>2084</v>
      </c>
      <c r="T2920" s="41">
        <f>Data[[#This Row],[TOTAL CHELTUIELI LEI]]/Data[[#This Row],[NUMĂRUL PERSOANELOR ÎNSCRISE ÎN LISTELE ELECTORALE]]</f>
        <v>1.6396783697520254</v>
      </c>
      <c r="U2920" s="41">
        <f>Data[[#This Row],[TOTAL CHELTUIELI EURO]]/Data[[#This Row],[NUMĂRUL PERSOANELOR ÎNSCRISE ÎN LISTELE ELECTORALE]]</f>
        <v>0.33876952330572213</v>
      </c>
      <c r="V2920" s="41">
        <f>Data[[#This Row],[TOTAL CHELTUIELI LEI]]/Data[[#This Row],[NUMĂRUL PERSOANELOR CARE AU PARTICIPAT LA VOT]]</f>
        <v>3.2046113243761996</v>
      </c>
      <c r="W2920" s="41">
        <f>Data[[#This Row],[TOTAL CHELTUIELI EURO]]/Data[[#This Row],[NUMĂRUL PERSOANELOR CARE AU PARTICIPAT LA VOT]]</f>
        <v>0.66209609809222947</v>
      </c>
      <c r="X2920" s="43">
        <v>4.8400999999999996</v>
      </c>
      <c r="Y2920" s="114" t="s">
        <v>2894</v>
      </c>
      <c r="Z2920" s="44">
        <v>1</v>
      </c>
      <c r="AA2920" s="115" t="s">
        <v>3105</v>
      </c>
      <c r="AB2920" s="44">
        <v>0</v>
      </c>
      <c r="AC2920" s="45"/>
    </row>
    <row r="2921" spans="1:29" x14ac:dyDescent="0.2">
      <c r="A2921" s="37">
        <v>2920</v>
      </c>
      <c r="B2921" s="38" t="s">
        <v>2869</v>
      </c>
      <c r="C2921" s="39" t="s">
        <v>887</v>
      </c>
      <c r="D2921" s="40">
        <v>44101</v>
      </c>
      <c r="E2921" s="38">
        <v>1</v>
      </c>
      <c r="F2921" s="38"/>
      <c r="G2921" s="38" t="s">
        <v>2</v>
      </c>
      <c r="H2921" s="38" t="s">
        <v>2</v>
      </c>
      <c r="I2921" s="79">
        <v>139955</v>
      </c>
      <c r="J2921" s="79">
        <v>36682.5</v>
      </c>
      <c r="K2921" s="79">
        <v>0</v>
      </c>
      <c r="L2921" s="41">
        <f>SUM(Data[[#This Row],[CHELTUIELI DE PERSONAL LEI]:[CHELTUIELI DE CAPITAL (ACTIVE NEFINANCIARE ) LEI]])</f>
        <v>176637.5</v>
      </c>
      <c r="M2921" s="41">
        <f>Data[[#This Row],[TOTAL CHELTUIELI LEI]]/Data[[#This Row],[CURS VALUTAR EURO BNR 22 07 2020]]</f>
        <v>36494.597219065727</v>
      </c>
      <c r="N2921" s="49">
        <v>8338</v>
      </c>
      <c r="O2921" s="42"/>
      <c r="P2921" s="101">
        <v>4304</v>
      </c>
      <c r="Q2921" s="42"/>
      <c r="R2921" s="42">
        <f>Data[[#This Row],[PERSOANE ÎNSCRISE ÎN LISTELE ELECTORALE (TURUL 1)            ]]+Data[[#This Row],[PERSOANE ÎNSCRISE ÎN LISTELE ELECTORALE (TURUL AL 2-LEA)]]</f>
        <v>8338</v>
      </c>
      <c r="S2921" s="42">
        <f>Data[[#This Row],[PERSOANE CARE AU PARTICIPAT LA VOT (TURUL 1)]]+Data[[#This Row],[PERSOANE CARE AU PARTICIPAT LA VOT  (TURUL AL 2-LEA)]]</f>
        <v>4304</v>
      </c>
      <c r="T2921" s="41">
        <f>Data[[#This Row],[TOTAL CHELTUIELI LEI]]/Data[[#This Row],[NUMĂRUL PERSOANELOR ÎNSCRISE ÎN LISTELE ELECTORALE]]</f>
        <v>21.184636603502039</v>
      </c>
      <c r="U2921" s="41">
        <f>Data[[#This Row],[TOTAL CHELTUIELI EURO]]/Data[[#This Row],[NUMĂRUL PERSOANELOR ÎNSCRISE ÎN LISTELE ELECTORALE]]</f>
        <v>4.376900601950795</v>
      </c>
      <c r="V2921" s="41">
        <f>Data[[#This Row],[TOTAL CHELTUIELI LEI]]/Data[[#This Row],[NUMĂRUL PERSOANELOR CARE AU PARTICIPAT LA VOT]]</f>
        <v>41.04031133828996</v>
      </c>
      <c r="W2921" s="41">
        <f>Data[[#This Row],[TOTAL CHELTUIELI EURO]]/Data[[#This Row],[NUMĂRUL PERSOANELOR CARE AU PARTICIPAT LA VOT]]</f>
        <v>8.4792279784074651</v>
      </c>
      <c r="X2921" s="43">
        <v>4.8400999999999996</v>
      </c>
      <c r="Y2921" s="114" t="s">
        <v>2893</v>
      </c>
      <c r="Z2921" s="44">
        <v>21</v>
      </c>
      <c r="AA2921" s="115" t="s">
        <v>3110</v>
      </c>
      <c r="AB2921" s="44">
        <v>4</v>
      </c>
      <c r="AC2921" s="45"/>
    </row>
    <row r="2922" spans="1:29" x14ac:dyDescent="0.2">
      <c r="A2922" s="37">
        <v>2921</v>
      </c>
      <c r="B2922" s="38" t="s">
        <v>2869</v>
      </c>
      <c r="C2922" s="39" t="s">
        <v>888</v>
      </c>
      <c r="D2922" s="40">
        <v>44101</v>
      </c>
      <c r="E2922" s="38">
        <v>1</v>
      </c>
      <c r="F2922" s="38"/>
      <c r="G2922" s="38" t="s">
        <v>2</v>
      </c>
      <c r="H2922" s="38" t="s">
        <v>2</v>
      </c>
      <c r="I2922" s="79">
        <v>1200</v>
      </c>
      <c r="J2922" s="79">
        <v>240</v>
      </c>
      <c r="K2922" s="79">
        <v>0</v>
      </c>
      <c r="L2922" s="41">
        <f>SUM(Data[[#This Row],[CHELTUIELI DE PERSONAL LEI]:[CHELTUIELI DE CAPITAL (ACTIVE NEFINANCIARE ) LEI]])</f>
        <v>1440</v>
      </c>
      <c r="M2922" s="41">
        <f>Data[[#This Row],[TOTAL CHELTUIELI LEI]]/Data[[#This Row],[CURS VALUTAR EURO BNR 22 07 2020]]</f>
        <v>297.51451416293054</v>
      </c>
      <c r="N2922" s="49">
        <v>6244</v>
      </c>
      <c r="O2922" s="42"/>
      <c r="P2922" s="101">
        <v>2778</v>
      </c>
      <c r="Q2922" s="42"/>
      <c r="R2922" s="42">
        <f>Data[[#This Row],[PERSOANE ÎNSCRISE ÎN LISTELE ELECTORALE (TURUL 1)            ]]+Data[[#This Row],[PERSOANE ÎNSCRISE ÎN LISTELE ELECTORALE (TURUL AL 2-LEA)]]</f>
        <v>6244</v>
      </c>
      <c r="S2922" s="42">
        <f>Data[[#This Row],[PERSOANE CARE AU PARTICIPAT LA VOT (TURUL 1)]]+Data[[#This Row],[PERSOANE CARE AU PARTICIPAT LA VOT  (TURUL AL 2-LEA)]]</f>
        <v>2778</v>
      </c>
      <c r="T2922" s="41">
        <f>Data[[#This Row],[TOTAL CHELTUIELI LEI]]/Data[[#This Row],[NUMĂRUL PERSOANELOR ÎNSCRISE ÎN LISTELE ELECTORALE]]</f>
        <v>0.23062139654067906</v>
      </c>
      <c r="U2922" s="41">
        <f>Data[[#This Row],[TOTAL CHELTUIELI EURO]]/Data[[#This Row],[NUMĂRUL PERSOANELOR ÎNSCRISE ÎN LISTELE ELECTORALE]]</f>
        <v>4.7648064407900467E-2</v>
      </c>
      <c r="V2922" s="41">
        <f>Data[[#This Row],[TOTAL CHELTUIELI LEI]]/Data[[#This Row],[NUMĂRUL PERSOANELOR CARE AU PARTICIPAT LA VOT]]</f>
        <v>0.51835853131749465</v>
      </c>
      <c r="W2922" s="41">
        <f>Data[[#This Row],[TOTAL CHELTUIELI EURO]]/Data[[#This Row],[NUMĂRUL PERSOANELOR CARE AU PARTICIPAT LA VOT]]</f>
        <v>0.1070966573660657</v>
      </c>
      <c r="X2922" s="43">
        <v>4.8400999999999996</v>
      </c>
      <c r="Y2922" s="114" t="s">
        <v>2890</v>
      </c>
      <c r="Z2922" s="44">
        <v>0</v>
      </c>
      <c r="AA2922" s="115" t="s">
        <v>3105</v>
      </c>
      <c r="AB2922" s="44">
        <v>0</v>
      </c>
      <c r="AC2922" s="45"/>
    </row>
    <row r="2923" spans="1:29" x14ac:dyDescent="0.2">
      <c r="A2923" s="37">
        <v>2922</v>
      </c>
      <c r="B2923" s="38" t="s">
        <v>2869</v>
      </c>
      <c r="C2923" s="39" t="s">
        <v>889</v>
      </c>
      <c r="D2923" s="40">
        <v>44101</v>
      </c>
      <c r="E2923" s="38">
        <v>1</v>
      </c>
      <c r="F2923" s="38"/>
      <c r="G2923" s="38" t="s">
        <v>2</v>
      </c>
      <c r="H2923" s="38" t="s">
        <v>2</v>
      </c>
      <c r="I2923" s="79">
        <v>0</v>
      </c>
      <c r="J2923" s="79">
        <v>0</v>
      </c>
      <c r="K2923" s="79">
        <v>0</v>
      </c>
      <c r="L2923" s="41">
        <f>SUM(Data[[#This Row],[CHELTUIELI DE PERSONAL LEI]:[CHELTUIELI DE CAPITAL (ACTIVE NEFINANCIARE ) LEI]])</f>
        <v>0</v>
      </c>
      <c r="M2923" s="41">
        <f>Data[[#This Row],[TOTAL CHELTUIELI LEI]]/Data[[#This Row],[CURS VALUTAR EURO BNR 22 07 2020]]</f>
        <v>0</v>
      </c>
      <c r="N2923" s="49">
        <v>6772</v>
      </c>
      <c r="O2923" s="42"/>
      <c r="P2923" s="101">
        <v>3596</v>
      </c>
      <c r="Q2923" s="42"/>
      <c r="R2923" s="42">
        <f>Data[[#This Row],[PERSOANE ÎNSCRISE ÎN LISTELE ELECTORALE (TURUL 1)            ]]+Data[[#This Row],[PERSOANE ÎNSCRISE ÎN LISTELE ELECTORALE (TURUL AL 2-LEA)]]</f>
        <v>6772</v>
      </c>
      <c r="S2923" s="42">
        <f>Data[[#This Row],[PERSOANE CARE AU PARTICIPAT LA VOT (TURUL 1)]]+Data[[#This Row],[PERSOANE CARE AU PARTICIPAT LA VOT  (TURUL AL 2-LEA)]]</f>
        <v>3596</v>
      </c>
      <c r="T2923" s="41">
        <f>Data[[#This Row],[TOTAL CHELTUIELI LEI]]/Data[[#This Row],[NUMĂRUL PERSOANELOR ÎNSCRISE ÎN LISTELE ELECTORALE]]</f>
        <v>0</v>
      </c>
      <c r="U2923" s="41">
        <f>Data[[#This Row],[TOTAL CHELTUIELI EURO]]/Data[[#This Row],[NUMĂRUL PERSOANELOR ÎNSCRISE ÎN LISTELE ELECTORALE]]</f>
        <v>0</v>
      </c>
      <c r="V2923" s="41">
        <f>Data[[#This Row],[TOTAL CHELTUIELI LEI]]/Data[[#This Row],[NUMĂRUL PERSOANELOR CARE AU PARTICIPAT LA VOT]]</f>
        <v>0</v>
      </c>
      <c r="W2923" s="41">
        <f>Data[[#This Row],[TOTAL CHELTUIELI EURO]]/Data[[#This Row],[NUMĂRUL PERSOANELOR CARE AU PARTICIPAT LA VOT]]</f>
        <v>0</v>
      </c>
      <c r="X2923" s="43">
        <v>4.8400999999999996</v>
      </c>
      <c r="Y2923" s="114" t="s">
        <v>2890</v>
      </c>
      <c r="Z2923" s="44">
        <v>0</v>
      </c>
      <c r="AA2923" s="115" t="s">
        <v>3105</v>
      </c>
      <c r="AB2923" s="44">
        <v>0</v>
      </c>
      <c r="AC2923" s="45"/>
    </row>
    <row r="2924" spans="1:29" x14ac:dyDescent="0.2">
      <c r="A2924" s="37">
        <v>2923</v>
      </c>
      <c r="B2924" s="38" t="s">
        <v>2869</v>
      </c>
      <c r="C2924" s="39" t="s">
        <v>890</v>
      </c>
      <c r="D2924" s="40">
        <v>44101</v>
      </c>
      <c r="E2924" s="38">
        <v>1</v>
      </c>
      <c r="F2924" s="38"/>
      <c r="G2924" s="38" t="s">
        <v>2</v>
      </c>
      <c r="H2924" s="38" t="s">
        <v>2</v>
      </c>
      <c r="I2924" s="79">
        <v>1650</v>
      </c>
      <c r="J2924" s="79">
        <v>1217</v>
      </c>
      <c r="K2924" s="79">
        <v>0</v>
      </c>
      <c r="L2924" s="41">
        <f>SUM(Data[[#This Row],[CHELTUIELI DE PERSONAL LEI]:[CHELTUIELI DE CAPITAL (ACTIVE NEFINANCIARE ) LEI]])</f>
        <v>2867</v>
      </c>
      <c r="M2924" s="41">
        <f>Data[[#This Row],[TOTAL CHELTUIELI LEI]]/Data[[#This Row],[CURS VALUTAR EURO BNR 22 07 2020]]</f>
        <v>592.34313340633457</v>
      </c>
      <c r="N2924" s="49">
        <v>2797</v>
      </c>
      <c r="O2924" s="42"/>
      <c r="P2924" s="101">
        <v>1491</v>
      </c>
      <c r="Q2924" s="42"/>
      <c r="R2924" s="42">
        <f>Data[[#This Row],[PERSOANE ÎNSCRISE ÎN LISTELE ELECTORALE (TURUL 1)            ]]+Data[[#This Row],[PERSOANE ÎNSCRISE ÎN LISTELE ELECTORALE (TURUL AL 2-LEA)]]</f>
        <v>2797</v>
      </c>
      <c r="S2924" s="42">
        <f>Data[[#This Row],[PERSOANE CARE AU PARTICIPAT LA VOT (TURUL 1)]]+Data[[#This Row],[PERSOANE CARE AU PARTICIPAT LA VOT  (TURUL AL 2-LEA)]]</f>
        <v>1491</v>
      </c>
      <c r="T2924" s="41">
        <f>Data[[#This Row],[TOTAL CHELTUIELI LEI]]/Data[[#This Row],[NUMĂRUL PERSOANELOR ÎNSCRISE ÎN LISTELE ELECTORALE]]</f>
        <v>1.0250268144440471</v>
      </c>
      <c r="U2924" s="41">
        <f>Data[[#This Row],[TOTAL CHELTUIELI EURO]]/Data[[#This Row],[NUMĂRUL PERSOANELOR ÎNSCRISE ÎN LISTELE ELECTORALE]]</f>
        <v>0.21177802409951182</v>
      </c>
      <c r="V2924" s="41">
        <f>Data[[#This Row],[TOTAL CHELTUIELI LEI]]/Data[[#This Row],[NUMĂRUL PERSOANELOR CARE AU PARTICIPAT LA VOT]]</f>
        <v>1.9228705566733735</v>
      </c>
      <c r="W2924" s="41">
        <f>Data[[#This Row],[TOTAL CHELTUIELI EURO]]/Data[[#This Row],[NUMĂRUL PERSOANELOR CARE AU PARTICIPAT LA VOT]]</f>
        <v>0.39727909685200175</v>
      </c>
      <c r="X2924" s="43">
        <v>4.8400999999999996</v>
      </c>
      <c r="Y2924" s="114" t="s">
        <v>2894</v>
      </c>
      <c r="Z2924" s="44">
        <v>1</v>
      </c>
      <c r="AA2924" s="115" t="s">
        <v>3105</v>
      </c>
      <c r="AB2924" s="44">
        <v>0</v>
      </c>
      <c r="AC2924" s="45"/>
    </row>
    <row r="2925" spans="1:29" x14ac:dyDescent="0.2">
      <c r="A2925" s="37">
        <v>2924</v>
      </c>
      <c r="B2925" s="38" t="s">
        <v>2869</v>
      </c>
      <c r="C2925" s="39" t="s">
        <v>891</v>
      </c>
      <c r="D2925" s="40">
        <v>44101</v>
      </c>
      <c r="E2925" s="38">
        <v>1</v>
      </c>
      <c r="F2925" s="38"/>
      <c r="G2925" s="38" t="s">
        <v>2</v>
      </c>
      <c r="H2925" s="38" t="s">
        <v>2</v>
      </c>
      <c r="I2925" s="79">
        <v>0</v>
      </c>
      <c r="J2925" s="79">
        <v>6228</v>
      </c>
      <c r="K2925" s="79">
        <v>0</v>
      </c>
      <c r="L2925" s="41">
        <f>SUM(Data[[#This Row],[CHELTUIELI DE PERSONAL LEI]:[CHELTUIELI DE CAPITAL (ACTIVE NEFINANCIARE ) LEI]])</f>
        <v>6228</v>
      </c>
      <c r="M2925" s="41">
        <f>Data[[#This Row],[TOTAL CHELTUIELI LEI]]/Data[[#This Row],[CURS VALUTAR EURO BNR 22 07 2020]]</f>
        <v>1286.7502737546745</v>
      </c>
      <c r="N2925" s="49">
        <v>299</v>
      </c>
      <c r="O2925" s="42"/>
      <c r="P2925" s="101">
        <v>371</v>
      </c>
      <c r="Q2925" s="42"/>
      <c r="R2925" s="42">
        <f>Data[[#This Row],[PERSOANE ÎNSCRISE ÎN LISTELE ELECTORALE (TURUL 1)            ]]+Data[[#This Row],[PERSOANE ÎNSCRISE ÎN LISTELE ELECTORALE (TURUL AL 2-LEA)]]</f>
        <v>299</v>
      </c>
      <c r="S2925" s="42">
        <f>Data[[#This Row],[PERSOANE CARE AU PARTICIPAT LA VOT (TURUL 1)]]+Data[[#This Row],[PERSOANE CARE AU PARTICIPAT LA VOT  (TURUL AL 2-LEA)]]</f>
        <v>371</v>
      </c>
      <c r="T2925" s="41">
        <f>Data[[#This Row],[TOTAL CHELTUIELI LEI]]/Data[[#This Row],[NUMĂRUL PERSOANELOR ÎNSCRISE ÎN LISTELE ELECTORALE]]</f>
        <v>20.829431438127092</v>
      </c>
      <c r="U2925" s="41">
        <f>Data[[#This Row],[TOTAL CHELTUIELI EURO]]/Data[[#This Row],[NUMĂRUL PERSOANELOR ÎNSCRISE ÎN LISTELE ELECTORALE]]</f>
        <v>4.3035126212530921</v>
      </c>
      <c r="V2925" s="41">
        <f>Data[[#This Row],[TOTAL CHELTUIELI LEI]]/Data[[#This Row],[NUMĂRUL PERSOANELOR CARE AU PARTICIPAT LA VOT]]</f>
        <v>16.787061994609164</v>
      </c>
      <c r="W2925" s="41">
        <f>Data[[#This Row],[TOTAL CHELTUIELI EURO]]/Data[[#This Row],[NUMĂRUL PERSOANELOR CARE AU PARTICIPAT LA VOT]]</f>
        <v>3.4683295788535702</v>
      </c>
      <c r="X2925" s="43">
        <v>4.8400999999999996</v>
      </c>
      <c r="Y2925" s="114" t="s">
        <v>2911</v>
      </c>
      <c r="Z2925" s="44">
        <v>20</v>
      </c>
      <c r="AA2925" s="115" t="s">
        <v>3110</v>
      </c>
      <c r="AB2925" s="44">
        <v>4</v>
      </c>
      <c r="AC2925" s="45"/>
    </row>
    <row r="2926" spans="1:29" x14ac:dyDescent="0.2">
      <c r="A2926" s="37">
        <v>2925</v>
      </c>
      <c r="B2926" s="38" t="s">
        <v>2869</v>
      </c>
      <c r="C2926" s="39" t="s">
        <v>892</v>
      </c>
      <c r="D2926" s="40">
        <v>44101</v>
      </c>
      <c r="E2926" s="38">
        <v>1</v>
      </c>
      <c r="F2926" s="38"/>
      <c r="G2926" s="38" t="s">
        <v>2</v>
      </c>
      <c r="H2926" s="38" t="s">
        <v>2</v>
      </c>
      <c r="I2926" s="79">
        <v>1000</v>
      </c>
      <c r="J2926" s="79">
        <v>10419.780000000001</v>
      </c>
      <c r="K2926" s="79">
        <v>0</v>
      </c>
      <c r="L2926" s="41">
        <f>SUM(Data[[#This Row],[CHELTUIELI DE PERSONAL LEI]:[CHELTUIELI DE CAPITAL (ACTIVE NEFINANCIARE ) LEI]])</f>
        <v>11419.78</v>
      </c>
      <c r="M2926" s="41">
        <f>Data[[#This Row],[TOTAL CHELTUIELI LEI]]/Data[[#This Row],[CURS VALUTAR EURO BNR 22 07 2020]]</f>
        <v>2359.4099295469105</v>
      </c>
      <c r="N2926" s="49">
        <v>3579</v>
      </c>
      <c r="O2926" s="42"/>
      <c r="P2926" s="101">
        <v>2351</v>
      </c>
      <c r="Q2926" s="42"/>
      <c r="R2926" s="42">
        <f>Data[[#This Row],[PERSOANE ÎNSCRISE ÎN LISTELE ELECTORALE (TURUL 1)            ]]+Data[[#This Row],[PERSOANE ÎNSCRISE ÎN LISTELE ELECTORALE (TURUL AL 2-LEA)]]</f>
        <v>3579</v>
      </c>
      <c r="S2926" s="42">
        <f>Data[[#This Row],[PERSOANE CARE AU PARTICIPAT LA VOT (TURUL 1)]]+Data[[#This Row],[PERSOANE CARE AU PARTICIPAT LA VOT  (TURUL AL 2-LEA)]]</f>
        <v>2351</v>
      </c>
      <c r="T2926" s="41">
        <f>Data[[#This Row],[TOTAL CHELTUIELI LEI]]/Data[[#This Row],[NUMĂRUL PERSOANELOR ÎNSCRISE ÎN LISTELE ELECTORALE]]</f>
        <v>3.1907739592064823</v>
      </c>
      <c r="U2926" s="41">
        <f>Data[[#This Row],[TOTAL CHELTUIELI EURO]]/Data[[#This Row],[NUMĂRUL PERSOANELOR ÎNSCRISE ÎN LISTELE ELECTORALE]]</f>
        <v>0.65923719741461595</v>
      </c>
      <c r="V2926" s="41">
        <f>Data[[#This Row],[TOTAL CHELTUIELI LEI]]/Data[[#This Row],[NUMĂRUL PERSOANELOR CARE AU PARTICIPAT LA VOT]]</f>
        <v>4.8574138664398134</v>
      </c>
      <c r="W2926" s="41">
        <f>Data[[#This Row],[TOTAL CHELTUIELI EURO]]/Data[[#This Row],[NUMĂRUL PERSOANELOR CARE AU PARTICIPAT LA VOT]]</f>
        <v>1.0035771712236965</v>
      </c>
      <c r="X2926" s="43">
        <v>4.8400999999999996</v>
      </c>
      <c r="Y2926" s="114" t="s">
        <v>2884</v>
      </c>
      <c r="Z2926" s="44">
        <v>3</v>
      </c>
      <c r="AA2926" s="115" t="s">
        <v>3105</v>
      </c>
      <c r="AB2926" s="44">
        <v>0</v>
      </c>
      <c r="AC2926" s="45"/>
    </row>
    <row r="2927" spans="1:29" x14ac:dyDescent="0.2">
      <c r="A2927" s="37">
        <v>2926</v>
      </c>
      <c r="B2927" s="38" t="s">
        <v>2869</v>
      </c>
      <c r="C2927" s="39" t="s">
        <v>893</v>
      </c>
      <c r="D2927" s="40">
        <v>44101</v>
      </c>
      <c r="E2927" s="38">
        <v>1</v>
      </c>
      <c r="F2927" s="38"/>
      <c r="G2927" s="38" t="s">
        <v>2</v>
      </c>
      <c r="H2927" s="38" t="s">
        <v>2</v>
      </c>
      <c r="I2927" s="79">
        <v>9000</v>
      </c>
      <c r="J2927" s="79">
        <v>8528.01</v>
      </c>
      <c r="K2927" s="79">
        <v>0</v>
      </c>
      <c r="L2927" s="41">
        <f>SUM(Data[[#This Row],[CHELTUIELI DE PERSONAL LEI]:[CHELTUIELI DE CAPITAL (ACTIVE NEFINANCIARE ) LEI]])</f>
        <v>17528.010000000002</v>
      </c>
      <c r="M2927" s="41">
        <f>Data[[#This Row],[TOTAL CHELTUIELI LEI]]/Data[[#This Row],[CURS VALUTAR EURO BNR 22 07 2020]]</f>
        <v>3621.4148468006865</v>
      </c>
      <c r="N2927" s="49">
        <v>2549</v>
      </c>
      <c r="O2927" s="42"/>
      <c r="P2927" s="101">
        <v>1244</v>
      </c>
      <c r="Q2927" s="42"/>
      <c r="R2927" s="42">
        <f>Data[[#This Row],[PERSOANE ÎNSCRISE ÎN LISTELE ELECTORALE (TURUL 1)            ]]+Data[[#This Row],[PERSOANE ÎNSCRISE ÎN LISTELE ELECTORALE (TURUL AL 2-LEA)]]</f>
        <v>2549</v>
      </c>
      <c r="S2927" s="42">
        <f>Data[[#This Row],[PERSOANE CARE AU PARTICIPAT LA VOT (TURUL 1)]]+Data[[#This Row],[PERSOANE CARE AU PARTICIPAT LA VOT  (TURUL AL 2-LEA)]]</f>
        <v>1244</v>
      </c>
      <c r="T2927" s="41">
        <f>Data[[#This Row],[TOTAL CHELTUIELI LEI]]/Data[[#This Row],[NUMĂRUL PERSOANELOR ÎNSCRISE ÎN LISTELE ELECTORALE]]</f>
        <v>6.8764260494311502</v>
      </c>
      <c r="U2927" s="41">
        <f>Data[[#This Row],[TOTAL CHELTUIELI EURO]]/Data[[#This Row],[NUMĂRUL PERSOANELOR ÎNSCRISE ÎN LISTELE ELECTORALE]]</f>
        <v>1.4207198300512698</v>
      </c>
      <c r="V2927" s="41">
        <f>Data[[#This Row],[TOTAL CHELTUIELI LEI]]/Data[[#This Row],[NUMĂRUL PERSOANELOR CARE AU PARTICIPAT LA VOT]]</f>
        <v>14.090040192926047</v>
      </c>
      <c r="W2927" s="41">
        <f>Data[[#This Row],[TOTAL CHELTUIELI EURO]]/Data[[#This Row],[NUMĂRUL PERSOANELOR CARE AU PARTICIPAT LA VOT]]</f>
        <v>2.9111051823156644</v>
      </c>
      <c r="X2927" s="43">
        <v>4.8400999999999996</v>
      </c>
      <c r="Y2927" s="114" t="s">
        <v>2889</v>
      </c>
      <c r="Z2927" s="44">
        <v>6</v>
      </c>
      <c r="AA2927" s="115" t="s">
        <v>3107</v>
      </c>
      <c r="AB2927" s="44">
        <v>1</v>
      </c>
      <c r="AC2927" s="45"/>
    </row>
    <row r="2928" spans="1:29" x14ac:dyDescent="0.2">
      <c r="A2928" s="37">
        <v>2927</v>
      </c>
      <c r="B2928" s="38" t="s">
        <v>2869</v>
      </c>
      <c r="C2928" s="39" t="s">
        <v>894</v>
      </c>
      <c r="D2928" s="40">
        <v>44101</v>
      </c>
      <c r="E2928" s="38">
        <v>1</v>
      </c>
      <c r="F2928" s="38"/>
      <c r="G2928" s="38" t="s">
        <v>2</v>
      </c>
      <c r="H2928" s="38" t="s">
        <v>2</v>
      </c>
      <c r="I2928" s="79">
        <v>2000</v>
      </c>
      <c r="J2928" s="79">
        <v>1500</v>
      </c>
      <c r="K2928" s="79">
        <v>0</v>
      </c>
      <c r="L2928" s="41">
        <f>SUM(Data[[#This Row],[CHELTUIELI DE PERSONAL LEI]:[CHELTUIELI DE CAPITAL (ACTIVE NEFINANCIARE ) LEI]])</f>
        <v>3500</v>
      </c>
      <c r="M2928" s="41">
        <f>Data[[#This Row],[TOTAL CHELTUIELI LEI]]/Data[[#This Row],[CURS VALUTAR EURO BNR 22 07 2020]]</f>
        <v>723.12555525712287</v>
      </c>
      <c r="N2928" s="49">
        <v>1687</v>
      </c>
      <c r="O2928" s="42"/>
      <c r="P2928" s="101">
        <v>966</v>
      </c>
      <c r="Q2928" s="42"/>
      <c r="R2928" s="42">
        <f>Data[[#This Row],[PERSOANE ÎNSCRISE ÎN LISTELE ELECTORALE (TURUL 1)            ]]+Data[[#This Row],[PERSOANE ÎNSCRISE ÎN LISTELE ELECTORALE (TURUL AL 2-LEA)]]</f>
        <v>1687</v>
      </c>
      <c r="S2928" s="42">
        <f>Data[[#This Row],[PERSOANE CARE AU PARTICIPAT LA VOT (TURUL 1)]]+Data[[#This Row],[PERSOANE CARE AU PARTICIPAT LA VOT  (TURUL AL 2-LEA)]]</f>
        <v>966</v>
      </c>
      <c r="T2928" s="41">
        <f>Data[[#This Row],[TOTAL CHELTUIELI LEI]]/Data[[#This Row],[NUMĂRUL PERSOANELOR ÎNSCRISE ÎN LISTELE ELECTORALE]]</f>
        <v>2.0746887966804981</v>
      </c>
      <c r="U2928" s="41">
        <f>Data[[#This Row],[TOTAL CHELTUIELI EURO]]/Data[[#This Row],[NUMĂRUL PERSOANELOR ÎNSCRISE ÎN LISTELE ELECTORALE]]</f>
        <v>0.42864585373866204</v>
      </c>
      <c r="V2928" s="41">
        <f>Data[[#This Row],[TOTAL CHELTUIELI LEI]]/Data[[#This Row],[NUMĂRUL PERSOANELOR CARE AU PARTICIPAT LA VOT]]</f>
        <v>3.6231884057971016</v>
      </c>
      <c r="W2928" s="41">
        <f>Data[[#This Row],[TOTAL CHELTUIELI EURO]]/Data[[#This Row],[NUMĂRUL PERSOANELOR CARE AU PARTICIPAT LA VOT]]</f>
        <v>0.74857717935519963</v>
      </c>
      <c r="X2928" s="43">
        <v>4.8400999999999996</v>
      </c>
      <c r="Y2928" s="114" t="s">
        <v>2891</v>
      </c>
      <c r="Z2928" s="44">
        <v>2</v>
      </c>
      <c r="AA2928" s="115" t="s">
        <v>3105</v>
      </c>
      <c r="AB2928" s="44">
        <v>0</v>
      </c>
      <c r="AC2928" s="45"/>
    </row>
    <row r="2929" spans="1:29" x14ac:dyDescent="0.2">
      <c r="A2929" s="37">
        <v>2928</v>
      </c>
      <c r="B2929" s="38" t="s">
        <v>2869</v>
      </c>
      <c r="C2929" s="39" t="s">
        <v>895</v>
      </c>
      <c r="D2929" s="40">
        <v>44101</v>
      </c>
      <c r="E2929" s="38">
        <v>1</v>
      </c>
      <c r="F2929" s="38"/>
      <c r="G2929" s="38" t="s">
        <v>2</v>
      </c>
      <c r="H2929" s="38" t="s">
        <v>2</v>
      </c>
      <c r="I2929" s="79">
        <v>800</v>
      </c>
      <c r="J2929" s="79">
        <v>622</v>
      </c>
      <c r="K2929" s="79">
        <v>0</v>
      </c>
      <c r="L2929" s="41">
        <f>SUM(Data[[#This Row],[CHELTUIELI DE PERSONAL LEI]:[CHELTUIELI DE CAPITAL (ACTIVE NEFINANCIARE ) LEI]])</f>
        <v>1422</v>
      </c>
      <c r="M2929" s="41">
        <f>Data[[#This Row],[TOTAL CHELTUIELI LEI]]/Data[[#This Row],[CURS VALUTAR EURO BNR 22 07 2020]]</f>
        <v>293.7955827358939</v>
      </c>
      <c r="N2929" s="49">
        <v>3753</v>
      </c>
      <c r="O2929" s="42"/>
      <c r="P2929" s="101">
        <v>1726</v>
      </c>
      <c r="Q2929" s="42"/>
      <c r="R2929" s="42">
        <f>Data[[#This Row],[PERSOANE ÎNSCRISE ÎN LISTELE ELECTORALE (TURUL 1)            ]]+Data[[#This Row],[PERSOANE ÎNSCRISE ÎN LISTELE ELECTORALE (TURUL AL 2-LEA)]]</f>
        <v>3753</v>
      </c>
      <c r="S2929" s="42">
        <f>Data[[#This Row],[PERSOANE CARE AU PARTICIPAT LA VOT (TURUL 1)]]+Data[[#This Row],[PERSOANE CARE AU PARTICIPAT LA VOT  (TURUL AL 2-LEA)]]</f>
        <v>1726</v>
      </c>
      <c r="T2929" s="41">
        <f>Data[[#This Row],[TOTAL CHELTUIELI LEI]]/Data[[#This Row],[NUMĂRUL PERSOANELOR ÎNSCRISE ÎN LISTELE ELECTORALE]]</f>
        <v>0.37889688249400477</v>
      </c>
      <c r="U2929" s="41">
        <f>Data[[#This Row],[TOTAL CHELTUIELI EURO]]/Data[[#This Row],[NUMĂRUL PERSOANELOR ÎNSCRISE ÎN LISTELE ELECTORALE]]</f>
        <v>7.8282862439620016E-2</v>
      </c>
      <c r="V2929" s="41">
        <f>Data[[#This Row],[TOTAL CHELTUIELI LEI]]/Data[[#This Row],[NUMĂRUL PERSOANELOR CARE AU PARTICIPAT LA VOT]]</f>
        <v>0.82387022016222478</v>
      </c>
      <c r="W2929" s="41">
        <f>Data[[#This Row],[TOTAL CHELTUIELI EURO]]/Data[[#This Row],[NUMĂRUL PERSOANELOR CARE AU PARTICIPAT LA VOT]]</f>
        <v>0.17021760297560481</v>
      </c>
      <c r="X2929" s="43">
        <v>4.8400999999999996</v>
      </c>
      <c r="Y2929" s="114" t="s">
        <v>2890</v>
      </c>
      <c r="Z2929" s="44">
        <v>0</v>
      </c>
      <c r="AA2929" s="115" t="s">
        <v>3105</v>
      </c>
      <c r="AB2929" s="44">
        <v>0</v>
      </c>
      <c r="AC2929" s="45"/>
    </row>
    <row r="2930" spans="1:29" x14ac:dyDescent="0.2">
      <c r="A2930" s="37">
        <v>2929</v>
      </c>
      <c r="B2930" s="38" t="s">
        <v>2869</v>
      </c>
      <c r="C2930" s="39" t="s">
        <v>896</v>
      </c>
      <c r="D2930" s="40">
        <v>44101</v>
      </c>
      <c r="E2930" s="38">
        <v>1</v>
      </c>
      <c r="F2930" s="38"/>
      <c r="G2930" s="38" t="s">
        <v>2</v>
      </c>
      <c r="H2930" s="38" t="s">
        <v>2</v>
      </c>
      <c r="I2930" s="79">
        <v>1200</v>
      </c>
      <c r="J2930" s="79">
        <v>3347</v>
      </c>
      <c r="K2930" s="79">
        <v>0</v>
      </c>
      <c r="L2930" s="41">
        <f>SUM(Data[[#This Row],[CHELTUIELI DE PERSONAL LEI]:[CHELTUIELI DE CAPITAL (ACTIVE NEFINANCIARE ) LEI]])</f>
        <v>4547</v>
      </c>
      <c r="M2930" s="41">
        <f>Data[[#This Row],[TOTAL CHELTUIELI LEI]]/Data[[#This Row],[CURS VALUTAR EURO BNR 22 07 2020]]</f>
        <v>939.44339992975358</v>
      </c>
      <c r="N2930" s="49">
        <v>1721</v>
      </c>
      <c r="O2930" s="42"/>
      <c r="P2930" s="101">
        <v>1050</v>
      </c>
      <c r="Q2930" s="42"/>
      <c r="R2930" s="42">
        <f>Data[[#This Row],[PERSOANE ÎNSCRISE ÎN LISTELE ELECTORALE (TURUL 1)            ]]+Data[[#This Row],[PERSOANE ÎNSCRISE ÎN LISTELE ELECTORALE (TURUL AL 2-LEA)]]</f>
        <v>1721</v>
      </c>
      <c r="S2930" s="42">
        <f>Data[[#This Row],[PERSOANE CARE AU PARTICIPAT LA VOT (TURUL 1)]]+Data[[#This Row],[PERSOANE CARE AU PARTICIPAT LA VOT  (TURUL AL 2-LEA)]]</f>
        <v>1050</v>
      </c>
      <c r="T2930" s="41">
        <f>Data[[#This Row],[TOTAL CHELTUIELI LEI]]/Data[[#This Row],[NUMĂRUL PERSOANELOR ÎNSCRISE ÎN LISTELE ELECTORALE]]</f>
        <v>2.6420685647879139</v>
      </c>
      <c r="U2930" s="41">
        <f>Data[[#This Row],[TOTAL CHELTUIELI EURO]]/Data[[#This Row],[NUMĂRUL PERSOANELOR ÎNSCRISE ÎN LISTELE ELECTORALE]]</f>
        <v>0.54587065655418565</v>
      </c>
      <c r="V2930" s="41">
        <f>Data[[#This Row],[TOTAL CHELTUIELI LEI]]/Data[[#This Row],[NUMĂRUL PERSOANELOR CARE AU PARTICIPAT LA VOT]]</f>
        <v>4.3304761904761904</v>
      </c>
      <c r="W2930" s="41">
        <f>Data[[#This Row],[TOTAL CHELTUIELI EURO]]/Data[[#This Row],[NUMĂRUL PERSOANELOR CARE AU PARTICIPAT LA VOT]]</f>
        <v>0.89470799993309869</v>
      </c>
      <c r="X2930" s="43">
        <v>4.8400999999999996</v>
      </c>
      <c r="Y2930" s="114" t="s">
        <v>2891</v>
      </c>
      <c r="Z2930" s="44">
        <v>2</v>
      </c>
      <c r="AA2930" s="115" t="s">
        <v>3105</v>
      </c>
      <c r="AB2930" s="44">
        <v>0</v>
      </c>
      <c r="AC2930" s="45"/>
    </row>
    <row r="2931" spans="1:29" x14ac:dyDescent="0.2">
      <c r="A2931" s="37">
        <v>2930</v>
      </c>
      <c r="B2931" s="38" t="s">
        <v>2869</v>
      </c>
      <c r="C2931" s="39" t="s">
        <v>897</v>
      </c>
      <c r="D2931" s="40">
        <v>44101</v>
      </c>
      <c r="E2931" s="38">
        <v>1</v>
      </c>
      <c r="F2931" s="38"/>
      <c r="G2931" s="38" t="s">
        <v>2</v>
      </c>
      <c r="H2931" s="38" t="s">
        <v>2</v>
      </c>
      <c r="I2931" s="79">
        <v>660</v>
      </c>
      <c r="J2931" s="79">
        <v>7970</v>
      </c>
      <c r="K2931" s="79">
        <v>0</v>
      </c>
      <c r="L2931" s="41">
        <f>SUM(Data[[#This Row],[CHELTUIELI DE PERSONAL LEI]:[CHELTUIELI DE CAPITAL (ACTIVE NEFINANCIARE ) LEI]])</f>
        <v>8630</v>
      </c>
      <c r="M2931" s="41">
        <f>Data[[#This Row],[TOTAL CHELTUIELI LEI]]/Data[[#This Row],[CURS VALUTAR EURO BNR 22 07 2020]]</f>
        <v>1783.0210119625629</v>
      </c>
      <c r="N2931" s="49">
        <v>3072</v>
      </c>
      <c r="O2931" s="42"/>
      <c r="P2931" s="101">
        <v>1375</v>
      </c>
      <c r="Q2931" s="42"/>
      <c r="R2931" s="42">
        <f>Data[[#This Row],[PERSOANE ÎNSCRISE ÎN LISTELE ELECTORALE (TURUL 1)            ]]+Data[[#This Row],[PERSOANE ÎNSCRISE ÎN LISTELE ELECTORALE (TURUL AL 2-LEA)]]</f>
        <v>3072</v>
      </c>
      <c r="S2931" s="42">
        <f>Data[[#This Row],[PERSOANE CARE AU PARTICIPAT LA VOT (TURUL 1)]]+Data[[#This Row],[PERSOANE CARE AU PARTICIPAT LA VOT  (TURUL AL 2-LEA)]]</f>
        <v>1375</v>
      </c>
      <c r="T2931" s="41">
        <f>Data[[#This Row],[TOTAL CHELTUIELI LEI]]/Data[[#This Row],[NUMĂRUL PERSOANELOR ÎNSCRISE ÎN LISTELE ELECTORALE]]</f>
        <v>2.8092447916666665</v>
      </c>
      <c r="U2931" s="41">
        <f>Data[[#This Row],[TOTAL CHELTUIELI EURO]]/Data[[#This Row],[NUMĂRUL PERSOANELOR ÎNSCRISE ÎN LISTELE ELECTORALE]]</f>
        <v>0.58041048566489672</v>
      </c>
      <c r="V2931" s="41">
        <f>Data[[#This Row],[TOTAL CHELTUIELI LEI]]/Data[[#This Row],[NUMĂRUL PERSOANELOR CARE AU PARTICIPAT LA VOT]]</f>
        <v>6.2763636363636364</v>
      </c>
      <c r="W2931" s="41">
        <f>Data[[#This Row],[TOTAL CHELTUIELI EURO]]/Data[[#This Row],[NUMĂRUL PERSOANELOR CARE AU PARTICIPAT LA VOT]]</f>
        <v>1.2967425541545912</v>
      </c>
      <c r="X2931" s="43">
        <v>4.8400999999999996</v>
      </c>
      <c r="Y2931" s="114" t="s">
        <v>2891</v>
      </c>
      <c r="Z2931" s="44">
        <v>2</v>
      </c>
      <c r="AA2931" s="115" t="s">
        <v>3105</v>
      </c>
      <c r="AB2931" s="44">
        <v>0</v>
      </c>
      <c r="AC2931" s="45"/>
    </row>
    <row r="2932" spans="1:29" x14ac:dyDescent="0.2">
      <c r="A2932" s="37">
        <v>2931</v>
      </c>
      <c r="B2932" s="38" t="s">
        <v>2869</v>
      </c>
      <c r="C2932" s="39" t="s">
        <v>898</v>
      </c>
      <c r="D2932" s="40">
        <v>44101</v>
      </c>
      <c r="E2932" s="38">
        <v>1</v>
      </c>
      <c r="F2932" s="38"/>
      <c r="G2932" s="38" t="s">
        <v>2</v>
      </c>
      <c r="H2932" s="38" t="s">
        <v>2</v>
      </c>
      <c r="I2932" s="79">
        <v>0</v>
      </c>
      <c r="J2932" s="79">
        <v>8032</v>
      </c>
      <c r="K2932" s="79">
        <v>0</v>
      </c>
      <c r="L2932" s="41">
        <f>SUM(Data[[#This Row],[CHELTUIELI DE PERSONAL LEI]:[CHELTUIELI DE CAPITAL (ACTIVE NEFINANCIARE ) LEI]])</f>
        <v>8032</v>
      </c>
      <c r="M2932" s="41">
        <f>Data[[#This Row],[TOTAL CHELTUIELI LEI]]/Data[[#This Row],[CURS VALUTAR EURO BNR 22 07 2020]]</f>
        <v>1659.4698456643459</v>
      </c>
      <c r="N2932" s="49">
        <v>2146</v>
      </c>
      <c r="O2932" s="42"/>
      <c r="P2932" s="101">
        <v>1138</v>
      </c>
      <c r="Q2932" s="42"/>
      <c r="R2932" s="42">
        <f>Data[[#This Row],[PERSOANE ÎNSCRISE ÎN LISTELE ELECTORALE (TURUL 1)            ]]+Data[[#This Row],[PERSOANE ÎNSCRISE ÎN LISTELE ELECTORALE (TURUL AL 2-LEA)]]</f>
        <v>2146</v>
      </c>
      <c r="S2932" s="42">
        <f>Data[[#This Row],[PERSOANE CARE AU PARTICIPAT LA VOT (TURUL 1)]]+Data[[#This Row],[PERSOANE CARE AU PARTICIPAT LA VOT  (TURUL AL 2-LEA)]]</f>
        <v>1138</v>
      </c>
      <c r="T2932" s="41">
        <f>Data[[#This Row],[TOTAL CHELTUIELI LEI]]/Data[[#This Row],[NUMĂRUL PERSOANELOR ÎNSCRISE ÎN LISTELE ELECTORALE]]</f>
        <v>3.7427772600186393</v>
      </c>
      <c r="U2932" s="41">
        <f>Data[[#This Row],[TOTAL CHELTUIELI EURO]]/Data[[#This Row],[NUMĂRUL PERSOANELOR ÎNSCRISE ÎN LISTELE ELECTORALE]]</f>
        <v>0.77328510981563181</v>
      </c>
      <c r="V2932" s="41">
        <f>Data[[#This Row],[TOTAL CHELTUIELI LEI]]/Data[[#This Row],[NUMĂRUL PERSOANELOR CARE AU PARTICIPAT LA VOT]]</f>
        <v>7.0579964850615111</v>
      </c>
      <c r="W2932" s="41">
        <f>Data[[#This Row],[TOTAL CHELTUIELI EURO]]/Data[[#This Row],[NUMĂRUL PERSOANELOR CARE AU PARTICIPAT LA VOT]]</f>
        <v>1.4582336077894076</v>
      </c>
      <c r="X2932" s="43">
        <v>4.8400999999999996</v>
      </c>
      <c r="Y2932" s="114" t="s">
        <v>2884</v>
      </c>
      <c r="Z2932" s="44">
        <v>3</v>
      </c>
      <c r="AA2932" s="115" t="s">
        <v>3105</v>
      </c>
      <c r="AB2932" s="44">
        <v>0</v>
      </c>
      <c r="AC2932" s="45"/>
    </row>
    <row r="2933" spans="1:29" x14ac:dyDescent="0.2">
      <c r="A2933" s="37">
        <v>2932</v>
      </c>
      <c r="B2933" s="38" t="s">
        <v>2869</v>
      </c>
      <c r="C2933" s="39" t="s">
        <v>899</v>
      </c>
      <c r="D2933" s="40">
        <v>44101</v>
      </c>
      <c r="E2933" s="38">
        <v>1</v>
      </c>
      <c r="F2933" s="38"/>
      <c r="G2933" s="38" t="s">
        <v>2</v>
      </c>
      <c r="H2933" s="38" t="s">
        <v>2</v>
      </c>
      <c r="I2933" s="79">
        <v>900</v>
      </c>
      <c r="J2933" s="79">
        <v>12900</v>
      </c>
      <c r="K2933" s="79">
        <v>0</v>
      </c>
      <c r="L2933" s="41">
        <f>SUM(Data[[#This Row],[CHELTUIELI DE PERSONAL LEI]:[CHELTUIELI DE CAPITAL (ACTIVE NEFINANCIARE ) LEI]])</f>
        <v>13800</v>
      </c>
      <c r="M2933" s="41">
        <f>Data[[#This Row],[TOTAL CHELTUIELI LEI]]/Data[[#This Row],[CURS VALUTAR EURO BNR 22 07 2020]]</f>
        <v>2851.1807607280844</v>
      </c>
      <c r="N2933" s="49">
        <v>2332</v>
      </c>
      <c r="O2933" s="42"/>
      <c r="P2933" s="101">
        <v>1433</v>
      </c>
      <c r="Q2933" s="42"/>
      <c r="R2933" s="42">
        <f>Data[[#This Row],[PERSOANE ÎNSCRISE ÎN LISTELE ELECTORALE (TURUL 1)            ]]+Data[[#This Row],[PERSOANE ÎNSCRISE ÎN LISTELE ELECTORALE (TURUL AL 2-LEA)]]</f>
        <v>2332</v>
      </c>
      <c r="S2933" s="42">
        <f>Data[[#This Row],[PERSOANE CARE AU PARTICIPAT LA VOT (TURUL 1)]]+Data[[#This Row],[PERSOANE CARE AU PARTICIPAT LA VOT  (TURUL AL 2-LEA)]]</f>
        <v>1433</v>
      </c>
      <c r="T2933" s="41">
        <f>Data[[#This Row],[TOTAL CHELTUIELI LEI]]/Data[[#This Row],[NUMĂRUL PERSOANELOR ÎNSCRISE ÎN LISTELE ELECTORALE]]</f>
        <v>5.9176672384219557</v>
      </c>
      <c r="U2933" s="41">
        <f>Data[[#This Row],[TOTAL CHELTUIELI EURO]]/Data[[#This Row],[NUMĂRUL PERSOANELOR ÎNSCRISE ÎN LISTELE ELECTORALE]]</f>
        <v>1.2226332593173603</v>
      </c>
      <c r="V2933" s="41">
        <f>Data[[#This Row],[TOTAL CHELTUIELI LEI]]/Data[[#This Row],[NUMĂRUL PERSOANELOR CARE AU PARTICIPAT LA VOT]]</f>
        <v>9.6301465457083051</v>
      </c>
      <c r="W2933" s="41">
        <f>Data[[#This Row],[TOTAL CHELTUIELI EURO]]/Data[[#This Row],[NUMĂRUL PERSOANELOR CARE AU PARTICIPAT LA VOT]]</f>
        <v>1.9896585908779374</v>
      </c>
      <c r="X2933" s="43">
        <v>4.8400999999999996</v>
      </c>
      <c r="Y2933" s="114" t="s">
        <v>2892</v>
      </c>
      <c r="Z2933" s="44">
        <v>5</v>
      </c>
      <c r="AA2933" s="115" t="s">
        <v>3107</v>
      </c>
      <c r="AB2933" s="44">
        <v>1</v>
      </c>
      <c r="AC2933" s="45"/>
    </row>
    <row r="2934" spans="1:29" x14ac:dyDescent="0.2">
      <c r="A2934" s="37">
        <v>2933</v>
      </c>
      <c r="B2934" s="38" t="s">
        <v>2869</v>
      </c>
      <c r="C2934" s="39" t="s">
        <v>900</v>
      </c>
      <c r="D2934" s="40">
        <v>44101</v>
      </c>
      <c r="E2934" s="38">
        <v>1</v>
      </c>
      <c r="F2934" s="38"/>
      <c r="G2934" s="38" t="s">
        <v>2</v>
      </c>
      <c r="H2934" s="38" t="s">
        <v>2</v>
      </c>
      <c r="I2934" s="79">
        <v>3000</v>
      </c>
      <c r="J2934" s="79">
        <v>3581.9</v>
      </c>
      <c r="K2934" s="79">
        <v>0</v>
      </c>
      <c r="L2934" s="41">
        <f>SUM(Data[[#This Row],[CHELTUIELI DE PERSONAL LEI]:[CHELTUIELI DE CAPITAL (ACTIVE NEFINANCIARE ) LEI]])</f>
        <v>6581.9</v>
      </c>
      <c r="M2934" s="41">
        <f>Data[[#This Row],[TOTAL CHELTUIELI LEI]]/Data[[#This Row],[CURS VALUTAR EURO BNR 22 07 2020]]</f>
        <v>1359.8685977562448</v>
      </c>
      <c r="N2934" s="49">
        <v>1771</v>
      </c>
      <c r="O2934" s="42"/>
      <c r="P2934" s="101">
        <v>1165</v>
      </c>
      <c r="Q2934" s="42"/>
      <c r="R2934" s="42">
        <f>Data[[#This Row],[PERSOANE ÎNSCRISE ÎN LISTELE ELECTORALE (TURUL 1)            ]]+Data[[#This Row],[PERSOANE ÎNSCRISE ÎN LISTELE ELECTORALE (TURUL AL 2-LEA)]]</f>
        <v>1771</v>
      </c>
      <c r="S2934" s="42">
        <f>Data[[#This Row],[PERSOANE CARE AU PARTICIPAT LA VOT (TURUL 1)]]+Data[[#This Row],[PERSOANE CARE AU PARTICIPAT LA VOT  (TURUL AL 2-LEA)]]</f>
        <v>1165</v>
      </c>
      <c r="T2934" s="41">
        <f>Data[[#This Row],[TOTAL CHELTUIELI LEI]]/Data[[#This Row],[NUMĂRUL PERSOANELOR ÎNSCRISE ÎN LISTELE ELECTORALE]]</f>
        <v>3.7164878599661204</v>
      </c>
      <c r="U2934" s="41">
        <f>Data[[#This Row],[TOTAL CHELTUIELI EURO]]/Data[[#This Row],[NUMĂRUL PERSOANELOR ÎNSCRISE ÎN LISTELE ELECTORALE]]</f>
        <v>0.76785352781267346</v>
      </c>
      <c r="V2934" s="41">
        <f>Data[[#This Row],[TOTAL CHELTUIELI LEI]]/Data[[#This Row],[NUMĂRUL PERSOANELOR CARE AU PARTICIPAT LA VOT]]</f>
        <v>5.64969957081545</v>
      </c>
      <c r="W2934" s="41">
        <f>Data[[#This Row],[TOTAL CHELTUIELI EURO]]/Data[[#This Row],[NUMĂRUL PERSOANELOR CARE AU PARTICIPAT LA VOT]]</f>
        <v>1.1672691826233861</v>
      </c>
      <c r="X2934" s="43">
        <v>4.8400999999999996</v>
      </c>
      <c r="Y2934" s="114" t="s">
        <v>2884</v>
      </c>
      <c r="Z2934" s="44">
        <v>3</v>
      </c>
      <c r="AA2934" s="115" t="s">
        <v>3105</v>
      </c>
      <c r="AB2934" s="44">
        <v>0</v>
      </c>
      <c r="AC2934" s="45"/>
    </row>
    <row r="2935" spans="1:29" x14ac:dyDescent="0.2">
      <c r="A2935" s="37">
        <v>2934</v>
      </c>
      <c r="B2935" s="38" t="s">
        <v>2869</v>
      </c>
      <c r="C2935" s="39" t="s">
        <v>901</v>
      </c>
      <c r="D2935" s="40">
        <v>44101</v>
      </c>
      <c r="E2935" s="38">
        <v>1</v>
      </c>
      <c r="F2935" s="38"/>
      <c r="G2935" s="38" t="s">
        <v>2</v>
      </c>
      <c r="H2935" s="38" t="s">
        <v>2</v>
      </c>
      <c r="I2935" s="79">
        <v>0</v>
      </c>
      <c r="J2935" s="79">
        <v>6708.31</v>
      </c>
      <c r="K2935" s="79">
        <v>0</v>
      </c>
      <c r="L2935" s="41">
        <f>SUM(Data[[#This Row],[CHELTUIELI DE PERSONAL LEI]:[CHELTUIELI DE CAPITAL (ACTIVE NEFINANCIARE ) LEI]])</f>
        <v>6708.31</v>
      </c>
      <c r="M2935" s="41">
        <f>Data[[#This Row],[TOTAL CHELTUIELI LEI]]/Data[[#This Row],[CURS VALUTAR EURO BNR 22 07 2020]]</f>
        <v>1385.9858267391171</v>
      </c>
      <c r="N2935" s="49">
        <v>2496</v>
      </c>
      <c r="O2935" s="42"/>
      <c r="P2935" s="101">
        <v>1265</v>
      </c>
      <c r="Q2935" s="42"/>
      <c r="R2935" s="42">
        <f>Data[[#This Row],[PERSOANE ÎNSCRISE ÎN LISTELE ELECTORALE (TURUL 1)            ]]+Data[[#This Row],[PERSOANE ÎNSCRISE ÎN LISTELE ELECTORALE (TURUL AL 2-LEA)]]</f>
        <v>2496</v>
      </c>
      <c r="S2935" s="42">
        <f>Data[[#This Row],[PERSOANE CARE AU PARTICIPAT LA VOT (TURUL 1)]]+Data[[#This Row],[PERSOANE CARE AU PARTICIPAT LA VOT  (TURUL AL 2-LEA)]]</f>
        <v>1265</v>
      </c>
      <c r="T2935" s="41">
        <f>Data[[#This Row],[TOTAL CHELTUIELI LEI]]/Data[[#This Row],[NUMĂRUL PERSOANELOR ÎNSCRISE ÎN LISTELE ELECTORALE]]</f>
        <v>2.6876241987179488</v>
      </c>
      <c r="U2935" s="41">
        <f>Data[[#This Row],[TOTAL CHELTUIELI EURO]]/Data[[#This Row],[NUMĂRUL PERSOANELOR ÎNSCRISE ÎN LISTELE ELECTORALE]]</f>
        <v>0.55528278314868473</v>
      </c>
      <c r="V2935" s="41">
        <f>Data[[#This Row],[TOTAL CHELTUIELI LEI]]/Data[[#This Row],[NUMĂRUL PERSOANELOR CARE AU PARTICIPAT LA VOT]]</f>
        <v>5.30301185770751</v>
      </c>
      <c r="W2935" s="41">
        <f>Data[[#This Row],[TOTAL CHELTUIELI EURO]]/Data[[#This Row],[NUMĂRUL PERSOANELOR CARE AU PARTICIPAT LA VOT]]</f>
        <v>1.0956409697542429</v>
      </c>
      <c r="X2935" s="43">
        <v>4.8400999999999996</v>
      </c>
      <c r="Y2935" s="114" t="s">
        <v>2891</v>
      </c>
      <c r="Z2935" s="44">
        <v>2</v>
      </c>
      <c r="AA2935" s="115" t="s">
        <v>3105</v>
      </c>
      <c r="AB2935" s="44">
        <v>0</v>
      </c>
      <c r="AC2935" s="45"/>
    </row>
    <row r="2936" spans="1:29" x14ac:dyDescent="0.2">
      <c r="A2936" s="37">
        <v>2935</v>
      </c>
      <c r="B2936" s="38" t="s">
        <v>2869</v>
      </c>
      <c r="C2936" s="39" t="s">
        <v>902</v>
      </c>
      <c r="D2936" s="40">
        <v>44101</v>
      </c>
      <c r="E2936" s="38">
        <v>1</v>
      </c>
      <c r="F2936" s="38"/>
      <c r="G2936" s="38" t="s">
        <v>2</v>
      </c>
      <c r="H2936" s="38" t="s">
        <v>2</v>
      </c>
      <c r="I2936" s="79">
        <v>16000</v>
      </c>
      <c r="J2936" s="79">
        <v>15000</v>
      </c>
      <c r="K2936" s="79">
        <v>0</v>
      </c>
      <c r="L2936" s="41">
        <f>SUM(Data[[#This Row],[CHELTUIELI DE PERSONAL LEI]:[CHELTUIELI DE CAPITAL (ACTIVE NEFINANCIARE ) LEI]])</f>
        <v>31000</v>
      </c>
      <c r="M2936" s="41">
        <f>Data[[#This Row],[TOTAL CHELTUIELI LEI]]/Data[[#This Row],[CURS VALUTAR EURO BNR 22 07 2020]]</f>
        <v>6404.826346563088</v>
      </c>
      <c r="N2936" s="49">
        <v>5309</v>
      </c>
      <c r="O2936" s="42"/>
      <c r="P2936" s="101">
        <v>2568</v>
      </c>
      <c r="Q2936" s="42"/>
      <c r="R2936" s="42">
        <f>Data[[#This Row],[PERSOANE ÎNSCRISE ÎN LISTELE ELECTORALE (TURUL 1)            ]]+Data[[#This Row],[PERSOANE ÎNSCRISE ÎN LISTELE ELECTORALE (TURUL AL 2-LEA)]]</f>
        <v>5309</v>
      </c>
      <c r="S2936" s="42">
        <f>Data[[#This Row],[PERSOANE CARE AU PARTICIPAT LA VOT (TURUL 1)]]+Data[[#This Row],[PERSOANE CARE AU PARTICIPAT LA VOT  (TURUL AL 2-LEA)]]</f>
        <v>2568</v>
      </c>
      <c r="T2936" s="41">
        <f>Data[[#This Row],[TOTAL CHELTUIELI LEI]]/Data[[#This Row],[NUMĂRUL PERSOANELOR ÎNSCRISE ÎN LISTELE ELECTORALE]]</f>
        <v>5.8391410811828965</v>
      </c>
      <c r="U2936" s="41">
        <f>Data[[#This Row],[TOTAL CHELTUIELI EURO]]/Data[[#This Row],[NUMĂRUL PERSOANELOR ÎNSCRISE ÎN LISTELE ELECTORALE]]</f>
        <v>1.2064091818728739</v>
      </c>
      <c r="V2936" s="41">
        <f>Data[[#This Row],[TOTAL CHELTUIELI LEI]]/Data[[#This Row],[NUMĂRUL PERSOANELOR CARE AU PARTICIPAT LA VOT]]</f>
        <v>12.071651090342678</v>
      </c>
      <c r="W2936" s="41">
        <f>Data[[#This Row],[TOTAL CHELTUIELI EURO]]/Data[[#This Row],[NUMĂRUL PERSOANELOR CARE AU PARTICIPAT LA VOT]]</f>
        <v>2.4940912564498006</v>
      </c>
      <c r="X2936" s="43">
        <v>4.8400999999999996</v>
      </c>
      <c r="Y2936" s="114" t="s">
        <v>2892</v>
      </c>
      <c r="Z2936" s="44">
        <v>5</v>
      </c>
      <c r="AA2936" s="115" t="s">
        <v>3107</v>
      </c>
      <c r="AB2936" s="44">
        <v>1</v>
      </c>
      <c r="AC2936" s="45"/>
    </row>
    <row r="2937" spans="1:29" x14ac:dyDescent="0.2">
      <c r="A2937" s="37">
        <v>2936</v>
      </c>
      <c r="B2937" s="38" t="s">
        <v>2869</v>
      </c>
      <c r="C2937" s="39" t="s">
        <v>903</v>
      </c>
      <c r="D2937" s="40">
        <v>44101</v>
      </c>
      <c r="E2937" s="38">
        <v>1</v>
      </c>
      <c r="F2937" s="38"/>
      <c r="G2937" s="38" t="s">
        <v>2</v>
      </c>
      <c r="H2937" s="38" t="s">
        <v>2</v>
      </c>
      <c r="I2937" s="79">
        <v>0</v>
      </c>
      <c r="J2937" s="79">
        <v>0</v>
      </c>
      <c r="K2937" s="79">
        <v>0</v>
      </c>
      <c r="L2937" s="41">
        <f>SUM(Data[[#This Row],[CHELTUIELI DE PERSONAL LEI]:[CHELTUIELI DE CAPITAL (ACTIVE NEFINANCIARE ) LEI]])</f>
        <v>0</v>
      </c>
      <c r="M2937" s="41">
        <f>Data[[#This Row],[TOTAL CHELTUIELI LEI]]/Data[[#This Row],[CURS VALUTAR EURO BNR 22 07 2020]]</f>
        <v>0</v>
      </c>
      <c r="N2937" s="49">
        <v>1134</v>
      </c>
      <c r="O2937" s="42"/>
      <c r="P2937" s="101">
        <v>674</v>
      </c>
      <c r="Q2937" s="42"/>
      <c r="R2937" s="42">
        <f>Data[[#This Row],[PERSOANE ÎNSCRISE ÎN LISTELE ELECTORALE (TURUL 1)            ]]+Data[[#This Row],[PERSOANE ÎNSCRISE ÎN LISTELE ELECTORALE (TURUL AL 2-LEA)]]</f>
        <v>1134</v>
      </c>
      <c r="S2937" s="42">
        <f>Data[[#This Row],[PERSOANE CARE AU PARTICIPAT LA VOT (TURUL 1)]]+Data[[#This Row],[PERSOANE CARE AU PARTICIPAT LA VOT  (TURUL AL 2-LEA)]]</f>
        <v>674</v>
      </c>
      <c r="T2937" s="41">
        <f>Data[[#This Row],[TOTAL CHELTUIELI LEI]]/Data[[#This Row],[NUMĂRUL PERSOANELOR ÎNSCRISE ÎN LISTELE ELECTORALE]]</f>
        <v>0</v>
      </c>
      <c r="U2937" s="41">
        <f>Data[[#This Row],[TOTAL CHELTUIELI EURO]]/Data[[#This Row],[NUMĂRUL PERSOANELOR ÎNSCRISE ÎN LISTELE ELECTORALE]]</f>
        <v>0</v>
      </c>
      <c r="V2937" s="41">
        <f>Data[[#This Row],[TOTAL CHELTUIELI LEI]]/Data[[#This Row],[NUMĂRUL PERSOANELOR CARE AU PARTICIPAT LA VOT]]</f>
        <v>0</v>
      </c>
      <c r="W2937" s="41">
        <f>Data[[#This Row],[TOTAL CHELTUIELI EURO]]/Data[[#This Row],[NUMĂRUL PERSOANELOR CARE AU PARTICIPAT LA VOT]]</f>
        <v>0</v>
      </c>
      <c r="X2937" s="43">
        <v>4.8400999999999996</v>
      </c>
      <c r="Y2937" s="114" t="s">
        <v>2890</v>
      </c>
      <c r="Z2937" s="44">
        <v>0</v>
      </c>
      <c r="AA2937" s="115" t="s">
        <v>3105</v>
      </c>
      <c r="AB2937" s="44">
        <v>0</v>
      </c>
      <c r="AC2937" s="45"/>
    </row>
    <row r="2938" spans="1:29" x14ac:dyDescent="0.2">
      <c r="A2938" s="37">
        <v>2937</v>
      </c>
      <c r="B2938" s="38" t="s">
        <v>2869</v>
      </c>
      <c r="C2938" s="39" t="s">
        <v>904</v>
      </c>
      <c r="D2938" s="40">
        <v>44101</v>
      </c>
      <c r="E2938" s="38">
        <v>1</v>
      </c>
      <c r="F2938" s="38"/>
      <c r="G2938" s="38" t="s">
        <v>2</v>
      </c>
      <c r="H2938" s="38" t="s">
        <v>2</v>
      </c>
      <c r="I2938" s="79">
        <v>3000</v>
      </c>
      <c r="J2938" s="79">
        <v>1019</v>
      </c>
      <c r="K2938" s="79">
        <v>0</v>
      </c>
      <c r="L2938" s="41">
        <f>SUM(Data[[#This Row],[CHELTUIELI DE PERSONAL LEI]:[CHELTUIELI DE CAPITAL (ACTIVE NEFINANCIARE ) LEI]])</f>
        <v>4019</v>
      </c>
      <c r="M2938" s="41">
        <f>Data[[#This Row],[TOTAL CHELTUIELI LEI]]/Data[[#This Row],[CURS VALUTAR EURO BNR 22 07 2020]]</f>
        <v>830.35474473667909</v>
      </c>
      <c r="N2938" s="49">
        <v>2303</v>
      </c>
      <c r="O2938" s="42"/>
      <c r="P2938" s="101">
        <v>1263</v>
      </c>
      <c r="Q2938" s="42"/>
      <c r="R2938" s="42">
        <f>Data[[#This Row],[PERSOANE ÎNSCRISE ÎN LISTELE ELECTORALE (TURUL 1)            ]]+Data[[#This Row],[PERSOANE ÎNSCRISE ÎN LISTELE ELECTORALE (TURUL AL 2-LEA)]]</f>
        <v>2303</v>
      </c>
      <c r="S2938" s="42">
        <f>Data[[#This Row],[PERSOANE CARE AU PARTICIPAT LA VOT (TURUL 1)]]+Data[[#This Row],[PERSOANE CARE AU PARTICIPAT LA VOT  (TURUL AL 2-LEA)]]</f>
        <v>1263</v>
      </c>
      <c r="T2938" s="41">
        <f>Data[[#This Row],[TOTAL CHELTUIELI LEI]]/Data[[#This Row],[NUMĂRUL PERSOANELOR ÎNSCRISE ÎN LISTELE ELECTORALE]]</f>
        <v>1.7451150673035172</v>
      </c>
      <c r="U2938" s="41">
        <f>Data[[#This Row],[TOTAL CHELTUIELI EURO]]/Data[[#This Row],[NUMĂRUL PERSOANELOR ÎNSCRISE ÎN LISTELE ELECTORALE]]</f>
        <v>0.36055351486612208</v>
      </c>
      <c r="V2938" s="41">
        <f>Data[[#This Row],[TOTAL CHELTUIELI LEI]]/Data[[#This Row],[NUMĂRUL PERSOANELOR CARE AU PARTICIPAT LA VOT]]</f>
        <v>3.1821060965954078</v>
      </c>
      <c r="W2938" s="41">
        <f>Data[[#This Row],[TOTAL CHELTUIELI EURO]]/Data[[#This Row],[NUMĂRUL PERSOANELOR CARE AU PARTICIPAT LA VOT]]</f>
        <v>0.65744635371075144</v>
      </c>
      <c r="X2938" s="43">
        <v>4.8400999999999996</v>
      </c>
      <c r="Y2938" s="114" t="s">
        <v>2894</v>
      </c>
      <c r="Z2938" s="44">
        <v>1</v>
      </c>
      <c r="AA2938" s="115" t="s">
        <v>3105</v>
      </c>
      <c r="AB2938" s="44">
        <v>0</v>
      </c>
      <c r="AC2938" s="45"/>
    </row>
    <row r="2939" spans="1:29" x14ac:dyDescent="0.2">
      <c r="A2939" s="37">
        <v>2938</v>
      </c>
      <c r="B2939" s="38" t="s">
        <v>2869</v>
      </c>
      <c r="C2939" s="39" t="s">
        <v>905</v>
      </c>
      <c r="D2939" s="40">
        <v>44101</v>
      </c>
      <c r="E2939" s="38">
        <v>1</v>
      </c>
      <c r="F2939" s="38"/>
      <c r="G2939" s="38" t="s">
        <v>2</v>
      </c>
      <c r="H2939" s="38" t="s">
        <v>2</v>
      </c>
      <c r="I2939" s="79">
        <v>0</v>
      </c>
      <c r="J2939" s="79">
        <v>5000</v>
      </c>
      <c r="K2939" s="79">
        <v>0</v>
      </c>
      <c r="L2939" s="41">
        <f>SUM(Data[[#This Row],[CHELTUIELI DE PERSONAL LEI]:[CHELTUIELI DE CAPITAL (ACTIVE NEFINANCIARE ) LEI]])</f>
        <v>5000</v>
      </c>
      <c r="M2939" s="41">
        <f>Data[[#This Row],[TOTAL CHELTUIELI LEI]]/Data[[#This Row],[CURS VALUTAR EURO BNR 22 07 2020]]</f>
        <v>1033.0365075101754</v>
      </c>
      <c r="N2939" s="49">
        <v>2043</v>
      </c>
      <c r="O2939" s="42"/>
      <c r="P2939" s="101">
        <v>1187</v>
      </c>
      <c r="Q2939" s="42"/>
      <c r="R2939" s="42">
        <f>Data[[#This Row],[PERSOANE ÎNSCRISE ÎN LISTELE ELECTORALE (TURUL 1)            ]]+Data[[#This Row],[PERSOANE ÎNSCRISE ÎN LISTELE ELECTORALE (TURUL AL 2-LEA)]]</f>
        <v>2043</v>
      </c>
      <c r="S2939" s="42">
        <f>Data[[#This Row],[PERSOANE CARE AU PARTICIPAT LA VOT (TURUL 1)]]+Data[[#This Row],[PERSOANE CARE AU PARTICIPAT LA VOT  (TURUL AL 2-LEA)]]</f>
        <v>1187</v>
      </c>
      <c r="T2939" s="41">
        <f>Data[[#This Row],[TOTAL CHELTUIELI LEI]]/Data[[#This Row],[NUMĂRUL PERSOANELOR ÎNSCRISE ÎN LISTELE ELECTORALE]]</f>
        <v>2.4473813020068529</v>
      </c>
      <c r="U2939" s="41">
        <f>Data[[#This Row],[TOTAL CHELTUIELI EURO]]/Data[[#This Row],[NUMĂRUL PERSOANELOR ÎNSCRISE ÎN LISTELE ELECTORALE]]</f>
        <v>0.50564684655417302</v>
      </c>
      <c r="V2939" s="41">
        <f>Data[[#This Row],[TOTAL CHELTUIELI LEI]]/Data[[#This Row],[NUMĂRUL PERSOANELOR CARE AU PARTICIPAT LA VOT]]</f>
        <v>4.2122999157540013</v>
      </c>
      <c r="W2939" s="41">
        <f>Data[[#This Row],[TOTAL CHELTUIELI EURO]]/Data[[#This Row],[NUMĂRUL PERSOANELOR CARE AU PARTICIPAT LA VOT]]</f>
        <v>0.87029191871118394</v>
      </c>
      <c r="X2939" s="43">
        <v>4.8400999999999996</v>
      </c>
      <c r="Y2939" s="114" t="s">
        <v>2891</v>
      </c>
      <c r="Z2939" s="44">
        <v>2</v>
      </c>
      <c r="AA2939" s="115" t="s">
        <v>3105</v>
      </c>
      <c r="AB2939" s="44">
        <v>0</v>
      </c>
      <c r="AC2939" s="45"/>
    </row>
    <row r="2940" spans="1:29" x14ac:dyDescent="0.2">
      <c r="A2940" s="37">
        <v>2939</v>
      </c>
      <c r="B2940" s="38" t="s">
        <v>2623</v>
      </c>
      <c r="C2940" s="39" t="s">
        <v>906</v>
      </c>
      <c r="D2940" s="40">
        <v>44101</v>
      </c>
      <c r="E2940" s="38">
        <v>1</v>
      </c>
      <c r="F2940" s="38"/>
      <c r="G2940" s="38" t="s">
        <v>2</v>
      </c>
      <c r="H2940" s="38" t="s">
        <v>2</v>
      </c>
      <c r="I2940" s="39">
        <v>0</v>
      </c>
      <c r="J2940" s="39">
        <v>150650.48000000001</v>
      </c>
      <c r="K2940" s="39">
        <v>0</v>
      </c>
      <c r="L2940" s="41">
        <f>SUM(Data[[#This Row],[CHELTUIELI DE PERSONAL LEI]:[CHELTUIELI DE CAPITAL (ACTIVE NEFINANCIARE ) LEI]])</f>
        <v>150650.48000000001</v>
      </c>
      <c r="M2940" s="41">
        <f>Data[[#This Row],[TOTAL CHELTUIELI LEI]]/Data[[#This Row],[CURS VALUTAR EURO BNR 22 07 2020]]</f>
        <v>31125.489142786311</v>
      </c>
      <c r="N2940" s="49">
        <v>56848</v>
      </c>
      <c r="O2940" s="42"/>
      <c r="P2940" s="42">
        <v>20636</v>
      </c>
      <c r="Q2940" s="42"/>
      <c r="R2940" s="42">
        <f>Data[[#This Row],[PERSOANE ÎNSCRISE ÎN LISTELE ELECTORALE (TURUL 1)            ]]+Data[[#This Row],[PERSOANE ÎNSCRISE ÎN LISTELE ELECTORALE (TURUL AL 2-LEA)]]</f>
        <v>56848</v>
      </c>
      <c r="S2940" s="42">
        <f>Data[[#This Row],[PERSOANE CARE AU PARTICIPAT LA VOT (TURUL 1)]]+Data[[#This Row],[PERSOANE CARE AU PARTICIPAT LA VOT  (TURUL AL 2-LEA)]]</f>
        <v>20636</v>
      </c>
      <c r="T2940" s="41">
        <f>Data[[#This Row],[TOTAL CHELTUIELI LEI]]/Data[[#This Row],[NUMĂRUL PERSOANELOR ÎNSCRISE ÎN LISTELE ELECTORALE]]</f>
        <v>2.6500576977202366</v>
      </c>
      <c r="U2940" s="41">
        <f>Data[[#This Row],[TOTAL CHELTUIELI EURO]]/Data[[#This Row],[NUMĂRUL PERSOANELOR ÎNSCRISE ÎN LISTELE ELECTORALE]]</f>
        <v>0.54752126975067394</v>
      </c>
      <c r="V2940" s="41">
        <f>Data[[#This Row],[TOTAL CHELTUIELI LEI]]/Data[[#This Row],[NUMĂRUL PERSOANELOR CARE AU PARTICIPAT LA VOT]]</f>
        <v>7.3003721651482847</v>
      </c>
      <c r="W2940" s="41">
        <f>Data[[#This Row],[TOTAL CHELTUIELI EURO]]/Data[[#This Row],[NUMĂRUL PERSOANELOR CARE AU PARTICIPAT LA VOT]]</f>
        <v>1.5083101930018565</v>
      </c>
      <c r="X2940" s="43">
        <v>4.8400999999999996</v>
      </c>
      <c r="Y2940" s="114" t="s">
        <v>2891</v>
      </c>
      <c r="Z2940" s="44">
        <v>2</v>
      </c>
      <c r="AA2940" s="115" t="s">
        <v>3105</v>
      </c>
      <c r="AB2940" s="44">
        <v>0</v>
      </c>
      <c r="AC2940" s="45"/>
    </row>
    <row r="2941" spans="1:29" x14ac:dyDescent="0.2">
      <c r="A2941" s="37">
        <v>2940</v>
      </c>
      <c r="B2941" s="38" t="s">
        <v>2623</v>
      </c>
      <c r="C2941" s="39" t="s">
        <v>2841</v>
      </c>
      <c r="D2941" s="40">
        <v>44101</v>
      </c>
      <c r="E2941" s="38">
        <v>1</v>
      </c>
      <c r="F2941" s="38"/>
      <c r="G2941" s="38" t="s">
        <v>2</v>
      </c>
      <c r="H2941" s="38" t="s">
        <v>2</v>
      </c>
      <c r="I2941" s="39">
        <v>4800</v>
      </c>
      <c r="J2941" s="39">
        <v>10155</v>
      </c>
      <c r="K2941" s="39">
        <v>0</v>
      </c>
      <c r="L2941" s="41">
        <f>SUM(Data[[#This Row],[CHELTUIELI DE PERSONAL LEI]:[CHELTUIELI DE CAPITAL (ACTIVE NEFINANCIARE ) LEI]])</f>
        <v>14955</v>
      </c>
      <c r="M2941" s="41">
        <f>Data[[#This Row],[TOTAL CHELTUIELI LEI]]/Data[[#This Row],[CURS VALUTAR EURO BNR 22 07 2020]]</f>
        <v>3089.812193962935</v>
      </c>
      <c r="N2941" s="49">
        <v>6298</v>
      </c>
      <c r="O2941" s="42"/>
      <c r="P2941" s="42">
        <v>3093</v>
      </c>
      <c r="Q2941" s="42"/>
      <c r="R2941" s="42">
        <f>Data[[#This Row],[PERSOANE ÎNSCRISE ÎN LISTELE ELECTORALE (TURUL 1)            ]]+Data[[#This Row],[PERSOANE ÎNSCRISE ÎN LISTELE ELECTORALE (TURUL AL 2-LEA)]]</f>
        <v>6298</v>
      </c>
      <c r="S2941" s="42">
        <f>Data[[#This Row],[PERSOANE CARE AU PARTICIPAT LA VOT (TURUL 1)]]+Data[[#This Row],[PERSOANE CARE AU PARTICIPAT LA VOT  (TURUL AL 2-LEA)]]</f>
        <v>3093</v>
      </c>
      <c r="T2941" s="41">
        <f>Data[[#This Row],[TOTAL CHELTUIELI LEI]]/Data[[#This Row],[NUMĂRUL PERSOANELOR ÎNSCRISE ÎN LISTELE ELECTORALE]]</f>
        <v>2.3745633534455384</v>
      </c>
      <c r="U2941" s="41">
        <f>Data[[#This Row],[TOTAL CHELTUIELI EURO]]/Data[[#This Row],[NUMĂRUL PERSOANELOR ÎNSCRISE ÎN LISTELE ELECTORALE]]</f>
        <v>0.49060212670100589</v>
      </c>
      <c r="V2941" s="41">
        <f>Data[[#This Row],[TOTAL CHELTUIELI LEI]]/Data[[#This Row],[NUMĂRUL PERSOANELOR CARE AU PARTICIPAT LA VOT]]</f>
        <v>4.8351115421920463</v>
      </c>
      <c r="W2941" s="41">
        <f>Data[[#This Row],[TOTAL CHELTUIELI EURO]]/Data[[#This Row],[NUMĂRUL PERSOANELOR CARE AU PARTICIPAT LA VOT]]</f>
        <v>0.99896934819364214</v>
      </c>
      <c r="X2941" s="43">
        <v>4.8400999999999996</v>
      </c>
      <c r="Y2941" s="114" t="s">
        <v>2891</v>
      </c>
      <c r="Z2941" s="44">
        <v>2</v>
      </c>
      <c r="AA2941" s="115" t="s">
        <v>3105</v>
      </c>
      <c r="AB2941" s="44">
        <v>0</v>
      </c>
      <c r="AC2941" s="45"/>
    </row>
    <row r="2942" spans="1:29" x14ac:dyDescent="0.2">
      <c r="A2942" s="37">
        <v>2941</v>
      </c>
      <c r="B2942" s="38" t="s">
        <v>2623</v>
      </c>
      <c r="C2942" s="39" t="s">
        <v>2842</v>
      </c>
      <c r="D2942" s="40">
        <v>44101</v>
      </c>
      <c r="E2942" s="38">
        <v>1</v>
      </c>
      <c r="F2942" s="38"/>
      <c r="G2942" s="38" t="s">
        <v>2</v>
      </c>
      <c r="H2942" s="38" t="s">
        <v>2</v>
      </c>
      <c r="I2942" s="39">
        <v>17800</v>
      </c>
      <c r="J2942" s="39">
        <v>10097.469999999999</v>
      </c>
      <c r="K2942" s="39">
        <v>0</v>
      </c>
      <c r="L2942" s="41">
        <f>SUM(Data[[#This Row],[CHELTUIELI DE PERSONAL LEI]:[CHELTUIELI DE CAPITAL (ACTIVE NEFINANCIARE ) LEI]])</f>
        <v>27897.47</v>
      </c>
      <c r="M2942" s="41">
        <f>Data[[#This Row],[TOTAL CHELTUIELI LEI]]/Data[[#This Row],[CURS VALUTAR EURO BNR 22 07 2020]]</f>
        <v>5763.8209954339791</v>
      </c>
      <c r="N2942" s="49">
        <v>9382</v>
      </c>
      <c r="O2942" s="42"/>
      <c r="P2942" s="42">
        <v>4162</v>
      </c>
      <c r="Q2942" s="42"/>
      <c r="R2942" s="42">
        <f>Data[[#This Row],[PERSOANE ÎNSCRISE ÎN LISTELE ELECTORALE (TURUL 1)            ]]+Data[[#This Row],[PERSOANE ÎNSCRISE ÎN LISTELE ELECTORALE (TURUL AL 2-LEA)]]</f>
        <v>9382</v>
      </c>
      <c r="S2942" s="42">
        <f>Data[[#This Row],[PERSOANE CARE AU PARTICIPAT LA VOT (TURUL 1)]]+Data[[#This Row],[PERSOANE CARE AU PARTICIPAT LA VOT  (TURUL AL 2-LEA)]]</f>
        <v>4162</v>
      </c>
      <c r="T2942" s="41">
        <f>Data[[#This Row],[TOTAL CHELTUIELI LEI]]/Data[[#This Row],[NUMĂRUL PERSOANELOR ÎNSCRISE ÎN LISTELE ELECTORALE]]</f>
        <v>2.9735099125985931</v>
      </c>
      <c r="U2942" s="41">
        <f>Data[[#This Row],[TOTAL CHELTUIELI EURO]]/Data[[#This Row],[NUMĂRUL PERSOANELOR ÎNSCRISE ÎN LISTELE ELECTORALE]]</f>
        <v>0.61434885903154757</v>
      </c>
      <c r="V2942" s="41">
        <f>Data[[#This Row],[TOTAL CHELTUIELI LEI]]/Data[[#This Row],[NUMĂRUL PERSOANELOR CARE AU PARTICIPAT LA VOT]]</f>
        <v>6.7029000480538201</v>
      </c>
      <c r="W2942" s="41">
        <f>Data[[#This Row],[TOTAL CHELTUIELI EURO]]/Data[[#This Row],[NUMĂRUL PERSOANELOR CARE AU PARTICIPAT LA VOT]]</f>
        <v>1.3848680911662612</v>
      </c>
      <c r="X2942" s="43">
        <v>4.8400999999999996</v>
      </c>
      <c r="Y2942" s="114" t="s">
        <v>2891</v>
      </c>
      <c r="Z2942" s="44">
        <v>2</v>
      </c>
      <c r="AA2942" s="115" t="s">
        <v>3105</v>
      </c>
      <c r="AB2942" s="44">
        <v>0</v>
      </c>
      <c r="AC2942" s="45"/>
    </row>
    <row r="2943" spans="1:29" x14ac:dyDescent="0.2">
      <c r="A2943" s="37">
        <v>2942</v>
      </c>
      <c r="B2943" s="38" t="s">
        <v>2623</v>
      </c>
      <c r="C2943" s="39" t="s">
        <v>2843</v>
      </c>
      <c r="D2943" s="40">
        <v>44101</v>
      </c>
      <c r="E2943" s="38">
        <v>1</v>
      </c>
      <c r="F2943" s="38"/>
      <c r="G2943" s="38" t="s">
        <v>2</v>
      </c>
      <c r="H2943" s="38" t="s">
        <v>2</v>
      </c>
      <c r="I2943" s="39">
        <v>139630</v>
      </c>
      <c r="J2943" s="39">
        <v>8179</v>
      </c>
      <c r="K2943" s="39">
        <v>0</v>
      </c>
      <c r="L2943" s="41">
        <f>SUM(Data[[#This Row],[CHELTUIELI DE PERSONAL LEI]:[CHELTUIELI DE CAPITAL (ACTIVE NEFINANCIARE ) LEI]])</f>
        <v>147809</v>
      </c>
      <c r="M2943" s="41">
        <f>Data[[#This Row],[TOTAL CHELTUIELI LEI]]/Data[[#This Row],[CURS VALUTAR EURO BNR 22 07 2020]]</f>
        <v>30538.418627714305</v>
      </c>
      <c r="N2943" s="49">
        <v>13501</v>
      </c>
      <c r="O2943" s="42"/>
      <c r="P2943" s="42">
        <v>5641</v>
      </c>
      <c r="Q2943" s="42"/>
      <c r="R2943" s="42">
        <f>Data[[#This Row],[PERSOANE ÎNSCRISE ÎN LISTELE ELECTORALE (TURUL 1)            ]]+Data[[#This Row],[PERSOANE ÎNSCRISE ÎN LISTELE ELECTORALE (TURUL AL 2-LEA)]]</f>
        <v>13501</v>
      </c>
      <c r="S2943" s="42">
        <f>Data[[#This Row],[PERSOANE CARE AU PARTICIPAT LA VOT (TURUL 1)]]+Data[[#This Row],[PERSOANE CARE AU PARTICIPAT LA VOT  (TURUL AL 2-LEA)]]</f>
        <v>5641</v>
      </c>
      <c r="T2943" s="41">
        <f>Data[[#This Row],[TOTAL CHELTUIELI LEI]]/Data[[#This Row],[NUMĂRUL PERSOANELOR ÎNSCRISE ÎN LISTELE ELECTORALE]]</f>
        <v>10.948003851566551</v>
      </c>
      <c r="U2943" s="41">
        <f>Data[[#This Row],[TOTAL CHELTUIELI EURO]]/Data[[#This Row],[NUMĂRUL PERSOANELOR ÎNSCRISE ÎN LISTELE ELECTORALE]]</f>
        <v>2.2619375326060518</v>
      </c>
      <c r="V2943" s="41">
        <f>Data[[#This Row],[TOTAL CHELTUIELI LEI]]/Data[[#This Row],[NUMĂRUL PERSOANELOR CARE AU PARTICIPAT LA VOT]]</f>
        <v>26.202623648289311</v>
      </c>
      <c r="W2943" s="41">
        <f>Data[[#This Row],[TOTAL CHELTUIELI EURO]]/Data[[#This Row],[NUMĂRUL PERSOANELOR CARE AU PARTICIPAT LA VOT]]</f>
        <v>5.4136533642464642</v>
      </c>
      <c r="X2943" s="43">
        <v>4.8400999999999996</v>
      </c>
      <c r="Y2943" s="114" t="s">
        <v>3159</v>
      </c>
      <c r="Z2943" s="44">
        <v>10</v>
      </c>
      <c r="AA2943" s="115" t="s">
        <v>3108</v>
      </c>
      <c r="AB2943" s="44">
        <v>2</v>
      </c>
      <c r="AC2943" s="45"/>
    </row>
    <row r="2944" spans="1:29" x14ac:dyDescent="0.2">
      <c r="A2944" s="37">
        <v>2943</v>
      </c>
      <c r="B2944" s="38" t="s">
        <v>2623</v>
      </c>
      <c r="C2944" s="39" t="s">
        <v>907</v>
      </c>
      <c r="D2944" s="40">
        <v>44101</v>
      </c>
      <c r="E2944" s="38">
        <v>1</v>
      </c>
      <c r="F2944" s="38"/>
      <c r="G2944" s="38" t="s">
        <v>2</v>
      </c>
      <c r="H2944" s="38" t="s">
        <v>2</v>
      </c>
      <c r="I2944" s="39">
        <v>2766</v>
      </c>
      <c r="J2944" s="39">
        <v>1839</v>
      </c>
      <c r="K2944" s="39">
        <v>0</v>
      </c>
      <c r="L2944" s="41">
        <f>SUM(Data[[#This Row],[CHELTUIELI DE PERSONAL LEI]:[CHELTUIELI DE CAPITAL (ACTIVE NEFINANCIARE ) LEI]])</f>
        <v>4605</v>
      </c>
      <c r="M2944" s="41">
        <f>Data[[#This Row],[TOTAL CHELTUIELI LEI]]/Data[[#This Row],[CURS VALUTAR EURO BNR 22 07 2020]]</f>
        <v>951.42662341687162</v>
      </c>
      <c r="N2944" s="49">
        <v>1091</v>
      </c>
      <c r="O2944" s="42"/>
      <c r="P2944" s="42">
        <v>776</v>
      </c>
      <c r="Q2944" s="42"/>
      <c r="R2944" s="42">
        <f>Data[[#This Row],[PERSOANE ÎNSCRISE ÎN LISTELE ELECTORALE (TURUL 1)            ]]+Data[[#This Row],[PERSOANE ÎNSCRISE ÎN LISTELE ELECTORALE (TURUL AL 2-LEA)]]</f>
        <v>1091</v>
      </c>
      <c r="S2944" s="42">
        <f>Data[[#This Row],[PERSOANE CARE AU PARTICIPAT LA VOT (TURUL 1)]]+Data[[#This Row],[PERSOANE CARE AU PARTICIPAT LA VOT  (TURUL AL 2-LEA)]]</f>
        <v>776</v>
      </c>
      <c r="T2944" s="41">
        <f>Data[[#This Row],[TOTAL CHELTUIELI LEI]]/Data[[#This Row],[NUMĂRUL PERSOANELOR ÎNSCRISE ÎN LISTELE ELECTORALE]]</f>
        <v>4.22089825847846</v>
      </c>
      <c r="U2944" s="41">
        <f>Data[[#This Row],[TOTAL CHELTUIELI EURO]]/Data[[#This Row],[NUMĂRUL PERSOANELOR ÎNSCRISE ÎN LISTELE ELECTORALE]]</f>
        <v>0.87206839909887413</v>
      </c>
      <c r="V2944" s="41">
        <f>Data[[#This Row],[TOTAL CHELTUIELI LEI]]/Data[[#This Row],[NUMĂRUL PERSOANELOR CARE AU PARTICIPAT LA VOT]]</f>
        <v>5.9342783505154637</v>
      </c>
      <c r="W2944" s="41">
        <f>Data[[#This Row],[TOTAL CHELTUIELI EURO]]/Data[[#This Row],[NUMĂRUL PERSOANELOR CARE AU PARTICIPAT LA VOT]]</f>
        <v>1.226065236361948</v>
      </c>
      <c r="X2944" s="43">
        <v>4.8400999999999996</v>
      </c>
      <c r="Y2944" s="114" t="s">
        <v>2895</v>
      </c>
      <c r="Z2944" s="44">
        <v>4</v>
      </c>
      <c r="AA2944" s="115" t="s">
        <v>3105</v>
      </c>
      <c r="AB2944" s="44">
        <v>0</v>
      </c>
      <c r="AC2944" s="45"/>
    </row>
    <row r="2945" spans="1:29" x14ac:dyDescent="0.2">
      <c r="A2945" s="37">
        <v>2944</v>
      </c>
      <c r="B2945" s="38" t="s">
        <v>2623</v>
      </c>
      <c r="C2945" s="39" t="s">
        <v>908</v>
      </c>
      <c r="D2945" s="40">
        <v>44101</v>
      </c>
      <c r="E2945" s="38">
        <v>1</v>
      </c>
      <c r="F2945" s="38"/>
      <c r="G2945" s="38" t="s">
        <v>2</v>
      </c>
      <c r="H2945" s="38" t="s">
        <v>2</v>
      </c>
      <c r="I2945" s="39">
        <v>0</v>
      </c>
      <c r="J2945" s="39">
        <v>2987.12</v>
      </c>
      <c r="K2945" s="39">
        <v>0</v>
      </c>
      <c r="L2945" s="41">
        <f>SUM(Data[[#This Row],[CHELTUIELI DE PERSONAL LEI]:[CHELTUIELI DE CAPITAL (ACTIVE NEFINANCIARE ) LEI]])</f>
        <v>2987.12</v>
      </c>
      <c r="M2945" s="41">
        <f>Data[[#This Row],[TOTAL CHELTUIELI LEI]]/Data[[#This Row],[CURS VALUTAR EURO BNR 22 07 2020]]</f>
        <v>617.16080246275908</v>
      </c>
      <c r="N2945" s="49">
        <v>1656</v>
      </c>
      <c r="O2945" s="42"/>
      <c r="P2945" s="42">
        <v>1212</v>
      </c>
      <c r="Q2945" s="42"/>
      <c r="R2945" s="42">
        <f>Data[[#This Row],[PERSOANE ÎNSCRISE ÎN LISTELE ELECTORALE (TURUL 1)            ]]+Data[[#This Row],[PERSOANE ÎNSCRISE ÎN LISTELE ELECTORALE (TURUL AL 2-LEA)]]</f>
        <v>1656</v>
      </c>
      <c r="S2945" s="42">
        <f>Data[[#This Row],[PERSOANE CARE AU PARTICIPAT LA VOT (TURUL 1)]]+Data[[#This Row],[PERSOANE CARE AU PARTICIPAT LA VOT  (TURUL AL 2-LEA)]]</f>
        <v>1212</v>
      </c>
      <c r="T2945" s="41">
        <f>Data[[#This Row],[TOTAL CHELTUIELI LEI]]/Data[[#This Row],[NUMĂRUL PERSOANELOR ÎNSCRISE ÎN LISTELE ELECTORALE]]</f>
        <v>1.8038164251207729</v>
      </c>
      <c r="U2945" s="41">
        <f>Data[[#This Row],[TOTAL CHELTUIELI EURO]]/Data[[#This Row],[NUMĂRUL PERSOANELOR ÎNSCRISE ÎN LISTELE ELECTORALE]]</f>
        <v>0.37268164399925063</v>
      </c>
      <c r="V2945" s="41">
        <f>Data[[#This Row],[TOTAL CHELTUIELI LEI]]/Data[[#This Row],[NUMĂRUL PERSOANELOR CARE AU PARTICIPAT LA VOT]]</f>
        <v>2.4646204620462044</v>
      </c>
      <c r="W2945" s="41">
        <f>Data[[#This Row],[TOTAL CHELTUIELI EURO]]/Data[[#This Row],[NUMĂRUL PERSOANELOR CARE AU PARTICIPAT LA VOT]]</f>
        <v>0.50920858289006521</v>
      </c>
      <c r="X2945" s="43">
        <v>4.8400999999999996</v>
      </c>
      <c r="Y2945" s="114" t="s">
        <v>2894</v>
      </c>
      <c r="Z2945" s="44">
        <v>1</v>
      </c>
      <c r="AA2945" s="115" t="s">
        <v>3105</v>
      </c>
      <c r="AB2945" s="44">
        <v>0</v>
      </c>
      <c r="AC2945" s="45"/>
    </row>
    <row r="2946" spans="1:29" x14ac:dyDescent="0.2">
      <c r="A2946" s="37">
        <v>2945</v>
      </c>
      <c r="B2946" s="38" t="s">
        <v>2623</v>
      </c>
      <c r="C2946" s="39" t="s">
        <v>909</v>
      </c>
      <c r="D2946" s="40">
        <v>44101</v>
      </c>
      <c r="E2946" s="38">
        <v>1</v>
      </c>
      <c r="F2946" s="38"/>
      <c r="G2946" s="38" t="s">
        <v>2</v>
      </c>
      <c r="H2946" s="38" t="s">
        <v>2</v>
      </c>
      <c r="I2946" s="39">
        <v>16000</v>
      </c>
      <c r="J2946" s="39">
        <v>5000</v>
      </c>
      <c r="K2946" s="39">
        <v>0</v>
      </c>
      <c r="L2946" s="41">
        <f>SUM(Data[[#This Row],[CHELTUIELI DE PERSONAL LEI]:[CHELTUIELI DE CAPITAL (ACTIVE NEFINANCIARE ) LEI]])</f>
        <v>21000</v>
      </c>
      <c r="M2946" s="41">
        <f>Data[[#This Row],[TOTAL CHELTUIELI LEI]]/Data[[#This Row],[CURS VALUTAR EURO BNR 22 07 2020]]</f>
        <v>4338.7533315427372</v>
      </c>
      <c r="N2946" s="49">
        <v>1342</v>
      </c>
      <c r="O2946" s="42"/>
      <c r="P2946" s="42">
        <v>1278</v>
      </c>
      <c r="Q2946" s="42"/>
      <c r="R2946" s="42">
        <f>Data[[#This Row],[PERSOANE ÎNSCRISE ÎN LISTELE ELECTORALE (TURUL 1)            ]]+Data[[#This Row],[PERSOANE ÎNSCRISE ÎN LISTELE ELECTORALE (TURUL AL 2-LEA)]]</f>
        <v>1342</v>
      </c>
      <c r="S2946" s="42">
        <f>Data[[#This Row],[PERSOANE CARE AU PARTICIPAT LA VOT (TURUL 1)]]+Data[[#This Row],[PERSOANE CARE AU PARTICIPAT LA VOT  (TURUL AL 2-LEA)]]</f>
        <v>1278</v>
      </c>
      <c r="T2946" s="41">
        <f>Data[[#This Row],[TOTAL CHELTUIELI LEI]]/Data[[#This Row],[NUMĂRUL PERSOANELOR ÎNSCRISE ÎN LISTELE ELECTORALE]]</f>
        <v>15.648286140089418</v>
      </c>
      <c r="U2946" s="41">
        <f>Data[[#This Row],[TOTAL CHELTUIELI EURO]]/Data[[#This Row],[NUMĂRUL PERSOANELOR ÎNSCRISE ÎN LISTELE ELECTORALE]]</f>
        <v>3.2330501725355716</v>
      </c>
      <c r="V2946" s="41">
        <f>Data[[#This Row],[TOTAL CHELTUIELI LEI]]/Data[[#This Row],[NUMĂRUL PERSOANELOR CARE AU PARTICIPAT LA VOT]]</f>
        <v>16.431924882629108</v>
      </c>
      <c r="W2946" s="41">
        <f>Data[[#This Row],[TOTAL CHELTUIELI EURO]]/Data[[#This Row],[NUMĂRUL PERSOANELOR CARE AU PARTICIPAT LA VOT]]</f>
        <v>3.3949556584841449</v>
      </c>
      <c r="X2946" s="43">
        <v>4.8400999999999996</v>
      </c>
      <c r="Y2946" s="114" t="s">
        <v>2909</v>
      </c>
      <c r="Z2946" s="44">
        <v>15</v>
      </c>
      <c r="AA2946" s="115" t="s">
        <v>3106</v>
      </c>
      <c r="AB2946" s="44">
        <v>3</v>
      </c>
      <c r="AC2946" s="45"/>
    </row>
    <row r="2947" spans="1:29" x14ac:dyDescent="0.2">
      <c r="A2947" s="37">
        <v>2946</v>
      </c>
      <c r="B2947" s="38" t="s">
        <v>2623</v>
      </c>
      <c r="C2947" s="39" t="s">
        <v>910</v>
      </c>
      <c r="D2947" s="40">
        <v>44101</v>
      </c>
      <c r="E2947" s="38">
        <v>1</v>
      </c>
      <c r="F2947" s="38"/>
      <c r="G2947" s="38" t="s">
        <v>2</v>
      </c>
      <c r="H2947" s="38" t="s">
        <v>2</v>
      </c>
      <c r="I2947" s="39">
        <v>0</v>
      </c>
      <c r="J2947" s="39">
        <v>5083.9799999999996</v>
      </c>
      <c r="K2947" s="39">
        <v>0</v>
      </c>
      <c r="L2947" s="41">
        <f>SUM(Data[[#This Row],[CHELTUIELI DE PERSONAL LEI]:[CHELTUIELI DE CAPITAL (ACTIVE NEFINANCIARE ) LEI]])</f>
        <v>5083.9799999999996</v>
      </c>
      <c r="M2947" s="41">
        <f>Data[[#This Row],[TOTAL CHELTUIELI LEI]]/Data[[#This Row],[CURS VALUTAR EURO BNR 22 07 2020]]</f>
        <v>1050.3873886903164</v>
      </c>
      <c r="N2947" s="49">
        <v>3061</v>
      </c>
      <c r="O2947" s="42"/>
      <c r="P2947" s="42">
        <v>2261</v>
      </c>
      <c r="Q2947" s="42"/>
      <c r="R2947" s="42">
        <f>Data[[#This Row],[PERSOANE ÎNSCRISE ÎN LISTELE ELECTORALE (TURUL 1)            ]]+Data[[#This Row],[PERSOANE ÎNSCRISE ÎN LISTELE ELECTORALE (TURUL AL 2-LEA)]]</f>
        <v>3061</v>
      </c>
      <c r="S2947" s="42">
        <f>Data[[#This Row],[PERSOANE CARE AU PARTICIPAT LA VOT (TURUL 1)]]+Data[[#This Row],[PERSOANE CARE AU PARTICIPAT LA VOT  (TURUL AL 2-LEA)]]</f>
        <v>2261</v>
      </c>
      <c r="T2947" s="41">
        <f>Data[[#This Row],[TOTAL CHELTUIELI LEI]]/Data[[#This Row],[NUMĂRUL PERSOANELOR ÎNSCRISE ÎN LISTELE ELECTORALE]]</f>
        <v>1.660888598497223</v>
      </c>
      <c r="U2947" s="41">
        <f>Data[[#This Row],[TOTAL CHELTUIELI EURO]]/Data[[#This Row],[NUMĂRUL PERSOANELOR ÎNSCRISE ÎN LISTELE ELECTORALE]]</f>
        <v>0.34315171143100831</v>
      </c>
      <c r="V2947" s="41">
        <f>Data[[#This Row],[TOTAL CHELTUIELI LEI]]/Data[[#This Row],[NUMĂRUL PERSOANELOR CARE AU PARTICIPAT LA VOT]]</f>
        <v>2.2485537372843871</v>
      </c>
      <c r="W2947" s="41">
        <f>Data[[#This Row],[TOTAL CHELTUIELI EURO]]/Data[[#This Row],[NUMĂRUL PERSOANELOR CARE AU PARTICIPAT LA VOT]]</f>
        <v>0.46456761994264323</v>
      </c>
      <c r="X2947" s="43">
        <v>4.8400999999999996</v>
      </c>
      <c r="Y2947" s="114" t="s">
        <v>2894</v>
      </c>
      <c r="Z2947" s="44">
        <v>1</v>
      </c>
      <c r="AA2947" s="115" t="s">
        <v>3105</v>
      </c>
      <c r="AB2947" s="44">
        <v>0</v>
      </c>
      <c r="AC2947" s="45"/>
    </row>
    <row r="2948" spans="1:29" x14ac:dyDescent="0.2">
      <c r="A2948" s="37">
        <v>2947</v>
      </c>
      <c r="B2948" s="38" t="s">
        <v>2623</v>
      </c>
      <c r="C2948" s="39" t="s">
        <v>911</v>
      </c>
      <c r="D2948" s="40">
        <v>44101</v>
      </c>
      <c r="E2948" s="38">
        <v>1</v>
      </c>
      <c r="F2948" s="38"/>
      <c r="G2948" s="38" t="s">
        <v>2</v>
      </c>
      <c r="H2948" s="38" t="s">
        <v>2</v>
      </c>
      <c r="I2948" s="39">
        <v>1500</v>
      </c>
      <c r="J2948" s="39">
        <v>1431.46</v>
      </c>
      <c r="K2948" s="39">
        <v>0</v>
      </c>
      <c r="L2948" s="41">
        <f>SUM(Data[[#This Row],[CHELTUIELI DE PERSONAL LEI]:[CHELTUIELI DE CAPITAL (ACTIVE NEFINANCIARE ) LEI]])</f>
        <v>2931.46</v>
      </c>
      <c r="M2948" s="41">
        <f>Data[[#This Row],[TOTAL CHELTUIELI LEI]]/Data[[#This Row],[CURS VALUTAR EURO BNR 22 07 2020]]</f>
        <v>605.66104006115586</v>
      </c>
      <c r="N2948" s="49">
        <v>1631</v>
      </c>
      <c r="O2948" s="42"/>
      <c r="P2948" s="42">
        <v>1047</v>
      </c>
      <c r="Q2948" s="42"/>
      <c r="R2948" s="42">
        <f>Data[[#This Row],[PERSOANE ÎNSCRISE ÎN LISTELE ELECTORALE (TURUL 1)            ]]+Data[[#This Row],[PERSOANE ÎNSCRISE ÎN LISTELE ELECTORALE (TURUL AL 2-LEA)]]</f>
        <v>1631</v>
      </c>
      <c r="S2948" s="42">
        <f>Data[[#This Row],[PERSOANE CARE AU PARTICIPAT LA VOT (TURUL 1)]]+Data[[#This Row],[PERSOANE CARE AU PARTICIPAT LA VOT  (TURUL AL 2-LEA)]]</f>
        <v>1047</v>
      </c>
      <c r="T2948" s="41">
        <f>Data[[#This Row],[TOTAL CHELTUIELI LEI]]/Data[[#This Row],[NUMĂRUL PERSOANELOR ÎNSCRISE ÎN LISTELE ELECTORALE]]</f>
        <v>1.7973390557939914</v>
      </c>
      <c r="U2948" s="41">
        <f>Data[[#This Row],[TOTAL CHELTUIELI EURO]]/Data[[#This Row],[NUMĂRUL PERSOANELOR ÎNSCRISE ÎN LISTELE ELECTORALE]]</f>
        <v>0.37134337220181229</v>
      </c>
      <c r="V2948" s="41">
        <f>Data[[#This Row],[TOTAL CHELTUIELI LEI]]/Data[[#This Row],[NUMĂRUL PERSOANELOR CARE AU PARTICIPAT LA VOT]]</f>
        <v>2.7998662846227318</v>
      </c>
      <c r="W2948" s="41">
        <f>Data[[#This Row],[TOTAL CHELTUIELI EURO]]/Data[[#This Row],[NUMĂRUL PERSOANELOR CARE AU PARTICIPAT LA VOT]]</f>
        <v>0.57847281763243152</v>
      </c>
      <c r="X2948" s="43">
        <v>4.8400999999999996</v>
      </c>
      <c r="Y2948" s="114" t="s">
        <v>2894</v>
      </c>
      <c r="Z2948" s="44">
        <v>1</v>
      </c>
      <c r="AA2948" s="115" t="s">
        <v>3105</v>
      </c>
      <c r="AB2948" s="44">
        <v>0</v>
      </c>
      <c r="AC2948" s="45"/>
    </row>
    <row r="2949" spans="1:29" x14ac:dyDescent="0.2">
      <c r="A2949" s="37">
        <v>2948</v>
      </c>
      <c r="B2949" s="38" t="s">
        <v>2623</v>
      </c>
      <c r="C2949" s="39" t="s">
        <v>912</v>
      </c>
      <c r="D2949" s="40">
        <v>44101</v>
      </c>
      <c r="E2949" s="38">
        <v>1</v>
      </c>
      <c r="F2949" s="38"/>
      <c r="G2949" s="38" t="s">
        <v>2</v>
      </c>
      <c r="H2949" s="38" t="s">
        <v>2</v>
      </c>
      <c r="I2949" s="39">
        <v>83</v>
      </c>
      <c r="J2949" s="39">
        <v>3864.76</v>
      </c>
      <c r="K2949" s="39">
        <v>0</v>
      </c>
      <c r="L2949" s="41">
        <f>SUM(Data[[#This Row],[CHELTUIELI DE PERSONAL LEI]:[CHELTUIELI DE CAPITAL (ACTIVE NEFINANCIARE ) LEI]])</f>
        <v>3947.76</v>
      </c>
      <c r="M2949" s="41">
        <f>Data[[#This Row],[TOTAL CHELTUIELI LEI]]/Data[[#This Row],[CURS VALUTAR EURO BNR 22 07 2020]]</f>
        <v>815.63604057767418</v>
      </c>
      <c r="N2949" s="49">
        <v>1212</v>
      </c>
      <c r="O2949" s="42"/>
      <c r="P2949" s="42">
        <v>891</v>
      </c>
      <c r="Q2949" s="42"/>
      <c r="R2949" s="42">
        <f>Data[[#This Row],[PERSOANE ÎNSCRISE ÎN LISTELE ELECTORALE (TURUL 1)            ]]+Data[[#This Row],[PERSOANE ÎNSCRISE ÎN LISTELE ELECTORALE (TURUL AL 2-LEA)]]</f>
        <v>1212</v>
      </c>
      <c r="S2949" s="42">
        <f>Data[[#This Row],[PERSOANE CARE AU PARTICIPAT LA VOT (TURUL 1)]]+Data[[#This Row],[PERSOANE CARE AU PARTICIPAT LA VOT  (TURUL AL 2-LEA)]]</f>
        <v>891</v>
      </c>
      <c r="T2949" s="41">
        <f>Data[[#This Row],[TOTAL CHELTUIELI LEI]]/Data[[#This Row],[NUMĂRUL PERSOANELOR ÎNSCRISE ÎN LISTELE ELECTORALE]]</f>
        <v>3.2572277227722775</v>
      </c>
      <c r="U2949" s="41">
        <f>Data[[#This Row],[TOTAL CHELTUIELI EURO]]/Data[[#This Row],[NUMĂRUL PERSOANELOR ÎNSCRISE ÎN LISTELE ELECTORALE]]</f>
        <v>0.67296703017959913</v>
      </c>
      <c r="V2949" s="41">
        <f>Data[[#This Row],[TOTAL CHELTUIELI LEI]]/Data[[#This Row],[NUMĂRUL PERSOANELOR CARE AU PARTICIPAT LA VOT]]</f>
        <v>4.4307070707070713</v>
      </c>
      <c r="W2949" s="41">
        <f>Data[[#This Row],[TOTAL CHELTUIELI EURO]]/Data[[#This Row],[NUMĂRUL PERSOANELOR CARE AU PARTICIPAT LA VOT]]</f>
        <v>0.9154164316247746</v>
      </c>
      <c r="X2949" s="43">
        <v>4.8400999999999996</v>
      </c>
      <c r="Y2949" s="114" t="s">
        <v>2884</v>
      </c>
      <c r="Z2949" s="44">
        <v>3</v>
      </c>
      <c r="AA2949" s="115" t="s">
        <v>3105</v>
      </c>
      <c r="AB2949" s="44">
        <v>0</v>
      </c>
      <c r="AC2949" s="45"/>
    </row>
    <row r="2950" spans="1:29" x14ac:dyDescent="0.2">
      <c r="A2950" s="37">
        <v>2949</v>
      </c>
      <c r="B2950" s="38" t="s">
        <v>2623</v>
      </c>
      <c r="C2950" s="39" t="s">
        <v>913</v>
      </c>
      <c r="D2950" s="40">
        <v>44101</v>
      </c>
      <c r="E2950" s="38">
        <v>1</v>
      </c>
      <c r="F2950" s="38"/>
      <c r="G2950" s="38" t="s">
        <v>2</v>
      </c>
      <c r="H2950" s="38" t="s">
        <v>2</v>
      </c>
      <c r="I2950" s="39">
        <v>0</v>
      </c>
      <c r="J2950" s="39">
        <v>5567.5</v>
      </c>
      <c r="K2950" s="39">
        <v>0</v>
      </c>
      <c r="L2950" s="41">
        <f>SUM(Data[[#This Row],[CHELTUIELI DE PERSONAL LEI]:[CHELTUIELI DE CAPITAL (ACTIVE NEFINANCIARE ) LEI]])</f>
        <v>5567.5</v>
      </c>
      <c r="M2950" s="41">
        <f>Data[[#This Row],[TOTAL CHELTUIELI LEI]]/Data[[#This Row],[CURS VALUTAR EURO BNR 22 07 2020]]</f>
        <v>1150.2861511125805</v>
      </c>
      <c r="N2950" s="49">
        <v>3015</v>
      </c>
      <c r="O2950" s="42"/>
      <c r="P2950" s="42">
        <v>1666</v>
      </c>
      <c r="Q2950" s="42"/>
      <c r="R2950" s="42">
        <f>Data[[#This Row],[PERSOANE ÎNSCRISE ÎN LISTELE ELECTORALE (TURUL 1)            ]]+Data[[#This Row],[PERSOANE ÎNSCRISE ÎN LISTELE ELECTORALE (TURUL AL 2-LEA)]]</f>
        <v>3015</v>
      </c>
      <c r="S2950" s="42">
        <f>Data[[#This Row],[PERSOANE CARE AU PARTICIPAT LA VOT (TURUL 1)]]+Data[[#This Row],[PERSOANE CARE AU PARTICIPAT LA VOT  (TURUL AL 2-LEA)]]</f>
        <v>1666</v>
      </c>
      <c r="T2950" s="41">
        <f>Data[[#This Row],[TOTAL CHELTUIELI LEI]]/Data[[#This Row],[NUMĂRUL PERSOANELOR ÎNSCRISE ÎN LISTELE ELECTORALE]]</f>
        <v>1.8466003316749586</v>
      </c>
      <c r="U2950" s="41">
        <f>Data[[#This Row],[TOTAL CHELTUIELI EURO]]/Data[[#This Row],[NUMĂRUL PERSOANELOR ÎNSCRISE ÎN LISTELE ELECTORALE]]</f>
        <v>0.38152111148012618</v>
      </c>
      <c r="V2950" s="41">
        <f>Data[[#This Row],[TOTAL CHELTUIELI LEI]]/Data[[#This Row],[NUMĂRUL PERSOANELOR CARE AU PARTICIPAT LA VOT]]</f>
        <v>3.3418367346938775</v>
      </c>
      <c r="W2950" s="41">
        <f>Data[[#This Row],[TOTAL CHELTUIELI EURO]]/Data[[#This Row],[NUMĂRUL PERSOANELOR CARE AU PARTICIPAT LA VOT]]</f>
        <v>0.69044786981547446</v>
      </c>
      <c r="X2950" s="43">
        <v>4.8400999999999996</v>
      </c>
      <c r="Y2950" s="114" t="s">
        <v>2894</v>
      </c>
      <c r="Z2950" s="44">
        <v>1</v>
      </c>
      <c r="AA2950" s="115" t="s">
        <v>3105</v>
      </c>
      <c r="AB2950" s="44">
        <v>0</v>
      </c>
      <c r="AC2950" s="45"/>
    </row>
    <row r="2951" spans="1:29" x14ac:dyDescent="0.2">
      <c r="A2951" s="37">
        <v>2950</v>
      </c>
      <c r="B2951" s="38" t="s">
        <v>2623</v>
      </c>
      <c r="C2951" s="39" t="s">
        <v>914</v>
      </c>
      <c r="D2951" s="40">
        <v>44101</v>
      </c>
      <c r="E2951" s="38">
        <v>1</v>
      </c>
      <c r="F2951" s="38"/>
      <c r="G2951" s="38" t="s">
        <v>2</v>
      </c>
      <c r="H2951" s="38" t="s">
        <v>2</v>
      </c>
      <c r="I2951" s="39">
        <v>800</v>
      </c>
      <c r="J2951" s="39">
        <v>1786.36</v>
      </c>
      <c r="K2951" s="39">
        <v>0</v>
      </c>
      <c r="L2951" s="41">
        <f>SUM(Data[[#This Row],[CHELTUIELI DE PERSONAL LEI]:[CHELTUIELI DE CAPITAL (ACTIVE NEFINANCIARE ) LEI]])</f>
        <v>2586.3599999999997</v>
      </c>
      <c r="M2951" s="41">
        <f>Data[[#This Row],[TOTAL CHELTUIELI LEI]]/Data[[#This Row],[CURS VALUTAR EURO BNR 22 07 2020]]</f>
        <v>534.36086031280342</v>
      </c>
      <c r="N2951" s="49">
        <v>2739</v>
      </c>
      <c r="O2951" s="42"/>
      <c r="P2951" s="42">
        <v>1750</v>
      </c>
      <c r="Q2951" s="42"/>
      <c r="R2951" s="42">
        <f>Data[[#This Row],[PERSOANE ÎNSCRISE ÎN LISTELE ELECTORALE (TURUL 1)            ]]+Data[[#This Row],[PERSOANE ÎNSCRISE ÎN LISTELE ELECTORALE (TURUL AL 2-LEA)]]</f>
        <v>2739</v>
      </c>
      <c r="S2951" s="42">
        <f>Data[[#This Row],[PERSOANE CARE AU PARTICIPAT LA VOT (TURUL 1)]]+Data[[#This Row],[PERSOANE CARE AU PARTICIPAT LA VOT  (TURUL AL 2-LEA)]]</f>
        <v>1750</v>
      </c>
      <c r="T2951" s="41">
        <f>Data[[#This Row],[TOTAL CHELTUIELI LEI]]/Data[[#This Row],[NUMĂRUL PERSOANELOR ÎNSCRISE ÎN LISTELE ELECTORALE]]</f>
        <v>0.94427163198247521</v>
      </c>
      <c r="U2951" s="41">
        <f>Data[[#This Row],[TOTAL CHELTUIELI EURO]]/Data[[#This Row],[NUMĂRUL PERSOANELOR ÎNSCRISE ÎN LISTELE ELECTORALE]]</f>
        <v>0.195093413768822</v>
      </c>
      <c r="V2951" s="41">
        <f>Data[[#This Row],[TOTAL CHELTUIELI LEI]]/Data[[#This Row],[NUMĂRUL PERSOANELOR CARE AU PARTICIPAT LA VOT]]</f>
        <v>1.4779199999999999</v>
      </c>
      <c r="W2951" s="41">
        <f>Data[[#This Row],[TOTAL CHELTUIELI EURO]]/Data[[#This Row],[NUMĂRUL PERSOANELOR CARE AU PARTICIPAT LA VOT]]</f>
        <v>0.30534906303588766</v>
      </c>
      <c r="X2951" s="43">
        <v>4.8400999999999996</v>
      </c>
      <c r="Y2951" s="114" t="s">
        <v>2890</v>
      </c>
      <c r="Z2951" s="44">
        <v>0</v>
      </c>
      <c r="AA2951" s="115" t="s">
        <v>3105</v>
      </c>
      <c r="AB2951" s="44">
        <v>0</v>
      </c>
      <c r="AC2951" s="45"/>
    </row>
    <row r="2952" spans="1:29" x14ac:dyDescent="0.2">
      <c r="A2952" s="37">
        <v>2951</v>
      </c>
      <c r="B2952" s="38" t="s">
        <v>2623</v>
      </c>
      <c r="C2952" s="39" t="s">
        <v>915</v>
      </c>
      <c r="D2952" s="40">
        <v>44101</v>
      </c>
      <c r="E2952" s="38">
        <v>1</v>
      </c>
      <c r="F2952" s="38"/>
      <c r="G2952" s="38" t="s">
        <v>2</v>
      </c>
      <c r="H2952" s="38" t="s">
        <v>2</v>
      </c>
      <c r="I2952" s="39">
        <v>0</v>
      </c>
      <c r="J2952" s="39">
        <v>243</v>
      </c>
      <c r="K2952" s="39">
        <v>0</v>
      </c>
      <c r="L2952" s="41">
        <f>SUM(Data[[#This Row],[CHELTUIELI DE PERSONAL LEI]:[CHELTUIELI DE CAPITAL (ACTIVE NEFINANCIARE ) LEI]])</f>
        <v>243</v>
      </c>
      <c r="M2952" s="41">
        <f>Data[[#This Row],[TOTAL CHELTUIELI LEI]]/Data[[#This Row],[CURS VALUTAR EURO BNR 22 07 2020]]</f>
        <v>50.205574264994532</v>
      </c>
      <c r="N2952" s="49">
        <v>1472</v>
      </c>
      <c r="O2952" s="42"/>
      <c r="P2952" s="42">
        <v>838</v>
      </c>
      <c r="Q2952" s="42"/>
      <c r="R2952" s="42">
        <f>Data[[#This Row],[PERSOANE ÎNSCRISE ÎN LISTELE ELECTORALE (TURUL 1)            ]]+Data[[#This Row],[PERSOANE ÎNSCRISE ÎN LISTELE ELECTORALE (TURUL AL 2-LEA)]]</f>
        <v>1472</v>
      </c>
      <c r="S2952" s="42">
        <f>Data[[#This Row],[PERSOANE CARE AU PARTICIPAT LA VOT (TURUL 1)]]+Data[[#This Row],[PERSOANE CARE AU PARTICIPAT LA VOT  (TURUL AL 2-LEA)]]</f>
        <v>838</v>
      </c>
      <c r="T2952" s="41">
        <f>Data[[#This Row],[TOTAL CHELTUIELI LEI]]/Data[[#This Row],[NUMĂRUL PERSOANELOR ÎNSCRISE ÎN LISTELE ELECTORALE]]</f>
        <v>0.16508152173913043</v>
      </c>
      <c r="U2952" s="41">
        <f>Data[[#This Row],[TOTAL CHELTUIELI EURO]]/Data[[#This Row],[NUMĂRUL PERSOANELOR ÎNSCRISE ÎN LISTELE ELECTORALE]]</f>
        <v>3.4107047734371287E-2</v>
      </c>
      <c r="V2952" s="41">
        <f>Data[[#This Row],[TOTAL CHELTUIELI LEI]]/Data[[#This Row],[NUMĂRUL PERSOANELOR CARE AU PARTICIPAT LA VOT]]</f>
        <v>0.28997613365155134</v>
      </c>
      <c r="W2952" s="41">
        <f>Data[[#This Row],[TOTAL CHELTUIELI EURO]]/Data[[#This Row],[NUMĂRUL PERSOANELOR CARE AU PARTICIPAT LA VOT]]</f>
        <v>5.9911186473740489E-2</v>
      </c>
      <c r="X2952" s="43">
        <v>4.8400999999999996</v>
      </c>
      <c r="Y2952" s="114" t="s">
        <v>2890</v>
      </c>
      <c r="Z2952" s="44">
        <v>0</v>
      </c>
      <c r="AA2952" s="115" t="s">
        <v>3105</v>
      </c>
      <c r="AB2952" s="44">
        <v>0</v>
      </c>
      <c r="AC2952" s="45"/>
    </row>
    <row r="2953" spans="1:29" x14ac:dyDescent="0.2">
      <c r="A2953" s="37">
        <v>2952</v>
      </c>
      <c r="B2953" s="38" t="s">
        <v>2623</v>
      </c>
      <c r="C2953" s="39" t="s">
        <v>916</v>
      </c>
      <c r="D2953" s="40">
        <v>44101</v>
      </c>
      <c r="E2953" s="38">
        <v>1</v>
      </c>
      <c r="F2953" s="38"/>
      <c r="G2953" s="38" t="s">
        <v>2</v>
      </c>
      <c r="H2953" s="38" t="s">
        <v>2</v>
      </c>
      <c r="I2953" s="39">
        <v>4936</v>
      </c>
      <c r="J2953" s="39">
        <v>4859.0600000000004</v>
      </c>
      <c r="K2953" s="39">
        <v>0</v>
      </c>
      <c r="L2953" s="41">
        <f>SUM(Data[[#This Row],[CHELTUIELI DE PERSONAL LEI]:[CHELTUIELI DE CAPITAL (ACTIVE NEFINANCIARE ) LEI]])</f>
        <v>9795.0600000000013</v>
      </c>
      <c r="M2953" s="41">
        <f>Data[[#This Row],[TOTAL CHELTUIELI LEI]]/Data[[#This Row],[CURS VALUTAR EURO BNR 22 07 2020]]</f>
        <v>2023.7309146505243</v>
      </c>
      <c r="N2953" s="49">
        <v>1956</v>
      </c>
      <c r="O2953" s="42"/>
      <c r="P2953" s="42">
        <v>1486</v>
      </c>
      <c r="Q2953" s="42"/>
      <c r="R2953" s="42">
        <f>Data[[#This Row],[PERSOANE ÎNSCRISE ÎN LISTELE ELECTORALE (TURUL 1)            ]]+Data[[#This Row],[PERSOANE ÎNSCRISE ÎN LISTELE ELECTORALE (TURUL AL 2-LEA)]]</f>
        <v>1956</v>
      </c>
      <c r="S2953" s="42">
        <f>Data[[#This Row],[PERSOANE CARE AU PARTICIPAT LA VOT (TURUL 1)]]+Data[[#This Row],[PERSOANE CARE AU PARTICIPAT LA VOT  (TURUL AL 2-LEA)]]</f>
        <v>1486</v>
      </c>
      <c r="T2953" s="41">
        <f>Data[[#This Row],[TOTAL CHELTUIELI LEI]]/Data[[#This Row],[NUMĂRUL PERSOANELOR ÎNSCRISE ÎN LISTELE ELECTORALE]]</f>
        <v>5.0076993865030683</v>
      </c>
      <c r="U2953" s="41">
        <f>Data[[#This Row],[TOTAL CHELTUIELI EURO]]/Data[[#This Row],[NUMĂRUL PERSOANELOR ÎNSCRISE ÎN LISTELE ELECTORALE]]</f>
        <v>1.0346272569787955</v>
      </c>
      <c r="V2953" s="41">
        <f>Data[[#This Row],[TOTAL CHELTUIELI LEI]]/Data[[#This Row],[NUMĂRUL PERSOANELOR CARE AU PARTICIPAT LA VOT]]</f>
        <v>6.5915612382234192</v>
      </c>
      <c r="W2953" s="41">
        <f>Data[[#This Row],[TOTAL CHELTUIELI EURO]]/Data[[#This Row],[NUMĂRUL PERSOANELOR CARE AU PARTICIPAT LA VOT]]</f>
        <v>1.3618646801147538</v>
      </c>
      <c r="X2953" s="43">
        <v>4.8400999999999996</v>
      </c>
      <c r="Y2953" s="114" t="s">
        <v>2892</v>
      </c>
      <c r="Z2953" s="44">
        <v>5</v>
      </c>
      <c r="AA2953" s="115" t="s">
        <v>3107</v>
      </c>
      <c r="AB2953" s="44">
        <v>1</v>
      </c>
      <c r="AC2953" s="45"/>
    </row>
    <row r="2954" spans="1:29" x14ac:dyDescent="0.2">
      <c r="A2954" s="37">
        <v>2953</v>
      </c>
      <c r="B2954" s="38" t="s">
        <v>2623</v>
      </c>
      <c r="C2954" s="39" t="s">
        <v>917</v>
      </c>
      <c r="D2954" s="40">
        <v>44101</v>
      </c>
      <c r="E2954" s="38">
        <v>1</v>
      </c>
      <c r="F2954" s="38"/>
      <c r="G2954" s="38" t="s">
        <v>2</v>
      </c>
      <c r="H2954" s="38" t="s">
        <v>2</v>
      </c>
      <c r="I2954" s="39">
        <v>0</v>
      </c>
      <c r="J2954" s="39">
        <v>116</v>
      </c>
      <c r="K2954" s="39">
        <v>0</v>
      </c>
      <c r="L2954" s="41">
        <f>SUM(Data[[#This Row],[CHELTUIELI DE PERSONAL LEI]:[CHELTUIELI DE CAPITAL (ACTIVE NEFINANCIARE ) LEI]])</f>
        <v>116</v>
      </c>
      <c r="M2954" s="41">
        <f>Data[[#This Row],[TOTAL CHELTUIELI LEI]]/Data[[#This Row],[CURS VALUTAR EURO BNR 22 07 2020]]</f>
        <v>23.966446974236071</v>
      </c>
      <c r="N2954" s="49">
        <v>1325</v>
      </c>
      <c r="O2954" s="42"/>
      <c r="P2954" s="42">
        <v>723</v>
      </c>
      <c r="Q2954" s="42"/>
      <c r="R2954" s="42">
        <f>Data[[#This Row],[PERSOANE ÎNSCRISE ÎN LISTELE ELECTORALE (TURUL 1)            ]]+Data[[#This Row],[PERSOANE ÎNSCRISE ÎN LISTELE ELECTORALE (TURUL AL 2-LEA)]]</f>
        <v>1325</v>
      </c>
      <c r="S2954" s="42">
        <f>Data[[#This Row],[PERSOANE CARE AU PARTICIPAT LA VOT (TURUL 1)]]+Data[[#This Row],[PERSOANE CARE AU PARTICIPAT LA VOT  (TURUL AL 2-LEA)]]</f>
        <v>723</v>
      </c>
      <c r="T2954" s="41">
        <f>Data[[#This Row],[TOTAL CHELTUIELI LEI]]/Data[[#This Row],[NUMĂRUL PERSOANELOR ÎNSCRISE ÎN LISTELE ELECTORALE]]</f>
        <v>8.7547169811320755E-2</v>
      </c>
      <c r="U2954" s="41">
        <f>Data[[#This Row],[TOTAL CHELTUIELI EURO]]/Data[[#This Row],[NUMĂRUL PERSOANELOR ÎNSCRISE ÎN LISTELE ELECTORALE]]</f>
        <v>1.8087884508857413E-2</v>
      </c>
      <c r="V2954" s="41">
        <f>Data[[#This Row],[TOTAL CHELTUIELI LEI]]/Data[[#This Row],[NUMĂRUL PERSOANELOR CARE AU PARTICIPAT LA VOT]]</f>
        <v>0.16044260027662519</v>
      </c>
      <c r="W2954" s="41">
        <f>Data[[#This Row],[TOTAL CHELTUIELI EURO]]/Data[[#This Row],[NUMĂRUL PERSOANELOR CARE AU PARTICIPAT LA VOT]]</f>
        <v>3.3148612689123197E-2</v>
      </c>
      <c r="X2954" s="43">
        <v>4.8400999999999996</v>
      </c>
      <c r="Y2954" s="114" t="s">
        <v>2890</v>
      </c>
      <c r="Z2954" s="44">
        <v>0</v>
      </c>
      <c r="AA2954" s="115" t="s">
        <v>3105</v>
      </c>
      <c r="AB2954" s="44">
        <v>0</v>
      </c>
      <c r="AC2954" s="45"/>
    </row>
    <row r="2955" spans="1:29" x14ac:dyDescent="0.2">
      <c r="A2955" s="37">
        <v>2954</v>
      </c>
      <c r="B2955" s="38" t="s">
        <v>2623</v>
      </c>
      <c r="C2955" s="39" t="s">
        <v>918</v>
      </c>
      <c r="D2955" s="40">
        <v>44101</v>
      </c>
      <c r="E2955" s="38">
        <v>1</v>
      </c>
      <c r="F2955" s="38"/>
      <c r="G2955" s="38" t="s">
        <v>2</v>
      </c>
      <c r="H2955" s="38" t="s">
        <v>2</v>
      </c>
      <c r="I2955" s="39">
        <v>550</v>
      </c>
      <c r="J2955" s="39">
        <v>3550</v>
      </c>
      <c r="K2955" s="39">
        <v>0</v>
      </c>
      <c r="L2955" s="41">
        <f>SUM(Data[[#This Row],[CHELTUIELI DE PERSONAL LEI]:[CHELTUIELI DE CAPITAL (ACTIVE NEFINANCIARE ) LEI]])</f>
        <v>4100</v>
      </c>
      <c r="M2955" s="41">
        <f>Data[[#This Row],[TOTAL CHELTUIELI LEI]]/Data[[#This Row],[CURS VALUTAR EURO BNR 22 07 2020]]</f>
        <v>847.0899361583439</v>
      </c>
      <c r="N2955" s="49">
        <v>841</v>
      </c>
      <c r="O2955" s="42"/>
      <c r="P2955" s="42">
        <v>529</v>
      </c>
      <c r="Q2955" s="42"/>
      <c r="R2955" s="42">
        <f>Data[[#This Row],[PERSOANE ÎNSCRISE ÎN LISTELE ELECTORALE (TURUL 1)            ]]+Data[[#This Row],[PERSOANE ÎNSCRISE ÎN LISTELE ELECTORALE (TURUL AL 2-LEA)]]</f>
        <v>841</v>
      </c>
      <c r="S2955" s="42">
        <f>Data[[#This Row],[PERSOANE CARE AU PARTICIPAT LA VOT (TURUL 1)]]+Data[[#This Row],[PERSOANE CARE AU PARTICIPAT LA VOT  (TURUL AL 2-LEA)]]</f>
        <v>529</v>
      </c>
      <c r="T2955" s="41">
        <f>Data[[#This Row],[TOTAL CHELTUIELI LEI]]/Data[[#This Row],[NUMĂRUL PERSOANELOR ÎNSCRISE ÎN LISTELE ELECTORALE]]</f>
        <v>4.8751486325802613</v>
      </c>
      <c r="U2955" s="41">
        <f>Data[[#This Row],[TOTAL CHELTUIELI EURO]]/Data[[#This Row],[NUMĂRUL PERSOANELOR ÎNSCRISE ÎN LISTELE ELECTORALE]]</f>
        <v>1.0072413033987442</v>
      </c>
      <c r="V2955" s="41">
        <f>Data[[#This Row],[TOTAL CHELTUIELI LEI]]/Data[[#This Row],[NUMĂRUL PERSOANELOR CARE AU PARTICIPAT LA VOT]]</f>
        <v>7.7504725897920608</v>
      </c>
      <c r="W2955" s="41">
        <f>Data[[#This Row],[TOTAL CHELTUIELI EURO]]/Data[[#This Row],[NUMĂRUL PERSOANELOR CARE AU PARTICIPAT LA VOT]]</f>
        <v>1.6013042271424269</v>
      </c>
      <c r="X2955" s="43">
        <v>4.8400999999999996</v>
      </c>
      <c r="Y2955" s="114" t="s">
        <v>2895</v>
      </c>
      <c r="Z2955" s="44">
        <v>4</v>
      </c>
      <c r="AA2955" s="115" t="s">
        <v>3107</v>
      </c>
      <c r="AB2955" s="44">
        <v>1</v>
      </c>
      <c r="AC2955" s="45"/>
    </row>
    <row r="2956" spans="1:29" x14ac:dyDescent="0.2">
      <c r="A2956" s="37">
        <v>2955</v>
      </c>
      <c r="B2956" s="38" t="s">
        <v>2623</v>
      </c>
      <c r="C2956" s="39" t="s">
        <v>919</v>
      </c>
      <c r="D2956" s="40">
        <v>44101</v>
      </c>
      <c r="E2956" s="38">
        <v>1</v>
      </c>
      <c r="F2956" s="38"/>
      <c r="G2956" s="38" t="s">
        <v>2</v>
      </c>
      <c r="H2956" s="38" t="s">
        <v>2</v>
      </c>
      <c r="I2956" s="39">
        <v>1200</v>
      </c>
      <c r="J2956" s="39">
        <v>2863</v>
      </c>
      <c r="K2956" s="39">
        <v>0</v>
      </c>
      <c r="L2956" s="41">
        <f>SUM(Data[[#This Row],[CHELTUIELI DE PERSONAL LEI]:[CHELTUIELI DE CAPITAL (ACTIVE NEFINANCIARE ) LEI]])</f>
        <v>4063</v>
      </c>
      <c r="M2956" s="41">
        <f>Data[[#This Row],[TOTAL CHELTUIELI LEI]]/Data[[#This Row],[CURS VALUTAR EURO BNR 22 07 2020]]</f>
        <v>839.44546600276863</v>
      </c>
      <c r="N2956" s="49">
        <v>1947</v>
      </c>
      <c r="O2956" s="42"/>
      <c r="P2956" s="42">
        <v>995</v>
      </c>
      <c r="Q2956" s="42"/>
      <c r="R2956" s="42">
        <f>Data[[#This Row],[PERSOANE ÎNSCRISE ÎN LISTELE ELECTORALE (TURUL 1)            ]]+Data[[#This Row],[PERSOANE ÎNSCRISE ÎN LISTELE ELECTORALE (TURUL AL 2-LEA)]]</f>
        <v>1947</v>
      </c>
      <c r="S2956" s="42">
        <f>Data[[#This Row],[PERSOANE CARE AU PARTICIPAT LA VOT (TURUL 1)]]+Data[[#This Row],[PERSOANE CARE AU PARTICIPAT LA VOT  (TURUL AL 2-LEA)]]</f>
        <v>995</v>
      </c>
      <c r="T2956" s="41">
        <f>Data[[#This Row],[TOTAL CHELTUIELI LEI]]/Data[[#This Row],[NUMĂRUL PERSOANELOR ÎNSCRISE ÎN LISTELE ELECTORALE]]</f>
        <v>2.0868002054442734</v>
      </c>
      <c r="U2956" s="41">
        <f>Data[[#This Row],[TOTAL CHELTUIELI EURO]]/Data[[#This Row],[NUMĂRUL PERSOANELOR ÎNSCRISE ÎN LISTELE ELECTORALE]]</f>
        <v>0.43114815922073374</v>
      </c>
      <c r="V2956" s="41">
        <f>Data[[#This Row],[TOTAL CHELTUIELI LEI]]/Data[[#This Row],[NUMĂRUL PERSOANELOR CARE AU PARTICIPAT LA VOT]]</f>
        <v>4.0834170854271354</v>
      </c>
      <c r="W2956" s="41">
        <f>Data[[#This Row],[TOTAL CHELTUIELI EURO]]/Data[[#This Row],[NUMĂRUL PERSOANELOR CARE AU PARTICIPAT LA VOT]]</f>
        <v>0.84366378492740568</v>
      </c>
      <c r="X2956" s="43">
        <v>4.8400999999999996</v>
      </c>
      <c r="Y2956" s="114" t="s">
        <v>2891</v>
      </c>
      <c r="Z2956" s="44">
        <v>2</v>
      </c>
      <c r="AA2956" s="115" t="s">
        <v>3105</v>
      </c>
      <c r="AB2956" s="44">
        <v>0</v>
      </c>
      <c r="AC2956" s="45"/>
    </row>
    <row r="2957" spans="1:29" x14ac:dyDescent="0.2">
      <c r="A2957" s="37">
        <v>2956</v>
      </c>
      <c r="B2957" s="38" t="s">
        <v>2623</v>
      </c>
      <c r="C2957" s="39" t="s">
        <v>920</v>
      </c>
      <c r="D2957" s="40">
        <v>44101</v>
      </c>
      <c r="E2957" s="38">
        <v>1</v>
      </c>
      <c r="F2957" s="38"/>
      <c r="G2957" s="38" t="s">
        <v>2</v>
      </c>
      <c r="H2957" s="38" t="s">
        <v>2</v>
      </c>
      <c r="I2957" s="39">
        <v>1000</v>
      </c>
      <c r="J2957" s="39">
        <v>6619.88</v>
      </c>
      <c r="K2957" s="39">
        <v>0</v>
      </c>
      <c r="L2957" s="41">
        <f>SUM(Data[[#This Row],[CHELTUIELI DE PERSONAL LEI]:[CHELTUIELI DE CAPITAL (ACTIVE NEFINANCIARE ) LEI]])</f>
        <v>7619.88</v>
      </c>
      <c r="M2957" s="41">
        <f>Data[[#This Row],[TOTAL CHELTUIELI LEI]]/Data[[#This Row],[CURS VALUTAR EURO BNR 22 07 2020]]</f>
        <v>1574.3228445693271</v>
      </c>
      <c r="N2957" s="49">
        <v>1801</v>
      </c>
      <c r="O2957" s="42"/>
      <c r="P2957" s="42">
        <v>1246</v>
      </c>
      <c r="Q2957" s="42"/>
      <c r="R2957" s="42">
        <f>Data[[#This Row],[PERSOANE ÎNSCRISE ÎN LISTELE ELECTORALE (TURUL 1)            ]]+Data[[#This Row],[PERSOANE ÎNSCRISE ÎN LISTELE ELECTORALE (TURUL AL 2-LEA)]]</f>
        <v>1801</v>
      </c>
      <c r="S2957" s="42">
        <f>Data[[#This Row],[PERSOANE CARE AU PARTICIPAT LA VOT (TURUL 1)]]+Data[[#This Row],[PERSOANE CARE AU PARTICIPAT LA VOT  (TURUL AL 2-LEA)]]</f>
        <v>1246</v>
      </c>
      <c r="T2957" s="41">
        <f>Data[[#This Row],[TOTAL CHELTUIELI LEI]]/Data[[#This Row],[NUMĂRUL PERSOANELOR ÎNSCRISE ÎN LISTELE ELECTORALE]]</f>
        <v>4.2309161576901726</v>
      </c>
      <c r="U2957" s="41">
        <f>Data[[#This Row],[TOTAL CHELTUIELI EURO]]/Data[[#This Row],[NUMĂRUL PERSOANELOR ÎNSCRISE ÎN LISTELE ELECTORALE]]</f>
        <v>0.87413817022172524</v>
      </c>
      <c r="V2957" s="41">
        <f>Data[[#This Row],[TOTAL CHELTUIELI LEI]]/Data[[#This Row],[NUMĂRUL PERSOANELOR CARE AU PARTICIPAT LA VOT]]</f>
        <v>6.1154735152487962</v>
      </c>
      <c r="W2957" s="41">
        <f>Data[[#This Row],[TOTAL CHELTUIELI EURO]]/Data[[#This Row],[NUMĂRUL PERSOANELOR CARE AU PARTICIPAT LA VOT]]</f>
        <v>1.2635014803927185</v>
      </c>
      <c r="X2957" s="43">
        <v>4.8400999999999996</v>
      </c>
      <c r="Y2957" s="114" t="s">
        <v>2895</v>
      </c>
      <c r="Z2957" s="44">
        <v>4</v>
      </c>
      <c r="AA2957" s="115" t="s">
        <v>3105</v>
      </c>
      <c r="AB2957" s="44">
        <v>0</v>
      </c>
      <c r="AC2957" s="45"/>
    </row>
    <row r="2958" spans="1:29" x14ac:dyDescent="0.2">
      <c r="A2958" s="37">
        <v>2957</v>
      </c>
      <c r="B2958" s="38" t="s">
        <v>2623</v>
      </c>
      <c r="C2958" s="39" t="s">
        <v>921</v>
      </c>
      <c r="D2958" s="40">
        <v>44101</v>
      </c>
      <c r="E2958" s="38">
        <v>1</v>
      </c>
      <c r="F2958" s="38"/>
      <c r="G2958" s="38" t="s">
        <v>2</v>
      </c>
      <c r="H2958" s="38" t="s">
        <v>2</v>
      </c>
      <c r="I2958" s="39">
        <v>0</v>
      </c>
      <c r="J2958" s="39">
        <v>0</v>
      </c>
      <c r="K2958" s="39">
        <v>0</v>
      </c>
      <c r="L2958" s="41">
        <f>SUM(Data[[#This Row],[CHELTUIELI DE PERSONAL LEI]:[CHELTUIELI DE CAPITAL (ACTIVE NEFINANCIARE ) LEI]])</f>
        <v>0</v>
      </c>
      <c r="M2958" s="41">
        <f>Data[[#This Row],[TOTAL CHELTUIELI LEI]]/Data[[#This Row],[CURS VALUTAR EURO BNR 22 07 2020]]</f>
        <v>0</v>
      </c>
      <c r="N2958" s="49">
        <v>977</v>
      </c>
      <c r="O2958" s="42"/>
      <c r="P2958" s="42">
        <v>838</v>
      </c>
      <c r="Q2958" s="42"/>
      <c r="R2958" s="42">
        <f>Data[[#This Row],[PERSOANE ÎNSCRISE ÎN LISTELE ELECTORALE (TURUL 1)            ]]+Data[[#This Row],[PERSOANE ÎNSCRISE ÎN LISTELE ELECTORALE (TURUL AL 2-LEA)]]</f>
        <v>977</v>
      </c>
      <c r="S2958" s="42">
        <f>Data[[#This Row],[PERSOANE CARE AU PARTICIPAT LA VOT (TURUL 1)]]+Data[[#This Row],[PERSOANE CARE AU PARTICIPAT LA VOT  (TURUL AL 2-LEA)]]</f>
        <v>838</v>
      </c>
      <c r="T2958" s="41">
        <f>Data[[#This Row],[TOTAL CHELTUIELI LEI]]/Data[[#This Row],[NUMĂRUL PERSOANELOR ÎNSCRISE ÎN LISTELE ELECTORALE]]</f>
        <v>0</v>
      </c>
      <c r="U2958" s="41">
        <f>Data[[#This Row],[TOTAL CHELTUIELI EURO]]/Data[[#This Row],[NUMĂRUL PERSOANELOR ÎNSCRISE ÎN LISTELE ELECTORALE]]</f>
        <v>0</v>
      </c>
      <c r="V2958" s="41">
        <f>Data[[#This Row],[TOTAL CHELTUIELI LEI]]/Data[[#This Row],[NUMĂRUL PERSOANELOR CARE AU PARTICIPAT LA VOT]]</f>
        <v>0</v>
      </c>
      <c r="W2958" s="41">
        <f>Data[[#This Row],[TOTAL CHELTUIELI EURO]]/Data[[#This Row],[NUMĂRUL PERSOANELOR CARE AU PARTICIPAT LA VOT]]</f>
        <v>0</v>
      </c>
      <c r="X2958" s="43">
        <v>4.8400999999999996</v>
      </c>
      <c r="Y2958" s="114" t="s">
        <v>2890</v>
      </c>
      <c r="Z2958" s="44">
        <v>0</v>
      </c>
      <c r="AA2958" s="115" t="s">
        <v>3105</v>
      </c>
      <c r="AB2958" s="44">
        <v>0</v>
      </c>
      <c r="AC2958" s="45"/>
    </row>
    <row r="2959" spans="1:29" x14ac:dyDescent="0.2">
      <c r="A2959" s="37">
        <v>2958</v>
      </c>
      <c r="B2959" s="38" t="s">
        <v>2623</v>
      </c>
      <c r="C2959" s="39" t="s">
        <v>922</v>
      </c>
      <c r="D2959" s="40">
        <v>44101</v>
      </c>
      <c r="E2959" s="38">
        <v>1</v>
      </c>
      <c r="F2959" s="38"/>
      <c r="G2959" s="38" t="s">
        <v>2</v>
      </c>
      <c r="H2959" s="38" t="s">
        <v>2</v>
      </c>
      <c r="I2959" s="39">
        <v>6000</v>
      </c>
      <c r="J2959" s="39">
        <v>5000</v>
      </c>
      <c r="K2959" s="39">
        <v>0</v>
      </c>
      <c r="L2959" s="41">
        <f>SUM(Data[[#This Row],[CHELTUIELI DE PERSONAL LEI]:[CHELTUIELI DE CAPITAL (ACTIVE NEFINANCIARE ) LEI]])</f>
        <v>11000</v>
      </c>
      <c r="M2959" s="41">
        <f>Data[[#This Row],[TOTAL CHELTUIELI LEI]]/Data[[#This Row],[CURS VALUTAR EURO BNR 22 07 2020]]</f>
        <v>2272.680316522386</v>
      </c>
      <c r="N2959" s="49">
        <v>5284</v>
      </c>
      <c r="O2959" s="42"/>
      <c r="P2959" s="42">
        <v>2896</v>
      </c>
      <c r="Q2959" s="42"/>
      <c r="R2959" s="42">
        <f>Data[[#This Row],[PERSOANE ÎNSCRISE ÎN LISTELE ELECTORALE (TURUL 1)            ]]+Data[[#This Row],[PERSOANE ÎNSCRISE ÎN LISTELE ELECTORALE (TURUL AL 2-LEA)]]</f>
        <v>5284</v>
      </c>
      <c r="S2959" s="42">
        <f>Data[[#This Row],[PERSOANE CARE AU PARTICIPAT LA VOT (TURUL 1)]]+Data[[#This Row],[PERSOANE CARE AU PARTICIPAT LA VOT  (TURUL AL 2-LEA)]]</f>
        <v>2896</v>
      </c>
      <c r="T2959" s="41">
        <f>Data[[#This Row],[TOTAL CHELTUIELI LEI]]/Data[[#This Row],[NUMĂRUL PERSOANELOR ÎNSCRISE ÎN LISTELE ELECTORALE]]</f>
        <v>2.0817562452687359</v>
      </c>
      <c r="U2959" s="41">
        <f>Data[[#This Row],[TOTAL CHELTUIELI EURO]]/Data[[#This Row],[NUMĂRUL PERSOANELOR ÎNSCRISE ÎN LISTELE ELECTORALE]]</f>
        <v>0.43010604021998222</v>
      </c>
      <c r="V2959" s="41">
        <f>Data[[#This Row],[TOTAL CHELTUIELI LEI]]/Data[[#This Row],[NUMĂRUL PERSOANELOR CARE AU PARTICIPAT LA VOT]]</f>
        <v>3.798342541436464</v>
      </c>
      <c r="W2959" s="41">
        <f>Data[[#This Row],[TOTAL CHELTUIELI EURO]]/Data[[#This Row],[NUMĂRUL PERSOANELOR CARE AU PARTICIPAT LA VOT]]</f>
        <v>0.78476530266656974</v>
      </c>
      <c r="X2959" s="43">
        <v>4.8400999999999996</v>
      </c>
      <c r="Y2959" s="114" t="s">
        <v>2891</v>
      </c>
      <c r="Z2959" s="44">
        <v>2</v>
      </c>
      <c r="AA2959" s="115" t="s">
        <v>3105</v>
      </c>
      <c r="AB2959" s="44">
        <v>0</v>
      </c>
      <c r="AC2959" s="45"/>
    </row>
    <row r="2960" spans="1:29" x14ac:dyDescent="0.2">
      <c r="A2960" s="37">
        <v>2959</v>
      </c>
      <c r="B2960" s="38" t="s">
        <v>2623</v>
      </c>
      <c r="C2960" s="39" t="s">
        <v>923</v>
      </c>
      <c r="D2960" s="40">
        <v>44101</v>
      </c>
      <c r="E2960" s="38">
        <v>1</v>
      </c>
      <c r="F2960" s="38"/>
      <c r="G2960" s="38" t="s">
        <v>2</v>
      </c>
      <c r="H2960" s="38" t="s">
        <v>2</v>
      </c>
      <c r="I2960" s="39">
        <v>2645</v>
      </c>
      <c r="J2960" s="39">
        <v>11902</v>
      </c>
      <c r="K2960" s="39">
        <v>0</v>
      </c>
      <c r="L2960" s="41">
        <f>SUM(Data[[#This Row],[CHELTUIELI DE PERSONAL LEI]:[CHELTUIELI DE CAPITAL (ACTIVE NEFINANCIARE ) LEI]])</f>
        <v>14547</v>
      </c>
      <c r="M2960" s="41">
        <f>Data[[#This Row],[TOTAL CHELTUIELI LEI]]/Data[[#This Row],[CURS VALUTAR EURO BNR 22 07 2020]]</f>
        <v>3005.5164149501047</v>
      </c>
      <c r="N2960" s="49">
        <v>2236</v>
      </c>
      <c r="O2960" s="42"/>
      <c r="P2960" s="42">
        <v>1200</v>
      </c>
      <c r="Q2960" s="42"/>
      <c r="R2960" s="42">
        <f>Data[[#This Row],[PERSOANE ÎNSCRISE ÎN LISTELE ELECTORALE (TURUL 1)            ]]+Data[[#This Row],[PERSOANE ÎNSCRISE ÎN LISTELE ELECTORALE (TURUL AL 2-LEA)]]</f>
        <v>2236</v>
      </c>
      <c r="S2960" s="42">
        <f>Data[[#This Row],[PERSOANE CARE AU PARTICIPAT LA VOT (TURUL 1)]]+Data[[#This Row],[PERSOANE CARE AU PARTICIPAT LA VOT  (TURUL AL 2-LEA)]]</f>
        <v>1200</v>
      </c>
      <c r="T2960" s="41">
        <f>Data[[#This Row],[TOTAL CHELTUIELI LEI]]/Data[[#This Row],[NUMĂRUL PERSOANELOR ÎNSCRISE ÎN LISTELE ELECTORALE]]</f>
        <v>6.5058139534883717</v>
      </c>
      <c r="U2960" s="41">
        <f>Data[[#This Row],[TOTAL CHELTUIELI EURO]]/Data[[#This Row],[NUMĂRUL PERSOANELOR ÎNSCRISE ÎN LISTELE ELECTORALE]]</f>
        <v>1.3441486650045191</v>
      </c>
      <c r="V2960" s="41">
        <f>Data[[#This Row],[TOTAL CHELTUIELI LEI]]/Data[[#This Row],[NUMĂRUL PERSOANELOR CARE AU PARTICIPAT LA VOT]]</f>
        <v>12.1225</v>
      </c>
      <c r="W2960" s="41">
        <f>Data[[#This Row],[TOTAL CHELTUIELI EURO]]/Data[[#This Row],[NUMĂRUL PERSOANELOR CARE AU PARTICIPAT LA VOT]]</f>
        <v>2.5045970124584205</v>
      </c>
      <c r="X2960" s="43">
        <v>4.8400999999999996</v>
      </c>
      <c r="Y2960" s="114" t="s">
        <v>2889</v>
      </c>
      <c r="Z2960" s="44">
        <v>6</v>
      </c>
      <c r="AA2960" s="115" t="s">
        <v>3107</v>
      </c>
      <c r="AB2960" s="44">
        <v>1</v>
      </c>
      <c r="AC2960" s="45"/>
    </row>
    <row r="2961" spans="1:29" x14ac:dyDescent="0.2">
      <c r="A2961" s="37">
        <v>2960</v>
      </c>
      <c r="B2961" s="38" t="s">
        <v>2623</v>
      </c>
      <c r="C2961" s="39" t="s">
        <v>924</v>
      </c>
      <c r="D2961" s="40">
        <v>44101</v>
      </c>
      <c r="E2961" s="38">
        <v>1</v>
      </c>
      <c r="F2961" s="38"/>
      <c r="G2961" s="38" t="s">
        <v>2</v>
      </c>
      <c r="H2961" s="38" t="s">
        <v>2</v>
      </c>
      <c r="I2961" s="39">
        <v>0</v>
      </c>
      <c r="J2961" s="39">
        <v>0</v>
      </c>
      <c r="K2961" s="39">
        <v>0</v>
      </c>
      <c r="L2961" s="41">
        <f>SUM(Data[[#This Row],[CHELTUIELI DE PERSONAL LEI]:[CHELTUIELI DE CAPITAL (ACTIVE NEFINANCIARE ) LEI]])</f>
        <v>0</v>
      </c>
      <c r="M2961" s="41">
        <f>Data[[#This Row],[TOTAL CHELTUIELI LEI]]/Data[[#This Row],[CURS VALUTAR EURO BNR 22 07 2020]]</f>
        <v>0</v>
      </c>
      <c r="N2961" s="49">
        <v>1030</v>
      </c>
      <c r="O2961" s="42"/>
      <c r="P2961" s="42">
        <v>792</v>
      </c>
      <c r="Q2961" s="42"/>
      <c r="R2961" s="42">
        <f>Data[[#This Row],[PERSOANE ÎNSCRISE ÎN LISTELE ELECTORALE (TURUL 1)            ]]+Data[[#This Row],[PERSOANE ÎNSCRISE ÎN LISTELE ELECTORALE (TURUL AL 2-LEA)]]</f>
        <v>1030</v>
      </c>
      <c r="S2961" s="42">
        <f>Data[[#This Row],[PERSOANE CARE AU PARTICIPAT LA VOT (TURUL 1)]]+Data[[#This Row],[PERSOANE CARE AU PARTICIPAT LA VOT  (TURUL AL 2-LEA)]]</f>
        <v>792</v>
      </c>
      <c r="T2961" s="41">
        <f>Data[[#This Row],[TOTAL CHELTUIELI LEI]]/Data[[#This Row],[NUMĂRUL PERSOANELOR ÎNSCRISE ÎN LISTELE ELECTORALE]]</f>
        <v>0</v>
      </c>
      <c r="U2961" s="41">
        <f>Data[[#This Row],[TOTAL CHELTUIELI EURO]]/Data[[#This Row],[NUMĂRUL PERSOANELOR ÎNSCRISE ÎN LISTELE ELECTORALE]]</f>
        <v>0</v>
      </c>
      <c r="V2961" s="41">
        <f>Data[[#This Row],[TOTAL CHELTUIELI LEI]]/Data[[#This Row],[NUMĂRUL PERSOANELOR CARE AU PARTICIPAT LA VOT]]</f>
        <v>0</v>
      </c>
      <c r="W2961" s="41">
        <f>Data[[#This Row],[TOTAL CHELTUIELI EURO]]/Data[[#This Row],[NUMĂRUL PERSOANELOR CARE AU PARTICIPAT LA VOT]]</f>
        <v>0</v>
      </c>
      <c r="X2961" s="43">
        <v>4.8400999999999996</v>
      </c>
      <c r="Y2961" s="114" t="s">
        <v>2890</v>
      </c>
      <c r="Z2961" s="44">
        <v>0</v>
      </c>
      <c r="AA2961" s="115" t="s">
        <v>3105</v>
      </c>
      <c r="AB2961" s="44">
        <v>0</v>
      </c>
      <c r="AC2961" s="45"/>
    </row>
    <row r="2962" spans="1:29" x14ac:dyDescent="0.2">
      <c r="A2962" s="37">
        <v>2961</v>
      </c>
      <c r="B2962" s="38" t="s">
        <v>2623</v>
      </c>
      <c r="C2962" s="39" t="s">
        <v>925</v>
      </c>
      <c r="D2962" s="40">
        <v>44101</v>
      </c>
      <c r="E2962" s="38">
        <v>1</v>
      </c>
      <c r="F2962" s="38"/>
      <c r="G2962" s="38" t="s">
        <v>2</v>
      </c>
      <c r="H2962" s="38" t="s">
        <v>2</v>
      </c>
      <c r="I2962" s="39">
        <v>100950</v>
      </c>
      <c r="J2962" s="39">
        <v>10095</v>
      </c>
      <c r="K2962" s="39">
        <v>0</v>
      </c>
      <c r="L2962" s="41">
        <f>SUM(Data[[#This Row],[CHELTUIELI DE PERSONAL LEI]:[CHELTUIELI DE CAPITAL (ACTIVE NEFINANCIARE ) LEI]])</f>
        <v>111045</v>
      </c>
      <c r="M2962" s="41">
        <f>Data[[#This Row],[TOTAL CHELTUIELI LEI]]/Data[[#This Row],[CURS VALUTAR EURO BNR 22 07 2020]]</f>
        <v>22942.707795293489</v>
      </c>
      <c r="N2962" s="49">
        <v>2623</v>
      </c>
      <c r="O2962" s="42"/>
      <c r="P2962" s="42">
        <v>1666</v>
      </c>
      <c r="Q2962" s="42"/>
      <c r="R2962" s="42">
        <f>Data[[#This Row],[PERSOANE ÎNSCRISE ÎN LISTELE ELECTORALE (TURUL 1)            ]]+Data[[#This Row],[PERSOANE ÎNSCRISE ÎN LISTELE ELECTORALE (TURUL AL 2-LEA)]]</f>
        <v>2623</v>
      </c>
      <c r="S2962" s="42">
        <f>Data[[#This Row],[PERSOANE CARE AU PARTICIPAT LA VOT (TURUL 1)]]+Data[[#This Row],[PERSOANE CARE AU PARTICIPAT LA VOT  (TURUL AL 2-LEA)]]</f>
        <v>1666</v>
      </c>
      <c r="T2962" s="41">
        <f>Data[[#This Row],[TOTAL CHELTUIELI LEI]]/Data[[#This Row],[NUMĂRUL PERSOANELOR ÎNSCRISE ÎN LISTELE ELECTORALE]]</f>
        <v>42.335112466641249</v>
      </c>
      <c r="U2962" s="41">
        <f>Data[[#This Row],[TOTAL CHELTUIELI EURO]]/Data[[#This Row],[NUMĂRUL PERSOANELOR ÎNSCRISE ÎN LISTELE ELECTORALE]]</f>
        <v>8.7467433455179133</v>
      </c>
      <c r="V2962" s="41">
        <f>Data[[#This Row],[TOTAL CHELTUIELI LEI]]/Data[[#This Row],[NUMĂRUL PERSOANELOR CARE AU PARTICIPAT LA VOT]]</f>
        <v>66.653661464585838</v>
      </c>
      <c r="W2962" s="41">
        <f>Data[[#This Row],[TOTAL CHELTUIELI EURO]]/Data[[#This Row],[NUMĂRUL PERSOANELOR CARE AU PARTICIPAT LA VOT]]</f>
        <v>13.771133130428264</v>
      </c>
      <c r="X2962" s="43">
        <v>4.8400999999999996</v>
      </c>
      <c r="Y2962" s="114" t="s">
        <v>2916</v>
      </c>
      <c r="Z2962" s="44">
        <v>42</v>
      </c>
      <c r="AA2962" s="115" t="s">
        <v>3112</v>
      </c>
      <c r="AB2962" s="44">
        <v>8</v>
      </c>
      <c r="AC2962" s="45"/>
    </row>
    <row r="2963" spans="1:29" x14ac:dyDescent="0.2">
      <c r="A2963" s="37">
        <v>2962</v>
      </c>
      <c r="B2963" s="38" t="s">
        <v>2623</v>
      </c>
      <c r="C2963" s="39" t="s">
        <v>926</v>
      </c>
      <c r="D2963" s="40">
        <v>44101</v>
      </c>
      <c r="E2963" s="38">
        <v>1</v>
      </c>
      <c r="F2963" s="38"/>
      <c r="G2963" s="38" t="s">
        <v>2</v>
      </c>
      <c r="H2963" s="38" t="s">
        <v>2</v>
      </c>
      <c r="I2963" s="39">
        <v>3000</v>
      </c>
      <c r="J2963" s="39">
        <v>25868</v>
      </c>
      <c r="K2963" s="39">
        <v>0</v>
      </c>
      <c r="L2963" s="41">
        <f>SUM(Data[[#This Row],[CHELTUIELI DE PERSONAL LEI]:[CHELTUIELI DE CAPITAL (ACTIVE NEFINANCIARE ) LEI]])</f>
        <v>28868</v>
      </c>
      <c r="M2963" s="41">
        <f>Data[[#This Row],[TOTAL CHELTUIELI LEI]]/Data[[#This Row],[CURS VALUTAR EURO BNR 22 07 2020]]</f>
        <v>5964.3395797607491</v>
      </c>
      <c r="N2963" s="49">
        <v>1271</v>
      </c>
      <c r="O2963" s="42"/>
      <c r="P2963" s="42">
        <v>822</v>
      </c>
      <c r="Q2963" s="42"/>
      <c r="R2963" s="42">
        <f>Data[[#This Row],[PERSOANE ÎNSCRISE ÎN LISTELE ELECTORALE (TURUL 1)            ]]+Data[[#This Row],[PERSOANE ÎNSCRISE ÎN LISTELE ELECTORALE (TURUL AL 2-LEA)]]</f>
        <v>1271</v>
      </c>
      <c r="S2963" s="42">
        <f>Data[[#This Row],[PERSOANE CARE AU PARTICIPAT LA VOT (TURUL 1)]]+Data[[#This Row],[PERSOANE CARE AU PARTICIPAT LA VOT  (TURUL AL 2-LEA)]]</f>
        <v>822</v>
      </c>
      <c r="T2963" s="41">
        <f>Data[[#This Row],[TOTAL CHELTUIELI LEI]]/Data[[#This Row],[NUMĂRUL PERSOANELOR ÎNSCRISE ÎN LISTELE ELECTORALE]]</f>
        <v>22.712824547600313</v>
      </c>
      <c r="U2963" s="41">
        <f>Data[[#This Row],[TOTAL CHELTUIELI EURO]]/Data[[#This Row],[NUMĂRUL PERSOANELOR ÎNSCRISE ÎN LISTELE ELECTORALE]]</f>
        <v>4.6926353892688821</v>
      </c>
      <c r="V2963" s="41">
        <f>Data[[#This Row],[TOTAL CHELTUIELI LEI]]/Data[[#This Row],[NUMĂRUL PERSOANELOR CARE AU PARTICIPAT LA VOT]]</f>
        <v>35.119221411192214</v>
      </c>
      <c r="W2963" s="41">
        <f>Data[[#This Row],[TOTAL CHELTUIELI EURO]]/Data[[#This Row],[NUMĂRUL PERSOANELOR CARE AU PARTICIPAT LA VOT]]</f>
        <v>7.2558875666189158</v>
      </c>
      <c r="X2963" s="43">
        <v>4.8400999999999996</v>
      </c>
      <c r="Y2963" s="114" t="s">
        <v>2900</v>
      </c>
      <c r="Z2963" s="44">
        <v>22</v>
      </c>
      <c r="AA2963" s="115" t="s">
        <v>3110</v>
      </c>
      <c r="AB2963" s="44">
        <v>4</v>
      </c>
      <c r="AC2963" s="45"/>
    </row>
    <row r="2964" spans="1:29" x14ac:dyDescent="0.2">
      <c r="A2964" s="37">
        <v>2963</v>
      </c>
      <c r="B2964" s="38" t="s">
        <v>2623</v>
      </c>
      <c r="C2964" s="39" t="s">
        <v>927</v>
      </c>
      <c r="D2964" s="40">
        <v>44101</v>
      </c>
      <c r="E2964" s="38">
        <v>1</v>
      </c>
      <c r="F2964" s="38"/>
      <c r="G2964" s="38" t="s">
        <v>2</v>
      </c>
      <c r="H2964" s="38" t="s">
        <v>2</v>
      </c>
      <c r="I2964" s="39">
        <v>0</v>
      </c>
      <c r="J2964" s="39">
        <v>1953</v>
      </c>
      <c r="K2964" s="39">
        <v>0</v>
      </c>
      <c r="L2964" s="41">
        <f>SUM(Data[[#This Row],[CHELTUIELI DE PERSONAL LEI]:[CHELTUIELI DE CAPITAL (ACTIVE NEFINANCIARE ) LEI]])</f>
        <v>1953</v>
      </c>
      <c r="M2964" s="41">
        <f>Data[[#This Row],[TOTAL CHELTUIELI LEI]]/Data[[#This Row],[CURS VALUTAR EURO BNR 22 07 2020]]</f>
        <v>403.50405983347457</v>
      </c>
      <c r="N2964" s="49">
        <v>1353</v>
      </c>
      <c r="O2964" s="42"/>
      <c r="P2964" s="42">
        <v>687</v>
      </c>
      <c r="Q2964" s="42"/>
      <c r="R2964" s="42">
        <f>Data[[#This Row],[PERSOANE ÎNSCRISE ÎN LISTELE ELECTORALE (TURUL 1)            ]]+Data[[#This Row],[PERSOANE ÎNSCRISE ÎN LISTELE ELECTORALE (TURUL AL 2-LEA)]]</f>
        <v>1353</v>
      </c>
      <c r="S2964" s="42">
        <f>Data[[#This Row],[PERSOANE CARE AU PARTICIPAT LA VOT (TURUL 1)]]+Data[[#This Row],[PERSOANE CARE AU PARTICIPAT LA VOT  (TURUL AL 2-LEA)]]</f>
        <v>687</v>
      </c>
      <c r="T2964" s="41">
        <f>Data[[#This Row],[TOTAL CHELTUIELI LEI]]/Data[[#This Row],[NUMĂRUL PERSOANELOR ÎNSCRISE ÎN LISTELE ELECTORALE]]</f>
        <v>1.4434589800443458</v>
      </c>
      <c r="U2964" s="41">
        <f>Data[[#This Row],[TOTAL CHELTUIELI EURO]]/Data[[#This Row],[NUMĂRUL PERSOANELOR ÎNSCRISE ÎN LISTELE ELECTORALE]]</f>
        <v>0.29822916469584226</v>
      </c>
      <c r="V2964" s="41">
        <f>Data[[#This Row],[TOTAL CHELTUIELI LEI]]/Data[[#This Row],[NUMĂRUL PERSOANELOR CARE AU PARTICIPAT LA VOT]]</f>
        <v>2.8427947598253276</v>
      </c>
      <c r="W2964" s="41">
        <f>Data[[#This Row],[TOTAL CHELTUIELI EURO]]/Data[[#This Row],[NUMĂRUL PERSOANELOR CARE AU PARTICIPAT LA VOT]]</f>
        <v>0.58734215405163692</v>
      </c>
      <c r="X2964" s="43">
        <v>4.8400999999999996</v>
      </c>
      <c r="Y2964" s="114" t="s">
        <v>2894</v>
      </c>
      <c r="Z2964" s="44">
        <v>1</v>
      </c>
      <c r="AA2964" s="115" t="s">
        <v>3105</v>
      </c>
      <c r="AB2964" s="44">
        <v>0</v>
      </c>
      <c r="AC2964" s="45"/>
    </row>
    <row r="2965" spans="1:29" x14ac:dyDescent="0.2">
      <c r="A2965" s="37">
        <v>2964</v>
      </c>
      <c r="B2965" s="38" t="s">
        <v>2623</v>
      </c>
      <c r="C2965" s="39" t="s">
        <v>928</v>
      </c>
      <c r="D2965" s="40">
        <v>44101</v>
      </c>
      <c r="E2965" s="38">
        <v>1</v>
      </c>
      <c r="F2965" s="38"/>
      <c r="G2965" s="38" t="s">
        <v>2</v>
      </c>
      <c r="H2965" s="38" t="s">
        <v>2</v>
      </c>
      <c r="I2965" s="39">
        <v>2400</v>
      </c>
      <c r="J2965" s="39">
        <v>5000</v>
      </c>
      <c r="K2965" s="39">
        <v>0</v>
      </c>
      <c r="L2965" s="41">
        <f>SUM(Data[[#This Row],[CHELTUIELI DE PERSONAL LEI]:[CHELTUIELI DE CAPITAL (ACTIVE NEFINANCIARE ) LEI]])</f>
        <v>7400</v>
      </c>
      <c r="M2965" s="41">
        <f>Data[[#This Row],[TOTAL CHELTUIELI LEI]]/Data[[#This Row],[CURS VALUTAR EURO BNR 22 07 2020]]</f>
        <v>1528.8940311150598</v>
      </c>
      <c r="N2965" s="49">
        <v>903</v>
      </c>
      <c r="O2965" s="42"/>
      <c r="P2965" s="42">
        <v>900</v>
      </c>
      <c r="Q2965" s="42"/>
      <c r="R2965" s="42">
        <f>Data[[#This Row],[PERSOANE ÎNSCRISE ÎN LISTELE ELECTORALE (TURUL 1)            ]]+Data[[#This Row],[PERSOANE ÎNSCRISE ÎN LISTELE ELECTORALE (TURUL AL 2-LEA)]]</f>
        <v>903</v>
      </c>
      <c r="S2965" s="42">
        <f>Data[[#This Row],[PERSOANE CARE AU PARTICIPAT LA VOT (TURUL 1)]]+Data[[#This Row],[PERSOANE CARE AU PARTICIPAT LA VOT  (TURUL AL 2-LEA)]]</f>
        <v>900</v>
      </c>
      <c r="T2965" s="41">
        <f>Data[[#This Row],[TOTAL CHELTUIELI LEI]]/Data[[#This Row],[NUMĂRUL PERSOANELOR ÎNSCRISE ÎN LISTELE ELECTORALE]]</f>
        <v>8.1949058693244741</v>
      </c>
      <c r="U2965" s="41">
        <f>Data[[#This Row],[TOTAL CHELTUIELI EURO]]/Data[[#This Row],[NUMĂRUL PERSOANELOR ÎNSCRISE ÎN LISTELE ELECTORALE]]</f>
        <v>1.6931273877243187</v>
      </c>
      <c r="V2965" s="41">
        <f>Data[[#This Row],[TOTAL CHELTUIELI LEI]]/Data[[#This Row],[NUMĂRUL PERSOANELOR CARE AU PARTICIPAT LA VOT]]</f>
        <v>8.2222222222222214</v>
      </c>
      <c r="W2965" s="41">
        <f>Data[[#This Row],[TOTAL CHELTUIELI EURO]]/Data[[#This Row],[NUMĂRUL PERSOANELOR CARE AU PARTICIPAT LA VOT]]</f>
        <v>1.6987711456833998</v>
      </c>
      <c r="X2965" s="43">
        <v>4.8400999999999996</v>
      </c>
      <c r="Y2965" s="114" t="s">
        <v>2896</v>
      </c>
      <c r="Z2965" s="44">
        <v>1</v>
      </c>
      <c r="AA2965" s="115" t="s">
        <v>3107</v>
      </c>
      <c r="AB2965" s="44">
        <v>1</v>
      </c>
      <c r="AC2965" s="45"/>
    </row>
    <row r="2966" spans="1:29" x14ac:dyDescent="0.2">
      <c r="A2966" s="37">
        <v>2965</v>
      </c>
      <c r="B2966" s="38" t="s">
        <v>2623</v>
      </c>
      <c r="C2966" s="39" t="s">
        <v>929</v>
      </c>
      <c r="D2966" s="40">
        <v>44101</v>
      </c>
      <c r="E2966" s="38">
        <v>1</v>
      </c>
      <c r="F2966" s="38"/>
      <c r="G2966" s="38" t="s">
        <v>2</v>
      </c>
      <c r="H2966" s="38" t="s">
        <v>2</v>
      </c>
      <c r="I2966" s="39">
        <v>1200</v>
      </c>
      <c r="J2966" s="39">
        <v>0</v>
      </c>
      <c r="K2966" s="39">
        <v>0</v>
      </c>
      <c r="L2966" s="41">
        <f>SUM(Data[[#This Row],[CHELTUIELI DE PERSONAL LEI]:[CHELTUIELI DE CAPITAL (ACTIVE NEFINANCIARE ) LEI]])</f>
        <v>1200</v>
      </c>
      <c r="M2966" s="41">
        <f>Data[[#This Row],[TOTAL CHELTUIELI LEI]]/Data[[#This Row],[CURS VALUTAR EURO BNR 22 07 2020]]</f>
        <v>247.92876180244212</v>
      </c>
      <c r="N2966" s="49">
        <v>1028</v>
      </c>
      <c r="O2966" s="42"/>
      <c r="P2966" s="42">
        <v>782</v>
      </c>
      <c r="Q2966" s="42"/>
      <c r="R2966" s="42">
        <f>Data[[#This Row],[PERSOANE ÎNSCRISE ÎN LISTELE ELECTORALE (TURUL 1)            ]]+Data[[#This Row],[PERSOANE ÎNSCRISE ÎN LISTELE ELECTORALE (TURUL AL 2-LEA)]]</f>
        <v>1028</v>
      </c>
      <c r="S2966" s="42">
        <f>Data[[#This Row],[PERSOANE CARE AU PARTICIPAT LA VOT (TURUL 1)]]+Data[[#This Row],[PERSOANE CARE AU PARTICIPAT LA VOT  (TURUL AL 2-LEA)]]</f>
        <v>782</v>
      </c>
      <c r="T2966" s="41">
        <f>Data[[#This Row],[TOTAL CHELTUIELI LEI]]/Data[[#This Row],[NUMĂRUL PERSOANELOR ÎNSCRISE ÎN LISTELE ELECTORALE]]</f>
        <v>1.1673151750972763</v>
      </c>
      <c r="U2966" s="41">
        <f>Data[[#This Row],[TOTAL CHELTUIELI EURO]]/Data[[#This Row],[NUMĂRUL PERSOANELOR ÎNSCRISE ÎN LISTELE ELECTORALE]]</f>
        <v>0.24117583832922385</v>
      </c>
      <c r="V2966" s="41">
        <f>Data[[#This Row],[TOTAL CHELTUIELI LEI]]/Data[[#This Row],[NUMĂRUL PERSOANELOR CARE AU PARTICIPAT LA VOT]]</f>
        <v>1.5345268542199488</v>
      </c>
      <c r="W2966" s="41">
        <f>Data[[#This Row],[TOTAL CHELTUIELI EURO]]/Data[[#This Row],[NUMĂRUL PERSOANELOR CARE AU PARTICIPAT LA VOT]]</f>
        <v>0.31704445243279045</v>
      </c>
      <c r="X2966" s="43">
        <v>4.8400999999999996</v>
      </c>
      <c r="Y2966" s="114" t="s">
        <v>2894</v>
      </c>
      <c r="Z2966" s="44">
        <v>1</v>
      </c>
      <c r="AA2966" s="115" t="s">
        <v>3105</v>
      </c>
      <c r="AB2966" s="44">
        <v>0</v>
      </c>
      <c r="AC2966" s="45"/>
    </row>
    <row r="2967" spans="1:29" x14ac:dyDescent="0.2">
      <c r="A2967" s="37">
        <v>2966</v>
      </c>
      <c r="B2967" s="38" t="s">
        <v>2623</v>
      </c>
      <c r="C2967" s="39" t="s">
        <v>930</v>
      </c>
      <c r="D2967" s="40">
        <v>44101</v>
      </c>
      <c r="E2967" s="38">
        <v>1</v>
      </c>
      <c r="F2967" s="38"/>
      <c r="G2967" s="38" t="s">
        <v>2</v>
      </c>
      <c r="H2967" s="38" t="s">
        <v>2</v>
      </c>
      <c r="I2967" s="39">
        <v>3200</v>
      </c>
      <c r="J2967" s="39">
        <v>11304</v>
      </c>
      <c r="K2967" s="39">
        <v>0</v>
      </c>
      <c r="L2967" s="41">
        <f>SUM(Data[[#This Row],[CHELTUIELI DE PERSONAL LEI]:[CHELTUIELI DE CAPITAL (ACTIVE NEFINANCIARE ) LEI]])</f>
        <v>14504</v>
      </c>
      <c r="M2967" s="41">
        <f>Data[[#This Row],[TOTAL CHELTUIELI LEI]]/Data[[#This Row],[CURS VALUTAR EURO BNR 22 07 2020]]</f>
        <v>2996.6323009855168</v>
      </c>
      <c r="N2967" s="49">
        <v>1864</v>
      </c>
      <c r="O2967" s="42"/>
      <c r="P2967" s="42">
        <v>1359</v>
      </c>
      <c r="Q2967" s="42"/>
      <c r="R2967" s="42">
        <f>Data[[#This Row],[PERSOANE ÎNSCRISE ÎN LISTELE ELECTORALE (TURUL 1)            ]]+Data[[#This Row],[PERSOANE ÎNSCRISE ÎN LISTELE ELECTORALE (TURUL AL 2-LEA)]]</f>
        <v>1864</v>
      </c>
      <c r="S2967" s="42">
        <f>Data[[#This Row],[PERSOANE CARE AU PARTICIPAT LA VOT (TURUL 1)]]+Data[[#This Row],[PERSOANE CARE AU PARTICIPAT LA VOT  (TURUL AL 2-LEA)]]</f>
        <v>1359</v>
      </c>
      <c r="T2967" s="41">
        <f>Data[[#This Row],[TOTAL CHELTUIELI LEI]]/Data[[#This Row],[NUMĂRUL PERSOANELOR ÎNSCRISE ÎN LISTELE ELECTORALE]]</f>
        <v>7.7811158798283264</v>
      </c>
      <c r="U2967" s="41">
        <f>Data[[#This Row],[TOTAL CHELTUIELI EURO]]/Data[[#This Row],[NUMĂRUL PERSOANELOR ÎNSCRISE ÎN LISTELE ELECTORALE]]</f>
        <v>1.6076353546059641</v>
      </c>
      <c r="V2967" s="41">
        <f>Data[[#This Row],[TOTAL CHELTUIELI LEI]]/Data[[#This Row],[NUMĂRUL PERSOANELOR CARE AU PARTICIPAT LA VOT]]</f>
        <v>10.672553348050037</v>
      </c>
      <c r="W2967" s="41">
        <f>Data[[#This Row],[TOTAL CHELTUIELI EURO]]/Data[[#This Row],[NUMĂRUL PERSOANELOR CARE AU PARTICIPAT LA VOT]]</f>
        <v>2.2050274473771281</v>
      </c>
      <c r="X2967" s="43">
        <v>4.8400999999999996</v>
      </c>
      <c r="Y2967" s="114" t="s">
        <v>2886</v>
      </c>
      <c r="Z2967" s="44">
        <v>7</v>
      </c>
      <c r="AA2967" s="115" t="s">
        <v>3107</v>
      </c>
      <c r="AB2967" s="44">
        <v>1</v>
      </c>
      <c r="AC2967" s="45"/>
    </row>
    <row r="2968" spans="1:29" x14ac:dyDescent="0.2">
      <c r="A2968" s="37">
        <v>2967</v>
      </c>
      <c r="B2968" s="38" t="s">
        <v>2623</v>
      </c>
      <c r="C2968" s="39" t="s">
        <v>931</v>
      </c>
      <c r="D2968" s="40">
        <v>44101</v>
      </c>
      <c r="E2968" s="38">
        <v>1</v>
      </c>
      <c r="F2968" s="38"/>
      <c r="G2968" s="38" t="s">
        <v>2</v>
      </c>
      <c r="H2968" s="38" t="s">
        <v>2</v>
      </c>
      <c r="I2968" s="39">
        <v>3900</v>
      </c>
      <c r="J2968" s="39">
        <v>0</v>
      </c>
      <c r="K2968" s="39">
        <v>0</v>
      </c>
      <c r="L2968" s="41">
        <f>SUM(Data[[#This Row],[CHELTUIELI DE PERSONAL LEI]:[CHELTUIELI DE CAPITAL (ACTIVE NEFINANCIARE ) LEI]])</f>
        <v>3900</v>
      </c>
      <c r="M2968" s="41">
        <f>Data[[#This Row],[TOTAL CHELTUIELI LEI]]/Data[[#This Row],[CURS VALUTAR EURO BNR 22 07 2020]]</f>
        <v>805.76847585793689</v>
      </c>
      <c r="N2968" s="49">
        <v>1559</v>
      </c>
      <c r="O2968" s="42"/>
      <c r="P2968" s="42">
        <v>958</v>
      </c>
      <c r="Q2968" s="42"/>
      <c r="R2968" s="42">
        <f>Data[[#This Row],[PERSOANE ÎNSCRISE ÎN LISTELE ELECTORALE (TURUL 1)            ]]+Data[[#This Row],[PERSOANE ÎNSCRISE ÎN LISTELE ELECTORALE (TURUL AL 2-LEA)]]</f>
        <v>1559</v>
      </c>
      <c r="S2968" s="42">
        <f>Data[[#This Row],[PERSOANE CARE AU PARTICIPAT LA VOT (TURUL 1)]]+Data[[#This Row],[PERSOANE CARE AU PARTICIPAT LA VOT  (TURUL AL 2-LEA)]]</f>
        <v>958</v>
      </c>
      <c r="T2968" s="41">
        <f>Data[[#This Row],[TOTAL CHELTUIELI LEI]]/Data[[#This Row],[NUMĂRUL PERSOANELOR ÎNSCRISE ÎN LISTELE ELECTORALE]]</f>
        <v>2.5016035920461834</v>
      </c>
      <c r="U2968" s="41">
        <f>Data[[#This Row],[TOTAL CHELTUIELI EURO]]/Data[[#This Row],[NUMĂRUL PERSOANELOR ÎNSCRISE ÎN LISTELE ELECTORALE]]</f>
        <v>0.51684956758045986</v>
      </c>
      <c r="V2968" s="41">
        <f>Data[[#This Row],[TOTAL CHELTUIELI LEI]]/Data[[#This Row],[NUMĂRUL PERSOANELOR CARE AU PARTICIPAT LA VOT]]</f>
        <v>4.0709812108559502</v>
      </c>
      <c r="W2968" s="41">
        <f>Data[[#This Row],[TOTAL CHELTUIELI EURO]]/Data[[#This Row],[NUMĂRUL PERSOANELOR CARE AU PARTICIPAT LA VOT]]</f>
        <v>0.84109444244043519</v>
      </c>
      <c r="X2968" s="43">
        <v>4.8400999999999996</v>
      </c>
      <c r="Y2968" s="114" t="s">
        <v>2891</v>
      </c>
      <c r="Z2968" s="44">
        <v>2</v>
      </c>
      <c r="AA2968" s="115" t="s">
        <v>3105</v>
      </c>
      <c r="AB2968" s="44">
        <v>0</v>
      </c>
      <c r="AC2968" s="45"/>
    </row>
    <row r="2969" spans="1:29" x14ac:dyDescent="0.2">
      <c r="A2969" s="37">
        <v>2968</v>
      </c>
      <c r="B2969" s="38" t="s">
        <v>2623</v>
      </c>
      <c r="C2969" s="39" t="s">
        <v>932</v>
      </c>
      <c r="D2969" s="40">
        <v>44101</v>
      </c>
      <c r="E2969" s="38">
        <v>1</v>
      </c>
      <c r="F2969" s="38"/>
      <c r="G2969" s="38" t="s">
        <v>2</v>
      </c>
      <c r="H2969" s="38" t="s">
        <v>2</v>
      </c>
      <c r="I2969" s="39">
        <v>4200</v>
      </c>
      <c r="J2969" s="39">
        <v>1525.29</v>
      </c>
      <c r="K2969" s="39">
        <v>0</v>
      </c>
      <c r="L2969" s="41">
        <f>SUM(Data[[#This Row],[CHELTUIELI DE PERSONAL LEI]:[CHELTUIELI DE CAPITAL (ACTIVE NEFINANCIARE ) LEI]])</f>
        <v>5725.29</v>
      </c>
      <c r="M2969" s="41">
        <f>Data[[#This Row],[TOTAL CHELTUIELI LEI]]/Data[[#This Row],[CURS VALUTAR EURO BNR 22 07 2020]]</f>
        <v>1182.8867172165865</v>
      </c>
      <c r="N2969" s="49">
        <v>1864</v>
      </c>
      <c r="O2969" s="42"/>
      <c r="P2969" s="42">
        <v>1098</v>
      </c>
      <c r="Q2969" s="42"/>
      <c r="R2969" s="42">
        <f>Data[[#This Row],[PERSOANE ÎNSCRISE ÎN LISTELE ELECTORALE (TURUL 1)            ]]+Data[[#This Row],[PERSOANE ÎNSCRISE ÎN LISTELE ELECTORALE (TURUL AL 2-LEA)]]</f>
        <v>1864</v>
      </c>
      <c r="S2969" s="42">
        <f>Data[[#This Row],[PERSOANE CARE AU PARTICIPAT LA VOT (TURUL 1)]]+Data[[#This Row],[PERSOANE CARE AU PARTICIPAT LA VOT  (TURUL AL 2-LEA)]]</f>
        <v>1098</v>
      </c>
      <c r="T2969" s="41">
        <f>Data[[#This Row],[TOTAL CHELTUIELI LEI]]/Data[[#This Row],[NUMĂRUL PERSOANELOR ÎNSCRISE ÎN LISTELE ELECTORALE]]</f>
        <v>3.0715075107296137</v>
      </c>
      <c r="U2969" s="41">
        <f>Data[[#This Row],[TOTAL CHELTUIELI EURO]]/Data[[#This Row],[NUMĂRUL PERSOANELOR ÎNSCRISE ÎN LISTELE ELECTORALE]]</f>
        <v>0.63459587833507858</v>
      </c>
      <c r="V2969" s="41">
        <f>Data[[#This Row],[TOTAL CHELTUIELI LEI]]/Data[[#This Row],[NUMĂRUL PERSOANELOR CARE AU PARTICIPAT LA VOT]]</f>
        <v>5.2142896174863385</v>
      </c>
      <c r="W2969" s="41">
        <f>Data[[#This Row],[TOTAL CHELTUIELI EURO]]/Data[[#This Row],[NUMĂRUL PERSOANELOR CARE AU PARTICIPAT LA VOT]]</f>
        <v>1.0773103071189312</v>
      </c>
      <c r="X2969" s="43">
        <v>4.8400999999999996</v>
      </c>
      <c r="Y2969" s="114" t="s">
        <v>2884</v>
      </c>
      <c r="Z2969" s="44">
        <v>3</v>
      </c>
      <c r="AA2969" s="115" t="s">
        <v>3105</v>
      </c>
      <c r="AB2969" s="44">
        <v>0</v>
      </c>
      <c r="AC2969" s="45"/>
    </row>
    <row r="2970" spans="1:29" x14ac:dyDescent="0.2">
      <c r="A2970" s="37">
        <v>2969</v>
      </c>
      <c r="B2970" s="38" t="s">
        <v>2623</v>
      </c>
      <c r="C2970" s="39" t="s">
        <v>933</v>
      </c>
      <c r="D2970" s="40">
        <v>44101</v>
      </c>
      <c r="E2970" s="38">
        <v>1</v>
      </c>
      <c r="F2970" s="38"/>
      <c r="G2970" s="38" t="s">
        <v>2</v>
      </c>
      <c r="H2970" s="38" t="s">
        <v>2</v>
      </c>
      <c r="I2970" s="39">
        <v>4000</v>
      </c>
      <c r="J2970" s="39">
        <v>6035.49</v>
      </c>
      <c r="K2970" s="39">
        <v>0</v>
      </c>
      <c r="L2970" s="41">
        <f>SUM(Data[[#This Row],[CHELTUIELI DE PERSONAL LEI]:[CHELTUIELI DE CAPITAL (ACTIVE NEFINANCIARE ) LEI]])</f>
        <v>10035.49</v>
      </c>
      <c r="M2970" s="41">
        <f>Data[[#This Row],[TOTAL CHELTUIELI LEI]]/Data[[#This Row],[CURS VALUTAR EURO BNR 22 07 2020]]</f>
        <v>2073.4055081506581</v>
      </c>
      <c r="N2970" s="49">
        <v>3232</v>
      </c>
      <c r="O2970" s="42"/>
      <c r="P2970" s="42">
        <v>2032</v>
      </c>
      <c r="Q2970" s="42"/>
      <c r="R2970" s="42">
        <f>Data[[#This Row],[PERSOANE ÎNSCRISE ÎN LISTELE ELECTORALE (TURUL 1)            ]]+Data[[#This Row],[PERSOANE ÎNSCRISE ÎN LISTELE ELECTORALE (TURUL AL 2-LEA)]]</f>
        <v>3232</v>
      </c>
      <c r="S2970" s="42">
        <f>Data[[#This Row],[PERSOANE CARE AU PARTICIPAT LA VOT (TURUL 1)]]+Data[[#This Row],[PERSOANE CARE AU PARTICIPAT LA VOT  (TURUL AL 2-LEA)]]</f>
        <v>2032</v>
      </c>
      <c r="T2970" s="41">
        <f>Data[[#This Row],[TOTAL CHELTUIELI LEI]]/Data[[#This Row],[NUMĂRUL PERSOANELOR ÎNSCRISE ÎN LISTELE ELECTORALE]]</f>
        <v>3.1050402227722773</v>
      </c>
      <c r="U2970" s="41">
        <f>Data[[#This Row],[TOTAL CHELTUIELI EURO]]/Data[[#This Row],[NUMĂRUL PERSOANELOR ÎNSCRISE ÎN LISTELE ELECTORALE]]</f>
        <v>0.64152398148225809</v>
      </c>
      <c r="V2970" s="41">
        <f>Data[[#This Row],[TOTAL CHELTUIELI LEI]]/Data[[#This Row],[NUMĂRUL PERSOANELOR CARE AU PARTICIPAT LA VOT]]</f>
        <v>4.9387253937007873</v>
      </c>
      <c r="W2970" s="41">
        <f>Data[[#This Row],[TOTAL CHELTUIELI EURO]]/Data[[#This Row],[NUMĂRUL PERSOANELOR CARE AU PARTICIPAT LA VOT]]</f>
        <v>1.0203767264520955</v>
      </c>
      <c r="X2970" s="43">
        <v>4.8400999999999996</v>
      </c>
      <c r="Y2970" s="114" t="s">
        <v>2884</v>
      </c>
      <c r="Z2970" s="44">
        <v>3</v>
      </c>
      <c r="AA2970" s="115" t="s">
        <v>3105</v>
      </c>
      <c r="AB2970" s="44">
        <v>0</v>
      </c>
      <c r="AC2970" s="45"/>
    </row>
    <row r="2971" spans="1:29" x14ac:dyDescent="0.2">
      <c r="A2971" s="37">
        <v>2970</v>
      </c>
      <c r="B2971" s="38" t="s">
        <v>2623</v>
      </c>
      <c r="C2971" s="39" t="s">
        <v>934</v>
      </c>
      <c r="D2971" s="40">
        <v>44101</v>
      </c>
      <c r="E2971" s="38">
        <v>1</v>
      </c>
      <c r="F2971" s="38"/>
      <c r="G2971" s="38" t="s">
        <v>2</v>
      </c>
      <c r="H2971" s="38" t="s">
        <v>2</v>
      </c>
      <c r="I2971" s="39">
        <v>1123</v>
      </c>
      <c r="J2971" s="39">
        <v>9213.58</v>
      </c>
      <c r="K2971" s="39">
        <v>0</v>
      </c>
      <c r="L2971" s="41">
        <f>SUM(Data[[#This Row],[CHELTUIELI DE PERSONAL LEI]:[CHELTUIELI DE CAPITAL (ACTIVE NEFINANCIARE ) LEI]])</f>
        <v>10336.58</v>
      </c>
      <c r="M2971" s="41">
        <f>Data[[#This Row],[TOTAL CHELTUIELI LEI]]/Data[[#This Row],[CURS VALUTAR EURO BNR 22 07 2020]]</f>
        <v>2135.6129005599059</v>
      </c>
      <c r="N2971" s="49">
        <v>2102</v>
      </c>
      <c r="O2971" s="42"/>
      <c r="P2971" s="42">
        <v>1141</v>
      </c>
      <c r="Q2971" s="42"/>
      <c r="R2971" s="42">
        <f>Data[[#This Row],[PERSOANE ÎNSCRISE ÎN LISTELE ELECTORALE (TURUL 1)            ]]+Data[[#This Row],[PERSOANE ÎNSCRISE ÎN LISTELE ELECTORALE (TURUL AL 2-LEA)]]</f>
        <v>2102</v>
      </c>
      <c r="S2971" s="42">
        <f>Data[[#This Row],[PERSOANE CARE AU PARTICIPAT LA VOT (TURUL 1)]]+Data[[#This Row],[PERSOANE CARE AU PARTICIPAT LA VOT  (TURUL AL 2-LEA)]]</f>
        <v>1141</v>
      </c>
      <c r="T2971" s="41">
        <f>Data[[#This Row],[TOTAL CHELTUIELI LEI]]/Data[[#This Row],[NUMĂRUL PERSOANELOR ÎNSCRISE ÎN LISTELE ELECTORALE]]</f>
        <v>4.9174976213130348</v>
      </c>
      <c r="U2971" s="41">
        <f>Data[[#This Row],[TOTAL CHELTUIELI EURO]]/Data[[#This Row],[NUMĂRUL PERSOANELOR ÎNSCRISE ÎN LISTELE ELECTORALE]]</f>
        <v>1.0159909136821628</v>
      </c>
      <c r="V2971" s="41">
        <f>Data[[#This Row],[TOTAL CHELTUIELI LEI]]/Data[[#This Row],[NUMĂRUL PERSOANELOR CARE AU PARTICIPAT LA VOT]]</f>
        <v>9.0592287467134085</v>
      </c>
      <c r="W2971" s="41">
        <f>Data[[#This Row],[TOTAL CHELTUIELI EURO]]/Data[[#This Row],[NUMĂRUL PERSOANELOR CARE AU PARTICIPAT LA VOT]]</f>
        <v>1.8717028050481208</v>
      </c>
      <c r="X2971" s="43">
        <v>4.8400999999999996</v>
      </c>
      <c r="Y2971" s="114" t="s">
        <v>2895</v>
      </c>
      <c r="Z2971" s="44">
        <v>4</v>
      </c>
      <c r="AA2971" s="115" t="s">
        <v>3107</v>
      </c>
      <c r="AB2971" s="44">
        <v>1</v>
      </c>
      <c r="AC2971" s="45"/>
    </row>
    <row r="2972" spans="1:29" x14ac:dyDescent="0.2">
      <c r="A2972" s="37">
        <v>2971</v>
      </c>
      <c r="B2972" s="38" t="s">
        <v>2623</v>
      </c>
      <c r="C2972" s="39" t="s">
        <v>935</v>
      </c>
      <c r="D2972" s="40">
        <v>44101</v>
      </c>
      <c r="E2972" s="38">
        <v>1</v>
      </c>
      <c r="F2972" s="38"/>
      <c r="G2972" s="38" t="s">
        <v>2</v>
      </c>
      <c r="H2972" s="38" t="s">
        <v>2</v>
      </c>
      <c r="I2972" s="39">
        <v>0</v>
      </c>
      <c r="J2972" s="39">
        <v>23180</v>
      </c>
      <c r="K2972" s="39">
        <v>0</v>
      </c>
      <c r="L2972" s="41">
        <f>SUM(Data[[#This Row],[CHELTUIELI DE PERSONAL LEI]:[CHELTUIELI DE CAPITAL (ACTIVE NEFINANCIARE ) LEI]])</f>
        <v>23180</v>
      </c>
      <c r="M2972" s="41">
        <f>Data[[#This Row],[TOTAL CHELTUIELI LEI]]/Data[[#This Row],[CURS VALUTAR EURO BNR 22 07 2020]]</f>
        <v>4789.1572488171732</v>
      </c>
      <c r="N2972" s="49">
        <v>2036</v>
      </c>
      <c r="O2972" s="42"/>
      <c r="P2972" s="42">
        <v>1420</v>
      </c>
      <c r="Q2972" s="42"/>
      <c r="R2972" s="42">
        <f>Data[[#This Row],[PERSOANE ÎNSCRISE ÎN LISTELE ELECTORALE (TURUL 1)            ]]+Data[[#This Row],[PERSOANE ÎNSCRISE ÎN LISTELE ELECTORALE (TURUL AL 2-LEA)]]</f>
        <v>2036</v>
      </c>
      <c r="S2972" s="42">
        <f>Data[[#This Row],[PERSOANE CARE AU PARTICIPAT LA VOT (TURUL 1)]]+Data[[#This Row],[PERSOANE CARE AU PARTICIPAT LA VOT  (TURUL AL 2-LEA)]]</f>
        <v>1420</v>
      </c>
      <c r="T2972" s="41">
        <f>Data[[#This Row],[TOTAL CHELTUIELI LEI]]/Data[[#This Row],[NUMĂRUL PERSOANELOR ÎNSCRISE ÎN LISTELE ELECTORALE]]</f>
        <v>11.385068762278978</v>
      </c>
      <c r="U2972" s="41">
        <f>Data[[#This Row],[TOTAL CHELTUIELI EURO]]/Data[[#This Row],[NUMĂRUL PERSOANELOR ÎNSCRISE ÎN LISTELE ELECTORALE]]</f>
        <v>2.3522383343895741</v>
      </c>
      <c r="V2972" s="41">
        <f>Data[[#This Row],[TOTAL CHELTUIELI LEI]]/Data[[#This Row],[NUMĂRUL PERSOANELOR CARE AU PARTICIPAT LA VOT]]</f>
        <v>16.323943661971832</v>
      </c>
      <c r="W2972" s="41">
        <f>Data[[#This Row],[TOTAL CHELTUIELI EURO]]/Data[[#This Row],[NUMĂRUL PERSOANELOR CARE AU PARTICIPAT LA VOT]]</f>
        <v>3.3726459498712487</v>
      </c>
      <c r="X2972" s="43">
        <v>4.8400999999999996</v>
      </c>
      <c r="Y2972" s="114" t="s">
        <v>2888</v>
      </c>
      <c r="Z2972" s="44">
        <v>11</v>
      </c>
      <c r="AA2972" s="115" t="s">
        <v>3108</v>
      </c>
      <c r="AB2972" s="44">
        <v>2</v>
      </c>
      <c r="AC2972" s="45"/>
    </row>
    <row r="2973" spans="1:29" x14ac:dyDescent="0.2">
      <c r="A2973" s="37">
        <v>2972</v>
      </c>
      <c r="B2973" s="38" t="s">
        <v>2623</v>
      </c>
      <c r="C2973" s="39" t="s">
        <v>936</v>
      </c>
      <c r="D2973" s="40">
        <v>44101</v>
      </c>
      <c r="E2973" s="38">
        <v>1</v>
      </c>
      <c r="F2973" s="38"/>
      <c r="G2973" s="38" t="s">
        <v>2</v>
      </c>
      <c r="H2973" s="38" t="s">
        <v>2</v>
      </c>
      <c r="I2973" s="39">
        <v>600</v>
      </c>
      <c r="J2973" s="39">
        <v>11497.32</v>
      </c>
      <c r="K2973" s="39">
        <v>0</v>
      </c>
      <c r="L2973" s="41">
        <f>SUM(Data[[#This Row],[CHELTUIELI DE PERSONAL LEI]:[CHELTUIELI DE CAPITAL (ACTIVE NEFINANCIARE ) LEI]])</f>
        <v>12097.32</v>
      </c>
      <c r="M2973" s="41">
        <f>Data[[#This Row],[TOTAL CHELTUIELI LEI]]/Data[[#This Row],[CURS VALUTAR EURO BNR 22 07 2020]]</f>
        <v>2499.3946406065993</v>
      </c>
      <c r="N2973" s="49">
        <v>1843</v>
      </c>
      <c r="O2973" s="42"/>
      <c r="P2973" s="42">
        <v>1457</v>
      </c>
      <c r="Q2973" s="42"/>
      <c r="R2973" s="42">
        <f>Data[[#This Row],[PERSOANE ÎNSCRISE ÎN LISTELE ELECTORALE (TURUL 1)            ]]+Data[[#This Row],[PERSOANE ÎNSCRISE ÎN LISTELE ELECTORALE (TURUL AL 2-LEA)]]</f>
        <v>1843</v>
      </c>
      <c r="S2973" s="42">
        <f>Data[[#This Row],[PERSOANE CARE AU PARTICIPAT LA VOT (TURUL 1)]]+Data[[#This Row],[PERSOANE CARE AU PARTICIPAT LA VOT  (TURUL AL 2-LEA)]]</f>
        <v>1457</v>
      </c>
      <c r="T2973" s="41">
        <f>Data[[#This Row],[TOTAL CHELTUIELI LEI]]/Data[[#This Row],[NUMĂRUL PERSOANELOR ÎNSCRISE ÎN LISTELE ELECTORALE]]</f>
        <v>6.5639283776451434</v>
      </c>
      <c r="U2973" s="41">
        <f>Data[[#This Row],[TOTAL CHELTUIELI EURO]]/Data[[#This Row],[NUMĂRUL PERSOANELOR ÎNSCRISE ÎN LISTELE ELECTORALE]]</f>
        <v>1.3561555293578944</v>
      </c>
      <c r="V2973" s="41">
        <f>Data[[#This Row],[TOTAL CHELTUIELI LEI]]/Data[[#This Row],[NUMĂRUL PERSOANELOR CARE AU PARTICIPAT LA VOT]]</f>
        <v>8.30289636238847</v>
      </c>
      <c r="W2973" s="41">
        <f>Data[[#This Row],[TOTAL CHELTUIELI EURO]]/Data[[#This Row],[NUMĂRUL PERSOANELOR CARE AU PARTICIPAT LA VOT]]</f>
        <v>1.715439012084145</v>
      </c>
      <c r="X2973" s="43">
        <v>4.8400999999999996</v>
      </c>
      <c r="Y2973" s="114" t="s">
        <v>2889</v>
      </c>
      <c r="Z2973" s="44">
        <v>6</v>
      </c>
      <c r="AA2973" s="115" t="s">
        <v>3107</v>
      </c>
      <c r="AB2973" s="44">
        <v>1</v>
      </c>
      <c r="AC2973" s="45"/>
    </row>
    <row r="2974" spans="1:29" x14ac:dyDescent="0.2">
      <c r="A2974" s="37">
        <v>2973</v>
      </c>
      <c r="B2974" s="38" t="s">
        <v>2623</v>
      </c>
      <c r="C2974" s="39" t="s">
        <v>937</v>
      </c>
      <c r="D2974" s="40">
        <v>44101</v>
      </c>
      <c r="E2974" s="38">
        <v>1</v>
      </c>
      <c r="F2974" s="38"/>
      <c r="G2974" s="38" t="s">
        <v>2</v>
      </c>
      <c r="H2974" s="38" t="s">
        <v>2</v>
      </c>
      <c r="I2974" s="39">
        <v>11000</v>
      </c>
      <c r="J2974" s="39">
        <v>1300</v>
      </c>
      <c r="K2974" s="39">
        <v>0</v>
      </c>
      <c r="L2974" s="41">
        <f>SUM(Data[[#This Row],[CHELTUIELI DE PERSONAL LEI]:[CHELTUIELI DE CAPITAL (ACTIVE NEFINANCIARE ) LEI]])</f>
        <v>12300</v>
      </c>
      <c r="M2974" s="41">
        <f>Data[[#This Row],[TOTAL CHELTUIELI LEI]]/Data[[#This Row],[CURS VALUTAR EURO BNR 22 07 2020]]</f>
        <v>2541.2698084750318</v>
      </c>
      <c r="N2974" s="49">
        <v>3009</v>
      </c>
      <c r="O2974" s="42"/>
      <c r="P2974" s="42">
        <v>1432</v>
      </c>
      <c r="Q2974" s="42"/>
      <c r="R2974" s="42">
        <f>Data[[#This Row],[PERSOANE ÎNSCRISE ÎN LISTELE ELECTORALE (TURUL 1)            ]]+Data[[#This Row],[PERSOANE ÎNSCRISE ÎN LISTELE ELECTORALE (TURUL AL 2-LEA)]]</f>
        <v>3009</v>
      </c>
      <c r="S2974" s="42">
        <f>Data[[#This Row],[PERSOANE CARE AU PARTICIPAT LA VOT (TURUL 1)]]+Data[[#This Row],[PERSOANE CARE AU PARTICIPAT LA VOT  (TURUL AL 2-LEA)]]</f>
        <v>1432</v>
      </c>
      <c r="T2974" s="41">
        <f>Data[[#This Row],[TOTAL CHELTUIELI LEI]]/Data[[#This Row],[NUMĂRUL PERSOANELOR ÎNSCRISE ÎN LISTELE ELECTORALE]]</f>
        <v>4.0877367896311068</v>
      </c>
      <c r="U2974" s="41">
        <f>Data[[#This Row],[TOTAL CHELTUIELI EURO]]/Data[[#This Row],[NUMĂRUL PERSOANELOR ÎNSCRISE ÎN LISTELE ELECTORALE]]</f>
        <v>0.84455626735627509</v>
      </c>
      <c r="V2974" s="41">
        <f>Data[[#This Row],[TOTAL CHELTUIELI LEI]]/Data[[#This Row],[NUMĂRUL PERSOANELOR CARE AU PARTICIPAT LA VOT]]</f>
        <v>8.589385474860336</v>
      </c>
      <c r="W2974" s="41">
        <f>Data[[#This Row],[TOTAL CHELTUIELI EURO]]/Data[[#This Row],[NUMĂRUL PERSOANELOR CARE AU PARTICIPAT LA VOT]]</f>
        <v>1.7746297545216703</v>
      </c>
      <c r="X2974" s="43">
        <v>4.8400999999999996</v>
      </c>
      <c r="Y2974" s="114" t="s">
        <v>2895</v>
      </c>
      <c r="Z2974" s="44">
        <v>4</v>
      </c>
      <c r="AA2974" s="115" t="s">
        <v>3105</v>
      </c>
      <c r="AB2974" s="44">
        <v>0</v>
      </c>
      <c r="AC2974" s="45"/>
    </row>
    <row r="2975" spans="1:29" x14ac:dyDescent="0.2">
      <c r="A2975" s="37">
        <v>2974</v>
      </c>
      <c r="B2975" s="38" t="s">
        <v>2623</v>
      </c>
      <c r="C2975" s="39" t="s">
        <v>938</v>
      </c>
      <c r="D2975" s="40">
        <v>44101</v>
      </c>
      <c r="E2975" s="38">
        <v>1</v>
      </c>
      <c r="F2975" s="38"/>
      <c r="G2975" s="38" t="s">
        <v>2</v>
      </c>
      <c r="H2975" s="38" t="s">
        <v>2</v>
      </c>
      <c r="I2975" s="39">
        <v>0</v>
      </c>
      <c r="J2975" s="39">
        <v>7919.08</v>
      </c>
      <c r="K2975" s="39">
        <v>0</v>
      </c>
      <c r="L2975" s="41">
        <f>SUM(Data[[#This Row],[CHELTUIELI DE PERSONAL LEI]:[CHELTUIELI DE CAPITAL (ACTIVE NEFINANCIARE ) LEI]])</f>
        <v>7919.08</v>
      </c>
      <c r="M2975" s="41">
        <f>Data[[#This Row],[TOTAL CHELTUIELI LEI]]/Data[[#This Row],[CURS VALUTAR EURO BNR 22 07 2020]]</f>
        <v>1636.1397491787361</v>
      </c>
      <c r="N2975" s="49">
        <v>1433</v>
      </c>
      <c r="O2975" s="42"/>
      <c r="P2975" s="42">
        <v>1153</v>
      </c>
      <c r="Q2975" s="42"/>
      <c r="R2975" s="42">
        <f>Data[[#This Row],[PERSOANE ÎNSCRISE ÎN LISTELE ELECTORALE (TURUL 1)            ]]+Data[[#This Row],[PERSOANE ÎNSCRISE ÎN LISTELE ELECTORALE (TURUL AL 2-LEA)]]</f>
        <v>1433</v>
      </c>
      <c r="S2975" s="42">
        <f>Data[[#This Row],[PERSOANE CARE AU PARTICIPAT LA VOT (TURUL 1)]]+Data[[#This Row],[PERSOANE CARE AU PARTICIPAT LA VOT  (TURUL AL 2-LEA)]]</f>
        <v>1153</v>
      </c>
      <c r="T2975" s="41">
        <f>Data[[#This Row],[TOTAL CHELTUIELI LEI]]/Data[[#This Row],[NUMĂRUL PERSOANELOR ÎNSCRISE ÎN LISTELE ELECTORALE]]</f>
        <v>5.5262247034194001</v>
      </c>
      <c r="U2975" s="41">
        <f>Data[[#This Row],[TOTAL CHELTUIELI EURO]]/Data[[#This Row],[NUMĂRUL PERSOANELOR ÎNSCRISE ÎN LISTELE ELECTORALE]]</f>
        <v>1.1417583734673664</v>
      </c>
      <c r="V2975" s="41">
        <f>Data[[#This Row],[TOTAL CHELTUIELI LEI]]/Data[[#This Row],[NUMĂRUL PERSOANELOR CARE AU PARTICIPAT LA VOT]]</f>
        <v>6.8682393755420641</v>
      </c>
      <c r="W2975" s="41">
        <f>Data[[#This Row],[TOTAL CHELTUIELI EURO]]/Data[[#This Row],[NUMĂRUL PERSOANELOR CARE AU PARTICIPAT LA VOT]]</f>
        <v>1.4190284034507685</v>
      </c>
      <c r="X2975" s="43">
        <v>4.8400999999999996</v>
      </c>
      <c r="Y2975" s="114" t="s">
        <v>2892</v>
      </c>
      <c r="Z2975" s="44">
        <v>5</v>
      </c>
      <c r="AA2975" s="115" t="s">
        <v>3107</v>
      </c>
      <c r="AB2975" s="44">
        <v>1</v>
      </c>
      <c r="AC2975" s="45"/>
    </row>
    <row r="2976" spans="1:29" x14ac:dyDescent="0.2">
      <c r="A2976" s="37">
        <v>2975</v>
      </c>
      <c r="B2976" s="38" t="s">
        <v>2623</v>
      </c>
      <c r="C2976" s="39" t="s">
        <v>939</v>
      </c>
      <c r="D2976" s="40">
        <v>44101</v>
      </c>
      <c r="E2976" s="38">
        <v>1</v>
      </c>
      <c r="F2976" s="38"/>
      <c r="G2976" s="38" t="s">
        <v>2</v>
      </c>
      <c r="H2976" s="38" t="s">
        <v>2</v>
      </c>
      <c r="I2976" s="39">
        <v>6400</v>
      </c>
      <c r="J2976" s="39">
        <v>6236.05</v>
      </c>
      <c r="K2976" s="39">
        <v>0</v>
      </c>
      <c r="L2976" s="41">
        <f>SUM(Data[[#This Row],[CHELTUIELI DE PERSONAL LEI]:[CHELTUIELI DE CAPITAL (ACTIVE NEFINANCIARE ) LEI]])</f>
        <v>12636.05</v>
      </c>
      <c r="M2976" s="41">
        <f>Data[[#This Row],[TOTAL CHELTUIELI LEI]]/Data[[#This Row],[CURS VALUTAR EURO BNR 22 07 2020]]</f>
        <v>2610.7001921447904</v>
      </c>
      <c r="N2976" s="49">
        <v>759</v>
      </c>
      <c r="O2976" s="42"/>
      <c r="P2976" s="42">
        <v>672</v>
      </c>
      <c r="Q2976" s="42"/>
      <c r="R2976" s="42">
        <f>Data[[#This Row],[PERSOANE ÎNSCRISE ÎN LISTELE ELECTORALE (TURUL 1)            ]]+Data[[#This Row],[PERSOANE ÎNSCRISE ÎN LISTELE ELECTORALE (TURUL AL 2-LEA)]]</f>
        <v>759</v>
      </c>
      <c r="S2976" s="42">
        <f>Data[[#This Row],[PERSOANE CARE AU PARTICIPAT LA VOT (TURUL 1)]]+Data[[#This Row],[PERSOANE CARE AU PARTICIPAT LA VOT  (TURUL AL 2-LEA)]]</f>
        <v>672</v>
      </c>
      <c r="T2976" s="41">
        <f>Data[[#This Row],[TOTAL CHELTUIELI LEI]]/Data[[#This Row],[NUMĂRUL PERSOANELOR ÎNSCRISE ÎN LISTELE ELECTORALE]]</f>
        <v>16.648287220026351</v>
      </c>
      <c r="U2976" s="41">
        <f>Data[[#This Row],[TOTAL CHELTUIELI EURO]]/Data[[#This Row],[NUMĂRUL PERSOANELOR ÎNSCRISE ÎN LISTELE ELECTORALE]]</f>
        <v>3.4396576971604618</v>
      </c>
      <c r="V2976" s="41">
        <f>Data[[#This Row],[TOTAL CHELTUIELI LEI]]/Data[[#This Row],[NUMĂRUL PERSOANELOR CARE AU PARTICIPAT LA VOT]]</f>
        <v>18.803645833333331</v>
      </c>
      <c r="W2976" s="41">
        <f>Data[[#This Row],[TOTAL CHELTUIELI EURO]]/Data[[#This Row],[NUMĂRUL PERSOANELOR CARE AU PARTICIPAT LA VOT]]</f>
        <v>3.8849705240249857</v>
      </c>
      <c r="X2976" s="43">
        <v>4.8400999999999996</v>
      </c>
      <c r="Y2976" s="114" t="s">
        <v>2920</v>
      </c>
      <c r="Z2976" s="44">
        <v>16</v>
      </c>
      <c r="AA2976" s="115" t="s">
        <v>3106</v>
      </c>
      <c r="AB2976" s="44">
        <v>3</v>
      </c>
      <c r="AC2976" s="45"/>
    </row>
    <row r="2977" spans="1:29" x14ac:dyDescent="0.2">
      <c r="A2977" s="37">
        <v>2976</v>
      </c>
      <c r="B2977" s="38" t="s">
        <v>2623</v>
      </c>
      <c r="C2977" s="39" t="s">
        <v>940</v>
      </c>
      <c r="D2977" s="40">
        <v>44101</v>
      </c>
      <c r="E2977" s="38">
        <v>1</v>
      </c>
      <c r="F2977" s="38"/>
      <c r="G2977" s="38" t="s">
        <v>2</v>
      </c>
      <c r="H2977" s="38" t="s">
        <v>2</v>
      </c>
      <c r="I2977" s="39">
        <v>1200</v>
      </c>
      <c r="J2977" s="39">
        <v>4881.37</v>
      </c>
      <c r="K2977" s="39">
        <v>0</v>
      </c>
      <c r="L2977" s="41">
        <f>SUM(Data[[#This Row],[CHELTUIELI DE PERSONAL LEI]:[CHELTUIELI DE CAPITAL (ACTIVE NEFINANCIARE ) LEI]])</f>
        <v>6081.37</v>
      </c>
      <c r="M2977" s="41">
        <f>Data[[#This Row],[TOTAL CHELTUIELI LEI]]/Data[[#This Row],[CURS VALUTAR EURO BNR 22 07 2020]]</f>
        <v>1256.4554451354311</v>
      </c>
      <c r="N2977" s="49">
        <v>2096</v>
      </c>
      <c r="O2977" s="42"/>
      <c r="P2977" s="42">
        <v>1187</v>
      </c>
      <c r="Q2977" s="42"/>
      <c r="R2977" s="42">
        <f>Data[[#This Row],[PERSOANE ÎNSCRISE ÎN LISTELE ELECTORALE (TURUL 1)            ]]+Data[[#This Row],[PERSOANE ÎNSCRISE ÎN LISTELE ELECTORALE (TURUL AL 2-LEA)]]</f>
        <v>2096</v>
      </c>
      <c r="S2977" s="42">
        <f>Data[[#This Row],[PERSOANE CARE AU PARTICIPAT LA VOT (TURUL 1)]]+Data[[#This Row],[PERSOANE CARE AU PARTICIPAT LA VOT  (TURUL AL 2-LEA)]]</f>
        <v>1187</v>
      </c>
      <c r="T2977" s="41">
        <f>Data[[#This Row],[TOTAL CHELTUIELI LEI]]/Data[[#This Row],[NUMĂRUL PERSOANELOR ÎNSCRISE ÎN LISTELE ELECTORALE]]</f>
        <v>2.9014169847328244</v>
      </c>
      <c r="U2977" s="41">
        <f>Data[[#This Row],[TOTAL CHELTUIELI EURO]]/Data[[#This Row],[NUMĂRUL PERSOANELOR ÎNSCRISE ÎN LISTELE ELECTORALE]]</f>
        <v>0.59945393374782019</v>
      </c>
      <c r="V2977" s="41">
        <f>Data[[#This Row],[TOTAL CHELTUIELI LEI]]/Data[[#This Row],[NUMĂRUL PERSOANELOR CARE AU PARTICIPAT LA VOT]]</f>
        <v>5.1233108677337826</v>
      </c>
      <c r="W2977" s="41">
        <f>Data[[#This Row],[TOTAL CHELTUIELI EURO]]/Data[[#This Row],[NUMĂRUL PERSOANELOR CARE AU PARTICIPAT LA VOT]]</f>
        <v>1.0585134331385266</v>
      </c>
      <c r="X2977" s="43">
        <v>4.8400999999999996</v>
      </c>
      <c r="Y2977" s="114" t="s">
        <v>2891</v>
      </c>
      <c r="Z2977" s="44">
        <v>2</v>
      </c>
      <c r="AA2977" s="115" t="s">
        <v>3105</v>
      </c>
      <c r="AB2977" s="44">
        <v>0</v>
      </c>
      <c r="AC2977" s="45"/>
    </row>
    <row r="2978" spans="1:29" x14ac:dyDescent="0.2">
      <c r="A2978" s="37">
        <v>2977</v>
      </c>
      <c r="B2978" s="38" t="s">
        <v>2623</v>
      </c>
      <c r="C2978" s="39" t="s">
        <v>941</v>
      </c>
      <c r="D2978" s="40">
        <v>44101</v>
      </c>
      <c r="E2978" s="38">
        <v>1</v>
      </c>
      <c r="F2978" s="38"/>
      <c r="G2978" s="38" t="s">
        <v>2</v>
      </c>
      <c r="H2978" s="38" t="s">
        <v>2</v>
      </c>
      <c r="I2978" s="39">
        <v>3000</v>
      </c>
      <c r="J2978" s="39">
        <v>4213</v>
      </c>
      <c r="K2978" s="39">
        <v>0</v>
      </c>
      <c r="L2978" s="41">
        <f>SUM(Data[[#This Row],[CHELTUIELI DE PERSONAL LEI]:[CHELTUIELI DE CAPITAL (ACTIVE NEFINANCIARE ) LEI]])</f>
        <v>7213</v>
      </c>
      <c r="M2978" s="41">
        <f>Data[[#This Row],[TOTAL CHELTUIELI LEI]]/Data[[#This Row],[CURS VALUTAR EURO BNR 22 07 2020]]</f>
        <v>1490.2584657341793</v>
      </c>
      <c r="N2978" s="49">
        <v>2420</v>
      </c>
      <c r="O2978" s="42"/>
      <c r="P2978" s="42">
        <v>1486</v>
      </c>
      <c r="Q2978" s="42"/>
      <c r="R2978" s="42">
        <f>Data[[#This Row],[PERSOANE ÎNSCRISE ÎN LISTELE ELECTORALE (TURUL 1)            ]]+Data[[#This Row],[PERSOANE ÎNSCRISE ÎN LISTELE ELECTORALE (TURUL AL 2-LEA)]]</f>
        <v>2420</v>
      </c>
      <c r="S2978" s="42">
        <f>Data[[#This Row],[PERSOANE CARE AU PARTICIPAT LA VOT (TURUL 1)]]+Data[[#This Row],[PERSOANE CARE AU PARTICIPAT LA VOT  (TURUL AL 2-LEA)]]</f>
        <v>1486</v>
      </c>
      <c r="T2978" s="41">
        <f>Data[[#This Row],[TOTAL CHELTUIELI LEI]]/Data[[#This Row],[NUMĂRUL PERSOANELOR ÎNSCRISE ÎN LISTELE ELECTORALE]]</f>
        <v>2.9805785123966944</v>
      </c>
      <c r="U2978" s="41">
        <f>Data[[#This Row],[TOTAL CHELTUIELI EURO]]/Data[[#This Row],[NUMĂRUL PERSOANELOR ÎNSCRISE ÎN LISTELE ELECTORALE]]</f>
        <v>0.61580928336123109</v>
      </c>
      <c r="V2978" s="41">
        <f>Data[[#This Row],[TOTAL CHELTUIELI LEI]]/Data[[#This Row],[NUMĂRUL PERSOANELOR CARE AU PARTICIPAT LA VOT]]</f>
        <v>4.8539703903095557</v>
      </c>
      <c r="W2978" s="41">
        <f>Data[[#This Row],[TOTAL CHELTUIELI EURO]]/Data[[#This Row],[NUMĂRUL PERSOANELOR CARE AU PARTICIPAT LA VOT]]</f>
        <v>1.0028657239126375</v>
      </c>
      <c r="X2978" s="43">
        <v>4.8400999999999996</v>
      </c>
      <c r="Y2978" s="114" t="s">
        <v>2891</v>
      </c>
      <c r="Z2978" s="44">
        <v>2</v>
      </c>
      <c r="AA2978" s="115" t="s">
        <v>3105</v>
      </c>
      <c r="AB2978" s="44">
        <v>0</v>
      </c>
      <c r="AC2978" s="45"/>
    </row>
    <row r="2979" spans="1:29" x14ac:dyDescent="0.2">
      <c r="A2979" s="37">
        <v>2978</v>
      </c>
      <c r="B2979" s="38" t="s">
        <v>2623</v>
      </c>
      <c r="C2979" s="39" t="s">
        <v>942</v>
      </c>
      <c r="D2979" s="40">
        <v>44101</v>
      </c>
      <c r="E2979" s="38">
        <v>1</v>
      </c>
      <c r="F2979" s="38"/>
      <c r="G2979" s="38" t="s">
        <v>2</v>
      </c>
      <c r="H2979" s="38" t="s">
        <v>2</v>
      </c>
      <c r="I2979" s="39">
        <v>1440</v>
      </c>
      <c r="J2979" s="39">
        <v>1997.19</v>
      </c>
      <c r="K2979" s="39">
        <v>0</v>
      </c>
      <c r="L2979" s="41">
        <f>SUM(Data[[#This Row],[CHELTUIELI DE PERSONAL LEI]:[CHELTUIELI DE CAPITAL (ACTIVE NEFINANCIARE ) LEI]])</f>
        <v>3437.19</v>
      </c>
      <c r="M2979" s="41">
        <f>Data[[#This Row],[TOTAL CHELTUIELI LEI]]/Data[[#This Row],[CURS VALUTAR EURO BNR 22 07 2020]]</f>
        <v>710.14855064978008</v>
      </c>
      <c r="N2979" s="49">
        <v>2572</v>
      </c>
      <c r="O2979" s="42"/>
      <c r="P2979" s="42">
        <v>1727</v>
      </c>
      <c r="Q2979" s="42"/>
      <c r="R2979" s="42">
        <f>Data[[#This Row],[PERSOANE ÎNSCRISE ÎN LISTELE ELECTORALE (TURUL 1)            ]]+Data[[#This Row],[PERSOANE ÎNSCRISE ÎN LISTELE ELECTORALE (TURUL AL 2-LEA)]]</f>
        <v>2572</v>
      </c>
      <c r="S2979" s="42">
        <f>Data[[#This Row],[PERSOANE CARE AU PARTICIPAT LA VOT (TURUL 1)]]+Data[[#This Row],[PERSOANE CARE AU PARTICIPAT LA VOT  (TURUL AL 2-LEA)]]</f>
        <v>1727</v>
      </c>
      <c r="T2979" s="41">
        <f>Data[[#This Row],[TOTAL CHELTUIELI LEI]]/Data[[#This Row],[NUMĂRUL PERSOANELOR ÎNSCRISE ÎN LISTELE ELECTORALE]]</f>
        <v>1.3363880248833593</v>
      </c>
      <c r="U2979" s="41">
        <f>Data[[#This Row],[TOTAL CHELTUIELI EURO]]/Data[[#This Row],[NUMĂRUL PERSOANELOR ÎNSCRISE ÎN LISTELE ELECTORALE]]</f>
        <v>0.27610752358078539</v>
      </c>
      <c r="V2979" s="41">
        <f>Data[[#This Row],[TOTAL CHELTUIELI LEI]]/Data[[#This Row],[NUMĂRUL PERSOANELOR CARE AU PARTICIPAT LA VOT]]</f>
        <v>1.9902663578459756</v>
      </c>
      <c r="W2979" s="41">
        <f>Data[[#This Row],[TOTAL CHELTUIELI EURO]]/Data[[#This Row],[NUMĂRUL PERSOANELOR CARE AU PARTICIPAT LA VOT]]</f>
        <v>0.41120356146484083</v>
      </c>
      <c r="X2979" s="43">
        <v>4.8400999999999996</v>
      </c>
      <c r="Y2979" s="114" t="s">
        <v>2894</v>
      </c>
      <c r="Z2979" s="44">
        <v>1</v>
      </c>
      <c r="AA2979" s="115" t="s">
        <v>3105</v>
      </c>
      <c r="AB2979" s="44">
        <v>0</v>
      </c>
      <c r="AC2979" s="45"/>
    </row>
    <row r="2980" spans="1:29" x14ac:dyDescent="0.2">
      <c r="A2980" s="37">
        <v>2979</v>
      </c>
      <c r="B2980" s="38" t="s">
        <v>2623</v>
      </c>
      <c r="C2980" s="39" t="s">
        <v>943</v>
      </c>
      <c r="D2980" s="40">
        <v>44101</v>
      </c>
      <c r="E2980" s="38">
        <v>1</v>
      </c>
      <c r="F2980" s="38"/>
      <c r="G2980" s="38" t="s">
        <v>2</v>
      </c>
      <c r="H2980" s="38" t="s">
        <v>2</v>
      </c>
      <c r="I2980" s="39">
        <v>1600</v>
      </c>
      <c r="J2980" s="39">
        <v>4910.6499999999996</v>
      </c>
      <c r="K2980" s="39">
        <v>0</v>
      </c>
      <c r="L2980" s="41">
        <f>SUM(Data[[#This Row],[CHELTUIELI DE PERSONAL LEI]:[CHELTUIELI DE CAPITAL (ACTIVE NEFINANCIARE ) LEI]])</f>
        <v>6510.65</v>
      </c>
      <c r="M2980" s="41">
        <f>Data[[#This Row],[TOTAL CHELTUIELI LEI]]/Data[[#This Row],[CURS VALUTAR EURO BNR 22 07 2020]]</f>
        <v>1345.1478275242248</v>
      </c>
      <c r="N2980" s="49">
        <v>1873</v>
      </c>
      <c r="O2980" s="42"/>
      <c r="P2980" s="42">
        <v>1216</v>
      </c>
      <c r="Q2980" s="42"/>
      <c r="R2980" s="42">
        <f>Data[[#This Row],[PERSOANE ÎNSCRISE ÎN LISTELE ELECTORALE (TURUL 1)            ]]+Data[[#This Row],[PERSOANE ÎNSCRISE ÎN LISTELE ELECTORALE (TURUL AL 2-LEA)]]</f>
        <v>1873</v>
      </c>
      <c r="S2980" s="42">
        <f>Data[[#This Row],[PERSOANE CARE AU PARTICIPAT LA VOT (TURUL 1)]]+Data[[#This Row],[PERSOANE CARE AU PARTICIPAT LA VOT  (TURUL AL 2-LEA)]]</f>
        <v>1216</v>
      </c>
      <c r="T2980" s="41">
        <f>Data[[#This Row],[TOTAL CHELTUIELI LEI]]/Data[[#This Row],[NUMĂRUL PERSOANELOR ÎNSCRISE ÎN LISTELE ELECTORALE]]</f>
        <v>3.4760544580886279</v>
      </c>
      <c r="U2980" s="41">
        <f>Data[[#This Row],[TOTAL CHELTUIELI EURO]]/Data[[#This Row],[NUMĂRUL PERSOANELOR ÎNSCRISE ÎN LISTELE ELECTORALE]]</f>
        <v>0.7181782314598103</v>
      </c>
      <c r="V2980" s="41">
        <f>Data[[#This Row],[TOTAL CHELTUIELI LEI]]/Data[[#This Row],[NUMĂRUL PERSOANELOR CARE AU PARTICIPAT LA VOT]]</f>
        <v>5.3541529605263154</v>
      </c>
      <c r="W2980" s="41">
        <f>Data[[#This Row],[TOTAL CHELTUIELI EURO]]/Data[[#This Row],[NUMĂRUL PERSOANELOR CARE AU PARTICIPAT LA VOT]]</f>
        <v>1.1062070950034744</v>
      </c>
      <c r="X2980" s="43">
        <v>4.8400999999999996</v>
      </c>
      <c r="Y2980" s="114" t="s">
        <v>2884</v>
      </c>
      <c r="Z2980" s="44">
        <v>3</v>
      </c>
      <c r="AA2980" s="115" t="s">
        <v>3105</v>
      </c>
      <c r="AB2980" s="44">
        <v>0</v>
      </c>
      <c r="AC2980" s="45"/>
    </row>
    <row r="2981" spans="1:29" x14ac:dyDescent="0.2">
      <c r="A2981" s="37">
        <v>2980</v>
      </c>
      <c r="B2981" s="38" t="s">
        <v>2623</v>
      </c>
      <c r="C2981" s="39" t="s">
        <v>944</v>
      </c>
      <c r="D2981" s="40">
        <v>44101</v>
      </c>
      <c r="E2981" s="38">
        <v>1</v>
      </c>
      <c r="F2981" s="38"/>
      <c r="G2981" s="38" t="s">
        <v>2</v>
      </c>
      <c r="H2981" s="38" t="s">
        <v>2</v>
      </c>
      <c r="I2981" s="39">
        <v>1000</v>
      </c>
      <c r="J2981" s="39">
        <v>1570</v>
      </c>
      <c r="K2981" s="39">
        <v>0</v>
      </c>
      <c r="L2981" s="41">
        <f>SUM(Data[[#This Row],[CHELTUIELI DE PERSONAL LEI]:[CHELTUIELI DE CAPITAL (ACTIVE NEFINANCIARE ) LEI]])</f>
        <v>2570</v>
      </c>
      <c r="M2981" s="41">
        <f>Data[[#This Row],[TOTAL CHELTUIELI LEI]]/Data[[#This Row],[CURS VALUTAR EURO BNR 22 07 2020]]</f>
        <v>530.98076486023024</v>
      </c>
      <c r="N2981" s="49">
        <v>2158</v>
      </c>
      <c r="O2981" s="42"/>
      <c r="P2981" s="42">
        <v>1400</v>
      </c>
      <c r="Q2981" s="42"/>
      <c r="R2981" s="42">
        <f>Data[[#This Row],[PERSOANE ÎNSCRISE ÎN LISTELE ELECTORALE (TURUL 1)            ]]+Data[[#This Row],[PERSOANE ÎNSCRISE ÎN LISTELE ELECTORALE (TURUL AL 2-LEA)]]</f>
        <v>2158</v>
      </c>
      <c r="S2981" s="42">
        <f>Data[[#This Row],[PERSOANE CARE AU PARTICIPAT LA VOT (TURUL 1)]]+Data[[#This Row],[PERSOANE CARE AU PARTICIPAT LA VOT  (TURUL AL 2-LEA)]]</f>
        <v>1400</v>
      </c>
      <c r="T2981" s="41">
        <f>Data[[#This Row],[TOTAL CHELTUIELI LEI]]/Data[[#This Row],[NUMĂRUL PERSOANELOR ÎNSCRISE ÎN LISTELE ELECTORALE]]</f>
        <v>1.1909175162187211</v>
      </c>
      <c r="U2981" s="41">
        <f>Data[[#This Row],[TOTAL CHELTUIELI EURO]]/Data[[#This Row],[NUMĂRUL PERSOANELOR ÎNSCRISE ÎN LISTELE ELECTORALE]]</f>
        <v>0.24605225433745609</v>
      </c>
      <c r="V2981" s="41">
        <f>Data[[#This Row],[TOTAL CHELTUIELI LEI]]/Data[[#This Row],[NUMĂRUL PERSOANELOR CARE AU PARTICIPAT LA VOT]]</f>
        <v>1.8357142857142856</v>
      </c>
      <c r="W2981" s="41">
        <f>Data[[#This Row],[TOTAL CHELTUIELI EURO]]/Data[[#This Row],[NUMĂRUL PERSOANELOR CARE AU PARTICIPAT LA VOT]]</f>
        <v>0.37927197490016445</v>
      </c>
      <c r="X2981" s="43">
        <v>4.8400999999999996</v>
      </c>
      <c r="Y2981" s="114" t="s">
        <v>2894</v>
      </c>
      <c r="Z2981" s="44">
        <v>1</v>
      </c>
      <c r="AA2981" s="115" t="s">
        <v>3105</v>
      </c>
      <c r="AB2981" s="44">
        <v>0</v>
      </c>
      <c r="AC2981" s="45"/>
    </row>
    <row r="2982" spans="1:29" x14ac:dyDescent="0.2">
      <c r="A2982" s="37">
        <v>2981</v>
      </c>
      <c r="B2982" s="38" t="s">
        <v>2623</v>
      </c>
      <c r="C2982" s="39" t="s">
        <v>945</v>
      </c>
      <c r="D2982" s="40">
        <v>44101</v>
      </c>
      <c r="E2982" s="38">
        <v>1</v>
      </c>
      <c r="F2982" s="38"/>
      <c r="G2982" s="38" t="s">
        <v>2</v>
      </c>
      <c r="H2982" s="38" t="s">
        <v>2</v>
      </c>
      <c r="I2982" s="39">
        <v>0</v>
      </c>
      <c r="J2982" s="39">
        <v>0</v>
      </c>
      <c r="K2982" s="39">
        <v>0</v>
      </c>
      <c r="L2982" s="41">
        <f>SUM(Data[[#This Row],[CHELTUIELI DE PERSONAL LEI]:[CHELTUIELI DE CAPITAL (ACTIVE NEFINANCIARE ) LEI]])</f>
        <v>0</v>
      </c>
      <c r="M2982" s="41">
        <f>Data[[#This Row],[TOTAL CHELTUIELI LEI]]/Data[[#This Row],[CURS VALUTAR EURO BNR 22 07 2020]]</f>
        <v>0</v>
      </c>
      <c r="N2982" s="49">
        <v>3077</v>
      </c>
      <c r="O2982" s="42"/>
      <c r="P2982" s="42">
        <v>1640</v>
      </c>
      <c r="Q2982" s="42"/>
      <c r="R2982" s="42">
        <f>Data[[#This Row],[PERSOANE ÎNSCRISE ÎN LISTELE ELECTORALE (TURUL 1)            ]]+Data[[#This Row],[PERSOANE ÎNSCRISE ÎN LISTELE ELECTORALE (TURUL AL 2-LEA)]]</f>
        <v>3077</v>
      </c>
      <c r="S2982" s="42">
        <f>Data[[#This Row],[PERSOANE CARE AU PARTICIPAT LA VOT (TURUL 1)]]+Data[[#This Row],[PERSOANE CARE AU PARTICIPAT LA VOT  (TURUL AL 2-LEA)]]</f>
        <v>1640</v>
      </c>
      <c r="T2982" s="41">
        <f>Data[[#This Row],[TOTAL CHELTUIELI LEI]]/Data[[#This Row],[NUMĂRUL PERSOANELOR ÎNSCRISE ÎN LISTELE ELECTORALE]]</f>
        <v>0</v>
      </c>
      <c r="U2982" s="41">
        <f>Data[[#This Row],[TOTAL CHELTUIELI EURO]]/Data[[#This Row],[NUMĂRUL PERSOANELOR ÎNSCRISE ÎN LISTELE ELECTORALE]]</f>
        <v>0</v>
      </c>
      <c r="V2982" s="41">
        <f>Data[[#This Row],[TOTAL CHELTUIELI LEI]]/Data[[#This Row],[NUMĂRUL PERSOANELOR CARE AU PARTICIPAT LA VOT]]</f>
        <v>0</v>
      </c>
      <c r="W2982" s="41">
        <f>Data[[#This Row],[TOTAL CHELTUIELI EURO]]/Data[[#This Row],[NUMĂRUL PERSOANELOR CARE AU PARTICIPAT LA VOT]]</f>
        <v>0</v>
      </c>
      <c r="X2982" s="43">
        <v>4.8400999999999996</v>
      </c>
      <c r="Y2982" s="114" t="s">
        <v>2890</v>
      </c>
      <c r="Z2982" s="44">
        <v>0</v>
      </c>
      <c r="AA2982" s="115" t="s">
        <v>3105</v>
      </c>
      <c r="AB2982" s="44">
        <v>0</v>
      </c>
      <c r="AC2982" s="45"/>
    </row>
    <row r="2983" spans="1:29" x14ac:dyDescent="0.2">
      <c r="A2983" s="37">
        <v>2982</v>
      </c>
      <c r="B2983" s="38" t="s">
        <v>2623</v>
      </c>
      <c r="C2983" s="39" t="s">
        <v>946</v>
      </c>
      <c r="D2983" s="40">
        <v>44101</v>
      </c>
      <c r="E2983" s="38">
        <v>1</v>
      </c>
      <c r="F2983" s="38"/>
      <c r="G2983" s="38" t="s">
        <v>2</v>
      </c>
      <c r="H2983" s="38" t="s">
        <v>2</v>
      </c>
      <c r="I2983" s="39">
        <v>480</v>
      </c>
      <c r="J2983" s="39">
        <v>12332.81</v>
      </c>
      <c r="K2983" s="39">
        <v>0</v>
      </c>
      <c r="L2983" s="41">
        <f>SUM(Data[[#This Row],[CHELTUIELI DE PERSONAL LEI]:[CHELTUIELI DE CAPITAL (ACTIVE NEFINANCIARE ) LEI]])</f>
        <v>12812.81</v>
      </c>
      <c r="M2983" s="41">
        <f>Data[[#This Row],[TOTAL CHELTUIELI LEI]]/Data[[#This Row],[CURS VALUTAR EURO BNR 22 07 2020]]</f>
        <v>2647.2200987582901</v>
      </c>
      <c r="N2983" s="49">
        <v>3019</v>
      </c>
      <c r="O2983" s="42"/>
      <c r="P2983" s="42">
        <v>1510</v>
      </c>
      <c r="Q2983" s="42"/>
      <c r="R2983" s="42">
        <f>Data[[#This Row],[PERSOANE ÎNSCRISE ÎN LISTELE ELECTORALE (TURUL 1)            ]]+Data[[#This Row],[PERSOANE ÎNSCRISE ÎN LISTELE ELECTORALE (TURUL AL 2-LEA)]]</f>
        <v>3019</v>
      </c>
      <c r="S2983" s="42">
        <f>Data[[#This Row],[PERSOANE CARE AU PARTICIPAT LA VOT (TURUL 1)]]+Data[[#This Row],[PERSOANE CARE AU PARTICIPAT LA VOT  (TURUL AL 2-LEA)]]</f>
        <v>1510</v>
      </c>
      <c r="T2983" s="41">
        <f>Data[[#This Row],[TOTAL CHELTUIELI LEI]]/Data[[#This Row],[NUMĂRUL PERSOANELOR ÎNSCRISE ÎN LISTELE ELECTORALE]]</f>
        <v>4.2440576349784696</v>
      </c>
      <c r="U2983" s="41">
        <f>Data[[#This Row],[TOTAL CHELTUIELI EURO]]/Data[[#This Row],[NUMĂRUL PERSOANELOR ÎNSCRISE ÎN LISTELE ELECTORALE]]</f>
        <v>0.87685329538201062</v>
      </c>
      <c r="V2983" s="41">
        <f>Data[[#This Row],[TOTAL CHELTUIELI LEI]]/Data[[#This Row],[NUMĂRUL PERSOANELOR CARE AU PARTICIPAT LA VOT]]</f>
        <v>8.4853046357615884</v>
      </c>
      <c r="W2983" s="41">
        <f>Data[[#This Row],[TOTAL CHELTUIELI EURO]]/Data[[#This Row],[NUMĂRUL PERSOANELOR CARE AU PARTICIPAT LA VOT]]</f>
        <v>1.7531258932174107</v>
      </c>
      <c r="X2983" s="43">
        <v>4.8400999999999996</v>
      </c>
      <c r="Y2983" s="114" t="s">
        <v>2895</v>
      </c>
      <c r="Z2983" s="44">
        <v>4</v>
      </c>
      <c r="AA2983" s="115" t="s">
        <v>3105</v>
      </c>
      <c r="AB2983" s="44">
        <v>0</v>
      </c>
      <c r="AC2983" s="45"/>
    </row>
    <row r="2984" spans="1:29" x14ac:dyDescent="0.2">
      <c r="A2984" s="37">
        <v>2983</v>
      </c>
      <c r="B2984" s="38" t="s">
        <v>2623</v>
      </c>
      <c r="C2984" s="39" t="s">
        <v>947</v>
      </c>
      <c r="D2984" s="40">
        <v>44101</v>
      </c>
      <c r="E2984" s="38">
        <v>1</v>
      </c>
      <c r="F2984" s="38"/>
      <c r="G2984" s="38" t="s">
        <v>2</v>
      </c>
      <c r="H2984" s="38" t="s">
        <v>2</v>
      </c>
      <c r="I2984" s="39">
        <v>1500</v>
      </c>
      <c r="J2984" s="39">
        <v>82</v>
      </c>
      <c r="K2984" s="39">
        <v>0</v>
      </c>
      <c r="L2984" s="41">
        <f>SUM(Data[[#This Row],[CHELTUIELI DE PERSONAL LEI]:[CHELTUIELI DE CAPITAL (ACTIVE NEFINANCIARE ) LEI]])</f>
        <v>1582</v>
      </c>
      <c r="M2984" s="41">
        <f>Data[[#This Row],[TOTAL CHELTUIELI LEI]]/Data[[#This Row],[CURS VALUTAR EURO BNR 22 07 2020]]</f>
        <v>326.85275097621951</v>
      </c>
      <c r="N2984" s="49">
        <v>1948</v>
      </c>
      <c r="O2984" s="42"/>
      <c r="P2984" s="42">
        <v>1051</v>
      </c>
      <c r="Q2984" s="42"/>
      <c r="R2984" s="42">
        <f>Data[[#This Row],[PERSOANE ÎNSCRISE ÎN LISTELE ELECTORALE (TURUL 1)            ]]+Data[[#This Row],[PERSOANE ÎNSCRISE ÎN LISTELE ELECTORALE (TURUL AL 2-LEA)]]</f>
        <v>1948</v>
      </c>
      <c r="S2984" s="42">
        <f>Data[[#This Row],[PERSOANE CARE AU PARTICIPAT LA VOT (TURUL 1)]]+Data[[#This Row],[PERSOANE CARE AU PARTICIPAT LA VOT  (TURUL AL 2-LEA)]]</f>
        <v>1051</v>
      </c>
      <c r="T2984" s="41">
        <f>Data[[#This Row],[TOTAL CHELTUIELI LEI]]/Data[[#This Row],[NUMĂRUL PERSOANELOR ÎNSCRISE ÎN LISTELE ELECTORALE]]</f>
        <v>0.81211498973305951</v>
      </c>
      <c r="U2984" s="41">
        <f>Data[[#This Row],[TOTAL CHELTUIELI EURO]]/Data[[#This Row],[NUMĂRUL PERSOANELOR ÎNSCRISE ÎN LISTELE ELECTORALE]]</f>
        <v>0.16778888653810037</v>
      </c>
      <c r="V2984" s="41">
        <f>Data[[#This Row],[TOTAL CHELTUIELI LEI]]/Data[[#This Row],[NUMĂRUL PERSOANELOR CARE AU PARTICIPAT LA VOT]]</f>
        <v>1.5052331113225499</v>
      </c>
      <c r="W2984" s="41">
        <f>Data[[#This Row],[TOTAL CHELTUIELI EURO]]/Data[[#This Row],[NUMĂRUL PERSOANELOR CARE AU PARTICIPAT LA VOT]]</f>
        <v>0.31099215126186441</v>
      </c>
      <c r="X2984" s="43">
        <v>4.8400999999999996</v>
      </c>
      <c r="Y2984" s="114" t="s">
        <v>2890</v>
      </c>
      <c r="Z2984" s="44">
        <v>0</v>
      </c>
      <c r="AA2984" s="115" t="s">
        <v>3105</v>
      </c>
      <c r="AB2984" s="44">
        <v>0</v>
      </c>
      <c r="AC2984" s="45"/>
    </row>
    <row r="2985" spans="1:29" x14ac:dyDescent="0.2">
      <c r="A2985" s="37">
        <v>2984</v>
      </c>
      <c r="B2985" s="38" t="s">
        <v>2623</v>
      </c>
      <c r="C2985" s="39" t="s">
        <v>948</v>
      </c>
      <c r="D2985" s="40">
        <v>44101</v>
      </c>
      <c r="E2985" s="38">
        <v>1</v>
      </c>
      <c r="F2985" s="38"/>
      <c r="G2985" s="38" t="s">
        <v>2</v>
      </c>
      <c r="H2985" s="38" t="s">
        <v>2</v>
      </c>
      <c r="I2985" s="39">
        <v>87</v>
      </c>
      <c r="J2985" s="39">
        <v>3500</v>
      </c>
      <c r="K2985" s="39">
        <v>0</v>
      </c>
      <c r="L2985" s="41">
        <f>SUM(Data[[#This Row],[CHELTUIELI DE PERSONAL LEI]:[CHELTUIELI DE CAPITAL (ACTIVE NEFINANCIARE ) LEI]])</f>
        <v>3587</v>
      </c>
      <c r="M2985" s="41">
        <f>Data[[#This Row],[TOTAL CHELTUIELI LEI]]/Data[[#This Row],[CURS VALUTAR EURO BNR 22 07 2020]]</f>
        <v>741.10039048779993</v>
      </c>
      <c r="N2985" s="49">
        <v>926</v>
      </c>
      <c r="O2985" s="42"/>
      <c r="P2985" s="42">
        <v>659</v>
      </c>
      <c r="Q2985" s="42"/>
      <c r="R2985" s="42">
        <f>Data[[#This Row],[PERSOANE ÎNSCRISE ÎN LISTELE ELECTORALE (TURUL 1)            ]]+Data[[#This Row],[PERSOANE ÎNSCRISE ÎN LISTELE ELECTORALE (TURUL AL 2-LEA)]]</f>
        <v>926</v>
      </c>
      <c r="S2985" s="42">
        <f>Data[[#This Row],[PERSOANE CARE AU PARTICIPAT LA VOT (TURUL 1)]]+Data[[#This Row],[PERSOANE CARE AU PARTICIPAT LA VOT  (TURUL AL 2-LEA)]]</f>
        <v>659</v>
      </c>
      <c r="T2985" s="41">
        <f>Data[[#This Row],[TOTAL CHELTUIELI LEI]]/Data[[#This Row],[NUMĂRUL PERSOANELOR ÎNSCRISE ÎN LISTELE ELECTORALE]]</f>
        <v>3.8736501079913608</v>
      </c>
      <c r="U2985" s="41">
        <f>Data[[#This Row],[TOTAL CHELTUIELI EURO]]/Data[[#This Row],[NUMĂRUL PERSOANELOR ÎNSCRISE ÎN LISTELE ELECTORALE]]</f>
        <v>0.8003243957751619</v>
      </c>
      <c r="V2985" s="41">
        <f>Data[[#This Row],[TOTAL CHELTUIELI LEI]]/Data[[#This Row],[NUMĂRUL PERSOANELOR CARE AU PARTICIPAT LA VOT]]</f>
        <v>5.4430955993930201</v>
      </c>
      <c r="W2985" s="41">
        <f>Data[[#This Row],[TOTAL CHELTUIELI EURO]]/Data[[#This Row],[NUMĂRUL PERSOANELOR CARE AU PARTICIPAT LA VOT]]</f>
        <v>1.1245832936081941</v>
      </c>
      <c r="X2985" s="43">
        <v>4.8400999999999996</v>
      </c>
      <c r="Y2985" s="114" t="s">
        <v>2884</v>
      </c>
      <c r="Z2985" s="44">
        <v>3</v>
      </c>
      <c r="AA2985" s="115" t="s">
        <v>3105</v>
      </c>
      <c r="AB2985" s="44">
        <v>0</v>
      </c>
      <c r="AC2985" s="45"/>
    </row>
    <row r="2986" spans="1:29" x14ac:dyDescent="0.2">
      <c r="A2986" s="37">
        <v>2985</v>
      </c>
      <c r="B2986" s="38" t="s">
        <v>2623</v>
      </c>
      <c r="C2986" s="39" t="s">
        <v>949</v>
      </c>
      <c r="D2986" s="40">
        <v>44101</v>
      </c>
      <c r="E2986" s="38">
        <v>1</v>
      </c>
      <c r="F2986" s="38"/>
      <c r="G2986" s="38" t="s">
        <v>2</v>
      </c>
      <c r="H2986" s="38" t="s">
        <v>2</v>
      </c>
      <c r="I2986" s="48">
        <v>3500</v>
      </c>
      <c r="J2986" s="39">
        <v>5042.75</v>
      </c>
      <c r="K2986" s="39">
        <v>0</v>
      </c>
      <c r="L2986" s="41">
        <f>SUM(Data[[#This Row],[CHELTUIELI DE PERSONAL LEI]:[CHELTUIELI DE CAPITAL (ACTIVE NEFINANCIARE ) LEI]])</f>
        <v>8542.75</v>
      </c>
      <c r="M2986" s="41">
        <f>Data[[#This Row],[TOTAL CHELTUIELI LEI]]/Data[[#This Row],[CURS VALUTAR EURO BNR 22 07 2020]]</f>
        <v>1764.9945249065104</v>
      </c>
      <c r="N2986" s="49">
        <v>2398</v>
      </c>
      <c r="O2986" s="42"/>
      <c r="P2986" s="42">
        <v>1410</v>
      </c>
      <c r="Q2986" s="42"/>
      <c r="R2986" s="42">
        <f>Data[[#This Row],[PERSOANE ÎNSCRISE ÎN LISTELE ELECTORALE (TURUL 1)            ]]+Data[[#This Row],[PERSOANE ÎNSCRISE ÎN LISTELE ELECTORALE (TURUL AL 2-LEA)]]</f>
        <v>2398</v>
      </c>
      <c r="S2986" s="42">
        <f>Data[[#This Row],[PERSOANE CARE AU PARTICIPAT LA VOT (TURUL 1)]]+Data[[#This Row],[PERSOANE CARE AU PARTICIPAT LA VOT  (TURUL AL 2-LEA)]]</f>
        <v>1410</v>
      </c>
      <c r="T2986" s="41">
        <f>Data[[#This Row],[TOTAL CHELTUIELI LEI]]/Data[[#This Row],[NUMĂRUL PERSOANELOR ÎNSCRISE ÎN LISTELE ELECTORALE]]</f>
        <v>3.5624478732276899</v>
      </c>
      <c r="U2986" s="41">
        <f>Data[[#This Row],[TOTAL CHELTUIELI EURO]]/Data[[#This Row],[NUMĂRUL PERSOANELOR ÎNSCRISE ÎN LISTELE ELECTORALE]]</f>
        <v>0.73602774182923703</v>
      </c>
      <c r="V2986" s="41">
        <f>Data[[#This Row],[TOTAL CHELTUIELI LEI]]/Data[[#This Row],[NUMĂRUL PERSOANELOR CARE AU PARTICIPAT LA VOT]]</f>
        <v>6.0586879432624112</v>
      </c>
      <c r="W2986" s="41">
        <f>Data[[#This Row],[TOTAL CHELTUIELI EURO]]/Data[[#This Row],[NUMĂRUL PERSOANELOR CARE AU PARTICIPAT LA VOT]]</f>
        <v>1.2517691666003619</v>
      </c>
      <c r="X2986" s="43">
        <v>4.8400999999999996</v>
      </c>
      <c r="Y2986" s="114" t="s">
        <v>2884</v>
      </c>
      <c r="Z2986" s="44">
        <v>3</v>
      </c>
      <c r="AA2986" s="115" t="s">
        <v>3105</v>
      </c>
      <c r="AB2986" s="44">
        <v>0</v>
      </c>
      <c r="AC2986" s="45"/>
    </row>
    <row r="2987" spans="1:29" x14ac:dyDescent="0.2">
      <c r="A2987" s="37">
        <v>2986</v>
      </c>
      <c r="B2987" s="38" t="s">
        <v>2623</v>
      </c>
      <c r="C2987" s="39" t="s">
        <v>950</v>
      </c>
      <c r="D2987" s="40">
        <v>44101</v>
      </c>
      <c r="E2987" s="38">
        <v>1</v>
      </c>
      <c r="F2987" s="38"/>
      <c r="G2987" s="38" t="s">
        <v>2</v>
      </c>
      <c r="H2987" s="38" t="s">
        <v>2</v>
      </c>
      <c r="I2987" s="39">
        <v>55758</v>
      </c>
      <c r="J2987" s="39">
        <v>4208.59</v>
      </c>
      <c r="K2987" s="39">
        <v>0</v>
      </c>
      <c r="L2987" s="41">
        <f>SUM(Data[[#This Row],[CHELTUIELI DE PERSONAL LEI]:[CHELTUIELI DE CAPITAL (ACTIVE NEFINANCIARE ) LEI]])</f>
        <v>59966.59</v>
      </c>
      <c r="M2987" s="41">
        <f>Data[[#This Row],[TOTAL CHELTUIELI LEI]]/Data[[#This Row],[CURS VALUTAR EURO BNR 22 07 2020]]</f>
        <v>12389.535340178922</v>
      </c>
      <c r="N2987" s="49">
        <v>843</v>
      </c>
      <c r="O2987" s="42"/>
      <c r="P2987" s="42">
        <v>660</v>
      </c>
      <c r="Q2987" s="42"/>
      <c r="R2987" s="42">
        <f>Data[[#This Row],[PERSOANE ÎNSCRISE ÎN LISTELE ELECTORALE (TURUL 1)            ]]+Data[[#This Row],[PERSOANE ÎNSCRISE ÎN LISTELE ELECTORALE (TURUL AL 2-LEA)]]</f>
        <v>843</v>
      </c>
      <c r="S2987" s="42">
        <f>Data[[#This Row],[PERSOANE CARE AU PARTICIPAT LA VOT (TURUL 1)]]+Data[[#This Row],[PERSOANE CARE AU PARTICIPAT LA VOT  (TURUL AL 2-LEA)]]</f>
        <v>660</v>
      </c>
      <c r="T2987" s="41">
        <f>Data[[#This Row],[TOTAL CHELTUIELI LEI]]/Data[[#This Row],[NUMĂRUL PERSOANELOR ÎNSCRISE ÎN LISTELE ELECTORALE]]</f>
        <v>71.134744958481605</v>
      </c>
      <c r="U2987" s="41">
        <f>Data[[#This Row],[TOTAL CHELTUIELI EURO]]/Data[[#This Row],[NUMĂRUL PERSOANELOR ÎNSCRISE ÎN LISTELE ELECTORALE]]</f>
        <v>14.696957698907381</v>
      </c>
      <c r="V2987" s="41">
        <f>Data[[#This Row],[TOTAL CHELTUIELI LEI]]/Data[[#This Row],[NUMĂRUL PERSOANELOR CARE AU PARTICIPAT LA VOT]]</f>
        <v>90.858469696969692</v>
      </c>
      <c r="W2987" s="41">
        <f>Data[[#This Row],[TOTAL CHELTUIELI EURO]]/Data[[#This Row],[NUMĂRUL PERSOANELOR CARE AU PARTICIPAT LA VOT]]</f>
        <v>18.772023242695337</v>
      </c>
      <c r="X2987" s="43">
        <v>4.8400999999999996</v>
      </c>
      <c r="Y2987" s="114" t="s">
        <v>2940</v>
      </c>
      <c r="Z2987" s="44">
        <v>71</v>
      </c>
      <c r="AA2987" s="115" t="s">
        <v>3121</v>
      </c>
      <c r="AB2987" s="44">
        <v>14</v>
      </c>
      <c r="AC2987" s="45"/>
    </row>
    <row r="2988" spans="1:29" x14ac:dyDescent="0.2">
      <c r="A2988" s="37">
        <v>2987</v>
      </c>
      <c r="B2988" s="38" t="s">
        <v>2623</v>
      </c>
      <c r="C2988" s="39" t="s">
        <v>951</v>
      </c>
      <c r="D2988" s="40">
        <v>44101</v>
      </c>
      <c r="E2988" s="38">
        <v>1</v>
      </c>
      <c r="F2988" s="38"/>
      <c r="G2988" s="38" t="s">
        <v>2</v>
      </c>
      <c r="H2988" s="38" t="s">
        <v>2</v>
      </c>
      <c r="I2988" s="39">
        <v>0</v>
      </c>
      <c r="J2988" s="39">
        <v>66</v>
      </c>
      <c r="K2988" s="39">
        <v>0</v>
      </c>
      <c r="L2988" s="41">
        <f>SUM(Data[[#This Row],[CHELTUIELI DE PERSONAL LEI]:[CHELTUIELI DE CAPITAL (ACTIVE NEFINANCIARE ) LEI]])</f>
        <v>66</v>
      </c>
      <c r="M2988" s="41">
        <f>Data[[#This Row],[TOTAL CHELTUIELI LEI]]/Data[[#This Row],[CURS VALUTAR EURO BNR 22 07 2020]]</f>
        <v>13.636081899134316</v>
      </c>
      <c r="N2988" s="49">
        <v>2189</v>
      </c>
      <c r="O2988" s="42"/>
      <c r="P2988" s="42">
        <v>1502</v>
      </c>
      <c r="Q2988" s="42"/>
      <c r="R2988" s="42">
        <f>Data[[#This Row],[PERSOANE ÎNSCRISE ÎN LISTELE ELECTORALE (TURUL 1)            ]]+Data[[#This Row],[PERSOANE ÎNSCRISE ÎN LISTELE ELECTORALE (TURUL AL 2-LEA)]]</f>
        <v>2189</v>
      </c>
      <c r="S2988" s="42">
        <f>Data[[#This Row],[PERSOANE CARE AU PARTICIPAT LA VOT (TURUL 1)]]+Data[[#This Row],[PERSOANE CARE AU PARTICIPAT LA VOT  (TURUL AL 2-LEA)]]</f>
        <v>1502</v>
      </c>
      <c r="T2988" s="41">
        <f>Data[[#This Row],[TOTAL CHELTUIELI LEI]]/Data[[#This Row],[NUMĂRUL PERSOANELOR ÎNSCRISE ÎN LISTELE ELECTORALE]]</f>
        <v>3.015075376884422E-2</v>
      </c>
      <c r="U2988" s="41">
        <f>Data[[#This Row],[TOTAL CHELTUIELI EURO]]/Data[[#This Row],[NUMĂRUL PERSOANELOR ÎNSCRISE ÎN LISTELE ELECTORALE]]</f>
        <v>6.2293658744332191E-3</v>
      </c>
      <c r="V2988" s="41">
        <f>Data[[#This Row],[TOTAL CHELTUIELI LEI]]/Data[[#This Row],[NUMĂRUL PERSOANELOR CARE AU PARTICIPAT LA VOT]]</f>
        <v>4.3941411451398134E-2</v>
      </c>
      <c r="W2988" s="41">
        <f>Data[[#This Row],[TOTAL CHELTUIELI EURO]]/Data[[#This Row],[NUMĂRUL PERSOANELOR CARE AU PARTICIPAT LA VOT]]</f>
        <v>9.0786164441639915E-3</v>
      </c>
      <c r="X2988" s="43">
        <v>4.8400999999999996</v>
      </c>
      <c r="Y2988" s="114" t="s">
        <v>2890</v>
      </c>
      <c r="Z2988" s="44">
        <v>0</v>
      </c>
      <c r="AA2988" s="115" t="s">
        <v>3105</v>
      </c>
      <c r="AB2988" s="44">
        <v>0</v>
      </c>
      <c r="AC2988" s="45"/>
    </row>
    <row r="2989" spans="1:29" x14ac:dyDescent="0.2">
      <c r="A2989" s="37">
        <v>2988</v>
      </c>
      <c r="B2989" s="38" t="s">
        <v>2623</v>
      </c>
      <c r="C2989" s="39" t="s">
        <v>952</v>
      </c>
      <c r="D2989" s="40">
        <v>44101</v>
      </c>
      <c r="E2989" s="38">
        <v>1</v>
      </c>
      <c r="F2989" s="38"/>
      <c r="G2989" s="38" t="s">
        <v>2</v>
      </c>
      <c r="H2989" s="38" t="s">
        <v>2</v>
      </c>
      <c r="I2989" s="39">
        <v>1500</v>
      </c>
      <c r="J2989" s="39">
        <v>5971.12</v>
      </c>
      <c r="K2989" s="39">
        <v>0</v>
      </c>
      <c r="L2989" s="41">
        <f>SUM(Data[[#This Row],[CHELTUIELI DE PERSONAL LEI]:[CHELTUIELI DE CAPITAL (ACTIVE NEFINANCIARE ) LEI]])</f>
        <v>7471.12</v>
      </c>
      <c r="M2989" s="41">
        <f>Data[[#This Row],[TOTAL CHELTUIELI LEI]]/Data[[#This Row],[CURS VALUTAR EURO BNR 22 07 2020]]</f>
        <v>1543.5879423978845</v>
      </c>
      <c r="N2989" s="49">
        <v>2532</v>
      </c>
      <c r="O2989" s="42"/>
      <c r="P2989" s="42">
        <v>1413</v>
      </c>
      <c r="Q2989" s="42"/>
      <c r="R2989" s="42">
        <f>Data[[#This Row],[PERSOANE ÎNSCRISE ÎN LISTELE ELECTORALE (TURUL 1)            ]]+Data[[#This Row],[PERSOANE ÎNSCRISE ÎN LISTELE ELECTORALE (TURUL AL 2-LEA)]]</f>
        <v>2532</v>
      </c>
      <c r="S2989" s="42">
        <f>Data[[#This Row],[PERSOANE CARE AU PARTICIPAT LA VOT (TURUL 1)]]+Data[[#This Row],[PERSOANE CARE AU PARTICIPAT LA VOT  (TURUL AL 2-LEA)]]</f>
        <v>1413</v>
      </c>
      <c r="T2989" s="41">
        <f>Data[[#This Row],[TOTAL CHELTUIELI LEI]]/Data[[#This Row],[NUMĂRUL PERSOANELOR ÎNSCRISE ÎN LISTELE ELECTORALE]]</f>
        <v>2.9506793048973141</v>
      </c>
      <c r="U2989" s="41">
        <f>Data[[#This Row],[TOTAL CHELTUIELI EURO]]/Data[[#This Row],[NUMĂRUL PERSOANELOR ÎNSCRISE ÎN LISTELE ELECTORALE]]</f>
        <v>0.60963188878273478</v>
      </c>
      <c r="V2989" s="41">
        <f>Data[[#This Row],[TOTAL CHELTUIELI LEI]]/Data[[#This Row],[NUMĂRUL PERSOANELOR CARE AU PARTICIPAT LA VOT]]</f>
        <v>5.2874168435951878</v>
      </c>
      <c r="W2989" s="41">
        <f>Data[[#This Row],[TOTAL CHELTUIELI EURO]]/Data[[#This Row],[NUMĂRUL PERSOANELOR CARE AU PARTICIPAT LA VOT]]</f>
        <v>1.0924189259716097</v>
      </c>
      <c r="X2989" s="43">
        <v>4.8400999999999996</v>
      </c>
      <c r="Y2989" s="114" t="s">
        <v>2891</v>
      </c>
      <c r="Z2989" s="44">
        <v>2</v>
      </c>
      <c r="AA2989" s="115" t="s">
        <v>3105</v>
      </c>
      <c r="AB2989" s="44">
        <v>0</v>
      </c>
      <c r="AC2989" s="45"/>
    </row>
    <row r="2990" spans="1:29" ht="25.5" x14ac:dyDescent="0.2">
      <c r="A2990" s="37">
        <v>2989</v>
      </c>
      <c r="B2990" s="38" t="s">
        <v>2623</v>
      </c>
      <c r="C2990" s="39" t="s">
        <v>953</v>
      </c>
      <c r="D2990" s="40">
        <v>44101</v>
      </c>
      <c r="E2990" s="38">
        <v>1</v>
      </c>
      <c r="F2990" s="38"/>
      <c r="G2990" s="38" t="s">
        <v>2</v>
      </c>
      <c r="H2990" s="38" t="s">
        <v>2</v>
      </c>
      <c r="I2990" s="39">
        <v>2099</v>
      </c>
      <c r="J2990" s="39">
        <v>5273.91</v>
      </c>
      <c r="K2990" s="39">
        <v>0</v>
      </c>
      <c r="L2990" s="41">
        <f>SUM(Data[[#This Row],[CHELTUIELI DE PERSONAL LEI]:[CHELTUIELI DE CAPITAL (ACTIVE NEFINANCIARE ) LEI]])</f>
        <v>7372.91</v>
      </c>
      <c r="M2990" s="41">
        <f>Data[[#This Row],[TOTAL CHELTUIELI LEI]]/Data[[#This Row],[CURS VALUTAR EURO BNR 22 07 2020]]</f>
        <v>1523.2970393173696</v>
      </c>
      <c r="N2990" s="49">
        <v>1300</v>
      </c>
      <c r="O2990" s="42"/>
      <c r="P2990" s="42">
        <v>860</v>
      </c>
      <c r="Q2990" s="42"/>
      <c r="R2990" s="42">
        <f>Data[[#This Row],[PERSOANE ÎNSCRISE ÎN LISTELE ELECTORALE (TURUL 1)            ]]+Data[[#This Row],[PERSOANE ÎNSCRISE ÎN LISTELE ELECTORALE (TURUL AL 2-LEA)]]</f>
        <v>1300</v>
      </c>
      <c r="S2990" s="42">
        <f>Data[[#This Row],[PERSOANE CARE AU PARTICIPAT LA VOT (TURUL 1)]]+Data[[#This Row],[PERSOANE CARE AU PARTICIPAT LA VOT  (TURUL AL 2-LEA)]]</f>
        <v>860</v>
      </c>
      <c r="T2990" s="41">
        <f>Data[[#This Row],[TOTAL CHELTUIELI LEI]]/Data[[#This Row],[NUMĂRUL PERSOANELOR ÎNSCRISE ÎN LISTELE ELECTORALE]]</f>
        <v>5.6714692307692305</v>
      </c>
      <c r="U2990" s="41">
        <f>Data[[#This Row],[TOTAL CHELTUIELI EURO]]/Data[[#This Row],[NUMĂRUL PERSOANELOR ÎNSCRISE ÎN LISTELE ELECTORALE]]</f>
        <v>1.1717669533210535</v>
      </c>
      <c r="V2990" s="41">
        <f>Data[[#This Row],[TOTAL CHELTUIELI LEI]]/Data[[#This Row],[NUMĂRUL PERSOANELOR CARE AU PARTICIPAT LA VOT]]</f>
        <v>8.5731511627906976</v>
      </c>
      <c r="W2990" s="41">
        <f>Data[[#This Row],[TOTAL CHELTUIELI EURO]]/Data[[#This Row],[NUMĂRUL PERSOANELOR CARE AU PARTICIPAT LA VOT]]</f>
        <v>1.7712756271132204</v>
      </c>
      <c r="X2990" s="43">
        <v>4.8400999999999996</v>
      </c>
      <c r="Y2990" s="114" t="s">
        <v>2892</v>
      </c>
      <c r="Z2990" s="44">
        <v>5</v>
      </c>
      <c r="AA2990" s="115" t="s">
        <v>3107</v>
      </c>
      <c r="AB2990" s="44">
        <v>1</v>
      </c>
      <c r="AC2990" s="45"/>
    </row>
    <row r="2991" spans="1:29" x14ac:dyDescent="0.2">
      <c r="A2991" s="37">
        <v>2990</v>
      </c>
      <c r="B2991" s="38" t="s">
        <v>2623</v>
      </c>
      <c r="C2991" s="39" t="s">
        <v>954</v>
      </c>
      <c r="D2991" s="40">
        <v>44101</v>
      </c>
      <c r="E2991" s="38">
        <v>1</v>
      </c>
      <c r="F2991" s="38"/>
      <c r="G2991" s="38" t="s">
        <v>2</v>
      </c>
      <c r="H2991" s="38" t="s">
        <v>2</v>
      </c>
      <c r="I2991" s="39">
        <v>2500</v>
      </c>
      <c r="J2991" s="39">
        <v>2855.12</v>
      </c>
      <c r="K2991" s="39">
        <v>0</v>
      </c>
      <c r="L2991" s="41">
        <f>SUM(Data[[#This Row],[CHELTUIELI DE PERSONAL LEI]:[CHELTUIELI DE CAPITAL (ACTIVE NEFINANCIARE ) LEI]])</f>
        <v>5355.12</v>
      </c>
      <c r="M2991" s="41">
        <f>Data[[#This Row],[TOTAL CHELTUIELI LEI]]/Data[[#This Row],[CURS VALUTAR EURO BNR 22 07 2020]]</f>
        <v>1106.4068924195781</v>
      </c>
      <c r="N2991" s="49">
        <v>2207</v>
      </c>
      <c r="O2991" s="42"/>
      <c r="P2991" s="42">
        <v>1413</v>
      </c>
      <c r="Q2991" s="42"/>
      <c r="R2991" s="42">
        <f>Data[[#This Row],[PERSOANE ÎNSCRISE ÎN LISTELE ELECTORALE (TURUL 1)            ]]+Data[[#This Row],[PERSOANE ÎNSCRISE ÎN LISTELE ELECTORALE (TURUL AL 2-LEA)]]</f>
        <v>2207</v>
      </c>
      <c r="S2991" s="42">
        <f>Data[[#This Row],[PERSOANE CARE AU PARTICIPAT LA VOT (TURUL 1)]]+Data[[#This Row],[PERSOANE CARE AU PARTICIPAT LA VOT  (TURUL AL 2-LEA)]]</f>
        <v>1413</v>
      </c>
      <c r="T2991" s="41">
        <f>Data[[#This Row],[TOTAL CHELTUIELI LEI]]/Data[[#This Row],[NUMĂRUL PERSOANELOR ÎNSCRISE ÎN LISTELE ELECTORALE]]</f>
        <v>2.426425011327594</v>
      </c>
      <c r="U2991" s="41">
        <f>Data[[#This Row],[TOTAL CHELTUIELI EURO]]/Data[[#This Row],[NUMĂRUL PERSOANELOR ÎNSCRISE ÎN LISTELE ELECTORALE]]</f>
        <v>0.5013171238874391</v>
      </c>
      <c r="V2991" s="41">
        <f>Data[[#This Row],[TOTAL CHELTUIELI LEI]]/Data[[#This Row],[NUMĂRUL PERSOANELOR CARE AU PARTICIPAT LA VOT]]</f>
        <v>3.7898938428874733</v>
      </c>
      <c r="W2991" s="41">
        <f>Data[[#This Row],[TOTAL CHELTUIELI EURO]]/Data[[#This Row],[NUMĂRUL PERSOANELOR CARE AU PARTICIPAT LA VOT]]</f>
        <v>0.78301973985815854</v>
      </c>
      <c r="X2991" s="43">
        <v>4.8400999999999996</v>
      </c>
      <c r="Y2991" s="114" t="s">
        <v>2891</v>
      </c>
      <c r="Z2991" s="44">
        <v>2</v>
      </c>
      <c r="AA2991" s="115" t="s">
        <v>3105</v>
      </c>
      <c r="AB2991" s="44">
        <v>0</v>
      </c>
      <c r="AC2991" s="45"/>
    </row>
    <row r="2992" spans="1:29" x14ac:dyDescent="0.2">
      <c r="A2992" s="37">
        <v>2991</v>
      </c>
      <c r="B2992" s="38" t="s">
        <v>2623</v>
      </c>
      <c r="C2992" s="39" t="s">
        <v>955</v>
      </c>
      <c r="D2992" s="40">
        <v>44101</v>
      </c>
      <c r="E2992" s="38">
        <v>1</v>
      </c>
      <c r="F2992" s="38"/>
      <c r="G2992" s="38" t="s">
        <v>2</v>
      </c>
      <c r="H2992" s="38" t="s">
        <v>2</v>
      </c>
      <c r="I2992" s="39">
        <v>1400</v>
      </c>
      <c r="J2992" s="39">
        <v>6681.67</v>
      </c>
      <c r="K2992" s="39">
        <v>0</v>
      </c>
      <c r="L2992" s="41">
        <f>SUM(Data[[#This Row],[CHELTUIELI DE PERSONAL LEI]:[CHELTUIELI DE CAPITAL (ACTIVE NEFINANCIARE ) LEI]])</f>
        <v>8081.67</v>
      </c>
      <c r="M2992" s="41">
        <f>Data[[#This Row],[TOTAL CHELTUIELI LEI]]/Data[[#This Row],[CURS VALUTAR EURO BNR 22 07 2020]]</f>
        <v>1669.7320303299521</v>
      </c>
      <c r="N2992" s="49">
        <v>3034</v>
      </c>
      <c r="O2992" s="42"/>
      <c r="P2992" s="42">
        <v>2320</v>
      </c>
      <c r="Q2992" s="42"/>
      <c r="R2992" s="42">
        <f>Data[[#This Row],[PERSOANE ÎNSCRISE ÎN LISTELE ELECTORALE (TURUL 1)            ]]+Data[[#This Row],[PERSOANE ÎNSCRISE ÎN LISTELE ELECTORALE (TURUL AL 2-LEA)]]</f>
        <v>3034</v>
      </c>
      <c r="S2992" s="42">
        <f>Data[[#This Row],[PERSOANE CARE AU PARTICIPAT LA VOT (TURUL 1)]]+Data[[#This Row],[PERSOANE CARE AU PARTICIPAT LA VOT  (TURUL AL 2-LEA)]]</f>
        <v>2320</v>
      </c>
      <c r="T2992" s="41">
        <f>Data[[#This Row],[TOTAL CHELTUIELI LEI]]/Data[[#This Row],[NUMĂRUL PERSOANELOR ÎNSCRISE ÎN LISTELE ELECTORALE]]</f>
        <v>2.6637013843111403</v>
      </c>
      <c r="U2992" s="41">
        <f>Data[[#This Row],[TOTAL CHELTUIELI EURO]]/Data[[#This Row],[NUMĂRUL PERSOANELOR ÎNSCRISE ÎN LISTELE ELECTORALE]]</f>
        <v>0.55034015501976008</v>
      </c>
      <c r="V2992" s="41">
        <f>Data[[#This Row],[TOTAL CHELTUIELI LEI]]/Data[[#This Row],[NUMĂRUL PERSOANELOR CARE AU PARTICIPAT LA VOT]]</f>
        <v>3.4834784482758621</v>
      </c>
      <c r="W2992" s="41">
        <f>Data[[#This Row],[TOTAL CHELTUIELI EURO]]/Data[[#This Row],[NUMĂRUL PERSOANELOR CARE AU PARTICIPAT LA VOT]]</f>
        <v>0.71971208203877246</v>
      </c>
      <c r="X2992" s="43">
        <v>4.8400999999999996</v>
      </c>
      <c r="Y2992" s="114" t="s">
        <v>2891</v>
      </c>
      <c r="Z2992" s="44">
        <v>2</v>
      </c>
      <c r="AA2992" s="115" t="s">
        <v>3105</v>
      </c>
      <c r="AB2992" s="44">
        <v>0</v>
      </c>
      <c r="AC2992" s="45"/>
    </row>
    <row r="2993" spans="1:29" x14ac:dyDescent="0.2">
      <c r="A2993" s="37">
        <v>2992</v>
      </c>
      <c r="B2993" s="38" t="s">
        <v>2623</v>
      </c>
      <c r="C2993" s="39" t="s">
        <v>956</v>
      </c>
      <c r="D2993" s="40">
        <v>44101</v>
      </c>
      <c r="E2993" s="38">
        <v>1</v>
      </c>
      <c r="F2993" s="38"/>
      <c r="G2993" s="38" t="s">
        <v>2</v>
      </c>
      <c r="H2993" s="38" t="s">
        <v>2</v>
      </c>
      <c r="I2993" s="39">
        <v>1000</v>
      </c>
      <c r="J2993" s="39">
        <v>3175.98</v>
      </c>
      <c r="K2993" s="39">
        <v>0</v>
      </c>
      <c r="L2993" s="41">
        <f>SUM(Data[[#This Row],[CHELTUIELI DE PERSONAL LEI]:[CHELTUIELI DE CAPITAL (ACTIVE NEFINANCIARE ) LEI]])</f>
        <v>4175.9799999999996</v>
      </c>
      <c r="M2993" s="41">
        <f>Data[[#This Row],[TOTAL CHELTUIELI LEI]]/Data[[#This Row],[CURS VALUTAR EURO BNR 22 07 2020]]</f>
        <v>862.78795892646849</v>
      </c>
      <c r="N2993" s="49">
        <v>1382</v>
      </c>
      <c r="O2993" s="42"/>
      <c r="P2993" s="42">
        <v>708</v>
      </c>
      <c r="Q2993" s="42"/>
      <c r="R2993" s="42">
        <f>Data[[#This Row],[PERSOANE ÎNSCRISE ÎN LISTELE ELECTORALE (TURUL 1)            ]]+Data[[#This Row],[PERSOANE ÎNSCRISE ÎN LISTELE ELECTORALE (TURUL AL 2-LEA)]]</f>
        <v>1382</v>
      </c>
      <c r="S2993" s="42">
        <f>Data[[#This Row],[PERSOANE CARE AU PARTICIPAT LA VOT (TURUL 1)]]+Data[[#This Row],[PERSOANE CARE AU PARTICIPAT LA VOT  (TURUL AL 2-LEA)]]</f>
        <v>708</v>
      </c>
      <c r="T2993" s="41">
        <f>Data[[#This Row],[TOTAL CHELTUIELI LEI]]/Data[[#This Row],[NUMĂRUL PERSOANELOR ÎNSCRISE ÎN LISTELE ELECTORALE]]</f>
        <v>3.0216931982633861</v>
      </c>
      <c r="U2993" s="41">
        <f>Data[[#This Row],[TOTAL CHELTUIELI EURO]]/Data[[#This Row],[NUMĂRUL PERSOANELOR ÎNSCRISE ÎN LISTELE ELECTORALE]]</f>
        <v>0.62430387766025219</v>
      </c>
      <c r="V2993" s="41">
        <f>Data[[#This Row],[TOTAL CHELTUIELI LEI]]/Data[[#This Row],[NUMĂRUL PERSOANELOR CARE AU PARTICIPAT LA VOT]]</f>
        <v>5.8982768361581916</v>
      </c>
      <c r="W2993" s="41">
        <f>Data[[#This Row],[TOTAL CHELTUIELI EURO]]/Data[[#This Row],[NUMĂRUL PERSOANELOR CARE AU PARTICIPAT LA VOT]]</f>
        <v>1.2186270606306051</v>
      </c>
      <c r="X2993" s="43">
        <v>4.8400999999999996</v>
      </c>
      <c r="Y2993" s="114" t="s">
        <v>2884</v>
      </c>
      <c r="Z2993" s="44">
        <v>3</v>
      </c>
      <c r="AA2993" s="115" t="s">
        <v>3105</v>
      </c>
      <c r="AB2993" s="44">
        <v>0</v>
      </c>
      <c r="AC2993" s="45"/>
    </row>
    <row r="2994" spans="1:29" x14ac:dyDescent="0.2">
      <c r="A2994" s="37">
        <v>2993</v>
      </c>
      <c r="B2994" s="38" t="s">
        <v>2623</v>
      </c>
      <c r="C2994" s="39" t="s">
        <v>957</v>
      </c>
      <c r="D2994" s="40">
        <v>44101</v>
      </c>
      <c r="E2994" s="38">
        <v>1</v>
      </c>
      <c r="F2994" s="38"/>
      <c r="G2994" s="38" t="s">
        <v>2</v>
      </c>
      <c r="H2994" s="38" t="s">
        <v>2</v>
      </c>
      <c r="I2994" s="39">
        <v>2880</v>
      </c>
      <c r="J2994" s="39">
        <v>20240.490000000002</v>
      </c>
      <c r="K2994" s="39">
        <v>0</v>
      </c>
      <c r="L2994" s="41">
        <f>SUM(Data[[#This Row],[CHELTUIELI DE PERSONAL LEI]:[CHELTUIELI DE CAPITAL (ACTIVE NEFINANCIARE ) LEI]])</f>
        <v>23120.49</v>
      </c>
      <c r="M2994" s="41">
        <f>Data[[#This Row],[TOTAL CHELTUIELI LEI]]/Data[[#This Row],[CURS VALUTAR EURO BNR 22 07 2020]]</f>
        <v>4776.862048304788</v>
      </c>
      <c r="N2994" s="49">
        <v>5357</v>
      </c>
      <c r="O2994" s="42"/>
      <c r="P2994" s="42">
        <v>2505</v>
      </c>
      <c r="Q2994" s="42"/>
      <c r="R2994" s="42">
        <f>Data[[#This Row],[PERSOANE ÎNSCRISE ÎN LISTELE ELECTORALE (TURUL 1)            ]]+Data[[#This Row],[PERSOANE ÎNSCRISE ÎN LISTELE ELECTORALE (TURUL AL 2-LEA)]]</f>
        <v>5357</v>
      </c>
      <c r="S2994" s="42">
        <f>Data[[#This Row],[PERSOANE CARE AU PARTICIPAT LA VOT (TURUL 1)]]+Data[[#This Row],[PERSOANE CARE AU PARTICIPAT LA VOT  (TURUL AL 2-LEA)]]</f>
        <v>2505</v>
      </c>
      <c r="T2994" s="41">
        <f>Data[[#This Row],[TOTAL CHELTUIELI LEI]]/Data[[#This Row],[NUMĂRUL PERSOANELOR ÎNSCRISE ÎN LISTELE ELECTORALE]]</f>
        <v>4.3159398917304461</v>
      </c>
      <c r="U2994" s="41">
        <f>Data[[#This Row],[TOTAL CHELTUIELI EURO]]/Data[[#This Row],[NUMĂRUL PERSOANELOR ÎNSCRISE ÎN LISTELE ELECTORALE]]</f>
        <v>0.89170469447541312</v>
      </c>
      <c r="V2994" s="41">
        <f>Data[[#This Row],[TOTAL CHELTUIELI LEI]]/Data[[#This Row],[NUMĂRUL PERSOANELOR CARE AU PARTICIPAT LA VOT]]</f>
        <v>9.2297365269461089</v>
      </c>
      <c r="W2994" s="41">
        <f>Data[[#This Row],[TOTAL CHELTUIELI EURO]]/Data[[#This Row],[NUMĂRUL PERSOANELOR CARE AU PARTICIPAT LA VOT]]</f>
        <v>1.9069309574071009</v>
      </c>
      <c r="X2994" s="43">
        <v>4.8400999999999996</v>
      </c>
      <c r="Y2994" s="114" t="s">
        <v>2895</v>
      </c>
      <c r="Z2994" s="44">
        <v>4</v>
      </c>
      <c r="AA2994" s="115" t="s">
        <v>3105</v>
      </c>
      <c r="AB2994" s="44">
        <v>0</v>
      </c>
      <c r="AC2994" s="45"/>
    </row>
    <row r="2995" spans="1:29" x14ac:dyDescent="0.2">
      <c r="A2995" s="37">
        <v>2994</v>
      </c>
      <c r="B2995" s="38" t="s">
        <v>2623</v>
      </c>
      <c r="C2995" s="39" t="s">
        <v>958</v>
      </c>
      <c r="D2995" s="40">
        <v>44101</v>
      </c>
      <c r="E2995" s="38">
        <v>1</v>
      </c>
      <c r="F2995" s="38"/>
      <c r="G2995" s="38" t="s">
        <v>2</v>
      </c>
      <c r="H2995" s="38" t="s">
        <v>2</v>
      </c>
      <c r="I2995" s="39">
        <v>1400</v>
      </c>
      <c r="J2995" s="39">
        <v>0</v>
      </c>
      <c r="K2995" s="39">
        <v>0</v>
      </c>
      <c r="L2995" s="41">
        <f>SUM(Data[[#This Row],[CHELTUIELI DE PERSONAL LEI]:[CHELTUIELI DE CAPITAL (ACTIVE NEFINANCIARE ) LEI]])</f>
        <v>1400</v>
      </c>
      <c r="M2995" s="41">
        <f>Data[[#This Row],[TOTAL CHELTUIELI LEI]]/Data[[#This Row],[CURS VALUTAR EURO BNR 22 07 2020]]</f>
        <v>289.25022210284914</v>
      </c>
      <c r="N2995" s="49">
        <v>910</v>
      </c>
      <c r="O2995" s="42"/>
      <c r="P2995" s="42">
        <v>655</v>
      </c>
      <c r="Q2995" s="42"/>
      <c r="R2995" s="42">
        <f>Data[[#This Row],[PERSOANE ÎNSCRISE ÎN LISTELE ELECTORALE (TURUL 1)            ]]+Data[[#This Row],[PERSOANE ÎNSCRISE ÎN LISTELE ELECTORALE (TURUL AL 2-LEA)]]</f>
        <v>910</v>
      </c>
      <c r="S2995" s="42">
        <f>Data[[#This Row],[PERSOANE CARE AU PARTICIPAT LA VOT (TURUL 1)]]+Data[[#This Row],[PERSOANE CARE AU PARTICIPAT LA VOT  (TURUL AL 2-LEA)]]</f>
        <v>655</v>
      </c>
      <c r="T2995" s="41">
        <f>Data[[#This Row],[TOTAL CHELTUIELI LEI]]/Data[[#This Row],[NUMĂRUL PERSOANELOR ÎNSCRISE ÎN LISTELE ELECTORALE]]</f>
        <v>1.5384615384615385</v>
      </c>
      <c r="U2995" s="41">
        <f>Data[[#This Row],[TOTAL CHELTUIELI EURO]]/Data[[#This Row],[NUMĂRUL PERSOANELOR ÎNSCRISE ÎN LISTELE ELECTORALE]]</f>
        <v>0.31785738692620785</v>
      </c>
      <c r="V2995" s="41">
        <f>Data[[#This Row],[TOTAL CHELTUIELI LEI]]/Data[[#This Row],[NUMĂRUL PERSOANELOR CARE AU PARTICIPAT LA VOT]]</f>
        <v>2.1374045801526718</v>
      </c>
      <c r="W2995" s="41">
        <f>Data[[#This Row],[TOTAL CHELTUIELI EURO]]/Data[[#This Row],[NUMĂRUL PERSOANELOR CARE AU PARTICIPAT LA VOT]]</f>
        <v>0.44160339252343378</v>
      </c>
      <c r="X2995" s="43">
        <v>4.8400999999999996</v>
      </c>
      <c r="Y2995" s="114" t="s">
        <v>2894</v>
      </c>
      <c r="Z2995" s="44">
        <v>1</v>
      </c>
      <c r="AA2995" s="115" t="s">
        <v>3105</v>
      </c>
      <c r="AB2995" s="44">
        <v>0</v>
      </c>
      <c r="AC2995" s="45"/>
    </row>
    <row r="2996" spans="1:29" x14ac:dyDescent="0.2">
      <c r="A2996" s="37">
        <v>2995</v>
      </c>
      <c r="B2996" s="38" t="s">
        <v>2623</v>
      </c>
      <c r="C2996" s="39" t="s">
        <v>959</v>
      </c>
      <c r="D2996" s="40">
        <v>44101</v>
      </c>
      <c r="E2996" s="38">
        <v>1</v>
      </c>
      <c r="F2996" s="38"/>
      <c r="G2996" s="38" t="s">
        <v>2</v>
      </c>
      <c r="H2996" s="38" t="s">
        <v>2</v>
      </c>
      <c r="I2996" s="39">
        <v>1000</v>
      </c>
      <c r="J2996" s="39">
        <v>3377.28</v>
      </c>
      <c r="K2996" s="39">
        <v>0</v>
      </c>
      <c r="L2996" s="41">
        <f>SUM(Data[[#This Row],[CHELTUIELI DE PERSONAL LEI]:[CHELTUIELI DE CAPITAL (ACTIVE NEFINANCIARE ) LEI]])</f>
        <v>4377.2800000000007</v>
      </c>
      <c r="M2996" s="41">
        <f>Data[[#This Row],[TOTAL CHELTUIELI LEI]]/Data[[#This Row],[CURS VALUTAR EURO BNR 22 07 2020]]</f>
        <v>904.37800871882837</v>
      </c>
      <c r="N2996" s="49">
        <v>847</v>
      </c>
      <c r="O2996" s="42"/>
      <c r="P2996" s="42">
        <v>713</v>
      </c>
      <c r="Q2996" s="42"/>
      <c r="R2996" s="42">
        <f>Data[[#This Row],[PERSOANE ÎNSCRISE ÎN LISTELE ELECTORALE (TURUL 1)            ]]+Data[[#This Row],[PERSOANE ÎNSCRISE ÎN LISTELE ELECTORALE (TURUL AL 2-LEA)]]</f>
        <v>847</v>
      </c>
      <c r="S2996" s="42">
        <f>Data[[#This Row],[PERSOANE CARE AU PARTICIPAT LA VOT (TURUL 1)]]+Data[[#This Row],[PERSOANE CARE AU PARTICIPAT LA VOT  (TURUL AL 2-LEA)]]</f>
        <v>713</v>
      </c>
      <c r="T2996" s="41">
        <f>Data[[#This Row],[TOTAL CHELTUIELI LEI]]/Data[[#This Row],[NUMĂRUL PERSOANELOR ÎNSCRISE ÎN LISTELE ELECTORALE]]</f>
        <v>5.1679811097992925</v>
      </c>
      <c r="U2996" s="41">
        <f>Data[[#This Row],[TOTAL CHELTUIELI EURO]]/Data[[#This Row],[NUMĂRUL PERSOANELOR ÎNSCRISE ÎN LISTELE ELECTORALE]]</f>
        <v>1.0677426313091245</v>
      </c>
      <c r="V2996" s="41">
        <f>Data[[#This Row],[TOTAL CHELTUIELI LEI]]/Data[[#This Row],[NUMĂRUL PERSOANELOR CARE AU PARTICIPAT LA VOT]]</f>
        <v>6.1392426367461441</v>
      </c>
      <c r="W2996" s="41">
        <f>Data[[#This Row],[TOTAL CHELTUIELI EURO]]/Data[[#This Row],[NUMĂRUL PERSOANELOR CARE AU PARTICIPAT LA VOT]]</f>
        <v>1.2684123544443595</v>
      </c>
      <c r="X2996" s="43">
        <v>4.8400999999999996</v>
      </c>
      <c r="Y2996" s="114" t="s">
        <v>2892</v>
      </c>
      <c r="Z2996" s="44">
        <v>5</v>
      </c>
      <c r="AA2996" s="115" t="s">
        <v>3107</v>
      </c>
      <c r="AB2996" s="44">
        <v>1</v>
      </c>
      <c r="AC2996" s="45"/>
    </row>
    <row r="2997" spans="1:29" x14ac:dyDescent="0.2">
      <c r="A2997" s="37">
        <v>2996</v>
      </c>
      <c r="B2997" s="38" t="s">
        <v>2623</v>
      </c>
      <c r="C2997" s="39" t="s">
        <v>960</v>
      </c>
      <c r="D2997" s="40">
        <v>44101</v>
      </c>
      <c r="E2997" s="38">
        <v>1</v>
      </c>
      <c r="F2997" s="38"/>
      <c r="G2997" s="38" t="s">
        <v>2</v>
      </c>
      <c r="H2997" s="38" t="s">
        <v>2</v>
      </c>
      <c r="I2997" s="39">
        <v>0</v>
      </c>
      <c r="J2997" s="39">
        <v>2172</v>
      </c>
      <c r="K2997" s="39">
        <v>0</v>
      </c>
      <c r="L2997" s="41">
        <f>SUM(Data[[#This Row],[CHELTUIELI DE PERSONAL LEI]:[CHELTUIELI DE CAPITAL (ACTIVE NEFINANCIARE ) LEI]])</f>
        <v>2172</v>
      </c>
      <c r="M2997" s="41">
        <f>Data[[#This Row],[TOTAL CHELTUIELI LEI]]/Data[[#This Row],[CURS VALUTAR EURO BNR 22 07 2020]]</f>
        <v>448.75105886242022</v>
      </c>
      <c r="N2997" s="49">
        <v>2447</v>
      </c>
      <c r="O2997" s="42"/>
      <c r="P2997" s="42">
        <v>1664</v>
      </c>
      <c r="Q2997" s="42"/>
      <c r="R2997" s="42">
        <f>Data[[#This Row],[PERSOANE ÎNSCRISE ÎN LISTELE ELECTORALE (TURUL 1)            ]]+Data[[#This Row],[PERSOANE ÎNSCRISE ÎN LISTELE ELECTORALE (TURUL AL 2-LEA)]]</f>
        <v>2447</v>
      </c>
      <c r="S2997" s="42">
        <f>Data[[#This Row],[PERSOANE CARE AU PARTICIPAT LA VOT (TURUL 1)]]+Data[[#This Row],[PERSOANE CARE AU PARTICIPAT LA VOT  (TURUL AL 2-LEA)]]</f>
        <v>1664</v>
      </c>
      <c r="T2997" s="41">
        <f>Data[[#This Row],[TOTAL CHELTUIELI LEI]]/Data[[#This Row],[NUMĂRUL PERSOANELOR ÎNSCRISE ÎN LISTELE ELECTORALE]]</f>
        <v>0.88761749080506747</v>
      </c>
      <c r="U2997" s="41">
        <f>Data[[#This Row],[TOTAL CHELTUIELI EURO]]/Data[[#This Row],[NUMĂRUL PERSOANELOR ÎNSCRISE ÎN LISTELE ELECTORALE]]</f>
        <v>0.18338825454124244</v>
      </c>
      <c r="V2997" s="41">
        <f>Data[[#This Row],[TOTAL CHELTUIELI LEI]]/Data[[#This Row],[NUMĂRUL PERSOANELOR CARE AU PARTICIPAT LA VOT]]</f>
        <v>1.3052884615384615</v>
      </c>
      <c r="W2997" s="41">
        <f>Data[[#This Row],[TOTAL CHELTUIELI EURO]]/Data[[#This Row],[NUMĂRUL PERSOANELOR CARE AU PARTICIPAT LA VOT]]</f>
        <v>0.26968212672020447</v>
      </c>
      <c r="X2997" s="43">
        <v>4.8400999999999996</v>
      </c>
      <c r="Y2997" s="114" t="s">
        <v>2890</v>
      </c>
      <c r="Z2997" s="44">
        <v>0</v>
      </c>
      <c r="AA2997" s="115" t="s">
        <v>3105</v>
      </c>
      <c r="AB2997" s="44">
        <v>0</v>
      </c>
      <c r="AC2997" s="45"/>
    </row>
    <row r="2998" spans="1:29" x14ac:dyDescent="0.2">
      <c r="A2998" s="37">
        <v>2997</v>
      </c>
      <c r="B2998" s="38" t="s">
        <v>2623</v>
      </c>
      <c r="C2998" s="39" t="s">
        <v>961</v>
      </c>
      <c r="D2998" s="40">
        <v>44101</v>
      </c>
      <c r="E2998" s="38">
        <v>1</v>
      </c>
      <c r="F2998" s="38"/>
      <c r="G2998" s="38" t="s">
        <v>2</v>
      </c>
      <c r="H2998" s="38" t="s">
        <v>2</v>
      </c>
      <c r="I2998" s="39">
        <v>0</v>
      </c>
      <c r="J2998" s="39">
        <v>8523</v>
      </c>
      <c r="K2998" s="39">
        <v>0</v>
      </c>
      <c r="L2998" s="41">
        <f>SUM(Data[[#This Row],[CHELTUIELI DE PERSONAL LEI]:[CHELTUIELI DE CAPITAL (ACTIVE NEFINANCIARE ) LEI]])</f>
        <v>8523</v>
      </c>
      <c r="M2998" s="41">
        <f>Data[[#This Row],[TOTAL CHELTUIELI LEI]]/Data[[#This Row],[CURS VALUTAR EURO BNR 22 07 2020]]</f>
        <v>1760.9140307018451</v>
      </c>
      <c r="N2998" s="49">
        <v>1869</v>
      </c>
      <c r="O2998" s="42"/>
      <c r="P2998" s="42">
        <v>1221</v>
      </c>
      <c r="Q2998" s="42"/>
      <c r="R2998" s="42">
        <f>Data[[#This Row],[PERSOANE ÎNSCRISE ÎN LISTELE ELECTORALE (TURUL 1)            ]]+Data[[#This Row],[PERSOANE ÎNSCRISE ÎN LISTELE ELECTORALE (TURUL AL 2-LEA)]]</f>
        <v>1869</v>
      </c>
      <c r="S2998" s="42">
        <f>Data[[#This Row],[PERSOANE CARE AU PARTICIPAT LA VOT (TURUL 1)]]+Data[[#This Row],[PERSOANE CARE AU PARTICIPAT LA VOT  (TURUL AL 2-LEA)]]</f>
        <v>1221</v>
      </c>
      <c r="T2998" s="41">
        <f>Data[[#This Row],[TOTAL CHELTUIELI LEI]]/Data[[#This Row],[NUMĂRUL PERSOANELOR ÎNSCRISE ÎN LISTELE ELECTORALE]]</f>
        <v>4.560192616372392</v>
      </c>
      <c r="U2998" s="41">
        <f>Data[[#This Row],[TOTAL CHELTUIELI EURO]]/Data[[#This Row],[NUMĂRUL PERSOANELOR ÎNSCRISE ÎN LISTELE ELECTORALE]]</f>
        <v>0.94216909079820499</v>
      </c>
      <c r="V2998" s="41">
        <f>Data[[#This Row],[TOTAL CHELTUIELI LEI]]/Data[[#This Row],[NUMĂRUL PERSOANELOR CARE AU PARTICIPAT LA VOT]]</f>
        <v>6.9803439803439806</v>
      </c>
      <c r="W2998" s="41">
        <f>Data[[#This Row],[TOTAL CHELTUIELI EURO]]/Data[[#This Row],[NUMĂRUL PERSOANELOR CARE AU PARTICIPAT LA VOT]]</f>
        <v>1.4421900333348445</v>
      </c>
      <c r="X2998" s="43">
        <v>4.8400999999999996</v>
      </c>
      <c r="Y2998" s="114" t="s">
        <v>2895</v>
      </c>
      <c r="Z2998" s="44">
        <v>4</v>
      </c>
      <c r="AA2998" s="115" t="s">
        <v>3105</v>
      </c>
      <c r="AB2998" s="44">
        <v>0</v>
      </c>
      <c r="AC2998" s="45"/>
    </row>
    <row r="2999" spans="1:29" x14ac:dyDescent="0.2">
      <c r="A2999" s="37">
        <v>2998</v>
      </c>
      <c r="B2999" s="38" t="s">
        <v>2623</v>
      </c>
      <c r="C2999" s="39" t="s">
        <v>962</v>
      </c>
      <c r="D2999" s="40">
        <v>44101</v>
      </c>
      <c r="E2999" s="38">
        <v>1</v>
      </c>
      <c r="F2999" s="38"/>
      <c r="G2999" s="38" t="s">
        <v>2</v>
      </c>
      <c r="H2999" s="38" t="s">
        <v>2</v>
      </c>
      <c r="I2999" s="39">
        <v>300</v>
      </c>
      <c r="J2999" s="39">
        <v>2052.1799999999998</v>
      </c>
      <c r="K2999" s="39">
        <v>0</v>
      </c>
      <c r="L2999" s="41">
        <f>SUM(Data[[#This Row],[CHELTUIELI DE PERSONAL LEI]:[CHELTUIELI DE CAPITAL (ACTIVE NEFINANCIARE ) LEI]])</f>
        <v>2352.1799999999998</v>
      </c>
      <c r="M2999" s="41">
        <f>Data[[#This Row],[TOTAL CHELTUIELI LEI]]/Data[[#This Row],[CURS VALUTAR EURO BNR 22 07 2020]]</f>
        <v>485.97756244705687</v>
      </c>
      <c r="N2999" s="49">
        <v>669</v>
      </c>
      <c r="O2999" s="42"/>
      <c r="P2999" s="42">
        <v>728</v>
      </c>
      <c r="Q2999" s="42"/>
      <c r="R2999" s="42">
        <f>Data[[#This Row],[PERSOANE ÎNSCRISE ÎN LISTELE ELECTORALE (TURUL 1)            ]]+Data[[#This Row],[PERSOANE ÎNSCRISE ÎN LISTELE ELECTORALE (TURUL AL 2-LEA)]]</f>
        <v>669</v>
      </c>
      <c r="S2999" s="42">
        <f>Data[[#This Row],[PERSOANE CARE AU PARTICIPAT LA VOT (TURUL 1)]]+Data[[#This Row],[PERSOANE CARE AU PARTICIPAT LA VOT  (TURUL AL 2-LEA)]]</f>
        <v>728</v>
      </c>
      <c r="T2999" s="41">
        <f>Data[[#This Row],[TOTAL CHELTUIELI LEI]]/Data[[#This Row],[NUMĂRUL PERSOANELOR ÎNSCRISE ÎN LISTELE ELECTORALE]]</f>
        <v>3.5159641255605378</v>
      </c>
      <c r="U2999" s="41">
        <f>Data[[#This Row],[TOTAL CHELTUIELI EURO]]/Data[[#This Row],[NUMĂRUL PERSOANELOR ÎNSCRISE ÎN LISTELE ELECTORALE]]</f>
        <v>0.72642386016002525</v>
      </c>
      <c r="V2999" s="41">
        <f>Data[[#This Row],[TOTAL CHELTUIELI LEI]]/Data[[#This Row],[NUMĂRUL PERSOANELOR CARE AU PARTICIPAT LA VOT]]</f>
        <v>3.2310164835164832</v>
      </c>
      <c r="W2999" s="41">
        <f>Data[[#This Row],[TOTAL CHELTUIELI EURO]]/Data[[#This Row],[NUMĂRUL PERSOANELOR CARE AU PARTICIPAT LA VOT]]</f>
        <v>0.6675515967679353</v>
      </c>
      <c r="X2999" s="43">
        <v>4.8400999999999996</v>
      </c>
      <c r="Y2999" s="114" t="s">
        <v>2884</v>
      </c>
      <c r="Z2999" s="44">
        <v>3</v>
      </c>
      <c r="AA2999" s="115" t="s">
        <v>3105</v>
      </c>
      <c r="AB2999" s="44">
        <v>0</v>
      </c>
      <c r="AC2999" s="45"/>
    </row>
    <row r="3000" spans="1:29" x14ac:dyDescent="0.2">
      <c r="A3000" s="37">
        <v>2999</v>
      </c>
      <c r="B3000" s="38" t="s">
        <v>2623</v>
      </c>
      <c r="C3000" s="39" t="s">
        <v>963</v>
      </c>
      <c r="D3000" s="40">
        <v>44101</v>
      </c>
      <c r="E3000" s="38">
        <v>1</v>
      </c>
      <c r="F3000" s="38"/>
      <c r="G3000" s="38" t="s">
        <v>2</v>
      </c>
      <c r="H3000" s="38" t="s">
        <v>2</v>
      </c>
      <c r="I3000" s="81">
        <v>0</v>
      </c>
      <c r="J3000" s="81">
        <v>2719</v>
      </c>
      <c r="K3000" s="39">
        <v>0</v>
      </c>
      <c r="L3000" s="41">
        <f>SUM(Data[[#This Row],[CHELTUIELI DE PERSONAL LEI]:[CHELTUIELI DE CAPITAL (ACTIVE NEFINANCIARE ) LEI]])</f>
        <v>2719</v>
      </c>
      <c r="M3000" s="41">
        <f>Data[[#This Row],[TOTAL CHELTUIELI LEI]]/Data[[#This Row],[CURS VALUTAR EURO BNR 22 07 2020]]</f>
        <v>561.76525278403346</v>
      </c>
      <c r="N3000" s="49">
        <v>814</v>
      </c>
      <c r="O3000" s="42"/>
      <c r="P3000" s="42">
        <v>527</v>
      </c>
      <c r="Q3000" s="42"/>
      <c r="R3000" s="42">
        <f>Data[[#This Row],[PERSOANE ÎNSCRISE ÎN LISTELE ELECTORALE (TURUL 1)            ]]+Data[[#This Row],[PERSOANE ÎNSCRISE ÎN LISTELE ELECTORALE (TURUL AL 2-LEA)]]</f>
        <v>814</v>
      </c>
      <c r="S3000" s="42">
        <f>Data[[#This Row],[PERSOANE CARE AU PARTICIPAT LA VOT (TURUL 1)]]+Data[[#This Row],[PERSOANE CARE AU PARTICIPAT LA VOT  (TURUL AL 2-LEA)]]</f>
        <v>527</v>
      </c>
      <c r="T3000" s="41">
        <f>Data[[#This Row],[TOTAL CHELTUIELI LEI]]/Data[[#This Row],[NUMĂRUL PERSOANELOR ÎNSCRISE ÎN LISTELE ELECTORALE]]</f>
        <v>3.3402948402948405</v>
      </c>
      <c r="U3000" s="41">
        <f>Data[[#This Row],[TOTAL CHELTUIELI EURO]]/Data[[#This Row],[NUMĂRUL PERSOANELOR ÎNSCRISE ÎN LISTELE ELECTORALE]]</f>
        <v>0.69012930317448828</v>
      </c>
      <c r="V3000" s="41">
        <f>Data[[#This Row],[TOTAL CHELTUIELI LEI]]/Data[[#This Row],[NUMĂRUL PERSOANELOR CARE AU PARTICIPAT LA VOT]]</f>
        <v>5.1593927893738138</v>
      </c>
      <c r="W3000" s="41">
        <f>Data[[#This Row],[TOTAL CHELTUIELI EURO]]/Data[[#This Row],[NUMĂRUL PERSOANELOR CARE AU PARTICIPAT LA VOT]]</f>
        <v>1.0659682216015816</v>
      </c>
      <c r="X3000" s="43">
        <v>4.8400999999999996</v>
      </c>
      <c r="Y3000" s="114" t="s">
        <v>2884</v>
      </c>
      <c r="Z3000" s="44">
        <v>3</v>
      </c>
      <c r="AA3000" s="115" t="s">
        <v>3105</v>
      </c>
      <c r="AB3000" s="44">
        <v>0</v>
      </c>
      <c r="AC3000" s="45"/>
    </row>
    <row r="3001" spans="1:29" x14ac:dyDescent="0.2">
      <c r="A3001" s="37">
        <v>3000</v>
      </c>
      <c r="B3001" s="38" t="s">
        <v>2624</v>
      </c>
      <c r="C3001" s="39" t="s">
        <v>964</v>
      </c>
      <c r="D3001" s="40">
        <v>44101</v>
      </c>
      <c r="E3001" s="38">
        <v>1</v>
      </c>
      <c r="F3001" s="38"/>
      <c r="G3001" s="38" t="s">
        <v>2</v>
      </c>
      <c r="H3001" s="38" t="s">
        <v>2</v>
      </c>
      <c r="I3001" s="81">
        <v>41110</v>
      </c>
      <c r="J3001" s="81">
        <v>190588</v>
      </c>
      <c r="K3001" s="81">
        <v>0</v>
      </c>
      <c r="L3001" s="41">
        <f>SUM(Data[[#This Row],[CHELTUIELI DE PERSONAL LEI]:[CHELTUIELI DE CAPITAL (ACTIVE NEFINANCIARE ) LEI]])</f>
        <v>231698</v>
      </c>
      <c r="M3001" s="41">
        <f>Data[[#This Row],[TOTAL CHELTUIELI LEI]]/Data[[#This Row],[CURS VALUTAR EURO BNR 22 07 2020]]</f>
        <v>47870.498543418529</v>
      </c>
      <c r="N3001" s="49">
        <v>120221</v>
      </c>
      <c r="O3001" s="42"/>
      <c r="P3001" s="42">
        <v>42243</v>
      </c>
      <c r="Q3001" s="42"/>
      <c r="R3001" s="42">
        <f>Data[[#This Row],[PERSOANE ÎNSCRISE ÎN LISTELE ELECTORALE (TURUL 1)            ]]+Data[[#This Row],[PERSOANE ÎNSCRISE ÎN LISTELE ELECTORALE (TURUL AL 2-LEA)]]</f>
        <v>120221</v>
      </c>
      <c r="S3001" s="42">
        <f>Data[[#This Row],[PERSOANE CARE AU PARTICIPAT LA VOT (TURUL 1)]]+Data[[#This Row],[PERSOANE CARE AU PARTICIPAT LA VOT  (TURUL AL 2-LEA)]]</f>
        <v>42243</v>
      </c>
      <c r="T3001" s="41">
        <f>Data[[#This Row],[TOTAL CHELTUIELI LEI]]/Data[[#This Row],[NUMĂRUL PERSOANELOR ÎNSCRISE ÎN LISTELE ELECTORALE]]</f>
        <v>1.927267282754261</v>
      </c>
      <c r="U3001" s="41">
        <f>Data[[#This Row],[TOTAL CHELTUIELI EURO]]/Data[[#This Row],[NUMĂRUL PERSOANELOR ÎNSCRISE ÎN LISTELE ELECTORALE]]</f>
        <v>0.3981874925630175</v>
      </c>
      <c r="V3001" s="41">
        <f>Data[[#This Row],[TOTAL CHELTUIELI LEI]]/Data[[#This Row],[NUMĂRUL PERSOANELOR CARE AU PARTICIPAT LA VOT]]</f>
        <v>5.4848850697156921</v>
      </c>
      <c r="W3001" s="41">
        <f>Data[[#This Row],[TOTAL CHELTUIELI EURO]]/Data[[#This Row],[NUMĂRUL PERSOANELOR CARE AU PARTICIPAT LA VOT]]</f>
        <v>1.1332173033027608</v>
      </c>
      <c r="X3001" s="43">
        <v>4.8400999999999996</v>
      </c>
      <c r="Y3001" s="114" t="s">
        <v>2894</v>
      </c>
      <c r="Z3001" s="44">
        <v>1</v>
      </c>
      <c r="AA3001" s="115" t="s">
        <v>3105</v>
      </c>
      <c r="AB3001" s="44">
        <v>0</v>
      </c>
      <c r="AC3001" s="45"/>
    </row>
    <row r="3002" spans="1:29" x14ac:dyDescent="0.2">
      <c r="A3002" s="37">
        <v>3001</v>
      </c>
      <c r="B3002" s="38" t="s">
        <v>2624</v>
      </c>
      <c r="C3002" s="39" t="s">
        <v>965</v>
      </c>
      <c r="D3002" s="40">
        <v>44101</v>
      </c>
      <c r="E3002" s="38">
        <v>1</v>
      </c>
      <c r="F3002" s="38"/>
      <c r="G3002" s="38" t="s">
        <v>2</v>
      </c>
      <c r="H3002" s="38" t="s">
        <v>2</v>
      </c>
      <c r="I3002" s="82">
        <v>6000</v>
      </c>
      <c r="J3002" s="82">
        <v>13172.4</v>
      </c>
      <c r="K3002" s="82">
        <v>0</v>
      </c>
      <c r="L3002" s="41">
        <f>SUM(Data[[#This Row],[CHELTUIELI DE PERSONAL LEI]:[CHELTUIELI DE CAPITAL (ACTIVE NEFINANCIARE ) LEI]])</f>
        <v>19172.400000000001</v>
      </c>
      <c r="M3002" s="41">
        <f>Data[[#This Row],[TOTAL CHELTUIELI LEI]]/Data[[#This Row],[CURS VALUTAR EURO BNR 22 07 2020]]</f>
        <v>3961.1578273176178</v>
      </c>
      <c r="N3002" s="49">
        <v>35752</v>
      </c>
      <c r="O3002" s="42"/>
      <c r="P3002" s="42">
        <v>12230</v>
      </c>
      <c r="Q3002" s="42"/>
      <c r="R3002" s="42">
        <f>Data[[#This Row],[PERSOANE ÎNSCRISE ÎN LISTELE ELECTORALE (TURUL 1)            ]]+Data[[#This Row],[PERSOANE ÎNSCRISE ÎN LISTELE ELECTORALE (TURUL AL 2-LEA)]]</f>
        <v>35752</v>
      </c>
      <c r="S3002" s="42">
        <f>Data[[#This Row],[PERSOANE CARE AU PARTICIPAT LA VOT (TURUL 1)]]+Data[[#This Row],[PERSOANE CARE AU PARTICIPAT LA VOT  (TURUL AL 2-LEA)]]</f>
        <v>12230</v>
      </c>
      <c r="T3002" s="41">
        <f>Data[[#This Row],[TOTAL CHELTUIELI LEI]]/Data[[#This Row],[NUMĂRUL PERSOANELOR ÎNSCRISE ÎN LISTELE ELECTORALE]]</f>
        <v>0.53626090848064445</v>
      </c>
      <c r="U3002" s="41">
        <f>Data[[#This Row],[TOTAL CHELTUIELI EURO]]/Data[[#This Row],[NUMĂRUL PERSOANELOR ÎNSCRISE ÎN LISTELE ELECTORALE]]</f>
        <v>0.11079541920221576</v>
      </c>
      <c r="V3002" s="41">
        <f>Data[[#This Row],[TOTAL CHELTUIELI LEI]]/Data[[#This Row],[NUMĂRUL PERSOANELOR CARE AU PARTICIPAT LA VOT]]</f>
        <v>1.5676533115290272</v>
      </c>
      <c r="W3002" s="41">
        <f>Data[[#This Row],[TOTAL CHELTUIELI EURO]]/Data[[#This Row],[NUMĂRUL PERSOANELOR CARE AU PARTICIPAT LA VOT]]</f>
        <v>0.32388862038574145</v>
      </c>
      <c r="X3002" s="43">
        <v>4.8400999999999996</v>
      </c>
      <c r="Y3002" s="114" t="s">
        <v>2890</v>
      </c>
      <c r="Z3002" s="44">
        <v>0</v>
      </c>
      <c r="AA3002" s="115" t="s">
        <v>3105</v>
      </c>
      <c r="AB3002" s="44">
        <v>0</v>
      </c>
      <c r="AC3002" s="45"/>
    </row>
    <row r="3003" spans="1:29" x14ac:dyDescent="0.2">
      <c r="A3003" s="37">
        <v>3002</v>
      </c>
      <c r="B3003" s="38" t="s">
        <v>2624</v>
      </c>
      <c r="C3003" s="39" t="s">
        <v>2844</v>
      </c>
      <c r="D3003" s="40">
        <v>44101</v>
      </c>
      <c r="E3003" s="38">
        <v>1</v>
      </c>
      <c r="F3003" s="38"/>
      <c r="G3003" s="38" t="s">
        <v>2</v>
      </c>
      <c r="H3003" s="38" t="s">
        <v>2</v>
      </c>
      <c r="I3003" s="82">
        <v>3780</v>
      </c>
      <c r="J3003" s="82">
        <v>5054</v>
      </c>
      <c r="K3003" s="82">
        <v>0</v>
      </c>
      <c r="L3003" s="41">
        <f>SUM(Data[[#This Row],[CHELTUIELI DE PERSONAL LEI]:[CHELTUIELI DE CAPITAL (ACTIVE NEFINANCIARE ) LEI]])</f>
        <v>8834</v>
      </c>
      <c r="M3003" s="41">
        <f>Data[[#This Row],[TOTAL CHELTUIELI LEI]]/Data[[#This Row],[CURS VALUTAR EURO BNR 22 07 2020]]</f>
        <v>1825.168901468978</v>
      </c>
      <c r="N3003" s="49">
        <v>13950</v>
      </c>
      <c r="O3003" s="42"/>
      <c r="P3003" s="42">
        <v>5703</v>
      </c>
      <c r="Q3003" s="42"/>
      <c r="R3003" s="42">
        <f>Data[[#This Row],[PERSOANE ÎNSCRISE ÎN LISTELE ELECTORALE (TURUL 1)            ]]+Data[[#This Row],[PERSOANE ÎNSCRISE ÎN LISTELE ELECTORALE (TURUL AL 2-LEA)]]</f>
        <v>13950</v>
      </c>
      <c r="S3003" s="42">
        <f>Data[[#This Row],[PERSOANE CARE AU PARTICIPAT LA VOT (TURUL 1)]]+Data[[#This Row],[PERSOANE CARE AU PARTICIPAT LA VOT  (TURUL AL 2-LEA)]]</f>
        <v>5703</v>
      </c>
      <c r="T3003" s="41">
        <f>Data[[#This Row],[TOTAL CHELTUIELI LEI]]/Data[[#This Row],[NUMĂRUL PERSOANELOR ÎNSCRISE ÎN LISTELE ELECTORALE]]</f>
        <v>0.63326164874551971</v>
      </c>
      <c r="U3003" s="41">
        <f>Data[[#This Row],[TOTAL CHELTUIELI EURO]]/Data[[#This Row],[NUMĂRUL PERSOANELOR ÎNSCRISE ÎN LISTELE ELECTORALE]]</f>
        <v>0.13083648039204143</v>
      </c>
      <c r="V3003" s="41">
        <f>Data[[#This Row],[TOTAL CHELTUIELI LEI]]/Data[[#This Row],[NUMĂRUL PERSOANELOR CARE AU PARTICIPAT LA VOT]]</f>
        <v>1.5490092933543749</v>
      </c>
      <c r="W3003" s="41">
        <f>Data[[#This Row],[TOTAL CHELTUIELI EURO]]/Data[[#This Row],[NUMĂRUL PERSOANELOR CARE AU PARTICIPAT LA VOT]]</f>
        <v>0.32003663010152167</v>
      </c>
      <c r="X3003" s="43">
        <v>4.8400999999999996</v>
      </c>
      <c r="Y3003" s="114" t="s">
        <v>2890</v>
      </c>
      <c r="Z3003" s="44">
        <v>0</v>
      </c>
      <c r="AA3003" s="115" t="s">
        <v>3105</v>
      </c>
      <c r="AB3003" s="44">
        <v>0</v>
      </c>
      <c r="AC3003" s="45"/>
    </row>
    <row r="3004" spans="1:29" x14ac:dyDescent="0.2">
      <c r="A3004" s="37">
        <v>3003</v>
      </c>
      <c r="B3004" s="38" t="s">
        <v>2624</v>
      </c>
      <c r="C3004" s="39" t="s">
        <v>2845</v>
      </c>
      <c r="D3004" s="40">
        <v>44101</v>
      </c>
      <c r="E3004" s="38">
        <v>1</v>
      </c>
      <c r="F3004" s="38"/>
      <c r="G3004" s="38" t="s">
        <v>2</v>
      </c>
      <c r="H3004" s="38" t="s">
        <v>2</v>
      </c>
      <c r="I3004" s="82">
        <v>10340</v>
      </c>
      <c r="J3004" s="82">
        <v>18843.18</v>
      </c>
      <c r="K3004" s="82">
        <v>0</v>
      </c>
      <c r="L3004" s="41">
        <f>SUM(Data[[#This Row],[CHELTUIELI DE PERSONAL LEI]:[CHELTUIELI DE CAPITAL (ACTIVE NEFINANCIARE ) LEI]])</f>
        <v>29183.18</v>
      </c>
      <c r="M3004" s="41">
        <f>Data[[#This Row],[TOTAL CHELTUIELI LEI]]/Data[[#This Row],[CURS VALUTAR EURO BNR 22 07 2020]]</f>
        <v>6029.4580690481607</v>
      </c>
      <c r="N3004" s="49">
        <v>23298</v>
      </c>
      <c r="O3004" s="42"/>
      <c r="P3004" s="42">
        <v>7837</v>
      </c>
      <c r="Q3004" s="42"/>
      <c r="R3004" s="42">
        <f>Data[[#This Row],[PERSOANE ÎNSCRISE ÎN LISTELE ELECTORALE (TURUL 1)            ]]+Data[[#This Row],[PERSOANE ÎNSCRISE ÎN LISTELE ELECTORALE (TURUL AL 2-LEA)]]</f>
        <v>23298</v>
      </c>
      <c r="S3004" s="42">
        <f>Data[[#This Row],[PERSOANE CARE AU PARTICIPAT LA VOT (TURUL 1)]]+Data[[#This Row],[PERSOANE CARE AU PARTICIPAT LA VOT  (TURUL AL 2-LEA)]]</f>
        <v>7837</v>
      </c>
      <c r="T3004" s="41">
        <f>Data[[#This Row],[TOTAL CHELTUIELI LEI]]/Data[[#This Row],[NUMĂRUL PERSOANELOR ÎNSCRISE ÎN LISTELE ELECTORALE]]</f>
        <v>1.2526045154090479</v>
      </c>
      <c r="U3004" s="41">
        <f>Data[[#This Row],[TOTAL CHELTUIELI EURO]]/Data[[#This Row],[NUMĂRUL PERSOANELOR ÎNSCRISE ÎN LISTELE ELECTORALE]]</f>
        <v>0.25879723877792776</v>
      </c>
      <c r="V3004" s="41">
        <f>Data[[#This Row],[TOTAL CHELTUIELI LEI]]/Data[[#This Row],[NUMĂRUL PERSOANELOR CARE AU PARTICIPAT LA VOT]]</f>
        <v>3.7237692994768405</v>
      </c>
      <c r="W3004" s="41">
        <f>Data[[#This Row],[TOTAL CHELTUIELI EURO]]/Data[[#This Row],[NUMĂRUL PERSOANELOR CARE AU PARTICIPAT LA VOT]]</f>
        <v>0.76935792638103362</v>
      </c>
      <c r="X3004" s="43">
        <v>4.8400999999999996</v>
      </c>
      <c r="Y3004" s="114" t="s">
        <v>2894</v>
      </c>
      <c r="Z3004" s="44">
        <v>1</v>
      </c>
      <c r="AA3004" s="115" t="s">
        <v>3105</v>
      </c>
      <c r="AB3004" s="44">
        <v>0</v>
      </c>
      <c r="AC3004" s="45"/>
    </row>
    <row r="3005" spans="1:29" x14ac:dyDescent="0.2">
      <c r="A3005" s="37">
        <v>3004</v>
      </c>
      <c r="B3005" s="38" t="s">
        <v>2624</v>
      </c>
      <c r="C3005" s="39" t="s">
        <v>2846</v>
      </c>
      <c r="D3005" s="40">
        <v>44101</v>
      </c>
      <c r="E3005" s="38">
        <v>1</v>
      </c>
      <c r="F3005" s="38"/>
      <c r="G3005" s="38" t="s">
        <v>2</v>
      </c>
      <c r="H3005" s="38" t="s">
        <v>2</v>
      </c>
      <c r="I3005" s="82">
        <v>2550</v>
      </c>
      <c r="J3005" s="82">
        <v>11529</v>
      </c>
      <c r="K3005" s="82">
        <v>0</v>
      </c>
      <c r="L3005" s="41">
        <f>SUM(Data[[#This Row],[CHELTUIELI DE PERSONAL LEI]:[CHELTUIELI DE CAPITAL (ACTIVE NEFINANCIARE ) LEI]])</f>
        <v>14079</v>
      </c>
      <c r="M3005" s="41">
        <f>Data[[#This Row],[TOTAL CHELTUIELI LEI]]/Data[[#This Row],[CURS VALUTAR EURO BNR 22 07 2020]]</f>
        <v>2908.8241978471519</v>
      </c>
      <c r="N3005" s="49">
        <v>4218</v>
      </c>
      <c r="O3005" s="42"/>
      <c r="P3005" s="42">
        <v>2206</v>
      </c>
      <c r="Q3005" s="42"/>
      <c r="R3005" s="42">
        <f>Data[[#This Row],[PERSOANE ÎNSCRISE ÎN LISTELE ELECTORALE (TURUL 1)            ]]+Data[[#This Row],[PERSOANE ÎNSCRISE ÎN LISTELE ELECTORALE (TURUL AL 2-LEA)]]</f>
        <v>4218</v>
      </c>
      <c r="S3005" s="42">
        <f>Data[[#This Row],[PERSOANE CARE AU PARTICIPAT LA VOT (TURUL 1)]]+Data[[#This Row],[PERSOANE CARE AU PARTICIPAT LA VOT  (TURUL AL 2-LEA)]]</f>
        <v>2206</v>
      </c>
      <c r="T3005" s="41">
        <f>Data[[#This Row],[TOTAL CHELTUIELI LEI]]/Data[[#This Row],[NUMĂRUL PERSOANELOR ÎNSCRISE ÎN LISTELE ELECTORALE]]</f>
        <v>3.3378378378378377</v>
      </c>
      <c r="U3005" s="41">
        <f>Data[[#This Row],[TOTAL CHELTUIELI EURO]]/Data[[#This Row],[NUMĂRUL PERSOANELOR ÎNSCRISE ÎN LISTELE ELECTORALE]]</f>
        <v>0.68962166852706308</v>
      </c>
      <c r="V3005" s="41">
        <f>Data[[#This Row],[TOTAL CHELTUIELI LEI]]/Data[[#This Row],[NUMĂRUL PERSOANELOR CARE AU PARTICIPAT LA VOT]]</f>
        <v>6.3821396192203084</v>
      </c>
      <c r="W3005" s="41">
        <f>Data[[#This Row],[TOTAL CHELTUIELI EURO]]/Data[[#This Row],[NUMĂRUL PERSOANELOR CARE AU PARTICIPAT LA VOT]]</f>
        <v>1.3185966445363335</v>
      </c>
      <c r="X3005" s="43">
        <v>4.8400999999999996</v>
      </c>
      <c r="Y3005" s="114" t="s">
        <v>2884</v>
      </c>
      <c r="Z3005" s="44">
        <v>3</v>
      </c>
      <c r="AA3005" s="115" t="s">
        <v>3105</v>
      </c>
      <c r="AB3005" s="44">
        <v>0</v>
      </c>
      <c r="AC3005" s="45"/>
    </row>
    <row r="3006" spans="1:29" x14ac:dyDescent="0.2">
      <c r="A3006" s="37">
        <v>3005</v>
      </c>
      <c r="B3006" s="38" t="s">
        <v>2624</v>
      </c>
      <c r="C3006" s="39" t="s">
        <v>2847</v>
      </c>
      <c r="D3006" s="40">
        <v>44101</v>
      </c>
      <c r="E3006" s="38">
        <v>1</v>
      </c>
      <c r="F3006" s="38"/>
      <c r="G3006" s="38" t="s">
        <v>2</v>
      </c>
      <c r="H3006" s="38" t="s">
        <v>2</v>
      </c>
      <c r="I3006" s="82">
        <v>12500</v>
      </c>
      <c r="J3006" s="82">
        <v>16906.13</v>
      </c>
      <c r="K3006" s="82">
        <v>0</v>
      </c>
      <c r="L3006" s="41">
        <f>SUM(Data[[#This Row],[CHELTUIELI DE PERSONAL LEI]:[CHELTUIELI DE CAPITAL (ACTIVE NEFINANCIARE ) LEI]])</f>
        <v>29406.13</v>
      </c>
      <c r="M3006" s="41">
        <f>Data[[#This Row],[TOTAL CHELTUIELI LEI]]/Data[[#This Row],[CURS VALUTAR EURO BNR 22 07 2020]]</f>
        <v>6075.5211669180399</v>
      </c>
      <c r="N3006" s="49">
        <v>10739</v>
      </c>
      <c r="O3006" s="42"/>
      <c r="P3006" s="42">
        <v>4877</v>
      </c>
      <c r="Q3006" s="42"/>
      <c r="R3006" s="42">
        <f>Data[[#This Row],[PERSOANE ÎNSCRISE ÎN LISTELE ELECTORALE (TURUL 1)            ]]+Data[[#This Row],[PERSOANE ÎNSCRISE ÎN LISTELE ELECTORALE (TURUL AL 2-LEA)]]</f>
        <v>10739</v>
      </c>
      <c r="S3006" s="42">
        <f>Data[[#This Row],[PERSOANE CARE AU PARTICIPAT LA VOT (TURUL 1)]]+Data[[#This Row],[PERSOANE CARE AU PARTICIPAT LA VOT  (TURUL AL 2-LEA)]]</f>
        <v>4877</v>
      </c>
      <c r="T3006" s="41">
        <f>Data[[#This Row],[TOTAL CHELTUIELI LEI]]/Data[[#This Row],[NUMĂRUL PERSOANELOR ÎNSCRISE ÎN LISTELE ELECTORALE]]</f>
        <v>2.738255889747649</v>
      </c>
      <c r="U3006" s="41">
        <f>Data[[#This Row],[TOTAL CHELTUIELI EURO]]/Data[[#This Row],[NUMĂRUL PERSOANELOR ÎNSCRISE ÎN LISTELE ELECTORALE]]</f>
        <v>0.56574366020281586</v>
      </c>
      <c r="V3006" s="41">
        <f>Data[[#This Row],[TOTAL CHELTUIELI LEI]]/Data[[#This Row],[NUMĂRUL PERSOANELOR CARE AU PARTICIPAT LA VOT]]</f>
        <v>6.0295530038958374</v>
      </c>
      <c r="W3006" s="41">
        <f>Data[[#This Row],[TOTAL CHELTUIELI EURO]]/Data[[#This Row],[NUMĂRUL PERSOANELOR CARE AU PARTICIPAT LA VOT]]</f>
        <v>1.2457496753984088</v>
      </c>
      <c r="X3006" s="43">
        <v>4.8400999999999996</v>
      </c>
      <c r="Y3006" s="114" t="s">
        <v>2891</v>
      </c>
      <c r="Z3006" s="44">
        <v>2</v>
      </c>
      <c r="AA3006" s="115" t="s">
        <v>3105</v>
      </c>
      <c r="AB3006" s="44">
        <v>0</v>
      </c>
      <c r="AC3006" s="45"/>
    </row>
    <row r="3007" spans="1:29" x14ac:dyDescent="0.2">
      <c r="A3007" s="37">
        <v>3006</v>
      </c>
      <c r="B3007" s="38" t="s">
        <v>2624</v>
      </c>
      <c r="C3007" s="39" t="s">
        <v>2848</v>
      </c>
      <c r="D3007" s="40">
        <v>44101</v>
      </c>
      <c r="E3007" s="38">
        <v>1</v>
      </c>
      <c r="F3007" s="38"/>
      <c r="G3007" s="38" t="s">
        <v>2</v>
      </c>
      <c r="H3007" s="38" t="s">
        <v>2</v>
      </c>
      <c r="I3007" s="82">
        <v>0</v>
      </c>
      <c r="J3007" s="82">
        <v>18220</v>
      </c>
      <c r="K3007" s="82">
        <v>0</v>
      </c>
      <c r="L3007" s="41">
        <f>SUM(Data[[#This Row],[CHELTUIELI DE PERSONAL LEI]:[CHELTUIELI DE CAPITAL (ACTIVE NEFINANCIARE ) LEI]])</f>
        <v>18220</v>
      </c>
      <c r="M3007" s="41">
        <f>Data[[#This Row],[TOTAL CHELTUIELI LEI]]/Data[[#This Row],[CURS VALUTAR EURO BNR 22 07 2020]]</f>
        <v>3764.3850333670794</v>
      </c>
      <c r="N3007" s="49">
        <v>14785</v>
      </c>
      <c r="O3007" s="42"/>
      <c r="P3007" s="42">
        <v>4901</v>
      </c>
      <c r="Q3007" s="42"/>
      <c r="R3007" s="42">
        <f>Data[[#This Row],[PERSOANE ÎNSCRISE ÎN LISTELE ELECTORALE (TURUL 1)            ]]+Data[[#This Row],[PERSOANE ÎNSCRISE ÎN LISTELE ELECTORALE (TURUL AL 2-LEA)]]</f>
        <v>14785</v>
      </c>
      <c r="S3007" s="42">
        <f>Data[[#This Row],[PERSOANE CARE AU PARTICIPAT LA VOT (TURUL 1)]]+Data[[#This Row],[PERSOANE CARE AU PARTICIPAT LA VOT  (TURUL AL 2-LEA)]]</f>
        <v>4901</v>
      </c>
      <c r="T3007" s="41">
        <f>Data[[#This Row],[TOTAL CHELTUIELI LEI]]/Data[[#This Row],[NUMĂRUL PERSOANELOR ÎNSCRISE ÎN LISTELE ELECTORALE]]</f>
        <v>1.2323300642543118</v>
      </c>
      <c r="U3007" s="41">
        <f>Data[[#This Row],[TOTAL CHELTUIELI EURO]]/Data[[#This Row],[NUMĂRUL PERSOANELOR ÎNSCRISE ÎN LISTELE ELECTORALE]]</f>
        <v>0.25460838913541289</v>
      </c>
      <c r="V3007" s="41">
        <f>Data[[#This Row],[TOTAL CHELTUIELI LEI]]/Data[[#This Row],[NUMĂRUL PERSOANELOR CARE AU PARTICIPAT LA VOT]]</f>
        <v>3.7176086512956541</v>
      </c>
      <c r="W3007" s="41">
        <f>Data[[#This Row],[TOTAL CHELTUIELI EURO]]/Data[[#This Row],[NUMĂRUL PERSOANELOR CARE AU PARTICIPAT LA VOT]]</f>
        <v>0.76808509148481519</v>
      </c>
      <c r="X3007" s="43">
        <v>4.8400999999999996</v>
      </c>
      <c r="Y3007" s="114" t="s">
        <v>2894</v>
      </c>
      <c r="Z3007" s="44">
        <v>1</v>
      </c>
      <c r="AA3007" s="115" t="s">
        <v>3105</v>
      </c>
      <c r="AB3007" s="44">
        <v>0</v>
      </c>
      <c r="AC3007" s="45"/>
    </row>
    <row r="3008" spans="1:29" x14ac:dyDescent="0.2">
      <c r="A3008" s="37">
        <v>3007</v>
      </c>
      <c r="B3008" s="38" t="s">
        <v>2624</v>
      </c>
      <c r="C3008" s="39" t="s">
        <v>2849</v>
      </c>
      <c r="D3008" s="40">
        <v>44101</v>
      </c>
      <c r="E3008" s="38">
        <v>1</v>
      </c>
      <c r="F3008" s="38"/>
      <c r="G3008" s="38" t="s">
        <v>2</v>
      </c>
      <c r="H3008" s="38" t="s">
        <v>2</v>
      </c>
      <c r="I3008" s="82">
        <v>0</v>
      </c>
      <c r="J3008" s="82">
        <v>6927.4</v>
      </c>
      <c r="K3008" s="82">
        <v>0</v>
      </c>
      <c r="L3008" s="41">
        <f>SUM(Data[[#This Row],[CHELTUIELI DE PERSONAL LEI]:[CHELTUIELI DE CAPITAL (ACTIVE NEFINANCIARE ) LEI]])</f>
        <v>6927.4</v>
      </c>
      <c r="M3008" s="41">
        <f>Data[[#This Row],[TOTAL CHELTUIELI LEI]]/Data[[#This Row],[CURS VALUTAR EURO BNR 22 07 2020]]</f>
        <v>1431.2514204251979</v>
      </c>
      <c r="N3008" s="49">
        <v>4203</v>
      </c>
      <c r="O3008" s="42"/>
      <c r="P3008" s="42">
        <v>1780</v>
      </c>
      <c r="Q3008" s="42"/>
      <c r="R3008" s="42">
        <f>Data[[#This Row],[PERSOANE ÎNSCRISE ÎN LISTELE ELECTORALE (TURUL 1)            ]]+Data[[#This Row],[PERSOANE ÎNSCRISE ÎN LISTELE ELECTORALE (TURUL AL 2-LEA)]]</f>
        <v>4203</v>
      </c>
      <c r="S3008" s="42">
        <f>Data[[#This Row],[PERSOANE CARE AU PARTICIPAT LA VOT (TURUL 1)]]+Data[[#This Row],[PERSOANE CARE AU PARTICIPAT LA VOT  (TURUL AL 2-LEA)]]</f>
        <v>1780</v>
      </c>
      <c r="T3008" s="41">
        <f>Data[[#This Row],[TOTAL CHELTUIELI LEI]]/Data[[#This Row],[NUMĂRUL PERSOANELOR ÎNSCRISE ÎN LISTELE ELECTORALE]]</f>
        <v>1.6482036640494884</v>
      </c>
      <c r="U3008" s="41">
        <f>Data[[#This Row],[TOTAL CHELTUIELI EURO]]/Data[[#This Row],[NUMĂRUL PERSOANELOR ÎNSCRISE ÎN LISTELE ELECTORALE]]</f>
        <v>0.34053091135503161</v>
      </c>
      <c r="V3008" s="41">
        <f>Data[[#This Row],[TOTAL CHELTUIELI LEI]]/Data[[#This Row],[NUMĂRUL PERSOANELOR CARE AU PARTICIPAT LA VOT]]</f>
        <v>3.8917977528089884</v>
      </c>
      <c r="W3008" s="41">
        <f>Data[[#This Row],[TOTAL CHELTUIELI EURO]]/Data[[#This Row],[NUMĂRUL PERSOANELOR CARE AU PARTICIPAT LA VOT]]</f>
        <v>0.80407383169954938</v>
      </c>
      <c r="X3008" s="43">
        <v>4.8400999999999996</v>
      </c>
      <c r="Y3008" s="114" t="s">
        <v>2894</v>
      </c>
      <c r="Z3008" s="44">
        <v>1</v>
      </c>
      <c r="AA3008" s="115" t="s">
        <v>3105</v>
      </c>
      <c r="AB3008" s="44">
        <v>0</v>
      </c>
      <c r="AC3008" s="45"/>
    </row>
    <row r="3009" spans="1:29" x14ac:dyDescent="0.2">
      <c r="A3009" s="37">
        <v>3008</v>
      </c>
      <c r="B3009" s="38" t="s">
        <v>2624</v>
      </c>
      <c r="C3009" s="39" t="s">
        <v>966</v>
      </c>
      <c r="D3009" s="40">
        <v>44101</v>
      </c>
      <c r="E3009" s="38">
        <v>1</v>
      </c>
      <c r="F3009" s="38"/>
      <c r="G3009" s="38" t="s">
        <v>2</v>
      </c>
      <c r="H3009" s="38" t="s">
        <v>2</v>
      </c>
      <c r="I3009" s="83">
        <v>3630</v>
      </c>
      <c r="J3009" s="83">
        <v>14454.55</v>
      </c>
      <c r="K3009" s="83">
        <v>0</v>
      </c>
      <c r="L3009" s="41">
        <f>SUM(Data[[#This Row],[CHELTUIELI DE PERSONAL LEI]:[CHELTUIELI DE CAPITAL (ACTIVE NEFINANCIARE ) LEI]])</f>
        <v>18084.55</v>
      </c>
      <c r="M3009" s="41">
        <f>Data[[#This Row],[TOTAL CHELTUIELI LEI]]/Data[[#This Row],[CURS VALUTAR EURO BNR 22 07 2020]]</f>
        <v>3736.4000743786287</v>
      </c>
      <c r="N3009" s="49">
        <v>6364</v>
      </c>
      <c r="O3009" s="42"/>
      <c r="P3009" s="42">
        <v>3960</v>
      </c>
      <c r="Q3009" s="42"/>
      <c r="R3009" s="42">
        <f>Data[[#This Row],[PERSOANE ÎNSCRISE ÎN LISTELE ELECTORALE (TURUL 1)            ]]+Data[[#This Row],[PERSOANE ÎNSCRISE ÎN LISTELE ELECTORALE (TURUL AL 2-LEA)]]</f>
        <v>6364</v>
      </c>
      <c r="S3009" s="42">
        <f>Data[[#This Row],[PERSOANE CARE AU PARTICIPAT LA VOT (TURUL 1)]]+Data[[#This Row],[PERSOANE CARE AU PARTICIPAT LA VOT  (TURUL AL 2-LEA)]]</f>
        <v>3960</v>
      </c>
      <c r="T3009" s="41">
        <f>Data[[#This Row],[TOTAL CHELTUIELI LEI]]/Data[[#This Row],[NUMĂRUL PERSOANELOR ÎNSCRISE ÎN LISTELE ELECTORALE]]</f>
        <v>2.8416954745443115</v>
      </c>
      <c r="U3009" s="41">
        <f>Data[[#This Row],[TOTAL CHELTUIELI EURO]]/Data[[#This Row],[NUMĂRUL PERSOANELOR ÎNSCRISE ÎN LISTELE ELECTORALE]]</f>
        <v>0.58711503368614526</v>
      </c>
      <c r="V3009" s="41">
        <f>Data[[#This Row],[TOTAL CHELTUIELI LEI]]/Data[[#This Row],[NUMĂRUL PERSOANELOR CARE AU PARTICIPAT LA VOT]]</f>
        <v>4.5668055555555558</v>
      </c>
      <c r="W3009" s="41">
        <f>Data[[#This Row],[TOTAL CHELTUIELI EURO]]/Data[[#This Row],[NUMĂRUL PERSOANELOR CARE AU PARTICIPAT LA VOT]]</f>
        <v>0.94353537231783557</v>
      </c>
      <c r="X3009" s="43">
        <v>4.8400999999999996</v>
      </c>
      <c r="Y3009" s="114" t="s">
        <v>2891</v>
      </c>
      <c r="Z3009" s="44">
        <v>2</v>
      </c>
      <c r="AA3009" s="115" t="s">
        <v>3105</v>
      </c>
      <c r="AB3009" s="44">
        <v>0</v>
      </c>
      <c r="AC3009" s="45"/>
    </row>
    <row r="3010" spans="1:29" x14ac:dyDescent="0.2">
      <c r="A3010" s="37">
        <v>3009</v>
      </c>
      <c r="B3010" s="38" t="s">
        <v>2624</v>
      </c>
      <c r="C3010" s="39" t="s">
        <v>2850</v>
      </c>
      <c r="D3010" s="40">
        <v>44101</v>
      </c>
      <c r="E3010" s="38">
        <v>1</v>
      </c>
      <c r="F3010" s="38"/>
      <c r="G3010" s="38" t="s">
        <v>2</v>
      </c>
      <c r="H3010" s="38" t="s">
        <v>2</v>
      </c>
      <c r="I3010" s="82">
        <v>15333</v>
      </c>
      <c r="J3010" s="82">
        <v>27039.37</v>
      </c>
      <c r="K3010" s="82">
        <v>0</v>
      </c>
      <c r="L3010" s="41">
        <f>SUM(Data[[#This Row],[CHELTUIELI DE PERSONAL LEI]:[CHELTUIELI DE CAPITAL (ACTIVE NEFINANCIARE ) LEI]])</f>
        <v>42372.369999999995</v>
      </c>
      <c r="M3010" s="41">
        <f>Data[[#This Row],[TOTAL CHELTUIELI LEI]]/Data[[#This Row],[CURS VALUTAR EURO BNR 22 07 2020]]</f>
        <v>8754.4410239457866</v>
      </c>
      <c r="N3010" s="49">
        <v>7298</v>
      </c>
      <c r="O3010" s="42"/>
      <c r="P3010" s="42">
        <v>4246</v>
      </c>
      <c r="Q3010" s="42"/>
      <c r="R3010" s="42">
        <f>Data[[#This Row],[PERSOANE ÎNSCRISE ÎN LISTELE ELECTORALE (TURUL 1)            ]]+Data[[#This Row],[PERSOANE ÎNSCRISE ÎN LISTELE ELECTORALE (TURUL AL 2-LEA)]]</f>
        <v>7298</v>
      </c>
      <c r="S3010" s="42">
        <f>Data[[#This Row],[PERSOANE CARE AU PARTICIPAT LA VOT (TURUL 1)]]+Data[[#This Row],[PERSOANE CARE AU PARTICIPAT LA VOT  (TURUL AL 2-LEA)]]</f>
        <v>4246</v>
      </c>
      <c r="T3010" s="41">
        <f>Data[[#This Row],[TOTAL CHELTUIELI LEI]]/Data[[#This Row],[NUMĂRUL PERSOANELOR ÎNSCRISE ÎN LISTELE ELECTORALE]]</f>
        <v>5.8060249383392701</v>
      </c>
      <c r="U3010" s="41">
        <f>Data[[#This Row],[TOTAL CHELTUIELI EURO]]/Data[[#This Row],[NUMĂRUL PERSOANELOR ÎNSCRISE ÎN LISTELE ELECTORALE]]</f>
        <v>1.1995671449637966</v>
      </c>
      <c r="V3010" s="41">
        <f>Data[[#This Row],[TOTAL CHELTUIELI LEI]]/Data[[#This Row],[NUMĂRUL PERSOANELOR CARE AU PARTICIPAT LA VOT]]</f>
        <v>9.9793617522373985</v>
      </c>
      <c r="W3010" s="41">
        <f>Data[[#This Row],[TOTAL CHELTUIELI EURO]]/Data[[#This Row],[NUMĂRUL PERSOANELOR CARE AU PARTICIPAT LA VOT]]</f>
        <v>2.0618090023423896</v>
      </c>
      <c r="X3010" s="43">
        <v>4.8400999999999996</v>
      </c>
      <c r="Y3010" s="114" t="s">
        <v>2892</v>
      </c>
      <c r="Z3010" s="44">
        <v>5</v>
      </c>
      <c r="AA3010" s="115" t="s">
        <v>3107</v>
      </c>
      <c r="AB3010" s="44">
        <v>1</v>
      </c>
      <c r="AC3010" s="45"/>
    </row>
    <row r="3011" spans="1:29" x14ac:dyDescent="0.2">
      <c r="A3011" s="37">
        <v>3010</v>
      </c>
      <c r="B3011" s="38" t="s">
        <v>2624</v>
      </c>
      <c r="C3011" s="39" t="s">
        <v>2851</v>
      </c>
      <c r="D3011" s="40">
        <v>44101</v>
      </c>
      <c r="E3011" s="38">
        <v>1</v>
      </c>
      <c r="F3011" s="38"/>
      <c r="G3011" s="38" t="s">
        <v>2</v>
      </c>
      <c r="H3011" s="38" t="s">
        <v>2</v>
      </c>
      <c r="I3011" s="82">
        <v>29000</v>
      </c>
      <c r="J3011" s="82">
        <v>41611.199999999997</v>
      </c>
      <c r="K3011" s="82">
        <v>0</v>
      </c>
      <c r="L3011" s="41">
        <f>SUM(Data[[#This Row],[CHELTUIELI DE PERSONAL LEI]:[CHELTUIELI DE CAPITAL (ACTIVE NEFINANCIARE ) LEI]])</f>
        <v>70611.199999999997</v>
      </c>
      <c r="M3011" s="41">
        <f>Data[[#This Row],[TOTAL CHELTUIELI LEI]]/Data[[#This Row],[CURS VALUTAR EURO BNR 22 07 2020]]</f>
        <v>14588.789487820501</v>
      </c>
      <c r="N3011" s="49">
        <v>5736</v>
      </c>
      <c r="O3011" s="42"/>
      <c r="P3011" s="42">
        <v>3670</v>
      </c>
      <c r="Q3011" s="42"/>
      <c r="R3011" s="42">
        <f>Data[[#This Row],[PERSOANE ÎNSCRISE ÎN LISTELE ELECTORALE (TURUL 1)            ]]+Data[[#This Row],[PERSOANE ÎNSCRISE ÎN LISTELE ELECTORALE (TURUL AL 2-LEA)]]</f>
        <v>5736</v>
      </c>
      <c r="S3011" s="42">
        <f>Data[[#This Row],[PERSOANE CARE AU PARTICIPAT LA VOT (TURUL 1)]]+Data[[#This Row],[PERSOANE CARE AU PARTICIPAT LA VOT  (TURUL AL 2-LEA)]]</f>
        <v>3670</v>
      </c>
      <c r="T3011" s="41">
        <f>Data[[#This Row],[TOTAL CHELTUIELI LEI]]/Data[[#This Row],[NUMĂRUL PERSOANELOR ÎNSCRISE ÎN LISTELE ELECTORALE]]</f>
        <v>12.31018131101813</v>
      </c>
      <c r="U3011" s="41">
        <f>Data[[#This Row],[TOTAL CHELTUIELI EURO]]/Data[[#This Row],[NUMĂRUL PERSOANELOR ÎNSCRISE ÎN LISTELE ELECTORALE]]</f>
        <v>2.5433733416702409</v>
      </c>
      <c r="V3011" s="41">
        <f>Data[[#This Row],[TOTAL CHELTUIELI LEI]]/Data[[#This Row],[NUMĂRUL PERSOANELOR CARE AU PARTICIPAT LA VOT]]</f>
        <v>19.240108991825611</v>
      </c>
      <c r="W3011" s="41">
        <f>Data[[#This Row],[TOTAL CHELTUIELI EURO]]/Data[[#This Row],[NUMĂRUL PERSOANELOR CARE AU PARTICIPAT LA VOT]]</f>
        <v>3.9751469994061308</v>
      </c>
      <c r="X3011" s="43">
        <v>4.8400999999999996</v>
      </c>
      <c r="Y3011" s="114" t="s">
        <v>2897</v>
      </c>
      <c r="Z3011" s="44">
        <v>12</v>
      </c>
      <c r="AA3011" s="115" t="s">
        <v>3108</v>
      </c>
      <c r="AB3011" s="44">
        <v>2</v>
      </c>
      <c r="AC3011" s="45"/>
    </row>
    <row r="3012" spans="1:29" x14ac:dyDescent="0.2">
      <c r="A3012" s="37">
        <v>3011</v>
      </c>
      <c r="B3012" s="38" t="s">
        <v>2624</v>
      </c>
      <c r="C3012" s="39" t="s">
        <v>2852</v>
      </c>
      <c r="D3012" s="40">
        <v>44101</v>
      </c>
      <c r="E3012" s="38">
        <v>1</v>
      </c>
      <c r="F3012" s="38"/>
      <c r="G3012" s="38" t="s">
        <v>2</v>
      </c>
      <c r="H3012" s="38" t="s">
        <v>2</v>
      </c>
      <c r="I3012" s="81">
        <v>0</v>
      </c>
      <c r="J3012" s="81">
        <v>2000</v>
      </c>
      <c r="K3012" s="81">
        <v>0</v>
      </c>
      <c r="L3012" s="41">
        <f>SUM(Data[[#This Row],[CHELTUIELI DE PERSONAL LEI]:[CHELTUIELI DE CAPITAL (ACTIVE NEFINANCIARE ) LEI]])</f>
        <v>2000</v>
      </c>
      <c r="M3012" s="41">
        <f>Data[[#This Row],[TOTAL CHELTUIELI LEI]]/Data[[#This Row],[CURS VALUTAR EURO BNR 22 07 2020]]</f>
        <v>413.21460300407017</v>
      </c>
      <c r="N3012" s="49">
        <v>2548</v>
      </c>
      <c r="O3012" s="42"/>
      <c r="P3012" s="42">
        <v>1382</v>
      </c>
      <c r="Q3012" s="42"/>
      <c r="R3012" s="42">
        <f>Data[[#This Row],[PERSOANE ÎNSCRISE ÎN LISTELE ELECTORALE (TURUL 1)            ]]+Data[[#This Row],[PERSOANE ÎNSCRISE ÎN LISTELE ELECTORALE (TURUL AL 2-LEA)]]</f>
        <v>2548</v>
      </c>
      <c r="S3012" s="42">
        <f>Data[[#This Row],[PERSOANE CARE AU PARTICIPAT LA VOT (TURUL 1)]]+Data[[#This Row],[PERSOANE CARE AU PARTICIPAT LA VOT  (TURUL AL 2-LEA)]]</f>
        <v>1382</v>
      </c>
      <c r="T3012" s="41">
        <f>Data[[#This Row],[TOTAL CHELTUIELI LEI]]/Data[[#This Row],[NUMĂRUL PERSOANELOR ÎNSCRISE ÎN LISTELE ELECTORALE]]</f>
        <v>0.78492935635792782</v>
      </c>
      <c r="U3012" s="41">
        <f>Data[[#This Row],[TOTAL CHELTUIELI EURO]]/Data[[#This Row],[NUMĂRUL PERSOANELOR ÎNSCRISE ÎN LISTELE ELECTORALE]]</f>
        <v>0.16217213618684073</v>
      </c>
      <c r="V3012" s="41">
        <f>Data[[#This Row],[TOTAL CHELTUIELI LEI]]/Data[[#This Row],[NUMĂRUL PERSOANELOR CARE AU PARTICIPAT LA VOT]]</f>
        <v>1.4471780028943559</v>
      </c>
      <c r="W3012" s="41">
        <f>Data[[#This Row],[TOTAL CHELTUIELI EURO]]/Data[[#This Row],[NUMĂRUL PERSOANELOR CARE AU PARTICIPAT LA VOT]]</f>
        <v>0.29899754197110723</v>
      </c>
      <c r="X3012" s="43">
        <v>4.8400999999999996</v>
      </c>
      <c r="Y3012" s="114" t="s">
        <v>2890</v>
      </c>
      <c r="Z3012" s="44">
        <v>0</v>
      </c>
      <c r="AA3012" s="115" t="s">
        <v>3105</v>
      </c>
      <c r="AB3012" s="44">
        <v>0</v>
      </c>
      <c r="AC3012" s="45"/>
    </row>
    <row r="3013" spans="1:29" x14ac:dyDescent="0.2">
      <c r="A3013" s="37">
        <v>3012</v>
      </c>
      <c r="B3013" s="38" t="s">
        <v>2624</v>
      </c>
      <c r="C3013" s="39" t="s">
        <v>2853</v>
      </c>
      <c r="D3013" s="40">
        <v>44101</v>
      </c>
      <c r="E3013" s="38">
        <v>1</v>
      </c>
      <c r="F3013" s="38"/>
      <c r="G3013" s="38" t="s">
        <v>2</v>
      </c>
      <c r="H3013" s="38" t="s">
        <v>2</v>
      </c>
      <c r="I3013" s="82">
        <v>4800</v>
      </c>
      <c r="J3013" s="82">
        <v>8000</v>
      </c>
      <c r="K3013" s="82">
        <v>3400</v>
      </c>
      <c r="L3013" s="41">
        <f>SUM(Data[[#This Row],[CHELTUIELI DE PERSONAL LEI]:[CHELTUIELI DE CAPITAL (ACTIVE NEFINANCIARE ) LEI]])</f>
        <v>16200</v>
      </c>
      <c r="M3013" s="41">
        <f>Data[[#This Row],[TOTAL CHELTUIELI LEI]]/Data[[#This Row],[CURS VALUTAR EURO BNR 22 07 2020]]</f>
        <v>3347.0382843329685</v>
      </c>
      <c r="N3013" s="49">
        <v>7961</v>
      </c>
      <c r="O3013" s="42"/>
      <c r="P3013" s="42">
        <v>4320</v>
      </c>
      <c r="Q3013" s="42"/>
      <c r="R3013" s="42">
        <f>Data[[#This Row],[PERSOANE ÎNSCRISE ÎN LISTELE ELECTORALE (TURUL 1)            ]]+Data[[#This Row],[PERSOANE ÎNSCRISE ÎN LISTELE ELECTORALE (TURUL AL 2-LEA)]]</f>
        <v>7961</v>
      </c>
      <c r="S3013" s="42">
        <f>Data[[#This Row],[PERSOANE CARE AU PARTICIPAT LA VOT (TURUL 1)]]+Data[[#This Row],[PERSOANE CARE AU PARTICIPAT LA VOT  (TURUL AL 2-LEA)]]</f>
        <v>4320</v>
      </c>
      <c r="T3013" s="41">
        <f>Data[[#This Row],[TOTAL CHELTUIELI LEI]]/Data[[#This Row],[NUMĂRUL PERSOANELOR ÎNSCRISE ÎN LISTELE ELECTORALE]]</f>
        <v>2.0349202361512373</v>
      </c>
      <c r="U3013" s="41">
        <f>Data[[#This Row],[TOTAL CHELTUIELI EURO]]/Data[[#This Row],[NUMĂRUL PERSOANELOR ÎNSCRISE ÎN LISTELE ELECTORALE]]</f>
        <v>0.42042937876309111</v>
      </c>
      <c r="V3013" s="41">
        <f>Data[[#This Row],[TOTAL CHELTUIELI LEI]]/Data[[#This Row],[NUMĂRUL PERSOANELOR CARE AU PARTICIPAT LA VOT]]</f>
        <v>3.75</v>
      </c>
      <c r="W3013" s="41">
        <f>Data[[#This Row],[TOTAL CHELTUIELI EURO]]/Data[[#This Row],[NUMĂRUL PERSOANELOR CARE AU PARTICIPAT LA VOT]]</f>
        <v>0.77477738063263157</v>
      </c>
      <c r="X3013" s="43">
        <v>4.8400999999999996</v>
      </c>
      <c r="Y3013" s="114" t="s">
        <v>2891</v>
      </c>
      <c r="Z3013" s="44">
        <v>2</v>
      </c>
      <c r="AA3013" s="115" t="s">
        <v>3105</v>
      </c>
      <c r="AB3013" s="44">
        <v>0</v>
      </c>
      <c r="AC3013" s="45"/>
    </row>
    <row r="3014" spans="1:29" x14ac:dyDescent="0.2">
      <c r="A3014" s="37">
        <v>3013</v>
      </c>
      <c r="B3014" s="38" t="s">
        <v>2624</v>
      </c>
      <c r="C3014" s="39" t="s">
        <v>2625</v>
      </c>
      <c r="D3014" s="40">
        <v>44101</v>
      </c>
      <c r="E3014" s="38">
        <v>1</v>
      </c>
      <c r="F3014" s="38"/>
      <c r="G3014" s="38" t="s">
        <v>2</v>
      </c>
      <c r="H3014" s="38" t="s">
        <v>2</v>
      </c>
      <c r="I3014" s="82">
        <v>3850</v>
      </c>
      <c r="J3014" s="82">
        <v>6667.93</v>
      </c>
      <c r="K3014" s="82">
        <v>6687.8</v>
      </c>
      <c r="L3014" s="41">
        <f>SUM(Data[[#This Row],[CHELTUIELI DE PERSONAL LEI]:[CHELTUIELI DE CAPITAL (ACTIVE NEFINANCIARE ) LEI]])</f>
        <v>17205.73</v>
      </c>
      <c r="M3014" s="41">
        <f>Data[[#This Row],[TOTAL CHELTUIELI LEI]]/Data[[#This Row],[CURS VALUTAR EURO BNR 22 07 2020]]</f>
        <v>3554.8294456726103</v>
      </c>
      <c r="N3014" s="49">
        <v>2170</v>
      </c>
      <c r="O3014" s="42"/>
      <c r="P3014" s="42">
        <v>1397</v>
      </c>
      <c r="Q3014" s="42"/>
      <c r="R3014" s="42">
        <f>Data[[#This Row],[PERSOANE ÎNSCRISE ÎN LISTELE ELECTORALE (TURUL 1)            ]]+Data[[#This Row],[PERSOANE ÎNSCRISE ÎN LISTELE ELECTORALE (TURUL AL 2-LEA)]]</f>
        <v>2170</v>
      </c>
      <c r="S3014" s="42">
        <f>Data[[#This Row],[PERSOANE CARE AU PARTICIPAT LA VOT (TURUL 1)]]+Data[[#This Row],[PERSOANE CARE AU PARTICIPAT LA VOT  (TURUL AL 2-LEA)]]</f>
        <v>1397</v>
      </c>
      <c r="T3014" s="41">
        <f>Data[[#This Row],[TOTAL CHELTUIELI LEI]]/Data[[#This Row],[NUMĂRUL PERSOANELOR ÎNSCRISE ÎN LISTELE ELECTORALE]]</f>
        <v>7.9289078341013823</v>
      </c>
      <c r="U3014" s="41">
        <f>Data[[#This Row],[TOTAL CHELTUIELI EURO]]/Data[[#This Row],[NUMĂRUL PERSOANELOR ÎNSCRISE ÎN LISTELE ELECTORALE]]</f>
        <v>1.6381702514620324</v>
      </c>
      <c r="V3014" s="41">
        <f>Data[[#This Row],[TOTAL CHELTUIELI LEI]]/Data[[#This Row],[NUMĂRUL PERSOANELOR CARE AU PARTICIPAT LA VOT]]</f>
        <v>12.31619899785254</v>
      </c>
      <c r="W3014" s="41">
        <f>Data[[#This Row],[TOTAL CHELTUIELI EURO]]/Data[[#This Row],[NUMĂRUL PERSOANELOR CARE AU PARTICIPAT LA VOT]]</f>
        <v>2.5446166397083823</v>
      </c>
      <c r="X3014" s="43">
        <v>4.8400999999999996</v>
      </c>
      <c r="Y3014" s="114" t="s">
        <v>2886</v>
      </c>
      <c r="Z3014" s="44">
        <v>7</v>
      </c>
      <c r="AA3014" s="115" t="s">
        <v>3107</v>
      </c>
      <c r="AB3014" s="44">
        <v>1</v>
      </c>
      <c r="AC3014" s="45"/>
    </row>
    <row r="3015" spans="1:29" x14ac:dyDescent="0.2">
      <c r="A3015" s="37">
        <v>3014</v>
      </c>
      <c r="B3015" s="38" t="s">
        <v>2624</v>
      </c>
      <c r="C3015" s="39" t="s">
        <v>2626</v>
      </c>
      <c r="D3015" s="40">
        <v>44101</v>
      </c>
      <c r="E3015" s="38">
        <v>1</v>
      </c>
      <c r="F3015" s="38"/>
      <c r="G3015" s="38" t="s">
        <v>2</v>
      </c>
      <c r="H3015" s="38" t="s">
        <v>2</v>
      </c>
      <c r="I3015" s="82">
        <v>2200</v>
      </c>
      <c r="J3015" s="82">
        <v>4380</v>
      </c>
      <c r="K3015" s="82">
        <v>6600</v>
      </c>
      <c r="L3015" s="41">
        <f>SUM(Data[[#This Row],[CHELTUIELI DE PERSONAL LEI]:[CHELTUIELI DE CAPITAL (ACTIVE NEFINANCIARE ) LEI]])</f>
        <v>13180</v>
      </c>
      <c r="M3015" s="41">
        <f>Data[[#This Row],[TOTAL CHELTUIELI LEI]]/Data[[#This Row],[CURS VALUTAR EURO BNR 22 07 2020]]</f>
        <v>2723.0842337968224</v>
      </c>
      <c r="N3015" s="49">
        <v>859</v>
      </c>
      <c r="O3015" s="42"/>
      <c r="P3015" s="42">
        <v>667</v>
      </c>
      <c r="Q3015" s="42"/>
      <c r="R3015" s="42">
        <f>Data[[#This Row],[PERSOANE ÎNSCRISE ÎN LISTELE ELECTORALE (TURUL 1)            ]]+Data[[#This Row],[PERSOANE ÎNSCRISE ÎN LISTELE ELECTORALE (TURUL AL 2-LEA)]]</f>
        <v>859</v>
      </c>
      <c r="S3015" s="42">
        <f>Data[[#This Row],[PERSOANE CARE AU PARTICIPAT LA VOT (TURUL 1)]]+Data[[#This Row],[PERSOANE CARE AU PARTICIPAT LA VOT  (TURUL AL 2-LEA)]]</f>
        <v>667</v>
      </c>
      <c r="T3015" s="41">
        <f>Data[[#This Row],[TOTAL CHELTUIELI LEI]]/Data[[#This Row],[NUMĂRUL PERSOANELOR ÎNSCRISE ÎN LISTELE ELECTORALE]]</f>
        <v>15.343422584400466</v>
      </c>
      <c r="U3015" s="41">
        <f>Data[[#This Row],[TOTAL CHELTUIELI EURO]]/Data[[#This Row],[NUMĂRUL PERSOANELOR ÎNSCRISE ÎN LISTELE ELECTORALE]]</f>
        <v>3.1700631359683613</v>
      </c>
      <c r="V3015" s="41">
        <f>Data[[#This Row],[TOTAL CHELTUIELI LEI]]/Data[[#This Row],[NUMĂRUL PERSOANELOR CARE AU PARTICIPAT LA VOT]]</f>
        <v>19.760119940029984</v>
      </c>
      <c r="W3015" s="41">
        <f>Data[[#This Row],[TOTAL CHELTUIELI EURO]]/Data[[#This Row],[NUMĂRUL PERSOANELOR CARE AU PARTICIPAT LA VOT]]</f>
        <v>4.0825850581661509</v>
      </c>
      <c r="X3015" s="43">
        <v>4.8400999999999996</v>
      </c>
      <c r="Y3015" s="114" t="s">
        <v>2909</v>
      </c>
      <c r="Z3015" s="44">
        <v>15</v>
      </c>
      <c r="AA3015" s="115" t="s">
        <v>3106</v>
      </c>
      <c r="AB3015" s="44">
        <v>3</v>
      </c>
      <c r="AC3015" s="45"/>
    </row>
    <row r="3016" spans="1:29" x14ac:dyDescent="0.2">
      <c r="A3016" s="37">
        <v>3015</v>
      </c>
      <c r="B3016" s="38" t="s">
        <v>2624</v>
      </c>
      <c r="C3016" s="39" t="s">
        <v>2627</v>
      </c>
      <c r="D3016" s="40">
        <v>44101</v>
      </c>
      <c r="E3016" s="38">
        <v>1</v>
      </c>
      <c r="F3016" s="38"/>
      <c r="G3016" s="38" t="s">
        <v>2</v>
      </c>
      <c r="H3016" s="38" t="s">
        <v>2</v>
      </c>
      <c r="I3016" s="82">
        <v>4740</v>
      </c>
      <c r="J3016" s="82">
        <v>5832</v>
      </c>
      <c r="K3016" s="82">
        <v>0</v>
      </c>
      <c r="L3016" s="41">
        <f>SUM(Data[[#This Row],[CHELTUIELI DE PERSONAL LEI]:[CHELTUIELI DE CAPITAL (ACTIVE NEFINANCIARE ) LEI]])</f>
        <v>10572</v>
      </c>
      <c r="M3016" s="41">
        <f>Data[[#This Row],[TOTAL CHELTUIELI LEI]]/Data[[#This Row],[CURS VALUTAR EURO BNR 22 07 2020]]</f>
        <v>2184.2523914795152</v>
      </c>
      <c r="N3016" s="49">
        <v>1002</v>
      </c>
      <c r="O3016" s="42"/>
      <c r="P3016" s="42">
        <v>723</v>
      </c>
      <c r="Q3016" s="42"/>
      <c r="R3016" s="42">
        <f>Data[[#This Row],[PERSOANE ÎNSCRISE ÎN LISTELE ELECTORALE (TURUL 1)            ]]+Data[[#This Row],[PERSOANE ÎNSCRISE ÎN LISTELE ELECTORALE (TURUL AL 2-LEA)]]</f>
        <v>1002</v>
      </c>
      <c r="S3016" s="42">
        <f>Data[[#This Row],[PERSOANE CARE AU PARTICIPAT LA VOT (TURUL 1)]]+Data[[#This Row],[PERSOANE CARE AU PARTICIPAT LA VOT  (TURUL AL 2-LEA)]]</f>
        <v>723</v>
      </c>
      <c r="T3016" s="41">
        <f>Data[[#This Row],[TOTAL CHELTUIELI LEI]]/Data[[#This Row],[NUMĂRUL PERSOANELOR ÎNSCRISE ÎN LISTELE ELECTORALE]]</f>
        <v>10.550898203592814</v>
      </c>
      <c r="U3016" s="41">
        <f>Data[[#This Row],[TOTAL CHELTUIELI EURO]]/Data[[#This Row],[NUMĂRUL PERSOANELOR ÎNSCRISE ÎN LISTELE ELECTORALE]]</f>
        <v>2.1798926062669812</v>
      </c>
      <c r="V3016" s="41">
        <f>Data[[#This Row],[TOTAL CHELTUIELI LEI]]/Data[[#This Row],[NUMĂRUL PERSOANELOR CARE AU PARTICIPAT LA VOT]]</f>
        <v>14.622406639004149</v>
      </c>
      <c r="W3016" s="41">
        <f>Data[[#This Row],[TOTAL CHELTUIELI EURO]]/Data[[#This Row],[NUMĂRUL PERSOANELOR CARE AU PARTICIPAT LA VOT]]</f>
        <v>3.02109597715009</v>
      </c>
      <c r="X3016" s="43">
        <v>4.8400999999999996</v>
      </c>
      <c r="Y3016" s="114" t="s">
        <v>2898</v>
      </c>
      <c r="Z3016" s="44">
        <v>10</v>
      </c>
      <c r="AA3016" s="115" t="s">
        <v>3108</v>
      </c>
      <c r="AB3016" s="44">
        <v>2</v>
      </c>
      <c r="AC3016" s="45"/>
    </row>
    <row r="3017" spans="1:29" x14ac:dyDescent="0.2">
      <c r="A3017" s="37">
        <v>3016</v>
      </c>
      <c r="B3017" s="38" t="s">
        <v>2624</v>
      </c>
      <c r="C3017" s="39" t="s">
        <v>2628</v>
      </c>
      <c r="D3017" s="40">
        <v>44101</v>
      </c>
      <c r="E3017" s="38">
        <v>1</v>
      </c>
      <c r="F3017" s="38"/>
      <c r="G3017" s="38" t="s">
        <v>2</v>
      </c>
      <c r="H3017" s="38" t="s">
        <v>2</v>
      </c>
      <c r="I3017" s="82">
        <v>2750</v>
      </c>
      <c r="J3017" s="82">
        <v>764</v>
      </c>
      <c r="K3017" s="82">
        <v>0</v>
      </c>
      <c r="L3017" s="41">
        <f>SUM(Data[[#This Row],[CHELTUIELI DE PERSONAL LEI]:[CHELTUIELI DE CAPITAL (ACTIVE NEFINANCIARE ) LEI]])</f>
        <v>3514</v>
      </c>
      <c r="M3017" s="41">
        <f>Data[[#This Row],[TOTAL CHELTUIELI LEI]]/Data[[#This Row],[CURS VALUTAR EURO BNR 22 07 2020]]</f>
        <v>726.01805747815138</v>
      </c>
      <c r="N3017" s="49">
        <v>1443</v>
      </c>
      <c r="O3017" s="42"/>
      <c r="P3017" s="42">
        <v>1104</v>
      </c>
      <c r="Q3017" s="42"/>
      <c r="R3017" s="42">
        <f>Data[[#This Row],[PERSOANE ÎNSCRISE ÎN LISTELE ELECTORALE (TURUL 1)            ]]+Data[[#This Row],[PERSOANE ÎNSCRISE ÎN LISTELE ELECTORALE (TURUL AL 2-LEA)]]</f>
        <v>1443</v>
      </c>
      <c r="S3017" s="42">
        <f>Data[[#This Row],[PERSOANE CARE AU PARTICIPAT LA VOT (TURUL 1)]]+Data[[#This Row],[PERSOANE CARE AU PARTICIPAT LA VOT  (TURUL AL 2-LEA)]]</f>
        <v>1104</v>
      </c>
      <c r="T3017" s="41">
        <f>Data[[#This Row],[TOTAL CHELTUIELI LEI]]/Data[[#This Row],[NUMĂRUL PERSOANELOR ÎNSCRISE ÎN LISTELE ELECTORALE]]</f>
        <v>2.4352044352044353</v>
      </c>
      <c r="U3017" s="41">
        <f>Data[[#This Row],[TOTAL CHELTUIELI EURO]]/Data[[#This Row],[NUMĂRUL PERSOANELOR ÎNSCRISE ÎN LISTELE ELECTORALE]]</f>
        <v>0.50313101696337592</v>
      </c>
      <c r="V3017" s="41">
        <f>Data[[#This Row],[TOTAL CHELTUIELI LEI]]/Data[[#This Row],[NUMĂRUL PERSOANELOR CARE AU PARTICIPAT LA VOT]]</f>
        <v>3.1829710144927534</v>
      </c>
      <c r="W3017" s="41">
        <f>Data[[#This Row],[TOTAL CHELTUIELI EURO]]/Data[[#This Row],[NUMĂRUL PERSOANELOR CARE AU PARTICIPAT LA VOT]]</f>
        <v>0.65762505206354294</v>
      </c>
      <c r="X3017" s="43">
        <v>4.8400999999999996</v>
      </c>
      <c r="Y3017" s="114" t="s">
        <v>2891</v>
      </c>
      <c r="Z3017" s="44">
        <v>2</v>
      </c>
      <c r="AA3017" s="115" t="s">
        <v>3105</v>
      </c>
      <c r="AB3017" s="44">
        <v>0</v>
      </c>
      <c r="AC3017" s="45"/>
    </row>
    <row r="3018" spans="1:29" x14ac:dyDescent="0.2">
      <c r="A3018" s="37">
        <v>3017</v>
      </c>
      <c r="B3018" s="38" t="s">
        <v>2624</v>
      </c>
      <c r="C3018" s="39" t="s">
        <v>2629</v>
      </c>
      <c r="D3018" s="40">
        <v>44101</v>
      </c>
      <c r="E3018" s="38">
        <v>1</v>
      </c>
      <c r="F3018" s="38"/>
      <c r="G3018" s="38" t="s">
        <v>2</v>
      </c>
      <c r="H3018" s="38" t="s">
        <v>2</v>
      </c>
      <c r="I3018" s="83">
        <v>0</v>
      </c>
      <c r="J3018" s="83">
        <v>6332</v>
      </c>
      <c r="K3018" s="83">
        <v>7650</v>
      </c>
      <c r="L3018" s="41">
        <f>SUM(Data[[#This Row],[CHELTUIELI DE PERSONAL LEI]:[CHELTUIELI DE CAPITAL (ACTIVE NEFINANCIARE ) LEI]])</f>
        <v>13982</v>
      </c>
      <c r="M3018" s="41">
        <f>Data[[#This Row],[TOTAL CHELTUIELI LEI]]/Data[[#This Row],[CURS VALUTAR EURO BNR 22 07 2020]]</f>
        <v>2888.7832896014547</v>
      </c>
      <c r="N3018" s="49">
        <v>1928</v>
      </c>
      <c r="O3018" s="42"/>
      <c r="P3018" s="42">
        <v>1040</v>
      </c>
      <c r="Q3018" s="42"/>
      <c r="R3018" s="42">
        <f>Data[[#This Row],[PERSOANE ÎNSCRISE ÎN LISTELE ELECTORALE (TURUL 1)            ]]+Data[[#This Row],[PERSOANE ÎNSCRISE ÎN LISTELE ELECTORALE (TURUL AL 2-LEA)]]</f>
        <v>1928</v>
      </c>
      <c r="S3018" s="42">
        <f>Data[[#This Row],[PERSOANE CARE AU PARTICIPAT LA VOT (TURUL 1)]]+Data[[#This Row],[PERSOANE CARE AU PARTICIPAT LA VOT  (TURUL AL 2-LEA)]]</f>
        <v>1040</v>
      </c>
      <c r="T3018" s="41">
        <f>Data[[#This Row],[TOTAL CHELTUIELI LEI]]/Data[[#This Row],[NUMĂRUL PERSOANELOR ÎNSCRISE ÎN LISTELE ELECTORALE]]</f>
        <v>7.2520746887966805</v>
      </c>
      <c r="U3018" s="41">
        <f>Data[[#This Row],[TOTAL CHELTUIELI EURO]]/Data[[#This Row],[NUMĂRUL PERSOANELOR ÎNSCRISE ÎN LISTELE ELECTORALE]]</f>
        <v>1.498331581743493</v>
      </c>
      <c r="V3018" s="41">
        <f>Data[[#This Row],[TOTAL CHELTUIELI LEI]]/Data[[#This Row],[NUMĂRUL PERSOANELOR CARE AU PARTICIPAT LA VOT]]</f>
        <v>13.444230769230769</v>
      </c>
      <c r="W3018" s="41">
        <f>Data[[#This Row],[TOTAL CHELTUIELI EURO]]/Data[[#This Row],[NUMĂRUL PERSOANELOR CARE AU PARTICIPAT LA VOT]]</f>
        <v>2.7776762400013988</v>
      </c>
      <c r="X3018" s="43">
        <v>4.8400999999999996</v>
      </c>
      <c r="Y3018" s="114" t="s">
        <v>2886</v>
      </c>
      <c r="Z3018" s="44">
        <v>7</v>
      </c>
      <c r="AA3018" s="115" t="s">
        <v>3107</v>
      </c>
      <c r="AB3018" s="44">
        <v>1</v>
      </c>
      <c r="AC3018" s="45"/>
    </row>
    <row r="3019" spans="1:29" x14ac:dyDescent="0.2">
      <c r="A3019" s="37">
        <v>3018</v>
      </c>
      <c r="B3019" s="38" t="s">
        <v>2624</v>
      </c>
      <c r="C3019" s="39" t="s">
        <v>2630</v>
      </c>
      <c r="D3019" s="40">
        <v>44101</v>
      </c>
      <c r="E3019" s="38">
        <v>1</v>
      </c>
      <c r="F3019" s="38"/>
      <c r="G3019" s="38" t="s">
        <v>2</v>
      </c>
      <c r="H3019" s="38" t="s">
        <v>2</v>
      </c>
      <c r="I3019" s="82">
        <v>63585</v>
      </c>
      <c r="J3019" s="82">
        <v>8760</v>
      </c>
      <c r="K3019" s="82">
        <v>0</v>
      </c>
      <c r="L3019" s="41">
        <f>SUM(Data[[#This Row],[CHELTUIELI DE PERSONAL LEI]:[CHELTUIELI DE CAPITAL (ACTIVE NEFINANCIARE ) LEI]])</f>
        <v>72345</v>
      </c>
      <c r="M3019" s="41">
        <f>Data[[#This Row],[TOTAL CHELTUIELI LEI]]/Data[[#This Row],[CURS VALUTAR EURO BNR 22 07 2020]]</f>
        <v>14947.005227164729</v>
      </c>
      <c r="N3019" s="49">
        <v>3783</v>
      </c>
      <c r="O3019" s="42"/>
      <c r="P3019" s="42">
        <v>2029</v>
      </c>
      <c r="Q3019" s="42"/>
      <c r="R3019" s="42">
        <f>Data[[#This Row],[PERSOANE ÎNSCRISE ÎN LISTELE ELECTORALE (TURUL 1)            ]]+Data[[#This Row],[PERSOANE ÎNSCRISE ÎN LISTELE ELECTORALE (TURUL AL 2-LEA)]]</f>
        <v>3783</v>
      </c>
      <c r="S3019" s="42">
        <f>Data[[#This Row],[PERSOANE CARE AU PARTICIPAT LA VOT (TURUL 1)]]+Data[[#This Row],[PERSOANE CARE AU PARTICIPAT LA VOT  (TURUL AL 2-LEA)]]</f>
        <v>2029</v>
      </c>
      <c r="T3019" s="41">
        <f>Data[[#This Row],[TOTAL CHELTUIELI LEI]]/Data[[#This Row],[NUMĂRUL PERSOANELOR ÎNSCRISE ÎN LISTELE ELECTORALE]]</f>
        <v>19.123711340206185</v>
      </c>
      <c r="U3019" s="41">
        <f>Data[[#This Row],[TOTAL CHELTUIELI EURO]]/Data[[#This Row],[NUMĂRUL PERSOANELOR ÎNSCRISE ÎN LISTELE ELECTORALE]]</f>
        <v>3.9510983947038669</v>
      </c>
      <c r="V3019" s="41">
        <f>Data[[#This Row],[TOTAL CHELTUIELI LEI]]/Data[[#This Row],[NUMĂRUL PERSOANELOR CARE AU PARTICIPAT LA VOT]]</f>
        <v>35.655495317890583</v>
      </c>
      <c r="W3019" s="41">
        <f>Data[[#This Row],[TOTAL CHELTUIELI EURO]]/Data[[#This Row],[NUMĂRUL PERSOANELOR CARE AU PARTICIPAT LA VOT]]</f>
        <v>7.3666856713478213</v>
      </c>
      <c r="X3019" s="43">
        <v>4.8400999999999996</v>
      </c>
      <c r="Y3019" s="114" t="s">
        <v>2908</v>
      </c>
      <c r="Z3019" s="44">
        <v>19</v>
      </c>
      <c r="AA3019" s="115" t="s">
        <v>3106</v>
      </c>
      <c r="AB3019" s="44">
        <v>3</v>
      </c>
      <c r="AC3019" s="45"/>
    </row>
    <row r="3020" spans="1:29" x14ac:dyDescent="0.2">
      <c r="A3020" s="37">
        <v>3019</v>
      </c>
      <c r="B3020" s="38" t="s">
        <v>2624</v>
      </c>
      <c r="C3020" s="39" t="s">
        <v>2631</v>
      </c>
      <c r="D3020" s="40">
        <v>44101</v>
      </c>
      <c r="E3020" s="38">
        <v>1</v>
      </c>
      <c r="F3020" s="38"/>
      <c r="G3020" s="38" t="s">
        <v>2</v>
      </c>
      <c r="H3020" s="38" t="s">
        <v>2</v>
      </c>
      <c r="I3020" s="82">
        <v>3850</v>
      </c>
      <c r="J3020" s="82">
        <v>5614</v>
      </c>
      <c r="K3020" s="82">
        <v>0</v>
      </c>
      <c r="L3020" s="41">
        <f>SUM(Data[[#This Row],[CHELTUIELI DE PERSONAL LEI]:[CHELTUIELI DE CAPITAL (ACTIVE NEFINANCIARE ) LEI]])</f>
        <v>9464</v>
      </c>
      <c r="M3020" s="41">
        <f>Data[[#This Row],[TOTAL CHELTUIELI LEI]]/Data[[#This Row],[CURS VALUTAR EURO BNR 22 07 2020]]</f>
        <v>1955.3315014152602</v>
      </c>
      <c r="N3020" s="49">
        <v>1074</v>
      </c>
      <c r="O3020" s="42"/>
      <c r="P3020" s="42">
        <v>873</v>
      </c>
      <c r="Q3020" s="42"/>
      <c r="R3020" s="42">
        <f>Data[[#This Row],[PERSOANE ÎNSCRISE ÎN LISTELE ELECTORALE (TURUL 1)            ]]+Data[[#This Row],[PERSOANE ÎNSCRISE ÎN LISTELE ELECTORALE (TURUL AL 2-LEA)]]</f>
        <v>1074</v>
      </c>
      <c r="S3020" s="42">
        <f>Data[[#This Row],[PERSOANE CARE AU PARTICIPAT LA VOT (TURUL 1)]]+Data[[#This Row],[PERSOANE CARE AU PARTICIPAT LA VOT  (TURUL AL 2-LEA)]]</f>
        <v>873</v>
      </c>
      <c r="T3020" s="41">
        <f>Data[[#This Row],[TOTAL CHELTUIELI LEI]]/Data[[#This Row],[NUMĂRUL PERSOANELOR ÎNSCRISE ÎN LISTELE ELECTORALE]]</f>
        <v>8.8119180633147121</v>
      </c>
      <c r="U3020" s="41">
        <f>Data[[#This Row],[TOTAL CHELTUIELI EURO]]/Data[[#This Row],[NUMĂRUL PERSOANELOR ÎNSCRISE ÎN LISTELE ELECTORALE]]</f>
        <v>1.8206066121184918</v>
      </c>
      <c r="V3020" s="41">
        <f>Data[[#This Row],[TOTAL CHELTUIELI LEI]]/Data[[#This Row],[NUMĂRUL PERSOANELOR CARE AU PARTICIPAT LA VOT]]</f>
        <v>10.840778923253151</v>
      </c>
      <c r="W3020" s="41">
        <f>Data[[#This Row],[TOTAL CHELTUIELI EURO]]/Data[[#This Row],[NUMĂRUL PERSOANELOR CARE AU PARTICIPAT LA VOT]]</f>
        <v>2.2397840795134711</v>
      </c>
      <c r="X3020" s="43">
        <v>4.8400999999999996</v>
      </c>
      <c r="Y3020" s="114" t="s">
        <v>2896</v>
      </c>
      <c r="Z3020" s="44">
        <v>8</v>
      </c>
      <c r="AA3020" s="115" t="s">
        <v>3107</v>
      </c>
      <c r="AB3020" s="44">
        <v>1</v>
      </c>
      <c r="AC3020" s="45"/>
    </row>
    <row r="3021" spans="1:29" x14ac:dyDescent="0.2">
      <c r="A3021" s="37">
        <v>3020</v>
      </c>
      <c r="B3021" s="38" t="s">
        <v>2624</v>
      </c>
      <c r="C3021" s="39" t="s">
        <v>2632</v>
      </c>
      <c r="D3021" s="40">
        <v>44101</v>
      </c>
      <c r="E3021" s="38">
        <v>1</v>
      </c>
      <c r="F3021" s="38"/>
      <c r="G3021" s="38" t="s">
        <v>2</v>
      </c>
      <c r="H3021" s="38" t="s">
        <v>2</v>
      </c>
      <c r="I3021" s="83">
        <v>0</v>
      </c>
      <c r="J3021" s="83">
        <v>600</v>
      </c>
      <c r="K3021" s="83">
        <v>0</v>
      </c>
      <c r="L3021" s="41">
        <f>SUM(Data[[#This Row],[CHELTUIELI DE PERSONAL LEI]:[CHELTUIELI DE CAPITAL (ACTIVE NEFINANCIARE ) LEI]])</f>
        <v>600</v>
      </c>
      <c r="M3021" s="41">
        <f>Data[[#This Row],[TOTAL CHELTUIELI LEI]]/Data[[#This Row],[CURS VALUTAR EURO BNR 22 07 2020]]</f>
        <v>123.96438090122106</v>
      </c>
      <c r="N3021" s="49">
        <v>795</v>
      </c>
      <c r="O3021" s="42"/>
      <c r="P3021" s="42">
        <v>546</v>
      </c>
      <c r="Q3021" s="42"/>
      <c r="R3021" s="42">
        <f>Data[[#This Row],[PERSOANE ÎNSCRISE ÎN LISTELE ELECTORALE (TURUL 1)            ]]+Data[[#This Row],[PERSOANE ÎNSCRISE ÎN LISTELE ELECTORALE (TURUL AL 2-LEA)]]</f>
        <v>795</v>
      </c>
      <c r="S3021" s="42">
        <f>Data[[#This Row],[PERSOANE CARE AU PARTICIPAT LA VOT (TURUL 1)]]+Data[[#This Row],[PERSOANE CARE AU PARTICIPAT LA VOT  (TURUL AL 2-LEA)]]</f>
        <v>546</v>
      </c>
      <c r="T3021" s="41">
        <f>Data[[#This Row],[TOTAL CHELTUIELI LEI]]/Data[[#This Row],[NUMĂRUL PERSOANELOR ÎNSCRISE ÎN LISTELE ELECTORALE]]</f>
        <v>0.75471698113207553</v>
      </c>
      <c r="U3021" s="41">
        <f>Data[[#This Row],[TOTAL CHELTUIELI EURO]]/Data[[#This Row],[NUMĂRUL PERSOANELOR ÎNSCRISE ÎN LISTELE ELECTORALE]]</f>
        <v>0.15593003886946047</v>
      </c>
      <c r="V3021" s="41">
        <f>Data[[#This Row],[TOTAL CHELTUIELI LEI]]/Data[[#This Row],[NUMĂRUL PERSOANELOR CARE AU PARTICIPAT LA VOT]]</f>
        <v>1.098901098901099</v>
      </c>
      <c r="W3021" s="41">
        <f>Data[[#This Row],[TOTAL CHELTUIELI EURO]]/Data[[#This Row],[NUMĂRUL PERSOANELOR CARE AU PARTICIPAT LA VOT]]</f>
        <v>0.22704099066157704</v>
      </c>
      <c r="X3021" s="43">
        <v>4.8400999999999996</v>
      </c>
      <c r="Y3021" s="114" t="s">
        <v>2890</v>
      </c>
      <c r="Z3021" s="44">
        <v>0</v>
      </c>
      <c r="AA3021" s="115" t="s">
        <v>3105</v>
      </c>
      <c r="AB3021" s="44">
        <v>0</v>
      </c>
      <c r="AC3021" s="45"/>
    </row>
    <row r="3022" spans="1:29" x14ac:dyDescent="0.2">
      <c r="A3022" s="37">
        <v>3021</v>
      </c>
      <c r="B3022" s="38" t="s">
        <v>2624</v>
      </c>
      <c r="C3022" s="39" t="s">
        <v>981</v>
      </c>
      <c r="D3022" s="40">
        <v>44101</v>
      </c>
      <c r="E3022" s="38">
        <v>1</v>
      </c>
      <c r="F3022" s="38"/>
      <c r="G3022" s="38" t="s">
        <v>2</v>
      </c>
      <c r="H3022" s="38" t="s">
        <v>2</v>
      </c>
      <c r="I3022" s="83">
        <v>5390</v>
      </c>
      <c r="J3022" s="83">
        <v>8285</v>
      </c>
      <c r="K3022" s="83">
        <v>0</v>
      </c>
      <c r="L3022" s="41">
        <f>SUM(Data[[#This Row],[CHELTUIELI DE PERSONAL LEI]:[CHELTUIELI DE CAPITAL (ACTIVE NEFINANCIARE ) LEI]])</f>
        <v>13675</v>
      </c>
      <c r="M3022" s="41">
        <f>Data[[#This Row],[TOTAL CHELTUIELI LEI]]/Data[[#This Row],[CURS VALUTAR EURO BNR 22 07 2020]]</f>
        <v>2825.3548480403301</v>
      </c>
      <c r="N3022" s="49">
        <v>3259</v>
      </c>
      <c r="O3022" s="42"/>
      <c r="P3022" s="42">
        <v>1390</v>
      </c>
      <c r="Q3022" s="42"/>
      <c r="R3022" s="42">
        <f>Data[[#This Row],[PERSOANE ÎNSCRISE ÎN LISTELE ELECTORALE (TURUL 1)            ]]+Data[[#This Row],[PERSOANE ÎNSCRISE ÎN LISTELE ELECTORALE (TURUL AL 2-LEA)]]</f>
        <v>3259</v>
      </c>
      <c r="S3022" s="42">
        <f>Data[[#This Row],[PERSOANE CARE AU PARTICIPAT LA VOT (TURUL 1)]]+Data[[#This Row],[PERSOANE CARE AU PARTICIPAT LA VOT  (TURUL AL 2-LEA)]]</f>
        <v>1390</v>
      </c>
      <c r="T3022" s="41">
        <f>Data[[#This Row],[TOTAL CHELTUIELI LEI]]/Data[[#This Row],[NUMĂRUL PERSOANELOR ÎNSCRISE ÎN LISTELE ELECTORALE]]</f>
        <v>4.196072414851181</v>
      </c>
      <c r="U3022" s="41">
        <f>Data[[#This Row],[TOTAL CHELTUIELI EURO]]/Data[[#This Row],[NUMĂRUL PERSOANELOR ÎNSCRISE ÎN LISTELE ELECTORALE]]</f>
        <v>0.86693919853953061</v>
      </c>
      <c r="V3022" s="41">
        <f>Data[[#This Row],[TOTAL CHELTUIELI LEI]]/Data[[#This Row],[NUMĂRUL PERSOANELOR CARE AU PARTICIPAT LA VOT]]</f>
        <v>9.8381294964028783</v>
      </c>
      <c r="W3022" s="41">
        <f>Data[[#This Row],[TOTAL CHELTUIELI EURO]]/Data[[#This Row],[NUMĂRUL PERSOANELOR CARE AU PARTICIPAT LA VOT]]</f>
        <v>2.0326293870793744</v>
      </c>
      <c r="X3022" s="43">
        <v>4.8400999999999996</v>
      </c>
      <c r="Y3022" s="114" t="s">
        <v>2895</v>
      </c>
      <c r="Z3022" s="44">
        <v>4</v>
      </c>
      <c r="AA3022" s="115" t="s">
        <v>3105</v>
      </c>
      <c r="AB3022" s="44">
        <v>0</v>
      </c>
      <c r="AC3022" s="45"/>
    </row>
    <row r="3023" spans="1:29" x14ac:dyDescent="0.2">
      <c r="A3023" s="37">
        <v>3022</v>
      </c>
      <c r="B3023" s="38" t="s">
        <v>2624</v>
      </c>
      <c r="C3023" s="39" t="s">
        <v>2633</v>
      </c>
      <c r="D3023" s="40">
        <v>44101</v>
      </c>
      <c r="E3023" s="38">
        <v>1</v>
      </c>
      <c r="F3023" s="38"/>
      <c r="G3023" s="38" t="s">
        <v>2</v>
      </c>
      <c r="H3023" s="38" t="s">
        <v>2</v>
      </c>
      <c r="I3023" s="82">
        <v>0</v>
      </c>
      <c r="J3023" s="82">
        <v>4000</v>
      </c>
      <c r="K3023" s="82">
        <v>0</v>
      </c>
      <c r="L3023" s="41">
        <f>SUM(Data[[#This Row],[CHELTUIELI DE PERSONAL LEI]:[CHELTUIELI DE CAPITAL (ACTIVE NEFINANCIARE ) LEI]])</f>
        <v>4000</v>
      </c>
      <c r="M3023" s="41">
        <f>Data[[#This Row],[TOTAL CHELTUIELI LEI]]/Data[[#This Row],[CURS VALUTAR EURO BNR 22 07 2020]]</f>
        <v>826.42920600814034</v>
      </c>
      <c r="N3023" s="49">
        <v>3693</v>
      </c>
      <c r="O3023" s="42"/>
      <c r="P3023" s="42">
        <v>1434</v>
      </c>
      <c r="Q3023" s="42"/>
      <c r="R3023" s="42">
        <f>Data[[#This Row],[PERSOANE ÎNSCRISE ÎN LISTELE ELECTORALE (TURUL 1)            ]]+Data[[#This Row],[PERSOANE ÎNSCRISE ÎN LISTELE ELECTORALE (TURUL AL 2-LEA)]]</f>
        <v>3693</v>
      </c>
      <c r="S3023" s="42">
        <f>Data[[#This Row],[PERSOANE CARE AU PARTICIPAT LA VOT (TURUL 1)]]+Data[[#This Row],[PERSOANE CARE AU PARTICIPAT LA VOT  (TURUL AL 2-LEA)]]</f>
        <v>1434</v>
      </c>
      <c r="T3023" s="41">
        <f>Data[[#This Row],[TOTAL CHELTUIELI LEI]]/Data[[#This Row],[NUMĂRUL PERSOANELOR ÎNSCRISE ÎN LISTELE ELECTORALE]]</f>
        <v>1.0831302464121311</v>
      </c>
      <c r="U3023" s="41">
        <f>Data[[#This Row],[TOTAL CHELTUIELI EURO]]/Data[[#This Row],[NUMĂRUL PERSOANELOR ÎNSCRISE ÎN LISTELE ELECTORALE]]</f>
        <v>0.22378261738644473</v>
      </c>
      <c r="V3023" s="41">
        <f>Data[[#This Row],[TOTAL CHELTUIELI LEI]]/Data[[#This Row],[NUMĂRUL PERSOANELOR CARE AU PARTICIPAT LA VOT]]</f>
        <v>2.7894002789400281</v>
      </c>
      <c r="W3023" s="41">
        <f>Data[[#This Row],[TOTAL CHELTUIELI EURO]]/Data[[#This Row],[NUMĂRUL PERSOANELOR CARE AU PARTICIPAT LA VOT]]</f>
        <v>0.57631046444082312</v>
      </c>
      <c r="X3023" s="43">
        <v>4.8400999999999996</v>
      </c>
      <c r="Y3023" s="114" t="s">
        <v>2894</v>
      </c>
      <c r="Z3023" s="44">
        <v>1</v>
      </c>
      <c r="AA3023" s="115" t="s">
        <v>3105</v>
      </c>
      <c r="AB3023" s="44">
        <v>0</v>
      </c>
      <c r="AC3023" s="45"/>
    </row>
    <row r="3024" spans="1:29" x14ac:dyDescent="0.2">
      <c r="A3024" s="37">
        <v>3023</v>
      </c>
      <c r="B3024" s="38" t="s">
        <v>2624</v>
      </c>
      <c r="C3024" s="39" t="s">
        <v>2634</v>
      </c>
      <c r="D3024" s="40">
        <v>44101</v>
      </c>
      <c r="E3024" s="38">
        <v>1</v>
      </c>
      <c r="F3024" s="38"/>
      <c r="G3024" s="38" t="s">
        <v>2</v>
      </c>
      <c r="H3024" s="38" t="s">
        <v>2</v>
      </c>
      <c r="I3024" s="82">
        <v>0</v>
      </c>
      <c r="J3024" s="82">
        <v>13265</v>
      </c>
      <c r="K3024" s="82">
        <v>0</v>
      </c>
      <c r="L3024" s="41">
        <f>SUM(Data[[#This Row],[CHELTUIELI DE PERSONAL LEI]:[CHELTUIELI DE CAPITAL (ACTIVE NEFINANCIARE ) LEI]])</f>
        <v>13265</v>
      </c>
      <c r="M3024" s="41">
        <f>Data[[#This Row],[TOTAL CHELTUIELI LEI]]/Data[[#This Row],[CURS VALUTAR EURO BNR 22 07 2020]]</f>
        <v>2740.6458544244956</v>
      </c>
      <c r="N3024" s="49">
        <v>2508</v>
      </c>
      <c r="O3024" s="42"/>
      <c r="P3024" s="42">
        <v>1282</v>
      </c>
      <c r="Q3024" s="42"/>
      <c r="R3024" s="42">
        <f>Data[[#This Row],[PERSOANE ÎNSCRISE ÎN LISTELE ELECTORALE (TURUL 1)            ]]+Data[[#This Row],[PERSOANE ÎNSCRISE ÎN LISTELE ELECTORALE (TURUL AL 2-LEA)]]</f>
        <v>2508</v>
      </c>
      <c r="S3024" s="42">
        <f>Data[[#This Row],[PERSOANE CARE AU PARTICIPAT LA VOT (TURUL 1)]]+Data[[#This Row],[PERSOANE CARE AU PARTICIPAT LA VOT  (TURUL AL 2-LEA)]]</f>
        <v>1282</v>
      </c>
      <c r="T3024" s="41">
        <f>Data[[#This Row],[TOTAL CHELTUIELI LEI]]/Data[[#This Row],[NUMĂRUL PERSOANELOR ÎNSCRISE ÎN LISTELE ELECTORALE]]</f>
        <v>5.2890749601275919</v>
      </c>
      <c r="U3024" s="41">
        <f>Data[[#This Row],[TOTAL CHELTUIELI EURO]]/Data[[#This Row],[NUMĂRUL PERSOANELOR ÎNSCRISE ÎN LISTELE ELECTORALE]]</f>
        <v>1.0927615049539456</v>
      </c>
      <c r="V3024" s="41">
        <f>Data[[#This Row],[TOTAL CHELTUIELI LEI]]/Data[[#This Row],[NUMĂRUL PERSOANELOR CARE AU PARTICIPAT LA VOT]]</f>
        <v>10.347113884555382</v>
      </c>
      <c r="W3024" s="41">
        <f>Data[[#This Row],[TOTAL CHELTUIELI EURO]]/Data[[#This Row],[NUMĂRUL PERSOANELOR CARE AU PARTICIPAT LA VOT]]</f>
        <v>2.1377892780222276</v>
      </c>
      <c r="X3024" s="43">
        <v>4.8400999999999996</v>
      </c>
      <c r="Y3024" s="114" t="s">
        <v>2892</v>
      </c>
      <c r="Z3024" s="44">
        <v>5</v>
      </c>
      <c r="AA3024" s="115" t="s">
        <v>3107</v>
      </c>
      <c r="AB3024" s="44">
        <v>1</v>
      </c>
      <c r="AC3024" s="45"/>
    </row>
    <row r="3025" spans="1:29" x14ac:dyDescent="0.2">
      <c r="A3025" s="37">
        <v>3024</v>
      </c>
      <c r="B3025" s="38" t="s">
        <v>2624</v>
      </c>
      <c r="C3025" s="39" t="s">
        <v>2635</v>
      </c>
      <c r="D3025" s="40">
        <v>44101</v>
      </c>
      <c r="E3025" s="38">
        <v>1</v>
      </c>
      <c r="F3025" s="38"/>
      <c r="G3025" s="38" t="s">
        <v>2</v>
      </c>
      <c r="H3025" s="38" t="s">
        <v>2</v>
      </c>
      <c r="I3025" s="82">
        <v>0</v>
      </c>
      <c r="J3025" s="82">
        <v>4444.4799999999996</v>
      </c>
      <c r="K3025" s="82">
        <v>0</v>
      </c>
      <c r="L3025" s="41">
        <f>SUM(Data[[#This Row],[CHELTUIELI DE PERSONAL LEI]:[CHELTUIELI DE CAPITAL (ACTIVE NEFINANCIARE ) LEI]])</f>
        <v>4444.4799999999996</v>
      </c>
      <c r="M3025" s="41">
        <f>Data[[#This Row],[TOTAL CHELTUIELI LEI]]/Data[[#This Row],[CURS VALUTAR EURO BNR 22 07 2020]]</f>
        <v>918.26201937976487</v>
      </c>
      <c r="N3025" s="49">
        <v>964</v>
      </c>
      <c r="O3025" s="42"/>
      <c r="P3025" s="42">
        <v>812</v>
      </c>
      <c r="Q3025" s="42"/>
      <c r="R3025" s="42">
        <f>Data[[#This Row],[PERSOANE ÎNSCRISE ÎN LISTELE ELECTORALE (TURUL 1)            ]]+Data[[#This Row],[PERSOANE ÎNSCRISE ÎN LISTELE ELECTORALE (TURUL AL 2-LEA)]]</f>
        <v>964</v>
      </c>
      <c r="S3025" s="42">
        <f>Data[[#This Row],[PERSOANE CARE AU PARTICIPAT LA VOT (TURUL 1)]]+Data[[#This Row],[PERSOANE CARE AU PARTICIPAT LA VOT  (TURUL AL 2-LEA)]]</f>
        <v>812</v>
      </c>
      <c r="T3025" s="41">
        <f>Data[[#This Row],[TOTAL CHELTUIELI LEI]]/Data[[#This Row],[NUMĂRUL PERSOANELOR ÎNSCRISE ÎN LISTELE ELECTORALE]]</f>
        <v>4.610456431535269</v>
      </c>
      <c r="U3025" s="41">
        <f>Data[[#This Row],[TOTAL CHELTUIELI EURO]]/Data[[#This Row],[NUMĂRUL PERSOANELOR ÎNSCRISE ÎN LISTELE ELECTORALE]]</f>
        <v>0.95255396201220421</v>
      </c>
      <c r="V3025" s="41">
        <f>Data[[#This Row],[TOTAL CHELTUIELI LEI]]/Data[[#This Row],[NUMĂRUL PERSOANELOR CARE AU PARTICIPAT LA VOT]]</f>
        <v>5.4734975369458123</v>
      </c>
      <c r="W3025" s="41">
        <f>Data[[#This Row],[TOTAL CHELTUIELI EURO]]/Data[[#This Row],[NUMĂRUL PERSOANELOR CARE AU PARTICIPAT LA VOT]]</f>
        <v>1.1308645558864099</v>
      </c>
      <c r="X3025" s="43">
        <v>4.8400999999999996</v>
      </c>
      <c r="Y3025" s="114" t="s">
        <v>2895</v>
      </c>
      <c r="Z3025" s="44">
        <v>4</v>
      </c>
      <c r="AA3025" s="115" t="s">
        <v>3105</v>
      </c>
      <c r="AB3025" s="44">
        <v>0</v>
      </c>
      <c r="AC3025" s="45"/>
    </row>
    <row r="3026" spans="1:29" x14ac:dyDescent="0.2">
      <c r="A3026" s="37">
        <v>3025</v>
      </c>
      <c r="B3026" s="38" t="s">
        <v>2624</v>
      </c>
      <c r="C3026" s="39" t="s">
        <v>2636</v>
      </c>
      <c r="D3026" s="40">
        <v>44101</v>
      </c>
      <c r="E3026" s="38">
        <v>1</v>
      </c>
      <c r="F3026" s="38"/>
      <c r="G3026" s="38" t="s">
        <v>2</v>
      </c>
      <c r="H3026" s="38" t="s">
        <v>2</v>
      </c>
      <c r="I3026" s="82">
        <v>0</v>
      </c>
      <c r="J3026" s="82">
        <v>11331.52</v>
      </c>
      <c r="K3026" s="82">
        <v>0</v>
      </c>
      <c r="L3026" s="41">
        <f>SUM(Data[[#This Row],[CHELTUIELI DE PERSONAL LEI]:[CHELTUIELI DE CAPITAL (ACTIVE NEFINANCIARE ) LEI]])</f>
        <v>11331.52</v>
      </c>
      <c r="M3026" s="41">
        <f>Data[[#This Row],[TOTAL CHELTUIELI LEI]]/Data[[#This Row],[CURS VALUTAR EURO BNR 22 07 2020]]</f>
        <v>2341.1747691163409</v>
      </c>
      <c r="N3026" s="49">
        <v>2096</v>
      </c>
      <c r="O3026" s="42"/>
      <c r="P3026" s="42">
        <v>1238</v>
      </c>
      <c r="Q3026" s="42"/>
      <c r="R3026" s="42">
        <f>Data[[#This Row],[PERSOANE ÎNSCRISE ÎN LISTELE ELECTORALE (TURUL 1)            ]]+Data[[#This Row],[PERSOANE ÎNSCRISE ÎN LISTELE ELECTORALE (TURUL AL 2-LEA)]]</f>
        <v>2096</v>
      </c>
      <c r="S3026" s="42">
        <f>Data[[#This Row],[PERSOANE CARE AU PARTICIPAT LA VOT (TURUL 1)]]+Data[[#This Row],[PERSOANE CARE AU PARTICIPAT LA VOT  (TURUL AL 2-LEA)]]</f>
        <v>1238</v>
      </c>
      <c r="T3026" s="41">
        <f>Data[[#This Row],[TOTAL CHELTUIELI LEI]]/Data[[#This Row],[NUMĂRUL PERSOANELOR ÎNSCRISE ÎN LISTELE ELECTORALE]]</f>
        <v>5.406259541984733</v>
      </c>
      <c r="U3026" s="41">
        <f>Data[[#This Row],[TOTAL CHELTUIELI EURO]]/Data[[#This Row],[NUMĂRUL PERSOANELOR ÎNSCRISE ÎN LISTELE ELECTORALE]]</f>
        <v>1.1169726951890939</v>
      </c>
      <c r="V3026" s="41">
        <f>Data[[#This Row],[TOTAL CHELTUIELI LEI]]/Data[[#This Row],[NUMĂRUL PERSOANELOR CARE AU PARTICIPAT LA VOT]]</f>
        <v>9.1530856219709218</v>
      </c>
      <c r="W3026" s="41">
        <f>Data[[#This Row],[TOTAL CHELTUIELI EURO]]/Data[[#This Row],[NUMĂRUL PERSOANELOR CARE AU PARTICIPAT LA VOT]]</f>
        <v>1.8910943207724886</v>
      </c>
      <c r="X3026" s="43">
        <v>4.8400999999999996</v>
      </c>
      <c r="Y3026" s="114" t="s">
        <v>2892</v>
      </c>
      <c r="Z3026" s="44">
        <v>5</v>
      </c>
      <c r="AA3026" s="115" t="s">
        <v>3107</v>
      </c>
      <c r="AB3026" s="44">
        <v>1</v>
      </c>
      <c r="AC3026" s="45"/>
    </row>
    <row r="3027" spans="1:29" x14ac:dyDescent="0.2">
      <c r="A3027" s="37">
        <v>3026</v>
      </c>
      <c r="B3027" s="38" t="s">
        <v>2624</v>
      </c>
      <c r="C3027" s="39" t="s">
        <v>364</v>
      </c>
      <c r="D3027" s="40">
        <v>44101</v>
      </c>
      <c r="E3027" s="38">
        <v>1</v>
      </c>
      <c r="F3027" s="38"/>
      <c r="G3027" s="38" t="s">
        <v>2</v>
      </c>
      <c r="H3027" s="38" t="s">
        <v>2</v>
      </c>
      <c r="I3027" s="82">
        <v>0</v>
      </c>
      <c r="J3027" s="82">
        <v>0</v>
      </c>
      <c r="K3027" s="82">
        <v>0</v>
      </c>
      <c r="L3027" s="41">
        <f>SUM(Data[[#This Row],[CHELTUIELI DE PERSONAL LEI]:[CHELTUIELI DE CAPITAL (ACTIVE NEFINANCIARE ) LEI]])</f>
        <v>0</v>
      </c>
      <c r="M3027" s="41">
        <f>Data[[#This Row],[TOTAL CHELTUIELI LEI]]/Data[[#This Row],[CURS VALUTAR EURO BNR 22 07 2020]]</f>
        <v>0</v>
      </c>
      <c r="N3027" s="49">
        <v>2450</v>
      </c>
      <c r="O3027" s="42"/>
      <c r="P3027" s="42">
        <v>1640</v>
      </c>
      <c r="Q3027" s="42"/>
      <c r="R3027" s="42">
        <f>Data[[#This Row],[PERSOANE ÎNSCRISE ÎN LISTELE ELECTORALE (TURUL 1)            ]]+Data[[#This Row],[PERSOANE ÎNSCRISE ÎN LISTELE ELECTORALE (TURUL AL 2-LEA)]]</f>
        <v>2450</v>
      </c>
      <c r="S3027" s="42">
        <f>Data[[#This Row],[PERSOANE CARE AU PARTICIPAT LA VOT (TURUL 1)]]+Data[[#This Row],[PERSOANE CARE AU PARTICIPAT LA VOT  (TURUL AL 2-LEA)]]</f>
        <v>1640</v>
      </c>
      <c r="T3027" s="41">
        <f>Data[[#This Row],[TOTAL CHELTUIELI LEI]]/Data[[#This Row],[NUMĂRUL PERSOANELOR ÎNSCRISE ÎN LISTELE ELECTORALE]]</f>
        <v>0</v>
      </c>
      <c r="U3027" s="41">
        <f>Data[[#This Row],[TOTAL CHELTUIELI EURO]]/Data[[#This Row],[NUMĂRUL PERSOANELOR ÎNSCRISE ÎN LISTELE ELECTORALE]]</f>
        <v>0</v>
      </c>
      <c r="V3027" s="41">
        <f>Data[[#This Row],[TOTAL CHELTUIELI LEI]]/Data[[#This Row],[NUMĂRUL PERSOANELOR CARE AU PARTICIPAT LA VOT]]</f>
        <v>0</v>
      </c>
      <c r="W3027" s="41">
        <f>Data[[#This Row],[TOTAL CHELTUIELI EURO]]/Data[[#This Row],[NUMĂRUL PERSOANELOR CARE AU PARTICIPAT LA VOT]]</f>
        <v>0</v>
      </c>
      <c r="X3027" s="43">
        <v>4.8400999999999996</v>
      </c>
      <c r="Y3027" s="114" t="s">
        <v>2890</v>
      </c>
      <c r="Z3027" s="44">
        <v>0</v>
      </c>
      <c r="AA3027" s="115" t="s">
        <v>3105</v>
      </c>
      <c r="AB3027" s="44">
        <v>0</v>
      </c>
      <c r="AC3027" s="45"/>
    </row>
    <row r="3028" spans="1:29" x14ac:dyDescent="0.2">
      <c r="A3028" s="37">
        <v>3027</v>
      </c>
      <c r="B3028" s="38" t="s">
        <v>2624</v>
      </c>
      <c r="C3028" s="39" t="s">
        <v>492</v>
      </c>
      <c r="D3028" s="40">
        <v>44101</v>
      </c>
      <c r="E3028" s="38">
        <v>1</v>
      </c>
      <c r="F3028" s="38"/>
      <c r="G3028" s="38" t="s">
        <v>2</v>
      </c>
      <c r="H3028" s="38" t="s">
        <v>2</v>
      </c>
      <c r="I3028" s="83">
        <v>900</v>
      </c>
      <c r="J3028" s="83">
        <v>2749</v>
      </c>
      <c r="K3028" s="83">
        <v>0</v>
      </c>
      <c r="L3028" s="41">
        <f>SUM(Data[[#This Row],[CHELTUIELI DE PERSONAL LEI]:[CHELTUIELI DE CAPITAL (ACTIVE NEFINANCIARE ) LEI]])</f>
        <v>3649</v>
      </c>
      <c r="M3028" s="41">
        <f>Data[[#This Row],[TOTAL CHELTUIELI LEI]]/Data[[#This Row],[CURS VALUTAR EURO BNR 22 07 2020]]</f>
        <v>753.9100431809261</v>
      </c>
      <c r="N3028" s="49">
        <v>2606</v>
      </c>
      <c r="O3028" s="42"/>
      <c r="P3028" s="42">
        <v>1613</v>
      </c>
      <c r="Q3028" s="42"/>
      <c r="R3028" s="42">
        <f>Data[[#This Row],[PERSOANE ÎNSCRISE ÎN LISTELE ELECTORALE (TURUL 1)            ]]+Data[[#This Row],[PERSOANE ÎNSCRISE ÎN LISTELE ELECTORALE (TURUL AL 2-LEA)]]</f>
        <v>2606</v>
      </c>
      <c r="S3028" s="42">
        <f>Data[[#This Row],[PERSOANE CARE AU PARTICIPAT LA VOT (TURUL 1)]]+Data[[#This Row],[PERSOANE CARE AU PARTICIPAT LA VOT  (TURUL AL 2-LEA)]]</f>
        <v>1613</v>
      </c>
      <c r="T3028" s="41">
        <f>Data[[#This Row],[TOTAL CHELTUIELI LEI]]/Data[[#This Row],[NUMĂRUL PERSOANELOR ÎNSCRISE ÎN LISTELE ELECTORALE]]</f>
        <v>1.4002302379125096</v>
      </c>
      <c r="U3028" s="41">
        <f>Data[[#This Row],[TOTAL CHELTUIELI EURO]]/Data[[#This Row],[NUMĂRUL PERSOANELOR ÎNSCRISE ÎN LISTELE ELECTORALE]]</f>
        <v>0.2892977909366562</v>
      </c>
      <c r="V3028" s="41">
        <f>Data[[#This Row],[TOTAL CHELTUIELI LEI]]/Data[[#This Row],[NUMĂRUL PERSOANELOR CARE AU PARTICIPAT LA VOT]]</f>
        <v>2.2622442653440795</v>
      </c>
      <c r="W3028" s="41">
        <f>Data[[#This Row],[TOTAL CHELTUIELI EURO]]/Data[[#This Row],[NUMĂRUL PERSOANELOR CARE AU PARTICIPAT LA VOT]]</f>
        <v>0.46739618300119412</v>
      </c>
      <c r="X3028" s="43">
        <v>4.8400999999999996</v>
      </c>
      <c r="Y3028" s="114" t="s">
        <v>2894</v>
      </c>
      <c r="Z3028" s="44">
        <v>1</v>
      </c>
      <c r="AA3028" s="115" t="s">
        <v>3105</v>
      </c>
      <c r="AB3028" s="44">
        <v>0</v>
      </c>
      <c r="AC3028" s="45"/>
    </row>
    <row r="3029" spans="1:29" x14ac:dyDescent="0.2">
      <c r="A3029" s="37">
        <v>3028</v>
      </c>
      <c r="B3029" s="38" t="s">
        <v>2624</v>
      </c>
      <c r="C3029" s="39" t="s">
        <v>2637</v>
      </c>
      <c r="D3029" s="40">
        <v>44101</v>
      </c>
      <c r="E3029" s="38">
        <v>1</v>
      </c>
      <c r="F3029" s="38"/>
      <c r="G3029" s="38" t="s">
        <v>2</v>
      </c>
      <c r="H3029" s="38" t="s">
        <v>2</v>
      </c>
      <c r="I3029" s="82">
        <v>700</v>
      </c>
      <c r="J3029" s="82">
        <v>7400</v>
      </c>
      <c r="K3029" s="82">
        <v>0</v>
      </c>
      <c r="L3029" s="41">
        <f>SUM(Data[[#This Row],[CHELTUIELI DE PERSONAL LEI]:[CHELTUIELI DE CAPITAL (ACTIVE NEFINANCIARE ) LEI]])</f>
        <v>8100</v>
      </c>
      <c r="M3029" s="41">
        <f>Data[[#This Row],[TOTAL CHELTUIELI LEI]]/Data[[#This Row],[CURS VALUTAR EURO BNR 22 07 2020]]</f>
        <v>1673.5191421664842</v>
      </c>
      <c r="N3029" s="49">
        <v>2074</v>
      </c>
      <c r="O3029" s="42"/>
      <c r="P3029" s="42">
        <v>1039</v>
      </c>
      <c r="Q3029" s="42"/>
      <c r="R3029" s="42">
        <f>Data[[#This Row],[PERSOANE ÎNSCRISE ÎN LISTELE ELECTORALE (TURUL 1)            ]]+Data[[#This Row],[PERSOANE ÎNSCRISE ÎN LISTELE ELECTORALE (TURUL AL 2-LEA)]]</f>
        <v>2074</v>
      </c>
      <c r="S3029" s="42">
        <f>Data[[#This Row],[PERSOANE CARE AU PARTICIPAT LA VOT (TURUL 1)]]+Data[[#This Row],[PERSOANE CARE AU PARTICIPAT LA VOT  (TURUL AL 2-LEA)]]</f>
        <v>1039</v>
      </c>
      <c r="T3029" s="41">
        <f>Data[[#This Row],[TOTAL CHELTUIELI LEI]]/Data[[#This Row],[NUMĂRUL PERSOANELOR ÎNSCRISE ÎN LISTELE ELECTORALE]]</f>
        <v>3.90549662487946</v>
      </c>
      <c r="U3029" s="41">
        <f>Data[[#This Row],[TOTAL CHELTUIELI EURO]]/Data[[#This Row],[NUMĂRUL PERSOANELOR ÎNSCRISE ÎN LISTELE ELECTORALE]]</f>
        <v>0.80690411869165102</v>
      </c>
      <c r="V3029" s="41">
        <f>Data[[#This Row],[TOTAL CHELTUIELI LEI]]/Data[[#This Row],[NUMĂRUL PERSOANELOR CARE AU PARTICIPAT LA VOT]]</f>
        <v>7.7959576515880658</v>
      </c>
      <c r="W3029" s="41">
        <f>Data[[#This Row],[TOTAL CHELTUIELI EURO]]/Data[[#This Row],[NUMĂRUL PERSOANELOR CARE AU PARTICIPAT LA VOT]]</f>
        <v>1.6107017730187529</v>
      </c>
      <c r="X3029" s="43">
        <v>4.8400999999999996</v>
      </c>
      <c r="Y3029" s="114" t="s">
        <v>2884</v>
      </c>
      <c r="Z3029" s="44">
        <v>3</v>
      </c>
      <c r="AA3029" s="115" t="s">
        <v>3105</v>
      </c>
      <c r="AB3029" s="44">
        <v>0</v>
      </c>
      <c r="AC3029" s="45"/>
    </row>
    <row r="3030" spans="1:29" x14ac:dyDescent="0.2">
      <c r="A3030" s="37">
        <v>3029</v>
      </c>
      <c r="B3030" s="38" t="s">
        <v>2624</v>
      </c>
      <c r="C3030" s="39" t="s">
        <v>2638</v>
      </c>
      <c r="D3030" s="40">
        <v>44101</v>
      </c>
      <c r="E3030" s="38">
        <v>1</v>
      </c>
      <c r="F3030" s="38"/>
      <c r="G3030" s="38" t="s">
        <v>2</v>
      </c>
      <c r="H3030" s="38" t="s">
        <v>2</v>
      </c>
      <c r="I3030" s="82">
        <v>0</v>
      </c>
      <c r="J3030" s="82">
        <v>6911</v>
      </c>
      <c r="K3030" s="82">
        <v>0</v>
      </c>
      <c r="L3030" s="41">
        <f>SUM(Data[[#This Row],[CHELTUIELI DE PERSONAL LEI]:[CHELTUIELI DE CAPITAL (ACTIVE NEFINANCIARE ) LEI]])</f>
        <v>6911</v>
      </c>
      <c r="M3030" s="41">
        <f>Data[[#This Row],[TOTAL CHELTUIELI LEI]]/Data[[#This Row],[CURS VALUTAR EURO BNR 22 07 2020]]</f>
        <v>1427.8630606805646</v>
      </c>
      <c r="N3030" s="49">
        <v>2995</v>
      </c>
      <c r="O3030" s="42"/>
      <c r="P3030" s="42">
        <v>1949</v>
      </c>
      <c r="Q3030" s="42"/>
      <c r="R3030" s="42">
        <f>Data[[#This Row],[PERSOANE ÎNSCRISE ÎN LISTELE ELECTORALE (TURUL 1)            ]]+Data[[#This Row],[PERSOANE ÎNSCRISE ÎN LISTELE ELECTORALE (TURUL AL 2-LEA)]]</f>
        <v>2995</v>
      </c>
      <c r="S3030" s="42">
        <f>Data[[#This Row],[PERSOANE CARE AU PARTICIPAT LA VOT (TURUL 1)]]+Data[[#This Row],[PERSOANE CARE AU PARTICIPAT LA VOT  (TURUL AL 2-LEA)]]</f>
        <v>1949</v>
      </c>
      <c r="T3030" s="41">
        <f>Data[[#This Row],[TOTAL CHELTUIELI LEI]]/Data[[#This Row],[NUMĂRUL PERSOANELOR ÎNSCRISE ÎN LISTELE ELECTORALE]]</f>
        <v>2.3075125208681135</v>
      </c>
      <c r="U3030" s="41">
        <f>Data[[#This Row],[TOTAL CHELTUIELI EURO]]/Data[[#This Row],[NUMĂRUL PERSOANELOR ÎNSCRISE ÎN LISTELE ELECTORALE]]</f>
        <v>0.47674893511871941</v>
      </c>
      <c r="V3030" s="41">
        <f>Data[[#This Row],[TOTAL CHELTUIELI LEI]]/Data[[#This Row],[NUMĂRUL PERSOANELOR CARE AU PARTICIPAT LA VOT]]</f>
        <v>3.5459209851205746</v>
      </c>
      <c r="W3030" s="41">
        <f>Data[[#This Row],[TOTAL CHELTUIELI EURO]]/Data[[#This Row],[NUMĂRUL PERSOANELOR CARE AU PARTICIPAT LA VOT]]</f>
        <v>0.73261316607519988</v>
      </c>
      <c r="X3030" s="43">
        <v>4.8400999999999996</v>
      </c>
      <c r="Y3030" s="114" t="s">
        <v>2891</v>
      </c>
      <c r="Z3030" s="44">
        <v>2</v>
      </c>
      <c r="AA3030" s="115" t="s">
        <v>3105</v>
      </c>
      <c r="AB3030" s="44">
        <v>0</v>
      </c>
      <c r="AC3030" s="45"/>
    </row>
    <row r="3031" spans="1:29" x14ac:dyDescent="0.2">
      <c r="A3031" s="37">
        <v>3030</v>
      </c>
      <c r="B3031" s="38" t="s">
        <v>2624</v>
      </c>
      <c r="C3031" s="39" t="s">
        <v>2639</v>
      </c>
      <c r="D3031" s="40">
        <v>44101</v>
      </c>
      <c r="E3031" s="38">
        <v>1</v>
      </c>
      <c r="F3031" s="38"/>
      <c r="G3031" s="38" t="s">
        <v>2</v>
      </c>
      <c r="H3031" s="38" t="s">
        <v>2</v>
      </c>
      <c r="I3031" s="82">
        <v>2750</v>
      </c>
      <c r="J3031" s="82">
        <v>13432</v>
      </c>
      <c r="K3031" s="82">
        <v>0</v>
      </c>
      <c r="L3031" s="41">
        <f>SUM(Data[[#This Row],[CHELTUIELI DE PERSONAL LEI]:[CHELTUIELI DE CAPITAL (ACTIVE NEFINANCIARE ) LEI]])</f>
        <v>16182</v>
      </c>
      <c r="M3031" s="41">
        <f>Data[[#This Row],[TOTAL CHELTUIELI LEI]]/Data[[#This Row],[CURS VALUTAR EURO BNR 22 07 2020]]</f>
        <v>3343.3193529059317</v>
      </c>
      <c r="N3031" s="49">
        <v>3542</v>
      </c>
      <c r="O3031" s="42"/>
      <c r="P3031" s="42">
        <v>1750</v>
      </c>
      <c r="Q3031" s="42"/>
      <c r="R3031" s="42">
        <f>Data[[#This Row],[PERSOANE ÎNSCRISE ÎN LISTELE ELECTORALE (TURUL 1)            ]]+Data[[#This Row],[PERSOANE ÎNSCRISE ÎN LISTELE ELECTORALE (TURUL AL 2-LEA)]]</f>
        <v>3542</v>
      </c>
      <c r="S3031" s="42">
        <f>Data[[#This Row],[PERSOANE CARE AU PARTICIPAT LA VOT (TURUL 1)]]+Data[[#This Row],[PERSOANE CARE AU PARTICIPAT LA VOT  (TURUL AL 2-LEA)]]</f>
        <v>1750</v>
      </c>
      <c r="T3031" s="41">
        <f>Data[[#This Row],[TOTAL CHELTUIELI LEI]]/Data[[#This Row],[NUMĂRUL PERSOANELOR ÎNSCRISE ÎN LISTELE ELECTORALE]]</f>
        <v>4.5686053077357425</v>
      </c>
      <c r="U3031" s="41">
        <f>Data[[#This Row],[TOTAL CHELTUIELI EURO]]/Data[[#This Row],[NUMĂRUL PERSOANELOR ÎNSCRISE ÎN LISTELE ELECTORALE]]</f>
        <v>0.94390721425915636</v>
      </c>
      <c r="V3031" s="41">
        <f>Data[[#This Row],[TOTAL CHELTUIELI LEI]]/Data[[#This Row],[NUMĂRUL PERSOANELOR CARE AU PARTICIPAT LA VOT]]</f>
        <v>9.2468571428571433</v>
      </c>
      <c r="W3031" s="41">
        <f>Data[[#This Row],[TOTAL CHELTUIELI EURO]]/Data[[#This Row],[NUMĂRUL PERSOANELOR CARE AU PARTICIPAT LA VOT]]</f>
        <v>1.9104682016605323</v>
      </c>
      <c r="X3031" s="43">
        <v>4.8400999999999996</v>
      </c>
      <c r="Y3031" s="114" t="s">
        <v>2895</v>
      </c>
      <c r="Z3031" s="44">
        <v>4</v>
      </c>
      <c r="AA3031" s="115" t="s">
        <v>3105</v>
      </c>
      <c r="AB3031" s="44">
        <v>0</v>
      </c>
      <c r="AC3031" s="45"/>
    </row>
    <row r="3032" spans="1:29" x14ac:dyDescent="0.2">
      <c r="A3032" s="37">
        <v>3031</v>
      </c>
      <c r="B3032" s="38" t="s">
        <v>2624</v>
      </c>
      <c r="C3032" s="39" t="s">
        <v>2640</v>
      </c>
      <c r="D3032" s="40">
        <v>44101</v>
      </c>
      <c r="E3032" s="38">
        <v>1</v>
      </c>
      <c r="F3032" s="38"/>
      <c r="G3032" s="38" t="s">
        <v>2</v>
      </c>
      <c r="H3032" s="38" t="s">
        <v>2</v>
      </c>
      <c r="I3032" s="83">
        <v>1000</v>
      </c>
      <c r="J3032" s="83">
        <v>4753.07</v>
      </c>
      <c r="K3032" s="83">
        <v>0</v>
      </c>
      <c r="L3032" s="41">
        <f>SUM(Data[[#This Row],[CHELTUIELI DE PERSONAL LEI]:[CHELTUIELI DE CAPITAL (ACTIVE NEFINANCIARE ) LEI]])</f>
        <v>5753.07</v>
      </c>
      <c r="M3032" s="41">
        <f>Data[[#This Row],[TOTAL CHELTUIELI LEI]]/Data[[#This Row],[CURS VALUTAR EURO BNR 22 07 2020]]</f>
        <v>1188.626268052313</v>
      </c>
      <c r="N3032" s="49">
        <v>1248</v>
      </c>
      <c r="O3032" s="42"/>
      <c r="P3032" s="42">
        <v>985</v>
      </c>
      <c r="Q3032" s="42"/>
      <c r="R3032" s="42">
        <f>Data[[#This Row],[PERSOANE ÎNSCRISE ÎN LISTELE ELECTORALE (TURUL 1)            ]]+Data[[#This Row],[PERSOANE ÎNSCRISE ÎN LISTELE ELECTORALE (TURUL AL 2-LEA)]]</f>
        <v>1248</v>
      </c>
      <c r="S3032" s="42">
        <f>Data[[#This Row],[PERSOANE CARE AU PARTICIPAT LA VOT (TURUL 1)]]+Data[[#This Row],[PERSOANE CARE AU PARTICIPAT LA VOT  (TURUL AL 2-LEA)]]</f>
        <v>985</v>
      </c>
      <c r="T3032" s="41">
        <f>Data[[#This Row],[TOTAL CHELTUIELI LEI]]/Data[[#This Row],[NUMĂRUL PERSOANELOR ÎNSCRISE ÎN LISTELE ELECTORALE]]</f>
        <v>4.6098317307692307</v>
      </c>
      <c r="U3032" s="41">
        <f>Data[[#This Row],[TOTAL CHELTUIELI EURO]]/Data[[#This Row],[NUMĂRUL PERSOANELOR ÎNSCRISE ÎN LISTELE ELECTORALE]]</f>
        <v>0.95242489427268673</v>
      </c>
      <c r="V3032" s="41">
        <f>Data[[#This Row],[TOTAL CHELTUIELI LEI]]/Data[[#This Row],[NUMĂRUL PERSOANELOR CARE AU PARTICIPAT LA VOT]]</f>
        <v>5.840680203045685</v>
      </c>
      <c r="W3032" s="41">
        <f>Data[[#This Row],[TOTAL CHELTUIELI EURO]]/Data[[#This Row],[NUMĂRUL PERSOANELOR CARE AU PARTICIPAT LA VOT]]</f>
        <v>1.2067271756876274</v>
      </c>
      <c r="X3032" s="43">
        <v>4.8400999999999996</v>
      </c>
      <c r="Y3032" s="114" t="s">
        <v>2895</v>
      </c>
      <c r="Z3032" s="44">
        <v>4</v>
      </c>
      <c r="AA3032" s="115" t="s">
        <v>3105</v>
      </c>
      <c r="AB3032" s="44">
        <v>0</v>
      </c>
      <c r="AC3032" s="45"/>
    </row>
    <row r="3033" spans="1:29" x14ac:dyDescent="0.2">
      <c r="A3033" s="37">
        <v>3032</v>
      </c>
      <c r="B3033" s="38" t="s">
        <v>2624</v>
      </c>
      <c r="C3033" s="39" t="s">
        <v>2641</v>
      </c>
      <c r="D3033" s="40">
        <v>44101</v>
      </c>
      <c r="E3033" s="38">
        <v>1</v>
      </c>
      <c r="F3033" s="38"/>
      <c r="G3033" s="38" t="s">
        <v>2</v>
      </c>
      <c r="H3033" s="38" t="s">
        <v>2</v>
      </c>
      <c r="I3033" s="83">
        <v>1060</v>
      </c>
      <c r="J3033" s="83">
        <v>2629.95</v>
      </c>
      <c r="K3033" s="83">
        <v>0</v>
      </c>
      <c r="L3033" s="41">
        <f>SUM(Data[[#This Row],[CHELTUIELI DE PERSONAL LEI]:[CHELTUIELI DE CAPITAL (ACTIVE NEFINANCIARE ) LEI]])</f>
        <v>3689.95</v>
      </c>
      <c r="M3033" s="41">
        <f>Data[[#This Row],[TOTAL CHELTUIELI LEI]]/Data[[#This Row],[CURS VALUTAR EURO BNR 22 07 2020]]</f>
        <v>762.3706121774344</v>
      </c>
      <c r="N3033" s="49">
        <v>2210</v>
      </c>
      <c r="O3033" s="42"/>
      <c r="P3033" s="42">
        <v>1609</v>
      </c>
      <c r="Q3033" s="42"/>
      <c r="R3033" s="42">
        <f>Data[[#This Row],[PERSOANE ÎNSCRISE ÎN LISTELE ELECTORALE (TURUL 1)            ]]+Data[[#This Row],[PERSOANE ÎNSCRISE ÎN LISTELE ELECTORALE (TURUL AL 2-LEA)]]</f>
        <v>2210</v>
      </c>
      <c r="S3033" s="42">
        <f>Data[[#This Row],[PERSOANE CARE AU PARTICIPAT LA VOT (TURUL 1)]]+Data[[#This Row],[PERSOANE CARE AU PARTICIPAT LA VOT  (TURUL AL 2-LEA)]]</f>
        <v>1609</v>
      </c>
      <c r="T3033" s="41">
        <f>Data[[#This Row],[TOTAL CHELTUIELI LEI]]/Data[[#This Row],[NUMĂRUL PERSOANELOR ÎNSCRISE ÎN LISTELE ELECTORALE]]</f>
        <v>1.6696606334841628</v>
      </c>
      <c r="U3033" s="41">
        <f>Data[[#This Row],[TOTAL CHELTUIELI EURO]]/Data[[#This Row],[NUMĂRUL PERSOANELOR ÎNSCRISE ÎN LISTELE ELECTORALE]]</f>
        <v>0.34496407790834138</v>
      </c>
      <c r="V3033" s="41">
        <f>Data[[#This Row],[TOTAL CHELTUIELI LEI]]/Data[[#This Row],[NUMĂRUL PERSOANELOR CARE AU PARTICIPAT LA VOT]]</f>
        <v>2.2933188315724049</v>
      </c>
      <c r="W3033" s="41">
        <f>Data[[#This Row],[TOTAL CHELTUIELI EURO]]/Data[[#This Row],[NUMĂRUL PERSOANELOR CARE AU PARTICIPAT LA VOT]]</f>
        <v>0.47381641527497476</v>
      </c>
      <c r="X3033" s="43">
        <v>4.8400999999999996</v>
      </c>
      <c r="Y3033" s="114" t="s">
        <v>2894</v>
      </c>
      <c r="Z3033" s="44">
        <v>1</v>
      </c>
      <c r="AA3033" s="115" t="s">
        <v>3105</v>
      </c>
      <c r="AB3033" s="44">
        <v>0</v>
      </c>
      <c r="AC3033" s="45"/>
    </row>
    <row r="3034" spans="1:29" x14ac:dyDescent="0.2">
      <c r="A3034" s="37">
        <v>3033</v>
      </c>
      <c r="B3034" s="38" t="s">
        <v>2624</v>
      </c>
      <c r="C3034" s="39" t="s">
        <v>2642</v>
      </c>
      <c r="D3034" s="40">
        <v>44101</v>
      </c>
      <c r="E3034" s="38">
        <v>1</v>
      </c>
      <c r="F3034" s="38"/>
      <c r="G3034" s="38" t="s">
        <v>2</v>
      </c>
      <c r="H3034" s="38" t="s">
        <v>2</v>
      </c>
      <c r="I3034" s="82">
        <v>3600</v>
      </c>
      <c r="J3034" s="82">
        <v>4091.76</v>
      </c>
      <c r="K3034" s="82">
        <v>0</v>
      </c>
      <c r="L3034" s="41">
        <f>SUM(Data[[#This Row],[CHELTUIELI DE PERSONAL LEI]:[CHELTUIELI DE CAPITAL (ACTIVE NEFINANCIARE ) LEI]])</f>
        <v>7691.76</v>
      </c>
      <c r="M3034" s="41">
        <f>Data[[#This Row],[TOTAL CHELTUIELI LEI]]/Data[[#This Row],[CURS VALUTAR EURO BNR 22 07 2020]]</f>
        <v>1589.1737774012936</v>
      </c>
      <c r="N3034" s="49">
        <v>4629</v>
      </c>
      <c r="O3034" s="42"/>
      <c r="P3034" s="42">
        <v>2643</v>
      </c>
      <c r="Q3034" s="42"/>
      <c r="R3034" s="42">
        <f>Data[[#This Row],[PERSOANE ÎNSCRISE ÎN LISTELE ELECTORALE (TURUL 1)            ]]+Data[[#This Row],[PERSOANE ÎNSCRISE ÎN LISTELE ELECTORALE (TURUL AL 2-LEA)]]</f>
        <v>4629</v>
      </c>
      <c r="S3034" s="42">
        <f>Data[[#This Row],[PERSOANE CARE AU PARTICIPAT LA VOT (TURUL 1)]]+Data[[#This Row],[PERSOANE CARE AU PARTICIPAT LA VOT  (TURUL AL 2-LEA)]]</f>
        <v>2643</v>
      </c>
      <c r="T3034" s="41">
        <f>Data[[#This Row],[TOTAL CHELTUIELI LEI]]/Data[[#This Row],[NUMĂRUL PERSOANELOR ÎNSCRISE ÎN LISTELE ELECTORALE]]</f>
        <v>1.6616461438755672</v>
      </c>
      <c r="U3034" s="41">
        <f>Data[[#This Row],[TOTAL CHELTUIELI EURO]]/Data[[#This Row],[NUMĂRUL PERSOANELOR ÎNSCRISE ÎN LISTELE ELECTORALE]]</f>
        <v>0.34330822583739329</v>
      </c>
      <c r="V3034" s="41">
        <f>Data[[#This Row],[TOTAL CHELTUIELI LEI]]/Data[[#This Row],[NUMĂRUL PERSOANELOR CARE AU PARTICIPAT LA VOT]]</f>
        <v>2.9102383654937571</v>
      </c>
      <c r="W3034" s="41">
        <f>Data[[#This Row],[TOTAL CHELTUIELI EURO]]/Data[[#This Row],[NUMĂRUL PERSOANELOR CARE AU PARTICIPAT LA VOT]]</f>
        <v>0.6012764954223585</v>
      </c>
      <c r="X3034" s="43">
        <v>4.8400999999999996</v>
      </c>
      <c r="Y3034" s="114" t="s">
        <v>2894</v>
      </c>
      <c r="Z3034" s="44">
        <v>1</v>
      </c>
      <c r="AA3034" s="115" t="s">
        <v>3105</v>
      </c>
      <c r="AB3034" s="44">
        <v>0</v>
      </c>
      <c r="AC3034" s="45"/>
    </row>
    <row r="3035" spans="1:29" x14ac:dyDescent="0.2">
      <c r="A3035" s="37">
        <v>3034</v>
      </c>
      <c r="B3035" s="38" t="s">
        <v>2624</v>
      </c>
      <c r="C3035" s="39" t="s">
        <v>2643</v>
      </c>
      <c r="D3035" s="40">
        <v>44101</v>
      </c>
      <c r="E3035" s="38">
        <v>1</v>
      </c>
      <c r="F3035" s="38"/>
      <c r="G3035" s="38" t="s">
        <v>2</v>
      </c>
      <c r="H3035" s="38" t="s">
        <v>2</v>
      </c>
      <c r="I3035" s="83">
        <v>1500</v>
      </c>
      <c r="J3035" s="83">
        <v>8644.5</v>
      </c>
      <c r="K3035" s="83">
        <v>0</v>
      </c>
      <c r="L3035" s="41">
        <f>SUM(Data[[#This Row],[CHELTUIELI DE PERSONAL LEI]:[CHELTUIELI DE CAPITAL (ACTIVE NEFINANCIARE ) LEI]])</f>
        <v>10144.5</v>
      </c>
      <c r="M3035" s="41">
        <f>Data[[#This Row],[TOTAL CHELTUIELI LEI]]/Data[[#This Row],[CURS VALUTAR EURO BNR 22 07 2020]]</f>
        <v>2095.9277700873949</v>
      </c>
      <c r="N3035" s="49">
        <v>1773</v>
      </c>
      <c r="O3035" s="42"/>
      <c r="P3035" s="42">
        <v>1057</v>
      </c>
      <c r="Q3035" s="42"/>
      <c r="R3035" s="42">
        <f>Data[[#This Row],[PERSOANE ÎNSCRISE ÎN LISTELE ELECTORALE (TURUL 1)            ]]+Data[[#This Row],[PERSOANE ÎNSCRISE ÎN LISTELE ELECTORALE (TURUL AL 2-LEA)]]</f>
        <v>1773</v>
      </c>
      <c r="S3035" s="42">
        <f>Data[[#This Row],[PERSOANE CARE AU PARTICIPAT LA VOT (TURUL 1)]]+Data[[#This Row],[PERSOANE CARE AU PARTICIPAT LA VOT  (TURUL AL 2-LEA)]]</f>
        <v>1057</v>
      </c>
      <c r="T3035" s="41">
        <f>Data[[#This Row],[TOTAL CHELTUIELI LEI]]/Data[[#This Row],[NUMĂRUL PERSOANELOR ÎNSCRISE ÎN LISTELE ELECTORALE]]</f>
        <v>5.7216582064297796</v>
      </c>
      <c r="U3035" s="41">
        <f>Data[[#This Row],[TOTAL CHELTUIELI EURO]]/Data[[#This Row],[NUMĂRUL PERSOANELOR ÎNSCRISE ÎN LISTELE ELECTORALE]]</f>
        <v>1.1821363621474308</v>
      </c>
      <c r="V3035" s="41">
        <f>Data[[#This Row],[TOTAL CHELTUIELI LEI]]/Data[[#This Row],[NUMĂRUL PERSOANELOR CARE AU PARTICIPAT LA VOT]]</f>
        <v>9.5974456007568598</v>
      </c>
      <c r="W3035" s="41">
        <f>Data[[#This Row],[TOTAL CHELTUIELI EURO]]/Data[[#This Row],[NUMĂRUL PERSOANELOR CARE AU PARTICIPAT LA VOT]]</f>
        <v>1.9829023368849525</v>
      </c>
      <c r="X3035" s="43">
        <v>4.8400999999999996</v>
      </c>
      <c r="Y3035" s="114" t="s">
        <v>2892</v>
      </c>
      <c r="Z3035" s="44">
        <v>5</v>
      </c>
      <c r="AA3035" s="115" t="s">
        <v>3107</v>
      </c>
      <c r="AB3035" s="44">
        <v>1</v>
      </c>
      <c r="AC3035" s="45"/>
    </row>
    <row r="3036" spans="1:29" x14ac:dyDescent="0.2">
      <c r="A3036" s="37">
        <v>3035</v>
      </c>
      <c r="B3036" s="38" t="s">
        <v>2624</v>
      </c>
      <c r="C3036" s="39" t="s">
        <v>2644</v>
      </c>
      <c r="D3036" s="40">
        <v>44101</v>
      </c>
      <c r="E3036" s="38">
        <v>1</v>
      </c>
      <c r="F3036" s="38"/>
      <c r="G3036" s="38" t="s">
        <v>2</v>
      </c>
      <c r="H3036" s="38" t="s">
        <v>2</v>
      </c>
      <c r="I3036" s="82">
        <v>2000</v>
      </c>
      <c r="J3036" s="82">
        <v>1643</v>
      </c>
      <c r="K3036" s="82">
        <v>0</v>
      </c>
      <c r="L3036" s="41">
        <f>SUM(Data[[#This Row],[CHELTUIELI DE PERSONAL LEI]:[CHELTUIELI DE CAPITAL (ACTIVE NEFINANCIARE ) LEI]])</f>
        <v>3643</v>
      </c>
      <c r="M3036" s="41">
        <f>Data[[#This Row],[TOTAL CHELTUIELI LEI]]/Data[[#This Row],[CURS VALUTAR EURO BNR 22 07 2020]]</f>
        <v>752.67039937191385</v>
      </c>
      <c r="N3036" s="49">
        <v>2816</v>
      </c>
      <c r="O3036" s="42"/>
      <c r="P3036" s="42">
        <v>1750</v>
      </c>
      <c r="Q3036" s="42"/>
      <c r="R3036" s="42">
        <f>Data[[#This Row],[PERSOANE ÎNSCRISE ÎN LISTELE ELECTORALE (TURUL 1)            ]]+Data[[#This Row],[PERSOANE ÎNSCRISE ÎN LISTELE ELECTORALE (TURUL AL 2-LEA)]]</f>
        <v>2816</v>
      </c>
      <c r="S3036" s="42">
        <f>Data[[#This Row],[PERSOANE CARE AU PARTICIPAT LA VOT (TURUL 1)]]+Data[[#This Row],[PERSOANE CARE AU PARTICIPAT LA VOT  (TURUL AL 2-LEA)]]</f>
        <v>1750</v>
      </c>
      <c r="T3036" s="41">
        <f>Data[[#This Row],[TOTAL CHELTUIELI LEI]]/Data[[#This Row],[NUMĂRUL PERSOANELOR ÎNSCRISE ÎN LISTELE ELECTORALE]]</f>
        <v>1.2936789772727273</v>
      </c>
      <c r="U3036" s="41">
        <f>Data[[#This Row],[TOTAL CHELTUIELI EURO]]/Data[[#This Row],[NUMĂRUL PERSOANELOR ÎNSCRISE ÎN LISTELE ELECTORALE]]</f>
        <v>0.26728352250423076</v>
      </c>
      <c r="V3036" s="41">
        <f>Data[[#This Row],[TOTAL CHELTUIELI LEI]]/Data[[#This Row],[NUMĂRUL PERSOANELOR CARE AU PARTICIPAT LA VOT]]</f>
        <v>2.0817142857142859</v>
      </c>
      <c r="W3036" s="41">
        <f>Data[[#This Row],[TOTAL CHELTUIELI EURO]]/Data[[#This Row],[NUMĂRUL PERSOANELOR CARE AU PARTICIPAT LA VOT]]</f>
        <v>0.43009737106966506</v>
      </c>
      <c r="X3036" s="43">
        <v>4.8400999999999996</v>
      </c>
      <c r="Y3036" s="114" t="s">
        <v>2894</v>
      </c>
      <c r="Z3036" s="44">
        <v>1</v>
      </c>
      <c r="AA3036" s="115" t="s">
        <v>3105</v>
      </c>
      <c r="AB3036" s="44">
        <v>0</v>
      </c>
      <c r="AC3036" s="45"/>
    </row>
    <row r="3037" spans="1:29" x14ac:dyDescent="0.2">
      <c r="A3037" s="37">
        <v>3036</v>
      </c>
      <c r="B3037" s="38" t="s">
        <v>2624</v>
      </c>
      <c r="C3037" s="39" t="s">
        <v>2645</v>
      </c>
      <c r="D3037" s="40">
        <v>44101</v>
      </c>
      <c r="E3037" s="38">
        <v>1</v>
      </c>
      <c r="F3037" s="38"/>
      <c r="G3037" s="38" t="s">
        <v>2</v>
      </c>
      <c r="H3037" s="38" t="s">
        <v>2</v>
      </c>
      <c r="I3037" s="83">
        <v>0</v>
      </c>
      <c r="J3037" s="83">
        <v>2962.8</v>
      </c>
      <c r="K3037" s="83">
        <v>0</v>
      </c>
      <c r="L3037" s="41">
        <f>SUM(Data[[#This Row],[CHELTUIELI DE PERSONAL LEI]:[CHELTUIELI DE CAPITAL (ACTIVE NEFINANCIARE ) LEI]])</f>
        <v>2962.8</v>
      </c>
      <c r="M3037" s="41">
        <f>Data[[#This Row],[TOTAL CHELTUIELI LEI]]/Data[[#This Row],[CURS VALUTAR EURO BNR 22 07 2020]]</f>
        <v>612.13611289022958</v>
      </c>
      <c r="N3037" s="49">
        <v>1973</v>
      </c>
      <c r="O3037" s="42"/>
      <c r="P3037" s="42">
        <v>1359</v>
      </c>
      <c r="Q3037" s="42"/>
      <c r="R3037" s="42">
        <f>Data[[#This Row],[PERSOANE ÎNSCRISE ÎN LISTELE ELECTORALE (TURUL 1)            ]]+Data[[#This Row],[PERSOANE ÎNSCRISE ÎN LISTELE ELECTORALE (TURUL AL 2-LEA)]]</f>
        <v>1973</v>
      </c>
      <c r="S3037" s="42">
        <f>Data[[#This Row],[PERSOANE CARE AU PARTICIPAT LA VOT (TURUL 1)]]+Data[[#This Row],[PERSOANE CARE AU PARTICIPAT LA VOT  (TURUL AL 2-LEA)]]</f>
        <v>1359</v>
      </c>
      <c r="T3037" s="41">
        <f>Data[[#This Row],[TOTAL CHELTUIELI LEI]]/Data[[#This Row],[NUMĂRUL PERSOANELOR ÎNSCRISE ÎN LISTELE ELECTORALE]]</f>
        <v>1.5016725798276738</v>
      </c>
      <c r="U3037" s="41">
        <f>Data[[#This Row],[TOTAL CHELTUIELI EURO]]/Data[[#This Row],[NUMĂRUL PERSOANELOR ÎNSCRISE ÎN LISTELE ELECTORALE]]</f>
        <v>0.31025651945779503</v>
      </c>
      <c r="V3037" s="41">
        <f>Data[[#This Row],[TOTAL CHELTUIELI LEI]]/Data[[#This Row],[NUMĂRUL PERSOANELOR CARE AU PARTICIPAT LA VOT]]</f>
        <v>2.1801324503311261</v>
      </c>
      <c r="W3037" s="41">
        <f>Data[[#This Row],[TOTAL CHELTUIELI EURO]]/Data[[#This Row],[NUMĂRUL PERSOANELOR CARE AU PARTICIPAT LA VOT]]</f>
        <v>0.45043128247993347</v>
      </c>
      <c r="X3037" s="43">
        <v>4.8400999999999996</v>
      </c>
      <c r="Y3037" s="114" t="s">
        <v>2894</v>
      </c>
      <c r="Z3037" s="44">
        <v>1</v>
      </c>
      <c r="AA3037" s="115" t="s">
        <v>3105</v>
      </c>
      <c r="AB3037" s="44">
        <v>0</v>
      </c>
      <c r="AC3037" s="45"/>
    </row>
    <row r="3038" spans="1:29" x14ac:dyDescent="0.2">
      <c r="A3038" s="37">
        <v>3037</v>
      </c>
      <c r="B3038" s="38" t="s">
        <v>2624</v>
      </c>
      <c r="C3038" s="39" t="s">
        <v>848</v>
      </c>
      <c r="D3038" s="40">
        <v>44101</v>
      </c>
      <c r="E3038" s="38">
        <v>1</v>
      </c>
      <c r="F3038" s="38"/>
      <c r="G3038" s="38" t="s">
        <v>2</v>
      </c>
      <c r="H3038" s="38" t="s">
        <v>2</v>
      </c>
      <c r="I3038" s="83">
        <v>7920</v>
      </c>
      <c r="J3038" s="83">
        <v>10604.27</v>
      </c>
      <c r="K3038" s="83">
        <v>0</v>
      </c>
      <c r="L3038" s="41">
        <f>SUM(Data[[#This Row],[CHELTUIELI DE PERSONAL LEI]:[CHELTUIELI DE CAPITAL (ACTIVE NEFINANCIARE ) LEI]])</f>
        <v>18524.27</v>
      </c>
      <c r="M3038" s="41">
        <f>Data[[#This Row],[TOTAL CHELTUIELI LEI]]/Data[[#This Row],[CURS VALUTAR EURO BNR 22 07 2020]]</f>
        <v>3827.2494369951037</v>
      </c>
      <c r="N3038" s="49">
        <v>3701</v>
      </c>
      <c r="O3038" s="42"/>
      <c r="P3038" s="42">
        <v>2217</v>
      </c>
      <c r="Q3038" s="42"/>
      <c r="R3038" s="42">
        <f>Data[[#This Row],[PERSOANE ÎNSCRISE ÎN LISTELE ELECTORALE (TURUL 1)            ]]+Data[[#This Row],[PERSOANE ÎNSCRISE ÎN LISTELE ELECTORALE (TURUL AL 2-LEA)]]</f>
        <v>3701</v>
      </c>
      <c r="S3038" s="42">
        <f>Data[[#This Row],[PERSOANE CARE AU PARTICIPAT LA VOT (TURUL 1)]]+Data[[#This Row],[PERSOANE CARE AU PARTICIPAT LA VOT  (TURUL AL 2-LEA)]]</f>
        <v>2217</v>
      </c>
      <c r="T3038" s="41">
        <f>Data[[#This Row],[TOTAL CHELTUIELI LEI]]/Data[[#This Row],[NUMĂRUL PERSOANELOR ÎNSCRISE ÎN LISTELE ELECTORALE]]</f>
        <v>5.0052067008916508</v>
      </c>
      <c r="U3038" s="41">
        <f>Data[[#This Row],[TOTAL CHELTUIELI EURO]]/Data[[#This Row],[NUMĂRUL PERSOANELOR ÎNSCRISE ÎN LISTELE ELECTORALE]]</f>
        <v>1.0341122499311277</v>
      </c>
      <c r="V3038" s="41">
        <f>Data[[#This Row],[TOTAL CHELTUIELI LEI]]/Data[[#This Row],[NUMĂRUL PERSOANELOR CARE AU PARTICIPAT LA VOT]]</f>
        <v>8.3555570590888593</v>
      </c>
      <c r="W3038" s="41">
        <f>Data[[#This Row],[TOTAL CHELTUIELI EURO]]/Data[[#This Row],[NUMĂRUL PERSOANELOR CARE AU PARTICIPAT LA VOT]]</f>
        <v>1.7263190965246296</v>
      </c>
      <c r="X3038" s="43">
        <v>4.8400999999999996</v>
      </c>
      <c r="Y3038" s="114" t="s">
        <v>2892</v>
      </c>
      <c r="Z3038" s="44">
        <v>5</v>
      </c>
      <c r="AA3038" s="115" t="s">
        <v>3107</v>
      </c>
      <c r="AB3038" s="44">
        <v>1</v>
      </c>
      <c r="AC3038" s="45"/>
    </row>
    <row r="3039" spans="1:29" x14ac:dyDescent="0.2">
      <c r="A3039" s="37">
        <v>3038</v>
      </c>
      <c r="B3039" s="38" t="s">
        <v>2624</v>
      </c>
      <c r="C3039" s="39" t="s">
        <v>2646</v>
      </c>
      <c r="D3039" s="40">
        <v>44101</v>
      </c>
      <c r="E3039" s="38">
        <v>1</v>
      </c>
      <c r="F3039" s="38"/>
      <c r="G3039" s="38" t="s">
        <v>2</v>
      </c>
      <c r="H3039" s="38" t="s">
        <v>2</v>
      </c>
      <c r="I3039" s="83">
        <v>4400</v>
      </c>
      <c r="J3039" s="83">
        <v>2500</v>
      </c>
      <c r="K3039" s="83">
        <v>0</v>
      </c>
      <c r="L3039" s="41">
        <f>SUM(Data[[#This Row],[CHELTUIELI DE PERSONAL LEI]:[CHELTUIELI DE CAPITAL (ACTIVE NEFINANCIARE ) LEI]])</f>
        <v>6900</v>
      </c>
      <c r="M3039" s="41">
        <f>Data[[#This Row],[TOTAL CHELTUIELI LEI]]/Data[[#This Row],[CURS VALUTAR EURO BNR 22 07 2020]]</f>
        <v>1425.5903803640422</v>
      </c>
      <c r="N3039" s="49">
        <v>3331</v>
      </c>
      <c r="O3039" s="42"/>
      <c r="P3039" s="42">
        <v>1967</v>
      </c>
      <c r="Q3039" s="42"/>
      <c r="R3039" s="42">
        <f>Data[[#This Row],[PERSOANE ÎNSCRISE ÎN LISTELE ELECTORALE (TURUL 1)            ]]+Data[[#This Row],[PERSOANE ÎNSCRISE ÎN LISTELE ELECTORALE (TURUL AL 2-LEA)]]</f>
        <v>3331</v>
      </c>
      <c r="S3039" s="42">
        <f>Data[[#This Row],[PERSOANE CARE AU PARTICIPAT LA VOT (TURUL 1)]]+Data[[#This Row],[PERSOANE CARE AU PARTICIPAT LA VOT  (TURUL AL 2-LEA)]]</f>
        <v>1967</v>
      </c>
      <c r="T3039" s="41">
        <f>Data[[#This Row],[TOTAL CHELTUIELI LEI]]/Data[[#This Row],[NUMĂRUL PERSOANELOR ÎNSCRISE ÎN LISTELE ELECTORALE]]</f>
        <v>2.0714500150105075</v>
      </c>
      <c r="U3039" s="41">
        <f>Data[[#This Row],[TOTAL CHELTUIELI EURO]]/Data[[#This Row],[NUMĂRUL PERSOANELOR ÎNSCRISE ÎN LISTELE ELECTORALE]]</f>
        <v>0.427976697797671</v>
      </c>
      <c r="V3039" s="41">
        <f>Data[[#This Row],[TOTAL CHELTUIELI LEI]]/Data[[#This Row],[NUMĂRUL PERSOANELOR CARE AU PARTICIPAT LA VOT]]</f>
        <v>3.5078800203355365</v>
      </c>
      <c r="W3039" s="41">
        <f>Data[[#This Row],[TOTAL CHELTUIELI EURO]]/Data[[#This Row],[NUMĂRUL PERSOANELOR CARE AU PARTICIPAT LA VOT]]</f>
        <v>0.72475362499442919</v>
      </c>
      <c r="X3039" s="43">
        <v>4.8400999999999996</v>
      </c>
      <c r="Y3039" s="114" t="s">
        <v>2891</v>
      </c>
      <c r="Z3039" s="44">
        <v>2</v>
      </c>
      <c r="AA3039" s="115" t="s">
        <v>3105</v>
      </c>
      <c r="AB3039" s="44">
        <v>0</v>
      </c>
      <c r="AC3039" s="45"/>
    </row>
    <row r="3040" spans="1:29" x14ac:dyDescent="0.2">
      <c r="A3040" s="37">
        <v>3039</v>
      </c>
      <c r="B3040" s="38" t="s">
        <v>2624</v>
      </c>
      <c r="C3040" s="39" t="s">
        <v>2647</v>
      </c>
      <c r="D3040" s="40">
        <v>44101</v>
      </c>
      <c r="E3040" s="38">
        <v>1</v>
      </c>
      <c r="F3040" s="38"/>
      <c r="G3040" s="38" t="s">
        <v>2</v>
      </c>
      <c r="H3040" s="38" t="s">
        <v>2</v>
      </c>
      <c r="I3040" s="82">
        <v>0</v>
      </c>
      <c r="J3040" s="82">
        <v>0</v>
      </c>
      <c r="K3040" s="82">
        <v>0</v>
      </c>
      <c r="L3040" s="41">
        <f>SUM(Data[[#This Row],[CHELTUIELI DE PERSONAL LEI]:[CHELTUIELI DE CAPITAL (ACTIVE NEFINANCIARE ) LEI]])</f>
        <v>0</v>
      </c>
      <c r="M3040" s="41">
        <f>Data[[#This Row],[TOTAL CHELTUIELI LEI]]/Data[[#This Row],[CURS VALUTAR EURO BNR 22 07 2020]]</f>
        <v>0</v>
      </c>
      <c r="N3040" s="49">
        <v>1146</v>
      </c>
      <c r="O3040" s="42"/>
      <c r="P3040" s="42">
        <v>724</v>
      </c>
      <c r="Q3040" s="42"/>
      <c r="R3040" s="42">
        <f>Data[[#This Row],[PERSOANE ÎNSCRISE ÎN LISTELE ELECTORALE (TURUL 1)            ]]+Data[[#This Row],[PERSOANE ÎNSCRISE ÎN LISTELE ELECTORALE (TURUL AL 2-LEA)]]</f>
        <v>1146</v>
      </c>
      <c r="S3040" s="42">
        <f>Data[[#This Row],[PERSOANE CARE AU PARTICIPAT LA VOT (TURUL 1)]]+Data[[#This Row],[PERSOANE CARE AU PARTICIPAT LA VOT  (TURUL AL 2-LEA)]]</f>
        <v>724</v>
      </c>
      <c r="T3040" s="41">
        <f>Data[[#This Row],[TOTAL CHELTUIELI LEI]]/Data[[#This Row],[NUMĂRUL PERSOANELOR ÎNSCRISE ÎN LISTELE ELECTORALE]]</f>
        <v>0</v>
      </c>
      <c r="U3040" s="41">
        <f>Data[[#This Row],[TOTAL CHELTUIELI EURO]]/Data[[#This Row],[NUMĂRUL PERSOANELOR ÎNSCRISE ÎN LISTELE ELECTORALE]]</f>
        <v>0</v>
      </c>
      <c r="V3040" s="41">
        <f>Data[[#This Row],[TOTAL CHELTUIELI LEI]]/Data[[#This Row],[NUMĂRUL PERSOANELOR CARE AU PARTICIPAT LA VOT]]</f>
        <v>0</v>
      </c>
      <c r="W3040" s="41">
        <f>Data[[#This Row],[TOTAL CHELTUIELI EURO]]/Data[[#This Row],[NUMĂRUL PERSOANELOR CARE AU PARTICIPAT LA VOT]]</f>
        <v>0</v>
      </c>
      <c r="X3040" s="43">
        <v>4.8400999999999996</v>
      </c>
      <c r="Y3040" s="114" t="s">
        <v>2890</v>
      </c>
      <c r="Z3040" s="44">
        <v>0</v>
      </c>
      <c r="AA3040" s="115" t="s">
        <v>3105</v>
      </c>
      <c r="AB3040" s="44">
        <v>0</v>
      </c>
      <c r="AC3040" s="45"/>
    </row>
    <row r="3041" spans="1:29" x14ac:dyDescent="0.2">
      <c r="A3041" s="37">
        <v>3040</v>
      </c>
      <c r="B3041" s="38" t="s">
        <v>2624</v>
      </c>
      <c r="C3041" s="39" t="s">
        <v>2648</v>
      </c>
      <c r="D3041" s="40">
        <v>44101</v>
      </c>
      <c r="E3041" s="38">
        <v>1</v>
      </c>
      <c r="F3041" s="38"/>
      <c r="G3041" s="38" t="s">
        <v>2</v>
      </c>
      <c r="H3041" s="38" t="s">
        <v>2</v>
      </c>
      <c r="I3041" s="82">
        <v>92125</v>
      </c>
      <c r="J3041" s="82">
        <v>1686</v>
      </c>
      <c r="K3041" s="82">
        <v>0</v>
      </c>
      <c r="L3041" s="41">
        <f>SUM(Data[[#This Row],[CHELTUIELI DE PERSONAL LEI]:[CHELTUIELI DE CAPITAL (ACTIVE NEFINANCIARE ) LEI]])</f>
        <v>93811</v>
      </c>
      <c r="M3041" s="41">
        <f>Data[[#This Row],[TOTAL CHELTUIELI LEI]]/Data[[#This Row],[CURS VALUTAR EURO BNR 22 07 2020]]</f>
        <v>19382.037561207413</v>
      </c>
      <c r="N3041" s="49">
        <v>2770</v>
      </c>
      <c r="O3041" s="42"/>
      <c r="P3041" s="42">
        <v>1896</v>
      </c>
      <c r="Q3041" s="42"/>
      <c r="R3041" s="42">
        <f>Data[[#This Row],[PERSOANE ÎNSCRISE ÎN LISTELE ELECTORALE (TURUL 1)            ]]+Data[[#This Row],[PERSOANE ÎNSCRISE ÎN LISTELE ELECTORALE (TURUL AL 2-LEA)]]</f>
        <v>2770</v>
      </c>
      <c r="S3041" s="42">
        <f>Data[[#This Row],[PERSOANE CARE AU PARTICIPAT LA VOT (TURUL 1)]]+Data[[#This Row],[PERSOANE CARE AU PARTICIPAT LA VOT  (TURUL AL 2-LEA)]]</f>
        <v>1896</v>
      </c>
      <c r="T3041" s="41">
        <f>Data[[#This Row],[TOTAL CHELTUIELI LEI]]/Data[[#This Row],[NUMĂRUL PERSOANELOR ÎNSCRISE ÎN LISTELE ELECTORALE]]</f>
        <v>33.866787003610106</v>
      </c>
      <c r="U3041" s="41">
        <f>Data[[#This Row],[TOTAL CHELTUIELI EURO]]/Data[[#This Row],[NUMĂRUL PERSOANELOR ÎNSCRISE ÎN LISTELE ELECTORALE]]</f>
        <v>6.997125473360077</v>
      </c>
      <c r="V3041" s="41">
        <f>Data[[#This Row],[TOTAL CHELTUIELI LEI]]/Data[[#This Row],[NUMĂRUL PERSOANELOR CARE AU PARTICIPAT LA VOT]]</f>
        <v>49.478375527426159</v>
      </c>
      <c r="W3041" s="41">
        <f>Data[[#This Row],[TOTAL CHELTUIELI EURO]]/Data[[#This Row],[NUMĂRUL PERSOANELOR CARE AU PARTICIPAT LA VOT]]</f>
        <v>10.222593650425852</v>
      </c>
      <c r="X3041" s="43">
        <v>4.8400999999999996</v>
      </c>
      <c r="Y3041" s="114" t="s">
        <v>2931</v>
      </c>
      <c r="Z3041" s="44">
        <v>33</v>
      </c>
      <c r="AA3041" s="115" t="s">
        <v>3113</v>
      </c>
      <c r="AB3041" s="44">
        <v>7</v>
      </c>
      <c r="AC3041" s="45"/>
    </row>
    <row r="3042" spans="1:29" x14ac:dyDescent="0.2">
      <c r="A3042" s="37">
        <v>3041</v>
      </c>
      <c r="B3042" s="38" t="s">
        <v>2624</v>
      </c>
      <c r="C3042" s="39" t="s">
        <v>2649</v>
      </c>
      <c r="D3042" s="40">
        <v>44101</v>
      </c>
      <c r="E3042" s="38">
        <v>1</v>
      </c>
      <c r="F3042" s="38"/>
      <c r="G3042" s="38" t="s">
        <v>2</v>
      </c>
      <c r="H3042" s="38" t="s">
        <v>2</v>
      </c>
      <c r="I3042" s="83">
        <v>1800</v>
      </c>
      <c r="J3042" s="83">
        <v>9104.61</v>
      </c>
      <c r="K3042" s="83">
        <v>0</v>
      </c>
      <c r="L3042" s="41">
        <f>SUM(Data[[#This Row],[CHELTUIELI DE PERSONAL LEI]:[CHELTUIELI DE CAPITAL (ACTIVE NEFINANCIARE ) LEI]])</f>
        <v>10904.61</v>
      </c>
      <c r="M3042" s="41">
        <f>Data[[#This Row],[TOTAL CHELTUIELI LEI]]/Data[[#This Row],[CURS VALUTAR EURO BNR 22 07 2020]]</f>
        <v>2252.9720460321068</v>
      </c>
      <c r="N3042" s="49">
        <v>2590</v>
      </c>
      <c r="O3042" s="42"/>
      <c r="P3042" s="42">
        <v>1435</v>
      </c>
      <c r="Q3042" s="42"/>
      <c r="R3042" s="42">
        <f>Data[[#This Row],[PERSOANE ÎNSCRISE ÎN LISTELE ELECTORALE (TURUL 1)            ]]+Data[[#This Row],[PERSOANE ÎNSCRISE ÎN LISTELE ELECTORALE (TURUL AL 2-LEA)]]</f>
        <v>2590</v>
      </c>
      <c r="S3042" s="42">
        <f>Data[[#This Row],[PERSOANE CARE AU PARTICIPAT LA VOT (TURUL 1)]]+Data[[#This Row],[PERSOANE CARE AU PARTICIPAT LA VOT  (TURUL AL 2-LEA)]]</f>
        <v>1435</v>
      </c>
      <c r="T3042" s="41">
        <f>Data[[#This Row],[TOTAL CHELTUIELI LEI]]/Data[[#This Row],[NUMĂRUL PERSOANELOR ÎNSCRISE ÎN LISTELE ELECTORALE]]</f>
        <v>4.2102741312741312</v>
      </c>
      <c r="U3042" s="41">
        <f>Data[[#This Row],[TOTAL CHELTUIELI EURO]]/Data[[#This Row],[NUMĂRUL PERSOANELOR ÎNSCRISE ÎN LISTELE ELECTORALE]]</f>
        <v>0.86987337684637334</v>
      </c>
      <c r="V3042" s="41">
        <f>Data[[#This Row],[TOTAL CHELTUIELI LEI]]/Data[[#This Row],[NUMĂRUL PERSOANELOR CARE AU PARTICIPAT LA VOT]]</f>
        <v>7.5990313588850178</v>
      </c>
      <c r="W3042" s="41">
        <f>Data[[#This Row],[TOTAL CHELTUIELI EURO]]/Data[[#This Row],[NUMĂRUL PERSOANELOR CARE AU PARTICIPAT LA VOT]]</f>
        <v>1.5700153630885763</v>
      </c>
      <c r="X3042" s="43">
        <v>4.8400999999999996</v>
      </c>
      <c r="Y3042" s="114" t="s">
        <v>2895</v>
      </c>
      <c r="Z3042" s="44">
        <v>4</v>
      </c>
      <c r="AA3042" s="115" t="s">
        <v>3105</v>
      </c>
      <c r="AB3042" s="44">
        <v>0</v>
      </c>
      <c r="AC3042" s="45"/>
    </row>
    <row r="3043" spans="1:29" x14ac:dyDescent="0.2">
      <c r="A3043" s="37">
        <v>3042</v>
      </c>
      <c r="B3043" s="38" t="s">
        <v>2624</v>
      </c>
      <c r="C3043" s="39" t="s">
        <v>2650</v>
      </c>
      <c r="D3043" s="40">
        <v>44101</v>
      </c>
      <c r="E3043" s="38">
        <v>1</v>
      </c>
      <c r="F3043" s="38"/>
      <c r="G3043" s="38" t="s">
        <v>2</v>
      </c>
      <c r="H3043" s="38" t="s">
        <v>2</v>
      </c>
      <c r="I3043" s="83">
        <v>0</v>
      </c>
      <c r="J3043" s="83">
        <v>2990.51</v>
      </c>
      <c r="K3043" s="83">
        <v>0</v>
      </c>
      <c r="L3043" s="41">
        <f>SUM(Data[[#This Row],[CHELTUIELI DE PERSONAL LEI]:[CHELTUIELI DE CAPITAL (ACTIVE NEFINANCIARE ) LEI]])</f>
        <v>2990.51</v>
      </c>
      <c r="M3043" s="41">
        <f>Data[[#This Row],[TOTAL CHELTUIELI LEI]]/Data[[#This Row],[CURS VALUTAR EURO BNR 22 07 2020]]</f>
        <v>617.86120121485101</v>
      </c>
      <c r="N3043" s="49">
        <v>1713</v>
      </c>
      <c r="O3043" s="42"/>
      <c r="P3043" s="42">
        <v>1081</v>
      </c>
      <c r="Q3043" s="42"/>
      <c r="R3043" s="42">
        <f>Data[[#This Row],[PERSOANE ÎNSCRISE ÎN LISTELE ELECTORALE (TURUL 1)            ]]+Data[[#This Row],[PERSOANE ÎNSCRISE ÎN LISTELE ELECTORALE (TURUL AL 2-LEA)]]</f>
        <v>1713</v>
      </c>
      <c r="S3043" s="42">
        <f>Data[[#This Row],[PERSOANE CARE AU PARTICIPAT LA VOT (TURUL 1)]]+Data[[#This Row],[PERSOANE CARE AU PARTICIPAT LA VOT  (TURUL AL 2-LEA)]]</f>
        <v>1081</v>
      </c>
      <c r="T3043" s="41">
        <f>Data[[#This Row],[TOTAL CHELTUIELI LEI]]/Data[[#This Row],[NUMĂRUL PERSOANELOR ÎNSCRISE ÎN LISTELE ELECTORALE]]</f>
        <v>1.7457734967892586</v>
      </c>
      <c r="U3043" s="41">
        <f>Data[[#This Row],[TOTAL CHELTUIELI EURO]]/Data[[#This Row],[NUMĂRUL PERSOANELOR ÎNSCRISE ÎN LISTELE ELECTORALE]]</f>
        <v>0.36068955120540047</v>
      </c>
      <c r="V3043" s="41">
        <f>Data[[#This Row],[TOTAL CHELTUIELI LEI]]/Data[[#This Row],[NUMĂRUL PERSOANELOR CARE AU PARTICIPAT LA VOT]]</f>
        <v>2.7664292321924147</v>
      </c>
      <c r="W3043" s="41">
        <f>Data[[#This Row],[TOTAL CHELTUIELI EURO]]/Data[[#This Row],[NUMĂRUL PERSOANELOR CARE AU PARTICIPAT LA VOT]]</f>
        <v>0.57156447845962166</v>
      </c>
      <c r="X3043" s="43">
        <v>4.8400999999999996</v>
      </c>
      <c r="Y3043" s="114" t="s">
        <v>2894</v>
      </c>
      <c r="Z3043" s="44">
        <v>1</v>
      </c>
      <c r="AA3043" s="115" t="s">
        <v>3105</v>
      </c>
      <c r="AB3043" s="44">
        <v>0</v>
      </c>
      <c r="AC3043" s="45"/>
    </row>
    <row r="3044" spans="1:29" x14ac:dyDescent="0.2">
      <c r="A3044" s="37">
        <v>3043</v>
      </c>
      <c r="B3044" s="38" t="s">
        <v>2624</v>
      </c>
      <c r="C3044" s="39" t="s">
        <v>2651</v>
      </c>
      <c r="D3044" s="40">
        <v>44101</v>
      </c>
      <c r="E3044" s="38">
        <v>1</v>
      </c>
      <c r="F3044" s="38"/>
      <c r="G3044" s="38" t="s">
        <v>2</v>
      </c>
      <c r="H3044" s="38" t="s">
        <v>2</v>
      </c>
      <c r="I3044" s="82">
        <v>77080</v>
      </c>
      <c r="J3044" s="82">
        <v>15000</v>
      </c>
      <c r="K3044" s="82">
        <v>0</v>
      </c>
      <c r="L3044" s="41">
        <f>SUM(Data[[#This Row],[CHELTUIELI DE PERSONAL LEI]:[CHELTUIELI DE CAPITAL (ACTIVE NEFINANCIARE ) LEI]])</f>
        <v>92080</v>
      </c>
      <c r="M3044" s="41">
        <f>Data[[#This Row],[TOTAL CHELTUIELI LEI]]/Data[[#This Row],[CURS VALUTAR EURO BNR 22 07 2020]]</f>
        <v>19024.400322307392</v>
      </c>
      <c r="N3044" s="49">
        <v>3506</v>
      </c>
      <c r="O3044" s="42"/>
      <c r="P3044" s="42">
        <v>1432</v>
      </c>
      <c r="Q3044" s="42"/>
      <c r="R3044" s="42">
        <f>Data[[#This Row],[PERSOANE ÎNSCRISE ÎN LISTELE ELECTORALE (TURUL 1)            ]]+Data[[#This Row],[PERSOANE ÎNSCRISE ÎN LISTELE ELECTORALE (TURUL AL 2-LEA)]]</f>
        <v>3506</v>
      </c>
      <c r="S3044" s="42">
        <f>Data[[#This Row],[PERSOANE CARE AU PARTICIPAT LA VOT (TURUL 1)]]+Data[[#This Row],[PERSOANE CARE AU PARTICIPAT LA VOT  (TURUL AL 2-LEA)]]</f>
        <v>1432</v>
      </c>
      <c r="T3044" s="41">
        <f>Data[[#This Row],[TOTAL CHELTUIELI LEI]]/Data[[#This Row],[NUMĂRUL PERSOANELOR ÎNSCRISE ÎN LISTELE ELECTORALE]]</f>
        <v>26.263548203080433</v>
      </c>
      <c r="U3044" s="41">
        <f>Data[[#This Row],[TOTAL CHELTUIELI EURO]]/Data[[#This Row],[NUMĂRUL PERSOANELOR ÎNSCRISE ÎN LISTELE ELECTORALE]]</f>
        <v>5.4262408221070713</v>
      </c>
      <c r="V3044" s="41">
        <f>Data[[#This Row],[TOTAL CHELTUIELI LEI]]/Data[[#This Row],[NUMĂRUL PERSOANELOR CARE AU PARTICIPAT LA VOT]]</f>
        <v>64.30167597765363</v>
      </c>
      <c r="W3044" s="41">
        <f>Data[[#This Row],[TOTAL CHELTUIELI EURO]]/Data[[#This Row],[NUMĂRUL PERSOANELOR CARE AU PARTICIPAT LA VOT]]</f>
        <v>13.285195755801251</v>
      </c>
      <c r="X3044" s="43">
        <v>4.8400999999999996</v>
      </c>
      <c r="Y3044" s="114" t="s">
        <v>2926</v>
      </c>
      <c r="Z3044" s="44">
        <v>26</v>
      </c>
      <c r="AA3044" s="115" t="s">
        <v>3109</v>
      </c>
      <c r="AB3044" s="44">
        <v>5</v>
      </c>
      <c r="AC3044" s="45"/>
    </row>
    <row r="3045" spans="1:29" x14ac:dyDescent="0.2">
      <c r="A3045" s="37">
        <v>3044</v>
      </c>
      <c r="B3045" s="38" t="s">
        <v>2624</v>
      </c>
      <c r="C3045" s="39" t="s">
        <v>2652</v>
      </c>
      <c r="D3045" s="40">
        <v>44101</v>
      </c>
      <c r="E3045" s="38">
        <v>1</v>
      </c>
      <c r="F3045" s="38"/>
      <c r="G3045" s="38" t="s">
        <v>2</v>
      </c>
      <c r="H3045" s="38" t="s">
        <v>2</v>
      </c>
      <c r="I3045" s="82">
        <v>0</v>
      </c>
      <c r="J3045" s="82">
        <v>10701</v>
      </c>
      <c r="K3045" s="82">
        <v>0</v>
      </c>
      <c r="L3045" s="41">
        <f>SUM(Data[[#This Row],[CHELTUIELI DE PERSONAL LEI]:[CHELTUIELI DE CAPITAL (ACTIVE NEFINANCIARE ) LEI]])</f>
        <v>10701</v>
      </c>
      <c r="M3045" s="41">
        <f>Data[[#This Row],[TOTAL CHELTUIELI LEI]]/Data[[#This Row],[CURS VALUTAR EURO BNR 22 07 2020]]</f>
        <v>2210.9047333732774</v>
      </c>
      <c r="N3045" s="49">
        <v>2972</v>
      </c>
      <c r="O3045" s="42"/>
      <c r="P3045" s="42">
        <v>1702</v>
      </c>
      <c r="Q3045" s="42"/>
      <c r="R3045" s="42">
        <f>Data[[#This Row],[PERSOANE ÎNSCRISE ÎN LISTELE ELECTORALE (TURUL 1)            ]]+Data[[#This Row],[PERSOANE ÎNSCRISE ÎN LISTELE ELECTORALE (TURUL AL 2-LEA)]]</f>
        <v>2972</v>
      </c>
      <c r="S3045" s="42">
        <f>Data[[#This Row],[PERSOANE CARE AU PARTICIPAT LA VOT (TURUL 1)]]+Data[[#This Row],[PERSOANE CARE AU PARTICIPAT LA VOT  (TURUL AL 2-LEA)]]</f>
        <v>1702</v>
      </c>
      <c r="T3045" s="41">
        <f>Data[[#This Row],[TOTAL CHELTUIELI LEI]]/Data[[#This Row],[NUMĂRUL PERSOANELOR ÎNSCRISE ÎN LISTELE ELECTORALE]]</f>
        <v>3.6006056527590848</v>
      </c>
      <c r="U3045" s="41">
        <f>Data[[#This Row],[TOTAL CHELTUIELI EURO]]/Data[[#This Row],[NUMĂRUL PERSOANELOR ÎNSCRISE ÎN LISTELE ELECTORALE]]</f>
        <v>0.74391141768952807</v>
      </c>
      <c r="V3045" s="41">
        <f>Data[[#This Row],[TOTAL CHELTUIELI LEI]]/Data[[#This Row],[NUMĂRUL PERSOANELOR CARE AU PARTICIPAT LA VOT]]</f>
        <v>6.2873090481786136</v>
      </c>
      <c r="W3045" s="41">
        <f>Data[[#This Row],[TOTAL CHELTUIELI EURO]]/Data[[#This Row],[NUMĂRUL PERSOANELOR CARE AU PARTICIPAT LA VOT]]</f>
        <v>1.2990039561535121</v>
      </c>
      <c r="X3045" s="43">
        <v>4.8400999999999996</v>
      </c>
      <c r="Y3045" s="114" t="s">
        <v>2884</v>
      </c>
      <c r="Z3045" s="44">
        <v>3</v>
      </c>
      <c r="AA3045" s="115" t="s">
        <v>3105</v>
      </c>
      <c r="AB3045" s="44">
        <v>0</v>
      </c>
      <c r="AC3045" s="45"/>
    </row>
    <row r="3046" spans="1:29" x14ac:dyDescent="0.2">
      <c r="A3046" s="37">
        <v>3045</v>
      </c>
      <c r="B3046" s="38" t="s">
        <v>2624</v>
      </c>
      <c r="C3046" s="39" t="s">
        <v>2653</v>
      </c>
      <c r="D3046" s="40">
        <v>44101</v>
      </c>
      <c r="E3046" s="38">
        <v>1</v>
      </c>
      <c r="F3046" s="38"/>
      <c r="G3046" s="38" t="s">
        <v>2</v>
      </c>
      <c r="H3046" s="38" t="s">
        <v>2</v>
      </c>
      <c r="I3046" s="82">
        <v>200</v>
      </c>
      <c r="J3046" s="82">
        <v>5900</v>
      </c>
      <c r="K3046" s="82">
        <v>0</v>
      </c>
      <c r="L3046" s="41">
        <f>SUM(Data[[#This Row],[CHELTUIELI DE PERSONAL LEI]:[CHELTUIELI DE CAPITAL (ACTIVE NEFINANCIARE ) LEI]])</f>
        <v>6100</v>
      </c>
      <c r="M3046" s="41">
        <f>Data[[#This Row],[TOTAL CHELTUIELI LEI]]/Data[[#This Row],[CURS VALUTAR EURO BNR 22 07 2020]]</f>
        <v>1260.3045391624141</v>
      </c>
      <c r="N3046" s="49">
        <v>1982</v>
      </c>
      <c r="O3046" s="42"/>
      <c r="P3046" s="42">
        <v>1167</v>
      </c>
      <c r="Q3046" s="42"/>
      <c r="R3046" s="42">
        <f>Data[[#This Row],[PERSOANE ÎNSCRISE ÎN LISTELE ELECTORALE (TURUL 1)            ]]+Data[[#This Row],[PERSOANE ÎNSCRISE ÎN LISTELE ELECTORALE (TURUL AL 2-LEA)]]</f>
        <v>1982</v>
      </c>
      <c r="S3046" s="42">
        <f>Data[[#This Row],[PERSOANE CARE AU PARTICIPAT LA VOT (TURUL 1)]]+Data[[#This Row],[PERSOANE CARE AU PARTICIPAT LA VOT  (TURUL AL 2-LEA)]]</f>
        <v>1167</v>
      </c>
      <c r="T3046" s="41">
        <f>Data[[#This Row],[TOTAL CHELTUIELI LEI]]/Data[[#This Row],[NUMĂRUL PERSOANELOR ÎNSCRISE ÎN LISTELE ELECTORALE]]</f>
        <v>3.0776992936427852</v>
      </c>
      <c r="U3046" s="41">
        <f>Data[[#This Row],[TOTAL CHELTUIELI EURO]]/Data[[#This Row],[NUMĂRUL PERSOANELOR ÎNSCRISE ÎN LISTELE ELECTORALE]]</f>
        <v>0.63587514589425531</v>
      </c>
      <c r="V3046" s="41">
        <f>Data[[#This Row],[TOTAL CHELTUIELI LEI]]/Data[[#This Row],[NUMĂRUL PERSOANELOR CARE AU PARTICIPAT LA VOT]]</f>
        <v>5.2270779777206515</v>
      </c>
      <c r="W3046" s="41">
        <f>Data[[#This Row],[TOTAL CHELTUIELI EURO]]/Data[[#This Row],[NUMĂRUL PERSOANELOR CARE AU PARTICIPAT LA VOT]]</f>
        <v>1.0799524757175785</v>
      </c>
      <c r="X3046" s="43">
        <v>4.8400999999999996</v>
      </c>
      <c r="Y3046" s="114" t="s">
        <v>2884</v>
      </c>
      <c r="Z3046" s="44">
        <v>3</v>
      </c>
      <c r="AA3046" s="115" t="s">
        <v>3105</v>
      </c>
      <c r="AB3046" s="44">
        <v>0</v>
      </c>
      <c r="AC3046" s="45"/>
    </row>
    <row r="3047" spans="1:29" x14ac:dyDescent="0.2">
      <c r="A3047" s="37">
        <v>3046</v>
      </c>
      <c r="B3047" s="38" t="s">
        <v>2624</v>
      </c>
      <c r="C3047" s="39" t="s">
        <v>2654</v>
      </c>
      <c r="D3047" s="40">
        <v>44101</v>
      </c>
      <c r="E3047" s="38">
        <v>1</v>
      </c>
      <c r="F3047" s="38"/>
      <c r="G3047" s="38" t="s">
        <v>2</v>
      </c>
      <c r="H3047" s="38" t="s">
        <v>2</v>
      </c>
      <c r="I3047" s="82">
        <v>2000</v>
      </c>
      <c r="J3047" s="82">
        <v>20156</v>
      </c>
      <c r="K3047" s="82">
        <v>0</v>
      </c>
      <c r="L3047" s="41">
        <f>SUM(Data[[#This Row],[CHELTUIELI DE PERSONAL LEI]:[CHELTUIELI DE CAPITAL (ACTIVE NEFINANCIARE ) LEI]])</f>
        <v>22156</v>
      </c>
      <c r="M3047" s="41">
        <f>Data[[#This Row],[TOTAL CHELTUIELI LEI]]/Data[[#This Row],[CURS VALUTAR EURO BNR 22 07 2020]]</f>
        <v>4577.5913720790895</v>
      </c>
      <c r="N3047" s="49">
        <v>3864</v>
      </c>
      <c r="O3047" s="42"/>
      <c r="P3047" s="42">
        <v>2391</v>
      </c>
      <c r="Q3047" s="42"/>
      <c r="R3047" s="42">
        <f>Data[[#This Row],[PERSOANE ÎNSCRISE ÎN LISTELE ELECTORALE (TURUL 1)            ]]+Data[[#This Row],[PERSOANE ÎNSCRISE ÎN LISTELE ELECTORALE (TURUL AL 2-LEA)]]</f>
        <v>3864</v>
      </c>
      <c r="S3047" s="42">
        <f>Data[[#This Row],[PERSOANE CARE AU PARTICIPAT LA VOT (TURUL 1)]]+Data[[#This Row],[PERSOANE CARE AU PARTICIPAT LA VOT  (TURUL AL 2-LEA)]]</f>
        <v>2391</v>
      </c>
      <c r="T3047" s="41">
        <f>Data[[#This Row],[TOTAL CHELTUIELI LEI]]/Data[[#This Row],[NUMĂRUL PERSOANELOR ÎNSCRISE ÎN LISTELE ELECTORALE]]</f>
        <v>5.7339544513457561</v>
      </c>
      <c r="U3047" s="41">
        <f>Data[[#This Row],[TOTAL CHELTUIELI EURO]]/Data[[#This Row],[NUMĂRUL PERSOANELOR ÎNSCRISE ÎN LISTELE ELECTORALE]]</f>
        <v>1.1846768561281287</v>
      </c>
      <c r="V3047" s="41">
        <f>Data[[#This Row],[TOTAL CHELTUIELI LEI]]/Data[[#This Row],[NUMĂRUL PERSOANELOR CARE AU PARTICIPAT LA VOT]]</f>
        <v>9.2664157256378079</v>
      </c>
      <c r="W3047" s="41">
        <f>Data[[#This Row],[TOTAL CHELTUIELI EURO]]/Data[[#This Row],[NUMĂRUL PERSOANELOR CARE AU PARTICIPAT LA VOT]]</f>
        <v>1.91450914767005</v>
      </c>
      <c r="X3047" s="43">
        <v>4.8400999999999996</v>
      </c>
      <c r="Y3047" s="114" t="s">
        <v>2892</v>
      </c>
      <c r="Z3047" s="44">
        <v>5</v>
      </c>
      <c r="AA3047" s="115" t="s">
        <v>3107</v>
      </c>
      <c r="AB3047" s="44">
        <v>1</v>
      </c>
      <c r="AC3047" s="45"/>
    </row>
    <row r="3048" spans="1:29" x14ac:dyDescent="0.2">
      <c r="A3048" s="37">
        <v>3047</v>
      </c>
      <c r="B3048" s="38" t="s">
        <v>2624</v>
      </c>
      <c r="C3048" s="39" t="s">
        <v>2655</v>
      </c>
      <c r="D3048" s="40">
        <v>44101</v>
      </c>
      <c r="E3048" s="38">
        <v>1</v>
      </c>
      <c r="F3048" s="38"/>
      <c r="G3048" s="38" t="s">
        <v>2</v>
      </c>
      <c r="H3048" s="38" t="s">
        <v>2</v>
      </c>
      <c r="I3048" s="83">
        <v>0</v>
      </c>
      <c r="J3048" s="83">
        <v>10000</v>
      </c>
      <c r="K3048" s="83">
        <v>0</v>
      </c>
      <c r="L3048" s="41">
        <f>SUM(Data[[#This Row],[CHELTUIELI DE PERSONAL LEI]:[CHELTUIELI DE CAPITAL (ACTIVE NEFINANCIARE ) LEI]])</f>
        <v>10000</v>
      </c>
      <c r="M3048" s="41">
        <f>Data[[#This Row],[TOTAL CHELTUIELI LEI]]/Data[[#This Row],[CURS VALUTAR EURO BNR 22 07 2020]]</f>
        <v>2066.0730150203508</v>
      </c>
      <c r="N3048" s="49">
        <v>7726</v>
      </c>
      <c r="O3048" s="42"/>
      <c r="P3048" s="42">
        <v>4014</v>
      </c>
      <c r="Q3048" s="42"/>
      <c r="R3048" s="42">
        <f>Data[[#This Row],[PERSOANE ÎNSCRISE ÎN LISTELE ELECTORALE (TURUL 1)            ]]+Data[[#This Row],[PERSOANE ÎNSCRISE ÎN LISTELE ELECTORALE (TURUL AL 2-LEA)]]</f>
        <v>7726</v>
      </c>
      <c r="S3048" s="42">
        <f>Data[[#This Row],[PERSOANE CARE AU PARTICIPAT LA VOT (TURUL 1)]]+Data[[#This Row],[PERSOANE CARE AU PARTICIPAT LA VOT  (TURUL AL 2-LEA)]]</f>
        <v>4014</v>
      </c>
      <c r="T3048" s="41">
        <f>Data[[#This Row],[TOTAL CHELTUIELI LEI]]/Data[[#This Row],[NUMĂRUL PERSOANELOR ÎNSCRISE ÎN LISTELE ELECTORALE]]</f>
        <v>1.2943308309603936</v>
      </c>
      <c r="U3048" s="41">
        <f>Data[[#This Row],[TOTAL CHELTUIELI EURO]]/Data[[#This Row],[NUMĂRUL PERSOANELOR ÎNSCRISE ÎN LISTELE ELECTORALE]]</f>
        <v>0.26741820023561363</v>
      </c>
      <c r="V3048" s="41">
        <f>Data[[#This Row],[TOTAL CHELTUIELI LEI]]/Data[[#This Row],[NUMĂRUL PERSOANELOR CARE AU PARTICIPAT LA VOT]]</f>
        <v>2.4912805181863478</v>
      </c>
      <c r="W3048" s="41">
        <f>Data[[#This Row],[TOTAL CHELTUIELI EURO]]/Data[[#This Row],[NUMĂRUL PERSOANELOR CARE AU PARTICIPAT LA VOT]]</f>
        <v>0.514716745147073</v>
      </c>
      <c r="X3048" s="43">
        <v>4.8400999999999996</v>
      </c>
      <c r="Y3048" s="114" t="s">
        <v>2894</v>
      </c>
      <c r="Z3048" s="44">
        <v>1</v>
      </c>
      <c r="AA3048" s="115" t="s">
        <v>3105</v>
      </c>
      <c r="AB3048" s="44">
        <v>0</v>
      </c>
      <c r="AC3048" s="45"/>
    </row>
    <row r="3049" spans="1:29" x14ac:dyDescent="0.2">
      <c r="A3049" s="37">
        <v>3048</v>
      </c>
      <c r="B3049" s="38" t="s">
        <v>2624</v>
      </c>
      <c r="C3049" s="39" t="s">
        <v>2656</v>
      </c>
      <c r="D3049" s="40">
        <v>44101</v>
      </c>
      <c r="E3049" s="38">
        <v>1</v>
      </c>
      <c r="F3049" s="38"/>
      <c r="G3049" s="38" t="s">
        <v>2</v>
      </c>
      <c r="H3049" s="38" t="s">
        <v>2</v>
      </c>
      <c r="I3049" s="83">
        <v>2050</v>
      </c>
      <c r="J3049" s="83">
        <v>7992.17</v>
      </c>
      <c r="K3049" s="83">
        <v>0</v>
      </c>
      <c r="L3049" s="41">
        <f>SUM(Data[[#This Row],[CHELTUIELI DE PERSONAL LEI]:[CHELTUIELI DE CAPITAL (ACTIVE NEFINANCIARE ) LEI]])</f>
        <v>10042.17</v>
      </c>
      <c r="M3049" s="41">
        <f>Data[[#This Row],[TOTAL CHELTUIELI LEI]]/Data[[#This Row],[CURS VALUTAR EURO BNR 22 07 2020]]</f>
        <v>2074.785644924692</v>
      </c>
      <c r="N3049" s="49">
        <v>928</v>
      </c>
      <c r="O3049" s="42"/>
      <c r="P3049" s="42">
        <v>710</v>
      </c>
      <c r="Q3049" s="42"/>
      <c r="R3049" s="42">
        <f>Data[[#This Row],[PERSOANE ÎNSCRISE ÎN LISTELE ELECTORALE (TURUL 1)            ]]+Data[[#This Row],[PERSOANE ÎNSCRISE ÎN LISTELE ELECTORALE (TURUL AL 2-LEA)]]</f>
        <v>928</v>
      </c>
      <c r="S3049" s="42">
        <f>Data[[#This Row],[PERSOANE CARE AU PARTICIPAT LA VOT (TURUL 1)]]+Data[[#This Row],[PERSOANE CARE AU PARTICIPAT LA VOT  (TURUL AL 2-LEA)]]</f>
        <v>710</v>
      </c>
      <c r="T3049" s="41">
        <f>Data[[#This Row],[TOTAL CHELTUIELI LEI]]/Data[[#This Row],[NUMĂRUL PERSOANELOR ÎNSCRISE ÎN LISTELE ELECTORALE]]</f>
        <v>10.821303879310346</v>
      </c>
      <c r="U3049" s="41">
        <f>Data[[#This Row],[TOTAL CHELTUIELI EURO]]/Data[[#This Row],[NUMĂRUL PERSOANELOR ÎNSCRISE ÎN LISTELE ELECTORALE]]</f>
        <v>2.2357603932378147</v>
      </c>
      <c r="V3049" s="41">
        <f>Data[[#This Row],[TOTAL CHELTUIELI LEI]]/Data[[#This Row],[NUMĂRUL PERSOANELOR CARE AU PARTICIPAT LA VOT]]</f>
        <v>14.143901408450704</v>
      </c>
      <c r="W3049" s="41">
        <f>Data[[#This Row],[TOTAL CHELTUIELI EURO]]/Data[[#This Row],[NUMĂRUL PERSOANELOR CARE AU PARTICIPAT LA VOT]]</f>
        <v>2.9222333027108336</v>
      </c>
      <c r="X3049" s="43">
        <v>4.8400999999999996</v>
      </c>
      <c r="Y3049" s="114" t="s">
        <v>2898</v>
      </c>
      <c r="Z3049" s="44">
        <v>10</v>
      </c>
      <c r="AA3049" s="115" t="s">
        <v>3108</v>
      </c>
      <c r="AB3049" s="44">
        <v>2</v>
      </c>
      <c r="AC3049" s="45"/>
    </row>
    <row r="3050" spans="1:29" x14ac:dyDescent="0.2">
      <c r="A3050" s="37">
        <v>3049</v>
      </c>
      <c r="B3050" s="38" t="s">
        <v>2624</v>
      </c>
      <c r="C3050" s="39" t="s">
        <v>2657</v>
      </c>
      <c r="D3050" s="40">
        <v>44101</v>
      </c>
      <c r="E3050" s="38">
        <v>1</v>
      </c>
      <c r="F3050" s="38"/>
      <c r="G3050" s="38" t="s">
        <v>2</v>
      </c>
      <c r="H3050" s="38" t="s">
        <v>2</v>
      </c>
      <c r="I3050" s="82">
        <v>0</v>
      </c>
      <c r="J3050" s="82">
        <v>10562.2</v>
      </c>
      <c r="K3050" s="82">
        <v>0</v>
      </c>
      <c r="L3050" s="41">
        <f>SUM(Data[[#This Row],[CHELTUIELI DE PERSONAL LEI]:[CHELTUIELI DE CAPITAL (ACTIVE NEFINANCIARE ) LEI]])</f>
        <v>10562.2</v>
      </c>
      <c r="M3050" s="41">
        <f>Data[[#This Row],[TOTAL CHELTUIELI LEI]]/Data[[#This Row],[CURS VALUTAR EURO BNR 22 07 2020]]</f>
        <v>2182.2276399247953</v>
      </c>
      <c r="N3050" s="49">
        <v>3491</v>
      </c>
      <c r="O3050" s="42"/>
      <c r="P3050" s="42">
        <v>2116</v>
      </c>
      <c r="Q3050" s="42"/>
      <c r="R3050" s="42">
        <f>Data[[#This Row],[PERSOANE ÎNSCRISE ÎN LISTELE ELECTORALE (TURUL 1)            ]]+Data[[#This Row],[PERSOANE ÎNSCRISE ÎN LISTELE ELECTORALE (TURUL AL 2-LEA)]]</f>
        <v>3491</v>
      </c>
      <c r="S3050" s="42">
        <f>Data[[#This Row],[PERSOANE CARE AU PARTICIPAT LA VOT (TURUL 1)]]+Data[[#This Row],[PERSOANE CARE AU PARTICIPAT LA VOT  (TURUL AL 2-LEA)]]</f>
        <v>2116</v>
      </c>
      <c r="T3050" s="41">
        <f>Data[[#This Row],[TOTAL CHELTUIELI LEI]]/Data[[#This Row],[NUMĂRUL PERSOANELOR ÎNSCRISE ÎN LISTELE ELECTORALE]]</f>
        <v>3.0255514179318248</v>
      </c>
      <c r="U3050" s="41">
        <f>Data[[#This Row],[TOTAL CHELTUIELI EURO]]/Data[[#This Row],[NUMĂRUL PERSOANELOR ÎNSCRISE ÎN LISTELE ELECTORALE]]</f>
        <v>0.62510101401455032</v>
      </c>
      <c r="V3050" s="41">
        <f>Data[[#This Row],[TOTAL CHELTUIELI LEI]]/Data[[#This Row],[NUMĂRUL PERSOANELOR CARE AU PARTICIPAT LA VOT]]</f>
        <v>4.9915879017013234</v>
      </c>
      <c r="W3050" s="41">
        <f>Data[[#This Row],[TOTAL CHELTUIELI EURO]]/Data[[#This Row],[NUMĂRUL PERSOANELOR CARE AU PARTICIPAT LA VOT]]</f>
        <v>1.0312985065807161</v>
      </c>
      <c r="X3050" s="43">
        <v>4.8400999999999996</v>
      </c>
      <c r="Y3050" s="114" t="s">
        <v>2884</v>
      </c>
      <c r="Z3050" s="44">
        <v>3</v>
      </c>
      <c r="AA3050" s="115" t="s">
        <v>3105</v>
      </c>
      <c r="AB3050" s="44">
        <v>0</v>
      </c>
      <c r="AC3050" s="45"/>
    </row>
    <row r="3051" spans="1:29" x14ac:dyDescent="0.2">
      <c r="A3051" s="37">
        <v>3050</v>
      </c>
      <c r="B3051" s="38" t="s">
        <v>2624</v>
      </c>
      <c r="C3051" s="39" t="s">
        <v>1250</v>
      </c>
      <c r="D3051" s="40">
        <v>44101</v>
      </c>
      <c r="E3051" s="38">
        <v>1</v>
      </c>
      <c r="F3051" s="38"/>
      <c r="G3051" s="38" t="s">
        <v>2</v>
      </c>
      <c r="H3051" s="38" t="s">
        <v>2</v>
      </c>
      <c r="I3051" s="83">
        <v>0</v>
      </c>
      <c r="J3051" s="83">
        <v>0</v>
      </c>
      <c r="K3051" s="83">
        <v>0</v>
      </c>
      <c r="L3051" s="41">
        <f>SUM(Data[[#This Row],[CHELTUIELI DE PERSONAL LEI]:[CHELTUIELI DE CAPITAL (ACTIVE NEFINANCIARE ) LEI]])</f>
        <v>0</v>
      </c>
      <c r="M3051" s="41">
        <f>Data[[#This Row],[TOTAL CHELTUIELI LEI]]/Data[[#This Row],[CURS VALUTAR EURO BNR 22 07 2020]]</f>
        <v>0</v>
      </c>
      <c r="N3051" s="49">
        <v>1259</v>
      </c>
      <c r="O3051" s="42"/>
      <c r="P3051" s="42">
        <v>813</v>
      </c>
      <c r="Q3051" s="42"/>
      <c r="R3051" s="42">
        <f>Data[[#This Row],[PERSOANE ÎNSCRISE ÎN LISTELE ELECTORALE (TURUL 1)            ]]+Data[[#This Row],[PERSOANE ÎNSCRISE ÎN LISTELE ELECTORALE (TURUL AL 2-LEA)]]</f>
        <v>1259</v>
      </c>
      <c r="S3051" s="42">
        <f>Data[[#This Row],[PERSOANE CARE AU PARTICIPAT LA VOT (TURUL 1)]]+Data[[#This Row],[PERSOANE CARE AU PARTICIPAT LA VOT  (TURUL AL 2-LEA)]]</f>
        <v>813</v>
      </c>
      <c r="T3051" s="41">
        <f>Data[[#This Row],[TOTAL CHELTUIELI LEI]]/Data[[#This Row],[NUMĂRUL PERSOANELOR ÎNSCRISE ÎN LISTELE ELECTORALE]]</f>
        <v>0</v>
      </c>
      <c r="U3051" s="41">
        <f>Data[[#This Row],[TOTAL CHELTUIELI EURO]]/Data[[#This Row],[NUMĂRUL PERSOANELOR ÎNSCRISE ÎN LISTELE ELECTORALE]]</f>
        <v>0</v>
      </c>
      <c r="V3051" s="41">
        <f>Data[[#This Row],[TOTAL CHELTUIELI LEI]]/Data[[#This Row],[NUMĂRUL PERSOANELOR CARE AU PARTICIPAT LA VOT]]</f>
        <v>0</v>
      </c>
      <c r="W3051" s="41">
        <f>Data[[#This Row],[TOTAL CHELTUIELI EURO]]/Data[[#This Row],[NUMĂRUL PERSOANELOR CARE AU PARTICIPAT LA VOT]]</f>
        <v>0</v>
      </c>
      <c r="X3051" s="43">
        <v>4.8400999999999996</v>
      </c>
      <c r="Y3051" s="114" t="s">
        <v>2890</v>
      </c>
      <c r="Z3051" s="44">
        <v>0</v>
      </c>
      <c r="AA3051" s="115" t="s">
        <v>3105</v>
      </c>
      <c r="AB3051" s="44">
        <v>0</v>
      </c>
      <c r="AC3051" s="45"/>
    </row>
    <row r="3052" spans="1:29" x14ac:dyDescent="0.2">
      <c r="A3052" s="37">
        <v>3051</v>
      </c>
      <c r="B3052" s="38" t="s">
        <v>2624</v>
      </c>
      <c r="C3052" s="39" t="s">
        <v>2658</v>
      </c>
      <c r="D3052" s="40">
        <v>44101</v>
      </c>
      <c r="E3052" s="38">
        <v>1</v>
      </c>
      <c r="F3052" s="38"/>
      <c r="G3052" s="38" t="s">
        <v>2</v>
      </c>
      <c r="H3052" s="38" t="s">
        <v>2</v>
      </c>
      <c r="I3052" s="82">
        <v>2000</v>
      </c>
      <c r="J3052" s="82">
        <v>14800</v>
      </c>
      <c r="K3052" s="82">
        <v>0</v>
      </c>
      <c r="L3052" s="41">
        <f>SUM(Data[[#This Row],[CHELTUIELI DE PERSONAL LEI]:[CHELTUIELI DE CAPITAL (ACTIVE NEFINANCIARE ) LEI]])</f>
        <v>16800</v>
      </c>
      <c r="M3052" s="41">
        <f>Data[[#This Row],[TOTAL CHELTUIELI LEI]]/Data[[#This Row],[CURS VALUTAR EURO BNR 22 07 2020]]</f>
        <v>3471.0026652341899</v>
      </c>
      <c r="N3052" s="49">
        <v>1985</v>
      </c>
      <c r="O3052" s="42"/>
      <c r="P3052" s="42">
        <v>1193</v>
      </c>
      <c r="Q3052" s="42"/>
      <c r="R3052" s="42">
        <f>Data[[#This Row],[PERSOANE ÎNSCRISE ÎN LISTELE ELECTORALE (TURUL 1)            ]]+Data[[#This Row],[PERSOANE ÎNSCRISE ÎN LISTELE ELECTORALE (TURUL AL 2-LEA)]]</f>
        <v>1985</v>
      </c>
      <c r="S3052" s="42">
        <f>Data[[#This Row],[PERSOANE CARE AU PARTICIPAT LA VOT (TURUL 1)]]+Data[[#This Row],[PERSOANE CARE AU PARTICIPAT LA VOT  (TURUL AL 2-LEA)]]</f>
        <v>1193</v>
      </c>
      <c r="T3052" s="41">
        <f>Data[[#This Row],[TOTAL CHELTUIELI LEI]]/Data[[#This Row],[NUMĂRUL PERSOANELOR ÎNSCRISE ÎN LISTELE ELECTORALE]]</f>
        <v>8.4634760705289676</v>
      </c>
      <c r="U3052" s="41">
        <f>Data[[#This Row],[TOTAL CHELTUIELI EURO]]/Data[[#This Row],[NUMĂRUL PERSOANELOR ÎNSCRISE ÎN LISTELE ELECTORALE]]</f>
        <v>1.7486159522590377</v>
      </c>
      <c r="V3052" s="41">
        <f>Data[[#This Row],[TOTAL CHELTUIELI LEI]]/Data[[#This Row],[NUMĂRUL PERSOANELOR CARE AU PARTICIPAT LA VOT]]</f>
        <v>14.082145850796312</v>
      </c>
      <c r="W3052" s="41">
        <f>Data[[#This Row],[TOTAL CHELTUIELI EURO]]/Data[[#This Row],[NUMĂRUL PERSOANELOR CARE AU PARTICIPAT LA VOT]]</f>
        <v>2.9094741535911064</v>
      </c>
      <c r="X3052" s="43">
        <v>4.8400999999999996</v>
      </c>
      <c r="Y3052" s="114" t="s">
        <v>2896</v>
      </c>
      <c r="Z3052" s="44">
        <v>8</v>
      </c>
      <c r="AA3052" s="115" t="s">
        <v>3107</v>
      </c>
      <c r="AB3052" s="44">
        <v>1</v>
      </c>
      <c r="AC3052" s="45"/>
    </row>
    <row r="3053" spans="1:29" x14ac:dyDescent="0.2">
      <c r="A3053" s="37">
        <v>3052</v>
      </c>
      <c r="B3053" s="38" t="s">
        <v>2624</v>
      </c>
      <c r="C3053" s="39" t="s">
        <v>2659</v>
      </c>
      <c r="D3053" s="40">
        <v>44101</v>
      </c>
      <c r="E3053" s="38">
        <v>1</v>
      </c>
      <c r="F3053" s="38"/>
      <c r="G3053" s="38" t="s">
        <v>2</v>
      </c>
      <c r="H3053" s="38" t="s">
        <v>2</v>
      </c>
      <c r="I3053" s="82">
        <v>0</v>
      </c>
      <c r="J3053" s="82">
        <v>0</v>
      </c>
      <c r="K3053" s="82">
        <v>0</v>
      </c>
      <c r="L3053" s="41">
        <f>SUM(Data[[#This Row],[CHELTUIELI DE PERSONAL LEI]:[CHELTUIELI DE CAPITAL (ACTIVE NEFINANCIARE ) LEI]])</f>
        <v>0</v>
      </c>
      <c r="M3053" s="41">
        <f>Data[[#This Row],[TOTAL CHELTUIELI LEI]]/Data[[#This Row],[CURS VALUTAR EURO BNR 22 07 2020]]</f>
        <v>0</v>
      </c>
      <c r="N3053" s="49">
        <v>7503</v>
      </c>
      <c r="O3053" s="42"/>
      <c r="P3053" s="42">
        <v>3362</v>
      </c>
      <c r="Q3053" s="42"/>
      <c r="R3053" s="42">
        <f>Data[[#This Row],[PERSOANE ÎNSCRISE ÎN LISTELE ELECTORALE (TURUL 1)            ]]+Data[[#This Row],[PERSOANE ÎNSCRISE ÎN LISTELE ELECTORALE (TURUL AL 2-LEA)]]</f>
        <v>7503</v>
      </c>
      <c r="S3053" s="42">
        <f>Data[[#This Row],[PERSOANE CARE AU PARTICIPAT LA VOT (TURUL 1)]]+Data[[#This Row],[PERSOANE CARE AU PARTICIPAT LA VOT  (TURUL AL 2-LEA)]]</f>
        <v>3362</v>
      </c>
      <c r="T3053" s="41">
        <f>Data[[#This Row],[TOTAL CHELTUIELI LEI]]/Data[[#This Row],[NUMĂRUL PERSOANELOR ÎNSCRISE ÎN LISTELE ELECTORALE]]</f>
        <v>0</v>
      </c>
      <c r="U3053" s="41">
        <f>Data[[#This Row],[TOTAL CHELTUIELI EURO]]/Data[[#This Row],[NUMĂRUL PERSOANELOR ÎNSCRISE ÎN LISTELE ELECTORALE]]</f>
        <v>0</v>
      </c>
      <c r="V3053" s="41">
        <f>Data[[#This Row],[TOTAL CHELTUIELI LEI]]/Data[[#This Row],[NUMĂRUL PERSOANELOR CARE AU PARTICIPAT LA VOT]]</f>
        <v>0</v>
      </c>
      <c r="W3053" s="41">
        <f>Data[[#This Row],[TOTAL CHELTUIELI EURO]]/Data[[#This Row],[NUMĂRUL PERSOANELOR CARE AU PARTICIPAT LA VOT]]</f>
        <v>0</v>
      </c>
      <c r="X3053" s="43">
        <v>4.8400999999999996</v>
      </c>
      <c r="Y3053" s="114" t="s">
        <v>2890</v>
      </c>
      <c r="Z3053" s="44">
        <v>0</v>
      </c>
      <c r="AA3053" s="115" t="s">
        <v>3105</v>
      </c>
      <c r="AB3053" s="44">
        <v>0</v>
      </c>
      <c r="AC3053" s="45"/>
    </row>
    <row r="3054" spans="1:29" x14ac:dyDescent="0.2">
      <c r="A3054" s="37">
        <v>3053</v>
      </c>
      <c r="B3054" s="38" t="s">
        <v>2624</v>
      </c>
      <c r="C3054" s="39" t="s">
        <v>2660</v>
      </c>
      <c r="D3054" s="40">
        <v>44101</v>
      </c>
      <c r="E3054" s="38">
        <v>1</v>
      </c>
      <c r="F3054" s="38"/>
      <c r="G3054" s="38" t="s">
        <v>2</v>
      </c>
      <c r="H3054" s="38" t="s">
        <v>2</v>
      </c>
      <c r="I3054" s="82">
        <v>0</v>
      </c>
      <c r="J3054" s="82">
        <v>0</v>
      </c>
      <c r="K3054" s="82">
        <v>0</v>
      </c>
      <c r="L3054" s="41">
        <f>SUM(Data[[#This Row],[CHELTUIELI DE PERSONAL LEI]:[CHELTUIELI DE CAPITAL (ACTIVE NEFINANCIARE ) LEI]])</f>
        <v>0</v>
      </c>
      <c r="M3054" s="41">
        <f>Data[[#This Row],[TOTAL CHELTUIELI LEI]]/Data[[#This Row],[CURS VALUTAR EURO BNR 22 07 2020]]</f>
        <v>0</v>
      </c>
      <c r="N3054" s="49">
        <v>738</v>
      </c>
      <c r="O3054" s="42"/>
      <c r="P3054" s="42">
        <v>710</v>
      </c>
      <c r="Q3054" s="42"/>
      <c r="R3054" s="42">
        <f>Data[[#This Row],[PERSOANE ÎNSCRISE ÎN LISTELE ELECTORALE (TURUL 1)            ]]+Data[[#This Row],[PERSOANE ÎNSCRISE ÎN LISTELE ELECTORALE (TURUL AL 2-LEA)]]</f>
        <v>738</v>
      </c>
      <c r="S3054" s="42">
        <f>Data[[#This Row],[PERSOANE CARE AU PARTICIPAT LA VOT (TURUL 1)]]+Data[[#This Row],[PERSOANE CARE AU PARTICIPAT LA VOT  (TURUL AL 2-LEA)]]</f>
        <v>710</v>
      </c>
      <c r="T3054" s="41">
        <f>Data[[#This Row],[TOTAL CHELTUIELI LEI]]/Data[[#This Row],[NUMĂRUL PERSOANELOR ÎNSCRISE ÎN LISTELE ELECTORALE]]</f>
        <v>0</v>
      </c>
      <c r="U3054" s="41">
        <f>Data[[#This Row],[TOTAL CHELTUIELI EURO]]/Data[[#This Row],[NUMĂRUL PERSOANELOR ÎNSCRISE ÎN LISTELE ELECTORALE]]</f>
        <v>0</v>
      </c>
      <c r="V3054" s="41">
        <f>Data[[#This Row],[TOTAL CHELTUIELI LEI]]/Data[[#This Row],[NUMĂRUL PERSOANELOR CARE AU PARTICIPAT LA VOT]]</f>
        <v>0</v>
      </c>
      <c r="W3054" s="41">
        <f>Data[[#This Row],[TOTAL CHELTUIELI EURO]]/Data[[#This Row],[NUMĂRUL PERSOANELOR CARE AU PARTICIPAT LA VOT]]</f>
        <v>0</v>
      </c>
      <c r="X3054" s="43">
        <v>4.8400999999999996</v>
      </c>
      <c r="Y3054" s="114" t="s">
        <v>2890</v>
      </c>
      <c r="Z3054" s="44">
        <v>0</v>
      </c>
      <c r="AA3054" s="115" t="s">
        <v>3105</v>
      </c>
      <c r="AB3054" s="44">
        <v>0</v>
      </c>
      <c r="AC3054" s="45"/>
    </row>
    <row r="3055" spans="1:29" x14ac:dyDescent="0.2">
      <c r="A3055" s="37">
        <v>3054</v>
      </c>
      <c r="B3055" s="38" t="s">
        <v>2624</v>
      </c>
      <c r="C3055" s="39" t="s">
        <v>1186</v>
      </c>
      <c r="D3055" s="40">
        <v>44101</v>
      </c>
      <c r="E3055" s="38">
        <v>1</v>
      </c>
      <c r="F3055" s="38"/>
      <c r="G3055" s="38" t="s">
        <v>2</v>
      </c>
      <c r="H3055" s="38" t="s">
        <v>2</v>
      </c>
      <c r="I3055" s="82">
        <v>0</v>
      </c>
      <c r="J3055" s="82">
        <v>882.14</v>
      </c>
      <c r="K3055" s="82">
        <v>0</v>
      </c>
      <c r="L3055" s="41">
        <f>SUM(Data[[#This Row],[CHELTUIELI DE PERSONAL LEI]:[CHELTUIELI DE CAPITAL (ACTIVE NEFINANCIARE ) LEI]])</f>
        <v>882.14</v>
      </c>
      <c r="M3055" s="41">
        <f>Data[[#This Row],[TOTAL CHELTUIELI LEI]]/Data[[#This Row],[CURS VALUTAR EURO BNR 22 07 2020]]</f>
        <v>182.25656494700524</v>
      </c>
      <c r="N3055" s="49">
        <v>5504</v>
      </c>
      <c r="O3055" s="42"/>
      <c r="P3055" s="42">
        <v>3390</v>
      </c>
      <c r="Q3055" s="42"/>
      <c r="R3055" s="42">
        <f>Data[[#This Row],[PERSOANE ÎNSCRISE ÎN LISTELE ELECTORALE (TURUL 1)            ]]+Data[[#This Row],[PERSOANE ÎNSCRISE ÎN LISTELE ELECTORALE (TURUL AL 2-LEA)]]</f>
        <v>5504</v>
      </c>
      <c r="S3055" s="42">
        <f>Data[[#This Row],[PERSOANE CARE AU PARTICIPAT LA VOT (TURUL 1)]]+Data[[#This Row],[PERSOANE CARE AU PARTICIPAT LA VOT  (TURUL AL 2-LEA)]]</f>
        <v>3390</v>
      </c>
      <c r="T3055" s="41">
        <f>Data[[#This Row],[TOTAL CHELTUIELI LEI]]/Data[[#This Row],[NUMĂRUL PERSOANELOR ÎNSCRISE ÎN LISTELE ELECTORALE]]</f>
        <v>0.16027252906976744</v>
      </c>
      <c r="U3055" s="41">
        <f>Data[[#This Row],[TOTAL CHELTUIELI EURO]]/Data[[#This Row],[NUMĂRUL PERSOANELOR ÎNSCRISE ÎN LISTELE ELECTORALE]]</f>
        <v>3.3113474736011124E-2</v>
      </c>
      <c r="V3055" s="41">
        <f>Data[[#This Row],[TOTAL CHELTUIELI LEI]]/Data[[#This Row],[NUMĂRUL PERSOANELOR CARE AU PARTICIPAT LA VOT]]</f>
        <v>0.26021828908554573</v>
      </c>
      <c r="W3055" s="41">
        <f>Data[[#This Row],[TOTAL CHELTUIELI EURO]]/Data[[#This Row],[NUMĂRUL PERSOANELOR CARE AU PARTICIPAT LA VOT]]</f>
        <v>5.3762998509441072E-2</v>
      </c>
      <c r="X3055" s="43">
        <v>4.8400999999999996</v>
      </c>
      <c r="Y3055" s="114" t="s">
        <v>2890</v>
      </c>
      <c r="Z3055" s="44">
        <v>0</v>
      </c>
      <c r="AA3055" s="115" t="s">
        <v>3105</v>
      </c>
      <c r="AB3055" s="44">
        <v>0</v>
      </c>
      <c r="AC3055" s="45"/>
    </row>
    <row r="3056" spans="1:29" x14ac:dyDescent="0.2">
      <c r="A3056" s="37">
        <v>3055</v>
      </c>
      <c r="B3056" s="38" t="s">
        <v>2624</v>
      </c>
      <c r="C3056" s="39" t="s">
        <v>2661</v>
      </c>
      <c r="D3056" s="40">
        <v>44101</v>
      </c>
      <c r="E3056" s="38">
        <v>1</v>
      </c>
      <c r="F3056" s="38"/>
      <c r="G3056" s="38" t="s">
        <v>2</v>
      </c>
      <c r="H3056" s="38" t="s">
        <v>2</v>
      </c>
      <c r="I3056" s="83">
        <v>0</v>
      </c>
      <c r="J3056" s="83">
        <v>6160</v>
      </c>
      <c r="K3056" s="83">
        <v>0</v>
      </c>
      <c r="L3056" s="41">
        <f>SUM(Data[[#This Row],[CHELTUIELI DE PERSONAL LEI]:[CHELTUIELI DE CAPITAL (ACTIVE NEFINANCIARE ) LEI]])</f>
        <v>6160</v>
      </c>
      <c r="M3056" s="41">
        <f>Data[[#This Row],[TOTAL CHELTUIELI LEI]]/Data[[#This Row],[CURS VALUTAR EURO BNR 22 07 2020]]</f>
        <v>1272.7009772525362</v>
      </c>
      <c r="N3056" s="49">
        <v>2272</v>
      </c>
      <c r="O3056" s="42"/>
      <c r="P3056" s="42">
        <v>1504</v>
      </c>
      <c r="Q3056" s="42"/>
      <c r="R3056" s="42">
        <f>Data[[#This Row],[PERSOANE ÎNSCRISE ÎN LISTELE ELECTORALE (TURUL 1)            ]]+Data[[#This Row],[PERSOANE ÎNSCRISE ÎN LISTELE ELECTORALE (TURUL AL 2-LEA)]]</f>
        <v>2272</v>
      </c>
      <c r="S3056" s="42">
        <f>Data[[#This Row],[PERSOANE CARE AU PARTICIPAT LA VOT (TURUL 1)]]+Data[[#This Row],[PERSOANE CARE AU PARTICIPAT LA VOT  (TURUL AL 2-LEA)]]</f>
        <v>1504</v>
      </c>
      <c r="T3056" s="41">
        <f>Data[[#This Row],[TOTAL CHELTUIELI LEI]]/Data[[#This Row],[NUMĂRUL PERSOANELOR ÎNSCRISE ÎN LISTELE ELECTORALE]]</f>
        <v>2.711267605633803</v>
      </c>
      <c r="U3056" s="41">
        <f>Data[[#This Row],[TOTAL CHELTUIELI EURO]]/Data[[#This Row],[NUMĂRUL PERSOANELOR ÎNSCRISE ÎN LISTELE ELECTORALE]]</f>
        <v>0.5601676836498839</v>
      </c>
      <c r="V3056" s="41">
        <f>Data[[#This Row],[TOTAL CHELTUIELI LEI]]/Data[[#This Row],[NUMĂRUL PERSOANELOR CARE AU PARTICIPAT LA VOT]]</f>
        <v>4.0957446808510642</v>
      </c>
      <c r="W3056" s="41">
        <f>Data[[#This Row],[TOTAL CHELTUIELI EURO]]/Data[[#This Row],[NUMĂRUL PERSOANELOR CARE AU PARTICIPAT LA VOT]]</f>
        <v>0.84621075615195229</v>
      </c>
      <c r="X3056" s="43">
        <v>4.8400999999999996</v>
      </c>
      <c r="Y3056" s="114" t="s">
        <v>2891</v>
      </c>
      <c r="Z3056" s="44">
        <v>2</v>
      </c>
      <c r="AA3056" s="115" t="s">
        <v>3105</v>
      </c>
      <c r="AB3056" s="44">
        <v>0</v>
      </c>
      <c r="AC3056" s="45"/>
    </row>
    <row r="3057" spans="1:29" x14ac:dyDescent="0.2">
      <c r="A3057" s="37">
        <v>3056</v>
      </c>
      <c r="B3057" s="38" t="s">
        <v>2624</v>
      </c>
      <c r="C3057" s="39" t="s">
        <v>2662</v>
      </c>
      <c r="D3057" s="40">
        <v>44101</v>
      </c>
      <c r="E3057" s="38">
        <v>1</v>
      </c>
      <c r="F3057" s="38"/>
      <c r="G3057" s="38" t="s">
        <v>2</v>
      </c>
      <c r="H3057" s="38" t="s">
        <v>2</v>
      </c>
      <c r="I3057" s="82">
        <v>0</v>
      </c>
      <c r="J3057" s="82">
        <v>4015</v>
      </c>
      <c r="K3057" s="82">
        <v>0</v>
      </c>
      <c r="L3057" s="41">
        <f>SUM(Data[[#This Row],[CHELTUIELI DE PERSONAL LEI]:[CHELTUIELI DE CAPITAL (ACTIVE NEFINANCIARE ) LEI]])</f>
        <v>4015</v>
      </c>
      <c r="M3057" s="41">
        <f>Data[[#This Row],[TOTAL CHELTUIELI LEI]]/Data[[#This Row],[CURS VALUTAR EURO BNR 22 07 2020]]</f>
        <v>829.52831553067097</v>
      </c>
      <c r="N3057" s="49">
        <v>2616</v>
      </c>
      <c r="O3057" s="42"/>
      <c r="P3057" s="42">
        <v>1221</v>
      </c>
      <c r="Q3057" s="42"/>
      <c r="R3057" s="42">
        <f>Data[[#This Row],[PERSOANE ÎNSCRISE ÎN LISTELE ELECTORALE (TURUL 1)            ]]+Data[[#This Row],[PERSOANE ÎNSCRISE ÎN LISTELE ELECTORALE (TURUL AL 2-LEA)]]</f>
        <v>2616</v>
      </c>
      <c r="S3057" s="42">
        <f>Data[[#This Row],[PERSOANE CARE AU PARTICIPAT LA VOT (TURUL 1)]]+Data[[#This Row],[PERSOANE CARE AU PARTICIPAT LA VOT  (TURUL AL 2-LEA)]]</f>
        <v>1221</v>
      </c>
      <c r="T3057" s="41">
        <f>Data[[#This Row],[TOTAL CHELTUIELI LEI]]/Data[[#This Row],[NUMĂRUL PERSOANELOR ÎNSCRISE ÎN LISTELE ELECTORALE]]</f>
        <v>1.5347859327217126</v>
      </c>
      <c r="U3057" s="41">
        <f>Data[[#This Row],[TOTAL CHELTUIELI EURO]]/Data[[#This Row],[NUMĂRUL PERSOANELOR ÎNSCRISE ÎN LISTELE ELECTORALE]]</f>
        <v>0.31709797994291705</v>
      </c>
      <c r="V3057" s="41">
        <f>Data[[#This Row],[TOTAL CHELTUIELI LEI]]/Data[[#This Row],[NUMĂRUL PERSOANELOR CARE AU PARTICIPAT LA VOT]]</f>
        <v>3.2882882882882885</v>
      </c>
      <c r="W3057" s="41">
        <f>Data[[#This Row],[TOTAL CHELTUIELI EURO]]/Data[[#This Row],[NUMĂRUL PERSOANELOR CARE AU PARTICIPAT LA VOT]]</f>
        <v>0.67938436980398931</v>
      </c>
      <c r="X3057" s="43">
        <v>4.8400999999999996</v>
      </c>
      <c r="Y3057" s="114" t="s">
        <v>2894</v>
      </c>
      <c r="Z3057" s="44">
        <v>1</v>
      </c>
      <c r="AA3057" s="115" t="s">
        <v>3105</v>
      </c>
      <c r="AB3057" s="44">
        <v>0</v>
      </c>
      <c r="AC3057" s="45"/>
    </row>
    <row r="3058" spans="1:29" x14ac:dyDescent="0.2">
      <c r="A3058" s="37">
        <v>3057</v>
      </c>
      <c r="B3058" s="38" t="s">
        <v>2624</v>
      </c>
      <c r="C3058" s="39" t="s">
        <v>2663</v>
      </c>
      <c r="D3058" s="40">
        <v>44101</v>
      </c>
      <c r="E3058" s="38">
        <v>1</v>
      </c>
      <c r="F3058" s="38"/>
      <c r="G3058" s="38" t="s">
        <v>2</v>
      </c>
      <c r="H3058" s="38" t="s">
        <v>2</v>
      </c>
      <c r="I3058" s="83">
        <v>0</v>
      </c>
      <c r="J3058" s="83">
        <v>20812</v>
      </c>
      <c r="K3058" s="83">
        <v>0</v>
      </c>
      <c r="L3058" s="41">
        <f>SUM(Data[[#This Row],[CHELTUIELI DE PERSONAL LEI]:[CHELTUIELI DE CAPITAL (ACTIVE NEFINANCIARE ) LEI]])</f>
        <v>20812</v>
      </c>
      <c r="M3058" s="41">
        <f>Data[[#This Row],[TOTAL CHELTUIELI LEI]]/Data[[#This Row],[CURS VALUTAR EURO BNR 22 07 2020]]</f>
        <v>4299.9111588603546</v>
      </c>
      <c r="N3058" s="49">
        <v>3672</v>
      </c>
      <c r="O3058" s="42"/>
      <c r="P3058" s="42">
        <v>1765</v>
      </c>
      <c r="Q3058" s="42"/>
      <c r="R3058" s="42">
        <f>Data[[#This Row],[PERSOANE ÎNSCRISE ÎN LISTELE ELECTORALE (TURUL 1)            ]]+Data[[#This Row],[PERSOANE ÎNSCRISE ÎN LISTELE ELECTORALE (TURUL AL 2-LEA)]]</f>
        <v>3672</v>
      </c>
      <c r="S3058" s="42">
        <f>Data[[#This Row],[PERSOANE CARE AU PARTICIPAT LA VOT (TURUL 1)]]+Data[[#This Row],[PERSOANE CARE AU PARTICIPAT LA VOT  (TURUL AL 2-LEA)]]</f>
        <v>1765</v>
      </c>
      <c r="T3058" s="41">
        <f>Data[[#This Row],[TOTAL CHELTUIELI LEI]]/Data[[#This Row],[NUMĂRUL PERSOANELOR ÎNSCRISE ÎN LISTELE ELECTORALE]]</f>
        <v>5.6677559912854028</v>
      </c>
      <c r="U3058" s="41">
        <f>Data[[#This Row],[TOTAL CHELTUIELI EURO]]/Data[[#This Row],[NUMĂRUL PERSOANELOR ÎNSCRISE ÎN LISTELE ELECTORALE]]</f>
        <v>1.170999770931469</v>
      </c>
      <c r="V3058" s="41">
        <f>Data[[#This Row],[TOTAL CHELTUIELI LEI]]/Data[[#This Row],[NUMĂRUL PERSOANELOR CARE AU PARTICIPAT LA VOT]]</f>
        <v>11.791501416430595</v>
      </c>
      <c r="W3058" s="41">
        <f>Data[[#This Row],[TOTAL CHELTUIELI EURO]]/Data[[#This Row],[NUMĂRUL PERSOANELOR CARE AU PARTICIPAT LA VOT]]</f>
        <v>2.4362102883061501</v>
      </c>
      <c r="X3058" s="43">
        <v>4.8400999999999996</v>
      </c>
      <c r="Y3058" s="114" t="s">
        <v>2892</v>
      </c>
      <c r="Z3058" s="44">
        <v>5</v>
      </c>
      <c r="AA3058" s="115" t="s">
        <v>3107</v>
      </c>
      <c r="AB3058" s="44">
        <v>1</v>
      </c>
      <c r="AC3058" s="45"/>
    </row>
    <row r="3059" spans="1:29" x14ac:dyDescent="0.2">
      <c r="A3059" s="37">
        <v>3058</v>
      </c>
      <c r="B3059" s="38" t="s">
        <v>2624</v>
      </c>
      <c r="C3059" s="39" t="s">
        <v>2664</v>
      </c>
      <c r="D3059" s="40">
        <v>44101</v>
      </c>
      <c r="E3059" s="38">
        <v>1</v>
      </c>
      <c r="F3059" s="38"/>
      <c r="G3059" s="38" t="s">
        <v>2</v>
      </c>
      <c r="H3059" s="38" t="s">
        <v>2</v>
      </c>
      <c r="I3059" s="82">
        <v>0</v>
      </c>
      <c r="J3059" s="82">
        <v>3057</v>
      </c>
      <c r="K3059" s="82">
        <v>0</v>
      </c>
      <c r="L3059" s="41">
        <f>SUM(Data[[#This Row],[CHELTUIELI DE PERSONAL LEI]:[CHELTUIELI DE CAPITAL (ACTIVE NEFINANCIARE ) LEI]])</f>
        <v>3057</v>
      </c>
      <c r="M3059" s="41">
        <f>Data[[#This Row],[TOTAL CHELTUIELI LEI]]/Data[[#This Row],[CURS VALUTAR EURO BNR 22 07 2020]]</f>
        <v>631.59852069172132</v>
      </c>
      <c r="N3059" s="49">
        <v>1708</v>
      </c>
      <c r="O3059" s="42"/>
      <c r="P3059" s="42">
        <v>1088</v>
      </c>
      <c r="Q3059" s="42"/>
      <c r="R3059" s="42">
        <f>Data[[#This Row],[PERSOANE ÎNSCRISE ÎN LISTELE ELECTORALE (TURUL 1)            ]]+Data[[#This Row],[PERSOANE ÎNSCRISE ÎN LISTELE ELECTORALE (TURUL AL 2-LEA)]]</f>
        <v>1708</v>
      </c>
      <c r="S3059" s="42">
        <f>Data[[#This Row],[PERSOANE CARE AU PARTICIPAT LA VOT (TURUL 1)]]+Data[[#This Row],[PERSOANE CARE AU PARTICIPAT LA VOT  (TURUL AL 2-LEA)]]</f>
        <v>1088</v>
      </c>
      <c r="T3059" s="41">
        <f>Data[[#This Row],[TOTAL CHELTUIELI LEI]]/Data[[#This Row],[NUMĂRUL PERSOANELOR ÎNSCRISE ÎN LISTELE ELECTORALE]]</f>
        <v>1.7898126463700235</v>
      </c>
      <c r="U3059" s="41">
        <f>Data[[#This Row],[TOTAL CHELTUIELI EURO]]/Data[[#This Row],[NUMĂRUL PERSOANELOR ÎNSCRISE ÎN LISTELE ELECTORALE]]</f>
        <v>0.36978836106072677</v>
      </c>
      <c r="V3059" s="41">
        <f>Data[[#This Row],[TOTAL CHELTUIELI LEI]]/Data[[#This Row],[NUMĂRUL PERSOANELOR CARE AU PARTICIPAT LA VOT]]</f>
        <v>2.8097426470588234</v>
      </c>
      <c r="W3059" s="41">
        <f>Data[[#This Row],[TOTAL CHELTUIELI EURO]]/Data[[#This Row],[NUMĂRUL PERSOANELOR CARE AU PARTICIPAT LA VOT]]</f>
        <v>0.58051334622400852</v>
      </c>
      <c r="X3059" s="43">
        <v>4.8400999999999996</v>
      </c>
      <c r="Y3059" s="114" t="s">
        <v>2894</v>
      </c>
      <c r="Z3059" s="44">
        <v>1</v>
      </c>
      <c r="AA3059" s="115" t="s">
        <v>3105</v>
      </c>
      <c r="AB3059" s="44">
        <v>0</v>
      </c>
      <c r="AC3059" s="45"/>
    </row>
    <row r="3060" spans="1:29" x14ac:dyDescent="0.2">
      <c r="A3060" s="37">
        <v>3059</v>
      </c>
      <c r="B3060" s="38" t="s">
        <v>2624</v>
      </c>
      <c r="C3060" s="39" t="s">
        <v>2665</v>
      </c>
      <c r="D3060" s="40">
        <v>44101</v>
      </c>
      <c r="E3060" s="38">
        <v>1</v>
      </c>
      <c r="F3060" s="38"/>
      <c r="G3060" s="38" t="s">
        <v>2</v>
      </c>
      <c r="H3060" s="38" t="s">
        <v>2</v>
      </c>
      <c r="I3060" s="83">
        <v>2500</v>
      </c>
      <c r="J3060" s="83">
        <v>14945.9</v>
      </c>
      <c r="K3060" s="83">
        <v>0</v>
      </c>
      <c r="L3060" s="41">
        <f>SUM(Data[[#This Row],[CHELTUIELI DE PERSONAL LEI]:[CHELTUIELI DE CAPITAL (ACTIVE NEFINANCIARE ) LEI]])</f>
        <v>17445.900000000001</v>
      </c>
      <c r="M3060" s="41">
        <f>Data[[#This Row],[TOTAL CHELTUIELI LEI]]/Data[[#This Row],[CURS VALUTAR EURO BNR 22 07 2020]]</f>
        <v>3604.4503212743543</v>
      </c>
      <c r="N3060" s="49">
        <v>3714</v>
      </c>
      <c r="O3060" s="42"/>
      <c r="P3060" s="42">
        <v>1797</v>
      </c>
      <c r="Q3060" s="42"/>
      <c r="R3060" s="42">
        <f>Data[[#This Row],[PERSOANE ÎNSCRISE ÎN LISTELE ELECTORALE (TURUL 1)            ]]+Data[[#This Row],[PERSOANE ÎNSCRISE ÎN LISTELE ELECTORALE (TURUL AL 2-LEA)]]</f>
        <v>3714</v>
      </c>
      <c r="S3060" s="42">
        <f>Data[[#This Row],[PERSOANE CARE AU PARTICIPAT LA VOT (TURUL 1)]]+Data[[#This Row],[PERSOANE CARE AU PARTICIPAT LA VOT  (TURUL AL 2-LEA)]]</f>
        <v>1797</v>
      </c>
      <c r="T3060" s="41">
        <f>Data[[#This Row],[TOTAL CHELTUIELI LEI]]/Data[[#This Row],[NUMĂRUL PERSOANELOR ÎNSCRISE ÎN LISTELE ELECTORALE]]</f>
        <v>4.6973344103392574</v>
      </c>
      <c r="U3060" s="41">
        <f>Data[[#This Row],[TOTAL CHELTUIELI EURO]]/Data[[#This Row],[NUMĂRUL PERSOANELOR ÎNSCRISE ÎN LISTELE ELECTORALE]]</f>
        <v>0.9705035867728472</v>
      </c>
      <c r="V3060" s="41">
        <f>Data[[#This Row],[TOTAL CHELTUIELI LEI]]/Data[[#This Row],[NUMĂRUL PERSOANELOR CARE AU PARTICIPAT LA VOT]]</f>
        <v>9.7083472454090156</v>
      </c>
      <c r="W3060" s="41">
        <f>Data[[#This Row],[TOTAL CHELTUIELI EURO]]/Data[[#This Row],[NUMĂRUL PERSOANELOR CARE AU PARTICIPAT LA VOT]]</f>
        <v>2.0058154264186725</v>
      </c>
      <c r="X3060" s="43">
        <v>4.8400999999999996</v>
      </c>
      <c r="Y3060" s="114" t="s">
        <v>2895</v>
      </c>
      <c r="Z3060" s="44">
        <v>4</v>
      </c>
      <c r="AA3060" s="115" t="s">
        <v>3105</v>
      </c>
      <c r="AB3060" s="44">
        <v>0</v>
      </c>
      <c r="AC3060" s="45"/>
    </row>
    <row r="3061" spans="1:29" x14ac:dyDescent="0.2">
      <c r="A3061" s="37">
        <v>3060</v>
      </c>
      <c r="B3061" s="38" t="s">
        <v>2624</v>
      </c>
      <c r="C3061" s="39" t="s">
        <v>2666</v>
      </c>
      <c r="D3061" s="40">
        <v>44101</v>
      </c>
      <c r="E3061" s="38">
        <v>1</v>
      </c>
      <c r="F3061" s="38"/>
      <c r="G3061" s="38" t="s">
        <v>2</v>
      </c>
      <c r="H3061" s="38" t="s">
        <v>2</v>
      </c>
      <c r="I3061" s="82">
        <v>16470</v>
      </c>
      <c r="J3061" s="82">
        <v>15680</v>
      </c>
      <c r="K3061" s="82">
        <v>0</v>
      </c>
      <c r="L3061" s="41">
        <f>SUM(Data[[#This Row],[CHELTUIELI DE PERSONAL LEI]:[CHELTUIELI DE CAPITAL (ACTIVE NEFINANCIARE ) LEI]])</f>
        <v>32150</v>
      </c>
      <c r="M3061" s="41">
        <f>Data[[#This Row],[TOTAL CHELTUIELI LEI]]/Data[[#This Row],[CURS VALUTAR EURO BNR 22 07 2020]]</f>
        <v>6642.4247432904285</v>
      </c>
      <c r="N3061" s="49">
        <v>2696</v>
      </c>
      <c r="O3061" s="42"/>
      <c r="P3061" s="42">
        <v>1531</v>
      </c>
      <c r="Q3061" s="42"/>
      <c r="R3061" s="42">
        <f>Data[[#This Row],[PERSOANE ÎNSCRISE ÎN LISTELE ELECTORALE (TURUL 1)            ]]+Data[[#This Row],[PERSOANE ÎNSCRISE ÎN LISTELE ELECTORALE (TURUL AL 2-LEA)]]</f>
        <v>2696</v>
      </c>
      <c r="S3061" s="42">
        <f>Data[[#This Row],[PERSOANE CARE AU PARTICIPAT LA VOT (TURUL 1)]]+Data[[#This Row],[PERSOANE CARE AU PARTICIPAT LA VOT  (TURUL AL 2-LEA)]]</f>
        <v>1531</v>
      </c>
      <c r="T3061" s="41">
        <f>Data[[#This Row],[TOTAL CHELTUIELI LEI]]/Data[[#This Row],[NUMĂRUL PERSOANELOR ÎNSCRISE ÎN LISTELE ELECTORALE]]</f>
        <v>11.92507418397626</v>
      </c>
      <c r="U3061" s="41">
        <f>Data[[#This Row],[TOTAL CHELTUIELI EURO]]/Data[[#This Row],[NUMĂRUL PERSOANELOR ÎNSCRISE ÎN LISTELE ELECTORALE]]</f>
        <v>2.4638073973629186</v>
      </c>
      <c r="V3061" s="41">
        <f>Data[[#This Row],[TOTAL CHELTUIELI LEI]]/Data[[#This Row],[NUMĂRUL PERSOANELOR CARE AU PARTICIPAT LA VOT]]</f>
        <v>20.99934683213586</v>
      </c>
      <c r="W3061" s="41">
        <f>Data[[#This Row],[TOTAL CHELTUIELI EURO]]/Data[[#This Row],[NUMĂRUL PERSOANELOR CARE AU PARTICIPAT LA VOT]]</f>
        <v>4.338618382292899</v>
      </c>
      <c r="X3061" s="43">
        <v>4.8400999999999996</v>
      </c>
      <c r="Y3061" s="114" t="s">
        <v>2888</v>
      </c>
      <c r="Z3061" s="44">
        <v>11</v>
      </c>
      <c r="AA3061" s="115" t="s">
        <v>3108</v>
      </c>
      <c r="AB3061" s="44">
        <v>2</v>
      </c>
      <c r="AC3061" s="45"/>
    </row>
    <row r="3062" spans="1:29" x14ac:dyDescent="0.2">
      <c r="A3062" s="37">
        <v>3061</v>
      </c>
      <c r="B3062" s="38" t="s">
        <v>2624</v>
      </c>
      <c r="C3062" s="39" t="s">
        <v>2667</v>
      </c>
      <c r="D3062" s="40">
        <v>44101</v>
      </c>
      <c r="E3062" s="38">
        <v>1</v>
      </c>
      <c r="F3062" s="38"/>
      <c r="G3062" s="38" t="s">
        <v>2</v>
      </c>
      <c r="H3062" s="38" t="s">
        <v>2</v>
      </c>
      <c r="I3062" s="82">
        <v>3320</v>
      </c>
      <c r="J3062" s="82">
        <v>12216</v>
      </c>
      <c r="K3062" s="82">
        <v>0</v>
      </c>
      <c r="L3062" s="41">
        <f>SUM(Data[[#This Row],[CHELTUIELI DE PERSONAL LEI]:[CHELTUIELI DE CAPITAL (ACTIVE NEFINANCIARE ) LEI]])</f>
        <v>15536</v>
      </c>
      <c r="M3062" s="41">
        <f>Data[[#This Row],[TOTAL CHELTUIELI LEI]]/Data[[#This Row],[CURS VALUTAR EURO BNR 22 07 2020]]</f>
        <v>3209.8510361356175</v>
      </c>
      <c r="N3062" s="49">
        <v>4366</v>
      </c>
      <c r="O3062" s="42"/>
      <c r="P3062" s="42">
        <v>1496</v>
      </c>
      <c r="Q3062" s="42"/>
      <c r="R3062" s="42">
        <f>Data[[#This Row],[PERSOANE ÎNSCRISE ÎN LISTELE ELECTORALE (TURUL 1)            ]]+Data[[#This Row],[PERSOANE ÎNSCRISE ÎN LISTELE ELECTORALE (TURUL AL 2-LEA)]]</f>
        <v>4366</v>
      </c>
      <c r="S3062" s="42">
        <f>Data[[#This Row],[PERSOANE CARE AU PARTICIPAT LA VOT (TURUL 1)]]+Data[[#This Row],[PERSOANE CARE AU PARTICIPAT LA VOT  (TURUL AL 2-LEA)]]</f>
        <v>1496</v>
      </c>
      <c r="T3062" s="41">
        <f>Data[[#This Row],[TOTAL CHELTUIELI LEI]]/Data[[#This Row],[NUMĂRUL PERSOANELOR ÎNSCRISE ÎN LISTELE ELECTORALE]]</f>
        <v>3.5584058634906093</v>
      </c>
      <c r="U3062" s="41">
        <f>Data[[#This Row],[TOTAL CHELTUIELI EURO]]/Data[[#This Row],[NUMĂRUL PERSOANELOR ÎNSCRISE ÎN LISTELE ELECTORALE]]</f>
        <v>0.73519263310481386</v>
      </c>
      <c r="V3062" s="41">
        <f>Data[[#This Row],[TOTAL CHELTUIELI LEI]]/Data[[#This Row],[NUMĂRUL PERSOANELOR CARE AU PARTICIPAT LA VOT]]</f>
        <v>10.385026737967914</v>
      </c>
      <c r="W3062" s="41">
        <f>Data[[#This Row],[TOTAL CHELTUIELI EURO]]/Data[[#This Row],[NUMĂRUL PERSOANELOR CARE AU PARTICIPAT LA VOT]]</f>
        <v>2.1456223503580332</v>
      </c>
      <c r="X3062" s="43">
        <v>4.8400999999999996</v>
      </c>
      <c r="Y3062" s="114" t="s">
        <v>2884</v>
      </c>
      <c r="Z3062" s="44">
        <v>3</v>
      </c>
      <c r="AA3062" s="115" t="s">
        <v>3105</v>
      </c>
      <c r="AB3062" s="44">
        <v>0</v>
      </c>
      <c r="AC3062" s="45"/>
    </row>
    <row r="3063" spans="1:29" x14ac:dyDescent="0.2">
      <c r="A3063" s="37">
        <v>3062</v>
      </c>
      <c r="B3063" s="38" t="s">
        <v>2624</v>
      </c>
      <c r="C3063" s="39" t="s">
        <v>2668</v>
      </c>
      <c r="D3063" s="40">
        <v>44101</v>
      </c>
      <c r="E3063" s="38">
        <v>1</v>
      </c>
      <c r="F3063" s="38"/>
      <c r="G3063" s="38" t="s">
        <v>2</v>
      </c>
      <c r="H3063" s="38" t="s">
        <v>2</v>
      </c>
      <c r="I3063" s="82">
        <v>2400</v>
      </c>
      <c r="J3063" s="82">
        <v>2905.92</v>
      </c>
      <c r="K3063" s="82">
        <v>0</v>
      </c>
      <c r="L3063" s="41">
        <f>SUM(Data[[#This Row],[CHELTUIELI DE PERSONAL LEI]:[CHELTUIELI DE CAPITAL (ACTIVE NEFINANCIARE ) LEI]])</f>
        <v>5305.92</v>
      </c>
      <c r="M3063" s="41">
        <f>Data[[#This Row],[TOTAL CHELTUIELI LEI]]/Data[[#This Row],[CURS VALUTAR EURO BNR 22 07 2020]]</f>
        <v>1096.241813185678</v>
      </c>
      <c r="N3063" s="49">
        <v>1968</v>
      </c>
      <c r="O3063" s="42"/>
      <c r="P3063" s="42">
        <v>1271</v>
      </c>
      <c r="Q3063" s="42"/>
      <c r="R3063" s="42">
        <f>Data[[#This Row],[PERSOANE ÎNSCRISE ÎN LISTELE ELECTORALE (TURUL 1)            ]]+Data[[#This Row],[PERSOANE ÎNSCRISE ÎN LISTELE ELECTORALE (TURUL AL 2-LEA)]]</f>
        <v>1968</v>
      </c>
      <c r="S3063" s="42">
        <f>Data[[#This Row],[PERSOANE CARE AU PARTICIPAT LA VOT (TURUL 1)]]+Data[[#This Row],[PERSOANE CARE AU PARTICIPAT LA VOT  (TURUL AL 2-LEA)]]</f>
        <v>1271</v>
      </c>
      <c r="T3063" s="41">
        <f>Data[[#This Row],[TOTAL CHELTUIELI LEI]]/Data[[#This Row],[NUMĂRUL PERSOANELOR ÎNSCRISE ÎN LISTELE ELECTORALE]]</f>
        <v>2.6960975609756099</v>
      </c>
      <c r="U3063" s="41">
        <f>Data[[#This Row],[TOTAL CHELTUIELI EURO]]/Data[[#This Row],[NUMĂRUL PERSOANELOR ÎNSCRISE ÎN LISTELE ELECTORALE]]</f>
        <v>0.55703344165938917</v>
      </c>
      <c r="V3063" s="41">
        <f>Data[[#This Row],[TOTAL CHELTUIELI LEI]]/Data[[#This Row],[NUMĂRUL PERSOANELOR CARE AU PARTICIPAT LA VOT]]</f>
        <v>4.1746026750590088</v>
      </c>
      <c r="W3063" s="41">
        <f>Data[[#This Row],[TOTAL CHELTUIELI EURO]]/Data[[#This Row],[NUMĂRUL PERSOANELOR CARE AU PARTICIPAT LA VOT]]</f>
        <v>0.8625033935371188</v>
      </c>
      <c r="X3063" s="43">
        <v>4.8400999999999996</v>
      </c>
      <c r="Y3063" s="114" t="s">
        <v>2891</v>
      </c>
      <c r="Z3063" s="44">
        <v>2</v>
      </c>
      <c r="AA3063" s="115" t="s">
        <v>3105</v>
      </c>
      <c r="AB3063" s="44">
        <v>0</v>
      </c>
      <c r="AC3063" s="45"/>
    </row>
    <row r="3064" spans="1:29" x14ac:dyDescent="0.2">
      <c r="A3064" s="37">
        <v>3063</v>
      </c>
      <c r="B3064" s="38" t="s">
        <v>2624</v>
      </c>
      <c r="C3064" s="39" t="s">
        <v>2278</v>
      </c>
      <c r="D3064" s="40">
        <v>44101</v>
      </c>
      <c r="E3064" s="38">
        <v>1</v>
      </c>
      <c r="F3064" s="38"/>
      <c r="G3064" s="38" t="s">
        <v>2</v>
      </c>
      <c r="H3064" s="38" t="s">
        <v>2</v>
      </c>
      <c r="I3064" s="82">
        <v>0</v>
      </c>
      <c r="J3064" s="82">
        <v>1675</v>
      </c>
      <c r="K3064" s="82">
        <v>0</v>
      </c>
      <c r="L3064" s="41">
        <f>SUM(Data[[#This Row],[CHELTUIELI DE PERSONAL LEI]:[CHELTUIELI DE CAPITAL (ACTIVE NEFINANCIARE ) LEI]])</f>
        <v>1675</v>
      </c>
      <c r="M3064" s="41">
        <f>Data[[#This Row],[TOTAL CHELTUIELI LEI]]/Data[[#This Row],[CURS VALUTAR EURO BNR 22 07 2020]]</f>
        <v>346.06723001590876</v>
      </c>
      <c r="N3064" s="49">
        <v>2758</v>
      </c>
      <c r="O3064" s="42"/>
      <c r="P3064" s="42">
        <v>1600</v>
      </c>
      <c r="Q3064" s="42"/>
      <c r="R3064" s="42">
        <f>Data[[#This Row],[PERSOANE ÎNSCRISE ÎN LISTELE ELECTORALE (TURUL 1)            ]]+Data[[#This Row],[PERSOANE ÎNSCRISE ÎN LISTELE ELECTORALE (TURUL AL 2-LEA)]]</f>
        <v>2758</v>
      </c>
      <c r="S3064" s="42">
        <f>Data[[#This Row],[PERSOANE CARE AU PARTICIPAT LA VOT (TURUL 1)]]+Data[[#This Row],[PERSOANE CARE AU PARTICIPAT LA VOT  (TURUL AL 2-LEA)]]</f>
        <v>1600</v>
      </c>
      <c r="T3064" s="41">
        <f>Data[[#This Row],[TOTAL CHELTUIELI LEI]]/Data[[#This Row],[NUMĂRUL PERSOANELOR ÎNSCRISE ÎN LISTELE ELECTORALE]]</f>
        <v>0.60732414793328504</v>
      </c>
      <c r="U3064" s="41">
        <f>Data[[#This Row],[TOTAL CHELTUIELI EURO]]/Data[[#This Row],[NUMĂRUL PERSOANELOR ÎNSCRISE ÎN LISTELE ELECTORALE]]</f>
        <v>0.12547760334151878</v>
      </c>
      <c r="V3064" s="41">
        <f>Data[[#This Row],[TOTAL CHELTUIELI LEI]]/Data[[#This Row],[NUMĂRUL PERSOANELOR CARE AU PARTICIPAT LA VOT]]</f>
        <v>1.046875</v>
      </c>
      <c r="W3064" s="41">
        <f>Data[[#This Row],[TOTAL CHELTUIELI EURO]]/Data[[#This Row],[NUMĂRUL PERSOANELOR CARE AU PARTICIPAT LA VOT]]</f>
        <v>0.21629201875994297</v>
      </c>
      <c r="X3064" s="43">
        <v>4.8400999999999996</v>
      </c>
      <c r="Y3064" s="114" t="s">
        <v>2890</v>
      </c>
      <c r="Z3064" s="44">
        <v>0</v>
      </c>
      <c r="AA3064" s="115" t="s">
        <v>3105</v>
      </c>
      <c r="AB3064" s="44">
        <v>0</v>
      </c>
      <c r="AC3064" s="45"/>
    </row>
    <row r="3065" spans="1:29" x14ac:dyDescent="0.2">
      <c r="A3065" s="37">
        <v>3064</v>
      </c>
      <c r="B3065" s="38" t="s">
        <v>2624</v>
      </c>
      <c r="C3065" s="39" t="s">
        <v>2669</v>
      </c>
      <c r="D3065" s="40">
        <v>44101</v>
      </c>
      <c r="E3065" s="38">
        <v>1</v>
      </c>
      <c r="F3065" s="38"/>
      <c r="G3065" s="38" t="s">
        <v>2</v>
      </c>
      <c r="H3065" s="38" t="s">
        <v>2</v>
      </c>
      <c r="I3065" s="83">
        <v>1200</v>
      </c>
      <c r="J3065" s="83">
        <v>1803.38</v>
      </c>
      <c r="K3065" s="83">
        <v>0</v>
      </c>
      <c r="L3065" s="41">
        <f>SUM(Data[[#This Row],[CHELTUIELI DE PERSONAL LEI]:[CHELTUIELI DE CAPITAL (ACTIVE NEFINANCIARE ) LEI]])</f>
        <v>3003.38</v>
      </c>
      <c r="M3065" s="41">
        <f>Data[[#This Row],[TOTAL CHELTUIELI LEI]]/Data[[#This Row],[CURS VALUTAR EURO BNR 22 07 2020]]</f>
        <v>620.52023718518217</v>
      </c>
      <c r="N3065" s="49">
        <v>1281</v>
      </c>
      <c r="O3065" s="42"/>
      <c r="P3065" s="42">
        <v>1005</v>
      </c>
      <c r="Q3065" s="42"/>
      <c r="R3065" s="42">
        <f>Data[[#This Row],[PERSOANE ÎNSCRISE ÎN LISTELE ELECTORALE (TURUL 1)            ]]+Data[[#This Row],[PERSOANE ÎNSCRISE ÎN LISTELE ELECTORALE (TURUL AL 2-LEA)]]</f>
        <v>1281</v>
      </c>
      <c r="S3065" s="42">
        <f>Data[[#This Row],[PERSOANE CARE AU PARTICIPAT LA VOT (TURUL 1)]]+Data[[#This Row],[PERSOANE CARE AU PARTICIPAT LA VOT  (TURUL AL 2-LEA)]]</f>
        <v>1005</v>
      </c>
      <c r="T3065" s="41">
        <f>Data[[#This Row],[TOTAL CHELTUIELI LEI]]/Data[[#This Row],[NUMĂRUL PERSOANELOR ÎNSCRISE ÎN LISTELE ELECTORALE]]</f>
        <v>2.3445589383294303</v>
      </c>
      <c r="U3065" s="41">
        <f>Data[[#This Row],[TOTAL CHELTUIELI EURO]]/Data[[#This Row],[NUMĂRUL PERSOANELOR ÎNSCRISE ÎN LISTELE ELECTORALE]]</f>
        <v>0.48440299546071985</v>
      </c>
      <c r="V3065" s="41">
        <f>Data[[#This Row],[TOTAL CHELTUIELI LEI]]/Data[[#This Row],[NUMĂRUL PERSOANELOR CARE AU PARTICIPAT LA VOT]]</f>
        <v>2.9884378109452738</v>
      </c>
      <c r="W3065" s="41">
        <f>Data[[#This Row],[TOTAL CHELTUIELI EURO]]/Data[[#This Row],[NUMĂRUL PERSOANELOR CARE AU PARTICIPAT LA VOT]]</f>
        <v>0.61743307182605189</v>
      </c>
      <c r="X3065" s="43">
        <v>4.8400999999999996</v>
      </c>
      <c r="Y3065" s="114" t="s">
        <v>2891</v>
      </c>
      <c r="Z3065" s="44">
        <v>2</v>
      </c>
      <c r="AA3065" s="115" t="s">
        <v>3105</v>
      </c>
      <c r="AB3065" s="44">
        <v>0</v>
      </c>
      <c r="AC3065" s="45"/>
    </row>
    <row r="3066" spans="1:29" x14ac:dyDescent="0.2">
      <c r="A3066" s="37">
        <v>3065</v>
      </c>
      <c r="B3066" s="38" t="s">
        <v>2624</v>
      </c>
      <c r="C3066" s="39" t="s">
        <v>2670</v>
      </c>
      <c r="D3066" s="40">
        <v>44101</v>
      </c>
      <c r="E3066" s="38">
        <v>1</v>
      </c>
      <c r="F3066" s="38"/>
      <c r="G3066" s="38" t="s">
        <v>2</v>
      </c>
      <c r="H3066" s="38" t="s">
        <v>2</v>
      </c>
      <c r="I3066" s="83">
        <v>0</v>
      </c>
      <c r="J3066" s="83">
        <v>3000</v>
      </c>
      <c r="K3066" s="83">
        <v>0</v>
      </c>
      <c r="L3066" s="41">
        <f>SUM(Data[[#This Row],[CHELTUIELI DE PERSONAL LEI]:[CHELTUIELI DE CAPITAL (ACTIVE NEFINANCIARE ) LEI]])</f>
        <v>3000</v>
      </c>
      <c r="M3066" s="41">
        <f>Data[[#This Row],[TOTAL CHELTUIELI LEI]]/Data[[#This Row],[CURS VALUTAR EURO BNR 22 07 2020]]</f>
        <v>619.82190450610528</v>
      </c>
      <c r="N3066" s="49">
        <v>2640</v>
      </c>
      <c r="O3066" s="42"/>
      <c r="P3066" s="42">
        <v>1571</v>
      </c>
      <c r="Q3066" s="42"/>
      <c r="R3066" s="42">
        <f>Data[[#This Row],[PERSOANE ÎNSCRISE ÎN LISTELE ELECTORALE (TURUL 1)            ]]+Data[[#This Row],[PERSOANE ÎNSCRISE ÎN LISTELE ELECTORALE (TURUL AL 2-LEA)]]</f>
        <v>2640</v>
      </c>
      <c r="S3066" s="42">
        <f>Data[[#This Row],[PERSOANE CARE AU PARTICIPAT LA VOT (TURUL 1)]]+Data[[#This Row],[PERSOANE CARE AU PARTICIPAT LA VOT  (TURUL AL 2-LEA)]]</f>
        <v>1571</v>
      </c>
      <c r="T3066" s="41">
        <f>Data[[#This Row],[TOTAL CHELTUIELI LEI]]/Data[[#This Row],[NUMĂRUL PERSOANELOR ÎNSCRISE ÎN LISTELE ELECTORALE]]</f>
        <v>1.1363636363636365</v>
      </c>
      <c r="U3066" s="41">
        <f>Data[[#This Row],[TOTAL CHELTUIELI EURO]]/Data[[#This Row],[NUMĂRUL PERSOANELOR ÎNSCRISE ÎN LISTELE ELECTORALE]]</f>
        <v>0.23478102443413079</v>
      </c>
      <c r="V3066" s="41">
        <f>Data[[#This Row],[TOTAL CHELTUIELI LEI]]/Data[[#This Row],[NUMĂRUL PERSOANELOR CARE AU PARTICIPAT LA VOT]]</f>
        <v>1.9096117122851686</v>
      </c>
      <c r="W3066" s="41">
        <f>Data[[#This Row],[TOTAL CHELTUIELI EURO]]/Data[[#This Row],[NUMĂRUL PERSOANELOR CARE AU PARTICIPAT LA VOT]]</f>
        <v>0.39453972279191935</v>
      </c>
      <c r="X3066" s="43">
        <v>4.8400999999999996</v>
      </c>
      <c r="Y3066" s="114" t="s">
        <v>2894</v>
      </c>
      <c r="Z3066" s="44">
        <v>1</v>
      </c>
      <c r="AA3066" s="115" t="s">
        <v>3105</v>
      </c>
      <c r="AB3066" s="44">
        <v>0</v>
      </c>
      <c r="AC3066" s="45"/>
    </row>
    <row r="3067" spans="1:29" x14ac:dyDescent="0.2">
      <c r="A3067" s="37">
        <v>3066</v>
      </c>
      <c r="B3067" s="38" t="s">
        <v>2624</v>
      </c>
      <c r="C3067" s="39" t="s">
        <v>2671</v>
      </c>
      <c r="D3067" s="40">
        <v>44101</v>
      </c>
      <c r="E3067" s="38">
        <v>1</v>
      </c>
      <c r="F3067" s="38"/>
      <c r="G3067" s="38" t="s">
        <v>2</v>
      </c>
      <c r="H3067" s="38" t="s">
        <v>2</v>
      </c>
      <c r="I3067" s="82">
        <v>0</v>
      </c>
      <c r="J3067" s="82">
        <v>1312</v>
      </c>
      <c r="K3067" s="82">
        <v>0</v>
      </c>
      <c r="L3067" s="41">
        <f>SUM(Data[[#This Row],[CHELTUIELI DE PERSONAL LEI]:[CHELTUIELI DE CAPITAL (ACTIVE NEFINANCIARE ) LEI]])</f>
        <v>1312</v>
      </c>
      <c r="M3067" s="41">
        <f>Data[[#This Row],[TOTAL CHELTUIELI LEI]]/Data[[#This Row],[CURS VALUTAR EURO BNR 22 07 2020]]</f>
        <v>271.06877957067007</v>
      </c>
      <c r="N3067" s="49">
        <v>2286</v>
      </c>
      <c r="O3067" s="42"/>
      <c r="P3067" s="42">
        <v>1073</v>
      </c>
      <c r="Q3067" s="42"/>
      <c r="R3067" s="42">
        <f>Data[[#This Row],[PERSOANE ÎNSCRISE ÎN LISTELE ELECTORALE (TURUL 1)            ]]+Data[[#This Row],[PERSOANE ÎNSCRISE ÎN LISTELE ELECTORALE (TURUL AL 2-LEA)]]</f>
        <v>2286</v>
      </c>
      <c r="S3067" s="42">
        <f>Data[[#This Row],[PERSOANE CARE AU PARTICIPAT LA VOT (TURUL 1)]]+Data[[#This Row],[PERSOANE CARE AU PARTICIPAT LA VOT  (TURUL AL 2-LEA)]]</f>
        <v>1073</v>
      </c>
      <c r="T3067" s="41">
        <f>Data[[#This Row],[TOTAL CHELTUIELI LEI]]/Data[[#This Row],[NUMĂRUL PERSOANELOR ÎNSCRISE ÎN LISTELE ELECTORALE]]</f>
        <v>0.573928258967629</v>
      </c>
      <c r="U3067" s="41">
        <f>Data[[#This Row],[TOTAL CHELTUIELI EURO]]/Data[[#This Row],[NUMĂRUL PERSOANELOR ÎNSCRISE ÎN LISTELE ELECTORALE]]</f>
        <v>0.11857776884106302</v>
      </c>
      <c r="V3067" s="41">
        <f>Data[[#This Row],[TOTAL CHELTUIELI LEI]]/Data[[#This Row],[NUMĂRUL PERSOANELOR CARE AU PARTICIPAT LA VOT]]</f>
        <v>1.222739981360671</v>
      </c>
      <c r="W3067" s="41">
        <f>Data[[#This Row],[TOTAL CHELTUIELI EURO]]/Data[[#This Row],[NUMĂRUL PERSOANELOR CARE AU PARTICIPAT LA VOT]]</f>
        <v>0.25262700798757698</v>
      </c>
      <c r="X3067" s="43">
        <v>4.8400999999999996</v>
      </c>
      <c r="Y3067" s="114" t="s">
        <v>2890</v>
      </c>
      <c r="Z3067" s="44">
        <v>0</v>
      </c>
      <c r="AA3067" s="115" t="s">
        <v>3105</v>
      </c>
      <c r="AB3067" s="44">
        <v>0</v>
      </c>
      <c r="AC3067" s="45"/>
    </row>
    <row r="3068" spans="1:29" x14ac:dyDescent="0.2">
      <c r="A3068" s="37">
        <v>3067</v>
      </c>
      <c r="B3068" s="38" t="s">
        <v>2624</v>
      </c>
      <c r="C3068" s="39" t="s">
        <v>2672</v>
      </c>
      <c r="D3068" s="40">
        <v>44101</v>
      </c>
      <c r="E3068" s="38">
        <v>1</v>
      </c>
      <c r="F3068" s="38"/>
      <c r="G3068" s="38" t="s">
        <v>2</v>
      </c>
      <c r="H3068" s="38" t="s">
        <v>2</v>
      </c>
      <c r="I3068" s="82">
        <v>5640</v>
      </c>
      <c r="J3068" s="82">
        <v>11898</v>
      </c>
      <c r="K3068" s="82">
        <v>0</v>
      </c>
      <c r="L3068" s="41">
        <f>SUM(Data[[#This Row],[CHELTUIELI DE PERSONAL LEI]:[CHELTUIELI DE CAPITAL (ACTIVE NEFINANCIARE ) LEI]])</f>
        <v>17538</v>
      </c>
      <c r="M3068" s="41">
        <f>Data[[#This Row],[TOTAL CHELTUIELI LEI]]/Data[[#This Row],[CURS VALUTAR EURO BNR 22 07 2020]]</f>
        <v>3623.4788537426916</v>
      </c>
      <c r="N3068" s="49">
        <v>4768</v>
      </c>
      <c r="O3068" s="42"/>
      <c r="P3068" s="42">
        <v>3231</v>
      </c>
      <c r="Q3068" s="42"/>
      <c r="R3068" s="42">
        <f>Data[[#This Row],[PERSOANE ÎNSCRISE ÎN LISTELE ELECTORALE (TURUL 1)            ]]+Data[[#This Row],[PERSOANE ÎNSCRISE ÎN LISTELE ELECTORALE (TURUL AL 2-LEA)]]</f>
        <v>4768</v>
      </c>
      <c r="S3068" s="42">
        <f>Data[[#This Row],[PERSOANE CARE AU PARTICIPAT LA VOT (TURUL 1)]]+Data[[#This Row],[PERSOANE CARE AU PARTICIPAT LA VOT  (TURUL AL 2-LEA)]]</f>
        <v>3231</v>
      </c>
      <c r="T3068" s="41">
        <f>Data[[#This Row],[TOTAL CHELTUIELI LEI]]/Data[[#This Row],[NUMĂRUL PERSOANELOR ÎNSCRISE ÎN LISTELE ELECTORALE]]</f>
        <v>3.6782718120805371</v>
      </c>
      <c r="U3068" s="41">
        <f>Data[[#This Row],[TOTAL CHELTUIELI EURO]]/Data[[#This Row],[NUMĂRUL PERSOANELOR ÎNSCRISE ÎN LISTELE ELECTORALE]]</f>
        <v>0.75995781328496048</v>
      </c>
      <c r="V3068" s="41">
        <f>Data[[#This Row],[TOTAL CHELTUIELI LEI]]/Data[[#This Row],[NUMĂRUL PERSOANELOR CARE AU PARTICIPAT LA VOT]]</f>
        <v>5.4280408542246983</v>
      </c>
      <c r="W3068" s="41">
        <f>Data[[#This Row],[TOTAL CHELTUIELI EURO]]/Data[[#This Row],[NUMĂRUL PERSOANELOR CARE AU PARTICIPAT LA VOT]]</f>
        <v>1.1214728733341663</v>
      </c>
      <c r="X3068" s="43">
        <v>4.8400999999999996</v>
      </c>
      <c r="Y3068" s="114" t="s">
        <v>2884</v>
      </c>
      <c r="Z3068" s="44">
        <v>3</v>
      </c>
      <c r="AA3068" s="115" t="s">
        <v>3105</v>
      </c>
      <c r="AB3068" s="44">
        <v>0</v>
      </c>
      <c r="AC3068" s="45"/>
    </row>
    <row r="3069" spans="1:29" x14ac:dyDescent="0.2">
      <c r="A3069" s="37">
        <v>3068</v>
      </c>
      <c r="B3069" s="38" t="s">
        <v>2624</v>
      </c>
      <c r="C3069" s="39" t="s">
        <v>2673</v>
      </c>
      <c r="D3069" s="40">
        <v>44101</v>
      </c>
      <c r="E3069" s="38">
        <v>1</v>
      </c>
      <c r="F3069" s="38"/>
      <c r="G3069" s="38" t="s">
        <v>2</v>
      </c>
      <c r="H3069" s="38" t="s">
        <v>2</v>
      </c>
      <c r="I3069" s="82">
        <v>0</v>
      </c>
      <c r="J3069" s="82">
        <v>0</v>
      </c>
      <c r="K3069" s="82">
        <v>0</v>
      </c>
      <c r="L3069" s="41">
        <f>SUM(Data[[#This Row],[CHELTUIELI DE PERSONAL LEI]:[CHELTUIELI DE CAPITAL (ACTIVE NEFINANCIARE ) LEI]])</f>
        <v>0</v>
      </c>
      <c r="M3069" s="41">
        <f>Data[[#This Row],[TOTAL CHELTUIELI LEI]]/Data[[#This Row],[CURS VALUTAR EURO BNR 22 07 2020]]</f>
        <v>0</v>
      </c>
      <c r="N3069" s="49">
        <v>1933</v>
      </c>
      <c r="O3069" s="42"/>
      <c r="P3069" s="42">
        <v>1314</v>
      </c>
      <c r="Q3069" s="42"/>
      <c r="R3069" s="42">
        <f>Data[[#This Row],[PERSOANE ÎNSCRISE ÎN LISTELE ELECTORALE (TURUL 1)            ]]+Data[[#This Row],[PERSOANE ÎNSCRISE ÎN LISTELE ELECTORALE (TURUL AL 2-LEA)]]</f>
        <v>1933</v>
      </c>
      <c r="S3069" s="42">
        <f>Data[[#This Row],[PERSOANE CARE AU PARTICIPAT LA VOT (TURUL 1)]]+Data[[#This Row],[PERSOANE CARE AU PARTICIPAT LA VOT  (TURUL AL 2-LEA)]]</f>
        <v>1314</v>
      </c>
      <c r="T3069" s="41">
        <f>Data[[#This Row],[TOTAL CHELTUIELI LEI]]/Data[[#This Row],[NUMĂRUL PERSOANELOR ÎNSCRISE ÎN LISTELE ELECTORALE]]</f>
        <v>0</v>
      </c>
      <c r="U3069" s="41">
        <f>Data[[#This Row],[TOTAL CHELTUIELI EURO]]/Data[[#This Row],[NUMĂRUL PERSOANELOR ÎNSCRISE ÎN LISTELE ELECTORALE]]</f>
        <v>0</v>
      </c>
      <c r="V3069" s="41">
        <f>Data[[#This Row],[TOTAL CHELTUIELI LEI]]/Data[[#This Row],[NUMĂRUL PERSOANELOR CARE AU PARTICIPAT LA VOT]]</f>
        <v>0</v>
      </c>
      <c r="W3069" s="41">
        <f>Data[[#This Row],[TOTAL CHELTUIELI EURO]]/Data[[#This Row],[NUMĂRUL PERSOANELOR CARE AU PARTICIPAT LA VOT]]</f>
        <v>0</v>
      </c>
      <c r="X3069" s="43">
        <v>4.8400999999999996</v>
      </c>
      <c r="Y3069" s="114" t="s">
        <v>2890</v>
      </c>
      <c r="Z3069" s="44">
        <v>0</v>
      </c>
      <c r="AA3069" s="115" t="s">
        <v>3105</v>
      </c>
      <c r="AB3069" s="44">
        <v>0</v>
      </c>
      <c r="AC3069" s="45"/>
    </row>
    <row r="3070" spans="1:29" x14ac:dyDescent="0.2">
      <c r="A3070" s="37">
        <v>3069</v>
      </c>
      <c r="B3070" s="38" t="s">
        <v>2624</v>
      </c>
      <c r="C3070" s="39" t="s">
        <v>244</v>
      </c>
      <c r="D3070" s="40">
        <v>44101</v>
      </c>
      <c r="E3070" s="38">
        <v>1</v>
      </c>
      <c r="F3070" s="38"/>
      <c r="G3070" s="38" t="s">
        <v>2</v>
      </c>
      <c r="H3070" s="38" t="s">
        <v>2</v>
      </c>
      <c r="I3070" s="82">
        <v>19800</v>
      </c>
      <c r="J3070" s="82">
        <v>18456.87</v>
      </c>
      <c r="K3070" s="82">
        <v>0</v>
      </c>
      <c r="L3070" s="41">
        <f>SUM(Data[[#This Row],[CHELTUIELI DE PERSONAL LEI]:[CHELTUIELI DE CAPITAL (ACTIVE NEFINANCIARE ) LEI]])</f>
        <v>38256.869999999995</v>
      </c>
      <c r="M3070" s="41">
        <f>Data[[#This Row],[TOTAL CHELTUIELI LEI]]/Data[[#This Row],[CURS VALUTAR EURO BNR 22 07 2020]]</f>
        <v>7904.1486746141609</v>
      </c>
      <c r="N3070" s="49">
        <v>4517</v>
      </c>
      <c r="O3070" s="42"/>
      <c r="P3070" s="42">
        <v>2671</v>
      </c>
      <c r="Q3070" s="42"/>
      <c r="R3070" s="42">
        <f>Data[[#This Row],[PERSOANE ÎNSCRISE ÎN LISTELE ELECTORALE (TURUL 1)            ]]+Data[[#This Row],[PERSOANE ÎNSCRISE ÎN LISTELE ELECTORALE (TURUL AL 2-LEA)]]</f>
        <v>4517</v>
      </c>
      <c r="S3070" s="42">
        <f>Data[[#This Row],[PERSOANE CARE AU PARTICIPAT LA VOT (TURUL 1)]]+Data[[#This Row],[PERSOANE CARE AU PARTICIPAT LA VOT  (TURUL AL 2-LEA)]]</f>
        <v>2671</v>
      </c>
      <c r="T3070" s="41">
        <f>Data[[#This Row],[TOTAL CHELTUIELI LEI]]/Data[[#This Row],[NUMĂRUL PERSOANELOR ÎNSCRISE ÎN LISTELE ELECTORALE]]</f>
        <v>8.4695306619437662</v>
      </c>
      <c r="U3070" s="41">
        <f>Data[[#This Row],[TOTAL CHELTUIELI EURO]]/Data[[#This Row],[NUMĂRUL PERSOANELOR ÎNSCRISE ÎN LISTELE ELECTORALE]]</f>
        <v>1.7498668750529469</v>
      </c>
      <c r="V3070" s="41">
        <f>Data[[#This Row],[TOTAL CHELTUIELI LEI]]/Data[[#This Row],[NUMĂRUL PERSOANELOR CARE AU PARTICIPAT LA VOT]]</f>
        <v>14.323051291651065</v>
      </c>
      <c r="W3070" s="41">
        <f>Data[[#This Row],[TOTAL CHELTUIELI EURO]]/Data[[#This Row],[NUMĂRUL PERSOANELOR CARE AU PARTICIPAT LA VOT]]</f>
        <v>2.9592469766432652</v>
      </c>
      <c r="X3070" s="43">
        <v>4.8400999999999996</v>
      </c>
      <c r="Y3070" s="114" t="s">
        <v>2896</v>
      </c>
      <c r="Z3070" s="44">
        <v>8</v>
      </c>
      <c r="AA3070" s="115" t="s">
        <v>3107</v>
      </c>
      <c r="AB3070" s="44">
        <v>1</v>
      </c>
      <c r="AC3070" s="45"/>
    </row>
    <row r="3071" spans="1:29" x14ac:dyDescent="0.2">
      <c r="A3071" s="37">
        <v>3070</v>
      </c>
      <c r="B3071" s="38" t="s">
        <v>2624</v>
      </c>
      <c r="C3071" s="39" t="s">
        <v>2674</v>
      </c>
      <c r="D3071" s="40">
        <v>44101</v>
      </c>
      <c r="E3071" s="38">
        <v>1</v>
      </c>
      <c r="F3071" s="38"/>
      <c r="G3071" s="38" t="s">
        <v>2</v>
      </c>
      <c r="H3071" s="38" t="s">
        <v>2</v>
      </c>
      <c r="I3071" s="82">
        <v>105270</v>
      </c>
      <c r="J3071" s="82">
        <v>1530</v>
      </c>
      <c r="K3071" s="82">
        <v>0</v>
      </c>
      <c r="L3071" s="41">
        <f>SUM(Data[[#This Row],[CHELTUIELI DE PERSONAL LEI]:[CHELTUIELI DE CAPITAL (ACTIVE NEFINANCIARE ) LEI]])</f>
        <v>106800</v>
      </c>
      <c r="M3071" s="41">
        <f>Data[[#This Row],[TOTAL CHELTUIELI LEI]]/Data[[#This Row],[CURS VALUTAR EURO BNR 22 07 2020]]</f>
        <v>22065.65980041735</v>
      </c>
      <c r="N3071" s="49">
        <v>2993</v>
      </c>
      <c r="O3071" s="42"/>
      <c r="P3071" s="42">
        <v>1328</v>
      </c>
      <c r="Q3071" s="42"/>
      <c r="R3071" s="42">
        <f>Data[[#This Row],[PERSOANE ÎNSCRISE ÎN LISTELE ELECTORALE (TURUL 1)            ]]+Data[[#This Row],[PERSOANE ÎNSCRISE ÎN LISTELE ELECTORALE (TURUL AL 2-LEA)]]</f>
        <v>2993</v>
      </c>
      <c r="S3071" s="42">
        <f>Data[[#This Row],[PERSOANE CARE AU PARTICIPAT LA VOT (TURUL 1)]]+Data[[#This Row],[PERSOANE CARE AU PARTICIPAT LA VOT  (TURUL AL 2-LEA)]]</f>
        <v>1328</v>
      </c>
      <c r="T3071" s="41">
        <f>Data[[#This Row],[TOTAL CHELTUIELI LEI]]/Data[[#This Row],[NUMĂRUL PERSOANELOR ÎNSCRISE ÎN LISTELE ELECTORALE]]</f>
        <v>35.683260942198466</v>
      </c>
      <c r="U3071" s="41">
        <f>Data[[#This Row],[TOTAL CHELTUIELI EURO]]/Data[[#This Row],[NUMĂRUL PERSOANELOR ÎNSCRISE ÎN LISTELE ELECTORALE]]</f>
        <v>7.3724222520605913</v>
      </c>
      <c r="V3071" s="41">
        <f>Data[[#This Row],[TOTAL CHELTUIELI LEI]]/Data[[#This Row],[NUMĂRUL PERSOANELOR CARE AU PARTICIPAT LA VOT]]</f>
        <v>80.421686746987959</v>
      </c>
      <c r="W3071" s="41">
        <f>Data[[#This Row],[TOTAL CHELTUIELI EURO]]/Data[[#This Row],[NUMĂRUL PERSOANELOR CARE AU PARTICIPAT LA VOT]]</f>
        <v>16.615707681037161</v>
      </c>
      <c r="X3071" s="43">
        <v>4.8400999999999996</v>
      </c>
      <c r="Y3071" s="114" t="s">
        <v>2921</v>
      </c>
      <c r="Z3071" s="44">
        <v>35</v>
      </c>
      <c r="AA3071" s="115" t="s">
        <v>3113</v>
      </c>
      <c r="AB3071" s="44">
        <v>7</v>
      </c>
      <c r="AC3071" s="45"/>
    </row>
    <row r="3072" spans="1:29" x14ac:dyDescent="0.2">
      <c r="A3072" s="37">
        <v>3071</v>
      </c>
      <c r="B3072" s="38" t="s">
        <v>2624</v>
      </c>
      <c r="C3072" s="39" t="s">
        <v>2675</v>
      </c>
      <c r="D3072" s="40">
        <v>44101</v>
      </c>
      <c r="E3072" s="38">
        <v>1</v>
      </c>
      <c r="F3072" s="38"/>
      <c r="G3072" s="38" t="s">
        <v>2</v>
      </c>
      <c r="H3072" s="38" t="s">
        <v>2</v>
      </c>
      <c r="I3072" s="83">
        <v>0</v>
      </c>
      <c r="J3072" s="83">
        <v>8615.44</v>
      </c>
      <c r="K3072" s="83">
        <v>0</v>
      </c>
      <c r="L3072" s="41">
        <f>SUM(Data[[#This Row],[CHELTUIELI DE PERSONAL LEI]:[CHELTUIELI DE CAPITAL (ACTIVE NEFINANCIARE ) LEI]])</f>
        <v>8615.44</v>
      </c>
      <c r="M3072" s="41">
        <f>Data[[#This Row],[TOTAL CHELTUIELI LEI]]/Data[[#This Row],[CURS VALUTAR EURO BNR 22 07 2020]]</f>
        <v>1780.0128096526935</v>
      </c>
      <c r="N3072" s="49">
        <v>3172</v>
      </c>
      <c r="O3072" s="42"/>
      <c r="P3072" s="42">
        <v>2010</v>
      </c>
      <c r="Q3072" s="42"/>
      <c r="R3072" s="42">
        <f>Data[[#This Row],[PERSOANE ÎNSCRISE ÎN LISTELE ELECTORALE (TURUL 1)            ]]+Data[[#This Row],[PERSOANE ÎNSCRISE ÎN LISTELE ELECTORALE (TURUL AL 2-LEA)]]</f>
        <v>3172</v>
      </c>
      <c r="S3072" s="42">
        <f>Data[[#This Row],[PERSOANE CARE AU PARTICIPAT LA VOT (TURUL 1)]]+Data[[#This Row],[PERSOANE CARE AU PARTICIPAT LA VOT  (TURUL AL 2-LEA)]]</f>
        <v>2010</v>
      </c>
      <c r="T3072" s="41">
        <f>Data[[#This Row],[TOTAL CHELTUIELI LEI]]/Data[[#This Row],[NUMĂRUL PERSOANELOR ÎNSCRISE ÎN LISTELE ELECTORALE]]</f>
        <v>2.7160907944514503</v>
      </c>
      <c r="U3072" s="41">
        <f>Data[[#This Row],[TOTAL CHELTUIELI EURO]]/Data[[#This Row],[NUMĂRUL PERSOANELOR ÎNSCRISE ÎN LISTELE ELECTORALE]]</f>
        <v>0.56116418967613291</v>
      </c>
      <c r="V3072" s="41">
        <f>Data[[#This Row],[TOTAL CHELTUIELI LEI]]/Data[[#This Row],[NUMĂRUL PERSOANELOR CARE AU PARTICIPAT LA VOT]]</f>
        <v>4.2862885572139309</v>
      </c>
      <c r="W3072" s="41">
        <f>Data[[#This Row],[TOTAL CHELTUIELI EURO]]/Data[[#This Row],[NUMĂRUL PERSOANELOR CARE AU PARTICIPAT LA VOT]]</f>
        <v>0.8855785122650216</v>
      </c>
      <c r="X3072" s="43">
        <v>4.8400999999999996</v>
      </c>
      <c r="Y3072" s="114" t="s">
        <v>2891</v>
      </c>
      <c r="Z3072" s="44">
        <v>2</v>
      </c>
      <c r="AA3072" s="115" t="s">
        <v>3105</v>
      </c>
      <c r="AB3072" s="44">
        <v>0</v>
      </c>
      <c r="AC3072" s="45"/>
    </row>
    <row r="3073" spans="1:29" x14ac:dyDescent="0.2">
      <c r="A3073" s="37">
        <v>3072</v>
      </c>
      <c r="B3073" s="38" t="s">
        <v>2624</v>
      </c>
      <c r="C3073" s="39" t="s">
        <v>2676</v>
      </c>
      <c r="D3073" s="40">
        <v>44101</v>
      </c>
      <c r="E3073" s="38">
        <v>1</v>
      </c>
      <c r="F3073" s="38"/>
      <c r="G3073" s="38" t="s">
        <v>2</v>
      </c>
      <c r="H3073" s="38" t="s">
        <v>2</v>
      </c>
      <c r="I3073" s="82">
        <v>0</v>
      </c>
      <c r="J3073" s="82">
        <v>0</v>
      </c>
      <c r="K3073" s="82">
        <v>0</v>
      </c>
      <c r="L3073" s="41">
        <f>SUM(Data[[#This Row],[CHELTUIELI DE PERSONAL LEI]:[CHELTUIELI DE CAPITAL (ACTIVE NEFINANCIARE ) LEI]])</f>
        <v>0</v>
      </c>
      <c r="M3073" s="41">
        <f>Data[[#This Row],[TOTAL CHELTUIELI LEI]]/Data[[#This Row],[CURS VALUTAR EURO BNR 22 07 2020]]</f>
        <v>0</v>
      </c>
      <c r="N3073" s="49">
        <v>2435</v>
      </c>
      <c r="O3073" s="42"/>
      <c r="P3073" s="42">
        <v>1331</v>
      </c>
      <c r="Q3073" s="42"/>
      <c r="R3073" s="42">
        <f>Data[[#This Row],[PERSOANE ÎNSCRISE ÎN LISTELE ELECTORALE (TURUL 1)            ]]+Data[[#This Row],[PERSOANE ÎNSCRISE ÎN LISTELE ELECTORALE (TURUL AL 2-LEA)]]</f>
        <v>2435</v>
      </c>
      <c r="S3073" s="42">
        <f>Data[[#This Row],[PERSOANE CARE AU PARTICIPAT LA VOT (TURUL 1)]]+Data[[#This Row],[PERSOANE CARE AU PARTICIPAT LA VOT  (TURUL AL 2-LEA)]]</f>
        <v>1331</v>
      </c>
      <c r="T3073" s="41">
        <f>Data[[#This Row],[TOTAL CHELTUIELI LEI]]/Data[[#This Row],[NUMĂRUL PERSOANELOR ÎNSCRISE ÎN LISTELE ELECTORALE]]</f>
        <v>0</v>
      </c>
      <c r="U3073" s="41">
        <f>Data[[#This Row],[TOTAL CHELTUIELI EURO]]/Data[[#This Row],[NUMĂRUL PERSOANELOR ÎNSCRISE ÎN LISTELE ELECTORALE]]</f>
        <v>0</v>
      </c>
      <c r="V3073" s="41">
        <f>Data[[#This Row],[TOTAL CHELTUIELI LEI]]/Data[[#This Row],[NUMĂRUL PERSOANELOR CARE AU PARTICIPAT LA VOT]]</f>
        <v>0</v>
      </c>
      <c r="W3073" s="41">
        <f>Data[[#This Row],[TOTAL CHELTUIELI EURO]]/Data[[#This Row],[NUMĂRUL PERSOANELOR CARE AU PARTICIPAT LA VOT]]</f>
        <v>0</v>
      </c>
      <c r="X3073" s="43">
        <v>4.8400999999999996</v>
      </c>
      <c r="Y3073" s="114" t="s">
        <v>2890</v>
      </c>
      <c r="Z3073" s="44">
        <v>0</v>
      </c>
      <c r="AA3073" s="115" t="s">
        <v>3105</v>
      </c>
      <c r="AB3073" s="44">
        <v>0</v>
      </c>
      <c r="AC3073" s="45"/>
    </row>
    <row r="3074" spans="1:29" x14ac:dyDescent="0.2">
      <c r="A3074" s="37">
        <v>3073</v>
      </c>
      <c r="B3074" s="38" t="s">
        <v>2624</v>
      </c>
      <c r="C3074" s="39" t="s">
        <v>2677</v>
      </c>
      <c r="D3074" s="40">
        <v>44101</v>
      </c>
      <c r="E3074" s="38">
        <v>1</v>
      </c>
      <c r="F3074" s="38"/>
      <c r="G3074" s="38" t="s">
        <v>2</v>
      </c>
      <c r="H3074" s="38" t="s">
        <v>2</v>
      </c>
      <c r="I3074" s="83">
        <v>0</v>
      </c>
      <c r="J3074" s="83">
        <v>3025.89</v>
      </c>
      <c r="K3074" s="83">
        <v>0</v>
      </c>
      <c r="L3074" s="41">
        <f>SUM(Data[[#This Row],[CHELTUIELI DE PERSONAL LEI]:[CHELTUIELI DE CAPITAL (ACTIVE NEFINANCIARE ) LEI]])</f>
        <v>3025.89</v>
      </c>
      <c r="M3074" s="41">
        <f>Data[[#This Row],[TOTAL CHELTUIELI LEI]]/Data[[#This Row],[CURS VALUTAR EURO BNR 22 07 2020]]</f>
        <v>625.17096754199292</v>
      </c>
      <c r="N3074" s="49">
        <v>1670</v>
      </c>
      <c r="O3074" s="42"/>
      <c r="P3074" s="42">
        <v>1417</v>
      </c>
      <c r="Q3074" s="42"/>
      <c r="R3074" s="42">
        <f>Data[[#This Row],[PERSOANE ÎNSCRISE ÎN LISTELE ELECTORALE (TURUL 1)            ]]+Data[[#This Row],[PERSOANE ÎNSCRISE ÎN LISTELE ELECTORALE (TURUL AL 2-LEA)]]</f>
        <v>1670</v>
      </c>
      <c r="S3074" s="42">
        <f>Data[[#This Row],[PERSOANE CARE AU PARTICIPAT LA VOT (TURUL 1)]]+Data[[#This Row],[PERSOANE CARE AU PARTICIPAT LA VOT  (TURUL AL 2-LEA)]]</f>
        <v>1417</v>
      </c>
      <c r="T3074" s="41">
        <f>Data[[#This Row],[TOTAL CHELTUIELI LEI]]/Data[[#This Row],[NUMĂRUL PERSOANELOR ÎNSCRISE ÎN LISTELE ELECTORALE]]</f>
        <v>1.8119101796407184</v>
      </c>
      <c r="U3074" s="41">
        <f>Data[[#This Row],[TOTAL CHELTUIELI EURO]]/Data[[#This Row],[NUMĂRUL PERSOANELOR ÎNSCRISE ÎN LISTELE ELECTORALE]]</f>
        <v>0.3743538727796365</v>
      </c>
      <c r="V3074" s="41">
        <f>Data[[#This Row],[TOTAL CHELTUIELI LEI]]/Data[[#This Row],[NUMĂRUL PERSOANELOR CARE AU PARTICIPAT LA VOT]]</f>
        <v>2.1354199011997177</v>
      </c>
      <c r="W3074" s="41">
        <f>Data[[#This Row],[TOTAL CHELTUIELI EURO]]/Data[[#This Row],[NUMĂRUL PERSOANELOR CARE AU PARTICIPAT LA VOT]]</f>
        <v>0.44119334336061605</v>
      </c>
      <c r="X3074" s="43">
        <v>4.8400999999999996</v>
      </c>
      <c r="Y3074" s="114" t="s">
        <v>2894</v>
      </c>
      <c r="Z3074" s="44">
        <v>1</v>
      </c>
      <c r="AA3074" s="115" t="s">
        <v>3105</v>
      </c>
      <c r="AB3074" s="44">
        <v>0</v>
      </c>
      <c r="AC3074" s="45"/>
    </row>
    <row r="3075" spans="1:29" x14ac:dyDescent="0.2">
      <c r="A3075" s="37">
        <v>3074</v>
      </c>
      <c r="B3075" s="38" t="s">
        <v>2624</v>
      </c>
      <c r="C3075" s="39" t="s">
        <v>2678</v>
      </c>
      <c r="D3075" s="40">
        <v>44101</v>
      </c>
      <c r="E3075" s="38">
        <v>1</v>
      </c>
      <c r="F3075" s="38"/>
      <c r="G3075" s="38" t="s">
        <v>2</v>
      </c>
      <c r="H3075" s="38" t="s">
        <v>2</v>
      </c>
      <c r="I3075" s="82">
        <v>0</v>
      </c>
      <c r="J3075" s="82">
        <v>4185</v>
      </c>
      <c r="K3075" s="82">
        <v>0</v>
      </c>
      <c r="L3075" s="41">
        <f>SUM(Data[[#This Row],[CHELTUIELI DE PERSONAL LEI]:[CHELTUIELI DE CAPITAL (ACTIVE NEFINANCIARE ) LEI]])</f>
        <v>4185</v>
      </c>
      <c r="M3075" s="41">
        <f>Data[[#This Row],[TOTAL CHELTUIELI LEI]]/Data[[#This Row],[CURS VALUTAR EURO BNR 22 07 2020]]</f>
        <v>864.65155678601684</v>
      </c>
      <c r="N3075" s="49">
        <v>1183</v>
      </c>
      <c r="O3075" s="42"/>
      <c r="P3075" s="42">
        <v>840</v>
      </c>
      <c r="Q3075" s="42"/>
      <c r="R3075" s="42">
        <f>Data[[#This Row],[PERSOANE ÎNSCRISE ÎN LISTELE ELECTORALE (TURUL 1)            ]]+Data[[#This Row],[PERSOANE ÎNSCRISE ÎN LISTELE ELECTORALE (TURUL AL 2-LEA)]]</f>
        <v>1183</v>
      </c>
      <c r="S3075" s="42">
        <f>Data[[#This Row],[PERSOANE CARE AU PARTICIPAT LA VOT (TURUL 1)]]+Data[[#This Row],[PERSOANE CARE AU PARTICIPAT LA VOT  (TURUL AL 2-LEA)]]</f>
        <v>840</v>
      </c>
      <c r="T3075" s="41">
        <f>Data[[#This Row],[TOTAL CHELTUIELI LEI]]/Data[[#This Row],[NUMĂRUL PERSOANELOR ÎNSCRISE ÎN LISTELE ELECTORALE]]</f>
        <v>3.5376162299239224</v>
      </c>
      <c r="U3075" s="41">
        <f>Data[[#This Row],[TOTAL CHELTUIELI EURO]]/Data[[#This Row],[NUMĂRUL PERSOANELOR ÎNSCRISE ÎN LISTELE ELECTORALE]]</f>
        <v>0.73089734301438447</v>
      </c>
      <c r="V3075" s="41">
        <f>Data[[#This Row],[TOTAL CHELTUIELI LEI]]/Data[[#This Row],[NUMĂRUL PERSOANELOR CARE AU PARTICIPAT LA VOT]]</f>
        <v>4.9821428571428568</v>
      </c>
      <c r="W3075" s="41">
        <f>Data[[#This Row],[TOTAL CHELTUIELI EURO]]/Data[[#This Row],[NUMĂRUL PERSOANELOR CARE AU PARTICIPAT LA VOT]]</f>
        <v>1.0293470914119247</v>
      </c>
      <c r="X3075" s="43">
        <v>4.8400999999999996</v>
      </c>
      <c r="Y3075" s="114" t="s">
        <v>2884</v>
      </c>
      <c r="Z3075" s="44">
        <v>3</v>
      </c>
      <c r="AA3075" s="115" t="s">
        <v>3105</v>
      </c>
      <c r="AB3075" s="44">
        <v>0</v>
      </c>
      <c r="AC3075" s="45"/>
    </row>
    <row r="3076" spans="1:29" x14ac:dyDescent="0.2">
      <c r="A3076" s="37">
        <v>3075</v>
      </c>
      <c r="B3076" s="38" t="s">
        <v>2624</v>
      </c>
      <c r="C3076" s="39" t="s">
        <v>2679</v>
      </c>
      <c r="D3076" s="40">
        <v>44101</v>
      </c>
      <c r="E3076" s="38">
        <v>1</v>
      </c>
      <c r="F3076" s="38"/>
      <c r="G3076" s="38" t="s">
        <v>2</v>
      </c>
      <c r="H3076" s="38" t="s">
        <v>2</v>
      </c>
      <c r="I3076" s="82">
        <v>5400</v>
      </c>
      <c r="J3076" s="82">
        <v>4674.9799999999996</v>
      </c>
      <c r="K3076" s="82">
        <v>0</v>
      </c>
      <c r="L3076" s="41">
        <f>SUM(Data[[#This Row],[CHELTUIELI DE PERSONAL LEI]:[CHELTUIELI DE CAPITAL (ACTIVE NEFINANCIARE ) LEI]])</f>
        <v>10074.98</v>
      </c>
      <c r="M3076" s="41">
        <f>Data[[#This Row],[TOTAL CHELTUIELI LEI]]/Data[[#This Row],[CURS VALUTAR EURO BNR 22 07 2020]]</f>
        <v>2081.5644304869734</v>
      </c>
      <c r="N3076" s="49">
        <v>4212</v>
      </c>
      <c r="O3076" s="42"/>
      <c r="P3076" s="42">
        <v>2135</v>
      </c>
      <c r="Q3076" s="42"/>
      <c r="R3076" s="42">
        <f>Data[[#This Row],[PERSOANE ÎNSCRISE ÎN LISTELE ELECTORALE (TURUL 1)            ]]+Data[[#This Row],[PERSOANE ÎNSCRISE ÎN LISTELE ELECTORALE (TURUL AL 2-LEA)]]</f>
        <v>4212</v>
      </c>
      <c r="S3076" s="42">
        <f>Data[[#This Row],[PERSOANE CARE AU PARTICIPAT LA VOT (TURUL 1)]]+Data[[#This Row],[PERSOANE CARE AU PARTICIPAT LA VOT  (TURUL AL 2-LEA)]]</f>
        <v>2135</v>
      </c>
      <c r="T3076" s="41">
        <f>Data[[#This Row],[TOTAL CHELTUIELI LEI]]/Data[[#This Row],[NUMĂRUL PERSOANELOR ÎNSCRISE ÎN LISTELE ELECTORALE]]</f>
        <v>2.3919705603038937</v>
      </c>
      <c r="U3076" s="41">
        <f>Data[[#This Row],[TOTAL CHELTUIELI EURO]]/Data[[#This Row],[NUMĂRUL PERSOANELOR ÎNSCRISE ÎN LISTELE ELECTORALE]]</f>
        <v>0.49419858273669831</v>
      </c>
      <c r="V3076" s="41">
        <f>Data[[#This Row],[TOTAL CHELTUIELI LEI]]/Data[[#This Row],[NUMĂRUL PERSOANELOR CARE AU PARTICIPAT LA VOT]]</f>
        <v>4.7189601873536295</v>
      </c>
      <c r="W3076" s="41">
        <f>Data[[#This Row],[TOTAL CHELTUIELI EURO]]/Data[[#This Row],[NUMĂRUL PERSOANELOR CARE AU PARTICIPAT LA VOT]]</f>
        <v>0.97497163020467137</v>
      </c>
      <c r="X3076" s="43">
        <v>4.8400999999999996</v>
      </c>
      <c r="Y3076" s="114" t="s">
        <v>2891</v>
      </c>
      <c r="Z3076" s="44">
        <v>2</v>
      </c>
      <c r="AA3076" s="115" t="s">
        <v>3105</v>
      </c>
      <c r="AB3076" s="44">
        <v>0</v>
      </c>
      <c r="AC3076" s="45"/>
    </row>
    <row r="3077" spans="1:29" x14ac:dyDescent="0.2">
      <c r="A3077" s="37">
        <v>3076</v>
      </c>
      <c r="B3077" s="38" t="s">
        <v>967</v>
      </c>
      <c r="C3077" s="39" t="s">
        <v>2680</v>
      </c>
      <c r="D3077" s="40">
        <v>44101</v>
      </c>
      <c r="E3077" s="38">
        <v>1</v>
      </c>
      <c r="F3077" s="38"/>
      <c r="G3077" s="38" t="s">
        <v>2</v>
      </c>
      <c r="H3077" s="38" t="s">
        <v>2</v>
      </c>
      <c r="I3077" s="39">
        <v>2500</v>
      </c>
      <c r="J3077" s="39">
        <v>0</v>
      </c>
      <c r="K3077" s="39">
        <v>0</v>
      </c>
      <c r="L3077" s="41">
        <f>SUM(Data[[#This Row],[CHELTUIELI DE PERSONAL LEI]:[CHELTUIELI DE CAPITAL (ACTIVE NEFINANCIARE ) LEI]])</f>
        <v>2500</v>
      </c>
      <c r="M3077" s="41">
        <f>Data[[#This Row],[TOTAL CHELTUIELI LEI]]/Data[[#This Row],[CURS VALUTAR EURO BNR 22 07 2020]]</f>
        <v>516.5182537550877</v>
      </c>
      <c r="N3077" s="49">
        <v>2442</v>
      </c>
      <c r="O3077" s="42"/>
      <c r="P3077" s="102">
        <v>1699</v>
      </c>
      <c r="Q3077" s="42"/>
      <c r="R3077" s="42">
        <f>Data[[#This Row],[PERSOANE ÎNSCRISE ÎN LISTELE ELECTORALE (TURUL 1)            ]]+Data[[#This Row],[PERSOANE ÎNSCRISE ÎN LISTELE ELECTORALE (TURUL AL 2-LEA)]]</f>
        <v>2442</v>
      </c>
      <c r="S3077" s="42">
        <f>Data[[#This Row],[PERSOANE CARE AU PARTICIPAT LA VOT (TURUL 1)]]+Data[[#This Row],[PERSOANE CARE AU PARTICIPAT LA VOT  (TURUL AL 2-LEA)]]</f>
        <v>1699</v>
      </c>
      <c r="T3077" s="41">
        <f>Data[[#This Row],[TOTAL CHELTUIELI LEI]]/Data[[#This Row],[NUMĂRUL PERSOANELOR ÎNSCRISE ÎN LISTELE ELECTORALE]]</f>
        <v>1.0237510237510237</v>
      </c>
      <c r="U3077" s="41">
        <f>Data[[#This Row],[TOTAL CHELTUIELI EURO]]/Data[[#This Row],[NUMĂRUL PERSOANELOR ÎNSCRISE ÎN LISTELE ELECTORALE]]</f>
        <v>0.21151443642714485</v>
      </c>
      <c r="V3077" s="41">
        <f>Data[[#This Row],[TOTAL CHELTUIELI LEI]]/Data[[#This Row],[NUMĂRUL PERSOANELOR CARE AU PARTICIPAT LA VOT]]</f>
        <v>1.4714537963507945</v>
      </c>
      <c r="W3077" s="41">
        <f>Data[[#This Row],[TOTAL CHELTUIELI EURO]]/Data[[#This Row],[NUMĂRUL PERSOANELOR CARE AU PARTICIPAT LA VOT]]</f>
        <v>0.30401309814896277</v>
      </c>
      <c r="X3077" s="43">
        <v>4.8400999999999996</v>
      </c>
      <c r="Y3077" s="114" t="s">
        <v>2894</v>
      </c>
      <c r="Z3077" s="44">
        <v>1</v>
      </c>
      <c r="AA3077" s="115" t="s">
        <v>3105</v>
      </c>
      <c r="AB3077" s="44">
        <v>0</v>
      </c>
      <c r="AC3077" s="45"/>
    </row>
    <row r="3078" spans="1:29" x14ac:dyDescent="0.2">
      <c r="A3078" s="37">
        <v>3077</v>
      </c>
      <c r="B3078" s="38" t="s">
        <v>967</v>
      </c>
      <c r="C3078" s="39" t="s">
        <v>2681</v>
      </c>
      <c r="D3078" s="40">
        <v>44101</v>
      </c>
      <c r="E3078" s="38">
        <v>1</v>
      </c>
      <c r="F3078" s="38"/>
      <c r="G3078" s="38" t="s">
        <v>2</v>
      </c>
      <c r="H3078" s="38" t="s">
        <v>2</v>
      </c>
      <c r="I3078" s="39">
        <v>2500</v>
      </c>
      <c r="J3078" s="39">
        <v>18172.64</v>
      </c>
      <c r="K3078" s="39">
        <v>0</v>
      </c>
      <c r="L3078" s="41">
        <f>SUM(Data[[#This Row],[CHELTUIELI DE PERSONAL LEI]:[CHELTUIELI DE CAPITAL (ACTIVE NEFINANCIARE ) LEI]])</f>
        <v>20672.64</v>
      </c>
      <c r="M3078" s="41">
        <f>Data[[#This Row],[TOTAL CHELTUIELI LEI]]/Data[[#This Row],[CURS VALUTAR EURO BNR 22 07 2020]]</f>
        <v>4271.118365323031</v>
      </c>
      <c r="N3078" s="49">
        <v>6065</v>
      </c>
      <c r="O3078" s="42"/>
      <c r="P3078" s="102">
        <v>3009</v>
      </c>
      <c r="Q3078" s="42"/>
      <c r="R3078" s="42">
        <f>Data[[#This Row],[PERSOANE ÎNSCRISE ÎN LISTELE ELECTORALE (TURUL 1)            ]]+Data[[#This Row],[PERSOANE ÎNSCRISE ÎN LISTELE ELECTORALE (TURUL AL 2-LEA)]]</f>
        <v>6065</v>
      </c>
      <c r="S3078" s="42">
        <f>Data[[#This Row],[PERSOANE CARE AU PARTICIPAT LA VOT (TURUL 1)]]+Data[[#This Row],[PERSOANE CARE AU PARTICIPAT LA VOT  (TURUL AL 2-LEA)]]</f>
        <v>3009</v>
      </c>
      <c r="T3078" s="41">
        <f>Data[[#This Row],[TOTAL CHELTUIELI LEI]]/Data[[#This Row],[NUMĂRUL PERSOANELOR ÎNSCRISE ÎN LISTELE ELECTORALE]]</f>
        <v>3.4085144270403958</v>
      </c>
      <c r="U3078" s="41">
        <f>Data[[#This Row],[TOTAL CHELTUIELI EURO]]/Data[[#This Row],[NUMĂRUL PERSOANELOR ÎNSCRISE ÎN LISTELE ELECTORALE]]</f>
        <v>0.70422396790157149</v>
      </c>
      <c r="V3078" s="41">
        <f>Data[[#This Row],[TOTAL CHELTUIELI LEI]]/Data[[#This Row],[NUMĂRUL PERSOANELOR CARE AU PARTICIPAT LA VOT]]</f>
        <v>6.8702691924227315</v>
      </c>
      <c r="W3078" s="41">
        <f>Data[[#This Row],[TOTAL CHELTUIELI EURO]]/Data[[#This Row],[NUMĂRUL PERSOANELOR CARE AU PARTICIPAT LA VOT]]</f>
        <v>1.4194477784390265</v>
      </c>
      <c r="X3078" s="43">
        <v>4.8400999999999996</v>
      </c>
      <c r="Y3078" s="114" t="s">
        <v>2884</v>
      </c>
      <c r="Z3078" s="44">
        <v>3</v>
      </c>
      <c r="AA3078" s="115" t="s">
        <v>3105</v>
      </c>
      <c r="AB3078" s="44">
        <v>0</v>
      </c>
      <c r="AC3078" s="45"/>
    </row>
    <row r="3079" spans="1:29" x14ac:dyDescent="0.2">
      <c r="A3079" s="37">
        <v>3078</v>
      </c>
      <c r="B3079" s="38" t="s">
        <v>967</v>
      </c>
      <c r="C3079" s="39" t="s">
        <v>2854</v>
      </c>
      <c r="D3079" s="40">
        <v>44101</v>
      </c>
      <c r="E3079" s="38">
        <v>1</v>
      </c>
      <c r="F3079" s="38"/>
      <c r="G3079" s="38" t="s">
        <v>2</v>
      </c>
      <c r="H3079" s="38" t="s">
        <v>2</v>
      </c>
      <c r="I3079" s="39">
        <v>17099</v>
      </c>
      <c r="J3079" s="39">
        <v>35487.14</v>
      </c>
      <c r="K3079" s="39">
        <v>0</v>
      </c>
      <c r="L3079" s="41">
        <f>SUM(Data[[#This Row],[CHELTUIELI DE PERSONAL LEI]:[CHELTUIELI DE CAPITAL (ACTIVE NEFINANCIARE ) LEI]])</f>
        <v>52586.14</v>
      </c>
      <c r="M3079" s="41">
        <f>Data[[#This Row],[TOTAL CHELTUIELI LEI]]/Data[[#This Row],[CURS VALUTAR EURO BNR 22 07 2020]]</f>
        <v>10864.680481808227</v>
      </c>
      <c r="N3079" s="49">
        <v>12626</v>
      </c>
      <c r="O3079" s="42"/>
      <c r="P3079" s="102">
        <v>4916</v>
      </c>
      <c r="Q3079" s="42"/>
      <c r="R3079" s="42">
        <f>Data[[#This Row],[PERSOANE ÎNSCRISE ÎN LISTELE ELECTORALE (TURUL 1)            ]]+Data[[#This Row],[PERSOANE ÎNSCRISE ÎN LISTELE ELECTORALE (TURUL AL 2-LEA)]]</f>
        <v>12626</v>
      </c>
      <c r="S3079" s="42">
        <f>Data[[#This Row],[PERSOANE CARE AU PARTICIPAT LA VOT (TURUL 1)]]+Data[[#This Row],[PERSOANE CARE AU PARTICIPAT LA VOT  (TURUL AL 2-LEA)]]</f>
        <v>4916</v>
      </c>
      <c r="T3079" s="41">
        <f>Data[[#This Row],[TOTAL CHELTUIELI LEI]]/Data[[#This Row],[NUMĂRUL PERSOANELOR ÎNSCRISE ÎN LISTELE ELECTORALE]]</f>
        <v>4.1649089181054961</v>
      </c>
      <c r="U3079" s="41">
        <f>Data[[#This Row],[TOTAL CHELTUIELI EURO]]/Data[[#This Row],[NUMĂRUL PERSOANELOR ÎNSCRISE ÎN LISTELE ELECTORALE]]</f>
        <v>0.8605005925715371</v>
      </c>
      <c r="V3079" s="41">
        <f>Data[[#This Row],[TOTAL CHELTUIELI LEI]]/Data[[#This Row],[NUMĂRUL PERSOANELOR CARE AU PARTICIPAT LA VOT]]</f>
        <v>10.696936533767291</v>
      </c>
      <c r="W3079" s="41">
        <f>Data[[#This Row],[TOTAL CHELTUIELI EURO]]/Data[[#This Row],[NUMĂRUL PERSOANELOR CARE AU PARTICIPAT LA VOT]]</f>
        <v>2.2100651915801928</v>
      </c>
      <c r="X3079" s="43">
        <v>4.8400999999999996</v>
      </c>
      <c r="Y3079" s="114" t="s">
        <v>2895</v>
      </c>
      <c r="Z3079" s="44">
        <v>4</v>
      </c>
      <c r="AA3079" s="115" t="s">
        <v>3105</v>
      </c>
      <c r="AB3079" s="44">
        <v>0</v>
      </c>
      <c r="AC3079" s="45"/>
    </row>
    <row r="3080" spans="1:29" x14ac:dyDescent="0.2">
      <c r="A3080" s="37">
        <v>3079</v>
      </c>
      <c r="B3080" s="38" t="s">
        <v>967</v>
      </c>
      <c r="C3080" s="39" t="s">
        <v>1934</v>
      </c>
      <c r="D3080" s="40">
        <v>44101</v>
      </c>
      <c r="E3080" s="38">
        <v>1</v>
      </c>
      <c r="F3080" s="38"/>
      <c r="G3080" s="38" t="s">
        <v>2</v>
      </c>
      <c r="H3080" s="38" t="s">
        <v>2</v>
      </c>
      <c r="I3080" s="39">
        <v>0</v>
      </c>
      <c r="J3080" s="39">
        <v>1562.43</v>
      </c>
      <c r="K3080" s="39">
        <v>0</v>
      </c>
      <c r="L3080" s="41">
        <f>SUM(Data[[#This Row],[CHELTUIELI DE PERSONAL LEI]:[CHELTUIELI DE CAPITAL (ACTIVE NEFINANCIARE ) LEI]])</f>
        <v>1562.43</v>
      </c>
      <c r="M3080" s="41">
        <f>Data[[#This Row],[TOTAL CHELTUIELI LEI]]/Data[[#This Row],[CURS VALUTAR EURO BNR 22 07 2020]]</f>
        <v>322.80944608582473</v>
      </c>
      <c r="N3080" s="49">
        <v>7975</v>
      </c>
      <c r="O3080" s="42"/>
      <c r="P3080" s="102">
        <v>4333</v>
      </c>
      <c r="Q3080" s="42"/>
      <c r="R3080" s="42">
        <f>Data[[#This Row],[PERSOANE ÎNSCRISE ÎN LISTELE ELECTORALE (TURUL 1)            ]]+Data[[#This Row],[PERSOANE ÎNSCRISE ÎN LISTELE ELECTORALE (TURUL AL 2-LEA)]]</f>
        <v>7975</v>
      </c>
      <c r="S3080" s="42">
        <f>Data[[#This Row],[PERSOANE CARE AU PARTICIPAT LA VOT (TURUL 1)]]+Data[[#This Row],[PERSOANE CARE AU PARTICIPAT LA VOT  (TURUL AL 2-LEA)]]</f>
        <v>4333</v>
      </c>
      <c r="T3080" s="41">
        <f>Data[[#This Row],[TOTAL CHELTUIELI LEI]]/Data[[#This Row],[NUMĂRUL PERSOANELOR ÎNSCRISE ÎN LISTELE ELECTORALE]]</f>
        <v>0.19591598746081507</v>
      </c>
      <c r="U3080" s="41">
        <f>Data[[#This Row],[TOTAL CHELTUIELI EURO]]/Data[[#This Row],[NUMĂRUL PERSOANELOR ÎNSCRISE ÎN LISTELE ELECTORALE]]</f>
        <v>4.0477673490385543E-2</v>
      </c>
      <c r="V3080" s="41">
        <f>Data[[#This Row],[TOTAL CHELTUIELI LEI]]/Data[[#This Row],[NUMĂRUL PERSOANELOR CARE AU PARTICIPAT LA VOT]]</f>
        <v>0.36058850680821602</v>
      </c>
      <c r="W3080" s="41">
        <f>Data[[#This Row],[TOTAL CHELTUIELI EURO]]/Data[[#This Row],[NUMĂRUL PERSOANELOR CARE AU PARTICIPAT LA VOT]]</f>
        <v>7.4500218344293725E-2</v>
      </c>
      <c r="X3080" s="43">
        <v>4.8400999999999996</v>
      </c>
      <c r="Y3080" s="114" t="s">
        <v>2890</v>
      </c>
      <c r="Z3080" s="44">
        <v>0</v>
      </c>
      <c r="AA3080" s="115" t="s">
        <v>3105</v>
      </c>
      <c r="AB3080" s="44">
        <v>0</v>
      </c>
      <c r="AC3080" s="45"/>
    </row>
    <row r="3081" spans="1:29" x14ac:dyDescent="0.2">
      <c r="A3081" s="37">
        <v>3080</v>
      </c>
      <c r="B3081" s="38" t="s">
        <v>967</v>
      </c>
      <c r="C3081" s="39" t="s">
        <v>2855</v>
      </c>
      <c r="D3081" s="40">
        <v>44101</v>
      </c>
      <c r="E3081" s="38">
        <v>1</v>
      </c>
      <c r="F3081" s="38"/>
      <c r="G3081" s="38" t="s">
        <v>2</v>
      </c>
      <c r="H3081" s="38" t="s">
        <v>2</v>
      </c>
      <c r="I3081" s="39">
        <v>14416</v>
      </c>
      <c r="J3081" s="39">
        <v>20000</v>
      </c>
      <c r="K3081" s="39">
        <v>0</v>
      </c>
      <c r="L3081" s="41">
        <f>SUM(Data[[#This Row],[CHELTUIELI DE PERSONAL LEI]:[CHELTUIELI DE CAPITAL (ACTIVE NEFINANCIARE ) LEI]])</f>
        <v>34416</v>
      </c>
      <c r="M3081" s="41">
        <f>Data[[#This Row],[TOTAL CHELTUIELI LEI]]/Data[[#This Row],[CURS VALUTAR EURO BNR 22 07 2020]]</f>
        <v>7110.5968884940403</v>
      </c>
      <c r="N3081" s="49">
        <v>36318</v>
      </c>
      <c r="O3081" s="42"/>
      <c r="P3081" s="102">
        <v>15500</v>
      </c>
      <c r="Q3081" s="42"/>
      <c r="R3081" s="42">
        <f>Data[[#This Row],[PERSOANE ÎNSCRISE ÎN LISTELE ELECTORALE (TURUL 1)            ]]+Data[[#This Row],[PERSOANE ÎNSCRISE ÎN LISTELE ELECTORALE (TURUL AL 2-LEA)]]</f>
        <v>36318</v>
      </c>
      <c r="S3081" s="42">
        <f>Data[[#This Row],[PERSOANE CARE AU PARTICIPAT LA VOT (TURUL 1)]]+Data[[#This Row],[PERSOANE CARE AU PARTICIPAT LA VOT  (TURUL AL 2-LEA)]]</f>
        <v>15500</v>
      </c>
      <c r="T3081" s="41">
        <f>Data[[#This Row],[TOTAL CHELTUIELI LEI]]/Data[[#This Row],[NUMĂRUL PERSOANELOR ÎNSCRISE ÎN LISTELE ELECTORALE]]</f>
        <v>0.94762927473979841</v>
      </c>
      <c r="U3081" s="41">
        <f>Data[[#This Row],[TOTAL CHELTUIELI EURO]]/Data[[#This Row],[NUMĂRUL PERSOANELOR ÎNSCRISE ÎN LISTELE ELECTORALE]]</f>
        <v>0.1957871272783204</v>
      </c>
      <c r="V3081" s="41">
        <f>Data[[#This Row],[TOTAL CHELTUIELI LEI]]/Data[[#This Row],[NUMĂRUL PERSOANELOR CARE AU PARTICIPAT LA VOT]]</f>
        <v>2.2203870967741937</v>
      </c>
      <c r="W3081" s="41">
        <f>Data[[#This Row],[TOTAL CHELTUIELI EURO]]/Data[[#This Row],[NUMĂRUL PERSOANELOR CARE AU PARTICIPAT LA VOT]]</f>
        <v>0.45874818635445419</v>
      </c>
      <c r="X3081" s="43">
        <v>4.8400999999999996</v>
      </c>
      <c r="Y3081" s="114" t="s">
        <v>2890</v>
      </c>
      <c r="Z3081" s="44">
        <v>0</v>
      </c>
      <c r="AA3081" s="115" t="s">
        <v>3105</v>
      </c>
      <c r="AB3081" s="44">
        <v>0</v>
      </c>
      <c r="AC3081" s="45"/>
    </row>
    <row r="3082" spans="1:29" x14ac:dyDescent="0.2">
      <c r="A3082" s="37">
        <v>3081</v>
      </c>
      <c r="B3082" s="38" t="s">
        <v>967</v>
      </c>
      <c r="C3082" s="39" t="s">
        <v>369</v>
      </c>
      <c r="D3082" s="40">
        <v>44101</v>
      </c>
      <c r="E3082" s="38">
        <v>1</v>
      </c>
      <c r="F3082" s="38"/>
      <c r="G3082" s="38" t="s">
        <v>2</v>
      </c>
      <c r="H3082" s="38" t="s">
        <v>2</v>
      </c>
      <c r="I3082" s="39">
        <v>1200</v>
      </c>
      <c r="J3082" s="39">
        <v>19000</v>
      </c>
      <c r="K3082" s="39">
        <v>0</v>
      </c>
      <c r="L3082" s="41">
        <f>SUM(Data[[#This Row],[CHELTUIELI DE PERSONAL LEI]:[CHELTUIELI DE CAPITAL (ACTIVE NEFINANCIARE ) LEI]])</f>
        <v>20200</v>
      </c>
      <c r="M3082" s="41">
        <f>Data[[#This Row],[TOTAL CHELTUIELI LEI]]/Data[[#This Row],[CURS VALUTAR EURO BNR 22 07 2020]]</f>
        <v>4173.4674903411087</v>
      </c>
      <c r="N3082" s="49">
        <v>2465</v>
      </c>
      <c r="O3082" s="42"/>
      <c r="P3082" s="102">
        <v>1518</v>
      </c>
      <c r="Q3082" s="42"/>
      <c r="R3082" s="42">
        <f>Data[[#This Row],[PERSOANE ÎNSCRISE ÎN LISTELE ELECTORALE (TURUL 1)            ]]+Data[[#This Row],[PERSOANE ÎNSCRISE ÎN LISTELE ELECTORALE (TURUL AL 2-LEA)]]</f>
        <v>2465</v>
      </c>
      <c r="S3082" s="42">
        <f>Data[[#This Row],[PERSOANE CARE AU PARTICIPAT LA VOT (TURUL 1)]]+Data[[#This Row],[PERSOANE CARE AU PARTICIPAT LA VOT  (TURUL AL 2-LEA)]]</f>
        <v>1518</v>
      </c>
      <c r="T3082" s="41">
        <f>Data[[#This Row],[TOTAL CHELTUIELI LEI]]/Data[[#This Row],[NUMĂRUL PERSOANELOR ÎNSCRISE ÎN LISTELE ELECTORALE]]</f>
        <v>8.1947261663286</v>
      </c>
      <c r="U3082" s="41">
        <f>Data[[#This Row],[TOTAL CHELTUIELI EURO]]/Data[[#This Row],[NUMĂRUL PERSOANELOR ÎNSCRISE ÎN LISTELE ELECTORALE]]</f>
        <v>1.6930902597732693</v>
      </c>
      <c r="V3082" s="41">
        <f>Data[[#This Row],[TOTAL CHELTUIELI LEI]]/Data[[#This Row],[NUMĂRUL PERSOANELOR CARE AU PARTICIPAT LA VOT]]</f>
        <v>13.306982872200264</v>
      </c>
      <c r="W3082" s="41">
        <f>Data[[#This Row],[TOTAL CHELTUIELI EURO]]/Data[[#This Row],[NUMĂRUL PERSOANELOR CARE AU PARTICIPAT LA VOT]]</f>
        <v>2.7493198223590967</v>
      </c>
      <c r="X3082" s="43">
        <v>4.8400999999999996</v>
      </c>
      <c r="Y3082" s="114" t="s">
        <v>2896</v>
      </c>
      <c r="Z3082" s="44">
        <v>8</v>
      </c>
      <c r="AA3082" s="115" t="s">
        <v>3107</v>
      </c>
      <c r="AB3082" s="44">
        <v>1</v>
      </c>
      <c r="AC3082" s="45"/>
    </row>
    <row r="3083" spans="1:29" x14ac:dyDescent="0.2">
      <c r="A3083" s="37">
        <v>3082</v>
      </c>
      <c r="B3083" s="38" t="s">
        <v>967</v>
      </c>
      <c r="C3083" s="39" t="s">
        <v>2682</v>
      </c>
      <c r="D3083" s="40">
        <v>44101</v>
      </c>
      <c r="E3083" s="38">
        <v>1</v>
      </c>
      <c r="F3083" s="38"/>
      <c r="G3083" s="38" t="s">
        <v>2</v>
      </c>
      <c r="H3083" s="38" t="s">
        <v>2</v>
      </c>
      <c r="I3083" s="39">
        <v>25000</v>
      </c>
      <c r="J3083" s="39">
        <v>9641</v>
      </c>
      <c r="K3083" s="39">
        <v>0</v>
      </c>
      <c r="L3083" s="41">
        <f>SUM(Data[[#This Row],[CHELTUIELI DE PERSONAL LEI]:[CHELTUIELI DE CAPITAL (ACTIVE NEFINANCIARE ) LEI]])</f>
        <v>34641</v>
      </c>
      <c r="M3083" s="41">
        <f>Data[[#This Row],[TOTAL CHELTUIELI LEI]]/Data[[#This Row],[CURS VALUTAR EURO BNR 22 07 2020]]</f>
        <v>7157.0835313319976</v>
      </c>
      <c r="N3083" s="49">
        <v>5007</v>
      </c>
      <c r="O3083" s="42"/>
      <c r="P3083" s="102">
        <v>2376</v>
      </c>
      <c r="Q3083" s="42"/>
      <c r="R3083" s="42">
        <f>Data[[#This Row],[PERSOANE ÎNSCRISE ÎN LISTELE ELECTORALE (TURUL 1)            ]]+Data[[#This Row],[PERSOANE ÎNSCRISE ÎN LISTELE ELECTORALE (TURUL AL 2-LEA)]]</f>
        <v>5007</v>
      </c>
      <c r="S3083" s="42">
        <f>Data[[#This Row],[PERSOANE CARE AU PARTICIPAT LA VOT (TURUL 1)]]+Data[[#This Row],[PERSOANE CARE AU PARTICIPAT LA VOT  (TURUL AL 2-LEA)]]</f>
        <v>2376</v>
      </c>
      <c r="T3083" s="41">
        <f>Data[[#This Row],[TOTAL CHELTUIELI LEI]]/Data[[#This Row],[NUMĂRUL PERSOANELOR ÎNSCRISE ÎN LISTELE ELECTORALE]]</f>
        <v>6.9185140802875971</v>
      </c>
      <c r="U3083" s="41">
        <f>Data[[#This Row],[TOTAL CHELTUIELI EURO]]/Data[[#This Row],[NUMĂRUL PERSOANELOR ÎNSCRISE ÎN LISTELE ELECTORALE]]</f>
        <v>1.4294155245320546</v>
      </c>
      <c r="V3083" s="41">
        <f>Data[[#This Row],[TOTAL CHELTUIELI LEI]]/Data[[#This Row],[NUMĂRUL PERSOANELOR CARE AU PARTICIPAT LA VOT]]</f>
        <v>14.579545454545455</v>
      </c>
      <c r="W3083" s="41">
        <f>Data[[#This Row],[TOTAL CHELTUIELI EURO]]/Data[[#This Row],[NUMĂRUL PERSOANELOR CARE AU PARTICIPAT LA VOT]]</f>
        <v>3.0122405434898978</v>
      </c>
      <c r="X3083" s="43">
        <v>4.8400999999999996</v>
      </c>
      <c r="Y3083" s="114" t="s">
        <v>2889</v>
      </c>
      <c r="Z3083" s="44">
        <v>6</v>
      </c>
      <c r="AA3083" s="115" t="s">
        <v>3107</v>
      </c>
      <c r="AB3083" s="44">
        <v>1</v>
      </c>
      <c r="AC3083" s="45"/>
    </row>
    <row r="3084" spans="1:29" x14ac:dyDescent="0.2">
      <c r="A3084" s="37">
        <v>3083</v>
      </c>
      <c r="B3084" s="38" t="s">
        <v>967</v>
      </c>
      <c r="C3084" s="39" t="s">
        <v>2683</v>
      </c>
      <c r="D3084" s="40">
        <v>44101</v>
      </c>
      <c r="E3084" s="38">
        <v>1</v>
      </c>
      <c r="F3084" s="38"/>
      <c r="G3084" s="38" t="s">
        <v>2</v>
      </c>
      <c r="H3084" s="38" t="s">
        <v>2</v>
      </c>
      <c r="I3084" s="39">
        <v>14700</v>
      </c>
      <c r="J3084" s="39">
        <v>18247.04</v>
      </c>
      <c r="K3084" s="39">
        <v>0</v>
      </c>
      <c r="L3084" s="41">
        <f>SUM(Data[[#This Row],[CHELTUIELI DE PERSONAL LEI]:[CHELTUIELI DE CAPITAL (ACTIVE NEFINANCIARE ) LEI]])</f>
        <v>32947.040000000001</v>
      </c>
      <c r="M3084" s="41">
        <f>Data[[#This Row],[TOTAL CHELTUIELI LEI]]/Data[[#This Row],[CURS VALUTAR EURO BNR 22 07 2020]]</f>
        <v>6807.0990268796104</v>
      </c>
      <c r="N3084" s="49">
        <v>4922</v>
      </c>
      <c r="O3084" s="42"/>
      <c r="P3084" s="102">
        <v>2685</v>
      </c>
      <c r="Q3084" s="42"/>
      <c r="R3084" s="42">
        <f>Data[[#This Row],[PERSOANE ÎNSCRISE ÎN LISTELE ELECTORALE (TURUL 1)            ]]+Data[[#This Row],[PERSOANE ÎNSCRISE ÎN LISTELE ELECTORALE (TURUL AL 2-LEA)]]</f>
        <v>4922</v>
      </c>
      <c r="S3084" s="42">
        <f>Data[[#This Row],[PERSOANE CARE AU PARTICIPAT LA VOT (TURUL 1)]]+Data[[#This Row],[PERSOANE CARE AU PARTICIPAT LA VOT  (TURUL AL 2-LEA)]]</f>
        <v>2685</v>
      </c>
      <c r="T3084" s="41">
        <f>Data[[#This Row],[TOTAL CHELTUIELI LEI]]/Data[[#This Row],[NUMĂRUL PERSOANELOR ÎNSCRISE ÎN LISTELE ELECTORALE]]</f>
        <v>6.6938317757009349</v>
      </c>
      <c r="U3084" s="41">
        <f>Data[[#This Row],[TOTAL CHELTUIELI EURO]]/Data[[#This Row],[NUMĂRUL PERSOANELOR ÎNSCRISE ÎN LISTELE ELECTORALE]]</f>
        <v>1.382994519886146</v>
      </c>
      <c r="V3084" s="41">
        <f>Data[[#This Row],[TOTAL CHELTUIELI LEI]]/Data[[#This Row],[NUMĂRUL PERSOANELOR CARE AU PARTICIPAT LA VOT]]</f>
        <v>12.270778398510242</v>
      </c>
      <c r="W3084" s="41">
        <f>Data[[#This Row],[TOTAL CHELTUIELI EURO]]/Data[[#This Row],[NUMĂRUL PERSOANELOR CARE AU PARTICIPAT LA VOT]]</f>
        <v>2.5352324122456649</v>
      </c>
      <c r="X3084" s="43">
        <v>4.8400999999999996</v>
      </c>
      <c r="Y3084" s="114" t="s">
        <v>2889</v>
      </c>
      <c r="Z3084" s="44">
        <v>6</v>
      </c>
      <c r="AA3084" s="115" t="s">
        <v>3107</v>
      </c>
      <c r="AB3084" s="44">
        <v>1</v>
      </c>
      <c r="AC3084" s="45"/>
    </row>
    <row r="3085" spans="1:29" x14ac:dyDescent="0.2">
      <c r="A3085" s="37">
        <v>3084</v>
      </c>
      <c r="B3085" s="38" t="s">
        <v>967</v>
      </c>
      <c r="C3085" s="39" t="s">
        <v>2684</v>
      </c>
      <c r="D3085" s="40">
        <v>44101</v>
      </c>
      <c r="E3085" s="38">
        <v>1</v>
      </c>
      <c r="F3085" s="38"/>
      <c r="G3085" s="38" t="s">
        <v>2</v>
      </c>
      <c r="H3085" s="38" t="s">
        <v>2</v>
      </c>
      <c r="I3085" s="39">
        <v>0</v>
      </c>
      <c r="J3085" s="39">
        <v>13592.23</v>
      </c>
      <c r="K3085" s="39">
        <v>0</v>
      </c>
      <c r="L3085" s="41">
        <f>SUM(Data[[#This Row],[CHELTUIELI DE PERSONAL LEI]:[CHELTUIELI DE CAPITAL (ACTIVE NEFINANCIARE ) LEI]])</f>
        <v>13592.23</v>
      </c>
      <c r="M3085" s="41">
        <f>Data[[#This Row],[TOTAL CHELTUIELI LEI]]/Data[[#This Row],[CURS VALUTAR EURO BNR 22 07 2020]]</f>
        <v>2808.2539616950066</v>
      </c>
      <c r="N3085" s="49">
        <v>6792</v>
      </c>
      <c r="O3085" s="42"/>
      <c r="P3085" s="102">
        <v>4103</v>
      </c>
      <c r="Q3085" s="42"/>
      <c r="R3085" s="42">
        <f>Data[[#This Row],[PERSOANE ÎNSCRISE ÎN LISTELE ELECTORALE (TURUL 1)            ]]+Data[[#This Row],[PERSOANE ÎNSCRISE ÎN LISTELE ELECTORALE (TURUL AL 2-LEA)]]</f>
        <v>6792</v>
      </c>
      <c r="S3085" s="42">
        <f>Data[[#This Row],[PERSOANE CARE AU PARTICIPAT LA VOT (TURUL 1)]]+Data[[#This Row],[PERSOANE CARE AU PARTICIPAT LA VOT  (TURUL AL 2-LEA)]]</f>
        <v>4103</v>
      </c>
      <c r="T3085" s="41">
        <f>Data[[#This Row],[TOTAL CHELTUIELI LEI]]/Data[[#This Row],[NUMĂRUL PERSOANELOR ÎNSCRISE ÎN LISTELE ELECTORALE]]</f>
        <v>2.0012117196702</v>
      </c>
      <c r="U3085" s="41">
        <f>Data[[#This Row],[TOTAL CHELTUIELI EURO]]/Data[[#This Row],[NUMĂRUL PERSOANELOR ÎNSCRISE ÎN LISTELE ELECTORALE]]</f>
        <v>0.41346495313530723</v>
      </c>
      <c r="V3085" s="41">
        <f>Data[[#This Row],[TOTAL CHELTUIELI LEI]]/Data[[#This Row],[NUMĂRUL PERSOANELOR CARE AU PARTICIPAT LA VOT]]</f>
        <v>3.3127540823787474</v>
      </c>
      <c r="W3085" s="41">
        <f>Data[[#This Row],[TOTAL CHELTUIELI EURO]]/Data[[#This Row],[NUMĂRUL PERSOANELOR CARE AU PARTICIPAT LA VOT]]</f>
        <v>0.68443918150012351</v>
      </c>
      <c r="X3085" s="43">
        <v>4.8400999999999996</v>
      </c>
      <c r="Y3085" s="114" t="s">
        <v>2891</v>
      </c>
      <c r="Z3085" s="44">
        <v>2</v>
      </c>
      <c r="AA3085" s="115" t="s">
        <v>3105</v>
      </c>
      <c r="AB3085" s="44">
        <v>0</v>
      </c>
      <c r="AC3085" s="45"/>
    </row>
    <row r="3086" spans="1:29" x14ac:dyDescent="0.2">
      <c r="A3086" s="37">
        <v>3085</v>
      </c>
      <c r="B3086" s="38" t="s">
        <v>967</v>
      </c>
      <c r="C3086" s="39" t="s">
        <v>2685</v>
      </c>
      <c r="D3086" s="40">
        <v>44101</v>
      </c>
      <c r="E3086" s="38">
        <v>1</v>
      </c>
      <c r="F3086" s="38"/>
      <c r="G3086" s="38" t="s">
        <v>2</v>
      </c>
      <c r="H3086" s="38" t="s">
        <v>2</v>
      </c>
      <c r="I3086" s="39">
        <v>2700</v>
      </c>
      <c r="J3086" s="39">
        <v>2281</v>
      </c>
      <c r="K3086" s="39">
        <v>0</v>
      </c>
      <c r="L3086" s="41">
        <f>SUM(Data[[#This Row],[CHELTUIELI DE PERSONAL LEI]:[CHELTUIELI DE CAPITAL (ACTIVE NEFINANCIARE ) LEI]])</f>
        <v>4981</v>
      </c>
      <c r="M3086" s="41">
        <f>Data[[#This Row],[TOTAL CHELTUIELI LEI]]/Data[[#This Row],[CURS VALUTAR EURO BNR 22 07 2020]]</f>
        <v>1029.1109687816368</v>
      </c>
      <c r="N3086" s="49">
        <v>6833</v>
      </c>
      <c r="O3086" s="42"/>
      <c r="P3086" s="102">
        <v>5093</v>
      </c>
      <c r="Q3086" s="42"/>
      <c r="R3086" s="42">
        <f>Data[[#This Row],[PERSOANE ÎNSCRISE ÎN LISTELE ELECTORALE (TURUL 1)            ]]+Data[[#This Row],[PERSOANE ÎNSCRISE ÎN LISTELE ELECTORALE (TURUL AL 2-LEA)]]</f>
        <v>6833</v>
      </c>
      <c r="S3086" s="42">
        <f>Data[[#This Row],[PERSOANE CARE AU PARTICIPAT LA VOT (TURUL 1)]]+Data[[#This Row],[PERSOANE CARE AU PARTICIPAT LA VOT  (TURUL AL 2-LEA)]]</f>
        <v>5093</v>
      </c>
      <c r="T3086" s="41">
        <f>Data[[#This Row],[TOTAL CHELTUIELI LEI]]/Data[[#This Row],[NUMĂRUL PERSOANELOR ÎNSCRISE ÎN LISTELE ELECTORALE]]</f>
        <v>0.7289623884091907</v>
      </c>
      <c r="U3086" s="41">
        <f>Data[[#This Row],[TOTAL CHELTUIELI EURO]]/Data[[#This Row],[NUMĂRUL PERSOANELOR ÎNSCRISE ÎN LISTELE ELECTORALE]]</f>
        <v>0.15060895196570126</v>
      </c>
      <c r="V3086" s="41">
        <f>Data[[#This Row],[TOTAL CHELTUIELI LEI]]/Data[[#This Row],[NUMĂRUL PERSOANELOR CARE AU PARTICIPAT LA VOT]]</f>
        <v>0.97800903200471234</v>
      </c>
      <c r="W3086" s="41">
        <f>Data[[#This Row],[TOTAL CHELTUIELI EURO]]/Data[[#This Row],[NUMĂRUL PERSOANELOR CARE AU PARTICIPAT LA VOT]]</f>
        <v>0.2020638069471111</v>
      </c>
      <c r="X3086" s="43">
        <v>4.8400999999999996</v>
      </c>
      <c r="Y3086" s="114" t="s">
        <v>2890</v>
      </c>
      <c r="Z3086" s="44">
        <v>0</v>
      </c>
      <c r="AA3086" s="115" t="s">
        <v>3105</v>
      </c>
      <c r="AB3086" s="44">
        <v>0</v>
      </c>
      <c r="AC3086" s="45"/>
    </row>
    <row r="3087" spans="1:29" x14ac:dyDescent="0.2">
      <c r="A3087" s="37">
        <v>3086</v>
      </c>
      <c r="B3087" s="38" t="s">
        <v>967</v>
      </c>
      <c r="C3087" s="39" t="s">
        <v>1742</v>
      </c>
      <c r="D3087" s="40">
        <v>44101</v>
      </c>
      <c r="E3087" s="38">
        <v>1</v>
      </c>
      <c r="F3087" s="38"/>
      <c r="G3087" s="38" t="s">
        <v>2</v>
      </c>
      <c r="H3087" s="38" t="s">
        <v>2</v>
      </c>
      <c r="I3087" s="39">
        <v>0</v>
      </c>
      <c r="J3087" s="39">
        <v>2315</v>
      </c>
      <c r="K3087" s="39">
        <v>0</v>
      </c>
      <c r="L3087" s="41">
        <f>SUM(Data[[#This Row],[CHELTUIELI DE PERSONAL LEI]:[CHELTUIELI DE CAPITAL (ACTIVE NEFINANCIARE ) LEI]])</f>
        <v>2315</v>
      </c>
      <c r="M3087" s="41">
        <f>Data[[#This Row],[TOTAL CHELTUIELI LEI]]/Data[[#This Row],[CURS VALUTAR EURO BNR 22 07 2020]]</f>
        <v>478.29590297721126</v>
      </c>
      <c r="N3087" s="49">
        <v>2521</v>
      </c>
      <c r="O3087" s="42"/>
      <c r="P3087" s="102">
        <v>1734</v>
      </c>
      <c r="Q3087" s="42"/>
      <c r="R3087" s="42">
        <f>Data[[#This Row],[PERSOANE ÎNSCRISE ÎN LISTELE ELECTORALE (TURUL 1)            ]]+Data[[#This Row],[PERSOANE ÎNSCRISE ÎN LISTELE ELECTORALE (TURUL AL 2-LEA)]]</f>
        <v>2521</v>
      </c>
      <c r="S3087" s="42">
        <f>Data[[#This Row],[PERSOANE CARE AU PARTICIPAT LA VOT (TURUL 1)]]+Data[[#This Row],[PERSOANE CARE AU PARTICIPAT LA VOT  (TURUL AL 2-LEA)]]</f>
        <v>1734</v>
      </c>
      <c r="T3087" s="41">
        <f>Data[[#This Row],[TOTAL CHELTUIELI LEI]]/Data[[#This Row],[NUMĂRUL PERSOANELOR ÎNSCRISE ÎN LISTELE ELECTORALE]]</f>
        <v>0.91828639428798098</v>
      </c>
      <c r="U3087" s="41">
        <f>Data[[#This Row],[TOTAL CHELTUIELI EURO]]/Data[[#This Row],[NUMĂRUL PERSOANELOR ÎNSCRISE ÎN LISTELE ELECTORALE]]</f>
        <v>0.18972467392987358</v>
      </c>
      <c r="V3087" s="41">
        <f>Data[[#This Row],[TOTAL CHELTUIELI LEI]]/Data[[#This Row],[NUMĂRUL PERSOANELOR CARE AU PARTICIPAT LA VOT]]</f>
        <v>1.3350634371395618</v>
      </c>
      <c r="W3087" s="41">
        <f>Data[[#This Row],[TOTAL CHELTUIELI EURO]]/Data[[#This Row],[NUMĂRUL PERSOANELOR CARE AU PARTICIPAT LA VOT]]</f>
        <v>0.27583385408143674</v>
      </c>
      <c r="X3087" s="43">
        <v>4.8400999999999996</v>
      </c>
      <c r="Y3087" s="114" t="s">
        <v>2890</v>
      </c>
      <c r="Z3087" s="44">
        <v>0</v>
      </c>
      <c r="AA3087" s="115" t="s">
        <v>3105</v>
      </c>
      <c r="AB3087" s="44">
        <v>0</v>
      </c>
      <c r="AC3087" s="45"/>
    </row>
    <row r="3088" spans="1:29" x14ac:dyDescent="0.2">
      <c r="A3088" s="37">
        <v>3087</v>
      </c>
      <c r="B3088" s="38" t="s">
        <v>967</v>
      </c>
      <c r="C3088" s="39" t="s">
        <v>2856</v>
      </c>
      <c r="D3088" s="40">
        <v>44101</v>
      </c>
      <c r="E3088" s="38">
        <v>1</v>
      </c>
      <c r="F3088" s="38"/>
      <c r="G3088" s="38" t="s">
        <v>2</v>
      </c>
      <c r="H3088" s="38" t="s">
        <v>2</v>
      </c>
      <c r="I3088" s="39">
        <v>0</v>
      </c>
      <c r="J3088" s="39">
        <v>124912.28</v>
      </c>
      <c r="K3088" s="39">
        <v>0</v>
      </c>
      <c r="L3088" s="41">
        <f>SUM(Data[[#This Row],[CHELTUIELI DE PERSONAL LEI]:[CHELTUIELI DE CAPITAL (ACTIVE NEFINANCIARE ) LEI]])</f>
        <v>124912.28</v>
      </c>
      <c r="M3088" s="41">
        <f>Data[[#This Row],[TOTAL CHELTUIELI LEI]]/Data[[#This Row],[CURS VALUTAR EURO BNR 22 07 2020]]</f>
        <v>25807.789095266628</v>
      </c>
      <c r="N3088" s="49">
        <v>32968</v>
      </c>
      <c r="O3088" s="42"/>
      <c r="P3088" s="102">
        <v>16919</v>
      </c>
      <c r="Q3088" s="42"/>
      <c r="R3088" s="42">
        <f>Data[[#This Row],[PERSOANE ÎNSCRISE ÎN LISTELE ELECTORALE (TURUL 1)            ]]+Data[[#This Row],[PERSOANE ÎNSCRISE ÎN LISTELE ELECTORALE (TURUL AL 2-LEA)]]</f>
        <v>32968</v>
      </c>
      <c r="S3088" s="42">
        <f>Data[[#This Row],[PERSOANE CARE AU PARTICIPAT LA VOT (TURUL 1)]]+Data[[#This Row],[PERSOANE CARE AU PARTICIPAT LA VOT  (TURUL AL 2-LEA)]]</f>
        <v>16919</v>
      </c>
      <c r="T3088" s="41">
        <f>Data[[#This Row],[TOTAL CHELTUIELI LEI]]/Data[[#This Row],[NUMĂRUL PERSOANELOR ÎNSCRISE ÎN LISTELE ELECTORALE]]</f>
        <v>3.7888946857558845</v>
      </c>
      <c r="U3088" s="41">
        <f>Data[[#This Row],[TOTAL CHELTUIELI EURO]]/Data[[#This Row],[NUMĂRUL PERSOANELOR ÎNSCRISE ÎN LISTELE ELECTORALE]]</f>
        <v>0.7828133066994245</v>
      </c>
      <c r="V3088" s="41">
        <f>Data[[#This Row],[TOTAL CHELTUIELI LEI]]/Data[[#This Row],[NUMĂRUL PERSOANELOR CARE AU PARTICIPAT LA VOT]]</f>
        <v>7.3829588037118032</v>
      </c>
      <c r="W3088" s="41">
        <f>Data[[#This Row],[TOTAL CHELTUIELI EURO]]/Data[[#This Row],[NUMĂRUL PERSOANELOR CARE AU PARTICIPAT LA VOT]]</f>
        <v>1.5253731955355889</v>
      </c>
      <c r="X3088" s="43">
        <v>4.8400999999999996</v>
      </c>
      <c r="Y3088" s="114" t="s">
        <v>2884</v>
      </c>
      <c r="Z3088" s="44">
        <v>3</v>
      </c>
      <c r="AA3088" s="115" t="s">
        <v>3105</v>
      </c>
      <c r="AB3088" s="44">
        <v>0</v>
      </c>
      <c r="AC3088" s="45"/>
    </row>
    <row r="3089" spans="1:29" x14ac:dyDescent="0.2">
      <c r="A3089" s="37">
        <v>3088</v>
      </c>
      <c r="B3089" s="38" t="s">
        <v>967</v>
      </c>
      <c r="C3089" s="39" t="s">
        <v>1155</v>
      </c>
      <c r="D3089" s="40">
        <v>44101</v>
      </c>
      <c r="E3089" s="38">
        <v>1</v>
      </c>
      <c r="F3089" s="38"/>
      <c r="G3089" s="38" t="s">
        <v>2</v>
      </c>
      <c r="H3089" s="38" t="s">
        <v>2</v>
      </c>
      <c r="I3089" s="39">
        <v>12043</v>
      </c>
      <c r="J3089" s="39">
        <v>21184</v>
      </c>
      <c r="K3089" s="39">
        <v>0</v>
      </c>
      <c r="L3089" s="41">
        <f>SUM(Data[[#This Row],[CHELTUIELI DE PERSONAL LEI]:[CHELTUIELI DE CAPITAL (ACTIVE NEFINANCIARE ) LEI]])</f>
        <v>33227</v>
      </c>
      <c r="M3089" s="41">
        <f>Data[[#This Row],[TOTAL CHELTUIELI LEI]]/Data[[#This Row],[CURS VALUTAR EURO BNR 22 07 2020]]</f>
        <v>6864.9408070081199</v>
      </c>
      <c r="N3089" s="49">
        <v>8084</v>
      </c>
      <c r="O3089" s="42"/>
      <c r="P3089" s="102">
        <v>4522</v>
      </c>
      <c r="Q3089" s="42"/>
      <c r="R3089" s="42">
        <f>Data[[#This Row],[PERSOANE ÎNSCRISE ÎN LISTELE ELECTORALE (TURUL 1)            ]]+Data[[#This Row],[PERSOANE ÎNSCRISE ÎN LISTELE ELECTORALE (TURUL AL 2-LEA)]]</f>
        <v>8084</v>
      </c>
      <c r="S3089" s="42">
        <f>Data[[#This Row],[PERSOANE CARE AU PARTICIPAT LA VOT (TURUL 1)]]+Data[[#This Row],[PERSOANE CARE AU PARTICIPAT LA VOT  (TURUL AL 2-LEA)]]</f>
        <v>4522</v>
      </c>
      <c r="T3089" s="41">
        <f>Data[[#This Row],[TOTAL CHELTUIELI LEI]]/Data[[#This Row],[NUMĂRUL PERSOANELOR ÎNSCRISE ÎN LISTELE ELECTORALE]]</f>
        <v>4.1102177140029692</v>
      </c>
      <c r="U3089" s="41">
        <f>Data[[#This Row],[TOTAL CHELTUIELI EURO]]/Data[[#This Row],[NUMĂRUL PERSOANELOR ÎNSCRISE ÎN LISTELE ELECTORALE]]</f>
        <v>0.84920099047601683</v>
      </c>
      <c r="V3089" s="41">
        <f>Data[[#This Row],[TOTAL CHELTUIELI LEI]]/Data[[#This Row],[NUMĂRUL PERSOANELOR CARE AU PARTICIPAT LA VOT]]</f>
        <v>7.3478549314462631</v>
      </c>
      <c r="W3089" s="41">
        <f>Data[[#This Row],[TOTAL CHELTUIELI EURO]]/Data[[#This Row],[NUMĂRUL PERSOANELOR CARE AU PARTICIPAT LA VOT]]</f>
        <v>1.5181204792145333</v>
      </c>
      <c r="X3089" s="43">
        <v>4.8400999999999996</v>
      </c>
      <c r="Y3089" s="114" t="s">
        <v>2895</v>
      </c>
      <c r="Z3089" s="44">
        <v>4</v>
      </c>
      <c r="AA3089" s="115" t="s">
        <v>3105</v>
      </c>
      <c r="AB3089" s="44">
        <v>0</v>
      </c>
      <c r="AC3089" s="45"/>
    </row>
    <row r="3090" spans="1:29" x14ac:dyDescent="0.2">
      <c r="A3090" s="37">
        <v>3089</v>
      </c>
      <c r="B3090" s="38" t="s">
        <v>967</v>
      </c>
      <c r="C3090" s="39" t="s">
        <v>286</v>
      </c>
      <c r="D3090" s="40">
        <v>44101</v>
      </c>
      <c r="E3090" s="38">
        <v>1</v>
      </c>
      <c r="F3090" s="38"/>
      <c r="G3090" s="38" t="s">
        <v>2</v>
      </c>
      <c r="H3090" s="38" t="s">
        <v>2</v>
      </c>
      <c r="I3090" s="50">
        <v>0</v>
      </c>
      <c r="J3090" s="50">
        <v>50930</v>
      </c>
      <c r="K3090" s="50">
        <v>0</v>
      </c>
      <c r="L3090" s="41">
        <f>SUM(Data[[#This Row],[CHELTUIELI DE PERSONAL LEI]:[CHELTUIELI DE CAPITAL (ACTIVE NEFINANCIARE ) LEI]])</f>
        <v>50930</v>
      </c>
      <c r="M3090" s="41">
        <f>Data[[#This Row],[TOTAL CHELTUIELI LEI]]/Data[[#This Row],[CURS VALUTAR EURO BNR 22 07 2020]]</f>
        <v>10522.509865498647</v>
      </c>
      <c r="N3090" s="49">
        <v>4110</v>
      </c>
      <c r="O3090" s="42"/>
      <c r="P3090" s="103">
        <v>2918</v>
      </c>
      <c r="Q3090" s="42"/>
      <c r="R3090" s="42">
        <f>Data[[#This Row],[PERSOANE ÎNSCRISE ÎN LISTELE ELECTORALE (TURUL 1)            ]]+Data[[#This Row],[PERSOANE ÎNSCRISE ÎN LISTELE ELECTORALE (TURUL AL 2-LEA)]]</f>
        <v>4110</v>
      </c>
      <c r="S3090" s="42">
        <f>Data[[#This Row],[PERSOANE CARE AU PARTICIPAT LA VOT (TURUL 1)]]+Data[[#This Row],[PERSOANE CARE AU PARTICIPAT LA VOT  (TURUL AL 2-LEA)]]</f>
        <v>2918</v>
      </c>
      <c r="T3090" s="41">
        <f>Data[[#This Row],[TOTAL CHELTUIELI LEI]]/Data[[#This Row],[NUMĂRUL PERSOANELOR ÎNSCRISE ÎN LISTELE ELECTORALE]]</f>
        <v>12.391727493917275</v>
      </c>
      <c r="U3090" s="41">
        <f>Data[[#This Row],[TOTAL CHELTUIELI EURO]]/Data[[#This Row],[NUMĂRUL PERSOANELOR ÎNSCRISE ÎN LISTELE ELECTORALE]]</f>
        <v>2.560221378466824</v>
      </c>
      <c r="V3090" s="41">
        <f>Data[[#This Row],[TOTAL CHELTUIELI LEI]]/Data[[#This Row],[NUMĂRUL PERSOANELOR CARE AU PARTICIPAT LA VOT]]</f>
        <v>17.453735435229611</v>
      </c>
      <c r="W3090" s="41">
        <f>Data[[#This Row],[TOTAL CHELTUIELI EURO]]/Data[[#This Row],[NUMĂRUL PERSOANELOR CARE AU PARTICIPAT LA VOT]]</f>
        <v>3.6060691794032373</v>
      </c>
      <c r="X3090" s="43">
        <v>4.8400999999999996</v>
      </c>
      <c r="Y3090" s="114" t="s">
        <v>2897</v>
      </c>
      <c r="Z3090" s="44">
        <v>12</v>
      </c>
      <c r="AA3090" s="115" t="s">
        <v>3108</v>
      </c>
      <c r="AB3090" s="44">
        <v>2</v>
      </c>
      <c r="AC3090" s="45"/>
    </row>
    <row r="3091" spans="1:29" x14ac:dyDescent="0.2">
      <c r="A3091" s="37">
        <v>3090</v>
      </c>
      <c r="B3091" s="38" t="s">
        <v>967</v>
      </c>
      <c r="C3091" s="39" t="s">
        <v>2686</v>
      </c>
      <c r="D3091" s="40">
        <v>44101</v>
      </c>
      <c r="E3091" s="38">
        <v>1</v>
      </c>
      <c r="F3091" s="38"/>
      <c r="G3091" s="38" t="s">
        <v>2</v>
      </c>
      <c r="H3091" s="38" t="s">
        <v>2</v>
      </c>
      <c r="I3091" s="39">
        <v>8100</v>
      </c>
      <c r="J3091" s="39">
        <v>62883.27</v>
      </c>
      <c r="K3091" s="39">
        <v>0</v>
      </c>
      <c r="L3091" s="41">
        <f>SUM(Data[[#This Row],[CHELTUIELI DE PERSONAL LEI]:[CHELTUIELI DE CAPITAL (ACTIVE NEFINANCIARE ) LEI]])</f>
        <v>70983.26999999999</v>
      </c>
      <c r="M3091" s="41">
        <f>Data[[#This Row],[TOTAL CHELTUIELI LEI]]/Data[[#This Row],[CURS VALUTAR EURO BNR 22 07 2020]]</f>
        <v>14665.66186649036</v>
      </c>
      <c r="N3091" s="49">
        <v>7330</v>
      </c>
      <c r="O3091" s="42"/>
      <c r="P3091" s="102">
        <v>3938</v>
      </c>
      <c r="Q3091" s="42"/>
      <c r="R3091" s="42">
        <f>Data[[#This Row],[PERSOANE ÎNSCRISE ÎN LISTELE ELECTORALE (TURUL 1)            ]]+Data[[#This Row],[PERSOANE ÎNSCRISE ÎN LISTELE ELECTORALE (TURUL AL 2-LEA)]]</f>
        <v>7330</v>
      </c>
      <c r="S3091" s="42">
        <f>Data[[#This Row],[PERSOANE CARE AU PARTICIPAT LA VOT (TURUL 1)]]+Data[[#This Row],[PERSOANE CARE AU PARTICIPAT LA VOT  (TURUL AL 2-LEA)]]</f>
        <v>3938</v>
      </c>
      <c r="T3091" s="41">
        <f>Data[[#This Row],[TOTAL CHELTUIELI LEI]]/Data[[#This Row],[NUMĂRUL PERSOANELOR ÎNSCRISE ÎN LISTELE ELECTORALE]]</f>
        <v>9.6839386084583889</v>
      </c>
      <c r="U3091" s="41">
        <f>Data[[#This Row],[TOTAL CHELTUIELI EURO]]/Data[[#This Row],[NUMĂRUL PERSOANELOR ÎNSCRISE ÎN LISTELE ELECTORALE]]</f>
        <v>2.0007724238049605</v>
      </c>
      <c r="V3091" s="41">
        <f>Data[[#This Row],[TOTAL CHELTUIELI LEI]]/Data[[#This Row],[NUMĂRUL PERSOANELOR CARE AU PARTICIPAT LA VOT]]</f>
        <v>18.025208227526662</v>
      </c>
      <c r="W3091" s="41">
        <f>Data[[#This Row],[TOTAL CHELTUIELI EURO]]/Data[[#This Row],[NUMĂRUL PERSOANELOR CARE AU PARTICIPAT LA VOT]]</f>
        <v>3.7241396309015644</v>
      </c>
      <c r="X3091" s="43">
        <v>4.8400999999999996</v>
      </c>
      <c r="Y3091" s="114" t="s">
        <v>2887</v>
      </c>
      <c r="Z3091" s="44">
        <v>9</v>
      </c>
      <c r="AA3091" s="115" t="s">
        <v>3108</v>
      </c>
      <c r="AB3091" s="44">
        <v>2</v>
      </c>
      <c r="AC3091" s="45"/>
    </row>
    <row r="3092" spans="1:29" x14ac:dyDescent="0.2">
      <c r="A3092" s="37">
        <v>3091</v>
      </c>
      <c r="B3092" s="38" t="s">
        <v>967</v>
      </c>
      <c r="C3092" s="39" t="s">
        <v>1040</v>
      </c>
      <c r="D3092" s="40">
        <v>44101</v>
      </c>
      <c r="E3092" s="38">
        <v>1</v>
      </c>
      <c r="F3092" s="38"/>
      <c r="G3092" s="38" t="s">
        <v>2</v>
      </c>
      <c r="H3092" s="38" t="s">
        <v>2</v>
      </c>
      <c r="I3092" s="39">
        <v>0</v>
      </c>
      <c r="J3092" s="39">
        <v>25208.69</v>
      </c>
      <c r="K3092" s="39">
        <v>0</v>
      </c>
      <c r="L3092" s="41">
        <f>SUM(Data[[#This Row],[CHELTUIELI DE PERSONAL LEI]:[CHELTUIELI DE CAPITAL (ACTIVE NEFINANCIARE ) LEI]])</f>
        <v>25208.69</v>
      </c>
      <c r="M3092" s="41">
        <f>Data[[#This Row],[TOTAL CHELTUIELI LEI]]/Data[[#This Row],[CURS VALUTAR EURO BNR 22 07 2020]]</f>
        <v>5208.2994153013369</v>
      </c>
      <c r="N3092" s="49">
        <v>7201</v>
      </c>
      <c r="O3092" s="42"/>
      <c r="P3092" s="102">
        <v>3892</v>
      </c>
      <c r="Q3092" s="42"/>
      <c r="R3092" s="42">
        <f>Data[[#This Row],[PERSOANE ÎNSCRISE ÎN LISTELE ELECTORALE (TURUL 1)            ]]+Data[[#This Row],[PERSOANE ÎNSCRISE ÎN LISTELE ELECTORALE (TURUL AL 2-LEA)]]</f>
        <v>7201</v>
      </c>
      <c r="S3092" s="42">
        <f>Data[[#This Row],[PERSOANE CARE AU PARTICIPAT LA VOT (TURUL 1)]]+Data[[#This Row],[PERSOANE CARE AU PARTICIPAT LA VOT  (TURUL AL 2-LEA)]]</f>
        <v>3892</v>
      </c>
      <c r="T3092" s="41">
        <f>Data[[#This Row],[TOTAL CHELTUIELI LEI]]/Data[[#This Row],[NUMĂRUL PERSOANELOR ÎNSCRISE ÎN LISTELE ELECTORALE]]</f>
        <v>3.5007207332314954</v>
      </c>
      <c r="U3092" s="41">
        <f>Data[[#This Row],[TOTAL CHELTUIELI EURO]]/Data[[#This Row],[NUMĂRUL PERSOANELOR ÎNSCRISE ÎN LISTELE ELECTORALE]]</f>
        <v>0.72327446400518491</v>
      </c>
      <c r="V3092" s="41">
        <f>Data[[#This Row],[TOTAL CHELTUIELI LEI]]/Data[[#This Row],[NUMĂRUL PERSOANELOR CARE AU PARTICIPAT LA VOT]]</f>
        <v>6.4770529290853025</v>
      </c>
      <c r="W3092" s="41">
        <f>Data[[#This Row],[TOTAL CHELTUIELI EURO]]/Data[[#This Row],[NUMĂRUL PERSOANELOR CARE AU PARTICIPAT LA VOT]]</f>
        <v>1.3382064273641667</v>
      </c>
      <c r="X3092" s="43">
        <v>4.8400999999999996</v>
      </c>
      <c r="Y3092" s="114" t="s">
        <v>2884</v>
      </c>
      <c r="Z3092" s="44">
        <v>3</v>
      </c>
      <c r="AA3092" s="115" t="s">
        <v>3105</v>
      </c>
      <c r="AB3092" s="44">
        <v>0</v>
      </c>
      <c r="AC3092" s="45"/>
    </row>
    <row r="3093" spans="1:29" x14ac:dyDescent="0.2">
      <c r="A3093" s="37">
        <v>3092</v>
      </c>
      <c r="B3093" s="38" t="s">
        <v>967</v>
      </c>
      <c r="C3093" s="39" t="s">
        <v>2687</v>
      </c>
      <c r="D3093" s="40">
        <v>44101</v>
      </c>
      <c r="E3093" s="38">
        <v>1</v>
      </c>
      <c r="F3093" s="38"/>
      <c r="G3093" s="38" t="s">
        <v>2</v>
      </c>
      <c r="H3093" s="38" t="s">
        <v>2</v>
      </c>
      <c r="I3093" s="39">
        <v>1650</v>
      </c>
      <c r="J3093" s="39">
        <v>1190</v>
      </c>
      <c r="K3093" s="39">
        <v>0</v>
      </c>
      <c r="L3093" s="41">
        <f>SUM(Data[[#This Row],[CHELTUIELI DE PERSONAL LEI]:[CHELTUIELI DE CAPITAL (ACTIVE NEFINANCIARE ) LEI]])</f>
        <v>2840</v>
      </c>
      <c r="M3093" s="41">
        <f>Data[[#This Row],[TOTAL CHELTUIELI LEI]]/Data[[#This Row],[CURS VALUTAR EURO BNR 22 07 2020]]</f>
        <v>586.76473626577967</v>
      </c>
      <c r="N3093" s="49">
        <v>5180</v>
      </c>
      <c r="O3093" s="42"/>
      <c r="P3093" s="102">
        <v>2878</v>
      </c>
      <c r="Q3093" s="42"/>
      <c r="R3093" s="42">
        <f>Data[[#This Row],[PERSOANE ÎNSCRISE ÎN LISTELE ELECTORALE (TURUL 1)            ]]+Data[[#This Row],[PERSOANE ÎNSCRISE ÎN LISTELE ELECTORALE (TURUL AL 2-LEA)]]</f>
        <v>5180</v>
      </c>
      <c r="S3093" s="42">
        <f>Data[[#This Row],[PERSOANE CARE AU PARTICIPAT LA VOT (TURUL 1)]]+Data[[#This Row],[PERSOANE CARE AU PARTICIPAT LA VOT  (TURUL AL 2-LEA)]]</f>
        <v>2878</v>
      </c>
      <c r="T3093" s="41">
        <f>Data[[#This Row],[TOTAL CHELTUIELI LEI]]/Data[[#This Row],[NUMĂRUL PERSOANELOR ÎNSCRISE ÎN LISTELE ELECTORALE]]</f>
        <v>0.54826254826254828</v>
      </c>
      <c r="U3093" s="41">
        <f>Data[[#This Row],[TOTAL CHELTUIELI EURO]]/Data[[#This Row],[NUMĂRUL PERSOANELOR ÎNSCRISE ÎN LISTELE ELECTORALE]]</f>
        <v>0.11327504561115438</v>
      </c>
      <c r="V3093" s="41">
        <f>Data[[#This Row],[TOTAL CHELTUIELI LEI]]/Data[[#This Row],[NUMĂRUL PERSOANELOR CARE AU PARTICIPAT LA VOT]]</f>
        <v>0.98679638637943012</v>
      </c>
      <c r="W3093" s="41">
        <f>Data[[#This Row],[TOTAL CHELTUIELI EURO]]/Data[[#This Row],[NUMĂRUL PERSOANELOR CARE AU PARTICIPAT LA VOT]]</f>
        <v>0.20387933852181364</v>
      </c>
      <c r="X3093" s="43">
        <v>4.8400999999999996</v>
      </c>
      <c r="Y3093" s="114" t="s">
        <v>2890</v>
      </c>
      <c r="Z3093" s="44">
        <v>0</v>
      </c>
      <c r="AA3093" s="115" t="s">
        <v>3105</v>
      </c>
      <c r="AB3093" s="44">
        <v>0</v>
      </c>
      <c r="AC3093" s="45"/>
    </row>
    <row r="3094" spans="1:29" x14ac:dyDescent="0.2">
      <c r="A3094" s="37">
        <v>3093</v>
      </c>
      <c r="B3094" s="38" t="s">
        <v>967</v>
      </c>
      <c r="C3094" s="39" t="s">
        <v>2857</v>
      </c>
      <c r="D3094" s="40">
        <v>44101</v>
      </c>
      <c r="E3094" s="38">
        <v>1</v>
      </c>
      <c r="F3094" s="38"/>
      <c r="G3094" s="38" t="s">
        <v>2</v>
      </c>
      <c r="H3094" s="38" t="s">
        <v>2</v>
      </c>
      <c r="I3094" s="39">
        <v>23469</v>
      </c>
      <c r="J3094" s="39">
        <v>151329</v>
      </c>
      <c r="K3094" s="39">
        <v>0</v>
      </c>
      <c r="L3094" s="41">
        <f>SUM(Data[[#This Row],[CHELTUIELI DE PERSONAL LEI]:[CHELTUIELI DE CAPITAL (ACTIVE NEFINANCIARE ) LEI]])</f>
        <v>174798</v>
      </c>
      <c r="M3094" s="41">
        <f>Data[[#This Row],[TOTAL CHELTUIELI LEI]]/Data[[#This Row],[CURS VALUTAR EURO BNR 22 07 2020]]</f>
        <v>36114.543087952734</v>
      </c>
      <c r="N3094" s="49">
        <v>20946</v>
      </c>
      <c r="O3094" s="42"/>
      <c r="P3094" s="102">
        <v>9264</v>
      </c>
      <c r="Q3094" s="42"/>
      <c r="R3094" s="42">
        <f>Data[[#This Row],[PERSOANE ÎNSCRISE ÎN LISTELE ELECTORALE (TURUL 1)            ]]+Data[[#This Row],[PERSOANE ÎNSCRISE ÎN LISTELE ELECTORALE (TURUL AL 2-LEA)]]</f>
        <v>20946</v>
      </c>
      <c r="S3094" s="42">
        <f>Data[[#This Row],[PERSOANE CARE AU PARTICIPAT LA VOT (TURUL 1)]]+Data[[#This Row],[PERSOANE CARE AU PARTICIPAT LA VOT  (TURUL AL 2-LEA)]]</f>
        <v>9264</v>
      </c>
      <c r="T3094" s="41">
        <f>Data[[#This Row],[TOTAL CHELTUIELI LEI]]/Data[[#This Row],[NUMĂRUL PERSOANELOR ÎNSCRISE ÎN LISTELE ELECTORALE]]</f>
        <v>8.3451733027785728</v>
      </c>
      <c r="U3094" s="41">
        <f>Data[[#This Row],[TOTAL CHELTUIELI EURO]]/Data[[#This Row],[NUMĂRUL PERSOANELOR ÎNSCRISE ÎN LISTELE ELECTORALE]]</f>
        <v>1.7241737366539069</v>
      </c>
      <c r="V3094" s="41">
        <f>Data[[#This Row],[TOTAL CHELTUIELI LEI]]/Data[[#This Row],[NUMĂRUL PERSOANELOR CARE AU PARTICIPAT LA VOT]]</f>
        <v>18.868523316062177</v>
      </c>
      <c r="W3094" s="41">
        <f>Data[[#This Row],[TOTAL CHELTUIELI EURO]]/Data[[#This Row],[NUMĂRUL PERSOANELOR CARE AU PARTICIPAT LA VOT]]</f>
        <v>3.8983746856598374</v>
      </c>
      <c r="X3094" s="43">
        <v>4.8400999999999996</v>
      </c>
      <c r="Y3094" s="114" t="s">
        <v>2896</v>
      </c>
      <c r="Z3094" s="44">
        <v>8</v>
      </c>
      <c r="AA3094" s="115" t="s">
        <v>3107</v>
      </c>
      <c r="AB3094" s="44">
        <v>1</v>
      </c>
      <c r="AC3094" s="45"/>
    </row>
    <row r="3095" spans="1:29" x14ac:dyDescent="0.2">
      <c r="A3095" s="37">
        <v>3094</v>
      </c>
      <c r="B3095" s="38" t="s">
        <v>967</v>
      </c>
      <c r="C3095" s="39" t="s">
        <v>2688</v>
      </c>
      <c r="D3095" s="40">
        <v>44101</v>
      </c>
      <c r="E3095" s="38">
        <v>1</v>
      </c>
      <c r="F3095" s="38"/>
      <c r="G3095" s="38" t="s">
        <v>2</v>
      </c>
      <c r="H3095" s="38" t="s">
        <v>2</v>
      </c>
      <c r="I3095" s="39">
        <v>4500</v>
      </c>
      <c r="J3095" s="39">
        <v>42207.7</v>
      </c>
      <c r="K3095" s="39">
        <v>0</v>
      </c>
      <c r="L3095" s="41">
        <f>SUM(Data[[#This Row],[CHELTUIELI DE PERSONAL LEI]:[CHELTUIELI DE CAPITAL (ACTIVE NEFINANCIARE ) LEI]])</f>
        <v>46707.7</v>
      </c>
      <c r="M3095" s="41">
        <f>Data[[#This Row],[TOTAL CHELTUIELI LEI]]/Data[[#This Row],[CURS VALUTAR EURO BNR 22 07 2020]]</f>
        <v>9650.151856366605</v>
      </c>
      <c r="N3095" s="49">
        <v>5664</v>
      </c>
      <c r="O3095" s="42"/>
      <c r="P3095" s="102">
        <v>4772</v>
      </c>
      <c r="Q3095" s="42"/>
      <c r="R3095" s="42">
        <f>Data[[#This Row],[PERSOANE ÎNSCRISE ÎN LISTELE ELECTORALE (TURUL 1)            ]]+Data[[#This Row],[PERSOANE ÎNSCRISE ÎN LISTELE ELECTORALE (TURUL AL 2-LEA)]]</f>
        <v>5664</v>
      </c>
      <c r="S3095" s="42">
        <f>Data[[#This Row],[PERSOANE CARE AU PARTICIPAT LA VOT (TURUL 1)]]+Data[[#This Row],[PERSOANE CARE AU PARTICIPAT LA VOT  (TURUL AL 2-LEA)]]</f>
        <v>4772</v>
      </c>
      <c r="T3095" s="41">
        <f>Data[[#This Row],[TOTAL CHELTUIELI LEI]]/Data[[#This Row],[NUMĂRUL PERSOANELOR ÎNSCRISE ÎN LISTELE ELECTORALE]]</f>
        <v>8.2464159604519764</v>
      </c>
      <c r="U3095" s="41">
        <f>Data[[#This Row],[TOTAL CHELTUIELI EURO]]/Data[[#This Row],[NUMĂRUL PERSOANELOR ÎNSCRISE ÎN LISTELE ELECTORALE]]</f>
        <v>1.703769748652296</v>
      </c>
      <c r="V3095" s="41">
        <f>Data[[#This Row],[TOTAL CHELTUIELI LEI]]/Data[[#This Row],[NUMĂRUL PERSOANELOR CARE AU PARTICIPAT LA VOT]]</f>
        <v>9.7878667225481966</v>
      </c>
      <c r="W3095" s="41">
        <f>Data[[#This Row],[TOTAL CHELTUIELI EURO]]/Data[[#This Row],[NUMĂRUL PERSOANELOR CARE AU PARTICIPAT LA VOT]]</f>
        <v>2.0222447310072518</v>
      </c>
      <c r="X3095" s="43">
        <v>4.8400999999999996</v>
      </c>
      <c r="Y3095" s="114" t="s">
        <v>2896</v>
      </c>
      <c r="Z3095" s="44">
        <v>8</v>
      </c>
      <c r="AA3095" s="115" t="s">
        <v>3107</v>
      </c>
      <c r="AB3095" s="44">
        <v>1</v>
      </c>
      <c r="AC3095" s="45"/>
    </row>
    <row r="3096" spans="1:29" x14ac:dyDescent="0.2">
      <c r="A3096" s="37">
        <v>3095</v>
      </c>
      <c r="B3096" s="38" t="s">
        <v>967</v>
      </c>
      <c r="C3096" s="39" t="s">
        <v>2689</v>
      </c>
      <c r="D3096" s="40">
        <v>44101</v>
      </c>
      <c r="E3096" s="38">
        <v>1</v>
      </c>
      <c r="F3096" s="38"/>
      <c r="G3096" s="38" t="s">
        <v>2</v>
      </c>
      <c r="H3096" s="38" t="s">
        <v>2</v>
      </c>
      <c r="I3096" s="39">
        <v>0</v>
      </c>
      <c r="J3096" s="39">
        <v>1535.53</v>
      </c>
      <c r="K3096" s="39">
        <v>0</v>
      </c>
      <c r="L3096" s="41">
        <f>SUM(Data[[#This Row],[CHELTUIELI DE PERSONAL LEI]:[CHELTUIELI DE CAPITAL (ACTIVE NEFINANCIARE ) LEI]])</f>
        <v>1535.53</v>
      </c>
      <c r="M3096" s="41">
        <f>Data[[#This Row],[TOTAL CHELTUIELI LEI]]/Data[[#This Row],[CURS VALUTAR EURO BNR 22 07 2020]]</f>
        <v>317.25170967541993</v>
      </c>
      <c r="N3096" s="49">
        <v>6568</v>
      </c>
      <c r="O3096" s="42"/>
      <c r="P3096" s="102">
        <v>4388</v>
      </c>
      <c r="Q3096" s="42"/>
      <c r="R3096" s="42">
        <f>Data[[#This Row],[PERSOANE ÎNSCRISE ÎN LISTELE ELECTORALE (TURUL 1)            ]]+Data[[#This Row],[PERSOANE ÎNSCRISE ÎN LISTELE ELECTORALE (TURUL AL 2-LEA)]]</f>
        <v>6568</v>
      </c>
      <c r="S3096" s="42">
        <f>Data[[#This Row],[PERSOANE CARE AU PARTICIPAT LA VOT (TURUL 1)]]+Data[[#This Row],[PERSOANE CARE AU PARTICIPAT LA VOT  (TURUL AL 2-LEA)]]</f>
        <v>4388</v>
      </c>
      <c r="T3096" s="41">
        <f>Data[[#This Row],[TOTAL CHELTUIELI LEI]]/Data[[#This Row],[NUMĂRUL PERSOANELOR ÎNSCRISE ÎN LISTELE ELECTORALE]]</f>
        <v>0.23378958587088916</v>
      </c>
      <c r="U3096" s="41">
        <f>Data[[#This Row],[TOTAL CHELTUIELI EURO]]/Data[[#This Row],[NUMĂRUL PERSOANELOR ÎNSCRISE ÎN LISTELE ELECTORALE]]</f>
        <v>4.8302635456062719E-2</v>
      </c>
      <c r="V3096" s="41">
        <f>Data[[#This Row],[TOTAL CHELTUIELI LEI]]/Data[[#This Row],[NUMĂRUL PERSOANELOR CARE AU PARTICIPAT LA VOT]]</f>
        <v>0.34993846855059252</v>
      </c>
      <c r="W3096" s="41">
        <f>Data[[#This Row],[TOTAL CHELTUIELI EURO]]/Data[[#This Row],[NUMĂRUL PERSOANELOR CARE AU PARTICIPAT LA VOT]]</f>
        <v>7.2299842678992698E-2</v>
      </c>
      <c r="X3096" s="43">
        <v>4.8400999999999996</v>
      </c>
      <c r="Y3096" s="114" t="s">
        <v>2890</v>
      </c>
      <c r="Z3096" s="44">
        <v>0</v>
      </c>
      <c r="AA3096" s="115" t="s">
        <v>3105</v>
      </c>
      <c r="AB3096" s="44">
        <v>0</v>
      </c>
      <c r="AC3096" s="45"/>
    </row>
    <row r="3097" spans="1:29" x14ac:dyDescent="0.2">
      <c r="A3097" s="37">
        <v>3096</v>
      </c>
      <c r="B3097" s="38" t="s">
        <v>967</v>
      </c>
      <c r="C3097" s="39" t="s">
        <v>2690</v>
      </c>
      <c r="D3097" s="40">
        <v>44101</v>
      </c>
      <c r="E3097" s="38">
        <v>1</v>
      </c>
      <c r="F3097" s="38"/>
      <c r="G3097" s="38" t="s">
        <v>2</v>
      </c>
      <c r="H3097" s="38" t="s">
        <v>2</v>
      </c>
      <c r="I3097" s="39">
        <v>17646</v>
      </c>
      <c r="J3097" s="39">
        <v>20076.490000000002</v>
      </c>
      <c r="K3097" s="39">
        <v>0</v>
      </c>
      <c r="L3097" s="41">
        <f>SUM(Data[[#This Row],[CHELTUIELI DE PERSONAL LEI]:[CHELTUIELI DE CAPITAL (ACTIVE NEFINANCIARE ) LEI]])</f>
        <v>37722.490000000005</v>
      </c>
      <c r="M3097" s="41">
        <f>Data[[#This Row],[TOTAL CHELTUIELI LEI]]/Data[[#This Row],[CURS VALUTAR EURO BNR 22 07 2020]]</f>
        <v>7793.7418648375051</v>
      </c>
      <c r="N3097" s="49">
        <v>6882</v>
      </c>
      <c r="O3097" s="42"/>
      <c r="P3097" s="102">
        <v>3396</v>
      </c>
      <c r="Q3097" s="42"/>
      <c r="R3097" s="42">
        <f>Data[[#This Row],[PERSOANE ÎNSCRISE ÎN LISTELE ELECTORALE (TURUL 1)            ]]+Data[[#This Row],[PERSOANE ÎNSCRISE ÎN LISTELE ELECTORALE (TURUL AL 2-LEA)]]</f>
        <v>6882</v>
      </c>
      <c r="S3097" s="42">
        <f>Data[[#This Row],[PERSOANE CARE AU PARTICIPAT LA VOT (TURUL 1)]]+Data[[#This Row],[PERSOANE CARE AU PARTICIPAT LA VOT  (TURUL AL 2-LEA)]]</f>
        <v>3396</v>
      </c>
      <c r="T3097" s="41">
        <f>Data[[#This Row],[TOTAL CHELTUIELI LEI]]/Data[[#This Row],[NUMĂRUL PERSOANELOR ÎNSCRISE ÎN LISTELE ELECTORALE]]</f>
        <v>5.4813266492298762</v>
      </c>
      <c r="U3097" s="41">
        <f>Data[[#This Row],[TOTAL CHELTUIELI EURO]]/Data[[#This Row],[NUMĂRUL PERSOANELOR ÎNSCRISE ÎN LISTELE ELECTORALE]]</f>
        <v>1.1324821076485767</v>
      </c>
      <c r="V3097" s="41">
        <f>Data[[#This Row],[TOTAL CHELTUIELI LEI]]/Data[[#This Row],[NUMĂRUL PERSOANELOR CARE AU PARTICIPAT LA VOT]]</f>
        <v>11.107918138987046</v>
      </c>
      <c r="W3097" s="41">
        <f>Data[[#This Row],[TOTAL CHELTUIELI EURO]]/Data[[#This Row],[NUMĂRUL PERSOANELOR CARE AU PARTICIPAT LA VOT]]</f>
        <v>2.294976992001621</v>
      </c>
      <c r="X3097" s="43">
        <v>4.8400999999999996</v>
      </c>
      <c r="Y3097" s="114" t="s">
        <v>2892</v>
      </c>
      <c r="Z3097" s="44">
        <v>5</v>
      </c>
      <c r="AA3097" s="115" t="s">
        <v>3107</v>
      </c>
      <c r="AB3097" s="44">
        <v>1</v>
      </c>
      <c r="AC3097" s="45"/>
    </row>
    <row r="3098" spans="1:29" x14ac:dyDescent="0.2">
      <c r="A3098" s="37">
        <v>3097</v>
      </c>
      <c r="B3098" s="38" t="s">
        <v>967</v>
      </c>
      <c r="C3098" s="39" t="s">
        <v>2858</v>
      </c>
      <c r="D3098" s="40">
        <v>44101</v>
      </c>
      <c r="E3098" s="38">
        <v>1</v>
      </c>
      <c r="F3098" s="38"/>
      <c r="G3098" s="38" t="s">
        <v>2</v>
      </c>
      <c r="H3098" s="38" t="s">
        <v>2</v>
      </c>
      <c r="I3098" s="39">
        <v>5000</v>
      </c>
      <c r="J3098" s="39">
        <v>24324</v>
      </c>
      <c r="K3098" s="39">
        <v>0</v>
      </c>
      <c r="L3098" s="41">
        <f>SUM(Data[[#This Row],[CHELTUIELI DE PERSONAL LEI]:[CHELTUIELI DE CAPITAL (ACTIVE NEFINANCIARE ) LEI]])</f>
        <v>29324</v>
      </c>
      <c r="M3098" s="41">
        <f>Data[[#This Row],[TOTAL CHELTUIELI LEI]]/Data[[#This Row],[CURS VALUTAR EURO BNR 22 07 2020]]</f>
        <v>6058.5525092456774</v>
      </c>
      <c r="N3098" s="49">
        <v>9683</v>
      </c>
      <c r="O3098" s="42"/>
      <c r="P3098" s="102">
        <v>6307</v>
      </c>
      <c r="Q3098" s="42"/>
      <c r="R3098" s="42">
        <f>Data[[#This Row],[PERSOANE ÎNSCRISE ÎN LISTELE ELECTORALE (TURUL 1)            ]]+Data[[#This Row],[PERSOANE ÎNSCRISE ÎN LISTELE ELECTORALE (TURUL AL 2-LEA)]]</f>
        <v>9683</v>
      </c>
      <c r="S3098" s="42">
        <f>Data[[#This Row],[PERSOANE CARE AU PARTICIPAT LA VOT (TURUL 1)]]+Data[[#This Row],[PERSOANE CARE AU PARTICIPAT LA VOT  (TURUL AL 2-LEA)]]</f>
        <v>6307</v>
      </c>
      <c r="T3098" s="41">
        <f>Data[[#This Row],[TOTAL CHELTUIELI LEI]]/Data[[#This Row],[NUMĂRUL PERSOANELOR ÎNSCRISE ÎN LISTELE ELECTORALE]]</f>
        <v>3.0284002891665804</v>
      </c>
      <c r="U3098" s="41">
        <f>Data[[#This Row],[TOTAL CHELTUIELI EURO]]/Data[[#This Row],[NUMĂRUL PERSOANELOR ÎNSCRISE ÎN LISTELE ELECTORALE]]</f>
        <v>0.62568961161268999</v>
      </c>
      <c r="V3098" s="41">
        <f>Data[[#This Row],[TOTAL CHELTUIELI LEI]]/Data[[#This Row],[NUMĂRUL PERSOANELOR CARE AU PARTICIPAT LA VOT]]</f>
        <v>4.6494371333439037</v>
      </c>
      <c r="W3098" s="41">
        <f>Data[[#This Row],[TOTAL CHELTUIELI EURO]]/Data[[#This Row],[NUMĂRUL PERSOANELOR CARE AU PARTICIPAT LA VOT]]</f>
        <v>0.96060765962354167</v>
      </c>
      <c r="X3098" s="43">
        <v>4.8400999999999996</v>
      </c>
      <c r="Y3098" s="114" t="s">
        <v>2884</v>
      </c>
      <c r="Z3098" s="44">
        <v>3</v>
      </c>
      <c r="AA3098" s="115" t="s">
        <v>3105</v>
      </c>
      <c r="AB3098" s="44">
        <v>0</v>
      </c>
      <c r="AC3098" s="45"/>
    </row>
    <row r="3099" spans="1:29" x14ac:dyDescent="0.2">
      <c r="A3099" s="37">
        <v>3098</v>
      </c>
      <c r="B3099" s="38" t="s">
        <v>967</v>
      </c>
      <c r="C3099" s="39" t="s">
        <v>2859</v>
      </c>
      <c r="D3099" s="40">
        <v>44101</v>
      </c>
      <c r="E3099" s="38">
        <v>1</v>
      </c>
      <c r="F3099" s="38"/>
      <c r="G3099" s="38" t="s">
        <v>2</v>
      </c>
      <c r="H3099" s="38" t="s">
        <v>2</v>
      </c>
      <c r="I3099" s="39">
        <v>13000</v>
      </c>
      <c r="J3099" s="39">
        <v>22735.31</v>
      </c>
      <c r="K3099" s="39">
        <v>0</v>
      </c>
      <c r="L3099" s="41">
        <f>SUM(Data[[#This Row],[CHELTUIELI DE PERSONAL LEI]:[CHELTUIELI DE CAPITAL (ACTIVE NEFINANCIARE ) LEI]])</f>
        <v>35735.31</v>
      </c>
      <c r="M3099" s="41">
        <f>Data[[#This Row],[TOTAL CHELTUIELI LEI]]/Data[[#This Row],[CURS VALUTAR EURO BNR 22 07 2020]]</f>
        <v>7383.1759674386894</v>
      </c>
      <c r="N3099" s="49">
        <v>18778</v>
      </c>
      <c r="O3099" s="42"/>
      <c r="P3099" s="102">
        <v>9528</v>
      </c>
      <c r="Q3099" s="42"/>
      <c r="R3099" s="42">
        <f>Data[[#This Row],[PERSOANE ÎNSCRISE ÎN LISTELE ELECTORALE (TURUL 1)            ]]+Data[[#This Row],[PERSOANE ÎNSCRISE ÎN LISTELE ELECTORALE (TURUL AL 2-LEA)]]</f>
        <v>18778</v>
      </c>
      <c r="S3099" s="42">
        <f>Data[[#This Row],[PERSOANE CARE AU PARTICIPAT LA VOT (TURUL 1)]]+Data[[#This Row],[PERSOANE CARE AU PARTICIPAT LA VOT  (TURUL AL 2-LEA)]]</f>
        <v>9528</v>
      </c>
      <c r="T3099" s="41">
        <f>Data[[#This Row],[TOTAL CHELTUIELI LEI]]/Data[[#This Row],[NUMĂRUL PERSOANELOR ÎNSCRISE ÎN LISTELE ELECTORALE]]</f>
        <v>1.9030413249547342</v>
      </c>
      <c r="U3099" s="41">
        <f>Data[[#This Row],[TOTAL CHELTUIELI EURO]]/Data[[#This Row],[NUMĂRUL PERSOANELOR ÎNSCRISE ÎN LISTELE ELECTORALE]]</f>
        <v>0.39318223279575509</v>
      </c>
      <c r="V3099" s="41">
        <f>Data[[#This Row],[TOTAL CHELTUIELI LEI]]/Data[[#This Row],[NUMĂRUL PERSOANELOR CARE AU PARTICIPAT LA VOT]]</f>
        <v>3.750557304785894</v>
      </c>
      <c r="W3099" s="41">
        <f>Data[[#This Row],[TOTAL CHELTUIELI EURO]]/Data[[#This Row],[NUMĂRUL PERSOANELOR CARE AU PARTICIPAT LA VOT]]</f>
        <v>0.77489252387055929</v>
      </c>
      <c r="X3099" s="43">
        <v>4.8400999999999996</v>
      </c>
      <c r="Y3099" s="114" t="s">
        <v>2894</v>
      </c>
      <c r="Z3099" s="44">
        <v>1</v>
      </c>
      <c r="AA3099" s="115" t="s">
        <v>3105</v>
      </c>
      <c r="AB3099" s="44">
        <v>0</v>
      </c>
      <c r="AC3099" s="45"/>
    </row>
    <row r="3100" spans="1:29" x14ac:dyDescent="0.2">
      <c r="A3100" s="37">
        <v>3099</v>
      </c>
      <c r="B3100" s="38" t="s">
        <v>967</v>
      </c>
      <c r="C3100" s="39" t="s">
        <v>2691</v>
      </c>
      <c r="D3100" s="40">
        <v>44101</v>
      </c>
      <c r="E3100" s="38">
        <v>1</v>
      </c>
      <c r="F3100" s="38"/>
      <c r="G3100" s="38" t="s">
        <v>2</v>
      </c>
      <c r="H3100" s="38" t="s">
        <v>2</v>
      </c>
      <c r="I3100" s="39">
        <v>14040</v>
      </c>
      <c r="J3100" s="39">
        <v>40954</v>
      </c>
      <c r="K3100" s="39">
        <v>0</v>
      </c>
      <c r="L3100" s="41">
        <f>SUM(Data[[#This Row],[CHELTUIELI DE PERSONAL LEI]:[CHELTUIELI DE CAPITAL (ACTIVE NEFINANCIARE ) LEI]])</f>
        <v>54994</v>
      </c>
      <c r="M3100" s="41">
        <f>Data[[#This Row],[TOTAL CHELTUIELI LEI]]/Data[[#This Row],[CURS VALUTAR EURO BNR 22 07 2020]]</f>
        <v>11362.161938802918</v>
      </c>
      <c r="N3100" s="49">
        <v>8711</v>
      </c>
      <c r="O3100" s="42"/>
      <c r="P3100" s="102">
        <v>4827</v>
      </c>
      <c r="Q3100" s="42"/>
      <c r="R3100" s="42">
        <f>Data[[#This Row],[PERSOANE ÎNSCRISE ÎN LISTELE ELECTORALE (TURUL 1)            ]]+Data[[#This Row],[PERSOANE ÎNSCRISE ÎN LISTELE ELECTORALE (TURUL AL 2-LEA)]]</f>
        <v>8711</v>
      </c>
      <c r="S3100" s="42">
        <f>Data[[#This Row],[PERSOANE CARE AU PARTICIPAT LA VOT (TURUL 1)]]+Data[[#This Row],[PERSOANE CARE AU PARTICIPAT LA VOT  (TURUL AL 2-LEA)]]</f>
        <v>4827</v>
      </c>
      <c r="T3100" s="41">
        <f>Data[[#This Row],[TOTAL CHELTUIELI LEI]]/Data[[#This Row],[NUMĂRUL PERSOANELOR ÎNSCRISE ÎN LISTELE ELECTORALE]]</f>
        <v>6.3131672597864767</v>
      </c>
      <c r="U3100" s="41">
        <f>Data[[#This Row],[TOTAL CHELTUIELI EURO]]/Data[[#This Row],[NUMĂRUL PERSOANELOR ÎNSCRISE ÎN LISTELE ELECTORALE]]</f>
        <v>1.3043464514754812</v>
      </c>
      <c r="V3100" s="41">
        <f>Data[[#This Row],[TOTAL CHELTUIELI LEI]]/Data[[#This Row],[NUMĂRUL PERSOANELOR CARE AU PARTICIPAT LA VOT]]</f>
        <v>11.392997721151854</v>
      </c>
      <c r="W3100" s="41">
        <f>Data[[#This Row],[TOTAL CHELTUIELI EURO]]/Data[[#This Row],[NUMĂRUL PERSOANELOR CARE AU PARTICIPAT LA VOT]]</f>
        <v>2.3538765151860197</v>
      </c>
      <c r="X3100" s="43">
        <v>4.8400999999999996</v>
      </c>
      <c r="Y3100" s="114" t="s">
        <v>2889</v>
      </c>
      <c r="Z3100" s="44">
        <v>6</v>
      </c>
      <c r="AA3100" s="115" t="s">
        <v>3107</v>
      </c>
      <c r="AB3100" s="44">
        <v>1</v>
      </c>
      <c r="AC3100" s="45"/>
    </row>
    <row r="3101" spans="1:29" x14ac:dyDescent="0.2">
      <c r="A3101" s="37">
        <v>3100</v>
      </c>
      <c r="B3101" s="38" t="s">
        <v>967</v>
      </c>
      <c r="C3101" s="39" t="s">
        <v>2692</v>
      </c>
      <c r="D3101" s="40">
        <v>44101</v>
      </c>
      <c r="E3101" s="38">
        <v>1</v>
      </c>
      <c r="F3101" s="38"/>
      <c r="G3101" s="38" t="s">
        <v>2</v>
      </c>
      <c r="H3101" s="38" t="s">
        <v>2</v>
      </c>
      <c r="I3101" s="50">
        <v>0</v>
      </c>
      <c r="J3101" s="50">
        <v>0</v>
      </c>
      <c r="K3101" s="50">
        <v>0</v>
      </c>
      <c r="L3101" s="41">
        <f>SUM(Data[[#This Row],[CHELTUIELI DE PERSONAL LEI]:[CHELTUIELI DE CAPITAL (ACTIVE NEFINANCIARE ) LEI]])</f>
        <v>0</v>
      </c>
      <c r="M3101" s="41">
        <f>Data[[#This Row],[TOTAL CHELTUIELI LEI]]/Data[[#This Row],[CURS VALUTAR EURO BNR 22 07 2020]]</f>
        <v>0</v>
      </c>
      <c r="N3101" s="49">
        <v>2305</v>
      </c>
      <c r="O3101" s="42"/>
      <c r="P3101" s="103">
        <v>1871</v>
      </c>
      <c r="Q3101" s="42"/>
      <c r="R3101" s="42">
        <f>Data[[#This Row],[PERSOANE ÎNSCRISE ÎN LISTELE ELECTORALE (TURUL 1)            ]]+Data[[#This Row],[PERSOANE ÎNSCRISE ÎN LISTELE ELECTORALE (TURUL AL 2-LEA)]]</f>
        <v>2305</v>
      </c>
      <c r="S3101" s="42">
        <f>Data[[#This Row],[PERSOANE CARE AU PARTICIPAT LA VOT (TURUL 1)]]+Data[[#This Row],[PERSOANE CARE AU PARTICIPAT LA VOT  (TURUL AL 2-LEA)]]</f>
        <v>1871</v>
      </c>
      <c r="T3101" s="41">
        <f>Data[[#This Row],[TOTAL CHELTUIELI LEI]]/Data[[#This Row],[NUMĂRUL PERSOANELOR ÎNSCRISE ÎN LISTELE ELECTORALE]]</f>
        <v>0</v>
      </c>
      <c r="U3101" s="41">
        <f>Data[[#This Row],[TOTAL CHELTUIELI EURO]]/Data[[#This Row],[NUMĂRUL PERSOANELOR ÎNSCRISE ÎN LISTELE ELECTORALE]]</f>
        <v>0</v>
      </c>
      <c r="V3101" s="41">
        <f>Data[[#This Row],[TOTAL CHELTUIELI LEI]]/Data[[#This Row],[NUMĂRUL PERSOANELOR CARE AU PARTICIPAT LA VOT]]</f>
        <v>0</v>
      </c>
      <c r="W3101" s="41">
        <f>Data[[#This Row],[TOTAL CHELTUIELI EURO]]/Data[[#This Row],[NUMĂRUL PERSOANELOR CARE AU PARTICIPAT LA VOT]]</f>
        <v>0</v>
      </c>
      <c r="X3101" s="43">
        <v>4.8400999999999996</v>
      </c>
      <c r="Y3101" s="114" t="s">
        <v>2890</v>
      </c>
      <c r="Z3101" s="44">
        <v>0</v>
      </c>
      <c r="AA3101" s="115" t="s">
        <v>3105</v>
      </c>
      <c r="AB3101" s="44">
        <v>0</v>
      </c>
      <c r="AC3101" s="45"/>
    </row>
    <row r="3102" spans="1:29" x14ac:dyDescent="0.2">
      <c r="A3102" s="37">
        <v>3101</v>
      </c>
      <c r="B3102" s="38" t="s">
        <v>967</v>
      </c>
      <c r="C3102" s="39" t="s">
        <v>2693</v>
      </c>
      <c r="D3102" s="40">
        <v>44101</v>
      </c>
      <c r="E3102" s="38">
        <v>1</v>
      </c>
      <c r="F3102" s="38"/>
      <c r="G3102" s="38" t="s">
        <v>2</v>
      </c>
      <c r="H3102" s="38" t="s">
        <v>2</v>
      </c>
      <c r="I3102" s="50">
        <v>2080</v>
      </c>
      <c r="J3102" s="50">
        <v>22775</v>
      </c>
      <c r="K3102" s="50">
        <v>0</v>
      </c>
      <c r="L3102" s="41">
        <f>SUM(Data[[#This Row],[CHELTUIELI DE PERSONAL LEI]:[CHELTUIELI DE CAPITAL (ACTIVE NEFINANCIARE ) LEI]])</f>
        <v>24855</v>
      </c>
      <c r="M3102" s="41">
        <f>Data[[#This Row],[TOTAL CHELTUIELI LEI]]/Data[[#This Row],[CURS VALUTAR EURO BNR 22 07 2020]]</f>
        <v>5135.2244788330827</v>
      </c>
      <c r="N3102" s="49">
        <v>5800</v>
      </c>
      <c r="O3102" s="42"/>
      <c r="P3102" s="103">
        <v>3699</v>
      </c>
      <c r="Q3102" s="42"/>
      <c r="R3102" s="42">
        <f>Data[[#This Row],[PERSOANE ÎNSCRISE ÎN LISTELE ELECTORALE (TURUL 1)            ]]+Data[[#This Row],[PERSOANE ÎNSCRISE ÎN LISTELE ELECTORALE (TURUL AL 2-LEA)]]</f>
        <v>5800</v>
      </c>
      <c r="S3102" s="42">
        <f>Data[[#This Row],[PERSOANE CARE AU PARTICIPAT LA VOT (TURUL 1)]]+Data[[#This Row],[PERSOANE CARE AU PARTICIPAT LA VOT  (TURUL AL 2-LEA)]]</f>
        <v>3699</v>
      </c>
      <c r="T3102" s="41">
        <f>Data[[#This Row],[TOTAL CHELTUIELI LEI]]/Data[[#This Row],[NUMĂRUL PERSOANELOR ÎNSCRISE ÎN LISTELE ELECTORALE]]</f>
        <v>4.2853448275862069</v>
      </c>
      <c r="U3102" s="41">
        <f>Data[[#This Row],[TOTAL CHELTUIELI EURO]]/Data[[#This Row],[NUMĂRUL PERSOANELOR ÎNSCRISE ÎN LISTELE ELECTORALE]]</f>
        <v>0.88538353083329013</v>
      </c>
      <c r="V3102" s="41">
        <f>Data[[#This Row],[TOTAL CHELTUIELI LEI]]/Data[[#This Row],[NUMĂRUL PERSOANELOR CARE AU PARTICIPAT LA VOT]]</f>
        <v>6.7193836171938361</v>
      </c>
      <c r="W3102" s="41">
        <f>Data[[#This Row],[TOTAL CHELTUIELI EURO]]/Data[[#This Row],[NUMĂRUL PERSOANELOR CARE AU PARTICIPAT LA VOT]]</f>
        <v>1.3882737169054022</v>
      </c>
      <c r="X3102" s="43">
        <v>4.8400999999999996</v>
      </c>
      <c r="Y3102" s="114" t="s">
        <v>2895</v>
      </c>
      <c r="Z3102" s="44">
        <v>4</v>
      </c>
      <c r="AA3102" s="115" t="s">
        <v>3105</v>
      </c>
      <c r="AB3102" s="44">
        <v>0</v>
      </c>
      <c r="AC3102" s="45"/>
    </row>
    <row r="3103" spans="1:29" x14ac:dyDescent="0.2">
      <c r="A3103" s="37">
        <v>3102</v>
      </c>
      <c r="B3103" s="38" t="s">
        <v>967</v>
      </c>
      <c r="C3103" s="39" t="s">
        <v>3074</v>
      </c>
      <c r="D3103" s="40">
        <v>44101</v>
      </c>
      <c r="E3103" s="38">
        <v>1</v>
      </c>
      <c r="F3103" s="38"/>
      <c r="G3103" s="38" t="s">
        <v>2</v>
      </c>
      <c r="H3103" s="38" t="s">
        <v>2</v>
      </c>
      <c r="I3103" s="50">
        <v>6600</v>
      </c>
      <c r="J3103" s="50">
        <v>55620</v>
      </c>
      <c r="K3103" s="50">
        <v>0</v>
      </c>
      <c r="L3103" s="41">
        <f>SUM(Data[[#This Row],[CHELTUIELI DE PERSONAL LEI]:[CHELTUIELI DE CAPITAL (ACTIVE NEFINANCIARE ) LEI]])</f>
        <v>62220</v>
      </c>
      <c r="M3103" s="41">
        <f>Data[[#This Row],[TOTAL CHELTUIELI LEI]]/Data[[#This Row],[CURS VALUTAR EURO BNR 22 07 2020]]</f>
        <v>12855.106299456624</v>
      </c>
      <c r="N3103" s="49">
        <v>24053</v>
      </c>
      <c r="O3103" s="42"/>
      <c r="P3103" s="103">
        <v>10609</v>
      </c>
      <c r="Q3103" s="42"/>
      <c r="R3103" s="42">
        <f>Data[[#This Row],[PERSOANE ÎNSCRISE ÎN LISTELE ELECTORALE (TURUL 1)            ]]+Data[[#This Row],[PERSOANE ÎNSCRISE ÎN LISTELE ELECTORALE (TURUL AL 2-LEA)]]</f>
        <v>24053</v>
      </c>
      <c r="S3103" s="42">
        <f>Data[[#This Row],[PERSOANE CARE AU PARTICIPAT LA VOT (TURUL 1)]]+Data[[#This Row],[PERSOANE CARE AU PARTICIPAT LA VOT  (TURUL AL 2-LEA)]]</f>
        <v>10609</v>
      </c>
      <c r="T3103" s="41">
        <f>Data[[#This Row],[TOTAL CHELTUIELI LEI]]/Data[[#This Row],[NUMĂRUL PERSOANELOR ÎNSCRISE ÎN LISTELE ELECTORALE]]</f>
        <v>2.5867875109133998</v>
      </c>
      <c r="U3103" s="41">
        <f>Data[[#This Row],[TOTAL CHELTUIELI EURO]]/Data[[#This Row],[NUMĂRUL PERSOANELOR ÎNSCRISE ÎN LISTELE ELECTORALE]]</f>
        <v>0.5344491871889836</v>
      </c>
      <c r="V3103" s="41">
        <f>Data[[#This Row],[TOTAL CHELTUIELI LEI]]/Data[[#This Row],[NUMĂRUL PERSOANELOR CARE AU PARTICIPAT LA VOT]]</f>
        <v>5.8648317466302196</v>
      </c>
      <c r="W3103" s="41">
        <f>Data[[#This Row],[TOTAL CHELTUIELI EURO]]/Data[[#This Row],[NUMĂRUL PERSOANELOR CARE AU PARTICIPAT LA VOT]]</f>
        <v>1.211717060934737</v>
      </c>
      <c r="X3103" s="43">
        <v>4.8400999999999996</v>
      </c>
      <c r="Y3103" s="114" t="s">
        <v>2891</v>
      </c>
      <c r="Z3103" s="44">
        <v>2</v>
      </c>
      <c r="AA3103" s="115" t="s">
        <v>3105</v>
      </c>
      <c r="AB3103" s="44">
        <v>0</v>
      </c>
      <c r="AC3103" s="45"/>
    </row>
    <row r="3104" spans="1:29" x14ac:dyDescent="0.2">
      <c r="A3104" s="37">
        <v>3103</v>
      </c>
      <c r="B3104" s="38" t="s">
        <v>967</v>
      </c>
      <c r="C3104" s="39" t="s">
        <v>2694</v>
      </c>
      <c r="D3104" s="40">
        <v>44101</v>
      </c>
      <c r="E3104" s="38">
        <v>1</v>
      </c>
      <c r="F3104" s="38"/>
      <c r="G3104" s="38" t="s">
        <v>2</v>
      </c>
      <c r="H3104" s="38" t="s">
        <v>2</v>
      </c>
      <c r="I3104" s="50">
        <v>0</v>
      </c>
      <c r="J3104" s="50">
        <v>0</v>
      </c>
      <c r="K3104" s="50">
        <v>0</v>
      </c>
      <c r="L3104" s="41">
        <f>SUM(Data[[#This Row],[CHELTUIELI DE PERSONAL LEI]:[CHELTUIELI DE CAPITAL (ACTIVE NEFINANCIARE ) LEI]])</f>
        <v>0</v>
      </c>
      <c r="M3104" s="41">
        <f>Data[[#This Row],[TOTAL CHELTUIELI LEI]]/Data[[#This Row],[CURS VALUTAR EURO BNR 22 07 2020]]</f>
        <v>0</v>
      </c>
      <c r="N3104" s="49">
        <v>2791</v>
      </c>
      <c r="O3104" s="42"/>
      <c r="P3104" s="103">
        <v>1948</v>
      </c>
      <c r="Q3104" s="42"/>
      <c r="R3104" s="42">
        <f>Data[[#This Row],[PERSOANE ÎNSCRISE ÎN LISTELE ELECTORALE (TURUL 1)            ]]+Data[[#This Row],[PERSOANE ÎNSCRISE ÎN LISTELE ELECTORALE (TURUL AL 2-LEA)]]</f>
        <v>2791</v>
      </c>
      <c r="S3104" s="42">
        <f>Data[[#This Row],[PERSOANE CARE AU PARTICIPAT LA VOT (TURUL 1)]]+Data[[#This Row],[PERSOANE CARE AU PARTICIPAT LA VOT  (TURUL AL 2-LEA)]]</f>
        <v>1948</v>
      </c>
      <c r="T3104" s="41">
        <f>Data[[#This Row],[TOTAL CHELTUIELI LEI]]/Data[[#This Row],[NUMĂRUL PERSOANELOR ÎNSCRISE ÎN LISTELE ELECTORALE]]</f>
        <v>0</v>
      </c>
      <c r="U3104" s="41">
        <f>Data[[#This Row],[TOTAL CHELTUIELI EURO]]/Data[[#This Row],[NUMĂRUL PERSOANELOR ÎNSCRISE ÎN LISTELE ELECTORALE]]</f>
        <v>0</v>
      </c>
      <c r="V3104" s="41">
        <f>Data[[#This Row],[TOTAL CHELTUIELI LEI]]/Data[[#This Row],[NUMĂRUL PERSOANELOR CARE AU PARTICIPAT LA VOT]]</f>
        <v>0</v>
      </c>
      <c r="W3104" s="41">
        <f>Data[[#This Row],[TOTAL CHELTUIELI EURO]]/Data[[#This Row],[NUMĂRUL PERSOANELOR CARE AU PARTICIPAT LA VOT]]</f>
        <v>0</v>
      </c>
      <c r="X3104" s="43">
        <v>4.8400999999999996</v>
      </c>
      <c r="Y3104" s="114" t="s">
        <v>2890</v>
      </c>
      <c r="Z3104" s="44">
        <v>0</v>
      </c>
      <c r="AA3104" s="115" t="s">
        <v>3105</v>
      </c>
      <c r="AB3104" s="44">
        <v>0</v>
      </c>
      <c r="AC3104" s="45"/>
    </row>
    <row r="3105" spans="1:29" x14ac:dyDescent="0.2">
      <c r="A3105" s="37">
        <v>3104</v>
      </c>
      <c r="B3105" s="38" t="s">
        <v>967</v>
      </c>
      <c r="C3105" s="39" t="s">
        <v>2695</v>
      </c>
      <c r="D3105" s="40">
        <v>44101</v>
      </c>
      <c r="E3105" s="69">
        <v>1</v>
      </c>
      <c r="F3105" s="69"/>
      <c r="G3105" s="69" t="s">
        <v>2</v>
      </c>
      <c r="H3105" s="69" t="s">
        <v>2</v>
      </c>
      <c r="I3105" s="50">
        <v>25682</v>
      </c>
      <c r="J3105" s="50">
        <v>0</v>
      </c>
      <c r="K3105" s="50">
        <v>0</v>
      </c>
      <c r="L3105" s="41">
        <f>SUM(Data[[#This Row],[CHELTUIELI DE PERSONAL LEI]:[CHELTUIELI DE CAPITAL (ACTIVE NEFINANCIARE ) LEI]])</f>
        <v>25682</v>
      </c>
      <c r="M3105" s="67">
        <f>Data[[#This Row],[TOTAL CHELTUIELI LEI]]/Data[[#This Row],[CURS VALUTAR EURO BNR 22 07 2020]]</f>
        <v>5306.0887171752656</v>
      </c>
      <c r="N3105" s="49">
        <v>6714</v>
      </c>
      <c r="O3105" s="84"/>
      <c r="P3105" s="103">
        <v>3890</v>
      </c>
      <c r="Q3105" s="84"/>
      <c r="R3105" s="42">
        <f>Data[[#This Row],[PERSOANE ÎNSCRISE ÎN LISTELE ELECTORALE (TURUL 1)            ]]+Data[[#This Row],[PERSOANE ÎNSCRISE ÎN LISTELE ELECTORALE (TURUL AL 2-LEA)]]</f>
        <v>6714</v>
      </c>
      <c r="S3105" s="84">
        <f>Data[[#This Row],[PERSOANE CARE AU PARTICIPAT LA VOT (TURUL 1)]]+Data[[#This Row],[PERSOANE CARE AU PARTICIPAT LA VOT  (TURUL AL 2-LEA)]]</f>
        <v>3890</v>
      </c>
      <c r="T3105" s="67">
        <f>Data[[#This Row],[TOTAL CHELTUIELI LEI]]/Data[[#This Row],[NUMĂRUL PERSOANELOR ÎNSCRISE ÎN LISTELE ELECTORALE]]</f>
        <v>3.8251414953827823</v>
      </c>
      <c r="U3105" s="67">
        <f>Data[[#This Row],[TOTAL CHELTUIELI EURO]]/Data[[#This Row],[NUMĂRUL PERSOANELOR ÎNSCRISE ÎN LISTELE ELECTORALE]]</f>
        <v>0.7903021622244959</v>
      </c>
      <c r="V3105" s="67">
        <f>Data[[#This Row],[TOTAL CHELTUIELI LEI]]/Data[[#This Row],[NUMĂRUL PERSOANELOR CARE AU PARTICIPAT LA VOT]]</f>
        <v>6.6020565552699226</v>
      </c>
      <c r="W3105" s="67">
        <f>Data[[#This Row],[TOTAL CHELTUIELI EURO]]/Data[[#This Row],[NUMĂRUL PERSOANELOR CARE AU PARTICIPAT LA VOT]]</f>
        <v>1.3640330892481403</v>
      </c>
      <c r="X3105" s="77">
        <v>4.8400999999999996</v>
      </c>
      <c r="Y3105" s="114" t="s">
        <v>2884</v>
      </c>
      <c r="Z3105" s="44">
        <v>3</v>
      </c>
      <c r="AA3105" s="115" t="s">
        <v>3105</v>
      </c>
      <c r="AB3105" s="44">
        <v>0</v>
      </c>
      <c r="AC3105" s="45"/>
    </row>
    <row r="3106" spans="1:29" x14ac:dyDescent="0.2">
      <c r="A3106" s="37">
        <v>3105</v>
      </c>
      <c r="B3106" s="38" t="s">
        <v>967</v>
      </c>
      <c r="C3106" s="39" t="s">
        <v>2696</v>
      </c>
      <c r="D3106" s="40">
        <v>44101</v>
      </c>
      <c r="E3106" s="38">
        <v>1</v>
      </c>
      <c r="F3106" s="38"/>
      <c r="G3106" s="38" t="s">
        <v>2</v>
      </c>
      <c r="H3106" s="38" t="s">
        <v>2</v>
      </c>
      <c r="I3106" s="50">
        <v>2500</v>
      </c>
      <c r="J3106" s="50">
        <v>44415</v>
      </c>
      <c r="K3106" s="50">
        <v>0</v>
      </c>
      <c r="L3106" s="41">
        <f>SUM(Data[[#This Row],[CHELTUIELI DE PERSONAL LEI]:[CHELTUIELI DE CAPITAL (ACTIVE NEFINANCIARE ) LEI]])</f>
        <v>46915</v>
      </c>
      <c r="M3106" s="41">
        <f>Data[[#This Row],[TOTAL CHELTUIELI LEI]]/Data[[#This Row],[CURS VALUTAR EURO BNR 22 07 2020]]</f>
        <v>9692.9815499679771</v>
      </c>
      <c r="N3106" s="49">
        <v>7322</v>
      </c>
      <c r="O3106" s="42"/>
      <c r="P3106" s="42">
        <v>5060</v>
      </c>
      <c r="Q3106" s="42"/>
      <c r="R3106" s="42">
        <f>Data[[#This Row],[PERSOANE ÎNSCRISE ÎN LISTELE ELECTORALE (TURUL 1)            ]]+Data[[#This Row],[PERSOANE ÎNSCRISE ÎN LISTELE ELECTORALE (TURUL AL 2-LEA)]]</f>
        <v>7322</v>
      </c>
      <c r="S3106" s="42">
        <f>Data[[#This Row],[PERSOANE CARE AU PARTICIPAT LA VOT (TURUL 1)]]+Data[[#This Row],[PERSOANE CARE AU PARTICIPAT LA VOT  (TURUL AL 2-LEA)]]</f>
        <v>5060</v>
      </c>
      <c r="T3106" s="41">
        <f>Data[[#This Row],[TOTAL CHELTUIELI LEI]]/Data[[#This Row],[NUMĂRUL PERSOANELOR ÎNSCRISE ÎN LISTELE ELECTORALE]]</f>
        <v>6.4074023490849497</v>
      </c>
      <c r="U3106" s="41">
        <f>Data[[#This Row],[TOTAL CHELTUIELI EURO]]/Data[[#This Row],[NUMĂRUL PERSOANELOR ÎNSCRISE ÎN LISTELE ELECTORALE]]</f>
        <v>1.3238161089822422</v>
      </c>
      <c r="V3106" s="41">
        <f>Data[[#This Row],[TOTAL CHELTUIELI LEI]]/Data[[#This Row],[NUMĂRUL PERSOANELOR CARE AU PARTICIPAT LA VOT]]</f>
        <v>9.2717391304347831</v>
      </c>
      <c r="W3106" s="41">
        <f>Data[[#This Row],[TOTAL CHELTUIELI EURO]]/Data[[#This Row],[NUMĂRUL PERSOANELOR CARE AU PARTICIPAT LA VOT]]</f>
        <v>1.9156090019699559</v>
      </c>
      <c r="X3106" s="43">
        <v>4.8400999999999996</v>
      </c>
      <c r="Y3106" s="114" t="s">
        <v>2889</v>
      </c>
      <c r="Z3106" s="44">
        <v>6</v>
      </c>
      <c r="AA3106" s="115" t="s">
        <v>3107</v>
      </c>
      <c r="AB3106" s="44">
        <v>1</v>
      </c>
      <c r="AC3106" s="45"/>
    </row>
    <row r="3107" spans="1:29" x14ac:dyDescent="0.2">
      <c r="A3107" s="37">
        <v>3106</v>
      </c>
      <c r="B3107" s="38" t="s">
        <v>967</v>
      </c>
      <c r="C3107" s="39" t="s">
        <v>2697</v>
      </c>
      <c r="D3107" s="40">
        <v>44101</v>
      </c>
      <c r="E3107" s="38">
        <v>1</v>
      </c>
      <c r="F3107" s="38"/>
      <c r="G3107" s="38" t="s">
        <v>2</v>
      </c>
      <c r="H3107" s="38" t="s">
        <v>2</v>
      </c>
      <c r="I3107" s="50">
        <v>0</v>
      </c>
      <c r="J3107" s="50">
        <v>5500</v>
      </c>
      <c r="K3107" s="50">
        <v>0</v>
      </c>
      <c r="L3107" s="41">
        <f>SUM(Data[[#This Row],[CHELTUIELI DE PERSONAL LEI]:[CHELTUIELI DE CAPITAL (ACTIVE NEFINANCIARE ) LEI]])</f>
        <v>5500</v>
      </c>
      <c r="M3107" s="41">
        <f>Data[[#This Row],[TOTAL CHELTUIELI LEI]]/Data[[#This Row],[CURS VALUTAR EURO BNR 22 07 2020]]</f>
        <v>1136.340158261193</v>
      </c>
      <c r="N3107" s="49">
        <v>8769</v>
      </c>
      <c r="O3107" s="42"/>
      <c r="P3107" s="103">
        <v>5736</v>
      </c>
      <c r="Q3107" s="42"/>
      <c r="R3107" s="42">
        <f>Data[[#This Row],[PERSOANE ÎNSCRISE ÎN LISTELE ELECTORALE (TURUL 1)            ]]+Data[[#This Row],[PERSOANE ÎNSCRISE ÎN LISTELE ELECTORALE (TURUL AL 2-LEA)]]</f>
        <v>8769</v>
      </c>
      <c r="S3107" s="42">
        <f>Data[[#This Row],[PERSOANE CARE AU PARTICIPAT LA VOT (TURUL 1)]]+Data[[#This Row],[PERSOANE CARE AU PARTICIPAT LA VOT  (TURUL AL 2-LEA)]]</f>
        <v>5736</v>
      </c>
      <c r="T3107" s="41">
        <f>Data[[#This Row],[TOTAL CHELTUIELI LEI]]/Data[[#This Row],[NUMĂRUL PERSOANELOR ÎNSCRISE ÎN LISTELE ELECTORALE]]</f>
        <v>0.62720948796898168</v>
      </c>
      <c r="U3107" s="41">
        <f>Data[[#This Row],[TOTAL CHELTUIELI EURO]]/Data[[#This Row],[NUMĂRUL PERSOANELOR ÎNSCRISE ÎN LISTELE ELECTORALE]]</f>
        <v>0.12958605978574445</v>
      </c>
      <c r="V3107" s="41">
        <f>Data[[#This Row],[TOTAL CHELTUIELI LEI]]/Data[[#This Row],[NUMĂRUL PERSOANELOR CARE AU PARTICIPAT LA VOT]]</f>
        <v>0.95885634588563462</v>
      </c>
      <c r="W3107" s="41">
        <f>Data[[#This Row],[TOTAL CHELTUIELI EURO]]/Data[[#This Row],[NUMĂRUL PERSOANELOR CARE AU PARTICIPAT LA VOT]]</f>
        <v>0.19810672215153294</v>
      </c>
      <c r="X3107" s="43">
        <v>4.8400999999999996</v>
      </c>
      <c r="Y3107" s="114" t="s">
        <v>2890</v>
      </c>
      <c r="Z3107" s="44">
        <v>0</v>
      </c>
      <c r="AA3107" s="115" t="s">
        <v>3105</v>
      </c>
      <c r="AB3107" s="44">
        <v>0</v>
      </c>
      <c r="AC3107" s="45"/>
    </row>
    <row r="3108" spans="1:29" x14ac:dyDescent="0.2">
      <c r="A3108" s="37">
        <v>3107</v>
      </c>
      <c r="B3108" s="38" t="s">
        <v>967</v>
      </c>
      <c r="C3108" s="39" t="s">
        <v>2860</v>
      </c>
      <c r="D3108" s="40">
        <v>44101</v>
      </c>
      <c r="E3108" s="38">
        <v>1</v>
      </c>
      <c r="F3108" s="38"/>
      <c r="G3108" s="38" t="s">
        <v>2</v>
      </c>
      <c r="H3108" s="38" t="s">
        <v>2</v>
      </c>
      <c r="I3108" s="50">
        <v>28178</v>
      </c>
      <c r="J3108" s="50">
        <v>7328</v>
      </c>
      <c r="K3108" s="50">
        <v>0</v>
      </c>
      <c r="L3108" s="41">
        <f>SUM(Data[[#This Row],[CHELTUIELI DE PERSONAL LEI]:[CHELTUIELI DE CAPITAL (ACTIVE NEFINANCIARE ) LEI]])</f>
        <v>35506</v>
      </c>
      <c r="M3108" s="41">
        <f>Data[[#This Row],[TOTAL CHELTUIELI LEI]]/Data[[#This Row],[CURS VALUTAR EURO BNR 22 07 2020]]</f>
        <v>7335.7988471312583</v>
      </c>
      <c r="N3108" s="49">
        <v>24596</v>
      </c>
      <c r="O3108" s="42"/>
      <c r="P3108" s="103">
        <v>8827</v>
      </c>
      <c r="Q3108" s="42"/>
      <c r="R3108" s="42">
        <f>Data[[#This Row],[PERSOANE ÎNSCRISE ÎN LISTELE ELECTORALE (TURUL 1)            ]]+Data[[#This Row],[PERSOANE ÎNSCRISE ÎN LISTELE ELECTORALE (TURUL AL 2-LEA)]]</f>
        <v>24596</v>
      </c>
      <c r="S3108" s="42">
        <f>Data[[#This Row],[PERSOANE CARE AU PARTICIPAT LA VOT (TURUL 1)]]+Data[[#This Row],[PERSOANE CARE AU PARTICIPAT LA VOT  (TURUL AL 2-LEA)]]</f>
        <v>8827</v>
      </c>
      <c r="T3108" s="41">
        <f>Data[[#This Row],[TOTAL CHELTUIELI LEI]]/Data[[#This Row],[NUMĂRUL PERSOANELOR ÎNSCRISE ÎN LISTELE ELECTORALE]]</f>
        <v>1.4435680598471297</v>
      </c>
      <c r="U3108" s="41">
        <f>Data[[#This Row],[TOTAL CHELTUIELI EURO]]/Data[[#This Row],[NUMĂRUL PERSOANELOR ÎNSCRISE ÎN LISTELE ELECTORALE]]</f>
        <v>0.29825170137954377</v>
      </c>
      <c r="V3108" s="41">
        <f>Data[[#This Row],[TOTAL CHELTUIELI LEI]]/Data[[#This Row],[NUMĂRUL PERSOANELOR CARE AU PARTICIPAT LA VOT]]</f>
        <v>4.0224311770703522</v>
      </c>
      <c r="W3108" s="41">
        <f>Data[[#This Row],[TOTAL CHELTUIELI EURO]]/Data[[#This Row],[NUMĂRUL PERSOANELOR CARE AU PARTICIPAT LA VOT]]</f>
        <v>0.83106365097216017</v>
      </c>
      <c r="X3108" s="43">
        <v>4.8400999999999996</v>
      </c>
      <c r="Y3108" s="114" t="s">
        <v>2894</v>
      </c>
      <c r="Z3108" s="44">
        <v>1</v>
      </c>
      <c r="AA3108" s="115" t="s">
        <v>3105</v>
      </c>
      <c r="AB3108" s="44">
        <v>0</v>
      </c>
      <c r="AC3108" s="45"/>
    </row>
    <row r="3109" spans="1:29" x14ac:dyDescent="0.2">
      <c r="A3109" s="37">
        <v>3108</v>
      </c>
      <c r="B3109" s="38" t="s">
        <v>967</v>
      </c>
      <c r="C3109" s="39" t="s">
        <v>2698</v>
      </c>
      <c r="D3109" s="40">
        <v>44101</v>
      </c>
      <c r="E3109" s="38">
        <v>1</v>
      </c>
      <c r="F3109" s="38"/>
      <c r="G3109" s="38" t="s">
        <v>2</v>
      </c>
      <c r="H3109" s="38" t="s">
        <v>2</v>
      </c>
      <c r="I3109" s="50">
        <v>3600</v>
      </c>
      <c r="J3109" s="50">
        <v>23914.02</v>
      </c>
      <c r="K3109" s="50">
        <v>0</v>
      </c>
      <c r="L3109" s="41">
        <f>SUM(Data[[#This Row],[CHELTUIELI DE PERSONAL LEI]:[CHELTUIELI DE CAPITAL (ACTIVE NEFINANCIARE ) LEI]])</f>
        <v>27514.02</v>
      </c>
      <c r="M3109" s="41">
        <f>Data[[#This Row],[TOTAL CHELTUIELI LEI]]/Data[[#This Row],[CURS VALUTAR EURO BNR 22 07 2020]]</f>
        <v>5684.5974256730242</v>
      </c>
      <c r="N3109" s="49">
        <v>9519</v>
      </c>
      <c r="O3109" s="42"/>
      <c r="P3109" s="103">
        <v>5038</v>
      </c>
      <c r="Q3109" s="42"/>
      <c r="R3109" s="42">
        <f>Data[[#This Row],[PERSOANE ÎNSCRISE ÎN LISTELE ELECTORALE (TURUL 1)            ]]+Data[[#This Row],[PERSOANE ÎNSCRISE ÎN LISTELE ELECTORALE (TURUL AL 2-LEA)]]</f>
        <v>9519</v>
      </c>
      <c r="S3109" s="42">
        <f>Data[[#This Row],[PERSOANE CARE AU PARTICIPAT LA VOT (TURUL 1)]]+Data[[#This Row],[PERSOANE CARE AU PARTICIPAT LA VOT  (TURUL AL 2-LEA)]]</f>
        <v>5038</v>
      </c>
      <c r="T3109" s="41">
        <f>Data[[#This Row],[TOTAL CHELTUIELI LEI]]/Data[[#This Row],[NUMĂRUL PERSOANELOR ÎNSCRISE ÎN LISTELE ELECTORALE]]</f>
        <v>2.8904317680428617</v>
      </c>
      <c r="U3109" s="41">
        <f>Data[[#This Row],[TOTAL CHELTUIELI EURO]]/Data[[#This Row],[NUMĂRUL PERSOANELOR ÎNSCRISE ÎN LISTELE ELECTORALE]]</f>
        <v>0.59718430777109199</v>
      </c>
      <c r="V3109" s="41">
        <f>Data[[#This Row],[TOTAL CHELTUIELI LEI]]/Data[[#This Row],[NUMĂRUL PERSOANELOR CARE AU PARTICIPAT LA VOT]]</f>
        <v>5.4612981341802307</v>
      </c>
      <c r="W3109" s="41">
        <f>Data[[#This Row],[TOTAL CHELTUIELI EURO]]/Data[[#This Row],[NUMĂRUL PERSOANELOR CARE AU PARTICIPAT LA VOT]]</f>
        <v>1.1283440702010767</v>
      </c>
      <c r="X3109" s="43">
        <v>4.8400999999999996</v>
      </c>
      <c r="Y3109" s="114" t="s">
        <v>2891</v>
      </c>
      <c r="Z3109" s="44">
        <v>2</v>
      </c>
      <c r="AA3109" s="115" t="s">
        <v>3105</v>
      </c>
      <c r="AB3109" s="44">
        <v>0</v>
      </c>
      <c r="AC3109" s="45"/>
    </row>
    <row r="3110" spans="1:29" x14ac:dyDescent="0.2">
      <c r="A3110" s="37">
        <v>3109</v>
      </c>
      <c r="B3110" s="38" t="s">
        <v>967</v>
      </c>
      <c r="C3110" s="39" t="s">
        <v>975</v>
      </c>
      <c r="D3110" s="40">
        <v>44101</v>
      </c>
      <c r="E3110" s="38">
        <v>1</v>
      </c>
      <c r="F3110" s="38"/>
      <c r="G3110" s="38" t="s">
        <v>2</v>
      </c>
      <c r="H3110" s="38" t="s">
        <v>2</v>
      </c>
      <c r="I3110" s="50">
        <v>5000</v>
      </c>
      <c r="J3110" s="50">
        <v>740</v>
      </c>
      <c r="K3110" s="50">
        <v>0</v>
      </c>
      <c r="L3110" s="41">
        <f>SUM(Data[[#This Row],[CHELTUIELI DE PERSONAL LEI]:[CHELTUIELI DE CAPITAL (ACTIVE NEFINANCIARE ) LEI]])</f>
        <v>5740</v>
      </c>
      <c r="M3110" s="41">
        <f>Data[[#This Row],[TOTAL CHELTUIELI LEI]]/Data[[#This Row],[CURS VALUTAR EURO BNR 22 07 2020]]</f>
        <v>1185.9259106216814</v>
      </c>
      <c r="N3110" s="49">
        <v>6735</v>
      </c>
      <c r="O3110" s="42"/>
      <c r="P3110" s="103">
        <v>3559</v>
      </c>
      <c r="Q3110" s="42"/>
      <c r="R3110" s="42">
        <f>Data[[#This Row],[PERSOANE ÎNSCRISE ÎN LISTELE ELECTORALE (TURUL 1)            ]]+Data[[#This Row],[PERSOANE ÎNSCRISE ÎN LISTELE ELECTORALE (TURUL AL 2-LEA)]]</f>
        <v>6735</v>
      </c>
      <c r="S3110" s="42">
        <f>Data[[#This Row],[PERSOANE CARE AU PARTICIPAT LA VOT (TURUL 1)]]+Data[[#This Row],[PERSOANE CARE AU PARTICIPAT LA VOT  (TURUL AL 2-LEA)]]</f>
        <v>3559</v>
      </c>
      <c r="T3110" s="41">
        <f>Data[[#This Row],[TOTAL CHELTUIELI LEI]]/Data[[#This Row],[NUMĂRUL PERSOANELOR ÎNSCRISE ÎN LISTELE ELECTORALE]]</f>
        <v>0.85226429101707502</v>
      </c>
      <c r="U3110" s="41">
        <f>Data[[#This Row],[TOTAL CHELTUIELI EURO]]/Data[[#This Row],[NUMĂRUL PERSOANELOR ÎNSCRISE ÎN LISTELE ELECTORALE]]</f>
        <v>0.17608402533358297</v>
      </c>
      <c r="V3110" s="41">
        <f>Data[[#This Row],[TOTAL CHELTUIELI LEI]]/Data[[#This Row],[NUMĂRUL PERSOANELOR CARE AU PARTICIPAT LA VOT]]</f>
        <v>1.6128125878055635</v>
      </c>
      <c r="W3110" s="41">
        <f>Data[[#This Row],[TOTAL CHELTUIELI EURO]]/Data[[#This Row],[NUMĂRUL PERSOANELOR CARE AU PARTICIPAT LA VOT]]</f>
        <v>0.33321885659502148</v>
      </c>
      <c r="X3110" s="43">
        <v>4.8400999999999996</v>
      </c>
      <c r="Y3110" s="114" t="s">
        <v>2890</v>
      </c>
      <c r="Z3110" s="44">
        <v>0</v>
      </c>
      <c r="AA3110" s="115" t="s">
        <v>3105</v>
      </c>
      <c r="AB3110" s="44">
        <v>0</v>
      </c>
      <c r="AC3110" s="45"/>
    </row>
    <row r="3111" spans="1:29" x14ac:dyDescent="0.2">
      <c r="A3111" s="37">
        <v>3110</v>
      </c>
      <c r="B3111" s="38" t="s">
        <v>967</v>
      </c>
      <c r="C3111" s="39" t="s">
        <v>2699</v>
      </c>
      <c r="D3111" s="40">
        <v>44101</v>
      </c>
      <c r="E3111" s="38">
        <v>1</v>
      </c>
      <c r="F3111" s="38"/>
      <c r="G3111" s="38" t="s">
        <v>2</v>
      </c>
      <c r="H3111" s="38" t="s">
        <v>2</v>
      </c>
      <c r="I3111" s="50">
        <v>0</v>
      </c>
      <c r="J3111" s="50">
        <v>11876.2</v>
      </c>
      <c r="K3111" s="50">
        <v>0</v>
      </c>
      <c r="L3111" s="41">
        <f>SUM(Data[[#This Row],[CHELTUIELI DE PERSONAL LEI]:[CHELTUIELI DE CAPITAL (ACTIVE NEFINANCIARE ) LEI]])</f>
        <v>11876.2</v>
      </c>
      <c r="M3111" s="41">
        <f>Data[[#This Row],[TOTAL CHELTUIELI LEI]]/Data[[#This Row],[CURS VALUTAR EURO BNR 22 07 2020]]</f>
        <v>2453.7096340984695</v>
      </c>
      <c r="N3111" s="49">
        <v>2242</v>
      </c>
      <c r="O3111" s="42"/>
      <c r="P3111" s="103">
        <v>1622</v>
      </c>
      <c r="Q3111" s="42"/>
      <c r="R3111" s="42">
        <f>Data[[#This Row],[PERSOANE ÎNSCRISE ÎN LISTELE ELECTORALE (TURUL 1)            ]]+Data[[#This Row],[PERSOANE ÎNSCRISE ÎN LISTELE ELECTORALE (TURUL AL 2-LEA)]]</f>
        <v>2242</v>
      </c>
      <c r="S3111" s="42">
        <f>Data[[#This Row],[PERSOANE CARE AU PARTICIPAT LA VOT (TURUL 1)]]+Data[[#This Row],[PERSOANE CARE AU PARTICIPAT LA VOT  (TURUL AL 2-LEA)]]</f>
        <v>1622</v>
      </c>
      <c r="T3111" s="41">
        <f>Data[[#This Row],[TOTAL CHELTUIELI LEI]]/Data[[#This Row],[NUMĂRUL PERSOANELOR ÎNSCRISE ÎN LISTELE ELECTORALE]]</f>
        <v>5.2971454058876004</v>
      </c>
      <c r="U3111" s="41">
        <f>Data[[#This Row],[TOTAL CHELTUIELI EURO]]/Data[[#This Row],[NUMĂRUL PERSOANELOR ÎNSCRISE ÎN LISTELE ELECTORALE]]</f>
        <v>1.0944289179743396</v>
      </c>
      <c r="V3111" s="41">
        <f>Data[[#This Row],[TOTAL CHELTUIELI LEI]]/Data[[#This Row],[NUMĂRUL PERSOANELOR CARE AU PARTICIPAT LA VOT]]</f>
        <v>7.3219482120838473</v>
      </c>
      <c r="W3111" s="41">
        <f>Data[[#This Row],[TOTAL CHELTUIELI EURO]]/Data[[#This Row],[NUMĂRUL PERSOANELOR CARE AU PARTICIPAT LA VOT]]</f>
        <v>1.5127679618362944</v>
      </c>
      <c r="X3111" s="43">
        <v>4.8400999999999996</v>
      </c>
      <c r="Y3111" s="114" t="s">
        <v>2892</v>
      </c>
      <c r="Z3111" s="44">
        <v>5</v>
      </c>
      <c r="AA3111" s="115" t="s">
        <v>3107</v>
      </c>
      <c r="AB3111" s="44">
        <v>1</v>
      </c>
      <c r="AC3111" s="45"/>
    </row>
    <row r="3112" spans="1:29" x14ac:dyDescent="0.2">
      <c r="A3112" s="37">
        <v>3111</v>
      </c>
      <c r="B3112" s="38" t="s">
        <v>968</v>
      </c>
      <c r="C3112" s="39" t="s">
        <v>969</v>
      </c>
      <c r="D3112" s="40">
        <v>44101</v>
      </c>
      <c r="E3112" s="38">
        <v>1</v>
      </c>
      <c r="F3112" s="38"/>
      <c r="G3112" s="38" t="s">
        <v>2</v>
      </c>
      <c r="H3112" s="38" t="s">
        <v>2</v>
      </c>
      <c r="I3112" s="48">
        <v>171000</v>
      </c>
      <c r="J3112" s="48">
        <v>466611</v>
      </c>
      <c r="K3112" s="48">
        <v>0</v>
      </c>
      <c r="L3112" s="41">
        <f>SUM(Data[[#This Row],[CHELTUIELI DE PERSONAL LEI]:[CHELTUIELI DE CAPITAL (ACTIVE NEFINANCIARE ) LEI]])</f>
        <v>637611</v>
      </c>
      <c r="M3112" s="41">
        <f>Data[[#This Row],[TOTAL CHELTUIELI LEI]]/Data[[#This Row],[CURS VALUTAR EURO BNR 22 07 2020]]</f>
        <v>131735.0881180141</v>
      </c>
      <c r="N3112" s="49">
        <v>212547</v>
      </c>
      <c r="O3112" s="42"/>
      <c r="P3112" s="42">
        <v>91112</v>
      </c>
      <c r="Q3112" s="42"/>
      <c r="R3112" s="42">
        <f>Data[[#This Row],[PERSOANE ÎNSCRISE ÎN LISTELE ELECTORALE (TURUL 1)            ]]+Data[[#This Row],[PERSOANE ÎNSCRISE ÎN LISTELE ELECTORALE (TURUL AL 2-LEA)]]</f>
        <v>212547</v>
      </c>
      <c r="S3112" s="42">
        <f>Data[[#This Row],[PERSOANE CARE AU PARTICIPAT LA VOT (TURUL 1)]]+Data[[#This Row],[PERSOANE CARE AU PARTICIPAT LA VOT  (TURUL AL 2-LEA)]]</f>
        <v>91112</v>
      </c>
      <c r="T3112" s="41">
        <f>Data[[#This Row],[TOTAL CHELTUIELI LEI]]/Data[[#This Row],[NUMĂRUL PERSOANELOR ÎNSCRISE ÎN LISTELE ELECTORALE]]</f>
        <v>2.9998588547474205</v>
      </c>
      <c r="U3112" s="41">
        <f>Data[[#This Row],[TOTAL CHELTUIELI EURO]]/Data[[#This Row],[NUMĂRUL PERSOANELOR ÎNSCRISE ÎN LISTELE ELECTORALE]]</f>
        <v>0.61979274286635</v>
      </c>
      <c r="V3112" s="41">
        <f>Data[[#This Row],[TOTAL CHELTUIELI LEI]]/Data[[#This Row],[NUMĂRUL PERSOANELOR CARE AU PARTICIPAT LA VOT]]</f>
        <v>6.9981012380367025</v>
      </c>
      <c r="W3112" s="41">
        <f>Data[[#This Row],[TOTAL CHELTUIELI EURO]]/Data[[#This Row],[NUMĂRUL PERSOANELOR CARE AU PARTICIPAT LA VOT]]</f>
        <v>1.4458588124288141</v>
      </c>
      <c r="X3112" s="43">
        <v>4.8400999999999996</v>
      </c>
      <c r="Y3112" s="114" t="s">
        <v>2884</v>
      </c>
      <c r="Z3112" s="44">
        <v>3</v>
      </c>
      <c r="AA3112" s="115" t="s">
        <v>3105</v>
      </c>
      <c r="AB3112" s="44">
        <v>0</v>
      </c>
      <c r="AC3112" s="45"/>
    </row>
    <row r="3113" spans="1:29" x14ac:dyDescent="0.2">
      <c r="A3113" s="37">
        <v>3112</v>
      </c>
      <c r="B3113" s="38" t="s">
        <v>968</v>
      </c>
      <c r="C3113" s="39" t="s">
        <v>970</v>
      </c>
      <c r="D3113" s="40">
        <v>44101</v>
      </c>
      <c r="E3113" s="38">
        <v>1</v>
      </c>
      <c r="F3113" s="38"/>
      <c r="G3113" s="38" t="s">
        <v>2</v>
      </c>
      <c r="H3113" s="38" t="s">
        <v>2</v>
      </c>
      <c r="I3113" s="48">
        <v>50400</v>
      </c>
      <c r="J3113" s="48">
        <v>300325.38</v>
      </c>
      <c r="K3113" s="48">
        <v>0</v>
      </c>
      <c r="L3113" s="41">
        <f>SUM(Data[[#This Row],[CHELTUIELI DE PERSONAL LEI]:[CHELTUIELI DE CAPITAL (ACTIVE NEFINANCIARE ) LEI]])</f>
        <v>350725.38</v>
      </c>
      <c r="M3113" s="41">
        <f>Data[[#This Row],[TOTAL CHELTUIELI LEI]]/Data[[#This Row],[CURS VALUTAR EURO BNR 22 07 2020]]</f>
        <v>72462.424330075824</v>
      </c>
      <c r="N3113" s="49">
        <v>308019</v>
      </c>
      <c r="O3113" s="42"/>
      <c r="P3113" s="42">
        <v>116970</v>
      </c>
      <c r="Q3113" s="42"/>
      <c r="R3113" s="42">
        <f>Data[[#This Row],[PERSOANE ÎNSCRISE ÎN LISTELE ELECTORALE (TURUL 1)            ]]+Data[[#This Row],[PERSOANE ÎNSCRISE ÎN LISTELE ELECTORALE (TURUL AL 2-LEA)]]</f>
        <v>308019</v>
      </c>
      <c r="S3113" s="42">
        <f>Data[[#This Row],[PERSOANE CARE AU PARTICIPAT LA VOT (TURUL 1)]]+Data[[#This Row],[PERSOANE CARE AU PARTICIPAT LA VOT  (TURUL AL 2-LEA)]]</f>
        <v>116970</v>
      </c>
      <c r="T3113" s="41">
        <f>Data[[#This Row],[TOTAL CHELTUIELI LEI]]/Data[[#This Row],[NUMĂRUL PERSOANELOR ÎNSCRISE ÎN LISTELE ELECTORALE]]</f>
        <v>1.1386485249286571</v>
      </c>
      <c r="U3113" s="41">
        <f>Data[[#This Row],[TOTAL CHELTUIELI EURO]]/Data[[#This Row],[NUMĂRUL PERSOANELOR ÎNSCRISE ÎN LISTELE ELECTORALE]]</f>
        <v>0.23525309909478254</v>
      </c>
      <c r="V3113" s="41">
        <f>Data[[#This Row],[TOTAL CHELTUIELI LEI]]/Data[[#This Row],[NUMĂRUL PERSOANELOR CARE AU PARTICIPAT LA VOT]]</f>
        <v>2.9984216465760452</v>
      </c>
      <c r="W3113" s="41">
        <f>Data[[#This Row],[TOTAL CHELTUIELI EURO]]/Data[[#This Row],[NUMĂRUL PERSOANELOR CARE AU PARTICIPAT LA VOT]]</f>
        <v>0.61949580516436542</v>
      </c>
      <c r="X3113" s="43">
        <v>4.8400999999999996</v>
      </c>
      <c r="Y3113" s="114" t="s">
        <v>2894</v>
      </c>
      <c r="Z3113" s="44">
        <v>1</v>
      </c>
      <c r="AA3113" s="115" t="s">
        <v>3105</v>
      </c>
      <c r="AB3113" s="44">
        <v>0</v>
      </c>
      <c r="AC3113" s="45"/>
    </row>
    <row r="3114" spans="1:29" x14ac:dyDescent="0.2">
      <c r="A3114" s="37">
        <v>3113</v>
      </c>
      <c r="B3114" s="38" t="s">
        <v>968</v>
      </c>
      <c r="C3114" s="39" t="s">
        <v>971</v>
      </c>
      <c r="D3114" s="40">
        <v>44101</v>
      </c>
      <c r="E3114" s="38">
        <v>1</v>
      </c>
      <c r="F3114" s="38"/>
      <c r="G3114" s="38" t="s">
        <v>2</v>
      </c>
      <c r="H3114" s="38" t="s">
        <v>2</v>
      </c>
      <c r="I3114" s="48">
        <v>56610</v>
      </c>
      <c r="J3114" s="48">
        <v>83866.44</v>
      </c>
      <c r="K3114" s="48">
        <v>0</v>
      </c>
      <c r="L3114" s="41">
        <f>SUM(Data[[#This Row],[CHELTUIELI DE PERSONAL LEI]:[CHELTUIELI DE CAPITAL (ACTIVE NEFINANCIARE ) LEI]])</f>
        <v>140476.44</v>
      </c>
      <c r="M3114" s="41">
        <f>Data[[#This Row],[TOTAL CHELTUIELI LEI]]/Data[[#This Row],[CURS VALUTAR EURO BNR 22 07 2020]]</f>
        <v>29023.458193012542</v>
      </c>
      <c r="N3114" s="49">
        <v>445329</v>
      </c>
      <c r="O3114" s="42"/>
      <c r="P3114" s="42">
        <v>137180</v>
      </c>
      <c r="Q3114" s="42"/>
      <c r="R3114" s="42">
        <f>Data[[#This Row],[PERSOANE ÎNSCRISE ÎN LISTELE ELECTORALE (TURUL 1)            ]]+Data[[#This Row],[PERSOANE ÎNSCRISE ÎN LISTELE ELECTORALE (TURUL AL 2-LEA)]]</f>
        <v>445329</v>
      </c>
      <c r="S3114" s="42">
        <f>Data[[#This Row],[PERSOANE CARE AU PARTICIPAT LA VOT (TURUL 1)]]+Data[[#This Row],[PERSOANE CARE AU PARTICIPAT LA VOT  (TURUL AL 2-LEA)]]</f>
        <v>137180</v>
      </c>
      <c r="T3114" s="41">
        <f>Data[[#This Row],[TOTAL CHELTUIELI LEI]]/Data[[#This Row],[NUMĂRUL PERSOANELOR ÎNSCRISE ÎN LISTELE ELECTORALE]]</f>
        <v>0.31544417722627544</v>
      </c>
      <c r="U3114" s="41">
        <f>Data[[#This Row],[TOTAL CHELTUIELI EURO]]/Data[[#This Row],[NUMĂRUL PERSOANELOR ÎNSCRISE ÎN LISTELE ELECTORALE]]</f>
        <v>6.5173070231250477E-2</v>
      </c>
      <c r="V3114" s="41">
        <f>Data[[#This Row],[TOTAL CHELTUIELI LEI]]/Data[[#This Row],[NUMĂRUL PERSOANELOR CARE AU PARTICIPAT LA VOT]]</f>
        <v>1.0240300335325849</v>
      </c>
      <c r="W3114" s="41">
        <f>Data[[#This Row],[TOTAL CHELTUIELI EURO]]/Data[[#This Row],[NUMĂRUL PERSOANELOR CARE AU PARTICIPAT LA VOT]]</f>
        <v>0.21157208188520588</v>
      </c>
      <c r="X3114" s="43">
        <v>4.8400999999999996</v>
      </c>
      <c r="Y3114" s="114" t="s">
        <v>2890</v>
      </c>
      <c r="Z3114" s="44">
        <v>0</v>
      </c>
      <c r="AA3114" s="115" t="s">
        <v>3105</v>
      </c>
      <c r="AB3114" s="44">
        <v>0</v>
      </c>
      <c r="AC3114" s="45"/>
    </row>
    <row r="3115" spans="1:29" x14ac:dyDescent="0.2">
      <c r="A3115" s="37">
        <v>3114</v>
      </c>
      <c r="B3115" s="38" t="s">
        <v>968</v>
      </c>
      <c r="C3115" s="39" t="s">
        <v>972</v>
      </c>
      <c r="D3115" s="40">
        <v>44101</v>
      </c>
      <c r="E3115" s="38">
        <v>1</v>
      </c>
      <c r="F3115" s="38"/>
      <c r="G3115" s="38" t="s">
        <v>2</v>
      </c>
      <c r="H3115" s="38" t="s">
        <v>2</v>
      </c>
      <c r="I3115" s="48">
        <v>38400</v>
      </c>
      <c r="J3115" s="48">
        <v>273865</v>
      </c>
      <c r="K3115" s="48">
        <v>0</v>
      </c>
      <c r="L3115" s="41">
        <f>SUM(Data[[#This Row],[CHELTUIELI DE PERSONAL LEI]:[CHELTUIELI DE CAPITAL (ACTIVE NEFINANCIARE ) LEI]])</f>
        <v>312265</v>
      </c>
      <c r="M3115" s="41">
        <f>Data[[#This Row],[TOTAL CHELTUIELI LEI]]/Data[[#This Row],[CURS VALUTAR EURO BNR 22 07 2020]]</f>
        <v>64516.229003532993</v>
      </c>
      <c r="N3115" s="49">
        <v>276112</v>
      </c>
      <c r="O3115" s="42"/>
      <c r="P3115" s="42">
        <v>104743</v>
      </c>
      <c r="Q3115" s="42"/>
      <c r="R3115" s="42">
        <f>Data[[#This Row],[PERSOANE ÎNSCRISE ÎN LISTELE ELECTORALE (TURUL 1)            ]]+Data[[#This Row],[PERSOANE ÎNSCRISE ÎN LISTELE ELECTORALE (TURUL AL 2-LEA)]]</f>
        <v>276112</v>
      </c>
      <c r="S3115" s="42">
        <f>Data[[#This Row],[PERSOANE CARE AU PARTICIPAT LA VOT (TURUL 1)]]+Data[[#This Row],[PERSOANE CARE AU PARTICIPAT LA VOT  (TURUL AL 2-LEA)]]</f>
        <v>104743</v>
      </c>
      <c r="T3115" s="41">
        <f>Data[[#This Row],[TOTAL CHELTUIELI LEI]]/Data[[#This Row],[NUMĂRUL PERSOANELOR ÎNSCRISE ÎN LISTELE ELECTORALE]]</f>
        <v>1.1309359969867301</v>
      </c>
      <c r="U3115" s="41">
        <f>Data[[#This Row],[TOTAL CHELTUIELI EURO]]/Data[[#This Row],[NUMĂRUL PERSOANELOR ÎNSCRISE ÎN LISTELE ELECTORALE]]</f>
        <v>0.233659634508942</v>
      </c>
      <c r="V3115" s="41">
        <f>Data[[#This Row],[TOTAL CHELTUIELI LEI]]/Data[[#This Row],[NUMĂRUL PERSOANELOR CARE AU PARTICIPAT LA VOT]]</f>
        <v>2.9812493436315552</v>
      </c>
      <c r="W3115" s="41">
        <f>Data[[#This Row],[TOTAL CHELTUIELI EURO]]/Data[[#This Row],[NUMĂRUL PERSOANELOR CARE AU PARTICIPAT LA VOT]]</f>
        <v>0.615947881992429</v>
      </c>
      <c r="X3115" s="43">
        <v>4.8400999999999996</v>
      </c>
      <c r="Y3115" s="114" t="s">
        <v>2894</v>
      </c>
      <c r="Z3115" s="44">
        <v>1</v>
      </c>
      <c r="AA3115" s="115" t="s">
        <v>3105</v>
      </c>
      <c r="AB3115" s="44">
        <v>0</v>
      </c>
      <c r="AC3115" s="45"/>
    </row>
    <row r="3116" spans="1:29" x14ac:dyDescent="0.2">
      <c r="A3116" s="37">
        <v>3115</v>
      </c>
      <c r="B3116" s="38" t="s">
        <v>968</v>
      </c>
      <c r="C3116" s="39" t="s">
        <v>973</v>
      </c>
      <c r="D3116" s="40">
        <v>44101</v>
      </c>
      <c r="E3116" s="38">
        <v>1</v>
      </c>
      <c r="F3116" s="38"/>
      <c r="G3116" s="38" t="s">
        <v>2</v>
      </c>
      <c r="H3116" s="38" t="s">
        <v>2</v>
      </c>
      <c r="I3116" s="48">
        <v>133100</v>
      </c>
      <c r="J3116" s="48">
        <v>519235.76</v>
      </c>
      <c r="K3116" s="48">
        <v>0</v>
      </c>
      <c r="L3116" s="41">
        <f>SUM(Data[[#This Row],[CHELTUIELI DE PERSONAL LEI]:[CHELTUIELI DE CAPITAL (ACTIVE NEFINANCIARE ) LEI]])</f>
        <v>652335.76</v>
      </c>
      <c r="M3116" s="41">
        <f>Data[[#This Row],[TOTAL CHELTUIELI LEI]]/Data[[#This Row],[CURS VALUTAR EURO BNR 22 07 2020]]</f>
        <v>134777.3310468792</v>
      </c>
      <c r="N3116" s="49">
        <v>247131</v>
      </c>
      <c r="O3116" s="42"/>
      <c r="P3116" s="42">
        <v>94831</v>
      </c>
      <c r="Q3116" s="42"/>
      <c r="R3116" s="42">
        <f>Data[[#This Row],[PERSOANE ÎNSCRISE ÎN LISTELE ELECTORALE (TURUL 1)            ]]+Data[[#This Row],[PERSOANE ÎNSCRISE ÎN LISTELE ELECTORALE (TURUL AL 2-LEA)]]</f>
        <v>247131</v>
      </c>
      <c r="S3116" s="42">
        <f>Data[[#This Row],[PERSOANE CARE AU PARTICIPAT LA VOT (TURUL 1)]]+Data[[#This Row],[PERSOANE CARE AU PARTICIPAT LA VOT  (TURUL AL 2-LEA)]]</f>
        <v>94831</v>
      </c>
      <c r="T3116" s="41">
        <f>Data[[#This Row],[TOTAL CHELTUIELI LEI]]/Data[[#This Row],[NUMĂRUL PERSOANELOR ÎNSCRISE ÎN LISTELE ELECTORALE]]</f>
        <v>2.639635496963149</v>
      </c>
      <c r="U3116" s="41">
        <f>Data[[#This Row],[TOTAL CHELTUIELI EURO]]/Data[[#This Row],[NUMĂRUL PERSOANELOR ÎNSCRISE ÎN LISTELE ELECTORALE]]</f>
        <v>0.54536796697653955</v>
      </c>
      <c r="V3116" s="41">
        <f>Data[[#This Row],[TOTAL CHELTUIELI LEI]]/Data[[#This Row],[NUMĂRUL PERSOANELOR CARE AU PARTICIPAT LA VOT]]</f>
        <v>6.8789294639938419</v>
      </c>
      <c r="W3116" s="41">
        <f>Data[[#This Row],[TOTAL CHELTUIELI EURO]]/Data[[#This Row],[NUMĂRUL PERSOANELOR CARE AU PARTICIPAT LA VOT]]</f>
        <v>1.4212370537786083</v>
      </c>
      <c r="X3116" s="43">
        <v>4.8400999999999996</v>
      </c>
      <c r="Y3116" s="114" t="s">
        <v>2891</v>
      </c>
      <c r="Z3116" s="44">
        <v>2</v>
      </c>
      <c r="AA3116" s="115" t="s">
        <v>3105</v>
      </c>
      <c r="AB3116" s="44">
        <v>0</v>
      </c>
      <c r="AC3116" s="45"/>
    </row>
    <row r="3117" spans="1:29" x14ac:dyDescent="0.2">
      <c r="A3117" s="37">
        <v>3116</v>
      </c>
      <c r="B3117" s="38" t="s">
        <v>968</v>
      </c>
      <c r="C3117" s="39" t="s">
        <v>974</v>
      </c>
      <c r="D3117" s="40">
        <v>44101</v>
      </c>
      <c r="E3117" s="38">
        <v>1</v>
      </c>
      <c r="F3117" s="38"/>
      <c r="G3117" s="38" t="s">
        <v>2</v>
      </c>
      <c r="H3117" s="38" t="s">
        <v>2</v>
      </c>
      <c r="I3117" s="48">
        <v>549475</v>
      </c>
      <c r="J3117" s="48">
        <v>721003.66</v>
      </c>
      <c r="K3117" s="48">
        <v>0</v>
      </c>
      <c r="L3117" s="41">
        <f>SUM(Data[[#This Row],[CHELTUIELI DE PERSONAL LEI]:[CHELTUIELI DE CAPITAL (ACTIVE NEFINANCIARE ) LEI]])</f>
        <v>1270478.6600000001</v>
      </c>
      <c r="M3117" s="41">
        <f>Data[[#This Row],[TOTAL CHELTUIELI LEI]]/Data[[#This Row],[CURS VALUTAR EURO BNR 22 07 2020]]</f>
        <v>262490.16755852156</v>
      </c>
      <c r="N3117" s="49">
        <v>329817</v>
      </c>
      <c r="O3117" s="42"/>
      <c r="P3117" s="42">
        <v>127168</v>
      </c>
      <c r="Q3117" s="42"/>
      <c r="R3117" s="42">
        <f>Data[[#This Row],[PERSOANE ÎNSCRISE ÎN LISTELE ELECTORALE (TURUL 1)            ]]+Data[[#This Row],[PERSOANE ÎNSCRISE ÎN LISTELE ELECTORALE (TURUL AL 2-LEA)]]</f>
        <v>329817</v>
      </c>
      <c r="S3117" s="42">
        <f>Data[[#This Row],[PERSOANE CARE AU PARTICIPAT LA VOT (TURUL 1)]]+Data[[#This Row],[PERSOANE CARE AU PARTICIPAT LA VOT  (TURUL AL 2-LEA)]]</f>
        <v>127168</v>
      </c>
      <c r="T3117" s="41">
        <f>Data[[#This Row],[TOTAL CHELTUIELI LEI]]/Data[[#This Row],[NUMĂRUL PERSOANELOR ÎNSCRISE ÎN LISTELE ELECTORALE]]</f>
        <v>3.8520714820642965</v>
      </c>
      <c r="U3117" s="41">
        <f>Data[[#This Row],[TOTAL CHELTUIELI EURO]]/Data[[#This Row],[NUMĂRUL PERSOANELOR ÎNSCRISE ÎN LISTELE ELECTORALE]]</f>
        <v>0.79586609410224929</v>
      </c>
      <c r="V3117" s="41">
        <f>Data[[#This Row],[TOTAL CHELTUIELI LEI]]/Data[[#This Row],[NUMĂRUL PERSOANELOR CARE AU PARTICIPAT LA VOT]]</f>
        <v>9.9905531265727241</v>
      </c>
      <c r="W3117" s="41">
        <f>Data[[#This Row],[TOTAL CHELTUIELI EURO]]/Data[[#This Row],[NUMĂRUL PERSOANELOR CARE AU PARTICIPAT LA VOT]]</f>
        <v>2.06412122199391</v>
      </c>
      <c r="X3117" s="43">
        <v>4.8400999999999996</v>
      </c>
      <c r="Y3117" s="114" t="s">
        <v>2884</v>
      </c>
      <c r="Z3117" s="44">
        <v>3</v>
      </c>
      <c r="AA3117" s="115" t="s">
        <v>3105</v>
      </c>
      <c r="AB3117" s="44">
        <v>0</v>
      </c>
      <c r="AC3117" s="45"/>
    </row>
    <row r="3118" spans="1:29" x14ac:dyDescent="0.2">
      <c r="A3118" s="37">
        <v>3117</v>
      </c>
      <c r="B3118" s="38" t="s">
        <v>2700</v>
      </c>
      <c r="C3118" s="39" t="s">
        <v>2701</v>
      </c>
      <c r="D3118" s="40">
        <v>44101</v>
      </c>
      <c r="E3118" s="38">
        <v>1</v>
      </c>
      <c r="F3118" s="38"/>
      <c r="G3118" s="38" t="s">
        <v>2</v>
      </c>
      <c r="H3118" s="38" t="s">
        <v>2</v>
      </c>
      <c r="I3118" s="39">
        <v>43800</v>
      </c>
      <c r="J3118" s="39">
        <v>110980</v>
      </c>
      <c r="K3118" s="39">
        <v>0</v>
      </c>
      <c r="L3118" s="41">
        <f>SUM(Data[[#This Row],[CHELTUIELI DE PERSONAL LEI]:[CHELTUIELI DE CAPITAL (ACTIVE NEFINANCIARE ) LEI]])</f>
        <v>154780</v>
      </c>
      <c r="M3118" s="41">
        <f>Data[[#This Row],[TOTAL CHELTUIELI LEI]]/Data[[#This Row],[CURS VALUTAR EURO BNR 22 07 2020]]</f>
        <v>31978.678126484992</v>
      </c>
      <c r="N3118" s="49">
        <v>100040</v>
      </c>
      <c r="O3118" s="42"/>
      <c r="P3118" s="102">
        <v>36860</v>
      </c>
      <c r="Q3118" s="42"/>
      <c r="R3118" s="42">
        <f>Data[[#This Row],[PERSOANE ÎNSCRISE ÎN LISTELE ELECTORALE (TURUL 1)            ]]+Data[[#This Row],[PERSOANE ÎNSCRISE ÎN LISTELE ELECTORALE (TURUL AL 2-LEA)]]</f>
        <v>100040</v>
      </c>
      <c r="S3118" s="42">
        <f>Data[[#This Row],[PERSOANE CARE AU PARTICIPAT LA VOT (TURUL 1)]]+Data[[#This Row],[PERSOANE CARE AU PARTICIPAT LA VOT  (TURUL AL 2-LEA)]]</f>
        <v>36860</v>
      </c>
      <c r="T3118" s="41">
        <f>Data[[#This Row],[TOTAL CHELTUIELI LEI]]/Data[[#This Row],[NUMĂRUL PERSOANELOR ÎNSCRISE ÎN LISTELE ELECTORALE]]</f>
        <v>1.5471811275489804</v>
      </c>
      <c r="U3118" s="41">
        <f>Data[[#This Row],[TOTAL CHELTUIELI EURO]]/Data[[#This Row],[NUMĂRUL PERSOANELOR ÎNSCRISE ÎN LISTELE ELECTORALE]]</f>
        <v>0.31965891769777083</v>
      </c>
      <c r="V3118" s="41">
        <f>Data[[#This Row],[TOTAL CHELTUIELI LEI]]/Data[[#This Row],[NUMĂRUL PERSOANELOR CARE AU PARTICIPAT LA VOT]]</f>
        <v>4.199131850244167</v>
      </c>
      <c r="W3118" s="41">
        <f>Data[[#This Row],[TOTAL CHELTUIELI EURO]]/Data[[#This Row],[NUMĂRUL PERSOANELOR CARE AU PARTICIPAT LA VOT]]</f>
        <v>0.86757130023019513</v>
      </c>
      <c r="X3118" s="43">
        <v>4.8400999999999996</v>
      </c>
      <c r="Y3118" s="114" t="s">
        <v>2894</v>
      </c>
      <c r="Z3118" s="44">
        <v>1</v>
      </c>
      <c r="AA3118" s="115" t="s">
        <v>3105</v>
      </c>
      <c r="AB3118" s="44">
        <v>0</v>
      </c>
      <c r="AC3118" s="45"/>
    </row>
    <row r="3119" spans="1:29" x14ac:dyDescent="0.2">
      <c r="A3119" s="37">
        <v>3118</v>
      </c>
      <c r="B3119" s="38" t="s">
        <v>2700</v>
      </c>
      <c r="C3119" s="39" t="s">
        <v>2702</v>
      </c>
      <c r="D3119" s="40">
        <v>44101</v>
      </c>
      <c r="E3119" s="38">
        <v>1</v>
      </c>
      <c r="F3119" s="38"/>
      <c r="G3119" s="38" t="s">
        <v>2</v>
      </c>
      <c r="H3119" s="38" t="s">
        <v>2</v>
      </c>
      <c r="I3119" s="81">
        <v>12430</v>
      </c>
      <c r="J3119" s="81">
        <v>8233.36</v>
      </c>
      <c r="K3119" s="81">
        <v>0</v>
      </c>
      <c r="L3119" s="41">
        <f>SUM(Data[[#This Row],[CHELTUIELI DE PERSONAL LEI]:[CHELTUIELI DE CAPITAL (ACTIVE NEFINANCIARE ) LEI]])</f>
        <v>20663.36</v>
      </c>
      <c r="M3119" s="41">
        <f>Data[[#This Row],[TOTAL CHELTUIELI LEI]]/Data[[#This Row],[CURS VALUTAR EURO BNR 22 07 2020]]</f>
        <v>4269.201049565092</v>
      </c>
      <c r="N3119" s="49">
        <v>20512</v>
      </c>
      <c r="O3119" s="42"/>
      <c r="P3119" s="104">
        <v>7029</v>
      </c>
      <c r="Q3119" s="42"/>
      <c r="R3119" s="42">
        <f>Data[[#This Row],[PERSOANE ÎNSCRISE ÎN LISTELE ELECTORALE (TURUL 1)            ]]+Data[[#This Row],[PERSOANE ÎNSCRISE ÎN LISTELE ELECTORALE (TURUL AL 2-LEA)]]</f>
        <v>20512</v>
      </c>
      <c r="S3119" s="42">
        <f>Data[[#This Row],[PERSOANE CARE AU PARTICIPAT LA VOT (TURUL 1)]]+Data[[#This Row],[PERSOANE CARE AU PARTICIPAT LA VOT  (TURUL AL 2-LEA)]]</f>
        <v>7029</v>
      </c>
      <c r="T3119" s="41">
        <f>Data[[#This Row],[TOTAL CHELTUIELI LEI]]/Data[[#This Row],[NUMĂRUL PERSOANELOR ÎNSCRISE ÎN LISTELE ELECTORALE]]</f>
        <v>1.0073790951638066</v>
      </c>
      <c r="U3119" s="41">
        <f>Data[[#This Row],[TOTAL CHELTUIELI EURO]]/Data[[#This Row],[NUMĂRUL PERSOANELOR ÎNSCRISE ÎN LISTELE ELECTORALE]]</f>
        <v>0.20813187644135589</v>
      </c>
      <c r="V3119" s="41">
        <f>Data[[#This Row],[TOTAL CHELTUIELI LEI]]/Data[[#This Row],[NUMĂRUL PERSOANELOR CARE AU PARTICIPAT LA VOT]]</f>
        <v>2.9397296912789872</v>
      </c>
      <c r="W3119" s="41">
        <f>Data[[#This Row],[TOTAL CHELTUIELI EURO]]/Data[[#This Row],[NUMĂRUL PERSOANELOR CARE AU PARTICIPAT LA VOT]]</f>
        <v>0.60736961866056227</v>
      </c>
      <c r="X3119" s="43">
        <v>4.8400999999999996</v>
      </c>
      <c r="Y3119" s="114" t="s">
        <v>2894</v>
      </c>
      <c r="Z3119" s="44">
        <v>1</v>
      </c>
      <c r="AA3119" s="115" t="s">
        <v>3105</v>
      </c>
      <c r="AB3119" s="44">
        <v>0</v>
      </c>
      <c r="AC3119" s="45"/>
    </row>
    <row r="3120" spans="1:29" x14ac:dyDescent="0.2">
      <c r="A3120" s="37">
        <v>3119</v>
      </c>
      <c r="B3120" s="38" t="s">
        <v>2700</v>
      </c>
      <c r="C3120" s="39" t="s">
        <v>3070</v>
      </c>
      <c r="D3120" s="40">
        <v>44101</v>
      </c>
      <c r="E3120" s="38">
        <v>1</v>
      </c>
      <c r="F3120" s="38"/>
      <c r="G3120" s="38" t="s">
        <v>2</v>
      </c>
      <c r="H3120" s="38" t="s">
        <v>2</v>
      </c>
      <c r="I3120" s="81">
        <v>0</v>
      </c>
      <c r="J3120" s="81">
        <v>8592.18</v>
      </c>
      <c r="K3120" s="81">
        <v>0</v>
      </c>
      <c r="L3120" s="41">
        <f>SUM(Data[[#This Row],[CHELTUIELI DE PERSONAL LEI]:[CHELTUIELI DE CAPITAL (ACTIVE NEFINANCIARE ) LEI]])</f>
        <v>8592.18</v>
      </c>
      <c r="M3120" s="41">
        <f>Data[[#This Row],[TOTAL CHELTUIELI LEI]]/Data[[#This Row],[CURS VALUTAR EURO BNR 22 07 2020]]</f>
        <v>1775.2071238197559</v>
      </c>
      <c r="N3120" s="49">
        <v>5828</v>
      </c>
      <c r="O3120" s="42"/>
      <c r="P3120" s="104">
        <v>2555</v>
      </c>
      <c r="Q3120" s="42"/>
      <c r="R3120" s="42">
        <f>Data[[#This Row],[PERSOANE ÎNSCRISE ÎN LISTELE ELECTORALE (TURUL 1)            ]]+Data[[#This Row],[PERSOANE ÎNSCRISE ÎN LISTELE ELECTORALE (TURUL AL 2-LEA)]]</f>
        <v>5828</v>
      </c>
      <c r="S3120" s="42">
        <f>Data[[#This Row],[PERSOANE CARE AU PARTICIPAT LA VOT (TURUL 1)]]+Data[[#This Row],[PERSOANE CARE AU PARTICIPAT LA VOT  (TURUL AL 2-LEA)]]</f>
        <v>2555</v>
      </c>
      <c r="T3120" s="41">
        <f>Data[[#This Row],[TOTAL CHELTUIELI LEI]]/Data[[#This Row],[NUMĂRUL PERSOANELOR ÎNSCRISE ÎN LISTELE ELECTORALE]]</f>
        <v>1.4742930679478381</v>
      </c>
      <c r="U3120" s="41">
        <f>Data[[#This Row],[TOTAL CHELTUIELI EURO]]/Data[[#This Row],[NUMĂRUL PERSOANELOR ÎNSCRISE ÎN LISTELE ELECTORALE]]</f>
        <v>0.30459971239185929</v>
      </c>
      <c r="V3120" s="41">
        <f>Data[[#This Row],[TOTAL CHELTUIELI LEI]]/Data[[#This Row],[NUMĂRUL PERSOANELOR CARE AU PARTICIPAT LA VOT]]</f>
        <v>3.3628884540117419</v>
      </c>
      <c r="W3120" s="41">
        <f>Data[[#This Row],[TOTAL CHELTUIELI EURO]]/Data[[#This Row],[NUMĂRUL PERSOANELOR CARE AU PARTICIPAT LA VOT]]</f>
        <v>0.69479730873571655</v>
      </c>
      <c r="X3120" s="43">
        <v>4.8400999999999996</v>
      </c>
      <c r="Y3120" s="114" t="s">
        <v>2894</v>
      </c>
      <c r="Z3120" s="44">
        <v>1</v>
      </c>
      <c r="AA3120" s="115" t="s">
        <v>3105</v>
      </c>
      <c r="AB3120" s="44">
        <v>0</v>
      </c>
      <c r="AC3120" s="45"/>
    </row>
    <row r="3121" spans="1:29" x14ac:dyDescent="0.2">
      <c r="A3121" s="37">
        <v>3120</v>
      </c>
      <c r="B3121" s="38" t="s">
        <v>2700</v>
      </c>
      <c r="C3121" s="39" t="s">
        <v>3071</v>
      </c>
      <c r="D3121" s="40">
        <v>44101</v>
      </c>
      <c r="E3121" s="38">
        <v>1</v>
      </c>
      <c r="F3121" s="38"/>
      <c r="G3121" s="38" t="s">
        <v>2</v>
      </c>
      <c r="H3121" s="38" t="s">
        <v>2</v>
      </c>
      <c r="I3121" s="81">
        <v>1200</v>
      </c>
      <c r="J3121" s="81">
        <v>17074.18</v>
      </c>
      <c r="K3121" s="81">
        <v>0</v>
      </c>
      <c r="L3121" s="41">
        <f>SUM(Data[[#This Row],[CHELTUIELI DE PERSONAL LEI]:[CHELTUIELI DE CAPITAL (ACTIVE NEFINANCIARE ) LEI]])</f>
        <v>18274.18</v>
      </c>
      <c r="M3121" s="41">
        <f>Data[[#This Row],[TOTAL CHELTUIELI LEI]]/Data[[#This Row],[CURS VALUTAR EURO BNR 22 07 2020]]</f>
        <v>3775.5790169624597</v>
      </c>
      <c r="N3121" s="49">
        <v>5715</v>
      </c>
      <c r="O3121" s="42"/>
      <c r="P3121" s="104">
        <v>2618</v>
      </c>
      <c r="Q3121" s="42"/>
      <c r="R3121" s="42">
        <f>Data[[#This Row],[PERSOANE ÎNSCRISE ÎN LISTELE ELECTORALE (TURUL 1)            ]]+Data[[#This Row],[PERSOANE ÎNSCRISE ÎN LISTELE ELECTORALE (TURUL AL 2-LEA)]]</f>
        <v>5715</v>
      </c>
      <c r="S3121" s="42">
        <f>Data[[#This Row],[PERSOANE CARE AU PARTICIPAT LA VOT (TURUL 1)]]+Data[[#This Row],[PERSOANE CARE AU PARTICIPAT LA VOT  (TURUL AL 2-LEA)]]</f>
        <v>2618</v>
      </c>
      <c r="T3121" s="41">
        <f>Data[[#This Row],[TOTAL CHELTUIELI LEI]]/Data[[#This Row],[NUMĂRUL PERSOANELOR ÎNSCRISE ÎN LISTELE ELECTORALE]]</f>
        <v>3.1975818022747156</v>
      </c>
      <c r="U3121" s="41">
        <f>Data[[#This Row],[TOTAL CHELTUIELI EURO]]/Data[[#This Row],[NUMĂRUL PERSOANELOR ÎNSCRISE ÎN LISTELE ELECTORALE]]</f>
        <v>0.66064374749999299</v>
      </c>
      <c r="V3121" s="41">
        <f>Data[[#This Row],[TOTAL CHELTUIELI LEI]]/Data[[#This Row],[NUMĂRUL PERSOANELOR CARE AU PARTICIPAT LA VOT]]</f>
        <v>6.9802062643239111</v>
      </c>
      <c r="W3121" s="41">
        <f>Data[[#This Row],[TOTAL CHELTUIELI EURO]]/Data[[#This Row],[NUMĂRUL PERSOANELOR CARE AU PARTICIPAT LA VOT]]</f>
        <v>1.4421615801995644</v>
      </c>
      <c r="X3121" s="43">
        <v>4.8400999999999996</v>
      </c>
      <c r="Y3121" s="114" t="s">
        <v>2884</v>
      </c>
      <c r="Z3121" s="44">
        <v>3</v>
      </c>
      <c r="AA3121" s="115" t="s">
        <v>3105</v>
      </c>
      <c r="AB3121" s="44">
        <v>0</v>
      </c>
      <c r="AC3121" s="45"/>
    </row>
    <row r="3122" spans="1:29" x14ac:dyDescent="0.2">
      <c r="A3122" s="37">
        <v>3121</v>
      </c>
      <c r="B3122" s="38" t="s">
        <v>2700</v>
      </c>
      <c r="C3122" s="39" t="s">
        <v>3072</v>
      </c>
      <c r="D3122" s="40">
        <v>44101</v>
      </c>
      <c r="E3122" s="38">
        <v>1</v>
      </c>
      <c r="F3122" s="38"/>
      <c r="G3122" s="38" t="s">
        <v>2</v>
      </c>
      <c r="H3122" s="38" t="s">
        <v>2</v>
      </c>
      <c r="I3122" s="39">
        <v>9450</v>
      </c>
      <c r="J3122" s="39">
        <v>31113.5</v>
      </c>
      <c r="K3122" s="39">
        <v>0</v>
      </c>
      <c r="L3122" s="41">
        <f>SUM(Data[[#This Row],[CHELTUIELI DE PERSONAL LEI]:[CHELTUIELI DE CAPITAL (ACTIVE NEFINANCIARE ) LEI]])</f>
        <v>40563.5</v>
      </c>
      <c r="M3122" s="41">
        <f>Data[[#This Row],[TOTAL CHELTUIELI LEI]]/Data[[#This Row],[CURS VALUTAR EURO BNR 22 07 2020]]</f>
        <v>8380.7152744778014</v>
      </c>
      <c r="N3122" s="49">
        <v>13956</v>
      </c>
      <c r="O3122" s="42"/>
      <c r="P3122" s="104">
        <v>4832</v>
      </c>
      <c r="Q3122" s="42"/>
      <c r="R3122" s="42">
        <f>Data[[#This Row],[PERSOANE ÎNSCRISE ÎN LISTELE ELECTORALE (TURUL 1)            ]]+Data[[#This Row],[PERSOANE ÎNSCRISE ÎN LISTELE ELECTORALE (TURUL AL 2-LEA)]]</f>
        <v>13956</v>
      </c>
      <c r="S3122" s="42">
        <f>Data[[#This Row],[PERSOANE CARE AU PARTICIPAT LA VOT (TURUL 1)]]+Data[[#This Row],[PERSOANE CARE AU PARTICIPAT LA VOT  (TURUL AL 2-LEA)]]</f>
        <v>4832</v>
      </c>
      <c r="T3122" s="41">
        <f>Data[[#This Row],[TOTAL CHELTUIELI LEI]]/Data[[#This Row],[NUMĂRUL PERSOANELOR ÎNSCRISE ÎN LISTELE ELECTORALE]]</f>
        <v>2.9065276583548294</v>
      </c>
      <c r="U3122" s="41">
        <f>Data[[#This Row],[TOTAL CHELTUIELI EURO]]/Data[[#This Row],[NUMĂRUL PERSOANELOR ÎNSCRISE ÎN LISTELE ELECTORALE]]</f>
        <v>0.60050983623372034</v>
      </c>
      <c r="V3122" s="41">
        <f>Data[[#This Row],[TOTAL CHELTUIELI LEI]]/Data[[#This Row],[NUMĂRUL PERSOANELOR CARE AU PARTICIPAT LA VOT]]</f>
        <v>8.394764072847682</v>
      </c>
      <c r="W3122" s="41">
        <f>Data[[#This Row],[TOTAL CHELTUIELI EURO]]/Data[[#This Row],[NUMĂRUL PERSOANELOR CARE AU PARTICIPAT LA VOT]]</f>
        <v>1.7344195518372933</v>
      </c>
      <c r="X3122" s="43">
        <v>4.8400999999999996</v>
      </c>
      <c r="Y3122" s="114" t="s">
        <v>2891</v>
      </c>
      <c r="Z3122" s="44">
        <v>2</v>
      </c>
      <c r="AA3122" s="115" t="s">
        <v>3105</v>
      </c>
      <c r="AB3122" s="44">
        <v>0</v>
      </c>
      <c r="AC3122" s="45"/>
    </row>
    <row r="3123" spans="1:29" x14ac:dyDescent="0.2">
      <c r="A3123" s="37">
        <v>3122</v>
      </c>
      <c r="B3123" s="38" t="s">
        <v>2700</v>
      </c>
      <c r="C3123" s="39" t="s">
        <v>3073</v>
      </c>
      <c r="D3123" s="40">
        <v>44101</v>
      </c>
      <c r="E3123" s="38">
        <v>1</v>
      </c>
      <c r="F3123" s="38"/>
      <c r="G3123" s="38" t="s">
        <v>2</v>
      </c>
      <c r="H3123" s="38" t="s">
        <v>2</v>
      </c>
      <c r="I3123" s="81">
        <v>3200</v>
      </c>
      <c r="J3123" s="81">
        <v>9873</v>
      </c>
      <c r="K3123" s="81">
        <v>0</v>
      </c>
      <c r="L3123" s="41">
        <f>SUM(Data[[#This Row],[CHELTUIELI DE PERSONAL LEI]:[CHELTUIELI DE CAPITAL (ACTIVE NEFINANCIARE ) LEI]])</f>
        <v>13073</v>
      </c>
      <c r="M3123" s="41">
        <f>Data[[#This Row],[TOTAL CHELTUIELI LEI]]/Data[[#This Row],[CURS VALUTAR EURO BNR 22 07 2020]]</f>
        <v>2700.977252536105</v>
      </c>
      <c r="N3123" s="49">
        <v>7564</v>
      </c>
      <c r="O3123" s="42"/>
      <c r="P3123" s="104">
        <v>4249</v>
      </c>
      <c r="Q3123" s="42"/>
      <c r="R3123" s="42">
        <f>Data[[#This Row],[PERSOANE ÎNSCRISE ÎN LISTELE ELECTORALE (TURUL 1)            ]]+Data[[#This Row],[PERSOANE ÎNSCRISE ÎN LISTELE ELECTORALE (TURUL AL 2-LEA)]]</f>
        <v>7564</v>
      </c>
      <c r="S3123" s="42">
        <f>Data[[#This Row],[PERSOANE CARE AU PARTICIPAT LA VOT (TURUL 1)]]+Data[[#This Row],[PERSOANE CARE AU PARTICIPAT LA VOT  (TURUL AL 2-LEA)]]</f>
        <v>4249</v>
      </c>
      <c r="T3123" s="41">
        <f>Data[[#This Row],[TOTAL CHELTUIELI LEI]]/Data[[#This Row],[NUMĂRUL PERSOANELOR ÎNSCRISE ÎN LISTELE ELECTORALE]]</f>
        <v>1.7283183500793231</v>
      </c>
      <c r="U3123" s="41">
        <f>Data[[#This Row],[TOTAL CHELTUIELI EURO]]/Data[[#This Row],[NUMĂRUL PERSOANELOR ÎNSCRISE ÎN LISTELE ELECTORALE]]</f>
        <v>0.35708319044633857</v>
      </c>
      <c r="V3123" s="41">
        <f>Data[[#This Row],[TOTAL CHELTUIELI LEI]]/Data[[#This Row],[NUMĂRUL PERSOANELOR CARE AU PARTICIPAT LA VOT]]</f>
        <v>3.0767239350435398</v>
      </c>
      <c r="W3123" s="41">
        <f>Data[[#This Row],[TOTAL CHELTUIELI EURO]]/Data[[#This Row],[NUMĂRUL PERSOANELOR CARE AU PARTICIPAT LA VOT]]</f>
        <v>0.63567362968606844</v>
      </c>
      <c r="X3123" s="43">
        <v>4.8400999999999996</v>
      </c>
      <c r="Y3123" s="114" t="s">
        <v>2894</v>
      </c>
      <c r="Z3123" s="44">
        <v>1</v>
      </c>
      <c r="AA3123" s="115" t="s">
        <v>3105</v>
      </c>
      <c r="AB3123" s="44">
        <v>0</v>
      </c>
      <c r="AC3123" s="45"/>
    </row>
    <row r="3124" spans="1:29" x14ac:dyDescent="0.2">
      <c r="A3124" s="37">
        <v>3123</v>
      </c>
      <c r="B3124" s="38" t="s">
        <v>2700</v>
      </c>
      <c r="C3124" s="39" t="s">
        <v>2703</v>
      </c>
      <c r="D3124" s="40">
        <v>44101</v>
      </c>
      <c r="E3124" s="38">
        <v>1</v>
      </c>
      <c r="F3124" s="38"/>
      <c r="G3124" s="38" t="s">
        <v>2</v>
      </c>
      <c r="H3124" s="38" t="s">
        <v>2</v>
      </c>
      <c r="I3124" s="81">
        <v>3207</v>
      </c>
      <c r="J3124" s="81">
        <v>675</v>
      </c>
      <c r="K3124" s="81">
        <v>5245</v>
      </c>
      <c r="L3124" s="41">
        <f>SUM(Data[[#This Row],[CHELTUIELI DE PERSONAL LEI]:[CHELTUIELI DE CAPITAL (ACTIVE NEFINANCIARE ) LEI]])</f>
        <v>9127</v>
      </c>
      <c r="M3124" s="41">
        <f>Data[[#This Row],[TOTAL CHELTUIELI LEI]]/Data[[#This Row],[CURS VALUTAR EURO BNR 22 07 2020]]</f>
        <v>1885.7048408090743</v>
      </c>
      <c r="N3124" s="49">
        <v>2224</v>
      </c>
      <c r="O3124" s="42"/>
      <c r="P3124" s="104">
        <v>1311</v>
      </c>
      <c r="Q3124" s="42"/>
      <c r="R3124" s="42">
        <f>Data[[#This Row],[PERSOANE ÎNSCRISE ÎN LISTELE ELECTORALE (TURUL 1)            ]]+Data[[#This Row],[PERSOANE ÎNSCRISE ÎN LISTELE ELECTORALE (TURUL AL 2-LEA)]]</f>
        <v>2224</v>
      </c>
      <c r="S3124" s="42">
        <f>Data[[#This Row],[PERSOANE CARE AU PARTICIPAT LA VOT (TURUL 1)]]+Data[[#This Row],[PERSOANE CARE AU PARTICIPAT LA VOT  (TURUL AL 2-LEA)]]</f>
        <v>1311</v>
      </c>
      <c r="T3124" s="41">
        <f>Data[[#This Row],[TOTAL CHELTUIELI LEI]]/Data[[#This Row],[NUMĂRUL PERSOANELOR ÎNSCRISE ÎN LISTELE ELECTORALE]]</f>
        <v>4.1038669064748206</v>
      </c>
      <c r="U3124" s="41">
        <f>Data[[#This Row],[TOTAL CHELTUIELI EURO]]/Data[[#This Row],[NUMĂRUL PERSOANELOR ÎNSCRISE ÎN LISTELE ELECTORALE]]</f>
        <v>0.84788886727026724</v>
      </c>
      <c r="V3124" s="41">
        <f>Data[[#This Row],[TOTAL CHELTUIELI LEI]]/Data[[#This Row],[NUMĂRUL PERSOANELOR CARE AU PARTICIPAT LA VOT]]</f>
        <v>6.9618611746758203</v>
      </c>
      <c r="W3124" s="41">
        <f>Data[[#This Row],[TOTAL CHELTUIELI EURO]]/Data[[#This Row],[NUMĂRUL PERSOANELOR CARE AU PARTICIPAT LA VOT]]</f>
        <v>1.4383713507315594</v>
      </c>
      <c r="X3124" s="43">
        <v>4.8400999999999996</v>
      </c>
      <c r="Y3124" s="114" t="s">
        <v>2895</v>
      </c>
      <c r="Z3124" s="44">
        <v>4</v>
      </c>
      <c r="AA3124" s="115" t="s">
        <v>3105</v>
      </c>
      <c r="AB3124" s="44">
        <v>0</v>
      </c>
      <c r="AC3124" s="45"/>
    </row>
    <row r="3125" spans="1:29" x14ac:dyDescent="0.2">
      <c r="A3125" s="37">
        <v>3124</v>
      </c>
      <c r="B3125" s="38" t="s">
        <v>2700</v>
      </c>
      <c r="C3125" s="39" t="s">
        <v>2704</v>
      </c>
      <c r="D3125" s="40">
        <v>44101</v>
      </c>
      <c r="E3125" s="38">
        <v>1</v>
      </c>
      <c r="F3125" s="38"/>
      <c r="G3125" s="38" t="s">
        <v>2</v>
      </c>
      <c r="H3125" s="38" t="s">
        <v>2</v>
      </c>
      <c r="I3125" s="39">
        <v>900</v>
      </c>
      <c r="J3125" s="39">
        <v>4685</v>
      </c>
      <c r="K3125" s="39">
        <v>0</v>
      </c>
      <c r="L3125" s="41">
        <f>SUM(Data[[#This Row],[CHELTUIELI DE PERSONAL LEI]:[CHELTUIELI DE CAPITAL (ACTIVE NEFINANCIARE ) LEI]])</f>
        <v>5585</v>
      </c>
      <c r="M3125" s="41">
        <f>Data[[#This Row],[TOTAL CHELTUIELI LEI]]/Data[[#This Row],[CURS VALUTAR EURO BNR 22 07 2020]]</f>
        <v>1153.9017788888659</v>
      </c>
      <c r="N3125" s="49">
        <v>1643</v>
      </c>
      <c r="O3125" s="42"/>
      <c r="P3125" s="104">
        <v>916</v>
      </c>
      <c r="Q3125" s="42"/>
      <c r="R3125" s="42">
        <f>Data[[#This Row],[PERSOANE ÎNSCRISE ÎN LISTELE ELECTORALE (TURUL 1)            ]]+Data[[#This Row],[PERSOANE ÎNSCRISE ÎN LISTELE ELECTORALE (TURUL AL 2-LEA)]]</f>
        <v>1643</v>
      </c>
      <c r="S3125" s="42">
        <f>Data[[#This Row],[PERSOANE CARE AU PARTICIPAT LA VOT (TURUL 1)]]+Data[[#This Row],[PERSOANE CARE AU PARTICIPAT LA VOT  (TURUL AL 2-LEA)]]</f>
        <v>916</v>
      </c>
      <c r="T3125" s="41">
        <f>Data[[#This Row],[TOTAL CHELTUIELI LEI]]/Data[[#This Row],[NUMĂRUL PERSOANELOR ÎNSCRISE ÎN LISTELE ELECTORALE]]</f>
        <v>3.3992696287279367</v>
      </c>
      <c r="U3125" s="41">
        <f>Data[[#This Row],[TOTAL CHELTUIELI EURO]]/Data[[#This Row],[NUMĂRUL PERSOANELOR ÎNSCRISE ÎN LISTELE ELECTORALE]]</f>
        <v>0.70231392506930368</v>
      </c>
      <c r="V3125" s="41">
        <f>Data[[#This Row],[TOTAL CHELTUIELI LEI]]/Data[[#This Row],[NUMĂRUL PERSOANELOR CARE AU PARTICIPAT LA VOT]]</f>
        <v>6.0971615720524017</v>
      </c>
      <c r="W3125" s="41">
        <f>Data[[#This Row],[TOTAL CHELTUIELI EURO]]/Data[[#This Row],[NUMĂRUL PERSOANELOR CARE AU PARTICIPAT LA VOT]]</f>
        <v>1.2597180992236527</v>
      </c>
      <c r="X3125" s="43">
        <v>4.8400999999999996</v>
      </c>
      <c r="Y3125" s="114" t="s">
        <v>2884</v>
      </c>
      <c r="Z3125" s="44">
        <v>3</v>
      </c>
      <c r="AA3125" s="115" t="s">
        <v>3105</v>
      </c>
      <c r="AB3125" s="44">
        <v>0</v>
      </c>
      <c r="AC3125" s="45"/>
    </row>
    <row r="3126" spans="1:29" x14ac:dyDescent="0.2">
      <c r="A3126" s="37">
        <v>3125</v>
      </c>
      <c r="B3126" s="38" t="s">
        <v>2700</v>
      </c>
      <c r="C3126" s="39" t="s">
        <v>2705</v>
      </c>
      <c r="D3126" s="40">
        <v>44101</v>
      </c>
      <c r="E3126" s="38">
        <v>1</v>
      </c>
      <c r="F3126" s="38"/>
      <c r="G3126" s="38" t="s">
        <v>2</v>
      </c>
      <c r="H3126" s="38" t="s">
        <v>2</v>
      </c>
      <c r="I3126" s="39">
        <v>0</v>
      </c>
      <c r="J3126" s="39">
        <v>5000</v>
      </c>
      <c r="K3126" s="39">
        <v>0</v>
      </c>
      <c r="L3126" s="41">
        <f>SUM(Data[[#This Row],[CHELTUIELI DE PERSONAL LEI]:[CHELTUIELI DE CAPITAL (ACTIVE NEFINANCIARE ) LEI]])</f>
        <v>5000</v>
      </c>
      <c r="M3126" s="41">
        <f>Data[[#This Row],[TOTAL CHELTUIELI LEI]]/Data[[#This Row],[CURS VALUTAR EURO BNR 22 07 2020]]</f>
        <v>1033.0365075101754</v>
      </c>
      <c r="N3126" s="49">
        <v>1999</v>
      </c>
      <c r="O3126" s="42"/>
      <c r="P3126" s="104">
        <v>1258</v>
      </c>
      <c r="Q3126" s="42"/>
      <c r="R3126" s="42">
        <f>Data[[#This Row],[PERSOANE ÎNSCRISE ÎN LISTELE ELECTORALE (TURUL 1)            ]]+Data[[#This Row],[PERSOANE ÎNSCRISE ÎN LISTELE ELECTORALE (TURUL AL 2-LEA)]]</f>
        <v>1999</v>
      </c>
      <c r="S3126" s="42">
        <f>Data[[#This Row],[PERSOANE CARE AU PARTICIPAT LA VOT (TURUL 1)]]+Data[[#This Row],[PERSOANE CARE AU PARTICIPAT LA VOT  (TURUL AL 2-LEA)]]</f>
        <v>1258</v>
      </c>
      <c r="T3126" s="41">
        <f>Data[[#This Row],[TOTAL CHELTUIELI LEI]]/Data[[#This Row],[NUMĂRUL PERSOANELOR ÎNSCRISE ÎN LISTELE ELECTORALE]]</f>
        <v>2.5012506253126565</v>
      </c>
      <c r="U3126" s="41">
        <f>Data[[#This Row],[TOTAL CHELTUIELI EURO]]/Data[[#This Row],[NUMĂRUL PERSOANELOR ÎNSCRISE ÎN LISTELE ELECTORALE]]</f>
        <v>0.51677664207612573</v>
      </c>
      <c r="V3126" s="41">
        <f>Data[[#This Row],[TOTAL CHELTUIELI LEI]]/Data[[#This Row],[NUMĂRUL PERSOANELOR CARE AU PARTICIPAT LA VOT]]</f>
        <v>3.9745627980922098</v>
      </c>
      <c r="W3126" s="41">
        <f>Data[[#This Row],[TOTAL CHELTUIELI EURO]]/Data[[#This Row],[NUMĂRUL PERSOANELOR CARE AU PARTICIPAT LA VOT]]</f>
        <v>0.82117369436420939</v>
      </c>
      <c r="X3126" s="43">
        <v>4.8400999999999996</v>
      </c>
      <c r="Y3126" s="114" t="s">
        <v>2891</v>
      </c>
      <c r="Z3126" s="44">
        <v>2</v>
      </c>
      <c r="AA3126" s="115" t="s">
        <v>3105</v>
      </c>
      <c r="AB3126" s="44">
        <v>0</v>
      </c>
      <c r="AC3126" s="45"/>
    </row>
    <row r="3127" spans="1:29" x14ac:dyDescent="0.2">
      <c r="A3127" s="37">
        <v>3126</v>
      </c>
      <c r="B3127" s="38" t="s">
        <v>2700</v>
      </c>
      <c r="C3127" s="39" t="s">
        <v>2706</v>
      </c>
      <c r="D3127" s="40">
        <v>44101</v>
      </c>
      <c r="E3127" s="38">
        <v>1</v>
      </c>
      <c r="F3127" s="38"/>
      <c r="G3127" s="38" t="s">
        <v>2</v>
      </c>
      <c r="H3127" s="38" t="s">
        <v>2</v>
      </c>
      <c r="I3127" s="81">
        <v>1200</v>
      </c>
      <c r="J3127" s="81">
        <v>16343.93</v>
      </c>
      <c r="K3127" s="81">
        <v>0</v>
      </c>
      <c r="L3127" s="41">
        <f>SUM(Data[[#This Row],[CHELTUIELI DE PERSONAL LEI]:[CHELTUIELI DE CAPITAL (ACTIVE NEFINANCIARE ) LEI]])</f>
        <v>17543.93</v>
      </c>
      <c r="M3127" s="41">
        <f>Data[[#This Row],[TOTAL CHELTUIELI LEI]]/Data[[#This Row],[CURS VALUTAR EURO BNR 22 07 2020]]</f>
        <v>3624.7040350405987</v>
      </c>
      <c r="N3127" s="49">
        <v>2158</v>
      </c>
      <c r="O3127" s="42"/>
      <c r="P3127" s="104">
        <v>1226</v>
      </c>
      <c r="Q3127" s="42"/>
      <c r="R3127" s="42">
        <f>Data[[#This Row],[PERSOANE ÎNSCRISE ÎN LISTELE ELECTORALE (TURUL 1)            ]]+Data[[#This Row],[PERSOANE ÎNSCRISE ÎN LISTELE ELECTORALE (TURUL AL 2-LEA)]]</f>
        <v>2158</v>
      </c>
      <c r="S3127" s="42">
        <f>Data[[#This Row],[PERSOANE CARE AU PARTICIPAT LA VOT (TURUL 1)]]+Data[[#This Row],[PERSOANE CARE AU PARTICIPAT LA VOT  (TURUL AL 2-LEA)]]</f>
        <v>1226</v>
      </c>
      <c r="T3127" s="41">
        <f>Data[[#This Row],[TOTAL CHELTUIELI LEI]]/Data[[#This Row],[NUMĂRUL PERSOANELOR ÎNSCRISE ÎN LISTELE ELECTORALE]]</f>
        <v>8.1297173308619097</v>
      </c>
      <c r="U3127" s="41">
        <f>Data[[#This Row],[TOTAL CHELTUIELI EURO]]/Data[[#This Row],[NUMĂRUL PERSOANELOR ÎNSCRISE ÎN LISTELE ELECTORALE]]</f>
        <v>1.6796589597037066</v>
      </c>
      <c r="V3127" s="41">
        <f>Data[[#This Row],[TOTAL CHELTUIELI LEI]]/Data[[#This Row],[NUMĂRUL PERSOANELOR CARE AU PARTICIPAT LA VOT]]</f>
        <v>14.30989396411093</v>
      </c>
      <c r="W3127" s="41">
        <f>Data[[#This Row],[TOTAL CHELTUIELI EURO]]/Data[[#This Row],[NUMĂRUL PERSOANELOR CARE AU PARTICIPAT LA VOT]]</f>
        <v>2.9565285767052192</v>
      </c>
      <c r="X3127" s="43">
        <v>4.8400999999999996</v>
      </c>
      <c r="Y3127" s="114" t="s">
        <v>2896</v>
      </c>
      <c r="Z3127" s="44">
        <v>8</v>
      </c>
      <c r="AA3127" s="115" t="s">
        <v>3107</v>
      </c>
      <c r="AB3127" s="44">
        <v>1</v>
      </c>
      <c r="AC3127" s="45"/>
    </row>
    <row r="3128" spans="1:29" x14ac:dyDescent="0.2">
      <c r="A3128" s="37">
        <v>3127</v>
      </c>
      <c r="B3128" s="38" t="s">
        <v>2700</v>
      </c>
      <c r="C3128" s="39" t="s">
        <v>2707</v>
      </c>
      <c r="D3128" s="40">
        <v>44101</v>
      </c>
      <c r="E3128" s="38">
        <v>1</v>
      </c>
      <c r="F3128" s="38"/>
      <c r="G3128" s="38" t="s">
        <v>2</v>
      </c>
      <c r="H3128" s="38" t="s">
        <v>2</v>
      </c>
      <c r="I3128" s="81">
        <v>2500</v>
      </c>
      <c r="J3128" s="81">
        <v>12089</v>
      </c>
      <c r="K3128" s="81">
        <v>0</v>
      </c>
      <c r="L3128" s="41">
        <f>SUM(Data[[#This Row],[CHELTUIELI DE PERSONAL LEI]:[CHELTUIELI DE CAPITAL (ACTIVE NEFINANCIARE ) LEI]])</f>
        <v>14589</v>
      </c>
      <c r="M3128" s="41">
        <f>Data[[#This Row],[TOTAL CHELTUIELI LEI]]/Data[[#This Row],[CURS VALUTAR EURO BNR 22 07 2020]]</f>
        <v>3014.19392161319</v>
      </c>
      <c r="N3128" s="49">
        <v>3044</v>
      </c>
      <c r="O3128" s="42"/>
      <c r="P3128" s="104">
        <v>1398</v>
      </c>
      <c r="Q3128" s="42"/>
      <c r="R3128" s="42">
        <f>Data[[#This Row],[PERSOANE ÎNSCRISE ÎN LISTELE ELECTORALE (TURUL 1)            ]]+Data[[#This Row],[PERSOANE ÎNSCRISE ÎN LISTELE ELECTORALE (TURUL AL 2-LEA)]]</f>
        <v>3044</v>
      </c>
      <c r="S3128" s="42">
        <f>Data[[#This Row],[PERSOANE CARE AU PARTICIPAT LA VOT (TURUL 1)]]+Data[[#This Row],[PERSOANE CARE AU PARTICIPAT LA VOT  (TURUL AL 2-LEA)]]</f>
        <v>1398</v>
      </c>
      <c r="T3128" s="41">
        <f>Data[[#This Row],[TOTAL CHELTUIELI LEI]]/Data[[#This Row],[NUMĂRUL PERSOANELOR ÎNSCRISE ÎN LISTELE ELECTORALE]]</f>
        <v>4.7927069645203684</v>
      </c>
      <c r="U3128" s="41">
        <f>Data[[#This Row],[TOTAL CHELTUIELI EURO]]/Data[[#This Row],[NUMĂRUL PERSOANELOR ÎNSCRISE ÎN LISTELE ELECTORALE]]</f>
        <v>0.99020825282956304</v>
      </c>
      <c r="V3128" s="41">
        <f>Data[[#This Row],[TOTAL CHELTUIELI LEI]]/Data[[#This Row],[NUMĂRUL PERSOANELOR CARE AU PARTICIPAT LA VOT]]</f>
        <v>10.435622317596566</v>
      </c>
      <c r="W3128" s="41">
        <f>Data[[#This Row],[TOTAL CHELTUIELI EURO]]/Data[[#This Row],[NUMĂRUL PERSOANELOR CARE AU PARTICIPAT LA VOT]]</f>
        <v>2.1560757665330401</v>
      </c>
      <c r="X3128" s="43">
        <v>4.8400999999999996</v>
      </c>
      <c r="Y3128" s="114" t="s">
        <v>2895</v>
      </c>
      <c r="Z3128" s="44">
        <v>4</v>
      </c>
      <c r="AA3128" s="115" t="s">
        <v>3105</v>
      </c>
      <c r="AB3128" s="44">
        <v>0</v>
      </c>
      <c r="AC3128" s="45"/>
    </row>
    <row r="3129" spans="1:29" x14ac:dyDescent="0.2">
      <c r="A3129" s="37">
        <v>3128</v>
      </c>
      <c r="B3129" s="38" t="s">
        <v>2700</v>
      </c>
      <c r="C3129" s="39" t="s">
        <v>2708</v>
      </c>
      <c r="D3129" s="40">
        <v>44101</v>
      </c>
      <c r="E3129" s="38">
        <v>1</v>
      </c>
      <c r="F3129" s="38"/>
      <c r="G3129" s="38" t="s">
        <v>2</v>
      </c>
      <c r="H3129" s="38" t="s">
        <v>2</v>
      </c>
      <c r="I3129" s="81">
        <v>0</v>
      </c>
      <c r="J3129" s="81">
        <v>4200</v>
      </c>
      <c r="K3129" s="81">
        <v>0</v>
      </c>
      <c r="L3129" s="41">
        <f>SUM(Data[[#This Row],[CHELTUIELI DE PERSONAL LEI]:[CHELTUIELI DE CAPITAL (ACTIVE NEFINANCIARE ) LEI]])</f>
        <v>4200</v>
      </c>
      <c r="M3129" s="41">
        <f>Data[[#This Row],[TOTAL CHELTUIELI LEI]]/Data[[#This Row],[CURS VALUTAR EURO BNR 22 07 2020]]</f>
        <v>867.75066630854747</v>
      </c>
      <c r="N3129" s="49">
        <v>2667</v>
      </c>
      <c r="O3129" s="42"/>
      <c r="P3129" s="104">
        <v>1384</v>
      </c>
      <c r="Q3129" s="42"/>
      <c r="R3129" s="42">
        <f>Data[[#This Row],[PERSOANE ÎNSCRISE ÎN LISTELE ELECTORALE (TURUL 1)            ]]+Data[[#This Row],[PERSOANE ÎNSCRISE ÎN LISTELE ELECTORALE (TURUL AL 2-LEA)]]</f>
        <v>2667</v>
      </c>
      <c r="S3129" s="42">
        <f>Data[[#This Row],[PERSOANE CARE AU PARTICIPAT LA VOT (TURUL 1)]]+Data[[#This Row],[PERSOANE CARE AU PARTICIPAT LA VOT  (TURUL AL 2-LEA)]]</f>
        <v>1384</v>
      </c>
      <c r="T3129" s="41">
        <f>Data[[#This Row],[TOTAL CHELTUIELI LEI]]/Data[[#This Row],[NUMĂRUL PERSOANELOR ÎNSCRISE ÎN LISTELE ELECTORALE]]</f>
        <v>1.5748031496062993</v>
      </c>
      <c r="U3129" s="41">
        <f>Data[[#This Row],[TOTAL CHELTUIELI EURO]]/Data[[#This Row],[NUMĂRUL PERSOANELOR ÎNSCRISE ÎN LISTELE ELECTORALE]]</f>
        <v>0.32536582913706319</v>
      </c>
      <c r="V3129" s="41">
        <f>Data[[#This Row],[TOTAL CHELTUIELI LEI]]/Data[[#This Row],[NUMĂRUL PERSOANELOR CARE AU PARTICIPAT LA VOT]]</f>
        <v>3.0346820809248554</v>
      </c>
      <c r="W3129" s="41">
        <f>Data[[#This Row],[TOTAL CHELTUIELI EURO]]/Data[[#This Row],[NUMĂRUL PERSOANELOR CARE AU PARTICIPAT LA VOT]]</f>
        <v>0.62698747565646495</v>
      </c>
      <c r="X3129" s="43">
        <v>4.8400999999999996</v>
      </c>
      <c r="Y3129" s="114" t="s">
        <v>2894</v>
      </c>
      <c r="Z3129" s="44">
        <v>1</v>
      </c>
      <c r="AA3129" s="115" t="s">
        <v>3105</v>
      </c>
      <c r="AB3129" s="44">
        <v>0</v>
      </c>
      <c r="AC3129" s="45"/>
    </row>
    <row r="3130" spans="1:29" x14ac:dyDescent="0.2">
      <c r="A3130" s="37">
        <v>3129</v>
      </c>
      <c r="B3130" s="38" t="s">
        <v>2700</v>
      </c>
      <c r="C3130" s="39" t="s">
        <v>2709</v>
      </c>
      <c r="D3130" s="40">
        <v>44101</v>
      </c>
      <c r="E3130" s="38">
        <v>1</v>
      </c>
      <c r="F3130" s="38"/>
      <c r="G3130" s="38" t="s">
        <v>2</v>
      </c>
      <c r="H3130" s="38" t="s">
        <v>2</v>
      </c>
      <c r="I3130" s="81">
        <v>14198</v>
      </c>
      <c r="J3130" s="81">
        <v>7000</v>
      </c>
      <c r="K3130" s="81">
        <v>0</v>
      </c>
      <c r="L3130" s="41">
        <f>SUM(Data[[#This Row],[CHELTUIELI DE PERSONAL LEI]:[CHELTUIELI DE CAPITAL (ACTIVE NEFINANCIARE ) LEI]])</f>
        <v>21198</v>
      </c>
      <c r="M3130" s="41">
        <f>Data[[#This Row],[TOTAL CHELTUIELI LEI]]/Data[[#This Row],[CURS VALUTAR EURO BNR 22 07 2020]]</f>
        <v>4379.6615772401401</v>
      </c>
      <c r="N3130" s="49">
        <v>2911</v>
      </c>
      <c r="O3130" s="42"/>
      <c r="P3130" s="104">
        <v>1537</v>
      </c>
      <c r="Q3130" s="42"/>
      <c r="R3130" s="42">
        <f>Data[[#This Row],[PERSOANE ÎNSCRISE ÎN LISTELE ELECTORALE (TURUL 1)            ]]+Data[[#This Row],[PERSOANE ÎNSCRISE ÎN LISTELE ELECTORALE (TURUL AL 2-LEA)]]</f>
        <v>2911</v>
      </c>
      <c r="S3130" s="42">
        <f>Data[[#This Row],[PERSOANE CARE AU PARTICIPAT LA VOT (TURUL 1)]]+Data[[#This Row],[PERSOANE CARE AU PARTICIPAT LA VOT  (TURUL AL 2-LEA)]]</f>
        <v>1537</v>
      </c>
      <c r="T3130" s="41">
        <f>Data[[#This Row],[TOTAL CHELTUIELI LEI]]/Data[[#This Row],[NUMĂRUL PERSOANELOR ÎNSCRISE ÎN LISTELE ELECTORALE]]</f>
        <v>7.2820336654070763</v>
      </c>
      <c r="U3130" s="41">
        <f>Data[[#This Row],[TOTAL CHELTUIELI EURO]]/Data[[#This Row],[NUMĂRUL PERSOANELOR ÎNSCRISE ÎN LISTELE ELECTORALE]]</f>
        <v>1.5045213250567298</v>
      </c>
      <c r="V3130" s="41">
        <f>Data[[#This Row],[TOTAL CHELTUIELI LEI]]/Data[[#This Row],[NUMĂRUL PERSOANELOR CARE AU PARTICIPAT LA VOT]]</f>
        <v>13.791802212101496</v>
      </c>
      <c r="W3130" s="41">
        <f>Data[[#This Row],[TOTAL CHELTUIELI EURO]]/Data[[#This Row],[NUMĂRUL PERSOANELOR CARE AU PARTICIPAT LA VOT]]</f>
        <v>2.8494870378920885</v>
      </c>
      <c r="X3130" s="43">
        <v>4.8400999999999996</v>
      </c>
      <c r="Y3130" s="114" t="s">
        <v>2886</v>
      </c>
      <c r="Z3130" s="44">
        <v>7</v>
      </c>
      <c r="AA3130" s="115" t="s">
        <v>3107</v>
      </c>
      <c r="AB3130" s="44">
        <v>1</v>
      </c>
      <c r="AC3130" s="45"/>
    </row>
    <row r="3131" spans="1:29" x14ac:dyDescent="0.2">
      <c r="A3131" s="37">
        <v>3130</v>
      </c>
      <c r="B3131" s="38" t="s">
        <v>2700</v>
      </c>
      <c r="C3131" s="39" t="s">
        <v>1895</v>
      </c>
      <c r="D3131" s="40">
        <v>44101</v>
      </c>
      <c r="E3131" s="38">
        <v>1</v>
      </c>
      <c r="F3131" s="38"/>
      <c r="G3131" s="38" t="s">
        <v>2</v>
      </c>
      <c r="H3131" s="38" t="s">
        <v>2</v>
      </c>
      <c r="I3131" s="81">
        <v>4151</v>
      </c>
      <c r="J3131" s="81">
        <v>4212</v>
      </c>
      <c r="K3131" s="81">
        <v>0</v>
      </c>
      <c r="L3131" s="41">
        <f>SUM(Data[[#This Row],[CHELTUIELI DE PERSONAL LEI]:[CHELTUIELI DE CAPITAL (ACTIVE NEFINANCIARE ) LEI]])</f>
        <v>8363</v>
      </c>
      <c r="M3131" s="41">
        <f>Data[[#This Row],[TOTAL CHELTUIELI LEI]]/Data[[#This Row],[CURS VALUTAR EURO BNR 22 07 2020]]</f>
        <v>1727.8568624615195</v>
      </c>
      <c r="N3131" s="49">
        <v>6278</v>
      </c>
      <c r="O3131" s="42"/>
      <c r="P3131" s="104">
        <v>2963</v>
      </c>
      <c r="Q3131" s="42"/>
      <c r="R3131" s="42">
        <f>Data[[#This Row],[PERSOANE ÎNSCRISE ÎN LISTELE ELECTORALE (TURUL 1)            ]]+Data[[#This Row],[PERSOANE ÎNSCRISE ÎN LISTELE ELECTORALE (TURUL AL 2-LEA)]]</f>
        <v>6278</v>
      </c>
      <c r="S3131" s="42">
        <f>Data[[#This Row],[PERSOANE CARE AU PARTICIPAT LA VOT (TURUL 1)]]+Data[[#This Row],[PERSOANE CARE AU PARTICIPAT LA VOT  (TURUL AL 2-LEA)]]</f>
        <v>2963</v>
      </c>
      <c r="T3131" s="41">
        <f>Data[[#This Row],[TOTAL CHELTUIELI LEI]]/Data[[#This Row],[NUMĂRUL PERSOANELOR ÎNSCRISE ÎN LISTELE ELECTORALE]]</f>
        <v>1.332112137623447</v>
      </c>
      <c r="U3131" s="41">
        <f>Data[[#This Row],[TOTAL CHELTUIELI EURO]]/Data[[#This Row],[NUMĂRUL PERSOANELOR ÎNSCRISE ÎN LISTELE ELECTORALE]]</f>
        <v>0.27522409405248799</v>
      </c>
      <c r="V3131" s="41">
        <f>Data[[#This Row],[TOTAL CHELTUIELI LEI]]/Data[[#This Row],[NUMĂRUL PERSOANELOR CARE AU PARTICIPAT LA VOT]]</f>
        <v>2.822477219034762</v>
      </c>
      <c r="W3131" s="41">
        <f>Data[[#This Row],[TOTAL CHELTUIELI EURO]]/Data[[#This Row],[NUMĂRUL PERSOANELOR CARE AU PARTICIPAT LA VOT]]</f>
        <v>0.58314440177574067</v>
      </c>
      <c r="X3131" s="43">
        <v>4.8400999999999996</v>
      </c>
      <c r="Y3131" s="114" t="s">
        <v>2894</v>
      </c>
      <c r="Z3131" s="44">
        <v>1</v>
      </c>
      <c r="AA3131" s="115" t="s">
        <v>3105</v>
      </c>
      <c r="AB3131" s="44">
        <v>0</v>
      </c>
      <c r="AC3131" s="45"/>
    </row>
    <row r="3132" spans="1:29" x14ac:dyDescent="0.2">
      <c r="A3132" s="37">
        <v>3131</v>
      </c>
      <c r="B3132" s="38" t="s">
        <v>2700</v>
      </c>
      <c r="C3132" s="39" t="s">
        <v>2710</v>
      </c>
      <c r="D3132" s="40">
        <v>44101</v>
      </c>
      <c r="E3132" s="38">
        <v>1</v>
      </c>
      <c r="F3132" s="38"/>
      <c r="G3132" s="38" t="s">
        <v>2</v>
      </c>
      <c r="H3132" s="38" t="s">
        <v>2</v>
      </c>
      <c r="I3132" s="81">
        <v>2000</v>
      </c>
      <c r="J3132" s="81">
        <v>8000</v>
      </c>
      <c r="K3132" s="81">
        <v>0</v>
      </c>
      <c r="L3132" s="41">
        <f>SUM(Data[[#This Row],[CHELTUIELI DE PERSONAL LEI]:[CHELTUIELI DE CAPITAL (ACTIVE NEFINANCIARE ) LEI]])</f>
        <v>10000</v>
      </c>
      <c r="M3132" s="41">
        <f>Data[[#This Row],[TOTAL CHELTUIELI LEI]]/Data[[#This Row],[CURS VALUTAR EURO BNR 22 07 2020]]</f>
        <v>2066.0730150203508</v>
      </c>
      <c r="N3132" s="49">
        <v>1817</v>
      </c>
      <c r="O3132" s="42"/>
      <c r="P3132" s="104">
        <v>1210</v>
      </c>
      <c r="Q3132" s="42"/>
      <c r="R3132" s="42">
        <f>Data[[#This Row],[PERSOANE ÎNSCRISE ÎN LISTELE ELECTORALE (TURUL 1)            ]]+Data[[#This Row],[PERSOANE ÎNSCRISE ÎN LISTELE ELECTORALE (TURUL AL 2-LEA)]]</f>
        <v>1817</v>
      </c>
      <c r="S3132" s="42">
        <f>Data[[#This Row],[PERSOANE CARE AU PARTICIPAT LA VOT (TURUL 1)]]+Data[[#This Row],[PERSOANE CARE AU PARTICIPAT LA VOT  (TURUL AL 2-LEA)]]</f>
        <v>1210</v>
      </c>
      <c r="T3132" s="41">
        <f>Data[[#This Row],[TOTAL CHELTUIELI LEI]]/Data[[#This Row],[NUMĂRUL PERSOANELOR ÎNSCRISE ÎN LISTELE ELECTORALE]]</f>
        <v>5.5035773252614195</v>
      </c>
      <c r="U3132" s="41">
        <f>Data[[#This Row],[TOTAL CHELTUIELI EURO]]/Data[[#This Row],[NUMĂRUL PERSOANELOR ÎNSCRISE ÎN LISTELE ELECTORALE]]</f>
        <v>1.1370792597800499</v>
      </c>
      <c r="V3132" s="41">
        <f>Data[[#This Row],[TOTAL CHELTUIELI LEI]]/Data[[#This Row],[NUMĂRUL PERSOANELOR CARE AU PARTICIPAT LA VOT]]</f>
        <v>8.2644628099173545</v>
      </c>
      <c r="W3132" s="41">
        <f>Data[[#This Row],[TOTAL CHELTUIELI EURO]]/Data[[#This Row],[NUMĂRUL PERSOANELOR CARE AU PARTICIPAT LA VOT]]</f>
        <v>1.707498359520951</v>
      </c>
      <c r="X3132" s="43">
        <v>4.8400999999999996</v>
      </c>
      <c r="Y3132" s="114" t="s">
        <v>2892</v>
      </c>
      <c r="Z3132" s="44">
        <v>5</v>
      </c>
      <c r="AA3132" s="115" t="s">
        <v>3107</v>
      </c>
      <c r="AB3132" s="44">
        <v>1</v>
      </c>
      <c r="AC3132" s="45"/>
    </row>
    <row r="3133" spans="1:29" x14ac:dyDescent="0.2">
      <c r="A3133" s="37">
        <v>3132</v>
      </c>
      <c r="B3133" s="38" t="s">
        <v>2700</v>
      </c>
      <c r="C3133" s="39" t="s">
        <v>2711</v>
      </c>
      <c r="D3133" s="40">
        <v>44101</v>
      </c>
      <c r="E3133" s="38">
        <v>1</v>
      </c>
      <c r="F3133" s="38"/>
      <c r="G3133" s="38" t="s">
        <v>2</v>
      </c>
      <c r="H3133" s="38" t="s">
        <v>2</v>
      </c>
      <c r="I3133" s="81">
        <v>7341</v>
      </c>
      <c r="J3133" s="81">
        <v>1763.59</v>
      </c>
      <c r="K3133" s="81">
        <v>0</v>
      </c>
      <c r="L3133" s="41">
        <f>SUM(Data[[#This Row],[CHELTUIELI DE PERSONAL LEI]:[CHELTUIELI DE CAPITAL (ACTIVE NEFINANCIARE ) LEI]])</f>
        <v>9104.59</v>
      </c>
      <c r="M3133" s="41">
        <f>Data[[#This Row],[TOTAL CHELTUIELI LEI]]/Data[[#This Row],[CURS VALUTAR EURO BNR 22 07 2020]]</f>
        <v>1881.0747711824138</v>
      </c>
      <c r="N3133" s="49">
        <v>2237</v>
      </c>
      <c r="O3133" s="42"/>
      <c r="P3133" s="104">
        <v>1231</v>
      </c>
      <c r="Q3133" s="42"/>
      <c r="R3133" s="42">
        <f>Data[[#This Row],[PERSOANE ÎNSCRISE ÎN LISTELE ELECTORALE (TURUL 1)            ]]+Data[[#This Row],[PERSOANE ÎNSCRISE ÎN LISTELE ELECTORALE (TURUL AL 2-LEA)]]</f>
        <v>2237</v>
      </c>
      <c r="S3133" s="42">
        <f>Data[[#This Row],[PERSOANE CARE AU PARTICIPAT LA VOT (TURUL 1)]]+Data[[#This Row],[PERSOANE CARE AU PARTICIPAT LA VOT  (TURUL AL 2-LEA)]]</f>
        <v>1231</v>
      </c>
      <c r="T3133" s="41">
        <f>Data[[#This Row],[TOTAL CHELTUIELI LEI]]/Data[[#This Row],[NUMĂRUL PERSOANELOR ÎNSCRISE ÎN LISTELE ELECTORALE]]</f>
        <v>4.07</v>
      </c>
      <c r="U3133" s="41">
        <f>Data[[#This Row],[TOTAL CHELTUIELI EURO]]/Data[[#This Row],[NUMĂRUL PERSOANELOR ÎNSCRISE ÎN LISTELE ELECTORALE]]</f>
        <v>0.84089171711328281</v>
      </c>
      <c r="V3133" s="41">
        <f>Data[[#This Row],[TOTAL CHELTUIELI LEI]]/Data[[#This Row],[NUMĂRUL PERSOANELOR CARE AU PARTICIPAT LA VOT]]</f>
        <v>7.396092607636068</v>
      </c>
      <c r="W3133" s="41">
        <f>Data[[#This Row],[TOTAL CHELTUIELI EURO]]/Data[[#This Row],[NUMĂRUL PERSOANELOR CARE AU PARTICIPAT LA VOT]]</f>
        <v>1.5280867353228382</v>
      </c>
      <c r="X3133" s="43">
        <v>4.8400999999999996</v>
      </c>
      <c r="Y3133" s="114" t="s">
        <v>2895</v>
      </c>
      <c r="Z3133" s="44">
        <v>4</v>
      </c>
      <c r="AA3133" s="115" t="s">
        <v>3105</v>
      </c>
      <c r="AB3133" s="44">
        <v>0</v>
      </c>
      <c r="AC3133" s="45"/>
    </row>
    <row r="3134" spans="1:29" x14ac:dyDescent="0.2">
      <c r="A3134" s="37">
        <v>3133</v>
      </c>
      <c r="B3134" s="38" t="s">
        <v>2700</v>
      </c>
      <c r="C3134" s="39" t="s">
        <v>2712</v>
      </c>
      <c r="D3134" s="40">
        <v>44101</v>
      </c>
      <c r="E3134" s="38">
        <v>1</v>
      </c>
      <c r="F3134" s="38"/>
      <c r="G3134" s="38" t="s">
        <v>2</v>
      </c>
      <c r="H3134" s="38" t="s">
        <v>2</v>
      </c>
      <c r="I3134" s="81">
        <v>99173</v>
      </c>
      <c r="J3134" s="81">
        <v>7454</v>
      </c>
      <c r="K3134" s="81">
        <v>0</v>
      </c>
      <c r="L3134" s="41">
        <f>SUM(Data[[#This Row],[CHELTUIELI DE PERSONAL LEI]:[CHELTUIELI DE CAPITAL (ACTIVE NEFINANCIARE ) LEI]])</f>
        <v>106627</v>
      </c>
      <c r="M3134" s="41">
        <f>Data[[#This Row],[TOTAL CHELTUIELI LEI]]/Data[[#This Row],[CURS VALUTAR EURO BNR 22 07 2020]]</f>
        <v>22029.916737257496</v>
      </c>
      <c r="N3134" s="49">
        <v>3179</v>
      </c>
      <c r="O3134" s="42"/>
      <c r="P3134" s="104">
        <v>1447</v>
      </c>
      <c r="Q3134" s="42"/>
      <c r="R3134" s="42">
        <f>Data[[#This Row],[PERSOANE ÎNSCRISE ÎN LISTELE ELECTORALE (TURUL 1)            ]]+Data[[#This Row],[PERSOANE ÎNSCRISE ÎN LISTELE ELECTORALE (TURUL AL 2-LEA)]]</f>
        <v>3179</v>
      </c>
      <c r="S3134" s="42">
        <f>Data[[#This Row],[PERSOANE CARE AU PARTICIPAT LA VOT (TURUL 1)]]+Data[[#This Row],[PERSOANE CARE AU PARTICIPAT LA VOT  (TURUL AL 2-LEA)]]</f>
        <v>1447</v>
      </c>
      <c r="T3134" s="41">
        <f>Data[[#This Row],[TOTAL CHELTUIELI LEI]]/Data[[#This Row],[NUMĂRUL PERSOANELOR ÎNSCRISE ÎN LISTELE ELECTORALE]]</f>
        <v>33.541050644856874</v>
      </c>
      <c r="U3134" s="41">
        <f>Data[[#This Row],[TOTAL CHELTUIELI EURO]]/Data[[#This Row],[NUMĂRUL PERSOANELOR ÎNSCRISE ÎN LISTELE ELECTORALE]]</f>
        <v>6.929825963276973</v>
      </c>
      <c r="V3134" s="41">
        <f>Data[[#This Row],[TOTAL CHELTUIELI LEI]]/Data[[#This Row],[NUMĂRUL PERSOANELOR CARE AU PARTICIPAT LA VOT]]</f>
        <v>73.688320663441601</v>
      </c>
      <c r="W3134" s="41">
        <f>Data[[#This Row],[TOTAL CHELTUIELI EURO]]/Data[[#This Row],[NUMĂRUL PERSOANELOR CARE AU PARTICIPAT LA VOT]]</f>
        <v>15.224545084490321</v>
      </c>
      <c r="X3134" s="43">
        <v>4.8400999999999996</v>
      </c>
      <c r="Y3134" s="114" t="s">
        <v>2931</v>
      </c>
      <c r="Z3134" s="44">
        <v>33</v>
      </c>
      <c r="AA3134" s="115" t="s">
        <v>3114</v>
      </c>
      <c r="AB3134" s="44">
        <v>6</v>
      </c>
      <c r="AC3134" s="45"/>
    </row>
    <row r="3135" spans="1:29" x14ac:dyDescent="0.2">
      <c r="A3135" s="37">
        <v>3134</v>
      </c>
      <c r="B3135" s="38" t="s">
        <v>2700</v>
      </c>
      <c r="C3135" s="39" t="s">
        <v>2713</v>
      </c>
      <c r="D3135" s="40">
        <v>44101</v>
      </c>
      <c r="E3135" s="38">
        <v>1</v>
      </c>
      <c r="F3135" s="38"/>
      <c r="G3135" s="38" t="s">
        <v>2</v>
      </c>
      <c r="H3135" s="38" t="s">
        <v>2</v>
      </c>
      <c r="I3135" s="81">
        <v>1920</v>
      </c>
      <c r="J3135" s="81">
        <v>4498</v>
      </c>
      <c r="K3135" s="81">
        <v>0</v>
      </c>
      <c r="L3135" s="41">
        <f>SUM(Data[[#This Row],[CHELTUIELI DE PERSONAL LEI]:[CHELTUIELI DE CAPITAL (ACTIVE NEFINANCIARE ) LEI]])</f>
        <v>6418</v>
      </c>
      <c r="M3135" s="41">
        <f>Data[[#This Row],[TOTAL CHELTUIELI LEI]]/Data[[#This Row],[CURS VALUTAR EURO BNR 22 07 2020]]</f>
        <v>1326.0056610400613</v>
      </c>
      <c r="N3135" s="49">
        <v>4123</v>
      </c>
      <c r="O3135" s="42"/>
      <c r="P3135" s="104">
        <v>2014</v>
      </c>
      <c r="Q3135" s="42"/>
      <c r="R3135" s="42">
        <f>Data[[#This Row],[PERSOANE ÎNSCRISE ÎN LISTELE ELECTORALE (TURUL 1)            ]]+Data[[#This Row],[PERSOANE ÎNSCRISE ÎN LISTELE ELECTORALE (TURUL AL 2-LEA)]]</f>
        <v>4123</v>
      </c>
      <c r="S3135" s="42">
        <f>Data[[#This Row],[PERSOANE CARE AU PARTICIPAT LA VOT (TURUL 1)]]+Data[[#This Row],[PERSOANE CARE AU PARTICIPAT LA VOT  (TURUL AL 2-LEA)]]</f>
        <v>2014</v>
      </c>
      <c r="T3135" s="41">
        <f>Data[[#This Row],[TOTAL CHELTUIELI LEI]]/Data[[#This Row],[NUMĂRUL PERSOANELOR ÎNSCRISE ÎN LISTELE ELECTORALE]]</f>
        <v>1.5566335192820762</v>
      </c>
      <c r="U3135" s="41">
        <f>Data[[#This Row],[TOTAL CHELTUIELI EURO]]/Data[[#This Row],[NUMĂRUL PERSOANELOR ÎNSCRISE ÎN LISTELE ELECTORALE]]</f>
        <v>0.32161185084648591</v>
      </c>
      <c r="V3135" s="41">
        <f>Data[[#This Row],[TOTAL CHELTUIELI LEI]]/Data[[#This Row],[NUMĂRUL PERSOANELOR CARE AU PARTICIPAT LA VOT]]</f>
        <v>3.1866931479642502</v>
      </c>
      <c r="W3135" s="41">
        <f>Data[[#This Row],[TOTAL CHELTUIELI EURO]]/Data[[#This Row],[NUMĂRUL PERSOANELOR CARE AU PARTICIPAT LA VOT]]</f>
        <v>0.65839407201591926</v>
      </c>
      <c r="X3135" s="43">
        <v>4.8400999999999996</v>
      </c>
      <c r="Y3135" s="114" t="s">
        <v>2894</v>
      </c>
      <c r="Z3135" s="44">
        <v>1</v>
      </c>
      <c r="AA3135" s="115" t="s">
        <v>3105</v>
      </c>
      <c r="AB3135" s="44">
        <v>0</v>
      </c>
      <c r="AC3135" s="45"/>
    </row>
    <row r="3136" spans="1:29" x14ac:dyDescent="0.2">
      <c r="A3136" s="37">
        <v>3135</v>
      </c>
      <c r="B3136" s="38" t="s">
        <v>2700</v>
      </c>
      <c r="C3136" s="39" t="s">
        <v>2714</v>
      </c>
      <c r="D3136" s="40">
        <v>44101</v>
      </c>
      <c r="E3136" s="38">
        <v>1</v>
      </c>
      <c r="F3136" s="38"/>
      <c r="G3136" s="38" t="s">
        <v>2</v>
      </c>
      <c r="H3136" s="38" t="s">
        <v>2</v>
      </c>
      <c r="I3136" s="81">
        <v>0</v>
      </c>
      <c r="J3136" s="81">
        <v>1036.8</v>
      </c>
      <c r="K3136" s="81">
        <v>0</v>
      </c>
      <c r="L3136" s="41">
        <f>SUM(Data[[#This Row],[CHELTUIELI DE PERSONAL LEI]:[CHELTUIELI DE CAPITAL (ACTIVE NEFINANCIARE ) LEI]])</f>
        <v>1036.8</v>
      </c>
      <c r="M3136" s="41">
        <f>Data[[#This Row],[TOTAL CHELTUIELI LEI]]/Data[[#This Row],[CURS VALUTAR EURO BNR 22 07 2020]]</f>
        <v>214.21045019730997</v>
      </c>
      <c r="N3136" s="49">
        <v>1989</v>
      </c>
      <c r="O3136" s="42"/>
      <c r="P3136" s="104">
        <v>912</v>
      </c>
      <c r="Q3136" s="42"/>
      <c r="R3136" s="42">
        <f>Data[[#This Row],[PERSOANE ÎNSCRISE ÎN LISTELE ELECTORALE (TURUL 1)            ]]+Data[[#This Row],[PERSOANE ÎNSCRISE ÎN LISTELE ELECTORALE (TURUL AL 2-LEA)]]</f>
        <v>1989</v>
      </c>
      <c r="S3136" s="42">
        <f>Data[[#This Row],[PERSOANE CARE AU PARTICIPAT LA VOT (TURUL 1)]]+Data[[#This Row],[PERSOANE CARE AU PARTICIPAT LA VOT  (TURUL AL 2-LEA)]]</f>
        <v>912</v>
      </c>
      <c r="T3136" s="41">
        <f>Data[[#This Row],[TOTAL CHELTUIELI LEI]]/Data[[#This Row],[NUMĂRUL PERSOANELOR ÎNSCRISE ÎN LISTELE ELECTORALE]]</f>
        <v>0.52126696832579178</v>
      </c>
      <c r="U3136" s="41">
        <f>Data[[#This Row],[TOTAL CHELTUIELI EURO]]/Data[[#This Row],[NUMĂRUL PERSOANELOR ÎNSCRISE ÎN LISTELE ELECTORALE]]</f>
        <v>0.10769756168793865</v>
      </c>
      <c r="V3136" s="41">
        <f>Data[[#This Row],[TOTAL CHELTUIELI LEI]]/Data[[#This Row],[NUMĂRUL PERSOANELOR CARE AU PARTICIPAT LA VOT]]</f>
        <v>1.1368421052631579</v>
      </c>
      <c r="W3136" s="41">
        <f>Data[[#This Row],[TOTAL CHELTUIELI EURO]]/Data[[#This Row],[NUMĂRUL PERSOANELOR CARE AU PARTICIPAT LA VOT]]</f>
        <v>0.23487987960231357</v>
      </c>
      <c r="X3136" s="43">
        <v>4.8400999999999996</v>
      </c>
      <c r="Y3136" s="114" t="s">
        <v>2890</v>
      </c>
      <c r="Z3136" s="44">
        <v>0</v>
      </c>
      <c r="AA3136" s="115" t="s">
        <v>3105</v>
      </c>
      <c r="AB3136" s="44">
        <v>0</v>
      </c>
      <c r="AC3136" s="45"/>
    </row>
    <row r="3137" spans="1:29" x14ac:dyDescent="0.2">
      <c r="A3137" s="37">
        <v>3136</v>
      </c>
      <c r="B3137" s="38" t="s">
        <v>2700</v>
      </c>
      <c r="C3137" s="39" t="s">
        <v>2715</v>
      </c>
      <c r="D3137" s="40">
        <v>44101</v>
      </c>
      <c r="E3137" s="38">
        <v>1</v>
      </c>
      <c r="F3137" s="38"/>
      <c r="G3137" s="38" t="s">
        <v>2</v>
      </c>
      <c r="H3137" s="38" t="s">
        <v>2</v>
      </c>
      <c r="I3137" s="81">
        <v>500</v>
      </c>
      <c r="J3137" s="81">
        <v>3341.74</v>
      </c>
      <c r="K3137" s="81">
        <v>0</v>
      </c>
      <c r="L3137" s="41">
        <f>SUM(Data[[#This Row],[CHELTUIELI DE PERSONAL LEI]:[CHELTUIELI DE CAPITAL (ACTIVE NEFINANCIARE ) LEI]])</f>
        <v>3841.74</v>
      </c>
      <c r="M3137" s="41">
        <f>Data[[#This Row],[TOTAL CHELTUIELI LEI]]/Data[[#This Row],[CURS VALUTAR EURO BNR 22 07 2020]]</f>
        <v>793.73153447242828</v>
      </c>
      <c r="N3137" s="49">
        <v>1144</v>
      </c>
      <c r="O3137" s="42"/>
      <c r="P3137" s="104">
        <v>806</v>
      </c>
      <c r="Q3137" s="42"/>
      <c r="R3137" s="42">
        <f>Data[[#This Row],[PERSOANE ÎNSCRISE ÎN LISTELE ELECTORALE (TURUL 1)            ]]+Data[[#This Row],[PERSOANE ÎNSCRISE ÎN LISTELE ELECTORALE (TURUL AL 2-LEA)]]</f>
        <v>1144</v>
      </c>
      <c r="S3137" s="42">
        <f>Data[[#This Row],[PERSOANE CARE AU PARTICIPAT LA VOT (TURUL 1)]]+Data[[#This Row],[PERSOANE CARE AU PARTICIPAT LA VOT  (TURUL AL 2-LEA)]]</f>
        <v>806</v>
      </c>
      <c r="T3137" s="41">
        <f>Data[[#This Row],[TOTAL CHELTUIELI LEI]]/Data[[#This Row],[NUMĂRUL PERSOANELOR ÎNSCRISE ÎN LISTELE ELECTORALE]]</f>
        <v>3.3581643356643354</v>
      </c>
      <c r="U3137" s="41">
        <f>Data[[#This Row],[TOTAL CHELTUIELI EURO]]/Data[[#This Row],[NUMĂRUL PERSOANELOR ÎNSCRISE ÎN LISTELE ELECTORALE]]</f>
        <v>0.6938212713919828</v>
      </c>
      <c r="V3137" s="41">
        <f>Data[[#This Row],[TOTAL CHELTUIELI LEI]]/Data[[#This Row],[NUMĂRUL PERSOANELOR CARE AU PARTICIPAT LA VOT]]</f>
        <v>4.7664267990074443</v>
      </c>
      <c r="W3137" s="41">
        <f>Data[[#This Row],[TOTAL CHELTUIELI EURO]]/Data[[#This Row],[NUMĂRUL PERSOANELOR CARE AU PARTICIPAT LA VOT]]</f>
        <v>0.98477857874991104</v>
      </c>
      <c r="X3137" s="43">
        <v>4.8400999999999996</v>
      </c>
      <c r="Y3137" s="114" t="s">
        <v>2884</v>
      </c>
      <c r="Z3137" s="44">
        <v>3</v>
      </c>
      <c r="AA3137" s="115" t="s">
        <v>3105</v>
      </c>
      <c r="AB3137" s="44">
        <v>0</v>
      </c>
      <c r="AC3137" s="45"/>
    </row>
    <row r="3138" spans="1:29" x14ac:dyDescent="0.2">
      <c r="A3138" s="37">
        <v>3137</v>
      </c>
      <c r="B3138" s="38" t="s">
        <v>2700</v>
      </c>
      <c r="C3138" s="39" t="s">
        <v>2716</v>
      </c>
      <c r="D3138" s="40">
        <v>44101</v>
      </c>
      <c r="E3138" s="38">
        <v>1</v>
      </c>
      <c r="F3138" s="38"/>
      <c r="G3138" s="38" t="s">
        <v>2</v>
      </c>
      <c r="H3138" s="38" t="s">
        <v>2</v>
      </c>
      <c r="I3138" s="81">
        <v>0</v>
      </c>
      <c r="J3138" s="81">
        <v>6570</v>
      </c>
      <c r="K3138" s="81">
        <v>0</v>
      </c>
      <c r="L3138" s="41">
        <f>SUM(Data[[#This Row],[CHELTUIELI DE PERSONAL LEI]:[CHELTUIELI DE CAPITAL (ACTIVE NEFINANCIARE ) LEI]])</f>
        <v>6570</v>
      </c>
      <c r="M3138" s="41">
        <f>Data[[#This Row],[TOTAL CHELTUIELI LEI]]/Data[[#This Row],[CURS VALUTAR EURO BNR 22 07 2020]]</f>
        <v>1357.4099708683707</v>
      </c>
      <c r="N3138" s="49">
        <v>2663</v>
      </c>
      <c r="O3138" s="42"/>
      <c r="P3138" s="104">
        <v>1483</v>
      </c>
      <c r="Q3138" s="42"/>
      <c r="R3138" s="42">
        <f>Data[[#This Row],[PERSOANE ÎNSCRISE ÎN LISTELE ELECTORALE (TURUL 1)            ]]+Data[[#This Row],[PERSOANE ÎNSCRISE ÎN LISTELE ELECTORALE (TURUL AL 2-LEA)]]</f>
        <v>2663</v>
      </c>
      <c r="S3138" s="42">
        <f>Data[[#This Row],[PERSOANE CARE AU PARTICIPAT LA VOT (TURUL 1)]]+Data[[#This Row],[PERSOANE CARE AU PARTICIPAT LA VOT  (TURUL AL 2-LEA)]]</f>
        <v>1483</v>
      </c>
      <c r="T3138" s="41">
        <f>Data[[#This Row],[TOTAL CHELTUIELI LEI]]/Data[[#This Row],[NUMĂRUL PERSOANELOR ÎNSCRISE ÎN LISTELE ELECTORALE]]</f>
        <v>2.4671423206909502</v>
      </c>
      <c r="U3138" s="41">
        <f>Data[[#This Row],[TOTAL CHELTUIELI EURO]]/Data[[#This Row],[NUMĂRUL PERSOANELOR ÎNSCRISE ÎN LISTELE ELECTORALE]]</f>
        <v>0.50972961729942567</v>
      </c>
      <c r="V3138" s="41">
        <f>Data[[#This Row],[TOTAL CHELTUIELI LEI]]/Data[[#This Row],[NUMĂRUL PERSOANELOR CARE AU PARTICIPAT LA VOT]]</f>
        <v>4.4302090357383683</v>
      </c>
      <c r="W3138" s="41">
        <f>Data[[#This Row],[TOTAL CHELTUIELI EURO]]/Data[[#This Row],[NUMĂRUL PERSOANELOR CARE AU PARTICIPAT LA VOT]]</f>
        <v>0.9153135339638373</v>
      </c>
      <c r="X3138" s="43">
        <v>4.8400999999999996</v>
      </c>
      <c r="Y3138" s="114" t="s">
        <v>2891</v>
      </c>
      <c r="Z3138" s="44">
        <v>2</v>
      </c>
      <c r="AA3138" s="115" t="s">
        <v>3105</v>
      </c>
      <c r="AB3138" s="44">
        <v>0</v>
      </c>
      <c r="AC3138" s="45"/>
    </row>
    <row r="3139" spans="1:29" x14ac:dyDescent="0.2">
      <c r="A3139" s="37">
        <v>3138</v>
      </c>
      <c r="B3139" s="38" t="s">
        <v>2700</v>
      </c>
      <c r="C3139" s="39" t="s">
        <v>2717</v>
      </c>
      <c r="D3139" s="40">
        <v>44101</v>
      </c>
      <c r="E3139" s="38">
        <v>1</v>
      </c>
      <c r="F3139" s="38"/>
      <c r="G3139" s="38" t="s">
        <v>2</v>
      </c>
      <c r="H3139" s="38" t="s">
        <v>2</v>
      </c>
      <c r="I3139" s="39">
        <v>3000</v>
      </c>
      <c r="J3139" s="39">
        <v>9449.1</v>
      </c>
      <c r="K3139" s="39">
        <v>0</v>
      </c>
      <c r="L3139" s="41">
        <f>SUM(Data[[#This Row],[CHELTUIELI DE PERSONAL LEI]:[CHELTUIELI DE CAPITAL (ACTIVE NEFINANCIARE ) LEI]])</f>
        <v>12449.1</v>
      </c>
      <c r="M3139" s="41">
        <f>Data[[#This Row],[TOTAL CHELTUIELI LEI]]/Data[[#This Row],[CURS VALUTAR EURO BNR 22 07 2020]]</f>
        <v>2572.0749571289853</v>
      </c>
      <c r="N3139" s="49">
        <v>2001</v>
      </c>
      <c r="O3139" s="42"/>
      <c r="P3139" s="104">
        <v>1273</v>
      </c>
      <c r="Q3139" s="42"/>
      <c r="R3139" s="42">
        <f>Data[[#This Row],[PERSOANE ÎNSCRISE ÎN LISTELE ELECTORALE (TURUL 1)            ]]+Data[[#This Row],[PERSOANE ÎNSCRISE ÎN LISTELE ELECTORALE (TURUL AL 2-LEA)]]</f>
        <v>2001</v>
      </c>
      <c r="S3139" s="42">
        <f>Data[[#This Row],[PERSOANE CARE AU PARTICIPAT LA VOT (TURUL 1)]]+Data[[#This Row],[PERSOANE CARE AU PARTICIPAT LA VOT  (TURUL AL 2-LEA)]]</f>
        <v>1273</v>
      </c>
      <c r="T3139" s="41">
        <f>Data[[#This Row],[TOTAL CHELTUIELI LEI]]/Data[[#This Row],[NUMĂRUL PERSOANELOR ÎNSCRISE ÎN LISTELE ELECTORALE]]</f>
        <v>6.22143928035982</v>
      </c>
      <c r="U3139" s="41">
        <f>Data[[#This Row],[TOTAL CHELTUIELI EURO]]/Data[[#This Row],[NUMĂRUL PERSOANELOR ÎNSCRISE ÎN LISTELE ELECTORALE]]</f>
        <v>1.2853947811739057</v>
      </c>
      <c r="V3139" s="41">
        <f>Data[[#This Row],[TOTAL CHELTUIELI LEI]]/Data[[#This Row],[NUMĂRUL PERSOANELOR CARE AU PARTICIPAT LA VOT]]</f>
        <v>9.7793401413982721</v>
      </c>
      <c r="W3139" s="41">
        <f>Data[[#This Row],[TOTAL CHELTUIELI EURO]]/Data[[#This Row],[NUMĂRUL PERSOANELOR CARE AU PARTICIPAT LA VOT]]</f>
        <v>2.0204830770848274</v>
      </c>
      <c r="X3139" s="43">
        <v>4.8400999999999996</v>
      </c>
      <c r="Y3139" s="114" t="s">
        <v>2889</v>
      </c>
      <c r="Z3139" s="44">
        <v>6</v>
      </c>
      <c r="AA3139" s="115" t="s">
        <v>3107</v>
      </c>
      <c r="AB3139" s="44">
        <v>1</v>
      </c>
      <c r="AC3139" s="45"/>
    </row>
    <row r="3140" spans="1:29" x14ac:dyDescent="0.2">
      <c r="A3140" s="37">
        <v>3139</v>
      </c>
      <c r="B3140" s="38" t="s">
        <v>2700</v>
      </c>
      <c r="C3140" s="39" t="s">
        <v>2718</v>
      </c>
      <c r="D3140" s="40">
        <v>44101</v>
      </c>
      <c r="E3140" s="38">
        <v>1</v>
      </c>
      <c r="F3140" s="38"/>
      <c r="G3140" s="38" t="s">
        <v>2</v>
      </c>
      <c r="H3140" s="38" t="s">
        <v>2</v>
      </c>
      <c r="I3140" s="81">
        <v>0</v>
      </c>
      <c r="J3140" s="81">
        <v>4464</v>
      </c>
      <c r="K3140" s="81">
        <v>0</v>
      </c>
      <c r="L3140" s="41">
        <f>SUM(Data[[#This Row],[CHELTUIELI DE PERSONAL LEI]:[CHELTUIELI DE CAPITAL (ACTIVE NEFINANCIARE ) LEI]])</f>
        <v>4464</v>
      </c>
      <c r="M3140" s="41">
        <f>Data[[#This Row],[TOTAL CHELTUIELI LEI]]/Data[[#This Row],[CURS VALUTAR EURO BNR 22 07 2020]]</f>
        <v>922.29499390508465</v>
      </c>
      <c r="N3140" s="49">
        <v>1310</v>
      </c>
      <c r="O3140" s="42"/>
      <c r="P3140" s="104">
        <v>956</v>
      </c>
      <c r="Q3140" s="42"/>
      <c r="R3140" s="42">
        <f>Data[[#This Row],[PERSOANE ÎNSCRISE ÎN LISTELE ELECTORALE (TURUL 1)            ]]+Data[[#This Row],[PERSOANE ÎNSCRISE ÎN LISTELE ELECTORALE (TURUL AL 2-LEA)]]</f>
        <v>1310</v>
      </c>
      <c r="S3140" s="42">
        <f>Data[[#This Row],[PERSOANE CARE AU PARTICIPAT LA VOT (TURUL 1)]]+Data[[#This Row],[PERSOANE CARE AU PARTICIPAT LA VOT  (TURUL AL 2-LEA)]]</f>
        <v>956</v>
      </c>
      <c r="T3140" s="41">
        <f>Data[[#This Row],[TOTAL CHELTUIELI LEI]]/Data[[#This Row],[NUMĂRUL PERSOANELOR ÎNSCRISE ÎN LISTELE ELECTORALE]]</f>
        <v>3.4076335877862594</v>
      </c>
      <c r="U3140" s="41">
        <f>Data[[#This Row],[TOTAL CHELTUIELI EURO]]/Data[[#This Row],[NUMĂRUL PERSOANELOR ÎNSCRISE ÎN LISTELE ELECTORALE]]</f>
        <v>0.70404198008021734</v>
      </c>
      <c r="V3140" s="41">
        <f>Data[[#This Row],[TOTAL CHELTUIELI LEI]]/Data[[#This Row],[NUMĂRUL PERSOANELOR CARE AU PARTICIPAT LA VOT]]</f>
        <v>4.6694560669456067</v>
      </c>
      <c r="W3140" s="41">
        <f>Data[[#This Row],[TOTAL CHELTUIELI EURO]]/Data[[#This Row],[NUMĂRUL PERSOANELOR CARE AU PARTICIPAT LA VOT]]</f>
        <v>0.96474371747393795</v>
      </c>
      <c r="X3140" s="43">
        <v>4.8400999999999996</v>
      </c>
      <c r="Y3140" s="114" t="s">
        <v>2884</v>
      </c>
      <c r="Z3140" s="44">
        <v>3</v>
      </c>
      <c r="AA3140" s="115" t="s">
        <v>3105</v>
      </c>
      <c r="AB3140" s="44">
        <v>0</v>
      </c>
      <c r="AC3140" s="45"/>
    </row>
    <row r="3141" spans="1:29" x14ac:dyDescent="0.2">
      <c r="A3141" s="37">
        <v>3140</v>
      </c>
      <c r="B3141" s="38" t="s">
        <v>2700</v>
      </c>
      <c r="C3141" s="39" t="s">
        <v>2719</v>
      </c>
      <c r="D3141" s="40">
        <v>44101</v>
      </c>
      <c r="E3141" s="38">
        <v>1</v>
      </c>
      <c r="F3141" s="38"/>
      <c r="G3141" s="38" t="s">
        <v>2</v>
      </c>
      <c r="H3141" s="38" t="s">
        <v>2</v>
      </c>
      <c r="I3141" s="81">
        <v>9656</v>
      </c>
      <c r="J3141" s="81">
        <v>40599</v>
      </c>
      <c r="K3141" s="81">
        <v>0</v>
      </c>
      <c r="L3141" s="41">
        <f>SUM(Data[[#This Row],[CHELTUIELI DE PERSONAL LEI]:[CHELTUIELI DE CAPITAL (ACTIVE NEFINANCIARE ) LEI]])</f>
        <v>50255</v>
      </c>
      <c r="M3141" s="41">
        <f>Data[[#This Row],[TOTAL CHELTUIELI LEI]]/Data[[#This Row],[CURS VALUTAR EURO BNR 22 07 2020]]</f>
        <v>10383.049936984773</v>
      </c>
      <c r="N3141" s="49">
        <v>4955</v>
      </c>
      <c r="O3141" s="42"/>
      <c r="P3141" s="104">
        <v>1999</v>
      </c>
      <c r="Q3141" s="42"/>
      <c r="R3141" s="42">
        <f>Data[[#This Row],[PERSOANE ÎNSCRISE ÎN LISTELE ELECTORALE (TURUL 1)            ]]+Data[[#This Row],[PERSOANE ÎNSCRISE ÎN LISTELE ELECTORALE (TURUL AL 2-LEA)]]</f>
        <v>4955</v>
      </c>
      <c r="S3141" s="42">
        <f>Data[[#This Row],[PERSOANE CARE AU PARTICIPAT LA VOT (TURUL 1)]]+Data[[#This Row],[PERSOANE CARE AU PARTICIPAT LA VOT  (TURUL AL 2-LEA)]]</f>
        <v>1999</v>
      </c>
      <c r="T3141" s="41">
        <f>Data[[#This Row],[TOTAL CHELTUIELI LEI]]/Data[[#This Row],[NUMĂRUL PERSOANELOR ÎNSCRISE ÎN LISTELE ELECTORALE]]</f>
        <v>10.142280524722503</v>
      </c>
      <c r="U3141" s="41">
        <f>Data[[#This Row],[TOTAL CHELTUIELI EURO]]/Data[[#This Row],[NUMĂRUL PERSOANELOR ÎNSCRISE ÎN LISTELE ELECTORALE]]</f>
        <v>2.0954692102895605</v>
      </c>
      <c r="V3141" s="41">
        <f>Data[[#This Row],[TOTAL CHELTUIELI LEI]]/Data[[#This Row],[NUMĂRUL PERSOANELOR CARE AU PARTICIPAT LA VOT]]</f>
        <v>25.140070035017509</v>
      </c>
      <c r="W3141" s="41">
        <f>Data[[#This Row],[TOTAL CHELTUIELI EURO]]/Data[[#This Row],[NUMĂRUL PERSOANELOR CARE AU PARTICIPAT LA VOT]]</f>
        <v>5.19412202950714</v>
      </c>
      <c r="X3141" s="43">
        <v>4.8400999999999996</v>
      </c>
      <c r="Y3141" s="114" t="s">
        <v>2898</v>
      </c>
      <c r="Z3141" s="44">
        <v>10</v>
      </c>
      <c r="AA3141" s="115" t="s">
        <v>3108</v>
      </c>
      <c r="AB3141" s="44">
        <v>2</v>
      </c>
      <c r="AC3141" s="45"/>
    </row>
    <row r="3142" spans="1:29" x14ac:dyDescent="0.2">
      <c r="A3142" s="37">
        <v>3141</v>
      </c>
      <c r="B3142" s="38" t="s">
        <v>2700</v>
      </c>
      <c r="C3142" s="39" t="s">
        <v>2720</v>
      </c>
      <c r="D3142" s="40">
        <v>44101</v>
      </c>
      <c r="E3142" s="38">
        <v>1</v>
      </c>
      <c r="F3142" s="38"/>
      <c r="G3142" s="38" t="s">
        <v>2</v>
      </c>
      <c r="H3142" s="38" t="s">
        <v>2</v>
      </c>
      <c r="I3142" s="39">
        <v>600</v>
      </c>
      <c r="J3142" s="39">
        <v>3079</v>
      </c>
      <c r="K3142" s="39">
        <v>0</v>
      </c>
      <c r="L3142" s="41">
        <f>SUM(Data[[#This Row],[CHELTUIELI DE PERSONAL LEI]:[CHELTUIELI DE CAPITAL (ACTIVE NEFINANCIARE ) LEI]])</f>
        <v>3679</v>
      </c>
      <c r="M3142" s="41">
        <f>Data[[#This Row],[TOTAL CHELTUIELI LEI]]/Data[[#This Row],[CURS VALUTAR EURO BNR 22 07 2020]]</f>
        <v>760.10826222598712</v>
      </c>
      <c r="N3142" s="49">
        <v>1114</v>
      </c>
      <c r="O3142" s="42"/>
      <c r="P3142" s="104">
        <v>706</v>
      </c>
      <c r="Q3142" s="42"/>
      <c r="R3142" s="42">
        <f>Data[[#This Row],[PERSOANE ÎNSCRISE ÎN LISTELE ELECTORALE (TURUL 1)            ]]+Data[[#This Row],[PERSOANE ÎNSCRISE ÎN LISTELE ELECTORALE (TURUL AL 2-LEA)]]</f>
        <v>1114</v>
      </c>
      <c r="S3142" s="42">
        <f>Data[[#This Row],[PERSOANE CARE AU PARTICIPAT LA VOT (TURUL 1)]]+Data[[#This Row],[PERSOANE CARE AU PARTICIPAT LA VOT  (TURUL AL 2-LEA)]]</f>
        <v>706</v>
      </c>
      <c r="T3142" s="41">
        <f>Data[[#This Row],[TOTAL CHELTUIELI LEI]]/Data[[#This Row],[NUMĂRUL PERSOANELOR ÎNSCRISE ÎN LISTELE ELECTORALE]]</f>
        <v>3.3025134649910233</v>
      </c>
      <c r="U3142" s="41">
        <f>Data[[#This Row],[TOTAL CHELTUIELI EURO]]/Data[[#This Row],[NUMĂRUL PERSOANELOR ÎNSCRISE ÎN LISTELE ELECTORALE]]</f>
        <v>0.68232339517593099</v>
      </c>
      <c r="V3142" s="41">
        <f>Data[[#This Row],[TOTAL CHELTUIELI LEI]]/Data[[#This Row],[NUMĂRUL PERSOANELOR CARE AU PARTICIPAT LA VOT]]</f>
        <v>5.2110481586402262</v>
      </c>
      <c r="W3142" s="41">
        <f>Data[[#This Row],[TOTAL CHELTUIELI EURO]]/Data[[#This Row],[NUMĂRUL PERSOANELOR CARE AU PARTICIPAT LA VOT]]</f>
        <v>1.0766405980538061</v>
      </c>
      <c r="X3142" s="43">
        <v>4.8400999999999996</v>
      </c>
      <c r="Y3142" s="114" t="s">
        <v>2884</v>
      </c>
      <c r="Z3142" s="44">
        <v>3</v>
      </c>
      <c r="AA3142" s="115" t="s">
        <v>3105</v>
      </c>
      <c r="AB3142" s="44">
        <v>0</v>
      </c>
      <c r="AC3142" s="45"/>
    </row>
    <row r="3143" spans="1:29" x14ac:dyDescent="0.2">
      <c r="A3143" s="37">
        <v>3142</v>
      </c>
      <c r="B3143" s="38" t="s">
        <v>2700</v>
      </c>
      <c r="C3143" s="39" t="s">
        <v>2721</v>
      </c>
      <c r="D3143" s="40">
        <v>44101</v>
      </c>
      <c r="E3143" s="38">
        <v>1</v>
      </c>
      <c r="F3143" s="38"/>
      <c r="G3143" s="38" t="s">
        <v>2</v>
      </c>
      <c r="H3143" s="38" t="s">
        <v>2</v>
      </c>
      <c r="I3143" s="81">
        <v>0</v>
      </c>
      <c r="J3143" s="81">
        <v>5006.99</v>
      </c>
      <c r="K3143" s="81">
        <v>0</v>
      </c>
      <c r="L3143" s="41">
        <f>SUM(Data[[#This Row],[CHELTUIELI DE PERSONAL LEI]:[CHELTUIELI DE CAPITAL (ACTIVE NEFINANCIARE ) LEI]])</f>
        <v>5006.99</v>
      </c>
      <c r="M3143" s="41">
        <f>Data[[#This Row],[TOTAL CHELTUIELI LEI]]/Data[[#This Row],[CURS VALUTAR EURO BNR 22 07 2020]]</f>
        <v>1034.4806925476746</v>
      </c>
      <c r="N3143" s="49">
        <v>1666</v>
      </c>
      <c r="O3143" s="42"/>
      <c r="P3143" s="104">
        <v>882</v>
      </c>
      <c r="Q3143" s="42"/>
      <c r="R3143" s="42">
        <f>Data[[#This Row],[PERSOANE ÎNSCRISE ÎN LISTELE ELECTORALE (TURUL 1)            ]]+Data[[#This Row],[PERSOANE ÎNSCRISE ÎN LISTELE ELECTORALE (TURUL AL 2-LEA)]]</f>
        <v>1666</v>
      </c>
      <c r="S3143" s="42">
        <f>Data[[#This Row],[PERSOANE CARE AU PARTICIPAT LA VOT (TURUL 1)]]+Data[[#This Row],[PERSOANE CARE AU PARTICIPAT LA VOT  (TURUL AL 2-LEA)]]</f>
        <v>882</v>
      </c>
      <c r="T3143" s="41">
        <f>Data[[#This Row],[TOTAL CHELTUIELI LEI]]/Data[[#This Row],[NUMĂRUL PERSOANELOR ÎNSCRISE ÎN LISTELE ELECTORALE]]</f>
        <v>3.0053961584633853</v>
      </c>
      <c r="U3143" s="41">
        <f>Data[[#This Row],[TOTAL CHELTUIELI EURO]]/Data[[#This Row],[NUMĂRUL PERSOANELOR ÎNSCRISE ÎN LISTELE ELECTORALE]]</f>
        <v>0.62093679024470261</v>
      </c>
      <c r="V3143" s="41">
        <f>Data[[#This Row],[TOTAL CHELTUIELI LEI]]/Data[[#This Row],[NUMĂRUL PERSOANELOR CARE AU PARTICIPAT LA VOT]]</f>
        <v>5.676859410430839</v>
      </c>
      <c r="W3143" s="41">
        <f>Data[[#This Row],[TOTAL CHELTUIELI EURO]]/Data[[#This Row],[NUMĂRUL PERSOANELOR CARE AU PARTICIPAT LA VOT]]</f>
        <v>1.1728806037955495</v>
      </c>
      <c r="X3143" s="43">
        <v>4.8400999999999996</v>
      </c>
      <c r="Y3143" s="114" t="s">
        <v>2884</v>
      </c>
      <c r="Z3143" s="44">
        <v>3</v>
      </c>
      <c r="AA3143" s="115" t="s">
        <v>3105</v>
      </c>
      <c r="AB3143" s="44">
        <v>0</v>
      </c>
      <c r="AC3143" s="45"/>
    </row>
    <row r="3144" spans="1:29" x14ac:dyDescent="0.2">
      <c r="A3144" s="37">
        <v>3143</v>
      </c>
      <c r="B3144" s="38" t="s">
        <v>2700</v>
      </c>
      <c r="C3144" s="39" t="s">
        <v>2722</v>
      </c>
      <c r="D3144" s="40">
        <v>44101</v>
      </c>
      <c r="E3144" s="38">
        <v>1</v>
      </c>
      <c r="F3144" s="38"/>
      <c r="G3144" s="38" t="s">
        <v>2</v>
      </c>
      <c r="H3144" s="38" t="s">
        <v>2</v>
      </c>
      <c r="I3144" s="81">
        <v>1800</v>
      </c>
      <c r="J3144" s="81">
        <v>2862</v>
      </c>
      <c r="K3144" s="81">
        <v>0</v>
      </c>
      <c r="L3144" s="41">
        <f>SUM(Data[[#This Row],[CHELTUIELI DE PERSONAL LEI]:[CHELTUIELI DE CAPITAL (ACTIVE NEFINANCIARE ) LEI]])</f>
        <v>4662</v>
      </c>
      <c r="M3144" s="41">
        <f>Data[[#This Row],[TOTAL CHELTUIELI LEI]]/Data[[#This Row],[CURS VALUTAR EURO BNR 22 07 2020]]</f>
        <v>963.20323960248766</v>
      </c>
      <c r="N3144" s="49">
        <v>2127</v>
      </c>
      <c r="O3144" s="42"/>
      <c r="P3144" s="104">
        <v>1376</v>
      </c>
      <c r="Q3144" s="42"/>
      <c r="R3144" s="42">
        <f>Data[[#This Row],[PERSOANE ÎNSCRISE ÎN LISTELE ELECTORALE (TURUL 1)            ]]+Data[[#This Row],[PERSOANE ÎNSCRISE ÎN LISTELE ELECTORALE (TURUL AL 2-LEA)]]</f>
        <v>2127</v>
      </c>
      <c r="S3144" s="42">
        <f>Data[[#This Row],[PERSOANE CARE AU PARTICIPAT LA VOT (TURUL 1)]]+Data[[#This Row],[PERSOANE CARE AU PARTICIPAT LA VOT  (TURUL AL 2-LEA)]]</f>
        <v>1376</v>
      </c>
      <c r="T3144" s="41">
        <f>Data[[#This Row],[TOTAL CHELTUIELI LEI]]/Data[[#This Row],[NUMĂRUL PERSOANELOR ÎNSCRISE ÎN LISTELE ELECTORALE]]</f>
        <v>2.1918194640338506</v>
      </c>
      <c r="U3144" s="41">
        <f>Data[[#This Row],[TOTAL CHELTUIELI EURO]]/Data[[#This Row],[NUMĂRUL PERSOANELOR ÎNSCRISE ÎN LISTELE ELECTORALE]]</f>
        <v>0.45284590484367071</v>
      </c>
      <c r="V3144" s="41">
        <f>Data[[#This Row],[TOTAL CHELTUIELI LEI]]/Data[[#This Row],[NUMĂRUL PERSOANELOR CARE AU PARTICIPAT LA VOT]]</f>
        <v>3.3880813953488373</v>
      </c>
      <c r="W3144" s="41">
        <f>Data[[#This Row],[TOTAL CHELTUIELI EURO]]/Data[[#This Row],[NUMĂRUL PERSOANELOR CARE AU PARTICIPAT LA VOT]]</f>
        <v>0.70000235436227298</v>
      </c>
      <c r="X3144" s="43">
        <v>4.8400999999999996</v>
      </c>
      <c r="Y3144" s="114" t="s">
        <v>2891</v>
      </c>
      <c r="Z3144" s="44">
        <v>2</v>
      </c>
      <c r="AA3144" s="115" t="s">
        <v>3105</v>
      </c>
      <c r="AB3144" s="44">
        <v>0</v>
      </c>
      <c r="AC3144" s="45"/>
    </row>
    <row r="3145" spans="1:29" x14ac:dyDescent="0.2">
      <c r="A3145" s="37">
        <v>3144</v>
      </c>
      <c r="B3145" s="38" t="s">
        <v>2700</v>
      </c>
      <c r="C3145" s="39" t="s">
        <v>2723</v>
      </c>
      <c r="D3145" s="40">
        <v>44101</v>
      </c>
      <c r="E3145" s="38">
        <v>1</v>
      </c>
      <c r="F3145" s="38"/>
      <c r="G3145" s="38" t="s">
        <v>2</v>
      </c>
      <c r="H3145" s="38" t="s">
        <v>2</v>
      </c>
      <c r="I3145" s="81">
        <v>3200</v>
      </c>
      <c r="J3145" s="81">
        <v>5720</v>
      </c>
      <c r="K3145" s="81">
        <v>0</v>
      </c>
      <c r="L3145" s="41">
        <f>SUM(Data[[#This Row],[CHELTUIELI DE PERSONAL LEI]:[CHELTUIELI DE CAPITAL (ACTIVE NEFINANCIARE ) LEI]])</f>
        <v>8920</v>
      </c>
      <c r="M3145" s="41">
        <f>Data[[#This Row],[TOTAL CHELTUIELI LEI]]/Data[[#This Row],[CURS VALUTAR EURO BNR 22 07 2020]]</f>
        <v>1842.937129398153</v>
      </c>
      <c r="N3145" s="49">
        <v>3340</v>
      </c>
      <c r="O3145" s="42"/>
      <c r="P3145" s="104">
        <v>1863</v>
      </c>
      <c r="Q3145" s="42"/>
      <c r="R3145" s="42">
        <f>Data[[#This Row],[PERSOANE ÎNSCRISE ÎN LISTELE ELECTORALE (TURUL 1)            ]]+Data[[#This Row],[PERSOANE ÎNSCRISE ÎN LISTELE ELECTORALE (TURUL AL 2-LEA)]]</f>
        <v>3340</v>
      </c>
      <c r="S3145" s="42">
        <f>Data[[#This Row],[PERSOANE CARE AU PARTICIPAT LA VOT (TURUL 1)]]+Data[[#This Row],[PERSOANE CARE AU PARTICIPAT LA VOT  (TURUL AL 2-LEA)]]</f>
        <v>1863</v>
      </c>
      <c r="T3145" s="41">
        <f>Data[[#This Row],[TOTAL CHELTUIELI LEI]]/Data[[#This Row],[NUMĂRUL PERSOANELOR ÎNSCRISE ÎN LISTELE ELECTORALE]]</f>
        <v>2.6706586826347305</v>
      </c>
      <c r="U3145" s="41">
        <f>Data[[#This Row],[TOTAL CHELTUIELI EURO]]/Data[[#This Row],[NUMĂRUL PERSOANELOR ÎNSCRISE ÎN LISTELE ELECTORALE]]</f>
        <v>0.55177758365214158</v>
      </c>
      <c r="V3145" s="41">
        <f>Data[[#This Row],[TOTAL CHELTUIELI LEI]]/Data[[#This Row],[NUMĂRUL PERSOANELOR CARE AU PARTICIPAT LA VOT]]</f>
        <v>4.7879763821792807</v>
      </c>
      <c r="W3145" s="41">
        <f>Data[[#This Row],[TOTAL CHELTUIELI EURO]]/Data[[#This Row],[NUMĂRUL PERSOANELOR CARE AU PARTICIPAT LA VOT]]</f>
        <v>0.98923087997753789</v>
      </c>
      <c r="X3145" s="43">
        <v>4.8400999999999996</v>
      </c>
      <c r="Y3145" s="114" t="s">
        <v>2891</v>
      </c>
      <c r="Z3145" s="44">
        <v>2</v>
      </c>
      <c r="AA3145" s="115" t="s">
        <v>3105</v>
      </c>
      <c r="AB3145" s="44">
        <v>0</v>
      </c>
      <c r="AC3145" s="45"/>
    </row>
    <row r="3146" spans="1:29" x14ac:dyDescent="0.2">
      <c r="A3146" s="37">
        <v>3145</v>
      </c>
      <c r="B3146" s="38" t="s">
        <v>2700</v>
      </c>
      <c r="C3146" s="39" t="s">
        <v>2724</v>
      </c>
      <c r="D3146" s="40">
        <v>44101</v>
      </c>
      <c r="E3146" s="38">
        <v>1</v>
      </c>
      <c r="F3146" s="38"/>
      <c r="G3146" s="38" t="s">
        <v>2</v>
      </c>
      <c r="H3146" s="38" t="s">
        <v>2</v>
      </c>
      <c r="I3146" s="81">
        <v>3000</v>
      </c>
      <c r="J3146" s="81">
        <v>20050</v>
      </c>
      <c r="K3146" s="81">
        <v>0</v>
      </c>
      <c r="L3146" s="41">
        <f>SUM(Data[[#This Row],[CHELTUIELI DE PERSONAL LEI]:[CHELTUIELI DE CAPITAL (ACTIVE NEFINANCIARE ) LEI]])</f>
        <v>23050</v>
      </c>
      <c r="M3146" s="41">
        <f>Data[[#This Row],[TOTAL CHELTUIELI LEI]]/Data[[#This Row],[CURS VALUTAR EURO BNR 22 07 2020]]</f>
        <v>4762.2982996219089</v>
      </c>
      <c r="N3146" s="49">
        <v>2411</v>
      </c>
      <c r="O3146" s="42"/>
      <c r="P3146" s="104">
        <v>1370</v>
      </c>
      <c r="Q3146" s="42"/>
      <c r="R3146" s="42">
        <f>Data[[#This Row],[PERSOANE ÎNSCRISE ÎN LISTELE ELECTORALE (TURUL 1)            ]]+Data[[#This Row],[PERSOANE ÎNSCRISE ÎN LISTELE ELECTORALE (TURUL AL 2-LEA)]]</f>
        <v>2411</v>
      </c>
      <c r="S3146" s="42">
        <f>Data[[#This Row],[PERSOANE CARE AU PARTICIPAT LA VOT (TURUL 1)]]+Data[[#This Row],[PERSOANE CARE AU PARTICIPAT LA VOT  (TURUL AL 2-LEA)]]</f>
        <v>1370</v>
      </c>
      <c r="T3146" s="41">
        <f>Data[[#This Row],[TOTAL CHELTUIELI LEI]]/Data[[#This Row],[NUMĂRUL PERSOANELOR ÎNSCRISE ÎN LISTELE ELECTORALE]]</f>
        <v>9.5603484031522186</v>
      </c>
      <c r="U3146" s="41">
        <f>Data[[#This Row],[TOTAL CHELTUIELI EURO]]/Data[[#This Row],[NUMĂRUL PERSOANELOR ÎNSCRISE ÎN LISTELE ELECTORALE]]</f>
        <v>1.9752377849945701</v>
      </c>
      <c r="V3146" s="41">
        <f>Data[[#This Row],[TOTAL CHELTUIELI LEI]]/Data[[#This Row],[NUMĂRUL PERSOANELOR CARE AU PARTICIPAT LA VOT]]</f>
        <v>16.824817518248175</v>
      </c>
      <c r="W3146" s="41">
        <f>Data[[#This Row],[TOTAL CHELTUIELI EURO]]/Data[[#This Row],[NUMĂRUL PERSOANELOR CARE AU PARTICIPAT LA VOT]]</f>
        <v>3.4761301457094227</v>
      </c>
      <c r="X3146" s="43">
        <v>4.8400999999999996</v>
      </c>
      <c r="Y3146" s="114" t="s">
        <v>2887</v>
      </c>
      <c r="Z3146" s="44">
        <v>9</v>
      </c>
      <c r="AA3146" s="115" t="s">
        <v>3107</v>
      </c>
      <c r="AB3146" s="44">
        <v>1</v>
      </c>
      <c r="AC3146" s="45"/>
    </row>
    <row r="3147" spans="1:29" x14ac:dyDescent="0.2">
      <c r="A3147" s="37">
        <v>3146</v>
      </c>
      <c r="B3147" s="38" t="s">
        <v>2700</v>
      </c>
      <c r="C3147" s="39" t="s">
        <v>2725</v>
      </c>
      <c r="D3147" s="40">
        <v>44101</v>
      </c>
      <c r="E3147" s="38">
        <v>1</v>
      </c>
      <c r="F3147" s="38"/>
      <c r="G3147" s="38" t="s">
        <v>2</v>
      </c>
      <c r="H3147" s="38" t="s">
        <v>2</v>
      </c>
      <c r="I3147" s="39">
        <v>1320</v>
      </c>
      <c r="J3147" s="39">
        <v>3075</v>
      </c>
      <c r="K3147" s="39">
        <v>0</v>
      </c>
      <c r="L3147" s="41">
        <f>SUM(Data[[#This Row],[CHELTUIELI DE PERSONAL LEI]:[CHELTUIELI DE CAPITAL (ACTIVE NEFINANCIARE ) LEI]])</f>
        <v>4395</v>
      </c>
      <c r="M3147" s="41">
        <f>Data[[#This Row],[TOTAL CHELTUIELI LEI]]/Data[[#This Row],[CURS VALUTAR EURO BNR 22 07 2020]]</f>
        <v>908.03909010144423</v>
      </c>
      <c r="N3147" s="49">
        <v>3160</v>
      </c>
      <c r="O3147" s="42"/>
      <c r="P3147" s="104">
        <v>1972</v>
      </c>
      <c r="Q3147" s="42"/>
      <c r="R3147" s="42">
        <f>Data[[#This Row],[PERSOANE ÎNSCRISE ÎN LISTELE ELECTORALE (TURUL 1)            ]]+Data[[#This Row],[PERSOANE ÎNSCRISE ÎN LISTELE ELECTORALE (TURUL AL 2-LEA)]]</f>
        <v>3160</v>
      </c>
      <c r="S3147" s="42">
        <f>Data[[#This Row],[PERSOANE CARE AU PARTICIPAT LA VOT (TURUL 1)]]+Data[[#This Row],[PERSOANE CARE AU PARTICIPAT LA VOT  (TURUL AL 2-LEA)]]</f>
        <v>1972</v>
      </c>
      <c r="T3147" s="41">
        <f>Data[[#This Row],[TOTAL CHELTUIELI LEI]]/Data[[#This Row],[NUMĂRUL PERSOANELOR ÎNSCRISE ÎN LISTELE ELECTORALE]]</f>
        <v>1.3908227848101267</v>
      </c>
      <c r="U3147" s="41">
        <f>Data[[#This Row],[TOTAL CHELTUIELI EURO]]/Data[[#This Row],[NUMĂRUL PERSOANELOR ÎNSCRISE ÎN LISTELE ELECTORALE]]</f>
        <v>0.28735414243716589</v>
      </c>
      <c r="V3147" s="41">
        <f>Data[[#This Row],[TOTAL CHELTUIELI LEI]]/Data[[#This Row],[NUMĂRUL PERSOANELOR CARE AU PARTICIPAT LA VOT]]</f>
        <v>2.2287018255578093</v>
      </c>
      <c r="W3147" s="41">
        <f>Data[[#This Row],[TOTAL CHELTUIELI EURO]]/Data[[#This Row],[NUMĂRUL PERSOANELOR CARE AU PARTICIPAT LA VOT]]</f>
        <v>0.46046607003115836</v>
      </c>
      <c r="X3147" s="43">
        <v>4.8400999999999996</v>
      </c>
      <c r="Y3147" s="114" t="s">
        <v>2894</v>
      </c>
      <c r="Z3147" s="44">
        <v>1</v>
      </c>
      <c r="AA3147" s="115" t="s">
        <v>3105</v>
      </c>
      <c r="AB3147" s="44">
        <v>0</v>
      </c>
      <c r="AC3147" s="45"/>
    </row>
    <row r="3148" spans="1:29" x14ac:dyDescent="0.2">
      <c r="A3148" s="37">
        <v>3147</v>
      </c>
      <c r="B3148" s="38" t="s">
        <v>2700</v>
      </c>
      <c r="C3148" s="39" t="s">
        <v>2726</v>
      </c>
      <c r="D3148" s="40">
        <v>44101</v>
      </c>
      <c r="E3148" s="38">
        <v>1</v>
      </c>
      <c r="F3148" s="38"/>
      <c r="G3148" s="38" t="s">
        <v>2</v>
      </c>
      <c r="H3148" s="38" t="s">
        <v>2</v>
      </c>
      <c r="I3148" s="39">
        <v>500</v>
      </c>
      <c r="J3148" s="39">
        <v>4000</v>
      </c>
      <c r="K3148" s="39">
        <v>0</v>
      </c>
      <c r="L3148" s="41">
        <f>SUM(Data[[#This Row],[CHELTUIELI DE PERSONAL LEI]:[CHELTUIELI DE CAPITAL (ACTIVE NEFINANCIARE ) LEI]])</f>
        <v>4500</v>
      </c>
      <c r="M3148" s="41">
        <f>Data[[#This Row],[TOTAL CHELTUIELI LEI]]/Data[[#This Row],[CURS VALUTAR EURO BNR 22 07 2020]]</f>
        <v>929.73285675915793</v>
      </c>
      <c r="N3148" s="49">
        <v>1612</v>
      </c>
      <c r="O3148" s="42"/>
      <c r="P3148" s="104">
        <v>749</v>
      </c>
      <c r="Q3148" s="42"/>
      <c r="R3148" s="42">
        <f>Data[[#This Row],[PERSOANE ÎNSCRISE ÎN LISTELE ELECTORALE (TURUL 1)            ]]+Data[[#This Row],[PERSOANE ÎNSCRISE ÎN LISTELE ELECTORALE (TURUL AL 2-LEA)]]</f>
        <v>1612</v>
      </c>
      <c r="S3148" s="42">
        <f>Data[[#This Row],[PERSOANE CARE AU PARTICIPAT LA VOT (TURUL 1)]]+Data[[#This Row],[PERSOANE CARE AU PARTICIPAT LA VOT  (TURUL AL 2-LEA)]]</f>
        <v>749</v>
      </c>
      <c r="T3148" s="41">
        <f>Data[[#This Row],[TOTAL CHELTUIELI LEI]]/Data[[#This Row],[NUMĂRUL PERSOANELOR ÎNSCRISE ÎN LISTELE ELECTORALE]]</f>
        <v>2.791563275434243</v>
      </c>
      <c r="U3148" s="41">
        <f>Data[[#This Row],[TOTAL CHELTUIELI EURO]]/Data[[#This Row],[NUMĂRUL PERSOANELOR ÎNSCRISE ÎN LISTELE ELECTORALE]]</f>
        <v>0.57675735530965133</v>
      </c>
      <c r="V3148" s="41">
        <f>Data[[#This Row],[TOTAL CHELTUIELI LEI]]/Data[[#This Row],[NUMĂRUL PERSOANELOR CARE AU PARTICIPAT LA VOT]]</f>
        <v>6.0080106809078773</v>
      </c>
      <c r="W3148" s="41">
        <f>Data[[#This Row],[TOTAL CHELTUIELI EURO]]/Data[[#This Row],[NUMĂRUL PERSOANELOR CARE AU PARTICIPAT LA VOT]]</f>
        <v>1.2412988741777808</v>
      </c>
      <c r="X3148" s="43">
        <v>4.8400999999999996</v>
      </c>
      <c r="Y3148" s="114" t="s">
        <v>2891</v>
      </c>
      <c r="Z3148" s="44">
        <v>2</v>
      </c>
      <c r="AA3148" s="115" t="s">
        <v>3105</v>
      </c>
      <c r="AB3148" s="44">
        <v>0</v>
      </c>
      <c r="AC3148" s="45"/>
    </row>
    <row r="3149" spans="1:29" x14ac:dyDescent="0.2">
      <c r="A3149" s="37">
        <v>3148</v>
      </c>
      <c r="B3149" s="38" t="s">
        <v>2700</v>
      </c>
      <c r="C3149" s="39" t="s">
        <v>2727</v>
      </c>
      <c r="D3149" s="40">
        <v>44101</v>
      </c>
      <c r="E3149" s="38">
        <v>1</v>
      </c>
      <c r="F3149" s="38"/>
      <c r="G3149" s="38" t="s">
        <v>2</v>
      </c>
      <c r="H3149" s="38" t="s">
        <v>2</v>
      </c>
      <c r="I3149" s="39">
        <v>0</v>
      </c>
      <c r="J3149" s="39">
        <v>4312.55</v>
      </c>
      <c r="K3149" s="39">
        <v>0</v>
      </c>
      <c r="L3149" s="41">
        <f>SUM(Data[[#This Row],[CHELTUIELI DE PERSONAL LEI]:[CHELTUIELI DE CAPITAL (ACTIVE NEFINANCIARE ) LEI]])</f>
        <v>4312.55</v>
      </c>
      <c r="M3149" s="41">
        <f>Data[[#This Row],[TOTAL CHELTUIELI LEI]]/Data[[#This Row],[CURS VALUTAR EURO BNR 22 07 2020]]</f>
        <v>891.00431809260147</v>
      </c>
      <c r="N3149" s="49">
        <v>2824</v>
      </c>
      <c r="O3149" s="42"/>
      <c r="P3149" s="104">
        <v>1027</v>
      </c>
      <c r="Q3149" s="42"/>
      <c r="R3149" s="42">
        <f>Data[[#This Row],[PERSOANE ÎNSCRISE ÎN LISTELE ELECTORALE (TURUL 1)            ]]+Data[[#This Row],[PERSOANE ÎNSCRISE ÎN LISTELE ELECTORALE (TURUL AL 2-LEA)]]</f>
        <v>2824</v>
      </c>
      <c r="S3149" s="42">
        <f>Data[[#This Row],[PERSOANE CARE AU PARTICIPAT LA VOT (TURUL 1)]]+Data[[#This Row],[PERSOANE CARE AU PARTICIPAT LA VOT  (TURUL AL 2-LEA)]]</f>
        <v>1027</v>
      </c>
      <c r="T3149" s="41">
        <f>Data[[#This Row],[TOTAL CHELTUIELI LEI]]/Data[[#This Row],[NUMĂRUL PERSOANELOR ÎNSCRISE ÎN LISTELE ELECTORALE]]</f>
        <v>1.5271069405099151</v>
      </c>
      <c r="U3149" s="41">
        <f>Data[[#This Row],[TOTAL CHELTUIELI EURO]]/Data[[#This Row],[NUMĂRUL PERSOANELOR ÎNSCRISE ÎN LISTELE ELECTORALE]]</f>
        <v>0.3155114440837824</v>
      </c>
      <c r="V3149" s="41">
        <f>Data[[#This Row],[TOTAL CHELTUIELI LEI]]/Data[[#This Row],[NUMĂRUL PERSOANELOR CARE AU PARTICIPAT LA VOT]]</f>
        <v>4.1991723466407009</v>
      </c>
      <c r="W3149" s="41">
        <f>Data[[#This Row],[TOTAL CHELTUIELI EURO]]/Data[[#This Row],[NUMĂRUL PERSOANELOR CARE AU PARTICIPAT LA VOT]]</f>
        <v>0.86757966708140355</v>
      </c>
      <c r="X3149" s="43">
        <v>4.8400999999999996</v>
      </c>
      <c r="Y3149" s="114" t="s">
        <v>2894</v>
      </c>
      <c r="Z3149" s="44">
        <v>1</v>
      </c>
      <c r="AA3149" s="115" t="s">
        <v>3105</v>
      </c>
      <c r="AB3149" s="44">
        <v>0</v>
      </c>
      <c r="AC3149" s="45"/>
    </row>
    <row r="3150" spans="1:29" x14ac:dyDescent="0.2">
      <c r="A3150" s="37">
        <v>3149</v>
      </c>
      <c r="B3150" s="38" t="s">
        <v>2700</v>
      </c>
      <c r="C3150" s="39" t="s">
        <v>2728</v>
      </c>
      <c r="D3150" s="40">
        <v>44101</v>
      </c>
      <c r="E3150" s="38">
        <v>1</v>
      </c>
      <c r="F3150" s="38"/>
      <c r="G3150" s="38" t="s">
        <v>2</v>
      </c>
      <c r="H3150" s="38" t="s">
        <v>2</v>
      </c>
      <c r="I3150" s="81">
        <v>3510</v>
      </c>
      <c r="J3150" s="81">
        <v>9899</v>
      </c>
      <c r="K3150" s="81">
        <v>0</v>
      </c>
      <c r="L3150" s="41">
        <f>SUM(Data[[#This Row],[CHELTUIELI DE PERSONAL LEI]:[CHELTUIELI DE CAPITAL (ACTIVE NEFINANCIARE ) LEI]])</f>
        <v>13409</v>
      </c>
      <c r="M3150" s="41">
        <f>Data[[#This Row],[TOTAL CHELTUIELI LEI]]/Data[[#This Row],[CURS VALUTAR EURO BNR 22 07 2020]]</f>
        <v>2770.3973058407887</v>
      </c>
      <c r="N3150" s="49">
        <v>4096</v>
      </c>
      <c r="O3150" s="42"/>
      <c r="P3150" s="104">
        <v>1805</v>
      </c>
      <c r="Q3150" s="42"/>
      <c r="R3150" s="42">
        <f>Data[[#This Row],[PERSOANE ÎNSCRISE ÎN LISTELE ELECTORALE (TURUL 1)            ]]+Data[[#This Row],[PERSOANE ÎNSCRISE ÎN LISTELE ELECTORALE (TURUL AL 2-LEA)]]</f>
        <v>4096</v>
      </c>
      <c r="S3150" s="42">
        <f>Data[[#This Row],[PERSOANE CARE AU PARTICIPAT LA VOT (TURUL 1)]]+Data[[#This Row],[PERSOANE CARE AU PARTICIPAT LA VOT  (TURUL AL 2-LEA)]]</f>
        <v>1805</v>
      </c>
      <c r="T3150" s="41">
        <f>Data[[#This Row],[TOTAL CHELTUIELI LEI]]/Data[[#This Row],[NUMĂRUL PERSOANELOR ÎNSCRISE ÎN LISTELE ELECTORALE]]</f>
        <v>3.273681640625</v>
      </c>
      <c r="U3150" s="41">
        <f>Data[[#This Row],[TOTAL CHELTUIELI EURO]]/Data[[#This Row],[NUMĂRUL PERSOANELOR ÎNSCRISE ÎN LISTELE ELECTORALE]]</f>
        <v>0.6763665297462863</v>
      </c>
      <c r="V3150" s="41">
        <f>Data[[#This Row],[TOTAL CHELTUIELI LEI]]/Data[[#This Row],[NUMĂRUL PERSOANELOR CARE AU PARTICIPAT LA VOT]]</f>
        <v>7.4288088642659282</v>
      </c>
      <c r="W3150" s="41">
        <f>Data[[#This Row],[TOTAL CHELTUIELI EURO]]/Data[[#This Row],[NUMĂRUL PERSOANELOR CARE AU PARTICIPAT LA VOT]]</f>
        <v>1.5348461528203816</v>
      </c>
      <c r="X3150" s="43">
        <v>4.8400999999999996</v>
      </c>
      <c r="Y3150" s="114" t="s">
        <v>2884</v>
      </c>
      <c r="Z3150" s="44">
        <v>3</v>
      </c>
      <c r="AA3150" s="115" t="s">
        <v>3105</v>
      </c>
      <c r="AB3150" s="44">
        <v>0</v>
      </c>
      <c r="AC3150" s="45"/>
    </row>
    <row r="3151" spans="1:29" x14ac:dyDescent="0.2">
      <c r="A3151" s="37">
        <v>3150</v>
      </c>
      <c r="B3151" s="38" t="s">
        <v>2700</v>
      </c>
      <c r="C3151" s="39" t="s">
        <v>2729</v>
      </c>
      <c r="D3151" s="40">
        <v>44101</v>
      </c>
      <c r="E3151" s="38">
        <v>1</v>
      </c>
      <c r="F3151" s="38"/>
      <c r="G3151" s="38" t="s">
        <v>2</v>
      </c>
      <c r="H3151" s="38" t="s">
        <v>2</v>
      </c>
      <c r="I3151" s="81">
        <v>0</v>
      </c>
      <c r="J3151" s="81">
        <v>10001.18</v>
      </c>
      <c r="K3151" s="81">
        <v>0</v>
      </c>
      <c r="L3151" s="41">
        <f>SUM(Data[[#This Row],[CHELTUIELI DE PERSONAL LEI]:[CHELTUIELI DE CAPITAL (ACTIVE NEFINANCIARE ) LEI]])</f>
        <v>10001.18</v>
      </c>
      <c r="M3151" s="41">
        <f>Data[[#This Row],[TOTAL CHELTUIELI LEI]]/Data[[#This Row],[CURS VALUTAR EURO BNR 22 07 2020]]</f>
        <v>2066.3168116361235</v>
      </c>
      <c r="N3151" s="49">
        <v>2260</v>
      </c>
      <c r="O3151" s="42"/>
      <c r="P3151" s="104">
        <v>1135</v>
      </c>
      <c r="Q3151" s="42"/>
      <c r="R3151" s="42">
        <f>Data[[#This Row],[PERSOANE ÎNSCRISE ÎN LISTELE ELECTORALE (TURUL 1)            ]]+Data[[#This Row],[PERSOANE ÎNSCRISE ÎN LISTELE ELECTORALE (TURUL AL 2-LEA)]]</f>
        <v>2260</v>
      </c>
      <c r="S3151" s="42">
        <f>Data[[#This Row],[PERSOANE CARE AU PARTICIPAT LA VOT (TURUL 1)]]+Data[[#This Row],[PERSOANE CARE AU PARTICIPAT LA VOT  (TURUL AL 2-LEA)]]</f>
        <v>1135</v>
      </c>
      <c r="T3151" s="41">
        <f>Data[[#This Row],[TOTAL CHELTUIELI LEI]]/Data[[#This Row],[NUMĂRUL PERSOANELOR ÎNSCRISE ÎN LISTELE ELECTORALE]]</f>
        <v>4.4253008849557522</v>
      </c>
      <c r="U3151" s="41">
        <f>Data[[#This Row],[TOTAL CHELTUIELI EURO]]/Data[[#This Row],[NUMĂRUL PERSOANELOR ÎNSCRISE ÎN LISTELE ELECTORALE]]</f>
        <v>0.91429947417527591</v>
      </c>
      <c r="V3151" s="41">
        <f>Data[[#This Row],[TOTAL CHELTUIELI LEI]]/Data[[#This Row],[NUMĂRUL PERSOANELOR CARE AU PARTICIPAT LA VOT]]</f>
        <v>8.8116123348017616</v>
      </c>
      <c r="W3151" s="41">
        <f>Data[[#This Row],[TOTAL CHELTUIELI EURO]]/Data[[#This Row],[NUMĂRUL PERSOANELOR CARE AU PARTICIPAT LA VOT]]</f>
        <v>1.8205434463754391</v>
      </c>
      <c r="X3151" s="43">
        <v>4.8400999999999996</v>
      </c>
      <c r="Y3151" s="114" t="s">
        <v>2895</v>
      </c>
      <c r="Z3151" s="44">
        <v>4</v>
      </c>
      <c r="AA3151" s="115" t="s">
        <v>3105</v>
      </c>
      <c r="AB3151" s="44">
        <v>0</v>
      </c>
      <c r="AC3151" s="45"/>
    </row>
    <row r="3152" spans="1:29" x14ac:dyDescent="0.2">
      <c r="A3152" s="37">
        <v>3151</v>
      </c>
      <c r="B3152" s="38" t="s">
        <v>2700</v>
      </c>
      <c r="C3152" s="39" t="s">
        <v>2730</v>
      </c>
      <c r="D3152" s="40">
        <v>44101</v>
      </c>
      <c r="E3152" s="38">
        <v>1</v>
      </c>
      <c r="F3152" s="38"/>
      <c r="G3152" s="38" t="s">
        <v>2</v>
      </c>
      <c r="H3152" s="38" t="s">
        <v>2</v>
      </c>
      <c r="I3152" s="81">
        <v>6000</v>
      </c>
      <c r="J3152" s="81">
        <v>6172.27</v>
      </c>
      <c r="K3152" s="81">
        <v>0</v>
      </c>
      <c r="L3152" s="41">
        <f>SUM(Data[[#This Row],[CHELTUIELI DE PERSONAL LEI]:[CHELTUIELI DE CAPITAL (ACTIVE NEFINANCIARE ) LEI]])</f>
        <v>12172.27</v>
      </c>
      <c r="M3152" s="41">
        <f>Data[[#This Row],[TOTAL CHELTUIELI LEI]]/Data[[#This Row],[CURS VALUTAR EURO BNR 22 07 2020]]</f>
        <v>2514.8798578541769</v>
      </c>
      <c r="N3152" s="49">
        <v>1377</v>
      </c>
      <c r="O3152" s="42"/>
      <c r="P3152" s="104">
        <v>1011</v>
      </c>
      <c r="Q3152" s="42"/>
      <c r="R3152" s="42">
        <f>Data[[#This Row],[PERSOANE ÎNSCRISE ÎN LISTELE ELECTORALE (TURUL 1)            ]]+Data[[#This Row],[PERSOANE ÎNSCRISE ÎN LISTELE ELECTORALE (TURUL AL 2-LEA)]]</f>
        <v>1377</v>
      </c>
      <c r="S3152" s="42">
        <f>Data[[#This Row],[PERSOANE CARE AU PARTICIPAT LA VOT (TURUL 1)]]+Data[[#This Row],[PERSOANE CARE AU PARTICIPAT LA VOT  (TURUL AL 2-LEA)]]</f>
        <v>1011</v>
      </c>
      <c r="T3152" s="41">
        <f>Data[[#This Row],[TOTAL CHELTUIELI LEI]]/Data[[#This Row],[NUMĂRUL PERSOANELOR ÎNSCRISE ÎN LISTELE ELECTORALE]]</f>
        <v>8.8397022512708787</v>
      </c>
      <c r="U3152" s="41">
        <f>Data[[#This Row],[TOTAL CHELTUIELI EURO]]/Data[[#This Row],[NUMĂRUL PERSOANELOR ÎNSCRISE ÎN LISTELE ELECTORALE]]</f>
        <v>1.8263470282165408</v>
      </c>
      <c r="V3152" s="41">
        <f>Data[[#This Row],[TOTAL CHELTUIELI LEI]]/Data[[#This Row],[NUMĂRUL PERSOANELOR CARE AU PARTICIPAT LA VOT]]</f>
        <v>12.039831849653808</v>
      </c>
      <c r="W3152" s="41">
        <f>Data[[#This Row],[TOTAL CHELTUIELI EURO]]/Data[[#This Row],[NUMĂRUL PERSOANELOR CARE AU PARTICIPAT LA VOT]]</f>
        <v>2.4875171689952293</v>
      </c>
      <c r="X3152" s="43">
        <v>4.8400999999999996</v>
      </c>
      <c r="Y3152" s="114" t="s">
        <v>2896</v>
      </c>
      <c r="Z3152" s="44">
        <v>8</v>
      </c>
      <c r="AA3152" s="115" t="s">
        <v>3107</v>
      </c>
      <c r="AB3152" s="44">
        <v>1</v>
      </c>
      <c r="AC3152" s="45"/>
    </row>
    <row r="3153" spans="1:29" x14ac:dyDescent="0.2">
      <c r="A3153" s="37">
        <v>3152</v>
      </c>
      <c r="B3153" s="38" t="s">
        <v>2700</v>
      </c>
      <c r="C3153" s="39" t="s">
        <v>2731</v>
      </c>
      <c r="D3153" s="40">
        <v>44101</v>
      </c>
      <c r="E3153" s="38">
        <v>1</v>
      </c>
      <c r="F3153" s="38"/>
      <c r="G3153" s="38" t="s">
        <v>2</v>
      </c>
      <c r="H3153" s="38" t="s">
        <v>2</v>
      </c>
      <c r="I3153" s="39">
        <v>3150</v>
      </c>
      <c r="J3153" s="39">
        <v>5380</v>
      </c>
      <c r="K3153" s="39">
        <v>0</v>
      </c>
      <c r="L3153" s="41">
        <f>SUM(Data[[#This Row],[CHELTUIELI DE PERSONAL LEI]:[CHELTUIELI DE CAPITAL (ACTIVE NEFINANCIARE ) LEI]])</f>
        <v>8530</v>
      </c>
      <c r="M3153" s="41">
        <f>Data[[#This Row],[TOTAL CHELTUIELI LEI]]/Data[[#This Row],[CURS VALUTAR EURO BNR 22 07 2020]]</f>
        <v>1762.3602818123593</v>
      </c>
      <c r="N3153" s="49">
        <v>5074</v>
      </c>
      <c r="O3153" s="42"/>
      <c r="P3153" s="104">
        <v>2667</v>
      </c>
      <c r="Q3153" s="42"/>
      <c r="R3153" s="42">
        <f>Data[[#This Row],[PERSOANE ÎNSCRISE ÎN LISTELE ELECTORALE (TURUL 1)            ]]+Data[[#This Row],[PERSOANE ÎNSCRISE ÎN LISTELE ELECTORALE (TURUL AL 2-LEA)]]</f>
        <v>5074</v>
      </c>
      <c r="S3153" s="42">
        <f>Data[[#This Row],[PERSOANE CARE AU PARTICIPAT LA VOT (TURUL 1)]]+Data[[#This Row],[PERSOANE CARE AU PARTICIPAT LA VOT  (TURUL AL 2-LEA)]]</f>
        <v>2667</v>
      </c>
      <c r="T3153" s="41">
        <f>Data[[#This Row],[TOTAL CHELTUIELI LEI]]/Data[[#This Row],[NUMĂRUL PERSOANELOR ÎNSCRISE ÎN LISTELE ELECTORALE]]</f>
        <v>1.681119432400473</v>
      </c>
      <c r="U3153" s="41">
        <f>Data[[#This Row],[TOTAL CHELTUIELI EURO]]/Data[[#This Row],[NUMĂRUL PERSOANELOR ÎNSCRISE ÎN LISTELE ELECTORALE]]</f>
        <v>0.34733154943089461</v>
      </c>
      <c r="V3153" s="41">
        <f>Data[[#This Row],[TOTAL CHELTUIELI LEI]]/Data[[#This Row],[NUMĂRUL PERSOANELOR CARE AU PARTICIPAT LA VOT]]</f>
        <v>3.1983502062242222</v>
      </c>
      <c r="W3153" s="41">
        <f>Data[[#This Row],[TOTAL CHELTUIELI EURO]]/Data[[#This Row],[NUMĂRUL PERSOANELOR CARE AU PARTICIPAT LA VOT]]</f>
        <v>0.6608025053664639</v>
      </c>
      <c r="X3153" s="43">
        <v>4.8400999999999996</v>
      </c>
      <c r="Y3153" s="114" t="s">
        <v>2894</v>
      </c>
      <c r="Z3153" s="44">
        <v>1</v>
      </c>
      <c r="AA3153" s="115" t="s">
        <v>3105</v>
      </c>
      <c r="AB3153" s="44">
        <v>0</v>
      </c>
      <c r="AC3153" s="45"/>
    </row>
    <row r="3154" spans="1:29" x14ac:dyDescent="0.2">
      <c r="A3154" s="37">
        <v>3153</v>
      </c>
      <c r="B3154" s="38" t="s">
        <v>2700</v>
      </c>
      <c r="C3154" s="39" t="s">
        <v>2732</v>
      </c>
      <c r="D3154" s="40">
        <v>44101</v>
      </c>
      <c r="E3154" s="38">
        <v>1</v>
      </c>
      <c r="F3154" s="38"/>
      <c r="G3154" s="38" t="s">
        <v>2</v>
      </c>
      <c r="H3154" s="38" t="s">
        <v>2</v>
      </c>
      <c r="I3154" s="39">
        <v>4348</v>
      </c>
      <c r="J3154" s="39">
        <v>4716.46</v>
      </c>
      <c r="K3154" s="39">
        <v>0</v>
      </c>
      <c r="L3154" s="41">
        <f>SUM(Data[[#This Row],[CHELTUIELI DE PERSONAL LEI]:[CHELTUIELI DE CAPITAL (ACTIVE NEFINANCIARE ) LEI]])</f>
        <v>9064.4599999999991</v>
      </c>
      <c r="M3154" s="41">
        <f>Data[[#This Row],[TOTAL CHELTUIELI LEI]]/Data[[#This Row],[CURS VALUTAR EURO BNR 22 07 2020]]</f>
        <v>1872.7836201731368</v>
      </c>
      <c r="N3154" s="49">
        <v>5502</v>
      </c>
      <c r="O3154" s="42"/>
      <c r="P3154" s="104">
        <v>3043</v>
      </c>
      <c r="Q3154" s="42"/>
      <c r="R3154" s="42">
        <f>Data[[#This Row],[PERSOANE ÎNSCRISE ÎN LISTELE ELECTORALE (TURUL 1)            ]]+Data[[#This Row],[PERSOANE ÎNSCRISE ÎN LISTELE ELECTORALE (TURUL AL 2-LEA)]]</f>
        <v>5502</v>
      </c>
      <c r="S3154" s="42">
        <f>Data[[#This Row],[PERSOANE CARE AU PARTICIPAT LA VOT (TURUL 1)]]+Data[[#This Row],[PERSOANE CARE AU PARTICIPAT LA VOT  (TURUL AL 2-LEA)]]</f>
        <v>3043</v>
      </c>
      <c r="T3154" s="41">
        <f>Data[[#This Row],[TOTAL CHELTUIELI LEI]]/Data[[#This Row],[NUMĂRUL PERSOANELOR ÎNSCRISE ÎN LISTELE ELECTORALE]]</f>
        <v>1.6474845510723373</v>
      </c>
      <c r="U3154" s="41">
        <f>Data[[#This Row],[TOTAL CHELTUIELI EURO]]/Data[[#This Row],[NUMĂRUL PERSOANELOR ÎNSCRISE ÎN LISTELE ELECTORALE]]</f>
        <v>0.34038233736334728</v>
      </c>
      <c r="V3154" s="41">
        <f>Data[[#This Row],[TOTAL CHELTUIELI LEI]]/Data[[#This Row],[NUMĂRUL PERSOANELOR CARE AU PARTICIPAT LA VOT]]</f>
        <v>2.9787906671048305</v>
      </c>
      <c r="W3154" s="41">
        <f>Data[[#This Row],[TOTAL CHELTUIELI EURO]]/Data[[#This Row],[NUMĂRUL PERSOANELOR CARE AU PARTICIPAT LA VOT]]</f>
        <v>0.61543990146997596</v>
      </c>
      <c r="X3154" s="43">
        <v>4.8400999999999996</v>
      </c>
      <c r="Y3154" s="114" t="s">
        <v>2894</v>
      </c>
      <c r="Z3154" s="44">
        <v>1</v>
      </c>
      <c r="AA3154" s="115" t="s">
        <v>3105</v>
      </c>
      <c r="AB3154" s="44">
        <v>0</v>
      </c>
      <c r="AC3154" s="45"/>
    </row>
    <row r="3155" spans="1:29" x14ac:dyDescent="0.2">
      <c r="A3155" s="37">
        <v>3154</v>
      </c>
      <c r="B3155" s="38" t="s">
        <v>2700</v>
      </c>
      <c r="C3155" s="39" t="s">
        <v>2733</v>
      </c>
      <c r="D3155" s="40">
        <v>44101</v>
      </c>
      <c r="E3155" s="38">
        <v>1</v>
      </c>
      <c r="F3155" s="38"/>
      <c r="G3155" s="38" t="s">
        <v>2</v>
      </c>
      <c r="H3155" s="38" t="s">
        <v>2</v>
      </c>
      <c r="I3155" s="81">
        <v>1100</v>
      </c>
      <c r="J3155" s="81">
        <v>12637</v>
      </c>
      <c r="K3155" s="81">
        <v>0</v>
      </c>
      <c r="L3155" s="41">
        <f>SUM(Data[[#This Row],[CHELTUIELI DE PERSONAL LEI]:[CHELTUIELI DE CAPITAL (ACTIVE NEFINANCIARE ) LEI]])</f>
        <v>13737</v>
      </c>
      <c r="M3155" s="41">
        <f>Data[[#This Row],[TOTAL CHELTUIELI LEI]]/Data[[#This Row],[CURS VALUTAR EURO BNR 22 07 2020]]</f>
        <v>2838.164500733456</v>
      </c>
      <c r="N3155" s="49">
        <v>3194</v>
      </c>
      <c r="O3155" s="42"/>
      <c r="P3155" s="104">
        <v>1451</v>
      </c>
      <c r="Q3155" s="42"/>
      <c r="R3155" s="42">
        <f>Data[[#This Row],[PERSOANE ÎNSCRISE ÎN LISTELE ELECTORALE (TURUL 1)            ]]+Data[[#This Row],[PERSOANE ÎNSCRISE ÎN LISTELE ELECTORALE (TURUL AL 2-LEA)]]</f>
        <v>3194</v>
      </c>
      <c r="S3155" s="42">
        <f>Data[[#This Row],[PERSOANE CARE AU PARTICIPAT LA VOT (TURUL 1)]]+Data[[#This Row],[PERSOANE CARE AU PARTICIPAT LA VOT  (TURUL AL 2-LEA)]]</f>
        <v>1451</v>
      </c>
      <c r="T3155" s="41">
        <f>Data[[#This Row],[TOTAL CHELTUIELI LEI]]/Data[[#This Row],[NUMĂRUL PERSOANELOR ÎNSCRISE ÎN LISTELE ELECTORALE]]</f>
        <v>4.3008766437069506</v>
      </c>
      <c r="U3155" s="41">
        <f>Data[[#This Row],[TOTAL CHELTUIELI EURO]]/Data[[#This Row],[NUMĂRUL PERSOANELOR ÎNSCRISE ÎN LISTELE ELECTORALE]]</f>
        <v>0.88859251744942269</v>
      </c>
      <c r="V3155" s="41">
        <f>Data[[#This Row],[TOTAL CHELTUIELI LEI]]/Data[[#This Row],[NUMĂRUL PERSOANELOR CARE AU PARTICIPAT LA VOT]]</f>
        <v>9.4672639558924878</v>
      </c>
      <c r="W3155" s="41">
        <f>Data[[#This Row],[TOTAL CHELTUIELI EURO]]/Data[[#This Row],[NUMĂRUL PERSOANELOR CARE AU PARTICIPAT LA VOT]]</f>
        <v>1.9560058585344287</v>
      </c>
      <c r="X3155" s="43">
        <v>4.8400999999999996</v>
      </c>
      <c r="Y3155" s="114" t="s">
        <v>2895</v>
      </c>
      <c r="Z3155" s="44">
        <v>4</v>
      </c>
      <c r="AA3155" s="115" t="s">
        <v>3105</v>
      </c>
      <c r="AB3155" s="44">
        <v>0</v>
      </c>
      <c r="AC3155" s="45"/>
    </row>
    <row r="3156" spans="1:29" x14ac:dyDescent="0.2">
      <c r="A3156" s="37">
        <v>3155</v>
      </c>
      <c r="B3156" s="38" t="s">
        <v>2700</v>
      </c>
      <c r="C3156" s="39" t="s">
        <v>2734</v>
      </c>
      <c r="D3156" s="40">
        <v>44101</v>
      </c>
      <c r="E3156" s="38">
        <v>1</v>
      </c>
      <c r="F3156" s="38"/>
      <c r="G3156" s="38" t="s">
        <v>2</v>
      </c>
      <c r="H3156" s="38" t="s">
        <v>2</v>
      </c>
      <c r="I3156" s="39">
        <v>1600</v>
      </c>
      <c r="J3156" s="39">
        <v>7547</v>
      </c>
      <c r="K3156" s="39">
        <v>0</v>
      </c>
      <c r="L3156" s="41">
        <f>SUM(Data[[#This Row],[CHELTUIELI DE PERSONAL LEI]:[CHELTUIELI DE CAPITAL (ACTIVE NEFINANCIARE ) LEI]])</f>
        <v>9147</v>
      </c>
      <c r="M3156" s="41">
        <f>Data[[#This Row],[TOTAL CHELTUIELI LEI]]/Data[[#This Row],[CURS VALUTAR EURO BNR 22 07 2020]]</f>
        <v>1889.8369868391151</v>
      </c>
      <c r="N3156" s="49">
        <v>3556</v>
      </c>
      <c r="O3156" s="42"/>
      <c r="P3156" s="104">
        <v>1882</v>
      </c>
      <c r="Q3156" s="42"/>
      <c r="R3156" s="42">
        <f>Data[[#This Row],[PERSOANE ÎNSCRISE ÎN LISTELE ELECTORALE (TURUL 1)            ]]+Data[[#This Row],[PERSOANE ÎNSCRISE ÎN LISTELE ELECTORALE (TURUL AL 2-LEA)]]</f>
        <v>3556</v>
      </c>
      <c r="S3156" s="42">
        <f>Data[[#This Row],[PERSOANE CARE AU PARTICIPAT LA VOT (TURUL 1)]]+Data[[#This Row],[PERSOANE CARE AU PARTICIPAT LA VOT  (TURUL AL 2-LEA)]]</f>
        <v>1882</v>
      </c>
      <c r="T3156" s="41">
        <f>Data[[#This Row],[TOTAL CHELTUIELI LEI]]/Data[[#This Row],[NUMĂRUL PERSOANELOR ÎNSCRISE ÎN LISTELE ELECTORALE]]</f>
        <v>2.5722722159730034</v>
      </c>
      <c r="U3156" s="41">
        <f>Data[[#This Row],[TOTAL CHELTUIELI EURO]]/Data[[#This Row],[NUMĂRUL PERSOANELOR ÎNSCRISE ÎN LISTELE ELECTORALE]]</f>
        <v>0.53145022127084229</v>
      </c>
      <c r="V3156" s="41">
        <f>Data[[#This Row],[TOTAL CHELTUIELI LEI]]/Data[[#This Row],[NUMĂRUL PERSOANELOR CARE AU PARTICIPAT LA VOT]]</f>
        <v>4.8602550478214663</v>
      </c>
      <c r="W3156" s="41">
        <f>Data[[#This Row],[TOTAL CHELTUIELI EURO]]/Data[[#This Row],[NUMĂRUL PERSOANELOR CARE AU PARTICIPAT LA VOT]]</f>
        <v>1.0041641800420378</v>
      </c>
      <c r="X3156" s="43">
        <v>4.8400999999999996</v>
      </c>
      <c r="Y3156" s="114" t="s">
        <v>2891</v>
      </c>
      <c r="Z3156" s="44">
        <v>2</v>
      </c>
      <c r="AA3156" s="115" t="s">
        <v>3105</v>
      </c>
      <c r="AB3156" s="44">
        <v>0</v>
      </c>
      <c r="AC3156" s="45"/>
    </row>
    <row r="3157" spans="1:29" x14ac:dyDescent="0.2">
      <c r="A3157" s="37">
        <v>3156</v>
      </c>
      <c r="B3157" s="38" t="s">
        <v>2700</v>
      </c>
      <c r="C3157" s="39" t="s">
        <v>2735</v>
      </c>
      <c r="D3157" s="40">
        <v>44101</v>
      </c>
      <c r="E3157" s="38">
        <v>1</v>
      </c>
      <c r="F3157" s="38"/>
      <c r="G3157" s="38" t="s">
        <v>2</v>
      </c>
      <c r="H3157" s="38" t="s">
        <v>2</v>
      </c>
      <c r="I3157" s="81">
        <v>500</v>
      </c>
      <c r="J3157" s="81">
        <v>6364.29</v>
      </c>
      <c r="K3157" s="81">
        <v>0</v>
      </c>
      <c r="L3157" s="41">
        <f>SUM(Data[[#This Row],[CHELTUIELI DE PERSONAL LEI]:[CHELTUIELI DE CAPITAL (ACTIVE NEFINANCIARE ) LEI]])</f>
        <v>6864.29</v>
      </c>
      <c r="M3157" s="41">
        <f>Data[[#This Row],[TOTAL CHELTUIELI LEI]]/Data[[#This Row],[CURS VALUTAR EURO BNR 22 07 2020]]</f>
        <v>1418.2124336274046</v>
      </c>
      <c r="N3157" s="49">
        <v>4909</v>
      </c>
      <c r="O3157" s="42"/>
      <c r="P3157" s="104">
        <v>2317</v>
      </c>
      <c r="Q3157" s="42"/>
      <c r="R3157" s="42">
        <f>Data[[#This Row],[PERSOANE ÎNSCRISE ÎN LISTELE ELECTORALE (TURUL 1)            ]]+Data[[#This Row],[PERSOANE ÎNSCRISE ÎN LISTELE ELECTORALE (TURUL AL 2-LEA)]]</f>
        <v>4909</v>
      </c>
      <c r="S3157" s="42">
        <f>Data[[#This Row],[PERSOANE CARE AU PARTICIPAT LA VOT (TURUL 1)]]+Data[[#This Row],[PERSOANE CARE AU PARTICIPAT LA VOT  (TURUL AL 2-LEA)]]</f>
        <v>2317</v>
      </c>
      <c r="T3157" s="41">
        <f>Data[[#This Row],[TOTAL CHELTUIELI LEI]]/Data[[#This Row],[NUMĂRUL PERSOANELOR ÎNSCRISE ÎN LISTELE ELECTORALE]]</f>
        <v>1.3983071908739051</v>
      </c>
      <c r="U3157" s="41">
        <f>Data[[#This Row],[TOTAL CHELTUIELI EURO]]/Data[[#This Row],[NUMĂRUL PERSOANELOR ÎNSCRISE ÎN LISTELE ELECTORALE]]</f>
        <v>0.28890047537734864</v>
      </c>
      <c r="V3157" s="41">
        <f>Data[[#This Row],[TOTAL CHELTUIELI LEI]]/Data[[#This Row],[NUMĂRUL PERSOANELOR CARE AU PARTICIPAT LA VOT]]</f>
        <v>2.9625766076823479</v>
      </c>
      <c r="W3157" s="41">
        <f>Data[[#This Row],[TOTAL CHELTUIELI EURO]]/Data[[#This Row],[NUMĂRUL PERSOANELOR CARE AU PARTICIPAT LA VOT]]</f>
        <v>0.6120899584063032</v>
      </c>
      <c r="X3157" s="43">
        <v>4.8400999999999996</v>
      </c>
      <c r="Y3157" s="114" t="s">
        <v>2894</v>
      </c>
      <c r="Z3157" s="44">
        <v>1</v>
      </c>
      <c r="AA3157" s="115" t="s">
        <v>3105</v>
      </c>
      <c r="AB3157" s="44">
        <v>0</v>
      </c>
      <c r="AC3157" s="45"/>
    </row>
    <row r="3158" spans="1:29" x14ac:dyDescent="0.2">
      <c r="A3158" s="37">
        <v>3157</v>
      </c>
      <c r="B3158" s="38" t="s">
        <v>2700</v>
      </c>
      <c r="C3158" s="39" t="s">
        <v>2736</v>
      </c>
      <c r="D3158" s="40">
        <v>44101</v>
      </c>
      <c r="E3158" s="38">
        <v>1</v>
      </c>
      <c r="F3158" s="38"/>
      <c r="G3158" s="38" t="s">
        <v>2</v>
      </c>
      <c r="H3158" s="38" t="s">
        <v>2</v>
      </c>
      <c r="I3158" s="81">
        <v>2310</v>
      </c>
      <c r="J3158" s="81">
        <v>4540</v>
      </c>
      <c r="K3158" s="81">
        <v>0</v>
      </c>
      <c r="L3158" s="41">
        <f>SUM(Data[[#This Row],[CHELTUIELI DE PERSONAL LEI]:[CHELTUIELI DE CAPITAL (ACTIVE NEFINANCIARE ) LEI]])</f>
        <v>6850</v>
      </c>
      <c r="M3158" s="41">
        <f>Data[[#This Row],[TOTAL CHELTUIELI LEI]]/Data[[#This Row],[CURS VALUTAR EURO BNR 22 07 2020]]</f>
        <v>1415.2600152889404</v>
      </c>
      <c r="N3158" s="49">
        <v>3130</v>
      </c>
      <c r="O3158" s="42"/>
      <c r="P3158" s="104">
        <v>1718</v>
      </c>
      <c r="Q3158" s="42"/>
      <c r="R3158" s="42">
        <f>Data[[#This Row],[PERSOANE ÎNSCRISE ÎN LISTELE ELECTORALE (TURUL 1)            ]]+Data[[#This Row],[PERSOANE ÎNSCRISE ÎN LISTELE ELECTORALE (TURUL AL 2-LEA)]]</f>
        <v>3130</v>
      </c>
      <c r="S3158" s="42">
        <f>Data[[#This Row],[PERSOANE CARE AU PARTICIPAT LA VOT (TURUL 1)]]+Data[[#This Row],[PERSOANE CARE AU PARTICIPAT LA VOT  (TURUL AL 2-LEA)]]</f>
        <v>1718</v>
      </c>
      <c r="T3158" s="41">
        <f>Data[[#This Row],[TOTAL CHELTUIELI LEI]]/Data[[#This Row],[NUMĂRUL PERSOANELOR ÎNSCRISE ÎN LISTELE ELECTORALE]]</f>
        <v>2.1884984025559104</v>
      </c>
      <c r="U3158" s="41">
        <f>Data[[#This Row],[TOTAL CHELTUIELI EURO]]/Data[[#This Row],[NUMĂRUL PERSOANELOR ÎNSCRISE ÎN LISTELE ELECTORALE]]</f>
        <v>0.45215974929359121</v>
      </c>
      <c r="V3158" s="41">
        <f>Data[[#This Row],[TOTAL CHELTUIELI LEI]]/Data[[#This Row],[NUMĂRUL PERSOANELOR CARE AU PARTICIPAT LA VOT]]</f>
        <v>3.9871944121071015</v>
      </c>
      <c r="W3158" s="41">
        <f>Data[[#This Row],[TOTAL CHELTUIELI EURO]]/Data[[#This Row],[NUMĂRUL PERSOANELOR CARE AU PARTICIPAT LA VOT]]</f>
        <v>0.82378347804944141</v>
      </c>
      <c r="X3158" s="43">
        <v>4.8400999999999996</v>
      </c>
      <c r="Y3158" s="114" t="s">
        <v>2891</v>
      </c>
      <c r="Z3158" s="44">
        <v>2</v>
      </c>
      <c r="AA3158" s="115" t="s">
        <v>3105</v>
      </c>
      <c r="AB3158" s="44">
        <v>0</v>
      </c>
      <c r="AC3158" s="45"/>
    </row>
    <row r="3159" spans="1:29" x14ac:dyDescent="0.2">
      <c r="A3159" s="37">
        <v>3158</v>
      </c>
      <c r="B3159" s="38" t="s">
        <v>2700</v>
      </c>
      <c r="C3159" s="39" t="s">
        <v>2737</v>
      </c>
      <c r="D3159" s="40">
        <v>44101</v>
      </c>
      <c r="E3159" s="38">
        <v>1</v>
      </c>
      <c r="F3159" s="38"/>
      <c r="G3159" s="38" t="s">
        <v>2</v>
      </c>
      <c r="H3159" s="38" t="s">
        <v>2</v>
      </c>
      <c r="I3159" s="81">
        <v>0</v>
      </c>
      <c r="J3159" s="81">
        <v>4305.71</v>
      </c>
      <c r="K3159" s="81">
        <v>0</v>
      </c>
      <c r="L3159" s="41">
        <f>SUM(Data[[#This Row],[CHELTUIELI DE PERSONAL LEI]:[CHELTUIELI DE CAPITAL (ACTIVE NEFINANCIARE ) LEI]])</f>
        <v>4305.71</v>
      </c>
      <c r="M3159" s="41">
        <f>Data[[#This Row],[TOTAL CHELTUIELI LEI]]/Data[[#This Row],[CURS VALUTAR EURO BNR 22 07 2020]]</f>
        <v>889.59112415032757</v>
      </c>
      <c r="N3159" s="49">
        <v>4802</v>
      </c>
      <c r="O3159" s="42"/>
      <c r="P3159" s="104">
        <v>2676</v>
      </c>
      <c r="Q3159" s="42"/>
      <c r="R3159" s="42">
        <f>Data[[#This Row],[PERSOANE ÎNSCRISE ÎN LISTELE ELECTORALE (TURUL 1)            ]]+Data[[#This Row],[PERSOANE ÎNSCRISE ÎN LISTELE ELECTORALE (TURUL AL 2-LEA)]]</f>
        <v>4802</v>
      </c>
      <c r="S3159" s="42">
        <f>Data[[#This Row],[PERSOANE CARE AU PARTICIPAT LA VOT (TURUL 1)]]+Data[[#This Row],[PERSOANE CARE AU PARTICIPAT LA VOT  (TURUL AL 2-LEA)]]</f>
        <v>2676</v>
      </c>
      <c r="T3159" s="41">
        <f>Data[[#This Row],[TOTAL CHELTUIELI LEI]]/Data[[#This Row],[NUMĂRUL PERSOANELOR ÎNSCRISE ÎN LISTELE ELECTORALE]]</f>
        <v>0.89664931278633908</v>
      </c>
      <c r="U3159" s="41">
        <f>Data[[#This Row],[TOTAL CHELTUIELI EURO]]/Data[[#This Row],[NUMĂRUL PERSOANELOR ÎNSCRISE ÎN LISTELE ELECTORALE]]</f>
        <v>0.18525429490843973</v>
      </c>
      <c r="V3159" s="41">
        <f>Data[[#This Row],[TOTAL CHELTUIELI LEI]]/Data[[#This Row],[NUMĂRUL PERSOANELOR CARE AU PARTICIPAT LA VOT]]</f>
        <v>1.6090097159940209</v>
      </c>
      <c r="W3159" s="41">
        <f>Data[[#This Row],[TOTAL CHELTUIELI EURO]]/Data[[#This Row],[NUMĂRUL PERSOANELOR CARE AU PARTICIPAT LA VOT]]</f>
        <v>0.33243315551208058</v>
      </c>
      <c r="X3159" s="43">
        <v>4.8400999999999996</v>
      </c>
      <c r="Y3159" s="114" t="s">
        <v>2890</v>
      </c>
      <c r="Z3159" s="44">
        <v>0</v>
      </c>
      <c r="AA3159" s="115" t="s">
        <v>3105</v>
      </c>
      <c r="AB3159" s="44">
        <v>0</v>
      </c>
      <c r="AC3159" s="45"/>
    </row>
    <row r="3160" spans="1:29" x14ac:dyDescent="0.2">
      <c r="A3160" s="37">
        <v>3159</v>
      </c>
      <c r="B3160" s="38" t="s">
        <v>2700</v>
      </c>
      <c r="C3160" s="39" t="s">
        <v>1975</v>
      </c>
      <c r="D3160" s="40">
        <v>44101</v>
      </c>
      <c r="E3160" s="38">
        <v>1</v>
      </c>
      <c r="F3160" s="38"/>
      <c r="G3160" s="38" t="s">
        <v>2</v>
      </c>
      <c r="H3160" s="38" t="s">
        <v>2</v>
      </c>
      <c r="I3160" s="39">
        <v>2100</v>
      </c>
      <c r="J3160" s="39">
        <v>4988</v>
      </c>
      <c r="K3160" s="39">
        <v>0</v>
      </c>
      <c r="L3160" s="41">
        <f>SUM(Data[[#This Row],[CHELTUIELI DE PERSONAL LEI]:[CHELTUIELI DE CAPITAL (ACTIVE NEFINANCIARE ) LEI]])</f>
        <v>7088</v>
      </c>
      <c r="M3160" s="41">
        <f>Data[[#This Row],[TOTAL CHELTUIELI LEI]]/Data[[#This Row],[CURS VALUTAR EURO BNR 22 07 2020]]</f>
        <v>1464.4325530464248</v>
      </c>
      <c r="N3160" s="49">
        <v>1633</v>
      </c>
      <c r="O3160" s="42"/>
      <c r="P3160" s="104">
        <v>720</v>
      </c>
      <c r="Q3160" s="42"/>
      <c r="R3160" s="42">
        <f>Data[[#This Row],[PERSOANE ÎNSCRISE ÎN LISTELE ELECTORALE (TURUL 1)            ]]+Data[[#This Row],[PERSOANE ÎNSCRISE ÎN LISTELE ELECTORALE (TURUL AL 2-LEA)]]</f>
        <v>1633</v>
      </c>
      <c r="S3160" s="42">
        <f>Data[[#This Row],[PERSOANE CARE AU PARTICIPAT LA VOT (TURUL 1)]]+Data[[#This Row],[PERSOANE CARE AU PARTICIPAT LA VOT  (TURUL AL 2-LEA)]]</f>
        <v>720</v>
      </c>
      <c r="T3160" s="41">
        <f>Data[[#This Row],[TOTAL CHELTUIELI LEI]]/Data[[#This Row],[NUMĂRUL PERSOANELOR ÎNSCRISE ÎN LISTELE ELECTORALE]]</f>
        <v>4.3404776484996939</v>
      </c>
      <c r="U3160" s="41">
        <f>Data[[#This Row],[TOTAL CHELTUIELI EURO]]/Data[[#This Row],[NUMĂRUL PERSOANELOR ÎNSCRISE ÎN LISTELE ELECTORALE]]</f>
        <v>0.89677437418642059</v>
      </c>
      <c r="V3160" s="41">
        <f>Data[[#This Row],[TOTAL CHELTUIELI LEI]]/Data[[#This Row],[NUMĂRUL PERSOANELOR CARE AU PARTICIPAT LA VOT]]</f>
        <v>9.844444444444445</v>
      </c>
      <c r="W3160" s="41">
        <f>Data[[#This Row],[TOTAL CHELTUIELI EURO]]/Data[[#This Row],[NUMĂRUL PERSOANELOR CARE AU PARTICIPAT LA VOT]]</f>
        <v>2.0339341014533678</v>
      </c>
      <c r="X3160" s="43">
        <v>4.8400999999999996</v>
      </c>
      <c r="Y3160" s="114" t="s">
        <v>2895</v>
      </c>
      <c r="Z3160" s="44">
        <v>4</v>
      </c>
      <c r="AA3160" s="115" t="s">
        <v>3105</v>
      </c>
      <c r="AB3160" s="44">
        <v>0</v>
      </c>
      <c r="AC3160" s="45"/>
    </row>
    <row r="3161" spans="1:29" x14ac:dyDescent="0.2">
      <c r="A3161" s="37">
        <v>3160</v>
      </c>
      <c r="B3161" s="38" t="s">
        <v>2700</v>
      </c>
      <c r="C3161" s="39" t="s">
        <v>2738</v>
      </c>
      <c r="D3161" s="40">
        <v>44101</v>
      </c>
      <c r="E3161" s="38">
        <v>1</v>
      </c>
      <c r="F3161" s="38"/>
      <c r="G3161" s="38" t="s">
        <v>2</v>
      </c>
      <c r="H3161" s="38" t="s">
        <v>2</v>
      </c>
      <c r="I3161" s="81">
        <v>2400</v>
      </c>
      <c r="J3161" s="81">
        <v>7938.98</v>
      </c>
      <c r="K3161" s="81">
        <v>0</v>
      </c>
      <c r="L3161" s="41">
        <f>SUM(Data[[#This Row],[CHELTUIELI DE PERSONAL LEI]:[CHELTUIELI DE CAPITAL (ACTIVE NEFINANCIARE ) LEI]])</f>
        <v>10338.98</v>
      </c>
      <c r="M3161" s="41">
        <f>Data[[#This Row],[TOTAL CHELTUIELI LEI]]/Data[[#This Row],[CURS VALUTAR EURO BNR 22 07 2020]]</f>
        <v>2136.1087580835106</v>
      </c>
      <c r="N3161" s="49">
        <v>1235</v>
      </c>
      <c r="O3161" s="42"/>
      <c r="P3161" s="104">
        <v>726</v>
      </c>
      <c r="Q3161" s="42"/>
      <c r="R3161" s="42">
        <f>Data[[#This Row],[PERSOANE ÎNSCRISE ÎN LISTELE ELECTORALE (TURUL 1)            ]]+Data[[#This Row],[PERSOANE ÎNSCRISE ÎN LISTELE ELECTORALE (TURUL AL 2-LEA)]]</f>
        <v>1235</v>
      </c>
      <c r="S3161" s="42">
        <f>Data[[#This Row],[PERSOANE CARE AU PARTICIPAT LA VOT (TURUL 1)]]+Data[[#This Row],[PERSOANE CARE AU PARTICIPAT LA VOT  (TURUL AL 2-LEA)]]</f>
        <v>726</v>
      </c>
      <c r="T3161" s="41">
        <f>Data[[#This Row],[TOTAL CHELTUIELI LEI]]/Data[[#This Row],[NUMĂRUL PERSOANELOR ÎNSCRISE ÎN LISTELE ELECTORALE]]</f>
        <v>8.3716437246963551</v>
      </c>
      <c r="U3161" s="41">
        <f>Data[[#This Row],[TOTAL CHELTUIELI EURO]]/Data[[#This Row],[NUMĂRUL PERSOANELOR ÎNSCRISE ÎN LISTELE ELECTORALE]]</f>
        <v>1.72964271909596</v>
      </c>
      <c r="V3161" s="41">
        <f>Data[[#This Row],[TOTAL CHELTUIELI LEI]]/Data[[#This Row],[NUMĂRUL PERSOANELOR CARE AU PARTICIPAT LA VOT]]</f>
        <v>14.241019283746557</v>
      </c>
      <c r="W3161" s="41">
        <f>Data[[#This Row],[TOTAL CHELTUIELI EURO]]/Data[[#This Row],[NUMĂRUL PERSOANELOR CARE AU PARTICIPAT LA VOT]]</f>
        <v>2.9422985648533202</v>
      </c>
      <c r="X3161" s="43">
        <v>4.8400999999999996</v>
      </c>
      <c r="Y3161" s="114" t="s">
        <v>2896</v>
      </c>
      <c r="Z3161" s="44">
        <v>8</v>
      </c>
      <c r="AA3161" s="115" t="s">
        <v>3107</v>
      </c>
      <c r="AB3161" s="44">
        <v>1</v>
      </c>
      <c r="AC3161" s="45"/>
    </row>
    <row r="3162" spans="1:29" x14ac:dyDescent="0.2">
      <c r="A3162" s="37">
        <v>3161</v>
      </c>
      <c r="B3162" s="38" t="s">
        <v>2700</v>
      </c>
      <c r="C3162" s="39" t="s">
        <v>2739</v>
      </c>
      <c r="D3162" s="40">
        <v>44101</v>
      </c>
      <c r="E3162" s="38">
        <v>1</v>
      </c>
      <c r="F3162" s="38"/>
      <c r="G3162" s="38" t="s">
        <v>2</v>
      </c>
      <c r="H3162" s="38" t="s">
        <v>2</v>
      </c>
      <c r="I3162" s="81">
        <v>1200</v>
      </c>
      <c r="J3162" s="81">
        <v>2533</v>
      </c>
      <c r="K3162" s="81">
        <v>0</v>
      </c>
      <c r="L3162" s="41">
        <f>SUM(Data[[#This Row],[CHELTUIELI DE PERSONAL LEI]:[CHELTUIELI DE CAPITAL (ACTIVE NEFINANCIARE ) LEI]])</f>
        <v>3733</v>
      </c>
      <c r="M3162" s="41">
        <f>Data[[#This Row],[TOTAL CHELTUIELI LEI]]/Data[[#This Row],[CURS VALUTAR EURO BNR 22 07 2020]]</f>
        <v>771.26505650709703</v>
      </c>
      <c r="N3162" s="49">
        <v>2466</v>
      </c>
      <c r="O3162" s="42"/>
      <c r="P3162" s="104">
        <v>1408</v>
      </c>
      <c r="Q3162" s="42"/>
      <c r="R3162" s="42">
        <f>Data[[#This Row],[PERSOANE ÎNSCRISE ÎN LISTELE ELECTORALE (TURUL 1)            ]]+Data[[#This Row],[PERSOANE ÎNSCRISE ÎN LISTELE ELECTORALE (TURUL AL 2-LEA)]]</f>
        <v>2466</v>
      </c>
      <c r="S3162" s="42">
        <f>Data[[#This Row],[PERSOANE CARE AU PARTICIPAT LA VOT (TURUL 1)]]+Data[[#This Row],[PERSOANE CARE AU PARTICIPAT LA VOT  (TURUL AL 2-LEA)]]</f>
        <v>1408</v>
      </c>
      <c r="T3162" s="41">
        <f>Data[[#This Row],[TOTAL CHELTUIELI LEI]]/Data[[#This Row],[NUMĂRUL PERSOANELOR ÎNSCRISE ÎN LISTELE ELECTORALE]]</f>
        <v>1.513787510137875</v>
      </c>
      <c r="U3162" s="41">
        <f>Data[[#This Row],[TOTAL CHELTUIELI EURO]]/Data[[#This Row],[NUMĂRUL PERSOANELOR ÎNSCRISE ÎN LISTELE ELECTORALE]]</f>
        <v>0.31275955251707099</v>
      </c>
      <c r="V3162" s="41">
        <f>Data[[#This Row],[TOTAL CHELTUIELI LEI]]/Data[[#This Row],[NUMĂRUL PERSOANELOR CARE AU PARTICIPAT LA VOT]]</f>
        <v>2.6512784090909092</v>
      </c>
      <c r="W3162" s="41">
        <f>Data[[#This Row],[TOTAL CHELTUIELI EURO]]/Data[[#This Row],[NUMĂRUL PERSOANELOR CARE AU PARTICIPAT LA VOT]]</f>
        <v>0.54777347763288142</v>
      </c>
      <c r="X3162" s="43">
        <v>4.8400999999999996</v>
      </c>
      <c r="Y3162" s="114" t="s">
        <v>2894</v>
      </c>
      <c r="Z3162" s="44">
        <v>1</v>
      </c>
      <c r="AA3162" s="115" t="s">
        <v>3105</v>
      </c>
      <c r="AB3162" s="44">
        <v>0</v>
      </c>
      <c r="AC3162" s="45"/>
    </row>
    <row r="3163" spans="1:29" x14ac:dyDescent="0.2">
      <c r="A3163" s="37">
        <v>3162</v>
      </c>
      <c r="B3163" s="38" t="s">
        <v>2700</v>
      </c>
      <c r="C3163" s="39" t="s">
        <v>2740</v>
      </c>
      <c r="D3163" s="40">
        <v>44101</v>
      </c>
      <c r="E3163" s="38">
        <v>1</v>
      </c>
      <c r="F3163" s="38"/>
      <c r="G3163" s="38" t="s">
        <v>2</v>
      </c>
      <c r="H3163" s="38" t="s">
        <v>2</v>
      </c>
      <c r="I3163" s="81">
        <v>4870</v>
      </c>
      <c r="J3163" s="81">
        <v>8680</v>
      </c>
      <c r="K3163" s="81">
        <v>0</v>
      </c>
      <c r="L3163" s="41">
        <f>SUM(Data[[#This Row],[CHELTUIELI DE PERSONAL LEI]:[CHELTUIELI DE CAPITAL (ACTIVE NEFINANCIARE ) LEI]])</f>
        <v>13550</v>
      </c>
      <c r="M3163" s="41">
        <f>Data[[#This Row],[TOTAL CHELTUIELI LEI]]/Data[[#This Row],[CURS VALUTAR EURO BNR 22 07 2020]]</f>
        <v>2799.5289353525754</v>
      </c>
      <c r="N3163" s="49">
        <v>1506</v>
      </c>
      <c r="O3163" s="42"/>
      <c r="P3163" s="104">
        <v>1171</v>
      </c>
      <c r="Q3163" s="42"/>
      <c r="R3163" s="42">
        <f>Data[[#This Row],[PERSOANE ÎNSCRISE ÎN LISTELE ELECTORALE (TURUL 1)            ]]+Data[[#This Row],[PERSOANE ÎNSCRISE ÎN LISTELE ELECTORALE (TURUL AL 2-LEA)]]</f>
        <v>1506</v>
      </c>
      <c r="S3163" s="42">
        <f>Data[[#This Row],[PERSOANE CARE AU PARTICIPAT LA VOT (TURUL 1)]]+Data[[#This Row],[PERSOANE CARE AU PARTICIPAT LA VOT  (TURUL AL 2-LEA)]]</f>
        <v>1171</v>
      </c>
      <c r="T3163" s="41">
        <f>Data[[#This Row],[TOTAL CHELTUIELI LEI]]/Data[[#This Row],[NUMĂRUL PERSOANELOR ÎNSCRISE ÎN LISTELE ELECTORALE]]</f>
        <v>8.9973439575033201</v>
      </c>
      <c r="U3163" s="41">
        <f>Data[[#This Row],[TOTAL CHELTUIELI EURO]]/Data[[#This Row],[NUMĂRUL PERSOANELOR ÎNSCRISE ÎN LISTELE ELECTORALE]]</f>
        <v>1.8589169557454019</v>
      </c>
      <c r="V3163" s="41">
        <f>Data[[#This Row],[TOTAL CHELTUIELI LEI]]/Data[[#This Row],[NUMĂRUL PERSOANELOR CARE AU PARTICIPAT LA VOT]]</f>
        <v>11.571306575576431</v>
      </c>
      <c r="W3163" s="41">
        <f>Data[[#This Row],[TOTAL CHELTUIELI EURO]]/Data[[#This Row],[NUMĂRUL PERSOANELOR CARE AU PARTICIPAT LA VOT]]</f>
        <v>2.3907164264326006</v>
      </c>
      <c r="X3163" s="43">
        <v>4.8400999999999996</v>
      </c>
      <c r="Y3163" s="114" t="s">
        <v>2887</v>
      </c>
      <c r="Z3163" s="44">
        <v>9</v>
      </c>
      <c r="AA3163" s="115" t="s">
        <v>3107</v>
      </c>
      <c r="AB3163" s="44">
        <v>1</v>
      </c>
      <c r="AC3163" s="45"/>
    </row>
    <row r="3164" spans="1:29" x14ac:dyDescent="0.2">
      <c r="A3164" s="37">
        <v>3163</v>
      </c>
      <c r="B3164" s="38" t="s">
        <v>2700</v>
      </c>
      <c r="C3164" s="39" t="s">
        <v>2741</v>
      </c>
      <c r="D3164" s="40">
        <v>44101</v>
      </c>
      <c r="E3164" s="38">
        <v>1</v>
      </c>
      <c r="F3164" s="38"/>
      <c r="G3164" s="38" t="s">
        <v>2</v>
      </c>
      <c r="H3164" s="38" t="s">
        <v>2</v>
      </c>
      <c r="I3164" s="81">
        <v>0</v>
      </c>
      <c r="J3164" s="81">
        <v>4208.78</v>
      </c>
      <c r="K3164" s="81">
        <v>0</v>
      </c>
      <c r="L3164" s="41">
        <f>SUM(Data[[#This Row],[CHELTUIELI DE PERSONAL LEI]:[CHELTUIELI DE CAPITAL (ACTIVE NEFINANCIARE ) LEI]])</f>
        <v>4208.78</v>
      </c>
      <c r="M3164" s="41">
        <f>Data[[#This Row],[TOTAL CHELTUIELI LEI]]/Data[[#This Row],[CURS VALUTAR EURO BNR 22 07 2020]]</f>
        <v>869.56467841573522</v>
      </c>
      <c r="N3164" s="49">
        <v>2070</v>
      </c>
      <c r="O3164" s="42"/>
      <c r="P3164" s="104">
        <v>1112</v>
      </c>
      <c r="Q3164" s="42"/>
      <c r="R3164" s="42">
        <f>Data[[#This Row],[PERSOANE ÎNSCRISE ÎN LISTELE ELECTORALE (TURUL 1)            ]]+Data[[#This Row],[PERSOANE ÎNSCRISE ÎN LISTELE ELECTORALE (TURUL AL 2-LEA)]]</f>
        <v>2070</v>
      </c>
      <c r="S3164" s="42">
        <f>Data[[#This Row],[PERSOANE CARE AU PARTICIPAT LA VOT (TURUL 1)]]+Data[[#This Row],[PERSOANE CARE AU PARTICIPAT LA VOT  (TURUL AL 2-LEA)]]</f>
        <v>1112</v>
      </c>
      <c r="T3164" s="41">
        <f>Data[[#This Row],[TOTAL CHELTUIELI LEI]]/Data[[#This Row],[NUMĂRUL PERSOANELOR ÎNSCRISE ÎN LISTELE ELECTORALE]]</f>
        <v>2.0332270531400964</v>
      </c>
      <c r="U3164" s="41">
        <f>Data[[#This Row],[TOTAL CHELTUIELI EURO]]/Data[[#This Row],[NUMĂRUL PERSOANELOR ÎNSCRISE ÎN LISTELE ELECTORALE]]</f>
        <v>0.42007955479021025</v>
      </c>
      <c r="V3164" s="41">
        <f>Data[[#This Row],[TOTAL CHELTUIELI LEI]]/Data[[#This Row],[NUMĂRUL PERSOANELOR CARE AU PARTICIPAT LA VOT]]</f>
        <v>3.7848741007194242</v>
      </c>
      <c r="W3164" s="41">
        <f>Data[[#This Row],[TOTAL CHELTUIELI EURO]]/Data[[#This Row],[NUMĂRUL PERSOANELOR CARE AU PARTICIPAT LA VOT]]</f>
        <v>0.781982624474582</v>
      </c>
      <c r="X3164" s="43">
        <v>4.8400999999999996</v>
      </c>
      <c r="Y3164" s="114" t="s">
        <v>2891</v>
      </c>
      <c r="Z3164" s="44">
        <v>2</v>
      </c>
      <c r="AA3164" s="115" t="s">
        <v>3105</v>
      </c>
      <c r="AB3164" s="44">
        <v>0</v>
      </c>
      <c r="AC3164" s="45"/>
    </row>
    <row r="3165" spans="1:29" x14ac:dyDescent="0.2">
      <c r="A3165" s="37">
        <v>3164</v>
      </c>
      <c r="B3165" s="38" t="s">
        <v>2700</v>
      </c>
      <c r="C3165" s="39" t="s">
        <v>2742</v>
      </c>
      <c r="D3165" s="40">
        <v>44101</v>
      </c>
      <c r="E3165" s="38">
        <v>1</v>
      </c>
      <c r="F3165" s="38"/>
      <c r="G3165" s="38" t="s">
        <v>2</v>
      </c>
      <c r="H3165" s="38" t="s">
        <v>2</v>
      </c>
      <c r="I3165" s="81">
        <v>51250</v>
      </c>
      <c r="J3165" s="81">
        <v>6939</v>
      </c>
      <c r="K3165" s="81">
        <v>0</v>
      </c>
      <c r="L3165" s="41">
        <f>SUM(Data[[#This Row],[CHELTUIELI DE PERSONAL LEI]:[CHELTUIELI DE CAPITAL (ACTIVE NEFINANCIARE ) LEI]])</f>
        <v>58189</v>
      </c>
      <c r="M3165" s="41">
        <f>Data[[#This Row],[TOTAL CHELTUIELI LEI]]/Data[[#This Row],[CURS VALUTAR EURO BNR 22 07 2020]]</f>
        <v>12022.27226710192</v>
      </c>
      <c r="N3165" s="49">
        <v>2449</v>
      </c>
      <c r="O3165" s="42"/>
      <c r="P3165" s="104">
        <v>1223</v>
      </c>
      <c r="Q3165" s="42"/>
      <c r="R3165" s="42">
        <f>Data[[#This Row],[PERSOANE ÎNSCRISE ÎN LISTELE ELECTORALE (TURUL 1)            ]]+Data[[#This Row],[PERSOANE ÎNSCRISE ÎN LISTELE ELECTORALE (TURUL AL 2-LEA)]]</f>
        <v>2449</v>
      </c>
      <c r="S3165" s="42">
        <f>Data[[#This Row],[PERSOANE CARE AU PARTICIPAT LA VOT (TURUL 1)]]+Data[[#This Row],[PERSOANE CARE AU PARTICIPAT LA VOT  (TURUL AL 2-LEA)]]</f>
        <v>1223</v>
      </c>
      <c r="T3165" s="41">
        <f>Data[[#This Row],[TOTAL CHELTUIELI LEI]]/Data[[#This Row],[NUMĂRUL PERSOANELOR ÎNSCRISE ÎN LISTELE ELECTORALE]]</f>
        <v>23.760310330747245</v>
      </c>
      <c r="U3165" s="41">
        <f>Data[[#This Row],[TOTAL CHELTUIELI EURO]]/Data[[#This Row],[NUMĂRUL PERSOANELOR ÎNSCRISE ÎN LISTELE ELECTORALE]]</f>
        <v>4.9090536002866152</v>
      </c>
      <c r="V3165" s="41">
        <f>Data[[#This Row],[TOTAL CHELTUIELI LEI]]/Data[[#This Row],[NUMĂRUL PERSOANELOR CARE AU PARTICIPAT LA VOT]]</f>
        <v>47.578904333605884</v>
      </c>
      <c r="W3165" s="41">
        <f>Data[[#This Row],[TOTAL CHELTUIELI EURO]]/Data[[#This Row],[NUMĂRUL PERSOANELOR CARE AU PARTICIPAT LA VOT]]</f>
        <v>9.8301490327897962</v>
      </c>
      <c r="X3165" s="43">
        <v>4.8400999999999996</v>
      </c>
      <c r="Y3165" s="114" t="s">
        <v>2918</v>
      </c>
      <c r="Z3165" s="44">
        <v>23</v>
      </c>
      <c r="AA3165" s="115" t="s">
        <v>3110</v>
      </c>
      <c r="AB3165" s="44">
        <v>4</v>
      </c>
      <c r="AC3165" s="45"/>
    </row>
    <row r="3166" spans="1:29" x14ac:dyDescent="0.2">
      <c r="A3166" s="37">
        <v>3165</v>
      </c>
      <c r="B3166" s="38" t="s">
        <v>2700</v>
      </c>
      <c r="C3166" s="39" t="s">
        <v>2743</v>
      </c>
      <c r="D3166" s="40">
        <v>44101</v>
      </c>
      <c r="E3166" s="38">
        <v>1</v>
      </c>
      <c r="F3166" s="38"/>
      <c r="G3166" s="38" t="s">
        <v>2</v>
      </c>
      <c r="H3166" s="38" t="s">
        <v>2</v>
      </c>
      <c r="I3166" s="81">
        <v>3200</v>
      </c>
      <c r="J3166" s="81">
        <v>1071</v>
      </c>
      <c r="K3166" s="81">
        <v>0</v>
      </c>
      <c r="L3166" s="41">
        <f>SUM(Data[[#This Row],[CHELTUIELI DE PERSONAL LEI]:[CHELTUIELI DE CAPITAL (ACTIVE NEFINANCIARE ) LEI]])</f>
        <v>4271</v>
      </c>
      <c r="M3166" s="41">
        <f>Data[[#This Row],[TOTAL CHELTUIELI LEI]]/Data[[#This Row],[CURS VALUTAR EURO BNR 22 07 2020]]</f>
        <v>882.41978471519189</v>
      </c>
      <c r="N3166" s="49">
        <v>3005</v>
      </c>
      <c r="O3166" s="42"/>
      <c r="P3166" s="104">
        <v>1464</v>
      </c>
      <c r="Q3166" s="42"/>
      <c r="R3166" s="42">
        <f>Data[[#This Row],[PERSOANE ÎNSCRISE ÎN LISTELE ELECTORALE (TURUL 1)            ]]+Data[[#This Row],[PERSOANE ÎNSCRISE ÎN LISTELE ELECTORALE (TURUL AL 2-LEA)]]</f>
        <v>3005</v>
      </c>
      <c r="S3166" s="42">
        <f>Data[[#This Row],[PERSOANE CARE AU PARTICIPAT LA VOT (TURUL 1)]]+Data[[#This Row],[PERSOANE CARE AU PARTICIPAT LA VOT  (TURUL AL 2-LEA)]]</f>
        <v>1464</v>
      </c>
      <c r="T3166" s="41">
        <f>Data[[#This Row],[TOTAL CHELTUIELI LEI]]/Data[[#This Row],[NUMĂRUL PERSOANELOR ÎNSCRISE ÎN LISTELE ELECTORALE]]</f>
        <v>1.4212978369384359</v>
      </c>
      <c r="U3166" s="41">
        <f>Data[[#This Row],[TOTAL CHELTUIELI EURO]]/Data[[#This Row],[NUMĂRUL PERSOANELOR ÎNSCRISE ÎN LISTELE ELECTORALE]]</f>
        <v>0.29365051072052972</v>
      </c>
      <c r="V3166" s="41">
        <f>Data[[#This Row],[TOTAL CHELTUIELI LEI]]/Data[[#This Row],[NUMĂRUL PERSOANELOR CARE AU PARTICIPAT LA VOT]]</f>
        <v>2.9173497267759565</v>
      </c>
      <c r="W3166" s="41">
        <f>Data[[#This Row],[TOTAL CHELTUIELI EURO]]/Data[[#This Row],[NUMĂRUL PERSOANELOR CARE AU PARTICIPAT LA VOT]]</f>
        <v>0.60274575458687973</v>
      </c>
      <c r="X3166" s="43">
        <v>4.8400999999999996</v>
      </c>
      <c r="Y3166" s="114" t="s">
        <v>2894</v>
      </c>
      <c r="Z3166" s="44">
        <v>1</v>
      </c>
      <c r="AA3166" s="115" t="s">
        <v>3105</v>
      </c>
      <c r="AB3166" s="44">
        <v>0</v>
      </c>
      <c r="AC3166" s="45"/>
    </row>
    <row r="3167" spans="1:29" x14ac:dyDescent="0.2">
      <c r="A3167" s="37">
        <v>3166</v>
      </c>
      <c r="B3167" s="38" t="s">
        <v>2700</v>
      </c>
      <c r="C3167" s="39" t="s">
        <v>2744</v>
      </c>
      <c r="D3167" s="40">
        <v>44101</v>
      </c>
      <c r="E3167" s="38">
        <v>1</v>
      </c>
      <c r="F3167" s="38"/>
      <c r="G3167" s="38" t="s">
        <v>2</v>
      </c>
      <c r="H3167" s="38" t="s">
        <v>2</v>
      </c>
      <c r="I3167" s="81">
        <v>0</v>
      </c>
      <c r="J3167" s="81">
        <v>5996</v>
      </c>
      <c r="K3167" s="81">
        <v>0</v>
      </c>
      <c r="L3167" s="41">
        <f>SUM(Data[[#This Row],[CHELTUIELI DE PERSONAL LEI]:[CHELTUIELI DE CAPITAL (ACTIVE NEFINANCIARE ) LEI]])</f>
        <v>5996</v>
      </c>
      <c r="M3167" s="41">
        <f>Data[[#This Row],[TOTAL CHELTUIELI LEI]]/Data[[#This Row],[CURS VALUTAR EURO BNR 22 07 2020]]</f>
        <v>1238.8173798062026</v>
      </c>
      <c r="N3167" s="49">
        <v>2002</v>
      </c>
      <c r="O3167" s="42"/>
      <c r="P3167" s="104">
        <v>1180</v>
      </c>
      <c r="Q3167" s="42"/>
      <c r="R3167" s="42">
        <f>Data[[#This Row],[PERSOANE ÎNSCRISE ÎN LISTELE ELECTORALE (TURUL 1)            ]]+Data[[#This Row],[PERSOANE ÎNSCRISE ÎN LISTELE ELECTORALE (TURUL AL 2-LEA)]]</f>
        <v>2002</v>
      </c>
      <c r="S3167" s="42">
        <f>Data[[#This Row],[PERSOANE CARE AU PARTICIPAT LA VOT (TURUL 1)]]+Data[[#This Row],[PERSOANE CARE AU PARTICIPAT LA VOT  (TURUL AL 2-LEA)]]</f>
        <v>1180</v>
      </c>
      <c r="T3167" s="41">
        <f>Data[[#This Row],[TOTAL CHELTUIELI LEI]]/Data[[#This Row],[NUMĂRUL PERSOANELOR ÎNSCRISE ÎN LISTELE ELECTORALE]]</f>
        <v>2.9950049950049951</v>
      </c>
      <c r="U3167" s="41">
        <f>Data[[#This Row],[TOTAL CHELTUIELI EURO]]/Data[[#This Row],[NUMĂRUL PERSOANELOR ÎNSCRISE ÎN LISTELE ELECTORALE]]</f>
        <v>0.61878990000309819</v>
      </c>
      <c r="V3167" s="41">
        <f>Data[[#This Row],[TOTAL CHELTUIELI LEI]]/Data[[#This Row],[NUMĂRUL PERSOANELOR CARE AU PARTICIPAT LA VOT]]</f>
        <v>5.0813559322033894</v>
      </c>
      <c r="W3167" s="41">
        <f>Data[[#This Row],[TOTAL CHELTUIELI EURO]]/Data[[#This Row],[NUMĂRUL PERSOANELOR CARE AU PARTICIPAT LA VOT]]</f>
        <v>1.0498452371239004</v>
      </c>
      <c r="X3167" s="43">
        <v>4.8400999999999996</v>
      </c>
      <c r="Y3167" s="114" t="s">
        <v>2884</v>
      </c>
      <c r="Z3167" s="44">
        <v>3</v>
      </c>
      <c r="AA3167" s="115" t="s">
        <v>3105</v>
      </c>
      <c r="AB3167" s="44">
        <v>0</v>
      </c>
      <c r="AC3167" s="45"/>
    </row>
    <row r="3168" spans="1:29" x14ac:dyDescent="0.2">
      <c r="A3168" s="37">
        <v>3167</v>
      </c>
      <c r="B3168" s="38" t="s">
        <v>2700</v>
      </c>
      <c r="C3168" s="39" t="s">
        <v>2745</v>
      </c>
      <c r="D3168" s="40">
        <v>44101</v>
      </c>
      <c r="E3168" s="38">
        <v>1</v>
      </c>
      <c r="F3168" s="38"/>
      <c r="G3168" s="38" t="s">
        <v>2</v>
      </c>
      <c r="H3168" s="38" t="s">
        <v>2</v>
      </c>
      <c r="I3168" s="81">
        <v>400</v>
      </c>
      <c r="J3168" s="81">
        <v>8663</v>
      </c>
      <c r="K3168" s="81">
        <v>0</v>
      </c>
      <c r="L3168" s="41">
        <f>SUM(Data[[#This Row],[CHELTUIELI DE PERSONAL LEI]:[CHELTUIELI DE CAPITAL (ACTIVE NEFINANCIARE ) LEI]])</f>
        <v>9063</v>
      </c>
      <c r="M3168" s="41">
        <f>Data[[#This Row],[TOTAL CHELTUIELI LEI]]/Data[[#This Row],[CURS VALUTAR EURO BNR 22 07 2020]]</f>
        <v>1872.481973512944</v>
      </c>
      <c r="N3168" s="49">
        <v>943</v>
      </c>
      <c r="O3168" s="42"/>
      <c r="P3168" s="104">
        <v>581</v>
      </c>
      <c r="Q3168" s="42"/>
      <c r="R3168" s="42">
        <f>Data[[#This Row],[PERSOANE ÎNSCRISE ÎN LISTELE ELECTORALE (TURUL 1)            ]]+Data[[#This Row],[PERSOANE ÎNSCRISE ÎN LISTELE ELECTORALE (TURUL AL 2-LEA)]]</f>
        <v>943</v>
      </c>
      <c r="S3168" s="42">
        <f>Data[[#This Row],[PERSOANE CARE AU PARTICIPAT LA VOT (TURUL 1)]]+Data[[#This Row],[PERSOANE CARE AU PARTICIPAT LA VOT  (TURUL AL 2-LEA)]]</f>
        <v>581</v>
      </c>
      <c r="T3168" s="41">
        <f>Data[[#This Row],[TOTAL CHELTUIELI LEI]]/Data[[#This Row],[NUMĂRUL PERSOANELOR ÎNSCRISE ÎN LISTELE ELECTORALE]]</f>
        <v>9.6108165429480383</v>
      </c>
      <c r="U3168" s="41">
        <f>Data[[#This Row],[TOTAL CHELTUIELI EURO]]/Data[[#This Row],[NUMĂRUL PERSOANELOR ÎNSCRISE ÎN LISTELE ELECTORALE]]</f>
        <v>1.9856648711696119</v>
      </c>
      <c r="V3168" s="41">
        <f>Data[[#This Row],[TOTAL CHELTUIELI LEI]]/Data[[#This Row],[NUMĂRUL PERSOANELOR CARE AU PARTICIPAT LA VOT]]</f>
        <v>15.598967297762478</v>
      </c>
      <c r="W3168" s="41">
        <f>Data[[#This Row],[TOTAL CHELTUIELI EURO]]/Data[[#This Row],[NUMĂRUL PERSOANELOR CARE AU PARTICIPAT LA VOT]]</f>
        <v>3.222860539609198</v>
      </c>
      <c r="X3168" s="43">
        <v>4.8400999999999996</v>
      </c>
      <c r="Y3168" s="114" t="s">
        <v>2887</v>
      </c>
      <c r="Z3168" s="44">
        <v>9</v>
      </c>
      <c r="AA3168" s="115" t="s">
        <v>3107</v>
      </c>
      <c r="AB3168" s="44">
        <v>1</v>
      </c>
      <c r="AC3168" s="45"/>
    </row>
    <row r="3169" spans="1:29" x14ac:dyDescent="0.2">
      <c r="A3169" s="37">
        <v>3168</v>
      </c>
      <c r="B3169" s="38" t="s">
        <v>2700</v>
      </c>
      <c r="C3169" s="39" t="s">
        <v>2746</v>
      </c>
      <c r="D3169" s="40">
        <v>44101</v>
      </c>
      <c r="E3169" s="38">
        <v>1</v>
      </c>
      <c r="F3169" s="38"/>
      <c r="G3169" s="38" t="s">
        <v>2</v>
      </c>
      <c r="H3169" s="38" t="s">
        <v>2</v>
      </c>
      <c r="I3169" s="39">
        <v>0</v>
      </c>
      <c r="J3169" s="39">
        <v>5550</v>
      </c>
      <c r="K3169" s="39">
        <v>0</v>
      </c>
      <c r="L3169" s="41">
        <f>SUM(Data[[#This Row],[CHELTUIELI DE PERSONAL LEI]:[CHELTUIELI DE CAPITAL (ACTIVE NEFINANCIARE ) LEI]])</f>
        <v>5550</v>
      </c>
      <c r="M3169" s="41">
        <f>Data[[#This Row],[TOTAL CHELTUIELI LEI]]/Data[[#This Row],[CURS VALUTAR EURO BNR 22 07 2020]]</f>
        <v>1146.6705233362948</v>
      </c>
      <c r="N3169" s="49">
        <v>1094</v>
      </c>
      <c r="O3169" s="42"/>
      <c r="P3169" s="104">
        <v>767</v>
      </c>
      <c r="Q3169" s="42"/>
      <c r="R3169" s="42">
        <f>Data[[#This Row],[PERSOANE ÎNSCRISE ÎN LISTELE ELECTORALE (TURUL 1)            ]]+Data[[#This Row],[PERSOANE ÎNSCRISE ÎN LISTELE ELECTORALE (TURUL AL 2-LEA)]]</f>
        <v>1094</v>
      </c>
      <c r="S3169" s="42">
        <f>Data[[#This Row],[PERSOANE CARE AU PARTICIPAT LA VOT (TURUL 1)]]+Data[[#This Row],[PERSOANE CARE AU PARTICIPAT LA VOT  (TURUL AL 2-LEA)]]</f>
        <v>767</v>
      </c>
      <c r="T3169" s="41">
        <f>Data[[#This Row],[TOTAL CHELTUIELI LEI]]/Data[[#This Row],[NUMĂRUL PERSOANELOR ÎNSCRISE ÎN LISTELE ELECTORALE]]</f>
        <v>5.0731261425959779</v>
      </c>
      <c r="U3169" s="41">
        <f>Data[[#This Row],[TOTAL CHELTUIELI EURO]]/Data[[#This Row],[NUMĂRUL PERSOANELOR ÎNSCRISE ÎN LISTELE ELECTORALE]]</f>
        <v>1.0481449025011835</v>
      </c>
      <c r="V3169" s="41">
        <f>Data[[#This Row],[TOTAL CHELTUIELI LEI]]/Data[[#This Row],[NUMĂRUL PERSOANELOR CARE AU PARTICIPAT LA VOT]]</f>
        <v>7.2359843546284228</v>
      </c>
      <c r="W3169" s="41">
        <f>Data[[#This Row],[TOTAL CHELTUIELI EURO]]/Data[[#This Row],[NUMĂRUL PERSOANELOR CARE AU PARTICIPAT LA VOT]]</f>
        <v>1.4950072012207234</v>
      </c>
      <c r="X3169" s="43">
        <v>4.8400999999999996</v>
      </c>
      <c r="Y3169" s="114" t="s">
        <v>2892</v>
      </c>
      <c r="Z3169" s="44">
        <v>5</v>
      </c>
      <c r="AA3169" s="115" t="s">
        <v>3107</v>
      </c>
      <c r="AB3169" s="44">
        <v>1</v>
      </c>
      <c r="AC3169" s="45"/>
    </row>
    <row r="3170" spans="1:29" x14ac:dyDescent="0.2">
      <c r="A3170" s="37">
        <v>3169</v>
      </c>
      <c r="B3170" s="38" t="s">
        <v>2700</v>
      </c>
      <c r="C3170" s="39" t="s">
        <v>2747</v>
      </c>
      <c r="D3170" s="40">
        <v>44101</v>
      </c>
      <c r="E3170" s="38">
        <v>1</v>
      </c>
      <c r="F3170" s="38"/>
      <c r="G3170" s="38" t="s">
        <v>2</v>
      </c>
      <c r="H3170" s="38" t="s">
        <v>2</v>
      </c>
      <c r="I3170" s="81">
        <v>0</v>
      </c>
      <c r="J3170" s="81">
        <v>8270</v>
      </c>
      <c r="K3170" s="81">
        <v>0</v>
      </c>
      <c r="L3170" s="41">
        <f>SUM(Data[[#This Row],[CHELTUIELI DE PERSONAL LEI]:[CHELTUIELI DE CAPITAL (ACTIVE NEFINANCIARE ) LEI]])</f>
        <v>8270</v>
      </c>
      <c r="M3170" s="41">
        <f>Data[[#This Row],[TOTAL CHELTUIELI LEI]]/Data[[#This Row],[CURS VALUTAR EURO BNR 22 07 2020]]</f>
        <v>1708.6423834218303</v>
      </c>
      <c r="N3170" s="49">
        <v>3244</v>
      </c>
      <c r="O3170" s="42"/>
      <c r="P3170" s="104">
        <v>1800</v>
      </c>
      <c r="Q3170" s="42"/>
      <c r="R3170" s="42">
        <f>Data[[#This Row],[PERSOANE ÎNSCRISE ÎN LISTELE ELECTORALE (TURUL 1)            ]]+Data[[#This Row],[PERSOANE ÎNSCRISE ÎN LISTELE ELECTORALE (TURUL AL 2-LEA)]]</f>
        <v>3244</v>
      </c>
      <c r="S3170" s="42">
        <f>Data[[#This Row],[PERSOANE CARE AU PARTICIPAT LA VOT (TURUL 1)]]+Data[[#This Row],[PERSOANE CARE AU PARTICIPAT LA VOT  (TURUL AL 2-LEA)]]</f>
        <v>1800</v>
      </c>
      <c r="T3170" s="41">
        <f>Data[[#This Row],[TOTAL CHELTUIELI LEI]]/Data[[#This Row],[NUMĂRUL PERSOANELOR ÎNSCRISE ÎN LISTELE ELECTORALE]]</f>
        <v>2.5493218249075218</v>
      </c>
      <c r="U3170" s="41">
        <f>Data[[#This Row],[TOTAL CHELTUIELI EURO]]/Data[[#This Row],[NUMĂRUL PERSOANELOR ÎNSCRISE ÎN LISTELE ELECTORALE]]</f>
        <v>0.52670850290438664</v>
      </c>
      <c r="V3170" s="41">
        <f>Data[[#This Row],[TOTAL CHELTUIELI LEI]]/Data[[#This Row],[NUMĂRUL PERSOANELOR CARE AU PARTICIPAT LA VOT]]</f>
        <v>4.5944444444444441</v>
      </c>
      <c r="W3170" s="41">
        <f>Data[[#This Row],[TOTAL CHELTUIELI EURO]]/Data[[#This Row],[NUMĂRUL PERSOANELOR CARE AU PARTICIPAT LA VOT]]</f>
        <v>0.9492457685676835</v>
      </c>
      <c r="X3170" s="43">
        <v>4.8400999999999996</v>
      </c>
      <c r="Y3170" s="114" t="s">
        <v>2891</v>
      </c>
      <c r="Z3170" s="44">
        <v>2</v>
      </c>
      <c r="AA3170" s="115" t="s">
        <v>3105</v>
      </c>
      <c r="AB3170" s="44">
        <v>0</v>
      </c>
      <c r="AC3170" s="45"/>
    </row>
    <row r="3171" spans="1:29" x14ac:dyDescent="0.2">
      <c r="A3171" s="37">
        <v>3170</v>
      </c>
      <c r="B3171" s="38" t="s">
        <v>2700</v>
      </c>
      <c r="C3171" s="39" t="s">
        <v>2748</v>
      </c>
      <c r="D3171" s="40">
        <v>44101</v>
      </c>
      <c r="E3171" s="38">
        <v>1</v>
      </c>
      <c r="F3171" s="38"/>
      <c r="G3171" s="38" t="s">
        <v>2</v>
      </c>
      <c r="H3171" s="38" t="s">
        <v>2</v>
      </c>
      <c r="I3171" s="81">
        <v>2400</v>
      </c>
      <c r="J3171" s="81">
        <v>2628.26</v>
      </c>
      <c r="K3171" s="81">
        <v>0</v>
      </c>
      <c r="L3171" s="41">
        <f>SUM(Data[[#This Row],[CHELTUIELI DE PERSONAL LEI]:[CHELTUIELI DE CAPITAL (ACTIVE NEFINANCIARE ) LEI]])</f>
        <v>5028.26</v>
      </c>
      <c r="M3171" s="41">
        <f>Data[[#This Row],[TOTAL CHELTUIELI LEI]]/Data[[#This Row],[CURS VALUTAR EURO BNR 22 07 2020]]</f>
        <v>1038.8752298506231</v>
      </c>
      <c r="N3171" s="49">
        <v>1995</v>
      </c>
      <c r="O3171" s="42"/>
      <c r="P3171" s="104">
        <v>1365</v>
      </c>
      <c r="Q3171" s="42"/>
      <c r="R3171" s="42">
        <f>Data[[#This Row],[PERSOANE ÎNSCRISE ÎN LISTELE ELECTORALE (TURUL 1)            ]]+Data[[#This Row],[PERSOANE ÎNSCRISE ÎN LISTELE ELECTORALE (TURUL AL 2-LEA)]]</f>
        <v>1995</v>
      </c>
      <c r="S3171" s="42">
        <f>Data[[#This Row],[PERSOANE CARE AU PARTICIPAT LA VOT (TURUL 1)]]+Data[[#This Row],[PERSOANE CARE AU PARTICIPAT LA VOT  (TURUL AL 2-LEA)]]</f>
        <v>1365</v>
      </c>
      <c r="T3171" s="41">
        <f>Data[[#This Row],[TOTAL CHELTUIELI LEI]]/Data[[#This Row],[NUMĂRUL PERSOANELOR ÎNSCRISE ÎN LISTELE ELECTORALE]]</f>
        <v>2.5204310776942358</v>
      </c>
      <c r="U3171" s="41">
        <f>Data[[#This Row],[TOTAL CHELTUIELI EURO]]/Data[[#This Row],[NUMĂRUL PERSOANELOR ÎNSCRISE ÎN LISTELE ELECTORALE]]</f>
        <v>0.52073946358427226</v>
      </c>
      <c r="V3171" s="41">
        <f>Data[[#This Row],[TOTAL CHELTUIELI LEI]]/Data[[#This Row],[NUMĂRUL PERSOANELOR CARE AU PARTICIPAT LA VOT]]</f>
        <v>3.68370695970696</v>
      </c>
      <c r="W3171" s="41">
        <f>Data[[#This Row],[TOTAL CHELTUIELI EURO]]/Data[[#This Row],[NUMĂRUL PERSOANELOR CARE AU PARTICIPAT LA VOT]]</f>
        <v>0.761080754469321</v>
      </c>
      <c r="X3171" s="43">
        <v>4.8400999999999996</v>
      </c>
      <c r="Y3171" s="114" t="s">
        <v>2891</v>
      </c>
      <c r="Z3171" s="44">
        <v>2</v>
      </c>
      <c r="AA3171" s="115" t="s">
        <v>3105</v>
      </c>
      <c r="AB3171" s="44">
        <v>0</v>
      </c>
      <c r="AC3171" s="45"/>
    </row>
    <row r="3172" spans="1:29" x14ac:dyDescent="0.2">
      <c r="A3172" s="37">
        <v>3171</v>
      </c>
      <c r="B3172" s="38" t="s">
        <v>2700</v>
      </c>
      <c r="C3172" s="39" t="s">
        <v>2749</v>
      </c>
      <c r="D3172" s="40">
        <v>44101</v>
      </c>
      <c r="E3172" s="38">
        <v>1</v>
      </c>
      <c r="F3172" s="38"/>
      <c r="G3172" s="38" t="s">
        <v>2</v>
      </c>
      <c r="H3172" s="38" t="s">
        <v>2</v>
      </c>
      <c r="I3172" s="81">
        <v>1500</v>
      </c>
      <c r="J3172" s="81">
        <v>22982.05</v>
      </c>
      <c r="K3172" s="81">
        <v>0</v>
      </c>
      <c r="L3172" s="41">
        <f>SUM(Data[[#This Row],[CHELTUIELI DE PERSONAL LEI]:[CHELTUIELI DE CAPITAL (ACTIVE NEFINANCIARE ) LEI]])</f>
        <v>24482.05</v>
      </c>
      <c r="M3172" s="41">
        <f>Data[[#This Row],[TOTAL CHELTUIELI LEI]]/Data[[#This Row],[CURS VALUTAR EURO BNR 22 07 2020]]</f>
        <v>5058.1702857378987</v>
      </c>
      <c r="N3172" s="49">
        <v>3116</v>
      </c>
      <c r="O3172" s="42"/>
      <c r="P3172" s="104">
        <v>1307</v>
      </c>
      <c r="Q3172" s="42"/>
      <c r="R3172" s="42">
        <f>Data[[#This Row],[PERSOANE ÎNSCRISE ÎN LISTELE ELECTORALE (TURUL 1)            ]]+Data[[#This Row],[PERSOANE ÎNSCRISE ÎN LISTELE ELECTORALE (TURUL AL 2-LEA)]]</f>
        <v>3116</v>
      </c>
      <c r="S3172" s="42">
        <f>Data[[#This Row],[PERSOANE CARE AU PARTICIPAT LA VOT (TURUL 1)]]+Data[[#This Row],[PERSOANE CARE AU PARTICIPAT LA VOT  (TURUL AL 2-LEA)]]</f>
        <v>1307</v>
      </c>
      <c r="T3172" s="41">
        <f>Data[[#This Row],[TOTAL CHELTUIELI LEI]]/Data[[#This Row],[NUMĂRUL PERSOANELOR ÎNSCRISE ÎN LISTELE ELECTORALE]]</f>
        <v>7.8568838254172011</v>
      </c>
      <c r="U3172" s="41">
        <f>Data[[#This Row],[TOTAL CHELTUIELI EURO]]/Data[[#This Row],[NUMĂRUL PERSOANELOR ÎNSCRISE ÎN LISTELE ELECTORALE]]</f>
        <v>1.6232895653844348</v>
      </c>
      <c r="V3172" s="41">
        <f>Data[[#This Row],[TOTAL CHELTUIELI LEI]]/Data[[#This Row],[NUMĂRUL PERSOANELOR CARE AU PARTICIPAT LA VOT]]</f>
        <v>18.731484315225707</v>
      </c>
      <c r="W3172" s="41">
        <f>Data[[#This Row],[TOTAL CHELTUIELI EURO]]/Data[[#This Row],[NUMĂRUL PERSOANELOR CARE AU PARTICIPAT LA VOT]]</f>
        <v>3.8700614274964793</v>
      </c>
      <c r="X3172" s="43">
        <v>4.8400999999999996</v>
      </c>
      <c r="Y3172" s="114" t="s">
        <v>2886</v>
      </c>
      <c r="Z3172" s="44">
        <v>7</v>
      </c>
      <c r="AA3172" s="115" t="s">
        <v>3107</v>
      </c>
      <c r="AB3172" s="44">
        <v>1</v>
      </c>
      <c r="AC3172" s="45"/>
    </row>
    <row r="3173" spans="1:29" x14ac:dyDescent="0.2">
      <c r="A3173" s="37">
        <v>3172</v>
      </c>
      <c r="B3173" s="38" t="s">
        <v>2700</v>
      </c>
      <c r="C3173" s="39" t="s">
        <v>2750</v>
      </c>
      <c r="D3173" s="40">
        <v>44101</v>
      </c>
      <c r="E3173" s="38">
        <v>1</v>
      </c>
      <c r="F3173" s="38"/>
      <c r="G3173" s="38" t="s">
        <v>2</v>
      </c>
      <c r="H3173" s="38" t="s">
        <v>2</v>
      </c>
      <c r="I3173" s="81">
        <v>3600</v>
      </c>
      <c r="J3173" s="81">
        <v>4753.05</v>
      </c>
      <c r="K3173" s="81">
        <v>0</v>
      </c>
      <c r="L3173" s="41">
        <f>SUM(Data[[#This Row],[CHELTUIELI DE PERSONAL LEI]:[CHELTUIELI DE CAPITAL (ACTIVE NEFINANCIARE ) LEI]])</f>
        <v>8353.0499999999993</v>
      </c>
      <c r="M3173" s="41">
        <f>Data[[#This Row],[TOTAL CHELTUIELI LEI]]/Data[[#This Row],[CURS VALUTAR EURO BNR 22 07 2020]]</f>
        <v>1725.8011198115742</v>
      </c>
      <c r="N3173" s="49">
        <v>1451</v>
      </c>
      <c r="O3173" s="42"/>
      <c r="P3173" s="104">
        <v>976</v>
      </c>
      <c r="Q3173" s="42"/>
      <c r="R3173" s="42">
        <f>Data[[#This Row],[PERSOANE ÎNSCRISE ÎN LISTELE ELECTORALE (TURUL 1)            ]]+Data[[#This Row],[PERSOANE ÎNSCRISE ÎN LISTELE ELECTORALE (TURUL AL 2-LEA)]]</f>
        <v>1451</v>
      </c>
      <c r="S3173" s="42">
        <f>Data[[#This Row],[PERSOANE CARE AU PARTICIPAT LA VOT (TURUL 1)]]+Data[[#This Row],[PERSOANE CARE AU PARTICIPAT LA VOT  (TURUL AL 2-LEA)]]</f>
        <v>976</v>
      </c>
      <c r="T3173" s="41">
        <f>Data[[#This Row],[TOTAL CHELTUIELI LEI]]/Data[[#This Row],[NUMĂRUL PERSOANELOR ÎNSCRISE ÎN LISTELE ELECTORALE]]</f>
        <v>5.7567539627842859</v>
      </c>
      <c r="U3173" s="41">
        <f>Data[[#This Row],[TOTAL CHELTUIELI EURO]]/Data[[#This Row],[NUMĂRUL PERSOANELOR ÎNSCRISE ÎN LISTELE ELECTORALE]]</f>
        <v>1.1893874016620083</v>
      </c>
      <c r="V3173" s="41">
        <f>Data[[#This Row],[TOTAL CHELTUIELI LEI]]/Data[[#This Row],[NUMĂRUL PERSOANELOR CARE AU PARTICIPAT LA VOT]]</f>
        <v>8.5584528688524575</v>
      </c>
      <c r="W3173" s="41">
        <f>Data[[#This Row],[TOTAL CHELTUIELI EURO]]/Data[[#This Row],[NUMĂRUL PERSOANELOR CARE AU PARTICIPAT LA VOT]]</f>
        <v>1.7682388522659571</v>
      </c>
      <c r="X3173" s="43">
        <v>4.8400999999999996</v>
      </c>
      <c r="Y3173" s="114" t="s">
        <v>2892</v>
      </c>
      <c r="Z3173" s="44">
        <v>5</v>
      </c>
      <c r="AA3173" s="115" t="s">
        <v>3107</v>
      </c>
      <c r="AB3173" s="44">
        <v>1</v>
      </c>
      <c r="AC3173" s="45"/>
    </row>
    <row r="3174" spans="1:29" x14ac:dyDescent="0.2">
      <c r="A3174" s="37">
        <v>3173</v>
      </c>
      <c r="B3174" s="38" t="s">
        <v>2700</v>
      </c>
      <c r="C3174" s="39" t="s">
        <v>2751</v>
      </c>
      <c r="D3174" s="40">
        <v>44101</v>
      </c>
      <c r="E3174" s="38">
        <v>1</v>
      </c>
      <c r="F3174" s="38"/>
      <c r="G3174" s="38" t="s">
        <v>2</v>
      </c>
      <c r="H3174" s="38" t="s">
        <v>2</v>
      </c>
      <c r="I3174" s="39">
        <v>0</v>
      </c>
      <c r="J3174" s="39">
        <v>2339</v>
      </c>
      <c r="K3174" s="39">
        <v>0</v>
      </c>
      <c r="L3174" s="41">
        <f>SUM(Data[[#This Row],[CHELTUIELI DE PERSONAL LEI]:[CHELTUIELI DE CAPITAL (ACTIVE NEFINANCIARE ) LEI]])</f>
        <v>2339</v>
      </c>
      <c r="M3174" s="41">
        <f>Data[[#This Row],[TOTAL CHELTUIELI LEI]]/Data[[#This Row],[CURS VALUTAR EURO BNR 22 07 2020]]</f>
        <v>483.25447821326009</v>
      </c>
      <c r="N3174" s="49">
        <v>1908</v>
      </c>
      <c r="O3174" s="42"/>
      <c r="P3174" s="104">
        <v>1019</v>
      </c>
      <c r="Q3174" s="42"/>
      <c r="R3174" s="42">
        <f>Data[[#This Row],[PERSOANE ÎNSCRISE ÎN LISTELE ELECTORALE (TURUL 1)            ]]+Data[[#This Row],[PERSOANE ÎNSCRISE ÎN LISTELE ELECTORALE (TURUL AL 2-LEA)]]</f>
        <v>1908</v>
      </c>
      <c r="S3174" s="42">
        <f>Data[[#This Row],[PERSOANE CARE AU PARTICIPAT LA VOT (TURUL 1)]]+Data[[#This Row],[PERSOANE CARE AU PARTICIPAT LA VOT  (TURUL AL 2-LEA)]]</f>
        <v>1019</v>
      </c>
      <c r="T3174" s="41">
        <f>Data[[#This Row],[TOTAL CHELTUIELI LEI]]/Data[[#This Row],[NUMĂRUL PERSOANELOR ÎNSCRISE ÎN LISTELE ELECTORALE]]</f>
        <v>1.2258909853249476</v>
      </c>
      <c r="U3174" s="41">
        <f>Data[[#This Row],[TOTAL CHELTUIELI EURO]]/Data[[#This Row],[NUMĂRUL PERSOANELOR ÎNSCRISE ÎN LISTELE ELECTORALE]]</f>
        <v>0.25327802841365832</v>
      </c>
      <c r="V3174" s="41">
        <f>Data[[#This Row],[TOTAL CHELTUIELI LEI]]/Data[[#This Row],[NUMĂRUL PERSOANELOR CARE AU PARTICIPAT LA VOT]]</f>
        <v>2.2953876349362119</v>
      </c>
      <c r="W3174" s="41">
        <f>Data[[#This Row],[TOTAL CHELTUIELI EURO]]/Data[[#This Row],[NUMĂRUL PERSOANELOR CARE AU PARTICIPAT LA VOT]]</f>
        <v>0.47424384515530921</v>
      </c>
      <c r="X3174" s="43">
        <v>4.8400999999999996</v>
      </c>
      <c r="Y3174" s="114" t="s">
        <v>2894</v>
      </c>
      <c r="Z3174" s="44">
        <v>1</v>
      </c>
      <c r="AA3174" s="115" t="s">
        <v>3105</v>
      </c>
      <c r="AB3174" s="44">
        <v>0</v>
      </c>
      <c r="AC3174" s="45"/>
    </row>
    <row r="3175" spans="1:29" x14ac:dyDescent="0.2">
      <c r="A3175" s="37">
        <v>3174</v>
      </c>
      <c r="B3175" s="38" t="s">
        <v>2700</v>
      </c>
      <c r="C3175" s="39" t="s">
        <v>2752</v>
      </c>
      <c r="D3175" s="40">
        <v>44101</v>
      </c>
      <c r="E3175" s="38">
        <v>1</v>
      </c>
      <c r="F3175" s="38"/>
      <c r="G3175" s="38" t="s">
        <v>2</v>
      </c>
      <c r="H3175" s="38" t="s">
        <v>2</v>
      </c>
      <c r="I3175" s="81">
        <v>18000</v>
      </c>
      <c r="J3175" s="81">
        <v>2703</v>
      </c>
      <c r="K3175" s="81">
        <v>0</v>
      </c>
      <c r="L3175" s="41">
        <f>SUM(Data[[#This Row],[CHELTUIELI DE PERSONAL LEI]:[CHELTUIELI DE CAPITAL (ACTIVE NEFINANCIARE ) LEI]])</f>
        <v>20703</v>
      </c>
      <c r="M3175" s="41">
        <f>Data[[#This Row],[TOTAL CHELTUIELI LEI]]/Data[[#This Row],[CURS VALUTAR EURO BNR 22 07 2020]]</f>
        <v>4277.3909629966329</v>
      </c>
      <c r="N3175" s="49">
        <v>2512</v>
      </c>
      <c r="O3175" s="42"/>
      <c r="P3175" s="104">
        <v>751</v>
      </c>
      <c r="Q3175" s="42"/>
      <c r="R3175" s="42">
        <f>Data[[#This Row],[PERSOANE ÎNSCRISE ÎN LISTELE ELECTORALE (TURUL 1)            ]]+Data[[#This Row],[PERSOANE ÎNSCRISE ÎN LISTELE ELECTORALE (TURUL AL 2-LEA)]]</f>
        <v>2512</v>
      </c>
      <c r="S3175" s="42">
        <f>Data[[#This Row],[PERSOANE CARE AU PARTICIPAT LA VOT (TURUL 1)]]+Data[[#This Row],[PERSOANE CARE AU PARTICIPAT LA VOT  (TURUL AL 2-LEA)]]</f>
        <v>751</v>
      </c>
      <c r="T3175" s="41">
        <f>Data[[#This Row],[TOTAL CHELTUIELI LEI]]/Data[[#This Row],[NUMĂRUL PERSOANELOR ÎNSCRISE ÎN LISTELE ELECTORALE]]</f>
        <v>8.2416401273885356</v>
      </c>
      <c r="U3175" s="41">
        <f>Data[[#This Row],[TOTAL CHELTUIELI EURO]]/Data[[#This Row],[NUMĂRUL PERSOANELOR ÎNSCRISE ÎN LISTELE ELECTORALE]]</f>
        <v>1.7027830266706341</v>
      </c>
      <c r="V3175" s="41">
        <f>Data[[#This Row],[TOTAL CHELTUIELI LEI]]/Data[[#This Row],[NUMĂRUL PERSOANELOR CARE AU PARTICIPAT LA VOT]]</f>
        <v>27.567243675099867</v>
      </c>
      <c r="W3175" s="41">
        <f>Data[[#This Row],[TOTAL CHELTUIELI EURO]]/Data[[#This Row],[NUMĂRUL PERSOANELOR CARE AU PARTICIPAT LA VOT]]</f>
        <v>5.6955938255614287</v>
      </c>
      <c r="X3175" s="43">
        <v>4.8400999999999996</v>
      </c>
      <c r="Y3175" s="114" t="s">
        <v>2896</v>
      </c>
      <c r="Z3175" s="44">
        <v>8</v>
      </c>
      <c r="AA3175" s="115" t="s">
        <v>3107</v>
      </c>
      <c r="AB3175" s="44">
        <v>1</v>
      </c>
      <c r="AC3175" s="45"/>
    </row>
    <row r="3176" spans="1:29" x14ac:dyDescent="0.2">
      <c r="A3176" s="37">
        <v>3175</v>
      </c>
      <c r="B3176" s="38" t="s">
        <v>2700</v>
      </c>
      <c r="C3176" s="39" t="s">
        <v>2753</v>
      </c>
      <c r="D3176" s="40">
        <v>44101</v>
      </c>
      <c r="E3176" s="38">
        <v>1</v>
      </c>
      <c r="F3176" s="38"/>
      <c r="G3176" s="38" t="s">
        <v>2</v>
      </c>
      <c r="H3176" s="38" t="s">
        <v>2</v>
      </c>
      <c r="I3176" s="81">
        <v>3120</v>
      </c>
      <c r="J3176" s="81">
        <v>1497.3</v>
      </c>
      <c r="K3176" s="81">
        <v>0</v>
      </c>
      <c r="L3176" s="41">
        <f>SUM(Data[[#This Row],[CHELTUIELI DE PERSONAL LEI]:[CHELTUIELI DE CAPITAL (ACTIVE NEFINANCIARE ) LEI]])</f>
        <v>4617.3</v>
      </c>
      <c r="M3176" s="41">
        <f>Data[[#This Row],[TOTAL CHELTUIELI LEI]]/Data[[#This Row],[CURS VALUTAR EURO BNR 22 07 2020]]</f>
        <v>953.96789322534664</v>
      </c>
      <c r="N3176" s="49">
        <v>6453</v>
      </c>
      <c r="O3176" s="42"/>
      <c r="P3176" s="104">
        <v>2314</v>
      </c>
      <c r="Q3176" s="42"/>
      <c r="R3176" s="42">
        <f>Data[[#This Row],[PERSOANE ÎNSCRISE ÎN LISTELE ELECTORALE (TURUL 1)            ]]+Data[[#This Row],[PERSOANE ÎNSCRISE ÎN LISTELE ELECTORALE (TURUL AL 2-LEA)]]</f>
        <v>6453</v>
      </c>
      <c r="S3176" s="42">
        <f>Data[[#This Row],[PERSOANE CARE AU PARTICIPAT LA VOT (TURUL 1)]]+Data[[#This Row],[PERSOANE CARE AU PARTICIPAT LA VOT  (TURUL AL 2-LEA)]]</f>
        <v>2314</v>
      </c>
      <c r="T3176" s="41">
        <f>Data[[#This Row],[TOTAL CHELTUIELI LEI]]/Data[[#This Row],[NUMĂRUL PERSOANELOR ÎNSCRISE ÎN LISTELE ELECTORALE]]</f>
        <v>0.71552766155276615</v>
      </c>
      <c r="U3176" s="41">
        <f>Data[[#This Row],[TOTAL CHELTUIELI EURO]]/Data[[#This Row],[NUMĂRUL PERSOANELOR ÎNSCRISE ÎN LISTELE ELECTORALE]]</f>
        <v>0.14783323930347847</v>
      </c>
      <c r="V3176" s="41">
        <f>Data[[#This Row],[TOTAL CHELTUIELI LEI]]/Data[[#This Row],[NUMĂRUL PERSOANELOR CARE AU PARTICIPAT LA VOT]]</f>
        <v>1.9953759723422646</v>
      </c>
      <c r="W3176" s="41">
        <f>Data[[#This Row],[TOTAL CHELTUIELI EURO]]/Data[[#This Row],[NUMĂRUL PERSOANELOR CARE AU PARTICIPAT LA VOT]]</f>
        <v>0.41225924512763468</v>
      </c>
      <c r="X3176" s="43">
        <v>4.8400999999999996</v>
      </c>
      <c r="Y3176" s="114" t="s">
        <v>2890</v>
      </c>
      <c r="Z3176" s="44">
        <v>0</v>
      </c>
      <c r="AA3176" s="115" t="s">
        <v>3105</v>
      </c>
      <c r="AB3176" s="44">
        <v>0</v>
      </c>
      <c r="AC3176" s="45"/>
    </row>
    <row r="3177" spans="1:29" x14ac:dyDescent="0.2">
      <c r="A3177" s="37">
        <v>3176</v>
      </c>
      <c r="B3177" s="38" t="s">
        <v>2700</v>
      </c>
      <c r="C3177" s="39" t="s">
        <v>2754</v>
      </c>
      <c r="D3177" s="40">
        <v>44101</v>
      </c>
      <c r="E3177" s="38">
        <v>1</v>
      </c>
      <c r="F3177" s="38"/>
      <c r="G3177" s="38" t="s">
        <v>2</v>
      </c>
      <c r="H3177" s="38" t="s">
        <v>2</v>
      </c>
      <c r="I3177" s="39">
        <v>0</v>
      </c>
      <c r="J3177" s="39">
        <v>14610</v>
      </c>
      <c r="K3177" s="39">
        <v>0</v>
      </c>
      <c r="L3177" s="41">
        <f>SUM(Data[[#This Row],[CHELTUIELI DE PERSONAL LEI]:[CHELTUIELI DE CAPITAL (ACTIVE NEFINANCIARE ) LEI]])</f>
        <v>14610</v>
      </c>
      <c r="M3177" s="41">
        <f>Data[[#This Row],[TOTAL CHELTUIELI LEI]]/Data[[#This Row],[CURS VALUTAR EURO BNR 22 07 2020]]</f>
        <v>3018.5326749447327</v>
      </c>
      <c r="N3177" s="49">
        <v>3419</v>
      </c>
      <c r="O3177" s="42"/>
      <c r="P3177" s="104">
        <v>1592</v>
      </c>
      <c r="Q3177" s="42"/>
      <c r="R3177" s="42">
        <f>Data[[#This Row],[PERSOANE ÎNSCRISE ÎN LISTELE ELECTORALE (TURUL 1)            ]]+Data[[#This Row],[PERSOANE ÎNSCRISE ÎN LISTELE ELECTORALE (TURUL AL 2-LEA)]]</f>
        <v>3419</v>
      </c>
      <c r="S3177" s="42">
        <f>Data[[#This Row],[PERSOANE CARE AU PARTICIPAT LA VOT (TURUL 1)]]+Data[[#This Row],[PERSOANE CARE AU PARTICIPAT LA VOT  (TURUL AL 2-LEA)]]</f>
        <v>1592</v>
      </c>
      <c r="T3177" s="41">
        <f>Data[[#This Row],[TOTAL CHELTUIELI LEI]]/Data[[#This Row],[NUMĂRUL PERSOANELOR ÎNSCRISE ÎN LISTELE ELECTORALE]]</f>
        <v>4.273179292190699</v>
      </c>
      <c r="U3177" s="41">
        <f>Data[[#This Row],[TOTAL CHELTUIELI EURO]]/Data[[#This Row],[NUMĂRUL PERSOANELOR ÎNSCRISE ÎN LISTELE ELECTORALE]]</f>
        <v>0.88287004239389666</v>
      </c>
      <c r="V3177" s="41">
        <f>Data[[#This Row],[TOTAL CHELTUIELI LEI]]/Data[[#This Row],[NUMĂRUL PERSOANELOR CARE AU PARTICIPAT LA VOT]]</f>
        <v>9.1771356783919593</v>
      </c>
      <c r="W3177" s="41">
        <f>Data[[#This Row],[TOTAL CHELTUIELI EURO]]/Data[[#This Row],[NUMĂRUL PERSOANELOR CARE AU PARTICIPAT LA VOT]]</f>
        <v>1.8960632380306111</v>
      </c>
      <c r="X3177" s="43">
        <v>4.8400999999999996</v>
      </c>
      <c r="Y3177" s="114" t="s">
        <v>2895</v>
      </c>
      <c r="Z3177" s="44">
        <v>4</v>
      </c>
      <c r="AA3177" s="115" t="s">
        <v>3105</v>
      </c>
      <c r="AB3177" s="44">
        <v>0</v>
      </c>
      <c r="AC3177" s="45"/>
    </row>
    <row r="3178" spans="1:29" x14ac:dyDescent="0.2">
      <c r="A3178" s="37">
        <v>3177</v>
      </c>
      <c r="B3178" s="38" t="s">
        <v>2700</v>
      </c>
      <c r="C3178" s="39" t="s">
        <v>2755</v>
      </c>
      <c r="D3178" s="40">
        <v>44101</v>
      </c>
      <c r="E3178" s="38">
        <v>1</v>
      </c>
      <c r="F3178" s="38"/>
      <c r="G3178" s="38" t="s">
        <v>2</v>
      </c>
      <c r="H3178" s="38" t="s">
        <v>2</v>
      </c>
      <c r="I3178" s="81">
        <v>0</v>
      </c>
      <c r="J3178" s="81">
        <v>0</v>
      </c>
      <c r="K3178" s="81">
        <v>0</v>
      </c>
      <c r="L3178" s="41">
        <f>SUM(Data[[#This Row],[CHELTUIELI DE PERSONAL LEI]:[CHELTUIELI DE CAPITAL (ACTIVE NEFINANCIARE ) LEI]])</f>
        <v>0</v>
      </c>
      <c r="M3178" s="41">
        <f>Data[[#This Row],[TOTAL CHELTUIELI LEI]]/Data[[#This Row],[CURS VALUTAR EURO BNR 22 07 2020]]</f>
        <v>0</v>
      </c>
      <c r="N3178" s="49">
        <v>1256</v>
      </c>
      <c r="O3178" s="42"/>
      <c r="P3178" s="104">
        <v>752</v>
      </c>
      <c r="Q3178" s="42"/>
      <c r="R3178" s="42">
        <f>Data[[#This Row],[PERSOANE ÎNSCRISE ÎN LISTELE ELECTORALE (TURUL 1)            ]]+Data[[#This Row],[PERSOANE ÎNSCRISE ÎN LISTELE ELECTORALE (TURUL AL 2-LEA)]]</f>
        <v>1256</v>
      </c>
      <c r="S3178" s="42">
        <f>Data[[#This Row],[PERSOANE CARE AU PARTICIPAT LA VOT (TURUL 1)]]+Data[[#This Row],[PERSOANE CARE AU PARTICIPAT LA VOT  (TURUL AL 2-LEA)]]</f>
        <v>752</v>
      </c>
      <c r="T3178" s="41">
        <f>Data[[#This Row],[TOTAL CHELTUIELI LEI]]/Data[[#This Row],[NUMĂRUL PERSOANELOR ÎNSCRISE ÎN LISTELE ELECTORALE]]</f>
        <v>0</v>
      </c>
      <c r="U3178" s="41">
        <f>Data[[#This Row],[TOTAL CHELTUIELI EURO]]/Data[[#This Row],[NUMĂRUL PERSOANELOR ÎNSCRISE ÎN LISTELE ELECTORALE]]</f>
        <v>0</v>
      </c>
      <c r="V3178" s="41">
        <f>Data[[#This Row],[TOTAL CHELTUIELI LEI]]/Data[[#This Row],[NUMĂRUL PERSOANELOR CARE AU PARTICIPAT LA VOT]]</f>
        <v>0</v>
      </c>
      <c r="W3178" s="41">
        <f>Data[[#This Row],[TOTAL CHELTUIELI EURO]]/Data[[#This Row],[NUMĂRUL PERSOANELOR CARE AU PARTICIPAT LA VOT]]</f>
        <v>0</v>
      </c>
      <c r="X3178" s="43">
        <v>4.8400999999999996</v>
      </c>
      <c r="Y3178" s="114" t="s">
        <v>2890</v>
      </c>
      <c r="Z3178" s="44">
        <v>0</v>
      </c>
      <c r="AA3178" s="115" t="s">
        <v>3105</v>
      </c>
      <c r="AB3178" s="44">
        <v>0</v>
      </c>
      <c r="AC3178" s="45"/>
    </row>
    <row r="3179" spans="1:29" x14ac:dyDescent="0.2">
      <c r="A3179" s="37">
        <v>3178</v>
      </c>
      <c r="B3179" s="38" t="s">
        <v>2700</v>
      </c>
      <c r="C3179" s="39" t="s">
        <v>2756</v>
      </c>
      <c r="D3179" s="40">
        <v>44101</v>
      </c>
      <c r="E3179" s="38">
        <v>1</v>
      </c>
      <c r="F3179" s="38"/>
      <c r="G3179" s="38" t="s">
        <v>2</v>
      </c>
      <c r="H3179" s="38" t="s">
        <v>2</v>
      </c>
      <c r="I3179" s="39">
        <v>3400</v>
      </c>
      <c r="J3179" s="39">
        <v>4248</v>
      </c>
      <c r="K3179" s="39">
        <v>0</v>
      </c>
      <c r="L3179" s="41">
        <f>SUM(Data[[#This Row],[CHELTUIELI DE PERSONAL LEI]:[CHELTUIELI DE CAPITAL (ACTIVE NEFINANCIARE ) LEI]])</f>
        <v>7648</v>
      </c>
      <c r="M3179" s="41">
        <f>Data[[#This Row],[TOTAL CHELTUIELI LEI]]/Data[[#This Row],[CURS VALUTAR EURO BNR 22 07 2020]]</f>
        <v>1580.1326418875644</v>
      </c>
      <c r="N3179" s="49">
        <v>1605</v>
      </c>
      <c r="O3179" s="42"/>
      <c r="P3179" s="104">
        <v>1017</v>
      </c>
      <c r="Q3179" s="42"/>
      <c r="R3179" s="42">
        <f>Data[[#This Row],[PERSOANE ÎNSCRISE ÎN LISTELE ELECTORALE (TURUL 1)            ]]+Data[[#This Row],[PERSOANE ÎNSCRISE ÎN LISTELE ELECTORALE (TURUL AL 2-LEA)]]</f>
        <v>1605</v>
      </c>
      <c r="S3179" s="42">
        <f>Data[[#This Row],[PERSOANE CARE AU PARTICIPAT LA VOT (TURUL 1)]]+Data[[#This Row],[PERSOANE CARE AU PARTICIPAT LA VOT  (TURUL AL 2-LEA)]]</f>
        <v>1017</v>
      </c>
      <c r="T3179" s="41">
        <f>Data[[#This Row],[TOTAL CHELTUIELI LEI]]/Data[[#This Row],[NUMĂRUL PERSOANELOR ÎNSCRISE ÎN LISTELE ELECTORALE]]</f>
        <v>4.7651090342679128</v>
      </c>
      <c r="U3179" s="41">
        <f>Data[[#This Row],[TOTAL CHELTUIELI EURO]]/Data[[#This Row],[NUMĂRUL PERSOANELOR ÎNSCRISE ÎN LISTELE ELECTORALE]]</f>
        <v>0.98450631893306195</v>
      </c>
      <c r="V3179" s="41">
        <f>Data[[#This Row],[TOTAL CHELTUIELI LEI]]/Data[[#This Row],[NUMĂRUL PERSOANELOR CARE AU PARTICIPAT LA VOT]]</f>
        <v>7.5201573254670597</v>
      </c>
      <c r="W3179" s="41">
        <f>Data[[#This Row],[TOTAL CHELTUIELI EURO]]/Data[[#This Row],[NUMĂRUL PERSOANELOR CARE AU PARTICIPAT LA VOT]]</f>
        <v>1.5537194118855107</v>
      </c>
      <c r="X3179" s="43">
        <v>4.8400999999999996</v>
      </c>
      <c r="Y3179" s="114" t="s">
        <v>2895</v>
      </c>
      <c r="Z3179" s="44">
        <v>4</v>
      </c>
      <c r="AA3179" s="115" t="s">
        <v>3105</v>
      </c>
      <c r="AB3179" s="44">
        <v>0</v>
      </c>
      <c r="AC3179" s="45"/>
    </row>
    <row r="3180" spans="1:29" x14ac:dyDescent="0.2">
      <c r="A3180" s="37">
        <v>3179</v>
      </c>
      <c r="B3180" s="38" t="s">
        <v>2700</v>
      </c>
      <c r="C3180" s="39" t="s">
        <v>734</v>
      </c>
      <c r="D3180" s="40">
        <v>44101</v>
      </c>
      <c r="E3180" s="38">
        <v>1</v>
      </c>
      <c r="F3180" s="38"/>
      <c r="G3180" s="38" t="s">
        <v>2</v>
      </c>
      <c r="H3180" s="38" t="s">
        <v>2</v>
      </c>
      <c r="I3180" s="81">
        <v>3748</v>
      </c>
      <c r="J3180" s="81">
        <v>2221</v>
      </c>
      <c r="K3180" s="81">
        <v>0</v>
      </c>
      <c r="L3180" s="41">
        <f>SUM(Data[[#This Row],[CHELTUIELI DE PERSONAL LEI]:[CHELTUIELI DE CAPITAL (ACTIVE NEFINANCIARE ) LEI]])</f>
        <v>5969</v>
      </c>
      <c r="M3180" s="41">
        <f>Data[[#This Row],[TOTAL CHELTUIELI LEI]]/Data[[#This Row],[CURS VALUTAR EURO BNR 22 07 2020]]</f>
        <v>1233.2389826656474</v>
      </c>
      <c r="N3180" s="49">
        <v>3342</v>
      </c>
      <c r="O3180" s="42"/>
      <c r="P3180" s="104">
        <v>1296</v>
      </c>
      <c r="Q3180" s="42"/>
      <c r="R3180" s="42">
        <f>Data[[#This Row],[PERSOANE ÎNSCRISE ÎN LISTELE ELECTORALE (TURUL 1)            ]]+Data[[#This Row],[PERSOANE ÎNSCRISE ÎN LISTELE ELECTORALE (TURUL AL 2-LEA)]]</f>
        <v>3342</v>
      </c>
      <c r="S3180" s="42">
        <f>Data[[#This Row],[PERSOANE CARE AU PARTICIPAT LA VOT (TURUL 1)]]+Data[[#This Row],[PERSOANE CARE AU PARTICIPAT LA VOT  (TURUL AL 2-LEA)]]</f>
        <v>1296</v>
      </c>
      <c r="T3180" s="41">
        <f>Data[[#This Row],[TOTAL CHELTUIELI LEI]]/Data[[#This Row],[NUMĂRUL PERSOANELOR ÎNSCRISE ÎN LISTELE ELECTORALE]]</f>
        <v>1.7860562537402753</v>
      </c>
      <c r="U3180" s="41">
        <f>Data[[#This Row],[TOTAL CHELTUIELI EURO]]/Data[[#This Row],[NUMĂRUL PERSOANELOR ÎNSCRISE ÎN LISTELE ELECTORALE]]</f>
        <v>0.36901226291611233</v>
      </c>
      <c r="V3180" s="41">
        <f>Data[[#This Row],[TOTAL CHELTUIELI LEI]]/Data[[#This Row],[NUMĂRUL PERSOANELOR CARE AU PARTICIPAT LA VOT]]</f>
        <v>4.6057098765432096</v>
      </c>
      <c r="W3180" s="41">
        <f>Data[[#This Row],[TOTAL CHELTUIELI EURO]]/Data[[#This Row],[NUMĂRUL PERSOANELOR CARE AU PARTICIPAT LA VOT]]</f>
        <v>0.95157328909386374</v>
      </c>
      <c r="X3180" s="43">
        <v>4.8400999999999996</v>
      </c>
      <c r="Y3180" s="114" t="s">
        <v>2894</v>
      </c>
      <c r="Z3180" s="44">
        <v>1</v>
      </c>
      <c r="AA3180" s="115" t="s">
        <v>3105</v>
      </c>
      <c r="AB3180" s="44">
        <v>0</v>
      </c>
      <c r="AC3180" s="45"/>
    </row>
    <row r="3181" spans="1:29" x14ac:dyDescent="0.2">
      <c r="A3181" s="37">
        <v>3180</v>
      </c>
      <c r="B3181" s="38" t="s">
        <v>2700</v>
      </c>
      <c r="C3181" s="39" t="s">
        <v>2757</v>
      </c>
      <c r="D3181" s="40">
        <v>44101</v>
      </c>
      <c r="E3181" s="38">
        <v>1</v>
      </c>
      <c r="F3181" s="38"/>
      <c r="G3181" s="38" t="s">
        <v>2</v>
      </c>
      <c r="H3181" s="38" t="s">
        <v>2</v>
      </c>
      <c r="I3181" s="39">
        <v>3600</v>
      </c>
      <c r="J3181" s="39">
        <v>21564.07</v>
      </c>
      <c r="K3181" s="39">
        <v>0</v>
      </c>
      <c r="L3181" s="41">
        <f>SUM(Data[[#This Row],[CHELTUIELI DE PERSONAL LEI]:[CHELTUIELI DE CAPITAL (ACTIVE NEFINANCIARE ) LEI]])</f>
        <v>25164.07</v>
      </c>
      <c r="M3181" s="41">
        <f>Data[[#This Row],[TOTAL CHELTUIELI LEI]]/Data[[#This Row],[CURS VALUTAR EURO BNR 22 07 2020]]</f>
        <v>5199.0805975083167</v>
      </c>
      <c r="N3181" s="49">
        <v>4462</v>
      </c>
      <c r="O3181" s="42"/>
      <c r="P3181" s="104">
        <v>1995</v>
      </c>
      <c r="Q3181" s="42"/>
      <c r="R3181" s="42">
        <f>Data[[#This Row],[PERSOANE ÎNSCRISE ÎN LISTELE ELECTORALE (TURUL 1)            ]]+Data[[#This Row],[PERSOANE ÎNSCRISE ÎN LISTELE ELECTORALE (TURUL AL 2-LEA)]]</f>
        <v>4462</v>
      </c>
      <c r="S3181" s="42">
        <f>Data[[#This Row],[PERSOANE CARE AU PARTICIPAT LA VOT (TURUL 1)]]+Data[[#This Row],[PERSOANE CARE AU PARTICIPAT LA VOT  (TURUL AL 2-LEA)]]</f>
        <v>1995</v>
      </c>
      <c r="T3181" s="41">
        <f>Data[[#This Row],[TOTAL CHELTUIELI LEI]]/Data[[#This Row],[NUMĂRUL PERSOANELOR ÎNSCRISE ÎN LISTELE ELECTORALE]]</f>
        <v>5.6396391752577317</v>
      </c>
      <c r="U3181" s="41">
        <f>Data[[#This Row],[TOTAL CHELTUIELI EURO]]/Data[[#This Row],[NUMĂRUL PERSOANELOR ÎNSCRISE ÎN LISTELE ELECTORALE]]</f>
        <v>1.1651906314451628</v>
      </c>
      <c r="V3181" s="41">
        <f>Data[[#This Row],[TOTAL CHELTUIELI LEI]]/Data[[#This Row],[NUMĂRUL PERSOANELOR CARE AU PARTICIPAT LA VOT]]</f>
        <v>12.613568922305765</v>
      </c>
      <c r="W3181" s="41">
        <f>Data[[#This Row],[TOTAL CHELTUIELI EURO]]/Data[[#This Row],[NUMĂRUL PERSOANELOR CARE AU PARTICIPAT LA VOT]]</f>
        <v>2.6060554373475271</v>
      </c>
      <c r="X3181" s="43">
        <v>4.8400999999999996</v>
      </c>
      <c r="Y3181" s="114" t="s">
        <v>2892</v>
      </c>
      <c r="Z3181" s="44">
        <v>5</v>
      </c>
      <c r="AA3181" s="115" t="s">
        <v>3107</v>
      </c>
      <c r="AB3181" s="44">
        <v>1</v>
      </c>
      <c r="AC3181" s="45"/>
    </row>
    <row r="3182" spans="1:29" x14ac:dyDescent="0.2">
      <c r="A3182" s="37">
        <v>3181</v>
      </c>
      <c r="B3182" s="38" t="s">
        <v>2700</v>
      </c>
      <c r="C3182" s="39" t="s">
        <v>2758</v>
      </c>
      <c r="D3182" s="40">
        <v>44101</v>
      </c>
      <c r="E3182" s="38">
        <v>1</v>
      </c>
      <c r="F3182" s="38"/>
      <c r="G3182" s="38" t="s">
        <v>2</v>
      </c>
      <c r="H3182" s="38" t="s">
        <v>2</v>
      </c>
      <c r="I3182" s="81">
        <v>5900</v>
      </c>
      <c r="J3182" s="81">
        <v>2000</v>
      </c>
      <c r="K3182" s="81">
        <v>0</v>
      </c>
      <c r="L3182" s="41">
        <f>SUM(Data[[#This Row],[CHELTUIELI DE PERSONAL LEI]:[CHELTUIELI DE CAPITAL (ACTIVE NEFINANCIARE ) LEI]])</f>
        <v>7900</v>
      </c>
      <c r="M3182" s="41">
        <f>Data[[#This Row],[TOTAL CHELTUIELI LEI]]/Data[[#This Row],[CURS VALUTAR EURO BNR 22 07 2020]]</f>
        <v>1632.1976818660773</v>
      </c>
      <c r="N3182" s="49">
        <v>3041</v>
      </c>
      <c r="O3182" s="42"/>
      <c r="P3182" s="104">
        <v>1915</v>
      </c>
      <c r="Q3182" s="42"/>
      <c r="R3182" s="42">
        <f>Data[[#This Row],[PERSOANE ÎNSCRISE ÎN LISTELE ELECTORALE (TURUL 1)            ]]+Data[[#This Row],[PERSOANE ÎNSCRISE ÎN LISTELE ELECTORALE (TURUL AL 2-LEA)]]</f>
        <v>3041</v>
      </c>
      <c r="S3182" s="42">
        <f>Data[[#This Row],[PERSOANE CARE AU PARTICIPAT LA VOT (TURUL 1)]]+Data[[#This Row],[PERSOANE CARE AU PARTICIPAT LA VOT  (TURUL AL 2-LEA)]]</f>
        <v>1915</v>
      </c>
      <c r="T3182" s="41">
        <f>Data[[#This Row],[TOTAL CHELTUIELI LEI]]/Data[[#This Row],[NUMĂRUL PERSOANELOR ÎNSCRISE ÎN LISTELE ELECTORALE]]</f>
        <v>2.5978296612956266</v>
      </c>
      <c r="U3182" s="41">
        <f>Data[[#This Row],[TOTAL CHELTUIELI EURO]]/Data[[#This Row],[NUMĂRUL PERSOANELOR ÎNSCRISE ÎN LISTELE ELECTORALE]]</f>
        <v>0.53673057608223529</v>
      </c>
      <c r="V3182" s="41">
        <f>Data[[#This Row],[TOTAL CHELTUIELI LEI]]/Data[[#This Row],[NUMĂRUL PERSOANELOR CARE AU PARTICIPAT LA VOT]]</f>
        <v>4.1253263707571799</v>
      </c>
      <c r="W3182" s="41">
        <f>Data[[#This Row],[TOTAL CHELTUIELI EURO]]/Data[[#This Row],[NUMĂRUL PERSOANELOR CARE AU PARTICIPAT LA VOT]]</f>
        <v>0.85232254927732498</v>
      </c>
      <c r="X3182" s="43">
        <v>4.8400999999999996</v>
      </c>
      <c r="Y3182" s="114" t="s">
        <v>2891</v>
      </c>
      <c r="Z3182" s="44">
        <v>2</v>
      </c>
      <c r="AA3182" s="115" t="s">
        <v>3105</v>
      </c>
      <c r="AB3182" s="44">
        <v>0</v>
      </c>
      <c r="AC3182" s="45"/>
    </row>
    <row r="3183" spans="1:29" ht="25.5" x14ac:dyDescent="0.2">
      <c r="A3183" s="37">
        <v>3182</v>
      </c>
      <c r="B3183" s="37" t="s">
        <v>967</v>
      </c>
      <c r="C3183" s="164" t="s">
        <v>3075</v>
      </c>
      <c r="D3183" s="40">
        <v>44101</v>
      </c>
      <c r="E3183" s="38">
        <v>1</v>
      </c>
      <c r="F3183" s="167" t="s">
        <v>3134</v>
      </c>
      <c r="G3183" s="38" t="s">
        <v>2</v>
      </c>
      <c r="H3183" s="38" t="s">
        <v>2</v>
      </c>
      <c r="I3183" s="81">
        <v>0</v>
      </c>
      <c r="J3183" s="81">
        <v>0</v>
      </c>
      <c r="K3183" s="81">
        <v>0</v>
      </c>
      <c r="L3183" s="41">
        <f>SUM(Data[[#This Row],[CHELTUIELI DE PERSONAL LEI]:[CHELTUIELI DE CAPITAL (ACTIVE NEFINANCIARE ) LEI]])</f>
        <v>0</v>
      </c>
      <c r="M3183" s="41">
        <f>Data[[#This Row],[TOTAL CHELTUIELI LEI]]/Data[[#This Row],[CURS VALUTAR EURO BNR 22 07 2020]]</f>
        <v>0</v>
      </c>
      <c r="N3183" s="165">
        <v>4491</v>
      </c>
      <c r="O3183" s="42"/>
      <c r="P3183" s="42">
        <v>2474</v>
      </c>
      <c r="Q3183" s="42"/>
      <c r="R3183" s="42">
        <f>Data[[#This Row],[PERSOANE ÎNSCRISE ÎN LISTELE ELECTORALE (TURUL 1)            ]]+Data[[#This Row],[PERSOANE ÎNSCRISE ÎN LISTELE ELECTORALE (TURUL AL 2-LEA)]]</f>
        <v>4491</v>
      </c>
      <c r="S3183" s="42">
        <f>Data[[#This Row],[PERSOANE CARE AU PARTICIPAT LA VOT (TURUL 1)]]+Data[[#This Row],[PERSOANE CARE AU PARTICIPAT LA VOT  (TURUL AL 2-LEA)]]</f>
        <v>2474</v>
      </c>
      <c r="T3183" s="41"/>
      <c r="U3183" s="41"/>
      <c r="V3183" s="41"/>
      <c r="W3183" s="41">
        <f>Data[[#This Row],[TOTAL CHELTUIELI EURO]]/Data[[#This Row],[NUMĂRUL PERSOANELOR CARE AU PARTICIPAT LA VOT]]</f>
        <v>0</v>
      </c>
      <c r="X3183" s="43">
        <v>4.8400999999999996</v>
      </c>
      <c r="Y3183" s="114"/>
      <c r="Z3183" s="44"/>
      <c r="AA3183" s="115"/>
      <c r="AB3183" s="44"/>
    </row>
    <row r="3184" spans="1:29" x14ac:dyDescent="0.2">
      <c r="A3184" s="37">
        <v>3183</v>
      </c>
      <c r="B3184" s="37" t="s">
        <v>967</v>
      </c>
      <c r="C3184" s="164" t="s">
        <v>3076</v>
      </c>
      <c r="D3184" s="40">
        <v>44101</v>
      </c>
      <c r="E3184" s="38">
        <v>1</v>
      </c>
      <c r="F3184" s="38"/>
      <c r="G3184" s="38" t="s">
        <v>2</v>
      </c>
      <c r="H3184" s="38" t="s">
        <v>2</v>
      </c>
      <c r="I3184" s="81">
        <v>2400</v>
      </c>
      <c r="J3184" s="81">
        <v>19925.21</v>
      </c>
      <c r="K3184" s="81">
        <v>0</v>
      </c>
      <c r="L3184" s="41">
        <f>SUM(Data[[#This Row],[CHELTUIELI DE PERSONAL LEI]:[CHELTUIELI DE CAPITAL (ACTIVE NEFINANCIARE ) LEI]])</f>
        <v>22325.21</v>
      </c>
      <c r="M3184" s="41">
        <f>Data[[#This Row],[TOTAL CHELTUIELI LEI]]/Data[[#This Row],[CURS VALUTAR EURO BNR 22 07 2020]]</f>
        <v>4612.5513935662484</v>
      </c>
      <c r="N3184" s="165">
        <v>5839</v>
      </c>
      <c r="O3184" s="42"/>
      <c r="P3184" s="42">
        <v>3395</v>
      </c>
      <c r="Q3184" s="42"/>
      <c r="R3184" s="42">
        <f>Data[[#This Row],[PERSOANE ÎNSCRISE ÎN LISTELE ELECTORALE (TURUL 1)            ]]+Data[[#This Row],[PERSOANE ÎNSCRISE ÎN LISTELE ELECTORALE (TURUL AL 2-LEA)]]</f>
        <v>5839</v>
      </c>
      <c r="S3184" s="42">
        <f>Data[[#This Row],[PERSOANE CARE AU PARTICIPAT LA VOT (TURUL 1)]]+Data[[#This Row],[PERSOANE CARE AU PARTICIPAT LA VOT  (TURUL AL 2-LEA)]]</f>
        <v>3395</v>
      </c>
      <c r="T3184" s="41">
        <f>Data[[#This Row],[TOTAL CHELTUIELI LEI]]/Data[[#This Row],[NUMĂRUL PERSOANELOR ÎNSCRISE ÎN LISTELE ELECTORALE]]</f>
        <v>3.8234646343551977</v>
      </c>
      <c r="U3184" s="41">
        <f>Data[[#This Row],[TOTAL CHELTUIELI EURO]]/Data[[#This Row],[NUMĂRUL PERSOANELOR ÎNSCRISE ÎN LISTELE ELECTORALE]]</f>
        <v>0.78995571049259261</v>
      </c>
      <c r="V3184" s="41">
        <f>Data[[#This Row],[TOTAL CHELTUIELI LEI]]/Data[[#This Row],[NUMĂRUL PERSOANELOR CARE AU PARTICIPAT LA VOT]]</f>
        <v>6.5759086892488954</v>
      </c>
      <c r="W3184" s="41">
        <f>Data[[#This Row],[TOTAL CHELTUIELI EURO]]/Data[[#This Row],[NUMĂRUL PERSOANELOR CARE AU PARTICIPAT LA VOT]]</f>
        <v>1.3586307492094989</v>
      </c>
      <c r="X3184" s="43">
        <v>4.8400999999999996</v>
      </c>
      <c r="Y3184" s="114" t="s">
        <v>2884</v>
      </c>
      <c r="Z3184" s="44">
        <v>3</v>
      </c>
      <c r="AA3184" s="115" t="s">
        <v>3105</v>
      </c>
      <c r="AB3184" s="44">
        <v>0</v>
      </c>
      <c r="AC3184" s="166"/>
    </row>
    <row r="3185" spans="1:29" ht="25.5" x14ac:dyDescent="0.2">
      <c r="A3185" s="37">
        <v>3184</v>
      </c>
      <c r="B3185" s="37" t="s">
        <v>967</v>
      </c>
      <c r="C3185" s="164" t="s">
        <v>3077</v>
      </c>
      <c r="D3185" s="40">
        <v>44101</v>
      </c>
      <c r="E3185" s="38">
        <v>1</v>
      </c>
      <c r="F3185" s="167" t="s">
        <v>3134</v>
      </c>
      <c r="G3185" s="38" t="s">
        <v>2</v>
      </c>
      <c r="H3185" s="38" t="s">
        <v>2</v>
      </c>
      <c r="I3185" s="81">
        <v>0</v>
      </c>
      <c r="J3185" s="81">
        <v>0</v>
      </c>
      <c r="K3185" s="81">
        <v>0</v>
      </c>
      <c r="L3185" s="41">
        <f>SUM(Data[[#This Row],[CHELTUIELI DE PERSONAL LEI]:[CHELTUIELI DE CAPITAL (ACTIVE NEFINANCIARE ) LEI]])</f>
        <v>0</v>
      </c>
      <c r="M3185" s="41">
        <f>Data[[#This Row],[TOTAL CHELTUIELI LEI]]/Data[[#This Row],[CURS VALUTAR EURO BNR 22 07 2020]]</f>
        <v>0</v>
      </c>
      <c r="N3185" s="165">
        <v>4526</v>
      </c>
      <c r="O3185" s="42"/>
      <c r="P3185" s="42">
        <v>3419</v>
      </c>
      <c r="Q3185" s="42"/>
      <c r="R3185" s="42">
        <f>Data[[#This Row],[PERSOANE ÎNSCRISE ÎN LISTELE ELECTORALE (TURUL 1)            ]]+Data[[#This Row],[PERSOANE ÎNSCRISE ÎN LISTELE ELECTORALE (TURUL AL 2-LEA)]]</f>
        <v>4526</v>
      </c>
      <c r="S3185" s="42">
        <f>Data[[#This Row],[PERSOANE CARE AU PARTICIPAT LA VOT (TURUL 1)]]+Data[[#This Row],[PERSOANE CARE AU PARTICIPAT LA VOT  (TURUL AL 2-LEA)]]</f>
        <v>3419</v>
      </c>
      <c r="T3185" s="41"/>
      <c r="U3185" s="41"/>
      <c r="V3185" s="41"/>
      <c r="W3185" s="41"/>
      <c r="X3185" s="43">
        <v>4.8400999999999996</v>
      </c>
      <c r="Y3185" s="114"/>
      <c r="Z3185" s="44"/>
      <c r="AA3185" s="115"/>
      <c r="AB3185" s="44"/>
    </row>
    <row r="3186" spans="1:29" ht="25.5" x14ac:dyDescent="0.2">
      <c r="A3186" s="37">
        <v>3185</v>
      </c>
      <c r="B3186" s="37" t="s">
        <v>967</v>
      </c>
      <c r="C3186" s="164" t="s">
        <v>3078</v>
      </c>
      <c r="D3186" s="40">
        <v>44101</v>
      </c>
      <c r="E3186" s="38">
        <v>1</v>
      </c>
      <c r="F3186" s="167" t="s">
        <v>3134</v>
      </c>
      <c r="G3186" s="38" t="s">
        <v>2</v>
      </c>
      <c r="H3186" s="38" t="s">
        <v>2</v>
      </c>
      <c r="I3186" s="81">
        <v>0</v>
      </c>
      <c r="J3186" s="81">
        <v>0</v>
      </c>
      <c r="K3186" s="81">
        <v>0</v>
      </c>
      <c r="L3186" s="41">
        <f>SUM(Data[[#This Row],[CHELTUIELI DE PERSONAL LEI]:[CHELTUIELI DE CAPITAL (ACTIVE NEFINANCIARE ) LEI]])</f>
        <v>0</v>
      </c>
      <c r="M3186" s="41">
        <f>Data[[#This Row],[TOTAL CHELTUIELI LEI]]/Data[[#This Row],[CURS VALUTAR EURO BNR 22 07 2020]]</f>
        <v>0</v>
      </c>
      <c r="N3186" s="165">
        <v>6862</v>
      </c>
      <c r="O3186" s="42"/>
      <c r="P3186" s="42">
        <v>3589</v>
      </c>
      <c r="Q3186" s="42"/>
      <c r="R3186" s="42">
        <f>Data[[#This Row],[PERSOANE ÎNSCRISE ÎN LISTELE ELECTORALE (TURUL 1)            ]]+Data[[#This Row],[PERSOANE ÎNSCRISE ÎN LISTELE ELECTORALE (TURUL AL 2-LEA)]]</f>
        <v>6862</v>
      </c>
      <c r="S3186" s="42">
        <f>Data[[#This Row],[PERSOANE CARE AU PARTICIPAT LA VOT (TURUL 1)]]+Data[[#This Row],[PERSOANE CARE AU PARTICIPAT LA VOT  (TURUL AL 2-LEA)]]</f>
        <v>3589</v>
      </c>
      <c r="T3186" s="41"/>
      <c r="U3186" s="41"/>
      <c r="V3186" s="41"/>
      <c r="W3186" s="41">
        <f>Data[[#This Row],[TOTAL CHELTUIELI EURO]]/Data[[#This Row],[NUMĂRUL PERSOANELOR CARE AU PARTICIPAT LA VOT]]</f>
        <v>0</v>
      </c>
      <c r="X3186" s="43">
        <v>4.8400999999999996</v>
      </c>
      <c r="Y3186" s="114"/>
      <c r="Z3186" s="44"/>
      <c r="AA3186" s="115"/>
      <c r="AB3186" s="44"/>
    </row>
    <row r="3187" spans="1:29" x14ac:dyDescent="0.2">
      <c r="A3187" s="37">
        <v>3186</v>
      </c>
      <c r="B3187" s="37" t="s">
        <v>967</v>
      </c>
      <c r="C3187" s="164" t="s">
        <v>3079</v>
      </c>
      <c r="D3187" s="40">
        <v>44101</v>
      </c>
      <c r="E3187" s="38">
        <v>1</v>
      </c>
      <c r="F3187" s="38"/>
      <c r="G3187" s="38" t="s">
        <v>2</v>
      </c>
      <c r="H3187" s="38" t="s">
        <v>2</v>
      </c>
      <c r="I3187" s="81">
        <v>32027</v>
      </c>
      <c r="J3187" s="81">
        <v>88717</v>
      </c>
      <c r="K3187" s="81">
        <v>0</v>
      </c>
      <c r="L3187" s="41">
        <f>SUM(Data[[#This Row],[CHELTUIELI DE PERSONAL LEI]:[CHELTUIELI DE CAPITAL (ACTIVE NEFINANCIARE ) LEI]])</f>
        <v>120744</v>
      </c>
      <c r="M3187" s="41">
        <f>Data[[#This Row],[TOTAL CHELTUIELI LEI]]/Data[[#This Row],[CURS VALUTAR EURO BNR 22 07 2020]]</f>
        <v>24946.592012561727</v>
      </c>
      <c r="N3187" s="165">
        <v>15014</v>
      </c>
      <c r="O3187" s="42"/>
      <c r="P3187" s="42">
        <v>7136</v>
      </c>
      <c r="Q3187" s="42"/>
      <c r="R3187" s="42">
        <f>Data[[#This Row],[PERSOANE ÎNSCRISE ÎN LISTELE ELECTORALE (TURUL 1)            ]]+Data[[#This Row],[PERSOANE ÎNSCRISE ÎN LISTELE ELECTORALE (TURUL AL 2-LEA)]]</f>
        <v>15014</v>
      </c>
      <c r="S3187" s="42">
        <f>Data[[#This Row],[PERSOANE CARE AU PARTICIPAT LA VOT (TURUL 1)]]+Data[[#This Row],[PERSOANE CARE AU PARTICIPAT LA VOT  (TURUL AL 2-LEA)]]</f>
        <v>7136</v>
      </c>
      <c r="T3187" s="41">
        <f>Data[[#This Row],[TOTAL CHELTUIELI LEI]]/Data[[#This Row],[NUMĂRUL PERSOANELOR ÎNSCRISE ÎN LISTELE ELECTORALE]]</f>
        <v>8.0420940455574801</v>
      </c>
      <c r="U3187" s="41">
        <f>Data[[#This Row],[TOTAL CHELTUIELI EURO]]/Data[[#This Row],[NUMĂRUL PERSOANELOR ÎNSCRISE ÎN LISTELE ELECTORALE]]</f>
        <v>1.6615553491782153</v>
      </c>
      <c r="V3187" s="41">
        <f>Data[[#This Row],[TOTAL CHELTUIELI LEI]]/Data[[#This Row],[NUMĂRUL PERSOANELOR CARE AU PARTICIPAT LA VOT]]</f>
        <v>16.920403587443946</v>
      </c>
      <c r="W3187" s="41">
        <f>Data[[#This Row],[TOTAL CHELTUIELI EURO]]/Data[[#This Row],[NUMĂRUL PERSOANELOR CARE AU PARTICIPAT LA VOT]]</f>
        <v>3.4958789255271476</v>
      </c>
      <c r="X3187" s="43">
        <v>4.8400999999999996</v>
      </c>
      <c r="Y3187" s="114" t="s">
        <v>2896</v>
      </c>
      <c r="Z3187" s="44">
        <v>8</v>
      </c>
      <c r="AA3187" s="115" t="s">
        <v>3107</v>
      </c>
      <c r="AB3187" s="44">
        <v>1</v>
      </c>
      <c r="AC3187" s="166"/>
    </row>
    <row r="3196" spans="1:29" x14ac:dyDescent="0.2">
      <c r="I3196" s="81"/>
      <c r="J3196" s="81"/>
    </row>
  </sheetData>
  <phoneticPr fontId="2" type="noConversion"/>
  <pageMargins left="0.7" right="0.7" top="0.75" bottom="0.75" header="0.3" footer="0.3"/>
  <pageSetup paperSize="8" scale="36" fitToHeight="0"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C110"/>
  <sheetViews>
    <sheetView zoomScale="55" zoomScaleNormal="55" workbookViewId="0">
      <selection activeCell="M64" sqref="M64"/>
    </sheetView>
  </sheetViews>
  <sheetFormatPr defaultColWidth="9.140625" defaultRowHeight="12.75" x14ac:dyDescent="0.2"/>
  <cols>
    <col min="1" max="1" width="13.5703125" style="85" bestFit="1" customWidth="1"/>
    <col min="2" max="2" width="20" style="86" bestFit="1" customWidth="1"/>
    <col min="3" max="3" width="31" style="45" bestFit="1" customWidth="1"/>
    <col min="4" max="4" width="16.85546875" style="45" customWidth="1"/>
    <col min="5" max="5" width="10.140625" style="45" customWidth="1"/>
    <col min="6" max="6" width="26.140625" style="45" customWidth="1"/>
    <col min="7" max="7" width="18.5703125" style="87" customWidth="1"/>
    <col min="8" max="8" width="14" style="87" customWidth="1"/>
    <col min="9" max="9" width="18.7109375" style="88" customWidth="1"/>
    <col min="10" max="10" width="23.42578125" style="88" customWidth="1"/>
    <col min="11" max="11" width="22.5703125" style="88" customWidth="1"/>
    <col min="12" max="12" width="21.5703125" style="89" customWidth="1"/>
    <col min="13" max="13" width="21.5703125" style="90" customWidth="1"/>
    <col min="14" max="14" width="21.5703125" style="91" customWidth="1"/>
    <col min="15" max="15" width="15.7109375" style="91" customWidth="1"/>
    <col min="16" max="16" width="15.140625" style="91" customWidth="1"/>
    <col min="17" max="17" width="16.28515625" style="45" customWidth="1"/>
    <col min="18" max="19" width="15" style="45" bestFit="1" customWidth="1"/>
    <col min="20" max="20" width="21.5703125" style="92" customWidth="1"/>
    <col min="21" max="23" width="20.7109375" style="92" customWidth="1"/>
    <col min="24" max="24" width="19.28515625" style="45" customWidth="1"/>
    <col min="25" max="25" width="19" style="93" customWidth="1"/>
    <col min="26" max="26" width="17.7109375" style="85" customWidth="1"/>
    <col min="27" max="27" width="20.28515625" style="93" customWidth="1"/>
    <col min="28" max="28" width="18" style="94" customWidth="1"/>
    <col min="29" max="29" width="9.140625" style="51"/>
    <col min="30" max="16384" width="9.140625" style="45"/>
  </cols>
  <sheetData>
    <row r="1" spans="1:29" s="36" customFormat="1" ht="116.25" customHeight="1" x14ac:dyDescent="0.2">
      <c r="A1" s="26" t="s">
        <v>2883</v>
      </c>
      <c r="B1" s="26" t="s">
        <v>3</v>
      </c>
      <c r="C1" s="27" t="s">
        <v>0</v>
      </c>
      <c r="D1" s="27" t="s">
        <v>1</v>
      </c>
      <c r="E1" s="28" t="s">
        <v>2760</v>
      </c>
      <c r="F1" s="28" t="s">
        <v>2761</v>
      </c>
      <c r="G1" s="27" t="s">
        <v>28</v>
      </c>
      <c r="H1" s="27" t="s">
        <v>29</v>
      </c>
      <c r="I1" s="29" t="s">
        <v>2864</v>
      </c>
      <c r="J1" s="29" t="s">
        <v>2865</v>
      </c>
      <c r="K1" s="29" t="s">
        <v>2866</v>
      </c>
      <c r="L1" s="30" t="s">
        <v>2867</v>
      </c>
      <c r="M1" s="30" t="s">
        <v>2882</v>
      </c>
      <c r="N1" s="31" t="s">
        <v>33</v>
      </c>
      <c r="O1" s="31" t="s">
        <v>32</v>
      </c>
      <c r="P1" s="27" t="s">
        <v>31</v>
      </c>
      <c r="Q1" s="27" t="s">
        <v>30</v>
      </c>
      <c r="R1" s="32" t="s">
        <v>7</v>
      </c>
      <c r="S1" s="33" t="s">
        <v>8</v>
      </c>
      <c r="T1" s="34" t="s">
        <v>2952</v>
      </c>
      <c r="U1" s="34" t="s">
        <v>2954</v>
      </c>
      <c r="V1" s="35" t="s">
        <v>2953</v>
      </c>
      <c r="W1" s="35" t="s">
        <v>2955</v>
      </c>
      <c r="X1" s="27" t="s">
        <v>2868</v>
      </c>
      <c r="Y1" s="95" t="s">
        <v>2950</v>
      </c>
      <c r="Z1" s="95" t="s">
        <v>2957</v>
      </c>
      <c r="AA1" s="107" t="s">
        <v>2951</v>
      </c>
      <c r="AB1" s="96" t="s">
        <v>2956</v>
      </c>
    </row>
    <row r="2" spans="1:29" ht="12" customHeight="1" x14ac:dyDescent="0.2">
      <c r="A2" s="172">
        <v>1029</v>
      </c>
      <c r="B2" s="173" t="s">
        <v>19</v>
      </c>
      <c r="C2" s="174" t="s">
        <v>680</v>
      </c>
      <c r="D2" s="175">
        <v>44101</v>
      </c>
      <c r="E2" s="173">
        <v>1</v>
      </c>
      <c r="F2" s="173"/>
      <c r="G2" s="173" t="s">
        <v>2</v>
      </c>
      <c r="H2" s="173" t="s">
        <v>2</v>
      </c>
      <c r="I2" s="176">
        <v>103901</v>
      </c>
      <c r="J2" s="176">
        <v>21502</v>
      </c>
      <c r="K2" s="176">
        <v>0</v>
      </c>
      <c r="L2" s="177">
        <f>SUM(Data7[[#This Row],[CHELTUIELI DE PERSONAL LEI]:[CHELTUIELI DE CAPITAL (ACTIVE NEFINANCIARE ) LEI]])</f>
        <v>125403</v>
      </c>
      <c r="M2" s="177">
        <f>Data7[[#This Row],[TOTAL CHELTUIELI LEI]]/Data7[[#This Row],[CURS VALUTAR EURO BNR 22 07 2020]]</f>
        <v>25909.175430259707</v>
      </c>
      <c r="N2" s="178">
        <v>423</v>
      </c>
      <c r="O2" s="179"/>
      <c r="P2" s="179">
        <v>387</v>
      </c>
      <c r="Q2" s="179"/>
      <c r="R2" s="179">
        <f>Data7[[#This Row],[PERSOANE ÎNSCRISE ÎN LISTELE ELECTORALE (TURUL 1)            ]]+Data7[[#This Row],[PERSOANE ÎNSCRISE ÎN LISTELE ELECTORALE (TURUL AL 2-LEA)]]</f>
        <v>423</v>
      </c>
      <c r="S2" s="179">
        <f>Data7[[#This Row],[PERSOANE CARE AU PARTICIPAT LA VOT (TURUL 1)]]+Data7[[#This Row],[PERSOANE CARE AU PARTICIPAT LA VOT  (TURUL AL 2-LEA)]]</f>
        <v>387</v>
      </c>
      <c r="T2" s="177">
        <f>Data7[[#This Row],[TOTAL CHELTUIELI LEI]]/Data7[[#This Row],[NUMĂRUL PERSOANELOR ÎNSCRISE ÎN LISTELE ELECTORALE]]</f>
        <v>296.46099290780143</v>
      </c>
      <c r="U2" s="177">
        <f>Data7[[#This Row],[TOTAL CHELTUIELI EURO]]/Data7[[#This Row],[NUMĂRUL PERSOANELOR ÎNSCRISE ÎN LISTELE ELECTORALE]]</f>
        <v>61.251005745294819</v>
      </c>
      <c r="V2" s="177">
        <f>Data7[[#This Row],[TOTAL CHELTUIELI LEI]]/Data7[[#This Row],[NUMĂRUL PERSOANELOR CARE AU PARTICIPAT LA VOT]]</f>
        <v>324.03875968992247</v>
      </c>
      <c r="W2" s="177">
        <f>Data7[[#This Row],[TOTAL CHELTUIELI EURO]]/Data7[[#This Row],[NUMĂRUL PERSOANELOR CARE AU PARTICIPAT LA VOT]]</f>
        <v>66.948773721601313</v>
      </c>
      <c r="X2" s="180">
        <v>4.8400999999999996</v>
      </c>
      <c r="Y2" s="181" t="s">
        <v>3090</v>
      </c>
      <c r="Z2" s="182">
        <v>296</v>
      </c>
      <c r="AA2" s="183" t="s">
        <v>3128</v>
      </c>
      <c r="AB2" s="182">
        <v>61</v>
      </c>
      <c r="AC2" s="45"/>
    </row>
    <row r="3" spans="1:29" ht="12" customHeight="1" x14ac:dyDescent="0.2">
      <c r="A3" s="172">
        <v>847</v>
      </c>
      <c r="B3" s="173" t="s">
        <v>16</v>
      </c>
      <c r="C3" s="174" t="s">
        <v>1711</v>
      </c>
      <c r="D3" s="175">
        <v>44101</v>
      </c>
      <c r="E3" s="173">
        <v>1</v>
      </c>
      <c r="F3" s="173"/>
      <c r="G3" s="173" t="s">
        <v>2</v>
      </c>
      <c r="H3" s="173" t="s">
        <v>2</v>
      </c>
      <c r="I3" s="174">
        <v>140800</v>
      </c>
      <c r="J3" s="174">
        <v>18072</v>
      </c>
      <c r="K3" s="174">
        <v>0</v>
      </c>
      <c r="L3" s="177">
        <f>SUM(Data7[[#This Row],[CHELTUIELI DE PERSONAL LEI]:[CHELTUIELI DE CAPITAL (ACTIVE NEFINANCIARE ) LEI]])</f>
        <v>158872</v>
      </c>
      <c r="M3" s="177">
        <f>Data7[[#This Row],[TOTAL CHELTUIELI LEI]]/Data7[[#This Row],[CURS VALUTAR EURO BNR 22 07 2020]]</f>
        <v>32824.115204231319</v>
      </c>
      <c r="N3" s="178">
        <v>875</v>
      </c>
      <c r="O3" s="179"/>
      <c r="P3" s="179">
        <v>708</v>
      </c>
      <c r="Q3" s="179"/>
      <c r="R3" s="179">
        <f>Data7[[#This Row],[PERSOANE ÎNSCRISE ÎN LISTELE ELECTORALE (TURUL 1)            ]]+Data7[[#This Row],[PERSOANE ÎNSCRISE ÎN LISTELE ELECTORALE (TURUL AL 2-LEA)]]</f>
        <v>875</v>
      </c>
      <c r="S3" s="179">
        <f>Data7[[#This Row],[PERSOANE CARE AU PARTICIPAT LA VOT (TURUL 1)]]+Data7[[#This Row],[PERSOANE CARE AU PARTICIPAT LA VOT  (TURUL AL 2-LEA)]]</f>
        <v>708</v>
      </c>
      <c r="T3" s="177">
        <f>Data7[[#This Row],[TOTAL CHELTUIELI LEI]]/Data7[[#This Row],[NUMĂRUL PERSOANELOR ÎNSCRISE ÎN LISTELE ELECTORALE]]</f>
        <v>181.56800000000001</v>
      </c>
      <c r="U3" s="177">
        <f>Data7[[#This Row],[TOTAL CHELTUIELI EURO]]/Data7[[#This Row],[NUMĂRUL PERSOANELOR ÎNSCRISE ÎN LISTELE ELECTORALE]]</f>
        <v>37.513274519121509</v>
      </c>
      <c r="V3" s="177">
        <f>Data7[[#This Row],[TOTAL CHELTUIELI LEI]]/Data7[[#This Row],[NUMĂRUL PERSOANELOR CARE AU PARTICIPAT LA VOT]]</f>
        <v>224.39548022598871</v>
      </c>
      <c r="W3" s="177">
        <f>Data7[[#This Row],[TOTAL CHELTUIELI EURO]]/Data7[[#This Row],[NUMĂRUL PERSOANELOR CARE AU PARTICIPAT LA VOT]]</f>
        <v>46.361744638744803</v>
      </c>
      <c r="X3" s="180">
        <v>4.8400999999999996</v>
      </c>
      <c r="Y3" s="181" t="s">
        <v>3089</v>
      </c>
      <c r="Z3" s="182">
        <v>181</v>
      </c>
      <c r="AA3" s="183" t="s">
        <v>3125</v>
      </c>
      <c r="AB3" s="182">
        <v>37</v>
      </c>
      <c r="AC3" s="45"/>
    </row>
    <row r="4" spans="1:29" ht="12" customHeight="1" x14ac:dyDescent="0.2">
      <c r="A4" s="172">
        <v>2169</v>
      </c>
      <c r="B4" s="173" t="s">
        <v>433</v>
      </c>
      <c r="C4" s="174" t="s">
        <v>457</v>
      </c>
      <c r="D4" s="175">
        <v>44101</v>
      </c>
      <c r="E4" s="173">
        <v>1</v>
      </c>
      <c r="F4" s="173"/>
      <c r="G4" s="173" t="s">
        <v>2</v>
      </c>
      <c r="H4" s="173" t="s">
        <v>2</v>
      </c>
      <c r="I4" s="184">
        <v>130089</v>
      </c>
      <c r="J4" s="185">
        <v>3008</v>
      </c>
      <c r="K4" s="184">
        <v>0</v>
      </c>
      <c r="L4" s="177">
        <f>SUM(Data7[[#This Row],[CHELTUIELI DE PERSONAL LEI]:[CHELTUIELI DE CAPITAL (ACTIVE NEFINANCIARE ) LEI]])</f>
        <v>133097</v>
      </c>
      <c r="M4" s="177">
        <f>Data7[[#This Row],[TOTAL CHELTUIELI LEI]]/Data7[[#This Row],[CURS VALUTAR EURO BNR 22 07 2020]]</f>
        <v>27498.812008016364</v>
      </c>
      <c r="N4" s="178">
        <v>770</v>
      </c>
      <c r="O4" s="179"/>
      <c r="P4" s="179">
        <v>522</v>
      </c>
      <c r="Q4" s="179"/>
      <c r="R4" s="179">
        <f>Data7[[#This Row],[PERSOANE ÎNSCRISE ÎN LISTELE ELECTORALE (TURUL 1)            ]]+Data7[[#This Row],[PERSOANE ÎNSCRISE ÎN LISTELE ELECTORALE (TURUL AL 2-LEA)]]</f>
        <v>770</v>
      </c>
      <c r="S4" s="179">
        <f>Data7[[#This Row],[PERSOANE CARE AU PARTICIPAT LA VOT (TURUL 1)]]+Data7[[#This Row],[PERSOANE CARE AU PARTICIPAT LA VOT  (TURUL AL 2-LEA)]]</f>
        <v>522</v>
      </c>
      <c r="T4" s="177">
        <f>Data7[[#This Row],[TOTAL CHELTUIELI LEI]]/Data7[[#This Row],[NUMĂRUL PERSOANELOR ÎNSCRISE ÎN LISTELE ELECTORALE]]</f>
        <v>172.85324675324676</v>
      </c>
      <c r="U4" s="177">
        <f>Data7[[#This Row],[TOTAL CHELTUIELI EURO]]/Data7[[#This Row],[NUMĂRUL PERSOANELOR ÎNSCRISE ÎN LISTELE ELECTORALE]]</f>
        <v>35.712742867553722</v>
      </c>
      <c r="V4" s="177">
        <f>Data7[[#This Row],[TOTAL CHELTUIELI LEI]]/Data7[[#This Row],[NUMĂRUL PERSOANELOR CARE AU PARTICIPAT LA VOT]]</f>
        <v>254.9750957854406</v>
      </c>
      <c r="W4" s="177">
        <f>Data7[[#This Row],[TOTAL CHELTUIELI EURO]]/Data7[[#This Row],[NUMĂRUL PERSOANELOR CARE AU PARTICIPAT LA VOT]]</f>
        <v>52.679716490452805</v>
      </c>
      <c r="X4" s="180">
        <v>4.8400999999999996</v>
      </c>
      <c r="Y4" s="181" t="s">
        <v>3097</v>
      </c>
      <c r="Z4" s="182">
        <v>172</v>
      </c>
      <c r="AA4" s="183" t="s">
        <v>3130</v>
      </c>
      <c r="AB4" s="182">
        <v>35</v>
      </c>
      <c r="AC4" s="45"/>
    </row>
    <row r="5" spans="1:29" ht="12" customHeight="1" x14ac:dyDescent="0.2">
      <c r="A5" s="172">
        <v>98</v>
      </c>
      <c r="B5" s="173" t="s">
        <v>5</v>
      </c>
      <c r="C5" s="174" t="s">
        <v>1056</v>
      </c>
      <c r="D5" s="175">
        <v>44101</v>
      </c>
      <c r="E5" s="173">
        <v>1</v>
      </c>
      <c r="F5" s="173"/>
      <c r="G5" s="173" t="s">
        <v>2</v>
      </c>
      <c r="H5" s="173" t="s">
        <v>2</v>
      </c>
      <c r="I5" s="186">
        <v>149175</v>
      </c>
      <c r="J5" s="186">
        <v>2040</v>
      </c>
      <c r="K5" s="186">
        <v>0</v>
      </c>
      <c r="L5" s="177">
        <f>SUM(Data7[[#This Row],[CHELTUIELI DE PERSONAL LEI]:[CHELTUIELI DE CAPITAL (ACTIVE NEFINANCIARE ) LEI]])</f>
        <v>151215</v>
      </c>
      <c r="M5" s="177">
        <f>Data7[[#This Row],[TOTAL CHELTUIELI LEI]]/Data7[[#This Row],[CURS VALUTAR EURO BNR 22 07 2020]]</f>
        <v>31242.123096630236</v>
      </c>
      <c r="N5" s="178">
        <v>983</v>
      </c>
      <c r="O5" s="187"/>
      <c r="P5" s="187">
        <v>809</v>
      </c>
      <c r="Q5" s="187"/>
      <c r="R5" s="187">
        <f>Data7[[#This Row],[PERSOANE ÎNSCRISE ÎN LISTELE ELECTORALE (TURUL 1)            ]]+Data7[[#This Row],[PERSOANE ÎNSCRISE ÎN LISTELE ELECTORALE (TURUL AL 2-LEA)]]</f>
        <v>983</v>
      </c>
      <c r="S5" s="187">
        <f>Data7[[#This Row],[PERSOANE CARE AU PARTICIPAT LA VOT (TURUL 1)]]+Data7[[#This Row],[PERSOANE CARE AU PARTICIPAT LA VOT  (TURUL AL 2-LEA)]]</f>
        <v>809</v>
      </c>
      <c r="T5" s="177">
        <f>Data7[[#This Row],[TOTAL CHELTUIELI LEI]]/Data7[[#This Row],[NUMĂRUL PERSOANELOR ÎNSCRISE ÎN LISTELE ELECTORALE]]</f>
        <v>153.83011190233978</v>
      </c>
      <c r="U5" s="177">
        <f>Data7[[#This Row],[TOTAL CHELTUIELI EURO]]/Data7[[#This Row],[NUMĂRUL PERSOANELOR ÎNSCRISE ÎN LISTELE ELECTORALE]]</f>
        <v>31.782424309898509</v>
      </c>
      <c r="V5" s="177">
        <f>Data7[[#This Row],[TOTAL CHELTUIELI LEI]]/Data7[[#This Row],[NUMĂRUL PERSOANELOR CARE AU PARTICIPAT LA VOT]]</f>
        <v>186.9159456118665</v>
      </c>
      <c r="W5" s="177">
        <f>Data7[[#This Row],[TOTAL CHELTUIELI EURO]]/Data7[[#This Row],[NUMĂRUL PERSOANELOR CARE AU PARTICIPAT LA VOT]]</f>
        <v>38.618199130568897</v>
      </c>
      <c r="X5" s="180">
        <v>4.8400999999999996</v>
      </c>
      <c r="Y5" s="181" t="s">
        <v>3081</v>
      </c>
      <c r="Z5" s="182">
        <v>153</v>
      </c>
      <c r="AA5" s="183" t="s">
        <v>3116</v>
      </c>
      <c r="AB5" s="182">
        <v>31</v>
      </c>
      <c r="AC5" s="45"/>
    </row>
    <row r="6" spans="1:29" ht="12" customHeight="1" x14ac:dyDescent="0.2">
      <c r="A6" s="172">
        <v>123</v>
      </c>
      <c r="B6" s="173" t="s">
        <v>5</v>
      </c>
      <c r="C6" s="174" t="s">
        <v>1080</v>
      </c>
      <c r="D6" s="175">
        <v>44101</v>
      </c>
      <c r="E6" s="173">
        <v>1</v>
      </c>
      <c r="F6" s="173"/>
      <c r="G6" s="173" t="s">
        <v>2</v>
      </c>
      <c r="H6" s="173" t="s">
        <v>2</v>
      </c>
      <c r="I6" s="174">
        <v>95195</v>
      </c>
      <c r="J6" s="188">
        <v>6135</v>
      </c>
      <c r="K6" s="174">
        <v>0</v>
      </c>
      <c r="L6" s="177">
        <f>SUM(Data7[[#This Row],[CHELTUIELI DE PERSONAL LEI]:[CHELTUIELI DE CAPITAL (ACTIVE NEFINANCIARE ) LEI]])</f>
        <v>101330</v>
      </c>
      <c r="M6" s="177">
        <f>Data7[[#This Row],[TOTAL CHELTUIELI LEI]]/Data7[[#This Row],[CURS VALUTAR EURO BNR 22 07 2020]]</f>
        <v>20935.517861201217</v>
      </c>
      <c r="N6" s="178">
        <v>778</v>
      </c>
      <c r="O6" s="187"/>
      <c r="P6" s="187">
        <v>703</v>
      </c>
      <c r="Q6" s="187"/>
      <c r="R6" s="187">
        <f>Data7[[#This Row],[PERSOANE ÎNSCRISE ÎN LISTELE ELECTORALE (TURUL 1)            ]]+Data7[[#This Row],[PERSOANE ÎNSCRISE ÎN LISTELE ELECTORALE (TURUL AL 2-LEA)]]</f>
        <v>778</v>
      </c>
      <c r="S6" s="187">
        <f>Data7[[#This Row],[PERSOANE CARE AU PARTICIPAT LA VOT (TURUL 1)]]+Data7[[#This Row],[PERSOANE CARE AU PARTICIPAT LA VOT  (TURUL AL 2-LEA)]]</f>
        <v>703</v>
      </c>
      <c r="T6" s="177">
        <f>Data7[[#This Row],[TOTAL CHELTUIELI LEI]]/Data7[[#This Row],[NUMĂRUL PERSOANELOR ÎNSCRISE ÎN LISTELE ELECTORALE]]</f>
        <v>130.24421593830334</v>
      </c>
      <c r="U6" s="177">
        <f>Data7[[#This Row],[TOTAL CHELTUIELI EURO]]/Data7[[#This Row],[NUMĂRUL PERSOANELOR ÎNSCRISE ÎN LISTELE ELECTORALE]]</f>
        <v>26.909405991261202</v>
      </c>
      <c r="V6" s="177">
        <f>Data7[[#This Row],[TOTAL CHELTUIELI LEI]]/Data7[[#This Row],[NUMĂRUL PERSOANELOR CARE AU PARTICIPAT LA VOT]]</f>
        <v>144.13940256045518</v>
      </c>
      <c r="W6" s="177">
        <f>Data7[[#This Row],[TOTAL CHELTUIELI EURO]]/Data7[[#This Row],[NUMĂRUL PERSOANELOR CARE AU PARTICIPAT LA VOT]]</f>
        <v>29.780253003131175</v>
      </c>
      <c r="X6" s="180">
        <v>4.8400999999999996</v>
      </c>
      <c r="Y6" s="181" t="s">
        <v>3083</v>
      </c>
      <c r="Z6" s="182">
        <v>130</v>
      </c>
      <c r="AA6" s="183" t="s">
        <v>3118</v>
      </c>
      <c r="AB6" s="182">
        <v>26</v>
      </c>
      <c r="AC6" s="45"/>
    </row>
    <row r="7" spans="1:29" ht="12" customHeight="1" x14ac:dyDescent="0.2">
      <c r="A7" s="172">
        <v>1562</v>
      </c>
      <c r="B7" s="173" t="s">
        <v>26</v>
      </c>
      <c r="C7" s="174" t="s">
        <v>2289</v>
      </c>
      <c r="D7" s="175">
        <v>44101</v>
      </c>
      <c r="E7" s="173">
        <v>1</v>
      </c>
      <c r="F7" s="173"/>
      <c r="G7" s="173" t="s">
        <v>2</v>
      </c>
      <c r="H7" s="173" t="s">
        <v>2</v>
      </c>
      <c r="I7" s="174">
        <v>118085</v>
      </c>
      <c r="J7" s="174">
        <v>692</v>
      </c>
      <c r="K7" s="174">
        <v>0</v>
      </c>
      <c r="L7" s="177">
        <f>SUM(Data7[[#This Row],[CHELTUIELI DE PERSONAL LEI]:[CHELTUIELI DE CAPITAL (ACTIVE NEFINANCIARE ) LEI]])</f>
        <v>118777</v>
      </c>
      <c r="M7" s="177">
        <f>Data7[[#This Row],[TOTAL CHELTUIELI LEI]]/Data7[[#This Row],[CURS VALUTAR EURO BNR 22 07 2020]]</f>
        <v>24540.195450507224</v>
      </c>
      <c r="N7" s="178">
        <v>914</v>
      </c>
      <c r="O7" s="179"/>
      <c r="P7" s="179">
        <v>468</v>
      </c>
      <c r="Q7" s="179"/>
      <c r="R7" s="179">
        <f>Data7[[#This Row],[PERSOANE ÎNSCRISE ÎN LISTELE ELECTORALE (TURUL 1)            ]]+Data7[[#This Row],[PERSOANE ÎNSCRISE ÎN LISTELE ELECTORALE (TURUL AL 2-LEA)]]</f>
        <v>914</v>
      </c>
      <c r="S7" s="179">
        <f>Data7[[#This Row],[PERSOANE CARE AU PARTICIPAT LA VOT (TURUL 1)]]+Data7[[#This Row],[PERSOANE CARE AU PARTICIPAT LA VOT  (TURUL AL 2-LEA)]]</f>
        <v>468</v>
      </c>
      <c r="T7" s="177">
        <f>Data7[[#This Row],[TOTAL CHELTUIELI LEI]]/Data7[[#This Row],[NUMĂRUL PERSOANELOR ÎNSCRISE ÎN LISTELE ELECTORALE]]</f>
        <v>129.95295404814004</v>
      </c>
      <c r="U7" s="177">
        <f>Data7[[#This Row],[TOTAL CHELTUIELI EURO]]/Data7[[#This Row],[NUMĂRUL PERSOANELOR ÎNSCRISE ÎN LISTELE ELECTORALE]]</f>
        <v>26.849229158104183</v>
      </c>
      <c r="V7" s="177">
        <f>Data7[[#This Row],[TOTAL CHELTUIELI LEI]]/Data7[[#This Row],[NUMĂRUL PERSOANELOR CARE AU PARTICIPAT LA VOT]]</f>
        <v>253.79700854700855</v>
      </c>
      <c r="W7" s="177">
        <f>Data7[[#This Row],[TOTAL CHELTUIELI EURO]]/Data7[[#This Row],[NUMĂRUL PERSOANELOR CARE AU PARTICIPAT LA VOT]]</f>
        <v>52.436315065186378</v>
      </c>
      <c r="X7" s="180">
        <v>4.8400999999999996</v>
      </c>
      <c r="Y7" s="181" t="s">
        <v>3091</v>
      </c>
      <c r="Z7" s="182">
        <v>129</v>
      </c>
      <c r="AA7" s="183" t="s">
        <v>3118</v>
      </c>
      <c r="AB7" s="182">
        <v>26</v>
      </c>
      <c r="AC7" s="45"/>
    </row>
    <row r="8" spans="1:29" ht="12" customHeight="1" x14ac:dyDescent="0.2">
      <c r="A8" s="172">
        <v>129</v>
      </c>
      <c r="B8" s="173" t="s">
        <v>5</v>
      </c>
      <c r="C8" s="174" t="s">
        <v>1086</v>
      </c>
      <c r="D8" s="175">
        <v>44101</v>
      </c>
      <c r="E8" s="173">
        <v>1</v>
      </c>
      <c r="F8" s="173"/>
      <c r="G8" s="173" t="s">
        <v>2</v>
      </c>
      <c r="H8" s="173" t="s">
        <v>2</v>
      </c>
      <c r="I8" s="186">
        <v>99105</v>
      </c>
      <c r="J8" s="186">
        <v>17556</v>
      </c>
      <c r="K8" s="186">
        <v>0</v>
      </c>
      <c r="L8" s="177">
        <f>SUM(Data7[[#This Row],[CHELTUIELI DE PERSONAL LEI]:[CHELTUIELI DE CAPITAL (ACTIVE NEFINANCIARE ) LEI]])</f>
        <v>116661</v>
      </c>
      <c r="M8" s="177">
        <f>Data7[[#This Row],[TOTAL CHELTUIELI LEI]]/Data7[[#This Row],[CURS VALUTAR EURO BNR 22 07 2020]]</f>
        <v>24103.014400528915</v>
      </c>
      <c r="N8" s="178">
        <v>947</v>
      </c>
      <c r="O8" s="187"/>
      <c r="P8" s="187">
        <v>574</v>
      </c>
      <c r="Q8" s="187"/>
      <c r="R8" s="187">
        <f>Data7[[#This Row],[PERSOANE ÎNSCRISE ÎN LISTELE ELECTORALE (TURUL 1)            ]]+Data7[[#This Row],[PERSOANE ÎNSCRISE ÎN LISTELE ELECTORALE (TURUL AL 2-LEA)]]</f>
        <v>947</v>
      </c>
      <c r="S8" s="187">
        <f>Data7[[#This Row],[PERSOANE CARE AU PARTICIPAT LA VOT (TURUL 1)]]+Data7[[#This Row],[PERSOANE CARE AU PARTICIPAT LA VOT  (TURUL AL 2-LEA)]]</f>
        <v>574</v>
      </c>
      <c r="T8" s="177">
        <f>Data7[[#This Row],[TOTAL CHELTUIELI LEI]]/Data7[[#This Row],[NUMĂRUL PERSOANELOR ÎNSCRISE ÎN LISTELE ELECTORALE]]</f>
        <v>123.19007391763463</v>
      </c>
      <c r="U8" s="177">
        <f>Data7[[#This Row],[TOTAL CHELTUIELI EURO]]/Data7[[#This Row],[NUMĂRUL PERSOANELOR ÎNSCRISE ÎN LISTELE ELECTORALE]]</f>
        <v>25.451968743958727</v>
      </c>
      <c r="V8" s="177">
        <f>Data7[[#This Row],[TOTAL CHELTUIELI LEI]]/Data7[[#This Row],[NUMĂRUL PERSOANELOR CARE AU PARTICIPAT LA VOT]]</f>
        <v>203.24216027874564</v>
      </c>
      <c r="W8" s="177">
        <f>Data7[[#This Row],[TOTAL CHELTUIELI EURO]]/Data7[[#This Row],[NUMĂRUL PERSOANELOR CARE AU PARTICIPAT LA VOT]]</f>
        <v>41.991314286635742</v>
      </c>
      <c r="X8" s="180">
        <v>4.8400999999999996</v>
      </c>
      <c r="Y8" s="181" t="s">
        <v>2942</v>
      </c>
      <c r="Z8" s="182">
        <v>123</v>
      </c>
      <c r="AA8" s="183" t="s">
        <v>3120</v>
      </c>
      <c r="AB8" s="182">
        <v>25</v>
      </c>
      <c r="AC8" s="45"/>
    </row>
    <row r="9" spans="1:29" ht="12" customHeight="1" x14ac:dyDescent="0.2">
      <c r="A9" s="172">
        <v>2251</v>
      </c>
      <c r="B9" s="173" t="s">
        <v>2413</v>
      </c>
      <c r="C9" s="174" t="s">
        <v>2454</v>
      </c>
      <c r="D9" s="175">
        <v>44101</v>
      </c>
      <c r="E9" s="173">
        <v>1</v>
      </c>
      <c r="F9" s="173"/>
      <c r="G9" s="173" t="s">
        <v>2</v>
      </c>
      <c r="H9" s="173" t="s">
        <v>2</v>
      </c>
      <c r="I9" s="188">
        <v>0</v>
      </c>
      <c r="J9" s="188">
        <v>47655</v>
      </c>
      <c r="K9" s="188">
        <v>0</v>
      </c>
      <c r="L9" s="177">
        <f>SUM(Data7[[#This Row],[CHELTUIELI DE PERSONAL LEI]:[CHELTUIELI DE CAPITAL (ACTIVE NEFINANCIARE ) LEI]])</f>
        <v>47655</v>
      </c>
      <c r="M9" s="177">
        <f>Data7[[#This Row],[TOTAL CHELTUIELI LEI]]/Data7[[#This Row],[CURS VALUTAR EURO BNR 22 07 2020]]</f>
        <v>9845.8709530794822</v>
      </c>
      <c r="N9" s="178">
        <v>395</v>
      </c>
      <c r="O9" s="179"/>
      <c r="P9" s="179">
        <v>342</v>
      </c>
      <c r="Q9" s="179"/>
      <c r="R9" s="179">
        <f>Data7[[#This Row],[PERSOANE ÎNSCRISE ÎN LISTELE ELECTORALE (TURUL 1)            ]]+Data7[[#This Row],[PERSOANE ÎNSCRISE ÎN LISTELE ELECTORALE (TURUL AL 2-LEA)]]</f>
        <v>395</v>
      </c>
      <c r="S9" s="179">
        <f>Data7[[#This Row],[PERSOANE CARE AU PARTICIPAT LA VOT (TURUL 1)]]+Data7[[#This Row],[PERSOANE CARE AU PARTICIPAT LA VOT  (TURUL AL 2-LEA)]]</f>
        <v>342</v>
      </c>
      <c r="T9" s="177">
        <f>Data7[[#This Row],[TOTAL CHELTUIELI LEI]]/Data7[[#This Row],[NUMĂRUL PERSOANELOR ÎNSCRISE ÎN LISTELE ELECTORALE]]</f>
        <v>120.64556962025317</v>
      </c>
      <c r="U9" s="177">
        <f>Data7[[#This Row],[TOTAL CHELTUIELI EURO]]/Data7[[#This Row],[NUMĂRUL PERSOANELOR ÎNSCRISE ÎN LISTELE ELECTORALE]]</f>
        <v>24.926255577416409</v>
      </c>
      <c r="V9" s="177">
        <f>Data7[[#This Row],[TOTAL CHELTUIELI LEI]]/Data7[[#This Row],[NUMĂRUL PERSOANELOR CARE AU PARTICIPAT LA VOT]]</f>
        <v>139.34210526315789</v>
      </c>
      <c r="W9" s="177">
        <f>Data7[[#This Row],[TOTAL CHELTUIELI EURO]]/Data7[[#This Row],[NUMĂRUL PERSOANELOR CARE AU PARTICIPAT LA VOT]]</f>
        <v>28.789096354033575</v>
      </c>
      <c r="X9" s="180">
        <v>4.8400999999999996</v>
      </c>
      <c r="Y9" s="181" t="s">
        <v>3099</v>
      </c>
      <c r="Z9" s="182">
        <v>120</v>
      </c>
      <c r="AA9" s="183" t="s">
        <v>3132</v>
      </c>
      <c r="AB9" s="182">
        <v>24</v>
      </c>
      <c r="AC9" s="45"/>
    </row>
    <row r="10" spans="1:29" ht="12" customHeight="1" x14ac:dyDescent="0.2">
      <c r="A10" s="172">
        <v>91</v>
      </c>
      <c r="B10" s="173" t="s">
        <v>5</v>
      </c>
      <c r="C10" s="174" t="s">
        <v>1049</v>
      </c>
      <c r="D10" s="175">
        <v>44101</v>
      </c>
      <c r="E10" s="173">
        <v>1</v>
      </c>
      <c r="F10" s="173"/>
      <c r="G10" s="173" t="s">
        <v>2</v>
      </c>
      <c r="H10" s="173" t="s">
        <v>2</v>
      </c>
      <c r="I10" s="174">
        <v>129800</v>
      </c>
      <c r="J10" s="188">
        <v>5571.36</v>
      </c>
      <c r="K10" s="174">
        <v>0</v>
      </c>
      <c r="L10" s="177">
        <f>SUM(Data7[[#This Row],[CHELTUIELI DE PERSONAL LEI]:[CHELTUIELI DE CAPITAL (ACTIVE NEFINANCIARE ) LEI]])</f>
        <v>135371.35999999999</v>
      </c>
      <c r="M10" s="177">
        <f>Data7[[#This Row],[TOTAL CHELTUIELI LEI]]/Data7[[#This Row],[CURS VALUTAR EURO BNR 22 07 2020]]</f>
        <v>27968.711390260531</v>
      </c>
      <c r="N10" s="178">
        <v>1218</v>
      </c>
      <c r="O10" s="187"/>
      <c r="P10" s="187">
        <v>1039</v>
      </c>
      <c r="Q10" s="187"/>
      <c r="R10" s="187">
        <f>Data7[[#This Row],[PERSOANE ÎNSCRISE ÎN LISTELE ELECTORALE (TURUL 1)            ]]+Data7[[#This Row],[PERSOANE ÎNSCRISE ÎN LISTELE ELECTORALE (TURUL AL 2-LEA)]]</f>
        <v>1218</v>
      </c>
      <c r="S10" s="187">
        <f>Data7[[#This Row],[PERSOANE CARE AU PARTICIPAT LA VOT (TURUL 1)]]+Data7[[#This Row],[PERSOANE CARE AU PARTICIPAT LA VOT  (TURUL AL 2-LEA)]]</f>
        <v>1039</v>
      </c>
      <c r="T10" s="177">
        <f>Data7[[#This Row],[TOTAL CHELTUIELI LEI]]/Data7[[#This Row],[NUMĂRUL PERSOANELOR ÎNSCRISE ÎN LISTELE ELECTORALE]]</f>
        <v>111.1423316912972</v>
      </c>
      <c r="U10" s="177">
        <f>Data7[[#This Row],[TOTAL CHELTUIELI EURO]]/Data7[[#This Row],[NUMĂRUL PERSOANELOR ÎNSCRISE ÎN LISTELE ELECTORALE]]</f>
        <v>22.962817233383031</v>
      </c>
      <c r="V10" s="177">
        <f>Data7[[#This Row],[TOTAL CHELTUIELI LEI]]/Data7[[#This Row],[NUMĂRUL PERSOANELOR CARE AU PARTICIPAT LA VOT]]</f>
        <v>130.29004812319536</v>
      </c>
      <c r="W10" s="177">
        <f>Data7[[#This Row],[TOTAL CHELTUIELI EURO]]/Data7[[#This Row],[NUMĂRUL PERSOANELOR CARE AU PARTICIPAT LA VOT]]</f>
        <v>26.918875255303686</v>
      </c>
      <c r="X10" s="180">
        <v>4.8400999999999996</v>
      </c>
      <c r="Y10" s="181" t="s">
        <v>3080</v>
      </c>
      <c r="Z10" s="182">
        <v>111</v>
      </c>
      <c r="AA10" s="183" t="s">
        <v>3115</v>
      </c>
      <c r="AB10" s="182">
        <v>22</v>
      </c>
      <c r="AC10" s="45"/>
    </row>
    <row r="11" spans="1:29" ht="12" customHeight="1" x14ac:dyDescent="0.2">
      <c r="A11" s="172">
        <v>100</v>
      </c>
      <c r="B11" s="173" t="s">
        <v>5</v>
      </c>
      <c r="C11" s="174" t="s">
        <v>1058</v>
      </c>
      <c r="D11" s="175">
        <v>44101</v>
      </c>
      <c r="E11" s="173">
        <v>1</v>
      </c>
      <c r="F11" s="173"/>
      <c r="G11" s="173" t="s">
        <v>2</v>
      </c>
      <c r="H11" s="173" t="s">
        <v>2</v>
      </c>
      <c r="I11" s="174">
        <v>95700</v>
      </c>
      <c r="J11" s="188">
        <v>80</v>
      </c>
      <c r="K11" s="174">
        <v>0</v>
      </c>
      <c r="L11" s="177">
        <f>SUM(Data7[[#This Row],[CHELTUIELI DE PERSONAL LEI]:[CHELTUIELI DE CAPITAL (ACTIVE NEFINANCIARE ) LEI]])</f>
        <v>95780</v>
      </c>
      <c r="M11" s="177">
        <f>Data7[[#This Row],[TOTAL CHELTUIELI LEI]]/Data7[[#This Row],[CURS VALUTAR EURO BNR 22 07 2020]]</f>
        <v>19788.847337864921</v>
      </c>
      <c r="N11" s="178">
        <v>900</v>
      </c>
      <c r="O11" s="187"/>
      <c r="P11" s="187">
        <v>681</v>
      </c>
      <c r="Q11" s="187"/>
      <c r="R11" s="187">
        <f>Data7[[#This Row],[PERSOANE ÎNSCRISE ÎN LISTELE ELECTORALE (TURUL 1)            ]]+Data7[[#This Row],[PERSOANE ÎNSCRISE ÎN LISTELE ELECTORALE (TURUL AL 2-LEA)]]</f>
        <v>900</v>
      </c>
      <c r="S11" s="187">
        <f>Data7[[#This Row],[PERSOANE CARE AU PARTICIPAT LA VOT (TURUL 1)]]+Data7[[#This Row],[PERSOANE CARE AU PARTICIPAT LA VOT  (TURUL AL 2-LEA)]]</f>
        <v>681</v>
      </c>
      <c r="T11" s="177">
        <f>Data7[[#This Row],[TOTAL CHELTUIELI LEI]]/Data7[[#This Row],[NUMĂRUL PERSOANELOR ÎNSCRISE ÎN LISTELE ELECTORALE]]</f>
        <v>106.42222222222222</v>
      </c>
      <c r="U11" s="177">
        <f>Data7[[#This Row],[TOTAL CHELTUIELI EURO]]/Data7[[#This Row],[NUMĂRUL PERSOANELOR ÎNSCRISE ÎN LISTELE ELECTORALE]]</f>
        <v>21.987608153183245</v>
      </c>
      <c r="V11" s="177">
        <f>Data7[[#This Row],[TOTAL CHELTUIELI LEI]]/Data7[[#This Row],[NUMĂRUL PERSOANELOR CARE AU PARTICIPAT LA VOT]]</f>
        <v>140.64610866372982</v>
      </c>
      <c r="W11" s="177">
        <f>Data7[[#This Row],[TOTAL CHELTUIELI EURO]]/Data7[[#This Row],[NUMĂRUL PERSOANELOR CARE AU PARTICIPAT LA VOT]]</f>
        <v>29.058512977775216</v>
      </c>
      <c r="X11" s="180">
        <v>4.8400999999999996</v>
      </c>
      <c r="Y11" s="181" t="s">
        <v>3082</v>
      </c>
      <c r="Z11" s="182">
        <v>106</v>
      </c>
      <c r="AA11" s="183" t="s">
        <v>3117</v>
      </c>
      <c r="AB11" s="182">
        <v>21</v>
      </c>
      <c r="AC11" s="45"/>
    </row>
    <row r="12" spans="1:29" ht="12" customHeight="1" x14ac:dyDescent="0.2">
      <c r="A12" s="172">
        <v>1595</v>
      </c>
      <c r="B12" s="173" t="s">
        <v>27</v>
      </c>
      <c r="C12" s="174" t="s">
        <v>2315</v>
      </c>
      <c r="D12" s="175">
        <v>44101</v>
      </c>
      <c r="E12" s="173">
        <v>1</v>
      </c>
      <c r="F12" s="173"/>
      <c r="G12" s="173" t="s">
        <v>2</v>
      </c>
      <c r="H12" s="173" t="s">
        <v>2</v>
      </c>
      <c r="I12" s="174">
        <v>19243</v>
      </c>
      <c r="J12" s="174">
        <v>17743.09</v>
      </c>
      <c r="K12" s="174">
        <v>0</v>
      </c>
      <c r="L12" s="177">
        <f>SUM(Data7[[#This Row],[CHELTUIELI DE PERSONAL LEI]:[CHELTUIELI DE CAPITAL (ACTIVE NEFINANCIARE ) LEI]])</f>
        <v>36986.089999999997</v>
      </c>
      <c r="M12" s="177">
        <f>Data7[[#This Row],[TOTAL CHELTUIELI LEI]]/Data7[[#This Row],[CURS VALUTAR EURO BNR 22 07 2020]]</f>
        <v>7641.5962480114049</v>
      </c>
      <c r="N12" s="178">
        <v>353</v>
      </c>
      <c r="O12" s="179"/>
      <c r="P12" s="179">
        <v>306</v>
      </c>
      <c r="Q12" s="179"/>
      <c r="R12" s="179">
        <f>Data7[[#This Row],[PERSOANE ÎNSCRISE ÎN LISTELE ELECTORALE (TURUL 1)            ]]+Data7[[#This Row],[PERSOANE ÎNSCRISE ÎN LISTELE ELECTORALE (TURUL AL 2-LEA)]]</f>
        <v>353</v>
      </c>
      <c r="S12" s="179">
        <f>Data7[[#This Row],[PERSOANE CARE AU PARTICIPAT LA VOT (TURUL 1)]]+Data7[[#This Row],[PERSOANE CARE AU PARTICIPAT LA VOT  (TURUL AL 2-LEA)]]</f>
        <v>306</v>
      </c>
      <c r="T12" s="177">
        <f>Data7[[#This Row],[TOTAL CHELTUIELI LEI]]/Data7[[#This Row],[NUMĂRUL PERSOANELOR ÎNSCRISE ÎN LISTELE ELECTORALE]]</f>
        <v>104.77645892351273</v>
      </c>
      <c r="U12" s="177">
        <f>Data7[[#This Row],[TOTAL CHELTUIELI EURO]]/Data7[[#This Row],[NUMĂRUL PERSOANELOR ÎNSCRISE ÎN LISTELE ELECTORALE]]</f>
        <v>21.647581439125794</v>
      </c>
      <c r="V12" s="177">
        <f>Data7[[#This Row],[TOTAL CHELTUIELI LEI]]/Data7[[#This Row],[NUMĂRUL PERSOANELOR CARE AU PARTICIPAT LA VOT]]</f>
        <v>120.86957516339868</v>
      </c>
      <c r="W12" s="177">
        <f>Data7[[#This Row],[TOTAL CHELTUIELI EURO]]/Data7[[#This Row],[NUMĂRUL PERSOANELOR CARE AU PARTICIPAT LA VOT]]</f>
        <v>24.972536758207205</v>
      </c>
      <c r="X12" s="180">
        <v>4.8400999999999996</v>
      </c>
      <c r="Y12" s="181" t="s">
        <v>3093</v>
      </c>
      <c r="Z12" s="182">
        <v>104</v>
      </c>
      <c r="AA12" s="183" t="s">
        <v>3117</v>
      </c>
      <c r="AB12" s="182">
        <v>21</v>
      </c>
      <c r="AC12" s="45"/>
    </row>
    <row r="13" spans="1:29" ht="12" customHeight="1" x14ac:dyDescent="0.2">
      <c r="A13" s="172">
        <v>2162</v>
      </c>
      <c r="B13" s="173" t="s">
        <v>433</v>
      </c>
      <c r="C13" s="174" t="s">
        <v>451</v>
      </c>
      <c r="D13" s="175">
        <v>44101</v>
      </c>
      <c r="E13" s="173">
        <v>1</v>
      </c>
      <c r="F13" s="173"/>
      <c r="G13" s="173" t="s">
        <v>2</v>
      </c>
      <c r="H13" s="173" t="s">
        <v>2</v>
      </c>
      <c r="I13" s="184">
        <v>96535</v>
      </c>
      <c r="J13" s="185">
        <v>12548</v>
      </c>
      <c r="K13" s="184">
        <v>0</v>
      </c>
      <c r="L13" s="177">
        <f>SUM(Data7[[#This Row],[CHELTUIELI DE PERSONAL LEI]:[CHELTUIELI DE CAPITAL (ACTIVE NEFINANCIARE ) LEI]])</f>
        <v>109083</v>
      </c>
      <c r="M13" s="177">
        <f>Data7[[#This Row],[TOTAL CHELTUIELI LEI]]/Data7[[#This Row],[CURS VALUTAR EURO BNR 22 07 2020]]</f>
        <v>22537.344269746496</v>
      </c>
      <c r="N13" s="178">
        <v>1137</v>
      </c>
      <c r="O13" s="179"/>
      <c r="P13" s="179">
        <v>796</v>
      </c>
      <c r="Q13" s="179"/>
      <c r="R13" s="179">
        <f>Data7[[#This Row],[PERSOANE ÎNSCRISE ÎN LISTELE ELECTORALE (TURUL 1)            ]]+Data7[[#This Row],[PERSOANE ÎNSCRISE ÎN LISTELE ELECTORALE (TURUL AL 2-LEA)]]</f>
        <v>1137</v>
      </c>
      <c r="S13" s="179">
        <f>Data7[[#This Row],[PERSOANE CARE AU PARTICIPAT LA VOT (TURUL 1)]]+Data7[[#This Row],[PERSOANE CARE AU PARTICIPAT LA VOT  (TURUL AL 2-LEA)]]</f>
        <v>796</v>
      </c>
      <c r="T13" s="177">
        <f>Data7[[#This Row],[TOTAL CHELTUIELI LEI]]/Data7[[#This Row],[NUMĂRUL PERSOANELOR ÎNSCRISE ÎN LISTELE ELECTORALE]]</f>
        <v>95.939313984168862</v>
      </c>
      <c r="U13" s="177">
        <f>Data7[[#This Row],[TOTAL CHELTUIELI EURO]]/Data7[[#This Row],[NUMĂRUL PERSOANELOR ÎNSCRISE ÎN LISTELE ELECTORALE]]</f>
        <v>19.82176277022559</v>
      </c>
      <c r="V13" s="177">
        <f>Data7[[#This Row],[TOTAL CHELTUIELI LEI]]/Data7[[#This Row],[NUMĂRUL PERSOANELOR CARE AU PARTICIPAT LA VOT]]</f>
        <v>137.0389447236181</v>
      </c>
      <c r="W13" s="177">
        <f>Data7[[#This Row],[TOTAL CHELTUIELI EURO]]/Data7[[#This Row],[NUMĂRUL PERSOANELOR CARE AU PARTICIPAT LA VOT]]</f>
        <v>28.313246570033286</v>
      </c>
      <c r="X13" s="180">
        <v>4.8400999999999996</v>
      </c>
      <c r="Y13" s="181" t="s">
        <v>3096</v>
      </c>
      <c r="Z13" s="182">
        <v>95</v>
      </c>
      <c r="AA13" s="183" t="s">
        <v>3122</v>
      </c>
      <c r="AB13" s="182">
        <v>19</v>
      </c>
      <c r="AC13" s="45"/>
    </row>
    <row r="14" spans="1:29" ht="12" customHeight="1" x14ac:dyDescent="0.2">
      <c r="A14" s="172">
        <v>543</v>
      </c>
      <c r="B14" s="173" t="s">
        <v>12</v>
      </c>
      <c r="C14" s="174" t="s">
        <v>1452</v>
      </c>
      <c r="D14" s="175">
        <v>44101</v>
      </c>
      <c r="E14" s="173">
        <v>1</v>
      </c>
      <c r="F14" s="173"/>
      <c r="G14" s="173" t="s">
        <v>2</v>
      </c>
      <c r="H14" s="173" t="s">
        <v>2</v>
      </c>
      <c r="I14" s="188">
        <v>96215</v>
      </c>
      <c r="J14" s="188">
        <v>0</v>
      </c>
      <c r="K14" s="188">
        <v>0</v>
      </c>
      <c r="L14" s="177">
        <f>SUM(Data7[[#This Row],[CHELTUIELI DE PERSONAL LEI]:[CHELTUIELI DE CAPITAL (ACTIVE NEFINANCIARE ) LEI]])</f>
        <v>96215</v>
      </c>
      <c r="M14" s="177">
        <f>Data7[[#This Row],[TOTAL CHELTUIELI LEI]]/Data7[[#This Row],[CURS VALUTAR EURO BNR 22 07 2020]]</f>
        <v>19878.721514018307</v>
      </c>
      <c r="N14" s="178">
        <v>1038</v>
      </c>
      <c r="O14" s="179"/>
      <c r="P14" s="179">
        <v>776</v>
      </c>
      <c r="Q14" s="179"/>
      <c r="R14" s="179">
        <f>Data7[[#This Row],[PERSOANE ÎNSCRISE ÎN LISTELE ELECTORALE (TURUL 1)            ]]+Data7[[#This Row],[PERSOANE ÎNSCRISE ÎN LISTELE ELECTORALE (TURUL AL 2-LEA)]]</f>
        <v>1038</v>
      </c>
      <c r="S14" s="179">
        <f>Data7[[#This Row],[PERSOANE CARE AU PARTICIPAT LA VOT (TURUL 1)]]+Data7[[#This Row],[PERSOANE CARE AU PARTICIPAT LA VOT  (TURUL AL 2-LEA)]]</f>
        <v>776</v>
      </c>
      <c r="T14" s="177">
        <f>Data7[[#This Row],[TOTAL CHELTUIELI LEI]]/Data7[[#This Row],[NUMĂRUL PERSOANELOR ÎNSCRISE ÎN LISTELE ELECTORALE]]</f>
        <v>92.692678227360304</v>
      </c>
      <c r="U14" s="177">
        <f>Data7[[#This Row],[TOTAL CHELTUIELI EURO]]/Data7[[#This Row],[NUMĂRUL PERSOANELOR ÎNSCRISE ÎN LISTELE ELECTORALE]]</f>
        <v>19.150984117551356</v>
      </c>
      <c r="V14" s="177">
        <f>Data7[[#This Row],[TOTAL CHELTUIELI LEI]]/Data7[[#This Row],[NUMĂRUL PERSOANELOR CARE AU PARTICIPAT LA VOT]]</f>
        <v>123.98840206185567</v>
      </c>
      <c r="W14" s="177">
        <f>Data7[[#This Row],[TOTAL CHELTUIELI EURO]]/Data7[[#This Row],[NUMĂRUL PERSOANELOR CARE AU PARTICIPAT LA VOT]]</f>
        <v>25.616909167549366</v>
      </c>
      <c r="X14" s="180">
        <v>4.8400999999999996</v>
      </c>
      <c r="Y14" s="181" t="s">
        <v>3086</v>
      </c>
      <c r="Z14" s="182">
        <v>92</v>
      </c>
      <c r="AA14" s="183" t="s">
        <v>3122</v>
      </c>
      <c r="AB14" s="182">
        <v>19</v>
      </c>
      <c r="AC14" s="45"/>
    </row>
    <row r="15" spans="1:29" ht="12" customHeight="1" x14ac:dyDescent="0.2">
      <c r="A15" s="172">
        <v>943</v>
      </c>
      <c r="B15" s="173" t="s">
        <v>18</v>
      </c>
      <c r="C15" s="174" t="s">
        <v>1794</v>
      </c>
      <c r="D15" s="175">
        <v>44101</v>
      </c>
      <c r="E15" s="173">
        <v>1</v>
      </c>
      <c r="F15" s="173"/>
      <c r="G15" s="173" t="s">
        <v>2</v>
      </c>
      <c r="H15" s="173" t="s">
        <v>2</v>
      </c>
      <c r="I15" s="174">
        <v>107135</v>
      </c>
      <c r="J15" s="174">
        <v>2169</v>
      </c>
      <c r="K15" s="174">
        <v>0</v>
      </c>
      <c r="L15" s="177">
        <f>SUM(Data7[[#This Row],[CHELTUIELI DE PERSONAL LEI]:[CHELTUIELI DE CAPITAL (ACTIVE NEFINANCIARE ) LEI]])</f>
        <v>109304</v>
      </c>
      <c r="M15" s="177">
        <f>Data7[[#This Row],[TOTAL CHELTUIELI LEI]]/Data7[[#This Row],[CURS VALUTAR EURO BNR 22 07 2020]]</f>
        <v>22583.004483378445</v>
      </c>
      <c r="N15" s="179">
        <v>1233</v>
      </c>
      <c r="O15" s="179"/>
      <c r="P15" s="179">
        <v>955</v>
      </c>
      <c r="Q15" s="179"/>
      <c r="R15" s="179">
        <f>Data7[[#This Row],[PERSOANE ÎNSCRISE ÎN LISTELE ELECTORALE (TURUL 1)            ]]+Data7[[#This Row],[PERSOANE ÎNSCRISE ÎN LISTELE ELECTORALE (TURUL AL 2-LEA)]]</f>
        <v>1233</v>
      </c>
      <c r="S15" s="179">
        <f>Data7[[#This Row],[PERSOANE CARE AU PARTICIPAT LA VOT (TURUL 1)]]+Data7[[#This Row],[PERSOANE CARE AU PARTICIPAT LA VOT  (TURUL AL 2-LEA)]]</f>
        <v>955</v>
      </c>
      <c r="T15" s="177">
        <f>Data7[[#This Row],[TOTAL CHELTUIELI LEI]]/Data7[[#This Row],[NUMĂRUL PERSOANELOR ÎNSCRISE ÎN LISTELE ELECTORALE]]</f>
        <v>88.64882400648824</v>
      </c>
      <c r="U15" s="177">
        <f>Data7[[#This Row],[TOTAL CHELTUIELI EURO]]/Data7[[#This Row],[NUMĂRUL PERSOANELOR ÎNSCRISE ÎN LISTELE ELECTORALE]]</f>
        <v>18.315494309309365</v>
      </c>
      <c r="V15" s="177">
        <f>Data7[[#This Row],[TOTAL CHELTUIELI LEI]]/Data7[[#This Row],[NUMĂRUL PERSOANELOR CARE AU PARTICIPAT LA VOT]]</f>
        <v>114.45445026178011</v>
      </c>
      <c r="W15" s="177">
        <f>Data7[[#This Row],[TOTAL CHELTUIELI EURO]]/Data7[[#This Row],[NUMĂRUL PERSOANELOR CARE AU PARTICIPAT LA VOT]]</f>
        <v>23.647125113485284</v>
      </c>
      <c r="X15" s="180">
        <v>4.8400999999999996</v>
      </c>
      <c r="Y15" s="181" t="s">
        <v>3088</v>
      </c>
      <c r="Z15" s="182">
        <v>88</v>
      </c>
      <c r="AA15" s="183" t="s">
        <v>3124</v>
      </c>
      <c r="AB15" s="182">
        <v>18</v>
      </c>
      <c r="AC15" s="45"/>
    </row>
    <row r="16" spans="1:29" ht="12" customHeight="1" x14ac:dyDescent="0.2">
      <c r="A16" s="172">
        <v>2871</v>
      </c>
      <c r="B16" s="173" t="s">
        <v>2869</v>
      </c>
      <c r="C16" s="174" t="s">
        <v>842</v>
      </c>
      <c r="D16" s="175">
        <v>44101</v>
      </c>
      <c r="E16" s="173">
        <v>1</v>
      </c>
      <c r="F16" s="173"/>
      <c r="G16" s="173" t="s">
        <v>2</v>
      </c>
      <c r="H16" s="173" t="s">
        <v>2</v>
      </c>
      <c r="I16" s="189">
        <v>106915</v>
      </c>
      <c r="J16" s="189">
        <v>12256</v>
      </c>
      <c r="K16" s="189">
        <v>0</v>
      </c>
      <c r="L16" s="177">
        <f>SUM(Data7[[#This Row],[CHELTUIELI DE PERSONAL LEI]:[CHELTUIELI DE CAPITAL (ACTIVE NEFINANCIARE ) LEI]])</f>
        <v>119171</v>
      </c>
      <c r="M16" s="177">
        <f>Data7[[#This Row],[TOTAL CHELTUIELI LEI]]/Data7[[#This Row],[CURS VALUTAR EURO BNR 22 07 2020]]</f>
        <v>24621.598727299024</v>
      </c>
      <c r="N16" s="178">
        <v>1346</v>
      </c>
      <c r="O16" s="179"/>
      <c r="P16" s="179">
        <v>1136</v>
      </c>
      <c r="Q16" s="179"/>
      <c r="R16" s="179">
        <f>Data7[[#This Row],[PERSOANE ÎNSCRISE ÎN LISTELE ELECTORALE (TURUL 1)            ]]+Data7[[#This Row],[PERSOANE ÎNSCRISE ÎN LISTELE ELECTORALE (TURUL AL 2-LEA)]]</f>
        <v>1346</v>
      </c>
      <c r="S16" s="179">
        <f>Data7[[#This Row],[PERSOANE CARE AU PARTICIPAT LA VOT (TURUL 1)]]+Data7[[#This Row],[PERSOANE CARE AU PARTICIPAT LA VOT  (TURUL AL 2-LEA)]]</f>
        <v>1136</v>
      </c>
      <c r="T16" s="177">
        <f>Data7[[#This Row],[TOTAL CHELTUIELI LEI]]/Data7[[#This Row],[NUMĂRUL PERSOANELOR ÎNSCRISE ÎN LISTELE ELECTORALE]]</f>
        <v>88.537147102526006</v>
      </c>
      <c r="U16" s="177">
        <f>Data7[[#This Row],[TOTAL CHELTUIELI EURO]]/Data7[[#This Row],[NUMĂRUL PERSOANELOR ÎNSCRISE ÎN LISTELE ELECTORALE]]</f>
        <v>18.292421045541623</v>
      </c>
      <c r="V16" s="177">
        <f>Data7[[#This Row],[TOTAL CHELTUIELI LEI]]/Data7[[#This Row],[NUMĂRUL PERSOANELOR CARE AU PARTICIPAT LA VOT]]</f>
        <v>104.90404929577464</v>
      </c>
      <c r="W16" s="177">
        <f>Data7[[#This Row],[TOTAL CHELTUIELI EURO]]/Data7[[#This Row],[NUMĂRUL PERSOANELOR CARE AU PARTICIPAT LA VOT]]</f>
        <v>21.673942541636464</v>
      </c>
      <c r="X16" s="180">
        <v>4.8400999999999996</v>
      </c>
      <c r="Y16" s="181" t="s">
        <v>3088</v>
      </c>
      <c r="Z16" s="182">
        <v>88</v>
      </c>
      <c r="AA16" s="183" t="s">
        <v>3124</v>
      </c>
      <c r="AB16" s="182">
        <v>18</v>
      </c>
      <c r="AC16" s="45"/>
    </row>
    <row r="17" spans="1:29" ht="12" customHeight="1" x14ac:dyDescent="0.2">
      <c r="A17" s="172">
        <v>755</v>
      </c>
      <c r="B17" s="173" t="s">
        <v>15</v>
      </c>
      <c r="C17" s="174" t="s">
        <v>1628</v>
      </c>
      <c r="D17" s="175">
        <v>44101</v>
      </c>
      <c r="E17" s="173">
        <v>1</v>
      </c>
      <c r="F17" s="173"/>
      <c r="G17" s="173" t="s">
        <v>2</v>
      </c>
      <c r="H17" s="173" t="s">
        <v>2</v>
      </c>
      <c r="I17" s="190">
        <v>85180</v>
      </c>
      <c r="J17" s="190">
        <v>6123</v>
      </c>
      <c r="K17" s="190">
        <v>0</v>
      </c>
      <c r="L17" s="177">
        <f>SUM(Data7[[#This Row],[CHELTUIELI DE PERSONAL LEI]:[CHELTUIELI DE CAPITAL (ACTIVE NEFINANCIARE ) LEI]])</f>
        <v>91303</v>
      </c>
      <c r="M17" s="177">
        <f>Data7[[#This Row],[TOTAL CHELTUIELI LEI]]/Data7[[#This Row],[CURS VALUTAR EURO BNR 22 07 2020]]</f>
        <v>18863.86644904031</v>
      </c>
      <c r="N17" s="178">
        <v>1035</v>
      </c>
      <c r="O17" s="179"/>
      <c r="P17" s="179">
        <v>752</v>
      </c>
      <c r="Q17" s="179"/>
      <c r="R17" s="179">
        <f>Data7[[#This Row],[PERSOANE ÎNSCRISE ÎN LISTELE ELECTORALE (TURUL 1)            ]]+Data7[[#This Row],[PERSOANE ÎNSCRISE ÎN LISTELE ELECTORALE (TURUL AL 2-LEA)]]</f>
        <v>1035</v>
      </c>
      <c r="S17" s="179">
        <f>Data7[[#This Row],[PERSOANE CARE AU PARTICIPAT LA VOT (TURUL 1)]]+Data7[[#This Row],[PERSOANE CARE AU PARTICIPAT LA VOT  (TURUL AL 2-LEA)]]</f>
        <v>752</v>
      </c>
      <c r="T17" s="177">
        <f>Data7[[#This Row],[TOTAL CHELTUIELI LEI]]/Data7[[#This Row],[NUMĂRUL PERSOANELOR ÎNSCRISE ÎN LISTELE ELECTORALE]]</f>
        <v>88.215458937198065</v>
      </c>
      <c r="U17" s="177">
        <f>Data7[[#This Row],[TOTAL CHELTUIELI EURO]]/Data7[[#This Row],[NUMĂRUL PERSOANELOR ÎNSCRISE ÎN LISTELE ELECTORALE]]</f>
        <v>18.225957921778075</v>
      </c>
      <c r="V17" s="177">
        <f>Data7[[#This Row],[TOTAL CHELTUIELI LEI]]/Data7[[#This Row],[NUMĂRUL PERSOANELOR CARE AU PARTICIPAT LA VOT]]</f>
        <v>121.41356382978724</v>
      </c>
      <c r="W17" s="177">
        <f>Data7[[#This Row],[TOTAL CHELTUIELI EURO]]/Data7[[#This Row],[NUMĂRUL PERSOANELOR CARE AU PARTICIPAT LA VOT]]</f>
        <v>25.084928788617432</v>
      </c>
      <c r="X17" s="180">
        <v>4.8400999999999996</v>
      </c>
      <c r="Y17" s="181" t="s">
        <v>3088</v>
      </c>
      <c r="Z17" s="182">
        <v>88</v>
      </c>
      <c r="AA17" s="183" t="s">
        <v>3124</v>
      </c>
      <c r="AB17" s="182">
        <v>18</v>
      </c>
      <c r="AC17" s="45"/>
    </row>
    <row r="18" spans="1:29" ht="12" customHeight="1" x14ac:dyDescent="0.2">
      <c r="A18" s="172">
        <v>2184</v>
      </c>
      <c r="B18" s="173" t="s">
        <v>433</v>
      </c>
      <c r="C18" s="174" t="s">
        <v>471</v>
      </c>
      <c r="D18" s="175">
        <v>44101</v>
      </c>
      <c r="E18" s="173">
        <v>1</v>
      </c>
      <c r="F18" s="173"/>
      <c r="G18" s="173" t="s">
        <v>2</v>
      </c>
      <c r="H18" s="173" t="s">
        <v>2</v>
      </c>
      <c r="I18" s="184">
        <v>96170</v>
      </c>
      <c r="J18" s="185">
        <v>7561</v>
      </c>
      <c r="K18" s="184">
        <v>0</v>
      </c>
      <c r="L18" s="177">
        <f>SUM(Data7[[#This Row],[CHELTUIELI DE PERSONAL LEI]:[CHELTUIELI DE CAPITAL (ACTIVE NEFINANCIARE ) LEI]])</f>
        <v>103731</v>
      </c>
      <c r="M18" s="177">
        <f>Data7[[#This Row],[TOTAL CHELTUIELI LEI]]/Data7[[#This Row],[CURS VALUTAR EURO BNR 22 07 2020]]</f>
        <v>21431.581992107604</v>
      </c>
      <c r="N18" s="178">
        <v>1249</v>
      </c>
      <c r="O18" s="179"/>
      <c r="P18" s="179">
        <v>1185</v>
      </c>
      <c r="Q18" s="179"/>
      <c r="R18" s="179">
        <f>Data7[[#This Row],[PERSOANE ÎNSCRISE ÎN LISTELE ELECTORALE (TURUL 1)            ]]+Data7[[#This Row],[PERSOANE ÎNSCRISE ÎN LISTELE ELECTORALE (TURUL AL 2-LEA)]]</f>
        <v>1249</v>
      </c>
      <c r="S18" s="179">
        <f>Data7[[#This Row],[PERSOANE CARE AU PARTICIPAT LA VOT (TURUL 1)]]+Data7[[#This Row],[PERSOANE CARE AU PARTICIPAT LA VOT  (TURUL AL 2-LEA)]]</f>
        <v>1185</v>
      </c>
      <c r="T18" s="177">
        <f>Data7[[#This Row],[TOTAL CHELTUIELI LEI]]/Data7[[#This Row],[NUMĂRUL PERSOANELOR ÎNSCRISE ÎN LISTELE ELECTORALE]]</f>
        <v>83.051240992794234</v>
      </c>
      <c r="U18" s="177">
        <f>Data7[[#This Row],[TOTAL CHELTUIELI EURO]]/Data7[[#This Row],[NUMĂRUL PERSOANELOR ÎNSCRISE ÎN LISTELE ELECTORALE]]</f>
        <v>17.158992787916414</v>
      </c>
      <c r="V18" s="177">
        <f>Data7[[#This Row],[TOTAL CHELTUIELI LEI]]/Data7[[#This Row],[NUMĂRUL PERSOANELOR CARE AU PARTICIPAT LA VOT]]</f>
        <v>87.536708860759489</v>
      </c>
      <c r="W18" s="177">
        <f>Data7[[#This Row],[TOTAL CHELTUIELI EURO]]/Data7[[#This Row],[NUMĂRUL PERSOANELOR CARE AU PARTICIPAT LA VOT]]</f>
        <v>18.085723200090804</v>
      </c>
      <c r="X18" s="180">
        <v>4.8400999999999996</v>
      </c>
      <c r="Y18" s="181" t="s">
        <v>3098</v>
      </c>
      <c r="Z18" s="182">
        <v>83</v>
      </c>
      <c r="AA18" s="183" t="s">
        <v>3131</v>
      </c>
      <c r="AB18" s="182">
        <v>17</v>
      </c>
      <c r="AC18" s="45"/>
    </row>
    <row r="19" spans="1:29" ht="12" customHeight="1" x14ac:dyDescent="0.2">
      <c r="A19" s="172">
        <v>1586</v>
      </c>
      <c r="B19" s="173" t="s">
        <v>27</v>
      </c>
      <c r="C19" s="174" t="s">
        <v>2306</v>
      </c>
      <c r="D19" s="175">
        <v>44101</v>
      </c>
      <c r="E19" s="173">
        <v>1</v>
      </c>
      <c r="F19" s="173"/>
      <c r="G19" s="173" t="s">
        <v>2</v>
      </c>
      <c r="H19" s="173" t="s">
        <v>2</v>
      </c>
      <c r="I19" s="174">
        <v>0</v>
      </c>
      <c r="J19" s="174">
        <v>7419</v>
      </c>
      <c r="K19" s="174">
        <v>0</v>
      </c>
      <c r="L19" s="177">
        <f>SUM(Data7[[#This Row],[CHELTUIELI DE PERSONAL LEI]:[CHELTUIELI DE CAPITAL (ACTIVE NEFINANCIARE ) LEI]])</f>
        <v>7419</v>
      </c>
      <c r="M19" s="177">
        <f>Data7[[#This Row],[TOTAL CHELTUIELI LEI]]/Data7[[#This Row],[CURS VALUTAR EURO BNR 22 07 2020]]</f>
        <v>1532.8195698435984</v>
      </c>
      <c r="N19" s="178">
        <v>98</v>
      </c>
      <c r="O19" s="179"/>
      <c r="P19" s="179">
        <v>150</v>
      </c>
      <c r="Q19" s="179"/>
      <c r="R19" s="179">
        <f>Data7[[#This Row],[PERSOANE ÎNSCRISE ÎN LISTELE ELECTORALE (TURUL 1)            ]]+Data7[[#This Row],[PERSOANE ÎNSCRISE ÎN LISTELE ELECTORALE (TURUL AL 2-LEA)]]</f>
        <v>98</v>
      </c>
      <c r="S19" s="179">
        <f>Data7[[#This Row],[PERSOANE CARE AU PARTICIPAT LA VOT (TURUL 1)]]+Data7[[#This Row],[PERSOANE CARE AU PARTICIPAT LA VOT  (TURUL AL 2-LEA)]]</f>
        <v>150</v>
      </c>
      <c r="T19" s="177">
        <f>Data7[[#This Row],[TOTAL CHELTUIELI LEI]]/Data7[[#This Row],[NUMĂRUL PERSOANELOR ÎNSCRISE ÎN LISTELE ELECTORALE]]</f>
        <v>75.704081632653057</v>
      </c>
      <c r="U19" s="177">
        <f>Data7[[#This Row],[TOTAL CHELTUIELI EURO]]/Data7[[#This Row],[NUMĂRUL PERSOANELOR ÎNSCRISE ÎN LISTELE ELECTORALE]]</f>
        <v>15.641016018812229</v>
      </c>
      <c r="V19" s="177">
        <f>Data7[[#This Row],[TOTAL CHELTUIELI LEI]]/Data7[[#This Row],[NUMĂRUL PERSOANELOR CARE AU PARTICIPAT LA VOT]]</f>
        <v>49.46</v>
      </c>
      <c r="W19" s="177">
        <f>Data7[[#This Row],[TOTAL CHELTUIELI EURO]]/Data7[[#This Row],[NUMĂRUL PERSOANELOR CARE AU PARTICIPAT LA VOT]]</f>
        <v>10.218797132290655</v>
      </c>
      <c r="X19" s="180">
        <v>4.8400999999999996</v>
      </c>
      <c r="Y19" s="181" t="s">
        <v>3092</v>
      </c>
      <c r="Z19" s="182">
        <v>75</v>
      </c>
      <c r="AA19" s="183" t="s">
        <v>3129</v>
      </c>
      <c r="AB19" s="182">
        <v>15</v>
      </c>
      <c r="AC19" s="45"/>
    </row>
    <row r="20" spans="1:29" ht="12" customHeight="1" x14ac:dyDescent="0.2">
      <c r="A20" s="172">
        <v>2743</v>
      </c>
      <c r="B20" s="173" t="s">
        <v>744</v>
      </c>
      <c r="C20" s="174" t="s">
        <v>790</v>
      </c>
      <c r="D20" s="175">
        <v>44101</v>
      </c>
      <c r="E20" s="173">
        <v>1</v>
      </c>
      <c r="F20" s="173"/>
      <c r="G20" s="173" t="s">
        <v>2</v>
      </c>
      <c r="H20" s="173" t="s">
        <v>2</v>
      </c>
      <c r="I20" s="174">
        <v>82930</v>
      </c>
      <c r="J20" s="174">
        <v>3850</v>
      </c>
      <c r="K20" s="174">
        <v>0</v>
      </c>
      <c r="L20" s="177">
        <f>SUM(Data7[[#This Row],[CHELTUIELI DE PERSONAL LEI]:[CHELTUIELI DE CAPITAL (ACTIVE NEFINANCIARE ) LEI]])</f>
        <v>86780</v>
      </c>
      <c r="M20" s="177">
        <f>Data7[[#This Row],[TOTAL CHELTUIELI LEI]]/Data7[[#This Row],[CURS VALUTAR EURO BNR 22 07 2020]]</f>
        <v>17929.381624346606</v>
      </c>
      <c r="N20" s="178">
        <v>1168</v>
      </c>
      <c r="O20" s="179"/>
      <c r="P20" s="179">
        <v>717</v>
      </c>
      <c r="Q20" s="179"/>
      <c r="R20" s="179">
        <f>Data7[[#This Row],[PERSOANE ÎNSCRISE ÎN LISTELE ELECTORALE (TURUL 1)            ]]+Data7[[#This Row],[PERSOANE ÎNSCRISE ÎN LISTELE ELECTORALE (TURUL AL 2-LEA)]]</f>
        <v>1168</v>
      </c>
      <c r="S20" s="179">
        <f>Data7[[#This Row],[PERSOANE CARE AU PARTICIPAT LA VOT (TURUL 1)]]+Data7[[#This Row],[PERSOANE CARE AU PARTICIPAT LA VOT  (TURUL AL 2-LEA)]]</f>
        <v>717</v>
      </c>
      <c r="T20" s="177">
        <f>Data7[[#This Row],[TOTAL CHELTUIELI LEI]]/Data7[[#This Row],[NUMĂRUL PERSOANELOR ÎNSCRISE ÎN LISTELE ELECTORALE]]</f>
        <v>74.297945205479451</v>
      </c>
      <c r="U20" s="177">
        <f>Data7[[#This Row],[TOTAL CHELTUIELI EURO]]/Data7[[#This Row],[NUMĂRUL PERSOANELOR ÎNSCRISE ÎN LISTELE ELECTORALE]]</f>
        <v>15.350497966050177</v>
      </c>
      <c r="V20" s="177">
        <f>Data7[[#This Row],[TOTAL CHELTUIELI LEI]]/Data7[[#This Row],[NUMĂRUL PERSOANELOR CARE AU PARTICIPAT LA VOT]]</f>
        <v>121.03207810320781</v>
      </c>
      <c r="W20" s="177">
        <f>Data7[[#This Row],[TOTAL CHELTUIELI EURO]]/Data7[[#This Row],[NUMĂRUL PERSOANELOR CARE AU PARTICIPAT LA VOT]]</f>
        <v>25.006111052087316</v>
      </c>
      <c r="X20" s="180">
        <v>4.8400999999999996</v>
      </c>
      <c r="Y20" s="181" t="s">
        <v>3100</v>
      </c>
      <c r="Z20" s="182">
        <v>74</v>
      </c>
      <c r="AA20" s="183" t="s">
        <v>3129</v>
      </c>
      <c r="AB20" s="182">
        <v>15</v>
      </c>
      <c r="AC20" s="45"/>
    </row>
    <row r="21" spans="1:29" ht="12" customHeight="1" x14ac:dyDescent="0.2">
      <c r="A21" s="172">
        <v>2986</v>
      </c>
      <c r="B21" s="173" t="s">
        <v>2623</v>
      </c>
      <c r="C21" s="174" t="s">
        <v>950</v>
      </c>
      <c r="D21" s="175">
        <v>44101</v>
      </c>
      <c r="E21" s="173">
        <v>1</v>
      </c>
      <c r="F21" s="173"/>
      <c r="G21" s="173" t="s">
        <v>2</v>
      </c>
      <c r="H21" s="173" t="s">
        <v>2</v>
      </c>
      <c r="I21" s="174">
        <v>55758</v>
      </c>
      <c r="J21" s="174">
        <v>4208.59</v>
      </c>
      <c r="K21" s="174">
        <v>0</v>
      </c>
      <c r="L21" s="177">
        <f>SUM(Data7[[#This Row],[CHELTUIELI DE PERSONAL LEI]:[CHELTUIELI DE CAPITAL (ACTIVE NEFINANCIARE ) LEI]])</f>
        <v>59966.59</v>
      </c>
      <c r="M21" s="177">
        <f>Data7[[#This Row],[TOTAL CHELTUIELI LEI]]/Data7[[#This Row],[CURS VALUTAR EURO BNR 22 07 2020]]</f>
        <v>12389.535340178922</v>
      </c>
      <c r="N21" s="178">
        <v>843</v>
      </c>
      <c r="O21" s="187"/>
      <c r="P21" s="187">
        <v>660</v>
      </c>
      <c r="Q21" s="187"/>
      <c r="R21" s="187">
        <f>Data7[[#This Row],[PERSOANE ÎNSCRISE ÎN LISTELE ELECTORALE (TURUL 1)            ]]+Data7[[#This Row],[PERSOANE ÎNSCRISE ÎN LISTELE ELECTORALE (TURUL AL 2-LEA)]]</f>
        <v>843</v>
      </c>
      <c r="S21" s="187">
        <f>Data7[[#This Row],[PERSOANE CARE AU PARTICIPAT LA VOT (TURUL 1)]]+Data7[[#This Row],[PERSOANE CARE AU PARTICIPAT LA VOT  (TURUL AL 2-LEA)]]</f>
        <v>660</v>
      </c>
      <c r="T21" s="177">
        <f>Data7[[#This Row],[TOTAL CHELTUIELI LEI]]/Data7[[#This Row],[NUMĂRUL PERSOANELOR ÎNSCRISE ÎN LISTELE ELECTORALE]]</f>
        <v>71.134744958481605</v>
      </c>
      <c r="U21" s="177">
        <f>Data7[[#This Row],[TOTAL CHELTUIELI EURO]]/Data7[[#This Row],[NUMĂRUL PERSOANELOR ÎNSCRISE ÎN LISTELE ELECTORALE]]</f>
        <v>14.696957698907381</v>
      </c>
      <c r="V21" s="177">
        <f>Data7[[#This Row],[TOTAL CHELTUIELI LEI]]/Data7[[#This Row],[NUMĂRUL PERSOANELOR CARE AU PARTICIPAT LA VOT]]</f>
        <v>90.858469696969692</v>
      </c>
      <c r="W21" s="177">
        <f>Data7[[#This Row],[TOTAL CHELTUIELI EURO]]/Data7[[#This Row],[NUMĂRUL PERSOANELOR CARE AU PARTICIPAT LA VOT]]</f>
        <v>18.772023242695337</v>
      </c>
      <c r="X21" s="180">
        <v>4.8400999999999996</v>
      </c>
      <c r="Y21" s="181" t="s">
        <v>2940</v>
      </c>
      <c r="Z21" s="182">
        <v>71</v>
      </c>
      <c r="AA21" s="183" t="s">
        <v>3121</v>
      </c>
      <c r="AB21" s="182">
        <v>14</v>
      </c>
      <c r="AC21" s="45"/>
    </row>
    <row r="22" spans="1:29" ht="12" customHeight="1" x14ac:dyDescent="0.2">
      <c r="A22" s="172">
        <v>425</v>
      </c>
      <c r="B22" s="173" t="s">
        <v>10</v>
      </c>
      <c r="C22" s="174" t="s">
        <v>1345</v>
      </c>
      <c r="D22" s="175">
        <v>44101</v>
      </c>
      <c r="E22" s="173">
        <v>1</v>
      </c>
      <c r="F22" s="173"/>
      <c r="G22" s="173" t="s">
        <v>2</v>
      </c>
      <c r="H22" s="173" t="s">
        <v>2</v>
      </c>
      <c r="I22" s="174">
        <v>102856</v>
      </c>
      <c r="J22" s="174">
        <v>1880.41</v>
      </c>
      <c r="K22" s="174">
        <v>0</v>
      </c>
      <c r="L22" s="177">
        <f>SUM(Data7[[#This Row],[CHELTUIELI DE PERSONAL LEI]:[CHELTUIELI DE CAPITAL (ACTIVE NEFINANCIARE ) LEI]])</f>
        <v>104736.41</v>
      </c>
      <c r="M22" s="177">
        <f>Data7[[#This Row],[TOTAL CHELTUIELI LEI]]/Data7[[#This Row],[CURS VALUTAR EURO BNR 22 07 2020]]</f>
        <v>21639.307039110765</v>
      </c>
      <c r="N22" s="178">
        <v>1482</v>
      </c>
      <c r="O22" s="187"/>
      <c r="P22" s="187">
        <v>1194</v>
      </c>
      <c r="Q22" s="187"/>
      <c r="R22" s="187">
        <f>Data7[[#This Row],[PERSOANE ÎNSCRISE ÎN LISTELE ELECTORALE (TURUL 1)            ]]+Data7[[#This Row],[PERSOANE ÎNSCRISE ÎN LISTELE ELECTORALE (TURUL AL 2-LEA)]]</f>
        <v>1482</v>
      </c>
      <c r="S22" s="187">
        <f>Data7[[#This Row],[PERSOANE CARE AU PARTICIPAT LA VOT (TURUL 1)]]+Data7[[#This Row],[PERSOANE CARE AU PARTICIPAT LA VOT  (TURUL AL 2-LEA)]]</f>
        <v>1194</v>
      </c>
      <c r="T22" s="177">
        <f>Data7[[#This Row],[TOTAL CHELTUIELI LEI]]/Data7[[#This Row],[NUMĂRUL PERSOANELOR ÎNSCRISE ÎN LISTELE ELECTORALE]]</f>
        <v>70.67234143049933</v>
      </c>
      <c r="U22" s="177">
        <f>Data7[[#This Row],[TOTAL CHELTUIELI EURO]]/Data7[[#This Row],[NUMĂRUL PERSOANELOR ÎNSCRISE ÎN LISTELE ELECTORALE]]</f>
        <v>14.601421753785941</v>
      </c>
      <c r="V22" s="177">
        <f>Data7[[#This Row],[TOTAL CHELTUIELI LEI]]/Data7[[#This Row],[NUMĂRUL PERSOANELOR CARE AU PARTICIPAT LA VOT]]</f>
        <v>87.718936348408718</v>
      </c>
      <c r="W22" s="177">
        <f>Data7[[#This Row],[TOTAL CHELTUIELI EURO]]/Data7[[#This Row],[NUMĂRUL PERSOANELOR CARE AU PARTICIPAT LA VOT]]</f>
        <v>18.123372729573504</v>
      </c>
      <c r="X22" s="180">
        <v>4.8400999999999996</v>
      </c>
      <c r="Y22" s="181" t="s">
        <v>3085</v>
      </c>
      <c r="Z22" s="182">
        <v>70</v>
      </c>
      <c r="AA22" s="183" t="s">
        <v>3121</v>
      </c>
      <c r="AB22" s="182">
        <v>14</v>
      </c>
      <c r="AC22" s="45"/>
    </row>
    <row r="23" spans="1:29" ht="12" customHeight="1" x14ac:dyDescent="0.2">
      <c r="A23" s="172">
        <v>2154</v>
      </c>
      <c r="B23" s="173" t="s">
        <v>433</v>
      </c>
      <c r="C23" s="174" t="s">
        <v>445</v>
      </c>
      <c r="D23" s="175">
        <v>44101</v>
      </c>
      <c r="E23" s="173">
        <v>1</v>
      </c>
      <c r="F23" s="173"/>
      <c r="G23" s="173" t="s">
        <v>2</v>
      </c>
      <c r="H23" s="173" t="s">
        <v>2</v>
      </c>
      <c r="I23" s="184">
        <v>104895</v>
      </c>
      <c r="J23" s="185">
        <v>10941</v>
      </c>
      <c r="K23" s="184">
        <v>0</v>
      </c>
      <c r="L23" s="177">
        <f>SUM(Data7[[#This Row],[CHELTUIELI DE PERSONAL LEI]:[CHELTUIELI DE CAPITAL (ACTIVE NEFINANCIARE ) LEI]])</f>
        <v>115836</v>
      </c>
      <c r="M23" s="177">
        <f>Data7[[#This Row],[TOTAL CHELTUIELI LEI]]/Data7[[#This Row],[CURS VALUTAR EURO BNR 22 07 2020]]</f>
        <v>23932.563376789738</v>
      </c>
      <c r="N23" s="178">
        <v>1703</v>
      </c>
      <c r="O23" s="179"/>
      <c r="P23" s="179">
        <v>953</v>
      </c>
      <c r="Q23" s="179"/>
      <c r="R23" s="179">
        <f>Data7[[#This Row],[PERSOANE ÎNSCRISE ÎN LISTELE ELECTORALE (TURUL 1)            ]]+Data7[[#This Row],[PERSOANE ÎNSCRISE ÎN LISTELE ELECTORALE (TURUL AL 2-LEA)]]</f>
        <v>1703</v>
      </c>
      <c r="S23" s="179">
        <f>Data7[[#This Row],[PERSOANE CARE AU PARTICIPAT LA VOT (TURUL 1)]]+Data7[[#This Row],[PERSOANE CARE AU PARTICIPAT LA VOT  (TURUL AL 2-LEA)]]</f>
        <v>953</v>
      </c>
      <c r="T23" s="177">
        <f>Data7[[#This Row],[TOTAL CHELTUIELI LEI]]/Data7[[#This Row],[NUMĂRUL PERSOANELOR ÎNSCRISE ÎN LISTELE ELECTORALE]]</f>
        <v>68.018790369935402</v>
      </c>
      <c r="U23" s="177">
        <f>Data7[[#This Row],[TOTAL CHELTUIELI EURO]]/Data7[[#This Row],[NUMĂRUL PERSOANELOR ÎNSCRISE ÎN LISTELE ELECTORALE]]</f>
        <v>14.053178729764966</v>
      </c>
      <c r="V23" s="177">
        <f>Data7[[#This Row],[TOTAL CHELTUIELI LEI]]/Data7[[#This Row],[NUMĂRUL PERSOANELOR CARE AU PARTICIPAT LA VOT]]</f>
        <v>121.54879328436516</v>
      </c>
      <c r="W23" s="177">
        <f>Data7[[#This Row],[TOTAL CHELTUIELI EURO]]/Data7[[#This Row],[NUMĂRUL PERSOANELOR CARE AU PARTICIPAT LA VOT]]</f>
        <v>25.112868181311374</v>
      </c>
      <c r="X23" s="180">
        <v>4.8400999999999996</v>
      </c>
      <c r="Y23" s="181" t="s">
        <v>3095</v>
      </c>
      <c r="Z23" s="182">
        <v>68</v>
      </c>
      <c r="AA23" s="183" t="s">
        <v>3121</v>
      </c>
      <c r="AB23" s="182">
        <v>14</v>
      </c>
      <c r="AC23" s="45"/>
    </row>
    <row r="24" spans="1:29" ht="12" customHeight="1" x14ac:dyDescent="0.2">
      <c r="A24" s="172">
        <v>2537</v>
      </c>
      <c r="B24" s="173" t="s">
        <v>571</v>
      </c>
      <c r="C24" s="174" t="s">
        <v>606</v>
      </c>
      <c r="D24" s="175">
        <v>44101</v>
      </c>
      <c r="E24" s="173">
        <v>1</v>
      </c>
      <c r="F24" s="173"/>
      <c r="G24" s="173" t="s">
        <v>2</v>
      </c>
      <c r="H24" s="173" t="s">
        <v>2</v>
      </c>
      <c r="I24" s="177">
        <v>16100</v>
      </c>
      <c r="J24" s="177">
        <v>58163</v>
      </c>
      <c r="K24" s="177">
        <v>0</v>
      </c>
      <c r="L24" s="177">
        <f>SUM(Data7[[#This Row],[CHELTUIELI DE PERSONAL LEI]:[CHELTUIELI DE CAPITAL (ACTIVE NEFINANCIARE ) LEI]])</f>
        <v>74263</v>
      </c>
      <c r="M24" s="177">
        <f>Data7[[#This Row],[TOTAL CHELTUIELI LEI]]/Data7[[#This Row],[CURS VALUTAR EURO BNR 22 07 2020]]</f>
        <v>15343.278031445632</v>
      </c>
      <c r="N24" s="178">
        <v>1148</v>
      </c>
      <c r="O24" s="179"/>
      <c r="P24" s="179">
        <v>756</v>
      </c>
      <c r="Q24" s="179"/>
      <c r="R24" s="179">
        <f>Data7[[#This Row],[PERSOANE ÎNSCRISE ÎN LISTELE ELECTORALE (TURUL 1)            ]]+Data7[[#This Row],[PERSOANE ÎNSCRISE ÎN LISTELE ELECTORALE (TURUL AL 2-LEA)]]</f>
        <v>1148</v>
      </c>
      <c r="S24" s="179">
        <f>Data7[[#This Row],[PERSOANE CARE AU PARTICIPAT LA VOT (TURUL 1)]]+Data7[[#This Row],[PERSOANE CARE AU PARTICIPAT LA VOT  (TURUL AL 2-LEA)]]</f>
        <v>756</v>
      </c>
      <c r="T24" s="177">
        <f>Data7[[#This Row],[TOTAL CHELTUIELI LEI]]/Data7[[#This Row],[NUMĂRUL PERSOANELOR ÎNSCRISE ÎN LISTELE ELECTORALE]]</f>
        <v>64.689024390243901</v>
      </c>
      <c r="U24" s="177">
        <f>Data7[[#This Row],[TOTAL CHELTUIELI EURO]]/Data7[[#This Row],[NUMĂRUL PERSOANELOR ÎNSCRISE ÎN LISTELE ELECTORALE]]</f>
        <v>13.365224766067623</v>
      </c>
      <c r="V24" s="177">
        <f>Data7[[#This Row],[TOTAL CHELTUIELI LEI]]/Data7[[#This Row],[NUMĂRUL PERSOANELOR CARE AU PARTICIPAT LA VOT]]</f>
        <v>98.231481481481481</v>
      </c>
      <c r="W24" s="177">
        <f>Data7[[#This Row],[TOTAL CHELTUIELI EURO]]/Data7[[#This Row],[NUMĂRUL PERSOANELOR CARE AU PARTICIPAT LA VOT]]</f>
        <v>20.295341311436022</v>
      </c>
      <c r="X24" s="180">
        <v>4.8400999999999996</v>
      </c>
      <c r="Y24" s="181" t="s">
        <v>2919</v>
      </c>
      <c r="Z24" s="182">
        <v>64</v>
      </c>
      <c r="AA24" s="183" t="s">
        <v>3119</v>
      </c>
      <c r="AB24" s="182">
        <v>13</v>
      </c>
      <c r="AC24" s="45"/>
    </row>
    <row r="25" spans="1:29" ht="12" customHeight="1" x14ac:dyDescent="0.2">
      <c r="A25" s="172">
        <v>1021</v>
      </c>
      <c r="B25" s="173" t="s">
        <v>19</v>
      </c>
      <c r="C25" s="174" t="s">
        <v>1507</v>
      </c>
      <c r="D25" s="175">
        <v>44101</v>
      </c>
      <c r="E25" s="173">
        <v>1</v>
      </c>
      <c r="F25" s="173"/>
      <c r="G25" s="173" t="s">
        <v>2</v>
      </c>
      <c r="H25" s="173" t="s">
        <v>2</v>
      </c>
      <c r="I25" s="176">
        <v>100040</v>
      </c>
      <c r="J25" s="176">
        <v>2435</v>
      </c>
      <c r="K25" s="176">
        <v>0</v>
      </c>
      <c r="L25" s="177">
        <f>SUM(Data7[[#This Row],[CHELTUIELI DE PERSONAL LEI]:[CHELTUIELI DE CAPITAL (ACTIVE NEFINANCIARE ) LEI]])</f>
        <v>102475</v>
      </c>
      <c r="M25" s="177">
        <f>Data7[[#This Row],[TOTAL CHELTUIELI LEI]]/Data7[[#This Row],[CURS VALUTAR EURO BNR 22 07 2020]]</f>
        <v>21172.083221421046</v>
      </c>
      <c r="N25" s="178">
        <v>1586</v>
      </c>
      <c r="O25" s="179"/>
      <c r="P25" s="179">
        <v>1009</v>
      </c>
      <c r="Q25" s="179"/>
      <c r="R25" s="179">
        <f>Data7[[#This Row],[PERSOANE ÎNSCRISE ÎN LISTELE ELECTORALE (TURUL 1)            ]]+Data7[[#This Row],[PERSOANE ÎNSCRISE ÎN LISTELE ELECTORALE (TURUL AL 2-LEA)]]</f>
        <v>1586</v>
      </c>
      <c r="S25" s="179">
        <f>Data7[[#This Row],[PERSOANE CARE AU PARTICIPAT LA VOT (TURUL 1)]]+Data7[[#This Row],[PERSOANE CARE AU PARTICIPAT LA VOT  (TURUL AL 2-LEA)]]</f>
        <v>1009</v>
      </c>
      <c r="T25" s="177">
        <f>Data7[[#This Row],[TOTAL CHELTUIELI LEI]]/Data7[[#This Row],[NUMĂRUL PERSOANELOR ÎNSCRISE ÎN LISTELE ELECTORALE]]</f>
        <v>64.612232030264821</v>
      </c>
      <c r="U25" s="177">
        <f>Data7[[#This Row],[TOTAL CHELTUIELI EURO]]/Data7[[#This Row],[NUMĂRUL PERSOANELOR ÎNSCRISE ÎN LISTELE ELECTORALE]]</f>
        <v>13.349358903796372</v>
      </c>
      <c r="V25" s="177">
        <f>Data7[[#This Row],[TOTAL CHELTUIELI LEI]]/Data7[[#This Row],[NUMĂRUL PERSOANELOR CARE AU PARTICIPAT LA VOT]]</f>
        <v>101.56095143706641</v>
      </c>
      <c r="W25" s="177">
        <f>Data7[[#This Row],[TOTAL CHELTUIELI EURO]]/Data7[[#This Row],[NUMĂRUL PERSOANELOR CARE AU PARTICIPAT LA VOT]]</f>
        <v>20.983234114391522</v>
      </c>
      <c r="X25" s="180">
        <v>4.8400999999999996</v>
      </c>
      <c r="Y25" s="181" t="s">
        <v>2919</v>
      </c>
      <c r="Z25" s="182">
        <v>64</v>
      </c>
      <c r="AA25" s="183" t="s">
        <v>3119</v>
      </c>
      <c r="AB25" s="182">
        <v>13</v>
      </c>
      <c r="AC25" s="45"/>
    </row>
    <row r="26" spans="1:29" ht="12" customHeight="1" x14ac:dyDescent="0.2">
      <c r="A26" s="172">
        <v>720</v>
      </c>
      <c r="B26" s="173" t="s">
        <v>15</v>
      </c>
      <c r="C26" s="174" t="s">
        <v>1596</v>
      </c>
      <c r="D26" s="175">
        <v>44101</v>
      </c>
      <c r="E26" s="173">
        <v>1</v>
      </c>
      <c r="F26" s="173"/>
      <c r="G26" s="173" t="s">
        <v>2</v>
      </c>
      <c r="H26" s="173" t="s">
        <v>2</v>
      </c>
      <c r="I26" s="190">
        <v>95340</v>
      </c>
      <c r="J26" s="190">
        <v>0</v>
      </c>
      <c r="K26" s="190">
        <v>0</v>
      </c>
      <c r="L26" s="177">
        <f>SUM(Data7[[#This Row],[CHELTUIELI DE PERSONAL LEI]:[CHELTUIELI DE CAPITAL (ACTIVE NEFINANCIARE ) LEI]])</f>
        <v>95340</v>
      </c>
      <c r="M26" s="177">
        <f>Data7[[#This Row],[TOTAL CHELTUIELI LEI]]/Data7[[#This Row],[CURS VALUTAR EURO BNR 22 07 2020]]</f>
        <v>19697.940125204026</v>
      </c>
      <c r="N26" s="178">
        <v>1489</v>
      </c>
      <c r="O26" s="179"/>
      <c r="P26" s="179">
        <v>1054</v>
      </c>
      <c r="Q26" s="179"/>
      <c r="R26" s="179">
        <f>Data7[[#This Row],[PERSOANE ÎNSCRISE ÎN LISTELE ELECTORALE (TURUL 1)            ]]+Data7[[#This Row],[PERSOANE ÎNSCRISE ÎN LISTELE ELECTORALE (TURUL AL 2-LEA)]]</f>
        <v>1489</v>
      </c>
      <c r="S26" s="179">
        <f>Data7[[#This Row],[PERSOANE CARE AU PARTICIPAT LA VOT (TURUL 1)]]+Data7[[#This Row],[PERSOANE CARE AU PARTICIPAT LA VOT  (TURUL AL 2-LEA)]]</f>
        <v>1054</v>
      </c>
      <c r="T26" s="177">
        <f>Data7[[#This Row],[TOTAL CHELTUIELI LEI]]/Data7[[#This Row],[NUMĂRUL PERSOANELOR ÎNSCRISE ÎN LISTELE ELECTORALE]]</f>
        <v>64.029550033579582</v>
      </c>
      <c r="U26" s="177">
        <f>Data7[[#This Row],[TOTAL CHELTUIELI EURO]]/Data7[[#This Row],[NUMĂRUL PERSOANELOR ÎNSCRISE ÎN LISTELE ELECTORALE]]</f>
        <v>13.228972548827418</v>
      </c>
      <c r="V26" s="177">
        <f>Data7[[#This Row],[TOTAL CHELTUIELI LEI]]/Data7[[#This Row],[NUMĂRUL PERSOANELOR CARE AU PARTICIPAT LA VOT]]</f>
        <v>90.455407969639467</v>
      </c>
      <c r="W26" s="177">
        <f>Data7[[#This Row],[TOTAL CHELTUIELI EURO]]/Data7[[#This Row],[NUMĂRUL PERSOANELOR CARE AU PARTICIPAT LA VOT]]</f>
        <v>18.688747746872892</v>
      </c>
      <c r="X26" s="180">
        <v>4.8400999999999996</v>
      </c>
      <c r="Y26" s="181" t="s">
        <v>2919</v>
      </c>
      <c r="Z26" s="182">
        <v>64</v>
      </c>
      <c r="AA26" s="183" t="s">
        <v>3119</v>
      </c>
      <c r="AB26" s="182">
        <v>13</v>
      </c>
      <c r="AC26" s="45"/>
    </row>
    <row r="27" spans="1:29" ht="12" customHeight="1" x14ac:dyDescent="0.2">
      <c r="A27" s="172">
        <v>128</v>
      </c>
      <c r="B27" s="173" t="s">
        <v>5</v>
      </c>
      <c r="C27" s="174" t="s">
        <v>1085</v>
      </c>
      <c r="D27" s="175">
        <v>44101</v>
      </c>
      <c r="E27" s="173">
        <v>1</v>
      </c>
      <c r="F27" s="173"/>
      <c r="G27" s="173" t="s">
        <v>2</v>
      </c>
      <c r="H27" s="173" t="s">
        <v>2</v>
      </c>
      <c r="I27" s="174">
        <v>100310</v>
      </c>
      <c r="J27" s="188">
        <v>6362.79</v>
      </c>
      <c r="K27" s="174">
        <v>0</v>
      </c>
      <c r="L27" s="177">
        <f>SUM(Data7[[#This Row],[CHELTUIELI DE PERSONAL LEI]:[CHELTUIELI DE CAPITAL (ACTIVE NEFINANCIARE ) LEI]])</f>
        <v>106672.79</v>
      </c>
      <c r="M27" s="177">
        <f>Data7[[#This Row],[TOTAL CHELTUIELI LEI]]/Data7[[#This Row],[CURS VALUTAR EURO BNR 22 07 2020]]</f>
        <v>22039.377285593273</v>
      </c>
      <c r="N27" s="178">
        <v>1674</v>
      </c>
      <c r="O27" s="187"/>
      <c r="P27" s="187">
        <v>1125</v>
      </c>
      <c r="Q27" s="187"/>
      <c r="R27" s="187">
        <f>Data7[[#This Row],[PERSOANE ÎNSCRISE ÎN LISTELE ELECTORALE (TURUL 1)            ]]+Data7[[#This Row],[PERSOANE ÎNSCRISE ÎN LISTELE ELECTORALE (TURUL AL 2-LEA)]]</f>
        <v>1674</v>
      </c>
      <c r="S27" s="187">
        <f>Data7[[#This Row],[PERSOANE CARE AU PARTICIPAT LA VOT (TURUL 1)]]+Data7[[#This Row],[PERSOANE CARE AU PARTICIPAT LA VOT  (TURUL AL 2-LEA)]]</f>
        <v>1125</v>
      </c>
      <c r="T27" s="177">
        <f>Data7[[#This Row],[TOTAL CHELTUIELI LEI]]/Data7[[#This Row],[NUMĂRUL PERSOANELOR ÎNSCRISE ÎN LISTELE ELECTORALE]]</f>
        <v>63.723291517323773</v>
      </c>
      <c r="U27" s="177">
        <f>Data7[[#This Row],[TOTAL CHELTUIELI EURO]]/Data7[[#This Row],[NUMĂRUL PERSOANELOR ÎNSCRISE ÎN LISTELE ELECTORALE]]</f>
        <v>13.165697303221789</v>
      </c>
      <c r="V27" s="177">
        <f>Data7[[#This Row],[TOTAL CHELTUIELI LEI]]/Data7[[#This Row],[NUMĂRUL PERSOANELOR CARE AU PARTICIPAT LA VOT]]</f>
        <v>94.820257777777769</v>
      </c>
      <c r="W27" s="177">
        <f>Data7[[#This Row],[TOTAL CHELTUIELI EURO]]/Data7[[#This Row],[NUMĂRUL PERSOANELOR CARE AU PARTICIPAT LA VOT]]</f>
        <v>19.59055758719402</v>
      </c>
      <c r="X27" s="180">
        <v>4.8400999999999996</v>
      </c>
      <c r="Y27" s="181" t="s">
        <v>2930</v>
      </c>
      <c r="Z27" s="182">
        <v>63</v>
      </c>
      <c r="AA27" s="183" t="s">
        <v>3119</v>
      </c>
      <c r="AB27" s="182">
        <v>13</v>
      </c>
      <c r="AC27" s="45"/>
    </row>
    <row r="28" spans="1:29" ht="12" customHeight="1" x14ac:dyDescent="0.2">
      <c r="A28" s="172">
        <v>848</v>
      </c>
      <c r="B28" s="173" t="s">
        <v>16</v>
      </c>
      <c r="C28" s="174" t="s">
        <v>1103</v>
      </c>
      <c r="D28" s="175">
        <v>44101</v>
      </c>
      <c r="E28" s="173">
        <v>1</v>
      </c>
      <c r="F28" s="173"/>
      <c r="G28" s="173" t="s">
        <v>2</v>
      </c>
      <c r="H28" s="173" t="s">
        <v>2</v>
      </c>
      <c r="I28" s="174">
        <v>83663</v>
      </c>
      <c r="J28" s="174">
        <v>4187.5600000000004</v>
      </c>
      <c r="K28" s="174">
        <v>0</v>
      </c>
      <c r="L28" s="177">
        <f>SUM(Data7[[#This Row],[CHELTUIELI DE PERSONAL LEI]:[CHELTUIELI DE CAPITAL (ACTIVE NEFINANCIARE ) LEI]])</f>
        <v>87850.559999999998</v>
      </c>
      <c r="M28" s="177">
        <f>Data7[[#This Row],[TOTAL CHELTUIELI LEI]]/Data7[[#This Row],[CURS VALUTAR EURO BNR 22 07 2020]]</f>
        <v>18150.567137042624</v>
      </c>
      <c r="N28" s="178">
        <v>1405</v>
      </c>
      <c r="O28" s="179"/>
      <c r="P28" s="179">
        <v>846</v>
      </c>
      <c r="Q28" s="179"/>
      <c r="R28" s="179">
        <f>Data7[[#This Row],[PERSOANE ÎNSCRISE ÎN LISTELE ELECTORALE (TURUL 1)            ]]+Data7[[#This Row],[PERSOANE ÎNSCRISE ÎN LISTELE ELECTORALE (TURUL AL 2-LEA)]]</f>
        <v>1405</v>
      </c>
      <c r="S28" s="179">
        <f>Data7[[#This Row],[PERSOANE CARE AU PARTICIPAT LA VOT (TURUL 1)]]+Data7[[#This Row],[PERSOANE CARE AU PARTICIPAT LA VOT  (TURUL AL 2-LEA)]]</f>
        <v>846</v>
      </c>
      <c r="T28" s="177">
        <f>Data7[[#This Row],[TOTAL CHELTUIELI LEI]]/Data7[[#This Row],[NUMĂRUL PERSOANELOR ÎNSCRISE ÎN LISTELE ELECTORALE]]</f>
        <v>62.52708896797153</v>
      </c>
      <c r="U28" s="177">
        <f>Data7[[#This Row],[TOTAL CHELTUIELI EURO]]/Data7[[#This Row],[NUMĂRUL PERSOANELOR ÎNSCRISE ÎN LISTELE ELECTORALE]]</f>
        <v>12.918553122450266</v>
      </c>
      <c r="V28" s="177">
        <f>Data7[[#This Row],[TOTAL CHELTUIELI LEI]]/Data7[[#This Row],[NUMĂRUL PERSOANELOR CARE AU PARTICIPAT LA VOT]]</f>
        <v>103.84226950354609</v>
      </c>
      <c r="W28" s="177">
        <f>Data7[[#This Row],[TOTAL CHELTUIELI EURO]]/Data7[[#This Row],[NUMĂRUL PERSOANELOR CARE AU PARTICIPAT LA VOT]]</f>
        <v>21.454571083974734</v>
      </c>
      <c r="X28" s="180">
        <v>4.8400999999999996</v>
      </c>
      <c r="Y28" s="181" t="s">
        <v>2903</v>
      </c>
      <c r="Z28" s="182">
        <v>62</v>
      </c>
      <c r="AA28" s="183" t="s">
        <v>3123</v>
      </c>
      <c r="AB28" s="182">
        <v>12</v>
      </c>
      <c r="AC28" s="45"/>
    </row>
    <row r="29" spans="1:29" ht="12" customHeight="1" x14ac:dyDescent="0.2">
      <c r="A29" s="172">
        <v>764</v>
      </c>
      <c r="B29" s="173" t="s">
        <v>15</v>
      </c>
      <c r="C29" s="174" t="s">
        <v>1636</v>
      </c>
      <c r="D29" s="175">
        <v>44101</v>
      </c>
      <c r="E29" s="173">
        <v>1</v>
      </c>
      <c r="F29" s="173"/>
      <c r="G29" s="173" t="s">
        <v>2</v>
      </c>
      <c r="H29" s="173" t="s">
        <v>2</v>
      </c>
      <c r="I29" s="190">
        <v>101620</v>
      </c>
      <c r="J29" s="190">
        <v>7714</v>
      </c>
      <c r="K29" s="190">
        <v>0</v>
      </c>
      <c r="L29" s="177">
        <f>SUM(Data7[[#This Row],[CHELTUIELI DE PERSONAL LEI]:[CHELTUIELI DE CAPITAL (ACTIVE NEFINANCIARE ) LEI]])</f>
        <v>109334</v>
      </c>
      <c r="M29" s="177">
        <f>Data7[[#This Row],[TOTAL CHELTUIELI LEI]]/Data7[[#This Row],[CURS VALUTAR EURO BNR 22 07 2020]]</f>
        <v>22589.202702423507</v>
      </c>
      <c r="N29" s="178">
        <v>1753</v>
      </c>
      <c r="O29" s="179"/>
      <c r="P29" s="179">
        <v>1541</v>
      </c>
      <c r="Q29" s="179"/>
      <c r="R29" s="179">
        <f>Data7[[#This Row],[PERSOANE ÎNSCRISE ÎN LISTELE ELECTORALE (TURUL 1)            ]]+Data7[[#This Row],[PERSOANE ÎNSCRISE ÎN LISTELE ELECTORALE (TURUL AL 2-LEA)]]</f>
        <v>1753</v>
      </c>
      <c r="S29" s="179">
        <f>Data7[[#This Row],[PERSOANE CARE AU PARTICIPAT LA VOT (TURUL 1)]]+Data7[[#This Row],[PERSOANE CARE AU PARTICIPAT LA VOT  (TURUL AL 2-LEA)]]</f>
        <v>1541</v>
      </c>
      <c r="T29" s="177">
        <f>Data7[[#This Row],[TOTAL CHELTUIELI LEI]]/Data7[[#This Row],[NUMĂRUL PERSOANELOR ÎNSCRISE ÎN LISTELE ELECTORALE]]</f>
        <v>62.369652025099832</v>
      </c>
      <c r="U29" s="177">
        <f>Data7[[#This Row],[TOTAL CHELTUIELI EURO]]/Data7[[#This Row],[NUMĂRUL PERSOANELOR ÎNSCRISE ÎN LISTELE ELECTORALE]]</f>
        <v>12.886025500526815</v>
      </c>
      <c r="V29" s="177">
        <f>Data7[[#This Row],[TOTAL CHELTUIELI LEI]]/Data7[[#This Row],[NUMĂRUL PERSOANELOR CARE AU PARTICIPAT LA VOT]]</f>
        <v>70.950032446463339</v>
      </c>
      <c r="W29" s="177">
        <f>Data7[[#This Row],[TOTAL CHELTUIELI EURO]]/Data7[[#This Row],[NUMĂRUL PERSOANELOR CARE AU PARTICIPAT LA VOT]]</f>
        <v>14.658794745245624</v>
      </c>
      <c r="X29" s="180">
        <v>4.8400999999999996</v>
      </c>
      <c r="Y29" s="181" t="s">
        <v>2903</v>
      </c>
      <c r="Z29" s="182">
        <v>62</v>
      </c>
      <c r="AA29" s="183" t="s">
        <v>3123</v>
      </c>
      <c r="AB29" s="182">
        <v>12</v>
      </c>
      <c r="AC29" s="45"/>
    </row>
    <row r="30" spans="1:29" ht="12" customHeight="1" x14ac:dyDescent="0.2">
      <c r="A30" s="172">
        <v>604</v>
      </c>
      <c r="B30" s="173" t="s">
        <v>13</v>
      </c>
      <c r="C30" s="174" t="s">
        <v>1500</v>
      </c>
      <c r="D30" s="175">
        <v>44101</v>
      </c>
      <c r="E30" s="173">
        <v>1</v>
      </c>
      <c r="F30" s="173"/>
      <c r="G30" s="173" t="s">
        <v>2</v>
      </c>
      <c r="H30" s="173" t="s">
        <v>2</v>
      </c>
      <c r="I30" s="174">
        <v>77675</v>
      </c>
      <c r="J30" s="174">
        <v>5020</v>
      </c>
      <c r="K30" s="174">
        <v>0</v>
      </c>
      <c r="L30" s="177">
        <f>SUM(Data7[[#This Row],[CHELTUIELI DE PERSONAL LEI]:[CHELTUIELI DE CAPITAL (ACTIVE NEFINANCIARE ) LEI]])</f>
        <v>82695</v>
      </c>
      <c r="M30" s="177">
        <f>Data7[[#This Row],[TOTAL CHELTUIELI LEI]]/Data7[[#This Row],[CURS VALUTAR EURO BNR 22 07 2020]]</f>
        <v>17085.390797710792</v>
      </c>
      <c r="N30" s="178">
        <v>1335</v>
      </c>
      <c r="O30" s="179"/>
      <c r="P30" s="179">
        <v>913</v>
      </c>
      <c r="Q30" s="179"/>
      <c r="R30" s="179">
        <f>Data7[[#This Row],[PERSOANE ÎNSCRISE ÎN LISTELE ELECTORALE (TURUL 1)            ]]+Data7[[#This Row],[PERSOANE ÎNSCRISE ÎN LISTELE ELECTORALE (TURUL AL 2-LEA)]]</f>
        <v>1335</v>
      </c>
      <c r="S30" s="179">
        <f>Data7[[#This Row],[PERSOANE CARE AU PARTICIPAT LA VOT (TURUL 1)]]+Data7[[#This Row],[PERSOANE CARE AU PARTICIPAT LA VOT  (TURUL AL 2-LEA)]]</f>
        <v>913</v>
      </c>
      <c r="T30" s="177">
        <f>Data7[[#This Row],[TOTAL CHELTUIELI LEI]]/Data7[[#This Row],[NUMĂRUL PERSOANELOR ÎNSCRISE ÎN LISTELE ELECTORALE]]</f>
        <v>61.943820224719104</v>
      </c>
      <c r="U30" s="177">
        <f>Data7[[#This Row],[TOTAL CHELTUIELI EURO]]/Data7[[#This Row],[NUMĂRUL PERSOANELOR ÎNSCRISE ÎN LISTELE ELECTORALE]]</f>
        <v>12.798045541356398</v>
      </c>
      <c r="V30" s="177">
        <f>Data7[[#This Row],[TOTAL CHELTUIELI LEI]]/Data7[[#This Row],[NUMĂRUL PERSOANELOR CARE AU PARTICIPAT LA VOT]]</f>
        <v>90.575027382256295</v>
      </c>
      <c r="W30" s="177">
        <f>Data7[[#This Row],[TOTAL CHELTUIELI EURO]]/Data7[[#This Row],[NUMĂRUL PERSOANELOR CARE AU PARTICIPAT LA VOT]]</f>
        <v>18.713461990920912</v>
      </c>
      <c r="X30" s="180">
        <v>4.8400999999999996</v>
      </c>
      <c r="Y30" s="181" t="s">
        <v>3087</v>
      </c>
      <c r="Z30" s="182">
        <v>61</v>
      </c>
      <c r="AA30" s="183" t="s">
        <v>3123</v>
      </c>
      <c r="AB30" s="182">
        <v>12</v>
      </c>
      <c r="AC30" s="45"/>
    </row>
    <row r="31" spans="1:29" ht="12" customHeight="1" x14ac:dyDescent="0.2">
      <c r="A31" s="172">
        <v>1627</v>
      </c>
      <c r="B31" s="173" t="s">
        <v>27</v>
      </c>
      <c r="C31" s="174" t="s">
        <v>2345</v>
      </c>
      <c r="D31" s="175">
        <v>44101</v>
      </c>
      <c r="E31" s="173">
        <v>1</v>
      </c>
      <c r="F31" s="173"/>
      <c r="G31" s="173" t="s">
        <v>2</v>
      </c>
      <c r="H31" s="173" t="s">
        <v>2</v>
      </c>
      <c r="I31" s="174">
        <v>24643</v>
      </c>
      <c r="J31" s="174">
        <v>15062.41</v>
      </c>
      <c r="K31" s="174">
        <v>0</v>
      </c>
      <c r="L31" s="177">
        <f>SUM(Data7[[#This Row],[CHELTUIELI DE PERSONAL LEI]:[CHELTUIELI DE CAPITAL (ACTIVE NEFINANCIARE ) LEI]])</f>
        <v>39705.410000000003</v>
      </c>
      <c r="M31" s="177">
        <f>Data7[[#This Row],[TOTAL CHELTUIELI LEI]]/Data7[[#This Row],[CURS VALUTAR EURO BNR 22 07 2020]]</f>
        <v>8203.4276151319209</v>
      </c>
      <c r="N31" s="178">
        <v>643</v>
      </c>
      <c r="O31" s="179"/>
      <c r="P31" s="179">
        <v>557</v>
      </c>
      <c r="Q31" s="179"/>
      <c r="R31" s="179">
        <f>Data7[[#This Row],[PERSOANE ÎNSCRISE ÎN LISTELE ELECTORALE (TURUL 1)            ]]+Data7[[#This Row],[PERSOANE ÎNSCRISE ÎN LISTELE ELECTORALE (TURUL AL 2-LEA)]]</f>
        <v>643</v>
      </c>
      <c r="S31" s="179">
        <f>Data7[[#This Row],[PERSOANE CARE AU PARTICIPAT LA VOT (TURUL 1)]]+Data7[[#This Row],[PERSOANE CARE AU PARTICIPAT LA VOT  (TURUL AL 2-LEA)]]</f>
        <v>557</v>
      </c>
      <c r="T31" s="177">
        <f>Data7[[#This Row],[TOTAL CHELTUIELI LEI]]/Data7[[#This Row],[NUMĂRUL PERSOANELOR ÎNSCRISE ÎN LISTELE ELECTORALE]]</f>
        <v>61.750248833592543</v>
      </c>
      <c r="U31" s="177">
        <f>Data7[[#This Row],[TOTAL CHELTUIELI EURO]]/Data7[[#This Row],[NUMĂRUL PERSOANELOR ÎNSCRISE ÎN LISTELE ELECTORALE]]</f>
        <v>12.758052278587746</v>
      </c>
      <c r="V31" s="177">
        <f>Data7[[#This Row],[TOTAL CHELTUIELI LEI]]/Data7[[#This Row],[NUMĂRUL PERSOANELOR CARE AU PARTICIPAT LA VOT]]</f>
        <v>71.2843985637343</v>
      </c>
      <c r="W31" s="177">
        <f>Data7[[#This Row],[TOTAL CHELTUIELI EURO]]/Data7[[#This Row],[NUMĂRUL PERSOANELOR CARE AU PARTICIPAT LA VOT]]</f>
        <v>14.72787722644869</v>
      </c>
      <c r="X31" s="180">
        <v>4.8400999999999996</v>
      </c>
      <c r="Y31" s="181" t="s">
        <v>3087</v>
      </c>
      <c r="Z31" s="182">
        <v>61</v>
      </c>
      <c r="AA31" s="183" t="s">
        <v>3123</v>
      </c>
      <c r="AB31" s="182">
        <v>12</v>
      </c>
      <c r="AC31" s="45"/>
    </row>
    <row r="32" spans="1:29" ht="12" customHeight="1" x14ac:dyDescent="0.2">
      <c r="A32" s="172">
        <v>2173</v>
      </c>
      <c r="B32" s="173" t="s">
        <v>433</v>
      </c>
      <c r="C32" s="174" t="s">
        <v>460</v>
      </c>
      <c r="D32" s="175">
        <v>44101</v>
      </c>
      <c r="E32" s="173">
        <v>1</v>
      </c>
      <c r="F32" s="173"/>
      <c r="G32" s="173" t="s">
        <v>2</v>
      </c>
      <c r="H32" s="173" t="s">
        <v>2</v>
      </c>
      <c r="I32" s="184">
        <v>102255</v>
      </c>
      <c r="J32" s="185">
        <v>25222</v>
      </c>
      <c r="K32" s="184">
        <v>0</v>
      </c>
      <c r="L32" s="177">
        <f>SUM(Data7[[#This Row],[CHELTUIELI DE PERSONAL LEI]:[CHELTUIELI DE CAPITAL (ACTIVE NEFINANCIARE ) LEI]])</f>
        <v>127477</v>
      </c>
      <c r="M32" s="177">
        <f>Data7[[#This Row],[TOTAL CHELTUIELI LEI]]/Data7[[#This Row],[CURS VALUTAR EURO BNR 22 07 2020]]</f>
        <v>26337.67897357493</v>
      </c>
      <c r="N32" s="178">
        <v>2074</v>
      </c>
      <c r="O32" s="179"/>
      <c r="P32" s="179">
        <v>1152</v>
      </c>
      <c r="Q32" s="179"/>
      <c r="R32" s="179">
        <f>Data7[[#This Row],[PERSOANE ÎNSCRISE ÎN LISTELE ELECTORALE (TURUL 1)            ]]+Data7[[#This Row],[PERSOANE ÎNSCRISE ÎN LISTELE ELECTORALE (TURUL AL 2-LEA)]]</f>
        <v>2074</v>
      </c>
      <c r="S32" s="179">
        <f>Data7[[#This Row],[PERSOANE CARE AU PARTICIPAT LA VOT (TURUL 1)]]+Data7[[#This Row],[PERSOANE CARE AU PARTICIPAT LA VOT  (TURUL AL 2-LEA)]]</f>
        <v>1152</v>
      </c>
      <c r="T32" s="177">
        <f>Data7[[#This Row],[TOTAL CHELTUIELI LEI]]/Data7[[#This Row],[NUMĂRUL PERSOANELOR ÎNSCRISE ÎN LISTELE ELECTORALE]]</f>
        <v>61.464320154291222</v>
      </c>
      <c r="U32" s="177">
        <f>Data7[[#This Row],[TOTAL CHELTUIELI EURO]]/Data7[[#This Row],[NUMĂRUL PERSOANELOR ÎNSCRISE ÎN LISTELE ELECTORALE]]</f>
        <v>12.69897732573526</v>
      </c>
      <c r="V32" s="177">
        <f>Data7[[#This Row],[TOTAL CHELTUIELI LEI]]/Data7[[#This Row],[NUMĂRUL PERSOANELOR CARE AU PARTICIPAT LA VOT]]</f>
        <v>110.65711805555556</v>
      </c>
      <c r="W32" s="177">
        <f>Data7[[#This Row],[TOTAL CHELTUIELI EURO]]/Data7[[#This Row],[NUMĂRUL PERSOANELOR CARE AU PARTICIPAT LA VOT]]</f>
        <v>22.862568553450458</v>
      </c>
      <c r="X32" s="180">
        <v>4.8400999999999996</v>
      </c>
      <c r="Y32" s="181" t="s">
        <v>3087</v>
      </c>
      <c r="Z32" s="182">
        <v>61</v>
      </c>
      <c r="AA32" s="183" t="s">
        <v>3123</v>
      </c>
      <c r="AB32" s="182">
        <v>12</v>
      </c>
      <c r="AC32" s="45"/>
    </row>
    <row r="33" spans="1:29" ht="12" customHeight="1" x14ac:dyDescent="0.2">
      <c r="A33" s="172">
        <v>2731</v>
      </c>
      <c r="B33" s="173" t="s">
        <v>744</v>
      </c>
      <c r="C33" s="174" t="s">
        <v>780</v>
      </c>
      <c r="D33" s="175">
        <v>44101</v>
      </c>
      <c r="E33" s="173">
        <v>1</v>
      </c>
      <c r="F33" s="173"/>
      <c r="G33" s="173" t="s">
        <v>2</v>
      </c>
      <c r="H33" s="173" t="s">
        <v>2</v>
      </c>
      <c r="I33" s="174">
        <v>77600</v>
      </c>
      <c r="J33" s="174">
        <v>13159</v>
      </c>
      <c r="K33" s="174">
        <v>0</v>
      </c>
      <c r="L33" s="177">
        <f>SUM(Data7[[#This Row],[CHELTUIELI DE PERSONAL LEI]:[CHELTUIELI DE CAPITAL (ACTIVE NEFINANCIARE ) LEI]])</f>
        <v>90759</v>
      </c>
      <c r="M33" s="177">
        <f>Data7[[#This Row],[TOTAL CHELTUIELI LEI]]/Data7[[#This Row],[CURS VALUTAR EURO BNR 22 07 2020]]</f>
        <v>18751.472077023205</v>
      </c>
      <c r="N33" s="178">
        <v>1600</v>
      </c>
      <c r="O33" s="179"/>
      <c r="P33" s="179">
        <v>832</v>
      </c>
      <c r="Q33" s="179"/>
      <c r="R33" s="179">
        <f>Data7[[#This Row],[PERSOANE ÎNSCRISE ÎN LISTELE ELECTORALE (TURUL 1)            ]]+Data7[[#This Row],[PERSOANE ÎNSCRISE ÎN LISTELE ELECTORALE (TURUL AL 2-LEA)]]</f>
        <v>1600</v>
      </c>
      <c r="S33" s="179">
        <f>Data7[[#This Row],[PERSOANE CARE AU PARTICIPAT LA VOT (TURUL 1)]]+Data7[[#This Row],[PERSOANE CARE AU PARTICIPAT LA VOT  (TURUL AL 2-LEA)]]</f>
        <v>832</v>
      </c>
      <c r="T33" s="177">
        <f>Data7[[#This Row],[TOTAL CHELTUIELI LEI]]/Data7[[#This Row],[NUMĂRUL PERSOANELOR ÎNSCRISE ÎN LISTELE ELECTORALE]]</f>
        <v>56.724375000000002</v>
      </c>
      <c r="U33" s="177">
        <f>Data7[[#This Row],[TOTAL CHELTUIELI EURO]]/Data7[[#This Row],[NUMĂRUL PERSOANELOR ÎNSCRISE ÎN LISTELE ELECTORALE]]</f>
        <v>11.719670048139504</v>
      </c>
      <c r="V33" s="177">
        <f>Data7[[#This Row],[TOTAL CHELTUIELI LEI]]/Data7[[#This Row],[NUMĂRUL PERSOANELOR CARE AU PARTICIPAT LA VOT]]</f>
        <v>109.08533653846153</v>
      </c>
      <c r="W33" s="177">
        <f>Data7[[#This Row],[TOTAL CHELTUIELI EURO]]/Data7[[#This Row],[NUMĂRUL PERSOANELOR CARE AU PARTICIPAT LA VOT]]</f>
        <v>22.537827015652891</v>
      </c>
      <c r="X33" s="180">
        <v>4.8400999999999996</v>
      </c>
      <c r="Y33" s="181" t="s">
        <v>2939</v>
      </c>
      <c r="Z33" s="182">
        <v>56</v>
      </c>
      <c r="AA33" s="183" t="s">
        <v>3126</v>
      </c>
      <c r="AB33" s="182">
        <v>11</v>
      </c>
      <c r="AC33" s="45"/>
    </row>
    <row r="34" spans="1:29" ht="12" customHeight="1" x14ac:dyDescent="0.2">
      <c r="A34" s="172">
        <v>1046</v>
      </c>
      <c r="B34" s="173" t="s">
        <v>19</v>
      </c>
      <c r="C34" s="174" t="s">
        <v>1870</v>
      </c>
      <c r="D34" s="175">
        <v>44101</v>
      </c>
      <c r="E34" s="173">
        <v>1</v>
      </c>
      <c r="F34" s="173"/>
      <c r="G34" s="173" t="s">
        <v>2</v>
      </c>
      <c r="H34" s="173" t="s">
        <v>2</v>
      </c>
      <c r="I34" s="176">
        <v>97875</v>
      </c>
      <c r="J34" s="176">
        <v>15900</v>
      </c>
      <c r="K34" s="176">
        <v>0</v>
      </c>
      <c r="L34" s="177">
        <f>SUM(Data7[[#This Row],[CHELTUIELI DE PERSONAL LEI]:[CHELTUIELI DE CAPITAL (ACTIVE NEFINANCIARE ) LEI]])</f>
        <v>113775</v>
      </c>
      <c r="M34" s="177">
        <f>Data7[[#This Row],[TOTAL CHELTUIELI LEI]]/Data7[[#This Row],[CURS VALUTAR EURO BNR 22 07 2020]]</f>
        <v>23506.745728394042</v>
      </c>
      <c r="N34" s="178">
        <v>2033</v>
      </c>
      <c r="O34" s="179"/>
      <c r="P34" s="179">
        <v>1335</v>
      </c>
      <c r="Q34" s="179"/>
      <c r="R34" s="179">
        <f>Data7[[#This Row],[PERSOANE ÎNSCRISE ÎN LISTELE ELECTORALE (TURUL 1)            ]]+Data7[[#This Row],[PERSOANE ÎNSCRISE ÎN LISTELE ELECTORALE (TURUL AL 2-LEA)]]</f>
        <v>2033</v>
      </c>
      <c r="S34" s="179">
        <f>Data7[[#This Row],[PERSOANE CARE AU PARTICIPAT LA VOT (TURUL 1)]]+Data7[[#This Row],[PERSOANE CARE AU PARTICIPAT LA VOT  (TURUL AL 2-LEA)]]</f>
        <v>1335</v>
      </c>
      <c r="T34" s="177">
        <f>Data7[[#This Row],[TOTAL CHELTUIELI LEI]]/Data7[[#This Row],[NUMĂRUL PERSOANELOR ÎNSCRISE ÎN LISTELE ELECTORALE]]</f>
        <v>55.964092474176091</v>
      </c>
      <c r="U34" s="177">
        <f>Data7[[#This Row],[TOTAL CHELTUIELI EURO]]/Data7[[#This Row],[NUMĂRUL PERSOANELOR ÎNSCRISE ÎN LISTELE ELECTORALE]]</f>
        <v>11.562590127099874</v>
      </c>
      <c r="V34" s="177">
        <f>Data7[[#This Row],[TOTAL CHELTUIELI LEI]]/Data7[[#This Row],[NUMĂRUL PERSOANELOR CARE AU PARTICIPAT LA VOT]]</f>
        <v>85.224719101123597</v>
      </c>
      <c r="W34" s="177">
        <f>Data7[[#This Row],[TOTAL CHELTUIELI EURO]]/Data7[[#This Row],[NUMĂRUL PERSOANELOR CARE AU PARTICIPAT LA VOT]]</f>
        <v>17.608049234752091</v>
      </c>
      <c r="X34" s="180">
        <v>4.8400999999999996</v>
      </c>
      <c r="Y34" s="181" t="s">
        <v>2928</v>
      </c>
      <c r="Z34" s="182">
        <v>55</v>
      </c>
      <c r="AA34" s="183" t="s">
        <v>3126</v>
      </c>
      <c r="AB34" s="182">
        <v>11</v>
      </c>
      <c r="AC34" s="45"/>
    </row>
    <row r="35" spans="1:29" ht="12" customHeight="1" x14ac:dyDescent="0.2">
      <c r="A35" s="172">
        <v>1013</v>
      </c>
      <c r="B35" s="173" t="s">
        <v>19</v>
      </c>
      <c r="C35" s="174" t="s">
        <v>1851</v>
      </c>
      <c r="D35" s="175">
        <v>44101</v>
      </c>
      <c r="E35" s="173">
        <v>1</v>
      </c>
      <c r="F35" s="173"/>
      <c r="G35" s="173" t="s">
        <v>2</v>
      </c>
      <c r="H35" s="173" t="s">
        <v>2</v>
      </c>
      <c r="I35" s="176">
        <v>92100</v>
      </c>
      <c r="J35" s="176">
        <v>1548</v>
      </c>
      <c r="K35" s="176">
        <v>0</v>
      </c>
      <c r="L35" s="177">
        <f>SUM(Data7[[#This Row],[CHELTUIELI DE PERSONAL LEI]:[CHELTUIELI DE CAPITAL (ACTIVE NEFINANCIARE ) LEI]])</f>
        <v>93648</v>
      </c>
      <c r="M35" s="177">
        <f>Data7[[#This Row],[TOTAL CHELTUIELI LEI]]/Data7[[#This Row],[CURS VALUTAR EURO BNR 22 07 2020]]</f>
        <v>19348.360571062582</v>
      </c>
      <c r="N35" s="178">
        <v>1678</v>
      </c>
      <c r="O35" s="179"/>
      <c r="P35" s="179">
        <v>853</v>
      </c>
      <c r="Q35" s="179"/>
      <c r="R35" s="179">
        <f>Data7[[#This Row],[PERSOANE ÎNSCRISE ÎN LISTELE ELECTORALE (TURUL 1)            ]]+Data7[[#This Row],[PERSOANE ÎNSCRISE ÎN LISTELE ELECTORALE (TURUL AL 2-LEA)]]</f>
        <v>1678</v>
      </c>
      <c r="S35" s="179">
        <f>Data7[[#This Row],[PERSOANE CARE AU PARTICIPAT LA VOT (TURUL 1)]]+Data7[[#This Row],[PERSOANE CARE AU PARTICIPAT LA VOT  (TURUL AL 2-LEA)]]</f>
        <v>853</v>
      </c>
      <c r="T35" s="177">
        <f>Data7[[#This Row],[TOTAL CHELTUIELI LEI]]/Data7[[#This Row],[NUMĂRUL PERSOANELOR ÎNSCRISE ÎN LISTELE ELECTORALE]]</f>
        <v>55.809296781883191</v>
      </c>
      <c r="U35" s="177">
        <f>Data7[[#This Row],[TOTAL CHELTUIELI EURO]]/Data7[[#This Row],[NUMĂRUL PERSOANELOR ÎNSCRISE ÎN LISTELE ELECTORALE]]</f>
        <v>11.530608206831097</v>
      </c>
      <c r="V35" s="177">
        <f>Data7[[#This Row],[TOTAL CHELTUIELI LEI]]/Data7[[#This Row],[NUMĂRUL PERSOANELOR CARE AU PARTICIPAT LA VOT]]</f>
        <v>109.78663540445487</v>
      </c>
      <c r="W35" s="177">
        <f>Data7[[#This Row],[TOTAL CHELTUIELI EURO]]/Data7[[#This Row],[NUMĂRUL PERSOANELOR CARE AU PARTICIPAT LA VOT]]</f>
        <v>22.682720481902205</v>
      </c>
      <c r="X35" s="180">
        <v>4.8400999999999996</v>
      </c>
      <c r="Y35" s="181" t="s">
        <v>2928</v>
      </c>
      <c r="Z35" s="182">
        <v>55</v>
      </c>
      <c r="AA35" s="183" t="s">
        <v>3126</v>
      </c>
      <c r="AB35" s="182">
        <v>11</v>
      </c>
      <c r="AC35" s="45"/>
    </row>
    <row r="36" spans="1:29" ht="12" customHeight="1" x14ac:dyDescent="0.2">
      <c r="A36" s="172">
        <v>2181</v>
      </c>
      <c r="B36" s="173" t="s">
        <v>433</v>
      </c>
      <c r="C36" s="174" t="s">
        <v>468</v>
      </c>
      <c r="D36" s="175">
        <v>44101</v>
      </c>
      <c r="E36" s="173">
        <v>1</v>
      </c>
      <c r="F36" s="173"/>
      <c r="G36" s="173" t="s">
        <v>2</v>
      </c>
      <c r="H36" s="173" t="s">
        <v>2</v>
      </c>
      <c r="I36" s="184">
        <v>96175</v>
      </c>
      <c r="J36" s="185">
        <v>9137</v>
      </c>
      <c r="K36" s="184">
        <v>0</v>
      </c>
      <c r="L36" s="177">
        <f>SUM(Data7[[#This Row],[CHELTUIELI DE PERSONAL LEI]:[CHELTUIELI DE CAPITAL (ACTIVE NEFINANCIARE ) LEI]])</f>
        <v>105312</v>
      </c>
      <c r="M36" s="177">
        <f>Data7[[#This Row],[TOTAL CHELTUIELI LEI]]/Data7[[#This Row],[CURS VALUTAR EURO BNR 22 07 2020]]</f>
        <v>21758.228135782319</v>
      </c>
      <c r="N36" s="178">
        <v>1920</v>
      </c>
      <c r="O36" s="179"/>
      <c r="P36" s="179">
        <v>888</v>
      </c>
      <c r="Q36" s="179"/>
      <c r="R36" s="179">
        <f>Data7[[#This Row],[PERSOANE ÎNSCRISE ÎN LISTELE ELECTORALE (TURUL 1)            ]]+Data7[[#This Row],[PERSOANE ÎNSCRISE ÎN LISTELE ELECTORALE (TURUL AL 2-LEA)]]</f>
        <v>1920</v>
      </c>
      <c r="S36" s="179">
        <f>Data7[[#This Row],[PERSOANE CARE AU PARTICIPAT LA VOT (TURUL 1)]]+Data7[[#This Row],[PERSOANE CARE AU PARTICIPAT LA VOT  (TURUL AL 2-LEA)]]</f>
        <v>888</v>
      </c>
      <c r="T36" s="177">
        <f>Data7[[#This Row],[TOTAL CHELTUIELI LEI]]/Data7[[#This Row],[NUMĂRUL PERSOANELOR ÎNSCRISE ÎN LISTELE ELECTORALE]]</f>
        <v>54.85</v>
      </c>
      <c r="U36" s="177">
        <f>Data7[[#This Row],[TOTAL CHELTUIELI EURO]]/Data7[[#This Row],[NUMĂRUL PERSOANELOR ÎNSCRISE ÎN LISTELE ELECTORALE]]</f>
        <v>11.332410487386625</v>
      </c>
      <c r="V36" s="177">
        <f>Data7[[#This Row],[TOTAL CHELTUIELI LEI]]/Data7[[#This Row],[NUMĂRUL PERSOANELOR CARE AU PARTICIPAT LA VOT]]</f>
        <v>118.5945945945946</v>
      </c>
      <c r="W36" s="177">
        <f>Data7[[#This Row],[TOTAL CHELTUIELI EURO]]/Data7[[#This Row],[NUMĂRUL PERSOANELOR CARE AU PARTICIPAT LA VOT]]</f>
        <v>24.502509161917025</v>
      </c>
      <c r="X36" s="180">
        <v>4.8400999999999996</v>
      </c>
      <c r="Y36" s="181" t="s">
        <v>2923</v>
      </c>
      <c r="Z36" s="182">
        <v>54</v>
      </c>
      <c r="AA36" s="183" t="s">
        <v>3126</v>
      </c>
      <c r="AB36" s="182">
        <v>11</v>
      </c>
      <c r="AC36" s="45"/>
    </row>
    <row r="37" spans="1:29" ht="12" customHeight="1" x14ac:dyDescent="0.2">
      <c r="A37" s="172">
        <v>2726</v>
      </c>
      <c r="B37" s="173" t="s">
        <v>744</v>
      </c>
      <c r="C37" s="174" t="s">
        <v>775</v>
      </c>
      <c r="D37" s="175">
        <v>44101</v>
      </c>
      <c r="E37" s="173">
        <v>1</v>
      </c>
      <c r="F37" s="173"/>
      <c r="G37" s="173" t="s">
        <v>2</v>
      </c>
      <c r="H37" s="173" t="s">
        <v>2</v>
      </c>
      <c r="I37" s="174">
        <v>97630</v>
      </c>
      <c r="J37" s="174">
        <v>39257</v>
      </c>
      <c r="K37" s="174">
        <v>0</v>
      </c>
      <c r="L37" s="177">
        <f>SUM(Data7[[#This Row],[CHELTUIELI DE PERSONAL LEI]:[CHELTUIELI DE CAPITAL (ACTIVE NEFINANCIARE ) LEI]])</f>
        <v>136887</v>
      </c>
      <c r="M37" s="177">
        <f>Data7[[#This Row],[TOTAL CHELTUIELI LEI]]/Data7[[#This Row],[CURS VALUTAR EURO BNR 22 07 2020]]</f>
        <v>28281.853680709079</v>
      </c>
      <c r="N37" s="178">
        <v>2522</v>
      </c>
      <c r="O37" s="179"/>
      <c r="P37" s="179">
        <v>1372</v>
      </c>
      <c r="Q37" s="179"/>
      <c r="R37" s="179">
        <f>Data7[[#This Row],[PERSOANE ÎNSCRISE ÎN LISTELE ELECTORALE (TURUL 1)            ]]+Data7[[#This Row],[PERSOANE ÎNSCRISE ÎN LISTELE ELECTORALE (TURUL AL 2-LEA)]]</f>
        <v>2522</v>
      </c>
      <c r="S37" s="179">
        <f>Data7[[#This Row],[PERSOANE CARE AU PARTICIPAT LA VOT (TURUL 1)]]+Data7[[#This Row],[PERSOANE CARE AU PARTICIPAT LA VOT  (TURUL AL 2-LEA)]]</f>
        <v>1372</v>
      </c>
      <c r="T37" s="177">
        <f>Data7[[#This Row],[TOTAL CHELTUIELI LEI]]/Data7[[#This Row],[NUMĂRUL PERSOANELOR ÎNSCRISE ÎN LISTELE ELECTORALE]]</f>
        <v>54.277160983346548</v>
      </c>
      <c r="U37" s="177">
        <f>Data7[[#This Row],[TOTAL CHELTUIELI EURO]]/Data7[[#This Row],[NUMĂRUL PERSOANELOR ÎNSCRISE ÎN LISTELE ELECTORALE]]</f>
        <v>11.214057763960776</v>
      </c>
      <c r="V37" s="177">
        <f>Data7[[#This Row],[TOTAL CHELTUIELI LEI]]/Data7[[#This Row],[NUMĂRUL PERSOANELOR CARE AU PARTICIPAT LA VOT]]</f>
        <v>99.771865889212833</v>
      </c>
      <c r="W37" s="177">
        <f>Data7[[#This Row],[TOTAL CHELTUIELI EURO]]/Data7[[#This Row],[NUMĂRUL PERSOANELOR CARE AU PARTICIPAT LA VOT]]</f>
        <v>20.613595977193206</v>
      </c>
      <c r="X37" s="180">
        <v>4.8400999999999996</v>
      </c>
      <c r="Y37" s="181" t="s">
        <v>2923</v>
      </c>
      <c r="Z37" s="182">
        <v>54</v>
      </c>
      <c r="AA37" s="183" t="s">
        <v>3126</v>
      </c>
      <c r="AB37" s="182">
        <v>11</v>
      </c>
      <c r="AC37" s="45"/>
    </row>
    <row r="38" spans="1:29" ht="12" customHeight="1" x14ac:dyDescent="0.2">
      <c r="A38" s="172">
        <v>1024</v>
      </c>
      <c r="B38" s="173" t="s">
        <v>19</v>
      </c>
      <c r="C38" s="174" t="s">
        <v>672</v>
      </c>
      <c r="D38" s="175">
        <v>44101</v>
      </c>
      <c r="E38" s="173">
        <v>1</v>
      </c>
      <c r="F38" s="173"/>
      <c r="G38" s="173" t="s">
        <v>2</v>
      </c>
      <c r="H38" s="173" t="s">
        <v>2</v>
      </c>
      <c r="I38" s="176">
        <v>129050</v>
      </c>
      <c r="J38" s="176">
        <v>3230</v>
      </c>
      <c r="K38" s="176">
        <v>0</v>
      </c>
      <c r="L38" s="177">
        <f>SUM(Data7[[#This Row],[CHELTUIELI DE PERSONAL LEI]:[CHELTUIELI DE CAPITAL (ACTIVE NEFINANCIARE ) LEI]])</f>
        <v>132280</v>
      </c>
      <c r="M38" s="177">
        <f>Data7[[#This Row],[TOTAL CHELTUIELI LEI]]/Data7[[#This Row],[CURS VALUTAR EURO BNR 22 07 2020]]</f>
        <v>27330.013842689204</v>
      </c>
      <c r="N38" s="178">
        <v>2478</v>
      </c>
      <c r="O38" s="179"/>
      <c r="P38" s="179">
        <v>1287</v>
      </c>
      <c r="Q38" s="179"/>
      <c r="R38" s="179">
        <f>Data7[[#This Row],[PERSOANE ÎNSCRISE ÎN LISTELE ELECTORALE (TURUL 1)            ]]+Data7[[#This Row],[PERSOANE ÎNSCRISE ÎN LISTELE ELECTORALE (TURUL AL 2-LEA)]]</f>
        <v>2478</v>
      </c>
      <c r="S38" s="179">
        <f>Data7[[#This Row],[PERSOANE CARE AU PARTICIPAT LA VOT (TURUL 1)]]+Data7[[#This Row],[PERSOANE CARE AU PARTICIPAT LA VOT  (TURUL AL 2-LEA)]]</f>
        <v>1287</v>
      </c>
      <c r="T38" s="177">
        <f>Data7[[#This Row],[TOTAL CHELTUIELI LEI]]/Data7[[#This Row],[NUMĂRUL PERSOANELOR ÎNSCRISE ÎN LISTELE ELECTORALE]]</f>
        <v>53.381759483454395</v>
      </c>
      <c r="U38" s="177">
        <f>Data7[[#This Row],[TOTAL CHELTUIELI EURO]]/Data7[[#This Row],[NUMĂRUL PERSOANELOR ÎNSCRISE ÎN LISTELE ELECTORALE]]</f>
        <v>11.029061276307186</v>
      </c>
      <c r="V38" s="177">
        <f>Data7[[#This Row],[TOTAL CHELTUIELI LEI]]/Data7[[#This Row],[NUMĂRUL PERSOANELOR CARE AU PARTICIPAT LA VOT]]</f>
        <v>102.78166278166279</v>
      </c>
      <c r="W38" s="177">
        <f>Data7[[#This Row],[TOTAL CHELTUIELI EURO]]/Data7[[#This Row],[NUMĂRUL PERSOANELOR CARE AU PARTICIPAT LA VOT]]</f>
        <v>21.235441991211502</v>
      </c>
      <c r="X38" s="180">
        <v>4.8400999999999996</v>
      </c>
      <c r="Y38" s="181" t="s">
        <v>2934</v>
      </c>
      <c r="Z38" s="182">
        <v>53</v>
      </c>
      <c r="AA38" s="183" t="s">
        <v>3126</v>
      </c>
      <c r="AB38" s="182">
        <v>11</v>
      </c>
      <c r="AC38" s="45"/>
    </row>
    <row r="39" spans="1:29" ht="12" customHeight="1" x14ac:dyDescent="0.2">
      <c r="A39" s="172">
        <v>1018</v>
      </c>
      <c r="B39" s="173" t="s">
        <v>19</v>
      </c>
      <c r="C39" s="174" t="s">
        <v>1856</v>
      </c>
      <c r="D39" s="175">
        <v>44101</v>
      </c>
      <c r="E39" s="173">
        <v>1</v>
      </c>
      <c r="F39" s="173"/>
      <c r="G39" s="173" t="s">
        <v>2</v>
      </c>
      <c r="H39" s="173" t="s">
        <v>2</v>
      </c>
      <c r="I39" s="176">
        <v>130030</v>
      </c>
      <c r="J39" s="176">
        <v>1613</v>
      </c>
      <c r="K39" s="176">
        <v>0</v>
      </c>
      <c r="L39" s="177">
        <f>SUM(Data7[[#This Row],[CHELTUIELI DE PERSONAL LEI]:[CHELTUIELI DE CAPITAL (ACTIVE NEFINANCIARE ) LEI]])</f>
        <v>131643</v>
      </c>
      <c r="M39" s="177">
        <f>Data7[[#This Row],[TOTAL CHELTUIELI LEI]]/Data7[[#This Row],[CURS VALUTAR EURO BNR 22 07 2020]]</f>
        <v>27198.404991632407</v>
      </c>
      <c r="N39" s="178">
        <v>2480</v>
      </c>
      <c r="O39" s="179"/>
      <c r="P39" s="179">
        <v>1618</v>
      </c>
      <c r="Q39" s="179"/>
      <c r="R39" s="179">
        <f>Data7[[#This Row],[PERSOANE ÎNSCRISE ÎN LISTELE ELECTORALE (TURUL 1)            ]]+Data7[[#This Row],[PERSOANE ÎNSCRISE ÎN LISTELE ELECTORALE (TURUL AL 2-LEA)]]</f>
        <v>2480</v>
      </c>
      <c r="S39" s="179">
        <f>Data7[[#This Row],[PERSOANE CARE AU PARTICIPAT LA VOT (TURUL 1)]]+Data7[[#This Row],[PERSOANE CARE AU PARTICIPAT LA VOT  (TURUL AL 2-LEA)]]</f>
        <v>1618</v>
      </c>
      <c r="T39" s="177">
        <f>Data7[[#This Row],[TOTAL CHELTUIELI LEI]]/Data7[[#This Row],[NUMĂRUL PERSOANELOR ÎNSCRISE ÎN LISTELE ELECTORALE]]</f>
        <v>53.081854838709674</v>
      </c>
      <c r="U39" s="177">
        <f>Data7[[#This Row],[TOTAL CHELTUIELI EURO]]/Data7[[#This Row],[NUMĂRUL PERSOANELOR ÎNSCRISE ÎN LISTELE ELECTORALE]]</f>
        <v>10.967098786948551</v>
      </c>
      <c r="V39" s="177">
        <f>Data7[[#This Row],[TOTAL CHELTUIELI LEI]]/Data7[[#This Row],[NUMĂRUL PERSOANELOR CARE AU PARTICIPAT LA VOT]]</f>
        <v>81.361557478368354</v>
      </c>
      <c r="W39" s="177">
        <f>Data7[[#This Row],[TOTAL CHELTUIELI EURO]]/Data7[[#This Row],[NUMĂRUL PERSOANELOR CARE AU PARTICIPAT LA VOT]]</f>
        <v>16.809891836608411</v>
      </c>
      <c r="X39" s="180">
        <v>4.8400999999999996</v>
      </c>
      <c r="Y39" s="181" t="s">
        <v>2934</v>
      </c>
      <c r="Z39" s="182">
        <v>53</v>
      </c>
      <c r="AA39" s="183" t="s">
        <v>3127</v>
      </c>
      <c r="AB39" s="182">
        <v>10</v>
      </c>
      <c r="AC39" s="45"/>
    </row>
    <row r="40" spans="1:29" ht="12" customHeight="1" x14ac:dyDescent="0.2">
      <c r="A40" s="172">
        <v>2882</v>
      </c>
      <c r="B40" s="173" t="s">
        <v>2869</v>
      </c>
      <c r="C40" s="174" t="s">
        <v>852</v>
      </c>
      <c r="D40" s="175">
        <v>44101</v>
      </c>
      <c r="E40" s="173">
        <v>1</v>
      </c>
      <c r="F40" s="173"/>
      <c r="G40" s="173" t="s">
        <v>2</v>
      </c>
      <c r="H40" s="173" t="s">
        <v>2</v>
      </c>
      <c r="I40" s="189">
        <v>110050</v>
      </c>
      <c r="J40" s="189">
        <v>13975</v>
      </c>
      <c r="K40" s="189">
        <v>0</v>
      </c>
      <c r="L40" s="177">
        <f>SUM(Data7[[#This Row],[CHELTUIELI DE PERSONAL LEI]:[CHELTUIELI DE CAPITAL (ACTIVE NEFINANCIARE ) LEI]])</f>
        <v>124025</v>
      </c>
      <c r="M40" s="177">
        <f>Data7[[#This Row],[TOTAL CHELTUIELI LEI]]/Data7[[#This Row],[CURS VALUTAR EURO BNR 22 07 2020]]</f>
        <v>25624.470568789904</v>
      </c>
      <c r="N40" s="178">
        <v>2354</v>
      </c>
      <c r="O40" s="179"/>
      <c r="P40" s="179">
        <v>1208</v>
      </c>
      <c r="Q40" s="179"/>
      <c r="R40" s="179">
        <f>Data7[[#This Row],[PERSOANE ÎNSCRISE ÎN LISTELE ELECTORALE (TURUL 1)            ]]+Data7[[#This Row],[PERSOANE ÎNSCRISE ÎN LISTELE ELECTORALE (TURUL AL 2-LEA)]]</f>
        <v>2354</v>
      </c>
      <c r="S40" s="179">
        <f>Data7[[#This Row],[PERSOANE CARE AU PARTICIPAT LA VOT (TURUL 1)]]+Data7[[#This Row],[PERSOANE CARE AU PARTICIPAT LA VOT  (TURUL AL 2-LEA)]]</f>
        <v>1208</v>
      </c>
      <c r="T40" s="177">
        <f>Data7[[#This Row],[TOTAL CHELTUIELI LEI]]/Data7[[#This Row],[NUMĂRUL PERSOANELOR ÎNSCRISE ÎN LISTELE ELECTORALE]]</f>
        <v>52.686915887850468</v>
      </c>
      <c r="U40" s="177">
        <f>Data7[[#This Row],[TOTAL CHELTUIELI EURO]]/Data7[[#This Row],[NUMĂRUL PERSOANELOR ÎNSCRISE ÎN LISTELE ELECTORALE]]</f>
        <v>10.885501516053486</v>
      </c>
      <c r="V40" s="177">
        <f>Data7[[#This Row],[TOTAL CHELTUIELI LEI]]/Data7[[#This Row],[NUMĂRUL PERSOANELOR CARE AU PARTICIPAT LA VOT]]</f>
        <v>102.66970198675497</v>
      </c>
      <c r="W40" s="177">
        <f>Data7[[#This Row],[TOTAL CHELTUIELI EURO]]/Data7[[#This Row],[NUMĂRUL PERSOANELOR CARE AU PARTICIPAT LA VOT]]</f>
        <v>21.212310073501577</v>
      </c>
      <c r="X40" s="180">
        <v>4.8400999999999996</v>
      </c>
      <c r="Y40" s="181" t="s">
        <v>2929</v>
      </c>
      <c r="Z40" s="182">
        <v>52</v>
      </c>
      <c r="AA40" s="183" t="s">
        <v>3127</v>
      </c>
      <c r="AB40" s="182">
        <v>10</v>
      </c>
      <c r="AC40" s="45"/>
    </row>
    <row r="41" spans="1:29" ht="12" customHeight="1" x14ac:dyDescent="0.2">
      <c r="A41" s="172">
        <v>2719</v>
      </c>
      <c r="B41" s="173" t="s">
        <v>744</v>
      </c>
      <c r="C41" s="174" t="s">
        <v>768</v>
      </c>
      <c r="D41" s="175">
        <v>44101</v>
      </c>
      <c r="E41" s="173">
        <v>1</v>
      </c>
      <c r="F41" s="173"/>
      <c r="G41" s="173" t="s">
        <v>2</v>
      </c>
      <c r="H41" s="173" t="s">
        <v>2</v>
      </c>
      <c r="I41" s="174">
        <v>74559</v>
      </c>
      <c r="J41" s="174">
        <v>2417.5</v>
      </c>
      <c r="K41" s="174">
        <v>0</v>
      </c>
      <c r="L41" s="177">
        <f>SUM(Data7[[#This Row],[CHELTUIELI DE PERSONAL LEI]:[CHELTUIELI DE CAPITAL (ACTIVE NEFINANCIARE ) LEI]])</f>
        <v>76976.5</v>
      </c>
      <c r="M41" s="177">
        <f>Data7[[#This Row],[TOTAL CHELTUIELI LEI]]/Data7[[#This Row],[CURS VALUTAR EURO BNR 22 07 2020]]</f>
        <v>15903.906944071405</v>
      </c>
      <c r="N41" s="178">
        <v>1500</v>
      </c>
      <c r="O41" s="179"/>
      <c r="P41" s="179">
        <v>931</v>
      </c>
      <c r="Q41" s="179"/>
      <c r="R41" s="179">
        <f>Data7[[#This Row],[PERSOANE ÎNSCRISE ÎN LISTELE ELECTORALE (TURUL 1)            ]]+Data7[[#This Row],[PERSOANE ÎNSCRISE ÎN LISTELE ELECTORALE (TURUL AL 2-LEA)]]</f>
        <v>1500</v>
      </c>
      <c r="S41" s="179">
        <f>Data7[[#This Row],[PERSOANE CARE AU PARTICIPAT LA VOT (TURUL 1)]]+Data7[[#This Row],[PERSOANE CARE AU PARTICIPAT LA VOT  (TURUL AL 2-LEA)]]</f>
        <v>931</v>
      </c>
      <c r="T41" s="177">
        <f>Data7[[#This Row],[TOTAL CHELTUIELI LEI]]/Data7[[#This Row],[NUMĂRUL PERSOANELOR ÎNSCRISE ÎN LISTELE ELECTORALE]]</f>
        <v>51.317666666666668</v>
      </c>
      <c r="U41" s="177">
        <f>Data7[[#This Row],[TOTAL CHELTUIELI EURO]]/Data7[[#This Row],[NUMĂRUL PERSOANELOR ÎNSCRISE ÎN LISTELE ELECTORALE]]</f>
        <v>10.602604629380936</v>
      </c>
      <c r="V41" s="177">
        <f>Data7[[#This Row],[TOTAL CHELTUIELI LEI]]/Data7[[#This Row],[NUMĂRUL PERSOANELOR CARE AU PARTICIPAT LA VOT]]</f>
        <v>82.681525241675615</v>
      </c>
      <c r="W41" s="177">
        <f>Data7[[#This Row],[TOTAL CHELTUIELI EURO]]/Data7[[#This Row],[NUMĂRUL PERSOANELOR CARE AU PARTICIPAT LA VOT]]</f>
        <v>17.082606814255001</v>
      </c>
      <c r="X41" s="180">
        <v>4.8400999999999996</v>
      </c>
      <c r="Y41" s="181" t="s">
        <v>2941</v>
      </c>
      <c r="Z41" s="182">
        <v>51</v>
      </c>
      <c r="AA41" s="183" t="s">
        <v>3127</v>
      </c>
      <c r="AB41" s="182">
        <v>10</v>
      </c>
      <c r="AC41" s="45"/>
    </row>
    <row r="42" spans="1:29" ht="12" customHeight="1" x14ac:dyDescent="0.2">
      <c r="A42" s="172">
        <v>1963</v>
      </c>
      <c r="B42" s="173" t="s">
        <v>253</v>
      </c>
      <c r="C42" s="174" t="s">
        <v>342</v>
      </c>
      <c r="D42" s="175">
        <v>44101</v>
      </c>
      <c r="E42" s="173">
        <v>1</v>
      </c>
      <c r="F42" s="173"/>
      <c r="G42" s="173" t="s">
        <v>2</v>
      </c>
      <c r="H42" s="173" t="s">
        <v>2</v>
      </c>
      <c r="I42" s="177">
        <v>83375</v>
      </c>
      <c r="J42" s="177">
        <v>5554</v>
      </c>
      <c r="K42" s="177">
        <v>0</v>
      </c>
      <c r="L42" s="177">
        <f>SUM(Data7[[#This Row],[CHELTUIELI DE PERSONAL LEI]:[CHELTUIELI DE CAPITAL (ACTIVE NEFINANCIARE ) LEI]])</f>
        <v>88929</v>
      </c>
      <c r="M42" s="177">
        <f>Data7[[#This Row],[TOTAL CHELTUIELI LEI]]/Data7[[#This Row],[CURS VALUTAR EURO BNR 22 07 2020]]</f>
        <v>18373.380715274478</v>
      </c>
      <c r="N42" s="178">
        <v>1739</v>
      </c>
      <c r="O42" s="179"/>
      <c r="P42" s="179">
        <v>1142</v>
      </c>
      <c r="Q42" s="179"/>
      <c r="R42" s="179">
        <f>Data7[[#This Row],[PERSOANE ÎNSCRISE ÎN LISTELE ELECTORALE (TURUL 1)            ]]+Data7[[#This Row],[PERSOANE ÎNSCRISE ÎN LISTELE ELECTORALE (TURUL AL 2-LEA)]]</f>
        <v>1739</v>
      </c>
      <c r="S42" s="179">
        <f>Data7[[#This Row],[PERSOANE CARE AU PARTICIPAT LA VOT (TURUL 1)]]+Data7[[#This Row],[PERSOANE CARE AU PARTICIPAT LA VOT  (TURUL AL 2-LEA)]]</f>
        <v>1142</v>
      </c>
      <c r="T42" s="177">
        <f>Data7[[#This Row],[TOTAL CHELTUIELI LEI]]/Data7[[#This Row],[NUMĂRUL PERSOANELOR ÎNSCRISE ÎN LISTELE ELECTORALE]]</f>
        <v>51.138010350776305</v>
      </c>
      <c r="U42" s="177">
        <f>Data7[[#This Row],[TOTAL CHELTUIELI EURO]]/Data7[[#This Row],[NUMĂRUL PERSOANELOR ÎNSCRISE ÎN LISTELE ELECTORALE]]</f>
        <v>10.565486322757032</v>
      </c>
      <c r="V42" s="177">
        <f>Data7[[#This Row],[TOTAL CHELTUIELI LEI]]/Data7[[#This Row],[NUMĂRUL PERSOANELOR CARE AU PARTICIPAT LA VOT]]</f>
        <v>77.871278458844131</v>
      </c>
      <c r="W42" s="177">
        <f>Data7[[#This Row],[TOTAL CHELTUIELI EURO]]/Data7[[#This Row],[NUMĂRUL PERSOANELOR CARE AU PARTICIPAT LA VOT]]</f>
        <v>16.08877470689534</v>
      </c>
      <c r="X42" s="180">
        <v>4.8400999999999996</v>
      </c>
      <c r="Y42" s="181" t="s">
        <v>2941</v>
      </c>
      <c r="Z42" s="182">
        <v>51</v>
      </c>
      <c r="AA42" s="183" t="s">
        <v>3127</v>
      </c>
      <c r="AB42" s="182">
        <v>10</v>
      </c>
      <c r="AC42" s="45"/>
    </row>
    <row r="43" spans="1:29" ht="12" customHeight="1" x14ac:dyDescent="0.2">
      <c r="A43" s="172">
        <v>1598</v>
      </c>
      <c r="B43" s="173" t="s">
        <v>27</v>
      </c>
      <c r="C43" s="174" t="s">
        <v>2318</v>
      </c>
      <c r="D43" s="175">
        <v>44101</v>
      </c>
      <c r="E43" s="173">
        <v>1</v>
      </c>
      <c r="F43" s="173"/>
      <c r="G43" s="173" t="s">
        <v>2</v>
      </c>
      <c r="H43" s="173" t="s">
        <v>2</v>
      </c>
      <c r="I43" s="174">
        <v>11130</v>
      </c>
      <c r="J43" s="174">
        <v>7238</v>
      </c>
      <c r="K43" s="174">
        <v>2000</v>
      </c>
      <c r="L43" s="177">
        <f>SUM(Data7[[#This Row],[CHELTUIELI DE PERSONAL LEI]:[CHELTUIELI DE CAPITAL (ACTIVE NEFINANCIARE ) LEI]])</f>
        <v>20368</v>
      </c>
      <c r="M43" s="177">
        <f>Data7[[#This Row],[TOTAL CHELTUIELI LEI]]/Data7[[#This Row],[CURS VALUTAR EURO BNR 22 07 2020]]</f>
        <v>4208.1775169934508</v>
      </c>
      <c r="N43" s="178">
        <v>402</v>
      </c>
      <c r="O43" s="179"/>
      <c r="P43" s="179">
        <v>402</v>
      </c>
      <c r="Q43" s="179"/>
      <c r="R43" s="179">
        <f>Data7[[#This Row],[PERSOANE ÎNSCRISE ÎN LISTELE ELECTORALE (TURUL 1)            ]]+Data7[[#This Row],[PERSOANE ÎNSCRISE ÎN LISTELE ELECTORALE (TURUL AL 2-LEA)]]</f>
        <v>402</v>
      </c>
      <c r="S43" s="179">
        <f>Data7[[#This Row],[PERSOANE CARE AU PARTICIPAT LA VOT (TURUL 1)]]+Data7[[#This Row],[PERSOANE CARE AU PARTICIPAT LA VOT  (TURUL AL 2-LEA)]]</f>
        <v>402</v>
      </c>
      <c r="T43" s="177">
        <f>Data7[[#This Row],[TOTAL CHELTUIELI LEI]]/Data7[[#This Row],[NUMĂRUL PERSOANELOR ÎNSCRISE ÎN LISTELE ELECTORALE]]</f>
        <v>50.666666666666664</v>
      </c>
      <c r="U43" s="177">
        <f>Data7[[#This Row],[TOTAL CHELTUIELI EURO]]/Data7[[#This Row],[NUMĂRUL PERSOANELOR ÎNSCRISE ÎN LISTELE ELECTORALE]]</f>
        <v>10.468103276103111</v>
      </c>
      <c r="V43" s="177">
        <f>Data7[[#This Row],[TOTAL CHELTUIELI LEI]]/Data7[[#This Row],[NUMĂRUL PERSOANELOR CARE AU PARTICIPAT LA VOT]]</f>
        <v>50.666666666666664</v>
      </c>
      <c r="W43" s="177">
        <f>Data7[[#This Row],[TOTAL CHELTUIELI EURO]]/Data7[[#This Row],[NUMĂRUL PERSOANELOR CARE AU PARTICIPAT LA VOT]]</f>
        <v>10.468103276103111</v>
      </c>
      <c r="X43" s="180">
        <v>4.8400999999999996</v>
      </c>
      <c r="Y43" s="181" t="s">
        <v>3094</v>
      </c>
      <c r="Z43" s="182">
        <v>50</v>
      </c>
      <c r="AA43" s="183" t="s">
        <v>3127</v>
      </c>
      <c r="AB43" s="182">
        <v>10</v>
      </c>
      <c r="AC43" s="45"/>
    </row>
    <row r="44" spans="1:29" ht="12" customHeight="1" x14ac:dyDescent="0.2">
      <c r="A44" s="172">
        <v>1035</v>
      </c>
      <c r="B44" s="173" t="s">
        <v>19</v>
      </c>
      <c r="C44" s="174" t="s">
        <v>1745</v>
      </c>
      <c r="D44" s="175">
        <v>44101</v>
      </c>
      <c r="E44" s="173">
        <v>1</v>
      </c>
      <c r="F44" s="173"/>
      <c r="G44" s="173" t="s">
        <v>2</v>
      </c>
      <c r="H44" s="173" t="s">
        <v>2</v>
      </c>
      <c r="I44" s="176">
        <v>94230</v>
      </c>
      <c r="J44" s="176">
        <v>20032.060000000001</v>
      </c>
      <c r="K44" s="176">
        <v>0</v>
      </c>
      <c r="L44" s="177">
        <f>SUM(Data7[[#This Row],[CHELTUIELI DE PERSONAL LEI]:[CHELTUIELI DE CAPITAL (ACTIVE NEFINANCIARE ) LEI]])</f>
        <v>114262.06</v>
      </c>
      <c r="M44" s="177">
        <f>Data7[[#This Row],[TOTAL CHELTUIELI LEI]]/Data7[[#This Row],[CURS VALUTAR EURO BNR 22 07 2020]]</f>
        <v>23607.375880663625</v>
      </c>
      <c r="N44" s="178">
        <v>2312</v>
      </c>
      <c r="O44" s="179"/>
      <c r="P44" s="179">
        <v>1510</v>
      </c>
      <c r="Q44" s="179"/>
      <c r="R44" s="179">
        <f>Data7[[#This Row],[PERSOANE ÎNSCRISE ÎN LISTELE ELECTORALE (TURUL 1)            ]]+Data7[[#This Row],[PERSOANE ÎNSCRISE ÎN LISTELE ELECTORALE (TURUL AL 2-LEA)]]</f>
        <v>2312</v>
      </c>
      <c r="S44" s="179">
        <f>Data7[[#This Row],[PERSOANE CARE AU PARTICIPAT LA VOT (TURUL 1)]]+Data7[[#This Row],[PERSOANE CARE AU PARTICIPAT LA VOT  (TURUL AL 2-LEA)]]</f>
        <v>1510</v>
      </c>
      <c r="T44" s="177">
        <f>Data7[[#This Row],[TOTAL CHELTUIELI LEI]]/Data7[[#This Row],[NUMĂRUL PERSOANELOR ÎNSCRISE ÎN LISTELE ELECTORALE]]</f>
        <v>49.421306228373702</v>
      </c>
      <c r="U44" s="177">
        <f>Data7[[#This Row],[TOTAL CHELTUIELI EURO]]/Data7[[#This Row],[NUMĂRUL PERSOANELOR ÎNSCRISE ÎN LISTELE ELECTORALE]]</f>
        <v>10.210802716550011</v>
      </c>
      <c r="V44" s="177">
        <f>Data7[[#This Row],[TOTAL CHELTUIELI LEI]]/Data7[[#This Row],[NUMĂRUL PERSOANELOR CARE AU PARTICIPAT LA VOT]]</f>
        <v>75.670238410596028</v>
      </c>
      <c r="W44" s="177">
        <f>Data7[[#This Row],[TOTAL CHELTUIELI EURO]]/Data7[[#This Row],[NUMĂRUL PERSOANELOR CARE AU PARTICIPAT LA VOT]]</f>
        <v>15.634023762028891</v>
      </c>
      <c r="X44" s="180">
        <v>4.8400999999999996</v>
      </c>
      <c r="Y44" s="181" t="s">
        <v>2938</v>
      </c>
      <c r="Z44" s="182">
        <v>49</v>
      </c>
      <c r="AA44" s="183" t="s">
        <v>3127</v>
      </c>
      <c r="AB44" s="182">
        <v>10</v>
      </c>
      <c r="AC44" s="45"/>
    </row>
    <row r="45" spans="1:29" ht="12" customHeight="1" x14ac:dyDescent="0.2">
      <c r="A45" s="172">
        <v>1820</v>
      </c>
      <c r="B45" s="173" t="s">
        <v>190</v>
      </c>
      <c r="C45" s="174" t="s">
        <v>209</v>
      </c>
      <c r="D45" s="175">
        <v>44101</v>
      </c>
      <c r="E45" s="173">
        <v>1</v>
      </c>
      <c r="F45" s="173"/>
      <c r="G45" s="173" t="s">
        <v>2</v>
      </c>
      <c r="H45" s="173" t="s">
        <v>2</v>
      </c>
      <c r="I45" s="177">
        <v>112015</v>
      </c>
      <c r="J45" s="177">
        <v>5099.5</v>
      </c>
      <c r="K45" s="177">
        <v>0</v>
      </c>
      <c r="L45" s="177">
        <f>SUM(Data7[[#This Row],[CHELTUIELI DE PERSONAL LEI]:[CHELTUIELI DE CAPITAL (ACTIVE NEFINANCIARE ) LEI]])</f>
        <v>117114.5</v>
      </c>
      <c r="M45" s="177">
        <f>Data7[[#This Row],[TOTAL CHELTUIELI LEI]]/Data7[[#This Row],[CURS VALUTAR EURO BNR 22 07 2020]]</f>
        <v>24196.710811760091</v>
      </c>
      <c r="N45" s="178">
        <v>2407</v>
      </c>
      <c r="O45" s="179"/>
      <c r="P45" s="179">
        <v>2069</v>
      </c>
      <c r="Q45" s="179"/>
      <c r="R45" s="179">
        <f>Data7[[#This Row],[PERSOANE ÎNSCRISE ÎN LISTELE ELECTORALE (TURUL 1)            ]]+Data7[[#This Row],[PERSOANE ÎNSCRISE ÎN LISTELE ELECTORALE (TURUL AL 2-LEA)]]</f>
        <v>2407</v>
      </c>
      <c r="S45" s="179">
        <f>Data7[[#This Row],[PERSOANE CARE AU PARTICIPAT LA VOT (TURUL 1)]]+Data7[[#This Row],[PERSOANE CARE AU PARTICIPAT LA VOT  (TURUL AL 2-LEA)]]</f>
        <v>2069</v>
      </c>
      <c r="T45" s="177">
        <f>Data7[[#This Row],[TOTAL CHELTUIELI LEI]]/Data7[[#This Row],[NUMĂRUL PERSOANELOR ÎNSCRISE ÎN LISTELE ELECTORALE]]</f>
        <v>48.655795596177818</v>
      </c>
      <c r="U45" s="177">
        <f>Data7[[#This Row],[TOTAL CHELTUIELI EURO]]/Data7[[#This Row],[NUMĂRUL PERSOANELOR ÎNSCRISE ÎN LISTELE ELECTORALE]]</f>
        <v>10.052642630560902</v>
      </c>
      <c r="V45" s="177">
        <f>Data7[[#This Row],[TOTAL CHELTUIELI LEI]]/Data7[[#This Row],[NUMĂRUL PERSOANELOR CARE AU PARTICIPAT LA VOT]]</f>
        <v>56.604398260029001</v>
      </c>
      <c r="W45" s="177">
        <f>Data7[[#This Row],[TOTAL CHELTUIELI EURO]]/Data7[[#This Row],[NUMĂRUL PERSOANELOR CARE AU PARTICIPAT LA VOT]]</f>
        <v>11.694881977651082</v>
      </c>
      <c r="X45" s="180">
        <v>4.8400999999999996</v>
      </c>
      <c r="Y45" s="181" t="s">
        <v>2932</v>
      </c>
      <c r="Z45" s="182">
        <v>48</v>
      </c>
      <c r="AA45" s="183" t="s">
        <v>3127</v>
      </c>
      <c r="AB45" s="182">
        <v>10</v>
      </c>
      <c r="AC45" s="45"/>
    </row>
    <row r="46" spans="1:29" ht="12" customHeight="1" x14ac:dyDescent="0.2">
      <c r="A46" s="172">
        <v>1236</v>
      </c>
      <c r="B46" s="173" t="s">
        <v>22</v>
      </c>
      <c r="C46" s="174" t="s">
        <v>2030</v>
      </c>
      <c r="D46" s="175">
        <v>44101</v>
      </c>
      <c r="E46" s="173">
        <v>1</v>
      </c>
      <c r="F46" s="173"/>
      <c r="G46" s="173" t="s">
        <v>2</v>
      </c>
      <c r="H46" s="173" t="s">
        <v>2</v>
      </c>
      <c r="I46" s="186">
        <v>107250</v>
      </c>
      <c r="J46" s="186">
        <v>21679.83</v>
      </c>
      <c r="K46" s="177">
        <v>0</v>
      </c>
      <c r="L46" s="177">
        <f>SUM(Data7[[#This Row],[CHELTUIELI DE PERSONAL LEI]:[CHELTUIELI DE CAPITAL (ACTIVE NEFINANCIARE ) LEI]])</f>
        <v>128929.83</v>
      </c>
      <c r="M46" s="177">
        <f>Data7[[#This Row],[TOTAL CHELTUIELI LEI]]/Data7[[#This Row],[CURS VALUTAR EURO BNR 22 07 2020]]</f>
        <v>26637.844259416132</v>
      </c>
      <c r="N46" s="178">
        <v>2678</v>
      </c>
      <c r="O46" s="179"/>
      <c r="P46" s="179">
        <v>1986</v>
      </c>
      <c r="Q46" s="179"/>
      <c r="R46" s="179">
        <f>Data7[[#This Row],[PERSOANE ÎNSCRISE ÎN LISTELE ELECTORALE (TURUL 1)            ]]+Data7[[#This Row],[PERSOANE ÎNSCRISE ÎN LISTELE ELECTORALE (TURUL AL 2-LEA)]]</f>
        <v>2678</v>
      </c>
      <c r="S46" s="179">
        <f>Data7[[#This Row],[PERSOANE CARE AU PARTICIPAT LA VOT (TURUL 1)]]+Data7[[#This Row],[PERSOANE CARE AU PARTICIPAT LA VOT  (TURUL AL 2-LEA)]]</f>
        <v>1986</v>
      </c>
      <c r="T46" s="177">
        <f>Data7[[#This Row],[TOTAL CHELTUIELI LEI]]/Data7[[#This Row],[NUMĂRUL PERSOANELOR ÎNSCRISE ÎN LISTELE ELECTORALE]]</f>
        <v>48.144073935772965</v>
      </c>
      <c r="U46" s="177">
        <f>Data7[[#This Row],[TOTAL CHELTUIELI EURO]]/Data7[[#This Row],[NUMĂRUL PERSOANELOR ÎNSCRISE ÎN LISTELE ELECTORALE]]</f>
        <v>9.9469171991845151</v>
      </c>
      <c r="V46" s="177">
        <f>Data7[[#This Row],[TOTAL CHELTUIELI LEI]]/Data7[[#This Row],[NUMĂRUL PERSOANELOR CARE AU PARTICIPAT LA VOT]]</f>
        <v>64.9193504531722</v>
      </c>
      <c r="W46" s="177">
        <f>Data7[[#This Row],[TOTAL CHELTUIELI EURO]]/Data7[[#This Row],[NUMĂRUL PERSOANELOR CARE AU PARTICIPAT LA VOT]]</f>
        <v>13.41281181239483</v>
      </c>
      <c r="X46" s="180">
        <v>4.8400999999999996</v>
      </c>
      <c r="Y46" s="181" t="s">
        <v>2932</v>
      </c>
      <c r="Z46" s="182">
        <v>48</v>
      </c>
      <c r="AA46" s="183" t="s">
        <v>3111</v>
      </c>
      <c r="AB46" s="182">
        <v>9</v>
      </c>
      <c r="AC46" s="45"/>
    </row>
    <row r="47" spans="1:29" ht="12" customHeight="1" x14ac:dyDescent="0.2">
      <c r="A47" s="172">
        <v>2650</v>
      </c>
      <c r="B47" s="173" t="s">
        <v>645</v>
      </c>
      <c r="C47" s="174" t="s">
        <v>702</v>
      </c>
      <c r="D47" s="175">
        <v>44101</v>
      </c>
      <c r="E47" s="173">
        <v>1</v>
      </c>
      <c r="F47" s="173"/>
      <c r="G47" s="173" t="s">
        <v>2</v>
      </c>
      <c r="H47" s="173" t="s">
        <v>2</v>
      </c>
      <c r="I47" s="191">
        <v>130855</v>
      </c>
      <c r="J47" s="191">
        <v>16555</v>
      </c>
      <c r="K47" s="191">
        <v>0</v>
      </c>
      <c r="L47" s="177">
        <f>SUM(Data7[[#This Row],[CHELTUIELI DE PERSONAL LEI]:[CHELTUIELI DE CAPITAL (ACTIVE NEFINANCIARE ) LEI]])</f>
        <v>147410</v>
      </c>
      <c r="M47" s="177">
        <f>Data7[[#This Row],[TOTAL CHELTUIELI LEI]]/Data7[[#This Row],[CURS VALUTAR EURO BNR 22 07 2020]]</f>
        <v>30455.982314414992</v>
      </c>
      <c r="N47" s="178">
        <v>3070</v>
      </c>
      <c r="O47" s="179"/>
      <c r="P47" s="179">
        <v>1842</v>
      </c>
      <c r="Q47" s="179"/>
      <c r="R47" s="179">
        <f>Data7[[#This Row],[PERSOANE ÎNSCRISE ÎN LISTELE ELECTORALE (TURUL 1)            ]]+Data7[[#This Row],[PERSOANE ÎNSCRISE ÎN LISTELE ELECTORALE (TURUL AL 2-LEA)]]</f>
        <v>3070</v>
      </c>
      <c r="S47" s="179">
        <f>Data7[[#This Row],[PERSOANE CARE AU PARTICIPAT LA VOT (TURUL 1)]]+Data7[[#This Row],[PERSOANE CARE AU PARTICIPAT LA VOT  (TURUL AL 2-LEA)]]</f>
        <v>1842</v>
      </c>
      <c r="T47" s="177">
        <f>Data7[[#This Row],[TOTAL CHELTUIELI LEI]]/Data7[[#This Row],[NUMĂRUL PERSOANELOR ÎNSCRISE ÎN LISTELE ELECTORALE]]</f>
        <v>48.016286644951137</v>
      </c>
      <c r="U47" s="177">
        <f>Data7[[#This Row],[TOTAL CHELTUIELI EURO]]/Data7[[#This Row],[NUMĂRUL PERSOANELOR ÎNSCRISE ÎN LISTELE ELECTORALE]]</f>
        <v>9.9205154118615617</v>
      </c>
      <c r="V47" s="177">
        <f>Data7[[#This Row],[TOTAL CHELTUIELI LEI]]/Data7[[#This Row],[NUMĂRUL PERSOANELOR CARE AU PARTICIPAT LA VOT]]</f>
        <v>80.0271444082519</v>
      </c>
      <c r="W47" s="177">
        <f>Data7[[#This Row],[TOTAL CHELTUIELI EURO]]/Data7[[#This Row],[NUMĂRUL PERSOANELOR CARE AU PARTICIPAT LA VOT]]</f>
        <v>16.5341923531026</v>
      </c>
      <c r="X47" s="180">
        <v>4.8400999999999996</v>
      </c>
      <c r="Y47" s="181" t="s">
        <v>2932</v>
      </c>
      <c r="Z47" s="182">
        <v>48</v>
      </c>
      <c r="AA47" s="183" t="s">
        <v>3111</v>
      </c>
      <c r="AB47" s="182">
        <v>9</v>
      </c>
      <c r="AC47" s="45"/>
    </row>
    <row r="48" spans="1:29" ht="12" customHeight="1" x14ac:dyDescent="0.2">
      <c r="A48" s="172">
        <v>97</v>
      </c>
      <c r="B48" s="173" t="s">
        <v>5</v>
      </c>
      <c r="C48" s="174" t="s">
        <v>1055</v>
      </c>
      <c r="D48" s="175">
        <v>44101</v>
      </c>
      <c r="E48" s="173">
        <v>1</v>
      </c>
      <c r="F48" s="173"/>
      <c r="G48" s="173" t="s">
        <v>2</v>
      </c>
      <c r="H48" s="173" t="s">
        <v>2</v>
      </c>
      <c r="I48" s="174">
        <v>113650</v>
      </c>
      <c r="J48" s="188">
        <v>16920</v>
      </c>
      <c r="K48" s="174">
        <v>0</v>
      </c>
      <c r="L48" s="177">
        <f>SUM(Data7[[#This Row],[CHELTUIELI DE PERSONAL LEI]:[CHELTUIELI DE CAPITAL (ACTIVE NEFINANCIARE ) LEI]])</f>
        <v>130570</v>
      </c>
      <c r="M48" s="177">
        <f>Data7[[#This Row],[TOTAL CHELTUIELI LEI]]/Data7[[#This Row],[CURS VALUTAR EURO BNR 22 07 2020]]</f>
        <v>26976.715357120724</v>
      </c>
      <c r="N48" s="178">
        <v>2733</v>
      </c>
      <c r="O48" s="187"/>
      <c r="P48" s="187">
        <v>1732</v>
      </c>
      <c r="Q48" s="187"/>
      <c r="R48" s="187">
        <f>Data7[[#This Row],[PERSOANE ÎNSCRISE ÎN LISTELE ELECTORALE (TURUL 1)            ]]+Data7[[#This Row],[PERSOANE ÎNSCRISE ÎN LISTELE ELECTORALE (TURUL AL 2-LEA)]]</f>
        <v>2733</v>
      </c>
      <c r="S48" s="187">
        <f>Data7[[#This Row],[PERSOANE CARE AU PARTICIPAT LA VOT (TURUL 1)]]+Data7[[#This Row],[PERSOANE CARE AU PARTICIPAT LA VOT  (TURUL AL 2-LEA)]]</f>
        <v>1732</v>
      </c>
      <c r="T48" s="177">
        <f>Data7[[#This Row],[TOTAL CHELTUIELI LEI]]/Data7[[#This Row],[NUMĂRUL PERSOANELOR ÎNSCRISE ÎN LISTELE ELECTORALE]]</f>
        <v>47.775338455909257</v>
      </c>
      <c r="U48" s="177">
        <f>Data7[[#This Row],[TOTAL CHELTUIELI EURO]]/Data7[[#This Row],[NUMĂRUL PERSOANELOR ÎNSCRISE ÎN LISTELE ELECTORALE]]</f>
        <v>9.8707337567218154</v>
      </c>
      <c r="V48" s="177">
        <f>Data7[[#This Row],[TOTAL CHELTUIELI LEI]]/Data7[[#This Row],[NUMĂRUL PERSOANELOR CARE AU PARTICIPAT LA VOT]]</f>
        <v>75.386836027713628</v>
      </c>
      <c r="W48" s="177">
        <f>Data7[[#This Row],[TOTAL CHELTUIELI EURO]]/Data7[[#This Row],[NUMĂRUL PERSOANELOR CARE AU PARTICIPAT LA VOT]]</f>
        <v>15.575470760462311</v>
      </c>
      <c r="X48" s="180">
        <v>4.8400999999999996</v>
      </c>
      <c r="Y48" s="181" t="s">
        <v>2901</v>
      </c>
      <c r="Z48" s="182">
        <v>47</v>
      </c>
      <c r="AA48" s="183" t="s">
        <v>3111</v>
      </c>
      <c r="AB48" s="182">
        <v>9</v>
      </c>
      <c r="AC48" s="45"/>
    </row>
    <row r="49" spans="1:29" ht="12" customHeight="1" x14ac:dyDescent="0.2">
      <c r="A49" s="172">
        <v>153</v>
      </c>
      <c r="B49" s="173" t="s">
        <v>5</v>
      </c>
      <c r="C49" s="174" t="s">
        <v>1110</v>
      </c>
      <c r="D49" s="175">
        <v>44101</v>
      </c>
      <c r="E49" s="173">
        <v>1</v>
      </c>
      <c r="F49" s="173"/>
      <c r="G49" s="173" t="s">
        <v>2</v>
      </c>
      <c r="H49" s="173" t="s">
        <v>2</v>
      </c>
      <c r="I49" s="174">
        <v>102490</v>
      </c>
      <c r="J49" s="188">
        <v>9614</v>
      </c>
      <c r="K49" s="174">
        <v>0</v>
      </c>
      <c r="L49" s="177">
        <f>SUM(Data7[[#This Row],[CHELTUIELI DE PERSONAL LEI]:[CHELTUIELI DE CAPITAL (ACTIVE NEFINANCIARE ) LEI]])</f>
        <v>112104</v>
      </c>
      <c r="M49" s="177">
        <f>Data7[[#This Row],[TOTAL CHELTUIELI LEI]]/Data7[[#This Row],[CURS VALUTAR EURO BNR 22 07 2020]]</f>
        <v>23161.504927584141</v>
      </c>
      <c r="N49" s="178">
        <v>2354</v>
      </c>
      <c r="O49" s="187"/>
      <c r="P49" s="187">
        <v>1225</v>
      </c>
      <c r="Q49" s="187"/>
      <c r="R49" s="187">
        <f>Data7[[#This Row],[PERSOANE ÎNSCRISE ÎN LISTELE ELECTORALE (TURUL 1)            ]]+Data7[[#This Row],[PERSOANE ÎNSCRISE ÎN LISTELE ELECTORALE (TURUL AL 2-LEA)]]</f>
        <v>2354</v>
      </c>
      <c r="S49" s="187">
        <f>Data7[[#This Row],[PERSOANE CARE AU PARTICIPAT LA VOT (TURUL 1)]]+Data7[[#This Row],[PERSOANE CARE AU PARTICIPAT LA VOT  (TURUL AL 2-LEA)]]</f>
        <v>1225</v>
      </c>
      <c r="T49" s="177">
        <f>Data7[[#This Row],[TOTAL CHELTUIELI LEI]]/Data7[[#This Row],[NUMĂRUL PERSOANELOR ÎNSCRISE ÎN LISTELE ELECTORALE]]</f>
        <v>47.622769753610875</v>
      </c>
      <c r="U49" s="177">
        <f>Data7[[#This Row],[TOTAL CHELTUIELI EURO]]/Data7[[#This Row],[NUMĂRUL PERSOANELOR ÎNSCRISE ÎN LISTELE ELECTORALE]]</f>
        <v>9.8392119488462786</v>
      </c>
      <c r="V49" s="177">
        <f>Data7[[#This Row],[TOTAL CHELTUIELI LEI]]/Data7[[#This Row],[NUMĂRUL PERSOANELOR CARE AU PARTICIPAT LA VOT]]</f>
        <v>91.513469387755109</v>
      </c>
      <c r="W49" s="177">
        <f>Data7[[#This Row],[TOTAL CHELTUIELI EURO]]/Data7[[#This Row],[NUMĂRUL PERSOANELOR CARE AU PARTICIPAT LA VOT]]</f>
        <v>18.907350961293176</v>
      </c>
      <c r="X49" s="180">
        <v>4.8400999999999996</v>
      </c>
      <c r="Y49" s="181" t="s">
        <v>2901</v>
      </c>
      <c r="Z49" s="182">
        <v>47</v>
      </c>
      <c r="AA49" s="183" t="s">
        <v>3111</v>
      </c>
      <c r="AB49" s="182">
        <v>9</v>
      </c>
      <c r="AC49" s="45"/>
    </row>
    <row r="50" spans="1:29" ht="12" customHeight="1" x14ac:dyDescent="0.2">
      <c r="A50" s="172">
        <v>2614</v>
      </c>
      <c r="B50" s="173" t="s">
        <v>645</v>
      </c>
      <c r="C50" s="174" t="s">
        <v>667</v>
      </c>
      <c r="D50" s="175">
        <v>44101</v>
      </c>
      <c r="E50" s="173">
        <v>1</v>
      </c>
      <c r="F50" s="173"/>
      <c r="G50" s="173" t="s">
        <v>2</v>
      </c>
      <c r="H50" s="173" t="s">
        <v>2</v>
      </c>
      <c r="I50" s="192">
        <v>76980</v>
      </c>
      <c r="J50" s="192">
        <v>1600</v>
      </c>
      <c r="K50" s="192">
        <v>0</v>
      </c>
      <c r="L50" s="177">
        <f>SUM(Data7[[#This Row],[CHELTUIELI DE PERSONAL LEI]:[CHELTUIELI DE CAPITAL (ACTIVE NEFINANCIARE ) LEI]])</f>
        <v>78580</v>
      </c>
      <c r="M50" s="177">
        <f>Data7[[#This Row],[TOTAL CHELTUIELI LEI]]/Data7[[#This Row],[CURS VALUTAR EURO BNR 22 07 2020]]</f>
        <v>16235.201752029918</v>
      </c>
      <c r="N50" s="178">
        <v>1666</v>
      </c>
      <c r="O50" s="179"/>
      <c r="P50" s="179">
        <v>742</v>
      </c>
      <c r="Q50" s="179"/>
      <c r="R50" s="179">
        <f>Data7[[#This Row],[PERSOANE ÎNSCRISE ÎN LISTELE ELECTORALE (TURUL 1)            ]]+Data7[[#This Row],[PERSOANE ÎNSCRISE ÎN LISTELE ELECTORALE (TURUL AL 2-LEA)]]</f>
        <v>1666</v>
      </c>
      <c r="S50" s="179">
        <f>Data7[[#This Row],[PERSOANE CARE AU PARTICIPAT LA VOT (TURUL 1)]]+Data7[[#This Row],[PERSOANE CARE AU PARTICIPAT LA VOT  (TURUL AL 2-LEA)]]</f>
        <v>742</v>
      </c>
      <c r="T50" s="177">
        <f>Data7[[#This Row],[TOTAL CHELTUIELI LEI]]/Data7[[#This Row],[NUMĂRUL PERSOANELOR ÎNSCRISE ÎN LISTELE ELECTORALE]]</f>
        <v>47.16686674669868</v>
      </c>
      <c r="U50" s="177">
        <f>Data7[[#This Row],[TOTAL CHELTUIELI EURO]]/Data7[[#This Row],[NUMĂRUL PERSOANELOR ÎNSCRISE ÎN LISTELE ELECTORALE]]</f>
        <v>9.7450190588414873</v>
      </c>
      <c r="V50" s="177">
        <f>Data7[[#This Row],[TOTAL CHELTUIELI LEI]]/Data7[[#This Row],[NUMĂRUL PERSOANELOR CARE AU PARTICIPAT LA VOT]]</f>
        <v>105.90296495956873</v>
      </c>
      <c r="W50" s="177">
        <f>Data7[[#This Row],[TOTAL CHELTUIELI EURO]]/Data7[[#This Row],[NUMĂRUL PERSOANELOR CARE AU PARTICIPAT LA VOT]]</f>
        <v>21.880325811361075</v>
      </c>
      <c r="X50" s="180">
        <v>4.8400999999999996</v>
      </c>
      <c r="Y50" s="181" t="s">
        <v>2901</v>
      </c>
      <c r="Z50" s="182">
        <v>47</v>
      </c>
      <c r="AA50" s="183" t="s">
        <v>3111</v>
      </c>
      <c r="AB50" s="182">
        <v>9</v>
      </c>
      <c r="AC50" s="45"/>
    </row>
    <row r="51" spans="1:29" ht="12" customHeight="1" x14ac:dyDescent="0.2">
      <c r="A51" s="172">
        <v>1508</v>
      </c>
      <c r="B51" s="173" t="s">
        <v>26</v>
      </c>
      <c r="C51" s="174" t="s">
        <v>2245</v>
      </c>
      <c r="D51" s="175">
        <v>44101</v>
      </c>
      <c r="E51" s="173">
        <v>1</v>
      </c>
      <c r="F51" s="173"/>
      <c r="G51" s="173" t="s">
        <v>2</v>
      </c>
      <c r="H51" s="173" t="s">
        <v>2</v>
      </c>
      <c r="I51" s="174">
        <v>104365</v>
      </c>
      <c r="J51" s="174">
        <v>0</v>
      </c>
      <c r="K51" s="174">
        <v>0</v>
      </c>
      <c r="L51" s="177">
        <f>SUM(Data7[[#This Row],[CHELTUIELI DE PERSONAL LEI]:[CHELTUIELI DE CAPITAL (ACTIVE NEFINANCIARE ) LEI]])</f>
        <v>104365</v>
      </c>
      <c r="M51" s="177">
        <f>Data7[[#This Row],[TOTAL CHELTUIELI LEI]]/Data7[[#This Row],[CURS VALUTAR EURO BNR 22 07 2020]]</f>
        <v>21562.571021259893</v>
      </c>
      <c r="N51" s="178">
        <v>2250</v>
      </c>
      <c r="O51" s="179"/>
      <c r="P51" s="179">
        <v>884</v>
      </c>
      <c r="Q51" s="179"/>
      <c r="R51" s="179">
        <f>Data7[[#This Row],[PERSOANE ÎNSCRISE ÎN LISTELE ELECTORALE (TURUL 1)            ]]+Data7[[#This Row],[PERSOANE ÎNSCRISE ÎN LISTELE ELECTORALE (TURUL AL 2-LEA)]]</f>
        <v>2250</v>
      </c>
      <c r="S51" s="179">
        <f>Data7[[#This Row],[PERSOANE CARE AU PARTICIPAT LA VOT (TURUL 1)]]+Data7[[#This Row],[PERSOANE CARE AU PARTICIPAT LA VOT  (TURUL AL 2-LEA)]]</f>
        <v>884</v>
      </c>
      <c r="T51" s="177">
        <f>Data7[[#This Row],[TOTAL CHELTUIELI LEI]]/Data7[[#This Row],[NUMĂRUL PERSOANELOR ÎNSCRISE ÎN LISTELE ELECTORALE]]</f>
        <v>46.384444444444448</v>
      </c>
      <c r="U51" s="177">
        <f>Data7[[#This Row],[TOTAL CHELTUIELI EURO]]/Data7[[#This Row],[NUMĂRUL PERSOANELOR ÎNSCRISE ÎN LISTELE ELECTORALE]]</f>
        <v>9.5833648983377309</v>
      </c>
      <c r="V51" s="177">
        <f>Data7[[#This Row],[TOTAL CHELTUIELI LEI]]/Data7[[#This Row],[NUMĂRUL PERSOANELOR CARE AU PARTICIPAT LA VOT]]</f>
        <v>118.05995475113122</v>
      </c>
      <c r="W51" s="177">
        <f>Data7[[#This Row],[TOTAL CHELTUIELI EURO]]/Data7[[#This Row],[NUMĂRUL PERSOANELOR CARE AU PARTICIPAT LA VOT]]</f>
        <v>24.392048666583591</v>
      </c>
      <c r="X51" s="180">
        <v>4.8400999999999996</v>
      </c>
      <c r="Y51" s="181" t="s">
        <v>2913</v>
      </c>
      <c r="Z51" s="182">
        <v>46</v>
      </c>
      <c r="AA51" s="183" t="s">
        <v>3111</v>
      </c>
      <c r="AB51" s="182">
        <v>9</v>
      </c>
      <c r="AC51" s="45"/>
    </row>
    <row r="52" spans="1:29" x14ac:dyDescent="0.2">
      <c r="A52" s="118">
        <v>103</v>
      </c>
      <c r="B52" s="119" t="s">
        <v>5</v>
      </c>
      <c r="C52" s="120" t="s">
        <v>1061</v>
      </c>
      <c r="D52" s="121">
        <v>44101</v>
      </c>
      <c r="E52" s="119">
        <v>1</v>
      </c>
      <c r="F52" s="119"/>
      <c r="G52" s="119" t="s">
        <v>2</v>
      </c>
      <c r="H52" s="119" t="s">
        <v>2</v>
      </c>
      <c r="I52" s="120">
        <v>0</v>
      </c>
      <c r="J52" s="131">
        <v>701</v>
      </c>
      <c r="K52" s="120">
        <v>0</v>
      </c>
      <c r="L52" s="122">
        <f>SUM(Data7[[#This Row],[CHELTUIELI DE PERSONAL LEI]:[CHELTUIELI DE CAPITAL (ACTIVE NEFINANCIARE ) LEI]])</f>
        <v>701</v>
      </c>
      <c r="M52" s="122">
        <f>Data7[[#This Row],[TOTAL CHELTUIELI LEI]]/Data7[[#This Row],[CURS VALUTAR EURO BNR 22 07 2020]]</f>
        <v>144.8317183529266</v>
      </c>
      <c r="N52" s="128">
        <v>1769</v>
      </c>
      <c r="O52" s="123"/>
      <c r="P52" s="123">
        <v>998</v>
      </c>
      <c r="Q52" s="123"/>
      <c r="R52" s="123">
        <f>Data7[[#This Row],[PERSOANE ÎNSCRISE ÎN LISTELE ELECTORALE (TURUL 1)            ]]+Data7[[#This Row],[PERSOANE ÎNSCRISE ÎN LISTELE ELECTORALE (TURUL AL 2-LEA)]]</f>
        <v>1769</v>
      </c>
      <c r="S52" s="123">
        <f>Data7[[#This Row],[PERSOANE CARE AU PARTICIPAT LA VOT (TURUL 1)]]+Data7[[#This Row],[PERSOANE CARE AU PARTICIPAT LA VOT  (TURUL AL 2-LEA)]]</f>
        <v>998</v>
      </c>
      <c r="T52" s="122">
        <f>Data7[[#This Row],[TOTAL CHELTUIELI LEI]]/Data7[[#This Row],[NUMĂRUL PERSOANELOR ÎNSCRISE ÎN LISTELE ELECTORALE]]</f>
        <v>0.39626907857546634</v>
      </c>
      <c r="U52" s="122">
        <f>Data7[[#This Row],[TOTAL CHELTUIELI EURO]]/Data7[[#This Row],[NUMĂRUL PERSOANELOR ÎNSCRISE ÎN LISTELE ELECTORALE]]</f>
        <v>8.1872084993175012E-2</v>
      </c>
      <c r="V52" s="122">
        <f>Data7[[#This Row],[TOTAL CHELTUIELI LEI]]/Data7[[#This Row],[NUMĂRUL PERSOANELOR CARE AU PARTICIPAT LA VOT]]</f>
        <v>0.70240480961923846</v>
      </c>
      <c r="W52" s="122">
        <f>Data7[[#This Row],[TOTAL CHELTUIELI EURO]]/Data7[[#This Row],[NUMĂRUL PERSOANELOR CARE AU PARTICIPAT LA VOT]]</f>
        <v>0.14512196227748156</v>
      </c>
      <c r="X52" s="124">
        <v>4.8400999999999996</v>
      </c>
      <c r="Y52" s="125" t="s">
        <v>2890</v>
      </c>
      <c r="Z52" s="126">
        <v>0</v>
      </c>
      <c r="AA52" s="127" t="s">
        <v>3105</v>
      </c>
      <c r="AB52" s="126">
        <v>0</v>
      </c>
      <c r="AC52" s="45"/>
    </row>
    <row r="53" spans="1:29" x14ac:dyDescent="0.2">
      <c r="A53" s="118">
        <v>2493</v>
      </c>
      <c r="B53" s="119" t="s">
        <v>571</v>
      </c>
      <c r="C53" s="120" t="s">
        <v>572</v>
      </c>
      <c r="D53" s="121">
        <v>44101</v>
      </c>
      <c r="E53" s="119">
        <v>1</v>
      </c>
      <c r="F53" s="119"/>
      <c r="G53" s="119" t="s">
        <v>2</v>
      </c>
      <c r="H53" s="119" t="s">
        <v>2</v>
      </c>
      <c r="I53" s="122">
        <v>9200</v>
      </c>
      <c r="J53" s="122">
        <v>13556</v>
      </c>
      <c r="K53" s="122">
        <v>0</v>
      </c>
      <c r="L53" s="122">
        <f>SUM(Data7[[#This Row],[CHELTUIELI DE PERSONAL LEI]:[CHELTUIELI DE CAPITAL (ACTIVE NEFINANCIARE ) LEI]])</f>
        <v>22756</v>
      </c>
      <c r="M53" s="122">
        <f>Data7[[#This Row],[TOTAL CHELTUIELI LEI]]/Data7[[#This Row],[CURS VALUTAR EURO BNR 22 07 2020]]</f>
        <v>4701.5557529803109</v>
      </c>
      <c r="N53" s="128">
        <v>57978</v>
      </c>
      <c r="O53" s="129"/>
      <c r="P53" s="129">
        <v>19633</v>
      </c>
      <c r="Q53" s="129"/>
      <c r="R53" s="129">
        <f>Data7[[#This Row],[PERSOANE ÎNSCRISE ÎN LISTELE ELECTORALE (TURUL 1)            ]]+Data7[[#This Row],[PERSOANE ÎNSCRISE ÎN LISTELE ELECTORALE (TURUL AL 2-LEA)]]</f>
        <v>57978</v>
      </c>
      <c r="S53" s="129">
        <f>Data7[[#This Row],[PERSOANE CARE AU PARTICIPAT LA VOT (TURUL 1)]]+Data7[[#This Row],[PERSOANE CARE AU PARTICIPAT LA VOT  (TURUL AL 2-LEA)]]</f>
        <v>19633</v>
      </c>
      <c r="T53" s="122">
        <f>Data7[[#This Row],[TOTAL CHELTUIELI LEI]]/Data7[[#This Row],[NUMĂRUL PERSOANELOR ÎNSCRISE ÎN LISTELE ELECTORALE]]</f>
        <v>0.39249370450860671</v>
      </c>
      <c r="U53" s="122">
        <f>Data7[[#This Row],[TOTAL CHELTUIELI EURO]]/Data7[[#This Row],[NUMĂRUL PERSOANELOR ÎNSCRISE ÎN LISTELE ELECTORALE]]</f>
        <v>8.1092065145060385E-2</v>
      </c>
      <c r="V53" s="122">
        <f>Data7[[#This Row],[TOTAL CHELTUIELI LEI]]/Data7[[#This Row],[NUMĂRUL PERSOANELOR CARE AU PARTICIPAT LA VOT]]</f>
        <v>1.1590689145825905</v>
      </c>
      <c r="W53" s="122">
        <f>Data7[[#This Row],[TOTAL CHELTUIELI EURO]]/Data7[[#This Row],[NUMĂRUL PERSOANELOR CARE AU PARTICIPAT LA VOT]]</f>
        <v>0.23947210069680186</v>
      </c>
      <c r="X53" s="124">
        <v>4.8400999999999996</v>
      </c>
      <c r="Y53" s="125" t="s">
        <v>2890</v>
      </c>
      <c r="Z53" s="126">
        <v>0</v>
      </c>
      <c r="AA53" s="127" t="s">
        <v>3105</v>
      </c>
      <c r="AB53" s="126">
        <v>0</v>
      </c>
      <c r="AC53" s="45"/>
    </row>
    <row r="54" spans="1:29" x14ac:dyDescent="0.2">
      <c r="A54" s="118">
        <v>1517</v>
      </c>
      <c r="B54" s="119" t="s">
        <v>26</v>
      </c>
      <c r="C54" s="120" t="s">
        <v>271</v>
      </c>
      <c r="D54" s="121">
        <v>44101</v>
      </c>
      <c r="E54" s="119">
        <v>1</v>
      </c>
      <c r="F54" s="119"/>
      <c r="G54" s="119" t="s">
        <v>2</v>
      </c>
      <c r="H54" s="119" t="s">
        <v>2</v>
      </c>
      <c r="I54" s="120">
        <v>0</v>
      </c>
      <c r="J54" s="120">
        <v>452</v>
      </c>
      <c r="K54" s="120">
        <v>0</v>
      </c>
      <c r="L54" s="122">
        <f>SUM(Data7[[#This Row],[CHELTUIELI DE PERSONAL LEI]:[CHELTUIELI DE CAPITAL (ACTIVE NEFINANCIARE ) LEI]])</f>
        <v>452</v>
      </c>
      <c r="M54" s="122">
        <f>Data7[[#This Row],[TOTAL CHELTUIELI LEI]]/Data7[[#This Row],[CURS VALUTAR EURO BNR 22 07 2020]]</f>
        <v>93.386500278919868</v>
      </c>
      <c r="N54" s="128">
        <v>1152</v>
      </c>
      <c r="O54" s="129"/>
      <c r="P54" s="129">
        <v>655</v>
      </c>
      <c r="Q54" s="129"/>
      <c r="R54" s="129">
        <f>Data7[[#This Row],[PERSOANE ÎNSCRISE ÎN LISTELE ELECTORALE (TURUL 1)            ]]+Data7[[#This Row],[PERSOANE ÎNSCRISE ÎN LISTELE ELECTORALE (TURUL AL 2-LEA)]]</f>
        <v>1152</v>
      </c>
      <c r="S54" s="129">
        <f>Data7[[#This Row],[PERSOANE CARE AU PARTICIPAT LA VOT (TURUL 1)]]+Data7[[#This Row],[PERSOANE CARE AU PARTICIPAT LA VOT  (TURUL AL 2-LEA)]]</f>
        <v>655</v>
      </c>
      <c r="T54" s="122">
        <f>Data7[[#This Row],[TOTAL CHELTUIELI LEI]]/Data7[[#This Row],[NUMĂRUL PERSOANELOR ÎNSCRISE ÎN LISTELE ELECTORALE]]</f>
        <v>0.3923611111111111</v>
      </c>
      <c r="U54" s="122">
        <f>Data7[[#This Row],[TOTAL CHELTUIELI EURO]]/Data7[[#This Row],[NUMĂRUL PERSOANELOR ÎNSCRISE ÎN LISTELE ELECTORALE]]</f>
        <v>8.1064670381006829E-2</v>
      </c>
      <c r="V54" s="122">
        <f>Data7[[#This Row],[TOTAL CHELTUIELI LEI]]/Data7[[#This Row],[NUMĂRUL PERSOANELOR CARE AU PARTICIPAT LA VOT]]</f>
        <v>0.69007633587786255</v>
      </c>
      <c r="W54" s="122">
        <f>Data7[[#This Row],[TOTAL CHELTUIELI EURO]]/Data7[[#This Row],[NUMĂRUL PERSOANELOR CARE AU PARTICIPAT LA VOT]]</f>
        <v>0.14257480958613719</v>
      </c>
      <c r="X54" s="124">
        <v>4.8400999999999996</v>
      </c>
      <c r="Y54" s="125" t="s">
        <v>2890</v>
      </c>
      <c r="Z54" s="126">
        <v>0</v>
      </c>
      <c r="AA54" s="127" t="s">
        <v>3105</v>
      </c>
      <c r="AB54" s="126">
        <v>0</v>
      </c>
      <c r="AC54" s="45"/>
    </row>
    <row r="55" spans="1:29" x14ac:dyDescent="0.2">
      <c r="A55" s="118">
        <v>2916</v>
      </c>
      <c r="B55" s="119" t="s">
        <v>2869</v>
      </c>
      <c r="C55" s="120" t="s">
        <v>883</v>
      </c>
      <c r="D55" s="121">
        <v>44101</v>
      </c>
      <c r="E55" s="119">
        <v>1</v>
      </c>
      <c r="F55" s="119"/>
      <c r="G55" s="119" t="s">
        <v>2</v>
      </c>
      <c r="H55" s="119" t="s">
        <v>2</v>
      </c>
      <c r="I55" s="137">
        <v>880</v>
      </c>
      <c r="J55" s="137">
        <v>0</v>
      </c>
      <c r="K55" s="137">
        <v>0</v>
      </c>
      <c r="L55" s="122">
        <f>SUM(Data7[[#This Row],[CHELTUIELI DE PERSONAL LEI]:[CHELTUIELI DE CAPITAL (ACTIVE NEFINANCIARE ) LEI]])</f>
        <v>880</v>
      </c>
      <c r="M55" s="122">
        <f>Data7[[#This Row],[TOTAL CHELTUIELI LEI]]/Data7[[#This Row],[CURS VALUTAR EURO BNR 22 07 2020]]</f>
        <v>181.81442532179088</v>
      </c>
      <c r="N55" s="128">
        <v>2302</v>
      </c>
      <c r="O55" s="123"/>
      <c r="P55" s="168">
        <v>1482</v>
      </c>
      <c r="Q55" s="123"/>
      <c r="R55" s="123">
        <f>Data7[[#This Row],[PERSOANE ÎNSCRISE ÎN LISTELE ELECTORALE (TURUL 1)            ]]+Data7[[#This Row],[PERSOANE ÎNSCRISE ÎN LISTELE ELECTORALE (TURUL AL 2-LEA)]]</f>
        <v>2302</v>
      </c>
      <c r="S55" s="123">
        <f>Data7[[#This Row],[PERSOANE CARE AU PARTICIPAT LA VOT (TURUL 1)]]+Data7[[#This Row],[PERSOANE CARE AU PARTICIPAT LA VOT  (TURUL AL 2-LEA)]]</f>
        <v>1482</v>
      </c>
      <c r="T55" s="122">
        <f>Data7[[#This Row],[TOTAL CHELTUIELI LEI]]/Data7[[#This Row],[NUMĂRUL PERSOANELOR ÎNSCRISE ÎN LISTELE ELECTORALE]]</f>
        <v>0.38227628149435272</v>
      </c>
      <c r="U55" s="122">
        <f>Data7[[#This Row],[TOTAL CHELTUIELI EURO]]/Data7[[#This Row],[NUMĂRUL PERSOANELOR ÎNSCRISE ÎN LISTELE ELECTORALE]]</f>
        <v>7.8981070947780577E-2</v>
      </c>
      <c r="V55" s="122">
        <f>Data7[[#This Row],[TOTAL CHELTUIELI LEI]]/Data7[[#This Row],[NUMĂRUL PERSOANELOR CARE AU PARTICIPAT LA VOT]]</f>
        <v>0.59379217273954121</v>
      </c>
      <c r="W55" s="122">
        <f>Data7[[#This Row],[TOTAL CHELTUIELI EURO]]/Data7[[#This Row],[NUMĂRUL PERSOANELOR CARE AU PARTICIPAT LA VOT]]</f>
        <v>0.12268179846274688</v>
      </c>
      <c r="X55" s="124">
        <v>4.8400999999999996</v>
      </c>
      <c r="Y55" s="125" t="s">
        <v>2890</v>
      </c>
      <c r="Z55" s="126">
        <v>0</v>
      </c>
      <c r="AA55" s="127" t="s">
        <v>3105</v>
      </c>
      <c r="AB55" s="126">
        <v>0</v>
      </c>
      <c r="AC55" s="45"/>
    </row>
    <row r="56" spans="1:29" x14ac:dyDescent="0.2">
      <c r="A56" s="118">
        <v>2928</v>
      </c>
      <c r="B56" s="119" t="s">
        <v>2869</v>
      </c>
      <c r="C56" s="120" t="s">
        <v>895</v>
      </c>
      <c r="D56" s="121">
        <v>44101</v>
      </c>
      <c r="E56" s="119">
        <v>1</v>
      </c>
      <c r="F56" s="119"/>
      <c r="G56" s="119" t="s">
        <v>2</v>
      </c>
      <c r="H56" s="119" t="s">
        <v>2</v>
      </c>
      <c r="I56" s="137">
        <v>800</v>
      </c>
      <c r="J56" s="137">
        <v>622</v>
      </c>
      <c r="K56" s="137">
        <v>0</v>
      </c>
      <c r="L56" s="122">
        <f>SUM(Data7[[#This Row],[CHELTUIELI DE PERSONAL LEI]:[CHELTUIELI DE CAPITAL (ACTIVE NEFINANCIARE ) LEI]])</f>
        <v>1422</v>
      </c>
      <c r="M56" s="122">
        <f>Data7[[#This Row],[TOTAL CHELTUIELI LEI]]/Data7[[#This Row],[CURS VALUTAR EURO BNR 22 07 2020]]</f>
        <v>293.7955827358939</v>
      </c>
      <c r="N56" s="128">
        <v>3753</v>
      </c>
      <c r="O56" s="123"/>
      <c r="P56" s="168">
        <v>1726</v>
      </c>
      <c r="Q56" s="123"/>
      <c r="R56" s="123">
        <f>Data7[[#This Row],[PERSOANE ÎNSCRISE ÎN LISTELE ELECTORALE (TURUL 1)            ]]+Data7[[#This Row],[PERSOANE ÎNSCRISE ÎN LISTELE ELECTORALE (TURUL AL 2-LEA)]]</f>
        <v>3753</v>
      </c>
      <c r="S56" s="123">
        <f>Data7[[#This Row],[PERSOANE CARE AU PARTICIPAT LA VOT (TURUL 1)]]+Data7[[#This Row],[PERSOANE CARE AU PARTICIPAT LA VOT  (TURUL AL 2-LEA)]]</f>
        <v>1726</v>
      </c>
      <c r="T56" s="122">
        <f>Data7[[#This Row],[TOTAL CHELTUIELI LEI]]/Data7[[#This Row],[NUMĂRUL PERSOANELOR ÎNSCRISE ÎN LISTELE ELECTORALE]]</f>
        <v>0.37889688249400477</v>
      </c>
      <c r="U56" s="122">
        <f>Data7[[#This Row],[TOTAL CHELTUIELI EURO]]/Data7[[#This Row],[NUMĂRUL PERSOANELOR ÎNSCRISE ÎN LISTELE ELECTORALE]]</f>
        <v>7.8282862439620016E-2</v>
      </c>
      <c r="V56" s="122">
        <f>Data7[[#This Row],[TOTAL CHELTUIELI LEI]]/Data7[[#This Row],[NUMĂRUL PERSOANELOR CARE AU PARTICIPAT LA VOT]]</f>
        <v>0.82387022016222478</v>
      </c>
      <c r="W56" s="122">
        <f>Data7[[#This Row],[TOTAL CHELTUIELI EURO]]/Data7[[#This Row],[NUMĂRUL PERSOANELOR CARE AU PARTICIPAT LA VOT]]</f>
        <v>0.17021760297560481</v>
      </c>
      <c r="X56" s="124">
        <v>4.8400999999999996</v>
      </c>
      <c r="Y56" s="125" t="s">
        <v>2890</v>
      </c>
      <c r="Z56" s="126">
        <v>0</v>
      </c>
      <c r="AA56" s="127" t="s">
        <v>3105</v>
      </c>
      <c r="AB56" s="126">
        <v>0</v>
      </c>
      <c r="AC56" s="45"/>
    </row>
    <row r="57" spans="1:29" x14ac:dyDescent="0.2">
      <c r="A57" s="118">
        <v>926</v>
      </c>
      <c r="B57" s="119" t="s">
        <v>18</v>
      </c>
      <c r="C57" s="120" t="s">
        <v>1778</v>
      </c>
      <c r="D57" s="121">
        <v>44101</v>
      </c>
      <c r="E57" s="119">
        <v>1</v>
      </c>
      <c r="F57" s="119"/>
      <c r="G57" s="119" t="s">
        <v>2</v>
      </c>
      <c r="H57" s="119" t="s">
        <v>2</v>
      </c>
      <c r="I57" s="120">
        <v>0</v>
      </c>
      <c r="J57" s="120">
        <v>636</v>
      </c>
      <c r="K57" s="120">
        <v>0</v>
      </c>
      <c r="L57" s="122">
        <f>SUM(Data7[[#This Row],[CHELTUIELI DE PERSONAL LEI]:[CHELTUIELI DE CAPITAL (ACTIVE NEFINANCIARE ) LEI]])</f>
        <v>636</v>
      </c>
      <c r="M57" s="122">
        <f>Data7[[#This Row],[TOTAL CHELTUIELI LEI]]/Data7[[#This Row],[CURS VALUTAR EURO BNR 22 07 2020]]</f>
        <v>131.40224375529434</v>
      </c>
      <c r="N57" s="128">
        <v>1691</v>
      </c>
      <c r="O57" s="129"/>
      <c r="P57" s="129">
        <v>1138</v>
      </c>
      <c r="Q57" s="129"/>
      <c r="R57" s="129">
        <f>Data7[[#This Row],[PERSOANE ÎNSCRISE ÎN LISTELE ELECTORALE (TURUL 1)            ]]+Data7[[#This Row],[PERSOANE ÎNSCRISE ÎN LISTELE ELECTORALE (TURUL AL 2-LEA)]]</f>
        <v>1691</v>
      </c>
      <c r="S57" s="129">
        <f>Data7[[#This Row],[PERSOANE CARE AU PARTICIPAT LA VOT (TURUL 1)]]+Data7[[#This Row],[PERSOANE CARE AU PARTICIPAT LA VOT  (TURUL AL 2-LEA)]]</f>
        <v>1138</v>
      </c>
      <c r="T57" s="122">
        <f>Data7[[#This Row],[TOTAL CHELTUIELI LEI]]/Data7[[#This Row],[NUMĂRUL PERSOANELOR ÎNSCRISE ÎN LISTELE ELECTORALE]]</f>
        <v>0.37610881135422825</v>
      </c>
      <c r="U57" s="122">
        <f>Data7[[#This Row],[TOTAL CHELTUIELI EURO]]/Data7[[#This Row],[NUMĂRUL PERSOANELOR ÎNSCRISE ÎN LISTELE ELECTORALE]]</f>
        <v>7.7706826585035083E-2</v>
      </c>
      <c r="V57" s="122">
        <f>Data7[[#This Row],[TOTAL CHELTUIELI LEI]]/Data7[[#This Row],[NUMĂRUL PERSOANELOR CARE AU PARTICIPAT LA VOT]]</f>
        <v>0.5588752196836555</v>
      </c>
      <c r="W57" s="122">
        <f>Data7[[#This Row],[TOTAL CHELTUIELI EURO]]/Data7[[#This Row],[NUMĂRUL PERSOANELOR CARE AU PARTICIPAT LA VOT]]</f>
        <v>0.11546770101519713</v>
      </c>
      <c r="X57" s="124">
        <v>4.8400999999999996</v>
      </c>
      <c r="Y57" s="125" t="s">
        <v>2890</v>
      </c>
      <c r="Z57" s="126">
        <v>0</v>
      </c>
      <c r="AA57" s="127" t="s">
        <v>3105</v>
      </c>
      <c r="AB57" s="126">
        <v>0</v>
      </c>
      <c r="AC57" s="45"/>
    </row>
    <row r="58" spans="1:29" x14ac:dyDescent="0.2">
      <c r="A58" s="118">
        <v>1504</v>
      </c>
      <c r="B58" s="119" t="s">
        <v>26</v>
      </c>
      <c r="C58" s="120" t="s">
        <v>3051</v>
      </c>
      <c r="D58" s="121">
        <v>44101</v>
      </c>
      <c r="E58" s="119">
        <v>1</v>
      </c>
      <c r="F58" s="119"/>
      <c r="G58" s="119" t="s">
        <v>2</v>
      </c>
      <c r="H58" s="119" t="s">
        <v>2</v>
      </c>
      <c r="I58" s="120">
        <v>0</v>
      </c>
      <c r="J58" s="120">
        <v>2369.44</v>
      </c>
      <c r="K58" s="120">
        <v>0</v>
      </c>
      <c r="L58" s="122">
        <f>SUM(Data7[[#This Row],[CHELTUIELI DE PERSONAL LEI]:[CHELTUIELI DE CAPITAL (ACTIVE NEFINANCIARE ) LEI]])</f>
        <v>2369.44</v>
      </c>
      <c r="M58" s="122">
        <f>Data7[[#This Row],[TOTAL CHELTUIELI LEI]]/Data7[[#This Row],[CURS VALUTAR EURO BNR 22 07 2020]]</f>
        <v>489.54360447098207</v>
      </c>
      <c r="N58" s="128">
        <v>6310</v>
      </c>
      <c r="O58" s="129"/>
      <c r="P58" s="129">
        <v>2041</v>
      </c>
      <c r="Q58" s="129"/>
      <c r="R58" s="129">
        <f>Data7[[#This Row],[PERSOANE ÎNSCRISE ÎN LISTELE ELECTORALE (TURUL 1)            ]]+Data7[[#This Row],[PERSOANE ÎNSCRISE ÎN LISTELE ELECTORALE (TURUL AL 2-LEA)]]</f>
        <v>6310</v>
      </c>
      <c r="S58" s="129">
        <f>Data7[[#This Row],[PERSOANE CARE AU PARTICIPAT LA VOT (TURUL 1)]]+Data7[[#This Row],[PERSOANE CARE AU PARTICIPAT LA VOT  (TURUL AL 2-LEA)]]</f>
        <v>2041</v>
      </c>
      <c r="T58" s="122">
        <f>Data7[[#This Row],[TOTAL CHELTUIELI LEI]]/Data7[[#This Row],[NUMĂRUL PERSOANELOR ÎNSCRISE ÎN LISTELE ELECTORALE]]</f>
        <v>0.37550554675118858</v>
      </c>
      <c r="U58" s="122">
        <f>Data7[[#This Row],[TOTAL CHELTUIELI EURO]]/Data7[[#This Row],[NUMĂRUL PERSOANELOR ÎNSCRISE ÎN LISTELE ELECTORALE]]</f>
        <v>7.7582187713309367E-2</v>
      </c>
      <c r="V58" s="122">
        <f>Data7[[#This Row],[TOTAL CHELTUIELI LEI]]/Data7[[#This Row],[NUMĂRUL PERSOANELOR CARE AU PARTICIPAT LA VOT]]</f>
        <v>1.1609211170994611</v>
      </c>
      <c r="W58" s="122">
        <f>Data7[[#This Row],[TOTAL CHELTUIELI EURO]]/Data7[[#This Row],[NUMĂRUL PERSOANELOR CARE AU PARTICIPAT LA VOT]]</f>
        <v>0.23985477926064777</v>
      </c>
      <c r="X58" s="124">
        <v>4.8400999999999996</v>
      </c>
      <c r="Y58" s="125" t="s">
        <v>2890</v>
      </c>
      <c r="Z58" s="126">
        <v>0</v>
      </c>
      <c r="AA58" s="127" t="s">
        <v>3105</v>
      </c>
      <c r="AB58" s="126">
        <v>0</v>
      </c>
      <c r="AC58" s="45"/>
    </row>
    <row r="59" spans="1:29" x14ac:dyDescent="0.2">
      <c r="A59" s="118">
        <v>1545</v>
      </c>
      <c r="B59" s="119" t="s">
        <v>26</v>
      </c>
      <c r="C59" s="120" t="s">
        <v>2277</v>
      </c>
      <c r="D59" s="121">
        <v>44101</v>
      </c>
      <c r="E59" s="119">
        <v>1</v>
      </c>
      <c r="F59" s="119"/>
      <c r="G59" s="119" t="s">
        <v>2</v>
      </c>
      <c r="H59" s="119" t="s">
        <v>2</v>
      </c>
      <c r="I59" s="169">
        <v>1200</v>
      </c>
      <c r="J59" s="169">
        <v>743.5</v>
      </c>
      <c r="K59" s="169">
        <v>0</v>
      </c>
      <c r="L59" s="122">
        <f>SUM(Data7[[#This Row],[CHELTUIELI DE PERSONAL LEI]:[CHELTUIELI DE CAPITAL (ACTIVE NEFINANCIARE ) LEI]])</f>
        <v>1943.5</v>
      </c>
      <c r="M59" s="122">
        <f>Data7[[#This Row],[TOTAL CHELTUIELI LEI]]/Data7[[#This Row],[CURS VALUTAR EURO BNR 22 07 2020]]</f>
        <v>401.54129046920519</v>
      </c>
      <c r="N59" s="128">
        <v>5179</v>
      </c>
      <c r="O59" s="129"/>
      <c r="P59" s="129">
        <v>2719</v>
      </c>
      <c r="Q59" s="129"/>
      <c r="R59" s="129">
        <f>Data7[[#This Row],[PERSOANE ÎNSCRISE ÎN LISTELE ELECTORALE (TURUL 1)            ]]+Data7[[#This Row],[PERSOANE ÎNSCRISE ÎN LISTELE ELECTORALE (TURUL AL 2-LEA)]]</f>
        <v>5179</v>
      </c>
      <c r="S59" s="129">
        <f>Data7[[#This Row],[PERSOANE CARE AU PARTICIPAT LA VOT (TURUL 1)]]+Data7[[#This Row],[PERSOANE CARE AU PARTICIPAT LA VOT  (TURUL AL 2-LEA)]]</f>
        <v>2719</v>
      </c>
      <c r="T59" s="122">
        <f>Data7[[#This Row],[TOTAL CHELTUIELI LEI]]/Data7[[#This Row],[NUMĂRUL PERSOANELOR ÎNSCRISE ÎN LISTELE ELECTORALE]]</f>
        <v>0.37526549526935704</v>
      </c>
      <c r="U59" s="122">
        <f>Data7[[#This Row],[TOTAL CHELTUIELI EURO]]/Data7[[#This Row],[NUMĂRUL PERSOANELOR ÎNSCRISE ÎN LISTELE ELECTORALE]]</f>
        <v>7.7532591324426567E-2</v>
      </c>
      <c r="V59" s="122">
        <f>Data7[[#This Row],[TOTAL CHELTUIELI LEI]]/Data7[[#This Row],[NUMĂRUL PERSOANELOR CARE AU PARTICIPAT LA VOT]]</f>
        <v>0.71478484737035675</v>
      </c>
      <c r="W59" s="122">
        <f>Data7[[#This Row],[TOTAL CHELTUIELI EURO]]/Data7[[#This Row],[NUMĂRUL PERSOANELOR CARE AU PARTICIPAT LA VOT]]</f>
        <v>0.14767976846973344</v>
      </c>
      <c r="X59" s="124">
        <v>4.8400999999999996</v>
      </c>
      <c r="Y59" s="125" t="s">
        <v>2890</v>
      </c>
      <c r="Z59" s="126">
        <v>0</v>
      </c>
      <c r="AA59" s="127" t="s">
        <v>3105</v>
      </c>
      <c r="AB59" s="126">
        <v>0</v>
      </c>
      <c r="AC59" s="45"/>
    </row>
    <row r="60" spans="1:29" x14ac:dyDescent="0.2">
      <c r="A60" s="118">
        <v>2133</v>
      </c>
      <c r="B60" s="119" t="s">
        <v>432</v>
      </c>
      <c r="C60" s="120" t="s">
        <v>2409</v>
      </c>
      <c r="D60" s="121">
        <v>44101</v>
      </c>
      <c r="E60" s="119">
        <v>1</v>
      </c>
      <c r="F60" s="119"/>
      <c r="G60" s="119" t="s">
        <v>2</v>
      </c>
      <c r="H60" s="119" t="s">
        <v>2</v>
      </c>
      <c r="I60" s="120">
        <v>0</v>
      </c>
      <c r="J60" s="120">
        <v>1058</v>
      </c>
      <c r="K60" s="120">
        <v>0</v>
      </c>
      <c r="L60" s="122">
        <f>SUM(Data7[[#This Row],[CHELTUIELI DE PERSONAL LEI]:[CHELTUIELI DE CAPITAL (ACTIVE NEFINANCIARE ) LEI]])</f>
        <v>1058</v>
      </c>
      <c r="M60" s="122">
        <f>Data7[[#This Row],[TOTAL CHELTUIELI LEI]]/Data7[[#This Row],[CURS VALUTAR EURO BNR 22 07 2020]]</f>
        <v>218.59052498915312</v>
      </c>
      <c r="N60" s="128">
        <v>2854</v>
      </c>
      <c r="O60" s="129"/>
      <c r="P60" s="129">
        <v>1536</v>
      </c>
      <c r="Q60" s="129"/>
      <c r="R60" s="129">
        <f>Data7[[#This Row],[PERSOANE ÎNSCRISE ÎN LISTELE ELECTORALE (TURUL 1)            ]]+Data7[[#This Row],[PERSOANE ÎNSCRISE ÎN LISTELE ELECTORALE (TURUL AL 2-LEA)]]</f>
        <v>2854</v>
      </c>
      <c r="S60" s="129">
        <f>Data7[[#This Row],[PERSOANE CARE AU PARTICIPAT LA VOT (TURUL 1)]]+Data7[[#This Row],[PERSOANE CARE AU PARTICIPAT LA VOT  (TURUL AL 2-LEA)]]</f>
        <v>1536</v>
      </c>
      <c r="T60" s="122">
        <f>Data7[[#This Row],[TOTAL CHELTUIELI LEI]]/Data7[[#This Row],[NUMĂRUL PERSOANELOR ÎNSCRISE ÎN LISTELE ELECTORALE]]</f>
        <v>0.37070777855641207</v>
      </c>
      <c r="U60" s="122">
        <f>Data7[[#This Row],[TOTAL CHELTUIELI EURO]]/Data7[[#This Row],[NUMĂRUL PERSOANELOR ÎNSCRISE ÎN LISTELE ELECTORALE]]</f>
        <v>7.6590933773354283E-2</v>
      </c>
      <c r="V60" s="122">
        <f>Data7[[#This Row],[TOTAL CHELTUIELI LEI]]/Data7[[#This Row],[NUMĂRUL PERSOANELOR CARE AU PARTICIPAT LA VOT]]</f>
        <v>0.68880208333333337</v>
      </c>
      <c r="W60" s="122">
        <f>Data7[[#This Row],[TOTAL CHELTUIELI EURO]]/Data7[[#This Row],[NUMĂRUL PERSOANELOR CARE AU PARTICIPAT LA VOT]]</f>
        <v>0.14231153970647989</v>
      </c>
      <c r="X60" s="124">
        <v>4.8400999999999996</v>
      </c>
      <c r="Y60" s="125" t="s">
        <v>2890</v>
      </c>
      <c r="Z60" s="126">
        <v>0</v>
      </c>
      <c r="AA60" s="127" t="s">
        <v>3105</v>
      </c>
      <c r="AB60" s="126">
        <v>0</v>
      </c>
      <c r="AC60" s="45"/>
    </row>
    <row r="61" spans="1:29" x14ac:dyDescent="0.2">
      <c r="A61" s="118">
        <v>2128</v>
      </c>
      <c r="B61" s="119" t="s">
        <v>432</v>
      </c>
      <c r="C61" s="120" t="s">
        <v>2406</v>
      </c>
      <c r="D61" s="121">
        <v>44101</v>
      </c>
      <c r="E61" s="119">
        <v>1</v>
      </c>
      <c r="F61" s="119"/>
      <c r="G61" s="119" t="s">
        <v>2</v>
      </c>
      <c r="H61" s="119" t="s">
        <v>2</v>
      </c>
      <c r="I61" s="120">
        <v>1531</v>
      </c>
      <c r="J61" s="120">
        <v>0</v>
      </c>
      <c r="K61" s="120">
        <v>0</v>
      </c>
      <c r="L61" s="122">
        <f>SUM(Data7[[#This Row],[CHELTUIELI DE PERSONAL LEI]:[CHELTUIELI DE CAPITAL (ACTIVE NEFINANCIARE ) LEI]])</f>
        <v>1531</v>
      </c>
      <c r="M61" s="122">
        <f>Data7[[#This Row],[TOTAL CHELTUIELI LEI]]/Data7[[#This Row],[CURS VALUTAR EURO BNR 22 07 2020]]</f>
        <v>316.31577859961573</v>
      </c>
      <c r="N61" s="128">
        <v>4199</v>
      </c>
      <c r="O61" s="129"/>
      <c r="P61" s="129">
        <v>2013</v>
      </c>
      <c r="Q61" s="129"/>
      <c r="R61" s="129">
        <f>Data7[[#This Row],[PERSOANE ÎNSCRISE ÎN LISTELE ELECTORALE (TURUL 1)            ]]+Data7[[#This Row],[PERSOANE ÎNSCRISE ÎN LISTELE ELECTORALE (TURUL AL 2-LEA)]]</f>
        <v>4199</v>
      </c>
      <c r="S61" s="129">
        <f>Data7[[#This Row],[PERSOANE CARE AU PARTICIPAT LA VOT (TURUL 1)]]+Data7[[#This Row],[PERSOANE CARE AU PARTICIPAT LA VOT  (TURUL AL 2-LEA)]]</f>
        <v>2013</v>
      </c>
      <c r="T61" s="122">
        <f>Data7[[#This Row],[TOTAL CHELTUIELI LEI]]/Data7[[#This Row],[NUMĂRUL PERSOANELOR ÎNSCRISE ÎN LISTELE ELECTORALE]]</f>
        <v>0.36461062157656587</v>
      </c>
      <c r="U61" s="122">
        <f>Data7[[#This Row],[TOTAL CHELTUIELI EURO]]/Data7[[#This Row],[NUMĂRUL PERSOANELOR ÎNSCRISE ÎN LISTELE ELECTORALE]]</f>
        <v>7.5331216622913963E-2</v>
      </c>
      <c r="V61" s="122">
        <f>Data7[[#This Row],[TOTAL CHELTUIELI LEI]]/Data7[[#This Row],[NUMĂRUL PERSOANELOR CARE AU PARTICIPAT LA VOT]]</f>
        <v>0.76055638350720323</v>
      </c>
      <c r="W61" s="122">
        <f>Data7[[#This Row],[TOTAL CHELTUIELI EURO]]/Data7[[#This Row],[NUMĂRUL PERSOANELOR CARE AU PARTICIPAT LA VOT]]</f>
        <v>0.15713650203657015</v>
      </c>
      <c r="X61" s="124">
        <v>4.8400999999999996</v>
      </c>
      <c r="Y61" s="125" t="s">
        <v>2890</v>
      </c>
      <c r="Z61" s="126">
        <v>0</v>
      </c>
      <c r="AA61" s="127" t="s">
        <v>3105</v>
      </c>
      <c r="AB61" s="126">
        <v>0</v>
      </c>
      <c r="AC61" s="45"/>
    </row>
    <row r="62" spans="1:29" x14ac:dyDescent="0.2">
      <c r="A62" s="118">
        <v>2893</v>
      </c>
      <c r="B62" s="119" t="s">
        <v>2869</v>
      </c>
      <c r="C62" s="120" t="s">
        <v>863</v>
      </c>
      <c r="D62" s="121">
        <v>44101</v>
      </c>
      <c r="E62" s="119">
        <v>1</v>
      </c>
      <c r="F62" s="119"/>
      <c r="G62" s="119" t="s">
        <v>2</v>
      </c>
      <c r="H62" s="119" t="s">
        <v>2</v>
      </c>
      <c r="I62" s="137">
        <v>0</v>
      </c>
      <c r="J62" s="137">
        <v>1090</v>
      </c>
      <c r="K62" s="137">
        <v>0</v>
      </c>
      <c r="L62" s="122">
        <f>SUM(Data7[[#This Row],[CHELTUIELI DE PERSONAL LEI]:[CHELTUIELI DE CAPITAL (ACTIVE NEFINANCIARE ) LEI]])</f>
        <v>1090</v>
      </c>
      <c r="M62" s="122">
        <f>Data7[[#This Row],[TOTAL CHELTUIELI LEI]]/Data7[[#This Row],[CURS VALUTAR EURO BNR 22 07 2020]]</f>
        <v>225.20195863721827</v>
      </c>
      <c r="N62" s="128">
        <v>3042</v>
      </c>
      <c r="O62" s="129"/>
      <c r="P62" s="129">
        <v>1705</v>
      </c>
      <c r="Q62" s="129"/>
      <c r="R62" s="129">
        <f>Data7[[#This Row],[PERSOANE ÎNSCRISE ÎN LISTELE ELECTORALE (TURUL 1)            ]]+Data7[[#This Row],[PERSOANE ÎNSCRISE ÎN LISTELE ELECTORALE (TURUL AL 2-LEA)]]</f>
        <v>3042</v>
      </c>
      <c r="S62" s="129">
        <f>Data7[[#This Row],[PERSOANE CARE AU PARTICIPAT LA VOT (TURUL 1)]]+Data7[[#This Row],[PERSOANE CARE AU PARTICIPAT LA VOT  (TURUL AL 2-LEA)]]</f>
        <v>1705</v>
      </c>
      <c r="T62" s="122">
        <f>Data7[[#This Row],[TOTAL CHELTUIELI LEI]]/Data7[[#This Row],[NUMĂRUL PERSOANELOR ÎNSCRISE ÎN LISTELE ELECTORALE]]</f>
        <v>0.35831689677843526</v>
      </c>
      <c r="U62" s="122">
        <f>Data7[[#This Row],[TOTAL CHELTUIELI EURO]]/Data7[[#This Row],[NUMĂRUL PERSOANELOR ÎNSCRISE ÎN LISTELE ELECTORALE]]</f>
        <v>7.4030887125975761E-2</v>
      </c>
      <c r="V62" s="122">
        <f>Data7[[#This Row],[TOTAL CHELTUIELI LEI]]/Data7[[#This Row],[NUMĂRUL PERSOANELOR CARE AU PARTICIPAT LA VOT]]</f>
        <v>0.63929618768328444</v>
      </c>
      <c r="W62" s="122">
        <f>Data7[[#This Row],[TOTAL CHELTUIELI EURO]]/Data7[[#This Row],[NUMĂRUL PERSOANELOR CARE AU PARTICIPAT LA VOT]]</f>
        <v>0.13208326019778197</v>
      </c>
      <c r="X62" s="124">
        <v>4.8400999999999996</v>
      </c>
      <c r="Y62" s="125" t="s">
        <v>2890</v>
      </c>
      <c r="Z62" s="126">
        <v>0</v>
      </c>
      <c r="AA62" s="127" t="s">
        <v>3105</v>
      </c>
      <c r="AB62" s="126">
        <v>0</v>
      </c>
      <c r="AC62" s="45"/>
    </row>
    <row r="63" spans="1:29" x14ac:dyDescent="0.2">
      <c r="A63" s="118">
        <v>1631</v>
      </c>
      <c r="B63" s="119" t="s">
        <v>27</v>
      </c>
      <c r="C63" s="120" t="s">
        <v>2349</v>
      </c>
      <c r="D63" s="121">
        <v>44101</v>
      </c>
      <c r="E63" s="119">
        <v>1</v>
      </c>
      <c r="F63" s="119"/>
      <c r="G63" s="119" t="s">
        <v>2</v>
      </c>
      <c r="H63" s="119" t="s">
        <v>2</v>
      </c>
      <c r="I63" s="120">
        <v>360</v>
      </c>
      <c r="J63" s="120">
        <v>0</v>
      </c>
      <c r="K63" s="120">
        <v>0</v>
      </c>
      <c r="L63" s="122">
        <f>SUM(Data7[[#This Row],[CHELTUIELI DE PERSONAL LEI]:[CHELTUIELI DE CAPITAL (ACTIVE NEFINANCIARE ) LEI]])</f>
        <v>360</v>
      </c>
      <c r="M63" s="122">
        <f>Data7[[#This Row],[TOTAL CHELTUIELI LEI]]/Data7[[#This Row],[CURS VALUTAR EURO BNR 22 07 2020]]</f>
        <v>74.378628540732635</v>
      </c>
      <c r="N63" s="128">
        <v>1010</v>
      </c>
      <c r="O63" s="129"/>
      <c r="P63" s="129">
        <v>768</v>
      </c>
      <c r="Q63" s="129"/>
      <c r="R63" s="129">
        <f>Data7[[#This Row],[PERSOANE ÎNSCRISE ÎN LISTELE ELECTORALE (TURUL 1)            ]]+Data7[[#This Row],[PERSOANE ÎNSCRISE ÎN LISTELE ELECTORALE (TURUL AL 2-LEA)]]</f>
        <v>1010</v>
      </c>
      <c r="S63" s="129">
        <f>Data7[[#This Row],[PERSOANE CARE AU PARTICIPAT LA VOT (TURUL 1)]]+Data7[[#This Row],[PERSOANE CARE AU PARTICIPAT LA VOT  (TURUL AL 2-LEA)]]</f>
        <v>768</v>
      </c>
      <c r="T63" s="122">
        <f>Data7[[#This Row],[TOTAL CHELTUIELI LEI]]/Data7[[#This Row],[NUMĂRUL PERSOANELOR ÎNSCRISE ÎN LISTELE ELECTORALE]]</f>
        <v>0.35643564356435642</v>
      </c>
      <c r="U63" s="122">
        <f>Data7[[#This Row],[TOTAL CHELTUIELI EURO]]/Data7[[#This Row],[NUMĂRUL PERSOANELOR ÎNSCRISE ÎN LISTELE ELECTORALE]]</f>
        <v>7.3642206475972902E-2</v>
      </c>
      <c r="V63" s="122">
        <f>Data7[[#This Row],[TOTAL CHELTUIELI LEI]]/Data7[[#This Row],[NUMĂRUL PERSOANELOR CARE AU PARTICIPAT LA VOT]]</f>
        <v>0.46875</v>
      </c>
      <c r="W63" s="122">
        <f>Data7[[#This Row],[TOTAL CHELTUIELI EURO]]/Data7[[#This Row],[NUMĂRUL PERSOANELOR CARE AU PARTICIPAT LA VOT]]</f>
        <v>9.6847172579078947E-2</v>
      </c>
      <c r="X63" s="124">
        <v>4.8400999999999996</v>
      </c>
      <c r="Y63" s="125" t="s">
        <v>2890</v>
      </c>
      <c r="Z63" s="126">
        <v>0</v>
      </c>
      <c r="AA63" s="127" t="s">
        <v>3105</v>
      </c>
      <c r="AB63" s="126">
        <v>0</v>
      </c>
      <c r="AC63" s="45"/>
    </row>
    <row r="64" spans="1:29" x14ac:dyDescent="0.2">
      <c r="A64" s="118">
        <v>997</v>
      </c>
      <c r="B64" s="119" t="s">
        <v>19</v>
      </c>
      <c r="C64" s="120" t="s">
        <v>1844</v>
      </c>
      <c r="D64" s="121">
        <v>44101</v>
      </c>
      <c r="E64" s="119">
        <v>1</v>
      </c>
      <c r="F64" s="119"/>
      <c r="G64" s="119" t="s">
        <v>2</v>
      </c>
      <c r="H64" s="119" t="s">
        <v>2</v>
      </c>
      <c r="I64" s="130">
        <v>0</v>
      </c>
      <c r="J64" s="130">
        <v>12702</v>
      </c>
      <c r="K64" s="130">
        <v>0</v>
      </c>
      <c r="L64" s="122">
        <f>SUM(Data7[[#This Row],[CHELTUIELI DE PERSONAL LEI]:[CHELTUIELI DE CAPITAL (ACTIVE NEFINANCIARE ) LEI]])</f>
        <v>12702</v>
      </c>
      <c r="M64" s="122">
        <f>Data7[[#This Row],[TOTAL CHELTUIELI LEI]]/Data7[[#This Row],[CURS VALUTAR EURO BNR 22 07 2020]]</f>
        <v>2624.3259436788499</v>
      </c>
      <c r="N64" s="128">
        <v>35914</v>
      </c>
      <c r="O64" s="129"/>
      <c r="P64" s="129">
        <v>14403</v>
      </c>
      <c r="Q64" s="129"/>
      <c r="R64" s="129">
        <f>Data7[[#This Row],[PERSOANE ÎNSCRISE ÎN LISTELE ELECTORALE (TURUL 1)            ]]+Data7[[#This Row],[PERSOANE ÎNSCRISE ÎN LISTELE ELECTORALE (TURUL AL 2-LEA)]]</f>
        <v>35914</v>
      </c>
      <c r="S64" s="129">
        <f>Data7[[#This Row],[PERSOANE CARE AU PARTICIPAT LA VOT (TURUL 1)]]+Data7[[#This Row],[PERSOANE CARE AU PARTICIPAT LA VOT  (TURUL AL 2-LEA)]]</f>
        <v>14403</v>
      </c>
      <c r="T64" s="122">
        <f>Data7[[#This Row],[TOTAL CHELTUIELI LEI]]/Data7[[#This Row],[NUMĂRUL PERSOANELOR ÎNSCRISE ÎN LISTELE ELECTORALE]]</f>
        <v>0.35367823133040038</v>
      </c>
      <c r="U64" s="122">
        <f>Data7[[#This Row],[TOTAL CHELTUIELI EURO]]/Data7[[#This Row],[NUMĂRUL PERSOANELOR ÎNSCRISE ÎN LISTELE ELECTORALE]]</f>
        <v>7.3072504975186553E-2</v>
      </c>
      <c r="V64" s="122">
        <f>Data7[[#This Row],[TOTAL CHELTUIELI LEI]]/Data7[[#This Row],[NUMĂRUL PERSOANELOR CARE AU PARTICIPAT LA VOT]]</f>
        <v>0.88189960424911473</v>
      </c>
      <c r="W64" s="122">
        <f>Data7[[#This Row],[TOTAL CHELTUIELI EURO]]/Data7[[#This Row],[NUMĂRUL PERSOANELOR CARE AU PARTICIPAT LA VOT]]</f>
        <v>0.18220689742962229</v>
      </c>
      <c r="X64" s="124">
        <v>4.8400999999999996</v>
      </c>
      <c r="Y64" s="125" t="s">
        <v>2890</v>
      </c>
      <c r="Z64" s="126">
        <v>0</v>
      </c>
      <c r="AA64" s="127" t="s">
        <v>3105</v>
      </c>
      <c r="AB64" s="126">
        <v>0</v>
      </c>
      <c r="AC64" s="45"/>
    </row>
    <row r="65" spans="1:29" x14ac:dyDescent="0.2">
      <c r="A65" s="118">
        <v>915</v>
      </c>
      <c r="B65" s="119" t="s">
        <v>18</v>
      </c>
      <c r="C65" s="120" t="s">
        <v>1768</v>
      </c>
      <c r="D65" s="121">
        <v>44101</v>
      </c>
      <c r="E65" s="119">
        <v>1</v>
      </c>
      <c r="F65" s="119"/>
      <c r="G65" s="119" t="s">
        <v>2</v>
      </c>
      <c r="H65" s="119" t="s">
        <v>2</v>
      </c>
      <c r="I65" s="120">
        <v>3200</v>
      </c>
      <c r="J65" s="120">
        <v>4185.3100000000004</v>
      </c>
      <c r="K65" s="120">
        <v>0</v>
      </c>
      <c r="L65" s="122">
        <f>SUM(Data7[[#This Row],[CHELTUIELI DE PERSONAL LEI]:[CHELTUIELI DE CAPITAL (ACTIVE NEFINANCIARE ) LEI]])</f>
        <v>7385.31</v>
      </c>
      <c r="M65" s="122">
        <f>Data7[[#This Row],[TOTAL CHELTUIELI LEI]]/Data7[[#This Row],[CURS VALUTAR EURO BNR 22 07 2020]]</f>
        <v>1525.8589698559949</v>
      </c>
      <c r="N65" s="128">
        <v>23031</v>
      </c>
      <c r="O65" s="129"/>
      <c r="P65" s="129">
        <v>8530</v>
      </c>
      <c r="Q65" s="129"/>
      <c r="R65" s="129">
        <f>Data7[[#This Row],[PERSOANE ÎNSCRISE ÎN LISTELE ELECTORALE (TURUL 1)            ]]+Data7[[#This Row],[PERSOANE ÎNSCRISE ÎN LISTELE ELECTORALE (TURUL AL 2-LEA)]]</f>
        <v>23031</v>
      </c>
      <c r="S65" s="129">
        <f>Data7[[#This Row],[PERSOANE CARE AU PARTICIPAT LA VOT (TURUL 1)]]+Data7[[#This Row],[PERSOANE CARE AU PARTICIPAT LA VOT  (TURUL AL 2-LEA)]]</f>
        <v>8530</v>
      </c>
      <c r="T65" s="122">
        <f>Data7[[#This Row],[TOTAL CHELTUIELI LEI]]/Data7[[#This Row],[NUMĂRUL PERSOANELOR ÎNSCRISE ÎN LISTELE ELECTORALE]]</f>
        <v>0.32066822977725679</v>
      </c>
      <c r="U65" s="122">
        <f>Data7[[#This Row],[TOTAL CHELTUIELI EURO]]/Data7[[#This Row],[NUMĂRUL PERSOANELOR ÎNSCRISE ÎN LISTELE ELECTORALE]]</f>
        <v>6.6252397631713561E-2</v>
      </c>
      <c r="V65" s="122">
        <f>Data7[[#This Row],[TOTAL CHELTUIELI LEI]]/Data7[[#This Row],[NUMĂRUL PERSOANELOR CARE AU PARTICIPAT LA VOT]]</f>
        <v>0.86580422039859328</v>
      </c>
      <c r="W65" s="122">
        <f>Data7[[#This Row],[TOTAL CHELTUIELI EURO]]/Data7[[#This Row],[NUMĂRUL PERSOANELOR CARE AU PARTICIPAT LA VOT]]</f>
        <v>0.17888147360562659</v>
      </c>
      <c r="X65" s="124">
        <v>4.8400999999999996</v>
      </c>
      <c r="Y65" s="125" t="s">
        <v>2890</v>
      </c>
      <c r="Z65" s="126">
        <v>0</v>
      </c>
      <c r="AA65" s="127" t="s">
        <v>3105</v>
      </c>
      <c r="AB65" s="126">
        <v>0</v>
      </c>
      <c r="AC65" s="45"/>
    </row>
    <row r="66" spans="1:29" x14ac:dyDescent="0.2">
      <c r="A66" s="118">
        <v>3113</v>
      </c>
      <c r="B66" s="119" t="s">
        <v>968</v>
      </c>
      <c r="C66" s="120" t="s">
        <v>971</v>
      </c>
      <c r="D66" s="121">
        <v>44101</v>
      </c>
      <c r="E66" s="119">
        <v>1</v>
      </c>
      <c r="F66" s="119"/>
      <c r="G66" s="119" t="s">
        <v>2</v>
      </c>
      <c r="H66" s="119" t="s">
        <v>2</v>
      </c>
      <c r="I66" s="131">
        <v>56610</v>
      </c>
      <c r="J66" s="131">
        <v>83866.44</v>
      </c>
      <c r="K66" s="131">
        <v>0</v>
      </c>
      <c r="L66" s="122">
        <f>SUM(Data7[[#This Row],[CHELTUIELI DE PERSONAL LEI]:[CHELTUIELI DE CAPITAL (ACTIVE NEFINANCIARE ) LEI]])</f>
        <v>140476.44</v>
      </c>
      <c r="M66" s="122">
        <f>Data7[[#This Row],[TOTAL CHELTUIELI LEI]]/Data7[[#This Row],[CURS VALUTAR EURO BNR 22 07 2020]]</f>
        <v>29023.458193012542</v>
      </c>
      <c r="N66" s="128">
        <v>445329</v>
      </c>
      <c r="O66" s="123"/>
      <c r="P66" s="123">
        <v>137180</v>
      </c>
      <c r="Q66" s="123"/>
      <c r="R66" s="123">
        <f>Data7[[#This Row],[PERSOANE ÎNSCRISE ÎN LISTELE ELECTORALE (TURUL 1)            ]]+Data7[[#This Row],[PERSOANE ÎNSCRISE ÎN LISTELE ELECTORALE (TURUL AL 2-LEA)]]</f>
        <v>445329</v>
      </c>
      <c r="S66" s="123">
        <f>Data7[[#This Row],[PERSOANE CARE AU PARTICIPAT LA VOT (TURUL 1)]]+Data7[[#This Row],[PERSOANE CARE AU PARTICIPAT LA VOT  (TURUL AL 2-LEA)]]</f>
        <v>137180</v>
      </c>
      <c r="T66" s="122">
        <f>Data7[[#This Row],[TOTAL CHELTUIELI LEI]]/Data7[[#This Row],[NUMĂRUL PERSOANELOR ÎNSCRISE ÎN LISTELE ELECTORALE]]</f>
        <v>0.31544417722627544</v>
      </c>
      <c r="U66" s="122">
        <f>Data7[[#This Row],[TOTAL CHELTUIELI EURO]]/Data7[[#This Row],[NUMĂRUL PERSOANELOR ÎNSCRISE ÎN LISTELE ELECTORALE]]</f>
        <v>6.5173070231250477E-2</v>
      </c>
      <c r="V66" s="122">
        <f>Data7[[#This Row],[TOTAL CHELTUIELI LEI]]/Data7[[#This Row],[NUMĂRUL PERSOANELOR CARE AU PARTICIPAT LA VOT]]</f>
        <v>1.0240300335325849</v>
      </c>
      <c r="W66" s="122">
        <f>Data7[[#This Row],[TOTAL CHELTUIELI EURO]]/Data7[[#This Row],[NUMĂRUL PERSOANELOR CARE AU PARTICIPAT LA VOT]]</f>
        <v>0.21157208188520588</v>
      </c>
      <c r="X66" s="124">
        <v>4.8400999999999996</v>
      </c>
      <c r="Y66" s="125" t="s">
        <v>2890</v>
      </c>
      <c r="Z66" s="126">
        <v>0</v>
      </c>
      <c r="AA66" s="127" t="s">
        <v>3105</v>
      </c>
      <c r="AB66" s="126">
        <v>0</v>
      </c>
      <c r="AC66" s="45"/>
    </row>
    <row r="67" spans="1:29" x14ac:dyDescent="0.2">
      <c r="A67" s="118">
        <v>1514</v>
      </c>
      <c r="B67" s="119" t="s">
        <v>26</v>
      </c>
      <c r="C67" s="120" t="s">
        <v>2250</v>
      </c>
      <c r="D67" s="121">
        <v>44101</v>
      </c>
      <c r="E67" s="119">
        <v>1</v>
      </c>
      <c r="F67" s="119"/>
      <c r="G67" s="119" t="s">
        <v>2</v>
      </c>
      <c r="H67" s="119" t="s">
        <v>2</v>
      </c>
      <c r="I67" s="131">
        <v>400</v>
      </c>
      <c r="J67" s="120">
        <v>300</v>
      </c>
      <c r="K67" s="120">
        <v>0</v>
      </c>
      <c r="L67" s="122">
        <f>SUM(Data7[[#This Row],[CHELTUIELI DE PERSONAL LEI]:[CHELTUIELI DE CAPITAL (ACTIVE NEFINANCIARE ) LEI]])</f>
        <v>700</v>
      </c>
      <c r="M67" s="122">
        <f>Data7[[#This Row],[TOTAL CHELTUIELI LEI]]/Data7[[#This Row],[CURS VALUTAR EURO BNR 22 07 2020]]</f>
        <v>144.62511105142457</v>
      </c>
      <c r="N67" s="128">
        <v>2306</v>
      </c>
      <c r="O67" s="129"/>
      <c r="P67" s="129">
        <v>1417</v>
      </c>
      <c r="Q67" s="129"/>
      <c r="R67" s="129">
        <f>Data7[[#This Row],[PERSOANE ÎNSCRISE ÎN LISTELE ELECTORALE (TURUL 1)            ]]+Data7[[#This Row],[PERSOANE ÎNSCRISE ÎN LISTELE ELECTORALE (TURUL AL 2-LEA)]]</f>
        <v>2306</v>
      </c>
      <c r="S67" s="129">
        <f>Data7[[#This Row],[PERSOANE CARE AU PARTICIPAT LA VOT (TURUL 1)]]+Data7[[#This Row],[PERSOANE CARE AU PARTICIPAT LA VOT  (TURUL AL 2-LEA)]]</f>
        <v>1417</v>
      </c>
      <c r="T67" s="122">
        <f>Data7[[#This Row],[TOTAL CHELTUIELI LEI]]/Data7[[#This Row],[NUMĂRUL PERSOANELOR ÎNSCRISE ÎN LISTELE ELECTORALE]]</f>
        <v>0.30355594102341715</v>
      </c>
      <c r="U67" s="122">
        <f>Data7[[#This Row],[TOTAL CHELTUIELI EURO]]/Data7[[#This Row],[NUMĂRUL PERSOANELOR ÎNSCRISE ÎN LISTELE ELECTORALE]]</f>
        <v>6.2716873829759143E-2</v>
      </c>
      <c r="V67" s="122">
        <f>Data7[[#This Row],[TOTAL CHELTUIELI LEI]]/Data7[[#This Row],[NUMĂRUL PERSOANELOR CARE AU PARTICIPAT LA VOT]]</f>
        <v>0.49400141143260412</v>
      </c>
      <c r="W67" s="122">
        <f>Data7[[#This Row],[TOTAL CHELTUIELI EURO]]/Data7[[#This Row],[NUMĂRUL PERSOANELOR CARE AU PARTICIPAT LA VOT]]</f>
        <v>0.10206429855428692</v>
      </c>
      <c r="X67" s="124">
        <v>4.8400999999999996</v>
      </c>
      <c r="Y67" s="125" t="s">
        <v>2890</v>
      </c>
      <c r="Z67" s="126">
        <v>0</v>
      </c>
      <c r="AA67" s="127" t="s">
        <v>3105</v>
      </c>
      <c r="AB67" s="126">
        <v>0</v>
      </c>
      <c r="AC67" s="45"/>
    </row>
    <row r="68" spans="1:29" x14ac:dyDescent="0.2">
      <c r="A68" s="118">
        <v>993</v>
      </c>
      <c r="B68" s="119" t="s">
        <v>18</v>
      </c>
      <c r="C68" s="120" t="s">
        <v>563</v>
      </c>
      <c r="D68" s="121">
        <v>44101</v>
      </c>
      <c r="E68" s="119">
        <v>1</v>
      </c>
      <c r="F68" s="119"/>
      <c r="G68" s="119" t="s">
        <v>2</v>
      </c>
      <c r="H68" s="119" t="s">
        <v>2</v>
      </c>
      <c r="I68" s="120">
        <v>0</v>
      </c>
      <c r="J68" s="120">
        <v>1282</v>
      </c>
      <c r="K68" s="120">
        <v>0</v>
      </c>
      <c r="L68" s="122">
        <f>SUM(Data7[[#This Row],[CHELTUIELI DE PERSONAL LEI]:[CHELTUIELI DE CAPITAL (ACTIVE NEFINANCIARE ) LEI]])</f>
        <v>1282</v>
      </c>
      <c r="M68" s="122">
        <f>Data7[[#This Row],[TOTAL CHELTUIELI LEI]]/Data7[[#This Row],[CURS VALUTAR EURO BNR 22 07 2020]]</f>
        <v>264.87056052560899</v>
      </c>
      <c r="N68" s="128">
        <v>4826</v>
      </c>
      <c r="O68" s="129"/>
      <c r="P68" s="129">
        <v>1813</v>
      </c>
      <c r="Q68" s="129"/>
      <c r="R68" s="129">
        <f>Data7[[#This Row],[PERSOANE ÎNSCRISE ÎN LISTELE ELECTORALE (TURUL 1)            ]]+Data7[[#This Row],[PERSOANE ÎNSCRISE ÎN LISTELE ELECTORALE (TURUL AL 2-LEA)]]</f>
        <v>4826</v>
      </c>
      <c r="S68" s="129">
        <f>Data7[[#This Row],[PERSOANE CARE AU PARTICIPAT LA VOT (TURUL 1)]]+Data7[[#This Row],[PERSOANE CARE AU PARTICIPAT LA VOT  (TURUL AL 2-LEA)]]</f>
        <v>1813</v>
      </c>
      <c r="T68" s="122">
        <f>Data7[[#This Row],[TOTAL CHELTUIELI LEI]]/Data7[[#This Row],[NUMĂRUL PERSOANELOR ÎNSCRISE ÎN LISTELE ELECTORALE]]</f>
        <v>0.26564442602569416</v>
      </c>
      <c r="U68" s="122">
        <f>Data7[[#This Row],[TOTAL CHELTUIELI EURO]]/Data7[[#This Row],[NUMĂRUL PERSOANELOR ÎNSCRISE ÎN LISTELE ELECTORALE]]</f>
        <v>5.488407802022565E-2</v>
      </c>
      <c r="V68" s="122">
        <f>Data7[[#This Row],[TOTAL CHELTUIELI LEI]]/Data7[[#This Row],[NUMĂRUL PERSOANELOR CARE AU PARTICIPAT LA VOT]]</f>
        <v>0.70711527854384992</v>
      </c>
      <c r="W68" s="122">
        <f>Data7[[#This Row],[TOTAL CHELTUIELI EURO]]/Data7[[#This Row],[NUMĂRUL PERSOANELOR CARE AU PARTICIPAT LA VOT]]</f>
        <v>0.14609517955080473</v>
      </c>
      <c r="X68" s="124">
        <v>4.8400999999999996</v>
      </c>
      <c r="Y68" s="125" t="s">
        <v>2890</v>
      </c>
      <c r="Z68" s="126">
        <v>0</v>
      </c>
      <c r="AA68" s="127" t="s">
        <v>3105</v>
      </c>
      <c r="AB68" s="126">
        <v>0</v>
      </c>
      <c r="AC68" s="45"/>
    </row>
    <row r="69" spans="1:29" x14ac:dyDescent="0.2">
      <c r="A69" s="118">
        <v>1680</v>
      </c>
      <c r="B69" s="119" t="s">
        <v>34</v>
      </c>
      <c r="C69" s="120" t="s">
        <v>3062</v>
      </c>
      <c r="D69" s="121">
        <v>44101</v>
      </c>
      <c r="E69" s="119">
        <v>1</v>
      </c>
      <c r="F69" s="119"/>
      <c r="G69" s="119" t="s">
        <v>2</v>
      </c>
      <c r="H69" s="119" t="s">
        <v>2</v>
      </c>
      <c r="I69" s="169">
        <v>600</v>
      </c>
      <c r="J69" s="169">
        <v>1096</v>
      </c>
      <c r="K69" s="169">
        <v>0</v>
      </c>
      <c r="L69" s="122">
        <f>SUM(Data7[[#This Row],[CHELTUIELI DE PERSONAL LEI]:[CHELTUIELI DE CAPITAL (ACTIVE NEFINANCIARE ) LEI]])</f>
        <v>1696</v>
      </c>
      <c r="M69" s="122">
        <f>Data7[[#This Row],[TOTAL CHELTUIELI LEI]]/Data7[[#This Row],[CURS VALUTAR EURO BNR 22 07 2020]]</f>
        <v>350.40598334745152</v>
      </c>
      <c r="N69" s="128">
        <v>6544</v>
      </c>
      <c r="O69" s="129"/>
      <c r="P69" s="129">
        <v>3142</v>
      </c>
      <c r="Q69" s="129"/>
      <c r="R69" s="129">
        <f>Data7[[#This Row],[PERSOANE ÎNSCRISE ÎN LISTELE ELECTORALE (TURUL 1)            ]]+Data7[[#This Row],[PERSOANE ÎNSCRISE ÎN LISTELE ELECTORALE (TURUL AL 2-LEA)]]</f>
        <v>6544</v>
      </c>
      <c r="S69" s="129">
        <f>Data7[[#This Row],[PERSOANE CARE AU PARTICIPAT LA VOT (TURUL 1)]]+Data7[[#This Row],[PERSOANE CARE AU PARTICIPAT LA VOT  (TURUL AL 2-LEA)]]</f>
        <v>3142</v>
      </c>
      <c r="T69" s="122">
        <f>Data7[[#This Row],[TOTAL CHELTUIELI LEI]]/Data7[[#This Row],[NUMĂRUL PERSOANELOR ÎNSCRISE ÎN LISTELE ELECTORALE]]</f>
        <v>0.25916870415647919</v>
      </c>
      <c r="U69" s="122">
        <f>Data7[[#This Row],[TOTAL CHELTUIELI EURO]]/Data7[[#This Row],[NUMĂRUL PERSOANELOR ÎNSCRISE ÎN LISTELE ELECTORALE]]</f>
        <v>5.3546146599549441E-2</v>
      </c>
      <c r="V69" s="122">
        <f>Data7[[#This Row],[TOTAL CHELTUIELI LEI]]/Data7[[#This Row],[NUMĂRUL PERSOANELOR CARE AU PARTICIPAT LA VOT]]</f>
        <v>0.5397835773392744</v>
      </c>
      <c r="W69" s="122">
        <f>Data7[[#This Row],[TOTAL CHELTUIELI EURO]]/Data7[[#This Row],[NUMĂRUL PERSOANELOR CARE AU PARTICIPAT LA VOT]]</f>
        <v>0.11152322830918253</v>
      </c>
      <c r="X69" s="124">
        <v>4.8400999999999996</v>
      </c>
      <c r="Y69" s="125" t="s">
        <v>2890</v>
      </c>
      <c r="Z69" s="126">
        <v>0</v>
      </c>
      <c r="AA69" s="127" t="s">
        <v>3105</v>
      </c>
      <c r="AB69" s="126">
        <v>0</v>
      </c>
      <c r="AC69" s="45"/>
    </row>
    <row r="70" spans="1:29" x14ac:dyDescent="0.2">
      <c r="A70" s="118">
        <v>1755</v>
      </c>
      <c r="B70" s="119" t="s">
        <v>97</v>
      </c>
      <c r="C70" s="120" t="s">
        <v>149</v>
      </c>
      <c r="D70" s="121">
        <v>44101</v>
      </c>
      <c r="E70" s="119">
        <v>1</v>
      </c>
      <c r="F70" s="119"/>
      <c r="G70" s="119" t="s">
        <v>2</v>
      </c>
      <c r="H70" s="119" t="s">
        <v>2</v>
      </c>
      <c r="I70" s="136">
        <v>0</v>
      </c>
      <c r="J70" s="136">
        <v>4410</v>
      </c>
      <c r="K70" s="136">
        <v>0</v>
      </c>
      <c r="L70" s="122">
        <f>SUM(Data7[[#This Row],[CHELTUIELI DE PERSONAL LEI]:[CHELTUIELI DE CAPITAL (ACTIVE NEFINANCIARE ) LEI]])</f>
        <v>4410</v>
      </c>
      <c r="M70" s="122">
        <f>Data7[[#This Row],[TOTAL CHELTUIELI LEI]]/Data7[[#This Row],[CURS VALUTAR EURO BNR 22 07 2020]]</f>
        <v>911.13819962397474</v>
      </c>
      <c r="N70" s="128">
        <v>17767</v>
      </c>
      <c r="O70" s="129"/>
      <c r="P70" s="129">
        <v>6505</v>
      </c>
      <c r="Q70" s="129"/>
      <c r="R70" s="129">
        <f>Data7[[#This Row],[PERSOANE ÎNSCRISE ÎN LISTELE ELECTORALE (TURUL 1)            ]]+Data7[[#This Row],[PERSOANE ÎNSCRISE ÎN LISTELE ELECTORALE (TURUL AL 2-LEA)]]</f>
        <v>17767</v>
      </c>
      <c r="S70" s="129">
        <f>Data7[[#This Row],[PERSOANE CARE AU PARTICIPAT LA VOT (TURUL 1)]]+Data7[[#This Row],[PERSOANE CARE AU PARTICIPAT LA VOT  (TURUL AL 2-LEA)]]</f>
        <v>6505</v>
      </c>
      <c r="T70" s="122">
        <f>Data7[[#This Row],[TOTAL CHELTUIELI LEI]]/Data7[[#This Row],[NUMĂRUL PERSOANELOR ÎNSCRISE ÎN LISTELE ELECTORALE]]</f>
        <v>0.24821297911859064</v>
      </c>
      <c r="U70" s="122">
        <f>Data7[[#This Row],[TOTAL CHELTUIELI EURO]]/Data7[[#This Row],[NUMĂRUL PERSOANELOR ÎNSCRISE ÎN LISTELE ELECTORALE]]</f>
        <v>5.1282613813472995E-2</v>
      </c>
      <c r="V70" s="122">
        <f>Data7[[#This Row],[TOTAL CHELTUIELI LEI]]/Data7[[#This Row],[NUMĂRUL PERSOANELOR CARE AU PARTICIPAT LA VOT]]</f>
        <v>0.67794004611837044</v>
      </c>
      <c r="W70" s="122">
        <f>Data7[[#This Row],[TOTAL CHELTUIELI EURO]]/Data7[[#This Row],[NUMĂRUL PERSOANELOR CARE AU PARTICIPAT LA VOT]]</f>
        <v>0.14006736350868174</v>
      </c>
      <c r="X70" s="124">
        <v>4.8400999999999996</v>
      </c>
      <c r="Y70" s="125" t="s">
        <v>2890</v>
      </c>
      <c r="Z70" s="126">
        <v>0</v>
      </c>
      <c r="AA70" s="127" t="s">
        <v>3105</v>
      </c>
      <c r="AB70" s="126">
        <v>0</v>
      </c>
      <c r="AC70" s="45"/>
    </row>
    <row r="71" spans="1:29" x14ac:dyDescent="0.2">
      <c r="A71" s="118">
        <v>479</v>
      </c>
      <c r="B71" s="119" t="s">
        <v>11</v>
      </c>
      <c r="C71" s="120" t="s">
        <v>1395</v>
      </c>
      <c r="D71" s="121">
        <v>44101</v>
      </c>
      <c r="E71" s="119">
        <v>1</v>
      </c>
      <c r="F71" s="119"/>
      <c r="G71" s="119" t="s">
        <v>2</v>
      </c>
      <c r="H71" s="119" t="s">
        <v>2</v>
      </c>
      <c r="I71" s="120">
        <v>0</v>
      </c>
      <c r="J71" s="120">
        <v>1537.04</v>
      </c>
      <c r="K71" s="120">
        <v>0</v>
      </c>
      <c r="L71" s="122">
        <f>SUM(Data7[[#This Row],[CHELTUIELI DE PERSONAL LEI]:[CHELTUIELI DE CAPITAL (ACTIVE NEFINANCIARE ) LEI]])</f>
        <v>1537.04</v>
      </c>
      <c r="M71" s="122">
        <f>Data7[[#This Row],[TOTAL CHELTUIELI LEI]]/Data7[[#This Row],[CURS VALUTAR EURO BNR 22 07 2020]]</f>
        <v>317.56368670068804</v>
      </c>
      <c r="N71" s="128">
        <v>6244</v>
      </c>
      <c r="O71" s="123"/>
      <c r="P71" s="123">
        <v>3864</v>
      </c>
      <c r="Q71" s="123"/>
      <c r="R71" s="123">
        <f>Data7[[#This Row],[PERSOANE ÎNSCRISE ÎN LISTELE ELECTORALE (TURUL 1)            ]]+Data7[[#This Row],[PERSOANE ÎNSCRISE ÎN LISTELE ELECTORALE (TURUL AL 2-LEA)]]</f>
        <v>6244</v>
      </c>
      <c r="S71" s="123">
        <f>Data7[[#This Row],[PERSOANE CARE AU PARTICIPAT LA VOT (TURUL 1)]]+Data7[[#This Row],[PERSOANE CARE AU PARTICIPAT LA VOT  (TURUL AL 2-LEA)]]</f>
        <v>3864</v>
      </c>
      <c r="T71" s="122">
        <f>Data7[[#This Row],[TOTAL CHELTUIELI LEI]]/Data7[[#This Row],[NUMĂRUL PERSOANELOR ÎNSCRISE ÎN LISTELE ELECTORALE]]</f>
        <v>0.24616271620755925</v>
      </c>
      <c r="U71" s="122">
        <f>Data7[[#This Row],[TOTAL CHELTUIELI EURO]]/Data7[[#This Row],[NUMĂRUL PERSOANELOR ÎNSCRISE ÎN LISTELE ELECTORALE]]</f>
        <v>5.0859014526055096E-2</v>
      </c>
      <c r="V71" s="122">
        <f>Data7[[#This Row],[TOTAL CHELTUIELI LEI]]/Data7[[#This Row],[NUMĂRUL PERSOANELOR CARE AU PARTICIPAT LA VOT]]</f>
        <v>0.39778467908902693</v>
      </c>
      <c r="W71" s="122">
        <f>Data7[[#This Row],[TOTAL CHELTUIELI EURO]]/Data7[[#This Row],[NUMĂRUL PERSOANELOR CARE AU PARTICIPAT LA VOT]]</f>
        <v>8.2185219125436859E-2</v>
      </c>
      <c r="X71" s="124">
        <v>4.8400999999999996</v>
      </c>
      <c r="Y71" s="125" t="s">
        <v>2890</v>
      </c>
      <c r="Z71" s="126">
        <v>0</v>
      </c>
      <c r="AA71" s="127" t="s">
        <v>3105</v>
      </c>
      <c r="AB71" s="126">
        <v>0</v>
      </c>
      <c r="AC71" s="45"/>
    </row>
    <row r="72" spans="1:29" x14ac:dyDescent="0.2">
      <c r="A72" s="118">
        <v>1573</v>
      </c>
      <c r="B72" s="119" t="s">
        <v>27</v>
      </c>
      <c r="C72" s="120" t="s">
        <v>3055</v>
      </c>
      <c r="D72" s="121">
        <v>44101</v>
      </c>
      <c r="E72" s="119">
        <v>1</v>
      </c>
      <c r="F72" s="119"/>
      <c r="G72" s="119" t="s">
        <v>2</v>
      </c>
      <c r="H72" s="119" t="s">
        <v>2</v>
      </c>
      <c r="I72" s="120">
        <v>0</v>
      </c>
      <c r="J72" s="120">
        <v>911</v>
      </c>
      <c r="K72" s="120">
        <v>0</v>
      </c>
      <c r="L72" s="122">
        <f>SUM(Data7[[#This Row],[CHELTUIELI DE PERSONAL LEI]:[CHELTUIELI DE CAPITAL (ACTIVE NEFINANCIARE ) LEI]])</f>
        <v>911</v>
      </c>
      <c r="M72" s="122">
        <f>Data7[[#This Row],[TOTAL CHELTUIELI LEI]]/Data7[[#This Row],[CURS VALUTAR EURO BNR 22 07 2020]]</f>
        <v>188.21925166835396</v>
      </c>
      <c r="N72" s="128">
        <v>3721</v>
      </c>
      <c r="O72" s="129"/>
      <c r="P72" s="129">
        <v>1677</v>
      </c>
      <c r="Q72" s="129"/>
      <c r="R72" s="129">
        <f>Data7[[#This Row],[PERSOANE ÎNSCRISE ÎN LISTELE ELECTORALE (TURUL 1)            ]]+Data7[[#This Row],[PERSOANE ÎNSCRISE ÎN LISTELE ELECTORALE (TURUL AL 2-LEA)]]</f>
        <v>3721</v>
      </c>
      <c r="S72" s="129">
        <f>Data7[[#This Row],[PERSOANE CARE AU PARTICIPAT LA VOT (TURUL 1)]]+Data7[[#This Row],[PERSOANE CARE AU PARTICIPAT LA VOT  (TURUL AL 2-LEA)]]</f>
        <v>1677</v>
      </c>
      <c r="T72" s="122">
        <f>Data7[[#This Row],[TOTAL CHELTUIELI LEI]]/Data7[[#This Row],[NUMĂRUL PERSOANELOR ÎNSCRISE ÎN LISTELE ELECTORALE]]</f>
        <v>0.24482665950013438</v>
      </c>
      <c r="U72" s="122">
        <f>Data7[[#This Row],[TOTAL CHELTUIELI EURO]]/Data7[[#This Row],[NUMĂRUL PERSOANELOR ÎNSCRISE ÎN LISTELE ELECTORALE]]</f>
        <v>5.0582975455080344E-2</v>
      </c>
      <c r="V72" s="122">
        <f>Data7[[#This Row],[TOTAL CHELTUIELI LEI]]/Data7[[#This Row],[NUMĂRUL PERSOANELOR CARE AU PARTICIPAT LA VOT]]</f>
        <v>0.54323196183661304</v>
      </c>
      <c r="W72" s="122">
        <f>Data7[[#This Row],[TOTAL CHELTUIELI EURO]]/Data7[[#This Row],[NUMĂRUL PERSOANELOR CARE AU PARTICIPAT LA VOT]]</f>
        <v>0.11223568972471912</v>
      </c>
      <c r="X72" s="124">
        <v>4.8400999999999996</v>
      </c>
      <c r="Y72" s="125" t="s">
        <v>2890</v>
      </c>
      <c r="Z72" s="126">
        <v>0</v>
      </c>
      <c r="AA72" s="127" t="s">
        <v>3105</v>
      </c>
      <c r="AB72" s="126">
        <v>0</v>
      </c>
      <c r="AC72" s="45"/>
    </row>
    <row r="73" spans="1:29" x14ac:dyDescent="0.2">
      <c r="A73" s="118">
        <v>1518</v>
      </c>
      <c r="B73" s="119" t="s">
        <v>26</v>
      </c>
      <c r="C73" s="120" t="s">
        <v>2253</v>
      </c>
      <c r="D73" s="121">
        <v>44101</v>
      </c>
      <c r="E73" s="119">
        <v>1</v>
      </c>
      <c r="F73" s="119"/>
      <c r="G73" s="119" t="s">
        <v>2</v>
      </c>
      <c r="H73" s="119" t="s">
        <v>2</v>
      </c>
      <c r="I73" s="120">
        <v>0</v>
      </c>
      <c r="J73" s="120">
        <v>1200</v>
      </c>
      <c r="K73" s="120">
        <v>0</v>
      </c>
      <c r="L73" s="122">
        <f>SUM(Data7[[#This Row],[CHELTUIELI DE PERSONAL LEI]:[CHELTUIELI DE CAPITAL (ACTIVE NEFINANCIARE ) LEI]])</f>
        <v>1200</v>
      </c>
      <c r="M73" s="122">
        <f>Data7[[#This Row],[TOTAL CHELTUIELI LEI]]/Data7[[#This Row],[CURS VALUTAR EURO BNR 22 07 2020]]</f>
        <v>247.92876180244212</v>
      </c>
      <c r="N73" s="128">
        <v>4969</v>
      </c>
      <c r="O73" s="129"/>
      <c r="P73" s="129">
        <v>1880</v>
      </c>
      <c r="Q73" s="129"/>
      <c r="R73" s="129">
        <f>Data7[[#This Row],[PERSOANE ÎNSCRISE ÎN LISTELE ELECTORALE (TURUL 1)            ]]+Data7[[#This Row],[PERSOANE ÎNSCRISE ÎN LISTELE ELECTORALE (TURUL AL 2-LEA)]]</f>
        <v>4969</v>
      </c>
      <c r="S73" s="129">
        <f>Data7[[#This Row],[PERSOANE CARE AU PARTICIPAT LA VOT (TURUL 1)]]+Data7[[#This Row],[PERSOANE CARE AU PARTICIPAT LA VOT  (TURUL AL 2-LEA)]]</f>
        <v>1880</v>
      </c>
      <c r="T73" s="122">
        <f>Data7[[#This Row],[TOTAL CHELTUIELI LEI]]/Data7[[#This Row],[NUMĂRUL PERSOANELOR ÎNSCRISE ÎN LISTELE ELECTORALE]]</f>
        <v>0.24149728315556451</v>
      </c>
      <c r="U73" s="122">
        <f>Data7[[#This Row],[TOTAL CHELTUIELI EURO]]/Data7[[#This Row],[NUMĂRUL PERSOANELOR ÎNSCRISE ÎN LISTELE ELECTORALE]]</f>
        <v>4.9895101992844061E-2</v>
      </c>
      <c r="V73" s="122">
        <f>Data7[[#This Row],[TOTAL CHELTUIELI LEI]]/Data7[[#This Row],[NUMĂRUL PERSOANELOR CARE AU PARTICIPAT LA VOT]]</f>
        <v>0.63829787234042556</v>
      </c>
      <c r="W73" s="122">
        <f>Data7[[#This Row],[TOTAL CHELTUIELI EURO]]/Data7[[#This Row],[NUMĂRUL PERSOANELOR CARE AU PARTICIPAT LA VOT]]</f>
        <v>0.1318770009587458</v>
      </c>
      <c r="X73" s="124">
        <v>4.8400999999999996</v>
      </c>
      <c r="Y73" s="125" t="s">
        <v>2890</v>
      </c>
      <c r="Z73" s="126">
        <v>0</v>
      </c>
      <c r="AA73" s="127" t="s">
        <v>3105</v>
      </c>
      <c r="AB73" s="126">
        <v>0</v>
      </c>
      <c r="AC73" s="45"/>
    </row>
    <row r="74" spans="1:29" x14ac:dyDescent="0.2">
      <c r="A74" s="118">
        <v>3095</v>
      </c>
      <c r="B74" s="119" t="s">
        <v>967</v>
      </c>
      <c r="C74" s="120" t="s">
        <v>2689</v>
      </c>
      <c r="D74" s="121">
        <v>44101</v>
      </c>
      <c r="E74" s="119">
        <v>1</v>
      </c>
      <c r="F74" s="119"/>
      <c r="G74" s="119" t="s">
        <v>2</v>
      </c>
      <c r="H74" s="119" t="s">
        <v>2</v>
      </c>
      <c r="I74" s="120">
        <v>0</v>
      </c>
      <c r="J74" s="120">
        <v>1535.53</v>
      </c>
      <c r="K74" s="120">
        <v>0</v>
      </c>
      <c r="L74" s="122">
        <f>SUM(Data7[[#This Row],[CHELTUIELI DE PERSONAL LEI]:[CHELTUIELI DE CAPITAL (ACTIVE NEFINANCIARE ) LEI]])</f>
        <v>1535.53</v>
      </c>
      <c r="M74" s="122">
        <f>Data7[[#This Row],[TOTAL CHELTUIELI LEI]]/Data7[[#This Row],[CURS VALUTAR EURO BNR 22 07 2020]]</f>
        <v>317.25170967541993</v>
      </c>
      <c r="N74" s="128">
        <v>6568</v>
      </c>
      <c r="O74" s="123"/>
      <c r="P74" s="170">
        <v>4388</v>
      </c>
      <c r="Q74" s="123"/>
      <c r="R74" s="123">
        <f>Data7[[#This Row],[PERSOANE ÎNSCRISE ÎN LISTELE ELECTORALE (TURUL 1)            ]]+Data7[[#This Row],[PERSOANE ÎNSCRISE ÎN LISTELE ELECTORALE (TURUL AL 2-LEA)]]</f>
        <v>6568</v>
      </c>
      <c r="S74" s="123">
        <f>Data7[[#This Row],[PERSOANE CARE AU PARTICIPAT LA VOT (TURUL 1)]]+Data7[[#This Row],[PERSOANE CARE AU PARTICIPAT LA VOT  (TURUL AL 2-LEA)]]</f>
        <v>4388</v>
      </c>
      <c r="T74" s="122">
        <f>Data7[[#This Row],[TOTAL CHELTUIELI LEI]]/Data7[[#This Row],[NUMĂRUL PERSOANELOR ÎNSCRISE ÎN LISTELE ELECTORALE]]</f>
        <v>0.23378958587088916</v>
      </c>
      <c r="U74" s="122">
        <f>Data7[[#This Row],[TOTAL CHELTUIELI EURO]]/Data7[[#This Row],[NUMĂRUL PERSOANELOR ÎNSCRISE ÎN LISTELE ELECTORALE]]</f>
        <v>4.8302635456062719E-2</v>
      </c>
      <c r="V74" s="122">
        <f>Data7[[#This Row],[TOTAL CHELTUIELI LEI]]/Data7[[#This Row],[NUMĂRUL PERSOANELOR CARE AU PARTICIPAT LA VOT]]</f>
        <v>0.34993846855059252</v>
      </c>
      <c r="W74" s="122">
        <f>Data7[[#This Row],[TOTAL CHELTUIELI EURO]]/Data7[[#This Row],[NUMĂRUL PERSOANELOR CARE AU PARTICIPAT LA VOT]]</f>
        <v>7.2299842678992698E-2</v>
      </c>
      <c r="X74" s="124">
        <v>4.8400999999999996</v>
      </c>
      <c r="Y74" s="125" t="s">
        <v>2890</v>
      </c>
      <c r="Z74" s="126">
        <v>0</v>
      </c>
      <c r="AA74" s="127" t="s">
        <v>3105</v>
      </c>
      <c r="AB74" s="126">
        <v>0</v>
      </c>
      <c r="AC74" s="45"/>
    </row>
    <row r="75" spans="1:29" x14ac:dyDescent="0.2">
      <c r="A75" s="118">
        <v>932</v>
      </c>
      <c r="B75" s="119" t="s">
        <v>18</v>
      </c>
      <c r="C75" s="120" t="s">
        <v>1784</v>
      </c>
      <c r="D75" s="121">
        <v>44101</v>
      </c>
      <c r="E75" s="119">
        <v>1</v>
      </c>
      <c r="F75" s="119"/>
      <c r="G75" s="119" t="s">
        <v>2</v>
      </c>
      <c r="H75" s="119" t="s">
        <v>2</v>
      </c>
      <c r="I75" s="120">
        <v>0</v>
      </c>
      <c r="J75" s="120">
        <v>462</v>
      </c>
      <c r="K75" s="120">
        <v>0</v>
      </c>
      <c r="L75" s="122">
        <f>SUM(Data7[[#This Row],[CHELTUIELI DE PERSONAL LEI]:[CHELTUIELI DE CAPITAL (ACTIVE NEFINANCIARE ) LEI]])</f>
        <v>462</v>
      </c>
      <c r="M75" s="122">
        <f>Data7[[#This Row],[TOTAL CHELTUIELI LEI]]/Data7[[#This Row],[CURS VALUTAR EURO BNR 22 07 2020]]</f>
        <v>95.452573293940219</v>
      </c>
      <c r="N75" s="128">
        <v>2000</v>
      </c>
      <c r="O75" s="129"/>
      <c r="P75" s="129">
        <v>1239</v>
      </c>
      <c r="Q75" s="129"/>
      <c r="R75" s="129">
        <f>Data7[[#This Row],[PERSOANE ÎNSCRISE ÎN LISTELE ELECTORALE (TURUL 1)            ]]+Data7[[#This Row],[PERSOANE ÎNSCRISE ÎN LISTELE ELECTORALE (TURUL AL 2-LEA)]]</f>
        <v>2000</v>
      </c>
      <c r="S75" s="129">
        <f>Data7[[#This Row],[PERSOANE CARE AU PARTICIPAT LA VOT (TURUL 1)]]+Data7[[#This Row],[PERSOANE CARE AU PARTICIPAT LA VOT  (TURUL AL 2-LEA)]]</f>
        <v>1239</v>
      </c>
      <c r="T75" s="122">
        <f>Data7[[#This Row],[TOTAL CHELTUIELI LEI]]/Data7[[#This Row],[NUMĂRUL PERSOANELOR ÎNSCRISE ÎN LISTELE ELECTORALE]]</f>
        <v>0.23100000000000001</v>
      </c>
      <c r="U75" s="122">
        <f>Data7[[#This Row],[TOTAL CHELTUIELI EURO]]/Data7[[#This Row],[NUMĂRUL PERSOANELOR ÎNSCRISE ÎN LISTELE ELECTORALE]]</f>
        <v>4.7726286646970109E-2</v>
      </c>
      <c r="V75" s="122">
        <f>Data7[[#This Row],[TOTAL CHELTUIELI LEI]]/Data7[[#This Row],[NUMĂRUL PERSOANELOR CARE AU PARTICIPAT LA VOT]]</f>
        <v>0.3728813559322034</v>
      </c>
      <c r="W75" s="122">
        <f>Data7[[#This Row],[TOTAL CHELTUIELI EURO]]/Data7[[#This Row],[NUMĂRUL PERSOANELOR CARE AU PARTICIPAT LA VOT]]</f>
        <v>7.7040010729572408E-2</v>
      </c>
      <c r="X75" s="124">
        <v>4.8400999999999996</v>
      </c>
      <c r="Y75" s="125" t="s">
        <v>2890</v>
      </c>
      <c r="Z75" s="126">
        <v>0</v>
      </c>
      <c r="AA75" s="127" t="s">
        <v>3105</v>
      </c>
      <c r="AB75" s="126">
        <v>0</v>
      </c>
      <c r="AC75" s="45"/>
    </row>
    <row r="76" spans="1:29" x14ac:dyDescent="0.2">
      <c r="A76" s="118">
        <v>2921</v>
      </c>
      <c r="B76" s="119" t="s">
        <v>2869</v>
      </c>
      <c r="C76" s="120" t="s">
        <v>888</v>
      </c>
      <c r="D76" s="121">
        <v>44101</v>
      </c>
      <c r="E76" s="119">
        <v>1</v>
      </c>
      <c r="F76" s="119"/>
      <c r="G76" s="119" t="s">
        <v>2</v>
      </c>
      <c r="H76" s="119" t="s">
        <v>2</v>
      </c>
      <c r="I76" s="137">
        <v>1200</v>
      </c>
      <c r="J76" s="137">
        <v>240</v>
      </c>
      <c r="K76" s="137">
        <v>0</v>
      </c>
      <c r="L76" s="122">
        <f>SUM(Data7[[#This Row],[CHELTUIELI DE PERSONAL LEI]:[CHELTUIELI DE CAPITAL (ACTIVE NEFINANCIARE ) LEI]])</f>
        <v>1440</v>
      </c>
      <c r="M76" s="122">
        <f>Data7[[#This Row],[TOTAL CHELTUIELI LEI]]/Data7[[#This Row],[CURS VALUTAR EURO BNR 22 07 2020]]</f>
        <v>297.51451416293054</v>
      </c>
      <c r="N76" s="128">
        <v>6244</v>
      </c>
      <c r="O76" s="123"/>
      <c r="P76" s="168">
        <v>2778</v>
      </c>
      <c r="Q76" s="123"/>
      <c r="R76" s="123">
        <f>Data7[[#This Row],[PERSOANE ÎNSCRISE ÎN LISTELE ELECTORALE (TURUL 1)            ]]+Data7[[#This Row],[PERSOANE ÎNSCRISE ÎN LISTELE ELECTORALE (TURUL AL 2-LEA)]]</f>
        <v>6244</v>
      </c>
      <c r="S76" s="123">
        <f>Data7[[#This Row],[PERSOANE CARE AU PARTICIPAT LA VOT (TURUL 1)]]+Data7[[#This Row],[PERSOANE CARE AU PARTICIPAT LA VOT  (TURUL AL 2-LEA)]]</f>
        <v>2778</v>
      </c>
      <c r="T76" s="122">
        <f>Data7[[#This Row],[TOTAL CHELTUIELI LEI]]/Data7[[#This Row],[NUMĂRUL PERSOANELOR ÎNSCRISE ÎN LISTELE ELECTORALE]]</f>
        <v>0.23062139654067906</v>
      </c>
      <c r="U76" s="122">
        <f>Data7[[#This Row],[TOTAL CHELTUIELI EURO]]/Data7[[#This Row],[NUMĂRUL PERSOANELOR ÎNSCRISE ÎN LISTELE ELECTORALE]]</f>
        <v>4.7648064407900467E-2</v>
      </c>
      <c r="V76" s="122">
        <f>Data7[[#This Row],[TOTAL CHELTUIELI LEI]]/Data7[[#This Row],[NUMĂRUL PERSOANELOR CARE AU PARTICIPAT LA VOT]]</f>
        <v>0.51835853131749465</v>
      </c>
      <c r="W76" s="122">
        <f>Data7[[#This Row],[TOTAL CHELTUIELI EURO]]/Data7[[#This Row],[NUMĂRUL PERSOANELOR CARE AU PARTICIPAT LA VOT]]</f>
        <v>0.1070966573660657</v>
      </c>
      <c r="X76" s="124">
        <v>4.8400999999999996</v>
      </c>
      <c r="Y76" s="125" t="s">
        <v>2890</v>
      </c>
      <c r="Z76" s="126">
        <v>0</v>
      </c>
      <c r="AA76" s="127" t="s">
        <v>3105</v>
      </c>
      <c r="AB76" s="126">
        <v>0</v>
      </c>
      <c r="AC76" s="45"/>
    </row>
    <row r="77" spans="1:29" x14ac:dyDescent="0.2">
      <c r="A77" s="118">
        <v>444</v>
      </c>
      <c r="B77" s="119" t="s">
        <v>10</v>
      </c>
      <c r="C77" s="120" t="s">
        <v>1364</v>
      </c>
      <c r="D77" s="121">
        <v>44101</v>
      </c>
      <c r="E77" s="119">
        <v>1</v>
      </c>
      <c r="F77" s="119"/>
      <c r="G77" s="119" t="s">
        <v>2</v>
      </c>
      <c r="H77" s="119" t="s">
        <v>2</v>
      </c>
      <c r="I77" s="120">
        <v>0</v>
      </c>
      <c r="J77" s="120">
        <v>1208.1400000000001</v>
      </c>
      <c r="K77" s="120">
        <v>0</v>
      </c>
      <c r="L77" s="122">
        <f>SUM(Data7[[#This Row],[CHELTUIELI DE PERSONAL LEI]:[CHELTUIELI DE CAPITAL (ACTIVE NEFINANCIARE ) LEI]])</f>
        <v>1208.1400000000001</v>
      </c>
      <c r="M77" s="122">
        <f>Data7[[#This Row],[TOTAL CHELTUIELI LEI]]/Data7[[#This Row],[CURS VALUTAR EURO BNR 22 07 2020]]</f>
        <v>249.61054523666871</v>
      </c>
      <c r="N77" s="128">
        <v>5580</v>
      </c>
      <c r="O77" s="123"/>
      <c r="P77" s="123">
        <v>2347</v>
      </c>
      <c r="Q77" s="123"/>
      <c r="R77" s="123">
        <f>Data7[[#This Row],[PERSOANE ÎNSCRISE ÎN LISTELE ELECTORALE (TURUL 1)            ]]+Data7[[#This Row],[PERSOANE ÎNSCRISE ÎN LISTELE ELECTORALE (TURUL AL 2-LEA)]]</f>
        <v>5580</v>
      </c>
      <c r="S77" s="123">
        <f>Data7[[#This Row],[PERSOANE CARE AU PARTICIPAT LA VOT (TURUL 1)]]+Data7[[#This Row],[PERSOANE CARE AU PARTICIPAT LA VOT  (TURUL AL 2-LEA)]]</f>
        <v>2347</v>
      </c>
      <c r="T77" s="122">
        <f>Data7[[#This Row],[TOTAL CHELTUIELI LEI]]/Data7[[#This Row],[NUMĂRUL PERSOANELOR ÎNSCRISE ÎN LISTELE ELECTORALE]]</f>
        <v>0.21651254480286741</v>
      </c>
      <c r="U77" s="122">
        <f>Data7[[#This Row],[TOTAL CHELTUIELI EURO]]/Data7[[#This Row],[NUMĂRUL PERSOANELOR ÎNSCRISE ÎN LISTELE ELECTORALE]]</f>
        <v>4.4733072623058909E-2</v>
      </c>
      <c r="V77" s="122">
        <f>Data7[[#This Row],[TOTAL CHELTUIELI LEI]]/Data7[[#This Row],[NUMĂRUL PERSOANELOR CARE AU PARTICIPAT LA VOT]]</f>
        <v>0.51475926714955267</v>
      </c>
      <c r="W77" s="122">
        <f>Data7[[#This Row],[TOTAL CHELTUIELI EURO]]/Data7[[#This Row],[NUMĂRUL PERSOANELOR CARE AU PARTICIPAT LA VOT]]</f>
        <v>0.10635302310893426</v>
      </c>
      <c r="X77" s="124">
        <v>4.8400999999999996</v>
      </c>
      <c r="Y77" s="125" t="s">
        <v>2890</v>
      </c>
      <c r="Z77" s="126">
        <v>0</v>
      </c>
      <c r="AA77" s="127" t="s">
        <v>3105</v>
      </c>
      <c r="AB77" s="126">
        <v>0</v>
      </c>
      <c r="AC77" s="45"/>
    </row>
    <row r="78" spans="1:29" x14ac:dyDescent="0.2">
      <c r="A78" s="118">
        <v>246</v>
      </c>
      <c r="B78" s="119" t="s">
        <v>6</v>
      </c>
      <c r="C78" s="120" t="s">
        <v>332</v>
      </c>
      <c r="D78" s="121">
        <v>44101</v>
      </c>
      <c r="E78" s="119">
        <v>1</v>
      </c>
      <c r="F78" s="119"/>
      <c r="G78" s="119" t="s">
        <v>2</v>
      </c>
      <c r="H78" s="119" t="s">
        <v>2</v>
      </c>
      <c r="I78" s="120">
        <v>0</v>
      </c>
      <c r="J78" s="120">
        <v>400</v>
      </c>
      <c r="K78" s="120">
        <v>0</v>
      </c>
      <c r="L78" s="122">
        <f>SUM(Data7[[#This Row],[CHELTUIELI DE PERSONAL LEI]:[CHELTUIELI DE CAPITAL (ACTIVE NEFINANCIARE ) LEI]])</f>
        <v>400</v>
      </c>
      <c r="M78" s="122">
        <f>Data7[[#This Row],[TOTAL CHELTUIELI LEI]]/Data7[[#This Row],[CURS VALUTAR EURO BNR 22 07 2020]]</f>
        <v>82.642920600814037</v>
      </c>
      <c r="N78" s="128">
        <v>1853</v>
      </c>
      <c r="O78" s="123"/>
      <c r="P78" s="123">
        <v>1213</v>
      </c>
      <c r="Q78" s="123"/>
      <c r="R78" s="123">
        <f>Data7[[#This Row],[PERSOANE ÎNSCRISE ÎN LISTELE ELECTORALE (TURUL 1)            ]]+Data7[[#This Row],[PERSOANE ÎNSCRISE ÎN LISTELE ELECTORALE (TURUL AL 2-LEA)]]</f>
        <v>1853</v>
      </c>
      <c r="S78" s="123">
        <f>Data7[[#This Row],[PERSOANE CARE AU PARTICIPAT LA VOT (TURUL 1)]]+Data7[[#This Row],[PERSOANE CARE AU PARTICIPAT LA VOT  (TURUL AL 2-LEA)]]</f>
        <v>1213</v>
      </c>
      <c r="T78" s="122">
        <f>Data7[[#This Row],[TOTAL CHELTUIELI LEI]]/Data7[[#This Row],[NUMĂRUL PERSOANELOR ÎNSCRISE ÎN LISTELE ELECTORALE]]</f>
        <v>0.21586616297895306</v>
      </c>
      <c r="U78" s="122">
        <f>Data7[[#This Row],[TOTAL CHELTUIELI EURO]]/Data7[[#This Row],[NUMĂRUL PERSOANELOR ÎNSCRISE ÎN LISTELE ELECTORALE]]</f>
        <v>4.4599525418680001E-2</v>
      </c>
      <c r="V78" s="122">
        <f>Data7[[#This Row],[TOTAL CHELTUIELI LEI]]/Data7[[#This Row],[NUMĂRUL PERSOANELOR CARE AU PARTICIPAT LA VOT]]</f>
        <v>0.32976092333058532</v>
      </c>
      <c r="W78" s="122">
        <f>Data7[[#This Row],[TOTAL CHELTUIELI EURO]]/Data7[[#This Row],[NUMĂRUL PERSOANELOR CARE AU PARTICIPAT LA VOT]]</f>
        <v>6.8131014510151716E-2</v>
      </c>
      <c r="X78" s="124">
        <v>4.8400999999999996</v>
      </c>
      <c r="Y78" s="125" t="s">
        <v>2890</v>
      </c>
      <c r="Z78" s="126">
        <v>0</v>
      </c>
      <c r="AA78" s="127" t="s">
        <v>3105</v>
      </c>
      <c r="AB78" s="126">
        <v>0</v>
      </c>
      <c r="AC78" s="45"/>
    </row>
    <row r="79" spans="1:29" x14ac:dyDescent="0.2">
      <c r="A79" s="118">
        <v>1769</v>
      </c>
      <c r="B79" s="119" t="s">
        <v>97</v>
      </c>
      <c r="C79" s="120" t="s">
        <v>163</v>
      </c>
      <c r="D79" s="121">
        <v>44101</v>
      </c>
      <c r="E79" s="119">
        <v>1</v>
      </c>
      <c r="F79" s="119"/>
      <c r="G79" s="119" t="s">
        <v>2</v>
      </c>
      <c r="H79" s="119" t="s">
        <v>2</v>
      </c>
      <c r="I79" s="136">
        <v>0</v>
      </c>
      <c r="J79" s="136">
        <v>1485</v>
      </c>
      <c r="K79" s="136">
        <v>0</v>
      </c>
      <c r="L79" s="122">
        <f>SUM(Data7[[#This Row],[CHELTUIELI DE PERSONAL LEI]:[CHELTUIELI DE CAPITAL (ACTIVE NEFINANCIARE ) LEI]])</f>
        <v>1485</v>
      </c>
      <c r="M79" s="122">
        <f>Data7[[#This Row],[TOTAL CHELTUIELI LEI]]/Data7[[#This Row],[CURS VALUTAR EURO BNR 22 07 2020]]</f>
        <v>306.81184273052213</v>
      </c>
      <c r="N79" s="128">
        <v>6961</v>
      </c>
      <c r="O79" s="129"/>
      <c r="P79" s="129">
        <v>2933</v>
      </c>
      <c r="Q79" s="129"/>
      <c r="R79" s="129">
        <f>Data7[[#This Row],[PERSOANE ÎNSCRISE ÎN LISTELE ELECTORALE (TURUL 1)            ]]+Data7[[#This Row],[PERSOANE ÎNSCRISE ÎN LISTELE ELECTORALE (TURUL AL 2-LEA)]]</f>
        <v>6961</v>
      </c>
      <c r="S79" s="129">
        <f>Data7[[#This Row],[PERSOANE CARE AU PARTICIPAT LA VOT (TURUL 1)]]+Data7[[#This Row],[PERSOANE CARE AU PARTICIPAT LA VOT  (TURUL AL 2-LEA)]]</f>
        <v>2933</v>
      </c>
      <c r="T79" s="122">
        <f>Data7[[#This Row],[TOTAL CHELTUIELI LEI]]/Data7[[#This Row],[NUMĂRUL PERSOANELOR ÎNSCRISE ÎN LISTELE ELECTORALE]]</f>
        <v>0.21333141789972704</v>
      </c>
      <c r="U79" s="122">
        <f>Data7[[#This Row],[TOTAL CHELTUIELI EURO]]/Data7[[#This Row],[NUMĂRUL PERSOANELOR ÎNSCRISE ÎN LISTELE ELECTORALE]]</f>
        <v>4.4075828577865558E-2</v>
      </c>
      <c r="V79" s="122">
        <f>Data7[[#This Row],[TOTAL CHELTUIELI LEI]]/Data7[[#This Row],[NUMĂRUL PERSOANELOR CARE AU PARTICIPAT LA VOT]]</f>
        <v>0.50630753494715308</v>
      </c>
      <c r="W79" s="122">
        <f>Data7[[#This Row],[TOTAL CHELTUIELI EURO]]/Data7[[#This Row],[NUMĂRUL PERSOANELOR CARE AU PARTICIPAT LA VOT]]</f>
        <v>0.10460683352557863</v>
      </c>
      <c r="X79" s="124">
        <v>4.8400999999999996</v>
      </c>
      <c r="Y79" s="125" t="s">
        <v>2890</v>
      </c>
      <c r="Z79" s="126">
        <v>0</v>
      </c>
      <c r="AA79" s="127" t="s">
        <v>3105</v>
      </c>
      <c r="AB79" s="126">
        <v>0</v>
      </c>
      <c r="AC79" s="45"/>
    </row>
    <row r="80" spans="1:29" x14ac:dyDescent="0.2">
      <c r="A80" s="118">
        <v>2585</v>
      </c>
      <c r="B80" s="119" t="s">
        <v>645</v>
      </c>
      <c r="C80" s="120" t="s">
        <v>2812</v>
      </c>
      <c r="D80" s="121">
        <v>44101</v>
      </c>
      <c r="E80" s="119">
        <v>1</v>
      </c>
      <c r="F80" s="119"/>
      <c r="G80" s="119" t="s">
        <v>2</v>
      </c>
      <c r="H80" s="119" t="s">
        <v>2</v>
      </c>
      <c r="I80" s="135">
        <v>0</v>
      </c>
      <c r="J80" s="135">
        <v>936</v>
      </c>
      <c r="K80" s="135">
        <v>0</v>
      </c>
      <c r="L80" s="122">
        <f>SUM(Data7[[#This Row],[CHELTUIELI DE PERSONAL LEI]:[CHELTUIELI DE CAPITAL (ACTIVE NEFINANCIARE ) LEI]])</f>
        <v>936</v>
      </c>
      <c r="M80" s="122">
        <f>Data7[[#This Row],[TOTAL CHELTUIELI LEI]]/Data7[[#This Row],[CURS VALUTAR EURO BNR 22 07 2020]]</f>
        <v>193.38443420590485</v>
      </c>
      <c r="N80" s="128">
        <v>4452</v>
      </c>
      <c r="O80" s="129"/>
      <c r="P80" s="129">
        <v>2274</v>
      </c>
      <c r="Q80" s="129"/>
      <c r="R80" s="129">
        <f>Data7[[#This Row],[PERSOANE ÎNSCRISE ÎN LISTELE ELECTORALE (TURUL 1)            ]]+Data7[[#This Row],[PERSOANE ÎNSCRISE ÎN LISTELE ELECTORALE (TURUL AL 2-LEA)]]</f>
        <v>4452</v>
      </c>
      <c r="S80" s="129">
        <f>Data7[[#This Row],[PERSOANE CARE AU PARTICIPAT LA VOT (TURUL 1)]]+Data7[[#This Row],[PERSOANE CARE AU PARTICIPAT LA VOT  (TURUL AL 2-LEA)]]</f>
        <v>2274</v>
      </c>
      <c r="T80" s="122">
        <f>Data7[[#This Row],[TOTAL CHELTUIELI LEI]]/Data7[[#This Row],[NUMĂRUL PERSOANELOR ÎNSCRISE ÎN LISTELE ELECTORALE]]</f>
        <v>0.21024258760107817</v>
      </c>
      <c r="U80" s="122">
        <f>Data7[[#This Row],[TOTAL CHELTUIELI EURO]]/Data7[[#This Row],[NUMĂRUL PERSOANELOR ÎNSCRISE ÎN LISTELE ELECTORALE]]</f>
        <v>4.3437653685063984E-2</v>
      </c>
      <c r="V80" s="122">
        <f>Data7[[#This Row],[TOTAL CHELTUIELI LEI]]/Data7[[#This Row],[NUMĂRUL PERSOANELOR CARE AU PARTICIPAT LA VOT]]</f>
        <v>0.41160949868073876</v>
      </c>
      <c r="W80" s="122">
        <f>Data7[[#This Row],[TOTAL CHELTUIELI EURO]]/Data7[[#This Row],[NUMĂRUL PERSOANELOR CARE AU PARTICIPAT LA VOT]]</f>
        <v>8.504152779503292E-2</v>
      </c>
      <c r="X80" s="124">
        <v>4.8400999999999996</v>
      </c>
      <c r="Y80" s="125" t="s">
        <v>2890</v>
      </c>
      <c r="Z80" s="126">
        <v>0</v>
      </c>
      <c r="AA80" s="127" t="s">
        <v>3105</v>
      </c>
      <c r="AB80" s="126">
        <v>0</v>
      </c>
      <c r="AC80" s="45"/>
    </row>
    <row r="81" spans="1:29" x14ac:dyDescent="0.2">
      <c r="A81" s="118">
        <v>931</v>
      </c>
      <c r="B81" s="119" t="s">
        <v>18</v>
      </c>
      <c r="C81" s="120" t="s">
        <v>1783</v>
      </c>
      <c r="D81" s="121">
        <v>44101</v>
      </c>
      <c r="E81" s="119">
        <v>1</v>
      </c>
      <c r="F81" s="119"/>
      <c r="G81" s="119" t="s">
        <v>2</v>
      </c>
      <c r="H81" s="119" t="s">
        <v>2</v>
      </c>
      <c r="I81" s="120">
        <v>200</v>
      </c>
      <c r="J81" s="120">
        <v>0</v>
      </c>
      <c r="K81" s="120">
        <v>0</v>
      </c>
      <c r="L81" s="122">
        <f>SUM(Data7[[#This Row],[CHELTUIELI DE PERSONAL LEI]:[CHELTUIELI DE CAPITAL (ACTIVE NEFINANCIARE ) LEI]])</f>
        <v>200</v>
      </c>
      <c r="M81" s="122">
        <f>Data7[[#This Row],[TOTAL CHELTUIELI LEI]]/Data7[[#This Row],[CURS VALUTAR EURO BNR 22 07 2020]]</f>
        <v>41.321460300407018</v>
      </c>
      <c r="N81" s="128">
        <v>1000</v>
      </c>
      <c r="O81" s="129"/>
      <c r="P81" s="129">
        <v>594</v>
      </c>
      <c r="Q81" s="129"/>
      <c r="R81" s="129">
        <f>Data7[[#This Row],[PERSOANE ÎNSCRISE ÎN LISTELE ELECTORALE (TURUL 1)            ]]+Data7[[#This Row],[PERSOANE ÎNSCRISE ÎN LISTELE ELECTORALE (TURUL AL 2-LEA)]]</f>
        <v>1000</v>
      </c>
      <c r="S81" s="129">
        <f>Data7[[#This Row],[PERSOANE CARE AU PARTICIPAT LA VOT (TURUL 1)]]+Data7[[#This Row],[PERSOANE CARE AU PARTICIPAT LA VOT  (TURUL AL 2-LEA)]]</f>
        <v>594</v>
      </c>
      <c r="T81" s="122">
        <f>Data7[[#This Row],[TOTAL CHELTUIELI LEI]]/Data7[[#This Row],[NUMĂRUL PERSOANELOR ÎNSCRISE ÎN LISTELE ELECTORALE]]</f>
        <v>0.2</v>
      </c>
      <c r="U81" s="122">
        <f>Data7[[#This Row],[TOTAL CHELTUIELI EURO]]/Data7[[#This Row],[NUMĂRUL PERSOANELOR ÎNSCRISE ÎN LISTELE ELECTORALE]]</f>
        <v>4.1321460300407016E-2</v>
      </c>
      <c r="V81" s="122">
        <f>Data7[[#This Row],[TOTAL CHELTUIELI LEI]]/Data7[[#This Row],[NUMĂRUL PERSOANELOR CARE AU PARTICIPAT LA VOT]]</f>
        <v>0.33670033670033672</v>
      </c>
      <c r="W81" s="122">
        <f>Data7[[#This Row],[TOTAL CHELTUIELI EURO]]/Data7[[#This Row],[NUMĂRUL PERSOANELOR CARE AU PARTICIPAT LA VOT]]</f>
        <v>6.9564747980483191E-2</v>
      </c>
      <c r="X81" s="124">
        <v>4.8400999999999996</v>
      </c>
      <c r="Y81" s="125" t="s">
        <v>2890</v>
      </c>
      <c r="Z81" s="126">
        <v>0</v>
      </c>
      <c r="AA81" s="127" t="s">
        <v>3105</v>
      </c>
      <c r="AB81" s="126">
        <v>0</v>
      </c>
      <c r="AC81" s="45"/>
    </row>
    <row r="82" spans="1:29" x14ac:dyDescent="0.2">
      <c r="A82" s="118">
        <v>3079</v>
      </c>
      <c r="B82" s="119" t="s">
        <v>967</v>
      </c>
      <c r="C82" s="120" t="s">
        <v>1934</v>
      </c>
      <c r="D82" s="121">
        <v>44101</v>
      </c>
      <c r="E82" s="119">
        <v>1</v>
      </c>
      <c r="F82" s="119"/>
      <c r="G82" s="119" t="s">
        <v>2</v>
      </c>
      <c r="H82" s="119" t="s">
        <v>2</v>
      </c>
      <c r="I82" s="120">
        <v>0</v>
      </c>
      <c r="J82" s="120">
        <v>1562.43</v>
      </c>
      <c r="K82" s="120">
        <v>0</v>
      </c>
      <c r="L82" s="122">
        <f>SUM(Data7[[#This Row],[CHELTUIELI DE PERSONAL LEI]:[CHELTUIELI DE CAPITAL (ACTIVE NEFINANCIARE ) LEI]])</f>
        <v>1562.43</v>
      </c>
      <c r="M82" s="122">
        <f>Data7[[#This Row],[TOTAL CHELTUIELI LEI]]/Data7[[#This Row],[CURS VALUTAR EURO BNR 22 07 2020]]</f>
        <v>322.80944608582473</v>
      </c>
      <c r="N82" s="128">
        <v>7975</v>
      </c>
      <c r="O82" s="123"/>
      <c r="P82" s="170">
        <v>4333</v>
      </c>
      <c r="Q82" s="123"/>
      <c r="R82" s="123">
        <f>Data7[[#This Row],[PERSOANE ÎNSCRISE ÎN LISTELE ELECTORALE (TURUL 1)            ]]+Data7[[#This Row],[PERSOANE ÎNSCRISE ÎN LISTELE ELECTORALE (TURUL AL 2-LEA)]]</f>
        <v>7975</v>
      </c>
      <c r="S82" s="123">
        <f>Data7[[#This Row],[PERSOANE CARE AU PARTICIPAT LA VOT (TURUL 1)]]+Data7[[#This Row],[PERSOANE CARE AU PARTICIPAT LA VOT  (TURUL AL 2-LEA)]]</f>
        <v>4333</v>
      </c>
      <c r="T82" s="122">
        <f>Data7[[#This Row],[TOTAL CHELTUIELI LEI]]/Data7[[#This Row],[NUMĂRUL PERSOANELOR ÎNSCRISE ÎN LISTELE ELECTORALE]]</f>
        <v>0.19591598746081507</v>
      </c>
      <c r="U82" s="122">
        <f>Data7[[#This Row],[TOTAL CHELTUIELI EURO]]/Data7[[#This Row],[NUMĂRUL PERSOANELOR ÎNSCRISE ÎN LISTELE ELECTORALE]]</f>
        <v>4.0477673490385543E-2</v>
      </c>
      <c r="V82" s="122">
        <f>Data7[[#This Row],[TOTAL CHELTUIELI LEI]]/Data7[[#This Row],[NUMĂRUL PERSOANELOR CARE AU PARTICIPAT LA VOT]]</f>
        <v>0.36058850680821602</v>
      </c>
      <c r="W82" s="122">
        <f>Data7[[#This Row],[TOTAL CHELTUIELI EURO]]/Data7[[#This Row],[NUMĂRUL PERSOANELOR CARE AU PARTICIPAT LA VOT]]</f>
        <v>7.4500218344293725E-2</v>
      </c>
      <c r="X82" s="124">
        <v>4.8400999999999996</v>
      </c>
      <c r="Y82" s="125" t="s">
        <v>2890</v>
      </c>
      <c r="Z82" s="126">
        <v>0</v>
      </c>
      <c r="AA82" s="127" t="s">
        <v>3105</v>
      </c>
      <c r="AB82" s="126">
        <v>0</v>
      </c>
      <c r="AC82" s="45"/>
    </row>
    <row r="83" spans="1:29" x14ac:dyDescent="0.2">
      <c r="A83" s="118">
        <v>2651</v>
      </c>
      <c r="B83" s="119" t="s">
        <v>645</v>
      </c>
      <c r="C83" s="120" t="s">
        <v>703</v>
      </c>
      <c r="D83" s="121">
        <v>44101</v>
      </c>
      <c r="E83" s="119">
        <v>1</v>
      </c>
      <c r="F83" s="119"/>
      <c r="G83" s="119" t="s">
        <v>2</v>
      </c>
      <c r="H83" s="119" t="s">
        <v>2</v>
      </c>
      <c r="I83" s="135">
        <v>0</v>
      </c>
      <c r="J83" s="135">
        <v>776</v>
      </c>
      <c r="K83" s="135">
        <v>0</v>
      </c>
      <c r="L83" s="122">
        <f>SUM(Data7[[#This Row],[CHELTUIELI DE PERSONAL LEI]:[CHELTUIELI DE CAPITAL (ACTIVE NEFINANCIARE ) LEI]])</f>
        <v>776</v>
      </c>
      <c r="M83" s="122">
        <f>Data7[[#This Row],[TOTAL CHELTUIELI LEI]]/Data7[[#This Row],[CURS VALUTAR EURO BNR 22 07 2020]]</f>
        <v>160.32726596557924</v>
      </c>
      <c r="N83" s="128">
        <v>4076</v>
      </c>
      <c r="O83" s="129"/>
      <c r="P83" s="129">
        <v>2359</v>
      </c>
      <c r="Q83" s="129"/>
      <c r="R83" s="129">
        <f>Data7[[#This Row],[PERSOANE ÎNSCRISE ÎN LISTELE ELECTORALE (TURUL 1)            ]]+Data7[[#This Row],[PERSOANE ÎNSCRISE ÎN LISTELE ELECTORALE (TURUL AL 2-LEA)]]</f>
        <v>4076</v>
      </c>
      <c r="S83" s="129">
        <f>Data7[[#This Row],[PERSOANE CARE AU PARTICIPAT LA VOT (TURUL 1)]]+Data7[[#This Row],[PERSOANE CARE AU PARTICIPAT LA VOT  (TURUL AL 2-LEA)]]</f>
        <v>2359</v>
      </c>
      <c r="T83" s="122">
        <f>Data7[[#This Row],[TOTAL CHELTUIELI LEI]]/Data7[[#This Row],[NUMĂRUL PERSOANELOR ÎNSCRISE ÎN LISTELE ELECTORALE]]</f>
        <v>0.19038272816486751</v>
      </c>
      <c r="U83" s="122">
        <f>Data7[[#This Row],[TOTAL CHELTUIELI EURO]]/Data7[[#This Row],[NUMĂRUL PERSOANELOR ÎNSCRISE ÎN LISTELE ELECTORALE]]</f>
        <v>3.9334461718738771E-2</v>
      </c>
      <c r="V83" s="122">
        <f>Data7[[#This Row],[TOTAL CHELTUIELI LEI]]/Data7[[#This Row],[NUMĂRUL PERSOANELOR CARE AU PARTICIPAT LA VOT]]</f>
        <v>0.32895294616362863</v>
      </c>
      <c r="W83" s="122">
        <f>Data7[[#This Row],[TOTAL CHELTUIELI EURO]]/Data7[[#This Row],[NUMĂRUL PERSOANELOR CARE AU PARTICIPAT LA VOT]]</f>
        <v>6.7964080528011547E-2</v>
      </c>
      <c r="X83" s="124">
        <v>4.8400999999999996</v>
      </c>
      <c r="Y83" s="125" t="s">
        <v>2890</v>
      </c>
      <c r="Z83" s="126">
        <v>0</v>
      </c>
      <c r="AA83" s="127" t="s">
        <v>3105</v>
      </c>
      <c r="AB83" s="126">
        <v>0</v>
      </c>
      <c r="AC83" s="45"/>
    </row>
    <row r="84" spans="1:29" x14ac:dyDescent="0.2">
      <c r="A84" s="118">
        <v>1866</v>
      </c>
      <c r="B84" s="119" t="s">
        <v>253</v>
      </c>
      <c r="C84" s="120" t="s">
        <v>255</v>
      </c>
      <c r="D84" s="121">
        <v>44101</v>
      </c>
      <c r="E84" s="119">
        <v>1</v>
      </c>
      <c r="F84" s="119"/>
      <c r="G84" s="119" t="s">
        <v>2</v>
      </c>
      <c r="H84" s="119" t="s">
        <v>2</v>
      </c>
      <c r="I84" s="122">
        <v>3087</v>
      </c>
      <c r="J84" s="122">
        <v>1969</v>
      </c>
      <c r="K84" s="122">
        <v>0</v>
      </c>
      <c r="L84" s="122">
        <f>SUM(Data7[[#This Row],[CHELTUIELI DE PERSONAL LEI]:[CHELTUIELI DE CAPITAL (ACTIVE NEFINANCIARE ) LEI]])</f>
        <v>5056</v>
      </c>
      <c r="M84" s="122">
        <f>Data7[[#This Row],[TOTAL CHELTUIELI LEI]]/Data7[[#This Row],[CURS VALUTAR EURO BNR 22 07 2020]]</f>
        <v>1044.6065163942894</v>
      </c>
      <c r="N84" s="128">
        <v>27927</v>
      </c>
      <c r="O84" s="129"/>
      <c r="P84" s="129">
        <v>11164</v>
      </c>
      <c r="Q84" s="129"/>
      <c r="R84" s="129">
        <f>Data7[[#This Row],[PERSOANE ÎNSCRISE ÎN LISTELE ELECTORALE (TURUL 1)            ]]+Data7[[#This Row],[PERSOANE ÎNSCRISE ÎN LISTELE ELECTORALE (TURUL AL 2-LEA)]]</f>
        <v>27927</v>
      </c>
      <c r="S84" s="129">
        <f>Data7[[#This Row],[PERSOANE CARE AU PARTICIPAT LA VOT (TURUL 1)]]+Data7[[#This Row],[PERSOANE CARE AU PARTICIPAT LA VOT  (TURUL AL 2-LEA)]]</f>
        <v>11164</v>
      </c>
      <c r="T84" s="122">
        <f>Data7[[#This Row],[TOTAL CHELTUIELI LEI]]/Data7[[#This Row],[NUMĂRUL PERSOANELOR ÎNSCRISE ÎN LISTELE ELECTORALE]]</f>
        <v>0.18104343466895836</v>
      </c>
      <c r="U84" s="122">
        <f>Data7[[#This Row],[TOTAL CHELTUIELI EURO]]/Data7[[#This Row],[NUMĂRUL PERSOANELOR ÎNSCRISE ÎN LISTELE ELECTORALE]]</f>
        <v>3.7404895491613473E-2</v>
      </c>
      <c r="V84" s="122">
        <f>Data7[[#This Row],[TOTAL CHELTUIELI LEI]]/Data7[[#This Row],[NUMĂRUL PERSOANELOR CARE AU PARTICIPAT LA VOT]]</f>
        <v>0.45288427087065569</v>
      </c>
      <c r="W84" s="122">
        <f>Data7[[#This Row],[TOTAL CHELTUIELI EURO]]/Data7[[#This Row],[NUMĂRUL PERSOANELOR CARE AU PARTICIPAT LA VOT]]</f>
        <v>9.3569197097302881E-2</v>
      </c>
      <c r="X84" s="124">
        <v>4.8400999999999996</v>
      </c>
      <c r="Y84" s="125" t="s">
        <v>2890</v>
      </c>
      <c r="Z84" s="126">
        <v>0</v>
      </c>
      <c r="AA84" s="127" t="s">
        <v>3105</v>
      </c>
      <c r="AB84" s="126">
        <v>0</v>
      </c>
      <c r="AC84" s="45"/>
    </row>
    <row r="85" spans="1:29" x14ac:dyDescent="0.2">
      <c r="A85" s="118">
        <v>8</v>
      </c>
      <c r="B85" s="119" t="s">
        <v>4</v>
      </c>
      <c r="C85" s="120" t="s">
        <v>983</v>
      </c>
      <c r="D85" s="121">
        <v>44101</v>
      </c>
      <c r="E85" s="119">
        <v>1</v>
      </c>
      <c r="F85" s="119"/>
      <c r="G85" s="119" t="s">
        <v>2</v>
      </c>
      <c r="H85" s="119" t="s">
        <v>2</v>
      </c>
      <c r="I85" s="120">
        <v>0</v>
      </c>
      <c r="J85" s="120">
        <v>325</v>
      </c>
      <c r="K85" s="120">
        <v>0</v>
      </c>
      <c r="L85" s="122">
        <f>SUM(Data7[[#This Row],[CHELTUIELI DE PERSONAL LEI]:[CHELTUIELI DE CAPITAL (ACTIVE NEFINANCIARE ) LEI]])</f>
        <v>325</v>
      </c>
      <c r="M85" s="122">
        <f>Data7[[#This Row],[TOTAL CHELTUIELI LEI]]/Data7[[#This Row],[CURS VALUTAR EURO BNR 22 07 2020]]</f>
        <v>67.147372988161408</v>
      </c>
      <c r="N85" s="123">
        <v>1820</v>
      </c>
      <c r="O85" s="123"/>
      <c r="P85" s="123">
        <v>1170</v>
      </c>
      <c r="Q85" s="123"/>
      <c r="R85" s="123">
        <f>Data7[[#This Row],[PERSOANE ÎNSCRISE ÎN LISTELE ELECTORALE (TURUL 1)            ]]+Data7[[#This Row],[PERSOANE ÎNSCRISE ÎN LISTELE ELECTORALE (TURUL AL 2-LEA)]]</f>
        <v>1820</v>
      </c>
      <c r="S85" s="123">
        <f>Data7[[#This Row],[PERSOANE CARE AU PARTICIPAT LA VOT (TURUL 1)]]+Data7[[#This Row],[PERSOANE CARE AU PARTICIPAT LA VOT  (TURUL AL 2-LEA)]]</f>
        <v>1170</v>
      </c>
      <c r="T85" s="122">
        <f>Data7[[#This Row],[TOTAL CHELTUIELI LEI]]/Data7[[#This Row],[NUMĂRUL PERSOANELOR ÎNSCRISE ÎN LISTELE ELECTORALE]]</f>
        <v>0.17857142857142858</v>
      </c>
      <c r="U85" s="122">
        <f>Data7[[#This Row],[TOTAL CHELTUIELI EURO]]/Data7[[#This Row],[NUMĂRUL PERSOANELOR ÎNSCRISE ÎN LISTELE ELECTORALE]]</f>
        <v>3.6894160982506266E-2</v>
      </c>
      <c r="V85" s="122">
        <f>Data7[[#This Row],[TOTAL CHELTUIELI LEI]]/Data7[[#This Row],[NUMĂRUL PERSOANELOR CARE AU PARTICIPAT LA VOT]]</f>
        <v>0.27777777777777779</v>
      </c>
      <c r="W85" s="122">
        <f>Data7[[#This Row],[TOTAL CHELTUIELI EURO]]/Data7[[#This Row],[NUMĂRUL PERSOANELOR CARE AU PARTICIPAT LA VOT]]</f>
        <v>5.7390917083898638E-2</v>
      </c>
      <c r="X85" s="124">
        <v>4.8400999999999996</v>
      </c>
      <c r="Y85" s="125" t="s">
        <v>2890</v>
      </c>
      <c r="Z85" s="126">
        <v>0</v>
      </c>
      <c r="AA85" s="127" t="s">
        <v>3105</v>
      </c>
      <c r="AB85" s="126">
        <v>0</v>
      </c>
      <c r="AC85" s="45"/>
    </row>
    <row r="86" spans="1:29" x14ac:dyDescent="0.2">
      <c r="A86" s="118">
        <v>2951</v>
      </c>
      <c r="B86" s="119" t="s">
        <v>2623</v>
      </c>
      <c r="C86" s="120" t="s">
        <v>915</v>
      </c>
      <c r="D86" s="121">
        <v>44101</v>
      </c>
      <c r="E86" s="119">
        <v>1</v>
      </c>
      <c r="F86" s="119"/>
      <c r="G86" s="119" t="s">
        <v>2</v>
      </c>
      <c r="H86" s="119" t="s">
        <v>2</v>
      </c>
      <c r="I86" s="120">
        <v>0</v>
      </c>
      <c r="J86" s="120">
        <v>243</v>
      </c>
      <c r="K86" s="120">
        <v>0</v>
      </c>
      <c r="L86" s="122">
        <f>SUM(Data7[[#This Row],[CHELTUIELI DE PERSONAL LEI]:[CHELTUIELI DE CAPITAL (ACTIVE NEFINANCIARE ) LEI]])</f>
        <v>243</v>
      </c>
      <c r="M86" s="122">
        <f>Data7[[#This Row],[TOTAL CHELTUIELI LEI]]/Data7[[#This Row],[CURS VALUTAR EURO BNR 22 07 2020]]</f>
        <v>50.205574264994532</v>
      </c>
      <c r="N86" s="128">
        <v>1472</v>
      </c>
      <c r="O86" s="123"/>
      <c r="P86" s="123">
        <v>838</v>
      </c>
      <c r="Q86" s="123"/>
      <c r="R86" s="123">
        <f>Data7[[#This Row],[PERSOANE ÎNSCRISE ÎN LISTELE ELECTORALE (TURUL 1)            ]]+Data7[[#This Row],[PERSOANE ÎNSCRISE ÎN LISTELE ELECTORALE (TURUL AL 2-LEA)]]</f>
        <v>1472</v>
      </c>
      <c r="S86" s="123">
        <f>Data7[[#This Row],[PERSOANE CARE AU PARTICIPAT LA VOT (TURUL 1)]]+Data7[[#This Row],[PERSOANE CARE AU PARTICIPAT LA VOT  (TURUL AL 2-LEA)]]</f>
        <v>838</v>
      </c>
      <c r="T86" s="122">
        <f>Data7[[#This Row],[TOTAL CHELTUIELI LEI]]/Data7[[#This Row],[NUMĂRUL PERSOANELOR ÎNSCRISE ÎN LISTELE ELECTORALE]]</f>
        <v>0.16508152173913043</v>
      </c>
      <c r="U86" s="122">
        <f>Data7[[#This Row],[TOTAL CHELTUIELI EURO]]/Data7[[#This Row],[NUMĂRUL PERSOANELOR ÎNSCRISE ÎN LISTELE ELECTORALE]]</f>
        <v>3.4107047734371287E-2</v>
      </c>
      <c r="V86" s="122">
        <f>Data7[[#This Row],[TOTAL CHELTUIELI LEI]]/Data7[[#This Row],[NUMĂRUL PERSOANELOR CARE AU PARTICIPAT LA VOT]]</f>
        <v>0.28997613365155134</v>
      </c>
      <c r="W86" s="122">
        <f>Data7[[#This Row],[TOTAL CHELTUIELI EURO]]/Data7[[#This Row],[NUMĂRUL PERSOANELOR CARE AU PARTICIPAT LA VOT]]</f>
        <v>5.9911186473740489E-2</v>
      </c>
      <c r="X86" s="124">
        <v>4.8400999999999996</v>
      </c>
      <c r="Y86" s="125" t="s">
        <v>2890</v>
      </c>
      <c r="Z86" s="126">
        <v>0</v>
      </c>
      <c r="AA86" s="127" t="s">
        <v>3105</v>
      </c>
      <c r="AB86" s="126">
        <v>0</v>
      </c>
      <c r="AC86" s="45"/>
    </row>
    <row r="87" spans="1:29" x14ac:dyDescent="0.2">
      <c r="A87" s="118">
        <v>3054</v>
      </c>
      <c r="B87" s="119" t="s">
        <v>2624</v>
      </c>
      <c r="C87" s="120" t="s">
        <v>1186</v>
      </c>
      <c r="D87" s="121">
        <v>44101</v>
      </c>
      <c r="E87" s="119">
        <v>1</v>
      </c>
      <c r="F87" s="119"/>
      <c r="G87" s="119" t="s">
        <v>2</v>
      </c>
      <c r="H87" s="119" t="s">
        <v>2</v>
      </c>
      <c r="I87" s="133">
        <v>0</v>
      </c>
      <c r="J87" s="133">
        <v>882.14</v>
      </c>
      <c r="K87" s="133">
        <v>0</v>
      </c>
      <c r="L87" s="122">
        <f>SUM(Data7[[#This Row],[CHELTUIELI DE PERSONAL LEI]:[CHELTUIELI DE CAPITAL (ACTIVE NEFINANCIARE ) LEI]])</f>
        <v>882.14</v>
      </c>
      <c r="M87" s="122">
        <f>Data7[[#This Row],[TOTAL CHELTUIELI LEI]]/Data7[[#This Row],[CURS VALUTAR EURO BNR 22 07 2020]]</f>
        <v>182.25656494700524</v>
      </c>
      <c r="N87" s="128">
        <v>5504</v>
      </c>
      <c r="O87" s="123"/>
      <c r="P87" s="123">
        <v>3390</v>
      </c>
      <c r="Q87" s="123"/>
      <c r="R87" s="123">
        <f>Data7[[#This Row],[PERSOANE ÎNSCRISE ÎN LISTELE ELECTORALE (TURUL 1)            ]]+Data7[[#This Row],[PERSOANE ÎNSCRISE ÎN LISTELE ELECTORALE (TURUL AL 2-LEA)]]</f>
        <v>5504</v>
      </c>
      <c r="S87" s="123">
        <f>Data7[[#This Row],[PERSOANE CARE AU PARTICIPAT LA VOT (TURUL 1)]]+Data7[[#This Row],[PERSOANE CARE AU PARTICIPAT LA VOT  (TURUL AL 2-LEA)]]</f>
        <v>3390</v>
      </c>
      <c r="T87" s="122">
        <f>Data7[[#This Row],[TOTAL CHELTUIELI LEI]]/Data7[[#This Row],[NUMĂRUL PERSOANELOR ÎNSCRISE ÎN LISTELE ELECTORALE]]</f>
        <v>0.16027252906976744</v>
      </c>
      <c r="U87" s="122">
        <f>Data7[[#This Row],[TOTAL CHELTUIELI EURO]]/Data7[[#This Row],[NUMĂRUL PERSOANELOR ÎNSCRISE ÎN LISTELE ELECTORALE]]</f>
        <v>3.3113474736011124E-2</v>
      </c>
      <c r="V87" s="122">
        <f>Data7[[#This Row],[TOTAL CHELTUIELI LEI]]/Data7[[#This Row],[NUMĂRUL PERSOANELOR CARE AU PARTICIPAT LA VOT]]</f>
        <v>0.26021828908554573</v>
      </c>
      <c r="W87" s="122">
        <f>Data7[[#This Row],[TOTAL CHELTUIELI EURO]]/Data7[[#This Row],[NUMĂRUL PERSOANELOR CARE AU PARTICIPAT LA VOT]]</f>
        <v>5.3762998509441072E-2</v>
      </c>
      <c r="X87" s="124">
        <v>4.8400999999999996</v>
      </c>
      <c r="Y87" s="125" t="s">
        <v>2890</v>
      </c>
      <c r="Z87" s="126">
        <v>0</v>
      </c>
      <c r="AA87" s="127" t="s">
        <v>3105</v>
      </c>
      <c r="AB87" s="126">
        <v>0</v>
      </c>
      <c r="AC87" s="45"/>
    </row>
    <row r="88" spans="1:29" x14ac:dyDescent="0.2">
      <c r="A88" s="118">
        <v>893</v>
      </c>
      <c r="B88" s="119" t="s">
        <v>17</v>
      </c>
      <c r="C88" s="120" t="s">
        <v>1752</v>
      </c>
      <c r="D88" s="121">
        <v>44101</v>
      </c>
      <c r="E88" s="119">
        <v>1</v>
      </c>
      <c r="F88" s="119"/>
      <c r="G88" s="119" t="s">
        <v>2</v>
      </c>
      <c r="H88" s="119" t="s">
        <v>2</v>
      </c>
      <c r="I88" s="171">
        <v>0</v>
      </c>
      <c r="J88" s="171">
        <v>1222.8399999999999</v>
      </c>
      <c r="K88" s="171">
        <v>0</v>
      </c>
      <c r="L88" s="122">
        <f>SUM(Data7[[#This Row],[CHELTUIELI DE PERSONAL LEI]:[CHELTUIELI DE CAPITAL (ACTIVE NEFINANCIARE ) LEI]])</f>
        <v>1222.8399999999999</v>
      </c>
      <c r="M88" s="122">
        <f>Data7[[#This Row],[TOTAL CHELTUIELI LEI]]/Data7[[#This Row],[CURS VALUTAR EURO BNR 22 07 2020]]</f>
        <v>252.64767256874859</v>
      </c>
      <c r="N88" s="128">
        <v>8137</v>
      </c>
      <c r="O88" s="129"/>
      <c r="P88" s="129">
        <v>4023</v>
      </c>
      <c r="Q88" s="129"/>
      <c r="R88" s="129">
        <f>Data7[[#This Row],[PERSOANE ÎNSCRISE ÎN LISTELE ELECTORALE (TURUL 1)            ]]+Data7[[#This Row],[PERSOANE ÎNSCRISE ÎN LISTELE ELECTORALE (TURUL AL 2-LEA)]]</f>
        <v>8137</v>
      </c>
      <c r="S88" s="129">
        <f>Data7[[#This Row],[PERSOANE CARE AU PARTICIPAT LA VOT (TURUL 1)]]+Data7[[#This Row],[PERSOANE CARE AU PARTICIPAT LA VOT  (TURUL AL 2-LEA)]]</f>
        <v>4023</v>
      </c>
      <c r="T88" s="122">
        <f>Data7[[#This Row],[TOTAL CHELTUIELI LEI]]/Data7[[#This Row],[NUMĂRUL PERSOANELOR ÎNSCRISE ÎN LISTELE ELECTORALE]]</f>
        <v>0.15028143050264225</v>
      </c>
      <c r="U88" s="122">
        <f>Data7[[#This Row],[TOTAL CHELTUIELI EURO]]/Data7[[#This Row],[NUMĂRUL PERSOANELOR ÎNSCRISE ÎN LISTELE ELECTORALE]]</f>
        <v>3.104924082201654E-2</v>
      </c>
      <c r="V88" s="122">
        <f>Data7[[#This Row],[TOTAL CHELTUIELI LEI]]/Data7[[#This Row],[NUMĂRUL PERSOANELOR CARE AU PARTICIPAT LA VOT]]</f>
        <v>0.30396221725080785</v>
      </c>
      <c r="W88" s="122">
        <f>Data7[[#This Row],[TOTAL CHELTUIELI EURO]]/Data7[[#This Row],[NUMĂRUL PERSOANELOR CARE AU PARTICIPAT LA VOT]]</f>
        <v>6.2800813464764751E-2</v>
      </c>
      <c r="X88" s="124">
        <v>4.8400999999999996</v>
      </c>
      <c r="Y88" s="125" t="s">
        <v>2890</v>
      </c>
      <c r="Z88" s="126">
        <v>0</v>
      </c>
      <c r="AA88" s="127" t="s">
        <v>3105</v>
      </c>
      <c r="AB88" s="126">
        <v>0</v>
      </c>
      <c r="AC88" s="45"/>
    </row>
    <row r="89" spans="1:29" x14ac:dyDescent="0.2">
      <c r="A89" s="118">
        <v>2329</v>
      </c>
      <c r="B89" s="119" t="s">
        <v>477</v>
      </c>
      <c r="C89" s="120" t="s">
        <v>509</v>
      </c>
      <c r="D89" s="121">
        <v>44101</v>
      </c>
      <c r="E89" s="119">
        <v>1</v>
      </c>
      <c r="F89" s="119"/>
      <c r="G89" s="119" t="s">
        <v>2</v>
      </c>
      <c r="H89" s="119" t="s">
        <v>2</v>
      </c>
      <c r="I89" s="120">
        <v>0</v>
      </c>
      <c r="J89" s="120">
        <v>281</v>
      </c>
      <c r="K89" s="120">
        <v>0</v>
      </c>
      <c r="L89" s="122">
        <f>SUM(Data7[[#This Row],[CHELTUIELI DE PERSONAL LEI]:[CHELTUIELI DE CAPITAL (ACTIVE NEFINANCIARE ) LEI]])</f>
        <v>281</v>
      </c>
      <c r="M89" s="122">
        <f>Data7[[#This Row],[TOTAL CHELTUIELI LEI]]/Data7[[#This Row],[CURS VALUTAR EURO BNR 22 07 2020]]</f>
        <v>58.056651722071862</v>
      </c>
      <c r="N89" s="128">
        <v>1989</v>
      </c>
      <c r="O89" s="129"/>
      <c r="P89" s="129">
        <v>1279</v>
      </c>
      <c r="Q89" s="129"/>
      <c r="R89" s="129">
        <f>Data7[[#This Row],[PERSOANE ÎNSCRISE ÎN LISTELE ELECTORALE (TURUL 1)            ]]+Data7[[#This Row],[PERSOANE ÎNSCRISE ÎN LISTELE ELECTORALE (TURUL AL 2-LEA)]]</f>
        <v>1989</v>
      </c>
      <c r="S89" s="129">
        <f>Data7[[#This Row],[PERSOANE CARE AU PARTICIPAT LA VOT (TURUL 1)]]+Data7[[#This Row],[PERSOANE CARE AU PARTICIPAT LA VOT  (TURUL AL 2-LEA)]]</f>
        <v>1279</v>
      </c>
      <c r="T89" s="122">
        <f>Data7[[#This Row],[TOTAL CHELTUIELI LEI]]/Data7[[#This Row],[NUMĂRUL PERSOANELOR ÎNSCRISE ÎN LISTELE ELECTORALE]]</f>
        <v>0.1412770236299648</v>
      </c>
      <c r="U89" s="122">
        <f>Data7[[#This Row],[TOTAL CHELTUIELI EURO]]/Data7[[#This Row],[NUMĂRUL PERSOANELOR ÎNSCRISE ÎN LISTELE ELECTORALE]]</f>
        <v>2.9188864616426276E-2</v>
      </c>
      <c r="V89" s="122">
        <f>Data7[[#This Row],[TOTAL CHELTUIELI LEI]]/Data7[[#This Row],[NUMĂRUL PERSOANELOR CARE AU PARTICIPAT LA VOT]]</f>
        <v>0.21970289288506645</v>
      </c>
      <c r="W89" s="122">
        <f>Data7[[#This Row],[TOTAL CHELTUIELI EURO]]/Data7[[#This Row],[NUMĂRUL PERSOANELOR CARE AU PARTICIPAT LA VOT]]</f>
        <v>4.5392221831174244E-2</v>
      </c>
      <c r="X89" s="124">
        <v>4.8400999999999996</v>
      </c>
      <c r="Y89" s="125" t="s">
        <v>2890</v>
      </c>
      <c r="Z89" s="126">
        <v>0</v>
      </c>
      <c r="AA89" s="127" t="s">
        <v>3105</v>
      </c>
      <c r="AB89" s="126">
        <v>0</v>
      </c>
      <c r="AC89" s="45"/>
    </row>
    <row r="90" spans="1:29" x14ac:dyDescent="0.2">
      <c r="A90" s="118">
        <v>481</v>
      </c>
      <c r="B90" s="119" t="s">
        <v>11</v>
      </c>
      <c r="C90" s="120" t="s">
        <v>1397</v>
      </c>
      <c r="D90" s="121">
        <v>44101</v>
      </c>
      <c r="E90" s="119">
        <v>1</v>
      </c>
      <c r="F90" s="119"/>
      <c r="G90" s="119" t="s">
        <v>2</v>
      </c>
      <c r="H90" s="119" t="s">
        <v>2</v>
      </c>
      <c r="I90" s="120">
        <v>0</v>
      </c>
      <c r="J90" s="120">
        <v>234.9</v>
      </c>
      <c r="K90" s="120">
        <v>0</v>
      </c>
      <c r="L90" s="122">
        <f>SUM(Data7[[#This Row],[CHELTUIELI DE PERSONAL LEI]:[CHELTUIELI DE CAPITAL (ACTIVE NEFINANCIARE ) LEI]])</f>
        <v>234.9</v>
      </c>
      <c r="M90" s="122">
        <f>Data7[[#This Row],[TOTAL CHELTUIELI LEI]]/Data7[[#This Row],[CURS VALUTAR EURO BNR 22 07 2020]]</f>
        <v>48.532055122828048</v>
      </c>
      <c r="N90" s="128">
        <v>1709</v>
      </c>
      <c r="O90" s="123"/>
      <c r="P90" s="123">
        <v>964</v>
      </c>
      <c r="Q90" s="123"/>
      <c r="R90" s="123">
        <f>Data7[[#This Row],[PERSOANE ÎNSCRISE ÎN LISTELE ELECTORALE (TURUL 1)            ]]+Data7[[#This Row],[PERSOANE ÎNSCRISE ÎN LISTELE ELECTORALE (TURUL AL 2-LEA)]]</f>
        <v>1709</v>
      </c>
      <c r="S90" s="123">
        <f>Data7[[#This Row],[PERSOANE CARE AU PARTICIPAT LA VOT (TURUL 1)]]+Data7[[#This Row],[PERSOANE CARE AU PARTICIPAT LA VOT  (TURUL AL 2-LEA)]]</f>
        <v>964</v>
      </c>
      <c r="T90" s="122">
        <f>Data7[[#This Row],[TOTAL CHELTUIELI LEI]]/Data7[[#This Row],[NUMĂRUL PERSOANELOR ÎNSCRISE ÎN LISTELE ELECTORALE]]</f>
        <v>0.13744880046811001</v>
      </c>
      <c r="U90" s="122">
        <f>Data7[[#This Row],[TOTAL CHELTUIELI EURO]]/Data7[[#This Row],[NUMĂRUL PERSOANELOR ÎNSCRISE ÎN LISTELE ELECTORALE]]</f>
        <v>2.8397925759407867E-2</v>
      </c>
      <c r="V90" s="122">
        <f>Data7[[#This Row],[TOTAL CHELTUIELI LEI]]/Data7[[#This Row],[NUMĂRUL PERSOANELOR CARE AU PARTICIPAT LA VOT]]</f>
        <v>0.24367219917012448</v>
      </c>
      <c r="W90" s="122">
        <f>Data7[[#This Row],[TOTAL CHELTUIELI EURO]]/Data7[[#This Row],[NUMĂRUL PERSOANELOR CARE AU PARTICIPAT LA VOT]]</f>
        <v>5.0344455521605859E-2</v>
      </c>
      <c r="X90" s="124">
        <v>4.8400999999999996</v>
      </c>
      <c r="Y90" s="125" t="s">
        <v>2890</v>
      </c>
      <c r="Z90" s="126">
        <v>0</v>
      </c>
      <c r="AA90" s="127" t="s">
        <v>3105</v>
      </c>
      <c r="AB90" s="126">
        <v>0</v>
      </c>
      <c r="AC90" s="45"/>
    </row>
    <row r="91" spans="1:29" x14ac:dyDescent="0.2">
      <c r="A91" s="118">
        <v>1849</v>
      </c>
      <c r="B91" s="119" t="s">
        <v>190</v>
      </c>
      <c r="C91" s="120" t="s">
        <v>238</v>
      </c>
      <c r="D91" s="121">
        <v>44101</v>
      </c>
      <c r="E91" s="119">
        <v>1</v>
      </c>
      <c r="F91" s="119"/>
      <c r="G91" s="119" t="s">
        <v>2</v>
      </c>
      <c r="H91" s="119" t="s">
        <v>2</v>
      </c>
      <c r="I91" s="122">
        <v>92.775000000000006</v>
      </c>
      <c r="J91" s="122">
        <v>63.88</v>
      </c>
      <c r="K91" s="122">
        <v>0</v>
      </c>
      <c r="L91" s="122">
        <f>SUM(Data7[[#This Row],[CHELTUIELI DE PERSONAL LEI]:[CHELTUIELI DE CAPITAL (ACTIVE NEFINANCIARE ) LEI]])</f>
        <v>156.655</v>
      </c>
      <c r="M91" s="122">
        <f>Data7[[#This Row],[TOTAL CHELTUIELI LEI]]/Data7[[#This Row],[CURS VALUTAR EURO BNR 22 07 2020]]</f>
        <v>32.366066816801307</v>
      </c>
      <c r="N91" s="128">
        <v>1222</v>
      </c>
      <c r="O91" s="129"/>
      <c r="P91" s="129">
        <v>921</v>
      </c>
      <c r="Q91" s="129"/>
      <c r="R91" s="129">
        <f>Data7[[#This Row],[PERSOANE ÎNSCRISE ÎN LISTELE ELECTORALE (TURUL 1)            ]]+Data7[[#This Row],[PERSOANE ÎNSCRISE ÎN LISTELE ELECTORALE (TURUL AL 2-LEA)]]</f>
        <v>1222</v>
      </c>
      <c r="S91" s="129">
        <f>Data7[[#This Row],[PERSOANE CARE AU PARTICIPAT LA VOT (TURUL 1)]]+Data7[[#This Row],[PERSOANE CARE AU PARTICIPAT LA VOT  (TURUL AL 2-LEA)]]</f>
        <v>921</v>
      </c>
      <c r="T91" s="122">
        <f>Data7[[#This Row],[TOTAL CHELTUIELI LEI]]/Data7[[#This Row],[NUMĂRUL PERSOANELOR ÎNSCRISE ÎN LISTELE ELECTORALE]]</f>
        <v>0.12819558101472994</v>
      </c>
      <c r="U91" s="122">
        <f>Data7[[#This Row],[TOTAL CHELTUIELI EURO]]/Data7[[#This Row],[NUMĂRUL PERSOANELOR ÎNSCRISE ÎN LISTELE ELECTORALE]]</f>
        <v>2.6486143057938876E-2</v>
      </c>
      <c r="V91" s="122">
        <f>Data7[[#This Row],[TOTAL CHELTUIELI LEI]]/Data7[[#This Row],[NUMĂRUL PERSOANELOR CARE AU PARTICIPAT LA VOT]]</f>
        <v>0.17009229098805645</v>
      </c>
      <c r="W91" s="122">
        <f>Data7[[#This Row],[TOTAL CHELTUIELI EURO]]/Data7[[#This Row],[NUMĂRUL PERSOANELOR CARE AU PARTICIPAT LA VOT]]</f>
        <v>3.5142309247341269E-2</v>
      </c>
      <c r="X91" s="124">
        <v>4.8400999999999996</v>
      </c>
      <c r="Y91" s="125" t="s">
        <v>2890</v>
      </c>
      <c r="Z91" s="126">
        <v>0</v>
      </c>
      <c r="AA91" s="127" t="s">
        <v>3105</v>
      </c>
      <c r="AB91" s="126">
        <v>0</v>
      </c>
      <c r="AC91" s="45"/>
    </row>
    <row r="92" spans="1:29" x14ac:dyDescent="0.2">
      <c r="A92" s="118">
        <v>132</v>
      </c>
      <c r="B92" s="119" t="s">
        <v>5</v>
      </c>
      <c r="C92" s="120" t="s">
        <v>1089</v>
      </c>
      <c r="D92" s="121">
        <v>44101</v>
      </c>
      <c r="E92" s="119">
        <v>1</v>
      </c>
      <c r="F92" s="119"/>
      <c r="G92" s="119" t="s">
        <v>2</v>
      </c>
      <c r="H92" s="119" t="s">
        <v>2</v>
      </c>
      <c r="I92" s="120">
        <v>0</v>
      </c>
      <c r="J92" s="131">
        <v>228</v>
      </c>
      <c r="K92" s="120">
        <v>0</v>
      </c>
      <c r="L92" s="122">
        <f>SUM(Data7[[#This Row],[CHELTUIELI DE PERSONAL LEI]:[CHELTUIELI DE CAPITAL (ACTIVE NEFINANCIARE ) LEI]])</f>
        <v>228</v>
      </c>
      <c r="M92" s="122">
        <f>Data7[[#This Row],[TOTAL CHELTUIELI LEI]]/Data7[[#This Row],[CURS VALUTAR EURO BNR 22 07 2020]]</f>
        <v>47.106464742464006</v>
      </c>
      <c r="N92" s="128">
        <v>2409</v>
      </c>
      <c r="O92" s="123"/>
      <c r="P92" s="123">
        <v>1580</v>
      </c>
      <c r="Q92" s="123"/>
      <c r="R92" s="123">
        <f>Data7[[#This Row],[PERSOANE ÎNSCRISE ÎN LISTELE ELECTORALE (TURUL 1)            ]]+Data7[[#This Row],[PERSOANE ÎNSCRISE ÎN LISTELE ELECTORALE (TURUL AL 2-LEA)]]</f>
        <v>2409</v>
      </c>
      <c r="S92" s="123">
        <f>Data7[[#This Row],[PERSOANE CARE AU PARTICIPAT LA VOT (TURUL 1)]]+Data7[[#This Row],[PERSOANE CARE AU PARTICIPAT LA VOT  (TURUL AL 2-LEA)]]</f>
        <v>1580</v>
      </c>
      <c r="T92" s="122">
        <f>Data7[[#This Row],[TOTAL CHELTUIELI LEI]]/Data7[[#This Row],[NUMĂRUL PERSOANELOR ÎNSCRISE ÎN LISTELE ELECTORALE]]</f>
        <v>9.4645080946450813E-2</v>
      </c>
      <c r="U92" s="122">
        <f>Data7[[#This Row],[TOTAL CHELTUIELI EURO]]/Data7[[#This Row],[NUMĂRUL PERSOANELOR ÎNSCRISE ÎN LISTELE ELECTORALE]]</f>
        <v>1.9554364774787881E-2</v>
      </c>
      <c r="V92" s="122">
        <f>Data7[[#This Row],[TOTAL CHELTUIELI LEI]]/Data7[[#This Row],[NUMĂRUL PERSOANELOR CARE AU PARTICIPAT LA VOT]]</f>
        <v>0.14430379746835442</v>
      </c>
      <c r="W92" s="122">
        <f>Data7[[#This Row],[TOTAL CHELTUIELI EURO]]/Data7[[#This Row],[NUMĂRUL PERSOANELOR CARE AU PARTICIPAT LA VOT]]</f>
        <v>2.9814218191432915E-2</v>
      </c>
      <c r="X92" s="124">
        <v>4.8400999999999996</v>
      </c>
      <c r="Y92" s="125" t="s">
        <v>2890</v>
      </c>
      <c r="Z92" s="126">
        <v>0</v>
      </c>
      <c r="AA92" s="127" t="s">
        <v>3105</v>
      </c>
      <c r="AB92" s="126">
        <v>0</v>
      </c>
      <c r="AC92" s="45"/>
    </row>
    <row r="93" spans="1:29" x14ac:dyDescent="0.2">
      <c r="A93" s="118">
        <v>2953</v>
      </c>
      <c r="B93" s="119" t="s">
        <v>2623</v>
      </c>
      <c r="C93" s="120" t="s">
        <v>917</v>
      </c>
      <c r="D93" s="121">
        <v>44101</v>
      </c>
      <c r="E93" s="119">
        <v>1</v>
      </c>
      <c r="F93" s="119"/>
      <c r="G93" s="119" t="s">
        <v>2</v>
      </c>
      <c r="H93" s="119" t="s">
        <v>2</v>
      </c>
      <c r="I93" s="120">
        <v>0</v>
      </c>
      <c r="J93" s="120">
        <v>116</v>
      </c>
      <c r="K93" s="120">
        <v>0</v>
      </c>
      <c r="L93" s="122">
        <f>SUM(Data7[[#This Row],[CHELTUIELI DE PERSONAL LEI]:[CHELTUIELI DE CAPITAL (ACTIVE NEFINANCIARE ) LEI]])</f>
        <v>116</v>
      </c>
      <c r="M93" s="122">
        <f>Data7[[#This Row],[TOTAL CHELTUIELI LEI]]/Data7[[#This Row],[CURS VALUTAR EURO BNR 22 07 2020]]</f>
        <v>23.966446974236071</v>
      </c>
      <c r="N93" s="128">
        <v>1325</v>
      </c>
      <c r="O93" s="123"/>
      <c r="P93" s="123">
        <v>723</v>
      </c>
      <c r="Q93" s="123"/>
      <c r="R93" s="123">
        <f>Data7[[#This Row],[PERSOANE ÎNSCRISE ÎN LISTELE ELECTORALE (TURUL 1)            ]]+Data7[[#This Row],[PERSOANE ÎNSCRISE ÎN LISTELE ELECTORALE (TURUL AL 2-LEA)]]</f>
        <v>1325</v>
      </c>
      <c r="S93" s="123">
        <f>Data7[[#This Row],[PERSOANE CARE AU PARTICIPAT LA VOT (TURUL 1)]]+Data7[[#This Row],[PERSOANE CARE AU PARTICIPAT LA VOT  (TURUL AL 2-LEA)]]</f>
        <v>723</v>
      </c>
      <c r="T93" s="122">
        <f>Data7[[#This Row],[TOTAL CHELTUIELI LEI]]/Data7[[#This Row],[NUMĂRUL PERSOANELOR ÎNSCRISE ÎN LISTELE ELECTORALE]]</f>
        <v>8.7547169811320755E-2</v>
      </c>
      <c r="U93" s="122">
        <f>Data7[[#This Row],[TOTAL CHELTUIELI EURO]]/Data7[[#This Row],[NUMĂRUL PERSOANELOR ÎNSCRISE ÎN LISTELE ELECTORALE]]</f>
        <v>1.8087884508857413E-2</v>
      </c>
      <c r="V93" s="122">
        <f>Data7[[#This Row],[TOTAL CHELTUIELI LEI]]/Data7[[#This Row],[NUMĂRUL PERSOANELOR CARE AU PARTICIPAT LA VOT]]</f>
        <v>0.16044260027662519</v>
      </c>
      <c r="W93" s="122">
        <f>Data7[[#This Row],[TOTAL CHELTUIELI EURO]]/Data7[[#This Row],[NUMĂRUL PERSOANELOR CARE AU PARTICIPAT LA VOT]]</f>
        <v>3.3148612689123197E-2</v>
      </c>
      <c r="X93" s="124">
        <v>4.8400999999999996</v>
      </c>
      <c r="Y93" s="125" t="s">
        <v>2890</v>
      </c>
      <c r="Z93" s="126">
        <v>0</v>
      </c>
      <c r="AA93" s="127" t="s">
        <v>3105</v>
      </c>
      <c r="AB93" s="126">
        <v>0</v>
      </c>
      <c r="AC93" s="45"/>
    </row>
    <row r="94" spans="1:29" x14ac:dyDescent="0.2">
      <c r="A94" s="118">
        <v>2809</v>
      </c>
      <c r="B94" s="119" t="s">
        <v>2571</v>
      </c>
      <c r="C94" s="120" t="s">
        <v>2594</v>
      </c>
      <c r="D94" s="121">
        <v>44101</v>
      </c>
      <c r="E94" s="119">
        <v>1</v>
      </c>
      <c r="F94" s="119"/>
      <c r="G94" s="119" t="s">
        <v>2</v>
      </c>
      <c r="H94" s="119" t="s">
        <v>2</v>
      </c>
      <c r="I94" s="120">
        <v>4</v>
      </c>
      <c r="J94" s="120">
        <v>211</v>
      </c>
      <c r="K94" s="120">
        <v>0</v>
      </c>
      <c r="L94" s="122">
        <f>SUM(Data7[[#This Row],[CHELTUIELI DE PERSONAL LEI]:[CHELTUIELI DE CAPITAL (ACTIVE NEFINANCIARE ) LEI]])</f>
        <v>215</v>
      </c>
      <c r="M94" s="122">
        <f>Data7[[#This Row],[TOTAL CHELTUIELI LEI]]/Data7[[#This Row],[CURS VALUTAR EURO BNR 22 07 2020]]</f>
        <v>44.420569822937544</v>
      </c>
      <c r="N94" s="128">
        <v>2709</v>
      </c>
      <c r="O94" s="129"/>
      <c r="P94" s="129">
        <v>1679</v>
      </c>
      <c r="Q94" s="129"/>
      <c r="R94" s="129">
        <f>Data7[[#This Row],[PERSOANE ÎNSCRISE ÎN LISTELE ELECTORALE (TURUL 1)            ]]+Data7[[#This Row],[PERSOANE ÎNSCRISE ÎN LISTELE ELECTORALE (TURUL AL 2-LEA)]]</f>
        <v>2709</v>
      </c>
      <c r="S94" s="129">
        <f>Data7[[#This Row],[PERSOANE CARE AU PARTICIPAT LA VOT (TURUL 1)]]+Data7[[#This Row],[PERSOANE CARE AU PARTICIPAT LA VOT  (TURUL AL 2-LEA)]]</f>
        <v>1679</v>
      </c>
      <c r="T94" s="122">
        <f>Data7[[#This Row],[TOTAL CHELTUIELI LEI]]/Data7[[#This Row],[NUMĂRUL PERSOANELOR ÎNSCRISE ÎN LISTELE ELECTORALE]]</f>
        <v>7.9365079365079361E-2</v>
      </c>
      <c r="U94" s="122">
        <f>Data7[[#This Row],[TOTAL CHELTUIELI EURO]]/Data7[[#This Row],[NUMĂRUL PERSOANELOR ÎNSCRISE ÎN LISTELE ELECTORALE]]</f>
        <v>1.6397404881113894E-2</v>
      </c>
      <c r="V94" s="122">
        <f>Data7[[#This Row],[TOTAL CHELTUIELI LEI]]/Data7[[#This Row],[NUMĂRUL PERSOANELOR CARE AU PARTICIPAT LA VOT]]</f>
        <v>0.12805241215008933</v>
      </c>
      <c r="W94" s="122">
        <f>Data7[[#This Row],[TOTAL CHELTUIELI EURO]]/Data7[[#This Row],[NUMĂRUL PERSOANELOR CARE AU PARTICIPAT LA VOT]]</f>
        <v>2.6456563325156369E-2</v>
      </c>
      <c r="X94" s="124">
        <v>4.8400999999999996</v>
      </c>
      <c r="Y94" s="125" t="s">
        <v>2890</v>
      </c>
      <c r="Z94" s="126">
        <v>0</v>
      </c>
      <c r="AA94" s="127" t="s">
        <v>3105</v>
      </c>
      <c r="AB94" s="126">
        <v>0</v>
      </c>
      <c r="AC94" s="45"/>
    </row>
    <row r="95" spans="1:29" x14ac:dyDescent="0.2">
      <c r="A95" s="118">
        <v>2230</v>
      </c>
      <c r="B95" s="119" t="s">
        <v>2413</v>
      </c>
      <c r="C95" s="120" t="s">
        <v>2438</v>
      </c>
      <c r="D95" s="121">
        <v>44101</v>
      </c>
      <c r="E95" s="119">
        <v>1</v>
      </c>
      <c r="F95" s="119"/>
      <c r="G95" s="119" t="s">
        <v>2</v>
      </c>
      <c r="H95" s="119" t="s">
        <v>2</v>
      </c>
      <c r="I95" s="131">
        <v>0</v>
      </c>
      <c r="J95" s="131">
        <v>203</v>
      </c>
      <c r="K95" s="131">
        <v>0</v>
      </c>
      <c r="L95" s="122">
        <f>SUM(Data7[[#This Row],[CHELTUIELI DE PERSONAL LEI]:[CHELTUIELI DE CAPITAL (ACTIVE NEFINANCIARE ) LEI]])</f>
        <v>203</v>
      </c>
      <c r="M95" s="122">
        <f>Data7[[#This Row],[TOTAL CHELTUIELI LEI]]/Data7[[#This Row],[CURS VALUTAR EURO BNR 22 07 2020]]</f>
        <v>41.941282204913122</v>
      </c>
      <c r="N95" s="128">
        <v>2799</v>
      </c>
      <c r="O95" s="129"/>
      <c r="P95" s="129">
        <v>1662</v>
      </c>
      <c r="Q95" s="129"/>
      <c r="R95" s="129">
        <f>Data7[[#This Row],[PERSOANE ÎNSCRISE ÎN LISTELE ELECTORALE (TURUL 1)            ]]+Data7[[#This Row],[PERSOANE ÎNSCRISE ÎN LISTELE ELECTORALE (TURUL AL 2-LEA)]]</f>
        <v>2799</v>
      </c>
      <c r="S95" s="129">
        <f>Data7[[#This Row],[PERSOANE CARE AU PARTICIPAT LA VOT (TURUL 1)]]+Data7[[#This Row],[PERSOANE CARE AU PARTICIPAT LA VOT  (TURUL AL 2-LEA)]]</f>
        <v>1662</v>
      </c>
      <c r="T95" s="122">
        <f>Data7[[#This Row],[TOTAL CHELTUIELI LEI]]/Data7[[#This Row],[NUMĂRUL PERSOANELOR ÎNSCRISE ÎN LISTELE ELECTORALE]]</f>
        <v>7.2525902107895682E-2</v>
      </c>
      <c r="U95" s="122">
        <f>Data7[[#This Row],[TOTAL CHELTUIELI EURO]]/Data7[[#This Row],[NUMĂRUL PERSOANELOR ÎNSCRISE ÎN LISTELE ELECTORALE]]</f>
        <v>1.4984380923513084E-2</v>
      </c>
      <c r="V95" s="122">
        <f>Data7[[#This Row],[TOTAL CHELTUIELI LEI]]/Data7[[#This Row],[NUMĂRUL PERSOANELOR CARE AU PARTICIPAT LA VOT]]</f>
        <v>0.12214199759326114</v>
      </c>
      <c r="W95" s="122">
        <f>Data7[[#This Row],[TOTAL CHELTUIELI EURO]]/Data7[[#This Row],[NUMĂRUL PERSOANELOR CARE AU PARTICIPAT LA VOT]]</f>
        <v>2.5235428522811746E-2</v>
      </c>
      <c r="X95" s="124">
        <v>4.8400999999999996</v>
      </c>
      <c r="Y95" s="125" t="s">
        <v>2890</v>
      </c>
      <c r="Z95" s="126">
        <v>0</v>
      </c>
      <c r="AA95" s="127" t="s">
        <v>3105</v>
      </c>
      <c r="AB95" s="126">
        <v>0</v>
      </c>
      <c r="AC95" s="45"/>
    </row>
    <row r="96" spans="1:29" x14ac:dyDescent="0.2">
      <c r="A96" s="118">
        <v>472</v>
      </c>
      <c r="B96" s="119" t="s">
        <v>11</v>
      </c>
      <c r="C96" s="120" t="s">
        <v>1389</v>
      </c>
      <c r="D96" s="121">
        <v>44101</v>
      </c>
      <c r="E96" s="119">
        <v>1</v>
      </c>
      <c r="F96" s="119"/>
      <c r="G96" s="119" t="s">
        <v>2</v>
      </c>
      <c r="H96" s="119" t="s">
        <v>2</v>
      </c>
      <c r="I96" s="120">
        <v>0</v>
      </c>
      <c r="J96" s="120">
        <v>107</v>
      </c>
      <c r="K96" s="120">
        <v>0</v>
      </c>
      <c r="L96" s="122">
        <f>SUM(Data7[[#This Row],[CHELTUIELI DE PERSONAL LEI]:[CHELTUIELI DE CAPITAL (ACTIVE NEFINANCIARE ) LEI]])</f>
        <v>107</v>
      </c>
      <c r="M96" s="122">
        <f>Data7[[#This Row],[TOTAL CHELTUIELI LEI]]/Data7[[#This Row],[CURS VALUTAR EURO BNR 22 07 2020]]</f>
        <v>22.106981260717756</v>
      </c>
      <c r="N96" s="128">
        <v>1937</v>
      </c>
      <c r="O96" s="123"/>
      <c r="P96" s="123">
        <v>1278</v>
      </c>
      <c r="Q96" s="123"/>
      <c r="R96" s="123">
        <f>Data7[[#This Row],[PERSOANE ÎNSCRISE ÎN LISTELE ELECTORALE (TURUL 1)            ]]+Data7[[#This Row],[PERSOANE ÎNSCRISE ÎN LISTELE ELECTORALE (TURUL AL 2-LEA)]]</f>
        <v>1937</v>
      </c>
      <c r="S96" s="123">
        <f>Data7[[#This Row],[PERSOANE CARE AU PARTICIPAT LA VOT (TURUL 1)]]+Data7[[#This Row],[PERSOANE CARE AU PARTICIPAT LA VOT  (TURUL AL 2-LEA)]]</f>
        <v>1278</v>
      </c>
      <c r="T96" s="122">
        <f>Data7[[#This Row],[TOTAL CHELTUIELI LEI]]/Data7[[#This Row],[NUMĂRUL PERSOANELOR ÎNSCRISE ÎN LISTELE ELECTORALE]]</f>
        <v>5.5240061951471346E-2</v>
      </c>
      <c r="U96" s="122">
        <f>Data7[[#This Row],[TOTAL CHELTUIELI EURO]]/Data7[[#This Row],[NUMĂRUL PERSOANELOR ÎNSCRISE ÎN LISTELE ELECTORALE]]</f>
        <v>1.1413000134598738E-2</v>
      </c>
      <c r="V96" s="122">
        <f>Data7[[#This Row],[TOTAL CHELTUIELI LEI]]/Data7[[#This Row],[NUMĂRUL PERSOANELOR CARE AU PARTICIPAT LA VOT]]</f>
        <v>8.3724569640062599E-2</v>
      </c>
      <c r="W96" s="122">
        <f>Data7[[#This Row],[TOTAL CHELTUIELI EURO]]/Data7[[#This Row],[NUMĂRUL PERSOANELOR CARE AU PARTICIPAT LA VOT]]</f>
        <v>1.7298107402752547E-2</v>
      </c>
      <c r="X96" s="124">
        <v>4.8400999999999996</v>
      </c>
      <c r="Y96" s="125" t="s">
        <v>2890</v>
      </c>
      <c r="Z96" s="126">
        <v>0</v>
      </c>
      <c r="AA96" s="127" t="s">
        <v>3105</v>
      </c>
      <c r="AB96" s="126">
        <v>0</v>
      </c>
      <c r="AC96" s="45"/>
    </row>
    <row r="97" spans="1:29" x14ac:dyDescent="0.2">
      <c r="A97" s="118">
        <v>1119</v>
      </c>
      <c r="B97" s="119" t="s">
        <v>21</v>
      </c>
      <c r="C97" s="120" t="s">
        <v>1931</v>
      </c>
      <c r="D97" s="121">
        <v>44101</v>
      </c>
      <c r="E97" s="119">
        <v>1</v>
      </c>
      <c r="F97" s="119"/>
      <c r="G97" s="119" t="s">
        <v>2</v>
      </c>
      <c r="H97" s="119" t="s">
        <v>2</v>
      </c>
      <c r="I97" s="135">
        <v>0</v>
      </c>
      <c r="J97" s="135">
        <v>81</v>
      </c>
      <c r="K97" s="135">
        <v>0</v>
      </c>
      <c r="L97" s="122">
        <f>SUM(Data7[[#This Row],[CHELTUIELI DE PERSONAL LEI]:[CHELTUIELI DE CAPITAL (ACTIVE NEFINANCIARE ) LEI]])</f>
        <v>81</v>
      </c>
      <c r="M97" s="122">
        <f>Data7[[#This Row],[TOTAL CHELTUIELI LEI]]/Data7[[#This Row],[CURS VALUTAR EURO BNR 22 07 2020]]</f>
        <v>16.735191421664844</v>
      </c>
      <c r="N97" s="128">
        <v>1790</v>
      </c>
      <c r="O97" s="129"/>
      <c r="P97" s="129">
        <v>1063</v>
      </c>
      <c r="Q97" s="129"/>
      <c r="R97" s="129">
        <f>Data7[[#This Row],[PERSOANE ÎNSCRISE ÎN LISTELE ELECTORALE (TURUL 1)            ]]+Data7[[#This Row],[PERSOANE ÎNSCRISE ÎN LISTELE ELECTORALE (TURUL AL 2-LEA)]]</f>
        <v>1790</v>
      </c>
      <c r="S97" s="129">
        <f>Data7[[#This Row],[PERSOANE CARE AU PARTICIPAT LA VOT (TURUL 1)]]+Data7[[#This Row],[PERSOANE CARE AU PARTICIPAT LA VOT  (TURUL AL 2-LEA)]]</f>
        <v>1063</v>
      </c>
      <c r="T97" s="122">
        <f>Data7[[#This Row],[TOTAL CHELTUIELI LEI]]/Data7[[#This Row],[NUMĂRUL PERSOANELOR ÎNSCRISE ÎN LISTELE ELECTORALE]]</f>
        <v>4.5251396648044694E-2</v>
      </c>
      <c r="U97" s="122">
        <f>Data7[[#This Row],[TOTAL CHELTUIELI EURO]]/Data7[[#This Row],[NUMĂRUL PERSOANELOR ÎNSCRISE ÎN LISTELE ELECTORALE]]</f>
        <v>9.3492689506507499E-3</v>
      </c>
      <c r="V97" s="122">
        <f>Data7[[#This Row],[TOTAL CHELTUIELI LEI]]/Data7[[#This Row],[NUMĂRUL PERSOANELOR CARE AU PARTICIPAT LA VOT]]</f>
        <v>7.61994355597366E-2</v>
      </c>
      <c r="W97" s="122">
        <f>Data7[[#This Row],[TOTAL CHELTUIELI EURO]]/Data7[[#This Row],[NUMĂRUL PERSOANELOR CARE AU PARTICIPAT LA VOT]]</f>
        <v>1.5743359756975394E-2</v>
      </c>
      <c r="X97" s="124">
        <v>4.8400999999999996</v>
      </c>
      <c r="Y97" s="125" t="s">
        <v>2890</v>
      </c>
      <c r="Z97" s="126">
        <v>0</v>
      </c>
      <c r="AA97" s="127" t="s">
        <v>3105</v>
      </c>
      <c r="AB97" s="126">
        <v>0</v>
      </c>
      <c r="AC97" s="45"/>
    </row>
    <row r="98" spans="1:29" x14ac:dyDescent="0.2">
      <c r="A98" s="118">
        <v>2987</v>
      </c>
      <c r="B98" s="119" t="s">
        <v>2623</v>
      </c>
      <c r="C98" s="120" t="s">
        <v>951</v>
      </c>
      <c r="D98" s="121">
        <v>44101</v>
      </c>
      <c r="E98" s="119">
        <v>1</v>
      </c>
      <c r="F98" s="119"/>
      <c r="G98" s="119" t="s">
        <v>2</v>
      </c>
      <c r="H98" s="119" t="s">
        <v>2</v>
      </c>
      <c r="I98" s="120">
        <v>0</v>
      </c>
      <c r="J98" s="120">
        <v>66</v>
      </c>
      <c r="K98" s="120">
        <v>0</v>
      </c>
      <c r="L98" s="122">
        <f>SUM(Data7[[#This Row],[CHELTUIELI DE PERSONAL LEI]:[CHELTUIELI DE CAPITAL (ACTIVE NEFINANCIARE ) LEI]])</f>
        <v>66</v>
      </c>
      <c r="M98" s="122">
        <f>Data7[[#This Row],[TOTAL CHELTUIELI LEI]]/Data7[[#This Row],[CURS VALUTAR EURO BNR 22 07 2020]]</f>
        <v>13.636081899134316</v>
      </c>
      <c r="N98" s="128">
        <v>2189</v>
      </c>
      <c r="O98" s="123"/>
      <c r="P98" s="123">
        <v>1502</v>
      </c>
      <c r="Q98" s="123"/>
      <c r="R98" s="123">
        <f>Data7[[#This Row],[PERSOANE ÎNSCRISE ÎN LISTELE ELECTORALE (TURUL 1)            ]]+Data7[[#This Row],[PERSOANE ÎNSCRISE ÎN LISTELE ELECTORALE (TURUL AL 2-LEA)]]</f>
        <v>2189</v>
      </c>
      <c r="S98" s="123">
        <f>Data7[[#This Row],[PERSOANE CARE AU PARTICIPAT LA VOT (TURUL 1)]]+Data7[[#This Row],[PERSOANE CARE AU PARTICIPAT LA VOT  (TURUL AL 2-LEA)]]</f>
        <v>1502</v>
      </c>
      <c r="T98" s="122">
        <f>Data7[[#This Row],[TOTAL CHELTUIELI LEI]]/Data7[[#This Row],[NUMĂRUL PERSOANELOR ÎNSCRISE ÎN LISTELE ELECTORALE]]</f>
        <v>3.015075376884422E-2</v>
      </c>
      <c r="U98" s="122">
        <f>Data7[[#This Row],[TOTAL CHELTUIELI EURO]]/Data7[[#This Row],[NUMĂRUL PERSOANELOR ÎNSCRISE ÎN LISTELE ELECTORALE]]</f>
        <v>6.2293658744332191E-3</v>
      </c>
      <c r="V98" s="122">
        <f>Data7[[#This Row],[TOTAL CHELTUIELI LEI]]/Data7[[#This Row],[NUMĂRUL PERSOANELOR CARE AU PARTICIPAT LA VOT]]</f>
        <v>4.3941411451398134E-2</v>
      </c>
      <c r="W98" s="122">
        <f>Data7[[#This Row],[TOTAL CHELTUIELI EURO]]/Data7[[#This Row],[NUMĂRUL PERSOANELOR CARE AU PARTICIPAT LA VOT]]</f>
        <v>9.0786164441639915E-3</v>
      </c>
      <c r="X98" s="124">
        <v>4.8400999999999996</v>
      </c>
      <c r="Y98" s="125" t="s">
        <v>2890</v>
      </c>
      <c r="Z98" s="126">
        <v>0</v>
      </c>
      <c r="AA98" s="127" t="s">
        <v>3105</v>
      </c>
      <c r="AB98" s="126">
        <v>0</v>
      </c>
      <c r="AC98" s="45"/>
    </row>
    <row r="99" spans="1:29" x14ac:dyDescent="0.2">
      <c r="A99" s="118">
        <v>1768</v>
      </c>
      <c r="B99" s="119" t="s">
        <v>97</v>
      </c>
      <c r="C99" s="120" t="s">
        <v>162</v>
      </c>
      <c r="D99" s="121">
        <v>44101</v>
      </c>
      <c r="E99" s="119">
        <v>1</v>
      </c>
      <c r="F99" s="119"/>
      <c r="G99" s="119" t="s">
        <v>2</v>
      </c>
      <c r="H99" s="119" t="s">
        <v>2</v>
      </c>
      <c r="I99" s="169">
        <v>0</v>
      </c>
      <c r="J99" s="169">
        <v>67</v>
      </c>
      <c r="K99" s="169">
        <v>0</v>
      </c>
      <c r="L99" s="122">
        <f>SUM(Data7[[#This Row],[CHELTUIELI DE PERSONAL LEI]:[CHELTUIELI DE CAPITAL (ACTIVE NEFINANCIARE ) LEI]])</f>
        <v>67</v>
      </c>
      <c r="M99" s="122">
        <f>Data7[[#This Row],[TOTAL CHELTUIELI LEI]]/Data7[[#This Row],[CURS VALUTAR EURO BNR 22 07 2020]]</f>
        <v>13.842689200636352</v>
      </c>
      <c r="N99" s="128">
        <v>2707</v>
      </c>
      <c r="O99" s="129"/>
      <c r="P99" s="129">
        <v>1283</v>
      </c>
      <c r="Q99" s="129"/>
      <c r="R99" s="129">
        <f>Data7[[#This Row],[PERSOANE ÎNSCRISE ÎN LISTELE ELECTORALE (TURUL 1)            ]]+Data7[[#This Row],[PERSOANE ÎNSCRISE ÎN LISTELE ELECTORALE (TURUL AL 2-LEA)]]</f>
        <v>2707</v>
      </c>
      <c r="S99" s="129">
        <f>Data7[[#This Row],[PERSOANE CARE AU PARTICIPAT LA VOT (TURUL 1)]]+Data7[[#This Row],[PERSOANE CARE AU PARTICIPAT LA VOT  (TURUL AL 2-LEA)]]</f>
        <v>1283</v>
      </c>
      <c r="T99" s="122">
        <f>Data7[[#This Row],[TOTAL CHELTUIELI LEI]]/Data7[[#This Row],[NUMĂRUL PERSOANELOR ÎNSCRISE ÎN LISTELE ELECTORALE]]</f>
        <v>2.4750646472109346E-2</v>
      </c>
      <c r="U99" s="122">
        <f>Data7[[#This Row],[TOTAL CHELTUIELI EURO]]/Data7[[#This Row],[NUMĂRUL PERSOANELOR ÎNSCRISE ÎN LISTELE ELECTORALE]]</f>
        <v>5.1136642780333771E-3</v>
      </c>
      <c r="V99" s="122">
        <f>Data7[[#This Row],[TOTAL CHELTUIELI LEI]]/Data7[[#This Row],[NUMĂRUL PERSOANELOR CARE AU PARTICIPAT LA VOT]]</f>
        <v>5.2221356196414652E-2</v>
      </c>
      <c r="W99" s="122">
        <f>Data7[[#This Row],[TOTAL CHELTUIELI EURO]]/Data7[[#This Row],[NUMĂRUL PERSOANELOR CARE AU PARTICIPAT LA VOT]]</f>
        <v>1.0789313484517811E-2</v>
      </c>
      <c r="X99" s="124">
        <v>4.8400999999999996</v>
      </c>
      <c r="Y99" s="125" t="s">
        <v>2890</v>
      </c>
      <c r="Z99" s="126">
        <v>0</v>
      </c>
      <c r="AA99" s="127" t="s">
        <v>3105</v>
      </c>
      <c r="AB99" s="126">
        <v>0</v>
      </c>
      <c r="AC99" s="45"/>
    </row>
    <row r="100" spans="1:29" x14ac:dyDescent="0.2">
      <c r="A100" s="118">
        <v>1200</v>
      </c>
      <c r="B100" s="119" t="s">
        <v>22</v>
      </c>
      <c r="C100" s="120" t="s">
        <v>2002</v>
      </c>
      <c r="D100" s="121">
        <v>44101</v>
      </c>
      <c r="E100" s="119">
        <v>1</v>
      </c>
      <c r="F100" s="119"/>
      <c r="G100" s="119" t="s">
        <v>2</v>
      </c>
      <c r="H100" s="119" t="s">
        <v>2</v>
      </c>
      <c r="I100" s="132">
        <v>183.62</v>
      </c>
      <c r="J100" s="134">
        <v>7.1630000000000003</v>
      </c>
      <c r="K100" s="122">
        <v>0</v>
      </c>
      <c r="L100" s="122">
        <f>SUM(Data7[[#This Row],[CHELTUIELI DE PERSONAL LEI]:[CHELTUIELI DE CAPITAL (ACTIVE NEFINANCIARE ) LEI]])</f>
        <v>190.78300000000002</v>
      </c>
      <c r="M100" s="122">
        <f>Data7[[#This Row],[TOTAL CHELTUIELI LEI]]/Data7[[#This Row],[CURS VALUTAR EURO BNR 22 07 2020]]</f>
        <v>39.417160802462767</v>
      </c>
      <c r="N100" s="128">
        <v>14736</v>
      </c>
      <c r="O100" s="129"/>
      <c r="P100" s="129">
        <v>6828</v>
      </c>
      <c r="Q100" s="129"/>
      <c r="R100" s="129">
        <f>Data7[[#This Row],[PERSOANE ÎNSCRISE ÎN LISTELE ELECTORALE (TURUL 1)            ]]+Data7[[#This Row],[PERSOANE ÎNSCRISE ÎN LISTELE ELECTORALE (TURUL AL 2-LEA)]]</f>
        <v>14736</v>
      </c>
      <c r="S100" s="129">
        <f>Data7[[#This Row],[PERSOANE CARE AU PARTICIPAT LA VOT (TURUL 1)]]+Data7[[#This Row],[PERSOANE CARE AU PARTICIPAT LA VOT  (TURUL AL 2-LEA)]]</f>
        <v>6828</v>
      </c>
      <c r="T100" s="122">
        <f>Data7[[#This Row],[TOTAL CHELTUIELI LEI]]/Data7[[#This Row],[NUMĂRUL PERSOANELOR ÎNSCRISE ÎN LISTELE ELECTORALE]]</f>
        <v>1.2946729098805647E-2</v>
      </c>
      <c r="U100" s="122">
        <f>Data7[[#This Row],[TOTAL CHELTUIELI EURO]]/Data7[[#This Row],[NUMĂRUL PERSOANELOR ÎNSCRISE ÎN LISTELE ELECTORALE]]</f>
        <v>2.6748887623821095E-3</v>
      </c>
      <c r="V100" s="122">
        <f>Data7[[#This Row],[TOTAL CHELTUIELI LEI]]/Data7[[#This Row],[NUMĂRUL PERSOANELOR CARE AU PARTICIPAT LA VOT]]</f>
        <v>2.7941271236086702E-2</v>
      </c>
      <c r="W100" s="122">
        <f>Data7[[#This Row],[TOTAL CHELTUIELI EURO]]/Data7[[#This Row],[NUMĂRUL PERSOANELOR CARE AU PARTICIPAT LA VOT]]</f>
        <v>5.7728706506243073E-3</v>
      </c>
      <c r="X100" s="124">
        <v>4.8400999999999996</v>
      </c>
      <c r="Y100" s="125" t="s">
        <v>2890</v>
      </c>
      <c r="Z100" s="126">
        <v>0</v>
      </c>
      <c r="AA100" s="127" t="s">
        <v>3105</v>
      </c>
      <c r="AB100" s="126">
        <v>0</v>
      </c>
      <c r="AC100" s="45"/>
    </row>
    <row r="101" spans="1:29" x14ac:dyDescent="0.2">
      <c r="A101" s="118">
        <v>1233</v>
      </c>
      <c r="B101" s="119" t="s">
        <v>22</v>
      </c>
      <c r="C101" s="120" t="s">
        <v>1379</v>
      </c>
      <c r="D101" s="121">
        <v>44101</v>
      </c>
      <c r="E101" s="119">
        <v>1</v>
      </c>
      <c r="F101" s="119"/>
      <c r="G101" s="119" t="s">
        <v>2</v>
      </c>
      <c r="H101" s="119" t="s">
        <v>2</v>
      </c>
      <c r="I101" s="134">
        <v>0</v>
      </c>
      <c r="J101" s="134">
        <v>27.704999999999998</v>
      </c>
      <c r="K101" s="122">
        <v>0</v>
      </c>
      <c r="L101" s="122">
        <f>SUM(Data7[[#This Row],[CHELTUIELI DE PERSONAL LEI]:[CHELTUIELI DE CAPITAL (ACTIVE NEFINANCIARE ) LEI]])</f>
        <v>27.704999999999998</v>
      </c>
      <c r="M101" s="122">
        <f>Data7[[#This Row],[TOTAL CHELTUIELI LEI]]/Data7[[#This Row],[CURS VALUTAR EURO BNR 22 07 2020]]</f>
        <v>5.724055288113882</v>
      </c>
      <c r="N101" s="128">
        <v>4233</v>
      </c>
      <c r="O101" s="129"/>
      <c r="P101" s="129">
        <v>2242</v>
      </c>
      <c r="Q101" s="129"/>
      <c r="R101" s="129">
        <f>Data7[[#This Row],[PERSOANE ÎNSCRISE ÎN LISTELE ELECTORALE (TURUL 1)            ]]+Data7[[#This Row],[PERSOANE ÎNSCRISE ÎN LISTELE ELECTORALE (TURUL AL 2-LEA)]]</f>
        <v>4233</v>
      </c>
      <c r="S101" s="129">
        <f>Data7[[#This Row],[PERSOANE CARE AU PARTICIPAT LA VOT (TURUL 1)]]+Data7[[#This Row],[PERSOANE CARE AU PARTICIPAT LA VOT  (TURUL AL 2-LEA)]]</f>
        <v>2242</v>
      </c>
      <c r="T101" s="122">
        <f>Data7[[#This Row],[TOTAL CHELTUIELI LEI]]/Data7[[#This Row],[NUMĂRUL PERSOANELOR ÎNSCRISE ÎN LISTELE ELECTORALE]]</f>
        <v>6.545003543586109E-3</v>
      </c>
      <c r="U101" s="122">
        <f>Data7[[#This Row],[TOTAL CHELTUIELI EURO]]/Data7[[#This Row],[NUMĂRUL PERSOANELOR ÎNSCRISE ÎN LISTELE ELECTORALE]]</f>
        <v>1.3522455204615833E-3</v>
      </c>
      <c r="V101" s="122">
        <f>Data7[[#This Row],[TOTAL CHELTUIELI LEI]]/Data7[[#This Row],[NUMĂRUL PERSOANELOR CARE AU PARTICIPAT LA VOT]]</f>
        <v>1.2357270294380017E-2</v>
      </c>
      <c r="W101" s="122">
        <f>Data7[[#This Row],[TOTAL CHELTUIELI EURO]]/Data7[[#This Row],[NUMĂRUL PERSOANELOR CARE AU PARTICIPAT LA VOT]]</f>
        <v>2.5531022694531141E-3</v>
      </c>
      <c r="X101" s="124">
        <v>4.8400999999999996</v>
      </c>
      <c r="Y101" s="125" t="s">
        <v>2890</v>
      </c>
      <c r="Z101" s="126">
        <v>0</v>
      </c>
      <c r="AA101" s="127" t="s">
        <v>3105</v>
      </c>
      <c r="AB101" s="126">
        <v>0</v>
      </c>
      <c r="AC101" s="45"/>
    </row>
    <row r="110" spans="1:29" x14ac:dyDescent="0.2">
      <c r="I110" s="81"/>
      <c r="J110" s="81"/>
    </row>
  </sheetData>
  <pageMargins left="0.7" right="0.7" top="0.75" bottom="0.75" header="0.3" footer="0.3"/>
  <pageSetup paperSize="8" scale="36" fitToHeight="0"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3:L100"/>
  <sheetViews>
    <sheetView topLeftCell="A40" zoomScale="85" zoomScaleNormal="85" workbookViewId="0">
      <selection activeCell="A56" sqref="A56:L99"/>
    </sheetView>
  </sheetViews>
  <sheetFormatPr defaultRowHeight="15" x14ac:dyDescent="0.25"/>
  <cols>
    <col min="1" max="1" width="22" style="7" bestFit="1" customWidth="1"/>
    <col min="2" max="2" width="20" style="7" customWidth="1"/>
    <col min="3" max="3" width="26" style="7" customWidth="1"/>
    <col min="4" max="4" width="22.28515625" style="7" customWidth="1"/>
    <col min="5" max="5" width="17" style="7" customWidth="1"/>
    <col min="6" max="6" width="19.140625" style="7" customWidth="1"/>
    <col min="7" max="7" width="23.140625" style="7" customWidth="1"/>
    <col min="8" max="8" width="19.28515625" style="7" customWidth="1"/>
    <col min="9" max="9" width="19" style="7" customWidth="1"/>
    <col min="10" max="10" width="21.140625" style="7" customWidth="1"/>
    <col min="11" max="11" width="17.42578125" style="7" customWidth="1"/>
    <col min="12" max="12" width="18.42578125" style="7" customWidth="1"/>
    <col min="13" max="16384" width="9.140625" style="7"/>
  </cols>
  <sheetData>
    <row r="3" spans="1:11" ht="51.75" customHeight="1" x14ac:dyDescent="0.25">
      <c r="A3" s="254" t="s">
        <v>2870</v>
      </c>
      <c r="B3" s="7" t="s">
        <v>2872</v>
      </c>
      <c r="C3" s="7" t="s">
        <v>2873</v>
      </c>
      <c r="D3" s="7" t="s">
        <v>2874</v>
      </c>
      <c r="E3" s="7" t="s">
        <v>2876</v>
      </c>
      <c r="F3" s="7" t="s">
        <v>2877</v>
      </c>
      <c r="G3" s="7" t="s">
        <v>3166</v>
      </c>
      <c r="H3" s="7" t="s">
        <v>3167</v>
      </c>
      <c r="I3"/>
      <c r="J3"/>
      <c r="K3"/>
    </row>
    <row r="4" spans="1:11" x14ac:dyDescent="0.25">
      <c r="A4" s="255" t="s">
        <v>4</v>
      </c>
      <c r="B4" s="7">
        <v>267935.95</v>
      </c>
      <c r="C4" s="7">
        <v>771636.62000000011</v>
      </c>
      <c r="D4" s="7">
        <v>5246</v>
      </c>
      <c r="E4" s="7">
        <v>1044818.5700000001</v>
      </c>
      <c r="F4" s="7">
        <v>215867.14530691519</v>
      </c>
      <c r="G4" s="256">
        <v>310563</v>
      </c>
      <c r="H4" s="256">
        <v>155785</v>
      </c>
      <c r="I4"/>
      <c r="J4"/>
      <c r="K4"/>
    </row>
    <row r="5" spans="1:11" x14ac:dyDescent="0.25">
      <c r="A5" s="255" t="s">
        <v>5</v>
      </c>
      <c r="B5" s="7">
        <v>2092158</v>
      </c>
      <c r="C5" s="7">
        <v>849061.84000000008</v>
      </c>
      <c r="D5" s="7">
        <v>1979.56</v>
      </c>
      <c r="E5" s="7">
        <v>2943199.4000000004</v>
      </c>
      <c r="F5" s="7">
        <v>608086.48581640865</v>
      </c>
      <c r="G5" s="256">
        <v>389955</v>
      </c>
      <c r="H5" s="256">
        <v>175840</v>
      </c>
      <c r="I5"/>
      <c r="J5"/>
      <c r="K5"/>
    </row>
    <row r="6" spans="1:11" x14ac:dyDescent="0.25">
      <c r="A6" s="255" t="s">
        <v>6</v>
      </c>
      <c r="B6" s="7">
        <v>834600.37</v>
      </c>
      <c r="C6" s="7">
        <v>1804712.04</v>
      </c>
      <c r="D6" s="7">
        <v>37824.15</v>
      </c>
      <c r="E6" s="7">
        <v>2677136.56</v>
      </c>
      <c r="F6" s="7">
        <v>553115.96041404107</v>
      </c>
      <c r="G6" s="256">
        <v>525758</v>
      </c>
      <c r="H6" s="256">
        <v>262151</v>
      </c>
      <c r="I6"/>
      <c r="J6"/>
      <c r="K6"/>
    </row>
    <row r="7" spans="1:11" x14ac:dyDescent="0.25">
      <c r="A7" s="255" t="s">
        <v>9</v>
      </c>
      <c r="B7" s="7">
        <v>741766</v>
      </c>
      <c r="C7" s="7">
        <v>924564.85599999991</v>
      </c>
      <c r="D7" s="7">
        <v>0</v>
      </c>
      <c r="E7" s="7">
        <v>1666330.8559999999</v>
      </c>
      <c r="F7" s="7">
        <v>344276.12156773621</v>
      </c>
      <c r="G7" s="256">
        <v>602054</v>
      </c>
      <c r="H7" s="256">
        <v>250326</v>
      </c>
      <c r="I7"/>
      <c r="J7"/>
      <c r="K7"/>
    </row>
    <row r="8" spans="1:11" x14ac:dyDescent="0.25">
      <c r="A8" s="255" t="s">
        <v>10</v>
      </c>
      <c r="B8" s="7">
        <v>454806</v>
      </c>
      <c r="C8" s="7">
        <v>1148577.5399999998</v>
      </c>
      <c r="D8" s="7">
        <v>0</v>
      </c>
      <c r="E8" s="7">
        <v>1603383.5399999993</v>
      </c>
      <c r="F8" s="7">
        <v>331270.74647218024</v>
      </c>
      <c r="G8" s="256">
        <v>503563</v>
      </c>
      <c r="H8" s="256">
        <v>263548</v>
      </c>
      <c r="I8"/>
      <c r="J8"/>
      <c r="K8"/>
    </row>
    <row r="9" spans="1:11" x14ac:dyDescent="0.25">
      <c r="A9" s="255" t="s">
        <v>11</v>
      </c>
      <c r="B9" s="7">
        <v>364633.59999999998</v>
      </c>
      <c r="C9" s="7">
        <v>584389.94999999995</v>
      </c>
      <c r="D9" s="7">
        <v>11031</v>
      </c>
      <c r="E9" s="7">
        <v>960054.55</v>
      </c>
      <c r="F9" s="7">
        <v>198354.27987025067</v>
      </c>
      <c r="G9" s="256">
        <v>264659</v>
      </c>
      <c r="H9" s="256">
        <v>137333</v>
      </c>
      <c r="I9"/>
      <c r="J9"/>
      <c r="K9"/>
    </row>
    <row r="10" spans="1:11" x14ac:dyDescent="0.25">
      <c r="A10" s="255" t="s">
        <v>12</v>
      </c>
      <c r="B10" s="7">
        <v>817041.44</v>
      </c>
      <c r="C10" s="7">
        <v>709424.18</v>
      </c>
      <c r="D10" s="7">
        <v>10801</v>
      </c>
      <c r="E10" s="7">
        <v>1537266.6199999996</v>
      </c>
      <c r="F10" s="7">
        <v>317610.50804735429</v>
      </c>
      <c r="G10" s="256">
        <v>369752</v>
      </c>
      <c r="H10" s="256">
        <v>165239</v>
      </c>
      <c r="I10"/>
      <c r="J10"/>
      <c r="K10"/>
    </row>
    <row r="11" spans="1:11" x14ac:dyDescent="0.25">
      <c r="A11" s="255" t="s">
        <v>13</v>
      </c>
      <c r="B11" s="7">
        <v>712801.95</v>
      </c>
      <c r="C11" s="7">
        <v>1303161.3200000003</v>
      </c>
      <c r="D11" s="7">
        <v>0</v>
      </c>
      <c r="E11" s="7">
        <v>2015963.2700000005</v>
      </c>
      <c r="F11" s="7">
        <v>416512.73114191869</v>
      </c>
      <c r="G11" s="256">
        <v>521199</v>
      </c>
      <c r="H11" s="256">
        <v>219132</v>
      </c>
      <c r="I11"/>
      <c r="J11"/>
      <c r="K11"/>
    </row>
    <row r="12" spans="1:11" x14ac:dyDescent="0.25">
      <c r="A12" s="255" t="s">
        <v>14</v>
      </c>
      <c r="B12" s="7">
        <v>177722.88</v>
      </c>
      <c r="C12" s="7">
        <v>623006.22000000009</v>
      </c>
      <c r="D12" s="7">
        <v>0</v>
      </c>
      <c r="E12" s="7">
        <v>800729.1</v>
      </c>
      <c r="F12" s="7">
        <v>165436.47858515324</v>
      </c>
      <c r="G12" s="256">
        <v>285439</v>
      </c>
      <c r="H12" s="256">
        <v>118509</v>
      </c>
      <c r="I12"/>
      <c r="J12"/>
      <c r="K12"/>
    </row>
    <row r="13" spans="1:11" x14ac:dyDescent="0.25">
      <c r="A13" s="255" t="s">
        <v>15</v>
      </c>
      <c r="B13" s="7">
        <v>1210413.79</v>
      </c>
      <c r="C13" s="7">
        <v>921831.52000000014</v>
      </c>
      <c r="D13" s="7">
        <v>29714</v>
      </c>
      <c r="E13" s="7">
        <v>2161959.3100000005</v>
      </c>
      <c r="F13" s="7">
        <v>446676.57899630175</v>
      </c>
      <c r="G13" s="256">
        <v>380180</v>
      </c>
      <c r="H13" s="256">
        <v>200874</v>
      </c>
      <c r="I13"/>
      <c r="J13"/>
      <c r="K13"/>
    </row>
    <row r="14" spans="1:11" x14ac:dyDescent="0.25">
      <c r="A14" s="255" t="s">
        <v>16</v>
      </c>
      <c r="B14" s="7">
        <v>724925.11</v>
      </c>
      <c r="C14" s="7">
        <v>624904.76</v>
      </c>
      <c r="D14" s="7">
        <v>35608</v>
      </c>
      <c r="E14" s="7">
        <v>1385437.8700000003</v>
      </c>
      <c r="F14" s="7">
        <v>286241.57971942716</v>
      </c>
      <c r="G14" s="256">
        <v>275503</v>
      </c>
      <c r="H14" s="256">
        <v>132686</v>
      </c>
      <c r="I14"/>
      <c r="J14"/>
      <c r="K14"/>
    </row>
    <row r="15" spans="1:11" x14ac:dyDescent="0.25">
      <c r="A15" s="255" t="s">
        <v>17</v>
      </c>
      <c r="B15" s="7">
        <v>278745</v>
      </c>
      <c r="C15" s="7">
        <v>847371.23</v>
      </c>
      <c r="D15" s="7">
        <v>2805</v>
      </c>
      <c r="E15" s="7">
        <v>1128921.23</v>
      </c>
      <c r="F15" s="7">
        <v>233243.36893865836</v>
      </c>
      <c r="G15" s="256">
        <v>248017</v>
      </c>
      <c r="H15" s="256">
        <v>136692</v>
      </c>
      <c r="I15"/>
      <c r="J15"/>
      <c r="K15"/>
    </row>
    <row r="16" spans="1:11" x14ac:dyDescent="0.25">
      <c r="A16" s="255" t="s">
        <v>18</v>
      </c>
      <c r="B16" s="7">
        <v>666863</v>
      </c>
      <c r="C16" s="7">
        <v>1480658.82</v>
      </c>
      <c r="D16" s="7">
        <v>8240</v>
      </c>
      <c r="E16" s="7">
        <v>2155761.8199999998</v>
      </c>
      <c r="F16" s="7">
        <v>445396.1323113158</v>
      </c>
      <c r="G16" s="256">
        <v>618541</v>
      </c>
      <c r="H16" s="256">
        <v>265424</v>
      </c>
      <c r="I16"/>
      <c r="J16"/>
      <c r="K16"/>
    </row>
    <row r="17" spans="1:11" x14ac:dyDescent="0.25">
      <c r="A17" s="255" t="s">
        <v>19</v>
      </c>
      <c r="B17" s="7">
        <v>2006405</v>
      </c>
      <c r="C17" s="7">
        <v>1439605.9600000002</v>
      </c>
      <c r="D17" s="7">
        <v>39922.94</v>
      </c>
      <c r="E17" s="7">
        <v>3485933.9</v>
      </c>
      <c r="F17" s="7">
        <v>720219.39629346505</v>
      </c>
      <c r="G17" s="256">
        <v>625085</v>
      </c>
      <c r="H17" s="256">
        <v>290270</v>
      </c>
      <c r="I17"/>
      <c r="J17"/>
      <c r="K17"/>
    </row>
    <row r="18" spans="1:11" x14ac:dyDescent="0.25">
      <c r="A18" s="255" t="s">
        <v>20</v>
      </c>
      <c r="B18" s="7">
        <v>73121</v>
      </c>
      <c r="C18" s="7">
        <v>266639.7</v>
      </c>
      <c r="D18" s="7">
        <v>0</v>
      </c>
      <c r="E18" s="7">
        <v>339760.7</v>
      </c>
      <c r="F18" s="7">
        <v>70197.041383442498</v>
      </c>
      <c r="G18" s="256">
        <v>182220</v>
      </c>
      <c r="H18" s="256">
        <v>74137</v>
      </c>
      <c r="I18"/>
      <c r="J18"/>
      <c r="K18"/>
    </row>
    <row r="19" spans="1:11" x14ac:dyDescent="0.25">
      <c r="A19" s="255" t="s">
        <v>21</v>
      </c>
      <c r="B19" s="7">
        <v>411597</v>
      </c>
      <c r="C19" s="7">
        <v>1422612.0000000005</v>
      </c>
      <c r="D19" s="7">
        <v>0</v>
      </c>
      <c r="E19" s="7">
        <v>1834209.0000000002</v>
      </c>
      <c r="F19" s="7">
        <v>378960.97188074637</v>
      </c>
      <c r="G19" s="256">
        <v>425513</v>
      </c>
      <c r="H19" s="256">
        <v>227141</v>
      </c>
      <c r="I19"/>
      <c r="J19"/>
      <c r="K19"/>
    </row>
    <row r="20" spans="1:11" x14ac:dyDescent="0.25">
      <c r="A20" s="255" t="s">
        <v>22</v>
      </c>
      <c r="B20" s="7">
        <v>609367.51899999985</v>
      </c>
      <c r="C20" s="7">
        <v>1141935.8669999999</v>
      </c>
      <c r="D20" s="7">
        <v>18201</v>
      </c>
      <c r="E20" s="7">
        <v>1769504.3860000002</v>
      </c>
      <c r="F20" s="7">
        <v>365592.5261874756</v>
      </c>
      <c r="G20" s="256">
        <v>568403</v>
      </c>
      <c r="H20" s="256">
        <v>286104</v>
      </c>
      <c r="I20"/>
      <c r="J20"/>
      <c r="K20"/>
    </row>
    <row r="21" spans="1:11" x14ac:dyDescent="0.25">
      <c r="A21" s="255" t="s">
        <v>23</v>
      </c>
      <c r="B21" s="7">
        <v>272323.25</v>
      </c>
      <c r="C21" s="7">
        <v>1047613.84</v>
      </c>
      <c r="D21" s="7">
        <v>17588.2</v>
      </c>
      <c r="E21" s="7">
        <v>1337525.2900000003</v>
      </c>
      <c r="F21" s="7">
        <v>276342.49085762689</v>
      </c>
      <c r="G21" s="256">
        <v>525651</v>
      </c>
      <c r="H21" s="256">
        <v>211464</v>
      </c>
      <c r="I21"/>
      <c r="J21"/>
      <c r="K21"/>
    </row>
    <row r="22" spans="1:11" x14ac:dyDescent="0.25">
      <c r="A22" s="255" t="s">
        <v>24</v>
      </c>
      <c r="B22" s="7">
        <v>479355.02</v>
      </c>
      <c r="C22" s="7">
        <v>644558.82999999996</v>
      </c>
      <c r="D22" s="7">
        <v>25894.58</v>
      </c>
      <c r="E22" s="7">
        <v>1149808.4299999997</v>
      </c>
      <c r="F22" s="7">
        <v>237558.81696659166</v>
      </c>
      <c r="G22" s="256">
        <v>220956</v>
      </c>
      <c r="H22" s="256">
        <v>131696</v>
      </c>
      <c r="I22"/>
      <c r="J22"/>
      <c r="K22"/>
    </row>
    <row r="23" spans="1:11" x14ac:dyDescent="0.25">
      <c r="A23" s="255" t="s">
        <v>25</v>
      </c>
      <c r="B23" s="7">
        <v>287033</v>
      </c>
      <c r="C23" s="7">
        <v>948067.47999999975</v>
      </c>
      <c r="D23" s="7">
        <v>0</v>
      </c>
      <c r="E23" s="7">
        <v>1235100.4799999997</v>
      </c>
      <c r="F23" s="7">
        <v>255180.77725666828</v>
      </c>
      <c r="G23" s="256">
        <v>296840</v>
      </c>
      <c r="H23" s="256">
        <v>160384</v>
      </c>
      <c r="I23"/>
      <c r="J23"/>
      <c r="K23"/>
    </row>
    <row r="24" spans="1:11" x14ac:dyDescent="0.25">
      <c r="A24" s="255" t="s">
        <v>26</v>
      </c>
      <c r="B24" s="7">
        <v>385230.43</v>
      </c>
      <c r="C24" s="7">
        <v>287131.77</v>
      </c>
      <c r="D24" s="7">
        <v>2991</v>
      </c>
      <c r="E24" s="7">
        <v>675353.2</v>
      </c>
      <c r="F24" s="7">
        <v>139532.90221276422</v>
      </c>
      <c r="G24" s="256">
        <v>268366</v>
      </c>
      <c r="H24" s="256">
        <v>113502</v>
      </c>
      <c r="I24"/>
      <c r="J24"/>
      <c r="K24"/>
    </row>
    <row r="25" spans="1:11" x14ac:dyDescent="0.25">
      <c r="A25" s="255" t="s">
        <v>27</v>
      </c>
      <c r="B25" s="7">
        <v>535695</v>
      </c>
      <c r="C25" s="7">
        <v>851073.18000000017</v>
      </c>
      <c r="D25" s="7">
        <v>3932.56</v>
      </c>
      <c r="E25" s="7">
        <v>1390700.7399999998</v>
      </c>
      <c r="F25" s="7">
        <v>287328.92708828341</v>
      </c>
      <c r="G25" s="256">
        <v>382131</v>
      </c>
      <c r="H25" s="256">
        <v>175264</v>
      </c>
      <c r="I25"/>
      <c r="J25"/>
      <c r="K25"/>
    </row>
    <row r="26" spans="1:11" x14ac:dyDescent="0.25">
      <c r="A26" s="255" t="s">
        <v>34</v>
      </c>
      <c r="B26" s="7">
        <v>134802.78999999998</v>
      </c>
      <c r="C26" s="7">
        <v>510813.9599999999</v>
      </c>
      <c r="D26" s="7">
        <v>7984</v>
      </c>
      <c r="E26" s="7">
        <v>653600.75</v>
      </c>
      <c r="F26" s="7">
        <v>135038.68721720629</v>
      </c>
      <c r="G26" s="256">
        <v>228655</v>
      </c>
      <c r="H26" s="256">
        <v>115428</v>
      </c>
      <c r="I26"/>
      <c r="J26"/>
      <c r="K26"/>
    </row>
    <row r="27" spans="1:11" x14ac:dyDescent="0.25">
      <c r="A27" s="255" t="s">
        <v>97</v>
      </c>
      <c r="B27" s="7">
        <v>748249.85</v>
      </c>
      <c r="C27" s="7">
        <v>2068049.9799999997</v>
      </c>
      <c r="D27" s="7">
        <v>2000</v>
      </c>
      <c r="E27" s="7">
        <v>2818299.83</v>
      </c>
      <c r="F27" s="7">
        <v>582281.32269994437</v>
      </c>
      <c r="G27" s="256">
        <v>788408</v>
      </c>
      <c r="H27" s="256">
        <v>295443</v>
      </c>
      <c r="I27"/>
      <c r="J27"/>
      <c r="K27"/>
    </row>
    <row r="28" spans="1:11" x14ac:dyDescent="0.25">
      <c r="A28" s="255" t="s">
        <v>967</v>
      </c>
      <c r="B28" s="7">
        <v>287630</v>
      </c>
      <c r="C28" s="7">
        <v>1017288.42</v>
      </c>
      <c r="D28" s="7">
        <v>0</v>
      </c>
      <c r="E28" s="7">
        <v>1304918.4199999997</v>
      </c>
      <c r="F28" s="7">
        <v>269605.67343649926</v>
      </c>
      <c r="G28" s="256">
        <v>373649</v>
      </c>
      <c r="H28" s="256">
        <v>196387</v>
      </c>
      <c r="I28"/>
      <c r="J28"/>
      <c r="K28"/>
    </row>
    <row r="29" spans="1:11" x14ac:dyDescent="0.25">
      <c r="A29" s="255" t="s">
        <v>2624</v>
      </c>
      <c r="B29" s="7">
        <v>580493</v>
      </c>
      <c r="C29" s="7">
        <v>783341.15000000014</v>
      </c>
      <c r="D29" s="7">
        <v>24337.8</v>
      </c>
      <c r="E29" s="7">
        <v>1388171.95</v>
      </c>
      <c r="F29" s="7">
        <v>286806.460610318</v>
      </c>
      <c r="G29" s="256">
        <v>426532</v>
      </c>
      <c r="H29" s="256">
        <v>196803</v>
      </c>
      <c r="I29"/>
      <c r="J29"/>
      <c r="K29"/>
    </row>
    <row r="30" spans="1:11" x14ac:dyDescent="0.25">
      <c r="A30" s="255" t="s">
        <v>190</v>
      </c>
      <c r="B30" s="7">
        <v>305569.97499999998</v>
      </c>
      <c r="C30" s="7">
        <v>746688.82</v>
      </c>
      <c r="D30" s="7">
        <v>44236.27</v>
      </c>
      <c r="E30" s="7">
        <v>1096495.0649999999</v>
      </c>
      <c r="F30" s="7">
        <v>226543.88648994858</v>
      </c>
      <c r="G30" s="256">
        <v>230252</v>
      </c>
      <c r="H30" s="256">
        <v>127972</v>
      </c>
      <c r="I30"/>
      <c r="J30"/>
      <c r="K30"/>
    </row>
    <row r="31" spans="1:11" x14ac:dyDescent="0.25">
      <c r="A31" s="255" t="s">
        <v>968</v>
      </c>
      <c r="B31" s="7">
        <v>998985</v>
      </c>
      <c r="C31" s="7">
        <v>2365395.12</v>
      </c>
      <c r="D31" s="7">
        <v>0</v>
      </c>
      <c r="E31" s="7">
        <v>3364380.12</v>
      </c>
      <c r="F31" s="7">
        <v>695105.49782029307</v>
      </c>
      <c r="G31" s="256">
        <v>1818955</v>
      </c>
      <c r="H31" s="256">
        <v>672004</v>
      </c>
      <c r="I31"/>
      <c r="J31"/>
      <c r="K31"/>
    </row>
    <row r="32" spans="1:11" x14ac:dyDescent="0.25">
      <c r="A32" s="255" t="s">
        <v>566</v>
      </c>
      <c r="B32" s="7">
        <v>313271.30000000005</v>
      </c>
      <c r="C32" s="7">
        <v>1243947.6600000001</v>
      </c>
      <c r="D32" s="7">
        <v>0</v>
      </c>
      <c r="E32" s="7">
        <v>1557218.9600000002</v>
      </c>
      <c r="F32" s="7">
        <v>321732.8071734056</v>
      </c>
      <c r="G32" s="256">
        <v>479160</v>
      </c>
      <c r="H32" s="256">
        <v>236828</v>
      </c>
      <c r="I32"/>
      <c r="J32"/>
      <c r="K32"/>
    </row>
    <row r="33" spans="1:11" x14ac:dyDescent="0.25">
      <c r="A33" s="255" t="s">
        <v>744</v>
      </c>
      <c r="B33" s="7">
        <v>1340505</v>
      </c>
      <c r="C33" s="7">
        <v>1216325.93</v>
      </c>
      <c r="D33" s="7">
        <v>13666.45</v>
      </c>
      <c r="E33" s="7">
        <v>2570497.38</v>
      </c>
      <c r="F33" s="7">
        <v>531083.52719985123</v>
      </c>
      <c r="G33" s="256">
        <v>465734</v>
      </c>
      <c r="H33" s="256">
        <v>201472</v>
      </c>
      <c r="I33"/>
      <c r="J33"/>
      <c r="K33"/>
    </row>
    <row r="34" spans="1:11" x14ac:dyDescent="0.25">
      <c r="A34" s="255" t="s">
        <v>253</v>
      </c>
      <c r="B34" s="7">
        <v>451615.44</v>
      </c>
      <c r="C34" s="7">
        <v>958779.19999999972</v>
      </c>
      <c r="D34" s="7">
        <v>16981.96</v>
      </c>
      <c r="E34" s="7">
        <v>1427376.6000000003</v>
      </c>
      <c r="F34" s="7">
        <v>294906.42755314981</v>
      </c>
      <c r="G34" s="256">
        <v>362274</v>
      </c>
      <c r="H34" s="256">
        <v>212157</v>
      </c>
      <c r="I34"/>
      <c r="J34"/>
      <c r="K34"/>
    </row>
    <row r="35" spans="1:11" x14ac:dyDescent="0.25">
      <c r="A35" s="255" t="s">
        <v>2413</v>
      </c>
      <c r="B35" s="7">
        <v>682632</v>
      </c>
      <c r="C35" s="7">
        <v>1806703.0700000005</v>
      </c>
      <c r="D35" s="7">
        <v>23108</v>
      </c>
      <c r="E35" s="7">
        <v>2512443.0700000003</v>
      </c>
      <c r="F35" s="7">
        <v>519089.08287018852</v>
      </c>
      <c r="G35" s="256">
        <v>653952</v>
      </c>
      <c r="H35" s="256">
        <v>314967</v>
      </c>
      <c r="I35"/>
      <c r="J35"/>
      <c r="K35"/>
    </row>
    <row r="36" spans="1:11" x14ac:dyDescent="0.25">
      <c r="A36" s="255" t="s">
        <v>2700</v>
      </c>
      <c r="B36" s="7">
        <v>363452</v>
      </c>
      <c r="C36" s="7">
        <v>694775.56</v>
      </c>
      <c r="D36" s="7">
        <v>5245</v>
      </c>
      <c r="E36" s="7">
        <v>1063472.56</v>
      </c>
      <c r="F36" s="7">
        <v>219721.19584306114</v>
      </c>
      <c r="G36" s="256">
        <v>314318</v>
      </c>
      <c r="H36" s="256">
        <v>141568</v>
      </c>
      <c r="I36"/>
      <c r="J36"/>
      <c r="K36"/>
    </row>
    <row r="37" spans="1:11" x14ac:dyDescent="0.25">
      <c r="A37" s="255" t="s">
        <v>2623</v>
      </c>
      <c r="B37" s="7">
        <v>425327</v>
      </c>
      <c r="C37" s="7">
        <v>479922.99</v>
      </c>
      <c r="D37" s="7">
        <v>0</v>
      </c>
      <c r="E37" s="7">
        <v>905249.99</v>
      </c>
      <c r="F37" s="7">
        <v>187031.25761864427</v>
      </c>
      <c r="G37" s="256">
        <v>196411</v>
      </c>
      <c r="H37" s="256">
        <v>103710</v>
      </c>
      <c r="I37"/>
      <c r="J37"/>
      <c r="K37"/>
    </row>
    <row r="38" spans="1:11" x14ac:dyDescent="0.25">
      <c r="A38" s="255" t="s">
        <v>2571</v>
      </c>
      <c r="B38" s="7">
        <v>331341</v>
      </c>
      <c r="C38" s="7">
        <v>836597.66999999969</v>
      </c>
      <c r="D38" s="7">
        <v>0</v>
      </c>
      <c r="E38" s="7">
        <v>1167938.6699999997</v>
      </c>
      <c r="F38" s="7">
        <v>241304.65692857586</v>
      </c>
      <c r="G38" s="256">
        <v>383215</v>
      </c>
      <c r="H38" s="256">
        <v>163281</v>
      </c>
      <c r="I38"/>
      <c r="J38"/>
      <c r="K38"/>
    </row>
    <row r="39" spans="1:11" x14ac:dyDescent="0.25">
      <c r="A39" s="255" t="s">
        <v>645</v>
      </c>
      <c r="B39" s="7">
        <v>721895</v>
      </c>
      <c r="C39" s="7">
        <v>1109799.7300000002</v>
      </c>
      <c r="D39" s="7">
        <v>13561.77</v>
      </c>
      <c r="E39" s="7">
        <v>1845256.5</v>
      </c>
      <c r="F39" s="7">
        <v>381243.46604408993</v>
      </c>
      <c r="G39" s="256">
        <v>606880</v>
      </c>
      <c r="H39" s="256">
        <v>273613</v>
      </c>
      <c r="I39"/>
      <c r="J39"/>
      <c r="K39"/>
    </row>
    <row r="40" spans="1:11" x14ac:dyDescent="0.25">
      <c r="A40" s="255" t="s">
        <v>477</v>
      </c>
      <c r="B40" s="7">
        <v>327116.29000000004</v>
      </c>
      <c r="C40" s="7">
        <v>828769.2699999999</v>
      </c>
      <c r="D40" s="7">
        <v>0</v>
      </c>
      <c r="E40" s="7">
        <v>1155885.56</v>
      </c>
      <c r="F40" s="7">
        <v>238814.39639676875</v>
      </c>
      <c r="G40" s="256">
        <v>306372</v>
      </c>
      <c r="H40" s="256">
        <v>178544</v>
      </c>
      <c r="I40"/>
      <c r="J40"/>
      <c r="K40"/>
    </row>
    <row r="41" spans="1:11" x14ac:dyDescent="0.25">
      <c r="A41" s="255" t="s">
        <v>2869</v>
      </c>
      <c r="B41" s="7">
        <v>495569</v>
      </c>
      <c r="C41" s="7">
        <v>1323673.4500000002</v>
      </c>
      <c r="D41" s="7">
        <v>4379.2</v>
      </c>
      <c r="E41" s="7">
        <v>1823621.6500000004</v>
      </c>
      <c r="F41" s="7">
        <v>376773.54806718871</v>
      </c>
      <c r="G41" s="256">
        <v>635274</v>
      </c>
      <c r="H41" s="256">
        <v>275185</v>
      </c>
      <c r="I41"/>
      <c r="J41"/>
      <c r="K41"/>
    </row>
    <row r="42" spans="1:11" x14ac:dyDescent="0.25">
      <c r="A42" s="255" t="s">
        <v>433</v>
      </c>
      <c r="B42" s="7">
        <v>1010992.96</v>
      </c>
      <c r="C42" s="7">
        <v>1072874.05</v>
      </c>
      <c r="D42" s="7">
        <v>0</v>
      </c>
      <c r="E42" s="7">
        <v>2083867.0100000002</v>
      </c>
      <c r="F42" s="7">
        <v>430542.13962521433</v>
      </c>
      <c r="G42" s="256">
        <v>193604</v>
      </c>
      <c r="H42" s="256">
        <v>93587</v>
      </c>
      <c r="I42"/>
      <c r="J42"/>
      <c r="K42"/>
    </row>
    <row r="43" spans="1:11" x14ac:dyDescent="0.25">
      <c r="A43" s="255" t="s">
        <v>571</v>
      </c>
      <c r="B43" s="7">
        <v>744619</v>
      </c>
      <c r="C43" s="7">
        <v>1101460.9100000001</v>
      </c>
      <c r="D43" s="7">
        <v>0</v>
      </c>
      <c r="E43" s="7">
        <v>1846079.9100000004</v>
      </c>
      <c r="F43" s="7">
        <v>381413.58856221981</v>
      </c>
      <c r="G43" s="256">
        <v>421514</v>
      </c>
      <c r="H43" s="256">
        <v>157717</v>
      </c>
      <c r="I43"/>
      <c r="J43"/>
      <c r="K43"/>
    </row>
    <row r="44" spans="1:11" x14ac:dyDescent="0.25">
      <c r="A44" s="255" t="s">
        <v>356</v>
      </c>
      <c r="B44" s="7">
        <v>886736.12</v>
      </c>
      <c r="C44" s="7">
        <v>996339.14</v>
      </c>
      <c r="D44" s="7">
        <v>0</v>
      </c>
      <c r="E44" s="7">
        <v>1883075.2599999998</v>
      </c>
      <c r="F44" s="7">
        <v>389057.09799384314</v>
      </c>
      <c r="G44" s="256">
        <v>326627</v>
      </c>
      <c r="H44" s="256">
        <v>172182</v>
      </c>
      <c r="I44"/>
      <c r="J44"/>
      <c r="K44"/>
    </row>
    <row r="45" spans="1:11" x14ac:dyDescent="0.25">
      <c r="A45" s="255" t="s">
        <v>432</v>
      </c>
      <c r="B45" s="7">
        <v>424180</v>
      </c>
      <c r="C45" s="7">
        <v>667039.49</v>
      </c>
      <c r="D45" s="7">
        <v>3248</v>
      </c>
      <c r="E45" s="7">
        <v>1094467.49</v>
      </c>
      <c r="F45" s="7">
        <v>226124.97469060562</v>
      </c>
      <c r="G45" s="256">
        <v>311406</v>
      </c>
      <c r="H45" s="256">
        <v>156098</v>
      </c>
      <c r="I45"/>
      <c r="J45"/>
      <c r="K45"/>
    </row>
    <row r="46" spans="1:11" x14ac:dyDescent="0.25">
      <c r="A46" s="255" t="s">
        <v>2871</v>
      </c>
      <c r="B46" s="7">
        <v>25979523.033999998</v>
      </c>
      <c r="C46" s="7">
        <v>42471125.093000002</v>
      </c>
      <c r="D46" s="7">
        <v>410527.44000000006</v>
      </c>
      <c r="E46" s="7">
        <v>68861175.567000017</v>
      </c>
      <c r="F46" s="7">
        <v>14227221.662155744</v>
      </c>
      <c r="G46" s="256">
        <v>18313540</v>
      </c>
      <c r="H46" s="256">
        <v>8438447</v>
      </c>
      <c r="I46"/>
      <c r="J46"/>
      <c r="K46"/>
    </row>
    <row r="56" spans="1:12" s="257" customFormat="1" ht="80.25" customHeight="1" x14ac:dyDescent="0.25">
      <c r="A56" s="258" t="s">
        <v>3165</v>
      </c>
      <c r="B56" s="259" t="s">
        <v>2864</v>
      </c>
      <c r="C56" s="259" t="s">
        <v>2865</v>
      </c>
      <c r="D56" s="259" t="s">
        <v>3179</v>
      </c>
      <c r="E56" s="260" t="s">
        <v>2867</v>
      </c>
      <c r="F56" s="261" t="s">
        <v>2882</v>
      </c>
      <c r="G56" s="262" t="s">
        <v>7</v>
      </c>
      <c r="H56" s="262" t="s">
        <v>8</v>
      </c>
      <c r="I56" s="260" t="s">
        <v>2952</v>
      </c>
      <c r="J56" s="261" t="s">
        <v>2954</v>
      </c>
      <c r="K56" s="260" t="s">
        <v>2953</v>
      </c>
      <c r="L56" s="263" t="s">
        <v>2955</v>
      </c>
    </row>
    <row r="57" spans="1:12" x14ac:dyDescent="0.25">
      <c r="A57" s="264" t="s">
        <v>4</v>
      </c>
      <c r="B57" s="265">
        <v>267935.95</v>
      </c>
      <c r="C57" s="265">
        <v>771636.62000000011</v>
      </c>
      <c r="D57" s="265">
        <v>5246</v>
      </c>
      <c r="E57" s="265">
        <v>1044818.5700000001</v>
      </c>
      <c r="F57" s="265">
        <v>215867.14530691519</v>
      </c>
      <c r="G57" s="266">
        <v>310563</v>
      </c>
      <c r="H57" s="266">
        <v>155785</v>
      </c>
      <c r="I57" s="265">
        <f>Table9[[#This Row],[TOTAL CHELTUIELI LEI]]/Table9[[#This Row],[NUMĂRUL PERSOANELOR ÎNSCRISE ÎN LISTELE ELECTORALE]]</f>
        <v>3.3642725308552532</v>
      </c>
      <c r="J57" s="265">
        <f>Table9[[#This Row],[TOTAL CHELTUIELI EURO]]/Table9[[#This Row],[NUMĂRUL PERSOANELOR ÎNSCRISE ÎN LISTELE ELECTORALE]]</f>
        <v>0.69508326911742602</v>
      </c>
      <c r="K57" s="265">
        <f>Table9[[#This Row],[TOTAL CHELTUIELI LEI]]/Table9[[#This Row],[NUMĂRUL PERSOANELOR CARE AU PARTICIPAT LA VOT]]</f>
        <v>6.7067982796803287</v>
      </c>
      <c r="L57" s="267">
        <f>Table9[[#This Row],[TOTAL CHELTUIELI EURO]]/Table9[[#This Row],[NUMĂRUL PERSOANELOR CARE AU PARTICIPAT LA VOT]]</f>
        <v>1.385673494283244</v>
      </c>
    </row>
    <row r="58" spans="1:12" x14ac:dyDescent="0.25">
      <c r="A58" s="264" t="s">
        <v>5</v>
      </c>
      <c r="B58" s="265">
        <v>2092158</v>
      </c>
      <c r="C58" s="265">
        <v>849061.84000000008</v>
      </c>
      <c r="D58" s="265">
        <v>1979.56</v>
      </c>
      <c r="E58" s="265">
        <v>2943199.4000000004</v>
      </c>
      <c r="F58" s="265">
        <v>608086.48581640865</v>
      </c>
      <c r="G58" s="266">
        <v>389955</v>
      </c>
      <c r="H58" s="266">
        <v>175840</v>
      </c>
      <c r="I58" s="265">
        <f>Table9[[#This Row],[TOTAL CHELTUIELI LEI]]/Table9[[#This Row],[NUMĂRUL PERSOANELOR ÎNSCRISE ÎN LISTELE ELECTORALE]]</f>
        <v>7.5475359977433305</v>
      </c>
      <c r="J58" s="265">
        <f>Table9[[#This Row],[TOTAL CHELTUIELI EURO]]/Table9[[#This Row],[NUMĂRUL PERSOANELOR ÎNSCRISE ÎN LISTELE ELECTORALE]]</f>
        <v>1.5593760454832191</v>
      </c>
      <c r="K58" s="265">
        <f>Table9[[#This Row],[TOTAL CHELTUIELI LEI]]/Table9[[#This Row],[NUMĂRUL PERSOANELOR CARE AU PARTICIPAT LA VOT]]</f>
        <v>16.737940172884443</v>
      </c>
      <c r="L58" s="267">
        <f>Table9[[#This Row],[TOTAL CHELTUIELI EURO]]/Table9[[#This Row],[NUMĂRUL PERSOANELOR CARE AU PARTICIPAT LA VOT]]</f>
        <v>3.4581806518221603</v>
      </c>
    </row>
    <row r="59" spans="1:12" x14ac:dyDescent="0.25">
      <c r="A59" s="264" t="s">
        <v>6</v>
      </c>
      <c r="B59" s="265">
        <v>834600.37</v>
      </c>
      <c r="C59" s="265">
        <v>1804712.04</v>
      </c>
      <c r="D59" s="265">
        <v>37824.15</v>
      </c>
      <c r="E59" s="265">
        <v>2677136.56</v>
      </c>
      <c r="F59" s="265">
        <v>553115.96041404107</v>
      </c>
      <c r="G59" s="266">
        <v>525758</v>
      </c>
      <c r="H59" s="266">
        <v>262151</v>
      </c>
      <c r="I59" s="265">
        <f>Table9[[#This Row],[TOTAL CHELTUIELI LEI]]/Table9[[#This Row],[NUMĂRUL PERSOANELOR ÎNSCRISE ÎN LISTELE ELECTORALE]]</f>
        <v>5.0919559188828325</v>
      </c>
      <c r="J59" s="265">
        <f>Table9[[#This Row],[TOTAL CHELTUIELI EURO]]/Table9[[#This Row],[NUMĂRUL PERSOANELOR ÎNSCRISE ÎN LISTELE ELECTORALE]]</f>
        <v>1.0520352717676975</v>
      </c>
      <c r="K59" s="265">
        <f>Table9[[#This Row],[TOTAL CHELTUIELI LEI]]/Table9[[#This Row],[NUMĂRUL PERSOANELOR CARE AU PARTICIPAT LA VOT]]</f>
        <v>10.212192820168529</v>
      </c>
      <c r="L59" s="267">
        <f>Table9[[#This Row],[TOTAL CHELTUIELI EURO]]/Table9[[#This Row],[NUMĂRUL PERSOANELOR CARE AU PARTICIPAT LA VOT]]</f>
        <v>2.1099136009934774</v>
      </c>
    </row>
    <row r="60" spans="1:12" x14ac:dyDescent="0.25">
      <c r="A60" s="264" t="s">
        <v>9</v>
      </c>
      <c r="B60" s="265">
        <v>741766</v>
      </c>
      <c r="C60" s="265">
        <v>924564.85599999991</v>
      </c>
      <c r="D60" s="265">
        <v>0</v>
      </c>
      <c r="E60" s="265">
        <v>1666330.8559999999</v>
      </c>
      <c r="F60" s="265">
        <v>344276.12156773621</v>
      </c>
      <c r="G60" s="266">
        <v>602054</v>
      </c>
      <c r="H60" s="266">
        <v>250326</v>
      </c>
      <c r="I60" s="265">
        <f>Table9[[#This Row],[TOTAL CHELTUIELI LEI]]/Table9[[#This Row],[NUMĂRUL PERSOANELOR ÎNSCRISE ÎN LISTELE ELECTORALE]]</f>
        <v>2.7677431858271846</v>
      </c>
      <c r="J60" s="265">
        <f>Table9[[#This Row],[TOTAL CHELTUIELI EURO]]/Table9[[#This Row],[NUMĂRUL PERSOANELOR ÎNSCRISE ÎN LISTELE ELECTORALE]]</f>
        <v>0.57183595087440031</v>
      </c>
      <c r="K60" s="265">
        <f>Table9[[#This Row],[TOTAL CHELTUIELI LEI]]/Table9[[#This Row],[NUMĂRUL PERSOANELOR CARE AU PARTICIPAT LA VOT]]</f>
        <v>6.6566431613176418</v>
      </c>
      <c r="L60" s="267">
        <f>Table9[[#This Row],[TOTAL CHELTUIELI EURO]]/Table9[[#This Row],[NUMĂRUL PERSOANELOR CARE AU PARTICIPAT LA VOT]]</f>
        <v>1.3753110806218141</v>
      </c>
    </row>
    <row r="61" spans="1:12" x14ac:dyDescent="0.25">
      <c r="A61" s="264" t="s">
        <v>10</v>
      </c>
      <c r="B61" s="265">
        <v>454806</v>
      </c>
      <c r="C61" s="265">
        <v>1148577.5399999998</v>
      </c>
      <c r="D61" s="265">
        <v>0</v>
      </c>
      <c r="E61" s="265">
        <v>1603383.5399999993</v>
      </c>
      <c r="F61" s="265">
        <v>331270.74647218024</v>
      </c>
      <c r="G61" s="266">
        <v>503563</v>
      </c>
      <c r="H61" s="266">
        <v>263548</v>
      </c>
      <c r="I61" s="265">
        <f>Table9[[#This Row],[TOTAL CHELTUIELI LEI]]/Table9[[#This Row],[NUMĂRUL PERSOANELOR ÎNSCRISE ÎN LISTELE ELECTORALE]]</f>
        <v>3.1840773448406643</v>
      </c>
      <c r="J61" s="265">
        <f>Table9[[#This Row],[TOTAL CHELTUIELI EURO]]/Table9[[#This Row],[NUMĂRUL PERSOANELOR ÎNSCRISE ÎN LISTELE ELECTORALE]]</f>
        <v>0.65785362799129454</v>
      </c>
      <c r="K61" s="265">
        <f>Table9[[#This Row],[TOTAL CHELTUIELI LEI]]/Table9[[#This Row],[NUMĂRUL PERSOANELOR CARE AU PARTICIPAT LA VOT]]</f>
        <v>6.083838769408227</v>
      </c>
      <c r="L61" s="267">
        <f>Table9[[#This Row],[TOTAL CHELTUIELI EURO]]/Table9[[#This Row],[NUMĂRUL PERSOANELOR CARE AU PARTICIPAT LA VOT]]</f>
        <v>1.2569655109208957</v>
      </c>
    </row>
    <row r="62" spans="1:12" x14ac:dyDescent="0.25">
      <c r="A62" s="264" t="s">
        <v>11</v>
      </c>
      <c r="B62" s="265">
        <v>364633.59999999998</v>
      </c>
      <c r="C62" s="265">
        <v>584389.94999999995</v>
      </c>
      <c r="D62" s="265">
        <v>11031</v>
      </c>
      <c r="E62" s="265">
        <v>960054.55</v>
      </c>
      <c r="F62" s="265">
        <v>198354.27987025067</v>
      </c>
      <c r="G62" s="266">
        <v>264659</v>
      </c>
      <c r="H62" s="266">
        <v>137333</v>
      </c>
      <c r="I62" s="265">
        <f>Table9[[#This Row],[TOTAL CHELTUIELI LEI]]/Table9[[#This Row],[NUMĂRUL PERSOANELOR ÎNSCRISE ÎN LISTELE ELECTORALE]]</f>
        <v>3.627515217695223</v>
      </c>
      <c r="J62" s="265">
        <f>Table9[[#This Row],[TOTAL CHELTUIELI EURO]]/Table9[[#This Row],[NUMĂRUL PERSOANELOR ÎNSCRISE ÎN LISTELE ELECTORALE]]</f>
        <v>0.74947113028557755</v>
      </c>
      <c r="K62" s="265">
        <f>Table9[[#This Row],[TOTAL CHELTUIELI LEI]]/Table9[[#This Row],[NUMĂRUL PERSOANELOR CARE AU PARTICIPAT LA VOT]]</f>
        <v>6.9907054386054339</v>
      </c>
      <c r="L62" s="267">
        <f>Table9[[#This Row],[TOTAL CHELTUIELI EURO]]/Table9[[#This Row],[NUMĂRUL PERSOANELOR CARE AU PARTICIPAT LA VOT]]</f>
        <v>1.4443307862658696</v>
      </c>
    </row>
    <row r="63" spans="1:12" x14ac:dyDescent="0.25">
      <c r="A63" s="264" t="s">
        <v>12</v>
      </c>
      <c r="B63" s="265">
        <v>817041.44</v>
      </c>
      <c r="C63" s="265">
        <v>709424.18</v>
      </c>
      <c r="D63" s="265">
        <v>10801</v>
      </c>
      <c r="E63" s="265">
        <v>1537266.6199999996</v>
      </c>
      <c r="F63" s="265">
        <v>317610.50804735429</v>
      </c>
      <c r="G63" s="266">
        <v>369752</v>
      </c>
      <c r="H63" s="266">
        <v>165239</v>
      </c>
      <c r="I63" s="265">
        <f>Table9[[#This Row],[TOTAL CHELTUIELI LEI]]/Table9[[#This Row],[NUMĂRUL PERSOANELOR ÎNSCRISE ÎN LISTELE ELECTORALE]]</f>
        <v>4.1575613384106092</v>
      </c>
      <c r="J63" s="265">
        <f>Table9[[#This Row],[TOTAL CHELTUIELI EURO]]/Table9[[#This Row],[NUMĂRUL PERSOANELOR ÎNSCRISE ÎN LISTELE ELECTORALE]]</f>
        <v>0.85898252895820526</v>
      </c>
      <c r="K63" s="265">
        <f>Table9[[#This Row],[TOTAL CHELTUIELI LEI]]/Table9[[#This Row],[NUMĂRUL PERSOANELOR CARE AU PARTICIPAT LA VOT]]</f>
        <v>9.3032917168465055</v>
      </c>
      <c r="L63" s="267">
        <f>Table9[[#This Row],[TOTAL CHELTUIELI EURO]]/Table9[[#This Row],[NUMĂRUL PERSOANELOR CARE AU PARTICIPAT LA VOT]]</f>
        <v>1.9221279967038913</v>
      </c>
    </row>
    <row r="64" spans="1:12" x14ac:dyDescent="0.25">
      <c r="A64" s="264" t="s">
        <v>13</v>
      </c>
      <c r="B64" s="265">
        <v>712801.95</v>
      </c>
      <c r="C64" s="265">
        <v>1303161.3200000003</v>
      </c>
      <c r="D64" s="265">
        <v>0</v>
      </c>
      <c r="E64" s="265">
        <v>2015963.2700000005</v>
      </c>
      <c r="F64" s="265">
        <v>416512.73114191869</v>
      </c>
      <c r="G64" s="266">
        <v>521199</v>
      </c>
      <c r="H64" s="266">
        <v>219132</v>
      </c>
      <c r="I64" s="265">
        <f>Table9[[#This Row],[TOTAL CHELTUIELI LEI]]/Table9[[#This Row],[NUMĂRUL PERSOANELOR ÎNSCRISE ÎN LISTELE ELECTORALE]]</f>
        <v>3.8679338793819644</v>
      </c>
      <c r="J64" s="265">
        <f>Table9[[#This Row],[TOTAL CHELTUIELI EURO]]/Table9[[#This Row],[NUMĂRUL PERSOANELOR ÎNSCRISE ÎN LISTELE ELECTORALE]]</f>
        <v>0.7991433812074058</v>
      </c>
      <c r="K64" s="265">
        <f>Table9[[#This Row],[TOTAL CHELTUIELI LEI]]/Table9[[#This Row],[NUMĂRUL PERSOANELOR CARE AU PARTICIPAT LA VOT]]</f>
        <v>9.1997666703174357</v>
      </c>
      <c r="L64" s="267">
        <f>Table9[[#This Row],[TOTAL CHELTUIELI EURO]]/Table9[[#This Row],[NUMĂRUL PERSOANELOR CARE AU PARTICIPAT LA VOT]]</f>
        <v>1.9007389662026482</v>
      </c>
    </row>
    <row r="65" spans="1:12" x14ac:dyDescent="0.25">
      <c r="A65" s="264" t="s">
        <v>14</v>
      </c>
      <c r="B65" s="265">
        <v>177722.88</v>
      </c>
      <c r="C65" s="265">
        <v>623006.22000000009</v>
      </c>
      <c r="D65" s="265">
        <v>0</v>
      </c>
      <c r="E65" s="265">
        <v>800729.1</v>
      </c>
      <c r="F65" s="265">
        <v>165436.47858515324</v>
      </c>
      <c r="G65" s="266">
        <v>285439</v>
      </c>
      <c r="H65" s="266">
        <v>118509</v>
      </c>
      <c r="I65" s="265">
        <f>Table9[[#This Row],[TOTAL CHELTUIELI LEI]]/Table9[[#This Row],[NUMĂRUL PERSOANELOR ÎNSCRISE ÎN LISTELE ELECTORALE]]</f>
        <v>2.8052547129158945</v>
      </c>
      <c r="J65" s="265">
        <f>Table9[[#This Row],[TOTAL CHELTUIELI EURO]]/Table9[[#This Row],[NUMĂRUL PERSOANELOR ÎNSCRISE ÎN LISTELE ELECTORALE]]</f>
        <v>0.57958610626141915</v>
      </c>
      <c r="K65" s="265">
        <f>Table9[[#This Row],[TOTAL CHELTUIELI LEI]]/Table9[[#This Row],[NUMĂRUL PERSOANELOR CARE AU PARTICIPAT LA VOT]]</f>
        <v>6.7566944282712704</v>
      </c>
      <c r="L65" s="267">
        <f>Table9[[#This Row],[TOTAL CHELTUIELI EURO]]/Table9[[#This Row],[NUMĂRUL PERSOANELOR CARE AU PARTICIPAT LA VOT]]</f>
        <v>1.3959824028989634</v>
      </c>
    </row>
    <row r="66" spans="1:12" x14ac:dyDescent="0.25">
      <c r="A66" s="264" t="s">
        <v>15</v>
      </c>
      <c r="B66" s="265">
        <v>1210413.79</v>
      </c>
      <c r="C66" s="265">
        <v>921831.52000000014</v>
      </c>
      <c r="D66" s="265">
        <v>29714</v>
      </c>
      <c r="E66" s="265">
        <v>2161959.3100000005</v>
      </c>
      <c r="F66" s="265">
        <v>446676.57899630175</v>
      </c>
      <c r="G66" s="266">
        <v>380180</v>
      </c>
      <c r="H66" s="266">
        <v>200874</v>
      </c>
      <c r="I66" s="265">
        <f>Table9[[#This Row],[TOTAL CHELTUIELI LEI]]/Table9[[#This Row],[NUMĂRUL PERSOANELOR ÎNSCRISE ÎN LISTELE ELECTORALE]]</f>
        <v>5.6866729180914319</v>
      </c>
      <c r="J66" s="265">
        <f>Table9[[#This Row],[TOTAL CHELTUIELI EURO]]/Table9[[#This Row],[NUMĂRUL PERSOANELOR ÎNSCRISE ÎN LISTELE ELECTORALE]]</f>
        <v>1.1749081461315738</v>
      </c>
      <c r="K66" s="265">
        <f>Table9[[#This Row],[TOTAL CHELTUIELI LEI]]/Table9[[#This Row],[NUMĂRUL PERSOANELOR CARE AU PARTICIPAT LA VOT]]</f>
        <v>10.76276327449048</v>
      </c>
      <c r="L66" s="267">
        <f>Table9[[#This Row],[TOTAL CHELTUIELI EURO]]/Table9[[#This Row],[NUMĂRUL PERSOANELOR CARE AU PARTICIPAT LA VOT]]</f>
        <v>2.2236654768476845</v>
      </c>
    </row>
    <row r="67" spans="1:12" x14ac:dyDescent="0.25">
      <c r="A67" s="264" t="s">
        <v>16</v>
      </c>
      <c r="B67" s="265">
        <v>724925.11</v>
      </c>
      <c r="C67" s="265">
        <v>624904.76</v>
      </c>
      <c r="D67" s="265">
        <v>35608</v>
      </c>
      <c r="E67" s="265">
        <v>1385437.8700000003</v>
      </c>
      <c r="F67" s="265">
        <v>286241.57971942716</v>
      </c>
      <c r="G67" s="266">
        <v>275503</v>
      </c>
      <c r="H67" s="266">
        <v>132686</v>
      </c>
      <c r="I67" s="265">
        <f>Table9[[#This Row],[TOTAL CHELTUIELI LEI]]/Table9[[#This Row],[NUMĂRUL PERSOANELOR ÎNSCRISE ÎN LISTELE ELECTORALE]]</f>
        <v>5.0287578356678528</v>
      </c>
      <c r="J67" s="265">
        <f>Table9[[#This Row],[TOTAL CHELTUIELI EURO]]/Table9[[#This Row],[NUMĂRUL PERSOANELOR ÎNSCRISE ÎN LISTELE ELECTORALE]]</f>
        <v>1.0389780863345486</v>
      </c>
      <c r="K67" s="265">
        <f>Table9[[#This Row],[TOTAL CHELTUIELI LEI]]/Table9[[#This Row],[NUMĂRUL PERSOANELOR CARE AU PARTICIPAT LA VOT]]</f>
        <v>10.441477397766157</v>
      </c>
      <c r="L67" s="267">
        <f>Table9[[#This Row],[TOTAL CHELTUIELI EURO]]/Table9[[#This Row],[NUMĂRUL PERSOANELOR CARE AU PARTICIPAT LA VOT]]</f>
        <v>2.1572854688469558</v>
      </c>
    </row>
    <row r="68" spans="1:12" x14ac:dyDescent="0.25">
      <c r="A68" s="264" t="s">
        <v>17</v>
      </c>
      <c r="B68" s="265">
        <v>278745</v>
      </c>
      <c r="C68" s="265">
        <v>847371.23</v>
      </c>
      <c r="D68" s="265">
        <v>2805</v>
      </c>
      <c r="E68" s="265">
        <v>1128921.23</v>
      </c>
      <c r="F68" s="265">
        <v>233243.36893865836</v>
      </c>
      <c r="G68" s="266">
        <v>248017</v>
      </c>
      <c r="H68" s="266">
        <v>136692</v>
      </c>
      <c r="I68" s="265">
        <f>Table9[[#This Row],[TOTAL CHELTUIELI LEI]]/Table9[[#This Row],[NUMĂRUL PERSOANELOR ÎNSCRISE ÎN LISTELE ELECTORALE]]</f>
        <v>4.55178971602753</v>
      </c>
      <c r="J68" s="265">
        <f>Table9[[#This Row],[TOTAL CHELTUIELI EURO]]/Table9[[#This Row],[NUMĂRUL PERSOANELOR ÎNSCRISE ÎN LISTELE ELECTORALE]]</f>
        <v>0.94043299023316285</v>
      </c>
      <c r="K68" s="265">
        <f>Table9[[#This Row],[TOTAL CHELTUIELI LEI]]/Table9[[#This Row],[NUMĂRUL PERSOANELOR CARE AU PARTICIPAT LA VOT]]</f>
        <v>8.2588683317238747</v>
      </c>
      <c r="L68" s="267">
        <f>Table9[[#This Row],[TOTAL CHELTUIELI EURO]]/Table9[[#This Row],[NUMĂRUL PERSOANELOR CARE AU PARTICIPAT LA VOT]]</f>
        <v>1.7063424994780847</v>
      </c>
    </row>
    <row r="69" spans="1:12" x14ac:dyDescent="0.25">
      <c r="A69" s="264" t="s">
        <v>18</v>
      </c>
      <c r="B69" s="265">
        <v>666863</v>
      </c>
      <c r="C69" s="265">
        <v>1480658.82</v>
      </c>
      <c r="D69" s="265">
        <v>8240</v>
      </c>
      <c r="E69" s="265">
        <v>2155761.8199999998</v>
      </c>
      <c r="F69" s="265">
        <v>445396.1323113158</v>
      </c>
      <c r="G69" s="266">
        <v>618541</v>
      </c>
      <c r="H69" s="266">
        <v>265424</v>
      </c>
      <c r="I69" s="265">
        <f>Table9[[#This Row],[TOTAL CHELTUIELI LEI]]/Table9[[#This Row],[NUMĂRUL PERSOANELOR ÎNSCRISE ÎN LISTELE ELECTORALE]]</f>
        <v>3.4852367425926492</v>
      </c>
      <c r="J69" s="265">
        <f>Table9[[#This Row],[TOTAL CHELTUIELI EURO]]/Table9[[#This Row],[NUMĂRUL PERSOANELOR ÎNSCRISE ÎN LISTELE ELECTORALE]]</f>
        <v>0.72007535848281001</v>
      </c>
      <c r="K69" s="265">
        <f>Table9[[#This Row],[TOTAL CHELTUIELI LEI]]/Table9[[#This Row],[NUMĂRUL PERSOANELOR CARE AU PARTICIPAT LA VOT]]</f>
        <v>8.1219551359334492</v>
      </c>
      <c r="L69" s="267">
        <f>Table9[[#This Row],[TOTAL CHELTUIELI EURO]]/Table9[[#This Row],[NUMĂRUL PERSOANELOR CARE AU PARTICIPAT LA VOT]]</f>
        <v>1.6780552335558043</v>
      </c>
    </row>
    <row r="70" spans="1:12" x14ac:dyDescent="0.25">
      <c r="A70" s="264" t="s">
        <v>19</v>
      </c>
      <c r="B70" s="265">
        <v>2006405</v>
      </c>
      <c r="C70" s="265">
        <v>1439605.9600000002</v>
      </c>
      <c r="D70" s="265">
        <v>39922.94</v>
      </c>
      <c r="E70" s="265">
        <v>3485933.9</v>
      </c>
      <c r="F70" s="265">
        <v>720219.39629346505</v>
      </c>
      <c r="G70" s="266">
        <v>625085</v>
      </c>
      <c r="H70" s="266">
        <v>290270</v>
      </c>
      <c r="I70" s="265">
        <f>Table9[[#This Row],[TOTAL CHELTUIELI LEI]]/Table9[[#This Row],[NUMĂRUL PERSOANELOR ÎNSCRISE ÎN LISTELE ELECTORALE]]</f>
        <v>5.5767358039306654</v>
      </c>
      <c r="J70" s="265">
        <f>Table9[[#This Row],[TOTAL CHELTUIELI EURO]]/Table9[[#This Row],[NUMĂRUL PERSOANELOR ÎNSCRISE ÎN LISTELE ELECTORALE]]</f>
        <v>1.1521943356398971</v>
      </c>
      <c r="K70" s="265">
        <f>Table9[[#This Row],[TOTAL CHELTUIELI LEI]]/Table9[[#This Row],[NUMĂRUL PERSOANELOR CARE AU PARTICIPAT LA VOT]]</f>
        <v>12.009280669721294</v>
      </c>
      <c r="L70" s="267">
        <f>Table9[[#This Row],[TOTAL CHELTUIELI EURO]]/Table9[[#This Row],[NUMĂRUL PERSOANELOR CARE AU PARTICIPAT LA VOT]]</f>
        <v>2.4812050721516692</v>
      </c>
    </row>
    <row r="71" spans="1:12" x14ac:dyDescent="0.25">
      <c r="A71" s="264" t="s">
        <v>20</v>
      </c>
      <c r="B71" s="265">
        <v>73121</v>
      </c>
      <c r="C71" s="265">
        <v>266639.7</v>
      </c>
      <c r="D71" s="265">
        <v>0</v>
      </c>
      <c r="E71" s="265">
        <v>339760.7</v>
      </c>
      <c r="F71" s="265">
        <v>70197.041383442498</v>
      </c>
      <c r="G71" s="266">
        <v>182220</v>
      </c>
      <c r="H71" s="266">
        <v>74137</v>
      </c>
      <c r="I71" s="265">
        <f>Table9[[#This Row],[TOTAL CHELTUIELI LEI]]/Table9[[#This Row],[NUMĂRUL PERSOANELOR ÎNSCRISE ÎN LISTELE ELECTORALE]]</f>
        <v>1.8645631654044563</v>
      </c>
      <c r="J71" s="265">
        <f>Table9[[#This Row],[TOTAL CHELTUIELI EURO]]/Table9[[#This Row],[NUMĂRUL PERSOANELOR ÎNSCRISE ÎN LISTELE ELECTORALE]]</f>
        <v>0.38523236408430744</v>
      </c>
      <c r="K71" s="265">
        <f>Table9[[#This Row],[TOTAL CHELTUIELI LEI]]/Table9[[#This Row],[NUMĂRUL PERSOANELOR CARE AU PARTICIPAT LA VOT]]</f>
        <v>4.5828762965860506</v>
      </c>
      <c r="L71" s="267">
        <f>Table9[[#This Row],[TOTAL CHELTUIELI EURO]]/Table9[[#This Row],[NUMĂRUL PERSOANELOR CARE AU PARTICIPAT LA VOT]]</f>
        <v>0.94685570475528413</v>
      </c>
    </row>
    <row r="72" spans="1:12" x14ac:dyDescent="0.25">
      <c r="A72" s="264" t="s">
        <v>21</v>
      </c>
      <c r="B72" s="265">
        <v>411597</v>
      </c>
      <c r="C72" s="265">
        <v>1422612.0000000005</v>
      </c>
      <c r="D72" s="265">
        <v>0</v>
      </c>
      <c r="E72" s="265">
        <v>1834209.0000000002</v>
      </c>
      <c r="F72" s="265">
        <v>378960.97188074637</v>
      </c>
      <c r="G72" s="266">
        <v>425513</v>
      </c>
      <c r="H72" s="266">
        <v>227141</v>
      </c>
      <c r="I72" s="265">
        <f>Table9[[#This Row],[TOTAL CHELTUIELI LEI]]/Table9[[#This Row],[NUMĂRUL PERSOANELOR ÎNSCRISE ÎN LISTELE ELECTORALE]]</f>
        <v>4.3105827554034786</v>
      </c>
      <c r="J72" s="265">
        <f>Table9[[#This Row],[TOTAL CHELTUIELI EURO]]/Table9[[#This Row],[NUMĂRUL PERSOANELOR ÎNSCRISE ÎN LISTELE ELECTORALE]]</f>
        <v>0.89059787099511967</v>
      </c>
      <c r="K72" s="265">
        <f>Table9[[#This Row],[TOTAL CHELTUIELI LEI]]/Table9[[#This Row],[NUMĂRUL PERSOANELOR CARE AU PARTICIPAT LA VOT]]</f>
        <v>8.0751999859118353</v>
      </c>
      <c r="L72" s="267">
        <f>Table9[[#This Row],[TOTAL CHELTUIELI EURO]]/Table9[[#This Row],[NUMĂRUL PERSOANELOR CARE AU PARTICIPAT LA VOT]]</f>
        <v>1.6683952781785163</v>
      </c>
    </row>
    <row r="73" spans="1:12" x14ac:dyDescent="0.25">
      <c r="A73" s="264" t="s">
        <v>22</v>
      </c>
      <c r="B73" s="265">
        <v>609367.51899999985</v>
      </c>
      <c r="C73" s="265">
        <v>1141935.8669999999</v>
      </c>
      <c r="D73" s="265">
        <v>18201</v>
      </c>
      <c r="E73" s="265">
        <v>1769504.3860000002</v>
      </c>
      <c r="F73" s="265">
        <v>365592.5261874756</v>
      </c>
      <c r="G73" s="266">
        <v>568403</v>
      </c>
      <c r="H73" s="266">
        <v>286104</v>
      </c>
      <c r="I73" s="265">
        <f>Table9[[#This Row],[TOTAL CHELTUIELI LEI]]/Table9[[#This Row],[NUMĂRUL PERSOANELOR ÎNSCRISE ÎN LISTELE ELECTORALE]]</f>
        <v>3.1131158456236161</v>
      </c>
      <c r="J73" s="265">
        <f>Table9[[#This Row],[TOTAL CHELTUIELI EURO]]/Table9[[#This Row],[NUMĂRUL PERSOANELOR ÎNSCRISE ÎN LISTELE ELECTORALE]]</f>
        <v>0.64319246412752151</v>
      </c>
      <c r="K73" s="265">
        <f>Table9[[#This Row],[TOTAL CHELTUIELI LEI]]/Table9[[#This Row],[NUMĂRUL PERSOANELOR CARE AU PARTICIPAT LA VOT]]</f>
        <v>6.184829243911306</v>
      </c>
      <c r="L73" s="267">
        <f>Table9[[#This Row],[TOTAL CHELTUIELI EURO]]/Table9[[#This Row],[NUMĂRUL PERSOANELOR CARE AU PARTICIPAT LA VOT]]</f>
        <v>1.2778308803353871</v>
      </c>
    </row>
    <row r="74" spans="1:12" x14ac:dyDescent="0.25">
      <c r="A74" s="264" t="s">
        <v>23</v>
      </c>
      <c r="B74" s="265">
        <v>272323.25</v>
      </c>
      <c r="C74" s="265">
        <v>1047613.84</v>
      </c>
      <c r="D74" s="265">
        <v>17588.2</v>
      </c>
      <c r="E74" s="265">
        <v>1337525.2900000003</v>
      </c>
      <c r="F74" s="265">
        <v>276342.49085762689</v>
      </c>
      <c r="G74" s="266">
        <v>525651</v>
      </c>
      <c r="H74" s="266">
        <v>211464</v>
      </c>
      <c r="I74" s="265">
        <f>Table9[[#This Row],[TOTAL CHELTUIELI LEI]]/Table9[[#This Row],[NUMĂRUL PERSOANELOR ÎNSCRISE ÎN LISTELE ELECTORALE]]</f>
        <v>2.5445120241376888</v>
      </c>
      <c r="J74" s="265">
        <f>Table9[[#This Row],[TOTAL CHELTUIELI EURO]]/Table9[[#This Row],[NUMĂRUL PERSOANELOR ÎNSCRISE ÎN LISTELE ELECTORALE]]</f>
        <v>0.52571476294656894</v>
      </c>
      <c r="K74" s="265">
        <f>Table9[[#This Row],[TOTAL CHELTUIELI LEI]]/Table9[[#This Row],[NUMĂRUL PERSOANELOR CARE AU PARTICIPAT LA VOT]]</f>
        <v>6.3250732512389831</v>
      </c>
      <c r="L74" s="267">
        <f>Table9[[#This Row],[TOTAL CHELTUIELI EURO]]/Table9[[#This Row],[NUMĂRUL PERSOANELOR CARE AU PARTICIPAT LA VOT]]</f>
        <v>1.3068063162411896</v>
      </c>
    </row>
    <row r="75" spans="1:12" x14ac:dyDescent="0.25">
      <c r="A75" s="264" t="s">
        <v>24</v>
      </c>
      <c r="B75" s="265">
        <v>479355.02</v>
      </c>
      <c r="C75" s="265">
        <v>644558.82999999996</v>
      </c>
      <c r="D75" s="265">
        <v>25894.58</v>
      </c>
      <c r="E75" s="265">
        <v>1149808.4299999997</v>
      </c>
      <c r="F75" s="265">
        <v>237558.81696659166</v>
      </c>
      <c r="G75" s="266">
        <v>220956</v>
      </c>
      <c r="H75" s="266">
        <v>131696</v>
      </c>
      <c r="I75" s="265">
        <f>Table9[[#This Row],[TOTAL CHELTUIELI LEI]]/Table9[[#This Row],[NUMĂRUL PERSOANELOR ÎNSCRISE ÎN LISTELE ELECTORALE]]</f>
        <v>5.203789125436737</v>
      </c>
      <c r="J75" s="265">
        <f>Table9[[#This Row],[TOTAL CHELTUIELI EURO]]/Table9[[#This Row],[NUMĂRUL PERSOANELOR ÎNSCRISE ÎN LISTELE ELECTORALE]]</f>
        <v>1.07514082879212</v>
      </c>
      <c r="K75" s="265">
        <f>Table9[[#This Row],[TOTAL CHELTUIELI LEI]]/Table9[[#This Row],[NUMĂRUL PERSOANELOR CARE AU PARTICIPAT LA VOT]]</f>
        <v>8.7307771686307838</v>
      </c>
      <c r="L75" s="267">
        <f>Table9[[#This Row],[TOTAL CHELTUIELI EURO]]/Table9[[#This Row],[NUMĂRUL PERSOANELOR CARE AU PARTICIPAT LA VOT]]</f>
        <v>1.8038423108263855</v>
      </c>
    </row>
    <row r="76" spans="1:12" x14ac:dyDescent="0.25">
      <c r="A76" s="264" t="s">
        <v>25</v>
      </c>
      <c r="B76" s="265">
        <v>287033</v>
      </c>
      <c r="C76" s="265">
        <v>948067.47999999975</v>
      </c>
      <c r="D76" s="265">
        <v>0</v>
      </c>
      <c r="E76" s="265">
        <v>1235100.4799999997</v>
      </c>
      <c r="F76" s="265">
        <v>255180.77725666828</v>
      </c>
      <c r="G76" s="266">
        <v>296840</v>
      </c>
      <c r="H76" s="266">
        <v>160384</v>
      </c>
      <c r="I76" s="265">
        <f>Table9[[#This Row],[TOTAL CHELTUIELI LEI]]/Table9[[#This Row],[NUMĂRUL PERSOANELOR ÎNSCRISE ÎN LISTELE ELECTORALE]]</f>
        <v>4.1608289987872249</v>
      </c>
      <c r="J76" s="265">
        <f>Table9[[#This Row],[TOTAL CHELTUIELI EURO]]/Table9[[#This Row],[NUMĂRUL PERSOANELOR ÎNSCRISE ÎN LISTELE ELECTORALE]]</f>
        <v>0.85965765145084316</v>
      </c>
      <c r="K76" s="265">
        <f>Table9[[#This Row],[TOTAL CHELTUIELI LEI]]/Table9[[#This Row],[NUMĂRUL PERSOANELOR CARE AU PARTICIPAT LA VOT]]</f>
        <v>7.7008958499600944</v>
      </c>
      <c r="L76" s="267">
        <f>Table9[[#This Row],[TOTAL CHELTUIELI EURO]]/Table9[[#This Row],[NUMĂRUL PERSOANELOR CARE AU PARTICIPAT LA VOT]]</f>
        <v>1.5910613107084763</v>
      </c>
    </row>
    <row r="77" spans="1:12" x14ac:dyDescent="0.25">
      <c r="A77" s="264" t="s">
        <v>26</v>
      </c>
      <c r="B77" s="265">
        <v>385230.43</v>
      </c>
      <c r="C77" s="265">
        <v>287131.77</v>
      </c>
      <c r="D77" s="265">
        <v>2991</v>
      </c>
      <c r="E77" s="265">
        <v>675353.2</v>
      </c>
      <c r="F77" s="265">
        <v>139532.90221276422</v>
      </c>
      <c r="G77" s="266">
        <v>268366</v>
      </c>
      <c r="H77" s="266">
        <v>113502</v>
      </c>
      <c r="I77" s="265">
        <f>Table9[[#This Row],[TOTAL CHELTUIELI LEI]]/Table9[[#This Row],[NUMĂRUL PERSOANELOR ÎNSCRISE ÎN LISTELE ELECTORALE]]</f>
        <v>2.516537862471401</v>
      </c>
      <c r="J77" s="265">
        <f>Table9[[#This Row],[TOTAL CHELTUIELI EURO]]/Table9[[#This Row],[NUMĂRUL PERSOANELOR ÎNSCRISE ÎN LISTELE ELECTORALE]]</f>
        <v>0.51993509689291573</v>
      </c>
      <c r="K77" s="265">
        <f>Table9[[#This Row],[TOTAL CHELTUIELI LEI]]/Table9[[#This Row],[NUMĂRUL PERSOANELOR CARE AU PARTICIPAT LA VOT]]</f>
        <v>5.9501436098042317</v>
      </c>
      <c r="L77" s="267">
        <f>Table9[[#This Row],[TOTAL CHELTUIELI EURO]]/Table9[[#This Row],[NUMĂRUL PERSOANELOR CARE AU PARTICIPAT LA VOT]]</f>
        <v>1.2293431147712306</v>
      </c>
    </row>
    <row r="78" spans="1:12" x14ac:dyDescent="0.25">
      <c r="A78" s="264" t="s">
        <v>27</v>
      </c>
      <c r="B78" s="265">
        <v>535695</v>
      </c>
      <c r="C78" s="265">
        <v>851073.18000000017</v>
      </c>
      <c r="D78" s="265">
        <v>3932.56</v>
      </c>
      <c r="E78" s="265">
        <v>1390700.7399999998</v>
      </c>
      <c r="F78" s="265">
        <v>287328.92708828341</v>
      </c>
      <c r="G78" s="266">
        <v>382131</v>
      </c>
      <c r="H78" s="266">
        <v>175264</v>
      </c>
      <c r="I78" s="265">
        <f>Table9[[#This Row],[TOTAL CHELTUIELI LEI]]/Table9[[#This Row],[NUMĂRUL PERSOANELOR ÎNSCRISE ÎN LISTELE ELECTORALE]]</f>
        <v>3.6393298109810504</v>
      </c>
      <c r="J78" s="265">
        <f>Table9[[#This Row],[TOTAL CHELTUIELI EURO]]/Table9[[#This Row],[NUMĂRUL PERSOANELOR ÎNSCRISE ÎN LISTELE ELECTORALE]]</f>
        <v>0.75191211152270665</v>
      </c>
      <c r="K78" s="265">
        <f>Table9[[#This Row],[TOTAL CHELTUIELI LEI]]/Table9[[#This Row],[NUMĂRUL PERSOANELOR CARE AU PARTICIPAT LA VOT]]</f>
        <v>7.9348910215446402</v>
      </c>
      <c r="L78" s="267">
        <f>Table9[[#This Row],[TOTAL CHELTUIELI EURO]]/Table9[[#This Row],[NUMĂRUL PERSOANELOR CARE AU PARTICIPAT LA VOT]]</f>
        <v>1.6394064216740654</v>
      </c>
    </row>
    <row r="79" spans="1:12" x14ac:dyDescent="0.25">
      <c r="A79" s="264" t="s">
        <v>34</v>
      </c>
      <c r="B79" s="265">
        <v>134802.78999999998</v>
      </c>
      <c r="C79" s="265">
        <v>510813.9599999999</v>
      </c>
      <c r="D79" s="265">
        <v>7984</v>
      </c>
      <c r="E79" s="265">
        <v>653600.75</v>
      </c>
      <c r="F79" s="265">
        <v>135038.68721720629</v>
      </c>
      <c r="G79" s="266">
        <v>228655</v>
      </c>
      <c r="H79" s="266">
        <v>115428</v>
      </c>
      <c r="I79" s="265">
        <f>Table9[[#This Row],[TOTAL CHELTUIELI LEI]]/Table9[[#This Row],[NUMĂRUL PERSOANELOR ÎNSCRISE ÎN LISTELE ELECTORALE]]</f>
        <v>2.8584581574861692</v>
      </c>
      <c r="J79" s="265">
        <f>Table9[[#This Row],[TOTAL CHELTUIELI EURO]]/Table9[[#This Row],[NUMĂRUL PERSOANELOR ÎNSCRISE ÎN LISTELE ELECTORALE]]</f>
        <v>0.59057832637469676</v>
      </c>
      <c r="K79" s="265">
        <f>Table9[[#This Row],[TOTAL CHELTUIELI LEI]]/Table9[[#This Row],[NUMĂRUL PERSOANELOR CARE AU PARTICIPAT LA VOT]]</f>
        <v>5.6624107668849843</v>
      </c>
      <c r="L79" s="267">
        <f>Table9[[#This Row],[TOTAL CHELTUIELI EURO]]/Table9[[#This Row],[NUMĂRUL PERSOANELOR CARE AU PARTICIPAT LA VOT]]</f>
        <v>1.169895408542176</v>
      </c>
    </row>
    <row r="80" spans="1:12" x14ac:dyDescent="0.25">
      <c r="A80" s="264" t="s">
        <v>97</v>
      </c>
      <c r="B80" s="265">
        <v>748249.85</v>
      </c>
      <c r="C80" s="265">
        <v>2068049.9799999997</v>
      </c>
      <c r="D80" s="265">
        <v>2000</v>
      </c>
      <c r="E80" s="265">
        <v>2818299.83</v>
      </c>
      <c r="F80" s="265">
        <v>582281.32269994437</v>
      </c>
      <c r="G80" s="266">
        <v>788408</v>
      </c>
      <c r="H80" s="266">
        <v>295443</v>
      </c>
      <c r="I80" s="265">
        <f>Table9[[#This Row],[TOTAL CHELTUIELI LEI]]/Table9[[#This Row],[NUMĂRUL PERSOANELOR ÎNSCRISE ÎN LISTELE ELECTORALE]]</f>
        <v>3.5746717816156104</v>
      </c>
      <c r="J80" s="265">
        <f>Table9[[#This Row],[TOTAL CHELTUIELI EURO]]/Table9[[#This Row],[NUMĂRUL PERSOANELOR ÎNSCRISE ÎN LISTELE ELECTORALE]]</f>
        <v>0.73855329055507346</v>
      </c>
      <c r="K80" s="265">
        <f>Table9[[#This Row],[TOTAL CHELTUIELI LEI]]/Table9[[#This Row],[NUMĂRUL PERSOANELOR CARE AU PARTICIPAT LA VOT]]</f>
        <v>9.5392337269794858</v>
      </c>
      <c r="L80" s="267">
        <f>Table9[[#This Row],[TOTAL CHELTUIELI EURO]]/Table9[[#This Row],[NUMĂRUL PERSOANELOR CARE AU PARTICIPAT LA VOT]]</f>
        <v>1.9708753387284328</v>
      </c>
    </row>
    <row r="81" spans="1:12" x14ac:dyDescent="0.25">
      <c r="A81" s="264" t="s">
        <v>967</v>
      </c>
      <c r="B81" s="265">
        <v>287630</v>
      </c>
      <c r="C81" s="265">
        <v>1017288.42</v>
      </c>
      <c r="D81" s="265">
        <v>0</v>
      </c>
      <c r="E81" s="265">
        <v>1304918.4199999997</v>
      </c>
      <c r="F81" s="265">
        <v>269605.67343649926</v>
      </c>
      <c r="G81" s="266">
        <v>373649</v>
      </c>
      <c r="H81" s="266">
        <v>196387</v>
      </c>
      <c r="I81" s="265">
        <f>Table9[[#This Row],[TOTAL CHELTUIELI LEI]]/Table9[[#This Row],[NUMĂRUL PERSOANELOR ÎNSCRISE ÎN LISTELE ELECTORALE]]</f>
        <v>3.4923642777044757</v>
      </c>
      <c r="J81" s="265">
        <f>Table9[[#This Row],[TOTAL CHELTUIELI EURO]]/Table9[[#This Row],[NUMĂRUL PERSOANELOR ÎNSCRISE ÎN LISTELE ELECTORALE]]</f>
        <v>0.72154795927862581</v>
      </c>
      <c r="K81" s="265">
        <f>Table9[[#This Row],[TOTAL CHELTUIELI LEI]]/Table9[[#This Row],[NUMĂRUL PERSOANELOR CARE AU PARTICIPAT LA VOT]]</f>
        <v>6.6446272920305303</v>
      </c>
      <c r="L81" s="267">
        <f>Table9[[#This Row],[TOTAL CHELTUIELI EURO]]/Table9[[#This Row],[NUMĂRUL PERSOANELOR CARE AU PARTICIPAT LA VOT]]</f>
        <v>1.3728285142932031</v>
      </c>
    </row>
    <row r="82" spans="1:12" x14ac:dyDescent="0.25">
      <c r="A82" s="264" t="s">
        <v>2624</v>
      </c>
      <c r="B82" s="265">
        <v>580493</v>
      </c>
      <c r="C82" s="265">
        <v>783341.15000000014</v>
      </c>
      <c r="D82" s="265">
        <v>24337.8</v>
      </c>
      <c r="E82" s="265">
        <v>1388171.95</v>
      </c>
      <c r="F82" s="265">
        <v>286806.460610318</v>
      </c>
      <c r="G82" s="266">
        <v>426532</v>
      </c>
      <c r="H82" s="266">
        <v>196803</v>
      </c>
      <c r="I82" s="265">
        <f>Table9[[#This Row],[TOTAL CHELTUIELI LEI]]/Table9[[#This Row],[NUMĂRUL PERSOANELOR ÎNSCRISE ÎN LISTELE ELECTORALE]]</f>
        <v>3.2545552268059605</v>
      </c>
      <c r="J82" s="265">
        <f>Table9[[#This Row],[TOTAL CHELTUIELI EURO]]/Table9[[#This Row],[NUMĂRUL PERSOANELOR ÎNSCRISE ÎN LISTELE ELECTORALE]]</f>
        <v>0.67241487299972336</v>
      </c>
      <c r="K82" s="265">
        <f>Table9[[#This Row],[TOTAL CHELTUIELI LEI]]/Table9[[#This Row],[NUMĂRUL PERSOANELOR CARE AU PARTICIPAT LA VOT]]</f>
        <v>7.053611733560972</v>
      </c>
      <c r="L82" s="267">
        <f>Table9[[#This Row],[TOTAL CHELTUIELI EURO]]/Table9[[#This Row],[NUMĂRUL PERSOANELOR CARE AU PARTICIPAT LA VOT]]</f>
        <v>1.4573276861141242</v>
      </c>
    </row>
    <row r="83" spans="1:12" x14ac:dyDescent="0.25">
      <c r="A83" s="264" t="s">
        <v>190</v>
      </c>
      <c r="B83" s="265">
        <v>305569.97499999998</v>
      </c>
      <c r="C83" s="265">
        <v>746688.82</v>
      </c>
      <c r="D83" s="265">
        <v>44236.27</v>
      </c>
      <c r="E83" s="265">
        <v>1096495.0649999999</v>
      </c>
      <c r="F83" s="265">
        <v>226543.88648994858</v>
      </c>
      <c r="G83" s="266">
        <v>230252</v>
      </c>
      <c r="H83" s="266">
        <v>127972</v>
      </c>
      <c r="I83" s="265">
        <f>Table9[[#This Row],[TOTAL CHELTUIELI LEI]]/Table9[[#This Row],[NUMĂRUL PERSOANELOR ÎNSCRISE ÎN LISTELE ELECTORALE]]</f>
        <v>4.7621521854316136</v>
      </c>
      <c r="J83" s="265">
        <f>Table9[[#This Row],[TOTAL CHELTUIELI EURO]]/Table9[[#This Row],[NUMĂRUL PERSOANELOR ÎNSCRISE ÎN LISTELE ELECTORALE]]</f>
        <v>0.98389541237404488</v>
      </c>
      <c r="K83" s="265">
        <f>Table9[[#This Row],[TOTAL CHELTUIELI LEI]]/Table9[[#This Row],[NUMĂRUL PERSOANELOR CARE AU PARTICIPAT LA VOT]]</f>
        <v>8.5682419982496167</v>
      </c>
      <c r="L83" s="267">
        <f>Table9[[#This Row],[TOTAL CHELTUIELI EURO]]/Table9[[#This Row],[NUMĂRUL PERSOANELOR CARE AU PARTICIPAT LA VOT]]</f>
        <v>1.7702613578747584</v>
      </c>
    </row>
    <row r="84" spans="1:12" x14ac:dyDescent="0.25">
      <c r="A84" s="264" t="s">
        <v>968</v>
      </c>
      <c r="B84" s="265">
        <v>998985</v>
      </c>
      <c r="C84" s="265">
        <v>2365395.12</v>
      </c>
      <c r="D84" s="265">
        <v>0</v>
      </c>
      <c r="E84" s="265">
        <v>3364380.12</v>
      </c>
      <c r="F84" s="265">
        <v>695105.49782029307</v>
      </c>
      <c r="G84" s="266">
        <v>1818955</v>
      </c>
      <c r="H84" s="266">
        <v>672004</v>
      </c>
      <c r="I84" s="265">
        <f>Table9[[#This Row],[TOTAL CHELTUIELI LEI]]/Table9[[#This Row],[NUMĂRUL PERSOANELOR ÎNSCRISE ÎN LISTELE ELECTORALE]]</f>
        <v>1.8496225140259106</v>
      </c>
      <c r="J84" s="265">
        <f>Table9[[#This Row],[TOTAL CHELTUIELI EURO]]/Table9[[#This Row],[NUMĂRUL PERSOANELOR ÎNSCRISE ÎN LISTELE ELECTORALE]]</f>
        <v>0.38214551642030348</v>
      </c>
      <c r="K84" s="265">
        <f>Table9[[#This Row],[TOTAL CHELTUIELI LEI]]/Table9[[#This Row],[NUMĂRUL PERSOANELOR CARE AU PARTICIPAT LA VOT]]</f>
        <v>5.0064882351890763</v>
      </c>
      <c r="L84" s="267">
        <f>Table9[[#This Row],[TOTAL CHELTUIELI EURO]]/Table9[[#This Row],[NUMĂRUL PERSOANELOR CARE AU PARTICIPAT LA VOT]]</f>
        <v>1.0343770242741011</v>
      </c>
    </row>
    <row r="85" spans="1:12" x14ac:dyDescent="0.25">
      <c r="A85" s="264" t="s">
        <v>566</v>
      </c>
      <c r="B85" s="265">
        <v>313271.30000000005</v>
      </c>
      <c r="C85" s="265">
        <v>1243947.6600000001</v>
      </c>
      <c r="D85" s="265">
        <v>0</v>
      </c>
      <c r="E85" s="265">
        <v>1557218.9600000002</v>
      </c>
      <c r="F85" s="265">
        <v>321732.8071734056</v>
      </c>
      <c r="G85" s="266">
        <v>479160</v>
      </c>
      <c r="H85" s="266">
        <v>236828</v>
      </c>
      <c r="I85" s="265">
        <f>Table9[[#This Row],[TOTAL CHELTUIELI LEI]]/Table9[[#This Row],[NUMĂRUL PERSOANELOR ÎNSCRISE ÎN LISTELE ELECTORALE]]</f>
        <v>3.2498934802571169</v>
      </c>
      <c r="J85" s="265">
        <f>Table9[[#This Row],[TOTAL CHELTUIELI EURO]]/Table9[[#This Row],[NUMĂRUL PERSOANELOR ÎNSCRISE ÎN LISTELE ELECTORALE]]</f>
        <v>0.67145172212498039</v>
      </c>
      <c r="K85" s="265">
        <f>Table9[[#This Row],[TOTAL CHELTUIELI LEI]]/Table9[[#This Row],[NUMĂRUL PERSOANELOR CARE AU PARTICIPAT LA VOT]]</f>
        <v>6.5753160943807325</v>
      </c>
      <c r="L85" s="267">
        <f>Table9[[#This Row],[TOTAL CHELTUIELI EURO]]/Table9[[#This Row],[NUMĂRUL PERSOANELOR CARE AU PARTICIPAT LA VOT]]</f>
        <v>1.358508314782904</v>
      </c>
    </row>
    <row r="86" spans="1:12" x14ac:dyDescent="0.25">
      <c r="A86" s="264" t="s">
        <v>744</v>
      </c>
      <c r="B86" s="265">
        <v>1340505</v>
      </c>
      <c r="C86" s="265">
        <v>1216325.93</v>
      </c>
      <c r="D86" s="265">
        <v>13666.45</v>
      </c>
      <c r="E86" s="265">
        <v>2570497.38</v>
      </c>
      <c r="F86" s="265">
        <v>531083.52719985123</v>
      </c>
      <c r="G86" s="266">
        <v>465734</v>
      </c>
      <c r="H86" s="266">
        <v>201472</v>
      </c>
      <c r="I86" s="265">
        <f>Table9[[#This Row],[TOTAL CHELTUIELI LEI]]/Table9[[#This Row],[NUMĂRUL PERSOANELOR ÎNSCRISE ÎN LISTELE ELECTORALE]]</f>
        <v>5.5192392653317128</v>
      </c>
      <c r="J86" s="265">
        <f>Table9[[#This Row],[TOTAL CHELTUIELI EURO]]/Table9[[#This Row],[NUMĂRUL PERSOANELOR ÎNSCRISE ÎN LISTELE ELECTORALE]]</f>
        <v>1.1403151309542598</v>
      </c>
      <c r="K86" s="265">
        <f>Table9[[#This Row],[TOTAL CHELTUIELI LEI]]/Table9[[#This Row],[NUMĂRUL PERSOANELOR CARE AU PARTICIPAT LA VOT]]</f>
        <v>12.758583723792883</v>
      </c>
      <c r="L86" s="267">
        <f>Table9[[#This Row],[TOTAL CHELTUIELI EURO]]/Table9[[#This Row],[NUMĂRUL PERSOANELOR CARE AU PARTICIPAT LA VOT]]</f>
        <v>2.636016554160634</v>
      </c>
    </row>
    <row r="87" spans="1:12" x14ac:dyDescent="0.25">
      <c r="A87" s="264" t="s">
        <v>253</v>
      </c>
      <c r="B87" s="265">
        <v>451615.44</v>
      </c>
      <c r="C87" s="265">
        <v>958779.19999999972</v>
      </c>
      <c r="D87" s="265">
        <v>16981.96</v>
      </c>
      <c r="E87" s="265">
        <v>1427376.6000000003</v>
      </c>
      <c r="F87" s="265">
        <v>294906.42755314981</v>
      </c>
      <c r="G87" s="266">
        <v>362274</v>
      </c>
      <c r="H87" s="266">
        <v>212157</v>
      </c>
      <c r="I87" s="265">
        <f>Table9[[#This Row],[TOTAL CHELTUIELI LEI]]/Table9[[#This Row],[NUMĂRUL PERSOANELOR ÎNSCRISE ÎN LISTELE ELECTORALE]]</f>
        <v>3.9400470362212037</v>
      </c>
      <c r="J87" s="265">
        <f>Table9[[#This Row],[TOTAL CHELTUIELI EURO]]/Table9[[#This Row],[NUMĂRUL PERSOANELOR ÎNSCRISE ÎN LISTELE ELECTORALE]]</f>
        <v>0.81404248594475404</v>
      </c>
      <c r="K87" s="265">
        <f>Table9[[#This Row],[TOTAL CHELTUIELI LEI]]/Table9[[#This Row],[NUMĂRUL PERSOANELOR CARE AU PARTICIPAT LA VOT]]</f>
        <v>6.7279260170534103</v>
      </c>
      <c r="L87" s="267">
        <f>Table9[[#This Row],[TOTAL CHELTUIELI EURO]]/Table9[[#This Row],[NUMĂRUL PERSOANELOR CARE AU PARTICIPAT LA VOT]]</f>
        <v>1.39003863908874</v>
      </c>
    </row>
    <row r="88" spans="1:12" x14ac:dyDescent="0.25">
      <c r="A88" s="264" t="s">
        <v>2413</v>
      </c>
      <c r="B88" s="265">
        <v>682632</v>
      </c>
      <c r="C88" s="265">
        <v>1806703.0700000005</v>
      </c>
      <c r="D88" s="265">
        <v>23108</v>
      </c>
      <c r="E88" s="265">
        <v>2512443.0700000003</v>
      </c>
      <c r="F88" s="265">
        <v>519089.08287018852</v>
      </c>
      <c r="G88" s="266">
        <v>653952</v>
      </c>
      <c r="H88" s="266">
        <v>314967</v>
      </c>
      <c r="I88" s="265">
        <f>Table9[[#This Row],[TOTAL CHELTUIELI LEI]]/Table9[[#This Row],[NUMĂRUL PERSOANELOR ÎNSCRISE ÎN LISTELE ELECTORALE]]</f>
        <v>3.8419380474407911</v>
      </c>
      <c r="J88" s="265">
        <f>Table9[[#This Row],[TOTAL CHELTUIELI EURO]]/Table9[[#This Row],[NUMĂRUL PERSOANELOR ÎNSCRISE ÎN LISTELE ELECTORALE]]</f>
        <v>0.79377245251973927</v>
      </c>
      <c r="K88" s="265">
        <f>Table9[[#This Row],[TOTAL CHELTUIELI LEI]]/Table9[[#This Row],[NUMĂRUL PERSOANELOR CARE AU PARTICIPAT LA VOT]]</f>
        <v>7.9768454155514714</v>
      </c>
      <c r="L88" s="267">
        <f>Table9[[#This Row],[TOTAL CHELTUIELI EURO]]/Table9[[#This Row],[NUMĂRUL PERSOANELOR CARE AU PARTICIPAT LA VOT]]</f>
        <v>1.6480745058059687</v>
      </c>
    </row>
    <row r="89" spans="1:12" x14ac:dyDescent="0.25">
      <c r="A89" s="264" t="s">
        <v>2700</v>
      </c>
      <c r="B89" s="265">
        <v>363452</v>
      </c>
      <c r="C89" s="265">
        <v>694775.56</v>
      </c>
      <c r="D89" s="265">
        <v>5245</v>
      </c>
      <c r="E89" s="265">
        <v>1063472.56</v>
      </c>
      <c r="F89" s="265">
        <v>219721.19584306114</v>
      </c>
      <c r="G89" s="266">
        <v>314318</v>
      </c>
      <c r="H89" s="266">
        <v>141568</v>
      </c>
      <c r="I89" s="265">
        <f>Table9[[#This Row],[TOTAL CHELTUIELI LEI]]/Table9[[#This Row],[NUMĂRUL PERSOANELOR ÎNSCRISE ÎN LISTELE ELECTORALE]]</f>
        <v>3.3834287568640677</v>
      </c>
      <c r="J89" s="265">
        <f>Table9[[#This Row],[TOTAL CHELTUIELI EURO]]/Table9[[#This Row],[NUMĂRUL PERSOANELOR ÎNSCRISE ÎN LISTELE ELECTORALE]]</f>
        <v>0.69904108528007036</v>
      </c>
      <c r="K89" s="265">
        <f>Table9[[#This Row],[TOTAL CHELTUIELI LEI]]/Table9[[#This Row],[NUMĂRUL PERSOANELOR CARE AU PARTICIPAT LA VOT]]</f>
        <v>7.5120970840867995</v>
      </c>
      <c r="L89" s="267">
        <f>Table9[[#This Row],[TOTAL CHELTUIELI EURO]]/Table9[[#This Row],[NUMĂRUL PERSOANELOR CARE AU PARTICIPAT LA VOT]]</f>
        <v>1.5520541071644802</v>
      </c>
    </row>
    <row r="90" spans="1:12" x14ac:dyDescent="0.25">
      <c r="A90" s="264" t="s">
        <v>2623</v>
      </c>
      <c r="B90" s="265">
        <v>425327</v>
      </c>
      <c r="C90" s="265">
        <v>479922.99</v>
      </c>
      <c r="D90" s="265">
        <v>0</v>
      </c>
      <c r="E90" s="265">
        <v>905249.99</v>
      </c>
      <c r="F90" s="265">
        <v>187031.25761864427</v>
      </c>
      <c r="G90" s="266">
        <v>196411</v>
      </c>
      <c r="H90" s="266">
        <v>103710</v>
      </c>
      <c r="I90" s="265">
        <f>Table9[[#This Row],[TOTAL CHELTUIELI LEI]]/Table9[[#This Row],[NUMĂRUL PERSOANELOR ÎNSCRISE ÎN LISTELE ELECTORALE]]</f>
        <v>4.6089576958520651</v>
      </c>
      <c r="J90" s="265">
        <f>Table9[[#This Row],[TOTAL CHELTUIELI EURO]]/Table9[[#This Row],[NUMĂRUL PERSOANELOR ÎNSCRISE ÎN LISTELE ELECTORALE]]</f>
        <v>0.95224431227703277</v>
      </c>
      <c r="K90" s="265">
        <f>Table9[[#This Row],[TOTAL CHELTUIELI LEI]]/Table9[[#This Row],[NUMĂRUL PERSOANELOR CARE AU PARTICIPAT LA VOT]]</f>
        <v>8.7286663773985147</v>
      </c>
      <c r="L90" s="267">
        <f>Table9[[#This Row],[TOTAL CHELTUIELI EURO]]/Table9[[#This Row],[NUMĂRUL PERSOANELOR CARE AU PARTICIPAT LA VOT]]</f>
        <v>1.8034062059458515</v>
      </c>
    </row>
    <row r="91" spans="1:12" x14ac:dyDescent="0.25">
      <c r="A91" s="264" t="s">
        <v>2571</v>
      </c>
      <c r="B91" s="265">
        <v>331341</v>
      </c>
      <c r="C91" s="265">
        <v>836597.66999999969</v>
      </c>
      <c r="D91" s="265">
        <v>0</v>
      </c>
      <c r="E91" s="265">
        <v>1167938.6699999997</v>
      </c>
      <c r="F91" s="265">
        <v>241304.65692857586</v>
      </c>
      <c r="G91" s="266">
        <v>383215</v>
      </c>
      <c r="H91" s="266">
        <v>163281</v>
      </c>
      <c r="I91" s="265">
        <f>Table9[[#This Row],[TOTAL CHELTUIELI LEI]]/Table9[[#This Row],[NUMĂRUL PERSOANELOR ÎNSCRISE ÎN LISTELE ELECTORALE]]</f>
        <v>3.0477373537048384</v>
      </c>
      <c r="J91" s="265">
        <f>Table9[[#This Row],[TOTAL CHELTUIELI EURO]]/Table9[[#This Row],[NUMĂRUL PERSOANELOR ÎNSCRISE ÎN LISTELE ELECTORALE]]</f>
        <v>0.62968479033591029</v>
      </c>
      <c r="K91" s="265">
        <f>Table9[[#This Row],[TOTAL CHELTUIELI LEI]]/Table9[[#This Row],[NUMĂRUL PERSOANELOR CARE AU PARTICIPAT LA VOT]]</f>
        <v>7.1529367777022417</v>
      </c>
      <c r="L91" s="267">
        <f>Table9[[#This Row],[TOTAL CHELTUIELI EURO]]/Table9[[#This Row],[NUMĂRUL PERSOANELOR CARE AU PARTICIPAT LA VOT]]</f>
        <v>1.4778489654557228</v>
      </c>
    </row>
    <row r="92" spans="1:12" x14ac:dyDescent="0.25">
      <c r="A92" s="264" t="s">
        <v>645</v>
      </c>
      <c r="B92" s="265">
        <v>721895</v>
      </c>
      <c r="C92" s="265">
        <v>1109799.7300000002</v>
      </c>
      <c r="D92" s="265">
        <v>13561.77</v>
      </c>
      <c r="E92" s="265">
        <v>1845256.5</v>
      </c>
      <c r="F92" s="265">
        <v>381243.46604408993</v>
      </c>
      <c r="G92" s="266">
        <v>606880</v>
      </c>
      <c r="H92" s="266">
        <v>273613</v>
      </c>
      <c r="I92" s="265">
        <f>Table9[[#This Row],[TOTAL CHELTUIELI LEI]]/Table9[[#This Row],[NUMĂRUL PERSOANELOR ÎNSCRISE ÎN LISTELE ELECTORALE]]</f>
        <v>3.0405623846559453</v>
      </c>
      <c r="J92" s="265">
        <f>Table9[[#This Row],[TOTAL CHELTUIELI EURO]]/Table9[[#This Row],[NUMĂRUL PERSOANELOR ÎNSCRISE ÎN LISTELE ELECTORALE]]</f>
        <v>0.6282023893423575</v>
      </c>
      <c r="K92" s="265">
        <f>Table9[[#This Row],[TOTAL CHELTUIELI LEI]]/Table9[[#This Row],[NUMĂRUL PERSOANELOR CARE AU PARTICIPAT LA VOT]]</f>
        <v>6.7440381122241995</v>
      </c>
      <c r="L92" s="267">
        <f>Table9[[#This Row],[TOTAL CHELTUIELI EURO]]/Table9[[#This Row],[NUMĂRUL PERSOANELOR CARE AU PARTICIPAT LA VOT]]</f>
        <v>1.3933675155935206</v>
      </c>
    </row>
    <row r="93" spans="1:12" x14ac:dyDescent="0.25">
      <c r="A93" s="264" t="s">
        <v>477</v>
      </c>
      <c r="B93" s="265">
        <v>327116.29000000004</v>
      </c>
      <c r="C93" s="265">
        <v>828769.2699999999</v>
      </c>
      <c r="D93" s="265">
        <v>0</v>
      </c>
      <c r="E93" s="265">
        <v>1155885.56</v>
      </c>
      <c r="F93" s="265">
        <v>238814.39639676875</v>
      </c>
      <c r="G93" s="266">
        <v>306372</v>
      </c>
      <c r="H93" s="266">
        <v>178544</v>
      </c>
      <c r="I93" s="265">
        <f>Table9[[#This Row],[TOTAL CHELTUIELI LEI]]/Table9[[#This Row],[NUMĂRUL PERSOANELOR ÎNSCRISE ÎN LISTELE ELECTORALE]]</f>
        <v>3.7728172287284742</v>
      </c>
      <c r="J93" s="265">
        <f>Table9[[#This Row],[TOTAL CHELTUIELI EURO]]/Table9[[#This Row],[NUMĂRUL PERSOANELOR ÎNSCRISE ÎN LISTELE ELECTORALE]]</f>
        <v>0.77949158668797658</v>
      </c>
      <c r="K93" s="265">
        <f>Table9[[#This Row],[TOTAL CHELTUIELI LEI]]/Table9[[#This Row],[NUMĂRUL PERSOANELOR CARE AU PARTICIPAT LA VOT]]</f>
        <v>6.4739535352630169</v>
      </c>
      <c r="L93" s="267">
        <f>Table9[[#This Row],[TOTAL CHELTUIELI EURO]]/Table9[[#This Row],[NUMĂRUL PERSOANELOR CARE AU PARTICIPAT LA VOT]]</f>
        <v>1.3375660699702525</v>
      </c>
    </row>
    <row r="94" spans="1:12" x14ac:dyDescent="0.25">
      <c r="A94" s="264" t="s">
        <v>2869</v>
      </c>
      <c r="B94" s="265">
        <v>495569</v>
      </c>
      <c r="C94" s="265">
        <v>1323673.4500000002</v>
      </c>
      <c r="D94" s="265">
        <v>4379.2</v>
      </c>
      <c r="E94" s="265">
        <v>1823621.6500000004</v>
      </c>
      <c r="F94" s="265">
        <v>376773.54806718871</v>
      </c>
      <c r="G94" s="266">
        <v>635274</v>
      </c>
      <c r="H94" s="266">
        <v>275185</v>
      </c>
      <c r="I94" s="265">
        <f>Table9[[#This Row],[TOTAL CHELTUIELI LEI]]/Table9[[#This Row],[NUMĂRUL PERSOANELOR ÎNSCRISE ÎN LISTELE ELECTORALE]]</f>
        <v>2.8706064627231722</v>
      </c>
      <c r="J94" s="265">
        <f>Table9[[#This Row],[TOTAL CHELTUIELI EURO]]/Table9[[#This Row],[NUMĂRUL PERSOANELOR ÎNSCRISE ÎN LISTELE ELECTORALE]]</f>
        <v>0.5930882549375367</v>
      </c>
      <c r="K94" s="265">
        <f>Table9[[#This Row],[TOTAL CHELTUIELI LEI]]/Table9[[#This Row],[NUMĂRUL PERSOANELOR CARE AU PARTICIPAT LA VOT]]</f>
        <v>6.6268933626469479</v>
      </c>
      <c r="L94" s="267">
        <f>Table9[[#This Row],[TOTAL CHELTUIELI EURO]]/Table9[[#This Row],[NUMĂRUL PERSOANELOR CARE AU PARTICIPAT LA VOT]]</f>
        <v>1.3691645549982328</v>
      </c>
    </row>
    <row r="95" spans="1:12" x14ac:dyDescent="0.25">
      <c r="A95" s="264" t="s">
        <v>433</v>
      </c>
      <c r="B95" s="265">
        <v>1010992.96</v>
      </c>
      <c r="C95" s="265">
        <v>1072874.05</v>
      </c>
      <c r="D95" s="265">
        <v>0</v>
      </c>
      <c r="E95" s="265">
        <v>2083867.0100000002</v>
      </c>
      <c r="F95" s="265">
        <v>430542.13962521433</v>
      </c>
      <c r="G95" s="266">
        <v>193604</v>
      </c>
      <c r="H95" s="266">
        <v>93587</v>
      </c>
      <c r="I95" s="265">
        <f>Table9[[#This Row],[TOTAL CHELTUIELI LEI]]/Table9[[#This Row],[NUMĂRUL PERSOANELOR ÎNSCRISE ÎN LISTELE ELECTORALE]]</f>
        <v>10.763553490630359</v>
      </c>
      <c r="J95" s="265">
        <f>Table9[[#This Row],[TOTAL CHELTUIELI EURO]]/Table9[[#This Row],[NUMĂRUL PERSOANELOR ÎNSCRISE ÎN LISTELE ELECTORALE]]</f>
        <v>2.2238287412719484</v>
      </c>
      <c r="K95" s="265">
        <f>Table9[[#This Row],[TOTAL CHELTUIELI LEI]]/Table9[[#This Row],[NUMĂRUL PERSOANELOR CARE AU PARTICIPAT LA VOT]]</f>
        <v>22.266629018987683</v>
      </c>
      <c r="L95" s="267">
        <f>Table9[[#This Row],[TOTAL CHELTUIELI EURO]]/Table9[[#This Row],[NUMĂRUL PERSOANELOR CARE AU PARTICIPAT LA VOT]]</f>
        <v>4.6004481351599509</v>
      </c>
    </row>
    <row r="96" spans="1:12" x14ac:dyDescent="0.25">
      <c r="A96" s="264" t="s">
        <v>571</v>
      </c>
      <c r="B96" s="265">
        <v>744619</v>
      </c>
      <c r="C96" s="265">
        <v>1101460.9100000001</v>
      </c>
      <c r="D96" s="265">
        <v>0</v>
      </c>
      <c r="E96" s="265">
        <v>1846079.9100000004</v>
      </c>
      <c r="F96" s="265">
        <v>381413.58856221981</v>
      </c>
      <c r="G96" s="266">
        <v>421514</v>
      </c>
      <c r="H96" s="266">
        <v>157717</v>
      </c>
      <c r="I96" s="265">
        <f>Table9[[#This Row],[TOTAL CHELTUIELI LEI]]/Table9[[#This Row],[NUMĂRUL PERSOANELOR ÎNSCRISE ÎN LISTELE ELECTORALE]]</f>
        <v>4.3796407948490454</v>
      </c>
      <c r="J96" s="265">
        <f>Table9[[#This Row],[TOTAL CHELTUIELI EURO]]/Table9[[#This Row],[NUMĂRUL PERSOANELOR ÎNSCRISE ÎN LISTELE ELECTORALE]]</f>
        <v>0.90486576617198911</v>
      </c>
      <c r="K96" s="265">
        <f>Table9[[#This Row],[TOTAL CHELTUIELI LEI]]/Table9[[#This Row],[NUMĂRUL PERSOANELOR CARE AU PARTICIPAT LA VOT]]</f>
        <v>11.705015375641182</v>
      </c>
      <c r="L96" s="267">
        <f>Table9[[#This Row],[TOTAL CHELTUIELI EURO]]/Table9[[#This Row],[NUMĂRUL PERSOANELOR CARE AU PARTICIPAT LA VOT]]</f>
        <v>2.4183416408010538</v>
      </c>
    </row>
    <row r="97" spans="1:12" x14ac:dyDescent="0.25">
      <c r="A97" s="264" t="s">
        <v>356</v>
      </c>
      <c r="B97" s="265">
        <v>886736.12</v>
      </c>
      <c r="C97" s="265">
        <v>996339.14</v>
      </c>
      <c r="D97" s="265">
        <v>0</v>
      </c>
      <c r="E97" s="265">
        <v>1883075.2599999998</v>
      </c>
      <c r="F97" s="265">
        <v>389057.09799384314</v>
      </c>
      <c r="G97" s="266">
        <v>326627</v>
      </c>
      <c r="H97" s="266">
        <v>172182</v>
      </c>
      <c r="I97" s="265">
        <f>Table9[[#This Row],[TOTAL CHELTUIELI LEI]]/Table9[[#This Row],[NUMĂRUL PERSOANELOR ÎNSCRISE ÎN LISTELE ELECTORALE]]</f>
        <v>5.7652161640035873</v>
      </c>
      <c r="J97" s="265">
        <f>Table9[[#This Row],[TOTAL CHELTUIELI EURO]]/Table9[[#This Row],[NUMĂRUL PERSOANELOR ÎNSCRISE ÎN LISTELE ELECTORALE]]</f>
        <v>1.1911357542206955</v>
      </c>
      <c r="K97" s="265">
        <f>Table9[[#This Row],[TOTAL CHELTUIELI LEI]]/Table9[[#This Row],[NUMĂRUL PERSOANELOR CARE AU PARTICIPAT LA VOT]]</f>
        <v>10.936539591827252</v>
      </c>
      <c r="L97" s="267">
        <f>Table9[[#This Row],[TOTAL CHELTUIELI EURO]]/Table9[[#This Row],[NUMĂRUL PERSOANELOR CARE AU PARTICIPAT LA VOT]]</f>
        <v>2.2595689328375972</v>
      </c>
    </row>
    <row r="98" spans="1:12" x14ac:dyDescent="0.25">
      <c r="A98" s="264" t="s">
        <v>432</v>
      </c>
      <c r="B98" s="265">
        <v>424180</v>
      </c>
      <c r="C98" s="265">
        <v>667039.49</v>
      </c>
      <c r="D98" s="265">
        <v>3248</v>
      </c>
      <c r="E98" s="265">
        <v>1094467.49</v>
      </c>
      <c r="F98" s="265">
        <v>226124.97469060562</v>
      </c>
      <c r="G98" s="266">
        <v>311406</v>
      </c>
      <c r="H98" s="266">
        <v>156098</v>
      </c>
      <c r="I98" s="265">
        <f>Table9[[#This Row],[TOTAL CHELTUIELI LEI]]/Table9[[#This Row],[NUMĂRUL PERSOANELOR ÎNSCRISE ÎN LISTELE ELECTORALE]]</f>
        <v>3.5145998792573039</v>
      </c>
      <c r="J98" s="265">
        <f>Table9[[#This Row],[TOTAL CHELTUIELI EURO]]/Table9[[#This Row],[NUMĂRUL PERSOANELOR ÎNSCRISE ÎN LISTELE ELECTORALE]]</f>
        <v>0.72614199691273007</v>
      </c>
      <c r="K98" s="265">
        <f>Table9[[#This Row],[TOTAL CHELTUIELI LEI]]/Table9[[#This Row],[NUMĂRUL PERSOANELOR CARE AU PARTICIPAT LA VOT]]</f>
        <v>7.0114126382144546</v>
      </c>
      <c r="L98" s="267">
        <f>Table9[[#This Row],[TOTAL CHELTUIELI EURO]]/Table9[[#This Row],[NUMĂRUL PERSOANELOR CARE AU PARTICIPAT LA VOT]]</f>
        <v>1.4486090448987534</v>
      </c>
    </row>
    <row r="99" spans="1:12" x14ac:dyDescent="0.25">
      <c r="A99" s="270" t="s">
        <v>2944</v>
      </c>
      <c r="B99" s="271">
        <v>25979523.033999998</v>
      </c>
      <c r="C99" s="271">
        <v>42471125.093000002</v>
      </c>
      <c r="D99" s="271">
        <v>410527.44000000006</v>
      </c>
      <c r="E99" s="271">
        <v>68861175.567000017</v>
      </c>
      <c r="F99" s="271">
        <v>14227221.662155744</v>
      </c>
      <c r="G99" s="272">
        <v>18313540</v>
      </c>
      <c r="H99" s="273">
        <v>8438447</v>
      </c>
      <c r="I99" s="268"/>
      <c r="J99" s="268"/>
      <c r="K99" s="268"/>
      <c r="L99" s="268"/>
    </row>
    <row r="100" spans="1:12" x14ac:dyDescent="0.25">
      <c r="I100" s="269"/>
      <c r="J100" s="269"/>
      <c r="K100" s="269"/>
      <c r="L100" s="269"/>
    </row>
  </sheetData>
  <pageMargins left="0.7" right="0.7" top="0.75" bottom="0.75" header="0.3" footer="0.3"/>
  <pageSetup paperSize="9" orientation="portrait"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  <pageSetUpPr fitToPage="1"/>
  </sheetPr>
  <dimension ref="A1:AC3229"/>
  <sheetViews>
    <sheetView zoomScale="60" zoomScaleNormal="60" workbookViewId="0"/>
  </sheetViews>
  <sheetFormatPr defaultColWidth="9.140625" defaultRowHeight="12.75" x14ac:dyDescent="0.2"/>
  <cols>
    <col min="1" max="1" width="13.5703125" style="85" bestFit="1" customWidth="1"/>
    <col min="2" max="2" width="20" style="86" bestFit="1" customWidth="1"/>
    <col min="3" max="3" width="31" style="45" bestFit="1" customWidth="1"/>
    <col min="4" max="4" width="16.85546875" style="45" customWidth="1"/>
    <col min="5" max="5" width="10.140625" style="45" customWidth="1"/>
    <col min="6" max="6" width="26.140625" style="45" customWidth="1"/>
    <col min="7" max="7" width="18.5703125" style="87" customWidth="1"/>
    <col min="8" max="8" width="14" style="87" customWidth="1"/>
    <col min="9" max="9" width="18.7109375" style="88" customWidth="1"/>
    <col min="10" max="10" width="23.42578125" style="88" customWidth="1"/>
    <col min="11" max="11" width="22.5703125" style="88" customWidth="1"/>
    <col min="12" max="12" width="21.5703125" style="89" customWidth="1"/>
    <col min="13" max="13" width="22.5703125" style="90" customWidth="1"/>
    <col min="14" max="14" width="21.5703125" style="91" customWidth="1"/>
    <col min="15" max="15" width="15.7109375" style="91" customWidth="1"/>
    <col min="16" max="16" width="15.140625" style="91" customWidth="1"/>
    <col min="17" max="17" width="16.28515625" style="45" customWidth="1"/>
    <col min="18" max="19" width="15" style="45" bestFit="1" customWidth="1"/>
    <col min="20" max="20" width="21.5703125" style="92" customWidth="1"/>
    <col min="21" max="23" width="20.7109375" style="92" customWidth="1"/>
    <col min="24" max="24" width="19.28515625" style="45" customWidth="1"/>
    <col min="25" max="25" width="19" style="93" customWidth="1"/>
    <col min="26" max="26" width="17.7109375" style="85" customWidth="1"/>
    <col min="27" max="27" width="20.28515625" style="93" customWidth="1"/>
    <col min="28" max="28" width="18" style="94" customWidth="1"/>
    <col min="29" max="29" width="9.140625" style="51"/>
    <col min="30" max="16384" width="9.140625" style="45"/>
  </cols>
  <sheetData>
    <row r="1" spans="1:29" s="36" customFormat="1" ht="116.25" customHeight="1" x14ac:dyDescent="0.2">
      <c r="A1" s="26" t="s">
        <v>2883</v>
      </c>
      <c r="B1" s="26" t="s">
        <v>3</v>
      </c>
      <c r="C1" s="27" t="s">
        <v>0</v>
      </c>
      <c r="D1" s="27" t="s">
        <v>1</v>
      </c>
      <c r="E1" s="28" t="s">
        <v>2760</v>
      </c>
      <c r="F1" s="28" t="s">
        <v>2761</v>
      </c>
      <c r="G1" s="27" t="s">
        <v>28</v>
      </c>
      <c r="H1" s="27" t="s">
        <v>29</v>
      </c>
      <c r="I1" s="29" t="s">
        <v>2864</v>
      </c>
      <c r="J1" s="29" t="s">
        <v>2865</v>
      </c>
      <c r="K1" s="29" t="s">
        <v>2866</v>
      </c>
      <c r="L1" s="30" t="s">
        <v>2867</v>
      </c>
      <c r="M1" s="30" t="s">
        <v>2882</v>
      </c>
      <c r="N1" s="31" t="s">
        <v>33</v>
      </c>
      <c r="O1" s="31" t="s">
        <v>32</v>
      </c>
      <c r="P1" s="27" t="s">
        <v>31</v>
      </c>
      <c r="Q1" s="27" t="s">
        <v>30</v>
      </c>
      <c r="R1" s="32" t="s">
        <v>7</v>
      </c>
      <c r="S1" s="33" t="s">
        <v>8</v>
      </c>
      <c r="T1" s="34" t="s">
        <v>2952</v>
      </c>
      <c r="U1" s="34" t="s">
        <v>2954</v>
      </c>
      <c r="V1" s="35" t="s">
        <v>2953</v>
      </c>
      <c r="W1" s="35" t="s">
        <v>2955</v>
      </c>
      <c r="X1" s="27" t="s">
        <v>2868</v>
      </c>
      <c r="Y1" s="95" t="s">
        <v>2950</v>
      </c>
      <c r="Z1" s="95" t="s">
        <v>2957</v>
      </c>
      <c r="AA1" s="107" t="s">
        <v>2951</v>
      </c>
      <c r="AB1" s="96" t="s">
        <v>2956</v>
      </c>
    </row>
    <row r="2" spans="1:29" ht="12" customHeight="1" x14ac:dyDescent="0.2">
      <c r="A2" s="37">
        <v>1</v>
      </c>
      <c r="B2" s="38" t="s">
        <v>4</v>
      </c>
      <c r="C2" s="39" t="s">
        <v>976</v>
      </c>
      <c r="D2" s="40">
        <v>44101</v>
      </c>
      <c r="E2" s="38">
        <v>1</v>
      </c>
      <c r="F2" s="38"/>
      <c r="G2" s="38" t="s">
        <v>2</v>
      </c>
      <c r="H2" s="38" t="s">
        <v>2</v>
      </c>
      <c r="I2" s="39">
        <v>2500</v>
      </c>
      <c r="J2" s="39">
        <v>2954.5</v>
      </c>
      <c r="K2" s="39">
        <v>0</v>
      </c>
      <c r="L2" s="41">
        <f>SUM(Data5[[#This Row],[CHELTUIELI DE PERSONAL LEI]:[CHELTUIELI DE CAPITAL (ACTIVE NEFINANCIARE ) LEI]])</f>
        <v>5454.5</v>
      </c>
      <c r="M2" s="41">
        <f>Data5[[#This Row],[TOTAL CHELTUIELI LEI]]/Data5[[#This Row],[CURS VALUTAR EURO BNR 22 07 2020]]</f>
        <v>1126.9395260428505</v>
      </c>
      <c r="N2" s="42">
        <v>1655</v>
      </c>
      <c r="O2" s="42"/>
      <c r="P2" s="42">
        <v>1051</v>
      </c>
      <c r="Q2" s="42"/>
      <c r="R2" s="42">
        <f>Data5[[#This Row],[PERSOANE ÎNSCRISE ÎN LISTELE ELECTORALE (TURUL 1)            ]]+Data5[[#This Row],[PERSOANE ÎNSCRISE ÎN LISTELE ELECTORALE (TURUL AL 2-LEA)]]</f>
        <v>1655</v>
      </c>
      <c r="S2" s="42">
        <f>Data5[[#This Row],[PERSOANE CARE AU PARTICIPAT LA VOT (TURUL 1)]]+Data5[[#This Row],[PERSOANE CARE AU PARTICIPAT LA VOT  (TURUL AL 2-LEA)]]</f>
        <v>1051</v>
      </c>
      <c r="T2" s="41">
        <f>Data5[[#This Row],[TOTAL CHELTUIELI LEI]]/Data5[[#This Row],[NUMĂRUL PERSOANELOR ÎNSCRISE ÎN LISTELE ELECTORALE]]</f>
        <v>3.2957703927492448</v>
      </c>
      <c r="U2" s="41">
        <f>Data5[[#This Row],[TOTAL CHELTUIELI EURO]]/Data5[[#This Row],[NUMĂRUL PERSOANELOR ÎNSCRISE ÎN LISTELE ELECTORALE]]</f>
        <v>0.68093022721622387</v>
      </c>
      <c r="V2" s="41">
        <f>Data5[[#This Row],[TOTAL CHELTUIELI LEI]]/Data5[[#This Row],[NUMĂRUL PERSOANELOR CARE AU PARTICIPAT LA VOT]]</f>
        <v>5.1898192197906754</v>
      </c>
      <c r="W2" s="41">
        <f>Data5[[#This Row],[TOTAL CHELTUIELI EURO]]/Data5[[#This Row],[NUMĂRUL PERSOANELOR CARE AU PARTICIPAT LA VOT]]</f>
        <v>1.0722545442843487</v>
      </c>
      <c r="X2" s="43">
        <v>4.8400999999999996</v>
      </c>
      <c r="Y2" s="114" t="s">
        <v>2884</v>
      </c>
      <c r="Z2" s="44">
        <v>3</v>
      </c>
      <c r="AA2" s="115" t="s">
        <v>3105</v>
      </c>
      <c r="AB2" s="44">
        <v>0</v>
      </c>
      <c r="AC2" s="45"/>
    </row>
    <row r="3" spans="1:29" ht="12" customHeight="1" x14ac:dyDescent="0.2">
      <c r="A3" s="37">
        <v>2</v>
      </c>
      <c r="B3" s="38" t="s">
        <v>4</v>
      </c>
      <c r="C3" s="39" t="s">
        <v>977</v>
      </c>
      <c r="D3" s="40">
        <v>44101</v>
      </c>
      <c r="E3" s="38">
        <v>1</v>
      </c>
      <c r="F3" s="38"/>
      <c r="G3" s="38" t="s">
        <v>2</v>
      </c>
      <c r="H3" s="38" t="s">
        <v>2</v>
      </c>
      <c r="I3" s="39">
        <v>5000</v>
      </c>
      <c r="J3" s="39">
        <v>10731</v>
      </c>
      <c r="K3" s="39">
        <v>0</v>
      </c>
      <c r="L3" s="41">
        <f>SUM(Data5[[#This Row],[CHELTUIELI DE PERSONAL LEI]:[CHELTUIELI DE CAPITAL (ACTIVE NEFINANCIARE ) LEI]])</f>
        <v>15731</v>
      </c>
      <c r="M3" s="41">
        <f>Data5[[#This Row],[TOTAL CHELTUIELI LEI]]/Data5[[#This Row],[CURS VALUTAR EURO BNR 22 07 2020]]</f>
        <v>3250.139459928514</v>
      </c>
      <c r="N3" s="42">
        <v>1034</v>
      </c>
      <c r="O3" s="42"/>
      <c r="P3" s="42">
        <v>832</v>
      </c>
      <c r="Q3" s="42"/>
      <c r="R3" s="42">
        <f>Data5[[#This Row],[PERSOANE ÎNSCRISE ÎN LISTELE ELECTORALE (TURUL 1)            ]]+Data5[[#This Row],[PERSOANE ÎNSCRISE ÎN LISTELE ELECTORALE (TURUL AL 2-LEA)]]</f>
        <v>1034</v>
      </c>
      <c r="S3" s="42">
        <f>Data5[[#This Row],[PERSOANE CARE AU PARTICIPAT LA VOT (TURUL 1)]]+Data5[[#This Row],[PERSOANE CARE AU PARTICIPAT LA VOT  (TURUL AL 2-LEA)]]</f>
        <v>832</v>
      </c>
      <c r="T3" s="41">
        <f>Data5[[#This Row],[TOTAL CHELTUIELI LEI]]/Data5[[#This Row],[NUMĂRUL PERSOANELOR ÎNSCRISE ÎN LISTELE ELECTORALE]]</f>
        <v>15.213733075435202</v>
      </c>
      <c r="U3" s="41">
        <f>Data5[[#This Row],[TOTAL CHELTUIELI EURO]]/Data5[[#This Row],[NUMĂRUL PERSOANELOR ÎNSCRISE ÎN LISTELE ELECTORALE]]</f>
        <v>3.1432683364879246</v>
      </c>
      <c r="V3" s="41">
        <f>Data5[[#This Row],[TOTAL CHELTUIELI LEI]]/Data5[[#This Row],[NUMĂRUL PERSOANELOR CARE AU PARTICIPAT LA VOT]]</f>
        <v>18.907451923076923</v>
      </c>
      <c r="W3" s="41">
        <f>Data5[[#This Row],[TOTAL CHELTUIELI EURO]]/Data5[[#This Row],[NUMĂRUL PERSOANELOR CARE AU PARTICIPAT LA VOT]]</f>
        <v>3.9064176201063869</v>
      </c>
      <c r="X3" s="43">
        <v>4.8400999999999996</v>
      </c>
      <c r="Y3" s="114" t="s">
        <v>2909</v>
      </c>
      <c r="Z3" s="44">
        <v>15</v>
      </c>
      <c r="AA3" s="115" t="s">
        <v>3106</v>
      </c>
      <c r="AB3" s="44">
        <v>3</v>
      </c>
      <c r="AC3" s="45"/>
    </row>
    <row r="4" spans="1:29" ht="12" customHeight="1" x14ac:dyDescent="0.2">
      <c r="A4" s="37">
        <v>3</v>
      </c>
      <c r="B4" s="38" t="s">
        <v>4</v>
      </c>
      <c r="C4" s="39" t="s">
        <v>978</v>
      </c>
      <c r="D4" s="40">
        <v>44101</v>
      </c>
      <c r="E4" s="38">
        <v>1</v>
      </c>
      <c r="F4" s="38"/>
      <c r="G4" s="38" t="s">
        <v>2</v>
      </c>
      <c r="H4" s="38" t="s">
        <v>2</v>
      </c>
      <c r="I4" s="39">
        <v>2000</v>
      </c>
      <c r="J4" s="39">
        <v>4206</v>
      </c>
      <c r="K4" s="39">
        <v>5246</v>
      </c>
      <c r="L4" s="41">
        <f>SUM(Data5[[#This Row],[CHELTUIELI DE PERSONAL LEI]:[CHELTUIELI DE CAPITAL (ACTIVE NEFINANCIARE ) LEI]])</f>
        <v>11452</v>
      </c>
      <c r="M4" s="41">
        <f>Data5[[#This Row],[TOTAL CHELTUIELI LEI]]/Data5[[#This Row],[CURS VALUTAR EURO BNR 22 07 2020]]</f>
        <v>2366.0668168013058</v>
      </c>
      <c r="N4" s="42">
        <v>1430</v>
      </c>
      <c r="O4" s="42"/>
      <c r="P4" s="42">
        <v>1283</v>
      </c>
      <c r="Q4" s="42"/>
      <c r="R4" s="42">
        <f>Data5[[#This Row],[PERSOANE ÎNSCRISE ÎN LISTELE ELECTORALE (TURUL 1)            ]]+Data5[[#This Row],[PERSOANE ÎNSCRISE ÎN LISTELE ELECTORALE (TURUL AL 2-LEA)]]</f>
        <v>1430</v>
      </c>
      <c r="S4" s="42">
        <f>Data5[[#This Row],[PERSOANE CARE AU PARTICIPAT LA VOT (TURUL 1)]]+Data5[[#This Row],[PERSOANE CARE AU PARTICIPAT LA VOT  (TURUL AL 2-LEA)]]</f>
        <v>1283</v>
      </c>
      <c r="T4" s="41">
        <f>Data5[[#This Row],[TOTAL CHELTUIELI LEI]]/Data5[[#This Row],[NUMĂRUL PERSOANELOR ÎNSCRISE ÎN LISTELE ELECTORALE]]</f>
        <v>8.0083916083916087</v>
      </c>
      <c r="U4" s="41">
        <f>Data5[[#This Row],[TOTAL CHELTUIELI EURO]]/Data5[[#This Row],[NUMĂRUL PERSOANELOR ÎNSCRISE ÎN LISTELE ELECTORALE]]</f>
        <v>1.6545921795813328</v>
      </c>
      <c r="V4" s="41">
        <f>Data5[[#This Row],[TOTAL CHELTUIELI LEI]]/Data5[[#This Row],[NUMĂRUL PERSOANELOR CARE AU PARTICIPAT LA VOT]]</f>
        <v>8.9259547934528456</v>
      </c>
      <c r="W4" s="41">
        <f>Data5[[#This Row],[TOTAL CHELTUIELI EURO]]/Data5[[#This Row],[NUMĂRUL PERSOANELOR CARE AU PARTICIPAT LA VOT]]</f>
        <v>1.8441674332044473</v>
      </c>
      <c r="X4" s="43">
        <v>4.8400999999999996</v>
      </c>
      <c r="Y4" s="114" t="s">
        <v>2896</v>
      </c>
      <c r="Z4" s="44">
        <v>8</v>
      </c>
      <c r="AA4" s="115" t="s">
        <v>3107</v>
      </c>
      <c r="AB4" s="44">
        <v>1</v>
      </c>
      <c r="AC4" s="45"/>
    </row>
    <row r="5" spans="1:29" ht="12" customHeight="1" x14ac:dyDescent="0.2">
      <c r="A5" s="37">
        <v>4</v>
      </c>
      <c r="B5" s="38" t="s">
        <v>4</v>
      </c>
      <c r="C5" s="39" t="s">
        <v>979</v>
      </c>
      <c r="D5" s="40">
        <v>44101</v>
      </c>
      <c r="E5" s="38">
        <v>1</v>
      </c>
      <c r="F5" s="38"/>
      <c r="G5" s="38" t="s">
        <v>2</v>
      </c>
      <c r="H5" s="38" t="s">
        <v>2</v>
      </c>
      <c r="I5" s="39">
        <v>2889</v>
      </c>
      <c r="J5" s="39">
        <v>9573.17</v>
      </c>
      <c r="K5" s="39">
        <v>0</v>
      </c>
      <c r="L5" s="41">
        <f>SUM(Data5[[#This Row],[CHELTUIELI DE PERSONAL LEI]:[CHELTUIELI DE CAPITAL (ACTIVE NEFINANCIARE ) LEI]])</f>
        <v>12462.17</v>
      </c>
      <c r="M5" s="41">
        <f>Data5[[#This Row],[TOTAL CHELTUIELI LEI]]/Data5[[#This Row],[CURS VALUTAR EURO BNR 22 07 2020]]</f>
        <v>2574.7753145596166</v>
      </c>
      <c r="N5" s="42">
        <v>1225</v>
      </c>
      <c r="O5" s="42"/>
      <c r="P5" s="42">
        <v>875</v>
      </c>
      <c r="Q5" s="42"/>
      <c r="R5" s="42">
        <f>Data5[[#This Row],[PERSOANE ÎNSCRISE ÎN LISTELE ELECTORALE (TURUL 1)            ]]+Data5[[#This Row],[PERSOANE ÎNSCRISE ÎN LISTELE ELECTORALE (TURUL AL 2-LEA)]]</f>
        <v>1225</v>
      </c>
      <c r="S5" s="42">
        <f>Data5[[#This Row],[PERSOANE CARE AU PARTICIPAT LA VOT (TURUL 1)]]+Data5[[#This Row],[PERSOANE CARE AU PARTICIPAT LA VOT  (TURUL AL 2-LEA)]]</f>
        <v>875</v>
      </c>
      <c r="T5" s="41">
        <f>Data5[[#This Row],[TOTAL CHELTUIELI LEI]]/Data5[[#This Row],[NUMĂRUL PERSOANELOR ÎNSCRISE ÎN LISTELE ELECTORALE]]</f>
        <v>10.1732</v>
      </c>
      <c r="U5" s="41">
        <f>Data5[[#This Row],[TOTAL CHELTUIELI EURO]]/Data5[[#This Row],[NUMĂRUL PERSOANELOR ÎNSCRISE ÎN LISTELE ELECTORALE]]</f>
        <v>2.1018573996405032</v>
      </c>
      <c r="V5" s="41">
        <f>Data5[[#This Row],[TOTAL CHELTUIELI LEI]]/Data5[[#This Row],[NUMĂRUL PERSOANELOR CARE AU PARTICIPAT LA VOT]]</f>
        <v>14.24248</v>
      </c>
      <c r="W5" s="41">
        <f>Data5[[#This Row],[TOTAL CHELTUIELI EURO]]/Data5[[#This Row],[NUMĂRUL PERSOANELOR CARE AU PARTICIPAT LA VOT]]</f>
        <v>2.9426003594967045</v>
      </c>
      <c r="X5" s="43">
        <v>4.8400999999999996</v>
      </c>
      <c r="Y5" s="114" t="s">
        <v>2898</v>
      </c>
      <c r="Z5" s="44">
        <v>10</v>
      </c>
      <c r="AA5" s="115" t="s">
        <v>3108</v>
      </c>
      <c r="AB5" s="44">
        <v>2</v>
      </c>
      <c r="AC5" s="45"/>
    </row>
    <row r="6" spans="1:29" ht="12" customHeight="1" x14ac:dyDescent="0.2">
      <c r="A6" s="37">
        <v>5</v>
      </c>
      <c r="B6" s="38" t="s">
        <v>4</v>
      </c>
      <c r="C6" s="39" t="s">
        <v>980</v>
      </c>
      <c r="D6" s="40">
        <v>44101</v>
      </c>
      <c r="E6" s="38">
        <v>1</v>
      </c>
      <c r="F6" s="38"/>
      <c r="G6" s="38" t="s">
        <v>2</v>
      </c>
      <c r="H6" s="38" t="s">
        <v>2</v>
      </c>
      <c r="I6" s="39">
        <v>2000</v>
      </c>
      <c r="J6" s="39">
        <v>2889.51</v>
      </c>
      <c r="K6" s="39">
        <v>0</v>
      </c>
      <c r="L6" s="41">
        <f>SUM(Data5[[#This Row],[CHELTUIELI DE PERSONAL LEI]:[CHELTUIELI DE CAPITAL (ACTIVE NEFINANCIARE ) LEI]])</f>
        <v>4889.51</v>
      </c>
      <c r="M6" s="41">
        <f>Data5[[#This Row],[TOTAL CHELTUIELI LEI]]/Data5[[#This Row],[CURS VALUTAR EURO BNR 22 07 2020]]</f>
        <v>1010.2084667672157</v>
      </c>
      <c r="N6" s="42">
        <v>1608</v>
      </c>
      <c r="O6" s="42"/>
      <c r="P6" s="42">
        <v>703</v>
      </c>
      <c r="Q6" s="42"/>
      <c r="R6" s="42">
        <f>Data5[[#This Row],[PERSOANE ÎNSCRISE ÎN LISTELE ELECTORALE (TURUL 1)            ]]+Data5[[#This Row],[PERSOANE ÎNSCRISE ÎN LISTELE ELECTORALE (TURUL AL 2-LEA)]]</f>
        <v>1608</v>
      </c>
      <c r="S6" s="42">
        <f>Data5[[#This Row],[PERSOANE CARE AU PARTICIPAT LA VOT (TURUL 1)]]+Data5[[#This Row],[PERSOANE CARE AU PARTICIPAT LA VOT  (TURUL AL 2-LEA)]]</f>
        <v>703</v>
      </c>
      <c r="T6" s="41">
        <f>Data5[[#This Row],[TOTAL CHELTUIELI LEI]]/Data5[[#This Row],[NUMĂRUL PERSOANELOR ÎNSCRISE ÎN LISTELE ELECTORALE]]</f>
        <v>3.040740049751244</v>
      </c>
      <c r="U6" s="41">
        <f>Data5[[#This Row],[TOTAL CHELTUIELI EURO]]/Data5[[#This Row],[NUMĂRUL PERSOANELOR ÎNSCRISE ÎN LISTELE ELECTORALE]]</f>
        <v>0.62823909624826846</v>
      </c>
      <c r="V6" s="41">
        <f>Data5[[#This Row],[TOTAL CHELTUIELI LEI]]/Data5[[#This Row],[NUMĂRUL PERSOANELOR CARE AU PARTICIPAT LA VOT]]</f>
        <v>6.9552062588904695</v>
      </c>
      <c r="W6" s="41">
        <f>Data5[[#This Row],[TOTAL CHELTUIELI EURO]]/Data5[[#This Row],[NUMĂRUL PERSOANELOR CARE AU PARTICIPAT LA VOT]]</f>
        <v>1.4369963965394248</v>
      </c>
      <c r="X6" s="43">
        <v>4.8400999999999996</v>
      </c>
      <c r="Y6" s="114" t="s">
        <v>2884</v>
      </c>
      <c r="Z6" s="44">
        <v>3</v>
      </c>
      <c r="AA6" s="115" t="s">
        <v>3105</v>
      </c>
      <c r="AB6" s="44">
        <v>0</v>
      </c>
      <c r="AC6" s="45"/>
    </row>
    <row r="7" spans="1:29" ht="12" customHeight="1" x14ac:dyDescent="0.2">
      <c r="A7" s="37">
        <v>6</v>
      </c>
      <c r="B7" s="38" t="s">
        <v>4</v>
      </c>
      <c r="C7" s="39" t="s">
        <v>981</v>
      </c>
      <c r="D7" s="40">
        <v>44101</v>
      </c>
      <c r="E7" s="38">
        <v>1</v>
      </c>
      <c r="F7" s="38"/>
      <c r="G7" s="38" t="s">
        <v>2</v>
      </c>
      <c r="H7" s="38" t="s">
        <v>2</v>
      </c>
      <c r="I7" s="39">
        <v>10000</v>
      </c>
      <c r="J7" s="39">
        <v>35571.22</v>
      </c>
      <c r="K7" s="39">
        <v>0</v>
      </c>
      <c r="L7" s="41">
        <f>SUM(Data5[[#This Row],[CHELTUIELI DE PERSONAL LEI]:[CHELTUIELI DE CAPITAL (ACTIVE NEFINANCIARE ) LEI]])</f>
        <v>45571.22</v>
      </c>
      <c r="M7" s="41">
        <f>Data5[[#This Row],[TOTAL CHELTUIELI LEI]]/Data5[[#This Row],[CURS VALUTAR EURO BNR 22 07 2020]]</f>
        <v>9415.346790355572</v>
      </c>
      <c r="N7" s="42">
        <v>3846</v>
      </c>
      <c r="O7" s="42"/>
      <c r="P7" s="42">
        <v>2094</v>
      </c>
      <c r="Q7" s="42"/>
      <c r="R7" s="42">
        <f>Data5[[#This Row],[PERSOANE ÎNSCRISE ÎN LISTELE ELECTORALE (TURUL 1)            ]]+Data5[[#This Row],[PERSOANE ÎNSCRISE ÎN LISTELE ELECTORALE (TURUL AL 2-LEA)]]</f>
        <v>3846</v>
      </c>
      <c r="S7" s="42">
        <f>Data5[[#This Row],[PERSOANE CARE AU PARTICIPAT LA VOT (TURUL 1)]]+Data5[[#This Row],[PERSOANE CARE AU PARTICIPAT LA VOT  (TURUL AL 2-LEA)]]</f>
        <v>2094</v>
      </c>
      <c r="T7" s="41">
        <f>Data5[[#This Row],[TOTAL CHELTUIELI LEI]]/Data5[[#This Row],[NUMĂRUL PERSOANELOR ÎNSCRISE ÎN LISTELE ELECTORALE]]</f>
        <v>11.848991159646387</v>
      </c>
      <c r="U7" s="41">
        <f>Data5[[#This Row],[TOTAL CHELTUIELI EURO]]/Data5[[#This Row],[NUMĂRUL PERSOANELOR ÎNSCRISE ÎN LISTELE ELECTORALE]]</f>
        <v>2.4480880890160095</v>
      </c>
      <c r="V7" s="41">
        <f>Data5[[#This Row],[TOTAL CHELTUIELI LEI]]/Data5[[#This Row],[NUMĂRUL PERSOANELOR CARE AU PARTICIPAT LA VOT]]</f>
        <v>21.762760267430757</v>
      </c>
      <c r="W7" s="41">
        <f>Data5[[#This Row],[TOTAL CHELTUIELI EURO]]/Data5[[#This Row],[NUMĂRUL PERSOANELOR CARE AU PARTICIPAT LA VOT]]</f>
        <v>4.4963451720895762</v>
      </c>
      <c r="X7" s="43">
        <v>4.8400999999999996</v>
      </c>
      <c r="Y7" s="114" t="s">
        <v>2888</v>
      </c>
      <c r="Z7" s="44">
        <v>11</v>
      </c>
      <c r="AA7" s="115" t="s">
        <v>3108</v>
      </c>
      <c r="AB7" s="44">
        <v>2</v>
      </c>
      <c r="AC7" s="45"/>
    </row>
    <row r="8" spans="1:29" ht="12" customHeight="1" x14ac:dyDescent="0.2">
      <c r="A8" s="37">
        <v>7</v>
      </c>
      <c r="B8" s="38" t="s">
        <v>4</v>
      </c>
      <c r="C8" s="39" t="s">
        <v>982</v>
      </c>
      <c r="D8" s="40">
        <v>44101</v>
      </c>
      <c r="E8" s="38">
        <v>1</v>
      </c>
      <c r="F8" s="38"/>
      <c r="G8" s="38" t="s">
        <v>2</v>
      </c>
      <c r="H8" s="38" t="s">
        <v>2</v>
      </c>
      <c r="I8" s="39">
        <v>3600</v>
      </c>
      <c r="J8" s="39">
        <v>1943.67</v>
      </c>
      <c r="K8" s="39">
        <v>0</v>
      </c>
      <c r="L8" s="41">
        <f>SUM(Data5[[#This Row],[CHELTUIELI DE PERSONAL LEI]:[CHELTUIELI DE CAPITAL (ACTIVE NEFINANCIARE ) LEI]])</f>
        <v>5543.67</v>
      </c>
      <c r="M8" s="41">
        <f>Data5[[#This Row],[TOTAL CHELTUIELI LEI]]/Data5[[#This Row],[CURS VALUTAR EURO BNR 22 07 2020]]</f>
        <v>1145.3626991177869</v>
      </c>
      <c r="N8" s="42">
        <v>771</v>
      </c>
      <c r="O8" s="42"/>
      <c r="P8" s="42">
        <v>653</v>
      </c>
      <c r="Q8" s="42"/>
      <c r="R8" s="42">
        <f>Data5[[#This Row],[PERSOANE ÎNSCRISE ÎN LISTELE ELECTORALE (TURUL 1)            ]]+Data5[[#This Row],[PERSOANE ÎNSCRISE ÎN LISTELE ELECTORALE (TURUL AL 2-LEA)]]</f>
        <v>771</v>
      </c>
      <c r="S8" s="42">
        <f>Data5[[#This Row],[PERSOANE CARE AU PARTICIPAT LA VOT (TURUL 1)]]+Data5[[#This Row],[PERSOANE CARE AU PARTICIPAT LA VOT  (TURUL AL 2-LEA)]]</f>
        <v>653</v>
      </c>
      <c r="T8" s="41">
        <f>Data5[[#This Row],[TOTAL CHELTUIELI LEI]]/Data5[[#This Row],[NUMĂRUL PERSOANELOR ÎNSCRISE ÎN LISTELE ELECTORALE]]</f>
        <v>7.1902334630350193</v>
      </c>
      <c r="U8" s="41">
        <f>Data5[[#This Row],[TOTAL CHELTUIELI EURO]]/Data5[[#This Row],[NUMĂRUL PERSOANELOR ÎNSCRISE ÎN LISTELE ELECTORALE]]</f>
        <v>1.4855547329672982</v>
      </c>
      <c r="V8" s="41">
        <f>Data5[[#This Row],[TOTAL CHELTUIELI LEI]]/Data5[[#This Row],[NUMĂRUL PERSOANELOR CARE AU PARTICIPAT LA VOT]]</f>
        <v>8.4895405819295569</v>
      </c>
      <c r="W8" s="41">
        <f>Data5[[#This Row],[TOTAL CHELTUIELI EURO]]/Data5[[#This Row],[NUMĂRUL PERSOANELOR CARE AU PARTICIPAT LA VOT]]</f>
        <v>1.7540010706244822</v>
      </c>
      <c r="X8" s="43">
        <v>4.8400999999999996</v>
      </c>
      <c r="Y8" s="114" t="s">
        <v>2886</v>
      </c>
      <c r="Z8" s="44">
        <v>7</v>
      </c>
      <c r="AA8" s="115" t="s">
        <v>3107</v>
      </c>
      <c r="AB8" s="44">
        <v>1</v>
      </c>
      <c r="AC8" s="45"/>
    </row>
    <row r="9" spans="1:29" ht="12" customHeight="1" x14ac:dyDescent="0.2">
      <c r="A9" s="37">
        <v>8</v>
      </c>
      <c r="B9" s="38" t="s">
        <v>4</v>
      </c>
      <c r="C9" s="39" t="s">
        <v>983</v>
      </c>
      <c r="D9" s="40">
        <v>44101</v>
      </c>
      <c r="E9" s="38">
        <v>1</v>
      </c>
      <c r="F9" s="38"/>
      <c r="G9" s="38" t="s">
        <v>2</v>
      </c>
      <c r="H9" s="38" t="s">
        <v>2</v>
      </c>
      <c r="I9" s="39">
        <v>0</v>
      </c>
      <c r="J9" s="39">
        <v>325</v>
      </c>
      <c r="K9" s="39">
        <v>0</v>
      </c>
      <c r="L9" s="41">
        <f>SUM(Data5[[#This Row],[CHELTUIELI DE PERSONAL LEI]:[CHELTUIELI DE CAPITAL (ACTIVE NEFINANCIARE ) LEI]])</f>
        <v>325</v>
      </c>
      <c r="M9" s="41">
        <f>Data5[[#This Row],[TOTAL CHELTUIELI LEI]]/Data5[[#This Row],[CURS VALUTAR EURO BNR 22 07 2020]]</f>
        <v>67.147372988161408</v>
      </c>
      <c r="N9" s="42">
        <v>1820</v>
      </c>
      <c r="O9" s="42"/>
      <c r="P9" s="42">
        <v>1170</v>
      </c>
      <c r="Q9" s="42"/>
      <c r="R9" s="42">
        <f>Data5[[#This Row],[PERSOANE ÎNSCRISE ÎN LISTELE ELECTORALE (TURUL 1)            ]]+Data5[[#This Row],[PERSOANE ÎNSCRISE ÎN LISTELE ELECTORALE (TURUL AL 2-LEA)]]</f>
        <v>1820</v>
      </c>
      <c r="S9" s="42">
        <f>Data5[[#This Row],[PERSOANE CARE AU PARTICIPAT LA VOT (TURUL 1)]]+Data5[[#This Row],[PERSOANE CARE AU PARTICIPAT LA VOT  (TURUL AL 2-LEA)]]</f>
        <v>1170</v>
      </c>
      <c r="T9" s="41">
        <f>Data5[[#This Row],[TOTAL CHELTUIELI LEI]]/Data5[[#This Row],[NUMĂRUL PERSOANELOR ÎNSCRISE ÎN LISTELE ELECTORALE]]</f>
        <v>0.17857142857142858</v>
      </c>
      <c r="U9" s="41">
        <f>Data5[[#This Row],[TOTAL CHELTUIELI EURO]]/Data5[[#This Row],[NUMĂRUL PERSOANELOR ÎNSCRISE ÎN LISTELE ELECTORALE]]</f>
        <v>3.6894160982506266E-2</v>
      </c>
      <c r="V9" s="41">
        <f>Data5[[#This Row],[TOTAL CHELTUIELI LEI]]/Data5[[#This Row],[NUMĂRUL PERSOANELOR CARE AU PARTICIPAT LA VOT]]</f>
        <v>0.27777777777777779</v>
      </c>
      <c r="W9" s="41">
        <f>Data5[[#This Row],[TOTAL CHELTUIELI EURO]]/Data5[[#This Row],[NUMĂRUL PERSOANELOR CARE AU PARTICIPAT LA VOT]]</f>
        <v>5.7390917083898638E-2</v>
      </c>
      <c r="X9" s="43">
        <v>4.8400999999999996</v>
      </c>
      <c r="Y9" s="114" t="s">
        <v>2890</v>
      </c>
      <c r="Z9" s="44">
        <v>0</v>
      </c>
      <c r="AA9" s="115" t="s">
        <v>3105</v>
      </c>
      <c r="AB9" s="44">
        <v>0</v>
      </c>
      <c r="AC9" s="45"/>
    </row>
    <row r="10" spans="1:29" ht="12" customHeight="1" x14ac:dyDescent="0.2">
      <c r="A10" s="37">
        <v>9</v>
      </c>
      <c r="B10" s="38" t="s">
        <v>4</v>
      </c>
      <c r="C10" s="39" t="s">
        <v>984</v>
      </c>
      <c r="D10" s="40">
        <v>44101</v>
      </c>
      <c r="E10" s="38">
        <v>1</v>
      </c>
      <c r="F10" s="38"/>
      <c r="G10" s="38" t="s">
        <v>2</v>
      </c>
      <c r="H10" s="38" t="s">
        <v>2</v>
      </c>
      <c r="I10" s="39">
        <v>1200</v>
      </c>
      <c r="J10" s="39">
        <v>2339.33</v>
      </c>
      <c r="K10" s="39">
        <v>0</v>
      </c>
      <c r="L10" s="41">
        <f>SUM(Data5[[#This Row],[CHELTUIELI DE PERSONAL LEI]:[CHELTUIELI DE CAPITAL (ACTIVE NEFINANCIARE ) LEI]])</f>
        <v>3539.33</v>
      </c>
      <c r="M10" s="41">
        <f>Data5[[#This Row],[TOTAL CHELTUIELI LEI]]/Data5[[#This Row],[CURS VALUTAR EURO BNR 22 07 2020]]</f>
        <v>731.25142042519792</v>
      </c>
      <c r="N10" s="42">
        <v>1259</v>
      </c>
      <c r="O10" s="42"/>
      <c r="P10" s="42">
        <v>780</v>
      </c>
      <c r="Q10" s="42"/>
      <c r="R10" s="42">
        <f>Data5[[#This Row],[PERSOANE ÎNSCRISE ÎN LISTELE ELECTORALE (TURUL 1)            ]]+Data5[[#This Row],[PERSOANE ÎNSCRISE ÎN LISTELE ELECTORALE (TURUL AL 2-LEA)]]</f>
        <v>1259</v>
      </c>
      <c r="S10" s="42">
        <f>Data5[[#This Row],[PERSOANE CARE AU PARTICIPAT LA VOT (TURUL 1)]]+Data5[[#This Row],[PERSOANE CARE AU PARTICIPAT LA VOT  (TURUL AL 2-LEA)]]</f>
        <v>780</v>
      </c>
      <c r="T10" s="41">
        <f>Data5[[#This Row],[TOTAL CHELTUIELI LEI]]/Data5[[#This Row],[NUMĂRUL PERSOANELOR ÎNSCRISE ÎN LISTELE ELECTORALE]]</f>
        <v>2.8112231930103255</v>
      </c>
      <c r="U10" s="41">
        <f>Data5[[#This Row],[TOTAL CHELTUIELI EURO]]/Data5[[#This Row],[NUMĂRUL PERSOANELOR ÎNSCRISE ÎN LISTELE ELECTORALE]]</f>
        <v>0.58081923782779821</v>
      </c>
      <c r="V10" s="41">
        <f>Data5[[#This Row],[TOTAL CHELTUIELI LEI]]/Data5[[#This Row],[NUMĂRUL PERSOANELOR CARE AU PARTICIPAT LA VOT]]</f>
        <v>4.5376025641025644</v>
      </c>
      <c r="W10" s="41">
        <f>Data5[[#This Row],[TOTAL CHELTUIELI EURO]]/Data5[[#This Row],[NUMĂRUL PERSOANELOR CARE AU PARTICIPAT LA VOT]]</f>
        <v>0.93750182105794611</v>
      </c>
      <c r="X10" s="43">
        <v>4.8400999999999996</v>
      </c>
      <c r="Y10" s="114" t="s">
        <v>2891</v>
      </c>
      <c r="Z10" s="44">
        <v>2</v>
      </c>
      <c r="AA10" s="115" t="s">
        <v>3105</v>
      </c>
      <c r="AB10" s="44">
        <v>0</v>
      </c>
      <c r="AC10" s="45"/>
    </row>
    <row r="11" spans="1:29" ht="12" customHeight="1" x14ac:dyDescent="0.2">
      <c r="A11" s="37">
        <v>10</v>
      </c>
      <c r="B11" s="38" t="s">
        <v>4</v>
      </c>
      <c r="C11" s="39" t="s">
        <v>985</v>
      </c>
      <c r="D11" s="40">
        <v>44101</v>
      </c>
      <c r="E11" s="38">
        <v>1</v>
      </c>
      <c r="F11" s="38"/>
      <c r="G11" s="38" t="s">
        <v>2</v>
      </c>
      <c r="H11" s="38" t="s">
        <v>2</v>
      </c>
      <c r="I11" s="39">
        <v>3300</v>
      </c>
      <c r="J11" s="39">
        <v>1351</v>
      </c>
      <c r="K11" s="39">
        <v>0</v>
      </c>
      <c r="L11" s="41">
        <f>SUM(Data5[[#This Row],[CHELTUIELI DE PERSONAL LEI]:[CHELTUIELI DE CAPITAL (ACTIVE NEFINANCIARE ) LEI]])</f>
        <v>4651</v>
      </c>
      <c r="M11" s="41">
        <f>Data5[[#This Row],[TOTAL CHELTUIELI LEI]]/Data5[[#This Row],[CURS VALUTAR EURO BNR 22 07 2020]]</f>
        <v>960.93055928596527</v>
      </c>
      <c r="N11" s="42">
        <v>1481</v>
      </c>
      <c r="O11" s="42"/>
      <c r="P11" s="42">
        <v>1089</v>
      </c>
      <c r="Q11" s="42"/>
      <c r="R11" s="42">
        <f>Data5[[#This Row],[PERSOANE ÎNSCRISE ÎN LISTELE ELECTORALE (TURUL 1)            ]]+Data5[[#This Row],[PERSOANE ÎNSCRISE ÎN LISTELE ELECTORALE (TURUL AL 2-LEA)]]</f>
        <v>1481</v>
      </c>
      <c r="S11" s="42">
        <f>Data5[[#This Row],[PERSOANE CARE AU PARTICIPAT LA VOT (TURUL 1)]]+Data5[[#This Row],[PERSOANE CARE AU PARTICIPAT LA VOT  (TURUL AL 2-LEA)]]</f>
        <v>1089</v>
      </c>
      <c r="T11" s="41">
        <f>Data5[[#This Row],[TOTAL CHELTUIELI LEI]]/Data5[[#This Row],[NUMĂRUL PERSOANELOR ÎNSCRISE ÎN LISTELE ELECTORALE]]</f>
        <v>3.1404456448345712</v>
      </c>
      <c r="U11" s="41">
        <f>Data5[[#This Row],[TOTAL CHELTUIELI EURO]]/Data5[[#This Row],[NUMĂRUL PERSOANELOR ÎNSCRISE ÎN LISTELE ELECTORALE]]</f>
        <v>0.64883900019308927</v>
      </c>
      <c r="V11" s="41">
        <f>Data5[[#This Row],[TOTAL CHELTUIELI LEI]]/Data5[[#This Row],[NUMĂRUL PERSOANELOR CARE AU PARTICIPAT LA VOT]]</f>
        <v>4.2708907254361801</v>
      </c>
      <c r="W11" s="41">
        <f>Data5[[#This Row],[TOTAL CHELTUIELI EURO]]/Data5[[#This Row],[NUMĂRUL PERSOANELOR CARE AU PARTICIPAT LA VOT]]</f>
        <v>0.88239720779243824</v>
      </c>
      <c r="X11" s="43">
        <v>4.8400999999999996</v>
      </c>
      <c r="Y11" s="114" t="s">
        <v>2884</v>
      </c>
      <c r="Z11" s="44">
        <v>3</v>
      </c>
      <c r="AA11" s="115" t="s">
        <v>3105</v>
      </c>
      <c r="AB11" s="44">
        <v>0</v>
      </c>
      <c r="AC11" s="45"/>
    </row>
    <row r="12" spans="1:29" ht="12" customHeight="1" x14ac:dyDescent="0.2">
      <c r="A12" s="37">
        <v>11</v>
      </c>
      <c r="B12" s="38" t="s">
        <v>4</v>
      </c>
      <c r="C12" s="39" t="s">
        <v>986</v>
      </c>
      <c r="D12" s="40">
        <v>44101</v>
      </c>
      <c r="E12" s="38">
        <v>1</v>
      </c>
      <c r="F12" s="38"/>
      <c r="G12" s="38" t="s">
        <v>2</v>
      </c>
      <c r="H12" s="38" t="s">
        <v>2</v>
      </c>
      <c r="I12" s="39">
        <v>0</v>
      </c>
      <c r="J12" s="39">
        <v>1972</v>
      </c>
      <c r="K12" s="39">
        <v>0</v>
      </c>
      <c r="L12" s="41">
        <f>SUM(Data5[[#This Row],[CHELTUIELI DE PERSONAL LEI]:[CHELTUIELI DE CAPITAL (ACTIVE NEFINANCIARE ) LEI]])</f>
        <v>1972</v>
      </c>
      <c r="M12" s="41">
        <f>Data5[[#This Row],[TOTAL CHELTUIELI LEI]]/Data5[[#This Row],[CURS VALUTAR EURO BNR 22 07 2020]]</f>
        <v>407.42959856201321</v>
      </c>
      <c r="N12" s="42">
        <v>774</v>
      </c>
      <c r="O12" s="42"/>
      <c r="P12" s="42">
        <v>452</v>
      </c>
      <c r="Q12" s="42"/>
      <c r="R12" s="42">
        <f>Data5[[#This Row],[PERSOANE ÎNSCRISE ÎN LISTELE ELECTORALE (TURUL 1)            ]]+Data5[[#This Row],[PERSOANE ÎNSCRISE ÎN LISTELE ELECTORALE (TURUL AL 2-LEA)]]</f>
        <v>774</v>
      </c>
      <c r="S12" s="42">
        <f>Data5[[#This Row],[PERSOANE CARE AU PARTICIPAT LA VOT (TURUL 1)]]+Data5[[#This Row],[PERSOANE CARE AU PARTICIPAT LA VOT  (TURUL AL 2-LEA)]]</f>
        <v>452</v>
      </c>
      <c r="T12" s="41">
        <f>Data5[[#This Row],[TOTAL CHELTUIELI LEI]]/Data5[[#This Row],[NUMĂRUL PERSOANELOR ÎNSCRISE ÎN LISTELE ELECTORALE]]</f>
        <v>2.5478036175710592</v>
      </c>
      <c r="U12" s="41">
        <f>Data5[[#This Row],[TOTAL CHELTUIELI EURO]]/Data5[[#This Row],[NUMĂRUL PERSOANELOR ÎNSCRISE ÎN LISTELE ELECTORALE]]</f>
        <v>0.52639483018347966</v>
      </c>
      <c r="V12" s="41">
        <f>Data5[[#This Row],[TOTAL CHELTUIELI LEI]]/Data5[[#This Row],[NUMĂRUL PERSOANELOR CARE AU PARTICIPAT LA VOT]]</f>
        <v>4.3628318584070795</v>
      </c>
      <c r="W12" s="41">
        <f>Data5[[#This Row],[TOTAL CHELTUIELI EURO]]/Data5[[#This Row],[NUMĂRUL PERSOANELOR CARE AU PARTICIPAT LA VOT]]</f>
        <v>0.90139291717259562</v>
      </c>
      <c r="X12" s="43">
        <v>4.8400999999999996</v>
      </c>
      <c r="Y12" s="114" t="s">
        <v>2891</v>
      </c>
      <c r="Z12" s="44">
        <v>2</v>
      </c>
      <c r="AA12" s="115" t="s">
        <v>3105</v>
      </c>
      <c r="AB12" s="44">
        <v>0</v>
      </c>
      <c r="AC12" s="45"/>
    </row>
    <row r="13" spans="1:29" ht="12" customHeight="1" x14ac:dyDescent="0.2">
      <c r="A13" s="37">
        <v>12</v>
      </c>
      <c r="B13" s="38" t="s">
        <v>4</v>
      </c>
      <c r="C13" s="39" t="s">
        <v>987</v>
      </c>
      <c r="D13" s="40">
        <v>44101</v>
      </c>
      <c r="E13" s="38">
        <v>1</v>
      </c>
      <c r="F13" s="38"/>
      <c r="G13" s="38" t="s">
        <v>2</v>
      </c>
      <c r="H13" s="38" t="s">
        <v>2</v>
      </c>
      <c r="I13" s="39">
        <v>6000</v>
      </c>
      <c r="J13" s="39">
        <v>1198</v>
      </c>
      <c r="K13" s="39">
        <v>0</v>
      </c>
      <c r="L13" s="41">
        <f>SUM(Data5[[#This Row],[CHELTUIELI DE PERSONAL LEI]:[CHELTUIELI DE CAPITAL (ACTIVE NEFINANCIARE ) LEI]])</f>
        <v>7198</v>
      </c>
      <c r="M13" s="41">
        <f>Data5[[#This Row],[TOTAL CHELTUIELI LEI]]/Data5[[#This Row],[CURS VALUTAR EURO BNR 22 07 2020]]</f>
        <v>1487.1593562116486</v>
      </c>
      <c r="N13" s="42">
        <v>1282</v>
      </c>
      <c r="O13" s="42"/>
      <c r="P13" s="42">
        <v>945</v>
      </c>
      <c r="Q13" s="42"/>
      <c r="R13" s="42">
        <f>Data5[[#This Row],[PERSOANE ÎNSCRISE ÎN LISTELE ELECTORALE (TURUL 1)            ]]+Data5[[#This Row],[PERSOANE ÎNSCRISE ÎN LISTELE ELECTORALE (TURUL AL 2-LEA)]]</f>
        <v>1282</v>
      </c>
      <c r="S13" s="42">
        <f>Data5[[#This Row],[PERSOANE CARE AU PARTICIPAT LA VOT (TURUL 1)]]+Data5[[#This Row],[PERSOANE CARE AU PARTICIPAT LA VOT  (TURUL AL 2-LEA)]]</f>
        <v>945</v>
      </c>
      <c r="T13" s="41">
        <f>Data5[[#This Row],[TOTAL CHELTUIELI LEI]]/Data5[[#This Row],[NUMĂRUL PERSOANELOR ÎNSCRISE ÎN LISTELE ELECTORALE]]</f>
        <v>5.614664586583463</v>
      </c>
      <c r="U13" s="41">
        <f>Data5[[#This Row],[TOTAL CHELTUIELI EURO]]/Data5[[#This Row],[NUMĂRUL PERSOANELOR ÎNSCRISE ÎN LISTELE ELECTORALE]]</f>
        <v>1.1600306990730489</v>
      </c>
      <c r="V13" s="41">
        <f>Data5[[#This Row],[TOTAL CHELTUIELI LEI]]/Data5[[#This Row],[NUMĂRUL PERSOANELOR CARE AU PARTICIPAT LA VOT]]</f>
        <v>7.6169312169312171</v>
      </c>
      <c r="W13" s="41">
        <f>Data5[[#This Row],[TOTAL CHELTUIELI EURO]]/Data5[[#This Row],[NUMĂRUL PERSOANELOR CARE AU PARTICIPAT LA VOT]]</f>
        <v>1.573713604456771</v>
      </c>
      <c r="X13" s="43">
        <v>4.8400999999999996</v>
      </c>
      <c r="Y13" s="114" t="s">
        <v>2892</v>
      </c>
      <c r="Z13" s="44">
        <v>5</v>
      </c>
      <c r="AA13" s="115" t="s">
        <v>3107</v>
      </c>
      <c r="AB13" s="44">
        <v>1</v>
      </c>
      <c r="AC13" s="45"/>
    </row>
    <row r="14" spans="1:29" ht="12" customHeight="1" x14ac:dyDescent="0.2">
      <c r="A14" s="37">
        <v>13</v>
      </c>
      <c r="B14" s="38" t="s">
        <v>4</v>
      </c>
      <c r="C14" s="39" t="s">
        <v>988</v>
      </c>
      <c r="D14" s="40">
        <v>44101</v>
      </c>
      <c r="E14" s="38">
        <v>1</v>
      </c>
      <c r="F14" s="38"/>
      <c r="G14" s="38" t="s">
        <v>2</v>
      </c>
      <c r="H14" s="38" t="s">
        <v>2</v>
      </c>
      <c r="I14" s="39">
        <v>1200</v>
      </c>
      <c r="J14" s="39">
        <v>4945.1099999999997</v>
      </c>
      <c r="K14" s="39">
        <v>0</v>
      </c>
      <c r="L14" s="41">
        <f>SUM(Data5[[#This Row],[CHELTUIELI DE PERSONAL LEI]:[CHELTUIELI DE CAPITAL (ACTIVE NEFINANCIARE ) LEI]])</f>
        <v>6145.11</v>
      </c>
      <c r="M14" s="41">
        <f>Data5[[#This Row],[TOTAL CHELTUIELI LEI]]/Data5[[#This Row],[CURS VALUTAR EURO BNR 22 07 2020]]</f>
        <v>1269.6245945331709</v>
      </c>
      <c r="N14" s="42">
        <v>215</v>
      </c>
      <c r="O14" s="42"/>
      <c r="P14" s="42">
        <v>245</v>
      </c>
      <c r="Q14" s="42"/>
      <c r="R14" s="42">
        <f>Data5[[#This Row],[PERSOANE ÎNSCRISE ÎN LISTELE ELECTORALE (TURUL 1)            ]]+Data5[[#This Row],[PERSOANE ÎNSCRISE ÎN LISTELE ELECTORALE (TURUL AL 2-LEA)]]</f>
        <v>215</v>
      </c>
      <c r="S14" s="42">
        <f>Data5[[#This Row],[PERSOANE CARE AU PARTICIPAT LA VOT (TURUL 1)]]+Data5[[#This Row],[PERSOANE CARE AU PARTICIPAT LA VOT  (TURUL AL 2-LEA)]]</f>
        <v>245</v>
      </c>
      <c r="T14" s="41">
        <f>Data5[[#This Row],[TOTAL CHELTUIELI LEI]]/Data5[[#This Row],[NUMĂRUL PERSOANELOR ÎNSCRISE ÎN LISTELE ELECTORALE]]</f>
        <v>28.581906976744186</v>
      </c>
      <c r="U14" s="41">
        <f>Data5[[#This Row],[TOTAL CHELTUIELI EURO]]/Data5[[#This Row],[NUMĂRUL PERSOANELOR ÎNSCRISE ÎN LISTELE ELECTORALE]]</f>
        <v>5.9052306722473062</v>
      </c>
      <c r="V14" s="41">
        <f>Data5[[#This Row],[TOTAL CHELTUIELI LEI]]/Data5[[#This Row],[NUMĂRUL PERSOANELOR CARE AU PARTICIPAT LA VOT]]</f>
        <v>25.082081632653061</v>
      </c>
      <c r="W14" s="41">
        <f>Data5[[#This Row],[TOTAL CHELTUIELI EURO]]/Data5[[#This Row],[NUMĂRUL PERSOANELOR CARE AU PARTICIPAT LA VOT]]</f>
        <v>5.1821412021762079</v>
      </c>
      <c r="X14" s="43">
        <v>4.8400999999999996</v>
      </c>
      <c r="Y14" s="114" t="s">
        <v>2910</v>
      </c>
      <c r="Z14" s="44">
        <v>28</v>
      </c>
      <c r="AA14" s="115" t="s">
        <v>3109</v>
      </c>
      <c r="AB14" s="44">
        <v>5</v>
      </c>
      <c r="AC14" s="45"/>
    </row>
    <row r="15" spans="1:29" ht="12" customHeight="1" x14ac:dyDescent="0.2">
      <c r="A15" s="37">
        <v>14</v>
      </c>
      <c r="B15" s="38" t="s">
        <v>4</v>
      </c>
      <c r="C15" s="39" t="s">
        <v>989</v>
      </c>
      <c r="D15" s="40">
        <v>44101</v>
      </c>
      <c r="E15" s="38">
        <v>1</v>
      </c>
      <c r="F15" s="38"/>
      <c r="G15" s="38" t="s">
        <v>2</v>
      </c>
      <c r="H15" s="38" t="s">
        <v>2</v>
      </c>
      <c r="I15" s="39">
        <v>1500</v>
      </c>
      <c r="J15" s="39">
        <v>1019</v>
      </c>
      <c r="K15" s="39">
        <v>0</v>
      </c>
      <c r="L15" s="41">
        <f>SUM(Data5[[#This Row],[CHELTUIELI DE PERSONAL LEI]:[CHELTUIELI DE CAPITAL (ACTIVE NEFINANCIARE ) LEI]])</f>
        <v>2519</v>
      </c>
      <c r="M15" s="41">
        <f>Data5[[#This Row],[TOTAL CHELTUIELI LEI]]/Data5[[#This Row],[CURS VALUTAR EURO BNR 22 07 2020]]</f>
        <v>520.44379248362645</v>
      </c>
      <c r="N15" s="42">
        <v>2396</v>
      </c>
      <c r="O15" s="42"/>
      <c r="P15" s="42">
        <v>1212</v>
      </c>
      <c r="Q15" s="42"/>
      <c r="R15" s="42">
        <f>Data5[[#This Row],[PERSOANE ÎNSCRISE ÎN LISTELE ELECTORALE (TURUL 1)            ]]+Data5[[#This Row],[PERSOANE ÎNSCRISE ÎN LISTELE ELECTORALE (TURUL AL 2-LEA)]]</f>
        <v>2396</v>
      </c>
      <c r="S15" s="42">
        <f>Data5[[#This Row],[PERSOANE CARE AU PARTICIPAT LA VOT (TURUL 1)]]+Data5[[#This Row],[PERSOANE CARE AU PARTICIPAT LA VOT  (TURUL AL 2-LEA)]]</f>
        <v>1212</v>
      </c>
      <c r="T15" s="41">
        <f>Data5[[#This Row],[TOTAL CHELTUIELI LEI]]/Data5[[#This Row],[NUMĂRUL PERSOANELOR ÎNSCRISE ÎN LISTELE ELECTORALE]]</f>
        <v>1.0513355592654423</v>
      </c>
      <c r="U15" s="41">
        <f>Data5[[#This Row],[TOTAL CHELTUIELI EURO]]/Data5[[#This Row],[NUMĂRUL PERSOANELOR ÎNSCRISE ÎN LISTELE ELECTORALE]]</f>
        <v>0.21721360287296596</v>
      </c>
      <c r="V15" s="41">
        <f>Data5[[#This Row],[TOTAL CHELTUIELI LEI]]/Data5[[#This Row],[NUMĂRUL PERSOANELOR CARE AU PARTICIPAT LA VOT]]</f>
        <v>2.0783828382838285</v>
      </c>
      <c r="W15" s="41">
        <f>Data5[[#This Row],[TOTAL CHELTUIELI EURO]]/Data5[[#This Row],[NUMĂRUL PERSOANELOR CARE AU PARTICIPAT LA VOT]]</f>
        <v>0.42940906970596243</v>
      </c>
      <c r="X15" s="43">
        <v>4.8400999999999996</v>
      </c>
      <c r="Y15" s="114" t="s">
        <v>2894</v>
      </c>
      <c r="Z15" s="44">
        <v>1</v>
      </c>
      <c r="AA15" s="115" t="s">
        <v>3105</v>
      </c>
      <c r="AB15" s="44">
        <v>0</v>
      </c>
      <c r="AC15" s="45"/>
    </row>
    <row r="16" spans="1:29" ht="12" customHeight="1" x14ac:dyDescent="0.2">
      <c r="A16" s="37">
        <v>15</v>
      </c>
      <c r="B16" s="38" t="s">
        <v>4</v>
      </c>
      <c r="C16" s="39" t="s">
        <v>990</v>
      </c>
      <c r="D16" s="40">
        <v>44101</v>
      </c>
      <c r="E16" s="38">
        <v>1</v>
      </c>
      <c r="F16" s="38"/>
      <c r="G16" s="38" t="s">
        <v>2</v>
      </c>
      <c r="H16" s="38" t="s">
        <v>2</v>
      </c>
      <c r="I16" s="39">
        <v>3000</v>
      </c>
      <c r="J16" s="39">
        <v>9105.7800000000007</v>
      </c>
      <c r="K16" s="39">
        <v>0</v>
      </c>
      <c r="L16" s="41">
        <f>SUM(Data5[[#This Row],[CHELTUIELI DE PERSONAL LEI]:[CHELTUIELI DE CAPITAL (ACTIVE NEFINANCIARE ) LEI]])</f>
        <v>12105.78</v>
      </c>
      <c r="M16" s="41">
        <f>Data5[[#This Row],[TOTAL CHELTUIELI LEI]]/Data5[[#This Row],[CURS VALUTAR EURO BNR 22 07 2020]]</f>
        <v>2501.1425383773067</v>
      </c>
      <c r="N16" s="42">
        <v>2659</v>
      </c>
      <c r="O16" s="42"/>
      <c r="P16" s="42">
        <v>1823</v>
      </c>
      <c r="Q16" s="42"/>
      <c r="R16" s="42">
        <f>Data5[[#This Row],[PERSOANE ÎNSCRISE ÎN LISTELE ELECTORALE (TURUL 1)            ]]+Data5[[#This Row],[PERSOANE ÎNSCRISE ÎN LISTELE ELECTORALE (TURUL AL 2-LEA)]]</f>
        <v>2659</v>
      </c>
      <c r="S16" s="42">
        <f>Data5[[#This Row],[PERSOANE CARE AU PARTICIPAT LA VOT (TURUL 1)]]+Data5[[#This Row],[PERSOANE CARE AU PARTICIPAT LA VOT  (TURUL AL 2-LEA)]]</f>
        <v>1823</v>
      </c>
      <c r="T16" s="41">
        <f>Data5[[#This Row],[TOTAL CHELTUIELI LEI]]/Data5[[#This Row],[NUMĂRUL PERSOANELOR ÎNSCRISE ÎN LISTELE ELECTORALE]]</f>
        <v>4.5527566754418958</v>
      </c>
      <c r="U16" s="41">
        <f>Data5[[#This Row],[TOTAL CHELTUIELI EURO]]/Data5[[#This Row],[NUMĂRUL PERSOANELOR ÎNSCRISE ÎN LISTELE ELECTORALE]]</f>
        <v>0.94063277110842669</v>
      </c>
      <c r="V16" s="41">
        <f>Data5[[#This Row],[TOTAL CHELTUIELI LEI]]/Data5[[#This Row],[NUMĂRUL PERSOANELOR CARE AU PARTICIPAT LA VOT]]</f>
        <v>6.6405814591332968</v>
      </c>
      <c r="W16" s="41">
        <f>Data5[[#This Row],[TOTAL CHELTUIELI EURO]]/Data5[[#This Row],[NUMĂRUL PERSOANELOR CARE AU PARTICIPAT LA VOT]]</f>
        <v>1.3719926156759774</v>
      </c>
      <c r="X16" s="43">
        <v>4.8400999999999996</v>
      </c>
      <c r="Y16" s="114" t="s">
        <v>2895</v>
      </c>
      <c r="Z16" s="44">
        <v>4</v>
      </c>
      <c r="AA16" s="115" t="s">
        <v>3105</v>
      </c>
      <c r="AB16" s="44">
        <v>0</v>
      </c>
      <c r="AC16" s="45"/>
    </row>
    <row r="17" spans="1:29" ht="12" customHeight="1" x14ac:dyDescent="0.2">
      <c r="A17" s="37">
        <v>16</v>
      </c>
      <c r="B17" s="38" t="s">
        <v>4</v>
      </c>
      <c r="C17" s="39" t="s">
        <v>991</v>
      </c>
      <c r="D17" s="40">
        <v>44101</v>
      </c>
      <c r="E17" s="38">
        <v>1</v>
      </c>
      <c r="F17" s="38"/>
      <c r="G17" s="38" t="s">
        <v>2</v>
      </c>
      <c r="H17" s="38" t="s">
        <v>2</v>
      </c>
      <c r="I17" s="39">
        <v>900</v>
      </c>
      <c r="J17" s="39">
        <v>5719</v>
      </c>
      <c r="K17" s="39">
        <v>0</v>
      </c>
      <c r="L17" s="41">
        <f>SUM(Data5[[#This Row],[CHELTUIELI DE PERSONAL LEI]:[CHELTUIELI DE CAPITAL (ACTIVE NEFINANCIARE ) LEI]])</f>
        <v>6619</v>
      </c>
      <c r="M17" s="41">
        <f>Data5[[#This Row],[TOTAL CHELTUIELI LEI]]/Data5[[#This Row],[CURS VALUTAR EURO BNR 22 07 2020]]</f>
        <v>1367.5337286419704</v>
      </c>
      <c r="N17" s="42">
        <v>945</v>
      </c>
      <c r="O17" s="42"/>
      <c r="P17" s="42">
        <v>728</v>
      </c>
      <c r="Q17" s="42"/>
      <c r="R17" s="42">
        <f>Data5[[#This Row],[PERSOANE ÎNSCRISE ÎN LISTELE ELECTORALE (TURUL 1)            ]]+Data5[[#This Row],[PERSOANE ÎNSCRISE ÎN LISTELE ELECTORALE (TURUL AL 2-LEA)]]</f>
        <v>945</v>
      </c>
      <c r="S17" s="42">
        <f>Data5[[#This Row],[PERSOANE CARE AU PARTICIPAT LA VOT (TURUL 1)]]+Data5[[#This Row],[PERSOANE CARE AU PARTICIPAT LA VOT  (TURUL AL 2-LEA)]]</f>
        <v>728</v>
      </c>
      <c r="T17" s="41">
        <f>Data5[[#This Row],[TOTAL CHELTUIELI LEI]]/Data5[[#This Row],[NUMĂRUL PERSOANELOR ÎNSCRISE ÎN LISTELE ELECTORALE]]</f>
        <v>7.0042328042328039</v>
      </c>
      <c r="U17" s="41">
        <f>Data5[[#This Row],[TOTAL CHELTUIELI EURO]]/Data5[[#This Row],[NUMĂRUL PERSOANELOR ÎNSCRISE ÎN LISTELE ELECTORALE]]</f>
        <v>1.4471256387745719</v>
      </c>
      <c r="V17" s="41">
        <f>Data5[[#This Row],[TOTAL CHELTUIELI LEI]]/Data5[[#This Row],[NUMĂRUL PERSOANELOR CARE AU PARTICIPAT LA VOT]]</f>
        <v>9.0920329670329672</v>
      </c>
      <c r="W17" s="41">
        <f>Data5[[#This Row],[TOTAL CHELTUIELI EURO]]/Data5[[#This Row],[NUMĂRUL PERSOANELOR CARE AU PARTICIPAT LA VOT]]</f>
        <v>1.8784803964862231</v>
      </c>
      <c r="X17" s="43">
        <v>4.8400999999999996</v>
      </c>
      <c r="Y17" s="114" t="s">
        <v>2886</v>
      </c>
      <c r="Z17" s="44">
        <v>7</v>
      </c>
      <c r="AA17" s="115" t="s">
        <v>3107</v>
      </c>
      <c r="AB17" s="44">
        <v>1</v>
      </c>
      <c r="AC17" s="45"/>
    </row>
    <row r="18" spans="1:29" ht="12" customHeight="1" x14ac:dyDescent="0.2">
      <c r="A18" s="37">
        <v>17</v>
      </c>
      <c r="B18" s="38" t="s">
        <v>4</v>
      </c>
      <c r="C18" s="39" t="s">
        <v>992</v>
      </c>
      <c r="D18" s="40">
        <v>44101</v>
      </c>
      <c r="E18" s="38">
        <v>1</v>
      </c>
      <c r="F18" s="38"/>
      <c r="G18" s="38" t="s">
        <v>2</v>
      </c>
      <c r="H18" s="38" t="s">
        <v>2</v>
      </c>
      <c r="I18" s="39">
        <v>1000</v>
      </c>
      <c r="J18" s="39">
        <v>3057</v>
      </c>
      <c r="K18" s="39">
        <v>0</v>
      </c>
      <c r="L18" s="41">
        <f>SUM(Data5[[#This Row],[CHELTUIELI DE PERSONAL LEI]:[CHELTUIELI DE CAPITAL (ACTIVE NEFINANCIARE ) LEI]])</f>
        <v>4057</v>
      </c>
      <c r="M18" s="41">
        <f>Data5[[#This Row],[TOTAL CHELTUIELI LEI]]/Data5[[#This Row],[CURS VALUTAR EURO BNR 22 07 2020]]</f>
        <v>838.20582219375638</v>
      </c>
      <c r="N18" s="42">
        <v>1715</v>
      </c>
      <c r="O18" s="42"/>
      <c r="P18" s="42">
        <v>1089</v>
      </c>
      <c r="Q18" s="42"/>
      <c r="R18" s="42">
        <f>Data5[[#This Row],[PERSOANE ÎNSCRISE ÎN LISTELE ELECTORALE (TURUL 1)            ]]+Data5[[#This Row],[PERSOANE ÎNSCRISE ÎN LISTELE ELECTORALE (TURUL AL 2-LEA)]]</f>
        <v>1715</v>
      </c>
      <c r="S18" s="42">
        <f>Data5[[#This Row],[PERSOANE CARE AU PARTICIPAT LA VOT (TURUL 1)]]+Data5[[#This Row],[PERSOANE CARE AU PARTICIPAT LA VOT  (TURUL AL 2-LEA)]]</f>
        <v>1089</v>
      </c>
      <c r="T18" s="41">
        <f>Data5[[#This Row],[TOTAL CHELTUIELI LEI]]/Data5[[#This Row],[NUMĂRUL PERSOANELOR ÎNSCRISE ÎN LISTELE ELECTORALE]]</f>
        <v>2.3655976676384838</v>
      </c>
      <c r="U18" s="41">
        <f>Data5[[#This Row],[TOTAL CHELTUIELI EURO]]/Data5[[#This Row],[NUMĂRUL PERSOANELOR ÎNSCRISE ÎN LISTELE ELECTORALE]]</f>
        <v>0.48874975055029524</v>
      </c>
      <c r="V18" s="41">
        <f>Data5[[#This Row],[TOTAL CHELTUIELI LEI]]/Data5[[#This Row],[NUMĂRUL PERSOANELOR CARE AU PARTICIPAT LA VOT]]</f>
        <v>3.7254361799816347</v>
      </c>
      <c r="W18" s="41">
        <f>Data5[[#This Row],[TOTAL CHELTUIELI EURO]]/Data5[[#This Row],[NUMĂRUL PERSOANELOR CARE AU PARTICIPAT LA VOT]]</f>
        <v>0.76970231606405548</v>
      </c>
      <c r="X18" s="43">
        <v>4.8400999999999996</v>
      </c>
      <c r="Y18" s="114" t="s">
        <v>2891</v>
      </c>
      <c r="Z18" s="44">
        <v>2</v>
      </c>
      <c r="AA18" s="115" t="s">
        <v>3105</v>
      </c>
      <c r="AB18" s="44">
        <v>0</v>
      </c>
      <c r="AC18" s="45"/>
    </row>
    <row r="19" spans="1:29" ht="12" customHeight="1" x14ac:dyDescent="0.2">
      <c r="A19" s="37">
        <v>18</v>
      </c>
      <c r="B19" s="38" t="s">
        <v>4</v>
      </c>
      <c r="C19" s="39" t="s">
        <v>993</v>
      </c>
      <c r="D19" s="40">
        <v>44101</v>
      </c>
      <c r="E19" s="38">
        <v>1</v>
      </c>
      <c r="F19" s="38"/>
      <c r="G19" s="38" t="s">
        <v>2</v>
      </c>
      <c r="H19" s="38" t="s">
        <v>2</v>
      </c>
      <c r="I19" s="39">
        <v>400</v>
      </c>
      <c r="J19" s="39">
        <v>3720.24</v>
      </c>
      <c r="K19" s="39">
        <v>0</v>
      </c>
      <c r="L19" s="41">
        <f>SUM(Data5[[#This Row],[CHELTUIELI DE PERSONAL LEI]:[CHELTUIELI DE CAPITAL (ACTIVE NEFINANCIARE ) LEI]])</f>
        <v>4120.24</v>
      </c>
      <c r="M19" s="41">
        <f>Data5[[#This Row],[TOTAL CHELTUIELI LEI]]/Data5[[#This Row],[CURS VALUTAR EURO BNR 22 07 2020]]</f>
        <v>851.27166794074503</v>
      </c>
      <c r="N19" s="42">
        <v>1682</v>
      </c>
      <c r="O19" s="42"/>
      <c r="P19" s="42">
        <v>1238</v>
      </c>
      <c r="Q19" s="42"/>
      <c r="R19" s="42">
        <f>Data5[[#This Row],[PERSOANE ÎNSCRISE ÎN LISTELE ELECTORALE (TURUL 1)            ]]+Data5[[#This Row],[PERSOANE ÎNSCRISE ÎN LISTELE ELECTORALE (TURUL AL 2-LEA)]]</f>
        <v>1682</v>
      </c>
      <c r="S19" s="42">
        <f>Data5[[#This Row],[PERSOANE CARE AU PARTICIPAT LA VOT (TURUL 1)]]+Data5[[#This Row],[PERSOANE CARE AU PARTICIPAT LA VOT  (TURUL AL 2-LEA)]]</f>
        <v>1238</v>
      </c>
      <c r="T19" s="41">
        <f>Data5[[#This Row],[TOTAL CHELTUIELI LEI]]/Data5[[#This Row],[NUMĂRUL PERSOANELOR ÎNSCRISE ÎN LISTELE ELECTORALE]]</f>
        <v>2.4496076099881092</v>
      </c>
      <c r="U19" s="41">
        <f>Data5[[#This Row],[TOTAL CHELTUIELI EURO]]/Data5[[#This Row],[NUMĂRUL PERSOANELOR ÎNSCRISE ÎN LISTELE ELECTORALE]]</f>
        <v>0.50610681803849289</v>
      </c>
      <c r="V19" s="41">
        <f>Data5[[#This Row],[TOTAL CHELTUIELI LEI]]/Data5[[#This Row],[NUMĂRUL PERSOANELOR CARE AU PARTICIPAT LA VOT]]</f>
        <v>3.3281421647819061</v>
      </c>
      <c r="W19" s="41">
        <f>Data5[[#This Row],[TOTAL CHELTUIELI EURO]]/Data5[[#This Row],[NUMĂRUL PERSOANELOR CARE AU PARTICIPAT LA VOT]]</f>
        <v>0.68761847168073109</v>
      </c>
      <c r="X19" s="43">
        <v>4.8400999999999996</v>
      </c>
      <c r="Y19" s="114" t="s">
        <v>2891</v>
      </c>
      <c r="Z19" s="44">
        <v>2</v>
      </c>
      <c r="AA19" s="115" t="s">
        <v>3105</v>
      </c>
      <c r="AB19" s="44">
        <v>0</v>
      </c>
      <c r="AC19" s="45"/>
    </row>
    <row r="20" spans="1:29" ht="12" customHeight="1" x14ac:dyDescent="0.2">
      <c r="A20" s="37">
        <v>19</v>
      </c>
      <c r="B20" s="38" t="s">
        <v>4</v>
      </c>
      <c r="C20" s="39" t="s">
        <v>994</v>
      </c>
      <c r="D20" s="40">
        <v>44101</v>
      </c>
      <c r="E20" s="38">
        <v>1</v>
      </c>
      <c r="F20" s="38"/>
      <c r="G20" s="38" t="s">
        <v>2</v>
      </c>
      <c r="H20" s="38" t="s">
        <v>2</v>
      </c>
      <c r="I20" s="39">
        <v>1500</v>
      </c>
      <c r="J20" s="39">
        <v>3165</v>
      </c>
      <c r="K20" s="39">
        <v>0</v>
      </c>
      <c r="L20" s="41">
        <f>SUM(Data5[[#This Row],[CHELTUIELI DE PERSONAL LEI]:[CHELTUIELI DE CAPITAL (ACTIVE NEFINANCIARE ) LEI]])</f>
        <v>4665</v>
      </c>
      <c r="M20" s="41">
        <f>Data5[[#This Row],[TOTAL CHELTUIELI LEI]]/Data5[[#This Row],[CURS VALUTAR EURO BNR 22 07 2020]]</f>
        <v>963.82306150699378</v>
      </c>
      <c r="N20" s="42">
        <v>1059</v>
      </c>
      <c r="O20" s="42"/>
      <c r="P20" s="42">
        <v>736</v>
      </c>
      <c r="Q20" s="42"/>
      <c r="R20" s="42">
        <f>Data5[[#This Row],[PERSOANE ÎNSCRISE ÎN LISTELE ELECTORALE (TURUL 1)            ]]+Data5[[#This Row],[PERSOANE ÎNSCRISE ÎN LISTELE ELECTORALE (TURUL AL 2-LEA)]]</f>
        <v>1059</v>
      </c>
      <c r="S20" s="42">
        <f>Data5[[#This Row],[PERSOANE CARE AU PARTICIPAT LA VOT (TURUL 1)]]+Data5[[#This Row],[PERSOANE CARE AU PARTICIPAT LA VOT  (TURUL AL 2-LEA)]]</f>
        <v>736</v>
      </c>
      <c r="T20" s="41">
        <f>Data5[[#This Row],[TOTAL CHELTUIELI LEI]]/Data5[[#This Row],[NUMĂRUL PERSOANELOR ÎNSCRISE ÎN LISTELE ELECTORALE]]</f>
        <v>4.405099150141643</v>
      </c>
      <c r="U20" s="41">
        <f>Data5[[#This Row],[TOTAL CHELTUIELI EURO]]/Data5[[#This Row],[NUMĂRUL PERSOANELOR ÎNSCRISE ÎN LISTELE ELECTORALE]]</f>
        <v>0.91012564825967301</v>
      </c>
      <c r="V20" s="41">
        <f>Data5[[#This Row],[TOTAL CHELTUIELI LEI]]/Data5[[#This Row],[NUMĂRUL PERSOANELOR CARE AU PARTICIPAT LA VOT]]</f>
        <v>6.3383152173913047</v>
      </c>
      <c r="W20" s="41">
        <f>Data5[[#This Row],[TOTAL CHELTUIELI EURO]]/Data5[[#This Row],[NUMĂRUL PERSOANELOR CARE AU PARTICIPAT LA VOT]]</f>
        <v>1.3095422031345023</v>
      </c>
      <c r="X20" s="43">
        <v>4.8400999999999996</v>
      </c>
      <c r="Y20" s="114" t="s">
        <v>2895</v>
      </c>
      <c r="Z20" s="44">
        <v>4</v>
      </c>
      <c r="AA20" s="115" t="s">
        <v>3105</v>
      </c>
      <c r="AB20" s="44">
        <v>0</v>
      </c>
      <c r="AC20" s="45"/>
    </row>
    <row r="21" spans="1:29" ht="12" customHeight="1" x14ac:dyDescent="0.2">
      <c r="A21" s="37">
        <v>20</v>
      </c>
      <c r="B21" s="38" t="s">
        <v>4</v>
      </c>
      <c r="C21" s="39" t="s">
        <v>995</v>
      </c>
      <c r="D21" s="40">
        <v>44101</v>
      </c>
      <c r="E21" s="38">
        <v>1</v>
      </c>
      <c r="F21" s="38"/>
      <c r="G21" s="38" t="s">
        <v>2</v>
      </c>
      <c r="H21" s="38" t="s">
        <v>2</v>
      </c>
      <c r="I21" s="39">
        <v>1000</v>
      </c>
      <c r="J21" s="39">
        <v>953</v>
      </c>
      <c r="K21" s="39">
        <v>0</v>
      </c>
      <c r="L21" s="41">
        <f>SUM(Data5[[#This Row],[CHELTUIELI DE PERSONAL LEI]:[CHELTUIELI DE CAPITAL (ACTIVE NEFINANCIARE ) LEI]])</f>
        <v>1953</v>
      </c>
      <c r="M21" s="41">
        <f>Data5[[#This Row],[TOTAL CHELTUIELI LEI]]/Data5[[#This Row],[CURS VALUTAR EURO BNR 22 07 2020]]</f>
        <v>403.50405983347457</v>
      </c>
      <c r="N21" s="42">
        <v>2557</v>
      </c>
      <c r="O21" s="42"/>
      <c r="P21" s="42">
        <v>1506</v>
      </c>
      <c r="Q21" s="42"/>
      <c r="R21" s="42">
        <f>Data5[[#This Row],[PERSOANE ÎNSCRISE ÎN LISTELE ELECTORALE (TURUL 1)            ]]+Data5[[#This Row],[PERSOANE ÎNSCRISE ÎN LISTELE ELECTORALE (TURUL AL 2-LEA)]]</f>
        <v>2557</v>
      </c>
      <c r="S21" s="42">
        <f>Data5[[#This Row],[PERSOANE CARE AU PARTICIPAT LA VOT (TURUL 1)]]+Data5[[#This Row],[PERSOANE CARE AU PARTICIPAT LA VOT  (TURUL AL 2-LEA)]]</f>
        <v>1506</v>
      </c>
      <c r="T21" s="41">
        <f>Data5[[#This Row],[TOTAL CHELTUIELI LEI]]/Data5[[#This Row],[NUMĂRUL PERSOANELOR ÎNSCRISE ÎN LISTELE ELECTORALE]]</f>
        <v>0.76378568635119282</v>
      </c>
      <c r="U21" s="41">
        <f>Data5[[#This Row],[TOTAL CHELTUIELI EURO]]/Data5[[#This Row],[NUMĂRUL PERSOANELOR ÎNSCRISE ÎN LISTELE ELECTORALE]]</f>
        <v>0.15780369958289972</v>
      </c>
      <c r="V21" s="41">
        <f>Data5[[#This Row],[TOTAL CHELTUIELI LEI]]/Data5[[#This Row],[NUMĂRUL PERSOANELOR CARE AU PARTICIPAT LA VOT]]</f>
        <v>1.296812749003984</v>
      </c>
      <c r="W21" s="41">
        <f>Data5[[#This Row],[TOTAL CHELTUIELI EURO]]/Data5[[#This Row],[NUMĂRUL PERSOANELOR CARE AU PARTICIPAT LA VOT]]</f>
        <v>0.26793098262514914</v>
      </c>
      <c r="X21" s="43">
        <v>4.8400999999999996</v>
      </c>
      <c r="Y21" s="114" t="s">
        <v>2890</v>
      </c>
      <c r="Z21" s="44">
        <v>0</v>
      </c>
      <c r="AA21" s="115" t="s">
        <v>3105</v>
      </c>
      <c r="AB21" s="44">
        <v>0</v>
      </c>
      <c r="AC21" s="45"/>
    </row>
    <row r="22" spans="1:29" ht="12" customHeight="1" x14ac:dyDescent="0.2">
      <c r="A22" s="37">
        <v>21</v>
      </c>
      <c r="B22" s="38" t="s">
        <v>4</v>
      </c>
      <c r="C22" s="39" t="s">
        <v>996</v>
      </c>
      <c r="D22" s="40">
        <v>44101</v>
      </c>
      <c r="E22" s="38">
        <v>1</v>
      </c>
      <c r="F22" s="38"/>
      <c r="G22" s="38" t="s">
        <v>2</v>
      </c>
      <c r="H22" s="38" t="s">
        <v>2</v>
      </c>
      <c r="I22" s="39">
        <v>800</v>
      </c>
      <c r="J22" s="39">
        <v>6941.49</v>
      </c>
      <c r="K22" s="39">
        <v>0</v>
      </c>
      <c r="L22" s="41">
        <f>SUM(Data5[[#This Row],[CHELTUIELI DE PERSONAL LEI]:[CHELTUIELI DE CAPITAL (ACTIVE NEFINANCIARE ) LEI]])</f>
        <v>7741.49</v>
      </c>
      <c r="M22" s="41">
        <f>Data5[[#This Row],[TOTAL CHELTUIELI LEI]]/Data5[[#This Row],[CURS VALUTAR EURO BNR 22 07 2020]]</f>
        <v>1599.4483585049898</v>
      </c>
      <c r="N22" s="42">
        <v>778</v>
      </c>
      <c r="O22" s="42"/>
      <c r="P22" s="42">
        <v>555</v>
      </c>
      <c r="Q22" s="42"/>
      <c r="R22" s="42">
        <f>Data5[[#This Row],[PERSOANE ÎNSCRISE ÎN LISTELE ELECTORALE (TURUL 1)            ]]+Data5[[#This Row],[PERSOANE ÎNSCRISE ÎN LISTELE ELECTORALE (TURUL AL 2-LEA)]]</f>
        <v>778</v>
      </c>
      <c r="S22" s="42">
        <f>Data5[[#This Row],[PERSOANE CARE AU PARTICIPAT LA VOT (TURUL 1)]]+Data5[[#This Row],[PERSOANE CARE AU PARTICIPAT LA VOT  (TURUL AL 2-LEA)]]</f>
        <v>555</v>
      </c>
      <c r="T22" s="41">
        <f>Data5[[#This Row],[TOTAL CHELTUIELI LEI]]/Data5[[#This Row],[NUMĂRUL PERSOANELOR ÎNSCRISE ÎN LISTELE ELECTORALE]]</f>
        <v>9.9505012853470429</v>
      </c>
      <c r="U22" s="41">
        <f>Data5[[#This Row],[TOTAL CHELTUIELI EURO]]/Data5[[#This Row],[NUMĂRUL PERSOANELOR ÎNSCRISE ÎN LISTELE ELECTORALE]]</f>
        <v>2.0558462191580844</v>
      </c>
      <c r="V22" s="41">
        <f>Data5[[#This Row],[TOTAL CHELTUIELI LEI]]/Data5[[#This Row],[NUMĂRUL PERSOANELOR CARE AU PARTICIPAT LA VOT]]</f>
        <v>13.94863063063063</v>
      </c>
      <c r="W22" s="41">
        <f>Data5[[#This Row],[TOTAL CHELTUIELI EURO]]/Data5[[#This Row],[NUMĂRUL PERSOANELOR CARE AU PARTICIPAT LA VOT]]</f>
        <v>2.8818889342432246</v>
      </c>
      <c r="X22" s="43">
        <v>4.8400999999999996</v>
      </c>
      <c r="Y22" s="114" t="s">
        <v>2887</v>
      </c>
      <c r="Z22" s="44">
        <v>9</v>
      </c>
      <c r="AA22" s="115" t="s">
        <v>3108</v>
      </c>
      <c r="AB22" s="44">
        <v>2</v>
      </c>
      <c r="AC22" s="45"/>
    </row>
    <row r="23" spans="1:29" ht="12" customHeight="1" x14ac:dyDescent="0.2">
      <c r="A23" s="37">
        <v>22</v>
      </c>
      <c r="B23" s="38" t="s">
        <v>4</v>
      </c>
      <c r="C23" s="39" t="s">
        <v>997</v>
      </c>
      <c r="D23" s="40">
        <v>44101</v>
      </c>
      <c r="E23" s="38">
        <v>1</v>
      </c>
      <c r="F23" s="38"/>
      <c r="G23" s="38" t="s">
        <v>2</v>
      </c>
      <c r="H23" s="38" t="s">
        <v>2</v>
      </c>
      <c r="I23" s="39">
        <v>2500</v>
      </c>
      <c r="J23" s="39">
        <v>3903</v>
      </c>
      <c r="K23" s="39">
        <v>0</v>
      </c>
      <c r="L23" s="41">
        <f>SUM(Data5[[#This Row],[CHELTUIELI DE PERSONAL LEI]:[CHELTUIELI DE CAPITAL (ACTIVE NEFINANCIARE ) LEI]])</f>
        <v>6403</v>
      </c>
      <c r="M23" s="41">
        <f>Data5[[#This Row],[TOTAL CHELTUIELI LEI]]/Data5[[#This Row],[CURS VALUTAR EURO BNR 22 07 2020]]</f>
        <v>1322.9065515175307</v>
      </c>
      <c r="N23" s="42">
        <v>1259</v>
      </c>
      <c r="O23" s="42"/>
      <c r="P23" s="42">
        <v>927</v>
      </c>
      <c r="Q23" s="42"/>
      <c r="R23" s="42">
        <f>Data5[[#This Row],[PERSOANE ÎNSCRISE ÎN LISTELE ELECTORALE (TURUL 1)            ]]+Data5[[#This Row],[PERSOANE ÎNSCRISE ÎN LISTELE ELECTORALE (TURUL AL 2-LEA)]]</f>
        <v>1259</v>
      </c>
      <c r="S23" s="42">
        <f>Data5[[#This Row],[PERSOANE CARE AU PARTICIPAT LA VOT (TURUL 1)]]+Data5[[#This Row],[PERSOANE CARE AU PARTICIPAT LA VOT  (TURUL AL 2-LEA)]]</f>
        <v>927</v>
      </c>
      <c r="T23" s="41">
        <f>Data5[[#This Row],[TOTAL CHELTUIELI LEI]]/Data5[[#This Row],[NUMĂRUL PERSOANELOR ÎNSCRISE ÎN LISTELE ELECTORALE]]</f>
        <v>5.0857823669579032</v>
      </c>
      <c r="U23" s="41">
        <f>Data5[[#This Row],[TOTAL CHELTUIELI EURO]]/Data5[[#This Row],[NUMĂRUL PERSOANELOR ÎNSCRISE ÎN LISTELE ELECTORALE]]</f>
        <v>1.0507597708638052</v>
      </c>
      <c r="V23" s="41">
        <f>Data5[[#This Row],[TOTAL CHELTUIELI LEI]]/Data5[[#This Row],[NUMĂRUL PERSOANELOR CARE AU PARTICIPAT LA VOT]]</f>
        <v>6.9072276159654802</v>
      </c>
      <c r="W23" s="41">
        <f>Data5[[#This Row],[TOTAL CHELTUIELI EURO]]/Data5[[#This Row],[NUMĂRUL PERSOANELOR CARE AU PARTICIPAT LA VOT]]</f>
        <v>1.4270836585949631</v>
      </c>
      <c r="X23" s="43">
        <v>4.8400999999999996</v>
      </c>
      <c r="Y23" s="114" t="s">
        <v>2892</v>
      </c>
      <c r="Z23" s="44">
        <v>5</v>
      </c>
      <c r="AA23" s="115" t="s">
        <v>3107</v>
      </c>
      <c r="AB23" s="44">
        <v>1</v>
      </c>
      <c r="AC23" s="45"/>
    </row>
    <row r="24" spans="1:29" ht="12" customHeight="1" x14ac:dyDescent="0.2">
      <c r="A24" s="37">
        <v>23</v>
      </c>
      <c r="B24" s="38" t="s">
        <v>4</v>
      </c>
      <c r="C24" s="39" t="s">
        <v>998</v>
      </c>
      <c r="D24" s="40">
        <v>44101</v>
      </c>
      <c r="E24" s="38">
        <v>1</v>
      </c>
      <c r="F24" s="38"/>
      <c r="G24" s="38" t="s">
        <v>2</v>
      </c>
      <c r="H24" s="38" t="s">
        <v>2</v>
      </c>
      <c r="I24" s="39">
        <v>0</v>
      </c>
      <c r="J24" s="39">
        <v>22512.73</v>
      </c>
      <c r="K24" s="39">
        <v>0</v>
      </c>
      <c r="L24" s="41">
        <f>SUM(Data5[[#This Row],[CHELTUIELI DE PERSONAL LEI]:[CHELTUIELI DE CAPITAL (ACTIVE NEFINANCIARE ) LEI]])</f>
        <v>22512.73</v>
      </c>
      <c r="M24" s="41">
        <f>Data5[[#This Row],[TOTAL CHELTUIELI LEI]]/Data5[[#This Row],[CURS VALUTAR EURO BNR 22 07 2020]]</f>
        <v>4651.2943947439107</v>
      </c>
      <c r="N24" s="42">
        <v>3708</v>
      </c>
      <c r="O24" s="42"/>
      <c r="P24" s="42">
        <v>2095</v>
      </c>
      <c r="Q24" s="42"/>
      <c r="R24" s="42">
        <f>Data5[[#This Row],[PERSOANE ÎNSCRISE ÎN LISTELE ELECTORALE (TURUL 1)            ]]+Data5[[#This Row],[PERSOANE ÎNSCRISE ÎN LISTELE ELECTORALE (TURUL AL 2-LEA)]]</f>
        <v>3708</v>
      </c>
      <c r="S24" s="42">
        <f>Data5[[#This Row],[PERSOANE CARE AU PARTICIPAT LA VOT (TURUL 1)]]+Data5[[#This Row],[PERSOANE CARE AU PARTICIPAT LA VOT  (TURUL AL 2-LEA)]]</f>
        <v>2095</v>
      </c>
      <c r="T24" s="41">
        <f>Data5[[#This Row],[TOTAL CHELTUIELI LEI]]/Data5[[#This Row],[NUMĂRUL PERSOANELOR ÎNSCRISE ÎN LISTELE ELECTORALE]]</f>
        <v>6.0713942826321468</v>
      </c>
      <c r="U24" s="41">
        <f>Data5[[#This Row],[TOTAL CHELTUIELI EURO]]/Data5[[#This Row],[NUMĂRUL PERSOANELOR ÎNSCRISE ÎN LISTELE ELECTORALE]]</f>
        <v>1.2543943890895122</v>
      </c>
      <c r="V24" s="41">
        <f>Data5[[#This Row],[TOTAL CHELTUIELI LEI]]/Data5[[#This Row],[NUMĂRUL PERSOANELOR CARE AU PARTICIPAT LA VOT]]</f>
        <v>10.745933174224344</v>
      </c>
      <c r="W24" s="41">
        <f>Data5[[#This Row],[TOTAL CHELTUIELI EURO]]/Data5[[#This Row],[NUMĂRUL PERSOANELOR CARE AU PARTICIPAT LA VOT]]</f>
        <v>2.2201882552476899</v>
      </c>
      <c r="X24" s="43">
        <v>4.8400999999999996</v>
      </c>
      <c r="Y24" s="114" t="s">
        <v>2889</v>
      </c>
      <c r="Z24" s="44">
        <v>6</v>
      </c>
      <c r="AA24" s="115" t="s">
        <v>3107</v>
      </c>
      <c r="AB24" s="44">
        <v>1</v>
      </c>
      <c r="AC24" s="45"/>
    </row>
    <row r="25" spans="1:29" ht="12" customHeight="1" x14ac:dyDescent="0.2">
      <c r="A25" s="37">
        <v>24</v>
      </c>
      <c r="B25" s="38" t="s">
        <v>4</v>
      </c>
      <c r="C25" s="39" t="s">
        <v>999</v>
      </c>
      <c r="D25" s="40">
        <v>44101</v>
      </c>
      <c r="E25" s="38">
        <v>1</v>
      </c>
      <c r="F25" s="38"/>
      <c r="G25" s="38" t="s">
        <v>2</v>
      </c>
      <c r="H25" s="38" t="s">
        <v>2</v>
      </c>
      <c r="I25" s="39">
        <v>2400</v>
      </c>
      <c r="J25" s="39">
        <v>7644</v>
      </c>
      <c r="K25" s="39">
        <v>0</v>
      </c>
      <c r="L25" s="41">
        <f>SUM(Data5[[#This Row],[CHELTUIELI DE PERSONAL LEI]:[CHELTUIELI DE CAPITAL (ACTIVE NEFINANCIARE ) LEI]])</f>
        <v>10044</v>
      </c>
      <c r="M25" s="41">
        <f>Data5[[#This Row],[TOTAL CHELTUIELI LEI]]/Data5[[#This Row],[CURS VALUTAR EURO BNR 22 07 2020]]</f>
        <v>2075.1637362864403</v>
      </c>
      <c r="N25" s="42">
        <v>1660</v>
      </c>
      <c r="O25" s="42"/>
      <c r="P25" s="42">
        <v>1066</v>
      </c>
      <c r="Q25" s="42"/>
      <c r="R25" s="42">
        <f>Data5[[#This Row],[PERSOANE ÎNSCRISE ÎN LISTELE ELECTORALE (TURUL 1)            ]]+Data5[[#This Row],[PERSOANE ÎNSCRISE ÎN LISTELE ELECTORALE (TURUL AL 2-LEA)]]</f>
        <v>1660</v>
      </c>
      <c r="S25" s="42">
        <f>Data5[[#This Row],[PERSOANE CARE AU PARTICIPAT LA VOT (TURUL 1)]]+Data5[[#This Row],[PERSOANE CARE AU PARTICIPAT LA VOT  (TURUL AL 2-LEA)]]</f>
        <v>1066</v>
      </c>
      <c r="T25" s="41">
        <f>Data5[[#This Row],[TOTAL CHELTUIELI LEI]]/Data5[[#This Row],[NUMĂRUL PERSOANELOR ÎNSCRISE ÎN LISTELE ELECTORALE]]</f>
        <v>6.0506024096385538</v>
      </c>
      <c r="U25" s="41">
        <f>Data5[[#This Row],[TOTAL CHELTUIELI EURO]]/Data5[[#This Row],[NUMĂRUL PERSOANELOR ÎNSCRISE ÎN LISTELE ELECTORALE]]</f>
        <v>1.2500986363171327</v>
      </c>
      <c r="V25" s="41">
        <f>Data5[[#This Row],[TOTAL CHELTUIELI LEI]]/Data5[[#This Row],[NUMĂRUL PERSOANELOR CARE AU PARTICIPAT LA VOT]]</f>
        <v>9.4221388367729837</v>
      </c>
      <c r="W25" s="41">
        <f>Data5[[#This Row],[TOTAL CHELTUIELI EURO]]/Data5[[#This Row],[NUMĂRUL PERSOANELOR CARE AU PARTICIPAT LA VOT]]</f>
        <v>1.9466826794431897</v>
      </c>
      <c r="X25" s="43">
        <v>4.8400999999999996</v>
      </c>
      <c r="Y25" s="114" t="s">
        <v>2889</v>
      </c>
      <c r="Z25" s="44">
        <v>6</v>
      </c>
      <c r="AA25" s="115" t="s">
        <v>3107</v>
      </c>
      <c r="AB25" s="44">
        <v>1</v>
      </c>
      <c r="AC25" s="45"/>
    </row>
    <row r="26" spans="1:29" ht="12" customHeight="1" x14ac:dyDescent="0.2">
      <c r="A26" s="37">
        <v>25</v>
      </c>
      <c r="B26" s="38" t="s">
        <v>4</v>
      </c>
      <c r="C26" s="39" t="s">
        <v>1000</v>
      </c>
      <c r="D26" s="40">
        <v>44101</v>
      </c>
      <c r="E26" s="38">
        <v>1</v>
      </c>
      <c r="F26" s="38"/>
      <c r="G26" s="38" t="s">
        <v>2</v>
      </c>
      <c r="H26" s="38" t="s">
        <v>2</v>
      </c>
      <c r="I26" s="39">
        <v>1500</v>
      </c>
      <c r="J26" s="39">
        <v>300</v>
      </c>
      <c r="K26" s="39">
        <v>0</v>
      </c>
      <c r="L26" s="41">
        <f>SUM(Data5[[#This Row],[CHELTUIELI DE PERSONAL LEI]:[CHELTUIELI DE CAPITAL (ACTIVE NEFINANCIARE ) LEI]])</f>
        <v>1800</v>
      </c>
      <c r="M26" s="41">
        <f>Data5[[#This Row],[TOTAL CHELTUIELI LEI]]/Data5[[#This Row],[CURS VALUTAR EURO BNR 22 07 2020]]</f>
        <v>371.89314270366316</v>
      </c>
      <c r="N26" s="42">
        <v>1316</v>
      </c>
      <c r="O26" s="42"/>
      <c r="P26" s="42">
        <v>910</v>
      </c>
      <c r="Q26" s="42"/>
      <c r="R26" s="42">
        <f>Data5[[#This Row],[PERSOANE ÎNSCRISE ÎN LISTELE ELECTORALE (TURUL 1)            ]]+Data5[[#This Row],[PERSOANE ÎNSCRISE ÎN LISTELE ELECTORALE (TURUL AL 2-LEA)]]</f>
        <v>1316</v>
      </c>
      <c r="S26" s="42">
        <f>Data5[[#This Row],[PERSOANE CARE AU PARTICIPAT LA VOT (TURUL 1)]]+Data5[[#This Row],[PERSOANE CARE AU PARTICIPAT LA VOT  (TURUL AL 2-LEA)]]</f>
        <v>910</v>
      </c>
      <c r="T26" s="41">
        <f>Data5[[#This Row],[TOTAL CHELTUIELI LEI]]/Data5[[#This Row],[NUMĂRUL PERSOANELOR ÎNSCRISE ÎN LISTELE ELECTORALE]]</f>
        <v>1.3677811550151975</v>
      </c>
      <c r="U26" s="41">
        <f>Data5[[#This Row],[TOTAL CHELTUIELI EURO]]/Data5[[#This Row],[NUMĂRUL PERSOANELOR ÎNSCRISE ÎN LISTELE ELECTORALE]]</f>
        <v>0.28259357348302672</v>
      </c>
      <c r="V26" s="41">
        <f>Data5[[#This Row],[TOTAL CHELTUIELI LEI]]/Data5[[#This Row],[NUMĂRUL PERSOANELOR CARE AU PARTICIPAT LA VOT]]</f>
        <v>1.9780219780219781</v>
      </c>
      <c r="W26" s="41">
        <f>Data5[[#This Row],[TOTAL CHELTUIELI EURO]]/Data5[[#This Row],[NUMĂRUL PERSOANELOR CARE AU PARTICIPAT LA VOT]]</f>
        <v>0.40867378319083864</v>
      </c>
      <c r="X26" s="43">
        <v>4.8400999999999996</v>
      </c>
      <c r="Y26" s="114" t="s">
        <v>2894</v>
      </c>
      <c r="Z26" s="44">
        <v>1</v>
      </c>
      <c r="AA26" s="115" t="s">
        <v>3105</v>
      </c>
      <c r="AB26" s="44">
        <v>0</v>
      </c>
      <c r="AC26" s="45"/>
    </row>
    <row r="27" spans="1:29" ht="12" customHeight="1" x14ac:dyDescent="0.2">
      <c r="A27" s="37">
        <v>26</v>
      </c>
      <c r="B27" s="38" t="s">
        <v>4</v>
      </c>
      <c r="C27" s="39" t="s">
        <v>1001</v>
      </c>
      <c r="D27" s="40">
        <v>44101</v>
      </c>
      <c r="E27" s="38">
        <v>1</v>
      </c>
      <c r="F27" s="38"/>
      <c r="G27" s="38" t="s">
        <v>2</v>
      </c>
      <c r="H27" s="38" t="s">
        <v>2</v>
      </c>
      <c r="I27" s="39">
        <v>1000</v>
      </c>
      <c r="J27" s="39">
        <v>3158</v>
      </c>
      <c r="K27" s="39">
        <v>0</v>
      </c>
      <c r="L27" s="41">
        <f>SUM(Data5[[#This Row],[CHELTUIELI DE PERSONAL LEI]:[CHELTUIELI DE CAPITAL (ACTIVE NEFINANCIARE ) LEI]])</f>
        <v>4158</v>
      </c>
      <c r="M27" s="41">
        <f>Data5[[#This Row],[TOTAL CHELTUIELI LEI]]/Data5[[#This Row],[CURS VALUTAR EURO BNR 22 07 2020]]</f>
        <v>859.07315964546194</v>
      </c>
      <c r="N27" s="42">
        <v>888</v>
      </c>
      <c r="O27" s="42"/>
      <c r="P27" s="42">
        <v>544</v>
      </c>
      <c r="Q27" s="42"/>
      <c r="R27" s="42">
        <f>Data5[[#This Row],[PERSOANE ÎNSCRISE ÎN LISTELE ELECTORALE (TURUL 1)            ]]+Data5[[#This Row],[PERSOANE ÎNSCRISE ÎN LISTELE ELECTORALE (TURUL AL 2-LEA)]]</f>
        <v>888</v>
      </c>
      <c r="S27" s="42">
        <f>Data5[[#This Row],[PERSOANE CARE AU PARTICIPAT LA VOT (TURUL 1)]]+Data5[[#This Row],[PERSOANE CARE AU PARTICIPAT LA VOT  (TURUL AL 2-LEA)]]</f>
        <v>544</v>
      </c>
      <c r="T27" s="41">
        <f>Data5[[#This Row],[TOTAL CHELTUIELI LEI]]/Data5[[#This Row],[NUMĂRUL PERSOANELOR ÎNSCRISE ÎN LISTELE ELECTORALE]]</f>
        <v>4.6824324324324325</v>
      </c>
      <c r="U27" s="41">
        <f>Data5[[#This Row],[TOTAL CHELTUIELI EURO]]/Data5[[#This Row],[NUMĂRUL PERSOANELOR ÎNSCRISE ÎN LISTELE ELECTORALE]]</f>
        <v>0.96742472933047519</v>
      </c>
      <c r="V27" s="41">
        <f>Data5[[#This Row],[TOTAL CHELTUIELI LEI]]/Data5[[#This Row],[NUMĂRUL PERSOANELOR CARE AU PARTICIPAT LA VOT]]</f>
        <v>7.6433823529411766</v>
      </c>
      <c r="W27" s="41">
        <f>Data5[[#This Row],[TOTAL CHELTUIELI EURO]]/Data5[[#This Row],[NUMĂRUL PERSOANELOR CARE AU PARTICIPAT LA VOT]]</f>
        <v>1.5791786022894521</v>
      </c>
      <c r="X27" s="43">
        <v>4.8400999999999996</v>
      </c>
      <c r="Y27" s="114" t="s">
        <v>2895</v>
      </c>
      <c r="Z27" s="44">
        <v>4</v>
      </c>
      <c r="AA27" s="115" t="s">
        <v>3105</v>
      </c>
      <c r="AB27" s="44">
        <v>0</v>
      </c>
      <c r="AC27" s="45"/>
    </row>
    <row r="28" spans="1:29" ht="12" customHeight="1" x14ac:dyDescent="0.2">
      <c r="A28" s="37">
        <v>27</v>
      </c>
      <c r="B28" s="38" t="s">
        <v>4</v>
      </c>
      <c r="C28" s="39" t="s">
        <v>1002</v>
      </c>
      <c r="D28" s="40">
        <v>44101</v>
      </c>
      <c r="E28" s="38">
        <v>1</v>
      </c>
      <c r="F28" s="38"/>
      <c r="G28" s="38" t="s">
        <v>2</v>
      </c>
      <c r="H28" s="38" t="s">
        <v>2</v>
      </c>
      <c r="I28" s="39">
        <v>3000</v>
      </c>
      <c r="J28" s="39">
        <v>11177</v>
      </c>
      <c r="K28" s="39">
        <v>0</v>
      </c>
      <c r="L28" s="41">
        <f>SUM(Data5[[#This Row],[CHELTUIELI DE PERSONAL LEI]:[CHELTUIELI DE CAPITAL (ACTIVE NEFINANCIARE ) LEI]])</f>
        <v>14177</v>
      </c>
      <c r="M28" s="41">
        <f>Data5[[#This Row],[TOTAL CHELTUIELI LEI]]/Data5[[#This Row],[CURS VALUTAR EURO BNR 22 07 2020]]</f>
        <v>2929.0717133943517</v>
      </c>
      <c r="N28" s="42">
        <v>1640</v>
      </c>
      <c r="O28" s="42"/>
      <c r="P28" s="42">
        <v>1209</v>
      </c>
      <c r="Q28" s="42"/>
      <c r="R28" s="42">
        <f>Data5[[#This Row],[PERSOANE ÎNSCRISE ÎN LISTELE ELECTORALE (TURUL 1)            ]]+Data5[[#This Row],[PERSOANE ÎNSCRISE ÎN LISTELE ELECTORALE (TURUL AL 2-LEA)]]</f>
        <v>1640</v>
      </c>
      <c r="S28" s="42">
        <f>Data5[[#This Row],[PERSOANE CARE AU PARTICIPAT LA VOT (TURUL 1)]]+Data5[[#This Row],[PERSOANE CARE AU PARTICIPAT LA VOT  (TURUL AL 2-LEA)]]</f>
        <v>1209</v>
      </c>
      <c r="T28" s="41">
        <f>Data5[[#This Row],[TOTAL CHELTUIELI LEI]]/Data5[[#This Row],[NUMĂRUL PERSOANELOR ÎNSCRISE ÎN LISTELE ELECTORALE]]</f>
        <v>8.6445121951219512</v>
      </c>
      <c r="U28" s="41">
        <f>Data5[[#This Row],[TOTAL CHELTUIELI EURO]]/Data5[[#This Row],[NUMĂRUL PERSOANELOR ÎNSCRISE ÎN LISTELE ELECTORALE]]</f>
        <v>1.7860193374355804</v>
      </c>
      <c r="V28" s="41">
        <f>Data5[[#This Row],[TOTAL CHELTUIELI LEI]]/Data5[[#This Row],[NUMĂRUL PERSOANELOR CARE AU PARTICIPAT LA VOT]]</f>
        <v>11.726220016542598</v>
      </c>
      <c r="W28" s="41">
        <f>Data5[[#This Row],[TOTAL CHELTUIELI EURO]]/Data5[[#This Row],[NUMĂRUL PERSOANELOR CARE AU PARTICIPAT LA VOT]]</f>
        <v>2.4227226744370154</v>
      </c>
      <c r="X28" s="43">
        <v>4.8400999999999996</v>
      </c>
      <c r="Y28" s="114" t="s">
        <v>2896</v>
      </c>
      <c r="Z28" s="44">
        <v>8</v>
      </c>
      <c r="AA28" s="115" t="s">
        <v>3107</v>
      </c>
      <c r="AB28" s="44">
        <v>1</v>
      </c>
      <c r="AC28" s="45"/>
    </row>
    <row r="29" spans="1:29" ht="12" customHeight="1" x14ac:dyDescent="0.2">
      <c r="A29" s="37">
        <v>28</v>
      </c>
      <c r="B29" s="38" t="s">
        <v>4</v>
      </c>
      <c r="C29" s="39" t="s">
        <v>1003</v>
      </c>
      <c r="D29" s="40">
        <v>44101</v>
      </c>
      <c r="E29" s="38">
        <v>1</v>
      </c>
      <c r="F29" s="38"/>
      <c r="G29" s="38" t="s">
        <v>2</v>
      </c>
      <c r="H29" s="38" t="s">
        <v>2</v>
      </c>
      <c r="I29" s="39">
        <v>2666</v>
      </c>
      <c r="J29" s="39">
        <v>876.14</v>
      </c>
      <c r="K29" s="39">
        <v>0</v>
      </c>
      <c r="L29" s="41">
        <f>SUM(Data5[[#This Row],[CHELTUIELI DE PERSONAL LEI]:[CHELTUIELI DE CAPITAL (ACTIVE NEFINANCIARE ) LEI]])</f>
        <v>3542.14</v>
      </c>
      <c r="M29" s="41">
        <f>Data5[[#This Row],[TOTAL CHELTUIELI LEI]]/Data5[[#This Row],[CURS VALUTAR EURO BNR 22 07 2020]]</f>
        <v>731.83198694241855</v>
      </c>
      <c r="N29" s="42">
        <v>5687</v>
      </c>
      <c r="O29" s="42"/>
      <c r="P29" s="42">
        <v>3132</v>
      </c>
      <c r="Q29" s="42"/>
      <c r="R29" s="42">
        <f>Data5[[#This Row],[PERSOANE ÎNSCRISE ÎN LISTELE ELECTORALE (TURUL 1)            ]]+Data5[[#This Row],[PERSOANE ÎNSCRISE ÎN LISTELE ELECTORALE (TURUL AL 2-LEA)]]</f>
        <v>5687</v>
      </c>
      <c r="S29" s="42">
        <f>Data5[[#This Row],[PERSOANE CARE AU PARTICIPAT LA VOT (TURUL 1)]]+Data5[[#This Row],[PERSOANE CARE AU PARTICIPAT LA VOT  (TURUL AL 2-LEA)]]</f>
        <v>3132</v>
      </c>
      <c r="T29" s="41">
        <f>Data5[[#This Row],[TOTAL CHELTUIELI LEI]]/Data5[[#This Row],[NUMĂRUL PERSOANELOR ÎNSCRISE ÎN LISTELE ELECTORALE]]</f>
        <v>0.62284860207490766</v>
      </c>
      <c r="U29" s="41">
        <f>Data5[[#This Row],[TOTAL CHELTUIELI EURO]]/Data5[[#This Row],[NUMĂRUL PERSOANELOR ÎNSCRISE ÎN LISTELE ELECTORALE]]</f>
        <v>0.12868506891901152</v>
      </c>
      <c r="V29" s="41">
        <f>Data5[[#This Row],[TOTAL CHELTUIELI LEI]]/Data5[[#This Row],[NUMĂRUL PERSOANELOR CARE AU PARTICIPAT LA VOT]]</f>
        <v>1.1309514687100894</v>
      </c>
      <c r="W29" s="41">
        <f>Data5[[#This Row],[TOTAL CHELTUIELI EURO]]/Data5[[#This Row],[NUMĂRUL PERSOANELOR CARE AU PARTICIPAT LA VOT]]</f>
        <v>0.23366283107995484</v>
      </c>
      <c r="X29" s="43">
        <v>4.8400999999999996</v>
      </c>
      <c r="Y29" s="114" t="s">
        <v>2890</v>
      </c>
      <c r="Z29" s="44">
        <v>0</v>
      </c>
      <c r="AA29" s="115" t="s">
        <v>3105</v>
      </c>
      <c r="AB29" s="44">
        <v>0</v>
      </c>
      <c r="AC29" s="45"/>
    </row>
    <row r="30" spans="1:29" ht="12" customHeight="1" x14ac:dyDescent="0.2">
      <c r="A30" s="37">
        <v>29</v>
      </c>
      <c r="B30" s="38" t="s">
        <v>4</v>
      </c>
      <c r="C30" s="39" t="s">
        <v>1004</v>
      </c>
      <c r="D30" s="40">
        <v>44101</v>
      </c>
      <c r="E30" s="38">
        <v>1</v>
      </c>
      <c r="F30" s="38"/>
      <c r="G30" s="38" t="s">
        <v>2</v>
      </c>
      <c r="H30" s="38" t="s">
        <v>2</v>
      </c>
      <c r="I30" s="39">
        <v>4000</v>
      </c>
      <c r="J30" s="39">
        <v>2746</v>
      </c>
      <c r="K30" s="39">
        <v>0</v>
      </c>
      <c r="L30" s="41">
        <f>SUM(Data5[[#This Row],[CHELTUIELI DE PERSONAL LEI]:[CHELTUIELI DE CAPITAL (ACTIVE NEFINANCIARE ) LEI]])</f>
        <v>6746</v>
      </c>
      <c r="M30" s="41">
        <f>Data5[[#This Row],[TOTAL CHELTUIELI LEI]]/Data5[[#This Row],[CURS VALUTAR EURO BNR 22 07 2020]]</f>
        <v>1393.7728559327288</v>
      </c>
      <c r="N30" s="42">
        <v>518</v>
      </c>
      <c r="O30" s="42"/>
      <c r="P30" s="42">
        <v>402</v>
      </c>
      <c r="Q30" s="42"/>
      <c r="R30" s="42">
        <f>Data5[[#This Row],[PERSOANE ÎNSCRISE ÎN LISTELE ELECTORALE (TURUL 1)            ]]+Data5[[#This Row],[PERSOANE ÎNSCRISE ÎN LISTELE ELECTORALE (TURUL AL 2-LEA)]]</f>
        <v>518</v>
      </c>
      <c r="S30" s="42">
        <f>Data5[[#This Row],[PERSOANE CARE AU PARTICIPAT LA VOT (TURUL 1)]]+Data5[[#This Row],[PERSOANE CARE AU PARTICIPAT LA VOT  (TURUL AL 2-LEA)]]</f>
        <v>402</v>
      </c>
      <c r="T30" s="41">
        <f>Data5[[#This Row],[TOTAL CHELTUIELI LEI]]/Data5[[#This Row],[NUMĂRUL PERSOANELOR ÎNSCRISE ÎN LISTELE ELECTORALE]]</f>
        <v>13.023166023166024</v>
      </c>
      <c r="U30" s="41">
        <f>Data5[[#This Row],[TOTAL CHELTUIELI EURO]]/Data5[[#This Row],[NUMĂRUL PERSOANELOR ÎNSCRISE ÎN LISTELE ELECTORALE]]</f>
        <v>2.6906811890593221</v>
      </c>
      <c r="V30" s="41">
        <f>Data5[[#This Row],[TOTAL CHELTUIELI LEI]]/Data5[[#This Row],[NUMĂRUL PERSOANELOR CARE AU PARTICIPAT LA VOT]]</f>
        <v>16.781094527363184</v>
      </c>
      <c r="W30" s="41">
        <f>Data5[[#This Row],[TOTAL CHELTUIELI EURO]]/Data5[[#This Row],[NUMĂRUL PERSOANELOR CARE AU PARTICIPAT LA VOT]]</f>
        <v>3.4670966565490766</v>
      </c>
      <c r="X30" s="43">
        <v>4.8400999999999996</v>
      </c>
      <c r="Y30" s="114" t="s">
        <v>2906</v>
      </c>
      <c r="Z30" s="44">
        <v>13</v>
      </c>
      <c r="AA30" s="115" t="s">
        <v>3108</v>
      </c>
      <c r="AB30" s="44">
        <v>2</v>
      </c>
      <c r="AC30" s="45"/>
    </row>
    <row r="31" spans="1:29" ht="12" customHeight="1" x14ac:dyDescent="0.2">
      <c r="A31" s="37">
        <v>30</v>
      </c>
      <c r="B31" s="38" t="s">
        <v>4</v>
      </c>
      <c r="C31" s="39" t="s">
        <v>1005</v>
      </c>
      <c r="D31" s="40">
        <v>44101</v>
      </c>
      <c r="E31" s="38">
        <v>1</v>
      </c>
      <c r="F31" s="38"/>
      <c r="G31" s="38" t="s">
        <v>2</v>
      </c>
      <c r="H31" s="38" t="s">
        <v>2</v>
      </c>
      <c r="I31" s="39">
        <v>2500</v>
      </c>
      <c r="J31" s="39">
        <v>10457.120000000001</v>
      </c>
      <c r="K31" s="39">
        <v>0</v>
      </c>
      <c r="L31" s="41">
        <f>SUM(Data5[[#This Row],[CHELTUIELI DE PERSONAL LEI]:[CHELTUIELI DE CAPITAL (ACTIVE NEFINANCIARE ) LEI]])</f>
        <v>12957.12</v>
      </c>
      <c r="M31" s="41">
        <f>Data5[[#This Row],[TOTAL CHELTUIELI LEI]]/Data5[[#This Row],[CURS VALUTAR EURO BNR 22 07 2020]]</f>
        <v>2677.035598438049</v>
      </c>
      <c r="N31" s="42">
        <v>4217</v>
      </c>
      <c r="O31" s="42"/>
      <c r="P31" s="42">
        <v>2427</v>
      </c>
      <c r="Q31" s="42"/>
      <c r="R31" s="42">
        <f>Data5[[#This Row],[PERSOANE ÎNSCRISE ÎN LISTELE ELECTORALE (TURUL 1)            ]]+Data5[[#This Row],[PERSOANE ÎNSCRISE ÎN LISTELE ELECTORALE (TURUL AL 2-LEA)]]</f>
        <v>4217</v>
      </c>
      <c r="S31" s="42">
        <f>Data5[[#This Row],[PERSOANE CARE AU PARTICIPAT LA VOT (TURUL 1)]]+Data5[[#This Row],[PERSOANE CARE AU PARTICIPAT LA VOT  (TURUL AL 2-LEA)]]</f>
        <v>2427</v>
      </c>
      <c r="T31" s="41">
        <f>Data5[[#This Row],[TOTAL CHELTUIELI LEI]]/Data5[[#This Row],[NUMĂRUL PERSOANELOR ÎNSCRISE ÎN LISTELE ELECTORALE]]</f>
        <v>3.0725918899691727</v>
      </c>
      <c r="U31" s="41">
        <f>Data5[[#This Row],[TOTAL CHELTUIELI EURO]]/Data5[[#This Row],[NUMĂRUL PERSOANELOR ÎNSCRISE ÎN LISTELE ELECTORALE]]</f>
        <v>0.6348199190035686</v>
      </c>
      <c r="V31" s="41">
        <f>Data5[[#This Row],[TOTAL CHELTUIELI LEI]]/Data5[[#This Row],[NUMĂRUL PERSOANELOR CARE AU PARTICIPAT LA VOT]]</f>
        <v>5.3387391841779976</v>
      </c>
      <c r="W31" s="41">
        <f>Data5[[#This Row],[TOTAL CHELTUIELI EURO]]/Data5[[#This Row],[NUMĂRUL PERSOANELOR CARE AU PARTICIPAT LA VOT]]</f>
        <v>1.1030224962661923</v>
      </c>
      <c r="X31" s="43">
        <v>4.8400999999999996</v>
      </c>
      <c r="Y31" s="114" t="s">
        <v>2884</v>
      </c>
      <c r="Z31" s="44">
        <v>3</v>
      </c>
      <c r="AA31" s="115" t="s">
        <v>3105</v>
      </c>
      <c r="AB31" s="44">
        <v>0</v>
      </c>
      <c r="AC31" s="45"/>
    </row>
    <row r="32" spans="1:29" ht="12" customHeight="1" x14ac:dyDescent="0.2">
      <c r="A32" s="37">
        <v>31</v>
      </c>
      <c r="B32" s="38" t="s">
        <v>4</v>
      </c>
      <c r="C32" s="39" t="s">
        <v>228</v>
      </c>
      <c r="D32" s="40">
        <v>44101</v>
      </c>
      <c r="E32" s="38">
        <v>1</v>
      </c>
      <c r="F32" s="38"/>
      <c r="G32" s="38" t="s">
        <v>2</v>
      </c>
      <c r="H32" s="38" t="s">
        <v>2</v>
      </c>
      <c r="I32" s="39">
        <v>0</v>
      </c>
      <c r="J32" s="39">
        <v>9451</v>
      </c>
      <c r="K32" s="39">
        <v>0</v>
      </c>
      <c r="L32" s="41">
        <f>SUM(Data5[[#This Row],[CHELTUIELI DE PERSONAL LEI]:[CHELTUIELI DE CAPITAL (ACTIVE NEFINANCIARE ) LEI]])</f>
        <v>9451</v>
      </c>
      <c r="M32" s="41">
        <f>Data5[[#This Row],[TOTAL CHELTUIELI LEI]]/Data5[[#This Row],[CURS VALUTAR EURO BNR 22 07 2020]]</f>
        <v>1952.6456064957338</v>
      </c>
      <c r="N32" s="42">
        <v>1063</v>
      </c>
      <c r="O32" s="42"/>
      <c r="P32" s="42">
        <v>833</v>
      </c>
      <c r="Q32" s="42"/>
      <c r="R32" s="42">
        <f>Data5[[#This Row],[PERSOANE ÎNSCRISE ÎN LISTELE ELECTORALE (TURUL 1)            ]]+Data5[[#This Row],[PERSOANE ÎNSCRISE ÎN LISTELE ELECTORALE (TURUL AL 2-LEA)]]</f>
        <v>1063</v>
      </c>
      <c r="S32" s="42">
        <f>Data5[[#This Row],[PERSOANE CARE AU PARTICIPAT LA VOT (TURUL 1)]]+Data5[[#This Row],[PERSOANE CARE AU PARTICIPAT LA VOT  (TURUL AL 2-LEA)]]</f>
        <v>833</v>
      </c>
      <c r="T32" s="41">
        <f>Data5[[#This Row],[TOTAL CHELTUIELI LEI]]/Data5[[#This Row],[NUMĂRUL PERSOANELOR ÎNSCRISE ÎN LISTELE ELECTORALE]]</f>
        <v>8.8908748824082782</v>
      </c>
      <c r="U32" s="41">
        <f>Data5[[#This Row],[TOTAL CHELTUIELI EURO]]/Data5[[#This Row],[NUMĂRUL PERSOANELOR ÎNSCRISE ÎN LISTELE ELECTORALE]]</f>
        <v>1.8369196674465982</v>
      </c>
      <c r="V32" s="41">
        <f>Data5[[#This Row],[TOTAL CHELTUIELI LEI]]/Data5[[#This Row],[NUMĂRUL PERSOANELOR CARE AU PARTICIPAT LA VOT]]</f>
        <v>11.345738295318128</v>
      </c>
      <c r="W32" s="41">
        <f>Data5[[#This Row],[TOTAL CHELTUIELI EURO]]/Data5[[#This Row],[NUMĂRUL PERSOANELOR CARE AU PARTICIPAT LA VOT]]</f>
        <v>2.3441123727439783</v>
      </c>
      <c r="X32" s="43">
        <v>4.8400999999999996</v>
      </c>
      <c r="Y32" s="114" t="s">
        <v>2896</v>
      </c>
      <c r="Z32" s="44">
        <v>8</v>
      </c>
      <c r="AA32" s="115" t="s">
        <v>3107</v>
      </c>
      <c r="AB32" s="44">
        <v>1</v>
      </c>
      <c r="AC32" s="45"/>
    </row>
    <row r="33" spans="1:29" ht="12" customHeight="1" x14ac:dyDescent="0.2">
      <c r="A33" s="37">
        <v>32</v>
      </c>
      <c r="B33" s="38" t="s">
        <v>4</v>
      </c>
      <c r="C33" s="39" t="s">
        <v>1006</v>
      </c>
      <c r="D33" s="40">
        <v>44101</v>
      </c>
      <c r="E33" s="38">
        <v>1</v>
      </c>
      <c r="F33" s="38"/>
      <c r="G33" s="38" t="s">
        <v>2</v>
      </c>
      <c r="H33" s="38" t="s">
        <v>2</v>
      </c>
      <c r="I33" s="39">
        <v>6000</v>
      </c>
      <c r="J33" s="39">
        <v>5459</v>
      </c>
      <c r="K33" s="39">
        <v>0</v>
      </c>
      <c r="L33" s="41">
        <f>SUM(Data5[[#This Row],[CHELTUIELI DE PERSONAL LEI]:[CHELTUIELI DE CAPITAL (ACTIVE NEFINANCIARE ) LEI]])</f>
        <v>11459</v>
      </c>
      <c r="M33" s="41">
        <f>Data5[[#This Row],[TOTAL CHELTUIELI LEI]]/Data5[[#This Row],[CURS VALUTAR EURO BNR 22 07 2020]]</f>
        <v>2367.5130679118201</v>
      </c>
      <c r="N33" s="42">
        <v>2275</v>
      </c>
      <c r="O33" s="42"/>
      <c r="P33" s="42">
        <v>1747</v>
      </c>
      <c r="Q33" s="42"/>
      <c r="R33" s="42">
        <f>Data5[[#This Row],[PERSOANE ÎNSCRISE ÎN LISTELE ELECTORALE (TURUL 1)            ]]+Data5[[#This Row],[PERSOANE ÎNSCRISE ÎN LISTELE ELECTORALE (TURUL AL 2-LEA)]]</f>
        <v>2275</v>
      </c>
      <c r="S33" s="42">
        <f>Data5[[#This Row],[PERSOANE CARE AU PARTICIPAT LA VOT (TURUL 1)]]+Data5[[#This Row],[PERSOANE CARE AU PARTICIPAT LA VOT  (TURUL AL 2-LEA)]]</f>
        <v>1747</v>
      </c>
      <c r="T33" s="41">
        <f>Data5[[#This Row],[TOTAL CHELTUIELI LEI]]/Data5[[#This Row],[NUMĂRUL PERSOANELOR ÎNSCRISE ÎN LISTELE ELECTORALE]]</f>
        <v>5.0369230769230766</v>
      </c>
      <c r="U33" s="41">
        <f>Data5[[#This Row],[TOTAL CHELTUIELI EURO]]/Data5[[#This Row],[NUMĂRUL PERSOANELOR ÎNSCRISE ÎN LISTELE ELECTORALE]]</f>
        <v>1.0406650847964045</v>
      </c>
      <c r="V33" s="41">
        <f>Data5[[#This Row],[TOTAL CHELTUIELI LEI]]/Data5[[#This Row],[NUMĂRUL PERSOANELOR CARE AU PARTICIPAT LA VOT]]</f>
        <v>6.5592444190040071</v>
      </c>
      <c r="W33" s="41">
        <f>Data5[[#This Row],[TOTAL CHELTUIELI EURO]]/Data5[[#This Row],[NUMĂRUL PERSOANELOR CARE AU PARTICIPAT LA VOT]]</f>
        <v>1.3551877893027018</v>
      </c>
      <c r="X33" s="43">
        <v>4.8400999999999996</v>
      </c>
      <c r="Y33" s="114" t="s">
        <v>2892</v>
      </c>
      <c r="Z33" s="44">
        <v>5</v>
      </c>
      <c r="AA33" s="115" t="s">
        <v>3107</v>
      </c>
      <c r="AB33" s="44">
        <v>1</v>
      </c>
      <c r="AC33" s="45"/>
    </row>
    <row r="34" spans="1:29" ht="12" customHeight="1" x14ac:dyDescent="0.2">
      <c r="A34" s="37">
        <v>33</v>
      </c>
      <c r="B34" s="38" t="s">
        <v>4</v>
      </c>
      <c r="C34" s="39" t="s">
        <v>1007</v>
      </c>
      <c r="D34" s="40">
        <v>44101</v>
      </c>
      <c r="E34" s="38">
        <v>1</v>
      </c>
      <c r="F34" s="38"/>
      <c r="G34" s="38" t="s">
        <v>2</v>
      </c>
      <c r="H34" s="38" t="s">
        <v>2</v>
      </c>
      <c r="I34" s="39">
        <v>0</v>
      </c>
      <c r="J34" s="39">
        <v>5311</v>
      </c>
      <c r="K34" s="39">
        <v>0</v>
      </c>
      <c r="L34" s="41">
        <f>SUM(Data5[[#This Row],[CHELTUIELI DE PERSONAL LEI]:[CHELTUIELI DE CAPITAL (ACTIVE NEFINANCIARE ) LEI]])</f>
        <v>5311</v>
      </c>
      <c r="M34" s="41">
        <f>Data5[[#This Row],[TOTAL CHELTUIELI LEI]]/Data5[[#This Row],[CURS VALUTAR EURO BNR 22 07 2020]]</f>
        <v>1097.2913782773085</v>
      </c>
      <c r="N34" s="42">
        <v>2064</v>
      </c>
      <c r="O34" s="42"/>
      <c r="P34" s="42">
        <v>1341</v>
      </c>
      <c r="Q34" s="42"/>
      <c r="R34" s="42">
        <f>Data5[[#This Row],[PERSOANE ÎNSCRISE ÎN LISTELE ELECTORALE (TURUL 1)            ]]+Data5[[#This Row],[PERSOANE ÎNSCRISE ÎN LISTELE ELECTORALE (TURUL AL 2-LEA)]]</f>
        <v>2064</v>
      </c>
      <c r="S34" s="42">
        <f>Data5[[#This Row],[PERSOANE CARE AU PARTICIPAT LA VOT (TURUL 1)]]+Data5[[#This Row],[PERSOANE CARE AU PARTICIPAT LA VOT  (TURUL AL 2-LEA)]]</f>
        <v>1341</v>
      </c>
      <c r="T34" s="41">
        <f>Data5[[#This Row],[TOTAL CHELTUIELI LEI]]/Data5[[#This Row],[NUMĂRUL PERSOANELOR ÎNSCRISE ÎN LISTELE ELECTORALE]]</f>
        <v>2.573158914728682</v>
      </c>
      <c r="U34" s="41">
        <f>Data5[[#This Row],[TOTAL CHELTUIELI EURO]]/Data5[[#This Row],[NUMĂRUL PERSOANELOR ÎNSCRISE ÎN LISTELE ELECTORALE]]</f>
        <v>0.53163341970799827</v>
      </c>
      <c r="V34" s="41">
        <f>Data5[[#This Row],[TOTAL CHELTUIELI LEI]]/Data5[[#This Row],[NUMĂRUL PERSOANELOR CARE AU PARTICIPAT LA VOT]]</f>
        <v>3.9604772557792693</v>
      </c>
      <c r="W34" s="41">
        <f>Data5[[#This Row],[TOTAL CHELTUIELI EURO]]/Data5[[#This Row],[NUMĂRUL PERSOANELOR CARE AU PARTICIPAT LA VOT]]</f>
        <v>0.81826351847674006</v>
      </c>
      <c r="X34" s="43">
        <v>4.8400999999999996</v>
      </c>
      <c r="Y34" s="114" t="s">
        <v>2891</v>
      </c>
      <c r="Z34" s="44">
        <v>2</v>
      </c>
      <c r="AA34" s="115" t="s">
        <v>3105</v>
      </c>
      <c r="AB34" s="44">
        <v>0</v>
      </c>
      <c r="AC34" s="45"/>
    </row>
    <row r="35" spans="1:29" ht="12" customHeight="1" x14ac:dyDescent="0.2">
      <c r="A35" s="37">
        <v>34</v>
      </c>
      <c r="B35" s="38" t="s">
        <v>4</v>
      </c>
      <c r="C35" s="39" t="s">
        <v>1008</v>
      </c>
      <c r="D35" s="40">
        <v>44101</v>
      </c>
      <c r="E35" s="38">
        <v>1</v>
      </c>
      <c r="F35" s="38"/>
      <c r="G35" s="38" t="s">
        <v>2</v>
      </c>
      <c r="H35" s="38" t="s">
        <v>2</v>
      </c>
      <c r="I35" s="39">
        <v>2400</v>
      </c>
      <c r="J35" s="39">
        <v>14591.15</v>
      </c>
      <c r="K35" s="39">
        <v>0</v>
      </c>
      <c r="L35" s="41">
        <f>SUM(Data5[[#This Row],[CHELTUIELI DE PERSONAL LEI]:[CHELTUIELI DE CAPITAL (ACTIVE NEFINANCIARE ) LEI]])</f>
        <v>16991.150000000001</v>
      </c>
      <c r="M35" s="41">
        <f>Data5[[#This Row],[TOTAL CHELTUIELI LEI]]/Data5[[#This Row],[CURS VALUTAR EURO BNR 22 07 2020]]</f>
        <v>3510.4956509163039</v>
      </c>
      <c r="N35" s="42">
        <v>2600</v>
      </c>
      <c r="O35" s="42"/>
      <c r="P35" s="42">
        <v>1763</v>
      </c>
      <c r="Q35" s="42"/>
      <c r="R35" s="42">
        <f>Data5[[#This Row],[PERSOANE ÎNSCRISE ÎN LISTELE ELECTORALE (TURUL 1)            ]]+Data5[[#This Row],[PERSOANE ÎNSCRISE ÎN LISTELE ELECTORALE (TURUL AL 2-LEA)]]</f>
        <v>2600</v>
      </c>
      <c r="S35" s="42">
        <f>Data5[[#This Row],[PERSOANE CARE AU PARTICIPAT LA VOT (TURUL 1)]]+Data5[[#This Row],[PERSOANE CARE AU PARTICIPAT LA VOT  (TURUL AL 2-LEA)]]</f>
        <v>1763</v>
      </c>
      <c r="T35" s="41">
        <f>Data5[[#This Row],[TOTAL CHELTUIELI LEI]]/Data5[[#This Row],[NUMĂRUL PERSOANELOR ÎNSCRISE ÎN LISTELE ELECTORALE]]</f>
        <v>6.5350576923076931</v>
      </c>
      <c r="U35" s="41">
        <f>Data5[[#This Row],[TOTAL CHELTUIELI EURO]]/Data5[[#This Row],[NUMĂRUL PERSOANELOR ÎNSCRISE ÎN LISTELE ELECTORALE]]</f>
        <v>1.3501906349678092</v>
      </c>
      <c r="V35" s="41">
        <f>Data5[[#This Row],[TOTAL CHELTUIELI LEI]]/Data5[[#This Row],[NUMĂRUL PERSOANELOR CARE AU PARTICIPAT LA VOT]]</f>
        <v>9.6376347135564391</v>
      </c>
      <c r="W35" s="41">
        <f>Data5[[#This Row],[TOTAL CHELTUIELI EURO]]/Data5[[#This Row],[NUMĂRUL PERSOANELOR CARE AU PARTICIPAT LA VOT]]</f>
        <v>1.9912057010302349</v>
      </c>
      <c r="X35" s="43">
        <v>4.8400999999999996</v>
      </c>
      <c r="Y35" s="114" t="s">
        <v>2889</v>
      </c>
      <c r="Z35" s="44">
        <v>6</v>
      </c>
      <c r="AA35" s="115" t="s">
        <v>3107</v>
      </c>
      <c r="AB35" s="44">
        <v>1</v>
      </c>
      <c r="AC35" s="45"/>
    </row>
    <row r="36" spans="1:29" ht="12" customHeight="1" x14ac:dyDescent="0.2">
      <c r="A36" s="37">
        <v>35</v>
      </c>
      <c r="B36" s="38" t="s">
        <v>4</v>
      </c>
      <c r="C36" s="39" t="s">
        <v>1009</v>
      </c>
      <c r="D36" s="40">
        <v>44101</v>
      </c>
      <c r="E36" s="38">
        <v>1</v>
      </c>
      <c r="F36" s="38"/>
      <c r="G36" s="38" t="s">
        <v>2</v>
      </c>
      <c r="H36" s="38" t="s">
        <v>2</v>
      </c>
      <c r="I36" s="39">
        <v>1200</v>
      </c>
      <c r="J36" s="39">
        <v>4482.8500000000004</v>
      </c>
      <c r="K36" s="39">
        <v>0</v>
      </c>
      <c r="L36" s="41">
        <f>SUM(Data5[[#This Row],[CHELTUIELI DE PERSONAL LEI]:[CHELTUIELI DE CAPITAL (ACTIVE NEFINANCIARE ) LEI]])</f>
        <v>5682.85</v>
      </c>
      <c r="M36" s="41">
        <f>Data5[[#This Row],[TOTAL CHELTUIELI LEI]]/Data5[[#This Row],[CURS VALUTAR EURO BNR 22 07 2020]]</f>
        <v>1174.1183033408402</v>
      </c>
      <c r="N36" s="42">
        <v>2336</v>
      </c>
      <c r="O36" s="42"/>
      <c r="P36" s="42">
        <v>1606</v>
      </c>
      <c r="Q36" s="42"/>
      <c r="R36" s="42">
        <f>Data5[[#This Row],[PERSOANE ÎNSCRISE ÎN LISTELE ELECTORALE (TURUL 1)            ]]+Data5[[#This Row],[PERSOANE ÎNSCRISE ÎN LISTELE ELECTORALE (TURUL AL 2-LEA)]]</f>
        <v>2336</v>
      </c>
      <c r="S36" s="42">
        <f>Data5[[#This Row],[PERSOANE CARE AU PARTICIPAT LA VOT (TURUL 1)]]+Data5[[#This Row],[PERSOANE CARE AU PARTICIPAT LA VOT  (TURUL AL 2-LEA)]]</f>
        <v>1606</v>
      </c>
      <c r="T36" s="41">
        <f>Data5[[#This Row],[TOTAL CHELTUIELI LEI]]/Data5[[#This Row],[NUMĂRUL PERSOANELOR ÎNSCRISE ÎN LISTELE ELECTORALE]]</f>
        <v>2.432726883561644</v>
      </c>
      <c r="U36" s="41">
        <f>Data5[[#This Row],[TOTAL CHELTUIELI EURO]]/Data5[[#This Row],[NUMĂRUL PERSOANELOR ÎNSCRISE ÎN LISTELE ELECTORALE]]</f>
        <v>0.50261913670412683</v>
      </c>
      <c r="V36" s="41">
        <f>Data5[[#This Row],[TOTAL CHELTUIELI LEI]]/Data5[[#This Row],[NUMĂRUL PERSOANELOR CARE AU PARTICIPAT LA VOT]]</f>
        <v>3.5385118306351186</v>
      </c>
      <c r="W36" s="41">
        <f>Data5[[#This Row],[TOTAL CHELTUIELI EURO]]/Data5[[#This Row],[NUMĂRUL PERSOANELOR CARE AU PARTICIPAT LA VOT]]</f>
        <v>0.73108238066054809</v>
      </c>
      <c r="X36" s="43">
        <v>4.8400999999999996</v>
      </c>
      <c r="Y36" s="114" t="s">
        <v>2891</v>
      </c>
      <c r="Z36" s="44">
        <v>2</v>
      </c>
      <c r="AA36" s="115" t="s">
        <v>3105</v>
      </c>
      <c r="AB36" s="44">
        <v>0</v>
      </c>
      <c r="AC36" s="45"/>
    </row>
    <row r="37" spans="1:29" ht="12" customHeight="1" x14ac:dyDescent="0.2">
      <c r="A37" s="37">
        <v>36</v>
      </c>
      <c r="B37" s="38" t="s">
        <v>4</v>
      </c>
      <c r="C37" s="39" t="s">
        <v>1010</v>
      </c>
      <c r="D37" s="40">
        <v>44101</v>
      </c>
      <c r="E37" s="38">
        <v>1</v>
      </c>
      <c r="F37" s="38"/>
      <c r="G37" s="38" t="s">
        <v>2</v>
      </c>
      <c r="H37" s="38" t="s">
        <v>2</v>
      </c>
      <c r="I37" s="39">
        <v>4000</v>
      </c>
      <c r="J37" s="39">
        <v>16958.2</v>
      </c>
      <c r="K37" s="39">
        <v>0</v>
      </c>
      <c r="L37" s="41">
        <f>SUM(Data5[[#This Row],[CHELTUIELI DE PERSONAL LEI]:[CHELTUIELI DE CAPITAL (ACTIVE NEFINANCIARE ) LEI]])</f>
        <v>20958.2</v>
      </c>
      <c r="M37" s="41">
        <f>Data5[[#This Row],[TOTAL CHELTUIELI LEI]]/Data5[[#This Row],[CURS VALUTAR EURO BNR 22 07 2020]]</f>
        <v>4330.1171463399523</v>
      </c>
      <c r="N37" s="42">
        <v>2756</v>
      </c>
      <c r="O37" s="42"/>
      <c r="P37" s="42">
        <v>1949</v>
      </c>
      <c r="Q37" s="42"/>
      <c r="R37" s="42">
        <f>Data5[[#This Row],[PERSOANE ÎNSCRISE ÎN LISTELE ELECTORALE (TURUL 1)            ]]+Data5[[#This Row],[PERSOANE ÎNSCRISE ÎN LISTELE ELECTORALE (TURUL AL 2-LEA)]]</f>
        <v>2756</v>
      </c>
      <c r="S37" s="42">
        <f>Data5[[#This Row],[PERSOANE CARE AU PARTICIPAT LA VOT (TURUL 1)]]+Data5[[#This Row],[PERSOANE CARE AU PARTICIPAT LA VOT  (TURUL AL 2-LEA)]]</f>
        <v>1949</v>
      </c>
      <c r="T37" s="41">
        <f>Data5[[#This Row],[TOTAL CHELTUIELI LEI]]/Data5[[#This Row],[NUMĂRUL PERSOANELOR ÎNSCRISE ÎN LISTELE ELECTORALE]]</f>
        <v>7.6045718432510885</v>
      </c>
      <c r="U37" s="41">
        <f>Data5[[#This Row],[TOTAL CHELTUIELI EURO]]/Data5[[#This Row],[NUMĂRUL PERSOANELOR ÎNSCRISE ÎN LISTELE ELECTORALE]]</f>
        <v>1.5711600676124646</v>
      </c>
      <c r="V37" s="41">
        <f>Data5[[#This Row],[TOTAL CHELTUIELI LEI]]/Data5[[#This Row],[NUMĂRUL PERSOANELOR CARE AU PARTICIPAT LA VOT]]</f>
        <v>10.753309389430477</v>
      </c>
      <c r="W37" s="41">
        <f>Data5[[#This Row],[TOTAL CHELTUIELI EURO]]/Data5[[#This Row],[NUMĂRUL PERSOANELOR CARE AU PARTICIPAT LA VOT]]</f>
        <v>2.2217122351667276</v>
      </c>
      <c r="X37" s="43">
        <v>4.8400999999999996</v>
      </c>
      <c r="Y37" s="114" t="s">
        <v>2886</v>
      </c>
      <c r="Z37" s="44">
        <v>7</v>
      </c>
      <c r="AA37" s="115" t="s">
        <v>3107</v>
      </c>
      <c r="AB37" s="44">
        <v>1</v>
      </c>
      <c r="AC37" s="45"/>
    </row>
    <row r="38" spans="1:29" ht="12" customHeight="1" x14ac:dyDescent="0.2">
      <c r="A38" s="37">
        <v>37</v>
      </c>
      <c r="B38" s="38" t="s">
        <v>4</v>
      </c>
      <c r="C38" s="39" t="s">
        <v>1011</v>
      </c>
      <c r="D38" s="40">
        <v>44101</v>
      </c>
      <c r="E38" s="38">
        <v>1</v>
      </c>
      <c r="F38" s="38"/>
      <c r="G38" s="38" t="s">
        <v>2</v>
      </c>
      <c r="H38" s="38" t="s">
        <v>2</v>
      </c>
      <c r="I38" s="39">
        <v>3798</v>
      </c>
      <c r="J38" s="39">
        <v>10411.52</v>
      </c>
      <c r="K38" s="39">
        <v>0</v>
      </c>
      <c r="L38" s="41">
        <f>SUM(Data5[[#This Row],[CHELTUIELI DE PERSONAL LEI]:[CHELTUIELI DE CAPITAL (ACTIVE NEFINANCIARE ) LEI]])</f>
        <v>14209.52</v>
      </c>
      <c r="M38" s="41">
        <f>Data5[[#This Row],[TOTAL CHELTUIELI LEI]]/Data5[[#This Row],[CURS VALUTAR EURO BNR 22 07 2020]]</f>
        <v>2935.7905828391977</v>
      </c>
      <c r="N38" s="42">
        <v>1713</v>
      </c>
      <c r="O38" s="42"/>
      <c r="P38" s="42">
        <v>942</v>
      </c>
      <c r="Q38" s="42"/>
      <c r="R38" s="42">
        <f>Data5[[#This Row],[PERSOANE ÎNSCRISE ÎN LISTELE ELECTORALE (TURUL 1)            ]]+Data5[[#This Row],[PERSOANE ÎNSCRISE ÎN LISTELE ELECTORALE (TURUL AL 2-LEA)]]</f>
        <v>1713</v>
      </c>
      <c r="S38" s="42">
        <f>Data5[[#This Row],[PERSOANE CARE AU PARTICIPAT LA VOT (TURUL 1)]]+Data5[[#This Row],[PERSOANE CARE AU PARTICIPAT LA VOT  (TURUL AL 2-LEA)]]</f>
        <v>942</v>
      </c>
      <c r="T38" s="41">
        <f>Data5[[#This Row],[TOTAL CHELTUIELI LEI]]/Data5[[#This Row],[NUMĂRUL PERSOANELOR ÎNSCRISE ÎN LISTELE ELECTORALE]]</f>
        <v>8.2951079976649158</v>
      </c>
      <c r="U38" s="41">
        <f>Data5[[#This Row],[TOTAL CHELTUIELI EURO]]/Data5[[#This Row],[NUMĂRUL PERSOANELOR ÎNSCRISE ÎN LISTELE ELECTORALE]]</f>
        <v>1.7138298790654978</v>
      </c>
      <c r="V38" s="41">
        <f>Data5[[#This Row],[TOTAL CHELTUIELI LEI]]/Data5[[#This Row],[NUMĂRUL PERSOANELOR CARE AU PARTICIPAT LA VOT]]</f>
        <v>15.084416135881105</v>
      </c>
      <c r="W38" s="41">
        <f>Data5[[#This Row],[TOTAL CHELTUIELI EURO]]/Data5[[#This Row],[NUMĂRUL PERSOANELOR CARE AU PARTICIPAT LA VOT]]</f>
        <v>3.1165505125681503</v>
      </c>
      <c r="X38" s="43">
        <v>4.8400999999999996</v>
      </c>
      <c r="Y38" s="114" t="s">
        <v>2896</v>
      </c>
      <c r="Z38" s="44">
        <v>8</v>
      </c>
      <c r="AA38" s="115" t="s">
        <v>3107</v>
      </c>
      <c r="AB38" s="44">
        <v>1</v>
      </c>
      <c r="AC38" s="45"/>
    </row>
    <row r="39" spans="1:29" ht="12" customHeight="1" x14ac:dyDescent="0.2">
      <c r="A39" s="37">
        <v>38</v>
      </c>
      <c r="B39" s="38" t="s">
        <v>4</v>
      </c>
      <c r="C39" s="39" t="s">
        <v>1012</v>
      </c>
      <c r="D39" s="40">
        <v>44101</v>
      </c>
      <c r="E39" s="38">
        <v>1</v>
      </c>
      <c r="F39" s="38"/>
      <c r="G39" s="38" t="s">
        <v>2</v>
      </c>
      <c r="H39" s="38" t="s">
        <v>2</v>
      </c>
      <c r="I39" s="39">
        <v>1800</v>
      </c>
      <c r="J39" s="39">
        <v>6944</v>
      </c>
      <c r="K39" s="39">
        <v>0</v>
      </c>
      <c r="L39" s="41">
        <f>SUM(Data5[[#This Row],[CHELTUIELI DE PERSONAL LEI]:[CHELTUIELI DE CAPITAL (ACTIVE NEFINANCIARE ) LEI]])</f>
        <v>8744</v>
      </c>
      <c r="M39" s="41">
        <f>Data5[[#This Row],[TOTAL CHELTUIELI LEI]]/Data5[[#This Row],[CURS VALUTAR EURO BNR 22 07 2020]]</f>
        <v>1806.5742443337949</v>
      </c>
      <c r="N39" s="42">
        <v>692</v>
      </c>
      <c r="O39" s="42"/>
      <c r="P39" s="42">
        <v>481</v>
      </c>
      <c r="Q39" s="42"/>
      <c r="R39" s="42">
        <f>Data5[[#This Row],[PERSOANE ÎNSCRISE ÎN LISTELE ELECTORALE (TURUL 1)            ]]+Data5[[#This Row],[PERSOANE ÎNSCRISE ÎN LISTELE ELECTORALE (TURUL AL 2-LEA)]]</f>
        <v>692</v>
      </c>
      <c r="S39" s="42">
        <f>Data5[[#This Row],[PERSOANE CARE AU PARTICIPAT LA VOT (TURUL 1)]]+Data5[[#This Row],[PERSOANE CARE AU PARTICIPAT LA VOT  (TURUL AL 2-LEA)]]</f>
        <v>481</v>
      </c>
      <c r="T39" s="41">
        <f>Data5[[#This Row],[TOTAL CHELTUIELI LEI]]/Data5[[#This Row],[NUMĂRUL PERSOANELOR ÎNSCRISE ÎN LISTELE ELECTORALE]]</f>
        <v>12.635838150289016</v>
      </c>
      <c r="U39" s="41">
        <f>Data5[[#This Row],[TOTAL CHELTUIELI EURO]]/Data5[[#This Row],[NUMĂRUL PERSOANELOR ÎNSCRISE ÎN LISTELE ELECTORALE]]</f>
        <v>2.6106564224476805</v>
      </c>
      <c r="V39" s="41">
        <f>Data5[[#This Row],[TOTAL CHELTUIELI LEI]]/Data5[[#This Row],[NUMĂRUL PERSOANELOR CARE AU PARTICIPAT LA VOT]]</f>
        <v>18.178794178794178</v>
      </c>
      <c r="W39" s="41">
        <f>Data5[[#This Row],[TOTAL CHELTUIELI EURO]]/Data5[[#This Row],[NUMĂRUL PERSOANELOR CARE AU PARTICIPAT LA VOT]]</f>
        <v>3.7558716098415696</v>
      </c>
      <c r="X39" s="43">
        <v>4.8400999999999996</v>
      </c>
      <c r="Y39" s="114" t="s">
        <v>2897</v>
      </c>
      <c r="Z39" s="44">
        <v>12</v>
      </c>
      <c r="AA39" s="115" t="s">
        <v>3108</v>
      </c>
      <c r="AB39" s="44">
        <v>2</v>
      </c>
      <c r="AC39" s="45"/>
    </row>
    <row r="40" spans="1:29" ht="12" customHeight="1" x14ac:dyDescent="0.2">
      <c r="A40" s="37">
        <v>39</v>
      </c>
      <c r="B40" s="38" t="s">
        <v>4</v>
      </c>
      <c r="C40" s="39" t="s">
        <v>1013</v>
      </c>
      <c r="D40" s="40">
        <v>44101</v>
      </c>
      <c r="E40" s="38">
        <v>1</v>
      </c>
      <c r="F40" s="38"/>
      <c r="G40" s="38" t="s">
        <v>2</v>
      </c>
      <c r="H40" s="38" t="s">
        <v>2</v>
      </c>
      <c r="I40" s="39">
        <v>1401</v>
      </c>
      <c r="J40" s="39">
        <v>525.83000000000004</v>
      </c>
      <c r="K40" s="39">
        <v>0</v>
      </c>
      <c r="L40" s="41">
        <f>SUM(Data5[[#This Row],[CHELTUIELI DE PERSONAL LEI]:[CHELTUIELI DE CAPITAL (ACTIVE NEFINANCIARE ) LEI]])</f>
        <v>1926.83</v>
      </c>
      <c r="M40" s="41">
        <f>Data5[[#This Row],[TOTAL CHELTUIELI LEI]]/Data5[[#This Row],[CURS VALUTAR EURO BNR 22 07 2020]]</f>
        <v>398.09714675316627</v>
      </c>
      <c r="N40" s="42">
        <v>1494</v>
      </c>
      <c r="O40" s="42"/>
      <c r="P40" s="42">
        <v>773</v>
      </c>
      <c r="Q40" s="42"/>
      <c r="R40" s="42">
        <f>Data5[[#This Row],[PERSOANE ÎNSCRISE ÎN LISTELE ELECTORALE (TURUL 1)            ]]+Data5[[#This Row],[PERSOANE ÎNSCRISE ÎN LISTELE ELECTORALE (TURUL AL 2-LEA)]]</f>
        <v>1494</v>
      </c>
      <c r="S40" s="42">
        <f>Data5[[#This Row],[PERSOANE CARE AU PARTICIPAT LA VOT (TURUL 1)]]+Data5[[#This Row],[PERSOANE CARE AU PARTICIPAT LA VOT  (TURUL AL 2-LEA)]]</f>
        <v>773</v>
      </c>
      <c r="T40" s="41">
        <f>Data5[[#This Row],[TOTAL CHELTUIELI LEI]]/Data5[[#This Row],[NUMĂRUL PERSOANELOR ÎNSCRISE ÎN LISTELE ELECTORALE]]</f>
        <v>1.2897121820615796</v>
      </c>
      <c r="U40" s="41">
        <f>Data5[[#This Row],[TOTAL CHELTUIELI EURO]]/Data5[[#This Row],[NUMĂRUL PERSOANELOR ÎNSCRISE ÎN LISTELE ELECTORALE]]</f>
        <v>0.26646395365004438</v>
      </c>
      <c r="V40" s="41">
        <f>Data5[[#This Row],[TOTAL CHELTUIELI LEI]]/Data5[[#This Row],[NUMĂRUL PERSOANELOR CARE AU PARTICIPAT LA VOT]]</f>
        <v>2.492664941785252</v>
      </c>
      <c r="W40" s="41">
        <f>Data5[[#This Row],[TOTAL CHELTUIELI EURO]]/Data5[[#This Row],[NUMĂRUL PERSOANELOR CARE AU PARTICIPAT LA VOT]]</f>
        <v>0.51500277717097831</v>
      </c>
      <c r="X40" s="43">
        <v>4.8400999999999996</v>
      </c>
      <c r="Y40" s="114" t="s">
        <v>2894</v>
      </c>
      <c r="Z40" s="44">
        <v>1</v>
      </c>
      <c r="AA40" s="115" t="s">
        <v>3105</v>
      </c>
      <c r="AB40" s="44">
        <v>0</v>
      </c>
      <c r="AC40" s="45"/>
    </row>
    <row r="41" spans="1:29" ht="12" customHeight="1" x14ac:dyDescent="0.2">
      <c r="A41" s="37">
        <v>40</v>
      </c>
      <c r="B41" s="38" t="s">
        <v>4</v>
      </c>
      <c r="C41" s="39" t="s">
        <v>1014</v>
      </c>
      <c r="D41" s="40">
        <v>44101</v>
      </c>
      <c r="E41" s="38">
        <v>1</v>
      </c>
      <c r="F41" s="38"/>
      <c r="G41" s="38" t="s">
        <v>2</v>
      </c>
      <c r="H41" s="38" t="s">
        <v>2</v>
      </c>
      <c r="I41" s="39">
        <v>2000</v>
      </c>
      <c r="J41" s="39">
        <v>4456</v>
      </c>
      <c r="K41" s="39">
        <v>0</v>
      </c>
      <c r="L41" s="41">
        <f>SUM(Data5[[#This Row],[CHELTUIELI DE PERSONAL LEI]:[CHELTUIELI DE CAPITAL (ACTIVE NEFINANCIARE ) LEI]])</f>
        <v>6456</v>
      </c>
      <c r="M41" s="41">
        <f>Data5[[#This Row],[TOTAL CHELTUIELI LEI]]/Data5[[#This Row],[CURS VALUTAR EURO BNR 22 07 2020]]</f>
        <v>1333.8567384971386</v>
      </c>
      <c r="N41" s="42">
        <v>490</v>
      </c>
      <c r="O41" s="42"/>
      <c r="P41" s="42">
        <v>410</v>
      </c>
      <c r="Q41" s="42"/>
      <c r="R41" s="42">
        <f>Data5[[#This Row],[PERSOANE ÎNSCRISE ÎN LISTELE ELECTORALE (TURUL 1)            ]]+Data5[[#This Row],[PERSOANE ÎNSCRISE ÎN LISTELE ELECTORALE (TURUL AL 2-LEA)]]</f>
        <v>490</v>
      </c>
      <c r="S41" s="42">
        <f>Data5[[#This Row],[PERSOANE CARE AU PARTICIPAT LA VOT (TURUL 1)]]+Data5[[#This Row],[PERSOANE CARE AU PARTICIPAT LA VOT  (TURUL AL 2-LEA)]]</f>
        <v>410</v>
      </c>
      <c r="T41" s="41">
        <f>Data5[[#This Row],[TOTAL CHELTUIELI LEI]]/Data5[[#This Row],[NUMĂRUL PERSOANELOR ÎNSCRISE ÎN LISTELE ELECTORALE]]</f>
        <v>13.175510204081633</v>
      </c>
      <c r="U41" s="41">
        <f>Data5[[#This Row],[TOTAL CHELTUIELI EURO]]/Data5[[#This Row],[NUMĂRUL PERSOANELOR ÎNSCRISE ÎN LISTELE ELECTORALE]]</f>
        <v>2.722156609177834</v>
      </c>
      <c r="V41" s="41">
        <f>Data5[[#This Row],[TOTAL CHELTUIELI LEI]]/Data5[[#This Row],[NUMĂRUL PERSOANELOR CARE AU PARTICIPAT LA VOT]]</f>
        <v>15.746341463414634</v>
      </c>
      <c r="W41" s="41">
        <f>Data5[[#This Row],[TOTAL CHELTUIELI EURO]]/Data5[[#This Row],[NUMĂRUL PERSOANELOR CARE AU PARTICIPAT LA VOT]]</f>
        <v>3.2533091182857041</v>
      </c>
      <c r="X41" s="43">
        <v>4.8400999999999996</v>
      </c>
      <c r="Y41" s="114" t="s">
        <v>2906</v>
      </c>
      <c r="Z41" s="44">
        <v>13</v>
      </c>
      <c r="AA41" s="115" t="s">
        <v>3108</v>
      </c>
      <c r="AB41" s="44">
        <v>2</v>
      </c>
      <c r="AC41" s="45"/>
    </row>
    <row r="42" spans="1:29" ht="12" customHeight="1" x14ac:dyDescent="0.2">
      <c r="A42" s="37">
        <v>41</v>
      </c>
      <c r="B42" s="38" t="s">
        <v>4</v>
      </c>
      <c r="C42" s="39" t="s">
        <v>1015</v>
      </c>
      <c r="D42" s="40">
        <v>44101</v>
      </c>
      <c r="E42" s="38">
        <v>1</v>
      </c>
      <c r="F42" s="38"/>
      <c r="G42" s="38" t="s">
        <v>2</v>
      </c>
      <c r="H42" s="38" t="s">
        <v>2</v>
      </c>
      <c r="I42" s="39">
        <v>400</v>
      </c>
      <c r="J42" s="39">
        <v>6102.04</v>
      </c>
      <c r="K42" s="39">
        <v>0</v>
      </c>
      <c r="L42" s="41">
        <f>SUM(Data5[[#This Row],[CHELTUIELI DE PERSONAL LEI]:[CHELTUIELI DE CAPITAL (ACTIVE NEFINANCIARE ) LEI]])</f>
        <v>6502.04</v>
      </c>
      <c r="M42" s="41">
        <f>Data5[[#This Row],[TOTAL CHELTUIELI LEI]]/Data5[[#This Row],[CURS VALUTAR EURO BNR 22 07 2020]]</f>
        <v>1343.3689386582923</v>
      </c>
      <c r="N42" s="42">
        <v>530</v>
      </c>
      <c r="O42" s="42"/>
      <c r="P42" s="42">
        <v>466</v>
      </c>
      <c r="Q42" s="42"/>
      <c r="R42" s="42">
        <f>Data5[[#This Row],[PERSOANE ÎNSCRISE ÎN LISTELE ELECTORALE (TURUL 1)            ]]+Data5[[#This Row],[PERSOANE ÎNSCRISE ÎN LISTELE ELECTORALE (TURUL AL 2-LEA)]]</f>
        <v>530</v>
      </c>
      <c r="S42" s="42">
        <f>Data5[[#This Row],[PERSOANE CARE AU PARTICIPAT LA VOT (TURUL 1)]]+Data5[[#This Row],[PERSOANE CARE AU PARTICIPAT LA VOT  (TURUL AL 2-LEA)]]</f>
        <v>466</v>
      </c>
      <c r="T42" s="41">
        <f>Data5[[#This Row],[TOTAL CHELTUIELI LEI]]/Data5[[#This Row],[NUMĂRUL PERSOANELOR ÎNSCRISE ÎN LISTELE ELECTORALE]]</f>
        <v>12.268000000000001</v>
      </c>
      <c r="U42" s="41">
        <f>Data5[[#This Row],[TOTAL CHELTUIELI EURO]]/Data5[[#This Row],[NUMĂRUL PERSOANELOR ÎNSCRISE ÎN LISTELE ELECTORALE]]</f>
        <v>2.5346583748269667</v>
      </c>
      <c r="V42" s="41">
        <f>Data5[[#This Row],[TOTAL CHELTUIELI LEI]]/Data5[[#This Row],[NUMĂRUL PERSOANELOR CARE AU PARTICIPAT LA VOT]]</f>
        <v>13.952875536480686</v>
      </c>
      <c r="W42" s="41">
        <f>Data5[[#This Row],[TOTAL CHELTUIELI EURO]]/Data5[[#This Row],[NUMĂRUL PERSOANELOR CARE AU PARTICIPAT LA VOT]]</f>
        <v>2.8827659627860349</v>
      </c>
      <c r="X42" s="43">
        <v>4.8400999999999996</v>
      </c>
      <c r="Y42" s="114" t="s">
        <v>2897</v>
      </c>
      <c r="Z42" s="44">
        <v>12</v>
      </c>
      <c r="AA42" s="115" t="s">
        <v>3108</v>
      </c>
      <c r="AB42" s="44">
        <v>2</v>
      </c>
      <c r="AC42" s="45"/>
    </row>
    <row r="43" spans="1:29" ht="12" customHeight="1" x14ac:dyDescent="0.2">
      <c r="A43" s="37">
        <v>42</v>
      </c>
      <c r="B43" s="38" t="s">
        <v>4</v>
      </c>
      <c r="C43" s="39" t="s">
        <v>1016</v>
      </c>
      <c r="D43" s="40">
        <v>44101</v>
      </c>
      <c r="E43" s="38">
        <v>1</v>
      </c>
      <c r="F43" s="38"/>
      <c r="G43" s="38" t="s">
        <v>2</v>
      </c>
      <c r="H43" s="38" t="s">
        <v>2</v>
      </c>
      <c r="I43" s="39">
        <v>7000</v>
      </c>
      <c r="J43" s="39">
        <v>11966.7</v>
      </c>
      <c r="K43" s="39">
        <v>0</v>
      </c>
      <c r="L43" s="41">
        <f>SUM(Data5[[#This Row],[CHELTUIELI DE PERSONAL LEI]:[CHELTUIELI DE CAPITAL (ACTIVE NEFINANCIARE ) LEI]])</f>
        <v>18966.7</v>
      </c>
      <c r="M43" s="41">
        <f>Data5[[#This Row],[TOTAL CHELTUIELI LEI]]/Data5[[#This Row],[CURS VALUTAR EURO BNR 22 07 2020]]</f>
        <v>3918.6587053986491</v>
      </c>
      <c r="N43" s="42">
        <v>2934</v>
      </c>
      <c r="O43" s="42"/>
      <c r="P43" s="42">
        <v>1736</v>
      </c>
      <c r="Q43" s="42"/>
      <c r="R43" s="42">
        <f>Data5[[#This Row],[PERSOANE ÎNSCRISE ÎN LISTELE ELECTORALE (TURUL 1)            ]]+Data5[[#This Row],[PERSOANE ÎNSCRISE ÎN LISTELE ELECTORALE (TURUL AL 2-LEA)]]</f>
        <v>2934</v>
      </c>
      <c r="S43" s="42">
        <f>Data5[[#This Row],[PERSOANE CARE AU PARTICIPAT LA VOT (TURUL 1)]]+Data5[[#This Row],[PERSOANE CARE AU PARTICIPAT LA VOT  (TURUL AL 2-LEA)]]</f>
        <v>1736</v>
      </c>
      <c r="T43" s="41">
        <f>Data5[[#This Row],[TOTAL CHELTUIELI LEI]]/Data5[[#This Row],[NUMĂRUL PERSOANELOR ÎNSCRISE ÎN LISTELE ELECTORALE]]</f>
        <v>6.4644512610770279</v>
      </c>
      <c r="U43" s="41">
        <f>Data5[[#This Row],[TOTAL CHELTUIELI EURO]]/Data5[[#This Row],[NUMĂRUL PERSOANELOR ÎNSCRISE ÎN LISTELE ELECTORALE]]</f>
        <v>1.3356028307425525</v>
      </c>
      <c r="V43" s="41">
        <f>Data5[[#This Row],[TOTAL CHELTUIELI LEI]]/Data5[[#This Row],[NUMĂRUL PERSOANELOR CARE AU PARTICIPAT LA VOT]]</f>
        <v>10.925518433179723</v>
      </c>
      <c r="W43" s="41">
        <f>Data5[[#This Row],[TOTAL CHELTUIELI EURO]]/Data5[[#This Row],[NUMĂRUL PERSOANELOR CARE AU PARTICIPAT LA VOT]]</f>
        <v>2.2572918809900053</v>
      </c>
      <c r="X43" s="43">
        <v>4.8400999999999996</v>
      </c>
      <c r="Y43" s="114" t="s">
        <v>2889</v>
      </c>
      <c r="Z43" s="44">
        <v>6</v>
      </c>
      <c r="AA43" s="115" t="s">
        <v>3107</v>
      </c>
      <c r="AB43" s="44">
        <v>1</v>
      </c>
      <c r="AC43" s="45"/>
    </row>
    <row r="44" spans="1:29" ht="12" customHeight="1" x14ac:dyDescent="0.2">
      <c r="A44" s="37">
        <v>43</v>
      </c>
      <c r="B44" s="38" t="s">
        <v>4</v>
      </c>
      <c r="C44" s="39" t="s">
        <v>1017</v>
      </c>
      <c r="D44" s="40">
        <v>44101</v>
      </c>
      <c r="E44" s="38">
        <v>1</v>
      </c>
      <c r="F44" s="38"/>
      <c r="G44" s="38" t="s">
        <v>2</v>
      </c>
      <c r="H44" s="38" t="s">
        <v>2</v>
      </c>
      <c r="I44" s="39">
        <v>900</v>
      </c>
      <c r="J44" s="39">
        <v>2925.22</v>
      </c>
      <c r="K44" s="39">
        <v>0</v>
      </c>
      <c r="L44" s="41">
        <f>SUM(Data5[[#This Row],[CHELTUIELI DE PERSONAL LEI]:[CHELTUIELI DE CAPITAL (ACTIVE NEFINANCIARE ) LEI]])</f>
        <v>3825.22</v>
      </c>
      <c r="M44" s="41">
        <f>Data5[[#This Row],[TOTAL CHELTUIELI LEI]]/Data5[[#This Row],[CURS VALUTAR EURO BNR 22 07 2020]]</f>
        <v>790.31838185161462</v>
      </c>
      <c r="N44" s="42">
        <v>859</v>
      </c>
      <c r="O44" s="42"/>
      <c r="P44" s="42">
        <v>649</v>
      </c>
      <c r="Q44" s="42"/>
      <c r="R44" s="42">
        <f>Data5[[#This Row],[PERSOANE ÎNSCRISE ÎN LISTELE ELECTORALE (TURUL 1)            ]]+Data5[[#This Row],[PERSOANE ÎNSCRISE ÎN LISTELE ELECTORALE (TURUL AL 2-LEA)]]</f>
        <v>859</v>
      </c>
      <c r="S44" s="42">
        <f>Data5[[#This Row],[PERSOANE CARE AU PARTICIPAT LA VOT (TURUL 1)]]+Data5[[#This Row],[PERSOANE CARE AU PARTICIPAT LA VOT  (TURUL AL 2-LEA)]]</f>
        <v>649</v>
      </c>
      <c r="T44" s="41">
        <f>Data5[[#This Row],[TOTAL CHELTUIELI LEI]]/Data5[[#This Row],[NUMĂRUL PERSOANELOR ÎNSCRISE ÎN LISTELE ELECTORALE]]</f>
        <v>4.4531082654249126</v>
      </c>
      <c r="U44" s="41">
        <f>Data5[[#This Row],[TOTAL CHELTUIELI EURO]]/Data5[[#This Row],[NUMĂRUL PERSOANELOR ÎNSCRISE ÎN LISTELE ELECTORALE]]</f>
        <v>0.92004468201584944</v>
      </c>
      <c r="V44" s="41">
        <f>Data5[[#This Row],[TOTAL CHELTUIELI LEI]]/Data5[[#This Row],[NUMĂRUL PERSOANELOR CARE AU PARTICIPAT LA VOT]]</f>
        <v>5.8940215716486897</v>
      </c>
      <c r="W44" s="41">
        <f>Data5[[#This Row],[TOTAL CHELTUIELI EURO]]/Data5[[#This Row],[NUMĂRUL PERSOANELOR CARE AU PARTICIPAT LA VOT]]</f>
        <v>1.2177478919131195</v>
      </c>
      <c r="X44" s="43">
        <v>4.8400999999999996</v>
      </c>
      <c r="Y44" s="114" t="s">
        <v>2895</v>
      </c>
      <c r="Z44" s="44">
        <v>4</v>
      </c>
      <c r="AA44" s="115" t="s">
        <v>3105</v>
      </c>
      <c r="AB44" s="44">
        <v>0</v>
      </c>
      <c r="AC44" s="45"/>
    </row>
    <row r="45" spans="1:29" ht="12" customHeight="1" x14ac:dyDescent="0.2">
      <c r="A45" s="37">
        <v>44</v>
      </c>
      <c r="B45" s="38" t="s">
        <v>4</v>
      </c>
      <c r="C45" s="39" t="s">
        <v>1018</v>
      </c>
      <c r="D45" s="40">
        <v>44101</v>
      </c>
      <c r="E45" s="38">
        <v>1</v>
      </c>
      <c r="F45" s="38"/>
      <c r="G45" s="38" t="s">
        <v>2</v>
      </c>
      <c r="H45" s="38" t="s">
        <v>2</v>
      </c>
      <c r="I45" s="39">
        <v>1500</v>
      </c>
      <c r="J45" s="39">
        <v>991.83</v>
      </c>
      <c r="K45" s="39">
        <v>0</v>
      </c>
      <c r="L45" s="41">
        <f>SUM(Data5[[#This Row],[CHELTUIELI DE PERSONAL LEI]:[CHELTUIELI DE CAPITAL (ACTIVE NEFINANCIARE ) LEI]])</f>
        <v>2491.83</v>
      </c>
      <c r="M45" s="41">
        <f>Data5[[#This Row],[TOTAL CHELTUIELI LEI]]/Data5[[#This Row],[CURS VALUTAR EURO BNR 22 07 2020]]</f>
        <v>514.83027210181615</v>
      </c>
      <c r="N45" s="42">
        <v>533</v>
      </c>
      <c r="O45" s="42"/>
      <c r="P45" s="42">
        <v>515</v>
      </c>
      <c r="Q45" s="42"/>
      <c r="R45" s="42">
        <f>Data5[[#This Row],[PERSOANE ÎNSCRISE ÎN LISTELE ELECTORALE (TURUL 1)            ]]+Data5[[#This Row],[PERSOANE ÎNSCRISE ÎN LISTELE ELECTORALE (TURUL AL 2-LEA)]]</f>
        <v>533</v>
      </c>
      <c r="S45" s="42">
        <f>Data5[[#This Row],[PERSOANE CARE AU PARTICIPAT LA VOT (TURUL 1)]]+Data5[[#This Row],[PERSOANE CARE AU PARTICIPAT LA VOT  (TURUL AL 2-LEA)]]</f>
        <v>515</v>
      </c>
      <c r="T45" s="41">
        <f>Data5[[#This Row],[TOTAL CHELTUIELI LEI]]/Data5[[#This Row],[NUMĂRUL PERSOANELOR ÎNSCRISE ÎN LISTELE ELECTORALE]]</f>
        <v>4.6751031894934334</v>
      </c>
      <c r="U45" s="41">
        <f>Data5[[#This Row],[TOTAL CHELTUIELI EURO]]/Data5[[#This Row],[NUMĂRUL PERSOANELOR ÎNSCRISE ÎN LISTELE ELECTORALE]]</f>
        <v>0.96591045422479582</v>
      </c>
      <c r="V45" s="41">
        <f>Data5[[#This Row],[TOTAL CHELTUIELI LEI]]/Data5[[#This Row],[NUMĂRUL PERSOANELOR CARE AU PARTICIPAT LA VOT]]</f>
        <v>4.8385048543689315</v>
      </c>
      <c r="W45" s="41">
        <f>Data5[[#This Row],[TOTAL CHELTUIELI EURO]]/Data5[[#This Row],[NUMĂRUL PERSOANELOR CARE AU PARTICIPAT LA VOT]]</f>
        <v>0.99967043126566246</v>
      </c>
      <c r="X45" s="43">
        <v>4.8400999999999996</v>
      </c>
      <c r="Y45" s="114" t="s">
        <v>2895</v>
      </c>
      <c r="Z45" s="44">
        <v>4</v>
      </c>
      <c r="AA45" s="115" t="s">
        <v>3105</v>
      </c>
      <c r="AB45" s="44">
        <v>0</v>
      </c>
      <c r="AC45" s="45"/>
    </row>
    <row r="46" spans="1:29" ht="12" customHeight="1" x14ac:dyDescent="0.2">
      <c r="A46" s="37">
        <v>45</v>
      </c>
      <c r="B46" s="38" t="s">
        <v>4</v>
      </c>
      <c r="C46" s="39" t="s">
        <v>1019</v>
      </c>
      <c r="D46" s="40">
        <v>44101</v>
      </c>
      <c r="E46" s="38">
        <v>1</v>
      </c>
      <c r="F46" s="38"/>
      <c r="G46" s="38" t="s">
        <v>2</v>
      </c>
      <c r="H46" s="38" t="s">
        <v>2</v>
      </c>
      <c r="I46" s="39">
        <v>2000</v>
      </c>
      <c r="J46" s="39">
        <v>4697.5600000000004</v>
      </c>
      <c r="K46" s="39">
        <v>0</v>
      </c>
      <c r="L46" s="41">
        <f>SUM(Data5[[#This Row],[CHELTUIELI DE PERSONAL LEI]:[CHELTUIELI DE CAPITAL (ACTIVE NEFINANCIARE ) LEI]])</f>
        <v>6697.56</v>
      </c>
      <c r="M46" s="41">
        <f>Data5[[#This Row],[TOTAL CHELTUIELI LEI]]/Data5[[#This Row],[CURS VALUTAR EURO BNR 22 07 2020]]</f>
        <v>1383.7647982479702</v>
      </c>
      <c r="N46" s="42">
        <v>850</v>
      </c>
      <c r="O46" s="42"/>
      <c r="P46" s="42">
        <v>685</v>
      </c>
      <c r="Q46" s="42"/>
      <c r="R46" s="42">
        <f>Data5[[#This Row],[PERSOANE ÎNSCRISE ÎN LISTELE ELECTORALE (TURUL 1)            ]]+Data5[[#This Row],[PERSOANE ÎNSCRISE ÎN LISTELE ELECTORALE (TURUL AL 2-LEA)]]</f>
        <v>850</v>
      </c>
      <c r="S46" s="42">
        <f>Data5[[#This Row],[PERSOANE CARE AU PARTICIPAT LA VOT (TURUL 1)]]+Data5[[#This Row],[PERSOANE CARE AU PARTICIPAT LA VOT  (TURUL AL 2-LEA)]]</f>
        <v>685</v>
      </c>
      <c r="T46" s="41">
        <f>Data5[[#This Row],[TOTAL CHELTUIELI LEI]]/Data5[[#This Row],[NUMĂRUL PERSOANELOR ÎNSCRISE ÎN LISTELE ELECTORALE]]</f>
        <v>7.879482352941177</v>
      </c>
      <c r="U46" s="41">
        <f>Data5[[#This Row],[TOTAL CHELTUIELI EURO]]/Data5[[#This Row],[NUMĂRUL PERSOANELOR ÎNSCRISE ÎN LISTELE ELECTORALE]]</f>
        <v>1.6279585861740826</v>
      </c>
      <c r="V46" s="41">
        <f>Data5[[#This Row],[TOTAL CHELTUIELI LEI]]/Data5[[#This Row],[NUMĂRUL PERSOANELOR CARE AU PARTICIPAT LA VOT]]</f>
        <v>9.7774598540145998</v>
      </c>
      <c r="W46" s="41">
        <f>Data5[[#This Row],[TOTAL CHELTUIELI EURO]]/Data5[[#This Row],[NUMĂRUL PERSOANELOR CARE AU PARTICIPAT LA VOT]]</f>
        <v>2.0200945959824383</v>
      </c>
      <c r="X46" s="43">
        <v>4.8400999999999996</v>
      </c>
      <c r="Y46" s="114" t="s">
        <v>2886</v>
      </c>
      <c r="Z46" s="44">
        <v>7</v>
      </c>
      <c r="AA46" s="115" t="s">
        <v>3107</v>
      </c>
      <c r="AB46" s="44">
        <v>1</v>
      </c>
      <c r="AC46" s="45"/>
    </row>
    <row r="47" spans="1:29" ht="12" customHeight="1" x14ac:dyDescent="0.2">
      <c r="A47" s="37">
        <v>46</v>
      </c>
      <c r="B47" s="38" t="s">
        <v>4</v>
      </c>
      <c r="C47" s="39" t="s">
        <v>1020</v>
      </c>
      <c r="D47" s="40">
        <v>44101</v>
      </c>
      <c r="E47" s="38">
        <v>1</v>
      </c>
      <c r="F47" s="38"/>
      <c r="G47" s="38" t="s">
        <v>2</v>
      </c>
      <c r="H47" s="38" t="s">
        <v>2</v>
      </c>
      <c r="I47" s="39">
        <v>1800</v>
      </c>
      <c r="J47" s="39">
        <v>2365.44</v>
      </c>
      <c r="K47" s="39">
        <v>0</v>
      </c>
      <c r="L47" s="41">
        <f>SUM(Data5[[#This Row],[CHELTUIELI DE PERSONAL LEI]:[CHELTUIELI DE CAPITAL (ACTIVE NEFINANCIARE ) LEI]])</f>
        <v>4165.4400000000005</v>
      </c>
      <c r="M47" s="41">
        <f>Data5[[#This Row],[TOTAL CHELTUIELI LEI]]/Data5[[#This Row],[CURS VALUTAR EURO BNR 22 07 2020]]</f>
        <v>860.61031796863722</v>
      </c>
      <c r="N47" s="42">
        <v>1087</v>
      </c>
      <c r="O47" s="42"/>
      <c r="P47" s="42">
        <v>776</v>
      </c>
      <c r="Q47" s="42"/>
      <c r="R47" s="42">
        <f>Data5[[#This Row],[PERSOANE ÎNSCRISE ÎN LISTELE ELECTORALE (TURUL 1)            ]]+Data5[[#This Row],[PERSOANE ÎNSCRISE ÎN LISTELE ELECTORALE (TURUL AL 2-LEA)]]</f>
        <v>1087</v>
      </c>
      <c r="S47" s="42">
        <f>Data5[[#This Row],[PERSOANE CARE AU PARTICIPAT LA VOT (TURUL 1)]]+Data5[[#This Row],[PERSOANE CARE AU PARTICIPAT LA VOT  (TURUL AL 2-LEA)]]</f>
        <v>776</v>
      </c>
      <c r="T47" s="41">
        <f>Data5[[#This Row],[TOTAL CHELTUIELI LEI]]/Data5[[#This Row],[NUMĂRUL PERSOANELOR ÎNSCRISE ÎN LISTELE ELECTORALE]]</f>
        <v>3.8320515179392829</v>
      </c>
      <c r="U47" s="41">
        <f>Data5[[#This Row],[TOTAL CHELTUIELI EURO]]/Data5[[#This Row],[NUMĂRUL PERSOANELOR ÎNSCRISE ÎN LISTELE ELECTORALE]]</f>
        <v>0.79172982333821273</v>
      </c>
      <c r="V47" s="41">
        <f>Data5[[#This Row],[TOTAL CHELTUIELI LEI]]/Data5[[#This Row],[NUMĂRUL PERSOANELOR CARE AU PARTICIPAT LA VOT]]</f>
        <v>5.3678350515463924</v>
      </c>
      <c r="W47" s="41">
        <f>Data5[[#This Row],[TOTAL CHELTUIELI EURO]]/Data5[[#This Row],[NUMĂRUL PERSOANELOR CARE AU PARTICIPAT LA VOT]]</f>
        <v>1.1090339149080377</v>
      </c>
      <c r="X47" s="43">
        <v>4.8400999999999996</v>
      </c>
      <c r="Y47" s="114" t="s">
        <v>2884</v>
      </c>
      <c r="Z47" s="44">
        <v>3</v>
      </c>
      <c r="AA47" s="115" t="s">
        <v>3105</v>
      </c>
      <c r="AB47" s="44">
        <v>0</v>
      </c>
      <c r="AC47" s="45"/>
    </row>
    <row r="48" spans="1:29" ht="12" customHeight="1" x14ac:dyDescent="0.2">
      <c r="A48" s="37">
        <v>47</v>
      </c>
      <c r="B48" s="38" t="s">
        <v>4</v>
      </c>
      <c r="C48" s="39" t="s">
        <v>1021</v>
      </c>
      <c r="D48" s="40">
        <v>44101</v>
      </c>
      <c r="E48" s="38">
        <v>1</v>
      </c>
      <c r="F48" s="38"/>
      <c r="G48" s="38" t="s">
        <v>2</v>
      </c>
      <c r="H48" s="38" t="s">
        <v>2</v>
      </c>
      <c r="I48" s="39">
        <v>480</v>
      </c>
      <c r="J48" s="39">
        <v>4049.12</v>
      </c>
      <c r="K48" s="39">
        <v>0</v>
      </c>
      <c r="L48" s="41">
        <f>SUM(Data5[[#This Row],[CHELTUIELI DE PERSONAL LEI]:[CHELTUIELI DE CAPITAL (ACTIVE NEFINANCIARE ) LEI]])</f>
        <v>4529.12</v>
      </c>
      <c r="M48" s="41">
        <f>Data5[[#This Row],[TOTAL CHELTUIELI LEI]]/Data5[[#This Row],[CURS VALUTAR EURO BNR 22 07 2020]]</f>
        <v>935.74926137889713</v>
      </c>
      <c r="N48" s="42">
        <v>465</v>
      </c>
      <c r="O48" s="42"/>
      <c r="P48" s="42">
        <v>363</v>
      </c>
      <c r="Q48" s="42"/>
      <c r="R48" s="42">
        <f>Data5[[#This Row],[PERSOANE ÎNSCRISE ÎN LISTELE ELECTORALE (TURUL 1)            ]]+Data5[[#This Row],[PERSOANE ÎNSCRISE ÎN LISTELE ELECTORALE (TURUL AL 2-LEA)]]</f>
        <v>465</v>
      </c>
      <c r="S48" s="42">
        <f>Data5[[#This Row],[PERSOANE CARE AU PARTICIPAT LA VOT (TURUL 1)]]+Data5[[#This Row],[PERSOANE CARE AU PARTICIPAT LA VOT  (TURUL AL 2-LEA)]]</f>
        <v>363</v>
      </c>
      <c r="T48" s="41">
        <f>Data5[[#This Row],[TOTAL CHELTUIELI LEI]]/Data5[[#This Row],[NUMĂRUL PERSOANELOR ÎNSCRISE ÎN LISTELE ELECTORALE]]</f>
        <v>9.7400430107526876</v>
      </c>
      <c r="U48" s="41">
        <f>Data5[[#This Row],[TOTAL CHELTUIELI EURO]]/Data5[[#This Row],[NUMĂRUL PERSOANELOR ÎNSCRISE ÎN LISTELE ELECTORALE]]</f>
        <v>2.01236400296537</v>
      </c>
      <c r="V48" s="41">
        <f>Data5[[#This Row],[TOTAL CHELTUIELI LEI]]/Data5[[#This Row],[NUMĂRUL PERSOANELOR CARE AU PARTICIPAT LA VOT]]</f>
        <v>12.476914600550964</v>
      </c>
      <c r="W48" s="41">
        <f>Data5[[#This Row],[TOTAL CHELTUIELI EURO]]/Data5[[#This Row],[NUMĂRUL PERSOANELOR CARE AU PARTICIPAT LA VOT]]</f>
        <v>2.5778216566911767</v>
      </c>
      <c r="X48" s="43">
        <v>4.8400999999999996</v>
      </c>
      <c r="Y48" s="114" t="s">
        <v>2887</v>
      </c>
      <c r="Z48" s="44">
        <v>9</v>
      </c>
      <c r="AA48" s="115" t="s">
        <v>3108</v>
      </c>
      <c r="AB48" s="44">
        <v>2</v>
      </c>
      <c r="AC48" s="45"/>
    </row>
    <row r="49" spans="1:29" ht="12" customHeight="1" x14ac:dyDescent="0.2">
      <c r="A49" s="37">
        <v>48</v>
      </c>
      <c r="B49" s="38" t="s">
        <v>4</v>
      </c>
      <c r="C49" s="39" t="s">
        <v>1022</v>
      </c>
      <c r="D49" s="40">
        <v>44101</v>
      </c>
      <c r="E49" s="38">
        <v>1</v>
      </c>
      <c r="F49" s="38"/>
      <c r="G49" s="38" t="s">
        <v>2</v>
      </c>
      <c r="H49" s="38" t="s">
        <v>2</v>
      </c>
      <c r="I49" s="39">
        <v>1100</v>
      </c>
      <c r="J49" s="39">
        <v>948.87</v>
      </c>
      <c r="K49" s="39">
        <v>0</v>
      </c>
      <c r="L49" s="41">
        <f>SUM(Data5[[#This Row],[CHELTUIELI DE PERSONAL LEI]:[CHELTUIELI DE CAPITAL (ACTIVE NEFINANCIARE ) LEI]])</f>
        <v>2048.87</v>
      </c>
      <c r="M49" s="41">
        <f>Data5[[#This Row],[TOTAL CHELTUIELI LEI]]/Data5[[#This Row],[CURS VALUTAR EURO BNR 22 07 2020]]</f>
        <v>423.3115018284746</v>
      </c>
      <c r="N49" s="42">
        <v>895</v>
      </c>
      <c r="O49" s="42"/>
      <c r="P49" s="42">
        <v>568</v>
      </c>
      <c r="Q49" s="42"/>
      <c r="R49" s="42">
        <f>Data5[[#This Row],[PERSOANE ÎNSCRISE ÎN LISTELE ELECTORALE (TURUL 1)            ]]+Data5[[#This Row],[PERSOANE ÎNSCRISE ÎN LISTELE ELECTORALE (TURUL AL 2-LEA)]]</f>
        <v>895</v>
      </c>
      <c r="S49" s="42">
        <f>Data5[[#This Row],[PERSOANE CARE AU PARTICIPAT LA VOT (TURUL 1)]]+Data5[[#This Row],[PERSOANE CARE AU PARTICIPAT LA VOT  (TURUL AL 2-LEA)]]</f>
        <v>568</v>
      </c>
      <c r="T49" s="41">
        <f>Data5[[#This Row],[TOTAL CHELTUIELI LEI]]/Data5[[#This Row],[NUMĂRUL PERSOANELOR ÎNSCRISE ÎN LISTELE ELECTORALE]]</f>
        <v>2.2892402234636871</v>
      </c>
      <c r="U49" s="41">
        <f>Data5[[#This Row],[TOTAL CHELTUIELI EURO]]/Data5[[#This Row],[NUMĂRUL PERSOANELOR ÎNSCRISE ÎN LISTELE ELECTORALE]]</f>
        <v>0.47297374505974815</v>
      </c>
      <c r="V49" s="41">
        <f>Data5[[#This Row],[TOTAL CHELTUIELI LEI]]/Data5[[#This Row],[NUMĂRUL PERSOANELOR CARE AU PARTICIPAT LA VOT]]</f>
        <v>3.6071654929577464</v>
      </c>
      <c r="W49" s="41">
        <f>Data5[[#This Row],[TOTAL CHELTUIELI EURO]]/Data5[[#This Row],[NUMĂRUL PERSOANELOR CARE AU PARTICIPAT LA VOT]]</f>
        <v>0.74526672857125809</v>
      </c>
      <c r="X49" s="43">
        <v>4.8400999999999996</v>
      </c>
      <c r="Y49" s="114" t="s">
        <v>2891</v>
      </c>
      <c r="Z49" s="44">
        <v>2</v>
      </c>
      <c r="AA49" s="115" t="s">
        <v>3105</v>
      </c>
      <c r="AB49" s="44">
        <v>0</v>
      </c>
      <c r="AC49" s="45"/>
    </row>
    <row r="50" spans="1:29" ht="12" customHeight="1" x14ac:dyDescent="0.2">
      <c r="A50" s="37">
        <v>49</v>
      </c>
      <c r="B50" s="38" t="s">
        <v>4</v>
      </c>
      <c r="C50" s="39" t="s">
        <v>1023</v>
      </c>
      <c r="D50" s="40">
        <v>44101</v>
      </c>
      <c r="E50" s="38">
        <v>1</v>
      </c>
      <c r="F50" s="38"/>
      <c r="G50" s="38" t="s">
        <v>2</v>
      </c>
      <c r="H50" s="38" t="s">
        <v>2</v>
      </c>
      <c r="I50" s="39">
        <v>0</v>
      </c>
      <c r="J50" s="39">
        <v>2906</v>
      </c>
      <c r="K50" s="39">
        <v>0</v>
      </c>
      <c r="L50" s="41">
        <f>SUM(Data5[[#This Row],[CHELTUIELI DE PERSONAL LEI]:[CHELTUIELI DE CAPITAL (ACTIVE NEFINANCIARE ) LEI]])</f>
        <v>2906</v>
      </c>
      <c r="M50" s="41">
        <f>Data5[[#This Row],[TOTAL CHELTUIELI LEI]]/Data5[[#This Row],[CURS VALUTAR EURO BNR 22 07 2020]]</f>
        <v>600.40081816491397</v>
      </c>
      <c r="N50" s="42">
        <v>1227</v>
      </c>
      <c r="O50" s="42"/>
      <c r="P50" s="42">
        <v>799</v>
      </c>
      <c r="Q50" s="42"/>
      <c r="R50" s="42">
        <f>Data5[[#This Row],[PERSOANE ÎNSCRISE ÎN LISTELE ELECTORALE (TURUL 1)            ]]+Data5[[#This Row],[PERSOANE ÎNSCRISE ÎN LISTELE ELECTORALE (TURUL AL 2-LEA)]]</f>
        <v>1227</v>
      </c>
      <c r="S50" s="42">
        <f>Data5[[#This Row],[PERSOANE CARE AU PARTICIPAT LA VOT (TURUL 1)]]+Data5[[#This Row],[PERSOANE CARE AU PARTICIPAT LA VOT  (TURUL AL 2-LEA)]]</f>
        <v>799</v>
      </c>
      <c r="T50" s="41">
        <f>Data5[[#This Row],[TOTAL CHELTUIELI LEI]]/Data5[[#This Row],[NUMĂRUL PERSOANELOR ÎNSCRISE ÎN LISTELE ELECTORALE]]</f>
        <v>2.3683781581092096</v>
      </c>
      <c r="U50" s="41">
        <f>Data5[[#This Row],[TOTAL CHELTUIELI EURO]]/Data5[[#This Row],[NUMĂRUL PERSOANELOR ÎNSCRISE ÎN LISTELE ELECTORALE]]</f>
        <v>0.48932422018330396</v>
      </c>
      <c r="V50" s="41">
        <f>Data5[[#This Row],[TOTAL CHELTUIELI LEI]]/Data5[[#This Row],[NUMĂRUL PERSOANELOR CARE AU PARTICIPAT LA VOT]]</f>
        <v>3.6370463078848561</v>
      </c>
      <c r="W50" s="41">
        <f>Data5[[#This Row],[TOTAL CHELTUIELI EURO]]/Data5[[#This Row],[NUMĂRUL PERSOANELOR CARE AU PARTICIPAT LA VOT]]</f>
        <v>0.75144032311002995</v>
      </c>
      <c r="X50" s="43">
        <v>4.8400999999999996</v>
      </c>
      <c r="Y50" s="114" t="s">
        <v>2891</v>
      </c>
      <c r="Z50" s="44">
        <v>2</v>
      </c>
      <c r="AA50" s="115" t="s">
        <v>3105</v>
      </c>
      <c r="AB50" s="44">
        <v>0</v>
      </c>
      <c r="AC50" s="45"/>
    </row>
    <row r="51" spans="1:29" ht="12" customHeight="1" x14ac:dyDescent="0.2">
      <c r="A51" s="37">
        <v>50</v>
      </c>
      <c r="B51" s="38" t="s">
        <v>4</v>
      </c>
      <c r="C51" s="39" t="s">
        <v>1024</v>
      </c>
      <c r="D51" s="40">
        <v>44101</v>
      </c>
      <c r="E51" s="38">
        <v>1</v>
      </c>
      <c r="F51" s="38"/>
      <c r="G51" s="38" t="s">
        <v>2</v>
      </c>
      <c r="H51" s="38" t="s">
        <v>2</v>
      </c>
      <c r="I51" s="39">
        <v>0</v>
      </c>
      <c r="J51" s="39">
        <v>4763.5</v>
      </c>
      <c r="K51" s="39">
        <v>0</v>
      </c>
      <c r="L51" s="41">
        <f>SUM(Data5[[#This Row],[CHELTUIELI DE PERSONAL LEI]:[CHELTUIELI DE CAPITAL (ACTIVE NEFINANCIARE ) LEI]])</f>
        <v>4763.5</v>
      </c>
      <c r="M51" s="41">
        <f>Data5[[#This Row],[TOTAL CHELTUIELI LEI]]/Data5[[#This Row],[CURS VALUTAR EURO BNR 22 07 2020]]</f>
        <v>984.17388070494417</v>
      </c>
      <c r="N51" s="42">
        <v>2285</v>
      </c>
      <c r="O51" s="42"/>
      <c r="P51" s="42">
        <v>1633</v>
      </c>
      <c r="Q51" s="42"/>
      <c r="R51" s="42">
        <f>Data5[[#This Row],[PERSOANE ÎNSCRISE ÎN LISTELE ELECTORALE (TURUL 1)            ]]+Data5[[#This Row],[PERSOANE ÎNSCRISE ÎN LISTELE ELECTORALE (TURUL AL 2-LEA)]]</f>
        <v>2285</v>
      </c>
      <c r="S51" s="42">
        <f>Data5[[#This Row],[PERSOANE CARE AU PARTICIPAT LA VOT (TURUL 1)]]+Data5[[#This Row],[PERSOANE CARE AU PARTICIPAT LA VOT  (TURUL AL 2-LEA)]]</f>
        <v>1633</v>
      </c>
      <c r="T51" s="41">
        <f>Data5[[#This Row],[TOTAL CHELTUIELI LEI]]/Data5[[#This Row],[NUMĂRUL PERSOANELOR ÎNSCRISE ÎN LISTELE ELECTORALE]]</f>
        <v>2.0846827133479211</v>
      </c>
      <c r="U51" s="41">
        <f>Data5[[#This Row],[TOTAL CHELTUIELI EURO]]/Data5[[#This Row],[NUMĂRUL PERSOANELOR ÎNSCRISE ÎN LISTELE ELECTORALE]]</f>
        <v>0.43071066989275458</v>
      </c>
      <c r="V51" s="41">
        <f>Data5[[#This Row],[TOTAL CHELTUIELI LEI]]/Data5[[#This Row],[NUMĂRUL PERSOANELOR CARE AU PARTICIPAT LA VOT]]</f>
        <v>2.9170238824249846</v>
      </c>
      <c r="W51" s="41">
        <f>Data5[[#This Row],[TOTAL CHELTUIELI EURO]]/Data5[[#This Row],[NUMĂRUL PERSOANELOR CARE AU PARTICIPAT LA VOT]]</f>
        <v>0.60267843276481581</v>
      </c>
      <c r="X51" s="43">
        <v>4.8400999999999996</v>
      </c>
      <c r="Y51" s="114" t="s">
        <v>2891</v>
      </c>
      <c r="Z51" s="44">
        <v>2</v>
      </c>
      <c r="AA51" s="115" t="s">
        <v>3105</v>
      </c>
      <c r="AB51" s="44">
        <v>0</v>
      </c>
      <c r="AC51" s="45"/>
    </row>
    <row r="52" spans="1:29" ht="12" customHeight="1" x14ac:dyDescent="0.2">
      <c r="A52" s="37">
        <v>51</v>
      </c>
      <c r="B52" s="38" t="s">
        <v>4</v>
      </c>
      <c r="C52" s="39" t="s">
        <v>1025</v>
      </c>
      <c r="D52" s="40">
        <v>44101</v>
      </c>
      <c r="E52" s="38">
        <v>1</v>
      </c>
      <c r="F52" s="38"/>
      <c r="G52" s="38" t="s">
        <v>2</v>
      </c>
      <c r="H52" s="38" t="s">
        <v>2</v>
      </c>
      <c r="I52" s="39">
        <v>900</v>
      </c>
      <c r="J52" s="39">
        <v>1292</v>
      </c>
      <c r="K52" s="39">
        <v>0</v>
      </c>
      <c r="L52" s="41">
        <f>SUM(Data5[[#This Row],[CHELTUIELI DE PERSONAL LEI]:[CHELTUIELI DE CAPITAL (ACTIVE NEFINANCIARE ) LEI]])</f>
        <v>2192</v>
      </c>
      <c r="M52" s="41">
        <f>Data5[[#This Row],[TOTAL CHELTUIELI LEI]]/Data5[[#This Row],[CURS VALUTAR EURO BNR 22 07 2020]]</f>
        <v>452.88320489246092</v>
      </c>
      <c r="N52" s="42">
        <v>1250</v>
      </c>
      <c r="O52" s="42"/>
      <c r="P52" s="42">
        <v>804</v>
      </c>
      <c r="Q52" s="42"/>
      <c r="R52" s="42">
        <f>Data5[[#This Row],[PERSOANE ÎNSCRISE ÎN LISTELE ELECTORALE (TURUL 1)            ]]+Data5[[#This Row],[PERSOANE ÎNSCRISE ÎN LISTELE ELECTORALE (TURUL AL 2-LEA)]]</f>
        <v>1250</v>
      </c>
      <c r="S52" s="42">
        <f>Data5[[#This Row],[PERSOANE CARE AU PARTICIPAT LA VOT (TURUL 1)]]+Data5[[#This Row],[PERSOANE CARE AU PARTICIPAT LA VOT  (TURUL AL 2-LEA)]]</f>
        <v>804</v>
      </c>
      <c r="T52" s="41">
        <f>Data5[[#This Row],[TOTAL CHELTUIELI LEI]]/Data5[[#This Row],[NUMĂRUL PERSOANELOR ÎNSCRISE ÎN LISTELE ELECTORALE]]</f>
        <v>1.7536</v>
      </c>
      <c r="U52" s="41">
        <f>Data5[[#This Row],[TOTAL CHELTUIELI EURO]]/Data5[[#This Row],[NUMĂRUL PERSOANELOR ÎNSCRISE ÎN LISTELE ELECTORALE]]</f>
        <v>0.36230656391396876</v>
      </c>
      <c r="V52" s="41">
        <f>Data5[[#This Row],[TOTAL CHELTUIELI LEI]]/Data5[[#This Row],[NUMĂRUL PERSOANELOR CARE AU PARTICIPAT LA VOT]]</f>
        <v>2.7263681592039801</v>
      </c>
      <c r="W52" s="41">
        <f>Data5[[#This Row],[TOTAL CHELTUIELI EURO]]/Data5[[#This Row],[NUMĂRUL PERSOANELOR CARE AU PARTICIPAT LA VOT]]</f>
        <v>0.56328756827420512</v>
      </c>
      <c r="X52" s="43">
        <v>4.8400999999999996</v>
      </c>
      <c r="Y52" s="114" t="s">
        <v>2894</v>
      </c>
      <c r="Z52" s="44">
        <v>1</v>
      </c>
      <c r="AA52" s="115" t="s">
        <v>3105</v>
      </c>
      <c r="AB52" s="44">
        <v>0</v>
      </c>
      <c r="AC52" s="45"/>
    </row>
    <row r="53" spans="1:29" ht="12" customHeight="1" x14ac:dyDescent="0.2">
      <c r="A53" s="37">
        <v>52</v>
      </c>
      <c r="B53" s="38" t="s">
        <v>4</v>
      </c>
      <c r="C53" s="39" t="s">
        <v>1026</v>
      </c>
      <c r="D53" s="40">
        <v>44101</v>
      </c>
      <c r="E53" s="38">
        <v>1</v>
      </c>
      <c r="F53" s="38"/>
      <c r="G53" s="38" t="s">
        <v>2</v>
      </c>
      <c r="H53" s="38" t="s">
        <v>2</v>
      </c>
      <c r="I53" s="39">
        <v>2400</v>
      </c>
      <c r="J53" s="39">
        <v>1748</v>
      </c>
      <c r="K53" s="39">
        <v>0</v>
      </c>
      <c r="L53" s="41">
        <f>SUM(Data5[[#This Row],[CHELTUIELI DE PERSONAL LEI]:[CHELTUIELI DE CAPITAL (ACTIVE NEFINANCIARE ) LEI]])</f>
        <v>4148</v>
      </c>
      <c r="M53" s="41">
        <f>Data5[[#This Row],[TOTAL CHELTUIELI LEI]]/Data5[[#This Row],[CURS VALUTAR EURO BNR 22 07 2020]]</f>
        <v>857.00708663044156</v>
      </c>
      <c r="N53" s="42">
        <v>1901</v>
      </c>
      <c r="O53" s="42"/>
      <c r="P53" s="42">
        <v>1441</v>
      </c>
      <c r="Q53" s="42"/>
      <c r="R53" s="42">
        <f>Data5[[#This Row],[PERSOANE ÎNSCRISE ÎN LISTELE ELECTORALE (TURUL 1)            ]]+Data5[[#This Row],[PERSOANE ÎNSCRISE ÎN LISTELE ELECTORALE (TURUL AL 2-LEA)]]</f>
        <v>1901</v>
      </c>
      <c r="S53" s="42">
        <f>Data5[[#This Row],[PERSOANE CARE AU PARTICIPAT LA VOT (TURUL 1)]]+Data5[[#This Row],[PERSOANE CARE AU PARTICIPAT LA VOT  (TURUL AL 2-LEA)]]</f>
        <v>1441</v>
      </c>
      <c r="T53" s="41">
        <f>Data5[[#This Row],[TOTAL CHELTUIELI LEI]]/Data5[[#This Row],[NUMĂRUL PERSOANELOR ÎNSCRISE ÎN LISTELE ELECTORALE]]</f>
        <v>2.1820094687006839</v>
      </c>
      <c r="U53" s="41">
        <f>Data5[[#This Row],[TOTAL CHELTUIELI EURO]]/Data5[[#This Row],[NUMĂRUL PERSOANELOR ÎNSCRISE ÎN LISTELE ELECTORALE]]</f>
        <v>0.45081908818013761</v>
      </c>
      <c r="V53" s="41">
        <f>Data5[[#This Row],[TOTAL CHELTUIELI LEI]]/Data5[[#This Row],[NUMĂRUL PERSOANELOR CARE AU PARTICIPAT LA VOT]]</f>
        <v>2.878556557945871</v>
      </c>
      <c r="W53" s="41">
        <f>Data5[[#This Row],[TOTAL CHELTUIELI EURO]]/Data5[[#This Row],[NUMĂRUL PERSOANELOR CARE AU PARTICIPAT LA VOT]]</f>
        <v>0.5947308026581829</v>
      </c>
      <c r="X53" s="43">
        <v>4.8400999999999996</v>
      </c>
      <c r="Y53" s="114" t="s">
        <v>2891</v>
      </c>
      <c r="Z53" s="44">
        <v>2</v>
      </c>
      <c r="AA53" s="115" t="s">
        <v>3105</v>
      </c>
      <c r="AB53" s="44">
        <v>0</v>
      </c>
      <c r="AC53" s="45"/>
    </row>
    <row r="54" spans="1:29" ht="12" customHeight="1" x14ac:dyDescent="0.2">
      <c r="A54" s="37">
        <v>53</v>
      </c>
      <c r="B54" s="38" t="s">
        <v>4</v>
      </c>
      <c r="C54" s="39" t="s">
        <v>1027</v>
      </c>
      <c r="D54" s="40">
        <v>44101</v>
      </c>
      <c r="E54" s="38">
        <v>1</v>
      </c>
      <c r="F54" s="38"/>
      <c r="G54" s="38" t="s">
        <v>2</v>
      </c>
      <c r="H54" s="38" t="s">
        <v>2</v>
      </c>
      <c r="I54" s="39">
        <v>5362.46</v>
      </c>
      <c r="J54" s="39">
        <v>8205.5499999999993</v>
      </c>
      <c r="K54" s="39">
        <v>0</v>
      </c>
      <c r="L54" s="41">
        <f>SUM(Data5[[#This Row],[CHELTUIELI DE PERSONAL LEI]:[CHELTUIELI DE CAPITAL (ACTIVE NEFINANCIARE ) LEI]])</f>
        <v>13568.009999999998</v>
      </c>
      <c r="M54" s="41">
        <f>Data5[[#This Row],[TOTAL CHELTUIELI LEI]]/Data5[[#This Row],[CURS VALUTAR EURO BNR 22 07 2020]]</f>
        <v>2803.2499328526269</v>
      </c>
      <c r="N54" s="42">
        <v>4867</v>
      </c>
      <c r="O54" s="42"/>
      <c r="P54" s="42">
        <v>2795</v>
      </c>
      <c r="Q54" s="42"/>
      <c r="R54" s="42">
        <f>Data5[[#This Row],[PERSOANE ÎNSCRISE ÎN LISTELE ELECTORALE (TURUL 1)            ]]+Data5[[#This Row],[PERSOANE ÎNSCRISE ÎN LISTELE ELECTORALE (TURUL AL 2-LEA)]]</f>
        <v>4867</v>
      </c>
      <c r="S54" s="42">
        <f>Data5[[#This Row],[PERSOANE CARE AU PARTICIPAT LA VOT (TURUL 1)]]+Data5[[#This Row],[PERSOANE CARE AU PARTICIPAT LA VOT  (TURUL AL 2-LEA)]]</f>
        <v>2795</v>
      </c>
      <c r="T54" s="41">
        <f>Data5[[#This Row],[TOTAL CHELTUIELI LEI]]/Data5[[#This Row],[NUMĂRUL PERSOANELOR ÎNSCRISE ÎN LISTELE ELECTORALE]]</f>
        <v>2.7877563180604064</v>
      </c>
      <c r="U54" s="41">
        <f>Data5[[#This Row],[TOTAL CHELTUIELI EURO]]/Data5[[#This Row],[NUMĂRUL PERSOANELOR ÎNSCRISE ÎN LISTELE ELECTORALE]]</f>
        <v>0.57597081011970963</v>
      </c>
      <c r="V54" s="41">
        <f>Data5[[#This Row],[TOTAL CHELTUIELI LEI]]/Data5[[#This Row],[NUMĂRUL PERSOANELOR CARE AU PARTICIPAT LA VOT]]</f>
        <v>4.8543864042933809</v>
      </c>
      <c r="W54" s="41">
        <f>Data5[[#This Row],[TOTAL CHELTUIELI EURO]]/Data5[[#This Row],[NUMĂRUL PERSOANELOR CARE AU PARTICIPAT LA VOT]]</f>
        <v>1.0029516754392225</v>
      </c>
      <c r="X54" s="43">
        <v>4.8400999999999996</v>
      </c>
      <c r="Y54" s="114" t="s">
        <v>2891</v>
      </c>
      <c r="Z54" s="44">
        <v>2</v>
      </c>
      <c r="AA54" s="115" t="s">
        <v>3105</v>
      </c>
      <c r="AB54" s="44">
        <v>0</v>
      </c>
      <c r="AC54" s="45"/>
    </row>
    <row r="55" spans="1:29" ht="12" customHeight="1" x14ac:dyDescent="0.2">
      <c r="A55" s="37">
        <v>54</v>
      </c>
      <c r="B55" s="38" t="s">
        <v>4</v>
      </c>
      <c r="C55" s="39" t="s">
        <v>1028</v>
      </c>
      <c r="D55" s="40">
        <v>44101</v>
      </c>
      <c r="E55" s="38">
        <v>1</v>
      </c>
      <c r="F55" s="38"/>
      <c r="G55" s="38" t="s">
        <v>2</v>
      </c>
      <c r="H55" s="38" t="s">
        <v>2</v>
      </c>
      <c r="I55" s="39">
        <v>7800</v>
      </c>
      <c r="J55" s="39">
        <v>3129.75</v>
      </c>
      <c r="K55" s="39">
        <v>0</v>
      </c>
      <c r="L55" s="41">
        <f>SUM(Data5[[#This Row],[CHELTUIELI DE PERSONAL LEI]:[CHELTUIELI DE CAPITAL (ACTIVE NEFINANCIARE ) LEI]])</f>
        <v>10929.75</v>
      </c>
      <c r="M55" s="41">
        <f>Data5[[#This Row],[TOTAL CHELTUIELI LEI]]/Data5[[#This Row],[CURS VALUTAR EURO BNR 22 07 2020]]</f>
        <v>2258.1661535918679</v>
      </c>
      <c r="N55" s="42">
        <v>2159</v>
      </c>
      <c r="O55" s="42"/>
      <c r="P55" s="42">
        <v>1233</v>
      </c>
      <c r="Q55" s="42"/>
      <c r="R55" s="42">
        <f>Data5[[#This Row],[PERSOANE ÎNSCRISE ÎN LISTELE ELECTORALE (TURUL 1)            ]]+Data5[[#This Row],[PERSOANE ÎNSCRISE ÎN LISTELE ELECTORALE (TURUL AL 2-LEA)]]</f>
        <v>2159</v>
      </c>
      <c r="S55" s="42">
        <f>Data5[[#This Row],[PERSOANE CARE AU PARTICIPAT LA VOT (TURUL 1)]]+Data5[[#This Row],[PERSOANE CARE AU PARTICIPAT LA VOT  (TURUL AL 2-LEA)]]</f>
        <v>1233</v>
      </c>
      <c r="T55" s="41">
        <f>Data5[[#This Row],[TOTAL CHELTUIELI LEI]]/Data5[[#This Row],[NUMĂRUL PERSOANELOR ÎNSCRISE ÎN LISTELE ELECTORALE]]</f>
        <v>5.0624131542380733</v>
      </c>
      <c r="U55" s="41">
        <f>Data5[[#This Row],[TOTAL CHELTUIELI EURO]]/Data5[[#This Row],[NUMĂRUL PERSOANELOR ÎNSCRISE ÎN LISTELE ELECTORALE]]</f>
        <v>1.045931520885534</v>
      </c>
      <c r="V55" s="41">
        <f>Data5[[#This Row],[TOTAL CHELTUIELI LEI]]/Data5[[#This Row],[NUMĂRUL PERSOANELOR CARE AU PARTICIPAT LA VOT]]</f>
        <v>8.8643552311435521</v>
      </c>
      <c r="W55" s="41">
        <f>Data5[[#This Row],[TOTAL CHELTUIELI EURO]]/Data5[[#This Row],[NUMĂRUL PERSOANELOR CARE AU PARTICIPAT LA VOT]]</f>
        <v>1.8314405138620178</v>
      </c>
      <c r="X55" s="43">
        <v>4.8400999999999996</v>
      </c>
      <c r="Y55" s="114" t="s">
        <v>2892</v>
      </c>
      <c r="Z55" s="44">
        <v>5</v>
      </c>
      <c r="AA55" s="115" t="s">
        <v>3107</v>
      </c>
      <c r="AB55" s="44">
        <v>1</v>
      </c>
      <c r="AC55" s="45"/>
    </row>
    <row r="56" spans="1:29" ht="12" customHeight="1" x14ac:dyDescent="0.2">
      <c r="A56" s="37">
        <v>55</v>
      </c>
      <c r="B56" s="38" t="s">
        <v>4</v>
      </c>
      <c r="C56" s="39" t="s">
        <v>1029</v>
      </c>
      <c r="D56" s="40">
        <v>44101</v>
      </c>
      <c r="E56" s="38">
        <v>1</v>
      </c>
      <c r="F56" s="38"/>
      <c r="G56" s="38" t="s">
        <v>2</v>
      </c>
      <c r="H56" s="38" t="s">
        <v>2</v>
      </c>
      <c r="I56" s="39">
        <v>2100</v>
      </c>
      <c r="J56" s="39">
        <v>12022.81</v>
      </c>
      <c r="K56" s="39">
        <v>0</v>
      </c>
      <c r="L56" s="41">
        <f>SUM(Data5[[#This Row],[CHELTUIELI DE PERSONAL LEI]:[CHELTUIELI DE CAPITAL (ACTIVE NEFINANCIARE ) LEI]])</f>
        <v>14122.81</v>
      </c>
      <c r="M56" s="41">
        <f>Data5[[#This Row],[TOTAL CHELTUIELI LEI]]/Data5[[#This Row],[CURS VALUTAR EURO BNR 22 07 2020]]</f>
        <v>2917.8756637259562</v>
      </c>
      <c r="N56" s="42">
        <v>2442</v>
      </c>
      <c r="O56" s="42"/>
      <c r="P56" s="42">
        <v>1472</v>
      </c>
      <c r="Q56" s="42"/>
      <c r="R56" s="42">
        <f>Data5[[#This Row],[PERSOANE ÎNSCRISE ÎN LISTELE ELECTORALE (TURUL 1)            ]]+Data5[[#This Row],[PERSOANE ÎNSCRISE ÎN LISTELE ELECTORALE (TURUL AL 2-LEA)]]</f>
        <v>2442</v>
      </c>
      <c r="S56" s="42">
        <f>Data5[[#This Row],[PERSOANE CARE AU PARTICIPAT LA VOT (TURUL 1)]]+Data5[[#This Row],[PERSOANE CARE AU PARTICIPAT LA VOT  (TURUL AL 2-LEA)]]</f>
        <v>1472</v>
      </c>
      <c r="T56" s="41">
        <f>Data5[[#This Row],[TOTAL CHELTUIELI LEI]]/Data5[[#This Row],[NUMĂRUL PERSOANELOR ÎNSCRISE ÎN LISTELE ELECTORALE]]</f>
        <v>5.783296478296478</v>
      </c>
      <c r="U56" s="41">
        <f>Data5[[#This Row],[TOTAL CHELTUIELI EURO]]/Data5[[#This Row],[NUMĂRUL PERSOANELOR ÎNSCRISE ÎN LISTELE ELECTORALE]]</f>
        <v>1.1948712791670582</v>
      </c>
      <c r="V56" s="41">
        <f>Data5[[#This Row],[TOTAL CHELTUIELI LEI]]/Data5[[#This Row],[NUMĂRUL PERSOANELOR CARE AU PARTICIPAT LA VOT]]</f>
        <v>9.5943002717391295</v>
      </c>
      <c r="W56" s="41">
        <f>Data5[[#This Row],[TOTAL CHELTUIELI EURO]]/Data5[[#This Row],[NUMĂRUL PERSOANELOR CARE AU PARTICIPAT LA VOT]]</f>
        <v>1.9822524889442636</v>
      </c>
      <c r="X56" s="43">
        <v>4.8400999999999996</v>
      </c>
      <c r="Y56" s="114" t="s">
        <v>2892</v>
      </c>
      <c r="Z56" s="44">
        <v>5</v>
      </c>
      <c r="AA56" s="115" t="s">
        <v>3107</v>
      </c>
      <c r="AB56" s="44">
        <v>1</v>
      </c>
      <c r="AC56" s="45"/>
    </row>
    <row r="57" spans="1:29" ht="12" customHeight="1" x14ac:dyDescent="0.2">
      <c r="A57" s="37">
        <v>56</v>
      </c>
      <c r="B57" s="38" t="s">
        <v>4</v>
      </c>
      <c r="C57" s="39" t="s">
        <v>1030</v>
      </c>
      <c r="D57" s="40">
        <v>44101</v>
      </c>
      <c r="E57" s="38">
        <v>1</v>
      </c>
      <c r="F57" s="38"/>
      <c r="G57" s="38" t="s">
        <v>2</v>
      </c>
      <c r="H57" s="38" t="s">
        <v>2</v>
      </c>
      <c r="I57" s="39">
        <v>3000</v>
      </c>
      <c r="J57" s="39">
        <v>2150</v>
      </c>
      <c r="K57" s="39">
        <v>0</v>
      </c>
      <c r="L57" s="41">
        <f>SUM(Data5[[#This Row],[CHELTUIELI DE PERSONAL LEI]:[CHELTUIELI DE CAPITAL (ACTIVE NEFINANCIARE ) LEI]])</f>
        <v>5150</v>
      </c>
      <c r="M57" s="41">
        <f>Data5[[#This Row],[TOTAL CHELTUIELI LEI]]/Data5[[#This Row],[CURS VALUTAR EURO BNR 22 07 2020]]</f>
        <v>1064.0276027354807</v>
      </c>
      <c r="N57" s="42">
        <v>1253</v>
      </c>
      <c r="O57" s="42"/>
      <c r="P57" s="42">
        <v>989</v>
      </c>
      <c r="Q57" s="42"/>
      <c r="R57" s="42">
        <f>Data5[[#This Row],[PERSOANE ÎNSCRISE ÎN LISTELE ELECTORALE (TURUL 1)            ]]+Data5[[#This Row],[PERSOANE ÎNSCRISE ÎN LISTELE ELECTORALE (TURUL AL 2-LEA)]]</f>
        <v>1253</v>
      </c>
      <c r="S57" s="42">
        <f>Data5[[#This Row],[PERSOANE CARE AU PARTICIPAT LA VOT (TURUL 1)]]+Data5[[#This Row],[PERSOANE CARE AU PARTICIPAT LA VOT  (TURUL AL 2-LEA)]]</f>
        <v>989</v>
      </c>
      <c r="T57" s="41">
        <f>Data5[[#This Row],[TOTAL CHELTUIELI LEI]]/Data5[[#This Row],[NUMĂRUL PERSOANELOR ÎNSCRISE ÎN LISTELE ELECTORALE]]</f>
        <v>4.1101356743814845</v>
      </c>
      <c r="U57" s="41">
        <f>Data5[[#This Row],[TOTAL CHELTUIELI EURO]]/Data5[[#This Row],[NUMĂRUL PERSOANELOR ÎNSCRISE ÎN LISTELE ELECTORALE]]</f>
        <v>0.84918404049120566</v>
      </c>
      <c r="V57" s="41">
        <f>Data5[[#This Row],[TOTAL CHELTUIELI LEI]]/Data5[[#This Row],[NUMĂRUL PERSOANELOR CARE AU PARTICIPAT LA VOT]]</f>
        <v>5.2072800808897872</v>
      </c>
      <c r="W57" s="41">
        <f>Data5[[#This Row],[TOTAL CHELTUIELI EURO]]/Data5[[#This Row],[NUMĂRUL PERSOANELOR CARE AU PARTICIPAT LA VOT]]</f>
        <v>1.075862085677938</v>
      </c>
      <c r="X57" s="43">
        <v>4.8400999999999996</v>
      </c>
      <c r="Y57" s="114" t="s">
        <v>2895</v>
      </c>
      <c r="Z57" s="44">
        <v>4</v>
      </c>
      <c r="AA57" s="115" t="s">
        <v>3105</v>
      </c>
      <c r="AB57" s="44">
        <v>0</v>
      </c>
      <c r="AC57" s="45"/>
    </row>
    <row r="58" spans="1:29" ht="12" customHeight="1" x14ac:dyDescent="0.2">
      <c r="A58" s="37">
        <v>57</v>
      </c>
      <c r="B58" s="38" t="s">
        <v>4</v>
      </c>
      <c r="C58" s="39" t="s">
        <v>1031</v>
      </c>
      <c r="D58" s="40">
        <v>44101</v>
      </c>
      <c r="E58" s="38">
        <v>1</v>
      </c>
      <c r="F58" s="38"/>
      <c r="G58" s="38" t="s">
        <v>2</v>
      </c>
      <c r="H58" s="38" t="s">
        <v>2</v>
      </c>
      <c r="I58" s="39">
        <v>6462</v>
      </c>
      <c r="J58" s="39">
        <v>4092</v>
      </c>
      <c r="K58" s="39">
        <v>0</v>
      </c>
      <c r="L58" s="41">
        <f>SUM(Data5[[#This Row],[CHELTUIELI DE PERSONAL LEI]:[CHELTUIELI DE CAPITAL (ACTIVE NEFINANCIARE ) LEI]])</f>
        <v>10554</v>
      </c>
      <c r="M58" s="41">
        <f>Data5[[#This Row],[TOTAL CHELTUIELI LEI]]/Data5[[#This Row],[CURS VALUTAR EURO BNR 22 07 2020]]</f>
        <v>2180.5334600524784</v>
      </c>
      <c r="N58" s="42">
        <v>1448</v>
      </c>
      <c r="O58" s="42"/>
      <c r="P58" s="42">
        <v>873</v>
      </c>
      <c r="Q58" s="42"/>
      <c r="R58" s="42">
        <f>Data5[[#This Row],[PERSOANE ÎNSCRISE ÎN LISTELE ELECTORALE (TURUL 1)            ]]+Data5[[#This Row],[PERSOANE ÎNSCRISE ÎN LISTELE ELECTORALE (TURUL AL 2-LEA)]]</f>
        <v>1448</v>
      </c>
      <c r="S58" s="42">
        <f>Data5[[#This Row],[PERSOANE CARE AU PARTICIPAT LA VOT (TURUL 1)]]+Data5[[#This Row],[PERSOANE CARE AU PARTICIPAT LA VOT  (TURUL AL 2-LEA)]]</f>
        <v>873</v>
      </c>
      <c r="T58" s="41">
        <f>Data5[[#This Row],[TOTAL CHELTUIELI LEI]]/Data5[[#This Row],[NUMĂRUL PERSOANELOR ÎNSCRISE ÎN LISTELE ELECTORALE]]</f>
        <v>7.2886740331491708</v>
      </c>
      <c r="U58" s="41">
        <f>Data5[[#This Row],[TOTAL CHELTUIELI EURO]]/Data5[[#This Row],[NUMĂRUL PERSOANELOR ÎNSCRISE ÎN LISTELE ELECTORALE]]</f>
        <v>1.5058932735169051</v>
      </c>
      <c r="V58" s="41">
        <f>Data5[[#This Row],[TOTAL CHELTUIELI LEI]]/Data5[[#This Row],[NUMĂRUL PERSOANELOR CARE AU PARTICIPAT LA VOT]]</f>
        <v>12.0893470790378</v>
      </c>
      <c r="W58" s="41">
        <f>Data5[[#This Row],[TOTAL CHELTUIELI EURO]]/Data5[[#This Row],[NUMĂRUL PERSOANELOR CARE AU PARTICIPAT LA VOT]]</f>
        <v>2.4977473769215104</v>
      </c>
      <c r="X58" s="43">
        <v>4.8400999999999996</v>
      </c>
      <c r="Y58" s="114" t="s">
        <v>2886</v>
      </c>
      <c r="Z58" s="44">
        <v>7</v>
      </c>
      <c r="AA58" s="115" t="s">
        <v>3107</v>
      </c>
      <c r="AB58" s="44">
        <v>1</v>
      </c>
      <c r="AC58" s="45"/>
    </row>
    <row r="59" spans="1:29" ht="12" customHeight="1" x14ac:dyDescent="0.2">
      <c r="A59" s="37">
        <v>58</v>
      </c>
      <c r="B59" s="38" t="s">
        <v>4</v>
      </c>
      <c r="C59" s="39" t="s">
        <v>1032</v>
      </c>
      <c r="D59" s="40">
        <v>44101</v>
      </c>
      <c r="E59" s="38">
        <v>1</v>
      </c>
      <c r="F59" s="38"/>
      <c r="G59" s="38" t="s">
        <v>2</v>
      </c>
      <c r="H59" s="38" t="s">
        <v>2</v>
      </c>
      <c r="I59" s="39">
        <v>900</v>
      </c>
      <c r="J59" s="39">
        <v>2745.84</v>
      </c>
      <c r="K59" s="39">
        <v>0</v>
      </c>
      <c r="L59" s="41">
        <f>SUM(Data5[[#This Row],[CHELTUIELI DE PERSONAL LEI]:[CHELTUIELI DE CAPITAL (ACTIVE NEFINANCIARE ) LEI]])</f>
        <v>3645.84</v>
      </c>
      <c r="M59" s="41">
        <f>Data5[[#This Row],[TOTAL CHELTUIELI LEI]]/Data5[[#This Row],[CURS VALUTAR EURO BNR 22 07 2020]]</f>
        <v>753.25716410817972</v>
      </c>
      <c r="N59" s="42">
        <v>2072</v>
      </c>
      <c r="O59" s="42"/>
      <c r="P59" s="42">
        <v>1397</v>
      </c>
      <c r="Q59" s="42"/>
      <c r="R59" s="42">
        <f>Data5[[#This Row],[PERSOANE ÎNSCRISE ÎN LISTELE ELECTORALE (TURUL 1)            ]]+Data5[[#This Row],[PERSOANE ÎNSCRISE ÎN LISTELE ELECTORALE (TURUL AL 2-LEA)]]</f>
        <v>2072</v>
      </c>
      <c r="S59" s="42">
        <f>Data5[[#This Row],[PERSOANE CARE AU PARTICIPAT LA VOT (TURUL 1)]]+Data5[[#This Row],[PERSOANE CARE AU PARTICIPAT LA VOT  (TURUL AL 2-LEA)]]</f>
        <v>1397</v>
      </c>
      <c r="T59" s="41">
        <f>Data5[[#This Row],[TOTAL CHELTUIELI LEI]]/Data5[[#This Row],[NUMĂRUL PERSOANELOR ÎNSCRISE ÎN LISTELE ELECTORALE]]</f>
        <v>1.7595752895752896</v>
      </c>
      <c r="U59" s="41">
        <f>Data5[[#This Row],[TOTAL CHELTUIELI EURO]]/Data5[[#This Row],[NUMĂRUL PERSOANELOR ÎNSCRISE ÎN LISTELE ELECTORALE]]</f>
        <v>0.3635411023688126</v>
      </c>
      <c r="V59" s="41">
        <f>Data5[[#This Row],[TOTAL CHELTUIELI LEI]]/Data5[[#This Row],[NUMĂRUL PERSOANELOR CARE AU PARTICIPAT LA VOT]]</f>
        <v>2.609763779527559</v>
      </c>
      <c r="W59" s="41">
        <f>Data5[[#This Row],[TOTAL CHELTUIELI EURO]]/Data5[[#This Row],[NUMĂRUL PERSOANELOR CARE AU PARTICIPAT LA VOT]]</f>
        <v>0.53919625204594113</v>
      </c>
      <c r="X59" s="43">
        <v>4.8400999999999996</v>
      </c>
      <c r="Y59" s="114" t="s">
        <v>2894</v>
      </c>
      <c r="Z59" s="44">
        <v>1</v>
      </c>
      <c r="AA59" s="115" t="s">
        <v>3105</v>
      </c>
      <c r="AB59" s="44">
        <v>0</v>
      </c>
      <c r="AC59" s="45"/>
    </row>
    <row r="60" spans="1:29" ht="12" customHeight="1" x14ac:dyDescent="0.2">
      <c r="A60" s="37">
        <v>59</v>
      </c>
      <c r="B60" s="38" t="s">
        <v>4</v>
      </c>
      <c r="C60" s="39" t="s">
        <v>1033</v>
      </c>
      <c r="D60" s="40">
        <v>44101</v>
      </c>
      <c r="E60" s="38">
        <v>1</v>
      </c>
      <c r="F60" s="38"/>
      <c r="G60" s="38" t="s">
        <v>2</v>
      </c>
      <c r="H60" s="38" t="s">
        <v>2</v>
      </c>
      <c r="I60" s="39">
        <v>800</v>
      </c>
      <c r="J60" s="39">
        <v>5486.6</v>
      </c>
      <c r="K60" s="39">
        <v>0</v>
      </c>
      <c r="L60" s="41">
        <f>SUM(Data5[[#This Row],[CHELTUIELI DE PERSONAL LEI]:[CHELTUIELI DE CAPITAL (ACTIVE NEFINANCIARE ) LEI]])</f>
        <v>6286.6</v>
      </c>
      <c r="M60" s="41">
        <f>Data5[[#This Row],[TOTAL CHELTUIELI LEI]]/Data5[[#This Row],[CURS VALUTAR EURO BNR 22 07 2020]]</f>
        <v>1298.857461622694</v>
      </c>
      <c r="N60" s="42">
        <v>2078</v>
      </c>
      <c r="O60" s="42"/>
      <c r="P60" s="42">
        <v>1310</v>
      </c>
      <c r="Q60" s="42"/>
      <c r="R60" s="42">
        <f>Data5[[#This Row],[PERSOANE ÎNSCRISE ÎN LISTELE ELECTORALE (TURUL 1)            ]]+Data5[[#This Row],[PERSOANE ÎNSCRISE ÎN LISTELE ELECTORALE (TURUL AL 2-LEA)]]</f>
        <v>2078</v>
      </c>
      <c r="S60" s="42">
        <f>Data5[[#This Row],[PERSOANE CARE AU PARTICIPAT LA VOT (TURUL 1)]]+Data5[[#This Row],[PERSOANE CARE AU PARTICIPAT LA VOT  (TURUL AL 2-LEA)]]</f>
        <v>1310</v>
      </c>
      <c r="T60" s="41">
        <f>Data5[[#This Row],[TOTAL CHELTUIELI LEI]]/Data5[[#This Row],[NUMĂRUL PERSOANELOR ÎNSCRISE ÎN LISTELE ELECTORALE]]</f>
        <v>3.0253128007699712</v>
      </c>
      <c r="U60" s="41">
        <f>Data5[[#This Row],[TOTAL CHELTUIELI EURO]]/Data5[[#This Row],[NUMĂRUL PERSOANELOR ÎNSCRISE ÎN LISTELE ELECTORALE]]</f>
        <v>0.62505171396664772</v>
      </c>
      <c r="V60" s="41">
        <f>Data5[[#This Row],[TOTAL CHELTUIELI LEI]]/Data5[[#This Row],[NUMĂRUL PERSOANELOR CARE AU PARTICIPAT LA VOT]]</f>
        <v>4.7989312977099239</v>
      </c>
      <c r="W60" s="41">
        <f>Data5[[#This Row],[TOTAL CHELTUIELI EURO]]/Data5[[#This Row],[NUMĂRUL PERSOANELOR CARE AU PARTICIPAT LA VOT]]</f>
        <v>0.99149424551350684</v>
      </c>
      <c r="X60" s="43">
        <v>4.8400999999999996</v>
      </c>
      <c r="Y60" s="114" t="s">
        <v>2884</v>
      </c>
      <c r="Z60" s="44">
        <v>3</v>
      </c>
      <c r="AA60" s="115" t="s">
        <v>3105</v>
      </c>
      <c r="AB60" s="44">
        <v>0</v>
      </c>
      <c r="AC60" s="45"/>
    </row>
    <row r="61" spans="1:29" ht="12" customHeight="1" x14ac:dyDescent="0.2">
      <c r="A61" s="37">
        <v>60</v>
      </c>
      <c r="B61" s="38" t="s">
        <v>4</v>
      </c>
      <c r="C61" s="39" t="s">
        <v>1034</v>
      </c>
      <c r="D61" s="40">
        <v>44101</v>
      </c>
      <c r="E61" s="38">
        <v>1</v>
      </c>
      <c r="F61" s="38"/>
      <c r="G61" s="38" t="s">
        <v>2</v>
      </c>
      <c r="H61" s="38" t="s">
        <v>2</v>
      </c>
      <c r="I61" s="39">
        <v>1500</v>
      </c>
      <c r="J61" s="39">
        <v>8397.01</v>
      </c>
      <c r="K61" s="39">
        <v>0</v>
      </c>
      <c r="L61" s="41">
        <f>SUM(Data5[[#This Row],[CHELTUIELI DE PERSONAL LEI]:[CHELTUIELI DE CAPITAL (ACTIVE NEFINANCIARE ) LEI]])</f>
        <v>9897.01</v>
      </c>
      <c r="M61" s="41">
        <f>Data5[[#This Row],[TOTAL CHELTUIELI LEI]]/Data5[[#This Row],[CURS VALUTAR EURO BNR 22 07 2020]]</f>
        <v>2044.7945290386565</v>
      </c>
      <c r="N61" s="42">
        <v>3597</v>
      </c>
      <c r="O61" s="42"/>
      <c r="P61" s="42">
        <v>1894</v>
      </c>
      <c r="Q61" s="42"/>
      <c r="R61" s="42">
        <f>Data5[[#This Row],[PERSOANE ÎNSCRISE ÎN LISTELE ELECTORALE (TURUL 1)            ]]+Data5[[#This Row],[PERSOANE ÎNSCRISE ÎN LISTELE ELECTORALE (TURUL AL 2-LEA)]]</f>
        <v>3597</v>
      </c>
      <c r="S61" s="42">
        <f>Data5[[#This Row],[PERSOANE CARE AU PARTICIPAT LA VOT (TURUL 1)]]+Data5[[#This Row],[PERSOANE CARE AU PARTICIPAT LA VOT  (TURUL AL 2-LEA)]]</f>
        <v>1894</v>
      </c>
      <c r="T61" s="41">
        <f>Data5[[#This Row],[TOTAL CHELTUIELI LEI]]/Data5[[#This Row],[NUMĂRUL PERSOANELOR ÎNSCRISE ÎN LISTELE ELECTORALE]]</f>
        <v>2.7514623297192107</v>
      </c>
      <c r="U61" s="41">
        <f>Data5[[#This Row],[TOTAL CHELTUIELI EURO]]/Data5[[#This Row],[NUMĂRUL PERSOANELOR ÎNSCRISE ÎN LISTELE ELECTORALE]]</f>
        <v>0.5684722071277889</v>
      </c>
      <c r="V61" s="41">
        <f>Data5[[#This Row],[TOTAL CHELTUIELI LEI]]/Data5[[#This Row],[NUMĂRUL PERSOANELOR CARE AU PARTICIPAT LA VOT]]</f>
        <v>5.2254540654699051</v>
      </c>
      <c r="W61" s="41">
        <f>Data5[[#This Row],[TOTAL CHELTUIELI EURO]]/Data5[[#This Row],[NUMĂRUL PERSOANELOR CARE AU PARTICIPAT LA VOT]]</f>
        <v>1.0796169635895758</v>
      </c>
      <c r="X61" s="43">
        <v>4.8400999999999996</v>
      </c>
      <c r="Y61" s="114" t="s">
        <v>2891</v>
      </c>
      <c r="Z61" s="44">
        <v>2</v>
      </c>
      <c r="AA61" s="115" t="s">
        <v>3105</v>
      </c>
      <c r="AB61" s="44">
        <v>0</v>
      </c>
      <c r="AC61" s="45"/>
    </row>
    <row r="62" spans="1:29" ht="12" customHeight="1" x14ac:dyDescent="0.2">
      <c r="A62" s="37">
        <v>61</v>
      </c>
      <c r="B62" s="38" t="s">
        <v>4</v>
      </c>
      <c r="C62" s="39" t="s">
        <v>1035</v>
      </c>
      <c r="D62" s="40">
        <v>44101</v>
      </c>
      <c r="E62" s="38">
        <v>1</v>
      </c>
      <c r="F62" s="38"/>
      <c r="G62" s="38" t="s">
        <v>2</v>
      </c>
      <c r="H62" s="38" t="s">
        <v>2</v>
      </c>
      <c r="I62" s="39">
        <v>800</v>
      </c>
      <c r="J62" s="39">
        <v>7225</v>
      </c>
      <c r="K62" s="39">
        <v>0</v>
      </c>
      <c r="L62" s="41">
        <f>SUM(Data5[[#This Row],[CHELTUIELI DE PERSONAL LEI]:[CHELTUIELI DE CAPITAL (ACTIVE NEFINANCIARE ) LEI]])</f>
        <v>8025</v>
      </c>
      <c r="M62" s="41">
        <f>Data5[[#This Row],[TOTAL CHELTUIELI LEI]]/Data5[[#This Row],[CURS VALUTAR EURO BNR 22 07 2020]]</f>
        <v>1658.0235945538316</v>
      </c>
      <c r="N62" s="42">
        <v>2051</v>
      </c>
      <c r="O62" s="42"/>
      <c r="P62" s="42">
        <v>1502</v>
      </c>
      <c r="Q62" s="42"/>
      <c r="R62" s="42">
        <f>Data5[[#This Row],[PERSOANE ÎNSCRISE ÎN LISTELE ELECTORALE (TURUL 1)            ]]+Data5[[#This Row],[PERSOANE ÎNSCRISE ÎN LISTELE ELECTORALE (TURUL AL 2-LEA)]]</f>
        <v>2051</v>
      </c>
      <c r="S62" s="42">
        <f>Data5[[#This Row],[PERSOANE CARE AU PARTICIPAT LA VOT (TURUL 1)]]+Data5[[#This Row],[PERSOANE CARE AU PARTICIPAT LA VOT  (TURUL AL 2-LEA)]]</f>
        <v>1502</v>
      </c>
      <c r="T62" s="41">
        <f>Data5[[#This Row],[TOTAL CHELTUIELI LEI]]/Data5[[#This Row],[NUMĂRUL PERSOANELOR ÎNSCRISE ÎN LISTELE ELECTORALE]]</f>
        <v>3.9127254997562164</v>
      </c>
      <c r="U62" s="41">
        <f>Data5[[#This Row],[TOTAL CHELTUIELI EURO]]/Data5[[#This Row],[NUMĂRUL PERSOANELOR ÎNSCRISE ÎN LISTELE ELECTORALE]]</f>
        <v>0.8083976570228335</v>
      </c>
      <c r="V62" s="41">
        <f>Data5[[#This Row],[TOTAL CHELTUIELI LEI]]/Data5[[#This Row],[NUMĂRUL PERSOANELOR CARE AU PARTICIPAT LA VOT]]</f>
        <v>5.3428761651131822</v>
      </c>
      <c r="W62" s="41">
        <f>Data5[[#This Row],[TOTAL CHELTUIELI EURO]]/Data5[[#This Row],[NUMĂRUL PERSOANELOR CARE AU PARTICIPAT LA VOT]]</f>
        <v>1.1038772267335764</v>
      </c>
      <c r="X62" s="43">
        <v>4.8400999999999996</v>
      </c>
      <c r="Y62" s="114" t="s">
        <v>2884</v>
      </c>
      <c r="Z62" s="44">
        <v>3</v>
      </c>
      <c r="AA62" s="115" t="s">
        <v>3105</v>
      </c>
      <c r="AB62" s="44">
        <v>0</v>
      </c>
      <c r="AC62" s="45"/>
    </row>
    <row r="63" spans="1:29" ht="12" customHeight="1" x14ac:dyDescent="0.2">
      <c r="A63" s="37">
        <v>62</v>
      </c>
      <c r="B63" s="38" t="s">
        <v>4</v>
      </c>
      <c r="C63" s="39" t="s">
        <v>1036</v>
      </c>
      <c r="D63" s="40">
        <v>44101</v>
      </c>
      <c r="E63" s="38">
        <v>1</v>
      </c>
      <c r="F63" s="38"/>
      <c r="G63" s="38" t="s">
        <v>2</v>
      </c>
      <c r="H63" s="38" t="s">
        <v>2</v>
      </c>
      <c r="I63" s="39">
        <v>13013</v>
      </c>
      <c r="J63" s="39">
        <v>7333</v>
      </c>
      <c r="K63" s="39">
        <v>0</v>
      </c>
      <c r="L63" s="41">
        <f>SUM(Data5[[#This Row],[CHELTUIELI DE PERSONAL LEI]:[CHELTUIELI DE CAPITAL (ACTIVE NEFINANCIARE ) LEI]])</f>
        <v>20346</v>
      </c>
      <c r="M63" s="41">
        <f>Data5[[#This Row],[TOTAL CHELTUIELI LEI]]/Data5[[#This Row],[CURS VALUTAR EURO BNR 22 07 2020]]</f>
        <v>4203.632156360406</v>
      </c>
      <c r="N63" s="42">
        <v>2311</v>
      </c>
      <c r="O63" s="42"/>
      <c r="P63" s="42">
        <v>1366</v>
      </c>
      <c r="Q63" s="42"/>
      <c r="R63" s="42">
        <f>Data5[[#This Row],[PERSOANE ÎNSCRISE ÎN LISTELE ELECTORALE (TURUL 1)            ]]+Data5[[#This Row],[PERSOANE ÎNSCRISE ÎN LISTELE ELECTORALE (TURUL AL 2-LEA)]]</f>
        <v>2311</v>
      </c>
      <c r="S63" s="42">
        <f>Data5[[#This Row],[PERSOANE CARE AU PARTICIPAT LA VOT (TURUL 1)]]+Data5[[#This Row],[PERSOANE CARE AU PARTICIPAT LA VOT  (TURUL AL 2-LEA)]]</f>
        <v>1366</v>
      </c>
      <c r="T63" s="41">
        <f>Data5[[#This Row],[TOTAL CHELTUIELI LEI]]/Data5[[#This Row],[NUMĂRUL PERSOANELOR ÎNSCRISE ÎN LISTELE ELECTORALE]]</f>
        <v>8.8039809606231074</v>
      </c>
      <c r="U63" s="41">
        <f>Data5[[#This Row],[TOTAL CHELTUIELI EURO]]/Data5[[#This Row],[NUMĂRUL PERSOANELOR ÎNSCRISE ÎN LISTELE ELECTORALE]]</f>
        <v>1.8189667487496348</v>
      </c>
      <c r="V63" s="41">
        <f>Data5[[#This Row],[TOTAL CHELTUIELI LEI]]/Data5[[#This Row],[NUMĂRUL PERSOANELOR CARE AU PARTICIPAT LA VOT]]</f>
        <v>14.894582723279649</v>
      </c>
      <c r="W63" s="41">
        <f>Data5[[#This Row],[TOTAL CHELTUIELI EURO]]/Data5[[#This Row],[NUMĂRUL PERSOANELOR CARE AU PARTICIPAT LA VOT]]</f>
        <v>3.0773295434556411</v>
      </c>
      <c r="X63" s="43">
        <v>4.8400999999999996</v>
      </c>
      <c r="Y63" s="114" t="s">
        <v>2896</v>
      </c>
      <c r="Z63" s="44">
        <v>8</v>
      </c>
      <c r="AA63" s="115" t="s">
        <v>3107</v>
      </c>
      <c r="AB63" s="44">
        <v>1</v>
      </c>
      <c r="AC63" s="45"/>
    </row>
    <row r="64" spans="1:29" ht="12" customHeight="1" x14ac:dyDescent="0.2">
      <c r="A64" s="37">
        <v>63</v>
      </c>
      <c r="B64" s="38" t="s">
        <v>4</v>
      </c>
      <c r="C64" s="39" t="s">
        <v>1037</v>
      </c>
      <c r="D64" s="40">
        <v>44101</v>
      </c>
      <c r="E64" s="38">
        <v>1</v>
      </c>
      <c r="F64" s="38"/>
      <c r="G64" s="38" t="s">
        <v>2</v>
      </c>
      <c r="H64" s="38" t="s">
        <v>2</v>
      </c>
      <c r="I64" s="39">
        <v>0</v>
      </c>
      <c r="J64" s="39">
        <v>11201.74</v>
      </c>
      <c r="K64" s="39">
        <v>0</v>
      </c>
      <c r="L64" s="41">
        <f>SUM(Data5[[#This Row],[CHELTUIELI DE PERSONAL LEI]:[CHELTUIELI DE CAPITAL (ACTIVE NEFINANCIARE ) LEI]])</f>
        <v>11201.74</v>
      </c>
      <c r="M64" s="41">
        <f>Data5[[#This Row],[TOTAL CHELTUIELI LEI]]/Data5[[#This Row],[CURS VALUTAR EURO BNR 22 07 2020]]</f>
        <v>2314.3612735274064</v>
      </c>
      <c r="N64" s="42">
        <v>3971</v>
      </c>
      <c r="O64" s="42"/>
      <c r="P64" s="42">
        <v>2036</v>
      </c>
      <c r="Q64" s="42"/>
      <c r="R64" s="42">
        <f>Data5[[#This Row],[PERSOANE ÎNSCRISE ÎN LISTELE ELECTORALE (TURUL 1)            ]]+Data5[[#This Row],[PERSOANE ÎNSCRISE ÎN LISTELE ELECTORALE (TURUL AL 2-LEA)]]</f>
        <v>3971</v>
      </c>
      <c r="S64" s="42">
        <f>Data5[[#This Row],[PERSOANE CARE AU PARTICIPAT LA VOT (TURUL 1)]]+Data5[[#This Row],[PERSOANE CARE AU PARTICIPAT LA VOT  (TURUL AL 2-LEA)]]</f>
        <v>2036</v>
      </c>
      <c r="T64" s="41">
        <f>Data5[[#This Row],[TOTAL CHELTUIELI LEI]]/Data5[[#This Row],[NUMĂRUL PERSOANELOR ÎNSCRISE ÎN LISTELE ELECTORALE]]</f>
        <v>2.8208864265927978</v>
      </c>
      <c r="U64" s="41">
        <f>Data5[[#This Row],[TOTAL CHELTUIELI EURO]]/Data5[[#This Row],[NUMĂRUL PERSOANELOR ÎNSCRISE ÎN LISTELE ELECTORALE]]</f>
        <v>0.58281573244205653</v>
      </c>
      <c r="V64" s="41">
        <f>Data5[[#This Row],[TOTAL CHELTUIELI LEI]]/Data5[[#This Row],[NUMĂRUL PERSOANELOR CARE AU PARTICIPAT LA VOT]]</f>
        <v>5.5018369351669936</v>
      </c>
      <c r="W64" s="41">
        <f>Data5[[#This Row],[TOTAL CHELTUIELI EURO]]/Data5[[#This Row],[NUMĂRUL PERSOANELOR CARE AU PARTICIPAT LA VOT]]</f>
        <v>1.1367196824790797</v>
      </c>
      <c r="X64" s="43">
        <v>4.8400999999999996</v>
      </c>
      <c r="Y64" s="114" t="s">
        <v>2891</v>
      </c>
      <c r="Z64" s="44">
        <v>2</v>
      </c>
      <c r="AA64" s="115" t="s">
        <v>3105</v>
      </c>
      <c r="AB64" s="44">
        <v>0</v>
      </c>
      <c r="AC64" s="45"/>
    </row>
    <row r="65" spans="1:29" ht="12" customHeight="1" x14ac:dyDescent="0.2">
      <c r="A65" s="37">
        <v>64</v>
      </c>
      <c r="B65" s="38" t="s">
        <v>4</v>
      </c>
      <c r="C65" s="39" t="s">
        <v>1038</v>
      </c>
      <c r="D65" s="40">
        <v>44101</v>
      </c>
      <c r="E65" s="38">
        <v>1</v>
      </c>
      <c r="F65" s="38"/>
      <c r="G65" s="38" t="s">
        <v>2</v>
      </c>
      <c r="H65" s="38" t="s">
        <v>2</v>
      </c>
      <c r="I65" s="39">
        <v>2400</v>
      </c>
      <c r="J65" s="39">
        <v>7887</v>
      </c>
      <c r="K65" s="39">
        <v>0</v>
      </c>
      <c r="L65" s="41">
        <f>SUM(Data5[[#This Row],[CHELTUIELI DE PERSONAL LEI]:[CHELTUIELI DE CAPITAL (ACTIVE NEFINANCIARE ) LEI]])</f>
        <v>10287</v>
      </c>
      <c r="M65" s="41">
        <f>Data5[[#This Row],[TOTAL CHELTUIELI LEI]]/Data5[[#This Row],[CURS VALUTAR EURO BNR 22 07 2020]]</f>
        <v>2125.3693105514349</v>
      </c>
      <c r="N65" s="42">
        <v>1104</v>
      </c>
      <c r="O65" s="42"/>
      <c r="P65" s="42">
        <v>971</v>
      </c>
      <c r="Q65" s="42"/>
      <c r="R65" s="42">
        <f>Data5[[#This Row],[PERSOANE ÎNSCRISE ÎN LISTELE ELECTORALE (TURUL 1)            ]]+Data5[[#This Row],[PERSOANE ÎNSCRISE ÎN LISTELE ELECTORALE (TURUL AL 2-LEA)]]</f>
        <v>1104</v>
      </c>
      <c r="S65" s="42">
        <f>Data5[[#This Row],[PERSOANE CARE AU PARTICIPAT LA VOT (TURUL 1)]]+Data5[[#This Row],[PERSOANE CARE AU PARTICIPAT LA VOT  (TURUL AL 2-LEA)]]</f>
        <v>971</v>
      </c>
      <c r="T65" s="41">
        <f>Data5[[#This Row],[TOTAL CHELTUIELI LEI]]/Data5[[#This Row],[NUMĂRUL PERSOANELOR ÎNSCRISE ÎN LISTELE ELECTORALE]]</f>
        <v>9.3179347826086953</v>
      </c>
      <c r="U65" s="41">
        <f>Data5[[#This Row],[TOTAL CHELTUIELI EURO]]/Data5[[#This Row],[NUMĂRUL PERSOANELOR ÎNSCRISE ÎN LISTELE ELECTORALE]]</f>
        <v>1.9251533610067344</v>
      </c>
      <c r="V65" s="41">
        <f>Data5[[#This Row],[TOTAL CHELTUIELI LEI]]/Data5[[#This Row],[NUMĂRUL PERSOANELOR CARE AU PARTICIPAT LA VOT]]</f>
        <v>10.594232749742533</v>
      </c>
      <c r="W65" s="41">
        <f>Data5[[#This Row],[TOTAL CHELTUIELI EURO]]/Data5[[#This Row],[NUMĂRUL PERSOANELOR CARE AU PARTICIPAT LA VOT]]</f>
        <v>2.1888458399087898</v>
      </c>
      <c r="X65" s="43">
        <v>4.8400999999999996</v>
      </c>
      <c r="Y65" s="114" t="s">
        <v>2887</v>
      </c>
      <c r="Z65" s="44">
        <v>9</v>
      </c>
      <c r="AA65" s="115" t="s">
        <v>3107</v>
      </c>
      <c r="AB65" s="44">
        <v>1</v>
      </c>
      <c r="AC65" s="45"/>
    </row>
    <row r="66" spans="1:29" ht="12" customHeight="1" x14ac:dyDescent="0.2">
      <c r="A66" s="37">
        <v>65</v>
      </c>
      <c r="B66" s="38" t="s">
        <v>4</v>
      </c>
      <c r="C66" s="39" t="s">
        <v>1039</v>
      </c>
      <c r="D66" s="40">
        <v>44101</v>
      </c>
      <c r="E66" s="38">
        <v>1</v>
      </c>
      <c r="F66" s="38"/>
      <c r="G66" s="38" t="s">
        <v>2</v>
      </c>
      <c r="H66" s="38" t="s">
        <v>2</v>
      </c>
      <c r="I66" s="39">
        <v>0</v>
      </c>
      <c r="J66" s="39">
        <v>14000</v>
      </c>
      <c r="K66" s="39">
        <v>0</v>
      </c>
      <c r="L66" s="41">
        <f>SUM(Data5[[#This Row],[CHELTUIELI DE PERSONAL LEI]:[CHELTUIELI DE CAPITAL (ACTIVE NEFINANCIARE ) LEI]])</f>
        <v>14000</v>
      </c>
      <c r="M66" s="41">
        <f>Data5[[#This Row],[TOTAL CHELTUIELI LEI]]/Data5[[#This Row],[CURS VALUTAR EURO BNR 22 07 2020]]</f>
        <v>2892.5022210284915</v>
      </c>
      <c r="N66" s="42">
        <v>2493</v>
      </c>
      <c r="O66" s="42"/>
      <c r="P66" s="42">
        <v>1723</v>
      </c>
      <c r="Q66" s="42"/>
      <c r="R66" s="42">
        <f>Data5[[#This Row],[PERSOANE ÎNSCRISE ÎN LISTELE ELECTORALE (TURUL 1)            ]]+Data5[[#This Row],[PERSOANE ÎNSCRISE ÎN LISTELE ELECTORALE (TURUL AL 2-LEA)]]</f>
        <v>2493</v>
      </c>
      <c r="S66" s="42">
        <f>Data5[[#This Row],[PERSOANE CARE AU PARTICIPAT LA VOT (TURUL 1)]]+Data5[[#This Row],[PERSOANE CARE AU PARTICIPAT LA VOT  (TURUL AL 2-LEA)]]</f>
        <v>1723</v>
      </c>
      <c r="T66" s="41">
        <f>Data5[[#This Row],[TOTAL CHELTUIELI LEI]]/Data5[[#This Row],[NUMĂRUL PERSOANELOR ÎNSCRISE ÎN LISTELE ELECTORALE]]</f>
        <v>5.6157240272763742</v>
      </c>
      <c r="U66" s="41">
        <f>Data5[[#This Row],[TOTAL CHELTUIELI EURO]]/Data5[[#This Row],[NUMĂRUL PERSOANELOR ÎNSCRISE ÎN LISTELE ELECTORALE]]</f>
        <v>1.1602495872557126</v>
      </c>
      <c r="V66" s="41">
        <f>Data5[[#This Row],[TOTAL CHELTUIELI LEI]]/Data5[[#This Row],[NUMĂRUL PERSOANELOR CARE AU PARTICIPAT LA VOT]]</f>
        <v>8.1253627394080095</v>
      </c>
      <c r="W66" s="41">
        <f>Data5[[#This Row],[TOTAL CHELTUIELI EURO]]/Data5[[#This Row],[NUMĂRUL PERSOANELOR CARE AU PARTICIPAT LA VOT]]</f>
        <v>1.6787592693142726</v>
      </c>
      <c r="X66" s="43">
        <v>4.8400999999999996</v>
      </c>
      <c r="Y66" s="114" t="s">
        <v>2892</v>
      </c>
      <c r="Z66" s="44">
        <v>5</v>
      </c>
      <c r="AA66" s="115" t="s">
        <v>3107</v>
      </c>
      <c r="AB66" s="44">
        <v>1</v>
      </c>
      <c r="AC66" s="45"/>
    </row>
    <row r="67" spans="1:29" ht="12" customHeight="1" x14ac:dyDescent="0.2">
      <c r="A67" s="37">
        <v>66</v>
      </c>
      <c r="B67" s="38" t="s">
        <v>4</v>
      </c>
      <c r="C67" s="39" t="s">
        <v>1040</v>
      </c>
      <c r="D67" s="40">
        <v>44101</v>
      </c>
      <c r="E67" s="38">
        <v>1</v>
      </c>
      <c r="F67" s="38"/>
      <c r="G67" s="38" t="s">
        <v>2</v>
      </c>
      <c r="H67" s="38" t="s">
        <v>2</v>
      </c>
      <c r="I67" s="39">
        <v>2700</v>
      </c>
      <c r="J67" s="39">
        <v>7410.02</v>
      </c>
      <c r="K67" s="39">
        <v>0</v>
      </c>
      <c r="L67" s="41">
        <f>SUM(Data5[[#This Row],[CHELTUIELI DE PERSONAL LEI]:[CHELTUIELI DE CAPITAL (ACTIVE NEFINANCIARE ) LEI]])</f>
        <v>10110.02</v>
      </c>
      <c r="M67" s="41">
        <f>Data5[[#This Row],[TOTAL CHELTUIELI LEI]]/Data5[[#This Row],[CURS VALUTAR EURO BNR 22 07 2020]]</f>
        <v>2088.8039503316049</v>
      </c>
      <c r="N67" s="42">
        <v>1308</v>
      </c>
      <c r="O67" s="42"/>
      <c r="P67" s="42">
        <v>1007</v>
      </c>
      <c r="Q67" s="42"/>
      <c r="R67" s="42">
        <f>Data5[[#This Row],[PERSOANE ÎNSCRISE ÎN LISTELE ELECTORALE (TURUL 1)            ]]+Data5[[#This Row],[PERSOANE ÎNSCRISE ÎN LISTELE ELECTORALE (TURUL AL 2-LEA)]]</f>
        <v>1308</v>
      </c>
      <c r="S67" s="42">
        <f>Data5[[#This Row],[PERSOANE CARE AU PARTICIPAT LA VOT (TURUL 1)]]+Data5[[#This Row],[PERSOANE CARE AU PARTICIPAT LA VOT  (TURUL AL 2-LEA)]]</f>
        <v>1007</v>
      </c>
      <c r="T67" s="41">
        <f>Data5[[#This Row],[TOTAL CHELTUIELI LEI]]/Data5[[#This Row],[NUMĂRUL PERSOANELOR ÎNSCRISE ÎN LISTELE ELECTORALE]]</f>
        <v>7.7293730886850156</v>
      </c>
      <c r="U67" s="41">
        <f>Data5[[#This Row],[TOTAL CHELTUIELI EURO]]/Data5[[#This Row],[NUMĂRUL PERSOANELOR ÎNSCRISE ÎN LISTELE ELECTORALE]]</f>
        <v>1.5969449161556613</v>
      </c>
      <c r="V67" s="41">
        <f>Data5[[#This Row],[TOTAL CHELTUIELI LEI]]/Data5[[#This Row],[NUMĂRUL PERSOANELOR CARE AU PARTICIPAT LA VOT]]</f>
        <v>10.039741807348561</v>
      </c>
      <c r="W67" s="41">
        <f>Data5[[#This Row],[TOTAL CHELTUIELI EURO]]/Data5[[#This Row],[NUMĂRUL PERSOANELOR CARE AU PARTICIPAT LA VOT]]</f>
        <v>2.0742839625934506</v>
      </c>
      <c r="X67" s="43">
        <v>4.8400999999999996</v>
      </c>
      <c r="Y67" s="114" t="s">
        <v>2886</v>
      </c>
      <c r="Z67" s="44">
        <v>7</v>
      </c>
      <c r="AA67" s="115" t="s">
        <v>3107</v>
      </c>
      <c r="AB67" s="44">
        <v>1</v>
      </c>
      <c r="AC67" s="45"/>
    </row>
    <row r="68" spans="1:29" ht="12" customHeight="1" x14ac:dyDescent="0.2">
      <c r="A68" s="37">
        <v>67</v>
      </c>
      <c r="B68" s="38" t="s">
        <v>4</v>
      </c>
      <c r="C68" s="39" t="s">
        <v>1041</v>
      </c>
      <c r="D68" s="40">
        <v>44101</v>
      </c>
      <c r="E68" s="38">
        <v>1</v>
      </c>
      <c r="F68" s="38"/>
      <c r="G68" s="38" t="s">
        <v>2</v>
      </c>
      <c r="H68" s="38" t="s">
        <v>2</v>
      </c>
      <c r="I68" s="39">
        <v>1800</v>
      </c>
      <c r="J68" s="39">
        <v>5219.71</v>
      </c>
      <c r="K68" s="39">
        <v>0</v>
      </c>
      <c r="L68" s="41">
        <f>SUM(Data5[[#This Row],[CHELTUIELI DE PERSONAL LEI]:[CHELTUIELI DE CAPITAL (ACTIVE NEFINANCIARE ) LEI]])</f>
        <v>7019.71</v>
      </c>
      <c r="M68" s="41">
        <f>Data5[[#This Row],[TOTAL CHELTUIELI LEI]]/Data5[[#This Row],[CURS VALUTAR EURO BNR 22 07 2020]]</f>
        <v>1450.3233404268508</v>
      </c>
      <c r="N68" s="42">
        <v>4468</v>
      </c>
      <c r="O68" s="42"/>
      <c r="P68" s="42">
        <v>2608</v>
      </c>
      <c r="Q68" s="42"/>
      <c r="R68" s="42">
        <f>Data5[[#This Row],[PERSOANE ÎNSCRISE ÎN LISTELE ELECTORALE (TURUL 1)            ]]+Data5[[#This Row],[PERSOANE ÎNSCRISE ÎN LISTELE ELECTORALE (TURUL AL 2-LEA)]]</f>
        <v>4468</v>
      </c>
      <c r="S68" s="42">
        <f>Data5[[#This Row],[PERSOANE CARE AU PARTICIPAT LA VOT (TURUL 1)]]+Data5[[#This Row],[PERSOANE CARE AU PARTICIPAT LA VOT  (TURUL AL 2-LEA)]]</f>
        <v>2608</v>
      </c>
      <c r="T68" s="41">
        <f>Data5[[#This Row],[TOTAL CHELTUIELI LEI]]/Data5[[#This Row],[NUMĂRUL PERSOANELOR ÎNSCRISE ÎN LISTELE ELECTORALE]]</f>
        <v>1.5711078782452998</v>
      </c>
      <c r="U68" s="41">
        <f>Data5[[#This Row],[TOTAL CHELTUIELI EURO]]/Data5[[#This Row],[NUMĂRUL PERSOANELOR ÎNSCRISE ÎN LISTELE ELECTORALE]]</f>
        <v>0.32460235909284935</v>
      </c>
      <c r="V68" s="41">
        <f>Data5[[#This Row],[TOTAL CHELTUIELI LEI]]/Data5[[#This Row],[NUMĂRUL PERSOANELOR CARE AU PARTICIPAT LA VOT]]</f>
        <v>2.6916065950920247</v>
      </c>
      <c r="W68" s="41">
        <f>Data5[[#This Row],[TOTAL CHELTUIELI EURO]]/Data5[[#This Row],[NUMĂRUL PERSOANELOR CARE AU PARTICIPAT LA VOT]]</f>
        <v>0.55610557531704397</v>
      </c>
      <c r="X68" s="43">
        <v>4.8400999999999996</v>
      </c>
      <c r="Y68" s="114" t="s">
        <v>2894</v>
      </c>
      <c r="Z68" s="44">
        <v>1</v>
      </c>
      <c r="AA68" s="115" t="s">
        <v>3105</v>
      </c>
      <c r="AB68" s="44">
        <v>0</v>
      </c>
      <c r="AC68" s="45"/>
    </row>
    <row r="69" spans="1:29" ht="12" customHeight="1" x14ac:dyDescent="0.2">
      <c r="A69" s="37">
        <v>68</v>
      </c>
      <c r="B69" s="38" t="s">
        <v>4</v>
      </c>
      <c r="C69" s="39" t="s">
        <v>1042</v>
      </c>
      <c r="D69" s="40">
        <v>44101</v>
      </c>
      <c r="E69" s="38">
        <v>1</v>
      </c>
      <c r="F69" s="38"/>
      <c r="G69" s="38" t="s">
        <v>2</v>
      </c>
      <c r="H69" s="38" t="s">
        <v>2</v>
      </c>
      <c r="I69" s="39">
        <v>11800</v>
      </c>
      <c r="J69" s="39">
        <v>16280.86</v>
      </c>
      <c r="K69" s="39">
        <v>0</v>
      </c>
      <c r="L69" s="41">
        <f>SUM(Data5[[#This Row],[CHELTUIELI DE PERSONAL LEI]:[CHELTUIELI DE CAPITAL (ACTIVE NEFINANCIARE ) LEI]])</f>
        <v>28080.86</v>
      </c>
      <c r="M69" s="41">
        <f>Data5[[#This Row],[TOTAL CHELTUIELI LEI]]/Data5[[#This Row],[CURS VALUTAR EURO BNR 22 07 2020]]</f>
        <v>5801.7107084564377</v>
      </c>
      <c r="N69" s="42">
        <v>21409</v>
      </c>
      <c r="O69" s="42"/>
      <c r="P69" s="42">
        <v>8332</v>
      </c>
      <c r="Q69" s="42"/>
      <c r="R69" s="42">
        <f>Data5[[#This Row],[PERSOANE ÎNSCRISE ÎN LISTELE ELECTORALE (TURUL 1)            ]]+Data5[[#This Row],[PERSOANE ÎNSCRISE ÎN LISTELE ELECTORALE (TURUL AL 2-LEA)]]</f>
        <v>21409</v>
      </c>
      <c r="S69" s="42">
        <f>Data5[[#This Row],[PERSOANE CARE AU PARTICIPAT LA VOT (TURUL 1)]]+Data5[[#This Row],[PERSOANE CARE AU PARTICIPAT LA VOT  (TURUL AL 2-LEA)]]</f>
        <v>8332</v>
      </c>
      <c r="T69" s="41">
        <f>Data5[[#This Row],[TOTAL CHELTUIELI LEI]]/Data5[[#This Row],[NUMĂRUL PERSOANELOR ÎNSCRISE ÎN LISTELE ELECTORALE]]</f>
        <v>1.3116380961277967</v>
      </c>
      <c r="U69" s="41">
        <f>Data5[[#This Row],[TOTAL CHELTUIELI EURO]]/Data5[[#This Row],[NUMĂRUL PERSOANELOR ÎNSCRISE ÎN LISTELE ELECTORALE]]</f>
        <v>0.270994007588231</v>
      </c>
      <c r="V69" s="41">
        <f>Data5[[#This Row],[TOTAL CHELTUIELI LEI]]/Data5[[#This Row],[NUMĂRUL PERSOANELOR CARE AU PARTICIPAT LA VOT]]</f>
        <v>3.3702424387902066</v>
      </c>
      <c r="W69" s="41">
        <f>Data5[[#This Row],[TOTAL CHELTUIELI EURO]]/Data5[[#This Row],[NUMĂRUL PERSOANELOR CARE AU PARTICIPAT LA VOT]]</f>
        <v>0.69631669568608234</v>
      </c>
      <c r="X69" s="43">
        <v>4.8400999999999996</v>
      </c>
      <c r="Y69" s="114" t="s">
        <v>2894</v>
      </c>
      <c r="Z69" s="44">
        <v>1</v>
      </c>
      <c r="AA69" s="115" t="s">
        <v>3105</v>
      </c>
      <c r="AB69" s="44">
        <v>0</v>
      </c>
      <c r="AC69" s="45"/>
    </row>
    <row r="70" spans="1:29" ht="12" customHeight="1" x14ac:dyDescent="0.2">
      <c r="A70" s="37">
        <v>69</v>
      </c>
      <c r="B70" s="38" t="s">
        <v>4</v>
      </c>
      <c r="C70" s="39" t="s">
        <v>1043</v>
      </c>
      <c r="D70" s="40">
        <v>44101</v>
      </c>
      <c r="E70" s="38">
        <v>1</v>
      </c>
      <c r="F70" s="38"/>
      <c r="G70" s="38" t="s">
        <v>2</v>
      </c>
      <c r="H70" s="38" t="s">
        <v>2</v>
      </c>
      <c r="I70" s="39">
        <v>40000</v>
      </c>
      <c r="J70" s="39">
        <v>162188.95000000001</v>
      </c>
      <c r="K70" s="39">
        <v>0</v>
      </c>
      <c r="L70" s="41">
        <f>SUM(Data5[[#This Row],[CHELTUIELI DE PERSONAL LEI]:[CHELTUIELI DE CAPITAL (ACTIVE NEFINANCIARE ) LEI]])</f>
        <v>202188.95</v>
      </c>
      <c r="M70" s="41">
        <f>Data5[[#This Row],[TOTAL CHELTUIELI LEI]]/Data5[[#This Row],[CURS VALUTAR EURO BNR 22 07 2020]]</f>
        <v>41773.713353029903</v>
      </c>
      <c r="N70" s="42">
        <v>62326</v>
      </c>
      <c r="O70" s="42"/>
      <c r="P70" s="42">
        <v>22418</v>
      </c>
      <c r="Q70" s="42"/>
      <c r="R70" s="42">
        <f>Data5[[#This Row],[PERSOANE ÎNSCRISE ÎN LISTELE ELECTORALE (TURUL 1)            ]]+Data5[[#This Row],[PERSOANE ÎNSCRISE ÎN LISTELE ELECTORALE (TURUL AL 2-LEA)]]</f>
        <v>62326</v>
      </c>
      <c r="S70" s="42">
        <f>Data5[[#This Row],[PERSOANE CARE AU PARTICIPAT LA VOT (TURUL 1)]]+Data5[[#This Row],[PERSOANE CARE AU PARTICIPAT LA VOT  (TURUL AL 2-LEA)]]</f>
        <v>22418</v>
      </c>
      <c r="T70" s="41">
        <f>Data5[[#This Row],[TOTAL CHELTUIELI LEI]]/Data5[[#This Row],[NUMĂRUL PERSOANELOR ÎNSCRISE ÎN LISTELE ELECTORALE]]</f>
        <v>3.2440546481404233</v>
      </c>
      <c r="U70" s="41">
        <f>Data5[[#This Row],[TOTAL CHELTUIELI EURO]]/Data5[[#This Row],[NUMĂRUL PERSOANELOR ÎNSCRISE ÎN LISTELE ELECTORALE]]</f>
        <v>0.67024537677742679</v>
      </c>
      <c r="V70" s="41">
        <f>Data5[[#This Row],[TOTAL CHELTUIELI LEI]]/Data5[[#This Row],[NUMĂRUL PERSOANELOR CARE AU PARTICIPAT LA VOT]]</f>
        <v>9.0190449638683212</v>
      </c>
      <c r="W70" s="41">
        <f>Data5[[#This Row],[TOTAL CHELTUIELI EURO]]/Data5[[#This Row],[NUMĂRUL PERSOANELOR CARE AU PARTICIPAT LA VOT]]</f>
        <v>1.8634005421103534</v>
      </c>
      <c r="X70" s="43">
        <v>4.8400999999999996</v>
      </c>
      <c r="Y70" s="114" t="s">
        <v>2884</v>
      </c>
      <c r="Z70" s="44">
        <v>3</v>
      </c>
      <c r="AA70" s="115" t="s">
        <v>3105</v>
      </c>
      <c r="AB70" s="44">
        <v>0</v>
      </c>
      <c r="AC70" s="45"/>
    </row>
    <row r="71" spans="1:29" ht="12" customHeight="1" x14ac:dyDescent="0.2">
      <c r="A71" s="37">
        <v>70</v>
      </c>
      <c r="B71" s="38" t="s">
        <v>4</v>
      </c>
      <c r="C71" s="39" t="s">
        <v>1044</v>
      </c>
      <c r="D71" s="40">
        <v>44101</v>
      </c>
      <c r="E71" s="38">
        <v>1</v>
      </c>
      <c r="F71" s="38"/>
      <c r="G71" s="38" t="s">
        <v>2</v>
      </c>
      <c r="H71" s="38" t="s">
        <v>2</v>
      </c>
      <c r="I71" s="39">
        <v>20500</v>
      </c>
      <c r="J71" s="39">
        <v>53794.95</v>
      </c>
      <c r="K71" s="39">
        <v>0</v>
      </c>
      <c r="L71" s="41">
        <f>SUM(Data5[[#This Row],[CHELTUIELI DE PERSONAL LEI]:[CHELTUIELI DE CAPITAL (ACTIVE NEFINANCIARE ) LEI]])</f>
        <v>74294.95</v>
      </c>
      <c r="M71" s="41">
        <f>Data5[[#This Row],[TOTAL CHELTUIELI LEI]]/Data5[[#This Row],[CURS VALUTAR EURO BNR 22 07 2020]]</f>
        <v>15349.879134728622</v>
      </c>
      <c r="N71" s="42">
        <v>16926</v>
      </c>
      <c r="O71" s="42"/>
      <c r="P71" s="42">
        <v>7172</v>
      </c>
      <c r="Q71" s="42"/>
      <c r="R71" s="42">
        <f>Data5[[#This Row],[PERSOANE ÎNSCRISE ÎN LISTELE ELECTORALE (TURUL 1)            ]]+Data5[[#This Row],[PERSOANE ÎNSCRISE ÎN LISTELE ELECTORALE (TURUL AL 2-LEA)]]</f>
        <v>16926</v>
      </c>
      <c r="S71" s="42">
        <f>Data5[[#This Row],[PERSOANE CARE AU PARTICIPAT LA VOT (TURUL 1)]]+Data5[[#This Row],[PERSOANE CARE AU PARTICIPAT LA VOT  (TURUL AL 2-LEA)]]</f>
        <v>7172</v>
      </c>
      <c r="T71" s="41">
        <f>Data5[[#This Row],[TOTAL CHELTUIELI LEI]]/Data5[[#This Row],[NUMĂRUL PERSOANELOR ÎNSCRISE ÎN LISTELE ELECTORALE]]</f>
        <v>4.3893979676237738</v>
      </c>
      <c r="U71" s="41">
        <f>Data5[[#This Row],[TOTAL CHELTUIELI EURO]]/Data5[[#This Row],[NUMĂRUL PERSOANELOR ÎNSCRISE ÎN LISTELE ELECTORALE]]</f>
        <v>0.90688166930926517</v>
      </c>
      <c r="V71" s="41">
        <f>Data5[[#This Row],[TOTAL CHELTUIELI LEI]]/Data5[[#This Row],[NUMĂRUL PERSOANELOR CARE AU PARTICIPAT LA VOT]]</f>
        <v>10.359028165086446</v>
      </c>
      <c r="W71" s="41">
        <f>Data5[[#This Row],[TOTAL CHELTUIELI EURO]]/Data5[[#This Row],[NUMĂRUL PERSOANELOR CARE AU PARTICIPAT LA VOT]]</f>
        <v>2.1402508553720891</v>
      </c>
      <c r="X71" s="43">
        <v>4.8400999999999996</v>
      </c>
      <c r="Y71" s="114" t="s">
        <v>2895</v>
      </c>
      <c r="Z71" s="44">
        <v>4</v>
      </c>
      <c r="AA71" s="115" t="s">
        <v>3105</v>
      </c>
      <c r="AB71" s="44">
        <v>0</v>
      </c>
      <c r="AC71" s="45"/>
    </row>
    <row r="72" spans="1:29" ht="12" customHeight="1" x14ac:dyDescent="0.2">
      <c r="A72" s="37">
        <v>71</v>
      </c>
      <c r="B72" s="38" t="s">
        <v>4</v>
      </c>
      <c r="C72" s="39" t="s">
        <v>1045</v>
      </c>
      <c r="D72" s="40">
        <v>44101</v>
      </c>
      <c r="E72" s="38">
        <v>1</v>
      </c>
      <c r="F72" s="38"/>
      <c r="G72" s="38" t="s">
        <v>2</v>
      </c>
      <c r="H72" s="38" t="s">
        <v>2</v>
      </c>
      <c r="I72" s="39">
        <v>20000</v>
      </c>
      <c r="J72" s="39">
        <v>53580.91</v>
      </c>
      <c r="K72" s="39">
        <v>0</v>
      </c>
      <c r="L72" s="41">
        <f>SUM(Data5[[#This Row],[CHELTUIELI DE PERSONAL LEI]:[CHELTUIELI DE CAPITAL (ACTIVE NEFINANCIARE ) LEI]])</f>
        <v>73580.91</v>
      </c>
      <c r="M72" s="41">
        <f>Data5[[#This Row],[TOTAL CHELTUIELI LEI]]/Data5[[#This Row],[CURS VALUTAR EURO BNR 22 07 2020]]</f>
        <v>15202.35325716411</v>
      </c>
      <c r="N72" s="42">
        <v>26379</v>
      </c>
      <c r="O72" s="42"/>
      <c r="P72" s="42">
        <v>10812</v>
      </c>
      <c r="Q72" s="42"/>
      <c r="R72" s="42">
        <f>Data5[[#This Row],[PERSOANE ÎNSCRISE ÎN LISTELE ELECTORALE (TURUL 1)            ]]+Data5[[#This Row],[PERSOANE ÎNSCRISE ÎN LISTELE ELECTORALE (TURUL AL 2-LEA)]]</f>
        <v>26379</v>
      </c>
      <c r="S72" s="42">
        <f>Data5[[#This Row],[PERSOANE CARE AU PARTICIPAT LA VOT (TURUL 1)]]+Data5[[#This Row],[PERSOANE CARE AU PARTICIPAT LA VOT  (TURUL AL 2-LEA)]]</f>
        <v>10812</v>
      </c>
      <c r="T72" s="41">
        <f>Data5[[#This Row],[TOTAL CHELTUIELI LEI]]/Data5[[#This Row],[NUMĂRUL PERSOANELOR ÎNSCRISE ÎN LISTELE ELECTORALE]]</f>
        <v>2.7893745024451269</v>
      </c>
      <c r="U72" s="41">
        <f>Data5[[#This Row],[TOTAL CHELTUIELI EURO]]/Data5[[#This Row],[NUMĂRUL PERSOANELOR ÎNSCRISE ÎN LISTELE ELECTORALE]]</f>
        <v>0.57630513882876944</v>
      </c>
      <c r="V72" s="41">
        <f>Data5[[#This Row],[TOTAL CHELTUIELI LEI]]/Data5[[#This Row],[NUMĂRUL PERSOANELOR CARE AU PARTICIPAT LA VOT]]</f>
        <v>6.8054855715871261</v>
      </c>
      <c r="W72" s="41">
        <f>Data5[[#This Row],[TOTAL CHELTUIELI EURO]]/Data5[[#This Row],[NUMĂRUL PERSOANELOR CARE AU PARTICIPAT LA VOT]]</f>
        <v>1.4060630093566509</v>
      </c>
      <c r="X72" s="43">
        <v>4.8400999999999996</v>
      </c>
      <c r="Y72" s="114" t="s">
        <v>2891</v>
      </c>
      <c r="Z72" s="44">
        <v>2</v>
      </c>
      <c r="AA72" s="115" t="s">
        <v>3105</v>
      </c>
      <c r="AB72" s="44">
        <v>0</v>
      </c>
      <c r="AC72" s="45"/>
    </row>
    <row r="73" spans="1:29" ht="12" customHeight="1" x14ac:dyDescent="0.2">
      <c r="A73" s="37">
        <v>72</v>
      </c>
      <c r="B73" s="38" t="s">
        <v>4</v>
      </c>
      <c r="C73" s="39" t="s">
        <v>2958</v>
      </c>
      <c r="D73" s="40">
        <v>44101</v>
      </c>
      <c r="E73" s="38">
        <v>1</v>
      </c>
      <c r="F73" s="38"/>
      <c r="G73" s="38" t="s">
        <v>2</v>
      </c>
      <c r="H73" s="38" t="s">
        <v>2</v>
      </c>
      <c r="I73" s="39">
        <v>2000</v>
      </c>
      <c r="J73" s="39">
        <v>1502.23</v>
      </c>
      <c r="K73" s="39">
        <v>0</v>
      </c>
      <c r="L73" s="41">
        <f>SUM(Data5[[#This Row],[CHELTUIELI DE PERSONAL LEI]:[CHELTUIELI DE CAPITAL (ACTIVE NEFINANCIARE ) LEI]])</f>
        <v>3502.23</v>
      </c>
      <c r="M73" s="41">
        <f>Data5[[#This Row],[TOTAL CHELTUIELI LEI]]/Data5[[#This Row],[CURS VALUTAR EURO BNR 22 07 2020]]</f>
        <v>723.58628953947243</v>
      </c>
      <c r="N73" s="42">
        <v>4500</v>
      </c>
      <c r="O73" s="42"/>
      <c r="P73" s="42">
        <v>2344</v>
      </c>
      <c r="Q73" s="42"/>
      <c r="R73" s="42">
        <f>Data5[[#This Row],[PERSOANE ÎNSCRISE ÎN LISTELE ELECTORALE (TURUL 1)            ]]+Data5[[#This Row],[PERSOANE ÎNSCRISE ÎN LISTELE ELECTORALE (TURUL AL 2-LEA)]]</f>
        <v>4500</v>
      </c>
      <c r="S73" s="42">
        <f>Data5[[#This Row],[PERSOANE CARE AU PARTICIPAT LA VOT (TURUL 1)]]+Data5[[#This Row],[PERSOANE CARE AU PARTICIPAT LA VOT  (TURUL AL 2-LEA)]]</f>
        <v>2344</v>
      </c>
      <c r="T73" s="41">
        <f>Data5[[#This Row],[TOTAL CHELTUIELI LEI]]/Data5[[#This Row],[NUMĂRUL PERSOANELOR ÎNSCRISE ÎN LISTELE ELECTORALE]]</f>
        <v>0.77827333333333337</v>
      </c>
      <c r="U73" s="41">
        <f>Data5[[#This Row],[TOTAL CHELTUIELI EURO]]/Data5[[#This Row],[NUMĂRUL PERSOANELOR ÎNSCRISE ÎN LISTELE ELECTORALE]]</f>
        <v>0.16079695323099388</v>
      </c>
      <c r="V73" s="41">
        <f>Data5[[#This Row],[TOTAL CHELTUIELI LEI]]/Data5[[#This Row],[NUMĂRUL PERSOANELOR CARE AU PARTICIPAT LA VOT]]</f>
        <v>1.4941254266211603</v>
      </c>
      <c r="W73" s="41">
        <f>Data5[[#This Row],[TOTAL CHELTUIELI EURO]]/Data5[[#This Row],[NUMĂRUL PERSOANELOR CARE AU PARTICIPAT LA VOT]]</f>
        <v>0.30869722249977494</v>
      </c>
      <c r="X73" s="43">
        <v>4.8400999999999996</v>
      </c>
      <c r="Y73" s="114" t="s">
        <v>2890</v>
      </c>
      <c r="Z73" s="44">
        <v>0</v>
      </c>
      <c r="AA73" s="115" t="s">
        <v>3105</v>
      </c>
      <c r="AB73" s="44">
        <v>0</v>
      </c>
      <c r="AC73" s="45"/>
    </row>
    <row r="74" spans="1:29" ht="12" customHeight="1" x14ac:dyDescent="0.2">
      <c r="A74" s="37">
        <v>73</v>
      </c>
      <c r="B74" s="38" t="s">
        <v>4</v>
      </c>
      <c r="C74" s="39" t="s">
        <v>2959</v>
      </c>
      <c r="D74" s="40">
        <v>44101</v>
      </c>
      <c r="E74" s="38">
        <v>1</v>
      </c>
      <c r="F74" s="38"/>
      <c r="G74" s="38" t="s">
        <v>2</v>
      </c>
      <c r="H74" s="38" t="s">
        <v>2</v>
      </c>
      <c r="I74" s="39">
        <v>2100</v>
      </c>
      <c r="J74" s="39">
        <v>6915.98</v>
      </c>
      <c r="K74" s="39">
        <v>0</v>
      </c>
      <c r="L74" s="41">
        <f>SUM(Data5[[#This Row],[CHELTUIELI DE PERSONAL LEI]:[CHELTUIELI DE CAPITAL (ACTIVE NEFINANCIARE ) LEI]])</f>
        <v>9015.98</v>
      </c>
      <c r="M74" s="41">
        <f>Data5[[#This Row],[TOTAL CHELTUIELI LEI]]/Data5[[#This Row],[CURS VALUTAR EURO BNR 22 07 2020]]</f>
        <v>1862.7672981963183</v>
      </c>
      <c r="N74" s="42">
        <v>3342</v>
      </c>
      <c r="O74" s="42"/>
      <c r="P74" s="42">
        <v>1858</v>
      </c>
      <c r="Q74" s="42"/>
      <c r="R74" s="42">
        <f>Data5[[#This Row],[PERSOANE ÎNSCRISE ÎN LISTELE ELECTORALE (TURUL 1)            ]]+Data5[[#This Row],[PERSOANE ÎNSCRISE ÎN LISTELE ELECTORALE (TURUL AL 2-LEA)]]</f>
        <v>3342</v>
      </c>
      <c r="S74" s="42">
        <f>Data5[[#This Row],[PERSOANE CARE AU PARTICIPAT LA VOT (TURUL 1)]]+Data5[[#This Row],[PERSOANE CARE AU PARTICIPAT LA VOT  (TURUL AL 2-LEA)]]</f>
        <v>1858</v>
      </c>
      <c r="T74" s="41">
        <f>Data5[[#This Row],[TOTAL CHELTUIELI LEI]]/Data5[[#This Row],[NUMĂRUL PERSOANELOR ÎNSCRISE ÎN LISTELE ELECTORALE]]</f>
        <v>2.6977797725912627</v>
      </c>
      <c r="U74" s="41">
        <f>Data5[[#This Row],[TOTAL CHELTUIELI EURO]]/Data5[[#This Row],[NUMĂRUL PERSOANELOR ÎNSCRISE ÎN LISTELE ELECTORALE]]</f>
        <v>0.55738099886185466</v>
      </c>
      <c r="V74" s="41">
        <f>Data5[[#This Row],[TOTAL CHELTUIELI LEI]]/Data5[[#This Row],[NUMĂRUL PERSOANELOR CARE AU PARTICIPAT LA VOT]]</f>
        <v>4.852518837459634</v>
      </c>
      <c r="W74" s="41">
        <f>Data5[[#This Row],[TOTAL CHELTUIELI EURO]]/Data5[[#This Row],[NUMĂRUL PERSOANELOR CARE AU PARTICIPAT LA VOT]]</f>
        <v>1.0025658224953273</v>
      </c>
      <c r="X74" s="43">
        <v>4.8400999999999996</v>
      </c>
      <c r="Y74" s="114" t="s">
        <v>2891</v>
      </c>
      <c r="Z74" s="44">
        <v>2</v>
      </c>
      <c r="AA74" s="115" t="s">
        <v>3105</v>
      </c>
      <c r="AB74" s="44">
        <v>0</v>
      </c>
      <c r="AC74" s="45"/>
    </row>
    <row r="75" spans="1:29" ht="12" customHeight="1" x14ac:dyDescent="0.2">
      <c r="A75" s="37">
        <v>74</v>
      </c>
      <c r="B75" s="38" t="s">
        <v>4</v>
      </c>
      <c r="C75" s="39" t="s">
        <v>2960</v>
      </c>
      <c r="D75" s="40">
        <v>44101</v>
      </c>
      <c r="E75" s="38">
        <v>1</v>
      </c>
      <c r="F75" s="38"/>
      <c r="G75" s="38" t="s">
        <v>2</v>
      </c>
      <c r="H75" s="38" t="s">
        <v>2</v>
      </c>
      <c r="I75" s="39">
        <v>1800</v>
      </c>
      <c r="J75" s="39">
        <v>4032</v>
      </c>
      <c r="K75" s="39">
        <v>0</v>
      </c>
      <c r="L75" s="41">
        <f>SUM(Data5[[#This Row],[CHELTUIELI DE PERSONAL LEI]:[CHELTUIELI DE CAPITAL (ACTIVE NEFINANCIARE ) LEI]])</f>
        <v>5832</v>
      </c>
      <c r="M75" s="41">
        <f>Data5[[#This Row],[TOTAL CHELTUIELI LEI]]/Data5[[#This Row],[CURS VALUTAR EURO BNR 22 07 2020]]</f>
        <v>1204.9337823598687</v>
      </c>
      <c r="N75" s="42">
        <v>6318</v>
      </c>
      <c r="O75" s="42"/>
      <c r="P75" s="42">
        <v>4289</v>
      </c>
      <c r="Q75" s="42"/>
      <c r="R75" s="42">
        <f>Data5[[#This Row],[PERSOANE ÎNSCRISE ÎN LISTELE ELECTORALE (TURUL 1)            ]]+Data5[[#This Row],[PERSOANE ÎNSCRISE ÎN LISTELE ELECTORALE (TURUL AL 2-LEA)]]</f>
        <v>6318</v>
      </c>
      <c r="S75" s="42">
        <f>Data5[[#This Row],[PERSOANE CARE AU PARTICIPAT LA VOT (TURUL 1)]]+Data5[[#This Row],[PERSOANE CARE AU PARTICIPAT LA VOT  (TURUL AL 2-LEA)]]</f>
        <v>4289</v>
      </c>
      <c r="T75" s="41">
        <f>Data5[[#This Row],[TOTAL CHELTUIELI LEI]]/Data5[[#This Row],[NUMĂRUL PERSOANELOR ÎNSCRISE ÎN LISTELE ELECTORALE]]</f>
        <v>0.92307692307692313</v>
      </c>
      <c r="U75" s="41">
        <f>Data5[[#This Row],[TOTAL CHELTUIELI EURO]]/Data5[[#This Row],[NUMĂRUL PERSOANELOR ÎNSCRISE ÎN LISTELE ELECTORALE]]</f>
        <v>0.1907144321557247</v>
      </c>
      <c r="V75" s="41">
        <f>Data5[[#This Row],[TOTAL CHELTUIELI LEI]]/Data5[[#This Row],[NUMĂRUL PERSOANELOR CARE AU PARTICIPAT LA VOT]]</f>
        <v>1.3597575192352529</v>
      </c>
      <c r="W75" s="41">
        <f>Data5[[#This Row],[TOTAL CHELTUIELI EURO]]/Data5[[#This Row],[NUMĂRUL PERSOANELOR CARE AU PARTICIPAT LA VOT]]</f>
        <v>0.28093583174629722</v>
      </c>
      <c r="X75" s="43">
        <v>4.8400999999999996</v>
      </c>
      <c r="Y75" s="114" t="s">
        <v>2890</v>
      </c>
      <c r="Z75" s="44">
        <v>0</v>
      </c>
      <c r="AA75" s="115" t="s">
        <v>3105</v>
      </c>
      <c r="AB75" s="44">
        <v>0</v>
      </c>
      <c r="AC75" s="45"/>
    </row>
    <row r="76" spans="1:29" ht="12" customHeight="1" x14ac:dyDescent="0.2">
      <c r="A76" s="37">
        <v>75</v>
      </c>
      <c r="B76" s="38" t="s">
        <v>4</v>
      </c>
      <c r="C76" s="39" t="s">
        <v>2961</v>
      </c>
      <c r="D76" s="40">
        <v>44101</v>
      </c>
      <c r="E76" s="38">
        <v>1</v>
      </c>
      <c r="F76" s="38"/>
      <c r="G76" s="38" t="s">
        <v>2</v>
      </c>
      <c r="H76" s="38" t="s">
        <v>2</v>
      </c>
      <c r="I76" s="39">
        <v>0</v>
      </c>
      <c r="J76" s="39">
        <v>28925</v>
      </c>
      <c r="K76" s="39">
        <v>0</v>
      </c>
      <c r="L76" s="41">
        <f>SUM(Data5[[#This Row],[CHELTUIELI DE PERSONAL LEI]:[CHELTUIELI DE CAPITAL (ACTIVE NEFINANCIARE ) LEI]])</f>
        <v>28925</v>
      </c>
      <c r="M76" s="41">
        <f>Data5[[#This Row],[TOTAL CHELTUIELI LEI]]/Data5[[#This Row],[CURS VALUTAR EURO BNR 22 07 2020]]</f>
        <v>5976.1161959463652</v>
      </c>
      <c r="N76" s="42">
        <v>21979</v>
      </c>
      <c r="O76" s="42"/>
      <c r="P76" s="42">
        <v>8390</v>
      </c>
      <c r="Q76" s="42"/>
      <c r="R76" s="42">
        <f>Data5[[#This Row],[PERSOANE ÎNSCRISE ÎN LISTELE ELECTORALE (TURUL 1)            ]]+Data5[[#This Row],[PERSOANE ÎNSCRISE ÎN LISTELE ELECTORALE (TURUL AL 2-LEA)]]</f>
        <v>21979</v>
      </c>
      <c r="S76" s="42">
        <f>Data5[[#This Row],[PERSOANE CARE AU PARTICIPAT LA VOT (TURUL 1)]]+Data5[[#This Row],[PERSOANE CARE AU PARTICIPAT LA VOT  (TURUL AL 2-LEA)]]</f>
        <v>8390</v>
      </c>
      <c r="T76" s="41">
        <f>Data5[[#This Row],[TOTAL CHELTUIELI LEI]]/Data5[[#This Row],[NUMĂRUL PERSOANELOR ÎNSCRISE ÎN LISTELE ELECTORALE]]</f>
        <v>1.3160289367123164</v>
      </c>
      <c r="U76" s="41">
        <f>Data5[[#This Row],[TOTAL CHELTUIELI EURO]]/Data5[[#This Row],[NUMĂRUL PERSOANELOR ÎNSCRISE ÎN LISTELE ELECTORALE]]</f>
        <v>0.27190118731272422</v>
      </c>
      <c r="V76" s="41">
        <f>Data5[[#This Row],[TOTAL CHELTUIELI LEI]]/Data5[[#This Row],[NUMĂRUL PERSOANELOR CARE AU PARTICIPAT LA VOT]]</f>
        <v>3.4475566150178785</v>
      </c>
      <c r="W76" s="41">
        <f>Data5[[#This Row],[TOTAL CHELTUIELI EURO]]/Data5[[#This Row],[NUMĂRUL PERSOANELOR CARE AU PARTICIPAT LA VOT]]</f>
        <v>0.7122903690043344</v>
      </c>
      <c r="X76" s="43">
        <v>4.8400999999999996</v>
      </c>
      <c r="Y76" s="114" t="s">
        <v>2894</v>
      </c>
      <c r="Z76" s="44">
        <v>1</v>
      </c>
      <c r="AA76" s="115" t="s">
        <v>3105</v>
      </c>
      <c r="AB76" s="44">
        <v>0</v>
      </c>
      <c r="AC76" s="45"/>
    </row>
    <row r="77" spans="1:29" ht="12" customHeight="1" x14ac:dyDescent="0.2">
      <c r="A77" s="37">
        <v>76</v>
      </c>
      <c r="B77" s="38" t="s">
        <v>4</v>
      </c>
      <c r="C77" s="39" t="s">
        <v>2962</v>
      </c>
      <c r="D77" s="40">
        <v>44101</v>
      </c>
      <c r="E77" s="38">
        <v>1</v>
      </c>
      <c r="F77" s="38"/>
      <c r="G77" s="38" t="s">
        <v>2</v>
      </c>
      <c r="H77" s="38" t="s">
        <v>2</v>
      </c>
      <c r="I77" s="39">
        <v>0</v>
      </c>
      <c r="J77" s="39">
        <v>10407.629999999999</v>
      </c>
      <c r="K77" s="39">
        <v>0</v>
      </c>
      <c r="L77" s="41">
        <f>SUM(Data5[[#This Row],[CHELTUIELI DE PERSONAL LEI]:[CHELTUIELI DE CAPITAL (ACTIVE NEFINANCIARE ) LEI]])</f>
        <v>10407.629999999999</v>
      </c>
      <c r="M77" s="41">
        <f>Data5[[#This Row],[TOTAL CHELTUIELI LEI]]/Data5[[#This Row],[CURS VALUTAR EURO BNR 22 07 2020]]</f>
        <v>2150.2923493316252</v>
      </c>
      <c r="N77" s="42">
        <v>11761</v>
      </c>
      <c r="O77" s="42"/>
      <c r="P77" s="42">
        <v>4313</v>
      </c>
      <c r="Q77" s="42"/>
      <c r="R77" s="42">
        <f>Data5[[#This Row],[PERSOANE ÎNSCRISE ÎN LISTELE ELECTORALE (TURUL 1)            ]]+Data5[[#This Row],[PERSOANE ÎNSCRISE ÎN LISTELE ELECTORALE (TURUL AL 2-LEA)]]</f>
        <v>11761</v>
      </c>
      <c r="S77" s="42">
        <f>Data5[[#This Row],[PERSOANE CARE AU PARTICIPAT LA VOT (TURUL 1)]]+Data5[[#This Row],[PERSOANE CARE AU PARTICIPAT LA VOT  (TURUL AL 2-LEA)]]</f>
        <v>4313</v>
      </c>
      <c r="T77" s="41">
        <f>Data5[[#This Row],[TOTAL CHELTUIELI LEI]]/Data5[[#This Row],[NUMĂRUL PERSOANELOR ÎNSCRISE ÎN LISTELE ELECTORALE]]</f>
        <v>0.88492730210016146</v>
      </c>
      <c r="U77" s="41">
        <f>Data5[[#This Row],[TOTAL CHELTUIELI EURO]]/Data5[[#This Row],[NUMĂRUL PERSOANELOR ÎNSCRISE ÎN LISTELE ELECTORALE]]</f>
        <v>0.18283244191239054</v>
      </c>
      <c r="V77" s="41">
        <f>Data5[[#This Row],[TOTAL CHELTUIELI LEI]]/Data5[[#This Row],[NUMĂRUL PERSOANELOR CARE AU PARTICIPAT LA VOT]]</f>
        <v>2.4130837004405286</v>
      </c>
      <c r="W77" s="41">
        <f>Data5[[#This Row],[TOTAL CHELTUIELI EURO]]/Data5[[#This Row],[NUMĂRUL PERSOANELOR CARE AU PARTICIPAT LA VOT]]</f>
        <v>0.49856071164656279</v>
      </c>
      <c r="X77" s="43">
        <v>4.8400999999999996</v>
      </c>
      <c r="Y77" s="114" t="s">
        <v>2890</v>
      </c>
      <c r="Z77" s="44">
        <v>0</v>
      </c>
      <c r="AA77" s="115" t="s">
        <v>3105</v>
      </c>
      <c r="AB77" s="44">
        <v>0</v>
      </c>
      <c r="AC77" s="45"/>
    </row>
    <row r="78" spans="1:29" ht="12" customHeight="1" x14ac:dyDescent="0.2">
      <c r="A78" s="37">
        <v>77</v>
      </c>
      <c r="B78" s="38" t="s">
        <v>4</v>
      </c>
      <c r="C78" s="39" t="s">
        <v>2963</v>
      </c>
      <c r="D78" s="40">
        <v>44101</v>
      </c>
      <c r="E78" s="38">
        <v>1</v>
      </c>
      <c r="F78" s="38"/>
      <c r="G78" s="38" t="s">
        <v>2</v>
      </c>
      <c r="H78" s="38" t="s">
        <v>2</v>
      </c>
      <c r="I78" s="39">
        <v>8684.49</v>
      </c>
      <c r="J78" s="39">
        <v>15796.66</v>
      </c>
      <c r="K78" s="39">
        <v>0</v>
      </c>
      <c r="L78" s="41">
        <f>SUM(Data5[[#This Row],[CHELTUIELI DE PERSONAL LEI]:[CHELTUIELI DE CAPITAL (ACTIVE NEFINANCIARE ) LEI]])</f>
        <v>24481.15</v>
      </c>
      <c r="M78" s="41">
        <f>Data5[[#This Row],[TOTAL CHELTUIELI LEI]]/Data5[[#This Row],[CURS VALUTAR EURO BNR 22 07 2020]]</f>
        <v>5057.9843391665472</v>
      </c>
      <c r="N78" s="42">
        <v>5949</v>
      </c>
      <c r="O78" s="42"/>
      <c r="P78" s="42">
        <v>2980</v>
      </c>
      <c r="Q78" s="42"/>
      <c r="R78" s="42">
        <f>Data5[[#This Row],[PERSOANE ÎNSCRISE ÎN LISTELE ELECTORALE (TURUL 1)            ]]+Data5[[#This Row],[PERSOANE ÎNSCRISE ÎN LISTELE ELECTORALE (TURUL AL 2-LEA)]]</f>
        <v>5949</v>
      </c>
      <c r="S78" s="42">
        <f>Data5[[#This Row],[PERSOANE CARE AU PARTICIPAT LA VOT (TURUL 1)]]+Data5[[#This Row],[PERSOANE CARE AU PARTICIPAT LA VOT  (TURUL AL 2-LEA)]]</f>
        <v>2980</v>
      </c>
      <c r="T78" s="41">
        <f>Data5[[#This Row],[TOTAL CHELTUIELI LEI]]/Data5[[#This Row],[NUMĂRUL PERSOANELOR ÎNSCRISE ÎN LISTELE ELECTORALE]]</f>
        <v>4.1151706169104054</v>
      </c>
      <c r="U78" s="41">
        <f>Data5[[#This Row],[TOTAL CHELTUIELI EURO]]/Data5[[#This Row],[NUMĂRUL PERSOANELOR ÎNSCRISE ÎN LISTELE ELECTORALE]]</f>
        <v>0.85022429638032393</v>
      </c>
      <c r="V78" s="41">
        <f>Data5[[#This Row],[TOTAL CHELTUIELI LEI]]/Data5[[#This Row],[NUMĂRUL PERSOANELOR CARE AU PARTICIPAT LA VOT]]</f>
        <v>8.2151510067114106</v>
      </c>
      <c r="W78" s="41">
        <f>Data5[[#This Row],[TOTAL CHELTUIELI EURO]]/Data5[[#This Row],[NUMĂRUL PERSOANELOR CARE AU PARTICIPAT LA VOT]]</f>
        <v>1.6973101809283715</v>
      </c>
      <c r="X78" s="43">
        <v>4.8400999999999996</v>
      </c>
      <c r="Y78" s="114" t="s">
        <v>2895</v>
      </c>
      <c r="Z78" s="44">
        <v>4</v>
      </c>
      <c r="AA78" s="115" t="s">
        <v>3105</v>
      </c>
      <c r="AB78" s="44">
        <v>0</v>
      </c>
      <c r="AC78" s="45"/>
    </row>
    <row r="79" spans="1:29" ht="12" customHeight="1" x14ac:dyDescent="0.2">
      <c r="A79" s="37">
        <v>78</v>
      </c>
      <c r="B79" s="38" t="s">
        <v>4</v>
      </c>
      <c r="C79" s="39" t="s">
        <v>2964</v>
      </c>
      <c r="D79" s="40">
        <v>44101</v>
      </c>
      <c r="E79" s="38">
        <v>1</v>
      </c>
      <c r="F79" s="38"/>
      <c r="G79" s="38" t="s">
        <v>2</v>
      </c>
      <c r="H79" s="38" t="s">
        <v>2</v>
      </c>
      <c r="I79" s="39">
        <v>1980</v>
      </c>
      <c r="J79" s="39">
        <v>9123.91</v>
      </c>
      <c r="K79" s="39">
        <v>0</v>
      </c>
      <c r="L79" s="41">
        <f>SUM(Data5[[#This Row],[CHELTUIELI DE PERSONAL LEI]:[CHELTUIELI DE CAPITAL (ACTIVE NEFINANCIARE ) LEI]])</f>
        <v>11103.91</v>
      </c>
      <c r="M79" s="41">
        <f>Data5[[#This Row],[TOTAL CHELTUIELI LEI]]/Data5[[#This Row],[CURS VALUTAR EURO BNR 22 07 2020]]</f>
        <v>2294.1488812214625</v>
      </c>
      <c r="N79" s="42">
        <v>6669</v>
      </c>
      <c r="O79" s="42"/>
      <c r="P79" s="42">
        <v>3650</v>
      </c>
      <c r="Q79" s="42"/>
      <c r="R79" s="42">
        <f>Data5[[#This Row],[PERSOANE ÎNSCRISE ÎN LISTELE ELECTORALE (TURUL 1)            ]]+Data5[[#This Row],[PERSOANE ÎNSCRISE ÎN LISTELE ELECTORALE (TURUL AL 2-LEA)]]</f>
        <v>6669</v>
      </c>
      <c r="S79" s="42">
        <f>Data5[[#This Row],[PERSOANE CARE AU PARTICIPAT LA VOT (TURUL 1)]]+Data5[[#This Row],[PERSOANE CARE AU PARTICIPAT LA VOT  (TURUL AL 2-LEA)]]</f>
        <v>3650</v>
      </c>
      <c r="T79" s="41">
        <f>Data5[[#This Row],[TOTAL CHELTUIELI LEI]]/Data5[[#This Row],[NUMĂRUL PERSOANELOR ÎNSCRISE ÎN LISTELE ELECTORALE]]</f>
        <v>1.6650037486879592</v>
      </c>
      <c r="U79" s="41">
        <f>Data5[[#This Row],[TOTAL CHELTUIELI EURO]]/Data5[[#This Row],[NUMĂRUL PERSOANELOR ÎNSCRISE ÎN LISTELE ELECTORALE]]</f>
        <v>0.34400193150719188</v>
      </c>
      <c r="V79" s="41">
        <f>Data5[[#This Row],[TOTAL CHELTUIELI LEI]]/Data5[[#This Row],[NUMĂRUL PERSOANELOR CARE AU PARTICIPAT LA VOT]]</f>
        <v>3.0421671232876712</v>
      </c>
      <c r="W79" s="41">
        <f>Data5[[#This Row],[TOTAL CHELTUIELI EURO]]/Data5[[#This Row],[NUMĂRUL PERSOANELOR CARE AU PARTICIPAT LA VOT]]</f>
        <v>0.62853394006067465</v>
      </c>
      <c r="X79" s="43">
        <v>4.8400999999999996</v>
      </c>
      <c r="Y79" s="114" t="s">
        <v>2894</v>
      </c>
      <c r="Z79" s="44">
        <v>1</v>
      </c>
      <c r="AA79" s="115" t="s">
        <v>3105</v>
      </c>
      <c r="AB79" s="44">
        <v>0</v>
      </c>
      <c r="AC79" s="45"/>
    </row>
    <row r="80" spans="1:29" ht="12" customHeight="1" x14ac:dyDescent="0.2">
      <c r="A80" s="37">
        <v>79</v>
      </c>
      <c r="B80" s="38" t="s">
        <v>5</v>
      </c>
      <c r="C80" s="39" t="s">
        <v>1046</v>
      </c>
      <c r="D80" s="40">
        <v>44101</v>
      </c>
      <c r="E80" s="38">
        <v>1</v>
      </c>
      <c r="F80" s="38"/>
      <c r="G80" s="38" t="s">
        <v>2</v>
      </c>
      <c r="H80" s="38" t="s">
        <v>2</v>
      </c>
      <c r="I80" s="39">
        <v>113500</v>
      </c>
      <c r="J80" s="39">
        <v>162599.92000000001</v>
      </c>
      <c r="K80" s="39">
        <v>0</v>
      </c>
      <c r="L80" s="41">
        <f>SUM(Data5[[#This Row],[CHELTUIELI DE PERSONAL LEI]:[CHELTUIELI DE CAPITAL (ACTIVE NEFINANCIARE ) LEI]])</f>
        <v>276099.92000000004</v>
      </c>
      <c r="M80" s="41">
        <f>Data5[[#This Row],[TOTAL CHELTUIELI LEI]]/Data5[[#This Row],[CURS VALUTAR EURO BNR 22 07 2020]]</f>
        <v>57044.259416127781</v>
      </c>
      <c r="N80" s="46">
        <v>148864</v>
      </c>
      <c r="O80" s="42"/>
      <c r="P80" s="42">
        <v>44410</v>
      </c>
      <c r="Q80" s="42"/>
      <c r="R80" s="42">
        <f>Data5[[#This Row],[PERSOANE ÎNSCRISE ÎN LISTELE ELECTORALE (TURUL 1)            ]]+Data5[[#This Row],[PERSOANE ÎNSCRISE ÎN LISTELE ELECTORALE (TURUL AL 2-LEA)]]</f>
        <v>148864</v>
      </c>
      <c r="S80" s="42">
        <f>Data5[[#This Row],[PERSOANE CARE AU PARTICIPAT LA VOT (TURUL 1)]]+Data5[[#This Row],[PERSOANE CARE AU PARTICIPAT LA VOT  (TURUL AL 2-LEA)]]</f>
        <v>44410</v>
      </c>
      <c r="T80" s="41">
        <f>Data5[[#This Row],[TOTAL CHELTUIELI LEI]]/Data5[[#This Row],[NUMĂRUL PERSOANELOR ÎNSCRISE ÎN LISTELE ELECTORALE]]</f>
        <v>1.8547124892519349</v>
      </c>
      <c r="U80" s="41">
        <f>Data5[[#This Row],[TOTAL CHELTUIELI EURO]]/Data5[[#This Row],[NUMĂRUL PERSOANELOR ÎNSCRISE ÎN LISTELE ELECTORALE]]</f>
        <v>0.38319714246646458</v>
      </c>
      <c r="V80" s="41">
        <f>Data5[[#This Row],[TOTAL CHELTUIELI LEI]]/Data5[[#This Row],[NUMĂRUL PERSOANELOR CARE AU PARTICIPAT LA VOT]]</f>
        <v>6.2170664264805238</v>
      </c>
      <c r="W80" s="41">
        <f>Data5[[#This Row],[TOTAL CHELTUIELI EURO]]/Data5[[#This Row],[NUMĂRUL PERSOANELOR CARE AU PARTICIPAT LA VOT]]</f>
        <v>1.2844913176340416</v>
      </c>
      <c r="X80" s="43">
        <v>4.8400999999999996</v>
      </c>
      <c r="Y80" s="114" t="s">
        <v>2894</v>
      </c>
      <c r="Z80" s="44">
        <v>1</v>
      </c>
      <c r="AA80" s="115" t="s">
        <v>3105</v>
      </c>
      <c r="AB80" s="44">
        <v>0</v>
      </c>
      <c r="AC80" s="45"/>
    </row>
    <row r="81" spans="1:29" ht="12" customHeight="1" x14ac:dyDescent="0.2">
      <c r="A81" s="37">
        <v>80</v>
      </c>
      <c r="B81" s="38" t="s">
        <v>5</v>
      </c>
      <c r="C81" s="39" t="s">
        <v>2965</v>
      </c>
      <c r="D81" s="40">
        <v>44101</v>
      </c>
      <c r="E81" s="38">
        <v>1</v>
      </c>
      <c r="F81" s="38"/>
      <c r="G81" s="38" t="s">
        <v>2</v>
      </c>
      <c r="H81" s="38" t="s">
        <v>2</v>
      </c>
      <c r="I81" s="39">
        <v>0</v>
      </c>
      <c r="J81" s="39">
        <v>10880</v>
      </c>
      <c r="K81" s="39">
        <v>0</v>
      </c>
      <c r="L81" s="41">
        <f>SUM(Data5[[#This Row],[CHELTUIELI DE PERSONAL LEI]:[CHELTUIELI DE CAPITAL (ACTIVE NEFINANCIARE ) LEI]])</f>
        <v>10880</v>
      </c>
      <c r="M81" s="41">
        <f>Data5[[#This Row],[TOTAL CHELTUIELI LEI]]/Data5[[#This Row],[CURS VALUTAR EURO BNR 22 07 2020]]</f>
        <v>2247.8874403421419</v>
      </c>
      <c r="N81" s="46">
        <v>6752</v>
      </c>
      <c r="O81" s="42"/>
      <c r="P81" s="42">
        <v>4084</v>
      </c>
      <c r="Q81" s="42"/>
      <c r="R81" s="42">
        <f>Data5[[#This Row],[PERSOANE ÎNSCRISE ÎN LISTELE ELECTORALE (TURUL 1)            ]]+Data5[[#This Row],[PERSOANE ÎNSCRISE ÎN LISTELE ELECTORALE (TURUL AL 2-LEA)]]</f>
        <v>6752</v>
      </c>
      <c r="S81" s="42">
        <f>Data5[[#This Row],[PERSOANE CARE AU PARTICIPAT LA VOT (TURUL 1)]]+Data5[[#This Row],[PERSOANE CARE AU PARTICIPAT LA VOT  (TURUL AL 2-LEA)]]</f>
        <v>4084</v>
      </c>
      <c r="T81" s="41">
        <f>Data5[[#This Row],[TOTAL CHELTUIELI LEI]]/Data5[[#This Row],[NUMĂRUL PERSOANELOR ÎNSCRISE ÎN LISTELE ELECTORALE]]</f>
        <v>1.6113744075829384</v>
      </c>
      <c r="U81" s="41">
        <f>Data5[[#This Row],[TOTAL CHELTUIELI EURO]]/Data5[[#This Row],[NUMĂRUL PERSOANELOR ÎNSCRISE ÎN LISTELE ELECTORALE]]</f>
        <v>0.33292171806015136</v>
      </c>
      <c r="V81" s="41">
        <f>Data5[[#This Row],[TOTAL CHELTUIELI LEI]]/Data5[[#This Row],[NUMĂRUL PERSOANELOR CARE AU PARTICIPAT LA VOT]]</f>
        <v>2.6640548481880511</v>
      </c>
      <c r="W81" s="41">
        <f>Data5[[#This Row],[TOTAL CHELTUIELI EURO]]/Data5[[#This Row],[NUMĂRUL PERSOANELOR CARE AU PARTICIPAT LA VOT]]</f>
        <v>0.55041318323754695</v>
      </c>
      <c r="X81" s="43">
        <v>4.8400999999999996</v>
      </c>
      <c r="Y81" s="114" t="s">
        <v>2894</v>
      </c>
      <c r="Z81" s="44">
        <v>1</v>
      </c>
      <c r="AA81" s="115" t="s">
        <v>3105</v>
      </c>
      <c r="AB81" s="44">
        <v>0</v>
      </c>
      <c r="AC81" s="45"/>
    </row>
    <row r="82" spans="1:29" ht="12" customHeight="1" x14ac:dyDescent="0.2">
      <c r="A82" s="37">
        <v>81</v>
      </c>
      <c r="B82" s="38" t="s">
        <v>5</v>
      </c>
      <c r="C82" s="39" t="s">
        <v>2966</v>
      </c>
      <c r="D82" s="40">
        <v>44101</v>
      </c>
      <c r="E82" s="38">
        <v>1</v>
      </c>
      <c r="F82" s="38"/>
      <c r="G82" s="38" t="s">
        <v>2</v>
      </c>
      <c r="H82" s="38" t="s">
        <v>2</v>
      </c>
      <c r="I82" s="47">
        <v>1800</v>
      </c>
      <c r="J82" s="47">
        <v>2659.65</v>
      </c>
      <c r="K82" s="47">
        <v>0</v>
      </c>
      <c r="L82" s="41">
        <f>SUM(Data5[[#This Row],[CHELTUIELI DE PERSONAL LEI]:[CHELTUIELI DE CAPITAL (ACTIVE NEFINANCIARE ) LEI]])</f>
        <v>4459.6499999999996</v>
      </c>
      <c r="M82" s="41">
        <f>Data5[[#This Row],[TOTAL CHELTUIELI LEI]]/Data5[[#This Row],[CURS VALUTAR EURO BNR 22 07 2020]]</f>
        <v>921.39625214355078</v>
      </c>
      <c r="N82" s="46">
        <v>7056</v>
      </c>
      <c r="O82" s="42"/>
      <c r="P82" s="42">
        <v>2531</v>
      </c>
      <c r="Q82" s="42"/>
      <c r="R82" s="42">
        <f>Data5[[#This Row],[PERSOANE ÎNSCRISE ÎN LISTELE ELECTORALE (TURUL 1)            ]]+Data5[[#This Row],[PERSOANE ÎNSCRISE ÎN LISTELE ELECTORALE (TURUL AL 2-LEA)]]</f>
        <v>7056</v>
      </c>
      <c r="S82" s="42">
        <f>Data5[[#This Row],[PERSOANE CARE AU PARTICIPAT LA VOT (TURUL 1)]]+Data5[[#This Row],[PERSOANE CARE AU PARTICIPAT LA VOT  (TURUL AL 2-LEA)]]</f>
        <v>2531</v>
      </c>
      <c r="T82" s="41">
        <f>Data5[[#This Row],[TOTAL CHELTUIELI LEI]]/Data5[[#This Row],[NUMĂRUL PERSOANELOR ÎNSCRISE ÎN LISTELE ELECTORALE]]</f>
        <v>0.63203656462585034</v>
      </c>
      <c r="U82" s="41">
        <f>Data5[[#This Row],[TOTAL CHELTUIELI EURO]]/Data5[[#This Row],[NUMĂRUL PERSOANELOR ÎNSCRISE ÎN LISTELE ELECTORALE]]</f>
        <v>0.13058336906796356</v>
      </c>
      <c r="V82" s="41">
        <f>Data5[[#This Row],[TOTAL CHELTUIELI LEI]]/Data5[[#This Row],[NUMĂRUL PERSOANELOR CARE AU PARTICIPAT LA VOT]]</f>
        <v>1.7620110628210193</v>
      </c>
      <c r="W82" s="41">
        <f>Data5[[#This Row],[TOTAL CHELTUIELI EURO]]/Data5[[#This Row],[NUMĂRUL PERSOANELOR CARE AU PARTICIPAT LA VOT]]</f>
        <v>0.36404435090618364</v>
      </c>
      <c r="X82" s="43">
        <v>4.8400999999999996</v>
      </c>
      <c r="Y82" s="114" t="s">
        <v>2890</v>
      </c>
      <c r="Z82" s="44">
        <v>0</v>
      </c>
      <c r="AA82" s="115" t="s">
        <v>3105</v>
      </c>
      <c r="AB82" s="44">
        <v>0</v>
      </c>
      <c r="AC82" s="45"/>
    </row>
    <row r="83" spans="1:29" ht="12" customHeight="1" x14ac:dyDescent="0.2">
      <c r="A83" s="37">
        <v>82</v>
      </c>
      <c r="B83" s="38" t="s">
        <v>5</v>
      </c>
      <c r="C83" s="39" t="s">
        <v>2967</v>
      </c>
      <c r="D83" s="40">
        <v>44101</v>
      </c>
      <c r="E83" s="38">
        <v>1</v>
      </c>
      <c r="F83" s="38"/>
      <c r="G83" s="38" t="s">
        <v>2</v>
      </c>
      <c r="H83" s="38" t="s">
        <v>2</v>
      </c>
      <c r="I83" s="39">
        <v>145335</v>
      </c>
      <c r="J83" s="39">
        <v>47693</v>
      </c>
      <c r="K83" s="39">
        <v>0</v>
      </c>
      <c r="L83" s="41">
        <f>SUM(Data5[[#This Row],[CHELTUIELI DE PERSONAL LEI]:[CHELTUIELI DE CAPITAL (ACTIVE NEFINANCIARE ) LEI]])</f>
        <v>193028</v>
      </c>
      <c r="M83" s="41">
        <f>Data5[[#This Row],[TOTAL CHELTUIELI LEI]]/Data5[[#This Row],[CURS VALUTAR EURO BNR 22 07 2020]]</f>
        <v>39880.994194334831</v>
      </c>
      <c r="N83" s="46">
        <v>7921</v>
      </c>
      <c r="O83" s="42"/>
      <c r="P83" s="42">
        <v>4195</v>
      </c>
      <c r="Q83" s="42"/>
      <c r="R83" s="42">
        <f>Data5[[#This Row],[PERSOANE ÎNSCRISE ÎN LISTELE ELECTORALE (TURUL 1)            ]]+Data5[[#This Row],[PERSOANE ÎNSCRISE ÎN LISTELE ELECTORALE (TURUL AL 2-LEA)]]</f>
        <v>7921</v>
      </c>
      <c r="S83" s="42">
        <f>Data5[[#This Row],[PERSOANE CARE AU PARTICIPAT LA VOT (TURUL 1)]]+Data5[[#This Row],[PERSOANE CARE AU PARTICIPAT LA VOT  (TURUL AL 2-LEA)]]</f>
        <v>4195</v>
      </c>
      <c r="T83" s="41">
        <f>Data5[[#This Row],[TOTAL CHELTUIELI LEI]]/Data5[[#This Row],[NUMĂRUL PERSOANELOR ÎNSCRISE ÎN LISTELE ELECTORALE]]</f>
        <v>24.369145309935615</v>
      </c>
      <c r="U83" s="41">
        <f>Data5[[#This Row],[TOTAL CHELTUIELI EURO]]/Data5[[#This Row],[NUMĂRUL PERSOANELOR ÎNSCRISE ÎN LISTELE ELECTORALE]]</f>
        <v>5.0348433523967717</v>
      </c>
      <c r="V83" s="41">
        <f>Data5[[#This Row],[TOTAL CHELTUIELI LEI]]/Data5[[#This Row],[NUMĂRUL PERSOANELOR CARE AU PARTICIPAT LA VOT]]</f>
        <v>46.013825983313467</v>
      </c>
      <c r="W83" s="41">
        <f>Data5[[#This Row],[TOTAL CHELTUIELI EURO]]/Data5[[#This Row],[NUMĂRUL PERSOANELOR CARE AU PARTICIPAT LA VOT]]</f>
        <v>9.506792418196623</v>
      </c>
      <c r="X83" s="43">
        <v>4.8400999999999996</v>
      </c>
      <c r="Y83" s="114" t="s">
        <v>2899</v>
      </c>
      <c r="Z83" s="44">
        <v>24</v>
      </c>
      <c r="AA83" s="115" t="s">
        <v>3109</v>
      </c>
      <c r="AB83" s="44">
        <v>5</v>
      </c>
      <c r="AC83" s="45"/>
    </row>
    <row r="84" spans="1:29" ht="12" customHeight="1" x14ac:dyDescent="0.2">
      <c r="A84" s="37">
        <v>83</v>
      </c>
      <c r="B84" s="38" t="s">
        <v>5</v>
      </c>
      <c r="C84" s="39" t="s">
        <v>2968</v>
      </c>
      <c r="D84" s="40">
        <v>44101</v>
      </c>
      <c r="E84" s="38">
        <v>1</v>
      </c>
      <c r="F84" s="38"/>
      <c r="G84" s="38" t="s">
        <v>2</v>
      </c>
      <c r="H84" s="38" t="s">
        <v>2</v>
      </c>
      <c r="I84" s="39">
        <v>4950</v>
      </c>
      <c r="J84" s="39">
        <v>20800.64</v>
      </c>
      <c r="K84" s="39">
        <v>0</v>
      </c>
      <c r="L84" s="41">
        <f>SUM(Data5[[#This Row],[CHELTUIELI DE PERSONAL LEI]:[CHELTUIELI DE CAPITAL (ACTIVE NEFINANCIARE ) LEI]])</f>
        <v>25750.639999999999</v>
      </c>
      <c r="M84" s="41">
        <f>Data5[[#This Row],[TOTAL CHELTUIELI LEI]]/Data5[[#This Row],[CURS VALUTAR EURO BNR 22 07 2020]]</f>
        <v>5320.2702423503652</v>
      </c>
      <c r="N84" s="46">
        <v>9437</v>
      </c>
      <c r="O84" s="42"/>
      <c r="P84" s="42">
        <v>4276</v>
      </c>
      <c r="Q84" s="42"/>
      <c r="R84" s="42">
        <f>Data5[[#This Row],[PERSOANE ÎNSCRISE ÎN LISTELE ELECTORALE (TURUL 1)            ]]+Data5[[#This Row],[PERSOANE ÎNSCRISE ÎN LISTELE ELECTORALE (TURUL AL 2-LEA)]]</f>
        <v>9437</v>
      </c>
      <c r="S84" s="42">
        <f>Data5[[#This Row],[PERSOANE CARE AU PARTICIPAT LA VOT (TURUL 1)]]+Data5[[#This Row],[PERSOANE CARE AU PARTICIPAT LA VOT  (TURUL AL 2-LEA)]]</f>
        <v>4276</v>
      </c>
      <c r="T84" s="41">
        <f>Data5[[#This Row],[TOTAL CHELTUIELI LEI]]/Data5[[#This Row],[NUMĂRUL PERSOANELOR ÎNSCRISE ÎN LISTELE ELECTORALE]]</f>
        <v>2.7286892020769313</v>
      </c>
      <c r="U84" s="41">
        <f>Data5[[#This Row],[TOTAL CHELTUIELI EURO]]/Data5[[#This Row],[NUMĂRUL PERSOANELOR ÎNSCRISE ÎN LISTELE ELECTORALE]]</f>
        <v>0.56376711267885615</v>
      </c>
      <c r="V84" s="41">
        <f>Data5[[#This Row],[TOTAL CHELTUIELI LEI]]/Data5[[#This Row],[NUMĂRUL PERSOANELOR CARE AU PARTICIPAT LA VOT]]</f>
        <v>6.0221328344246956</v>
      </c>
      <c r="W84" s="41">
        <f>Data5[[#This Row],[TOTAL CHELTUIELI EURO]]/Data5[[#This Row],[NUMĂRUL PERSOANELOR CARE AU PARTICIPAT LA VOT]]</f>
        <v>1.2442166142072884</v>
      </c>
      <c r="X84" s="43">
        <v>4.8400999999999996</v>
      </c>
      <c r="Y84" s="114" t="s">
        <v>2891</v>
      </c>
      <c r="Z84" s="44">
        <v>2</v>
      </c>
      <c r="AA84" s="115" t="s">
        <v>3105</v>
      </c>
      <c r="AB84" s="44">
        <v>0</v>
      </c>
      <c r="AC84" s="45"/>
    </row>
    <row r="85" spans="1:29" ht="12" customHeight="1" x14ac:dyDescent="0.2">
      <c r="A85" s="37">
        <v>84</v>
      </c>
      <c r="B85" s="38" t="s">
        <v>5</v>
      </c>
      <c r="C85" s="39" t="s">
        <v>2969</v>
      </c>
      <c r="D85" s="40">
        <v>44101</v>
      </c>
      <c r="E85" s="38">
        <v>1</v>
      </c>
      <c r="F85" s="38"/>
      <c r="G85" s="38" t="s">
        <v>2</v>
      </c>
      <c r="H85" s="38" t="s">
        <v>2</v>
      </c>
      <c r="I85" s="39">
        <v>3000</v>
      </c>
      <c r="J85" s="39">
        <v>8910</v>
      </c>
      <c r="K85" s="39">
        <v>0</v>
      </c>
      <c r="L85" s="41">
        <f>SUM(Data5[[#This Row],[CHELTUIELI DE PERSONAL LEI]:[CHELTUIELI DE CAPITAL (ACTIVE NEFINANCIARE ) LEI]])</f>
        <v>11910</v>
      </c>
      <c r="M85" s="41">
        <f>Data5[[#This Row],[TOTAL CHELTUIELI LEI]]/Data5[[#This Row],[CURS VALUTAR EURO BNR 22 07 2020]]</f>
        <v>2460.6929608892378</v>
      </c>
      <c r="N85" s="46">
        <v>6587</v>
      </c>
      <c r="O85" s="42"/>
      <c r="P85" s="42">
        <v>3146</v>
      </c>
      <c r="Q85" s="42"/>
      <c r="R85" s="42">
        <f>Data5[[#This Row],[PERSOANE ÎNSCRISE ÎN LISTELE ELECTORALE (TURUL 1)            ]]+Data5[[#This Row],[PERSOANE ÎNSCRISE ÎN LISTELE ELECTORALE (TURUL AL 2-LEA)]]</f>
        <v>6587</v>
      </c>
      <c r="S85" s="42">
        <f>Data5[[#This Row],[PERSOANE CARE AU PARTICIPAT LA VOT (TURUL 1)]]+Data5[[#This Row],[PERSOANE CARE AU PARTICIPAT LA VOT  (TURUL AL 2-LEA)]]</f>
        <v>3146</v>
      </c>
      <c r="T85" s="41">
        <f>Data5[[#This Row],[TOTAL CHELTUIELI LEI]]/Data5[[#This Row],[NUMĂRUL PERSOANELOR ÎNSCRISE ÎN LISTELE ELECTORALE]]</f>
        <v>1.8081068771823288</v>
      </c>
      <c r="U85" s="41">
        <f>Data5[[#This Row],[TOTAL CHELTUIELI EURO]]/Data5[[#This Row],[NUMĂRUL PERSOANELOR ÎNSCRISE ÎN LISTELE ELECTORALE]]</f>
        <v>0.37356808272191255</v>
      </c>
      <c r="V85" s="41">
        <f>Data5[[#This Row],[TOTAL CHELTUIELI LEI]]/Data5[[#This Row],[NUMĂRUL PERSOANELOR CARE AU PARTICIPAT LA VOT]]</f>
        <v>3.7857596948506038</v>
      </c>
      <c r="W85" s="41">
        <f>Data5[[#This Row],[TOTAL CHELTUIELI EURO]]/Data5[[#This Row],[NUMĂRUL PERSOANELOR CARE AU PARTICIPAT LA VOT]]</f>
        <v>0.78216559468825109</v>
      </c>
      <c r="X85" s="43">
        <v>4.8400999999999996</v>
      </c>
      <c r="Y85" s="114" t="s">
        <v>2894</v>
      </c>
      <c r="Z85" s="44">
        <v>1</v>
      </c>
      <c r="AA85" s="115" t="s">
        <v>3105</v>
      </c>
      <c r="AB85" s="44">
        <v>0</v>
      </c>
      <c r="AC85" s="45"/>
    </row>
    <row r="86" spans="1:29" ht="12" customHeight="1" x14ac:dyDescent="0.2">
      <c r="A86" s="37">
        <v>85</v>
      </c>
      <c r="B86" s="38" t="s">
        <v>5</v>
      </c>
      <c r="C86" s="39" t="s">
        <v>2970</v>
      </c>
      <c r="D86" s="40">
        <v>44101</v>
      </c>
      <c r="E86" s="38">
        <v>1</v>
      </c>
      <c r="F86" s="38"/>
      <c r="G86" s="38" t="s">
        <v>2</v>
      </c>
      <c r="H86" s="38" t="s">
        <v>2</v>
      </c>
      <c r="I86" s="39">
        <v>1650</v>
      </c>
      <c r="J86" s="48">
        <v>7489</v>
      </c>
      <c r="K86" s="39">
        <v>0</v>
      </c>
      <c r="L86" s="41">
        <f>SUM(Data5[[#This Row],[CHELTUIELI DE PERSONAL LEI]:[CHELTUIELI DE CAPITAL (ACTIVE NEFINANCIARE ) LEI]])</f>
        <v>9139</v>
      </c>
      <c r="M86" s="41">
        <f>Data5[[#This Row],[TOTAL CHELTUIELI LEI]]/Data5[[#This Row],[CURS VALUTAR EURO BNR 22 07 2020]]</f>
        <v>1888.1841284270988</v>
      </c>
      <c r="N86" s="46">
        <v>6472</v>
      </c>
      <c r="O86" s="42"/>
      <c r="P86" s="42">
        <v>2975</v>
      </c>
      <c r="Q86" s="42"/>
      <c r="R86" s="42">
        <f>Data5[[#This Row],[PERSOANE ÎNSCRISE ÎN LISTELE ELECTORALE (TURUL 1)            ]]+Data5[[#This Row],[PERSOANE ÎNSCRISE ÎN LISTELE ELECTORALE (TURUL AL 2-LEA)]]</f>
        <v>6472</v>
      </c>
      <c r="S86" s="42">
        <f>Data5[[#This Row],[PERSOANE CARE AU PARTICIPAT LA VOT (TURUL 1)]]+Data5[[#This Row],[PERSOANE CARE AU PARTICIPAT LA VOT  (TURUL AL 2-LEA)]]</f>
        <v>2975</v>
      </c>
      <c r="T86" s="41">
        <f>Data5[[#This Row],[TOTAL CHELTUIELI LEI]]/Data5[[#This Row],[NUMĂRUL PERSOANELOR ÎNSCRISE ÎN LISTELE ELECTORALE]]</f>
        <v>1.4120828182941905</v>
      </c>
      <c r="U86" s="41">
        <f>Data5[[#This Row],[TOTAL CHELTUIELI EURO]]/Data5[[#This Row],[NUMĂRUL PERSOANELOR ÎNSCRISE ÎN LISTELE ELECTORALE]]</f>
        <v>0.29174662058515122</v>
      </c>
      <c r="V86" s="41">
        <f>Data5[[#This Row],[TOTAL CHELTUIELI LEI]]/Data5[[#This Row],[NUMĂRUL PERSOANELOR CARE AU PARTICIPAT LA VOT]]</f>
        <v>3.0719327731092436</v>
      </c>
      <c r="W86" s="41">
        <f>Data5[[#This Row],[TOTAL CHELTUIELI EURO]]/Data5[[#This Row],[NUMĂRUL PERSOANELOR CARE AU PARTICIPAT LA VOT]]</f>
        <v>0.63468374064776434</v>
      </c>
      <c r="X86" s="43">
        <v>4.8400999999999996</v>
      </c>
      <c r="Y86" s="114" t="s">
        <v>2894</v>
      </c>
      <c r="Z86" s="44">
        <v>1</v>
      </c>
      <c r="AA86" s="115" t="s">
        <v>3105</v>
      </c>
      <c r="AB86" s="44">
        <v>0</v>
      </c>
      <c r="AC86" s="45"/>
    </row>
    <row r="87" spans="1:29" ht="12" customHeight="1" x14ac:dyDescent="0.2">
      <c r="A87" s="37">
        <v>86</v>
      </c>
      <c r="B87" s="38" t="s">
        <v>5</v>
      </c>
      <c r="C87" s="39" t="s">
        <v>2971</v>
      </c>
      <c r="D87" s="40">
        <v>44101</v>
      </c>
      <c r="E87" s="38">
        <v>1</v>
      </c>
      <c r="F87" s="38"/>
      <c r="G87" s="38" t="s">
        <v>2</v>
      </c>
      <c r="H87" s="38" t="s">
        <v>2</v>
      </c>
      <c r="I87" s="39">
        <v>196300</v>
      </c>
      <c r="J87" s="48">
        <v>65044.38</v>
      </c>
      <c r="K87" s="39">
        <v>0</v>
      </c>
      <c r="L87" s="41">
        <f>SUM(Data5[[#This Row],[CHELTUIELI DE PERSONAL LEI]:[CHELTUIELI DE CAPITAL (ACTIVE NEFINANCIARE ) LEI]])</f>
        <v>261344.38</v>
      </c>
      <c r="M87" s="41">
        <f>Data5[[#This Row],[TOTAL CHELTUIELI LEI]]/Data5[[#This Row],[CURS VALUTAR EURO BNR 22 07 2020]]</f>
        <v>53995.65711452243</v>
      </c>
      <c r="N87" s="46">
        <v>11555</v>
      </c>
      <c r="O87" s="42"/>
      <c r="P87" s="42">
        <v>4761</v>
      </c>
      <c r="Q87" s="42"/>
      <c r="R87" s="42">
        <f>Data5[[#This Row],[PERSOANE ÎNSCRISE ÎN LISTELE ELECTORALE (TURUL 1)            ]]+Data5[[#This Row],[PERSOANE ÎNSCRISE ÎN LISTELE ELECTORALE (TURUL AL 2-LEA)]]</f>
        <v>11555</v>
      </c>
      <c r="S87" s="42">
        <f>Data5[[#This Row],[PERSOANE CARE AU PARTICIPAT LA VOT (TURUL 1)]]+Data5[[#This Row],[PERSOANE CARE AU PARTICIPAT LA VOT  (TURUL AL 2-LEA)]]</f>
        <v>4761</v>
      </c>
      <c r="T87" s="41">
        <f>Data5[[#This Row],[TOTAL CHELTUIELI LEI]]/Data5[[#This Row],[NUMĂRUL PERSOANELOR ÎNSCRISE ÎN LISTELE ELECTORALE]]</f>
        <v>22.617427953266983</v>
      </c>
      <c r="U87" s="41">
        <f>Data5[[#This Row],[TOTAL CHELTUIELI EURO]]/Data5[[#This Row],[NUMĂRUL PERSOANELOR ÎNSCRISE ÎN LISTELE ELECTORALE]]</f>
        <v>4.6729257563411881</v>
      </c>
      <c r="V87" s="41">
        <f>Data5[[#This Row],[TOTAL CHELTUIELI LEI]]/Data5[[#This Row],[NUMĂRUL PERSOANELOR CARE AU PARTICIPAT LA VOT]]</f>
        <v>54.892749422390253</v>
      </c>
      <c r="W87" s="41">
        <f>Data5[[#This Row],[TOTAL CHELTUIELI EURO]]/Data5[[#This Row],[NUMĂRUL PERSOANELOR CARE AU PARTICIPAT LA VOT]]</f>
        <v>11.341242830187445</v>
      </c>
      <c r="X87" s="43">
        <v>4.8400999999999996</v>
      </c>
      <c r="Y87" s="114" t="s">
        <v>2900</v>
      </c>
      <c r="Z87" s="44">
        <v>22</v>
      </c>
      <c r="AA87" s="115" t="s">
        <v>3110</v>
      </c>
      <c r="AB87" s="44">
        <v>4</v>
      </c>
      <c r="AC87" s="45"/>
    </row>
    <row r="88" spans="1:29" ht="12" customHeight="1" x14ac:dyDescent="0.2">
      <c r="A88" s="37">
        <v>87</v>
      </c>
      <c r="B88" s="38" t="s">
        <v>5</v>
      </c>
      <c r="C88" s="39" t="s">
        <v>2972</v>
      </c>
      <c r="D88" s="40">
        <v>44101</v>
      </c>
      <c r="E88" s="38">
        <v>1</v>
      </c>
      <c r="F88" s="38"/>
      <c r="G88" s="38" t="s">
        <v>2</v>
      </c>
      <c r="H88" s="38" t="s">
        <v>2</v>
      </c>
      <c r="I88" s="39">
        <v>3200</v>
      </c>
      <c r="J88" s="48">
        <v>17363</v>
      </c>
      <c r="K88" s="39">
        <v>0</v>
      </c>
      <c r="L88" s="41">
        <f>SUM(Data5[[#This Row],[CHELTUIELI DE PERSONAL LEI]:[CHELTUIELI DE CAPITAL (ACTIVE NEFINANCIARE ) LEI]])</f>
        <v>20563</v>
      </c>
      <c r="M88" s="41">
        <f>Data5[[#This Row],[TOTAL CHELTUIELI LEI]]/Data5[[#This Row],[CURS VALUTAR EURO BNR 22 07 2020]]</f>
        <v>4248.4659407863473</v>
      </c>
      <c r="N88" s="46">
        <v>12737</v>
      </c>
      <c r="O88" s="42"/>
      <c r="P88" s="42">
        <v>4579</v>
      </c>
      <c r="Q88" s="42"/>
      <c r="R88" s="42">
        <f>Data5[[#This Row],[PERSOANE ÎNSCRISE ÎN LISTELE ELECTORALE (TURUL 1)            ]]+Data5[[#This Row],[PERSOANE ÎNSCRISE ÎN LISTELE ELECTORALE (TURUL AL 2-LEA)]]</f>
        <v>12737</v>
      </c>
      <c r="S88" s="42">
        <f>Data5[[#This Row],[PERSOANE CARE AU PARTICIPAT LA VOT (TURUL 1)]]+Data5[[#This Row],[PERSOANE CARE AU PARTICIPAT LA VOT  (TURUL AL 2-LEA)]]</f>
        <v>4579</v>
      </c>
      <c r="T88" s="41">
        <f>Data5[[#This Row],[TOTAL CHELTUIELI LEI]]/Data5[[#This Row],[NUMĂRUL PERSOANELOR ÎNSCRISE ÎN LISTELE ELECTORALE]]</f>
        <v>1.6144303996231453</v>
      </c>
      <c r="U88" s="41">
        <f>Data5[[#This Row],[TOTAL CHELTUIELI EURO]]/Data5[[#This Row],[NUMĂRUL PERSOANELOR ÎNSCRISE ÎN LISTELE ELECTORALE]]</f>
        <v>0.33355310832899016</v>
      </c>
      <c r="V88" s="41">
        <f>Data5[[#This Row],[TOTAL CHELTUIELI LEI]]/Data5[[#This Row],[NUMĂRUL PERSOANELOR CARE AU PARTICIPAT LA VOT]]</f>
        <v>4.490718497488535</v>
      </c>
      <c r="W88" s="41">
        <f>Data5[[#This Row],[TOTAL CHELTUIELI EURO]]/Data5[[#This Row],[NUMĂRUL PERSOANELOR CARE AU PARTICIPAT LA VOT]]</f>
        <v>0.9278152305713796</v>
      </c>
      <c r="X88" s="43">
        <v>4.8400999999999996</v>
      </c>
      <c r="Y88" s="114" t="s">
        <v>2894</v>
      </c>
      <c r="Z88" s="44">
        <v>1</v>
      </c>
      <c r="AA88" s="115" t="s">
        <v>3105</v>
      </c>
      <c r="AB88" s="44">
        <v>0</v>
      </c>
      <c r="AC88" s="45"/>
    </row>
    <row r="89" spans="1:29" ht="12" customHeight="1" x14ac:dyDescent="0.2">
      <c r="A89" s="37">
        <v>88</v>
      </c>
      <c r="B89" s="38" t="s">
        <v>5</v>
      </c>
      <c r="C89" s="39" t="s">
        <v>2973</v>
      </c>
      <c r="D89" s="40">
        <v>44101</v>
      </c>
      <c r="E89" s="38">
        <v>1</v>
      </c>
      <c r="F89" s="38"/>
      <c r="G89" s="38" t="s">
        <v>2</v>
      </c>
      <c r="H89" s="38" t="s">
        <v>2</v>
      </c>
      <c r="I89" s="39">
        <v>0</v>
      </c>
      <c r="J89" s="48">
        <v>34779</v>
      </c>
      <c r="K89" s="39">
        <v>0</v>
      </c>
      <c r="L89" s="41">
        <f>SUM(Data5[[#This Row],[CHELTUIELI DE PERSONAL LEI]:[CHELTUIELI DE CAPITAL (ACTIVE NEFINANCIARE ) LEI]])</f>
        <v>34779</v>
      </c>
      <c r="M89" s="41">
        <f>Data5[[#This Row],[TOTAL CHELTUIELI LEI]]/Data5[[#This Row],[CURS VALUTAR EURO BNR 22 07 2020]]</f>
        <v>7185.5953389392789</v>
      </c>
      <c r="N89" s="46">
        <v>5305</v>
      </c>
      <c r="O89" s="42"/>
      <c r="P89" s="42">
        <v>2987</v>
      </c>
      <c r="Q89" s="42"/>
      <c r="R89" s="42">
        <f>Data5[[#This Row],[PERSOANE ÎNSCRISE ÎN LISTELE ELECTORALE (TURUL 1)            ]]+Data5[[#This Row],[PERSOANE ÎNSCRISE ÎN LISTELE ELECTORALE (TURUL AL 2-LEA)]]</f>
        <v>5305</v>
      </c>
      <c r="S89" s="42">
        <f>Data5[[#This Row],[PERSOANE CARE AU PARTICIPAT LA VOT (TURUL 1)]]+Data5[[#This Row],[PERSOANE CARE AU PARTICIPAT LA VOT  (TURUL AL 2-LEA)]]</f>
        <v>2987</v>
      </c>
      <c r="T89" s="41">
        <f>Data5[[#This Row],[TOTAL CHELTUIELI LEI]]/Data5[[#This Row],[NUMĂRUL PERSOANELOR ÎNSCRISE ÎN LISTELE ELECTORALE]]</f>
        <v>6.5558906691800187</v>
      </c>
      <c r="U89" s="41">
        <f>Data5[[#This Row],[TOTAL CHELTUIELI EURO]]/Data5[[#This Row],[NUMĂRUL PERSOANELOR ÎNSCRISE ÎN LISTELE ELECTORALE]]</f>
        <v>1.3544948801016548</v>
      </c>
      <c r="V89" s="41">
        <f>Data5[[#This Row],[TOTAL CHELTUIELI LEI]]/Data5[[#This Row],[NUMĂRUL PERSOANELOR CARE AU PARTICIPAT LA VOT]]</f>
        <v>11.643454971543354</v>
      </c>
      <c r="W89" s="41">
        <f>Data5[[#This Row],[TOTAL CHELTUIELI EURO]]/Data5[[#This Row],[NUMĂRUL PERSOANELOR CARE AU PARTICIPAT LA VOT]]</f>
        <v>2.4056228118310274</v>
      </c>
      <c r="X89" s="43">
        <v>4.8400999999999996</v>
      </c>
      <c r="Y89" s="114" t="s">
        <v>2889</v>
      </c>
      <c r="Z89" s="44">
        <v>6</v>
      </c>
      <c r="AA89" s="115" t="s">
        <v>3107</v>
      </c>
      <c r="AB89" s="44">
        <v>1</v>
      </c>
      <c r="AC89" s="45"/>
    </row>
    <row r="90" spans="1:29" ht="12" customHeight="1" x14ac:dyDescent="0.2">
      <c r="A90" s="37">
        <v>89</v>
      </c>
      <c r="B90" s="38" t="s">
        <v>5</v>
      </c>
      <c r="C90" s="39" t="s">
        <v>1047</v>
      </c>
      <c r="D90" s="40">
        <v>44101</v>
      </c>
      <c r="E90" s="38">
        <v>1</v>
      </c>
      <c r="F90" s="38"/>
      <c r="G90" s="38" t="s">
        <v>2</v>
      </c>
      <c r="H90" s="38" t="s">
        <v>2</v>
      </c>
      <c r="I90" s="39">
        <v>960</v>
      </c>
      <c r="J90" s="48">
        <v>6667</v>
      </c>
      <c r="K90" s="39">
        <v>0</v>
      </c>
      <c r="L90" s="41">
        <f>SUM(Data5[[#This Row],[CHELTUIELI DE PERSONAL LEI]:[CHELTUIELI DE CAPITAL (ACTIVE NEFINANCIARE ) LEI]])</f>
        <v>7627</v>
      </c>
      <c r="M90" s="41">
        <f>Data5[[#This Row],[TOTAL CHELTUIELI LEI]]/Data5[[#This Row],[CURS VALUTAR EURO BNR 22 07 2020]]</f>
        <v>1575.7938885560218</v>
      </c>
      <c r="N90" s="46">
        <v>2100</v>
      </c>
      <c r="O90" s="42"/>
      <c r="P90" s="42">
        <v>1389</v>
      </c>
      <c r="Q90" s="42"/>
      <c r="R90" s="42">
        <f>Data5[[#This Row],[PERSOANE ÎNSCRISE ÎN LISTELE ELECTORALE (TURUL 1)            ]]+Data5[[#This Row],[PERSOANE ÎNSCRISE ÎN LISTELE ELECTORALE (TURUL AL 2-LEA)]]</f>
        <v>2100</v>
      </c>
      <c r="S90" s="42">
        <f>Data5[[#This Row],[PERSOANE CARE AU PARTICIPAT LA VOT (TURUL 1)]]+Data5[[#This Row],[PERSOANE CARE AU PARTICIPAT LA VOT  (TURUL AL 2-LEA)]]</f>
        <v>1389</v>
      </c>
      <c r="T90" s="41">
        <f>Data5[[#This Row],[TOTAL CHELTUIELI LEI]]/Data5[[#This Row],[NUMĂRUL PERSOANELOR ÎNSCRISE ÎN LISTELE ELECTORALE]]</f>
        <v>3.631904761904762</v>
      </c>
      <c r="U90" s="41">
        <f>Data5[[#This Row],[TOTAL CHELTUIELI EURO]]/Data5[[#This Row],[NUMĂRUL PERSOANELOR ÎNSCRISE ÎN LISTELE ELECTORALE]]</f>
        <v>0.75037804216953419</v>
      </c>
      <c r="V90" s="41">
        <f>Data5[[#This Row],[TOTAL CHELTUIELI LEI]]/Data5[[#This Row],[NUMĂRUL PERSOANELOR CARE AU PARTICIPAT LA VOT]]</f>
        <v>5.4910007199424049</v>
      </c>
      <c r="W90" s="41">
        <f>Data5[[#This Row],[TOTAL CHELTUIELI EURO]]/Data5[[#This Row],[NUMĂRUL PERSOANELOR CARE AU PARTICIPAT LA VOT]]</f>
        <v>1.1344808412930323</v>
      </c>
      <c r="X90" s="43">
        <v>4.8400999999999996</v>
      </c>
      <c r="Y90" s="114" t="s">
        <v>2884</v>
      </c>
      <c r="Z90" s="44">
        <v>3</v>
      </c>
      <c r="AA90" s="115" t="s">
        <v>3105</v>
      </c>
      <c r="AB90" s="44">
        <v>0</v>
      </c>
      <c r="AC90" s="45"/>
    </row>
    <row r="91" spans="1:29" ht="12" customHeight="1" x14ac:dyDescent="0.2">
      <c r="A91" s="37">
        <v>90</v>
      </c>
      <c r="B91" s="38" t="s">
        <v>5</v>
      </c>
      <c r="C91" s="39" t="s">
        <v>1048</v>
      </c>
      <c r="D91" s="40">
        <v>44101</v>
      </c>
      <c r="E91" s="38">
        <v>1</v>
      </c>
      <c r="F91" s="38"/>
      <c r="G91" s="38" t="s">
        <v>2</v>
      </c>
      <c r="H91" s="38" t="s">
        <v>2</v>
      </c>
      <c r="I91" s="39">
        <v>4000</v>
      </c>
      <c r="J91" s="48">
        <v>1067.43</v>
      </c>
      <c r="K91" s="39">
        <v>0</v>
      </c>
      <c r="L91" s="41">
        <f>SUM(Data5[[#This Row],[CHELTUIELI DE PERSONAL LEI]:[CHELTUIELI DE CAPITAL (ACTIVE NEFINANCIARE ) LEI]])</f>
        <v>5067.43</v>
      </c>
      <c r="M91" s="41">
        <f>Data5[[#This Row],[TOTAL CHELTUIELI LEI]]/Data5[[#This Row],[CURS VALUTAR EURO BNR 22 07 2020]]</f>
        <v>1046.9680378504577</v>
      </c>
      <c r="N91" s="46">
        <v>2802</v>
      </c>
      <c r="O91" s="42"/>
      <c r="P91" s="42">
        <v>1987</v>
      </c>
      <c r="Q91" s="42"/>
      <c r="R91" s="42">
        <f>Data5[[#This Row],[PERSOANE ÎNSCRISE ÎN LISTELE ELECTORALE (TURUL 1)            ]]+Data5[[#This Row],[PERSOANE ÎNSCRISE ÎN LISTELE ELECTORALE (TURUL AL 2-LEA)]]</f>
        <v>2802</v>
      </c>
      <c r="S91" s="42">
        <f>Data5[[#This Row],[PERSOANE CARE AU PARTICIPAT LA VOT (TURUL 1)]]+Data5[[#This Row],[PERSOANE CARE AU PARTICIPAT LA VOT  (TURUL AL 2-LEA)]]</f>
        <v>1987</v>
      </c>
      <c r="T91" s="41">
        <f>Data5[[#This Row],[TOTAL CHELTUIELI LEI]]/Data5[[#This Row],[NUMĂRUL PERSOANELOR ÎNSCRISE ÎN LISTELE ELECTORALE]]</f>
        <v>1.8085046395431836</v>
      </c>
      <c r="U91" s="41">
        <f>Data5[[#This Row],[TOTAL CHELTUIELI EURO]]/Data5[[#This Row],[NUMĂRUL PERSOANELOR ÎNSCRISE ÎN LISTELE ELECTORALE]]</f>
        <v>0.37365026332992779</v>
      </c>
      <c r="V91" s="41">
        <f>Data5[[#This Row],[TOTAL CHELTUIELI LEI]]/Data5[[#This Row],[NUMĂRUL PERSOANELOR CARE AU PARTICIPAT LA VOT]]</f>
        <v>2.5502918973326625</v>
      </c>
      <c r="W91" s="41">
        <f>Data5[[#This Row],[TOTAL CHELTUIELI EURO]]/Data5[[#This Row],[NUMĂRUL PERSOANELOR CARE AU PARTICIPAT LA VOT]]</f>
        <v>0.52690892695040648</v>
      </c>
      <c r="X91" s="43">
        <v>4.8400999999999996</v>
      </c>
      <c r="Y91" s="114" t="s">
        <v>2894</v>
      </c>
      <c r="Z91" s="44">
        <v>1</v>
      </c>
      <c r="AA91" s="115" t="s">
        <v>3105</v>
      </c>
      <c r="AB91" s="44">
        <v>0</v>
      </c>
      <c r="AC91" s="45"/>
    </row>
    <row r="92" spans="1:29" ht="12" customHeight="1" x14ac:dyDescent="0.2">
      <c r="A92" s="37">
        <v>91</v>
      </c>
      <c r="B92" s="38" t="s">
        <v>5</v>
      </c>
      <c r="C92" s="39" t="s">
        <v>1049</v>
      </c>
      <c r="D92" s="40">
        <v>44101</v>
      </c>
      <c r="E92" s="38">
        <v>1</v>
      </c>
      <c r="F92" s="38"/>
      <c r="G92" s="38" t="s">
        <v>2</v>
      </c>
      <c r="H92" s="38" t="s">
        <v>2</v>
      </c>
      <c r="I92" s="39">
        <v>129800</v>
      </c>
      <c r="J92" s="48">
        <v>5571.36</v>
      </c>
      <c r="K92" s="39">
        <v>0</v>
      </c>
      <c r="L92" s="41">
        <f>SUM(Data5[[#This Row],[CHELTUIELI DE PERSONAL LEI]:[CHELTUIELI DE CAPITAL (ACTIVE NEFINANCIARE ) LEI]])</f>
        <v>135371.35999999999</v>
      </c>
      <c r="M92" s="41">
        <f>Data5[[#This Row],[TOTAL CHELTUIELI LEI]]/Data5[[#This Row],[CURS VALUTAR EURO BNR 22 07 2020]]</f>
        <v>27968.711390260531</v>
      </c>
      <c r="N92" s="46">
        <v>1218</v>
      </c>
      <c r="O92" s="42"/>
      <c r="P92" s="42">
        <v>1039</v>
      </c>
      <c r="Q92" s="42"/>
      <c r="R92" s="42">
        <f>Data5[[#This Row],[PERSOANE ÎNSCRISE ÎN LISTELE ELECTORALE (TURUL 1)            ]]+Data5[[#This Row],[PERSOANE ÎNSCRISE ÎN LISTELE ELECTORALE (TURUL AL 2-LEA)]]</f>
        <v>1218</v>
      </c>
      <c r="S92" s="42">
        <f>Data5[[#This Row],[PERSOANE CARE AU PARTICIPAT LA VOT (TURUL 1)]]+Data5[[#This Row],[PERSOANE CARE AU PARTICIPAT LA VOT  (TURUL AL 2-LEA)]]</f>
        <v>1039</v>
      </c>
      <c r="T92" s="41">
        <f>Data5[[#This Row],[TOTAL CHELTUIELI LEI]]/Data5[[#This Row],[NUMĂRUL PERSOANELOR ÎNSCRISE ÎN LISTELE ELECTORALE]]</f>
        <v>111.1423316912972</v>
      </c>
      <c r="U92" s="41">
        <f>Data5[[#This Row],[TOTAL CHELTUIELI EURO]]/Data5[[#This Row],[NUMĂRUL PERSOANELOR ÎNSCRISE ÎN LISTELE ELECTORALE]]</f>
        <v>22.962817233383031</v>
      </c>
      <c r="V92" s="41">
        <f>Data5[[#This Row],[TOTAL CHELTUIELI LEI]]/Data5[[#This Row],[NUMĂRUL PERSOANELOR CARE AU PARTICIPAT LA VOT]]</f>
        <v>130.29004812319536</v>
      </c>
      <c r="W92" s="41">
        <f>Data5[[#This Row],[TOTAL CHELTUIELI EURO]]/Data5[[#This Row],[NUMĂRUL PERSOANELOR CARE AU PARTICIPAT LA VOT]]</f>
        <v>26.918875255303686</v>
      </c>
      <c r="X92" s="43">
        <v>4.8400999999999996</v>
      </c>
      <c r="Y92" s="114" t="s">
        <v>3080</v>
      </c>
      <c r="Z92" s="44">
        <v>111</v>
      </c>
      <c r="AA92" s="115" t="s">
        <v>3115</v>
      </c>
      <c r="AB92" s="44">
        <v>22</v>
      </c>
      <c r="AC92" s="45"/>
    </row>
    <row r="93" spans="1:29" ht="12" customHeight="1" x14ac:dyDescent="0.2">
      <c r="A93" s="37">
        <v>92</v>
      </c>
      <c r="B93" s="38" t="s">
        <v>5</v>
      </c>
      <c r="C93" s="39" t="s">
        <v>1050</v>
      </c>
      <c r="D93" s="40">
        <v>44101</v>
      </c>
      <c r="E93" s="38">
        <v>1</v>
      </c>
      <c r="F93" s="38"/>
      <c r="G93" s="38" t="s">
        <v>2</v>
      </c>
      <c r="H93" s="38" t="s">
        <v>2</v>
      </c>
      <c r="I93" s="39">
        <v>0</v>
      </c>
      <c r="J93" s="48">
        <v>3558.11</v>
      </c>
      <c r="K93" s="39">
        <v>0</v>
      </c>
      <c r="L93" s="41">
        <f>SUM(Data5[[#This Row],[CHELTUIELI DE PERSONAL LEI]:[CHELTUIELI DE CAPITAL (ACTIVE NEFINANCIARE ) LEI]])</f>
        <v>3558.11</v>
      </c>
      <c r="M93" s="41">
        <f>Data5[[#This Row],[TOTAL CHELTUIELI LEI]]/Data5[[#This Row],[CURS VALUTAR EURO BNR 22 07 2020]]</f>
        <v>735.13150554740616</v>
      </c>
      <c r="N93" s="46">
        <v>846</v>
      </c>
      <c r="O93" s="42"/>
      <c r="P93" s="42">
        <v>528</v>
      </c>
      <c r="Q93" s="42"/>
      <c r="R93" s="42">
        <f>Data5[[#This Row],[PERSOANE ÎNSCRISE ÎN LISTELE ELECTORALE (TURUL 1)            ]]+Data5[[#This Row],[PERSOANE ÎNSCRISE ÎN LISTELE ELECTORALE (TURUL AL 2-LEA)]]</f>
        <v>846</v>
      </c>
      <c r="S93" s="42">
        <f>Data5[[#This Row],[PERSOANE CARE AU PARTICIPAT LA VOT (TURUL 1)]]+Data5[[#This Row],[PERSOANE CARE AU PARTICIPAT LA VOT  (TURUL AL 2-LEA)]]</f>
        <v>528</v>
      </c>
      <c r="T93" s="41">
        <f>Data5[[#This Row],[TOTAL CHELTUIELI LEI]]/Data5[[#This Row],[NUMĂRUL PERSOANELOR ÎNSCRISE ÎN LISTELE ELECTORALE]]</f>
        <v>4.2058037825059102</v>
      </c>
      <c r="U93" s="41">
        <f>Data5[[#This Row],[TOTAL CHELTUIELI EURO]]/Data5[[#This Row],[NUMĂRUL PERSOANELOR ÎNSCRISE ÎN LISTELE ELECTORALE]]</f>
        <v>0.86894977015059827</v>
      </c>
      <c r="V93" s="41">
        <f>Data5[[#This Row],[TOTAL CHELTUIELI LEI]]/Data5[[#This Row],[NUMĂRUL PERSOANELOR CARE AU PARTICIPAT LA VOT]]</f>
        <v>6.7388446969696973</v>
      </c>
      <c r="W93" s="41">
        <f>Data5[[#This Row],[TOTAL CHELTUIELI EURO]]/Data5[[#This Row],[NUMĂRUL PERSOANELOR CARE AU PARTICIPAT LA VOT]]</f>
        <v>1.3922945180822086</v>
      </c>
      <c r="X93" s="43">
        <v>4.8400999999999996</v>
      </c>
      <c r="Y93" s="114" t="s">
        <v>2895</v>
      </c>
      <c r="Z93" s="44">
        <v>4</v>
      </c>
      <c r="AA93" s="115" t="s">
        <v>3105</v>
      </c>
      <c r="AB93" s="44">
        <v>0</v>
      </c>
      <c r="AC93" s="45"/>
    </row>
    <row r="94" spans="1:29" ht="12" customHeight="1" x14ac:dyDescent="0.2">
      <c r="A94" s="37">
        <v>93</v>
      </c>
      <c r="B94" s="38" t="s">
        <v>5</v>
      </c>
      <c r="C94" s="39" t="s">
        <v>1051</v>
      </c>
      <c r="D94" s="40">
        <v>44101</v>
      </c>
      <c r="E94" s="38">
        <v>1</v>
      </c>
      <c r="F94" s="38"/>
      <c r="G94" s="38" t="s">
        <v>2</v>
      </c>
      <c r="H94" s="38" t="s">
        <v>2</v>
      </c>
      <c r="I94" s="39">
        <v>0</v>
      </c>
      <c r="J94" s="48">
        <v>2151.52</v>
      </c>
      <c r="K94" s="39">
        <v>0</v>
      </c>
      <c r="L94" s="41">
        <f>SUM(Data5[[#This Row],[CHELTUIELI DE PERSONAL LEI]:[CHELTUIELI DE CAPITAL (ACTIVE NEFINANCIARE ) LEI]])</f>
        <v>2151.52</v>
      </c>
      <c r="M94" s="41">
        <f>Data5[[#This Row],[TOTAL CHELTUIELI LEI]]/Data5[[#This Row],[CURS VALUTAR EURO BNR 22 07 2020]]</f>
        <v>444.51974132765855</v>
      </c>
      <c r="N94" s="46">
        <v>1478</v>
      </c>
      <c r="O94" s="42"/>
      <c r="P94" s="42">
        <v>994</v>
      </c>
      <c r="Q94" s="42"/>
      <c r="R94" s="42">
        <f>Data5[[#This Row],[PERSOANE ÎNSCRISE ÎN LISTELE ELECTORALE (TURUL 1)            ]]+Data5[[#This Row],[PERSOANE ÎNSCRISE ÎN LISTELE ELECTORALE (TURUL AL 2-LEA)]]</f>
        <v>1478</v>
      </c>
      <c r="S94" s="42">
        <f>Data5[[#This Row],[PERSOANE CARE AU PARTICIPAT LA VOT (TURUL 1)]]+Data5[[#This Row],[PERSOANE CARE AU PARTICIPAT LA VOT  (TURUL AL 2-LEA)]]</f>
        <v>994</v>
      </c>
      <c r="T94" s="41">
        <f>Data5[[#This Row],[TOTAL CHELTUIELI LEI]]/Data5[[#This Row],[NUMĂRUL PERSOANELOR ÎNSCRISE ÎN LISTELE ELECTORALE]]</f>
        <v>1.4556968876860623</v>
      </c>
      <c r="U94" s="41">
        <f>Data5[[#This Row],[TOTAL CHELTUIELI EURO]]/Data5[[#This Row],[NUMĂRUL PERSOANELOR ÎNSCRISE ÎN LISTELE ELECTORALE]]</f>
        <v>0.30075760576972838</v>
      </c>
      <c r="V94" s="41">
        <f>Data5[[#This Row],[TOTAL CHELTUIELI LEI]]/Data5[[#This Row],[NUMĂRUL PERSOANELOR CARE AU PARTICIPAT LA VOT]]</f>
        <v>2.1645070422535211</v>
      </c>
      <c r="W94" s="41">
        <f>Data5[[#This Row],[TOTAL CHELTUIELI EURO]]/Data5[[#This Row],[NUMĂRUL PERSOANELOR CARE AU PARTICIPAT LA VOT]]</f>
        <v>0.44720295908215146</v>
      </c>
      <c r="X94" s="43">
        <v>4.8400999999999996</v>
      </c>
      <c r="Y94" s="114" t="s">
        <v>2894</v>
      </c>
      <c r="Z94" s="44">
        <v>1</v>
      </c>
      <c r="AA94" s="115" t="s">
        <v>3105</v>
      </c>
      <c r="AB94" s="44">
        <v>0</v>
      </c>
      <c r="AC94" s="45"/>
    </row>
    <row r="95" spans="1:29" ht="12" customHeight="1" x14ac:dyDescent="0.2">
      <c r="A95" s="37">
        <v>94</v>
      </c>
      <c r="B95" s="38" t="s">
        <v>5</v>
      </c>
      <c r="C95" s="39" t="s">
        <v>1052</v>
      </c>
      <c r="D95" s="40">
        <v>44101</v>
      </c>
      <c r="E95" s="38">
        <v>1</v>
      </c>
      <c r="F95" s="38"/>
      <c r="G95" s="38" t="s">
        <v>2</v>
      </c>
      <c r="H95" s="38" t="s">
        <v>2</v>
      </c>
      <c r="I95" s="39">
        <v>8000</v>
      </c>
      <c r="J95" s="48">
        <v>18221</v>
      </c>
      <c r="K95" s="39">
        <v>0</v>
      </c>
      <c r="L95" s="41">
        <f>SUM(Data5[[#This Row],[CHELTUIELI DE PERSONAL LEI]:[CHELTUIELI DE CAPITAL (ACTIVE NEFINANCIARE ) LEI]])</f>
        <v>26221</v>
      </c>
      <c r="M95" s="41">
        <f>Data5[[#This Row],[TOTAL CHELTUIELI LEI]]/Data5[[#This Row],[CURS VALUTAR EURO BNR 22 07 2020]]</f>
        <v>5417.4500526848624</v>
      </c>
      <c r="N95" s="46">
        <v>2113</v>
      </c>
      <c r="O95" s="42"/>
      <c r="P95" s="42">
        <v>1644</v>
      </c>
      <c r="Q95" s="42"/>
      <c r="R95" s="42">
        <f>Data5[[#This Row],[PERSOANE ÎNSCRISE ÎN LISTELE ELECTORALE (TURUL 1)            ]]+Data5[[#This Row],[PERSOANE ÎNSCRISE ÎN LISTELE ELECTORALE (TURUL AL 2-LEA)]]</f>
        <v>2113</v>
      </c>
      <c r="S95" s="42">
        <f>Data5[[#This Row],[PERSOANE CARE AU PARTICIPAT LA VOT (TURUL 1)]]+Data5[[#This Row],[PERSOANE CARE AU PARTICIPAT LA VOT  (TURUL AL 2-LEA)]]</f>
        <v>1644</v>
      </c>
      <c r="T95" s="41">
        <f>Data5[[#This Row],[TOTAL CHELTUIELI LEI]]/Data5[[#This Row],[NUMĂRUL PERSOANELOR ÎNSCRISE ÎN LISTELE ELECTORALE]]</f>
        <v>12.409370563180312</v>
      </c>
      <c r="U95" s="41">
        <f>Data5[[#This Row],[TOTAL CHELTUIELI EURO]]/Data5[[#This Row],[NUMĂRUL PERSOANELOR ÎNSCRISE ÎN LISTELE ELECTORALE]]</f>
        <v>2.5638665653974737</v>
      </c>
      <c r="V95" s="41">
        <f>Data5[[#This Row],[TOTAL CHELTUIELI LEI]]/Data5[[#This Row],[NUMĂRUL PERSOANELOR CARE AU PARTICIPAT LA VOT]]</f>
        <v>15.949513381995134</v>
      </c>
      <c r="W95" s="41">
        <f>Data5[[#This Row],[TOTAL CHELTUIELI EURO]]/Data5[[#This Row],[NUMĂRUL PERSOANELOR CARE AU PARTICIPAT LA VOT]]</f>
        <v>3.2952859201246123</v>
      </c>
      <c r="X95" s="43">
        <v>4.8400999999999996</v>
      </c>
      <c r="Y95" s="114" t="s">
        <v>2897</v>
      </c>
      <c r="Z95" s="44">
        <v>12</v>
      </c>
      <c r="AA95" s="115" t="s">
        <v>3108</v>
      </c>
      <c r="AB95" s="44">
        <v>2</v>
      </c>
      <c r="AC95" s="45"/>
    </row>
    <row r="96" spans="1:29" ht="12" customHeight="1" x14ac:dyDescent="0.2">
      <c r="A96" s="37">
        <v>95</v>
      </c>
      <c r="B96" s="38" t="s">
        <v>5</v>
      </c>
      <c r="C96" s="39" t="s">
        <v>1053</v>
      </c>
      <c r="D96" s="40">
        <v>44101</v>
      </c>
      <c r="E96" s="38">
        <v>1</v>
      </c>
      <c r="F96" s="38"/>
      <c r="G96" s="38" t="s">
        <v>2</v>
      </c>
      <c r="H96" s="38" t="s">
        <v>2</v>
      </c>
      <c r="I96" s="39">
        <v>1200</v>
      </c>
      <c r="J96" s="48">
        <v>4970</v>
      </c>
      <c r="K96" s="39">
        <v>0</v>
      </c>
      <c r="L96" s="41">
        <f>SUM(Data5[[#This Row],[CHELTUIELI DE PERSONAL LEI]:[CHELTUIELI DE CAPITAL (ACTIVE NEFINANCIARE ) LEI]])</f>
        <v>6170</v>
      </c>
      <c r="M96" s="41">
        <f>Data5[[#This Row],[TOTAL CHELTUIELI LEI]]/Data5[[#This Row],[CURS VALUTAR EURO BNR 22 07 2020]]</f>
        <v>1274.7670502675564</v>
      </c>
      <c r="N96" s="46">
        <v>2487</v>
      </c>
      <c r="O96" s="42"/>
      <c r="P96" s="42">
        <v>1761</v>
      </c>
      <c r="Q96" s="42"/>
      <c r="R96" s="42">
        <f>Data5[[#This Row],[PERSOANE ÎNSCRISE ÎN LISTELE ELECTORALE (TURUL 1)            ]]+Data5[[#This Row],[PERSOANE ÎNSCRISE ÎN LISTELE ELECTORALE (TURUL AL 2-LEA)]]</f>
        <v>2487</v>
      </c>
      <c r="S96" s="42">
        <f>Data5[[#This Row],[PERSOANE CARE AU PARTICIPAT LA VOT (TURUL 1)]]+Data5[[#This Row],[PERSOANE CARE AU PARTICIPAT LA VOT  (TURUL AL 2-LEA)]]</f>
        <v>1761</v>
      </c>
      <c r="T96" s="41">
        <f>Data5[[#This Row],[TOTAL CHELTUIELI LEI]]/Data5[[#This Row],[NUMĂRUL PERSOANELOR ÎNSCRISE ÎN LISTELE ELECTORALE]]</f>
        <v>2.4809006835544833</v>
      </c>
      <c r="U96" s="41">
        <f>Data5[[#This Row],[TOTAL CHELTUIELI EURO]]/Data5[[#This Row],[NUMĂRUL PERSOANELOR ÎNSCRISE ÎN LISTELE ELECTORALE]]</f>
        <v>0.51257219552374611</v>
      </c>
      <c r="V96" s="41">
        <f>Data5[[#This Row],[TOTAL CHELTUIELI LEI]]/Data5[[#This Row],[NUMĂRUL PERSOANELOR CARE AU PARTICIPAT LA VOT]]</f>
        <v>3.5036910846110163</v>
      </c>
      <c r="W96" s="41">
        <f>Data5[[#This Row],[TOTAL CHELTUIELI EURO]]/Data5[[#This Row],[NUMĂRUL PERSOANELOR CARE AU PARTICIPAT LA VOT]]</f>
        <v>0.72388816028822056</v>
      </c>
      <c r="X96" s="43">
        <v>4.8400999999999996</v>
      </c>
      <c r="Y96" s="114" t="s">
        <v>2891</v>
      </c>
      <c r="Z96" s="44">
        <v>2</v>
      </c>
      <c r="AA96" s="115" t="s">
        <v>3105</v>
      </c>
      <c r="AB96" s="44">
        <v>0</v>
      </c>
      <c r="AC96" s="45"/>
    </row>
    <row r="97" spans="1:29" ht="12" customHeight="1" x14ac:dyDescent="0.2">
      <c r="A97" s="37">
        <v>96</v>
      </c>
      <c r="B97" s="38" t="s">
        <v>5</v>
      </c>
      <c r="C97" s="39" t="s">
        <v>1054</v>
      </c>
      <c r="D97" s="40">
        <v>44101</v>
      </c>
      <c r="E97" s="38">
        <v>1</v>
      </c>
      <c r="F97" s="38"/>
      <c r="G97" s="38" t="s">
        <v>2</v>
      </c>
      <c r="H97" s="38" t="s">
        <v>2</v>
      </c>
      <c r="I97" s="39">
        <v>1320</v>
      </c>
      <c r="J97" s="48">
        <v>2200</v>
      </c>
      <c r="K97" s="39">
        <v>0</v>
      </c>
      <c r="L97" s="41">
        <f>SUM(Data5[[#This Row],[CHELTUIELI DE PERSONAL LEI]:[CHELTUIELI DE CAPITAL (ACTIVE NEFINANCIARE ) LEI]])</f>
        <v>3520</v>
      </c>
      <c r="M97" s="41">
        <f>Data5[[#This Row],[TOTAL CHELTUIELI LEI]]/Data5[[#This Row],[CURS VALUTAR EURO BNR 22 07 2020]]</f>
        <v>727.25770128716351</v>
      </c>
      <c r="N97" s="46">
        <v>1482</v>
      </c>
      <c r="O97" s="42"/>
      <c r="P97" s="42">
        <v>765</v>
      </c>
      <c r="Q97" s="42"/>
      <c r="R97" s="42">
        <f>Data5[[#This Row],[PERSOANE ÎNSCRISE ÎN LISTELE ELECTORALE (TURUL 1)            ]]+Data5[[#This Row],[PERSOANE ÎNSCRISE ÎN LISTELE ELECTORALE (TURUL AL 2-LEA)]]</f>
        <v>1482</v>
      </c>
      <c r="S97" s="42">
        <f>Data5[[#This Row],[PERSOANE CARE AU PARTICIPAT LA VOT (TURUL 1)]]+Data5[[#This Row],[PERSOANE CARE AU PARTICIPAT LA VOT  (TURUL AL 2-LEA)]]</f>
        <v>765</v>
      </c>
      <c r="T97" s="41">
        <f>Data5[[#This Row],[TOTAL CHELTUIELI LEI]]/Data5[[#This Row],[NUMĂRUL PERSOANELOR ÎNSCRISE ÎN LISTELE ELECTORALE]]</f>
        <v>2.3751686909581649</v>
      </c>
      <c r="U97" s="41">
        <f>Data5[[#This Row],[TOTAL CHELTUIELI EURO]]/Data5[[#This Row],[NUMĂRUL PERSOANELOR ÎNSCRISE ÎN LISTELE ELECTORALE]]</f>
        <v>0.49072719385098751</v>
      </c>
      <c r="V97" s="41">
        <f>Data5[[#This Row],[TOTAL CHELTUIELI LEI]]/Data5[[#This Row],[NUMĂRUL PERSOANELOR CARE AU PARTICIPAT LA VOT]]</f>
        <v>4.6013071895424833</v>
      </c>
      <c r="W97" s="41">
        <f>Data5[[#This Row],[TOTAL CHELTUIELI EURO]]/Data5[[#This Row],[NUMĂRUL PERSOANELOR CARE AU PARTICIPAT LA VOT]]</f>
        <v>0.95066366181328565</v>
      </c>
      <c r="X97" s="43">
        <v>4.8400999999999996</v>
      </c>
      <c r="Y97" s="114" t="s">
        <v>2891</v>
      </c>
      <c r="Z97" s="44">
        <v>2</v>
      </c>
      <c r="AA97" s="115" t="s">
        <v>3105</v>
      </c>
      <c r="AB97" s="44">
        <v>0</v>
      </c>
      <c r="AC97" s="45"/>
    </row>
    <row r="98" spans="1:29" ht="12" customHeight="1" x14ac:dyDescent="0.2">
      <c r="A98" s="37">
        <v>97</v>
      </c>
      <c r="B98" s="38" t="s">
        <v>5</v>
      </c>
      <c r="C98" s="39" t="s">
        <v>1055</v>
      </c>
      <c r="D98" s="40">
        <v>44101</v>
      </c>
      <c r="E98" s="38">
        <v>1</v>
      </c>
      <c r="F98" s="38"/>
      <c r="G98" s="38" t="s">
        <v>2</v>
      </c>
      <c r="H98" s="38" t="s">
        <v>2</v>
      </c>
      <c r="I98" s="39">
        <v>113650</v>
      </c>
      <c r="J98" s="48">
        <v>16920</v>
      </c>
      <c r="K98" s="39">
        <v>0</v>
      </c>
      <c r="L98" s="41">
        <f>SUM(Data5[[#This Row],[CHELTUIELI DE PERSONAL LEI]:[CHELTUIELI DE CAPITAL (ACTIVE NEFINANCIARE ) LEI]])</f>
        <v>130570</v>
      </c>
      <c r="M98" s="41">
        <f>Data5[[#This Row],[TOTAL CHELTUIELI LEI]]/Data5[[#This Row],[CURS VALUTAR EURO BNR 22 07 2020]]</f>
        <v>26976.715357120724</v>
      </c>
      <c r="N98" s="46">
        <v>2733</v>
      </c>
      <c r="O98" s="42"/>
      <c r="P98" s="42">
        <v>1732</v>
      </c>
      <c r="Q98" s="42"/>
      <c r="R98" s="42">
        <f>Data5[[#This Row],[PERSOANE ÎNSCRISE ÎN LISTELE ELECTORALE (TURUL 1)            ]]+Data5[[#This Row],[PERSOANE ÎNSCRISE ÎN LISTELE ELECTORALE (TURUL AL 2-LEA)]]</f>
        <v>2733</v>
      </c>
      <c r="S98" s="42">
        <f>Data5[[#This Row],[PERSOANE CARE AU PARTICIPAT LA VOT (TURUL 1)]]+Data5[[#This Row],[PERSOANE CARE AU PARTICIPAT LA VOT  (TURUL AL 2-LEA)]]</f>
        <v>1732</v>
      </c>
      <c r="T98" s="41">
        <f>Data5[[#This Row],[TOTAL CHELTUIELI LEI]]/Data5[[#This Row],[NUMĂRUL PERSOANELOR ÎNSCRISE ÎN LISTELE ELECTORALE]]</f>
        <v>47.775338455909257</v>
      </c>
      <c r="U98" s="41">
        <f>Data5[[#This Row],[TOTAL CHELTUIELI EURO]]/Data5[[#This Row],[NUMĂRUL PERSOANELOR ÎNSCRISE ÎN LISTELE ELECTORALE]]</f>
        <v>9.8707337567218154</v>
      </c>
      <c r="V98" s="41">
        <f>Data5[[#This Row],[TOTAL CHELTUIELI LEI]]/Data5[[#This Row],[NUMĂRUL PERSOANELOR CARE AU PARTICIPAT LA VOT]]</f>
        <v>75.386836027713628</v>
      </c>
      <c r="W98" s="41">
        <f>Data5[[#This Row],[TOTAL CHELTUIELI EURO]]/Data5[[#This Row],[NUMĂRUL PERSOANELOR CARE AU PARTICIPAT LA VOT]]</f>
        <v>15.575470760462311</v>
      </c>
      <c r="X98" s="43">
        <v>4.8400999999999996</v>
      </c>
      <c r="Y98" s="114" t="s">
        <v>2901</v>
      </c>
      <c r="Z98" s="44">
        <v>47</v>
      </c>
      <c r="AA98" s="115" t="s">
        <v>3111</v>
      </c>
      <c r="AB98" s="44">
        <v>9</v>
      </c>
      <c r="AC98" s="45"/>
    </row>
    <row r="99" spans="1:29" ht="12" customHeight="1" x14ac:dyDescent="0.2">
      <c r="A99" s="37">
        <v>98</v>
      </c>
      <c r="B99" s="38" t="s">
        <v>5</v>
      </c>
      <c r="C99" s="39" t="s">
        <v>1056</v>
      </c>
      <c r="D99" s="40">
        <v>44101</v>
      </c>
      <c r="E99" s="38">
        <v>1</v>
      </c>
      <c r="F99" s="38"/>
      <c r="G99" s="38" t="s">
        <v>2</v>
      </c>
      <c r="H99" s="38" t="s">
        <v>2</v>
      </c>
      <c r="I99" s="47">
        <v>149175</v>
      </c>
      <c r="J99" s="47">
        <v>2040</v>
      </c>
      <c r="K99" s="47">
        <v>0</v>
      </c>
      <c r="L99" s="41">
        <f>SUM(Data5[[#This Row],[CHELTUIELI DE PERSONAL LEI]:[CHELTUIELI DE CAPITAL (ACTIVE NEFINANCIARE ) LEI]])</f>
        <v>151215</v>
      </c>
      <c r="M99" s="41">
        <f>Data5[[#This Row],[TOTAL CHELTUIELI LEI]]/Data5[[#This Row],[CURS VALUTAR EURO BNR 22 07 2020]]</f>
        <v>31242.123096630236</v>
      </c>
      <c r="N99" s="46">
        <v>983</v>
      </c>
      <c r="O99" s="42"/>
      <c r="P99" s="42">
        <v>809</v>
      </c>
      <c r="Q99" s="42"/>
      <c r="R99" s="42">
        <f>Data5[[#This Row],[PERSOANE ÎNSCRISE ÎN LISTELE ELECTORALE (TURUL 1)            ]]+Data5[[#This Row],[PERSOANE ÎNSCRISE ÎN LISTELE ELECTORALE (TURUL AL 2-LEA)]]</f>
        <v>983</v>
      </c>
      <c r="S99" s="42">
        <f>Data5[[#This Row],[PERSOANE CARE AU PARTICIPAT LA VOT (TURUL 1)]]+Data5[[#This Row],[PERSOANE CARE AU PARTICIPAT LA VOT  (TURUL AL 2-LEA)]]</f>
        <v>809</v>
      </c>
      <c r="T99" s="41">
        <f>Data5[[#This Row],[TOTAL CHELTUIELI LEI]]/Data5[[#This Row],[NUMĂRUL PERSOANELOR ÎNSCRISE ÎN LISTELE ELECTORALE]]</f>
        <v>153.83011190233978</v>
      </c>
      <c r="U99" s="41">
        <f>Data5[[#This Row],[TOTAL CHELTUIELI EURO]]/Data5[[#This Row],[NUMĂRUL PERSOANELOR ÎNSCRISE ÎN LISTELE ELECTORALE]]</f>
        <v>31.782424309898509</v>
      </c>
      <c r="V99" s="41">
        <f>Data5[[#This Row],[TOTAL CHELTUIELI LEI]]/Data5[[#This Row],[NUMĂRUL PERSOANELOR CARE AU PARTICIPAT LA VOT]]</f>
        <v>186.9159456118665</v>
      </c>
      <c r="W99" s="41">
        <f>Data5[[#This Row],[TOTAL CHELTUIELI EURO]]/Data5[[#This Row],[NUMĂRUL PERSOANELOR CARE AU PARTICIPAT LA VOT]]</f>
        <v>38.618199130568897</v>
      </c>
      <c r="X99" s="43">
        <v>4.8400999999999996</v>
      </c>
      <c r="Y99" s="114" t="s">
        <v>3081</v>
      </c>
      <c r="Z99" s="44">
        <v>153</v>
      </c>
      <c r="AA99" s="115" t="s">
        <v>3116</v>
      </c>
      <c r="AB99" s="44">
        <v>31</v>
      </c>
      <c r="AC99" s="45"/>
    </row>
    <row r="100" spans="1:29" ht="12" customHeight="1" x14ac:dyDescent="0.2">
      <c r="A100" s="37">
        <v>99</v>
      </c>
      <c r="B100" s="38" t="s">
        <v>5</v>
      </c>
      <c r="C100" s="39" t="s">
        <v>1057</v>
      </c>
      <c r="D100" s="40">
        <v>44101</v>
      </c>
      <c r="E100" s="38">
        <v>1</v>
      </c>
      <c r="F100" s="38"/>
      <c r="G100" s="38" t="s">
        <v>2</v>
      </c>
      <c r="H100" s="38" t="s">
        <v>2</v>
      </c>
      <c r="I100" s="47">
        <v>4250</v>
      </c>
      <c r="J100" s="47">
        <v>18169</v>
      </c>
      <c r="K100" s="47">
        <v>0</v>
      </c>
      <c r="L100" s="41">
        <f>SUM(Data5[[#This Row],[CHELTUIELI DE PERSONAL LEI]:[CHELTUIELI DE CAPITAL (ACTIVE NEFINANCIARE ) LEI]])</f>
        <v>22419</v>
      </c>
      <c r="M100" s="41">
        <f>Data5[[#This Row],[TOTAL CHELTUIELI LEI]]/Data5[[#This Row],[CURS VALUTAR EURO BNR 22 07 2020]]</f>
        <v>4631.9290923741246</v>
      </c>
      <c r="N100" s="46">
        <v>2755</v>
      </c>
      <c r="O100" s="42"/>
      <c r="P100" s="42">
        <v>2039</v>
      </c>
      <c r="Q100" s="42"/>
      <c r="R100" s="42">
        <f>Data5[[#This Row],[PERSOANE ÎNSCRISE ÎN LISTELE ELECTORALE (TURUL 1)            ]]+Data5[[#This Row],[PERSOANE ÎNSCRISE ÎN LISTELE ELECTORALE (TURUL AL 2-LEA)]]</f>
        <v>2755</v>
      </c>
      <c r="S100" s="42">
        <f>Data5[[#This Row],[PERSOANE CARE AU PARTICIPAT LA VOT (TURUL 1)]]+Data5[[#This Row],[PERSOANE CARE AU PARTICIPAT LA VOT  (TURUL AL 2-LEA)]]</f>
        <v>2039</v>
      </c>
      <c r="T100" s="41">
        <f>Data5[[#This Row],[TOTAL CHELTUIELI LEI]]/Data5[[#This Row],[NUMĂRUL PERSOANELOR ÎNSCRISE ÎN LISTELE ELECTORALE]]</f>
        <v>8.1375680580762246</v>
      </c>
      <c r="U100" s="41">
        <f>Data5[[#This Row],[TOTAL CHELTUIELI EURO]]/Data5[[#This Row],[NUMĂRUL PERSOANELOR ÎNSCRISE ÎN LISTELE ELECTORALE]]</f>
        <v>1.6812809772682848</v>
      </c>
      <c r="V100" s="41">
        <f>Data5[[#This Row],[TOTAL CHELTUIELI LEI]]/Data5[[#This Row],[NUMĂRUL PERSOANELOR CARE AU PARTICIPAT LA VOT]]</f>
        <v>10.995095635115252</v>
      </c>
      <c r="W100" s="41">
        <f>Data5[[#This Row],[TOTAL CHELTUIELI EURO]]/Data5[[#This Row],[NUMĂRUL PERSOANELOR CARE AU PARTICIPAT LA VOT]]</f>
        <v>2.271667038927967</v>
      </c>
      <c r="X100" s="43">
        <v>4.8400999999999996</v>
      </c>
      <c r="Y100" s="114" t="s">
        <v>2896</v>
      </c>
      <c r="Z100" s="44">
        <v>8</v>
      </c>
      <c r="AA100" s="115" t="s">
        <v>3107</v>
      </c>
      <c r="AB100" s="44">
        <v>1</v>
      </c>
      <c r="AC100" s="45"/>
    </row>
    <row r="101" spans="1:29" ht="12" customHeight="1" x14ac:dyDescent="0.2">
      <c r="A101" s="37">
        <v>100</v>
      </c>
      <c r="B101" s="38" t="s">
        <v>5</v>
      </c>
      <c r="C101" s="39" t="s">
        <v>1058</v>
      </c>
      <c r="D101" s="40">
        <v>44101</v>
      </c>
      <c r="E101" s="38">
        <v>1</v>
      </c>
      <c r="F101" s="38"/>
      <c r="G101" s="38" t="s">
        <v>2</v>
      </c>
      <c r="H101" s="38" t="s">
        <v>2</v>
      </c>
      <c r="I101" s="39">
        <v>95700</v>
      </c>
      <c r="J101" s="48">
        <v>80</v>
      </c>
      <c r="K101" s="39">
        <v>0</v>
      </c>
      <c r="L101" s="41">
        <f>SUM(Data5[[#This Row],[CHELTUIELI DE PERSONAL LEI]:[CHELTUIELI DE CAPITAL (ACTIVE NEFINANCIARE ) LEI]])</f>
        <v>95780</v>
      </c>
      <c r="M101" s="41">
        <f>Data5[[#This Row],[TOTAL CHELTUIELI LEI]]/Data5[[#This Row],[CURS VALUTAR EURO BNR 22 07 2020]]</f>
        <v>19788.847337864921</v>
      </c>
      <c r="N101" s="46">
        <v>900</v>
      </c>
      <c r="O101" s="42"/>
      <c r="P101" s="42">
        <v>681</v>
      </c>
      <c r="Q101" s="42"/>
      <c r="R101" s="42">
        <f>Data5[[#This Row],[PERSOANE ÎNSCRISE ÎN LISTELE ELECTORALE (TURUL 1)            ]]+Data5[[#This Row],[PERSOANE ÎNSCRISE ÎN LISTELE ELECTORALE (TURUL AL 2-LEA)]]</f>
        <v>900</v>
      </c>
      <c r="S101" s="42">
        <f>Data5[[#This Row],[PERSOANE CARE AU PARTICIPAT LA VOT (TURUL 1)]]+Data5[[#This Row],[PERSOANE CARE AU PARTICIPAT LA VOT  (TURUL AL 2-LEA)]]</f>
        <v>681</v>
      </c>
      <c r="T101" s="41">
        <f>Data5[[#This Row],[TOTAL CHELTUIELI LEI]]/Data5[[#This Row],[NUMĂRUL PERSOANELOR ÎNSCRISE ÎN LISTELE ELECTORALE]]</f>
        <v>106.42222222222222</v>
      </c>
      <c r="U101" s="41">
        <f>Data5[[#This Row],[TOTAL CHELTUIELI EURO]]/Data5[[#This Row],[NUMĂRUL PERSOANELOR ÎNSCRISE ÎN LISTELE ELECTORALE]]</f>
        <v>21.987608153183245</v>
      </c>
      <c r="V101" s="41">
        <f>Data5[[#This Row],[TOTAL CHELTUIELI LEI]]/Data5[[#This Row],[NUMĂRUL PERSOANELOR CARE AU PARTICIPAT LA VOT]]</f>
        <v>140.64610866372982</v>
      </c>
      <c r="W101" s="41">
        <f>Data5[[#This Row],[TOTAL CHELTUIELI EURO]]/Data5[[#This Row],[NUMĂRUL PERSOANELOR CARE AU PARTICIPAT LA VOT]]</f>
        <v>29.058512977775216</v>
      </c>
      <c r="X101" s="43">
        <v>4.8400999999999996</v>
      </c>
      <c r="Y101" s="114" t="s">
        <v>3082</v>
      </c>
      <c r="Z101" s="44">
        <v>106</v>
      </c>
      <c r="AA101" s="115" t="s">
        <v>3117</v>
      </c>
      <c r="AB101" s="44">
        <v>21</v>
      </c>
      <c r="AC101" s="45"/>
    </row>
    <row r="102" spans="1:29" ht="12" customHeight="1" x14ac:dyDescent="0.2">
      <c r="A102" s="37">
        <v>101</v>
      </c>
      <c r="B102" s="38" t="s">
        <v>5</v>
      </c>
      <c r="C102" s="39" t="s">
        <v>1059</v>
      </c>
      <c r="D102" s="40">
        <v>44101</v>
      </c>
      <c r="E102" s="38">
        <v>1</v>
      </c>
      <c r="F102" s="38"/>
      <c r="G102" s="38" t="s">
        <v>2</v>
      </c>
      <c r="H102" s="38" t="s">
        <v>2</v>
      </c>
      <c r="I102" s="39">
        <v>800</v>
      </c>
      <c r="J102" s="48">
        <v>9659</v>
      </c>
      <c r="K102" s="39">
        <v>0</v>
      </c>
      <c r="L102" s="41">
        <f>SUM(Data5[[#This Row],[CHELTUIELI DE PERSONAL LEI]:[CHELTUIELI DE CAPITAL (ACTIVE NEFINANCIARE ) LEI]])</f>
        <v>10459</v>
      </c>
      <c r="M102" s="41">
        <f>Data5[[#This Row],[TOTAL CHELTUIELI LEI]]/Data5[[#This Row],[CURS VALUTAR EURO BNR 22 07 2020]]</f>
        <v>2160.905766409785</v>
      </c>
      <c r="N102" s="46">
        <v>2230</v>
      </c>
      <c r="O102" s="42"/>
      <c r="P102" s="42">
        <v>1304</v>
      </c>
      <c r="Q102" s="42"/>
      <c r="R102" s="42">
        <f>Data5[[#This Row],[PERSOANE ÎNSCRISE ÎN LISTELE ELECTORALE (TURUL 1)            ]]+Data5[[#This Row],[PERSOANE ÎNSCRISE ÎN LISTELE ELECTORALE (TURUL AL 2-LEA)]]</f>
        <v>2230</v>
      </c>
      <c r="S102" s="42">
        <f>Data5[[#This Row],[PERSOANE CARE AU PARTICIPAT LA VOT (TURUL 1)]]+Data5[[#This Row],[PERSOANE CARE AU PARTICIPAT LA VOT  (TURUL AL 2-LEA)]]</f>
        <v>1304</v>
      </c>
      <c r="T102" s="41">
        <f>Data5[[#This Row],[TOTAL CHELTUIELI LEI]]/Data5[[#This Row],[NUMĂRUL PERSOANELOR ÎNSCRISE ÎN LISTELE ELECTORALE]]</f>
        <v>4.6901345291479819</v>
      </c>
      <c r="U102" s="41">
        <f>Data5[[#This Row],[TOTAL CHELTUIELI EURO]]/Data5[[#This Row],[NUMĂRUL PERSOANELOR ÎNSCRISE ÎN LISTELE ELECTORALE]]</f>
        <v>0.9690160387487825</v>
      </c>
      <c r="V102" s="41">
        <f>Data5[[#This Row],[TOTAL CHELTUIELI LEI]]/Data5[[#This Row],[NUMĂRUL PERSOANELOR CARE AU PARTICIPAT LA VOT]]</f>
        <v>8.0207055214723919</v>
      </c>
      <c r="W102" s="41">
        <f>Data5[[#This Row],[TOTAL CHELTUIELI EURO]]/Data5[[#This Row],[NUMĂRUL PERSOANELOR CARE AU PARTICIPAT LA VOT]]</f>
        <v>1.6571363239338841</v>
      </c>
      <c r="X102" s="43">
        <v>4.8400999999999996</v>
      </c>
      <c r="Y102" s="114" t="s">
        <v>2895</v>
      </c>
      <c r="Z102" s="44">
        <v>4</v>
      </c>
      <c r="AA102" s="115" t="s">
        <v>3105</v>
      </c>
      <c r="AB102" s="44">
        <v>0</v>
      </c>
      <c r="AC102" s="45"/>
    </row>
    <row r="103" spans="1:29" ht="12" customHeight="1" x14ac:dyDescent="0.2">
      <c r="A103" s="37">
        <v>102</v>
      </c>
      <c r="B103" s="38" t="s">
        <v>5</v>
      </c>
      <c r="C103" s="39" t="s">
        <v>1060</v>
      </c>
      <c r="D103" s="40">
        <v>44101</v>
      </c>
      <c r="E103" s="38">
        <v>1</v>
      </c>
      <c r="F103" s="38"/>
      <c r="G103" s="38" t="s">
        <v>2</v>
      </c>
      <c r="H103" s="38" t="s">
        <v>2</v>
      </c>
      <c r="I103" s="39">
        <v>0</v>
      </c>
      <c r="J103" s="48">
        <v>15500</v>
      </c>
      <c r="K103" s="39">
        <v>0</v>
      </c>
      <c r="L103" s="41">
        <f>SUM(Data5[[#This Row],[CHELTUIELI DE PERSONAL LEI]:[CHELTUIELI DE CAPITAL (ACTIVE NEFINANCIARE ) LEI]])</f>
        <v>15500</v>
      </c>
      <c r="M103" s="41">
        <f>Data5[[#This Row],[TOTAL CHELTUIELI LEI]]/Data5[[#This Row],[CURS VALUTAR EURO BNR 22 07 2020]]</f>
        <v>3202.413173281544</v>
      </c>
      <c r="N103" s="46">
        <v>1050</v>
      </c>
      <c r="O103" s="42"/>
      <c r="P103" s="42">
        <v>831</v>
      </c>
      <c r="Q103" s="42"/>
      <c r="R103" s="42">
        <f>Data5[[#This Row],[PERSOANE ÎNSCRISE ÎN LISTELE ELECTORALE (TURUL 1)            ]]+Data5[[#This Row],[PERSOANE ÎNSCRISE ÎN LISTELE ELECTORALE (TURUL AL 2-LEA)]]</f>
        <v>1050</v>
      </c>
      <c r="S103" s="42">
        <f>Data5[[#This Row],[PERSOANE CARE AU PARTICIPAT LA VOT (TURUL 1)]]+Data5[[#This Row],[PERSOANE CARE AU PARTICIPAT LA VOT  (TURUL AL 2-LEA)]]</f>
        <v>831</v>
      </c>
      <c r="T103" s="41">
        <f>Data5[[#This Row],[TOTAL CHELTUIELI LEI]]/Data5[[#This Row],[NUMĂRUL PERSOANELOR ÎNSCRISE ÎN LISTELE ELECTORALE]]</f>
        <v>14.761904761904763</v>
      </c>
      <c r="U103" s="41">
        <f>Data5[[#This Row],[TOTAL CHELTUIELI EURO]]/Data5[[#This Row],[NUMĂRUL PERSOANELOR ÎNSCRISE ÎN LISTELE ELECTORALE]]</f>
        <v>3.0499173078871848</v>
      </c>
      <c r="V103" s="41">
        <f>Data5[[#This Row],[TOTAL CHELTUIELI LEI]]/Data5[[#This Row],[NUMĂRUL PERSOANELOR CARE AU PARTICIPAT LA VOT]]</f>
        <v>18.652226233453671</v>
      </c>
      <c r="W103" s="41">
        <f>Data5[[#This Row],[TOTAL CHELTUIELI EURO]]/Data5[[#This Row],[NUMĂRUL PERSOANELOR CARE AU PARTICIPAT LA VOT]]</f>
        <v>3.8536861290993309</v>
      </c>
      <c r="X103" s="43">
        <v>4.8400999999999996</v>
      </c>
      <c r="Y103" s="114" t="s">
        <v>2885</v>
      </c>
      <c r="Z103" s="44">
        <v>14</v>
      </c>
      <c r="AA103" s="115" t="s">
        <v>3106</v>
      </c>
      <c r="AB103" s="44">
        <v>3</v>
      </c>
      <c r="AC103" s="45"/>
    </row>
    <row r="104" spans="1:29" ht="12" customHeight="1" x14ac:dyDescent="0.2">
      <c r="A104" s="37">
        <v>103</v>
      </c>
      <c r="B104" s="38" t="s">
        <v>5</v>
      </c>
      <c r="C104" s="39" t="s">
        <v>1061</v>
      </c>
      <c r="D104" s="40">
        <v>44101</v>
      </c>
      <c r="E104" s="38">
        <v>1</v>
      </c>
      <c r="F104" s="38"/>
      <c r="G104" s="38" t="s">
        <v>2</v>
      </c>
      <c r="H104" s="38" t="s">
        <v>2</v>
      </c>
      <c r="I104" s="39">
        <v>0</v>
      </c>
      <c r="J104" s="48">
        <v>701</v>
      </c>
      <c r="K104" s="39">
        <v>0</v>
      </c>
      <c r="L104" s="41">
        <f>SUM(Data5[[#This Row],[CHELTUIELI DE PERSONAL LEI]:[CHELTUIELI DE CAPITAL (ACTIVE NEFINANCIARE ) LEI]])</f>
        <v>701</v>
      </c>
      <c r="M104" s="41">
        <f>Data5[[#This Row],[TOTAL CHELTUIELI LEI]]/Data5[[#This Row],[CURS VALUTAR EURO BNR 22 07 2020]]</f>
        <v>144.8317183529266</v>
      </c>
      <c r="N104" s="46">
        <v>1769</v>
      </c>
      <c r="O104" s="42"/>
      <c r="P104" s="42">
        <v>998</v>
      </c>
      <c r="Q104" s="42"/>
      <c r="R104" s="42">
        <f>Data5[[#This Row],[PERSOANE ÎNSCRISE ÎN LISTELE ELECTORALE (TURUL 1)            ]]+Data5[[#This Row],[PERSOANE ÎNSCRISE ÎN LISTELE ELECTORALE (TURUL AL 2-LEA)]]</f>
        <v>1769</v>
      </c>
      <c r="S104" s="42">
        <f>Data5[[#This Row],[PERSOANE CARE AU PARTICIPAT LA VOT (TURUL 1)]]+Data5[[#This Row],[PERSOANE CARE AU PARTICIPAT LA VOT  (TURUL AL 2-LEA)]]</f>
        <v>998</v>
      </c>
      <c r="T104" s="41">
        <f>Data5[[#This Row],[TOTAL CHELTUIELI LEI]]/Data5[[#This Row],[NUMĂRUL PERSOANELOR ÎNSCRISE ÎN LISTELE ELECTORALE]]</f>
        <v>0.39626907857546634</v>
      </c>
      <c r="U104" s="41">
        <f>Data5[[#This Row],[TOTAL CHELTUIELI EURO]]/Data5[[#This Row],[NUMĂRUL PERSOANELOR ÎNSCRISE ÎN LISTELE ELECTORALE]]</f>
        <v>8.1872084993175012E-2</v>
      </c>
      <c r="V104" s="41">
        <f>Data5[[#This Row],[TOTAL CHELTUIELI LEI]]/Data5[[#This Row],[NUMĂRUL PERSOANELOR CARE AU PARTICIPAT LA VOT]]</f>
        <v>0.70240480961923846</v>
      </c>
      <c r="W104" s="41">
        <f>Data5[[#This Row],[TOTAL CHELTUIELI EURO]]/Data5[[#This Row],[NUMĂRUL PERSOANELOR CARE AU PARTICIPAT LA VOT]]</f>
        <v>0.14512196227748156</v>
      </c>
      <c r="X104" s="43">
        <v>4.8400999999999996</v>
      </c>
      <c r="Y104" s="114" t="s">
        <v>2890</v>
      </c>
      <c r="Z104" s="44">
        <v>0</v>
      </c>
      <c r="AA104" s="115" t="s">
        <v>3105</v>
      </c>
      <c r="AB104" s="44">
        <v>0</v>
      </c>
      <c r="AC104" s="45"/>
    </row>
    <row r="105" spans="1:29" ht="12" customHeight="1" x14ac:dyDescent="0.2">
      <c r="A105" s="37">
        <v>104</v>
      </c>
      <c r="B105" s="38" t="s">
        <v>5</v>
      </c>
      <c r="C105" s="39" t="s">
        <v>1062</v>
      </c>
      <c r="D105" s="40">
        <v>44101</v>
      </c>
      <c r="E105" s="38">
        <v>1</v>
      </c>
      <c r="F105" s="38"/>
      <c r="G105" s="38" t="s">
        <v>2</v>
      </c>
      <c r="H105" s="38" t="s">
        <v>2</v>
      </c>
      <c r="I105" s="39">
        <v>6600</v>
      </c>
      <c r="J105" s="48">
        <v>96</v>
      </c>
      <c r="K105" s="39">
        <v>0</v>
      </c>
      <c r="L105" s="41">
        <f>SUM(Data5[[#This Row],[CHELTUIELI DE PERSONAL LEI]:[CHELTUIELI DE CAPITAL (ACTIVE NEFINANCIARE ) LEI]])</f>
        <v>6696</v>
      </c>
      <c r="M105" s="41">
        <f>Data5[[#This Row],[TOTAL CHELTUIELI LEI]]/Data5[[#This Row],[CURS VALUTAR EURO BNR 22 07 2020]]</f>
        <v>1383.442490857627</v>
      </c>
      <c r="N105" s="46">
        <v>2114</v>
      </c>
      <c r="O105" s="42"/>
      <c r="P105" s="42">
        <v>1109</v>
      </c>
      <c r="Q105" s="42"/>
      <c r="R105" s="42">
        <f>Data5[[#This Row],[PERSOANE ÎNSCRISE ÎN LISTELE ELECTORALE (TURUL 1)            ]]+Data5[[#This Row],[PERSOANE ÎNSCRISE ÎN LISTELE ELECTORALE (TURUL AL 2-LEA)]]</f>
        <v>2114</v>
      </c>
      <c r="S105" s="42">
        <f>Data5[[#This Row],[PERSOANE CARE AU PARTICIPAT LA VOT (TURUL 1)]]+Data5[[#This Row],[PERSOANE CARE AU PARTICIPAT LA VOT  (TURUL AL 2-LEA)]]</f>
        <v>1109</v>
      </c>
      <c r="T105" s="41">
        <f>Data5[[#This Row],[TOTAL CHELTUIELI LEI]]/Data5[[#This Row],[NUMĂRUL PERSOANELOR ÎNSCRISE ÎN LISTELE ELECTORALE]]</f>
        <v>3.1674550614947967</v>
      </c>
      <c r="U105" s="41">
        <f>Data5[[#This Row],[TOTAL CHELTUIELI EURO]]/Data5[[#This Row],[NUMĂRUL PERSOANELOR ÎNSCRISE ÎN LISTELE ELECTORALE]]</f>
        <v>0.65441934288440262</v>
      </c>
      <c r="V105" s="41">
        <f>Data5[[#This Row],[TOTAL CHELTUIELI LEI]]/Data5[[#This Row],[NUMĂRUL PERSOANELOR CARE AU PARTICIPAT LA VOT]]</f>
        <v>6.0378719567177637</v>
      </c>
      <c r="W105" s="41">
        <f>Data5[[#This Row],[TOTAL CHELTUIELI EURO]]/Data5[[#This Row],[NUMĂRUL PERSOANELOR CARE AU PARTICIPAT LA VOT]]</f>
        <v>1.2474684317922697</v>
      </c>
      <c r="X105" s="43">
        <v>4.8400999999999996</v>
      </c>
      <c r="Y105" s="114" t="s">
        <v>2884</v>
      </c>
      <c r="Z105" s="44">
        <v>3</v>
      </c>
      <c r="AA105" s="115" t="s">
        <v>3105</v>
      </c>
      <c r="AB105" s="44">
        <v>0</v>
      </c>
      <c r="AC105" s="45"/>
    </row>
    <row r="106" spans="1:29" ht="12" customHeight="1" x14ac:dyDescent="0.2">
      <c r="A106" s="37">
        <v>105</v>
      </c>
      <c r="B106" s="38" t="s">
        <v>5</v>
      </c>
      <c r="C106" s="39" t="s">
        <v>1063</v>
      </c>
      <c r="D106" s="40">
        <v>44101</v>
      </c>
      <c r="E106" s="38">
        <v>1</v>
      </c>
      <c r="F106" s="38"/>
      <c r="G106" s="38" t="s">
        <v>2</v>
      </c>
      <c r="H106" s="38" t="s">
        <v>2</v>
      </c>
      <c r="I106" s="39">
        <v>5700</v>
      </c>
      <c r="J106" s="48">
        <v>8500</v>
      </c>
      <c r="K106" s="39">
        <v>0</v>
      </c>
      <c r="L106" s="41">
        <f>SUM(Data5[[#This Row],[CHELTUIELI DE PERSONAL LEI]:[CHELTUIELI DE CAPITAL (ACTIVE NEFINANCIARE ) LEI]])</f>
        <v>14200</v>
      </c>
      <c r="M106" s="41">
        <f>Data5[[#This Row],[TOTAL CHELTUIELI LEI]]/Data5[[#This Row],[CURS VALUTAR EURO BNR 22 07 2020]]</f>
        <v>2933.8236813288986</v>
      </c>
      <c r="N106" s="46">
        <v>2301</v>
      </c>
      <c r="O106" s="42"/>
      <c r="P106" s="42">
        <v>1709</v>
      </c>
      <c r="Q106" s="42"/>
      <c r="R106" s="42">
        <f>Data5[[#This Row],[PERSOANE ÎNSCRISE ÎN LISTELE ELECTORALE (TURUL 1)            ]]+Data5[[#This Row],[PERSOANE ÎNSCRISE ÎN LISTELE ELECTORALE (TURUL AL 2-LEA)]]</f>
        <v>2301</v>
      </c>
      <c r="S106" s="42">
        <f>Data5[[#This Row],[PERSOANE CARE AU PARTICIPAT LA VOT (TURUL 1)]]+Data5[[#This Row],[PERSOANE CARE AU PARTICIPAT LA VOT  (TURUL AL 2-LEA)]]</f>
        <v>1709</v>
      </c>
      <c r="T106" s="41">
        <f>Data5[[#This Row],[TOTAL CHELTUIELI LEI]]/Data5[[#This Row],[NUMĂRUL PERSOANELOR ÎNSCRISE ÎN LISTELE ELECTORALE]]</f>
        <v>6.1712299000434596</v>
      </c>
      <c r="U106" s="41">
        <f>Data5[[#This Row],[TOTAL CHELTUIELI EURO]]/Data5[[#This Row],[NUMĂRUL PERSOANELOR ÎNSCRISE ÎN LISTELE ELECTORALE]]</f>
        <v>1.2750211565966529</v>
      </c>
      <c r="V106" s="41">
        <f>Data5[[#This Row],[TOTAL CHELTUIELI LEI]]/Data5[[#This Row],[NUMĂRUL PERSOANELOR CARE AU PARTICIPAT LA VOT]]</f>
        <v>8.3089526038619077</v>
      </c>
      <c r="W106" s="41">
        <f>Data5[[#This Row],[TOTAL CHELTUIELI EURO]]/Data5[[#This Row],[NUMĂRUL PERSOANELOR CARE AU PARTICIPAT LA VOT]]</f>
        <v>1.7166902757922169</v>
      </c>
      <c r="X106" s="43">
        <v>4.8400999999999996</v>
      </c>
      <c r="Y106" s="114" t="s">
        <v>2889</v>
      </c>
      <c r="Z106" s="44">
        <v>6</v>
      </c>
      <c r="AA106" s="115" t="s">
        <v>3107</v>
      </c>
      <c r="AB106" s="44">
        <v>1</v>
      </c>
      <c r="AC106" s="45"/>
    </row>
    <row r="107" spans="1:29" ht="12" customHeight="1" x14ac:dyDescent="0.2">
      <c r="A107" s="37">
        <v>106</v>
      </c>
      <c r="B107" s="38" t="s">
        <v>5</v>
      </c>
      <c r="C107" s="39" t="s">
        <v>1064</v>
      </c>
      <c r="D107" s="40">
        <v>44101</v>
      </c>
      <c r="E107" s="38">
        <v>1</v>
      </c>
      <c r="F107" s="38"/>
      <c r="G107" s="38" t="s">
        <v>2</v>
      </c>
      <c r="H107" s="38" t="s">
        <v>2</v>
      </c>
      <c r="I107" s="39">
        <v>500</v>
      </c>
      <c r="J107" s="48">
        <v>3357</v>
      </c>
      <c r="K107" s="39">
        <v>0</v>
      </c>
      <c r="L107" s="41">
        <f>SUM(Data5[[#This Row],[CHELTUIELI DE PERSONAL LEI]:[CHELTUIELI DE CAPITAL (ACTIVE NEFINANCIARE ) LEI]])</f>
        <v>3857</v>
      </c>
      <c r="M107" s="41">
        <f>Data5[[#This Row],[TOTAL CHELTUIELI LEI]]/Data5[[#This Row],[CURS VALUTAR EURO BNR 22 07 2020]]</f>
        <v>796.88436189334936</v>
      </c>
      <c r="N107" s="46">
        <v>1021</v>
      </c>
      <c r="O107" s="42"/>
      <c r="P107" s="42">
        <v>849</v>
      </c>
      <c r="Q107" s="42"/>
      <c r="R107" s="42">
        <f>Data5[[#This Row],[PERSOANE ÎNSCRISE ÎN LISTELE ELECTORALE (TURUL 1)            ]]+Data5[[#This Row],[PERSOANE ÎNSCRISE ÎN LISTELE ELECTORALE (TURUL AL 2-LEA)]]</f>
        <v>1021</v>
      </c>
      <c r="S107" s="42">
        <f>Data5[[#This Row],[PERSOANE CARE AU PARTICIPAT LA VOT (TURUL 1)]]+Data5[[#This Row],[PERSOANE CARE AU PARTICIPAT LA VOT  (TURUL AL 2-LEA)]]</f>
        <v>849</v>
      </c>
      <c r="T107" s="41">
        <f>Data5[[#This Row],[TOTAL CHELTUIELI LEI]]/Data5[[#This Row],[NUMĂRUL PERSOANELOR ÎNSCRISE ÎN LISTELE ELECTORALE]]</f>
        <v>3.7776689520078355</v>
      </c>
      <c r="U107" s="41">
        <f>Data5[[#This Row],[TOTAL CHELTUIELI EURO]]/Data5[[#This Row],[NUMĂRUL PERSOANELOR ÎNSCRISE ÎN LISTELE ELECTORALE]]</f>
        <v>0.78049398814235982</v>
      </c>
      <c r="V107" s="41">
        <f>Data5[[#This Row],[TOTAL CHELTUIELI LEI]]/Data5[[#This Row],[NUMĂRUL PERSOANELOR CARE AU PARTICIPAT LA VOT]]</f>
        <v>4.5429917550058896</v>
      </c>
      <c r="W107" s="41">
        <f>Data5[[#This Row],[TOTAL CHELTUIELI EURO]]/Data5[[#This Row],[NUMĂRUL PERSOANELOR CARE AU PARTICIPAT LA VOT]]</f>
        <v>0.93861526724776134</v>
      </c>
      <c r="X107" s="43">
        <v>4.8400999999999996</v>
      </c>
      <c r="Y107" s="114" t="s">
        <v>2884</v>
      </c>
      <c r="Z107" s="44">
        <v>3</v>
      </c>
      <c r="AA107" s="115" t="s">
        <v>3105</v>
      </c>
      <c r="AB107" s="44">
        <v>0</v>
      </c>
      <c r="AC107" s="45"/>
    </row>
    <row r="108" spans="1:29" ht="12" customHeight="1" x14ac:dyDescent="0.2">
      <c r="A108" s="37">
        <v>107</v>
      </c>
      <c r="B108" s="38" t="s">
        <v>5</v>
      </c>
      <c r="C108" s="39" t="s">
        <v>1065</v>
      </c>
      <c r="D108" s="40">
        <v>44101</v>
      </c>
      <c r="E108" s="38">
        <v>1</v>
      </c>
      <c r="F108" s="38"/>
      <c r="G108" s="38" t="s">
        <v>2</v>
      </c>
      <c r="H108" s="38" t="s">
        <v>2</v>
      </c>
      <c r="I108" s="39">
        <v>220</v>
      </c>
      <c r="J108" s="48">
        <v>845</v>
      </c>
      <c r="K108" s="39">
        <v>0</v>
      </c>
      <c r="L108" s="41">
        <f>SUM(Data5[[#This Row],[CHELTUIELI DE PERSONAL LEI]:[CHELTUIELI DE CAPITAL (ACTIVE NEFINANCIARE ) LEI]])</f>
        <v>1065</v>
      </c>
      <c r="M108" s="41">
        <f>Data5[[#This Row],[TOTAL CHELTUIELI LEI]]/Data5[[#This Row],[CURS VALUTAR EURO BNR 22 07 2020]]</f>
        <v>220.03677609966738</v>
      </c>
      <c r="N108" s="46">
        <v>1244</v>
      </c>
      <c r="O108" s="42"/>
      <c r="P108" s="42">
        <v>1019</v>
      </c>
      <c r="Q108" s="42"/>
      <c r="R108" s="42">
        <f>Data5[[#This Row],[PERSOANE ÎNSCRISE ÎN LISTELE ELECTORALE (TURUL 1)            ]]+Data5[[#This Row],[PERSOANE ÎNSCRISE ÎN LISTELE ELECTORALE (TURUL AL 2-LEA)]]</f>
        <v>1244</v>
      </c>
      <c r="S108" s="42">
        <f>Data5[[#This Row],[PERSOANE CARE AU PARTICIPAT LA VOT (TURUL 1)]]+Data5[[#This Row],[PERSOANE CARE AU PARTICIPAT LA VOT  (TURUL AL 2-LEA)]]</f>
        <v>1019</v>
      </c>
      <c r="T108" s="41">
        <f>Data5[[#This Row],[TOTAL CHELTUIELI LEI]]/Data5[[#This Row],[NUMĂRUL PERSOANELOR ÎNSCRISE ÎN LISTELE ELECTORALE]]</f>
        <v>0.85610932475884249</v>
      </c>
      <c r="U108" s="41">
        <f>Data5[[#This Row],[TOTAL CHELTUIELI EURO]]/Data5[[#This Row],[NUMĂRUL PERSOANELOR ÎNSCRISE ÎN LISTELE ELECTORALE]]</f>
        <v>0.17687843737915385</v>
      </c>
      <c r="V108" s="41">
        <f>Data5[[#This Row],[TOTAL CHELTUIELI LEI]]/Data5[[#This Row],[NUMĂRUL PERSOANELOR CARE AU PARTICIPAT LA VOT]]</f>
        <v>1.0451422963689891</v>
      </c>
      <c r="W108" s="41">
        <f>Data5[[#This Row],[TOTAL CHELTUIELI EURO]]/Data5[[#This Row],[NUMĂRUL PERSOANELOR CARE AU PARTICIPAT LA VOT]]</f>
        <v>0.21593402953843707</v>
      </c>
      <c r="X108" s="43">
        <v>4.8400999999999996</v>
      </c>
      <c r="Y108" s="114" t="s">
        <v>2890</v>
      </c>
      <c r="Z108" s="44">
        <v>0</v>
      </c>
      <c r="AA108" s="115" t="s">
        <v>3105</v>
      </c>
      <c r="AB108" s="44">
        <v>0</v>
      </c>
      <c r="AC108" s="45"/>
    </row>
    <row r="109" spans="1:29" ht="12" customHeight="1" x14ac:dyDescent="0.2">
      <c r="A109" s="37">
        <v>108</v>
      </c>
      <c r="B109" s="38" t="s">
        <v>5</v>
      </c>
      <c r="C109" s="39" t="s">
        <v>1066</v>
      </c>
      <c r="D109" s="40">
        <v>44101</v>
      </c>
      <c r="E109" s="38">
        <v>1</v>
      </c>
      <c r="F109" s="38"/>
      <c r="G109" s="38" t="s">
        <v>2</v>
      </c>
      <c r="H109" s="38" t="s">
        <v>2</v>
      </c>
      <c r="I109" s="39">
        <v>0</v>
      </c>
      <c r="J109" s="48">
        <v>1626.62</v>
      </c>
      <c r="K109" s="39">
        <v>0</v>
      </c>
      <c r="L109" s="41">
        <f>SUM(Data5[[#This Row],[CHELTUIELI DE PERSONAL LEI]:[CHELTUIELI DE CAPITAL (ACTIVE NEFINANCIARE ) LEI]])</f>
        <v>1626.62</v>
      </c>
      <c r="M109" s="41">
        <f>Data5[[#This Row],[TOTAL CHELTUIELI LEI]]/Data5[[#This Row],[CURS VALUTAR EURO BNR 22 07 2020]]</f>
        <v>336.07156876924029</v>
      </c>
      <c r="N109" s="46">
        <v>1381</v>
      </c>
      <c r="O109" s="42"/>
      <c r="P109" s="42">
        <v>755</v>
      </c>
      <c r="Q109" s="42"/>
      <c r="R109" s="42">
        <f>Data5[[#This Row],[PERSOANE ÎNSCRISE ÎN LISTELE ELECTORALE (TURUL 1)            ]]+Data5[[#This Row],[PERSOANE ÎNSCRISE ÎN LISTELE ELECTORALE (TURUL AL 2-LEA)]]</f>
        <v>1381</v>
      </c>
      <c r="S109" s="42">
        <f>Data5[[#This Row],[PERSOANE CARE AU PARTICIPAT LA VOT (TURUL 1)]]+Data5[[#This Row],[PERSOANE CARE AU PARTICIPAT LA VOT  (TURUL AL 2-LEA)]]</f>
        <v>755</v>
      </c>
      <c r="T109" s="41">
        <f>Data5[[#This Row],[TOTAL CHELTUIELI LEI]]/Data5[[#This Row],[NUMĂRUL PERSOANELOR ÎNSCRISE ÎN LISTELE ELECTORALE]]</f>
        <v>1.1778566256335987</v>
      </c>
      <c r="U109" s="41">
        <f>Data5[[#This Row],[TOTAL CHELTUIELI EURO]]/Data5[[#This Row],[NUMĂRUL PERSOANELOR ÎNSCRISE ÎN LISTELE ELECTORALE]]</f>
        <v>0.24335377897845062</v>
      </c>
      <c r="V109" s="41">
        <f>Data5[[#This Row],[TOTAL CHELTUIELI LEI]]/Data5[[#This Row],[NUMĂRUL PERSOANELOR CARE AU PARTICIPAT LA VOT]]</f>
        <v>2.1544635761589404</v>
      </c>
      <c r="W109" s="41">
        <f>Data5[[#This Row],[TOTAL CHELTUIELI EURO]]/Data5[[#This Row],[NUMĂRUL PERSOANELOR CARE AU PARTICIPAT LA VOT]]</f>
        <v>0.4451279056546229</v>
      </c>
      <c r="X109" s="43">
        <v>4.8400999999999996</v>
      </c>
      <c r="Y109" s="114" t="s">
        <v>2894</v>
      </c>
      <c r="Z109" s="44">
        <v>1</v>
      </c>
      <c r="AA109" s="115" t="s">
        <v>3105</v>
      </c>
      <c r="AB109" s="44">
        <v>0</v>
      </c>
      <c r="AC109" s="45"/>
    </row>
    <row r="110" spans="1:29" ht="12" customHeight="1" x14ac:dyDescent="0.2">
      <c r="A110" s="37">
        <v>109</v>
      </c>
      <c r="B110" s="38" t="s">
        <v>5</v>
      </c>
      <c r="C110" s="39" t="s">
        <v>129</v>
      </c>
      <c r="D110" s="40">
        <v>44101</v>
      </c>
      <c r="E110" s="38">
        <v>1</v>
      </c>
      <c r="F110" s="38"/>
      <c r="G110" s="38" t="s">
        <v>2</v>
      </c>
      <c r="H110" s="38" t="s">
        <v>2</v>
      </c>
      <c r="I110" s="39">
        <v>0</v>
      </c>
      <c r="J110" s="39">
        <v>0</v>
      </c>
      <c r="K110" s="39">
        <v>0</v>
      </c>
      <c r="L110" s="41">
        <f>SUM(Data5[[#This Row],[CHELTUIELI DE PERSONAL LEI]:[CHELTUIELI DE CAPITAL (ACTIVE NEFINANCIARE ) LEI]])</f>
        <v>0</v>
      </c>
      <c r="M110" s="41">
        <f>Data5[[#This Row],[TOTAL CHELTUIELI LEI]]/Data5[[#This Row],[CURS VALUTAR EURO BNR 22 07 2020]]</f>
        <v>0</v>
      </c>
      <c r="N110" s="42">
        <v>3032</v>
      </c>
      <c r="O110" s="42"/>
      <c r="P110" s="42">
        <v>1723</v>
      </c>
      <c r="Q110" s="42"/>
      <c r="R110" s="42">
        <f>Data5[[#This Row],[PERSOANE ÎNSCRISE ÎN LISTELE ELECTORALE (TURUL 1)            ]]+Data5[[#This Row],[PERSOANE ÎNSCRISE ÎN LISTELE ELECTORALE (TURUL AL 2-LEA)]]</f>
        <v>3032</v>
      </c>
      <c r="S110" s="42">
        <f>Data5[[#This Row],[PERSOANE CARE AU PARTICIPAT LA VOT (TURUL 1)]]+Data5[[#This Row],[PERSOANE CARE AU PARTICIPAT LA VOT  (TURUL AL 2-LEA)]]</f>
        <v>1723</v>
      </c>
      <c r="T110" s="41">
        <f>Data5[[#This Row],[TOTAL CHELTUIELI LEI]]/Data5[[#This Row],[NUMĂRUL PERSOANELOR ÎNSCRISE ÎN LISTELE ELECTORALE]]</f>
        <v>0</v>
      </c>
      <c r="U110" s="41">
        <f>Data5[[#This Row],[TOTAL CHELTUIELI EURO]]/Data5[[#This Row],[NUMĂRUL PERSOANELOR ÎNSCRISE ÎN LISTELE ELECTORALE]]</f>
        <v>0</v>
      </c>
      <c r="V110" s="41">
        <f>Data5[[#This Row],[TOTAL CHELTUIELI LEI]]/Data5[[#This Row],[NUMĂRUL PERSOANELOR CARE AU PARTICIPAT LA VOT]]</f>
        <v>0</v>
      </c>
      <c r="W110" s="41">
        <f>Data5[[#This Row],[TOTAL CHELTUIELI EURO]]/Data5[[#This Row],[NUMĂRUL PERSOANELOR CARE AU PARTICIPAT LA VOT]]</f>
        <v>0</v>
      </c>
      <c r="X110" s="43">
        <v>4.8400999999999996</v>
      </c>
      <c r="Y110" s="114" t="s">
        <v>2890</v>
      </c>
      <c r="Z110" s="44">
        <v>0</v>
      </c>
      <c r="AA110" s="115" t="s">
        <v>3105</v>
      </c>
      <c r="AB110" s="44">
        <v>0</v>
      </c>
      <c r="AC110" s="45"/>
    </row>
    <row r="111" spans="1:29" ht="12" customHeight="1" x14ac:dyDescent="0.2">
      <c r="A111" s="37">
        <v>110</v>
      </c>
      <c r="B111" s="38" t="s">
        <v>5</v>
      </c>
      <c r="C111" s="39" t="s">
        <v>1067</v>
      </c>
      <c r="D111" s="40">
        <v>44101</v>
      </c>
      <c r="E111" s="38">
        <v>1</v>
      </c>
      <c r="F111" s="38"/>
      <c r="G111" s="38" t="s">
        <v>2</v>
      </c>
      <c r="H111" s="38" t="s">
        <v>2</v>
      </c>
      <c r="I111" s="39">
        <v>540</v>
      </c>
      <c r="J111" s="48">
        <v>1597.44</v>
      </c>
      <c r="K111" s="39">
        <v>1979.56</v>
      </c>
      <c r="L111" s="41">
        <f>SUM(Data5[[#This Row],[CHELTUIELI DE PERSONAL LEI]:[CHELTUIELI DE CAPITAL (ACTIVE NEFINANCIARE ) LEI]])</f>
        <v>4117</v>
      </c>
      <c r="M111" s="41">
        <f>Data5[[#This Row],[TOTAL CHELTUIELI LEI]]/Data5[[#This Row],[CURS VALUTAR EURO BNR 22 07 2020]]</f>
        <v>850.60226028387854</v>
      </c>
      <c r="N111" s="42">
        <v>2541</v>
      </c>
      <c r="O111" s="42"/>
      <c r="P111" s="42">
        <v>1536</v>
      </c>
      <c r="Q111" s="42"/>
      <c r="R111" s="42">
        <f>Data5[[#This Row],[PERSOANE ÎNSCRISE ÎN LISTELE ELECTORALE (TURUL 1)            ]]+Data5[[#This Row],[PERSOANE ÎNSCRISE ÎN LISTELE ELECTORALE (TURUL AL 2-LEA)]]</f>
        <v>2541</v>
      </c>
      <c r="S111" s="42">
        <f>Data5[[#This Row],[PERSOANE CARE AU PARTICIPAT LA VOT (TURUL 1)]]+Data5[[#This Row],[PERSOANE CARE AU PARTICIPAT LA VOT  (TURUL AL 2-LEA)]]</f>
        <v>1536</v>
      </c>
      <c r="T111" s="41">
        <f>Data5[[#This Row],[TOTAL CHELTUIELI LEI]]/Data5[[#This Row],[NUMĂRUL PERSOANELOR ÎNSCRISE ÎN LISTELE ELECTORALE]]</f>
        <v>1.6202282565918928</v>
      </c>
      <c r="U111" s="41">
        <f>Data5[[#This Row],[TOTAL CHELTUIELI EURO]]/Data5[[#This Row],[NUMĂRUL PERSOANELOR ÎNSCRISE ÎN LISTELE ELECTORALE]]</f>
        <v>0.33475098791179791</v>
      </c>
      <c r="V111" s="41">
        <f>Data5[[#This Row],[TOTAL CHELTUIELI LEI]]/Data5[[#This Row],[NUMĂRUL PERSOANELOR CARE AU PARTICIPAT LA VOT]]</f>
        <v>2.6803385416666665</v>
      </c>
      <c r="W111" s="41">
        <f>Data5[[#This Row],[TOTAL CHELTUIELI EURO]]/Data5[[#This Row],[NUMĂRUL PERSOANELOR CARE AU PARTICIPAT LA VOT]]</f>
        <v>0.55377751320565005</v>
      </c>
      <c r="X111" s="43">
        <v>4.8400999999999996</v>
      </c>
      <c r="Y111" s="114" t="s">
        <v>2894</v>
      </c>
      <c r="Z111" s="44">
        <v>1</v>
      </c>
      <c r="AA111" s="115" t="s">
        <v>3105</v>
      </c>
      <c r="AB111" s="44">
        <v>0</v>
      </c>
      <c r="AC111" s="45"/>
    </row>
    <row r="112" spans="1:29" ht="12" customHeight="1" x14ac:dyDescent="0.2">
      <c r="A112" s="37">
        <v>111</v>
      </c>
      <c r="B112" s="38" t="s">
        <v>5</v>
      </c>
      <c r="C112" s="39" t="s">
        <v>1068</v>
      </c>
      <c r="D112" s="40">
        <v>44101</v>
      </c>
      <c r="E112" s="38">
        <v>1</v>
      </c>
      <c r="F112" s="38"/>
      <c r="G112" s="38" t="s">
        <v>2</v>
      </c>
      <c r="H112" s="38" t="s">
        <v>2</v>
      </c>
      <c r="I112" s="39">
        <v>80955</v>
      </c>
      <c r="J112" s="48">
        <v>14280</v>
      </c>
      <c r="K112" s="39">
        <v>0</v>
      </c>
      <c r="L112" s="41">
        <f>SUM(Data5[[#This Row],[CHELTUIELI DE PERSONAL LEI]:[CHELTUIELI DE CAPITAL (ACTIVE NEFINANCIARE ) LEI]])</f>
        <v>95235</v>
      </c>
      <c r="M112" s="41">
        <f>Data5[[#This Row],[TOTAL CHELTUIELI LEI]]/Data5[[#This Row],[CURS VALUTAR EURO BNR 22 07 2020]]</f>
        <v>19676.246358546312</v>
      </c>
      <c r="N112" s="42">
        <v>2335</v>
      </c>
      <c r="O112" s="42"/>
      <c r="P112" s="42">
        <v>1213</v>
      </c>
      <c r="Q112" s="42"/>
      <c r="R112" s="42">
        <f>Data5[[#This Row],[PERSOANE ÎNSCRISE ÎN LISTELE ELECTORALE (TURUL 1)            ]]+Data5[[#This Row],[PERSOANE ÎNSCRISE ÎN LISTELE ELECTORALE (TURUL AL 2-LEA)]]</f>
        <v>2335</v>
      </c>
      <c r="S112" s="42">
        <f>Data5[[#This Row],[PERSOANE CARE AU PARTICIPAT LA VOT (TURUL 1)]]+Data5[[#This Row],[PERSOANE CARE AU PARTICIPAT LA VOT  (TURUL AL 2-LEA)]]</f>
        <v>1213</v>
      </c>
      <c r="T112" s="41">
        <f>Data5[[#This Row],[TOTAL CHELTUIELI LEI]]/Data5[[#This Row],[NUMĂRUL PERSOANELOR ÎNSCRISE ÎN LISTELE ELECTORALE]]</f>
        <v>40.785867237687363</v>
      </c>
      <c r="U112" s="41">
        <f>Data5[[#This Row],[TOTAL CHELTUIELI EURO]]/Data5[[#This Row],[NUMĂRUL PERSOANELOR ÎNSCRISE ÎN LISTELE ELECTORALE]]</f>
        <v>8.4266579693988479</v>
      </c>
      <c r="V112" s="41">
        <f>Data5[[#This Row],[TOTAL CHELTUIELI LEI]]/Data5[[#This Row],[NUMĂRUL PERSOANELOR CARE AU PARTICIPAT LA VOT]]</f>
        <v>78.511953833470727</v>
      </c>
      <c r="W112" s="41">
        <f>Data5[[#This Row],[TOTAL CHELTUIELI EURO]]/Data5[[#This Row],[NUMĂRUL PERSOANELOR CARE AU PARTICIPAT LA VOT]]</f>
        <v>16.221142917185748</v>
      </c>
      <c r="X112" s="43">
        <v>4.8400999999999996</v>
      </c>
      <c r="Y112" s="114" t="s">
        <v>2902</v>
      </c>
      <c r="Z112" s="44">
        <v>40</v>
      </c>
      <c r="AA112" s="115" t="s">
        <v>3112</v>
      </c>
      <c r="AB112" s="44">
        <v>8</v>
      </c>
      <c r="AC112" s="45"/>
    </row>
    <row r="113" spans="1:29" ht="12" customHeight="1" x14ac:dyDescent="0.2">
      <c r="A113" s="37">
        <v>112</v>
      </c>
      <c r="B113" s="38" t="s">
        <v>5</v>
      </c>
      <c r="C113" s="39" t="s">
        <v>1069</v>
      </c>
      <c r="D113" s="40">
        <v>44101</v>
      </c>
      <c r="E113" s="38">
        <v>1</v>
      </c>
      <c r="F113" s="38"/>
      <c r="G113" s="38" t="s">
        <v>2</v>
      </c>
      <c r="H113" s="38" t="s">
        <v>2</v>
      </c>
      <c r="I113" s="39">
        <v>20300</v>
      </c>
      <c r="J113" s="48">
        <v>5272</v>
      </c>
      <c r="K113" s="39">
        <v>0</v>
      </c>
      <c r="L113" s="41">
        <f>SUM(Data5[[#This Row],[CHELTUIELI DE PERSONAL LEI]:[CHELTUIELI DE CAPITAL (ACTIVE NEFINANCIARE ) LEI]])</f>
        <v>25572</v>
      </c>
      <c r="M113" s="41">
        <f>Data5[[#This Row],[TOTAL CHELTUIELI LEI]]/Data5[[#This Row],[CURS VALUTAR EURO BNR 22 07 2020]]</f>
        <v>5283.3619140100418</v>
      </c>
      <c r="N113" s="42">
        <v>3518</v>
      </c>
      <c r="O113" s="42"/>
      <c r="P113" s="42">
        <v>1463</v>
      </c>
      <c r="Q113" s="42"/>
      <c r="R113" s="42">
        <f>Data5[[#This Row],[PERSOANE ÎNSCRISE ÎN LISTELE ELECTORALE (TURUL 1)            ]]+Data5[[#This Row],[PERSOANE ÎNSCRISE ÎN LISTELE ELECTORALE (TURUL AL 2-LEA)]]</f>
        <v>3518</v>
      </c>
      <c r="S113" s="42">
        <f>Data5[[#This Row],[PERSOANE CARE AU PARTICIPAT LA VOT (TURUL 1)]]+Data5[[#This Row],[PERSOANE CARE AU PARTICIPAT LA VOT  (TURUL AL 2-LEA)]]</f>
        <v>1463</v>
      </c>
      <c r="T113" s="41">
        <f>Data5[[#This Row],[TOTAL CHELTUIELI LEI]]/Data5[[#This Row],[NUMĂRUL PERSOANELOR ÎNSCRISE ÎN LISTELE ELECTORALE]]</f>
        <v>7.2689027856736779</v>
      </c>
      <c r="U113" s="41">
        <f>Data5[[#This Row],[TOTAL CHELTUIELI EURO]]/Data5[[#This Row],[NUMĂRUL PERSOANELOR ÎNSCRISE ÎN LISTELE ELECTORALE]]</f>
        <v>1.5018083894286645</v>
      </c>
      <c r="V113" s="41">
        <f>Data5[[#This Row],[TOTAL CHELTUIELI LEI]]/Data5[[#This Row],[NUMĂRUL PERSOANELOR CARE AU PARTICIPAT LA VOT]]</f>
        <v>17.479152426520848</v>
      </c>
      <c r="W113" s="41">
        <f>Data5[[#This Row],[TOTAL CHELTUIELI EURO]]/Data5[[#This Row],[NUMĂRUL PERSOANELOR CARE AU PARTICIPAT LA VOT]]</f>
        <v>3.6113205153862213</v>
      </c>
      <c r="X113" s="43">
        <v>4.8400999999999996</v>
      </c>
      <c r="Y113" s="114" t="s">
        <v>2886</v>
      </c>
      <c r="Z113" s="44">
        <v>7</v>
      </c>
      <c r="AA113" s="115" t="s">
        <v>3107</v>
      </c>
      <c r="AB113" s="44">
        <v>1</v>
      </c>
      <c r="AC113" s="45"/>
    </row>
    <row r="114" spans="1:29" ht="12" customHeight="1" x14ac:dyDescent="0.2">
      <c r="A114" s="37">
        <v>113</v>
      </c>
      <c r="B114" s="38" t="s">
        <v>5</v>
      </c>
      <c r="C114" s="39" t="s">
        <v>1070</v>
      </c>
      <c r="D114" s="40">
        <v>44101</v>
      </c>
      <c r="E114" s="38">
        <v>1</v>
      </c>
      <c r="F114" s="38"/>
      <c r="G114" s="38" t="s">
        <v>2</v>
      </c>
      <c r="H114" s="38" t="s">
        <v>2</v>
      </c>
      <c r="I114" s="39">
        <v>1080</v>
      </c>
      <c r="J114" s="48">
        <v>1307</v>
      </c>
      <c r="K114" s="39">
        <v>0</v>
      </c>
      <c r="L114" s="41">
        <f>SUM(Data5[[#This Row],[CHELTUIELI DE PERSONAL LEI]:[CHELTUIELI DE CAPITAL (ACTIVE NEFINANCIARE ) LEI]])</f>
        <v>2387</v>
      </c>
      <c r="M114" s="41">
        <f>Data5[[#This Row],[TOTAL CHELTUIELI LEI]]/Data5[[#This Row],[CURS VALUTAR EURO BNR 22 07 2020]]</f>
        <v>493.1716286853578</v>
      </c>
      <c r="N114" s="42">
        <v>2035</v>
      </c>
      <c r="O114" s="42"/>
      <c r="P114" s="42">
        <v>1151</v>
      </c>
      <c r="Q114" s="42"/>
      <c r="R114" s="42">
        <f>Data5[[#This Row],[PERSOANE ÎNSCRISE ÎN LISTELE ELECTORALE (TURUL 1)            ]]+Data5[[#This Row],[PERSOANE ÎNSCRISE ÎN LISTELE ELECTORALE (TURUL AL 2-LEA)]]</f>
        <v>2035</v>
      </c>
      <c r="S114" s="42">
        <f>Data5[[#This Row],[PERSOANE CARE AU PARTICIPAT LA VOT (TURUL 1)]]+Data5[[#This Row],[PERSOANE CARE AU PARTICIPAT LA VOT  (TURUL AL 2-LEA)]]</f>
        <v>1151</v>
      </c>
      <c r="T114" s="41">
        <f>Data5[[#This Row],[TOTAL CHELTUIELI LEI]]/Data5[[#This Row],[NUMĂRUL PERSOANELOR ÎNSCRISE ÎN LISTELE ELECTORALE]]</f>
        <v>1.172972972972973</v>
      </c>
      <c r="U114" s="41">
        <f>Data5[[#This Row],[TOTAL CHELTUIELI EURO]]/Data5[[#This Row],[NUMĂRUL PERSOANELOR ÎNSCRISE ÎN LISTELE ELECTORALE]]</f>
        <v>0.24234478068076551</v>
      </c>
      <c r="V114" s="41">
        <f>Data5[[#This Row],[TOTAL CHELTUIELI LEI]]/Data5[[#This Row],[NUMĂRUL PERSOANELOR CARE AU PARTICIPAT LA VOT]]</f>
        <v>2.0738488271068638</v>
      </c>
      <c r="W114" s="41">
        <f>Data5[[#This Row],[TOTAL CHELTUIELI EURO]]/Data5[[#This Row],[NUMĂRUL PERSOANELOR CARE AU PARTICIPAT LA VOT]]</f>
        <v>0.42847230989170965</v>
      </c>
      <c r="X114" s="43">
        <v>4.8400999999999996</v>
      </c>
      <c r="Y114" s="114" t="s">
        <v>2894</v>
      </c>
      <c r="Z114" s="44">
        <v>1</v>
      </c>
      <c r="AA114" s="115" t="s">
        <v>3105</v>
      </c>
      <c r="AB114" s="44">
        <v>0</v>
      </c>
      <c r="AC114" s="45"/>
    </row>
    <row r="115" spans="1:29" ht="12" customHeight="1" x14ac:dyDescent="0.2">
      <c r="A115" s="37">
        <v>114</v>
      </c>
      <c r="B115" s="38" t="s">
        <v>5</v>
      </c>
      <c r="C115" s="39" t="s">
        <v>1071</v>
      </c>
      <c r="D115" s="40">
        <v>44101</v>
      </c>
      <c r="E115" s="38">
        <v>1</v>
      </c>
      <c r="F115" s="38"/>
      <c r="G115" s="38" t="s">
        <v>2</v>
      </c>
      <c r="H115" s="38" t="s">
        <v>2</v>
      </c>
      <c r="I115" s="39">
        <v>13800</v>
      </c>
      <c r="J115" s="48">
        <v>18521</v>
      </c>
      <c r="K115" s="39">
        <v>0</v>
      </c>
      <c r="L115" s="41">
        <f>SUM(Data5[[#This Row],[CHELTUIELI DE PERSONAL LEI]:[CHELTUIELI DE CAPITAL (ACTIVE NEFINANCIARE ) LEI]])</f>
        <v>32321</v>
      </c>
      <c r="M115" s="41">
        <f>Data5[[#This Row],[TOTAL CHELTUIELI LEI]]/Data5[[#This Row],[CURS VALUTAR EURO BNR 22 07 2020]]</f>
        <v>6677.7545918472761</v>
      </c>
      <c r="N115" s="42">
        <v>3161</v>
      </c>
      <c r="O115" s="42"/>
      <c r="P115" s="42">
        <v>2115</v>
      </c>
      <c r="Q115" s="42"/>
      <c r="R115" s="42">
        <f>Data5[[#This Row],[PERSOANE ÎNSCRISE ÎN LISTELE ELECTORALE (TURUL 1)            ]]+Data5[[#This Row],[PERSOANE ÎNSCRISE ÎN LISTELE ELECTORALE (TURUL AL 2-LEA)]]</f>
        <v>3161</v>
      </c>
      <c r="S115" s="42">
        <f>Data5[[#This Row],[PERSOANE CARE AU PARTICIPAT LA VOT (TURUL 1)]]+Data5[[#This Row],[PERSOANE CARE AU PARTICIPAT LA VOT  (TURUL AL 2-LEA)]]</f>
        <v>2115</v>
      </c>
      <c r="T115" s="41">
        <f>Data5[[#This Row],[TOTAL CHELTUIELI LEI]]/Data5[[#This Row],[NUMĂRUL PERSOANELOR ÎNSCRISE ÎN LISTELE ELECTORALE]]</f>
        <v>10.224928819993673</v>
      </c>
      <c r="U115" s="41">
        <f>Data5[[#This Row],[TOTAL CHELTUIELI EURO]]/Data5[[#This Row],[NUMĂRUL PERSOANELOR ÎNSCRISE ÎN LISTELE ELECTORALE]]</f>
        <v>2.1125449515492805</v>
      </c>
      <c r="V115" s="41">
        <f>Data5[[#This Row],[TOTAL CHELTUIELI LEI]]/Data5[[#This Row],[NUMĂRUL PERSOANELOR CARE AU PARTICIPAT LA VOT]]</f>
        <v>15.281796690307329</v>
      </c>
      <c r="W115" s="41">
        <f>Data5[[#This Row],[TOTAL CHELTUIELI EURO]]/Data5[[#This Row],[NUMĂRUL PERSOANELOR CARE AU PARTICIPAT LA VOT]]</f>
        <v>3.1573307762871283</v>
      </c>
      <c r="X115" s="43">
        <v>4.8400999999999996</v>
      </c>
      <c r="Y115" s="114" t="s">
        <v>2898</v>
      </c>
      <c r="Z115" s="44">
        <v>10</v>
      </c>
      <c r="AA115" s="115" t="s">
        <v>3108</v>
      </c>
      <c r="AB115" s="44">
        <v>2</v>
      </c>
      <c r="AC115" s="45"/>
    </row>
    <row r="116" spans="1:29" ht="12" customHeight="1" x14ac:dyDescent="0.2">
      <c r="A116" s="37">
        <v>115</v>
      </c>
      <c r="B116" s="38" t="s">
        <v>5</v>
      </c>
      <c r="C116" s="39" t="s">
        <v>1072</v>
      </c>
      <c r="D116" s="40">
        <v>44101</v>
      </c>
      <c r="E116" s="38">
        <v>1</v>
      </c>
      <c r="F116" s="38"/>
      <c r="G116" s="38" t="s">
        <v>2</v>
      </c>
      <c r="H116" s="38" t="s">
        <v>2</v>
      </c>
      <c r="I116" s="39">
        <v>1400</v>
      </c>
      <c r="J116" s="48">
        <v>8244</v>
      </c>
      <c r="K116" s="39">
        <v>0</v>
      </c>
      <c r="L116" s="41">
        <f>SUM(Data5[[#This Row],[CHELTUIELI DE PERSONAL LEI]:[CHELTUIELI DE CAPITAL (ACTIVE NEFINANCIARE ) LEI]])</f>
        <v>9644</v>
      </c>
      <c r="M116" s="41">
        <f>Data5[[#This Row],[TOTAL CHELTUIELI LEI]]/Data5[[#This Row],[CURS VALUTAR EURO BNR 22 07 2020]]</f>
        <v>1992.5208156856265</v>
      </c>
      <c r="N116" s="42">
        <v>2234</v>
      </c>
      <c r="O116" s="42"/>
      <c r="P116" s="42">
        <v>1970</v>
      </c>
      <c r="Q116" s="42"/>
      <c r="R116" s="42">
        <f>Data5[[#This Row],[PERSOANE ÎNSCRISE ÎN LISTELE ELECTORALE (TURUL 1)            ]]+Data5[[#This Row],[PERSOANE ÎNSCRISE ÎN LISTELE ELECTORALE (TURUL AL 2-LEA)]]</f>
        <v>2234</v>
      </c>
      <c r="S116" s="42">
        <f>Data5[[#This Row],[PERSOANE CARE AU PARTICIPAT LA VOT (TURUL 1)]]+Data5[[#This Row],[PERSOANE CARE AU PARTICIPAT LA VOT  (TURUL AL 2-LEA)]]</f>
        <v>1970</v>
      </c>
      <c r="T116" s="41">
        <f>Data5[[#This Row],[TOTAL CHELTUIELI LEI]]/Data5[[#This Row],[NUMĂRUL PERSOANELOR ÎNSCRISE ÎN LISTELE ELECTORALE]]</f>
        <v>4.3169203222918533</v>
      </c>
      <c r="U116" s="41">
        <f>Data5[[#This Row],[TOTAL CHELTUIELI EURO]]/Data5[[#This Row],[NUMĂRUL PERSOANELOR ÎNSCRISE ÎN LISTELE ELECTORALE]]</f>
        <v>0.89190725858801545</v>
      </c>
      <c r="V116" s="41">
        <f>Data5[[#This Row],[TOTAL CHELTUIELI LEI]]/Data5[[#This Row],[NUMĂRUL PERSOANELOR CARE AU PARTICIPAT LA VOT]]</f>
        <v>4.895431472081218</v>
      </c>
      <c r="W116" s="41">
        <f>Data5[[#This Row],[TOTAL CHELTUIELI EURO]]/Data5[[#This Row],[NUMĂRUL PERSOANELOR CARE AU PARTICIPAT LA VOT]]</f>
        <v>1.0114318861348357</v>
      </c>
      <c r="X116" s="43">
        <v>4.8400999999999996</v>
      </c>
      <c r="Y116" s="114" t="s">
        <v>2895</v>
      </c>
      <c r="Z116" s="44">
        <v>4</v>
      </c>
      <c r="AA116" s="115" t="s">
        <v>3105</v>
      </c>
      <c r="AB116" s="44">
        <v>0</v>
      </c>
      <c r="AC116" s="45"/>
    </row>
    <row r="117" spans="1:29" ht="12" customHeight="1" x14ac:dyDescent="0.2">
      <c r="A117" s="37">
        <v>116</v>
      </c>
      <c r="B117" s="38" t="s">
        <v>5</v>
      </c>
      <c r="C117" s="39" t="s">
        <v>1073</v>
      </c>
      <c r="D117" s="40">
        <v>44101</v>
      </c>
      <c r="E117" s="38">
        <v>1</v>
      </c>
      <c r="F117" s="38"/>
      <c r="G117" s="38" t="s">
        <v>2</v>
      </c>
      <c r="H117" s="38" t="s">
        <v>2</v>
      </c>
      <c r="I117" s="39">
        <v>1220</v>
      </c>
      <c r="J117" s="48">
        <v>7858</v>
      </c>
      <c r="K117" s="39">
        <v>0</v>
      </c>
      <c r="L117" s="41">
        <f>SUM(Data5[[#This Row],[CHELTUIELI DE PERSONAL LEI]:[CHELTUIELI DE CAPITAL (ACTIVE NEFINANCIARE ) LEI]])</f>
        <v>9078</v>
      </c>
      <c r="M117" s="41">
        <f>Data5[[#This Row],[TOTAL CHELTUIELI LEI]]/Data5[[#This Row],[CURS VALUTAR EURO BNR 22 07 2020]]</f>
        <v>1875.5810830354746</v>
      </c>
      <c r="N117" s="42">
        <v>974</v>
      </c>
      <c r="O117" s="42"/>
      <c r="P117" s="42">
        <v>791</v>
      </c>
      <c r="Q117" s="42"/>
      <c r="R117" s="42">
        <f>Data5[[#This Row],[PERSOANE ÎNSCRISE ÎN LISTELE ELECTORALE (TURUL 1)            ]]+Data5[[#This Row],[PERSOANE ÎNSCRISE ÎN LISTELE ELECTORALE (TURUL AL 2-LEA)]]</f>
        <v>974</v>
      </c>
      <c r="S117" s="42">
        <f>Data5[[#This Row],[PERSOANE CARE AU PARTICIPAT LA VOT (TURUL 1)]]+Data5[[#This Row],[PERSOANE CARE AU PARTICIPAT LA VOT  (TURUL AL 2-LEA)]]</f>
        <v>791</v>
      </c>
      <c r="T117" s="41">
        <f>Data5[[#This Row],[TOTAL CHELTUIELI LEI]]/Data5[[#This Row],[NUMĂRUL PERSOANELOR ÎNSCRISE ÎN LISTELE ELECTORALE]]</f>
        <v>9.3203285420944564</v>
      </c>
      <c r="U117" s="41">
        <f>Data5[[#This Row],[TOTAL CHELTUIELI EURO]]/Data5[[#This Row],[NUMĂRUL PERSOANELOR ÎNSCRISE ÎN LISTELE ELECTORALE]]</f>
        <v>1.9256479291945325</v>
      </c>
      <c r="V117" s="41">
        <f>Data5[[#This Row],[TOTAL CHELTUIELI LEI]]/Data5[[#This Row],[NUMĂRUL PERSOANELOR CARE AU PARTICIPAT LA VOT]]</f>
        <v>11.476611883691529</v>
      </c>
      <c r="W117" s="41">
        <f>Data5[[#This Row],[TOTAL CHELTUIELI EURO]]/Data5[[#This Row],[NUMĂRUL PERSOANELOR CARE AU PARTICIPAT LA VOT]]</f>
        <v>2.3711518116756949</v>
      </c>
      <c r="X117" s="43">
        <v>4.8400999999999996</v>
      </c>
      <c r="Y117" s="114" t="s">
        <v>2887</v>
      </c>
      <c r="Z117" s="44">
        <v>9</v>
      </c>
      <c r="AA117" s="115" t="s">
        <v>3107</v>
      </c>
      <c r="AB117" s="44">
        <v>1</v>
      </c>
      <c r="AC117" s="45"/>
    </row>
    <row r="118" spans="1:29" ht="12" customHeight="1" x14ac:dyDescent="0.2">
      <c r="A118" s="37">
        <v>117</v>
      </c>
      <c r="B118" s="38" t="s">
        <v>5</v>
      </c>
      <c r="C118" s="39" t="s">
        <v>1074</v>
      </c>
      <c r="D118" s="40">
        <v>44101</v>
      </c>
      <c r="E118" s="38">
        <v>1</v>
      </c>
      <c r="F118" s="38"/>
      <c r="G118" s="38" t="s">
        <v>2</v>
      </c>
      <c r="H118" s="38" t="s">
        <v>2</v>
      </c>
      <c r="I118" s="39">
        <v>0</v>
      </c>
      <c r="J118" s="48">
        <v>7731</v>
      </c>
      <c r="K118" s="39">
        <v>0</v>
      </c>
      <c r="L118" s="41">
        <f>SUM(Data5[[#This Row],[CHELTUIELI DE PERSONAL LEI]:[CHELTUIELI DE CAPITAL (ACTIVE NEFINANCIARE ) LEI]])</f>
        <v>7731</v>
      </c>
      <c r="M118" s="41">
        <f>Data5[[#This Row],[TOTAL CHELTUIELI LEI]]/Data5[[#This Row],[CURS VALUTAR EURO BNR 22 07 2020]]</f>
        <v>1597.2810479122334</v>
      </c>
      <c r="N118" s="42">
        <v>998</v>
      </c>
      <c r="O118" s="42"/>
      <c r="P118" s="42">
        <v>846</v>
      </c>
      <c r="Q118" s="42"/>
      <c r="R118" s="42">
        <f>Data5[[#This Row],[PERSOANE ÎNSCRISE ÎN LISTELE ELECTORALE (TURUL 1)            ]]+Data5[[#This Row],[PERSOANE ÎNSCRISE ÎN LISTELE ELECTORALE (TURUL AL 2-LEA)]]</f>
        <v>998</v>
      </c>
      <c r="S118" s="42">
        <f>Data5[[#This Row],[PERSOANE CARE AU PARTICIPAT LA VOT (TURUL 1)]]+Data5[[#This Row],[PERSOANE CARE AU PARTICIPAT LA VOT  (TURUL AL 2-LEA)]]</f>
        <v>846</v>
      </c>
      <c r="T118" s="41">
        <f>Data5[[#This Row],[TOTAL CHELTUIELI LEI]]/Data5[[#This Row],[NUMĂRUL PERSOANELOR ÎNSCRISE ÎN LISTELE ELECTORALE]]</f>
        <v>7.746492985971944</v>
      </c>
      <c r="U118" s="41">
        <f>Data5[[#This Row],[TOTAL CHELTUIELI EURO]]/Data5[[#This Row],[NUMĂRUL PERSOANELOR ÎNSCRISE ÎN LISTELE ELECTORALE]]</f>
        <v>1.6004820119361056</v>
      </c>
      <c r="V118" s="41">
        <f>Data5[[#This Row],[TOTAL CHELTUIELI LEI]]/Data5[[#This Row],[NUMĂRUL PERSOANELOR CARE AU PARTICIPAT LA VOT]]</f>
        <v>9.1382978723404253</v>
      </c>
      <c r="W118" s="41">
        <f>Data5[[#This Row],[TOTAL CHELTUIELI EURO]]/Data5[[#This Row],[NUMĂRUL PERSOANELOR CARE AU PARTICIPAT LA VOT]]</f>
        <v>1.8880390637260442</v>
      </c>
      <c r="X118" s="43">
        <v>4.8400999999999996</v>
      </c>
      <c r="Y118" s="114" t="s">
        <v>2886</v>
      </c>
      <c r="Z118" s="44">
        <v>7</v>
      </c>
      <c r="AA118" s="115" t="s">
        <v>3107</v>
      </c>
      <c r="AB118" s="44">
        <v>1</v>
      </c>
      <c r="AC118" s="45"/>
    </row>
    <row r="119" spans="1:29" ht="12" customHeight="1" x14ac:dyDescent="0.2">
      <c r="A119" s="37">
        <v>118</v>
      </c>
      <c r="B119" s="38" t="s">
        <v>5</v>
      </c>
      <c r="C119" s="39" t="s">
        <v>1075</v>
      </c>
      <c r="D119" s="40">
        <v>44101</v>
      </c>
      <c r="E119" s="38">
        <v>1</v>
      </c>
      <c r="F119" s="38"/>
      <c r="G119" s="38" t="s">
        <v>2</v>
      </c>
      <c r="H119" s="38" t="s">
        <v>2</v>
      </c>
      <c r="I119" s="39">
        <v>400</v>
      </c>
      <c r="J119" s="48">
        <v>1319</v>
      </c>
      <c r="K119" s="39">
        <v>0</v>
      </c>
      <c r="L119" s="41">
        <f>SUM(Data5[[#This Row],[CHELTUIELI DE PERSONAL LEI]:[CHELTUIELI DE CAPITAL (ACTIVE NEFINANCIARE ) LEI]])</f>
        <v>1719</v>
      </c>
      <c r="M119" s="41">
        <f>Data5[[#This Row],[TOTAL CHELTUIELI LEI]]/Data5[[#This Row],[CURS VALUTAR EURO BNR 22 07 2020]]</f>
        <v>355.15795128199835</v>
      </c>
      <c r="N119" s="42">
        <v>585</v>
      </c>
      <c r="O119" s="42"/>
      <c r="P119" s="42">
        <v>418</v>
      </c>
      <c r="Q119" s="42"/>
      <c r="R119" s="42">
        <f>Data5[[#This Row],[PERSOANE ÎNSCRISE ÎN LISTELE ELECTORALE (TURUL 1)            ]]+Data5[[#This Row],[PERSOANE ÎNSCRISE ÎN LISTELE ELECTORALE (TURUL AL 2-LEA)]]</f>
        <v>585</v>
      </c>
      <c r="S119" s="42">
        <f>Data5[[#This Row],[PERSOANE CARE AU PARTICIPAT LA VOT (TURUL 1)]]+Data5[[#This Row],[PERSOANE CARE AU PARTICIPAT LA VOT  (TURUL AL 2-LEA)]]</f>
        <v>418</v>
      </c>
      <c r="T119" s="41">
        <f>Data5[[#This Row],[TOTAL CHELTUIELI LEI]]/Data5[[#This Row],[NUMĂRUL PERSOANELOR ÎNSCRISE ÎN LISTELE ELECTORALE]]</f>
        <v>2.9384615384615387</v>
      </c>
      <c r="U119" s="41">
        <f>Data5[[#This Row],[TOTAL CHELTUIELI EURO]]/Data5[[#This Row],[NUMĂRUL PERSOANELOR ÎNSCRISE ÎN LISTELE ELECTORALE]]</f>
        <v>0.60710760902905703</v>
      </c>
      <c r="V119" s="41">
        <f>Data5[[#This Row],[TOTAL CHELTUIELI LEI]]/Data5[[#This Row],[NUMĂRUL PERSOANELOR CARE AU PARTICIPAT LA VOT]]</f>
        <v>4.1124401913875595</v>
      </c>
      <c r="W119" s="41">
        <f>Data5[[#This Row],[TOTAL CHELTUIELI EURO]]/Data5[[#This Row],[NUMĂRUL PERSOANELOR CARE AU PARTICIPAT LA VOT]]</f>
        <v>0.84966017053109655</v>
      </c>
      <c r="X119" s="43">
        <v>4.8400999999999996</v>
      </c>
      <c r="Y119" s="114" t="s">
        <v>2891</v>
      </c>
      <c r="Z119" s="44">
        <v>2</v>
      </c>
      <c r="AA119" s="115" t="s">
        <v>3105</v>
      </c>
      <c r="AB119" s="44">
        <v>0</v>
      </c>
      <c r="AC119" s="45"/>
    </row>
    <row r="120" spans="1:29" ht="12" customHeight="1" x14ac:dyDescent="0.2">
      <c r="A120" s="37">
        <v>119</v>
      </c>
      <c r="B120" s="38" t="s">
        <v>5</v>
      </c>
      <c r="C120" s="39" t="s">
        <v>1076</v>
      </c>
      <c r="D120" s="40">
        <v>44101</v>
      </c>
      <c r="E120" s="38">
        <v>1</v>
      </c>
      <c r="F120" s="38"/>
      <c r="G120" s="38" t="s">
        <v>2</v>
      </c>
      <c r="H120" s="38" t="s">
        <v>2</v>
      </c>
      <c r="I120" s="39">
        <v>600</v>
      </c>
      <c r="J120" s="48">
        <v>7575</v>
      </c>
      <c r="K120" s="39">
        <v>0</v>
      </c>
      <c r="L120" s="41">
        <f>SUM(Data5[[#This Row],[CHELTUIELI DE PERSONAL LEI]:[CHELTUIELI DE CAPITAL (ACTIVE NEFINANCIARE ) LEI]])</f>
        <v>8175</v>
      </c>
      <c r="M120" s="41">
        <f>Data5[[#This Row],[TOTAL CHELTUIELI LEI]]/Data5[[#This Row],[CURS VALUTAR EURO BNR 22 07 2020]]</f>
        <v>1689.0146897791369</v>
      </c>
      <c r="N120" s="42">
        <v>2151</v>
      </c>
      <c r="O120" s="42"/>
      <c r="P120" s="42">
        <v>1300</v>
      </c>
      <c r="Q120" s="42"/>
      <c r="R120" s="42">
        <f>Data5[[#This Row],[PERSOANE ÎNSCRISE ÎN LISTELE ELECTORALE (TURUL 1)            ]]+Data5[[#This Row],[PERSOANE ÎNSCRISE ÎN LISTELE ELECTORALE (TURUL AL 2-LEA)]]</f>
        <v>2151</v>
      </c>
      <c r="S120" s="42">
        <f>Data5[[#This Row],[PERSOANE CARE AU PARTICIPAT LA VOT (TURUL 1)]]+Data5[[#This Row],[PERSOANE CARE AU PARTICIPAT LA VOT  (TURUL AL 2-LEA)]]</f>
        <v>1300</v>
      </c>
      <c r="T120" s="41">
        <f>Data5[[#This Row],[TOTAL CHELTUIELI LEI]]/Data5[[#This Row],[NUMĂRUL PERSOANELOR ÎNSCRISE ÎN LISTELE ELECTORALE]]</f>
        <v>3.8005578800557882</v>
      </c>
      <c r="U120" s="41">
        <f>Data5[[#This Row],[TOTAL CHELTUIELI EURO]]/Data5[[#This Row],[NUMĂRUL PERSOANELOR ÎNSCRISE ÎN LISTELE ELECTORALE]]</f>
        <v>0.78522300780062149</v>
      </c>
      <c r="V120" s="41">
        <f>Data5[[#This Row],[TOTAL CHELTUIELI LEI]]/Data5[[#This Row],[NUMĂRUL PERSOANELOR CARE AU PARTICIPAT LA VOT]]</f>
        <v>6.2884615384615383</v>
      </c>
      <c r="W120" s="41">
        <f>Data5[[#This Row],[TOTAL CHELTUIELI EURO]]/Data5[[#This Row],[NUMĂRUL PERSOANELOR CARE AU PARTICIPAT LA VOT]]</f>
        <v>1.2992420690608746</v>
      </c>
      <c r="X120" s="43">
        <v>4.8400999999999996</v>
      </c>
      <c r="Y120" s="114" t="s">
        <v>2884</v>
      </c>
      <c r="Z120" s="44">
        <v>3</v>
      </c>
      <c r="AA120" s="115" t="s">
        <v>3105</v>
      </c>
      <c r="AB120" s="44">
        <v>0</v>
      </c>
      <c r="AC120" s="45"/>
    </row>
    <row r="121" spans="1:29" ht="12" customHeight="1" x14ac:dyDescent="0.2">
      <c r="A121" s="37">
        <v>120</v>
      </c>
      <c r="B121" s="38" t="s">
        <v>5</v>
      </c>
      <c r="C121" s="39" t="s">
        <v>1077</v>
      </c>
      <c r="D121" s="40">
        <v>44101</v>
      </c>
      <c r="E121" s="38">
        <v>1</v>
      </c>
      <c r="F121" s="38"/>
      <c r="G121" s="38" t="s">
        <v>2</v>
      </c>
      <c r="H121" s="38" t="s">
        <v>2</v>
      </c>
      <c r="I121" s="39">
        <v>0</v>
      </c>
      <c r="J121" s="48">
        <v>3039.76</v>
      </c>
      <c r="K121" s="39">
        <v>0</v>
      </c>
      <c r="L121" s="41">
        <f>SUM(Data5[[#This Row],[CHELTUIELI DE PERSONAL LEI]:[CHELTUIELI DE CAPITAL (ACTIVE NEFINANCIARE ) LEI]])</f>
        <v>3039.76</v>
      </c>
      <c r="M121" s="41">
        <f>Data5[[#This Row],[TOTAL CHELTUIELI LEI]]/Data5[[#This Row],[CURS VALUTAR EURO BNR 22 07 2020]]</f>
        <v>628.0366108138262</v>
      </c>
      <c r="N121" s="46">
        <v>3193</v>
      </c>
      <c r="O121" s="42"/>
      <c r="P121" s="42">
        <v>1612</v>
      </c>
      <c r="Q121" s="42"/>
      <c r="R121" s="42">
        <f>Data5[[#This Row],[PERSOANE ÎNSCRISE ÎN LISTELE ELECTORALE (TURUL 1)            ]]+Data5[[#This Row],[PERSOANE ÎNSCRISE ÎN LISTELE ELECTORALE (TURUL AL 2-LEA)]]</f>
        <v>3193</v>
      </c>
      <c r="S121" s="42">
        <f>Data5[[#This Row],[PERSOANE CARE AU PARTICIPAT LA VOT (TURUL 1)]]+Data5[[#This Row],[PERSOANE CARE AU PARTICIPAT LA VOT  (TURUL AL 2-LEA)]]</f>
        <v>1612</v>
      </c>
      <c r="T121" s="41">
        <f>Data5[[#This Row],[TOTAL CHELTUIELI LEI]]/Data5[[#This Row],[NUMĂRUL PERSOANELOR ÎNSCRISE ÎN LISTELE ELECTORALE]]</f>
        <v>0.95200751644221737</v>
      </c>
      <c r="U121" s="41">
        <f>Data5[[#This Row],[TOTAL CHELTUIELI EURO]]/Data5[[#This Row],[NUMĂRUL PERSOANELOR ÎNSCRISE ÎN LISTELE ELECTORALE]]</f>
        <v>0.19669170398178085</v>
      </c>
      <c r="V121" s="41">
        <f>Data5[[#This Row],[TOTAL CHELTUIELI LEI]]/Data5[[#This Row],[NUMĂRUL PERSOANELOR CARE AU PARTICIPAT LA VOT]]</f>
        <v>1.8857071960297769</v>
      </c>
      <c r="W121" s="41">
        <f>Data5[[#This Row],[TOTAL CHELTUIELI EURO]]/Data5[[#This Row],[NUMĂRUL PERSOANELOR CARE AU PARTICIPAT LA VOT]]</f>
        <v>0.38960087519468128</v>
      </c>
      <c r="X121" s="43">
        <v>4.8400999999999996</v>
      </c>
      <c r="Y121" s="114" t="s">
        <v>2890</v>
      </c>
      <c r="Z121" s="44">
        <v>0</v>
      </c>
      <c r="AA121" s="115" t="s">
        <v>3105</v>
      </c>
      <c r="AB121" s="44">
        <v>0</v>
      </c>
      <c r="AC121" s="45"/>
    </row>
    <row r="122" spans="1:29" ht="12" customHeight="1" x14ac:dyDescent="0.2">
      <c r="A122" s="37">
        <v>121</v>
      </c>
      <c r="B122" s="38" t="s">
        <v>5</v>
      </c>
      <c r="C122" s="39" t="s">
        <v>1078</v>
      </c>
      <c r="D122" s="40">
        <v>44101</v>
      </c>
      <c r="E122" s="38">
        <v>1</v>
      </c>
      <c r="F122" s="38"/>
      <c r="G122" s="38" t="s">
        <v>2</v>
      </c>
      <c r="H122" s="38" t="s">
        <v>2</v>
      </c>
      <c r="I122" s="39">
        <v>1200</v>
      </c>
      <c r="J122" s="48">
        <v>7672.52</v>
      </c>
      <c r="K122" s="39">
        <v>0</v>
      </c>
      <c r="L122" s="41">
        <f>SUM(Data5[[#This Row],[CHELTUIELI DE PERSONAL LEI]:[CHELTUIELI DE CAPITAL (ACTIVE NEFINANCIARE ) LEI]])</f>
        <v>8872.52</v>
      </c>
      <c r="M122" s="41">
        <f>Data5[[#This Row],[TOTAL CHELTUIELI LEI]]/Data5[[#This Row],[CURS VALUTAR EURO BNR 22 07 2020]]</f>
        <v>1833.1274147228366</v>
      </c>
      <c r="N122" s="46">
        <v>5945</v>
      </c>
      <c r="O122" s="42"/>
      <c r="P122" s="42">
        <v>2373</v>
      </c>
      <c r="Q122" s="42"/>
      <c r="R122" s="42">
        <f>Data5[[#This Row],[PERSOANE ÎNSCRISE ÎN LISTELE ELECTORALE (TURUL 1)            ]]+Data5[[#This Row],[PERSOANE ÎNSCRISE ÎN LISTELE ELECTORALE (TURUL AL 2-LEA)]]</f>
        <v>5945</v>
      </c>
      <c r="S122" s="42">
        <f>Data5[[#This Row],[PERSOANE CARE AU PARTICIPAT LA VOT (TURUL 1)]]+Data5[[#This Row],[PERSOANE CARE AU PARTICIPAT LA VOT  (TURUL AL 2-LEA)]]</f>
        <v>2373</v>
      </c>
      <c r="T122" s="41">
        <f>Data5[[#This Row],[TOTAL CHELTUIELI LEI]]/Data5[[#This Row],[NUMĂRUL PERSOANELOR ÎNSCRISE ÎN LISTELE ELECTORALE]]</f>
        <v>1.4924339781328848</v>
      </c>
      <c r="U122" s="41">
        <f>Data5[[#This Row],[TOTAL CHELTUIELI EURO]]/Data5[[#This Row],[NUMĂRUL PERSOANELOR ÎNSCRISE ÎN LISTELE ELECTORALE]]</f>
        <v>0.30834775689198263</v>
      </c>
      <c r="V122" s="41">
        <f>Data5[[#This Row],[TOTAL CHELTUIELI LEI]]/Data5[[#This Row],[NUMĂRUL PERSOANELOR CARE AU PARTICIPAT LA VOT]]</f>
        <v>3.7389464812473663</v>
      </c>
      <c r="W122" s="41">
        <f>Data5[[#This Row],[TOTAL CHELTUIELI EURO]]/Data5[[#This Row],[NUMĂRUL PERSOANELOR CARE AU PARTICIPAT LA VOT]]</f>
        <v>0.77249364295104794</v>
      </c>
      <c r="X122" s="43">
        <v>4.8400999999999996</v>
      </c>
      <c r="Y122" s="114" t="s">
        <v>2894</v>
      </c>
      <c r="Z122" s="44">
        <v>1</v>
      </c>
      <c r="AA122" s="115" t="s">
        <v>3105</v>
      </c>
      <c r="AB122" s="44">
        <v>0</v>
      </c>
      <c r="AC122" s="45"/>
    </row>
    <row r="123" spans="1:29" ht="12" customHeight="1" x14ac:dyDescent="0.2">
      <c r="A123" s="37">
        <v>122</v>
      </c>
      <c r="B123" s="38" t="s">
        <v>5</v>
      </c>
      <c r="C123" s="39" t="s">
        <v>1079</v>
      </c>
      <c r="D123" s="40">
        <v>44101</v>
      </c>
      <c r="E123" s="38">
        <v>1</v>
      </c>
      <c r="F123" s="38"/>
      <c r="G123" s="38" t="s">
        <v>2</v>
      </c>
      <c r="H123" s="38" t="s">
        <v>2</v>
      </c>
      <c r="I123" s="39">
        <v>2400</v>
      </c>
      <c r="J123" s="48">
        <v>8567</v>
      </c>
      <c r="K123" s="39">
        <v>0</v>
      </c>
      <c r="L123" s="41">
        <f>SUM(Data5[[#This Row],[CHELTUIELI DE PERSONAL LEI]:[CHELTUIELI DE CAPITAL (ACTIVE NEFINANCIARE ) LEI]])</f>
        <v>10967</v>
      </c>
      <c r="M123" s="41">
        <f>Data5[[#This Row],[TOTAL CHELTUIELI LEI]]/Data5[[#This Row],[CURS VALUTAR EURO BNR 22 07 2020]]</f>
        <v>2265.8622755728188</v>
      </c>
      <c r="N123" s="46">
        <v>2772</v>
      </c>
      <c r="O123" s="42"/>
      <c r="P123" s="42">
        <v>1697</v>
      </c>
      <c r="Q123" s="42"/>
      <c r="R123" s="42">
        <f>Data5[[#This Row],[PERSOANE ÎNSCRISE ÎN LISTELE ELECTORALE (TURUL 1)            ]]+Data5[[#This Row],[PERSOANE ÎNSCRISE ÎN LISTELE ELECTORALE (TURUL AL 2-LEA)]]</f>
        <v>2772</v>
      </c>
      <c r="S123" s="42">
        <f>Data5[[#This Row],[PERSOANE CARE AU PARTICIPAT LA VOT (TURUL 1)]]+Data5[[#This Row],[PERSOANE CARE AU PARTICIPAT LA VOT  (TURUL AL 2-LEA)]]</f>
        <v>1697</v>
      </c>
      <c r="T123" s="41">
        <f>Data5[[#This Row],[TOTAL CHELTUIELI LEI]]/Data5[[#This Row],[NUMĂRUL PERSOANELOR ÎNSCRISE ÎN LISTELE ELECTORALE]]</f>
        <v>3.9563492063492065</v>
      </c>
      <c r="U123" s="41">
        <f>Data5[[#This Row],[TOTAL CHELTUIELI EURO]]/Data5[[#This Row],[NUMĂRUL PERSOANELOR ÎNSCRISE ÎN LISTELE ELECTORALE]]</f>
        <v>0.8174106333235277</v>
      </c>
      <c r="V123" s="41">
        <f>Data5[[#This Row],[TOTAL CHELTUIELI LEI]]/Data5[[#This Row],[NUMĂRUL PERSOANELOR CARE AU PARTICIPAT LA VOT]]</f>
        <v>6.4625810253388334</v>
      </c>
      <c r="W123" s="41">
        <f>Data5[[#This Row],[TOTAL CHELTUIELI EURO]]/Data5[[#This Row],[NUMĂRUL PERSOANELOR CARE AU PARTICIPAT LA VOT]]</f>
        <v>1.3352164263835113</v>
      </c>
      <c r="X123" s="43">
        <v>4.8400999999999996</v>
      </c>
      <c r="Y123" s="114" t="s">
        <v>2884</v>
      </c>
      <c r="Z123" s="44">
        <v>3</v>
      </c>
      <c r="AA123" s="115" t="s">
        <v>3105</v>
      </c>
      <c r="AB123" s="44">
        <v>0</v>
      </c>
      <c r="AC123" s="45"/>
    </row>
    <row r="124" spans="1:29" ht="12" customHeight="1" x14ac:dyDescent="0.2">
      <c r="A124" s="37">
        <v>123</v>
      </c>
      <c r="B124" s="38" t="s">
        <v>5</v>
      </c>
      <c r="C124" s="39" t="s">
        <v>1080</v>
      </c>
      <c r="D124" s="40">
        <v>44101</v>
      </c>
      <c r="E124" s="38">
        <v>1</v>
      </c>
      <c r="F124" s="38"/>
      <c r="G124" s="38" t="s">
        <v>2</v>
      </c>
      <c r="H124" s="38" t="s">
        <v>2</v>
      </c>
      <c r="I124" s="39">
        <v>95195</v>
      </c>
      <c r="J124" s="48">
        <v>6135</v>
      </c>
      <c r="K124" s="39">
        <v>0</v>
      </c>
      <c r="L124" s="41">
        <f>SUM(Data5[[#This Row],[CHELTUIELI DE PERSONAL LEI]:[CHELTUIELI DE CAPITAL (ACTIVE NEFINANCIARE ) LEI]])</f>
        <v>101330</v>
      </c>
      <c r="M124" s="41">
        <f>Data5[[#This Row],[TOTAL CHELTUIELI LEI]]/Data5[[#This Row],[CURS VALUTAR EURO BNR 22 07 2020]]</f>
        <v>20935.517861201217</v>
      </c>
      <c r="N124" s="46">
        <v>778</v>
      </c>
      <c r="O124" s="42"/>
      <c r="P124" s="42">
        <v>703</v>
      </c>
      <c r="Q124" s="42"/>
      <c r="R124" s="42">
        <f>Data5[[#This Row],[PERSOANE ÎNSCRISE ÎN LISTELE ELECTORALE (TURUL 1)            ]]+Data5[[#This Row],[PERSOANE ÎNSCRISE ÎN LISTELE ELECTORALE (TURUL AL 2-LEA)]]</f>
        <v>778</v>
      </c>
      <c r="S124" s="42">
        <f>Data5[[#This Row],[PERSOANE CARE AU PARTICIPAT LA VOT (TURUL 1)]]+Data5[[#This Row],[PERSOANE CARE AU PARTICIPAT LA VOT  (TURUL AL 2-LEA)]]</f>
        <v>703</v>
      </c>
      <c r="T124" s="41">
        <f>Data5[[#This Row],[TOTAL CHELTUIELI LEI]]/Data5[[#This Row],[NUMĂRUL PERSOANELOR ÎNSCRISE ÎN LISTELE ELECTORALE]]</f>
        <v>130.24421593830334</v>
      </c>
      <c r="U124" s="41">
        <f>Data5[[#This Row],[TOTAL CHELTUIELI EURO]]/Data5[[#This Row],[NUMĂRUL PERSOANELOR ÎNSCRISE ÎN LISTELE ELECTORALE]]</f>
        <v>26.909405991261202</v>
      </c>
      <c r="V124" s="41">
        <f>Data5[[#This Row],[TOTAL CHELTUIELI LEI]]/Data5[[#This Row],[NUMĂRUL PERSOANELOR CARE AU PARTICIPAT LA VOT]]</f>
        <v>144.13940256045518</v>
      </c>
      <c r="W124" s="41">
        <f>Data5[[#This Row],[TOTAL CHELTUIELI EURO]]/Data5[[#This Row],[NUMĂRUL PERSOANELOR CARE AU PARTICIPAT LA VOT]]</f>
        <v>29.780253003131175</v>
      </c>
      <c r="X124" s="43">
        <v>4.8400999999999996</v>
      </c>
      <c r="Y124" s="114" t="s">
        <v>3083</v>
      </c>
      <c r="Z124" s="44">
        <v>130</v>
      </c>
      <c r="AA124" s="115" t="s">
        <v>3118</v>
      </c>
      <c r="AB124" s="44">
        <v>26</v>
      </c>
      <c r="AC124" s="45"/>
    </row>
    <row r="125" spans="1:29" ht="12" customHeight="1" x14ac:dyDescent="0.2">
      <c r="A125" s="37">
        <v>124</v>
      </c>
      <c r="B125" s="38" t="s">
        <v>5</v>
      </c>
      <c r="C125" s="39" t="s">
        <v>1081</v>
      </c>
      <c r="D125" s="40">
        <v>44101</v>
      </c>
      <c r="E125" s="38">
        <v>1</v>
      </c>
      <c r="F125" s="38"/>
      <c r="G125" s="38" t="s">
        <v>2</v>
      </c>
      <c r="H125" s="38" t="s">
        <v>2</v>
      </c>
      <c r="I125" s="39">
        <v>4268</v>
      </c>
      <c r="J125" s="48">
        <v>3485</v>
      </c>
      <c r="K125" s="39">
        <v>0</v>
      </c>
      <c r="L125" s="41">
        <f>SUM(Data5[[#This Row],[CHELTUIELI DE PERSONAL LEI]:[CHELTUIELI DE CAPITAL (ACTIVE NEFINANCIARE ) LEI]])</f>
        <v>7753</v>
      </c>
      <c r="M125" s="41">
        <f>Data5[[#This Row],[TOTAL CHELTUIELI LEI]]/Data5[[#This Row],[CURS VALUTAR EURO BNR 22 07 2020]]</f>
        <v>1601.8264085452781</v>
      </c>
      <c r="N125" s="46">
        <v>1616</v>
      </c>
      <c r="O125" s="42"/>
      <c r="P125" s="42">
        <v>884</v>
      </c>
      <c r="Q125" s="42"/>
      <c r="R125" s="42">
        <f>Data5[[#This Row],[PERSOANE ÎNSCRISE ÎN LISTELE ELECTORALE (TURUL 1)            ]]+Data5[[#This Row],[PERSOANE ÎNSCRISE ÎN LISTELE ELECTORALE (TURUL AL 2-LEA)]]</f>
        <v>1616</v>
      </c>
      <c r="S125" s="42">
        <f>Data5[[#This Row],[PERSOANE CARE AU PARTICIPAT LA VOT (TURUL 1)]]+Data5[[#This Row],[PERSOANE CARE AU PARTICIPAT LA VOT  (TURUL AL 2-LEA)]]</f>
        <v>884</v>
      </c>
      <c r="T125" s="41">
        <f>Data5[[#This Row],[TOTAL CHELTUIELI LEI]]/Data5[[#This Row],[NUMĂRUL PERSOANELOR ÎNSCRISE ÎN LISTELE ELECTORALE]]</f>
        <v>4.7976485148514856</v>
      </c>
      <c r="U125" s="41">
        <f>Data5[[#This Row],[TOTAL CHELTUIELI EURO]]/Data5[[#This Row],[NUMĂRUL PERSOANELOR ÎNSCRISE ÎN LISTELE ELECTORALE]]</f>
        <v>0.99122921320871171</v>
      </c>
      <c r="V125" s="41">
        <f>Data5[[#This Row],[TOTAL CHELTUIELI LEI]]/Data5[[#This Row],[NUMĂRUL PERSOANELOR CARE AU PARTICIPAT LA VOT]]</f>
        <v>8.7703619909502262</v>
      </c>
      <c r="W125" s="41">
        <f>Data5[[#This Row],[TOTAL CHELTUIELI EURO]]/Data5[[#This Row],[NUMĂRUL PERSOANELOR CARE AU PARTICIPAT LA VOT]]</f>
        <v>1.8120208241462423</v>
      </c>
      <c r="X125" s="43">
        <v>4.8400999999999996</v>
      </c>
      <c r="Y125" s="114" t="s">
        <v>2895</v>
      </c>
      <c r="Z125" s="44">
        <v>4</v>
      </c>
      <c r="AA125" s="115" t="s">
        <v>3105</v>
      </c>
      <c r="AB125" s="44">
        <v>0</v>
      </c>
      <c r="AC125" s="45"/>
    </row>
    <row r="126" spans="1:29" ht="12" customHeight="1" x14ac:dyDescent="0.2">
      <c r="A126" s="37">
        <v>125</v>
      </c>
      <c r="B126" s="38" t="s">
        <v>5</v>
      </c>
      <c r="C126" s="39" t="s">
        <v>1082</v>
      </c>
      <c r="D126" s="40">
        <v>44101</v>
      </c>
      <c r="E126" s="38">
        <v>1</v>
      </c>
      <c r="F126" s="38"/>
      <c r="G126" s="38" t="s">
        <v>2</v>
      </c>
      <c r="H126" s="38" t="s">
        <v>2</v>
      </c>
      <c r="I126" s="39">
        <v>480</v>
      </c>
      <c r="J126" s="48">
        <v>3445.14</v>
      </c>
      <c r="K126" s="39">
        <v>0</v>
      </c>
      <c r="L126" s="41">
        <f>SUM(Data5[[#This Row],[CHELTUIELI DE PERSONAL LEI]:[CHELTUIELI DE CAPITAL (ACTIVE NEFINANCIARE ) LEI]])</f>
        <v>3925.14</v>
      </c>
      <c r="M126" s="41">
        <f>Data5[[#This Row],[TOTAL CHELTUIELI LEI]]/Data5[[#This Row],[CURS VALUTAR EURO BNR 22 07 2020]]</f>
        <v>810.96258341769806</v>
      </c>
      <c r="N126" s="46">
        <v>3643</v>
      </c>
      <c r="O126" s="42"/>
      <c r="P126" s="42">
        <v>2104</v>
      </c>
      <c r="Q126" s="42"/>
      <c r="R126" s="42">
        <f>Data5[[#This Row],[PERSOANE ÎNSCRISE ÎN LISTELE ELECTORALE (TURUL 1)            ]]+Data5[[#This Row],[PERSOANE ÎNSCRISE ÎN LISTELE ELECTORALE (TURUL AL 2-LEA)]]</f>
        <v>3643</v>
      </c>
      <c r="S126" s="42">
        <f>Data5[[#This Row],[PERSOANE CARE AU PARTICIPAT LA VOT (TURUL 1)]]+Data5[[#This Row],[PERSOANE CARE AU PARTICIPAT LA VOT  (TURUL AL 2-LEA)]]</f>
        <v>2104</v>
      </c>
      <c r="T126" s="41">
        <f>Data5[[#This Row],[TOTAL CHELTUIELI LEI]]/Data5[[#This Row],[NUMĂRUL PERSOANELOR ÎNSCRISE ÎN LISTELE ELECTORALE]]</f>
        <v>1.0774471589349437</v>
      </c>
      <c r="U126" s="41">
        <f>Data5[[#This Row],[TOTAL CHELTUIELI EURO]]/Data5[[#This Row],[NUMĂRUL PERSOANELOR ÎNSCRISE ÎN LISTELE ELECTORALE]]</f>
        <v>0.22260845001858307</v>
      </c>
      <c r="V126" s="41">
        <f>Data5[[#This Row],[TOTAL CHELTUIELI LEI]]/Data5[[#This Row],[NUMĂRUL PERSOANELOR CARE AU PARTICIPAT LA VOT]]</f>
        <v>1.8655608365019012</v>
      </c>
      <c r="W126" s="41">
        <f>Data5[[#This Row],[TOTAL CHELTUIELI EURO]]/Data5[[#This Row],[NUMĂRUL PERSOANELOR CARE AU PARTICIPAT LA VOT]]</f>
        <v>0.38543849021753712</v>
      </c>
      <c r="X126" s="43">
        <v>4.8400999999999996</v>
      </c>
      <c r="Y126" s="114" t="s">
        <v>2894</v>
      </c>
      <c r="Z126" s="44">
        <v>1</v>
      </c>
      <c r="AA126" s="115" t="s">
        <v>3105</v>
      </c>
      <c r="AB126" s="44">
        <v>0</v>
      </c>
      <c r="AC126" s="45"/>
    </row>
    <row r="127" spans="1:29" ht="12" customHeight="1" x14ac:dyDescent="0.2">
      <c r="A127" s="37">
        <v>126</v>
      </c>
      <c r="B127" s="38" t="s">
        <v>5</v>
      </c>
      <c r="C127" s="39" t="s">
        <v>1083</v>
      </c>
      <c r="D127" s="40">
        <v>44101</v>
      </c>
      <c r="E127" s="38">
        <v>1</v>
      </c>
      <c r="F127" s="38"/>
      <c r="G127" s="38" t="s">
        <v>2</v>
      </c>
      <c r="H127" s="38" t="s">
        <v>2</v>
      </c>
      <c r="I127" s="39">
        <v>600</v>
      </c>
      <c r="J127" s="48">
        <v>3196</v>
      </c>
      <c r="K127" s="39">
        <v>0</v>
      </c>
      <c r="L127" s="41">
        <f>SUM(Data5[[#This Row],[CHELTUIELI DE PERSONAL LEI]:[CHELTUIELI DE CAPITAL (ACTIVE NEFINANCIARE ) LEI]])</f>
        <v>3796</v>
      </c>
      <c r="M127" s="41">
        <f>Data5[[#This Row],[TOTAL CHELTUIELI LEI]]/Data5[[#This Row],[CURS VALUTAR EURO BNR 22 07 2020]]</f>
        <v>784.2813165017252</v>
      </c>
      <c r="N127" s="46">
        <v>1572</v>
      </c>
      <c r="O127" s="42"/>
      <c r="P127" s="42">
        <v>782</v>
      </c>
      <c r="Q127" s="42"/>
      <c r="R127" s="42">
        <f>Data5[[#This Row],[PERSOANE ÎNSCRISE ÎN LISTELE ELECTORALE (TURUL 1)            ]]+Data5[[#This Row],[PERSOANE ÎNSCRISE ÎN LISTELE ELECTORALE (TURUL AL 2-LEA)]]</f>
        <v>1572</v>
      </c>
      <c r="S127" s="42">
        <f>Data5[[#This Row],[PERSOANE CARE AU PARTICIPAT LA VOT (TURUL 1)]]+Data5[[#This Row],[PERSOANE CARE AU PARTICIPAT LA VOT  (TURUL AL 2-LEA)]]</f>
        <v>782</v>
      </c>
      <c r="T127" s="41">
        <f>Data5[[#This Row],[TOTAL CHELTUIELI LEI]]/Data5[[#This Row],[NUMĂRUL PERSOANELOR ÎNSCRISE ÎN LISTELE ELECTORALE]]</f>
        <v>2.4147582697201018</v>
      </c>
      <c r="U127" s="41">
        <f>Data5[[#This Row],[TOTAL CHELTUIELI EURO]]/Data5[[#This Row],[NUMĂRUL PERSOANELOR ÎNSCRISE ÎN LISTELE ELECTORALE]]</f>
        <v>0.49890668988659365</v>
      </c>
      <c r="V127" s="41">
        <f>Data5[[#This Row],[TOTAL CHELTUIELI LEI]]/Data5[[#This Row],[NUMĂRUL PERSOANELOR CARE AU PARTICIPAT LA VOT]]</f>
        <v>4.8542199488491047</v>
      </c>
      <c r="W127" s="41">
        <f>Data5[[#This Row],[TOTAL CHELTUIELI EURO]]/Data5[[#This Row],[NUMĂRUL PERSOANELOR CARE AU PARTICIPAT LA VOT]]</f>
        <v>1.0029172845290604</v>
      </c>
      <c r="X127" s="43">
        <v>4.8400999999999996</v>
      </c>
      <c r="Y127" s="114" t="s">
        <v>2891</v>
      </c>
      <c r="Z127" s="44">
        <v>2</v>
      </c>
      <c r="AA127" s="115" t="s">
        <v>3105</v>
      </c>
      <c r="AB127" s="44">
        <v>0</v>
      </c>
      <c r="AC127" s="45"/>
    </row>
    <row r="128" spans="1:29" ht="12" customHeight="1" x14ac:dyDescent="0.2">
      <c r="A128" s="37">
        <v>127</v>
      </c>
      <c r="B128" s="38" t="s">
        <v>5</v>
      </c>
      <c r="C128" s="39" t="s">
        <v>1084</v>
      </c>
      <c r="D128" s="40">
        <v>44101</v>
      </c>
      <c r="E128" s="38">
        <v>1</v>
      </c>
      <c r="F128" s="38"/>
      <c r="G128" s="38" t="s">
        <v>2</v>
      </c>
      <c r="H128" s="38" t="s">
        <v>2</v>
      </c>
      <c r="I128" s="39">
        <v>0</v>
      </c>
      <c r="J128" s="48">
        <v>10126.9</v>
      </c>
      <c r="K128" s="39">
        <v>0</v>
      </c>
      <c r="L128" s="41">
        <f>SUM(Data5[[#This Row],[CHELTUIELI DE PERSONAL LEI]:[CHELTUIELI DE CAPITAL (ACTIVE NEFINANCIARE ) LEI]])</f>
        <v>10126.9</v>
      </c>
      <c r="M128" s="41">
        <f>Data5[[#This Row],[TOTAL CHELTUIELI LEI]]/Data5[[#This Row],[CURS VALUTAR EURO BNR 22 07 2020]]</f>
        <v>2092.291481580959</v>
      </c>
      <c r="N128" s="46">
        <v>1138</v>
      </c>
      <c r="O128" s="42"/>
      <c r="P128" s="42">
        <v>767</v>
      </c>
      <c r="Q128" s="42"/>
      <c r="R128" s="42">
        <f>Data5[[#This Row],[PERSOANE ÎNSCRISE ÎN LISTELE ELECTORALE (TURUL 1)            ]]+Data5[[#This Row],[PERSOANE ÎNSCRISE ÎN LISTELE ELECTORALE (TURUL AL 2-LEA)]]</f>
        <v>1138</v>
      </c>
      <c r="S128" s="42">
        <f>Data5[[#This Row],[PERSOANE CARE AU PARTICIPAT LA VOT (TURUL 1)]]+Data5[[#This Row],[PERSOANE CARE AU PARTICIPAT LA VOT  (TURUL AL 2-LEA)]]</f>
        <v>767</v>
      </c>
      <c r="T128" s="41">
        <f>Data5[[#This Row],[TOTAL CHELTUIELI LEI]]/Data5[[#This Row],[NUMĂRUL PERSOANELOR ÎNSCRISE ÎN LISTELE ELECTORALE]]</f>
        <v>8.898857644991212</v>
      </c>
      <c r="U128" s="41">
        <f>Data5[[#This Row],[TOTAL CHELTUIELI EURO]]/Data5[[#This Row],[NUMĂRUL PERSOANELOR ÎNSCRISE ÎN LISTELE ELECTORALE]]</f>
        <v>1.8385689644823893</v>
      </c>
      <c r="V128" s="41">
        <f>Data5[[#This Row],[TOTAL CHELTUIELI LEI]]/Data5[[#This Row],[NUMĂRUL PERSOANELOR CARE AU PARTICIPAT LA VOT]]</f>
        <v>13.203259452411995</v>
      </c>
      <c r="W128" s="41">
        <f>Data5[[#This Row],[TOTAL CHELTUIELI EURO]]/Data5[[#This Row],[NUMĂRUL PERSOANELOR CARE AU PARTICIPAT LA VOT]]</f>
        <v>2.7278898064940797</v>
      </c>
      <c r="X128" s="43">
        <v>4.8400999999999996</v>
      </c>
      <c r="Y128" s="114" t="s">
        <v>2896</v>
      </c>
      <c r="Z128" s="44">
        <v>8</v>
      </c>
      <c r="AA128" s="115" t="s">
        <v>3107</v>
      </c>
      <c r="AB128" s="44">
        <v>1</v>
      </c>
      <c r="AC128" s="45"/>
    </row>
    <row r="129" spans="1:29" ht="12" customHeight="1" x14ac:dyDescent="0.2">
      <c r="A129" s="37">
        <v>128</v>
      </c>
      <c r="B129" s="38" t="s">
        <v>5</v>
      </c>
      <c r="C129" s="39" t="s">
        <v>1085</v>
      </c>
      <c r="D129" s="40">
        <v>44101</v>
      </c>
      <c r="E129" s="38">
        <v>1</v>
      </c>
      <c r="F129" s="38"/>
      <c r="G129" s="38" t="s">
        <v>2</v>
      </c>
      <c r="H129" s="38" t="s">
        <v>2</v>
      </c>
      <c r="I129" s="39">
        <v>100310</v>
      </c>
      <c r="J129" s="48">
        <v>6362.79</v>
      </c>
      <c r="K129" s="39">
        <v>0</v>
      </c>
      <c r="L129" s="41">
        <f>SUM(Data5[[#This Row],[CHELTUIELI DE PERSONAL LEI]:[CHELTUIELI DE CAPITAL (ACTIVE NEFINANCIARE ) LEI]])</f>
        <v>106672.79</v>
      </c>
      <c r="M129" s="41">
        <f>Data5[[#This Row],[TOTAL CHELTUIELI LEI]]/Data5[[#This Row],[CURS VALUTAR EURO BNR 22 07 2020]]</f>
        <v>22039.377285593273</v>
      </c>
      <c r="N129" s="46">
        <v>1674</v>
      </c>
      <c r="O129" s="42"/>
      <c r="P129" s="42">
        <v>1125</v>
      </c>
      <c r="Q129" s="42"/>
      <c r="R129" s="42">
        <f>Data5[[#This Row],[PERSOANE ÎNSCRISE ÎN LISTELE ELECTORALE (TURUL 1)            ]]+Data5[[#This Row],[PERSOANE ÎNSCRISE ÎN LISTELE ELECTORALE (TURUL AL 2-LEA)]]</f>
        <v>1674</v>
      </c>
      <c r="S129" s="42">
        <f>Data5[[#This Row],[PERSOANE CARE AU PARTICIPAT LA VOT (TURUL 1)]]+Data5[[#This Row],[PERSOANE CARE AU PARTICIPAT LA VOT  (TURUL AL 2-LEA)]]</f>
        <v>1125</v>
      </c>
      <c r="T129" s="41">
        <f>Data5[[#This Row],[TOTAL CHELTUIELI LEI]]/Data5[[#This Row],[NUMĂRUL PERSOANELOR ÎNSCRISE ÎN LISTELE ELECTORALE]]</f>
        <v>63.723291517323773</v>
      </c>
      <c r="U129" s="41">
        <f>Data5[[#This Row],[TOTAL CHELTUIELI EURO]]/Data5[[#This Row],[NUMĂRUL PERSOANELOR ÎNSCRISE ÎN LISTELE ELECTORALE]]</f>
        <v>13.165697303221789</v>
      </c>
      <c r="V129" s="41">
        <f>Data5[[#This Row],[TOTAL CHELTUIELI LEI]]/Data5[[#This Row],[NUMĂRUL PERSOANELOR CARE AU PARTICIPAT LA VOT]]</f>
        <v>94.820257777777769</v>
      </c>
      <c r="W129" s="41">
        <f>Data5[[#This Row],[TOTAL CHELTUIELI EURO]]/Data5[[#This Row],[NUMĂRUL PERSOANELOR CARE AU PARTICIPAT LA VOT]]</f>
        <v>19.59055758719402</v>
      </c>
      <c r="X129" s="43">
        <v>4.8400999999999996</v>
      </c>
      <c r="Y129" s="114" t="s">
        <v>2930</v>
      </c>
      <c r="Z129" s="44">
        <v>63</v>
      </c>
      <c r="AA129" s="115" t="s">
        <v>3119</v>
      </c>
      <c r="AB129" s="44">
        <v>13</v>
      </c>
      <c r="AC129" s="45"/>
    </row>
    <row r="130" spans="1:29" ht="12" customHeight="1" x14ac:dyDescent="0.2">
      <c r="A130" s="37">
        <v>129</v>
      </c>
      <c r="B130" s="38" t="s">
        <v>5</v>
      </c>
      <c r="C130" s="39" t="s">
        <v>1086</v>
      </c>
      <c r="D130" s="40">
        <v>44101</v>
      </c>
      <c r="E130" s="38">
        <v>1</v>
      </c>
      <c r="F130" s="38"/>
      <c r="G130" s="38" t="s">
        <v>2</v>
      </c>
      <c r="H130" s="38" t="s">
        <v>2</v>
      </c>
      <c r="I130" s="47">
        <v>99105</v>
      </c>
      <c r="J130" s="47">
        <v>17556</v>
      </c>
      <c r="K130" s="47">
        <v>0</v>
      </c>
      <c r="L130" s="41">
        <f>SUM(Data5[[#This Row],[CHELTUIELI DE PERSONAL LEI]:[CHELTUIELI DE CAPITAL (ACTIVE NEFINANCIARE ) LEI]])</f>
        <v>116661</v>
      </c>
      <c r="M130" s="41">
        <f>Data5[[#This Row],[TOTAL CHELTUIELI LEI]]/Data5[[#This Row],[CURS VALUTAR EURO BNR 22 07 2020]]</f>
        <v>24103.014400528915</v>
      </c>
      <c r="N130" s="46">
        <v>947</v>
      </c>
      <c r="O130" s="42"/>
      <c r="P130" s="42">
        <v>574</v>
      </c>
      <c r="Q130" s="42"/>
      <c r="R130" s="42">
        <f>Data5[[#This Row],[PERSOANE ÎNSCRISE ÎN LISTELE ELECTORALE (TURUL 1)            ]]+Data5[[#This Row],[PERSOANE ÎNSCRISE ÎN LISTELE ELECTORALE (TURUL AL 2-LEA)]]</f>
        <v>947</v>
      </c>
      <c r="S130" s="42">
        <f>Data5[[#This Row],[PERSOANE CARE AU PARTICIPAT LA VOT (TURUL 1)]]+Data5[[#This Row],[PERSOANE CARE AU PARTICIPAT LA VOT  (TURUL AL 2-LEA)]]</f>
        <v>574</v>
      </c>
      <c r="T130" s="41">
        <f>Data5[[#This Row],[TOTAL CHELTUIELI LEI]]/Data5[[#This Row],[NUMĂRUL PERSOANELOR ÎNSCRISE ÎN LISTELE ELECTORALE]]</f>
        <v>123.19007391763463</v>
      </c>
      <c r="U130" s="41">
        <f>Data5[[#This Row],[TOTAL CHELTUIELI EURO]]/Data5[[#This Row],[NUMĂRUL PERSOANELOR ÎNSCRISE ÎN LISTELE ELECTORALE]]</f>
        <v>25.451968743958727</v>
      </c>
      <c r="V130" s="41">
        <f>Data5[[#This Row],[TOTAL CHELTUIELI LEI]]/Data5[[#This Row],[NUMĂRUL PERSOANELOR CARE AU PARTICIPAT LA VOT]]</f>
        <v>203.24216027874564</v>
      </c>
      <c r="W130" s="41">
        <f>Data5[[#This Row],[TOTAL CHELTUIELI EURO]]/Data5[[#This Row],[NUMĂRUL PERSOANELOR CARE AU PARTICIPAT LA VOT]]</f>
        <v>41.991314286635742</v>
      </c>
      <c r="X130" s="43">
        <v>4.8400999999999996</v>
      </c>
      <c r="Y130" s="114" t="s">
        <v>2942</v>
      </c>
      <c r="Z130" s="44">
        <v>123</v>
      </c>
      <c r="AA130" s="115" t="s">
        <v>3120</v>
      </c>
      <c r="AB130" s="44">
        <v>25</v>
      </c>
      <c r="AC130" s="45"/>
    </row>
    <row r="131" spans="1:29" ht="12" customHeight="1" x14ac:dyDescent="0.2">
      <c r="A131" s="37">
        <v>130</v>
      </c>
      <c r="B131" s="38" t="s">
        <v>5</v>
      </c>
      <c r="C131" s="39" t="s">
        <v>1087</v>
      </c>
      <c r="D131" s="40">
        <v>44101</v>
      </c>
      <c r="E131" s="38">
        <v>1</v>
      </c>
      <c r="F131" s="38"/>
      <c r="G131" s="38" t="s">
        <v>2</v>
      </c>
      <c r="H131" s="38" t="s">
        <v>2</v>
      </c>
      <c r="I131" s="39">
        <v>0</v>
      </c>
      <c r="J131" s="48">
        <v>16380</v>
      </c>
      <c r="K131" s="39">
        <v>0</v>
      </c>
      <c r="L131" s="41">
        <f>SUM(Data5[[#This Row],[CHELTUIELI DE PERSONAL LEI]:[CHELTUIELI DE CAPITAL (ACTIVE NEFINANCIARE ) LEI]])</f>
        <v>16380</v>
      </c>
      <c r="M131" s="41">
        <f>Data5[[#This Row],[TOTAL CHELTUIELI LEI]]/Data5[[#This Row],[CURS VALUTAR EURO BNR 22 07 2020]]</f>
        <v>3384.2275986033351</v>
      </c>
      <c r="N131" s="46">
        <v>2380</v>
      </c>
      <c r="O131" s="42"/>
      <c r="P131" s="42">
        <v>1409</v>
      </c>
      <c r="Q131" s="42"/>
      <c r="R131" s="42">
        <f>Data5[[#This Row],[PERSOANE ÎNSCRISE ÎN LISTELE ELECTORALE (TURUL 1)            ]]+Data5[[#This Row],[PERSOANE ÎNSCRISE ÎN LISTELE ELECTORALE (TURUL AL 2-LEA)]]</f>
        <v>2380</v>
      </c>
      <c r="S131" s="42">
        <f>Data5[[#This Row],[PERSOANE CARE AU PARTICIPAT LA VOT (TURUL 1)]]+Data5[[#This Row],[PERSOANE CARE AU PARTICIPAT LA VOT  (TURUL AL 2-LEA)]]</f>
        <v>1409</v>
      </c>
      <c r="T131" s="41">
        <f>Data5[[#This Row],[TOTAL CHELTUIELI LEI]]/Data5[[#This Row],[NUMĂRUL PERSOANELOR ÎNSCRISE ÎN LISTELE ELECTORALE]]</f>
        <v>6.882352941176471</v>
      </c>
      <c r="U131" s="41">
        <f>Data5[[#This Row],[TOTAL CHELTUIELI EURO]]/Data5[[#This Row],[NUMĂRUL PERSOANELOR ÎNSCRISE ÎN LISTELE ELECTORALE]]</f>
        <v>1.4219443691610651</v>
      </c>
      <c r="V131" s="41">
        <f>Data5[[#This Row],[TOTAL CHELTUIELI LEI]]/Data5[[#This Row],[NUMĂRUL PERSOANELOR CARE AU PARTICIPAT LA VOT]]</f>
        <v>11.62526614620298</v>
      </c>
      <c r="W131" s="41">
        <f>Data5[[#This Row],[TOTAL CHELTUIELI EURO]]/Data5[[#This Row],[NUMĂRUL PERSOANELOR CARE AU PARTICIPAT LA VOT]]</f>
        <v>2.401864867709961</v>
      </c>
      <c r="X131" s="43">
        <v>4.8400999999999996</v>
      </c>
      <c r="Y131" s="114" t="s">
        <v>2889</v>
      </c>
      <c r="Z131" s="44">
        <v>6</v>
      </c>
      <c r="AA131" s="115" t="s">
        <v>3107</v>
      </c>
      <c r="AB131" s="44">
        <v>1</v>
      </c>
      <c r="AC131" s="45"/>
    </row>
    <row r="132" spans="1:29" ht="12" customHeight="1" x14ac:dyDescent="0.2">
      <c r="A132" s="37">
        <v>131</v>
      </c>
      <c r="B132" s="38" t="s">
        <v>5</v>
      </c>
      <c r="C132" s="39" t="s">
        <v>1088</v>
      </c>
      <c r="D132" s="40">
        <v>44101</v>
      </c>
      <c r="E132" s="38">
        <v>1</v>
      </c>
      <c r="F132" s="38"/>
      <c r="G132" s="38" t="s">
        <v>2</v>
      </c>
      <c r="H132" s="38" t="s">
        <v>2</v>
      </c>
      <c r="I132" s="39">
        <v>125985</v>
      </c>
      <c r="J132" s="48">
        <v>0</v>
      </c>
      <c r="K132" s="39">
        <v>0</v>
      </c>
      <c r="L132" s="41">
        <f>SUM(Data5[[#This Row],[CHELTUIELI DE PERSONAL LEI]:[CHELTUIELI DE CAPITAL (ACTIVE NEFINANCIARE ) LEI]])</f>
        <v>125985</v>
      </c>
      <c r="M132" s="41">
        <f>Data5[[#This Row],[TOTAL CHELTUIELI LEI]]/Data5[[#This Row],[CURS VALUTAR EURO BNR 22 07 2020]]</f>
        <v>26029.420879733891</v>
      </c>
      <c r="N132" s="46">
        <v>4811</v>
      </c>
      <c r="O132" s="42"/>
      <c r="P132" s="42">
        <v>2489</v>
      </c>
      <c r="Q132" s="42"/>
      <c r="R132" s="42">
        <f>Data5[[#This Row],[PERSOANE ÎNSCRISE ÎN LISTELE ELECTORALE (TURUL 1)            ]]+Data5[[#This Row],[PERSOANE ÎNSCRISE ÎN LISTELE ELECTORALE (TURUL AL 2-LEA)]]</f>
        <v>4811</v>
      </c>
      <c r="S132" s="42">
        <f>Data5[[#This Row],[PERSOANE CARE AU PARTICIPAT LA VOT (TURUL 1)]]+Data5[[#This Row],[PERSOANE CARE AU PARTICIPAT LA VOT  (TURUL AL 2-LEA)]]</f>
        <v>2489</v>
      </c>
      <c r="T132" s="41">
        <f>Data5[[#This Row],[TOTAL CHELTUIELI LEI]]/Data5[[#This Row],[NUMĂRUL PERSOANELOR ÎNSCRISE ÎN LISTELE ELECTORALE]]</f>
        <v>26.186863437954688</v>
      </c>
      <c r="U132" s="41">
        <f>Data5[[#This Row],[TOTAL CHELTUIELI EURO]]/Data5[[#This Row],[NUMĂRUL PERSOANELOR ÎNSCRISE ÎN LISTELE ELECTORALE]]</f>
        <v>5.4103971897181236</v>
      </c>
      <c r="V132" s="41">
        <f>Data5[[#This Row],[TOTAL CHELTUIELI LEI]]/Data5[[#This Row],[NUMĂRUL PERSOANELOR CARE AU PARTICIPAT LA VOT]]</f>
        <v>50.616713539574128</v>
      </c>
      <c r="W132" s="41">
        <f>Data5[[#This Row],[TOTAL CHELTUIELI EURO]]/Data5[[#This Row],[NUMĂRUL PERSOANELOR CARE AU PARTICIPAT LA VOT]]</f>
        <v>10.457782595312933</v>
      </c>
      <c r="X132" s="43">
        <v>4.8400999999999996</v>
      </c>
      <c r="Y132" s="114" t="s">
        <v>2926</v>
      </c>
      <c r="Z132" s="44">
        <v>26</v>
      </c>
      <c r="AA132" s="115" t="s">
        <v>3109</v>
      </c>
      <c r="AB132" s="44">
        <v>5</v>
      </c>
      <c r="AC132" s="45"/>
    </row>
    <row r="133" spans="1:29" ht="12" customHeight="1" x14ac:dyDescent="0.2">
      <c r="A133" s="37">
        <v>132</v>
      </c>
      <c r="B133" s="38" t="s">
        <v>5</v>
      </c>
      <c r="C133" s="39" t="s">
        <v>1089</v>
      </c>
      <c r="D133" s="40">
        <v>44101</v>
      </c>
      <c r="E133" s="38">
        <v>1</v>
      </c>
      <c r="F133" s="38"/>
      <c r="G133" s="38" t="s">
        <v>2</v>
      </c>
      <c r="H133" s="38" t="s">
        <v>2</v>
      </c>
      <c r="I133" s="39">
        <v>0</v>
      </c>
      <c r="J133" s="48">
        <v>228</v>
      </c>
      <c r="K133" s="39">
        <v>0</v>
      </c>
      <c r="L133" s="41">
        <f>SUM(Data5[[#This Row],[CHELTUIELI DE PERSONAL LEI]:[CHELTUIELI DE CAPITAL (ACTIVE NEFINANCIARE ) LEI]])</f>
        <v>228</v>
      </c>
      <c r="M133" s="41">
        <f>Data5[[#This Row],[TOTAL CHELTUIELI LEI]]/Data5[[#This Row],[CURS VALUTAR EURO BNR 22 07 2020]]</f>
        <v>47.106464742464006</v>
      </c>
      <c r="N133" s="46">
        <v>2409</v>
      </c>
      <c r="O133" s="42"/>
      <c r="P133" s="42">
        <v>1580</v>
      </c>
      <c r="Q133" s="42"/>
      <c r="R133" s="42">
        <f>Data5[[#This Row],[PERSOANE ÎNSCRISE ÎN LISTELE ELECTORALE (TURUL 1)            ]]+Data5[[#This Row],[PERSOANE ÎNSCRISE ÎN LISTELE ELECTORALE (TURUL AL 2-LEA)]]</f>
        <v>2409</v>
      </c>
      <c r="S133" s="42">
        <f>Data5[[#This Row],[PERSOANE CARE AU PARTICIPAT LA VOT (TURUL 1)]]+Data5[[#This Row],[PERSOANE CARE AU PARTICIPAT LA VOT  (TURUL AL 2-LEA)]]</f>
        <v>1580</v>
      </c>
      <c r="T133" s="41">
        <f>Data5[[#This Row],[TOTAL CHELTUIELI LEI]]/Data5[[#This Row],[NUMĂRUL PERSOANELOR ÎNSCRISE ÎN LISTELE ELECTORALE]]</f>
        <v>9.4645080946450813E-2</v>
      </c>
      <c r="U133" s="41">
        <f>Data5[[#This Row],[TOTAL CHELTUIELI EURO]]/Data5[[#This Row],[NUMĂRUL PERSOANELOR ÎNSCRISE ÎN LISTELE ELECTORALE]]</f>
        <v>1.9554364774787881E-2</v>
      </c>
      <c r="V133" s="41">
        <f>Data5[[#This Row],[TOTAL CHELTUIELI LEI]]/Data5[[#This Row],[NUMĂRUL PERSOANELOR CARE AU PARTICIPAT LA VOT]]</f>
        <v>0.14430379746835442</v>
      </c>
      <c r="W133" s="41">
        <f>Data5[[#This Row],[TOTAL CHELTUIELI EURO]]/Data5[[#This Row],[NUMĂRUL PERSOANELOR CARE AU PARTICIPAT LA VOT]]</f>
        <v>2.9814218191432915E-2</v>
      </c>
      <c r="X133" s="43">
        <v>4.8400999999999996</v>
      </c>
      <c r="Y133" s="114" t="s">
        <v>2890</v>
      </c>
      <c r="Z133" s="44">
        <v>0</v>
      </c>
      <c r="AA133" s="115" t="s">
        <v>3105</v>
      </c>
      <c r="AB133" s="44">
        <v>0</v>
      </c>
      <c r="AC133" s="45"/>
    </row>
    <row r="134" spans="1:29" ht="12" customHeight="1" x14ac:dyDescent="0.2">
      <c r="A134" s="37">
        <v>133</v>
      </c>
      <c r="B134" s="38" t="s">
        <v>5</v>
      </c>
      <c r="C134" s="39" t="s">
        <v>1090</v>
      </c>
      <c r="D134" s="40">
        <v>44101</v>
      </c>
      <c r="E134" s="38">
        <v>1</v>
      </c>
      <c r="F134" s="38"/>
      <c r="G134" s="38" t="s">
        <v>2</v>
      </c>
      <c r="H134" s="38" t="s">
        <v>2</v>
      </c>
      <c r="I134" s="39">
        <v>1889</v>
      </c>
      <c r="J134" s="48">
        <v>6182.62</v>
      </c>
      <c r="K134" s="39">
        <v>0</v>
      </c>
      <c r="L134" s="41">
        <f>SUM(Data5[[#This Row],[CHELTUIELI DE PERSONAL LEI]:[CHELTUIELI DE CAPITAL (ACTIVE NEFINANCIARE ) LEI]])</f>
        <v>8071.62</v>
      </c>
      <c r="M134" s="41">
        <f>Data5[[#This Row],[TOTAL CHELTUIELI LEI]]/Data5[[#This Row],[CURS VALUTAR EURO BNR 22 07 2020]]</f>
        <v>1667.6556269498565</v>
      </c>
      <c r="N134" s="46">
        <v>3399</v>
      </c>
      <c r="O134" s="42"/>
      <c r="P134" s="42">
        <v>1542</v>
      </c>
      <c r="Q134" s="42"/>
      <c r="R134" s="42">
        <f>Data5[[#This Row],[PERSOANE ÎNSCRISE ÎN LISTELE ELECTORALE (TURUL 1)            ]]+Data5[[#This Row],[PERSOANE ÎNSCRISE ÎN LISTELE ELECTORALE (TURUL AL 2-LEA)]]</f>
        <v>3399</v>
      </c>
      <c r="S134" s="42">
        <f>Data5[[#This Row],[PERSOANE CARE AU PARTICIPAT LA VOT (TURUL 1)]]+Data5[[#This Row],[PERSOANE CARE AU PARTICIPAT LA VOT  (TURUL AL 2-LEA)]]</f>
        <v>1542</v>
      </c>
      <c r="T134" s="41">
        <f>Data5[[#This Row],[TOTAL CHELTUIELI LEI]]/Data5[[#This Row],[NUMĂRUL PERSOANELOR ÎNSCRISE ÎN LISTELE ELECTORALE]]</f>
        <v>2.3747043248014124</v>
      </c>
      <c r="U134" s="41">
        <f>Data5[[#This Row],[TOTAL CHELTUIELI EURO]]/Data5[[#This Row],[NUMĂRUL PERSOANELOR ÎNSCRISE ÎN LISTELE ELECTORALE]]</f>
        <v>0.49063125241243205</v>
      </c>
      <c r="V134" s="41">
        <f>Data5[[#This Row],[TOTAL CHELTUIELI LEI]]/Data5[[#This Row],[NUMĂRUL PERSOANELOR CARE AU PARTICIPAT LA VOT]]</f>
        <v>5.2345136186770427</v>
      </c>
      <c r="W134" s="41">
        <f>Data5[[#This Row],[TOTAL CHELTUIELI EURO]]/Data5[[#This Row],[NUMĂRUL PERSOANELOR CARE AU PARTICIPAT LA VOT]]</f>
        <v>1.0814887334305165</v>
      </c>
      <c r="X134" s="43">
        <v>4.8400999999999996</v>
      </c>
      <c r="Y134" s="114" t="s">
        <v>2891</v>
      </c>
      <c r="Z134" s="44">
        <v>2</v>
      </c>
      <c r="AA134" s="115" t="s">
        <v>3105</v>
      </c>
      <c r="AB134" s="44">
        <v>0</v>
      </c>
      <c r="AC134" s="45"/>
    </row>
    <row r="135" spans="1:29" ht="12" customHeight="1" x14ac:dyDescent="0.2">
      <c r="A135" s="37">
        <v>134</v>
      </c>
      <c r="B135" s="38" t="s">
        <v>5</v>
      </c>
      <c r="C135" s="39" t="s">
        <v>1091</v>
      </c>
      <c r="D135" s="40">
        <v>44101</v>
      </c>
      <c r="E135" s="38">
        <v>1</v>
      </c>
      <c r="F135" s="38"/>
      <c r="G135" s="38" t="s">
        <v>2</v>
      </c>
      <c r="H135" s="38" t="s">
        <v>2</v>
      </c>
      <c r="I135" s="39">
        <v>110760</v>
      </c>
      <c r="J135" s="48">
        <v>2257.27</v>
      </c>
      <c r="K135" s="39">
        <v>0</v>
      </c>
      <c r="L135" s="41">
        <f>SUM(Data5[[#This Row],[CHELTUIELI DE PERSONAL LEI]:[CHELTUIELI DE CAPITAL (ACTIVE NEFINANCIARE ) LEI]])</f>
        <v>113017.27</v>
      </c>
      <c r="M135" s="41">
        <f>Data5[[#This Row],[TOTAL CHELTUIELI LEI]]/Data5[[#This Row],[CURS VALUTAR EURO BNR 22 07 2020]]</f>
        <v>23350.193177826906</v>
      </c>
      <c r="N135" s="46">
        <v>3025</v>
      </c>
      <c r="O135" s="42"/>
      <c r="P135" s="42">
        <v>1659</v>
      </c>
      <c r="Q135" s="42"/>
      <c r="R135" s="42">
        <f>Data5[[#This Row],[PERSOANE ÎNSCRISE ÎN LISTELE ELECTORALE (TURUL 1)            ]]+Data5[[#This Row],[PERSOANE ÎNSCRISE ÎN LISTELE ELECTORALE (TURUL AL 2-LEA)]]</f>
        <v>3025</v>
      </c>
      <c r="S135" s="42">
        <f>Data5[[#This Row],[PERSOANE CARE AU PARTICIPAT LA VOT (TURUL 1)]]+Data5[[#This Row],[PERSOANE CARE AU PARTICIPAT LA VOT  (TURUL AL 2-LEA)]]</f>
        <v>1659</v>
      </c>
      <c r="T135" s="41">
        <f>Data5[[#This Row],[TOTAL CHELTUIELI LEI]]/Data5[[#This Row],[NUMĂRUL PERSOANELOR ÎNSCRISE ÎN LISTELE ELECTORALE]]</f>
        <v>37.361080991735541</v>
      </c>
      <c r="U135" s="41">
        <f>Data5[[#This Row],[TOTAL CHELTUIELI EURO]]/Data5[[#This Row],[NUMĂRUL PERSOANELOR ÎNSCRISE ÎN LISTELE ELECTORALE]]</f>
        <v>7.7190721249014569</v>
      </c>
      <c r="V135" s="41">
        <f>Data5[[#This Row],[TOTAL CHELTUIELI LEI]]/Data5[[#This Row],[NUMĂRUL PERSOANELOR CARE AU PARTICIPAT LA VOT]]</f>
        <v>68.123731163351422</v>
      </c>
      <c r="W135" s="41">
        <f>Data5[[#This Row],[TOTAL CHELTUIELI EURO]]/Data5[[#This Row],[NUMĂRUL PERSOANELOR CARE AU PARTICIPAT LA VOT]]</f>
        <v>14.07486026391013</v>
      </c>
      <c r="X135" s="43">
        <v>4.8400999999999996</v>
      </c>
      <c r="Y135" s="114" t="s">
        <v>2905</v>
      </c>
      <c r="Z135" s="44">
        <v>37</v>
      </c>
      <c r="AA135" s="115" t="s">
        <v>3113</v>
      </c>
      <c r="AB135" s="44">
        <v>7</v>
      </c>
      <c r="AC135" s="45"/>
    </row>
    <row r="136" spans="1:29" ht="12" customHeight="1" x14ac:dyDescent="0.2">
      <c r="A136" s="37">
        <v>135</v>
      </c>
      <c r="B136" s="38" t="s">
        <v>5</v>
      </c>
      <c r="C136" s="39" t="s">
        <v>1092</v>
      </c>
      <c r="D136" s="40">
        <v>44101</v>
      </c>
      <c r="E136" s="38">
        <v>1</v>
      </c>
      <c r="F136" s="38"/>
      <c r="G136" s="38" t="s">
        <v>2</v>
      </c>
      <c r="H136" s="38" t="s">
        <v>2</v>
      </c>
      <c r="I136" s="39">
        <v>3850</v>
      </c>
      <c r="J136" s="48">
        <v>1664</v>
      </c>
      <c r="K136" s="39">
        <v>0</v>
      </c>
      <c r="L136" s="41">
        <f>SUM(Data5[[#This Row],[CHELTUIELI DE PERSONAL LEI]:[CHELTUIELI DE CAPITAL (ACTIVE NEFINANCIARE ) LEI]])</f>
        <v>5514</v>
      </c>
      <c r="M136" s="41">
        <f>Data5[[#This Row],[TOTAL CHELTUIELI LEI]]/Data5[[#This Row],[CURS VALUTAR EURO BNR 22 07 2020]]</f>
        <v>1139.2326604822215</v>
      </c>
      <c r="N136" s="46">
        <v>1839</v>
      </c>
      <c r="O136" s="42"/>
      <c r="P136" s="42">
        <v>1435</v>
      </c>
      <c r="Q136" s="42"/>
      <c r="R136" s="42">
        <f>Data5[[#This Row],[PERSOANE ÎNSCRISE ÎN LISTELE ELECTORALE (TURUL 1)            ]]+Data5[[#This Row],[PERSOANE ÎNSCRISE ÎN LISTELE ELECTORALE (TURUL AL 2-LEA)]]</f>
        <v>1839</v>
      </c>
      <c r="S136" s="42">
        <f>Data5[[#This Row],[PERSOANE CARE AU PARTICIPAT LA VOT (TURUL 1)]]+Data5[[#This Row],[PERSOANE CARE AU PARTICIPAT LA VOT  (TURUL AL 2-LEA)]]</f>
        <v>1435</v>
      </c>
      <c r="T136" s="41">
        <f>Data5[[#This Row],[TOTAL CHELTUIELI LEI]]/Data5[[#This Row],[NUMĂRUL PERSOANELOR ÎNSCRISE ÎN LISTELE ELECTORALE]]</f>
        <v>2.9983686786296899</v>
      </c>
      <c r="U136" s="41">
        <f>Data5[[#This Row],[TOTAL CHELTUIELI EURO]]/Data5[[#This Row],[NUMĂRUL PERSOANELOR ÎNSCRISE ÎN LISTELE ELECTORALE]]</f>
        <v>0.6194848615999029</v>
      </c>
      <c r="V136" s="41">
        <f>Data5[[#This Row],[TOTAL CHELTUIELI LEI]]/Data5[[#This Row],[NUMĂRUL PERSOANELOR CARE AU PARTICIPAT LA VOT]]</f>
        <v>3.8425087108013938</v>
      </c>
      <c r="W136" s="41">
        <f>Data5[[#This Row],[TOTAL CHELTUIELI EURO]]/Data5[[#This Row],[NUMĂRUL PERSOANELOR CARE AU PARTICIPAT LA VOT]]</f>
        <v>0.79389035573673972</v>
      </c>
      <c r="X136" s="43">
        <v>4.8400999999999996</v>
      </c>
      <c r="Y136" s="114" t="s">
        <v>2884</v>
      </c>
      <c r="Z136" s="44">
        <v>3</v>
      </c>
      <c r="AA136" s="115" t="s">
        <v>3105</v>
      </c>
      <c r="AB136" s="44">
        <v>0</v>
      </c>
      <c r="AC136" s="45"/>
    </row>
    <row r="137" spans="1:29" ht="12" customHeight="1" x14ac:dyDescent="0.2">
      <c r="A137" s="37">
        <v>136</v>
      </c>
      <c r="B137" s="38" t="s">
        <v>5</v>
      </c>
      <c r="C137" s="39" t="s">
        <v>1093</v>
      </c>
      <c r="D137" s="40">
        <v>44101</v>
      </c>
      <c r="E137" s="38">
        <v>1</v>
      </c>
      <c r="F137" s="38"/>
      <c r="G137" s="38" t="s">
        <v>2</v>
      </c>
      <c r="H137" s="38" t="s">
        <v>2</v>
      </c>
      <c r="I137" s="39">
        <v>600</v>
      </c>
      <c r="J137" s="48">
        <v>27551</v>
      </c>
      <c r="K137" s="39">
        <v>0</v>
      </c>
      <c r="L137" s="41">
        <f>SUM(Data5[[#This Row],[CHELTUIELI DE PERSONAL LEI]:[CHELTUIELI DE CAPITAL (ACTIVE NEFINANCIARE ) LEI]])</f>
        <v>28151</v>
      </c>
      <c r="M137" s="41">
        <f>Data5[[#This Row],[TOTAL CHELTUIELI LEI]]/Data5[[#This Row],[CURS VALUTAR EURO BNR 22 07 2020]]</f>
        <v>5816.20214458379</v>
      </c>
      <c r="N137" s="46">
        <v>3460</v>
      </c>
      <c r="O137" s="42"/>
      <c r="P137" s="42">
        <v>1887</v>
      </c>
      <c r="Q137" s="42"/>
      <c r="R137" s="42">
        <f>Data5[[#This Row],[PERSOANE ÎNSCRISE ÎN LISTELE ELECTORALE (TURUL 1)            ]]+Data5[[#This Row],[PERSOANE ÎNSCRISE ÎN LISTELE ELECTORALE (TURUL AL 2-LEA)]]</f>
        <v>3460</v>
      </c>
      <c r="S137" s="42">
        <f>Data5[[#This Row],[PERSOANE CARE AU PARTICIPAT LA VOT (TURUL 1)]]+Data5[[#This Row],[PERSOANE CARE AU PARTICIPAT LA VOT  (TURUL AL 2-LEA)]]</f>
        <v>1887</v>
      </c>
      <c r="T137" s="41">
        <f>Data5[[#This Row],[TOTAL CHELTUIELI LEI]]/Data5[[#This Row],[NUMĂRUL PERSOANELOR ÎNSCRISE ÎN LISTELE ELECTORALE]]</f>
        <v>8.1361271676300575</v>
      </c>
      <c r="U137" s="41">
        <f>Data5[[#This Row],[TOTAL CHELTUIELI EURO]]/Data5[[#This Row],[NUMĂRUL PERSOANELOR ÎNSCRISE ÎN LISTELE ELECTORALE]]</f>
        <v>1.6809832787814423</v>
      </c>
      <c r="V137" s="41">
        <f>Data5[[#This Row],[TOTAL CHELTUIELI LEI]]/Data5[[#This Row],[NUMĂRUL PERSOANELOR CARE AU PARTICIPAT LA VOT]]</f>
        <v>14.918388977212507</v>
      </c>
      <c r="W137" s="41">
        <f>Data5[[#This Row],[TOTAL CHELTUIELI EURO]]/Data5[[#This Row],[NUMĂRUL PERSOANELOR CARE AU PARTICIPAT LA VOT]]</f>
        <v>3.0822480893395814</v>
      </c>
      <c r="X137" s="43">
        <v>4.8400999999999996</v>
      </c>
      <c r="Y137" s="114" t="s">
        <v>2896</v>
      </c>
      <c r="Z137" s="44">
        <v>8</v>
      </c>
      <c r="AA137" s="115" t="s">
        <v>3107</v>
      </c>
      <c r="AB137" s="44">
        <v>1</v>
      </c>
      <c r="AC137" s="45"/>
    </row>
    <row r="138" spans="1:29" ht="12" customHeight="1" x14ac:dyDescent="0.2">
      <c r="A138" s="37">
        <v>137</v>
      </c>
      <c r="B138" s="38" t="s">
        <v>5</v>
      </c>
      <c r="C138" s="39" t="s">
        <v>1094</v>
      </c>
      <c r="D138" s="40">
        <v>44101</v>
      </c>
      <c r="E138" s="38">
        <v>1</v>
      </c>
      <c r="F138" s="38"/>
      <c r="G138" s="38" t="s">
        <v>2</v>
      </c>
      <c r="H138" s="38" t="s">
        <v>2</v>
      </c>
      <c r="I138" s="39">
        <v>1200</v>
      </c>
      <c r="J138" s="48">
        <v>7210.6</v>
      </c>
      <c r="K138" s="39">
        <v>0</v>
      </c>
      <c r="L138" s="41">
        <f>SUM(Data5[[#This Row],[CHELTUIELI DE PERSONAL LEI]:[CHELTUIELI DE CAPITAL (ACTIVE NEFINANCIARE ) LEI]])</f>
        <v>8410.6</v>
      </c>
      <c r="M138" s="41">
        <f>Data5[[#This Row],[TOTAL CHELTUIELI LEI]]/Data5[[#This Row],[CURS VALUTAR EURO BNR 22 07 2020]]</f>
        <v>1737.6913700130165</v>
      </c>
      <c r="N138" s="46">
        <v>2495</v>
      </c>
      <c r="O138" s="42"/>
      <c r="P138" s="42">
        <v>1349</v>
      </c>
      <c r="Q138" s="42"/>
      <c r="R138" s="42">
        <f>Data5[[#This Row],[PERSOANE ÎNSCRISE ÎN LISTELE ELECTORALE (TURUL 1)            ]]+Data5[[#This Row],[PERSOANE ÎNSCRISE ÎN LISTELE ELECTORALE (TURUL AL 2-LEA)]]</f>
        <v>2495</v>
      </c>
      <c r="S138" s="42">
        <f>Data5[[#This Row],[PERSOANE CARE AU PARTICIPAT LA VOT (TURUL 1)]]+Data5[[#This Row],[PERSOANE CARE AU PARTICIPAT LA VOT  (TURUL AL 2-LEA)]]</f>
        <v>1349</v>
      </c>
      <c r="T138" s="41">
        <f>Data5[[#This Row],[TOTAL CHELTUIELI LEI]]/Data5[[#This Row],[NUMĂRUL PERSOANELOR ÎNSCRISE ÎN LISTELE ELECTORALE]]</f>
        <v>3.3709819639278558</v>
      </c>
      <c r="U138" s="41">
        <f>Data5[[#This Row],[TOTAL CHELTUIELI EURO]]/Data5[[#This Row],[NUMĂRUL PERSOANELOR ÎNSCRISE ÎN LISTELE ELECTORALE]]</f>
        <v>0.69646948697916489</v>
      </c>
      <c r="V138" s="41">
        <f>Data5[[#This Row],[TOTAL CHELTUIELI LEI]]/Data5[[#This Row],[NUMĂRUL PERSOANELOR CARE AU PARTICIPAT LA VOT]]</f>
        <v>6.2346923647146033</v>
      </c>
      <c r="W138" s="41">
        <f>Data5[[#This Row],[TOTAL CHELTUIELI EURO]]/Data5[[#This Row],[NUMĂRUL PERSOANELOR CARE AU PARTICIPAT LA VOT]]</f>
        <v>1.2881329651690263</v>
      </c>
      <c r="X138" s="43">
        <v>4.8400999999999996</v>
      </c>
      <c r="Y138" s="114" t="s">
        <v>2884</v>
      </c>
      <c r="Z138" s="44">
        <v>3</v>
      </c>
      <c r="AA138" s="115" t="s">
        <v>3105</v>
      </c>
      <c r="AB138" s="44">
        <v>0</v>
      </c>
      <c r="AC138" s="45"/>
    </row>
    <row r="139" spans="1:29" ht="12" customHeight="1" x14ac:dyDescent="0.2">
      <c r="A139" s="37">
        <v>138</v>
      </c>
      <c r="B139" s="38" t="s">
        <v>5</v>
      </c>
      <c r="C139" s="39" t="s">
        <v>1095</v>
      </c>
      <c r="D139" s="40">
        <v>44101</v>
      </c>
      <c r="E139" s="38">
        <v>1</v>
      </c>
      <c r="F139" s="38"/>
      <c r="G139" s="38" t="s">
        <v>2</v>
      </c>
      <c r="H139" s="38" t="s">
        <v>2</v>
      </c>
      <c r="I139" s="39">
        <v>1800</v>
      </c>
      <c r="J139" s="48">
        <v>1977</v>
      </c>
      <c r="K139" s="39">
        <v>0</v>
      </c>
      <c r="L139" s="41">
        <f>SUM(Data5[[#This Row],[CHELTUIELI DE PERSONAL LEI]:[CHELTUIELI DE CAPITAL (ACTIVE NEFINANCIARE ) LEI]])</f>
        <v>3777</v>
      </c>
      <c r="M139" s="41">
        <f>Data5[[#This Row],[TOTAL CHELTUIELI LEI]]/Data5[[#This Row],[CURS VALUTAR EURO BNR 22 07 2020]]</f>
        <v>780.35577777318656</v>
      </c>
      <c r="N139" s="46">
        <v>2164</v>
      </c>
      <c r="O139" s="42"/>
      <c r="P139" s="42">
        <v>1275</v>
      </c>
      <c r="Q139" s="42"/>
      <c r="R139" s="42">
        <f>Data5[[#This Row],[PERSOANE ÎNSCRISE ÎN LISTELE ELECTORALE (TURUL 1)            ]]+Data5[[#This Row],[PERSOANE ÎNSCRISE ÎN LISTELE ELECTORALE (TURUL AL 2-LEA)]]</f>
        <v>2164</v>
      </c>
      <c r="S139" s="42">
        <f>Data5[[#This Row],[PERSOANE CARE AU PARTICIPAT LA VOT (TURUL 1)]]+Data5[[#This Row],[PERSOANE CARE AU PARTICIPAT LA VOT  (TURUL AL 2-LEA)]]</f>
        <v>1275</v>
      </c>
      <c r="T139" s="41">
        <f>Data5[[#This Row],[TOTAL CHELTUIELI LEI]]/Data5[[#This Row],[NUMĂRUL PERSOANELOR ÎNSCRISE ÎN LISTELE ELECTORALE]]</f>
        <v>1.7453789279112755</v>
      </c>
      <c r="U139" s="41">
        <f>Data5[[#This Row],[TOTAL CHELTUIELI EURO]]/Data5[[#This Row],[NUMĂRUL PERSOANELOR ÎNSCRISE ÎN LISTELE ELECTORALE]]</f>
        <v>0.36060803039426365</v>
      </c>
      <c r="V139" s="41">
        <f>Data5[[#This Row],[TOTAL CHELTUIELI LEI]]/Data5[[#This Row],[NUMĂRUL PERSOANELOR CARE AU PARTICIPAT LA VOT]]</f>
        <v>2.9623529411764706</v>
      </c>
      <c r="W139" s="41">
        <f>Data5[[#This Row],[TOTAL CHELTUIELI EURO]]/Data5[[#This Row],[NUMĂRUL PERSOANELOR CARE AU PARTICIPAT LA VOT]]</f>
        <v>0.61204374727308752</v>
      </c>
      <c r="X139" s="43">
        <v>4.8400999999999996</v>
      </c>
      <c r="Y139" s="114" t="s">
        <v>2894</v>
      </c>
      <c r="Z139" s="44">
        <v>1</v>
      </c>
      <c r="AA139" s="115" t="s">
        <v>3105</v>
      </c>
      <c r="AB139" s="44">
        <v>0</v>
      </c>
      <c r="AC139" s="45"/>
    </row>
    <row r="140" spans="1:29" ht="12" customHeight="1" x14ac:dyDescent="0.2">
      <c r="A140" s="37">
        <v>139</v>
      </c>
      <c r="B140" s="38" t="s">
        <v>5</v>
      </c>
      <c r="C140" s="39" t="s">
        <v>1096</v>
      </c>
      <c r="D140" s="40">
        <v>44101</v>
      </c>
      <c r="E140" s="38">
        <v>1</v>
      </c>
      <c r="F140" s="38"/>
      <c r="G140" s="38" t="s">
        <v>2</v>
      </c>
      <c r="H140" s="38" t="s">
        <v>2</v>
      </c>
      <c r="I140" s="39">
        <v>7200</v>
      </c>
      <c r="J140" s="48">
        <v>19082</v>
      </c>
      <c r="K140" s="39">
        <v>0</v>
      </c>
      <c r="L140" s="41">
        <f>SUM(Data5[[#This Row],[CHELTUIELI DE PERSONAL LEI]:[CHELTUIELI DE CAPITAL (ACTIVE NEFINANCIARE ) LEI]])</f>
        <v>26282</v>
      </c>
      <c r="M140" s="41">
        <f>Data5[[#This Row],[TOTAL CHELTUIELI LEI]]/Data5[[#This Row],[CURS VALUTAR EURO BNR 22 07 2020]]</f>
        <v>5430.0530980764861</v>
      </c>
      <c r="N140" s="46">
        <v>3490</v>
      </c>
      <c r="O140" s="42"/>
      <c r="P140" s="42">
        <v>2236</v>
      </c>
      <c r="Q140" s="42"/>
      <c r="R140" s="42">
        <f>Data5[[#This Row],[PERSOANE ÎNSCRISE ÎN LISTELE ELECTORALE (TURUL 1)            ]]+Data5[[#This Row],[PERSOANE ÎNSCRISE ÎN LISTELE ELECTORALE (TURUL AL 2-LEA)]]</f>
        <v>3490</v>
      </c>
      <c r="S140" s="42">
        <f>Data5[[#This Row],[PERSOANE CARE AU PARTICIPAT LA VOT (TURUL 1)]]+Data5[[#This Row],[PERSOANE CARE AU PARTICIPAT LA VOT  (TURUL AL 2-LEA)]]</f>
        <v>2236</v>
      </c>
      <c r="T140" s="41">
        <f>Data5[[#This Row],[TOTAL CHELTUIELI LEI]]/Data5[[#This Row],[NUMĂRUL PERSOANELOR ÎNSCRISE ÎN LISTELE ELECTORALE]]</f>
        <v>7.5306590257879655</v>
      </c>
      <c r="U140" s="41">
        <f>Data5[[#This Row],[TOTAL CHELTUIELI EURO]]/Data5[[#This Row],[NUMĂRUL PERSOANELOR ÎNSCRISE ÎN LISTELE ELECTORALE]]</f>
        <v>1.5558891398499961</v>
      </c>
      <c r="V140" s="41">
        <f>Data5[[#This Row],[TOTAL CHELTUIELI LEI]]/Data5[[#This Row],[NUMĂRUL PERSOANELOR CARE AU PARTICIPAT LA VOT]]</f>
        <v>11.754025044722718</v>
      </c>
      <c r="W140" s="41">
        <f>Data5[[#This Row],[TOTAL CHELTUIELI EURO]]/Data5[[#This Row],[NUMĂRUL PERSOANELOR CARE AU PARTICIPAT LA VOT]]</f>
        <v>2.4284673962774983</v>
      </c>
      <c r="X140" s="43">
        <v>4.8400999999999996</v>
      </c>
      <c r="Y140" s="114" t="s">
        <v>2886</v>
      </c>
      <c r="Z140" s="44">
        <v>7</v>
      </c>
      <c r="AA140" s="115" t="s">
        <v>3107</v>
      </c>
      <c r="AB140" s="44">
        <v>1</v>
      </c>
      <c r="AC140" s="45"/>
    </row>
    <row r="141" spans="1:29" ht="12" customHeight="1" x14ac:dyDescent="0.2">
      <c r="A141" s="37">
        <v>140</v>
      </c>
      <c r="B141" s="38" t="s">
        <v>5</v>
      </c>
      <c r="C141" s="39" t="s">
        <v>1097</v>
      </c>
      <c r="D141" s="40">
        <v>44101</v>
      </c>
      <c r="E141" s="38">
        <v>1</v>
      </c>
      <c r="F141" s="38"/>
      <c r="G141" s="38" t="s">
        <v>2</v>
      </c>
      <c r="H141" s="38" t="s">
        <v>2</v>
      </c>
      <c r="I141" s="39">
        <v>2729</v>
      </c>
      <c r="J141" s="48">
        <v>2082</v>
      </c>
      <c r="K141" s="39">
        <v>0</v>
      </c>
      <c r="L141" s="41">
        <f>SUM(Data5[[#This Row],[CHELTUIELI DE PERSONAL LEI]:[CHELTUIELI DE CAPITAL (ACTIVE NEFINANCIARE ) LEI]])</f>
        <v>4811</v>
      </c>
      <c r="M141" s="41">
        <f>Data5[[#This Row],[TOTAL CHELTUIELI LEI]]/Data5[[#This Row],[CURS VALUTAR EURO BNR 22 07 2020]]</f>
        <v>993.98772752629088</v>
      </c>
      <c r="N141" s="46">
        <v>692</v>
      </c>
      <c r="O141" s="42"/>
      <c r="P141" s="42">
        <v>498</v>
      </c>
      <c r="Q141" s="42"/>
      <c r="R141" s="42">
        <f>Data5[[#This Row],[PERSOANE ÎNSCRISE ÎN LISTELE ELECTORALE (TURUL 1)            ]]+Data5[[#This Row],[PERSOANE ÎNSCRISE ÎN LISTELE ELECTORALE (TURUL AL 2-LEA)]]</f>
        <v>692</v>
      </c>
      <c r="S141" s="42">
        <f>Data5[[#This Row],[PERSOANE CARE AU PARTICIPAT LA VOT (TURUL 1)]]+Data5[[#This Row],[PERSOANE CARE AU PARTICIPAT LA VOT  (TURUL AL 2-LEA)]]</f>
        <v>498</v>
      </c>
      <c r="T141" s="41">
        <f>Data5[[#This Row],[TOTAL CHELTUIELI LEI]]/Data5[[#This Row],[NUMĂRUL PERSOANELOR ÎNSCRISE ÎN LISTELE ELECTORALE]]</f>
        <v>6.952312138728324</v>
      </c>
      <c r="U141" s="41">
        <f>Data5[[#This Row],[TOTAL CHELTUIELI EURO]]/Data5[[#This Row],[NUMĂRUL PERSOANELOR ÎNSCRISE ÎN LISTELE ELECTORALE]]</f>
        <v>1.4363984501825013</v>
      </c>
      <c r="V141" s="41">
        <f>Data5[[#This Row],[TOTAL CHELTUIELI LEI]]/Data5[[#This Row],[NUMĂRUL PERSOANELOR CARE AU PARTICIPAT LA VOT]]</f>
        <v>9.6606425702811247</v>
      </c>
      <c r="W141" s="41">
        <f>Data5[[#This Row],[TOTAL CHELTUIELI EURO]]/Data5[[#This Row],[NUMĂRUL PERSOANELOR CARE AU PARTICIPAT LA VOT]]</f>
        <v>1.9959592922214677</v>
      </c>
      <c r="X141" s="43">
        <v>4.8400999999999996</v>
      </c>
      <c r="Y141" s="114" t="s">
        <v>2889</v>
      </c>
      <c r="Z141" s="44">
        <v>6</v>
      </c>
      <c r="AA141" s="115" t="s">
        <v>3107</v>
      </c>
      <c r="AB141" s="44">
        <v>1</v>
      </c>
      <c r="AC141" s="45"/>
    </row>
    <row r="142" spans="1:29" ht="12" customHeight="1" x14ac:dyDescent="0.2">
      <c r="A142" s="37">
        <v>141</v>
      </c>
      <c r="B142" s="38" t="s">
        <v>5</v>
      </c>
      <c r="C142" s="39" t="s">
        <v>1098</v>
      </c>
      <c r="D142" s="40">
        <v>44101</v>
      </c>
      <c r="E142" s="38">
        <v>1</v>
      </c>
      <c r="F142" s="38"/>
      <c r="G142" s="38" t="s">
        <v>2</v>
      </c>
      <c r="H142" s="38" t="s">
        <v>2</v>
      </c>
      <c r="I142" s="39">
        <v>0</v>
      </c>
      <c r="J142" s="48">
        <v>8768.69</v>
      </c>
      <c r="K142" s="39">
        <v>0</v>
      </c>
      <c r="L142" s="41">
        <f>SUM(Data5[[#This Row],[CHELTUIELI DE PERSONAL LEI]:[CHELTUIELI DE CAPITAL (ACTIVE NEFINANCIARE ) LEI]])</f>
        <v>8768.69</v>
      </c>
      <c r="M142" s="41">
        <f>Data5[[#This Row],[TOTAL CHELTUIELI LEI]]/Data5[[#This Row],[CURS VALUTAR EURO BNR 22 07 2020]]</f>
        <v>1811.6753786078802</v>
      </c>
      <c r="N142" s="46">
        <v>3420</v>
      </c>
      <c r="O142" s="42"/>
      <c r="P142" s="42">
        <v>2191</v>
      </c>
      <c r="Q142" s="42"/>
      <c r="R142" s="42">
        <f>Data5[[#This Row],[PERSOANE ÎNSCRISE ÎN LISTELE ELECTORALE (TURUL 1)            ]]+Data5[[#This Row],[PERSOANE ÎNSCRISE ÎN LISTELE ELECTORALE (TURUL AL 2-LEA)]]</f>
        <v>3420</v>
      </c>
      <c r="S142" s="42">
        <f>Data5[[#This Row],[PERSOANE CARE AU PARTICIPAT LA VOT (TURUL 1)]]+Data5[[#This Row],[PERSOANE CARE AU PARTICIPAT LA VOT  (TURUL AL 2-LEA)]]</f>
        <v>2191</v>
      </c>
      <c r="T142" s="41">
        <f>Data5[[#This Row],[TOTAL CHELTUIELI LEI]]/Data5[[#This Row],[NUMĂRUL PERSOANELOR ÎNSCRISE ÎN LISTELE ELECTORALE]]</f>
        <v>2.5639444444444446</v>
      </c>
      <c r="U142" s="41">
        <f>Data5[[#This Row],[TOTAL CHELTUIELI EURO]]/Data5[[#This Row],[NUMĂRUL PERSOANELOR ÎNSCRISE ÎN LISTELE ELECTORALE]]</f>
        <v>0.52972964286780122</v>
      </c>
      <c r="V142" s="41">
        <f>Data5[[#This Row],[TOTAL CHELTUIELI LEI]]/Data5[[#This Row],[NUMĂRUL PERSOANELOR CARE AU PARTICIPAT LA VOT]]</f>
        <v>4.0021405750798724</v>
      </c>
      <c r="W142" s="41">
        <f>Data5[[#This Row],[TOTAL CHELTUIELI EURO]]/Data5[[#This Row],[NUMĂRUL PERSOANELOR CARE AU PARTICIPAT LA VOT]]</f>
        <v>0.82687146444905535</v>
      </c>
      <c r="X142" s="43">
        <v>4.8400999999999996</v>
      </c>
      <c r="Y142" s="114" t="s">
        <v>2891</v>
      </c>
      <c r="Z142" s="44">
        <v>2</v>
      </c>
      <c r="AA142" s="115" t="s">
        <v>3105</v>
      </c>
      <c r="AB142" s="44">
        <v>0</v>
      </c>
      <c r="AC142" s="45"/>
    </row>
    <row r="143" spans="1:29" ht="12" customHeight="1" x14ac:dyDescent="0.2">
      <c r="A143" s="37">
        <v>142</v>
      </c>
      <c r="B143" s="38" t="s">
        <v>5</v>
      </c>
      <c r="C143" s="39" t="s">
        <v>1099</v>
      </c>
      <c r="D143" s="40">
        <v>44101</v>
      </c>
      <c r="E143" s="38">
        <v>1</v>
      </c>
      <c r="F143" s="38"/>
      <c r="G143" s="38" t="s">
        <v>2</v>
      </c>
      <c r="H143" s="38" t="s">
        <v>2</v>
      </c>
      <c r="I143" s="47">
        <v>6000</v>
      </c>
      <c r="J143" s="47">
        <v>1581</v>
      </c>
      <c r="K143" s="47">
        <v>0</v>
      </c>
      <c r="L143" s="41">
        <f>SUM(Data5[[#This Row],[CHELTUIELI DE PERSONAL LEI]:[CHELTUIELI DE CAPITAL (ACTIVE NEFINANCIARE ) LEI]])</f>
        <v>7581</v>
      </c>
      <c r="M143" s="41">
        <f>Data5[[#This Row],[TOTAL CHELTUIELI LEI]]/Data5[[#This Row],[CURS VALUTAR EURO BNR 22 07 2020]]</f>
        <v>1566.289952686928</v>
      </c>
      <c r="N143" s="46">
        <v>7157</v>
      </c>
      <c r="O143" s="42"/>
      <c r="P143" s="42">
        <v>2917</v>
      </c>
      <c r="Q143" s="42"/>
      <c r="R143" s="42">
        <f>Data5[[#This Row],[PERSOANE ÎNSCRISE ÎN LISTELE ELECTORALE (TURUL 1)            ]]+Data5[[#This Row],[PERSOANE ÎNSCRISE ÎN LISTELE ELECTORALE (TURUL AL 2-LEA)]]</f>
        <v>7157</v>
      </c>
      <c r="S143" s="42">
        <f>Data5[[#This Row],[PERSOANE CARE AU PARTICIPAT LA VOT (TURUL 1)]]+Data5[[#This Row],[PERSOANE CARE AU PARTICIPAT LA VOT  (TURUL AL 2-LEA)]]</f>
        <v>2917</v>
      </c>
      <c r="T143" s="41">
        <f>Data5[[#This Row],[TOTAL CHELTUIELI LEI]]/Data5[[#This Row],[NUMĂRUL PERSOANELOR ÎNSCRISE ÎN LISTELE ELECTORALE]]</f>
        <v>1.059242699455079</v>
      </c>
      <c r="U143" s="41">
        <f>Data5[[#This Row],[TOTAL CHELTUIELI EURO]]/Data5[[#This Row],[NUMĂRUL PERSOANELOR ÎNSCRISE ÎN LISTELE ELECTORALE]]</f>
        <v>0.21884727577014504</v>
      </c>
      <c r="V143" s="41">
        <f>Data5[[#This Row],[TOTAL CHELTUIELI LEI]]/Data5[[#This Row],[NUMĂRUL PERSOANELOR CARE AU PARTICIPAT LA VOT]]</f>
        <v>2.5989029825162837</v>
      </c>
      <c r="W143" s="41">
        <f>Data5[[#This Row],[TOTAL CHELTUIELI EURO]]/Data5[[#This Row],[NUMĂRUL PERSOANELOR CARE AU PARTICIPAT LA VOT]]</f>
        <v>0.53695233208328008</v>
      </c>
      <c r="X143" s="43">
        <v>4.8400999999999996</v>
      </c>
      <c r="Y143" s="114" t="s">
        <v>2894</v>
      </c>
      <c r="Z143" s="44">
        <v>1</v>
      </c>
      <c r="AA143" s="115" t="s">
        <v>3105</v>
      </c>
      <c r="AB143" s="44">
        <v>0</v>
      </c>
      <c r="AC143" s="45"/>
    </row>
    <row r="144" spans="1:29" ht="12" customHeight="1" x14ac:dyDescent="0.2">
      <c r="A144" s="37">
        <v>143</v>
      </c>
      <c r="B144" s="38" t="s">
        <v>5</v>
      </c>
      <c r="C144" s="39" t="s">
        <v>1100</v>
      </c>
      <c r="D144" s="40">
        <v>44101</v>
      </c>
      <c r="E144" s="38">
        <v>1</v>
      </c>
      <c r="F144" s="38"/>
      <c r="G144" s="38" t="s">
        <v>2</v>
      </c>
      <c r="H144" s="38" t="s">
        <v>2</v>
      </c>
      <c r="I144" s="39">
        <v>220</v>
      </c>
      <c r="J144" s="39">
        <v>0</v>
      </c>
      <c r="K144" s="39">
        <v>0</v>
      </c>
      <c r="L144" s="41">
        <f>SUM(Data5[[#This Row],[CHELTUIELI DE PERSONAL LEI]:[CHELTUIELI DE CAPITAL (ACTIVE NEFINANCIARE ) LEI]])</f>
        <v>220</v>
      </c>
      <c r="M144" s="41">
        <f>Data5[[#This Row],[TOTAL CHELTUIELI LEI]]/Data5[[#This Row],[CURS VALUTAR EURO BNR 22 07 2020]]</f>
        <v>45.45360633044772</v>
      </c>
      <c r="N144" s="46">
        <v>293</v>
      </c>
      <c r="O144" s="42"/>
      <c r="P144" s="42">
        <v>259</v>
      </c>
      <c r="Q144" s="42"/>
      <c r="R144" s="42">
        <f>Data5[[#This Row],[PERSOANE ÎNSCRISE ÎN LISTELE ELECTORALE (TURUL 1)            ]]+Data5[[#This Row],[PERSOANE ÎNSCRISE ÎN LISTELE ELECTORALE (TURUL AL 2-LEA)]]</f>
        <v>293</v>
      </c>
      <c r="S144" s="42">
        <f>Data5[[#This Row],[PERSOANE CARE AU PARTICIPAT LA VOT (TURUL 1)]]+Data5[[#This Row],[PERSOANE CARE AU PARTICIPAT LA VOT  (TURUL AL 2-LEA)]]</f>
        <v>259</v>
      </c>
      <c r="T144" s="41">
        <f>Data5[[#This Row],[TOTAL CHELTUIELI LEI]]/Data5[[#This Row],[NUMĂRUL PERSOANELOR ÎNSCRISE ÎN LISTELE ELECTORALE]]</f>
        <v>0.75085324232081907</v>
      </c>
      <c r="U144" s="41">
        <f>Data5[[#This Row],[TOTAL CHELTUIELI EURO]]/Data5[[#This Row],[NUMĂRUL PERSOANELOR ÎNSCRISE ÎN LISTELE ELECTORALE]]</f>
        <v>0.15513176221995809</v>
      </c>
      <c r="V144" s="41">
        <f>Data5[[#This Row],[TOTAL CHELTUIELI LEI]]/Data5[[#This Row],[NUMĂRUL PERSOANELOR CARE AU PARTICIPAT LA VOT]]</f>
        <v>0.84942084942084939</v>
      </c>
      <c r="W144" s="41">
        <f>Data5[[#This Row],[TOTAL CHELTUIELI EURO]]/Data5[[#This Row],[NUMĂRUL PERSOANELOR CARE AU PARTICIPAT LA VOT]]</f>
        <v>0.17549654953840818</v>
      </c>
      <c r="X144" s="43">
        <v>4.8400999999999996</v>
      </c>
      <c r="Y144" s="114" t="s">
        <v>2890</v>
      </c>
      <c r="Z144" s="44">
        <v>0</v>
      </c>
      <c r="AA144" s="115" t="s">
        <v>3105</v>
      </c>
      <c r="AB144" s="44">
        <v>0</v>
      </c>
      <c r="AC144" s="45"/>
    </row>
    <row r="145" spans="1:29" ht="12" customHeight="1" x14ac:dyDescent="0.2">
      <c r="A145" s="37">
        <v>144</v>
      </c>
      <c r="B145" s="38" t="s">
        <v>5</v>
      </c>
      <c r="C145" s="39" t="s">
        <v>1101</v>
      </c>
      <c r="D145" s="40">
        <v>44101</v>
      </c>
      <c r="E145" s="38">
        <v>1</v>
      </c>
      <c r="F145" s="38"/>
      <c r="G145" s="38" t="s">
        <v>2</v>
      </c>
      <c r="H145" s="38" t="s">
        <v>2</v>
      </c>
      <c r="I145" s="39">
        <v>1320</v>
      </c>
      <c r="J145" s="48">
        <v>3851.63</v>
      </c>
      <c r="K145" s="39">
        <v>0</v>
      </c>
      <c r="L145" s="41">
        <f>SUM(Data5[[#This Row],[CHELTUIELI DE PERSONAL LEI]:[CHELTUIELI DE CAPITAL (ACTIVE NEFINANCIARE ) LEI]])</f>
        <v>5171.63</v>
      </c>
      <c r="M145" s="41">
        <f>Data5[[#This Row],[TOTAL CHELTUIELI LEI]]/Data5[[#This Row],[CURS VALUTAR EURO BNR 22 07 2020]]</f>
        <v>1068.4965186669699</v>
      </c>
      <c r="N145" s="46">
        <v>2470</v>
      </c>
      <c r="O145" s="42"/>
      <c r="P145" s="42">
        <v>1495</v>
      </c>
      <c r="Q145" s="42"/>
      <c r="R145" s="42">
        <f>Data5[[#This Row],[PERSOANE ÎNSCRISE ÎN LISTELE ELECTORALE (TURUL 1)            ]]+Data5[[#This Row],[PERSOANE ÎNSCRISE ÎN LISTELE ELECTORALE (TURUL AL 2-LEA)]]</f>
        <v>2470</v>
      </c>
      <c r="S145" s="42">
        <f>Data5[[#This Row],[PERSOANE CARE AU PARTICIPAT LA VOT (TURUL 1)]]+Data5[[#This Row],[PERSOANE CARE AU PARTICIPAT LA VOT  (TURUL AL 2-LEA)]]</f>
        <v>1495</v>
      </c>
      <c r="T145" s="41">
        <f>Data5[[#This Row],[TOTAL CHELTUIELI LEI]]/Data5[[#This Row],[NUMĂRUL PERSOANELOR ÎNSCRISE ÎN LISTELE ELECTORALE]]</f>
        <v>2.0937773279352228</v>
      </c>
      <c r="U145" s="41">
        <f>Data5[[#This Row],[TOTAL CHELTUIELI EURO]]/Data5[[#This Row],[NUMĂRUL PERSOANELOR ÎNSCRISE ÎN LISTELE ELECTORALE]]</f>
        <v>0.432589683670838</v>
      </c>
      <c r="V145" s="41">
        <f>Data5[[#This Row],[TOTAL CHELTUIELI LEI]]/Data5[[#This Row],[NUMĂRUL PERSOANELOR CARE AU PARTICIPAT LA VOT]]</f>
        <v>3.4592842809364548</v>
      </c>
      <c r="W145" s="41">
        <f>Data5[[#This Row],[TOTAL CHELTUIELI EURO]]/Data5[[#This Row],[NUMĂRUL PERSOANELOR CARE AU PARTICIPAT LA VOT]]</f>
        <v>0.71471339041268889</v>
      </c>
      <c r="X145" s="43">
        <v>4.8400999999999996</v>
      </c>
      <c r="Y145" s="114" t="s">
        <v>2891</v>
      </c>
      <c r="Z145" s="44">
        <v>2</v>
      </c>
      <c r="AA145" s="115" t="s">
        <v>3105</v>
      </c>
      <c r="AB145" s="44">
        <v>0</v>
      </c>
      <c r="AC145" s="45"/>
    </row>
    <row r="146" spans="1:29" ht="12" customHeight="1" x14ac:dyDescent="0.2">
      <c r="A146" s="37">
        <v>145</v>
      </c>
      <c r="B146" s="38" t="s">
        <v>5</v>
      </c>
      <c r="C146" s="39" t="s">
        <v>1102</v>
      </c>
      <c r="D146" s="40">
        <v>44101</v>
      </c>
      <c r="E146" s="38">
        <v>1</v>
      </c>
      <c r="F146" s="38"/>
      <c r="G146" s="38" t="s">
        <v>2</v>
      </c>
      <c r="H146" s="38" t="s">
        <v>2</v>
      </c>
      <c r="I146" s="39">
        <v>5212</v>
      </c>
      <c r="J146" s="48">
        <v>7675.5</v>
      </c>
      <c r="K146" s="39">
        <v>0</v>
      </c>
      <c r="L146" s="41">
        <f>SUM(Data5[[#This Row],[CHELTUIELI DE PERSONAL LEI]:[CHELTUIELI DE CAPITAL (ACTIVE NEFINANCIARE ) LEI]])</f>
        <v>12887.5</v>
      </c>
      <c r="M146" s="41">
        <f>Data5[[#This Row],[TOTAL CHELTUIELI LEI]]/Data5[[#This Row],[CURS VALUTAR EURO BNR 22 07 2020]]</f>
        <v>2662.6515981074772</v>
      </c>
      <c r="N146" s="46">
        <v>1346</v>
      </c>
      <c r="O146" s="42"/>
      <c r="P146" s="42">
        <v>1112</v>
      </c>
      <c r="Q146" s="42"/>
      <c r="R146" s="42">
        <f>Data5[[#This Row],[PERSOANE ÎNSCRISE ÎN LISTELE ELECTORALE (TURUL 1)            ]]+Data5[[#This Row],[PERSOANE ÎNSCRISE ÎN LISTELE ELECTORALE (TURUL AL 2-LEA)]]</f>
        <v>1346</v>
      </c>
      <c r="S146" s="42">
        <f>Data5[[#This Row],[PERSOANE CARE AU PARTICIPAT LA VOT (TURUL 1)]]+Data5[[#This Row],[PERSOANE CARE AU PARTICIPAT LA VOT  (TURUL AL 2-LEA)]]</f>
        <v>1112</v>
      </c>
      <c r="T146" s="41">
        <f>Data5[[#This Row],[TOTAL CHELTUIELI LEI]]/Data5[[#This Row],[NUMĂRUL PERSOANELOR ÎNSCRISE ÎN LISTELE ELECTORALE]]</f>
        <v>9.5746656760772666</v>
      </c>
      <c r="U146" s="41">
        <f>Data5[[#This Row],[TOTAL CHELTUIELI EURO]]/Data5[[#This Row],[NUMĂRUL PERSOANELOR ÎNSCRISE ÎN LISTELE ELECTORALE]]</f>
        <v>1.9781958381184823</v>
      </c>
      <c r="V146" s="41">
        <f>Data5[[#This Row],[TOTAL CHELTUIELI LEI]]/Data5[[#This Row],[NUMĂRUL PERSOANELOR CARE AU PARTICIPAT LA VOT]]</f>
        <v>11.589478417266188</v>
      </c>
      <c r="W146" s="41">
        <f>Data5[[#This Row],[TOTAL CHELTUIELI EURO]]/Data5[[#This Row],[NUMĂRUL PERSOANELOR CARE AU PARTICIPAT LA VOT]]</f>
        <v>2.3944708616074437</v>
      </c>
      <c r="X146" s="43">
        <v>4.8400999999999996</v>
      </c>
      <c r="Y146" s="114" t="s">
        <v>2887</v>
      </c>
      <c r="Z146" s="44">
        <v>9</v>
      </c>
      <c r="AA146" s="115" t="s">
        <v>3107</v>
      </c>
      <c r="AB146" s="44">
        <v>1</v>
      </c>
      <c r="AC146" s="45"/>
    </row>
    <row r="147" spans="1:29" ht="12" customHeight="1" x14ac:dyDescent="0.2">
      <c r="A147" s="37">
        <v>146</v>
      </c>
      <c r="B147" s="38" t="s">
        <v>5</v>
      </c>
      <c r="C147" s="39" t="s">
        <v>1103</v>
      </c>
      <c r="D147" s="40">
        <v>44101</v>
      </c>
      <c r="E147" s="38">
        <v>1</v>
      </c>
      <c r="F147" s="38"/>
      <c r="G147" s="38" t="s">
        <v>2</v>
      </c>
      <c r="H147" s="38" t="s">
        <v>2</v>
      </c>
      <c r="I147" s="39">
        <v>137245</v>
      </c>
      <c r="J147" s="48">
        <v>2894.81</v>
      </c>
      <c r="K147" s="39">
        <v>0</v>
      </c>
      <c r="L147" s="41">
        <f>SUM(Data5[[#This Row],[CHELTUIELI DE PERSONAL LEI]:[CHELTUIELI DE CAPITAL (ACTIVE NEFINANCIARE ) LEI]])</f>
        <v>140139.81</v>
      </c>
      <c r="M147" s="41">
        <f>Data5[[#This Row],[TOTAL CHELTUIELI LEI]]/Data5[[#This Row],[CURS VALUTAR EURO BNR 22 07 2020]]</f>
        <v>28953.907977107912</v>
      </c>
      <c r="N147" s="46">
        <v>4932</v>
      </c>
      <c r="O147" s="42"/>
      <c r="P147" s="42">
        <v>3640</v>
      </c>
      <c r="Q147" s="42"/>
      <c r="R147" s="42">
        <f>Data5[[#This Row],[PERSOANE ÎNSCRISE ÎN LISTELE ELECTORALE (TURUL 1)            ]]+Data5[[#This Row],[PERSOANE ÎNSCRISE ÎN LISTELE ELECTORALE (TURUL AL 2-LEA)]]</f>
        <v>4932</v>
      </c>
      <c r="S147" s="42">
        <f>Data5[[#This Row],[PERSOANE CARE AU PARTICIPAT LA VOT (TURUL 1)]]+Data5[[#This Row],[PERSOANE CARE AU PARTICIPAT LA VOT  (TURUL AL 2-LEA)]]</f>
        <v>3640</v>
      </c>
      <c r="T147" s="41">
        <f>Data5[[#This Row],[TOTAL CHELTUIELI LEI]]/Data5[[#This Row],[NUMĂRUL PERSOANELOR ÎNSCRISE ÎN LISTELE ELECTORALE]]</f>
        <v>28.414397810218979</v>
      </c>
      <c r="U147" s="41">
        <f>Data5[[#This Row],[TOTAL CHELTUIELI EURO]]/Data5[[#This Row],[NUMĂRUL PERSOANELOR ÎNSCRISE ÎN LISTELE ELECTORALE]]</f>
        <v>5.8706220553746782</v>
      </c>
      <c r="V147" s="41">
        <f>Data5[[#This Row],[TOTAL CHELTUIELI LEI]]/Data5[[#This Row],[NUMĂRUL PERSOANELOR CARE AU PARTICIPAT LA VOT]]</f>
        <v>38.499947802197802</v>
      </c>
      <c r="W147" s="41">
        <f>Data5[[#This Row],[TOTAL CHELTUIELI EURO]]/Data5[[#This Row],[NUMĂRUL PERSOANELOR CARE AU PARTICIPAT LA VOT]]</f>
        <v>7.954370323381295</v>
      </c>
      <c r="X147" s="43">
        <v>4.8400999999999996</v>
      </c>
      <c r="Y147" s="114" t="s">
        <v>2910</v>
      </c>
      <c r="Z147" s="44">
        <v>28</v>
      </c>
      <c r="AA147" s="115" t="s">
        <v>3109</v>
      </c>
      <c r="AB147" s="44">
        <v>5</v>
      </c>
      <c r="AC147" s="45"/>
    </row>
    <row r="148" spans="1:29" ht="12" customHeight="1" x14ac:dyDescent="0.2">
      <c r="A148" s="37">
        <v>147</v>
      </c>
      <c r="B148" s="38" t="s">
        <v>5</v>
      </c>
      <c r="C148" s="39" t="s">
        <v>1104</v>
      </c>
      <c r="D148" s="40">
        <v>44101</v>
      </c>
      <c r="E148" s="38">
        <v>1</v>
      </c>
      <c r="F148" s="38"/>
      <c r="G148" s="38" t="s">
        <v>2</v>
      </c>
      <c r="H148" s="38" t="s">
        <v>2</v>
      </c>
      <c r="I148" s="39">
        <v>880</v>
      </c>
      <c r="J148" s="48">
        <v>10968.89</v>
      </c>
      <c r="K148" s="39">
        <v>0</v>
      </c>
      <c r="L148" s="41">
        <f>SUM(Data5[[#This Row],[CHELTUIELI DE PERSONAL LEI]:[CHELTUIELI DE CAPITAL (ACTIVE NEFINANCIARE ) LEI]])</f>
        <v>11848.89</v>
      </c>
      <c r="M148" s="41">
        <f>Data5[[#This Row],[TOTAL CHELTUIELI LEI]]/Data5[[#This Row],[CURS VALUTAR EURO BNR 22 07 2020]]</f>
        <v>2448.0671886944483</v>
      </c>
      <c r="N148" s="46">
        <v>1045</v>
      </c>
      <c r="O148" s="42"/>
      <c r="P148" s="42">
        <v>687</v>
      </c>
      <c r="Q148" s="42"/>
      <c r="R148" s="42">
        <f>Data5[[#This Row],[PERSOANE ÎNSCRISE ÎN LISTELE ELECTORALE (TURUL 1)            ]]+Data5[[#This Row],[PERSOANE ÎNSCRISE ÎN LISTELE ELECTORALE (TURUL AL 2-LEA)]]</f>
        <v>1045</v>
      </c>
      <c r="S148" s="42">
        <f>Data5[[#This Row],[PERSOANE CARE AU PARTICIPAT LA VOT (TURUL 1)]]+Data5[[#This Row],[PERSOANE CARE AU PARTICIPAT LA VOT  (TURUL AL 2-LEA)]]</f>
        <v>687</v>
      </c>
      <c r="T148" s="41">
        <f>Data5[[#This Row],[TOTAL CHELTUIELI LEI]]/Data5[[#This Row],[NUMĂRUL PERSOANELOR ÎNSCRISE ÎN LISTELE ELECTORALE]]</f>
        <v>11.338650717703349</v>
      </c>
      <c r="U148" s="41">
        <f>Data5[[#This Row],[TOTAL CHELTUIELI EURO]]/Data5[[#This Row],[NUMĂRUL PERSOANELOR ÎNSCRISE ÎN LISTELE ELECTORALE]]</f>
        <v>2.3426480274588024</v>
      </c>
      <c r="V148" s="41">
        <f>Data5[[#This Row],[TOTAL CHELTUIELI LEI]]/Data5[[#This Row],[NUMĂRUL PERSOANELOR CARE AU PARTICIPAT LA VOT]]</f>
        <v>17.247292576419213</v>
      </c>
      <c r="W148" s="41">
        <f>Data5[[#This Row],[TOTAL CHELTUIELI EURO]]/Data5[[#This Row],[NUMĂRUL PERSOANELOR CARE AU PARTICIPAT LA VOT]]</f>
        <v>3.5634165774300559</v>
      </c>
      <c r="X148" s="43">
        <v>4.8400999999999996</v>
      </c>
      <c r="Y148" s="114" t="s">
        <v>2888</v>
      </c>
      <c r="Z148" s="44">
        <v>11</v>
      </c>
      <c r="AA148" s="115" t="s">
        <v>3108</v>
      </c>
      <c r="AB148" s="44">
        <v>2</v>
      </c>
      <c r="AC148" s="45"/>
    </row>
    <row r="149" spans="1:29" ht="12" customHeight="1" x14ac:dyDescent="0.2">
      <c r="A149" s="37">
        <v>148</v>
      </c>
      <c r="B149" s="38" t="s">
        <v>5</v>
      </c>
      <c r="C149" s="39" t="s">
        <v>1105</v>
      </c>
      <c r="D149" s="40">
        <v>44101</v>
      </c>
      <c r="E149" s="38">
        <v>1</v>
      </c>
      <c r="F149" s="38"/>
      <c r="G149" s="38" t="s">
        <v>2</v>
      </c>
      <c r="H149" s="38" t="s">
        <v>2</v>
      </c>
      <c r="I149" s="39">
        <v>4400</v>
      </c>
      <c r="J149" s="48">
        <v>406</v>
      </c>
      <c r="K149" s="39">
        <v>0</v>
      </c>
      <c r="L149" s="41">
        <f>SUM(Data5[[#This Row],[CHELTUIELI DE PERSONAL LEI]:[CHELTUIELI DE CAPITAL (ACTIVE NEFINANCIARE ) LEI]])</f>
        <v>4806</v>
      </c>
      <c r="M149" s="41">
        <f>Data5[[#This Row],[TOTAL CHELTUIELI LEI]]/Data5[[#This Row],[CURS VALUTAR EURO BNR 22 07 2020]]</f>
        <v>992.95469101878064</v>
      </c>
      <c r="N149" s="46">
        <v>1380</v>
      </c>
      <c r="O149" s="42"/>
      <c r="P149" s="42">
        <v>938</v>
      </c>
      <c r="Q149" s="42"/>
      <c r="R149" s="42">
        <f>Data5[[#This Row],[PERSOANE ÎNSCRISE ÎN LISTELE ELECTORALE (TURUL 1)            ]]+Data5[[#This Row],[PERSOANE ÎNSCRISE ÎN LISTELE ELECTORALE (TURUL AL 2-LEA)]]</f>
        <v>1380</v>
      </c>
      <c r="S149" s="42">
        <f>Data5[[#This Row],[PERSOANE CARE AU PARTICIPAT LA VOT (TURUL 1)]]+Data5[[#This Row],[PERSOANE CARE AU PARTICIPAT LA VOT  (TURUL AL 2-LEA)]]</f>
        <v>938</v>
      </c>
      <c r="T149" s="41">
        <f>Data5[[#This Row],[TOTAL CHELTUIELI LEI]]/Data5[[#This Row],[NUMĂRUL PERSOANELOR ÎNSCRISE ÎN LISTELE ELECTORALE]]</f>
        <v>3.482608695652174</v>
      </c>
      <c r="U149" s="41">
        <f>Data5[[#This Row],[TOTAL CHELTUIELI EURO]]/Data5[[#This Row],[NUMĂRUL PERSOANELOR ÎNSCRISE ÎN LISTELE ELECTORALE]]</f>
        <v>0.71953238479621784</v>
      </c>
      <c r="V149" s="41">
        <f>Data5[[#This Row],[TOTAL CHELTUIELI LEI]]/Data5[[#This Row],[NUMĂRUL PERSOANELOR CARE AU PARTICIPAT LA VOT]]</f>
        <v>5.1236673773987205</v>
      </c>
      <c r="W149" s="41">
        <f>Data5[[#This Row],[TOTAL CHELTUIELI EURO]]/Data5[[#This Row],[NUMĂRUL PERSOANELOR CARE AU PARTICIPAT LA VOT]]</f>
        <v>1.058587090638359</v>
      </c>
      <c r="X149" s="43">
        <v>4.8400999999999996</v>
      </c>
      <c r="Y149" s="114" t="s">
        <v>2884</v>
      </c>
      <c r="Z149" s="44">
        <v>3</v>
      </c>
      <c r="AA149" s="115" t="s">
        <v>3105</v>
      </c>
      <c r="AB149" s="44">
        <v>0</v>
      </c>
      <c r="AC149" s="45"/>
    </row>
    <row r="150" spans="1:29" ht="12" customHeight="1" x14ac:dyDescent="0.2">
      <c r="A150" s="37">
        <v>149</v>
      </c>
      <c r="B150" s="38" t="s">
        <v>5</v>
      </c>
      <c r="C150" s="39" t="s">
        <v>1106</v>
      </c>
      <c r="D150" s="40">
        <v>44101</v>
      </c>
      <c r="E150" s="38">
        <v>1</v>
      </c>
      <c r="F150" s="38"/>
      <c r="G150" s="38" t="s">
        <v>2</v>
      </c>
      <c r="H150" s="38" t="s">
        <v>2</v>
      </c>
      <c r="I150" s="39">
        <v>900</v>
      </c>
      <c r="J150" s="48">
        <v>5695.37</v>
      </c>
      <c r="K150" s="39">
        <v>0</v>
      </c>
      <c r="L150" s="41">
        <f>SUM(Data5[[#This Row],[CHELTUIELI DE PERSONAL LEI]:[CHELTUIELI DE CAPITAL (ACTIVE NEFINANCIARE ) LEI]])</f>
        <v>6595.37</v>
      </c>
      <c r="M150" s="41">
        <f>Data5[[#This Row],[TOTAL CHELTUIELI LEI]]/Data5[[#This Row],[CURS VALUTAR EURO BNR 22 07 2020]]</f>
        <v>1362.6515981074772</v>
      </c>
      <c r="N150" s="46">
        <v>2233</v>
      </c>
      <c r="O150" s="42"/>
      <c r="P150" s="42">
        <v>1530</v>
      </c>
      <c r="Q150" s="42"/>
      <c r="R150" s="42">
        <f>Data5[[#This Row],[PERSOANE ÎNSCRISE ÎN LISTELE ELECTORALE (TURUL 1)            ]]+Data5[[#This Row],[PERSOANE ÎNSCRISE ÎN LISTELE ELECTORALE (TURUL AL 2-LEA)]]</f>
        <v>2233</v>
      </c>
      <c r="S150" s="42">
        <f>Data5[[#This Row],[PERSOANE CARE AU PARTICIPAT LA VOT (TURUL 1)]]+Data5[[#This Row],[PERSOANE CARE AU PARTICIPAT LA VOT  (TURUL AL 2-LEA)]]</f>
        <v>1530</v>
      </c>
      <c r="T150" s="41">
        <f>Data5[[#This Row],[TOTAL CHELTUIELI LEI]]/Data5[[#This Row],[NUMĂRUL PERSOANELOR ÎNSCRISE ÎN LISTELE ELECTORALE]]</f>
        <v>2.9535915808329603</v>
      </c>
      <c r="U150" s="41">
        <f>Data5[[#This Row],[TOTAL CHELTUIELI EURO]]/Data5[[#This Row],[NUMĂRUL PERSOANELOR ÎNSCRISE ÎN LISTELE ELECTORALE]]</f>
        <v>0.61023358625502788</v>
      </c>
      <c r="V150" s="41">
        <f>Data5[[#This Row],[TOTAL CHELTUIELI LEI]]/Data5[[#This Row],[NUMĂRUL PERSOANELOR CARE AU PARTICIPAT LA VOT]]</f>
        <v>4.3106993464052286</v>
      </c>
      <c r="W150" s="41">
        <f>Data5[[#This Row],[TOTAL CHELTUIELI EURO]]/Data5[[#This Row],[NUMĂRUL PERSOANELOR CARE AU PARTICIPAT LA VOT]]</f>
        <v>0.89062195954737067</v>
      </c>
      <c r="X150" s="43">
        <v>4.8400999999999996</v>
      </c>
      <c r="Y150" s="114" t="s">
        <v>2891</v>
      </c>
      <c r="Z150" s="44">
        <v>2</v>
      </c>
      <c r="AA150" s="115" t="s">
        <v>3105</v>
      </c>
      <c r="AB150" s="44">
        <v>0</v>
      </c>
      <c r="AC150" s="45"/>
    </row>
    <row r="151" spans="1:29" ht="12" customHeight="1" x14ac:dyDescent="0.2">
      <c r="A151" s="37">
        <v>150</v>
      </c>
      <c r="B151" s="38" t="s">
        <v>5</v>
      </c>
      <c r="C151" s="39" t="s">
        <v>1107</v>
      </c>
      <c r="D151" s="40">
        <v>44101</v>
      </c>
      <c r="E151" s="38">
        <v>1</v>
      </c>
      <c r="F151" s="38"/>
      <c r="G151" s="38" t="s">
        <v>2</v>
      </c>
      <c r="H151" s="38" t="s">
        <v>2</v>
      </c>
      <c r="I151" s="39">
        <v>0</v>
      </c>
      <c r="J151" s="48">
        <v>3742.86</v>
      </c>
      <c r="K151" s="39">
        <v>0</v>
      </c>
      <c r="L151" s="41">
        <f>SUM(Data5[[#This Row],[CHELTUIELI DE PERSONAL LEI]:[CHELTUIELI DE CAPITAL (ACTIVE NEFINANCIARE ) LEI]])</f>
        <v>3742.86</v>
      </c>
      <c r="M151" s="41">
        <f>Data5[[#This Row],[TOTAL CHELTUIELI LEI]]/Data5[[#This Row],[CURS VALUTAR EURO BNR 22 07 2020]]</f>
        <v>773.30220449990713</v>
      </c>
      <c r="N151" s="46">
        <v>5657</v>
      </c>
      <c r="O151" s="42"/>
      <c r="P151" s="42">
        <v>2639</v>
      </c>
      <c r="Q151" s="42"/>
      <c r="R151" s="42">
        <f>Data5[[#This Row],[PERSOANE ÎNSCRISE ÎN LISTELE ELECTORALE (TURUL 1)            ]]+Data5[[#This Row],[PERSOANE ÎNSCRISE ÎN LISTELE ELECTORALE (TURUL AL 2-LEA)]]</f>
        <v>5657</v>
      </c>
      <c r="S151" s="42">
        <f>Data5[[#This Row],[PERSOANE CARE AU PARTICIPAT LA VOT (TURUL 1)]]+Data5[[#This Row],[PERSOANE CARE AU PARTICIPAT LA VOT  (TURUL AL 2-LEA)]]</f>
        <v>2639</v>
      </c>
      <c r="T151" s="41">
        <f>Data5[[#This Row],[TOTAL CHELTUIELI LEI]]/Data5[[#This Row],[NUMĂRUL PERSOANELOR ÎNSCRISE ÎN LISTELE ELECTORALE]]</f>
        <v>0.66163337458016613</v>
      </c>
      <c r="U151" s="41">
        <f>Data5[[#This Row],[TOTAL CHELTUIELI EURO]]/Data5[[#This Row],[NUMĂRUL PERSOANELOR ÎNSCRISE ÎN LISTELE ELECTORALE]]</f>
        <v>0.13669828610569332</v>
      </c>
      <c r="V151" s="41">
        <f>Data5[[#This Row],[TOTAL CHELTUIELI LEI]]/Data5[[#This Row],[NUMĂRUL PERSOANELOR CARE AU PARTICIPAT LA VOT]]</f>
        <v>1.418287230011368</v>
      </c>
      <c r="W151" s="41">
        <f>Data5[[#This Row],[TOTAL CHELTUIELI EURO]]/Data5[[#This Row],[NUMĂRUL PERSOANELOR CARE AU PARTICIPAT LA VOT]]</f>
        <v>0.29302849734744491</v>
      </c>
      <c r="X151" s="43">
        <v>4.8400999999999996</v>
      </c>
      <c r="Y151" s="114" t="s">
        <v>2890</v>
      </c>
      <c r="Z151" s="44">
        <v>0</v>
      </c>
      <c r="AA151" s="115" t="s">
        <v>3105</v>
      </c>
      <c r="AB151" s="44">
        <v>0</v>
      </c>
      <c r="AC151" s="45"/>
    </row>
    <row r="152" spans="1:29" ht="12" customHeight="1" x14ac:dyDescent="0.2">
      <c r="A152" s="37">
        <v>151</v>
      </c>
      <c r="B152" s="38" t="s">
        <v>5</v>
      </c>
      <c r="C152" s="39" t="s">
        <v>1108</v>
      </c>
      <c r="D152" s="40">
        <v>44101</v>
      </c>
      <c r="E152" s="38">
        <v>1</v>
      </c>
      <c r="F152" s="38"/>
      <c r="G152" s="38" t="s">
        <v>2</v>
      </c>
      <c r="H152" s="38" t="s">
        <v>2</v>
      </c>
      <c r="I152" s="39">
        <v>156515</v>
      </c>
      <c r="J152" s="48">
        <v>344</v>
      </c>
      <c r="K152" s="39">
        <v>0</v>
      </c>
      <c r="L152" s="41">
        <f>SUM(Data5[[#This Row],[CHELTUIELI DE PERSONAL LEI]:[CHELTUIELI DE CAPITAL (ACTIVE NEFINANCIARE ) LEI]])</f>
        <v>156859</v>
      </c>
      <c r="M152" s="41">
        <f>Data5[[#This Row],[TOTAL CHELTUIELI LEI]]/Data5[[#This Row],[CURS VALUTAR EURO BNR 22 07 2020]]</f>
        <v>32408.214706307725</v>
      </c>
      <c r="N152" s="46">
        <v>11750</v>
      </c>
      <c r="O152" s="42"/>
      <c r="P152" s="42">
        <v>4696</v>
      </c>
      <c r="Q152" s="42"/>
      <c r="R152" s="42">
        <f>Data5[[#This Row],[PERSOANE ÎNSCRISE ÎN LISTELE ELECTORALE (TURUL 1)            ]]+Data5[[#This Row],[PERSOANE ÎNSCRISE ÎN LISTELE ELECTORALE (TURUL AL 2-LEA)]]</f>
        <v>11750</v>
      </c>
      <c r="S152" s="42">
        <f>Data5[[#This Row],[PERSOANE CARE AU PARTICIPAT LA VOT (TURUL 1)]]+Data5[[#This Row],[PERSOANE CARE AU PARTICIPAT LA VOT  (TURUL AL 2-LEA)]]</f>
        <v>4696</v>
      </c>
      <c r="T152" s="41">
        <f>Data5[[#This Row],[TOTAL CHELTUIELI LEI]]/Data5[[#This Row],[NUMĂRUL PERSOANELOR ÎNSCRISE ÎN LISTELE ELECTORALE]]</f>
        <v>13.349702127659574</v>
      </c>
      <c r="U152" s="41">
        <f>Data5[[#This Row],[TOTAL CHELTUIELI EURO]]/Data5[[#This Row],[NUMĂRUL PERSOANELOR ÎNSCRISE ÎN LISTELE ELECTORALE]]</f>
        <v>2.7581459324517215</v>
      </c>
      <c r="V152" s="41">
        <f>Data5[[#This Row],[TOTAL CHELTUIELI LEI]]/Data5[[#This Row],[NUMĂRUL PERSOANELOR CARE AU PARTICIPAT LA VOT]]</f>
        <v>33.402683134582624</v>
      </c>
      <c r="W152" s="41">
        <f>Data5[[#This Row],[TOTAL CHELTUIELI EURO]]/Data5[[#This Row],[NUMĂRUL PERSOANELOR CARE AU PARTICIPAT LA VOT]]</f>
        <v>6.9012382253636551</v>
      </c>
      <c r="X152" s="43">
        <v>4.8400999999999996</v>
      </c>
      <c r="Y152" s="114" t="s">
        <v>2906</v>
      </c>
      <c r="Z152" s="44">
        <v>13</v>
      </c>
      <c r="AA152" s="115" t="s">
        <v>3108</v>
      </c>
      <c r="AB152" s="44">
        <v>2</v>
      </c>
      <c r="AC152" s="45"/>
    </row>
    <row r="153" spans="1:29" ht="12" customHeight="1" x14ac:dyDescent="0.2">
      <c r="A153" s="37">
        <v>152</v>
      </c>
      <c r="B153" s="38" t="s">
        <v>5</v>
      </c>
      <c r="C153" s="39" t="s">
        <v>1109</v>
      </c>
      <c r="D153" s="40">
        <v>44101</v>
      </c>
      <c r="E153" s="38">
        <v>1</v>
      </c>
      <c r="F153" s="38"/>
      <c r="G153" s="38" t="s">
        <v>2</v>
      </c>
      <c r="H153" s="38" t="s">
        <v>2</v>
      </c>
      <c r="I153" s="39">
        <v>0</v>
      </c>
      <c r="J153" s="48">
        <v>0</v>
      </c>
      <c r="K153" s="39">
        <v>0</v>
      </c>
      <c r="L153" s="41">
        <f>SUM(Data5[[#This Row],[CHELTUIELI DE PERSONAL LEI]:[CHELTUIELI DE CAPITAL (ACTIVE NEFINANCIARE ) LEI]])</f>
        <v>0</v>
      </c>
      <c r="M153" s="41">
        <f>Data5[[#This Row],[TOTAL CHELTUIELI LEI]]/Data5[[#This Row],[CURS VALUTAR EURO BNR 22 07 2020]]</f>
        <v>0</v>
      </c>
      <c r="N153" s="46">
        <v>3673</v>
      </c>
      <c r="O153" s="42"/>
      <c r="P153" s="42">
        <v>1699</v>
      </c>
      <c r="Q153" s="42"/>
      <c r="R153" s="42">
        <f>Data5[[#This Row],[PERSOANE ÎNSCRISE ÎN LISTELE ELECTORALE (TURUL 1)            ]]+Data5[[#This Row],[PERSOANE ÎNSCRISE ÎN LISTELE ELECTORALE (TURUL AL 2-LEA)]]</f>
        <v>3673</v>
      </c>
      <c r="S153" s="42">
        <f>Data5[[#This Row],[PERSOANE CARE AU PARTICIPAT LA VOT (TURUL 1)]]+Data5[[#This Row],[PERSOANE CARE AU PARTICIPAT LA VOT  (TURUL AL 2-LEA)]]</f>
        <v>1699</v>
      </c>
      <c r="T153" s="41">
        <f>Data5[[#This Row],[TOTAL CHELTUIELI LEI]]/Data5[[#This Row],[NUMĂRUL PERSOANELOR ÎNSCRISE ÎN LISTELE ELECTORALE]]</f>
        <v>0</v>
      </c>
      <c r="U153" s="41">
        <f>Data5[[#This Row],[TOTAL CHELTUIELI EURO]]/Data5[[#This Row],[NUMĂRUL PERSOANELOR ÎNSCRISE ÎN LISTELE ELECTORALE]]</f>
        <v>0</v>
      </c>
      <c r="V153" s="41">
        <f>Data5[[#This Row],[TOTAL CHELTUIELI LEI]]/Data5[[#This Row],[NUMĂRUL PERSOANELOR CARE AU PARTICIPAT LA VOT]]</f>
        <v>0</v>
      </c>
      <c r="W153" s="41">
        <f>Data5[[#This Row],[TOTAL CHELTUIELI EURO]]/Data5[[#This Row],[NUMĂRUL PERSOANELOR CARE AU PARTICIPAT LA VOT]]</f>
        <v>0</v>
      </c>
      <c r="X153" s="43">
        <v>4.8400999999999996</v>
      </c>
      <c r="Y153" s="114" t="s">
        <v>2890</v>
      </c>
      <c r="Z153" s="44">
        <v>0</v>
      </c>
      <c r="AA153" s="115" t="s">
        <v>3105</v>
      </c>
      <c r="AB153" s="44">
        <v>0</v>
      </c>
      <c r="AC153" s="45"/>
    </row>
    <row r="154" spans="1:29" ht="12" customHeight="1" x14ac:dyDescent="0.2">
      <c r="A154" s="37">
        <v>153</v>
      </c>
      <c r="B154" s="38" t="s">
        <v>5</v>
      </c>
      <c r="C154" s="39" t="s">
        <v>1110</v>
      </c>
      <c r="D154" s="40">
        <v>44101</v>
      </c>
      <c r="E154" s="38">
        <v>1</v>
      </c>
      <c r="F154" s="38"/>
      <c r="G154" s="38" t="s">
        <v>2</v>
      </c>
      <c r="H154" s="38" t="s">
        <v>2</v>
      </c>
      <c r="I154" s="39">
        <v>102490</v>
      </c>
      <c r="J154" s="48">
        <v>9614</v>
      </c>
      <c r="K154" s="39">
        <v>0</v>
      </c>
      <c r="L154" s="41">
        <f>SUM(Data5[[#This Row],[CHELTUIELI DE PERSONAL LEI]:[CHELTUIELI DE CAPITAL (ACTIVE NEFINANCIARE ) LEI]])</f>
        <v>112104</v>
      </c>
      <c r="M154" s="41">
        <f>Data5[[#This Row],[TOTAL CHELTUIELI LEI]]/Data5[[#This Row],[CURS VALUTAR EURO BNR 22 07 2020]]</f>
        <v>23161.504927584141</v>
      </c>
      <c r="N154" s="46">
        <v>2354</v>
      </c>
      <c r="O154" s="42"/>
      <c r="P154" s="42">
        <v>1225</v>
      </c>
      <c r="Q154" s="42"/>
      <c r="R154" s="42">
        <f>Data5[[#This Row],[PERSOANE ÎNSCRISE ÎN LISTELE ELECTORALE (TURUL 1)            ]]+Data5[[#This Row],[PERSOANE ÎNSCRISE ÎN LISTELE ELECTORALE (TURUL AL 2-LEA)]]</f>
        <v>2354</v>
      </c>
      <c r="S154" s="42">
        <f>Data5[[#This Row],[PERSOANE CARE AU PARTICIPAT LA VOT (TURUL 1)]]+Data5[[#This Row],[PERSOANE CARE AU PARTICIPAT LA VOT  (TURUL AL 2-LEA)]]</f>
        <v>1225</v>
      </c>
      <c r="T154" s="41">
        <f>Data5[[#This Row],[TOTAL CHELTUIELI LEI]]/Data5[[#This Row],[NUMĂRUL PERSOANELOR ÎNSCRISE ÎN LISTELE ELECTORALE]]</f>
        <v>47.622769753610875</v>
      </c>
      <c r="U154" s="41">
        <f>Data5[[#This Row],[TOTAL CHELTUIELI EURO]]/Data5[[#This Row],[NUMĂRUL PERSOANELOR ÎNSCRISE ÎN LISTELE ELECTORALE]]</f>
        <v>9.8392119488462786</v>
      </c>
      <c r="V154" s="41">
        <f>Data5[[#This Row],[TOTAL CHELTUIELI LEI]]/Data5[[#This Row],[NUMĂRUL PERSOANELOR CARE AU PARTICIPAT LA VOT]]</f>
        <v>91.513469387755109</v>
      </c>
      <c r="W154" s="41">
        <f>Data5[[#This Row],[TOTAL CHELTUIELI EURO]]/Data5[[#This Row],[NUMĂRUL PERSOANELOR CARE AU PARTICIPAT LA VOT]]</f>
        <v>18.907350961293176</v>
      </c>
      <c r="X154" s="43">
        <v>4.8400999999999996</v>
      </c>
      <c r="Y154" s="114" t="s">
        <v>2901</v>
      </c>
      <c r="Z154" s="44">
        <v>47</v>
      </c>
      <c r="AA154" s="115" t="s">
        <v>3111</v>
      </c>
      <c r="AB154" s="44">
        <v>9</v>
      </c>
      <c r="AC154" s="45"/>
    </row>
    <row r="155" spans="1:29" ht="12" customHeight="1" x14ac:dyDescent="0.2">
      <c r="A155" s="37">
        <v>154</v>
      </c>
      <c r="B155" s="38" t="s">
        <v>5</v>
      </c>
      <c r="C155" s="39" t="s">
        <v>1111</v>
      </c>
      <c r="D155" s="40">
        <v>44101</v>
      </c>
      <c r="E155" s="38">
        <v>1</v>
      </c>
      <c r="F155" s="38"/>
      <c r="G155" s="38" t="s">
        <v>2</v>
      </c>
      <c r="H155" s="38" t="s">
        <v>2</v>
      </c>
      <c r="I155" s="39">
        <v>2700</v>
      </c>
      <c r="J155" s="48">
        <v>6278.22</v>
      </c>
      <c r="K155" s="39">
        <v>0</v>
      </c>
      <c r="L155" s="41">
        <f>SUM(Data5[[#This Row],[CHELTUIELI DE PERSONAL LEI]:[CHELTUIELI DE CAPITAL (ACTIVE NEFINANCIARE ) LEI]])</f>
        <v>8978.2200000000012</v>
      </c>
      <c r="M155" s="41">
        <f>Data5[[#This Row],[TOTAL CHELTUIELI LEI]]/Data5[[#This Row],[CURS VALUTAR EURO BNR 22 07 2020]]</f>
        <v>1854.9658064916018</v>
      </c>
      <c r="N155" s="46">
        <v>2147</v>
      </c>
      <c r="O155" s="42"/>
      <c r="P155" s="42">
        <v>1505</v>
      </c>
      <c r="Q155" s="42"/>
      <c r="R155" s="42">
        <f>Data5[[#This Row],[PERSOANE ÎNSCRISE ÎN LISTELE ELECTORALE (TURUL 1)            ]]+Data5[[#This Row],[PERSOANE ÎNSCRISE ÎN LISTELE ELECTORALE (TURUL AL 2-LEA)]]</f>
        <v>2147</v>
      </c>
      <c r="S155" s="42">
        <f>Data5[[#This Row],[PERSOANE CARE AU PARTICIPAT LA VOT (TURUL 1)]]+Data5[[#This Row],[PERSOANE CARE AU PARTICIPAT LA VOT  (TURUL AL 2-LEA)]]</f>
        <v>1505</v>
      </c>
      <c r="T155" s="41">
        <f>Data5[[#This Row],[TOTAL CHELTUIELI LEI]]/Data5[[#This Row],[NUMĂRUL PERSOANELOR ÎNSCRISE ÎN LISTELE ELECTORALE]]</f>
        <v>4.1817512808570108</v>
      </c>
      <c r="U155" s="41">
        <f>Data5[[#This Row],[TOTAL CHELTUIELI EURO]]/Data5[[#This Row],[NUMĂRUL PERSOANELOR ÎNSCRISE ÎN LISTELE ELECTORALE]]</f>
        <v>0.86398034769054577</v>
      </c>
      <c r="V155" s="41">
        <f>Data5[[#This Row],[TOTAL CHELTUIELI LEI]]/Data5[[#This Row],[NUMĂRUL PERSOANELOR CARE AU PARTICIPAT LA VOT]]</f>
        <v>5.9655946843853824</v>
      </c>
      <c r="W155" s="41">
        <f>Data5[[#This Row],[TOTAL CHELTUIELI EURO]]/Data5[[#This Row],[NUMĂRUL PERSOANELOR CARE AU PARTICIPAT LA VOT]]</f>
        <v>1.2325354195957487</v>
      </c>
      <c r="X155" s="43">
        <v>4.8400999999999996</v>
      </c>
      <c r="Y155" s="114" t="s">
        <v>2895</v>
      </c>
      <c r="Z155" s="44">
        <v>4</v>
      </c>
      <c r="AA155" s="115" t="s">
        <v>3105</v>
      </c>
      <c r="AB155" s="44">
        <v>0</v>
      </c>
      <c r="AC155" s="45"/>
    </row>
    <row r="156" spans="1:29" ht="12" customHeight="1" x14ac:dyDescent="0.2">
      <c r="A156" s="37">
        <v>155</v>
      </c>
      <c r="B156" s="38" t="s">
        <v>5</v>
      </c>
      <c r="C156" s="39" t="s">
        <v>1112</v>
      </c>
      <c r="D156" s="40">
        <v>44101</v>
      </c>
      <c r="E156" s="38">
        <v>1</v>
      </c>
      <c r="F156" s="38"/>
      <c r="G156" s="38" t="s">
        <v>2</v>
      </c>
      <c r="H156" s="38" t="s">
        <v>2</v>
      </c>
      <c r="I156" s="39">
        <v>800</v>
      </c>
      <c r="J156" s="48">
        <v>1745</v>
      </c>
      <c r="K156" s="39">
        <v>0</v>
      </c>
      <c r="L156" s="41">
        <f>SUM(Data5[[#This Row],[CHELTUIELI DE PERSONAL LEI]:[CHELTUIELI DE CAPITAL (ACTIVE NEFINANCIARE ) LEI]])</f>
        <v>2545</v>
      </c>
      <c r="M156" s="41">
        <f>Data5[[#This Row],[TOTAL CHELTUIELI LEI]]/Data5[[#This Row],[CURS VALUTAR EURO BNR 22 07 2020]]</f>
        <v>525.81558232267935</v>
      </c>
      <c r="N156" s="46">
        <v>1196</v>
      </c>
      <c r="O156" s="42"/>
      <c r="P156" s="42">
        <v>645</v>
      </c>
      <c r="Q156" s="42"/>
      <c r="R156" s="42">
        <f>Data5[[#This Row],[PERSOANE ÎNSCRISE ÎN LISTELE ELECTORALE (TURUL 1)            ]]+Data5[[#This Row],[PERSOANE ÎNSCRISE ÎN LISTELE ELECTORALE (TURUL AL 2-LEA)]]</f>
        <v>1196</v>
      </c>
      <c r="S156" s="42">
        <f>Data5[[#This Row],[PERSOANE CARE AU PARTICIPAT LA VOT (TURUL 1)]]+Data5[[#This Row],[PERSOANE CARE AU PARTICIPAT LA VOT  (TURUL AL 2-LEA)]]</f>
        <v>645</v>
      </c>
      <c r="T156" s="41">
        <f>Data5[[#This Row],[TOTAL CHELTUIELI LEI]]/Data5[[#This Row],[NUMĂRUL PERSOANELOR ÎNSCRISE ÎN LISTELE ELECTORALE]]</f>
        <v>2.1279264214046822</v>
      </c>
      <c r="U156" s="41">
        <f>Data5[[#This Row],[TOTAL CHELTUIELI EURO]]/Data5[[#This Row],[NUMĂRUL PERSOANELOR ÎNSCRISE ÎN LISTELE ELECTORALE]]</f>
        <v>0.43964513572130381</v>
      </c>
      <c r="V156" s="41">
        <f>Data5[[#This Row],[TOTAL CHELTUIELI LEI]]/Data5[[#This Row],[NUMĂRUL PERSOANELOR CARE AU PARTICIPAT LA VOT]]</f>
        <v>3.945736434108527</v>
      </c>
      <c r="W156" s="41">
        <f>Data5[[#This Row],[TOTAL CHELTUIELI EURO]]/Data5[[#This Row],[NUMĂRUL PERSOANELOR CARE AU PARTICIPAT LA VOT]]</f>
        <v>0.81521795708942535</v>
      </c>
      <c r="X156" s="43">
        <v>4.8400999999999996</v>
      </c>
      <c r="Y156" s="114" t="s">
        <v>2891</v>
      </c>
      <c r="Z156" s="44">
        <v>2</v>
      </c>
      <c r="AA156" s="115" t="s">
        <v>3105</v>
      </c>
      <c r="AB156" s="44">
        <v>0</v>
      </c>
      <c r="AC156" s="45"/>
    </row>
    <row r="157" spans="1:29" ht="12" customHeight="1" x14ac:dyDescent="0.2">
      <c r="A157" s="37">
        <v>156</v>
      </c>
      <c r="B157" s="38" t="s">
        <v>5</v>
      </c>
      <c r="C157" s="39" t="s">
        <v>1113</v>
      </c>
      <c r="D157" s="40">
        <v>44101</v>
      </c>
      <c r="E157" s="38">
        <v>1</v>
      </c>
      <c r="F157" s="38"/>
      <c r="G157" s="38" t="s">
        <v>2</v>
      </c>
      <c r="H157" s="38" t="s">
        <v>2</v>
      </c>
      <c r="I157" s="39">
        <v>2000</v>
      </c>
      <c r="J157" s="48">
        <v>1351</v>
      </c>
      <c r="K157" s="39">
        <v>0</v>
      </c>
      <c r="L157" s="41">
        <f>SUM(Data5[[#This Row],[CHELTUIELI DE PERSONAL LEI]:[CHELTUIELI DE CAPITAL (ACTIVE NEFINANCIARE ) LEI]])</f>
        <v>3351</v>
      </c>
      <c r="M157" s="41">
        <f>Data5[[#This Row],[TOTAL CHELTUIELI LEI]]/Data5[[#This Row],[CURS VALUTAR EURO BNR 22 07 2020]]</f>
        <v>692.34106733331964</v>
      </c>
      <c r="N157" s="46">
        <v>4203</v>
      </c>
      <c r="O157" s="42"/>
      <c r="P157" s="42">
        <v>2270</v>
      </c>
      <c r="Q157" s="42"/>
      <c r="R157" s="42">
        <f>Data5[[#This Row],[PERSOANE ÎNSCRISE ÎN LISTELE ELECTORALE (TURUL 1)            ]]+Data5[[#This Row],[PERSOANE ÎNSCRISE ÎN LISTELE ELECTORALE (TURUL AL 2-LEA)]]</f>
        <v>4203</v>
      </c>
      <c r="S157" s="42">
        <f>Data5[[#This Row],[PERSOANE CARE AU PARTICIPAT LA VOT (TURUL 1)]]+Data5[[#This Row],[PERSOANE CARE AU PARTICIPAT LA VOT  (TURUL AL 2-LEA)]]</f>
        <v>2270</v>
      </c>
      <c r="T157" s="41">
        <f>Data5[[#This Row],[TOTAL CHELTUIELI LEI]]/Data5[[#This Row],[NUMĂRUL PERSOANELOR ÎNSCRISE ÎN LISTELE ELECTORALE]]</f>
        <v>0.79728765167737325</v>
      </c>
      <c r="U157" s="41">
        <f>Data5[[#This Row],[TOTAL CHELTUIELI EURO]]/Data5[[#This Row],[NUMĂRUL PERSOANELOR ÎNSCRISE ÎN LISTELE ELECTORALE]]</f>
        <v>0.1647254502339566</v>
      </c>
      <c r="V157" s="41">
        <f>Data5[[#This Row],[TOTAL CHELTUIELI LEI]]/Data5[[#This Row],[NUMĂRUL PERSOANELOR CARE AU PARTICIPAT LA VOT]]</f>
        <v>1.4762114537444935</v>
      </c>
      <c r="W157" s="41">
        <f>Data5[[#This Row],[TOTAL CHELTUIELI EURO]]/Data5[[#This Row],[NUMĂRUL PERSOANELOR CARE AU PARTICIPAT LA VOT]]</f>
        <v>0.30499606490454612</v>
      </c>
      <c r="X157" s="43">
        <v>4.8400999999999996</v>
      </c>
      <c r="Y157" s="114" t="s">
        <v>2890</v>
      </c>
      <c r="Z157" s="44">
        <v>0</v>
      </c>
      <c r="AA157" s="115" t="s">
        <v>3105</v>
      </c>
      <c r="AB157" s="44">
        <v>0</v>
      </c>
      <c r="AC157" s="45"/>
    </row>
    <row r="158" spans="1:29" ht="12" customHeight="1" x14ac:dyDescent="0.2">
      <c r="A158" s="37">
        <v>157</v>
      </c>
      <c r="B158" s="38" t="s">
        <v>6</v>
      </c>
      <c r="C158" s="39" t="s">
        <v>1114</v>
      </c>
      <c r="D158" s="40">
        <v>44101</v>
      </c>
      <c r="E158" s="38">
        <v>1</v>
      </c>
      <c r="F158" s="38"/>
      <c r="G158" s="38" t="s">
        <v>2</v>
      </c>
      <c r="H158" s="38" t="s">
        <v>2</v>
      </c>
      <c r="I158" s="39">
        <v>95500</v>
      </c>
      <c r="J158" s="39">
        <v>273411.5</v>
      </c>
      <c r="K158" s="39">
        <v>0</v>
      </c>
      <c r="L158" s="41">
        <f>SUM(Data5[[#This Row],[CHELTUIELI DE PERSONAL LEI]:[CHELTUIELI DE CAPITAL (ACTIVE NEFINANCIARE ) LEI]])</f>
        <v>368911.5</v>
      </c>
      <c r="M158" s="41">
        <f>Data5[[#This Row],[TOTAL CHELTUIELI LEI]]/Data5[[#This Row],[CURS VALUTAR EURO BNR 22 07 2020]]</f>
        <v>76219.809508068021</v>
      </c>
      <c r="N158" s="49">
        <v>144273</v>
      </c>
      <c r="O158" s="42"/>
      <c r="P158" s="42">
        <v>48917</v>
      </c>
      <c r="Q158" s="42"/>
      <c r="R158" s="42">
        <f>Data5[[#This Row],[PERSOANE ÎNSCRISE ÎN LISTELE ELECTORALE (TURUL 1)            ]]+Data5[[#This Row],[PERSOANE ÎNSCRISE ÎN LISTELE ELECTORALE (TURUL AL 2-LEA)]]</f>
        <v>144273</v>
      </c>
      <c r="S158" s="42">
        <f>Data5[[#This Row],[PERSOANE CARE AU PARTICIPAT LA VOT (TURUL 1)]]+Data5[[#This Row],[PERSOANE CARE AU PARTICIPAT LA VOT  (TURUL AL 2-LEA)]]</f>
        <v>48917</v>
      </c>
      <c r="T158" s="41">
        <f>Data5[[#This Row],[TOTAL CHELTUIELI LEI]]/Data5[[#This Row],[NUMĂRUL PERSOANELOR ÎNSCRISE ÎN LISTELE ELECTORALE]]</f>
        <v>2.5570376993616271</v>
      </c>
      <c r="U158" s="41">
        <f>Data5[[#This Row],[TOTAL CHELTUIELI EURO]]/Data5[[#This Row],[NUMĂRUL PERSOANELOR ÎNSCRISE ÎN LISTELE ELECTORALE]]</f>
        <v>0.52830265890407779</v>
      </c>
      <c r="V158" s="41">
        <f>Data5[[#This Row],[TOTAL CHELTUIELI LEI]]/Data5[[#This Row],[NUMĂRUL PERSOANELOR CARE AU PARTICIPAT LA VOT]]</f>
        <v>7.541580636588507</v>
      </c>
      <c r="W158" s="41">
        <f>Data5[[#This Row],[TOTAL CHELTUIELI EURO]]/Data5[[#This Row],[NUMĂRUL PERSOANELOR CARE AU PARTICIPAT LA VOT]]</f>
        <v>1.5581456243855514</v>
      </c>
      <c r="X158" s="43">
        <v>4.8400999999999996</v>
      </c>
      <c r="Y158" s="114" t="s">
        <v>2891</v>
      </c>
      <c r="Z158" s="44">
        <v>2</v>
      </c>
      <c r="AA158" s="115" t="s">
        <v>3105</v>
      </c>
      <c r="AB158" s="44">
        <v>0</v>
      </c>
      <c r="AC158" s="45"/>
    </row>
    <row r="159" spans="1:29" ht="12" customHeight="1" x14ac:dyDescent="0.2">
      <c r="A159" s="37">
        <v>158</v>
      </c>
      <c r="B159" s="38" t="s">
        <v>6</v>
      </c>
      <c r="C159" s="39" t="s">
        <v>1115</v>
      </c>
      <c r="D159" s="40">
        <v>44101</v>
      </c>
      <c r="E159" s="38">
        <v>1</v>
      </c>
      <c r="F159" s="38"/>
      <c r="G159" s="38" t="s">
        <v>2</v>
      </c>
      <c r="H159" s="38" t="s">
        <v>2</v>
      </c>
      <c r="I159" s="39">
        <v>30728</v>
      </c>
      <c r="J159" s="39">
        <v>53363.839999999997</v>
      </c>
      <c r="K159" s="39">
        <v>0</v>
      </c>
      <c r="L159" s="41">
        <f>SUM(Data5[[#This Row],[CHELTUIELI DE PERSONAL LEI]:[CHELTUIELI DE CAPITAL (ACTIVE NEFINANCIARE ) LEI]])</f>
        <v>84091.839999999997</v>
      </c>
      <c r="M159" s="41">
        <f>Data5[[#This Row],[TOTAL CHELTUIELI LEI]]/Data5[[#This Row],[CURS VALUTAR EURO BNR 22 07 2020]]</f>
        <v>17373.988140740894</v>
      </c>
      <c r="N159" s="49">
        <v>29885</v>
      </c>
      <c r="O159" s="42"/>
      <c r="P159" s="42">
        <v>13429</v>
      </c>
      <c r="Q159" s="42"/>
      <c r="R159" s="42">
        <f>Data5[[#This Row],[PERSOANE ÎNSCRISE ÎN LISTELE ELECTORALE (TURUL 1)            ]]+Data5[[#This Row],[PERSOANE ÎNSCRISE ÎN LISTELE ELECTORALE (TURUL AL 2-LEA)]]</f>
        <v>29885</v>
      </c>
      <c r="S159" s="42">
        <f>Data5[[#This Row],[PERSOANE CARE AU PARTICIPAT LA VOT (TURUL 1)]]+Data5[[#This Row],[PERSOANE CARE AU PARTICIPAT LA VOT  (TURUL AL 2-LEA)]]</f>
        <v>13429</v>
      </c>
      <c r="T159" s="41">
        <f>Data5[[#This Row],[TOTAL CHELTUIELI LEI]]/Data5[[#This Row],[NUMĂRUL PERSOANELOR ÎNSCRISE ÎN LISTELE ELECTORALE]]</f>
        <v>2.813847749707211</v>
      </c>
      <c r="U159" s="41">
        <f>Data5[[#This Row],[TOTAL CHELTUIELI EURO]]/Data5[[#This Row],[NUMĂRUL PERSOANELOR ÎNSCRISE ÎN LISTELE ELECTORALE]]</f>
        <v>0.58136149040458074</v>
      </c>
      <c r="V159" s="41">
        <f>Data5[[#This Row],[TOTAL CHELTUIELI LEI]]/Data5[[#This Row],[NUMĂRUL PERSOANELOR CARE AU PARTICIPAT LA VOT]]</f>
        <v>6.2619584481346333</v>
      </c>
      <c r="W159" s="41">
        <f>Data5[[#This Row],[TOTAL CHELTUIELI EURO]]/Data5[[#This Row],[NUMĂRUL PERSOANELOR CARE AU PARTICIPAT LA VOT]]</f>
        <v>1.2937663370869681</v>
      </c>
      <c r="X159" s="43">
        <v>4.8400999999999996</v>
      </c>
      <c r="Y159" s="114" t="s">
        <v>2891</v>
      </c>
      <c r="Z159" s="44">
        <v>2</v>
      </c>
      <c r="AA159" s="115" t="s">
        <v>3105</v>
      </c>
      <c r="AB159" s="44">
        <v>0</v>
      </c>
      <c r="AC159" s="45"/>
    </row>
    <row r="160" spans="1:29" ht="12" customHeight="1" x14ac:dyDescent="0.2">
      <c r="A160" s="37">
        <v>159</v>
      </c>
      <c r="B160" s="38" t="s">
        <v>6</v>
      </c>
      <c r="C160" s="39" t="s">
        <v>1116</v>
      </c>
      <c r="D160" s="40">
        <v>44101</v>
      </c>
      <c r="E160" s="38">
        <v>1</v>
      </c>
      <c r="F160" s="38"/>
      <c r="G160" s="38" t="s">
        <v>2</v>
      </c>
      <c r="H160" s="38" t="s">
        <v>2</v>
      </c>
      <c r="I160" s="39">
        <v>6340</v>
      </c>
      <c r="J160" s="39">
        <v>7902</v>
      </c>
      <c r="K160" s="39">
        <v>0</v>
      </c>
      <c r="L160" s="41">
        <f>SUM(Data5[[#This Row],[CHELTUIELI DE PERSONAL LEI]:[CHELTUIELI DE CAPITAL (ACTIVE NEFINANCIARE ) LEI]])</f>
        <v>14242</v>
      </c>
      <c r="M160" s="41">
        <f>Data5[[#This Row],[TOTAL CHELTUIELI LEI]]/Data5[[#This Row],[CURS VALUTAR EURO BNR 22 07 2020]]</f>
        <v>2942.5011879919839</v>
      </c>
      <c r="N160" s="49">
        <v>27625</v>
      </c>
      <c r="O160" s="42"/>
      <c r="P160" s="42">
        <v>9960</v>
      </c>
      <c r="Q160" s="42"/>
      <c r="R160" s="42">
        <f>Data5[[#This Row],[PERSOANE ÎNSCRISE ÎN LISTELE ELECTORALE (TURUL 1)            ]]+Data5[[#This Row],[PERSOANE ÎNSCRISE ÎN LISTELE ELECTORALE (TURUL AL 2-LEA)]]</f>
        <v>27625</v>
      </c>
      <c r="S160" s="42">
        <f>Data5[[#This Row],[PERSOANE CARE AU PARTICIPAT LA VOT (TURUL 1)]]+Data5[[#This Row],[PERSOANE CARE AU PARTICIPAT LA VOT  (TURUL AL 2-LEA)]]</f>
        <v>9960</v>
      </c>
      <c r="T160" s="41">
        <f>Data5[[#This Row],[TOTAL CHELTUIELI LEI]]/Data5[[#This Row],[NUMĂRUL PERSOANELOR ÎNSCRISE ÎN LISTELE ELECTORALE]]</f>
        <v>0.51554751131221721</v>
      </c>
      <c r="U160" s="41">
        <f>Data5[[#This Row],[TOTAL CHELTUIELI EURO]]/Data5[[#This Row],[NUMĂRUL PERSOANELOR ÎNSCRISE ÎN LISTELE ELECTORALE]]</f>
        <v>0.10651588010830711</v>
      </c>
      <c r="V160" s="41">
        <f>Data5[[#This Row],[TOTAL CHELTUIELI LEI]]/Data5[[#This Row],[NUMĂRUL PERSOANELOR CARE AU PARTICIPAT LA VOT]]</f>
        <v>1.4299196787148594</v>
      </c>
      <c r="W160" s="41">
        <f>Data5[[#This Row],[TOTAL CHELTUIELI EURO]]/Data5[[#This Row],[NUMĂRUL PERSOANELOR CARE AU PARTICIPAT LA VOT]]</f>
        <v>0.29543184618393414</v>
      </c>
      <c r="X160" s="43">
        <v>4.8400999999999996</v>
      </c>
      <c r="Y160" s="114" t="s">
        <v>2890</v>
      </c>
      <c r="Z160" s="44">
        <v>0</v>
      </c>
      <c r="AA160" s="115" t="s">
        <v>3105</v>
      </c>
      <c r="AB160" s="44">
        <v>0</v>
      </c>
      <c r="AC160" s="45"/>
    </row>
    <row r="161" spans="1:29" ht="12" customHeight="1" x14ac:dyDescent="0.2">
      <c r="A161" s="37">
        <v>160</v>
      </c>
      <c r="B161" s="38" t="s">
        <v>6</v>
      </c>
      <c r="C161" s="39" t="s">
        <v>2974</v>
      </c>
      <c r="D161" s="40">
        <v>44101</v>
      </c>
      <c r="E161" s="38">
        <v>1</v>
      </c>
      <c r="F161" s="38"/>
      <c r="G161" s="38" t="s">
        <v>2</v>
      </c>
      <c r="H161" s="38" t="s">
        <v>2</v>
      </c>
      <c r="I161" s="39">
        <v>1800</v>
      </c>
      <c r="J161" s="39">
        <v>59808</v>
      </c>
      <c r="K161" s="39">
        <v>0</v>
      </c>
      <c r="L161" s="41">
        <f>SUM(Data5[[#This Row],[CHELTUIELI DE PERSONAL LEI]:[CHELTUIELI DE CAPITAL (ACTIVE NEFINANCIARE ) LEI]])</f>
        <v>61608</v>
      </c>
      <c r="M161" s="41">
        <f>Data5[[#This Row],[TOTAL CHELTUIELI LEI]]/Data5[[#This Row],[CURS VALUTAR EURO BNR 22 07 2020]]</f>
        <v>12728.662630937379</v>
      </c>
      <c r="N161" s="49">
        <v>8626</v>
      </c>
      <c r="O161" s="42"/>
      <c r="P161" s="42">
        <v>4327</v>
      </c>
      <c r="Q161" s="42"/>
      <c r="R161" s="42">
        <f>Data5[[#This Row],[PERSOANE ÎNSCRISE ÎN LISTELE ELECTORALE (TURUL 1)            ]]+Data5[[#This Row],[PERSOANE ÎNSCRISE ÎN LISTELE ELECTORALE (TURUL AL 2-LEA)]]</f>
        <v>8626</v>
      </c>
      <c r="S161" s="42">
        <f>Data5[[#This Row],[PERSOANE CARE AU PARTICIPAT LA VOT (TURUL 1)]]+Data5[[#This Row],[PERSOANE CARE AU PARTICIPAT LA VOT  (TURUL AL 2-LEA)]]</f>
        <v>4327</v>
      </c>
      <c r="T161" s="41">
        <f>Data5[[#This Row],[TOTAL CHELTUIELI LEI]]/Data5[[#This Row],[NUMĂRUL PERSOANELOR ÎNSCRISE ÎN LISTELE ELECTORALE]]</f>
        <v>7.1421284488754928</v>
      </c>
      <c r="U161" s="41">
        <f>Data5[[#This Row],[TOTAL CHELTUIELI EURO]]/Data5[[#This Row],[NUMĂRUL PERSOANELOR ÎNSCRISE ÎN LISTELE ELECTORALE]]</f>
        <v>1.4756158858030812</v>
      </c>
      <c r="V161" s="41">
        <f>Data5[[#This Row],[TOTAL CHELTUIELI LEI]]/Data5[[#This Row],[NUMĂRUL PERSOANELOR CARE AU PARTICIPAT LA VOT]]</f>
        <v>14.238040212618442</v>
      </c>
      <c r="W161" s="41">
        <f>Data5[[#This Row],[TOTAL CHELTUIELI EURO]]/Data5[[#This Row],[NUMĂRUL PERSOANELOR CARE AU PARTICIPAT LA VOT]]</f>
        <v>2.9416830670065583</v>
      </c>
      <c r="X161" s="43">
        <v>4.8400999999999996</v>
      </c>
      <c r="Y161" s="114" t="s">
        <v>2886</v>
      </c>
      <c r="Z161" s="44">
        <v>7</v>
      </c>
      <c r="AA161" s="115" t="s">
        <v>3107</v>
      </c>
      <c r="AB161" s="44">
        <v>1</v>
      </c>
      <c r="AC161" s="45"/>
    </row>
    <row r="162" spans="1:29" ht="12" customHeight="1" x14ac:dyDescent="0.2">
      <c r="A162" s="37">
        <v>161</v>
      </c>
      <c r="B162" s="38" t="s">
        <v>6</v>
      </c>
      <c r="C162" s="39" t="s">
        <v>2975</v>
      </c>
      <c r="D162" s="40">
        <v>44101</v>
      </c>
      <c r="E162" s="38">
        <v>1</v>
      </c>
      <c r="F162" s="38"/>
      <c r="G162" s="38" t="s">
        <v>2</v>
      </c>
      <c r="H162" s="38" t="s">
        <v>2</v>
      </c>
      <c r="I162" s="39">
        <v>32028</v>
      </c>
      <c r="J162" s="39">
        <v>99023.5</v>
      </c>
      <c r="K162" s="39">
        <v>0</v>
      </c>
      <c r="L162" s="41">
        <f>SUM(Data5[[#This Row],[CHELTUIELI DE PERSONAL LEI]:[CHELTUIELI DE CAPITAL (ACTIVE NEFINANCIARE ) LEI]])</f>
        <v>131051.5</v>
      </c>
      <c r="M162" s="41">
        <f>Data5[[#This Row],[TOTAL CHELTUIELI LEI]]/Data5[[#This Row],[CURS VALUTAR EURO BNR 22 07 2020]]</f>
        <v>27076.196772793952</v>
      </c>
      <c r="N162" s="49">
        <v>28340</v>
      </c>
      <c r="O162" s="42"/>
      <c r="P162" s="42">
        <v>11912</v>
      </c>
      <c r="Q162" s="42"/>
      <c r="R162" s="42">
        <f>Data5[[#This Row],[PERSOANE ÎNSCRISE ÎN LISTELE ELECTORALE (TURUL 1)            ]]+Data5[[#This Row],[PERSOANE ÎNSCRISE ÎN LISTELE ELECTORALE (TURUL AL 2-LEA)]]</f>
        <v>28340</v>
      </c>
      <c r="S162" s="42">
        <f>Data5[[#This Row],[PERSOANE CARE AU PARTICIPAT LA VOT (TURUL 1)]]+Data5[[#This Row],[PERSOANE CARE AU PARTICIPAT LA VOT  (TURUL AL 2-LEA)]]</f>
        <v>11912</v>
      </c>
      <c r="T162" s="41">
        <f>Data5[[#This Row],[TOTAL CHELTUIELI LEI]]/Data5[[#This Row],[NUMĂRUL PERSOANELOR ÎNSCRISE ÎN LISTELE ELECTORALE]]</f>
        <v>4.6242589978828512</v>
      </c>
      <c r="U162" s="41">
        <f>Data5[[#This Row],[TOTAL CHELTUIELI EURO]]/Data5[[#This Row],[NUMĂRUL PERSOANELOR ÎNSCRISE ÎN LISTELE ELECTORALE]]</f>
        <v>0.95540567299908086</v>
      </c>
      <c r="V162" s="41">
        <f>Data5[[#This Row],[TOTAL CHELTUIELI LEI]]/Data5[[#This Row],[NUMĂRUL PERSOANELOR CARE AU PARTICIPAT LA VOT]]</f>
        <v>11.001637004701141</v>
      </c>
      <c r="W162" s="41">
        <f>Data5[[#This Row],[TOTAL CHELTUIELI EURO]]/Data5[[#This Row],[NUMĂRUL PERSOANELOR CARE AU PARTICIPAT LA VOT]]</f>
        <v>2.2730185336462352</v>
      </c>
      <c r="X162" s="43">
        <v>4.8400999999999996</v>
      </c>
      <c r="Y162" s="114" t="s">
        <v>2895</v>
      </c>
      <c r="Z162" s="44">
        <v>4</v>
      </c>
      <c r="AA162" s="115" t="s">
        <v>3105</v>
      </c>
      <c r="AB162" s="44">
        <v>0</v>
      </c>
      <c r="AC162" s="45"/>
    </row>
    <row r="163" spans="1:29" ht="12" customHeight="1" x14ac:dyDescent="0.2">
      <c r="A163" s="37">
        <v>162</v>
      </c>
      <c r="B163" s="38" t="s">
        <v>6</v>
      </c>
      <c r="C163" s="39" t="s">
        <v>2976</v>
      </c>
      <c r="D163" s="40">
        <v>44101</v>
      </c>
      <c r="E163" s="38">
        <v>1</v>
      </c>
      <c r="F163" s="38"/>
      <c r="G163" s="38" t="s">
        <v>2</v>
      </c>
      <c r="H163" s="38" t="s">
        <v>2</v>
      </c>
      <c r="I163" s="39">
        <v>0</v>
      </c>
      <c r="J163" s="39">
        <v>41572.65</v>
      </c>
      <c r="K163" s="39">
        <v>0</v>
      </c>
      <c r="L163" s="41">
        <f>SUM(Data5[[#This Row],[CHELTUIELI DE PERSONAL LEI]:[CHELTUIELI DE CAPITAL (ACTIVE NEFINANCIARE ) LEI]])</f>
        <v>41572.65</v>
      </c>
      <c r="M163" s="41">
        <f>Data5[[#This Row],[TOTAL CHELTUIELI LEI]]/Data5[[#This Row],[CURS VALUTAR EURO BNR 22 07 2020]]</f>
        <v>8589.2130327885789</v>
      </c>
      <c r="N163" s="49">
        <v>12937</v>
      </c>
      <c r="O163" s="42"/>
      <c r="P163" s="42">
        <v>6420</v>
      </c>
      <c r="Q163" s="42"/>
      <c r="R163" s="42">
        <f>Data5[[#This Row],[PERSOANE ÎNSCRISE ÎN LISTELE ELECTORALE (TURUL 1)            ]]+Data5[[#This Row],[PERSOANE ÎNSCRISE ÎN LISTELE ELECTORALE (TURUL AL 2-LEA)]]</f>
        <v>12937</v>
      </c>
      <c r="S163" s="42">
        <f>Data5[[#This Row],[PERSOANE CARE AU PARTICIPAT LA VOT (TURUL 1)]]+Data5[[#This Row],[PERSOANE CARE AU PARTICIPAT LA VOT  (TURUL AL 2-LEA)]]</f>
        <v>6420</v>
      </c>
      <c r="T163" s="41">
        <f>Data5[[#This Row],[TOTAL CHELTUIELI LEI]]/Data5[[#This Row],[NUMĂRUL PERSOANELOR ÎNSCRISE ÎN LISTELE ELECTORALE]]</f>
        <v>3.2134691195795009</v>
      </c>
      <c r="U163" s="41">
        <f>Data5[[#This Row],[TOTAL CHELTUIELI EURO]]/Data5[[#This Row],[NUMĂRUL PERSOANELOR ÎNSCRISE ÎN LISTELE ELECTORALE]]</f>
        <v>0.66392618325644115</v>
      </c>
      <c r="V163" s="41">
        <f>Data5[[#This Row],[TOTAL CHELTUIELI LEI]]/Data5[[#This Row],[NUMĂRUL PERSOANELOR CARE AU PARTICIPAT LA VOT]]</f>
        <v>6.4754906542056077</v>
      </c>
      <c r="W163" s="41">
        <f>Data5[[#This Row],[TOTAL CHELTUIELI EURO]]/Data5[[#This Row],[NUMĂRUL PERSOANELOR CARE AU PARTICIPAT LA VOT]]</f>
        <v>1.3378836499670683</v>
      </c>
      <c r="X163" s="43">
        <v>4.8400999999999996</v>
      </c>
      <c r="Y163" s="114" t="s">
        <v>2884</v>
      </c>
      <c r="Z163" s="44">
        <v>3</v>
      </c>
      <c r="AA163" s="115" t="s">
        <v>3105</v>
      </c>
      <c r="AB163" s="44">
        <v>0</v>
      </c>
      <c r="AC163" s="45"/>
    </row>
    <row r="164" spans="1:29" ht="12" customHeight="1" x14ac:dyDescent="0.2">
      <c r="A164" s="37">
        <v>163</v>
      </c>
      <c r="B164" s="38" t="s">
        <v>6</v>
      </c>
      <c r="C164" s="39" t="s">
        <v>2977</v>
      </c>
      <c r="D164" s="40">
        <v>44101</v>
      </c>
      <c r="E164" s="38">
        <v>1</v>
      </c>
      <c r="F164" s="38"/>
      <c r="G164" s="38" t="s">
        <v>2</v>
      </c>
      <c r="H164" s="38" t="s">
        <v>2</v>
      </c>
      <c r="I164" s="39">
        <v>9300</v>
      </c>
      <c r="J164" s="39">
        <v>59986.63</v>
      </c>
      <c r="K164" s="39">
        <v>0</v>
      </c>
      <c r="L164" s="41">
        <f>SUM(Data5[[#This Row],[CHELTUIELI DE PERSONAL LEI]:[CHELTUIELI DE CAPITAL (ACTIVE NEFINANCIARE ) LEI]])</f>
        <v>69286.63</v>
      </c>
      <c r="M164" s="41">
        <f>Data5[[#This Row],[TOTAL CHELTUIELI LEI]]/Data5[[#This Row],[CURS VALUTAR EURO BNR 22 07 2020]]</f>
        <v>14315.123654469951</v>
      </c>
      <c r="N164" s="49">
        <v>7759</v>
      </c>
      <c r="O164" s="42"/>
      <c r="P164" s="42">
        <v>4108</v>
      </c>
      <c r="Q164" s="42"/>
      <c r="R164" s="42">
        <f>Data5[[#This Row],[PERSOANE ÎNSCRISE ÎN LISTELE ELECTORALE (TURUL 1)            ]]+Data5[[#This Row],[PERSOANE ÎNSCRISE ÎN LISTELE ELECTORALE (TURUL AL 2-LEA)]]</f>
        <v>7759</v>
      </c>
      <c r="S164" s="42">
        <f>Data5[[#This Row],[PERSOANE CARE AU PARTICIPAT LA VOT (TURUL 1)]]+Data5[[#This Row],[PERSOANE CARE AU PARTICIPAT LA VOT  (TURUL AL 2-LEA)]]</f>
        <v>4108</v>
      </c>
      <c r="T164" s="41">
        <f>Data5[[#This Row],[TOTAL CHELTUIELI LEI]]/Data5[[#This Row],[NUMĂRUL PERSOANELOR ÎNSCRISE ÎN LISTELE ELECTORALE]]</f>
        <v>8.929840185590928</v>
      </c>
      <c r="U164" s="41">
        <f>Data5[[#This Row],[TOTAL CHELTUIELI EURO]]/Data5[[#This Row],[NUMĂRUL PERSOANELOR ÎNSCRISE ÎN LISTELE ELECTORALE]]</f>
        <v>1.8449701835893737</v>
      </c>
      <c r="V164" s="41">
        <f>Data5[[#This Row],[TOTAL CHELTUIELI LEI]]/Data5[[#This Row],[NUMĂRUL PERSOANELOR CARE AU PARTICIPAT LA VOT]]</f>
        <v>16.866268257059396</v>
      </c>
      <c r="W164" s="41">
        <f>Data5[[#This Row],[TOTAL CHELTUIELI EURO]]/Data5[[#This Row],[NUMĂRUL PERSOANELOR CARE AU PARTICIPAT LA VOT]]</f>
        <v>3.4846941710004748</v>
      </c>
      <c r="X164" s="43">
        <v>4.8400999999999996</v>
      </c>
      <c r="Y164" s="114" t="s">
        <v>2896</v>
      </c>
      <c r="Z164" s="44">
        <v>8</v>
      </c>
      <c r="AA164" s="115" t="s">
        <v>3107</v>
      </c>
      <c r="AB164" s="44">
        <v>1</v>
      </c>
      <c r="AC164" s="45"/>
    </row>
    <row r="165" spans="1:29" ht="12" customHeight="1" x14ac:dyDescent="0.2">
      <c r="A165" s="37">
        <v>164</v>
      </c>
      <c r="B165" s="38" t="s">
        <v>6</v>
      </c>
      <c r="C165" s="39" t="s">
        <v>1117</v>
      </c>
      <c r="D165" s="40">
        <v>44101</v>
      </c>
      <c r="E165" s="38">
        <v>1</v>
      </c>
      <c r="F165" s="38"/>
      <c r="G165" s="38" t="s">
        <v>2</v>
      </c>
      <c r="H165" s="38" t="s">
        <v>2</v>
      </c>
      <c r="I165" s="39">
        <v>0</v>
      </c>
      <c r="J165" s="39">
        <v>14512.16</v>
      </c>
      <c r="K165" s="39">
        <v>0</v>
      </c>
      <c r="L165" s="41">
        <f>SUM(Data5[[#This Row],[CHELTUIELI DE PERSONAL LEI]:[CHELTUIELI DE CAPITAL (ACTIVE NEFINANCIARE ) LEI]])</f>
        <v>14512.16</v>
      </c>
      <c r="M165" s="41">
        <f>Data5[[#This Row],[TOTAL CHELTUIELI LEI]]/Data5[[#This Row],[CURS VALUTAR EURO BNR 22 07 2020]]</f>
        <v>2998.3182165657736</v>
      </c>
      <c r="N165" s="49">
        <v>5024</v>
      </c>
      <c r="O165" s="42"/>
      <c r="P165" s="42">
        <v>3029</v>
      </c>
      <c r="Q165" s="42"/>
      <c r="R165" s="42">
        <f>Data5[[#This Row],[PERSOANE ÎNSCRISE ÎN LISTELE ELECTORALE (TURUL 1)            ]]+Data5[[#This Row],[PERSOANE ÎNSCRISE ÎN LISTELE ELECTORALE (TURUL AL 2-LEA)]]</f>
        <v>5024</v>
      </c>
      <c r="S165" s="42">
        <f>Data5[[#This Row],[PERSOANE CARE AU PARTICIPAT LA VOT (TURUL 1)]]+Data5[[#This Row],[PERSOANE CARE AU PARTICIPAT LA VOT  (TURUL AL 2-LEA)]]</f>
        <v>3029</v>
      </c>
      <c r="T165" s="41">
        <f>Data5[[#This Row],[TOTAL CHELTUIELI LEI]]/Data5[[#This Row],[NUMĂRUL PERSOANELOR ÎNSCRISE ÎN LISTELE ELECTORALE]]</f>
        <v>2.8885668789808916</v>
      </c>
      <c r="U165" s="41">
        <f>Data5[[#This Row],[TOTAL CHELTUIELI EURO]]/Data5[[#This Row],[NUMĂRUL PERSOANELOR ÎNSCRISE ÎN LISTELE ELECTORALE]]</f>
        <v>0.59679900807439756</v>
      </c>
      <c r="V165" s="41">
        <f>Data5[[#This Row],[TOTAL CHELTUIELI LEI]]/Data5[[#This Row],[NUMĂRUL PERSOANELOR CARE AU PARTICIPAT LA VOT]]</f>
        <v>4.7910729613733904</v>
      </c>
      <c r="W165" s="41">
        <f>Data5[[#This Row],[TOTAL CHELTUIELI EURO]]/Data5[[#This Row],[NUMĂRUL PERSOANELOR CARE AU PARTICIPAT LA VOT]]</f>
        <v>0.98987065584872025</v>
      </c>
      <c r="X165" s="43">
        <v>4.8400999999999996</v>
      </c>
      <c r="Y165" s="114" t="s">
        <v>2891</v>
      </c>
      <c r="Z165" s="44">
        <v>2</v>
      </c>
      <c r="AA165" s="115" t="s">
        <v>3105</v>
      </c>
      <c r="AB165" s="44">
        <v>0</v>
      </c>
      <c r="AC165" s="45"/>
    </row>
    <row r="166" spans="1:29" ht="12" customHeight="1" x14ac:dyDescent="0.2">
      <c r="A166" s="37">
        <v>165</v>
      </c>
      <c r="B166" s="38" t="s">
        <v>6</v>
      </c>
      <c r="C166" s="39" t="s">
        <v>1118</v>
      </c>
      <c r="D166" s="40">
        <v>44101</v>
      </c>
      <c r="E166" s="38">
        <v>1</v>
      </c>
      <c r="F166" s="38"/>
      <c r="G166" s="38" t="s">
        <v>2</v>
      </c>
      <c r="H166" s="38" t="s">
        <v>2</v>
      </c>
      <c r="I166" s="39">
        <v>1500</v>
      </c>
      <c r="J166" s="39">
        <v>10445</v>
      </c>
      <c r="K166" s="39">
        <v>0</v>
      </c>
      <c r="L166" s="41">
        <f>SUM(Data5[[#This Row],[CHELTUIELI DE PERSONAL LEI]:[CHELTUIELI DE CAPITAL (ACTIVE NEFINANCIARE ) LEI]])</f>
        <v>11945</v>
      </c>
      <c r="M166" s="41">
        <f>Data5[[#This Row],[TOTAL CHELTUIELI LEI]]/Data5[[#This Row],[CURS VALUTAR EURO BNR 22 07 2020]]</f>
        <v>2467.9242164418092</v>
      </c>
      <c r="N166" s="49">
        <v>1249</v>
      </c>
      <c r="O166" s="42"/>
      <c r="P166" s="42">
        <v>941</v>
      </c>
      <c r="Q166" s="42"/>
      <c r="R166" s="42">
        <f>Data5[[#This Row],[PERSOANE ÎNSCRISE ÎN LISTELE ELECTORALE (TURUL 1)            ]]+Data5[[#This Row],[PERSOANE ÎNSCRISE ÎN LISTELE ELECTORALE (TURUL AL 2-LEA)]]</f>
        <v>1249</v>
      </c>
      <c r="S166" s="42">
        <f>Data5[[#This Row],[PERSOANE CARE AU PARTICIPAT LA VOT (TURUL 1)]]+Data5[[#This Row],[PERSOANE CARE AU PARTICIPAT LA VOT  (TURUL AL 2-LEA)]]</f>
        <v>941</v>
      </c>
      <c r="T166" s="41">
        <f>Data5[[#This Row],[TOTAL CHELTUIELI LEI]]/Data5[[#This Row],[NUMĂRUL PERSOANELOR ÎNSCRISE ÎN LISTELE ELECTORALE]]</f>
        <v>9.5636509207365901</v>
      </c>
      <c r="U166" s="41">
        <f>Data5[[#This Row],[TOTAL CHELTUIELI EURO]]/Data5[[#This Row],[NUMĂRUL PERSOANELOR ÎNSCRISE ÎN LISTELE ELECTORALE]]</f>
        <v>1.9759201092408401</v>
      </c>
      <c r="V166" s="41">
        <f>Data5[[#This Row],[TOTAL CHELTUIELI LEI]]/Data5[[#This Row],[NUMĂRUL PERSOANELOR CARE AU PARTICIPAT LA VOT]]</f>
        <v>12.69394261424017</v>
      </c>
      <c r="W166" s="41">
        <f>Data5[[#This Row],[TOTAL CHELTUIELI EURO]]/Data5[[#This Row],[NUMĂRUL PERSOANELOR CARE AU PARTICIPAT LA VOT]]</f>
        <v>2.6226612289498505</v>
      </c>
      <c r="X166" s="43">
        <v>4.8400999999999996</v>
      </c>
      <c r="Y166" s="114" t="s">
        <v>2887</v>
      </c>
      <c r="Z166" s="44">
        <v>9</v>
      </c>
      <c r="AA166" s="115" t="s">
        <v>3107</v>
      </c>
      <c r="AB166" s="44">
        <v>1</v>
      </c>
      <c r="AC166" s="45"/>
    </row>
    <row r="167" spans="1:29" ht="12" customHeight="1" x14ac:dyDescent="0.2">
      <c r="A167" s="37">
        <v>166</v>
      </c>
      <c r="B167" s="38" t="s">
        <v>6</v>
      </c>
      <c r="C167" s="39" t="s">
        <v>1119</v>
      </c>
      <c r="D167" s="40">
        <v>44101</v>
      </c>
      <c r="E167" s="38">
        <v>1</v>
      </c>
      <c r="F167" s="38"/>
      <c r="G167" s="38" t="s">
        <v>2</v>
      </c>
      <c r="H167" s="38" t="s">
        <v>2</v>
      </c>
      <c r="I167" s="39">
        <v>0</v>
      </c>
      <c r="J167" s="39">
        <v>27792.68</v>
      </c>
      <c r="K167" s="39">
        <v>0</v>
      </c>
      <c r="L167" s="41">
        <f>SUM(Data5[[#This Row],[CHELTUIELI DE PERSONAL LEI]:[CHELTUIELI DE CAPITAL (ACTIVE NEFINANCIARE ) LEI]])</f>
        <v>27792.68</v>
      </c>
      <c r="M167" s="41">
        <f>Data5[[#This Row],[TOTAL CHELTUIELI LEI]]/Data5[[#This Row],[CURS VALUTAR EURO BNR 22 07 2020]]</f>
        <v>5742.1706163095805</v>
      </c>
      <c r="N167" s="49">
        <v>3412</v>
      </c>
      <c r="O167" s="42"/>
      <c r="P167" s="42">
        <v>1887</v>
      </c>
      <c r="Q167" s="42"/>
      <c r="R167" s="42">
        <f>Data5[[#This Row],[PERSOANE ÎNSCRISE ÎN LISTELE ELECTORALE (TURUL 1)            ]]+Data5[[#This Row],[PERSOANE ÎNSCRISE ÎN LISTELE ELECTORALE (TURUL AL 2-LEA)]]</f>
        <v>3412</v>
      </c>
      <c r="S167" s="42">
        <f>Data5[[#This Row],[PERSOANE CARE AU PARTICIPAT LA VOT (TURUL 1)]]+Data5[[#This Row],[PERSOANE CARE AU PARTICIPAT LA VOT  (TURUL AL 2-LEA)]]</f>
        <v>1887</v>
      </c>
      <c r="T167" s="41">
        <f>Data5[[#This Row],[TOTAL CHELTUIELI LEI]]/Data5[[#This Row],[NUMĂRUL PERSOANELOR ÎNSCRISE ÎN LISTELE ELECTORALE]]</f>
        <v>8.1455685814771392</v>
      </c>
      <c r="U167" s="41">
        <f>Data5[[#This Row],[TOTAL CHELTUIELI EURO]]/Data5[[#This Row],[NUMĂRUL PERSOANELOR ÎNSCRISE ÎN LISTELE ELECTORALE]]</f>
        <v>1.6829339438187516</v>
      </c>
      <c r="V167" s="41">
        <f>Data5[[#This Row],[TOTAL CHELTUIELI LEI]]/Data5[[#This Row],[NUMĂRUL PERSOANELOR CARE AU PARTICIPAT LA VOT]]</f>
        <v>14.728500264970853</v>
      </c>
      <c r="W167" s="41">
        <f>Data5[[#This Row],[TOTAL CHELTUIELI EURO]]/Data5[[#This Row],[NUMĂRUL PERSOANELOR CARE AU PARTICIPAT LA VOT]]</f>
        <v>3.0430156949176368</v>
      </c>
      <c r="X167" s="43">
        <v>4.8400999999999996</v>
      </c>
      <c r="Y167" s="114" t="s">
        <v>2896</v>
      </c>
      <c r="Z167" s="44">
        <v>8</v>
      </c>
      <c r="AA167" s="115" t="s">
        <v>3107</v>
      </c>
      <c r="AB167" s="44">
        <v>1</v>
      </c>
      <c r="AC167" s="45"/>
    </row>
    <row r="168" spans="1:29" ht="12" customHeight="1" x14ac:dyDescent="0.2">
      <c r="A168" s="37">
        <v>167</v>
      </c>
      <c r="B168" s="38" t="s">
        <v>6</v>
      </c>
      <c r="C168" s="39" t="s">
        <v>1120</v>
      </c>
      <c r="D168" s="40">
        <v>44101</v>
      </c>
      <c r="E168" s="38">
        <v>1</v>
      </c>
      <c r="F168" s="38"/>
      <c r="G168" s="38" t="s">
        <v>2</v>
      </c>
      <c r="H168" s="38" t="s">
        <v>2</v>
      </c>
      <c r="I168" s="39">
        <v>900</v>
      </c>
      <c r="J168" s="39">
        <v>11154</v>
      </c>
      <c r="K168" s="39">
        <v>0</v>
      </c>
      <c r="L168" s="41">
        <f>SUM(Data5[[#This Row],[CHELTUIELI DE PERSONAL LEI]:[CHELTUIELI DE CAPITAL (ACTIVE NEFINANCIARE ) LEI]])</f>
        <v>12054</v>
      </c>
      <c r="M168" s="41">
        <f>Data5[[#This Row],[TOTAL CHELTUIELI LEI]]/Data5[[#This Row],[CURS VALUTAR EURO BNR 22 07 2020]]</f>
        <v>2490.4444123055309</v>
      </c>
      <c r="N168" s="49">
        <v>2641</v>
      </c>
      <c r="O168" s="42"/>
      <c r="P168" s="42">
        <v>1863</v>
      </c>
      <c r="Q168" s="42"/>
      <c r="R168" s="42">
        <f>Data5[[#This Row],[PERSOANE ÎNSCRISE ÎN LISTELE ELECTORALE (TURUL 1)            ]]+Data5[[#This Row],[PERSOANE ÎNSCRISE ÎN LISTELE ELECTORALE (TURUL AL 2-LEA)]]</f>
        <v>2641</v>
      </c>
      <c r="S168" s="42">
        <f>Data5[[#This Row],[PERSOANE CARE AU PARTICIPAT LA VOT (TURUL 1)]]+Data5[[#This Row],[PERSOANE CARE AU PARTICIPAT LA VOT  (TURUL AL 2-LEA)]]</f>
        <v>1863</v>
      </c>
      <c r="T168" s="41">
        <f>Data5[[#This Row],[TOTAL CHELTUIELI LEI]]/Data5[[#This Row],[NUMĂRUL PERSOANELOR ÎNSCRISE ÎN LISTELE ELECTORALE]]</f>
        <v>4.5641802347595606</v>
      </c>
      <c r="U168" s="41">
        <f>Data5[[#This Row],[TOTAL CHELTUIELI EURO]]/Data5[[#This Row],[NUMĂRUL PERSOANELOR ÎNSCRISE ÎN LISTELE ELECTORALE]]</f>
        <v>0.94299296187259785</v>
      </c>
      <c r="V168" s="41">
        <f>Data5[[#This Row],[TOTAL CHELTUIELI LEI]]/Data5[[#This Row],[NUMĂRUL PERSOANELOR CARE AU PARTICIPAT LA VOT]]</f>
        <v>6.4702093397745575</v>
      </c>
      <c r="W168" s="41">
        <f>Data5[[#This Row],[TOTAL CHELTUIELI EURO]]/Data5[[#This Row],[NUMĂRUL PERSOANELOR CARE AU PARTICIPAT LA VOT]]</f>
        <v>1.3367924918440852</v>
      </c>
      <c r="X168" s="43">
        <v>4.8400999999999996</v>
      </c>
      <c r="Y168" s="114" t="s">
        <v>2895</v>
      </c>
      <c r="Z168" s="44">
        <v>4</v>
      </c>
      <c r="AA168" s="115" t="s">
        <v>3105</v>
      </c>
      <c r="AB168" s="44">
        <v>0</v>
      </c>
      <c r="AC168" s="45"/>
    </row>
    <row r="169" spans="1:29" ht="12" customHeight="1" x14ac:dyDescent="0.2">
      <c r="A169" s="37">
        <v>168</v>
      </c>
      <c r="B169" s="38" t="s">
        <v>6</v>
      </c>
      <c r="C169" s="39" t="s">
        <v>1121</v>
      </c>
      <c r="D169" s="40">
        <v>44101</v>
      </c>
      <c r="E169" s="38">
        <v>1</v>
      </c>
      <c r="F169" s="38"/>
      <c r="G169" s="38" t="s">
        <v>2</v>
      </c>
      <c r="H169" s="38" t="s">
        <v>2</v>
      </c>
      <c r="I169" s="50">
        <v>600</v>
      </c>
      <c r="J169" s="50">
        <v>7605</v>
      </c>
      <c r="K169" s="50">
        <v>0</v>
      </c>
      <c r="L169" s="41">
        <f>SUM(Data5[[#This Row],[CHELTUIELI DE PERSONAL LEI]:[CHELTUIELI DE CAPITAL (ACTIVE NEFINANCIARE ) LEI]])</f>
        <v>8205</v>
      </c>
      <c r="M169" s="41">
        <f>Data5[[#This Row],[TOTAL CHELTUIELI LEI]]/Data5[[#This Row],[CURS VALUTAR EURO BNR 22 07 2020]]</f>
        <v>1695.2129088241979</v>
      </c>
      <c r="N169" s="49">
        <v>1939</v>
      </c>
      <c r="O169" s="42"/>
      <c r="P169" s="42">
        <v>962</v>
      </c>
      <c r="Q169" s="42"/>
      <c r="R169" s="42">
        <f>Data5[[#This Row],[PERSOANE ÎNSCRISE ÎN LISTELE ELECTORALE (TURUL 1)            ]]+Data5[[#This Row],[PERSOANE ÎNSCRISE ÎN LISTELE ELECTORALE (TURUL AL 2-LEA)]]</f>
        <v>1939</v>
      </c>
      <c r="S169" s="42">
        <f>Data5[[#This Row],[PERSOANE CARE AU PARTICIPAT LA VOT (TURUL 1)]]+Data5[[#This Row],[PERSOANE CARE AU PARTICIPAT LA VOT  (TURUL AL 2-LEA)]]</f>
        <v>962</v>
      </c>
      <c r="T169" s="41">
        <f>Data5[[#This Row],[TOTAL CHELTUIELI LEI]]/Data5[[#This Row],[NUMĂRUL PERSOANELOR ÎNSCRISE ÎN LISTELE ELECTORALE]]</f>
        <v>4.2315626611655492</v>
      </c>
      <c r="U169" s="41">
        <f>Data5[[#This Row],[TOTAL CHELTUIELI EURO]]/Data5[[#This Row],[NUMĂRUL PERSOANELOR ÎNSCRISE ÎN LISTELE ELECTORALE]]</f>
        <v>0.87427174256018458</v>
      </c>
      <c r="V169" s="41">
        <f>Data5[[#This Row],[TOTAL CHELTUIELI LEI]]/Data5[[#This Row],[NUMĂRUL PERSOANELOR CARE AU PARTICIPAT LA VOT]]</f>
        <v>8.5291060291060283</v>
      </c>
      <c r="W169" s="41">
        <f>Data5[[#This Row],[TOTAL CHELTUIELI EURO]]/Data5[[#This Row],[NUMĂRUL PERSOANELOR CARE AU PARTICIPAT LA VOT]]</f>
        <v>1.7621755808983346</v>
      </c>
      <c r="X169" s="43">
        <v>4.8400999999999996</v>
      </c>
      <c r="Y169" s="114" t="s">
        <v>2895</v>
      </c>
      <c r="Z169" s="44">
        <v>4</v>
      </c>
      <c r="AA169" s="115" t="s">
        <v>3105</v>
      </c>
      <c r="AB169" s="44">
        <v>0</v>
      </c>
      <c r="AC169" s="45"/>
    </row>
    <row r="170" spans="1:29" ht="12" customHeight="1" x14ac:dyDescent="0.2">
      <c r="A170" s="37">
        <v>169</v>
      </c>
      <c r="B170" s="38" t="s">
        <v>6</v>
      </c>
      <c r="C170" s="39" t="s">
        <v>1122</v>
      </c>
      <c r="D170" s="40">
        <v>44101</v>
      </c>
      <c r="E170" s="38">
        <v>1</v>
      </c>
      <c r="F170" s="38"/>
      <c r="G170" s="38" t="s">
        <v>2</v>
      </c>
      <c r="H170" s="38" t="s">
        <v>2</v>
      </c>
      <c r="I170" s="39">
        <v>25473</v>
      </c>
      <c r="J170" s="39">
        <v>13769</v>
      </c>
      <c r="K170" s="39">
        <v>0</v>
      </c>
      <c r="L170" s="41">
        <f>SUM(Data5[[#This Row],[CHELTUIELI DE PERSONAL LEI]:[CHELTUIELI DE CAPITAL (ACTIVE NEFINANCIARE ) LEI]])</f>
        <v>39242</v>
      </c>
      <c r="M170" s="41">
        <f>Data5[[#This Row],[TOTAL CHELTUIELI LEI]]/Data5[[#This Row],[CURS VALUTAR EURO BNR 22 07 2020]]</f>
        <v>8107.6837255428609</v>
      </c>
      <c r="N170" s="49">
        <v>9007</v>
      </c>
      <c r="O170" s="42"/>
      <c r="P170" s="42">
        <v>4385</v>
      </c>
      <c r="Q170" s="42"/>
      <c r="R170" s="42">
        <f>Data5[[#This Row],[PERSOANE ÎNSCRISE ÎN LISTELE ELECTORALE (TURUL 1)            ]]+Data5[[#This Row],[PERSOANE ÎNSCRISE ÎN LISTELE ELECTORALE (TURUL AL 2-LEA)]]</f>
        <v>9007</v>
      </c>
      <c r="S170" s="42">
        <f>Data5[[#This Row],[PERSOANE CARE AU PARTICIPAT LA VOT (TURUL 1)]]+Data5[[#This Row],[PERSOANE CARE AU PARTICIPAT LA VOT  (TURUL AL 2-LEA)]]</f>
        <v>4385</v>
      </c>
      <c r="T170" s="41">
        <f>Data5[[#This Row],[TOTAL CHELTUIELI LEI]]/Data5[[#This Row],[NUMĂRUL PERSOANELOR ÎNSCRISE ÎN LISTELE ELECTORALE]]</f>
        <v>4.356833573886977</v>
      </c>
      <c r="U170" s="41">
        <f>Data5[[#This Row],[TOTAL CHELTUIELI EURO]]/Data5[[#This Row],[NUMĂRUL PERSOANELOR ÎNSCRISE ÎN LISTELE ELECTORALE]]</f>
        <v>0.90015362779425567</v>
      </c>
      <c r="V170" s="41">
        <f>Data5[[#This Row],[TOTAL CHELTUIELI LEI]]/Data5[[#This Row],[NUMĂRUL PERSOANELOR CARE AU PARTICIPAT LA VOT]]</f>
        <v>8.9491448118586092</v>
      </c>
      <c r="W170" s="41">
        <f>Data5[[#This Row],[TOTAL CHELTUIELI EURO]]/Data5[[#This Row],[NUMĂRUL PERSOANELOR CARE AU PARTICIPAT LA VOT]]</f>
        <v>1.8489586603290447</v>
      </c>
      <c r="X170" s="43">
        <v>4.8400999999999996</v>
      </c>
      <c r="Y170" s="114" t="s">
        <v>2895</v>
      </c>
      <c r="Z170" s="44">
        <v>4</v>
      </c>
      <c r="AA170" s="115" t="s">
        <v>3105</v>
      </c>
      <c r="AB170" s="44">
        <v>0</v>
      </c>
      <c r="AC170" s="45"/>
    </row>
    <row r="171" spans="1:29" ht="12" customHeight="1" x14ac:dyDescent="0.2">
      <c r="A171" s="37">
        <v>170</v>
      </c>
      <c r="B171" s="38" t="s">
        <v>6</v>
      </c>
      <c r="C171" s="39" t="s">
        <v>1123</v>
      </c>
      <c r="D171" s="40">
        <v>44101</v>
      </c>
      <c r="E171" s="38">
        <v>1</v>
      </c>
      <c r="F171" s="38"/>
      <c r="G171" s="38" t="s">
        <v>2</v>
      </c>
      <c r="H171" s="38" t="s">
        <v>2</v>
      </c>
      <c r="I171" s="39">
        <v>0</v>
      </c>
      <c r="J171" s="39">
        <v>5183.7700000000004</v>
      </c>
      <c r="K171" s="39">
        <v>0</v>
      </c>
      <c r="L171" s="41">
        <f>SUM(Data5[[#This Row],[CHELTUIELI DE PERSONAL LEI]:[CHELTUIELI DE CAPITAL (ACTIVE NEFINANCIARE ) LEI]])</f>
        <v>5183.7700000000004</v>
      </c>
      <c r="M171" s="41">
        <f>Data5[[#This Row],[TOTAL CHELTUIELI LEI]]/Data5[[#This Row],[CURS VALUTAR EURO BNR 22 07 2020]]</f>
        <v>1071.0047313072046</v>
      </c>
      <c r="N171" s="49">
        <v>2405</v>
      </c>
      <c r="O171" s="42"/>
      <c r="P171" s="42">
        <v>1402</v>
      </c>
      <c r="Q171" s="42"/>
      <c r="R171" s="42">
        <f>Data5[[#This Row],[PERSOANE ÎNSCRISE ÎN LISTELE ELECTORALE (TURUL 1)            ]]+Data5[[#This Row],[PERSOANE ÎNSCRISE ÎN LISTELE ELECTORALE (TURUL AL 2-LEA)]]</f>
        <v>2405</v>
      </c>
      <c r="S171" s="42">
        <f>Data5[[#This Row],[PERSOANE CARE AU PARTICIPAT LA VOT (TURUL 1)]]+Data5[[#This Row],[PERSOANE CARE AU PARTICIPAT LA VOT  (TURUL AL 2-LEA)]]</f>
        <v>1402</v>
      </c>
      <c r="T171" s="41">
        <f>Data5[[#This Row],[TOTAL CHELTUIELI LEI]]/Data5[[#This Row],[NUMĂRUL PERSOANELOR ÎNSCRISE ÎN LISTELE ELECTORALE]]</f>
        <v>2.1554137214137215</v>
      </c>
      <c r="U171" s="41">
        <f>Data5[[#This Row],[TOTAL CHELTUIELI EURO]]/Data5[[#This Row],[NUMĂRUL PERSOANELOR ÎNSCRISE ÎN LISTELE ELECTORALE]]</f>
        <v>0.44532421260174826</v>
      </c>
      <c r="V171" s="41">
        <f>Data5[[#This Row],[TOTAL CHELTUIELI LEI]]/Data5[[#This Row],[NUMĂRUL PERSOANELOR CARE AU PARTICIPAT LA VOT]]</f>
        <v>3.6974108416547793</v>
      </c>
      <c r="W171" s="41">
        <f>Data5[[#This Row],[TOTAL CHELTUIELI EURO]]/Data5[[#This Row],[NUMĂRUL PERSOANELOR CARE AU PARTICIPAT LA VOT]]</f>
        <v>0.76391207653866233</v>
      </c>
      <c r="X171" s="43">
        <v>4.8400999999999996</v>
      </c>
      <c r="Y171" s="114" t="s">
        <v>2891</v>
      </c>
      <c r="Z171" s="44">
        <v>2</v>
      </c>
      <c r="AA171" s="115" t="s">
        <v>3105</v>
      </c>
      <c r="AB171" s="44">
        <v>0</v>
      </c>
      <c r="AC171" s="45"/>
    </row>
    <row r="172" spans="1:29" ht="12" customHeight="1" x14ac:dyDescent="0.2">
      <c r="A172" s="37">
        <v>171</v>
      </c>
      <c r="B172" s="38" t="s">
        <v>6</v>
      </c>
      <c r="C172" s="39" t="s">
        <v>1124</v>
      </c>
      <c r="D172" s="40">
        <v>44101</v>
      </c>
      <c r="E172" s="38">
        <v>1</v>
      </c>
      <c r="F172" s="38"/>
      <c r="G172" s="38" t="s">
        <v>2</v>
      </c>
      <c r="H172" s="38" t="s">
        <v>2</v>
      </c>
      <c r="I172" s="39">
        <v>29942</v>
      </c>
      <c r="J172" s="39">
        <v>12415.33</v>
      </c>
      <c r="K172" s="39">
        <v>0</v>
      </c>
      <c r="L172" s="41">
        <f>SUM(Data5[[#This Row],[CHELTUIELI DE PERSONAL LEI]:[CHELTUIELI DE CAPITAL (ACTIVE NEFINANCIARE ) LEI]])</f>
        <v>42357.33</v>
      </c>
      <c r="M172" s="41">
        <f>Data5[[#This Row],[TOTAL CHELTUIELI LEI]]/Data5[[#This Row],[CURS VALUTAR EURO BNR 22 07 2020]]</f>
        <v>8751.3336501311969</v>
      </c>
      <c r="N172" s="49">
        <v>5011</v>
      </c>
      <c r="O172" s="42"/>
      <c r="P172" s="42">
        <v>2877</v>
      </c>
      <c r="Q172" s="42"/>
      <c r="R172" s="42">
        <f>Data5[[#This Row],[PERSOANE ÎNSCRISE ÎN LISTELE ELECTORALE (TURUL 1)            ]]+Data5[[#This Row],[PERSOANE ÎNSCRISE ÎN LISTELE ELECTORALE (TURUL AL 2-LEA)]]</f>
        <v>5011</v>
      </c>
      <c r="S172" s="42">
        <f>Data5[[#This Row],[PERSOANE CARE AU PARTICIPAT LA VOT (TURUL 1)]]+Data5[[#This Row],[PERSOANE CARE AU PARTICIPAT LA VOT  (TURUL AL 2-LEA)]]</f>
        <v>2877</v>
      </c>
      <c r="T172" s="41">
        <f>Data5[[#This Row],[TOTAL CHELTUIELI LEI]]/Data5[[#This Row],[NUMĂRUL PERSOANELOR ÎNSCRISE ÎN LISTELE ELECTORALE]]</f>
        <v>8.4528696866892847</v>
      </c>
      <c r="U172" s="41">
        <f>Data5[[#This Row],[TOTAL CHELTUIELI EURO]]/Data5[[#This Row],[NUMĂRUL PERSOANELOR ÎNSCRISE ÎN LISTELE ELECTORALE]]</f>
        <v>1.7464245959152258</v>
      </c>
      <c r="V172" s="41">
        <f>Data5[[#This Row],[TOTAL CHELTUIELI LEI]]/Data5[[#This Row],[NUMĂRUL PERSOANELOR CARE AU PARTICIPAT LA VOT]]</f>
        <v>14.72274244004171</v>
      </c>
      <c r="W172" s="41">
        <f>Data5[[#This Row],[TOTAL CHELTUIELI EURO]]/Data5[[#This Row],[NUMĂRUL PERSOANELOR CARE AU PARTICIPAT LA VOT]]</f>
        <v>3.0418260862465059</v>
      </c>
      <c r="X172" s="43">
        <v>4.8400999999999996</v>
      </c>
      <c r="Y172" s="114" t="s">
        <v>2896</v>
      </c>
      <c r="Z172" s="44">
        <v>8</v>
      </c>
      <c r="AA172" s="115" t="s">
        <v>3107</v>
      </c>
      <c r="AB172" s="44">
        <v>1</v>
      </c>
      <c r="AC172" s="45"/>
    </row>
    <row r="173" spans="1:29" ht="12" customHeight="1" x14ac:dyDescent="0.2">
      <c r="A173" s="37">
        <v>172</v>
      </c>
      <c r="B173" s="38" t="s">
        <v>6</v>
      </c>
      <c r="C173" s="39" t="s">
        <v>1125</v>
      </c>
      <c r="D173" s="40">
        <v>44101</v>
      </c>
      <c r="E173" s="38">
        <v>1</v>
      </c>
      <c r="F173" s="38"/>
      <c r="G173" s="38" t="s">
        <v>2</v>
      </c>
      <c r="H173" s="38" t="s">
        <v>2</v>
      </c>
      <c r="I173" s="39">
        <v>1200</v>
      </c>
      <c r="J173" s="39">
        <v>54320</v>
      </c>
      <c r="K173" s="39">
        <v>0</v>
      </c>
      <c r="L173" s="41">
        <f>SUM(Data5[[#This Row],[CHELTUIELI DE PERSONAL LEI]:[CHELTUIELI DE CAPITAL (ACTIVE NEFINANCIARE ) LEI]])</f>
        <v>55520</v>
      </c>
      <c r="M173" s="41">
        <f>Data5[[#This Row],[TOTAL CHELTUIELI LEI]]/Data5[[#This Row],[CURS VALUTAR EURO BNR 22 07 2020]]</f>
        <v>11470.83737939299</v>
      </c>
      <c r="N173" s="49">
        <v>3261</v>
      </c>
      <c r="O173" s="42"/>
      <c r="P173" s="42">
        <v>1934</v>
      </c>
      <c r="Q173" s="42"/>
      <c r="R173" s="42">
        <f>Data5[[#This Row],[PERSOANE ÎNSCRISE ÎN LISTELE ELECTORALE (TURUL 1)            ]]+Data5[[#This Row],[PERSOANE ÎNSCRISE ÎN LISTELE ELECTORALE (TURUL AL 2-LEA)]]</f>
        <v>3261</v>
      </c>
      <c r="S173" s="42">
        <f>Data5[[#This Row],[PERSOANE CARE AU PARTICIPAT LA VOT (TURUL 1)]]+Data5[[#This Row],[PERSOANE CARE AU PARTICIPAT LA VOT  (TURUL AL 2-LEA)]]</f>
        <v>1934</v>
      </c>
      <c r="T173" s="41">
        <f>Data5[[#This Row],[TOTAL CHELTUIELI LEI]]/Data5[[#This Row],[NUMĂRUL PERSOANELOR ÎNSCRISE ÎN LISTELE ELECTORALE]]</f>
        <v>17.025452315240724</v>
      </c>
      <c r="U173" s="41">
        <f>Data5[[#This Row],[TOTAL CHELTUIELI EURO]]/Data5[[#This Row],[NUMĂRUL PERSOANELOR ÎNSCRISE ÎN LISTELE ELECTORALE]]</f>
        <v>3.5175827597034619</v>
      </c>
      <c r="V173" s="41">
        <f>Data5[[#This Row],[TOTAL CHELTUIELI LEI]]/Data5[[#This Row],[NUMĂRUL PERSOANELOR CARE AU PARTICIPAT LA VOT]]</f>
        <v>28.707342295760082</v>
      </c>
      <c r="W173" s="41">
        <f>Data5[[#This Row],[TOTAL CHELTUIELI EURO]]/Data5[[#This Row],[NUMĂRUL PERSOANELOR CARE AU PARTICIPAT LA VOT]]</f>
        <v>5.9311465250222284</v>
      </c>
      <c r="X173" s="43">
        <v>4.8400999999999996</v>
      </c>
      <c r="Y173" s="114" t="s">
        <v>2907</v>
      </c>
      <c r="Z173" s="44">
        <v>17</v>
      </c>
      <c r="AA173" s="115" t="s">
        <v>3106</v>
      </c>
      <c r="AB173" s="44">
        <v>3</v>
      </c>
      <c r="AC173" s="45"/>
    </row>
    <row r="174" spans="1:29" ht="12" customHeight="1" x14ac:dyDescent="0.2">
      <c r="A174" s="37">
        <v>173</v>
      </c>
      <c r="B174" s="38" t="s">
        <v>6</v>
      </c>
      <c r="C174" s="39" t="s">
        <v>1126</v>
      </c>
      <c r="D174" s="40">
        <v>44101</v>
      </c>
      <c r="E174" s="38">
        <v>1</v>
      </c>
      <c r="F174" s="38"/>
      <c r="G174" s="38" t="s">
        <v>2</v>
      </c>
      <c r="H174" s="38" t="s">
        <v>2</v>
      </c>
      <c r="I174" s="39">
        <v>3600</v>
      </c>
      <c r="J174" s="39">
        <v>15386.42</v>
      </c>
      <c r="K174" s="39">
        <v>0</v>
      </c>
      <c r="L174" s="41">
        <f>SUM(Data5[[#This Row],[CHELTUIELI DE PERSONAL LEI]:[CHELTUIELI DE CAPITAL (ACTIVE NEFINANCIARE ) LEI]])</f>
        <v>18986.419999999998</v>
      </c>
      <c r="M174" s="41">
        <f>Data5[[#This Row],[TOTAL CHELTUIELI LEI]]/Data5[[#This Row],[CURS VALUTAR EURO BNR 22 07 2020]]</f>
        <v>3922.7330013842688</v>
      </c>
      <c r="N174" s="49">
        <v>3607</v>
      </c>
      <c r="O174" s="42"/>
      <c r="P174" s="42">
        <v>2673</v>
      </c>
      <c r="Q174" s="42"/>
      <c r="R174" s="42">
        <f>Data5[[#This Row],[PERSOANE ÎNSCRISE ÎN LISTELE ELECTORALE (TURUL 1)            ]]+Data5[[#This Row],[PERSOANE ÎNSCRISE ÎN LISTELE ELECTORALE (TURUL AL 2-LEA)]]</f>
        <v>3607</v>
      </c>
      <c r="S174" s="42">
        <f>Data5[[#This Row],[PERSOANE CARE AU PARTICIPAT LA VOT (TURUL 1)]]+Data5[[#This Row],[PERSOANE CARE AU PARTICIPAT LA VOT  (TURUL AL 2-LEA)]]</f>
        <v>2673</v>
      </c>
      <c r="T174" s="41">
        <f>Data5[[#This Row],[TOTAL CHELTUIELI LEI]]/Data5[[#This Row],[NUMĂRUL PERSOANELOR ÎNSCRISE ÎN LISTELE ELECTORALE]]</f>
        <v>5.2637704463543109</v>
      </c>
      <c r="U174" s="41">
        <f>Data5[[#This Row],[TOTAL CHELTUIELI EURO]]/Data5[[#This Row],[NUMĂRUL PERSOANELOR ÎNSCRISE ÎN LISTELE ELECTORALE]]</f>
        <v>1.087533407647427</v>
      </c>
      <c r="V174" s="41">
        <f>Data5[[#This Row],[TOTAL CHELTUIELI LEI]]/Data5[[#This Row],[NUMĂRUL PERSOANELOR CARE AU PARTICIPAT LA VOT]]</f>
        <v>7.1030377852600068</v>
      </c>
      <c r="W174" s="41">
        <f>Data5[[#This Row],[TOTAL CHELTUIELI EURO]]/Data5[[#This Row],[NUMĂRUL PERSOANELOR CARE AU PARTICIPAT LA VOT]]</f>
        <v>1.4675394692795618</v>
      </c>
      <c r="X174" s="43">
        <v>4.8400999999999996</v>
      </c>
      <c r="Y174" s="114" t="s">
        <v>2892</v>
      </c>
      <c r="Z174" s="44">
        <v>5</v>
      </c>
      <c r="AA174" s="115" t="s">
        <v>3107</v>
      </c>
      <c r="AB174" s="44">
        <v>1</v>
      </c>
      <c r="AC174" s="45"/>
    </row>
    <row r="175" spans="1:29" ht="12" customHeight="1" x14ac:dyDescent="0.2">
      <c r="A175" s="37">
        <v>174</v>
      </c>
      <c r="B175" s="38" t="s">
        <v>6</v>
      </c>
      <c r="C175" s="39" t="s">
        <v>1127</v>
      </c>
      <c r="D175" s="40">
        <v>44101</v>
      </c>
      <c r="E175" s="38">
        <v>1</v>
      </c>
      <c r="F175" s="38"/>
      <c r="G175" s="38" t="s">
        <v>2</v>
      </c>
      <c r="H175" s="38" t="s">
        <v>2</v>
      </c>
      <c r="I175" s="39">
        <v>23460</v>
      </c>
      <c r="J175" s="39">
        <v>5531.94</v>
      </c>
      <c r="K175" s="39">
        <v>0</v>
      </c>
      <c r="L175" s="41">
        <f>SUM(Data5[[#This Row],[CHELTUIELI DE PERSONAL LEI]:[CHELTUIELI DE CAPITAL (ACTIVE NEFINANCIARE ) LEI]])</f>
        <v>28991.94</v>
      </c>
      <c r="M175" s="41">
        <f>Data5[[#This Row],[TOTAL CHELTUIELI LEI]]/Data5[[#This Row],[CURS VALUTAR EURO BNR 22 07 2020]]</f>
        <v>5989.9464887089116</v>
      </c>
      <c r="N175" s="49">
        <v>1485</v>
      </c>
      <c r="O175" s="42"/>
      <c r="P175" s="42">
        <v>1063</v>
      </c>
      <c r="Q175" s="42"/>
      <c r="R175" s="42">
        <f>Data5[[#This Row],[PERSOANE ÎNSCRISE ÎN LISTELE ELECTORALE (TURUL 1)            ]]+Data5[[#This Row],[PERSOANE ÎNSCRISE ÎN LISTELE ELECTORALE (TURUL AL 2-LEA)]]</f>
        <v>1485</v>
      </c>
      <c r="S175" s="42">
        <f>Data5[[#This Row],[PERSOANE CARE AU PARTICIPAT LA VOT (TURUL 1)]]+Data5[[#This Row],[PERSOANE CARE AU PARTICIPAT LA VOT  (TURUL AL 2-LEA)]]</f>
        <v>1063</v>
      </c>
      <c r="T175" s="41">
        <f>Data5[[#This Row],[TOTAL CHELTUIELI LEI]]/Data5[[#This Row],[NUMĂRUL PERSOANELOR ÎNSCRISE ÎN LISTELE ELECTORALE]]</f>
        <v>19.52319191919192</v>
      </c>
      <c r="U175" s="41">
        <f>Data5[[#This Row],[TOTAL CHELTUIELI EURO]]/Data5[[#This Row],[NUMĂRUL PERSOANELOR ÎNSCRISE ÎN LISTELE ELECTORALE]]</f>
        <v>4.0336339991305801</v>
      </c>
      <c r="V175" s="41">
        <f>Data5[[#This Row],[TOTAL CHELTUIELI LEI]]/Data5[[#This Row],[NUMĂRUL PERSOANELOR CARE AU PARTICIPAT LA VOT]]</f>
        <v>27.273697083725306</v>
      </c>
      <c r="W175" s="41">
        <f>Data5[[#This Row],[TOTAL CHELTUIELI EURO]]/Data5[[#This Row],[NUMĂRUL PERSOANELOR CARE AU PARTICIPAT LA VOT]]</f>
        <v>5.6349449564524097</v>
      </c>
      <c r="X175" s="43">
        <v>4.8400999999999996</v>
      </c>
      <c r="Y175" s="114" t="s">
        <v>2908</v>
      </c>
      <c r="Z175" s="44">
        <v>19</v>
      </c>
      <c r="AA175" s="115" t="s">
        <v>3110</v>
      </c>
      <c r="AB175" s="44">
        <v>4</v>
      </c>
      <c r="AC175" s="45"/>
    </row>
    <row r="176" spans="1:29" ht="12" customHeight="1" x14ac:dyDescent="0.2">
      <c r="A176" s="37">
        <v>175</v>
      </c>
      <c r="B176" s="38" t="s">
        <v>6</v>
      </c>
      <c r="C176" s="39" t="s">
        <v>1128</v>
      </c>
      <c r="D176" s="40">
        <v>44101</v>
      </c>
      <c r="E176" s="38">
        <v>1</v>
      </c>
      <c r="F176" s="38"/>
      <c r="G176" s="38" t="s">
        <v>2</v>
      </c>
      <c r="H176" s="38" t="s">
        <v>2</v>
      </c>
      <c r="I176" s="39">
        <v>0</v>
      </c>
      <c r="J176" s="39">
        <v>14919</v>
      </c>
      <c r="K176" s="39">
        <v>0</v>
      </c>
      <c r="L176" s="41">
        <f>SUM(Data5[[#This Row],[CHELTUIELI DE PERSONAL LEI]:[CHELTUIELI DE CAPITAL (ACTIVE NEFINANCIARE ) LEI]])</f>
        <v>14919</v>
      </c>
      <c r="M176" s="41">
        <f>Data5[[#This Row],[TOTAL CHELTUIELI LEI]]/Data5[[#This Row],[CURS VALUTAR EURO BNR 22 07 2020]]</f>
        <v>3082.3743311088615</v>
      </c>
      <c r="N176" s="49">
        <v>2671</v>
      </c>
      <c r="O176" s="42"/>
      <c r="P176" s="42">
        <v>1892</v>
      </c>
      <c r="Q176" s="42"/>
      <c r="R176" s="42">
        <f>Data5[[#This Row],[PERSOANE ÎNSCRISE ÎN LISTELE ELECTORALE (TURUL 1)            ]]+Data5[[#This Row],[PERSOANE ÎNSCRISE ÎN LISTELE ELECTORALE (TURUL AL 2-LEA)]]</f>
        <v>2671</v>
      </c>
      <c r="S176" s="42">
        <f>Data5[[#This Row],[PERSOANE CARE AU PARTICIPAT LA VOT (TURUL 1)]]+Data5[[#This Row],[PERSOANE CARE AU PARTICIPAT LA VOT  (TURUL AL 2-LEA)]]</f>
        <v>1892</v>
      </c>
      <c r="T176" s="41">
        <f>Data5[[#This Row],[TOTAL CHELTUIELI LEI]]/Data5[[#This Row],[NUMĂRUL PERSOANELOR ÎNSCRISE ÎN LISTELE ELECTORALE]]</f>
        <v>5.5855484837139651</v>
      </c>
      <c r="U176" s="41">
        <f>Data5[[#This Row],[TOTAL CHELTUIELI EURO]]/Data5[[#This Row],[NUMĂRUL PERSOANELOR ÎNSCRISE ÎN LISTELE ELECTORALE]]</f>
        <v>1.154015099628926</v>
      </c>
      <c r="V176" s="41">
        <f>Data5[[#This Row],[TOTAL CHELTUIELI LEI]]/Data5[[#This Row],[NUMĂRUL PERSOANELOR CARE AU PARTICIPAT LA VOT]]</f>
        <v>7.8853065539112048</v>
      </c>
      <c r="W176" s="41">
        <f>Data5[[#This Row],[TOTAL CHELTUIELI EURO]]/Data5[[#This Row],[NUMĂRUL PERSOANELOR CARE AU PARTICIPAT LA VOT]]</f>
        <v>1.6291619086199056</v>
      </c>
      <c r="X176" s="43">
        <v>4.8400999999999996</v>
      </c>
      <c r="Y176" s="114" t="s">
        <v>2892</v>
      </c>
      <c r="Z176" s="44">
        <v>5</v>
      </c>
      <c r="AA176" s="115" t="s">
        <v>3107</v>
      </c>
      <c r="AB176" s="44">
        <v>1</v>
      </c>
      <c r="AC176" s="45"/>
    </row>
    <row r="177" spans="1:29" ht="12" customHeight="1" x14ac:dyDescent="0.2">
      <c r="A177" s="37">
        <v>176</v>
      </c>
      <c r="B177" s="38" t="s">
        <v>6</v>
      </c>
      <c r="C177" s="39" t="s">
        <v>1129</v>
      </c>
      <c r="D177" s="40">
        <v>44101</v>
      </c>
      <c r="E177" s="38">
        <v>1</v>
      </c>
      <c r="F177" s="38"/>
      <c r="G177" s="38" t="s">
        <v>2</v>
      </c>
      <c r="H177" s="38" t="s">
        <v>2</v>
      </c>
      <c r="I177" s="39">
        <v>48194</v>
      </c>
      <c r="J177" s="39">
        <v>3714</v>
      </c>
      <c r="K177" s="39">
        <v>0</v>
      </c>
      <c r="L177" s="41">
        <f>SUM(Data5[[#This Row],[CHELTUIELI DE PERSONAL LEI]:[CHELTUIELI DE CAPITAL (ACTIVE NEFINANCIARE ) LEI]])</f>
        <v>51908</v>
      </c>
      <c r="M177" s="41">
        <f>Data5[[#This Row],[TOTAL CHELTUIELI LEI]]/Data5[[#This Row],[CURS VALUTAR EURO BNR 22 07 2020]]</f>
        <v>10724.571806367638</v>
      </c>
      <c r="N177" s="49">
        <v>3599</v>
      </c>
      <c r="O177" s="42"/>
      <c r="P177" s="42">
        <v>1894</v>
      </c>
      <c r="Q177" s="42"/>
      <c r="R177" s="42">
        <f>Data5[[#This Row],[PERSOANE ÎNSCRISE ÎN LISTELE ELECTORALE (TURUL 1)            ]]+Data5[[#This Row],[PERSOANE ÎNSCRISE ÎN LISTELE ELECTORALE (TURUL AL 2-LEA)]]</f>
        <v>3599</v>
      </c>
      <c r="S177" s="42">
        <f>Data5[[#This Row],[PERSOANE CARE AU PARTICIPAT LA VOT (TURUL 1)]]+Data5[[#This Row],[PERSOANE CARE AU PARTICIPAT LA VOT  (TURUL AL 2-LEA)]]</f>
        <v>1894</v>
      </c>
      <c r="T177" s="41">
        <f>Data5[[#This Row],[TOTAL CHELTUIELI LEI]]/Data5[[#This Row],[NUMĂRUL PERSOANELOR ÎNSCRISE ÎN LISTELE ELECTORALE]]</f>
        <v>14.42289524868019</v>
      </c>
      <c r="U177" s="41">
        <f>Data5[[#This Row],[TOTAL CHELTUIELI EURO]]/Data5[[#This Row],[NUMĂRUL PERSOANELOR ÎNSCRISE ÎN LISTELE ELECTORALE]]</f>
        <v>2.9798754671763374</v>
      </c>
      <c r="V177" s="41">
        <f>Data5[[#This Row],[TOTAL CHELTUIELI LEI]]/Data5[[#This Row],[NUMĂRUL PERSOANELOR CARE AU PARTICIPAT LA VOT]]</f>
        <v>27.406546990496302</v>
      </c>
      <c r="W177" s="41">
        <f>Data5[[#This Row],[TOTAL CHELTUIELI EURO]]/Data5[[#This Row],[NUMĂRUL PERSOANELOR CARE AU PARTICIPAT LA VOT]]</f>
        <v>5.6623927171951625</v>
      </c>
      <c r="X177" s="43">
        <v>4.8400999999999996</v>
      </c>
      <c r="Y177" s="114" t="s">
        <v>2885</v>
      </c>
      <c r="Z177" s="44">
        <v>14</v>
      </c>
      <c r="AA177" s="115" t="s">
        <v>3108</v>
      </c>
      <c r="AB177" s="44">
        <v>2</v>
      </c>
      <c r="AC177" s="45"/>
    </row>
    <row r="178" spans="1:29" ht="12" customHeight="1" x14ac:dyDescent="0.2">
      <c r="A178" s="37">
        <v>177</v>
      </c>
      <c r="B178" s="38" t="s">
        <v>6</v>
      </c>
      <c r="C178" s="39" t="s">
        <v>1130</v>
      </c>
      <c r="D178" s="40">
        <v>44101</v>
      </c>
      <c r="E178" s="38">
        <v>1</v>
      </c>
      <c r="F178" s="38"/>
      <c r="G178" s="38" t="s">
        <v>2</v>
      </c>
      <c r="H178" s="38" t="s">
        <v>2</v>
      </c>
      <c r="I178" s="39">
        <v>1200</v>
      </c>
      <c r="J178" s="39">
        <v>3986.39</v>
      </c>
      <c r="K178" s="39">
        <v>0</v>
      </c>
      <c r="L178" s="41">
        <f>SUM(Data5[[#This Row],[CHELTUIELI DE PERSONAL LEI]:[CHELTUIELI DE CAPITAL (ACTIVE NEFINANCIARE ) LEI]])</f>
        <v>5186.3899999999994</v>
      </c>
      <c r="M178" s="41">
        <f>Data5[[#This Row],[TOTAL CHELTUIELI LEI]]/Data5[[#This Row],[CURS VALUTAR EURO BNR 22 07 2020]]</f>
        <v>1071.5460424371397</v>
      </c>
      <c r="N178" s="49">
        <v>1961</v>
      </c>
      <c r="O178" s="42"/>
      <c r="P178" s="42">
        <v>1379</v>
      </c>
      <c r="Q178" s="42"/>
      <c r="R178" s="42">
        <f>Data5[[#This Row],[PERSOANE ÎNSCRISE ÎN LISTELE ELECTORALE (TURUL 1)            ]]+Data5[[#This Row],[PERSOANE ÎNSCRISE ÎN LISTELE ELECTORALE (TURUL AL 2-LEA)]]</f>
        <v>1961</v>
      </c>
      <c r="S178" s="42">
        <f>Data5[[#This Row],[PERSOANE CARE AU PARTICIPAT LA VOT (TURUL 1)]]+Data5[[#This Row],[PERSOANE CARE AU PARTICIPAT LA VOT  (TURUL AL 2-LEA)]]</f>
        <v>1379</v>
      </c>
      <c r="T178" s="41">
        <f>Data5[[#This Row],[TOTAL CHELTUIELI LEI]]/Data5[[#This Row],[NUMĂRUL PERSOANELOR ÎNSCRISE ÎN LISTELE ELECTORALE]]</f>
        <v>2.6447679755226923</v>
      </c>
      <c r="U178" s="41">
        <f>Data5[[#This Row],[TOTAL CHELTUIELI EURO]]/Data5[[#This Row],[NUMĂRUL PERSOANELOR ÎNSCRISE ÎN LISTELE ELECTORALE]]</f>
        <v>0.54642837452174386</v>
      </c>
      <c r="V178" s="41">
        <f>Data5[[#This Row],[TOTAL CHELTUIELI LEI]]/Data5[[#This Row],[NUMĂRUL PERSOANELOR CARE AU PARTICIPAT LA VOT]]</f>
        <v>3.7609789702683099</v>
      </c>
      <c r="W178" s="41">
        <f>Data5[[#This Row],[TOTAL CHELTUIELI EURO]]/Data5[[#This Row],[NUMĂRUL PERSOANELOR CARE AU PARTICIPAT LA VOT]]</f>
        <v>0.77704571605303818</v>
      </c>
      <c r="X178" s="43">
        <v>4.8400999999999996</v>
      </c>
      <c r="Y178" s="114" t="s">
        <v>2891</v>
      </c>
      <c r="Z178" s="44">
        <v>2</v>
      </c>
      <c r="AA178" s="115" t="s">
        <v>3105</v>
      </c>
      <c r="AB178" s="44">
        <v>0</v>
      </c>
      <c r="AC178" s="45"/>
    </row>
    <row r="179" spans="1:29" ht="12" customHeight="1" x14ac:dyDescent="0.2">
      <c r="A179" s="37">
        <v>178</v>
      </c>
      <c r="B179" s="38" t="s">
        <v>6</v>
      </c>
      <c r="C179" s="39" t="s">
        <v>584</v>
      </c>
      <c r="D179" s="40">
        <v>44101</v>
      </c>
      <c r="E179" s="38">
        <v>1</v>
      </c>
      <c r="F179" s="38"/>
      <c r="G179" s="38" t="s">
        <v>2</v>
      </c>
      <c r="H179" s="38" t="s">
        <v>2</v>
      </c>
      <c r="I179" s="39">
        <v>4800</v>
      </c>
      <c r="J179" s="39">
        <v>9741</v>
      </c>
      <c r="K179" s="39">
        <v>0</v>
      </c>
      <c r="L179" s="41">
        <f>SUM(Data5[[#This Row],[CHELTUIELI DE PERSONAL LEI]:[CHELTUIELI DE CAPITAL (ACTIVE NEFINANCIARE ) LEI]])</f>
        <v>14541</v>
      </c>
      <c r="M179" s="41">
        <f>Data5[[#This Row],[TOTAL CHELTUIELI LEI]]/Data5[[#This Row],[CURS VALUTAR EURO BNR 22 07 2020]]</f>
        <v>3004.2767711410925</v>
      </c>
      <c r="N179" s="49">
        <v>902</v>
      </c>
      <c r="O179" s="42"/>
      <c r="P179" s="42">
        <v>718</v>
      </c>
      <c r="Q179" s="42"/>
      <c r="R179" s="42">
        <f>Data5[[#This Row],[PERSOANE ÎNSCRISE ÎN LISTELE ELECTORALE (TURUL 1)            ]]+Data5[[#This Row],[PERSOANE ÎNSCRISE ÎN LISTELE ELECTORALE (TURUL AL 2-LEA)]]</f>
        <v>902</v>
      </c>
      <c r="S179" s="42">
        <f>Data5[[#This Row],[PERSOANE CARE AU PARTICIPAT LA VOT (TURUL 1)]]+Data5[[#This Row],[PERSOANE CARE AU PARTICIPAT LA VOT  (TURUL AL 2-LEA)]]</f>
        <v>718</v>
      </c>
      <c r="T179" s="41">
        <f>Data5[[#This Row],[TOTAL CHELTUIELI LEI]]/Data5[[#This Row],[NUMĂRUL PERSOANELOR ÎNSCRISE ÎN LISTELE ELECTORALE]]</f>
        <v>16.120842572062084</v>
      </c>
      <c r="U179" s="41">
        <f>Data5[[#This Row],[TOTAL CHELTUIELI EURO]]/Data5[[#This Row],[NUMĂRUL PERSOANELOR ÎNSCRISE ÎN LISTELE ELECTORALE]]</f>
        <v>3.3306837817528741</v>
      </c>
      <c r="V179" s="41">
        <f>Data5[[#This Row],[TOTAL CHELTUIELI LEI]]/Data5[[#This Row],[NUMĂRUL PERSOANELOR CARE AU PARTICIPAT LA VOT]]</f>
        <v>20.252089136490252</v>
      </c>
      <c r="W179" s="41">
        <f>Data5[[#This Row],[TOTAL CHELTUIELI EURO]]/Data5[[#This Row],[NUMĂRUL PERSOANELOR CARE AU PARTICIPAT LA VOT]]</f>
        <v>4.1842294862689311</v>
      </c>
      <c r="X179" s="43">
        <v>4.8400999999999996</v>
      </c>
      <c r="Y179" s="114" t="s">
        <v>2920</v>
      </c>
      <c r="Z179" s="44">
        <v>16</v>
      </c>
      <c r="AA179" s="115" t="s">
        <v>3106</v>
      </c>
      <c r="AB179" s="44">
        <v>3</v>
      </c>
      <c r="AC179" s="45"/>
    </row>
    <row r="180" spans="1:29" ht="12" customHeight="1" x14ac:dyDescent="0.2">
      <c r="A180" s="37">
        <v>179</v>
      </c>
      <c r="B180" s="38" t="s">
        <v>6</v>
      </c>
      <c r="C180" s="39" t="s">
        <v>1131</v>
      </c>
      <c r="D180" s="40">
        <v>44101</v>
      </c>
      <c r="E180" s="38">
        <v>1</v>
      </c>
      <c r="F180" s="38"/>
      <c r="G180" s="38" t="s">
        <v>2</v>
      </c>
      <c r="H180" s="38" t="s">
        <v>2</v>
      </c>
      <c r="I180" s="39">
        <v>23988</v>
      </c>
      <c r="J180" s="39">
        <v>32042</v>
      </c>
      <c r="K180" s="39">
        <v>0</v>
      </c>
      <c r="L180" s="41">
        <f>SUM(Data5[[#This Row],[CHELTUIELI DE PERSONAL LEI]:[CHELTUIELI DE CAPITAL (ACTIVE NEFINANCIARE ) LEI]])</f>
        <v>56030</v>
      </c>
      <c r="M180" s="41">
        <f>Data5[[#This Row],[TOTAL CHELTUIELI LEI]]/Data5[[#This Row],[CURS VALUTAR EURO BNR 22 07 2020]]</f>
        <v>11576.207103159026</v>
      </c>
      <c r="N180" s="49">
        <v>7077</v>
      </c>
      <c r="O180" s="42"/>
      <c r="P180" s="42">
        <v>4226</v>
      </c>
      <c r="Q180" s="42"/>
      <c r="R180" s="42">
        <f>Data5[[#This Row],[PERSOANE ÎNSCRISE ÎN LISTELE ELECTORALE (TURUL 1)            ]]+Data5[[#This Row],[PERSOANE ÎNSCRISE ÎN LISTELE ELECTORALE (TURUL AL 2-LEA)]]</f>
        <v>7077</v>
      </c>
      <c r="S180" s="42">
        <f>Data5[[#This Row],[PERSOANE CARE AU PARTICIPAT LA VOT (TURUL 1)]]+Data5[[#This Row],[PERSOANE CARE AU PARTICIPAT LA VOT  (TURUL AL 2-LEA)]]</f>
        <v>4226</v>
      </c>
      <c r="T180" s="41">
        <f>Data5[[#This Row],[TOTAL CHELTUIELI LEI]]/Data5[[#This Row],[NUMĂRUL PERSOANELOR ÎNSCRISE ÎN LISTELE ELECTORALE]]</f>
        <v>7.9171965522113892</v>
      </c>
      <c r="U180" s="41">
        <f>Data5[[#This Row],[TOTAL CHELTUIELI EURO]]/Data5[[#This Row],[NUMĂRUL PERSOANELOR ÎNSCRISE ÎN LISTELE ELECTORALE]]</f>
        <v>1.6357506151136112</v>
      </c>
      <c r="V180" s="41">
        <f>Data5[[#This Row],[TOTAL CHELTUIELI LEI]]/Data5[[#This Row],[NUMĂRUL PERSOANELOR CARE AU PARTICIPAT LA VOT]]</f>
        <v>13.258400378608613</v>
      </c>
      <c r="W180" s="41">
        <f>Data5[[#This Row],[TOTAL CHELTUIELI EURO]]/Data5[[#This Row],[NUMĂRUL PERSOANELOR CARE AU PARTICIPAT LA VOT]]</f>
        <v>2.7392823244578861</v>
      </c>
      <c r="X180" s="43">
        <v>4.8400999999999996</v>
      </c>
      <c r="Y180" s="114" t="s">
        <v>2886</v>
      </c>
      <c r="Z180" s="44">
        <v>7</v>
      </c>
      <c r="AA180" s="115" t="s">
        <v>3107</v>
      </c>
      <c r="AB180" s="44">
        <v>1</v>
      </c>
      <c r="AC180" s="45"/>
    </row>
    <row r="181" spans="1:29" ht="12" customHeight="1" x14ac:dyDescent="0.2">
      <c r="A181" s="37">
        <v>180</v>
      </c>
      <c r="B181" s="38" t="s">
        <v>6</v>
      </c>
      <c r="C181" s="39" t="s">
        <v>1132</v>
      </c>
      <c r="D181" s="40">
        <v>44101</v>
      </c>
      <c r="E181" s="38">
        <v>1</v>
      </c>
      <c r="F181" s="38"/>
      <c r="G181" s="38" t="s">
        <v>2</v>
      </c>
      <c r="H181" s="38" t="s">
        <v>2</v>
      </c>
      <c r="I181" s="39">
        <v>300</v>
      </c>
      <c r="J181" s="39">
        <v>25812</v>
      </c>
      <c r="K181" s="39">
        <v>0</v>
      </c>
      <c r="L181" s="41">
        <f>SUM(Data5[[#This Row],[CHELTUIELI DE PERSONAL LEI]:[CHELTUIELI DE CAPITAL (ACTIVE NEFINANCIARE ) LEI]])</f>
        <v>26112</v>
      </c>
      <c r="M181" s="41">
        <f>Data5[[#This Row],[TOTAL CHELTUIELI LEI]]/Data5[[#This Row],[CURS VALUTAR EURO BNR 22 07 2020]]</f>
        <v>5394.9298568211407</v>
      </c>
      <c r="N181" s="49">
        <v>1465</v>
      </c>
      <c r="O181" s="42"/>
      <c r="P181" s="42">
        <v>928</v>
      </c>
      <c r="Q181" s="42"/>
      <c r="R181" s="42">
        <f>Data5[[#This Row],[PERSOANE ÎNSCRISE ÎN LISTELE ELECTORALE (TURUL 1)            ]]+Data5[[#This Row],[PERSOANE ÎNSCRISE ÎN LISTELE ELECTORALE (TURUL AL 2-LEA)]]</f>
        <v>1465</v>
      </c>
      <c r="S181" s="42">
        <f>Data5[[#This Row],[PERSOANE CARE AU PARTICIPAT LA VOT (TURUL 1)]]+Data5[[#This Row],[PERSOANE CARE AU PARTICIPAT LA VOT  (TURUL AL 2-LEA)]]</f>
        <v>928</v>
      </c>
      <c r="T181" s="41">
        <f>Data5[[#This Row],[TOTAL CHELTUIELI LEI]]/Data5[[#This Row],[NUMĂRUL PERSOANELOR ÎNSCRISE ÎN LISTELE ELECTORALE]]</f>
        <v>17.823890784982936</v>
      </c>
      <c r="U181" s="41">
        <f>Data5[[#This Row],[TOTAL CHELTUIELI EURO]]/Data5[[#This Row],[NUMĂRUL PERSOANELOR ÎNSCRISE ÎN LISTELE ELECTORALE]]</f>
        <v>3.6825459773523144</v>
      </c>
      <c r="V181" s="41">
        <f>Data5[[#This Row],[TOTAL CHELTUIELI LEI]]/Data5[[#This Row],[NUMĂRUL PERSOANELOR CARE AU PARTICIPAT LA VOT]]</f>
        <v>28.137931034482758</v>
      </c>
      <c r="W181" s="41">
        <f>Data5[[#This Row],[TOTAL CHELTUIELI EURO]]/Data5[[#This Row],[NUMĂRUL PERSOANELOR CARE AU PARTICIPAT LA VOT]]</f>
        <v>5.8135020008848501</v>
      </c>
      <c r="X181" s="43">
        <v>4.8400999999999996</v>
      </c>
      <c r="Y181" s="114" t="s">
        <v>2907</v>
      </c>
      <c r="Z181" s="44">
        <v>17</v>
      </c>
      <c r="AA181" s="115" t="s">
        <v>3106</v>
      </c>
      <c r="AB181" s="44">
        <v>3</v>
      </c>
      <c r="AC181" s="45"/>
    </row>
    <row r="182" spans="1:29" ht="12" customHeight="1" x14ac:dyDescent="0.2">
      <c r="A182" s="37">
        <v>181</v>
      </c>
      <c r="B182" s="38" t="s">
        <v>6</v>
      </c>
      <c r="C182" s="39" t="s">
        <v>1133</v>
      </c>
      <c r="D182" s="40">
        <v>44101</v>
      </c>
      <c r="E182" s="38">
        <v>1</v>
      </c>
      <c r="F182" s="38"/>
      <c r="G182" s="38" t="s">
        <v>2</v>
      </c>
      <c r="H182" s="38" t="s">
        <v>2</v>
      </c>
      <c r="I182" s="39">
        <v>33050.370000000003</v>
      </c>
      <c r="J182" s="39">
        <v>4000</v>
      </c>
      <c r="K182" s="39">
        <v>0</v>
      </c>
      <c r="L182" s="41">
        <f>SUM(Data5[[#This Row],[CHELTUIELI DE PERSONAL LEI]:[CHELTUIELI DE CAPITAL (ACTIVE NEFINANCIARE ) LEI]])</f>
        <v>37050.370000000003</v>
      </c>
      <c r="M182" s="41">
        <f>Data5[[#This Row],[TOTAL CHELTUIELI LEI]]/Data5[[#This Row],[CURS VALUTAR EURO BNR 22 07 2020]]</f>
        <v>7654.8769653519566</v>
      </c>
      <c r="N182" s="49">
        <v>3461</v>
      </c>
      <c r="O182" s="42"/>
      <c r="P182" s="42">
        <v>2091</v>
      </c>
      <c r="Q182" s="42"/>
      <c r="R182" s="42">
        <f>Data5[[#This Row],[PERSOANE ÎNSCRISE ÎN LISTELE ELECTORALE (TURUL 1)            ]]+Data5[[#This Row],[PERSOANE ÎNSCRISE ÎN LISTELE ELECTORALE (TURUL AL 2-LEA)]]</f>
        <v>3461</v>
      </c>
      <c r="S182" s="42">
        <f>Data5[[#This Row],[PERSOANE CARE AU PARTICIPAT LA VOT (TURUL 1)]]+Data5[[#This Row],[PERSOANE CARE AU PARTICIPAT LA VOT  (TURUL AL 2-LEA)]]</f>
        <v>2091</v>
      </c>
      <c r="T182" s="41">
        <f>Data5[[#This Row],[TOTAL CHELTUIELI LEI]]/Data5[[#This Row],[NUMĂRUL PERSOANELOR ÎNSCRISE ÎN LISTELE ELECTORALE]]</f>
        <v>10.705105460849467</v>
      </c>
      <c r="U182" s="41">
        <f>Data5[[#This Row],[TOTAL CHELTUIELI EURO]]/Data5[[#This Row],[NUMĂRUL PERSOANELOR ÎNSCRISE ÎN LISTELE ELECTORALE]]</f>
        <v>2.2117529515608081</v>
      </c>
      <c r="V182" s="41">
        <f>Data5[[#This Row],[TOTAL CHELTUIELI LEI]]/Data5[[#This Row],[NUMĂRUL PERSOANELOR CARE AU PARTICIPAT LA VOT]]</f>
        <v>17.718971783835485</v>
      </c>
      <c r="W182" s="41">
        <f>Data5[[#This Row],[TOTAL CHELTUIELI EURO]]/Data5[[#This Row],[NUMĂRUL PERSOANELOR CARE AU PARTICIPAT LA VOT]]</f>
        <v>3.6608689456489509</v>
      </c>
      <c r="X182" s="43">
        <v>4.8400999999999996</v>
      </c>
      <c r="Y182" s="114" t="s">
        <v>2898</v>
      </c>
      <c r="Z182" s="44">
        <v>10</v>
      </c>
      <c r="AA182" s="115" t="s">
        <v>3108</v>
      </c>
      <c r="AB182" s="44">
        <v>2</v>
      </c>
      <c r="AC182" s="45"/>
    </row>
    <row r="183" spans="1:29" ht="12" customHeight="1" x14ac:dyDescent="0.2">
      <c r="A183" s="37">
        <v>182</v>
      </c>
      <c r="B183" s="38" t="s">
        <v>6</v>
      </c>
      <c r="C183" s="39" t="s">
        <v>1134</v>
      </c>
      <c r="D183" s="40">
        <v>44101</v>
      </c>
      <c r="E183" s="38">
        <v>1</v>
      </c>
      <c r="F183" s="38"/>
      <c r="G183" s="38" t="s">
        <v>2</v>
      </c>
      <c r="H183" s="38" t="s">
        <v>2</v>
      </c>
      <c r="I183" s="39">
        <v>900</v>
      </c>
      <c r="J183" s="39">
        <v>6421.31</v>
      </c>
      <c r="K183" s="39">
        <v>0</v>
      </c>
      <c r="L183" s="41">
        <f>SUM(Data5[[#This Row],[CHELTUIELI DE PERSONAL LEI]:[CHELTUIELI DE CAPITAL (ACTIVE NEFINANCIARE ) LEI]])</f>
        <v>7321.31</v>
      </c>
      <c r="M183" s="41">
        <f>Data5[[#This Row],[TOTAL CHELTUIELI LEI]]/Data5[[#This Row],[CURS VALUTAR EURO BNR 22 07 2020]]</f>
        <v>1512.6361025598646</v>
      </c>
      <c r="N183" s="49">
        <v>2393</v>
      </c>
      <c r="O183" s="42"/>
      <c r="P183" s="42">
        <v>1388</v>
      </c>
      <c r="Q183" s="42"/>
      <c r="R183" s="42">
        <f>Data5[[#This Row],[PERSOANE ÎNSCRISE ÎN LISTELE ELECTORALE (TURUL 1)            ]]+Data5[[#This Row],[PERSOANE ÎNSCRISE ÎN LISTELE ELECTORALE (TURUL AL 2-LEA)]]</f>
        <v>2393</v>
      </c>
      <c r="S183" s="42">
        <f>Data5[[#This Row],[PERSOANE CARE AU PARTICIPAT LA VOT (TURUL 1)]]+Data5[[#This Row],[PERSOANE CARE AU PARTICIPAT LA VOT  (TURUL AL 2-LEA)]]</f>
        <v>1388</v>
      </c>
      <c r="T183" s="41">
        <f>Data5[[#This Row],[TOTAL CHELTUIELI LEI]]/Data5[[#This Row],[NUMĂRUL PERSOANELOR ÎNSCRISE ÎN LISTELE ELECTORALE]]</f>
        <v>3.0594692854157963</v>
      </c>
      <c r="U183" s="41">
        <f>Data5[[#This Row],[TOTAL CHELTUIELI EURO]]/Data5[[#This Row],[NUMĂRUL PERSOANELOR ÎNSCRISE ÎN LISTELE ELECTORALE]]</f>
        <v>0.63210869308811723</v>
      </c>
      <c r="V183" s="41">
        <f>Data5[[#This Row],[TOTAL CHELTUIELI LEI]]/Data5[[#This Row],[NUMĂRUL PERSOANELOR CARE AU PARTICIPAT LA VOT]]</f>
        <v>5.2747190201729106</v>
      </c>
      <c r="W183" s="41">
        <f>Data5[[#This Row],[TOTAL CHELTUIELI EURO]]/Data5[[#This Row],[NUMĂRUL PERSOANELOR CARE AU PARTICIPAT LA VOT]]</f>
        <v>1.0897954629393838</v>
      </c>
      <c r="X183" s="43">
        <v>4.8400999999999996</v>
      </c>
      <c r="Y183" s="114" t="s">
        <v>2884</v>
      </c>
      <c r="Z183" s="44">
        <v>3</v>
      </c>
      <c r="AA183" s="115" t="s">
        <v>3105</v>
      </c>
      <c r="AB183" s="44">
        <v>0</v>
      </c>
      <c r="AC183" s="45"/>
    </row>
    <row r="184" spans="1:29" ht="12" customHeight="1" x14ac:dyDescent="0.2">
      <c r="A184" s="37">
        <v>183</v>
      </c>
      <c r="B184" s="38" t="s">
        <v>6</v>
      </c>
      <c r="C184" s="39" t="s">
        <v>1135</v>
      </c>
      <c r="D184" s="40">
        <v>44101</v>
      </c>
      <c r="E184" s="38">
        <v>1</v>
      </c>
      <c r="F184" s="38"/>
      <c r="G184" s="38" t="s">
        <v>2</v>
      </c>
      <c r="H184" s="38" t="s">
        <v>2</v>
      </c>
      <c r="I184" s="39">
        <v>600</v>
      </c>
      <c r="J184" s="39">
        <v>5627</v>
      </c>
      <c r="K184" s="39">
        <v>0</v>
      </c>
      <c r="L184" s="41">
        <f>SUM(Data5[[#This Row],[CHELTUIELI DE PERSONAL LEI]:[CHELTUIELI DE CAPITAL (ACTIVE NEFINANCIARE ) LEI]])</f>
        <v>6227</v>
      </c>
      <c r="M184" s="41">
        <f>Data5[[#This Row],[TOTAL CHELTUIELI LEI]]/Data5[[#This Row],[CURS VALUTAR EURO BNR 22 07 2020]]</f>
        <v>1286.5436664531726</v>
      </c>
      <c r="N184" s="49">
        <v>2383</v>
      </c>
      <c r="O184" s="42"/>
      <c r="P184" s="42">
        <v>1477</v>
      </c>
      <c r="Q184" s="42"/>
      <c r="R184" s="42">
        <f>Data5[[#This Row],[PERSOANE ÎNSCRISE ÎN LISTELE ELECTORALE (TURUL 1)            ]]+Data5[[#This Row],[PERSOANE ÎNSCRISE ÎN LISTELE ELECTORALE (TURUL AL 2-LEA)]]</f>
        <v>2383</v>
      </c>
      <c r="S184" s="42">
        <f>Data5[[#This Row],[PERSOANE CARE AU PARTICIPAT LA VOT (TURUL 1)]]+Data5[[#This Row],[PERSOANE CARE AU PARTICIPAT LA VOT  (TURUL AL 2-LEA)]]</f>
        <v>1477</v>
      </c>
      <c r="T184" s="41">
        <f>Data5[[#This Row],[TOTAL CHELTUIELI LEI]]/Data5[[#This Row],[NUMĂRUL PERSOANELOR ÎNSCRISE ÎN LISTELE ELECTORALE]]</f>
        <v>2.6130927402433906</v>
      </c>
      <c r="U184" s="41">
        <f>Data5[[#This Row],[TOTAL CHELTUIELI EURO]]/Data5[[#This Row],[NUMĂRUL PERSOANELOR ÎNSCRISE ÎN LISTELE ELECTORALE]]</f>
        <v>0.53988403963624532</v>
      </c>
      <c r="V184" s="41">
        <f>Data5[[#This Row],[TOTAL CHELTUIELI LEI]]/Data5[[#This Row],[NUMĂRUL PERSOANELOR CARE AU PARTICIPAT LA VOT]]</f>
        <v>4.215978334461747</v>
      </c>
      <c r="W184" s="41">
        <f>Data5[[#This Row],[TOTAL CHELTUIELI EURO]]/Data5[[#This Row],[NUMĂRUL PERSOANELOR CARE AU PARTICIPAT LA VOT]]</f>
        <v>0.87105190687418588</v>
      </c>
      <c r="X184" s="43">
        <v>4.8400999999999996</v>
      </c>
      <c r="Y184" s="114" t="s">
        <v>2891</v>
      </c>
      <c r="Z184" s="44">
        <v>2</v>
      </c>
      <c r="AA184" s="115" t="s">
        <v>3105</v>
      </c>
      <c r="AB184" s="44">
        <v>0</v>
      </c>
      <c r="AC184" s="45"/>
    </row>
    <row r="185" spans="1:29" ht="12" customHeight="1" x14ac:dyDescent="0.2">
      <c r="A185" s="37">
        <v>184</v>
      </c>
      <c r="B185" s="38" t="s">
        <v>6</v>
      </c>
      <c r="C185" s="39" t="s">
        <v>1136</v>
      </c>
      <c r="D185" s="40">
        <v>44101</v>
      </c>
      <c r="E185" s="38">
        <v>1</v>
      </c>
      <c r="F185" s="38"/>
      <c r="G185" s="38" t="s">
        <v>2</v>
      </c>
      <c r="H185" s="38" t="s">
        <v>2</v>
      </c>
      <c r="I185" s="39">
        <v>7680</v>
      </c>
      <c r="J185" s="39">
        <v>4000</v>
      </c>
      <c r="K185" s="39">
        <v>0</v>
      </c>
      <c r="L185" s="41">
        <f>SUM(Data5[[#This Row],[CHELTUIELI DE PERSONAL LEI]:[CHELTUIELI DE CAPITAL (ACTIVE NEFINANCIARE ) LEI]])</f>
        <v>11680</v>
      </c>
      <c r="M185" s="41">
        <f>Data5[[#This Row],[TOTAL CHELTUIELI LEI]]/Data5[[#This Row],[CURS VALUTAR EURO BNR 22 07 2020]]</f>
        <v>2413.1732815437699</v>
      </c>
      <c r="N185" s="49">
        <v>4584</v>
      </c>
      <c r="O185" s="42"/>
      <c r="P185" s="42">
        <v>2651</v>
      </c>
      <c r="Q185" s="42"/>
      <c r="R185" s="42">
        <f>Data5[[#This Row],[PERSOANE ÎNSCRISE ÎN LISTELE ELECTORALE (TURUL 1)            ]]+Data5[[#This Row],[PERSOANE ÎNSCRISE ÎN LISTELE ELECTORALE (TURUL AL 2-LEA)]]</f>
        <v>4584</v>
      </c>
      <c r="S185" s="42">
        <f>Data5[[#This Row],[PERSOANE CARE AU PARTICIPAT LA VOT (TURUL 1)]]+Data5[[#This Row],[PERSOANE CARE AU PARTICIPAT LA VOT  (TURUL AL 2-LEA)]]</f>
        <v>2651</v>
      </c>
      <c r="T185" s="41">
        <f>Data5[[#This Row],[TOTAL CHELTUIELI LEI]]/Data5[[#This Row],[NUMĂRUL PERSOANELOR ÎNSCRISE ÎN LISTELE ELECTORALE]]</f>
        <v>2.5479930191972078</v>
      </c>
      <c r="U185" s="41">
        <f>Data5[[#This Row],[TOTAL CHELTUIELI EURO]]/Data5[[#This Row],[NUMĂRUL PERSOANELOR ÎNSCRISE ÎN LISTELE ELECTORALE]]</f>
        <v>0.52643396194235814</v>
      </c>
      <c r="V185" s="41">
        <f>Data5[[#This Row],[TOTAL CHELTUIELI LEI]]/Data5[[#This Row],[NUMĂRUL PERSOANELOR CARE AU PARTICIPAT LA VOT]]</f>
        <v>4.4058845718596755</v>
      </c>
      <c r="W185" s="41">
        <f>Data5[[#This Row],[TOTAL CHELTUIELI EURO]]/Data5[[#This Row],[NUMĂRUL PERSOANELOR CARE AU PARTICIPAT LA VOT]]</f>
        <v>0.91028792212137677</v>
      </c>
      <c r="X185" s="43">
        <v>4.8400999999999996</v>
      </c>
      <c r="Y185" s="114" t="s">
        <v>2891</v>
      </c>
      <c r="Z185" s="44">
        <v>2</v>
      </c>
      <c r="AA185" s="115" t="s">
        <v>3105</v>
      </c>
      <c r="AB185" s="44">
        <v>0</v>
      </c>
      <c r="AC185" s="45"/>
    </row>
    <row r="186" spans="1:29" ht="12" customHeight="1" x14ac:dyDescent="0.2">
      <c r="A186" s="37">
        <v>185</v>
      </c>
      <c r="B186" s="38" t="s">
        <v>6</v>
      </c>
      <c r="C186" s="39" t="s">
        <v>1137</v>
      </c>
      <c r="D186" s="40">
        <v>44101</v>
      </c>
      <c r="E186" s="38">
        <v>1</v>
      </c>
      <c r="F186" s="38"/>
      <c r="G186" s="38" t="s">
        <v>2</v>
      </c>
      <c r="H186" s="38" t="s">
        <v>2</v>
      </c>
      <c r="I186" s="39">
        <v>2120</v>
      </c>
      <c r="J186" s="39">
        <v>5487</v>
      </c>
      <c r="K186" s="39">
        <v>0</v>
      </c>
      <c r="L186" s="41">
        <f>SUM(Data5[[#This Row],[CHELTUIELI DE PERSONAL LEI]:[CHELTUIELI DE CAPITAL (ACTIVE NEFINANCIARE ) LEI]])</f>
        <v>7607</v>
      </c>
      <c r="M186" s="41">
        <f>Data5[[#This Row],[TOTAL CHELTUIELI LEI]]/Data5[[#This Row],[CURS VALUTAR EURO BNR 22 07 2020]]</f>
        <v>1571.661742525981</v>
      </c>
      <c r="N186" s="49">
        <v>1840</v>
      </c>
      <c r="O186" s="42"/>
      <c r="P186" s="42">
        <v>1113</v>
      </c>
      <c r="Q186" s="42"/>
      <c r="R186" s="42">
        <f>Data5[[#This Row],[PERSOANE ÎNSCRISE ÎN LISTELE ELECTORALE (TURUL 1)            ]]+Data5[[#This Row],[PERSOANE ÎNSCRISE ÎN LISTELE ELECTORALE (TURUL AL 2-LEA)]]</f>
        <v>1840</v>
      </c>
      <c r="S186" s="42">
        <f>Data5[[#This Row],[PERSOANE CARE AU PARTICIPAT LA VOT (TURUL 1)]]+Data5[[#This Row],[PERSOANE CARE AU PARTICIPAT LA VOT  (TURUL AL 2-LEA)]]</f>
        <v>1113</v>
      </c>
      <c r="T186" s="41">
        <f>Data5[[#This Row],[TOTAL CHELTUIELI LEI]]/Data5[[#This Row],[NUMĂRUL PERSOANELOR ÎNSCRISE ÎN LISTELE ELECTORALE]]</f>
        <v>4.134239130434783</v>
      </c>
      <c r="U186" s="41">
        <f>Data5[[#This Row],[TOTAL CHELTUIELI EURO]]/Data5[[#This Row],[NUMĂRUL PERSOANELOR ÎNSCRISE ÎN LISTELE ELECTORALE]]</f>
        <v>0.85416399050325054</v>
      </c>
      <c r="V186" s="41">
        <f>Data5[[#This Row],[TOTAL CHELTUIELI LEI]]/Data5[[#This Row],[NUMĂRUL PERSOANELOR CARE AU PARTICIPAT LA VOT]]</f>
        <v>6.8346810422282118</v>
      </c>
      <c r="W186" s="41">
        <f>Data5[[#This Row],[TOTAL CHELTUIELI EURO]]/Data5[[#This Row],[NUMĂRUL PERSOANELOR CARE AU PARTICIPAT LA VOT]]</f>
        <v>1.4120950067618878</v>
      </c>
      <c r="X186" s="43">
        <v>4.8400999999999996</v>
      </c>
      <c r="Y186" s="114" t="s">
        <v>2895</v>
      </c>
      <c r="Z186" s="44">
        <v>4</v>
      </c>
      <c r="AA186" s="115" t="s">
        <v>3105</v>
      </c>
      <c r="AB186" s="44">
        <v>0</v>
      </c>
      <c r="AC186" s="45"/>
    </row>
    <row r="187" spans="1:29" ht="12" customHeight="1" x14ac:dyDescent="0.2">
      <c r="A187" s="37">
        <v>186</v>
      </c>
      <c r="B187" s="38" t="s">
        <v>6</v>
      </c>
      <c r="C187" s="39" t="s">
        <v>1138</v>
      </c>
      <c r="D187" s="40">
        <v>44101</v>
      </c>
      <c r="E187" s="38">
        <v>1</v>
      </c>
      <c r="F187" s="38"/>
      <c r="G187" s="38" t="s">
        <v>2</v>
      </c>
      <c r="H187" s="38" t="s">
        <v>2</v>
      </c>
      <c r="I187" s="39">
        <v>0</v>
      </c>
      <c r="J187" s="39">
        <v>36000.300000000003</v>
      </c>
      <c r="K187" s="39">
        <v>0</v>
      </c>
      <c r="L187" s="41">
        <f>SUM(Data5[[#This Row],[CHELTUIELI DE PERSONAL LEI]:[CHELTUIELI DE CAPITAL (ACTIVE NEFINANCIARE ) LEI]])</f>
        <v>36000.300000000003</v>
      </c>
      <c r="M187" s="41">
        <f>Data5[[#This Row],[TOTAL CHELTUIELI LEI]]/Data5[[#This Row],[CURS VALUTAR EURO BNR 22 07 2020]]</f>
        <v>7437.9248362637145</v>
      </c>
      <c r="N187" s="49">
        <v>9024</v>
      </c>
      <c r="O187" s="42"/>
      <c r="P187" s="42">
        <v>4624</v>
      </c>
      <c r="Q187" s="42"/>
      <c r="R187" s="42">
        <f>Data5[[#This Row],[PERSOANE ÎNSCRISE ÎN LISTELE ELECTORALE (TURUL 1)            ]]+Data5[[#This Row],[PERSOANE ÎNSCRISE ÎN LISTELE ELECTORALE (TURUL AL 2-LEA)]]</f>
        <v>9024</v>
      </c>
      <c r="S187" s="42">
        <f>Data5[[#This Row],[PERSOANE CARE AU PARTICIPAT LA VOT (TURUL 1)]]+Data5[[#This Row],[PERSOANE CARE AU PARTICIPAT LA VOT  (TURUL AL 2-LEA)]]</f>
        <v>4624</v>
      </c>
      <c r="T187" s="41">
        <f>Data5[[#This Row],[TOTAL CHELTUIELI LEI]]/Data5[[#This Row],[NUMĂRUL PERSOANELOR ÎNSCRISE ÎN LISTELE ELECTORALE]]</f>
        <v>3.989394946808511</v>
      </c>
      <c r="U187" s="41">
        <f>Data5[[#This Row],[TOTAL CHELTUIELI EURO]]/Data5[[#This Row],[NUMĂRUL PERSOANELOR ÎNSCRISE ÎN LISTELE ELECTORALE]]</f>
        <v>0.82423812458596124</v>
      </c>
      <c r="V187" s="41">
        <f>Data5[[#This Row],[TOTAL CHELTUIELI LEI]]/Data5[[#This Row],[NUMĂRUL PERSOANELOR CARE AU PARTICIPAT LA VOT]]</f>
        <v>7.7855320069204161</v>
      </c>
      <c r="W187" s="41">
        <f>Data5[[#This Row],[TOTAL CHELTUIELI EURO]]/Data5[[#This Row],[NUMĂRUL PERSOANELOR CARE AU PARTICIPAT LA VOT]]</f>
        <v>1.6085477587075507</v>
      </c>
      <c r="X187" s="43">
        <v>4.8400999999999996</v>
      </c>
      <c r="Y187" s="114" t="s">
        <v>2884</v>
      </c>
      <c r="Z187" s="44">
        <v>3</v>
      </c>
      <c r="AA187" s="115" t="s">
        <v>3105</v>
      </c>
      <c r="AB187" s="44">
        <v>0</v>
      </c>
      <c r="AC187" s="45"/>
    </row>
    <row r="188" spans="1:29" ht="12" customHeight="1" x14ac:dyDescent="0.2">
      <c r="A188" s="37">
        <v>187</v>
      </c>
      <c r="B188" s="38" t="s">
        <v>6</v>
      </c>
      <c r="C188" s="39" t="s">
        <v>1139</v>
      </c>
      <c r="D188" s="40">
        <v>44101</v>
      </c>
      <c r="E188" s="38">
        <v>1</v>
      </c>
      <c r="F188" s="38"/>
      <c r="G188" s="38" t="s">
        <v>2</v>
      </c>
      <c r="H188" s="38" t="s">
        <v>2</v>
      </c>
      <c r="I188" s="39">
        <v>32689</v>
      </c>
      <c r="J188" s="39">
        <v>10804.24</v>
      </c>
      <c r="K188" s="39">
        <v>0</v>
      </c>
      <c r="L188" s="41">
        <f>SUM(Data5[[#This Row],[CHELTUIELI DE PERSONAL LEI]:[CHELTUIELI DE CAPITAL (ACTIVE NEFINANCIARE ) LEI]])</f>
        <v>43493.24</v>
      </c>
      <c r="M188" s="41">
        <f>Data5[[#This Row],[TOTAL CHELTUIELI LEI]]/Data5[[#This Row],[CURS VALUTAR EURO BNR 22 07 2020]]</f>
        <v>8986.0209499803732</v>
      </c>
      <c r="N188" s="49">
        <v>3052</v>
      </c>
      <c r="O188" s="42"/>
      <c r="P188" s="42">
        <v>2168</v>
      </c>
      <c r="Q188" s="42"/>
      <c r="R188" s="42">
        <f>Data5[[#This Row],[PERSOANE ÎNSCRISE ÎN LISTELE ELECTORALE (TURUL 1)            ]]+Data5[[#This Row],[PERSOANE ÎNSCRISE ÎN LISTELE ELECTORALE (TURUL AL 2-LEA)]]</f>
        <v>3052</v>
      </c>
      <c r="S188" s="42">
        <f>Data5[[#This Row],[PERSOANE CARE AU PARTICIPAT LA VOT (TURUL 1)]]+Data5[[#This Row],[PERSOANE CARE AU PARTICIPAT LA VOT  (TURUL AL 2-LEA)]]</f>
        <v>2168</v>
      </c>
      <c r="T188" s="41">
        <f>Data5[[#This Row],[TOTAL CHELTUIELI LEI]]/Data5[[#This Row],[NUMĂRUL PERSOANELOR ÎNSCRISE ÎN LISTELE ELECTORALE]]</f>
        <v>14.250733944954128</v>
      </c>
      <c r="U188" s="41">
        <f>Data5[[#This Row],[TOTAL CHELTUIELI EURO]]/Data5[[#This Row],[NUMĂRUL PERSOANELOR ÎNSCRISE ÎN LISTELE ELECTORALE]]</f>
        <v>2.9443056847904239</v>
      </c>
      <c r="V188" s="41">
        <f>Data5[[#This Row],[TOTAL CHELTUIELI LEI]]/Data5[[#This Row],[NUMĂRUL PERSOANELOR CARE AU PARTICIPAT LA VOT]]</f>
        <v>20.061457564575644</v>
      </c>
      <c r="W188" s="41">
        <f>Data5[[#This Row],[TOTAL CHELTUIELI EURO]]/Data5[[#This Row],[NUMĂRUL PERSOANELOR CARE AU PARTICIPAT LA VOT]]</f>
        <v>4.1448436116145633</v>
      </c>
      <c r="X188" s="43">
        <v>4.8400999999999996</v>
      </c>
      <c r="Y188" s="114" t="s">
        <v>2885</v>
      </c>
      <c r="Z188" s="44">
        <v>14</v>
      </c>
      <c r="AA188" s="115" t="s">
        <v>3108</v>
      </c>
      <c r="AB188" s="44">
        <v>2</v>
      </c>
      <c r="AC188" s="45"/>
    </row>
    <row r="189" spans="1:29" ht="12" customHeight="1" x14ac:dyDescent="0.2">
      <c r="A189" s="37">
        <v>188</v>
      </c>
      <c r="B189" s="38" t="s">
        <v>6</v>
      </c>
      <c r="C189" s="39" t="s">
        <v>1140</v>
      </c>
      <c r="D189" s="40">
        <v>44101</v>
      </c>
      <c r="E189" s="38">
        <v>1</v>
      </c>
      <c r="F189" s="38"/>
      <c r="G189" s="38" t="s">
        <v>2</v>
      </c>
      <c r="H189" s="38" t="s">
        <v>2</v>
      </c>
      <c r="I189" s="39">
        <v>3600</v>
      </c>
      <c r="J189" s="39">
        <v>17400</v>
      </c>
      <c r="K189" s="39">
        <v>0</v>
      </c>
      <c r="L189" s="41">
        <f>SUM(Data5[[#This Row],[CHELTUIELI DE PERSONAL LEI]:[CHELTUIELI DE CAPITAL (ACTIVE NEFINANCIARE ) LEI]])</f>
        <v>21000</v>
      </c>
      <c r="M189" s="41">
        <f>Data5[[#This Row],[TOTAL CHELTUIELI LEI]]/Data5[[#This Row],[CURS VALUTAR EURO BNR 22 07 2020]]</f>
        <v>4338.7533315427372</v>
      </c>
      <c r="N189" s="49">
        <v>1773</v>
      </c>
      <c r="O189" s="42"/>
      <c r="P189" s="42">
        <v>1156</v>
      </c>
      <c r="Q189" s="42"/>
      <c r="R189" s="42">
        <f>Data5[[#This Row],[PERSOANE ÎNSCRISE ÎN LISTELE ELECTORALE (TURUL 1)            ]]+Data5[[#This Row],[PERSOANE ÎNSCRISE ÎN LISTELE ELECTORALE (TURUL AL 2-LEA)]]</f>
        <v>1773</v>
      </c>
      <c r="S189" s="42">
        <f>Data5[[#This Row],[PERSOANE CARE AU PARTICIPAT LA VOT (TURUL 1)]]+Data5[[#This Row],[PERSOANE CARE AU PARTICIPAT LA VOT  (TURUL AL 2-LEA)]]</f>
        <v>1156</v>
      </c>
      <c r="T189" s="41">
        <f>Data5[[#This Row],[TOTAL CHELTUIELI LEI]]/Data5[[#This Row],[NUMĂRUL PERSOANELOR ÎNSCRISE ÎN LISTELE ELECTORALE]]</f>
        <v>11.844331641285956</v>
      </c>
      <c r="U189" s="41">
        <f>Data5[[#This Row],[TOTAL CHELTUIELI EURO]]/Data5[[#This Row],[NUMĂRUL PERSOANELOR ÎNSCRISE ÎN LISTELE ELECTORALE]]</f>
        <v>2.447125398501262</v>
      </c>
      <c r="V189" s="41">
        <f>Data5[[#This Row],[TOTAL CHELTUIELI LEI]]/Data5[[#This Row],[NUMĂRUL PERSOANELOR CARE AU PARTICIPAT LA VOT]]</f>
        <v>18.166089965397923</v>
      </c>
      <c r="W189" s="41">
        <f>Data5[[#This Row],[TOTAL CHELTUIELI EURO]]/Data5[[#This Row],[NUMĂRUL PERSOANELOR CARE AU PARTICIPAT LA VOT]]</f>
        <v>3.7532468265940633</v>
      </c>
      <c r="X189" s="43">
        <v>4.8400999999999996</v>
      </c>
      <c r="Y189" s="114" t="s">
        <v>2888</v>
      </c>
      <c r="Z189" s="44">
        <v>11</v>
      </c>
      <c r="AA189" s="115" t="s">
        <v>3108</v>
      </c>
      <c r="AB189" s="44">
        <v>2</v>
      </c>
      <c r="AC189" s="45"/>
    </row>
    <row r="190" spans="1:29" ht="12" customHeight="1" x14ac:dyDescent="0.2">
      <c r="A190" s="37">
        <v>189</v>
      </c>
      <c r="B190" s="38" t="s">
        <v>6</v>
      </c>
      <c r="C190" s="39" t="s">
        <v>1141</v>
      </c>
      <c r="D190" s="40">
        <v>44101</v>
      </c>
      <c r="E190" s="38">
        <v>1</v>
      </c>
      <c r="F190" s="38"/>
      <c r="G190" s="38" t="s">
        <v>2</v>
      </c>
      <c r="H190" s="38" t="s">
        <v>2</v>
      </c>
      <c r="I190" s="39">
        <v>920</v>
      </c>
      <c r="J190" s="39">
        <v>21601</v>
      </c>
      <c r="K190" s="39">
        <v>0</v>
      </c>
      <c r="L190" s="41">
        <f>SUM(Data5[[#This Row],[CHELTUIELI DE PERSONAL LEI]:[CHELTUIELI DE CAPITAL (ACTIVE NEFINANCIARE ) LEI]])</f>
        <v>22521</v>
      </c>
      <c r="M190" s="41">
        <f>Data5[[#This Row],[TOTAL CHELTUIELI LEI]]/Data5[[#This Row],[CURS VALUTAR EURO BNR 22 07 2020]]</f>
        <v>4653.0030371273324</v>
      </c>
      <c r="N190" s="49">
        <v>2224</v>
      </c>
      <c r="O190" s="42"/>
      <c r="P190" s="42">
        <v>1439</v>
      </c>
      <c r="Q190" s="42"/>
      <c r="R190" s="42">
        <f>Data5[[#This Row],[PERSOANE ÎNSCRISE ÎN LISTELE ELECTORALE (TURUL 1)            ]]+Data5[[#This Row],[PERSOANE ÎNSCRISE ÎN LISTELE ELECTORALE (TURUL AL 2-LEA)]]</f>
        <v>2224</v>
      </c>
      <c r="S190" s="42">
        <f>Data5[[#This Row],[PERSOANE CARE AU PARTICIPAT LA VOT (TURUL 1)]]+Data5[[#This Row],[PERSOANE CARE AU PARTICIPAT LA VOT  (TURUL AL 2-LEA)]]</f>
        <v>1439</v>
      </c>
      <c r="T190" s="41">
        <f>Data5[[#This Row],[TOTAL CHELTUIELI LEI]]/Data5[[#This Row],[NUMĂRUL PERSOANELOR ÎNSCRISE ÎN LISTELE ELECTORALE]]</f>
        <v>10.126348920863309</v>
      </c>
      <c r="U190" s="41">
        <f>Data5[[#This Row],[TOTAL CHELTUIELI EURO]]/Data5[[#This Row],[NUMĂRUL PERSOANELOR ÎNSCRISE ÎN LISTELE ELECTORALE]]</f>
        <v>2.0921776246076136</v>
      </c>
      <c r="V190" s="41">
        <f>Data5[[#This Row],[TOTAL CHELTUIELI LEI]]/Data5[[#This Row],[NUMĂRUL PERSOANELOR CARE AU PARTICIPAT LA VOT]]</f>
        <v>15.65045170257123</v>
      </c>
      <c r="W190" s="41">
        <f>Data5[[#This Row],[TOTAL CHELTUIELI EURO]]/Data5[[#This Row],[NUMĂRUL PERSOANELOR CARE AU PARTICIPAT LA VOT]]</f>
        <v>3.2334975935561725</v>
      </c>
      <c r="X190" s="43">
        <v>4.8400999999999996</v>
      </c>
      <c r="Y190" s="114" t="s">
        <v>2898</v>
      </c>
      <c r="Z190" s="44">
        <v>10</v>
      </c>
      <c r="AA190" s="115" t="s">
        <v>3108</v>
      </c>
      <c r="AB190" s="44">
        <v>2</v>
      </c>
      <c r="AC190" s="45"/>
    </row>
    <row r="191" spans="1:29" ht="12" customHeight="1" x14ac:dyDescent="0.2">
      <c r="A191" s="37">
        <v>190</v>
      </c>
      <c r="B191" s="38" t="s">
        <v>6</v>
      </c>
      <c r="C191" s="39" t="s">
        <v>1142</v>
      </c>
      <c r="D191" s="40">
        <v>44101</v>
      </c>
      <c r="E191" s="38">
        <v>1</v>
      </c>
      <c r="F191" s="38"/>
      <c r="G191" s="38" t="s">
        <v>2</v>
      </c>
      <c r="H191" s="38" t="s">
        <v>2</v>
      </c>
      <c r="I191" s="39">
        <v>500</v>
      </c>
      <c r="J191" s="39">
        <v>4274.3999999999996</v>
      </c>
      <c r="K191" s="39">
        <v>0</v>
      </c>
      <c r="L191" s="41">
        <f>SUM(Data5[[#This Row],[CHELTUIELI DE PERSONAL LEI]:[CHELTUIELI DE CAPITAL (ACTIVE NEFINANCIARE ) LEI]])</f>
        <v>4774.3999999999996</v>
      </c>
      <c r="M191" s="41">
        <f>Data5[[#This Row],[TOTAL CHELTUIELI LEI]]/Data5[[#This Row],[CURS VALUTAR EURO BNR 22 07 2020]]</f>
        <v>986.42590029131634</v>
      </c>
      <c r="N191" s="49">
        <v>1706</v>
      </c>
      <c r="O191" s="42"/>
      <c r="P191" s="42">
        <v>1240</v>
      </c>
      <c r="Q191" s="42"/>
      <c r="R191" s="42">
        <f>Data5[[#This Row],[PERSOANE ÎNSCRISE ÎN LISTELE ELECTORALE (TURUL 1)            ]]+Data5[[#This Row],[PERSOANE ÎNSCRISE ÎN LISTELE ELECTORALE (TURUL AL 2-LEA)]]</f>
        <v>1706</v>
      </c>
      <c r="S191" s="42">
        <f>Data5[[#This Row],[PERSOANE CARE AU PARTICIPAT LA VOT (TURUL 1)]]+Data5[[#This Row],[PERSOANE CARE AU PARTICIPAT LA VOT  (TURUL AL 2-LEA)]]</f>
        <v>1240</v>
      </c>
      <c r="T191" s="41">
        <f>Data5[[#This Row],[TOTAL CHELTUIELI LEI]]/Data5[[#This Row],[NUMĂRUL PERSOANELOR ÎNSCRISE ÎN LISTELE ELECTORALE]]</f>
        <v>2.7985932004689329</v>
      </c>
      <c r="U191" s="41">
        <f>Data5[[#This Row],[TOTAL CHELTUIELI EURO]]/Data5[[#This Row],[NUMĂRUL PERSOANELOR ÎNSCRISE ÎN LISTELE ELECTORALE]]</f>
        <v>0.57820978915083021</v>
      </c>
      <c r="V191" s="41">
        <f>Data5[[#This Row],[TOTAL CHELTUIELI LEI]]/Data5[[#This Row],[NUMĂRUL PERSOANELOR CARE AU PARTICIPAT LA VOT]]</f>
        <v>3.8503225806451611</v>
      </c>
      <c r="W191" s="41">
        <f>Data5[[#This Row],[TOTAL CHELTUIELI EURO]]/Data5[[#This Row],[NUMĂRUL PERSOANELOR CARE AU PARTICIPAT LA VOT]]</f>
        <v>0.79550475829944867</v>
      </c>
      <c r="X191" s="43">
        <v>4.8400999999999996</v>
      </c>
      <c r="Y191" s="114" t="s">
        <v>2891</v>
      </c>
      <c r="Z191" s="44">
        <v>2</v>
      </c>
      <c r="AA191" s="115" t="s">
        <v>3105</v>
      </c>
      <c r="AB191" s="44">
        <v>0</v>
      </c>
      <c r="AC191" s="45"/>
    </row>
    <row r="192" spans="1:29" ht="12" customHeight="1" x14ac:dyDescent="0.2">
      <c r="A192" s="37">
        <v>191</v>
      </c>
      <c r="B192" s="38" t="s">
        <v>6</v>
      </c>
      <c r="C192" s="39" t="s">
        <v>1143</v>
      </c>
      <c r="D192" s="40">
        <v>44101</v>
      </c>
      <c r="E192" s="38">
        <v>1</v>
      </c>
      <c r="F192" s="38"/>
      <c r="G192" s="38" t="s">
        <v>2</v>
      </c>
      <c r="H192" s="38" t="s">
        <v>2</v>
      </c>
      <c r="I192" s="39">
        <v>900</v>
      </c>
      <c r="J192" s="39">
        <v>13072</v>
      </c>
      <c r="K192" s="39">
        <v>0</v>
      </c>
      <c r="L192" s="41">
        <f>SUM(Data5[[#This Row],[CHELTUIELI DE PERSONAL LEI]:[CHELTUIELI DE CAPITAL (ACTIVE NEFINANCIARE ) LEI]])</f>
        <v>13972</v>
      </c>
      <c r="M192" s="41">
        <f>Data5[[#This Row],[TOTAL CHELTUIELI LEI]]/Data5[[#This Row],[CURS VALUTAR EURO BNR 22 07 2020]]</f>
        <v>2886.7172165864345</v>
      </c>
      <c r="N192" s="49">
        <v>1935</v>
      </c>
      <c r="O192" s="42"/>
      <c r="P192" s="42">
        <v>1090</v>
      </c>
      <c r="Q192" s="42"/>
      <c r="R192" s="42">
        <f>Data5[[#This Row],[PERSOANE ÎNSCRISE ÎN LISTELE ELECTORALE (TURUL 1)            ]]+Data5[[#This Row],[PERSOANE ÎNSCRISE ÎN LISTELE ELECTORALE (TURUL AL 2-LEA)]]</f>
        <v>1935</v>
      </c>
      <c r="S192" s="42">
        <f>Data5[[#This Row],[PERSOANE CARE AU PARTICIPAT LA VOT (TURUL 1)]]+Data5[[#This Row],[PERSOANE CARE AU PARTICIPAT LA VOT  (TURUL AL 2-LEA)]]</f>
        <v>1090</v>
      </c>
      <c r="T192" s="41">
        <f>Data5[[#This Row],[TOTAL CHELTUIELI LEI]]/Data5[[#This Row],[NUMĂRUL PERSOANELOR ÎNSCRISE ÎN LISTELE ELECTORALE]]</f>
        <v>7.2206718346253229</v>
      </c>
      <c r="U192" s="41">
        <f>Data5[[#This Row],[TOTAL CHELTUIELI EURO]]/Data5[[#This Row],[NUMĂRUL PERSOANELOR ÎNSCRISE ÎN LISTELE ELECTORALE]]</f>
        <v>1.491843522783687</v>
      </c>
      <c r="V192" s="41">
        <f>Data5[[#This Row],[TOTAL CHELTUIELI LEI]]/Data5[[#This Row],[NUMĂRUL PERSOANELOR CARE AU PARTICIPAT LA VOT]]</f>
        <v>12.818348623853211</v>
      </c>
      <c r="W192" s="41">
        <f>Data5[[#This Row],[TOTAL CHELTUIELI EURO]]/Data5[[#This Row],[NUMĂRUL PERSOANELOR CARE AU PARTICIPAT LA VOT]]</f>
        <v>2.6483644188866373</v>
      </c>
      <c r="X192" s="43">
        <v>4.8400999999999996</v>
      </c>
      <c r="Y192" s="114" t="s">
        <v>2886</v>
      </c>
      <c r="Z192" s="44">
        <v>7</v>
      </c>
      <c r="AA192" s="115" t="s">
        <v>3107</v>
      </c>
      <c r="AB192" s="44">
        <v>1</v>
      </c>
      <c r="AC192" s="45"/>
    </row>
    <row r="193" spans="1:29" ht="12" customHeight="1" x14ac:dyDescent="0.2">
      <c r="A193" s="37">
        <v>192</v>
      </c>
      <c r="B193" s="38" t="s">
        <v>6</v>
      </c>
      <c r="C193" s="39" t="s">
        <v>1144</v>
      </c>
      <c r="D193" s="40">
        <v>44101</v>
      </c>
      <c r="E193" s="38">
        <v>1</v>
      </c>
      <c r="F193" s="38"/>
      <c r="G193" s="38" t="s">
        <v>2</v>
      </c>
      <c r="H193" s="38" t="s">
        <v>2</v>
      </c>
      <c r="I193" s="39">
        <v>18475</v>
      </c>
      <c r="J193" s="39">
        <v>6100</v>
      </c>
      <c r="K193" s="39">
        <v>0</v>
      </c>
      <c r="L193" s="41">
        <f>SUM(Data5[[#This Row],[CHELTUIELI DE PERSONAL LEI]:[CHELTUIELI DE CAPITAL (ACTIVE NEFINANCIARE ) LEI]])</f>
        <v>24575</v>
      </c>
      <c r="M193" s="41">
        <f>Data5[[#This Row],[TOTAL CHELTUIELI LEI]]/Data5[[#This Row],[CURS VALUTAR EURO BNR 22 07 2020]]</f>
        <v>5077.3744344125125</v>
      </c>
      <c r="N193" s="49">
        <v>887</v>
      </c>
      <c r="O193" s="42"/>
      <c r="P193" s="42">
        <v>696</v>
      </c>
      <c r="Q193" s="42"/>
      <c r="R193" s="42">
        <f>Data5[[#This Row],[PERSOANE ÎNSCRISE ÎN LISTELE ELECTORALE (TURUL 1)            ]]+Data5[[#This Row],[PERSOANE ÎNSCRISE ÎN LISTELE ELECTORALE (TURUL AL 2-LEA)]]</f>
        <v>887</v>
      </c>
      <c r="S193" s="42">
        <f>Data5[[#This Row],[PERSOANE CARE AU PARTICIPAT LA VOT (TURUL 1)]]+Data5[[#This Row],[PERSOANE CARE AU PARTICIPAT LA VOT  (TURUL AL 2-LEA)]]</f>
        <v>696</v>
      </c>
      <c r="T193" s="41">
        <f>Data5[[#This Row],[TOTAL CHELTUIELI LEI]]/Data5[[#This Row],[NUMĂRUL PERSOANELOR ÎNSCRISE ÎN LISTELE ELECTORALE]]</f>
        <v>27.705749718151072</v>
      </c>
      <c r="U193" s="41">
        <f>Data5[[#This Row],[TOTAL CHELTUIELI EURO]]/Data5[[#This Row],[NUMĂRUL PERSOANELOR ÎNSCRISE ÎN LISTELE ELECTORALE]]</f>
        <v>5.7242101853579621</v>
      </c>
      <c r="V193" s="41">
        <f>Data5[[#This Row],[TOTAL CHELTUIELI LEI]]/Data5[[#This Row],[NUMĂRUL PERSOANELOR CARE AU PARTICIPAT LA VOT]]</f>
        <v>35.308908045977013</v>
      </c>
      <c r="W193" s="41">
        <f>Data5[[#This Row],[TOTAL CHELTUIELI EURO]]/Data5[[#This Row],[NUMĂRUL PERSOANELOR CARE AU PARTICIPAT LA VOT]]</f>
        <v>7.2950782103628056</v>
      </c>
      <c r="X193" s="43">
        <v>4.8400999999999996</v>
      </c>
      <c r="Y193" s="114" t="s">
        <v>3084</v>
      </c>
      <c r="Z193" s="44">
        <v>27</v>
      </c>
      <c r="AA193" s="115" t="s">
        <v>3109</v>
      </c>
      <c r="AB193" s="44">
        <v>5</v>
      </c>
      <c r="AC193" s="45"/>
    </row>
    <row r="194" spans="1:29" ht="12" customHeight="1" x14ac:dyDescent="0.2">
      <c r="A194" s="37">
        <v>193</v>
      </c>
      <c r="B194" s="38" t="s">
        <v>6</v>
      </c>
      <c r="C194" s="39" t="s">
        <v>1145</v>
      </c>
      <c r="D194" s="40">
        <v>44101</v>
      </c>
      <c r="E194" s="38">
        <v>1</v>
      </c>
      <c r="F194" s="38"/>
      <c r="G194" s="38" t="s">
        <v>2</v>
      </c>
      <c r="H194" s="38" t="s">
        <v>2</v>
      </c>
      <c r="I194" s="39">
        <v>0</v>
      </c>
      <c r="J194" s="39">
        <v>27684</v>
      </c>
      <c r="K194" s="39">
        <v>0</v>
      </c>
      <c r="L194" s="41">
        <f>SUM(Data5[[#This Row],[CHELTUIELI DE PERSONAL LEI]:[CHELTUIELI DE CAPITAL (ACTIVE NEFINANCIARE ) LEI]])</f>
        <v>27684</v>
      </c>
      <c r="M194" s="41">
        <f>Data5[[#This Row],[TOTAL CHELTUIELI LEI]]/Data5[[#This Row],[CURS VALUTAR EURO BNR 22 07 2020]]</f>
        <v>5719.7165347823393</v>
      </c>
      <c r="N194" s="49">
        <v>1812</v>
      </c>
      <c r="O194" s="42"/>
      <c r="P194" s="42">
        <v>1034</v>
      </c>
      <c r="Q194" s="42"/>
      <c r="R194" s="42">
        <f>Data5[[#This Row],[PERSOANE ÎNSCRISE ÎN LISTELE ELECTORALE (TURUL 1)            ]]+Data5[[#This Row],[PERSOANE ÎNSCRISE ÎN LISTELE ELECTORALE (TURUL AL 2-LEA)]]</f>
        <v>1812</v>
      </c>
      <c r="S194" s="42">
        <f>Data5[[#This Row],[PERSOANE CARE AU PARTICIPAT LA VOT (TURUL 1)]]+Data5[[#This Row],[PERSOANE CARE AU PARTICIPAT LA VOT  (TURUL AL 2-LEA)]]</f>
        <v>1034</v>
      </c>
      <c r="T194" s="41">
        <f>Data5[[#This Row],[TOTAL CHELTUIELI LEI]]/Data5[[#This Row],[NUMĂRUL PERSOANELOR ÎNSCRISE ÎN LISTELE ELECTORALE]]</f>
        <v>15.278145695364238</v>
      </c>
      <c r="U194" s="41">
        <f>Data5[[#This Row],[TOTAL CHELTUIELI EURO]]/Data5[[#This Row],[NUMĂRUL PERSOANELOR ÎNSCRISE ÎN LISTELE ELECTORALE]]</f>
        <v>3.1565764540741386</v>
      </c>
      <c r="V194" s="41">
        <f>Data5[[#This Row],[TOTAL CHELTUIELI LEI]]/Data5[[#This Row],[NUMĂRUL PERSOANELOR CARE AU PARTICIPAT LA VOT]]</f>
        <v>26.773694390715669</v>
      </c>
      <c r="W194" s="41">
        <f>Data5[[#This Row],[TOTAL CHELTUIELI EURO]]/Data5[[#This Row],[NUMĂRUL PERSOANELOR CARE AU PARTICIPAT LA VOT]]</f>
        <v>5.5316407493059376</v>
      </c>
      <c r="X194" s="43">
        <v>4.8400999999999996</v>
      </c>
      <c r="Y194" s="114" t="s">
        <v>2909</v>
      </c>
      <c r="Z194" s="44">
        <v>15</v>
      </c>
      <c r="AA194" s="115" t="s">
        <v>3106</v>
      </c>
      <c r="AB194" s="44">
        <v>3</v>
      </c>
      <c r="AC194" s="45"/>
    </row>
    <row r="195" spans="1:29" ht="12" customHeight="1" x14ac:dyDescent="0.2">
      <c r="A195" s="37">
        <v>194</v>
      </c>
      <c r="B195" s="38" t="s">
        <v>6</v>
      </c>
      <c r="C195" s="39" t="s">
        <v>1146</v>
      </c>
      <c r="D195" s="40">
        <v>44101</v>
      </c>
      <c r="E195" s="38">
        <v>1</v>
      </c>
      <c r="F195" s="38"/>
      <c r="G195" s="38" t="s">
        <v>2</v>
      </c>
      <c r="H195" s="38" t="s">
        <v>2</v>
      </c>
      <c r="I195" s="39">
        <v>1000</v>
      </c>
      <c r="J195" s="39">
        <v>5865</v>
      </c>
      <c r="K195" s="39">
        <v>0</v>
      </c>
      <c r="L195" s="41">
        <f>SUM(Data5[[#This Row],[CHELTUIELI DE PERSONAL LEI]:[CHELTUIELI DE CAPITAL (ACTIVE NEFINANCIARE ) LEI]])</f>
        <v>6865</v>
      </c>
      <c r="M195" s="41">
        <f>Data5[[#This Row],[TOTAL CHELTUIELI LEI]]/Data5[[#This Row],[CURS VALUTAR EURO BNR 22 07 2020]]</f>
        <v>1418.359124811471</v>
      </c>
      <c r="N195" s="49">
        <v>4557</v>
      </c>
      <c r="O195" s="42"/>
      <c r="P195" s="42">
        <v>2741</v>
      </c>
      <c r="Q195" s="42"/>
      <c r="R195" s="42">
        <f>Data5[[#This Row],[PERSOANE ÎNSCRISE ÎN LISTELE ELECTORALE (TURUL 1)            ]]+Data5[[#This Row],[PERSOANE ÎNSCRISE ÎN LISTELE ELECTORALE (TURUL AL 2-LEA)]]</f>
        <v>4557</v>
      </c>
      <c r="S195" s="42">
        <f>Data5[[#This Row],[PERSOANE CARE AU PARTICIPAT LA VOT (TURUL 1)]]+Data5[[#This Row],[PERSOANE CARE AU PARTICIPAT LA VOT  (TURUL AL 2-LEA)]]</f>
        <v>2741</v>
      </c>
      <c r="T195" s="41">
        <f>Data5[[#This Row],[TOTAL CHELTUIELI LEI]]/Data5[[#This Row],[NUMĂRUL PERSOANELOR ÎNSCRISE ÎN LISTELE ELECTORALE]]</f>
        <v>1.5064735571648014</v>
      </c>
      <c r="U195" s="41">
        <f>Data5[[#This Row],[TOTAL CHELTUIELI EURO]]/Data5[[#This Row],[NUMĂRUL PERSOANELOR ÎNSCRISE ÎN LISTELE ELECTORALE]]</f>
        <v>0.31124843642999145</v>
      </c>
      <c r="V195" s="41">
        <f>Data5[[#This Row],[TOTAL CHELTUIELI LEI]]/Data5[[#This Row],[NUMĂRUL PERSOANELOR CARE AU PARTICIPAT LA VOT]]</f>
        <v>2.5045603794235682</v>
      </c>
      <c r="W195" s="41">
        <f>Data5[[#This Row],[TOTAL CHELTUIELI EURO]]/Data5[[#This Row],[NUMĂRUL PERSOANELOR CARE AU PARTICIPAT LA VOT]]</f>
        <v>0.51746046144161661</v>
      </c>
      <c r="X195" s="43">
        <v>4.8400999999999996</v>
      </c>
      <c r="Y195" s="114" t="s">
        <v>2894</v>
      </c>
      <c r="Z195" s="44">
        <v>1</v>
      </c>
      <c r="AA195" s="115" t="s">
        <v>3105</v>
      </c>
      <c r="AB195" s="44">
        <v>0</v>
      </c>
      <c r="AC195" s="45"/>
    </row>
    <row r="196" spans="1:29" ht="12" customHeight="1" x14ac:dyDescent="0.2">
      <c r="A196" s="37">
        <v>195</v>
      </c>
      <c r="B196" s="38" t="s">
        <v>6</v>
      </c>
      <c r="C196" s="39" t="s">
        <v>1147</v>
      </c>
      <c r="D196" s="40">
        <v>44101</v>
      </c>
      <c r="E196" s="38">
        <v>1</v>
      </c>
      <c r="F196" s="38"/>
      <c r="G196" s="38" t="s">
        <v>2</v>
      </c>
      <c r="H196" s="38" t="s">
        <v>2</v>
      </c>
      <c r="I196" s="39">
        <v>5000</v>
      </c>
      <c r="J196" s="39">
        <v>15000</v>
      </c>
      <c r="K196" s="39">
        <v>0</v>
      </c>
      <c r="L196" s="41">
        <f>SUM(Data5[[#This Row],[CHELTUIELI DE PERSONAL LEI]:[CHELTUIELI DE CAPITAL (ACTIVE NEFINANCIARE ) LEI]])</f>
        <v>20000</v>
      </c>
      <c r="M196" s="41">
        <f>Data5[[#This Row],[TOTAL CHELTUIELI LEI]]/Data5[[#This Row],[CURS VALUTAR EURO BNR 22 07 2020]]</f>
        <v>4132.1460300407016</v>
      </c>
      <c r="N196" s="49">
        <v>3324</v>
      </c>
      <c r="O196" s="42"/>
      <c r="P196" s="42">
        <v>2193</v>
      </c>
      <c r="Q196" s="42"/>
      <c r="R196" s="42">
        <f>Data5[[#This Row],[PERSOANE ÎNSCRISE ÎN LISTELE ELECTORALE (TURUL 1)            ]]+Data5[[#This Row],[PERSOANE ÎNSCRISE ÎN LISTELE ELECTORALE (TURUL AL 2-LEA)]]</f>
        <v>3324</v>
      </c>
      <c r="S196" s="42">
        <f>Data5[[#This Row],[PERSOANE CARE AU PARTICIPAT LA VOT (TURUL 1)]]+Data5[[#This Row],[PERSOANE CARE AU PARTICIPAT LA VOT  (TURUL AL 2-LEA)]]</f>
        <v>2193</v>
      </c>
      <c r="T196" s="41">
        <f>Data5[[#This Row],[TOTAL CHELTUIELI LEI]]/Data5[[#This Row],[NUMĂRUL PERSOANELOR ÎNSCRISE ÎN LISTELE ELECTORALE]]</f>
        <v>6.0168471720818291</v>
      </c>
      <c r="U196" s="41">
        <f>Data5[[#This Row],[TOTAL CHELTUIELI EURO]]/Data5[[#This Row],[NUMĂRUL PERSOANELOR ÎNSCRISE ÎN LISTELE ELECTORALE]]</f>
        <v>1.2431245577739776</v>
      </c>
      <c r="V196" s="41">
        <f>Data5[[#This Row],[TOTAL CHELTUIELI LEI]]/Data5[[#This Row],[NUMĂRUL PERSOANELOR CARE AU PARTICIPAT LA VOT]]</f>
        <v>9.1199270405836756</v>
      </c>
      <c r="W196" s="41">
        <f>Data5[[#This Row],[TOTAL CHELTUIELI EURO]]/Data5[[#This Row],[NUMĂRUL PERSOANELOR CARE AU PARTICIPAT LA VOT]]</f>
        <v>1.884243515750434</v>
      </c>
      <c r="X196" s="43">
        <v>4.8400999999999996</v>
      </c>
      <c r="Y196" s="114" t="s">
        <v>2889</v>
      </c>
      <c r="Z196" s="44">
        <v>6</v>
      </c>
      <c r="AA196" s="115" t="s">
        <v>3107</v>
      </c>
      <c r="AB196" s="44">
        <v>1</v>
      </c>
      <c r="AC196" s="45"/>
    </row>
    <row r="197" spans="1:29" ht="12" customHeight="1" x14ac:dyDescent="0.2">
      <c r="A197" s="37">
        <v>196</v>
      </c>
      <c r="B197" s="38" t="s">
        <v>6</v>
      </c>
      <c r="C197" s="39" t="s">
        <v>1148</v>
      </c>
      <c r="D197" s="40">
        <v>44101</v>
      </c>
      <c r="E197" s="38">
        <v>1</v>
      </c>
      <c r="F197" s="38"/>
      <c r="G197" s="38" t="s">
        <v>2</v>
      </c>
      <c r="H197" s="38" t="s">
        <v>2</v>
      </c>
      <c r="I197" s="39">
        <v>2500</v>
      </c>
      <c r="J197" s="39">
        <v>10711</v>
      </c>
      <c r="K197" s="39">
        <v>0</v>
      </c>
      <c r="L197" s="41">
        <f>SUM(Data5[[#This Row],[CHELTUIELI DE PERSONAL LEI]:[CHELTUIELI DE CAPITAL (ACTIVE NEFINANCIARE ) LEI]])</f>
        <v>13211</v>
      </c>
      <c r="M197" s="41">
        <f>Data5[[#This Row],[TOTAL CHELTUIELI LEI]]/Data5[[#This Row],[CURS VALUTAR EURO BNR 22 07 2020]]</f>
        <v>2729.4890601433858</v>
      </c>
      <c r="N197" s="49">
        <v>4357</v>
      </c>
      <c r="O197" s="42"/>
      <c r="P197" s="42">
        <v>2661</v>
      </c>
      <c r="Q197" s="42"/>
      <c r="R197" s="42">
        <f>Data5[[#This Row],[PERSOANE ÎNSCRISE ÎN LISTELE ELECTORALE (TURUL 1)            ]]+Data5[[#This Row],[PERSOANE ÎNSCRISE ÎN LISTELE ELECTORALE (TURUL AL 2-LEA)]]</f>
        <v>4357</v>
      </c>
      <c r="S197" s="42">
        <f>Data5[[#This Row],[PERSOANE CARE AU PARTICIPAT LA VOT (TURUL 1)]]+Data5[[#This Row],[PERSOANE CARE AU PARTICIPAT LA VOT  (TURUL AL 2-LEA)]]</f>
        <v>2661</v>
      </c>
      <c r="T197" s="41">
        <f>Data5[[#This Row],[TOTAL CHELTUIELI LEI]]/Data5[[#This Row],[NUMĂRUL PERSOANELOR ÎNSCRISE ÎN LISTELE ELECTORALE]]</f>
        <v>3.0321322010557723</v>
      </c>
      <c r="U197" s="41">
        <f>Data5[[#This Row],[TOTAL CHELTUIELI EURO]]/Data5[[#This Row],[NUMĂRUL PERSOANELOR ÎNSCRISE ÎN LISTELE ELECTORALE]]</f>
        <v>0.62646065185755928</v>
      </c>
      <c r="V197" s="41">
        <f>Data5[[#This Row],[TOTAL CHELTUIELI LEI]]/Data5[[#This Row],[NUMĂRUL PERSOANELOR CARE AU PARTICIPAT LA VOT]]</f>
        <v>4.9646749342352496</v>
      </c>
      <c r="W197" s="41">
        <f>Data5[[#This Row],[TOTAL CHELTUIELI EURO]]/Data5[[#This Row],[NUMĂRUL PERSOANELOR CARE AU PARTICIPAT LA VOT]]</f>
        <v>1.0257380909971385</v>
      </c>
      <c r="X197" s="43">
        <v>4.8400999999999996</v>
      </c>
      <c r="Y197" s="114" t="s">
        <v>2884</v>
      </c>
      <c r="Z197" s="44">
        <v>3</v>
      </c>
      <c r="AA197" s="115" t="s">
        <v>3105</v>
      </c>
      <c r="AB197" s="44">
        <v>0</v>
      </c>
      <c r="AC197" s="45"/>
    </row>
    <row r="198" spans="1:29" ht="12" customHeight="1" x14ac:dyDescent="0.2">
      <c r="A198" s="37">
        <v>197</v>
      </c>
      <c r="B198" s="38" t="s">
        <v>6</v>
      </c>
      <c r="C198" s="39" t="s">
        <v>1149</v>
      </c>
      <c r="D198" s="40">
        <v>44101</v>
      </c>
      <c r="E198" s="38">
        <v>1</v>
      </c>
      <c r="F198" s="38"/>
      <c r="G198" s="38" t="s">
        <v>2</v>
      </c>
      <c r="H198" s="38" t="s">
        <v>2</v>
      </c>
      <c r="I198" s="39">
        <v>0</v>
      </c>
      <c r="J198" s="39">
        <v>4564</v>
      </c>
      <c r="K198" s="39">
        <v>0</v>
      </c>
      <c r="L198" s="41">
        <f>SUM(Data5[[#This Row],[CHELTUIELI DE PERSONAL LEI]:[CHELTUIELI DE CAPITAL (ACTIVE NEFINANCIARE ) LEI]])</f>
        <v>4564</v>
      </c>
      <c r="M198" s="41">
        <f>Data5[[#This Row],[TOTAL CHELTUIELI LEI]]/Data5[[#This Row],[CURS VALUTAR EURO BNR 22 07 2020]]</f>
        <v>942.95572405528821</v>
      </c>
      <c r="N198" s="49">
        <v>1541</v>
      </c>
      <c r="O198" s="42"/>
      <c r="P198" s="42">
        <v>906</v>
      </c>
      <c r="Q198" s="42"/>
      <c r="R198" s="42">
        <f>Data5[[#This Row],[PERSOANE ÎNSCRISE ÎN LISTELE ELECTORALE (TURUL 1)            ]]+Data5[[#This Row],[PERSOANE ÎNSCRISE ÎN LISTELE ELECTORALE (TURUL AL 2-LEA)]]</f>
        <v>1541</v>
      </c>
      <c r="S198" s="42">
        <f>Data5[[#This Row],[PERSOANE CARE AU PARTICIPAT LA VOT (TURUL 1)]]+Data5[[#This Row],[PERSOANE CARE AU PARTICIPAT LA VOT  (TURUL AL 2-LEA)]]</f>
        <v>906</v>
      </c>
      <c r="T198" s="41">
        <f>Data5[[#This Row],[TOTAL CHELTUIELI LEI]]/Data5[[#This Row],[NUMĂRUL PERSOANELOR ÎNSCRISE ÎN LISTELE ELECTORALE]]</f>
        <v>2.9617131732641142</v>
      </c>
      <c r="U198" s="41">
        <f>Data5[[#This Row],[TOTAL CHELTUIELI EURO]]/Data5[[#This Row],[NUMĂRUL PERSOANELOR ÎNSCRISE ÎN LISTELE ELECTORALE]]</f>
        <v>0.61191156655112799</v>
      </c>
      <c r="V198" s="41">
        <f>Data5[[#This Row],[TOTAL CHELTUIELI LEI]]/Data5[[#This Row],[NUMĂRUL PERSOANELOR CARE AU PARTICIPAT LA VOT]]</f>
        <v>5.037527593818985</v>
      </c>
      <c r="W198" s="41">
        <f>Data5[[#This Row],[TOTAL CHELTUIELI EURO]]/Data5[[#This Row],[NUMĂRUL PERSOANELOR CARE AU PARTICIPAT LA VOT]]</f>
        <v>1.0407899824009803</v>
      </c>
      <c r="X198" s="43">
        <v>4.8400999999999996</v>
      </c>
      <c r="Y198" s="114" t="s">
        <v>2891</v>
      </c>
      <c r="Z198" s="44">
        <v>2</v>
      </c>
      <c r="AA198" s="115" t="s">
        <v>3105</v>
      </c>
      <c r="AB198" s="44">
        <v>0</v>
      </c>
      <c r="AC198" s="45"/>
    </row>
    <row r="199" spans="1:29" ht="12" customHeight="1" x14ac:dyDescent="0.2">
      <c r="A199" s="37">
        <v>198</v>
      </c>
      <c r="B199" s="38" t="s">
        <v>6</v>
      </c>
      <c r="C199" s="39" t="s">
        <v>1150</v>
      </c>
      <c r="D199" s="40">
        <v>44101</v>
      </c>
      <c r="E199" s="38">
        <v>1</v>
      </c>
      <c r="F199" s="38"/>
      <c r="G199" s="38" t="s">
        <v>2</v>
      </c>
      <c r="H199" s="38" t="s">
        <v>2</v>
      </c>
      <c r="I199" s="39">
        <v>30200</v>
      </c>
      <c r="J199" s="39">
        <v>6703</v>
      </c>
      <c r="K199" s="39">
        <v>0</v>
      </c>
      <c r="L199" s="41">
        <f>SUM(Data5[[#This Row],[CHELTUIELI DE PERSONAL LEI]:[CHELTUIELI DE CAPITAL (ACTIVE NEFINANCIARE ) LEI]])</f>
        <v>36903</v>
      </c>
      <c r="M199" s="41">
        <f>Data5[[#This Row],[TOTAL CHELTUIELI LEI]]/Data5[[#This Row],[CURS VALUTAR EURO BNR 22 07 2020]]</f>
        <v>7624.4292473296009</v>
      </c>
      <c r="N199" s="49">
        <v>1646</v>
      </c>
      <c r="O199" s="42"/>
      <c r="P199" s="42">
        <v>921</v>
      </c>
      <c r="Q199" s="42"/>
      <c r="R199" s="42">
        <f>Data5[[#This Row],[PERSOANE ÎNSCRISE ÎN LISTELE ELECTORALE (TURUL 1)            ]]+Data5[[#This Row],[PERSOANE ÎNSCRISE ÎN LISTELE ELECTORALE (TURUL AL 2-LEA)]]</f>
        <v>1646</v>
      </c>
      <c r="S199" s="42">
        <f>Data5[[#This Row],[PERSOANE CARE AU PARTICIPAT LA VOT (TURUL 1)]]+Data5[[#This Row],[PERSOANE CARE AU PARTICIPAT LA VOT  (TURUL AL 2-LEA)]]</f>
        <v>921</v>
      </c>
      <c r="T199" s="41">
        <f>Data5[[#This Row],[TOTAL CHELTUIELI LEI]]/Data5[[#This Row],[NUMĂRUL PERSOANELOR ÎNSCRISE ÎN LISTELE ELECTORALE]]</f>
        <v>22.419805589307412</v>
      </c>
      <c r="U199" s="41">
        <f>Data5[[#This Row],[TOTAL CHELTUIELI EURO]]/Data5[[#This Row],[NUMĂRUL PERSOANELOR ÎNSCRISE ÎN LISTELE ELECTORALE]]</f>
        <v>4.6320955330070479</v>
      </c>
      <c r="V199" s="41">
        <f>Data5[[#This Row],[TOTAL CHELTUIELI LEI]]/Data5[[#This Row],[NUMĂRUL PERSOANELOR CARE AU PARTICIPAT LA VOT]]</f>
        <v>40.068403908794785</v>
      </c>
      <c r="W199" s="41">
        <f>Data5[[#This Row],[TOTAL CHELTUIELI EURO]]/Data5[[#This Row],[NUMĂRUL PERSOANELOR CARE AU PARTICIPAT LA VOT]]</f>
        <v>8.2784248070896869</v>
      </c>
      <c r="X199" s="43">
        <v>4.8400999999999996</v>
      </c>
      <c r="Y199" s="114" t="s">
        <v>2900</v>
      </c>
      <c r="Z199" s="44">
        <v>22</v>
      </c>
      <c r="AA199" s="115" t="s">
        <v>3110</v>
      </c>
      <c r="AB199" s="44">
        <v>4</v>
      </c>
      <c r="AC199" s="45"/>
    </row>
    <row r="200" spans="1:29" ht="12" customHeight="1" x14ac:dyDescent="0.2">
      <c r="A200" s="37">
        <v>199</v>
      </c>
      <c r="B200" s="38" t="s">
        <v>6</v>
      </c>
      <c r="C200" s="39" t="s">
        <v>1151</v>
      </c>
      <c r="D200" s="40">
        <v>44101</v>
      </c>
      <c r="E200" s="38">
        <v>1</v>
      </c>
      <c r="F200" s="38"/>
      <c r="G200" s="38" t="s">
        <v>2</v>
      </c>
      <c r="H200" s="38" t="s">
        <v>2</v>
      </c>
      <c r="I200" s="39">
        <v>1200</v>
      </c>
      <c r="J200" s="39">
        <v>36342</v>
      </c>
      <c r="K200" s="39">
        <v>0</v>
      </c>
      <c r="L200" s="41">
        <f>SUM(Data5[[#This Row],[CHELTUIELI DE PERSONAL LEI]:[CHELTUIELI DE CAPITAL (ACTIVE NEFINANCIARE ) LEI]])</f>
        <v>37542</v>
      </c>
      <c r="M200" s="41">
        <f>Data5[[#This Row],[TOTAL CHELTUIELI LEI]]/Data5[[#This Row],[CURS VALUTAR EURO BNR 22 07 2020]]</f>
        <v>7756.4513129894012</v>
      </c>
      <c r="N200" s="49">
        <v>2387</v>
      </c>
      <c r="O200" s="42"/>
      <c r="P200" s="42">
        <v>1616</v>
      </c>
      <c r="Q200" s="42"/>
      <c r="R200" s="42">
        <f>Data5[[#This Row],[PERSOANE ÎNSCRISE ÎN LISTELE ELECTORALE (TURUL 1)            ]]+Data5[[#This Row],[PERSOANE ÎNSCRISE ÎN LISTELE ELECTORALE (TURUL AL 2-LEA)]]</f>
        <v>2387</v>
      </c>
      <c r="S200" s="42">
        <f>Data5[[#This Row],[PERSOANE CARE AU PARTICIPAT LA VOT (TURUL 1)]]+Data5[[#This Row],[PERSOANE CARE AU PARTICIPAT LA VOT  (TURUL AL 2-LEA)]]</f>
        <v>1616</v>
      </c>
      <c r="T200" s="41">
        <f>Data5[[#This Row],[TOTAL CHELTUIELI LEI]]/Data5[[#This Row],[NUMĂRUL PERSOANELOR ÎNSCRISE ÎN LISTELE ELECTORALE]]</f>
        <v>15.727691663175534</v>
      </c>
      <c r="U200" s="41">
        <f>Data5[[#This Row],[TOTAL CHELTUIELI EURO]]/Data5[[#This Row],[NUMĂRUL PERSOANELOR ÎNSCRISE ÎN LISTELE ELECTORALE]]</f>
        <v>3.249455933384751</v>
      </c>
      <c r="V200" s="41">
        <f>Data5[[#This Row],[TOTAL CHELTUIELI LEI]]/Data5[[#This Row],[NUMĂRUL PERSOANELOR CARE AU PARTICIPAT LA VOT]]</f>
        <v>23.231435643564357</v>
      </c>
      <c r="W200" s="41">
        <f>Data5[[#This Row],[TOTAL CHELTUIELI EURO]]/Data5[[#This Row],[NUMĂRUL PERSOANELOR CARE AU PARTICIPAT LA VOT]]</f>
        <v>4.7997842283350254</v>
      </c>
      <c r="X200" s="43">
        <v>4.8400999999999996</v>
      </c>
      <c r="Y200" s="114" t="s">
        <v>2909</v>
      </c>
      <c r="Z200" s="44">
        <v>15</v>
      </c>
      <c r="AA200" s="115" t="s">
        <v>3106</v>
      </c>
      <c r="AB200" s="44">
        <v>3</v>
      </c>
      <c r="AC200" s="45"/>
    </row>
    <row r="201" spans="1:29" ht="12" customHeight="1" x14ac:dyDescent="0.2">
      <c r="A201" s="37">
        <v>200</v>
      </c>
      <c r="B201" s="38" t="s">
        <v>6</v>
      </c>
      <c r="C201" s="39" t="s">
        <v>1152</v>
      </c>
      <c r="D201" s="40">
        <v>44101</v>
      </c>
      <c r="E201" s="38">
        <v>1</v>
      </c>
      <c r="F201" s="38"/>
      <c r="G201" s="38" t="s">
        <v>2</v>
      </c>
      <c r="H201" s="38" t="s">
        <v>2</v>
      </c>
      <c r="I201" s="39">
        <v>900</v>
      </c>
      <c r="J201" s="39">
        <v>3904.21</v>
      </c>
      <c r="K201" s="39">
        <v>0</v>
      </c>
      <c r="L201" s="41">
        <f>SUM(Data5[[#This Row],[CHELTUIELI DE PERSONAL LEI]:[CHELTUIELI DE CAPITAL (ACTIVE NEFINANCIARE ) LEI]])</f>
        <v>4804.21</v>
      </c>
      <c r="M201" s="41">
        <f>Data5[[#This Row],[TOTAL CHELTUIELI LEI]]/Data5[[#This Row],[CURS VALUTAR EURO BNR 22 07 2020]]</f>
        <v>992.5848639490921</v>
      </c>
      <c r="N201" s="49">
        <v>750</v>
      </c>
      <c r="O201" s="42"/>
      <c r="P201" s="42">
        <v>665</v>
      </c>
      <c r="Q201" s="42"/>
      <c r="R201" s="42">
        <f>Data5[[#This Row],[PERSOANE ÎNSCRISE ÎN LISTELE ELECTORALE (TURUL 1)            ]]+Data5[[#This Row],[PERSOANE ÎNSCRISE ÎN LISTELE ELECTORALE (TURUL AL 2-LEA)]]</f>
        <v>750</v>
      </c>
      <c r="S201" s="42">
        <f>Data5[[#This Row],[PERSOANE CARE AU PARTICIPAT LA VOT (TURUL 1)]]+Data5[[#This Row],[PERSOANE CARE AU PARTICIPAT LA VOT  (TURUL AL 2-LEA)]]</f>
        <v>665</v>
      </c>
      <c r="T201" s="41">
        <f>Data5[[#This Row],[TOTAL CHELTUIELI LEI]]/Data5[[#This Row],[NUMĂRUL PERSOANELOR ÎNSCRISE ÎN LISTELE ELECTORALE]]</f>
        <v>6.4056133333333332</v>
      </c>
      <c r="U201" s="41">
        <f>Data5[[#This Row],[TOTAL CHELTUIELI EURO]]/Data5[[#This Row],[NUMĂRUL PERSOANELOR ÎNSCRISE ÎN LISTELE ELECTORALE]]</f>
        <v>1.3234464852654562</v>
      </c>
      <c r="V201" s="41">
        <f>Data5[[#This Row],[TOTAL CHELTUIELI LEI]]/Data5[[#This Row],[NUMĂRUL PERSOANELOR CARE AU PARTICIPAT LA VOT]]</f>
        <v>7.2243759398496241</v>
      </c>
      <c r="W201" s="41">
        <f>Data5[[#This Row],[TOTAL CHELTUIELI EURO]]/Data5[[#This Row],[NUMĂRUL PERSOANELOR CARE AU PARTICIPAT LA VOT]]</f>
        <v>1.4926088179685595</v>
      </c>
      <c r="X201" s="43">
        <v>4.8400999999999996</v>
      </c>
      <c r="Y201" s="114" t="s">
        <v>2889</v>
      </c>
      <c r="Z201" s="44">
        <v>6</v>
      </c>
      <c r="AA201" s="115" t="s">
        <v>3107</v>
      </c>
      <c r="AB201" s="44">
        <v>1</v>
      </c>
      <c r="AC201" s="45"/>
    </row>
    <row r="202" spans="1:29" ht="12" customHeight="1" x14ac:dyDescent="0.2">
      <c r="A202" s="37">
        <v>201</v>
      </c>
      <c r="B202" s="38" t="s">
        <v>6</v>
      </c>
      <c r="C202" s="39" t="s">
        <v>1153</v>
      </c>
      <c r="D202" s="40">
        <v>44101</v>
      </c>
      <c r="E202" s="38">
        <v>1</v>
      </c>
      <c r="F202" s="38"/>
      <c r="G202" s="38" t="s">
        <v>2</v>
      </c>
      <c r="H202" s="38" t="s">
        <v>2</v>
      </c>
      <c r="I202" s="39">
        <v>2500</v>
      </c>
      <c r="J202" s="39">
        <v>41316.5</v>
      </c>
      <c r="K202" s="39">
        <v>0</v>
      </c>
      <c r="L202" s="41">
        <f>SUM(Data5[[#This Row],[CHELTUIELI DE PERSONAL LEI]:[CHELTUIELI DE CAPITAL (ACTIVE NEFINANCIARE ) LEI]])</f>
        <v>43816.5</v>
      </c>
      <c r="M202" s="41">
        <f>Data5[[#This Row],[TOTAL CHELTUIELI LEI]]/Data5[[#This Row],[CURS VALUTAR EURO BNR 22 07 2020]]</f>
        <v>9052.8088262639212</v>
      </c>
      <c r="N202" s="49">
        <v>2908</v>
      </c>
      <c r="O202" s="42"/>
      <c r="P202" s="42">
        <v>1692</v>
      </c>
      <c r="Q202" s="42"/>
      <c r="R202" s="42">
        <f>Data5[[#This Row],[PERSOANE ÎNSCRISE ÎN LISTELE ELECTORALE (TURUL 1)            ]]+Data5[[#This Row],[PERSOANE ÎNSCRISE ÎN LISTELE ELECTORALE (TURUL AL 2-LEA)]]</f>
        <v>2908</v>
      </c>
      <c r="S202" s="42">
        <f>Data5[[#This Row],[PERSOANE CARE AU PARTICIPAT LA VOT (TURUL 1)]]+Data5[[#This Row],[PERSOANE CARE AU PARTICIPAT LA VOT  (TURUL AL 2-LEA)]]</f>
        <v>1692</v>
      </c>
      <c r="T202" s="41">
        <f>Data5[[#This Row],[TOTAL CHELTUIELI LEI]]/Data5[[#This Row],[NUMĂRUL PERSOANELOR ÎNSCRISE ÎN LISTELE ELECTORALE]]</f>
        <v>15.067572214580467</v>
      </c>
      <c r="U202" s="41">
        <f>Data5[[#This Row],[TOTAL CHELTUIELI EURO]]/Data5[[#This Row],[NUMĂRUL PERSOANELOR ÎNSCRISE ÎN LISTELE ELECTORALE]]</f>
        <v>3.1130704354415135</v>
      </c>
      <c r="V202" s="41">
        <f>Data5[[#This Row],[TOTAL CHELTUIELI LEI]]/Data5[[#This Row],[NUMĂRUL PERSOANELOR CARE AU PARTICIPAT LA VOT]]</f>
        <v>25.896276595744681</v>
      </c>
      <c r="W202" s="41">
        <f>Data5[[#This Row],[TOTAL CHELTUIELI EURO]]/Data5[[#This Row],[NUMĂRUL PERSOANELOR CARE AU PARTICIPAT LA VOT]]</f>
        <v>5.3503598263971162</v>
      </c>
      <c r="X202" s="43">
        <v>4.8400999999999996</v>
      </c>
      <c r="Y202" s="114" t="s">
        <v>2909</v>
      </c>
      <c r="Z202" s="44">
        <v>15</v>
      </c>
      <c r="AA202" s="115" t="s">
        <v>3106</v>
      </c>
      <c r="AB202" s="44">
        <v>3</v>
      </c>
      <c r="AC202" s="45"/>
    </row>
    <row r="203" spans="1:29" ht="12" customHeight="1" x14ac:dyDescent="0.2">
      <c r="A203" s="37">
        <v>202</v>
      </c>
      <c r="B203" s="38" t="s">
        <v>6</v>
      </c>
      <c r="C203" s="39" t="s">
        <v>1154</v>
      </c>
      <c r="D203" s="40">
        <v>44101</v>
      </c>
      <c r="E203" s="38">
        <v>1</v>
      </c>
      <c r="F203" s="38"/>
      <c r="G203" s="38" t="s">
        <v>2</v>
      </c>
      <c r="H203" s="38" t="s">
        <v>2</v>
      </c>
      <c r="I203" s="39">
        <v>40725</v>
      </c>
      <c r="J203" s="39">
        <v>2300</v>
      </c>
      <c r="K203" s="39">
        <v>0</v>
      </c>
      <c r="L203" s="41">
        <f>SUM(Data5[[#This Row],[CHELTUIELI DE PERSONAL LEI]:[CHELTUIELI DE CAPITAL (ACTIVE NEFINANCIARE ) LEI]])</f>
        <v>43025</v>
      </c>
      <c r="M203" s="41">
        <f>Data5[[#This Row],[TOTAL CHELTUIELI LEI]]/Data5[[#This Row],[CURS VALUTAR EURO BNR 22 07 2020]]</f>
        <v>8889.2791471250603</v>
      </c>
      <c r="N203" s="49">
        <v>1439</v>
      </c>
      <c r="O203" s="42"/>
      <c r="P203" s="42">
        <v>1070</v>
      </c>
      <c r="Q203" s="42"/>
      <c r="R203" s="42">
        <f>Data5[[#This Row],[PERSOANE ÎNSCRISE ÎN LISTELE ELECTORALE (TURUL 1)            ]]+Data5[[#This Row],[PERSOANE ÎNSCRISE ÎN LISTELE ELECTORALE (TURUL AL 2-LEA)]]</f>
        <v>1439</v>
      </c>
      <c r="S203" s="42">
        <f>Data5[[#This Row],[PERSOANE CARE AU PARTICIPAT LA VOT (TURUL 1)]]+Data5[[#This Row],[PERSOANE CARE AU PARTICIPAT LA VOT  (TURUL AL 2-LEA)]]</f>
        <v>1070</v>
      </c>
      <c r="T203" s="41">
        <f>Data5[[#This Row],[TOTAL CHELTUIELI LEI]]/Data5[[#This Row],[NUMĂRUL PERSOANELOR ÎNSCRISE ÎN LISTELE ELECTORALE]]</f>
        <v>29.899235580264072</v>
      </c>
      <c r="U203" s="41">
        <f>Data5[[#This Row],[TOTAL CHELTUIELI EURO]]/Data5[[#This Row],[NUMĂRUL PERSOANELOR ÎNSCRISE ÎN LISTELE ELECTORALE]]</f>
        <v>6.1774003802119948</v>
      </c>
      <c r="V203" s="41">
        <f>Data5[[#This Row],[TOTAL CHELTUIELI LEI]]/Data5[[#This Row],[NUMĂRUL PERSOANELOR CARE AU PARTICIPAT LA VOT]]</f>
        <v>40.210280373831779</v>
      </c>
      <c r="W203" s="41">
        <f>Data5[[#This Row],[TOTAL CHELTUIELI EURO]]/Data5[[#This Row],[NUMĂRUL PERSOANELOR CARE AU PARTICIPAT LA VOT]]</f>
        <v>8.3077375206776267</v>
      </c>
      <c r="X203" s="43">
        <v>4.8400999999999996</v>
      </c>
      <c r="Y203" s="114" t="s">
        <v>2922</v>
      </c>
      <c r="Z203" s="44">
        <v>29</v>
      </c>
      <c r="AA203" s="115" t="s">
        <v>3114</v>
      </c>
      <c r="AB203" s="44">
        <v>6</v>
      </c>
      <c r="AC203" s="45"/>
    </row>
    <row r="204" spans="1:29" ht="12" customHeight="1" x14ac:dyDescent="0.2">
      <c r="A204" s="37">
        <v>203</v>
      </c>
      <c r="B204" s="38" t="s">
        <v>6</v>
      </c>
      <c r="C204" s="39" t="s">
        <v>1155</v>
      </c>
      <c r="D204" s="40">
        <v>44101</v>
      </c>
      <c r="E204" s="38">
        <v>1</v>
      </c>
      <c r="F204" s="38"/>
      <c r="G204" s="38" t="s">
        <v>2</v>
      </c>
      <c r="H204" s="38" t="s">
        <v>2</v>
      </c>
      <c r="I204" s="39">
        <v>2000</v>
      </c>
      <c r="J204" s="39">
        <v>2225</v>
      </c>
      <c r="K204" s="39">
        <v>0</v>
      </c>
      <c r="L204" s="41">
        <f>SUM(Data5[[#This Row],[CHELTUIELI DE PERSONAL LEI]:[CHELTUIELI DE CAPITAL (ACTIVE NEFINANCIARE ) LEI]])</f>
        <v>4225</v>
      </c>
      <c r="M204" s="41">
        <f>Data5[[#This Row],[TOTAL CHELTUIELI LEI]]/Data5[[#This Row],[CURS VALUTAR EURO BNR 22 07 2020]]</f>
        <v>872.91584884609824</v>
      </c>
      <c r="N204" s="49">
        <v>2597</v>
      </c>
      <c r="O204" s="42"/>
      <c r="P204" s="42">
        <v>1994</v>
      </c>
      <c r="Q204" s="42"/>
      <c r="R204" s="42">
        <f>Data5[[#This Row],[PERSOANE ÎNSCRISE ÎN LISTELE ELECTORALE (TURUL 1)            ]]+Data5[[#This Row],[PERSOANE ÎNSCRISE ÎN LISTELE ELECTORALE (TURUL AL 2-LEA)]]</f>
        <v>2597</v>
      </c>
      <c r="S204" s="42">
        <f>Data5[[#This Row],[PERSOANE CARE AU PARTICIPAT LA VOT (TURUL 1)]]+Data5[[#This Row],[PERSOANE CARE AU PARTICIPAT LA VOT  (TURUL AL 2-LEA)]]</f>
        <v>1994</v>
      </c>
      <c r="T204" s="41">
        <f>Data5[[#This Row],[TOTAL CHELTUIELI LEI]]/Data5[[#This Row],[NUMĂRUL PERSOANELOR ÎNSCRISE ÎN LISTELE ELECTORALE]]</f>
        <v>1.626877165960724</v>
      </c>
      <c r="U204" s="41">
        <f>Data5[[#This Row],[TOTAL CHELTUIELI EURO]]/Data5[[#This Row],[NUMĂRUL PERSOANELOR ÎNSCRISE ÎN LISTELE ELECTORALE]]</f>
        <v>0.33612470113442366</v>
      </c>
      <c r="V204" s="41">
        <f>Data5[[#This Row],[TOTAL CHELTUIELI LEI]]/Data5[[#This Row],[NUMĂRUL PERSOANELOR CARE AU PARTICIPAT LA VOT]]</f>
        <v>2.1188565697091275</v>
      </c>
      <c r="W204" s="41">
        <f>Data5[[#This Row],[TOTAL CHELTUIELI EURO]]/Data5[[#This Row],[NUMĂRUL PERSOANELOR CARE AU PARTICIPAT LA VOT]]</f>
        <v>0.43777123813746149</v>
      </c>
      <c r="X204" s="43">
        <v>4.8400999999999996</v>
      </c>
      <c r="Y204" s="114" t="s">
        <v>2894</v>
      </c>
      <c r="Z204" s="44">
        <v>1</v>
      </c>
      <c r="AA204" s="115" t="s">
        <v>3105</v>
      </c>
      <c r="AB204" s="44">
        <v>0</v>
      </c>
      <c r="AC204" s="45"/>
    </row>
    <row r="205" spans="1:29" ht="12" customHeight="1" x14ac:dyDescent="0.2">
      <c r="A205" s="37">
        <v>204</v>
      </c>
      <c r="B205" s="38" t="s">
        <v>6</v>
      </c>
      <c r="C205" s="39" t="s">
        <v>1156</v>
      </c>
      <c r="D205" s="40">
        <v>44101</v>
      </c>
      <c r="E205" s="38">
        <v>1</v>
      </c>
      <c r="F205" s="38"/>
      <c r="G205" s="38" t="s">
        <v>2</v>
      </c>
      <c r="H205" s="38" t="s">
        <v>2</v>
      </c>
      <c r="I205" s="39">
        <v>1687</v>
      </c>
      <c r="J205" s="39">
        <v>2521.1</v>
      </c>
      <c r="K205" s="39">
        <v>0</v>
      </c>
      <c r="L205" s="41">
        <f>SUM(Data5[[#This Row],[CHELTUIELI DE PERSONAL LEI]:[CHELTUIELI DE CAPITAL (ACTIVE NEFINANCIARE ) LEI]])</f>
        <v>4208.1000000000004</v>
      </c>
      <c r="M205" s="41">
        <f>Data5[[#This Row],[TOTAL CHELTUIELI LEI]]/Data5[[#This Row],[CURS VALUTAR EURO BNR 22 07 2020]]</f>
        <v>869.42418545071394</v>
      </c>
      <c r="N205" s="49">
        <v>2060</v>
      </c>
      <c r="O205" s="42"/>
      <c r="P205" s="42">
        <v>1357</v>
      </c>
      <c r="Q205" s="42"/>
      <c r="R205" s="42">
        <f>Data5[[#This Row],[PERSOANE ÎNSCRISE ÎN LISTELE ELECTORALE (TURUL 1)            ]]+Data5[[#This Row],[PERSOANE ÎNSCRISE ÎN LISTELE ELECTORALE (TURUL AL 2-LEA)]]</f>
        <v>2060</v>
      </c>
      <c r="S205" s="42">
        <f>Data5[[#This Row],[PERSOANE CARE AU PARTICIPAT LA VOT (TURUL 1)]]+Data5[[#This Row],[PERSOANE CARE AU PARTICIPAT LA VOT  (TURUL AL 2-LEA)]]</f>
        <v>1357</v>
      </c>
      <c r="T205" s="41">
        <f>Data5[[#This Row],[TOTAL CHELTUIELI LEI]]/Data5[[#This Row],[NUMĂRUL PERSOANELOR ÎNSCRISE ÎN LISTELE ELECTORALE]]</f>
        <v>2.0427669902912622</v>
      </c>
      <c r="U205" s="41">
        <f>Data5[[#This Row],[TOTAL CHELTUIELI EURO]]/Data5[[#This Row],[NUMĂRUL PERSOANELOR ÎNSCRISE ÎN LISTELE ELECTORALE]]</f>
        <v>0.42205057546151165</v>
      </c>
      <c r="V205" s="41">
        <f>Data5[[#This Row],[TOTAL CHELTUIELI LEI]]/Data5[[#This Row],[NUMĂRUL PERSOANELOR CARE AU PARTICIPAT LA VOT]]</f>
        <v>3.1010316875460577</v>
      </c>
      <c r="W205" s="41">
        <f>Data5[[#This Row],[TOTAL CHELTUIELI EURO]]/Data5[[#This Row],[NUMĂRUL PERSOANELOR CARE AU PARTICIPAT LA VOT]]</f>
        <v>0.64069578883619305</v>
      </c>
      <c r="X205" s="43">
        <v>4.8400999999999996</v>
      </c>
      <c r="Y205" s="114" t="s">
        <v>2891</v>
      </c>
      <c r="Z205" s="44">
        <v>2</v>
      </c>
      <c r="AA205" s="115" t="s">
        <v>3105</v>
      </c>
      <c r="AB205" s="44">
        <v>0</v>
      </c>
      <c r="AC205" s="45"/>
    </row>
    <row r="206" spans="1:29" ht="12" customHeight="1" x14ac:dyDescent="0.2">
      <c r="A206" s="37">
        <v>205</v>
      </c>
      <c r="B206" s="38" t="s">
        <v>6</v>
      </c>
      <c r="C206" s="39" t="s">
        <v>1157</v>
      </c>
      <c r="D206" s="40">
        <v>44101</v>
      </c>
      <c r="E206" s="38">
        <v>1</v>
      </c>
      <c r="F206" s="38"/>
      <c r="G206" s="38" t="s">
        <v>2</v>
      </c>
      <c r="H206" s="38" t="s">
        <v>2</v>
      </c>
      <c r="I206" s="39">
        <v>27590</v>
      </c>
      <c r="J206" s="39">
        <v>1990</v>
      </c>
      <c r="K206" s="39">
        <v>0</v>
      </c>
      <c r="L206" s="41">
        <f>SUM(Data5[[#This Row],[CHELTUIELI DE PERSONAL LEI]:[CHELTUIELI DE CAPITAL (ACTIVE NEFINANCIARE ) LEI]])</f>
        <v>29580</v>
      </c>
      <c r="M206" s="41">
        <f>Data5[[#This Row],[TOTAL CHELTUIELI LEI]]/Data5[[#This Row],[CURS VALUTAR EURO BNR 22 07 2020]]</f>
        <v>6111.4439784301985</v>
      </c>
      <c r="N206" s="49">
        <v>1702</v>
      </c>
      <c r="O206" s="42"/>
      <c r="P206" s="42">
        <v>1074</v>
      </c>
      <c r="Q206" s="42"/>
      <c r="R206" s="42">
        <f>Data5[[#This Row],[PERSOANE ÎNSCRISE ÎN LISTELE ELECTORALE (TURUL 1)            ]]+Data5[[#This Row],[PERSOANE ÎNSCRISE ÎN LISTELE ELECTORALE (TURUL AL 2-LEA)]]</f>
        <v>1702</v>
      </c>
      <c r="S206" s="42">
        <f>Data5[[#This Row],[PERSOANE CARE AU PARTICIPAT LA VOT (TURUL 1)]]+Data5[[#This Row],[PERSOANE CARE AU PARTICIPAT LA VOT  (TURUL AL 2-LEA)]]</f>
        <v>1074</v>
      </c>
      <c r="T206" s="41">
        <f>Data5[[#This Row],[TOTAL CHELTUIELI LEI]]/Data5[[#This Row],[NUMĂRUL PERSOANELOR ÎNSCRISE ÎN LISTELE ELECTORALE]]</f>
        <v>17.379553466509989</v>
      </c>
      <c r="U206" s="41">
        <f>Data5[[#This Row],[TOTAL CHELTUIELI EURO]]/Data5[[#This Row],[NUMĂRUL PERSOANELOR ÎNSCRISE ÎN LISTELE ELECTORALE]]</f>
        <v>3.5907426430259686</v>
      </c>
      <c r="V206" s="41">
        <f>Data5[[#This Row],[TOTAL CHELTUIELI LEI]]/Data5[[#This Row],[NUMĂRUL PERSOANELOR CARE AU PARTICIPAT LA VOT]]</f>
        <v>27.541899441340782</v>
      </c>
      <c r="W206" s="41">
        <f>Data5[[#This Row],[TOTAL CHELTUIELI EURO]]/Data5[[#This Row],[NUMĂRUL PERSOANELOR CARE AU PARTICIPAT LA VOT]]</f>
        <v>5.6903575218158275</v>
      </c>
      <c r="X206" s="43">
        <v>4.8400999999999996</v>
      </c>
      <c r="Y206" s="114" t="s">
        <v>2907</v>
      </c>
      <c r="Z206" s="44">
        <v>17</v>
      </c>
      <c r="AA206" s="115" t="s">
        <v>3106</v>
      </c>
      <c r="AB206" s="44">
        <v>3</v>
      </c>
      <c r="AC206" s="45"/>
    </row>
    <row r="207" spans="1:29" ht="12" customHeight="1" x14ac:dyDescent="0.2">
      <c r="A207" s="37">
        <v>206</v>
      </c>
      <c r="B207" s="38" t="s">
        <v>6</v>
      </c>
      <c r="C207" s="39" t="s">
        <v>1158</v>
      </c>
      <c r="D207" s="40">
        <v>44101</v>
      </c>
      <c r="E207" s="38">
        <v>1</v>
      </c>
      <c r="F207" s="38"/>
      <c r="G207" s="38" t="s">
        <v>2</v>
      </c>
      <c r="H207" s="38" t="s">
        <v>2</v>
      </c>
      <c r="I207" s="39">
        <v>3600</v>
      </c>
      <c r="J207" s="39">
        <v>7588</v>
      </c>
      <c r="K207" s="39">
        <v>0</v>
      </c>
      <c r="L207" s="41">
        <f>SUM(Data5[[#This Row],[CHELTUIELI DE PERSONAL LEI]:[CHELTUIELI DE CAPITAL (ACTIVE NEFINANCIARE ) LEI]])</f>
        <v>11188</v>
      </c>
      <c r="M207" s="41">
        <f>Data5[[#This Row],[TOTAL CHELTUIELI LEI]]/Data5[[#This Row],[CURS VALUTAR EURO BNR 22 07 2020]]</f>
        <v>2311.5224892047686</v>
      </c>
      <c r="N207" s="49">
        <v>2427</v>
      </c>
      <c r="O207" s="42"/>
      <c r="P207" s="42">
        <v>1436</v>
      </c>
      <c r="Q207" s="42"/>
      <c r="R207" s="42">
        <f>Data5[[#This Row],[PERSOANE ÎNSCRISE ÎN LISTELE ELECTORALE (TURUL 1)            ]]+Data5[[#This Row],[PERSOANE ÎNSCRISE ÎN LISTELE ELECTORALE (TURUL AL 2-LEA)]]</f>
        <v>2427</v>
      </c>
      <c r="S207" s="42">
        <f>Data5[[#This Row],[PERSOANE CARE AU PARTICIPAT LA VOT (TURUL 1)]]+Data5[[#This Row],[PERSOANE CARE AU PARTICIPAT LA VOT  (TURUL AL 2-LEA)]]</f>
        <v>1436</v>
      </c>
      <c r="T207" s="41">
        <f>Data5[[#This Row],[TOTAL CHELTUIELI LEI]]/Data5[[#This Row],[NUMĂRUL PERSOANELOR ÎNSCRISE ÎN LISTELE ELECTORALE]]</f>
        <v>4.6098063452822418</v>
      </c>
      <c r="U207" s="41">
        <f>Data5[[#This Row],[TOTAL CHELTUIELI EURO]]/Data5[[#This Row],[NUMĂRUL PERSOANELOR ÎNSCRISE ÎN LISTELE ELECTORALE]]</f>
        <v>0.95241964944572255</v>
      </c>
      <c r="V207" s="41">
        <f>Data5[[#This Row],[TOTAL CHELTUIELI LEI]]/Data5[[#This Row],[NUMĂRUL PERSOANELOR CARE AU PARTICIPAT LA VOT]]</f>
        <v>7.79108635097493</v>
      </c>
      <c r="W207" s="41">
        <f>Data5[[#This Row],[TOTAL CHELTUIELI EURO]]/Data5[[#This Row],[NUMĂRUL PERSOANELOR CARE AU PARTICIPAT LA VOT]]</f>
        <v>1.6096953267442677</v>
      </c>
      <c r="X207" s="43">
        <v>4.8400999999999996</v>
      </c>
      <c r="Y207" s="114" t="s">
        <v>2895</v>
      </c>
      <c r="Z207" s="44">
        <v>4</v>
      </c>
      <c r="AA207" s="115" t="s">
        <v>3105</v>
      </c>
      <c r="AB207" s="44">
        <v>0</v>
      </c>
      <c r="AC207" s="45"/>
    </row>
    <row r="208" spans="1:29" ht="12" customHeight="1" x14ac:dyDescent="0.2">
      <c r="A208" s="37">
        <v>207</v>
      </c>
      <c r="B208" s="38" t="s">
        <v>6</v>
      </c>
      <c r="C208" s="39" t="s">
        <v>1159</v>
      </c>
      <c r="D208" s="40">
        <v>44101</v>
      </c>
      <c r="E208" s="38">
        <v>1</v>
      </c>
      <c r="F208" s="38"/>
      <c r="G208" s="38" t="s">
        <v>2</v>
      </c>
      <c r="H208" s="38" t="s">
        <v>2</v>
      </c>
      <c r="I208" s="39">
        <v>1000</v>
      </c>
      <c r="J208" s="39">
        <v>2912</v>
      </c>
      <c r="K208" s="39">
        <v>0</v>
      </c>
      <c r="L208" s="41">
        <f>SUM(Data5[[#This Row],[CHELTUIELI DE PERSONAL LEI]:[CHELTUIELI DE CAPITAL (ACTIVE NEFINANCIARE ) LEI]])</f>
        <v>3912</v>
      </c>
      <c r="M208" s="41">
        <f>Data5[[#This Row],[TOTAL CHELTUIELI LEI]]/Data5[[#This Row],[CURS VALUTAR EURO BNR 22 07 2020]]</f>
        <v>808.24776347596128</v>
      </c>
      <c r="N208" s="49">
        <v>1818</v>
      </c>
      <c r="O208" s="42"/>
      <c r="P208" s="42">
        <v>1183</v>
      </c>
      <c r="Q208" s="42"/>
      <c r="R208" s="42">
        <f>Data5[[#This Row],[PERSOANE ÎNSCRISE ÎN LISTELE ELECTORALE (TURUL 1)            ]]+Data5[[#This Row],[PERSOANE ÎNSCRISE ÎN LISTELE ELECTORALE (TURUL AL 2-LEA)]]</f>
        <v>1818</v>
      </c>
      <c r="S208" s="42">
        <f>Data5[[#This Row],[PERSOANE CARE AU PARTICIPAT LA VOT (TURUL 1)]]+Data5[[#This Row],[PERSOANE CARE AU PARTICIPAT LA VOT  (TURUL AL 2-LEA)]]</f>
        <v>1183</v>
      </c>
      <c r="T208" s="41">
        <f>Data5[[#This Row],[TOTAL CHELTUIELI LEI]]/Data5[[#This Row],[NUMĂRUL PERSOANELOR ÎNSCRISE ÎN LISTELE ELECTORALE]]</f>
        <v>2.1518151815181517</v>
      </c>
      <c r="U208" s="41">
        <f>Data5[[#This Row],[TOTAL CHELTUIELI EURO]]/Data5[[#This Row],[NUMĂRUL PERSOANELOR ÎNSCRISE ÎN LISTELE ELECTORALE]]</f>
        <v>0.44458072798457715</v>
      </c>
      <c r="V208" s="41">
        <f>Data5[[#This Row],[TOTAL CHELTUIELI LEI]]/Data5[[#This Row],[NUMĂRUL PERSOANELOR CARE AU PARTICIPAT LA VOT]]</f>
        <v>3.3068469991546916</v>
      </c>
      <c r="W208" s="41">
        <f>Data5[[#This Row],[TOTAL CHELTUIELI EURO]]/Data5[[#This Row],[NUMĂRUL PERSOANELOR CARE AU PARTICIPAT LA VOT]]</f>
        <v>0.68321873497545327</v>
      </c>
      <c r="X208" s="43">
        <v>4.8400999999999996</v>
      </c>
      <c r="Y208" s="114" t="s">
        <v>2891</v>
      </c>
      <c r="Z208" s="44">
        <v>2</v>
      </c>
      <c r="AA208" s="115" t="s">
        <v>3105</v>
      </c>
      <c r="AB208" s="44">
        <v>0</v>
      </c>
      <c r="AC208" s="45"/>
    </row>
    <row r="209" spans="1:29" ht="12" customHeight="1" x14ac:dyDescent="0.2">
      <c r="A209" s="37">
        <v>208</v>
      </c>
      <c r="B209" s="38" t="s">
        <v>6</v>
      </c>
      <c r="C209" s="39" t="s">
        <v>1160</v>
      </c>
      <c r="D209" s="40">
        <v>44101</v>
      </c>
      <c r="E209" s="38">
        <v>1</v>
      </c>
      <c r="F209" s="38"/>
      <c r="G209" s="38" t="s">
        <v>2</v>
      </c>
      <c r="H209" s="38" t="s">
        <v>2</v>
      </c>
      <c r="I209" s="39">
        <v>2000</v>
      </c>
      <c r="J209" s="39">
        <v>8164</v>
      </c>
      <c r="K209" s="39">
        <v>0</v>
      </c>
      <c r="L209" s="41">
        <f>SUM(Data5[[#This Row],[CHELTUIELI DE PERSONAL LEI]:[CHELTUIELI DE CAPITAL (ACTIVE NEFINANCIARE ) LEI]])</f>
        <v>10164</v>
      </c>
      <c r="M209" s="41">
        <f>Data5[[#This Row],[TOTAL CHELTUIELI LEI]]/Data5[[#This Row],[CURS VALUTAR EURO BNR 22 07 2020]]</f>
        <v>2099.9566124666849</v>
      </c>
      <c r="N209" s="49">
        <v>1735</v>
      </c>
      <c r="O209" s="42"/>
      <c r="P209" s="42">
        <v>1270</v>
      </c>
      <c r="Q209" s="42"/>
      <c r="R209" s="42">
        <f>Data5[[#This Row],[PERSOANE ÎNSCRISE ÎN LISTELE ELECTORALE (TURUL 1)            ]]+Data5[[#This Row],[PERSOANE ÎNSCRISE ÎN LISTELE ELECTORALE (TURUL AL 2-LEA)]]</f>
        <v>1735</v>
      </c>
      <c r="S209" s="42">
        <f>Data5[[#This Row],[PERSOANE CARE AU PARTICIPAT LA VOT (TURUL 1)]]+Data5[[#This Row],[PERSOANE CARE AU PARTICIPAT LA VOT  (TURUL AL 2-LEA)]]</f>
        <v>1270</v>
      </c>
      <c r="T209" s="41">
        <f>Data5[[#This Row],[TOTAL CHELTUIELI LEI]]/Data5[[#This Row],[NUMĂRUL PERSOANELOR ÎNSCRISE ÎN LISTELE ELECTORALE]]</f>
        <v>5.8582132564841496</v>
      </c>
      <c r="U209" s="41">
        <f>Data5[[#This Row],[TOTAL CHELTUIELI EURO]]/Data5[[#This Row],[NUMĂRUL PERSOANELOR ÎNSCRISE ÎN LISTELE ELECTORALE]]</f>
        <v>1.2103496325456398</v>
      </c>
      <c r="V209" s="41">
        <f>Data5[[#This Row],[TOTAL CHELTUIELI LEI]]/Data5[[#This Row],[NUMĂRUL PERSOANELOR CARE AU PARTICIPAT LA VOT]]</f>
        <v>8.0031496062992122</v>
      </c>
      <c r="W209" s="41">
        <f>Data5[[#This Row],[TOTAL CHELTUIELI EURO]]/Data5[[#This Row],[NUMĂRUL PERSOANELOR CARE AU PARTICIPAT LA VOT]]</f>
        <v>1.653509143674555</v>
      </c>
      <c r="X209" s="43">
        <v>4.8400999999999996</v>
      </c>
      <c r="Y209" s="114" t="s">
        <v>2892</v>
      </c>
      <c r="Z209" s="44">
        <v>5</v>
      </c>
      <c r="AA209" s="115" t="s">
        <v>3107</v>
      </c>
      <c r="AB209" s="44">
        <v>1</v>
      </c>
      <c r="AC209" s="45"/>
    </row>
    <row r="210" spans="1:29" ht="12" customHeight="1" x14ac:dyDescent="0.2">
      <c r="A210" s="37">
        <v>209</v>
      </c>
      <c r="B210" s="38" t="s">
        <v>6</v>
      </c>
      <c r="C210" s="39" t="s">
        <v>1161</v>
      </c>
      <c r="D210" s="40">
        <v>44101</v>
      </c>
      <c r="E210" s="38">
        <v>1</v>
      </c>
      <c r="F210" s="38"/>
      <c r="G210" s="38" t="s">
        <v>2</v>
      </c>
      <c r="H210" s="38" t="s">
        <v>2</v>
      </c>
      <c r="I210" s="39">
        <v>600</v>
      </c>
      <c r="J210" s="39">
        <v>3833</v>
      </c>
      <c r="K210" s="39">
        <v>0</v>
      </c>
      <c r="L210" s="41">
        <f>SUM(Data5[[#This Row],[CHELTUIELI DE PERSONAL LEI]:[CHELTUIELI DE CAPITAL (ACTIVE NEFINANCIARE ) LEI]])</f>
        <v>4433</v>
      </c>
      <c r="M210" s="41">
        <f>Data5[[#This Row],[TOTAL CHELTUIELI LEI]]/Data5[[#This Row],[CURS VALUTAR EURO BNR 22 07 2020]]</f>
        <v>915.89016755852163</v>
      </c>
      <c r="N210" s="49">
        <v>1801</v>
      </c>
      <c r="O210" s="42"/>
      <c r="P210" s="42">
        <v>1180</v>
      </c>
      <c r="Q210" s="42"/>
      <c r="R210" s="42">
        <f>Data5[[#This Row],[PERSOANE ÎNSCRISE ÎN LISTELE ELECTORALE (TURUL 1)            ]]+Data5[[#This Row],[PERSOANE ÎNSCRISE ÎN LISTELE ELECTORALE (TURUL AL 2-LEA)]]</f>
        <v>1801</v>
      </c>
      <c r="S210" s="42">
        <f>Data5[[#This Row],[PERSOANE CARE AU PARTICIPAT LA VOT (TURUL 1)]]+Data5[[#This Row],[PERSOANE CARE AU PARTICIPAT LA VOT  (TURUL AL 2-LEA)]]</f>
        <v>1180</v>
      </c>
      <c r="T210" s="41">
        <f>Data5[[#This Row],[TOTAL CHELTUIELI LEI]]/Data5[[#This Row],[NUMĂRUL PERSOANELOR ÎNSCRISE ÎN LISTELE ELECTORALE]]</f>
        <v>2.4614103275957802</v>
      </c>
      <c r="U210" s="41">
        <f>Data5[[#This Row],[TOTAL CHELTUIELI EURO]]/Data5[[#This Row],[NUMĂRUL PERSOANELOR ÎNSCRISE ÎN LISTELE ELECTORALE]]</f>
        <v>0.50854534567380438</v>
      </c>
      <c r="V210" s="41">
        <f>Data5[[#This Row],[TOTAL CHELTUIELI LEI]]/Data5[[#This Row],[NUMĂRUL PERSOANELOR CARE AU PARTICIPAT LA VOT]]</f>
        <v>3.756779661016949</v>
      </c>
      <c r="W210" s="41">
        <f>Data5[[#This Row],[TOTAL CHELTUIELI EURO]]/Data5[[#This Row],[NUMĂRUL PERSOANELOR CARE AU PARTICIPAT LA VOT]]</f>
        <v>0.77617810810044208</v>
      </c>
      <c r="X210" s="43">
        <v>4.8400999999999996</v>
      </c>
      <c r="Y210" s="114" t="s">
        <v>2891</v>
      </c>
      <c r="Z210" s="44">
        <v>2</v>
      </c>
      <c r="AA210" s="115" t="s">
        <v>3105</v>
      </c>
      <c r="AB210" s="44">
        <v>0</v>
      </c>
      <c r="AC210" s="45"/>
    </row>
    <row r="211" spans="1:29" ht="12" customHeight="1" x14ac:dyDescent="0.2">
      <c r="A211" s="37">
        <v>210</v>
      </c>
      <c r="B211" s="38" t="s">
        <v>6</v>
      </c>
      <c r="C211" s="39" t="s">
        <v>1162</v>
      </c>
      <c r="D211" s="40">
        <v>44101</v>
      </c>
      <c r="E211" s="38">
        <v>1</v>
      </c>
      <c r="F211" s="38"/>
      <c r="G211" s="38" t="s">
        <v>2</v>
      </c>
      <c r="H211" s="38" t="s">
        <v>2</v>
      </c>
      <c r="I211" s="39">
        <v>56611</v>
      </c>
      <c r="J211" s="39">
        <v>8324</v>
      </c>
      <c r="K211" s="39">
        <v>0</v>
      </c>
      <c r="L211" s="41">
        <f>SUM(Data5[[#This Row],[CHELTUIELI DE PERSONAL LEI]:[CHELTUIELI DE CAPITAL (ACTIVE NEFINANCIARE ) LEI]])</f>
        <v>64935</v>
      </c>
      <c r="M211" s="41">
        <f>Data5[[#This Row],[TOTAL CHELTUIELI LEI]]/Data5[[#This Row],[CURS VALUTAR EURO BNR 22 07 2020]]</f>
        <v>13416.04512303465</v>
      </c>
      <c r="N211" s="49">
        <v>4568</v>
      </c>
      <c r="O211" s="42"/>
      <c r="P211" s="42">
        <v>2497</v>
      </c>
      <c r="Q211" s="42"/>
      <c r="R211" s="42">
        <f>Data5[[#This Row],[PERSOANE ÎNSCRISE ÎN LISTELE ELECTORALE (TURUL 1)            ]]+Data5[[#This Row],[PERSOANE ÎNSCRISE ÎN LISTELE ELECTORALE (TURUL AL 2-LEA)]]</f>
        <v>4568</v>
      </c>
      <c r="S211" s="42">
        <f>Data5[[#This Row],[PERSOANE CARE AU PARTICIPAT LA VOT (TURUL 1)]]+Data5[[#This Row],[PERSOANE CARE AU PARTICIPAT LA VOT  (TURUL AL 2-LEA)]]</f>
        <v>2497</v>
      </c>
      <c r="T211" s="41">
        <f>Data5[[#This Row],[TOTAL CHELTUIELI LEI]]/Data5[[#This Row],[NUMĂRUL PERSOANELOR ÎNSCRISE ÎN LISTELE ELECTORALE]]</f>
        <v>14.215192644483363</v>
      </c>
      <c r="U211" s="41">
        <f>Data5[[#This Row],[TOTAL CHELTUIELI EURO]]/Data5[[#This Row],[NUMĂRUL PERSOANELOR ÎNSCRISE ÎN LISTELE ELECTORALE]]</f>
        <v>2.9369625926082858</v>
      </c>
      <c r="V211" s="41">
        <f>Data5[[#This Row],[TOTAL CHELTUIELI LEI]]/Data5[[#This Row],[NUMĂRUL PERSOANELOR CARE AU PARTICIPAT LA VOT]]</f>
        <v>26.005206247496996</v>
      </c>
      <c r="W211" s="41">
        <f>Data5[[#This Row],[TOTAL CHELTUIELI EURO]]/Data5[[#This Row],[NUMĂRUL PERSOANELOR CARE AU PARTICIPAT LA VOT]]</f>
        <v>5.3728654877992188</v>
      </c>
      <c r="X211" s="43">
        <v>4.8400999999999996</v>
      </c>
      <c r="Y211" s="114" t="s">
        <v>2885</v>
      </c>
      <c r="Z211" s="44">
        <v>14</v>
      </c>
      <c r="AA211" s="115" t="s">
        <v>3108</v>
      </c>
      <c r="AB211" s="44">
        <v>2</v>
      </c>
      <c r="AC211" s="45"/>
    </row>
    <row r="212" spans="1:29" ht="12" customHeight="1" x14ac:dyDescent="0.2">
      <c r="A212" s="37">
        <v>211</v>
      </c>
      <c r="B212" s="38" t="s">
        <v>6</v>
      </c>
      <c r="C212" s="39" t="s">
        <v>1163</v>
      </c>
      <c r="D212" s="40">
        <v>44101</v>
      </c>
      <c r="E212" s="38">
        <v>1</v>
      </c>
      <c r="F212" s="38"/>
      <c r="G212" s="38" t="s">
        <v>2</v>
      </c>
      <c r="H212" s="38" t="s">
        <v>2</v>
      </c>
      <c r="I212" s="39">
        <v>7500</v>
      </c>
      <c r="J212" s="39">
        <v>7645</v>
      </c>
      <c r="K212" s="39">
        <v>0</v>
      </c>
      <c r="L212" s="41">
        <f>SUM(Data5[[#This Row],[CHELTUIELI DE PERSONAL LEI]:[CHELTUIELI DE CAPITAL (ACTIVE NEFINANCIARE ) LEI]])</f>
        <v>15145</v>
      </c>
      <c r="M212" s="41">
        <f>Data5[[#This Row],[TOTAL CHELTUIELI LEI]]/Data5[[#This Row],[CURS VALUTAR EURO BNR 22 07 2020]]</f>
        <v>3129.0675812483214</v>
      </c>
      <c r="N212" s="49">
        <v>3757</v>
      </c>
      <c r="O212" s="42"/>
      <c r="P212" s="42">
        <v>2273</v>
      </c>
      <c r="Q212" s="42"/>
      <c r="R212" s="42">
        <f>Data5[[#This Row],[PERSOANE ÎNSCRISE ÎN LISTELE ELECTORALE (TURUL 1)            ]]+Data5[[#This Row],[PERSOANE ÎNSCRISE ÎN LISTELE ELECTORALE (TURUL AL 2-LEA)]]</f>
        <v>3757</v>
      </c>
      <c r="S212" s="42">
        <f>Data5[[#This Row],[PERSOANE CARE AU PARTICIPAT LA VOT (TURUL 1)]]+Data5[[#This Row],[PERSOANE CARE AU PARTICIPAT LA VOT  (TURUL AL 2-LEA)]]</f>
        <v>2273</v>
      </c>
      <c r="T212" s="41">
        <f>Data5[[#This Row],[TOTAL CHELTUIELI LEI]]/Data5[[#This Row],[NUMĂRUL PERSOANELOR ÎNSCRISE ÎN LISTELE ELECTORALE]]</f>
        <v>4.031141868512111</v>
      </c>
      <c r="U212" s="41">
        <f>Data5[[#This Row],[TOTAL CHELTUIELI EURO]]/Data5[[#This Row],[NUMĂRUL PERSOANELOR ÎNSCRISE ÎN LISTELE ELECTORALE]]</f>
        <v>0.83286334342515878</v>
      </c>
      <c r="V212" s="41">
        <f>Data5[[#This Row],[TOTAL CHELTUIELI LEI]]/Data5[[#This Row],[NUMĂRUL PERSOANELOR CARE AU PARTICIPAT LA VOT]]</f>
        <v>6.663000439947206</v>
      </c>
      <c r="W212" s="41">
        <f>Data5[[#This Row],[TOTAL CHELTUIELI EURO]]/Data5[[#This Row],[NUMĂRUL PERSOANELOR CARE AU PARTICIPAT LA VOT]]</f>
        <v>1.3766245408043649</v>
      </c>
      <c r="X212" s="43">
        <v>4.8400999999999996</v>
      </c>
      <c r="Y212" s="114" t="s">
        <v>2895</v>
      </c>
      <c r="Z212" s="44">
        <v>4</v>
      </c>
      <c r="AA212" s="115" t="s">
        <v>3105</v>
      </c>
      <c r="AB212" s="44">
        <v>0</v>
      </c>
      <c r="AC212" s="45"/>
    </row>
    <row r="213" spans="1:29" ht="12" customHeight="1" x14ac:dyDescent="0.2">
      <c r="A213" s="37">
        <v>212</v>
      </c>
      <c r="B213" s="38" t="s">
        <v>6</v>
      </c>
      <c r="C213" s="39" t="s">
        <v>1164</v>
      </c>
      <c r="D213" s="40">
        <v>44101</v>
      </c>
      <c r="E213" s="38">
        <v>1</v>
      </c>
      <c r="F213" s="38"/>
      <c r="G213" s="38" t="s">
        <v>2</v>
      </c>
      <c r="H213" s="38" t="s">
        <v>2</v>
      </c>
      <c r="I213" s="39">
        <v>1600</v>
      </c>
      <c r="J213" s="39">
        <v>43586</v>
      </c>
      <c r="K213" s="39">
        <v>0</v>
      </c>
      <c r="L213" s="41">
        <f>SUM(Data5[[#This Row],[CHELTUIELI DE PERSONAL LEI]:[CHELTUIELI DE CAPITAL (ACTIVE NEFINANCIARE ) LEI]])</f>
        <v>45186</v>
      </c>
      <c r="M213" s="41">
        <f>Data5[[#This Row],[TOTAL CHELTUIELI LEI]]/Data5[[#This Row],[CURS VALUTAR EURO BNR 22 07 2020]]</f>
        <v>9335.7575256709588</v>
      </c>
      <c r="N213" s="49">
        <v>2160</v>
      </c>
      <c r="O213" s="42"/>
      <c r="P213" s="42">
        <v>1068</v>
      </c>
      <c r="Q213" s="42"/>
      <c r="R213" s="42">
        <f>Data5[[#This Row],[PERSOANE ÎNSCRISE ÎN LISTELE ELECTORALE (TURUL 1)            ]]+Data5[[#This Row],[PERSOANE ÎNSCRISE ÎN LISTELE ELECTORALE (TURUL AL 2-LEA)]]</f>
        <v>2160</v>
      </c>
      <c r="S213" s="42">
        <f>Data5[[#This Row],[PERSOANE CARE AU PARTICIPAT LA VOT (TURUL 1)]]+Data5[[#This Row],[PERSOANE CARE AU PARTICIPAT LA VOT  (TURUL AL 2-LEA)]]</f>
        <v>1068</v>
      </c>
      <c r="T213" s="41">
        <f>Data5[[#This Row],[TOTAL CHELTUIELI LEI]]/Data5[[#This Row],[NUMĂRUL PERSOANELOR ÎNSCRISE ÎN LISTELE ELECTORALE]]</f>
        <v>20.919444444444444</v>
      </c>
      <c r="U213" s="41">
        <f>Data5[[#This Row],[TOTAL CHELTUIELI EURO]]/Data5[[#This Row],[NUMĂRUL PERSOANELOR ÎNSCRISE ÎN LISTELE ELECTORALE]]</f>
        <v>4.3221099655884068</v>
      </c>
      <c r="V213" s="41">
        <f>Data5[[#This Row],[TOTAL CHELTUIELI LEI]]/Data5[[#This Row],[NUMĂRUL PERSOANELOR CARE AU PARTICIPAT LA VOT]]</f>
        <v>42.30898876404494</v>
      </c>
      <c r="W213" s="41">
        <f>Data5[[#This Row],[TOTAL CHELTUIELI EURO]]/Data5[[#This Row],[NUMĂRUL PERSOANELOR CARE AU PARTICIPAT LA VOT]]</f>
        <v>8.7413459978192503</v>
      </c>
      <c r="X213" s="43">
        <v>4.8400999999999996</v>
      </c>
      <c r="Y213" s="114" t="s">
        <v>2911</v>
      </c>
      <c r="Z213" s="44">
        <v>20</v>
      </c>
      <c r="AA213" s="115" t="s">
        <v>3110</v>
      </c>
      <c r="AB213" s="44">
        <v>4</v>
      </c>
      <c r="AC213" s="45"/>
    </row>
    <row r="214" spans="1:29" ht="12" customHeight="1" x14ac:dyDescent="0.2">
      <c r="A214" s="37">
        <v>213</v>
      </c>
      <c r="B214" s="38" t="s">
        <v>6</v>
      </c>
      <c r="C214" s="39" t="s">
        <v>1165</v>
      </c>
      <c r="D214" s="40">
        <v>44101</v>
      </c>
      <c r="E214" s="38">
        <v>1</v>
      </c>
      <c r="F214" s="38"/>
      <c r="G214" s="38" t="s">
        <v>2</v>
      </c>
      <c r="H214" s="38" t="s">
        <v>2</v>
      </c>
      <c r="I214" s="39">
        <v>26462</v>
      </c>
      <c r="J214" s="39">
        <v>5882</v>
      </c>
      <c r="K214" s="39">
        <v>0</v>
      </c>
      <c r="L214" s="41">
        <f>SUM(Data5[[#This Row],[CHELTUIELI DE PERSONAL LEI]:[CHELTUIELI DE CAPITAL (ACTIVE NEFINANCIARE ) LEI]])</f>
        <v>32344</v>
      </c>
      <c r="M214" s="41">
        <f>Data5[[#This Row],[TOTAL CHELTUIELI LEI]]/Data5[[#This Row],[CURS VALUTAR EURO BNR 22 07 2020]]</f>
        <v>6682.5065597818229</v>
      </c>
      <c r="N214" s="49">
        <v>3539</v>
      </c>
      <c r="O214" s="42"/>
      <c r="P214" s="42">
        <v>1920</v>
      </c>
      <c r="Q214" s="42"/>
      <c r="R214" s="42">
        <f>Data5[[#This Row],[PERSOANE ÎNSCRISE ÎN LISTELE ELECTORALE (TURUL 1)            ]]+Data5[[#This Row],[PERSOANE ÎNSCRISE ÎN LISTELE ELECTORALE (TURUL AL 2-LEA)]]</f>
        <v>3539</v>
      </c>
      <c r="S214" s="42">
        <f>Data5[[#This Row],[PERSOANE CARE AU PARTICIPAT LA VOT (TURUL 1)]]+Data5[[#This Row],[PERSOANE CARE AU PARTICIPAT LA VOT  (TURUL AL 2-LEA)]]</f>
        <v>1920</v>
      </c>
      <c r="T214" s="41">
        <f>Data5[[#This Row],[TOTAL CHELTUIELI LEI]]/Data5[[#This Row],[NUMĂRUL PERSOANELOR ÎNSCRISE ÎN LISTELE ELECTORALE]]</f>
        <v>9.1393048883865493</v>
      </c>
      <c r="U214" s="41">
        <f>Data5[[#This Row],[TOTAL CHELTUIELI EURO]]/Data5[[#This Row],[NUMĂRUL PERSOANELOR ÎNSCRISE ÎN LISTELE ELECTORALE]]</f>
        <v>1.8882471205939031</v>
      </c>
      <c r="V214" s="41">
        <f>Data5[[#This Row],[TOTAL CHELTUIELI LEI]]/Data5[[#This Row],[NUMĂRUL PERSOANELOR CARE AU PARTICIPAT LA VOT]]</f>
        <v>16.845833333333335</v>
      </c>
      <c r="W214" s="41">
        <f>Data5[[#This Row],[TOTAL CHELTUIELI EURO]]/Data5[[#This Row],[NUMĂRUL PERSOANELOR CARE AU PARTICIPAT LA VOT]]</f>
        <v>3.4804721665530329</v>
      </c>
      <c r="X214" s="43">
        <v>4.8400999999999996</v>
      </c>
      <c r="Y214" s="114" t="s">
        <v>2887</v>
      </c>
      <c r="Z214" s="44">
        <v>9</v>
      </c>
      <c r="AA214" s="115" t="s">
        <v>3107</v>
      </c>
      <c r="AB214" s="44">
        <v>1</v>
      </c>
      <c r="AC214" s="45"/>
    </row>
    <row r="215" spans="1:29" ht="12" customHeight="1" x14ac:dyDescent="0.2">
      <c r="A215" s="37">
        <v>214</v>
      </c>
      <c r="B215" s="38" t="s">
        <v>6</v>
      </c>
      <c r="C215" s="39" t="s">
        <v>1166</v>
      </c>
      <c r="D215" s="40">
        <v>44101</v>
      </c>
      <c r="E215" s="38">
        <v>1</v>
      </c>
      <c r="F215" s="38"/>
      <c r="G215" s="38" t="s">
        <v>2</v>
      </c>
      <c r="H215" s="38" t="s">
        <v>2</v>
      </c>
      <c r="I215" s="39">
        <v>1500</v>
      </c>
      <c r="J215" s="39">
        <v>33438.04</v>
      </c>
      <c r="K215" s="39">
        <v>0</v>
      </c>
      <c r="L215" s="41">
        <f>SUM(Data5[[#This Row],[CHELTUIELI DE PERSONAL LEI]:[CHELTUIELI DE CAPITAL (ACTIVE NEFINANCIARE ) LEI]])</f>
        <v>34938.04</v>
      </c>
      <c r="M215" s="41">
        <f>Data5[[#This Row],[TOTAL CHELTUIELI LEI]]/Data5[[#This Row],[CURS VALUTAR EURO BNR 22 07 2020]]</f>
        <v>7218.4541641701626</v>
      </c>
      <c r="N215" s="49">
        <v>4473</v>
      </c>
      <c r="O215" s="42"/>
      <c r="P215" s="42">
        <v>2653</v>
      </c>
      <c r="Q215" s="42"/>
      <c r="R215" s="42">
        <f>Data5[[#This Row],[PERSOANE ÎNSCRISE ÎN LISTELE ELECTORALE (TURUL 1)            ]]+Data5[[#This Row],[PERSOANE ÎNSCRISE ÎN LISTELE ELECTORALE (TURUL AL 2-LEA)]]</f>
        <v>4473</v>
      </c>
      <c r="S215" s="42">
        <f>Data5[[#This Row],[PERSOANE CARE AU PARTICIPAT LA VOT (TURUL 1)]]+Data5[[#This Row],[PERSOANE CARE AU PARTICIPAT LA VOT  (TURUL AL 2-LEA)]]</f>
        <v>2653</v>
      </c>
      <c r="T215" s="41">
        <f>Data5[[#This Row],[TOTAL CHELTUIELI LEI]]/Data5[[#This Row],[NUMĂRUL PERSOANELOR ÎNSCRISE ÎN LISTELE ELECTORALE]]</f>
        <v>7.8108741336910352</v>
      </c>
      <c r="U215" s="41">
        <f>Data5[[#This Row],[TOTAL CHELTUIELI EURO]]/Data5[[#This Row],[NUMĂRUL PERSOANELOR ÎNSCRISE ÎN LISTELE ELECTORALE]]</f>
        <v>1.613783627133951</v>
      </c>
      <c r="V215" s="41">
        <f>Data5[[#This Row],[TOTAL CHELTUIELI LEI]]/Data5[[#This Row],[NUMĂRUL PERSOANELOR CARE AU PARTICIPAT LA VOT]]</f>
        <v>13.169257444402563</v>
      </c>
      <c r="W215" s="41">
        <f>Data5[[#This Row],[TOTAL CHELTUIELI EURO]]/Data5[[#This Row],[NUMĂRUL PERSOANELOR CARE AU PARTICIPAT LA VOT]]</f>
        <v>2.7208647433736006</v>
      </c>
      <c r="X215" s="43">
        <v>4.8400999999999996</v>
      </c>
      <c r="Y215" s="114" t="s">
        <v>2886</v>
      </c>
      <c r="Z215" s="44">
        <v>7</v>
      </c>
      <c r="AA215" s="115" t="s">
        <v>3107</v>
      </c>
      <c r="AB215" s="44">
        <v>1</v>
      </c>
      <c r="AC215" s="45"/>
    </row>
    <row r="216" spans="1:29" ht="12" customHeight="1" x14ac:dyDescent="0.2">
      <c r="A216" s="37">
        <v>215</v>
      </c>
      <c r="B216" s="38" t="s">
        <v>6</v>
      </c>
      <c r="C216" s="39" t="s">
        <v>1167</v>
      </c>
      <c r="D216" s="40">
        <v>44101</v>
      </c>
      <c r="E216" s="38">
        <v>1</v>
      </c>
      <c r="F216" s="38"/>
      <c r="G216" s="38" t="s">
        <v>2</v>
      </c>
      <c r="H216" s="38" t="s">
        <v>2</v>
      </c>
      <c r="I216" s="39">
        <v>1500</v>
      </c>
      <c r="J216" s="39">
        <v>15791</v>
      </c>
      <c r="K216" s="39">
        <v>0</v>
      </c>
      <c r="L216" s="41">
        <f>SUM(Data5[[#This Row],[CHELTUIELI DE PERSONAL LEI]:[CHELTUIELI DE CAPITAL (ACTIVE NEFINANCIARE ) LEI]])</f>
        <v>17291</v>
      </c>
      <c r="M216" s="41">
        <f>Data5[[#This Row],[TOTAL CHELTUIELI LEI]]/Data5[[#This Row],[CURS VALUTAR EURO BNR 22 07 2020]]</f>
        <v>3572.4468502716891</v>
      </c>
      <c r="N216" s="49">
        <v>3611</v>
      </c>
      <c r="O216" s="42"/>
      <c r="P216" s="42">
        <v>2006</v>
      </c>
      <c r="Q216" s="42"/>
      <c r="R216" s="42">
        <f>Data5[[#This Row],[PERSOANE ÎNSCRISE ÎN LISTELE ELECTORALE (TURUL 1)            ]]+Data5[[#This Row],[PERSOANE ÎNSCRISE ÎN LISTELE ELECTORALE (TURUL AL 2-LEA)]]</f>
        <v>3611</v>
      </c>
      <c r="S216" s="42">
        <f>Data5[[#This Row],[PERSOANE CARE AU PARTICIPAT LA VOT (TURUL 1)]]+Data5[[#This Row],[PERSOANE CARE AU PARTICIPAT LA VOT  (TURUL AL 2-LEA)]]</f>
        <v>2006</v>
      </c>
      <c r="T216" s="41">
        <f>Data5[[#This Row],[TOTAL CHELTUIELI LEI]]/Data5[[#This Row],[NUMĂRUL PERSOANELOR ÎNSCRISE ÎN LISTELE ELECTORALE]]</f>
        <v>4.788424259207976</v>
      </c>
      <c r="U216" s="41">
        <f>Data5[[#This Row],[TOTAL CHELTUIELI EURO]]/Data5[[#This Row],[NUMĂRUL PERSOANELOR ÎNSCRISE ÎN LISTELE ELECTORALE]]</f>
        <v>0.98932341464184137</v>
      </c>
      <c r="V216" s="41">
        <f>Data5[[#This Row],[TOTAL CHELTUIELI LEI]]/Data5[[#This Row],[NUMĂRUL PERSOANELOR CARE AU PARTICIPAT LA VOT]]</f>
        <v>8.6196410767696907</v>
      </c>
      <c r="W216" s="41">
        <f>Data5[[#This Row],[TOTAL CHELTUIELI EURO]]/Data5[[#This Row],[NUMĂRUL PERSOANELOR CARE AU PARTICIPAT LA VOT]]</f>
        <v>1.7808807827874822</v>
      </c>
      <c r="X216" s="43">
        <v>4.8400999999999996</v>
      </c>
      <c r="Y216" s="114" t="s">
        <v>2895</v>
      </c>
      <c r="Z216" s="44">
        <v>4</v>
      </c>
      <c r="AA216" s="115" t="s">
        <v>3105</v>
      </c>
      <c r="AB216" s="44">
        <v>0</v>
      </c>
      <c r="AC216" s="45"/>
    </row>
    <row r="217" spans="1:29" ht="12" customHeight="1" x14ac:dyDescent="0.2">
      <c r="A217" s="37">
        <v>216</v>
      </c>
      <c r="B217" s="38" t="s">
        <v>6</v>
      </c>
      <c r="C217" s="39" t="s">
        <v>1168</v>
      </c>
      <c r="D217" s="40">
        <v>44101</v>
      </c>
      <c r="E217" s="38">
        <v>1</v>
      </c>
      <c r="F217" s="38"/>
      <c r="G217" s="38" t="s">
        <v>2</v>
      </c>
      <c r="H217" s="38" t="s">
        <v>2</v>
      </c>
      <c r="I217" s="39">
        <v>900</v>
      </c>
      <c r="J217" s="39">
        <v>63153.46</v>
      </c>
      <c r="K217" s="39">
        <v>0</v>
      </c>
      <c r="L217" s="41">
        <f>SUM(Data5[[#This Row],[CHELTUIELI DE PERSONAL LEI]:[CHELTUIELI DE CAPITAL (ACTIVE NEFINANCIARE ) LEI]])</f>
        <v>64053.46</v>
      </c>
      <c r="M217" s="41">
        <f>Data5[[#This Row],[TOTAL CHELTUIELI LEI]]/Data5[[#This Row],[CURS VALUTAR EURO BNR 22 07 2020]]</f>
        <v>13233.912522468545</v>
      </c>
      <c r="N217" s="49">
        <v>3717</v>
      </c>
      <c r="O217" s="42"/>
      <c r="P217" s="42">
        <v>2478</v>
      </c>
      <c r="Q217" s="42"/>
      <c r="R217" s="42">
        <f>Data5[[#This Row],[PERSOANE ÎNSCRISE ÎN LISTELE ELECTORALE (TURUL 1)            ]]+Data5[[#This Row],[PERSOANE ÎNSCRISE ÎN LISTELE ELECTORALE (TURUL AL 2-LEA)]]</f>
        <v>3717</v>
      </c>
      <c r="S217" s="42">
        <f>Data5[[#This Row],[PERSOANE CARE AU PARTICIPAT LA VOT (TURUL 1)]]+Data5[[#This Row],[PERSOANE CARE AU PARTICIPAT LA VOT  (TURUL AL 2-LEA)]]</f>
        <v>2478</v>
      </c>
      <c r="T217" s="41">
        <f>Data5[[#This Row],[TOTAL CHELTUIELI LEI]]/Data5[[#This Row],[NUMĂRUL PERSOANELOR ÎNSCRISE ÎN LISTELE ELECTORALE]]</f>
        <v>17.23256927629809</v>
      </c>
      <c r="U217" s="41">
        <f>Data5[[#This Row],[TOTAL CHELTUIELI EURO]]/Data5[[#This Row],[NUMĂRUL PERSOANELOR ÎNSCRISE ÎN LISTELE ELECTORALE]]</f>
        <v>3.5603746361228263</v>
      </c>
      <c r="V217" s="41">
        <f>Data5[[#This Row],[TOTAL CHELTUIELI LEI]]/Data5[[#This Row],[NUMĂRUL PERSOANELOR CARE AU PARTICIPAT LA VOT]]</f>
        <v>25.848853914447133</v>
      </c>
      <c r="W217" s="41">
        <f>Data5[[#This Row],[TOTAL CHELTUIELI EURO]]/Data5[[#This Row],[NUMĂRUL PERSOANELOR CARE AU PARTICIPAT LA VOT]]</f>
        <v>5.3405619541842393</v>
      </c>
      <c r="X217" s="43">
        <v>4.8400999999999996</v>
      </c>
      <c r="Y217" s="114" t="s">
        <v>2907</v>
      </c>
      <c r="Z217" s="44">
        <v>17</v>
      </c>
      <c r="AA217" s="115" t="s">
        <v>3106</v>
      </c>
      <c r="AB217" s="44">
        <v>3</v>
      </c>
      <c r="AC217" s="45"/>
    </row>
    <row r="218" spans="1:29" ht="12" customHeight="1" x14ac:dyDescent="0.2">
      <c r="A218" s="37">
        <v>217</v>
      </c>
      <c r="B218" s="38" t="s">
        <v>6</v>
      </c>
      <c r="C218" s="39" t="s">
        <v>1169</v>
      </c>
      <c r="D218" s="40">
        <v>44101</v>
      </c>
      <c r="E218" s="38">
        <v>1</v>
      </c>
      <c r="F218" s="38"/>
      <c r="G218" s="38" t="s">
        <v>2</v>
      </c>
      <c r="H218" s="38" t="s">
        <v>2</v>
      </c>
      <c r="I218" s="39">
        <v>0</v>
      </c>
      <c r="J218" s="39">
        <v>41023.78</v>
      </c>
      <c r="K218" s="39">
        <v>0</v>
      </c>
      <c r="L218" s="41">
        <f>SUM(Data5[[#This Row],[CHELTUIELI DE PERSONAL LEI]:[CHELTUIELI DE CAPITAL (ACTIVE NEFINANCIARE ) LEI]])</f>
        <v>41023.78</v>
      </c>
      <c r="M218" s="41">
        <f>Data5[[#This Row],[TOTAL CHELTUIELI LEI]]/Data5[[#This Row],[CURS VALUTAR EURO BNR 22 07 2020]]</f>
        <v>8475.812483213158</v>
      </c>
      <c r="N218" s="49">
        <v>4891</v>
      </c>
      <c r="O218" s="42"/>
      <c r="P218" s="42">
        <v>3381</v>
      </c>
      <c r="Q218" s="42"/>
      <c r="R218" s="42">
        <f>Data5[[#This Row],[PERSOANE ÎNSCRISE ÎN LISTELE ELECTORALE (TURUL 1)            ]]+Data5[[#This Row],[PERSOANE ÎNSCRISE ÎN LISTELE ELECTORALE (TURUL AL 2-LEA)]]</f>
        <v>4891</v>
      </c>
      <c r="S218" s="42">
        <f>Data5[[#This Row],[PERSOANE CARE AU PARTICIPAT LA VOT (TURUL 1)]]+Data5[[#This Row],[PERSOANE CARE AU PARTICIPAT LA VOT  (TURUL AL 2-LEA)]]</f>
        <v>3381</v>
      </c>
      <c r="T218" s="41">
        <f>Data5[[#This Row],[TOTAL CHELTUIELI LEI]]/Data5[[#This Row],[NUMĂRUL PERSOANELOR ÎNSCRISE ÎN LISTELE ELECTORALE]]</f>
        <v>8.3876058065835206</v>
      </c>
      <c r="U218" s="41">
        <f>Data5[[#This Row],[TOTAL CHELTUIELI EURO]]/Data5[[#This Row],[NUMĂRUL PERSOANELOR ÎNSCRISE ÎN LISTELE ELECTORALE]]</f>
        <v>1.7329406017610218</v>
      </c>
      <c r="V218" s="41">
        <f>Data5[[#This Row],[TOTAL CHELTUIELI LEI]]/Data5[[#This Row],[NUMĂRUL PERSOANELOR CARE AU PARTICIPAT LA VOT]]</f>
        <v>12.133623188405796</v>
      </c>
      <c r="W218" s="41">
        <f>Data5[[#This Row],[TOTAL CHELTUIELI EURO]]/Data5[[#This Row],[NUMĂRUL PERSOANELOR CARE AU PARTICIPAT LA VOT]]</f>
        <v>2.5068951443990413</v>
      </c>
      <c r="X218" s="43">
        <v>4.8400999999999996</v>
      </c>
      <c r="Y218" s="114" t="s">
        <v>2896</v>
      </c>
      <c r="Z218" s="44">
        <v>8</v>
      </c>
      <c r="AA218" s="115" t="s">
        <v>3107</v>
      </c>
      <c r="AB218" s="44">
        <v>1</v>
      </c>
      <c r="AC218" s="45"/>
    </row>
    <row r="219" spans="1:29" ht="12" customHeight="1" x14ac:dyDescent="0.2">
      <c r="A219" s="37">
        <v>218</v>
      </c>
      <c r="B219" s="38" t="s">
        <v>6</v>
      </c>
      <c r="C219" s="39" t="s">
        <v>1170</v>
      </c>
      <c r="D219" s="40">
        <v>44101</v>
      </c>
      <c r="E219" s="38">
        <v>1</v>
      </c>
      <c r="F219" s="38"/>
      <c r="G219" s="38" t="s">
        <v>2</v>
      </c>
      <c r="H219" s="38" t="s">
        <v>2</v>
      </c>
      <c r="I219" s="39">
        <v>0</v>
      </c>
      <c r="J219" s="39">
        <v>1600</v>
      </c>
      <c r="K219" s="39">
        <v>0</v>
      </c>
      <c r="L219" s="41">
        <f>SUM(Data5[[#This Row],[CHELTUIELI DE PERSONAL LEI]:[CHELTUIELI DE CAPITAL (ACTIVE NEFINANCIARE ) LEI]])</f>
        <v>1600</v>
      </c>
      <c r="M219" s="41">
        <f>Data5[[#This Row],[TOTAL CHELTUIELI LEI]]/Data5[[#This Row],[CURS VALUTAR EURO BNR 22 07 2020]]</f>
        <v>330.57168240325615</v>
      </c>
      <c r="N219" s="49">
        <v>1324</v>
      </c>
      <c r="O219" s="42"/>
      <c r="P219" s="42">
        <v>942</v>
      </c>
      <c r="Q219" s="42"/>
      <c r="R219" s="42">
        <f>Data5[[#This Row],[PERSOANE ÎNSCRISE ÎN LISTELE ELECTORALE (TURUL 1)            ]]+Data5[[#This Row],[PERSOANE ÎNSCRISE ÎN LISTELE ELECTORALE (TURUL AL 2-LEA)]]</f>
        <v>1324</v>
      </c>
      <c r="S219" s="42">
        <f>Data5[[#This Row],[PERSOANE CARE AU PARTICIPAT LA VOT (TURUL 1)]]+Data5[[#This Row],[PERSOANE CARE AU PARTICIPAT LA VOT  (TURUL AL 2-LEA)]]</f>
        <v>942</v>
      </c>
      <c r="T219" s="41">
        <f>Data5[[#This Row],[TOTAL CHELTUIELI LEI]]/Data5[[#This Row],[NUMĂRUL PERSOANELOR ÎNSCRISE ÎN LISTELE ELECTORALE]]</f>
        <v>1.2084592145015105</v>
      </c>
      <c r="U219" s="41">
        <f>Data5[[#This Row],[TOTAL CHELTUIELI EURO]]/Data5[[#This Row],[NUMĂRUL PERSOANELOR ÎNSCRISE ÎN LISTELE ELECTORALE]]</f>
        <v>0.24967649728342609</v>
      </c>
      <c r="V219" s="41">
        <f>Data5[[#This Row],[TOTAL CHELTUIELI LEI]]/Data5[[#This Row],[NUMĂRUL PERSOANELOR CARE AU PARTICIPAT LA VOT]]</f>
        <v>1.6985138004246285</v>
      </c>
      <c r="W219" s="41">
        <f>Data5[[#This Row],[TOTAL CHELTUIELI EURO]]/Data5[[#This Row],[NUMĂRUL PERSOANELOR CARE AU PARTICIPAT LA VOT]]</f>
        <v>0.35092535286969867</v>
      </c>
      <c r="X219" s="43">
        <v>4.8400999999999996</v>
      </c>
      <c r="Y219" s="114" t="s">
        <v>2894</v>
      </c>
      <c r="Z219" s="44">
        <v>1</v>
      </c>
      <c r="AA219" s="115" t="s">
        <v>3105</v>
      </c>
      <c r="AB219" s="44">
        <v>0</v>
      </c>
      <c r="AC219" s="45"/>
    </row>
    <row r="220" spans="1:29" ht="12" customHeight="1" x14ac:dyDescent="0.2">
      <c r="A220" s="37">
        <v>219</v>
      </c>
      <c r="B220" s="38" t="s">
        <v>6</v>
      </c>
      <c r="C220" s="39" t="s">
        <v>1171</v>
      </c>
      <c r="D220" s="40">
        <v>44101</v>
      </c>
      <c r="E220" s="38">
        <v>1</v>
      </c>
      <c r="F220" s="38"/>
      <c r="G220" s="38" t="s">
        <v>2</v>
      </c>
      <c r="H220" s="38" t="s">
        <v>2</v>
      </c>
      <c r="I220" s="39">
        <v>2200</v>
      </c>
      <c r="J220" s="39">
        <v>13533</v>
      </c>
      <c r="K220" s="39">
        <v>0</v>
      </c>
      <c r="L220" s="41">
        <f>SUM(Data5[[#This Row],[CHELTUIELI DE PERSONAL LEI]:[CHELTUIELI DE CAPITAL (ACTIVE NEFINANCIARE ) LEI]])</f>
        <v>15733</v>
      </c>
      <c r="M220" s="41">
        <f>Data5[[#This Row],[TOTAL CHELTUIELI LEI]]/Data5[[#This Row],[CURS VALUTAR EURO BNR 22 07 2020]]</f>
        <v>3250.5526745315183</v>
      </c>
      <c r="N220" s="49">
        <v>1897</v>
      </c>
      <c r="O220" s="42"/>
      <c r="P220" s="42">
        <v>1039</v>
      </c>
      <c r="Q220" s="42"/>
      <c r="R220" s="42">
        <f>Data5[[#This Row],[PERSOANE ÎNSCRISE ÎN LISTELE ELECTORALE (TURUL 1)            ]]+Data5[[#This Row],[PERSOANE ÎNSCRISE ÎN LISTELE ELECTORALE (TURUL AL 2-LEA)]]</f>
        <v>1897</v>
      </c>
      <c r="S220" s="42">
        <f>Data5[[#This Row],[PERSOANE CARE AU PARTICIPAT LA VOT (TURUL 1)]]+Data5[[#This Row],[PERSOANE CARE AU PARTICIPAT LA VOT  (TURUL AL 2-LEA)]]</f>
        <v>1039</v>
      </c>
      <c r="T220" s="41">
        <f>Data5[[#This Row],[TOTAL CHELTUIELI LEI]]/Data5[[#This Row],[NUMĂRUL PERSOANELOR ÎNSCRISE ÎN LISTELE ELECTORALE]]</f>
        <v>8.2936215076436479</v>
      </c>
      <c r="U220" s="41">
        <f>Data5[[#This Row],[TOTAL CHELTUIELI EURO]]/Data5[[#This Row],[NUMĂRUL PERSOANELOR ÎNSCRISE ÎN LISTELE ELECTORALE]]</f>
        <v>1.7135227593734941</v>
      </c>
      <c r="V220" s="41">
        <f>Data5[[#This Row],[TOTAL CHELTUIELI LEI]]/Data5[[#This Row],[NUMĂRUL PERSOANELOR CARE AU PARTICIPAT LA VOT]]</f>
        <v>15.142444658325314</v>
      </c>
      <c r="W220" s="41">
        <f>Data5[[#This Row],[TOTAL CHELTUIELI EURO]]/Data5[[#This Row],[NUMĂRUL PERSOANELOR CARE AU PARTICIPAT LA VOT]]</f>
        <v>3.1285396290004988</v>
      </c>
      <c r="X220" s="43">
        <v>4.8400999999999996</v>
      </c>
      <c r="Y220" s="114" t="s">
        <v>2896</v>
      </c>
      <c r="Z220" s="44">
        <v>8</v>
      </c>
      <c r="AA220" s="115" t="s">
        <v>3107</v>
      </c>
      <c r="AB220" s="44">
        <v>1</v>
      </c>
      <c r="AC220" s="45"/>
    </row>
    <row r="221" spans="1:29" ht="12" customHeight="1" x14ac:dyDescent="0.2">
      <c r="A221" s="37">
        <v>220</v>
      </c>
      <c r="B221" s="38" t="s">
        <v>6</v>
      </c>
      <c r="C221" s="39" t="s">
        <v>1172</v>
      </c>
      <c r="D221" s="40">
        <v>44101</v>
      </c>
      <c r="E221" s="38">
        <v>1</v>
      </c>
      <c r="F221" s="38"/>
      <c r="G221" s="38" t="s">
        <v>2</v>
      </c>
      <c r="H221" s="38" t="s">
        <v>2</v>
      </c>
      <c r="I221" s="39">
        <v>0</v>
      </c>
      <c r="J221" s="39">
        <v>1880</v>
      </c>
      <c r="K221" s="39">
        <v>0</v>
      </c>
      <c r="L221" s="41">
        <f>SUM(Data5[[#This Row],[CHELTUIELI DE PERSONAL LEI]:[CHELTUIELI DE CAPITAL (ACTIVE NEFINANCIARE ) LEI]])</f>
        <v>1880</v>
      </c>
      <c r="M221" s="41">
        <f>Data5[[#This Row],[TOTAL CHELTUIELI LEI]]/Data5[[#This Row],[CURS VALUTAR EURO BNR 22 07 2020]]</f>
        <v>388.42172682382596</v>
      </c>
      <c r="N221" s="49">
        <v>1488</v>
      </c>
      <c r="O221" s="42"/>
      <c r="P221" s="42">
        <v>1040</v>
      </c>
      <c r="Q221" s="42"/>
      <c r="R221" s="42">
        <f>Data5[[#This Row],[PERSOANE ÎNSCRISE ÎN LISTELE ELECTORALE (TURUL 1)            ]]+Data5[[#This Row],[PERSOANE ÎNSCRISE ÎN LISTELE ELECTORALE (TURUL AL 2-LEA)]]</f>
        <v>1488</v>
      </c>
      <c r="S221" s="42">
        <f>Data5[[#This Row],[PERSOANE CARE AU PARTICIPAT LA VOT (TURUL 1)]]+Data5[[#This Row],[PERSOANE CARE AU PARTICIPAT LA VOT  (TURUL AL 2-LEA)]]</f>
        <v>1040</v>
      </c>
      <c r="T221" s="41">
        <f>Data5[[#This Row],[TOTAL CHELTUIELI LEI]]/Data5[[#This Row],[NUMĂRUL PERSOANELOR ÎNSCRISE ÎN LISTELE ELECTORALE]]</f>
        <v>1.2634408602150538</v>
      </c>
      <c r="U221" s="41">
        <f>Data5[[#This Row],[TOTAL CHELTUIELI EURO]]/Data5[[#This Row],[NUMĂRUL PERSOANELOR ÎNSCRISE ÎN LISTELE ELECTORALE]]</f>
        <v>0.26103610673644217</v>
      </c>
      <c r="V221" s="41">
        <f>Data5[[#This Row],[TOTAL CHELTUIELI LEI]]/Data5[[#This Row],[NUMĂRUL PERSOANELOR CARE AU PARTICIPAT LA VOT]]</f>
        <v>1.8076923076923077</v>
      </c>
      <c r="W221" s="41">
        <f>Data5[[#This Row],[TOTAL CHELTUIELI EURO]]/Data5[[#This Row],[NUMĂRUL PERSOANELOR CARE AU PARTICIPAT LA VOT]]</f>
        <v>0.3734824296382942</v>
      </c>
      <c r="X221" s="43">
        <v>4.8400999999999996</v>
      </c>
      <c r="Y221" s="114" t="s">
        <v>2894</v>
      </c>
      <c r="Z221" s="44">
        <v>1</v>
      </c>
      <c r="AA221" s="115" t="s">
        <v>3105</v>
      </c>
      <c r="AB221" s="44">
        <v>0</v>
      </c>
      <c r="AC221" s="45"/>
    </row>
    <row r="222" spans="1:29" ht="12" customHeight="1" x14ac:dyDescent="0.2">
      <c r="A222" s="37">
        <v>221</v>
      </c>
      <c r="B222" s="38" t="s">
        <v>6</v>
      </c>
      <c r="C222" s="39" t="s">
        <v>1173</v>
      </c>
      <c r="D222" s="40">
        <v>44101</v>
      </c>
      <c r="E222" s="38">
        <v>1</v>
      </c>
      <c r="F222" s="38"/>
      <c r="G222" s="38" t="s">
        <v>2</v>
      </c>
      <c r="H222" s="38" t="s">
        <v>2</v>
      </c>
      <c r="I222" s="39">
        <v>2500</v>
      </c>
      <c r="J222" s="39">
        <v>44297.67</v>
      </c>
      <c r="K222" s="39">
        <v>0</v>
      </c>
      <c r="L222" s="41">
        <f>SUM(Data5[[#This Row],[CHELTUIELI DE PERSONAL LEI]:[CHELTUIELI DE CAPITAL (ACTIVE NEFINANCIARE ) LEI]])</f>
        <v>46797.67</v>
      </c>
      <c r="M222" s="41">
        <f>Data5[[#This Row],[TOTAL CHELTUIELI LEI]]/Data5[[#This Row],[CURS VALUTAR EURO BNR 22 07 2020]]</f>
        <v>9668.7403152827428</v>
      </c>
      <c r="N222" s="49">
        <v>5415</v>
      </c>
      <c r="O222" s="42"/>
      <c r="P222" s="42">
        <v>3056</v>
      </c>
      <c r="Q222" s="42"/>
      <c r="R222" s="42">
        <f>Data5[[#This Row],[PERSOANE ÎNSCRISE ÎN LISTELE ELECTORALE (TURUL 1)            ]]+Data5[[#This Row],[PERSOANE ÎNSCRISE ÎN LISTELE ELECTORALE (TURUL AL 2-LEA)]]</f>
        <v>5415</v>
      </c>
      <c r="S222" s="42">
        <f>Data5[[#This Row],[PERSOANE CARE AU PARTICIPAT LA VOT (TURUL 1)]]+Data5[[#This Row],[PERSOANE CARE AU PARTICIPAT LA VOT  (TURUL AL 2-LEA)]]</f>
        <v>3056</v>
      </c>
      <c r="T222" s="41">
        <f>Data5[[#This Row],[TOTAL CHELTUIELI LEI]]/Data5[[#This Row],[NUMĂRUL PERSOANELOR ÎNSCRISE ÎN LISTELE ELECTORALE]]</f>
        <v>8.642228993536472</v>
      </c>
      <c r="U222" s="41">
        <f>Data5[[#This Row],[TOTAL CHELTUIELI EURO]]/Data5[[#This Row],[NUMĂRUL PERSOANELOR ÎNSCRISE ÎN LISTELE ELECTORALE]]</f>
        <v>1.7855476113172193</v>
      </c>
      <c r="V222" s="41">
        <f>Data5[[#This Row],[TOTAL CHELTUIELI LEI]]/Data5[[#This Row],[NUMĂRUL PERSOANELOR CARE AU PARTICIPAT LA VOT]]</f>
        <v>15.313373691099477</v>
      </c>
      <c r="W222" s="41">
        <f>Data5[[#This Row],[TOTAL CHELTUIELI EURO]]/Data5[[#This Row],[NUMĂRUL PERSOANELOR CARE AU PARTICIPAT LA VOT]]</f>
        <v>3.1638548152103216</v>
      </c>
      <c r="X222" s="43">
        <v>4.8400999999999996</v>
      </c>
      <c r="Y222" s="114" t="s">
        <v>2896</v>
      </c>
      <c r="Z222" s="44">
        <v>8</v>
      </c>
      <c r="AA222" s="115" t="s">
        <v>3107</v>
      </c>
      <c r="AB222" s="44">
        <v>1</v>
      </c>
      <c r="AC222" s="45"/>
    </row>
    <row r="223" spans="1:29" ht="12" customHeight="1" x14ac:dyDescent="0.2">
      <c r="A223" s="37">
        <v>222</v>
      </c>
      <c r="B223" s="38" t="s">
        <v>6</v>
      </c>
      <c r="C223" s="39" t="s">
        <v>1174</v>
      </c>
      <c r="D223" s="40">
        <v>44101</v>
      </c>
      <c r="E223" s="38">
        <v>1</v>
      </c>
      <c r="F223" s="38"/>
      <c r="G223" s="38" t="s">
        <v>2</v>
      </c>
      <c r="H223" s="38" t="s">
        <v>2</v>
      </c>
      <c r="I223" s="39">
        <v>1200</v>
      </c>
      <c r="J223" s="39">
        <v>11896.68</v>
      </c>
      <c r="K223" s="39">
        <v>0</v>
      </c>
      <c r="L223" s="41">
        <f>SUM(Data5[[#This Row],[CHELTUIELI DE PERSONAL LEI]:[CHELTUIELI DE CAPITAL (ACTIVE NEFINANCIARE ) LEI]])</f>
        <v>13096.68</v>
      </c>
      <c r="M223" s="41">
        <f>Data5[[#This Row],[TOTAL CHELTUIELI LEI]]/Data5[[#This Row],[CURS VALUTAR EURO BNR 22 07 2020]]</f>
        <v>2705.869713435673</v>
      </c>
      <c r="N223" s="49">
        <v>1686</v>
      </c>
      <c r="O223" s="42"/>
      <c r="P223" s="42">
        <v>1123</v>
      </c>
      <c r="Q223" s="42"/>
      <c r="R223" s="42">
        <f>Data5[[#This Row],[PERSOANE ÎNSCRISE ÎN LISTELE ELECTORALE (TURUL 1)            ]]+Data5[[#This Row],[PERSOANE ÎNSCRISE ÎN LISTELE ELECTORALE (TURUL AL 2-LEA)]]</f>
        <v>1686</v>
      </c>
      <c r="S223" s="42">
        <f>Data5[[#This Row],[PERSOANE CARE AU PARTICIPAT LA VOT (TURUL 1)]]+Data5[[#This Row],[PERSOANE CARE AU PARTICIPAT LA VOT  (TURUL AL 2-LEA)]]</f>
        <v>1123</v>
      </c>
      <c r="T223" s="41">
        <f>Data5[[#This Row],[TOTAL CHELTUIELI LEI]]/Data5[[#This Row],[NUMĂRUL PERSOANELOR ÎNSCRISE ÎN LISTELE ELECTORALE]]</f>
        <v>7.7679003558718867</v>
      </c>
      <c r="U223" s="41">
        <f>Data5[[#This Row],[TOTAL CHELTUIELI EURO]]/Data5[[#This Row],[NUMĂRUL PERSOANELOR ÎNSCRISE ÎN LISTELE ELECTORALE]]</f>
        <v>1.6049049308633885</v>
      </c>
      <c r="V223" s="41">
        <f>Data5[[#This Row],[TOTAL CHELTUIELI LEI]]/Data5[[#This Row],[NUMĂRUL PERSOANELOR CARE AU PARTICIPAT LA VOT]]</f>
        <v>11.662226179875335</v>
      </c>
      <c r="W223" s="41">
        <f>Data5[[#This Row],[TOTAL CHELTUIELI EURO]]/Data5[[#This Row],[NUMĂRUL PERSOANELOR CARE AU PARTICIPAT LA VOT]]</f>
        <v>2.40950108053043</v>
      </c>
      <c r="X223" s="43">
        <v>4.8400999999999996</v>
      </c>
      <c r="Y223" s="114" t="s">
        <v>2886</v>
      </c>
      <c r="Z223" s="44">
        <v>7</v>
      </c>
      <c r="AA223" s="115" t="s">
        <v>3107</v>
      </c>
      <c r="AB223" s="44">
        <v>1</v>
      </c>
      <c r="AC223" s="45"/>
    </row>
    <row r="224" spans="1:29" ht="12" customHeight="1" x14ac:dyDescent="0.2">
      <c r="A224" s="37">
        <v>223</v>
      </c>
      <c r="B224" s="38" t="s">
        <v>6</v>
      </c>
      <c r="C224" s="39" t="s">
        <v>1175</v>
      </c>
      <c r="D224" s="40">
        <v>44101</v>
      </c>
      <c r="E224" s="38">
        <v>1</v>
      </c>
      <c r="F224" s="38"/>
      <c r="G224" s="38" t="s">
        <v>2</v>
      </c>
      <c r="H224" s="38" t="s">
        <v>2</v>
      </c>
      <c r="I224" s="39">
        <v>4530</v>
      </c>
      <c r="J224" s="39">
        <v>5807</v>
      </c>
      <c r="K224" s="39">
        <v>0</v>
      </c>
      <c r="L224" s="41">
        <f>SUM(Data5[[#This Row],[CHELTUIELI DE PERSONAL LEI]:[CHELTUIELI DE CAPITAL (ACTIVE NEFINANCIARE ) LEI]])</f>
        <v>10337</v>
      </c>
      <c r="M224" s="41">
        <f>Data5[[#This Row],[TOTAL CHELTUIELI LEI]]/Data5[[#This Row],[CURS VALUTAR EURO BNR 22 07 2020]]</f>
        <v>2135.6996756265366</v>
      </c>
      <c r="N224" s="49">
        <v>3004</v>
      </c>
      <c r="O224" s="42"/>
      <c r="P224" s="42">
        <v>1780</v>
      </c>
      <c r="Q224" s="42"/>
      <c r="R224" s="42">
        <f>Data5[[#This Row],[PERSOANE ÎNSCRISE ÎN LISTELE ELECTORALE (TURUL 1)            ]]+Data5[[#This Row],[PERSOANE ÎNSCRISE ÎN LISTELE ELECTORALE (TURUL AL 2-LEA)]]</f>
        <v>3004</v>
      </c>
      <c r="S224" s="42">
        <f>Data5[[#This Row],[PERSOANE CARE AU PARTICIPAT LA VOT (TURUL 1)]]+Data5[[#This Row],[PERSOANE CARE AU PARTICIPAT LA VOT  (TURUL AL 2-LEA)]]</f>
        <v>1780</v>
      </c>
      <c r="T224" s="41">
        <f>Data5[[#This Row],[TOTAL CHELTUIELI LEI]]/Data5[[#This Row],[NUMĂRUL PERSOANELOR ÎNSCRISE ÎN LISTELE ELECTORALE]]</f>
        <v>3.4410785619174433</v>
      </c>
      <c r="U224" s="41">
        <f>Data5[[#This Row],[TOTAL CHELTUIELI EURO]]/Data5[[#This Row],[NUMĂRUL PERSOANELOR ÎNSCRISE ÎN LISTELE ELECTORALE]]</f>
        <v>0.71095195593426652</v>
      </c>
      <c r="V224" s="41">
        <f>Data5[[#This Row],[TOTAL CHELTUIELI LEI]]/Data5[[#This Row],[NUMĂRUL PERSOANELOR CARE AU PARTICIPAT LA VOT]]</f>
        <v>5.8073033707865171</v>
      </c>
      <c r="W224" s="41">
        <f>Data5[[#This Row],[TOTAL CHELTUIELI EURO]]/Data5[[#This Row],[NUMĂRUL PERSOANELOR CARE AU PARTICIPAT LA VOT]]</f>
        <v>1.1998312784418745</v>
      </c>
      <c r="X224" s="43">
        <v>4.8400999999999996</v>
      </c>
      <c r="Y224" s="114" t="s">
        <v>2884</v>
      </c>
      <c r="Z224" s="44">
        <v>3</v>
      </c>
      <c r="AA224" s="115" t="s">
        <v>3105</v>
      </c>
      <c r="AB224" s="44">
        <v>0</v>
      </c>
      <c r="AC224" s="45"/>
    </row>
    <row r="225" spans="1:29" ht="12" customHeight="1" x14ac:dyDescent="0.2">
      <c r="A225" s="37">
        <v>224</v>
      </c>
      <c r="B225" s="38" t="s">
        <v>6</v>
      </c>
      <c r="C225" s="39" t="s">
        <v>1176</v>
      </c>
      <c r="D225" s="40">
        <v>44101</v>
      </c>
      <c r="E225" s="38">
        <v>1</v>
      </c>
      <c r="F225" s="38"/>
      <c r="G225" s="38" t="s">
        <v>2</v>
      </c>
      <c r="H225" s="38" t="s">
        <v>2</v>
      </c>
      <c r="I225" s="39">
        <v>800</v>
      </c>
      <c r="J225" s="39">
        <v>13135</v>
      </c>
      <c r="K225" s="39">
        <v>0</v>
      </c>
      <c r="L225" s="41">
        <f>SUM(Data5[[#This Row],[CHELTUIELI DE PERSONAL LEI]:[CHELTUIELI DE CAPITAL (ACTIVE NEFINANCIARE ) LEI]])</f>
        <v>13935</v>
      </c>
      <c r="M225" s="41">
        <f>Data5[[#This Row],[TOTAL CHELTUIELI LEI]]/Data5[[#This Row],[CURS VALUTAR EURO BNR 22 07 2020]]</f>
        <v>2879.0727464308593</v>
      </c>
      <c r="N225" s="49">
        <v>1635</v>
      </c>
      <c r="O225" s="42"/>
      <c r="P225" s="42">
        <v>1070</v>
      </c>
      <c r="Q225" s="42"/>
      <c r="R225" s="42">
        <f>Data5[[#This Row],[PERSOANE ÎNSCRISE ÎN LISTELE ELECTORALE (TURUL 1)            ]]+Data5[[#This Row],[PERSOANE ÎNSCRISE ÎN LISTELE ELECTORALE (TURUL AL 2-LEA)]]</f>
        <v>1635</v>
      </c>
      <c r="S225" s="42">
        <f>Data5[[#This Row],[PERSOANE CARE AU PARTICIPAT LA VOT (TURUL 1)]]+Data5[[#This Row],[PERSOANE CARE AU PARTICIPAT LA VOT  (TURUL AL 2-LEA)]]</f>
        <v>1070</v>
      </c>
      <c r="T225" s="41">
        <f>Data5[[#This Row],[TOTAL CHELTUIELI LEI]]/Data5[[#This Row],[NUMĂRUL PERSOANELOR ÎNSCRISE ÎN LISTELE ELECTORALE]]</f>
        <v>8.522935779816514</v>
      </c>
      <c r="U225" s="41">
        <f>Data5[[#This Row],[TOTAL CHELTUIELI EURO]]/Data5[[#This Row],[NUMĂRUL PERSOANELOR ÎNSCRISE ÎN LISTELE ELECTORALE]]</f>
        <v>1.7609007623430333</v>
      </c>
      <c r="V225" s="41">
        <f>Data5[[#This Row],[TOTAL CHELTUIELI LEI]]/Data5[[#This Row],[NUMĂRUL PERSOANELOR CARE AU PARTICIPAT LA VOT]]</f>
        <v>13.023364485981308</v>
      </c>
      <c r="W225" s="41">
        <f>Data5[[#This Row],[TOTAL CHELTUIELI EURO]]/Data5[[#This Row],[NUMĂRUL PERSOANELOR CARE AU PARTICIPAT LA VOT]]</f>
        <v>2.6907221929260365</v>
      </c>
      <c r="X225" s="43">
        <v>4.8400999999999996</v>
      </c>
      <c r="Y225" s="114" t="s">
        <v>2896</v>
      </c>
      <c r="Z225" s="44">
        <v>8</v>
      </c>
      <c r="AA225" s="115" t="s">
        <v>3107</v>
      </c>
      <c r="AB225" s="44">
        <v>1</v>
      </c>
      <c r="AC225" s="45"/>
    </row>
    <row r="226" spans="1:29" ht="12" customHeight="1" x14ac:dyDescent="0.2">
      <c r="A226" s="37">
        <v>225</v>
      </c>
      <c r="B226" s="38" t="s">
        <v>6</v>
      </c>
      <c r="C226" s="39" t="s">
        <v>1177</v>
      </c>
      <c r="D226" s="40">
        <v>44101</v>
      </c>
      <c r="E226" s="38">
        <v>1</v>
      </c>
      <c r="F226" s="38"/>
      <c r="G226" s="38" t="s">
        <v>2</v>
      </c>
      <c r="H226" s="38" t="s">
        <v>2</v>
      </c>
      <c r="I226" s="39">
        <v>3000</v>
      </c>
      <c r="J226" s="39">
        <v>9190.69</v>
      </c>
      <c r="K226" s="39">
        <v>0</v>
      </c>
      <c r="L226" s="41">
        <f>SUM(Data5[[#This Row],[CHELTUIELI DE PERSONAL LEI]:[CHELTUIELI DE CAPITAL (ACTIVE NEFINANCIARE ) LEI]])</f>
        <v>12190.69</v>
      </c>
      <c r="M226" s="41">
        <f>Data5[[#This Row],[TOTAL CHELTUIELI LEI]]/Data5[[#This Row],[CURS VALUTAR EURO BNR 22 07 2020]]</f>
        <v>2518.6855643478443</v>
      </c>
      <c r="N226" s="49">
        <v>1130</v>
      </c>
      <c r="O226" s="42"/>
      <c r="P226" s="42">
        <v>852</v>
      </c>
      <c r="Q226" s="42"/>
      <c r="R226" s="42">
        <f>Data5[[#This Row],[PERSOANE ÎNSCRISE ÎN LISTELE ELECTORALE (TURUL 1)            ]]+Data5[[#This Row],[PERSOANE ÎNSCRISE ÎN LISTELE ELECTORALE (TURUL AL 2-LEA)]]</f>
        <v>1130</v>
      </c>
      <c r="S226" s="42">
        <f>Data5[[#This Row],[PERSOANE CARE AU PARTICIPAT LA VOT (TURUL 1)]]+Data5[[#This Row],[PERSOANE CARE AU PARTICIPAT LA VOT  (TURUL AL 2-LEA)]]</f>
        <v>852</v>
      </c>
      <c r="T226" s="41">
        <f>Data5[[#This Row],[TOTAL CHELTUIELI LEI]]/Data5[[#This Row],[NUMĂRUL PERSOANELOR ÎNSCRISE ÎN LISTELE ELECTORALE]]</f>
        <v>10.788221238938053</v>
      </c>
      <c r="U226" s="41">
        <f>Data5[[#This Row],[TOTAL CHELTUIELI EURO]]/Data5[[#This Row],[NUMĂRUL PERSOANELOR ÎNSCRISE ÎN LISTELE ELECTORALE]]</f>
        <v>2.228925278183933</v>
      </c>
      <c r="V226" s="41">
        <f>Data5[[#This Row],[TOTAL CHELTUIELI LEI]]/Data5[[#This Row],[NUMĂRUL PERSOANELOR CARE AU PARTICIPAT LA VOT]]</f>
        <v>14.308321596244133</v>
      </c>
      <c r="W226" s="41">
        <f>Data5[[#This Row],[TOTAL CHELTUIELI EURO]]/Data5[[#This Row],[NUMĂRUL PERSOANELOR CARE AU PARTICIPAT LA VOT]]</f>
        <v>2.9562037140232915</v>
      </c>
      <c r="X226" s="43">
        <v>4.8400999999999996</v>
      </c>
      <c r="Y226" s="114" t="s">
        <v>2898</v>
      </c>
      <c r="Z226" s="44">
        <v>10</v>
      </c>
      <c r="AA226" s="115" t="s">
        <v>3108</v>
      </c>
      <c r="AB226" s="44">
        <v>2</v>
      </c>
      <c r="AC226" s="45"/>
    </row>
    <row r="227" spans="1:29" ht="12" customHeight="1" x14ac:dyDescent="0.2">
      <c r="A227" s="37">
        <v>226</v>
      </c>
      <c r="B227" s="38" t="s">
        <v>6</v>
      </c>
      <c r="C227" s="39" t="s">
        <v>1178</v>
      </c>
      <c r="D227" s="40">
        <v>44101</v>
      </c>
      <c r="E227" s="38">
        <v>1</v>
      </c>
      <c r="F227" s="38"/>
      <c r="G227" s="38" t="s">
        <v>2</v>
      </c>
      <c r="H227" s="38" t="s">
        <v>2</v>
      </c>
      <c r="I227" s="39">
        <v>22126</v>
      </c>
      <c r="J227" s="39">
        <v>5335.12</v>
      </c>
      <c r="K227" s="39">
        <v>0</v>
      </c>
      <c r="L227" s="41">
        <f>SUM(Data5[[#This Row],[CHELTUIELI DE PERSONAL LEI]:[CHELTUIELI DE CAPITAL (ACTIVE NEFINANCIARE ) LEI]])</f>
        <v>27461.119999999999</v>
      </c>
      <c r="M227" s="41">
        <f>Data5[[#This Row],[TOTAL CHELTUIELI LEI]]/Data5[[#This Row],[CURS VALUTAR EURO BNR 22 07 2020]]</f>
        <v>5673.6678994235663</v>
      </c>
      <c r="N227" s="49">
        <v>2223</v>
      </c>
      <c r="O227" s="42"/>
      <c r="P227" s="42">
        <v>1562</v>
      </c>
      <c r="Q227" s="42"/>
      <c r="R227" s="42">
        <f>Data5[[#This Row],[PERSOANE ÎNSCRISE ÎN LISTELE ELECTORALE (TURUL 1)            ]]+Data5[[#This Row],[PERSOANE ÎNSCRISE ÎN LISTELE ELECTORALE (TURUL AL 2-LEA)]]</f>
        <v>2223</v>
      </c>
      <c r="S227" s="42">
        <f>Data5[[#This Row],[PERSOANE CARE AU PARTICIPAT LA VOT (TURUL 1)]]+Data5[[#This Row],[PERSOANE CARE AU PARTICIPAT LA VOT  (TURUL AL 2-LEA)]]</f>
        <v>1562</v>
      </c>
      <c r="T227" s="41">
        <f>Data5[[#This Row],[TOTAL CHELTUIELI LEI]]/Data5[[#This Row],[NUMĂRUL PERSOANELOR ÎNSCRISE ÎN LISTELE ELECTORALE]]</f>
        <v>12.353180386864597</v>
      </c>
      <c r="U227" s="41">
        <f>Data5[[#This Row],[TOTAL CHELTUIELI EURO]]/Data5[[#This Row],[NUMĂRUL PERSOANELOR ÎNSCRISE ÎN LISTELE ELECTORALE]]</f>
        <v>2.5522572646979604</v>
      </c>
      <c r="V227" s="41">
        <f>Data5[[#This Row],[TOTAL CHELTUIELI LEI]]/Data5[[#This Row],[NUMĂRUL PERSOANELOR CARE AU PARTICIPAT LA VOT]]</f>
        <v>17.580742637644047</v>
      </c>
      <c r="W227" s="41">
        <f>Data5[[#This Row],[TOTAL CHELTUIELI EURO]]/Data5[[#This Row],[NUMĂRUL PERSOANELOR CARE AU PARTICIPAT LA VOT]]</f>
        <v>3.6323097947654075</v>
      </c>
      <c r="X227" s="43">
        <v>4.8400999999999996</v>
      </c>
      <c r="Y227" s="114" t="s">
        <v>2897</v>
      </c>
      <c r="Z227" s="44">
        <v>12</v>
      </c>
      <c r="AA227" s="115" t="s">
        <v>3108</v>
      </c>
      <c r="AB227" s="44">
        <v>2</v>
      </c>
      <c r="AC227" s="45"/>
    </row>
    <row r="228" spans="1:29" ht="12" customHeight="1" x14ac:dyDescent="0.2">
      <c r="A228" s="37">
        <v>227</v>
      </c>
      <c r="B228" s="38" t="s">
        <v>6</v>
      </c>
      <c r="C228" s="39" t="s">
        <v>1179</v>
      </c>
      <c r="D228" s="40">
        <v>44101</v>
      </c>
      <c r="E228" s="38">
        <v>1</v>
      </c>
      <c r="F228" s="38"/>
      <c r="G228" s="38" t="s">
        <v>2</v>
      </c>
      <c r="H228" s="38" t="s">
        <v>2</v>
      </c>
      <c r="I228" s="39">
        <v>2000</v>
      </c>
      <c r="J228" s="39">
        <v>21386</v>
      </c>
      <c r="K228" s="39">
        <v>0</v>
      </c>
      <c r="L228" s="41">
        <f>SUM(Data5[[#This Row],[CHELTUIELI DE PERSONAL LEI]:[CHELTUIELI DE CAPITAL (ACTIVE NEFINANCIARE ) LEI]])</f>
        <v>23386</v>
      </c>
      <c r="M228" s="41">
        <f>Data5[[#This Row],[TOTAL CHELTUIELI LEI]]/Data5[[#This Row],[CURS VALUTAR EURO BNR 22 07 2020]]</f>
        <v>4831.7183529265931</v>
      </c>
      <c r="N228" s="49">
        <v>4556</v>
      </c>
      <c r="O228" s="42"/>
      <c r="P228" s="42">
        <v>2555</v>
      </c>
      <c r="Q228" s="42"/>
      <c r="R228" s="42">
        <f>Data5[[#This Row],[PERSOANE ÎNSCRISE ÎN LISTELE ELECTORALE (TURUL 1)            ]]+Data5[[#This Row],[PERSOANE ÎNSCRISE ÎN LISTELE ELECTORALE (TURUL AL 2-LEA)]]</f>
        <v>4556</v>
      </c>
      <c r="S228" s="42">
        <f>Data5[[#This Row],[PERSOANE CARE AU PARTICIPAT LA VOT (TURUL 1)]]+Data5[[#This Row],[PERSOANE CARE AU PARTICIPAT LA VOT  (TURUL AL 2-LEA)]]</f>
        <v>2555</v>
      </c>
      <c r="T228" s="41">
        <f>Data5[[#This Row],[TOTAL CHELTUIELI LEI]]/Data5[[#This Row],[NUMĂRUL PERSOANELOR ÎNSCRISE ÎN LISTELE ELECTORALE]]</f>
        <v>5.1330114135206317</v>
      </c>
      <c r="U228" s="41">
        <f>Data5[[#This Row],[TOTAL CHELTUIELI EURO]]/Data5[[#This Row],[NUMĂRUL PERSOANELOR ÎNSCRISE ÎN LISTELE ELECTORALE]]</f>
        <v>1.0605176367266447</v>
      </c>
      <c r="V228" s="41">
        <f>Data5[[#This Row],[TOTAL CHELTUIELI LEI]]/Data5[[#This Row],[NUMĂRUL PERSOANELOR CARE AU PARTICIPAT LA VOT]]</f>
        <v>9.1530332681017619</v>
      </c>
      <c r="W228" s="41">
        <f>Data5[[#This Row],[TOTAL CHELTUIELI EURO]]/Data5[[#This Row],[NUMĂRUL PERSOANELOR CARE AU PARTICIPAT LA VOT]]</f>
        <v>1.8910835040808582</v>
      </c>
      <c r="X228" s="43">
        <v>4.8400999999999996</v>
      </c>
      <c r="Y228" s="114" t="s">
        <v>2892</v>
      </c>
      <c r="Z228" s="44">
        <v>5</v>
      </c>
      <c r="AA228" s="115" t="s">
        <v>3107</v>
      </c>
      <c r="AB228" s="44">
        <v>1</v>
      </c>
      <c r="AC228" s="45"/>
    </row>
    <row r="229" spans="1:29" ht="12" customHeight="1" x14ac:dyDescent="0.2">
      <c r="A229" s="37">
        <v>228</v>
      </c>
      <c r="B229" s="38" t="s">
        <v>6</v>
      </c>
      <c r="C229" s="39" t="s">
        <v>1180</v>
      </c>
      <c r="D229" s="40">
        <v>44101</v>
      </c>
      <c r="E229" s="38">
        <v>1</v>
      </c>
      <c r="F229" s="38"/>
      <c r="G229" s="38" t="s">
        <v>2</v>
      </c>
      <c r="H229" s="38" t="s">
        <v>2</v>
      </c>
      <c r="I229" s="39">
        <v>7200</v>
      </c>
      <c r="J229" s="39">
        <v>22988</v>
      </c>
      <c r="K229" s="39">
        <v>0</v>
      </c>
      <c r="L229" s="41">
        <f>SUM(Data5[[#This Row],[CHELTUIELI DE PERSONAL LEI]:[CHELTUIELI DE CAPITAL (ACTIVE NEFINANCIARE ) LEI]])</f>
        <v>30188</v>
      </c>
      <c r="M229" s="41">
        <f>Data5[[#This Row],[TOTAL CHELTUIELI LEI]]/Data5[[#This Row],[CURS VALUTAR EURO BNR 22 07 2020]]</f>
        <v>6237.0612177434359</v>
      </c>
      <c r="N229" s="49">
        <v>5253</v>
      </c>
      <c r="O229" s="42"/>
      <c r="P229" s="42">
        <v>3280</v>
      </c>
      <c r="Q229" s="42"/>
      <c r="R229" s="42">
        <f>Data5[[#This Row],[PERSOANE ÎNSCRISE ÎN LISTELE ELECTORALE (TURUL 1)            ]]+Data5[[#This Row],[PERSOANE ÎNSCRISE ÎN LISTELE ELECTORALE (TURUL AL 2-LEA)]]</f>
        <v>5253</v>
      </c>
      <c r="S229" s="42">
        <f>Data5[[#This Row],[PERSOANE CARE AU PARTICIPAT LA VOT (TURUL 1)]]+Data5[[#This Row],[PERSOANE CARE AU PARTICIPAT LA VOT  (TURUL AL 2-LEA)]]</f>
        <v>3280</v>
      </c>
      <c r="T229" s="41">
        <f>Data5[[#This Row],[TOTAL CHELTUIELI LEI]]/Data5[[#This Row],[NUMĂRUL PERSOANELOR ÎNSCRISE ÎN LISTELE ELECTORALE]]</f>
        <v>5.7468113458975827</v>
      </c>
      <c r="U229" s="41">
        <f>Data5[[#This Row],[TOTAL CHELTUIELI EURO]]/Data5[[#This Row],[NUMĂRUL PERSOANELOR ÎNSCRISE ÎN LISTELE ELECTORALE]]</f>
        <v>1.1873331844171779</v>
      </c>
      <c r="V229" s="41">
        <f>Data5[[#This Row],[TOTAL CHELTUIELI LEI]]/Data5[[#This Row],[NUMĂRUL PERSOANELOR CARE AU PARTICIPAT LA VOT]]</f>
        <v>9.2036585365853654</v>
      </c>
      <c r="W229" s="41">
        <f>Data5[[#This Row],[TOTAL CHELTUIELI EURO]]/Data5[[#This Row],[NUMĂRUL PERSOANELOR CARE AU PARTICIPAT LA VOT]]</f>
        <v>1.901543054190072</v>
      </c>
      <c r="X229" s="43">
        <v>4.8400999999999996</v>
      </c>
      <c r="Y229" s="114" t="s">
        <v>2892</v>
      </c>
      <c r="Z229" s="44">
        <v>5</v>
      </c>
      <c r="AA229" s="115" t="s">
        <v>3107</v>
      </c>
      <c r="AB229" s="44">
        <v>1</v>
      </c>
      <c r="AC229" s="45"/>
    </row>
    <row r="230" spans="1:29" ht="12" customHeight="1" x14ac:dyDescent="0.2">
      <c r="A230" s="37">
        <v>229</v>
      </c>
      <c r="B230" s="38" t="s">
        <v>6</v>
      </c>
      <c r="C230" s="39" t="s">
        <v>1181</v>
      </c>
      <c r="D230" s="40">
        <v>44101</v>
      </c>
      <c r="E230" s="38">
        <v>1</v>
      </c>
      <c r="F230" s="38"/>
      <c r="G230" s="38" t="s">
        <v>2</v>
      </c>
      <c r="H230" s="38" t="s">
        <v>2</v>
      </c>
      <c r="I230" s="39">
        <v>1100</v>
      </c>
      <c r="J230" s="39">
        <v>3409</v>
      </c>
      <c r="K230" s="39">
        <v>0</v>
      </c>
      <c r="L230" s="41">
        <f>SUM(Data5[[#This Row],[CHELTUIELI DE PERSONAL LEI]:[CHELTUIELI DE CAPITAL (ACTIVE NEFINANCIARE ) LEI]])</f>
        <v>4509</v>
      </c>
      <c r="M230" s="41">
        <f>Data5[[#This Row],[TOTAL CHELTUIELI LEI]]/Data5[[#This Row],[CURS VALUTAR EURO BNR 22 07 2020]]</f>
        <v>931.5923224726763</v>
      </c>
      <c r="N230" s="49">
        <v>826</v>
      </c>
      <c r="O230" s="42"/>
      <c r="P230" s="42">
        <v>608</v>
      </c>
      <c r="Q230" s="42"/>
      <c r="R230" s="42">
        <f>Data5[[#This Row],[PERSOANE ÎNSCRISE ÎN LISTELE ELECTORALE (TURUL 1)            ]]+Data5[[#This Row],[PERSOANE ÎNSCRISE ÎN LISTELE ELECTORALE (TURUL AL 2-LEA)]]</f>
        <v>826</v>
      </c>
      <c r="S230" s="42">
        <f>Data5[[#This Row],[PERSOANE CARE AU PARTICIPAT LA VOT (TURUL 1)]]+Data5[[#This Row],[PERSOANE CARE AU PARTICIPAT LA VOT  (TURUL AL 2-LEA)]]</f>
        <v>608</v>
      </c>
      <c r="T230" s="41">
        <f>Data5[[#This Row],[TOTAL CHELTUIELI LEI]]/Data5[[#This Row],[NUMĂRUL PERSOANELOR ÎNSCRISE ÎN LISTELE ELECTORALE]]</f>
        <v>5.4588377723970947</v>
      </c>
      <c r="U230" s="41">
        <f>Data5[[#This Row],[TOTAL CHELTUIELI EURO]]/Data5[[#This Row],[NUMĂRUL PERSOANELOR ÎNSCRISE ÎN LISTELE ELECTORALE]]</f>
        <v>1.1278357414923441</v>
      </c>
      <c r="V230" s="41">
        <f>Data5[[#This Row],[TOTAL CHELTUIELI LEI]]/Data5[[#This Row],[NUMĂRUL PERSOANELOR CARE AU PARTICIPAT LA VOT]]</f>
        <v>7.4161184210526319</v>
      </c>
      <c r="W230" s="41">
        <f>Data5[[#This Row],[TOTAL CHELTUIELI EURO]]/Data5[[#This Row],[NUMĂRUL PERSOANELOR CARE AU PARTICIPAT LA VOT]]</f>
        <v>1.5322242145932177</v>
      </c>
      <c r="X230" s="43">
        <v>4.8400999999999996</v>
      </c>
      <c r="Y230" s="114" t="s">
        <v>2892</v>
      </c>
      <c r="Z230" s="44">
        <v>5</v>
      </c>
      <c r="AA230" s="115" t="s">
        <v>3107</v>
      </c>
      <c r="AB230" s="44">
        <v>1</v>
      </c>
      <c r="AC230" s="45"/>
    </row>
    <row r="231" spans="1:29" ht="12" customHeight="1" x14ac:dyDescent="0.2">
      <c r="A231" s="37">
        <v>230</v>
      </c>
      <c r="B231" s="38" t="s">
        <v>6</v>
      </c>
      <c r="C231" s="39" t="s">
        <v>1182</v>
      </c>
      <c r="D231" s="40">
        <v>44101</v>
      </c>
      <c r="E231" s="38">
        <v>1</v>
      </c>
      <c r="F231" s="38"/>
      <c r="G231" s="38" t="s">
        <v>2</v>
      </c>
      <c r="H231" s="38" t="s">
        <v>2</v>
      </c>
      <c r="I231" s="39">
        <v>2893</v>
      </c>
      <c r="J231" s="39">
        <v>819</v>
      </c>
      <c r="K231" s="39">
        <v>0</v>
      </c>
      <c r="L231" s="41">
        <f>SUM(Data5[[#This Row],[CHELTUIELI DE PERSONAL LEI]:[CHELTUIELI DE CAPITAL (ACTIVE NEFINANCIARE ) LEI]])</f>
        <v>3712</v>
      </c>
      <c r="M231" s="41">
        <f>Data5[[#This Row],[TOTAL CHELTUIELI LEI]]/Data5[[#This Row],[CURS VALUTAR EURO BNR 22 07 2020]]</f>
        <v>766.92630317555427</v>
      </c>
      <c r="N231" s="49">
        <v>2717</v>
      </c>
      <c r="O231" s="42"/>
      <c r="P231" s="42">
        <v>1415</v>
      </c>
      <c r="Q231" s="42"/>
      <c r="R231" s="42">
        <f>Data5[[#This Row],[PERSOANE ÎNSCRISE ÎN LISTELE ELECTORALE (TURUL 1)            ]]+Data5[[#This Row],[PERSOANE ÎNSCRISE ÎN LISTELE ELECTORALE (TURUL AL 2-LEA)]]</f>
        <v>2717</v>
      </c>
      <c r="S231" s="42">
        <f>Data5[[#This Row],[PERSOANE CARE AU PARTICIPAT LA VOT (TURUL 1)]]+Data5[[#This Row],[PERSOANE CARE AU PARTICIPAT LA VOT  (TURUL AL 2-LEA)]]</f>
        <v>1415</v>
      </c>
      <c r="T231" s="41">
        <f>Data5[[#This Row],[TOTAL CHELTUIELI LEI]]/Data5[[#This Row],[NUMĂRUL PERSOANELOR ÎNSCRISE ÎN LISTELE ELECTORALE]]</f>
        <v>1.3662127346337873</v>
      </c>
      <c r="U231" s="41">
        <f>Data5[[#This Row],[TOTAL CHELTUIELI EURO]]/Data5[[#This Row],[NUMĂRUL PERSOANELOR ÎNSCRISE ÎN LISTELE ELECTORALE]]</f>
        <v>0.28226952638040276</v>
      </c>
      <c r="V231" s="41">
        <f>Data5[[#This Row],[TOTAL CHELTUIELI LEI]]/Data5[[#This Row],[NUMĂRUL PERSOANELOR CARE AU PARTICIPAT LA VOT]]</f>
        <v>2.6233215547703179</v>
      </c>
      <c r="W231" s="41">
        <f>Data5[[#This Row],[TOTAL CHELTUIELI EURO]]/Data5[[#This Row],[NUMĂRUL PERSOANELOR CARE AU PARTICIPAT LA VOT]]</f>
        <v>0.54199738740321857</v>
      </c>
      <c r="X231" s="43">
        <v>4.8400999999999996</v>
      </c>
      <c r="Y231" s="114" t="s">
        <v>2894</v>
      </c>
      <c r="Z231" s="44">
        <v>1</v>
      </c>
      <c r="AA231" s="115" t="s">
        <v>3105</v>
      </c>
      <c r="AB231" s="44">
        <v>0</v>
      </c>
      <c r="AC231" s="45"/>
    </row>
    <row r="232" spans="1:29" ht="12" customHeight="1" x14ac:dyDescent="0.2">
      <c r="A232" s="37">
        <v>231</v>
      </c>
      <c r="B232" s="38" t="s">
        <v>6</v>
      </c>
      <c r="C232" s="39" t="s">
        <v>158</v>
      </c>
      <c r="D232" s="40">
        <v>44101</v>
      </c>
      <c r="E232" s="38">
        <v>1</v>
      </c>
      <c r="F232" s="38"/>
      <c r="G232" s="38" t="s">
        <v>2</v>
      </c>
      <c r="H232" s="38" t="s">
        <v>2</v>
      </c>
      <c r="I232" s="39">
        <v>1440</v>
      </c>
      <c r="J232" s="39">
        <v>25733</v>
      </c>
      <c r="K232" s="39">
        <v>0</v>
      </c>
      <c r="L232" s="41">
        <f>SUM(Data5[[#This Row],[CHELTUIELI DE PERSONAL LEI]:[CHELTUIELI DE CAPITAL (ACTIVE NEFINANCIARE ) LEI]])</f>
        <v>27173</v>
      </c>
      <c r="M232" s="41">
        <f>Data5[[#This Row],[TOTAL CHELTUIELI LEI]]/Data5[[#This Row],[CURS VALUTAR EURO BNR 22 07 2020]]</f>
        <v>5614.1402037148</v>
      </c>
      <c r="N232" s="49">
        <v>1551</v>
      </c>
      <c r="O232" s="42"/>
      <c r="P232" s="42">
        <v>1036</v>
      </c>
      <c r="Q232" s="42"/>
      <c r="R232" s="42">
        <f>Data5[[#This Row],[PERSOANE ÎNSCRISE ÎN LISTELE ELECTORALE (TURUL 1)            ]]+Data5[[#This Row],[PERSOANE ÎNSCRISE ÎN LISTELE ELECTORALE (TURUL AL 2-LEA)]]</f>
        <v>1551</v>
      </c>
      <c r="S232" s="42">
        <f>Data5[[#This Row],[PERSOANE CARE AU PARTICIPAT LA VOT (TURUL 1)]]+Data5[[#This Row],[PERSOANE CARE AU PARTICIPAT LA VOT  (TURUL AL 2-LEA)]]</f>
        <v>1036</v>
      </c>
      <c r="T232" s="41">
        <f>Data5[[#This Row],[TOTAL CHELTUIELI LEI]]/Data5[[#This Row],[NUMĂRUL PERSOANELOR ÎNSCRISE ÎN LISTELE ELECTORALE]]</f>
        <v>17.519664732430691</v>
      </c>
      <c r="U232" s="41">
        <f>Data5[[#This Row],[TOTAL CHELTUIELI EURO]]/Data5[[#This Row],[NUMĂRUL PERSOANELOR ÎNSCRISE ÎN LISTELE ELECTORALE]]</f>
        <v>3.6196906535878788</v>
      </c>
      <c r="V232" s="41">
        <f>Data5[[#This Row],[TOTAL CHELTUIELI LEI]]/Data5[[#This Row],[NUMĂRUL PERSOANELOR CARE AU PARTICIPAT LA VOT]]</f>
        <v>26.228764478764479</v>
      </c>
      <c r="W232" s="41">
        <f>Data5[[#This Row],[TOTAL CHELTUIELI EURO]]/Data5[[#This Row],[NUMĂRUL PERSOANELOR CARE AU PARTICIPAT LA VOT]]</f>
        <v>5.4190542506899613</v>
      </c>
      <c r="X232" s="43">
        <v>4.8400999999999996</v>
      </c>
      <c r="Y232" s="114" t="s">
        <v>2907</v>
      </c>
      <c r="Z232" s="44">
        <v>17</v>
      </c>
      <c r="AA232" s="115" t="s">
        <v>3106</v>
      </c>
      <c r="AB232" s="44">
        <v>3</v>
      </c>
      <c r="AC232" s="45"/>
    </row>
    <row r="233" spans="1:29" ht="12" customHeight="1" x14ac:dyDescent="0.2">
      <c r="A233" s="37">
        <v>232</v>
      </c>
      <c r="B233" s="38" t="s">
        <v>6</v>
      </c>
      <c r="C233" s="39" t="s">
        <v>1183</v>
      </c>
      <c r="D233" s="40">
        <v>44101</v>
      </c>
      <c r="E233" s="38">
        <v>1</v>
      </c>
      <c r="F233" s="38"/>
      <c r="G233" s="38" t="s">
        <v>2</v>
      </c>
      <c r="H233" s="38" t="s">
        <v>2</v>
      </c>
      <c r="I233" s="39">
        <v>3000</v>
      </c>
      <c r="J233" s="39">
        <v>14200</v>
      </c>
      <c r="K233" s="39">
        <v>0</v>
      </c>
      <c r="L233" s="41">
        <f>SUM(Data5[[#This Row],[CHELTUIELI DE PERSONAL LEI]:[CHELTUIELI DE CAPITAL (ACTIVE NEFINANCIARE ) LEI]])</f>
        <v>17200</v>
      </c>
      <c r="M233" s="41">
        <f>Data5[[#This Row],[TOTAL CHELTUIELI LEI]]/Data5[[#This Row],[CURS VALUTAR EURO BNR 22 07 2020]]</f>
        <v>3553.6455858350037</v>
      </c>
      <c r="N233" s="49">
        <v>2983</v>
      </c>
      <c r="O233" s="42"/>
      <c r="P233" s="42">
        <v>2138</v>
      </c>
      <c r="Q233" s="42"/>
      <c r="R233" s="42">
        <f>Data5[[#This Row],[PERSOANE ÎNSCRISE ÎN LISTELE ELECTORALE (TURUL 1)            ]]+Data5[[#This Row],[PERSOANE ÎNSCRISE ÎN LISTELE ELECTORALE (TURUL AL 2-LEA)]]</f>
        <v>2983</v>
      </c>
      <c r="S233" s="42">
        <f>Data5[[#This Row],[PERSOANE CARE AU PARTICIPAT LA VOT (TURUL 1)]]+Data5[[#This Row],[PERSOANE CARE AU PARTICIPAT LA VOT  (TURUL AL 2-LEA)]]</f>
        <v>2138</v>
      </c>
      <c r="T233" s="41">
        <f>Data5[[#This Row],[TOTAL CHELTUIELI LEI]]/Data5[[#This Row],[NUMĂRUL PERSOANELOR ÎNSCRISE ÎN LISTELE ELECTORALE]]</f>
        <v>5.7660073751257119</v>
      </c>
      <c r="U233" s="41">
        <f>Data5[[#This Row],[TOTAL CHELTUIELI EURO]]/Data5[[#This Row],[NUMĂRUL PERSOANELOR ÎNSCRISE ÎN LISTELE ELECTORALE]]</f>
        <v>1.191299224215556</v>
      </c>
      <c r="V233" s="41">
        <f>Data5[[#This Row],[TOTAL CHELTUIELI LEI]]/Data5[[#This Row],[NUMĂRUL PERSOANELOR CARE AU PARTICIPAT LA VOT]]</f>
        <v>8.0449017773620213</v>
      </c>
      <c r="W233" s="41">
        <f>Data5[[#This Row],[TOTAL CHELTUIELI EURO]]/Data5[[#This Row],[NUMĂRUL PERSOANELOR CARE AU PARTICIPAT LA VOT]]</f>
        <v>1.662135447069693</v>
      </c>
      <c r="X233" s="43">
        <v>4.8400999999999996</v>
      </c>
      <c r="Y233" s="114" t="s">
        <v>2892</v>
      </c>
      <c r="Z233" s="44">
        <v>5</v>
      </c>
      <c r="AA233" s="115" t="s">
        <v>3107</v>
      </c>
      <c r="AB233" s="44">
        <v>1</v>
      </c>
      <c r="AC233" s="45"/>
    </row>
    <row r="234" spans="1:29" ht="12" customHeight="1" x14ac:dyDescent="0.2">
      <c r="A234" s="37">
        <v>233</v>
      </c>
      <c r="B234" s="38" t="s">
        <v>6</v>
      </c>
      <c r="C234" s="39" t="s">
        <v>1184</v>
      </c>
      <c r="D234" s="40">
        <v>44101</v>
      </c>
      <c r="E234" s="38">
        <v>1</v>
      </c>
      <c r="F234" s="38"/>
      <c r="G234" s="38" t="s">
        <v>2</v>
      </c>
      <c r="H234" s="38" t="s">
        <v>2</v>
      </c>
      <c r="I234" s="48">
        <v>1500</v>
      </c>
      <c r="J234" s="48">
        <v>6048</v>
      </c>
      <c r="K234" s="48">
        <v>0</v>
      </c>
      <c r="L234" s="41">
        <f>SUM(Data5[[#This Row],[CHELTUIELI DE PERSONAL LEI]:[CHELTUIELI DE CAPITAL (ACTIVE NEFINANCIARE ) LEI]])</f>
        <v>7548</v>
      </c>
      <c r="M234" s="41">
        <f>Data5[[#This Row],[TOTAL CHELTUIELI LEI]]/Data5[[#This Row],[CURS VALUTAR EURO BNR 22 07 2020]]</f>
        <v>1559.4719117373609</v>
      </c>
      <c r="N234" s="49">
        <v>2386</v>
      </c>
      <c r="O234" s="42"/>
      <c r="P234" s="42">
        <v>1329</v>
      </c>
      <c r="Q234" s="42"/>
      <c r="R234" s="42">
        <f>Data5[[#This Row],[PERSOANE ÎNSCRISE ÎN LISTELE ELECTORALE (TURUL 1)            ]]+Data5[[#This Row],[PERSOANE ÎNSCRISE ÎN LISTELE ELECTORALE (TURUL AL 2-LEA)]]</f>
        <v>2386</v>
      </c>
      <c r="S234" s="42">
        <f>Data5[[#This Row],[PERSOANE CARE AU PARTICIPAT LA VOT (TURUL 1)]]+Data5[[#This Row],[PERSOANE CARE AU PARTICIPAT LA VOT  (TURUL AL 2-LEA)]]</f>
        <v>1329</v>
      </c>
      <c r="T234" s="41">
        <f>Data5[[#This Row],[TOTAL CHELTUIELI LEI]]/Data5[[#This Row],[NUMĂRUL PERSOANELOR ÎNSCRISE ÎN LISTELE ELECTORALE]]</f>
        <v>3.1634534786253141</v>
      </c>
      <c r="U234" s="41">
        <f>Data5[[#This Row],[TOTAL CHELTUIELI EURO]]/Data5[[#This Row],[NUMĂRUL PERSOANELOR ÎNSCRISE ÎN LISTELE ELECTORALE]]</f>
        <v>0.65359258664600206</v>
      </c>
      <c r="V234" s="41">
        <f>Data5[[#This Row],[TOTAL CHELTUIELI LEI]]/Data5[[#This Row],[NUMĂRUL PERSOANELOR CARE AU PARTICIPAT LA VOT]]</f>
        <v>5.6794582392776523</v>
      </c>
      <c r="W234" s="41">
        <f>Data5[[#This Row],[TOTAL CHELTUIELI EURO]]/Data5[[#This Row],[NUMĂRUL PERSOANELOR CARE AU PARTICIPAT LA VOT]]</f>
        <v>1.1734175408106553</v>
      </c>
      <c r="X234" s="43">
        <v>4.8400999999999996</v>
      </c>
      <c r="Y234" s="114" t="s">
        <v>2884</v>
      </c>
      <c r="Z234" s="44">
        <v>3</v>
      </c>
      <c r="AA234" s="115" t="s">
        <v>3105</v>
      </c>
      <c r="AB234" s="44">
        <v>0</v>
      </c>
      <c r="AC234" s="45"/>
    </row>
    <row r="235" spans="1:29" ht="12" customHeight="1" x14ac:dyDescent="0.2">
      <c r="A235" s="37">
        <v>234</v>
      </c>
      <c r="B235" s="38" t="s">
        <v>6</v>
      </c>
      <c r="C235" s="39" t="s">
        <v>1185</v>
      </c>
      <c r="D235" s="40">
        <v>44101</v>
      </c>
      <c r="E235" s="38">
        <v>1</v>
      </c>
      <c r="F235" s="38"/>
      <c r="G235" s="38" t="s">
        <v>2</v>
      </c>
      <c r="H235" s="38" t="s">
        <v>2</v>
      </c>
      <c r="I235" s="39">
        <v>300</v>
      </c>
      <c r="J235" s="39">
        <v>1246.26</v>
      </c>
      <c r="K235" s="39">
        <v>0</v>
      </c>
      <c r="L235" s="41">
        <f>SUM(Data5[[#This Row],[CHELTUIELI DE PERSONAL LEI]:[CHELTUIELI DE CAPITAL (ACTIVE NEFINANCIARE ) LEI]])</f>
        <v>1546.26</v>
      </c>
      <c r="M235" s="41">
        <f>Data5[[#This Row],[TOTAL CHELTUIELI LEI]]/Data5[[#This Row],[CURS VALUTAR EURO BNR 22 07 2020]]</f>
        <v>319.46860602053681</v>
      </c>
      <c r="N235" s="49">
        <v>824</v>
      </c>
      <c r="O235" s="42"/>
      <c r="P235" s="42">
        <v>599</v>
      </c>
      <c r="Q235" s="42"/>
      <c r="R235" s="42">
        <f>Data5[[#This Row],[PERSOANE ÎNSCRISE ÎN LISTELE ELECTORALE (TURUL 1)            ]]+Data5[[#This Row],[PERSOANE ÎNSCRISE ÎN LISTELE ELECTORALE (TURUL AL 2-LEA)]]</f>
        <v>824</v>
      </c>
      <c r="S235" s="42">
        <f>Data5[[#This Row],[PERSOANE CARE AU PARTICIPAT LA VOT (TURUL 1)]]+Data5[[#This Row],[PERSOANE CARE AU PARTICIPAT LA VOT  (TURUL AL 2-LEA)]]</f>
        <v>599</v>
      </c>
      <c r="T235" s="41">
        <f>Data5[[#This Row],[TOTAL CHELTUIELI LEI]]/Data5[[#This Row],[NUMĂRUL PERSOANELOR ÎNSCRISE ÎN LISTELE ELECTORALE]]</f>
        <v>1.8765291262135921</v>
      </c>
      <c r="U235" s="41">
        <f>Data5[[#This Row],[TOTAL CHELTUIELI EURO]]/Data5[[#This Row],[NUMĂRUL PERSOANELOR ÎNSCRISE ÎN LISTELE ELECTORALE]]</f>
        <v>0.38770461895696212</v>
      </c>
      <c r="V235" s="41">
        <f>Data5[[#This Row],[TOTAL CHELTUIELI LEI]]/Data5[[#This Row],[NUMĂRUL PERSOANELOR CARE AU PARTICIPAT LA VOT]]</f>
        <v>2.5814023372287145</v>
      </c>
      <c r="W235" s="41">
        <f>Data5[[#This Row],[TOTAL CHELTUIELI EURO]]/Data5[[#This Row],[NUMĂRUL PERSOANELOR CARE AU PARTICIPAT LA VOT]]</f>
        <v>0.53333657098587117</v>
      </c>
      <c r="X235" s="43">
        <v>4.8400999999999996</v>
      </c>
      <c r="Y235" s="114" t="s">
        <v>2894</v>
      </c>
      <c r="Z235" s="44">
        <v>1</v>
      </c>
      <c r="AA235" s="115" t="s">
        <v>3105</v>
      </c>
      <c r="AB235" s="44">
        <v>0</v>
      </c>
      <c r="AC235" s="45"/>
    </row>
    <row r="236" spans="1:29" ht="12" customHeight="1" x14ac:dyDescent="0.2">
      <c r="A236" s="37">
        <v>235</v>
      </c>
      <c r="B236" s="38" t="s">
        <v>6</v>
      </c>
      <c r="C236" s="39" t="s">
        <v>1186</v>
      </c>
      <c r="D236" s="40">
        <v>44101</v>
      </c>
      <c r="E236" s="38">
        <v>1</v>
      </c>
      <c r="F236" s="38"/>
      <c r="G236" s="38" t="s">
        <v>2</v>
      </c>
      <c r="H236" s="38" t="s">
        <v>2</v>
      </c>
      <c r="I236" s="39">
        <v>3704</v>
      </c>
      <c r="J236" s="39">
        <v>5317.89</v>
      </c>
      <c r="K236" s="39">
        <v>0</v>
      </c>
      <c r="L236" s="41">
        <f>SUM(Data5[[#This Row],[CHELTUIELI DE PERSONAL LEI]:[CHELTUIELI DE CAPITAL (ACTIVE NEFINANCIARE ) LEI]])</f>
        <v>9021.89</v>
      </c>
      <c r="M236" s="41">
        <f>Data5[[#This Row],[TOTAL CHELTUIELI LEI]]/Data5[[#This Row],[CURS VALUTAR EURO BNR 22 07 2020]]</f>
        <v>1863.9883473481952</v>
      </c>
      <c r="N236" s="49">
        <v>2179</v>
      </c>
      <c r="O236" s="42"/>
      <c r="P236" s="42">
        <v>1287</v>
      </c>
      <c r="Q236" s="42"/>
      <c r="R236" s="42">
        <f>Data5[[#This Row],[PERSOANE ÎNSCRISE ÎN LISTELE ELECTORALE (TURUL 1)            ]]+Data5[[#This Row],[PERSOANE ÎNSCRISE ÎN LISTELE ELECTORALE (TURUL AL 2-LEA)]]</f>
        <v>2179</v>
      </c>
      <c r="S236" s="42">
        <f>Data5[[#This Row],[PERSOANE CARE AU PARTICIPAT LA VOT (TURUL 1)]]+Data5[[#This Row],[PERSOANE CARE AU PARTICIPAT LA VOT  (TURUL AL 2-LEA)]]</f>
        <v>1287</v>
      </c>
      <c r="T236" s="41">
        <f>Data5[[#This Row],[TOTAL CHELTUIELI LEI]]/Data5[[#This Row],[NUMĂRUL PERSOANELOR ÎNSCRISE ÎN LISTELE ELECTORALE]]</f>
        <v>4.1403809086737029</v>
      </c>
      <c r="U236" s="41">
        <f>Data5[[#This Row],[TOTAL CHELTUIELI EURO]]/Data5[[#This Row],[NUMĂRUL PERSOANELOR ÎNSCRISE ÎN LISTELE ELECTORALE]]</f>
        <v>0.85543292673161786</v>
      </c>
      <c r="V236" s="41">
        <f>Data5[[#This Row],[TOTAL CHELTUIELI LEI]]/Data5[[#This Row],[NUMĂRUL PERSOANELOR CARE AU PARTICIPAT LA VOT]]</f>
        <v>7.0100155400155399</v>
      </c>
      <c r="W236" s="41">
        <f>Data5[[#This Row],[TOTAL CHELTUIELI EURO]]/Data5[[#This Row],[NUMĂRUL PERSOANELOR CARE AU PARTICIPAT LA VOT]]</f>
        <v>1.4483203942099419</v>
      </c>
      <c r="X236" s="43">
        <v>4.8400999999999996</v>
      </c>
      <c r="Y236" s="114" t="s">
        <v>2895</v>
      </c>
      <c r="Z236" s="44">
        <v>4</v>
      </c>
      <c r="AA236" s="115" t="s">
        <v>3105</v>
      </c>
      <c r="AB236" s="44">
        <v>0</v>
      </c>
      <c r="AC236" s="45"/>
    </row>
    <row r="237" spans="1:29" ht="12" customHeight="1" x14ac:dyDescent="0.2">
      <c r="A237" s="37">
        <v>236</v>
      </c>
      <c r="B237" s="38" t="s">
        <v>6</v>
      </c>
      <c r="C237" s="39" t="s">
        <v>1187</v>
      </c>
      <c r="D237" s="40">
        <v>44101</v>
      </c>
      <c r="E237" s="38">
        <v>1</v>
      </c>
      <c r="F237" s="38"/>
      <c r="G237" s="38" t="s">
        <v>2</v>
      </c>
      <c r="H237" s="38" t="s">
        <v>2</v>
      </c>
      <c r="I237" s="39">
        <v>22305</v>
      </c>
      <c r="J237" s="39">
        <v>1550</v>
      </c>
      <c r="K237" s="39">
        <v>0</v>
      </c>
      <c r="L237" s="41">
        <f>SUM(Data5[[#This Row],[CHELTUIELI DE PERSONAL LEI]:[CHELTUIELI DE CAPITAL (ACTIVE NEFINANCIARE ) LEI]])</f>
        <v>23855</v>
      </c>
      <c r="M237" s="41">
        <f>Data5[[#This Row],[TOTAL CHELTUIELI LEI]]/Data5[[#This Row],[CURS VALUTAR EURO BNR 22 07 2020]]</f>
        <v>4928.6171773310471</v>
      </c>
      <c r="N237" s="49">
        <v>2047</v>
      </c>
      <c r="O237" s="42"/>
      <c r="P237" s="42">
        <v>1383</v>
      </c>
      <c r="Q237" s="42"/>
      <c r="R237" s="42">
        <f>Data5[[#This Row],[PERSOANE ÎNSCRISE ÎN LISTELE ELECTORALE (TURUL 1)            ]]+Data5[[#This Row],[PERSOANE ÎNSCRISE ÎN LISTELE ELECTORALE (TURUL AL 2-LEA)]]</f>
        <v>2047</v>
      </c>
      <c r="S237" s="42">
        <f>Data5[[#This Row],[PERSOANE CARE AU PARTICIPAT LA VOT (TURUL 1)]]+Data5[[#This Row],[PERSOANE CARE AU PARTICIPAT LA VOT  (TURUL AL 2-LEA)]]</f>
        <v>1383</v>
      </c>
      <c r="T237" s="41">
        <f>Data5[[#This Row],[TOTAL CHELTUIELI LEI]]/Data5[[#This Row],[NUMĂRUL PERSOANELOR ÎNSCRISE ÎN LISTELE ELECTORALE]]</f>
        <v>11.653639472398632</v>
      </c>
      <c r="U237" s="41">
        <f>Data5[[#This Row],[TOTAL CHELTUIELI EURO]]/Data5[[#This Row],[NUMĂRUL PERSOANELOR ÎNSCRISE ÎN LISTELE ELECTORALE]]</f>
        <v>2.4077270040698813</v>
      </c>
      <c r="V237" s="41">
        <f>Data5[[#This Row],[TOTAL CHELTUIELI LEI]]/Data5[[#This Row],[NUMĂRUL PERSOANELOR CARE AU PARTICIPAT LA VOT]]</f>
        <v>17.248734634851772</v>
      </c>
      <c r="W237" s="41">
        <f>Data5[[#This Row],[TOTAL CHELTUIELI EURO]]/Data5[[#This Row],[NUMĂRUL PERSOANELOR CARE AU PARTICIPAT LA VOT]]</f>
        <v>3.5637145172314151</v>
      </c>
      <c r="X237" s="43">
        <v>4.8400999999999996</v>
      </c>
      <c r="Y237" s="114" t="s">
        <v>2888</v>
      </c>
      <c r="Z237" s="44">
        <v>11</v>
      </c>
      <c r="AA237" s="115" t="s">
        <v>3108</v>
      </c>
      <c r="AB237" s="44">
        <v>2</v>
      </c>
      <c r="AC237" s="45"/>
    </row>
    <row r="238" spans="1:29" ht="12" customHeight="1" x14ac:dyDescent="0.2">
      <c r="A238" s="37">
        <v>237</v>
      </c>
      <c r="B238" s="38" t="s">
        <v>6</v>
      </c>
      <c r="C238" s="39" t="s">
        <v>1188</v>
      </c>
      <c r="D238" s="40">
        <v>44101</v>
      </c>
      <c r="E238" s="38">
        <v>1</v>
      </c>
      <c r="F238" s="38"/>
      <c r="G238" s="38" t="s">
        <v>2</v>
      </c>
      <c r="H238" s="38" t="s">
        <v>2</v>
      </c>
      <c r="I238" s="39">
        <v>5000</v>
      </c>
      <c r="J238" s="39">
        <v>4971</v>
      </c>
      <c r="K238" s="39">
        <v>0</v>
      </c>
      <c r="L238" s="41">
        <f>SUM(Data5[[#This Row],[CHELTUIELI DE PERSONAL LEI]:[CHELTUIELI DE CAPITAL (ACTIVE NEFINANCIARE ) LEI]])</f>
        <v>9971</v>
      </c>
      <c r="M238" s="41">
        <f>Data5[[#This Row],[TOTAL CHELTUIELI LEI]]/Data5[[#This Row],[CURS VALUTAR EURO BNR 22 07 2020]]</f>
        <v>2060.0814032767921</v>
      </c>
      <c r="N238" s="49">
        <v>4827</v>
      </c>
      <c r="O238" s="42"/>
      <c r="P238" s="42">
        <v>3189</v>
      </c>
      <c r="Q238" s="42"/>
      <c r="R238" s="42">
        <f>Data5[[#This Row],[PERSOANE ÎNSCRISE ÎN LISTELE ELECTORALE (TURUL 1)            ]]+Data5[[#This Row],[PERSOANE ÎNSCRISE ÎN LISTELE ELECTORALE (TURUL AL 2-LEA)]]</f>
        <v>4827</v>
      </c>
      <c r="S238" s="42">
        <f>Data5[[#This Row],[PERSOANE CARE AU PARTICIPAT LA VOT (TURUL 1)]]+Data5[[#This Row],[PERSOANE CARE AU PARTICIPAT LA VOT  (TURUL AL 2-LEA)]]</f>
        <v>3189</v>
      </c>
      <c r="T238" s="41">
        <f>Data5[[#This Row],[TOTAL CHELTUIELI LEI]]/Data5[[#This Row],[NUMĂRUL PERSOANELOR ÎNSCRISE ÎN LISTELE ELECTORALE]]</f>
        <v>2.0656722602030246</v>
      </c>
      <c r="U238" s="41">
        <f>Data5[[#This Row],[TOTAL CHELTUIELI EURO]]/Data5[[#This Row],[NUMĂRUL PERSOANELOR ÎNSCRISE ÎN LISTELE ELECTORALE]]</f>
        <v>0.42678297146815664</v>
      </c>
      <c r="V238" s="41">
        <f>Data5[[#This Row],[TOTAL CHELTUIELI LEI]]/Data5[[#This Row],[NUMĂRUL PERSOANELOR CARE AU PARTICIPAT LA VOT]]</f>
        <v>3.1266854813421134</v>
      </c>
      <c r="W238" s="41">
        <f>Data5[[#This Row],[TOTAL CHELTUIELI EURO]]/Data5[[#This Row],[NUMĂRUL PERSOANELOR CARE AU PARTICIPAT LA VOT]]</f>
        <v>0.64599604994568582</v>
      </c>
      <c r="X238" s="43">
        <v>4.8400999999999996</v>
      </c>
      <c r="Y238" s="114" t="s">
        <v>2891</v>
      </c>
      <c r="Z238" s="44">
        <v>2</v>
      </c>
      <c r="AA238" s="115" t="s">
        <v>3105</v>
      </c>
      <c r="AB238" s="44">
        <v>0</v>
      </c>
      <c r="AC238" s="45"/>
    </row>
    <row r="239" spans="1:29" ht="12" customHeight="1" x14ac:dyDescent="0.2">
      <c r="A239" s="37">
        <v>238</v>
      </c>
      <c r="B239" s="38" t="s">
        <v>6</v>
      </c>
      <c r="C239" s="39" t="s">
        <v>1189</v>
      </c>
      <c r="D239" s="40">
        <v>44101</v>
      </c>
      <c r="E239" s="38">
        <v>1</v>
      </c>
      <c r="F239" s="38"/>
      <c r="G239" s="38" t="s">
        <v>2</v>
      </c>
      <c r="H239" s="38" t="s">
        <v>2</v>
      </c>
      <c r="I239" s="39">
        <v>2500</v>
      </c>
      <c r="J239" s="39">
        <v>5548</v>
      </c>
      <c r="K239" s="39">
        <v>0</v>
      </c>
      <c r="L239" s="41">
        <f>SUM(Data5[[#This Row],[CHELTUIELI DE PERSONAL LEI]:[CHELTUIELI DE CAPITAL (ACTIVE NEFINANCIARE ) LEI]])</f>
        <v>8048</v>
      </c>
      <c r="M239" s="41">
        <f>Data5[[#This Row],[TOTAL CHELTUIELI LEI]]/Data5[[#This Row],[CURS VALUTAR EURO BNR 22 07 2020]]</f>
        <v>1662.7755624883785</v>
      </c>
      <c r="N239" s="49">
        <v>1754</v>
      </c>
      <c r="O239" s="42"/>
      <c r="P239" s="42">
        <v>971</v>
      </c>
      <c r="Q239" s="42"/>
      <c r="R239" s="42">
        <f>Data5[[#This Row],[PERSOANE ÎNSCRISE ÎN LISTELE ELECTORALE (TURUL 1)            ]]+Data5[[#This Row],[PERSOANE ÎNSCRISE ÎN LISTELE ELECTORALE (TURUL AL 2-LEA)]]</f>
        <v>1754</v>
      </c>
      <c r="S239" s="42">
        <f>Data5[[#This Row],[PERSOANE CARE AU PARTICIPAT LA VOT (TURUL 1)]]+Data5[[#This Row],[PERSOANE CARE AU PARTICIPAT LA VOT  (TURUL AL 2-LEA)]]</f>
        <v>971</v>
      </c>
      <c r="T239" s="41">
        <f>Data5[[#This Row],[TOTAL CHELTUIELI LEI]]/Data5[[#This Row],[NUMĂRUL PERSOANELOR ÎNSCRISE ÎN LISTELE ELECTORALE]]</f>
        <v>4.5883694412770808</v>
      </c>
      <c r="U239" s="41">
        <f>Data5[[#This Row],[TOTAL CHELTUIELI EURO]]/Data5[[#This Row],[NUMĂRUL PERSOANELOR ÎNSCRISE ÎN LISTELE ELECTORALE]]</f>
        <v>0.94799062855665817</v>
      </c>
      <c r="V239" s="41">
        <f>Data5[[#This Row],[TOTAL CHELTUIELI LEI]]/Data5[[#This Row],[NUMĂRUL PERSOANELOR CARE AU PARTICIPAT LA VOT]]</f>
        <v>8.2883625128733271</v>
      </c>
      <c r="W239" s="41">
        <f>Data5[[#This Row],[TOTAL CHELTUIELI EURO]]/Data5[[#This Row],[NUMĂRUL PERSOANELOR CARE AU PARTICIPAT LA VOT]]</f>
        <v>1.7124362126553847</v>
      </c>
      <c r="X239" s="43">
        <v>4.8400999999999996</v>
      </c>
      <c r="Y239" s="114" t="s">
        <v>2895</v>
      </c>
      <c r="Z239" s="44">
        <v>4</v>
      </c>
      <c r="AA239" s="115" t="s">
        <v>3105</v>
      </c>
      <c r="AB239" s="44">
        <v>0</v>
      </c>
      <c r="AC239" s="45"/>
    </row>
    <row r="240" spans="1:29" ht="12" customHeight="1" x14ac:dyDescent="0.2">
      <c r="A240" s="37">
        <v>239</v>
      </c>
      <c r="B240" s="38" t="s">
        <v>6</v>
      </c>
      <c r="C240" s="39" t="s">
        <v>1190</v>
      </c>
      <c r="D240" s="40">
        <v>44101</v>
      </c>
      <c r="E240" s="38">
        <v>1</v>
      </c>
      <c r="F240" s="38"/>
      <c r="G240" s="38" t="s">
        <v>2</v>
      </c>
      <c r="H240" s="38" t="s">
        <v>2</v>
      </c>
      <c r="I240" s="39">
        <v>4944</v>
      </c>
      <c r="J240" s="39">
        <v>10240.219999999999</v>
      </c>
      <c r="K240" s="39">
        <v>0</v>
      </c>
      <c r="L240" s="41">
        <f>SUM(Data5[[#This Row],[CHELTUIELI DE PERSONAL LEI]:[CHELTUIELI DE CAPITAL (ACTIVE NEFINANCIARE ) LEI]])</f>
        <v>15184.22</v>
      </c>
      <c r="M240" s="41">
        <f>Data5[[#This Row],[TOTAL CHELTUIELI LEI]]/Data5[[#This Row],[CURS VALUTAR EURO BNR 22 07 2020]]</f>
        <v>3137.1707196132311</v>
      </c>
      <c r="N240" s="49">
        <v>1375</v>
      </c>
      <c r="O240" s="42"/>
      <c r="P240" s="42">
        <v>1023</v>
      </c>
      <c r="Q240" s="42"/>
      <c r="R240" s="42">
        <f>Data5[[#This Row],[PERSOANE ÎNSCRISE ÎN LISTELE ELECTORALE (TURUL 1)            ]]+Data5[[#This Row],[PERSOANE ÎNSCRISE ÎN LISTELE ELECTORALE (TURUL AL 2-LEA)]]</f>
        <v>1375</v>
      </c>
      <c r="S240" s="42">
        <f>Data5[[#This Row],[PERSOANE CARE AU PARTICIPAT LA VOT (TURUL 1)]]+Data5[[#This Row],[PERSOANE CARE AU PARTICIPAT LA VOT  (TURUL AL 2-LEA)]]</f>
        <v>1023</v>
      </c>
      <c r="T240" s="41">
        <f>Data5[[#This Row],[TOTAL CHELTUIELI LEI]]/Data5[[#This Row],[NUMĂRUL PERSOANELOR ÎNSCRISE ÎN LISTELE ELECTORALE]]</f>
        <v>11.043069090909091</v>
      </c>
      <c r="U240" s="41">
        <f>Data5[[#This Row],[TOTAL CHELTUIELI EURO]]/Data5[[#This Row],[NUMĂRUL PERSOANELOR ÎNSCRISE ÎN LISTELE ELECTORALE]]</f>
        <v>2.281578705173259</v>
      </c>
      <c r="V240" s="41">
        <f>Data5[[#This Row],[TOTAL CHELTUIELI LEI]]/Data5[[#This Row],[NUMĂRUL PERSOANELOR CARE AU PARTICIPAT LA VOT]]</f>
        <v>14.842834799608992</v>
      </c>
      <c r="W240" s="41">
        <f>Data5[[#This Row],[TOTAL CHELTUIELI EURO]]/Data5[[#This Row],[NUMĂRUL PERSOANELOR CARE AU PARTICIPAT LA VOT]]</f>
        <v>3.0666380445877137</v>
      </c>
      <c r="X240" s="43">
        <v>4.8400999999999996</v>
      </c>
      <c r="Y240" s="114" t="s">
        <v>2888</v>
      </c>
      <c r="Z240" s="44">
        <v>11</v>
      </c>
      <c r="AA240" s="115" t="s">
        <v>3108</v>
      </c>
      <c r="AB240" s="44">
        <v>2</v>
      </c>
      <c r="AC240" s="45"/>
    </row>
    <row r="241" spans="1:29" ht="12" customHeight="1" x14ac:dyDescent="0.2">
      <c r="A241" s="37">
        <v>240</v>
      </c>
      <c r="B241" s="38" t="s">
        <v>6</v>
      </c>
      <c r="C241" s="39" t="s">
        <v>1191</v>
      </c>
      <c r="D241" s="40">
        <v>44101</v>
      </c>
      <c r="E241" s="38">
        <v>1</v>
      </c>
      <c r="F241" s="38"/>
      <c r="G241" s="38" t="s">
        <v>2</v>
      </c>
      <c r="H241" s="38" t="s">
        <v>2</v>
      </c>
      <c r="I241" s="39">
        <v>900</v>
      </c>
      <c r="J241" s="39">
        <v>7990.46</v>
      </c>
      <c r="K241" s="39">
        <v>0</v>
      </c>
      <c r="L241" s="41">
        <f>SUM(Data5[[#This Row],[CHELTUIELI DE PERSONAL LEI]:[CHELTUIELI DE CAPITAL (ACTIVE NEFINANCIARE ) LEI]])</f>
        <v>8890.4599999999991</v>
      </c>
      <c r="M241" s="41">
        <f>Data5[[#This Row],[TOTAL CHELTUIELI LEI]]/Data5[[#This Row],[CURS VALUTAR EURO BNR 22 07 2020]]</f>
        <v>1836.8339497117827</v>
      </c>
      <c r="N241" s="49">
        <v>4107</v>
      </c>
      <c r="O241" s="42"/>
      <c r="P241" s="42">
        <v>2207</v>
      </c>
      <c r="Q241" s="42"/>
      <c r="R241" s="42">
        <f>Data5[[#This Row],[PERSOANE ÎNSCRISE ÎN LISTELE ELECTORALE (TURUL 1)            ]]+Data5[[#This Row],[PERSOANE ÎNSCRISE ÎN LISTELE ELECTORALE (TURUL AL 2-LEA)]]</f>
        <v>4107</v>
      </c>
      <c r="S241" s="42">
        <f>Data5[[#This Row],[PERSOANE CARE AU PARTICIPAT LA VOT (TURUL 1)]]+Data5[[#This Row],[PERSOANE CARE AU PARTICIPAT LA VOT  (TURUL AL 2-LEA)]]</f>
        <v>2207</v>
      </c>
      <c r="T241" s="41">
        <f>Data5[[#This Row],[TOTAL CHELTUIELI LEI]]/Data5[[#This Row],[NUMĂRUL PERSOANELOR ÎNSCRISE ÎN LISTELE ELECTORALE]]</f>
        <v>2.1647090333576817</v>
      </c>
      <c r="U241" s="41">
        <f>Data5[[#This Row],[TOTAL CHELTUIELI EURO]]/Data5[[#This Row],[NUMĂRUL PERSOANELOR ÎNSCRISE ÎN LISTELE ELECTORALE]]</f>
        <v>0.44724469191910948</v>
      </c>
      <c r="V241" s="41">
        <f>Data5[[#This Row],[TOTAL CHELTUIELI LEI]]/Data5[[#This Row],[NUMĂRUL PERSOANELOR CARE AU PARTICIPAT LA VOT]]</f>
        <v>4.0283008608971453</v>
      </c>
      <c r="W241" s="41">
        <f>Data5[[#This Row],[TOTAL CHELTUIELI EURO]]/Data5[[#This Row],[NUMĂRUL PERSOANELOR CARE AU PARTICIPAT LA VOT]]</f>
        <v>0.83227637050828396</v>
      </c>
      <c r="X241" s="43">
        <v>4.8400999999999996</v>
      </c>
      <c r="Y241" s="114" t="s">
        <v>2891</v>
      </c>
      <c r="Z241" s="44">
        <v>2</v>
      </c>
      <c r="AA241" s="115" t="s">
        <v>3105</v>
      </c>
      <c r="AB241" s="44">
        <v>0</v>
      </c>
      <c r="AC241" s="45"/>
    </row>
    <row r="242" spans="1:29" ht="12" customHeight="1" x14ac:dyDescent="0.2">
      <c r="A242" s="37">
        <v>241</v>
      </c>
      <c r="B242" s="38" t="s">
        <v>6</v>
      </c>
      <c r="C242" s="39" t="s">
        <v>1192</v>
      </c>
      <c r="D242" s="40">
        <v>44101</v>
      </c>
      <c r="E242" s="38">
        <v>1</v>
      </c>
      <c r="F242" s="38"/>
      <c r="G242" s="38" t="s">
        <v>2</v>
      </c>
      <c r="H242" s="38" t="s">
        <v>2</v>
      </c>
      <c r="I242" s="39">
        <v>0</v>
      </c>
      <c r="J242" s="39">
        <v>4792.4799999999996</v>
      </c>
      <c r="K242" s="39">
        <v>0</v>
      </c>
      <c r="L242" s="41">
        <f>SUM(Data5[[#This Row],[CHELTUIELI DE PERSONAL LEI]:[CHELTUIELI DE CAPITAL (ACTIVE NEFINANCIARE ) LEI]])</f>
        <v>4792.4799999999996</v>
      </c>
      <c r="M242" s="41">
        <f>Data5[[#This Row],[TOTAL CHELTUIELI LEI]]/Data5[[#This Row],[CURS VALUTAR EURO BNR 22 07 2020]]</f>
        <v>990.1613603024731</v>
      </c>
      <c r="N242" s="49">
        <v>3780</v>
      </c>
      <c r="O242" s="42"/>
      <c r="P242" s="42">
        <v>2346</v>
      </c>
      <c r="Q242" s="42"/>
      <c r="R242" s="42">
        <f>Data5[[#This Row],[PERSOANE ÎNSCRISE ÎN LISTELE ELECTORALE (TURUL 1)            ]]+Data5[[#This Row],[PERSOANE ÎNSCRISE ÎN LISTELE ELECTORALE (TURUL AL 2-LEA)]]</f>
        <v>3780</v>
      </c>
      <c r="S242" s="42">
        <f>Data5[[#This Row],[PERSOANE CARE AU PARTICIPAT LA VOT (TURUL 1)]]+Data5[[#This Row],[PERSOANE CARE AU PARTICIPAT LA VOT  (TURUL AL 2-LEA)]]</f>
        <v>2346</v>
      </c>
      <c r="T242" s="41">
        <f>Data5[[#This Row],[TOTAL CHELTUIELI LEI]]/Data5[[#This Row],[NUMĂRUL PERSOANELOR ÎNSCRISE ÎN LISTELE ELECTORALE]]</f>
        <v>1.2678518518518518</v>
      </c>
      <c r="U242" s="41">
        <f>Data5[[#This Row],[TOTAL CHELTUIELI EURO]]/Data5[[#This Row],[NUMĂRUL PERSOANELOR ÎNSCRISE ÎN LISTELE ELECTORALE]]</f>
        <v>0.26194744981546908</v>
      </c>
      <c r="V242" s="41">
        <f>Data5[[#This Row],[TOTAL CHELTUIELI LEI]]/Data5[[#This Row],[NUMĂRUL PERSOANELOR CARE AU PARTICIPAT LA VOT]]</f>
        <v>2.0428303495311164</v>
      </c>
      <c r="W242" s="41">
        <f>Data5[[#This Row],[TOTAL CHELTUIELI EURO]]/Data5[[#This Row],[NUMĂRUL PERSOANELOR CARE AU PARTICIPAT LA VOT]]</f>
        <v>0.42206366594308314</v>
      </c>
      <c r="X242" s="43">
        <v>4.8400999999999996</v>
      </c>
      <c r="Y242" s="114" t="s">
        <v>2894</v>
      </c>
      <c r="Z242" s="44">
        <v>1</v>
      </c>
      <c r="AA242" s="115" t="s">
        <v>3105</v>
      </c>
      <c r="AB242" s="44">
        <v>0</v>
      </c>
      <c r="AC242" s="45"/>
    </row>
    <row r="243" spans="1:29" ht="12" customHeight="1" x14ac:dyDescent="0.2">
      <c r="A243" s="37">
        <v>242</v>
      </c>
      <c r="B243" s="38" t="s">
        <v>6</v>
      </c>
      <c r="C243" s="39" t="s">
        <v>1193</v>
      </c>
      <c r="D243" s="40">
        <v>44101</v>
      </c>
      <c r="E243" s="38">
        <v>1</v>
      </c>
      <c r="F243" s="38"/>
      <c r="G243" s="38" t="s">
        <v>2</v>
      </c>
      <c r="H243" s="38" t="s">
        <v>2</v>
      </c>
      <c r="I243" s="39">
        <v>900</v>
      </c>
      <c r="J243" s="39">
        <v>4078</v>
      </c>
      <c r="K243" s="39">
        <v>0</v>
      </c>
      <c r="L243" s="41">
        <f>SUM(Data5[[#This Row],[CHELTUIELI DE PERSONAL LEI]:[CHELTUIELI DE CAPITAL (ACTIVE NEFINANCIARE ) LEI]])</f>
        <v>4978</v>
      </c>
      <c r="M243" s="41">
        <f>Data5[[#This Row],[TOTAL CHELTUIELI LEI]]/Data5[[#This Row],[CURS VALUTAR EURO BNR 22 07 2020]]</f>
        <v>1028.4911468771306</v>
      </c>
      <c r="N243" s="49">
        <v>4110</v>
      </c>
      <c r="O243" s="42"/>
      <c r="P243" s="42">
        <v>2518</v>
      </c>
      <c r="Q243" s="42"/>
      <c r="R243" s="42">
        <f>Data5[[#This Row],[PERSOANE ÎNSCRISE ÎN LISTELE ELECTORALE (TURUL 1)            ]]+Data5[[#This Row],[PERSOANE ÎNSCRISE ÎN LISTELE ELECTORALE (TURUL AL 2-LEA)]]</f>
        <v>4110</v>
      </c>
      <c r="S243" s="42">
        <f>Data5[[#This Row],[PERSOANE CARE AU PARTICIPAT LA VOT (TURUL 1)]]+Data5[[#This Row],[PERSOANE CARE AU PARTICIPAT LA VOT  (TURUL AL 2-LEA)]]</f>
        <v>2518</v>
      </c>
      <c r="T243" s="41">
        <f>Data5[[#This Row],[TOTAL CHELTUIELI LEI]]/Data5[[#This Row],[NUMĂRUL PERSOANELOR ÎNSCRISE ÎN LISTELE ELECTORALE]]</f>
        <v>1.2111922141119222</v>
      </c>
      <c r="U243" s="41">
        <f>Data5[[#This Row],[TOTAL CHELTUIELI EURO]]/Data5[[#This Row],[NUMĂRUL PERSOANELOR ÎNSCRISE ÎN LISTELE ELECTORALE]]</f>
        <v>0.2502411549579393</v>
      </c>
      <c r="V243" s="41">
        <f>Data5[[#This Row],[TOTAL CHELTUIELI LEI]]/Data5[[#This Row],[NUMĂRUL PERSOANELOR CARE AU PARTICIPAT LA VOT]]</f>
        <v>1.9769658459094519</v>
      </c>
      <c r="W243" s="41">
        <f>Data5[[#This Row],[TOTAL CHELTUIELI EURO]]/Data5[[#This Row],[NUMĂRUL PERSOANELOR CARE AU PARTICIPAT LA VOT]]</f>
        <v>0.40845557858503995</v>
      </c>
      <c r="X243" s="43">
        <v>4.8400999999999996</v>
      </c>
      <c r="Y243" s="114" t="s">
        <v>2894</v>
      </c>
      <c r="Z243" s="44">
        <v>1</v>
      </c>
      <c r="AA243" s="115" t="s">
        <v>3105</v>
      </c>
      <c r="AB243" s="44">
        <v>0</v>
      </c>
      <c r="AC243" s="45"/>
    </row>
    <row r="244" spans="1:29" ht="12" customHeight="1" x14ac:dyDescent="0.2">
      <c r="A244" s="37">
        <v>243</v>
      </c>
      <c r="B244" s="38" t="s">
        <v>6</v>
      </c>
      <c r="C244" s="39" t="s">
        <v>333</v>
      </c>
      <c r="D244" s="40">
        <v>44101</v>
      </c>
      <c r="E244" s="38">
        <v>1</v>
      </c>
      <c r="F244" s="38"/>
      <c r="G244" s="38" t="s">
        <v>2</v>
      </c>
      <c r="H244" s="38" t="s">
        <v>2</v>
      </c>
      <c r="I244" s="39">
        <v>1800</v>
      </c>
      <c r="J244" s="39">
        <v>13602</v>
      </c>
      <c r="K244" s="39">
        <v>0</v>
      </c>
      <c r="L244" s="41">
        <f>SUM(Data5[[#This Row],[CHELTUIELI DE PERSONAL LEI]:[CHELTUIELI DE CAPITAL (ACTIVE NEFINANCIARE ) LEI]])</f>
        <v>15402</v>
      </c>
      <c r="M244" s="41">
        <f>Data5[[#This Row],[TOTAL CHELTUIELI LEI]]/Data5[[#This Row],[CURS VALUTAR EURO BNR 22 07 2020]]</f>
        <v>3182.1656577343447</v>
      </c>
      <c r="N244" s="49">
        <v>3520</v>
      </c>
      <c r="O244" s="42"/>
      <c r="P244" s="42">
        <v>2000</v>
      </c>
      <c r="Q244" s="42"/>
      <c r="R244" s="42">
        <f>Data5[[#This Row],[PERSOANE ÎNSCRISE ÎN LISTELE ELECTORALE (TURUL 1)            ]]+Data5[[#This Row],[PERSOANE ÎNSCRISE ÎN LISTELE ELECTORALE (TURUL AL 2-LEA)]]</f>
        <v>3520</v>
      </c>
      <c r="S244" s="42">
        <f>Data5[[#This Row],[PERSOANE CARE AU PARTICIPAT LA VOT (TURUL 1)]]+Data5[[#This Row],[PERSOANE CARE AU PARTICIPAT LA VOT  (TURUL AL 2-LEA)]]</f>
        <v>2000</v>
      </c>
      <c r="T244" s="41">
        <f>Data5[[#This Row],[TOTAL CHELTUIELI LEI]]/Data5[[#This Row],[NUMĂRUL PERSOANELOR ÎNSCRISE ÎN LISTELE ELECTORALE]]</f>
        <v>4.3755681818181822</v>
      </c>
      <c r="U244" s="41">
        <f>Data5[[#This Row],[TOTAL CHELTUIELI EURO]]/Data5[[#This Row],[NUMĂRUL PERSOANELOR ÎNSCRISE ÎN LISTELE ELECTORALE]]</f>
        <v>0.90402433458362064</v>
      </c>
      <c r="V244" s="41">
        <f>Data5[[#This Row],[TOTAL CHELTUIELI LEI]]/Data5[[#This Row],[NUMĂRUL PERSOANELOR CARE AU PARTICIPAT LA VOT]]</f>
        <v>7.7009999999999996</v>
      </c>
      <c r="W244" s="41">
        <f>Data5[[#This Row],[TOTAL CHELTUIELI EURO]]/Data5[[#This Row],[NUMĂRUL PERSOANELOR CARE AU PARTICIPAT LA VOT]]</f>
        <v>1.5910828288671723</v>
      </c>
      <c r="X244" s="43">
        <v>4.8400999999999996</v>
      </c>
      <c r="Y244" s="114" t="s">
        <v>2895</v>
      </c>
      <c r="Z244" s="44">
        <v>4</v>
      </c>
      <c r="AA244" s="115" t="s">
        <v>3105</v>
      </c>
      <c r="AB244" s="44">
        <v>0</v>
      </c>
      <c r="AC244" s="45"/>
    </row>
    <row r="245" spans="1:29" ht="12" customHeight="1" x14ac:dyDescent="0.2">
      <c r="A245" s="37">
        <v>244</v>
      </c>
      <c r="B245" s="38" t="s">
        <v>6</v>
      </c>
      <c r="C245" s="39" t="s">
        <v>1194</v>
      </c>
      <c r="D245" s="40">
        <v>44101</v>
      </c>
      <c r="E245" s="38">
        <v>1</v>
      </c>
      <c r="F245" s="38"/>
      <c r="G245" s="38" t="s">
        <v>2</v>
      </c>
      <c r="H245" s="38" t="s">
        <v>2</v>
      </c>
      <c r="I245" s="39">
        <v>0</v>
      </c>
      <c r="J245" s="39">
        <v>8920</v>
      </c>
      <c r="K245" s="39">
        <v>0</v>
      </c>
      <c r="L245" s="41">
        <f>SUM(Data5[[#This Row],[CHELTUIELI DE PERSONAL LEI]:[CHELTUIELI DE CAPITAL (ACTIVE NEFINANCIARE ) LEI]])</f>
        <v>8920</v>
      </c>
      <c r="M245" s="41">
        <f>Data5[[#This Row],[TOTAL CHELTUIELI LEI]]/Data5[[#This Row],[CURS VALUTAR EURO BNR 22 07 2020]]</f>
        <v>1842.937129398153</v>
      </c>
      <c r="N245" s="49">
        <v>2462</v>
      </c>
      <c r="O245" s="42"/>
      <c r="P245" s="42">
        <v>1143</v>
      </c>
      <c r="Q245" s="42"/>
      <c r="R245" s="42">
        <f>Data5[[#This Row],[PERSOANE ÎNSCRISE ÎN LISTELE ELECTORALE (TURUL 1)            ]]+Data5[[#This Row],[PERSOANE ÎNSCRISE ÎN LISTELE ELECTORALE (TURUL AL 2-LEA)]]</f>
        <v>2462</v>
      </c>
      <c r="S245" s="42">
        <f>Data5[[#This Row],[PERSOANE CARE AU PARTICIPAT LA VOT (TURUL 1)]]+Data5[[#This Row],[PERSOANE CARE AU PARTICIPAT LA VOT  (TURUL AL 2-LEA)]]</f>
        <v>1143</v>
      </c>
      <c r="T245" s="41">
        <f>Data5[[#This Row],[TOTAL CHELTUIELI LEI]]/Data5[[#This Row],[NUMĂRUL PERSOANELOR ÎNSCRISE ÎN LISTELE ELECTORALE]]</f>
        <v>3.6230706742485785</v>
      </c>
      <c r="U245" s="41">
        <f>Data5[[#This Row],[TOTAL CHELTUIELI EURO]]/Data5[[#This Row],[NUMĂRUL PERSOANELOR ÎNSCRISE ÎN LISTELE ELECTORALE]]</f>
        <v>0.74855285515765757</v>
      </c>
      <c r="V245" s="41">
        <f>Data5[[#This Row],[TOTAL CHELTUIELI LEI]]/Data5[[#This Row],[NUMĂRUL PERSOANELOR CARE AU PARTICIPAT LA VOT]]</f>
        <v>7.8040244969378829</v>
      </c>
      <c r="W245" s="41">
        <f>Data5[[#This Row],[TOTAL CHELTUIELI EURO]]/Data5[[#This Row],[NUMĂRUL PERSOANELOR CARE AU PARTICIPAT LA VOT]]</f>
        <v>1.6123684421681128</v>
      </c>
      <c r="X245" s="43">
        <v>4.8400999999999996</v>
      </c>
      <c r="Y245" s="114" t="s">
        <v>2884</v>
      </c>
      <c r="Z245" s="44">
        <v>3</v>
      </c>
      <c r="AA245" s="115" t="s">
        <v>3105</v>
      </c>
      <c r="AB245" s="44">
        <v>0</v>
      </c>
      <c r="AC245" s="45"/>
    </row>
    <row r="246" spans="1:29" ht="12" customHeight="1" x14ac:dyDescent="0.2">
      <c r="A246" s="37">
        <v>245</v>
      </c>
      <c r="B246" s="38" t="s">
        <v>6</v>
      </c>
      <c r="C246" s="39" t="s">
        <v>1195</v>
      </c>
      <c r="D246" s="40">
        <v>44101</v>
      </c>
      <c r="E246" s="38">
        <v>1</v>
      </c>
      <c r="F246" s="38"/>
      <c r="G246" s="38" t="s">
        <v>2</v>
      </c>
      <c r="H246" s="38" t="s">
        <v>2</v>
      </c>
      <c r="I246" s="39">
        <v>3200</v>
      </c>
      <c r="J246" s="39">
        <v>1244</v>
      </c>
      <c r="K246" s="39">
        <v>0</v>
      </c>
      <c r="L246" s="41">
        <f>SUM(Data5[[#This Row],[CHELTUIELI DE PERSONAL LEI]:[CHELTUIELI DE CAPITAL (ACTIVE NEFINANCIARE ) LEI]])</f>
        <v>4444</v>
      </c>
      <c r="M246" s="41">
        <f>Data5[[#This Row],[TOTAL CHELTUIELI LEI]]/Data5[[#This Row],[CURS VALUTAR EURO BNR 22 07 2020]]</f>
        <v>918.16284787504401</v>
      </c>
      <c r="N246" s="49">
        <v>2509</v>
      </c>
      <c r="O246" s="42"/>
      <c r="P246" s="42">
        <v>1495</v>
      </c>
      <c r="Q246" s="42"/>
      <c r="R246" s="42">
        <f>Data5[[#This Row],[PERSOANE ÎNSCRISE ÎN LISTELE ELECTORALE (TURUL 1)            ]]+Data5[[#This Row],[PERSOANE ÎNSCRISE ÎN LISTELE ELECTORALE (TURUL AL 2-LEA)]]</f>
        <v>2509</v>
      </c>
      <c r="S246" s="42">
        <f>Data5[[#This Row],[PERSOANE CARE AU PARTICIPAT LA VOT (TURUL 1)]]+Data5[[#This Row],[PERSOANE CARE AU PARTICIPAT LA VOT  (TURUL AL 2-LEA)]]</f>
        <v>1495</v>
      </c>
      <c r="T246" s="41">
        <f>Data5[[#This Row],[TOTAL CHELTUIELI LEI]]/Data5[[#This Row],[NUMĂRUL PERSOANELOR ÎNSCRISE ÎN LISTELE ELECTORALE]]</f>
        <v>1.7712235950577919</v>
      </c>
      <c r="U246" s="41">
        <f>Data5[[#This Row],[TOTAL CHELTUIELI EURO]]/Data5[[#This Row],[NUMĂRUL PERSOANELOR ÎNSCRISE ÎN LISTELE ELECTORALE]]</f>
        <v>0.36594772733162378</v>
      </c>
      <c r="V246" s="41">
        <f>Data5[[#This Row],[TOTAL CHELTUIELI LEI]]/Data5[[#This Row],[NUMĂRUL PERSOANELOR CARE AU PARTICIPAT LA VOT]]</f>
        <v>2.9725752508361203</v>
      </c>
      <c r="W246" s="41">
        <f>Data5[[#This Row],[TOTAL CHELTUIELI EURO]]/Data5[[#This Row],[NUMĂRUL PERSOANELOR CARE AU PARTICIPAT LA VOT]]</f>
        <v>0.61415575108698595</v>
      </c>
      <c r="X246" s="43">
        <v>4.8400999999999996</v>
      </c>
      <c r="Y246" s="114" t="s">
        <v>2894</v>
      </c>
      <c r="Z246" s="44">
        <v>1</v>
      </c>
      <c r="AA246" s="115" t="s">
        <v>3105</v>
      </c>
      <c r="AB246" s="44">
        <v>0</v>
      </c>
      <c r="AC246" s="45"/>
    </row>
    <row r="247" spans="1:29" ht="12" customHeight="1" x14ac:dyDescent="0.2">
      <c r="A247" s="37">
        <v>246</v>
      </c>
      <c r="B247" s="38" t="s">
        <v>6</v>
      </c>
      <c r="C247" s="39" t="s">
        <v>332</v>
      </c>
      <c r="D247" s="40">
        <v>44101</v>
      </c>
      <c r="E247" s="38">
        <v>1</v>
      </c>
      <c r="F247" s="38"/>
      <c r="G247" s="38" t="s">
        <v>2</v>
      </c>
      <c r="H247" s="38" t="s">
        <v>2</v>
      </c>
      <c r="I247" s="39">
        <v>0</v>
      </c>
      <c r="J247" s="39">
        <v>400</v>
      </c>
      <c r="K247" s="39">
        <v>0</v>
      </c>
      <c r="L247" s="41">
        <f>SUM(Data5[[#This Row],[CHELTUIELI DE PERSONAL LEI]:[CHELTUIELI DE CAPITAL (ACTIVE NEFINANCIARE ) LEI]])</f>
        <v>400</v>
      </c>
      <c r="M247" s="41">
        <f>Data5[[#This Row],[TOTAL CHELTUIELI LEI]]/Data5[[#This Row],[CURS VALUTAR EURO BNR 22 07 2020]]</f>
        <v>82.642920600814037</v>
      </c>
      <c r="N247" s="49">
        <v>1853</v>
      </c>
      <c r="O247" s="42"/>
      <c r="P247" s="42">
        <v>1213</v>
      </c>
      <c r="Q247" s="42"/>
      <c r="R247" s="42">
        <f>Data5[[#This Row],[PERSOANE ÎNSCRISE ÎN LISTELE ELECTORALE (TURUL 1)            ]]+Data5[[#This Row],[PERSOANE ÎNSCRISE ÎN LISTELE ELECTORALE (TURUL AL 2-LEA)]]</f>
        <v>1853</v>
      </c>
      <c r="S247" s="42">
        <f>Data5[[#This Row],[PERSOANE CARE AU PARTICIPAT LA VOT (TURUL 1)]]+Data5[[#This Row],[PERSOANE CARE AU PARTICIPAT LA VOT  (TURUL AL 2-LEA)]]</f>
        <v>1213</v>
      </c>
      <c r="T247" s="41">
        <f>Data5[[#This Row],[TOTAL CHELTUIELI LEI]]/Data5[[#This Row],[NUMĂRUL PERSOANELOR ÎNSCRISE ÎN LISTELE ELECTORALE]]</f>
        <v>0.21586616297895306</v>
      </c>
      <c r="U247" s="41">
        <f>Data5[[#This Row],[TOTAL CHELTUIELI EURO]]/Data5[[#This Row],[NUMĂRUL PERSOANELOR ÎNSCRISE ÎN LISTELE ELECTORALE]]</f>
        <v>4.4599525418680001E-2</v>
      </c>
      <c r="V247" s="41">
        <f>Data5[[#This Row],[TOTAL CHELTUIELI LEI]]/Data5[[#This Row],[NUMĂRUL PERSOANELOR CARE AU PARTICIPAT LA VOT]]</f>
        <v>0.32976092333058532</v>
      </c>
      <c r="W247" s="41">
        <f>Data5[[#This Row],[TOTAL CHELTUIELI EURO]]/Data5[[#This Row],[NUMĂRUL PERSOANELOR CARE AU PARTICIPAT LA VOT]]</f>
        <v>6.8131014510151716E-2</v>
      </c>
      <c r="X247" s="43">
        <v>4.8400999999999996</v>
      </c>
      <c r="Y247" s="114" t="s">
        <v>2890</v>
      </c>
      <c r="Z247" s="44">
        <v>0</v>
      </c>
      <c r="AA247" s="115" t="s">
        <v>3105</v>
      </c>
      <c r="AB247" s="44">
        <v>0</v>
      </c>
      <c r="AC247" s="45"/>
    </row>
    <row r="248" spans="1:29" ht="12" customHeight="1" x14ac:dyDescent="0.2">
      <c r="A248" s="37">
        <v>247</v>
      </c>
      <c r="B248" s="38" t="s">
        <v>6</v>
      </c>
      <c r="C248" s="39" t="s">
        <v>1196</v>
      </c>
      <c r="D248" s="40">
        <v>44101</v>
      </c>
      <c r="E248" s="38">
        <v>1</v>
      </c>
      <c r="F248" s="38"/>
      <c r="G248" s="38" t="s">
        <v>2</v>
      </c>
      <c r="H248" s="38" t="s">
        <v>2</v>
      </c>
      <c r="I248" s="39">
        <v>7700</v>
      </c>
      <c r="J248" s="39">
        <v>7038</v>
      </c>
      <c r="K248" s="39">
        <v>0</v>
      </c>
      <c r="L248" s="41">
        <f>SUM(Data5[[#This Row],[CHELTUIELI DE PERSONAL LEI]:[CHELTUIELI DE CAPITAL (ACTIVE NEFINANCIARE ) LEI]])</f>
        <v>14738</v>
      </c>
      <c r="M248" s="41">
        <f>Data5[[#This Row],[TOTAL CHELTUIELI LEI]]/Data5[[#This Row],[CURS VALUTAR EURO BNR 22 07 2020]]</f>
        <v>3044.9784095369932</v>
      </c>
      <c r="N248" s="49">
        <v>1970</v>
      </c>
      <c r="O248" s="42"/>
      <c r="P248" s="42">
        <v>1281</v>
      </c>
      <c r="Q248" s="42"/>
      <c r="R248" s="42">
        <f>Data5[[#This Row],[PERSOANE ÎNSCRISE ÎN LISTELE ELECTORALE (TURUL 1)            ]]+Data5[[#This Row],[PERSOANE ÎNSCRISE ÎN LISTELE ELECTORALE (TURUL AL 2-LEA)]]</f>
        <v>1970</v>
      </c>
      <c r="S248" s="42">
        <f>Data5[[#This Row],[PERSOANE CARE AU PARTICIPAT LA VOT (TURUL 1)]]+Data5[[#This Row],[PERSOANE CARE AU PARTICIPAT LA VOT  (TURUL AL 2-LEA)]]</f>
        <v>1281</v>
      </c>
      <c r="T248" s="41">
        <f>Data5[[#This Row],[TOTAL CHELTUIELI LEI]]/Data5[[#This Row],[NUMĂRUL PERSOANELOR ÎNSCRISE ÎN LISTELE ELECTORALE]]</f>
        <v>7.4812182741116748</v>
      </c>
      <c r="U248" s="41">
        <f>Data5[[#This Row],[TOTAL CHELTUIELI EURO]]/Data5[[#This Row],[NUMĂRUL PERSOANELOR ÎNSCRISE ÎN LISTELE ELECTORALE]]</f>
        <v>1.5456743195619256</v>
      </c>
      <c r="V248" s="41">
        <f>Data5[[#This Row],[TOTAL CHELTUIELI LEI]]/Data5[[#This Row],[NUMĂRUL PERSOANELOR CARE AU PARTICIPAT LA VOT]]</f>
        <v>11.505074160811866</v>
      </c>
      <c r="W248" s="41">
        <f>Data5[[#This Row],[TOTAL CHELTUIELI EURO]]/Data5[[#This Row],[NUMĂRUL PERSOANELOR CARE AU PARTICIPAT LA VOT]]</f>
        <v>2.3770323259461303</v>
      </c>
      <c r="X248" s="43">
        <v>4.8400999999999996</v>
      </c>
      <c r="Y248" s="114" t="s">
        <v>2886</v>
      </c>
      <c r="Z248" s="44">
        <v>7</v>
      </c>
      <c r="AA248" s="115" t="s">
        <v>3107</v>
      </c>
      <c r="AB248" s="44">
        <v>1</v>
      </c>
      <c r="AC248" s="45"/>
    </row>
    <row r="249" spans="1:29" ht="12" customHeight="1" x14ac:dyDescent="0.2">
      <c r="A249" s="37">
        <v>248</v>
      </c>
      <c r="B249" s="38" t="s">
        <v>6</v>
      </c>
      <c r="C249" s="39" t="s">
        <v>1197</v>
      </c>
      <c r="D249" s="40">
        <v>44101</v>
      </c>
      <c r="E249" s="38">
        <v>1</v>
      </c>
      <c r="F249" s="38"/>
      <c r="G249" s="38" t="s">
        <v>2</v>
      </c>
      <c r="H249" s="38" t="s">
        <v>2</v>
      </c>
      <c r="I249" s="39">
        <v>0</v>
      </c>
      <c r="J249" s="39">
        <v>23126</v>
      </c>
      <c r="K249" s="39">
        <v>0</v>
      </c>
      <c r="L249" s="41">
        <f>SUM(Data5[[#This Row],[CHELTUIELI DE PERSONAL LEI]:[CHELTUIELI DE CAPITAL (ACTIVE NEFINANCIARE ) LEI]])</f>
        <v>23126</v>
      </c>
      <c r="M249" s="41">
        <f>Data5[[#This Row],[TOTAL CHELTUIELI LEI]]/Data5[[#This Row],[CURS VALUTAR EURO BNR 22 07 2020]]</f>
        <v>4778.0004545360634</v>
      </c>
      <c r="N249" s="49">
        <v>1108</v>
      </c>
      <c r="O249" s="42"/>
      <c r="P249" s="42">
        <v>754</v>
      </c>
      <c r="Q249" s="42"/>
      <c r="R249" s="42">
        <f>Data5[[#This Row],[PERSOANE ÎNSCRISE ÎN LISTELE ELECTORALE (TURUL 1)            ]]+Data5[[#This Row],[PERSOANE ÎNSCRISE ÎN LISTELE ELECTORALE (TURUL AL 2-LEA)]]</f>
        <v>1108</v>
      </c>
      <c r="S249" s="42">
        <f>Data5[[#This Row],[PERSOANE CARE AU PARTICIPAT LA VOT (TURUL 1)]]+Data5[[#This Row],[PERSOANE CARE AU PARTICIPAT LA VOT  (TURUL AL 2-LEA)]]</f>
        <v>754</v>
      </c>
      <c r="T249" s="41">
        <f>Data5[[#This Row],[TOTAL CHELTUIELI LEI]]/Data5[[#This Row],[NUMĂRUL PERSOANELOR ÎNSCRISE ÎN LISTELE ELECTORALE]]</f>
        <v>20.871841155234659</v>
      </c>
      <c r="U249" s="41">
        <f>Data5[[#This Row],[TOTAL CHELTUIELI EURO]]/Data5[[#This Row],[NUMĂRUL PERSOANELOR ÎNSCRISE ÎN LISTELE ELECTORALE]]</f>
        <v>4.3122747784621511</v>
      </c>
      <c r="V249" s="41">
        <f>Data5[[#This Row],[TOTAL CHELTUIELI LEI]]/Data5[[#This Row],[NUMĂRUL PERSOANELOR CARE AU PARTICIPAT LA VOT]]</f>
        <v>30.671087533156498</v>
      </c>
      <c r="W249" s="41">
        <f>Data5[[#This Row],[TOTAL CHELTUIELI EURO]]/Data5[[#This Row],[NUMĂRUL PERSOANELOR CARE AU PARTICIPAT LA VOT]]</f>
        <v>6.3368706293581747</v>
      </c>
      <c r="X249" s="43">
        <v>4.8400999999999996</v>
      </c>
      <c r="Y249" s="114" t="s">
        <v>2911</v>
      </c>
      <c r="Z249" s="44">
        <v>20</v>
      </c>
      <c r="AA249" s="115" t="s">
        <v>3110</v>
      </c>
      <c r="AB249" s="44">
        <v>4</v>
      </c>
      <c r="AC249" s="45"/>
    </row>
    <row r="250" spans="1:29" ht="12" customHeight="1" x14ac:dyDescent="0.2">
      <c r="A250" s="37">
        <v>249</v>
      </c>
      <c r="B250" s="38" t="s">
        <v>6</v>
      </c>
      <c r="C250" s="39" t="s">
        <v>1198</v>
      </c>
      <c r="D250" s="40">
        <v>44101</v>
      </c>
      <c r="E250" s="38">
        <v>1</v>
      </c>
      <c r="F250" s="38"/>
      <c r="G250" s="38" t="s">
        <v>2</v>
      </c>
      <c r="H250" s="38" t="s">
        <v>2</v>
      </c>
      <c r="I250" s="39">
        <v>0</v>
      </c>
      <c r="J250" s="39">
        <v>13851</v>
      </c>
      <c r="K250" s="39">
        <v>0</v>
      </c>
      <c r="L250" s="41">
        <f>SUM(Data5[[#This Row],[CHELTUIELI DE PERSONAL LEI]:[CHELTUIELI DE CAPITAL (ACTIVE NEFINANCIARE ) LEI]])</f>
        <v>13851</v>
      </c>
      <c r="M250" s="41">
        <f>Data5[[#This Row],[TOTAL CHELTUIELI LEI]]/Data5[[#This Row],[CURS VALUTAR EURO BNR 22 07 2020]]</f>
        <v>2861.7177331046883</v>
      </c>
      <c r="N250" s="49">
        <v>2696</v>
      </c>
      <c r="O250" s="42"/>
      <c r="P250" s="42">
        <v>1455</v>
      </c>
      <c r="Q250" s="42"/>
      <c r="R250" s="42">
        <f>Data5[[#This Row],[PERSOANE ÎNSCRISE ÎN LISTELE ELECTORALE (TURUL 1)            ]]+Data5[[#This Row],[PERSOANE ÎNSCRISE ÎN LISTELE ELECTORALE (TURUL AL 2-LEA)]]</f>
        <v>2696</v>
      </c>
      <c r="S250" s="42">
        <f>Data5[[#This Row],[PERSOANE CARE AU PARTICIPAT LA VOT (TURUL 1)]]+Data5[[#This Row],[PERSOANE CARE AU PARTICIPAT LA VOT  (TURUL AL 2-LEA)]]</f>
        <v>1455</v>
      </c>
      <c r="T250" s="41">
        <f>Data5[[#This Row],[TOTAL CHELTUIELI LEI]]/Data5[[#This Row],[NUMĂRUL PERSOANELOR ÎNSCRISE ÎN LISTELE ELECTORALE]]</f>
        <v>5.1376112759643915</v>
      </c>
      <c r="U250" s="41">
        <f>Data5[[#This Row],[TOTAL CHELTUIELI EURO]]/Data5[[#This Row],[NUMĂRUL PERSOANELOR ÎNSCRISE ÎN LISTELE ELECTORALE]]</f>
        <v>1.0614680018934304</v>
      </c>
      <c r="V250" s="41">
        <f>Data5[[#This Row],[TOTAL CHELTUIELI LEI]]/Data5[[#This Row],[NUMĂRUL PERSOANELOR CARE AU PARTICIPAT LA VOT]]</f>
        <v>9.5195876288659793</v>
      </c>
      <c r="W250" s="41">
        <f>Data5[[#This Row],[TOTAL CHELTUIELI EURO]]/Data5[[#This Row],[NUMĂRUL PERSOANELOR CARE AU PARTICIPAT LA VOT]]</f>
        <v>1.9668163114121568</v>
      </c>
      <c r="X250" s="43">
        <v>4.8400999999999996</v>
      </c>
      <c r="Y250" s="114" t="s">
        <v>2892</v>
      </c>
      <c r="Z250" s="44">
        <v>5</v>
      </c>
      <c r="AA250" s="115" t="s">
        <v>3107</v>
      </c>
      <c r="AB250" s="44">
        <v>1</v>
      </c>
      <c r="AC250" s="45"/>
    </row>
    <row r="251" spans="1:29" ht="12" customHeight="1" x14ac:dyDescent="0.2">
      <c r="A251" s="37">
        <v>250</v>
      </c>
      <c r="B251" s="38" t="s">
        <v>6</v>
      </c>
      <c r="C251" s="39" t="s">
        <v>1199</v>
      </c>
      <c r="D251" s="40">
        <v>44101</v>
      </c>
      <c r="E251" s="38">
        <v>1</v>
      </c>
      <c r="F251" s="38"/>
      <c r="G251" s="38" t="s">
        <v>2</v>
      </c>
      <c r="H251" s="38" t="s">
        <v>2</v>
      </c>
      <c r="I251" s="39">
        <v>1080</v>
      </c>
      <c r="J251" s="39">
        <v>9645</v>
      </c>
      <c r="K251" s="39">
        <v>0</v>
      </c>
      <c r="L251" s="41">
        <f>SUM(Data5[[#This Row],[CHELTUIELI DE PERSONAL LEI]:[CHELTUIELI DE CAPITAL (ACTIVE NEFINANCIARE ) LEI]])</f>
        <v>10725</v>
      </c>
      <c r="M251" s="41">
        <f>Data5[[#This Row],[TOTAL CHELTUIELI LEI]]/Data5[[#This Row],[CURS VALUTAR EURO BNR 22 07 2020]]</f>
        <v>2215.8633086093264</v>
      </c>
      <c r="N251" s="49">
        <v>3935</v>
      </c>
      <c r="O251" s="42"/>
      <c r="P251" s="42">
        <v>2294</v>
      </c>
      <c r="Q251" s="42"/>
      <c r="R251" s="42">
        <f>Data5[[#This Row],[PERSOANE ÎNSCRISE ÎN LISTELE ELECTORALE (TURUL 1)            ]]+Data5[[#This Row],[PERSOANE ÎNSCRISE ÎN LISTELE ELECTORALE (TURUL AL 2-LEA)]]</f>
        <v>3935</v>
      </c>
      <c r="S251" s="42">
        <f>Data5[[#This Row],[PERSOANE CARE AU PARTICIPAT LA VOT (TURUL 1)]]+Data5[[#This Row],[PERSOANE CARE AU PARTICIPAT LA VOT  (TURUL AL 2-LEA)]]</f>
        <v>2294</v>
      </c>
      <c r="T251" s="41">
        <f>Data5[[#This Row],[TOTAL CHELTUIELI LEI]]/Data5[[#This Row],[NUMĂRUL PERSOANELOR ÎNSCRISE ÎN LISTELE ELECTORALE]]</f>
        <v>2.7255400254129607</v>
      </c>
      <c r="U251" s="41">
        <f>Data5[[#This Row],[TOTAL CHELTUIELI EURO]]/Data5[[#This Row],[NUMĂRUL PERSOANELOR ÎNSCRISE ÎN LISTELE ELECTORALE]]</f>
        <v>0.56311646978635999</v>
      </c>
      <c r="V251" s="41">
        <f>Data5[[#This Row],[TOTAL CHELTUIELI LEI]]/Data5[[#This Row],[NUMĂRUL PERSOANELOR CARE AU PARTICIPAT LA VOT]]</f>
        <v>4.6752397558849168</v>
      </c>
      <c r="W251" s="41">
        <f>Data5[[#This Row],[TOTAL CHELTUIELI EURO]]/Data5[[#This Row],[NUMĂRUL PERSOANELOR CARE AU PARTICIPAT LA VOT]]</f>
        <v>0.96593866983841603</v>
      </c>
      <c r="X251" s="43">
        <v>4.8400999999999996</v>
      </c>
      <c r="Y251" s="114" t="s">
        <v>2891</v>
      </c>
      <c r="Z251" s="44">
        <v>2</v>
      </c>
      <c r="AA251" s="115" t="s">
        <v>3105</v>
      </c>
      <c r="AB251" s="44">
        <v>0</v>
      </c>
      <c r="AC251" s="45"/>
    </row>
    <row r="252" spans="1:29" ht="12" customHeight="1" x14ac:dyDescent="0.2">
      <c r="A252" s="37">
        <v>251</v>
      </c>
      <c r="B252" s="38" t="s">
        <v>6</v>
      </c>
      <c r="C252" s="39" t="s">
        <v>1200</v>
      </c>
      <c r="D252" s="40">
        <v>44101</v>
      </c>
      <c r="E252" s="38">
        <v>1</v>
      </c>
      <c r="F252" s="38"/>
      <c r="G252" s="38" t="s">
        <v>2</v>
      </c>
      <c r="H252" s="38" t="s">
        <v>2</v>
      </c>
      <c r="I252" s="39">
        <v>2000</v>
      </c>
      <c r="J252" s="39">
        <v>6500</v>
      </c>
      <c r="K252" s="39">
        <v>0</v>
      </c>
      <c r="L252" s="41">
        <f>SUM(Data5[[#This Row],[CHELTUIELI DE PERSONAL LEI]:[CHELTUIELI DE CAPITAL (ACTIVE NEFINANCIARE ) LEI]])</f>
        <v>8500</v>
      </c>
      <c r="M252" s="41">
        <f>Data5[[#This Row],[TOTAL CHELTUIELI LEI]]/Data5[[#This Row],[CURS VALUTAR EURO BNR 22 07 2020]]</f>
        <v>1756.1620627672983</v>
      </c>
      <c r="N252" s="49">
        <v>1539</v>
      </c>
      <c r="O252" s="42"/>
      <c r="P252" s="42">
        <v>1073</v>
      </c>
      <c r="Q252" s="42"/>
      <c r="R252" s="42">
        <f>Data5[[#This Row],[PERSOANE ÎNSCRISE ÎN LISTELE ELECTORALE (TURUL 1)            ]]+Data5[[#This Row],[PERSOANE ÎNSCRISE ÎN LISTELE ELECTORALE (TURUL AL 2-LEA)]]</f>
        <v>1539</v>
      </c>
      <c r="S252" s="42">
        <f>Data5[[#This Row],[PERSOANE CARE AU PARTICIPAT LA VOT (TURUL 1)]]+Data5[[#This Row],[PERSOANE CARE AU PARTICIPAT LA VOT  (TURUL AL 2-LEA)]]</f>
        <v>1073</v>
      </c>
      <c r="T252" s="41">
        <f>Data5[[#This Row],[TOTAL CHELTUIELI LEI]]/Data5[[#This Row],[NUMĂRUL PERSOANELOR ÎNSCRISE ÎN LISTELE ELECTORALE]]</f>
        <v>5.5230669265756989</v>
      </c>
      <c r="U252" s="41">
        <f>Data5[[#This Row],[TOTAL CHELTUIELI EURO]]/Data5[[#This Row],[NUMĂRUL PERSOANELOR ÎNSCRISE ÎN LISTELE ELECTORALE]]</f>
        <v>1.1411059537149437</v>
      </c>
      <c r="V252" s="41">
        <f>Data5[[#This Row],[TOTAL CHELTUIELI LEI]]/Data5[[#This Row],[NUMĂRUL PERSOANELOR CARE AU PARTICIPAT LA VOT]]</f>
        <v>7.9217148182665422</v>
      </c>
      <c r="W252" s="41">
        <f>Data5[[#This Row],[TOTAL CHELTUIELI EURO]]/Data5[[#This Row],[NUMĂRUL PERSOANELOR CARE AU PARTICIPAT LA VOT]]</f>
        <v>1.6366841218707346</v>
      </c>
      <c r="X252" s="43">
        <v>4.8400999999999996</v>
      </c>
      <c r="Y252" s="114" t="s">
        <v>2892</v>
      </c>
      <c r="Z252" s="44">
        <v>5</v>
      </c>
      <c r="AA252" s="115" t="s">
        <v>3107</v>
      </c>
      <c r="AB252" s="44">
        <v>1</v>
      </c>
      <c r="AC252" s="45"/>
    </row>
    <row r="253" spans="1:29" ht="12" customHeight="1" x14ac:dyDescent="0.2">
      <c r="A253" s="37">
        <v>252</v>
      </c>
      <c r="B253" s="38" t="s">
        <v>6</v>
      </c>
      <c r="C253" s="39" t="s">
        <v>184</v>
      </c>
      <c r="D253" s="40">
        <v>44101</v>
      </c>
      <c r="E253" s="38">
        <v>1</v>
      </c>
      <c r="F253" s="38"/>
      <c r="G253" s="38" t="s">
        <v>2</v>
      </c>
      <c r="H253" s="38" t="s">
        <v>2</v>
      </c>
      <c r="I253" s="39">
        <v>22408</v>
      </c>
      <c r="J253" s="39">
        <v>3895</v>
      </c>
      <c r="K253" s="39">
        <v>0</v>
      </c>
      <c r="L253" s="41">
        <f>SUM(Data5[[#This Row],[CHELTUIELI DE PERSONAL LEI]:[CHELTUIELI DE CAPITAL (ACTIVE NEFINANCIARE ) LEI]])</f>
        <v>26303</v>
      </c>
      <c r="M253" s="41">
        <f>Data5[[#This Row],[TOTAL CHELTUIELI LEI]]/Data5[[#This Row],[CURS VALUTAR EURO BNR 22 07 2020]]</f>
        <v>5434.3918514080287</v>
      </c>
      <c r="N253" s="49">
        <v>2208</v>
      </c>
      <c r="O253" s="42"/>
      <c r="P253" s="42">
        <v>1379</v>
      </c>
      <c r="Q253" s="42"/>
      <c r="R253" s="42">
        <f>Data5[[#This Row],[PERSOANE ÎNSCRISE ÎN LISTELE ELECTORALE (TURUL 1)            ]]+Data5[[#This Row],[PERSOANE ÎNSCRISE ÎN LISTELE ELECTORALE (TURUL AL 2-LEA)]]</f>
        <v>2208</v>
      </c>
      <c r="S253" s="42">
        <f>Data5[[#This Row],[PERSOANE CARE AU PARTICIPAT LA VOT (TURUL 1)]]+Data5[[#This Row],[PERSOANE CARE AU PARTICIPAT LA VOT  (TURUL AL 2-LEA)]]</f>
        <v>1379</v>
      </c>
      <c r="T253" s="41">
        <f>Data5[[#This Row],[TOTAL CHELTUIELI LEI]]/Data5[[#This Row],[NUMĂRUL PERSOANELOR ÎNSCRISE ÎN LISTELE ELECTORALE]]</f>
        <v>11.912590579710145</v>
      </c>
      <c r="U253" s="41">
        <f>Data5[[#This Row],[TOTAL CHELTUIELI EURO]]/Data5[[#This Row],[NUMĂRUL PERSOANELOR ÎNSCRISE ÎN LISTELE ELECTORALE]]</f>
        <v>2.4612281935724769</v>
      </c>
      <c r="V253" s="41">
        <f>Data5[[#This Row],[TOTAL CHELTUIELI LEI]]/Data5[[#This Row],[NUMĂRUL PERSOANELOR CARE AU PARTICIPAT LA VOT]]</f>
        <v>19.073966642494561</v>
      </c>
      <c r="W253" s="41">
        <f>Data5[[#This Row],[TOTAL CHELTUIELI EURO]]/Data5[[#This Row],[NUMĂRUL PERSOANELOR CARE AU PARTICIPAT LA VOT]]</f>
        <v>3.9408207769456336</v>
      </c>
      <c r="X253" s="43">
        <v>4.8400999999999996</v>
      </c>
      <c r="Y253" s="114" t="s">
        <v>2888</v>
      </c>
      <c r="Z253" s="44">
        <v>11</v>
      </c>
      <c r="AA253" s="115" t="s">
        <v>3108</v>
      </c>
      <c r="AB253" s="44">
        <v>2</v>
      </c>
      <c r="AC253" s="45"/>
    </row>
    <row r="254" spans="1:29" ht="12" customHeight="1" x14ac:dyDescent="0.2">
      <c r="A254" s="37">
        <v>253</v>
      </c>
      <c r="B254" s="38" t="s">
        <v>6</v>
      </c>
      <c r="C254" s="39" t="s">
        <v>1201</v>
      </c>
      <c r="D254" s="40">
        <v>44101</v>
      </c>
      <c r="E254" s="38">
        <v>1</v>
      </c>
      <c r="F254" s="38"/>
      <c r="G254" s="38" t="s">
        <v>2</v>
      </c>
      <c r="H254" s="38" t="s">
        <v>2</v>
      </c>
      <c r="I254" s="39">
        <v>3000</v>
      </c>
      <c r="J254" s="39">
        <v>14763</v>
      </c>
      <c r="K254" s="39">
        <v>0</v>
      </c>
      <c r="L254" s="41">
        <f>SUM(Data5[[#This Row],[CHELTUIELI DE PERSONAL LEI]:[CHELTUIELI DE CAPITAL (ACTIVE NEFINANCIARE ) LEI]])</f>
        <v>17763</v>
      </c>
      <c r="M254" s="41">
        <f>Data5[[#This Row],[TOTAL CHELTUIELI LEI]]/Data5[[#This Row],[CURS VALUTAR EURO BNR 22 07 2020]]</f>
        <v>3669.9654965806494</v>
      </c>
      <c r="N254" s="49">
        <v>2528</v>
      </c>
      <c r="O254" s="42"/>
      <c r="P254" s="42">
        <v>1681</v>
      </c>
      <c r="Q254" s="42"/>
      <c r="R254" s="42">
        <f>Data5[[#This Row],[PERSOANE ÎNSCRISE ÎN LISTELE ELECTORALE (TURUL 1)            ]]+Data5[[#This Row],[PERSOANE ÎNSCRISE ÎN LISTELE ELECTORALE (TURUL AL 2-LEA)]]</f>
        <v>2528</v>
      </c>
      <c r="S254" s="42">
        <f>Data5[[#This Row],[PERSOANE CARE AU PARTICIPAT LA VOT (TURUL 1)]]+Data5[[#This Row],[PERSOANE CARE AU PARTICIPAT LA VOT  (TURUL AL 2-LEA)]]</f>
        <v>1681</v>
      </c>
      <c r="T254" s="41">
        <f>Data5[[#This Row],[TOTAL CHELTUIELI LEI]]/Data5[[#This Row],[NUMĂRUL PERSOANELOR ÎNSCRISE ÎN LISTELE ELECTORALE]]</f>
        <v>7.0265031645569618</v>
      </c>
      <c r="U254" s="41">
        <f>Data5[[#This Row],[TOTAL CHELTUIELI EURO]]/Data5[[#This Row],[NUMĂRUL PERSOANELOR ÎNSCRISE ÎN LISTELE ELECTORALE]]</f>
        <v>1.4517268578246241</v>
      </c>
      <c r="V254" s="41">
        <f>Data5[[#This Row],[TOTAL CHELTUIELI LEI]]/Data5[[#This Row],[NUMĂRUL PERSOANELOR CARE AU PARTICIPAT LA VOT]]</f>
        <v>10.566924449732301</v>
      </c>
      <c r="W254" s="41">
        <f>Data5[[#This Row],[TOTAL CHELTUIELI EURO]]/Data5[[#This Row],[NUMĂRUL PERSOANELOR CARE AU PARTICIPAT LA VOT]]</f>
        <v>2.1832037457350681</v>
      </c>
      <c r="X254" s="43">
        <v>4.8400999999999996</v>
      </c>
      <c r="Y254" s="114" t="s">
        <v>2886</v>
      </c>
      <c r="Z254" s="44">
        <v>7</v>
      </c>
      <c r="AA254" s="115" t="s">
        <v>3107</v>
      </c>
      <c r="AB254" s="44">
        <v>1</v>
      </c>
      <c r="AC254" s="45"/>
    </row>
    <row r="255" spans="1:29" ht="12" customHeight="1" x14ac:dyDescent="0.2">
      <c r="A255" s="37">
        <v>254</v>
      </c>
      <c r="B255" s="38" t="s">
        <v>6</v>
      </c>
      <c r="C255" s="39" t="s">
        <v>1202</v>
      </c>
      <c r="D255" s="40">
        <v>44101</v>
      </c>
      <c r="E255" s="38">
        <v>1</v>
      </c>
      <c r="F255" s="38"/>
      <c r="G255" s="38" t="s">
        <v>2</v>
      </c>
      <c r="H255" s="38" t="s">
        <v>2</v>
      </c>
      <c r="I255" s="39">
        <v>0</v>
      </c>
      <c r="J255" s="39">
        <v>14766.6</v>
      </c>
      <c r="K255" s="39">
        <v>0</v>
      </c>
      <c r="L255" s="41">
        <f>SUM(Data5[[#This Row],[CHELTUIELI DE PERSONAL LEI]:[CHELTUIELI DE CAPITAL (ACTIVE NEFINANCIARE ) LEI]])</f>
        <v>14766.6</v>
      </c>
      <c r="M255" s="41">
        <f>Data5[[#This Row],[TOTAL CHELTUIELI LEI]]/Data5[[#This Row],[CURS VALUTAR EURO BNR 22 07 2020]]</f>
        <v>3050.8873783599515</v>
      </c>
      <c r="N255" s="49">
        <v>2376</v>
      </c>
      <c r="O255" s="42"/>
      <c r="P255" s="42">
        <v>1337</v>
      </c>
      <c r="Q255" s="42"/>
      <c r="R255" s="42">
        <f>Data5[[#This Row],[PERSOANE ÎNSCRISE ÎN LISTELE ELECTORALE (TURUL 1)            ]]+Data5[[#This Row],[PERSOANE ÎNSCRISE ÎN LISTELE ELECTORALE (TURUL AL 2-LEA)]]</f>
        <v>2376</v>
      </c>
      <c r="S255" s="42">
        <f>Data5[[#This Row],[PERSOANE CARE AU PARTICIPAT LA VOT (TURUL 1)]]+Data5[[#This Row],[PERSOANE CARE AU PARTICIPAT LA VOT  (TURUL AL 2-LEA)]]</f>
        <v>1337</v>
      </c>
      <c r="T255" s="41">
        <f>Data5[[#This Row],[TOTAL CHELTUIELI LEI]]/Data5[[#This Row],[NUMĂRUL PERSOANELOR ÎNSCRISE ÎN LISTELE ELECTORALE]]</f>
        <v>6.2148989898989901</v>
      </c>
      <c r="U255" s="41">
        <f>Data5[[#This Row],[TOTAL CHELTUIELI EURO]]/Data5[[#This Row],[NUMĂRUL PERSOANELOR ÎNSCRISE ÎN LISTELE ELECTORALE]]</f>
        <v>1.2840435094107541</v>
      </c>
      <c r="V255" s="41">
        <f>Data5[[#This Row],[TOTAL CHELTUIELI LEI]]/Data5[[#This Row],[NUMĂRUL PERSOANELOR CARE AU PARTICIPAT LA VOT]]</f>
        <v>11.044577412116679</v>
      </c>
      <c r="W255" s="41">
        <f>Data5[[#This Row],[TOTAL CHELTUIELI EURO]]/Data5[[#This Row],[NUMĂRUL PERSOANELOR CARE AU PARTICIPAT LA VOT]]</f>
        <v>2.2818903353477573</v>
      </c>
      <c r="X255" s="43">
        <v>4.8400999999999996</v>
      </c>
      <c r="Y255" s="114" t="s">
        <v>2889</v>
      </c>
      <c r="Z255" s="44">
        <v>6</v>
      </c>
      <c r="AA255" s="115" t="s">
        <v>3107</v>
      </c>
      <c r="AB255" s="44">
        <v>1</v>
      </c>
      <c r="AC255" s="45"/>
    </row>
    <row r="256" spans="1:29" ht="12" customHeight="1" x14ac:dyDescent="0.2">
      <c r="A256" s="37">
        <v>255</v>
      </c>
      <c r="B256" s="38" t="s">
        <v>6</v>
      </c>
      <c r="C256" s="39" t="s">
        <v>1203</v>
      </c>
      <c r="D256" s="40">
        <v>44101</v>
      </c>
      <c r="E256" s="38">
        <v>1</v>
      </c>
      <c r="F256" s="38"/>
      <c r="G256" s="38" t="s">
        <v>2</v>
      </c>
      <c r="H256" s="38" t="s">
        <v>2</v>
      </c>
      <c r="I256" s="39">
        <v>4000</v>
      </c>
      <c r="J256" s="39">
        <v>10407</v>
      </c>
      <c r="K256" s="39">
        <v>0</v>
      </c>
      <c r="L256" s="41">
        <f>SUM(Data5[[#This Row],[CHELTUIELI DE PERSONAL LEI]:[CHELTUIELI DE CAPITAL (ACTIVE NEFINANCIARE ) LEI]])</f>
        <v>14407</v>
      </c>
      <c r="M256" s="41">
        <f>Data5[[#This Row],[TOTAL CHELTUIELI LEI]]/Data5[[#This Row],[CURS VALUTAR EURO BNR 22 07 2020]]</f>
        <v>2976.5913927398196</v>
      </c>
      <c r="N256" s="49">
        <v>3332</v>
      </c>
      <c r="O256" s="42"/>
      <c r="P256" s="42">
        <v>2319</v>
      </c>
      <c r="Q256" s="42"/>
      <c r="R256" s="42">
        <f>Data5[[#This Row],[PERSOANE ÎNSCRISE ÎN LISTELE ELECTORALE (TURUL 1)            ]]+Data5[[#This Row],[PERSOANE ÎNSCRISE ÎN LISTELE ELECTORALE (TURUL AL 2-LEA)]]</f>
        <v>3332</v>
      </c>
      <c r="S256" s="42">
        <f>Data5[[#This Row],[PERSOANE CARE AU PARTICIPAT LA VOT (TURUL 1)]]+Data5[[#This Row],[PERSOANE CARE AU PARTICIPAT LA VOT  (TURUL AL 2-LEA)]]</f>
        <v>2319</v>
      </c>
      <c r="T256" s="41">
        <f>Data5[[#This Row],[TOTAL CHELTUIELI LEI]]/Data5[[#This Row],[NUMĂRUL PERSOANELOR ÎNSCRISE ÎN LISTELE ELECTORALE]]</f>
        <v>4.3238295318127253</v>
      </c>
      <c r="U256" s="41">
        <f>Data5[[#This Row],[TOTAL CHELTUIELI EURO]]/Data5[[#This Row],[NUMĂRUL PERSOANELOR ÎNSCRISE ÎN LISTELE ELECTORALE]]</f>
        <v>0.89333475172263499</v>
      </c>
      <c r="V256" s="41">
        <f>Data5[[#This Row],[TOTAL CHELTUIELI LEI]]/Data5[[#This Row],[NUMĂRUL PERSOANELOR CARE AU PARTICIPAT LA VOT]]</f>
        <v>6.2125916343251397</v>
      </c>
      <c r="W256" s="41">
        <f>Data5[[#This Row],[TOTAL CHELTUIELI EURO]]/Data5[[#This Row],[NUMĂRUL PERSOANELOR CARE AU PARTICIPAT LA VOT]]</f>
        <v>1.2835667929020351</v>
      </c>
      <c r="X256" s="43">
        <v>4.8400999999999996</v>
      </c>
      <c r="Y256" s="114" t="s">
        <v>2895</v>
      </c>
      <c r="Z256" s="44">
        <v>4</v>
      </c>
      <c r="AA256" s="115" t="s">
        <v>3105</v>
      </c>
      <c r="AB256" s="44">
        <v>0</v>
      </c>
      <c r="AC256" s="45"/>
    </row>
    <row r="257" spans="1:29" ht="12" customHeight="1" x14ac:dyDescent="0.2">
      <c r="A257" s="37">
        <v>256</v>
      </c>
      <c r="B257" s="38" t="s">
        <v>6</v>
      </c>
      <c r="C257" s="39" t="s">
        <v>562</v>
      </c>
      <c r="D257" s="40">
        <v>44101</v>
      </c>
      <c r="E257" s="38">
        <v>1</v>
      </c>
      <c r="F257" s="38"/>
      <c r="G257" s="38" t="s">
        <v>2</v>
      </c>
      <c r="H257" s="38" t="s">
        <v>2</v>
      </c>
      <c r="I257" s="39">
        <v>26808</v>
      </c>
      <c r="J257" s="39">
        <v>9953.4699999999993</v>
      </c>
      <c r="K257" s="39">
        <v>37824.15</v>
      </c>
      <c r="L257" s="41">
        <f>SUM(Data5[[#This Row],[CHELTUIELI DE PERSONAL LEI]:[CHELTUIELI DE CAPITAL (ACTIVE NEFINANCIARE ) LEI]])</f>
        <v>74585.62</v>
      </c>
      <c r="M257" s="41">
        <f>Data5[[#This Row],[TOTAL CHELTUIELI LEI]]/Data5[[#This Row],[CURS VALUTAR EURO BNR 22 07 2020]]</f>
        <v>15409.933679056217</v>
      </c>
      <c r="N257" s="49">
        <v>2883</v>
      </c>
      <c r="O257" s="42"/>
      <c r="P257" s="42">
        <v>1663</v>
      </c>
      <c r="Q257" s="42"/>
      <c r="R257" s="42">
        <f>Data5[[#This Row],[PERSOANE ÎNSCRISE ÎN LISTELE ELECTORALE (TURUL 1)            ]]+Data5[[#This Row],[PERSOANE ÎNSCRISE ÎN LISTELE ELECTORALE (TURUL AL 2-LEA)]]</f>
        <v>2883</v>
      </c>
      <c r="S257" s="42">
        <f>Data5[[#This Row],[PERSOANE CARE AU PARTICIPAT LA VOT (TURUL 1)]]+Data5[[#This Row],[PERSOANE CARE AU PARTICIPAT LA VOT  (TURUL AL 2-LEA)]]</f>
        <v>1663</v>
      </c>
      <c r="T257" s="41">
        <f>Data5[[#This Row],[TOTAL CHELTUIELI LEI]]/Data5[[#This Row],[NUMĂRUL PERSOANELOR ÎNSCRISE ÎN LISTELE ELECTORALE]]</f>
        <v>25.870835934790147</v>
      </c>
      <c r="U257" s="41">
        <f>Data5[[#This Row],[TOTAL CHELTUIELI EURO]]/Data5[[#This Row],[NUMĂRUL PERSOANELOR ÎNSCRISE ÎN LISTELE ELECTORALE]]</f>
        <v>5.3451036000888719</v>
      </c>
      <c r="V257" s="41">
        <f>Data5[[#This Row],[TOTAL CHELTUIELI LEI]]/Data5[[#This Row],[NUMĂRUL PERSOANELOR CARE AU PARTICIPAT LA VOT]]</f>
        <v>44.850042092603722</v>
      </c>
      <c r="W257" s="41">
        <f>Data5[[#This Row],[TOTAL CHELTUIELI EURO]]/Data5[[#This Row],[NUMĂRUL PERSOANELOR CARE AU PARTICIPAT LA VOT]]</f>
        <v>9.2663461690055424</v>
      </c>
      <c r="X257" s="43">
        <v>4.8400999999999996</v>
      </c>
      <c r="Y257" s="114" t="s">
        <v>2904</v>
      </c>
      <c r="Z257" s="44">
        <v>25</v>
      </c>
      <c r="AA257" s="115" t="s">
        <v>3109</v>
      </c>
      <c r="AB257" s="44">
        <v>5</v>
      </c>
      <c r="AC257" s="45"/>
    </row>
    <row r="258" spans="1:29" ht="12" customHeight="1" x14ac:dyDescent="0.2">
      <c r="A258" s="37">
        <v>257</v>
      </c>
      <c r="B258" s="38" t="s">
        <v>6</v>
      </c>
      <c r="C258" s="39" t="s">
        <v>429</v>
      </c>
      <c r="D258" s="40">
        <v>44101</v>
      </c>
      <c r="E258" s="38">
        <v>1</v>
      </c>
      <c r="F258" s="38"/>
      <c r="G258" s="38" t="s">
        <v>2</v>
      </c>
      <c r="H258" s="38" t="s">
        <v>2</v>
      </c>
      <c r="I258" s="39">
        <v>4800</v>
      </c>
      <c r="J258" s="39">
        <v>9812</v>
      </c>
      <c r="K258" s="39">
        <v>0</v>
      </c>
      <c r="L258" s="41">
        <f>SUM(Data5[[#This Row],[CHELTUIELI DE PERSONAL LEI]:[CHELTUIELI DE CAPITAL (ACTIVE NEFINANCIARE ) LEI]])</f>
        <v>14612</v>
      </c>
      <c r="M258" s="41">
        <f>Data5[[#This Row],[TOTAL CHELTUIELI LEI]]/Data5[[#This Row],[CURS VALUTAR EURO BNR 22 07 2020]]</f>
        <v>3018.9458895477369</v>
      </c>
      <c r="N258" s="49">
        <v>2557</v>
      </c>
      <c r="O258" s="42"/>
      <c r="P258" s="42">
        <v>1775</v>
      </c>
      <c r="Q258" s="42"/>
      <c r="R258" s="42">
        <f>Data5[[#This Row],[PERSOANE ÎNSCRISE ÎN LISTELE ELECTORALE (TURUL 1)            ]]+Data5[[#This Row],[PERSOANE ÎNSCRISE ÎN LISTELE ELECTORALE (TURUL AL 2-LEA)]]</f>
        <v>2557</v>
      </c>
      <c r="S258" s="42">
        <f>Data5[[#This Row],[PERSOANE CARE AU PARTICIPAT LA VOT (TURUL 1)]]+Data5[[#This Row],[PERSOANE CARE AU PARTICIPAT LA VOT  (TURUL AL 2-LEA)]]</f>
        <v>1775</v>
      </c>
      <c r="T258" s="41">
        <f>Data5[[#This Row],[TOTAL CHELTUIELI LEI]]/Data5[[#This Row],[NUMĂRUL PERSOANELOR ÎNSCRISE ÎN LISTELE ELECTORALE]]</f>
        <v>5.7145091904575676</v>
      </c>
      <c r="U258" s="41">
        <f>Data5[[#This Row],[TOTAL CHELTUIELI EURO]]/Data5[[#This Row],[NUMĂRUL PERSOANELOR ÎNSCRISE ÎN LISTELE ELECTORALE]]</f>
        <v>1.1806593232490172</v>
      </c>
      <c r="V258" s="41">
        <f>Data5[[#This Row],[TOTAL CHELTUIELI LEI]]/Data5[[#This Row],[NUMĂRUL PERSOANELOR CARE AU PARTICIPAT LA VOT]]</f>
        <v>8.2321126760563388</v>
      </c>
      <c r="W258" s="41">
        <f>Data5[[#This Row],[TOTAL CHELTUIELI EURO]]/Data5[[#This Row],[NUMĂRUL PERSOANELOR CARE AU PARTICIPAT LA VOT]]</f>
        <v>1.7008145856606969</v>
      </c>
      <c r="X258" s="43">
        <v>4.8400999999999996</v>
      </c>
      <c r="Y258" s="114" t="s">
        <v>2892</v>
      </c>
      <c r="Z258" s="44">
        <v>5</v>
      </c>
      <c r="AA258" s="115" t="s">
        <v>3107</v>
      </c>
      <c r="AB258" s="44">
        <v>1</v>
      </c>
      <c r="AC258" s="45"/>
    </row>
    <row r="259" spans="1:29" ht="12" customHeight="1" x14ac:dyDescent="0.2">
      <c r="A259" s="37">
        <v>258</v>
      </c>
      <c r="B259" s="38" t="s">
        <v>6</v>
      </c>
      <c r="C259" s="39" t="s">
        <v>355</v>
      </c>
      <c r="D259" s="40">
        <v>44101</v>
      </c>
      <c r="E259" s="38">
        <v>1</v>
      </c>
      <c r="F259" s="38"/>
      <c r="G259" s="38" t="s">
        <v>2</v>
      </c>
      <c r="H259" s="38" t="s">
        <v>2</v>
      </c>
      <c r="I259" s="48">
        <v>900</v>
      </c>
      <c r="J259" s="48">
        <v>3840</v>
      </c>
      <c r="K259" s="48">
        <v>0</v>
      </c>
      <c r="L259" s="41">
        <f>SUM(Data5[[#This Row],[CHELTUIELI DE PERSONAL LEI]:[CHELTUIELI DE CAPITAL (ACTIVE NEFINANCIARE ) LEI]])</f>
        <v>4740</v>
      </c>
      <c r="M259" s="41">
        <f>Data5[[#This Row],[TOTAL CHELTUIELI LEI]]/Data5[[#This Row],[CURS VALUTAR EURO BNR 22 07 2020]]</f>
        <v>979.31860911964634</v>
      </c>
      <c r="N259" s="49">
        <v>2205</v>
      </c>
      <c r="O259" s="42"/>
      <c r="P259" s="42">
        <v>1413</v>
      </c>
      <c r="Q259" s="42"/>
      <c r="R259" s="42">
        <f>Data5[[#This Row],[PERSOANE ÎNSCRISE ÎN LISTELE ELECTORALE (TURUL 1)            ]]+Data5[[#This Row],[PERSOANE ÎNSCRISE ÎN LISTELE ELECTORALE (TURUL AL 2-LEA)]]</f>
        <v>2205</v>
      </c>
      <c r="S259" s="42">
        <f>Data5[[#This Row],[PERSOANE CARE AU PARTICIPAT LA VOT (TURUL 1)]]+Data5[[#This Row],[PERSOANE CARE AU PARTICIPAT LA VOT  (TURUL AL 2-LEA)]]</f>
        <v>1413</v>
      </c>
      <c r="T259" s="41">
        <f>Data5[[#This Row],[TOTAL CHELTUIELI LEI]]/Data5[[#This Row],[NUMĂRUL PERSOANELOR ÎNSCRISE ÎN LISTELE ELECTORALE]]</f>
        <v>2.1496598639455784</v>
      </c>
      <c r="U259" s="41">
        <f>Data5[[#This Row],[TOTAL CHELTUIELI EURO]]/Data5[[#This Row],[NUMĂRUL PERSOANELOR ÎNSCRISE ÎN LISTELE ELECTORALE]]</f>
        <v>0.44413542363702779</v>
      </c>
      <c r="V259" s="41">
        <f>Data5[[#This Row],[TOTAL CHELTUIELI LEI]]/Data5[[#This Row],[NUMĂRUL PERSOANELOR CARE AU PARTICIPAT LA VOT]]</f>
        <v>3.3545647558386413</v>
      </c>
      <c r="W259" s="41">
        <f>Data5[[#This Row],[TOTAL CHELTUIELI EURO]]/Data5[[#This Row],[NUMĂRUL PERSOANELOR CARE AU PARTICIPAT LA VOT]]</f>
        <v>0.69307757191765484</v>
      </c>
      <c r="X259" s="43">
        <v>4.8400999999999996</v>
      </c>
      <c r="Y259" s="114" t="s">
        <v>2891</v>
      </c>
      <c r="Z259" s="44">
        <v>2</v>
      </c>
      <c r="AA259" s="115" t="s">
        <v>3105</v>
      </c>
      <c r="AB259" s="44">
        <v>0</v>
      </c>
      <c r="AC259" s="45"/>
    </row>
    <row r="260" spans="1:29" ht="12" customHeight="1" x14ac:dyDescent="0.2">
      <c r="A260" s="37">
        <v>259</v>
      </c>
      <c r="B260" s="38" t="s">
        <v>9</v>
      </c>
      <c r="C260" s="39" t="s">
        <v>1204</v>
      </c>
      <c r="D260" s="40">
        <v>44101</v>
      </c>
      <c r="E260" s="38">
        <v>1</v>
      </c>
      <c r="F260" s="38"/>
      <c r="G260" s="38" t="s">
        <v>2</v>
      </c>
      <c r="H260" s="38" t="s">
        <v>2</v>
      </c>
      <c r="I260" s="39">
        <v>97800</v>
      </c>
      <c r="J260" s="39">
        <v>68344.56</v>
      </c>
      <c r="K260" s="39">
        <v>0</v>
      </c>
      <c r="L260" s="41">
        <f>SUM(Data5[[#This Row],[CHELTUIELI DE PERSONAL LEI]:[CHELTUIELI DE CAPITAL (ACTIVE NEFINANCIARE ) LEI]])</f>
        <v>166144.56</v>
      </c>
      <c r="M260" s="41">
        <f>Data5[[#This Row],[TOTAL CHELTUIELI LEI]]/Data5[[#This Row],[CURS VALUTAR EURO BNR 22 07 2020]]</f>
        <v>34326.679200842962</v>
      </c>
      <c r="N260" s="49">
        <v>165511</v>
      </c>
      <c r="O260" s="42"/>
      <c r="P260" s="42">
        <v>51783</v>
      </c>
      <c r="Q260" s="42"/>
      <c r="R260" s="42">
        <f>Data5[[#This Row],[PERSOANE ÎNSCRISE ÎN LISTELE ELECTORALE (TURUL 1)            ]]+Data5[[#This Row],[PERSOANE ÎNSCRISE ÎN LISTELE ELECTORALE (TURUL AL 2-LEA)]]</f>
        <v>165511</v>
      </c>
      <c r="S260" s="42">
        <f>Data5[[#This Row],[PERSOANE CARE AU PARTICIPAT LA VOT (TURUL 1)]]+Data5[[#This Row],[PERSOANE CARE AU PARTICIPAT LA VOT  (TURUL AL 2-LEA)]]</f>
        <v>51783</v>
      </c>
      <c r="T260" s="41">
        <f>Data5[[#This Row],[TOTAL CHELTUIELI LEI]]/Data5[[#This Row],[NUMĂRUL PERSOANELOR ÎNSCRISE ÎN LISTELE ELECTORALE]]</f>
        <v>1.0038279026771635</v>
      </c>
      <c r="U260" s="41">
        <f>Data5[[#This Row],[TOTAL CHELTUIELI EURO]]/Data5[[#This Row],[NUMĂRUL PERSOANELOR ÎNSCRISE ÎN LISTELE ELECTORALE]]</f>
        <v>0.20739817414457626</v>
      </c>
      <c r="V260" s="41">
        <f>Data5[[#This Row],[TOTAL CHELTUIELI LEI]]/Data5[[#This Row],[NUMĂRUL PERSOANELOR CARE AU PARTICIPAT LA VOT]]</f>
        <v>3.2084769132726958</v>
      </c>
      <c r="W260" s="41">
        <f>Data5[[#This Row],[TOTAL CHELTUIELI EURO]]/Data5[[#This Row],[NUMĂRUL PERSOANELOR CARE AU PARTICIPAT LA VOT]]</f>
        <v>0.66289475698285083</v>
      </c>
      <c r="X260" s="43">
        <v>4.8400999999999996</v>
      </c>
      <c r="Y260" s="114" t="s">
        <v>2894</v>
      </c>
      <c r="Z260" s="44">
        <v>1</v>
      </c>
      <c r="AA260" s="115" t="s">
        <v>3105</v>
      </c>
      <c r="AB260" s="44">
        <v>0</v>
      </c>
      <c r="AC260" s="45"/>
    </row>
    <row r="261" spans="1:29" ht="12" customHeight="1" x14ac:dyDescent="0.2">
      <c r="A261" s="37">
        <v>260</v>
      </c>
      <c r="B261" s="38" t="s">
        <v>9</v>
      </c>
      <c r="C261" s="39" t="s">
        <v>1205</v>
      </c>
      <c r="D261" s="40">
        <v>44101</v>
      </c>
      <c r="E261" s="38">
        <v>1</v>
      </c>
      <c r="F261" s="38"/>
      <c r="G261" s="38" t="s">
        <v>2</v>
      </c>
      <c r="H261" s="38" t="s">
        <v>2</v>
      </c>
      <c r="I261" s="39">
        <v>18600</v>
      </c>
      <c r="J261" s="39">
        <v>10212.98</v>
      </c>
      <c r="K261" s="39">
        <v>0</v>
      </c>
      <c r="L261" s="41">
        <f>SUM(Data5[[#This Row],[CHELTUIELI DE PERSONAL LEI]:[CHELTUIELI DE CAPITAL (ACTIVE NEFINANCIARE ) LEI]])</f>
        <v>28812.98</v>
      </c>
      <c r="M261" s="41">
        <f>Data5[[#This Row],[TOTAL CHELTUIELI LEI]]/Data5[[#This Row],[CURS VALUTAR EURO BNR 22 07 2020]]</f>
        <v>5952.9720460321068</v>
      </c>
      <c r="N261" s="49">
        <v>19827</v>
      </c>
      <c r="O261" s="42"/>
      <c r="P261" s="42">
        <v>7581</v>
      </c>
      <c r="Q261" s="42"/>
      <c r="R261" s="42">
        <f>Data5[[#This Row],[PERSOANE ÎNSCRISE ÎN LISTELE ELECTORALE (TURUL 1)            ]]+Data5[[#This Row],[PERSOANE ÎNSCRISE ÎN LISTELE ELECTORALE (TURUL AL 2-LEA)]]</f>
        <v>19827</v>
      </c>
      <c r="S261" s="42">
        <f>Data5[[#This Row],[PERSOANE CARE AU PARTICIPAT LA VOT (TURUL 1)]]+Data5[[#This Row],[PERSOANE CARE AU PARTICIPAT LA VOT  (TURUL AL 2-LEA)]]</f>
        <v>7581</v>
      </c>
      <c r="T261" s="41">
        <f>Data5[[#This Row],[TOTAL CHELTUIELI LEI]]/Data5[[#This Row],[NUMĂRUL PERSOANELOR ÎNSCRISE ÎN LISTELE ELECTORALE]]</f>
        <v>1.4532193473546173</v>
      </c>
      <c r="U261" s="41">
        <f>Data5[[#This Row],[TOTAL CHELTUIELI EURO]]/Data5[[#This Row],[NUMĂRUL PERSOANELOR ÎNSCRISE ÎN LISTELE ELECTORALE]]</f>
        <v>0.3002457278474861</v>
      </c>
      <c r="V261" s="41">
        <f>Data5[[#This Row],[TOTAL CHELTUIELI LEI]]/Data5[[#This Row],[NUMĂRUL PERSOANELOR CARE AU PARTICIPAT LA VOT]]</f>
        <v>3.8006832871652816</v>
      </c>
      <c r="W261" s="41">
        <f>Data5[[#This Row],[TOTAL CHELTUIELI EURO]]/Data5[[#This Row],[NUMĂRUL PERSOANELOR CARE AU PARTICIPAT LA VOT]]</f>
        <v>0.78524891782510309</v>
      </c>
      <c r="X261" s="43">
        <v>4.8400999999999996</v>
      </c>
      <c r="Y261" s="114" t="s">
        <v>2894</v>
      </c>
      <c r="Z261" s="44">
        <v>1</v>
      </c>
      <c r="AA261" s="115" t="s">
        <v>3105</v>
      </c>
      <c r="AB261" s="44">
        <v>0</v>
      </c>
      <c r="AC261" s="45"/>
    </row>
    <row r="262" spans="1:29" ht="12" customHeight="1" x14ac:dyDescent="0.2">
      <c r="A262" s="37">
        <v>261</v>
      </c>
      <c r="B262" s="38" t="s">
        <v>9</v>
      </c>
      <c r="C262" s="39" t="s">
        <v>1206</v>
      </c>
      <c r="D262" s="40">
        <v>44101</v>
      </c>
      <c r="E262" s="38">
        <v>1</v>
      </c>
      <c r="F262" s="38"/>
      <c r="G262" s="38" t="s">
        <v>2</v>
      </c>
      <c r="H262" s="38" t="s">
        <v>2</v>
      </c>
      <c r="I262" s="39">
        <v>155918</v>
      </c>
      <c r="J262" s="39">
        <v>15964</v>
      </c>
      <c r="K262" s="39">
        <v>0</v>
      </c>
      <c r="L262" s="41">
        <f>SUM(Data5[[#This Row],[CHELTUIELI DE PERSONAL LEI]:[CHELTUIELI DE CAPITAL (ACTIVE NEFINANCIARE ) LEI]])</f>
        <v>171882</v>
      </c>
      <c r="M262" s="41">
        <f>Data5[[#This Row],[TOTAL CHELTUIELI LEI]]/Data5[[#This Row],[CURS VALUTAR EURO BNR 22 07 2020]]</f>
        <v>35512.076196772796</v>
      </c>
      <c r="N262" s="49">
        <v>42905</v>
      </c>
      <c r="O262" s="42"/>
      <c r="P262" s="42">
        <v>14716</v>
      </c>
      <c r="Q262" s="42"/>
      <c r="R262" s="42">
        <f>Data5[[#This Row],[PERSOANE ÎNSCRISE ÎN LISTELE ELECTORALE (TURUL 1)            ]]+Data5[[#This Row],[PERSOANE ÎNSCRISE ÎN LISTELE ELECTORALE (TURUL AL 2-LEA)]]</f>
        <v>42905</v>
      </c>
      <c r="S262" s="42">
        <f>Data5[[#This Row],[PERSOANE CARE AU PARTICIPAT LA VOT (TURUL 1)]]+Data5[[#This Row],[PERSOANE CARE AU PARTICIPAT LA VOT  (TURUL AL 2-LEA)]]</f>
        <v>14716</v>
      </c>
      <c r="T262" s="41">
        <f>Data5[[#This Row],[TOTAL CHELTUIELI LEI]]/Data5[[#This Row],[NUMĂRUL PERSOANELOR ÎNSCRISE ÎN LISTELE ELECTORALE]]</f>
        <v>4.0061065143922621</v>
      </c>
      <c r="U262" s="41">
        <f>Data5[[#This Row],[TOTAL CHELTUIELI EURO]]/Data5[[#This Row],[NUMĂRUL PERSOANELOR ÎNSCRISE ÎN LISTELE ELECTORALE]]</f>
        <v>0.82769085646830898</v>
      </c>
      <c r="V262" s="41">
        <f>Data5[[#This Row],[TOTAL CHELTUIELI LEI]]/Data5[[#This Row],[NUMĂRUL PERSOANELOR CARE AU PARTICIPAT LA VOT]]</f>
        <v>11.679940201141614</v>
      </c>
      <c r="W262" s="41">
        <f>Data5[[#This Row],[TOTAL CHELTUIELI EURO]]/Data5[[#This Row],[NUMĂRUL PERSOANELOR CARE AU PARTICIPAT LA VOT]]</f>
        <v>2.4131609266630059</v>
      </c>
      <c r="X262" s="43">
        <v>4.8400999999999996</v>
      </c>
      <c r="Y262" s="114" t="s">
        <v>2895</v>
      </c>
      <c r="Z262" s="44">
        <v>4</v>
      </c>
      <c r="AA262" s="115" t="s">
        <v>3105</v>
      </c>
      <c r="AB262" s="44">
        <v>0</v>
      </c>
      <c r="AC262" s="45"/>
    </row>
    <row r="263" spans="1:29" ht="12" customHeight="1" x14ac:dyDescent="0.2">
      <c r="A263" s="37">
        <v>262</v>
      </c>
      <c r="B263" s="38" t="s">
        <v>9</v>
      </c>
      <c r="C263" s="39" t="s">
        <v>2978</v>
      </c>
      <c r="D263" s="40">
        <v>44101</v>
      </c>
      <c r="E263" s="38">
        <v>1</v>
      </c>
      <c r="F263" s="38"/>
      <c r="G263" s="38" t="s">
        <v>2</v>
      </c>
      <c r="H263" s="38" t="s">
        <v>2</v>
      </c>
      <c r="I263" s="39">
        <v>11330</v>
      </c>
      <c r="J263" s="39">
        <v>11471.5</v>
      </c>
      <c r="K263" s="39">
        <v>0</v>
      </c>
      <c r="L263" s="41">
        <f>SUM(Data5[[#This Row],[CHELTUIELI DE PERSONAL LEI]:[CHELTUIELI DE CAPITAL (ACTIVE NEFINANCIARE ) LEI]])</f>
        <v>22801.5</v>
      </c>
      <c r="M263" s="41">
        <f>Data5[[#This Row],[TOTAL CHELTUIELI LEI]]/Data5[[#This Row],[CURS VALUTAR EURO BNR 22 07 2020]]</f>
        <v>4710.9563851986532</v>
      </c>
      <c r="N263" s="49">
        <v>19169</v>
      </c>
      <c r="O263" s="42"/>
      <c r="P263" s="42">
        <v>5870</v>
      </c>
      <c r="Q263" s="42"/>
      <c r="R263" s="42">
        <f>Data5[[#This Row],[PERSOANE ÎNSCRISE ÎN LISTELE ELECTORALE (TURUL 1)            ]]+Data5[[#This Row],[PERSOANE ÎNSCRISE ÎN LISTELE ELECTORALE (TURUL AL 2-LEA)]]</f>
        <v>19169</v>
      </c>
      <c r="S263" s="42">
        <f>Data5[[#This Row],[PERSOANE CARE AU PARTICIPAT LA VOT (TURUL 1)]]+Data5[[#This Row],[PERSOANE CARE AU PARTICIPAT LA VOT  (TURUL AL 2-LEA)]]</f>
        <v>5870</v>
      </c>
      <c r="T263" s="41">
        <f>Data5[[#This Row],[TOTAL CHELTUIELI LEI]]/Data5[[#This Row],[NUMĂRUL PERSOANELOR ÎNSCRISE ÎN LISTELE ELECTORALE]]</f>
        <v>1.1894986697271637</v>
      </c>
      <c r="U263" s="41">
        <f>Data5[[#This Row],[TOTAL CHELTUIELI EURO]]/Data5[[#This Row],[NUMĂRUL PERSOANELOR ÎNSCRISE ÎN LISTELE ELECTORALE]]</f>
        <v>0.24575911029258976</v>
      </c>
      <c r="V263" s="41">
        <f>Data5[[#This Row],[TOTAL CHELTUIELI LEI]]/Data5[[#This Row],[NUMĂRUL PERSOANELOR CARE AU PARTICIPAT LA VOT]]</f>
        <v>3.8844122657580922</v>
      </c>
      <c r="W263" s="41">
        <f>Data5[[#This Row],[TOTAL CHELTUIELI EURO]]/Data5[[#This Row],[NUMĂRUL PERSOANELOR CARE AU PARTICIPAT LA VOT]]</f>
        <v>0.80254793614968534</v>
      </c>
      <c r="X263" s="43">
        <v>4.8400999999999996</v>
      </c>
      <c r="Y263" s="114" t="s">
        <v>2894</v>
      </c>
      <c r="Z263" s="44">
        <v>1</v>
      </c>
      <c r="AA263" s="115" t="s">
        <v>3105</v>
      </c>
      <c r="AB263" s="44">
        <v>0</v>
      </c>
      <c r="AC263" s="45"/>
    </row>
    <row r="264" spans="1:29" ht="12" customHeight="1" x14ac:dyDescent="0.2">
      <c r="A264" s="37">
        <v>263</v>
      </c>
      <c r="B264" s="38" t="s">
        <v>9</v>
      </c>
      <c r="C264" s="39" t="s">
        <v>2979</v>
      </c>
      <c r="D264" s="40">
        <v>44101</v>
      </c>
      <c r="E264" s="38">
        <v>1</v>
      </c>
      <c r="F264" s="38"/>
      <c r="G264" s="38" t="s">
        <v>2</v>
      </c>
      <c r="H264" s="38" t="s">
        <v>2</v>
      </c>
      <c r="I264" s="39">
        <v>10000</v>
      </c>
      <c r="J264" s="39">
        <v>8061</v>
      </c>
      <c r="K264" s="39">
        <v>0</v>
      </c>
      <c r="L264" s="41">
        <f>SUM(Data5[[#This Row],[CHELTUIELI DE PERSONAL LEI]:[CHELTUIELI DE CAPITAL (ACTIVE NEFINANCIARE ) LEI]])</f>
        <v>18061</v>
      </c>
      <c r="M264" s="41">
        <f>Data5[[#This Row],[TOTAL CHELTUIELI LEI]]/Data5[[#This Row],[CURS VALUTAR EURO BNR 22 07 2020]]</f>
        <v>3731.5344724282559</v>
      </c>
      <c r="N264" s="49">
        <v>19386</v>
      </c>
      <c r="O264" s="42"/>
      <c r="P264" s="42">
        <v>7292</v>
      </c>
      <c r="Q264" s="42"/>
      <c r="R264" s="42">
        <f>Data5[[#This Row],[PERSOANE ÎNSCRISE ÎN LISTELE ELECTORALE (TURUL 1)            ]]+Data5[[#This Row],[PERSOANE ÎNSCRISE ÎN LISTELE ELECTORALE (TURUL AL 2-LEA)]]</f>
        <v>19386</v>
      </c>
      <c r="S264" s="42">
        <f>Data5[[#This Row],[PERSOANE CARE AU PARTICIPAT LA VOT (TURUL 1)]]+Data5[[#This Row],[PERSOANE CARE AU PARTICIPAT LA VOT  (TURUL AL 2-LEA)]]</f>
        <v>7292</v>
      </c>
      <c r="T264" s="41">
        <f>Data5[[#This Row],[TOTAL CHELTUIELI LEI]]/Data5[[#This Row],[NUMĂRUL PERSOANELOR ÎNSCRISE ÎN LISTELE ELECTORALE]]</f>
        <v>0.93165170741772418</v>
      </c>
      <c r="U264" s="41">
        <f>Data5[[#This Row],[TOTAL CHELTUIELI EURO]]/Data5[[#This Row],[NUMĂRUL PERSOANELOR ÎNSCRISE ÎN LISTELE ELECTORALE]]</f>
        <v>0.19248604520933951</v>
      </c>
      <c r="V264" s="41">
        <f>Data5[[#This Row],[TOTAL CHELTUIELI LEI]]/Data5[[#This Row],[NUMĂRUL PERSOANELOR CARE AU PARTICIPAT LA VOT]]</f>
        <v>2.4768239166209547</v>
      </c>
      <c r="W264" s="41">
        <f>Data5[[#This Row],[TOTAL CHELTUIELI EURO]]/Data5[[#This Row],[NUMĂRUL PERSOANELOR CARE AU PARTICIPAT LA VOT]]</f>
        <v>0.51172990570875698</v>
      </c>
      <c r="X264" s="43">
        <v>4.8400999999999996</v>
      </c>
      <c r="Y264" s="114" t="s">
        <v>2890</v>
      </c>
      <c r="Z264" s="44">
        <v>0</v>
      </c>
      <c r="AA264" s="115" t="s">
        <v>3105</v>
      </c>
      <c r="AB264" s="44">
        <v>0</v>
      </c>
      <c r="AC264" s="45"/>
    </row>
    <row r="265" spans="1:29" ht="12" customHeight="1" x14ac:dyDescent="0.2">
      <c r="A265" s="37">
        <v>264</v>
      </c>
      <c r="B265" s="38" t="s">
        <v>9</v>
      </c>
      <c r="C265" s="39" t="s">
        <v>2980</v>
      </c>
      <c r="D265" s="40">
        <v>44101</v>
      </c>
      <c r="E265" s="38">
        <v>1</v>
      </c>
      <c r="F265" s="38"/>
      <c r="G265" s="38" t="s">
        <v>2</v>
      </c>
      <c r="H265" s="38" t="s">
        <v>2</v>
      </c>
      <c r="I265" s="39">
        <v>2500</v>
      </c>
      <c r="J265" s="39">
        <v>45263</v>
      </c>
      <c r="K265" s="39">
        <v>0</v>
      </c>
      <c r="L265" s="41">
        <f>SUM(Data5[[#This Row],[CHELTUIELI DE PERSONAL LEI]:[CHELTUIELI DE CAPITAL (ACTIVE NEFINANCIARE ) LEI]])</f>
        <v>47763</v>
      </c>
      <c r="M265" s="41">
        <f>Data5[[#This Row],[TOTAL CHELTUIELI LEI]]/Data5[[#This Row],[CURS VALUTAR EURO BNR 22 07 2020]]</f>
        <v>9868.1845416417018</v>
      </c>
      <c r="N265" s="49">
        <v>11348</v>
      </c>
      <c r="O265" s="42"/>
      <c r="P265" s="42">
        <v>5251</v>
      </c>
      <c r="Q265" s="42"/>
      <c r="R265" s="42">
        <f>Data5[[#This Row],[PERSOANE ÎNSCRISE ÎN LISTELE ELECTORALE (TURUL 1)            ]]+Data5[[#This Row],[PERSOANE ÎNSCRISE ÎN LISTELE ELECTORALE (TURUL AL 2-LEA)]]</f>
        <v>11348</v>
      </c>
      <c r="S265" s="42">
        <f>Data5[[#This Row],[PERSOANE CARE AU PARTICIPAT LA VOT (TURUL 1)]]+Data5[[#This Row],[PERSOANE CARE AU PARTICIPAT LA VOT  (TURUL AL 2-LEA)]]</f>
        <v>5251</v>
      </c>
      <c r="T265" s="41">
        <f>Data5[[#This Row],[TOTAL CHELTUIELI LEI]]/Data5[[#This Row],[NUMĂRUL PERSOANELOR ÎNSCRISE ÎN LISTELE ELECTORALE]]</f>
        <v>4.2089354952414526</v>
      </c>
      <c r="U265" s="41">
        <f>Data5[[#This Row],[TOTAL CHELTUIELI EURO]]/Data5[[#This Row],[NUMĂRUL PERSOANELOR ÎNSCRISE ÎN LISTELE ELECTORALE]]</f>
        <v>0.86959680486796809</v>
      </c>
      <c r="V265" s="41">
        <f>Data5[[#This Row],[TOTAL CHELTUIELI LEI]]/Data5[[#This Row],[NUMĂRUL PERSOANELOR CARE AU PARTICIPAT LA VOT]]</f>
        <v>9.0959817177680442</v>
      </c>
      <c r="W265" s="41">
        <f>Data5[[#This Row],[TOTAL CHELTUIELI EURO]]/Data5[[#This Row],[NUMĂRUL PERSOANELOR CARE AU PARTICIPAT LA VOT]]</f>
        <v>1.8792962372199014</v>
      </c>
      <c r="X265" s="43">
        <v>4.8400999999999996</v>
      </c>
      <c r="Y265" s="114" t="s">
        <v>2895</v>
      </c>
      <c r="Z265" s="44">
        <v>4</v>
      </c>
      <c r="AA265" s="115" t="s">
        <v>3105</v>
      </c>
      <c r="AB265" s="44">
        <v>0</v>
      </c>
      <c r="AC265" s="45"/>
    </row>
    <row r="266" spans="1:29" ht="12" customHeight="1" x14ac:dyDescent="0.2">
      <c r="A266" s="37">
        <v>265</v>
      </c>
      <c r="B266" s="38" t="s">
        <v>9</v>
      </c>
      <c r="C266" s="39" t="s">
        <v>2981</v>
      </c>
      <c r="D266" s="40">
        <v>44101</v>
      </c>
      <c r="E266" s="38">
        <v>1</v>
      </c>
      <c r="F266" s="38"/>
      <c r="G266" s="38" t="s">
        <v>2</v>
      </c>
      <c r="H266" s="38" t="s">
        <v>2</v>
      </c>
      <c r="I266" s="39">
        <v>4620</v>
      </c>
      <c r="J266" s="39">
        <v>8478.2000000000007</v>
      </c>
      <c r="K266" s="39">
        <v>0</v>
      </c>
      <c r="L266" s="41">
        <f>SUM(Data5[[#This Row],[CHELTUIELI DE PERSONAL LEI]:[CHELTUIELI DE CAPITAL (ACTIVE NEFINANCIARE ) LEI]])</f>
        <v>13098.2</v>
      </c>
      <c r="M266" s="41">
        <f>Data5[[#This Row],[TOTAL CHELTUIELI LEI]]/Data5[[#This Row],[CURS VALUTAR EURO BNR 22 07 2020]]</f>
        <v>2706.1837565339561</v>
      </c>
      <c r="N266" s="49">
        <v>4156</v>
      </c>
      <c r="O266" s="42"/>
      <c r="P266" s="42">
        <v>2256</v>
      </c>
      <c r="Q266" s="42"/>
      <c r="R266" s="42">
        <f>Data5[[#This Row],[PERSOANE ÎNSCRISE ÎN LISTELE ELECTORALE (TURUL 1)            ]]+Data5[[#This Row],[PERSOANE ÎNSCRISE ÎN LISTELE ELECTORALE (TURUL AL 2-LEA)]]</f>
        <v>4156</v>
      </c>
      <c r="S266" s="42">
        <f>Data5[[#This Row],[PERSOANE CARE AU PARTICIPAT LA VOT (TURUL 1)]]+Data5[[#This Row],[PERSOANE CARE AU PARTICIPAT LA VOT  (TURUL AL 2-LEA)]]</f>
        <v>2256</v>
      </c>
      <c r="T266" s="41">
        <f>Data5[[#This Row],[TOTAL CHELTUIELI LEI]]/Data5[[#This Row],[NUMĂRUL PERSOANELOR ÎNSCRISE ÎN LISTELE ELECTORALE]]</f>
        <v>3.1516361886429261</v>
      </c>
      <c r="U266" s="41">
        <f>Data5[[#This Row],[TOTAL CHELTUIELI EURO]]/Data5[[#This Row],[NUMĂRUL PERSOANELOR ÎNSCRISE ÎN LISTELE ELECTORALE]]</f>
        <v>0.65115104825167369</v>
      </c>
      <c r="V266" s="41">
        <f>Data5[[#This Row],[TOTAL CHELTUIELI LEI]]/Data5[[#This Row],[NUMĂRUL PERSOANELOR CARE AU PARTICIPAT LA VOT]]</f>
        <v>5.8059397163120572</v>
      </c>
      <c r="W266" s="41">
        <f>Data5[[#This Row],[TOTAL CHELTUIELI EURO]]/Data5[[#This Row],[NUMĂRUL PERSOANELOR CARE AU PARTICIPAT LA VOT]]</f>
        <v>1.1995495374707252</v>
      </c>
      <c r="X266" s="43">
        <v>4.8400999999999996</v>
      </c>
      <c r="Y266" s="114" t="s">
        <v>2884</v>
      </c>
      <c r="Z266" s="44">
        <v>3</v>
      </c>
      <c r="AA266" s="115" t="s">
        <v>3105</v>
      </c>
      <c r="AB266" s="44">
        <v>0</v>
      </c>
      <c r="AC266" s="45"/>
    </row>
    <row r="267" spans="1:29" ht="12" customHeight="1" x14ac:dyDescent="0.2">
      <c r="A267" s="37">
        <v>266</v>
      </c>
      <c r="B267" s="38" t="s">
        <v>9</v>
      </c>
      <c r="C267" s="39" t="s">
        <v>2982</v>
      </c>
      <c r="D267" s="40">
        <v>44101</v>
      </c>
      <c r="E267" s="38">
        <v>1</v>
      </c>
      <c r="F267" s="38"/>
      <c r="G267" s="38" t="s">
        <v>2</v>
      </c>
      <c r="H267" s="38" t="s">
        <v>2</v>
      </c>
      <c r="I267" s="39">
        <v>6546</v>
      </c>
      <c r="J267" s="39">
        <v>16574</v>
      </c>
      <c r="K267" s="39">
        <v>0</v>
      </c>
      <c r="L267" s="41">
        <f>SUM(Data5[[#This Row],[CHELTUIELI DE PERSONAL LEI]:[CHELTUIELI DE CAPITAL (ACTIVE NEFINANCIARE ) LEI]])</f>
        <v>23120</v>
      </c>
      <c r="M267" s="41">
        <f>Data5[[#This Row],[TOTAL CHELTUIELI LEI]]/Data5[[#This Row],[CURS VALUTAR EURO BNR 22 07 2020]]</f>
        <v>4776.7608107270516</v>
      </c>
      <c r="N267" s="49">
        <v>10519</v>
      </c>
      <c r="O267" s="42"/>
      <c r="P267" s="42">
        <v>4875</v>
      </c>
      <c r="Q267" s="42"/>
      <c r="R267" s="42">
        <f>Data5[[#This Row],[PERSOANE ÎNSCRISE ÎN LISTELE ELECTORALE (TURUL 1)            ]]+Data5[[#This Row],[PERSOANE ÎNSCRISE ÎN LISTELE ELECTORALE (TURUL AL 2-LEA)]]</f>
        <v>10519</v>
      </c>
      <c r="S267" s="42">
        <f>Data5[[#This Row],[PERSOANE CARE AU PARTICIPAT LA VOT (TURUL 1)]]+Data5[[#This Row],[PERSOANE CARE AU PARTICIPAT LA VOT  (TURUL AL 2-LEA)]]</f>
        <v>4875</v>
      </c>
      <c r="T267" s="41">
        <f>Data5[[#This Row],[TOTAL CHELTUIELI LEI]]/Data5[[#This Row],[NUMĂRUL PERSOANELOR ÎNSCRISE ÎN LISTELE ELECTORALE]]</f>
        <v>2.1979275596539596</v>
      </c>
      <c r="U267" s="41">
        <f>Data5[[#This Row],[TOTAL CHELTUIELI EURO]]/Data5[[#This Row],[NUMĂRUL PERSOANELOR ÎNSCRISE ÎN LISTELE ELECTORALE]]</f>
        <v>0.45410788199705787</v>
      </c>
      <c r="V267" s="41">
        <f>Data5[[#This Row],[TOTAL CHELTUIELI LEI]]/Data5[[#This Row],[NUMĂRUL PERSOANELOR CARE AU PARTICIPAT LA VOT]]</f>
        <v>4.7425641025641028</v>
      </c>
      <c r="W267" s="41">
        <f>Data5[[#This Row],[TOTAL CHELTUIELI EURO]]/Data5[[#This Row],[NUMĂRUL PERSOANELOR CARE AU PARTICIPAT LA VOT]]</f>
        <v>0.97984837143119008</v>
      </c>
      <c r="X267" s="43">
        <v>4.8400999999999996</v>
      </c>
      <c r="Y267" s="114" t="s">
        <v>2891</v>
      </c>
      <c r="Z267" s="44">
        <v>2</v>
      </c>
      <c r="AA267" s="115" t="s">
        <v>3105</v>
      </c>
      <c r="AB267" s="44">
        <v>0</v>
      </c>
      <c r="AC267" s="45"/>
    </row>
    <row r="268" spans="1:29" ht="12" customHeight="1" x14ac:dyDescent="0.2">
      <c r="A268" s="37">
        <v>267</v>
      </c>
      <c r="B268" s="38" t="s">
        <v>9</v>
      </c>
      <c r="C268" s="39" t="s">
        <v>1207</v>
      </c>
      <c r="D268" s="40">
        <v>44101</v>
      </c>
      <c r="E268" s="38">
        <v>1</v>
      </c>
      <c r="F268" s="38"/>
      <c r="G268" s="38" t="s">
        <v>2</v>
      </c>
      <c r="H268" s="38" t="s">
        <v>2</v>
      </c>
      <c r="I268" s="39">
        <v>0</v>
      </c>
      <c r="J268" s="39">
        <v>19333</v>
      </c>
      <c r="K268" s="39">
        <v>0</v>
      </c>
      <c r="L268" s="41">
        <f>SUM(Data5[[#This Row],[CHELTUIELI DE PERSONAL LEI]:[CHELTUIELI DE CAPITAL (ACTIVE NEFINANCIARE ) LEI]])</f>
        <v>19333</v>
      </c>
      <c r="M268" s="41">
        <f>Data5[[#This Row],[TOTAL CHELTUIELI LEI]]/Data5[[#This Row],[CURS VALUTAR EURO BNR 22 07 2020]]</f>
        <v>3994.3389599388447</v>
      </c>
      <c r="N268" s="49">
        <v>4951</v>
      </c>
      <c r="O268" s="42"/>
      <c r="P268" s="42">
        <v>2220</v>
      </c>
      <c r="Q268" s="42"/>
      <c r="R268" s="42">
        <f>Data5[[#This Row],[PERSOANE ÎNSCRISE ÎN LISTELE ELECTORALE (TURUL 1)            ]]+Data5[[#This Row],[PERSOANE ÎNSCRISE ÎN LISTELE ELECTORALE (TURUL AL 2-LEA)]]</f>
        <v>4951</v>
      </c>
      <c r="S268" s="42">
        <f>Data5[[#This Row],[PERSOANE CARE AU PARTICIPAT LA VOT (TURUL 1)]]+Data5[[#This Row],[PERSOANE CARE AU PARTICIPAT LA VOT  (TURUL AL 2-LEA)]]</f>
        <v>2220</v>
      </c>
      <c r="T268" s="41">
        <f>Data5[[#This Row],[TOTAL CHELTUIELI LEI]]/Data5[[#This Row],[NUMĂRUL PERSOANELOR ÎNSCRISE ÎN LISTELE ELECTORALE]]</f>
        <v>3.9048677034942436</v>
      </c>
      <c r="U268" s="41">
        <f>Data5[[#This Row],[TOTAL CHELTUIELI EURO]]/Data5[[#This Row],[NUMĂRUL PERSOANELOR ÎNSCRISE ÎN LISTELE ELECTORALE]]</f>
        <v>0.80677417894139458</v>
      </c>
      <c r="V268" s="41">
        <f>Data5[[#This Row],[TOTAL CHELTUIELI LEI]]/Data5[[#This Row],[NUMĂRUL PERSOANELOR CARE AU PARTICIPAT LA VOT]]</f>
        <v>8.7085585585585594</v>
      </c>
      <c r="W268" s="41">
        <f>Data5[[#This Row],[TOTAL CHELTUIELI EURO]]/Data5[[#This Row],[NUMĂRUL PERSOANELOR CARE AU PARTICIPAT LA VOT]]</f>
        <v>1.7992517837562363</v>
      </c>
      <c r="X268" s="43">
        <v>4.8400999999999996</v>
      </c>
      <c r="Y268" s="114" t="s">
        <v>2884</v>
      </c>
      <c r="Z268" s="44">
        <v>3</v>
      </c>
      <c r="AA268" s="115" t="s">
        <v>3105</v>
      </c>
      <c r="AB268" s="44">
        <v>0</v>
      </c>
      <c r="AC268" s="45"/>
    </row>
    <row r="269" spans="1:29" ht="12" customHeight="1" x14ac:dyDescent="0.2">
      <c r="A269" s="37">
        <v>268</v>
      </c>
      <c r="B269" s="38" t="s">
        <v>9</v>
      </c>
      <c r="C269" s="39" t="s">
        <v>1208</v>
      </c>
      <c r="D269" s="40">
        <v>44101</v>
      </c>
      <c r="E269" s="38">
        <v>1</v>
      </c>
      <c r="F269" s="38"/>
      <c r="G269" s="38" t="s">
        <v>2</v>
      </c>
      <c r="H269" s="38" t="s">
        <v>2</v>
      </c>
      <c r="I269" s="39">
        <v>0</v>
      </c>
      <c r="J269" s="39">
        <v>3414.63</v>
      </c>
      <c r="K269" s="39">
        <v>0</v>
      </c>
      <c r="L269" s="41">
        <f>SUM(Data5[[#This Row],[CHELTUIELI DE PERSONAL LEI]:[CHELTUIELI DE CAPITAL (ACTIVE NEFINANCIARE ) LEI]])</f>
        <v>3414.63</v>
      </c>
      <c r="M269" s="41">
        <f>Data5[[#This Row],[TOTAL CHELTUIELI LEI]]/Data5[[#This Row],[CURS VALUTAR EURO BNR 22 07 2020]]</f>
        <v>705.4874899278941</v>
      </c>
      <c r="N269" s="49">
        <v>1948</v>
      </c>
      <c r="O269" s="42"/>
      <c r="P269" s="42">
        <v>1185</v>
      </c>
      <c r="Q269" s="42"/>
      <c r="R269" s="42">
        <f>Data5[[#This Row],[PERSOANE ÎNSCRISE ÎN LISTELE ELECTORALE (TURUL 1)            ]]+Data5[[#This Row],[PERSOANE ÎNSCRISE ÎN LISTELE ELECTORALE (TURUL AL 2-LEA)]]</f>
        <v>1948</v>
      </c>
      <c r="S269" s="42">
        <f>Data5[[#This Row],[PERSOANE CARE AU PARTICIPAT LA VOT (TURUL 1)]]+Data5[[#This Row],[PERSOANE CARE AU PARTICIPAT LA VOT  (TURUL AL 2-LEA)]]</f>
        <v>1185</v>
      </c>
      <c r="T269" s="41">
        <f>Data5[[#This Row],[TOTAL CHELTUIELI LEI]]/Data5[[#This Row],[NUMĂRUL PERSOANELOR ÎNSCRISE ÎN LISTELE ELECTORALE]]</f>
        <v>1.7528901437371665</v>
      </c>
      <c r="U269" s="41">
        <f>Data5[[#This Row],[TOTAL CHELTUIELI EURO]]/Data5[[#This Row],[NUMĂRUL PERSOANELOR ÎNSCRISE ÎN LISTELE ELECTORALE]]</f>
        <v>0.36215990242705037</v>
      </c>
      <c r="V269" s="41">
        <f>Data5[[#This Row],[TOTAL CHELTUIELI LEI]]/Data5[[#This Row],[NUMĂRUL PERSOANELOR CARE AU PARTICIPAT LA VOT]]</f>
        <v>2.8815443037974684</v>
      </c>
      <c r="W269" s="41">
        <f>Data5[[#This Row],[TOTAL CHELTUIELI EURO]]/Data5[[#This Row],[NUMĂRUL PERSOANELOR CARE AU PARTICIPAT LA VOT]]</f>
        <v>0.59534809276615541</v>
      </c>
      <c r="X269" s="43">
        <v>4.8400999999999996</v>
      </c>
      <c r="Y269" s="114" t="s">
        <v>2894</v>
      </c>
      <c r="Z269" s="44">
        <v>1</v>
      </c>
      <c r="AA269" s="115" t="s">
        <v>3105</v>
      </c>
      <c r="AB269" s="44">
        <v>0</v>
      </c>
      <c r="AC269" s="45"/>
    </row>
    <row r="270" spans="1:29" ht="12" customHeight="1" x14ac:dyDescent="0.2">
      <c r="A270" s="37">
        <v>269</v>
      </c>
      <c r="B270" s="38" t="s">
        <v>9</v>
      </c>
      <c r="C270" s="39" t="s">
        <v>1209</v>
      </c>
      <c r="D270" s="40">
        <v>44101</v>
      </c>
      <c r="E270" s="38">
        <v>1</v>
      </c>
      <c r="F270" s="38"/>
      <c r="G270" s="38" t="s">
        <v>2</v>
      </c>
      <c r="H270" s="38" t="s">
        <v>2</v>
      </c>
      <c r="I270" s="39">
        <v>2100</v>
      </c>
      <c r="J270" s="39">
        <v>10711.98</v>
      </c>
      <c r="K270" s="39">
        <v>0</v>
      </c>
      <c r="L270" s="41">
        <f>SUM(Data5[[#This Row],[CHELTUIELI DE PERSONAL LEI]:[CHELTUIELI DE CAPITAL (ACTIVE NEFINANCIARE ) LEI]])</f>
        <v>12811.98</v>
      </c>
      <c r="M270" s="41">
        <f>Data5[[#This Row],[TOTAL CHELTUIELI LEI]]/Data5[[#This Row],[CURS VALUTAR EURO BNR 22 07 2020]]</f>
        <v>2647.0486146980434</v>
      </c>
      <c r="N270" s="49">
        <v>5628</v>
      </c>
      <c r="O270" s="42"/>
      <c r="P270" s="42">
        <v>2859</v>
      </c>
      <c r="Q270" s="42"/>
      <c r="R270" s="42">
        <f>Data5[[#This Row],[PERSOANE ÎNSCRISE ÎN LISTELE ELECTORALE (TURUL 1)            ]]+Data5[[#This Row],[PERSOANE ÎNSCRISE ÎN LISTELE ELECTORALE (TURUL AL 2-LEA)]]</f>
        <v>5628</v>
      </c>
      <c r="S270" s="42">
        <f>Data5[[#This Row],[PERSOANE CARE AU PARTICIPAT LA VOT (TURUL 1)]]+Data5[[#This Row],[PERSOANE CARE AU PARTICIPAT LA VOT  (TURUL AL 2-LEA)]]</f>
        <v>2859</v>
      </c>
      <c r="T270" s="41">
        <f>Data5[[#This Row],[TOTAL CHELTUIELI LEI]]/Data5[[#This Row],[NUMĂRUL PERSOANELOR ÎNSCRISE ÎN LISTELE ELECTORALE]]</f>
        <v>2.2764712153518123</v>
      </c>
      <c r="U270" s="41">
        <f>Data5[[#This Row],[TOTAL CHELTUIELI EURO]]/Data5[[#This Row],[NUMĂRUL PERSOANELOR ÎNSCRISE ÎN LISTELE ELECTORALE]]</f>
        <v>0.4703355747508961</v>
      </c>
      <c r="V270" s="41">
        <f>Data5[[#This Row],[TOTAL CHELTUIELI LEI]]/Data5[[#This Row],[NUMĂRUL PERSOANELOR CARE AU PARTICIPAT LA VOT]]</f>
        <v>4.4812801678908709</v>
      </c>
      <c r="W270" s="41">
        <f>Data5[[#This Row],[TOTAL CHELTUIELI EURO]]/Data5[[#This Row],[NUMĂRUL PERSOANELOR CARE AU PARTICIPAT LA VOT]]</f>
        <v>0.92586520276251949</v>
      </c>
      <c r="X270" s="43">
        <v>4.8400999999999996</v>
      </c>
      <c r="Y270" s="114" t="s">
        <v>2891</v>
      </c>
      <c r="Z270" s="44">
        <v>2</v>
      </c>
      <c r="AA270" s="115" t="s">
        <v>3105</v>
      </c>
      <c r="AB270" s="44">
        <v>0</v>
      </c>
      <c r="AC270" s="45"/>
    </row>
    <row r="271" spans="1:29" ht="12" customHeight="1" x14ac:dyDescent="0.2">
      <c r="A271" s="37">
        <v>270</v>
      </c>
      <c r="B271" s="38" t="s">
        <v>9</v>
      </c>
      <c r="C271" s="39" t="s">
        <v>1210</v>
      </c>
      <c r="D271" s="40">
        <v>44101</v>
      </c>
      <c r="E271" s="38">
        <v>1</v>
      </c>
      <c r="F271" s="38"/>
      <c r="G271" s="38" t="s">
        <v>2</v>
      </c>
      <c r="H271" s="38" t="s">
        <v>2</v>
      </c>
      <c r="I271" s="39">
        <v>3500</v>
      </c>
      <c r="J271" s="39">
        <v>17637.86</v>
      </c>
      <c r="K271" s="39">
        <v>0</v>
      </c>
      <c r="L271" s="41">
        <f>SUM(Data5[[#This Row],[CHELTUIELI DE PERSONAL LEI]:[CHELTUIELI DE CAPITAL (ACTIVE NEFINANCIARE ) LEI]])</f>
        <v>21137.86</v>
      </c>
      <c r="M271" s="41">
        <f>Data5[[#This Row],[TOTAL CHELTUIELI LEI]]/Data5[[#This Row],[CURS VALUTAR EURO BNR 22 07 2020]]</f>
        <v>4367.2362141278081</v>
      </c>
      <c r="N271" s="49">
        <v>6500</v>
      </c>
      <c r="O271" s="42"/>
      <c r="P271" s="42">
        <v>2931</v>
      </c>
      <c r="Q271" s="42"/>
      <c r="R271" s="42">
        <f>Data5[[#This Row],[PERSOANE ÎNSCRISE ÎN LISTELE ELECTORALE (TURUL 1)            ]]+Data5[[#This Row],[PERSOANE ÎNSCRISE ÎN LISTELE ELECTORALE (TURUL AL 2-LEA)]]</f>
        <v>6500</v>
      </c>
      <c r="S271" s="42">
        <f>Data5[[#This Row],[PERSOANE CARE AU PARTICIPAT LA VOT (TURUL 1)]]+Data5[[#This Row],[PERSOANE CARE AU PARTICIPAT LA VOT  (TURUL AL 2-LEA)]]</f>
        <v>2931</v>
      </c>
      <c r="T271" s="41">
        <f>Data5[[#This Row],[TOTAL CHELTUIELI LEI]]/Data5[[#This Row],[NUMĂRUL PERSOANELOR ÎNSCRISE ÎN LISTELE ELECTORALE]]</f>
        <v>3.2519784615384615</v>
      </c>
      <c r="U271" s="41">
        <f>Data5[[#This Row],[TOTAL CHELTUIELI EURO]]/Data5[[#This Row],[NUMĂRUL PERSOANELOR ÎNSCRISE ÎN LISTELE ELECTORALE]]</f>
        <v>0.6718824944812013</v>
      </c>
      <c r="V271" s="41">
        <f>Data5[[#This Row],[TOTAL CHELTUIELI LEI]]/Data5[[#This Row],[NUMĂRUL PERSOANELOR CARE AU PARTICIPAT LA VOT]]</f>
        <v>7.2118253155919483</v>
      </c>
      <c r="W271" s="41">
        <f>Data5[[#This Row],[TOTAL CHELTUIELI EURO]]/Data5[[#This Row],[NUMĂRUL PERSOANELOR CARE AU PARTICIPAT LA VOT]]</f>
        <v>1.4900157673585153</v>
      </c>
      <c r="X271" s="43">
        <v>4.8400999999999996</v>
      </c>
      <c r="Y271" s="114" t="s">
        <v>2884</v>
      </c>
      <c r="Z271" s="44">
        <v>3</v>
      </c>
      <c r="AA271" s="115" t="s">
        <v>3105</v>
      </c>
      <c r="AB271" s="44">
        <v>0</v>
      </c>
      <c r="AC271" s="45"/>
    </row>
    <row r="272" spans="1:29" ht="12" customHeight="1" x14ac:dyDescent="0.2">
      <c r="A272" s="37">
        <v>271</v>
      </c>
      <c r="B272" s="38" t="s">
        <v>9</v>
      </c>
      <c r="C272" s="39" t="s">
        <v>1211</v>
      </c>
      <c r="D272" s="40">
        <v>44101</v>
      </c>
      <c r="E272" s="38">
        <v>1</v>
      </c>
      <c r="F272" s="38"/>
      <c r="G272" s="38" t="s">
        <v>2</v>
      </c>
      <c r="H272" s="38" t="s">
        <v>2</v>
      </c>
      <c r="I272" s="39">
        <v>0</v>
      </c>
      <c r="J272" s="39">
        <v>3171</v>
      </c>
      <c r="K272" s="39">
        <v>0</v>
      </c>
      <c r="L272" s="41">
        <f>SUM(Data5[[#This Row],[CHELTUIELI DE PERSONAL LEI]:[CHELTUIELI DE CAPITAL (ACTIVE NEFINANCIARE ) LEI]])</f>
        <v>3171</v>
      </c>
      <c r="M272" s="41">
        <f>Data5[[#This Row],[TOTAL CHELTUIELI LEI]]/Data5[[#This Row],[CURS VALUTAR EURO BNR 22 07 2020]]</f>
        <v>655.15175306295328</v>
      </c>
      <c r="N272" s="49">
        <v>1671</v>
      </c>
      <c r="O272" s="42"/>
      <c r="P272" s="42">
        <v>910</v>
      </c>
      <c r="Q272" s="42"/>
      <c r="R272" s="42">
        <f>Data5[[#This Row],[PERSOANE ÎNSCRISE ÎN LISTELE ELECTORALE (TURUL 1)            ]]+Data5[[#This Row],[PERSOANE ÎNSCRISE ÎN LISTELE ELECTORALE (TURUL AL 2-LEA)]]</f>
        <v>1671</v>
      </c>
      <c r="S272" s="42">
        <f>Data5[[#This Row],[PERSOANE CARE AU PARTICIPAT LA VOT (TURUL 1)]]+Data5[[#This Row],[PERSOANE CARE AU PARTICIPAT LA VOT  (TURUL AL 2-LEA)]]</f>
        <v>910</v>
      </c>
      <c r="T272" s="41">
        <f>Data5[[#This Row],[TOTAL CHELTUIELI LEI]]/Data5[[#This Row],[NUMĂRUL PERSOANELOR ÎNSCRISE ÎN LISTELE ELECTORALE]]</f>
        <v>1.8976660682226212</v>
      </c>
      <c r="U272" s="41">
        <f>Data5[[#This Row],[TOTAL CHELTUIELI EURO]]/Data5[[#This Row],[NUMĂRUL PERSOANELOR ÎNSCRISE ÎN LISTELE ELECTORALE]]</f>
        <v>0.39207166550745259</v>
      </c>
      <c r="V272" s="41">
        <f>Data5[[#This Row],[TOTAL CHELTUIELI LEI]]/Data5[[#This Row],[NUMĂRUL PERSOANELOR CARE AU PARTICIPAT LA VOT]]</f>
        <v>3.4846153846153847</v>
      </c>
      <c r="W272" s="41">
        <f>Data5[[#This Row],[TOTAL CHELTUIELI EURO]]/Data5[[#This Row],[NUMĂRUL PERSOANELOR CARE AU PARTICIPAT LA VOT]]</f>
        <v>0.71994698138786073</v>
      </c>
      <c r="X272" s="43">
        <v>4.8400999999999996</v>
      </c>
      <c r="Y272" s="114" t="s">
        <v>2894</v>
      </c>
      <c r="Z272" s="44">
        <v>1</v>
      </c>
      <c r="AA272" s="115" t="s">
        <v>3105</v>
      </c>
      <c r="AB272" s="44">
        <v>0</v>
      </c>
      <c r="AC272" s="45"/>
    </row>
    <row r="273" spans="1:29" ht="12" customHeight="1" x14ac:dyDescent="0.2">
      <c r="A273" s="37">
        <v>272</v>
      </c>
      <c r="B273" s="38" t="s">
        <v>9</v>
      </c>
      <c r="C273" s="39" t="s">
        <v>1212</v>
      </c>
      <c r="D273" s="40">
        <v>44101</v>
      </c>
      <c r="E273" s="38">
        <v>1</v>
      </c>
      <c r="F273" s="38"/>
      <c r="G273" s="38" t="s">
        <v>2</v>
      </c>
      <c r="H273" s="38" t="s">
        <v>2</v>
      </c>
      <c r="I273" s="39">
        <v>4371</v>
      </c>
      <c r="J273" s="39">
        <v>4852</v>
      </c>
      <c r="K273" s="39">
        <v>0</v>
      </c>
      <c r="L273" s="41">
        <f>SUM(Data5[[#This Row],[CHELTUIELI DE PERSONAL LEI]:[CHELTUIELI DE CAPITAL (ACTIVE NEFINANCIARE ) LEI]])</f>
        <v>9223</v>
      </c>
      <c r="M273" s="41">
        <f>Data5[[#This Row],[TOTAL CHELTUIELI LEI]]/Data5[[#This Row],[CURS VALUTAR EURO BNR 22 07 2020]]</f>
        <v>1905.5391417532696</v>
      </c>
      <c r="N273" s="49">
        <v>4375</v>
      </c>
      <c r="O273" s="42"/>
      <c r="P273" s="42">
        <v>2139</v>
      </c>
      <c r="Q273" s="42"/>
      <c r="R273" s="42">
        <f>Data5[[#This Row],[PERSOANE ÎNSCRISE ÎN LISTELE ELECTORALE (TURUL 1)            ]]+Data5[[#This Row],[PERSOANE ÎNSCRISE ÎN LISTELE ELECTORALE (TURUL AL 2-LEA)]]</f>
        <v>4375</v>
      </c>
      <c r="S273" s="42">
        <f>Data5[[#This Row],[PERSOANE CARE AU PARTICIPAT LA VOT (TURUL 1)]]+Data5[[#This Row],[PERSOANE CARE AU PARTICIPAT LA VOT  (TURUL AL 2-LEA)]]</f>
        <v>2139</v>
      </c>
      <c r="T273" s="41">
        <f>Data5[[#This Row],[TOTAL CHELTUIELI LEI]]/Data5[[#This Row],[NUMĂRUL PERSOANELOR ÎNSCRISE ÎN LISTELE ELECTORALE]]</f>
        <v>2.1081142857142856</v>
      </c>
      <c r="U273" s="41">
        <f>Data5[[#This Row],[TOTAL CHELTUIELI EURO]]/Data5[[#This Row],[NUMĂRUL PERSOANELOR ÎNSCRISE ÎN LISTELE ELECTORALE]]</f>
        <v>0.4355518038293188</v>
      </c>
      <c r="V273" s="41">
        <f>Data5[[#This Row],[TOTAL CHELTUIELI LEI]]/Data5[[#This Row],[NUMĂRUL PERSOANELOR CARE AU PARTICIPAT LA VOT]]</f>
        <v>4.311827956989247</v>
      </c>
      <c r="W273" s="41">
        <f>Data5[[#This Row],[TOTAL CHELTUIELI EURO]]/Data5[[#This Row],[NUMĂRUL PERSOANELOR CARE AU PARTICIPAT LA VOT]]</f>
        <v>0.89085513873458144</v>
      </c>
      <c r="X273" s="43">
        <v>4.8400999999999996</v>
      </c>
      <c r="Y273" s="114" t="s">
        <v>2891</v>
      </c>
      <c r="Z273" s="44">
        <v>2</v>
      </c>
      <c r="AA273" s="115" t="s">
        <v>3105</v>
      </c>
      <c r="AB273" s="44">
        <v>0</v>
      </c>
      <c r="AC273" s="45"/>
    </row>
    <row r="274" spans="1:29" ht="12" customHeight="1" x14ac:dyDescent="0.2">
      <c r="A274" s="37">
        <v>273</v>
      </c>
      <c r="B274" s="38" t="s">
        <v>9</v>
      </c>
      <c r="C274" s="39" t="s">
        <v>1213</v>
      </c>
      <c r="D274" s="40">
        <v>44101</v>
      </c>
      <c r="E274" s="38">
        <v>1</v>
      </c>
      <c r="F274" s="38"/>
      <c r="G274" s="38" t="s">
        <v>2</v>
      </c>
      <c r="H274" s="38" t="s">
        <v>2</v>
      </c>
      <c r="I274" s="39">
        <v>129465</v>
      </c>
      <c r="J274" s="39">
        <v>3256</v>
      </c>
      <c r="K274" s="39">
        <v>0</v>
      </c>
      <c r="L274" s="41">
        <f>SUM(Data5[[#This Row],[CHELTUIELI DE PERSONAL LEI]:[CHELTUIELI DE CAPITAL (ACTIVE NEFINANCIARE ) LEI]])</f>
        <v>132721</v>
      </c>
      <c r="M274" s="41">
        <f>Data5[[#This Row],[TOTAL CHELTUIELI LEI]]/Data5[[#This Row],[CURS VALUTAR EURO BNR 22 07 2020]]</f>
        <v>27421.127662651601</v>
      </c>
      <c r="N274" s="49">
        <v>4171</v>
      </c>
      <c r="O274" s="42"/>
      <c r="P274" s="42">
        <v>2230</v>
      </c>
      <c r="Q274" s="42"/>
      <c r="R274" s="42">
        <f>Data5[[#This Row],[PERSOANE ÎNSCRISE ÎN LISTELE ELECTORALE (TURUL 1)            ]]+Data5[[#This Row],[PERSOANE ÎNSCRISE ÎN LISTELE ELECTORALE (TURUL AL 2-LEA)]]</f>
        <v>4171</v>
      </c>
      <c r="S274" s="42">
        <f>Data5[[#This Row],[PERSOANE CARE AU PARTICIPAT LA VOT (TURUL 1)]]+Data5[[#This Row],[PERSOANE CARE AU PARTICIPAT LA VOT  (TURUL AL 2-LEA)]]</f>
        <v>2230</v>
      </c>
      <c r="T274" s="41">
        <f>Data5[[#This Row],[TOTAL CHELTUIELI LEI]]/Data5[[#This Row],[NUMĂRUL PERSOANELOR ÎNSCRISE ÎN LISTELE ELECTORALE]]</f>
        <v>31.819947254854952</v>
      </c>
      <c r="U274" s="41">
        <f>Data5[[#This Row],[TOTAL CHELTUIELI EURO]]/Data5[[#This Row],[NUMĂRUL PERSOANELOR ÎNSCRISE ÎN LISTELE ELECTORALE]]</f>
        <v>6.5742334362626709</v>
      </c>
      <c r="V274" s="41">
        <f>Data5[[#This Row],[TOTAL CHELTUIELI LEI]]/Data5[[#This Row],[NUMĂRUL PERSOANELOR CARE AU PARTICIPAT LA VOT]]</f>
        <v>59.516143497757845</v>
      </c>
      <c r="W274" s="41">
        <f>Data5[[#This Row],[TOTAL CHELTUIELI EURO]]/Data5[[#This Row],[NUMĂRUL PERSOANELOR CARE AU PARTICIPAT LA VOT]]</f>
        <v>12.296469803879642</v>
      </c>
      <c r="X274" s="43">
        <v>4.8400999999999996</v>
      </c>
      <c r="Y274" s="114" t="s">
        <v>2912</v>
      </c>
      <c r="Z274" s="44">
        <v>31</v>
      </c>
      <c r="AA274" s="115" t="s">
        <v>3114</v>
      </c>
      <c r="AB274" s="44">
        <v>6</v>
      </c>
      <c r="AC274" s="45"/>
    </row>
    <row r="275" spans="1:29" ht="12" customHeight="1" x14ac:dyDescent="0.2">
      <c r="A275" s="37">
        <v>274</v>
      </c>
      <c r="B275" s="38" t="s">
        <v>9</v>
      </c>
      <c r="C275" s="39" t="s">
        <v>1214</v>
      </c>
      <c r="D275" s="40">
        <v>44101</v>
      </c>
      <c r="E275" s="38">
        <v>1</v>
      </c>
      <c r="F275" s="38"/>
      <c r="G275" s="38" t="s">
        <v>2</v>
      </c>
      <c r="H275" s="38" t="s">
        <v>2</v>
      </c>
      <c r="I275" s="39">
        <v>0</v>
      </c>
      <c r="J275" s="50">
        <v>4570</v>
      </c>
      <c r="K275" s="39">
        <v>0</v>
      </c>
      <c r="L275" s="41">
        <f>SUM(Data5[[#This Row],[CHELTUIELI DE PERSONAL LEI]:[CHELTUIELI DE CAPITAL (ACTIVE NEFINANCIARE ) LEI]])</f>
        <v>4570</v>
      </c>
      <c r="M275" s="41">
        <f>Data5[[#This Row],[TOTAL CHELTUIELI LEI]]/Data5[[#This Row],[CURS VALUTAR EURO BNR 22 07 2020]]</f>
        <v>944.19536786430035</v>
      </c>
      <c r="N275" s="49">
        <v>5785</v>
      </c>
      <c r="O275" s="42"/>
      <c r="P275" s="42">
        <v>2632</v>
      </c>
      <c r="Q275" s="42"/>
      <c r="R275" s="42">
        <f>Data5[[#This Row],[PERSOANE ÎNSCRISE ÎN LISTELE ELECTORALE (TURUL 1)            ]]+Data5[[#This Row],[PERSOANE ÎNSCRISE ÎN LISTELE ELECTORALE (TURUL AL 2-LEA)]]</f>
        <v>5785</v>
      </c>
      <c r="S275" s="42">
        <f>Data5[[#This Row],[PERSOANE CARE AU PARTICIPAT LA VOT (TURUL 1)]]+Data5[[#This Row],[PERSOANE CARE AU PARTICIPAT LA VOT  (TURUL AL 2-LEA)]]</f>
        <v>2632</v>
      </c>
      <c r="T275" s="41">
        <f>Data5[[#This Row],[TOTAL CHELTUIELI LEI]]/Data5[[#This Row],[NUMĂRUL PERSOANELOR ÎNSCRISE ÎN LISTELE ELECTORALE]]</f>
        <v>0.78997407087294724</v>
      </c>
      <c r="U275" s="41">
        <f>Data5[[#This Row],[TOTAL CHELTUIELI EURO]]/Data5[[#This Row],[NUMĂRUL PERSOANELOR ÎNSCRISE ÎN LISTELE ELECTORALE]]</f>
        <v>0.16321441103963705</v>
      </c>
      <c r="V275" s="41">
        <f>Data5[[#This Row],[TOTAL CHELTUIELI LEI]]/Data5[[#This Row],[NUMĂRUL PERSOANELOR CARE AU PARTICIPAT LA VOT]]</f>
        <v>1.7363221884498481</v>
      </c>
      <c r="W275" s="41">
        <f>Data5[[#This Row],[TOTAL CHELTUIELI EURO]]/Data5[[#This Row],[NUMĂRUL PERSOANELOR CARE AU PARTICIPAT LA VOT]]</f>
        <v>0.35873684189373112</v>
      </c>
      <c r="X275" s="43">
        <v>4.8400999999999996</v>
      </c>
      <c r="Y275" s="114" t="s">
        <v>2890</v>
      </c>
      <c r="Z275" s="44">
        <v>0</v>
      </c>
      <c r="AA275" s="115" t="s">
        <v>3105</v>
      </c>
      <c r="AB275" s="44">
        <v>0</v>
      </c>
      <c r="AC275" s="45"/>
    </row>
    <row r="276" spans="1:29" ht="12" customHeight="1" x14ac:dyDescent="0.2">
      <c r="A276" s="37">
        <v>275</v>
      </c>
      <c r="B276" s="38" t="s">
        <v>9</v>
      </c>
      <c r="C276" s="39" t="s">
        <v>1215</v>
      </c>
      <c r="D276" s="40">
        <v>44101</v>
      </c>
      <c r="E276" s="38">
        <v>1</v>
      </c>
      <c r="F276" s="38"/>
      <c r="G276" s="38" t="s">
        <v>2</v>
      </c>
      <c r="H276" s="38" t="s">
        <v>2</v>
      </c>
      <c r="I276" s="39">
        <v>0</v>
      </c>
      <c r="J276" s="39">
        <v>12776</v>
      </c>
      <c r="K276" s="39">
        <v>0</v>
      </c>
      <c r="L276" s="41">
        <f>SUM(Data5[[#This Row],[CHELTUIELI DE PERSONAL LEI]:[CHELTUIELI DE CAPITAL (ACTIVE NEFINANCIARE ) LEI]])</f>
        <v>12776</v>
      </c>
      <c r="M276" s="41">
        <f>Data5[[#This Row],[TOTAL CHELTUIELI LEI]]/Data5[[#This Row],[CURS VALUTAR EURO BNR 22 07 2020]]</f>
        <v>2639.6148839900006</v>
      </c>
      <c r="N276" s="49">
        <v>3765</v>
      </c>
      <c r="O276" s="42"/>
      <c r="P276" s="42">
        <v>1710</v>
      </c>
      <c r="Q276" s="42"/>
      <c r="R276" s="42">
        <f>Data5[[#This Row],[PERSOANE ÎNSCRISE ÎN LISTELE ELECTORALE (TURUL 1)            ]]+Data5[[#This Row],[PERSOANE ÎNSCRISE ÎN LISTELE ELECTORALE (TURUL AL 2-LEA)]]</f>
        <v>3765</v>
      </c>
      <c r="S276" s="42">
        <f>Data5[[#This Row],[PERSOANE CARE AU PARTICIPAT LA VOT (TURUL 1)]]+Data5[[#This Row],[PERSOANE CARE AU PARTICIPAT LA VOT  (TURUL AL 2-LEA)]]</f>
        <v>1710</v>
      </c>
      <c r="T276" s="41">
        <f>Data5[[#This Row],[TOTAL CHELTUIELI LEI]]/Data5[[#This Row],[NUMĂRUL PERSOANELOR ÎNSCRISE ÎN LISTELE ELECTORALE]]</f>
        <v>3.3933598937583</v>
      </c>
      <c r="U276" s="41">
        <f>Data5[[#This Row],[TOTAL CHELTUIELI EURO]]/Data5[[#This Row],[NUMĂRUL PERSOANELOR ÎNSCRISE ÎN LISTELE ELECTORALE]]</f>
        <v>0.70109293067463496</v>
      </c>
      <c r="V276" s="41">
        <f>Data5[[#This Row],[TOTAL CHELTUIELI LEI]]/Data5[[#This Row],[NUMĂRUL PERSOANELOR CARE AU PARTICIPAT LA VOT]]</f>
        <v>7.4713450292397665</v>
      </c>
      <c r="W276" s="41">
        <f>Data5[[#This Row],[TOTAL CHELTUIELI EURO]]/Data5[[#This Row],[NUMĂRUL PERSOANELOR CARE AU PARTICIPAT LA VOT]]</f>
        <v>1.5436344350818718</v>
      </c>
      <c r="X276" s="43">
        <v>4.8400999999999996</v>
      </c>
      <c r="Y276" s="114" t="s">
        <v>2884</v>
      </c>
      <c r="Z276" s="44">
        <v>3</v>
      </c>
      <c r="AA276" s="115" t="s">
        <v>3105</v>
      </c>
      <c r="AB276" s="44">
        <v>0</v>
      </c>
      <c r="AC276" s="45"/>
    </row>
    <row r="277" spans="1:29" ht="12" customHeight="1" x14ac:dyDescent="0.2">
      <c r="A277" s="37">
        <v>276</v>
      </c>
      <c r="B277" s="38" t="s">
        <v>9</v>
      </c>
      <c r="C277" s="39" t="s">
        <v>656</v>
      </c>
      <c r="D277" s="40">
        <v>44101</v>
      </c>
      <c r="E277" s="38">
        <v>1</v>
      </c>
      <c r="F277" s="38"/>
      <c r="G277" s="38" t="s">
        <v>2</v>
      </c>
      <c r="H277" s="38" t="s">
        <v>2</v>
      </c>
      <c r="I277" s="39">
        <v>1800</v>
      </c>
      <c r="J277" s="39">
        <v>6942.17</v>
      </c>
      <c r="K277" s="39">
        <v>0</v>
      </c>
      <c r="L277" s="41">
        <f>SUM(Data5[[#This Row],[CHELTUIELI DE PERSONAL LEI]:[CHELTUIELI DE CAPITAL (ACTIVE NEFINANCIARE ) LEI]])</f>
        <v>8742.17</v>
      </c>
      <c r="M277" s="41">
        <f>Data5[[#This Row],[TOTAL CHELTUIELI LEI]]/Data5[[#This Row],[CURS VALUTAR EURO BNR 22 07 2020]]</f>
        <v>1806.1961529720461</v>
      </c>
      <c r="N277" s="49">
        <v>2250</v>
      </c>
      <c r="O277" s="42"/>
      <c r="P277" s="42">
        <v>1045</v>
      </c>
      <c r="Q277" s="42"/>
      <c r="R277" s="42">
        <f>Data5[[#This Row],[PERSOANE ÎNSCRISE ÎN LISTELE ELECTORALE (TURUL 1)            ]]+Data5[[#This Row],[PERSOANE ÎNSCRISE ÎN LISTELE ELECTORALE (TURUL AL 2-LEA)]]</f>
        <v>2250</v>
      </c>
      <c r="S277" s="42">
        <f>Data5[[#This Row],[PERSOANE CARE AU PARTICIPAT LA VOT (TURUL 1)]]+Data5[[#This Row],[PERSOANE CARE AU PARTICIPAT LA VOT  (TURUL AL 2-LEA)]]</f>
        <v>1045</v>
      </c>
      <c r="T277" s="41">
        <f>Data5[[#This Row],[TOTAL CHELTUIELI LEI]]/Data5[[#This Row],[NUMĂRUL PERSOANELOR ÎNSCRISE ÎN LISTELE ELECTORALE]]</f>
        <v>3.8854088888888891</v>
      </c>
      <c r="U277" s="41">
        <f>Data5[[#This Row],[TOTAL CHELTUIELI EURO]]/Data5[[#This Row],[NUMĂRUL PERSOANELOR ÎNSCRISE ÎN LISTELE ELECTORALE]]</f>
        <v>0.8027538457653538</v>
      </c>
      <c r="V277" s="41">
        <f>Data5[[#This Row],[TOTAL CHELTUIELI LEI]]/Data5[[#This Row],[NUMĂRUL PERSOANELOR CARE AU PARTICIPAT LA VOT]]</f>
        <v>8.3657129186602877</v>
      </c>
      <c r="W277" s="41">
        <f>Data5[[#This Row],[TOTAL CHELTUIELI EURO]]/Data5[[#This Row],[NUMĂRUL PERSOANELOR CARE AU PARTICIPAT LA VOT]]</f>
        <v>1.7284173712651159</v>
      </c>
      <c r="X277" s="43">
        <v>4.8400999999999996</v>
      </c>
      <c r="Y277" s="114" t="s">
        <v>2884</v>
      </c>
      <c r="Z277" s="44">
        <v>3</v>
      </c>
      <c r="AA277" s="115" t="s">
        <v>3105</v>
      </c>
      <c r="AB277" s="44">
        <v>0</v>
      </c>
      <c r="AC277" s="45"/>
    </row>
    <row r="278" spans="1:29" ht="12" customHeight="1" x14ac:dyDescent="0.2">
      <c r="A278" s="37">
        <v>277</v>
      </c>
      <c r="B278" s="38" t="s">
        <v>9</v>
      </c>
      <c r="C278" s="39" t="s">
        <v>1216</v>
      </c>
      <c r="D278" s="40">
        <v>44101</v>
      </c>
      <c r="E278" s="38">
        <v>1</v>
      </c>
      <c r="F278" s="38"/>
      <c r="G278" s="38" t="s">
        <v>2</v>
      </c>
      <c r="H278" s="38" t="s">
        <v>2</v>
      </c>
      <c r="I278" s="39">
        <v>4800</v>
      </c>
      <c r="J278" s="39">
        <v>11391.79</v>
      </c>
      <c r="K278" s="39">
        <v>0</v>
      </c>
      <c r="L278" s="41">
        <f>SUM(Data5[[#This Row],[CHELTUIELI DE PERSONAL LEI]:[CHELTUIELI DE CAPITAL (ACTIVE NEFINANCIARE ) LEI]])</f>
        <v>16191.79</v>
      </c>
      <c r="M278" s="41">
        <f>Data5[[#This Row],[TOTAL CHELTUIELI LEI]]/Data5[[#This Row],[CURS VALUTAR EURO BNR 22 07 2020]]</f>
        <v>3345.3420383876369</v>
      </c>
      <c r="N278" s="49">
        <v>2675</v>
      </c>
      <c r="O278" s="42"/>
      <c r="P278" s="42">
        <v>1427</v>
      </c>
      <c r="Q278" s="42"/>
      <c r="R278" s="42">
        <f>Data5[[#This Row],[PERSOANE ÎNSCRISE ÎN LISTELE ELECTORALE (TURUL 1)            ]]+Data5[[#This Row],[PERSOANE ÎNSCRISE ÎN LISTELE ELECTORALE (TURUL AL 2-LEA)]]</f>
        <v>2675</v>
      </c>
      <c r="S278" s="42">
        <f>Data5[[#This Row],[PERSOANE CARE AU PARTICIPAT LA VOT (TURUL 1)]]+Data5[[#This Row],[PERSOANE CARE AU PARTICIPAT LA VOT  (TURUL AL 2-LEA)]]</f>
        <v>1427</v>
      </c>
      <c r="T278" s="41">
        <f>Data5[[#This Row],[TOTAL CHELTUIELI LEI]]/Data5[[#This Row],[NUMĂRUL PERSOANELOR ÎNSCRISE ÎN LISTELE ELECTORALE]]</f>
        <v>6.0530056074766359</v>
      </c>
      <c r="U278" s="41">
        <f>Data5[[#This Row],[TOTAL CHELTUIELI EURO]]/Data5[[#This Row],[NUMĂRUL PERSOANELOR ÎNSCRISE ÎN LISTELE ELECTORALE]]</f>
        <v>1.2505951545374343</v>
      </c>
      <c r="V278" s="41">
        <f>Data5[[#This Row],[TOTAL CHELTUIELI LEI]]/Data5[[#This Row],[NUMĂRUL PERSOANELOR CARE AU PARTICIPAT LA VOT]]</f>
        <v>11.346734407848635</v>
      </c>
      <c r="W278" s="41">
        <f>Data5[[#This Row],[TOTAL CHELTUIELI EURO]]/Data5[[#This Row],[NUMĂRUL PERSOANELOR CARE AU PARTICIPAT LA VOT]]</f>
        <v>2.3443181768658983</v>
      </c>
      <c r="X278" s="43">
        <v>4.8400999999999996</v>
      </c>
      <c r="Y278" s="114" t="s">
        <v>2889</v>
      </c>
      <c r="Z278" s="44">
        <v>6</v>
      </c>
      <c r="AA278" s="115" t="s">
        <v>3107</v>
      </c>
      <c r="AB278" s="44">
        <v>1</v>
      </c>
      <c r="AC278" s="45"/>
    </row>
    <row r="279" spans="1:29" ht="12" customHeight="1" x14ac:dyDescent="0.2">
      <c r="A279" s="37">
        <v>278</v>
      </c>
      <c r="B279" s="38" t="s">
        <v>9</v>
      </c>
      <c r="C279" s="39" t="s">
        <v>916</v>
      </c>
      <c r="D279" s="40">
        <v>44101</v>
      </c>
      <c r="E279" s="38">
        <v>1</v>
      </c>
      <c r="F279" s="38"/>
      <c r="G279" s="38" t="s">
        <v>2</v>
      </c>
      <c r="H279" s="38" t="s">
        <v>2</v>
      </c>
      <c r="I279" s="39">
        <v>1500</v>
      </c>
      <c r="J279" s="39">
        <v>10922</v>
      </c>
      <c r="K279" s="39">
        <v>0</v>
      </c>
      <c r="L279" s="41">
        <f>SUM(Data5[[#This Row],[CHELTUIELI DE PERSONAL LEI]:[CHELTUIELI DE CAPITAL (ACTIVE NEFINANCIARE ) LEI]])</f>
        <v>12422</v>
      </c>
      <c r="M279" s="41">
        <f>Data5[[#This Row],[TOTAL CHELTUIELI LEI]]/Data5[[#This Row],[CURS VALUTAR EURO BNR 22 07 2020]]</f>
        <v>2566.4758992582802</v>
      </c>
      <c r="N279" s="49">
        <v>2425</v>
      </c>
      <c r="O279" s="42"/>
      <c r="P279" s="42">
        <v>1361</v>
      </c>
      <c r="Q279" s="42"/>
      <c r="R279" s="42">
        <f>Data5[[#This Row],[PERSOANE ÎNSCRISE ÎN LISTELE ELECTORALE (TURUL 1)            ]]+Data5[[#This Row],[PERSOANE ÎNSCRISE ÎN LISTELE ELECTORALE (TURUL AL 2-LEA)]]</f>
        <v>2425</v>
      </c>
      <c r="S279" s="42">
        <f>Data5[[#This Row],[PERSOANE CARE AU PARTICIPAT LA VOT (TURUL 1)]]+Data5[[#This Row],[PERSOANE CARE AU PARTICIPAT LA VOT  (TURUL AL 2-LEA)]]</f>
        <v>1361</v>
      </c>
      <c r="T279" s="41">
        <f>Data5[[#This Row],[TOTAL CHELTUIELI LEI]]/Data5[[#This Row],[NUMĂRUL PERSOANELOR ÎNSCRISE ÎN LISTELE ELECTORALE]]</f>
        <v>5.1224742268041235</v>
      </c>
      <c r="U279" s="41">
        <f>Data5[[#This Row],[TOTAL CHELTUIELI EURO]]/Data5[[#This Row],[NUMĂRUL PERSOANELOR ÎNSCRISE ÎN LISTELE ELECTORALE]]</f>
        <v>1.0583405770137237</v>
      </c>
      <c r="V279" s="41">
        <f>Data5[[#This Row],[TOTAL CHELTUIELI LEI]]/Data5[[#This Row],[NUMĂRUL PERSOANELOR CARE AU PARTICIPAT LA VOT]]</f>
        <v>9.1271124173401912</v>
      </c>
      <c r="W279" s="41">
        <f>Data5[[#This Row],[TOTAL CHELTUIELI EURO]]/Data5[[#This Row],[NUMĂRUL PERSOANELOR CARE AU PARTICIPAT LA VOT]]</f>
        <v>1.8857280670523733</v>
      </c>
      <c r="X279" s="43">
        <v>4.8400999999999996</v>
      </c>
      <c r="Y279" s="114" t="s">
        <v>2892</v>
      </c>
      <c r="Z279" s="44">
        <v>5</v>
      </c>
      <c r="AA279" s="115" t="s">
        <v>3107</v>
      </c>
      <c r="AB279" s="44">
        <v>1</v>
      </c>
      <c r="AC279" s="45"/>
    </row>
    <row r="280" spans="1:29" ht="12" customHeight="1" x14ac:dyDescent="0.2">
      <c r="A280" s="37">
        <v>279</v>
      </c>
      <c r="B280" s="38" t="s">
        <v>9</v>
      </c>
      <c r="C280" s="39" t="s">
        <v>1217</v>
      </c>
      <c r="D280" s="40">
        <v>44101</v>
      </c>
      <c r="E280" s="38">
        <v>1</v>
      </c>
      <c r="F280" s="38"/>
      <c r="G280" s="38" t="s">
        <v>2</v>
      </c>
      <c r="H280" s="38" t="s">
        <v>2</v>
      </c>
      <c r="I280" s="39">
        <v>1900</v>
      </c>
      <c r="J280" s="39">
        <v>13000</v>
      </c>
      <c r="K280" s="39">
        <v>0</v>
      </c>
      <c r="L280" s="41">
        <f>SUM(Data5[[#This Row],[CHELTUIELI DE PERSONAL LEI]:[CHELTUIELI DE CAPITAL (ACTIVE NEFINANCIARE ) LEI]])</f>
        <v>14900</v>
      </c>
      <c r="M280" s="41">
        <f>Data5[[#This Row],[TOTAL CHELTUIELI LEI]]/Data5[[#This Row],[CURS VALUTAR EURO BNR 22 07 2020]]</f>
        <v>3078.4487923803231</v>
      </c>
      <c r="N280" s="49">
        <v>4095</v>
      </c>
      <c r="O280" s="42"/>
      <c r="P280" s="42">
        <v>1795</v>
      </c>
      <c r="Q280" s="42"/>
      <c r="R280" s="42">
        <f>Data5[[#This Row],[PERSOANE ÎNSCRISE ÎN LISTELE ELECTORALE (TURUL 1)            ]]+Data5[[#This Row],[PERSOANE ÎNSCRISE ÎN LISTELE ELECTORALE (TURUL AL 2-LEA)]]</f>
        <v>4095</v>
      </c>
      <c r="S280" s="42">
        <f>Data5[[#This Row],[PERSOANE CARE AU PARTICIPAT LA VOT (TURUL 1)]]+Data5[[#This Row],[PERSOANE CARE AU PARTICIPAT LA VOT  (TURUL AL 2-LEA)]]</f>
        <v>1795</v>
      </c>
      <c r="T280" s="41">
        <f>Data5[[#This Row],[TOTAL CHELTUIELI LEI]]/Data5[[#This Row],[NUMĂRUL PERSOANELOR ÎNSCRISE ÎN LISTELE ELECTORALE]]</f>
        <v>3.6385836385836385</v>
      </c>
      <c r="U280" s="41">
        <f>Data5[[#This Row],[TOTAL CHELTUIELI EURO]]/Data5[[#This Row],[NUMĂRUL PERSOANELOR ÎNSCRISE ÎN LISTELE ELECTORALE]]</f>
        <v>0.75175794685722175</v>
      </c>
      <c r="V280" s="41">
        <f>Data5[[#This Row],[TOTAL CHELTUIELI LEI]]/Data5[[#This Row],[NUMĂRUL PERSOANELOR CARE AU PARTICIPAT LA VOT]]</f>
        <v>8.3008356545961011</v>
      </c>
      <c r="W280" s="41">
        <f>Data5[[#This Row],[TOTAL CHELTUIELI EURO]]/Data5[[#This Row],[NUMĂRUL PERSOANELOR CARE AU PARTICIPAT LA VOT]]</f>
        <v>1.7150132548079795</v>
      </c>
      <c r="X280" s="43">
        <v>4.8400999999999996</v>
      </c>
      <c r="Y280" s="114" t="s">
        <v>2884</v>
      </c>
      <c r="Z280" s="44">
        <v>3</v>
      </c>
      <c r="AA280" s="115" t="s">
        <v>3105</v>
      </c>
      <c r="AB280" s="44">
        <v>0</v>
      </c>
      <c r="AC280" s="45"/>
    </row>
    <row r="281" spans="1:29" ht="12" customHeight="1" x14ac:dyDescent="0.2">
      <c r="A281" s="37">
        <v>280</v>
      </c>
      <c r="B281" s="38" t="s">
        <v>9</v>
      </c>
      <c r="C281" s="39" t="s">
        <v>1218</v>
      </c>
      <c r="D281" s="40">
        <v>44101</v>
      </c>
      <c r="E281" s="38">
        <v>1</v>
      </c>
      <c r="F281" s="38"/>
      <c r="G281" s="38" t="s">
        <v>2</v>
      </c>
      <c r="H281" s="38" t="s">
        <v>2</v>
      </c>
      <c r="I281" s="39">
        <v>5025</v>
      </c>
      <c r="J281" s="39">
        <v>1754</v>
      </c>
      <c r="K281" s="39">
        <v>0</v>
      </c>
      <c r="L281" s="41">
        <f>SUM(Data5[[#This Row],[CHELTUIELI DE PERSONAL LEI]:[CHELTUIELI DE CAPITAL (ACTIVE NEFINANCIARE ) LEI]])</f>
        <v>6779</v>
      </c>
      <c r="M281" s="41">
        <f>Data5[[#This Row],[TOTAL CHELTUIELI LEI]]/Data5[[#This Row],[CURS VALUTAR EURO BNR 22 07 2020]]</f>
        <v>1400.590896882296</v>
      </c>
      <c r="N281" s="49">
        <v>3318</v>
      </c>
      <c r="O281" s="42"/>
      <c r="P281" s="42">
        <v>1828</v>
      </c>
      <c r="Q281" s="42"/>
      <c r="R281" s="42">
        <f>Data5[[#This Row],[PERSOANE ÎNSCRISE ÎN LISTELE ELECTORALE (TURUL 1)            ]]+Data5[[#This Row],[PERSOANE ÎNSCRISE ÎN LISTELE ELECTORALE (TURUL AL 2-LEA)]]</f>
        <v>3318</v>
      </c>
      <c r="S281" s="42">
        <f>Data5[[#This Row],[PERSOANE CARE AU PARTICIPAT LA VOT (TURUL 1)]]+Data5[[#This Row],[PERSOANE CARE AU PARTICIPAT LA VOT  (TURUL AL 2-LEA)]]</f>
        <v>1828</v>
      </c>
      <c r="T281" s="41">
        <f>Data5[[#This Row],[TOTAL CHELTUIELI LEI]]/Data5[[#This Row],[NUMĂRUL PERSOANELOR ÎNSCRISE ÎN LISTELE ELECTORALE]]</f>
        <v>2.0430982519590115</v>
      </c>
      <c r="U281" s="41">
        <f>Data5[[#This Row],[TOTAL CHELTUIELI EURO]]/Data5[[#This Row],[NUMĂRUL PERSOANELOR ÎNSCRISE ÎN LISTELE ELECTORALE]]</f>
        <v>0.42211901654077638</v>
      </c>
      <c r="V281" s="41">
        <f>Data5[[#This Row],[TOTAL CHELTUIELI LEI]]/Data5[[#This Row],[NUMĂRUL PERSOANELOR CARE AU PARTICIPAT LA VOT]]</f>
        <v>3.7084245076586435</v>
      </c>
      <c r="W281" s="41">
        <f>Data5[[#This Row],[TOTAL CHELTUIELI EURO]]/Data5[[#This Row],[NUMĂRUL PERSOANELOR CARE AU PARTICIPAT LA VOT]]</f>
        <v>0.76618758035136536</v>
      </c>
      <c r="X281" s="43">
        <v>4.8400999999999996</v>
      </c>
      <c r="Y281" s="114" t="s">
        <v>2891</v>
      </c>
      <c r="Z281" s="44">
        <v>2</v>
      </c>
      <c r="AA281" s="115" t="s">
        <v>3105</v>
      </c>
      <c r="AB281" s="44">
        <v>0</v>
      </c>
      <c r="AC281" s="45"/>
    </row>
    <row r="282" spans="1:29" ht="12" customHeight="1" x14ac:dyDescent="0.2">
      <c r="A282" s="37">
        <v>281</v>
      </c>
      <c r="B282" s="38" t="s">
        <v>9</v>
      </c>
      <c r="C282" s="39" t="s">
        <v>1219</v>
      </c>
      <c r="D282" s="40">
        <v>44101</v>
      </c>
      <c r="E282" s="38">
        <v>1</v>
      </c>
      <c r="F282" s="38"/>
      <c r="G282" s="38" t="s">
        <v>2</v>
      </c>
      <c r="H282" s="38" t="s">
        <v>2</v>
      </c>
      <c r="I282" s="39">
        <v>1600</v>
      </c>
      <c r="J282" s="39">
        <v>8139</v>
      </c>
      <c r="K282" s="39">
        <v>0</v>
      </c>
      <c r="L282" s="41">
        <f>SUM(Data5[[#This Row],[CHELTUIELI DE PERSONAL LEI]:[CHELTUIELI DE CAPITAL (ACTIVE NEFINANCIARE ) LEI]])</f>
        <v>9739</v>
      </c>
      <c r="M282" s="41">
        <f>Data5[[#This Row],[TOTAL CHELTUIELI LEI]]/Data5[[#This Row],[CURS VALUTAR EURO BNR 22 07 2020]]</f>
        <v>2012.1485093283197</v>
      </c>
      <c r="N282" s="49">
        <v>4227</v>
      </c>
      <c r="O282" s="42"/>
      <c r="P282" s="42">
        <v>2100</v>
      </c>
      <c r="Q282" s="42"/>
      <c r="R282" s="42">
        <f>Data5[[#This Row],[PERSOANE ÎNSCRISE ÎN LISTELE ELECTORALE (TURUL 1)            ]]+Data5[[#This Row],[PERSOANE ÎNSCRISE ÎN LISTELE ELECTORALE (TURUL AL 2-LEA)]]</f>
        <v>4227</v>
      </c>
      <c r="S282" s="42">
        <f>Data5[[#This Row],[PERSOANE CARE AU PARTICIPAT LA VOT (TURUL 1)]]+Data5[[#This Row],[PERSOANE CARE AU PARTICIPAT LA VOT  (TURUL AL 2-LEA)]]</f>
        <v>2100</v>
      </c>
      <c r="T282" s="41">
        <f>Data5[[#This Row],[TOTAL CHELTUIELI LEI]]/Data5[[#This Row],[NUMĂRUL PERSOANELOR ÎNSCRISE ÎN LISTELE ELECTORALE]]</f>
        <v>2.3039981074047788</v>
      </c>
      <c r="U282" s="41">
        <f>Data5[[#This Row],[TOTAL CHELTUIELI EURO]]/Data5[[#This Row],[NUMĂRUL PERSOANELOR ÎNSCRISE ÎN LISTELE ELECTORALE]]</f>
        <v>0.47602283163669734</v>
      </c>
      <c r="V282" s="41">
        <f>Data5[[#This Row],[TOTAL CHELTUIELI LEI]]/Data5[[#This Row],[NUMĂRUL PERSOANELOR CARE AU PARTICIPAT LA VOT]]</f>
        <v>4.6376190476190473</v>
      </c>
      <c r="W282" s="41">
        <f>Data5[[#This Row],[TOTAL CHELTUIELI EURO]]/Data5[[#This Row],[NUMĂRUL PERSOANELOR CARE AU PARTICIPAT LA VOT]]</f>
        <v>0.95816595682300942</v>
      </c>
      <c r="X282" s="43">
        <v>4.8400999999999996</v>
      </c>
      <c r="Y282" s="114" t="s">
        <v>2891</v>
      </c>
      <c r="Z282" s="44">
        <v>2</v>
      </c>
      <c r="AA282" s="115" t="s">
        <v>3105</v>
      </c>
      <c r="AB282" s="44">
        <v>0</v>
      </c>
      <c r="AC282" s="45"/>
    </row>
    <row r="283" spans="1:29" ht="12" customHeight="1" x14ac:dyDescent="0.2">
      <c r="A283" s="37">
        <v>282</v>
      </c>
      <c r="B283" s="38" t="s">
        <v>9</v>
      </c>
      <c r="C283" s="39" t="s">
        <v>1220</v>
      </c>
      <c r="D283" s="40">
        <v>44101</v>
      </c>
      <c r="E283" s="38">
        <v>1</v>
      </c>
      <c r="F283" s="38"/>
      <c r="G283" s="38" t="s">
        <v>2</v>
      </c>
      <c r="H283" s="38" t="s">
        <v>2</v>
      </c>
      <c r="I283" s="47">
        <v>2880</v>
      </c>
      <c r="J283" s="47">
        <v>6273.07</v>
      </c>
      <c r="K283" s="47">
        <v>0</v>
      </c>
      <c r="L283" s="41">
        <f>SUM(Data5[[#This Row],[CHELTUIELI DE PERSONAL LEI]:[CHELTUIELI DE CAPITAL (ACTIVE NEFINANCIARE ) LEI]])</f>
        <v>9153.07</v>
      </c>
      <c r="M283" s="41">
        <f>Data5[[#This Row],[TOTAL CHELTUIELI LEI]]/Data5[[#This Row],[CURS VALUTAR EURO BNR 22 07 2020]]</f>
        <v>1891.0910931592323</v>
      </c>
      <c r="N283" s="49">
        <v>5524</v>
      </c>
      <c r="O283" s="42"/>
      <c r="P283" s="42">
        <v>2273</v>
      </c>
      <c r="Q283" s="42"/>
      <c r="R283" s="42">
        <f>Data5[[#This Row],[PERSOANE ÎNSCRISE ÎN LISTELE ELECTORALE (TURUL 1)            ]]+Data5[[#This Row],[PERSOANE ÎNSCRISE ÎN LISTELE ELECTORALE (TURUL AL 2-LEA)]]</f>
        <v>5524</v>
      </c>
      <c r="S283" s="42">
        <f>Data5[[#This Row],[PERSOANE CARE AU PARTICIPAT LA VOT (TURUL 1)]]+Data5[[#This Row],[PERSOANE CARE AU PARTICIPAT LA VOT  (TURUL AL 2-LEA)]]</f>
        <v>2273</v>
      </c>
      <c r="T283" s="41">
        <f>Data5[[#This Row],[TOTAL CHELTUIELI LEI]]/Data5[[#This Row],[NUMĂRUL PERSOANELOR ÎNSCRISE ÎN LISTELE ELECTORALE]]</f>
        <v>1.6569641564083997</v>
      </c>
      <c r="U283" s="41">
        <f>Data5[[#This Row],[TOTAL CHELTUIELI EURO]]/Data5[[#This Row],[NUMĂRUL PERSOANELOR ÎNSCRISE ÎN LISTELE ELECTORALE]]</f>
        <v>0.34234089304113546</v>
      </c>
      <c r="V283" s="41">
        <f>Data5[[#This Row],[TOTAL CHELTUIELI LEI]]/Data5[[#This Row],[NUMĂRUL PERSOANELOR CARE AU PARTICIPAT LA VOT]]</f>
        <v>4.0268675758908934</v>
      </c>
      <c r="W283" s="41">
        <f>Data5[[#This Row],[TOTAL CHELTUIELI EURO]]/Data5[[#This Row],[NUMĂRUL PERSOANELOR CARE AU PARTICIPAT LA VOT]]</f>
        <v>0.83198024336085885</v>
      </c>
      <c r="X283" s="43">
        <v>4.8400999999999996</v>
      </c>
      <c r="Y283" s="114" t="s">
        <v>2894</v>
      </c>
      <c r="Z283" s="44">
        <v>1</v>
      </c>
      <c r="AA283" s="115" t="s">
        <v>3105</v>
      </c>
      <c r="AB283" s="44">
        <v>0</v>
      </c>
      <c r="AC283" s="45"/>
    </row>
    <row r="284" spans="1:29" ht="12" customHeight="1" x14ac:dyDescent="0.2">
      <c r="A284" s="37">
        <v>283</v>
      </c>
      <c r="B284" s="38" t="s">
        <v>9</v>
      </c>
      <c r="C284" s="39" t="s">
        <v>270</v>
      </c>
      <c r="D284" s="40">
        <v>44101</v>
      </c>
      <c r="E284" s="38">
        <v>1</v>
      </c>
      <c r="F284" s="38"/>
      <c r="G284" s="38" t="s">
        <v>2</v>
      </c>
      <c r="H284" s="38" t="s">
        <v>2</v>
      </c>
      <c r="I284" s="47">
        <v>2040</v>
      </c>
      <c r="J284" s="47">
        <v>6443</v>
      </c>
      <c r="K284" s="47">
        <v>0</v>
      </c>
      <c r="L284" s="41">
        <f>SUM(Data5[[#This Row],[CHELTUIELI DE PERSONAL LEI]:[CHELTUIELI DE CAPITAL (ACTIVE NEFINANCIARE ) LEI]])</f>
        <v>8483</v>
      </c>
      <c r="M284" s="41">
        <f>Data5[[#This Row],[TOTAL CHELTUIELI LEI]]/Data5[[#This Row],[CURS VALUTAR EURO BNR 22 07 2020]]</f>
        <v>1752.6497386417636</v>
      </c>
      <c r="N284" s="49">
        <v>1670</v>
      </c>
      <c r="O284" s="42"/>
      <c r="P284" s="42">
        <v>817</v>
      </c>
      <c r="Q284" s="42"/>
      <c r="R284" s="42">
        <f>Data5[[#This Row],[PERSOANE ÎNSCRISE ÎN LISTELE ELECTORALE (TURUL 1)            ]]+Data5[[#This Row],[PERSOANE ÎNSCRISE ÎN LISTELE ELECTORALE (TURUL AL 2-LEA)]]</f>
        <v>1670</v>
      </c>
      <c r="S284" s="42">
        <f>Data5[[#This Row],[PERSOANE CARE AU PARTICIPAT LA VOT (TURUL 1)]]+Data5[[#This Row],[PERSOANE CARE AU PARTICIPAT LA VOT  (TURUL AL 2-LEA)]]</f>
        <v>817</v>
      </c>
      <c r="T284" s="41">
        <f>Data5[[#This Row],[TOTAL CHELTUIELI LEI]]/Data5[[#This Row],[NUMĂRUL PERSOANELOR ÎNSCRISE ÎN LISTELE ELECTORALE]]</f>
        <v>5.0796407185628745</v>
      </c>
      <c r="U284" s="41">
        <f>Data5[[#This Row],[TOTAL CHELTUIELI EURO]]/Data5[[#This Row],[NUMĂRUL PERSOANELOR ÎNSCRISE ÎN LISTELE ELECTORALE]]</f>
        <v>1.0494908614621339</v>
      </c>
      <c r="V284" s="41">
        <f>Data5[[#This Row],[TOTAL CHELTUIELI LEI]]/Data5[[#This Row],[NUMĂRUL PERSOANELOR CARE AU PARTICIPAT LA VOT]]</f>
        <v>10.383108935128519</v>
      </c>
      <c r="W284" s="41">
        <f>Data5[[#This Row],[TOTAL CHELTUIELI EURO]]/Data5[[#This Row],[NUMĂRUL PERSOANELOR CARE AU PARTICIPAT LA VOT]]</f>
        <v>2.1452261182885723</v>
      </c>
      <c r="X284" s="43">
        <v>4.8400999999999996</v>
      </c>
      <c r="Y284" s="114" t="s">
        <v>2892</v>
      </c>
      <c r="Z284" s="44">
        <v>5</v>
      </c>
      <c r="AA284" s="115" t="s">
        <v>3107</v>
      </c>
      <c r="AB284" s="44">
        <v>1</v>
      </c>
      <c r="AC284" s="45"/>
    </row>
    <row r="285" spans="1:29" ht="12" customHeight="1" x14ac:dyDescent="0.2">
      <c r="A285" s="37">
        <v>284</v>
      </c>
      <c r="B285" s="38" t="s">
        <v>9</v>
      </c>
      <c r="C285" s="39" t="s">
        <v>1221</v>
      </c>
      <c r="D285" s="40">
        <v>44101</v>
      </c>
      <c r="E285" s="38">
        <v>1</v>
      </c>
      <c r="F285" s="38"/>
      <c r="G285" s="38" t="s">
        <v>2</v>
      </c>
      <c r="H285" s="38" t="s">
        <v>2</v>
      </c>
      <c r="I285" s="47">
        <v>0</v>
      </c>
      <c r="J285" s="47">
        <v>36877</v>
      </c>
      <c r="K285" s="47">
        <v>0</v>
      </c>
      <c r="L285" s="41">
        <f>SUM(Data5[[#This Row],[CHELTUIELI DE PERSONAL LEI]:[CHELTUIELI DE CAPITAL (ACTIVE NEFINANCIARE ) LEI]])</f>
        <v>36877</v>
      </c>
      <c r="M285" s="41">
        <f>Data5[[#This Row],[TOTAL CHELTUIELI LEI]]/Data5[[#This Row],[CURS VALUTAR EURO BNR 22 07 2020]]</f>
        <v>7619.0574574905486</v>
      </c>
      <c r="N285" s="49">
        <v>4071</v>
      </c>
      <c r="O285" s="42"/>
      <c r="P285" s="42">
        <v>1599</v>
      </c>
      <c r="Q285" s="42"/>
      <c r="R285" s="42">
        <f>Data5[[#This Row],[PERSOANE ÎNSCRISE ÎN LISTELE ELECTORALE (TURUL 1)            ]]+Data5[[#This Row],[PERSOANE ÎNSCRISE ÎN LISTELE ELECTORALE (TURUL AL 2-LEA)]]</f>
        <v>4071</v>
      </c>
      <c r="S285" s="42">
        <f>Data5[[#This Row],[PERSOANE CARE AU PARTICIPAT LA VOT (TURUL 1)]]+Data5[[#This Row],[PERSOANE CARE AU PARTICIPAT LA VOT  (TURUL AL 2-LEA)]]</f>
        <v>1599</v>
      </c>
      <c r="T285" s="41">
        <f>Data5[[#This Row],[TOTAL CHELTUIELI LEI]]/Data5[[#This Row],[NUMĂRUL PERSOANELOR ÎNSCRISE ÎN LISTELE ELECTORALE]]</f>
        <v>9.0584622942765911</v>
      </c>
      <c r="U285" s="41">
        <f>Data5[[#This Row],[TOTAL CHELTUIELI EURO]]/Data5[[#This Row],[NUMĂRUL PERSOANELOR ÎNSCRISE ÎN LISTELE ELECTORALE]]</f>
        <v>1.8715444503784202</v>
      </c>
      <c r="V285" s="41">
        <f>Data5[[#This Row],[TOTAL CHELTUIELI LEI]]/Data5[[#This Row],[NUMĂRUL PERSOANELOR CARE AU PARTICIPAT LA VOT]]</f>
        <v>23.062539086929331</v>
      </c>
      <c r="W285" s="41">
        <f>Data5[[#This Row],[TOTAL CHELTUIELI EURO]]/Data5[[#This Row],[NUMĂRUL PERSOANELOR CARE AU PARTICIPAT LA VOT]]</f>
        <v>4.7648889665356773</v>
      </c>
      <c r="X285" s="43">
        <v>4.8400999999999996</v>
      </c>
      <c r="Y285" s="114" t="s">
        <v>2887</v>
      </c>
      <c r="Z285" s="44">
        <v>9</v>
      </c>
      <c r="AA285" s="115" t="s">
        <v>3107</v>
      </c>
      <c r="AB285" s="44">
        <v>1</v>
      </c>
      <c r="AC285" s="45"/>
    </row>
    <row r="286" spans="1:29" ht="12" customHeight="1" x14ac:dyDescent="0.2">
      <c r="A286" s="37">
        <v>285</v>
      </c>
      <c r="B286" s="38" t="s">
        <v>9</v>
      </c>
      <c r="C286" s="39" t="s">
        <v>1222</v>
      </c>
      <c r="D286" s="40">
        <v>44101</v>
      </c>
      <c r="E286" s="38">
        <v>1</v>
      </c>
      <c r="F286" s="38"/>
      <c r="G286" s="38" t="s">
        <v>2</v>
      </c>
      <c r="H286" s="38" t="s">
        <v>2</v>
      </c>
      <c r="I286" s="47">
        <v>1600</v>
      </c>
      <c r="J286" s="47">
        <v>10794</v>
      </c>
      <c r="K286" s="47">
        <v>0</v>
      </c>
      <c r="L286" s="41">
        <f>SUM(Data5[[#This Row],[CHELTUIELI DE PERSONAL LEI]:[CHELTUIELI DE CAPITAL (ACTIVE NEFINANCIARE ) LEI]])</f>
        <v>12394</v>
      </c>
      <c r="M286" s="41">
        <f>Data5[[#This Row],[TOTAL CHELTUIELI LEI]]/Data5[[#This Row],[CURS VALUTAR EURO BNR 22 07 2020]]</f>
        <v>2560.6908948162231</v>
      </c>
      <c r="N286" s="49">
        <v>2519</v>
      </c>
      <c r="O286" s="42"/>
      <c r="P286" s="42">
        <v>1492</v>
      </c>
      <c r="Q286" s="42"/>
      <c r="R286" s="42">
        <f>Data5[[#This Row],[PERSOANE ÎNSCRISE ÎN LISTELE ELECTORALE (TURUL 1)            ]]+Data5[[#This Row],[PERSOANE ÎNSCRISE ÎN LISTELE ELECTORALE (TURUL AL 2-LEA)]]</f>
        <v>2519</v>
      </c>
      <c r="S286" s="42">
        <f>Data5[[#This Row],[PERSOANE CARE AU PARTICIPAT LA VOT (TURUL 1)]]+Data5[[#This Row],[PERSOANE CARE AU PARTICIPAT LA VOT  (TURUL AL 2-LEA)]]</f>
        <v>1492</v>
      </c>
      <c r="T286" s="41">
        <f>Data5[[#This Row],[TOTAL CHELTUIELI LEI]]/Data5[[#This Row],[NUMĂRUL PERSOANELOR ÎNSCRISE ÎN LISTELE ELECTORALE]]</f>
        <v>4.9202064311234617</v>
      </c>
      <c r="U286" s="41">
        <f>Data5[[#This Row],[TOTAL CHELTUIELI EURO]]/Data5[[#This Row],[NUMĂRUL PERSOANELOR ÎNSCRISE ÎN LISTELE ELECTORALE]]</f>
        <v>1.0165505735673772</v>
      </c>
      <c r="V286" s="41">
        <f>Data5[[#This Row],[TOTAL CHELTUIELI LEI]]/Data5[[#This Row],[NUMĂRUL PERSOANELOR CARE AU PARTICIPAT LA VOT]]</f>
        <v>8.3069705093833779</v>
      </c>
      <c r="W286" s="41">
        <f>Data5[[#This Row],[TOTAL CHELTUIELI EURO]]/Data5[[#This Row],[NUMĂRUL PERSOANELOR CARE AU PARTICIPAT LA VOT]]</f>
        <v>1.7162807606006858</v>
      </c>
      <c r="X286" s="43">
        <v>4.8400999999999996</v>
      </c>
      <c r="Y286" s="114" t="s">
        <v>2895</v>
      </c>
      <c r="Z286" s="44">
        <v>4</v>
      </c>
      <c r="AA286" s="115" t="s">
        <v>3107</v>
      </c>
      <c r="AB286" s="44">
        <v>1</v>
      </c>
      <c r="AC286" s="45"/>
    </row>
    <row r="287" spans="1:29" ht="12" customHeight="1" x14ac:dyDescent="0.2">
      <c r="A287" s="37">
        <v>286</v>
      </c>
      <c r="B287" s="38" t="s">
        <v>9</v>
      </c>
      <c r="C287" s="39" t="s">
        <v>1223</v>
      </c>
      <c r="D287" s="40">
        <v>44101</v>
      </c>
      <c r="E287" s="38">
        <v>1</v>
      </c>
      <c r="F287" s="38"/>
      <c r="G287" s="38" t="s">
        <v>2</v>
      </c>
      <c r="H287" s="38" t="s">
        <v>2</v>
      </c>
      <c r="I287" s="47">
        <v>3625</v>
      </c>
      <c r="J287" s="47">
        <v>2000</v>
      </c>
      <c r="K287" s="47">
        <v>0</v>
      </c>
      <c r="L287" s="41">
        <f>SUM(Data5[[#This Row],[CHELTUIELI DE PERSONAL LEI]:[CHELTUIELI DE CAPITAL (ACTIVE NEFINANCIARE ) LEI]])</f>
        <v>5625</v>
      </c>
      <c r="M287" s="41">
        <f>Data5[[#This Row],[TOTAL CHELTUIELI LEI]]/Data5[[#This Row],[CURS VALUTAR EURO BNR 22 07 2020]]</f>
        <v>1162.1660709489474</v>
      </c>
      <c r="N287" s="49">
        <v>1460</v>
      </c>
      <c r="O287" s="42"/>
      <c r="P287" s="42">
        <v>887</v>
      </c>
      <c r="Q287" s="42"/>
      <c r="R287" s="42">
        <f>Data5[[#This Row],[PERSOANE ÎNSCRISE ÎN LISTELE ELECTORALE (TURUL 1)            ]]+Data5[[#This Row],[PERSOANE ÎNSCRISE ÎN LISTELE ELECTORALE (TURUL AL 2-LEA)]]</f>
        <v>1460</v>
      </c>
      <c r="S287" s="42">
        <f>Data5[[#This Row],[PERSOANE CARE AU PARTICIPAT LA VOT (TURUL 1)]]+Data5[[#This Row],[PERSOANE CARE AU PARTICIPAT LA VOT  (TURUL AL 2-LEA)]]</f>
        <v>887</v>
      </c>
      <c r="T287" s="41">
        <f>Data5[[#This Row],[TOTAL CHELTUIELI LEI]]/Data5[[#This Row],[NUMĂRUL PERSOANELOR ÎNSCRISE ÎN LISTELE ELECTORALE]]</f>
        <v>3.8527397260273974</v>
      </c>
      <c r="U287" s="41">
        <f>Data5[[#This Row],[TOTAL CHELTUIELI EURO]]/Data5[[#This Row],[NUMĂRUL PERSOANELOR ÎNSCRISE ÎN LISTELE ELECTORALE]]</f>
        <v>0.79600415818421055</v>
      </c>
      <c r="V287" s="41">
        <f>Data5[[#This Row],[TOTAL CHELTUIELI LEI]]/Data5[[#This Row],[NUMĂRUL PERSOANELOR CARE AU PARTICIPAT LA VOT]]</f>
        <v>6.3416009019165731</v>
      </c>
      <c r="W287" s="41">
        <f>Data5[[#This Row],[TOTAL CHELTUIELI EURO]]/Data5[[#This Row],[NUMĂRUL PERSOANELOR CARE AU PARTICIPAT LA VOT]]</f>
        <v>1.310221049547855</v>
      </c>
      <c r="X287" s="43">
        <v>4.8400999999999996</v>
      </c>
      <c r="Y287" s="114" t="s">
        <v>2884</v>
      </c>
      <c r="Z287" s="44">
        <v>3</v>
      </c>
      <c r="AA287" s="115" t="s">
        <v>3105</v>
      </c>
      <c r="AB287" s="44">
        <v>0</v>
      </c>
      <c r="AC287" s="45"/>
    </row>
    <row r="288" spans="1:29" ht="12" customHeight="1" x14ac:dyDescent="0.2">
      <c r="A288" s="37">
        <v>287</v>
      </c>
      <c r="B288" s="38" t="s">
        <v>9</v>
      </c>
      <c r="C288" s="39" t="s">
        <v>1224</v>
      </c>
      <c r="D288" s="40">
        <v>44101</v>
      </c>
      <c r="E288" s="38">
        <v>1</v>
      </c>
      <c r="F288" s="38"/>
      <c r="G288" s="38" t="s">
        <v>2</v>
      </c>
      <c r="H288" s="38" t="s">
        <v>2</v>
      </c>
      <c r="I288" s="47">
        <v>6400</v>
      </c>
      <c r="J288" s="47">
        <v>13042.18</v>
      </c>
      <c r="K288" s="47">
        <v>0</v>
      </c>
      <c r="L288" s="41">
        <f>SUM(Data5[[#This Row],[CHELTUIELI DE PERSONAL LEI]:[CHELTUIELI DE CAPITAL (ACTIVE NEFINANCIARE ) LEI]])</f>
        <v>19442.18</v>
      </c>
      <c r="M288" s="41">
        <f>Data5[[#This Row],[TOTAL CHELTUIELI LEI]]/Data5[[#This Row],[CURS VALUTAR EURO BNR 22 07 2020]]</f>
        <v>4016.896345116837</v>
      </c>
      <c r="N288" s="49">
        <v>2124</v>
      </c>
      <c r="O288" s="42"/>
      <c r="P288" s="42">
        <v>1360</v>
      </c>
      <c r="Q288" s="42"/>
      <c r="R288" s="42">
        <f>Data5[[#This Row],[PERSOANE ÎNSCRISE ÎN LISTELE ELECTORALE (TURUL 1)            ]]+Data5[[#This Row],[PERSOANE ÎNSCRISE ÎN LISTELE ELECTORALE (TURUL AL 2-LEA)]]</f>
        <v>2124</v>
      </c>
      <c r="S288" s="42">
        <f>Data5[[#This Row],[PERSOANE CARE AU PARTICIPAT LA VOT (TURUL 1)]]+Data5[[#This Row],[PERSOANE CARE AU PARTICIPAT LA VOT  (TURUL AL 2-LEA)]]</f>
        <v>1360</v>
      </c>
      <c r="T288" s="41">
        <f>Data5[[#This Row],[TOTAL CHELTUIELI LEI]]/Data5[[#This Row],[NUMĂRUL PERSOANELOR ÎNSCRISE ÎN LISTELE ELECTORALE]]</f>
        <v>9.1535687382297546</v>
      </c>
      <c r="U288" s="41">
        <f>Data5[[#This Row],[TOTAL CHELTUIELI EURO]]/Data5[[#This Row],[NUMĂRUL PERSOANELOR ÎNSCRISE ÎN LISTELE ELECTORALE]]</f>
        <v>1.8911941361190381</v>
      </c>
      <c r="V288" s="41">
        <f>Data5[[#This Row],[TOTAL CHELTUIELI LEI]]/Data5[[#This Row],[NUMĂRUL PERSOANELOR CARE AU PARTICIPAT LA VOT]]</f>
        <v>14.295720588235294</v>
      </c>
      <c r="W288" s="41">
        <f>Data5[[#This Row],[TOTAL CHELTUIELI EURO]]/Data5[[#This Row],[NUMĂRUL PERSOANELOR CARE AU PARTICIPAT LA VOT]]</f>
        <v>2.9536002537623802</v>
      </c>
      <c r="X288" s="43">
        <v>4.8400999999999996</v>
      </c>
      <c r="Y288" s="114" t="s">
        <v>2887</v>
      </c>
      <c r="Z288" s="44">
        <v>9</v>
      </c>
      <c r="AA288" s="115" t="s">
        <v>3107</v>
      </c>
      <c r="AB288" s="44">
        <v>1</v>
      </c>
      <c r="AC288" s="45"/>
    </row>
    <row r="289" spans="1:29" ht="12" customHeight="1" x14ac:dyDescent="0.2">
      <c r="A289" s="37">
        <v>288</v>
      </c>
      <c r="B289" s="38" t="s">
        <v>9</v>
      </c>
      <c r="C289" s="39" t="s">
        <v>1225</v>
      </c>
      <c r="D289" s="40">
        <v>44101</v>
      </c>
      <c r="E289" s="38">
        <v>1</v>
      </c>
      <c r="F289" s="38"/>
      <c r="G289" s="38" t="s">
        <v>2</v>
      </c>
      <c r="H289" s="38" t="s">
        <v>2</v>
      </c>
      <c r="I289" s="47">
        <v>2600</v>
      </c>
      <c r="J289" s="47">
        <v>19042</v>
      </c>
      <c r="K289" s="47">
        <v>0</v>
      </c>
      <c r="L289" s="41">
        <f>SUM(Data5[[#This Row],[CHELTUIELI DE PERSONAL LEI]:[CHELTUIELI DE CAPITAL (ACTIVE NEFINANCIARE ) LEI]])</f>
        <v>21642</v>
      </c>
      <c r="M289" s="41">
        <f>Data5[[#This Row],[TOTAL CHELTUIELI LEI]]/Data5[[#This Row],[CURS VALUTAR EURO BNR 22 07 2020]]</f>
        <v>4471.3952191070439</v>
      </c>
      <c r="N289" s="49">
        <v>8826</v>
      </c>
      <c r="O289" s="42"/>
      <c r="P289" s="42">
        <v>4614</v>
      </c>
      <c r="Q289" s="42"/>
      <c r="R289" s="42">
        <f>Data5[[#This Row],[PERSOANE ÎNSCRISE ÎN LISTELE ELECTORALE (TURUL 1)            ]]+Data5[[#This Row],[PERSOANE ÎNSCRISE ÎN LISTELE ELECTORALE (TURUL AL 2-LEA)]]</f>
        <v>8826</v>
      </c>
      <c r="S289" s="42">
        <f>Data5[[#This Row],[PERSOANE CARE AU PARTICIPAT LA VOT (TURUL 1)]]+Data5[[#This Row],[PERSOANE CARE AU PARTICIPAT LA VOT  (TURUL AL 2-LEA)]]</f>
        <v>4614</v>
      </c>
      <c r="T289" s="41">
        <f>Data5[[#This Row],[TOTAL CHELTUIELI LEI]]/Data5[[#This Row],[NUMĂRUL PERSOANELOR ÎNSCRISE ÎN LISTELE ELECTORALE]]</f>
        <v>2.4520734194425562</v>
      </c>
      <c r="U289" s="41">
        <f>Data5[[#This Row],[TOTAL CHELTUIELI EURO]]/Data5[[#This Row],[NUMĂRUL PERSOANELOR ÎNSCRISE ÎN LISTELE ELECTORALE]]</f>
        <v>0.50661627227589434</v>
      </c>
      <c r="V289" s="41">
        <f>Data5[[#This Row],[TOTAL CHELTUIELI LEI]]/Data5[[#This Row],[NUMĂRUL PERSOANELOR CARE AU PARTICIPAT LA VOT]]</f>
        <v>4.6905071521456438</v>
      </c>
      <c r="W289" s="41">
        <f>Data5[[#This Row],[TOTAL CHELTUIELI EURO]]/Data5[[#This Row],[NUMĂRUL PERSOANELOR CARE AU PARTICIPAT LA VOT]]</f>
        <v>0.9690930253808071</v>
      </c>
      <c r="X289" s="43">
        <v>4.8400999999999996</v>
      </c>
      <c r="Y289" s="114" t="s">
        <v>2891</v>
      </c>
      <c r="Z289" s="44">
        <v>2</v>
      </c>
      <c r="AA289" s="115" t="s">
        <v>3105</v>
      </c>
      <c r="AB289" s="44">
        <v>0</v>
      </c>
      <c r="AC289" s="45"/>
    </row>
    <row r="290" spans="1:29" ht="12" customHeight="1" x14ac:dyDescent="0.2">
      <c r="A290" s="37">
        <v>289</v>
      </c>
      <c r="B290" s="38" t="s">
        <v>9</v>
      </c>
      <c r="C290" s="39" t="s">
        <v>1226</v>
      </c>
      <c r="D290" s="40">
        <v>44101</v>
      </c>
      <c r="E290" s="38">
        <v>1</v>
      </c>
      <c r="F290" s="38"/>
      <c r="G290" s="38" t="s">
        <v>2</v>
      </c>
      <c r="H290" s="38" t="s">
        <v>2</v>
      </c>
      <c r="I290" s="47">
        <v>2880</v>
      </c>
      <c r="J290" s="47">
        <v>3291</v>
      </c>
      <c r="K290" s="47">
        <v>0</v>
      </c>
      <c r="L290" s="41">
        <f>SUM(Data5[[#This Row],[CHELTUIELI DE PERSONAL LEI]:[CHELTUIELI DE CAPITAL (ACTIVE NEFINANCIARE ) LEI]])</f>
        <v>6171</v>
      </c>
      <c r="M290" s="41">
        <f>Data5[[#This Row],[TOTAL CHELTUIELI LEI]]/Data5[[#This Row],[CURS VALUTAR EURO BNR 22 07 2020]]</f>
        <v>1274.9736575690586</v>
      </c>
      <c r="N290" s="49">
        <v>4427</v>
      </c>
      <c r="O290" s="42"/>
      <c r="P290" s="42">
        <v>1836</v>
      </c>
      <c r="Q290" s="42"/>
      <c r="R290" s="42">
        <f>Data5[[#This Row],[PERSOANE ÎNSCRISE ÎN LISTELE ELECTORALE (TURUL 1)            ]]+Data5[[#This Row],[PERSOANE ÎNSCRISE ÎN LISTELE ELECTORALE (TURUL AL 2-LEA)]]</f>
        <v>4427</v>
      </c>
      <c r="S290" s="42">
        <f>Data5[[#This Row],[PERSOANE CARE AU PARTICIPAT LA VOT (TURUL 1)]]+Data5[[#This Row],[PERSOANE CARE AU PARTICIPAT LA VOT  (TURUL AL 2-LEA)]]</f>
        <v>1836</v>
      </c>
      <c r="T290" s="41">
        <f>Data5[[#This Row],[TOTAL CHELTUIELI LEI]]/Data5[[#This Row],[NUMĂRUL PERSOANELOR ÎNSCRISE ÎN LISTELE ELECTORALE]]</f>
        <v>1.3939462389880279</v>
      </c>
      <c r="U290" s="41">
        <f>Data5[[#This Row],[TOTAL CHELTUIELI EURO]]/Data5[[#This Row],[NUMĂRUL PERSOANELOR ÎNSCRISE ÎN LISTELE ELECTORALE]]</f>
        <v>0.28799947087622735</v>
      </c>
      <c r="V290" s="41">
        <f>Data5[[#This Row],[TOTAL CHELTUIELI LEI]]/Data5[[#This Row],[NUMĂRUL PERSOANELOR CARE AU PARTICIPAT LA VOT]]</f>
        <v>3.3611111111111112</v>
      </c>
      <c r="W290" s="41">
        <f>Data5[[#This Row],[TOTAL CHELTUIELI EURO]]/Data5[[#This Row],[NUMĂRUL PERSOANELOR CARE AU PARTICIPAT LA VOT]]</f>
        <v>0.69443009671517353</v>
      </c>
      <c r="X290" s="43">
        <v>4.8400999999999996</v>
      </c>
      <c r="Y290" s="114" t="s">
        <v>2894</v>
      </c>
      <c r="Z290" s="44">
        <v>1</v>
      </c>
      <c r="AA290" s="115" t="s">
        <v>3105</v>
      </c>
      <c r="AB290" s="44">
        <v>0</v>
      </c>
      <c r="AC290" s="45"/>
    </row>
    <row r="291" spans="1:29" ht="12" customHeight="1" x14ac:dyDescent="0.2">
      <c r="A291" s="37">
        <v>290</v>
      </c>
      <c r="B291" s="38" t="s">
        <v>9</v>
      </c>
      <c r="C291" s="39" t="s">
        <v>1227</v>
      </c>
      <c r="D291" s="40">
        <v>44101</v>
      </c>
      <c r="E291" s="38">
        <v>1</v>
      </c>
      <c r="F291" s="38"/>
      <c r="G291" s="38" t="s">
        <v>2</v>
      </c>
      <c r="H291" s="38" t="s">
        <v>2</v>
      </c>
      <c r="I291" s="47">
        <v>2250</v>
      </c>
      <c r="J291" s="47">
        <v>5263</v>
      </c>
      <c r="K291" s="47">
        <v>0</v>
      </c>
      <c r="L291" s="41">
        <f>SUM(Data5[[#This Row],[CHELTUIELI DE PERSONAL LEI]:[CHELTUIELI DE CAPITAL (ACTIVE NEFINANCIARE ) LEI]])</f>
        <v>7513</v>
      </c>
      <c r="M291" s="41">
        <f>Data5[[#This Row],[TOTAL CHELTUIELI LEI]]/Data5[[#This Row],[CURS VALUTAR EURO BNR 22 07 2020]]</f>
        <v>1552.2406561847897</v>
      </c>
      <c r="N291" s="49">
        <v>1715</v>
      </c>
      <c r="O291" s="42"/>
      <c r="P291" s="42">
        <v>1349</v>
      </c>
      <c r="Q291" s="42"/>
      <c r="R291" s="42">
        <f>Data5[[#This Row],[PERSOANE ÎNSCRISE ÎN LISTELE ELECTORALE (TURUL 1)            ]]+Data5[[#This Row],[PERSOANE ÎNSCRISE ÎN LISTELE ELECTORALE (TURUL AL 2-LEA)]]</f>
        <v>1715</v>
      </c>
      <c r="S291" s="42">
        <f>Data5[[#This Row],[PERSOANE CARE AU PARTICIPAT LA VOT (TURUL 1)]]+Data5[[#This Row],[PERSOANE CARE AU PARTICIPAT LA VOT  (TURUL AL 2-LEA)]]</f>
        <v>1349</v>
      </c>
      <c r="T291" s="41">
        <f>Data5[[#This Row],[TOTAL CHELTUIELI LEI]]/Data5[[#This Row],[NUMĂRUL PERSOANELOR ÎNSCRISE ÎN LISTELE ELECTORALE]]</f>
        <v>4.3807580174927114</v>
      </c>
      <c r="U291" s="41">
        <f>Data5[[#This Row],[TOTAL CHELTUIELI EURO]]/Data5[[#This Row],[NUMĂRUL PERSOANELOR ÎNSCRISE ÎN LISTELE ELECTORALE]]</f>
        <v>0.90509659252757413</v>
      </c>
      <c r="V291" s="41">
        <f>Data5[[#This Row],[TOTAL CHELTUIELI LEI]]/Data5[[#This Row],[NUMĂRUL PERSOANELOR CARE AU PARTICIPAT LA VOT]]</f>
        <v>5.5693106004447737</v>
      </c>
      <c r="W291" s="41">
        <f>Data5[[#This Row],[TOTAL CHELTUIELI EURO]]/Data5[[#This Row],[NUMĂRUL PERSOANELOR CARE AU PARTICIPAT LA VOT]]</f>
        <v>1.1506602343845735</v>
      </c>
      <c r="X291" s="43">
        <v>4.8400999999999996</v>
      </c>
      <c r="Y291" s="114" t="s">
        <v>2895</v>
      </c>
      <c r="Z291" s="44">
        <v>4</v>
      </c>
      <c r="AA291" s="115" t="s">
        <v>3105</v>
      </c>
      <c r="AB291" s="44">
        <v>0</v>
      </c>
      <c r="AC291" s="45"/>
    </row>
    <row r="292" spans="1:29" ht="12" customHeight="1" x14ac:dyDescent="0.2">
      <c r="A292" s="37">
        <v>291</v>
      </c>
      <c r="B292" s="38" t="s">
        <v>9</v>
      </c>
      <c r="C292" s="39" t="s">
        <v>1228</v>
      </c>
      <c r="D292" s="40">
        <v>44101</v>
      </c>
      <c r="E292" s="38">
        <v>1</v>
      </c>
      <c r="F292" s="38"/>
      <c r="G292" s="38" t="s">
        <v>2</v>
      </c>
      <c r="H292" s="38" t="s">
        <v>2</v>
      </c>
      <c r="I292" s="47">
        <v>0</v>
      </c>
      <c r="J292" s="47">
        <v>9.1259999999999994</v>
      </c>
      <c r="K292" s="47">
        <v>0</v>
      </c>
      <c r="L292" s="41">
        <f>SUM(Data5[[#This Row],[CHELTUIELI DE PERSONAL LEI]:[CHELTUIELI DE CAPITAL (ACTIVE NEFINANCIARE ) LEI]])</f>
        <v>9.1259999999999994</v>
      </c>
      <c r="M292" s="41">
        <f>Data5[[#This Row],[TOTAL CHELTUIELI LEI]]/Data5[[#This Row],[CURS VALUTAR EURO BNR 22 07 2020]]</f>
        <v>1.8854982335075723</v>
      </c>
      <c r="N292" s="49">
        <v>3739</v>
      </c>
      <c r="O292" s="42"/>
      <c r="P292" s="42">
        <v>2086</v>
      </c>
      <c r="Q292" s="42"/>
      <c r="R292" s="42">
        <f>Data5[[#This Row],[PERSOANE ÎNSCRISE ÎN LISTELE ELECTORALE (TURUL 1)            ]]+Data5[[#This Row],[PERSOANE ÎNSCRISE ÎN LISTELE ELECTORALE (TURUL AL 2-LEA)]]</f>
        <v>3739</v>
      </c>
      <c r="S292" s="42">
        <f>Data5[[#This Row],[PERSOANE CARE AU PARTICIPAT LA VOT (TURUL 1)]]+Data5[[#This Row],[PERSOANE CARE AU PARTICIPAT LA VOT  (TURUL AL 2-LEA)]]</f>
        <v>2086</v>
      </c>
      <c r="T292" s="41">
        <f>Data5[[#This Row],[TOTAL CHELTUIELI LEI]]/Data5[[#This Row],[NUMĂRUL PERSOANELOR ÎNSCRISE ÎN LISTELE ELECTORALE]]</f>
        <v>2.4407595613800482E-3</v>
      </c>
      <c r="U292" s="41">
        <f>Data5[[#This Row],[TOTAL CHELTUIELI EURO]]/Data5[[#This Row],[NUMĂRUL PERSOANELOR ÎNSCRISE ÎN LISTELE ELECTORALE]]</f>
        <v>5.0427874659202251E-4</v>
      </c>
      <c r="V292" s="41">
        <f>Data5[[#This Row],[TOTAL CHELTUIELI LEI]]/Data5[[#This Row],[NUMĂRUL PERSOANELOR CARE AU PARTICIPAT LA VOT]]</f>
        <v>4.3748801534036433E-3</v>
      </c>
      <c r="W292" s="41">
        <f>Data5[[#This Row],[TOTAL CHELTUIELI EURO]]/Data5[[#This Row],[NUMĂRUL PERSOANELOR CARE AU PARTICIPAT LA VOT]]</f>
        <v>9.0388218288953604E-4</v>
      </c>
      <c r="X292" s="43">
        <v>4.8400999999999996</v>
      </c>
      <c r="Y292" s="114" t="s">
        <v>2890</v>
      </c>
      <c r="Z292" s="44">
        <v>0</v>
      </c>
      <c r="AA292" s="115" t="s">
        <v>3105</v>
      </c>
      <c r="AB292" s="44">
        <v>0</v>
      </c>
      <c r="AC292" s="45"/>
    </row>
    <row r="293" spans="1:29" ht="12" customHeight="1" x14ac:dyDescent="0.2">
      <c r="A293" s="37">
        <v>292</v>
      </c>
      <c r="B293" s="38" t="s">
        <v>9</v>
      </c>
      <c r="C293" s="39" t="s">
        <v>1229</v>
      </c>
      <c r="D293" s="40">
        <v>44101</v>
      </c>
      <c r="E293" s="38">
        <v>1</v>
      </c>
      <c r="F293" s="38"/>
      <c r="G293" s="38" t="s">
        <v>2</v>
      </c>
      <c r="H293" s="38" t="s">
        <v>2</v>
      </c>
      <c r="I293" s="47">
        <v>0</v>
      </c>
      <c r="J293" s="47">
        <v>5477.16</v>
      </c>
      <c r="K293" s="47">
        <v>0</v>
      </c>
      <c r="L293" s="41">
        <f>SUM(Data5[[#This Row],[CHELTUIELI DE PERSONAL LEI]:[CHELTUIELI DE CAPITAL (ACTIVE NEFINANCIARE ) LEI]])</f>
        <v>5477.16</v>
      </c>
      <c r="M293" s="41">
        <f>Data5[[#This Row],[TOTAL CHELTUIELI LEI]]/Data5[[#This Row],[CURS VALUTAR EURO BNR 22 07 2020]]</f>
        <v>1131.6212474948866</v>
      </c>
      <c r="N293" s="49">
        <v>2184</v>
      </c>
      <c r="O293" s="42"/>
      <c r="P293" s="42">
        <v>1256</v>
      </c>
      <c r="Q293" s="42"/>
      <c r="R293" s="42">
        <f>Data5[[#This Row],[PERSOANE ÎNSCRISE ÎN LISTELE ELECTORALE (TURUL 1)            ]]+Data5[[#This Row],[PERSOANE ÎNSCRISE ÎN LISTELE ELECTORALE (TURUL AL 2-LEA)]]</f>
        <v>2184</v>
      </c>
      <c r="S293" s="42">
        <f>Data5[[#This Row],[PERSOANE CARE AU PARTICIPAT LA VOT (TURUL 1)]]+Data5[[#This Row],[PERSOANE CARE AU PARTICIPAT LA VOT  (TURUL AL 2-LEA)]]</f>
        <v>1256</v>
      </c>
      <c r="T293" s="41">
        <f>Data5[[#This Row],[TOTAL CHELTUIELI LEI]]/Data5[[#This Row],[NUMĂRUL PERSOANELOR ÎNSCRISE ÎN LISTELE ELECTORALE]]</f>
        <v>2.507857142857143</v>
      </c>
      <c r="U293" s="41">
        <f>Data5[[#This Row],[TOTAL CHELTUIELI EURO]]/Data5[[#This Row],[NUMĂRUL PERSOANELOR ÎNSCRISE ÎN LISTELE ELECTORALE]]</f>
        <v>0.51814159683831806</v>
      </c>
      <c r="V293" s="41">
        <f>Data5[[#This Row],[TOTAL CHELTUIELI LEI]]/Data5[[#This Row],[NUMĂRUL PERSOANELOR CARE AU PARTICIPAT LA VOT]]</f>
        <v>4.3607961783439491</v>
      </c>
      <c r="W293" s="41">
        <f>Data5[[#This Row],[TOTAL CHELTUIELI EURO]]/Data5[[#This Row],[NUMĂRUL PERSOANELOR CARE AU PARTICIPAT LA VOT]]</f>
        <v>0.90097233080803074</v>
      </c>
      <c r="X293" s="43">
        <v>4.8400999999999996</v>
      </c>
      <c r="Y293" s="114" t="s">
        <v>2891</v>
      </c>
      <c r="Z293" s="44">
        <v>2</v>
      </c>
      <c r="AA293" s="115" t="s">
        <v>3105</v>
      </c>
      <c r="AB293" s="44">
        <v>0</v>
      </c>
      <c r="AC293" s="45"/>
    </row>
    <row r="294" spans="1:29" ht="12" customHeight="1" x14ac:dyDescent="0.2">
      <c r="A294" s="37">
        <v>293</v>
      </c>
      <c r="B294" s="38" t="s">
        <v>9</v>
      </c>
      <c r="C294" s="39" t="s">
        <v>1230</v>
      </c>
      <c r="D294" s="40">
        <v>44101</v>
      </c>
      <c r="E294" s="38">
        <v>1</v>
      </c>
      <c r="F294" s="38"/>
      <c r="G294" s="38" t="s">
        <v>2</v>
      </c>
      <c r="H294" s="38" t="s">
        <v>2</v>
      </c>
      <c r="I294" s="47">
        <v>0</v>
      </c>
      <c r="J294" s="47">
        <v>7725.43</v>
      </c>
      <c r="K294" s="47">
        <v>0</v>
      </c>
      <c r="L294" s="41">
        <f>SUM(Data5[[#This Row],[CHELTUIELI DE PERSONAL LEI]:[CHELTUIELI DE CAPITAL (ACTIVE NEFINANCIARE ) LEI]])</f>
        <v>7725.43</v>
      </c>
      <c r="M294" s="41">
        <f>Data5[[#This Row],[TOTAL CHELTUIELI LEI]]/Data5[[#This Row],[CURS VALUTAR EURO BNR 22 07 2020]]</f>
        <v>1596.130245242867</v>
      </c>
      <c r="N294" s="49">
        <v>5699</v>
      </c>
      <c r="O294" s="42"/>
      <c r="P294" s="42">
        <v>2146</v>
      </c>
      <c r="Q294" s="42"/>
      <c r="R294" s="42">
        <f>Data5[[#This Row],[PERSOANE ÎNSCRISE ÎN LISTELE ELECTORALE (TURUL 1)            ]]+Data5[[#This Row],[PERSOANE ÎNSCRISE ÎN LISTELE ELECTORALE (TURUL AL 2-LEA)]]</f>
        <v>5699</v>
      </c>
      <c r="S294" s="42">
        <f>Data5[[#This Row],[PERSOANE CARE AU PARTICIPAT LA VOT (TURUL 1)]]+Data5[[#This Row],[PERSOANE CARE AU PARTICIPAT LA VOT  (TURUL AL 2-LEA)]]</f>
        <v>2146</v>
      </c>
      <c r="T294" s="41">
        <f>Data5[[#This Row],[TOTAL CHELTUIELI LEI]]/Data5[[#This Row],[NUMĂRUL PERSOANELOR ÎNSCRISE ÎN LISTELE ELECTORALE]]</f>
        <v>1.3555764169152484</v>
      </c>
      <c r="U294" s="41">
        <f>Data5[[#This Row],[TOTAL CHELTUIELI EURO]]/Data5[[#This Row],[NUMĂRUL PERSOANELOR ÎNSCRISE ÎN LISTELE ELECTORALE]]</f>
        <v>0.28007198547865714</v>
      </c>
      <c r="V294" s="41">
        <f>Data5[[#This Row],[TOTAL CHELTUIELI LEI]]/Data5[[#This Row],[NUMĂRUL PERSOANELOR CARE AU PARTICIPAT LA VOT]]</f>
        <v>3.5999207828518176</v>
      </c>
      <c r="W294" s="41">
        <f>Data5[[#This Row],[TOTAL CHELTUIELI EURO]]/Data5[[#This Row],[NUMĂRUL PERSOANELOR CARE AU PARTICIPAT LA VOT]]</f>
        <v>0.74376991856610764</v>
      </c>
      <c r="X294" s="43">
        <v>4.8400999999999996</v>
      </c>
      <c r="Y294" s="114" t="s">
        <v>2894</v>
      </c>
      <c r="Z294" s="44">
        <v>1</v>
      </c>
      <c r="AA294" s="115" t="s">
        <v>3105</v>
      </c>
      <c r="AB294" s="44">
        <v>0</v>
      </c>
      <c r="AC294" s="45"/>
    </row>
    <row r="295" spans="1:29" ht="12" customHeight="1" x14ac:dyDescent="0.2">
      <c r="A295" s="37">
        <v>294</v>
      </c>
      <c r="B295" s="38" t="s">
        <v>9</v>
      </c>
      <c r="C295" s="39" t="s">
        <v>1231</v>
      </c>
      <c r="D295" s="40">
        <v>44101</v>
      </c>
      <c r="E295" s="38">
        <v>1</v>
      </c>
      <c r="F295" s="38"/>
      <c r="G295" s="38" t="s">
        <v>2</v>
      </c>
      <c r="H295" s="38" t="s">
        <v>2</v>
      </c>
      <c r="I295" s="47">
        <v>720</v>
      </c>
      <c r="J295" s="47">
        <v>5518.93</v>
      </c>
      <c r="K295" s="47">
        <v>0</v>
      </c>
      <c r="L295" s="41">
        <f>SUM(Data5[[#This Row],[CHELTUIELI DE PERSONAL LEI]:[CHELTUIELI DE CAPITAL (ACTIVE NEFINANCIARE ) LEI]])</f>
        <v>6238.93</v>
      </c>
      <c r="M295" s="41">
        <f>Data5[[#This Row],[TOTAL CHELTUIELI LEI]]/Data5[[#This Row],[CURS VALUTAR EURO BNR 22 07 2020]]</f>
        <v>1289.0084915600919</v>
      </c>
      <c r="N295" s="49">
        <v>3761</v>
      </c>
      <c r="O295" s="42"/>
      <c r="P295" s="42">
        <v>1300</v>
      </c>
      <c r="Q295" s="42"/>
      <c r="R295" s="42">
        <f>Data5[[#This Row],[PERSOANE ÎNSCRISE ÎN LISTELE ELECTORALE (TURUL 1)            ]]+Data5[[#This Row],[PERSOANE ÎNSCRISE ÎN LISTELE ELECTORALE (TURUL AL 2-LEA)]]</f>
        <v>3761</v>
      </c>
      <c r="S295" s="42">
        <f>Data5[[#This Row],[PERSOANE CARE AU PARTICIPAT LA VOT (TURUL 1)]]+Data5[[#This Row],[PERSOANE CARE AU PARTICIPAT LA VOT  (TURUL AL 2-LEA)]]</f>
        <v>1300</v>
      </c>
      <c r="T295" s="41">
        <f>Data5[[#This Row],[TOTAL CHELTUIELI LEI]]/Data5[[#This Row],[NUMĂRUL PERSOANELOR ÎNSCRISE ÎN LISTELE ELECTORALE]]</f>
        <v>1.6588487104493486</v>
      </c>
      <c r="U295" s="41">
        <f>Data5[[#This Row],[TOTAL CHELTUIELI EURO]]/Data5[[#This Row],[NUMĂRUL PERSOANELOR ÎNSCRISE ÎN LISTELE ELECTORALE]]</f>
        <v>0.34273025566607068</v>
      </c>
      <c r="V295" s="41">
        <f>Data5[[#This Row],[TOTAL CHELTUIELI LEI]]/Data5[[#This Row],[NUMĂRUL PERSOANELOR CARE AU PARTICIPAT LA VOT]]</f>
        <v>4.7991769230769235</v>
      </c>
      <c r="W295" s="41">
        <f>Data5[[#This Row],[TOTAL CHELTUIELI EURO]]/Data5[[#This Row],[NUMĂRUL PERSOANELOR CARE AU PARTICIPAT LA VOT]]</f>
        <v>0.99154499350776304</v>
      </c>
      <c r="X295" s="43">
        <v>4.8400999999999996</v>
      </c>
      <c r="Y295" s="114" t="s">
        <v>2894</v>
      </c>
      <c r="Z295" s="44">
        <v>1</v>
      </c>
      <c r="AA295" s="115" t="s">
        <v>3105</v>
      </c>
      <c r="AB295" s="44">
        <v>0</v>
      </c>
      <c r="AC295" s="45"/>
    </row>
    <row r="296" spans="1:29" ht="12" customHeight="1" x14ac:dyDescent="0.2">
      <c r="A296" s="37">
        <v>295</v>
      </c>
      <c r="B296" s="38" t="s">
        <v>9</v>
      </c>
      <c r="C296" s="39" t="s">
        <v>1232</v>
      </c>
      <c r="D296" s="40">
        <v>44101</v>
      </c>
      <c r="E296" s="38">
        <v>1</v>
      </c>
      <c r="F296" s="38"/>
      <c r="G296" s="38" t="s">
        <v>2</v>
      </c>
      <c r="H296" s="38" t="s">
        <v>2</v>
      </c>
      <c r="I296" s="47">
        <v>573</v>
      </c>
      <c r="J296" s="47">
        <v>7647.52</v>
      </c>
      <c r="K296" s="47">
        <v>0</v>
      </c>
      <c r="L296" s="41">
        <f>SUM(Data5[[#This Row],[CHELTUIELI DE PERSONAL LEI]:[CHELTUIELI DE CAPITAL (ACTIVE NEFINANCIARE ) LEI]])</f>
        <v>8220.52</v>
      </c>
      <c r="M296" s="41">
        <f>Data5[[#This Row],[TOTAL CHELTUIELI LEI]]/Data5[[#This Row],[CURS VALUTAR EURO BNR 22 07 2020]]</f>
        <v>1698.4194541435097</v>
      </c>
      <c r="N296" s="49">
        <v>3201</v>
      </c>
      <c r="O296" s="42"/>
      <c r="P296" s="42">
        <v>2332</v>
      </c>
      <c r="Q296" s="42"/>
      <c r="R296" s="42">
        <f>Data5[[#This Row],[PERSOANE ÎNSCRISE ÎN LISTELE ELECTORALE (TURUL 1)            ]]+Data5[[#This Row],[PERSOANE ÎNSCRISE ÎN LISTELE ELECTORALE (TURUL AL 2-LEA)]]</f>
        <v>3201</v>
      </c>
      <c r="S296" s="42">
        <f>Data5[[#This Row],[PERSOANE CARE AU PARTICIPAT LA VOT (TURUL 1)]]+Data5[[#This Row],[PERSOANE CARE AU PARTICIPAT LA VOT  (TURUL AL 2-LEA)]]</f>
        <v>2332</v>
      </c>
      <c r="T296" s="41">
        <f>Data5[[#This Row],[TOTAL CHELTUIELI LEI]]/Data5[[#This Row],[NUMĂRUL PERSOANELOR ÎNSCRISE ÎN LISTELE ELECTORALE]]</f>
        <v>2.5681099656357391</v>
      </c>
      <c r="U296" s="41">
        <f>Data5[[#This Row],[TOTAL CHELTUIELI EURO]]/Data5[[#This Row],[NUMĂRUL PERSOANELOR ÎNSCRISE ÎN LISTELE ELECTORALE]]</f>
        <v>0.53059026996048408</v>
      </c>
      <c r="V296" s="41">
        <f>Data5[[#This Row],[TOTAL CHELTUIELI LEI]]/Data5[[#This Row],[NUMĂRUL PERSOANELOR CARE AU PARTICIPAT LA VOT]]</f>
        <v>3.5250943396226417</v>
      </c>
      <c r="W296" s="41">
        <f>Data5[[#This Row],[TOTAL CHELTUIELI EURO]]/Data5[[#This Row],[NUMĂRUL PERSOANELOR CARE AU PARTICIPAT LA VOT]]</f>
        <v>0.72831022904953246</v>
      </c>
      <c r="X296" s="43">
        <v>4.8400999999999996</v>
      </c>
      <c r="Y296" s="114" t="s">
        <v>2891</v>
      </c>
      <c r="Z296" s="44">
        <v>2</v>
      </c>
      <c r="AA296" s="115" t="s">
        <v>3105</v>
      </c>
      <c r="AB296" s="44">
        <v>0</v>
      </c>
      <c r="AC296" s="45"/>
    </row>
    <row r="297" spans="1:29" ht="12" customHeight="1" x14ac:dyDescent="0.2">
      <c r="A297" s="37">
        <v>296</v>
      </c>
      <c r="B297" s="38" t="s">
        <v>9</v>
      </c>
      <c r="C297" s="39" t="s">
        <v>1233</v>
      </c>
      <c r="D297" s="40">
        <v>44101</v>
      </c>
      <c r="E297" s="38">
        <v>1</v>
      </c>
      <c r="F297" s="38"/>
      <c r="G297" s="38" t="s">
        <v>2</v>
      </c>
      <c r="H297" s="38" t="s">
        <v>2</v>
      </c>
      <c r="I297" s="47">
        <v>2658</v>
      </c>
      <c r="J297" s="47">
        <v>4629</v>
      </c>
      <c r="K297" s="47">
        <v>0</v>
      </c>
      <c r="L297" s="41">
        <f>SUM(Data5[[#This Row],[CHELTUIELI DE PERSONAL LEI]:[CHELTUIELI DE CAPITAL (ACTIVE NEFINANCIARE ) LEI]])</f>
        <v>7287</v>
      </c>
      <c r="M297" s="41">
        <f>Data5[[#This Row],[TOTAL CHELTUIELI LEI]]/Data5[[#This Row],[CURS VALUTAR EURO BNR 22 07 2020]]</f>
        <v>1505.5474060453298</v>
      </c>
      <c r="N297" s="49">
        <v>2626</v>
      </c>
      <c r="O297" s="42"/>
      <c r="P297" s="42">
        <v>1478</v>
      </c>
      <c r="Q297" s="42"/>
      <c r="R297" s="42">
        <f>Data5[[#This Row],[PERSOANE ÎNSCRISE ÎN LISTELE ELECTORALE (TURUL 1)            ]]+Data5[[#This Row],[PERSOANE ÎNSCRISE ÎN LISTELE ELECTORALE (TURUL AL 2-LEA)]]</f>
        <v>2626</v>
      </c>
      <c r="S297" s="42">
        <f>Data5[[#This Row],[PERSOANE CARE AU PARTICIPAT LA VOT (TURUL 1)]]+Data5[[#This Row],[PERSOANE CARE AU PARTICIPAT LA VOT  (TURUL AL 2-LEA)]]</f>
        <v>1478</v>
      </c>
      <c r="T297" s="41">
        <f>Data5[[#This Row],[TOTAL CHELTUIELI LEI]]/Data5[[#This Row],[NUMĂRUL PERSOANELOR ÎNSCRISE ÎN LISTELE ELECTORALE]]</f>
        <v>2.7749428789032748</v>
      </c>
      <c r="U297" s="41">
        <f>Data5[[#This Row],[TOTAL CHELTUIELI EURO]]/Data5[[#This Row],[NUMĂRUL PERSOANELOR ÎNSCRISE ÎN LISTELE ELECTORALE]]</f>
        <v>0.57332346003249424</v>
      </c>
      <c r="V297" s="41">
        <f>Data5[[#This Row],[TOTAL CHELTUIELI LEI]]/Data5[[#This Row],[NUMĂRUL PERSOANELOR CARE AU PARTICIPAT LA VOT]]</f>
        <v>4.9303112313937758</v>
      </c>
      <c r="W297" s="41">
        <f>Data5[[#This Row],[TOTAL CHELTUIELI EURO]]/Data5[[#This Row],[NUMĂRUL PERSOANELOR CARE AU PARTICIPAT LA VOT]]</f>
        <v>1.0186382990834437</v>
      </c>
      <c r="X297" s="43">
        <v>4.8400999999999996</v>
      </c>
      <c r="Y297" s="114" t="s">
        <v>2891</v>
      </c>
      <c r="Z297" s="44">
        <v>2</v>
      </c>
      <c r="AA297" s="115" t="s">
        <v>3105</v>
      </c>
      <c r="AB297" s="44">
        <v>0</v>
      </c>
      <c r="AC297" s="45"/>
    </row>
    <row r="298" spans="1:29" ht="12" customHeight="1" x14ac:dyDescent="0.2">
      <c r="A298" s="37">
        <v>297</v>
      </c>
      <c r="B298" s="38" t="s">
        <v>9</v>
      </c>
      <c r="C298" s="39" t="s">
        <v>1234</v>
      </c>
      <c r="D298" s="40">
        <v>44101</v>
      </c>
      <c r="E298" s="38">
        <v>1</v>
      </c>
      <c r="F298" s="38"/>
      <c r="G298" s="38" t="s">
        <v>2</v>
      </c>
      <c r="H298" s="38" t="s">
        <v>2</v>
      </c>
      <c r="I298" s="47">
        <v>2640</v>
      </c>
      <c r="J298" s="47">
        <v>1494</v>
      </c>
      <c r="K298" s="47">
        <v>0</v>
      </c>
      <c r="L298" s="41">
        <f>SUM(Data5[[#This Row],[CHELTUIELI DE PERSONAL LEI]:[CHELTUIELI DE CAPITAL (ACTIVE NEFINANCIARE ) LEI]])</f>
        <v>4134</v>
      </c>
      <c r="M298" s="41">
        <f>Data5[[#This Row],[TOTAL CHELTUIELI LEI]]/Data5[[#This Row],[CURS VALUTAR EURO BNR 22 07 2020]]</f>
        <v>854.11458440941306</v>
      </c>
      <c r="N298" s="49">
        <v>4069</v>
      </c>
      <c r="O298" s="42"/>
      <c r="P298" s="42">
        <v>2130</v>
      </c>
      <c r="Q298" s="42"/>
      <c r="R298" s="42">
        <f>Data5[[#This Row],[PERSOANE ÎNSCRISE ÎN LISTELE ELECTORALE (TURUL 1)            ]]+Data5[[#This Row],[PERSOANE ÎNSCRISE ÎN LISTELE ELECTORALE (TURUL AL 2-LEA)]]</f>
        <v>4069</v>
      </c>
      <c r="S298" s="42">
        <f>Data5[[#This Row],[PERSOANE CARE AU PARTICIPAT LA VOT (TURUL 1)]]+Data5[[#This Row],[PERSOANE CARE AU PARTICIPAT LA VOT  (TURUL AL 2-LEA)]]</f>
        <v>2130</v>
      </c>
      <c r="T298" s="41">
        <f>Data5[[#This Row],[TOTAL CHELTUIELI LEI]]/Data5[[#This Row],[NUMĂRUL PERSOANELOR ÎNSCRISE ÎN LISTELE ELECTORALE]]</f>
        <v>1.0159744408945688</v>
      </c>
      <c r="U298" s="41">
        <f>Data5[[#This Row],[TOTAL CHELTUIELI EURO]]/Data5[[#This Row],[NUMĂRUL PERSOANELOR ÎNSCRISE ÎN LISTELE ELECTORALE]]</f>
        <v>0.20990773762826567</v>
      </c>
      <c r="V298" s="41">
        <f>Data5[[#This Row],[TOTAL CHELTUIELI LEI]]/Data5[[#This Row],[NUMĂRUL PERSOANELOR CARE AU PARTICIPAT LA VOT]]</f>
        <v>1.9408450704225353</v>
      </c>
      <c r="W298" s="41">
        <f>Data5[[#This Row],[TOTAL CHELTUIELI EURO]]/Data5[[#This Row],[NUMĂRUL PERSOANELOR CARE AU PARTICIPAT LA VOT]]</f>
        <v>0.40099276263352723</v>
      </c>
      <c r="X298" s="43">
        <v>4.8400999999999996</v>
      </c>
      <c r="Y298" s="114" t="s">
        <v>2894</v>
      </c>
      <c r="Z298" s="44">
        <v>1</v>
      </c>
      <c r="AA298" s="115" t="s">
        <v>3105</v>
      </c>
      <c r="AB298" s="44">
        <v>0</v>
      </c>
      <c r="AC298" s="45"/>
    </row>
    <row r="299" spans="1:29" ht="12" customHeight="1" x14ac:dyDescent="0.2">
      <c r="A299" s="37">
        <v>298</v>
      </c>
      <c r="B299" s="38" t="s">
        <v>9</v>
      </c>
      <c r="C299" s="39" t="s">
        <v>1235</v>
      </c>
      <c r="D299" s="40">
        <v>44101</v>
      </c>
      <c r="E299" s="38">
        <v>1</v>
      </c>
      <c r="F299" s="38"/>
      <c r="G299" s="38" t="s">
        <v>2</v>
      </c>
      <c r="H299" s="38" t="s">
        <v>2</v>
      </c>
      <c r="I299" s="47">
        <v>1800</v>
      </c>
      <c r="J299" s="47">
        <v>15622.26</v>
      </c>
      <c r="K299" s="47">
        <v>0</v>
      </c>
      <c r="L299" s="41">
        <f>SUM(Data5[[#This Row],[CHELTUIELI DE PERSONAL LEI]:[CHELTUIELI DE CAPITAL (ACTIVE NEFINANCIARE ) LEI]])</f>
        <v>17422.260000000002</v>
      </c>
      <c r="M299" s="41">
        <f>Data5[[#This Row],[TOTAL CHELTUIELI LEI]]/Data5[[#This Row],[CURS VALUTAR EURO BNR 22 07 2020]]</f>
        <v>3599.5661246668465</v>
      </c>
      <c r="N299" s="49">
        <v>5385</v>
      </c>
      <c r="O299" s="42"/>
      <c r="P299" s="42">
        <v>2516</v>
      </c>
      <c r="Q299" s="42"/>
      <c r="R299" s="42">
        <f>Data5[[#This Row],[PERSOANE ÎNSCRISE ÎN LISTELE ELECTORALE (TURUL 1)            ]]+Data5[[#This Row],[PERSOANE ÎNSCRISE ÎN LISTELE ELECTORALE (TURUL AL 2-LEA)]]</f>
        <v>5385</v>
      </c>
      <c r="S299" s="42">
        <f>Data5[[#This Row],[PERSOANE CARE AU PARTICIPAT LA VOT (TURUL 1)]]+Data5[[#This Row],[PERSOANE CARE AU PARTICIPAT LA VOT  (TURUL AL 2-LEA)]]</f>
        <v>2516</v>
      </c>
      <c r="T299" s="41">
        <f>Data5[[#This Row],[TOTAL CHELTUIELI LEI]]/Data5[[#This Row],[NUMĂRUL PERSOANELOR ÎNSCRISE ÎN LISTELE ELECTORALE]]</f>
        <v>3.23533147632312</v>
      </c>
      <c r="U299" s="41">
        <f>Data5[[#This Row],[TOTAL CHELTUIELI EURO]]/Data5[[#This Row],[NUMĂRUL PERSOANELOR ÎNSCRISE ÎN LISTELE ELECTORALE]]</f>
        <v>0.66844310578771526</v>
      </c>
      <c r="V299" s="41">
        <f>Data5[[#This Row],[TOTAL CHELTUIELI LEI]]/Data5[[#This Row],[NUMĂRUL PERSOANELOR CARE AU PARTICIPAT LA VOT]]</f>
        <v>6.9245866454689988</v>
      </c>
      <c r="W299" s="41">
        <f>Data5[[#This Row],[TOTAL CHELTUIELI EURO]]/Data5[[#This Row],[NUMĂRUL PERSOANELOR CARE AU PARTICIPAT LA VOT]]</f>
        <v>1.4306701608373793</v>
      </c>
      <c r="X299" s="43">
        <v>4.8400999999999996</v>
      </c>
      <c r="Y299" s="114" t="s">
        <v>2884</v>
      </c>
      <c r="Z299" s="44">
        <v>3</v>
      </c>
      <c r="AA299" s="115" t="s">
        <v>3105</v>
      </c>
      <c r="AB299" s="44">
        <v>0</v>
      </c>
      <c r="AC299" s="45"/>
    </row>
    <row r="300" spans="1:29" ht="12" customHeight="1" x14ac:dyDescent="0.2">
      <c r="A300" s="37">
        <v>299</v>
      </c>
      <c r="B300" s="38" t="s">
        <v>9</v>
      </c>
      <c r="C300" s="39" t="s">
        <v>1236</v>
      </c>
      <c r="D300" s="40">
        <v>44101</v>
      </c>
      <c r="E300" s="38">
        <v>1</v>
      </c>
      <c r="F300" s="38"/>
      <c r="G300" s="38" t="s">
        <v>2</v>
      </c>
      <c r="H300" s="38" t="s">
        <v>2</v>
      </c>
      <c r="I300" s="47">
        <v>4950</v>
      </c>
      <c r="J300" s="47">
        <v>13658.83</v>
      </c>
      <c r="K300" s="47">
        <v>0</v>
      </c>
      <c r="L300" s="41">
        <f>SUM(Data5[[#This Row],[CHELTUIELI DE PERSONAL LEI]:[CHELTUIELI DE CAPITAL (ACTIVE NEFINANCIARE ) LEI]])</f>
        <v>18608.830000000002</v>
      </c>
      <c r="M300" s="41">
        <f>Data5[[#This Row],[TOTAL CHELTUIELI LEI]]/Data5[[#This Row],[CURS VALUTAR EURO BNR 22 07 2020]]</f>
        <v>3844.7201504101163</v>
      </c>
      <c r="N300" s="49">
        <v>5138</v>
      </c>
      <c r="O300" s="42"/>
      <c r="P300" s="42">
        <v>2287</v>
      </c>
      <c r="Q300" s="42"/>
      <c r="R300" s="42">
        <f>Data5[[#This Row],[PERSOANE ÎNSCRISE ÎN LISTELE ELECTORALE (TURUL 1)            ]]+Data5[[#This Row],[PERSOANE ÎNSCRISE ÎN LISTELE ELECTORALE (TURUL AL 2-LEA)]]</f>
        <v>5138</v>
      </c>
      <c r="S300" s="42">
        <f>Data5[[#This Row],[PERSOANE CARE AU PARTICIPAT LA VOT (TURUL 1)]]+Data5[[#This Row],[PERSOANE CARE AU PARTICIPAT LA VOT  (TURUL AL 2-LEA)]]</f>
        <v>2287</v>
      </c>
      <c r="T300" s="41">
        <f>Data5[[#This Row],[TOTAL CHELTUIELI LEI]]/Data5[[#This Row],[NUMĂRUL PERSOANELOR ÎNSCRISE ÎN LISTELE ELECTORALE]]</f>
        <v>3.621804203970417</v>
      </c>
      <c r="U300" s="41">
        <f>Data5[[#This Row],[TOTAL CHELTUIELI EURO]]/Data5[[#This Row],[NUMĂRUL PERSOANELOR ÎNSCRISE ÎN LISTELE ELECTORALE]]</f>
        <v>0.74829119315105419</v>
      </c>
      <c r="V300" s="41">
        <f>Data5[[#This Row],[TOTAL CHELTUIELI LEI]]/Data5[[#This Row],[NUMĂRUL PERSOANELOR CARE AU PARTICIPAT LA VOT]]</f>
        <v>8.136786182772191</v>
      </c>
      <c r="W300" s="41">
        <f>Data5[[#This Row],[TOTAL CHELTUIELI EURO]]/Data5[[#This Row],[NUMĂRUL PERSOANELOR CARE AU PARTICIPAT LA VOT]]</f>
        <v>1.6811194361216075</v>
      </c>
      <c r="X300" s="43">
        <v>4.8400999999999996</v>
      </c>
      <c r="Y300" s="114" t="s">
        <v>2884</v>
      </c>
      <c r="Z300" s="44">
        <v>3</v>
      </c>
      <c r="AA300" s="115" t="s">
        <v>3105</v>
      </c>
      <c r="AB300" s="44">
        <v>0</v>
      </c>
      <c r="AC300" s="45"/>
    </row>
    <row r="301" spans="1:29" ht="12" customHeight="1" x14ac:dyDescent="0.2">
      <c r="A301" s="37">
        <v>300</v>
      </c>
      <c r="B301" s="38" t="s">
        <v>9</v>
      </c>
      <c r="C301" s="39" t="s">
        <v>1237</v>
      </c>
      <c r="D301" s="40">
        <v>44101</v>
      </c>
      <c r="E301" s="38">
        <v>1</v>
      </c>
      <c r="F301" s="38"/>
      <c r="G301" s="38" t="s">
        <v>2</v>
      </c>
      <c r="H301" s="38" t="s">
        <v>2</v>
      </c>
      <c r="I301" s="47">
        <v>3830</v>
      </c>
      <c r="J301" s="47">
        <v>5612.33</v>
      </c>
      <c r="K301" s="47">
        <v>0</v>
      </c>
      <c r="L301" s="41">
        <f>SUM(Data5[[#This Row],[CHELTUIELI DE PERSONAL LEI]:[CHELTUIELI DE CAPITAL (ACTIVE NEFINANCIARE ) LEI]])</f>
        <v>9442.33</v>
      </c>
      <c r="M301" s="41">
        <f>Data5[[#This Row],[TOTAL CHELTUIELI LEI]]/Data5[[#This Row],[CURS VALUTAR EURO BNR 22 07 2020]]</f>
        <v>1950.8543211917111</v>
      </c>
      <c r="N301" s="49">
        <v>4008</v>
      </c>
      <c r="O301" s="42"/>
      <c r="P301" s="42">
        <v>1829</v>
      </c>
      <c r="Q301" s="42"/>
      <c r="R301" s="42">
        <f>Data5[[#This Row],[PERSOANE ÎNSCRISE ÎN LISTELE ELECTORALE (TURUL 1)            ]]+Data5[[#This Row],[PERSOANE ÎNSCRISE ÎN LISTELE ELECTORALE (TURUL AL 2-LEA)]]</f>
        <v>4008</v>
      </c>
      <c r="S301" s="42">
        <f>Data5[[#This Row],[PERSOANE CARE AU PARTICIPAT LA VOT (TURUL 1)]]+Data5[[#This Row],[PERSOANE CARE AU PARTICIPAT LA VOT  (TURUL AL 2-LEA)]]</f>
        <v>1829</v>
      </c>
      <c r="T301" s="41">
        <f>Data5[[#This Row],[TOTAL CHELTUIELI LEI]]/Data5[[#This Row],[NUMĂRUL PERSOANELOR ÎNSCRISE ÎN LISTELE ELECTORALE]]</f>
        <v>2.3558707584830341</v>
      </c>
      <c r="U301" s="41">
        <f>Data5[[#This Row],[TOTAL CHELTUIELI EURO]]/Data5[[#This Row],[NUMĂRUL PERSOANELOR ÎNSCRISE ÎN LISTELE ELECTORALE]]</f>
        <v>0.48674010009773228</v>
      </c>
      <c r="V301" s="41">
        <f>Data5[[#This Row],[TOTAL CHELTUIELI LEI]]/Data5[[#This Row],[NUMĂRUL PERSOANELOR CARE AU PARTICIPAT LA VOT]]</f>
        <v>5.1625642427556038</v>
      </c>
      <c r="W301" s="41">
        <f>Data5[[#This Row],[TOTAL CHELTUIELI EURO]]/Data5[[#This Row],[NUMĂRUL PERSOANELOR CARE AU PARTICIPAT LA VOT]]</f>
        <v>1.0666234670266326</v>
      </c>
      <c r="X301" s="43">
        <v>4.8400999999999996</v>
      </c>
      <c r="Y301" s="114" t="s">
        <v>2891</v>
      </c>
      <c r="Z301" s="44">
        <v>2</v>
      </c>
      <c r="AA301" s="115" t="s">
        <v>3105</v>
      </c>
      <c r="AB301" s="44">
        <v>0</v>
      </c>
      <c r="AC301" s="45"/>
    </row>
    <row r="302" spans="1:29" ht="12" customHeight="1" x14ac:dyDescent="0.2">
      <c r="A302" s="37">
        <v>301</v>
      </c>
      <c r="B302" s="38" t="s">
        <v>9</v>
      </c>
      <c r="C302" s="39" t="s">
        <v>1238</v>
      </c>
      <c r="D302" s="40">
        <v>44101</v>
      </c>
      <c r="E302" s="38">
        <v>1</v>
      </c>
      <c r="F302" s="38"/>
      <c r="G302" s="38" t="s">
        <v>2</v>
      </c>
      <c r="H302" s="38" t="s">
        <v>2</v>
      </c>
      <c r="I302" s="47">
        <v>3360</v>
      </c>
      <c r="J302" s="47">
        <v>5438</v>
      </c>
      <c r="K302" s="47">
        <v>0</v>
      </c>
      <c r="L302" s="41">
        <f>SUM(Data5[[#This Row],[CHELTUIELI DE PERSONAL LEI]:[CHELTUIELI DE CAPITAL (ACTIVE NEFINANCIARE ) LEI]])</f>
        <v>8798</v>
      </c>
      <c r="M302" s="41">
        <f>Data5[[#This Row],[TOTAL CHELTUIELI LEI]]/Data5[[#This Row],[CURS VALUTAR EURO BNR 22 07 2020]]</f>
        <v>1817.7310386149047</v>
      </c>
      <c r="N302" s="49">
        <v>1836</v>
      </c>
      <c r="O302" s="42"/>
      <c r="P302" s="42">
        <v>1131</v>
      </c>
      <c r="Q302" s="42"/>
      <c r="R302" s="42">
        <f>Data5[[#This Row],[PERSOANE ÎNSCRISE ÎN LISTELE ELECTORALE (TURUL 1)            ]]+Data5[[#This Row],[PERSOANE ÎNSCRISE ÎN LISTELE ELECTORALE (TURUL AL 2-LEA)]]</f>
        <v>1836</v>
      </c>
      <c r="S302" s="42">
        <f>Data5[[#This Row],[PERSOANE CARE AU PARTICIPAT LA VOT (TURUL 1)]]+Data5[[#This Row],[PERSOANE CARE AU PARTICIPAT LA VOT  (TURUL AL 2-LEA)]]</f>
        <v>1131</v>
      </c>
      <c r="T302" s="41">
        <f>Data5[[#This Row],[TOTAL CHELTUIELI LEI]]/Data5[[#This Row],[NUMĂRUL PERSOANELOR ÎNSCRISE ÎN LISTELE ELECTORALE]]</f>
        <v>4.7919389978213509</v>
      </c>
      <c r="U302" s="41">
        <f>Data5[[#This Row],[TOTAL CHELTUIELI EURO]]/Data5[[#This Row],[NUMĂRUL PERSOANELOR ÎNSCRISE ÎN LISTELE ELECTORALE]]</f>
        <v>0.99004958530223564</v>
      </c>
      <c r="V302" s="41">
        <f>Data5[[#This Row],[TOTAL CHELTUIELI LEI]]/Data5[[#This Row],[NUMĂRUL PERSOANELOR CARE AU PARTICIPAT LA VOT]]</f>
        <v>7.7789566755083994</v>
      </c>
      <c r="W302" s="41">
        <f>Data5[[#This Row],[TOTAL CHELTUIELI EURO]]/Data5[[#This Row],[NUMĂRUL PERSOANELOR CARE AU PARTICIPAT LA VOT]]</f>
        <v>1.6071892472280325</v>
      </c>
      <c r="X302" s="43">
        <v>4.8400999999999996</v>
      </c>
      <c r="Y302" s="114" t="s">
        <v>2895</v>
      </c>
      <c r="Z302" s="44">
        <v>4</v>
      </c>
      <c r="AA302" s="115" t="s">
        <v>3105</v>
      </c>
      <c r="AB302" s="44">
        <v>0</v>
      </c>
      <c r="AC302" s="45"/>
    </row>
    <row r="303" spans="1:29" ht="12" customHeight="1" x14ac:dyDescent="0.2">
      <c r="A303" s="37">
        <v>302</v>
      </c>
      <c r="B303" s="38" t="s">
        <v>9</v>
      </c>
      <c r="C303" s="39" t="s">
        <v>1239</v>
      </c>
      <c r="D303" s="40">
        <v>44101</v>
      </c>
      <c r="E303" s="38">
        <v>1</v>
      </c>
      <c r="F303" s="38"/>
      <c r="G303" s="38" t="s">
        <v>2</v>
      </c>
      <c r="H303" s="38" t="s">
        <v>2</v>
      </c>
      <c r="I303" s="47">
        <v>660</v>
      </c>
      <c r="J303" s="47">
        <v>4654</v>
      </c>
      <c r="K303" s="47">
        <v>0</v>
      </c>
      <c r="L303" s="41">
        <f>SUM(Data5[[#This Row],[CHELTUIELI DE PERSONAL LEI]:[CHELTUIELI DE CAPITAL (ACTIVE NEFINANCIARE ) LEI]])</f>
        <v>5314</v>
      </c>
      <c r="M303" s="41">
        <f>Data5[[#This Row],[TOTAL CHELTUIELI LEI]]/Data5[[#This Row],[CURS VALUTAR EURO BNR 22 07 2020]]</f>
        <v>1097.9112001818146</v>
      </c>
      <c r="N303" s="49">
        <v>1222</v>
      </c>
      <c r="O303" s="42"/>
      <c r="P303" s="42">
        <v>777</v>
      </c>
      <c r="Q303" s="42"/>
      <c r="R303" s="42">
        <f>Data5[[#This Row],[PERSOANE ÎNSCRISE ÎN LISTELE ELECTORALE (TURUL 1)            ]]+Data5[[#This Row],[PERSOANE ÎNSCRISE ÎN LISTELE ELECTORALE (TURUL AL 2-LEA)]]</f>
        <v>1222</v>
      </c>
      <c r="S303" s="42">
        <f>Data5[[#This Row],[PERSOANE CARE AU PARTICIPAT LA VOT (TURUL 1)]]+Data5[[#This Row],[PERSOANE CARE AU PARTICIPAT LA VOT  (TURUL AL 2-LEA)]]</f>
        <v>777</v>
      </c>
      <c r="T303" s="41">
        <f>Data5[[#This Row],[TOTAL CHELTUIELI LEI]]/Data5[[#This Row],[NUMĂRUL PERSOANELOR ÎNSCRISE ÎN LISTELE ELECTORALE]]</f>
        <v>4.3486088379705405</v>
      </c>
      <c r="U303" s="41">
        <f>Data5[[#This Row],[TOTAL CHELTUIELI EURO]]/Data5[[#This Row],[NUMĂRUL PERSOANELOR ÎNSCRISE ÎN LISTELE ELECTORALE]]</f>
        <v>0.89845433730099389</v>
      </c>
      <c r="V303" s="41">
        <f>Data5[[#This Row],[TOTAL CHELTUIELI LEI]]/Data5[[#This Row],[NUMĂRUL PERSOANELOR CARE AU PARTICIPAT LA VOT]]</f>
        <v>6.8391248391248389</v>
      </c>
      <c r="W303" s="41">
        <f>Data5[[#This Row],[TOTAL CHELTUIELI EURO]]/Data5[[#This Row],[NUMĂRUL PERSOANELOR CARE AU PARTICIPAT LA VOT]]</f>
        <v>1.4130131276471229</v>
      </c>
      <c r="X303" s="43">
        <v>4.8400999999999996</v>
      </c>
      <c r="Y303" s="114" t="s">
        <v>2895</v>
      </c>
      <c r="Z303" s="44">
        <v>4</v>
      </c>
      <c r="AA303" s="115" t="s">
        <v>3105</v>
      </c>
      <c r="AB303" s="44">
        <v>0</v>
      </c>
      <c r="AC303" s="45"/>
    </row>
    <row r="304" spans="1:29" ht="12" customHeight="1" x14ac:dyDescent="0.2">
      <c r="A304" s="37">
        <v>303</v>
      </c>
      <c r="B304" s="38" t="s">
        <v>9</v>
      </c>
      <c r="C304" s="39" t="s">
        <v>1240</v>
      </c>
      <c r="D304" s="40">
        <v>44101</v>
      </c>
      <c r="E304" s="38">
        <v>1</v>
      </c>
      <c r="F304" s="38"/>
      <c r="G304" s="38" t="s">
        <v>2</v>
      </c>
      <c r="H304" s="38" t="s">
        <v>2</v>
      </c>
      <c r="I304" s="47">
        <v>810</v>
      </c>
      <c r="J304" s="47">
        <v>4613</v>
      </c>
      <c r="K304" s="47">
        <v>0</v>
      </c>
      <c r="L304" s="41">
        <f>SUM(Data5[[#This Row],[CHELTUIELI DE PERSONAL LEI]:[CHELTUIELI DE CAPITAL (ACTIVE NEFINANCIARE ) LEI]])</f>
        <v>5423</v>
      </c>
      <c r="M304" s="41">
        <f>Data5[[#This Row],[TOTAL CHELTUIELI LEI]]/Data5[[#This Row],[CURS VALUTAR EURO BNR 22 07 2020]]</f>
        <v>1120.4313960455363</v>
      </c>
      <c r="N304" s="49">
        <v>1275</v>
      </c>
      <c r="O304" s="42"/>
      <c r="P304" s="42">
        <v>793</v>
      </c>
      <c r="Q304" s="42"/>
      <c r="R304" s="42">
        <f>Data5[[#This Row],[PERSOANE ÎNSCRISE ÎN LISTELE ELECTORALE (TURUL 1)            ]]+Data5[[#This Row],[PERSOANE ÎNSCRISE ÎN LISTELE ELECTORALE (TURUL AL 2-LEA)]]</f>
        <v>1275</v>
      </c>
      <c r="S304" s="42">
        <f>Data5[[#This Row],[PERSOANE CARE AU PARTICIPAT LA VOT (TURUL 1)]]+Data5[[#This Row],[PERSOANE CARE AU PARTICIPAT LA VOT  (TURUL AL 2-LEA)]]</f>
        <v>793</v>
      </c>
      <c r="T304" s="41">
        <f>Data5[[#This Row],[TOTAL CHELTUIELI LEI]]/Data5[[#This Row],[NUMĂRUL PERSOANELOR ÎNSCRISE ÎN LISTELE ELECTORALE]]</f>
        <v>4.253333333333333</v>
      </c>
      <c r="U304" s="41">
        <f>Data5[[#This Row],[TOTAL CHELTUIELI EURO]]/Data5[[#This Row],[NUMĂRUL PERSOANELOR ÎNSCRISE ÎN LISTELE ELECTORALE]]</f>
        <v>0.87876972238865592</v>
      </c>
      <c r="V304" s="41">
        <f>Data5[[#This Row],[TOTAL CHELTUIELI LEI]]/Data5[[#This Row],[NUMĂRUL PERSOANELOR CARE AU PARTICIPAT LA VOT]]</f>
        <v>6.8385876418663303</v>
      </c>
      <c r="W304" s="41">
        <f>Data5[[#This Row],[TOTAL CHELTUIELI EURO]]/Data5[[#This Row],[NUMĂRUL PERSOANELOR CARE AU PARTICIPAT LA VOT]]</f>
        <v>1.412902138771168</v>
      </c>
      <c r="X304" s="43">
        <v>4.8400999999999996</v>
      </c>
      <c r="Y304" s="114" t="s">
        <v>2895</v>
      </c>
      <c r="Z304" s="44">
        <v>4</v>
      </c>
      <c r="AA304" s="115" t="s">
        <v>3105</v>
      </c>
      <c r="AB304" s="44">
        <v>0</v>
      </c>
      <c r="AC304" s="45"/>
    </row>
    <row r="305" spans="1:29" ht="12" customHeight="1" x14ac:dyDescent="0.2">
      <c r="A305" s="37">
        <v>304</v>
      </c>
      <c r="B305" s="38" t="s">
        <v>9</v>
      </c>
      <c r="C305" s="39" t="s">
        <v>1241</v>
      </c>
      <c r="D305" s="40">
        <v>44101</v>
      </c>
      <c r="E305" s="38">
        <v>1</v>
      </c>
      <c r="F305" s="38"/>
      <c r="G305" s="38" t="s">
        <v>2</v>
      </c>
      <c r="H305" s="38" t="s">
        <v>2</v>
      </c>
      <c r="I305" s="47">
        <v>6600</v>
      </c>
      <c r="J305" s="47">
        <v>23146</v>
      </c>
      <c r="K305" s="47">
        <v>0</v>
      </c>
      <c r="L305" s="41">
        <f>SUM(Data5[[#This Row],[CHELTUIELI DE PERSONAL LEI]:[CHELTUIELI DE CAPITAL (ACTIVE NEFINANCIARE ) LEI]])</f>
        <v>29746</v>
      </c>
      <c r="M305" s="41">
        <f>Data5[[#This Row],[TOTAL CHELTUIELI LEI]]/Data5[[#This Row],[CURS VALUTAR EURO BNR 22 07 2020]]</f>
        <v>6145.7407904795364</v>
      </c>
      <c r="N305" s="49">
        <v>5985</v>
      </c>
      <c r="O305" s="42"/>
      <c r="P305" s="42">
        <v>3141</v>
      </c>
      <c r="Q305" s="42"/>
      <c r="R305" s="42">
        <f>Data5[[#This Row],[PERSOANE ÎNSCRISE ÎN LISTELE ELECTORALE (TURUL 1)            ]]+Data5[[#This Row],[PERSOANE ÎNSCRISE ÎN LISTELE ELECTORALE (TURUL AL 2-LEA)]]</f>
        <v>5985</v>
      </c>
      <c r="S305" s="42">
        <f>Data5[[#This Row],[PERSOANE CARE AU PARTICIPAT LA VOT (TURUL 1)]]+Data5[[#This Row],[PERSOANE CARE AU PARTICIPAT LA VOT  (TURUL AL 2-LEA)]]</f>
        <v>3141</v>
      </c>
      <c r="T305" s="41">
        <f>Data5[[#This Row],[TOTAL CHELTUIELI LEI]]/Data5[[#This Row],[NUMĂRUL PERSOANELOR ÎNSCRISE ÎN LISTELE ELECTORALE]]</f>
        <v>4.9700918964076859</v>
      </c>
      <c r="U305" s="41">
        <f>Data5[[#This Row],[TOTAL CHELTUIELI EURO]]/Data5[[#This Row],[NUMĂRUL PERSOANELOR ÎNSCRISE ÎN LISTELE ELECTORALE]]</f>
        <v>1.0268572749339242</v>
      </c>
      <c r="V305" s="41">
        <f>Data5[[#This Row],[TOTAL CHELTUIELI LEI]]/Data5[[#This Row],[NUMĂRUL PERSOANELOR CARE AU PARTICIPAT LA VOT]]</f>
        <v>9.4702324100604898</v>
      </c>
      <c r="W305" s="41">
        <f>Data5[[#This Row],[TOTAL CHELTUIELI EURO]]/Data5[[#This Row],[NUMĂRUL PERSOANELOR CARE AU PARTICIPAT LA VOT]]</f>
        <v>1.9566191628397123</v>
      </c>
      <c r="X305" s="43">
        <v>4.8400999999999996</v>
      </c>
      <c r="Y305" s="114" t="s">
        <v>2895</v>
      </c>
      <c r="Z305" s="44">
        <v>4</v>
      </c>
      <c r="AA305" s="115" t="s">
        <v>3107</v>
      </c>
      <c r="AB305" s="44">
        <v>1</v>
      </c>
      <c r="AC305" s="45"/>
    </row>
    <row r="306" spans="1:29" ht="12" customHeight="1" x14ac:dyDescent="0.2">
      <c r="A306" s="37">
        <v>305</v>
      </c>
      <c r="B306" s="38" t="s">
        <v>9</v>
      </c>
      <c r="C306" s="39" t="s">
        <v>1242</v>
      </c>
      <c r="D306" s="40">
        <v>44101</v>
      </c>
      <c r="E306" s="38">
        <v>1</v>
      </c>
      <c r="F306" s="38"/>
      <c r="G306" s="38" t="s">
        <v>2</v>
      </c>
      <c r="H306" s="38" t="s">
        <v>2</v>
      </c>
      <c r="I306" s="47">
        <v>6000</v>
      </c>
      <c r="J306" s="47">
        <v>9167</v>
      </c>
      <c r="K306" s="47">
        <v>0</v>
      </c>
      <c r="L306" s="41">
        <f>SUM(Data5[[#This Row],[CHELTUIELI DE PERSONAL LEI]:[CHELTUIELI DE CAPITAL (ACTIVE NEFINANCIARE ) LEI]])</f>
        <v>15167</v>
      </c>
      <c r="M306" s="41">
        <f>Data5[[#This Row],[TOTAL CHELTUIELI LEI]]/Data5[[#This Row],[CURS VALUTAR EURO BNR 22 07 2020]]</f>
        <v>3133.6129418813662</v>
      </c>
      <c r="N306" s="49">
        <v>2265</v>
      </c>
      <c r="O306" s="42"/>
      <c r="P306" s="42">
        <v>1219</v>
      </c>
      <c r="Q306" s="42"/>
      <c r="R306" s="42">
        <f>Data5[[#This Row],[PERSOANE ÎNSCRISE ÎN LISTELE ELECTORALE (TURUL 1)            ]]+Data5[[#This Row],[PERSOANE ÎNSCRISE ÎN LISTELE ELECTORALE (TURUL AL 2-LEA)]]</f>
        <v>2265</v>
      </c>
      <c r="S306" s="42">
        <f>Data5[[#This Row],[PERSOANE CARE AU PARTICIPAT LA VOT (TURUL 1)]]+Data5[[#This Row],[PERSOANE CARE AU PARTICIPAT LA VOT  (TURUL AL 2-LEA)]]</f>
        <v>1219</v>
      </c>
      <c r="T306" s="41">
        <f>Data5[[#This Row],[TOTAL CHELTUIELI LEI]]/Data5[[#This Row],[NUMĂRUL PERSOANELOR ÎNSCRISE ÎN LISTELE ELECTORALE]]</f>
        <v>6.6962472406181019</v>
      </c>
      <c r="U306" s="41">
        <f>Data5[[#This Row],[TOTAL CHELTUIELI EURO]]/Data5[[#This Row],[NUMĂRUL PERSOANELOR ÎNSCRISE ÎN LISTELE ELECTORALE]]</f>
        <v>1.3834935725745545</v>
      </c>
      <c r="V306" s="41">
        <f>Data5[[#This Row],[TOTAL CHELTUIELI LEI]]/Data5[[#This Row],[NUMĂRUL PERSOANELOR CARE AU PARTICIPAT LA VOT]]</f>
        <v>12.442165709598031</v>
      </c>
      <c r="W306" s="41">
        <f>Data5[[#This Row],[TOTAL CHELTUIELI EURO]]/Data5[[#This Row],[NUMĂRUL PERSOANELOR CARE AU PARTICIPAT LA VOT]]</f>
        <v>2.5706422821012027</v>
      </c>
      <c r="X306" s="43">
        <v>4.8400999999999996</v>
      </c>
      <c r="Y306" s="114" t="s">
        <v>2889</v>
      </c>
      <c r="Z306" s="44">
        <v>6</v>
      </c>
      <c r="AA306" s="115" t="s">
        <v>3107</v>
      </c>
      <c r="AB306" s="44">
        <v>1</v>
      </c>
      <c r="AC306" s="45"/>
    </row>
    <row r="307" spans="1:29" ht="12" customHeight="1" x14ac:dyDescent="0.2">
      <c r="A307" s="37">
        <v>306</v>
      </c>
      <c r="B307" s="38" t="s">
        <v>9</v>
      </c>
      <c r="C307" s="39" t="s">
        <v>390</v>
      </c>
      <c r="D307" s="40">
        <v>44101</v>
      </c>
      <c r="E307" s="38">
        <v>1</v>
      </c>
      <c r="F307" s="38"/>
      <c r="G307" s="38" t="s">
        <v>2</v>
      </c>
      <c r="H307" s="38" t="s">
        <v>2</v>
      </c>
      <c r="I307" s="47">
        <v>8250</v>
      </c>
      <c r="J307" s="47">
        <v>9471</v>
      </c>
      <c r="K307" s="47">
        <v>0</v>
      </c>
      <c r="L307" s="41">
        <f>SUM(Data5[[#This Row],[CHELTUIELI DE PERSONAL LEI]:[CHELTUIELI DE CAPITAL (ACTIVE NEFINANCIARE ) LEI]])</f>
        <v>17721</v>
      </c>
      <c r="M307" s="41">
        <f>Data5[[#This Row],[TOTAL CHELTUIELI LEI]]/Data5[[#This Row],[CURS VALUTAR EURO BNR 22 07 2020]]</f>
        <v>3661.2879899175641</v>
      </c>
      <c r="N307" s="49">
        <v>4403</v>
      </c>
      <c r="O307" s="42"/>
      <c r="P307" s="42">
        <v>2094</v>
      </c>
      <c r="Q307" s="42"/>
      <c r="R307" s="42">
        <f>Data5[[#This Row],[PERSOANE ÎNSCRISE ÎN LISTELE ELECTORALE (TURUL 1)            ]]+Data5[[#This Row],[PERSOANE ÎNSCRISE ÎN LISTELE ELECTORALE (TURUL AL 2-LEA)]]</f>
        <v>4403</v>
      </c>
      <c r="S307" s="42">
        <f>Data5[[#This Row],[PERSOANE CARE AU PARTICIPAT LA VOT (TURUL 1)]]+Data5[[#This Row],[PERSOANE CARE AU PARTICIPAT LA VOT  (TURUL AL 2-LEA)]]</f>
        <v>2094</v>
      </c>
      <c r="T307" s="41">
        <f>Data5[[#This Row],[TOTAL CHELTUIELI LEI]]/Data5[[#This Row],[NUMĂRUL PERSOANELOR ÎNSCRISE ÎN LISTELE ELECTORALE]]</f>
        <v>4.0247558482852597</v>
      </c>
      <c r="U307" s="41">
        <f>Data5[[#This Row],[TOTAL CHELTUIELI EURO]]/Data5[[#This Row],[NUMĂRUL PERSOANELOR ÎNSCRISE ÎN LISTELE ELECTORALE]]</f>
        <v>0.83154394501875184</v>
      </c>
      <c r="V307" s="41">
        <f>Data5[[#This Row],[TOTAL CHELTUIELI LEI]]/Data5[[#This Row],[NUMĂRUL PERSOANELOR CARE AU PARTICIPAT LA VOT]]</f>
        <v>8.4627507163323781</v>
      </c>
      <c r="W307" s="41">
        <f>Data5[[#This Row],[TOTAL CHELTUIELI EURO]]/Data5[[#This Row],[NUMĂRUL PERSOANELOR CARE AU PARTICIPAT LA VOT]]</f>
        <v>1.7484660887858472</v>
      </c>
      <c r="X307" s="43">
        <v>4.8400999999999996</v>
      </c>
      <c r="Y307" s="114" t="s">
        <v>2895</v>
      </c>
      <c r="Z307" s="44">
        <v>4</v>
      </c>
      <c r="AA307" s="115" t="s">
        <v>3105</v>
      </c>
      <c r="AB307" s="44">
        <v>0</v>
      </c>
      <c r="AC307" s="45"/>
    </row>
    <row r="308" spans="1:29" ht="12" customHeight="1" x14ac:dyDescent="0.2">
      <c r="A308" s="37">
        <v>307</v>
      </c>
      <c r="B308" s="38" t="s">
        <v>9</v>
      </c>
      <c r="C308" s="39" t="s">
        <v>1243</v>
      </c>
      <c r="D308" s="40">
        <v>44101</v>
      </c>
      <c r="E308" s="38">
        <v>1</v>
      </c>
      <c r="F308" s="38"/>
      <c r="G308" s="38" t="s">
        <v>2</v>
      </c>
      <c r="H308" s="38" t="s">
        <v>2</v>
      </c>
      <c r="I308" s="47">
        <v>3568</v>
      </c>
      <c r="J308" s="47">
        <v>2583.61</v>
      </c>
      <c r="K308" s="47">
        <v>0</v>
      </c>
      <c r="L308" s="41">
        <f>SUM(Data5[[#This Row],[CHELTUIELI DE PERSONAL LEI]:[CHELTUIELI DE CAPITAL (ACTIVE NEFINANCIARE ) LEI]])</f>
        <v>6151.6100000000006</v>
      </c>
      <c r="M308" s="41">
        <f>Data5[[#This Row],[TOTAL CHELTUIELI LEI]]/Data5[[#This Row],[CURS VALUTAR EURO BNR 22 07 2020]]</f>
        <v>1270.9675419929342</v>
      </c>
      <c r="N308" s="49">
        <v>4226</v>
      </c>
      <c r="O308" s="42"/>
      <c r="P308" s="42">
        <v>1602</v>
      </c>
      <c r="Q308" s="42"/>
      <c r="R308" s="42">
        <f>Data5[[#This Row],[PERSOANE ÎNSCRISE ÎN LISTELE ELECTORALE (TURUL 1)            ]]+Data5[[#This Row],[PERSOANE ÎNSCRISE ÎN LISTELE ELECTORALE (TURUL AL 2-LEA)]]</f>
        <v>4226</v>
      </c>
      <c r="S308" s="42">
        <f>Data5[[#This Row],[PERSOANE CARE AU PARTICIPAT LA VOT (TURUL 1)]]+Data5[[#This Row],[PERSOANE CARE AU PARTICIPAT LA VOT  (TURUL AL 2-LEA)]]</f>
        <v>1602</v>
      </c>
      <c r="T308" s="41">
        <f>Data5[[#This Row],[TOTAL CHELTUIELI LEI]]/Data5[[#This Row],[NUMĂRUL PERSOANELOR ÎNSCRISE ÎN LISTELE ELECTORALE]]</f>
        <v>1.4556578324656888</v>
      </c>
      <c r="U308" s="41">
        <f>Data5[[#This Row],[TOTAL CHELTUIELI EURO]]/Data5[[#This Row],[NUMĂRUL PERSOANELOR ÎNSCRISE ÎN LISTELE ELECTORALE]]</f>
        <v>0.30074953667603743</v>
      </c>
      <c r="V308" s="41">
        <f>Data5[[#This Row],[TOTAL CHELTUIELI LEI]]/Data5[[#This Row],[NUMĂRUL PERSOANELOR CARE AU PARTICIPAT LA VOT]]</f>
        <v>3.8399563046192262</v>
      </c>
      <c r="W308" s="41">
        <f>Data5[[#This Row],[TOTAL CHELTUIELI EURO]]/Data5[[#This Row],[NUMĂRUL PERSOANELOR CARE AU PARTICIPAT LA VOT]]</f>
        <v>0.79336300998310505</v>
      </c>
      <c r="X308" s="43">
        <v>4.8400999999999996</v>
      </c>
      <c r="Y308" s="114" t="s">
        <v>2894</v>
      </c>
      <c r="Z308" s="44">
        <v>1</v>
      </c>
      <c r="AA308" s="115" t="s">
        <v>3105</v>
      </c>
      <c r="AB308" s="44">
        <v>0</v>
      </c>
      <c r="AC308" s="45"/>
    </row>
    <row r="309" spans="1:29" ht="12" customHeight="1" x14ac:dyDescent="0.2">
      <c r="A309" s="37">
        <v>308</v>
      </c>
      <c r="B309" s="38" t="s">
        <v>9</v>
      </c>
      <c r="C309" s="39" t="s">
        <v>1244</v>
      </c>
      <c r="D309" s="40">
        <v>44101</v>
      </c>
      <c r="E309" s="38">
        <v>1</v>
      </c>
      <c r="F309" s="38"/>
      <c r="G309" s="38" t="s">
        <v>2</v>
      </c>
      <c r="H309" s="38" t="s">
        <v>2</v>
      </c>
      <c r="I309" s="47">
        <v>0</v>
      </c>
      <c r="J309" s="47">
        <v>0</v>
      </c>
      <c r="K309" s="47">
        <v>0</v>
      </c>
      <c r="L309" s="41">
        <f>SUM(Data5[[#This Row],[CHELTUIELI DE PERSONAL LEI]:[CHELTUIELI DE CAPITAL (ACTIVE NEFINANCIARE ) LEI]])</f>
        <v>0</v>
      </c>
      <c r="M309" s="41">
        <f>Data5[[#This Row],[TOTAL CHELTUIELI LEI]]/Data5[[#This Row],[CURS VALUTAR EURO BNR 22 07 2020]]</f>
        <v>0</v>
      </c>
      <c r="N309" s="49">
        <v>3450</v>
      </c>
      <c r="O309" s="42"/>
      <c r="P309" s="42">
        <v>1697</v>
      </c>
      <c r="Q309" s="42"/>
      <c r="R309" s="42">
        <f>Data5[[#This Row],[PERSOANE ÎNSCRISE ÎN LISTELE ELECTORALE (TURUL 1)            ]]+Data5[[#This Row],[PERSOANE ÎNSCRISE ÎN LISTELE ELECTORALE (TURUL AL 2-LEA)]]</f>
        <v>3450</v>
      </c>
      <c r="S309" s="42">
        <f>Data5[[#This Row],[PERSOANE CARE AU PARTICIPAT LA VOT (TURUL 1)]]+Data5[[#This Row],[PERSOANE CARE AU PARTICIPAT LA VOT  (TURUL AL 2-LEA)]]</f>
        <v>1697</v>
      </c>
      <c r="T309" s="41">
        <f>Data5[[#This Row],[TOTAL CHELTUIELI LEI]]/Data5[[#This Row],[NUMĂRUL PERSOANELOR ÎNSCRISE ÎN LISTELE ELECTORALE]]</f>
        <v>0</v>
      </c>
      <c r="U309" s="41">
        <f>Data5[[#This Row],[TOTAL CHELTUIELI EURO]]/Data5[[#This Row],[NUMĂRUL PERSOANELOR ÎNSCRISE ÎN LISTELE ELECTORALE]]</f>
        <v>0</v>
      </c>
      <c r="V309" s="41">
        <f>Data5[[#This Row],[TOTAL CHELTUIELI LEI]]/Data5[[#This Row],[NUMĂRUL PERSOANELOR CARE AU PARTICIPAT LA VOT]]</f>
        <v>0</v>
      </c>
      <c r="W309" s="41">
        <f>Data5[[#This Row],[TOTAL CHELTUIELI EURO]]/Data5[[#This Row],[NUMĂRUL PERSOANELOR CARE AU PARTICIPAT LA VOT]]</f>
        <v>0</v>
      </c>
      <c r="X309" s="43">
        <v>4.8400999999999996</v>
      </c>
      <c r="Y309" s="114" t="s">
        <v>2890</v>
      </c>
      <c r="Z309" s="44">
        <v>0</v>
      </c>
      <c r="AA309" s="115" t="s">
        <v>3105</v>
      </c>
      <c r="AB309" s="44">
        <v>0</v>
      </c>
      <c r="AC309" s="45"/>
    </row>
    <row r="310" spans="1:29" ht="12" customHeight="1" x14ac:dyDescent="0.2">
      <c r="A310" s="37">
        <v>309</v>
      </c>
      <c r="B310" s="38" t="s">
        <v>9</v>
      </c>
      <c r="C310" s="39" t="s">
        <v>1245</v>
      </c>
      <c r="D310" s="40">
        <v>44101</v>
      </c>
      <c r="E310" s="38">
        <v>1</v>
      </c>
      <c r="F310" s="38"/>
      <c r="G310" s="38" t="s">
        <v>2</v>
      </c>
      <c r="H310" s="38" t="s">
        <v>2</v>
      </c>
      <c r="I310" s="47">
        <v>1100</v>
      </c>
      <c r="J310" s="47">
        <v>8260</v>
      </c>
      <c r="K310" s="47">
        <v>0</v>
      </c>
      <c r="L310" s="41">
        <f>SUM(Data5[[#This Row],[CHELTUIELI DE PERSONAL LEI]:[CHELTUIELI DE CAPITAL (ACTIVE NEFINANCIARE ) LEI]])</f>
        <v>9360</v>
      </c>
      <c r="M310" s="41">
        <f>Data5[[#This Row],[TOTAL CHELTUIELI LEI]]/Data5[[#This Row],[CURS VALUTAR EURO BNR 22 07 2020]]</f>
        <v>1933.8443420590486</v>
      </c>
      <c r="N310" s="49">
        <v>4439</v>
      </c>
      <c r="O310" s="42"/>
      <c r="P310" s="42">
        <v>2115</v>
      </c>
      <c r="Q310" s="42"/>
      <c r="R310" s="42">
        <f>Data5[[#This Row],[PERSOANE ÎNSCRISE ÎN LISTELE ELECTORALE (TURUL 1)            ]]+Data5[[#This Row],[PERSOANE ÎNSCRISE ÎN LISTELE ELECTORALE (TURUL AL 2-LEA)]]</f>
        <v>4439</v>
      </c>
      <c r="S310" s="42">
        <f>Data5[[#This Row],[PERSOANE CARE AU PARTICIPAT LA VOT (TURUL 1)]]+Data5[[#This Row],[PERSOANE CARE AU PARTICIPAT LA VOT  (TURUL AL 2-LEA)]]</f>
        <v>2115</v>
      </c>
      <c r="T310" s="41">
        <f>Data5[[#This Row],[TOTAL CHELTUIELI LEI]]/Data5[[#This Row],[NUMĂRUL PERSOANELOR ÎNSCRISE ÎN LISTELE ELECTORALE]]</f>
        <v>2.1085830141923858</v>
      </c>
      <c r="U310" s="41">
        <f>Data5[[#This Row],[TOTAL CHELTUIELI EURO]]/Data5[[#This Row],[NUMĂRUL PERSOANELOR ÎNSCRISE ÎN LISTELE ELECTORALE]]</f>
        <v>0.43564864655531621</v>
      </c>
      <c r="V310" s="41">
        <f>Data5[[#This Row],[TOTAL CHELTUIELI LEI]]/Data5[[#This Row],[NUMĂRUL PERSOANELOR CARE AU PARTICIPAT LA VOT]]</f>
        <v>4.4255319148936172</v>
      </c>
      <c r="W310" s="41">
        <f>Data5[[#This Row],[TOTAL CHELTUIELI EURO]]/Data5[[#This Row],[NUMĂRUL PERSOANELOR CARE AU PARTICIPAT LA VOT]]</f>
        <v>0.91434720664730429</v>
      </c>
      <c r="X310" s="43">
        <v>4.8400999999999996</v>
      </c>
      <c r="Y310" s="114" t="s">
        <v>2891</v>
      </c>
      <c r="Z310" s="44">
        <v>2</v>
      </c>
      <c r="AA310" s="115" t="s">
        <v>3105</v>
      </c>
      <c r="AB310" s="44">
        <v>0</v>
      </c>
      <c r="AC310" s="45"/>
    </row>
    <row r="311" spans="1:29" ht="12" customHeight="1" x14ac:dyDescent="0.2">
      <c r="A311" s="37">
        <v>310</v>
      </c>
      <c r="B311" s="38" t="s">
        <v>9</v>
      </c>
      <c r="C311" s="39" t="s">
        <v>519</v>
      </c>
      <c r="D311" s="40">
        <v>44101</v>
      </c>
      <c r="E311" s="38">
        <v>1</v>
      </c>
      <c r="F311" s="38"/>
      <c r="G311" s="38" t="s">
        <v>2</v>
      </c>
      <c r="H311" s="38" t="s">
        <v>2</v>
      </c>
      <c r="I311" s="47">
        <v>32434</v>
      </c>
      <c r="J311" s="47">
        <v>5758</v>
      </c>
      <c r="K311" s="47">
        <v>0</v>
      </c>
      <c r="L311" s="41">
        <f>SUM(Data5[[#This Row],[CHELTUIELI DE PERSONAL LEI]:[CHELTUIELI DE CAPITAL (ACTIVE NEFINANCIARE ) LEI]])</f>
        <v>38192</v>
      </c>
      <c r="M311" s="41">
        <f>Data5[[#This Row],[TOTAL CHELTUIELI LEI]]/Data5[[#This Row],[CURS VALUTAR EURO BNR 22 07 2020]]</f>
        <v>7890.7460589657248</v>
      </c>
      <c r="N311" s="49">
        <v>4440</v>
      </c>
      <c r="O311" s="42"/>
      <c r="P311" s="42">
        <v>2244</v>
      </c>
      <c r="Q311" s="42"/>
      <c r="R311" s="42">
        <f>Data5[[#This Row],[PERSOANE ÎNSCRISE ÎN LISTELE ELECTORALE (TURUL 1)            ]]+Data5[[#This Row],[PERSOANE ÎNSCRISE ÎN LISTELE ELECTORALE (TURUL AL 2-LEA)]]</f>
        <v>4440</v>
      </c>
      <c r="S311" s="42">
        <f>Data5[[#This Row],[PERSOANE CARE AU PARTICIPAT LA VOT (TURUL 1)]]+Data5[[#This Row],[PERSOANE CARE AU PARTICIPAT LA VOT  (TURUL AL 2-LEA)]]</f>
        <v>2244</v>
      </c>
      <c r="T311" s="41">
        <f>Data5[[#This Row],[TOTAL CHELTUIELI LEI]]/Data5[[#This Row],[NUMĂRUL PERSOANELOR ÎNSCRISE ÎN LISTELE ELECTORALE]]</f>
        <v>8.6018018018018019</v>
      </c>
      <c r="U311" s="41">
        <f>Data5[[#This Row],[TOTAL CHELTUIELI EURO]]/Data5[[#This Row],[NUMĂRUL PERSOANELOR ÎNSCRISE ÎN LISTELE ELECTORALE]]</f>
        <v>1.7771950583256138</v>
      </c>
      <c r="V311" s="41">
        <f>Data5[[#This Row],[TOTAL CHELTUIELI LEI]]/Data5[[#This Row],[NUMĂRUL PERSOANELOR CARE AU PARTICIPAT LA VOT]]</f>
        <v>17.019607843137255</v>
      </c>
      <c r="W311" s="41">
        <f>Data5[[#This Row],[TOTAL CHELTUIELI EURO]]/Data5[[#This Row],[NUMĂRUL PERSOANELOR CARE AU PARTICIPAT LA VOT]]</f>
        <v>3.5163752490934601</v>
      </c>
      <c r="X311" s="43">
        <v>4.8400999999999996</v>
      </c>
      <c r="Y311" s="114" t="s">
        <v>2896</v>
      </c>
      <c r="Z311" s="44">
        <v>8</v>
      </c>
      <c r="AA311" s="115" t="s">
        <v>3107</v>
      </c>
      <c r="AB311" s="44">
        <v>1</v>
      </c>
      <c r="AC311" s="45"/>
    </row>
    <row r="312" spans="1:29" ht="12" customHeight="1" x14ac:dyDescent="0.2">
      <c r="A312" s="37">
        <v>311</v>
      </c>
      <c r="B312" s="38" t="s">
        <v>9</v>
      </c>
      <c r="C312" s="39" t="s">
        <v>787</v>
      </c>
      <c r="D312" s="40">
        <v>44101</v>
      </c>
      <c r="E312" s="38">
        <v>1</v>
      </c>
      <c r="F312" s="38"/>
      <c r="G312" s="38" t="s">
        <v>2</v>
      </c>
      <c r="H312" s="38" t="s">
        <v>2</v>
      </c>
      <c r="I312" s="47">
        <v>4500</v>
      </c>
      <c r="J312" s="47">
        <v>2467.0500000000002</v>
      </c>
      <c r="K312" s="47">
        <v>0</v>
      </c>
      <c r="L312" s="41">
        <f>SUM(Data5[[#This Row],[CHELTUIELI DE PERSONAL LEI]:[CHELTUIELI DE CAPITAL (ACTIVE NEFINANCIARE ) LEI]])</f>
        <v>6967.05</v>
      </c>
      <c r="M312" s="41">
        <f>Data5[[#This Row],[TOTAL CHELTUIELI LEI]]/Data5[[#This Row],[CURS VALUTAR EURO BNR 22 07 2020]]</f>
        <v>1439.4433999297537</v>
      </c>
      <c r="N312" s="49">
        <v>8361</v>
      </c>
      <c r="O312" s="42"/>
      <c r="P312" s="42">
        <v>3506</v>
      </c>
      <c r="Q312" s="42"/>
      <c r="R312" s="42">
        <f>Data5[[#This Row],[PERSOANE ÎNSCRISE ÎN LISTELE ELECTORALE (TURUL 1)            ]]+Data5[[#This Row],[PERSOANE ÎNSCRISE ÎN LISTELE ELECTORALE (TURUL AL 2-LEA)]]</f>
        <v>8361</v>
      </c>
      <c r="S312" s="42">
        <f>Data5[[#This Row],[PERSOANE CARE AU PARTICIPAT LA VOT (TURUL 1)]]+Data5[[#This Row],[PERSOANE CARE AU PARTICIPAT LA VOT  (TURUL AL 2-LEA)]]</f>
        <v>3506</v>
      </c>
      <c r="T312" s="41">
        <f>Data5[[#This Row],[TOTAL CHELTUIELI LEI]]/Data5[[#This Row],[NUMĂRUL PERSOANELOR ÎNSCRISE ÎN LISTELE ELECTORALE]]</f>
        <v>0.83327951202009332</v>
      </c>
      <c r="U312" s="41">
        <f>Data5[[#This Row],[TOTAL CHELTUIELI EURO]]/Data5[[#This Row],[NUMĂRUL PERSOANELOR ÎNSCRISE ÎN LISTELE ELECTORALE]]</f>
        <v>0.17216163137540411</v>
      </c>
      <c r="V312" s="41">
        <f>Data5[[#This Row],[TOTAL CHELTUIELI LEI]]/Data5[[#This Row],[NUMĂRUL PERSOANELOR CARE AU PARTICIPAT LA VOT]]</f>
        <v>1.9871791215059897</v>
      </c>
      <c r="W312" s="41">
        <f>Data5[[#This Row],[TOTAL CHELTUIELI EURO]]/Data5[[#This Row],[NUMĂRUL PERSOANELOR CARE AU PARTICIPAT LA VOT]]</f>
        <v>0.41056571589553725</v>
      </c>
      <c r="X312" s="43">
        <v>4.8400999999999996</v>
      </c>
      <c r="Y312" s="114" t="s">
        <v>2890</v>
      </c>
      <c r="Z312" s="44">
        <v>0</v>
      </c>
      <c r="AA312" s="115" t="s">
        <v>3105</v>
      </c>
      <c r="AB312" s="44">
        <v>0</v>
      </c>
      <c r="AC312" s="45"/>
    </row>
    <row r="313" spans="1:29" ht="12" customHeight="1" x14ac:dyDescent="0.2">
      <c r="A313" s="37">
        <v>312</v>
      </c>
      <c r="B313" s="38" t="s">
        <v>9</v>
      </c>
      <c r="C313" s="39" t="s">
        <v>1246</v>
      </c>
      <c r="D313" s="40">
        <v>44101</v>
      </c>
      <c r="E313" s="38">
        <v>1</v>
      </c>
      <c r="F313" s="38"/>
      <c r="G313" s="38" t="s">
        <v>2</v>
      </c>
      <c r="H313" s="38" t="s">
        <v>2</v>
      </c>
      <c r="I313" s="47">
        <v>0</v>
      </c>
      <c r="J313" s="47">
        <v>10785</v>
      </c>
      <c r="K313" s="47">
        <v>0</v>
      </c>
      <c r="L313" s="41">
        <f>SUM(Data5[[#This Row],[CHELTUIELI DE PERSONAL LEI]:[CHELTUIELI DE CAPITAL (ACTIVE NEFINANCIARE ) LEI]])</f>
        <v>10785</v>
      </c>
      <c r="M313" s="41">
        <f>Data5[[#This Row],[TOTAL CHELTUIELI LEI]]/Data5[[#This Row],[CURS VALUTAR EURO BNR 22 07 2020]]</f>
        <v>2228.2597466994484</v>
      </c>
      <c r="N313" s="49">
        <v>2586</v>
      </c>
      <c r="O313" s="42"/>
      <c r="P313" s="42">
        <v>1405</v>
      </c>
      <c r="Q313" s="42"/>
      <c r="R313" s="42">
        <f>Data5[[#This Row],[PERSOANE ÎNSCRISE ÎN LISTELE ELECTORALE (TURUL 1)            ]]+Data5[[#This Row],[PERSOANE ÎNSCRISE ÎN LISTELE ELECTORALE (TURUL AL 2-LEA)]]</f>
        <v>2586</v>
      </c>
      <c r="S313" s="42">
        <f>Data5[[#This Row],[PERSOANE CARE AU PARTICIPAT LA VOT (TURUL 1)]]+Data5[[#This Row],[PERSOANE CARE AU PARTICIPAT LA VOT  (TURUL AL 2-LEA)]]</f>
        <v>1405</v>
      </c>
      <c r="T313" s="41">
        <f>Data5[[#This Row],[TOTAL CHELTUIELI LEI]]/Data5[[#This Row],[NUMĂRUL PERSOANELOR ÎNSCRISE ÎN LISTELE ELECTORALE]]</f>
        <v>4.1705336426914155</v>
      </c>
      <c r="U313" s="41">
        <f>Data5[[#This Row],[TOTAL CHELTUIELI EURO]]/Data5[[#This Row],[NUMĂRUL PERSOANELOR ÎNSCRISE ÎN LISTELE ELECTORALE]]</f>
        <v>0.86166270173992587</v>
      </c>
      <c r="V313" s="41">
        <f>Data5[[#This Row],[TOTAL CHELTUIELI LEI]]/Data5[[#This Row],[NUMĂRUL PERSOANELOR CARE AU PARTICIPAT LA VOT]]</f>
        <v>7.6761565836298935</v>
      </c>
      <c r="W313" s="41">
        <f>Data5[[#This Row],[TOTAL CHELTUIELI EURO]]/Data5[[#This Row],[NUMĂRUL PERSOANELOR CARE AU PARTICIPAT LA VOT]]</f>
        <v>1.5859499976508531</v>
      </c>
      <c r="X313" s="43">
        <v>4.8400999999999996</v>
      </c>
      <c r="Y313" s="114" t="s">
        <v>2895</v>
      </c>
      <c r="Z313" s="44">
        <v>4</v>
      </c>
      <c r="AA313" s="115" t="s">
        <v>3105</v>
      </c>
      <c r="AB313" s="44">
        <v>0</v>
      </c>
      <c r="AC313" s="45"/>
    </row>
    <row r="314" spans="1:29" ht="12" customHeight="1" x14ac:dyDescent="0.2">
      <c r="A314" s="37">
        <v>313</v>
      </c>
      <c r="B314" s="38" t="s">
        <v>9</v>
      </c>
      <c r="C314" s="39" t="s">
        <v>1247</v>
      </c>
      <c r="D314" s="40">
        <v>44101</v>
      </c>
      <c r="E314" s="38">
        <v>1</v>
      </c>
      <c r="F314" s="38"/>
      <c r="G314" s="38" t="s">
        <v>2</v>
      </c>
      <c r="H314" s="38" t="s">
        <v>2</v>
      </c>
      <c r="I314" s="47">
        <v>1200</v>
      </c>
      <c r="J314" s="47">
        <v>7200</v>
      </c>
      <c r="K314" s="47">
        <v>0</v>
      </c>
      <c r="L314" s="41">
        <f>SUM(Data5[[#This Row],[CHELTUIELI DE PERSONAL LEI]:[CHELTUIELI DE CAPITAL (ACTIVE NEFINANCIARE ) LEI]])</f>
        <v>8400</v>
      </c>
      <c r="M314" s="41">
        <f>Data5[[#This Row],[TOTAL CHELTUIELI LEI]]/Data5[[#This Row],[CURS VALUTAR EURO BNR 22 07 2020]]</f>
        <v>1735.5013326170949</v>
      </c>
      <c r="N314" s="49">
        <v>2269</v>
      </c>
      <c r="O314" s="42"/>
      <c r="P314" s="42">
        <v>1070</v>
      </c>
      <c r="Q314" s="42"/>
      <c r="R314" s="42">
        <f>Data5[[#This Row],[PERSOANE ÎNSCRISE ÎN LISTELE ELECTORALE (TURUL 1)            ]]+Data5[[#This Row],[PERSOANE ÎNSCRISE ÎN LISTELE ELECTORALE (TURUL AL 2-LEA)]]</f>
        <v>2269</v>
      </c>
      <c r="S314" s="42">
        <f>Data5[[#This Row],[PERSOANE CARE AU PARTICIPAT LA VOT (TURUL 1)]]+Data5[[#This Row],[PERSOANE CARE AU PARTICIPAT LA VOT  (TURUL AL 2-LEA)]]</f>
        <v>1070</v>
      </c>
      <c r="T314" s="41">
        <f>Data5[[#This Row],[TOTAL CHELTUIELI LEI]]/Data5[[#This Row],[NUMĂRUL PERSOANELOR ÎNSCRISE ÎN LISTELE ELECTORALE]]</f>
        <v>3.7020713970912298</v>
      </c>
      <c r="U314" s="41">
        <f>Data5[[#This Row],[TOTAL CHELTUIELI EURO]]/Data5[[#This Row],[NUMĂRUL PERSOANELOR ÎNSCRISE ÎN LISTELE ELECTORALE]]</f>
        <v>0.76487498132088805</v>
      </c>
      <c r="V314" s="41">
        <f>Data5[[#This Row],[TOTAL CHELTUIELI LEI]]/Data5[[#This Row],[NUMĂRUL PERSOANELOR CARE AU PARTICIPAT LA VOT]]</f>
        <v>7.8504672897196262</v>
      </c>
      <c r="W314" s="41">
        <f>Data5[[#This Row],[TOTAL CHELTUIELI EURO]]/Data5[[#This Row],[NUMĂRUL PERSOANELOR CARE AU PARTICIPAT LA VOT]]</f>
        <v>1.6219638622589672</v>
      </c>
      <c r="X314" s="43">
        <v>4.8400999999999996</v>
      </c>
      <c r="Y314" s="114" t="s">
        <v>2884</v>
      </c>
      <c r="Z314" s="44">
        <v>3</v>
      </c>
      <c r="AA314" s="115" t="s">
        <v>3105</v>
      </c>
      <c r="AB314" s="44">
        <v>0</v>
      </c>
      <c r="AC314" s="45"/>
    </row>
    <row r="315" spans="1:29" ht="12" customHeight="1" x14ac:dyDescent="0.2">
      <c r="A315" s="37">
        <v>314</v>
      </c>
      <c r="B315" s="38" t="s">
        <v>9</v>
      </c>
      <c r="C315" s="39" t="s">
        <v>400</v>
      </c>
      <c r="D315" s="40">
        <v>44101</v>
      </c>
      <c r="E315" s="38">
        <v>1</v>
      </c>
      <c r="F315" s="38"/>
      <c r="G315" s="38" t="s">
        <v>2</v>
      </c>
      <c r="H315" s="38" t="s">
        <v>2</v>
      </c>
      <c r="I315" s="47">
        <v>2800</v>
      </c>
      <c r="J315" s="47">
        <v>5509</v>
      </c>
      <c r="K315" s="47">
        <v>0</v>
      </c>
      <c r="L315" s="41">
        <f>SUM(Data5[[#This Row],[CHELTUIELI DE PERSONAL LEI]:[CHELTUIELI DE CAPITAL (ACTIVE NEFINANCIARE ) LEI]])</f>
        <v>8309</v>
      </c>
      <c r="M315" s="41">
        <f>Data5[[#This Row],[TOTAL CHELTUIELI LEI]]/Data5[[#This Row],[CURS VALUTAR EURO BNR 22 07 2020]]</f>
        <v>1716.7000681804095</v>
      </c>
      <c r="N315" s="49">
        <v>8287</v>
      </c>
      <c r="O315" s="42"/>
      <c r="P315" s="42">
        <v>3315</v>
      </c>
      <c r="Q315" s="42"/>
      <c r="R315" s="42">
        <f>Data5[[#This Row],[PERSOANE ÎNSCRISE ÎN LISTELE ELECTORALE (TURUL 1)            ]]+Data5[[#This Row],[PERSOANE ÎNSCRISE ÎN LISTELE ELECTORALE (TURUL AL 2-LEA)]]</f>
        <v>8287</v>
      </c>
      <c r="S315" s="42">
        <f>Data5[[#This Row],[PERSOANE CARE AU PARTICIPAT LA VOT (TURUL 1)]]+Data5[[#This Row],[PERSOANE CARE AU PARTICIPAT LA VOT  (TURUL AL 2-LEA)]]</f>
        <v>3315</v>
      </c>
      <c r="T315" s="41">
        <f>Data5[[#This Row],[TOTAL CHELTUIELI LEI]]/Data5[[#This Row],[NUMĂRUL PERSOANELOR ÎNSCRISE ÎN LISTELE ELECTORALE]]</f>
        <v>1.0026547604682032</v>
      </c>
      <c r="U315" s="41">
        <f>Data5[[#This Row],[TOTAL CHELTUIELI EURO]]/Data5[[#This Row],[NUMĂRUL PERSOANELOR ÎNSCRISE ÎN LISTELE ELECTORALE]]</f>
        <v>0.20715579439850482</v>
      </c>
      <c r="V315" s="41">
        <f>Data5[[#This Row],[TOTAL CHELTUIELI LEI]]/Data5[[#This Row],[NUMĂRUL PERSOANELOR CARE AU PARTICIPAT LA VOT]]</f>
        <v>2.5064856711915535</v>
      </c>
      <c r="W315" s="41">
        <f>Data5[[#This Row],[TOTAL CHELTUIELI EURO]]/Data5[[#This Row],[NUMĂRUL PERSOANELOR CARE AU PARTICIPAT LA VOT]]</f>
        <v>0.51785824077840403</v>
      </c>
      <c r="X315" s="43">
        <v>4.8400999999999996</v>
      </c>
      <c r="Y315" s="114" t="s">
        <v>2894</v>
      </c>
      <c r="Z315" s="44">
        <v>1</v>
      </c>
      <c r="AA315" s="115" t="s">
        <v>3105</v>
      </c>
      <c r="AB315" s="44">
        <v>0</v>
      </c>
      <c r="AC315" s="45"/>
    </row>
    <row r="316" spans="1:29" ht="12" customHeight="1" x14ac:dyDescent="0.2">
      <c r="A316" s="37">
        <v>315</v>
      </c>
      <c r="B316" s="38" t="s">
        <v>9</v>
      </c>
      <c r="C316" s="39" t="s">
        <v>1248</v>
      </c>
      <c r="D316" s="40">
        <v>44101</v>
      </c>
      <c r="E316" s="38">
        <v>1</v>
      </c>
      <c r="F316" s="38"/>
      <c r="G316" s="38" t="s">
        <v>2</v>
      </c>
      <c r="H316" s="38" t="s">
        <v>2</v>
      </c>
      <c r="I316" s="47">
        <v>22483</v>
      </c>
      <c r="J316" s="47">
        <v>9282</v>
      </c>
      <c r="K316" s="47">
        <v>0</v>
      </c>
      <c r="L316" s="41">
        <f>SUM(Data5[[#This Row],[CHELTUIELI DE PERSONAL LEI]:[CHELTUIELI DE CAPITAL (ACTIVE NEFINANCIARE ) LEI]])</f>
        <v>31765</v>
      </c>
      <c r="M316" s="41">
        <f>Data5[[#This Row],[TOTAL CHELTUIELI LEI]]/Data5[[#This Row],[CURS VALUTAR EURO BNR 22 07 2020]]</f>
        <v>6562.8809322121451</v>
      </c>
      <c r="N316" s="49">
        <v>1895</v>
      </c>
      <c r="O316" s="42"/>
      <c r="P316" s="42">
        <v>1326</v>
      </c>
      <c r="Q316" s="42"/>
      <c r="R316" s="42">
        <f>Data5[[#This Row],[PERSOANE ÎNSCRISE ÎN LISTELE ELECTORALE (TURUL 1)            ]]+Data5[[#This Row],[PERSOANE ÎNSCRISE ÎN LISTELE ELECTORALE (TURUL AL 2-LEA)]]</f>
        <v>1895</v>
      </c>
      <c r="S316" s="42">
        <f>Data5[[#This Row],[PERSOANE CARE AU PARTICIPAT LA VOT (TURUL 1)]]+Data5[[#This Row],[PERSOANE CARE AU PARTICIPAT LA VOT  (TURUL AL 2-LEA)]]</f>
        <v>1326</v>
      </c>
      <c r="T316" s="41">
        <f>Data5[[#This Row],[TOTAL CHELTUIELI LEI]]/Data5[[#This Row],[NUMĂRUL PERSOANELOR ÎNSCRISE ÎN LISTELE ELECTORALE]]</f>
        <v>16.762532981530342</v>
      </c>
      <c r="U316" s="41">
        <f>Data5[[#This Row],[TOTAL CHELTUIELI EURO]]/Data5[[#This Row],[NUMĂRUL PERSOANELOR ÎNSCRISE ÎN LISTELE ELECTORALE]]</f>
        <v>3.463261705652847</v>
      </c>
      <c r="V316" s="41">
        <f>Data5[[#This Row],[TOTAL CHELTUIELI LEI]]/Data5[[#This Row],[NUMĂRUL PERSOANELOR CARE AU PARTICIPAT LA VOT]]</f>
        <v>23.955505279034689</v>
      </c>
      <c r="W316" s="41">
        <f>Data5[[#This Row],[TOTAL CHELTUIELI EURO]]/Data5[[#This Row],[NUMĂRUL PERSOANELOR CARE AU PARTICIPAT LA VOT]]</f>
        <v>4.9493823018191136</v>
      </c>
      <c r="X316" s="43">
        <v>4.8400999999999996</v>
      </c>
      <c r="Y316" s="114" t="s">
        <v>2920</v>
      </c>
      <c r="Z316" s="44">
        <v>16</v>
      </c>
      <c r="AA316" s="115" t="s">
        <v>3106</v>
      </c>
      <c r="AB316" s="44">
        <v>3</v>
      </c>
      <c r="AC316" s="45"/>
    </row>
    <row r="317" spans="1:29" ht="12" customHeight="1" x14ac:dyDescent="0.2">
      <c r="A317" s="37">
        <v>316</v>
      </c>
      <c r="B317" s="38" t="s">
        <v>9</v>
      </c>
      <c r="C317" s="39" t="s">
        <v>1249</v>
      </c>
      <c r="D317" s="40">
        <v>44101</v>
      </c>
      <c r="E317" s="38">
        <v>1</v>
      </c>
      <c r="F317" s="38"/>
      <c r="G317" s="38" t="s">
        <v>2</v>
      </c>
      <c r="H317" s="38" t="s">
        <v>2</v>
      </c>
      <c r="I317" s="47">
        <v>2400</v>
      </c>
      <c r="J317" s="47">
        <v>6624</v>
      </c>
      <c r="K317" s="47">
        <v>0</v>
      </c>
      <c r="L317" s="41">
        <f>SUM(Data5[[#This Row],[CHELTUIELI DE PERSONAL LEI]:[CHELTUIELI DE CAPITAL (ACTIVE NEFINANCIARE ) LEI]])</f>
        <v>9024</v>
      </c>
      <c r="M317" s="41">
        <f>Data5[[#This Row],[TOTAL CHELTUIELI LEI]]/Data5[[#This Row],[CURS VALUTAR EURO BNR 22 07 2020]]</f>
        <v>1864.4242887543646</v>
      </c>
      <c r="N317" s="49">
        <v>7644</v>
      </c>
      <c r="O317" s="42"/>
      <c r="P317" s="42">
        <v>3202</v>
      </c>
      <c r="Q317" s="42"/>
      <c r="R317" s="42">
        <f>Data5[[#This Row],[PERSOANE ÎNSCRISE ÎN LISTELE ELECTORALE (TURUL 1)            ]]+Data5[[#This Row],[PERSOANE ÎNSCRISE ÎN LISTELE ELECTORALE (TURUL AL 2-LEA)]]</f>
        <v>7644</v>
      </c>
      <c r="S317" s="42">
        <f>Data5[[#This Row],[PERSOANE CARE AU PARTICIPAT LA VOT (TURUL 1)]]+Data5[[#This Row],[PERSOANE CARE AU PARTICIPAT LA VOT  (TURUL AL 2-LEA)]]</f>
        <v>3202</v>
      </c>
      <c r="T317" s="41">
        <f>Data5[[#This Row],[TOTAL CHELTUIELI LEI]]/Data5[[#This Row],[NUMĂRUL PERSOANELOR ÎNSCRISE ÎN LISTELE ELECTORALE]]</f>
        <v>1.1805337519623234</v>
      </c>
      <c r="U317" s="41">
        <f>Data5[[#This Row],[TOTAL CHELTUIELI EURO]]/Data5[[#This Row],[NUMĂRUL PERSOANELOR ÎNSCRISE ÎN LISTELE ELECTORALE]]</f>
        <v>0.24390689282500846</v>
      </c>
      <c r="V317" s="41">
        <f>Data5[[#This Row],[TOTAL CHELTUIELI LEI]]/Data5[[#This Row],[NUMĂRUL PERSOANELOR CARE AU PARTICIPAT LA VOT]]</f>
        <v>2.8182386008744533</v>
      </c>
      <c r="W317" s="41">
        <f>Data5[[#This Row],[TOTAL CHELTUIELI EURO]]/Data5[[#This Row],[NUMĂRUL PERSOANELOR CARE AU PARTICIPAT LA VOT]]</f>
        <v>0.58226867231554169</v>
      </c>
      <c r="X317" s="43">
        <v>4.8400999999999996</v>
      </c>
      <c r="Y317" s="114" t="s">
        <v>2894</v>
      </c>
      <c r="Z317" s="44">
        <v>1</v>
      </c>
      <c r="AA317" s="115" t="s">
        <v>3105</v>
      </c>
      <c r="AB317" s="44">
        <v>0</v>
      </c>
      <c r="AC317" s="45"/>
    </row>
    <row r="318" spans="1:29" ht="12" customHeight="1" x14ac:dyDescent="0.2">
      <c r="A318" s="37">
        <v>317</v>
      </c>
      <c r="B318" s="38" t="s">
        <v>9</v>
      </c>
      <c r="C318" s="39" t="s">
        <v>1250</v>
      </c>
      <c r="D318" s="40">
        <v>44101</v>
      </c>
      <c r="E318" s="38">
        <v>1</v>
      </c>
      <c r="F318" s="38"/>
      <c r="G318" s="38" t="s">
        <v>2</v>
      </c>
      <c r="H318" s="38" t="s">
        <v>2</v>
      </c>
      <c r="I318" s="47">
        <v>1650</v>
      </c>
      <c r="J318" s="47">
        <v>13171</v>
      </c>
      <c r="K318" s="47">
        <v>0</v>
      </c>
      <c r="L318" s="41">
        <f>SUM(Data5[[#This Row],[CHELTUIELI DE PERSONAL LEI]:[CHELTUIELI DE CAPITAL (ACTIVE NEFINANCIARE ) LEI]])</f>
        <v>14821</v>
      </c>
      <c r="M318" s="41">
        <f>Data5[[#This Row],[TOTAL CHELTUIELI LEI]]/Data5[[#This Row],[CURS VALUTAR EURO BNR 22 07 2020]]</f>
        <v>3062.1268155616622</v>
      </c>
      <c r="N318" s="49">
        <v>1268</v>
      </c>
      <c r="O318" s="42"/>
      <c r="P318" s="42">
        <v>763</v>
      </c>
      <c r="Q318" s="42"/>
      <c r="R318" s="42">
        <f>Data5[[#This Row],[PERSOANE ÎNSCRISE ÎN LISTELE ELECTORALE (TURUL 1)            ]]+Data5[[#This Row],[PERSOANE ÎNSCRISE ÎN LISTELE ELECTORALE (TURUL AL 2-LEA)]]</f>
        <v>1268</v>
      </c>
      <c r="S318" s="42">
        <f>Data5[[#This Row],[PERSOANE CARE AU PARTICIPAT LA VOT (TURUL 1)]]+Data5[[#This Row],[PERSOANE CARE AU PARTICIPAT LA VOT  (TURUL AL 2-LEA)]]</f>
        <v>763</v>
      </c>
      <c r="T318" s="41">
        <f>Data5[[#This Row],[TOTAL CHELTUIELI LEI]]/Data5[[#This Row],[NUMĂRUL PERSOANELOR ÎNSCRISE ÎN LISTELE ELECTORALE]]</f>
        <v>11.688485804416404</v>
      </c>
      <c r="U318" s="41">
        <f>Data5[[#This Row],[TOTAL CHELTUIELI EURO]]/Data5[[#This Row],[NUMĂRUL PERSOANELOR ÎNSCRISE ÎN LISTELE ELECTORALE]]</f>
        <v>2.4149265106953171</v>
      </c>
      <c r="V318" s="41">
        <f>Data5[[#This Row],[TOTAL CHELTUIELI LEI]]/Data5[[#This Row],[NUMĂRUL PERSOANELOR CARE AU PARTICIPAT LA VOT]]</f>
        <v>19.424639580602882</v>
      </c>
      <c r="W318" s="41">
        <f>Data5[[#This Row],[TOTAL CHELTUIELI EURO]]/Data5[[#This Row],[NUMĂRUL PERSOANELOR CARE AU PARTICIPAT LA VOT]]</f>
        <v>4.0132723663979846</v>
      </c>
      <c r="X318" s="43">
        <v>4.8400999999999996</v>
      </c>
      <c r="Y318" s="114" t="s">
        <v>2888</v>
      </c>
      <c r="Z318" s="44">
        <v>11</v>
      </c>
      <c r="AA318" s="115" t="s">
        <v>3108</v>
      </c>
      <c r="AB318" s="44">
        <v>2</v>
      </c>
      <c r="AC318" s="45"/>
    </row>
    <row r="319" spans="1:29" ht="12" customHeight="1" x14ac:dyDescent="0.2">
      <c r="A319" s="37">
        <v>318</v>
      </c>
      <c r="B319" s="38" t="s">
        <v>9</v>
      </c>
      <c r="C319" s="39" t="s">
        <v>1251</v>
      </c>
      <c r="D319" s="40">
        <v>44101</v>
      </c>
      <c r="E319" s="38">
        <v>1</v>
      </c>
      <c r="F319" s="38"/>
      <c r="G319" s="38" t="s">
        <v>2</v>
      </c>
      <c r="H319" s="38" t="s">
        <v>2</v>
      </c>
      <c r="I319" s="47">
        <v>300</v>
      </c>
      <c r="J319" s="47">
        <v>8038</v>
      </c>
      <c r="K319" s="47">
        <v>0</v>
      </c>
      <c r="L319" s="41">
        <f>SUM(Data5[[#This Row],[CHELTUIELI DE PERSONAL LEI]:[CHELTUIELI DE CAPITAL (ACTIVE NEFINANCIARE ) LEI]])</f>
        <v>8338</v>
      </c>
      <c r="M319" s="41">
        <f>Data5[[#This Row],[TOTAL CHELTUIELI LEI]]/Data5[[#This Row],[CURS VALUTAR EURO BNR 22 07 2020]]</f>
        <v>1722.6916799239686</v>
      </c>
      <c r="N319" s="49">
        <v>2986</v>
      </c>
      <c r="O319" s="42"/>
      <c r="P319" s="42">
        <v>1572</v>
      </c>
      <c r="Q319" s="42"/>
      <c r="R319" s="42">
        <f>Data5[[#This Row],[PERSOANE ÎNSCRISE ÎN LISTELE ELECTORALE (TURUL 1)            ]]+Data5[[#This Row],[PERSOANE ÎNSCRISE ÎN LISTELE ELECTORALE (TURUL AL 2-LEA)]]</f>
        <v>2986</v>
      </c>
      <c r="S319" s="42">
        <f>Data5[[#This Row],[PERSOANE CARE AU PARTICIPAT LA VOT (TURUL 1)]]+Data5[[#This Row],[PERSOANE CARE AU PARTICIPAT LA VOT  (TURUL AL 2-LEA)]]</f>
        <v>1572</v>
      </c>
      <c r="T319" s="41">
        <f>Data5[[#This Row],[TOTAL CHELTUIELI LEI]]/Data5[[#This Row],[NUMĂRUL PERSOANELOR ÎNSCRISE ÎN LISTELE ELECTORALE]]</f>
        <v>2.7923643670462157</v>
      </c>
      <c r="U319" s="41">
        <f>Data5[[#This Row],[TOTAL CHELTUIELI EURO]]/Data5[[#This Row],[NUMĂRUL PERSOANELOR ÎNSCRISE ÎN LISTELE ELECTORALE]]</f>
        <v>0.57692286668585691</v>
      </c>
      <c r="V319" s="41">
        <f>Data5[[#This Row],[TOTAL CHELTUIELI LEI]]/Data5[[#This Row],[NUMĂRUL PERSOANELOR CARE AU PARTICIPAT LA VOT]]</f>
        <v>5.3040712468193387</v>
      </c>
      <c r="W319" s="41">
        <f>Data5[[#This Row],[TOTAL CHELTUIELI EURO]]/Data5[[#This Row],[NUMĂRUL PERSOANELOR CARE AU PARTICIPAT LA VOT]]</f>
        <v>1.0958598472798782</v>
      </c>
      <c r="X319" s="43">
        <v>4.8400999999999996</v>
      </c>
      <c r="Y319" s="114" t="s">
        <v>2891</v>
      </c>
      <c r="Z319" s="44">
        <v>2</v>
      </c>
      <c r="AA319" s="115" t="s">
        <v>3105</v>
      </c>
      <c r="AB319" s="44">
        <v>0</v>
      </c>
      <c r="AC319" s="45"/>
    </row>
    <row r="320" spans="1:29" ht="12" customHeight="1" x14ac:dyDescent="0.2">
      <c r="A320" s="37">
        <v>319</v>
      </c>
      <c r="B320" s="38" t="s">
        <v>9</v>
      </c>
      <c r="C320" s="39" t="s">
        <v>1252</v>
      </c>
      <c r="D320" s="40">
        <v>44101</v>
      </c>
      <c r="E320" s="38">
        <v>1</v>
      </c>
      <c r="F320" s="38"/>
      <c r="G320" s="38" t="s">
        <v>2</v>
      </c>
      <c r="H320" s="38" t="s">
        <v>2</v>
      </c>
      <c r="I320" s="47">
        <v>0</v>
      </c>
      <c r="J320" s="47">
        <v>1520</v>
      </c>
      <c r="K320" s="47">
        <v>0</v>
      </c>
      <c r="L320" s="41">
        <f>SUM(Data5[[#This Row],[CHELTUIELI DE PERSONAL LEI]:[CHELTUIELI DE CAPITAL (ACTIVE NEFINANCIARE ) LEI]])</f>
        <v>1520</v>
      </c>
      <c r="M320" s="41">
        <f>Data5[[#This Row],[TOTAL CHELTUIELI LEI]]/Data5[[#This Row],[CURS VALUTAR EURO BNR 22 07 2020]]</f>
        <v>314.04309828309334</v>
      </c>
      <c r="N320" s="49">
        <v>2776</v>
      </c>
      <c r="O320" s="42"/>
      <c r="P320" s="42">
        <v>1224</v>
      </c>
      <c r="Q320" s="42"/>
      <c r="R320" s="42">
        <f>Data5[[#This Row],[PERSOANE ÎNSCRISE ÎN LISTELE ELECTORALE (TURUL 1)            ]]+Data5[[#This Row],[PERSOANE ÎNSCRISE ÎN LISTELE ELECTORALE (TURUL AL 2-LEA)]]</f>
        <v>2776</v>
      </c>
      <c r="S320" s="42">
        <f>Data5[[#This Row],[PERSOANE CARE AU PARTICIPAT LA VOT (TURUL 1)]]+Data5[[#This Row],[PERSOANE CARE AU PARTICIPAT LA VOT  (TURUL AL 2-LEA)]]</f>
        <v>1224</v>
      </c>
      <c r="T320" s="41">
        <f>Data5[[#This Row],[TOTAL CHELTUIELI LEI]]/Data5[[#This Row],[NUMĂRUL PERSOANELOR ÎNSCRISE ÎN LISTELE ELECTORALE]]</f>
        <v>0.54755043227665701</v>
      </c>
      <c r="U320" s="41">
        <f>Data5[[#This Row],[TOTAL CHELTUIELI EURO]]/Data5[[#This Row],[NUMĂRUL PERSOANELOR ÎNSCRISE ÎN LISTELE ELECTORALE]]</f>
        <v>0.11312791724895294</v>
      </c>
      <c r="V320" s="41">
        <f>Data5[[#This Row],[TOTAL CHELTUIELI LEI]]/Data5[[#This Row],[NUMĂRUL PERSOANELOR CARE AU PARTICIPAT LA VOT]]</f>
        <v>1.2418300653594772</v>
      </c>
      <c r="W320" s="41">
        <f>Data5[[#This Row],[TOTAL CHELTUIELI EURO]]/Data5[[#This Row],[NUMĂRUL PERSOANELOR CARE AU PARTICIPAT LA VOT]]</f>
        <v>0.25657115872801745</v>
      </c>
      <c r="X320" s="43">
        <v>4.8400999999999996</v>
      </c>
      <c r="Y320" s="114" t="s">
        <v>2890</v>
      </c>
      <c r="Z320" s="44">
        <v>0</v>
      </c>
      <c r="AA320" s="115" t="s">
        <v>3105</v>
      </c>
      <c r="AB320" s="44">
        <v>0</v>
      </c>
      <c r="AC320" s="45"/>
    </row>
    <row r="321" spans="1:29" ht="12" customHeight="1" x14ac:dyDescent="0.2">
      <c r="A321" s="37">
        <v>320</v>
      </c>
      <c r="B321" s="38" t="s">
        <v>9</v>
      </c>
      <c r="C321" s="39" t="s">
        <v>1253</v>
      </c>
      <c r="D321" s="40">
        <v>44101</v>
      </c>
      <c r="E321" s="38">
        <v>1</v>
      </c>
      <c r="F321" s="38"/>
      <c r="G321" s="38" t="s">
        <v>2</v>
      </c>
      <c r="H321" s="38" t="s">
        <v>2</v>
      </c>
      <c r="I321" s="47">
        <v>3360</v>
      </c>
      <c r="J321" s="47">
        <v>5614.46</v>
      </c>
      <c r="K321" s="47">
        <v>0</v>
      </c>
      <c r="L321" s="41">
        <f>SUM(Data5[[#This Row],[CHELTUIELI DE PERSONAL LEI]:[CHELTUIELI DE CAPITAL (ACTIVE NEFINANCIARE ) LEI]])</f>
        <v>8974.4599999999991</v>
      </c>
      <c r="M321" s="41">
        <f>Data5[[#This Row],[TOTAL CHELTUIELI LEI]]/Data5[[#This Row],[CURS VALUTAR EURO BNR 22 07 2020]]</f>
        <v>1854.1889630379537</v>
      </c>
      <c r="N321" s="49">
        <v>2625</v>
      </c>
      <c r="O321" s="42"/>
      <c r="P321" s="42">
        <v>1169</v>
      </c>
      <c r="Q321" s="42"/>
      <c r="R321" s="42">
        <f>Data5[[#This Row],[PERSOANE ÎNSCRISE ÎN LISTELE ELECTORALE (TURUL 1)            ]]+Data5[[#This Row],[PERSOANE ÎNSCRISE ÎN LISTELE ELECTORALE (TURUL AL 2-LEA)]]</f>
        <v>2625</v>
      </c>
      <c r="S321" s="42">
        <f>Data5[[#This Row],[PERSOANE CARE AU PARTICIPAT LA VOT (TURUL 1)]]+Data5[[#This Row],[PERSOANE CARE AU PARTICIPAT LA VOT  (TURUL AL 2-LEA)]]</f>
        <v>1169</v>
      </c>
      <c r="T321" s="41">
        <f>Data5[[#This Row],[TOTAL CHELTUIELI LEI]]/Data5[[#This Row],[NUMĂRUL PERSOANELOR ÎNSCRISE ÎN LISTELE ELECTORALE]]</f>
        <v>3.4188419047619045</v>
      </c>
      <c r="U321" s="41">
        <f>Data5[[#This Row],[TOTAL CHELTUIELI EURO]]/Data5[[#This Row],[NUMĂRUL PERSOANELOR ÎNSCRISE ÎN LISTELE ELECTORALE]]</f>
        <v>0.70635770020493471</v>
      </c>
      <c r="V321" s="41">
        <f>Data5[[#This Row],[TOTAL CHELTUIELI LEI]]/Data5[[#This Row],[NUMĂRUL PERSOANELOR CARE AU PARTICIPAT LA VOT]]</f>
        <v>7.6770402053036779</v>
      </c>
      <c r="W321" s="41">
        <f>Data5[[#This Row],[TOTAL CHELTUIELI EURO]]/Data5[[#This Row],[NUMĂRUL PERSOANELOR CARE AU PARTICIPAT LA VOT]]</f>
        <v>1.5861325603404224</v>
      </c>
      <c r="X321" s="43">
        <v>4.8400999999999996</v>
      </c>
      <c r="Y321" s="114" t="s">
        <v>2884</v>
      </c>
      <c r="Z321" s="44">
        <v>3</v>
      </c>
      <c r="AA321" s="115" t="s">
        <v>3105</v>
      </c>
      <c r="AB321" s="44">
        <v>0</v>
      </c>
      <c r="AC321" s="45"/>
    </row>
    <row r="322" spans="1:29" ht="12" customHeight="1" x14ac:dyDescent="0.2">
      <c r="A322" s="37">
        <v>321</v>
      </c>
      <c r="B322" s="38" t="s">
        <v>9</v>
      </c>
      <c r="C322" s="39" t="s">
        <v>1254</v>
      </c>
      <c r="D322" s="40">
        <v>44101</v>
      </c>
      <c r="E322" s="38">
        <v>1</v>
      </c>
      <c r="F322" s="38"/>
      <c r="G322" s="38" t="s">
        <v>2</v>
      </c>
      <c r="H322" s="38" t="s">
        <v>2</v>
      </c>
      <c r="I322" s="47">
        <v>21300</v>
      </c>
      <c r="J322" s="47">
        <v>10507</v>
      </c>
      <c r="K322" s="47">
        <v>0</v>
      </c>
      <c r="L322" s="41">
        <f>SUM(Data5[[#This Row],[CHELTUIELI DE PERSONAL LEI]:[CHELTUIELI DE CAPITAL (ACTIVE NEFINANCIARE ) LEI]])</f>
        <v>31807</v>
      </c>
      <c r="M322" s="41">
        <f>Data5[[#This Row],[TOTAL CHELTUIELI LEI]]/Data5[[#This Row],[CURS VALUTAR EURO BNR 22 07 2020]]</f>
        <v>6571.5584388752304</v>
      </c>
      <c r="N322" s="49">
        <v>2882</v>
      </c>
      <c r="O322" s="42"/>
      <c r="P322" s="42">
        <v>1402</v>
      </c>
      <c r="Q322" s="42"/>
      <c r="R322" s="42">
        <f>Data5[[#This Row],[PERSOANE ÎNSCRISE ÎN LISTELE ELECTORALE (TURUL 1)            ]]+Data5[[#This Row],[PERSOANE ÎNSCRISE ÎN LISTELE ELECTORALE (TURUL AL 2-LEA)]]</f>
        <v>2882</v>
      </c>
      <c r="S322" s="42">
        <f>Data5[[#This Row],[PERSOANE CARE AU PARTICIPAT LA VOT (TURUL 1)]]+Data5[[#This Row],[PERSOANE CARE AU PARTICIPAT LA VOT  (TURUL AL 2-LEA)]]</f>
        <v>1402</v>
      </c>
      <c r="T322" s="41">
        <f>Data5[[#This Row],[TOTAL CHELTUIELI LEI]]/Data5[[#This Row],[NUMĂRUL PERSOANELOR ÎNSCRISE ÎN LISTELE ELECTORALE]]</f>
        <v>11.036433032616239</v>
      </c>
      <c r="U322" s="41">
        <f>Data5[[#This Row],[TOTAL CHELTUIELI EURO]]/Data5[[#This Row],[NUMĂRUL PERSOANELOR ÎNSCRISE ÎN LISTELE ELECTORALE]]</f>
        <v>2.2802076470767627</v>
      </c>
      <c r="V322" s="41">
        <f>Data5[[#This Row],[TOTAL CHELTUIELI LEI]]/Data5[[#This Row],[NUMĂRUL PERSOANELOR CARE AU PARTICIPAT LA VOT]]</f>
        <v>22.686875891583451</v>
      </c>
      <c r="W322" s="41">
        <f>Data5[[#This Row],[TOTAL CHELTUIELI EURO]]/Data5[[#This Row],[NUMĂRUL PERSOANELOR CARE AU PARTICIPAT LA VOT]]</f>
        <v>4.687274207471634</v>
      </c>
      <c r="X322" s="43">
        <v>4.8400999999999996</v>
      </c>
      <c r="Y322" s="114" t="s">
        <v>2888</v>
      </c>
      <c r="Z322" s="44">
        <v>11</v>
      </c>
      <c r="AA322" s="115" t="s">
        <v>3108</v>
      </c>
      <c r="AB322" s="44">
        <v>2</v>
      </c>
      <c r="AC322" s="45"/>
    </row>
    <row r="323" spans="1:29" ht="12" customHeight="1" x14ac:dyDescent="0.2">
      <c r="A323" s="37">
        <v>322</v>
      </c>
      <c r="B323" s="38" t="s">
        <v>9</v>
      </c>
      <c r="C323" s="39" t="s">
        <v>790</v>
      </c>
      <c r="D323" s="40">
        <v>44101</v>
      </c>
      <c r="E323" s="38">
        <v>1</v>
      </c>
      <c r="F323" s="38"/>
      <c r="G323" s="38" t="s">
        <v>2</v>
      </c>
      <c r="H323" s="38" t="s">
        <v>2</v>
      </c>
      <c r="I323" s="47">
        <v>3000</v>
      </c>
      <c r="J323" s="47">
        <v>13948</v>
      </c>
      <c r="K323" s="47">
        <v>0</v>
      </c>
      <c r="L323" s="41">
        <f>SUM(Data5[[#This Row],[CHELTUIELI DE PERSONAL LEI]:[CHELTUIELI DE CAPITAL (ACTIVE NEFINANCIARE ) LEI]])</f>
        <v>16948</v>
      </c>
      <c r="M323" s="41">
        <f>Data5[[#This Row],[TOTAL CHELTUIELI LEI]]/Data5[[#This Row],[CURS VALUTAR EURO BNR 22 07 2020]]</f>
        <v>3501.580545856491</v>
      </c>
      <c r="N323" s="49">
        <v>3405</v>
      </c>
      <c r="O323" s="42"/>
      <c r="P323" s="42">
        <v>1691</v>
      </c>
      <c r="Q323" s="42"/>
      <c r="R323" s="42">
        <f>Data5[[#This Row],[PERSOANE ÎNSCRISE ÎN LISTELE ELECTORALE (TURUL 1)            ]]+Data5[[#This Row],[PERSOANE ÎNSCRISE ÎN LISTELE ELECTORALE (TURUL AL 2-LEA)]]</f>
        <v>3405</v>
      </c>
      <c r="S323" s="42">
        <f>Data5[[#This Row],[PERSOANE CARE AU PARTICIPAT LA VOT (TURUL 1)]]+Data5[[#This Row],[PERSOANE CARE AU PARTICIPAT LA VOT  (TURUL AL 2-LEA)]]</f>
        <v>1691</v>
      </c>
      <c r="T323" s="41">
        <f>Data5[[#This Row],[TOTAL CHELTUIELI LEI]]/Data5[[#This Row],[NUMĂRUL PERSOANELOR ÎNSCRISE ÎN LISTELE ELECTORALE]]</f>
        <v>4.9773861967694568</v>
      </c>
      <c r="U323" s="41">
        <f>Data5[[#This Row],[TOTAL CHELTUIELI EURO]]/Data5[[#This Row],[NUMĂRUL PERSOANELOR ÎNSCRISE ÎN LISTELE ELECTORALE]]</f>
        <v>1.028364330648015</v>
      </c>
      <c r="V323" s="41">
        <f>Data5[[#This Row],[TOTAL CHELTUIELI LEI]]/Data5[[#This Row],[NUMĂRUL PERSOANELOR CARE AU PARTICIPAT LA VOT]]</f>
        <v>10.02247191011236</v>
      </c>
      <c r="W323" s="41">
        <f>Data5[[#This Row],[TOTAL CHELTUIELI EURO]]/Data5[[#This Row],[NUMĂRUL PERSOANELOR CARE AU PARTICIPAT LA VOT]]</f>
        <v>2.0707158757282618</v>
      </c>
      <c r="X323" s="43">
        <v>4.8400999999999996</v>
      </c>
      <c r="Y323" s="114" t="s">
        <v>2895</v>
      </c>
      <c r="Z323" s="44">
        <v>4</v>
      </c>
      <c r="AA323" s="115" t="s">
        <v>3107</v>
      </c>
      <c r="AB323" s="44">
        <v>1</v>
      </c>
      <c r="AC323" s="45"/>
    </row>
    <row r="324" spans="1:29" ht="12" customHeight="1" x14ac:dyDescent="0.2">
      <c r="A324" s="37">
        <v>323</v>
      </c>
      <c r="B324" s="38" t="s">
        <v>9</v>
      </c>
      <c r="C324" s="39" t="s">
        <v>1255</v>
      </c>
      <c r="D324" s="40">
        <v>44101</v>
      </c>
      <c r="E324" s="38">
        <v>1</v>
      </c>
      <c r="F324" s="38"/>
      <c r="G324" s="38" t="s">
        <v>2</v>
      </c>
      <c r="H324" s="38" t="s">
        <v>2</v>
      </c>
      <c r="I324" s="47">
        <v>2310</v>
      </c>
      <c r="J324" s="47">
        <v>7664.57</v>
      </c>
      <c r="K324" s="47">
        <v>0</v>
      </c>
      <c r="L324" s="41">
        <f>SUM(Data5[[#This Row],[CHELTUIELI DE PERSONAL LEI]:[CHELTUIELI DE CAPITAL (ACTIVE NEFINANCIARE ) LEI]])</f>
        <v>9974.57</v>
      </c>
      <c r="M324" s="41">
        <f>Data5[[#This Row],[TOTAL CHELTUIELI LEI]]/Data5[[#This Row],[CURS VALUTAR EURO BNR 22 07 2020]]</f>
        <v>2060.8189913431543</v>
      </c>
      <c r="N324" s="49">
        <v>3824</v>
      </c>
      <c r="O324" s="42"/>
      <c r="P324" s="42">
        <v>1458</v>
      </c>
      <c r="Q324" s="42"/>
      <c r="R324" s="42">
        <f>Data5[[#This Row],[PERSOANE ÎNSCRISE ÎN LISTELE ELECTORALE (TURUL 1)            ]]+Data5[[#This Row],[PERSOANE ÎNSCRISE ÎN LISTELE ELECTORALE (TURUL AL 2-LEA)]]</f>
        <v>3824</v>
      </c>
      <c r="S324" s="42">
        <f>Data5[[#This Row],[PERSOANE CARE AU PARTICIPAT LA VOT (TURUL 1)]]+Data5[[#This Row],[PERSOANE CARE AU PARTICIPAT LA VOT  (TURUL AL 2-LEA)]]</f>
        <v>1458</v>
      </c>
      <c r="T324" s="41">
        <f>Data5[[#This Row],[TOTAL CHELTUIELI LEI]]/Data5[[#This Row],[NUMĂRUL PERSOANELOR ÎNSCRISE ÎN LISTELE ELECTORALE]]</f>
        <v>2.6084126569037656</v>
      </c>
      <c r="U324" s="41">
        <f>Data5[[#This Row],[TOTAL CHELTUIELI EURO]]/Data5[[#This Row],[NUMĂRUL PERSOANELOR ÎNSCRISE ÎN LISTELE ELECTORALE]]</f>
        <v>0.53891710024664075</v>
      </c>
      <c r="V324" s="41">
        <f>Data5[[#This Row],[TOTAL CHELTUIELI LEI]]/Data5[[#This Row],[NUMĂRUL PERSOANELOR CARE AU PARTICIPAT LA VOT]]</f>
        <v>6.8412688614540462</v>
      </c>
      <c r="W324" s="41">
        <f>Data5[[#This Row],[TOTAL CHELTUIELI EURO]]/Data5[[#This Row],[NUMĂRUL PERSOANELOR CARE AU PARTICIPAT LA VOT]]</f>
        <v>1.4134560983149207</v>
      </c>
      <c r="X324" s="43">
        <v>4.8400999999999996</v>
      </c>
      <c r="Y324" s="114" t="s">
        <v>2891</v>
      </c>
      <c r="Z324" s="44">
        <v>2</v>
      </c>
      <c r="AA324" s="115" t="s">
        <v>3105</v>
      </c>
      <c r="AB324" s="44">
        <v>0</v>
      </c>
      <c r="AC324" s="45"/>
    </row>
    <row r="325" spans="1:29" ht="12" customHeight="1" x14ac:dyDescent="0.2">
      <c r="A325" s="37">
        <v>324</v>
      </c>
      <c r="B325" s="38" t="s">
        <v>9</v>
      </c>
      <c r="C325" s="39" t="s">
        <v>1256</v>
      </c>
      <c r="D325" s="40">
        <v>44101</v>
      </c>
      <c r="E325" s="38">
        <v>1</v>
      </c>
      <c r="F325" s="38"/>
      <c r="G325" s="38" t="s">
        <v>2</v>
      </c>
      <c r="H325" s="38" t="s">
        <v>2</v>
      </c>
      <c r="I325" s="47">
        <v>4500</v>
      </c>
      <c r="J325" s="47">
        <v>14168.94</v>
      </c>
      <c r="K325" s="47">
        <v>0</v>
      </c>
      <c r="L325" s="41">
        <f>SUM(Data5[[#This Row],[CHELTUIELI DE PERSONAL LEI]:[CHELTUIELI DE CAPITAL (ACTIVE NEFINANCIARE ) LEI]])</f>
        <v>18668.940000000002</v>
      </c>
      <c r="M325" s="41">
        <f>Data5[[#This Row],[TOTAL CHELTUIELI LEI]]/Data5[[#This Row],[CURS VALUTAR EURO BNR 22 07 2020]]</f>
        <v>3857.1393153034037</v>
      </c>
      <c r="N325" s="49">
        <v>5208</v>
      </c>
      <c r="O325" s="42"/>
      <c r="P325" s="42">
        <v>2265</v>
      </c>
      <c r="Q325" s="42"/>
      <c r="R325" s="42">
        <f>Data5[[#This Row],[PERSOANE ÎNSCRISE ÎN LISTELE ELECTORALE (TURUL 1)            ]]+Data5[[#This Row],[PERSOANE ÎNSCRISE ÎN LISTELE ELECTORALE (TURUL AL 2-LEA)]]</f>
        <v>5208</v>
      </c>
      <c r="S325" s="42">
        <f>Data5[[#This Row],[PERSOANE CARE AU PARTICIPAT LA VOT (TURUL 1)]]+Data5[[#This Row],[PERSOANE CARE AU PARTICIPAT LA VOT  (TURUL AL 2-LEA)]]</f>
        <v>2265</v>
      </c>
      <c r="T325" s="41">
        <f>Data5[[#This Row],[TOTAL CHELTUIELI LEI]]/Data5[[#This Row],[NUMĂRUL PERSOANELOR ÎNSCRISE ÎN LISTELE ELECTORALE]]</f>
        <v>3.5846658986175122</v>
      </c>
      <c r="U325" s="41">
        <f>Data5[[#This Row],[TOTAL CHELTUIELI EURO]]/Data5[[#This Row],[NUMĂRUL PERSOANELOR ÎNSCRISE ÎN LISTELE ELECTORALE]]</f>
        <v>0.74061814809973192</v>
      </c>
      <c r="V325" s="41">
        <f>Data5[[#This Row],[TOTAL CHELTUIELI LEI]]/Data5[[#This Row],[NUMĂRUL PERSOANELOR CARE AU PARTICIPAT LA VOT]]</f>
        <v>8.2423576158940399</v>
      </c>
      <c r="W325" s="41">
        <f>Data5[[#This Row],[TOTAL CHELTUIELI EURO]]/Data5[[#This Row],[NUMĂRUL PERSOANELOR CARE AU PARTICIPAT LA VOT]]</f>
        <v>1.7029312650346153</v>
      </c>
      <c r="X325" s="43">
        <v>4.8400999999999996</v>
      </c>
      <c r="Y325" s="114" t="s">
        <v>2884</v>
      </c>
      <c r="Z325" s="44">
        <v>3</v>
      </c>
      <c r="AA325" s="115" t="s">
        <v>3105</v>
      </c>
      <c r="AB325" s="44">
        <v>0</v>
      </c>
      <c r="AC325" s="45"/>
    </row>
    <row r="326" spans="1:29" ht="12" customHeight="1" x14ac:dyDescent="0.2">
      <c r="A326" s="37">
        <v>325</v>
      </c>
      <c r="B326" s="38" t="s">
        <v>9</v>
      </c>
      <c r="C326" s="39" t="s">
        <v>1257</v>
      </c>
      <c r="D326" s="40">
        <v>44101</v>
      </c>
      <c r="E326" s="38">
        <v>1</v>
      </c>
      <c r="F326" s="38"/>
      <c r="G326" s="38" t="s">
        <v>2</v>
      </c>
      <c r="H326" s="38" t="s">
        <v>2</v>
      </c>
      <c r="I326" s="47">
        <v>1495</v>
      </c>
      <c r="J326" s="47">
        <v>0</v>
      </c>
      <c r="K326" s="47">
        <v>0</v>
      </c>
      <c r="L326" s="41">
        <f>SUM(Data5[[#This Row],[CHELTUIELI DE PERSONAL LEI]:[CHELTUIELI DE CAPITAL (ACTIVE NEFINANCIARE ) LEI]])</f>
        <v>1495</v>
      </c>
      <c r="M326" s="41">
        <f>Data5[[#This Row],[TOTAL CHELTUIELI LEI]]/Data5[[#This Row],[CURS VALUTAR EURO BNR 22 07 2020]]</f>
        <v>308.87791574554245</v>
      </c>
      <c r="N326" s="49">
        <v>2492</v>
      </c>
      <c r="O326" s="42"/>
      <c r="P326" s="42">
        <v>1371</v>
      </c>
      <c r="Q326" s="42"/>
      <c r="R326" s="42">
        <f>Data5[[#This Row],[PERSOANE ÎNSCRISE ÎN LISTELE ELECTORALE (TURUL 1)            ]]+Data5[[#This Row],[PERSOANE ÎNSCRISE ÎN LISTELE ELECTORALE (TURUL AL 2-LEA)]]</f>
        <v>2492</v>
      </c>
      <c r="S326" s="42">
        <f>Data5[[#This Row],[PERSOANE CARE AU PARTICIPAT LA VOT (TURUL 1)]]+Data5[[#This Row],[PERSOANE CARE AU PARTICIPAT LA VOT  (TURUL AL 2-LEA)]]</f>
        <v>1371</v>
      </c>
      <c r="T326" s="41">
        <f>Data5[[#This Row],[TOTAL CHELTUIELI LEI]]/Data5[[#This Row],[NUMĂRUL PERSOANELOR ÎNSCRISE ÎN LISTELE ELECTORALE]]</f>
        <v>0.5999197431781701</v>
      </c>
      <c r="U326" s="41">
        <f>Data5[[#This Row],[TOTAL CHELTUIELI EURO]]/Data5[[#This Row],[NUMĂRUL PERSOANELOR ÎNSCRISE ÎN LISTELE ELECTORALE]]</f>
        <v>0.12394779925583566</v>
      </c>
      <c r="V326" s="41">
        <f>Data5[[#This Row],[TOTAL CHELTUIELI LEI]]/Data5[[#This Row],[NUMĂRUL PERSOANELOR CARE AU PARTICIPAT LA VOT]]</f>
        <v>1.0904449307075128</v>
      </c>
      <c r="W326" s="41">
        <f>Data5[[#This Row],[TOTAL CHELTUIELI EURO]]/Data5[[#This Row],[NUMĂRUL PERSOANELOR CARE AU PARTICIPAT LA VOT]]</f>
        <v>0.22529388457005284</v>
      </c>
      <c r="X326" s="43">
        <v>4.8400999999999996</v>
      </c>
      <c r="Y326" s="114" t="s">
        <v>2890</v>
      </c>
      <c r="Z326" s="44">
        <v>0</v>
      </c>
      <c r="AA326" s="115" t="s">
        <v>3105</v>
      </c>
      <c r="AB326" s="44">
        <v>0</v>
      </c>
      <c r="AC326" s="45"/>
    </row>
    <row r="327" spans="1:29" ht="12" customHeight="1" x14ac:dyDescent="0.2">
      <c r="A327" s="37">
        <v>326</v>
      </c>
      <c r="B327" s="38" t="s">
        <v>9</v>
      </c>
      <c r="C327" s="39" t="s">
        <v>1258</v>
      </c>
      <c r="D327" s="40">
        <v>44101</v>
      </c>
      <c r="E327" s="38">
        <v>1</v>
      </c>
      <c r="F327" s="38"/>
      <c r="G327" s="38" t="s">
        <v>2</v>
      </c>
      <c r="H327" s="38" t="s">
        <v>2</v>
      </c>
      <c r="I327" s="47">
        <v>5500</v>
      </c>
      <c r="J327" s="47">
        <v>6554</v>
      </c>
      <c r="K327" s="47">
        <v>0</v>
      </c>
      <c r="L327" s="41">
        <f>SUM(Data5[[#This Row],[CHELTUIELI DE PERSONAL LEI]:[CHELTUIELI DE CAPITAL (ACTIVE NEFINANCIARE ) LEI]])</f>
        <v>12054</v>
      </c>
      <c r="M327" s="41">
        <f>Data5[[#This Row],[TOTAL CHELTUIELI LEI]]/Data5[[#This Row],[CURS VALUTAR EURO BNR 22 07 2020]]</f>
        <v>2490.4444123055309</v>
      </c>
      <c r="N327" s="49">
        <v>3895</v>
      </c>
      <c r="O327" s="42"/>
      <c r="P327" s="42">
        <v>2037</v>
      </c>
      <c r="Q327" s="42"/>
      <c r="R327" s="42">
        <f>Data5[[#This Row],[PERSOANE ÎNSCRISE ÎN LISTELE ELECTORALE (TURUL 1)            ]]+Data5[[#This Row],[PERSOANE ÎNSCRISE ÎN LISTELE ELECTORALE (TURUL AL 2-LEA)]]</f>
        <v>3895</v>
      </c>
      <c r="S327" s="42">
        <f>Data5[[#This Row],[PERSOANE CARE AU PARTICIPAT LA VOT (TURUL 1)]]+Data5[[#This Row],[PERSOANE CARE AU PARTICIPAT LA VOT  (TURUL AL 2-LEA)]]</f>
        <v>2037</v>
      </c>
      <c r="T327" s="41">
        <f>Data5[[#This Row],[TOTAL CHELTUIELI LEI]]/Data5[[#This Row],[NUMĂRUL PERSOANELOR ÎNSCRISE ÎN LISTELE ELECTORALE]]</f>
        <v>3.094736842105263</v>
      </c>
      <c r="U327" s="41">
        <f>Data5[[#This Row],[TOTAL CHELTUIELI EURO]]/Data5[[#This Row],[NUMĂRUL PERSOANELOR ÎNSCRISE ÎN LISTELE ELECTORALE]]</f>
        <v>0.63939522780629809</v>
      </c>
      <c r="V327" s="41">
        <f>Data5[[#This Row],[TOTAL CHELTUIELI LEI]]/Data5[[#This Row],[NUMĂRUL PERSOANELOR CARE AU PARTICIPAT LA VOT]]</f>
        <v>5.9175257731958766</v>
      </c>
      <c r="W327" s="41">
        <f>Data5[[#This Row],[TOTAL CHELTUIELI EURO]]/Data5[[#This Row],[NUMĂRUL PERSOANELOR CARE AU PARTICIPAT LA VOT]]</f>
        <v>1.2226040315687436</v>
      </c>
      <c r="X327" s="43">
        <v>4.8400999999999996</v>
      </c>
      <c r="Y327" s="114" t="s">
        <v>2884</v>
      </c>
      <c r="Z327" s="44">
        <v>3</v>
      </c>
      <c r="AA327" s="115" t="s">
        <v>3105</v>
      </c>
      <c r="AB327" s="44">
        <v>0</v>
      </c>
      <c r="AC327" s="45"/>
    </row>
    <row r="328" spans="1:29" ht="12" customHeight="1" x14ac:dyDescent="0.2">
      <c r="A328" s="37">
        <v>327</v>
      </c>
      <c r="B328" s="38" t="s">
        <v>9</v>
      </c>
      <c r="C328" s="39" t="s">
        <v>1259</v>
      </c>
      <c r="D328" s="40">
        <v>44101</v>
      </c>
      <c r="E328" s="38">
        <v>1</v>
      </c>
      <c r="F328" s="38"/>
      <c r="G328" s="38" t="s">
        <v>2</v>
      </c>
      <c r="H328" s="38" t="s">
        <v>2</v>
      </c>
      <c r="I328" s="47">
        <v>27199</v>
      </c>
      <c r="J328" s="47">
        <v>35308</v>
      </c>
      <c r="K328" s="47">
        <v>0</v>
      </c>
      <c r="L328" s="41">
        <f>SUM(Data5[[#This Row],[CHELTUIELI DE PERSONAL LEI]:[CHELTUIELI DE CAPITAL (ACTIVE NEFINANCIARE ) LEI]])</f>
        <v>62507</v>
      </c>
      <c r="M328" s="41">
        <f>Data5[[#This Row],[TOTAL CHELTUIELI LEI]]/Data5[[#This Row],[CURS VALUTAR EURO BNR 22 07 2020]]</f>
        <v>12914.402594987709</v>
      </c>
      <c r="N328" s="49">
        <v>6494</v>
      </c>
      <c r="O328" s="42"/>
      <c r="P328" s="42">
        <v>3012</v>
      </c>
      <c r="Q328" s="42"/>
      <c r="R328" s="42">
        <f>Data5[[#This Row],[PERSOANE ÎNSCRISE ÎN LISTELE ELECTORALE (TURUL 1)            ]]+Data5[[#This Row],[PERSOANE ÎNSCRISE ÎN LISTELE ELECTORALE (TURUL AL 2-LEA)]]</f>
        <v>6494</v>
      </c>
      <c r="S328" s="42">
        <f>Data5[[#This Row],[PERSOANE CARE AU PARTICIPAT LA VOT (TURUL 1)]]+Data5[[#This Row],[PERSOANE CARE AU PARTICIPAT LA VOT  (TURUL AL 2-LEA)]]</f>
        <v>3012</v>
      </c>
      <c r="T328" s="41">
        <f>Data5[[#This Row],[TOTAL CHELTUIELI LEI]]/Data5[[#This Row],[NUMĂRUL PERSOANELOR ÎNSCRISE ÎN LISTELE ELECTORALE]]</f>
        <v>9.6253464736680012</v>
      </c>
      <c r="U328" s="41">
        <f>Data5[[#This Row],[TOTAL CHELTUIELI EURO]]/Data5[[#This Row],[NUMĂRUL PERSOANELOR ÎNSCRISE ÎN LISTELE ELECTORALE]]</f>
        <v>1.9886668609466751</v>
      </c>
      <c r="V328" s="41">
        <f>Data5[[#This Row],[TOTAL CHELTUIELI LEI]]/Data5[[#This Row],[NUMĂRUL PERSOANELOR CARE AU PARTICIPAT LA VOT]]</f>
        <v>20.752656042496682</v>
      </c>
      <c r="W328" s="41">
        <f>Data5[[#This Row],[TOTAL CHELTUIELI EURO]]/Data5[[#This Row],[NUMĂRUL PERSOANELOR CARE AU PARTICIPAT LA VOT]]</f>
        <v>4.2876502639401419</v>
      </c>
      <c r="X328" s="43">
        <v>4.8400999999999996</v>
      </c>
      <c r="Y328" s="114" t="s">
        <v>2887</v>
      </c>
      <c r="Z328" s="44">
        <v>9</v>
      </c>
      <c r="AA328" s="115" t="s">
        <v>3107</v>
      </c>
      <c r="AB328" s="44">
        <v>1</v>
      </c>
      <c r="AC328" s="45"/>
    </row>
    <row r="329" spans="1:29" ht="12" customHeight="1" x14ac:dyDescent="0.2">
      <c r="A329" s="37">
        <v>328</v>
      </c>
      <c r="B329" s="38" t="s">
        <v>9</v>
      </c>
      <c r="C329" s="39" t="s">
        <v>1260</v>
      </c>
      <c r="D329" s="40">
        <v>44101</v>
      </c>
      <c r="E329" s="38">
        <v>1</v>
      </c>
      <c r="F329" s="38"/>
      <c r="G329" s="38" t="s">
        <v>2</v>
      </c>
      <c r="H329" s="38" t="s">
        <v>2</v>
      </c>
      <c r="I329" s="47">
        <v>0</v>
      </c>
      <c r="J329" s="47">
        <v>4223.83</v>
      </c>
      <c r="K329" s="47">
        <v>0</v>
      </c>
      <c r="L329" s="41">
        <f>SUM(Data5[[#This Row],[CHELTUIELI DE PERSONAL LEI]:[CHELTUIELI DE CAPITAL (ACTIVE NEFINANCIARE ) LEI]])</f>
        <v>4223.83</v>
      </c>
      <c r="M329" s="41">
        <f>Data5[[#This Row],[TOTAL CHELTUIELI LEI]]/Data5[[#This Row],[CURS VALUTAR EURO BNR 22 07 2020]]</f>
        <v>872.67411830334095</v>
      </c>
      <c r="N329" s="49">
        <v>1946</v>
      </c>
      <c r="O329" s="42"/>
      <c r="P329" s="42">
        <v>962</v>
      </c>
      <c r="Q329" s="42"/>
      <c r="R329" s="42">
        <f>Data5[[#This Row],[PERSOANE ÎNSCRISE ÎN LISTELE ELECTORALE (TURUL 1)            ]]+Data5[[#This Row],[PERSOANE ÎNSCRISE ÎN LISTELE ELECTORALE (TURUL AL 2-LEA)]]</f>
        <v>1946</v>
      </c>
      <c r="S329" s="42">
        <f>Data5[[#This Row],[PERSOANE CARE AU PARTICIPAT LA VOT (TURUL 1)]]+Data5[[#This Row],[PERSOANE CARE AU PARTICIPAT LA VOT  (TURUL AL 2-LEA)]]</f>
        <v>962</v>
      </c>
      <c r="T329" s="41">
        <f>Data5[[#This Row],[TOTAL CHELTUIELI LEI]]/Data5[[#This Row],[NUMĂRUL PERSOANELOR ÎNSCRISE ÎN LISTELE ELECTORALE]]</f>
        <v>2.1705190133607402</v>
      </c>
      <c r="U329" s="41">
        <f>Data5[[#This Row],[TOTAL CHELTUIELI EURO]]/Data5[[#This Row],[NUMĂRUL PERSOANELOR ÎNSCRISE ÎN LISTELE ELECTORALE]]</f>
        <v>0.44844507620932217</v>
      </c>
      <c r="V329" s="41">
        <f>Data5[[#This Row],[TOTAL CHELTUIELI LEI]]/Data5[[#This Row],[NUMĂRUL PERSOANELOR CARE AU PARTICIPAT LA VOT]]</f>
        <v>4.3906756756756753</v>
      </c>
      <c r="W329" s="41">
        <f>Data5[[#This Row],[TOTAL CHELTUIELI EURO]]/Data5[[#This Row],[NUMĂRUL PERSOANELOR CARE AU PARTICIPAT LA VOT]]</f>
        <v>0.90714565312197604</v>
      </c>
      <c r="X329" s="43">
        <v>4.8400999999999996</v>
      </c>
      <c r="Y329" s="114" t="s">
        <v>2891</v>
      </c>
      <c r="Z329" s="44">
        <v>2</v>
      </c>
      <c r="AA329" s="115" t="s">
        <v>3105</v>
      </c>
      <c r="AB329" s="44">
        <v>0</v>
      </c>
      <c r="AC329" s="45"/>
    </row>
    <row r="330" spans="1:29" ht="12" customHeight="1" x14ac:dyDescent="0.2">
      <c r="A330" s="37">
        <v>329</v>
      </c>
      <c r="B330" s="38" t="s">
        <v>9</v>
      </c>
      <c r="C330" s="39" t="s">
        <v>1261</v>
      </c>
      <c r="D330" s="40">
        <v>44101</v>
      </c>
      <c r="E330" s="38">
        <v>1</v>
      </c>
      <c r="F330" s="38"/>
      <c r="G330" s="38" t="s">
        <v>2</v>
      </c>
      <c r="H330" s="38" t="s">
        <v>2</v>
      </c>
      <c r="I330" s="47">
        <v>3300</v>
      </c>
      <c r="J330" s="47">
        <v>12950</v>
      </c>
      <c r="K330" s="47">
        <v>0</v>
      </c>
      <c r="L330" s="41">
        <f>SUM(Data5[[#This Row],[CHELTUIELI DE PERSONAL LEI]:[CHELTUIELI DE CAPITAL (ACTIVE NEFINANCIARE ) LEI]])</f>
        <v>16250</v>
      </c>
      <c r="M330" s="41">
        <f>Data5[[#This Row],[TOTAL CHELTUIELI LEI]]/Data5[[#This Row],[CURS VALUTAR EURO BNR 22 07 2020]]</f>
        <v>3357.3686494080703</v>
      </c>
      <c r="N330" s="49">
        <v>2965</v>
      </c>
      <c r="O330" s="42"/>
      <c r="P330" s="42">
        <v>1459</v>
      </c>
      <c r="Q330" s="42"/>
      <c r="R330" s="42">
        <f>Data5[[#This Row],[PERSOANE ÎNSCRISE ÎN LISTELE ELECTORALE (TURUL 1)            ]]+Data5[[#This Row],[PERSOANE ÎNSCRISE ÎN LISTELE ELECTORALE (TURUL AL 2-LEA)]]</f>
        <v>2965</v>
      </c>
      <c r="S330" s="42">
        <f>Data5[[#This Row],[PERSOANE CARE AU PARTICIPAT LA VOT (TURUL 1)]]+Data5[[#This Row],[PERSOANE CARE AU PARTICIPAT LA VOT  (TURUL AL 2-LEA)]]</f>
        <v>1459</v>
      </c>
      <c r="T330" s="41">
        <f>Data5[[#This Row],[TOTAL CHELTUIELI LEI]]/Data5[[#This Row],[NUMĂRUL PERSOANELOR ÎNSCRISE ÎN LISTELE ELECTORALE]]</f>
        <v>5.4806070826306916</v>
      </c>
      <c r="U330" s="41">
        <f>Data5[[#This Row],[TOTAL CHELTUIELI EURO]]/Data5[[#This Row],[NUMĂRUL PERSOANELOR ÎNSCRISE ÎN LISTELE ELECTORALE]]</f>
        <v>1.1323334399352682</v>
      </c>
      <c r="V330" s="41">
        <f>Data5[[#This Row],[TOTAL CHELTUIELI LEI]]/Data5[[#This Row],[NUMĂRUL PERSOANELOR CARE AU PARTICIPAT LA VOT]]</f>
        <v>11.13776559287183</v>
      </c>
      <c r="W330" s="41">
        <f>Data5[[#This Row],[TOTAL CHELTUIELI EURO]]/Data5[[#This Row],[NUMĂRUL PERSOANELOR CARE AU PARTICIPAT LA VOT]]</f>
        <v>2.301143693905463</v>
      </c>
      <c r="X330" s="43">
        <v>4.8400999999999996</v>
      </c>
      <c r="Y330" s="114" t="s">
        <v>2892</v>
      </c>
      <c r="Z330" s="44">
        <v>5</v>
      </c>
      <c r="AA330" s="115" t="s">
        <v>3107</v>
      </c>
      <c r="AB330" s="44">
        <v>1</v>
      </c>
      <c r="AC330" s="45"/>
    </row>
    <row r="331" spans="1:29" ht="12" customHeight="1" x14ac:dyDescent="0.2">
      <c r="A331" s="37">
        <v>330</v>
      </c>
      <c r="B331" s="38" t="s">
        <v>9</v>
      </c>
      <c r="C331" s="39" t="s">
        <v>1262</v>
      </c>
      <c r="D331" s="40">
        <v>44101</v>
      </c>
      <c r="E331" s="38">
        <v>1</v>
      </c>
      <c r="F331" s="38"/>
      <c r="G331" s="38" t="s">
        <v>2</v>
      </c>
      <c r="H331" s="38" t="s">
        <v>2</v>
      </c>
      <c r="I331" s="47">
        <v>3000</v>
      </c>
      <c r="J331" s="47">
        <v>12200</v>
      </c>
      <c r="K331" s="47">
        <v>0</v>
      </c>
      <c r="L331" s="41">
        <f>SUM(Data5[[#This Row],[CHELTUIELI DE PERSONAL LEI]:[CHELTUIELI DE CAPITAL (ACTIVE NEFINANCIARE ) LEI]])</f>
        <v>15200</v>
      </c>
      <c r="M331" s="41">
        <f>Data5[[#This Row],[TOTAL CHELTUIELI LEI]]/Data5[[#This Row],[CURS VALUTAR EURO BNR 22 07 2020]]</f>
        <v>3140.4309828309333</v>
      </c>
      <c r="N331" s="49">
        <v>6577</v>
      </c>
      <c r="O331" s="42"/>
      <c r="P331" s="42">
        <v>2622</v>
      </c>
      <c r="Q331" s="42"/>
      <c r="R331" s="42">
        <f>Data5[[#This Row],[PERSOANE ÎNSCRISE ÎN LISTELE ELECTORALE (TURUL 1)            ]]+Data5[[#This Row],[PERSOANE ÎNSCRISE ÎN LISTELE ELECTORALE (TURUL AL 2-LEA)]]</f>
        <v>6577</v>
      </c>
      <c r="S331" s="42">
        <f>Data5[[#This Row],[PERSOANE CARE AU PARTICIPAT LA VOT (TURUL 1)]]+Data5[[#This Row],[PERSOANE CARE AU PARTICIPAT LA VOT  (TURUL AL 2-LEA)]]</f>
        <v>2622</v>
      </c>
      <c r="T331" s="41">
        <f>Data5[[#This Row],[TOTAL CHELTUIELI LEI]]/Data5[[#This Row],[NUMĂRUL PERSOANELOR ÎNSCRISE ÎN LISTELE ELECTORALE]]</f>
        <v>2.3110840808879427</v>
      </c>
      <c r="U331" s="41">
        <f>Data5[[#This Row],[TOTAL CHELTUIELI EURO]]/Data5[[#This Row],[NUMĂRUL PERSOANELOR ÎNSCRISE ÎN LISTELE ELECTORALE]]</f>
        <v>0.47748684549656883</v>
      </c>
      <c r="V331" s="41">
        <f>Data5[[#This Row],[TOTAL CHELTUIELI LEI]]/Data5[[#This Row],[NUMĂRUL PERSOANELOR CARE AU PARTICIPAT LA VOT]]</f>
        <v>5.7971014492753623</v>
      </c>
      <c r="W331" s="41">
        <f>Data5[[#This Row],[TOTAL CHELTUIELI EURO]]/Data5[[#This Row],[NUMĂRUL PERSOANELOR CARE AU PARTICIPAT LA VOT]]</f>
        <v>1.1977234869683193</v>
      </c>
      <c r="X331" s="43">
        <v>4.8400999999999996</v>
      </c>
      <c r="Y331" s="114" t="s">
        <v>2891</v>
      </c>
      <c r="Z331" s="44">
        <v>2</v>
      </c>
      <c r="AA331" s="115" t="s">
        <v>3105</v>
      </c>
      <c r="AB331" s="44">
        <v>0</v>
      </c>
      <c r="AC331" s="45"/>
    </row>
    <row r="332" spans="1:29" ht="12" customHeight="1" x14ac:dyDescent="0.2">
      <c r="A332" s="37">
        <v>331</v>
      </c>
      <c r="B332" s="38" t="s">
        <v>9</v>
      </c>
      <c r="C332" s="39" t="s">
        <v>1263</v>
      </c>
      <c r="D332" s="40">
        <v>44101</v>
      </c>
      <c r="E332" s="38">
        <v>1</v>
      </c>
      <c r="F332" s="38"/>
      <c r="G332" s="38" t="s">
        <v>2</v>
      </c>
      <c r="H332" s="38" t="s">
        <v>2</v>
      </c>
      <c r="I332" s="47">
        <v>0</v>
      </c>
      <c r="J332" s="47">
        <v>25526</v>
      </c>
      <c r="K332" s="47">
        <v>0</v>
      </c>
      <c r="L332" s="41">
        <f>SUM(Data5[[#This Row],[CHELTUIELI DE PERSONAL LEI]:[CHELTUIELI DE CAPITAL (ACTIVE NEFINANCIARE ) LEI]])</f>
        <v>25526</v>
      </c>
      <c r="M332" s="41">
        <f>Data5[[#This Row],[TOTAL CHELTUIELI LEI]]/Data5[[#This Row],[CURS VALUTAR EURO BNR 22 07 2020]]</f>
        <v>5273.857978140948</v>
      </c>
      <c r="N332" s="49">
        <v>3588</v>
      </c>
      <c r="O332" s="42"/>
      <c r="P332" s="42">
        <v>1774</v>
      </c>
      <c r="Q332" s="42"/>
      <c r="R332" s="42">
        <f>Data5[[#This Row],[PERSOANE ÎNSCRISE ÎN LISTELE ELECTORALE (TURUL 1)            ]]+Data5[[#This Row],[PERSOANE ÎNSCRISE ÎN LISTELE ELECTORALE (TURUL AL 2-LEA)]]</f>
        <v>3588</v>
      </c>
      <c r="S332" s="42">
        <f>Data5[[#This Row],[PERSOANE CARE AU PARTICIPAT LA VOT (TURUL 1)]]+Data5[[#This Row],[PERSOANE CARE AU PARTICIPAT LA VOT  (TURUL AL 2-LEA)]]</f>
        <v>1774</v>
      </c>
      <c r="T332" s="41">
        <f>Data5[[#This Row],[TOTAL CHELTUIELI LEI]]/Data5[[#This Row],[NUMĂRUL PERSOANELOR ÎNSCRISE ÎN LISTELE ELECTORALE]]</f>
        <v>7.1142697881828321</v>
      </c>
      <c r="U332" s="41">
        <f>Data5[[#This Row],[TOTAL CHELTUIELI EURO]]/Data5[[#This Row],[NUMĂRUL PERSOANELOR ÎNSCRISE ÎN LISTELE ELECTORALE]]</f>
        <v>1.4698600830939097</v>
      </c>
      <c r="V332" s="41">
        <f>Data5[[#This Row],[TOTAL CHELTUIELI LEI]]/Data5[[#This Row],[NUMĂRUL PERSOANELOR CARE AU PARTICIPAT LA VOT]]</f>
        <v>14.388951521984216</v>
      </c>
      <c r="W332" s="41">
        <f>Data5[[#This Row],[TOTAL CHELTUIELI EURO]]/Data5[[#This Row],[NUMĂRUL PERSOANELOR CARE AU PARTICIPAT LA VOT]]</f>
        <v>2.9728624454007599</v>
      </c>
      <c r="X332" s="43">
        <v>4.8400999999999996</v>
      </c>
      <c r="Y332" s="114" t="s">
        <v>2886</v>
      </c>
      <c r="Z332" s="44">
        <v>7</v>
      </c>
      <c r="AA332" s="115" t="s">
        <v>3107</v>
      </c>
      <c r="AB332" s="44">
        <v>1</v>
      </c>
      <c r="AC332" s="45"/>
    </row>
    <row r="333" spans="1:29" ht="12" customHeight="1" x14ac:dyDescent="0.2">
      <c r="A333" s="37">
        <v>332</v>
      </c>
      <c r="B333" s="38" t="s">
        <v>9</v>
      </c>
      <c r="C333" s="39" t="s">
        <v>1264</v>
      </c>
      <c r="D333" s="40">
        <v>44101</v>
      </c>
      <c r="E333" s="38">
        <v>1</v>
      </c>
      <c r="F333" s="38"/>
      <c r="G333" s="38" t="s">
        <v>2</v>
      </c>
      <c r="H333" s="38" t="s">
        <v>2</v>
      </c>
      <c r="I333" s="47">
        <v>9816</v>
      </c>
      <c r="J333" s="47">
        <v>6316</v>
      </c>
      <c r="K333" s="47">
        <v>0</v>
      </c>
      <c r="L333" s="41">
        <f>SUM(Data5[[#This Row],[CHELTUIELI DE PERSONAL LEI]:[CHELTUIELI DE CAPITAL (ACTIVE NEFINANCIARE ) LEI]])</f>
        <v>16132</v>
      </c>
      <c r="M333" s="41">
        <f>Data5[[#This Row],[TOTAL CHELTUIELI LEI]]/Data5[[#This Row],[CURS VALUTAR EURO BNR 22 07 2020]]</f>
        <v>3332.9889878308304</v>
      </c>
      <c r="N333" s="49">
        <v>1771</v>
      </c>
      <c r="O333" s="42"/>
      <c r="P333" s="42">
        <v>1039</v>
      </c>
      <c r="Q333" s="42"/>
      <c r="R333" s="42">
        <f>Data5[[#This Row],[PERSOANE ÎNSCRISE ÎN LISTELE ELECTORALE (TURUL 1)            ]]+Data5[[#This Row],[PERSOANE ÎNSCRISE ÎN LISTELE ELECTORALE (TURUL AL 2-LEA)]]</f>
        <v>1771</v>
      </c>
      <c r="S333" s="42">
        <f>Data5[[#This Row],[PERSOANE CARE AU PARTICIPAT LA VOT (TURUL 1)]]+Data5[[#This Row],[PERSOANE CARE AU PARTICIPAT LA VOT  (TURUL AL 2-LEA)]]</f>
        <v>1039</v>
      </c>
      <c r="T333" s="41">
        <f>Data5[[#This Row],[TOTAL CHELTUIELI LEI]]/Data5[[#This Row],[NUMĂRUL PERSOANELOR ÎNSCRISE ÎN LISTELE ELECTORALE]]</f>
        <v>9.1089779785431961</v>
      </c>
      <c r="U333" s="41">
        <f>Data5[[#This Row],[TOTAL CHELTUIELI EURO]]/Data5[[#This Row],[NUMĂRUL PERSOANELOR ÎNSCRISE ÎN LISTELE ELECTORALE]]</f>
        <v>1.8819813595882724</v>
      </c>
      <c r="V333" s="41">
        <f>Data5[[#This Row],[TOTAL CHELTUIELI LEI]]/Data5[[#This Row],[NUMĂRUL PERSOANELOR CARE AU PARTICIPAT LA VOT]]</f>
        <v>15.526467757459095</v>
      </c>
      <c r="W333" s="41">
        <f>Data5[[#This Row],[TOTAL CHELTUIELI EURO]]/Data5[[#This Row],[NUMĂRUL PERSOANELOR CARE AU PARTICIPAT LA VOT]]</f>
        <v>3.2078816052269783</v>
      </c>
      <c r="X333" s="43">
        <v>4.8400999999999996</v>
      </c>
      <c r="Y333" s="114" t="s">
        <v>2887</v>
      </c>
      <c r="Z333" s="44">
        <v>9</v>
      </c>
      <c r="AA333" s="115" t="s">
        <v>3107</v>
      </c>
      <c r="AB333" s="44">
        <v>1</v>
      </c>
      <c r="AC333" s="45"/>
    </row>
    <row r="334" spans="1:29" ht="12" customHeight="1" x14ac:dyDescent="0.2">
      <c r="A334" s="37">
        <v>333</v>
      </c>
      <c r="B334" s="38" t="s">
        <v>9</v>
      </c>
      <c r="C334" s="39" t="s">
        <v>1265</v>
      </c>
      <c r="D334" s="40">
        <v>44101</v>
      </c>
      <c r="E334" s="38">
        <v>1</v>
      </c>
      <c r="F334" s="38"/>
      <c r="G334" s="38" t="s">
        <v>2</v>
      </c>
      <c r="H334" s="38" t="s">
        <v>2</v>
      </c>
      <c r="I334" s="47">
        <v>1800</v>
      </c>
      <c r="J334" s="47">
        <v>21213</v>
      </c>
      <c r="K334" s="47">
        <v>0</v>
      </c>
      <c r="L334" s="41">
        <f>SUM(Data5[[#This Row],[CHELTUIELI DE PERSONAL LEI]:[CHELTUIELI DE CAPITAL (ACTIVE NEFINANCIARE ) LEI]])</f>
        <v>23013</v>
      </c>
      <c r="M334" s="41">
        <f>Data5[[#This Row],[TOTAL CHELTUIELI LEI]]/Data5[[#This Row],[CURS VALUTAR EURO BNR 22 07 2020]]</f>
        <v>4754.6538294663333</v>
      </c>
      <c r="N334" s="49">
        <v>8003</v>
      </c>
      <c r="O334" s="42"/>
      <c r="P334" s="42">
        <v>3750</v>
      </c>
      <c r="Q334" s="42"/>
      <c r="R334" s="42">
        <f>Data5[[#This Row],[PERSOANE ÎNSCRISE ÎN LISTELE ELECTORALE (TURUL 1)            ]]+Data5[[#This Row],[PERSOANE ÎNSCRISE ÎN LISTELE ELECTORALE (TURUL AL 2-LEA)]]</f>
        <v>8003</v>
      </c>
      <c r="S334" s="42">
        <f>Data5[[#This Row],[PERSOANE CARE AU PARTICIPAT LA VOT (TURUL 1)]]+Data5[[#This Row],[PERSOANE CARE AU PARTICIPAT LA VOT  (TURUL AL 2-LEA)]]</f>
        <v>3750</v>
      </c>
      <c r="T334" s="41">
        <f>Data5[[#This Row],[TOTAL CHELTUIELI LEI]]/Data5[[#This Row],[NUMĂRUL PERSOANELOR ÎNSCRISE ÎN LISTELE ELECTORALE]]</f>
        <v>2.8755466699987506</v>
      </c>
      <c r="U334" s="41">
        <f>Data5[[#This Row],[TOTAL CHELTUIELI EURO]]/Data5[[#This Row],[NUMĂRUL PERSOANELOR ÎNSCRISE ÎN LISTELE ELECTORALE]]</f>
        <v>0.59410893783160479</v>
      </c>
      <c r="V334" s="41">
        <f>Data5[[#This Row],[TOTAL CHELTUIELI LEI]]/Data5[[#This Row],[NUMĂRUL PERSOANELOR CARE AU PARTICIPAT LA VOT]]</f>
        <v>6.1368</v>
      </c>
      <c r="W334" s="41">
        <f>Data5[[#This Row],[TOTAL CHELTUIELI EURO]]/Data5[[#This Row],[NUMĂRUL PERSOANELOR CARE AU PARTICIPAT LA VOT]]</f>
        <v>1.2679076878576889</v>
      </c>
      <c r="X334" s="43">
        <v>4.8400999999999996</v>
      </c>
      <c r="Y334" s="114" t="s">
        <v>2891</v>
      </c>
      <c r="Z334" s="44">
        <v>2</v>
      </c>
      <c r="AA334" s="115" t="s">
        <v>3105</v>
      </c>
      <c r="AB334" s="44">
        <v>0</v>
      </c>
      <c r="AC334" s="45"/>
    </row>
    <row r="335" spans="1:29" ht="12" customHeight="1" x14ac:dyDescent="0.2">
      <c r="A335" s="37">
        <v>334</v>
      </c>
      <c r="B335" s="38" t="s">
        <v>9</v>
      </c>
      <c r="C335" s="39" t="s">
        <v>1266</v>
      </c>
      <c r="D335" s="40">
        <v>44101</v>
      </c>
      <c r="E335" s="38">
        <v>1</v>
      </c>
      <c r="F335" s="38"/>
      <c r="G335" s="38" t="s">
        <v>2</v>
      </c>
      <c r="H335" s="38" t="s">
        <v>2</v>
      </c>
      <c r="I335" s="47">
        <v>4374</v>
      </c>
      <c r="J335" s="47">
        <v>3811.94</v>
      </c>
      <c r="K335" s="47">
        <v>0</v>
      </c>
      <c r="L335" s="41">
        <f>SUM(Data5[[#This Row],[CHELTUIELI DE PERSONAL LEI]:[CHELTUIELI DE CAPITAL (ACTIVE NEFINANCIARE ) LEI]])</f>
        <v>8185.9400000000005</v>
      </c>
      <c r="M335" s="41">
        <f>Data5[[#This Row],[TOTAL CHELTUIELI LEI]]/Data5[[#This Row],[CURS VALUTAR EURO BNR 22 07 2020]]</f>
        <v>1691.2749736575693</v>
      </c>
      <c r="N335" s="49">
        <v>3654</v>
      </c>
      <c r="O335" s="42"/>
      <c r="P335" s="42">
        <v>1595</v>
      </c>
      <c r="Q335" s="42"/>
      <c r="R335" s="42">
        <f>Data5[[#This Row],[PERSOANE ÎNSCRISE ÎN LISTELE ELECTORALE (TURUL 1)            ]]+Data5[[#This Row],[PERSOANE ÎNSCRISE ÎN LISTELE ELECTORALE (TURUL AL 2-LEA)]]</f>
        <v>3654</v>
      </c>
      <c r="S335" s="42">
        <f>Data5[[#This Row],[PERSOANE CARE AU PARTICIPAT LA VOT (TURUL 1)]]+Data5[[#This Row],[PERSOANE CARE AU PARTICIPAT LA VOT  (TURUL AL 2-LEA)]]</f>
        <v>1595</v>
      </c>
      <c r="T335" s="41">
        <f>Data5[[#This Row],[TOTAL CHELTUIELI LEI]]/Data5[[#This Row],[NUMĂRUL PERSOANELOR ÎNSCRISE ÎN LISTELE ELECTORALE]]</f>
        <v>2.2402681992337166</v>
      </c>
      <c r="U335" s="41">
        <f>Data5[[#This Row],[TOTAL CHELTUIELI EURO]]/Data5[[#This Row],[NUMĂRUL PERSOANELOR ÎNSCRISE ÎN LISTELE ELECTORALE]]</f>
        <v>0.46285576728450173</v>
      </c>
      <c r="V335" s="41">
        <f>Data5[[#This Row],[TOTAL CHELTUIELI LEI]]/Data5[[#This Row],[NUMĂRUL PERSOANELOR CARE AU PARTICIPAT LA VOT]]</f>
        <v>5.1322507836990603</v>
      </c>
      <c r="W335" s="41">
        <f>Data5[[#This Row],[TOTAL CHELTUIELI EURO]]/Data5[[#This Row],[NUMĂRUL PERSOANELOR CARE AU PARTICIPAT LA VOT]]</f>
        <v>1.0603604850517676</v>
      </c>
      <c r="X335" s="43">
        <v>4.8400999999999996</v>
      </c>
      <c r="Y335" s="114" t="s">
        <v>2891</v>
      </c>
      <c r="Z335" s="44">
        <v>2</v>
      </c>
      <c r="AA335" s="115" t="s">
        <v>3105</v>
      </c>
      <c r="AB335" s="44">
        <v>0</v>
      </c>
      <c r="AC335" s="45"/>
    </row>
    <row r="336" spans="1:29" ht="12" customHeight="1" x14ac:dyDescent="0.2">
      <c r="A336" s="37">
        <v>335</v>
      </c>
      <c r="B336" s="38" t="s">
        <v>9</v>
      </c>
      <c r="C336" s="39" t="s">
        <v>1267</v>
      </c>
      <c r="D336" s="40">
        <v>44101</v>
      </c>
      <c r="E336" s="38">
        <v>1</v>
      </c>
      <c r="F336" s="38"/>
      <c r="G336" s="38" t="s">
        <v>2</v>
      </c>
      <c r="H336" s="38" t="s">
        <v>2</v>
      </c>
      <c r="I336" s="47">
        <v>1500</v>
      </c>
      <c r="J336" s="47">
        <v>2505</v>
      </c>
      <c r="K336" s="47">
        <v>0</v>
      </c>
      <c r="L336" s="41">
        <f>SUM(Data5[[#This Row],[CHELTUIELI DE PERSONAL LEI]:[CHELTUIELI DE CAPITAL (ACTIVE NEFINANCIARE ) LEI]])</f>
        <v>4005</v>
      </c>
      <c r="M336" s="41">
        <f>Data5[[#This Row],[TOTAL CHELTUIELI LEI]]/Data5[[#This Row],[CURS VALUTAR EURO BNR 22 07 2020]]</f>
        <v>827.46224251565059</v>
      </c>
      <c r="N336" s="49">
        <v>1836</v>
      </c>
      <c r="O336" s="42"/>
      <c r="P336" s="42">
        <v>922</v>
      </c>
      <c r="Q336" s="42"/>
      <c r="R336" s="42">
        <f>Data5[[#This Row],[PERSOANE ÎNSCRISE ÎN LISTELE ELECTORALE (TURUL 1)            ]]+Data5[[#This Row],[PERSOANE ÎNSCRISE ÎN LISTELE ELECTORALE (TURUL AL 2-LEA)]]</f>
        <v>1836</v>
      </c>
      <c r="S336" s="42">
        <f>Data5[[#This Row],[PERSOANE CARE AU PARTICIPAT LA VOT (TURUL 1)]]+Data5[[#This Row],[PERSOANE CARE AU PARTICIPAT LA VOT  (TURUL AL 2-LEA)]]</f>
        <v>922</v>
      </c>
      <c r="T336" s="41">
        <f>Data5[[#This Row],[TOTAL CHELTUIELI LEI]]/Data5[[#This Row],[NUMĂRUL PERSOANELOR ÎNSCRISE ÎN LISTELE ELECTORALE]]</f>
        <v>2.1813725490196076</v>
      </c>
      <c r="U336" s="41">
        <f>Data5[[#This Row],[TOTAL CHELTUIELI EURO]]/Data5[[#This Row],[NUMĂRUL PERSOANELOR ÎNSCRISE ÎN LISTELE ELECTORALE]]</f>
        <v>0.45068749592355695</v>
      </c>
      <c r="V336" s="41">
        <f>Data5[[#This Row],[TOTAL CHELTUIELI LEI]]/Data5[[#This Row],[NUMĂRUL PERSOANELOR CARE AU PARTICIPAT LA VOT]]</f>
        <v>4.3438177874186552</v>
      </c>
      <c r="W336" s="41">
        <f>Data5[[#This Row],[TOTAL CHELTUIELI EURO]]/Data5[[#This Row],[NUMĂRUL PERSOANELOR CARE AU PARTICIPAT LA VOT]]</f>
        <v>0.89746447127510909</v>
      </c>
      <c r="X336" s="43">
        <v>4.8400999999999996</v>
      </c>
      <c r="Y336" s="114" t="s">
        <v>2891</v>
      </c>
      <c r="Z336" s="44">
        <v>2</v>
      </c>
      <c r="AA336" s="115" t="s">
        <v>3105</v>
      </c>
      <c r="AB336" s="44">
        <v>0</v>
      </c>
      <c r="AC336" s="45"/>
    </row>
    <row r="337" spans="1:29" ht="12" customHeight="1" x14ac:dyDescent="0.2">
      <c r="A337" s="37">
        <v>336</v>
      </c>
      <c r="B337" s="38" t="s">
        <v>9</v>
      </c>
      <c r="C337" s="39" t="s">
        <v>1268</v>
      </c>
      <c r="D337" s="40">
        <v>44101</v>
      </c>
      <c r="E337" s="38">
        <v>1</v>
      </c>
      <c r="F337" s="38"/>
      <c r="G337" s="38" t="s">
        <v>2</v>
      </c>
      <c r="H337" s="38" t="s">
        <v>2</v>
      </c>
      <c r="I337" s="47">
        <v>4470</v>
      </c>
      <c r="J337" s="47">
        <v>5493</v>
      </c>
      <c r="K337" s="47">
        <v>0</v>
      </c>
      <c r="L337" s="41">
        <f>SUM(Data5[[#This Row],[CHELTUIELI DE PERSONAL LEI]:[CHELTUIELI DE CAPITAL (ACTIVE NEFINANCIARE ) LEI]])</f>
        <v>9963</v>
      </c>
      <c r="M337" s="41">
        <f>Data5[[#This Row],[TOTAL CHELTUIELI LEI]]/Data5[[#This Row],[CURS VALUTAR EURO BNR 22 07 2020]]</f>
        <v>2058.4285448647756</v>
      </c>
      <c r="N337" s="49">
        <v>4442</v>
      </c>
      <c r="O337" s="42"/>
      <c r="P337" s="42">
        <v>2243</v>
      </c>
      <c r="Q337" s="42"/>
      <c r="R337" s="42">
        <f>Data5[[#This Row],[PERSOANE ÎNSCRISE ÎN LISTELE ELECTORALE (TURUL 1)            ]]+Data5[[#This Row],[PERSOANE ÎNSCRISE ÎN LISTELE ELECTORALE (TURUL AL 2-LEA)]]</f>
        <v>4442</v>
      </c>
      <c r="S337" s="42">
        <f>Data5[[#This Row],[PERSOANE CARE AU PARTICIPAT LA VOT (TURUL 1)]]+Data5[[#This Row],[PERSOANE CARE AU PARTICIPAT LA VOT  (TURUL AL 2-LEA)]]</f>
        <v>2243</v>
      </c>
      <c r="T337" s="41">
        <f>Data5[[#This Row],[TOTAL CHELTUIELI LEI]]/Data5[[#This Row],[NUMĂRUL PERSOANELOR ÎNSCRISE ÎN LISTELE ELECTORALE]]</f>
        <v>2.2429085997298515</v>
      </c>
      <c r="U337" s="41">
        <f>Data5[[#This Row],[TOTAL CHELTUIELI EURO]]/Data5[[#This Row],[NUMĂRUL PERSOANELOR ÎNSCRISE ÎN LISTELE ELECTORALE]]</f>
        <v>0.46340129330589275</v>
      </c>
      <c r="V337" s="41">
        <f>Data5[[#This Row],[TOTAL CHELTUIELI LEI]]/Data5[[#This Row],[NUMĂRUL PERSOANELOR CARE AU PARTICIPAT LA VOT]]</f>
        <v>4.4418189924208651</v>
      </c>
      <c r="W337" s="41">
        <f>Data5[[#This Row],[TOTAL CHELTUIELI EURO]]/Data5[[#This Row],[NUMĂRUL PERSOANELOR CARE AU PARTICIPAT LA VOT]]</f>
        <v>0.9177122357845634</v>
      </c>
      <c r="X337" s="43">
        <v>4.8400999999999996</v>
      </c>
      <c r="Y337" s="114" t="s">
        <v>2891</v>
      </c>
      <c r="Z337" s="44">
        <v>2</v>
      </c>
      <c r="AA337" s="115" t="s">
        <v>3105</v>
      </c>
      <c r="AB337" s="44">
        <v>0</v>
      </c>
      <c r="AC337" s="45"/>
    </row>
    <row r="338" spans="1:29" ht="12" customHeight="1" x14ac:dyDescent="0.2">
      <c r="A338" s="37">
        <v>337</v>
      </c>
      <c r="B338" s="38" t="s">
        <v>9</v>
      </c>
      <c r="C338" s="39" t="s">
        <v>1269</v>
      </c>
      <c r="D338" s="40">
        <v>44101</v>
      </c>
      <c r="E338" s="38">
        <v>1</v>
      </c>
      <c r="F338" s="38"/>
      <c r="G338" s="38" t="s">
        <v>2</v>
      </c>
      <c r="H338" s="38" t="s">
        <v>2</v>
      </c>
      <c r="I338" s="47">
        <v>1800</v>
      </c>
      <c r="J338" s="47">
        <v>3107</v>
      </c>
      <c r="K338" s="47">
        <v>0</v>
      </c>
      <c r="L338" s="41">
        <f>SUM(Data5[[#This Row],[CHELTUIELI DE PERSONAL LEI]:[CHELTUIELI DE CAPITAL (ACTIVE NEFINANCIARE ) LEI]])</f>
        <v>4907</v>
      </c>
      <c r="M338" s="41">
        <f>Data5[[#This Row],[TOTAL CHELTUIELI LEI]]/Data5[[#This Row],[CURS VALUTAR EURO BNR 22 07 2020]]</f>
        <v>1013.8220284704862</v>
      </c>
      <c r="N338" s="49">
        <v>2489</v>
      </c>
      <c r="O338" s="42"/>
      <c r="P338" s="42">
        <v>1325</v>
      </c>
      <c r="Q338" s="42"/>
      <c r="R338" s="42">
        <f>Data5[[#This Row],[PERSOANE ÎNSCRISE ÎN LISTELE ELECTORALE (TURUL 1)            ]]+Data5[[#This Row],[PERSOANE ÎNSCRISE ÎN LISTELE ELECTORALE (TURUL AL 2-LEA)]]</f>
        <v>2489</v>
      </c>
      <c r="S338" s="42">
        <f>Data5[[#This Row],[PERSOANE CARE AU PARTICIPAT LA VOT (TURUL 1)]]+Data5[[#This Row],[PERSOANE CARE AU PARTICIPAT LA VOT  (TURUL AL 2-LEA)]]</f>
        <v>1325</v>
      </c>
      <c r="T338" s="41">
        <f>Data5[[#This Row],[TOTAL CHELTUIELI LEI]]/Data5[[#This Row],[NUMĂRUL PERSOANELOR ÎNSCRISE ÎN LISTELE ELECTORALE]]</f>
        <v>1.9714744877460828</v>
      </c>
      <c r="U338" s="41">
        <f>Data5[[#This Row],[TOTAL CHELTUIELI EURO]]/Data5[[#This Row],[NUMĂRUL PERSOANELOR ÎNSCRISE ÎN LISTELE ELECTORALE]]</f>
        <v>0.40732102389332508</v>
      </c>
      <c r="V338" s="41">
        <f>Data5[[#This Row],[TOTAL CHELTUIELI LEI]]/Data5[[#This Row],[NUMĂRUL PERSOANELOR CARE AU PARTICIPAT LA VOT]]</f>
        <v>3.7033962264150944</v>
      </c>
      <c r="W338" s="41">
        <f>Data5[[#This Row],[TOTAL CHELTUIELI EURO]]/Data5[[#This Row],[NUMĂRUL PERSOANELOR CARE AU PARTICIPAT LA VOT]]</f>
        <v>0.76514870073244245</v>
      </c>
      <c r="X338" s="43">
        <v>4.8400999999999996</v>
      </c>
      <c r="Y338" s="114" t="s">
        <v>2894</v>
      </c>
      <c r="Z338" s="44">
        <v>1</v>
      </c>
      <c r="AA338" s="115" t="s">
        <v>3105</v>
      </c>
      <c r="AB338" s="44">
        <v>0</v>
      </c>
      <c r="AC338" s="45"/>
    </row>
    <row r="339" spans="1:29" ht="12" customHeight="1" x14ac:dyDescent="0.2">
      <c r="A339" s="37">
        <v>338</v>
      </c>
      <c r="B339" s="38" t="s">
        <v>9</v>
      </c>
      <c r="C339" s="39" t="s">
        <v>805</v>
      </c>
      <c r="D339" s="40">
        <v>44101</v>
      </c>
      <c r="E339" s="38">
        <v>1</v>
      </c>
      <c r="F339" s="38"/>
      <c r="G339" s="38" t="s">
        <v>2</v>
      </c>
      <c r="H339" s="38" t="s">
        <v>2</v>
      </c>
      <c r="I339" s="47">
        <v>2200</v>
      </c>
      <c r="J339" s="47">
        <v>19192</v>
      </c>
      <c r="K339" s="47">
        <v>0</v>
      </c>
      <c r="L339" s="41">
        <f>SUM(Data5[[#This Row],[CHELTUIELI DE PERSONAL LEI]:[CHELTUIELI DE CAPITAL (ACTIVE NEFINANCIARE ) LEI]])</f>
        <v>21392</v>
      </c>
      <c r="M339" s="41">
        <f>Data5[[#This Row],[TOTAL CHELTUIELI LEI]]/Data5[[#This Row],[CURS VALUTAR EURO BNR 22 07 2020]]</f>
        <v>4419.7433937315345</v>
      </c>
      <c r="N339" s="49">
        <v>1784</v>
      </c>
      <c r="O339" s="42"/>
      <c r="P339" s="42">
        <v>1187</v>
      </c>
      <c r="Q339" s="42"/>
      <c r="R339" s="42">
        <f>Data5[[#This Row],[PERSOANE ÎNSCRISE ÎN LISTELE ELECTORALE (TURUL 1)            ]]+Data5[[#This Row],[PERSOANE ÎNSCRISE ÎN LISTELE ELECTORALE (TURUL AL 2-LEA)]]</f>
        <v>1784</v>
      </c>
      <c r="S339" s="42">
        <f>Data5[[#This Row],[PERSOANE CARE AU PARTICIPAT LA VOT (TURUL 1)]]+Data5[[#This Row],[PERSOANE CARE AU PARTICIPAT LA VOT  (TURUL AL 2-LEA)]]</f>
        <v>1187</v>
      </c>
      <c r="T339" s="41">
        <f>Data5[[#This Row],[TOTAL CHELTUIELI LEI]]/Data5[[#This Row],[NUMĂRUL PERSOANELOR ÎNSCRISE ÎN LISTELE ELECTORALE]]</f>
        <v>11.991031390134529</v>
      </c>
      <c r="U339" s="41">
        <f>Data5[[#This Row],[TOTAL CHELTUIELI EURO]]/Data5[[#This Row],[NUMĂRUL PERSOANELOR ÎNSCRISE ÎN LISTELE ELECTORALE]]</f>
        <v>2.4774346377418914</v>
      </c>
      <c r="V339" s="41">
        <f>Data5[[#This Row],[TOTAL CHELTUIELI LEI]]/Data5[[#This Row],[NUMĂRUL PERSOANELOR CARE AU PARTICIPAT LA VOT]]</f>
        <v>18.021903959561921</v>
      </c>
      <c r="W339" s="41">
        <f>Data5[[#This Row],[TOTAL CHELTUIELI EURO]]/Data5[[#This Row],[NUMĂRUL PERSOANELOR CARE AU PARTICIPAT LA VOT]]</f>
        <v>3.7234569450139299</v>
      </c>
      <c r="X339" s="43">
        <v>4.8400999999999996</v>
      </c>
      <c r="Y339" s="114" t="s">
        <v>2888</v>
      </c>
      <c r="Z339" s="44">
        <v>11</v>
      </c>
      <c r="AA339" s="115" t="s">
        <v>3108</v>
      </c>
      <c r="AB339" s="44">
        <v>2</v>
      </c>
      <c r="AC339" s="45"/>
    </row>
    <row r="340" spans="1:29" ht="12" customHeight="1" x14ac:dyDescent="0.2">
      <c r="A340" s="37">
        <v>339</v>
      </c>
      <c r="B340" s="38" t="s">
        <v>9</v>
      </c>
      <c r="C340" s="39" t="s">
        <v>1270</v>
      </c>
      <c r="D340" s="40">
        <v>44101</v>
      </c>
      <c r="E340" s="38">
        <v>1</v>
      </c>
      <c r="F340" s="38"/>
      <c r="G340" s="38" t="s">
        <v>2</v>
      </c>
      <c r="H340" s="38" t="s">
        <v>2</v>
      </c>
      <c r="I340" s="47">
        <v>3113</v>
      </c>
      <c r="J340" s="47">
        <v>1603.8</v>
      </c>
      <c r="K340" s="47">
        <v>0</v>
      </c>
      <c r="L340" s="41">
        <f>SUM(Data5[[#This Row],[CHELTUIELI DE PERSONAL LEI]:[CHELTUIELI DE CAPITAL (ACTIVE NEFINANCIARE ) LEI]])</f>
        <v>4716.8</v>
      </c>
      <c r="M340" s="41">
        <f>Data5[[#This Row],[TOTAL CHELTUIELI LEI]]/Data5[[#This Row],[CURS VALUTAR EURO BNR 22 07 2020]]</f>
        <v>974.52531972479915</v>
      </c>
      <c r="N340" s="49">
        <v>2880</v>
      </c>
      <c r="O340" s="42"/>
      <c r="P340" s="42">
        <v>1285</v>
      </c>
      <c r="Q340" s="42"/>
      <c r="R340" s="42">
        <f>Data5[[#This Row],[PERSOANE ÎNSCRISE ÎN LISTELE ELECTORALE (TURUL 1)            ]]+Data5[[#This Row],[PERSOANE ÎNSCRISE ÎN LISTELE ELECTORALE (TURUL AL 2-LEA)]]</f>
        <v>2880</v>
      </c>
      <c r="S340" s="42">
        <f>Data5[[#This Row],[PERSOANE CARE AU PARTICIPAT LA VOT (TURUL 1)]]+Data5[[#This Row],[PERSOANE CARE AU PARTICIPAT LA VOT  (TURUL AL 2-LEA)]]</f>
        <v>1285</v>
      </c>
      <c r="T340" s="41">
        <f>Data5[[#This Row],[TOTAL CHELTUIELI LEI]]/Data5[[#This Row],[NUMĂRUL PERSOANELOR ÎNSCRISE ÎN LISTELE ELECTORALE]]</f>
        <v>1.6377777777777778</v>
      </c>
      <c r="U340" s="41">
        <f>Data5[[#This Row],[TOTAL CHELTUIELI EURO]]/Data5[[#This Row],[NUMĂRUL PERSOANELOR ÎNSCRISE ÎN LISTELE ELECTORALE]]</f>
        <v>0.33837684712666638</v>
      </c>
      <c r="V340" s="41">
        <f>Data5[[#This Row],[TOTAL CHELTUIELI LEI]]/Data5[[#This Row],[NUMĂRUL PERSOANELOR CARE AU PARTICIPAT LA VOT]]</f>
        <v>3.670661478599222</v>
      </c>
      <c r="W340" s="41">
        <f>Data5[[#This Row],[TOTAL CHELTUIELI EURO]]/Data5[[#This Row],[NUMĂRUL PERSOANELOR CARE AU PARTICIPAT LA VOT]]</f>
        <v>0.75838546282085539</v>
      </c>
      <c r="X340" s="43">
        <v>4.8400999999999996</v>
      </c>
      <c r="Y340" s="114" t="s">
        <v>2894</v>
      </c>
      <c r="Z340" s="44">
        <v>1</v>
      </c>
      <c r="AA340" s="115" t="s">
        <v>3105</v>
      </c>
      <c r="AB340" s="44">
        <v>0</v>
      </c>
      <c r="AC340" s="45"/>
    </row>
    <row r="341" spans="1:29" ht="12" customHeight="1" x14ac:dyDescent="0.2">
      <c r="A341" s="37">
        <v>340</v>
      </c>
      <c r="B341" s="38" t="s">
        <v>9</v>
      </c>
      <c r="C341" s="39" t="s">
        <v>1271</v>
      </c>
      <c r="D341" s="40">
        <v>44101</v>
      </c>
      <c r="E341" s="38">
        <v>1</v>
      </c>
      <c r="F341" s="38"/>
      <c r="G341" s="38" t="s">
        <v>2</v>
      </c>
      <c r="H341" s="38" t="s">
        <v>2</v>
      </c>
      <c r="I341" s="47">
        <v>3240</v>
      </c>
      <c r="J341" s="47">
        <v>12324</v>
      </c>
      <c r="K341" s="47">
        <v>0</v>
      </c>
      <c r="L341" s="41">
        <f>SUM(Data5[[#This Row],[CHELTUIELI DE PERSONAL LEI]:[CHELTUIELI DE CAPITAL (ACTIVE NEFINANCIARE ) LEI]])</f>
        <v>15564</v>
      </c>
      <c r="M341" s="41">
        <f>Data5[[#This Row],[TOTAL CHELTUIELI LEI]]/Data5[[#This Row],[CURS VALUTAR EURO BNR 22 07 2020]]</f>
        <v>3215.6360405776741</v>
      </c>
      <c r="N341" s="49">
        <v>3336</v>
      </c>
      <c r="O341" s="42"/>
      <c r="P341" s="42">
        <v>1633</v>
      </c>
      <c r="Q341" s="42"/>
      <c r="R341" s="42">
        <f>Data5[[#This Row],[PERSOANE ÎNSCRISE ÎN LISTELE ELECTORALE (TURUL 1)            ]]+Data5[[#This Row],[PERSOANE ÎNSCRISE ÎN LISTELE ELECTORALE (TURUL AL 2-LEA)]]</f>
        <v>3336</v>
      </c>
      <c r="S341" s="42">
        <f>Data5[[#This Row],[PERSOANE CARE AU PARTICIPAT LA VOT (TURUL 1)]]+Data5[[#This Row],[PERSOANE CARE AU PARTICIPAT LA VOT  (TURUL AL 2-LEA)]]</f>
        <v>1633</v>
      </c>
      <c r="T341" s="41">
        <f>Data5[[#This Row],[TOTAL CHELTUIELI LEI]]/Data5[[#This Row],[NUMĂRUL PERSOANELOR ÎNSCRISE ÎN LISTELE ELECTORALE]]</f>
        <v>4.6654676258992804</v>
      </c>
      <c r="U341" s="41">
        <f>Data5[[#This Row],[TOTAL CHELTUIELI EURO]]/Data5[[#This Row],[NUMĂRUL PERSOANELOR ÎNSCRISE ÎN LISTELE ELECTORALE]]</f>
        <v>0.96391967643215648</v>
      </c>
      <c r="V341" s="41">
        <f>Data5[[#This Row],[TOTAL CHELTUIELI LEI]]/Data5[[#This Row],[NUMĂRUL PERSOANELOR CARE AU PARTICIPAT LA VOT]]</f>
        <v>9.5309246785058175</v>
      </c>
      <c r="W341" s="41">
        <f>Data5[[#This Row],[TOTAL CHELTUIELI EURO]]/Data5[[#This Row],[NUMĂRUL PERSOANELOR CARE AU PARTICIPAT LA VOT]]</f>
        <v>1.9691586286452383</v>
      </c>
      <c r="X341" s="43">
        <v>4.8400999999999996</v>
      </c>
      <c r="Y341" s="114" t="s">
        <v>2895</v>
      </c>
      <c r="Z341" s="44">
        <v>4</v>
      </c>
      <c r="AA341" s="115" t="s">
        <v>3105</v>
      </c>
      <c r="AB341" s="44">
        <v>0</v>
      </c>
      <c r="AC341" s="45"/>
    </row>
    <row r="342" spans="1:29" ht="12" customHeight="1" x14ac:dyDescent="0.2">
      <c r="A342" s="37">
        <v>341</v>
      </c>
      <c r="B342" s="38" t="s">
        <v>9</v>
      </c>
      <c r="C342" s="39" t="s">
        <v>1272</v>
      </c>
      <c r="D342" s="40">
        <v>44101</v>
      </c>
      <c r="E342" s="38">
        <v>1</v>
      </c>
      <c r="F342" s="38"/>
      <c r="G342" s="38" t="s">
        <v>2</v>
      </c>
      <c r="H342" s="38" t="s">
        <v>2</v>
      </c>
      <c r="I342" s="47">
        <v>4800</v>
      </c>
      <c r="J342" s="47">
        <v>8000</v>
      </c>
      <c r="K342" s="47">
        <v>0</v>
      </c>
      <c r="L342" s="41">
        <f>SUM(Data5[[#This Row],[CHELTUIELI DE PERSONAL LEI]:[CHELTUIELI DE CAPITAL (ACTIVE NEFINANCIARE ) LEI]])</f>
        <v>12800</v>
      </c>
      <c r="M342" s="41">
        <f>Data5[[#This Row],[TOTAL CHELTUIELI LEI]]/Data5[[#This Row],[CURS VALUTAR EURO BNR 22 07 2020]]</f>
        <v>2644.5734592260492</v>
      </c>
      <c r="N342" s="49">
        <v>1963</v>
      </c>
      <c r="O342" s="42"/>
      <c r="P342" s="42">
        <v>1131</v>
      </c>
      <c r="Q342" s="42"/>
      <c r="R342" s="42">
        <f>Data5[[#This Row],[PERSOANE ÎNSCRISE ÎN LISTELE ELECTORALE (TURUL 1)            ]]+Data5[[#This Row],[PERSOANE ÎNSCRISE ÎN LISTELE ELECTORALE (TURUL AL 2-LEA)]]</f>
        <v>1963</v>
      </c>
      <c r="S342" s="42">
        <f>Data5[[#This Row],[PERSOANE CARE AU PARTICIPAT LA VOT (TURUL 1)]]+Data5[[#This Row],[PERSOANE CARE AU PARTICIPAT LA VOT  (TURUL AL 2-LEA)]]</f>
        <v>1131</v>
      </c>
      <c r="T342" s="41">
        <f>Data5[[#This Row],[TOTAL CHELTUIELI LEI]]/Data5[[#This Row],[NUMĂRUL PERSOANELOR ÎNSCRISE ÎN LISTELE ELECTORALE]]</f>
        <v>6.5206316861946005</v>
      </c>
      <c r="U342" s="41">
        <f>Data5[[#This Row],[TOTAL CHELTUIELI EURO]]/Data5[[#This Row],[NUMĂRUL PERSOANELOR ÎNSCRISE ÎN LISTELE ELECTORALE]]</f>
        <v>1.3472101167733312</v>
      </c>
      <c r="V342" s="41">
        <f>Data5[[#This Row],[TOTAL CHELTUIELI LEI]]/Data5[[#This Row],[NUMĂRUL PERSOANELOR CARE AU PARTICIPAT LA VOT]]</f>
        <v>11.317418213969939</v>
      </c>
      <c r="W342" s="41">
        <f>Data5[[#This Row],[TOTAL CHELTUIELI EURO]]/Data5[[#This Row],[NUMĂRUL PERSOANELOR CARE AU PARTICIPAT LA VOT]]</f>
        <v>2.3382612371583105</v>
      </c>
      <c r="X342" s="43">
        <v>4.8400999999999996</v>
      </c>
      <c r="Y342" s="114" t="s">
        <v>2889</v>
      </c>
      <c r="Z342" s="44">
        <v>6</v>
      </c>
      <c r="AA342" s="115" t="s">
        <v>3107</v>
      </c>
      <c r="AB342" s="44">
        <v>1</v>
      </c>
      <c r="AC342" s="45"/>
    </row>
    <row r="343" spans="1:29" ht="12" customHeight="1" x14ac:dyDescent="0.2">
      <c r="A343" s="37">
        <v>342</v>
      </c>
      <c r="B343" s="38" t="s">
        <v>9</v>
      </c>
      <c r="C343" s="39" t="s">
        <v>332</v>
      </c>
      <c r="D343" s="40">
        <v>44101</v>
      </c>
      <c r="E343" s="38">
        <v>1</v>
      </c>
      <c r="F343" s="38"/>
      <c r="G343" s="38" t="s">
        <v>2</v>
      </c>
      <c r="H343" s="38" t="s">
        <v>2</v>
      </c>
      <c r="I343" s="47">
        <v>3000</v>
      </c>
      <c r="J343" s="47">
        <v>4474.7</v>
      </c>
      <c r="K343" s="47">
        <v>0</v>
      </c>
      <c r="L343" s="41">
        <f>SUM(Data5[[#This Row],[CHELTUIELI DE PERSONAL LEI]:[CHELTUIELI DE CAPITAL (ACTIVE NEFINANCIARE ) LEI]])</f>
        <v>7474.7</v>
      </c>
      <c r="M343" s="41">
        <f>Data5[[#This Row],[TOTAL CHELTUIELI LEI]]/Data5[[#This Row],[CURS VALUTAR EURO BNR 22 07 2020]]</f>
        <v>1544.3275965372618</v>
      </c>
      <c r="N343" s="49">
        <v>3984</v>
      </c>
      <c r="O343" s="42"/>
      <c r="P343" s="42">
        <v>2074</v>
      </c>
      <c r="Q343" s="42"/>
      <c r="R343" s="42">
        <f>Data5[[#This Row],[PERSOANE ÎNSCRISE ÎN LISTELE ELECTORALE (TURUL 1)            ]]+Data5[[#This Row],[PERSOANE ÎNSCRISE ÎN LISTELE ELECTORALE (TURUL AL 2-LEA)]]</f>
        <v>3984</v>
      </c>
      <c r="S343" s="42">
        <f>Data5[[#This Row],[PERSOANE CARE AU PARTICIPAT LA VOT (TURUL 1)]]+Data5[[#This Row],[PERSOANE CARE AU PARTICIPAT LA VOT  (TURUL AL 2-LEA)]]</f>
        <v>2074</v>
      </c>
      <c r="T343" s="41">
        <f>Data5[[#This Row],[TOTAL CHELTUIELI LEI]]/Data5[[#This Row],[NUMĂRUL PERSOANELOR ÎNSCRISE ÎN LISTELE ELECTORALE]]</f>
        <v>1.8761797188755021</v>
      </c>
      <c r="U343" s="41">
        <f>Data5[[#This Row],[TOTAL CHELTUIELI EURO]]/Data5[[#This Row],[NUMĂRUL PERSOANELOR ÎNSCRISE ÎN LISTELE ELECTORALE]]</f>
        <v>0.38763242884971433</v>
      </c>
      <c r="V343" s="41">
        <f>Data5[[#This Row],[TOTAL CHELTUIELI LEI]]/Data5[[#This Row],[NUMĂRUL PERSOANELOR CARE AU PARTICIPAT LA VOT]]</f>
        <v>3.6040019286403084</v>
      </c>
      <c r="W343" s="41">
        <f>Data5[[#This Row],[TOTAL CHELTUIELI EURO]]/Data5[[#This Row],[NUMĂRUL PERSOANELOR CARE AU PARTICIPAT LA VOT]]</f>
        <v>0.74461311308450429</v>
      </c>
      <c r="X343" s="43">
        <v>4.8400999999999996</v>
      </c>
      <c r="Y343" s="114" t="s">
        <v>2894</v>
      </c>
      <c r="Z343" s="44">
        <v>1</v>
      </c>
      <c r="AA343" s="115" t="s">
        <v>3105</v>
      </c>
      <c r="AB343" s="44">
        <v>0</v>
      </c>
      <c r="AC343" s="45"/>
    </row>
    <row r="344" spans="1:29" ht="12" customHeight="1" x14ac:dyDescent="0.2">
      <c r="A344" s="37">
        <v>343</v>
      </c>
      <c r="B344" s="38" t="s">
        <v>9</v>
      </c>
      <c r="C344" s="39" t="s">
        <v>1273</v>
      </c>
      <c r="D344" s="40">
        <v>44101</v>
      </c>
      <c r="E344" s="38">
        <v>1</v>
      </c>
      <c r="F344" s="38"/>
      <c r="G344" s="38" t="s">
        <v>2</v>
      </c>
      <c r="H344" s="38" t="s">
        <v>2</v>
      </c>
      <c r="I344" s="47">
        <v>2880</v>
      </c>
      <c r="J344" s="47">
        <v>12875.68</v>
      </c>
      <c r="K344" s="47">
        <v>0</v>
      </c>
      <c r="L344" s="41">
        <f>SUM(Data5[[#This Row],[CHELTUIELI DE PERSONAL LEI]:[CHELTUIELI DE CAPITAL (ACTIVE NEFINANCIARE ) LEI]])</f>
        <v>15755.68</v>
      </c>
      <c r="M344" s="41">
        <f>Data5[[#This Row],[TOTAL CHELTUIELI LEI]]/Data5[[#This Row],[CURS VALUTAR EURO BNR 22 07 2020]]</f>
        <v>3255.2385281295842</v>
      </c>
      <c r="N344" s="49">
        <v>2467</v>
      </c>
      <c r="O344" s="42"/>
      <c r="P344" s="42">
        <v>1386</v>
      </c>
      <c r="Q344" s="42"/>
      <c r="R344" s="42">
        <f>Data5[[#This Row],[PERSOANE ÎNSCRISE ÎN LISTELE ELECTORALE (TURUL 1)            ]]+Data5[[#This Row],[PERSOANE ÎNSCRISE ÎN LISTELE ELECTORALE (TURUL AL 2-LEA)]]</f>
        <v>2467</v>
      </c>
      <c r="S344" s="42">
        <f>Data5[[#This Row],[PERSOANE CARE AU PARTICIPAT LA VOT (TURUL 1)]]+Data5[[#This Row],[PERSOANE CARE AU PARTICIPAT LA VOT  (TURUL AL 2-LEA)]]</f>
        <v>1386</v>
      </c>
      <c r="T344" s="41">
        <f>Data5[[#This Row],[TOTAL CHELTUIELI LEI]]/Data5[[#This Row],[NUMĂRUL PERSOANELOR ÎNSCRISE ÎN LISTELE ELECTORALE]]</f>
        <v>6.38657478719092</v>
      </c>
      <c r="U344" s="41">
        <f>Data5[[#This Row],[TOTAL CHELTUIELI EURO]]/Data5[[#This Row],[NUMĂRUL PERSOANELOR ÎNSCRISE ÎN LISTELE ELECTORALE]]</f>
        <v>1.3195129826224501</v>
      </c>
      <c r="V344" s="41">
        <f>Data5[[#This Row],[TOTAL CHELTUIELI LEI]]/Data5[[#This Row],[NUMĂRUL PERSOANELOR CARE AU PARTICIPAT LA VOT]]</f>
        <v>11.367734487734488</v>
      </c>
      <c r="W344" s="41">
        <f>Data5[[#This Row],[TOTAL CHELTUIELI EURO]]/Data5[[#This Row],[NUMĂRUL PERSOANELOR CARE AU PARTICIPAT LA VOT]]</f>
        <v>2.3486569467024419</v>
      </c>
      <c r="X344" s="43">
        <v>4.8400999999999996</v>
      </c>
      <c r="Y344" s="114" t="s">
        <v>2889</v>
      </c>
      <c r="Z344" s="44">
        <v>6</v>
      </c>
      <c r="AA344" s="115" t="s">
        <v>3107</v>
      </c>
      <c r="AB344" s="44">
        <v>1</v>
      </c>
      <c r="AC344" s="45"/>
    </row>
    <row r="345" spans="1:29" ht="12" customHeight="1" x14ac:dyDescent="0.2">
      <c r="A345" s="37">
        <v>344</v>
      </c>
      <c r="B345" s="38" t="s">
        <v>9</v>
      </c>
      <c r="C345" s="39" t="s">
        <v>1274</v>
      </c>
      <c r="D345" s="40">
        <v>44101</v>
      </c>
      <c r="E345" s="38">
        <v>1</v>
      </c>
      <c r="F345" s="38"/>
      <c r="G345" s="38" t="s">
        <v>2</v>
      </c>
      <c r="H345" s="38" t="s">
        <v>2</v>
      </c>
      <c r="I345" s="47">
        <v>2566</v>
      </c>
      <c r="J345" s="47">
        <v>7571.9</v>
      </c>
      <c r="K345" s="47">
        <v>0</v>
      </c>
      <c r="L345" s="41">
        <f>SUM(Data5[[#This Row],[CHELTUIELI DE PERSONAL LEI]:[CHELTUIELI DE CAPITAL (ACTIVE NEFINANCIARE ) LEI]])</f>
        <v>10137.9</v>
      </c>
      <c r="M345" s="41">
        <f>Data5[[#This Row],[TOTAL CHELTUIELI LEI]]/Data5[[#This Row],[CURS VALUTAR EURO BNR 22 07 2020]]</f>
        <v>2094.5641618974814</v>
      </c>
      <c r="N345" s="49">
        <v>1889</v>
      </c>
      <c r="O345" s="42"/>
      <c r="P345" s="42">
        <v>1027</v>
      </c>
      <c r="Q345" s="42"/>
      <c r="R345" s="42">
        <f>Data5[[#This Row],[PERSOANE ÎNSCRISE ÎN LISTELE ELECTORALE (TURUL 1)            ]]+Data5[[#This Row],[PERSOANE ÎNSCRISE ÎN LISTELE ELECTORALE (TURUL AL 2-LEA)]]</f>
        <v>1889</v>
      </c>
      <c r="S345" s="42">
        <f>Data5[[#This Row],[PERSOANE CARE AU PARTICIPAT LA VOT (TURUL 1)]]+Data5[[#This Row],[PERSOANE CARE AU PARTICIPAT LA VOT  (TURUL AL 2-LEA)]]</f>
        <v>1027</v>
      </c>
      <c r="T345" s="41">
        <f>Data5[[#This Row],[TOTAL CHELTUIELI LEI]]/Data5[[#This Row],[NUMĂRUL PERSOANELOR ÎNSCRISE ÎN LISTELE ELECTORALE]]</f>
        <v>5.3668078348332449</v>
      </c>
      <c r="U345" s="41">
        <f>Data5[[#This Row],[TOTAL CHELTUIELI EURO]]/Data5[[#This Row],[NUMĂRUL PERSOANELOR ÎNSCRISE ÎN LISTELE ELECTORALE]]</f>
        <v>1.1088216844348764</v>
      </c>
      <c r="V345" s="41">
        <f>Data5[[#This Row],[TOTAL CHELTUIELI LEI]]/Data5[[#This Row],[NUMĂRUL PERSOANELOR CARE AU PARTICIPAT LA VOT]]</f>
        <v>9.8713729308666007</v>
      </c>
      <c r="W345" s="41">
        <f>Data5[[#This Row],[TOTAL CHELTUIELI EURO]]/Data5[[#This Row],[NUMĂRUL PERSOANELOR CARE AU PARTICIPAT LA VOT]]</f>
        <v>2.0394977233665839</v>
      </c>
      <c r="X345" s="43">
        <v>4.8400999999999996</v>
      </c>
      <c r="Y345" s="114" t="s">
        <v>2892</v>
      </c>
      <c r="Z345" s="44">
        <v>5</v>
      </c>
      <c r="AA345" s="115" t="s">
        <v>3107</v>
      </c>
      <c r="AB345" s="44">
        <v>1</v>
      </c>
      <c r="AC345" s="45"/>
    </row>
    <row r="346" spans="1:29" ht="12" customHeight="1" x14ac:dyDescent="0.2">
      <c r="A346" s="37">
        <v>345</v>
      </c>
      <c r="B346" s="38" t="s">
        <v>9</v>
      </c>
      <c r="C346" s="39" t="s">
        <v>1275</v>
      </c>
      <c r="D346" s="40">
        <v>44101</v>
      </c>
      <c r="E346" s="38">
        <v>1</v>
      </c>
      <c r="F346" s="38"/>
      <c r="G346" s="38" t="s">
        <v>2</v>
      </c>
      <c r="H346" s="38" t="s">
        <v>2</v>
      </c>
      <c r="I346" s="47">
        <v>3872</v>
      </c>
      <c r="J346" s="47">
        <v>5657.19</v>
      </c>
      <c r="K346" s="47">
        <v>0</v>
      </c>
      <c r="L346" s="41">
        <f>SUM(Data5[[#This Row],[CHELTUIELI DE PERSONAL LEI]:[CHELTUIELI DE CAPITAL (ACTIVE NEFINANCIARE ) LEI]])</f>
        <v>9529.1899999999987</v>
      </c>
      <c r="M346" s="41">
        <f>Data5[[#This Row],[TOTAL CHELTUIELI LEI]]/Data5[[#This Row],[CURS VALUTAR EURO BNR 22 07 2020]]</f>
        <v>1968.8002314001776</v>
      </c>
      <c r="N346" s="49">
        <v>4476</v>
      </c>
      <c r="O346" s="42"/>
      <c r="P346" s="42">
        <v>2338</v>
      </c>
      <c r="Q346" s="42"/>
      <c r="R346" s="42">
        <f>Data5[[#This Row],[PERSOANE ÎNSCRISE ÎN LISTELE ELECTORALE (TURUL 1)            ]]+Data5[[#This Row],[PERSOANE ÎNSCRISE ÎN LISTELE ELECTORALE (TURUL AL 2-LEA)]]</f>
        <v>4476</v>
      </c>
      <c r="S346" s="42">
        <f>Data5[[#This Row],[PERSOANE CARE AU PARTICIPAT LA VOT (TURUL 1)]]+Data5[[#This Row],[PERSOANE CARE AU PARTICIPAT LA VOT  (TURUL AL 2-LEA)]]</f>
        <v>2338</v>
      </c>
      <c r="T346" s="41">
        <f>Data5[[#This Row],[TOTAL CHELTUIELI LEI]]/Data5[[#This Row],[NUMĂRUL PERSOANELOR ÎNSCRISE ÎN LISTELE ELECTORALE]]</f>
        <v>2.12895218945487</v>
      </c>
      <c r="U346" s="41">
        <f>Data5[[#This Row],[TOTAL CHELTUIELI EURO]]/Data5[[#This Row],[NUMĂRUL PERSOANELOR ÎNSCRISE ÎN LISTELE ELECTORALE]]</f>
        <v>0.43985706689012011</v>
      </c>
      <c r="V346" s="41">
        <f>Data5[[#This Row],[TOTAL CHELTUIELI LEI]]/Data5[[#This Row],[NUMĂRUL PERSOANELOR CARE AU PARTICIPAT LA VOT]]</f>
        <v>4.0757869974337035</v>
      </c>
      <c r="W346" s="41">
        <f>Data5[[#This Row],[TOTAL CHELTUIELI EURO]]/Data5[[#This Row],[NUMĂRUL PERSOANELOR CARE AU PARTICIPAT LA VOT]]</f>
        <v>0.84208735303685955</v>
      </c>
      <c r="X346" s="43">
        <v>4.8400999999999996</v>
      </c>
      <c r="Y346" s="114" t="s">
        <v>2891</v>
      </c>
      <c r="Z346" s="44">
        <v>2</v>
      </c>
      <c r="AA346" s="115" t="s">
        <v>3105</v>
      </c>
      <c r="AB346" s="44">
        <v>0</v>
      </c>
      <c r="AC346" s="45"/>
    </row>
    <row r="347" spans="1:29" ht="12" customHeight="1" x14ac:dyDescent="0.2">
      <c r="A347" s="37">
        <v>346</v>
      </c>
      <c r="B347" s="38" t="s">
        <v>9</v>
      </c>
      <c r="C347" s="39" t="s">
        <v>93</v>
      </c>
      <c r="D347" s="40">
        <v>44101</v>
      </c>
      <c r="E347" s="38">
        <v>1</v>
      </c>
      <c r="F347" s="38"/>
      <c r="G347" s="38" t="s">
        <v>2</v>
      </c>
      <c r="H347" s="38" t="s">
        <v>2</v>
      </c>
      <c r="I347" s="47">
        <v>2200</v>
      </c>
      <c r="J347" s="47">
        <v>1312</v>
      </c>
      <c r="K347" s="47">
        <v>0</v>
      </c>
      <c r="L347" s="41">
        <f>SUM(Data5[[#This Row],[CHELTUIELI DE PERSONAL LEI]:[CHELTUIELI DE CAPITAL (ACTIVE NEFINANCIARE ) LEI]])</f>
        <v>3512</v>
      </c>
      <c r="M347" s="41">
        <f>Data5[[#This Row],[TOTAL CHELTUIELI LEI]]/Data5[[#This Row],[CURS VALUTAR EURO BNR 22 07 2020]]</f>
        <v>725.60484287514726</v>
      </c>
      <c r="N347" s="49">
        <v>2595</v>
      </c>
      <c r="O347" s="42"/>
      <c r="P347" s="42">
        <v>1101</v>
      </c>
      <c r="Q347" s="42"/>
      <c r="R347" s="42">
        <f>Data5[[#This Row],[PERSOANE ÎNSCRISE ÎN LISTELE ELECTORALE (TURUL 1)            ]]+Data5[[#This Row],[PERSOANE ÎNSCRISE ÎN LISTELE ELECTORALE (TURUL AL 2-LEA)]]</f>
        <v>2595</v>
      </c>
      <c r="S347" s="42">
        <f>Data5[[#This Row],[PERSOANE CARE AU PARTICIPAT LA VOT (TURUL 1)]]+Data5[[#This Row],[PERSOANE CARE AU PARTICIPAT LA VOT  (TURUL AL 2-LEA)]]</f>
        <v>1101</v>
      </c>
      <c r="T347" s="41">
        <f>Data5[[#This Row],[TOTAL CHELTUIELI LEI]]/Data5[[#This Row],[NUMĂRUL PERSOANELOR ÎNSCRISE ÎN LISTELE ELECTORALE]]</f>
        <v>1.3533718689788055</v>
      </c>
      <c r="U347" s="41">
        <f>Data5[[#This Row],[TOTAL CHELTUIELI EURO]]/Data5[[#This Row],[NUMĂRUL PERSOANELOR ÎNSCRISE ÎN LISTELE ELECTORALE]]</f>
        <v>0.2796165097784768</v>
      </c>
      <c r="V347" s="41">
        <f>Data5[[#This Row],[TOTAL CHELTUIELI LEI]]/Data5[[#This Row],[NUMĂRUL PERSOANELOR CARE AU PARTICIPAT LA VOT]]</f>
        <v>3.189827429609446</v>
      </c>
      <c r="W347" s="41">
        <f>Data5[[#This Row],[TOTAL CHELTUIELI EURO]]/Data5[[#This Row],[NUMĂRUL PERSOANELOR CARE AU PARTICIPAT LA VOT]]</f>
        <v>0.65904163748878042</v>
      </c>
      <c r="X347" s="43">
        <v>4.8400999999999996</v>
      </c>
      <c r="Y347" s="114" t="s">
        <v>2894</v>
      </c>
      <c r="Z347" s="44">
        <v>1</v>
      </c>
      <c r="AA347" s="115" t="s">
        <v>3105</v>
      </c>
      <c r="AB347" s="44">
        <v>0</v>
      </c>
      <c r="AC347" s="45"/>
    </row>
    <row r="348" spans="1:29" ht="12" customHeight="1" x14ac:dyDescent="0.2">
      <c r="A348" s="37">
        <v>347</v>
      </c>
      <c r="B348" s="38" t="s">
        <v>9</v>
      </c>
      <c r="C348" s="39" t="s">
        <v>1276</v>
      </c>
      <c r="D348" s="40">
        <v>44101</v>
      </c>
      <c r="E348" s="38">
        <v>1</v>
      </c>
      <c r="F348" s="38"/>
      <c r="G348" s="38" t="s">
        <v>2</v>
      </c>
      <c r="H348" s="38" t="s">
        <v>2</v>
      </c>
      <c r="I348" s="47">
        <v>2500</v>
      </c>
      <c r="J348" s="47">
        <v>9741.07</v>
      </c>
      <c r="K348" s="47">
        <v>0</v>
      </c>
      <c r="L348" s="41">
        <f>SUM(Data5[[#This Row],[CHELTUIELI DE PERSONAL LEI]:[CHELTUIELI DE CAPITAL (ACTIVE NEFINANCIARE ) LEI]])</f>
        <v>12241.07</v>
      </c>
      <c r="M348" s="41">
        <f>Data5[[#This Row],[TOTAL CHELTUIELI LEI]]/Data5[[#This Row],[CURS VALUTAR EURO BNR 22 07 2020]]</f>
        <v>2529.0944401975166</v>
      </c>
      <c r="N348" s="49">
        <v>2897</v>
      </c>
      <c r="O348" s="42"/>
      <c r="P348" s="42">
        <v>1450</v>
      </c>
      <c r="Q348" s="42"/>
      <c r="R348" s="42">
        <f>Data5[[#This Row],[PERSOANE ÎNSCRISE ÎN LISTELE ELECTORALE (TURUL 1)            ]]+Data5[[#This Row],[PERSOANE ÎNSCRISE ÎN LISTELE ELECTORALE (TURUL AL 2-LEA)]]</f>
        <v>2897</v>
      </c>
      <c r="S348" s="42">
        <f>Data5[[#This Row],[PERSOANE CARE AU PARTICIPAT LA VOT (TURUL 1)]]+Data5[[#This Row],[PERSOANE CARE AU PARTICIPAT LA VOT  (TURUL AL 2-LEA)]]</f>
        <v>1450</v>
      </c>
      <c r="T348" s="41">
        <f>Data5[[#This Row],[TOTAL CHELTUIELI LEI]]/Data5[[#This Row],[NUMĂRUL PERSOANELOR ÎNSCRISE ÎN LISTELE ELECTORALE]]</f>
        <v>4.2254297549188813</v>
      </c>
      <c r="U348" s="41">
        <f>Data5[[#This Row],[TOTAL CHELTUIELI EURO]]/Data5[[#This Row],[NUMĂRUL PERSOANELOR ÎNSCRISE ÎN LISTELE ELECTORALE]]</f>
        <v>0.87300463935019557</v>
      </c>
      <c r="V348" s="41">
        <f>Data5[[#This Row],[TOTAL CHELTUIELI LEI]]/Data5[[#This Row],[NUMĂRUL PERSOANELOR CARE AU PARTICIPAT LA VOT]]</f>
        <v>8.4421172413793109</v>
      </c>
      <c r="W348" s="41">
        <f>Data5[[#This Row],[TOTAL CHELTUIELI EURO]]/Data5[[#This Row],[NUMĂRUL PERSOANELOR CARE AU PARTICIPAT LA VOT]]</f>
        <v>1.7442030622051838</v>
      </c>
      <c r="X348" s="43">
        <v>4.8400999999999996</v>
      </c>
      <c r="Y348" s="114" t="s">
        <v>2895</v>
      </c>
      <c r="Z348" s="44">
        <v>4</v>
      </c>
      <c r="AA348" s="115" t="s">
        <v>3105</v>
      </c>
      <c r="AB348" s="44">
        <v>0</v>
      </c>
      <c r="AC348" s="45"/>
    </row>
    <row r="349" spans="1:29" ht="12" customHeight="1" x14ac:dyDescent="0.2">
      <c r="A349" s="37">
        <v>348</v>
      </c>
      <c r="B349" s="38" t="s">
        <v>9</v>
      </c>
      <c r="C349" s="39" t="s">
        <v>1277</v>
      </c>
      <c r="D349" s="40">
        <v>44101</v>
      </c>
      <c r="E349" s="38">
        <v>1</v>
      </c>
      <c r="F349" s="38"/>
      <c r="G349" s="38" t="s">
        <v>2</v>
      </c>
      <c r="H349" s="38" t="s">
        <v>2</v>
      </c>
      <c r="I349" s="47">
        <v>3235</v>
      </c>
      <c r="J349" s="47">
        <v>910.79</v>
      </c>
      <c r="K349" s="47">
        <v>0</v>
      </c>
      <c r="L349" s="41">
        <f>SUM(Data5[[#This Row],[CHELTUIELI DE PERSONAL LEI]:[CHELTUIELI DE CAPITAL (ACTIVE NEFINANCIARE ) LEI]])</f>
        <v>4145.79</v>
      </c>
      <c r="M349" s="41">
        <f>Data5[[#This Row],[TOTAL CHELTUIELI LEI]]/Data5[[#This Row],[CURS VALUTAR EURO BNR 22 07 2020]]</f>
        <v>856.55048449412209</v>
      </c>
      <c r="N349" s="49">
        <v>3042</v>
      </c>
      <c r="O349" s="42"/>
      <c r="P349" s="42">
        <v>1568</v>
      </c>
      <c r="Q349" s="42"/>
      <c r="R349" s="42">
        <f>Data5[[#This Row],[PERSOANE ÎNSCRISE ÎN LISTELE ELECTORALE (TURUL 1)            ]]+Data5[[#This Row],[PERSOANE ÎNSCRISE ÎN LISTELE ELECTORALE (TURUL AL 2-LEA)]]</f>
        <v>3042</v>
      </c>
      <c r="S349" s="42">
        <f>Data5[[#This Row],[PERSOANE CARE AU PARTICIPAT LA VOT (TURUL 1)]]+Data5[[#This Row],[PERSOANE CARE AU PARTICIPAT LA VOT  (TURUL AL 2-LEA)]]</f>
        <v>1568</v>
      </c>
      <c r="T349" s="41">
        <f>Data5[[#This Row],[TOTAL CHELTUIELI LEI]]/Data5[[#This Row],[NUMĂRUL PERSOANELOR ÎNSCRISE ÎN LISTELE ELECTORALE]]</f>
        <v>1.3628500986193295</v>
      </c>
      <c r="U349" s="41">
        <f>Data5[[#This Row],[TOTAL CHELTUIELI EURO]]/Data5[[#This Row],[NUMĂRUL PERSOANELOR ÎNSCRISE ÎN LISTELE ELECTORALE]]</f>
        <v>0.28157478122752205</v>
      </c>
      <c r="V349" s="41">
        <f>Data5[[#This Row],[TOTAL CHELTUIELI LEI]]/Data5[[#This Row],[NUMĂRUL PERSOANELOR CARE AU PARTICIPAT LA VOT]]</f>
        <v>2.643998724489796</v>
      </c>
      <c r="W349" s="41">
        <f>Data5[[#This Row],[TOTAL CHELTUIELI EURO]]/Data5[[#This Row],[NUMĂRUL PERSOANELOR CARE AU PARTICIPAT LA VOT]]</f>
        <v>0.54626944164165947</v>
      </c>
      <c r="X349" s="43">
        <v>4.8400999999999996</v>
      </c>
      <c r="Y349" s="114" t="s">
        <v>2894</v>
      </c>
      <c r="Z349" s="44">
        <v>1</v>
      </c>
      <c r="AA349" s="115" t="s">
        <v>3105</v>
      </c>
      <c r="AB349" s="44">
        <v>0</v>
      </c>
      <c r="AC349" s="45"/>
    </row>
    <row r="350" spans="1:29" ht="12" customHeight="1" x14ac:dyDescent="0.2">
      <c r="A350" s="37">
        <v>349</v>
      </c>
      <c r="B350" s="38" t="s">
        <v>9</v>
      </c>
      <c r="C350" s="39" t="s">
        <v>186</v>
      </c>
      <c r="D350" s="40">
        <v>44101</v>
      </c>
      <c r="E350" s="38">
        <v>1</v>
      </c>
      <c r="F350" s="38"/>
      <c r="G350" s="38" t="s">
        <v>2</v>
      </c>
      <c r="H350" s="38" t="s">
        <v>2</v>
      </c>
      <c r="I350" s="47">
        <v>2000</v>
      </c>
      <c r="J350" s="47">
        <v>2819</v>
      </c>
      <c r="K350" s="47">
        <v>0</v>
      </c>
      <c r="L350" s="41">
        <f>SUM(Data5[[#This Row],[CHELTUIELI DE PERSONAL LEI]:[CHELTUIELI DE CAPITAL (ACTIVE NEFINANCIARE ) LEI]])</f>
        <v>4819</v>
      </c>
      <c r="M350" s="41">
        <f>Data5[[#This Row],[TOTAL CHELTUIELI LEI]]/Data5[[#This Row],[CURS VALUTAR EURO BNR 22 07 2020]]</f>
        <v>995.64058593830714</v>
      </c>
      <c r="N350" s="49">
        <v>2914</v>
      </c>
      <c r="O350" s="42"/>
      <c r="P350" s="42">
        <v>1465</v>
      </c>
      <c r="Q350" s="42"/>
      <c r="R350" s="42">
        <f>Data5[[#This Row],[PERSOANE ÎNSCRISE ÎN LISTELE ELECTORALE (TURUL 1)            ]]+Data5[[#This Row],[PERSOANE ÎNSCRISE ÎN LISTELE ELECTORALE (TURUL AL 2-LEA)]]</f>
        <v>2914</v>
      </c>
      <c r="S350" s="42">
        <f>Data5[[#This Row],[PERSOANE CARE AU PARTICIPAT LA VOT (TURUL 1)]]+Data5[[#This Row],[PERSOANE CARE AU PARTICIPAT LA VOT  (TURUL AL 2-LEA)]]</f>
        <v>1465</v>
      </c>
      <c r="T350" s="41">
        <f>Data5[[#This Row],[TOTAL CHELTUIELI LEI]]/Data5[[#This Row],[NUMĂRUL PERSOANELOR ÎNSCRISE ÎN LISTELE ELECTORALE]]</f>
        <v>1.6537405628002746</v>
      </c>
      <c r="U350" s="41">
        <f>Data5[[#This Row],[TOTAL CHELTUIELI EURO]]/Data5[[#This Row],[NUMĂRUL PERSOANELOR ÎNSCRISE ÎN LISTELE ELECTORALE]]</f>
        <v>0.34167487506462152</v>
      </c>
      <c r="V350" s="41">
        <f>Data5[[#This Row],[TOTAL CHELTUIELI LEI]]/Data5[[#This Row],[NUMĂRUL PERSOANELOR CARE AU PARTICIPAT LA VOT]]</f>
        <v>3.2894197952218431</v>
      </c>
      <c r="W350" s="41">
        <f>Data5[[#This Row],[TOTAL CHELTUIELI EURO]]/Data5[[#This Row],[NUMĂRUL PERSOANELOR CARE AU PARTICIPAT LA VOT]]</f>
        <v>0.67961814739816184</v>
      </c>
      <c r="X350" s="43">
        <v>4.8400999999999996</v>
      </c>
      <c r="Y350" s="114" t="s">
        <v>2894</v>
      </c>
      <c r="Z350" s="44">
        <v>1</v>
      </c>
      <c r="AA350" s="115" t="s">
        <v>3105</v>
      </c>
      <c r="AB350" s="44">
        <v>0</v>
      </c>
      <c r="AC350" s="45"/>
    </row>
    <row r="351" spans="1:29" ht="12" customHeight="1" x14ac:dyDescent="0.2">
      <c r="A351" s="37">
        <v>350</v>
      </c>
      <c r="B351" s="38" t="s">
        <v>9</v>
      </c>
      <c r="C351" s="39" t="s">
        <v>1278</v>
      </c>
      <c r="D351" s="40">
        <v>44101</v>
      </c>
      <c r="E351" s="38">
        <v>1</v>
      </c>
      <c r="F351" s="38"/>
      <c r="G351" s="38" t="s">
        <v>2</v>
      </c>
      <c r="H351" s="38" t="s">
        <v>2</v>
      </c>
      <c r="I351" s="47">
        <v>0</v>
      </c>
      <c r="J351" s="47">
        <v>5740</v>
      </c>
      <c r="K351" s="47">
        <v>0</v>
      </c>
      <c r="L351" s="41">
        <f>SUM(Data5[[#This Row],[CHELTUIELI DE PERSONAL LEI]:[CHELTUIELI DE CAPITAL (ACTIVE NEFINANCIARE ) LEI]])</f>
        <v>5740</v>
      </c>
      <c r="M351" s="41">
        <f>Data5[[#This Row],[TOTAL CHELTUIELI LEI]]/Data5[[#This Row],[CURS VALUTAR EURO BNR 22 07 2020]]</f>
        <v>1185.9259106216814</v>
      </c>
      <c r="N351" s="49">
        <v>1487</v>
      </c>
      <c r="O351" s="42"/>
      <c r="P351" s="42">
        <v>852</v>
      </c>
      <c r="Q351" s="42"/>
      <c r="R351" s="42">
        <f>Data5[[#This Row],[PERSOANE ÎNSCRISE ÎN LISTELE ELECTORALE (TURUL 1)            ]]+Data5[[#This Row],[PERSOANE ÎNSCRISE ÎN LISTELE ELECTORALE (TURUL AL 2-LEA)]]</f>
        <v>1487</v>
      </c>
      <c r="S351" s="42">
        <f>Data5[[#This Row],[PERSOANE CARE AU PARTICIPAT LA VOT (TURUL 1)]]+Data5[[#This Row],[PERSOANE CARE AU PARTICIPAT LA VOT  (TURUL AL 2-LEA)]]</f>
        <v>852</v>
      </c>
      <c r="T351" s="41">
        <f>Data5[[#This Row],[TOTAL CHELTUIELI LEI]]/Data5[[#This Row],[NUMĂRUL PERSOANELOR ÎNSCRISE ÎN LISTELE ELECTORALE]]</f>
        <v>3.8601210490921316</v>
      </c>
      <c r="U351" s="41">
        <f>Data5[[#This Row],[TOTAL CHELTUIELI EURO]]/Data5[[#This Row],[NUMĂRUL PERSOANELOR ÎNSCRISE ÎN LISTELE ELECTORALE]]</f>
        <v>0.79752919342413009</v>
      </c>
      <c r="V351" s="41">
        <f>Data5[[#This Row],[TOTAL CHELTUIELI LEI]]/Data5[[#This Row],[NUMĂRUL PERSOANELOR CARE AU PARTICIPAT LA VOT]]</f>
        <v>6.737089201877934</v>
      </c>
      <c r="W351" s="41">
        <f>Data5[[#This Row],[TOTAL CHELTUIELI EURO]]/Data5[[#This Row],[NUMĂRUL PERSOANELOR CARE AU PARTICIPAT LA VOT]]</f>
        <v>1.3919318199784994</v>
      </c>
      <c r="X351" s="43">
        <v>4.8400999999999996</v>
      </c>
      <c r="Y351" s="114" t="s">
        <v>2884</v>
      </c>
      <c r="Z351" s="44">
        <v>3</v>
      </c>
      <c r="AA351" s="115" t="s">
        <v>3105</v>
      </c>
      <c r="AB351" s="44">
        <v>0</v>
      </c>
      <c r="AC351" s="45"/>
    </row>
    <row r="352" spans="1:29" ht="12" customHeight="1" x14ac:dyDescent="0.2">
      <c r="A352" s="37">
        <v>351</v>
      </c>
      <c r="B352" s="38" t="s">
        <v>9</v>
      </c>
      <c r="C352" s="39" t="s">
        <v>1279</v>
      </c>
      <c r="D352" s="40">
        <v>44101</v>
      </c>
      <c r="E352" s="38">
        <v>1</v>
      </c>
      <c r="F352" s="38"/>
      <c r="G352" s="38" t="s">
        <v>2</v>
      </c>
      <c r="H352" s="38" t="s">
        <v>2</v>
      </c>
      <c r="I352" s="47">
        <v>4500</v>
      </c>
      <c r="J352" s="47">
        <v>3024</v>
      </c>
      <c r="K352" s="47">
        <v>0</v>
      </c>
      <c r="L352" s="41">
        <f>SUM(Data5[[#This Row],[CHELTUIELI DE PERSONAL LEI]:[CHELTUIELI DE CAPITAL (ACTIVE NEFINANCIARE ) LEI]])</f>
        <v>7524</v>
      </c>
      <c r="M352" s="41">
        <f>Data5[[#This Row],[TOTAL CHELTUIELI LEI]]/Data5[[#This Row],[CURS VALUTAR EURO BNR 22 07 2020]]</f>
        <v>1554.5133365013121</v>
      </c>
      <c r="N352" s="49">
        <v>3880</v>
      </c>
      <c r="O352" s="42"/>
      <c r="P352" s="42">
        <v>1954</v>
      </c>
      <c r="Q352" s="42"/>
      <c r="R352" s="42">
        <f>Data5[[#This Row],[PERSOANE ÎNSCRISE ÎN LISTELE ELECTORALE (TURUL 1)            ]]+Data5[[#This Row],[PERSOANE ÎNSCRISE ÎN LISTELE ELECTORALE (TURUL AL 2-LEA)]]</f>
        <v>3880</v>
      </c>
      <c r="S352" s="42">
        <f>Data5[[#This Row],[PERSOANE CARE AU PARTICIPAT LA VOT (TURUL 1)]]+Data5[[#This Row],[PERSOANE CARE AU PARTICIPAT LA VOT  (TURUL AL 2-LEA)]]</f>
        <v>1954</v>
      </c>
      <c r="T352" s="41">
        <f>Data5[[#This Row],[TOTAL CHELTUIELI LEI]]/Data5[[#This Row],[NUMĂRUL PERSOANELOR ÎNSCRISE ÎN LISTELE ELECTORALE]]</f>
        <v>1.9391752577319588</v>
      </c>
      <c r="U352" s="41">
        <f>Data5[[#This Row],[TOTAL CHELTUIELI EURO]]/Data5[[#This Row],[NUMĂRUL PERSOANELOR ÎNSCRISE ÎN LISTELE ELECTORALE]]</f>
        <v>0.40064776713951344</v>
      </c>
      <c r="V352" s="41">
        <f>Data5[[#This Row],[TOTAL CHELTUIELI LEI]]/Data5[[#This Row],[NUMĂRUL PERSOANELOR CARE AU PARTICIPAT LA VOT]]</f>
        <v>3.8505629477993857</v>
      </c>
      <c r="W352" s="41">
        <f>Data5[[#This Row],[TOTAL CHELTUIELI EURO]]/Data5[[#This Row],[NUMĂRUL PERSOANELOR CARE AU PARTICIPAT LA VOT]]</f>
        <v>0.7955544199085528</v>
      </c>
      <c r="X352" s="43">
        <v>4.8400999999999996</v>
      </c>
      <c r="Y352" s="114" t="s">
        <v>2894</v>
      </c>
      <c r="Z352" s="44">
        <v>1</v>
      </c>
      <c r="AA352" s="115" t="s">
        <v>3105</v>
      </c>
      <c r="AB352" s="44">
        <v>0</v>
      </c>
      <c r="AC352" s="45"/>
    </row>
    <row r="353" spans="1:29" ht="12" customHeight="1" x14ac:dyDescent="0.2">
      <c r="A353" s="37">
        <v>352</v>
      </c>
      <c r="B353" s="38" t="s">
        <v>10</v>
      </c>
      <c r="C353" s="39" t="s">
        <v>1280</v>
      </c>
      <c r="D353" s="40">
        <v>44101</v>
      </c>
      <c r="E353" s="38">
        <v>1</v>
      </c>
      <c r="F353" s="38"/>
      <c r="G353" s="38" t="s">
        <v>2</v>
      </c>
      <c r="H353" s="38" t="s">
        <v>2</v>
      </c>
      <c r="I353" s="39">
        <v>0</v>
      </c>
      <c r="J353" s="39">
        <v>22368.39</v>
      </c>
      <c r="K353" s="39">
        <v>0</v>
      </c>
      <c r="L353" s="41">
        <f>SUM(Data5[[#This Row],[CHELTUIELI DE PERSONAL LEI]:[CHELTUIELI DE CAPITAL (ACTIVE NEFINANCIARE ) LEI]])</f>
        <v>22368.39</v>
      </c>
      <c r="M353" s="41">
        <f>Data5[[#This Row],[TOTAL CHELTUIELI LEI]]/Data5[[#This Row],[CURS VALUTAR EURO BNR 22 07 2020]]</f>
        <v>4621.4726968451068</v>
      </c>
      <c r="N353" s="49">
        <v>9184</v>
      </c>
      <c r="O353" s="42"/>
      <c r="P353" s="42">
        <v>5293</v>
      </c>
      <c r="Q353" s="42"/>
      <c r="R353" s="42">
        <f>Data5[[#This Row],[PERSOANE ÎNSCRISE ÎN LISTELE ELECTORALE (TURUL 1)            ]]+Data5[[#This Row],[PERSOANE ÎNSCRISE ÎN LISTELE ELECTORALE (TURUL AL 2-LEA)]]</f>
        <v>9184</v>
      </c>
      <c r="S353" s="42">
        <f>Data5[[#This Row],[PERSOANE CARE AU PARTICIPAT LA VOT (TURUL 1)]]+Data5[[#This Row],[PERSOANE CARE AU PARTICIPAT LA VOT  (TURUL AL 2-LEA)]]</f>
        <v>5293</v>
      </c>
      <c r="T353" s="41">
        <f>Data5[[#This Row],[TOTAL CHELTUIELI LEI]]/Data5[[#This Row],[NUMĂRUL PERSOANELOR ÎNSCRISE ÎN LISTELE ELECTORALE]]</f>
        <v>2.4355825348432054</v>
      </c>
      <c r="U353" s="41">
        <f>Data5[[#This Row],[TOTAL CHELTUIELI EURO]]/Data5[[#This Row],[NUMĂRUL PERSOANELOR ÎNSCRISE ÎN LISTELE ELECTORALE]]</f>
        <v>0.5032091351094411</v>
      </c>
      <c r="V353" s="41">
        <f>Data5[[#This Row],[TOTAL CHELTUIELI LEI]]/Data5[[#This Row],[NUMĂRUL PERSOANELOR CARE AU PARTICIPAT LA VOT]]</f>
        <v>4.2260324957491022</v>
      </c>
      <c r="W353" s="41">
        <f>Data5[[#This Row],[TOTAL CHELTUIELI EURO]]/Data5[[#This Row],[NUMĂRUL PERSOANELOR CARE AU PARTICIPAT LA VOT]]</f>
        <v>0.8731291700066327</v>
      </c>
      <c r="X353" s="43">
        <v>4.8400999999999996</v>
      </c>
      <c r="Y353" s="114" t="s">
        <v>2891</v>
      </c>
      <c r="Z353" s="44">
        <v>2</v>
      </c>
      <c r="AA353" s="115" t="s">
        <v>3105</v>
      </c>
      <c r="AB353" s="44">
        <v>0</v>
      </c>
      <c r="AC353" s="45"/>
    </row>
    <row r="354" spans="1:29" ht="12" customHeight="1" x14ac:dyDescent="0.2">
      <c r="A354" s="37">
        <v>353</v>
      </c>
      <c r="B354" s="38" t="s">
        <v>10</v>
      </c>
      <c r="C354" s="39" t="s">
        <v>1281</v>
      </c>
      <c r="D354" s="40">
        <v>44101</v>
      </c>
      <c r="E354" s="38">
        <v>1</v>
      </c>
      <c r="F354" s="38"/>
      <c r="G354" s="38" t="s">
        <v>2</v>
      </c>
      <c r="H354" s="38" t="s">
        <v>2</v>
      </c>
      <c r="I354" s="39">
        <v>7560</v>
      </c>
      <c r="J354" s="39">
        <v>14282.46</v>
      </c>
      <c r="K354" s="39">
        <v>0</v>
      </c>
      <c r="L354" s="41">
        <f>SUM(Data5[[#This Row],[CHELTUIELI DE PERSONAL LEI]:[CHELTUIELI DE CAPITAL (ACTIVE NEFINANCIARE ) LEI]])</f>
        <v>21842.46</v>
      </c>
      <c r="M354" s="41">
        <f>Data5[[#This Row],[TOTAL CHELTUIELI LEI]]/Data5[[#This Row],[CURS VALUTAR EURO BNR 22 07 2020]]</f>
        <v>4512.811718766141</v>
      </c>
      <c r="N354" s="49">
        <v>14617</v>
      </c>
      <c r="O354" s="42"/>
      <c r="P354" s="42">
        <v>6247</v>
      </c>
      <c r="Q354" s="42"/>
      <c r="R354" s="42">
        <f>Data5[[#This Row],[PERSOANE ÎNSCRISE ÎN LISTELE ELECTORALE (TURUL 1)            ]]+Data5[[#This Row],[PERSOANE ÎNSCRISE ÎN LISTELE ELECTORALE (TURUL AL 2-LEA)]]</f>
        <v>14617</v>
      </c>
      <c r="S354" s="42">
        <f>Data5[[#This Row],[PERSOANE CARE AU PARTICIPAT LA VOT (TURUL 1)]]+Data5[[#This Row],[PERSOANE CARE AU PARTICIPAT LA VOT  (TURUL AL 2-LEA)]]</f>
        <v>6247</v>
      </c>
      <c r="T354" s="41">
        <f>Data5[[#This Row],[TOTAL CHELTUIELI LEI]]/Data5[[#This Row],[NUMĂRUL PERSOANELOR ÎNSCRISE ÎN LISTELE ELECTORALE]]</f>
        <v>1.4943189436956967</v>
      </c>
      <c r="U354" s="41">
        <f>Data5[[#This Row],[TOTAL CHELTUIELI EURO]]/Data5[[#This Row],[NUMĂRUL PERSOANELOR ÎNSCRISE ÎN LISTELE ELECTORALE]]</f>
        <v>0.30873720454033937</v>
      </c>
      <c r="V354" s="41">
        <f>Data5[[#This Row],[TOTAL CHELTUIELI LEI]]/Data5[[#This Row],[NUMĂRUL PERSOANELOR CARE AU PARTICIPAT LA VOT]]</f>
        <v>3.4964719065151271</v>
      </c>
      <c r="W354" s="41">
        <f>Data5[[#This Row],[TOTAL CHELTUIELI EURO]]/Data5[[#This Row],[NUMĂRUL PERSOANELOR CARE AU PARTICIPAT LA VOT]]</f>
        <v>0.72239662538276628</v>
      </c>
      <c r="X354" s="43">
        <v>4.8400999999999996</v>
      </c>
      <c r="Y354" s="114" t="s">
        <v>2894</v>
      </c>
      <c r="Z354" s="44">
        <v>1</v>
      </c>
      <c r="AA354" s="115" t="s">
        <v>3105</v>
      </c>
      <c r="AB354" s="44">
        <v>0</v>
      </c>
      <c r="AC354" s="45"/>
    </row>
    <row r="355" spans="1:29" ht="12" customHeight="1" x14ac:dyDescent="0.2">
      <c r="A355" s="37">
        <v>354</v>
      </c>
      <c r="B355" s="38" t="s">
        <v>10</v>
      </c>
      <c r="C355" s="39" t="s">
        <v>1282</v>
      </c>
      <c r="D355" s="40">
        <v>44101</v>
      </c>
      <c r="E355" s="38">
        <v>1</v>
      </c>
      <c r="F355" s="38"/>
      <c r="G355" s="38" t="s">
        <v>2</v>
      </c>
      <c r="H355" s="38" t="s">
        <v>2</v>
      </c>
      <c r="I355" s="39">
        <v>53200</v>
      </c>
      <c r="J355" s="39">
        <v>112867.1</v>
      </c>
      <c r="K355" s="39">
        <v>0</v>
      </c>
      <c r="L355" s="41">
        <f>SUM(Data5[[#This Row],[CHELTUIELI DE PERSONAL LEI]:[CHELTUIELI DE CAPITAL (ACTIVE NEFINANCIARE ) LEI]])</f>
        <v>166067.1</v>
      </c>
      <c r="M355" s="41">
        <f>Data5[[#This Row],[TOTAL CHELTUIELI LEI]]/Data5[[#This Row],[CURS VALUTAR EURO BNR 22 07 2020]]</f>
        <v>34310.675399268614</v>
      </c>
      <c r="N355" s="49">
        <v>186536</v>
      </c>
      <c r="O355" s="42"/>
      <c r="P355" s="42">
        <v>69282</v>
      </c>
      <c r="Q355" s="42"/>
      <c r="R355" s="42">
        <f>Data5[[#This Row],[PERSOANE ÎNSCRISE ÎN LISTELE ELECTORALE (TURUL 1)            ]]+Data5[[#This Row],[PERSOANE ÎNSCRISE ÎN LISTELE ELECTORALE (TURUL AL 2-LEA)]]</f>
        <v>186536</v>
      </c>
      <c r="S355" s="42">
        <f>Data5[[#This Row],[PERSOANE CARE AU PARTICIPAT LA VOT (TURUL 1)]]+Data5[[#This Row],[PERSOANE CARE AU PARTICIPAT LA VOT  (TURUL AL 2-LEA)]]</f>
        <v>69282</v>
      </c>
      <c r="T355" s="41">
        <f>Data5[[#This Row],[TOTAL CHELTUIELI LEI]]/Data5[[#This Row],[NUMĂRUL PERSOANELOR ÎNSCRISE ÎN LISTELE ELECTORALE]]</f>
        <v>0.89026836642792817</v>
      </c>
      <c r="U355" s="41">
        <f>Data5[[#This Row],[TOTAL CHELTUIELI EURO]]/Data5[[#This Row],[NUMĂRUL PERSOANELOR ÎNSCRISE ÎN LISTELE ELECTORALE]]</f>
        <v>0.18393594480029921</v>
      </c>
      <c r="V355" s="41">
        <f>Data5[[#This Row],[TOTAL CHELTUIELI LEI]]/Data5[[#This Row],[NUMĂRUL PERSOANELOR CARE AU PARTICIPAT LA VOT]]</f>
        <v>2.3969732398025463</v>
      </c>
      <c r="W355" s="41">
        <f>Data5[[#This Row],[TOTAL CHELTUIELI EURO]]/Data5[[#This Row],[NUMĂRUL PERSOANELOR CARE AU PARTICIPAT LA VOT]]</f>
        <v>0.49523217284819454</v>
      </c>
      <c r="X355" s="43">
        <v>4.8400999999999996</v>
      </c>
      <c r="Y355" s="114" t="s">
        <v>2890</v>
      </c>
      <c r="Z355" s="44">
        <v>0</v>
      </c>
      <c r="AA355" s="115" t="s">
        <v>3105</v>
      </c>
      <c r="AB355" s="44">
        <v>0</v>
      </c>
      <c r="AC355" s="45"/>
    </row>
    <row r="356" spans="1:29" ht="12" customHeight="1" x14ac:dyDescent="0.2">
      <c r="A356" s="37">
        <v>355</v>
      </c>
      <c r="B356" s="38" t="s">
        <v>10</v>
      </c>
      <c r="C356" s="39" t="s">
        <v>1283</v>
      </c>
      <c r="D356" s="40">
        <v>44101</v>
      </c>
      <c r="E356" s="38">
        <v>1</v>
      </c>
      <c r="F356" s="38"/>
      <c r="G356" s="38" t="s">
        <v>2</v>
      </c>
      <c r="H356" s="38" t="s">
        <v>2</v>
      </c>
      <c r="I356" s="39">
        <v>21900</v>
      </c>
      <c r="J356" s="39">
        <v>34968.800000000003</v>
      </c>
      <c r="K356" s="39">
        <v>0</v>
      </c>
      <c r="L356" s="41">
        <f>SUM(Data5[[#This Row],[CHELTUIELI DE PERSONAL LEI]:[CHELTUIELI DE CAPITAL (ACTIVE NEFINANCIARE ) LEI]])</f>
        <v>56868.800000000003</v>
      </c>
      <c r="M356" s="41">
        <f>Data5[[#This Row],[TOTAL CHELTUIELI LEI]]/Data5[[#This Row],[CURS VALUTAR EURO BNR 22 07 2020]]</f>
        <v>11749.509307658935</v>
      </c>
      <c r="N356" s="49">
        <v>15812</v>
      </c>
      <c r="O356" s="42"/>
      <c r="P356" s="42">
        <v>7138</v>
      </c>
      <c r="Q356" s="42"/>
      <c r="R356" s="42">
        <f>Data5[[#This Row],[PERSOANE ÎNSCRISE ÎN LISTELE ELECTORALE (TURUL 1)            ]]+Data5[[#This Row],[PERSOANE ÎNSCRISE ÎN LISTELE ELECTORALE (TURUL AL 2-LEA)]]</f>
        <v>15812</v>
      </c>
      <c r="S356" s="42">
        <f>Data5[[#This Row],[PERSOANE CARE AU PARTICIPAT LA VOT (TURUL 1)]]+Data5[[#This Row],[PERSOANE CARE AU PARTICIPAT LA VOT  (TURUL AL 2-LEA)]]</f>
        <v>7138</v>
      </c>
      <c r="T356" s="41">
        <f>Data5[[#This Row],[TOTAL CHELTUIELI LEI]]/Data5[[#This Row],[NUMĂRUL PERSOANELOR ÎNSCRISE ÎN LISTELE ELECTORALE]]</f>
        <v>3.5965595750063244</v>
      </c>
      <c r="U356" s="41">
        <f>Data5[[#This Row],[TOTAL CHELTUIELI EURO]]/Data5[[#This Row],[NUMĂRUL PERSOANELOR ÎNSCRISE ÎN LISTELE ELECTORALE]]</f>
        <v>0.74307546848336292</v>
      </c>
      <c r="V356" s="41">
        <f>Data5[[#This Row],[TOTAL CHELTUIELI LEI]]/Data5[[#This Row],[NUMĂRUL PERSOANELOR CARE AU PARTICIPAT LA VOT]]</f>
        <v>7.9670495937237327</v>
      </c>
      <c r="W356" s="41">
        <f>Data5[[#This Row],[TOTAL CHELTUIELI EURO]]/Data5[[#This Row],[NUMĂRUL PERSOANELOR CARE AU PARTICIPAT LA VOT]]</f>
        <v>1.6460506174921454</v>
      </c>
      <c r="X356" s="43">
        <v>4.8400999999999996</v>
      </c>
      <c r="Y356" s="114" t="s">
        <v>2884</v>
      </c>
      <c r="Z356" s="44">
        <v>3</v>
      </c>
      <c r="AA356" s="115" t="s">
        <v>3105</v>
      </c>
      <c r="AB356" s="44">
        <v>0</v>
      </c>
      <c r="AC356" s="45"/>
    </row>
    <row r="357" spans="1:29" ht="12" customHeight="1" x14ac:dyDescent="0.2">
      <c r="A357" s="37">
        <v>356</v>
      </c>
      <c r="B357" s="38" t="s">
        <v>10</v>
      </c>
      <c r="C357" s="39" t="s">
        <v>2983</v>
      </c>
      <c r="D357" s="40">
        <v>44101</v>
      </c>
      <c r="E357" s="38">
        <v>1</v>
      </c>
      <c r="F357" s="38"/>
      <c r="G357" s="38" t="s">
        <v>2</v>
      </c>
      <c r="H357" s="38" t="s">
        <v>2</v>
      </c>
      <c r="I357" s="39">
        <v>6000</v>
      </c>
      <c r="J357" s="39">
        <v>5739.48</v>
      </c>
      <c r="K357" s="39">
        <v>0</v>
      </c>
      <c r="L357" s="41">
        <f>SUM(Data5[[#This Row],[CHELTUIELI DE PERSONAL LEI]:[CHELTUIELI DE CAPITAL (ACTIVE NEFINANCIARE ) LEI]])</f>
        <v>11739.48</v>
      </c>
      <c r="M357" s="41">
        <f>Data5[[#This Row],[TOTAL CHELTUIELI LEI]]/Data5[[#This Row],[CURS VALUTAR EURO BNR 22 07 2020]]</f>
        <v>2425.462283837111</v>
      </c>
      <c r="N357" s="49">
        <v>8918</v>
      </c>
      <c r="O357" s="42"/>
      <c r="P357" s="42">
        <v>4691</v>
      </c>
      <c r="Q357" s="42"/>
      <c r="R357" s="42">
        <f>Data5[[#This Row],[PERSOANE ÎNSCRISE ÎN LISTELE ELECTORALE (TURUL 1)            ]]+Data5[[#This Row],[PERSOANE ÎNSCRISE ÎN LISTELE ELECTORALE (TURUL AL 2-LEA)]]</f>
        <v>8918</v>
      </c>
      <c r="S357" s="42">
        <f>Data5[[#This Row],[PERSOANE CARE AU PARTICIPAT LA VOT (TURUL 1)]]+Data5[[#This Row],[PERSOANE CARE AU PARTICIPAT LA VOT  (TURUL AL 2-LEA)]]</f>
        <v>4691</v>
      </c>
      <c r="T357" s="41">
        <f>Data5[[#This Row],[TOTAL CHELTUIELI LEI]]/Data5[[#This Row],[NUMĂRUL PERSOANELOR ÎNSCRISE ÎN LISTELE ELECTORALE]]</f>
        <v>1.316380354339538</v>
      </c>
      <c r="U357" s="41">
        <f>Data5[[#This Row],[TOTAL CHELTUIELI EURO]]/Data5[[#This Row],[NUMĂRUL PERSOANELOR ÎNSCRISE ÎN LISTELE ELECTORALE]]</f>
        <v>0.27197379276038475</v>
      </c>
      <c r="V357" s="41">
        <f>Data5[[#This Row],[TOTAL CHELTUIELI LEI]]/Data5[[#This Row],[NUMĂRUL PERSOANELOR CARE AU PARTICIPAT LA VOT]]</f>
        <v>2.5025538264762308</v>
      </c>
      <c r="W357" s="41">
        <f>Data5[[#This Row],[TOTAL CHELTUIELI EURO]]/Data5[[#This Row],[NUMĂRUL PERSOANELOR CARE AU PARTICIPAT LA VOT]]</f>
        <v>0.51704589295184633</v>
      </c>
      <c r="X357" s="43">
        <v>4.8400999999999996</v>
      </c>
      <c r="Y357" s="114" t="s">
        <v>2894</v>
      </c>
      <c r="Z357" s="44">
        <v>1</v>
      </c>
      <c r="AA357" s="115" t="s">
        <v>3105</v>
      </c>
      <c r="AB357" s="44">
        <v>0</v>
      </c>
      <c r="AC357" s="45"/>
    </row>
    <row r="358" spans="1:29" ht="12" customHeight="1" x14ac:dyDescent="0.2">
      <c r="A358" s="37">
        <v>357</v>
      </c>
      <c r="B358" s="38" t="s">
        <v>10</v>
      </c>
      <c r="C358" s="39" t="s">
        <v>2984</v>
      </c>
      <c r="D358" s="40">
        <v>44101</v>
      </c>
      <c r="E358" s="38">
        <v>1</v>
      </c>
      <c r="F358" s="38"/>
      <c r="G358" s="38" t="s">
        <v>2</v>
      </c>
      <c r="H358" s="38" t="s">
        <v>2</v>
      </c>
      <c r="I358" s="39">
        <v>0</v>
      </c>
      <c r="J358" s="39">
        <v>4169</v>
      </c>
      <c r="K358" s="39">
        <v>0</v>
      </c>
      <c r="L358" s="41">
        <f>SUM(Data5[[#This Row],[CHELTUIELI DE PERSONAL LEI]:[CHELTUIELI DE CAPITAL (ACTIVE NEFINANCIARE ) LEI]])</f>
        <v>4169</v>
      </c>
      <c r="M358" s="41">
        <f>Data5[[#This Row],[TOTAL CHELTUIELI LEI]]/Data5[[#This Row],[CURS VALUTAR EURO BNR 22 07 2020]]</f>
        <v>861.34583996198432</v>
      </c>
      <c r="N358" s="49">
        <v>1739</v>
      </c>
      <c r="O358" s="42"/>
      <c r="P358" s="42">
        <v>1439</v>
      </c>
      <c r="Q358" s="42"/>
      <c r="R358" s="42">
        <f>Data5[[#This Row],[PERSOANE ÎNSCRISE ÎN LISTELE ELECTORALE (TURUL 1)            ]]+Data5[[#This Row],[PERSOANE ÎNSCRISE ÎN LISTELE ELECTORALE (TURUL AL 2-LEA)]]</f>
        <v>1739</v>
      </c>
      <c r="S358" s="42">
        <f>Data5[[#This Row],[PERSOANE CARE AU PARTICIPAT LA VOT (TURUL 1)]]+Data5[[#This Row],[PERSOANE CARE AU PARTICIPAT LA VOT  (TURUL AL 2-LEA)]]</f>
        <v>1439</v>
      </c>
      <c r="T358" s="41">
        <f>Data5[[#This Row],[TOTAL CHELTUIELI LEI]]/Data5[[#This Row],[NUMĂRUL PERSOANELOR ÎNSCRISE ÎN LISTELE ELECTORALE]]</f>
        <v>2.3973548016101209</v>
      </c>
      <c r="U358" s="41">
        <f>Data5[[#This Row],[TOTAL CHELTUIELI EURO]]/Data5[[#This Row],[NUMĂRUL PERSOANELOR ÎNSCRISE ÎN LISTELE ELECTORALE]]</f>
        <v>0.49531100630361374</v>
      </c>
      <c r="V358" s="41">
        <f>Data5[[#This Row],[TOTAL CHELTUIELI LEI]]/Data5[[#This Row],[NUMĂRUL PERSOANELOR CARE AU PARTICIPAT LA VOT]]</f>
        <v>2.8971507991660874</v>
      </c>
      <c r="W358" s="41">
        <f>Data5[[#This Row],[TOTAL CHELTUIELI EURO]]/Data5[[#This Row],[NUMĂRUL PERSOANELOR CARE AU PARTICIPAT LA VOT]]</f>
        <v>0.59857250866016976</v>
      </c>
      <c r="X358" s="43">
        <v>4.8400999999999996</v>
      </c>
      <c r="Y358" s="114" t="s">
        <v>2891</v>
      </c>
      <c r="Z358" s="44">
        <v>2</v>
      </c>
      <c r="AA358" s="115" t="s">
        <v>3105</v>
      </c>
      <c r="AB358" s="44">
        <v>0</v>
      </c>
      <c r="AC358" s="45"/>
    </row>
    <row r="359" spans="1:29" ht="12" customHeight="1" x14ac:dyDescent="0.2">
      <c r="A359" s="37">
        <v>358</v>
      </c>
      <c r="B359" s="38" t="s">
        <v>10</v>
      </c>
      <c r="C359" s="39" t="s">
        <v>2985</v>
      </c>
      <c r="D359" s="40">
        <v>44101</v>
      </c>
      <c r="E359" s="38">
        <v>1</v>
      </c>
      <c r="F359" s="38"/>
      <c r="G359" s="38" t="s">
        <v>2</v>
      </c>
      <c r="H359" s="38" t="s">
        <v>2</v>
      </c>
      <c r="I359" s="39">
        <v>0</v>
      </c>
      <c r="J359" s="39">
        <v>20420.64</v>
      </c>
      <c r="K359" s="39">
        <v>0</v>
      </c>
      <c r="L359" s="41">
        <f>SUM(Data5[[#This Row],[CHELTUIELI DE PERSONAL LEI]:[CHELTUIELI DE CAPITAL (ACTIVE NEFINANCIARE ) LEI]])</f>
        <v>20420.64</v>
      </c>
      <c r="M359" s="41">
        <f>Data5[[#This Row],[TOTAL CHELTUIELI LEI]]/Data5[[#This Row],[CURS VALUTAR EURO BNR 22 07 2020]]</f>
        <v>4219.0533253445183</v>
      </c>
      <c r="N359" s="49">
        <v>9703</v>
      </c>
      <c r="O359" s="42"/>
      <c r="P359" s="42">
        <v>5366</v>
      </c>
      <c r="Q359" s="42"/>
      <c r="R359" s="42">
        <f>Data5[[#This Row],[PERSOANE ÎNSCRISE ÎN LISTELE ELECTORALE (TURUL 1)            ]]+Data5[[#This Row],[PERSOANE ÎNSCRISE ÎN LISTELE ELECTORALE (TURUL AL 2-LEA)]]</f>
        <v>9703</v>
      </c>
      <c r="S359" s="42">
        <f>Data5[[#This Row],[PERSOANE CARE AU PARTICIPAT LA VOT (TURUL 1)]]+Data5[[#This Row],[PERSOANE CARE AU PARTICIPAT LA VOT  (TURUL AL 2-LEA)]]</f>
        <v>5366</v>
      </c>
      <c r="T359" s="41">
        <f>Data5[[#This Row],[TOTAL CHELTUIELI LEI]]/Data5[[#This Row],[NUMĂRUL PERSOANELOR ÎNSCRISE ÎN LISTELE ELECTORALE]]</f>
        <v>2.1045697207049368</v>
      </c>
      <c r="U359" s="41">
        <f>Data5[[#This Row],[TOTAL CHELTUIELI EURO]]/Data5[[#This Row],[NUMĂRUL PERSOANELOR ÎNSCRISE ÎN LISTELE ELECTORALE]]</f>
        <v>0.43481947081773864</v>
      </c>
      <c r="V359" s="41">
        <f>Data5[[#This Row],[TOTAL CHELTUIELI LEI]]/Data5[[#This Row],[NUMĂRUL PERSOANELOR CARE AU PARTICIPAT LA VOT]]</f>
        <v>3.8055609392471115</v>
      </c>
      <c r="W359" s="41">
        <f>Data5[[#This Row],[TOTAL CHELTUIELI EURO]]/Data5[[#This Row],[NUMĂRUL PERSOANELOR CARE AU PARTICIPAT LA VOT]]</f>
        <v>0.78625667635939589</v>
      </c>
      <c r="X359" s="43">
        <v>4.8400999999999996</v>
      </c>
      <c r="Y359" s="114" t="s">
        <v>2891</v>
      </c>
      <c r="Z359" s="44">
        <v>2</v>
      </c>
      <c r="AA359" s="115" t="s">
        <v>3105</v>
      </c>
      <c r="AB359" s="44">
        <v>0</v>
      </c>
      <c r="AC359" s="45"/>
    </row>
    <row r="360" spans="1:29" ht="12" customHeight="1" x14ac:dyDescent="0.2">
      <c r="A360" s="37">
        <v>359</v>
      </c>
      <c r="B360" s="38" t="s">
        <v>10</v>
      </c>
      <c r="C360" s="39" t="s">
        <v>2986</v>
      </c>
      <c r="D360" s="40">
        <v>44101</v>
      </c>
      <c r="E360" s="38">
        <v>1</v>
      </c>
      <c r="F360" s="38"/>
      <c r="G360" s="38" t="s">
        <v>2</v>
      </c>
      <c r="H360" s="38" t="s">
        <v>2</v>
      </c>
      <c r="I360" s="39">
        <v>5400</v>
      </c>
      <c r="J360" s="39">
        <v>11085.46</v>
      </c>
      <c r="K360" s="39">
        <v>0</v>
      </c>
      <c r="L360" s="41">
        <f>SUM(Data5[[#This Row],[CHELTUIELI DE PERSONAL LEI]:[CHELTUIELI DE CAPITAL (ACTIVE NEFINANCIARE ) LEI]])</f>
        <v>16485.46</v>
      </c>
      <c r="M360" s="41">
        <f>Data5[[#This Row],[TOTAL CHELTUIELI LEI]]/Data5[[#This Row],[CURS VALUTAR EURO BNR 22 07 2020]]</f>
        <v>3406.0164046197392</v>
      </c>
      <c r="N360" s="49">
        <v>5895</v>
      </c>
      <c r="O360" s="42"/>
      <c r="P360" s="42">
        <v>2831</v>
      </c>
      <c r="Q360" s="42"/>
      <c r="R360" s="42">
        <f>Data5[[#This Row],[PERSOANE ÎNSCRISE ÎN LISTELE ELECTORALE (TURUL 1)            ]]+Data5[[#This Row],[PERSOANE ÎNSCRISE ÎN LISTELE ELECTORALE (TURUL AL 2-LEA)]]</f>
        <v>5895</v>
      </c>
      <c r="S360" s="42">
        <f>Data5[[#This Row],[PERSOANE CARE AU PARTICIPAT LA VOT (TURUL 1)]]+Data5[[#This Row],[PERSOANE CARE AU PARTICIPAT LA VOT  (TURUL AL 2-LEA)]]</f>
        <v>2831</v>
      </c>
      <c r="T360" s="41">
        <f>Data5[[#This Row],[TOTAL CHELTUIELI LEI]]/Data5[[#This Row],[NUMĂRUL PERSOANELOR ÎNSCRISE ÎN LISTELE ELECTORALE]]</f>
        <v>2.7965156912637825</v>
      </c>
      <c r="U360" s="41">
        <f>Data5[[#This Row],[TOTAL CHELTUIELI EURO]]/Data5[[#This Row],[NUMĂRUL PERSOANELOR ÎNSCRISE ÎN LISTELE ELECTORALE]]</f>
        <v>0.5777805605801084</v>
      </c>
      <c r="V360" s="41">
        <f>Data5[[#This Row],[TOTAL CHELTUIELI LEI]]/Data5[[#This Row],[NUMĂRUL PERSOANELOR CARE AU PARTICIPAT LA VOT]]</f>
        <v>5.8231932179441888</v>
      </c>
      <c r="W360" s="41">
        <f>Data5[[#This Row],[TOTAL CHELTUIELI EURO]]/Data5[[#This Row],[NUMĂRUL PERSOANELOR CARE AU PARTICIPAT LA VOT]]</f>
        <v>1.203114236884401</v>
      </c>
      <c r="X360" s="43">
        <v>4.8400999999999996</v>
      </c>
      <c r="Y360" s="114" t="s">
        <v>2891</v>
      </c>
      <c r="Z360" s="44">
        <v>2</v>
      </c>
      <c r="AA360" s="115" t="s">
        <v>3105</v>
      </c>
      <c r="AB360" s="44">
        <v>0</v>
      </c>
      <c r="AC360" s="45"/>
    </row>
    <row r="361" spans="1:29" ht="12" customHeight="1" x14ac:dyDescent="0.2">
      <c r="A361" s="37">
        <v>360</v>
      </c>
      <c r="B361" s="38" t="s">
        <v>10</v>
      </c>
      <c r="C361" s="39" t="s">
        <v>2987</v>
      </c>
      <c r="D361" s="40">
        <v>44101</v>
      </c>
      <c r="E361" s="38">
        <v>1</v>
      </c>
      <c r="F361" s="38"/>
      <c r="G361" s="38" t="s">
        <v>2</v>
      </c>
      <c r="H361" s="38" t="s">
        <v>2</v>
      </c>
      <c r="I361" s="39">
        <v>3850</v>
      </c>
      <c r="J361" s="39">
        <v>22119.54</v>
      </c>
      <c r="K361" s="39">
        <v>0</v>
      </c>
      <c r="L361" s="41">
        <f>SUM(Data5[[#This Row],[CHELTUIELI DE PERSONAL LEI]:[CHELTUIELI DE CAPITAL (ACTIVE NEFINANCIARE ) LEI]])</f>
        <v>25969.54</v>
      </c>
      <c r="M361" s="41">
        <f>Data5[[#This Row],[TOTAL CHELTUIELI LEI]]/Data5[[#This Row],[CURS VALUTAR EURO BNR 22 07 2020]]</f>
        <v>5365.4965806491609</v>
      </c>
      <c r="N361" s="49">
        <v>8973</v>
      </c>
      <c r="O361" s="42"/>
      <c r="P361" s="42">
        <v>3941</v>
      </c>
      <c r="Q361" s="42"/>
      <c r="R361" s="42">
        <f>Data5[[#This Row],[PERSOANE ÎNSCRISE ÎN LISTELE ELECTORALE (TURUL 1)            ]]+Data5[[#This Row],[PERSOANE ÎNSCRISE ÎN LISTELE ELECTORALE (TURUL AL 2-LEA)]]</f>
        <v>8973</v>
      </c>
      <c r="S361" s="42">
        <f>Data5[[#This Row],[PERSOANE CARE AU PARTICIPAT LA VOT (TURUL 1)]]+Data5[[#This Row],[PERSOANE CARE AU PARTICIPAT LA VOT  (TURUL AL 2-LEA)]]</f>
        <v>3941</v>
      </c>
      <c r="T361" s="41">
        <f>Data5[[#This Row],[TOTAL CHELTUIELI LEI]]/Data5[[#This Row],[NUMĂRUL PERSOANELOR ÎNSCRISE ÎN LISTELE ELECTORALE]]</f>
        <v>2.894187005460827</v>
      </c>
      <c r="U361" s="41">
        <f>Data5[[#This Row],[TOTAL CHELTUIELI EURO]]/Data5[[#This Row],[NUMĂRUL PERSOANELOR ÎNSCRISE ÎN LISTELE ELECTORALE]]</f>
        <v>0.59796016724051726</v>
      </c>
      <c r="V361" s="41">
        <f>Data5[[#This Row],[TOTAL CHELTUIELI LEI]]/Data5[[#This Row],[NUMĂRUL PERSOANELOR CARE AU PARTICIPAT LA VOT]]</f>
        <v>6.5895813245369199</v>
      </c>
      <c r="W361" s="41">
        <f>Data5[[#This Row],[TOTAL CHELTUIELI EURO]]/Data5[[#This Row],[NUMĂRUL PERSOANELOR CARE AU PARTICIPAT LA VOT]]</f>
        <v>1.3614556154907793</v>
      </c>
      <c r="X361" s="43">
        <v>4.8400999999999996</v>
      </c>
      <c r="Y361" s="114" t="s">
        <v>2891</v>
      </c>
      <c r="Z361" s="44">
        <v>2</v>
      </c>
      <c r="AA361" s="115" t="s">
        <v>3105</v>
      </c>
      <c r="AB361" s="44">
        <v>0</v>
      </c>
      <c r="AC361" s="45"/>
    </row>
    <row r="362" spans="1:29" ht="12" customHeight="1" x14ac:dyDescent="0.2">
      <c r="A362" s="37">
        <v>361</v>
      </c>
      <c r="B362" s="38" t="s">
        <v>10</v>
      </c>
      <c r="C362" s="39" t="s">
        <v>2988</v>
      </c>
      <c r="D362" s="40">
        <v>44101</v>
      </c>
      <c r="E362" s="38">
        <v>1</v>
      </c>
      <c r="F362" s="38"/>
      <c r="G362" s="38" t="s">
        <v>2</v>
      </c>
      <c r="H362" s="38" t="s">
        <v>2</v>
      </c>
      <c r="I362" s="39">
        <v>3500</v>
      </c>
      <c r="J362" s="39">
        <v>8476</v>
      </c>
      <c r="K362" s="39">
        <v>0</v>
      </c>
      <c r="L362" s="41">
        <f>SUM(Data5[[#This Row],[CHELTUIELI DE PERSONAL LEI]:[CHELTUIELI DE CAPITAL (ACTIVE NEFINANCIARE ) LEI]])</f>
        <v>11976</v>
      </c>
      <c r="M362" s="41">
        <f>Data5[[#This Row],[TOTAL CHELTUIELI LEI]]/Data5[[#This Row],[CURS VALUTAR EURO BNR 22 07 2020]]</f>
        <v>2474.3290427883721</v>
      </c>
      <c r="N362" s="49">
        <v>2008</v>
      </c>
      <c r="O362" s="42"/>
      <c r="P362" s="42">
        <v>1531</v>
      </c>
      <c r="Q362" s="42"/>
      <c r="R362" s="42">
        <f>Data5[[#This Row],[PERSOANE ÎNSCRISE ÎN LISTELE ELECTORALE (TURUL 1)            ]]+Data5[[#This Row],[PERSOANE ÎNSCRISE ÎN LISTELE ELECTORALE (TURUL AL 2-LEA)]]</f>
        <v>2008</v>
      </c>
      <c r="S362" s="42">
        <f>Data5[[#This Row],[PERSOANE CARE AU PARTICIPAT LA VOT (TURUL 1)]]+Data5[[#This Row],[PERSOANE CARE AU PARTICIPAT LA VOT  (TURUL AL 2-LEA)]]</f>
        <v>1531</v>
      </c>
      <c r="T362" s="41">
        <f>Data5[[#This Row],[TOTAL CHELTUIELI LEI]]/Data5[[#This Row],[NUMĂRUL PERSOANELOR ÎNSCRISE ÎN LISTELE ELECTORALE]]</f>
        <v>5.9641434262948207</v>
      </c>
      <c r="U362" s="41">
        <f>Data5[[#This Row],[TOTAL CHELTUIELI EURO]]/Data5[[#This Row],[NUMĂRUL PERSOANELOR ÎNSCRISE ÎN LISTELE ELECTORALE]]</f>
        <v>1.2322355790778745</v>
      </c>
      <c r="V362" s="41">
        <f>Data5[[#This Row],[TOTAL CHELTUIELI LEI]]/Data5[[#This Row],[NUMĂRUL PERSOANELOR CARE AU PARTICIPAT LA VOT]]</f>
        <v>7.8223383409536247</v>
      </c>
      <c r="W362" s="41">
        <f>Data5[[#This Row],[TOTAL CHELTUIELI EURO]]/Data5[[#This Row],[NUMĂRUL PERSOANELOR CARE AU PARTICIPAT LA VOT]]</f>
        <v>1.6161522160603345</v>
      </c>
      <c r="X362" s="43">
        <v>4.8400999999999996</v>
      </c>
      <c r="Y362" s="114" t="s">
        <v>2892</v>
      </c>
      <c r="Z362" s="44">
        <v>5</v>
      </c>
      <c r="AA362" s="115" t="s">
        <v>3107</v>
      </c>
      <c r="AB362" s="44">
        <v>1</v>
      </c>
      <c r="AC362" s="45"/>
    </row>
    <row r="363" spans="1:29" ht="12" customHeight="1" x14ac:dyDescent="0.2">
      <c r="A363" s="37">
        <v>362</v>
      </c>
      <c r="B363" s="38" t="s">
        <v>10</v>
      </c>
      <c r="C363" s="39" t="s">
        <v>1284</v>
      </c>
      <c r="D363" s="40">
        <v>44101</v>
      </c>
      <c r="E363" s="38">
        <v>1</v>
      </c>
      <c r="F363" s="38"/>
      <c r="G363" s="38" t="s">
        <v>2</v>
      </c>
      <c r="H363" s="38" t="s">
        <v>2</v>
      </c>
      <c r="I363" s="39">
        <v>3360</v>
      </c>
      <c r="J363" s="39">
        <v>29000</v>
      </c>
      <c r="K363" s="39">
        <v>0</v>
      </c>
      <c r="L363" s="41">
        <f>SUM(Data5[[#This Row],[CHELTUIELI DE PERSONAL LEI]:[CHELTUIELI DE CAPITAL (ACTIVE NEFINANCIARE ) LEI]])</f>
        <v>32360</v>
      </c>
      <c r="M363" s="41">
        <f>Data5[[#This Row],[TOTAL CHELTUIELI LEI]]/Data5[[#This Row],[CURS VALUTAR EURO BNR 22 07 2020]]</f>
        <v>6685.8122766058559</v>
      </c>
      <c r="N363" s="49">
        <v>2460</v>
      </c>
      <c r="O363" s="42"/>
      <c r="P363" s="42">
        <v>1486</v>
      </c>
      <c r="Q363" s="42"/>
      <c r="R363" s="42">
        <f>Data5[[#This Row],[PERSOANE ÎNSCRISE ÎN LISTELE ELECTORALE (TURUL 1)            ]]+Data5[[#This Row],[PERSOANE ÎNSCRISE ÎN LISTELE ELECTORALE (TURUL AL 2-LEA)]]</f>
        <v>2460</v>
      </c>
      <c r="S363" s="42">
        <f>Data5[[#This Row],[PERSOANE CARE AU PARTICIPAT LA VOT (TURUL 1)]]+Data5[[#This Row],[PERSOANE CARE AU PARTICIPAT LA VOT  (TURUL AL 2-LEA)]]</f>
        <v>1486</v>
      </c>
      <c r="T363" s="41">
        <f>Data5[[#This Row],[TOTAL CHELTUIELI LEI]]/Data5[[#This Row],[NUMĂRUL PERSOANELOR ÎNSCRISE ÎN LISTELE ELECTORALE]]</f>
        <v>13.154471544715447</v>
      </c>
      <c r="U363" s="41">
        <f>Data5[[#This Row],[TOTAL CHELTUIELI EURO]]/Data5[[#This Row],[NUMĂRUL PERSOANELOR ÎNSCRISE ÎN LISTELE ELECTORALE]]</f>
        <v>2.717809868538966</v>
      </c>
      <c r="V363" s="41">
        <f>Data5[[#This Row],[TOTAL CHELTUIELI LEI]]/Data5[[#This Row],[NUMĂRUL PERSOANELOR CARE AU PARTICIPAT LA VOT]]</f>
        <v>21.776581426648722</v>
      </c>
      <c r="W363" s="41">
        <f>Data5[[#This Row],[TOTAL CHELTUIELI EURO]]/Data5[[#This Row],[NUMĂRUL PERSOANELOR CARE AU PARTICIPAT LA VOT]]</f>
        <v>4.4992007244992305</v>
      </c>
      <c r="X363" s="43">
        <v>4.8400999999999996</v>
      </c>
      <c r="Y363" s="114" t="s">
        <v>2906</v>
      </c>
      <c r="Z363" s="44">
        <v>13</v>
      </c>
      <c r="AA363" s="115" t="s">
        <v>3108</v>
      </c>
      <c r="AB363" s="44">
        <v>2</v>
      </c>
      <c r="AC363" s="45"/>
    </row>
    <row r="364" spans="1:29" ht="12" customHeight="1" x14ac:dyDescent="0.2">
      <c r="A364" s="37">
        <v>363</v>
      </c>
      <c r="B364" s="38" t="s">
        <v>10</v>
      </c>
      <c r="C364" s="39" t="s">
        <v>1285</v>
      </c>
      <c r="D364" s="40">
        <v>44101</v>
      </c>
      <c r="E364" s="38">
        <v>1</v>
      </c>
      <c r="F364" s="38"/>
      <c r="G364" s="38" t="s">
        <v>2</v>
      </c>
      <c r="H364" s="38" t="s">
        <v>2</v>
      </c>
      <c r="I364" s="39">
        <v>0</v>
      </c>
      <c r="J364" s="39">
        <v>4693</v>
      </c>
      <c r="K364" s="39">
        <v>0</v>
      </c>
      <c r="L364" s="41">
        <f>SUM(Data5[[#This Row],[CHELTUIELI DE PERSONAL LEI]:[CHELTUIELI DE CAPITAL (ACTIVE NEFINANCIARE ) LEI]])</f>
        <v>4693</v>
      </c>
      <c r="M364" s="41">
        <f>Data5[[#This Row],[TOTAL CHELTUIELI LEI]]/Data5[[#This Row],[CURS VALUTAR EURO BNR 22 07 2020]]</f>
        <v>969.60806594905068</v>
      </c>
      <c r="N364" s="49">
        <v>2429</v>
      </c>
      <c r="O364" s="42"/>
      <c r="P364" s="42">
        <v>1144</v>
      </c>
      <c r="Q364" s="42"/>
      <c r="R364" s="42">
        <f>Data5[[#This Row],[PERSOANE ÎNSCRISE ÎN LISTELE ELECTORALE (TURUL 1)            ]]+Data5[[#This Row],[PERSOANE ÎNSCRISE ÎN LISTELE ELECTORALE (TURUL AL 2-LEA)]]</f>
        <v>2429</v>
      </c>
      <c r="S364" s="42">
        <f>Data5[[#This Row],[PERSOANE CARE AU PARTICIPAT LA VOT (TURUL 1)]]+Data5[[#This Row],[PERSOANE CARE AU PARTICIPAT LA VOT  (TURUL AL 2-LEA)]]</f>
        <v>1144</v>
      </c>
      <c r="T364" s="41">
        <f>Data5[[#This Row],[TOTAL CHELTUIELI LEI]]/Data5[[#This Row],[NUMĂRUL PERSOANELOR ÎNSCRISE ÎN LISTELE ELECTORALE]]</f>
        <v>1.9320708110333471</v>
      </c>
      <c r="U364" s="41">
        <f>Data5[[#This Row],[TOTAL CHELTUIELI EURO]]/Data5[[#This Row],[NUMĂRUL PERSOANELOR ÎNSCRISE ÎN LISTELE ELECTORALE]]</f>
        <v>0.39917993657844819</v>
      </c>
      <c r="V364" s="41">
        <f>Data5[[#This Row],[TOTAL CHELTUIELI LEI]]/Data5[[#This Row],[NUMĂRUL PERSOANELOR CARE AU PARTICIPAT LA VOT]]</f>
        <v>4.1022727272727275</v>
      </c>
      <c r="W364" s="41">
        <f>Data5[[#This Row],[TOTAL CHELTUIELI EURO]]/Data5[[#This Row],[NUMĂRUL PERSOANELOR CARE AU PARTICIPAT LA VOT]]</f>
        <v>0.8475594982072121</v>
      </c>
      <c r="X364" s="43">
        <v>4.8400999999999996</v>
      </c>
      <c r="Y364" s="114" t="s">
        <v>2894</v>
      </c>
      <c r="Z364" s="44">
        <v>1</v>
      </c>
      <c r="AA364" s="115" t="s">
        <v>3105</v>
      </c>
      <c r="AB364" s="44">
        <v>0</v>
      </c>
      <c r="AC364" s="45"/>
    </row>
    <row r="365" spans="1:29" ht="12" customHeight="1" x14ac:dyDescent="0.2">
      <c r="A365" s="37">
        <v>364</v>
      </c>
      <c r="B365" s="38" t="s">
        <v>10</v>
      </c>
      <c r="C365" s="39" t="s">
        <v>1286</v>
      </c>
      <c r="D365" s="40">
        <v>44101</v>
      </c>
      <c r="E365" s="38">
        <v>1</v>
      </c>
      <c r="F365" s="38"/>
      <c r="G365" s="38" t="s">
        <v>2</v>
      </c>
      <c r="H365" s="38" t="s">
        <v>2</v>
      </c>
      <c r="I365" s="39">
        <v>0</v>
      </c>
      <c r="J365" s="39">
        <v>12478</v>
      </c>
      <c r="K365" s="39">
        <v>0</v>
      </c>
      <c r="L365" s="41">
        <f>SUM(Data5[[#This Row],[CHELTUIELI DE PERSONAL LEI]:[CHELTUIELI DE CAPITAL (ACTIVE NEFINANCIARE ) LEI]])</f>
        <v>12478</v>
      </c>
      <c r="M365" s="41">
        <f>Data5[[#This Row],[TOTAL CHELTUIELI LEI]]/Data5[[#This Row],[CURS VALUTAR EURO BNR 22 07 2020]]</f>
        <v>2578.0459081423937</v>
      </c>
      <c r="N365" s="49">
        <v>2959</v>
      </c>
      <c r="O365" s="42"/>
      <c r="P365" s="42">
        <v>1930</v>
      </c>
      <c r="Q365" s="42"/>
      <c r="R365" s="42">
        <f>Data5[[#This Row],[PERSOANE ÎNSCRISE ÎN LISTELE ELECTORALE (TURUL 1)            ]]+Data5[[#This Row],[PERSOANE ÎNSCRISE ÎN LISTELE ELECTORALE (TURUL AL 2-LEA)]]</f>
        <v>2959</v>
      </c>
      <c r="S365" s="42">
        <f>Data5[[#This Row],[PERSOANE CARE AU PARTICIPAT LA VOT (TURUL 1)]]+Data5[[#This Row],[PERSOANE CARE AU PARTICIPAT LA VOT  (TURUL AL 2-LEA)]]</f>
        <v>1930</v>
      </c>
      <c r="T365" s="41">
        <f>Data5[[#This Row],[TOTAL CHELTUIELI LEI]]/Data5[[#This Row],[NUMĂRUL PERSOANELOR ÎNSCRISE ÎN LISTELE ELECTORALE]]</f>
        <v>4.2169651909428865</v>
      </c>
      <c r="U365" s="41">
        <f>Data5[[#This Row],[TOTAL CHELTUIELI EURO]]/Data5[[#This Row],[NUMĂRUL PERSOANELOR ÎNSCRISE ÎN LISTELE ELECTORALE]]</f>
        <v>0.87125579862872382</v>
      </c>
      <c r="V365" s="41">
        <f>Data5[[#This Row],[TOTAL CHELTUIELI LEI]]/Data5[[#This Row],[NUMĂRUL PERSOANELOR CARE AU PARTICIPAT LA VOT]]</f>
        <v>6.4652849740932643</v>
      </c>
      <c r="W365" s="41">
        <f>Data5[[#This Row],[TOTAL CHELTUIELI EURO]]/Data5[[#This Row],[NUMĂRUL PERSOANELOR CARE AU PARTICIPAT LA VOT]]</f>
        <v>1.3357750819390641</v>
      </c>
      <c r="X365" s="43">
        <v>4.8400999999999996</v>
      </c>
      <c r="Y365" s="114" t="s">
        <v>2895</v>
      </c>
      <c r="Z365" s="44">
        <v>4</v>
      </c>
      <c r="AA365" s="115" t="s">
        <v>3105</v>
      </c>
      <c r="AB365" s="44">
        <v>0</v>
      </c>
      <c r="AC365" s="45"/>
    </row>
    <row r="366" spans="1:29" ht="12" customHeight="1" x14ac:dyDescent="0.2">
      <c r="A366" s="37">
        <v>365</v>
      </c>
      <c r="B366" s="38" t="s">
        <v>10</v>
      </c>
      <c r="C366" s="39" t="s">
        <v>1287</v>
      </c>
      <c r="D366" s="40">
        <v>44101</v>
      </c>
      <c r="E366" s="38">
        <v>1</v>
      </c>
      <c r="F366" s="38"/>
      <c r="G366" s="38" t="s">
        <v>2</v>
      </c>
      <c r="H366" s="38" t="s">
        <v>2</v>
      </c>
      <c r="I366" s="39">
        <v>900</v>
      </c>
      <c r="J366" s="39">
        <v>13225.1</v>
      </c>
      <c r="K366" s="39">
        <v>0</v>
      </c>
      <c r="L366" s="41">
        <f>SUM(Data5[[#This Row],[CHELTUIELI DE PERSONAL LEI]:[CHELTUIELI DE CAPITAL (ACTIVE NEFINANCIARE ) LEI]])</f>
        <v>14125.1</v>
      </c>
      <c r="M366" s="41">
        <f>Data5[[#This Row],[TOTAL CHELTUIELI LEI]]/Data5[[#This Row],[CURS VALUTAR EURO BNR 22 07 2020]]</f>
        <v>2918.3487944463959</v>
      </c>
      <c r="N366" s="49">
        <v>2325</v>
      </c>
      <c r="O366" s="42"/>
      <c r="P366" s="42">
        <v>1394</v>
      </c>
      <c r="Q366" s="42"/>
      <c r="R366" s="42">
        <f>Data5[[#This Row],[PERSOANE ÎNSCRISE ÎN LISTELE ELECTORALE (TURUL 1)            ]]+Data5[[#This Row],[PERSOANE ÎNSCRISE ÎN LISTELE ELECTORALE (TURUL AL 2-LEA)]]</f>
        <v>2325</v>
      </c>
      <c r="S366" s="42">
        <f>Data5[[#This Row],[PERSOANE CARE AU PARTICIPAT LA VOT (TURUL 1)]]+Data5[[#This Row],[PERSOANE CARE AU PARTICIPAT LA VOT  (TURUL AL 2-LEA)]]</f>
        <v>1394</v>
      </c>
      <c r="T366" s="41">
        <f>Data5[[#This Row],[TOTAL CHELTUIELI LEI]]/Data5[[#This Row],[NUMĂRUL PERSOANELOR ÎNSCRISE ÎN LISTELE ELECTORALE]]</f>
        <v>6.0753118279569893</v>
      </c>
      <c r="U366" s="41">
        <f>Data5[[#This Row],[TOTAL CHELTUIELI EURO]]/Data5[[#This Row],[NUMĂRUL PERSOANELOR ÎNSCRISE ÎN LISTELE ELECTORALE]]</f>
        <v>1.2552037825575897</v>
      </c>
      <c r="V366" s="41">
        <f>Data5[[#This Row],[TOTAL CHELTUIELI LEI]]/Data5[[#This Row],[NUMĂRUL PERSOANELOR CARE AU PARTICIPAT LA VOT]]</f>
        <v>10.132783357245337</v>
      </c>
      <c r="W366" s="41">
        <f>Data5[[#This Row],[TOTAL CHELTUIELI EURO]]/Data5[[#This Row],[NUMĂRUL PERSOANELOR CARE AU PARTICIPAT LA VOT]]</f>
        <v>2.0935070261451907</v>
      </c>
      <c r="X366" s="43">
        <v>4.8400999999999996</v>
      </c>
      <c r="Y366" s="114" t="s">
        <v>2889</v>
      </c>
      <c r="Z366" s="44">
        <v>6</v>
      </c>
      <c r="AA366" s="115" t="s">
        <v>3107</v>
      </c>
      <c r="AB366" s="44">
        <v>1</v>
      </c>
      <c r="AC366" s="45"/>
    </row>
    <row r="367" spans="1:29" ht="12" customHeight="1" x14ac:dyDescent="0.2">
      <c r="A367" s="37">
        <v>366</v>
      </c>
      <c r="B367" s="38" t="s">
        <v>10</v>
      </c>
      <c r="C367" s="39" t="s">
        <v>979</v>
      </c>
      <c r="D367" s="40">
        <v>44101</v>
      </c>
      <c r="E367" s="38">
        <v>1</v>
      </c>
      <c r="F367" s="38"/>
      <c r="G367" s="38" t="s">
        <v>2</v>
      </c>
      <c r="H367" s="38" t="s">
        <v>2</v>
      </c>
      <c r="I367" s="39">
        <v>550</v>
      </c>
      <c r="J367" s="39">
        <v>13091.36</v>
      </c>
      <c r="K367" s="39">
        <v>0</v>
      </c>
      <c r="L367" s="41">
        <f>SUM(Data5[[#This Row],[CHELTUIELI DE PERSONAL LEI]:[CHELTUIELI DE CAPITAL (ACTIVE NEFINANCIARE ) LEI]])</f>
        <v>13641.36</v>
      </c>
      <c r="M367" s="41">
        <f>Data5[[#This Row],[TOTAL CHELTUIELI LEI]]/Data5[[#This Row],[CURS VALUTAR EURO BNR 22 07 2020]]</f>
        <v>2818.4045784178015</v>
      </c>
      <c r="N367" s="49">
        <v>2627</v>
      </c>
      <c r="O367" s="42"/>
      <c r="P367" s="42">
        <v>1723</v>
      </c>
      <c r="Q367" s="42"/>
      <c r="R367" s="42">
        <f>Data5[[#This Row],[PERSOANE ÎNSCRISE ÎN LISTELE ELECTORALE (TURUL 1)            ]]+Data5[[#This Row],[PERSOANE ÎNSCRISE ÎN LISTELE ELECTORALE (TURUL AL 2-LEA)]]</f>
        <v>2627</v>
      </c>
      <c r="S367" s="42">
        <f>Data5[[#This Row],[PERSOANE CARE AU PARTICIPAT LA VOT (TURUL 1)]]+Data5[[#This Row],[PERSOANE CARE AU PARTICIPAT LA VOT  (TURUL AL 2-LEA)]]</f>
        <v>1723</v>
      </c>
      <c r="T367" s="41">
        <f>Data5[[#This Row],[TOTAL CHELTUIELI LEI]]/Data5[[#This Row],[NUMĂRUL PERSOANELOR ÎNSCRISE ÎN LISTELE ELECTORALE]]</f>
        <v>5.1927521888085266</v>
      </c>
      <c r="U367" s="41">
        <f>Data5[[#This Row],[TOTAL CHELTUIELI EURO]]/Data5[[#This Row],[NUMĂRUL PERSOANELOR ÎNSCRISE ÎN LISTELE ELECTORALE]]</f>
        <v>1.0728605170985159</v>
      </c>
      <c r="V367" s="41">
        <f>Data5[[#This Row],[TOTAL CHELTUIELI LEI]]/Data5[[#This Row],[NUMĂRUL PERSOANELOR CARE AU PARTICIPAT LA VOT]]</f>
        <v>7.9172141613464886</v>
      </c>
      <c r="W367" s="41">
        <f>Data5[[#This Row],[TOTAL CHELTUIELI EURO]]/Data5[[#This Row],[NUMĂRUL PERSOANELOR CARE AU PARTICIPAT LA VOT]]</f>
        <v>1.635754253289496</v>
      </c>
      <c r="X367" s="43">
        <v>4.8400999999999996</v>
      </c>
      <c r="Y367" s="114" t="s">
        <v>2892</v>
      </c>
      <c r="Z367" s="44">
        <v>5</v>
      </c>
      <c r="AA367" s="115" t="s">
        <v>3107</v>
      </c>
      <c r="AB367" s="44">
        <v>1</v>
      </c>
      <c r="AC367" s="45"/>
    </row>
    <row r="368" spans="1:29" ht="12" customHeight="1" x14ac:dyDescent="0.2">
      <c r="A368" s="37">
        <v>367</v>
      </c>
      <c r="B368" s="38" t="s">
        <v>10</v>
      </c>
      <c r="C368" s="39" t="s">
        <v>1288</v>
      </c>
      <c r="D368" s="40">
        <v>44101</v>
      </c>
      <c r="E368" s="38">
        <v>1</v>
      </c>
      <c r="F368" s="38"/>
      <c r="G368" s="38" t="s">
        <v>2</v>
      </c>
      <c r="H368" s="38" t="s">
        <v>2</v>
      </c>
      <c r="I368" s="39">
        <v>0</v>
      </c>
      <c r="J368" s="39">
        <v>15000</v>
      </c>
      <c r="K368" s="39">
        <v>0</v>
      </c>
      <c r="L368" s="41">
        <f>SUM(Data5[[#This Row],[CHELTUIELI DE PERSONAL LEI]:[CHELTUIELI DE CAPITAL (ACTIVE NEFINANCIARE ) LEI]])</f>
        <v>15000</v>
      </c>
      <c r="M368" s="41">
        <f>Data5[[#This Row],[TOTAL CHELTUIELI LEI]]/Data5[[#This Row],[CURS VALUTAR EURO BNR 22 07 2020]]</f>
        <v>3099.1095225305266</v>
      </c>
      <c r="N368" s="49">
        <v>2524</v>
      </c>
      <c r="O368" s="42"/>
      <c r="P368" s="42">
        <v>1648</v>
      </c>
      <c r="Q368" s="42"/>
      <c r="R368" s="42">
        <f>Data5[[#This Row],[PERSOANE ÎNSCRISE ÎN LISTELE ELECTORALE (TURUL 1)            ]]+Data5[[#This Row],[PERSOANE ÎNSCRISE ÎN LISTELE ELECTORALE (TURUL AL 2-LEA)]]</f>
        <v>2524</v>
      </c>
      <c r="S368" s="42">
        <f>Data5[[#This Row],[PERSOANE CARE AU PARTICIPAT LA VOT (TURUL 1)]]+Data5[[#This Row],[PERSOANE CARE AU PARTICIPAT LA VOT  (TURUL AL 2-LEA)]]</f>
        <v>1648</v>
      </c>
      <c r="T368" s="41">
        <f>Data5[[#This Row],[TOTAL CHELTUIELI LEI]]/Data5[[#This Row],[NUMĂRUL PERSOANELOR ÎNSCRISE ÎN LISTELE ELECTORALE]]</f>
        <v>5.9429477020602217</v>
      </c>
      <c r="U368" s="41">
        <f>Data5[[#This Row],[TOTAL CHELTUIELI EURO]]/Data5[[#This Row],[NUMĂRUL PERSOANELOR ÎNSCRISE ÎN LISTELE ELECTORALE]]</f>
        <v>1.227856387690383</v>
      </c>
      <c r="V368" s="41">
        <f>Data5[[#This Row],[TOTAL CHELTUIELI LEI]]/Data5[[#This Row],[NUMĂRUL PERSOANELOR CARE AU PARTICIPAT LA VOT]]</f>
        <v>9.1019417475728162</v>
      </c>
      <c r="W368" s="41">
        <f>Data5[[#This Row],[TOTAL CHELTUIELI EURO]]/Data5[[#This Row],[NUMĂRUL PERSOANELOR CARE AU PARTICIPAT LA VOT]]</f>
        <v>1.880527622894737</v>
      </c>
      <c r="X368" s="43">
        <v>4.8400999999999996</v>
      </c>
      <c r="Y368" s="114" t="s">
        <v>2892</v>
      </c>
      <c r="Z368" s="44">
        <v>5</v>
      </c>
      <c r="AA368" s="115" t="s">
        <v>3107</v>
      </c>
      <c r="AB368" s="44">
        <v>1</v>
      </c>
      <c r="AC368" s="45"/>
    </row>
    <row r="369" spans="1:29" ht="12" customHeight="1" x14ac:dyDescent="0.2">
      <c r="A369" s="37">
        <v>368</v>
      </c>
      <c r="B369" s="38" t="s">
        <v>10</v>
      </c>
      <c r="C369" s="39" t="s">
        <v>1289</v>
      </c>
      <c r="D369" s="40">
        <v>44101</v>
      </c>
      <c r="E369" s="38">
        <v>1</v>
      </c>
      <c r="F369" s="38"/>
      <c r="G369" s="38" t="s">
        <v>2</v>
      </c>
      <c r="H369" s="38" t="s">
        <v>2</v>
      </c>
      <c r="I369" s="39">
        <v>1440</v>
      </c>
      <c r="J369" s="39">
        <v>7559.29</v>
      </c>
      <c r="K369" s="39">
        <v>0</v>
      </c>
      <c r="L369" s="41">
        <f>SUM(Data5[[#This Row],[CHELTUIELI DE PERSONAL LEI]:[CHELTUIELI DE CAPITAL (ACTIVE NEFINANCIARE ) LEI]])</f>
        <v>8999.2900000000009</v>
      </c>
      <c r="M369" s="41">
        <f>Data5[[#This Row],[TOTAL CHELTUIELI LEI]]/Data5[[#This Row],[CURS VALUTAR EURO BNR 22 07 2020]]</f>
        <v>1859.3190223342497</v>
      </c>
      <c r="N369" s="49">
        <v>4170</v>
      </c>
      <c r="O369" s="42"/>
      <c r="P369" s="42">
        <v>2194</v>
      </c>
      <c r="Q369" s="42"/>
      <c r="R369" s="42">
        <f>Data5[[#This Row],[PERSOANE ÎNSCRISE ÎN LISTELE ELECTORALE (TURUL 1)            ]]+Data5[[#This Row],[PERSOANE ÎNSCRISE ÎN LISTELE ELECTORALE (TURUL AL 2-LEA)]]</f>
        <v>4170</v>
      </c>
      <c r="S369" s="42">
        <f>Data5[[#This Row],[PERSOANE CARE AU PARTICIPAT LA VOT (TURUL 1)]]+Data5[[#This Row],[PERSOANE CARE AU PARTICIPAT LA VOT  (TURUL AL 2-LEA)]]</f>
        <v>2194</v>
      </c>
      <c r="T369" s="41">
        <f>Data5[[#This Row],[TOTAL CHELTUIELI LEI]]/Data5[[#This Row],[NUMĂRUL PERSOANELOR ÎNSCRISE ÎN LISTELE ELECTORALE]]</f>
        <v>2.1581031175059953</v>
      </c>
      <c r="U369" s="41">
        <f>Data5[[#This Row],[TOTAL CHELTUIELI EURO]]/Data5[[#This Row],[NUMĂRUL PERSOANELOR ÎNSCRISE ÎN LISTELE ELECTORALE]]</f>
        <v>0.44587986147104308</v>
      </c>
      <c r="V369" s="41">
        <f>Data5[[#This Row],[TOTAL CHELTUIELI LEI]]/Data5[[#This Row],[NUMĂRUL PERSOANELOR CARE AU PARTICIPAT LA VOT]]</f>
        <v>4.1017730173199638</v>
      </c>
      <c r="W369" s="41">
        <f>Data5[[#This Row],[TOTAL CHELTUIELI EURO]]/Data5[[#This Row],[NUMĂRUL PERSOANELOR CARE AU PARTICIPAT LA VOT]]</f>
        <v>0.84745625448233808</v>
      </c>
      <c r="X369" s="43">
        <v>4.8400999999999996</v>
      </c>
      <c r="Y369" s="114" t="s">
        <v>2891</v>
      </c>
      <c r="Z369" s="44">
        <v>2</v>
      </c>
      <c r="AA369" s="115" t="s">
        <v>3105</v>
      </c>
      <c r="AB369" s="44">
        <v>0</v>
      </c>
      <c r="AC369" s="45"/>
    </row>
    <row r="370" spans="1:29" ht="12" customHeight="1" x14ac:dyDescent="0.2">
      <c r="A370" s="37">
        <v>369</v>
      </c>
      <c r="B370" s="38" t="s">
        <v>10</v>
      </c>
      <c r="C370" s="39" t="s">
        <v>1290</v>
      </c>
      <c r="D370" s="40">
        <v>44101</v>
      </c>
      <c r="E370" s="38">
        <v>1</v>
      </c>
      <c r="F370" s="38"/>
      <c r="G370" s="38" t="s">
        <v>2</v>
      </c>
      <c r="H370" s="38" t="s">
        <v>2</v>
      </c>
      <c r="I370" s="39">
        <v>3500</v>
      </c>
      <c r="J370" s="39">
        <v>11075.15</v>
      </c>
      <c r="K370" s="39">
        <v>0</v>
      </c>
      <c r="L370" s="41">
        <f>SUM(Data5[[#This Row],[CHELTUIELI DE PERSONAL LEI]:[CHELTUIELI DE CAPITAL (ACTIVE NEFINANCIARE ) LEI]])</f>
        <v>14575.15</v>
      </c>
      <c r="M370" s="41">
        <f>Data5[[#This Row],[TOTAL CHELTUIELI LEI]]/Data5[[#This Row],[CURS VALUTAR EURO BNR 22 07 2020]]</f>
        <v>3011.3324104873868</v>
      </c>
      <c r="N370" s="49">
        <v>3914</v>
      </c>
      <c r="O370" s="42"/>
      <c r="P370" s="42">
        <v>2367</v>
      </c>
      <c r="Q370" s="42"/>
      <c r="R370" s="42">
        <f>Data5[[#This Row],[PERSOANE ÎNSCRISE ÎN LISTELE ELECTORALE (TURUL 1)            ]]+Data5[[#This Row],[PERSOANE ÎNSCRISE ÎN LISTELE ELECTORALE (TURUL AL 2-LEA)]]</f>
        <v>3914</v>
      </c>
      <c r="S370" s="42">
        <f>Data5[[#This Row],[PERSOANE CARE AU PARTICIPAT LA VOT (TURUL 1)]]+Data5[[#This Row],[PERSOANE CARE AU PARTICIPAT LA VOT  (TURUL AL 2-LEA)]]</f>
        <v>2367</v>
      </c>
      <c r="T370" s="41">
        <f>Data5[[#This Row],[TOTAL CHELTUIELI LEI]]/Data5[[#This Row],[NUMĂRUL PERSOANELOR ÎNSCRISE ÎN LISTELE ELECTORALE]]</f>
        <v>3.7238502810424117</v>
      </c>
      <c r="U370" s="41">
        <f>Data5[[#This Row],[TOTAL CHELTUIELI EURO]]/Data5[[#This Row],[NUMĂRUL PERSOANELOR ÎNSCRISE ÎN LISTELE ELECTORALE]]</f>
        <v>0.76937465776376768</v>
      </c>
      <c r="V370" s="41">
        <f>Data5[[#This Row],[TOTAL CHELTUIELI LEI]]/Data5[[#This Row],[NUMĂRUL PERSOANELOR CARE AU PARTICIPAT LA VOT]]</f>
        <v>6.1576468103084068</v>
      </c>
      <c r="W370" s="41">
        <f>Data5[[#This Row],[TOTAL CHELTUIELI EURO]]/Data5[[#This Row],[NUMĂRUL PERSOANELOR CARE AU PARTICIPAT LA VOT]]</f>
        <v>1.2722147910804338</v>
      </c>
      <c r="X370" s="43">
        <v>4.8400999999999996</v>
      </c>
      <c r="Y370" s="114" t="s">
        <v>2884</v>
      </c>
      <c r="Z370" s="44">
        <v>3</v>
      </c>
      <c r="AA370" s="115" t="s">
        <v>3105</v>
      </c>
      <c r="AB370" s="44">
        <v>0</v>
      </c>
      <c r="AC370" s="45"/>
    </row>
    <row r="371" spans="1:29" ht="12" customHeight="1" x14ac:dyDescent="0.2">
      <c r="A371" s="37">
        <v>370</v>
      </c>
      <c r="B371" s="38" t="s">
        <v>10</v>
      </c>
      <c r="C371" s="39" t="s">
        <v>1291</v>
      </c>
      <c r="D371" s="40">
        <v>44101</v>
      </c>
      <c r="E371" s="38">
        <v>1</v>
      </c>
      <c r="F371" s="38"/>
      <c r="G371" s="38" t="s">
        <v>2</v>
      </c>
      <c r="H371" s="38" t="s">
        <v>2</v>
      </c>
      <c r="I371" s="39">
        <v>0</v>
      </c>
      <c r="J371" s="39">
        <v>4560.1099999999997</v>
      </c>
      <c r="K371" s="39">
        <v>0</v>
      </c>
      <c r="L371" s="41">
        <f>SUM(Data5[[#This Row],[CHELTUIELI DE PERSONAL LEI]:[CHELTUIELI DE CAPITAL (ACTIVE NEFINANCIARE ) LEI]])</f>
        <v>4560.1099999999997</v>
      </c>
      <c r="M371" s="41">
        <f>Data5[[#This Row],[TOTAL CHELTUIELI LEI]]/Data5[[#This Row],[CURS VALUTAR EURO BNR 22 07 2020]]</f>
        <v>942.15202165244523</v>
      </c>
      <c r="N371" s="49">
        <v>1019</v>
      </c>
      <c r="O371" s="42"/>
      <c r="P371" s="42">
        <v>690</v>
      </c>
      <c r="Q371" s="42"/>
      <c r="R371" s="42">
        <f>Data5[[#This Row],[PERSOANE ÎNSCRISE ÎN LISTELE ELECTORALE (TURUL 1)            ]]+Data5[[#This Row],[PERSOANE ÎNSCRISE ÎN LISTELE ELECTORALE (TURUL AL 2-LEA)]]</f>
        <v>1019</v>
      </c>
      <c r="S371" s="42">
        <f>Data5[[#This Row],[PERSOANE CARE AU PARTICIPAT LA VOT (TURUL 1)]]+Data5[[#This Row],[PERSOANE CARE AU PARTICIPAT LA VOT  (TURUL AL 2-LEA)]]</f>
        <v>690</v>
      </c>
      <c r="T371" s="41">
        <f>Data5[[#This Row],[TOTAL CHELTUIELI LEI]]/Data5[[#This Row],[NUMĂRUL PERSOANELOR ÎNSCRISE ÎN LISTELE ELECTORALE]]</f>
        <v>4.4750834151128558</v>
      </c>
      <c r="U371" s="41">
        <f>Data5[[#This Row],[TOTAL CHELTUIELI EURO]]/Data5[[#This Row],[NUMĂRUL PERSOANELOR ÎNSCRISE ÎN LISTELE ELECTORALE]]</f>
        <v>0.92458490839297869</v>
      </c>
      <c r="V371" s="41">
        <f>Data5[[#This Row],[TOTAL CHELTUIELI LEI]]/Data5[[#This Row],[NUMĂRUL PERSOANELOR CARE AU PARTICIPAT LA VOT]]</f>
        <v>6.6088550724637676</v>
      </c>
      <c r="W371" s="41">
        <f>Data5[[#This Row],[TOTAL CHELTUIELI EURO]]/Data5[[#This Row],[NUMĂRUL PERSOANELOR CARE AU PARTICIPAT LA VOT]]</f>
        <v>1.3654377125397756</v>
      </c>
      <c r="X371" s="43">
        <v>4.8400999999999996</v>
      </c>
      <c r="Y371" s="114" t="s">
        <v>2895</v>
      </c>
      <c r="Z371" s="44">
        <v>4</v>
      </c>
      <c r="AA371" s="115" t="s">
        <v>3105</v>
      </c>
      <c r="AB371" s="44">
        <v>0</v>
      </c>
      <c r="AC371" s="45"/>
    </row>
    <row r="372" spans="1:29" ht="12" customHeight="1" x14ac:dyDescent="0.2">
      <c r="A372" s="37">
        <v>371</v>
      </c>
      <c r="B372" s="38" t="s">
        <v>10</v>
      </c>
      <c r="C372" s="39" t="s">
        <v>1292</v>
      </c>
      <c r="D372" s="40">
        <v>44101</v>
      </c>
      <c r="E372" s="38">
        <v>1</v>
      </c>
      <c r="F372" s="38"/>
      <c r="G372" s="38" t="s">
        <v>2</v>
      </c>
      <c r="H372" s="38" t="s">
        <v>2</v>
      </c>
      <c r="I372" s="39">
        <v>4500</v>
      </c>
      <c r="J372" s="39">
        <v>11242</v>
      </c>
      <c r="K372" s="39">
        <v>0</v>
      </c>
      <c r="L372" s="41">
        <f>SUM(Data5[[#This Row],[CHELTUIELI DE PERSONAL LEI]:[CHELTUIELI DE CAPITAL (ACTIVE NEFINANCIARE ) LEI]])</f>
        <v>15742</v>
      </c>
      <c r="M372" s="41">
        <f>Data5[[#This Row],[TOTAL CHELTUIELI LEI]]/Data5[[#This Row],[CURS VALUTAR EURO BNR 22 07 2020]]</f>
        <v>3252.4121402450364</v>
      </c>
      <c r="N372" s="49">
        <v>3053</v>
      </c>
      <c r="O372" s="42"/>
      <c r="P372" s="42">
        <v>2003</v>
      </c>
      <c r="Q372" s="42"/>
      <c r="R372" s="42">
        <f>Data5[[#This Row],[PERSOANE ÎNSCRISE ÎN LISTELE ELECTORALE (TURUL 1)            ]]+Data5[[#This Row],[PERSOANE ÎNSCRISE ÎN LISTELE ELECTORALE (TURUL AL 2-LEA)]]</f>
        <v>3053</v>
      </c>
      <c r="S372" s="42">
        <f>Data5[[#This Row],[PERSOANE CARE AU PARTICIPAT LA VOT (TURUL 1)]]+Data5[[#This Row],[PERSOANE CARE AU PARTICIPAT LA VOT  (TURUL AL 2-LEA)]]</f>
        <v>2003</v>
      </c>
      <c r="T372" s="41">
        <f>Data5[[#This Row],[TOTAL CHELTUIELI LEI]]/Data5[[#This Row],[NUMĂRUL PERSOANELOR ÎNSCRISE ÎN LISTELE ELECTORALE]]</f>
        <v>5.1562397641663935</v>
      </c>
      <c r="U372" s="41">
        <f>Data5[[#This Row],[TOTAL CHELTUIELI EURO]]/Data5[[#This Row],[NUMĂRUL PERSOANELOR ÎNSCRISE ÎN LISTELE ELECTORALE]]</f>
        <v>1.0653167835719084</v>
      </c>
      <c r="V372" s="41">
        <f>Data5[[#This Row],[TOTAL CHELTUIELI LEI]]/Data5[[#This Row],[NUMĂRUL PERSOANELOR CARE AU PARTICIPAT LA VOT]]</f>
        <v>7.8592111832251623</v>
      </c>
      <c r="W372" s="41">
        <f>Data5[[#This Row],[TOTAL CHELTUIELI EURO]]/Data5[[#This Row],[NUMĂRUL PERSOANELOR CARE AU PARTICIPAT LA VOT]]</f>
        <v>1.623770414500767</v>
      </c>
      <c r="X372" s="43">
        <v>4.8400999999999996</v>
      </c>
      <c r="Y372" s="114" t="s">
        <v>2892</v>
      </c>
      <c r="Z372" s="44">
        <v>5</v>
      </c>
      <c r="AA372" s="115" t="s">
        <v>3107</v>
      </c>
      <c r="AB372" s="44">
        <v>1</v>
      </c>
      <c r="AC372" s="45"/>
    </row>
    <row r="373" spans="1:29" ht="12" customHeight="1" x14ac:dyDescent="0.2">
      <c r="A373" s="37">
        <v>372</v>
      </c>
      <c r="B373" s="38" t="s">
        <v>10</v>
      </c>
      <c r="C373" s="39" t="s">
        <v>1293</v>
      </c>
      <c r="D373" s="40">
        <v>44101</v>
      </c>
      <c r="E373" s="38">
        <v>1</v>
      </c>
      <c r="F373" s="38"/>
      <c r="G373" s="38" t="s">
        <v>2</v>
      </c>
      <c r="H373" s="38" t="s">
        <v>2</v>
      </c>
      <c r="I373" s="39">
        <v>800</v>
      </c>
      <c r="J373" s="39">
        <v>1032.75</v>
      </c>
      <c r="K373" s="39">
        <v>0</v>
      </c>
      <c r="L373" s="41">
        <f>SUM(Data5[[#This Row],[CHELTUIELI DE PERSONAL LEI]:[CHELTUIELI DE CAPITAL (ACTIVE NEFINANCIARE ) LEI]])</f>
        <v>1832.75</v>
      </c>
      <c r="M373" s="41">
        <f>Data5[[#This Row],[TOTAL CHELTUIELI LEI]]/Data5[[#This Row],[CURS VALUTAR EURO BNR 22 07 2020]]</f>
        <v>378.65953182785483</v>
      </c>
      <c r="N373" s="49">
        <v>3657</v>
      </c>
      <c r="O373" s="42"/>
      <c r="P373" s="42">
        <v>2115</v>
      </c>
      <c r="Q373" s="42"/>
      <c r="R373" s="42">
        <f>Data5[[#This Row],[PERSOANE ÎNSCRISE ÎN LISTELE ELECTORALE (TURUL 1)            ]]+Data5[[#This Row],[PERSOANE ÎNSCRISE ÎN LISTELE ELECTORALE (TURUL AL 2-LEA)]]</f>
        <v>3657</v>
      </c>
      <c r="S373" s="42">
        <f>Data5[[#This Row],[PERSOANE CARE AU PARTICIPAT LA VOT (TURUL 1)]]+Data5[[#This Row],[PERSOANE CARE AU PARTICIPAT LA VOT  (TURUL AL 2-LEA)]]</f>
        <v>2115</v>
      </c>
      <c r="T373" s="41">
        <f>Data5[[#This Row],[TOTAL CHELTUIELI LEI]]/Data5[[#This Row],[NUMĂRUL PERSOANELOR ÎNSCRISE ÎN LISTELE ELECTORALE]]</f>
        <v>0.50116215477167081</v>
      </c>
      <c r="U373" s="41">
        <f>Data5[[#This Row],[TOTAL CHELTUIELI EURO]]/Data5[[#This Row],[NUMĂRUL PERSOANELOR ÎNSCRISE ÎN LISTELE ELECTORALE]]</f>
        <v>0.10354376041232016</v>
      </c>
      <c r="V373" s="41">
        <f>Data5[[#This Row],[TOTAL CHELTUIELI LEI]]/Data5[[#This Row],[NUMĂRUL PERSOANELOR CARE AU PARTICIPAT LA VOT]]</f>
        <v>0.866548463356974</v>
      </c>
      <c r="W373" s="41">
        <f>Data5[[#This Row],[TOTAL CHELTUIELI EURO]]/Data5[[#This Row],[NUMĂRUL PERSOANELOR CARE AU PARTICIPAT LA VOT]]</f>
        <v>0.17903523963491955</v>
      </c>
      <c r="X373" s="43">
        <v>4.8400999999999996</v>
      </c>
      <c r="Y373" s="114" t="s">
        <v>2890</v>
      </c>
      <c r="Z373" s="44">
        <v>0</v>
      </c>
      <c r="AA373" s="115" t="s">
        <v>3105</v>
      </c>
      <c r="AB373" s="44">
        <v>0</v>
      </c>
      <c r="AC373" s="45"/>
    </row>
    <row r="374" spans="1:29" ht="12" customHeight="1" x14ac:dyDescent="0.2">
      <c r="A374" s="37">
        <v>373</v>
      </c>
      <c r="B374" s="38" t="s">
        <v>10</v>
      </c>
      <c r="C374" s="39" t="s">
        <v>1294</v>
      </c>
      <c r="D374" s="40">
        <v>44101</v>
      </c>
      <c r="E374" s="38">
        <v>1</v>
      </c>
      <c r="F374" s="38"/>
      <c r="G374" s="38" t="s">
        <v>2</v>
      </c>
      <c r="H374" s="38" t="s">
        <v>2</v>
      </c>
      <c r="I374" s="39">
        <v>600</v>
      </c>
      <c r="J374" s="39">
        <v>13559.84</v>
      </c>
      <c r="K374" s="39">
        <v>0</v>
      </c>
      <c r="L374" s="41">
        <f>SUM(Data5[[#This Row],[CHELTUIELI DE PERSONAL LEI]:[CHELTUIELI DE CAPITAL (ACTIVE NEFINANCIARE ) LEI]])</f>
        <v>14159.84</v>
      </c>
      <c r="M374" s="41">
        <f>Data5[[#This Row],[TOTAL CHELTUIELI LEI]]/Data5[[#This Row],[CURS VALUTAR EURO BNR 22 07 2020]]</f>
        <v>2925.5263321005768</v>
      </c>
      <c r="N374" s="49">
        <v>3864</v>
      </c>
      <c r="O374" s="42"/>
      <c r="P374" s="42">
        <v>2691</v>
      </c>
      <c r="Q374" s="42"/>
      <c r="R374" s="42">
        <f>Data5[[#This Row],[PERSOANE ÎNSCRISE ÎN LISTELE ELECTORALE (TURUL 1)            ]]+Data5[[#This Row],[PERSOANE ÎNSCRISE ÎN LISTELE ELECTORALE (TURUL AL 2-LEA)]]</f>
        <v>3864</v>
      </c>
      <c r="S374" s="42">
        <f>Data5[[#This Row],[PERSOANE CARE AU PARTICIPAT LA VOT (TURUL 1)]]+Data5[[#This Row],[PERSOANE CARE AU PARTICIPAT LA VOT  (TURUL AL 2-LEA)]]</f>
        <v>2691</v>
      </c>
      <c r="T374" s="41">
        <f>Data5[[#This Row],[TOTAL CHELTUIELI LEI]]/Data5[[#This Row],[NUMĂRUL PERSOANELOR ÎNSCRISE ÎN LISTELE ELECTORALE]]</f>
        <v>3.6645548654244307</v>
      </c>
      <c r="U374" s="41">
        <f>Data5[[#This Row],[TOTAL CHELTUIELI EURO]]/Data5[[#This Row],[NUMĂRUL PERSOANELOR ÎNSCRISE ÎN LISTELE ELECTORALE]]</f>
        <v>0.75712379195149504</v>
      </c>
      <c r="V374" s="41">
        <f>Data5[[#This Row],[TOTAL CHELTUIELI LEI]]/Data5[[#This Row],[NUMĂRUL PERSOANELOR CARE AU PARTICIPAT LA VOT]]</f>
        <v>5.2619249349684134</v>
      </c>
      <c r="W374" s="41">
        <f>Data5[[#This Row],[TOTAL CHELTUIELI EURO]]/Data5[[#This Row],[NUMĂRUL PERSOANELOR CARE AU PARTICIPAT LA VOT]]</f>
        <v>1.0871521115200955</v>
      </c>
      <c r="X374" s="43">
        <v>4.8400999999999996</v>
      </c>
      <c r="Y374" s="114" t="s">
        <v>2884</v>
      </c>
      <c r="Z374" s="44">
        <v>3</v>
      </c>
      <c r="AA374" s="115" t="s">
        <v>3105</v>
      </c>
      <c r="AB374" s="44">
        <v>0</v>
      </c>
      <c r="AC374" s="45"/>
    </row>
    <row r="375" spans="1:29" ht="12" customHeight="1" x14ac:dyDescent="0.2">
      <c r="A375" s="37">
        <v>374</v>
      </c>
      <c r="B375" s="38" t="s">
        <v>10</v>
      </c>
      <c r="C375" s="39" t="s">
        <v>761</v>
      </c>
      <c r="D375" s="40">
        <v>44101</v>
      </c>
      <c r="E375" s="38">
        <v>1</v>
      </c>
      <c r="F375" s="38"/>
      <c r="G375" s="38" t="s">
        <v>2</v>
      </c>
      <c r="H375" s="38" t="s">
        <v>2</v>
      </c>
      <c r="I375" s="39">
        <v>5400</v>
      </c>
      <c r="J375" s="39">
        <v>7353.01</v>
      </c>
      <c r="K375" s="39">
        <v>0</v>
      </c>
      <c r="L375" s="41">
        <f>SUM(Data5[[#This Row],[CHELTUIELI DE PERSONAL LEI]:[CHELTUIELI DE CAPITAL (ACTIVE NEFINANCIARE ) LEI]])</f>
        <v>12753.01</v>
      </c>
      <c r="M375" s="41">
        <f>Data5[[#This Row],[TOTAL CHELTUIELI LEI]]/Data5[[#This Row],[CURS VALUTAR EURO BNR 22 07 2020]]</f>
        <v>2634.8649821284685</v>
      </c>
      <c r="N375" s="49">
        <v>2828</v>
      </c>
      <c r="O375" s="42"/>
      <c r="P375" s="42">
        <v>1957</v>
      </c>
      <c r="Q375" s="42"/>
      <c r="R375" s="42">
        <f>Data5[[#This Row],[PERSOANE ÎNSCRISE ÎN LISTELE ELECTORALE (TURUL 1)            ]]+Data5[[#This Row],[PERSOANE ÎNSCRISE ÎN LISTELE ELECTORALE (TURUL AL 2-LEA)]]</f>
        <v>2828</v>
      </c>
      <c r="S375" s="42">
        <f>Data5[[#This Row],[PERSOANE CARE AU PARTICIPAT LA VOT (TURUL 1)]]+Data5[[#This Row],[PERSOANE CARE AU PARTICIPAT LA VOT  (TURUL AL 2-LEA)]]</f>
        <v>1957</v>
      </c>
      <c r="T375" s="41">
        <f>Data5[[#This Row],[TOTAL CHELTUIELI LEI]]/Data5[[#This Row],[NUMĂRUL PERSOANELOR ÎNSCRISE ÎN LISTELE ELECTORALE]]</f>
        <v>4.5095509193776522</v>
      </c>
      <c r="U375" s="41">
        <f>Data5[[#This Row],[TOTAL CHELTUIELI EURO]]/Data5[[#This Row],[NUMĂRUL PERSOANELOR ÎNSCRISE ÎN LISTELE ELECTORALE]]</f>
        <v>0.93170614643863803</v>
      </c>
      <c r="V375" s="41">
        <f>Data5[[#This Row],[TOTAL CHELTUIELI LEI]]/Data5[[#This Row],[NUMĂRUL PERSOANELOR CARE AU PARTICIPAT LA VOT]]</f>
        <v>6.5166121614716408</v>
      </c>
      <c r="W375" s="41">
        <f>Data5[[#This Row],[TOTAL CHELTUIELI EURO]]/Data5[[#This Row],[NUMĂRUL PERSOANELOR CARE AU PARTICIPAT LA VOT]]</f>
        <v>1.3463796536169996</v>
      </c>
      <c r="X375" s="43">
        <v>4.8400999999999996</v>
      </c>
      <c r="Y375" s="114" t="s">
        <v>2895</v>
      </c>
      <c r="Z375" s="44">
        <v>4</v>
      </c>
      <c r="AA375" s="115" t="s">
        <v>3105</v>
      </c>
      <c r="AB375" s="44">
        <v>0</v>
      </c>
      <c r="AC375" s="45"/>
    </row>
    <row r="376" spans="1:29" ht="12" customHeight="1" x14ac:dyDescent="0.2">
      <c r="A376" s="37">
        <v>375</v>
      </c>
      <c r="B376" s="38" t="s">
        <v>10</v>
      </c>
      <c r="C376" s="39" t="s">
        <v>1295</v>
      </c>
      <c r="D376" s="40">
        <v>44101</v>
      </c>
      <c r="E376" s="38">
        <v>1</v>
      </c>
      <c r="F376" s="38"/>
      <c r="G376" s="38" t="s">
        <v>2</v>
      </c>
      <c r="H376" s="38" t="s">
        <v>2</v>
      </c>
      <c r="I376" s="39">
        <v>4290</v>
      </c>
      <c r="J376" s="39">
        <v>25496.959999999999</v>
      </c>
      <c r="K376" s="39">
        <v>0</v>
      </c>
      <c r="L376" s="41">
        <f>SUM(Data5[[#This Row],[CHELTUIELI DE PERSONAL LEI]:[CHELTUIELI DE CAPITAL (ACTIVE NEFINANCIARE ) LEI]])</f>
        <v>29786.959999999999</v>
      </c>
      <c r="M376" s="41">
        <f>Data5[[#This Row],[TOTAL CHELTUIELI LEI]]/Data5[[#This Row],[CURS VALUTAR EURO BNR 22 07 2020]]</f>
        <v>6154.2034255490589</v>
      </c>
      <c r="N376" s="49">
        <v>2125</v>
      </c>
      <c r="O376" s="42"/>
      <c r="P376" s="42">
        <v>1808</v>
      </c>
      <c r="Q376" s="42"/>
      <c r="R376" s="42">
        <f>Data5[[#This Row],[PERSOANE ÎNSCRISE ÎN LISTELE ELECTORALE (TURUL 1)            ]]+Data5[[#This Row],[PERSOANE ÎNSCRISE ÎN LISTELE ELECTORALE (TURUL AL 2-LEA)]]</f>
        <v>2125</v>
      </c>
      <c r="S376" s="42">
        <f>Data5[[#This Row],[PERSOANE CARE AU PARTICIPAT LA VOT (TURUL 1)]]+Data5[[#This Row],[PERSOANE CARE AU PARTICIPAT LA VOT  (TURUL AL 2-LEA)]]</f>
        <v>1808</v>
      </c>
      <c r="T376" s="41">
        <f>Data5[[#This Row],[TOTAL CHELTUIELI LEI]]/Data5[[#This Row],[NUMĂRUL PERSOANELOR ÎNSCRISE ÎN LISTELE ELECTORALE]]</f>
        <v>14.017392941176471</v>
      </c>
      <c r="U376" s="41">
        <f>Data5[[#This Row],[TOTAL CHELTUIELI EURO]]/Data5[[#This Row],[NUMĂRUL PERSOANELOR ÎNSCRISE ÎN LISTELE ELECTORALE]]</f>
        <v>2.8960957296701455</v>
      </c>
      <c r="V376" s="41">
        <f>Data5[[#This Row],[TOTAL CHELTUIELI LEI]]/Data5[[#This Row],[NUMĂRUL PERSOANELOR CARE AU PARTICIPAT LA VOT]]</f>
        <v>16.475088495575221</v>
      </c>
      <c r="W376" s="41">
        <f>Data5[[#This Row],[TOTAL CHELTUIELI EURO]]/Data5[[#This Row],[NUMĂRUL PERSOANELOR CARE AU PARTICIPAT LA VOT]]</f>
        <v>3.4038735760780194</v>
      </c>
      <c r="X376" s="43">
        <v>4.8400999999999996</v>
      </c>
      <c r="Y376" s="114" t="s">
        <v>2885</v>
      </c>
      <c r="Z376" s="44">
        <v>14</v>
      </c>
      <c r="AA376" s="115" t="s">
        <v>3108</v>
      </c>
      <c r="AB376" s="44">
        <v>2</v>
      </c>
      <c r="AC376" s="45"/>
    </row>
    <row r="377" spans="1:29" ht="12" customHeight="1" x14ac:dyDescent="0.2">
      <c r="A377" s="37">
        <v>376</v>
      </c>
      <c r="B377" s="38" t="s">
        <v>10</v>
      </c>
      <c r="C377" s="39" t="s">
        <v>1296</v>
      </c>
      <c r="D377" s="40">
        <v>44101</v>
      </c>
      <c r="E377" s="38">
        <v>1</v>
      </c>
      <c r="F377" s="38"/>
      <c r="G377" s="38" t="s">
        <v>2</v>
      </c>
      <c r="H377" s="38" t="s">
        <v>2</v>
      </c>
      <c r="I377" s="39">
        <v>0</v>
      </c>
      <c r="J377" s="39">
        <v>12742.78</v>
      </c>
      <c r="K377" s="39">
        <v>0</v>
      </c>
      <c r="L377" s="41">
        <f>SUM(Data5[[#This Row],[CHELTUIELI DE PERSONAL LEI]:[CHELTUIELI DE CAPITAL (ACTIVE NEFINANCIARE ) LEI]])</f>
        <v>12742.78</v>
      </c>
      <c r="M377" s="41">
        <f>Data5[[#This Row],[TOTAL CHELTUIELI LEI]]/Data5[[#This Row],[CURS VALUTAR EURO BNR 22 07 2020]]</f>
        <v>2632.7513894341027</v>
      </c>
      <c r="N377" s="49">
        <v>1619</v>
      </c>
      <c r="O377" s="42"/>
      <c r="P377" s="42">
        <v>858</v>
      </c>
      <c r="Q377" s="42"/>
      <c r="R377" s="42">
        <f>Data5[[#This Row],[PERSOANE ÎNSCRISE ÎN LISTELE ELECTORALE (TURUL 1)            ]]+Data5[[#This Row],[PERSOANE ÎNSCRISE ÎN LISTELE ELECTORALE (TURUL AL 2-LEA)]]</f>
        <v>1619</v>
      </c>
      <c r="S377" s="42">
        <f>Data5[[#This Row],[PERSOANE CARE AU PARTICIPAT LA VOT (TURUL 1)]]+Data5[[#This Row],[PERSOANE CARE AU PARTICIPAT LA VOT  (TURUL AL 2-LEA)]]</f>
        <v>858</v>
      </c>
      <c r="T377" s="41">
        <f>Data5[[#This Row],[TOTAL CHELTUIELI LEI]]/Data5[[#This Row],[NUMĂRUL PERSOANELOR ÎNSCRISE ÎN LISTELE ELECTORALE]]</f>
        <v>7.8707720815318103</v>
      </c>
      <c r="U377" s="41">
        <f>Data5[[#This Row],[TOTAL CHELTUIELI EURO]]/Data5[[#This Row],[NUMĂRUL PERSOANELOR ÎNSCRISE ÎN LISTELE ELECTORALE]]</f>
        <v>1.6261589805028429</v>
      </c>
      <c r="V377" s="41">
        <f>Data5[[#This Row],[TOTAL CHELTUIELI LEI]]/Data5[[#This Row],[NUMĂRUL PERSOANELOR CARE AU PARTICIPAT LA VOT]]</f>
        <v>14.851724941724942</v>
      </c>
      <c r="W377" s="41">
        <f>Data5[[#This Row],[TOTAL CHELTUIELI EURO]]/Data5[[#This Row],[NUMĂRUL PERSOANELOR CARE AU PARTICIPAT LA VOT]]</f>
        <v>3.0684748128602597</v>
      </c>
      <c r="X377" s="43">
        <v>4.8400999999999996</v>
      </c>
      <c r="Y377" s="114" t="s">
        <v>2886</v>
      </c>
      <c r="Z377" s="44">
        <v>7</v>
      </c>
      <c r="AA377" s="115" t="s">
        <v>3107</v>
      </c>
      <c r="AB377" s="44">
        <v>1</v>
      </c>
      <c r="AC377" s="45"/>
    </row>
    <row r="378" spans="1:29" ht="12" customHeight="1" x14ac:dyDescent="0.2">
      <c r="A378" s="37">
        <v>377</v>
      </c>
      <c r="B378" s="38" t="s">
        <v>10</v>
      </c>
      <c r="C378" s="39" t="s">
        <v>1297</v>
      </c>
      <c r="D378" s="40">
        <v>44101</v>
      </c>
      <c r="E378" s="38">
        <v>1</v>
      </c>
      <c r="F378" s="38"/>
      <c r="G378" s="38" t="s">
        <v>2</v>
      </c>
      <c r="H378" s="38" t="s">
        <v>2</v>
      </c>
      <c r="I378" s="39">
        <v>0</v>
      </c>
      <c r="J378" s="39">
        <v>2871</v>
      </c>
      <c r="K378" s="39">
        <v>0</v>
      </c>
      <c r="L378" s="41">
        <f>SUM(Data5[[#This Row],[CHELTUIELI DE PERSONAL LEI]:[CHELTUIELI DE CAPITAL (ACTIVE NEFINANCIARE ) LEI]])</f>
        <v>2871</v>
      </c>
      <c r="M378" s="41">
        <f>Data5[[#This Row],[TOTAL CHELTUIELI LEI]]/Data5[[#This Row],[CURS VALUTAR EURO BNR 22 07 2020]]</f>
        <v>593.16956261234282</v>
      </c>
      <c r="N378" s="49">
        <v>1709</v>
      </c>
      <c r="O378" s="42"/>
      <c r="P378" s="42">
        <v>1240</v>
      </c>
      <c r="Q378" s="42"/>
      <c r="R378" s="42">
        <f>Data5[[#This Row],[PERSOANE ÎNSCRISE ÎN LISTELE ELECTORALE (TURUL 1)            ]]+Data5[[#This Row],[PERSOANE ÎNSCRISE ÎN LISTELE ELECTORALE (TURUL AL 2-LEA)]]</f>
        <v>1709</v>
      </c>
      <c r="S378" s="42">
        <f>Data5[[#This Row],[PERSOANE CARE AU PARTICIPAT LA VOT (TURUL 1)]]+Data5[[#This Row],[PERSOANE CARE AU PARTICIPAT LA VOT  (TURUL AL 2-LEA)]]</f>
        <v>1240</v>
      </c>
      <c r="T378" s="41">
        <f>Data5[[#This Row],[TOTAL CHELTUIELI LEI]]/Data5[[#This Row],[NUMĂRUL PERSOANELOR ÎNSCRISE ÎN LISTELE ELECTORALE]]</f>
        <v>1.6799297834991223</v>
      </c>
      <c r="U378" s="41">
        <f>Data5[[#This Row],[TOTAL CHELTUIELI EURO]]/Data5[[#This Row],[NUMĂRUL PERSOANELOR ÎNSCRISE ÎN LISTELE ELECTORALE]]</f>
        <v>0.34708575928165175</v>
      </c>
      <c r="V378" s="41">
        <f>Data5[[#This Row],[TOTAL CHELTUIELI LEI]]/Data5[[#This Row],[NUMĂRUL PERSOANELOR CARE AU PARTICIPAT LA VOT]]</f>
        <v>2.3153225806451614</v>
      </c>
      <c r="W378" s="41">
        <f>Data5[[#This Row],[TOTAL CHELTUIELI EURO]]/Data5[[#This Row],[NUMĂRUL PERSOANELOR CARE AU PARTICIPAT LA VOT]]</f>
        <v>0.47836255049382487</v>
      </c>
      <c r="X378" s="43">
        <v>4.8400999999999996</v>
      </c>
      <c r="Y378" s="114" t="s">
        <v>2894</v>
      </c>
      <c r="Z378" s="44">
        <v>1</v>
      </c>
      <c r="AA378" s="115" t="s">
        <v>3105</v>
      </c>
      <c r="AB378" s="44">
        <v>0</v>
      </c>
      <c r="AC378" s="45"/>
    </row>
    <row r="379" spans="1:29" ht="12" customHeight="1" x14ac:dyDescent="0.2">
      <c r="A379" s="37">
        <v>378</v>
      </c>
      <c r="B379" s="38" t="s">
        <v>10</v>
      </c>
      <c r="C379" s="39" t="s">
        <v>1298</v>
      </c>
      <c r="D379" s="40">
        <v>44101</v>
      </c>
      <c r="E379" s="38">
        <v>1</v>
      </c>
      <c r="F379" s="38"/>
      <c r="G379" s="38" t="s">
        <v>2</v>
      </c>
      <c r="H379" s="38" t="s">
        <v>2</v>
      </c>
      <c r="I379" s="39">
        <v>5400</v>
      </c>
      <c r="J379" s="39">
        <v>12844.76</v>
      </c>
      <c r="K379" s="39">
        <v>0</v>
      </c>
      <c r="L379" s="41">
        <f>SUM(Data5[[#This Row],[CHELTUIELI DE PERSONAL LEI]:[CHELTUIELI DE CAPITAL (ACTIVE NEFINANCIARE ) LEI]])</f>
        <v>18244.760000000002</v>
      </c>
      <c r="M379" s="41">
        <f>Data5[[#This Row],[TOTAL CHELTUIELI LEI]]/Data5[[#This Row],[CURS VALUTAR EURO BNR 22 07 2020]]</f>
        <v>3769.5006301522703</v>
      </c>
      <c r="N379" s="49">
        <v>3653</v>
      </c>
      <c r="O379" s="42"/>
      <c r="P379" s="42">
        <v>3065</v>
      </c>
      <c r="Q379" s="42"/>
      <c r="R379" s="42">
        <f>Data5[[#This Row],[PERSOANE ÎNSCRISE ÎN LISTELE ELECTORALE (TURUL 1)            ]]+Data5[[#This Row],[PERSOANE ÎNSCRISE ÎN LISTELE ELECTORALE (TURUL AL 2-LEA)]]</f>
        <v>3653</v>
      </c>
      <c r="S379" s="42">
        <f>Data5[[#This Row],[PERSOANE CARE AU PARTICIPAT LA VOT (TURUL 1)]]+Data5[[#This Row],[PERSOANE CARE AU PARTICIPAT LA VOT  (TURUL AL 2-LEA)]]</f>
        <v>3065</v>
      </c>
      <c r="T379" s="41">
        <f>Data5[[#This Row],[TOTAL CHELTUIELI LEI]]/Data5[[#This Row],[NUMĂRUL PERSOANELOR ÎNSCRISE ÎN LISTELE ELECTORALE]]</f>
        <v>4.9944593484807012</v>
      </c>
      <c r="U379" s="41">
        <f>Data5[[#This Row],[TOTAL CHELTUIELI EURO]]/Data5[[#This Row],[NUMĂRUL PERSOANELOR ÎNSCRISE ÎN LISTELE ELECTORALE]]</f>
        <v>1.0318917684512101</v>
      </c>
      <c r="V379" s="41">
        <f>Data5[[#This Row],[TOTAL CHELTUIELI LEI]]/Data5[[#This Row],[NUMĂRUL PERSOANELOR CARE AU PARTICIPAT LA VOT]]</f>
        <v>5.9526133768352372</v>
      </c>
      <c r="W379" s="41">
        <f>Data5[[#This Row],[TOTAL CHELTUIELI EURO]]/Data5[[#This Row],[NUMĂRUL PERSOANELOR CARE AU PARTICIPAT LA VOT]]</f>
        <v>1.2298533866728452</v>
      </c>
      <c r="X379" s="43">
        <v>4.8400999999999996</v>
      </c>
      <c r="Y379" s="114" t="s">
        <v>2895</v>
      </c>
      <c r="Z379" s="44">
        <v>4</v>
      </c>
      <c r="AA379" s="115" t="s">
        <v>3107</v>
      </c>
      <c r="AB379" s="44">
        <v>1</v>
      </c>
      <c r="AC379" s="45"/>
    </row>
    <row r="380" spans="1:29" ht="12" customHeight="1" x14ac:dyDescent="0.2">
      <c r="A380" s="37">
        <v>379</v>
      </c>
      <c r="B380" s="38" t="s">
        <v>10</v>
      </c>
      <c r="C380" s="39" t="s">
        <v>1299</v>
      </c>
      <c r="D380" s="40">
        <v>44101</v>
      </c>
      <c r="E380" s="38">
        <v>1</v>
      </c>
      <c r="F380" s="38"/>
      <c r="G380" s="38" t="s">
        <v>2</v>
      </c>
      <c r="H380" s="38" t="s">
        <v>2</v>
      </c>
      <c r="I380" s="39">
        <v>2000</v>
      </c>
      <c r="J380" s="39">
        <v>3500</v>
      </c>
      <c r="K380" s="39">
        <v>0</v>
      </c>
      <c r="L380" s="41">
        <f>SUM(Data5[[#This Row],[CHELTUIELI DE PERSONAL LEI]:[CHELTUIELI DE CAPITAL (ACTIVE NEFINANCIARE ) LEI]])</f>
        <v>5500</v>
      </c>
      <c r="M380" s="41">
        <f>Data5[[#This Row],[TOTAL CHELTUIELI LEI]]/Data5[[#This Row],[CURS VALUTAR EURO BNR 22 07 2020]]</f>
        <v>1136.340158261193</v>
      </c>
      <c r="N380" s="49">
        <v>1519</v>
      </c>
      <c r="O380" s="42"/>
      <c r="P380" s="42">
        <v>1187</v>
      </c>
      <c r="Q380" s="42"/>
      <c r="R380" s="42">
        <f>Data5[[#This Row],[PERSOANE ÎNSCRISE ÎN LISTELE ELECTORALE (TURUL 1)            ]]+Data5[[#This Row],[PERSOANE ÎNSCRISE ÎN LISTELE ELECTORALE (TURUL AL 2-LEA)]]</f>
        <v>1519</v>
      </c>
      <c r="S380" s="42">
        <f>Data5[[#This Row],[PERSOANE CARE AU PARTICIPAT LA VOT (TURUL 1)]]+Data5[[#This Row],[PERSOANE CARE AU PARTICIPAT LA VOT  (TURUL AL 2-LEA)]]</f>
        <v>1187</v>
      </c>
      <c r="T380" s="41">
        <f>Data5[[#This Row],[TOTAL CHELTUIELI LEI]]/Data5[[#This Row],[NUMĂRUL PERSOANELOR ÎNSCRISE ÎN LISTELE ELECTORALE]]</f>
        <v>3.6208031599736668</v>
      </c>
      <c r="U380" s="41">
        <f>Data5[[#This Row],[TOTAL CHELTUIELI EURO]]/Data5[[#This Row],[NUMĂRUL PERSOANELOR ÎNSCRISE ÎN LISTELE ELECTORALE]]</f>
        <v>0.74808437015220075</v>
      </c>
      <c r="V380" s="41">
        <f>Data5[[#This Row],[TOTAL CHELTUIELI LEI]]/Data5[[#This Row],[NUMĂRUL PERSOANELOR CARE AU PARTICIPAT LA VOT]]</f>
        <v>4.6335299073294021</v>
      </c>
      <c r="W380" s="41">
        <f>Data5[[#This Row],[TOTAL CHELTUIELI EURO]]/Data5[[#This Row],[NUMĂRUL PERSOANELOR CARE AU PARTICIPAT LA VOT]]</f>
        <v>0.9573211105823024</v>
      </c>
      <c r="X380" s="43">
        <v>4.8400999999999996</v>
      </c>
      <c r="Y380" s="114" t="s">
        <v>2884</v>
      </c>
      <c r="Z380" s="44">
        <v>3</v>
      </c>
      <c r="AA380" s="115" t="s">
        <v>3105</v>
      </c>
      <c r="AB380" s="44">
        <v>0</v>
      </c>
      <c r="AC380" s="45"/>
    </row>
    <row r="381" spans="1:29" ht="12" customHeight="1" x14ac:dyDescent="0.2">
      <c r="A381" s="37">
        <v>380</v>
      </c>
      <c r="B381" s="38" t="s">
        <v>10</v>
      </c>
      <c r="C381" s="39" t="s">
        <v>1300</v>
      </c>
      <c r="D381" s="40">
        <v>44101</v>
      </c>
      <c r="E381" s="38">
        <v>1</v>
      </c>
      <c r="F381" s="38"/>
      <c r="G381" s="38" t="s">
        <v>2</v>
      </c>
      <c r="H381" s="38" t="s">
        <v>2</v>
      </c>
      <c r="I381" s="39">
        <v>1800</v>
      </c>
      <c r="J381" s="39">
        <v>3614.04</v>
      </c>
      <c r="K381" s="39">
        <v>0</v>
      </c>
      <c r="L381" s="41">
        <f>SUM(Data5[[#This Row],[CHELTUIELI DE PERSONAL LEI]:[CHELTUIELI DE CAPITAL (ACTIVE NEFINANCIARE ) LEI]])</f>
        <v>5414.04</v>
      </c>
      <c r="M381" s="41">
        <f>Data5[[#This Row],[TOTAL CHELTUIELI LEI]]/Data5[[#This Row],[CURS VALUTAR EURO BNR 22 07 2020]]</f>
        <v>1118.5801946240781</v>
      </c>
      <c r="N381" s="49">
        <v>1210</v>
      </c>
      <c r="O381" s="42"/>
      <c r="P381" s="42">
        <v>937</v>
      </c>
      <c r="Q381" s="42"/>
      <c r="R381" s="42">
        <f>Data5[[#This Row],[PERSOANE ÎNSCRISE ÎN LISTELE ELECTORALE (TURUL 1)            ]]+Data5[[#This Row],[PERSOANE ÎNSCRISE ÎN LISTELE ELECTORALE (TURUL AL 2-LEA)]]</f>
        <v>1210</v>
      </c>
      <c r="S381" s="42">
        <f>Data5[[#This Row],[PERSOANE CARE AU PARTICIPAT LA VOT (TURUL 1)]]+Data5[[#This Row],[PERSOANE CARE AU PARTICIPAT LA VOT  (TURUL AL 2-LEA)]]</f>
        <v>937</v>
      </c>
      <c r="T381" s="41">
        <f>Data5[[#This Row],[TOTAL CHELTUIELI LEI]]/Data5[[#This Row],[NUMĂRUL PERSOANELOR ÎNSCRISE ÎN LISTELE ELECTORALE]]</f>
        <v>4.4744132231404956</v>
      </c>
      <c r="U381" s="41">
        <f>Data5[[#This Row],[TOTAL CHELTUIELI EURO]]/Data5[[#This Row],[NUMĂRUL PERSOANELOR ÎNSCRISE ÎN LISTELE ELECTORALE]]</f>
        <v>0.92444644183808111</v>
      </c>
      <c r="V381" s="41">
        <f>Data5[[#This Row],[TOTAL CHELTUIELI LEI]]/Data5[[#This Row],[NUMĂRUL PERSOANELOR CARE AU PARTICIPAT LA VOT]]</f>
        <v>5.7780576307363924</v>
      </c>
      <c r="W381" s="41">
        <f>Data5[[#This Row],[TOTAL CHELTUIELI EURO]]/Data5[[#This Row],[NUMĂRUL PERSOANELOR CARE AU PARTICIPAT LA VOT]]</f>
        <v>1.1937888950096884</v>
      </c>
      <c r="X381" s="43">
        <v>4.8400999999999996</v>
      </c>
      <c r="Y381" s="114" t="s">
        <v>2895</v>
      </c>
      <c r="Z381" s="44">
        <v>4</v>
      </c>
      <c r="AA381" s="115" t="s">
        <v>3105</v>
      </c>
      <c r="AB381" s="44">
        <v>0</v>
      </c>
      <c r="AC381" s="45"/>
    </row>
    <row r="382" spans="1:29" ht="12" customHeight="1" x14ac:dyDescent="0.2">
      <c r="A382" s="37">
        <v>381</v>
      </c>
      <c r="B382" s="38" t="s">
        <v>10</v>
      </c>
      <c r="C382" s="39" t="s">
        <v>1301</v>
      </c>
      <c r="D382" s="40">
        <v>44101</v>
      </c>
      <c r="E382" s="38">
        <v>1</v>
      </c>
      <c r="F382" s="38"/>
      <c r="G382" s="38" t="s">
        <v>2</v>
      </c>
      <c r="H382" s="38" t="s">
        <v>2</v>
      </c>
      <c r="I382" s="39">
        <v>3507</v>
      </c>
      <c r="J382" s="39">
        <v>3969.96</v>
      </c>
      <c r="K382" s="39">
        <v>0</v>
      </c>
      <c r="L382" s="41">
        <f>SUM(Data5[[#This Row],[CHELTUIELI DE PERSONAL LEI]:[CHELTUIELI DE CAPITAL (ACTIVE NEFINANCIARE ) LEI]])</f>
        <v>7476.96</v>
      </c>
      <c r="M382" s="41">
        <f>Data5[[#This Row],[TOTAL CHELTUIELI LEI]]/Data5[[#This Row],[CURS VALUTAR EURO BNR 22 07 2020]]</f>
        <v>1544.7945290386563</v>
      </c>
      <c r="N382" s="49">
        <v>1522</v>
      </c>
      <c r="O382" s="42"/>
      <c r="P382" s="42">
        <v>1226</v>
      </c>
      <c r="Q382" s="42"/>
      <c r="R382" s="42">
        <f>Data5[[#This Row],[PERSOANE ÎNSCRISE ÎN LISTELE ELECTORALE (TURUL 1)            ]]+Data5[[#This Row],[PERSOANE ÎNSCRISE ÎN LISTELE ELECTORALE (TURUL AL 2-LEA)]]</f>
        <v>1522</v>
      </c>
      <c r="S382" s="42">
        <f>Data5[[#This Row],[PERSOANE CARE AU PARTICIPAT LA VOT (TURUL 1)]]+Data5[[#This Row],[PERSOANE CARE AU PARTICIPAT LA VOT  (TURUL AL 2-LEA)]]</f>
        <v>1226</v>
      </c>
      <c r="T382" s="41">
        <f>Data5[[#This Row],[TOTAL CHELTUIELI LEI]]/Data5[[#This Row],[NUMĂRUL PERSOANELOR ÎNSCRISE ÎN LISTELE ELECTORALE]]</f>
        <v>4.9125886990801577</v>
      </c>
      <c r="U382" s="41">
        <f>Data5[[#This Row],[TOTAL CHELTUIELI EURO]]/Data5[[#This Row],[NUMĂRUL PERSOANELOR ÎNSCRISE ÎN LISTELE ELECTORALE]]</f>
        <v>1.0149766945063445</v>
      </c>
      <c r="V382" s="41">
        <f>Data5[[#This Row],[TOTAL CHELTUIELI LEI]]/Data5[[#This Row],[NUMĂRUL PERSOANELOR CARE AU PARTICIPAT LA VOT]]</f>
        <v>6.0986623164763456</v>
      </c>
      <c r="W382" s="41">
        <f>Data5[[#This Row],[TOTAL CHELTUIELI EURO]]/Data5[[#This Row],[NUMĂRUL PERSOANELOR CARE AU PARTICIPAT LA VOT]]</f>
        <v>1.260028163979328</v>
      </c>
      <c r="X382" s="43">
        <v>4.8400999999999996</v>
      </c>
      <c r="Y382" s="114" t="s">
        <v>2895</v>
      </c>
      <c r="Z382" s="44">
        <v>4</v>
      </c>
      <c r="AA382" s="115" t="s">
        <v>3107</v>
      </c>
      <c r="AB382" s="44">
        <v>1</v>
      </c>
      <c r="AC382" s="45"/>
    </row>
    <row r="383" spans="1:29" ht="12" customHeight="1" x14ac:dyDescent="0.2">
      <c r="A383" s="37">
        <v>382</v>
      </c>
      <c r="B383" s="38" t="s">
        <v>10</v>
      </c>
      <c r="C383" s="39" t="s">
        <v>1302</v>
      </c>
      <c r="D383" s="40">
        <v>44101</v>
      </c>
      <c r="E383" s="38">
        <v>1</v>
      </c>
      <c r="F383" s="38"/>
      <c r="G383" s="38" t="s">
        <v>2</v>
      </c>
      <c r="H383" s="38" t="s">
        <v>2</v>
      </c>
      <c r="I383" s="39">
        <v>4800</v>
      </c>
      <c r="J383" s="39">
        <v>5202.9799999999996</v>
      </c>
      <c r="K383" s="39">
        <v>0</v>
      </c>
      <c r="L383" s="41">
        <f>SUM(Data5[[#This Row],[CHELTUIELI DE PERSONAL LEI]:[CHELTUIELI DE CAPITAL (ACTIVE NEFINANCIARE ) LEI]])</f>
        <v>10002.98</v>
      </c>
      <c r="M383" s="41">
        <f>Data5[[#This Row],[TOTAL CHELTUIELI LEI]]/Data5[[#This Row],[CURS VALUTAR EURO BNR 22 07 2020]]</f>
        <v>2066.6887047788268</v>
      </c>
      <c r="N383" s="49">
        <v>1912</v>
      </c>
      <c r="O383" s="42"/>
      <c r="P383" s="42">
        <v>1170</v>
      </c>
      <c r="Q383" s="42"/>
      <c r="R383" s="42">
        <f>Data5[[#This Row],[PERSOANE ÎNSCRISE ÎN LISTELE ELECTORALE (TURUL 1)            ]]+Data5[[#This Row],[PERSOANE ÎNSCRISE ÎN LISTELE ELECTORALE (TURUL AL 2-LEA)]]</f>
        <v>1912</v>
      </c>
      <c r="S383" s="42">
        <f>Data5[[#This Row],[PERSOANE CARE AU PARTICIPAT LA VOT (TURUL 1)]]+Data5[[#This Row],[PERSOANE CARE AU PARTICIPAT LA VOT  (TURUL AL 2-LEA)]]</f>
        <v>1170</v>
      </c>
      <c r="T383" s="41">
        <f>Data5[[#This Row],[TOTAL CHELTUIELI LEI]]/Data5[[#This Row],[NUMĂRUL PERSOANELOR ÎNSCRISE ÎN LISTELE ELECTORALE]]</f>
        <v>5.23168410041841</v>
      </c>
      <c r="U383" s="41">
        <f>Data5[[#This Row],[TOTAL CHELTUIELI EURO]]/Data5[[#This Row],[NUMĂRUL PERSOANELOR ÎNSCRISE ÎN LISTELE ELECTORALE]]</f>
        <v>1.0809041342985497</v>
      </c>
      <c r="V383" s="41">
        <f>Data5[[#This Row],[TOTAL CHELTUIELI LEI]]/Data5[[#This Row],[NUMĂRUL PERSOANELOR CARE AU PARTICIPAT LA VOT]]</f>
        <v>8.5495555555555551</v>
      </c>
      <c r="W383" s="41">
        <f>Data5[[#This Row],[TOTAL CHELTUIELI EURO]]/Data5[[#This Row],[NUMĂRUL PERSOANELOR CARE AU PARTICIPAT LA VOT]]</f>
        <v>1.7664006023750656</v>
      </c>
      <c r="X383" s="43">
        <v>4.8400999999999996</v>
      </c>
      <c r="Y383" s="114" t="s">
        <v>2892</v>
      </c>
      <c r="Z383" s="44">
        <v>5</v>
      </c>
      <c r="AA383" s="115" t="s">
        <v>3107</v>
      </c>
      <c r="AB383" s="44">
        <v>1</v>
      </c>
      <c r="AC383" s="45"/>
    </row>
    <row r="384" spans="1:29" ht="12" customHeight="1" x14ac:dyDescent="0.2">
      <c r="A384" s="37">
        <v>383</v>
      </c>
      <c r="B384" s="38" t="s">
        <v>10</v>
      </c>
      <c r="C384" s="39" t="s">
        <v>1303</v>
      </c>
      <c r="D384" s="40">
        <v>44101</v>
      </c>
      <c r="E384" s="38">
        <v>1</v>
      </c>
      <c r="F384" s="38"/>
      <c r="G384" s="38" t="s">
        <v>2</v>
      </c>
      <c r="H384" s="38" t="s">
        <v>2</v>
      </c>
      <c r="I384" s="39">
        <v>3500</v>
      </c>
      <c r="J384" s="39">
        <v>16964.18</v>
      </c>
      <c r="K384" s="39">
        <v>0</v>
      </c>
      <c r="L384" s="41">
        <f>SUM(Data5[[#This Row],[CHELTUIELI DE PERSONAL LEI]:[CHELTUIELI DE CAPITAL (ACTIVE NEFINANCIARE ) LEI]])</f>
        <v>20464.18</v>
      </c>
      <c r="M384" s="41">
        <f>Data5[[#This Row],[TOTAL CHELTUIELI LEI]]/Data5[[#This Row],[CURS VALUTAR EURO BNR 22 07 2020]]</f>
        <v>4228.0490072519169</v>
      </c>
      <c r="N384" s="49">
        <v>2870</v>
      </c>
      <c r="O384" s="42"/>
      <c r="P384" s="42">
        <v>2022</v>
      </c>
      <c r="Q384" s="42"/>
      <c r="R384" s="42">
        <f>Data5[[#This Row],[PERSOANE ÎNSCRISE ÎN LISTELE ELECTORALE (TURUL 1)            ]]+Data5[[#This Row],[PERSOANE ÎNSCRISE ÎN LISTELE ELECTORALE (TURUL AL 2-LEA)]]</f>
        <v>2870</v>
      </c>
      <c r="S384" s="42">
        <f>Data5[[#This Row],[PERSOANE CARE AU PARTICIPAT LA VOT (TURUL 1)]]+Data5[[#This Row],[PERSOANE CARE AU PARTICIPAT LA VOT  (TURUL AL 2-LEA)]]</f>
        <v>2022</v>
      </c>
      <c r="T384" s="41">
        <f>Data5[[#This Row],[TOTAL CHELTUIELI LEI]]/Data5[[#This Row],[NUMĂRUL PERSOANELOR ÎNSCRISE ÎN LISTELE ELECTORALE]]</f>
        <v>7.1303763066202093</v>
      </c>
      <c r="U384" s="41">
        <f>Data5[[#This Row],[TOTAL CHELTUIELI EURO]]/Data5[[#This Row],[NUMĂRUL PERSOANELOR ÎNSCRISE ÎN LISTELE ELECTORALE]]</f>
        <v>1.473187807404849</v>
      </c>
      <c r="V384" s="41">
        <f>Data5[[#This Row],[TOTAL CHELTUIELI LEI]]/Data5[[#This Row],[NUMĂRUL PERSOANELOR CARE AU PARTICIPAT LA VOT]]</f>
        <v>10.12076162215628</v>
      </c>
      <c r="W384" s="41">
        <f>Data5[[#This Row],[TOTAL CHELTUIELI EURO]]/Data5[[#This Row],[NUMĂRUL PERSOANELOR CARE AU PARTICIPAT LA VOT]]</f>
        <v>2.0910232478990687</v>
      </c>
      <c r="X384" s="43">
        <v>4.8400999999999996</v>
      </c>
      <c r="Y384" s="114" t="s">
        <v>2886</v>
      </c>
      <c r="Z384" s="44">
        <v>7</v>
      </c>
      <c r="AA384" s="115" t="s">
        <v>3107</v>
      </c>
      <c r="AB384" s="44">
        <v>1</v>
      </c>
      <c r="AC384" s="45"/>
    </row>
    <row r="385" spans="1:29" ht="12" customHeight="1" x14ac:dyDescent="0.2">
      <c r="A385" s="37">
        <v>384</v>
      </c>
      <c r="B385" s="38" t="s">
        <v>10</v>
      </c>
      <c r="C385" s="39" t="s">
        <v>1304</v>
      </c>
      <c r="D385" s="40">
        <v>44101</v>
      </c>
      <c r="E385" s="38">
        <v>1</v>
      </c>
      <c r="F385" s="38"/>
      <c r="G385" s="38" t="s">
        <v>2</v>
      </c>
      <c r="H385" s="38" t="s">
        <v>2</v>
      </c>
      <c r="I385" s="39">
        <v>0</v>
      </c>
      <c r="J385" s="39">
        <v>4042</v>
      </c>
      <c r="K385" s="39">
        <v>0</v>
      </c>
      <c r="L385" s="41">
        <f>SUM(Data5[[#This Row],[CHELTUIELI DE PERSONAL LEI]:[CHELTUIELI DE CAPITAL (ACTIVE NEFINANCIARE ) LEI]])</f>
        <v>4042</v>
      </c>
      <c r="M385" s="41">
        <f>Data5[[#This Row],[TOTAL CHELTUIELI LEI]]/Data5[[#This Row],[CURS VALUTAR EURO BNR 22 07 2020]]</f>
        <v>835.10671267122586</v>
      </c>
      <c r="N385" s="49">
        <v>1795</v>
      </c>
      <c r="O385" s="42"/>
      <c r="P385" s="42">
        <v>999</v>
      </c>
      <c r="Q385" s="42"/>
      <c r="R385" s="42">
        <f>Data5[[#This Row],[PERSOANE ÎNSCRISE ÎN LISTELE ELECTORALE (TURUL 1)            ]]+Data5[[#This Row],[PERSOANE ÎNSCRISE ÎN LISTELE ELECTORALE (TURUL AL 2-LEA)]]</f>
        <v>1795</v>
      </c>
      <c r="S385" s="42">
        <f>Data5[[#This Row],[PERSOANE CARE AU PARTICIPAT LA VOT (TURUL 1)]]+Data5[[#This Row],[PERSOANE CARE AU PARTICIPAT LA VOT  (TURUL AL 2-LEA)]]</f>
        <v>999</v>
      </c>
      <c r="T385" s="41">
        <f>Data5[[#This Row],[TOTAL CHELTUIELI LEI]]/Data5[[#This Row],[NUMĂRUL PERSOANELOR ÎNSCRISE ÎN LISTELE ELECTORALE]]</f>
        <v>2.2518105849582173</v>
      </c>
      <c r="U385" s="41">
        <f>Data5[[#This Row],[TOTAL CHELTUIELI EURO]]/Data5[[#This Row],[NUMĂRUL PERSOANELOR ÎNSCRISE ÎN LISTELE ELECTORALE]]</f>
        <v>0.46524050845193643</v>
      </c>
      <c r="V385" s="41">
        <f>Data5[[#This Row],[TOTAL CHELTUIELI LEI]]/Data5[[#This Row],[NUMĂRUL PERSOANELOR CARE AU PARTICIPAT LA VOT]]</f>
        <v>4.0460460460460457</v>
      </c>
      <c r="W385" s="41">
        <f>Data5[[#This Row],[TOTAL CHELTUIELI EURO]]/Data5[[#This Row],[NUMĂRUL PERSOANELOR CARE AU PARTICIPAT LA VOT]]</f>
        <v>0.83594265532655243</v>
      </c>
      <c r="X385" s="43">
        <v>4.8400999999999996</v>
      </c>
      <c r="Y385" s="114" t="s">
        <v>2891</v>
      </c>
      <c r="Z385" s="44">
        <v>2</v>
      </c>
      <c r="AA385" s="115" t="s">
        <v>3105</v>
      </c>
      <c r="AB385" s="44">
        <v>0</v>
      </c>
      <c r="AC385" s="45"/>
    </row>
    <row r="386" spans="1:29" ht="12" customHeight="1" x14ac:dyDescent="0.2">
      <c r="A386" s="37">
        <v>385</v>
      </c>
      <c r="B386" s="38" t="s">
        <v>10</v>
      </c>
      <c r="C386" s="39" t="s">
        <v>1305</v>
      </c>
      <c r="D386" s="40">
        <v>44101</v>
      </c>
      <c r="E386" s="38">
        <v>1</v>
      </c>
      <c r="F386" s="38"/>
      <c r="G386" s="38" t="s">
        <v>2</v>
      </c>
      <c r="H386" s="38" t="s">
        <v>2</v>
      </c>
      <c r="I386" s="39">
        <v>3600</v>
      </c>
      <c r="J386" s="39">
        <v>9189.02</v>
      </c>
      <c r="K386" s="39">
        <v>0</v>
      </c>
      <c r="L386" s="41">
        <f>SUM(Data5[[#This Row],[CHELTUIELI DE PERSONAL LEI]:[CHELTUIELI DE CAPITAL (ACTIVE NEFINANCIARE ) LEI]])</f>
        <v>12789.02</v>
      </c>
      <c r="M386" s="41">
        <f>Data5[[#This Row],[TOTAL CHELTUIELI LEI]]/Data5[[#This Row],[CURS VALUTAR EURO BNR 22 07 2020]]</f>
        <v>2642.3049110555571</v>
      </c>
      <c r="N386" s="49">
        <v>1823</v>
      </c>
      <c r="O386" s="42"/>
      <c r="P386" s="42">
        <v>1113</v>
      </c>
      <c r="Q386" s="42"/>
      <c r="R386" s="42">
        <f>Data5[[#This Row],[PERSOANE ÎNSCRISE ÎN LISTELE ELECTORALE (TURUL 1)            ]]+Data5[[#This Row],[PERSOANE ÎNSCRISE ÎN LISTELE ELECTORALE (TURUL AL 2-LEA)]]</f>
        <v>1823</v>
      </c>
      <c r="S386" s="42">
        <f>Data5[[#This Row],[PERSOANE CARE AU PARTICIPAT LA VOT (TURUL 1)]]+Data5[[#This Row],[PERSOANE CARE AU PARTICIPAT LA VOT  (TURUL AL 2-LEA)]]</f>
        <v>1113</v>
      </c>
      <c r="T386" s="41">
        <f>Data5[[#This Row],[TOTAL CHELTUIELI LEI]]/Data5[[#This Row],[NUMĂRUL PERSOANELOR ÎNSCRISE ÎN LISTELE ELECTORALE]]</f>
        <v>7.0153702687877129</v>
      </c>
      <c r="U386" s="41">
        <f>Data5[[#This Row],[TOTAL CHELTUIELI EURO]]/Data5[[#This Row],[NUMĂRUL PERSOANELOR ÎNSCRISE ÎN LISTELE ELECTORALE]]</f>
        <v>1.4494267202718361</v>
      </c>
      <c r="V386" s="41">
        <f>Data5[[#This Row],[TOTAL CHELTUIELI LEI]]/Data5[[#This Row],[NUMĂRUL PERSOANELOR CARE AU PARTICIPAT LA VOT]]</f>
        <v>11.490584007187781</v>
      </c>
      <c r="W386" s="41">
        <f>Data5[[#This Row],[TOTAL CHELTUIELI EURO]]/Data5[[#This Row],[NUMĂRUL PERSOANELOR CARE AU PARTICIPAT LA VOT]]</f>
        <v>2.3740385544075084</v>
      </c>
      <c r="X386" s="43">
        <v>4.8400999999999996</v>
      </c>
      <c r="Y386" s="114" t="s">
        <v>2886</v>
      </c>
      <c r="Z386" s="44">
        <v>7</v>
      </c>
      <c r="AA386" s="115" t="s">
        <v>3107</v>
      </c>
      <c r="AB386" s="44">
        <v>1</v>
      </c>
      <c r="AC386" s="45"/>
    </row>
    <row r="387" spans="1:29" ht="12" customHeight="1" x14ac:dyDescent="0.2">
      <c r="A387" s="37">
        <v>386</v>
      </c>
      <c r="B387" s="38" t="s">
        <v>10</v>
      </c>
      <c r="C387" s="39" t="s">
        <v>1306</v>
      </c>
      <c r="D387" s="40">
        <v>44101</v>
      </c>
      <c r="E387" s="38">
        <v>1</v>
      </c>
      <c r="F387" s="38"/>
      <c r="G387" s="38" t="s">
        <v>2</v>
      </c>
      <c r="H387" s="38" t="s">
        <v>2</v>
      </c>
      <c r="I387" s="39">
        <v>1980</v>
      </c>
      <c r="J387" s="39">
        <v>15821</v>
      </c>
      <c r="K387" s="39">
        <v>0</v>
      </c>
      <c r="L387" s="41">
        <f>SUM(Data5[[#This Row],[CHELTUIELI DE PERSONAL LEI]:[CHELTUIELI DE CAPITAL (ACTIVE NEFINANCIARE ) LEI]])</f>
        <v>17801</v>
      </c>
      <c r="M387" s="41">
        <f>Data5[[#This Row],[TOTAL CHELTUIELI LEI]]/Data5[[#This Row],[CURS VALUTAR EURO BNR 22 07 2020]]</f>
        <v>3677.8165740377267</v>
      </c>
      <c r="N387" s="49">
        <v>2515</v>
      </c>
      <c r="O387" s="42"/>
      <c r="P387" s="42">
        <v>1740</v>
      </c>
      <c r="Q387" s="42"/>
      <c r="R387" s="42">
        <f>Data5[[#This Row],[PERSOANE ÎNSCRISE ÎN LISTELE ELECTORALE (TURUL 1)            ]]+Data5[[#This Row],[PERSOANE ÎNSCRISE ÎN LISTELE ELECTORALE (TURUL AL 2-LEA)]]</f>
        <v>2515</v>
      </c>
      <c r="S387" s="42">
        <f>Data5[[#This Row],[PERSOANE CARE AU PARTICIPAT LA VOT (TURUL 1)]]+Data5[[#This Row],[PERSOANE CARE AU PARTICIPAT LA VOT  (TURUL AL 2-LEA)]]</f>
        <v>1740</v>
      </c>
      <c r="T387" s="41">
        <f>Data5[[#This Row],[TOTAL CHELTUIELI LEI]]/Data5[[#This Row],[NUMĂRUL PERSOANELOR ÎNSCRISE ÎN LISTELE ELECTORALE]]</f>
        <v>7.0779324055666004</v>
      </c>
      <c r="U387" s="41">
        <f>Data5[[#This Row],[TOTAL CHELTUIELI EURO]]/Data5[[#This Row],[NUMĂRUL PERSOANELOR ÎNSCRISE ÎN LISTELE ELECTORALE]]</f>
        <v>1.462352514527923</v>
      </c>
      <c r="V387" s="41">
        <f>Data5[[#This Row],[TOTAL CHELTUIELI LEI]]/Data5[[#This Row],[NUMĂRUL PERSOANELOR CARE AU PARTICIPAT LA VOT]]</f>
        <v>10.230459770114942</v>
      </c>
      <c r="W387" s="41">
        <f>Data5[[#This Row],[TOTAL CHELTUIELI EURO]]/Data5[[#This Row],[NUMĂRUL PERSOANELOR CARE AU PARTICIPAT LA VOT]]</f>
        <v>2.1136876862285785</v>
      </c>
      <c r="X387" s="43">
        <v>4.8400999999999996</v>
      </c>
      <c r="Y387" s="114" t="s">
        <v>2886</v>
      </c>
      <c r="Z387" s="44">
        <v>7</v>
      </c>
      <c r="AA387" s="115" t="s">
        <v>3107</v>
      </c>
      <c r="AB387" s="44">
        <v>1</v>
      </c>
      <c r="AC387" s="45"/>
    </row>
    <row r="388" spans="1:29" ht="12" customHeight="1" x14ac:dyDescent="0.2">
      <c r="A388" s="37">
        <v>387</v>
      </c>
      <c r="B388" s="38" t="s">
        <v>10</v>
      </c>
      <c r="C388" s="39" t="s">
        <v>1307</v>
      </c>
      <c r="D388" s="40">
        <v>44101</v>
      </c>
      <c r="E388" s="38">
        <v>1</v>
      </c>
      <c r="F388" s="38"/>
      <c r="G388" s="38" t="s">
        <v>2</v>
      </c>
      <c r="H388" s="38" t="s">
        <v>2</v>
      </c>
      <c r="I388" s="39">
        <v>1440</v>
      </c>
      <c r="J388" s="39">
        <v>6687</v>
      </c>
      <c r="K388" s="39">
        <v>0</v>
      </c>
      <c r="L388" s="41">
        <f>SUM(Data5[[#This Row],[CHELTUIELI DE PERSONAL LEI]:[CHELTUIELI DE CAPITAL (ACTIVE NEFINANCIARE ) LEI]])</f>
        <v>8127</v>
      </c>
      <c r="M388" s="41">
        <f>Data5[[#This Row],[TOTAL CHELTUIELI LEI]]/Data5[[#This Row],[CURS VALUTAR EURO BNR 22 07 2020]]</f>
        <v>1679.0975393070391</v>
      </c>
      <c r="N388" s="49">
        <v>3411</v>
      </c>
      <c r="O388" s="42"/>
      <c r="P388" s="42">
        <v>2097</v>
      </c>
      <c r="Q388" s="42"/>
      <c r="R388" s="42">
        <f>Data5[[#This Row],[PERSOANE ÎNSCRISE ÎN LISTELE ELECTORALE (TURUL 1)            ]]+Data5[[#This Row],[PERSOANE ÎNSCRISE ÎN LISTELE ELECTORALE (TURUL AL 2-LEA)]]</f>
        <v>3411</v>
      </c>
      <c r="S388" s="42">
        <f>Data5[[#This Row],[PERSOANE CARE AU PARTICIPAT LA VOT (TURUL 1)]]+Data5[[#This Row],[PERSOANE CARE AU PARTICIPAT LA VOT  (TURUL AL 2-LEA)]]</f>
        <v>2097</v>
      </c>
      <c r="T388" s="41">
        <f>Data5[[#This Row],[TOTAL CHELTUIELI LEI]]/Data5[[#This Row],[NUMĂRUL PERSOANELOR ÎNSCRISE ÎN LISTELE ELECTORALE]]</f>
        <v>2.3825857519788918</v>
      </c>
      <c r="U388" s="41">
        <f>Data5[[#This Row],[TOTAL CHELTUIELI EURO]]/Data5[[#This Row],[NUMĂRUL PERSOANELOR ÎNSCRISE ÎN LISTELE ELECTORALE]]</f>
        <v>0.4922596128135559</v>
      </c>
      <c r="V388" s="41">
        <f>Data5[[#This Row],[TOTAL CHELTUIELI LEI]]/Data5[[#This Row],[NUMĂRUL PERSOANELOR CARE AU PARTICIPAT LA VOT]]</f>
        <v>3.8755364806866952</v>
      </c>
      <c r="W388" s="41">
        <f>Data5[[#This Row],[TOTAL CHELTUIELI EURO]]/Data5[[#This Row],[NUMĂRUL PERSOANELOR CARE AU PARTICIPAT LA VOT]]</f>
        <v>0.80071413414737203</v>
      </c>
      <c r="X388" s="43">
        <v>4.8400999999999996</v>
      </c>
      <c r="Y388" s="114" t="s">
        <v>2891</v>
      </c>
      <c r="Z388" s="44">
        <v>2</v>
      </c>
      <c r="AA388" s="115" t="s">
        <v>3105</v>
      </c>
      <c r="AB388" s="44">
        <v>0</v>
      </c>
      <c r="AC388" s="45"/>
    </row>
    <row r="389" spans="1:29" ht="12" customHeight="1" x14ac:dyDescent="0.2">
      <c r="A389" s="37">
        <v>388</v>
      </c>
      <c r="B389" s="38" t="s">
        <v>10</v>
      </c>
      <c r="C389" s="39" t="s">
        <v>1308</v>
      </c>
      <c r="D389" s="40">
        <v>44101</v>
      </c>
      <c r="E389" s="38">
        <v>1</v>
      </c>
      <c r="F389" s="38"/>
      <c r="G389" s="38" t="s">
        <v>2</v>
      </c>
      <c r="H389" s="38" t="s">
        <v>2</v>
      </c>
      <c r="I389" s="39">
        <v>4400</v>
      </c>
      <c r="J389" s="39">
        <v>6641.24</v>
      </c>
      <c r="K389" s="39">
        <v>0</v>
      </c>
      <c r="L389" s="41">
        <f>SUM(Data5[[#This Row],[CHELTUIELI DE PERSONAL LEI]:[CHELTUIELI DE CAPITAL (ACTIVE NEFINANCIARE ) LEI]])</f>
        <v>11041.24</v>
      </c>
      <c r="M389" s="41">
        <f>Data5[[#This Row],[TOTAL CHELTUIELI LEI]]/Data5[[#This Row],[CURS VALUTAR EURO BNR 22 07 2020]]</f>
        <v>2281.2008016363297</v>
      </c>
      <c r="N389" s="42">
        <v>1961</v>
      </c>
      <c r="O389" s="42"/>
      <c r="P389" s="42">
        <v>1575</v>
      </c>
      <c r="Q389" s="42"/>
      <c r="R389" s="42">
        <f>Data5[[#This Row],[PERSOANE ÎNSCRISE ÎN LISTELE ELECTORALE (TURUL 1)            ]]+Data5[[#This Row],[PERSOANE ÎNSCRISE ÎN LISTELE ELECTORALE (TURUL AL 2-LEA)]]</f>
        <v>1961</v>
      </c>
      <c r="S389" s="42">
        <f>Data5[[#This Row],[PERSOANE CARE AU PARTICIPAT LA VOT (TURUL 1)]]+Data5[[#This Row],[PERSOANE CARE AU PARTICIPAT LA VOT  (TURUL AL 2-LEA)]]</f>
        <v>1575</v>
      </c>
      <c r="T389" s="41">
        <f>Data5[[#This Row],[TOTAL CHELTUIELI LEI]]/Data5[[#This Row],[NUMĂRUL PERSOANELOR ÎNSCRISE ÎN LISTELE ELECTORALE]]</f>
        <v>5.6304130545639977</v>
      </c>
      <c r="U389" s="41">
        <f>Data5[[#This Row],[TOTAL CHELTUIELI EURO]]/Data5[[#This Row],[NUMĂRUL PERSOANELOR ÎNSCRISE ÎN LISTELE ELECTORALE]]</f>
        <v>1.1632844475452981</v>
      </c>
      <c r="V389" s="41">
        <f>Data5[[#This Row],[TOTAL CHELTUIELI LEI]]/Data5[[#This Row],[NUMĂRUL PERSOANELOR CARE AU PARTICIPAT LA VOT]]</f>
        <v>7.0103111111111112</v>
      </c>
      <c r="W389" s="41">
        <f>Data5[[#This Row],[TOTAL CHELTUIELI EURO]]/Data5[[#This Row],[NUMĂRUL PERSOANELOR CARE AU PARTICIPAT LA VOT]]</f>
        <v>1.4483814613563999</v>
      </c>
      <c r="X389" s="43">
        <v>4.8400999999999996</v>
      </c>
      <c r="Y389" s="114" t="s">
        <v>2892</v>
      </c>
      <c r="Z389" s="44">
        <v>5</v>
      </c>
      <c r="AA389" s="115" t="s">
        <v>3107</v>
      </c>
      <c r="AB389" s="44">
        <v>1</v>
      </c>
      <c r="AC389" s="45"/>
    </row>
    <row r="390" spans="1:29" ht="12" customHeight="1" x14ac:dyDescent="0.2">
      <c r="A390" s="37">
        <v>389</v>
      </c>
      <c r="B390" s="38" t="s">
        <v>10</v>
      </c>
      <c r="C390" s="39" t="s">
        <v>1309</v>
      </c>
      <c r="D390" s="40">
        <v>44101</v>
      </c>
      <c r="E390" s="38">
        <v>1</v>
      </c>
      <c r="F390" s="38"/>
      <c r="G390" s="38" t="s">
        <v>2</v>
      </c>
      <c r="H390" s="38" t="s">
        <v>2</v>
      </c>
      <c r="I390" s="39">
        <v>3200</v>
      </c>
      <c r="J390" s="39">
        <v>484.97</v>
      </c>
      <c r="K390" s="39">
        <v>0</v>
      </c>
      <c r="L390" s="41">
        <f>SUM(Data5[[#This Row],[CHELTUIELI DE PERSONAL LEI]:[CHELTUIELI DE CAPITAL (ACTIVE NEFINANCIARE ) LEI]])</f>
        <v>3684.9700000000003</v>
      </c>
      <c r="M390" s="41">
        <f>Data5[[#This Row],[TOTAL CHELTUIELI LEI]]/Data5[[#This Row],[CURS VALUTAR EURO BNR 22 07 2020]]</f>
        <v>761.34170781595435</v>
      </c>
      <c r="N390" s="42">
        <v>2291</v>
      </c>
      <c r="O390" s="42"/>
      <c r="P390" s="42">
        <v>1716</v>
      </c>
      <c r="Q390" s="42"/>
      <c r="R390" s="42">
        <f>Data5[[#This Row],[PERSOANE ÎNSCRISE ÎN LISTELE ELECTORALE (TURUL 1)            ]]+Data5[[#This Row],[PERSOANE ÎNSCRISE ÎN LISTELE ELECTORALE (TURUL AL 2-LEA)]]</f>
        <v>2291</v>
      </c>
      <c r="S390" s="42">
        <f>Data5[[#This Row],[PERSOANE CARE AU PARTICIPAT LA VOT (TURUL 1)]]+Data5[[#This Row],[PERSOANE CARE AU PARTICIPAT LA VOT  (TURUL AL 2-LEA)]]</f>
        <v>1716</v>
      </c>
      <c r="T390" s="41">
        <f>Data5[[#This Row],[TOTAL CHELTUIELI LEI]]/Data5[[#This Row],[NUMĂRUL PERSOANELOR ÎNSCRISE ÎN LISTELE ELECTORALE]]</f>
        <v>1.608454823221301</v>
      </c>
      <c r="U390" s="41">
        <f>Data5[[#This Row],[TOTAL CHELTUIELI EURO]]/Data5[[#This Row],[NUMĂRUL PERSOANELOR ÎNSCRISE ÎN LISTELE ELECTORALE]]</f>
        <v>0.33231851061368589</v>
      </c>
      <c r="V390" s="41">
        <f>Data5[[#This Row],[TOTAL CHELTUIELI LEI]]/Data5[[#This Row],[NUMĂRUL PERSOANELOR CARE AU PARTICIPAT LA VOT]]</f>
        <v>2.1474184149184152</v>
      </c>
      <c r="W390" s="41">
        <f>Data5[[#This Row],[TOTAL CHELTUIELI EURO]]/Data5[[#This Row],[NUMĂRUL PERSOANELOR CARE AU PARTICIPAT LA VOT]]</f>
        <v>0.44367232390207129</v>
      </c>
      <c r="X390" s="43">
        <v>4.8400999999999996</v>
      </c>
      <c r="Y390" s="114" t="s">
        <v>2894</v>
      </c>
      <c r="Z390" s="44">
        <v>1</v>
      </c>
      <c r="AA390" s="115" t="s">
        <v>3105</v>
      </c>
      <c r="AB390" s="44">
        <v>0</v>
      </c>
      <c r="AC390" s="45"/>
    </row>
    <row r="391" spans="1:29" ht="12" customHeight="1" x14ac:dyDescent="0.2">
      <c r="A391" s="37">
        <v>390</v>
      </c>
      <c r="B391" s="38" t="s">
        <v>10</v>
      </c>
      <c r="C391" s="39" t="s">
        <v>1310</v>
      </c>
      <c r="D391" s="40">
        <v>44101</v>
      </c>
      <c r="E391" s="38">
        <v>1</v>
      </c>
      <c r="F391" s="38"/>
      <c r="G391" s="38" t="s">
        <v>2</v>
      </c>
      <c r="H391" s="38" t="s">
        <v>2</v>
      </c>
      <c r="I391" s="39">
        <v>1890</v>
      </c>
      <c r="J391" s="39">
        <v>8863</v>
      </c>
      <c r="K391" s="39">
        <v>0</v>
      </c>
      <c r="L391" s="41">
        <f>SUM(Data5[[#This Row],[CHELTUIELI DE PERSONAL LEI]:[CHELTUIELI DE CAPITAL (ACTIVE NEFINANCIARE ) LEI]])</f>
        <v>10753</v>
      </c>
      <c r="M391" s="41">
        <f>Data5[[#This Row],[TOTAL CHELTUIELI LEI]]/Data5[[#This Row],[CURS VALUTAR EURO BNR 22 07 2020]]</f>
        <v>2221.6483130513834</v>
      </c>
      <c r="N391" s="42">
        <v>1675</v>
      </c>
      <c r="O391" s="42"/>
      <c r="P391" s="42">
        <v>1567</v>
      </c>
      <c r="Q391" s="42"/>
      <c r="R391" s="42">
        <f>Data5[[#This Row],[PERSOANE ÎNSCRISE ÎN LISTELE ELECTORALE (TURUL 1)            ]]+Data5[[#This Row],[PERSOANE ÎNSCRISE ÎN LISTELE ELECTORALE (TURUL AL 2-LEA)]]</f>
        <v>1675</v>
      </c>
      <c r="S391" s="42">
        <f>Data5[[#This Row],[PERSOANE CARE AU PARTICIPAT LA VOT (TURUL 1)]]+Data5[[#This Row],[PERSOANE CARE AU PARTICIPAT LA VOT  (TURUL AL 2-LEA)]]</f>
        <v>1567</v>
      </c>
      <c r="T391" s="41">
        <f>Data5[[#This Row],[TOTAL CHELTUIELI LEI]]/Data5[[#This Row],[NUMĂRUL PERSOANELOR ÎNSCRISE ÎN LISTELE ELECTORALE]]</f>
        <v>6.419701492537313</v>
      </c>
      <c r="U391" s="41">
        <f>Data5[[#This Row],[TOTAL CHELTUIELI EURO]]/Data5[[#This Row],[NUMĂRUL PERSOANELOR ÎNSCRISE ÎN LISTELE ELECTORALE]]</f>
        <v>1.3263572018217213</v>
      </c>
      <c r="V391" s="41">
        <f>Data5[[#This Row],[TOTAL CHELTUIELI LEI]]/Data5[[#This Row],[NUMĂRUL PERSOANELOR CARE AU PARTICIPAT LA VOT]]</f>
        <v>6.8621569878749202</v>
      </c>
      <c r="W391" s="41">
        <f>Data5[[#This Row],[TOTAL CHELTUIELI EURO]]/Data5[[#This Row],[NUMĂRUL PERSOANELOR CARE AU PARTICIPAT LA VOT]]</f>
        <v>1.4177717377481707</v>
      </c>
      <c r="X391" s="43">
        <v>4.8400999999999996</v>
      </c>
      <c r="Y391" s="114" t="s">
        <v>2889</v>
      </c>
      <c r="Z391" s="44">
        <v>6</v>
      </c>
      <c r="AA391" s="115" t="s">
        <v>3107</v>
      </c>
      <c r="AB391" s="44">
        <v>1</v>
      </c>
      <c r="AC391" s="45"/>
    </row>
    <row r="392" spans="1:29" ht="12" customHeight="1" x14ac:dyDescent="0.2">
      <c r="A392" s="37">
        <v>391</v>
      </c>
      <c r="B392" s="38" t="s">
        <v>10</v>
      </c>
      <c r="C392" s="39" t="s">
        <v>1311</v>
      </c>
      <c r="D392" s="40">
        <v>44101</v>
      </c>
      <c r="E392" s="38">
        <v>1</v>
      </c>
      <c r="F392" s="38"/>
      <c r="G392" s="38" t="s">
        <v>2</v>
      </c>
      <c r="H392" s="38" t="s">
        <v>2</v>
      </c>
      <c r="I392" s="39">
        <v>2970</v>
      </c>
      <c r="J392" s="39">
        <v>4272</v>
      </c>
      <c r="K392" s="39">
        <v>0</v>
      </c>
      <c r="L392" s="41">
        <f>SUM(Data5[[#This Row],[CHELTUIELI DE PERSONAL LEI]:[CHELTUIELI DE CAPITAL (ACTIVE NEFINANCIARE ) LEI]])</f>
        <v>7242</v>
      </c>
      <c r="M392" s="41">
        <f>Data5[[#This Row],[TOTAL CHELTUIELI LEI]]/Data5[[#This Row],[CURS VALUTAR EURO BNR 22 07 2020]]</f>
        <v>1496.2500774777382</v>
      </c>
      <c r="N392" s="42">
        <v>1066</v>
      </c>
      <c r="O392" s="42"/>
      <c r="P392" s="42">
        <v>774</v>
      </c>
      <c r="Q392" s="42"/>
      <c r="R392" s="42">
        <f>Data5[[#This Row],[PERSOANE ÎNSCRISE ÎN LISTELE ELECTORALE (TURUL 1)            ]]+Data5[[#This Row],[PERSOANE ÎNSCRISE ÎN LISTELE ELECTORALE (TURUL AL 2-LEA)]]</f>
        <v>1066</v>
      </c>
      <c r="S392" s="42">
        <f>Data5[[#This Row],[PERSOANE CARE AU PARTICIPAT LA VOT (TURUL 1)]]+Data5[[#This Row],[PERSOANE CARE AU PARTICIPAT LA VOT  (TURUL AL 2-LEA)]]</f>
        <v>774</v>
      </c>
      <c r="T392" s="41">
        <f>Data5[[#This Row],[TOTAL CHELTUIELI LEI]]/Data5[[#This Row],[NUMĂRUL PERSOANELOR ÎNSCRISE ÎN LISTELE ELECTORALE]]</f>
        <v>6.7936210131332082</v>
      </c>
      <c r="U392" s="41">
        <f>Data5[[#This Row],[TOTAL CHELTUIELI EURO]]/Data5[[#This Row],[NUMĂRUL PERSOANELOR ÎNSCRISE ÎN LISTELE ELECTORALE]]</f>
        <v>1.403611704950974</v>
      </c>
      <c r="V392" s="41">
        <f>Data5[[#This Row],[TOTAL CHELTUIELI LEI]]/Data5[[#This Row],[NUMĂRUL PERSOANELOR CARE AU PARTICIPAT LA VOT]]</f>
        <v>9.3565891472868223</v>
      </c>
      <c r="W392" s="41">
        <f>Data5[[#This Row],[TOTAL CHELTUIELI EURO]]/Data5[[#This Row],[NUMĂRUL PERSOANELOR CARE AU PARTICIPAT LA VOT]]</f>
        <v>1.9331396349841579</v>
      </c>
      <c r="X392" s="43">
        <v>4.8400999999999996</v>
      </c>
      <c r="Y392" s="114" t="s">
        <v>2889</v>
      </c>
      <c r="Z392" s="44">
        <v>6</v>
      </c>
      <c r="AA392" s="115" t="s">
        <v>3107</v>
      </c>
      <c r="AB392" s="44">
        <v>1</v>
      </c>
      <c r="AC392" s="45"/>
    </row>
    <row r="393" spans="1:29" ht="12" customHeight="1" x14ac:dyDescent="0.2">
      <c r="A393" s="37">
        <v>392</v>
      </c>
      <c r="B393" s="38" t="s">
        <v>10</v>
      </c>
      <c r="C393" s="39" t="s">
        <v>1312</v>
      </c>
      <c r="D393" s="40">
        <v>44101</v>
      </c>
      <c r="E393" s="38">
        <v>1</v>
      </c>
      <c r="F393" s="38"/>
      <c r="G393" s="38" t="s">
        <v>2</v>
      </c>
      <c r="H393" s="38" t="s">
        <v>2</v>
      </c>
      <c r="I393" s="39">
        <v>0</v>
      </c>
      <c r="J393" s="39">
        <v>6921</v>
      </c>
      <c r="K393" s="39">
        <v>0</v>
      </c>
      <c r="L393" s="41">
        <f>SUM(Data5[[#This Row],[CHELTUIELI DE PERSONAL LEI]:[CHELTUIELI DE CAPITAL (ACTIVE NEFINANCIARE ) LEI]])</f>
        <v>6921</v>
      </c>
      <c r="M393" s="41">
        <f>Data5[[#This Row],[TOTAL CHELTUIELI LEI]]/Data5[[#This Row],[CURS VALUTAR EURO BNR 22 07 2020]]</f>
        <v>1429.9291336955848</v>
      </c>
      <c r="N393" s="42">
        <v>2046</v>
      </c>
      <c r="O393" s="42"/>
      <c r="P393" s="42">
        <v>1475</v>
      </c>
      <c r="Q393" s="42"/>
      <c r="R393" s="42">
        <f>Data5[[#This Row],[PERSOANE ÎNSCRISE ÎN LISTELE ELECTORALE (TURUL 1)            ]]+Data5[[#This Row],[PERSOANE ÎNSCRISE ÎN LISTELE ELECTORALE (TURUL AL 2-LEA)]]</f>
        <v>2046</v>
      </c>
      <c r="S393" s="42">
        <f>Data5[[#This Row],[PERSOANE CARE AU PARTICIPAT LA VOT (TURUL 1)]]+Data5[[#This Row],[PERSOANE CARE AU PARTICIPAT LA VOT  (TURUL AL 2-LEA)]]</f>
        <v>1475</v>
      </c>
      <c r="T393" s="41">
        <f>Data5[[#This Row],[TOTAL CHELTUIELI LEI]]/Data5[[#This Row],[NUMĂRUL PERSOANELOR ÎNSCRISE ÎN LISTELE ELECTORALE]]</f>
        <v>3.3826979472140764</v>
      </c>
      <c r="U393" s="41">
        <f>Data5[[#This Row],[TOTAL CHELTUIELI EURO]]/Data5[[#This Row],[NUMĂRUL PERSOANELOR ÎNSCRISE ÎN LISTELE ELECTORALE]]</f>
        <v>0.69889009467037377</v>
      </c>
      <c r="V393" s="41">
        <f>Data5[[#This Row],[TOTAL CHELTUIELI LEI]]/Data5[[#This Row],[NUMĂRUL PERSOANELOR CARE AU PARTICIPAT LA VOT]]</f>
        <v>4.6922033898305084</v>
      </c>
      <c r="W393" s="41">
        <f>Data5[[#This Row],[TOTAL CHELTUIELI EURO]]/Data5[[#This Row],[NUMĂRUL PERSOANELOR CARE AU PARTICIPAT LA VOT]]</f>
        <v>0.96944348047158291</v>
      </c>
      <c r="X393" s="43">
        <v>4.8400999999999996</v>
      </c>
      <c r="Y393" s="114" t="s">
        <v>2884</v>
      </c>
      <c r="Z393" s="44">
        <v>3</v>
      </c>
      <c r="AA393" s="115" t="s">
        <v>3105</v>
      </c>
      <c r="AB393" s="44">
        <v>0</v>
      </c>
      <c r="AC393" s="45"/>
    </row>
    <row r="394" spans="1:29" ht="12" customHeight="1" x14ac:dyDescent="0.2">
      <c r="A394" s="37">
        <v>393</v>
      </c>
      <c r="B394" s="38" t="s">
        <v>10</v>
      </c>
      <c r="C394" s="39" t="s">
        <v>1313</v>
      </c>
      <c r="D394" s="40">
        <v>44101</v>
      </c>
      <c r="E394" s="38">
        <v>1</v>
      </c>
      <c r="F394" s="38"/>
      <c r="G394" s="38" t="s">
        <v>2</v>
      </c>
      <c r="H394" s="38" t="s">
        <v>2</v>
      </c>
      <c r="I394" s="39">
        <v>5830</v>
      </c>
      <c r="J394" s="39">
        <v>15583</v>
      </c>
      <c r="K394" s="39">
        <v>0</v>
      </c>
      <c r="L394" s="41">
        <f>SUM(Data5[[#This Row],[CHELTUIELI DE PERSONAL LEI]:[CHELTUIELI DE CAPITAL (ACTIVE NEFINANCIARE ) LEI]])</f>
        <v>21413</v>
      </c>
      <c r="M394" s="41">
        <f>Data5[[#This Row],[TOTAL CHELTUIELI LEI]]/Data5[[#This Row],[CURS VALUTAR EURO BNR 22 07 2020]]</f>
        <v>4424.0821470630772</v>
      </c>
      <c r="N394" s="42">
        <v>2951</v>
      </c>
      <c r="O394" s="42"/>
      <c r="P394" s="42">
        <v>1709</v>
      </c>
      <c r="Q394" s="42"/>
      <c r="R394" s="42">
        <f>Data5[[#This Row],[PERSOANE ÎNSCRISE ÎN LISTELE ELECTORALE (TURUL 1)            ]]+Data5[[#This Row],[PERSOANE ÎNSCRISE ÎN LISTELE ELECTORALE (TURUL AL 2-LEA)]]</f>
        <v>2951</v>
      </c>
      <c r="S394" s="42">
        <f>Data5[[#This Row],[PERSOANE CARE AU PARTICIPAT LA VOT (TURUL 1)]]+Data5[[#This Row],[PERSOANE CARE AU PARTICIPAT LA VOT  (TURUL AL 2-LEA)]]</f>
        <v>1709</v>
      </c>
      <c r="T394" s="41">
        <f>Data5[[#This Row],[TOTAL CHELTUIELI LEI]]/Data5[[#This Row],[NUMĂRUL PERSOANELOR ÎNSCRISE ÎN LISTELE ELECTORALE]]</f>
        <v>7.2561843442900713</v>
      </c>
      <c r="U394" s="41">
        <f>Data5[[#This Row],[TOTAL CHELTUIELI EURO]]/Data5[[#This Row],[NUMĂRUL PERSOANELOR ÎNSCRISE ÎN LISTELE ELECTORALE]]</f>
        <v>1.4991806665750855</v>
      </c>
      <c r="V394" s="41">
        <f>Data5[[#This Row],[TOTAL CHELTUIELI LEI]]/Data5[[#This Row],[NUMĂRUL PERSOANELOR CARE AU PARTICIPAT LA VOT]]</f>
        <v>12.529549444119368</v>
      </c>
      <c r="W394" s="41">
        <f>Data5[[#This Row],[TOTAL CHELTUIELI EURO]]/Data5[[#This Row],[NUMĂRUL PERSOANELOR CARE AU PARTICIPAT LA VOT]]</f>
        <v>2.5886963996858263</v>
      </c>
      <c r="X394" s="43">
        <v>4.8400999999999996</v>
      </c>
      <c r="Y394" s="114" t="s">
        <v>2886</v>
      </c>
      <c r="Z394" s="44">
        <v>7</v>
      </c>
      <c r="AA394" s="115" t="s">
        <v>3107</v>
      </c>
      <c r="AB394" s="44">
        <v>1</v>
      </c>
      <c r="AC394" s="45"/>
    </row>
    <row r="395" spans="1:29" ht="12" customHeight="1" x14ac:dyDescent="0.2">
      <c r="A395" s="37">
        <v>394</v>
      </c>
      <c r="B395" s="38" t="s">
        <v>10</v>
      </c>
      <c r="C395" s="39" t="s">
        <v>1314</v>
      </c>
      <c r="D395" s="40">
        <v>44101</v>
      </c>
      <c r="E395" s="38">
        <v>1</v>
      </c>
      <c r="F395" s="38"/>
      <c r="G395" s="38" t="s">
        <v>2</v>
      </c>
      <c r="H395" s="38" t="s">
        <v>2</v>
      </c>
      <c r="I395" s="39">
        <v>1500</v>
      </c>
      <c r="J395" s="39">
        <v>10099.82</v>
      </c>
      <c r="K395" s="39">
        <v>0</v>
      </c>
      <c r="L395" s="41">
        <f>SUM(Data5[[#This Row],[CHELTUIELI DE PERSONAL LEI]:[CHELTUIELI DE CAPITAL (ACTIVE NEFINANCIARE ) LEI]])</f>
        <v>11599.82</v>
      </c>
      <c r="M395" s="41">
        <f>Data5[[#This Row],[TOTAL CHELTUIELI LEI]]/Data5[[#This Row],[CURS VALUTAR EURO BNR 22 07 2020]]</f>
        <v>2396.6075081093368</v>
      </c>
      <c r="N395" s="42">
        <v>2010</v>
      </c>
      <c r="O395" s="42"/>
      <c r="P395" s="42">
        <v>1132</v>
      </c>
      <c r="Q395" s="42"/>
      <c r="R395" s="42">
        <f>Data5[[#This Row],[PERSOANE ÎNSCRISE ÎN LISTELE ELECTORALE (TURUL 1)            ]]+Data5[[#This Row],[PERSOANE ÎNSCRISE ÎN LISTELE ELECTORALE (TURUL AL 2-LEA)]]</f>
        <v>2010</v>
      </c>
      <c r="S395" s="42">
        <f>Data5[[#This Row],[PERSOANE CARE AU PARTICIPAT LA VOT (TURUL 1)]]+Data5[[#This Row],[PERSOANE CARE AU PARTICIPAT LA VOT  (TURUL AL 2-LEA)]]</f>
        <v>1132</v>
      </c>
      <c r="T395" s="41">
        <f>Data5[[#This Row],[TOTAL CHELTUIELI LEI]]/Data5[[#This Row],[NUMĂRUL PERSOANELOR ÎNSCRISE ÎN LISTELE ELECTORALE]]</f>
        <v>5.7710547263681589</v>
      </c>
      <c r="U395" s="41">
        <f>Data5[[#This Row],[TOTAL CHELTUIELI EURO]]/Data5[[#This Row],[NUMĂRUL PERSOANELOR ÎNSCRISE ÎN LISTELE ELECTORALE]]</f>
        <v>1.192342043835491</v>
      </c>
      <c r="V395" s="41">
        <f>Data5[[#This Row],[TOTAL CHELTUIELI LEI]]/Data5[[#This Row],[NUMĂRUL PERSOANELOR CARE AU PARTICIPAT LA VOT]]</f>
        <v>10.247190812720849</v>
      </c>
      <c r="W395" s="41">
        <f>Data5[[#This Row],[TOTAL CHELTUIELI EURO]]/Data5[[#This Row],[NUMĂRUL PERSOANELOR CARE AU PARTICIPAT LA VOT]]</f>
        <v>2.1171444417927003</v>
      </c>
      <c r="X395" s="43">
        <v>4.8400999999999996</v>
      </c>
      <c r="Y395" s="114" t="s">
        <v>2892</v>
      </c>
      <c r="Z395" s="44">
        <v>5</v>
      </c>
      <c r="AA395" s="115" t="s">
        <v>3107</v>
      </c>
      <c r="AB395" s="44">
        <v>1</v>
      </c>
      <c r="AC395" s="45"/>
    </row>
    <row r="396" spans="1:29" ht="12" customHeight="1" x14ac:dyDescent="0.2">
      <c r="A396" s="37">
        <v>395</v>
      </c>
      <c r="B396" s="38" t="s">
        <v>10</v>
      </c>
      <c r="C396" s="39" t="s">
        <v>1315</v>
      </c>
      <c r="D396" s="40">
        <v>44101</v>
      </c>
      <c r="E396" s="38">
        <v>1</v>
      </c>
      <c r="F396" s="38"/>
      <c r="G396" s="38" t="s">
        <v>2</v>
      </c>
      <c r="H396" s="38" t="s">
        <v>2</v>
      </c>
      <c r="I396" s="39">
        <v>1200</v>
      </c>
      <c r="J396" s="39">
        <v>12772.96</v>
      </c>
      <c r="K396" s="39">
        <v>0</v>
      </c>
      <c r="L396" s="41">
        <f>SUM(Data5[[#This Row],[CHELTUIELI DE PERSONAL LEI]:[CHELTUIELI DE CAPITAL (ACTIVE NEFINANCIARE ) LEI]])</f>
        <v>13972.96</v>
      </c>
      <c r="M396" s="41">
        <f>Data5[[#This Row],[TOTAL CHELTUIELI LEI]]/Data5[[#This Row],[CURS VALUTAR EURO BNR 22 07 2020]]</f>
        <v>2886.9155595958759</v>
      </c>
      <c r="N396" s="42">
        <v>5487</v>
      </c>
      <c r="O396" s="42"/>
      <c r="P396" s="42">
        <v>2955</v>
      </c>
      <c r="Q396" s="42"/>
      <c r="R396" s="42">
        <f>Data5[[#This Row],[PERSOANE ÎNSCRISE ÎN LISTELE ELECTORALE (TURUL 1)            ]]+Data5[[#This Row],[PERSOANE ÎNSCRISE ÎN LISTELE ELECTORALE (TURUL AL 2-LEA)]]</f>
        <v>5487</v>
      </c>
      <c r="S396" s="42">
        <f>Data5[[#This Row],[PERSOANE CARE AU PARTICIPAT LA VOT (TURUL 1)]]+Data5[[#This Row],[PERSOANE CARE AU PARTICIPAT LA VOT  (TURUL AL 2-LEA)]]</f>
        <v>2955</v>
      </c>
      <c r="T396" s="41">
        <f>Data5[[#This Row],[TOTAL CHELTUIELI LEI]]/Data5[[#This Row],[NUMĂRUL PERSOANELOR ÎNSCRISE ÎN LISTELE ELECTORALE]]</f>
        <v>2.5465573172954254</v>
      </c>
      <c r="U396" s="41">
        <f>Data5[[#This Row],[TOTAL CHELTUIELI EURO]]/Data5[[#This Row],[NUMĂRUL PERSOANELOR ÎNSCRISE ÎN LISTELE ELECTORALE]]</f>
        <v>0.52613733544666952</v>
      </c>
      <c r="V396" s="41">
        <f>Data5[[#This Row],[TOTAL CHELTUIELI LEI]]/Data5[[#This Row],[NUMĂRUL PERSOANELOR CARE AU PARTICIPAT LA VOT]]</f>
        <v>4.7285820642978003</v>
      </c>
      <c r="W396" s="41">
        <f>Data5[[#This Row],[TOTAL CHELTUIELI EURO]]/Data5[[#This Row],[NUMĂRUL PERSOANELOR CARE AU PARTICIPAT LA VOT]]</f>
        <v>0.97695958023549101</v>
      </c>
      <c r="X396" s="43">
        <v>4.8400999999999996</v>
      </c>
      <c r="Y396" s="114" t="s">
        <v>2891</v>
      </c>
      <c r="Z396" s="44">
        <v>2</v>
      </c>
      <c r="AA396" s="115" t="s">
        <v>3105</v>
      </c>
      <c r="AB396" s="44">
        <v>0</v>
      </c>
      <c r="AC396" s="45"/>
    </row>
    <row r="397" spans="1:29" ht="12" customHeight="1" x14ac:dyDescent="0.2">
      <c r="A397" s="37">
        <v>396</v>
      </c>
      <c r="B397" s="38" t="s">
        <v>10</v>
      </c>
      <c r="C397" s="39" t="s">
        <v>1316</v>
      </c>
      <c r="D397" s="40">
        <v>44101</v>
      </c>
      <c r="E397" s="38">
        <v>1</v>
      </c>
      <c r="F397" s="38"/>
      <c r="G397" s="38" t="s">
        <v>2</v>
      </c>
      <c r="H397" s="38" t="s">
        <v>2</v>
      </c>
      <c r="I397" s="39">
        <v>1890</v>
      </c>
      <c r="J397" s="39">
        <v>3069.29</v>
      </c>
      <c r="K397" s="39">
        <v>0</v>
      </c>
      <c r="L397" s="41">
        <f>SUM(Data5[[#This Row],[CHELTUIELI DE PERSONAL LEI]:[CHELTUIELI DE CAPITAL (ACTIVE NEFINANCIARE ) LEI]])</f>
        <v>4959.29</v>
      </c>
      <c r="M397" s="41">
        <f>Data5[[#This Row],[TOTAL CHELTUIELI LEI]]/Data5[[#This Row],[CURS VALUTAR EURO BNR 22 07 2020]]</f>
        <v>1024.6255242660277</v>
      </c>
      <c r="N397" s="42">
        <v>3967</v>
      </c>
      <c r="O397" s="42"/>
      <c r="P397" s="42">
        <v>2470</v>
      </c>
      <c r="Q397" s="42"/>
      <c r="R397" s="42">
        <f>Data5[[#This Row],[PERSOANE ÎNSCRISE ÎN LISTELE ELECTORALE (TURUL 1)            ]]+Data5[[#This Row],[PERSOANE ÎNSCRISE ÎN LISTELE ELECTORALE (TURUL AL 2-LEA)]]</f>
        <v>3967</v>
      </c>
      <c r="S397" s="42">
        <f>Data5[[#This Row],[PERSOANE CARE AU PARTICIPAT LA VOT (TURUL 1)]]+Data5[[#This Row],[PERSOANE CARE AU PARTICIPAT LA VOT  (TURUL AL 2-LEA)]]</f>
        <v>2470</v>
      </c>
      <c r="T397" s="41">
        <f>Data5[[#This Row],[TOTAL CHELTUIELI LEI]]/Data5[[#This Row],[NUMĂRUL PERSOANELOR ÎNSCRISE ÎN LISTELE ELECTORALE]]</f>
        <v>1.2501361230148726</v>
      </c>
      <c r="U397" s="41">
        <f>Data5[[#This Row],[TOTAL CHELTUIELI EURO]]/Data5[[#This Row],[NUMĂRUL PERSOANELOR ÎNSCRISE ÎN LISTELE ELECTORALE]]</f>
        <v>0.25828725088631904</v>
      </c>
      <c r="V397" s="41">
        <f>Data5[[#This Row],[TOTAL CHELTUIELI LEI]]/Data5[[#This Row],[NUMĂRUL PERSOANELOR CARE AU PARTICIPAT LA VOT]]</f>
        <v>2.0078097165991902</v>
      </c>
      <c r="W397" s="41">
        <f>Data5[[#This Row],[TOTAL CHELTUIELI EURO]]/Data5[[#This Row],[NUMĂRUL PERSOANELOR CARE AU PARTICIPAT LA VOT]]</f>
        <v>0.41482814747612456</v>
      </c>
      <c r="X397" s="43">
        <v>4.8400999999999996</v>
      </c>
      <c r="Y397" s="114" t="s">
        <v>2894</v>
      </c>
      <c r="Z397" s="44">
        <v>1</v>
      </c>
      <c r="AA397" s="115" t="s">
        <v>3105</v>
      </c>
      <c r="AB397" s="44">
        <v>0</v>
      </c>
      <c r="AC397" s="45"/>
    </row>
    <row r="398" spans="1:29" ht="12" customHeight="1" x14ac:dyDescent="0.2">
      <c r="A398" s="37">
        <v>397</v>
      </c>
      <c r="B398" s="38" t="s">
        <v>10</v>
      </c>
      <c r="C398" s="39" t="s">
        <v>1317</v>
      </c>
      <c r="D398" s="40">
        <v>44101</v>
      </c>
      <c r="E398" s="38">
        <v>1</v>
      </c>
      <c r="F398" s="38"/>
      <c r="G398" s="38" t="s">
        <v>2</v>
      </c>
      <c r="H398" s="38" t="s">
        <v>2</v>
      </c>
      <c r="I398" s="39">
        <v>9920</v>
      </c>
      <c r="J398" s="39">
        <v>15875</v>
      </c>
      <c r="K398" s="39">
        <v>0</v>
      </c>
      <c r="L398" s="41">
        <f>SUM(Data5[[#This Row],[CHELTUIELI DE PERSONAL LEI]:[CHELTUIELI DE CAPITAL (ACTIVE NEFINANCIARE ) LEI]])</f>
        <v>25795</v>
      </c>
      <c r="M398" s="41">
        <f>Data5[[#This Row],[TOTAL CHELTUIELI LEI]]/Data5[[#This Row],[CURS VALUTAR EURO BNR 22 07 2020]]</f>
        <v>5329.4353422449949</v>
      </c>
      <c r="N398" s="42">
        <v>2418</v>
      </c>
      <c r="O398" s="42"/>
      <c r="P398" s="42">
        <v>1937</v>
      </c>
      <c r="Q398" s="42"/>
      <c r="R398" s="42">
        <f>Data5[[#This Row],[PERSOANE ÎNSCRISE ÎN LISTELE ELECTORALE (TURUL 1)            ]]+Data5[[#This Row],[PERSOANE ÎNSCRISE ÎN LISTELE ELECTORALE (TURUL AL 2-LEA)]]</f>
        <v>2418</v>
      </c>
      <c r="S398" s="42">
        <f>Data5[[#This Row],[PERSOANE CARE AU PARTICIPAT LA VOT (TURUL 1)]]+Data5[[#This Row],[PERSOANE CARE AU PARTICIPAT LA VOT  (TURUL AL 2-LEA)]]</f>
        <v>1937</v>
      </c>
      <c r="T398" s="41">
        <f>Data5[[#This Row],[TOTAL CHELTUIELI LEI]]/Data5[[#This Row],[NUMĂRUL PERSOANELOR ÎNSCRISE ÎN LISTELE ELECTORALE]]</f>
        <v>10.667907361455748</v>
      </c>
      <c r="U398" s="41">
        <f>Data5[[#This Row],[TOTAL CHELTUIELI EURO]]/Data5[[#This Row],[NUMĂRUL PERSOANELOR ÎNSCRISE ÎN LISTELE ELECTORALE]]</f>
        <v>2.2040675526240672</v>
      </c>
      <c r="V398" s="41">
        <f>Data5[[#This Row],[TOTAL CHELTUIELI LEI]]/Data5[[#This Row],[NUMĂRUL PERSOANELOR CARE AU PARTICIPAT LA VOT]]</f>
        <v>13.316985028394424</v>
      </c>
      <c r="W398" s="41">
        <f>Data5[[#This Row],[TOTAL CHELTUIELI EURO]]/Data5[[#This Row],[NUMĂRUL PERSOANELOR CARE AU PARTICIPAT LA VOT]]</f>
        <v>2.751386340859574</v>
      </c>
      <c r="X398" s="43">
        <v>4.8400999999999996</v>
      </c>
      <c r="Y398" s="114" t="s">
        <v>2898</v>
      </c>
      <c r="Z398" s="44">
        <v>10</v>
      </c>
      <c r="AA398" s="115" t="s">
        <v>3108</v>
      </c>
      <c r="AB398" s="44">
        <v>2</v>
      </c>
      <c r="AC398" s="45"/>
    </row>
    <row r="399" spans="1:29" ht="12" customHeight="1" x14ac:dyDescent="0.2">
      <c r="A399" s="37">
        <v>398</v>
      </c>
      <c r="B399" s="38" t="s">
        <v>10</v>
      </c>
      <c r="C399" s="39" t="s">
        <v>1318</v>
      </c>
      <c r="D399" s="40">
        <v>44101</v>
      </c>
      <c r="E399" s="38">
        <v>1</v>
      </c>
      <c r="F399" s="38"/>
      <c r="G399" s="38" t="s">
        <v>2</v>
      </c>
      <c r="H399" s="38" t="s">
        <v>2</v>
      </c>
      <c r="I399" s="39">
        <v>1920</v>
      </c>
      <c r="J399" s="39">
        <v>13298.94</v>
      </c>
      <c r="K399" s="39">
        <v>0</v>
      </c>
      <c r="L399" s="41">
        <f>SUM(Data5[[#This Row],[CHELTUIELI DE PERSONAL LEI]:[CHELTUIELI DE CAPITAL (ACTIVE NEFINANCIARE ) LEI]])</f>
        <v>15218.94</v>
      </c>
      <c r="M399" s="41">
        <f>Data5[[#This Row],[TOTAL CHELTUIELI LEI]]/Data5[[#This Row],[CURS VALUTAR EURO BNR 22 07 2020]]</f>
        <v>3144.3441251213821</v>
      </c>
      <c r="N399" s="42">
        <v>1872</v>
      </c>
      <c r="O399" s="42"/>
      <c r="P399" s="42">
        <v>1732</v>
      </c>
      <c r="Q399" s="42"/>
      <c r="R399" s="42">
        <f>Data5[[#This Row],[PERSOANE ÎNSCRISE ÎN LISTELE ELECTORALE (TURUL 1)            ]]+Data5[[#This Row],[PERSOANE ÎNSCRISE ÎN LISTELE ELECTORALE (TURUL AL 2-LEA)]]</f>
        <v>1872</v>
      </c>
      <c r="S399" s="42">
        <f>Data5[[#This Row],[PERSOANE CARE AU PARTICIPAT LA VOT (TURUL 1)]]+Data5[[#This Row],[PERSOANE CARE AU PARTICIPAT LA VOT  (TURUL AL 2-LEA)]]</f>
        <v>1732</v>
      </c>
      <c r="T399" s="41">
        <f>Data5[[#This Row],[TOTAL CHELTUIELI LEI]]/Data5[[#This Row],[NUMĂRUL PERSOANELOR ÎNSCRISE ÎN LISTELE ELECTORALE]]</f>
        <v>8.1297756410256419</v>
      </c>
      <c r="U399" s="41">
        <f>Data5[[#This Row],[TOTAL CHELTUIELI EURO]]/Data5[[#This Row],[NUMĂRUL PERSOANELOR ÎNSCRISE ÎN LISTELE ELECTORALE]]</f>
        <v>1.6796710070092853</v>
      </c>
      <c r="V399" s="41">
        <f>Data5[[#This Row],[TOTAL CHELTUIELI LEI]]/Data5[[#This Row],[NUMĂRUL PERSOANELOR CARE AU PARTICIPAT LA VOT]]</f>
        <v>8.7869168591224014</v>
      </c>
      <c r="W399" s="41">
        <f>Data5[[#This Row],[TOTAL CHELTUIELI EURO]]/Data5[[#This Row],[NUMĂRUL PERSOANELOR CARE AU PARTICIPAT LA VOT]]</f>
        <v>1.8154411807860174</v>
      </c>
      <c r="X399" s="43">
        <v>4.8400999999999996</v>
      </c>
      <c r="Y399" s="114" t="s">
        <v>2896</v>
      </c>
      <c r="Z399" s="44">
        <v>8</v>
      </c>
      <c r="AA399" s="115" t="s">
        <v>3107</v>
      </c>
      <c r="AB399" s="44">
        <v>1</v>
      </c>
      <c r="AC399" s="45"/>
    </row>
    <row r="400" spans="1:29" ht="12" customHeight="1" x14ac:dyDescent="0.2">
      <c r="A400" s="37">
        <v>399</v>
      </c>
      <c r="B400" s="38" t="s">
        <v>10</v>
      </c>
      <c r="C400" s="39" t="s">
        <v>1319</v>
      </c>
      <c r="D400" s="40">
        <v>44101</v>
      </c>
      <c r="E400" s="38">
        <v>1</v>
      </c>
      <c r="F400" s="38"/>
      <c r="G400" s="38" t="s">
        <v>2</v>
      </c>
      <c r="H400" s="38" t="s">
        <v>2</v>
      </c>
      <c r="I400" s="39">
        <v>6200</v>
      </c>
      <c r="J400" s="39">
        <v>1542</v>
      </c>
      <c r="K400" s="39">
        <v>0</v>
      </c>
      <c r="L400" s="41">
        <f>SUM(Data5[[#This Row],[CHELTUIELI DE PERSONAL LEI]:[CHELTUIELI DE CAPITAL (ACTIVE NEFINANCIARE ) LEI]])</f>
        <v>7742</v>
      </c>
      <c r="M400" s="41">
        <f>Data5[[#This Row],[TOTAL CHELTUIELI LEI]]/Data5[[#This Row],[CURS VALUTAR EURO BNR 22 07 2020]]</f>
        <v>1599.5537282287557</v>
      </c>
      <c r="N400" s="42">
        <v>2836</v>
      </c>
      <c r="O400" s="42"/>
      <c r="P400" s="42">
        <v>2012</v>
      </c>
      <c r="Q400" s="42"/>
      <c r="R400" s="42">
        <f>Data5[[#This Row],[PERSOANE ÎNSCRISE ÎN LISTELE ELECTORALE (TURUL 1)            ]]+Data5[[#This Row],[PERSOANE ÎNSCRISE ÎN LISTELE ELECTORALE (TURUL AL 2-LEA)]]</f>
        <v>2836</v>
      </c>
      <c r="S400" s="42">
        <f>Data5[[#This Row],[PERSOANE CARE AU PARTICIPAT LA VOT (TURUL 1)]]+Data5[[#This Row],[PERSOANE CARE AU PARTICIPAT LA VOT  (TURUL AL 2-LEA)]]</f>
        <v>2012</v>
      </c>
      <c r="T400" s="41">
        <f>Data5[[#This Row],[TOTAL CHELTUIELI LEI]]/Data5[[#This Row],[NUMĂRUL PERSOANELOR ÎNSCRISE ÎN LISTELE ELECTORALE]]</f>
        <v>2.7299012693935119</v>
      </c>
      <c r="U400" s="41">
        <f>Data5[[#This Row],[TOTAL CHELTUIELI EURO]]/Data5[[#This Row],[NUMĂRUL PERSOANELOR ÎNSCRISE ÎN LISTELE ELECTORALE]]</f>
        <v>0.56401753463637372</v>
      </c>
      <c r="V400" s="41">
        <f>Data5[[#This Row],[TOTAL CHELTUIELI LEI]]/Data5[[#This Row],[NUMĂRUL PERSOANELOR CARE AU PARTICIPAT LA VOT]]</f>
        <v>3.8479125248508947</v>
      </c>
      <c r="W400" s="41">
        <f>Data5[[#This Row],[TOTAL CHELTUIELI EURO]]/Data5[[#This Row],[NUMĂRUL PERSOANELOR CARE AU PARTICIPAT LA VOT]]</f>
        <v>0.79500682317532589</v>
      </c>
      <c r="X400" s="43">
        <v>4.8400999999999996</v>
      </c>
      <c r="Y400" s="114" t="s">
        <v>2891</v>
      </c>
      <c r="Z400" s="44">
        <v>2</v>
      </c>
      <c r="AA400" s="115" t="s">
        <v>3105</v>
      </c>
      <c r="AB400" s="44">
        <v>0</v>
      </c>
      <c r="AC400" s="45"/>
    </row>
    <row r="401" spans="1:29" ht="12" customHeight="1" x14ac:dyDescent="0.2">
      <c r="A401" s="37">
        <v>400</v>
      </c>
      <c r="B401" s="38" t="s">
        <v>10</v>
      </c>
      <c r="C401" s="39" t="s">
        <v>1320</v>
      </c>
      <c r="D401" s="40">
        <v>44101</v>
      </c>
      <c r="E401" s="38">
        <v>1</v>
      </c>
      <c r="F401" s="38"/>
      <c r="G401" s="38" t="s">
        <v>2</v>
      </c>
      <c r="H401" s="38" t="s">
        <v>2</v>
      </c>
      <c r="I401" s="39">
        <v>2000</v>
      </c>
      <c r="J401" s="39">
        <v>9657.8700000000008</v>
      </c>
      <c r="K401" s="39">
        <v>0</v>
      </c>
      <c r="L401" s="41">
        <f>SUM(Data5[[#This Row],[CHELTUIELI DE PERSONAL LEI]:[CHELTUIELI DE CAPITAL (ACTIVE NEFINANCIARE ) LEI]])</f>
        <v>11657.87</v>
      </c>
      <c r="M401" s="41">
        <f>Data5[[#This Row],[TOTAL CHELTUIELI LEI]]/Data5[[#This Row],[CURS VALUTAR EURO BNR 22 07 2020]]</f>
        <v>2408.6010619615299</v>
      </c>
      <c r="N401" s="42">
        <v>1810</v>
      </c>
      <c r="O401" s="42"/>
      <c r="P401" s="42">
        <v>1334</v>
      </c>
      <c r="Q401" s="42"/>
      <c r="R401" s="42">
        <f>Data5[[#This Row],[PERSOANE ÎNSCRISE ÎN LISTELE ELECTORALE (TURUL 1)            ]]+Data5[[#This Row],[PERSOANE ÎNSCRISE ÎN LISTELE ELECTORALE (TURUL AL 2-LEA)]]</f>
        <v>1810</v>
      </c>
      <c r="S401" s="42">
        <f>Data5[[#This Row],[PERSOANE CARE AU PARTICIPAT LA VOT (TURUL 1)]]+Data5[[#This Row],[PERSOANE CARE AU PARTICIPAT LA VOT  (TURUL AL 2-LEA)]]</f>
        <v>1334</v>
      </c>
      <c r="T401" s="41">
        <f>Data5[[#This Row],[TOTAL CHELTUIELI LEI]]/Data5[[#This Row],[NUMĂRUL PERSOANELOR ÎNSCRISE ÎN LISTELE ELECTORALE]]</f>
        <v>6.4408121546961334</v>
      </c>
      <c r="U401" s="41">
        <f>Data5[[#This Row],[TOTAL CHELTUIELI EURO]]/Data5[[#This Row],[NUMĂRUL PERSOANELOR ÎNSCRISE ÎN LISTELE ELECTORALE]]</f>
        <v>1.3307188187632761</v>
      </c>
      <c r="V401" s="41">
        <f>Data5[[#This Row],[TOTAL CHELTUIELI LEI]]/Data5[[#This Row],[NUMĂRUL PERSOANELOR CARE AU PARTICIPAT LA VOT]]</f>
        <v>8.7390329835082472</v>
      </c>
      <c r="W401" s="41">
        <f>Data5[[#This Row],[TOTAL CHELTUIELI EURO]]/Data5[[#This Row],[NUMĂRUL PERSOANELOR CARE AU PARTICIPAT LA VOT]]</f>
        <v>1.8055480224599174</v>
      </c>
      <c r="X401" s="43">
        <v>4.8400999999999996</v>
      </c>
      <c r="Y401" s="114" t="s">
        <v>2889</v>
      </c>
      <c r="Z401" s="44">
        <v>6</v>
      </c>
      <c r="AA401" s="115" t="s">
        <v>3107</v>
      </c>
      <c r="AB401" s="44">
        <v>1</v>
      </c>
      <c r="AC401" s="45"/>
    </row>
    <row r="402" spans="1:29" ht="12" customHeight="1" x14ac:dyDescent="0.2">
      <c r="A402" s="37">
        <v>401</v>
      </c>
      <c r="B402" s="38" t="s">
        <v>10</v>
      </c>
      <c r="C402" s="39" t="s">
        <v>1321</v>
      </c>
      <c r="D402" s="40">
        <v>44101</v>
      </c>
      <c r="E402" s="38">
        <v>1</v>
      </c>
      <c r="F402" s="38"/>
      <c r="G402" s="38" t="s">
        <v>2</v>
      </c>
      <c r="H402" s="38" t="s">
        <v>2</v>
      </c>
      <c r="I402" s="39">
        <v>1800</v>
      </c>
      <c r="J402" s="39">
        <v>11262.31</v>
      </c>
      <c r="K402" s="39">
        <v>0</v>
      </c>
      <c r="L402" s="41">
        <f>SUM(Data5[[#This Row],[CHELTUIELI DE PERSONAL LEI]:[CHELTUIELI DE CAPITAL (ACTIVE NEFINANCIARE ) LEI]])</f>
        <v>13062.31</v>
      </c>
      <c r="M402" s="41">
        <f>Data5[[#This Row],[TOTAL CHELTUIELI LEI]]/Data5[[#This Row],[CURS VALUTAR EURO BNR 22 07 2020]]</f>
        <v>2698.7686204830479</v>
      </c>
      <c r="N402" s="42">
        <v>3086</v>
      </c>
      <c r="O402" s="42"/>
      <c r="P402" s="42">
        <v>1936</v>
      </c>
      <c r="Q402" s="42"/>
      <c r="R402" s="42">
        <f>Data5[[#This Row],[PERSOANE ÎNSCRISE ÎN LISTELE ELECTORALE (TURUL 1)            ]]+Data5[[#This Row],[PERSOANE ÎNSCRISE ÎN LISTELE ELECTORALE (TURUL AL 2-LEA)]]</f>
        <v>3086</v>
      </c>
      <c r="S402" s="42">
        <f>Data5[[#This Row],[PERSOANE CARE AU PARTICIPAT LA VOT (TURUL 1)]]+Data5[[#This Row],[PERSOANE CARE AU PARTICIPAT LA VOT  (TURUL AL 2-LEA)]]</f>
        <v>1936</v>
      </c>
      <c r="T402" s="41">
        <f>Data5[[#This Row],[TOTAL CHELTUIELI LEI]]/Data5[[#This Row],[NUMĂRUL PERSOANELOR ÎNSCRISE ÎN LISTELE ELECTORALE]]</f>
        <v>4.2327640959170445</v>
      </c>
      <c r="U402" s="41">
        <f>Data5[[#This Row],[TOTAL CHELTUIELI EURO]]/Data5[[#This Row],[NUMĂRUL PERSOANELOR ÎNSCRISE ÎN LISTELE ELECTORALE]]</f>
        <v>0.87451996775212182</v>
      </c>
      <c r="V402" s="41">
        <f>Data5[[#This Row],[TOTAL CHELTUIELI LEI]]/Data5[[#This Row],[NUMĂRUL PERSOANELOR CARE AU PARTICIPAT LA VOT]]</f>
        <v>6.7470609504132231</v>
      </c>
      <c r="W402" s="41">
        <f>Data5[[#This Row],[TOTAL CHELTUIELI EURO]]/Data5[[#This Row],[NUMĂRUL PERSOANELOR CARE AU PARTICIPAT LA VOT]]</f>
        <v>1.3939920560346322</v>
      </c>
      <c r="X402" s="43">
        <v>4.8400999999999996</v>
      </c>
      <c r="Y402" s="114" t="s">
        <v>2895</v>
      </c>
      <c r="Z402" s="44">
        <v>4</v>
      </c>
      <c r="AA402" s="115" t="s">
        <v>3105</v>
      </c>
      <c r="AB402" s="44">
        <v>0</v>
      </c>
      <c r="AC402" s="45"/>
    </row>
    <row r="403" spans="1:29" ht="12" customHeight="1" x14ac:dyDescent="0.2">
      <c r="A403" s="37">
        <v>402</v>
      </c>
      <c r="B403" s="38" t="s">
        <v>10</v>
      </c>
      <c r="C403" s="39" t="s">
        <v>1322</v>
      </c>
      <c r="D403" s="40">
        <v>44101</v>
      </c>
      <c r="E403" s="38">
        <v>1</v>
      </c>
      <c r="F403" s="38"/>
      <c r="G403" s="38" t="s">
        <v>2</v>
      </c>
      <c r="H403" s="38" t="s">
        <v>2</v>
      </c>
      <c r="I403" s="39">
        <v>3000</v>
      </c>
      <c r="J403" s="39">
        <v>6092</v>
      </c>
      <c r="K403" s="39">
        <v>0</v>
      </c>
      <c r="L403" s="41">
        <f>SUM(Data5[[#This Row],[CHELTUIELI DE PERSONAL LEI]:[CHELTUIELI DE CAPITAL (ACTIVE NEFINANCIARE ) LEI]])</f>
        <v>9092</v>
      </c>
      <c r="M403" s="41">
        <f>Data5[[#This Row],[TOTAL CHELTUIELI LEI]]/Data5[[#This Row],[CURS VALUTAR EURO BNR 22 07 2020]]</f>
        <v>1878.4735852565032</v>
      </c>
      <c r="N403" s="49">
        <v>2611</v>
      </c>
      <c r="O403" s="42"/>
      <c r="P403" s="42">
        <v>2061</v>
      </c>
      <c r="Q403" s="42"/>
      <c r="R403" s="42">
        <f>Data5[[#This Row],[PERSOANE ÎNSCRISE ÎN LISTELE ELECTORALE (TURUL 1)            ]]+Data5[[#This Row],[PERSOANE ÎNSCRISE ÎN LISTELE ELECTORALE (TURUL AL 2-LEA)]]</f>
        <v>2611</v>
      </c>
      <c r="S403" s="42">
        <f>Data5[[#This Row],[PERSOANE CARE AU PARTICIPAT LA VOT (TURUL 1)]]+Data5[[#This Row],[PERSOANE CARE AU PARTICIPAT LA VOT  (TURUL AL 2-LEA)]]</f>
        <v>2061</v>
      </c>
      <c r="T403" s="41">
        <f>Data5[[#This Row],[TOTAL CHELTUIELI LEI]]/Data5[[#This Row],[NUMĂRUL PERSOANELOR ÎNSCRISE ÎN LISTELE ELECTORALE]]</f>
        <v>3.4821907315204901</v>
      </c>
      <c r="U403" s="41">
        <f>Data5[[#This Row],[TOTAL CHELTUIELI EURO]]/Data5[[#This Row],[NUMĂRUL PERSOANELOR ÎNSCRISE ÎN LISTELE ELECTORALE]]</f>
        <v>0.71944603035484611</v>
      </c>
      <c r="V403" s="41">
        <f>Data5[[#This Row],[TOTAL CHELTUIELI LEI]]/Data5[[#This Row],[NUMĂRUL PERSOANELOR CARE AU PARTICIPAT LA VOT]]</f>
        <v>4.4114507520621054</v>
      </c>
      <c r="W403" s="41">
        <f>Data5[[#This Row],[TOTAL CHELTUIELI EURO]]/Data5[[#This Row],[NUMĂRUL PERSOANELOR CARE AU PARTICIPAT LA VOT]]</f>
        <v>0.91143793559267494</v>
      </c>
      <c r="X403" s="43">
        <v>4.8400999999999996</v>
      </c>
      <c r="Y403" s="114" t="s">
        <v>2884</v>
      </c>
      <c r="Z403" s="44">
        <v>3</v>
      </c>
      <c r="AA403" s="115" t="s">
        <v>3105</v>
      </c>
      <c r="AB403" s="44">
        <v>0</v>
      </c>
      <c r="AC403" s="45"/>
    </row>
    <row r="404" spans="1:29" ht="12" customHeight="1" x14ac:dyDescent="0.2">
      <c r="A404" s="37">
        <v>403</v>
      </c>
      <c r="B404" s="38" t="s">
        <v>10</v>
      </c>
      <c r="C404" s="39" t="s">
        <v>1323</v>
      </c>
      <c r="D404" s="40">
        <v>44101</v>
      </c>
      <c r="E404" s="38">
        <v>1</v>
      </c>
      <c r="F404" s="38"/>
      <c r="G404" s="38" t="s">
        <v>2</v>
      </c>
      <c r="H404" s="38" t="s">
        <v>2</v>
      </c>
      <c r="I404" s="39">
        <v>4400</v>
      </c>
      <c r="J404" s="39">
        <v>11261.73</v>
      </c>
      <c r="K404" s="39">
        <v>0</v>
      </c>
      <c r="L404" s="41">
        <f>SUM(Data5[[#This Row],[CHELTUIELI DE PERSONAL LEI]:[CHELTUIELI DE CAPITAL (ACTIVE NEFINANCIARE ) LEI]])</f>
        <v>15661.73</v>
      </c>
      <c r="M404" s="41">
        <f>Data5[[#This Row],[TOTAL CHELTUIELI LEI]]/Data5[[#This Row],[CURS VALUTAR EURO BNR 22 07 2020]]</f>
        <v>3235.8277721534682</v>
      </c>
      <c r="N404" s="49">
        <v>2457</v>
      </c>
      <c r="O404" s="42"/>
      <c r="P404" s="42">
        <v>1965</v>
      </c>
      <c r="Q404" s="42"/>
      <c r="R404" s="42">
        <f>Data5[[#This Row],[PERSOANE ÎNSCRISE ÎN LISTELE ELECTORALE (TURUL 1)            ]]+Data5[[#This Row],[PERSOANE ÎNSCRISE ÎN LISTELE ELECTORALE (TURUL AL 2-LEA)]]</f>
        <v>2457</v>
      </c>
      <c r="S404" s="42">
        <f>Data5[[#This Row],[PERSOANE CARE AU PARTICIPAT LA VOT (TURUL 1)]]+Data5[[#This Row],[PERSOANE CARE AU PARTICIPAT LA VOT  (TURUL AL 2-LEA)]]</f>
        <v>1965</v>
      </c>
      <c r="T404" s="41">
        <f>Data5[[#This Row],[TOTAL CHELTUIELI LEI]]/Data5[[#This Row],[NUMĂRUL PERSOANELOR ÎNSCRISE ÎN LISTELE ELECTORALE]]</f>
        <v>6.3743304843304838</v>
      </c>
      <c r="U404" s="41">
        <f>Data5[[#This Row],[TOTAL CHELTUIELI EURO]]/Data5[[#This Row],[NUMĂRUL PERSOANELOR ÎNSCRISE ÎN LISTELE ELECTORALE]]</f>
        <v>1.3169832202496818</v>
      </c>
      <c r="V404" s="41">
        <f>Data5[[#This Row],[TOTAL CHELTUIELI LEI]]/Data5[[#This Row],[NUMĂRUL PERSOANELOR CARE AU PARTICIPAT LA VOT]]</f>
        <v>7.9703460559796433</v>
      </c>
      <c r="W404" s="41">
        <f>Data5[[#This Row],[TOTAL CHELTUIELI EURO]]/Data5[[#This Row],[NUMĂRUL PERSOANELOR CARE AU PARTICIPAT LA VOT]]</f>
        <v>1.6467316906633427</v>
      </c>
      <c r="X404" s="43">
        <v>4.8400999999999996</v>
      </c>
      <c r="Y404" s="114" t="s">
        <v>2889</v>
      </c>
      <c r="Z404" s="44">
        <v>6</v>
      </c>
      <c r="AA404" s="115" t="s">
        <v>3107</v>
      </c>
      <c r="AB404" s="44">
        <v>1</v>
      </c>
      <c r="AC404" s="45"/>
    </row>
    <row r="405" spans="1:29" ht="12" customHeight="1" x14ac:dyDescent="0.2">
      <c r="A405" s="37">
        <v>404</v>
      </c>
      <c r="B405" s="38" t="s">
        <v>10</v>
      </c>
      <c r="C405" s="39" t="s">
        <v>1324</v>
      </c>
      <c r="D405" s="40">
        <v>44101</v>
      </c>
      <c r="E405" s="38">
        <v>1</v>
      </c>
      <c r="F405" s="38"/>
      <c r="G405" s="38" t="s">
        <v>2</v>
      </c>
      <c r="H405" s="38" t="s">
        <v>2</v>
      </c>
      <c r="I405" s="39">
        <v>3875</v>
      </c>
      <c r="J405" s="39">
        <v>19040</v>
      </c>
      <c r="K405" s="39">
        <v>0</v>
      </c>
      <c r="L405" s="41">
        <f>SUM(Data5[[#This Row],[CHELTUIELI DE PERSONAL LEI]:[CHELTUIELI DE CAPITAL (ACTIVE NEFINANCIARE ) LEI]])</f>
        <v>22915</v>
      </c>
      <c r="M405" s="41">
        <f>Data5[[#This Row],[TOTAL CHELTUIELI LEI]]/Data5[[#This Row],[CURS VALUTAR EURO BNR 22 07 2020]]</f>
        <v>4734.4063139191339</v>
      </c>
      <c r="N405" s="49">
        <v>1750</v>
      </c>
      <c r="O405" s="42"/>
      <c r="P405" s="42">
        <v>1007</v>
      </c>
      <c r="Q405" s="42"/>
      <c r="R405" s="42">
        <f>Data5[[#This Row],[PERSOANE ÎNSCRISE ÎN LISTELE ELECTORALE (TURUL 1)            ]]+Data5[[#This Row],[PERSOANE ÎNSCRISE ÎN LISTELE ELECTORALE (TURUL AL 2-LEA)]]</f>
        <v>1750</v>
      </c>
      <c r="S405" s="42">
        <f>Data5[[#This Row],[PERSOANE CARE AU PARTICIPAT LA VOT (TURUL 1)]]+Data5[[#This Row],[PERSOANE CARE AU PARTICIPAT LA VOT  (TURUL AL 2-LEA)]]</f>
        <v>1007</v>
      </c>
      <c r="T405" s="41">
        <f>Data5[[#This Row],[TOTAL CHELTUIELI LEI]]/Data5[[#This Row],[NUMĂRUL PERSOANELOR ÎNSCRISE ÎN LISTELE ELECTORALE]]</f>
        <v>13.094285714285714</v>
      </c>
      <c r="U405" s="41">
        <f>Data5[[#This Row],[TOTAL CHELTUIELI EURO]]/Data5[[#This Row],[NUMĂRUL PERSOANELOR ÎNSCRISE ÎN LISTELE ELECTORALE]]</f>
        <v>2.7053750365252194</v>
      </c>
      <c r="V405" s="41">
        <f>Data5[[#This Row],[TOTAL CHELTUIELI LEI]]/Data5[[#This Row],[NUMĂRUL PERSOANELOR CARE AU PARTICIPAT LA VOT]]</f>
        <v>22.755710029791459</v>
      </c>
      <c r="W405" s="41">
        <f>Data5[[#This Row],[TOTAL CHELTUIELI EURO]]/Data5[[#This Row],[NUMĂRUL PERSOANELOR CARE AU PARTICIPAT LA VOT]]</f>
        <v>4.7014958430180078</v>
      </c>
      <c r="X405" s="43">
        <v>4.8400999999999996</v>
      </c>
      <c r="Y405" s="114" t="s">
        <v>2906</v>
      </c>
      <c r="Z405" s="44">
        <v>13</v>
      </c>
      <c r="AA405" s="115" t="s">
        <v>3108</v>
      </c>
      <c r="AB405" s="44">
        <v>2</v>
      </c>
      <c r="AC405" s="45"/>
    </row>
    <row r="406" spans="1:29" ht="12" customHeight="1" x14ac:dyDescent="0.2">
      <c r="A406" s="37">
        <v>405</v>
      </c>
      <c r="B406" s="38" t="s">
        <v>10</v>
      </c>
      <c r="C406" s="39" t="s">
        <v>1325</v>
      </c>
      <c r="D406" s="40">
        <v>44101</v>
      </c>
      <c r="E406" s="38">
        <v>1</v>
      </c>
      <c r="F406" s="38"/>
      <c r="G406" s="38" t="s">
        <v>2</v>
      </c>
      <c r="H406" s="38" t="s">
        <v>2</v>
      </c>
      <c r="I406" s="39">
        <v>2000</v>
      </c>
      <c r="J406" s="39">
        <v>18111</v>
      </c>
      <c r="K406" s="39">
        <v>0</v>
      </c>
      <c r="L406" s="41">
        <f>SUM(Data5[[#This Row],[CHELTUIELI DE PERSONAL LEI]:[CHELTUIELI DE CAPITAL (ACTIVE NEFINANCIARE ) LEI]])</f>
        <v>20111</v>
      </c>
      <c r="M406" s="41">
        <f>Data5[[#This Row],[TOTAL CHELTUIELI LEI]]/Data5[[#This Row],[CURS VALUTAR EURO BNR 22 07 2020]]</f>
        <v>4155.0794405074275</v>
      </c>
      <c r="N406" s="49">
        <v>3546</v>
      </c>
      <c r="O406" s="42"/>
      <c r="P406" s="42">
        <v>1921</v>
      </c>
      <c r="Q406" s="42"/>
      <c r="R406" s="42">
        <f>Data5[[#This Row],[PERSOANE ÎNSCRISE ÎN LISTELE ELECTORALE (TURUL 1)            ]]+Data5[[#This Row],[PERSOANE ÎNSCRISE ÎN LISTELE ELECTORALE (TURUL AL 2-LEA)]]</f>
        <v>3546</v>
      </c>
      <c r="S406" s="42">
        <f>Data5[[#This Row],[PERSOANE CARE AU PARTICIPAT LA VOT (TURUL 1)]]+Data5[[#This Row],[PERSOANE CARE AU PARTICIPAT LA VOT  (TURUL AL 2-LEA)]]</f>
        <v>1921</v>
      </c>
      <c r="T406" s="41">
        <f>Data5[[#This Row],[TOTAL CHELTUIELI LEI]]/Data5[[#This Row],[NUMĂRUL PERSOANELOR ÎNSCRISE ÎN LISTELE ELECTORALE]]</f>
        <v>5.671460800902425</v>
      </c>
      <c r="U406" s="41">
        <f>Data5[[#This Row],[TOTAL CHELTUIELI EURO]]/Data5[[#This Row],[NUMĂRUL PERSOANELOR ÎNSCRISE ÎN LISTELE ELECTORALE]]</f>
        <v>1.1717652116490207</v>
      </c>
      <c r="V406" s="41">
        <f>Data5[[#This Row],[TOTAL CHELTUIELI LEI]]/Data5[[#This Row],[NUMĂRUL PERSOANELOR CARE AU PARTICIPAT LA VOT]]</f>
        <v>10.469026548672566</v>
      </c>
      <c r="W406" s="41">
        <f>Data5[[#This Row],[TOTAL CHELTUIELI EURO]]/Data5[[#This Row],[NUMĂRUL PERSOANELOR CARE AU PARTICIPAT LA VOT]]</f>
        <v>2.1629773245744026</v>
      </c>
      <c r="X406" s="43">
        <v>4.8400999999999996</v>
      </c>
      <c r="Y406" s="114" t="s">
        <v>2892</v>
      </c>
      <c r="Z406" s="44">
        <v>5</v>
      </c>
      <c r="AA406" s="115" t="s">
        <v>3107</v>
      </c>
      <c r="AB406" s="44">
        <v>1</v>
      </c>
      <c r="AC406" s="45"/>
    </row>
    <row r="407" spans="1:29" ht="12" customHeight="1" x14ac:dyDescent="0.2">
      <c r="A407" s="37">
        <v>406</v>
      </c>
      <c r="B407" s="38" t="s">
        <v>10</v>
      </c>
      <c r="C407" s="39" t="s">
        <v>1326</v>
      </c>
      <c r="D407" s="40">
        <v>44101</v>
      </c>
      <c r="E407" s="38">
        <v>1</v>
      </c>
      <c r="F407" s="38"/>
      <c r="G407" s="38" t="s">
        <v>2</v>
      </c>
      <c r="H407" s="38" t="s">
        <v>2</v>
      </c>
      <c r="I407" s="39">
        <v>0</v>
      </c>
      <c r="J407" s="39">
        <v>20463.53</v>
      </c>
      <c r="K407" s="39">
        <v>0</v>
      </c>
      <c r="L407" s="41">
        <f>SUM(Data5[[#This Row],[CHELTUIELI DE PERSONAL LEI]:[CHELTUIELI DE CAPITAL (ACTIVE NEFINANCIARE ) LEI]])</f>
        <v>20463.53</v>
      </c>
      <c r="M407" s="41">
        <f>Data5[[#This Row],[TOTAL CHELTUIELI LEI]]/Data5[[#This Row],[CURS VALUTAR EURO BNR 22 07 2020]]</f>
        <v>4227.9147125059399</v>
      </c>
      <c r="N407" s="49">
        <v>1330</v>
      </c>
      <c r="O407" s="42"/>
      <c r="P407" s="42">
        <v>1044</v>
      </c>
      <c r="Q407" s="42"/>
      <c r="R407" s="42">
        <f>Data5[[#This Row],[PERSOANE ÎNSCRISE ÎN LISTELE ELECTORALE (TURUL 1)            ]]+Data5[[#This Row],[PERSOANE ÎNSCRISE ÎN LISTELE ELECTORALE (TURUL AL 2-LEA)]]</f>
        <v>1330</v>
      </c>
      <c r="S407" s="42">
        <f>Data5[[#This Row],[PERSOANE CARE AU PARTICIPAT LA VOT (TURUL 1)]]+Data5[[#This Row],[PERSOANE CARE AU PARTICIPAT LA VOT  (TURUL AL 2-LEA)]]</f>
        <v>1044</v>
      </c>
      <c r="T407" s="41">
        <f>Data5[[#This Row],[TOTAL CHELTUIELI LEI]]/Data5[[#This Row],[NUMĂRUL PERSOANELOR ÎNSCRISE ÎN LISTELE ELECTORALE]]</f>
        <v>15.386112781954886</v>
      </c>
      <c r="U407" s="41">
        <f>Data5[[#This Row],[TOTAL CHELTUIELI EURO]]/Data5[[#This Row],[NUMĂRUL PERSOANELOR ÎNSCRISE ÎN LISTELE ELECTORALE]]</f>
        <v>3.1788832424856692</v>
      </c>
      <c r="V407" s="41">
        <f>Data5[[#This Row],[TOTAL CHELTUIELI LEI]]/Data5[[#This Row],[NUMĂRUL PERSOANELOR CARE AU PARTICIPAT LA VOT]]</f>
        <v>19.601082375478928</v>
      </c>
      <c r="W407" s="41">
        <f>Data5[[#This Row],[TOTAL CHELTUIELI EURO]]/Data5[[#This Row],[NUMĂRUL PERSOANELOR CARE AU PARTICIPAT LA VOT]]</f>
        <v>4.049726736116801</v>
      </c>
      <c r="X407" s="43">
        <v>4.8400999999999996</v>
      </c>
      <c r="Y407" s="114" t="s">
        <v>2909</v>
      </c>
      <c r="Z407" s="44">
        <v>15</v>
      </c>
      <c r="AA407" s="115" t="s">
        <v>3106</v>
      </c>
      <c r="AB407" s="44">
        <v>3</v>
      </c>
      <c r="AC407" s="45"/>
    </row>
    <row r="408" spans="1:29" ht="12" customHeight="1" x14ac:dyDescent="0.2">
      <c r="A408" s="37">
        <v>407</v>
      </c>
      <c r="B408" s="38" t="s">
        <v>10</v>
      </c>
      <c r="C408" s="39" t="s">
        <v>1327</v>
      </c>
      <c r="D408" s="40">
        <v>44101</v>
      </c>
      <c r="E408" s="38">
        <v>1</v>
      </c>
      <c r="F408" s="38"/>
      <c r="G408" s="38" t="s">
        <v>2</v>
      </c>
      <c r="H408" s="38" t="s">
        <v>2</v>
      </c>
      <c r="I408" s="39">
        <v>9600</v>
      </c>
      <c r="J408" s="39">
        <v>9142.2199999999993</v>
      </c>
      <c r="K408" s="39">
        <v>0</v>
      </c>
      <c r="L408" s="41">
        <f>SUM(Data5[[#This Row],[CHELTUIELI DE PERSONAL LEI]:[CHELTUIELI DE CAPITAL (ACTIVE NEFINANCIARE ) LEI]])</f>
        <v>18742.22</v>
      </c>
      <c r="M408" s="41">
        <f>Data5[[#This Row],[TOTAL CHELTUIELI LEI]]/Data5[[#This Row],[CURS VALUTAR EURO BNR 22 07 2020]]</f>
        <v>3872.2794983574727</v>
      </c>
      <c r="N408" s="49">
        <v>2364</v>
      </c>
      <c r="O408" s="42"/>
      <c r="P408" s="42">
        <v>1842</v>
      </c>
      <c r="Q408" s="42"/>
      <c r="R408" s="42">
        <f>Data5[[#This Row],[PERSOANE ÎNSCRISE ÎN LISTELE ELECTORALE (TURUL 1)            ]]+Data5[[#This Row],[PERSOANE ÎNSCRISE ÎN LISTELE ELECTORALE (TURUL AL 2-LEA)]]</f>
        <v>2364</v>
      </c>
      <c r="S408" s="42">
        <f>Data5[[#This Row],[PERSOANE CARE AU PARTICIPAT LA VOT (TURUL 1)]]+Data5[[#This Row],[PERSOANE CARE AU PARTICIPAT LA VOT  (TURUL AL 2-LEA)]]</f>
        <v>1842</v>
      </c>
      <c r="T408" s="41">
        <f>Data5[[#This Row],[TOTAL CHELTUIELI LEI]]/Data5[[#This Row],[NUMĂRUL PERSOANELOR ÎNSCRISE ÎN LISTELE ELECTORALE]]</f>
        <v>7.9281810490693747</v>
      </c>
      <c r="U408" s="41">
        <f>Data5[[#This Row],[TOTAL CHELTUIELI EURO]]/Data5[[#This Row],[NUMĂRUL PERSOANELOR ÎNSCRISE ÎN LISTELE ELECTORALE]]</f>
        <v>1.6380200923677972</v>
      </c>
      <c r="V408" s="41">
        <f>Data5[[#This Row],[TOTAL CHELTUIELI LEI]]/Data5[[#This Row],[NUMĂRUL PERSOANELOR CARE AU PARTICIPAT LA VOT]]</f>
        <v>10.174929424538545</v>
      </c>
      <c r="W408" s="41">
        <f>Data5[[#This Row],[TOTAL CHELTUIELI EURO]]/Data5[[#This Row],[NUMĂRUL PERSOANELOR CARE AU PARTICIPAT LA VOT]]</f>
        <v>2.102214711377564</v>
      </c>
      <c r="X408" s="43">
        <v>4.8400999999999996</v>
      </c>
      <c r="Y408" s="114" t="s">
        <v>2886</v>
      </c>
      <c r="Z408" s="44">
        <v>7</v>
      </c>
      <c r="AA408" s="115" t="s">
        <v>3107</v>
      </c>
      <c r="AB408" s="44">
        <v>1</v>
      </c>
      <c r="AC408" s="45"/>
    </row>
    <row r="409" spans="1:29" ht="12" customHeight="1" x14ac:dyDescent="0.2">
      <c r="A409" s="37">
        <v>408</v>
      </c>
      <c r="B409" s="38" t="s">
        <v>10</v>
      </c>
      <c r="C409" s="39" t="s">
        <v>1328</v>
      </c>
      <c r="D409" s="40">
        <v>44101</v>
      </c>
      <c r="E409" s="38">
        <v>1</v>
      </c>
      <c r="F409" s="38"/>
      <c r="G409" s="38" t="s">
        <v>2</v>
      </c>
      <c r="H409" s="38" t="s">
        <v>2</v>
      </c>
      <c r="I409" s="39">
        <v>0</v>
      </c>
      <c r="J409" s="39">
        <v>29700</v>
      </c>
      <c r="K409" s="39">
        <v>0</v>
      </c>
      <c r="L409" s="41">
        <f>SUM(Data5[[#This Row],[CHELTUIELI DE PERSONAL LEI]:[CHELTUIELI DE CAPITAL (ACTIVE NEFINANCIARE ) LEI]])</f>
        <v>29700</v>
      </c>
      <c r="M409" s="41">
        <f>Data5[[#This Row],[TOTAL CHELTUIELI LEI]]/Data5[[#This Row],[CURS VALUTAR EURO BNR 22 07 2020]]</f>
        <v>6136.2368546104426</v>
      </c>
      <c r="N409" s="49">
        <v>2763</v>
      </c>
      <c r="O409" s="42"/>
      <c r="P409" s="42">
        <v>2059</v>
      </c>
      <c r="Q409" s="42"/>
      <c r="R409" s="42">
        <f>Data5[[#This Row],[PERSOANE ÎNSCRISE ÎN LISTELE ELECTORALE (TURUL 1)            ]]+Data5[[#This Row],[PERSOANE ÎNSCRISE ÎN LISTELE ELECTORALE (TURUL AL 2-LEA)]]</f>
        <v>2763</v>
      </c>
      <c r="S409" s="42">
        <f>Data5[[#This Row],[PERSOANE CARE AU PARTICIPAT LA VOT (TURUL 1)]]+Data5[[#This Row],[PERSOANE CARE AU PARTICIPAT LA VOT  (TURUL AL 2-LEA)]]</f>
        <v>2059</v>
      </c>
      <c r="T409" s="41">
        <f>Data5[[#This Row],[TOTAL CHELTUIELI LEI]]/Data5[[#This Row],[NUMĂRUL PERSOANELOR ÎNSCRISE ÎN LISTELE ELECTORALE]]</f>
        <v>10.749185667752442</v>
      </c>
      <c r="U409" s="41">
        <f>Data5[[#This Row],[TOTAL CHELTUIELI EURO]]/Data5[[#This Row],[NUMĂRUL PERSOANELOR ÎNSCRISE ÎN LISTELE ELECTORALE]]</f>
        <v>2.2208602441586835</v>
      </c>
      <c r="V409" s="41">
        <f>Data5[[#This Row],[TOTAL CHELTUIELI LEI]]/Data5[[#This Row],[NUMĂRUL PERSOANELOR CARE AU PARTICIPAT LA VOT]]</f>
        <v>14.424477901894123</v>
      </c>
      <c r="W409" s="41">
        <f>Data5[[#This Row],[TOTAL CHELTUIELI EURO]]/Data5[[#This Row],[NUMĂRUL PERSOANELOR CARE AU PARTICIPAT LA VOT]]</f>
        <v>2.9802024548860819</v>
      </c>
      <c r="X409" s="43">
        <v>4.8400999999999996</v>
      </c>
      <c r="Y409" s="114" t="s">
        <v>2898</v>
      </c>
      <c r="Z409" s="44">
        <v>10</v>
      </c>
      <c r="AA409" s="115" t="s">
        <v>3108</v>
      </c>
      <c r="AB409" s="44">
        <v>2</v>
      </c>
      <c r="AC409" s="45"/>
    </row>
    <row r="410" spans="1:29" ht="12" customHeight="1" x14ac:dyDescent="0.2">
      <c r="A410" s="37">
        <v>409</v>
      </c>
      <c r="B410" s="38" t="s">
        <v>10</v>
      </c>
      <c r="C410" s="39" t="s">
        <v>1329</v>
      </c>
      <c r="D410" s="40">
        <v>44101</v>
      </c>
      <c r="E410" s="38">
        <v>1</v>
      </c>
      <c r="F410" s="38"/>
      <c r="G410" s="38" t="s">
        <v>2</v>
      </c>
      <c r="H410" s="38" t="s">
        <v>2</v>
      </c>
      <c r="I410" s="39">
        <v>0</v>
      </c>
      <c r="J410" s="39">
        <v>12265</v>
      </c>
      <c r="K410" s="39">
        <v>0</v>
      </c>
      <c r="L410" s="41">
        <f>SUM(Data5[[#This Row],[CHELTUIELI DE PERSONAL LEI]:[CHELTUIELI DE CAPITAL (ACTIVE NEFINANCIARE ) LEI]])</f>
        <v>12265</v>
      </c>
      <c r="M410" s="41">
        <f>Data5[[#This Row],[TOTAL CHELTUIELI LEI]]/Data5[[#This Row],[CURS VALUTAR EURO BNR 22 07 2020]]</f>
        <v>2534.0385529224604</v>
      </c>
      <c r="N410" s="49">
        <v>2290</v>
      </c>
      <c r="O410" s="42"/>
      <c r="P410" s="42">
        <v>1711</v>
      </c>
      <c r="Q410" s="42"/>
      <c r="R410" s="42">
        <f>Data5[[#This Row],[PERSOANE ÎNSCRISE ÎN LISTELE ELECTORALE (TURUL 1)            ]]+Data5[[#This Row],[PERSOANE ÎNSCRISE ÎN LISTELE ELECTORALE (TURUL AL 2-LEA)]]</f>
        <v>2290</v>
      </c>
      <c r="S410" s="42">
        <f>Data5[[#This Row],[PERSOANE CARE AU PARTICIPAT LA VOT (TURUL 1)]]+Data5[[#This Row],[PERSOANE CARE AU PARTICIPAT LA VOT  (TURUL AL 2-LEA)]]</f>
        <v>1711</v>
      </c>
      <c r="T410" s="41">
        <f>Data5[[#This Row],[TOTAL CHELTUIELI LEI]]/Data5[[#This Row],[NUMĂRUL PERSOANELOR ÎNSCRISE ÎN LISTELE ELECTORALE]]</f>
        <v>5.35589519650655</v>
      </c>
      <c r="U410" s="41">
        <f>Data5[[#This Row],[TOTAL CHELTUIELI EURO]]/Data5[[#This Row],[NUMĂRUL PERSOANELOR ÎNSCRISE ÎN LISTELE ELECTORALE]]</f>
        <v>1.1065670536779304</v>
      </c>
      <c r="V410" s="41">
        <f>Data5[[#This Row],[TOTAL CHELTUIELI LEI]]/Data5[[#This Row],[NUMĂRUL PERSOANELOR CARE AU PARTICIPAT LA VOT]]</f>
        <v>7.1683226183518407</v>
      </c>
      <c r="W410" s="41">
        <f>Data5[[#This Row],[TOTAL CHELTUIELI EURO]]/Data5[[#This Row],[NUMĂRUL PERSOANELOR CARE AU PARTICIPAT LA VOT]]</f>
        <v>1.4810277924736766</v>
      </c>
      <c r="X410" s="43">
        <v>4.8400999999999996</v>
      </c>
      <c r="Y410" s="114" t="s">
        <v>2892</v>
      </c>
      <c r="Z410" s="44">
        <v>5</v>
      </c>
      <c r="AA410" s="115" t="s">
        <v>3107</v>
      </c>
      <c r="AB410" s="44">
        <v>1</v>
      </c>
      <c r="AC410" s="45"/>
    </row>
    <row r="411" spans="1:29" ht="12" customHeight="1" x14ac:dyDescent="0.2">
      <c r="A411" s="37">
        <v>410</v>
      </c>
      <c r="B411" s="38" t="s">
        <v>10</v>
      </c>
      <c r="C411" s="39" t="s">
        <v>1330</v>
      </c>
      <c r="D411" s="40">
        <v>44101</v>
      </c>
      <c r="E411" s="38">
        <v>1</v>
      </c>
      <c r="F411" s="38"/>
      <c r="G411" s="38" t="s">
        <v>2</v>
      </c>
      <c r="H411" s="38" t="s">
        <v>2</v>
      </c>
      <c r="I411" s="39">
        <v>3840</v>
      </c>
      <c r="J411" s="39">
        <v>5601.55</v>
      </c>
      <c r="K411" s="39">
        <v>0</v>
      </c>
      <c r="L411" s="41">
        <f>SUM(Data5[[#This Row],[CHELTUIELI DE PERSONAL LEI]:[CHELTUIELI DE CAPITAL (ACTIVE NEFINANCIARE ) LEI]])</f>
        <v>9441.5499999999993</v>
      </c>
      <c r="M411" s="41">
        <f>Data5[[#This Row],[TOTAL CHELTUIELI LEI]]/Data5[[#This Row],[CURS VALUTAR EURO BNR 22 07 2020]]</f>
        <v>1950.6931674965392</v>
      </c>
      <c r="N411" s="49">
        <v>2257</v>
      </c>
      <c r="O411" s="42"/>
      <c r="P411" s="42">
        <v>1430</v>
      </c>
      <c r="Q411" s="42"/>
      <c r="R411" s="42">
        <f>Data5[[#This Row],[PERSOANE ÎNSCRISE ÎN LISTELE ELECTORALE (TURUL 1)            ]]+Data5[[#This Row],[PERSOANE ÎNSCRISE ÎN LISTELE ELECTORALE (TURUL AL 2-LEA)]]</f>
        <v>2257</v>
      </c>
      <c r="S411" s="42">
        <f>Data5[[#This Row],[PERSOANE CARE AU PARTICIPAT LA VOT (TURUL 1)]]+Data5[[#This Row],[PERSOANE CARE AU PARTICIPAT LA VOT  (TURUL AL 2-LEA)]]</f>
        <v>1430</v>
      </c>
      <c r="T411" s="41">
        <f>Data5[[#This Row],[TOTAL CHELTUIELI LEI]]/Data5[[#This Row],[NUMĂRUL PERSOANELOR ÎNSCRISE ÎN LISTELE ELECTORALE]]</f>
        <v>4.1832299512627378</v>
      </c>
      <c r="U411" s="41">
        <f>Data5[[#This Row],[TOTAL CHELTUIELI EURO]]/Data5[[#This Row],[NUMĂRUL PERSOANELOR ÎNSCRISE ÎN LISTELE ELECTORALE]]</f>
        <v>0.86428585179288397</v>
      </c>
      <c r="V411" s="41">
        <f>Data5[[#This Row],[TOTAL CHELTUIELI LEI]]/Data5[[#This Row],[NUMĂRUL PERSOANELOR CARE AU PARTICIPAT LA VOT]]</f>
        <v>6.6024825174825166</v>
      </c>
      <c r="W411" s="41">
        <f>Data5[[#This Row],[TOTAL CHELTUIELI EURO]]/Data5[[#This Row],[NUMĂRUL PERSOANELOR CARE AU PARTICIPAT LA VOT]]</f>
        <v>1.3641210961514261</v>
      </c>
      <c r="X411" s="43">
        <v>4.8400999999999996</v>
      </c>
      <c r="Y411" s="114" t="s">
        <v>2895</v>
      </c>
      <c r="Z411" s="44">
        <v>4</v>
      </c>
      <c r="AA411" s="115" t="s">
        <v>3105</v>
      </c>
      <c r="AB411" s="44">
        <v>0</v>
      </c>
      <c r="AC411" s="45"/>
    </row>
    <row r="412" spans="1:29" ht="12" customHeight="1" x14ac:dyDescent="0.2">
      <c r="A412" s="37">
        <v>411</v>
      </c>
      <c r="B412" s="38" t="s">
        <v>10</v>
      </c>
      <c r="C412" s="39" t="s">
        <v>1331</v>
      </c>
      <c r="D412" s="40">
        <v>44101</v>
      </c>
      <c r="E412" s="38">
        <v>1</v>
      </c>
      <c r="F412" s="38"/>
      <c r="G412" s="38" t="s">
        <v>2</v>
      </c>
      <c r="H412" s="38" t="s">
        <v>2</v>
      </c>
      <c r="I412" s="39">
        <v>4200</v>
      </c>
      <c r="J412" s="39">
        <v>9290</v>
      </c>
      <c r="K412" s="39">
        <v>0</v>
      </c>
      <c r="L412" s="41">
        <f>SUM(Data5[[#This Row],[CHELTUIELI DE PERSONAL LEI]:[CHELTUIELI DE CAPITAL (ACTIVE NEFINANCIARE ) LEI]])</f>
        <v>13490</v>
      </c>
      <c r="M412" s="41">
        <f>Data5[[#This Row],[TOTAL CHELTUIELI LEI]]/Data5[[#This Row],[CURS VALUTAR EURO BNR 22 07 2020]]</f>
        <v>2787.1324972624534</v>
      </c>
      <c r="N412" s="49">
        <v>2131</v>
      </c>
      <c r="O412" s="42"/>
      <c r="P412" s="42">
        <v>1509</v>
      </c>
      <c r="Q412" s="42"/>
      <c r="R412" s="42">
        <f>Data5[[#This Row],[PERSOANE ÎNSCRISE ÎN LISTELE ELECTORALE (TURUL 1)            ]]+Data5[[#This Row],[PERSOANE ÎNSCRISE ÎN LISTELE ELECTORALE (TURUL AL 2-LEA)]]</f>
        <v>2131</v>
      </c>
      <c r="S412" s="42">
        <f>Data5[[#This Row],[PERSOANE CARE AU PARTICIPAT LA VOT (TURUL 1)]]+Data5[[#This Row],[PERSOANE CARE AU PARTICIPAT LA VOT  (TURUL AL 2-LEA)]]</f>
        <v>1509</v>
      </c>
      <c r="T412" s="41">
        <f>Data5[[#This Row],[TOTAL CHELTUIELI LEI]]/Data5[[#This Row],[NUMĂRUL PERSOANELOR ÎNSCRISE ÎN LISTELE ELECTORALE]]</f>
        <v>6.3303613327076489</v>
      </c>
      <c r="U412" s="41">
        <f>Data5[[#This Row],[TOTAL CHELTUIELI EURO]]/Data5[[#This Row],[NUMĂRUL PERSOANELOR ÎNSCRISE ÎN LISTELE ELECTORALE]]</f>
        <v>1.3078988724835539</v>
      </c>
      <c r="V412" s="41">
        <f>Data5[[#This Row],[TOTAL CHELTUIELI LEI]]/Data5[[#This Row],[NUMĂRUL PERSOANELOR CARE AU PARTICIPAT LA VOT]]</f>
        <v>8.9396951623591789</v>
      </c>
      <c r="W412" s="41">
        <f>Data5[[#This Row],[TOTAL CHELTUIELI EURO]]/Data5[[#This Row],[NUMĂRUL PERSOANELOR CARE AU PARTICIPAT LA VOT]]</f>
        <v>1.8470062937458274</v>
      </c>
      <c r="X412" s="43">
        <v>4.8400999999999996</v>
      </c>
      <c r="Y412" s="114" t="s">
        <v>2889</v>
      </c>
      <c r="Z412" s="44">
        <v>6</v>
      </c>
      <c r="AA412" s="115" t="s">
        <v>3107</v>
      </c>
      <c r="AB412" s="44">
        <v>1</v>
      </c>
      <c r="AC412" s="45"/>
    </row>
    <row r="413" spans="1:29" ht="12" customHeight="1" x14ac:dyDescent="0.2">
      <c r="A413" s="37">
        <v>412</v>
      </c>
      <c r="B413" s="38" t="s">
        <v>10</v>
      </c>
      <c r="C413" s="39" t="s">
        <v>1332</v>
      </c>
      <c r="D413" s="40">
        <v>44101</v>
      </c>
      <c r="E413" s="38">
        <v>1</v>
      </c>
      <c r="F413" s="38"/>
      <c r="G413" s="38" t="s">
        <v>2</v>
      </c>
      <c r="H413" s="38" t="s">
        <v>2</v>
      </c>
      <c r="I413" s="39">
        <v>5040</v>
      </c>
      <c r="J413" s="39">
        <v>0</v>
      </c>
      <c r="K413" s="39">
        <v>0</v>
      </c>
      <c r="L413" s="41">
        <f>SUM(Data5[[#This Row],[CHELTUIELI DE PERSONAL LEI]:[CHELTUIELI DE CAPITAL (ACTIVE NEFINANCIARE ) LEI]])</f>
        <v>5040</v>
      </c>
      <c r="M413" s="41">
        <f>Data5[[#This Row],[TOTAL CHELTUIELI LEI]]/Data5[[#This Row],[CURS VALUTAR EURO BNR 22 07 2020]]</f>
        <v>1041.3007995702569</v>
      </c>
      <c r="N413" s="49">
        <v>5107</v>
      </c>
      <c r="O413" s="42"/>
      <c r="P413" s="42">
        <v>2847</v>
      </c>
      <c r="Q413" s="42"/>
      <c r="R413" s="42">
        <f>Data5[[#This Row],[PERSOANE ÎNSCRISE ÎN LISTELE ELECTORALE (TURUL 1)            ]]+Data5[[#This Row],[PERSOANE ÎNSCRISE ÎN LISTELE ELECTORALE (TURUL AL 2-LEA)]]</f>
        <v>5107</v>
      </c>
      <c r="S413" s="42">
        <f>Data5[[#This Row],[PERSOANE CARE AU PARTICIPAT LA VOT (TURUL 1)]]+Data5[[#This Row],[PERSOANE CARE AU PARTICIPAT LA VOT  (TURUL AL 2-LEA)]]</f>
        <v>2847</v>
      </c>
      <c r="T413" s="41">
        <f>Data5[[#This Row],[TOTAL CHELTUIELI LEI]]/Data5[[#This Row],[NUMĂRUL PERSOANELOR ÎNSCRISE ÎN LISTELE ELECTORALE]]</f>
        <v>0.98688075190914426</v>
      </c>
      <c r="U413" s="41">
        <f>Data5[[#This Row],[TOTAL CHELTUIELI EURO]]/Data5[[#This Row],[NUMĂRUL PERSOANELOR ÎNSCRISE ÎN LISTELE ELECTORALE]]</f>
        <v>0.20389676905624768</v>
      </c>
      <c r="V413" s="41">
        <f>Data5[[#This Row],[TOTAL CHELTUIELI LEI]]/Data5[[#This Row],[NUMĂRUL PERSOANELOR CARE AU PARTICIPAT LA VOT]]</f>
        <v>1.7702845100105373</v>
      </c>
      <c r="W413" s="41">
        <f>Data5[[#This Row],[TOTAL CHELTUIELI EURO]]/Data5[[#This Row],[NUMĂRUL PERSOANELOR CARE AU PARTICIPAT LA VOT]]</f>
        <v>0.36575370550412956</v>
      </c>
      <c r="X413" s="43">
        <v>4.8400999999999996</v>
      </c>
      <c r="Y413" s="114" t="s">
        <v>2890</v>
      </c>
      <c r="Z413" s="44">
        <v>0</v>
      </c>
      <c r="AA413" s="115" t="s">
        <v>3105</v>
      </c>
      <c r="AB413" s="44">
        <v>0</v>
      </c>
      <c r="AC413" s="45"/>
    </row>
    <row r="414" spans="1:29" ht="12" customHeight="1" x14ac:dyDescent="0.2">
      <c r="A414" s="37">
        <v>413</v>
      </c>
      <c r="B414" s="38" t="s">
        <v>10</v>
      </c>
      <c r="C414" s="39" t="s">
        <v>1333</v>
      </c>
      <c r="D414" s="40">
        <v>44101</v>
      </c>
      <c r="E414" s="38">
        <v>1</v>
      </c>
      <c r="F414" s="38"/>
      <c r="G414" s="38" t="s">
        <v>2</v>
      </c>
      <c r="H414" s="38" t="s">
        <v>2</v>
      </c>
      <c r="I414" s="39">
        <v>0</v>
      </c>
      <c r="J414" s="39">
        <v>10221.61</v>
      </c>
      <c r="K414" s="39">
        <v>0</v>
      </c>
      <c r="L414" s="41">
        <f>SUM(Data5[[#This Row],[CHELTUIELI DE PERSONAL LEI]:[CHELTUIELI DE CAPITAL (ACTIVE NEFINANCIARE ) LEI]])</f>
        <v>10221.61</v>
      </c>
      <c r="M414" s="41">
        <f>Data5[[#This Row],[TOTAL CHELTUIELI LEI]]/Data5[[#This Row],[CURS VALUTAR EURO BNR 22 07 2020]]</f>
        <v>2111.859259106217</v>
      </c>
      <c r="N414" s="49">
        <v>2129</v>
      </c>
      <c r="O414" s="42"/>
      <c r="P414" s="42">
        <v>1233</v>
      </c>
      <c r="Q414" s="42"/>
      <c r="R414" s="42">
        <f>Data5[[#This Row],[PERSOANE ÎNSCRISE ÎN LISTELE ELECTORALE (TURUL 1)            ]]+Data5[[#This Row],[PERSOANE ÎNSCRISE ÎN LISTELE ELECTORALE (TURUL AL 2-LEA)]]</f>
        <v>2129</v>
      </c>
      <c r="S414" s="42">
        <f>Data5[[#This Row],[PERSOANE CARE AU PARTICIPAT LA VOT (TURUL 1)]]+Data5[[#This Row],[PERSOANE CARE AU PARTICIPAT LA VOT  (TURUL AL 2-LEA)]]</f>
        <v>1233</v>
      </c>
      <c r="T414" s="41">
        <f>Data5[[#This Row],[TOTAL CHELTUIELI LEI]]/Data5[[#This Row],[NUMĂRUL PERSOANELOR ÎNSCRISE ÎN LISTELE ELECTORALE]]</f>
        <v>4.8011319868482856</v>
      </c>
      <c r="U414" s="41">
        <f>Data5[[#This Row],[TOTAL CHELTUIELI EURO]]/Data5[[#This Row],[NUMĂRUL PERSOANELOR ÎNSCRISE ÎN LISTELE ELECTORALE]]</f>
        <v>0.99194892395782852</v>
      </c>
      <c r="V414" s="41">
        <f>Data5[[#This Row],[TOTAL CHELTUIELI LEI]]/Data5[[#This Row],[NUMĂRUL PERSOANELOR CARE AU PARTICIPAT LA VOT]]</f>
        <v>8.2900324412003243</v>
      </c>
      <c r="W414" s="41">
        <f>Data5[[#This Row],[TOTAL CHELTUIELI EURO]]/Data5[[#This Row],[NUMĂRUL PERSOANELOR CARE AU PARTICIPAT LA VOT]]</f>
        <v>1.7127812320407274</v>
      </c>
      <c r="X414" s="43">
        <v>4.8400999999999996</v>
      </c>
      <c r="Y414" s="114" t="s">
        <v>2895</v>
      </c>
      <c r="Z414" s="44">
        <v>4</v>
      </c>
      <c r="AA414" s="115" t="s">
        <v>3105</v>
      </c>
      <c r="AB414" s="44">
        <v>0</v>
      </c>
      <c r="AC414" s="45"/>
    </row>
    <row r="415" spans="1:29" ht="12" customHeight="1" x14ac:dyDescent="0.2">
      <c r="A415" s="37">
        <v>414</v>
      </c>
      <c r="B415" s="38" t="s">
        <v>10</v>
      </c>
      <c r="C415" s="39" t="s">
        <v>1334</v>
      </c>
      <c r="D415" s="40">
        <v>44101</v>
      </c>
      <c r="E415" s="38">
        <v>1</v>
      </c>
      <c r="F415" s="38"/>
      <c r="G415" s="38" t="s">
        <v>2</v>
      </c>
      <c r="H415" s="38" t="s">
        <v>2</v>
      </c>
      <c r="I415" s="39">
        <v>10800</v>
      </c>
      <c r="J415" s="39">
        <v>6973.59</v>
      </c>
      <c r="K415" s="39">
        <v>0</v>
      </c>
      <c r="L415" s="41">
        <f>SUM(Data5[[#This Row],[CHELTUIELI DE PERSONAL LEI]:[CHELTUIELI DE CAPITAL (ACTIVE NEFINANCIARE ) LEI]])</f>
        <v>17773.59</v>
      </c>
      <c r="M415" s="41">
        <f>Data5[[#This Row],[TOTAL CHELTUIELI LEI]]/Data5[[#This Row],[CURS VALUTAR EURO BNR 22 07 2020]]</f>
        <v>3672.1534679035562</v>
      </c>
      <c r="N415" s="49">
        <v>5628</v>
      </c>
      <c r="O415" s="42"/>
      <c r="P415" s="42">
        <v>3046</v>
      </c>
      <c r="Q415" s="42"/>
      <c r="R415" s="42">
        <f>Data5[[#This Row],[PERSOANE ÎNSCRISE ÎN LISTELE ELECTORALE (TURUL 1)            ]]+Data5[[#This Row],[PERSOANE ÎNSCRISE ÎN LISTELE ELECTORALE (TURUL AL 2-LEA)]]</f>
        <v>5628</v>
      </c>
      <c r="S415" s="42">
        <f>Data5[[#This Row],[PERSOANE CARE AU PARTICIPAT LA VOT (TURUL 1)]]+Data5[[#This Row],[PERSOANE CARE AU PARTICIPAT LA VOT  (TURUL AL 2-LEA)]]</f>
        <v>3046</v>
      </c>
      <c r="T415" s="41">
        <f>Data5[[#This Row],[TOTAL CHELTUIELI LEI]]/Data5[[#This Row],[NUMĂRUL PERSOANELOR ÎNSCRISE ÎN LISTELE ELECTORALE]]</f>
        <v>3.1580650319829426</v>
      </c>
      <c r="U415" s="41">
        <f>Data5[[#This Row],[TOTAL CHELTUIELI EURO]]/Data5[[#This Row],[NUMĂRUL PERSOANELOR ÎNSCRISE ÎN LISTELE ELECTORALE]]</f>
        <v>0.65247929422593398</v>
      </c>
      <c r="V415" s="41">
        <f>Data5[[#This Row],[TOTAL CHELTUIELI LEI]]/Data5[[#This Row],[NUMĂRUL PERSOANELOR CARE AU PARTICIPAT LA VOT]]</f>
        <v>5.8350590938936309</v>
      </c>
      <c r="W415" s="41">
        <f>Data5[[#This Row],[TOTAL CHELTUIELI EURO]]/Data5[[#This Row],[NUMĂRUL PERSOANELOR CARE AU PARTICIPAT LA VOT]]</f>
        <v>1.2055658134942733</v>
      </c>
      <c r="X415" s="43">
        <v>4.8400999999999996</v>
      </c>
      <c r="Y415" s="114" t="s">
        <v>2884</v>
      </c>
      <c r="Z415" s="44">
        <v>3</v>
      </c>
      <c r="AA415" s="115" t="s">
        <v>3105</v>
      </c>
      <c r="AB415" s="44">
        <v>0</v>
      </c>
      <c r="AC415" s="45"/>
    </row>
    <row r="416" spans="1:29" ht="12" customHeight="1" x14ac:dyDescent="0.2">
      <c r="A416" s="37">
        <v>415</v>
      </c>
      <c r="B416" s="38" t="s">
        <v>10</v>
      </c>
      <c r="C416" s="39" t="s">
        <v>1335</v>
      </c>
      <c r="D416" s="40">
        <v>44101</v>
      </c>
      <c r="E416" s="38">
        <v>1</v>
      </c>
      <c r="F416" s="38"/>
      <c r="G416" s="38" t="s">
        <v>2</v>
      </c>
      <c r="H416" s="38" t="s">
        <v>2</v>
      </c>
      <c r="I416" s="39">
        <v>2160</v>
      </c>
      <c r="J416" s="39">
        <v>6956</v>
      </c>
      <c r="K416" s="39">
        <v>0</v>
      </c>
      <c r="L416" s="41">
        <f>SUM(Data5[[#This Row],[CHELTUIELI DE PERSONAL LEI]:[CHELTUIELI DE CAPITAL (ACTIVE NEFINANCIARE ) LEI]])</f>
        <v>9116</v>
      </c>
      <c r="M416" s="41">
        <f>Data5[[#This Row],[TOTAL CHELTUIELI LEI]]/Data5[[#This Row],[CURS VALUTAR EURO BNR 22 07 2020]]</f>
        <v>1883.4321604925519</v>
      </c>
      <c r="N416" s="49">
        <v>2671</v>
      </c>
      <c r="O416" s="42"/>
      <c r="P416" s="42">
        <v>1739</v>
      </c>
      <c r="Q416" s="42"/>
      <c r="R416" s="42">
        <f>Data5[[#This Row],[PERSOANE ÎNSCRISE ÎN LISTELE ELECTORALE (TURUL 1)            ]]+Data5[[#This Row],[PERSOANE ÎNSCRISE ÎN LISTELE ELECTORALE (TURUL AL 2-LEA)]]</f>
        <v>2671</v>
      </c>
      <c r="S416" s="42">
        <f>Data5[[#This Row],[PERSOANE CARE AU PARTICIPAT LA VOT (TURUL 1)]]+Data5[[#This Row],[PERSOANE CARE AU PARTICIPAT LA VOT  (TURUL AL 2-LEA)]]</f>
        <v>1739</v>
      </c>
      <c r="T416" s="41">
        <f>Data5[[#This Row],[TOTAL CHELTUIELI LEI]]/Data5[[#This Row],[NUMĂRUL PERSOANELOR ÎNSCRISE ÎN LISTELE ELECTORALE]]</f>
        <v>3.4129539498315236</v>
      </c>
      <c r="U416" s="41">
        <f>Data5[[#This Row],[TOTAL CHELTUIELI EURO]]/Data5[[#This Row],[NUMĂRUL PERSOANELOR ÎNSCRISE ÎN LISTELE ELECTORALE]]</f>
        <v>0.70514120572540318</v>
      </c>
      <c r="V416" s="41">
        <f>Data5[[#This Row],[TOTAL CHELTUIELI LEI]]/Data5[[#This Row],[NUMĂRUL PERSOANELOR CARE AU PARTICIPAT LA VOT]]</f>
        <v>5.2420931569867744</v>
      </c>
      <c r="W416" s="41">
        <f>Data5[[#This Row],[TOTAL CHELTUIELI EURO]]/Data5[[#This Row],[NUMĂRUL PERSOANELOR CARE AU PARTICIPAT LA VOT]]</f>
        <v>1.0830547213873214</v>
      </c>
      <c r="X416" s="43">
        <v>4.8400999999999996</v>
      </c>
      <c r="Y416" s="114" t="s">
        <v>2884</v>
      </c>
      <c r="Z416" s="44">
        <v>3</v>
      </c>
      <c r="AA416" s="115" t="s">
        <v>3105</v>
      </c>
      <c r="AB416" s="44">
        <v>0</v>
      </c>
      <c r="AC416" s="45"/>
    </row>
    <row r="417" spans="1:29" ht="12" customHeight="1" x14ac:dyDescent="0.2">
      <c r="A417" s="37">
        <v>416</v>
      </c>
      <c r="B417" s="38" t="s">
        <v>10</v>
      </c>
      <c r="C417" s="39" t="s">
        <v>1336</v>
      </c>
      <c r="D417" s="40">
        <v>44101</v>
      </c>
      <c r="E417" s="38">
        <v>1</v>
      </c>
      <c r="F417" s="38"/>
      <c r="G417" s="38" t="s">
        <v>2</v>
      </c>
      <c r="H417" s="38" t="s">
        <v>2</v>
      </c>
      <c r="I417" s="39">
        <v>7346</v>
      </c>
      <c r="J417" s="39">
        <v>9375.2199999999993</v>
      </c>
      <c r="K417" s="39">
        <v>0</v>
      </c>
      <c r="L417" s="41">
        <f>SUM(Data5[[#This Row],[CHELTUIELI DE PERSONAL LEI]:[CHELTUIELI DE CAPITAL (ACTIVE NEFINANCIARE ) LEI]])</f>
        <v>16721.22</v>
      </c>
      <c r="M417" s="41">
        <f>Data5[[#This Row],[TOTAL CHELTUIELI LEI]]/Data5[[#This Row],[CURS VALUTAR EURO BNR 22 07 2020]]</f>
        <v>3454.7261420218597</v>
      </c>
      <c r="N417" s="49">
        <v>2530</v>
      </c>
      <c r="O417" s="42"/>
      <c r="P417" s="42">
        <v>1841</v>
      </c>
      <c r="Q417" s="42"/>
      <c r="R417" s="42">
        <f>Data5[[#This Row],[PERSOANE ÎNSCRISE ÎN LISTELE ELECTORALE (TURUL 1)            ]]+Data5[[#This Row],[PERSOANE ÎNSCRISE ÎN LISTELE ELECTORALE (TURUL AL 2-LEA)]]</f>
        <v>2530</v>
      </c>
      <c r="S417" s="42">
        <f>Data5[[#This Row],[PERSOANE CARE AU PARTICIPAT LA VOT (TURUL 1)]]+Data5[[#This Row],[PERSOANE CARE AU PARTICIPAT LA VOT  (TURUL AL 2-LEA)]]</f>
        <v>1841</v>
      </c>
      <c r="T417" s="41">
        <f>Data5[[#This Row],[TOTAL CHELTUIELI LEI]]/Data5[[#This Row],[NUMĂRUL PERSOANELOR ÎNSCRISE ÎN LISTELE ELECTORALE]]</f>
        <v>6.609177865612649</v>
      </c>
      <c r="U417" s="41">
        <f>Data5[[#This Row],[TOTAL CHELTUIELI EURO]]/Data5[[#This Row],[NUMĂRUL PERSOANELOR ÎNSCRISE ÎN LISTELE ELECTORALE]]</f>
        <v>1.3655044039612094</v>
      </c>
      <c r="V417" s="41">
        <f>Data5[[#This Row],[TOTAL CHELTUIELI LEI]]/Data5[[#This Row],[NUMĂRUL PERSOANELOR CARE AU PARTICIPAT LA VOT]]</f>
        <v>9.0826833242802838</v>
      </c>
      <c r="W417" s="41">
        <f>Data5[[#This Row],[TOTAL CHELTUIELI EURO]]/Data5[[#This Row],[NUMĂRUL PERSOANELOR CARE AU PARTICIPAT LA VOT]]</f>
        <v>1.8765486920270829</v>
      </c>
      <c r="X417" s="43">
        <v>4.8400999999999996</v>
      </c>
      <c r="Y417" s="114" t="s">
        <v>2889</v>
      </c>
      <c r="Z417" s="44">
        <v>6</v>
      </c>
      <c r="AA417" s="115" t="s">
        <v>3107</v>
      </c>
      <c r="AB417" s="44">
        <v>1</v>
      </c>
      <c r="AC417" s="45"/>
    </row>
    <row r="418" spans="1:29" ht="12" customHeight="1" x14ac:dyDescent="0.2">
      <c r="A418" s="37">
        <v>417</v>
      </c>
      <c r="B418" s="38" t="s">
        <v>10</v>
      </c>
      <c r="C418" s="39" t="s">
        <v>1337</v>
      </c>
      <c r="D418" s="40">
        <v>44101</v>
      </c>
      <c r="E418" s="38">
        <v>1</v>
      </c>
      <c r="F418" s="38"/>
      <c r="G418" s="38" t="s">
        <v>2</v>
      </c>
      <c r="H418" s="38" t="s">
        <v>2</v>
      </c>
      <c r="I418" s="39">
        <v>0</v>
      </c>
      <c r="J418" s="39">
        <v>7597.04</v>
      </c>
      <c r="K418" s="39">
        <v>0</v>
      </c>
      <c r="L418" s="41">
        <f>SUM(Data5[[#This Row],[CHELTUIELI DE PERSONAL LEI]:[CHELTUIELI DE CAPITAL (ACTIVE NEFINANCIARE ) LEI]])</f>
        <v>7597.04</v>
      </c>
      <c r="M418" s="41">
        <f>Data5[[#This Row],[TOTAL CHELTUIELI LEI]]/Data5[[#This Row],[CURS VALUTAR EURO BNR 22 07 2020]]</f>
        <v>1569.6039338030207</v>
      </c>
      <c r="N418" s="49">
        <v>1199</v>
      </c>
      <c r="O418" s="42"/>
      <c r="P418" s="42">
        <v>1000</v>
      </c>
      <c r="Q418" s="42"/>
      <c r="R418" s="42">
        <f>Data5[[#This Row],[PERSOANE ÎNSCRISE ÎN LISTELE ELECTORALE (TURUL 1)            ]]+Data5[[#This Row],[PERSOANE ÎNSCRISE ÎN LISTELE ELECTORALE (TURUL AL 2-LEA)]]</f>
        <v>1199</v>
      </c>
      <c r="S418" s="42">
        <f>Data5[[#This Row],[PERSOANE CARE AU PARTICIPAT LA VOT (TURUL 1)]]+Data5[[#This Row],[PERSOANE CARE AU PARTICIPAT LA VOT  (TURUL AL 2-LEA)]]</f>
        <v>1000</v>
      </c>
      <c r="T418" s="41">
        <f>Data5[[#This Row],[TOTAL CHELTUIELI LEI]]/Data5[[#This Row],[NUMĂRUL PERSOANELOR ÎNSCRISE ÎN LISTELE ELECTORALE]]</f>
        <v>6.3361467889908258</v>
      </c>
      <c r="U418" s="41">
        <f>Data5[[#This Row],[TOTAL CHELTUIELI EURO]]/Data5[[#This Row],[NUMĂRUL PERSOANELOR ÎNSCRISE ÎN LISTELE ELECTORALE]]</f>
        <v>1.309094189994179</v>
      </c>
      <c r="V418" s="41">
        <f>Data5[[#This Row],[TOTAL CHELTUIELI LEI]]/Data5[[#This Row],[NUMĂRUL PERSOANELOR CARE AU PARTICIPAT LA VOT]]</f>
        <v>7.5970399999999998</v>
      </c>
      <c r="W418" s="41">
        <f>Data5[[#This Row],[TOTAL CHELTUIELI EURO]]/Data5[[#This Row],[NUMĂRUL PERSOANELOR CARE AU PARTICIPAT LA VOT]]</f>
        <v>1.5696039338030208</v>
      </c>
      <c r="X418" s="43">
        <v>4.8400999999999996</v>
      </c>
      <c r="Y418" s="114" t="s">
        <v>2889</v>
      </c>
      <c r="Z418" s="44">
        <v>6</v>
      </c>
      <c r="AA418" s="115" t="s">
        <v>3107</v>
      </c>
      <c r="AB418" s="44">
        <v>1</v>
      </c>
      <c r="AC418" s="45"/>
    </row>
    <row r="419" spans="1:29" ht="12" customHeight="1" x14ac:dyDescent="0.2">
      <c r="A419" s="37">
        <v>418</v>
      </c>
      <c r="B419" s="38" t="s">
        <v>10</v>
      </c>
      <c r="C419" s="39" t="s">
        <v>1338</v>
      </c>
      <c r="D419" s="40">
        <v>44101</v>
      </c>
      <c r="E419" s="38">
        <v>1</v>
      </c>
      <c r="F419" s="38"/>
      <c r="G419" s="38" t="s">
        <v>2</v>
      </c>
      <c r="H419" s="38" t="s">
        <v>2</v>
      </c>
      <c r="I419" s="39">
        <v>4500</v>
      </c>
      <c r="J419" s="39">
        <v>9442</v>
      </c>
      <c r="K419" s="39">
        <v>0</v>
      </c>
      <c r="L419" s="41">
        <f>SUM(Data5[[#This Row],[CHELTUIELI DE PERSONAL LEI]:[CHELTUIELI DE CAPITAL (ACTIVE NEFINANCIARE ) LEI]])</f>
        <v>13942</v>
      </c>
      <c r="M419" s="41">
        <f>Data5[[#This Row],[TOTAL CHELTUIELI LEI]]/Data5[[#This Row],[CURS VALUTAR EURO BNR 22 07 2020]]</f>
        <v>2880.5189975413732</v>
      </c>
      <c r="N419" s="49">
        <v>2174</v>
      </c>
      <c r="O419" s="42"/>
      <c r="P419" s="42">
        <v>1712</v>
      </c>
      <c r="Q419" s="42"/>
      <c r="R419" s="42">
        <f>Data5[[#This Row],[PERSOANE ÎNSCRISE ÎN LISTELE ELECTORALE (TURUL 1)            ]]+Data5[[#This Row],[PERSOANE ÎNSCRISE ÎN LISTELE ELECTORALE (TURUL AL 2-LEA)]]</f>
        <v>2174</v>
      </c>
      <c r="S419" s="42">
        <f>Data5[[#This Row],[PERSOANE CARE AU PARTICIPAT LA VOT (TURUL 1)]]+Data5[[#This Row],[PERSOANE CARE AU PARTICIPAT LA VOT  (TURUL AL 2-LEA)]]</f>
        <v>1712</v>
      </c>
      <c r="T419" s="41">
        <f>Data5[[#This Row],[TOTAL CHELTUIELI LEI]]/Data5[[#This Row],[NUMĂRUL PERSOANELOR ÎNSCRISE ÎN LISTELE ELECTORALE]]</f>
        <v>6.4130634774609012</v>
      </c>
      <c r="U419" s="41">
        <f>Data5[[#This Row],[TOTAL CHELTUIELI EURO]]/Data5[[#This Row],[NUMĂRUL PERSOANELOR ÎNSCRISE ÎN LISTELE ELECTORALE]]</f>
        <v>1.3249857394394542</v>
      </c>
      <c r="V419" s="41">
        <f>Data5[[#This Row],[TOTAL CHELTUIELI LEI]]/Data5[[#This Row],[NUMĂRUL PERSOANELOR CARE AU PARTICIPAT LA VOT]]</f>
        <v>8.1436915887850461</v>
      </c>
      <c r="W419" s="41">
        <f>Data5[[#This Row],[TOTAL CHELTUIELI EURO]]/Data5[[#This Row],[NUMĂRUL PERSOANELOR CARE AU PARTICIPAT LA VOT]]</f>
        <v>1.6825461434236992</v>
      </c>
      <c r="X419" s="43">
        <v>4.8400999999999996</v>
      </c>
      <c r="Y419" s="114" t="s">
        <v>2889</v>
      </c>
      <c r="Z419" s="44">
        <v>6</v>
      </c>
      <c r="AA419" s="115" t="s">
        <v>3107</v>
      </c>
      <c r="AB419" s="44">
        <v>1</v>
      </c>
      <c r="AC419" s="45"/>
    </row>
    <row r="420" spans="1:29" ht="12" customHeight="1" x14ac:dyDescent="0.2">
      <c r="A420" s="37">
        <v>419</v>
      </c>
      <c r="B420" s="38" t="s">
        <v>10</v>
      </c>
      <c r="C420" s="39" t="s">
        <v>1339</v>
      </c>
      <c r="D420" s="40">
        <v>44101</v>
      </c>
      <c r="E420" s="38">
        <v>1</v>
      </c>
      <c r="F420" s="38"/>
      <c r="G420" s="38" t="s">
        <v>2</v>
      </c>
      <c r="H420" s="38" t="s">
        <v>2</v>
      </c>
      <c r="I420" s="39">
        <v>8000</v>
      </c>
      <c r="J420" s="39">
        <v>9325.56</v>
      </c>
      <c r="K420" s="39">
        <v>0</v>
      </c>
      <c r="L420" s="41">
        <f>SUM(Data5[[#This Row],[CHELTUIELI DE PERSONAL LEI]:[CHELTUIELI DE CAPITAL (ACTIVE NEFINANCIARE ) LEI]])</f>
        <v>17325.559999999998</v>
      </c>
      <c r="M420" s="41">
        <f>Data5[[#This Row],[TOTAL CHELTUIELI LEI]]/Data5[[#This Row],[CURS VALUTAR EURO BNR 22 07 2020]]</f>
        <v>3579.5871986115985</v>
      </c>
      <c r="N420" s="49">
        <v>6413</v>
      </c>
      <c r="O420" s="42"/>
      <c r="P420" s="42">
        <v>3195</v>
      </c>
      <c r="Q420" s="42"/>
      <c r="R420" s="42">
        <f>Data5[[#This Row],[PERSOANE ÎNSCRISE ÎN LISTELE ELECTORALE (TURUL 1)            ]]+Data5[[#This Row],[PERSOANE ÎNSCRISE ÎN LISTELE ELECTORALE (TURUL AL 2-LEA)]]</f>
        <v>6413</v>
      </c>
      <c r="S420" s="42">
        <f>Data5[[#This Row],[PERSOANE CARE AU PARTICIPAT LA VOT (TURUL 1)]]+Data5[[#This Row],[PERSOANE CARE AU PARTICIPAT LA VOT  (TURUL AL 2-LEA)]]</f>
        <v>3195</v>
      </c>
      <c r="T420" s="41">
        <f>Data5[[#This Row],[TOTAL CHELTUIELI LEI]]/Data5[[#This Row],[NUMĂRUL PERSOANELOR ÎNSCRISE ÎN LISTELE ELECTORALE]]</f>
        <v>2.7016310619055042</v>
      </c>
      <c r="U420" s="41">
        <f>Data5[[#This Row],[TOTAL CHELTUIELI EURO]]/Data5[[#This Row],[NUMĂRUL PERSOANELOR ÎNSCRISE ÎN LISTELE ELECTORALE]]</f>
        <v>0.55817670335437375</v>
      </c>
      <c r="V420" s="41">
        <f>Data5[[#This Row],[TOTAL CHELTUIELI LEI]]/Data5[[#This Row],[NUMĂRUL PERSOANELOR CARE AU PARTICIPAT LA VOT]]</f>
        <v>5.4227104851330195</v>
      </c>
      <c r="W420" s="41">
        <f>Data5[[#This Row],[TOTAL CHELTUIELI EURO]]/Data5[[#This Row],[NUMĂRUL PERSOANELOR CARE AU PARTICIPAT LA VOT]]</f>
        <v>1.1203715801601248</v>
      </c>
      <c r="X420" s="43">
        <v>4.8400999999999996</v>
      </c>
      <c r="Y420" s="114" t="s">
        <v>2891</v>
      </c>
      <c r="Z420" s="44">
        <v>2</v>
      </c>
      <c r="AA420" s="115" t="s">
        <v>3105</v>
      </c>
      <c r="AB420" s="44">
        <v>0</v>
      </c>
      <c r="AC420" s="45"/>
    </row>
    <row r="421" spans="1:29" ht="12" customHeight="1" x14ac:dyDescent="0.2">
      <c r="A421" s="37">
        <v>420</v>
      </c>
      <c r="B421" s="38" t="s">
        <v>10</v>
      </c>
      <c r="C421" s="39" t="s">
        <v>1340</v>
      </c>
      <c r="D421" s="40">
        <v>44101</v>
      </c>
      <c r="E421" s="38">
        <v>1</v>
      </c>
      <c r="F421" s="38"/>
      <c r="G421" s="38" t="s">
        <v>2</v>
      </c>
      <c r="H421" s="38" t="s">
        <v>2</v>
      </c>
      <c r="I421" s="39">
        <v>0</v>
      </c>
      <c r="J421" s="39">
        <v>7495.12</v>
      </c>
      <c r="K421" s="39">
        <v>0</v>
      </c>
      <c r="L421" s="41">
        <f>SUM(Data5[[#This Row],[CHELTUIELI DE PERSONAL LEI]:[CHELTUIELI DE CAPITAL (ACTIVE NEFINANCIARE ) LEI]])</f>
        <v>7495.12</v>
      </c>
      <c r="M421" s="41">
        <f>Data5[[#This Row],[TOTAL CHELTUIELI LEI]]/Data5[[#This Row],[CURS VALUTAR EURO BNR 22 07 2020]]</f>
        <v>1548.5465176339333</v>
      </c>
      <c r="N421" s="49">
        <v>1620</v>
      </c>
      <c r="O421" s="42"/>
      <c r="P421" s="42">
        <v>1260</v>
      </c>
      <c r="Q421" s="42"/>
      <c r="R421" s="42">
        <f>Data5[[#This Row],[PERSOANE ÎNSCRISE ÎN LISTELE ELECTORALE (TURUL 1)            ]]+Data5[[#This Row],[PERSOANE ÎNSCRISE ÎN LISTELE ELECTORALE (TURUL AL 2-LEA)]]</f>
        <v>1620</v>
      </c>
      <c r="S421" s="42">
        <f>Data5[[#This Row],[PERSOANE CARE AU PARTICIPAT LA VOT (TURUL 1)]]+Data5[[#This Row],[PERSOANE CARE AU PARTICIPAT LA VOT  (TURUL AL 2-LEA)]]</f>
        <v>1260</v>
      </c>
      <c r="T421" s="41">
        <f>Data5[[#This Row],[TOTAL CHELTUIELI LEI]]/Data5[[#This Row],[NUMĂRUL PERSOANELOR ÎNSCRISE ÎN LISTELE ELECTORALE]]</f>
        <v>4.6266172839506172</v>
      </c>
      <c r="U421" s="41">
        <f>Data5[[#This Row],[TOTAL CHELTUIELI EURO]]/Data5[[#This Row],[NUMĂRUL PERSOANELOR ÎNSCRISE ÎN LISTELE ELECTORALE]]</f>
        <v>0.95589291211971195</v>
      </c>
      <c r="V421" s="41">
        <f>Data5[[#This Row],[TOTAL CHELTUIELI LEI]]/Data5[[#This Row],[NUMĂRUL PERSOANELOR CARE AU PARTICIPAT LA VOT]]</f>
        <v>5.9485079365079363</v>
      </c>
      <c r="W421" s="41">
        <f>Data5[[#This Row],[TOTAL CHELTUIELI EURO]]/Data5[[#This Row],[NUMĂRUL PERSOANELOR CARE AU PARTICIPAT LA VOT]]</f>
        <v>1.2290051727253439</v>
      </c>
      <c r="X421" s="43">
        <v>4.8400999999999996</v>
      </c>
      <c r="Y421" s="114" t="s">
        <v>2895</v>
      </c>
      <c r="Z421" s="44">
        <v>4</v>
      </c>
      <c r="AA421" s="115" t="s">
        <v>3105</v>
      </c>
      <c r="AB421" s="44">
        <v>0</v>
      </c>
      <c r="AC421" s="45"/>
    </row>
    <row r="422" spans="1:29" ht="12" customHeight="1" x14ac:dyDescent="0.2">
      <c r="A422" s="37">
        <v>421</v>
      </c>
      <c r="B422" s="38" t="s">
        <v>10</v>
      </c>
      <c r="C422" s="39" t="s">
        <v>1341</v>
      </c>
      <c r="D422" s="40">
        <v>44101</v>
      </c>
      <c r="E422" s="38">
        <v>1</v>
      </c>
      <c r="F422" s="38"/>
      <c r="G422" s="38" t="s">
        <v>2</v>
      </c>
      <c r="H422" s="38" t="s">
        <v>2</v>
      </c>
      <c r="I422" s="39">
        <v>0</v>
      </c>
      <c r="J422" s="39">
        <v>7815.97</v>
      </c>
      <c r="K422" s="39">
        <v>0</v>
      </c>
      <c r="L422" s="41">
        <f>SUM(Data5[[#This Row],[CHELTUIELI DE PERSONAL LEI]:[CHELTUIELI DE CAPITAL (ACTIVE NEFINANCIARE ) LEI]])</f>
        <v>7815.97</v>
      </c>
      <c r="M422" s="41">
        <f>Data5[[#This Row],[TOTAL CHELTUIELI LEI]]/Data5[[#This Row],[CURS VALUTAR EURO BNR 22 07 2020]]</f>
        <v>1614.8364703208613</v>
      </c>
      <c r="N422" s="49">
        <v>2357</v>
      </c>
      <c r="O422" s="42"/>
      <c r="P422" s="42">
        <v>1694</v>
      </c>
      <c r="Q422" s="42"/>
      <c r="R422" s="42">
        <f>Data5[[#This Row],[PERSOANE ÎNSCRISE ÎN LISTELE ELECTORALE (TURUL 1)            ]]+Data5[[#This Row],[PERSOANE ÎNSCRISE ÎN LISTELE ELECTORALE (TURUL AL 2-LEA)]]</f>
        <v>2357</v>
      </c>
      <c r="S422" s="42">
        <f>Data5[[#This Row],[PERSOANE CARE AU PARTICIPAT LA VOT (TURUL 1)]]+Data5[[#This Row],[PERSOANE CARE AU PARTICIPAT LA VOT  (TURUL AL 2-LEA)]]</f>
        <v>1694</v>
      </c>
      <c r="T422" s="41">
        <f>Data5[[#This Row],[TOTAL CHELTUIELI LEI]]/Data5[[#This Row],[NUMĂRUL PERSOANELOR ÎNSCRISE ÎN LISTELE ELECTORALE]]</f>
        <v>3.316067034365719</v>
      </c>
      <c r="U422" s="41">
        <f>Data5[[#This Row],[TOTAL CHELTUIELI EURO]]/Data5[[#This Row],[NUMĂRUL PERSOANELOR ÎNSCRISE ÎN LISTELE ELECTORALE]]</f>
        <v>0.68512366157015747</v>
      </c>
      <c r="V422" s="41">
        <f>Data5[[#This Row],[TOTAL CHELTUIELI LEI]]/Data5[[#This Row],[NUMĂRUL PERSOANELOR CARE AU PARTICIPAT LA VOT]]</f>
        <v>4.6139138134592681</v>
      </c>
      <c r="W422" s="41">
        <f>Data5[[#This Row],[TOTAL CHELTUIELI EURO]]/Data5[[#This Row],[NUMĂRUL PERSOANELOR CARE AU PARTICIPAT LA VOT]]</f>
        <v>0.95326828236178351</v>
      </c>
      <c r="X422" s="43">
        <v>4.8400999999999996</v>
      </c>
      <c r="Y422" s="114" t="s">
        <v>2884</v>
      </c>
      <c r="Z422" s="44">
        <v>3</v>
      </c>
      <c r="AA422" s="115" t="s">
        <v>3105</v>
      </c>
      <c r="AB422" s="44">
        <v>0</v>
      </c>
      <c r="AC422" s="45"/>
    </row>
    <row r="423" spans="1:29" ht="12" customHeight="1" x14ac:dyDescent="0.2">
      <c r="A423" s="37">
        <v>422</v>
      </c>
      <c r="B423" s="38" t="s">
        <v>10</v>
      </c>
      <c r="C423" s="39" t="s">
        <v>1342</v>
      </c>
      <c r="D423" s="40">
        <v>44101</v>
      </c>
      <c r="E423" s="38">
        <v>1</v>
      </c>
      <c r="F423" s="38"/>
      <c r="G423" s="38" t="s">
        <v>2</v>
      </c>
      <c r="H423" s="38" t="s">
        <v>2</v>
      </c>
      <c r="I423" s="39">
        <v>10360</v>
      </c>
      <c r="J423" s="39">
        <v>13728</v>
      </c>
      <c r="K423" s="39">
        <v>0</v>
      </c>
      <c r="L423" s="41">
        <f>SUM(Data5[[#This Row],[CHELTUIELI DE PERSONAL LEI]:[CHELTUIELI DE CAPITAL (ACTIVE NEFINANCIARE ) LEI]])</f>
        <v>24088</v>
      </c>
      <c r="M423" s="41">
        <f>Data5[[#This Row],[TOTAL CHELTUIELI LEI]]/Data5[[#This Row],[CURS VALUTAR EURO BNR 22 07 2020]]</f>
        <v>4976.7566785810213</v>
      </c>
      <c r="N423" s="49">
        <v>2465</v>
      </c>
      <c r="O423" s="42"/>
      <c r="P423" s="42">
        <v>1789</v>
      </c>
      <c r="Q423" s="42"/>
      <c r="R423" s="42">
        <f>Data5[[#This Row],[PERSOANE ÎNSCRISE ÎN LISTELE ELECTORALE (TURUL 1)            ]]+Data5[[#This Row],[PERSOANE ÎNSCRISE ÎN LISTELE ELECTORALE (TURUL AL 2-LEA)]]</f>
        <v>2465</v>
      </c>
      <c r="S423" s="42">
        <f>Data5[[#This Row],[PERSOANE CARE AU PARTICIPAT LA VOT (TURUL 1)]]+Data5[[#This Row],[PERSOANE CARE AU PARTICIPAT LA VOT  (TURUL AL 2-LEA)]]</f>
        <v>1789</v>
      </c>
      <c r="T423" s="41">
        <f>Data5[[#This Row],[TOTAL CHELTUIELI LEI]]/Data5[[#This Row],[NUMĂRUL PERSOANELOR ÎNSCRISE ÎN LISTELE ELECTORALE]]</f>
        <v>9.7720081135902639</v>
      </c>
      <c r="U423" s="41">
        <f>Data5[[#This Row],[TOTAL CHELTUIELI EURO]]/Data5[[#This Row],[NUMĂRUL PERSOANELOR ÎNSCRISE ÎN LISTELE ELECTORALE]]</f>
        <v>2.0189682266048767</v>
      </c>
      <c r="V423" s="41">
        <f>Data5[[#This Row],[TOTAL CHELTUIELI LEI]]/Data5[[#This Row],[NUMĂRUL PERSOANELOR CARE AU PARTICIPAT LA VOT]]</f>
        <v>13.464505310229178</v>
      </c>
      <c r="W423" s="41">
        <f>Data5[[#This Row],[TOTAL CHELTUIELI EURO]]/Data5[[#This Row],[NUMĂRUL PERSOANELOR CARE AU PARTICIPAT LA VOT]]</f>
        <v>2.7818651082062722</v>
      </c>
      <c r="X423" s="43">
        <v>4.8400999999999996</v>
      </c>
      <c r="Y423" s="114" t="s">
        <v>2887</v>
      </c>
      <c r="Z423" s="44">
        <v>9</v>
      </c>
      <c r="AA423" s="115" t="s">
        <v>3108</v>
      </c>
      <c r="AB423" s="44">
        <v>2</v>
      </c>
      <c r="AC423" s="45"/>
    </row>
    <row r="424" spans="1:29" ht="12" customHeight="1" x14ac:dyDescent="0.2">
      <c r="A424" s="37">
        <v>423</v>
      </c>
      <c r="B424" s="38" t="s">
        <v>10</v>
      </c>
      <c r="C424" s="39" t="s">
        <v>1343</v>
      </c>
      <c r="D424" s="40">
        <v>44101</v>
      </c>
      <c r="E424" s="38">
        <v>1</v>
      </c>
      <c r="F424" s="38"/>
      <c r="G424" s="38" t="s">
        <v>2</v>
      </c>
      <c r="H424" s="38" t="s">
        <v>2</v>
      </c>
      <c r="I424" s="39">
        <v>4050</v>
      </c>
      <c r="J424" s="39">
        <v>1801.49</v>
      </c>
      <c r="K424" s="39">
        <v>0</v>
      </c>
      <c r="L424" s="41">
        <f>SUM(Data5[[#This Row],[CHELTUIELI DE PERSONAL LEI]:[CHELTUIELI DE CAPITAL (ACTIVE NEFINANCIARE ) LEI]])</f>
        <v>5851.49</v>
      </c>
      <c r="M424" s="41">
        <f>Data5[[#This Row],[TOTAL CHELTUIELI LEI]]/Data5[[#This Row],[CURS VALUTAR EURO BNR 22 07 2020]]</f>
        <v>1208.9605586661432</v>
      </c>
      <c r="N424" s="49">
        <v>1948</v>
      </c>
      <c r="O424" s="42"/>
      <c r="P424" s="42">
        <v>1648</v>
      </c>
      <c r="Q424" s="42"/>
      <c r="R424" s="42">
        <f>Data5[[#This Row],[PERSOANE ÎNSCRISE ÎN LISTELE ELECTORALE (TURUL 1)            ]]+Data5[[#This Row],[PERSOANE ÎNSCRISE ÎN LISTELE ELECTORALE (TURUL AL 2-LEA)]]</f>
        <v>1948</v>
      </c>
      <c r="S424" s="42">
        <f>Data5[[#This Row],[PERSOANE CARE AU PARTICIPAT LA VOT (TURUL 1)]]+Data5[[#This Row],[PERSOANE CARE AU PARTICIPAT LA VOT  (TURUL AL 2-LEA)]]</f>
        <v>1648</v>
      </c>
      <c r="T424" s="41">
        <f>Data5[[#This Row],[TOTAL CHELTUIELI LEI]]/Data5[[#This Row],[NUMĂRUL PERSOANELOR ÎNSCRISE ÎN LISTELE ELECTORALE]]</f>
        <v>3.0038449691991786</v>
      </c>
      <c r="U424" s="41">
        <f>Data5[[#This Row],[TOTAL CHELTUIELI EURO]]/Data5[[#This Row],[NUMĂRUL PERSOANELOR ÎNSCRISE ÎN LISTELE ELECTORALE]]</f>
        <v>0.62061630321670602</v>
      </c>
      <c r="V424" s="41">
        <f>Data5[[#This Row],[TOTAL CHELTUIELI LEI]]/Data5[[#This Row],[NUMĂRUL PERSOANELOR CARE AU PARTICIPAT LA VOT]]</f>
        <v>3.5506614077669902</v>
      </c>
      <c r="W424" s="41">
        <f>Data5[[#This Row],[TOTAL CHELTUIELI EURO]]/Data5[[#This Row],[NUMĂRUL PERSOANELOR CARE AU PARTICIPAT LA VOT]]</f>
        <v>0.73359257200615491</v>
      </c>
      <c r="X424" s="43">
        <v>4.8400999999999996</v>
      </c>
      <c r="Y424" s="114" t="s">
        <v>2884</v>
      </c>
      <c r="Z424" s="44">
        <v>3</v>
      </c>
      <c r="AA424" s="115" t="s">
        <v>3105</v>
      </c>
      <c r="AB424" s="44">
        <v>0</v>
      </c>
      <c r="AC424" s="45"/>
    </row>
    <row r="425" spans="1:29" ht="12" customHeight="1" x14ac:dyDescent="0.2">
      <c r="A425" s="37">
        <v>424</v>
      </c>
      <c r="B425" s="38" t="s">
        <v>10</v>
      </c>
      <c r="C425" s="39" t="s">
        <v>1344</v>
      </c>
      <c r="D425" s="40">
        <v>44101</v>
      </c>
      <c r="E425" s="38">
        <v>1</v>
      </c>
      <c r="F425" s="38"/>
      <c r="G425" s="38" t="s">
        <v>2</v>
      </c>
      <c r="H425" s="38" t="s">
        <v>2</v>
      </c>
      <c r="I425" s="39">
        <v>1500</v>
      </c>
      <c r="J425" s="39">
        <v>10933</v>
      </c>
      <c r="K425" s="39">
        <v>0</v>
      </c>
      <c r="L425" s="41">
        <f>SUM(Data5[[#This Row],[CHELTUIELI DE PERSONAL LEI]:[CHELTUIELI DE CAPITAL (ACTIVE NEFINANCIARE ) LEI]])</f>
        <v>12433</v>
      </c>
      <c r="M425" s="41">
        <f>Data5[[#This Row],[TOTAL CHELTUIELI LEI]]/Data5[[#This Row],[CURS VALUTAR EURO BNR 22 07 2020]]</f>
        <v>2568.7485795748025</v>
      </c>
      <c r="N425" s="49">
        <v>2362</v>
      </c>
      <c r="O425" s="42"/>
      <c r="P425" s="42">
        <v>1322</v>
      </c>
      <c r="Q425" s="42"/>
      <c r="R425" s="42">
        <f>Data5[[#This Row],[PERSOANE ÎNSCRISE ÎN LISTELE ELECTORALE (TURUL 1)            ]]+Data5[[#This Row],[PERSOANE ÎNSCRISE ÎN LISTELE ELECTORALE (TURUL AL 2-LEA)]]</f>
        <v>2362</v>
      </c>
      <c r="S425" s="42">
        <f>Data5[[#This Row],[PERSOANE CARE AU PARTICIPAT LA VOT (TURUL 1)]]+Data5[[#This Row],[PERSOANE CARE AU PARTICIPAT LA VOT  (TURUL AL 2-LEA)]]</f>
        <v>1322</v>
      </c>
      <c r="T425" s="41">
        <f>Data5[[#This Row],[TOTAL CHELTUIELI LEI]]/Data5[[#This Row],[NUMĂRUL PERSOANELOR ÎNSCRISE ÎN LISTELE ELECTORALE]]</f>
        <v>5.2637595258255718</v>
      </c>
      <c r="U425" s="41">
        <f>Data5[[#This Row],[TOTAL CHELTUIELI EURO]]/Data5[[#This Row],[NUMĂRUL PERSOANELOR ÎNSCRISE ÎN LISTELE ELECTORALE]]</f>
        <v>1.0875311513864532</v>
      </c>
      <c r="V425" s="41">
        <f>Data5[[#This Row],[TOTAL CHELTUIELI LEI]]/Data5[[#This Row],[NUMĂRUL PERSOANELOR CARE AU PARTICIPAT LA VOT]]</f>
        <v>9.4046898638426626</v>
      </c>
      <c r="W425" s="41">
        <f>Data5[[#This Row],[TOTAL CHELTUIELI EURO]]/Data5[[#This Row],[NUMĂRUL PERSOANELOR CARE AU PARTICIPAT LA VOT]]</f>
        <v>1.9430775942320746</v>
      </c>
      <c r="X425" s="43">
        <v>4.8400999999999996</v>
      </c>
      <c r="Y425" s="114" t="s">
        <v>2892</v>
      </c>
      <c r="Z425" s="44">
        <v>5</v>
      </c>
      <c r="AA425" s="115" t="s">
        <v>3107</v>
      </c>
      <c r="AB425" s="44">
        <v>1</v>
      </c>
      <c r="AC425" s="45"/>
    </row>
    <row r="426" spans="1:29" ht="12" customHeight="1" x14ac:dyDescent="0.2">
      <c r="A426" s="37">
        <v>425</v>
      </c>
      <c r="B426" s="38" t="s">
        <v>10</v>
      </c>
      <c r="C426" s="39" t="s">
        <v>1345</v>
      </c>
      <c r="D426" s="40">
        <v>44101</v>
      </c>
      <c r="E426" s="38">
        <v>1</v>
      </c>
      <c r="F426" s="38"/>
      <c r="G426" s="38" t="s">
        <v>2</v>
      </c>
      <c r="H426" s="38" t="s">
        <v>2</v>
      </c>
      <c r="I426" s="39">
        <v>102856</v>
      </c>
      <c r="J426" s="39">
        <v>1880.41</v>
      </c>
      <c r="K426" s="39">
        <v>0</v>
      </c>
      <c r="L426" s="41">
        <f>SUM(Data5[[#This Row],[CHELTUIELI DE PERSONAL LEI]:[CHELTUIELI DE CAPITAL (ACTIVE NEFINANCIARE ) LEI]])</f>
        <v>104736.41</v>
      </c>
      <c r="M426" s="41">
        <f>Data5[[#This Row],[TOTAL CHELTUIELI LEI]]/Data5[[#This Row],[CURS VALUTAR EURO BNR 22 07 2020]]</f>
        <v>21639.307039110765</v>
      </c>
      <c r="N426" s="49">
        <v>1482</v>
      </c>
      <c r="O426" s="42"/>
      <c r="P426" s="42">
        <v>1194</v>
      </c>
      <c r="Q426" s="42"/>
      <c r="R426" s="42">
        <f>Data5[[#This Row],[PERSOANE ÎNSCRISE ÎN LISTELE ELECTORALE (TURUL 1)            ]]+Data5[[#This Row],[PERSOANE ÎNSCRISE ÎN LISTELE ELECTORALE (TURUL AL 2-LEA)]]</f>
        <v>1482</v>
      </c>
      <c r="S426" s="42">
        <f>Data5[[#This Row],[PERSOANE CARE AU PARTICIPAT LA VOT (TURUL 1)]]+Data5[[#This Row],[PERSOANE CARE AU PARTICIPAT LA VOT  (TURUL AL 2-LEA)]]</f>
        <v>1194</v>
      </c>
      <c r="T426" s="41">
        <f>Data5[[#This Row],[TOTAL CHELTUIELI LEI]]/Data5[[#This Row],[NUMĂRUL PERSOANELOR ÎNSCRISE ÎN LISTELE ELECTORALE]]</f>
        <v>70.67234143049933</v>
      </c>
      <c r="U426" s="41">
        <f>Data5[[#This Row],[TOTAL CHELTUIELI EURO]]/Data5[[#This Row],[NUMĂRUL PERSOANELOR ÎNSCRISE ÎN LISTELE ELECTORALE]]</f>
        <v>14.601421753785941</v>
      </c>
      <c r="V426" s="41">
        <f>Data5[[#This Row],[TOTAL CHELTUIELI LEI]]/Data5[[#This Row],[NUMĂRUL PERSOANELOR CARE AU PARTICIPAT LA VOT]]</f>
        <v>87.718936348408718</v>
      </c>
      <c r="W426" s="41">
        <f>Data5[[#This Row],[TOTAL CHELTUIELI EURO]]/Data5[[#This Row],[NUMĂRUL PERSOANELOR CARE AU PARTICIPAT LA VOT]]</f>
        <v>18.123372729573504</v>
      </c>
      <c r="X426" s="43">
        <v>4.8400999999999996</v>
      </c>
      <c r="Y426" s="114" t="s">
        <v>3085</v>
      </c>
      <c r="Z426" s="44">
        <v>70</v>
      </c>
      <c r="AA426" s="115" t="s">
        <v>3121</v>
      </c>
      <c r="AB426" s="44">
        <v>14</v>
      </c>
      <c r="AC426" s="45"/>
    </row>
    <row r="427" spans="1:29" ht="12" customHeight="1" x14ac:dyDescent="0.2">
      <c r="A427" s="37">
        <v>426</v>
      </c>
      <c r="B427" s="38" t="s">
        <v>10</v>
      </c>
      <c r="C427" s="39" t="s">
        <v>1346</v>
      </c>
      <c r="D427" s="40">
        <v>44101</v>
      </c>
      <c r="E427" s="38">
        <v>1</v>
      </c>
      <c r="F427" s="38"/>
      <c r="G427" s="38" t="s">
        <v>2</v>
      </c>
      <c r="H427" s="38" t="s">
        <v>2</v>
      </c>
      <c r="I427" s="39">
        <v>0</v>
      </c>
      <c r="J427" s="39">
        <v>0</v>
      </c>
      <c r="K427" s="39">
        <v>0</v>
      </c>
      <c r="L427" s="41">
        <f>SUM(Data5[[#This Row],[CHELTUIELI DE PERSONAL LEI]:[CHELTUIELI DE CAPITAL (ACTIVE NEFINANCIARE ) LEI]])</f>
        <v>0</v>
      </c>
      <c r="M427" s="41">
        <f>Data5[[#This Row],[TOTAL CHELTUIELI LEI]]/Data5[[#This Row],[CURS VALUTAR EURO BNR 22 07 2020]]</f>
        <v>0</v>
      </c>
      <c r="N427" s="49">
        <v>2470</v>
      </c>
      <c r="O427" s="42"/>
      <c r="P427" s="42">
        <v>1569</v>
      </c>
      <c r="Q427" s="42"/>
      <c r="R427" s="42">
        <f>Data5[[#This Row],[PERSOANE ÎNSCRISE ÎN LISTELE ELECTORALE (TURUL 1)            ]]+Data5[[#This Row],[PERSOANE ÎNSCRISE ÎN LISTELE ELECTORALE (TURUL AL 2-LEA)]]</f>
        <v>2470</v>
      </c>
      <c r="S427" s="42">
        <f>Data5[[#This Row],[PERSOANE CARE AU PARTICIPAT LA VOT (TURUL 1)]]+Data5[[#This Row],[PERSOANE CARE AU PARTICIPAT LA VOT  (TURUL AL 2-LEA)]]</f>
        <v>1569</v>
      </c>
      <c r="T427" s="41">
        <f>Data5[[#This Row],[TOTAL CHELTUIELI LEI]]/Data5[[#This Row],[NUMĂRUL PERSOANELOR ÎNSCRISE ÎN LISTELE ELECTORALE]]</f>
        <v>0</v>
      </c>
      <c r="U427" s="41">
        <f>Data5[[#This Row],[TOTAL CHELTUIELI EURO]]/Data5[[#This Row],[NUMĂRUL PERSOANELOR ÎNSCRISE ÎN LISTELE ELECTORALE]]</f>
        <v>0</v>
      </c>
      <c r="V427" s="41">
        <f>Data5[[#This Row],[TOTAL CHELTUIELI LEI]]/Data5[[#This Row],[NUMĂRUL PERSOANELOR CARE AU PARTICIPAT LA VOT]]</f>
        <v>0</v>
      </c>
      <c r="W427" s="41">
        <f>Data5[[#This Row],[TOTAL CHELTUIELI EURO]]/Data5[[#This Row],[NUMĂRUL PERSOANELOR CARE AU PARTICIPAT LA VOT]]</f>
        <v>0</v>
      </c>
      <c r="X427" s="43">
        <v>4.8400999999999996</v>
      </c>
      <c r="Y427" s="114" t="s">
        <v>2890</v>
      </c>
      <c r="Z427" s="44">
        <v>0</v>
      </c>
      <c r="AA427" s="115" t="s">
        <v>3105</v>
      </c>
      <c r="AB427" s="44">
        <v>0</v>
      </c>
      <c r="AC427" s="45"/>
    </row>
    <row r="428" spans="1:29" ht="12" customHeight="1" x14ac:dyDescent="0.2">
      <c r="A428" s="37">
        <v>427</v>
      </c>
      <c r="B428" s="38" t="s">
        <v>10</v>
      </c>
      <c r="C428" s="39" t="s">
        <v>1347</v>
      </c>
      <c r="D428" s="40">
        <v>44101</v>
      </c>
      <c r="E428" s="38">
        <v>1</v>
      </c>
      <c r="F428" s="38"/>
      <c r="G428" s="38" t="s">
        <v>2</v>
      </c>
      <c r="H428" s="38" t="s">
        <v>2</v>
      </c>
      <c r="I428" s="39">
        <v>7161</v>
      </c>
      <c r="J428" s="39">
        <v>20406.41</v>
      </c>
      <c r="K428" s="39">
        <v>0</v>
      </c>
      <c r="L428" s="41">
        <f>SUM(Data5[[#This Row],[CHELTUIELI DE PERSONAL LEI]:[CHELTUIELI DE CAPITAL (ACTIVE NEFINANCIARE ) LEI]])</f>
        <v>27567.41</v>
      </c>
      <c r="M428" s="41">
        <f>Data5[[#This Row],[TOTAL CHELTUIELI LEI]]/Data5[[#This Row],[CURS VALUTAR EURO BNR 22 07 2020]]</f>
        <v>5695.6281895002176</v>
      </c>
      <c r="N428" s="49">
        <v>3602</v>
      </c>
      <c r="O428" s="42"/>
      <c r="P428" s="42">
        <v>2049</v>
      </c>
      <c r="Q428" s="42"/>
      <c r="R428" s="42">
        <f>Data5[[#This Row],[PERSOANE ÎNSCRISE ÎN LISTELE ELECTORALE (TURUL 1)            ]]+Data5[[#This Row],[PERSOANE ÎNSCRISE ÎN LISTELE ELECTORALE (TURUL AL 2-LEA)]]</f>
        <v>3602</v>
      </c>
      <c r="S428" s="42">
        <f>Data5[[#This Row],[PERSOANE CARE AU PARTICIPAT LA VOT (TURUL 1)]]+Data5[[#This Row],[PERSOANE CARE AU PARTICIPAT LA VOT  (TURUL AL 2-LEA)]]</f>
        <v>2049</v>
      </c>
      <c r="T428" s="41">
        <f>Data5[[#This Row],[TOTAL CHELTUIELI LEI]]/Data5[[#This Row],[NUMĂRUL PERSOANELOR ÎNSCRISE ÎN LISTELE ELECTORALE]]</f>
        <v>7.6533620210993893</v>
      </c>
      <c r="U428" s="41">
        <f>Data5[[#This Row],[TOTAL CHELTUIELI EURO]]/Data5[[#This Row],[NUMĂRUL PERSOANELOR ÎNSCRISE ÎN LISTELE ELECTORALE]]</f>
        <v>1.5812404745975062</v>
      </c>
      <c r="V428" s="41">
        <f>Data5[[#This Row],[TOTAL CHELTUIELI LEI]]/Data5[[#This Row],[NUMĂRUL PERSOANELOR CARE AU PARTICIPAT LA VOT]]</f>
        <v>13.454080039043436</v>
      </c>
      <c r="W428" s="41">
        <f>Data5[[#This Row],[TOTAL CHELTUIELI EURO]]/Data5[[#This Row],[NUMĂRUL PERSOANELOR CARE AU PARTICIPAT LA VOT]]</f>
        <v>2.7797111710591595</v>
      </c>
      <c r="X428" s="43">
        <v>4.8400999999999996</v>
      </c>
      <c r="Y428" s="114" t="s">
        <v>2886</v>
      </c>
      <c r="Z428" s="44">
        <v>7</v>
      </c>
      <c r="AA428" s="115" t="s">
        <v>3107</v>
      </c>
      <c r="AB428" s="44">
        <v>1</v>
      </c>
      <c r="AC428" s="45"/>
    </row>
    <row r="429" spans="1:29" ht="12" customHeight="1" x14ac:dyDescent="0.2">
      <c r="A429" s="37">
        <v>428</v>
      </c>
      <c r="B429" s="38" t="s">
        <v>10</v>
      </c>
      <c r="C429" s="39" t="s">
        <v>1348</v>
      </c>
      <c r="D429" s="40">
        <v>44101</v>
      </c>
      <c r="E429" s="38">
        <v>1</v>
      </c>
      <c r="F429" s="38"/>
      <c r="G429" s="38" t="s">
        <v>2</v>
      </c>
      <c r="H429" s="38" t="s">
        <v>2</v>
      </c>
      <c r="I429" s="39">
        <v>5640</v>
      </c>
      <c r="J429" s="39">
        <v>3138</v>
      </c>
      <c r="K429" s="39">
        <v>0</v>
      </c>
      <c r="L429" s="41">
        <f>SUM(Data5[[#This Row],[CHELTUIELI DE PERSONAL LEI]:[CHELTUIELI DE CAPITAL (ACTIVE NEFINANCIARE ) LEI]])</f>
        <v>8778</v>
      </c>
      <c r="M429" s="41">
        <f>Data5[[#This Row],[TOTAL CHELTUIELI LEI]]/Data5[[#This Row],[CURS VALUTAR EURO BNR 22 07 2020]]</f>
        <v>1813.5988925848642</v>
      </c>
      <c r="N429" s="49">
        <v>1127</v>
      </c>
      <c r="O429" s="42"/>
      <c r="P429" s="42">
        <v>981</v>
      </c>
      <c r="Q429" s="42"/>
      <c r="R429" s="42">
        <f>Data5[[#This Row],[PERSOANE ÎNSCRISE ÎN LISTELE ELECTORALE (TURUL 1)            ]]+Data5[[#This Row],[PERSOANE ÎNSCRISE ÎN LISTELE ELECTORALE (TURUL AL 2-LEA)]]</f>
        <v>1127</v>
      </c>
      <c r="S429" s="42">
        <f>Data5[[#This Row],[PERSOANE CARE AU PARTICIPAT LA VOT (TURUL 1)]]+Data5[[#This Row],[PERSOANE CARE AU PARTICIPAT LA VOT  (TURUL AL 2-LEA)]]</f>
        <v>981</v>
      </c>
      <c r="T429" s="41">
        <f>Data5[[#This Row],[TOTAL CHELTUIELI LEI]]/Data5[[#This Row],[NUMĂRUL PERSOANELOR ÎNSCRISE ÎN LISTELE ELECTORALE]]</f>
        <v>7.7888198757763973</v>
      </c>
      <c r="U429" s="41">
        <f>Data5[[#This Row],[TOTAL CHELTUIELI EURO]]/Data5[[#This Row],[NUMĂRUL PERSOANELOR ÎNSCRISE ÎN LISTELE ELECTORALE]]</f>
        <v>1.6092270564195779</v>
      </c>
      <c r="V429" s="41">
        <f>Data5[[#This Row],[TOTAL CHELTUIELI LEI]]/Data5[[#This Row],[NUMĂRUL PERSOANELOR CARE AU PARTICIPAT LA VOT]]</f>
        <v>8.9480122324159019</v>
      </c>
      <c r="W429" s="41">
        <f>Data5[[#This Row],[TOTAL CHELTUIELI EURO]]/Data5[[#This Row],[NUMĂRUL PERSOANELOR CARE AU PARTICIPAT LA VOT]]</f>
        <v>1.8487246611466506</v>
      </c>
      <c r="X429" s="43">
        <v>4.8400999999999996</v>
      </c>
      <c r="Y429" s="114" t="s">
        <v>2886</v>
      </c>
      <c r="Z429" s="44">
        <v>7</v>
      </c>
      <c r="AA429" s="115" t="s">
        <v>3107</v>
      </c>
      <c r="AB429" s="44">
        <v>1</v>
      </c>
      <c r="AC429" s="45"/>
    </row>
    <row r="430" spans="1:29" ht="12" customHeight="1" x14ac:dyDescent="0.2">
      <c r="A430" s="37">
        <v>429</v>
      </c>
      <c r="B430" s="38" t="s">
        <v>10</v>
      </c>
      <c r="C430" s="39" t="s">
        <v>1349</v>
      </c>
      <c r="D430" s="40">
        <v>44101</v>
      </c>
      <c r="E430" s="38">
        <v>1</v>
      </c>
      <c r="F430" s="38"/>
      <c r="G430" s="38" t="s">
        <v>2</v>
      </c>
      <c r="H430" s="38" t="s">
        <v>2</v>
      </c>
      <c r="I430" s="39">
        <v>2700</v>
      </c>
      <c r="J430" s="39">
        <v>15081</v>
      </c>
      <c r="K430" s="39">
        <v>0</v>
      </c>
      <c r="L430" s="41">
        <f>SUM(Data5[[#This Row],[CHELTUIELI DE PERSONAL LEI]:[CHELTUIELI DE CAPITAL (ACTIVE NEFINANCIARE ) LEI]])</f>
        <v>17781</v>
      </c>
      <c r="M430" s="41">
        <f>Data5[[#This Row],[TOTAL CHELTUIELI LEI]]/Data5[[#This Row],[CURS VALUTAR EURO BNR 22 07 2020]]</f>
        <v>3673.6844280076862</v>
      </c>
      <c r="N430" s="49">
        <v>9399</v>
      </c>
      <c r="O430" s="42"/>
      <c r="P430" s="42">
        <v>5970</v>
      </c>
      <c r="Q430" s="42"/>
      <c r="R430" s="42">
        <f>Data5[[#This Row],[PERSOANE ÎNSCRISE ÎN LISTELE ELECTORALE (TURUL 1)            ]]+Data5[[#This Row],[PERSOANE ÎNSCRISE ÎN LISTELE ELECTORALE (TURUL AL 2-LEA)]]</f>
        <v>9399</v>
      </c>
      <c r="S430" s="42">
        <f>Data5[[#This Row],[PERSOANE CARE AU PARTICIPAT LA VOT (TURUL 1)]]+Data5[[#This Row],[PERSOANE CARE AU PARTICIPAT LA VOT  (TURUL AL 2-LEA)]]</f>
        <v>5970</v>
      </c>
      <c r="T430" s="41">
        <f>Data5[[#This Row],[TOTAL CHELTUIELI LEI]]/Data5[[#This Row],[NUMĂRUL PERSOANELOR ÎNSCRISE ÎN LISTELE ELECTORALE]]</f>
        <v>1.891796999680817</v>
      </c>
      <c r="U430" s="41">
        <f>Data5[[#This Row],[TOTAL CHELTUIELI EURO]]/Data5[[#This Row],[NUMĂRUL PERSOANELOR ÎNSCRISE ÎN LISTELE ELECTORALE]]</f>
        <v>0.39085907309369999</v>
      </c>
      <c r="V430" s="41">
        <f>Data5[[#This Row],[TOTAL CHELTUIELI LEI]]/Data5[[#This Row],[NUMĂRUL PERSOANELOR CARE AU PARTICIPAT LA VOT]]</f>
        <v>2.9783919597989952</v>
      </c>
      <c r="W430" s="41">
        <f>Data5[[#This Row],[TOTAL CHELTUIELI EURO]]/Data5[[#This Row],[NUMĂRUL PERSOANELOR CARE AU PARTICIPAT LA VOT]]</f>
        <v>0.61535752562942814</v>
      </c>
      <c r="X430" s="43">
        <v>4.8400999999999996</v>
      </c>
      <c r="Y430" s="114" t="s">
        <v>2894</v>
      </c>
      <c r="Z430" s="44">
        <v>1</v>
      </c>
      <c r="AA430" s="115" t="s">
        <v>3105</v>
      </c>
      <c r="AB430" s="44">
        <v>0</v>
      </c>
      <c r="AC430" s="45"/>
    </row>
    <row r="431" spans="1:29" ht="12" customHeight="1" x14ac:dyDescent="0.2">
      <c r="A431" s="37">
        <v>430</v>
      </c>
      <c r="B431" s="38" t="s">
        <v>10</v>
      </c>
      <c r="C431" s="39" t="s">
        <v>1350</v>
      </c>
      <c r="D431" s="40">
        <v>44101</v>
      </c>
      <c r="E431" s="38">
        <v>1</v>
      </c>
      <c r="F431" s="38"/>
      <c r="G431" s="38" t="s">
        <v>2</v>
      </c>
      <c r="H431" s="38" t="s">
        <v>2</v>
      </c>
      <c r="I431" s="39">
        <v>900</v>
      </c>
      <c r="J431" s="39">
        <v>1500</v>
      </c>
      <c r="K431" s="39">
        <v>0</v>
      </c>
      <c r="L431" s="41">
        <f>SUM(Data5[[#This Row],[CHELTUIELI DE PERSONAL LEI]:[CHELTUIELI DE CAPITAL (ACTIVE NEFINANCIARE ) LEI]])</f>
        <v>2400</v>
      </c>
      <c r="M431" s="41">
        <f>Data5[[#This Row],[TOTAL CHELTUIELI LEI]]/Data5[[#This Row],[CURS VALUTAR EURO BNR 22 07 2020]]</f>
        <v>495.85752360488425</v>
      </c>
      <c r="N431" s="49">
        <v>1782</v>
      </c>
      <c r="O431" s="42"/>
      <c r="P431" s="42">
        <v>1410</v>
      </c>
      <c r="Q431" s="42"/>
      <c r="R431" s="42">
        <f>Data5[[#This Row],[PERSOANE ÎNSCRISE ÎN LISTELE ELECTORALE (TURUL 1)            ]]+Data5[[#This Row],[PERSOANE ÎNSCRISE ÎN LISTELE ELECTORALE (TURUL AL 2-LEA)]]</f>
        <v>1782</v>
      </c>
      <c r="S431" s="42">
        <f>Data5[[#This Row],[PERSOANE CARE AU PARTICIPAT LA VOT (TURUL 1)]]+Data5[[#This Row],[PERSOANE CARE AU PARTICIPAT LA VOT  (TURUL AL 2-LEA)]]</f>
        <v>1410</v>
      </c>
      <c r="T431" s="41">
        <f>Data5[[#This Row],[TOTAL CHELTUIELI LEI]]/Data5[[#This Row],[NUMĂRUL PERSOANELOR ÎNSCRISE ÎN LISTELE ELECTORALE]]</f>
        <v>1.3468013468013469</v>
      </c>
      <c r="U431" s="41">
        <f>Data5[[#This Row],[TOTAL CHELTUIELI EURO]]/Data5[[#This Row],[NUMĂRUL PERSOANELOR ÎNSCRISE ÎN LISTELE ELECTORALE]]</f>
        <v>0.27825899192193282</v>
      </c>
      <c r="V431" s="41">
        <f>Data5[[#This Row],[TOTAL CHELTUIELI LEI]]/Data5[[#This Row],[NUMĂRUL PERSOANELOR CARE AU PARTICIPAT LA VOT]]</f>
        <v>1.7021276595744681</v>
      </c>
      <c r="W431" s="41">
        <f>Data5[[#This Row],[TOTAL CHELTUIELI EURO]]/Data5[[#This Row],[NUMĂRUL PERSOANELOR CARE AU PARTICIPAT LA VOT]]</f>
        <v>0.35167200255665548</v>
      </c>
      <c r="X431" s="43">
        <v>4.8400999999999996</v>
      </c>
      <c r="Y431" s="114" t="s">
        <v>2894</v>
      </c>
      <c r="Z431" s="44">
        <v>1</v>
      </c>
      <c r="AA431" s="115" t="s">
        <v>3105</v>
      </c>
      <c r="AB431" s="44">
        <v>0</v>
      </c>
      <c r="AC431" s="45"/>
    </row>
    <row r="432" spans="1:29" ht="12" customHeight="1" x14ac:dyDescent="0.2">
      <c r="A432" s="37">
        <v>431</v>
      </c>
      <c r="B432" s="38" t="s">
        <v>10</v>
      </c>
      <c r="C432" s="39" t="s">
        <v>1351</v>
      </c>
      <c r="D432" s="40">
        <v>44101</v>
      </c>
      <c r="E432" s="38">
        <v>1</v>
      </c>
      <c r="F432" s="38"/>
      <c r="G432" s="38" t="s">
        <v>2</v>
      </c>
      <c r="H432" s="38" t="s">
        <v>2</v>
      </c>
      <c r="I432" s="39">
        <v>2900</v>
      </c>
      <c r="J432" s="39">
        <v>14282</v>
      </c>
      <c r="K432" s="39">
        <v>0</v>
      </c>
      <c r="L432" s="41">
        <f>SUM(Data5[[#This Row],[CHELTUIELI DE PERSONAL LEI]:[CHELTUIELI DE CAPITAL (ACTIVE NEFINANCIARE ) LEI]])</f>
        <v>17182</v>
      </c>
      <c r="M432" s="41">
        <f>Data5[[#This Row],[TOTAL CHELTUIELI LEI]]/Data5[[#This Row],[CURS VALUTAR EURO BNR 22 07 2020]]</f>
        <v>3549.9266544079669</v>
      </c>
      <c r="N432" s="49">
        <v>5930</v>
      </c>
      <c r="O432" s="42"/>
      <c r="P432" s="42">
        <v>3302</v>
      </c>
      <c r="Q432" s="42"/>
      <c r="R432" s="42">
        <f>Data5[[#This Row],[PERSOANE ÎNSCRISE ÎN LISTELE ELECTORALE (TURUL 1)            ]]+Data5[[#This Row],[PERSOANE ÎNSCRISE ÎN LISTELE ELECTORALE (TURUL AL 2-LEA)]]</f>
        <v>5930</v>
      </c>
      <c r="S432" s="42">
        <f>Data5[[#This Row],[PERSOANE CARE AU PARTICIPAT LA VOT (TURUL 1)]]+Data5[[#This Row],[PERSOANE CARE AU PARTICIPAT LA VOT  (TURUL AL 2-LEA)]]</f>
        <v>3302</v>
      </c>
      <c r="T432" s="41">
        <f>Data5[[#This Row],[TOTAL CHELTUIELI LEI]]/Data5[[#This Row],[NUMĂRUL PERSOANELOR ÎNSCRISE ÎN LISTELE ELECTORALE]]</f>
        <v>2.8974704890387857</v>
      </c>
      <c r="U432" s="41">
        <f>Data5[[#This Row],[TOTAL CHELTUIELI EURO]]/Data5[[#This Row],[NUMĂRUL PERSOANELOR ÎNSCRISE ÎN LISTELE ELECTORALE]]</f>
        <v>0.59863855892208551</v>
      </c>
      <c r="V432" s="41">
        <f>Data5[[#This Row],[TOTAL CHELTUIELI LEI]]/Data5[[#This Row],[NUMĂRUL PERSOANELOR CARE AU PARTICIPAT LA VOT]]</f>
        <v>5.20351302241066</v>
      </c>
      <c r="W432" s="41">
        <f>Data5[[#This Row],[TOTAL CHELTUIELI EURO]]/Data5[[#This Row],[NUMĂRUL PERSOANELOR CARE AU PARTICIPAT LA VOT]]</f>
        <v>1.075083783890965</v>
      </c>
      <c r="X432" s="43">
        <v>4.8400999999999996</v>
      </c>
      <c r="Y432" s="114" t="s">
        <v>2891</v>
      </c>
      <c r="Z432" s="44">
        <v>2</v>
      </c>
      <c r="AA432" s="115" t="s">
        <v>3105</v>
      </c>
      <c r="AB432" s="44">
        <v>0</v>
      </c>
      <c r="AC432" s="45"/>
    </row>
    <row r="433" spans="1:29" ht="12" customHeight="1" x14ac:dyDescent="0.2">
      <c r="A433" s="37">
        <v>432</v>
      </c>
      <c r="B433" s="38" t="s">
        <v>10</v>
      </c>
      <c r="C433" s="39" t="s">
        <v>1352</v>
      </c>
      <c r="D433" s="40">
        <v>44101</v>
      </c>
      <c r="E433" s="38">
        <v>1</v>
      </c>
      <c r="F433" s="38"/>
      <c r="G433" s="38" t="s">
        <v>2</v>
      </c>
      <c r="H433" s="38" t="s">
        <v>2</v>
      </c>
      <c r="I433" s="39">
        <v>3600</v>
      </c>
      <c r="J433" s="39">
        <v>7029.22</v>
      </c>
      <c r="K433" s="39">
        <v>0</v>
      </c>
      <c r="L433" s="41">
        <f>SUM(Data5[[#This Row],[CHELTUIELI DE PERSONAL LEI]:[CHELTUIELI DE CAPITAL (ACTIVE NEFINANCIARE ) LEI]])</f>
        <v>10629.220000000001</v>
      </c>
      <c r="M433" s="41">
        <f>Data5[[#This Row],[TOTAL CHELTUIELI LEI]]/Data5[[#This Row],[CURS VALUTAR EURO BNR 22 07 2020]]</f>
        <v>2196.0744612714616</v>
      </c>
      <c r="N433" s="49">
        <v>1961</v>
      </c>
      <c r="O433" s="42"/>
      <c r="P433" s="42">
        <v>1915</v>
      </c>
      <c r="Q433" s="42"/>
      <c r="R433" s="42">
        <f>Data5[[#This Row],[PERSOANE ÎNSCRISE ÎN LISTELE ELECTORALE (TURUL 1)            ]]+Data5[[#This Row],[PERSOANE ÎNSCRISE ÎN LISTELE ELECTORALE (TURUL AL 2-LEA)]]</f>
        <v>1961</v>
      </c>
      <c r="S433" s="42">
        <f>Data5[[#This Row],[PERSOANE CARE AU PARTICIPAT LA VOT (TURUL 1)]]+Data5[[#This Row],[PERSOANE CARE AU PARTICIPAT LA VOT  (TURUL AL 2-LEA)]]</f>
        <v>1915</v>
      </c>
      <c r="T433" s="41">
        <f>Data5[[#This Row],[TOTAL CHELTUIELI LEI]]/Data5[[#This Row],[NUMĂRUL PERSOANELOR ÎNSCRISE ÎN LISTELE ELECTORALE]]</f>
        <v>5.4203059663437028</v>
      </c>
      <c r="U433" s="41">
        <f>Data5[[#This Row],[TOTAL CHELTUIELI EURO]]/Data5[[#This Row],[NUMĂRUL PERSOANELOR ÎNSCRISE ÎN LISTELE ELECTORALE]]</f>
        <v>1.1198747890216529</v>
      </c>
      <c r="V433" s="41">
        <f>Data5[[#This Row],[TOTAL CHELTUIELI LEI]]/Data5[[#This Row],[NUMĂRUL PERSOANELOR CARE AU PARTICIPAT LA VOT]]</f>
        <v>5.5505065274151439</v>
      </c>
      <c r="W433" s="41">
        <f>Data5[[#This Row],[TOTAL CHELTUIELI EURO]]/Data5[[#This Row],[NUMĂRUL PERSOANELOR CARE AU PARTICIPAT LA VOT]]</f>
        <v>1.1467751755986744</v>
      </c>
      <c r="X433" s="43">
        <v>4.8400999999999996</v>
      </c>
      <c r="Y433" s="114" t="s">
        <v>2892</v>
      </c>
      <c r="Z433" s="44">
        <v>5</v>
      </c>
      <c r="AA433" s="115" t="s">
        <v>3107</v>
      </c>
      <c r="AB433" s="44">
        <v>1</v>
      </c>
      <c r="AC433" s="45"/>
    </row>
    <row r="434" spans="1:29" ht="12" customHeight="1" x14ac:dyDescent="0.2">
      <c r="A434" s="37">
        <v>433</v>
      </c>
      <c r="B434" s="38" t="s">
        <v>10</v>
      </c>
      <c r="C434" s="39" t="s">
        <v>1353</v>
      </c>
      <c r="D434" s="40">
        <v>44101</v>
      </c>
      <c r="E434" s="38">
        <v>1</v>
      </c>
      <c r="F434" s="38"/>
      <c r="G434" s="38" t="s">
        <v>2</v>
      </c>
      <c r="H434" s="38" t="s">
        <v>2</v>
      </c>
      <c r="I434" s="39">
        <v>7313</v>
      </c>
      <c r="J434" s="39">
        <v>16408.150000000001</v>
      </c>
      <c r="K434" s="39">
        <v>0</v>
      </c>
      <c r="L434" s="41">
        <f>SUM(Data5[[#This Row],[CHELTUIELI DE PERSONAL LEI]:[CHELTUIELI DE CAPITAL (ACTIVE NEFINANCIARE ) LEI]])</f>
        <v>23721.15</v>
      </c>
      <c r="M434" s="41">
        <f>Data5[[#This Row],[TOTAL CHELTUIELI LEI]]/Data5[[#This Row],[CURS VALUTAR EURO BNR 22 07 2020]]</f>
        <v>4900.9627900249998</v>
      </c>
      <c r="N434" s="49">
        <v>942</v>
      </c>
      <c r="O434" s="42"/>
      <c r="P434" s="42">
        <v>699</v>
      </c>
      <c r="Q434" s="42"/>
      <c r="R434" s="42">
        <f>Data5[[#This Row],[PERSOANE ÎNSCRISE ÎN LISTELE ELECTORALE (TURUL 1)            ]]+Data5[[#This Row],[PERSOANE ÎNSCRISE ÎN LISTELE ELECTORALE (TURUL AL 2-LEA)]]</f>
        <v>942</v>
      </c>
      <c r="S434" s="42">
        <f>Data5[[#This Row],[PERSOANE CARE AU PARTICIPAT LA VOT (TURUL 1)]]+Data5[[#This Row],[PERSOANE CARE AU PARTICIPAT LA VOT  (TURUL AL 2-LEA)]]</f>
        <v>699</v>
      </c>
      <c r="T434" s="41">
        <f>Data5[[#This Row],[TOTAL CHELTUIELI LEI]]/Data5[[#This Row],[NUMĂRUL PERSOANELOR ÎNSCRISE ÎN LISTELE ELECTORALE]]</f>
        <v>25.181687898089173</v>
      </c>
      <c r="U434" s="41">
        <f>Data5[[#This Row],[TOTAL CHELTUIELI EURO]]/Data5[[#This Row],[NUMĂRUL PERSOANELOR ÎNSCRISE ÎN LISTELE ELECTORALE]]</f>
        <v>5.2027205838906578</v>
      </c>
      <c r="V434" s="41">
        <f>Data5[[#This Row],[TOTAL CHELTUIELI LEI]]/Data5[[#This Row],[NUMĂRUL PERSOANELOR CARE AU PARTICIPAT LA VOT]]</f>
        <v>33.935836909871249</v>
      </c>
      <c r="W434" s="41">
        <f>Data5[[#This Row],[TOTAL CHELTUIELI EURO]]/Data5[[#This Row],[NUMĂRUL PERSOANELOR CARE AU PARTICIPAT LA VOT]]</f>
        <v>7.0113916881616589</v>
      </c>
      <c r="X434" s="43">
        <v>4.8400999999999996</v>
      </c>
      <c r="Y434" s="114" t="s">
        <v>2904</v>
      </c>
      <c r="Z434" s="44">
        <v>25</v>
      </c>
      <c r="AA434" s="115" t="s">
        <v>3109</v>
      </c>
      <c r="AB434" s="44">
        <v>5</v>
      </c>
      <c r="AC434" s="45"/>
    </row>
    <row r="435" spans="1:29" ht="12" customHeight="1" x14ac:dyDescent="0.2">
      <c r="A435" s="37">
        <v>434</v>
      </c>
      <c r="B435" s="38" t="s">
        <v>10</v>
      </c>
      <c r="C435" s="39" t="s">
        <v>1354</v>
      </c>
      <c r="D435" s="40">
        <v>44101</v>
      </c>
      <c r="E435" s="38">
        <v>1</v>
      </c>
      <c r="F435" s="38"/>
      <c r="G435" s="38" t="s">
        <v>2</v>
      </c>
      <c r="H435" s="38" t="s">
        <v>2</v>
      </c>
      <c r="I435" s="39">
        <v>1000</v>
      </c>
      <c r="J435" s="39">
        <v>10677.4</v>
      </c>
      <c r="K435" s="39">
        <v>0</v>
      </c>
      <c r="L435" s="41">
        <f>SUM(Data5[[#This Row],[CHELTUIELI DE PERSONAL LEI]:[CHELTUIELI DE CAPITAL (ACTIVE NEFINANCIARE ) LEI]])</f>
        <v>11677.4</v>
      </c>
      <c r="M435" s="41">
        <f>Data5[[#This Row],[TOTAL CHELTUIELI LEI]]/Data5[[#This Row],[CURS VALUTAR EURO BNR 22 07 2020]]</f>
        <v>2412.6361025598644</v>
      </c>
      <c r="N435" s="42">
        <v>1805</v>
      </c>
      <c r="O435" s="42"/>
      <c r="P435" s="42">
        <v>1298</v>
      </c>
      <c r="Q435" s="42"/>
      <c r="R435" s="42">
        <f>Data5[[#This Row],[PERSOANE ÎNSCRISE ÎN LISTELE ELECTORALE (TURUL 1)            ]]+Data5[[#This Row],[PERSOANE ÎNSCRISE ÎN LISTELE ELECTORALE (TURUL AL 2-LEA)]]</f>
        <v>1805</v>
      </c>
      <c r="S435" s="42">
        <f>Data5[[#This Row],[PERSOANE CARE AU PARTICIPAT LA VOT (TURUL 1)]]+Data5[[#This Row],[PERSOANE CARE AU PARTICIPAT LA VOT  (TURUL AL 2-LEA)]]</f>
        <v>1298</v>
      </c>
      <c r="T435" s="41">
        <f>Data5[[#This Row],[TOTAL CHELTUIELI LEI]]/Data5[[#This Row],[NUMĂRUL PERSOANELOR ÎNSCRISE ÎN LISTELE ELECTORALE]]</f>
        <v>6.4694736842105263</v>
      </c>
      <c r="U435" s="41">
        <f>Data5[[#This Row],[TOTAL CHELTUIELI EURO]]/Data5[[#This Row],[NUMĂRUL PERSOANELOR ÎNSCRISE ÎN LISTELE ELECTORALE]]</f>
        <v>1.3366405000331658</v>
      </c>
      <c r="V435" s="41">
        <f>Data5[[#This Row],[TOTAL CHELTUIELI LEI]]/Data5[[#This Row],[NUMĂRUL PERSOANELOR CARE AU PARTICIPAT LA VOT]]</f>
        <v>8.9964560862865941</v>
      </c>
      <c r="W435" s="41">
        <f>Data5[[#This Row],[TOTAL CHELTUIELI EURO]]/Data5[[#This Row],[NUMĂRUL PERSOANELOR CARE AU PARTICIPAT LA VOT]]</f>
        <v>1.858733515069233</v>
      </c>
      <c r="X435" s="43">
        <v>4.8400999999999996</v>
      </c>
      <c r="Y435" s="114" t="s">
        <v>2889</v>
      </c>
      <c r="Z435" s="44">
        <v>6</v>
      </c>
      <c r="AA435" s="115" t="s">
        <v>3107</v>
      </c>
      <c r="AB435" s="44">
        <v>1</v>
      </c>
      <c r="AC435" s="45"/>
    </row>
    <row r="436" spans="1:29" ht="12" customHeight="1" x14ac:dyDescent="0.2">
      <c r="A436" s="37">
        <v>435</v>
      </c>
      <c r="B436" s="38" t="s">
        <v>10</v>
      </c>
      <c r="C436" s="39" t="s">
        <v>1355</v>
      </c>
      <c r="D436" s="40">
        <v>44101</v>
      </c>
      <c r="E436" s="38">
        <v>1</v>
      </c>
      <c r="F436" s="38"/>
      <c r="G436" s="38" t="s">
        <v>2</v>
      </c>
      <c r="H436" s="38" t="s">
        <v>2</v>
      </c>
      <c r="I436" s="39">
        <v>3500</v>
      </c>
      <c r="J436" s="39">
        <v>9526.0400000000009</v>
      </c>
      <c r="K436" s="39">
        <v>0</v>
      </c>
      <c r="L436" s="41">
        <f>SUM(Data5[[#This Row],[CHELTUIELI DE PERSONAL LEI]:[CHELTUIELI DE CAPITAL (ACTIVE NEFINANCIARE ) LEI]])</f>
        <v>13026.04</v>
      </c>
      <c r="M436" s="41">
        <f>Data5[[#This Row],[TOTAL CHELTUIELI LEI]]/Data5[[#This Row],[CURS VALUTAR EURO BNR 22 07 2020]]</f>
        <v>2691.2749736575693</v>
      </c>
      <c r="N436" s="49">
        <v>3615</v>
      </c>
      <c r="O436" s="42"/>
      <c r="P436" s="42">
        <v>1958</v>
      </c>
      <c r="Q436" s="42"/>
      <c r="R436" s="42">
        <f>Data5[[#This Row],[PERSOANE ÎNSCRISE ÎN LISTELE ELECTORALE (TURUL 1)            ]]+Data5[[#This Row],[PERSOANE ÎNSCRISE ÎN LISTELE ELECTORALE (TURUL AL 2-LEA)]]</f>
        <v>3615</v>
      </c>
      <c r="S436" s="42">
        <f>Data5[[#This Row],[PERSOANE CARE AU PARTICIPAT LA VOT (TURUL 1)]]+Data5[[#This Row],[PERSOANE CARE AU PARTICIPAT LA VOT  (TURUL AL 2-LEA)]]</f>
        <v>1958</v>
      </c>
      <c r="T436" s="41">
        <f>Data5[[#This Row],[TOTAL CHELTUIELI LEI]]/Data5[[#This Row],[NUMĂRUL PERSOANELOR ÎNSCRISE ÎN LISTELE ELECTORALE]]</f>
        <v>3.6033305670816045</v>
      </c>
      <c r="U436" s="41">
        <f>Data5[[#This Row],[TOTAL CHELTUIELI EURO]]/Data5[[#This Row],[NUMĂRUL PERSOANELOR ÎNSCRISE ÎN LISTELE ELECTORALE]]</f>
        <v>0.7444744048845281</v>
      </c>
      <c r="V436" s="41">
        <f>Data5[[#This Row],[TOTAL CHELTUIELI LEI]]/Data5[[#This Row],[NUMĂRUL PERSOANELOR CARE AU PARTICIPAT LA VOT]]</f>
        <v>6.6527272727272733</v>
      </c>
      <c r="W436" s="41">
        <f>Data5[[#This Row],[TOTAL CHELTUIELI EURO]]/Data5[[#This Row],[NUMĂRUL PERSOANELOR CARE AU PARTICIPAT LA VOT]]</f>
        <v>1.3745020294471753</v>
      </c>
      <c r="X436" s="43">
        <v>4.8400999999999996</v>
      </c>
      <c r="Y436" s="114" t="s">
        <v>2884</v>
      </c>
      <c r="Z436" s="44">
        <v>3</v>
      </c>
      <c r="AA436" s="115" t="s">
        <v>3105</v>
      </c>
      <c r="AB436" s="44">
        <v>0</v>
      </c>
      <c r="AC436" s="45"/>
    </row>
    <row r="437" spans="1:29" ht="12" customHeight="1" x14ac:dyDescent="0.2">
      <c r="A437" s="37">
        <v>436</v>
      </c>
      <c r="B437" s="38" t="s">
        <v>10</v>
      </c>
      <c r="C437" s="39" t="s">
        <v>1356</v>
      </c>
      <c r="D437" s="40">
        <v>44101</v>
      </c>
      <c r="E437" s="38">
        <v>1</v>
      </c>
      <c r="F437" s="38"/>
      <c r="G437" s="38" t="s">
        <v>2</v>
      </c>
      <c r="H437" s="38" t="s">
        <v>2</v>
      </c>
      <c r="I437" s="39">
        <v>2760</v>
      </c>
      <c r="J437" s="39">
        <v>6609.92</v>
      </c>
      <c r="K437" s="39">
        <v>0</v>
      </c>
      <c r="L437" s="41">
        <f>SUM(Data5[[#This Row],[CHELTUIELI DE PERSONAL LEI]:[CHELTUIELI DE CAPITAL (ACTIVE NEFINANCIARE ) LEI]])</f>
        <v>9369.92</v>
      </c>
      <c r="M437" s="41">
        <f>Data5[[#This Row],[TOTAL CHELTUIELI LEI]]/Data5[[#This Row],[CURS VALUTAR EURO BNR 22 07 2020]]</f>
        <v>1935.8938864899487</v>
      </c>
      <c r="N437" s="49">
        <v>3044</v>
      </c>
      <c r="O437" s="42"/>
      <c r="P437" s="42">
        <v>1586</v>
      </c>
      <c r="Q437" s="42"/>
      <c r="R437" s="42">
        <f>Data5[[#This Row],[PERSOANE ÎNSCRISE ÎN LISTELE ELECTORALE (TURUL 1)            ]]+Data5[[#This Row],[PERSOANE ÎNSCRISE ÎN LISTELE ELECTORALE (TURUL AL 2-LEA)]]</f>
        <v>3044</v>
      </c>
      <c r="S437" s="42">
        <f>Data5[[#This Row],[PERSOANE CARE AU PARTICIPAT LA VOT (TURUL 1)]]+Data5[[#This Row],[PERSOANE CARE AU PARTICIPAT LA VOT  (TURUL AL 2-LEA)]]</f>
        <v>1586</v>
      </c>
      <c r="T437" s="41">
        <f>Data5[[#This Row],[TOTAL CHELTUIELI LEI]]/Data5[[#This Row],[NUMĂRUL PERSOANELOR ÎNSCRISE ÎN LISTELE ELECTORALE]]</f>
        <v>3.0781603153745074</v>
      </c>
      <c r="U437" s="41">
        <f>Data5[[#This Row],[TOTAL CHELTUIELI EURO]]/Data5[[#This Row],[NUMĂRUL PERSOANELOR ÎNSCRISE ÎN LISTELE ELECTORALE]]</f>
        <v>0.63597039635018027</v>
      </c>
      <c r="V437" s="41">
        <f>Data5[[#This Row],[TOTAL CHELTUIELI LEI]]/Data5[[#This Row],[NUMĂRUL PERSOANELOR CARE AU PARTICIPAT LA VOT]]</f>
        <v>5.9078940731399747</v>
      </c>
      <c r="W437" s="41">
        <f>Data5[[#This Row],[TOTAL CHELTUIELI EURO]]/Data5[[#This Row],[NUMĂRUL PERSOANELOR CARE AU PARTICIPAT LA VOT]]</f>
        <v>1.2206140520113169</v>
      </c>
      <c r="X437" s="43">
        <v>4.8400999999999996</v>
      </c>
      <c r="Y437" s="114" t="s">
        <v>2884</v>
      </c>
      <c r="Z437" s="44">
        <v>3</v>
      </c>
      <c r="AA437" s="115" t="s">
        <v>3105</v>
      </c>
      <c r="AB437" s="44">
        <v>0</v>
      </c>
      <c r="AC437" s="45"/>
    </row>
    <row r="438" spans="1:29" ht="12" customHeight="1" x14ac:dyDescent="0.2">
      <c r="A438" s="37">
        <v>437</v>
      </c>
      <c r="B438" s="38" t="s">
        <v>10</v>
      </c>
      <c r="C438" s="39" t="s">
        <v>1357</v>
      </c>
      <c r="D438" s="40">
        <v>44101</v>
      </c>
      <c r="E438" s="38">
        <v>1</v>
      </c>
      <c r="F438" s="38"/>
      <c r="G438" s="38" t="s">
        <v>2</v>
      </c>
      <c r="H438" s="38" t="s">
        <v>2</v>
      </c>
      <c r="I438" s="39">
        <v>300</v>
      </c>
      <c r="J438" s="39">
        <v>4381</v>
      </c>
      <c r="K438" s="39">
        <v>0</v>
      </c>
      <c r="L438" s="41">
        <f>SUM(Data5[[#This Row],[CHELTUIELI DE PERSONAL LEI]:[CHELTUIELI DE CAPITAL (ACTIVE NEFINANCIARE ) LEI]])</f>
        <v>4681</v>
      </c>
      <c r="M438" s="41">
        <f>Data5[[#This Row],[TOTAL CHELTUIELI LEI]]/Data5[[#This Row],[CURS VALUTAR EURO BNR 22 07 2020]]</f>
        <v>967.1287783310263</v>
      </c>
      <c r="N438" s="49">
        <v>952</v>
      </c>
      <c r="O438" s="42"/>
      <c r="P438" s="42">
        <v>351</v>
      </c>
      <c r="Q438" s="42"/>
      <c r="R438" s="42">
        <f>Data5[[#This Row],[PERSOANE ÎNSCRISE ÎN LISTELE ELECTORALE (TURUL 1)            ]]+Data5[[#This Row],[PERSOANE ÎNSCRISE ÎN LISTELE ELECTORALE (TURUL AL 2-LEA)]]</f>
        <v>952</v>
      </c>
      <c r="S438" s="42">
        <f>Data5[[#This Row],[PERSOANE CARE AU PARTICIPAT LA VOT (TURUL 1)]]+Data5[[#This Row],[PERSOANE CARE AU PARTICIPAT LA VOT  (TURUL AL 2-LEA)]]</f>
        <v>351</v>
      </c>
      <c r="T438" s="41">
        <f>Data5[[#This Row],[TOTAL CHELTUIELI LEI]]/Data5[[#This Row],[NUMĂRUL PERSOANELOR ÎNSCRISE ÎN LISTELE ELECTORALE]]</f>
        <v>4.9170168067226889</v>
      </c>
      <c r="U438" s="41">
        <f>Data5[[#This Row],[TOTAL CHELTUIELI EURO]]/Data5[[#This Row],[NUMĂRUL PERSOANELOR ÎNSCRISE ÎN LISTELE ELECTORALE]]</f>
        <v>1.0158915738771284</v>
      </c>
      <c r="V438" s="41">
        <f>Data5[[#This Row],[TOTAL CHELTUIELI LEI]]/Data5[[#This Row],[NUMĂRUL PERSOANELOR CARE AU PARTICIPAT LA VOT]]</f>
        <v>13.336182336182336</v>
      </c>
      <c r="W438" s="41">
        <f>Data5[[#This Row],[TOTAL CHELTUIELI EURO]]/Data5[[#This Row],[NUMĂRUL PERSOANELOR CARE AU PARTICIPAT LA VOT]]</f>
        <v>2.7553526448177386</v>
      </c>
      <c r="X438" s="43">
        <v>4.8400999999999996</v>
      </c>
      <c r="Y438" s="114" t="s">
        <v>2895</v>
      </c>
      <c r="Z438" s="44">
        <v>4</v>
      </c>
      <c r="AA438" s="115" t="s">
        <v>3107</v>
      </c>
      <c r="AB438" s="44">
        <v>1</v>
      </c>
      <c r="AC438" s="45"/>
    </row>
    <row r="439" spans="1:29" ht="12" customHeight="1" x14ac:dyDescent="0.2">
      <c r="A439" s="37">
        <v>438</v>
      </c>
      <c r="B439" s="38" t="s">
        <v>10</v>
      </c>
      <c r="C439" s="39" t="s">
        <v>1358</v>
      </c>
      <c r="D439" s="40">
        <v>44101</v>
      </c>
      <c r="E439" s="38">
        <v>1</v>
      </c>
      <c r="F439" s="38"/>
      <c r="G439" s="38" t="s">
        <v>2</v>
      </c>
      <c r="H439" s="38" t="s">
        <v>2</v>
      </c>
      <c r="I439" s="39">
        <v>4944</v>
      </c>
      <c r="J439" s="39">
        <v>5127.45</v>
      </c>
      <c r="K439" s="39">
        <v>0</v>
      </c>
      <c r="L439" s="41">
        <f>SUM(Data5[[#This Row],[CHELTUIELI DE PERSONAL LEI]:[CHELTUIELI DE CAPITAL (ACTIVE NEFINANCIARE ) LEI]])</f>
        <v>10071.450000000001</v>
      </c>
      <c r="M439" s="41">
        <f>Data5[[#This Row],[TOTAL CHELTUIELI LEI]]/Data5[[#This Row],[CURS VALUTAR EURO BNR 22 07 2020]]</f>
        <v>2080.8351067126714</v>
      </c>
      <c r="N439" s="49">
        <v>1867</v>
      </c>
      <c r="O439" s="42"/>
      <c r="P439" s="42">
        <v>1256</v>
      </c>
      <c r="Q439" s="42"/>
      <c r="R439" s="42">
        <f>Data5[[#This Row],[PERSOANE ÎNSCRISE ÎN LISTELE ELECTORALE (TURUL 1)            ]]+Data5[[#This Row],[PERSOANE ÎNSCRISE ÎN LISTELE ELECTORALE (TURUL AL 2-LEA)]]</f>
        <v>1867</v>
      </c>
      <c r="S439" s="42">
        <f>Data5[[#This Row],[PERSOANE CARE AU PARTICIPAT LA VOT (TURUL 1)]]+Data5[[#This Row],[PERSOANE CARE AU PARTICIPAT LA VOT  (TURUL AL 2-LEA)]]</f>
        <v>1256</v>
      </c>
      <c r="T439" s="41">
        <f>Data5[[#This Row],[TOTAL CHELTUIELI LEI]]/Data5[[#This Row],[NUMĂRUL PERSOANELOR ÎNSCRISE ÎN LISTELE ELECTORALE]]</f>
        <v>5.3944563470808786</v>
      </c>
      <c r="U439" s="41">
        <f>Data5[[#This Row],[TOTAL CHELTUIELI EURO]]/Data5[[#This Row],[NUMĂRUL PERSOANELOR ÎNSCRISE ÎN LISTELE ELECTORALE]]</f>
        <v>1.114534068940906</v>
      </c>
      <c r="V439" s="41">
        <f>Data5[[#This Row],[TOTAL CHELTUIELI LEI]]/Data5[[#This Row],[NUMĂRUL PERSOANELOR CARE AU PARTICIPAT LA VOT]]</f>
        <v>8.018670382165606</v>
      </c>
      <c r="W439" s="41">
        <f>Data5[[#This Row],[TOTAL CHELTUIELI EURO]]/Data5[[#This Row],[NUMĂRUL PERSOANELOR CARE AU PARTICIPAT LA VOT]]</f>
        <v>1.6567158492935281</v>
      </c>
      <c r="X439" s="43">
        <v>4.8400999999999996</v>
      </c>
      <c r="Y439" s="114" t="s">
        <v>2892</v>
      </c>
      <c r="Z439" s="44">
        <v>5</v>
      </c>
      <c r="AA439" s="115" t="s">
        <v>3107</v>
      </c>
      <c r="AB439" s="44">
        <v>1</v>
      </c>
      <c r="AC439" s="45"/>
    </row>
    <row r="440" spans="1:29" ht="12" customHeight="1" x14ac:dyDescent="0.2">
      <c r="A440" s="37">
        <v>439</v>
      </c>
      <c r="B440" s="38" t="s">
        <v>10</v>
      </c>
      <c r="C440" s="39" t="s">
        <v>1359</v>
      </c>
      <c r="D440" s="40">
        <v>44101</v>
      </c>
      <c r="E440" s="38">
        <v>1</v>
      </c>
      <c r="F440" s="38"/>
      <c r="G440" s="38" t="s">
        <v>2</v>
      </c>
      <c r="H440" s="38" t="s">
        <v>2</v>
      </c>
      <c r="I440" s="39">
        <v>0</v>
      </c>
      <c r="J440" s="39">
        <v>12486.88</v>
      </c>
      <c r="K440" s="39">
        <v>0</v>
      </c>
      <c r="L440" s="41">
        <f>SUM(Data5[[#This Row],[CHELTUIELI DE PERSONAL LEI]:[CHELTUIELI DE CAPITAL (ACTIVE NEFINANCIARE ) LEI]])</f>
        <v>12486.88</v>
      </c>
      <c r="M440" s="41">
        <f>Data5[[#This Row],[TOTAL CHELTUIELI LEI]]/Data5[[#This Row],[CURS VALUTAR EURO BNR 22 07 2020]]</f>
        <v>2579.8805809797318</v>
      </c>
      <c r="N440" s="49">
        <v>2455</v>
      </c>
      <c r="O440" s="42"/>
      <c r="P440" s="42">
        <v>1583</v>
      </c>
      <c r="Q440" s="42"/>
      <c r="R440" s="42">
        <f>Data5[[#This Row],[PERSOANE ÎNSCRISE ÎN LISTELE ELECTORALE (TURUL 1)            ]]+Data5[[#This Row],[PERSOANE ÎNSCRISE ÎN LISTELE ELECTORALE (TURUL AL 2-LEA)]]</f>
        <v>2455</v>
      </c>
      <c r="S440" s="42">
        <f>Data5[[#This Row],[PERSOANE CARE AU PARTICIPAT LA VOT (TURUL 1)]]+Data5[[#This Row],[PERSOANE CARE AU PARTICIPAT LA VOT  (TURUL AL 2-LEA)]]</f>
        <v>1583</v>
      </c>
      <c r="T440" s="41">
        <f>Data5[[#This Row],[TOTAL CHELTUIELI LEI]]/Data5[[#This Row],[NUMĂRUL PERSOANELOR ÎNSCRISE ÎN LISTELE ELECTORALE]]</f>
        <v>5.0863054989816696</v>
      </c>
      <c r="U440" s="41">
        <f>Data5[[#This Row],[TOTAL CHELTUIELI EURO]]/Data5[[#This Row],[NUMĂRUL PERSOANELOR ÎNSCRISE ÎN LISTELE ELECTORALE]]</f>
        <v>1.0508678537595648</v>
      </c>
      <c r="V440" s="41">
        <f>Data5[[#This Row],[TOTAL CHELTUIELI LEI]]/Data5[[#This Row],[NUMĂRUL PERSOANELOR CARE AU PARTICIPAT LA VOT]]</f>
        <v>7.8881111813013263</v>
      </c>
      <c r="W440" s="41">
        <f>Data5[[#This Row],[TOTAL CHELTUIELI EURO]]/Data5[[#This Row],[NUMĂRUL PERSOANELOR CARE AU PARTICIPAT LA VOT]]</f>
        <v>1.6297413651166972</v>
      </c>
      <c r="X440" s="43">
        <v>4.8400999999999996</v>
      </c>
      <c r="Y440" s="114" t="s">
        <v>2892</v>
      </c>
      <c r="Z440" s="44">
        <v>5</v>
      </c>
      <c r="AA440" s="115" t="s">
        <v>3107</v>
      </c>
      <c r="AB440" s="44">
        <v>1</v>
      </c>
      <c r="AC440" s="45"/>
    </row>
    <row r="441" spans="1:29" ht="12" customHeight="1" x14ac:dyDescent="0.2">
      <c r="A441" s="37">
        <v>440</v>
      </c>
      <c r="B441" s="38" t="s">
        <v>10</v>
      </c>
      <c r="C441" s="39" t="s">
        <v>1360</v>
      </c>
      <c r="D441" s="40">
        <v>44101</v>
      </c>
      <c r="E441" s="38">
        <v>1</v>
      </c>
      <c r="F441" s="38"/>
      <c r="G441" s="38" t="s">
        <v>2</v>
      </c>
      <c r="H441" s="38" t="s">
        <v>2</v>
      </c>
      <c r="I441" s="39">
        <v>1800</v>
      </c>
      <c r="J441" s="39">
        <v>11110.9</v>
      </c>
      <c r="K441" s="39">
        <v>0</v>
      </c>
      <c r="L441" s="41">
        <f>SUM(Data5[[#This Row],[CHELTUIELI DE PERSONAL LEI]:[CHELTUIELI DE CAPITAL (ACTIVE NEFINANCIARE ) LEI]])</f>
        <v>12910.9</v>
      </c>
      <c r="M441" s="41">
        <f>Data5[[#This Row],[TOTAL CHELTUIELI LEI]]/Data5[[#This Row],[CURS VALUTAR EURO BNR 22 07 2020]]</f>
        <v>2667.4862089626249</v>
      </c>
      <c r="N441" s="49">
        <v>2100</v>
      </c>
      <c r="O441" s="42"/>
      <c r="P441" s="42">
        <v>1128</v>
      </c>
      <c r="Q441" s="42"/>
      <c r="R441" s="42">
        <f>Data5[[#This Row],[PERSOANE ÎNSCRISE ÎN LISTELE ELECTORALE (TURUL 1)            ]]+Data5[[#This Row],[PERSOANE ÎNSCRISE ÎN LISTELE ELECTORALE (TURUL AL 2-LEA)]]</f>
        <v>2100</v>
      </c>
      <c r="S441" s="42">
        <f>Data5[[#This Row],[PERSOANE CARE AU PARTICIPAT LA VOT (TURUL 1)]]+Data5[[#This Row],[PERSOANE CARE AU PARTICIPAT LA VOT  (TURUL AL 2-LEA)]]</f>
        <v>1128</v>
      </c>
      <c r="T441" s="41">
        <f>Data5[[#This Row],[TOTAL CHELTUIELI LEI]]/Data5[[#This Row],[NUMĂRUL PERSOANELOR ÎNSCRISE ÎN LISTELE ELECTORALE]]</f>
        <v>6.1480476190476185</v>
      </c>
      <c r="U441" s="41">
        <f>Data5[[#This Row],[TOTAL CHELTUIELI EURO]]/Data5[[#This Row],[NUMĂRUL PERSOANELOR ÎNSCRISE ÎN LISTELE ELECTORALE]]</f>
        <v>1.2702315280774403</v>
      </c>
      <c r="V441" s="41">
        <f>Data5[[#This Row],[TOTAL CHELTUIELI LEI]]/Data5[[#This Row],[NUMĂRUL PERSOANELOR CARE AU PARTICIPAT LA VOT]]</f>
        <v>11.445833333333333</v>
      </c>
      <c r="W441" s="41">
        <f>Data5[[#This Row],[TOTAL CHELTUIELI EURO]]/Data5[[#This Row],[NUMĂRUL PERSOANELOR CARE AU PARTICIPAT LA VOT]]</f>
        <v>2.3647927384420435</v>
      </c>
      <c r="X441" s="43">
        <v>4.8400999999999996</v>
      </c>
      <c r="Y441" s="114" t="s">
        <v>2889</v>
      </c>
      <c r="Z441" s="44">
        <v>6</v>
      </c>
      <c r="AA441" s="115" t="s">
        <v>3107</v>
      </c>
      <c r="AB441" s="44">
        <v>1</v>
      </c>
      <c r="AC441" s="45"/>
    </row>
    <row r="442" spans="1:29" ht="12" customHeight="1" x14ac:dyDescent="0.2">
      <c r="A442" s="37">
        <v>441</v>
      </c>
      <c r="B442" s="38" t="s">
        <v>10</v>
      </c>
      <c r="C442" s="39" t="s">
        <v>1361</v>
      </c>
      <c r="D442" s="40">
        <v>44101</v>
      </c>
      <c r="E442" s="38">
        <v>1</v>
      </c>
      <c r="F442" s="38"/>
      <c r="G442" s="38" t="s">
        <v>2</v>
      </c>
      <c r="H442" s="38" t="s">
        <v>2</v>
      </c>
      <c r="I442" s="39">
        <v>720</v>
      </c>
      <c r="J442" s="39">
        <v>1875</v>
      </c>
      <c r="K442" s="39">
        <v>0</v>
      </c>
      <c r="L442" s="41">
        <f>SUM(Data5[[#This Row],[CHELTUIELI DE PERSONAL LEI]:[CHELTUIELI DE CAPITAL (ACTIVE NEFINANCIARE ) LEI]])</f>
        <v>2595</v>
      </c>
      <c r="M442" s="41">
        <f>Data5[[#This Row],[TOTAL CHELTUIELI LEI]]/Data5[[#This Row],[CURS VALUTAR EURO BNR 22 07 2020]]</f>
        <v>536.14594739778113</v>
      </c>
      <c r="N442" s="49">
        <v>1711</v>
      </c>
      <c r="O442" s="42"/>
      <c r="P442" s="42">
        <v>989</v>
      </c>
      <c r="Q442" s="42"/>
      <c r="R442" s="42">
        <f>Data5[[#This Row],[PERSOANE ÎNSCRISE ÎN LISTELE ELECTORALE (TURUL 1)            ]]+Data5[[#This Row],[PERSOANE ÎNSCRISE ÎN LISTELE ELECTORALE (TURUL AL 2-LEA)]]</f>
        <v>1711</v>
      </c>
      <c r="S442" s="42">
        <f>Data5[[#This Row],[PERSOANE CARE AU PARTICIPAT LA VOT (TURUL 1)]]+Data5[[#This Row],[PERSOANE CARE AU PARTICIPAT LA VOT  (TURUL AL 2-LEA)]]</f>
        <v>989</v>
      </c>
      <c r="T442" s="41">
        <f>Data5[[#This Row],[TOTAL CHELTUIELI LEI]]/Data5[[#This Row],[NUMĂRUL PERSOANELOR ÎNSCRISE ÎN LISTELE ELECTORALE]]</f>
        <v>1.5166569257744009</v>
      </c>
      <c r="U442" s="41">
        <f>Data5[[#This Row],[TOTAL CHELTUIELI EURO]]/Data5[[#This Row],[NUMĂRUL PERSOANELOR ÎNSCRISE ÎN LISTELE ELECTORALE]]</f>
        <v>0.31335239473862136</v>
      </c>
      <c r="V442" s="41">
        <f>Data5[[#This Row],[TOTAL CHELTUIELI LEI]]/Data5[[#This Row],[NUMĂRUL PERSOANELOR CARE AU PARTICIPAT LA VOT]]</f>
        <v>2.6238624873609706</v>
      </c>
      <c r="W442" s="41">
        <f>Data5[[#This Row],[TOTAL CHELTUIELI EURO]]/Data5[[#This Row],[NUMĂRUL PERSOANELOR CARE AU PARTICIPAT LA VOT]]</f>
        <v>0.54210914802606791</v>
      </c>
      <c r="X442" s="43">
        <v>4.8400999999999996</v>
      </c>
      <c r="Y442" s="114" t="s">
        <v>2894</v>
      </c>
      <c r="Z442" s="44">
        <v>1</v>
      </c>
      <c r="AA442" s="115" t="s">
        <v>3105</v>
      </c>
      <c r="AB442" s="44">
        <v>0</v>
      </c>
      <c r="AC442" s="45"/>
    </row>
    <row r="443" spans="1:29" ht="12" customHeight="1" x14ac:dyDescent="0.2">
      <c r="A443" s="37">
        <v>442</v>
      </c>
      <c r="B443" s="38" t="s">
        <v>10</v>
      </c>
      <c r="C443" s="39" t="s">
        <v>1362</v>
      </c>
      <c r="D443" s="40">
        <v>44101</v>
      </c>
      <c r="E443" s="38">
        <v>1</v>
      </c>
      <c r="F443" s="38"/>
      <c r="G443" s="38" t="s">
        <v>2</v>
      </c>
      <c r="H443" s="38" t="s">
        <v>2</v>
      </c>
      <c r="I443" s="39">
        <v>0</v>
      </c>
      <c r="J443" s="39">
        <v>10735</v>
      </c>
      <c r="K443" s="39">
        <v>0</v>
      </c>
      <c r="L443" s="41">
        <f>SUM(Data5[[#This Row],[CHELTUIELI DE PERSONAL LEI]:[CHELTUIELI DE CAPITAL (ACTIVE NEFINANCIARE ) LEI]])</f>
        <v>10735</v>
      </c>
      <c r="M443" s="41">
        <f>Data5[[#This Row],[TOTAL CHELTUIELI LEI]]/Data5[[#This Row],[CURS VALUTAR EURO BNR 22 07 2020]]</f>
        <v>2217.9293816243467</v>
      </c>
      <c r="N443" s="49">
        <v>1630</v>
      </c>
      <c r="O443" s="42"/>
      <c r="P443" s="42">
        <v>1365</v>
      </c>
      <c r="Q443" s="42"/>
      <c r="R443" s="42">
        <f>Data5[[#This Row],[PERSOANE ÎNSCRISE ÎN LISTELE ELECTORALE (TURUL 1)            ]]+Data5[[#This Row],[PERSOANE ÎNSCRISE ÎN LISTELE ELECTORALE (TURUL AL 2-LEA)]]</f>
        <v>1630</v>
      </c>
      <c r="S443" s="42">
        <f>Data5[[#This Row],[PERSOANE CARE AU PARTICIPAT LA VOT (TURUL 1)]]+Data5[[#This Row],[PERSOANE CARE AU PARTICIPAT LA VOT  (TURUL AL 2-LEA)]]</f>
        <v>1365</v>
      </c>
      <c r="T443" s="41">
        <f>Data5[[#This Row],[TOTAL CHELTUIELI LEI]]/Data5[[#This Row],[NUMĂRUL PERSOANELOR ÎNSCRISE ÎN LISTELE ELECTORALE]]</f>
        <v>6.5858895705521476</v>
      </c>
      <c r="U443" s="41">
        <f>Data5[[#This Row],[TOTAL CHELTUIELI EURO]]/Data5[[#This Row],[NUMĂRUL PERSOANELOR ÎNSCRISE ÎN LISTELE ELECTORALE]]</f>
        <v>1.3606928721621758</v>
      </c>
      <c r="V443" s="41">
        <f>Data5[[#This Row],[TOTAL CHELTUIELI LEI]]/Data5[[#This Row],[NUMĂRUL PERSOANELOR CARE AU PARTICIPAT LA VOT]]</f>
        <v>7.8644688644688641</v>
      </c>
      <c r="W443" s="41">
        <f>Data5[[#This Row],[TOTAL CHELTUIELI EURO]]/Data5[[#This Row],[NUMĂRUL PERSOANELOR CARE AU PARTICIPAT LA VOT]]</f>
        <v>1.6248566898346861</v>
      </c>
      <c r="X443" s="43">
        <v>4.8400999999999996</v>
      </c>
      <c r="Y443" s="114" t="s">
        <v>2889</v>
      </c>
      <c r="Z443" s="44">
        <v>6</v>
      </c>
      <c r="AA443" s="115" t="s">
        <v>3107</v>
      </c>
      <c r="AB443" s="44">
        <v>1</v>
      </c>
      <c r="AC443" s="45"/>
    </row>
    <row r="444" spans="1:29" ht="12" customHeight="1" x14ac:dyDescent="0.2">
      <c r="A444" s="37">
        <v>443</v>
      </c>
      <c r="B444" s="38" t="s">
        <v>10</v>
      </c>
      <c r="C444" s="39" t="s">
        <v>1363</v>
      </c>
      <c r="D444" s="40">
        <v>44101</v>
      </c>
      <c r="E444" s="38">
        <v>1</v>
      </c>
      <c r="F444" s="38"/>
      <c r="G444" s="38" t="s">
        <v>2</v>
      </c>
      <c r="H444" s="38" t="s">
        <v>2</v>
      </c>
      <c r="I444" s="39">
        <v>0</v>
      </c>
      <c r="J444" s="39">
        <v>13936</v>
      </c>
      <c r="K444" s="39">
        <v>0</v>
      </c>
      <c r="L444" s="41">
        <f>SUM(Data5[[#This Row],[CHELTUIELI DE PERSONAL LEI]:[CHELTUIELI DE CAPITAL (ACTIVE NEFINANCIARE ) LEI]])</f>
        <v>13936</v>
      </c>
      <c r="M444" s="41">
        <f>Data5[[#This Row],[TOTAL CHELTUIELI LEI]]/Data5[[#This Row],[CURS VALUTAR EURO BNR 22 07 2020]]</f>
        <v>2879.279353732361</v>
      </c>
      <c r="N444" s="49">
        <v>3479</v>
      </c>
      <c r="O444" s="42"/>
      <c r="P444" s="42">
        <v>1747</v>
      </c>
      <c r="Q444" s="42"/>
      <c r="R444" s="42">
        <f>Data5[[#This Row],[PERSOANE ÎNSCRISE ÎN LISTELE ELECTORALE (TURUL 1)            ]]+Data5[[#This Row],[PERSOANE ÎNSCRISE ÎN LISTELE ELECTORALE (TURUL AL 2-LEA)]]</f>
        <v>3479</v>
      </c>
      <c r="S444" s="42">
        <f>Data5[[#This Row],[PERSOANE CARE AU PARTICIPAT LA VOT (TURUL 1)]]+Data5[[#This Row],[PERSOANE CARE AU PARTICIPAT LA VOT  (TURUL AL 2-LEA)]]</f>
        <v>1747</v>
      </c>
      <c r="T444" s="41">
        <f>Data5[[#This Row],[TOTAL CHELTUIELI LEI]]/Data5[[#This Row],[NUMĂRUL PERSOANELOR ÎNSCRISE ÎN LISTELE ELECTORALE]]</f>
        <v>4.0057487783845929</v>
      </c>
      <c r="U444" s="41">
        <f>Data5[[#This Row],[TOTAL CHELTUIELI EURO]]/Data5[[#This Row],[NUMĂRUL PERSOANELOR ÎNSCRISE ÎN LISTELE ELECTORALE]]</f>
        <v>0.82761694559711441</v>
      </c>
      <c r="V444" s="41">
        <f>Data5[[#This Row],[TOTAL CHELTUIELI LEI]]/Data5[[#This Row],[NUMĂRUL PERSOANELOR CARE AU PARTICIPAT LA VOT]]</f>
        <v>7.977103606182026</v>
      </c>
      <c r="W444" s="41">
        <f>Data5[[#This Row],[TOTAL CHELTUIELI EURO]]/Data5[[#This Row],[NUMĂRUL PERSOANELOR CARE AU PARTICIPAT LA VOT]]</f>
        <v>1.6481278498754213</v>
      </c>
      <c r="X444" s="43">
        <v>4.8400999999999996</v>
      </c>
      <c r="Y444" s="114" t="s">
        <v>2895</v>
      </c>
      <c r="Z444" s="44">
        <v>4</v>
      </c>
      <c r="AA444" s="115" t="s">
        <v>3105</v>
      </c>
      <c r="AB444" s="44">
        <v>0</v>
      </c>
      <c r="AC444" s="45"/>
    </row>
    <row r="445" spans="1:29" ht="12" customHeight="1" x14ac:dyDescent="0.2">
      <c r="A445" s="37">
        <v>444</v>
      </c>
      <c r="B445" s="38" t="s">
        <v>10</v>
      </c>
      <c r="C445" s="39" t="s">
        <v>1364</v>
      </c>
      <c r="D445" s="40">
        <v>44101</v>
      </c>
      <c r="E445" s="38">
        <v>1</v>
      </c>
      <c r="F445" s="38"/>
      <c r="G445" s="38" t="s">
        <v>2</v>
      </c>
      <c r="H445" s="38" t="s">
        <v>2</v>
      </c>
      <c r="I445" s="39">
        <v>0</v>
      </c>
      <c r="J445" s="39">
        <v>1208.1400000000001</v>
      </c>
      <c r="K445" s="39">
        <v>0</v>
      </c>
      <c r="L445" s="41">
        <f>SUM(Data5[[#This Row],[CHELTUIELI DE PERSONAL LEI]:[CHELTUIELI DE CAPITAL (ACTIVE NEFINANCIARE ) LEI]])</f>
        <v>1208.1400000000001</v>
      </c>
      <c r="M445" s="41">
        <f>Data5[[#This Row],[TOTAL CHELTUIELI LEI]]/Data5[[#This Row],[CURS VALUTAR EURO BNR 22 07 2020]]</f>
        <v>249.61054523666871</v>
      </c>
      <c r="N445" s="49">
        <v>5580</v>
      </c>
      <c r="O445" s="42"/>
      <c r="P445" s="42">
        <v>2347</v>
      </c>
      <c r="Q445" s="42"/>
      <c r="R445" s="42">
        <f>Data5[[#This Row],[PERSOANE ÎNSCRISE ÎN LISTELE ELECTORALE (TURUL 1)            ]]+Data5[[#This Row],[PERSOANE ÎNSCRISE ÎN LISTELE ELECTORALE (TURUL AL 2-LEA)]]</f>
        <v>5580</v>
      </c>
      <c r="S445" s="42">
        <f>Data5[[#This Row],[PERSOANE CARE AU PARTICIPAT LA VOT (TURUL 1)]]+Data5[[#This Row],[PERSOANE CARE AU PARTICIPAT LA VOT  (TURUL AL 2-LEA)]]</f>
        <v>2347</v>
      </c>
      <c r="T445" s="41">
        <f>Data5[[#This Row],[TOTAL CHELTUIELI LEI]]/Data5[[#This Row],[NUMĂRUL PERSOANELOR ÎNSCRISE ÎN LISTELE ELECTORALE]]</f>
        <v>0.21651254480286741</v>
      </c>
      <c r="U445" s="41">
        <f>Data5[[#This Row],[TOTAL CHELTUIELI EURO]]/Data5[[#This Row],[NUMĂRUL PERSOANELOR ÎNSCRISE ÎN LISTELE ELECTORALE]]</f>
        <v>4.4733072623058909E-2</v>
      </c>
      <c r="V445" s="41">
        <f>Data5[[#This Row],[TOTAL CHELTUIELI LEI]]/Data5[[#This Row],[NUMĂRUL PERSOANELOR CARE AU PARTICIPAT LA VOT]]</f>
        <v>0.51475926714955267</v>
      </c>
      <c r="W445" s="41">
        <f>Data5[[#This Row],[TOTAL CHELTUIELI EURO]]/Data5[[#This Row],[NUMĂRUL PERSOANELOR CARE AU PARTICIPAT LA VOT]]</f>
        <v>0.10635302310893426</v>
      </c>
      <c r="X445" s="43">
        <v>4.8400999999999996</v>
      </c>
      <c r="Y445" s="114" t="s">
        <v>2890</v>
      </c>
      <c r="Z445" s="44">
        <v>0</v>
      </c>
      <c r="AA445" s="115" t="s">
        <v>3105</v>
      </c>
      <c r="AB445" s="44">
        <v>0</v>
      </c>
      <c r="AC445" s="45"/>
    </row>
    <row r="446" spans="1:29" ht="12" customHeight="1" x14ac:dyDescent="0.2">
      <c r="A446" s="37">
        <v>445</v>
      </c>
      <c r="B446" s="38" t="s">
        <v>10</v>
      </c>
      <c r="C446" s="39" t="s">
        <v>1365</v>
      </c>
      <c r="D446" s="40">
        <v>44101</v>
      </c>
      <c r="E446" s="38">
        <v>1</v>
      </c>
      <c r="F446" s="38"/>
      <c r="G446" s="38" t="s">
        <v>2</v>
      </c>
      <c r="H446" s="38" t="s">
        <v>2</v>
      </c>
      <c r="I446" s="39">
        <v>4200</v>
      </c>
      <c r="J446" s="39">
        <v>44271</v>
      </c>
      <c r="K446" s="39">
        <v>0</v>
      </c>
      <c r="L446" s="41">
        <f>SUM(Data5[[#This Row],[CHELTUIELI DE PERSONAL LEI]:[CHELTUIELI DE CAPITAL (ACTIVE NEFINANCIARE ) LEI]])</f>
        <v>48471</v>
      </c>
      <c r="M446" s="41">
        <f>Data5[[#This Row],[TOTAL CHELTUIELI LEI]]/Data5[[#This Row],[CURS VALUTAR EURO BNR 22 07 2020]]</f>
        <v>10014.462511105143</v>
      </c>
      <c r="N446" s="49">
        <v>6150</v>
      </c>
      <c r="O446" s="42"/>
      <c r="P446" s="42">
        <v>3260</v>
      </c>
      <c r="Q446" s="42"/>
      <c r="R446" s="42">
        <f>Data5[[#This Row],[PERSOANE ÎNSCRISE ÎN LISTELE ELECTORALE (TURUL 1)            ]]+Data5[[#This Row],[PERSOANE ÎNSCRISE ÎN LISTELE ELECTORALE (TURUL AL 2-LEA)]]</f>
        <v>6150</v>
      </c>
      <c r="S446" s="42">
        <f>Data5[[#This Row],[PERSOANE CARE AU PARTICIPAT LA VOT (TURUL 1)]]+Data5[[#This Row],[PERSOANE CARE AU PARTICIPAT LA VOT  (TURUL AL 2-LEA)]]</f>
        <v>3260</v>
      </c>
      <c r="T446" s="41">
        <f>Data5[[#This Row],[TOTAL CHELTUIELI LEI]]/Data5[[#This Row],[NUMĂRUL PERSOANELOR ÎNSCRISE ÎN LISTELE ELECTORALE]]</f>
        <v>7.8814634146341467</v>
      </c>
      <c r="U446" s="41">
        <f>Data5[[#This Row],[TOTAL CHELTUIELI EURO]]/Data5[[#This Row],[NUMĂRUL PERSOANELOR ÎNSCRISE ÎN LISTELE ELECTORALE]]</f>
        <v>1.628367887984576</v>
      </c>
      <c r="V446" s="41">
        <f>Data5[[#This Row],[TOTAL CHELTUIELI LEI]]/Data5[[#This Row],[NUMĂRUL PERSOANELOR CARE AU PARTICIPAT LA VOT]]</f>
        <v>14.86840490797546</v>
      </c>
      <c r="W446" s="41">
        <f>Data5[[#This Row],[TOTAL CHELTUIELI EURO]]/Data5[[#This Row],[NUMĂRUL PERSOANELOR CARE AU PARTICIPAT LA VOT]]</f>
        <v>3.0719210156764243</v>
      </c>
      <c r="X446" s="43">
        <v>4.8400999999999996</v>
      </c>
      <c r="Y446" s="114" t="s">
        <v>2886</v>
      </c>
      <c r="Z446" s="44">
        <v>7</v>
      </c>
      <c r="AA446" s="115" t="s">
        <v>3107</v>
      </c>
      <c r="AB446" s="44">
        <v>1</v>
      </c>
      <c r="AC446" s="45"/>
    </row>
    <row r="447" spans="1:29" ht="12" customHeight="1" x14ac:dyDescent="0.2">
      <c r="A447" s="37">
        <v>446</v>
      </c>
      <c r="B447" s="38" t="s">
        <v>10</v>
      </c>
      <c r="C447" s="39" t="s">
        <v>1366</v>
      </c>
      <c r="D447" s="40">
        <v>44101</v>
      </c>
      <c r="E447" s="38">
        <v>1</v>
      </c>
      <c r="F447" s="38"/>
      <c r="G447" s="38" t="s">
        <v>2</v>
      </c>
      <c r="H447" s="38" t="s">
        <v>2</v>
      </c>
      <c r="I447" s="39">
        <v>2000</v>
      </c>
      <c r="J447" s="39">
        <v>2562.31</v>
      </c>
      <c r="K447" s="39">
        <v>0</v>
      </c>
      <c r="L447" s="41">
        <f>SUM(Data5[[#This Row],[CHELTUIELI DE PERSONAL LEI]:[CHELTUIELI DE CAPITAL (ACTIVE NEFINANCIARE ) LEI]])</f>
        <v>4562.3099999999995</v>
      </c>
      <c r="M447" s="41">
        <f>Data5[[#This Row],[TOTAL CHELTUIELI LEI]]/Data5[[#This Row],[CURS VALUTAR EURO BNR 22 07 2020]]</f>
        <v>942.60655771574966</v>
      </c>
      <c r="N447" s="49">
        <v>1716</v>
      </c>
      <c r="O447" s="42"/>
      <c r="P447" s="42">
        <v>1379</v>
      </c>
      <c r="Q447" s="42"/>
      <c r="R447" s="42">
        <f>Data5[[#This Row],[PERSOANE ÎNSCRISE ÎN LISTELE ELECTORALE (TURUL 1)            ]]+Data5[[#This Row],[PERSOANE ÎNSCRISE ÎN LISTELE ELECTORALE (TURUL AL 2-LEA)]]</f>
        <v>1716</v>
      </c>
      <c r="S447" s="42">
        <f>Data5[[#This Row],[PERSOANE CARE AU PARTICIPAT LA VOT (TURUL 1)]]+Data5[[#This Row],[PERSOANE CARE AU PARTICIPAT LA VOT  (TURUL AL 2-LEA)]]</f>
        <v>1379</v>
      </c>
      <c r="T447" s="41">
        <f>Data5[[#This Row],[TOTAL CHELTUIELI LEI]]/Data5[[#This Row],[NUMĂRUL PERSOANELOR ÎNSCRISE ÎN LISTELE ELECTORALE]]</f>
        <v>2.658688811188811</v>
      </c>
      <c r="U447" s="41">
        <f>Data5[[#This Row],[TOTAL CHELTUIELI EURO]]/Data5[[#This Row],[NUMĂRUL PERSOANELOR ÎNSCRISE ÎN LISTELE ELECTORALE]]</f>
        <v>0.54930452081337389</v>
      </c>
      <c r="V447" s="41">
        <f>Data5[[#This Row],[TOTAL CHELTUIELI LEI]]/Data5[[#This Row],[NUMĂRUL PERSOANELOR CARE AU PARTICIPAT LA VOT]]</f>
        <v>3.3084191443074689</v>
      </c>
      <c r="W447" s="41">
        <f>Data5[[#This Row],[TOTAL CHELTUIELI EURO]]/Data5[[#This Row],[NUMĂRUL PERSOANELOR CARE AU PARTICIPAT LA VOT]]</f>
        <v>0.68354355164303815</v>
      </c>
      <c r="X447" s="43">
        <v>4.8400999999999996</v>
      </c>
      <c r="Y447" s="114" t="s">
        <v>2891</v>
      </c>
      <c r="Z447" s="44">
        <v>2</v>
      </c>
      <c r="AA447" s="115" t="s">
        <v>3105</v>
      </c>
      <c r="AB447" s="44">
        <v>0</v>
      </c>
      <c r="AC447" s="45"/>
    </row>
    <row r="448" spans="1:29" ht="12" customHeight="1" x14ac:dyDescent="0.2">
      <c r="A448" s="37">
        <v>447</v>
      </c>
      <c r="B448" s="38" t="s">
        <v>10</v>
      </c>
      <c r="C448" s="39" t="s">
        <v>1367</v>
      </c>
      <c r="D448" s="40">
        <v>44101</v>
      </c>
      <c r="E448" s="38">
        <v>1</v>
      </c>
      <c r="F448" s="38"/>
      <c r="G448" s="38" t="s">
        <v>2</v>
      </c>
      <c r="H448" s="38" t="s">
        <v>2</v>
      </c>
      <c r="I448" s="39">
        <v>14400</v>
      </c>
      <c r="J448" s="39">
        <v>0</v>
      </c>
      <c r="K448" s="39">
        <v>0</v>
      </c>
      <c r="L448" s="41">
        <f>SUM(Data5[[#This Row],[CHELTUIELI DE PERSONAL LEI]:[CHELTUIELI DE CAPITAL (ACTIVE NEFINANCIARE ) LEI]])</f>
        <v>14400</v>
      </c>
      <c r="M448" s="41">
        <f>Data5[[#This Row],[TOTAL CHELTUIELI LEI]]/Data5[[#This Row],[CURS VALUTAR EURO BNR 22 07 2020]]</f>
        <v>2975.1451416293053</v>
      </c>
      <c r="N448" s="49">
        <v>2217</v>
      </c>
      <c r="O448" s="42"/>
      <c r="P448" s="42">
        <v>1595</v>
      </c>
      <c r="Q448" s="42"/>
      <c r="R448" s="42">
        <f>Data5[[#This Row],[PERSOANE ÎNSCRISE ÎN LISTELE ELECTORALE (TURUL 1)            ]]+Data5[[#This Row],[PERSOANE ÎNSCRISE ÎN LISTELE ELECTORALE (TURUL AL 2-LEA)]]</f>
        <v>2217</v>
      </c>
      <c r="S448" s="42">
        <f>Data5[[#This Row],[PERSOANE CARE AU PARTICIPAT LA VOT (TURUL 1)]]+Data5[[#This Row],[PERSOANE CARE AU PARTICIPAT LA VOT  (TURUL AL 2-LEA)]]</f>
        <v>1595</v>
      </c>
      <c r="T448" s="41">
        <f>Data5[[#This Row],[TOTAL CHELTUIELI LEI]]/Data5[[#This Row],[NUMĂRUL PERSOANELOR ÎNSCRISE ÎN LISTELE ELECTORALE]]</f>
        <v>6.4952638700947229</v>
      </c>
      <c r="U448" s="41">
        <f>Data5[[#This Row],[TOTAL CHELTUIELI EURO]]/Data5[[#This Row],[NUMĂRUL PERSOANELOR ÎNSCRISE ÎN LISTELE ELECTORALE]]</f>
        <v>1.3419689407439357</v>
      </c>
      <c r="V448" s="41">
        <f>Data5[[#This Row],[TOTAL CHELTUIELI LEI]]/Data5[[#This Row],[NUMĂRUL PERSOANELOR CARE AU PARTICIPAT LA VOT]]</f>
        <v>9.0282131661441998</v>
      </c>
      <c r="W448" s="41">
        <f>Data5[[#This Row],[TOTAL CHELTUIELI EURO]]/Data5[[#This Row],[NUMĂRUL PERSOANELOR CARE AU PARTICIPAT LA VOT]]</f>
        <v>1.8652947596421976</v>
      </c>
      <c r="X448" s="43">
        <v>4.8400999999999996</v>
      </c>
      <c r="Y448" s="114" t="s">
        <v>2889</v>
      </c>
      <c r="Z448" s="44">
        <v>6</v>
      </c>
      <c r="AA448" s="115" t="s">
        <v>3107</v>
      </c>
      <c r="AB448" s="44">
        <v>1</v>
      </c>
      <c r="AC448" s="45"/>
    </row>
    <row r="449" spans="1:29" ht="12" customHeight="1" x14ac:dyDescent="0.2">
      <c r="A449" s="37">
        <v>448</v>
      </c>
      <c r="B449" s="38" t="s">
        <v>10</v>
      </c>
      <c r="C449" s="39" t="s">
        <v>1368</v>
      </c>
      <c r="D449" s="40">
        <v>44101</v>
      </c>
      <c r="E449" s="38">
        <v>1</v>
      </c>
      <c r="F449" s="38"/>
      <c r="G449" s="38" t="s">
        <v>2</v>
      </c>
      <c r="H449" s="38" t="s">
        <v>2</v>
      </c>
      <c r="I449" s="39">
        <v>1944</v>
      </c>
      <c r="J449" s="39">
        <v>6222</v>
      </c>
      <c r="K449" s="39">
        <v>0</v>
      </c>
      <c r="L449" s="41">
        <f>SUM(Data5[[#This Row],[CHELTUIELI DE PERSONAL LEI]:[CHELTUIELI DE CAPITAL (ACTIVE NEFINANCIARE ) LEI]])</f>
        <v>8166</v>
      </c>
      <c r="M449" s="41">
        <f>Data5[[#This Row],[TOTAL CHELTUIELI LEI]]/Data5[[#This Row],[CURS VALUTAR EURO BNR 22 07 2020]]</f>
        <v>1687.1552240656185</v>
      </c>
      <c r="N449" s="49">
        <v>2509</v>
      </c>
      <c r="O449" s="42"/>
      <c r="P449" s="42">
        <v>1712</v>
      </c>
      <c r="Q449" s="42"/>
      <c r="R449" s="42">
        <f>Data5[[#This Row],[PERSOANE ÎNSCRISE ÎN LISTELE ELECTORALE (TURUL 1)            ]]+Data5[[#This Row],[PERSOANE ÎNSCRISE ÎN LISTELE ELECTORALE (TURUL AL 2-LEA)]]</f>
        <v>2509</v>
      </c>
      <c r="S449" s="42">
        <f>Data5[[#This Row],[PERSOANE CARE AU PARTICIPAT LA VOT (TURUL 1)]]+Data5[[#This Row],[PERSOANE CARE AU PARTICIPAT LA VOT  (TURUL AL 2-LEA)]]</f>
        <v>1712</v>
      </c>
      <c r="T449" s="41">
        <f>Data5[[#This Row],[TOTAL CHELTUIELI LEI]]/Data5[[#This Row],[NUMĂRUL PERSOANELOR ÎNSCRISE ÎN LISTELE ELECTORALE]]</f>
        <v>3.2546831406935035</v>
      </c>
      <c r="U449" s="41">
        <f>Data5[[#This Row],[TOTAL CHELTUIELI EURO]]/Data5[[#This Row],[NUMĂRUL PERSOANELOR ÎNSCRISE ÎN LISTELE ELECTORALE]]</f>
        <v>0.67244130094285315</v>
      </c>
      <c r="V449" s="41">
        <f>Data5[[#This Row],[TOTAL CHELTUIELI LEI]]/Data5[[#This Row],[NUMĂRUL PERSOANELOR CARE AU PARTICIPAT LA VOT]]</f>
        <v>4.7698598130841123</v>
      </c>
      <c r="W449" s="41">
        <f>Data5[[#This Row],[TOTAL CHELTUIELI EURO]]/Data5[[#This Row],[NUMĂRUL PERSOANELOR CARE AU PARTICIPAT LA VOT]]</f>
        <v>0.98548786452430992</v>
      </c>
      <c r="X449" s="43">
        <v>4.8400999999999996</v>
      </c>
      <c r="Y449" s="114" t="s">
        <v>2884</v>
      </c>
      <c r="Z449" s="44">
        <v>3</v>
      </c>
      <c r="AA449" s="115" t="s">
        <v>3105</v>
      </c>
      <c r="AB449" s="44">
        <v>0</v>
      </c>
      <c r="AC449" s="45"/>
    </row>
    <row r="450" spans="1:29" ht="12" customHeight="1" x14ac:dyDescent="0.2">
      <c r="A450" s="37">
        <v>449</v>
      </c>
      <c r="B450" s="38" t="s">
        <v>10</v>
      </c>
      <c r="C450" s="39" t="s">
        <v>1369</v>
      </c>
      <c r="D450" s="40">
        <v>44101</v>
      </c>
      <c r="E450" s="38">
        <v>1</v>
      </c>
      <c r="F450" s="38"/>
      <c r="G450" s="38" t="s">
        <v>2</v>
      </c>
      <c r="H450" s="38" t="s">
        <v>2</v>
      </c>
      <c r="I450" s="39">
        <v>0</v>
      </c>
      <c r="J450" s="39">
        <v>8214.3799999999992</v>
      </c>
      <c r="K450" s="39">
        <v>0</v>
      </c>
      <c r="L450" s="41">
        <f>SUM(Data5[[#This Row],[CHELTUIELI DE PERSONAL LEI]:[CHELTUIELI DE CAPITAL (ACTIVE NEFINANCIARE ) LEI]])</f>
        <v>8214.3799999999992</v>
      </c>
      <c r="M450" s="41">
        <f>Data5[[#This Row],[TOTAL CHELTUIELI LEI]]/Data5[[#This Row],[CURS VALUTAR EURO BNR 22 07 2020]]</f>
        <v>1697.1508853122868</v>
      </c>
      <c r="N450" s="49">
        <v>1686</v>
      </c>
      <c r="O450" s="42"/>
      <c r="P450" s="42">
        <v>1400</v>
      </c>
      <c r="Q450" s="42"/>
      <c r="R450" s="42">
        <f>Data5[[#This Row],[PERSOANE ÎNSCRISE ÎN LISTELE ELECTORALE (TURUL 1)            ]]+Data5[[#This Row],[PERSOANE ÎNSCRISE ÎN LISTELE ELECTORALE (TURUL AL 2-LEA)]]</f>
        <v>1686</v>
      </c>
      <c r="S450" s="42">
        <f>Data5[[#This Row],[PERSOANE CARE AU PARTICIPAT LA VOT (TURUL 1)]]+Data5[[#This Row],[PERSOANE CARE AU PARTICIPAT LA VOT  (TURUL AL 2-LEA)]]</f>
        <v>1400</v>
      </c>
      <c r="T450" s="41">
        <f>Data5[[#This Row],[TOTAL CHELTUIELI LEI]]/Data5[[#This Row],[NUMĂRUL PERSOANELOR ÎNSCRISE ÎN LISTELE ELECTORALE]]</f>
        <v>4.872111506524317</v>
      </c>
      <c r="U450" s="41">
        <f>Data5[[#This Row],[TOTAL CHELTUIELI EURO]]/Data5[[#This Row],[NUMĂRUL PERSOANELOR ÎNSCRISE ÎN LISTELE ELECTORALE]]</f>
        <v>1.006613810980004</v>
      </c>
      <c r="V450" s="41">
        <f>Data5[[#This Row],[TOTAL CHELTUIELI LEI]]/Data5[[#This Row],[NUMĂRUL PERSOANELOR CARE AU PARTICIPAT LA VOT]]</f>
        <v>5.8674142857142852</v>
      </c>
      <c r="W450" s="41">
        <f>Data5[[#This Row],[TOTAL CHELTUIELI EURO]]/Data5[[#This Row],[NUMĂRUL PERSOANELOR CARE AU PARTICIPAT LA VOT]]</f>
        <v>1.2122506323659192</v>
      </c>
      <c r="X450" s="43">
        <v>4.8400999999999996</v>
      </c>
      <c r="Y450" s="114" t="s">
        <v>2895</v>
      </c>
      <c r="Z450" s="44">
        <v>4</v>
      </c>
      <c r="AA450" s="115" t="s">
        <v>3107</v>
      </c>
      <c r="AB450" s="44">
        <v>1</v>
      </c>
      <c r="AC450" s="45"/>
    </row>
    <row r="451" spans="1:29" ht="12" customHeight="1" x14ac:dyDescent="0.2">
      <c r="A451" s="37">
        <v>450</v>
      </c>
      <c r="B451" s="38" t="s">
        <v>10</v>
      </c>
      <c r="C451" s="39" t="s">
        <v>1370</v>
      </c>
      <c r="D451" s="40">
        <v>44101</v>
      </c>
      <c r="E451" s="38">
        <v>1</v>
      </c>
      <c r="F451" s="38"/>
      <c r="G451" s="38" t="s">
        <v>2</v>
      </c>
      <c r="H451" s="38" t="s">
        <v>2</v>
      </c>
      <c r="I451" s="39">
        <v>0</v>
      </c>
      <c r="J451" s="39">
        <v>19938.939999999999</v>
      </c>
      <c r="K451" s="39">
        <v>0</v>
      </c>
      <c r="L451" s="41">
        <f>SUM(Data5[[#This Row],[CHELTUIELI DE PERSONAL LEI]:[CHELTUIELI DE CAPITAL (ACTIVE NEFINANCIARE ) LEI]])</f>
        <v>19938.939999999999</v>
      </c>
      <c r="M451" s="41">
        <f>Data5[[#This Row],[TOTAL CHELTUIELI LEI]]/Data5[[#This Row],[CURS VALUTAR EURO BNR 22 07 2020]]</f>
        <v>4119.5305882109878</v>
      </c>
      <c r="N451" s="49">
        <v>3200</v>
      </c>
      <c r="O451" s="42"/>
      <c r="P451" s="42">
        <v>1884</v>
      </c>
      <c r="Q451" s="42"/>
      <c r="R451" s="42">
        <f>Data5[[#This Row],[PERSOANE ÎNSCRISE ÎN LISTELE ELECTORALE (TURUL 1)            ]]+Data5[[#This Row],[PERSOANE ÎNSCRISE ÎN LISTELE ELECTORALE (TURUL AL 2-LEA)]]</f>
        <v>3200</v>
      </c>
      <c r="S451" s="42">
        <f>Data5[[#This Row],[PERSOANE CARE AU PARTICIPAT LA VOT (TURUL 1)]]+Data5[[#This Row],[PERSOANE CARE AU PARTICIPAT LA VOT  (TURUL AL 2-LEA)]]</f>
        <v>1884</v>
      </c>
      <c r="T451" s="41">
        <f>Data5[[#This Row],[TOTAL CHELTUIELI LEI]]/Data5[[#This Row],[NUMĂRUL PERSOANELOR ÎNSCRISE ÎN LISTELE ELECTORALE]]</f>
        <v>6.2309187499999998</v>
      </c>
      <c r="U451" s="41">
        <f>Data5[[#This Row],[TOTAL CHELTUIELI EURO]]/Data5[[#This Row],[NUMĂRUL PERSOANELOR ÎNSCRISE ÎN LISTELE ELECTORALE]]</f>
        <v>1.2873533088159337</v>
      </c>
      <c r="V451" s="41">
        <f>Data5[[#This Row],[TOTAL CHELTUIELI LEI]]/Data5[[#This Row],[NUMĂRUL PERSOANELOR CARE AU PARTICIPAT LA VOT]]</f>
        <v>10.583301486199575</v>
      </c>
      <c r="W451" s="41">
        <f>Data5[[#This Row],[TOTAL CHELTUIELI EURO]]/Data5[[#This Row],[NUMĂRUL PERSOANELOR CARE AU PARTICIPAT LA VOT]]</f>
        <v>2.1865873610461719</v>
      </c>
      <c r="X451" s="43">
        <v>4.8400999999999996</v>
      </c>
      <c r="Y451" s="114" t="s">
        <v>2889</v>
      </c>
      <c r="Z451" s="44">
        <v>6</v>
      </c>
      <c r="AA451" s="115" t="s">
        <v>3107</v>
      </c>
      <c r="AB451" s="44">
        <v>1</v>
      </c>
      <c r="AC451" s="45"/>
    </row>
    <row r="452" spans="1:29" ht="12" customHeight="1" x14ac:dyDescent="0.2">
      <c r="A452" s="37">
        <v>451</v>
      </c>
      <c r="B452" s="38" t="s">
        <v>10</v>
      </c>
      <c r="C452" s="39" t="s">
        <v>1371</v>
      </c>
      <c r="D452" s="40">
        <v>44101</v>
      </c>
      <c r="E452" s="38">
        <v>1</v>
      </c>
      <c r="F452" s="38"/>
      <c r="G452" s="38" t="s">
        <v>2</v>
      </c>
      <c r="H452" s="38" t="s">
        <v>2</v>
      </c>
      <c r="I452" s="39">
        <v>0</v>
      </c>
      <c r="J452" s="39">
        <v>8813.77</v>
      </c>
      <c r="K452" s="39">
        <v>0</v>
      </c>
      <c r="L452" s="41">
        <f>SUM(Data5[[#This Row],[CHELTUIELI DE PERSONAL LEI]:[CHELTUIELI DE CAPITAL (ACTIVE NEFINANCIARE ) LEI]])</f>
        <v>8813.77</v>
      </c>
      <c r="M452" s="41">
        <f>Data5[[#This Row],[TOTAL CHELTUIELI LEI]]/Data5[[#This Row],[CURS VALUTAR EURO BNR 22 07 2020]]</f>
        <v>1820.989235759592</v>
      </c>
      <c r="N452" s="49">
        <v>1058</v>
      </c>
      <c r="O452" s="42"/>
      <c r="P452" s="42">
        <v>749</v>
      </c>
      <c r="Q452" s="42"/>
      <c r="R452" s="42">
        <f>Data5[[#This Row],[PERSOANE ÎNSCRISE ÎN LISTELE ELECTORALE (TURUL 1)            ]]+Data5[[#This Row],[PERSOANE ÎNSCRISE ÎN LISTELE ELECTORALE (TURUL AL 2-LEA)]]</f>
        <v>1058</v>
      </c>
      <c r="S452" s="42">
        <f>Data5[[#This Row],[PERSOANE CARE AU PARTICIPAT LA VOT (TURUL 1)]]+Data5[[#This Row],[PERSOANE CARE AU PARTICIPAT LA VOT  (TURUL AL 2-LEA)]]</f>
        <v>749</v>
      </c>
      <c r="T452" s="41">
        <f>Data5[[#This Row],[TOTAL CHELTUIELI LEI]]/Data5[[#This Row],[NUMĂRUL PERSOANELOR ÎNSCRISE ÎN LISTELE ELECTORALE]]</f>
        <v>8.3305954631379961</v>
      </c>
      <c r="U452" s="41">
        <f>Data5[[#This Row],[TOTAL CHELTUIELI EURO]]/Data5[[#This Row],[NUMĂRUL PERSOANELOR ÎNSCRISE ÎN LISTELE ELECTORALE]]</f>
        <v>1.7211618485440379</v>
      </c>
      <c r="V452" s="41">
        <f>Data5[[#This Row],[TOTAL CHELTUIELI LEI]]/Data5[[#This Row],[NUMĂRUL PERSOANELOR CARE AU PARTICIPAT LA VOT]]</f>
        <v>11.767383177570094</v>
      </c>
      <c r="W452" s="41">
        <f>Data5[[#This Row],[TOTAL CHELTUIELI EURO]]/Data5[[#This Row],[NUMĂRUL PERSOANELOR CARE AU PARTICIPAT LA VOT]]</f>
        <v>2.4312272840582003</v>
      </c>
      <c r="X452" s="43">
        <v>4.8400999999999996</v>
      </c>
      <c r="Y452" s="114" t="s">
        <v>2896</v>
      </c>
      <c r="Z452" s="44">
        <v>8</v>
      </c>
      <c r="AA452" s="115" t="s">
        <v>3107</v>
      </c>
      <c r="AB452" s="44">
        <v>1</v>
      </c>
      <c r="AC452" s="45"/>
    </row>
    <row r="453" spans="1:29" ht="12" customHeight="1" x14ac:dyDescent="0.2">
      <c r="A453" s="37">
        <v>452</v>
      </c>
      <c r="B453" s="38" t="s">
        <v>10</v>
      </c>
      <c r="C453" s="39" t="s">
        <v>1372</v>
      </c>
      <c r="D453" s="40">
        <v>44101</v>
      </c>
      <c r="E453" s="38">
        <v>1</v>
      </c>
      <c r="F453" s="38"/>
      <c r="G453" s="38" t="s">
        <v>2</v>
      </c>
      <c r="H453" s="38" t="s">
        <v>2</v>
      </c>
      <c r="I453" s="39">
        <v>0</v>
      </c>
      <c r="J453" s="39">
        <v>4024.72</v>
      </c>
      <c r="K453" s="39">
        <v>0</v>
      </c>
      <c r="L453" s="41">
        <f>SUM(Data5[[#This Row],[CHELTUIELI DE PERSONAL LEI]:[CHELTUIELI DE CAPITAL (ACTIVE NEFINANCIARE ) LEI]])</f>
        <v>4024.72</v>
      </c>
      <c r="M453" s="41">
        <f>Data5[[#This Row],[TOTAL CHELTUIELI LEI]]/Data5[[#This Row],[CURS VALUTAR EURO BNR 22 07 2020]]</f>
        <v>831.53653850127068</v>
      </c>
      <c r="N453" s="42">
        <v>1619</v>
      </c>
      <c r="O453" s="42"/>
      <c r="P453" s="42">
        <v>1110</v>
      </c>
      <c r="Q453" s="42"/>
      <c r="R453" s="42">
        <f>Data5[[#This Row],[PERSOANE ÎNSCRISE ÎN LISTELE ELECTORALE (TURUL 1)            ]]+Data5[[#This Row],[PERSOANE ÎNSCRISE ÎN LISTELE ELECTORALE (TURUL AL 2-LEA)]]</f>
        <v>1619</v>
      </c>
      <c r="S453" s="42">
        <f>Data5[[#This Row],[PERSOANE CARE AU PARTICIPAT LA VOT (TURUL 1)]]+Data5[[#This Row],[PERSOANE CARE AU PARTICIPAT LA VOT  (TURUL AL 2-LEA)]]</f>
        <v>1110</v>
      </c>
      <c r="T453" s="41">
        <f>Data5[[#This Row],[TOTAL CHELTUIELI LEI]]/Data5[[#This Row],[NUMĂRUL PERSOANELOR ÎNSCRISE ÎN LISTELE ELECTORALE]]</f>
        <v>2.4859295861642989</v>
      </c>
      <c r="U453" s="41">
        <f>Data5[[#This Row],[TOTAL CHELTUIELI EURO]]/Data5[[#This Row],[NUMĂRUL PERSOANELOR ÎNSCRISE ÎN LISTELE ELECTORALE]]</f>
        <v>0.5136112035214766</v>
      </c>
      <c r="V453" s="41">
        <f>Data5[[#This Row],[TOTAL CHELTUIELI LEI]]/Data5[[#This Row],[NUMĂRUL PERSOANELOR CARE AU PARTICIPAT LA VOT]]</f>
        <v>3.6258738738738736</v>
      </c>
      <c r="W453" s="41">
        <f>Data5[[#This Row],[TOTAL CHELTUIELI EURO]]/Data5[[#This Row],[NUMĂRUL PERSOANELOR CARE AU PARTICIPAT LA VOT]]</f>
        <v>0.74913201666781137</v>
      </c>
      <c r="X453" s="43">
        <v>4.8400999999999996</v>
      </c>
      <c r="Y453" s="114" t="s">
        <v>2891</v>
      </c>
      <c r="Z453" s="44">
        <v>2</v>
      </c>
      <c r="AA453" s="115" t="s">
        <v>3105</v>
      </c>
      <c r="AB453" s="44">
        <v>0</v>
      </c>
      <c r="AC453" s="45"/>
    </row>
    <row r="454" spans="1:29" ht="12" customHeight="1" x14ac:dyDescent="0.2">
      <c r="A454" s="37">
        <v>453</v>
      </c>
      <c r="B454" s="38" t="s">
        <v>11</v>
      </c>
      <c r="C454" s="39" t="s">
        <v>1373</v>
      </c>
      <c r="D454" s="40">
        <v>44101</v>
      </c>
      <c r="E454" s="38">
        <v>1</v>
      </c>
      <c r="F454" s="38"/>
      <c r="G454" s="38" t="s">
        <v>2</v>
      </c>
      <c r="H454" s="38" t="s">
        <v>2</v>
      </c>
      <c r="I454" s="48">
        <v>61900</v>
      </c>
      <c r="J454" s="48">
        <v>11985.7</v>
      </c>
      <c r="K454" s="48">
        <v>0</v>
      </c>
      <c r="L454" s="41">
        <f>SUM(Data5[[#This Row],[CHELTUIELI DE PERSONAL LEI]:[CHELTUIELI DE CAPITAL (ACTIVE NEFINANCIARE ) LEI]])</f>
        <v>73885.7</v>
      </c>
      <c r="M454" s="41">
        <f>Data5[[#This Row],[TOTAL CHELTUIELI LEI]]/Data5[[#This Row],[CURS VALUTAR EURO BNR 22 07 2020]]</f>
        <v>15265.325096588915</v>
      </c>
      <c r="N454" s="49">
        <v>77643</v>
      </c>
      <c r="O454" s="42"/>
      <c r="P454" s="42">
        <v>29128</v>
      </c>
      <c r="Q454" s="42"/>
      <c r="R454" s="42">
        <f>Data5[[#This Row],[PERSOANE ÎNSCRISE ÎN LISTELE ELECTORALE (TURUL 1)            ]]+Data5[[#This Row],[PERSOANE ÎNSCRISE ÎN LISTELE ELECTORALE (TURUL AL 2-LEA)]]</f>
        <v>77643</v>
      </c>
      <c r="S454" s="42">
        <f>Data5[[#This Row],[PERSOANE CARE AU PARTICIPAT LA VOT (TURUL 1)]]+Data5[[#This Row],[PERSOANE CARE AU PARTICIPAT LA VOT  (TURUL AL 2-LEA)]]</f>
        <v>29128</v>
      </c>
      <c r="T454" s="41">
        <f>Data5[[#This Row],[TOTAL CHELTUIELI LEI]]/Data5[[#This Row],[NUMĂRUL PERSOANELOR ÎNSCRISE ÎN LISTELE ELECTORALE]]</f>
        <v>0.95160800072124974</v>
      </c>
      <c r="U454" s="41">
        <f>Data5[[#This Row],[TOTAL CHELTUIELI EURO]]/Data5[[#This Row],[NUMĂRUL PERSOANELOR ÎNSCRISE ÎN LISTELE ELECTORALE]]</f>
        <v>0.1966091611167641</v>
      </c>
      <c r="V454" s="41">
        <f>Data5[[#This Row],[TOTAL CHELTUIELI LEI]]/Data5[[#This Row],[NUMĂRUL PERSOANELOR CARE AU PARTICIPAT LA VOT]]</f>
        <v>2.5365867893435867</v>
      </c>
      <c r="W454" s="41">
        <f>Data5[[#This Row],[TOTAL CHELTUIELI EURO]]/Data5[[#This Row],[NUMĂRUL PERSOANELOR CARE AU PARTICIPAT LA VOT]]</f>
        <v>0.52407735157198965</v>
      </c>
      <c r="X454" s="43">
        <v>4.8400999999999996</v>
      </c>
      <c r="Y454" s="114" t="s">
        <v>2890</v>
      </c>
      <c r="Z454" s="44">
        <v>0</v>
      </c>
      <c r="AA454" s="115" t="s">
        <v>3105</v>
      </c>
      <c r="AB454" s="44">
        <v>0</v>
      </c>
      <c r="AC454" s="45"/>
    </row>
    <row r="455" spans="1:29" ht="12" customHeight="1" x14ac:dyDescent="0.2">
      <c r="A455" s="37">
        <v>454</v>
      </c>
      <c r="B455" s="38" t="s">
        <v>11</v>
      </c>
      <c r="C455" s="39" t="s">
        <v>2989</v>
      </c>
      <c r="D455" s="40">
        <v>44101</v>
      </c>
      <c r="E455" s="38">
        <v>1</v>
      </c>
      <c r="F455" s="38"/>
      <c r="G455" s="38" t="s">
        <v>2</v>
      </c>
      <c r="H455" s="38" t="s">
        <v>2</v>
      </c>
      <c r="I455" s="48">
        <v>0</v>
      </c>
      <c r="J455" s="48">
        <v>90955.26</v>
      </c>
      <c r="K455" s="48">
        <v>0</v>
      </c>
      <c r="L455" s="41">
        <f>SUM(Data5[[#This Row],[CHELTUIELI DE PERSONAL LEI]:[CHELTUIELI DE CAPITAL (ACTIVE NEFINANCIARE ) LEI]])</f>
        <v>90955.26</v>
      </c>
      <c r="M455" s="41">
        <f>Data5[[#This Row],[TOTAL CHELTUIELI LEI]]/Data5[[#This Row],[CURS VALUTAR EURO BNR 22 07 2020]]</f>
        <v>18792.020826015992</v>
      </c>
      <c r="N455" s="49">
        <v>9826</v>
      </c>
      <c r="O455" s="42"/>
      <c r="P455" s="42">
        <v>4936</v>
      </c>
      <c r="Q455" s="42"/>
      <c r="R455" s="42">
        <f>Data5[[#This Row],[PERSOANE ÎNSCRISE ÎN LISTELE ELECTORALE (TURUL 1)            ]]+Data5[[#This Row],[PERSOANE ÎNSCRISE ÎN LISTELE ELECTORALE (TURUL AL 2-LEA)]]</f>
        <v>9826</v>
      </c>
      <c r="S455" s="42">
        <f>Data5[[#This Row],[PERSOANE CARE AU PARTICIPAT LA VOT (TURUL 1)]]+Data5[[#This Row],[PERSOANE CARE AU PARTICIPAT LA VOT  (TURUL AL 2-LEA)]]</f>
        <v>4936</v>
      </c>
      <c r="T455" s="41">
        <f>Data5[[#This Row],[TOTAL CHELTUIELI LEI]]/Data5[[#This Row],[NUMĂRUL PERSOANELOR ÎNSCRISE ÎN LISTELE ELECTORALE]]</f>
        <v>9.2565906777936089</v>
      </c>
      <c r="U455" s="41">
        <f>Data5[[#This Row],[TOTAL CHELTUIELI EURO]]/Data5[[#This Row],[NUMĂRUL PERSOANELOR ÎNSCRISE ÎN LISTELE ELECTORALE]]</f>
        <v>1.9124792210478314</v>
      </c>
      <c r="V455" s="41">
        <f>Data5[[#This Row],[TOTAL CHELTUIELI LEI]]/Data5[[#This Row],[NUMĂRUL PERSOANELOR CARE AU PARTICIPAT LA VOT]]</f>
        <v>18.426916531604537</v>
      </c>
      <c r="W455" s="41">
        <f>Data5[[#This Row],[TOTAL CHELTUIELI EURO]]/Data5[[#This Row],[NUMĂRUL PERSOANELOR CARE AU PARTICIPAT LA VOT]]</f>
        <v>3.8071354995980538</v>
      </c>
      <c r="X455" s="43">
        <v>4.8400999999999996</v>
      </c>
      <c r="Y455" s="114" t="s">
        <v>2887</v>
      </c>
      <c r="Z455" s="44">
        <v>9</v>
      </c>
      <c r="AA455" s="115" t="s">
        <v>3107</v>
      </c>
      <c r="AB455" s="44">
        <v>1</v>
      </c>
      <c r="AC455" s="45"/>
    </row>
    <row r="456" spans="1:29" ht="12" customHeight="1" x14ac:dyDescent="0.2">
      <c r="A456" s="37">
        <v>455</v>
      </c>
      <c r="B456" s="38" t="s">
        <v>11</v>
      </c>
      <c r="C456" s="39" t="s">
        <v>2990</v>
      </c>
      <c r="D456" s="40">
        <v>44101</v>
      </c>
      <c r="E456" s="38">
        <v>1</v>
      </c>
      <c r="F456" s="38"/>
      <c r="G456" s="38" t="s">
        <v>2</v>
      </c>
      <c r="H456" s="38" t="s">
        <v>2</v>
      </c>
      <c r="I456" s="48">
        <v>4800</v>
      </c>
      <c r="J456" s="48">
        <v>13378.74</v>
      </c>
      <c r="K456" s="39">
        <v>0</v>
      </c>
      <c r="L456" s="41">
        <f>SUM(Data5[[#This Row],[CHELTUIELI DE PERSONAL LEI]:[CHELTUIELI DE CAPITAL (ACTIVE NEFINANCIARE ) LEI]])</f>
        <v>18178.739999999998</v>
      </c>
      <c r="M456" s="41">
        <f>Data5[[#This Row],[TOTAL CHELTUIELI LEI]]/Data5[[#This Row],[CURS VALUTAR EURO BNR 22 07 2020]]</f>
        <v>3755.8604161071053</v>
      </c>
      <c r="N456" s="49">
        <v>9380</v>
      </c>
      <c r="O456" s="42"/>
      <c r="P456" s="42">
        <v>4630</v>
      </c>
      <c r="Q456" s="42"/>
      <c r="R456" s="42">
        <f>Data5[[#This Row],[PERSOANE ÎNSCRISE ÎN LISTELE ELECTORALE (TURUL 1)            ]]+Data5[[#This Row],[PERSOANE ÎNSCRISE ÎN LISTELE ELECTORALE (TURUL AL 2-LEA)]]</f>
        <v>9380</v>
      </c>
      <c r="S456" s="42">
        <f>Data5[[#This Row],[PERSOANE CARE AU PARTICIPAT LA VOT (TURUL 1)]]+Data5[[#This Row],[PERSOANE CARE AU PARTICIPAT LA VOT  (TURUL AL 2-LEA)]]</f>
        <v>4630</v>
      </c>
      <c r="T456" s="41">
        <f>Data5[[#This Row],[TOTAL CHELTUIELI LEI]]/Data5[[#This Row],[NUMĂRUL PERSOANELOR ÎNSCRISE ÎN LISTELE ELECTORALE]]</f>
        <v>1.9380319829424304</v>
      </c>
      <c r="U456" s="41">
        <f>Data5[[#This Row],[TOTAL CHELTUIELI EURO]]/Data5[[#This Row],[NUMĂRUL PERSOANELOR ÎNSCRISE ÎN LISTELE ELECTORALE]]</f>
        <v>0.40041155822037372</v>
      </c>
      <c r="V456" s="41">
        <f>Data5[[#This Row],[TOTAL CHELTUIELI LEI]]/Data5[[#This Row],[NUMĂRUL PERSOANELOR CARE AU PARTICIPAT LA VOT]]</f>
        <v>3.9262937365010795</v>
      </c>
      <c r="W456" s="41">
        <f>Data5[[#This Row],[TOTAL CHELTUIELI EURO]]/Data5[[#This Row],[NUMĂRUL PERSOANELOR CARE AU PARTICIPAT LA VOT]]</f>
        <v>0.81120095380283053</v>
      </c>
      <c r="X456" s="43">
        <v>4.8400999999999996</v>
      </c>
      <c r="Y456" s="114" t="s">
        <v>2894</v>
      </c>
      <c r="Z456" s="44">
        <v>1</v>
      </c>
      <c r="AA456" s="115" t="s">
        <v>3105</v>
      </c>
      <c r="AB456" s="44">
        <v>0</v>
      </c>
      <c r="AC456" s="45"/>
    </row>
    <row r="457" spans="1:29" ht="12" customHeight="1" x14ac:dyDescent="0.2">
      <c r="A457" s="37">
        <v>456</v>
      </c>
      <c r="B457" s="38" t="s">
        <v>11</v>
      </c>
      <c r="C457" s="39" t="s">
        <v>2991</v>
      </c>
      <c r="D457" s="40">
        <v>44101</v>
      </c>
      <c r="E457" s="38">
        <v>1</v>
      </c>
      <c r="F457" s="38"/>
      <c r="G457" s="38" t="s">
        <v>2</v>
      </c>
      <c r="H457" s="38" t="s">
        <v>2</v>
      </c>
      <c r="I457" s="48">
        <v>7700</v>
      </c>
      <c r="J457" s="48">
        <v>15731</v>
      </c>
      <c r="K457" s="39">
        <v>0</v>
      </c>
      <c r="L457" s="41">
        <f>SUM(Data5[[#This Row],[CHELTUIELI DE PERSONAL LEI]:[CHELTUIELI DE CAPITAL (ACTIVE NEFINANCIARE ) LEI]])</f>
        <v>23431</v>
      </c>
      <c r="M457" s="41">
        <f>Data5[[#This Row],[TOTAL CHELTUIELI LEI]]/Data5[[#This Row],[CURS VALUTAR EURO BNR 22 07 2020]]</f>
        <v>4841.0156814941847</v>
      </c>
      <c r="N457" s="49">
        <v>8817</v>
      </c>
      <c r="O457" s="42"/>
      <c r="P457" s="42">
        <v>5132</v>
      </c>
      <c r="Q457" s="42"/>
      <c r="R457" s="42">
        <f>Data5[[#This Row],[PERSOANE ÎNSCRISE ÎN LISTELE ELECTORALE (TURUL 1)            ]]+Data5[[#This Row],[PERSOANE ÎNSCRISE ÎN LISTELE ELECTORALE (TURUL AL 2-LEA)]]</f>
        <v>8817</v>
      </c>
      <c r="S457" s="42">
        <f>Data5[[#This Row],[PERSOANE CARE AU PARTICIPAT LA VOT (TURUL 1)]]+Data5[[#This Row],[PERSOANE CARE AU PARTICIPAT LA VOT  (TURUL AL 2-LEA)]]</f>
        <v>5132</v>
      </c>
      <c r="T457" s="41">
        <f>Data5[[#This Row],[TOTAL CHELTUIELI LEI]]/Data5[[#This Row],[NUMĂRUL PERSOANELOR ÎNSCRISE ÎN LISTELE ELECTORALE]]</f>
        <v>2.6574798684359759</v>
      </c>
      <c r="U457" s="41">
        <f>Data5[[#This Row],[TOTAL CHELTUIELI EURO]]/Data5[[#This Row],[NUMĂRUL PERSOANELOR ÎNSCRISE ÎN LISTELE ELECTORALE]]</f>
        <v>0.5490547444135403</v>
      </c>
      <c r="V457" s="41">
        <f>Data5[[#This Row],[TOTAL CHELTUIELI LEI]]/Data5[[#This Row],[NUMĂRUL PERSOANELOR CARE AU PARTICIPAT LA VOT]]</f>
        <v>4.5656664068589246</v>
      </c>
      <c r="W457" s="41">
        <f>Data5[[#This Row],[TOTAL CHELTUIELI EURO]]/Data5[[#This Row],[NUMĂRUL PERSOANELOR CARE AU PARTICIPAT LA VOT]]</f>
        <v>0.94330001587961509</v>
      </c>
      <c r="X457" s="43">
        <v>4.8400999999999996</v>
      </c>
      <c r="Y457" s="114" t="s">
        <v>2891</v>
      </c>
      <c r="Z457" s="44">
        <v>2</v>
      </c>
      <c r="AA457" s="115" t="s">
        <v>3105</v>
      </c>
      <c r="AB457" s="44">
        <v>0</v>
      </c>
      <c r="AC457" s="45"/>
    </row>
    <row r="458" spans="1:29" ht="12" customHeight="1" x14ac:dyDescent="0.2">
      <c r="A458" s="37">
        <v>457</v>
      </c>
      <c r="B458" s="38" t="s">
        <v>11</v>
      </c>
      <c r="C458" s="39" t="s">
        <v>1374</v>
      </c>
      <c r="D458" s="40">
        <v>44101</v>
      </c>
      <c r="E458" s="38">
        <v>1</v>
      </c>
      <c r="F458" s="38"/>
      <c r="G458" s="38" t="s">
        <v>2</v>
      </c>
      <c r="H458" s="38" t="s">
        <v>2</v>
      </c>
      <c r="I458" s="48">
        <v>4200</v>
      </c>
      <c r="J458" s="48">
        <v>15194</v>
      </c>
      <c r="K458" s="48">
        <v>0</v>
      </c>
      <c r="L458" s="41">
        <f>SUM(Data5[[#This Row],[CHELTUIELI DE PERSONAL LEI]:[CHELTUIELI DE CAPITAL (ACTIVE NEFINANCIARE ) LEI]])</f>
        <v>19394</v>
      </c>
      <c r="M458" s="41">
        <f>Data5[[#This Row],[TOTAL CHELTUIELI LEI]]/Data5[[#This Row],[CURS VALUTAR EURO BNR 22 07 2020]]</f>
        <v>4006.9420053304689</v>
      </c>
      <c r="N458" s="49">
        <v>3654</v>
      </c>
      <c r="O458" s="42"/>
      <c r="P458" s="42">
        <v>1957</v>
      </c>
      <c r="Q458" s="42"/>
      <c r="R458" s="42">
        <f>Data5[[#This Row],[PERSOANE ÎNSCRISE ÎN LISTELE ELECTORALE (TURUL 1)            ]]+Data5[[#This Row],[PERSOANE ÎNSCRISE ÎN LISTELE ELECTORALE (TURUL AL 2-LEA)]]</f>
        <v>3654</v>
      </c>
      <c r="S458" s="42">
        <f>Data5[[#This Row],[PERSOANE CARE AU PARTICIPAT LA VOT (TURUL 1)]]+Data5[[#This Row],[PERSOANE CARE AU PARTICIPAT LA VOT  (TURUL AL 2-LEA)]]</f>
        <v>1957</v>
      </c>
      <c r="T458" s="41">
        <f>Data5[[#This Row],[TOTAL CHELTUIELI LEI]]/Data5[[#This Row],[NUMĂRUL PERSOANELOR ÎNSCRISE ÎN LISTELE ELECTORALE]]</f>
        <v>5.3076081007115494</v>
      </c>
      <c r="U458" s="41">
        <f>Data5[[#This Row],[TOTAL CHELTUIELI EURO]]/Data5[[#This Row],[NUMĂRUL PERSOANELOR ÎNSCRISE ÎN LISTELE ELECTORALE]]</f>
        <v>1.096590587118355</v>
      </c>
      <c r="V458" s="41">
        <f>Data5[[#This Row],[TOTAL CHELTUIELI LEI]]/Data5[[#This Row],[NUMĂRUL PERSOANELOR CARE AU PARTICIPAT LA VOT]]</f>
        <v>9.9100664282064379</v>
      </c>
      <c r="W458" s="41">
        <f>Data5[[#This Row],[TOTAL CHELTUIELI EURO]]/Data5[[#This Row],[NUMĂRUL PERSOANELOR CARE AU PARTICIPAT LA VOT]]</f>
        <v>2.0474920824376439</v>
      </c>
      <c r="X458" s="43">
        <v>4.8400999999999996</v>
      </c>
      <c r="Y458" s="114" t="s">
        <v>2892</v>
      </c>
      <c r="Z458" s="44">
        <v>5</v>
      </c>
      <c r="AA458" s="115" t="s">
        <v>3107</v>
      </c>
      <c r="AB458" s="44">
        <v>1</v>
      </c>
      <c r="AC458" s="45"/>
    </row>
    <row r="459" spans="1:29" ht="12" customHeight="1" x14ac:dyDescent="0.2">
      <c r="A459" s="37">
        <v>458</v>
      </c>
      <c r="B459" s="38" t="s">
        <v>11</v>
      </c>
      <c r="C459" s="39" t="s">
        <v>1375</v>
      </c>
      <c r="D459" s="40">
        <v>44101</v>
      </c>
      <c r="E459" s="38">
        <v>1</v>
      </c>
      <c r="F459" s="38"/>
      <c r="G459" s="38" t="s">
        <v>2</v>
      </c>
      <c r="H459" s="38" t="s">
        <v>2</v>
      </c>
      <c r="I459" s="48">
        <v>1080</v>
      </c>
      <c r="J459" s="48">
        <v>4515</v>
      </c>
      <c r="K459" s="39">
        <v>0</v>
      </c>
      <c r="L459" s="41">
        <f>SUM(Data5[[#This Row],[CHELTUIELI DE PERSONAL LEI]:[CHELTUIELI DE CAPITAL (ACTIVE NEFINANCIARE ) LEI]])</f>
        <v>5595</v>
      </c>
      <c r="M459" s="41">
        <f>Data5[[#This Row],[TOTAL CHELTUIELI LEI]]/Data5[[#This Row],[CURS VALUTAR EURO BNR 22 07 2020]]</f>
        <v>1155.9678519038864</v>
      </c>
      <c r="N459" s="49">
        <v>2575</v>
      </c>
      <c r="O459" s="42"/>
      <c r="P459" s="42">
        <v>1818</v>
      </c>
      <c r="Q459" s="42"/>
      <c r="R459" s="42">
        <f>Data5[[#This Row],[PERSOANE ÎNSCRISE ÎN LISTELE ELECTORALE (TURUL 1)            ]]+Data5[[#This Row],[PERSOANE ÎNSCRISE ÎN LISTELE ELECTORALE (TURUL AL 2-LEA)]]</f>
        <v>2575</v>
      </c>
      <c r="S459" s="42">
        <f>Data5[[#This Row],[PERSOANE CARE AU PARTICIPAT LA VOT (TURUL 1)]]+Data5[[#This Row],[PERSOANE CARE AU PARTICIPAT LA VOT  (TURUL AL 2-LEA)]]</f>
        <v>1818</v>
      </c>
      <c r="T459" s="41">
        <f>Data5[[#This Row],[TOTAL CHELTUIELI LEI]]/Data5[[#This Row],[NUMĂRUL PERSOANELOR ÎNSCRISE ÎN LISTELE ELECTORALE]]</f>
        <v>2.1728155339805824</v>
      </c>
      <c r="U459" s="41">
        <f>Data5[[#This Row],[TOTAL CHELTUIELI EURO]]/Data5[[#This Row],[NUMĂRUL PERSOANELOR ÎNSCRISE ÎN LISTELE ELECTORALE]]</f>
        <v>0.44891955413743162</v>
      </c>
      <c r="V459" s="41">
        <f>Data5[[#This Row],[TOTAL CHELTUIELI LEI]]/Data5[[#This Row],[NUMĂRUL PERSOANELOR CARE AU PARTICIPAT LA VOT]]</f>
        <v>3.0775577557755778</v>
      </c>
      <c r="W459" s="41">
        <f>Data5[[#This Row],[TOTAL CHELTUIELI EURO]]/Data5[[#This Row],[NUMĂRUL PERSOANELOR CARE AU PARTICIPAT LA VOT]]</f>
        <v>0.63584590313745126</v>
      </c>
      <c r="X459" s="43">
        <v>4.8400999999999996</v>
      </c>
      <c r="Y459" s="114" t="s">
        <v>2891</v>
      </c>
      <c r="Z459" s="44">
        <v>2</v>
      </c>
      <c r="AA459" s="115" t="s">
        <v>3105</v>
      </c>
      <c r="AB459" s="44">
        <v>0</v>
      </c>
      <c r="AC459" s="45"/>
    </row>
    <row r="460" spans="1:29" ht="12" customHeight="1" x14ac:dyDescent="0.2">
      <c r="A460" s="37">
        <v>459</v>
      </c>
      <c r="B460" s="38" t="s">
        <v>11</v>
      </c>
      <c r="C460" s="39" t="s">
        <v>1376</v>
      </c>
      <c r="D460" s="40">
        <v>44101</v>
      </c>
      <c r="E460" s="38">
        <v>1</v>
      </c>
      <c r="F460" s="38"/>
      <c r="G460" s="38" t="s">
        <v>2</v>
      </c>
      <c r="H460" s="38" t="s">
        <v>2</v>
      </c>
      <c r="I460" s="48">
        <v>8000</v>
      </c>
      <c r="J460" s="48">
        <v>4785</v>
      </c>
      <c r="K460" s="39">
        <v>0</v>
      </c>
      <c r="L460" s="41">
        <f>SUM(Data5[[#This Row],[CHELTUIELI DE PERSONAL LEI]:[CHELTUIELI DE CAPITAL (ACTIVE NEFINANCIARE ) LEI]])</f>
        <v>12785</v>
      </c>
      <c r="M460" s="41">
        <f>Data5[[#This Row],[TOTAL CHELTUIELI LEI]]/Data5[[#This Row],[CURS VALUTAR EURO BNR 22 07 2020]]</f>
        <v>2641.4743497035188</v>
      </c>
      <c r="N460" s="49">
        <v>2613</v>
      </c>
      <c r="O460" s="42"/>
      <c r="P460" s="42">
        <v>1523</v>
      </c>
      <c r="Q460" s="42"/>
      <c r="R460" s="42">
        <f>Data5[[#This Row],[PERSOANE ÎNSCRISE ÎN LISTELE ELECTORALE (TURUL 1)            ]]+Data5[[#This Row],[PERSOANE ÎNSCRISE ÎN LISTELE ELECTORALE (TURUL AL 2-LEA)]]</f>
        <v>2613</v>
      </c>
      <c r="S460" s="42">
        <f>Data5[[#This Row],[PERSOANE CARE AU PARTICIPAT LA VOT (TURUL 1)]]+Data5[[#This Row],[PERSOANE CARE AU PARTICIPAT LA VOT  (TURUL AL 2-LEA)]]</f>
        <v>1523</v>
      </c>
      <c r="T460" s="41">
        <f>Data5[[#This Row],[TOTAL CHELTUIELI LEI]]/Data5[[#This Row],[NUMĂRUL PERSOANELOR ÎNSCRISE ÎN LISTELE ELECTORALE]]</f>
        <v>4.8928434749330272</v>
      </c>
      <c r="U460" s="41">
        <f>Data5[[#This Row],[TOTAL CHELTUIELI EURO]]/Data5[[#This Row],[NUMĂRUL PERSOANELOR ÎNSCRISE ÎN LISTELE ELECTORALE]]</f>
        <v>1.010897187027753</v>
      </c>
      <c r="V460" s="41">
        <f>Data5[[#This Row],[TOTAL CHELTUIELI LEI]]/Data5[[#This Row],[NUMĂRUL PERSOANELOR CARE AU PARTICIPAT LA VOT]]</f>
        <v>8.3946158896913978</v>
      </c>
      <c r="W460" s="41">
        <f>Data5[[#This Row],[TOTAL CHELTUIELI EURO]]/Data5[[#This Row],[NUMĂRUL PERSOANELOR CARE AU PARTICIPAT LA VOT]]</f>
        <v>1.7343889361152454</v>
      </c>
      <c r="X460" s="43">
        <v>4.8400999999999996</v>
      </c>
      <c r="Y460" s="114" t="s">
        <v>2895</v>
      </c>
      <c r="Z460" s="44">
        <v>4</v>
      </c>
      <c r="AA460" s="115" t="s">
        <v>3107</v>
      </c>
      <c r="AB460" s="44">
        <v>1</v>
      </c>
      <c r="AC460" s="45"/>
    </row>
    <row r="461" spans="1:29" ht="12" customHeight="1" x14ac:dyDescent="0.2">
      <c r="A461" s="37">
        <v>460</v>
      </c>
      <c r="B461" s="38" t="s">
        <v>11</v>
      </c>
      <c r="C461" s="39" t="s">
        <v>1377</v>
      </c>
      <c r="D461" s="40">
        <v>44101</v>
      </c>
      <c r="E461" s="38">
        <v>1</v>
      </c>
      <c r="F461" s="38"/>
      <c r="G461" s="38" t="s">
        <v>2</v>
      </c>
      <c r="H461" s="38" t="s">
        <v>2</v>
      </c>
      <c r="I461" s="48">
        <v>1188</v>
      </c>
      <c r="J461" s="48">
        <v>2894</v>
      </c>
      <c r="K461" s="39">
        <v>0</v>
      </c>
      <c r="L461" s="41">
        <f>SUM(Data5[[#This Row],[CHELTUIELI DE PERSONAL LEI]:[CHELTUIELI DE CAPITAL (ACTIVE NEFINANCIARE ) LEI]])</f>
        <v>4082</v>
      </c>
      <c r="M461" s="41">
        <f>Data5[[#This Row],[TOTAL CHELTUIELI LEI]]/Data5[[#This Row],[CURS VALUTAR EURO BNR 22 07 2020]]</f>
        <v>843.37100473130727</v>
      </c>
      <c r="N461" s="49">
        <v>1394</v>
      </c>
      <c r="O461" s="42"/>
      <c r="P461" s="42">
        <v>838</v>
      </c>
      <c r="Q461" s="42"/>
      <c r="R461" s="42">
        <f>Data5[[#This Row],[PERSOANE ÎNSCRISE ÎN LISTELE ELECTORALE (TURUL 1)            ]]+Data5[[#This Row],[PERSOANE ÎNSCRISE ÎN LISTELE ELECTORALE (TURUL AL 2-LEA)]]</f>
        <v>1394</v>
      </c>
      <c r="S461" s="42">
        <f>Data5[[#This Row],[PERSOANE CARE AU PARTICIPAT LA VOT (TURUL 1)]]+Data5[[#This Row],[PERSOANE CARE AU PARTICIPAT LA VOT  (TURUL AL 2-LEA)]]</f>
        <v>838</v>
      </c>
      <c r="T461" s="41">
        <f>Data5[[#This Row],[TOTAL CHELTUIELI LEI]]/Data5[[#This Row],[NUMĂRUL PERSOANELOR ÎNSCRISE ÎN LISTELE ELECTORALE]]</f>
        <v>2.9282639885222381</v>
      </c>
      <c r="U461" s="41">
        <f>Data5[[#This Row],[TOTAL CHELTUIELI EURO]]/Data5[[#This Row],[NUMĂRUL PERSOANELOR ÎNSCRISE ÎN LISTELE ELECTORALE]]</f>
        <v>0.60500072075416589</v>
      </c>
      <c r="V461" s="41">
        <f>Data5[[#This Row],[TOTAL CHELTUIELI LEI]]/Data5[[#This Row],[NUMĂRUL PERSOANELOR CARE AU PARTICIPAT LA VOT]]</f>
        <v>4.8711217183770881</v>
      </c>
      <c r="W461" s="41">
        <f>Data5[[#This Row],[TOTAL CHELTUIELI EURO]]/Data5[[#This Row],[NUMĂRUL PERSOANELOR CARE AU PARTICIPAT LA VOT]]</f>
        <v>1.0064093135218464</v>
      </c>
      <c r="X461" s="43">
        <v>4.8400999999999996</v>
      </c>
      <c r="Y461" s="114" t="s">
        <v>2891</v>
      </c>
      <c r="Z461" s="44">
        <v>2</v>
      </c>
      <c r="AA461" s="115" t="s">
        <v>3105</v>
      </c>
      <c r="AB461" s="44">
        <v>0</v>
      </c>
      <c r="AC461" s="45"/>
    </row>
    <row r="462" spans="1:29" ht="12" customHeight="1" x14ac:dyDescent="0.2">
      <c r="A462" s="37">
        <v>461</v>
      </c>
      <c r="B462" s="38" t="s">
        <v>11</v>
      </c>
      <c r="C462" s="39" t="s">
        <v>1378</v>
      </c>
      <c r="D462" s="40">
        <v>44101</v>
      </c>
      <c r="E462" s="38">
        <v>1</v>
      </c>
      <c r="F462" s="38"/>
      <c r="G462" s="38" t="s">
        <v>2</v>
      </c>
      <c r="H462" s="38" t="s">
        <v>2</v>
      </c>
      <c r="I462" s="48">
        <v>4100</v>
      </c>
      <c r="J462" s="48">
        <v>9541</v>
      </c>
      <c r="K462" s="39">
        <v>0</v>
      </c>
      <c r="L462" s="41">
        <f>SUM(Data5[[#This Row],[CHELTUIELI DE PERSONAL LEI]:[CHELTUIELI DE CAPITAL (ACTIVE NEFINANCIARE ) LEI]])</f>
        <v>13641</v>
      </c>
      <c r="M462" s="41">
        <f>Data5[[#This Row],[TOTAL CHELTUIELI LEI]]/Data5[[#This Row],[CURS VALUTAR EURO BNR 22 07 2020]]</f>
        <v>2818.3301997892609</v>
      </c>
      <c r="N462" s="49">
        <v>3365</v>
      </c>
      <c r="O462" s="42"/>
      <c r="P462" s="42">
        <v>1753</v>
      </c>
      <c r="Q462" s="42"/>
      <c r="R462" s="42">
        <f>Data5[[#This Row],[PERSOANE ÎNSCRISE ÎN LISTELE ELECTORALE (TURUL 1)            ]]+Data5[[#This Row],[PERSOANE ÎNSCRISE ÎN LISTELE ELECTORALE (TURUL AL 2-LEA)]]</f>
        <v>3365</v>
      </c>
      <c r="S462" s="42">
        <f>Data5[[#This Row],[PERSOANE CARE AU PARTICIPAT LA VOT (TURUL 1)]]+Data5[[#This Row],[PERSOANE CARE AU PARTICIPAT LA VOT  (TURUL AL 2-LEA)]]</f>
        <v>1753</v>
      </c>
      <c r="T462" s="41">
        <f>Data5[[#This Row],[TOTAL CHELTUIELI LEI]]/Data5[[#This Row],[NUMĂRUL PERSOANELOR ÎNSCRISE ÎN LISTELE ELECTORALE]]</f>
        <v>4.0537890044576521</v>
      </c>
      <c r="U462" s="41">
        <f>Data5[[#This Row],[TOTAL CHELTUIELI EURO]]/Data5[[#This Row],[NUMĂRUL PERSOANELOR ÎNSCRISE ÎN LISTELE ELECTORALE]]</f>
        <v>0.83754240706961691</v>
      </c>
      <c r="V462" s="41">
        <f>Data5[[#This Row],[TOTAL CHELTUIELI LEI]]/Data5[[#This Row],[NUMĂRUL PERSOANELOR CARE AU PARTICIPAT LA VOT]]</f>
        <v>7.7815173987450086</v>
      </c>
      <c r="W462" s="41">
        <f>Data5[[#This Row],[TOTAL CHELTUIELI EURO]]/Data5[[#This Row],[NUMĂRUL PERSOANELOR CARE AU PARTICIPAT LA VOT]]</f>
        <v>1.607718311345842</v>
      </c>
      <c r="X462" s="43">
        <v>4.8400999999999996</v>
      </c>
      <c r="Y462" s="114" t="s">
        <v>2895</v>
      </c>
      <c r="Z462" s="44">
        <v>4</v>
      </c>
      <c r="AA462" s="115" t="s">
        <v>3105</v>
      </c>
      <c r="AB462" s="44">
        <v>0</v>
      </c>
      <c r="AC462" s="45"/>
    </row>
    <row r="463" spans="1:29" ht="12" customHeight="1" x14ac:dyDescent="0.2">
      <c r="A463" s="37">
        <v>462</v>
      </c>
      <c r="B463" s="38" t="s">
        <v>11</v>
      </c>
      <c r="C463" s="39" t="s">
        <v>1379</v>
      </c>
      <c r="D463" s="40">
        <v>44101</v>
      </c>
      <c r="E463" s="38">
        <v>1</v>
      </c>
      <c r="F463" s="38"/>
      <c r="G463" s="38" t="s">
        <v>2</v>
      </c>
      <c r="H463" s="38" t="s">
        <v>2</v>
      </c>
      <c r="I463" s="48">
        <v>3000</v>
      </c>
      <c r="J463" s="48">
        <v>10240</v>
      </c>
      <c r="K463" s="39">
        <v>0</v>
      </c>
      <c r="L463" s="41">
        <f>SUM(Data5[[#This Row],[CHELTUIELI DE PERSONAL LEI]:[CHELTUIELI DE CAPITAL (ACTIVE NEFINANCIARE ) LEI]])</f>
        <v>13240</v>
      </c>
      <c r="M463" s="41">
        <f>Data5[[#This Row],[TOTAL CHELTUIELI LEI]]/Data5[[#This Row],[CURS VALUTAR EURO BNR 22 07 2020]]</f>
        <v>2735.4806718869445</v>
      </c>
      <c r="N463" s="49">
        <v>2282</v>
      </c>
      <c r="O463" s="42"/>
      <c r="P463" s="42">
        <v>1500</v>
      </c>
      <c r="Q463" s="42"/>
      <c r="R463" s="42">
        <f>Data5[[#This Row],[PERSOANE ÎNSCRISE ÎN LISTELE ELECTORALE (TURUL 1)            ]]+Data5[[#This Row],[PERSOANE ÎNSCRISE ÎN LISTELE ELECTORALE (TURUL AL 2-LEA)]]</f>
        <v>2282</v>
      </c>
      <c r="S463" s="42">
        <f>Data5[[#This Row],[PERSOANE CARE AU PARTICIPAT LA VOT (TURUL 1)]]+Data5[[#This Row],[PERSOANE CARE AU PARTICIPAT LA VOT  (TURUL AL 2-LEA)]]</f>
        <v>1500</v>
      </c>
      <c r="T463" s="41">
        <f>Data5[[#This Row],[TOTAL CHELTUIELI LEI]]/Data5[[#This Row],[NUMĂRUL PERSOANELOR ÎNSCRISE ÎN LISTELE ELECTORALE]]</f>
        <v>5.8019281332164772</v>
      </c>
      <c r="U463" s="41">
        <f>Data5[[#This Row],[TOTAL CHELTUIELI EURO]]/Data5[[#This Row],[NUMĂRUL PERSOANELOR ÎNSCRISE ÎN LISTELE ELECTORALE]]</f>
        <v>1.1987207151125963</v>
      </c>
      <c r="V463" s="41">
        <f>Data5[[#This Row],[TOTAL CHELTUIELI LEI]]/Data5[[#This Row],[NUMĂRUL PERSOANELOR CARE AU PARTICIPAT LA VOT]]</f>
        <v>8.8266666666666662</v>
      </c>
      <c r="W463" s="41">
        <f>Data5[[#This Row],[TOTAL CHELTUIELI EURO]]/Data5[[#This Row],[NUMĂRUL PERSOANELOR CARE AU PARTICIPAT LA VOT]]</f>
        <v>1.823653781257963</v>
      </c>
      <c r="X463" s="43">
        <v>4.8400999999999996</v>
      </c>
      <c r="Y463" s="114" t="s">
        <v>2892</v>
      </c>
      <c r="Z463" s="44">
        <v>5</v>
      </c>
      <c r="AA463" s="115" t="s">
        <v>3107</v>
      </c>
      <c r="AB463" s="44">
        <v>1</v>
      </c>
      <c r="AC463" s="45"/>
    </row>
    <row r="464" spans="1:29" ht="12" customHeight="1" x14ac:dyDescent="0.2">
      <c r="A464" s="37">
        <v>463</v>
      </c>
      <c r="B464" s="38" t="s">
        <v>11</v>
      </c>
      <c r="C464" s="39" t="s">
        <v>1380</v>
      </c>
      <c r="D464" s="40">
        <v>44101</v>
      </c>
      <c r="E464" s="38">
        <v>1</v>
      </c>
      <c r="F464" s="38"/>
      <c r="G464" s="38" t="s">
        <v>2</v>
      </c>
      <c r="H464" s="38" t="s">
        <v>2</v>
      </c>
      <c r="I464" s="48">
        <v>6750</v>
      </c>
      <c r="J464" s="48">
        <v>12240</v>
      </c>
      <c r="K464" s="48">
        <v>6961</v>
      </c>
      <c r="L464" s="41">
        <f>SUM(Data5[[#This Row],[CHELTUIELI DE PERSONAL LEI]:[CHELTUIELI DE CAPITAL (ACTIVE NEFINANCIARE ) LEI]])</f>
        <v>25951</v>
      </c>
      <c r="M464" s="41">
        <f>Data5[[#This Row],[TOTAL CHELTUIELI LEI]]/Data5[[#This Row],[CURS VALUTAR EURO BNR 22 07 2020]]</f>
        <v>5361.6660812793125</v>
      </c>
      <c r="N464" s="49">
        <v>2351</v>
      </c>
      <c r="O464" s="42"/>
      <c r="P464" s="42">
        <v>1419</v>
      </c>
      <c r="Q464" s="42"/>
      <c r="R464" s="42">
        <f>Data5[[#This Row],[PERSOANE ÎNSCRISE ÎN LISTELE ELECTORALE (TURUL 1)            ]]+Data5[[#This Row],[PERSOANE ÎNSCRISE ÎN LISTELE ELECTORALE (TURUL AL 2-LEA)]]</f>
        <v>2351</v>
      </c>
      <c r="S464" s="42">
        <f>Data5[[#This Row],[PERSOANE CARE AU PARTICIPAT LA VOT (TURUL 1)]]+Data5[[#This Row],[PERSOANE CARE AU PARTICIPAT LA VOT  (TURUL AL 2-LEA)]]</f>
        <v>1419</v>
      </c>
      <c r="T464" s="41">
        <f>Data5[[#This Row],[TOTAL CHELTUIELI LEI]]/Data5[[#This Row],[NUMĂRUL PERSOANELOR ÎNSCRISE ÎN LISTELE ELECTORALE]]</f>
        <v>11.038281582305402</v>
      </c>
      <c r="U464" s="41">
        <f>Data5[[#This Row],[TOTAL CHELTUIELI EURO]]/Data5[[#This Row],[NUMĂRUL PERSOANELOR ÎNSCRISE ÎN LISTELE ELECTORALE]]</f>
        <v>2.2805895709397332</v>
      </c>
      <c r="V464" s="41">
        <f>Data5[[#This Row],[TOTAL CHELTUIELI LEI]]/Data5[[#This Row],[NUMĂRUL PERSOANELOR CARE AU PARTICIPAT LA VOT]]</f>
        <v>18.288231148696266</v>
      </c>
      <c r="W464" s="41">
        <f>Data5[[#This Row],[TOTAL CHELTUIELI EURO]]/Data5[[#This Row],[NUMĂRUL PERSOANELOR CARE AU PARTICIPAT LA VOT]]</f>
        <v>3.7784820868775988</v>
      </c>
      <c r="X464" s="43">
        <v>4.8400999999999996</v>
      </c>
      <c r="Y464" s="114" t="s">
        <v>2888</v>
      </c>
      <c r="Z464" s="44">
        <v>11</v>
      </c>
      <c r="AA464" s="115" t="s">
        <v>3108</v>
      </c>
      <c r="AB464" s="44">
        <v>2</v>
      </c>
      <c r="AC464" s="45"/>
    </row>
    <row r="465" spans="1:29" ht="12" customHeight="1" x14ac:dyDescent="0.2">
      <c r="A465" s="37">
        <v>464</v>
      </c>
      <c r="B465" s="38" t="s">
        <v>11</v>
      </c>
      <c r="C465" s="39" t="s">
        <v>1381</v>
      </c>
      <c r="D465" s="40">
        <v>44101</v>
      </c>
      <c r="E465" s="38">
        <v>1</v>
      </c>
      <c r="F465" s="38"/>
      <c r="G465" s="38" t="s">
        <v>2</v>
      </c>
      <c r="H465" s="38" t="s">
        <v>2</v>
      </c>
      <c r="I465" s="48">
        <v>4000</v>
      </c>
      <c r="J465" s="48">
        <v>1700</v>
      </c>
      <c r="K465" s="39">
        <v>0</v>
      </c>
      <c r="L465" s="41">
        <f>SUM(Data5[[#This Row],[CHELTUIELI DE PERSONAL LEI]:[CHELTUIELI DE CAPITAL (ACTIVE NEFINANCIARE ) LEI]])</f>
        <v>5700</v>
      </c>
      <c r="M465" s="41">
        <f>Data5[[#This Row],[TOTAL CHELTUIELI LEI]]/Data5[[#This Row],[CURS VALUTAR EURO BNR 22 07 2020]]</f>
        <v>1177.6616185616001</v>
      </c>
      <c r="N465" s="49">
        <v>1803</v>
      </c>
      <c r="O465" s="42"/>
      <c r="P465" s="42">
        <v>1155</v>
      </c>
      <c r="Q465" s="42"/>
      <c r="R465" s="42">
        <f>Data5[[#This Row],[PERSOANE ÎNSCRISE ÎN LISTELE ELECTORALE (TURUL 1)            ]]+Data5[[#This Row],[PERSOANE ÎNSCRISE ÎN LISTELE ELECTORALE (TURUL AL 2-LEA)]]</f>
        <v>1803</v>
      </c>
      <c r="S465" s="42">
        <f>Data5[[#This Row],[PERSOANE CARE AU PARTICIPAT LA VOT (TURUL 1)]]+Data5[[#This Row],[PERSOANE CARE AU PARTICIPAT LA VOT  (TURUL AL 2-LEA)]]</f>
        <v>1155</v>
      </c>
      <c r="T465" s="41">
        <f>Data5[[#This Row],[TOTAL CHELTUIELI LEI]]/Data5[[#This Row],[NUMĂRUL PERSOANELOR ÎNSCRISE ÎN LISTELE ELECTORALE]]</f>
        <v>3.1613976705490847</v>
      </c>
      <c r="U465" s="41">
        <f>Data5[[#This Row],[TOTAL CHELTUIELI EURO]]/Data5[[#This Row],[NUMĂRUL PERSOANELOR ÎNSCRISE ÎN LISTELE ELECTORALE]]</f>
        <v>0.65316784168696618</v>
      </c>
      <c r="V465" s="41">
        <f>Data5[[#This Row],[TOTAL CHELTUIELI LEI]]/Data5[[#This Row],[NUMĂRUL PERSOANELOR CARE AU PARTICIPAT LA VOT]]</f>
        <v>4.9350649350649354</v>
      </c>
      <c r="W465" s="41">
        <f>Data5[[#This Row],[TOTAL CHELTUIELI EURO]]/Data5[[#This Row],[NUMĂRUL PERSOANELOR CARE AU PARTICIPAT LA VOT]]</f>
        <v>1.0196204489710823</v>
      </c>
      <c r="X465" s="43">
        <v>4.8400999999999996</v>
      </c>
      <c r="Y465" s="114" t="s">
        <v>2884</v>
      </c>
      <c r="Z465" s="44">
        <v>3</v>
      </c>
      <c r="AA465" s="115" t="s">
        <v>3105</v>
      </c>
      <c r="AB465" s="44">
        <v>0</v>
      </c>
      <c r="AC465" s="45"/>
    </row>
    <row r="466" spans="1:29" ht="12" customHeight="1" x14ac:dyDescent="0.2">
      <c r="A466" s="37">
        <v>465</v>
      </c>
      <c r="B466" s="38" t="s">
        <v>11</v>
      </c>
      <c r="C466" s="39" t="s">
        <v>1382</v>
      </c>
      <c r="D466" s="40">
        <v>44101</v>
      </c>
      <c r="E466" s="38">
        <v>1</v>
      </c>
      <c r="F466" s="38"/>
      <c r="G466" s="38" t="s">
        <v>2</v>
      </c>
      <c r="H466" s="38" t="s">
        <v>2</v>
      </c>
      <c r="I466" s="48">
        <v>2000</v>
      </c>
      <c r="J466" s="48">
        <v>5546</v>
      </c>
      <c r="K466" s="39">
        <v>0</v>
      </c>
      <c r="L466" s="41">
        <f>SUM(Data5[[#This Row],[CHELTUIELI DE PERSONAL LEI]:[CHELTUIELI DE CAPITAL (ACTIVE NEFINANCIARE ) LEI]])</f>
        <v>7546</v>
      </c>
      <c r="M466" s="41">
        <f>Data5[[#This Row],[TOTAL CHELTUIELI LEI]]/Data5[[#This Row],[CURS VALUTAR EURO BNR 22 07 2020]]</f>
        <v>1559.0586971343569</v>
      </c>
      <c r="N466" s="49">
        <v>1238</v>
      </c>
      <c r="O466" s="42"/>
      <c r="P466" s="42">
        <v>877</v>
      </c>
      <c r="Q466" s="42"/>
      <c r="R466" s="42">
        <f>Data5[[#This Row],[PERSOANE ÎNSCRISE ÎN LISTELE ELECTORALE (TURUL 1)            ]]+Data5[[#This Row],[PERSOANE ÎNSCRISE ÎN LISTELE ELECTORALE (TURUL AL 2-LEA)]]</f>
        <v>1238</v>
      </c>
      <c r="S466" s="42">
        <f>Data5[[#This Row],[PERSOANE CARE AU PARTICIPAT LA VOT (TURUL 1)]]+Data5[[#This Row],[PERSOANE CARE AU PARTICIPAT LA VOT  (TURUL AL 2-LEA)]]</f>
        <v>877</v>
      </c>
      <c r="T466" s="41">
        <f>Data5[[#This Row],[TOTAL CHELTUIELI LEI]]/Data5[[#This Row],[NUMĂRUL PERSOANELOR ÎNSCRISE ÎN LISTELE ELECTORALE]]</f>
        <v>6.095315024232633</v>
      </c>
      <c r="U466" s="41">
        <f>Data5[[#This Row],[TOTAL CHELTUIELI EURO]]/Data5[[#This Row],[NUMĂRUL PERSOANELOR ÎNSCRISE ÎN LISTELE ELECTORALE]]</f>
        <v>1.259336588961516</v>
      </c>
      <c r="V466" s="41">
        <f>Data5[[#This Row],[TOTAL CHELTUIELI LEI]]/Data5[[#This Row],[NUMĂRUL PERSOANELOR CARE AU PARTICIPAT LA VOT]]</f>
        <v>8.604332953249715</v>
      </c>
      <c r="W466" s="41">
        <f>Data5[[#This Row],[TOTAL CHELTUIELI EURO]]/Data5[[#This Row],[NUMĂRUL PERSOANELOR CARE AU PARTICIPAT LA VOT]]</f>
        <v>1.77771801269596</v>
      </c>
      <c r="X466" s="43">
        <v>4.8400999999999996</v>
      </c>
      <c r="Y466" s="114" t="s">
        <v>2889</v>
      </c>
      <c r="Z466" s="44">
        <v>6</v>
      </c>
      <c r="AA466" s="115" t="s">
        <v>3107</v>
      </c>
      <c r="AB466" s="44">
        <v>1</v>
      </c>
      <c r="AC466" s="45"/>
    </row>
    <row r="467" spans="1:29" ht="12" customHeight="1" x14ac:dyDescent="0.2">
      <c r="A467" s="37">
        <v>466</v>
      </c>
      <c r="B467" s="38" t="s">
        <v>11</v>
      </c>
      <c r="C467" s="39" t="s">
        <v>1383</v>
      </c>
      <c r="D467" s="40">
        <v>44101</v>
      </c>
      <c r="E467" s="38">
        <v>1</v>
      </c>
      <c r="F467" s="38"/>
      <c r="G467" s="38" t="s">
        <v>2</v>
      </c>
      <c r="H467" s="38" t="s">
        <v>2</v>
      </c>
      <c r="I467" s="48">
        <v>2800</v>
      </c>
      <c r="J467" s="48">
        <v>3427</v>
      </c>
      <c r="K467" s="39">
        <v>0</v>
      </c>
      <c r="L467" s="41">
        <f>SUM(Data5[[#This Row],[CHELTUIELI DE PERSONAL LEI]:[CHELTUIELI DE CAPITAL (ACTIVE NEFINANCIARE ) LEI]])</f>
        <v>6227</v>
      </c>
      <c r="M467" s="41">
        <f>Data5[[#This Row],[TOTAL CHELTUIELI LEI]]/Data5[[#This Row],[CURS VALUTAR EURO BNR 22 07 2020]]</f>
        <v>1286.5436664531726</v>
      </c>
      <c r="N467" s="42">
        <v>981</v>
      </c>
      <c r="O467" s="42"/>
      <c r="P467" s="42">
        <v>534</v>
      </c>
      <c r="Q467" s="42"/>
      <c r="R467" s="42">
        <f>Data5[[#This Row],[PERSOANE ÎNSCRISE ÎN LISTELE ELECTORALE (TURUL 1)            ]]+Data5[[#This Row],[PERSOANE ÎNSCRISE ÎN LISTELE ELECTORALE (TURUL AL 2-LEA)]]</f>
        <v>981</v>
      </c>
      <c r="S467" s="42">
        <f>Data5[[#This Row],[PERSOANE CARE AU PARTICIPAT LA VOT (TURUL 1)]]+Data5[[#This Row],[PERSOANE CARE AU PARTICIPAT LA VOT  (TURUL AL 2-LEA)]]</f>
        <v>534</v>
      </c>
      <c r="T467" s="41">
        <f>Data5[[#This Row],[TOTAL CHELTUIELI LEI]]/Data5[[#This Row],[NUMĂRUL PERSOANELOR ÎNSCRISE ÎN LISTELE ELECTORALE]]</f>
        <v>6.347604485219164</v>
      </c>
      <c r="U467" s="41">
        <f>Data5[[#This Row],[TOTAL CHELTUIELI EURO]]/Data5[[#This Row],[NUMĂRUL PERSOANELOR ÎNSCRISE ÎN LISTELE ELECTORALE]]</f>
        <v>1.3114614336933461</v>
      </c>
      <c r="V467" s="41">
        <f>Data5[[#This Row],[TOTAL CHELTUIELI LEI]]/Data5[[#This Row],[NUMĂRUL PERSOANELOR CARE AU PARTICIPAT LA VOT]]</f>
        <v>11.661048689138577</v>
      </c>
      <c r="W467" s="41">
        <f>Data5[[#This Row],[TOTAL CHELTUIELI EURO]]/Data5[[#This Row],[NUMĂRUL PERSOANELOR CARE AU PARTICIPAT LA VOT]]</f>
        <v>2.4092578023467652</v>
      </c>
      <c r="X467" s="43">
        <v>4.8400999999999996</v>
      </c>
      <c r="Y467" s="114" t="s">
        <v>2889</v>
      </c>
      <c r="Z467" s="44">
        <v>6</v>
      </c>
      <c r="AA467" s="115" t="s">
        <v>3107</v>
      </c>
      <c r="AB467" s="44">
        <v>1</v>
      </c>
      <c r="AC467" s="45"/>
    </row>
    <row r="468" spans="1:29" ht="12" customHeight="1" x14ac:dyDescent="0.2">
      <c r="A468" s="37">
        <v>467</v>
      </c>
      <c r="B468" s="38" t="s">
        <v>11</v>
      </c>
      <c r="C468" s="39" t="s">
        <v>1384</v>
      </c>
      <c r="D468" s="40">
        <v>44101</v>
      </c>
      <c r="E468" s="38">
        <v>1</v>
      </c>
      <c r="F468" s="38"/>
      <c r="G468" s="38" t="s">
        <v>2</v>
      </c>
      <c r="H468" s="38" t="s">
        <v>2</v>
      </c>
      <c r="I468" s="48">
        <v>1800</v>
      </c>
      <c r="J468" s="48">
        <v>1950</v>
      </c>
      <c r="K468" s="39">
        <v>0</v>
      </c>
      <c r="L468" s="41">
        <f>SUM(Data5[[#This Row],[CHELTUIELI DE PERSONAL LEI]:[CHELTUIELI DE CAPITAL (ACTIVE NEFINANCIARE ) LEI]])</f>
        <v>3750</v>
      </c>
      <c r="M468" s="41">
        <f>Data5[[#This Row],[TOTAL CHELTUIELI LEI]]/Data5[[#This Row],[CURS VALUTAR EURO BNR 22 07 2020]]</f>
        <v>774.77738063263166</v>
      </c>
      <c r="N468" s="49">
        <v>1621</v>
      </c>
      <c r="O468" s="42"/>
      <c r="P468" s="42">
        <v>937</v>
      </c>
      <c r="Q468" s="42"/>
      <c r="R468" s="42">
        <f>Data5[[#This Row],[PERSOANE ÎNSCRISE ÎN LISTELE ELECTORALE (TURUL 1)            ]]+Data5[[#This Row],[PERSOANE ÎNSCRISE ÎN LISTELE ELECTORALE (TURUL AL 2-LEA)]]</f>
        <v>1621</v>
      </c>
      <c r="S468" s="42">
        <f>Data5[[#This Row],[PERSOANE CARE AU PARTICIPAT LA VOT (TURUL 1)]]+Data5[[#This Row],[PERSOANE CARE AU PARTICIPAT LA VOT  (TURUL AL 2-LEA)]]</f>
        <v>937</v>
      </c>
      <c r="T468" s="41">
        <f>Data5[[#This Row],[TOTAL CHELTUIELI LEI]]/Data5[[#This Row],[NUMĂRUL PERSOANELOR ÎNSCRISE ÎN LISTELE ELECTORALE]]</f>
        <v>2.313386798272671</v>
      </c>
      <c r="U468" s="41">
        <f>Data5[[#This Row],[TOTAL CHELTUIELI EURO]]/Data5[[#This Row],[NUMĂRUL PERSOANELOR ÎNSCRISE ÎN LISTELE ELECTORALE]]</f>
        <v>0.47796260372154947</v>
      </c>
      <c r="V468" s="41">
        <f>Data5[[#This Row],[TOTAL CHELTUIELI LEI]]/Data5[[#This Row],[NUMĂRUL PERSOANELOR CARE AU PARTICIPAT LA VOT]]</f>
        <v>4.0021344717182501</v>
      </c>
      <c r="W468" s="41">
        <f>Data5[[#This Row],[TOTAL CHELTUIELI EURO]]/Data5[[#This Row],[NUMĂRUL PERSOANELOR CARE AU PARTICIPAT LA VOT]]</f>
        <v>0.82687020344998041</v>
      </c>
      <c r="X468" s="43">
        <v>4.8400999999999996</v>
      </c>
      <c r="Y468" s="114" t="s">
        <v>2891</v>
      </c>
      <c r="Z468" s="44">
        <v>2</v>
      </c>
      <c r="AA468" s="115" t="s">
        <v>3105</v>
      </c>
      <c r="AB468" s="44">
        <v>0</v>
      </c>
      <c r="AC468" s="45"/>
    </row>
    <row r="469" spans="1:29" ht="12" customHeight="1" x14ac:dyDescent="0.2">
      <c r="A469" s="37">
        <v>468</v>
      </c>
      <c r="B469" s="38" t="s">
        <v>11</v>
      </c>
      <c r="C469" s="39" t="s">
        <v>1385</v>
      </c>
      <c r="D469" s="40">
        <v>44101</v>
      </c>
      <c r="E469" s="38">
        <v>1</v>
      </c>
      <c r="F469" s="38"/>
      <c r="G469" s="38" t="s">
        <v>2</v>
      </c>
      <c r="H469" s="38" t="s">
        <v>2</v>
      </c>
      <c r="I469" s="48">
        <v>6400</v>
      </c>
      <c r="J469" s="48">
        <v>9193</v>
      </c>
      <c r="K469" s="39">
        <v>0</v>
      </c>
      <c r="L469" s="41">
        <f>SUM(Data5[[#This Row],[CHELTUIELI DE PERSONAL LEI]:[CHELTUIELI DE CAPITAL (ACTIVE NEFINANCIARE ) LEI]])</f>
        <v>15593</v>
      </c>
      <c r="M469" s="41">
        <f>Data5[[#This Row],[TOTAL CHELTUIELI LEI]]/Data5[[#This Row],[CURS VALUTAR EURO BNR 22 07 2020]]</f>
        <v>3221.6276523212332</v>
      </c>
      <c r="N469" s="49">
        <v>4154</v>
      </c>
      <c r="O469" s="42"/>
      <c r="P469" s="42">
        <v>2046</v>
      </c>
      <c r="Q469" s="42"/>
      <c r="R469" s="42">
        <f>Data5[[#This Row],[PERSOANE ÎNSCRISE ÎN LISTELE ELECTORALE (TURUL 1)            ]]+Data5[[#This Row],[PERSOANE ÎNSCRISE ÎN LISTELE ELECTORALE (TURUL AL 2-LEA)]]</f>
        <v>4154</v>
      </c>
      <c r="S469" s="42">
        <f>Data5[[#This Row],[PERSOANE CARE AU PARTICIPAT LA VOT (TURUL 1)]]+Data5[[#This Row],[PERSOANE CARE AU PARTICIPAT LA VOT  (TURUL AL 2-LEA)]]</f>
        <v>2046</v>
      </c>
      <c r="T469" s="41">
        <f>Data5[[#This Row],[TOTAL CHELTUIELI LEI]]/Data5[[#This Row],[NUMĂRUL PERSOANELOR ÎNSCRISE ÎN LISTELE ELECTORALE]]</f>
        <v>3.7537313432835822</v>
      </c>
      <c r="U469" s="41">
        <f>Data5[[#This Row],[TOTAL CHELTUIELI EURO]]/Data5[[#This Row],[NUMĂRUL PERSOANELOR ÎNSCRISE ÎN LISTELE ELECTORALE]]</f>
        <v>0.77554830339943026</v>
      </c>
      <c r="V469" s="41">
        <f>Data5[[#This Row],[TOTAL CHELTUIELI LEI]]/Data5[[#This Row],[NUMĂRUL PERSOANELOR CARE AU PARTICIPAT LA VOT]]</f>
        <v>7.6212121212121211</v>
      </c>
      <c r="W469" s="41">
        <f>Data5[[#This Row],[TOTAL CHELTUIELI EURO]]/Data5[[#This Row],[NUMĂRUL PERSOANELOR CARE AU PARTICIPAT LA VOT]]</f>
        <v>1.5745980705382372</v>
      </c>
      <c r="X469" s="43">
        <v>4.8400999999999996</v>
      </c>
      <c r="Y469" s="114" t="s">
        <v>2884</v>
      </c>
      <c r="Z469" s="44">
        <v>3</v>
      </c>
      <c r="AA469" s="115" t="s">
        <v>3105</v>
      </c>
      <c r="AB469" s="44">
        <v>0</v>
      </c>
      <c r="AC469" s="45"/>
    </row>
    <row r="470" spans="1:29" ht="12" customHeight="1" x14ac:dyDescent="0.2">
      <c r="A470" s="37">
        <v>469</v>
      </c>
      <c r="B470" s="38" t="s">
        <v>11</v>
      </c>
      <c r="C470" s="39" t="s">
        <v>1386</v>
      </c>
      <c r="D470" s="40">
        <v>44101</v>
      </c>
      <c r="E470" s="38">
        <v>1</v>
      </c>
      <c r="F470" s="38"/>
      <c r="G470" s="38" t="s">
        <v>2</v>
      </c>
      <c r="H470" s="38" t="s">
        <v>2</v>
      </c>
      <c r="I470" s="48">
        <v>4200</v>
      </c>
      <c r="J470" s="48">
        <v>3573</v>
      </c>
      <c r="K470" s="39">
        <v>0</v>
      </c>
      <c r="L470" s="41">
        <f>SUM(Data5[[#This Row],[CHELTUIELI DE PERSONAL LEI]:[CHELTUIELI DE CAPITAL (ACTIVE NEFINANCIARE ) LEI]])</f>
        <v>7773</v>
      </c>
      <c r="M470" s="41">
        <f>Data5[[#This Row],[TOTAL CHELTUIELI LEI]]/Data5[[#This Row],[CURS VALUTAR EURO BNR 22 07 2020]]</f>
        <v>1605.9585545753189</v>
      </c>
      <c r="N470" s="49">
        <v>2542</v>
      </c>
      <c r="O470" s="42"/>
      <c r="P470" s="42">
        <v>1539</v>
      </c>
      <c r="Q470" s="42"/>
      <c r="R470" s="42">
        <f>Data5[[#This Row],[PERSOANE ÎNSCRISE ÎN LISTELE ELECTORALE (TURUL 1)            ]]+Data5[[#This Row],[PERSOANE ÎNSCRISE ÎN LISTELE ELECTORALE (TURUL AL 2-LEA)]]</f>
        <v>2542</v>
      </c>
      <c r="S470" s="42">
        <f>Data5[[#This Row],[PERSOANE CARE AU PARTICIPAT LA VOT (TURUL 1)]]+Data5[[#This Row],[PERSOANE CARE AU PARTICIPAT LA VOT  (TURUL AL 2-LEA)]]</f>
        <v>1539</v>
      </c>
      <c r="T470" s="41">
        <f>Data5[[#This Row],[TOTAL CHELTUIELI LEI]]/Data5[[#This Row],[NUMĂRUL PERSOANELOR ÎNSCRISE ÎN LISTELE ELECTORALE]]</f>
        <v>3.0578284815106214</v>
      </c>
      <c r="U470" s="41">
        <f>Data5[[#This Row],[TOTAL CHELTUIELI EURO]]/Data5[[#This Row],[NUMĂRUL PERSOANELOR ÎNSCRISE ÎN LISTELE ELECTORALE]]</f>
        <v>0.63176969102097513</v>
      </c>
      <c r="V470" s="41">
        <f>Data5[[#This Row],[TOTAL CHELTUIELI LEI]]/Data5[[#This Row],[NUMĂRUL PERSOANELOR CARE AU PARTICIPAT LA VOT]]</f>
        <v>5.0506822612085767</v>
      </c>
      <c r="W470" s="41">
        <f>Data5[[#This Row],[TOTAL CHELTUIELI EURO]]/Data5[[#This Row],[NUMĂRUL PERSOANELOR CARE AU PARTICIPAT LA VOT]]</f>
        <v>1.0435078327325009</v>
      </c>
      <c r="X470" s="43">
        <v>4.8400999999999996</v>
      </c>
      <c r="Y470" s="114" t="s">
        <v>2884</v>
      </c>
      <c r="Z470" s="44">
        <v>3</v>
      </c>
      <c r="AA470" s="115" t="s">
        <v>3105</v>
      </c>
      <c r="AB470" s="44">
        <v>0</v>
      </c>
      <c r="AC470" s="45"/>
    </row>
    <row r="471" spans="1:29" ht="12" customHeight="1" x14ac:dyDescent="0.2">
      <c r="A471" s="37">
        <v>470</v>
      </c>
      <c r="B471" s="38" t="s">
        <v>11</v>
      </c>
      <c r="C471" s="39" t="s">
        <v>1387</v>
      </c>
      <c r="D471" s="40">
        <v>44101</v>
      </c>
      <c r="E471" s="38">
        <v>1</v>
      </c>
      <c r="F471" s="38"/>
      <c r="G471" s="38" t="s">
        <v>2</v>
      </c>
      <c r="H471" s="38" t="s">
        <v>2</v>
      </c>
      <c r="I471" s="48">
        <v>4000</v>
      </c>
      <c r="J471" s="48">
        <v>1325</v>
      </c>
      <c r="K471" s="39">
        <v>0</v>
      </c>
      <c r="L471" s="41">
        <f>SUM(Data5[[#This Row],[CHELTUIELI DE PERSONAL LEI]:[CHELTUIELI DE CAPITAL (ACTIVE NEFINANCIARE ) LEI]])</f>
        <v>5325</v>
      </c>
      <c r="M471" s="41">
        <f>Data5[[#This Row],[TOTAL CHELTUIELI LEI]]/Data5[[#This Row],[CURS VALUTAR EURO BNR 22 07 2020]]</f>
        <v>1100.183880498337</v>
      </c>
      <c r="N471" s="49">
        <v>6203</v>
      </c>
      <c r="O471" s="42"/>
      <c r="P471" s="42">
        <v>2729</v>
      </c>
      <c r="Q471" s="42"/>
      <c r="R471" s="42">
        <f>Data5[[#This Row],[PERSOANE ÎNSCRISE ÎN LISTELE ELECTORALE (TURUL 1)            ]]+Data5[[#This Row],[PERSOANE ÎNSCRISE ÎN LISTELE ELECTORALE (TURUL AL 2-LEA)]]</f>
        <v>6203</v>
      </c>
      <c r="S471" s="42">
        <f>Data5[[#This Row],[PERSOANE CARE AU PARTICIPAT LA VOT (TURUL 1)]]+Data5[[#This Row],[PERSOANE CARE AU PARTICIPAT LA VOT  (TURUL AL 2-LEA)]]</f>
        <v>2729</v>
      </c>
      <c r="T471" s="41">
        <f>Data5[[#This Row],[TOTAL CHELTUIELI LEI]]/Data5[[#This Row],[NUMĂRUL PERSOANELOR ÎNSCRISE ÎN LISTELE ELECTORALE]]</f>
        <v>0.85845558600677097</v>
      </c>
      <c r="U471" s="41">
        <f>Data5[[#This Row],[TOTAL CHELTUIELI EURO]]/Data5[[#This Row],[NUMĂRUL PERSOANELOR ÎNSCRISE ÎN LISTELE ELECTORALE]]</f>
        <v>0.17736319208420714</v>
      </c>
      <c r="V471" s="41">
        <f>Data5[[#This Row],[TOTAL CHELTUIELI LEI]]/Data5[[#This Row],[NUMĂRUL PERSOANELOR CARE AU PARTICIPAT LA VOT]]</f>
        <v>1.9512641993404178</v>
      </c>
      <c r="W471" s="41">
        <f>Data5[[#This Row],[TOTAL CHELTUIELI EURO]]/Data5[[#This Row],[NUMĂRUL PERSOANELOR CARE AU PARTICIPAT LA VOT]]</f>
        <v>0.40314543074325282</v>
      </c>
      <c r="X471" s="43">
        <v>4.8400999999999996</v>
      </c>
      <c r="Y471" s="114" t="s">
        <v>2890</v>
      </c>
      <c r="Z471" s="44">
        <v>0</v>
      </c>
      <c r="AA471" s="115" t="s">
        <v>3105</v>
      </c>
      <c r="AB471" s="44">
        <v>0</v>
      </c>
      <c r="AC471" s="45"/>
    </row>
    <row r="472" spans="1:29" ht="12" customHeight="1" x14ac:dyDescent="0.2">
      <c r="A472" s="37">
        <v>471</v>
      </c>
      <c r="B472" s="38" t="s">
        <v>11</v>
      </c>
      <c r="C472" s="39" t="s">
        <v>1388</v>
      </c>
      <c r="D472" s="40">
        <v>44101</v>
      </c>
      <c r="E472" s="38">
        <v>1</v>
      </c>
      <c r="F472" s="38"/>
      <c r="G472" s="38" t="s">
        <v>2</v>
      </c>
      <c r="H472" s="38" t="s">
        <v>2</v>
      </c>
      <c r="I472" s="39">
        <v>0</v>
      </c>
      <c r="J472" s="39">
        <v>10189</v>
      </c>
      <c r="K472" s="39">
        <v>0</v>
      </c>
      <c r="L472" s="41">
        <f>SUM(Data5[[#This Row],[CHELTUIELI DE PERSONAL LEI]:[CHELTUIELI DE CAPITAL (ACTIVE NEFINANCIARE ) LEI]])</f>
        <v>10189</v>
      </c>
      <c r="M472" s="41">
        <f>Data5[[#This Row],[TOTAL CHELTUIELI LEI]]/Data5[[#This Row],[CURS VALUTAR EURO BNR 22 07 2020]]</f>
        <v>2105.1217950042355</v>
      </c>
      <c r="N472" s="49">
        <v>1997</v>
      </c>
      <c r="O472" s="42"/>
      <c r="P472" s="42">
        <v>1191</v>
      </c>
      <c r="Q472" s="42"/>
      <c r="R472" s="42">
        <f>Data5[[#This Row],[PERSOANE ÎNSCRISE ÎN LISTELE ELECTORALE (TURUL 1)            ]]+Data5[[#This Row],[PERSOANE ÎNSCRISE ÎN LISTELE ELECTORALE (TURUL AL 2-LEA)]]</f>
        <v>1997</v>
      </c>
      <c r="S472" s="42">
        <f>Data5[[#This Row],[PERSOANE CARE AU PARTICIPAT LA VOT (TURUL 1)]]+Data5[[#This Row],[PERSOANE CARE AU PARTICIPAT LA VOT  (TURUL AL 2-LEA)]]</f>
        <v>1191</v>
      </c>
      <c r="T472" s="41">
        <f>Data5[[#This Row],[TOTAL CHELTUIELI LEI]]/Data5[[#This Row],[NUMĂRUL PERSOANELOR ÎNSCRISE ÎN LISTELE ELECTORALE]]</f>
        <v>5.1021532298447667</v>
      </c>
      <c r="U472" s="41">
        <f>Data5[[#This Row],[TOTAL CHELTUIELI EURO]]/Data5[[#This Row],[NUMĂRUL PERSOANELOR ÎNSCRISE ÎN LISTELE ELECTORALE]]</f>
        <v>1.0541421106681199</v>
      </c>
      <c r="V472" s="41">
        <f>Data5[[#This Row],[TOTAL CHELTUIELI LEI]]/Data5[[#This Row],[NUMĂRUL PERSOANELOR CARE AU PARTICIPAT LA VOT]]</f>
        <v>8.5549958018471877</v>
      </c>
      <c r="W472" s="41">
        <f>Data5[[#This Row],[TOTAL CHELTUIELI EURO]]/Data5[[#This Row],[NUMĂRUL PERSOANELOR CARE AU PARTICIPAT LA VOT]]</f>
        <v>1.7675245969808862</v>
      </c>
      <c r="X472" s="43">
        <v>4.8400999999999996</v>
      </c>
      <c r="Y472" s="114" t="s">
        <v>2892</v>
      </c>
      <c r="Z472" s="44">
        <v>5</v>
      </c>
      <c r="AA472" s="115" t="s">
        <v>3107</v>
      </c>
      <c r="AB472" s="44">
        <v>1</v>
      </c>
      <c r="AC472" s="45"/>
    </row>
    <row r="473" spans="1:29" ht="12" customHeight="1" x14ac:dyDescent="0.2">
      <c r="A473" s="37">
        <v>472</v>
      </c>
      <c r="B473" s="38" t="s">
        <v>11</v>
      </c>
      <c r="C473" s="39" t="s">
        <v>1389</v>
      </c>
      <c r="D473" s="40">
        <v>44101</v>
      </c>
      <c r="E473" s="38">
        <v>1</v>
      </c>
      <c r="F473" s="38"/>
      <c r="G473" s="38" t="s">
        <v>2</v>
      </c>
      <c r="H473" s="38" t="s">
        <v>2</v>
      </c>
      <c r="I473" s="39">
        <v>0</v>
      </c>
      <c r="J473" s="39">
        <v>107</v>
      </c>
      <c r="K473" s="39">
        <v>0</v>
      </c>
      <c r="L473" s="41">
        <f>SUM(Data5[[#This Row],[CHELTUIELI DE PERSONAL LEI]:[CHELTUIELI DE CAPITAL (ACTIVE NEFINANCIARE ) LEI]])</f>
        <v>107</v>
      </c>
      <c r="M473" s="41">
        <f>Data5[[#This Row],[TOTAL CHELTUIELI LEI]]/Data5[[#This Row],[CURS VALUTAR EURO BNR 22 07 2020]]</f>
        <v>22.106981260717756</v>
      </c>
      <c r="N473" s="49">
        <v>1937</v>
      </c>
      <c r="O473" s="42"/>
      <c r="P473" s="42">
        <v>1278</v>
      </c>
      <c r="Q473" s="42"/>
      <c r="R473" s="42">
        <f>Data5[[#This Row],[PERSOANE ÎNSCRISE ÎN LISTELE ELECTORALE (TURUL 1)            ]]+Data5[[#This Row],[PERSOANE ÎNSCRISE ÎN LISTELE ELECTORALE (TURUL AL 2-LEA)]]</f>
        <v>1937</v>
      </c>
      <c r="S473" s="42">
        <f>Data5[[#This Row],[PERSOANE CARE AU PARTICIPAT LA VOT (TURUL 1)]]+Data5[[#This Row],[PERSOANE CARE AU PARTICIPAT LA VOT  (TURUL AL 2-LEA)]]</f>
        <v>1278</v>
      </c>
      <c r="T473" s="41">
        <f>Data5[[#This Row],[TOTAL CHELTUIELI LEI]]/Data5[[#This Row],[NUMĂRUL PERSOANELOR ÎNSCRISE ÎN LISTELE ELECTORALE]]</f>
        <v>5.5240061951471346E-2</v>
      </c>
      <c r="U473" s="41">
        <f>Data5[[#This Row],[TOTAL CHELTUIELI EURO]]/Data5[[#This Row],[NUMĂRUL PERSOANELOR ÎNSCRISE ÎN LISTELE ELECTORALE]]</f>
        <v>1.1413000134598738E-2</v>
      </c>
      <c r="V473" s="41">
        <f>Data5[[#This Row],[TOTAL CHELTUIELI LEI]]/Data5[[#This Row],[NUMĂRUL PERSOANELOR CARE AU PARTICIPAT LA VOT]]</f>
        <v>8.3724569640062599E-2</v>
      </c>
      <c r="W473" s="41">
        <f>Data5[[#This Row],[TOTAL CHELTUIELI EURO]]/Data5[[#This Row],[NUMĂRUL PERSOANELOR CARE AU PARTICIPAT LA VOT]]</f>
        <v>1.7298107402752547E-2</v>
      </c>
      <c r="X473" s="43">
        <v>4.8400999999999996</v>
      </c>
      <c r="Y473" s="114" t="s">
        <v>2890</v>
      </c>
      <c r="Z473" s="44">
        <v>0</v>
      </c>
      <c r="AA473" s="115" t="s">
        <v>3105</v>
      </c>
      <c r="AB473" s="44">
        <v>0</v>
      </c>
      <c r="AC473" s="45"/>
    </row>
    <row r="474" spans="1:29" ht="12" customHeight="1" x14ac:dyDescent="0.2">
      <c r="A474" s="37">
        <v>473</v>
      </c>
      <c r="B474" s="38" t="s">
        <v>11</v>
      </c>
      <c r="C474" s="39" t="s">
        <v>1390</v>
      </c>
      <c r="D474" s="40">
        <v>44101</v>
      </c>
      <c r="E474" s="38">
        <v>1</v>
      </c>
      <c r="F474" s="38"/>
      <c r="G474" s="38" t="s">
        <v>2</v>
      </c>
      <c r="H474" s="38" t="s">
        <v>2</v>
      </c>
      <c r="I474" s="48">
        <v>2400</v>
      </c>
      <c r="J474" s="48">
        <v>11756</v>
      </c>
      <c r="K474" s="39">
        <v>0</v>
      </c>
      <c r="L474" s="41">
        <f>SUM(Data5[[#This Row],[CHELTUIELI DE PERSONAL LEI]:[CHELTUIELI DE CAPITAL (ACTIVE NEFINANCIARE ) LEI]])</f>
        <v>14156</v>
      </c>
      <c r="M474" s="41">
        <f>Data5[[#This Row],[TOTAL CHELTUIELI LEI]]/Data5[[#This Row],[CURS VALUTAR EURO BNR 22 07 2020]]</f>
        <v>2924.7329600628091</v>
      </c>
      <c r="N474" s="49">
        <v>2718</v>
      </c>
      <c r="O474" s="42"/>
      <c r="P474" s="42">
        <v>1522</v>
      </c>
      <c r="Q474" s="42"/>
      <c r="R474" s="42">
        <f>Data5[[#This Row],[PERSOANE ÎNSCRISE ÎN LISTELE ELECTORALE (TURUL 1)            ]]+Data5[[#This Row],[PERSOANE ÎNSCRISE ÎN LISTELE ELECTORALE (TURUL AL 2-LEA)]]</f>
        <v>2718</v>
      </c>
      <c r="S474" s="42">
        <f>Data5[[#This Row],[PERSOANE CARE AU PARTICIPAT LA VOT (TURUL 1)]]+Data5[[#This Row],[PERSOANE CARE AU PARTICIPAT LA VOT  (TURUL AL 2-LEA)]]</f>
        <v>1522</v>
      </c>
      <c r="T474" s="41">
        <f>Data5[[#This Row],[TOTAL CHELTUIELI LEI]]/Data5[[#This Row],[NUMĂRUL PERSOANELOR ÎNSCRISE ÎN LISTELE ELECTORALE]]</f>
        <v>5.2082413539367183</v>
      </c>
      <c r="U474" s="41">
        <f>Data5[[#This Row],[TOTAL CHELTUIELI EURO]]/Data5[[#This Row],[NUMĂRUL PERSOANELOR ÎNSCRISE ÎN LISTELE ELECTORALE]]</f>
        <v>1.0760606917081712</v>
      </c>
      <c r="V474" s="41">
        <f>Data5[[#This Row],[TOTAL CHELTUIELI LEI]]/Data5[[#This Row],[NUMĂRUL PERSOANELOR CARE AU PARTICIPAT LA VOT]]</f>
        <v>9.3009198423127462</v>
      </c>
      <c r="W474" s="41">
        <f>Data5[[#This Row],[TOTAL CHELTUIELI EURO]]/Data5[[#This Row],[NUMĂRUL PERSOANELOR CARE AU PARTICIPAT LA VOT]]</f>
        <v>1.9216379501069705</v>
      </c>
      <c r="X474" s="43">
        <v>4.8400999999999996</v>
      </c>
      <c r="Y474" s="114" t="s">
        <v>2892</v>
      </c>
      <c r="Z474" s="44">
        <v>5</v>
      </c>
      <c r="AA474" s="115" t="s">
        <v>3107</v>
      </c>
      <c r="AB474" s="44">
        <v>1</v>
      </c>
      <c r="AC474" s="45"/>
    </row>
    <row r="475" spans="1:29" ht="12" customHeight="1" x14ac:dyDescent="0.2">
      <c r="A475" s="37">
        <v>474</v>
      </c>
      <c r="B475" s="38" t="s">
        <v>11</v>
      </c>
      <c r="C475" s="39" t="s">
        <v>1391</v>
      </c>
      <c r="D475" s="40">
        <v>44101</v>
      </c>
      <c r="E475" s="38">
        <v>1</v>
      </c>
      <c r="F475" s="38"/>
      <c r="G475" s="38" t="s">
        <v>2</v>
      </c>
      <c r="H475" s="38" t="s">
        <v>2</v>
      </c>
      <c r="I475" s="48">
        <v>7894</v>
      </c>
      <c r="J475" s="48">
        <v>22068.71</v>
      </c>
      <c r="K475" s="39">
        <v>0</v>
      </c>
      <c r="L475" s="41">
        <f>SUM(Data5[[#This Row],[CHELTUIELI DE PERSONAL LEI]:[CHELTUIELI DE CAPITAL (ACTIVE NEFINANCIARE ) LEI]])</f>
        <v>29962.71</v>
      </c>
      <c r="M475" s="41">
        <f>Data5[[#This Row],[TOTAL CHELTUIELI LEI]]/Data5[[#This Row],[CURS VALUTAR EURO BNR 22 07 2020]]</f>
        <v>6190.5146587880417</v>
      </c>
      <c r="N475" s="49">
        <v>4256</v>
      </c>
      <c r="O475" s="42"/>
      <c r="P475" s="42">
        <v>2170</v>
      </c>
      <c r="Q475" s="42"/>
      <c r="R475" s="42">
        <f>Data5[[#This Row],[PERSOANE ÎNSCRISE ÎN LISTELE ELECTORALE (TURUL 1)            ]]+Data5[[#This Row],[PERSOANE ÎNSCRISE ÎN LISTELE ELECTORALE (TURUL AL 2-LEA)]]</f>
        <v>4256</v>
      </c>
      <c r="S475" s="42">
        <f>Data5[[#This Row],[PERSOANE CARE AU PARTICIPAT LA VOT (TURUL 1)]]+Data5[[#This Row],[PERSOANE CARE AU PARTICIPAT LA VOT  (TURUL AL 2-LEA)]]</f>
        <v>2170</v>
      </c>
      <c r="T475" s="41">
        <f>Data5[[#This Row],[TOTAL CHELTUIELI LEI]]/Data5[[#This Row],[NUMĂRUL PERSOANELOR ÎNSCRISE ÎN LISTELE ELECTORALE]]</f>
        <v>7.0401104323308266</v>
      </c>
      <c r="U475" s="41">
        <f>Data5[[#This Row],[TOTAL CHELTUIELI EURO]]/Data5[[#This Row],[NUMĂRUL PERSOANELOR ÎNSCRISE ÎN LISTELE ELECTORALE]]</f>
        <v>1.4545382187001978</v>
      </c>
      <c r="V475" s="41">
        <f>Data5[[#This Row],[TOTAL CHELTUIELI LEI]]/Data5[[#This Row],[NUMĂRUL PERSOANELOR CARE AU PARTICIPAT LA VOT]]</f>
        <v>13.807700460829492</v>
      </c>
      <c r="W475" s="41">
        <f>Data5[[#This Row],[TOTAL CHELTUIELI EURO]]/Data5[[#This Row],[NUMĂRUL PERSOANELOR CARE AU PARTICIPAT LA VOT]]</f>
        <v>2.852771732160388</v>
      </c>
      <c r="X475" s="43">
        <v>4.8400999999999996</v>
      </c>
      <c r="Y475" s="114" t="s">
        <v>2886</v>
      </c>
      <c r="Z475" s="44">
        <v>7</v>
      </c>
      <c r="AA475" s="115" t="s">
        <v>3107</v>
      </c>
      <c r="AB475" s="44">
        <v>1</v>
      </c>
      <c r="AC475" s="45"/>
    </row>
    <row r="476" spans="1:29" ht="12" customHeight="1" x14ac:dyDescent="0.2">
      <c r="A476" s="37">
        <v>475</v>
      </c>
      <c r="B476" s="38" t="s">
        <v>11</v>
      </c>
      <c r="C476" s="39" t="s">
        <v>1392</v>
      </c>
      <c r="D476" s="40">
        <v>44101</v>
      </c>
      <c r="E476" s="38">
        <v>1</v>
      </c>
      <c r="F476" s="38"/>
      <c r="G476" s="38" t="s">
        <v>2</v>
      </c>
      <c r="H476" s="38" t="s">
        <v>2</v>
      </c>
      <c r="I476" s="48">
        <v>3500</v>
      </c>
      <c r="J476" s="48">
        <v>15431</v>
      </c>
      <c r="K476" s="39">
        <v>0</v>
      </c>
      <c r="L476" s="41">
        <f>SUM(Data5[[#This Row],[CHELTUIELI DE PERSONAL LEI]:[CHELTUIELI DE CAPITAL (ACTIVE NEFINANCIARE ) LEI]])</f>
        <v>18931</v>
      </c>
      <c r="M476" s="41">
        <f>Data5[[#This Row],[TOTAL CHELTUIELI LEI]]/Data5[[#This Row],[CURS VALUTAR EURO BNR 22 07 2020]]</f>
        <v>3911.2828247350262</v>
      </c>
      <c r="N476" s="49">
        <v>4878</v>
      </c>
      <c r="O476" s="42"/>
      <c r="P476" s="42">
        <v>2438</v>
      </c>
      <c r="Q476" s="42"/>
      <c r="R476" s="42">
        <f>Data5[[#This Row],[PERSOANE ÎNSCRISE ÎN LISTELE ELECTORALE (TURUL 1)            ]]+Data5[[#This Row],[PERSOANE ÎNSCRISE ÎN LISTELE ELECTORALE (TURUL AL 2-LEA)]]</f>
        <v>4878</v>
      </c>
      <c r="S476" s="42">
        <f>Data5[[#This Row],[PERSOANE CARE AU PARTICIPAT LA VOT (TURUL 1)]]+Data5[[#This Row],[PERSOANE CARE AU PARTICIPAT LA VOT  (TURUL AL 2-LEA)]]</f>
        <v>2438</v>
      </c>
      <c r="T476" s="41">
        <f>Data5[[#This Row],[TOTAL CHELTUIELI LEI]]/Data5[[#This Row],[NUMĂRUL PERSOANELOR ÎNSCRISE ÎN LISTELE ELECTORALE]]</f>
        <v>3.8808938089380893</v>
      </c>
      <c r="U476" s="41">
        <f>Data5[[#This Row],[TOTAL CHELTUIELI EURO]]/Data5[[#This Row],[NUMĂRUL PERSOANELOR ÎNSCRISE ÎN LISTELE ELECTORALE]]</f>
        <v>0.80182099728065315</v>
      </c>
      <c r="V476" s="41">
        <f>Data5[[#This Row],[TOTAL CHELTUIELI LEI]]/Data5[[#This Row],[NUMĂRUL PERSOANELOR CARE AU PARTICIPAT LA VOT]]</f>
        <v>7.7649712879409352</v>
      </c>
      <c r="W476" s="41">
        <f>Data5[[#This Row],[TOTAL CHELTUIELI EURO]]/Data5[[#This Row],[NUMĂRUL PERSOANELOR CARE AU PARTICIPAT LA VOT]]</f>
        <v>1.6042997640422585</v>
      </c>
      <c r="X476" s="43">
        <v>4.8400999999999996</v>
      </c>
      <c r="Y476" s="114" t="s">
        <v>2884</v>
      </c>
      <c r="Z476" s="44">
        <v>3</v>
      </c>
      <c r="AA476" s="115" t="s">
        <v>3105</v>
      </c>
      <c r="AB476" s="44">
        <v>0</v>
      </c>
      <c r="AC476" s="45"/>
    </row>
    <row r="477" spans="1:29" ht="12" customHeight="1" x14ac:dyDescent="0.2">
      <c r="A477" s="37">
        <v>476</v>
      </c>
      <c r="B477" s="38" t="s">
        <v>11</v>
      </c>
      <c r="C477" s="39" t="s">
        <v>1393</v>
      </c>
      <c r="D477" s="40">
        <v>44101</v>
      </c>
      <c r="E477" s="38">
        <v>1</v>
      </c>
      <c r="F477" s="38"/>
      <c r="G477" s="38" t="s">
        <v>2</v>
      </c>
      <c r="H477" s="38" t="s">
        <v>2</v>
      </c>
      <c r="I477" s="39">
        <v>1500</v>
      </c>
      <c r="J477" s="39">
        <v>0</v>
      </c>
      <c r="K477" s="39">
        <v>0</v>
      </c>
      <c r="L477" s="41">
        <f>SUM(Data5[[#This Row],[CHELTUIELI DE PERSONAL LEI]:[CHELTUIELI DE CAPITAL (ACTIVE NEFINANCIARE ) LEI]])</f>
        <v>1500</v>
      </c>
      <c r="M477" s="41">
        <f>Data5[[#This Row],[TOTAL CHELTUIELI LEI]]/Data5[[#This Row],[CURS VALUTAR EURO BNR 22 07 2020]]</f>
        <v>309.91095225305264</v>
      </c>
      <c r="N477" s="49">
        <v>2307</v>
      </c>
      <c r="O477" s="42"/>
      <c r="P477" s="42">
        <v>1555</v>
      </c>
      <c r="Q477" s="42"/>
      <c r="R477" s="42">
        <f>Data5[[#This Row],[PERSOANE ÎNSCRISE ÎN LISTELE ELECTORALE (TURUL 1)            ]]+Data5[[#This Row],[PERSOANE ÎNSCRISE ÎN LISTELE ELECTORALE (TURUL AL 2-LEA)]]</f>
        <v>2307</v>
      </c>
      <c r="S477" s="42">
        <f>Data5[[#This Row],[PERSOANE CARE AU PARTICIPAT LA VOT (TURUL 1)]]+Data5[[#This Row],[PERSOANE CARE AU PARTICIPAT LA VOT  (TURUL AL 2-LEA)]]</f>
        <v>1555</v>
      </c>
      <c r="T477" s="41">
        <f>Data5[[#This Row],[TOTAL CHELTUIELI LEI]]/Data5[[#This Row],[NUMĂRUL PERSOANELOR ÎNSCRISE ÎN LISTELE ELECTORALE]]</f>
        <v>0.65019505851755521</v>
      </c>
      <c r="U477" s="41">
        <f>Data5[[#This Row],[TOTAL CHELTUIELI EURO]]/Data5[[#This Row],[NUMĂRUL PERSOANELOR ÎNSCRISE ÎN LISTELE ELECTORALE]]</f>
        <v>0.13433504649026989</v>
      </c>
      <c r="V477" s="41">
        <f>Data5[[#This Row],[TOTAL CHELTUIELI LEI]]/Data5[[#This Row],[NUMĂRUL PERSOANELOR CARE AU PARTICIPAT LA VOT]]</f>
        <v>0.96463022508038587</v>
      </c>
      <c r="W477" s="41">
        <f>Data5[[#This Row],[TOTAL CHELTUIELI EURO]]/Data5[[#This Row],[NUMĂRUL PERSOANELOR CARE AU PARTICIPAT LA VOT]]</f>
        <v>0.19929964775115924</v>
      </c>
      <c r="X477" s="43">
        <v>4.8400999999999996</v>
      </c>
      <c r="Y477" s="114" t="s">
        <v>2890</v>
      </c>
      <c r="Z477" s="44">
        <v>0</v>
      </c>
      <c r="AA477" s="115" t="s">
        <v>3105</v>
      </c>
      <c r="AB477" s="44">
        <v>0</v>
      </c>
      <c r="AC477" s="45"/>
    </row>
    <row r="478" spans="1:29" ht="12" customHeight="1" x14ac:dyDescent="0.2">
      <c r="A478" s="37">
        <v>477</v>
      </c>
      <c r="B478" s="38" t="s">
        <v>11</v>
      </c>
      <c r="C478" s="39" t="s">
        <v>228</v>
      </c>
      <c r="D478" s="40">
        <v>44101</v>
      </c>
      <c r="E478" s="38">
        <v>1</v>
      </c>
      <c r="F478" s="38"/>
      <c r="G478" s="38" t="s">
        <v>2</v>
      </c>
      <c r="H478" s="38" t="s">
        <v>2</v>
      </c>
      <c r="I478" s="48">
        <v>27690.6</v>
      </c>
      <c r="J478" s="48">
        <v>5800.98</v>
      </c>
      <c r="K478" s="39">
        <v>0</v>
      </c>
      <c r="L478" s="41">
        <f>SUM(Data5[[#This Row],[CHELTUIELI DE PERSONAL LEI]:[CHELTUIELI DE CAPITAL (ACTIVE NEFINANCIARE ) LEI]])</f>
        <v>33491.58</v>
      </c>
      <c r="M478" s="41">
        <f>Data5[[#This Row],[TOTAL CHELTUIELI LEI]]/Data5[[#This Row],[CURS VALUTAR EURO BNR 22 07 2020]]</f>
        <v>6919.604966839529</v>
      </c>
      <c r="N478" s="49">
        <v>3994</v>
      </c>
      <c r="O478" s="42"/>
      <c r="P478" s="42">
        <v>2460</v>
      </c>
      <c r="Q478" s="42"/>
      <c r="R478" s="42">
        <f>Data5[[#This Row],[PERSOANE ÎNSCRISE ÎN LISTELE ELECTORALE (TURUL 1)            ]]+Data5[[#This Row],[PERSOANE ÎNSCRISE ÎN LISTELE ELECTORALE (TURUL AL 2-LEA)]]</f>
        <v>3994</v>
      </c>
      <c r="S478" s="42">
        <f>Data5[[#This Row],[PERSOANE CARE AU PARTICIPAT LA VOT (TURUL 1)]]+Data5[[#This Row],[PERSOANE CARE AU PARTICIPAT LA VOT  (TURUL AL 2-LEA)]]</f>
        <v>2460</v>
      </c>
      <c r="T478" s="41">
        <f>Data5[[#This Row],[TOTAL CHELTUIELI LEI]]/Data5[[#This Row],[NUMĂRUL PERSOANELOR ÎNSCRISE ÎN LISTELE ELECTORALE]]</f>
        <v>8.3854732098147231</v>
      </c>
      <c r="U478" s="41">
        <f>Data5[[#This Row],[TOTAL CHELTUIELI EURO]]/Data5[[#This Row],[NUMĂRUL PERSOANELOR ÎNSCRISE ÎN LISTELE ELECTORALE]]</f>
        <v>1.7324999916974284</v>
      </c>
      <c r="V478" s="41">
        <f>Data5[[#This Row],[TOTAL CHELTUIELI LEI]]/Data5[[#This Row],[NUMĂRUL PERSOANELOR CARE AU PARTICIPAT LA VOT]]</f>
        <v>13.614463414634146</v>
      </c>
      <c r="W478" s="41">
        <f>Data5[[#This Row],[TOTAL CHELTUIELI EURO]]/Data5[[#This Row],[NUMĂRUL PERSOANELOR CARE AU PARTICIPAT LA VOT]]</f>
        <v>2.8128475474957435</v>
      </c>
      <c r="X478" s="43">
        <v>4.8400999999999996</v>
      </c>
      <c r="Y478" s="114" t="s">
        <v>2896</v>
      </c>
      <c r="Z478" s="44">
        <v>8</v>
      </c>
      <c r="AA478" s="115" t="s">
        <v>3107</v>
      </c>
      <c r="AB478" s="44">
        <v>1</v>
      </c>
      <c r="AC478" s="45"/>
    </row>
    <row r="479" spans="1:29" ht="12" customHeight="1" x14ac:dyDescent="0.2">
      <c r="A479" s="37">
        <v>478</v>
      </c>
      <c r="B479" s="38" t="s">
        <v>11</v>
      </c>
      <c r="C479" s="39" t="s">
        <v>1394</v>
      </c>
      <c r="D479" s="40">
        <v>44101</v>
      </c>
      <c r="E479" s="38">
        <v>1</v>
      </c>
      <c r="F479" s="38"/>
      <c r="G479" s="38" t="s">
        <v>2</v>
      </c>
      <c r="H479" s="38" t="s">
        <v>2</v>
      </c>
      <c r="I479" s="48">
        <v>1440</v>
      </c>
      <c r="J479" s="48">
        <v>223.14</v>
      </c>
      <c r="K479" s="39">
        <v>0</v>
      </c>
      <c r="L479" s="41">
        <f>SUM(Data5[[#This Row],[CHELTUIELI DE PERSONAL LEI]:[CHELTUIELI DE CAPITAL (ACTIVE NEFINANCIARE ) LEI]])</f>
        <v>1663.1399999999999</v>
      </c>
      <c r="M479" s="41">
        <f>Data5[[#This Row],[TOTAL CHELTUIELI LEI]]/Data5[[#This Row],[CURS VALUTAR EURO BNR 22 07 2020]]</f>
        <v>343.61686742009465</v>
      </c>
      <c r="N479" s="49">
        <v>2703</v>
      </c>
      <c r="O479" s="42"/>
      <c r="P479" s="42">
        <v>1494</v>
      </c>
      <c r="Q479" s="42"/>
      <c r="R479" s="42">
        <f>Data5[[#This Row],[PERSOANE ÎNSCRISE ÎN LISTELE ELECTORALE (TURUL 1)            ]]+Data5[[#This Row],[PERSOANE ÎNSCRISE ÎN LISTELE ELECTORALE (TURUL AL 2-LEA)]]</f>
        <v>2703</v>
      </c>
      <c r="S479" s="42">
        <f>Data5[[#This Row],[PERSOANE CARE AU PARTICIPAT LA VOT (TURUL 1)]]+Data5[[#This Row],[PERSOANE CARE AU PARTICIPAT LA VOT  (TURUL AL 2-LEA)]]</f>
        <v>1494</v>
      </c>
      <c r="T479" s="41">
        <f>Data5[[#This Row],[TOTAL CHELTUIELI LEI]]/Data5[[#This Row],[NUMĂRUL PERSOANELOR ÎNSCRISE ÎN LISTELE ELECTORALE]]</f>
        <v>0.61529411764705877</v>
      </c>
      <c r="U479" s="41">
        <f>Data5[[#This Row],[TOTAL CHELTUIELI EURO]]/Data5[[#This Row],[NUMĂRUL PERSOANELOR ÎNSCRISE ÎN LISTELE ELECTORALE]]</f>
        <v>0.12712425727713453</v>
      </c>
      <c r="V479" s="41">
        <f>Data5[[#This Row],[TOTAL CHELTUIELI LEI]]/Data5[[#This Row],[NUMĂRUL PERSOANELOR CARE AU PARTICIPAT LA VOT]]</f>
        <v>1.1132128514056223</v>
      </c>
      <c r="W479" s="41">
        <f>Data5[[#This Row],[TOTAL CHELTUIELI EURO]]/Data5[[#This Row],[NUMĂRUL PERSOANELOR CARE AU PARTICIPAT LA VOT]]</f>
        <v>0.22999790322630165</v>
      </c>
      <c r="X479" s="43">
        <v>4.8400999999999996</v>
      </c>
      <c r="Y479" s="114" t="s">
        <v>2890</v>
      </c>
      <c r="Z479" s="44">
        <v>0</v>
      </c>
      <c r="AA479" s="115" t="s">
        <v>3105</v>
      </c>
      <c r="AB479" s="44">
        <v>0</v>
      </c>
      <c r="AC479" s="45"/>
    </row>
    <row r="480" spans="1:29" ht="12" customHeight="1" x14ac:dyDescent="0.2">
      <c r="A480" s="37">
        <v>479</v>
      </c>
      <c r="B480" s="38" t="s">
        <v>11</v>
      </c>
      <c r="C480" s="39" t="s">
        <v>1395</v>
      </c>
      <c r="D480" s="40">
        <v>44101</v>
      </c>
      <c r="E480" s="38">
        <v>1</v>
      </c>
      <c r="F480" s="38"/>
      <c r="G480" s="38" t="s">
        <v>2</v>
      </c>
      <c r="H480" s="38" t="s">
        <v>2</v>
      </c>
      <c r="I480" s="39">
        <v>0</v>
      </c>
      <c r="J480" s="39">
        <v>1537.04</v>
      </c>
      <c r="K480" s="39">
        <v>0</v>
      </c>
      <c r="L480" s="41">
        <f>SUM(Data5[[#This Row],[CHELTUIELI DE PERSONAL LEI]:[CHELTUIELI DE CAPITAL (ACTIVE NEFINANCIARE ) LEI]])</f>
        <v>1537.04</v>
      </c>
      <c r="M480" s="41">
        <f>Data5[[#This Row],[TOTAL CHELTUIELI LEI]]/Data5[[#This Row],[CURS VALUTAR EURO BNR 22 07 2020]]</f>
        <v>317.56368670068804</v>
      </c>
      <c r="N480" s="49">
        <v>6244</v>
      </c>
      <c r="O480" s="42"/>
      <c r="P480" s="42">
        <v>3864</v>
      </c>
      <c r="Q480" s="42"/>
      <c r="R480" s="42">
        <f>Data5[[#This Row],[PERSOANE ÎNSCRISE ÎN LISTELE ELECTORALE (TURUL 1)            ]]+Data5[[#This Row],[PERSOANE ÎNSCRISE ÎN LISTELE ELECTORALE (TURUL AL 2-LEA)]]</f>
        <v>6244</v>
      </c>
      <c r="S480" s="42">
        <f>Data5[[#This Row],[PERSOANE CARE AU PARTICIPAT LA VOT (TURUL 1)]]+Data5[[#This Row],[PERSOANE CARE AU PARTICIPAT LA VOT  (TURUL AL 2-LEA)]]</f>
        <v>3864</v>
      </c>
      <c r="T480" s="41">
        <f>Data5[[#This Row],[TOTAL CHELTUIELI LEI]]/Data5[[#This Row],[NUMĂRUL PERSOANELOR ÎNSCRISE ÎN LISTELE ELECTORALE]]</f>
        <v>0.24616271620755925</v>
      </c>
      <c r="U480" s="41">
        <f>Data5[[#This Row],[TOTAL CHELTUIELI EURO]]/Data5[[#This Row],[NUMĂRUL PERSOANELOR ÎNSCRISE ÎN LISTELE ELECTORALE]]</f>
        <v>5.0859014526055096E-2</v>
      </c>
      <c r="V480" s="41">
        <f>Data5[[#This Row],[TOTAL CHELTUIELI LEI]]/Data5[[#This Row],[NUMĂRUL PERSOANELOR CARE AU PARTICIPAT LA VOT]]</f>
        <v>0.39778467908902693</v>
      </c>
      <c r="W480" s="41">
        <f>Data5[[#This Row],[TOTAL CHELTUIELI EURO]]/Data5[[#This Row],[NUMĂRUL PERSOANELOR CARE AU PARTICIPAT LA VOT]]</f>
        <v>8.2185219125436859E-2</v>
      </c>
      <c r="X480" s="43">
        <v>4.8400999999999996</v>
      </c>
      <c r="Y480" s="114" t="s">
        <v>2890</v>
      </c>
      <c r="Z480" s="44">
        <v>0</v>
      </c>
      <c r="AA480" s="115" t="s">
        <v>3105</v>
      </c>
      <c r="AB480" s="44">
        <v>0</v>
      </c>
      <c r="AC480" s="45"/>
    </row>
    <row r="481" spans="1:29" ht="12" customHeight="1" x14ac:dyDescent="0.2">
      <c r="A481" s="37">
        <v>480</v>
      </c>
      <c r="B481" s="38" t="s">
        <v>11</v>
      </c>
      <c r="C481" s="39" t="s">
        <v>1396</v>
      </c>
      <c r="D481" s="40">
        <v>44101</v>
      </c>
      <c r="E481" s="38">
        <v>1</v>
      </c>
      <c r="F481" s="38"/>
      <c r="G481" s="38" t="s">
        <v>2</v>
      </c>
      <c r="H481" s="38" t="s">
        <v>2</v>
      </c>
      <c r="I481" s="48">
        <v>3000</v>
      </c>
      <c r="J481" s="48">
        <v>6051</v>
      </c>
      <c r="K481" s="39">
        <v>0</v>
      </c>
      <c r="L481" s="41">
        <f>SUM(Data5[[#This Row],[CHELTUIELI DE PERSONAL LEI]:[CHELTUIELI DE CAPITAL (ACTIVE NEFINANCIARE ) LEI]])</f>
        <v>9051</v>
      </c>
      <c r="M481" s="41">
        <f>Data5[[#This Row],[TOTAL CHELTUIELI LEI]]/Data5[[#This Row],[CURS VALUTAR EURO BNR 22 07 2020]]</f>
        <v>1870.0026858949198</v>
      </c>
      <c r="N481" s="49">
        <v>2039</v>
      </c>
      <c r="O481" s="42"/>
      <c r="P481" s="42">
        <v>1412</v>
      </c>
      <c r="Q481" s="42"/>
      <c r="R481" s="42">
        <f>Data5[[#This Row],[PERSOANE ÎNSCRISE ÎN LISTELE ELECTORALE (TURUL 1)            ]]+Data5[[#This Row],[PERSOANE ÎNSCRISE ÎN LISTELE ELECTORALE (TURUL AL 2-LEA)]]</f>
        <v>2039</v>
      </c>
      <c r="S481" s="42">
        <f>Data5[[#This Row],[PERSOANE CARE AU PARTICIPAT LA VOT (TURUL 1)]]+Data5[[#This Row],[PERSOANE CARE AU PARTICIPAT LA VOT  (TURUL AL 2-LEA)]]</f>
        <v>1412</v>
      </c>
      <c r="T481" s="41">
        <f>Data5[[#This Row],[TOTAL CHELTUIELI LEI]]/Data5[[#This Row],[NUMĂRUL PERSOANELOR ÎNSCRISE ÎN LISTELE ELECTORALE]]</f>
        <v>4.4389406571848946</v>
      </c>
      <c r="U481" s="41">
        <f>Data5[[#This Row],[TOTAL CHELTUIELI EURO]]/Data5[[#This Row],[NUMĂRUL PERSOANELOR ÎNSCRISE ÎN LISTELE ELECTORALE]]</f>
        <v>0.91711755070864132</v>
      </c>
      <c r="V481" s="41">
        <f>Data5[[#This Row],[TOTAL CHELTUIELI LEI]]/Data5[[#This Row],[NUMĂRUL PERSOANELOR CARE AU PARTICIPAT LA VOT]]</f>
        <v>6.4100566572237963</v>
      </c>
      <c r="W481" s="41">
        <f>Data5[[#This Row],[TOTAL CHELTUIELI EURO]]/Data5[[#This Row],[NUMĂRUL PERSOANELOR CARE AU PARTICIPAT LA VOT]]</f>
        <v>1.3243645084241642</v>
      </c>
      <c r="X481" s="43">
        <v>4.8400999999999996</v>
      </c>
      <c r="Y481" s="114" t="s">
        <v>2895</v>
      </c>
      <c r="Z481" s="44">
        <v>4</v>
      </c>
      <c r="AA481" s="115" t="s">
        <v>3105</v>
      </c>
      <c r="AB481" s="44">
        <v>0</v>
      </c>
      <c r="AC481" s="45"/>
    </row>
    <row r="482" spans="1:29" ht="12" customHeight="1" x14ac:dyDescent="0.2">
      <c r="A482" s="37">
        <v>481</v>
      </c>
      <c r="B482" s="38" t="s">
        <v>11</v>
      </c>
      <c r="C482" s="39" t="s">
        <v>1397</v>
      </c>
      <c r="D482" s="40">
        <v>44101</v>
      </c>
      <c r="E482" s="38">
        <v>1</v>
      </c>
      <c r="F482" s="38"/>
      <c r="G482" s="38" t="s">
        <v>2</v>
      </c>
      <c r="H482" s="38" t="s">
        <v>2</v>
      </c>
      <c r="I482" s="39">
        <v>0</v>
      </c>
      <c r="J482" s="39">
        <v>234.9</v>
      </c>
      <c r="K482" s="39">
        <v>0</v>
      </c>
      <c r="L482" s="41">
        <f>SUM(Data5[[#This Row],[CHELTUIELI DE PERSONAL LEI]:[CHELTUIELI DE CAPITAL (ACTIVE NEFINANCIARE ) LEI]])</f>
        <v>234.9</v>
      </c>
      <c r="M482" s="41">
        <f>Data5[[#This Row],[TOTAL CHELTUIELI LEI]]/Data5[[#This Row],[CURS VALUTAR EURO BNR 22 07 2020]]</f>
        <v>48.532055122828048</v>
      </c>
      <c r="N482" s="49">
        <v>1709</v>
      </c>
      <c r="O482" s="42"/>
      <c r="P482" s="42">
        <v>964</v>
      </c>
      <c r="Q482" s="42"/>
      <c r="R482" s="42">
        <f>Data5[[#This Row],[PERSOANE ÎNSCRISE ÎN LISTELE ELECTORALE (TURUL 1)            ]]+Data5[[#This Row],[PERSOANE ÎNSCRISE ÎN LISTELE ELECTORALE (TURUL AL 2-LEA)]]</f>
        <v>1709</v>
      </c>
      <c r="S482" s="42">
        <f>Data5[[#This Row],[PERSOANE CARE AU PARTICIPAT LA VOT (TURUL 1)]]+Data5[[#This Row],[PERSOANE CARE AU PARTICIPAT LA VOT  (TURUL AL 2-LEA)]]</f>
        <v>964</v>
      </c>
      <c r="T482" s="41">
        <f>Data5[[#This Row],[TOTAL CHELTUIELI LEI]]/Data5[[#This Row],[NUMĂRUL PERSOANELOR ÎNSCRISE ÎN LISTELE ELECTORALE]]</f>
        <v>0.13744880046811001</v>
      </c>
      <c r="U482" s="41">
        <f>Data5[[#This Row],[TOTAL CHELTUIELI EURO]]/Data5[[#This Row],[NUMĂRUL PERSOANELOR ÎNSCRISE ÎN LISTELE ELECTORALE]]</f>
        <v>2.8397925759407867E-2</v>
      </c>
      <c r="V482" s="41">
        <f>Data5[[#This Row],[TOTAL CHELTUIELI LEI]]/Data5[[#This Row],[NUMĂRUL PERSOANELOR CARE AU PARTICIPAT LA VOT]]</f>
        <v>0.24367219917012448</v>
      </c>
      <c r="W482" s="41">
        <f>Data5[[#This Row],[TOTAL CHELTUIELI EURO]]/Data5[[#This Row],[NUMĂRUL PERSOANELOR CARE AU PARTICIPAT LA VOT]]</f>
        <v>5.0344455521605859E-2</v>
      </c>
      <c r="X482" s="43">
        <v>4.8400999999999996</v>
      </c>
      <c r="Y482" s="114" t="s">
        <v>2890</v>
      </c>
      <c r="Z482" s="44">
        <v>0</v>
      </c>
      <c r="AA482" s="115" t="s">
        <v>3105</v>
      </c>
      <c r="AB482" s="44">
        <v>0</v>
      </c>
      <c r="AC482" s="45"/>
    </row>
    <row r="483" spans="1:29" ht="12" customHeight="1" x14ac:dyDescent="0.2">
      <c r="A483" s="37">
        <v>482</v>
      </c>
      <c r="B483" s="38" t="s">
        <v>11</v>
      </c>
      <c r="C483" s="39" t="s">
        <v>1398</v>
      </c>
      <c r="D483" s="40">
        <v>44101</v>
      </c>
      <c r="E483" s="38">
        <v>1</v>
      </c>
      <c r="F483" s="38"/>
      <c r="G483" s="38" t="s">
        <v>2</v>
      </c>
      <c r="H483" s="38" t="s">
        <v>2</v>
      </c>
      <c r="I483" s="48">
        <v>2250</v>
      </c>
      <c r="J483" s="48">
        <v>12759</v>
      </c>
      <c r="K483" s="39">
        <v>0</v>
      </c>
      <c r="L483" s="41">
        <f>SUM(Data5[[#This Row],[CHELTUIELI DE PERSONAL LEI]:[CHELTUIELI DE CAPITAL (ACTIVE NEFINANCIARE ) LEI]])</f>
        <v>15009</v>
      </c>
      <c r="M483" s="41">
        <f>Data5[[#This Row],[TOTAL CHELTUIELI LEI]]/Data5[[#This Row],[CURS VALUTAR EURO BNR 22 07 2020]]</f>
        <v>3100.9689882440448</v>
      </c>
      <c r="N483" s="49">
        <v>1998</v>
      </c>
      <c r="O483" s="42"/>
      <c r="P483" s="42">
        <v>1155</v>
      </c>
      <c r="Q483" s="42"/>
      <c r="R483" s="42">
        <f>Data5[[#This Row],[PERSOANE ÎNSCRISE ÎN LISTELE ELECTORALE (TURUL 1)            ]]+Data5[[#This Row],[PERSOANE ÎNSCRISE ÎN LISTELE ELECTORALE (TURUL AL 2-LEA)]]</f>
        <v>1998</v>
      </c>
      <c r="S483" s="42">
        <f>Data5[[#This Row],[PERSOANE CARE AU PARTICIPAT LA VOT (TURUL 1)]]+Data5[[#This Row],[PERSOANE CARE AU PARTICIPAT LA VOT  (TURUL AL 2-LEA)]]</f>
        <v>1155</v>
      </c>
      <c r="T483" s="41">
        <f>Data5[[#This Row],[TOTAL CHELTUIELI LEI]]/Data5[[#This Row],[NUMĂRUL PERSOANELOR ÎNSCRISE ÎN LISTELE ELECTORALE]]</f>
        <v>7.5120120120120122</v>
      </c>
      <c r="U483" s="41">
        <f>Data5[[#This Row],[TOTAL CHELTUIELI EURO]]/Data5[[#This Row],[NUMĂRUL PERSOANELOR ÎNSCRISE ÎN LISTELE ELECTORALE]]</f>
        <v>1.5520365306526751</v>
      </c>
      <c r="V483" s="41">
        <f>Data5[[#This Row],[TOTAL CHELTUIELI LEI]]/Data5[[#This Row],[NUMĂRUL PERSOANELOR CARE AU PARTICIPAT LA VOT]]</f>
        <v>12.994805194805195</v>
      </c>
      <c r="W483" s="41">
        <f>Data5[[#This Row],[TOTAL CHELTUIELI EURO]]/Data5[[#This Row],[NUMĂRUL PERSOANELOR CARE AU PARTICIPAT LA VOT]]</f>
        <v>2.6848216348433289</v>
      </c>
      <c r="X483" s="43">
        <v>4.8400999999999996</v>
      </c>
      <c r="Y483" s="114" t="s">
        <v>2886</v>
      </c>
      <c r="Z483" s="44">
        <v>7</v>
      </c>
      <c r="AA483" s="115" t="s">
        <v>3107</v>
      </c>
      <c r="AB483" s="44">
        <v>1</v>
      </c>
      <c r="AC483" s="45"/>
    </row>
    <row r="484" spans="1:29" ht="12" customHeight="1" x14ac:dyDescent="0.2">
      <c r="A484" s="37">
        <v>483</v>
      </c>
      <c r="B484" s="38" t="s">
        <v>11</v>
      </c>
      <c r="C484" s="39" t="s">
        <v>1399</v>
      </c>
      <c r="D484" s="40">
        <v>44101</v>
      </c>
      <c r="E484" s="38">
        <v>1</v>
      </c>
      <c r="F484" s="38"/>
      <c r="G484" s="38" t="s">
        <v>2</v>
      </c>
      <c r="H484" s="38" t="s">
        <v>2</v>
      </c>
      <c r="I484" s="48">
        <v>600</v>
      </c>
      <c r="J484" s="48">
        <v>3292</v>
      </c>
      <c r="K484" s="39">
        <v>0</v>
      </c>
      <c r="L484" s="41">
        <f>SUM(Data5[[#This Row],[CHELTUIELI DE PERSONAL LEI]:[CHELTUIELI DE CAPITAL (ACTIVE NEFINANCIARE ) LEI]])</f>
        <v>3892</v>
      </c>
      <c r="M484" s="41">
        <f>Data5[[#This Row],[TOTAL CHELTUIELI LEI]]/Data5[[#This Row],[CURS VALUTAR EURO BNR 22 07 2020]]</f>
        <v>804.11561744592063</v>
      </c>
      <c r="N484" s="49">
        <v>870</v>
      </c>
      <c r="O484" s="42"/>
      <c r="P484" s="42">
        <v>569</v>
      </c>
      <c r="Q484" s="42"/>
      <c r="R484" s="42">
        <f>Data5[[#This Row],[PERSOANE ÎNSCRISE ÎN LISTELE ELECTORALE (TURUL 1)            ]]+Data5[[#This Row],[PERSOANE ÎNSCRISE ÎN LISTELE ELECTORALE (TURUL AL 2-LEA)]]</f>
        <v>870</v>
      </c>
      <c r="S484" s="42">
        <f>Data5[[#This Row],[PERSOANE CARE AU PARTICIPAT LA VOT (TURUL 1)]]+Data5[[#This Row],[PERSOANE CARE AU PARTICIPAT LA VOT  (TURUL AL 2-LEA)]]</f>
        <v>569</v>
      </c>
      <c r="T484" s="41">
        <f>Data5[[#This Row],[TOTAL CHELTUIELI LEI]]/Data5[[#This Row],[NUMĂRUL PERSOANELOR ÎNSCRISE ÎN LISTELE ELECTORALE]]</f>
        <v>4.4735632183908045</v>
      </c>
      <c r="U484" s="41">
        <f>Data5[[#This Row],[TOTAL CHELTUIELI EURO]]/Data5[[#This Row],[NUMĂRUL PERSOANELOR ÎNSCRISE ÎN LISTELE ELECTORALE]]</f>
        <v>0.92427082465048349</v>
      </c>
      <c r="V484" s="41">
        <f>Data5[[#This Row],[TOTAL CHELTUIELI LEI]]/Data5[[#This Row],[NUMĂRUL PERSOANELOR CARE AU PARTICIPAT LA VOT]]</f>
        <v>6.8400702987697715</v>
      </c>
      <c r="W484" s="41">
        <f>Data5[[#This Row],[TOTAL CHELTUIELI EURO]]/Data5[[#This Row],[NUMĂRUL PERSOANELOR CARE AU PARTICIPAT LA VOT]]</f>
        <v>1.4132084665130416</v>
      </c>
      <c r="X484" s="43">
        <v>4.8400999999999996</v>
      </c>
      <c r="Y484" s="114" t="s">
        <v>2895</v>
      </c>
      <c r="Z484" s="44">
        <v>4</v>
      </c>
      <c r="AA484" s="115" t="s">
        <v>3105</v>
      </c>
      <c r="AB484" s="44">
        <v>0</v>
      </c>
      <c r="AC484" s="45"/>
    </row>
    <row r="485" spans="1:29" ht="12" customHeight="1" x14ac:dyDescent="0.2">
      <c r="A485" s="37">
        <v>484</v>
      </c>
      <c r="B485" s="38" t="s">
        <v>11</v>
      </c>
      <c r="C485" s="39" t="s">
        <v>1400</v>
      </c>
      <c r="D485" s="40">
        <v>44101</v>
      </c>
      <c r="E485" s="38">
        <v>1</v>
      </c>
      <c r="F485" s="38"/>
      <c r="G485" s="38" t="s">
        <v>2</v>
      </c>
      <c r="H485" s="38" t="s">
        <v>2</v>
      </c>
      <c r="I485" s="48">
        <v>3600</v>
      </c>
      <c r="J485" s="48">
        <v>2908</v>
      </c>
      <c r="K485" s="39">
        <v>0</v>
      </c>
      <c r="L485" s="41">
        <f>SUM(Data5[[#This Row],[CHELTUIELI DE PERSONAL LEI]:[CHELTUIELI DE CAPITAL (ACTIVE NEFINANCIARE ) LEI]])</f>
        <v>6508</v>
      </c>
      <c r="M485" s="41">
        <f>Data5[[#This Row],[TOTAL CHELTUIELI LEI]]/Data5[[#This Row],[CURS VALUTAR EURO BNR 22 07 2020]]</f>
        <v>1344.6003181752444</v>
      </c>
      <c r="N485" s="49">
        <v>999</v>
      </c>
      <c r="O485" s="42"/>
      <c r="P485" s="42">
        <v>674</v>
      </c>
      <c r="Q485" s="42"/>
      <c r="R485" s="42">
        <f>Data5[[#This Row],[PERSOANE ÎNSCRISE ÎN LISTELE ELECTORALE (TURUL 1)            ]]+Data5[[#This Row],[PERSOANE ÎNSCRISE ÎN LISTELE ELECTORALE (TURUL AL 2-LEA)]]</f>
        <v>999</v>
      </c>
      <c r="S485" s="42">
        <f>Data5[[#This Row],[PERSOANE CARE AU PARTICIPAT LA VOT (TURUL 1)]]+Data5[[#This Row],[PERSOANE CARE AU PARTICIPAT LA VOT  (TURUL AL 2-LEA)]]</f>
        <v>674</v>
      </c>
      <c r="T485" s="41">
        <f>Data5[[#This Row],[TOTAL CHELTUIELI LEI]]/Data5[[#This Row],[NUMĂRUL PERSOANELOR ÎNSCRISE ÎN LISTELE ELECTORALE]]</f>
        <v>6.5145145145145147</v>
      </c>
      <c r="U485" s="41">
        <f>Data5[[#This Row],[TOTAL CHELTUIELI EURO]]/Data5[[#This Row],[NUMĂRUL PERSOANELOR ÎNSCRISE ÎN LISTELE ELECTORALE]]</f>
        <v>1.345946264439684</v>
      </c>
      <c r="V485" s="41">
        <f>Data5[[#This Row],[TOTAL CHELTUIELI LEI]]/Data5[[#This Row],[NUMĂRUL PERSOANELOR CARE AU PARTICIPAT LA VOT]]</f>
        <v>9.6557863501483681</v>
      </c>
      <c r="W485" s="41">
        <f>Data5[[#This Row],[TOTAL CHELTUIELI EURO]]/Data5[[#This Row],[NUMĂRUL PERSOANELOR CARE AU PARTICIPAT LA VOT]]</f>
        <v>1.9949559616843389</v>
      </c>
      <c r="X485" s="43">
        <v>4.8400999999999996</v>
      </c>
      <c r="Y485" s="114" t="s">
        <v>2889</v>
      </c>
      <c r="Z485" s="44">
        <v>6</v>
      </c>
      <c r="AA485" s="115" t="s">
        <v>3107</v>
      </c>
      <c r="AB485" s="44">
        <v>1</v>
      </c>
      <c r="AC485" s="45"/>
    </row>
    <row r="486" spans="1:29" ht="12" customHeight="1" x14ac:dyDescent="0.2">
      <c r="A486" s="37">
        <v>485</v>
      </c>
      <c r="B486" s="38" t="s">
        <v>11</v>
      </c>
      <c r="C486" s="39" t="s">
        <v>1401</v>
      </c>
      <c r="D486" s="40">
        <v>44101</v>
      </c>
      <c r="E486" s="38">
        <v>1</v>
      </c>
      <c r="F486" s="38"/>
      <c r="G486" s="38" t="s">
        <v>2</v>
      </c>
      <c r="H486" s="38" t="s">
        <v>2</v>
      </c>
      <c r="I486" s="48">
        <v>2000</v>
      </c>
      <c r="J486" s="48">
        <v>2374</v>
      </c>
      <c r="K486" s="39">
        <v>0</v>
      </c>
      <c r="L486" s="41">
        <f>SUM(Data5[[#This Row],[CHELTUIELI DE PERSONAL LEI]:[CHELTUIELI DE CAPITAL (ACTIVE NEFINANCIARE ) LEI]])</f>
        <v>4374</v>
      </c>
      <c r="M486" s="41">
        <f>Data5[[#This Row],[TOTAL CHELTUIELI LEI]]/Data5[[#This Row],[CURS VALUTAR EURO BNR 22 07 2020]]</f>
        <v>903.70033676990147</v>
      </c>
      <c r="N486" s="49">
        <v>1085</v>
      </c>
      <c r="O486" s="42"/>
      <c r="P486" s="42">
        <v>827</v>
      </c>
      <c r="Q486" s="42"/>
      <c r="R486" s="42">
        <f>Data5[[#This Row],[PERSOANE ÎNSCRISE ÎN LISTELE ELECTORALE (TURUL 1)            ]]+Data5[[#This Row],[PERSOANE ÎNSCRISE ÎN LISTELE ELECTORALE (TURUL AL 2-LEA)]]</f>
        <v>1085</v>
      </c>
      <c r="S486" s="42">
        <f>Data5[[#This Row],[PERSOANE CARE AU PARTICIPAT LA VOT (TURUL 1)]]+Data5[[#This Row],[PERSOANE CARE AU PARTICIPAT LA VOT  (TURUL AL 2-LEA)]]</f>
        <v>827</v>
      </c>
      <c r="T486" s="41">
        <f>Data5[[#This Row],[TOTAL CHELTUIELI LEI]]/Data5[[#This Row],[NUMĂRUL PERSOANELOR ÎNSCRISE ÎN LISTELE ELECTORALE]]</f>
        <v>4.0313364055299541</v>
      </c>
      <c r="U486" s="41">
        <f>Data5[[#This Row],[TOTAL CHELTUIELI EURO]]/Data5[[#This Row],[NUMĂRUL PERSOANELOR ÎNSCRISE ÎN LISTELE ELECTORALE]]</f>
        <v>0.83290353619345758</v>
      </c>
      <c r="V486" s="41">
        <f>Data5[[#This Row],[TOTAL CHELTUIELI LEI]]/Data5[[#This Row],[NUMĂRUL PERSOANELOR CARE AU PARTICIPAT LA VOT]]</f>
        <v>5.2889963724304714</v>
      </c>
      <c r="W486" s="41">
        <f>Data5[[#This Row],[TOTAL CHELTUIELI EURO]]/Data5[[#This Row],[NUMĂRUL PERSOANELOR CARE AU PARTICIPAT LA VOT]]</f>
        <v>1.0927452681619123</v>
      </c>
      <c r="X486" s="43">
        <v>4.8400999999999996</v>
      </c>
      <c r="Y486" s="114" t="s">
        <v>2895</v>
      </c>
      <c r="Z486" s="44">
        <v>4</v>
      </c>
      <c r="AA486" s="115" t="s">
        <v>3105</v>
      </c>
      <c r="AB486" s="44">
        <v>0</v>
      </c>
      <c r="AC486" s="45"/>
    </row>
    <row r="487" spans="1:29" ht="12" customHeight="1" x14ac:dyDescent="0.2">
      <c r="A487" s="37">
        <v>486</v>
      </c>
      <c r="B487" s="38" t="s">
        <v>11</v>
      </c>
      <c r="C487" s="39" t="s">
        <v>1402</v>
      </c>
      <c r="D487" s="40">
        <v>44101</v>
      </c>
      <c r="E487" s="38">
        <v>1</v>
      </c>
      <c r="F487" s="38"/>
      <c r="G487" s="38" t="s">
        <v>2</v>
      </c>
      <c r="H487" s="38" t="s">
        <v>2</v>
      </c>
      <c r="I487" s="48">
        <v>3300</v>
      </c>
      <c r="J487" s="48">
        <v>3500</v>
      </c>
      <c r="K487" s="39">
        <v>0</v>
      </c>
      <c r="L487" s="41">
        <f>SUM(Data5[[#This Row],[CHELTUIELI DE PERSONAL LEI]:[CHELTUIELI DE CAPITAL (ACTIVE NEFINANCIARE ) LEI]])</f>
        <v>6800</v>
      </c>
      <c r="M487" s="41">
        <f>Data5[[#This Row],[TOTAL CHELTUIELI LEI]]/Data5[[#This Row],[CURS VALUTAR EURO BNR 22 07 2020]]</f>
        <v>1404.9296502138386</v>
      </c>
      <c r="N487" s="49">
        <v>2006</v>
      </c>
      <c r="O487" s="42"/>
      <c r="P487" s="42">
        <v>1365</v>
      </c>
      <c r="Q487" s="42"/>
      <c r="R487" s="42">
        <f>Data5[[#This Row],[PERSOANE ÎNSCRISE ÎN LISTELE ELECTORALE (TURUL 1)            ]]+Data5[[#This Row],[PERSOANE ÎNSCRISE ÎN LISTELE ELECTORALE (TURUL AL 2-LEA)]]</f>
        <v>2006</v>
      </c>
      <c r="S487" s="42">
        <f>Data5[[#This Row],[PERSOANE CARE AU PARTICIPAT LA VOT (TURUL 1)]]+Data5[[#This Row],[PERSOANE CARE AU PARTICIPAT LA VOT  (TURUL AL 2-LEA)]]</f>
        <v>1365</v>
      </c>
      <c r="T487" s="41">
        <f>Data5[[#This Row],[TOTAL CHELTUIELI LEI]]/Data5[[#This Row],[NUMĂRUL PERSOANELOR ÎNSCRISE ÎN LISTELE ELECTORALE]]</f>
        <v>3.3898305084745761</v>
      </c>
      <c r="U487" s="41">
        <f>Data5[[#This Row],[TOTAL CHELTUIELI EURO]]/Data5[[#This Row],[NUMĂRUL PERSOANELOR ÎNSCRISE ÎN LISTELE ELECTORALE]]</f>
        <v>0.70036373390520368</v>
      </c>
      <c r="V487" s="41">
        <f>Data5[[#This Row],[TOTAL CHELTUIELI LEI]]/Data5[[#This Row],[NUMĂRUL PERSOANELOR CARE AU PARTICIPAT LA VOT]]</f>
        <v>4.9816849816849818</v>
      </c>
      <c r="W487" s="41">
        <f>Data5[[#This Row],[TOTAL CHELTUIELI EURO]]/Data5[[#This Row],[NUMĂRUL PERSOANELOR CARE AU PARTICIPAT LA VOT]]</f>
        <v>1.0292524909991492</v>
      </c>
      <c r="X487" s="43">
        <v>4.8400999999999996</v>
      </c>
      <c r="Y487" s="114" t="s">
        <v>2884</v>
      </c>
      <c r="Z487" s="44">
        <v>3</v>
      </c>
      <c r="AA487" s="115" t="s">
        <v>3105</v>
      </c>
      <c r="AB487" s="44">
        <v>0</v>
      </c>
      <c r="AC487" s="45"/>
    </row>
    <row r="488" spans="1:29" ht="12" customHeight="1" x14ac:dyDescent="0.2">
      <c r="A488" s="37">
        <v>487</v>
      </c>
      <c r="B488" s="38" t="s">
        <v>11</v>
      </c>
      <c r="C488" s="39" t="s">
        <v>1403</v>
      </c>
      <c r="D488" s="40">
        <v>44101</v>
      </c>
      <c r="E488" s="38">
        <v>1</v>
      </c>
      <c r="F488" s="38"/>
      <c r="G488" s="38" t="s">
        <v>2</v>
      </c>
      <c r="H488" s="38" t="s">
        <v>2</v>
      </c>
      <c r="I488" s="48">
        <v>4000</v>
      </c>
      <c r="J488" s="48">
        <v>45027.41</v>
      </c>
      <c r="K488" s="39">
        <v>0</v>
      </c>
      <c r="L488" s="41">
        <f>SUM(Data5[[#This Row],[CHELTUIELI DE PERSONAL LEI]:[CHELTUIELI DE CAPITAL (ACTIVE NEFINANCIARE ) LEI]])</f>
        <v>49027.41</v>
      </c>
      <c r="M488" s="41">
        <f>Data5[[#This Row],[TOTAL CHELTUIELI LEI]]/Data5[[#This Row],[CURS VALUTAR EURO BNR 22 07 2020]]</f>
        <v>10129.420879733891</v>
      </c>
      <c r="N488" s="49">
        <v>4280</v>
      </c>
      <c r="O488" s="42"/>
      <c r="P488" s="42">
        <v>2478</v>
      </c>
      <c r="Q488" s="42"/>
      <c r="R488" s="42">
        <f>Data5[[#This Row],[PERSOANE ÎNSCRISE ÎN LISTELE ELECTORALE (TURUL 1)            ]]+Data5[[#This Row],[PERSOANE ÎNSCRISE ÎN LISTELE ELECTORALE (TURUL AL 2-LEA)]]</f>
        <v>4280</v>
      </c>
      <c r="S488" s="42">
        <f>Data5[[#This Row],[PERSOANE CARE AU PARTICIPAT LA VOT (TURUL 1)]]+Data5[[#This Row],[PERSOANE CARE AU PARTICIPAT LA VOT  (TURUL AL 2-LEA)]]</f>
        <v>2478</v>
      </c>
      <c r="T488" s="41">
        <f>Data5[[#This Row],[TOTAL CHELTUIELI LEI]]/Data5[[#This Row],[NUMĂRUL PERSOANELOR ÎNSCRISE ÎN LISTELE ELECTORALE]]</f>
        <v>11.455002336448599</v>
      </c>
      <c r="U488" s="41">
        <f>Data5[[#This Row],[TOTAL CHELTUIELI EURO]]/Data5[[#This Row],[NUMĂRUL PERSOANELOR ÎNSCRISE ÎN LISTELE ELECTORALE]]</f>
        <v>2.3666871214331522</v>
      </c>
      <c r="V488" s="41">
        <f>Data5[[#This Row],[TOTAL CHELTUIELI LEI]]/Data5[[#This Row],[NUMĂRUL PERSOANELOR CARE AU PARTICIPAT LA VOT]]</f>
        <v>19.785072639225184</v>
      </c>
      <c r="W488" s="41">
        <f>Data5[[#This Row],[TOTAL CHELTUIELI EURO]]/Data5[[#This Row],[NUMĂRUL PERSOANELOR CARE AU PARTICIPAT LA VOT]]</f>
        <v>4.0877404680120621</v>
      </c>
      <c r="X488" s="43">
        <v>4.8400999999999996</v>
      </c>
      <c r="Y488" s="114" t="s">
        <v>2888</v>
      </c>
      <c r="Z488" s="44">
        <v>11</v>
      </c>
      <c r="AA488" s="115" t="s">
        <v>3108</v>
      </c>
      <c r="AB488" s="44">
        <v>2</v>
      </c>
      <c r="AC488" s="45"/>
    </row>
    <row r="489" spans="1:29" ht="12" customHeight="1" x14ac:dyDescent="0.2">
      <c r="A489" s="37">
        <v>488</v>
      </c>
      <c r="B489" s="38" t="s">
        <v>11</v>
      </c>
      <c r="C489" s="39" t="s">
        <v>1404</v>
      </c>
      <c r="D489" s="40">
        <v>44101</v>
      </c>
      <c r="E489" s="38">
        <v>1</v>
      </c>
      <c r="F489" s="38"/>
      <c r="G489" s="38" t="s">
        <v>2</v>
      </c>
      <c r="H489" s="38" t="s">
        <v>2</v>
      </c>
      <c r="I489" s="39">
        <v>0</v>
      </c>
      <c r="J489" s="39">
        <v>6338.45</v>
      </c>
      <c r="K489" s="39">
        <v>0</v>
      </c>
      <c r="L489" s="41">
        <f>SUM(Data5[[#This Row],[CHELTUIELI DE PERSONAL LEI]:[CHELTUIELI DE CAPITAL (ACTIVE NEFINANCIARE ) LEI]])</f>
        <v>6338.45</v>
      </c>
      <c r="M489" s="41">
        <f>Data5[[#This Row],[TOTAL CHELTUIELI LEI]]/Data5[[#This Row],[CURS VALUTAR EURO BNR 22 07 2020]]</f>
        <v>1309.5700502055743</v>
      </c>
      <c r="N489" s="49">
        <v>2344</v>
      </c>
      <c r="O489" s="42"/>
      <c r="P489" s="42">
        <v>1615</v>
      </c>
      <c r="Q489" s="42"/>
      <c r="R489" s="42">
        <f>Data5[[#This Row],[PERSOANE ÎNSCRISE ÎN LISTELE ELECTORALE (TURUL 1)            ]]+Data5[[#This Row],[PERSOANE ÎNSCRISE ÎN LISTELE ELECTORALE (TURUL AL 2-LEA)]]</f>
        <v>2344</v>
      </c>
      <c r="S489" s="42">
        <f>Data5[[#This Row],[PERSOANE CARE AU PARTICIPAT LA VOT (TURUL 1)]]+Data5[[#This Row],[PERSOANE CARE AU PARTICIPAT LA VOT  (TURUL AL 2-LEA)]]</f>
        <v>1615</v>
      </c>
      <c r="T489" s="41">
        <f>Data5[[#This Row],[TOTAL CHELTUIELI LEI]]/Data5[[#This Row],[NUMĂRUL PERSOANELOR ÎNSCRISE ÎN LISTELE ELECTORALE]]</f>
        <v>2.7041168941979521</v>
      </c>
      <c r="U489" s="41">
        <f>Data5[[#This Row],[TOTAL CHELTUIELI EURO]]/Data5[[#This Row],[NUMĂRUL PERSOANELOR ÎNSCRISE ÎN LISTELE ELECTORALE]]</f>
        <v>0.55869029445630303</v>
      </c>
      <c r="V489" s="41">
        <f>Data5[[#This Row],[TOTAL CHELTUIELI LEI]]/Data5[[#This Row],[NUMĂRUL PERSOANELOR CARE AU PARTICIPAT LA VOT]]</f>
        <v>3.9247368421052631</v>
      </c>
      <c r="W489" s="41">
        <f>Data5[[#This Row],[TOTAL CHELTUIELI EURO]]/Data5[[#This Row],[NUMĂRUL PERSOANELOR CARE AU PARTICIPAT LA VOT]]</f>
        <v>0.81087928805298715</v>
      </c>
      <c r="X489" s="43">
        <v>4.8400999999999996</v>
      </c>
      <c r="Y489" s="114" t="s">
        <v>2891</v>
      </c>
      <c r="Z489" s="44">
        <v>2</v>
      </c>
      <c r="AA489" s="115" t="s">
        <v>3105</v>
      </c>
      <c r="AB489" s="44">
        <v>0</v>
      </c>
      <c r="AC489" s="45"/>
    </row>
    <row r="490" spans="1:29" ht="12" customHeight="1" x14ac:dyDescent="0.2">
      <c r="A490" s="37">
        <v>489</v>
      </c>
      <c r="B490" s="38" t="s">
        <v>11</v>
      </c>
      <c r="C490" s="39" t="s">
        <v>1405</v>
      </c>
      <c r="D490" s="40">
        <v>44101</v>
      </c>
      <c r="E490" s="38">
        <v>1</v>
      </c>
      <c r="F490" s="38"/>
      <c r="G490" s="38" t="s">
        <v>2</v>
      </c>
      <c r="H490" s="38" t="s">
        <v>2</v>
      </c>
      <c r="I490" s="39">
        <v>0</v>
      </c>
      <c r="J490" s="39">
        <v>6519.26</v>
      </c>
      <c r="K490" s="39">
        <v>0</v>
      </c>
      <c r="L490" s="41">
        <f>SUM(Data5[[#This Row],[CHELTUIELI DE PERSONAL LEI]:[CHELTUIELI DE CAPITAL (ACTIVE NEFINANCIARE ) LEI]])</f>
        <v>6519.26</v>
      </c>
      <c r="M490" s="41">
        <f>Data5[[#This Row],[TOTAL CHELTUIELI LEI]]/Data5[[#This Row],[CURS VALUTAR EURO BNR 22 07 2020]]</f>
        <v>1346.9267163901575</v>
      </c>
      <c r="N490" s="49">
        <v>1931</v>
      </c>
      <c r="O490" s="42"/>
      <c r="P490" s="42">
        <v>1158</v>
      </c>
      <c r="Q490" s="42"/>
      <c r="R490" s="42">
        <f>Data5[[#This Row],[PERSOANE ÎNSCRISE ÎN LISTELE ELECTORALE (TURUL 1)            ]]+Data5[[#This Row],[PERSOANE ÎNSCRISE ÎN LISTELE ELECTORALE (TURUL AL 2-LEA)]]</f>
        <v>1931</v>
      </c>
      <c r="S490" s="42">
        <f>Data5[[#This Row],[PERSOANE CARE AU PARTICIPAT LA VOT (TURUL 1)]]+Data5[[#This Row],[PERSOANE CARE AU PARTICIPAT LA VOT  (TURUL AL 2-LEA)]]</f>
        <v>1158</v>
      </c>
      <c r="T490" s="41">
        <f>Data5[[#This Row],[TOTAL CHELTUIELI LEI]]/Data5[[#This Row],[NUMĂRUL PERSOANELOR ÎNSCRISE ÎN LISTELE ELECTORALE]]</f>
        <v>3.3761056447436562</v>
      </c>
      <c r="U490" s="41">
        <f>Data5[[#This Row],[TOTAL CHELTUIELI EURO]]/Data5[[#This Row],[NUMĂRUL PERSOANELOR ÎNSCRISE ÎN LISTELE ELECTORALE]]</f>
        <v>0.69752807684627527</v>
      </c>
      <c r="V490" s="41">
        <f>Data5[[#This Row],[TOTAL CHELTUIELI LEI]]/Data5[[#This Row],[NUMĂRUL PERSOANELOR CARE AU PARTICIPAT LA VOT]]</f>
        <v>5.6297582037996552</v>
      </c>
      <c r="W490" s="41">
        <f>Data5[[#This Row],[TOTAL CHELTUIELI EURO]]/Data5[[#This Row],[NUMĂRUL PERSOANELOR CARE AU PARTICIPAT LA VOT]]</f>
        <v>1.163149150595991</v>
      </c>
      <c r="X490" s="43">
        <v>4.8400999999999996</v>
      </c>
      <c r="Y490" s="114" t="s">
        <v>2884</v>
      </c>
      <c r="Z490" s="44">
        <v>3</v>
      </c>
      <c r="AA490" s="115" t="s">
        <v>3105</v>
      </c>
      <c r="AB490" s="44">
        <v>0</v>
      </c>
      <c r="AC490" s="45"/>
    </row>
    <row r="491" spans="1:29" ht="12" customHeight="1" x14ac:dyDescent="0.2">
      <c r="A491" s="37">
        <v>490</v>
      </c>
      <c r="B491" s="38" t="s">
        <v>11</v>
      </c>
      <c r="C491" s="39" t="s">
        <v>1406</v>
      </c>
      <c r="D491" s="40">
        <v>44101</v>
      </c>
      <c r="E491" s="38">
        <v>1</v>
      </c>
      <c r="F491" s="38"/>
      <c r="G491" s="38" t="s">
        <v>2</v>
      </c>
      <c r="H491" s="38" t="s">
        <v>2</v>
      </c>
      <c r="I491" s="48">
        <v>1800</v>
      </c>
      <c r="J491" s="48">
        <v>6255</v>
      </c>
      <c r="K491" s="39">
        <v>0</v>
      </c>
      <c r="L491" s="41">
        <f>SUM(Data5[[#This Row],[CHELTUIELI DE PERSONAL LEI]:[CHELTUIELI DE CAPITAL (ACTIVE NEFINANCIARE ) LEI]])</f>
        <v>8055</v>
      </c>
      <c r="M491" s="41">
        <f>Data5[[#This Row],[TOTAL CHELTUIELI LEI]]/Data5[[#This Row],[CURS VALUTAR EURO BNR 22 07 2020]]</f>
        <v>1664.2218135988928</v>
      </c>
      <c r="N491" s="49">
        <v>2873</v>
      </c>
      <c r="O491" s="42"/>
      <c r="P491" s="42">
        <v>1615</v>
      </c>
      <c r="Q491" s="42"/>
      <c r="R491" s="42">
        <f>Data5[[#This Row],[PERSOANE ÎNSCRISE ÎN LISTELE ELECTORALE (TURUL 1)            ]]+Data5[[#This Row],[PERSOANE ÎNSCRISE ÎN LISTELE ELECTORALE (TURUL AL 2-LEA)]]</f>
        <v>2873</v>
      </c>
      <c r="S491" s="42">
        <f>Data5[[#This Row],[PERSOANE CARE AU PARTICIPAT LA VOT (TURUL 1)]]+Data5[[#This Row],[PERSOANE CARE AU PARTICIPAT LA VOT  (TURUL AL 2-LEA)]]</f>
        <v>1615</v>
      </c>
      <c r="T491" s="41">
        <f>Data5[[#This Row],[TOTAL CHELTUIELI LEI]]/Data5[[#This Row],[NUMĂRUL PERSOANELOR ÎNSCRISE ÎN LISTELE ELECTORALE]]</f>
        <v>2.8036895231465366</v>
      </c>
      <c r="U491" s="41">
        <f>Data5[[#This Row],[TOTAL CHELTUIELI EURO]]/Data5[[#This Row],[NUMĂRUL PERSOANELOR ÎNSCRISE ÎN LISTELE ELECTORALE]]</f>
        <v>0.57926272662683354</v>
      </c>
      <c r="V491" s="41">
        <f>Data5[[#This Row],[TOTAL CHELTUIELI LEI]]/Data5[[#This Row],[NUMĂRUL PERSOANELOR CARE AU PARTICIPAT LA VOT]]</f>
        <v>4.9876160990712073</v>
      </c>
      <c r="W491" s="41">
        <f>Data5[[#This Row],[TOTAL CHELTUIELI EURO]]/Data5[[#This Row],[NUMĂRUL PERSOANELOR CARE AU PARTICIPAT LA VOT]]</f>
        <v>1.0304779031572091</v>
      </c>
      <c r="X491" s="43">
        <v>4.8400999999999996</v>
      </c>
      <c r="Y491" s="114" t="s">
        <v>2891</v>
      </c>
      <c r="Z491" s="44">
        <v>2</v>
      </c>
      <c r="AA491" s="115" t="s">
        <v>3105</v>
      </c>
      <c r="AB491" s="44">
        <v>0</v>
      </c>
      <c r="AC491" s="45"/>
    </row>
    <row r="492" spans="1:29" ht="12" customHeight="1" x14ac:dyDescent="0.2">
      <c r="A492" s="37">
        <v>491</v>
      </c>
      <c r="B492" s="38" t="s">
        <v>11</v>
      </c>
      <c r="C492" s="39" t="s">
        <v>1407</v>
      </c>
      <c r="D492" s="40">
        <v>44101</v>
      </c>
      <c r="E492" s="38">
        <v>1</v>
      </c>
      <c r="F492" s="38"/>
      <c r="G492" s="38" t="s">
        <v>2</v>
      </c>
      <c r="H492" s="38" t="s">
        <v>2</v>
      </c>
      <c r="I492" s="48">
        <v>1500</v>
      </c>
      <c r="J492" s="48">
        <v>3594</v>
      </c>
      <c r="K492" s="39">
        <v>0</v>
      </c>
      <c r="L492" s="41">
        <f>SUM(Data5[[#This Row],[CHELTUIELI DE PERSONAL LEI]:[CHELTUIELI DE CAPITAL (ACTIVE NEFINANCIARE ) LEI]])</f>
        <v>5094</v>
      </c>
      <c r="M492" s="41">
        <f>Data5[[#This Row],[TOTAL CHELTUIELI LEI]]/Data5[[#This Row],[CURS VALUTAR EURO BNR 22 07 2020]]</f>
        <v>1052.4575938513667</v>
      </c>
      <c r="N492" s="49">
        <v>1235</v>
      </c>
      <c r="O492" s="42"/>
      <c r="P492" s="42">
        <v>923</v>
      </c>
      <c r="Q492" s="42"/>
      <c r="R492" s="42">
        <f>Data5[[#This Row],[PERSOANE ÎNSCRISE ÎN LISTELE ELECTORALE (TURUL 1)            ]]+Data5[[#This Row],[PERSOANE ÎNSCRISE ÎN LISTELE ELECTORALE (TURUL AL 2-LEA)]]</f>
        <v>1235</v>
      </c>
      <c r="S492" s="42">
        <f>Data5[[#This Row],[PERSOANE CARE AU PARTICIPAT LA VOT (TURUL 1)]]+Data5[[#This Row],[PERSOANE CARE AU PARTICIPAT LA VOT  (TURUL AL 2-LEA)]]</f>
        <v>923</v>
      </c>
      <c r="T492" s="41">
        <f>Data5[[#This Row],[TOTAL CHELTUIELI LEI]]/Data5[[#This Row],[NUMĂRUL PERSOANELOR ÎNSCRISE ÎN LISTELE ELECTORALE]]</f>
        <v>4.1246963562753036</v>
      </c>
      <c r="U492" s="41">
        <f>Data5[[#This Row],[TOTAL CHELTUIELI EURO]]/Data5[[#This Row],[NUMĂRUL PERSOANELOR ÎNSCRISE ÎN LISTELE ELECTORALE]]</f>
        <v>0.85219238368531713</v>
      </c>
      <c r="V492" s="41">
        <f>Data5[[#This Row],[TOTAL CHELTUIELI LEI]]/Data5[[#This Row],[NUMĂRUL PERSOANELOR CARE AU PARTICIPAT LA VOT]]</f>
        <v>5.5189599133261105</v>
      </c>
      <c r="W492" s="41">
        <f>Data5[[#This Row],[TOTAL CHELTUIELI EURO]]/Data5[[#This Row],[NUMĂRUL PERSOANELOR CARE AU PARTICIPAT LA VOT]]</f>
        <v>1.1402574147902131</v>
      </c>
      <c r="X492" s="43">
        <v>4.8400999999999996</v>
      </c>
      <c r="Y492" s="114" t="s">
        <v>2895</v>
      </c>
      <c r="Z492" s="44">
        <v>4</v>
      </c>
      <c r="AA492" s="115" t="s">
        <v>3105</v>
      </c>
      <c r="AB492" s="44">
        <v>0</v>
      </c>
      <c r="AC492" s="45"/>
    </row>
    <row r="493" spans="1:29" ht="12" customHeight="1" x14ac:dyDescent="0.2">
      <c r="A493" s="37">
        <v>492</v>
      </c>
      <c r="B493" s="38" t="s">
        <v>11</v>
      </c>
      <c r="C493" s="39" t="s">
        <v>1408</v>
      </c>
      <c r="D493" s="40">
        <v>44101</v>
      </c>
      <c r="E493" s="38">
        <v>1</v>
      </c>
      <c r="F493" s="38"/>
      <c r="G493" s="38" t="s">
        <v>2</v>
      </c>
      <c r="H493" s="38" t="s">
        <v>2</v>
      </c>
      <c r="I493" s="48">
        <v>2500</v>
      </c>
      <c r="J493" s="48">
        <v>11747.62</v>
      </c>
      <c r="K493" s="39">
        <v>0</v>
      </c>
      <c r="L493" s="41">
        <f>SUM(Data5[[#This Row],[CHELTUIELI DE PERSONAL LEI]:[CHELTUIELI DE CAPITAL (ACTIVE NEFINANCIARE ) LEI]])</f>
        <v>14247.62</v>
      </c>
      <c r="M493" s="41">
        <f>Data5[[#This Row],[TOTAL CHELTUIELI LEI]]/Data5[[#This Row],[CURS VALUTAR EURO BNR 22 07 2020]]</f>
        <v>2943.6623210264256</v>
      </c>
      <c r="N493" s="49">
        <v>5265</v>
      </c>
      <c r="O493" s="42"/>
      <c r="P493" s="42">
        <v>2736</v>
      </c>
      <c r="Q493" s="42"/>
      <c r="R493" s="42">
        <f>Data5[[#This Row],[PERSOANE ÎNSCRISE ÎN LISTELE ELECTORALE (TURUL 1)            ]]+Data5[[#This Row],[PERSOANE ÎNSCRISE ÎN LISTELE ELECTORALE (TURUL AL 2-LEA)]]</f>
        <v>5265</v>
      </c>
      <c r="S493" s="42">
        <f>Data5[[#This Row],[PERSOANE CARE AU PARTICIPAT LA VOT (TURUL 1)]]+Data5[[#This Row],[PERSOANE CARE AU PARTICIPAT LA VOT  (TURUL AL 2-LEA)]]</f>
        <v>2736</v>
      </c>
      <c r="T493" s="41">
        <f>Data5[[#This Row],[TOTAL CHELTUIELI LEI]]/Data5[[#This Row],[NUMĂRUL PERSOANELOR ÎNSCRISE ÎN LISTELE ELECTORALE]]</f>
        <v>2.7061006647673316</v>
      </c>
      <c r="U493" s="41">
        <f>Data5[[#This Row],[TOTAL CHELTUIELI EURO]]/Data5[[#This Row],[NUMĂRUL PERSOANELOR ÎNSCRISE ÎN LISTELE ELECTORALE]]</f>
        <v>0.55910015594044171</v>
      </c>
      <c r="V493" s="41">
        <f>Data5[[#This Row],[TOTAL CHELTUIELI LEI]]/Data5[[#This Row],[NUMĂRUL PERSOANELOR CARE AU PARTICIPAT LA VOT]]</f>
        <v>5.2074634502923978</v>
      </c>
      <c r="W493" s="41">
        <f>Data5[[#This Row],[TOTAL CHELTUIELI EURO]]/Data5[[#This Row],[NUMĂRUL PERSOANELOR CARE AU PARTICIPAT LA VOT]]</f>
        <v>1.0758999711353894</v>
      </c>
      <c r="X493" s="43">
        <v>4.8400999999999996</v>
      </c>
      <c r="Y493" s="114" t="s">
        <v>2891</v>
      </c>
      <c r="Z493" s="44">
        <v>2</v>
      </c>
      <c r="AA493" s="115" t="s">
        <v>3105</v>
      </c>
      <c r="AB493" s="44">
        <v>0</v>
      </c>
      <c r="AC493" s="45"/>
    </row>
    <row r="494" spans="1:29" ht="43.5" customHeight="1" x14ac:dyDescent="0.2">
      <c r="A494" s="37">
        <v>493</v>
      </c>
      <c r="B494" s="37" t="s">
        <v>11</v>
      </c>
      <c r="C494" s="39" t="s">
        <v>1409</v>
      </c>
      <c r="D494" s="52">
        <v>44101</v>
      </c>
      <c r="E494" s="37">
        <v>1</v>
      </c>
      <c r="F494" s="53" t="s">
        <v>2759</v>
      </c>
      <c r="G494" s="37" t="s">
        <v>2</v>
      </c>
      <c r="H494" s="37" t="s">
        <v>2</v>
      </c>
      <c r="I494" s="48">
        <v>2790</v>
      </c>
      <c r="J494" s="48">
        <v>2150</v>
      </c>
      <c r="K494" s="39">
        <v>0</v>
      </c>
      <c r="L494" s="41">
        <f>SUM(Data5[[#This Row],[CHELTUIELI DE PERSONAL LEI]:[CHELTUIELI DE CAPITAL (ACTIVE NEFINANCIARE ) LEI]])</f>
        <v>4940</v>
      </c>
      <c r="M494" s="47">
        <f>Data5[[#This Row],[TOTAL CHELTUIELI LEI]]/Data5[[#This Row],[CURS VALUTAR EURO BNR 22 07 2020]]</f>
        <v>1020.6400694200534</v>
      </c>
      <c r="N494" s="105">
        <v>2098</v>
      </c>
      <c r="O494" s="54">
        <v>2094</v>
      </c>
      <c r="P494" s="54">
        <v>1021</v>
      </c>
      <c r="Q494" s="100">
        <v>1278</v>
      </c>
      <c r="R494" s="54">
        <f>Data5[[#This Row],[PERSOANE ÎNSCRISE ÎN LISTELE ELECTORALE (TURUL 1)            ]]+Data5[[#This Row],[PERSOANE ÎNSCRISE ÎN LISTELE ELECTORALE (TURUL AL 2-LEA)]]</f>
        <v>4192</v>
      </c>
      <c r="S494" s="54">
        <f>Data5[[#This Row],[PERSOANE CARE AU PARTICIPAT LA VOT (TURUL 1)]]+Data5[[#This Row],[PERSOANE CARE AU PARTICIPAT LA VOT  (TURUL AL 2-LEA)]]</f>
        <v>2299</v>
      </c>
      <c r="T494" s="47">
        <f>Data5[[#This Row],[TOTAL CHELTUIELI LEI]]/Data5[[#This Row],[NUMĂRUL PERSOANELOR ÎNSCRISE ÎN LISTELE ELECTORALE]]</f>
        <v>1.1784351145038168</v>
      </c>
      <c r="U494" s="47">
        <f>Data5[[#This Row],[TOTAL CHELTUIELI EURO]]/Data5[[#This Row],[NUMĂRUL PERSOANELOR ÎNSCRISE ÎN LISTELE ELECTORALE]]</f>
        <v>0.24347329900287532</v>
      </c>
      <c r="V494" s="47">
        <f>Data5[[#This Row],[TOTAL CHELTUIELI LEI]]/Data5[[#This Row],[NUMĂRUL PERSOANELOR CARE AU PARTICIPAT LA VOT]]</f>
        <v>2.1487603305785123</v>
      </c>
      <c r="W494" s="47">
        <f>Data5[[#This Row],[TOTAL CHELTUIELI EURO]]/Data5[[#This Row],[NUMĂRUL PERSOANELOR CARE AU PARTICIPAT LA VOT]]</f>
        <v>0.44394957347544728</v>
      </c>
      <c r="X494" s="55">
        <v>4.8400999999999996</v>
      </c>
      <c r="Y494" s="114" t="s">
        <v>2894</v>
      </c>
      <c r="Z494" s="44">
        <v>1</v>
      </c>
      <c r="AA494" s="115" t="s">
        <v>3105</v>
      </c>
      <c r="AB494" s="44">
        <v>0</v>
      </c>
      <c r="AC494" s="45"/>
    </row>
    <row r="495" spans="1:29" ht="12" customHeight="1" x14ac:dyDescent="0.2">
      <c r="A495" s="37">
        <v>494</v>
      </c>
      <c r="B495" s="38" t="s">
        <v>11</v>
      </c>
      <c r="C495" s="39" t="s">
        <v>1410</v>
      </c>
      <c r="D495" s="40">
        <v>44101</v>
      </c>
      <c r="E495" s="38">
        <v>1</v>
      </c>
      <c r="F495" s="38"/>
      <c r="G495" s="38" t="s">
        <v>2</v>
      </c>
      <c r="H495" s="38" t="s">
        <v>2</v>
      </c>
      <c r="I495" s="48">
        <v>3800</v>
      </c>
      <c r="J495" s="48">
        <v>5137</v>
      </c>
      <c r="K495" s="39">
        <v>0</v>
      </c>
      <c r="L495" s="41">
        <f>SUM(Data5[[#This Row],[CHELTUIELI DE PERSONAL LEI]:[CHELTUIELI DE CAPITAL (ACTIVE NEFINANCIARE ) LEI]])</f>
        <v>8937</v>
      </c>
      <c r="M495" s="41">
        <f>Data5[[#This Row],[TOTAL CHELTUIELI LEI]]/Data5[[#This Row],[CURS VALUTAR EURO BNR 22 07 2020]]</f>
        <v>1846.4494535236877</v>
      </c>
      <c r="N495" s="49">
        <v>3840</v>
      </c>
      <c r="O495" s="54"/>
      <c r="P495" s="54">
        <v>2185</v>
      </c>
      <c r="Q495" s="54"/>
      <c r="R495" s="54">
        <f>Data5[[#This Row],[PERSOANE ÎNSCRISE ÎN LISTELE ELECTORALE (TURUL 1)            ]]+Data5[[#This Row],[PERSOANE ÎNSCRISE ÎN LISTELE ELECTORALE (TURUL AL 2-LEA)]]</f>
        <v>3840</v>
      </c>
      <c r="S495" s="54">
        <f>Data5[[#This Row],[PERSOANE CARE AU PARTICIPAT LA VOT (TURUL 1)]]+Data5[[#This Row],[PERSOANE CARE AU PARTICIPAT LA VOT  (TURUL AL 2-LEA)]]</f>
        <v>2185</v>
      </c>
      <c r="T495" s="41">
        <f>Data5[[#This Row],[TOTAL CHELTUIELI LEI]]/Data5[[#This Row],[NUMĂRUL PERSOANELOR ÎNSCRISE ÎN LISTELE ELECTORALE]]</f>
        <v>2.3273437499999998</v>
      </c>
      <c r="U495" s="41">
        <f>Data5[[#This Row],[TOTAL CHELTUIELI EURO]]/Data5[[#This Row],[NUMĂRUL PERSOANELOR ÎNSCRISE ÎN LISTELE ELECTORALE]]</f>
        <v>0.48084621185512699</v>
      </c>
      <c r="V495" s="41">
        <f>Data5[[#This Row],[TOTAL CHELTUIELI LEI]]/Data5[[#This Row],[NUMĂRUL PERSOANELOR CARE AU PARTICIPAT LA VOT]]</f>
        <v>4.0901601830663612</v>
      </c>
      <c r="W495" s="41">
        <f>Data5[[#This Row],[TOTAL CHELTUIELI EURO]]/Data5[[#This Row],[NUMĂRUL PERSOANELOR CARE AU PARTICIPAT LA VOT]]</f>
        <v>0.84505695813441084</v>
      </c>
      <c r="X495" s="43">
        <v>4.8400999999999996</v>
      </c>
      <c r="Y495" s="114" t="s">
        <v>2891</v>
      </c>
      <c r="Z495" s="44">
        <v>2</v>
      </c>
      <c r="AA495" s="115" t="s">
        <v>3105</v>
      </c>
      <c r="AB495" s="44">
        <v>0</v>
      </c>
      <c r="AC495" s="45"/>
    </row>
    <row r="496" spans="1:29" ht="12" customHeight="1" x14ac:dyDescent="0.2">
      <c r="A496" s="37">
        <v>495</v>
      </c>
      <c r="B496" s="38" t="s">
        <v>11</v>
      </c>
      <c r="C496" s="39" t="s">
        <v>1411</v>
      </c>
      <c r="D496" s="40">
        <v>44101</v>
      </c>
      <c r="E496" s="38">
        <v>1</v>
      </c>
      <c r="F496" s="38"/>
      <c r="G496" s="38" t="s">
        <v>2</v>
      </c>
      <c r="H496" s="38" t="s">
        <v>2</v>
      </c>
      <c r="I496" s="48">
        <v>12000</v>
      </c>
      <c r="J496" s="48">
        <v>2271</v>
      </c>
      <c r="K496" s="39">
        <v>0</v>
      </c>
      <c r="L496" s="41">
        <f>SUM(Data5[[#This Row],[CHELTUIELI DE PERSONAL LEI]:[CHELTUIELI DE CAPITAL (ACTIVE NEFINANCIARE ) LEI]])</f>
        <v>14271</v>
      </c>
      <c r="M496" s="41">
        <f>Data5[[#This Row],[TOTAL CHELTUIELI LEI]]/Data5[[#This Row],[CURS VALUTAR EURO BNR 22 07 2020]]</f>
        <v>2948.492799735543</v>
      </c>
      <c r="N496" s="49">
        <v>4991</v>
      </c>
      <c r="O496" s="54"/>
      <c r="P496" s="54">
        <v>3020</v>
      </c>
      <c r="Q496" s="54"/>
      <c r="R496" s="54">
        <f>Data5[[#This Row],[PERSOANE ÎNSCRISE ÎN LISTELE ELECTORALE (TURUL 1)            ]]+Data5[[#This Row],[PERSOANE ÎNSCRISE ÎN LISTELE ELECTORALE (TURUL AL 2-LEA)]]</f>
        <v>4991</v>
      </c>
      <c r="S496" s="54">
        <f>Data5[[#This Row],[PERSOANE CARE AU PARTICIPAT LA VOT (TURUL 1)]]+Data5[[#This Row],[PERSOANE CARE AU PARTICIPAT LA VOT  (TURUL AL 2-LEA)]]</f>
        <v>3020</v>
      </c>
      <c r="T496" s="41">
        <f>Data5[[#This Row],[TOTAL CHELTUIELI LEI]]/Data5[[#This Row],[NUMĂRUL PERSOANELOR ÎNSCRISE ÎN LISTELE ELECTORALE]]</f>
        <v>2.8593468242837106</v>
      </c>
      <c r="U496" s="41">
        <f>Data5[[#This Row],[TOTAL CHELTUIELI EURO]]/Data5[[#This Row],[NUMĂRUL PERSOANELOR ÎNSCRISE ÎN LISTELE ELECTORALE]]</f>
        <v>0.59076193142367117</v>
      </c>
      <c r="V496" s="41">
        <f>Data5[[#This Row],[TOTAL CHELTUIELI LEI]]/Data5[[#This Row],[NUMĂRUL PERSOANELOR CARE AU PARTICIPAT LA VOT]]</f>
        <v>4.725496688741722</v>
      </c>
      <c r="W496" s="41">
        <f>Data5[[#This Row],[TOTAL CHELTUIELI EURO]]/Data5[[#This Row],[NUMĂRUL PERSOANELOR CARE AU PARTICIPAT LA VOT]]</f>
        <v>0.97632211911772948</v>
      </c>
      <c r="X496" s="43">
        <v>4.8400999999999996</v>
      </c>
      <c r="Y496" s="114" t="s">
        <v>2891</v>
      </c>
      <c r="Z496" s="44">
        <v>2</v>
      </c>
      <c r="AA496" s="115" t="s">
        <v>3105</v>
      </c>
      <c r="AB496" s="44">
        <v>0</v>
      </c>
      <c r="AC496" s="45"/>
    </row>
    <row r="497" spans="1:29" ht="12" customHeight="1" x14ac:dyDescent="0.2">
      <c r="A497" s="37">
        <v>496</v>
      </c>
      <c r="B497" s="38" t="s">
        <v>11</v>
      </c>
      <c r="C497" s="39" t="s">
        <v>1412</v>
      </c>
      <c r="D497" s="40">
        <v>44101</v>
      </c>
      <c r="E497" s="38">
        <v>1</v>
      </c>
      <c r="F497" s="38"/>
      <c r="G497" s="38" t="s">
        <v>2</v>
      </c>
      <c r="H497" s="38" t="s">
        <v>2</v>
      </c>
      <c r="I497" s="39">
        <v>0</v>
      </c>
      <c r="J497" s="39">
        <v>3000</v>
      </c>
      <c r="K497" s="39">
        <v>0</v>
      </c>
      <c r="L497" s="41">
        <f>SUM(Data5[[#This Row],[CHELTUIELI DE PERSONAL LEI]:[CHELTUIELI DE CAPITAL (ACTIVE NEFINANCIARE ) LEI]])</f>
        <v>3000</v>
      </c>
      <c r="M497" s="41">
        <f>Data5[[#This Row],[TOTAL CHELTUIELI LEI]]/Data5[[#This Row],[CURS VALUTAR EURO BNR 22 07 2020]]</f>
        <v>619.82190450610528</v>
      </c>
      <c r="N497" s="49">
        <v>1398</v>
      </c>
      <c r="O497" s="54"/>
      <c r="P497" s="54">
        <v>1049</v>
      </c>
      <c r="Q497" s="54"/>
      <c r="R497" s="54">
        <f>Data5[[#This Row],[PERSOANE ÎNSCRISE ÎN LISTELE ELECTORALE (TURUL 1)            ]]+Data5[[#This Row],[PERSOANE ÎNSCRISE ÎN LISTELE ELECTORALE (TURUL AL 2-LEA)]]</f>
        <v>1398</v>
      </c>
      <c r="S497" s="54">
        <f>Data5[[#This Row],[PERSOANE CARE AU PARTICIPAT LA VOT (TURUL 1)]]+Data5[[#This Row],[PERSOANE CARE AU PARTICIPAT LA VOT  (TURUL AL 2-LEA)]]</f>
        <v>1049</v>
      </c>
      <c r="T497" s="41">
        <f>Data5[[#This Row],[TOTAL CHELTUIELI LEI]]/Data5[[#This Row],[NUMĂRUL PERSOANELOR ÎNSCRISE ÎN LISTELE ELECTORALE]]</f>
        <v>2.1459227467811157</v>
      </c>
      <c r="U497" s="41">
        <f>Data5[[#This Row],[TOTAL CHELTUIELI EURO]]/Data5[[#This Row],[NUMĂRUL PERSOANELOR ÎNSCRISE ÎN LISTELE ELECTORALE]]</f>
        <v>0.4433633079442813</v>
      </c>
      <c r="V497" s="41">
        <f>Data5[[#This Row],[TOTAL CHELTUIELI LEI]]/Data5[[#This Row],[NUMĂRUL PERSOANELOR CARE AU PARTICIPAT LA VOT]]</f>
        <v>2.8598665395614873</v>
      </c>
      <c r="W497" s="41">
        <f>Data5[[#This Row],[TOTAL CHELTUIELI EURO]]/Data5[[#This Row],[NUMĂRUL PERSOANELOR CARE AU PARTICIPAT LA VOT]]</f>
        <v>0.59086930839476193</v>
      </c>
      <c r="X497" s="43">
        <v>4.8400999999999996</v>
      </c>
      <c r="Y497" s="114" t="s">
        <v>2891</v>
      </c>
      <c r="Z497" s="44">
        <v>2</v>
      </c>
      <c r="AA497" s="115" t="s">
        <v>3105</v>
      </c>
      <c r="AB497" s="44">
        <v>0</v>
      </c>
      <c r="AC497" s="45"/>
    </row>
    <row r="498" spans="1:29" ht="12" customHeight="1" x14ac:dyDescent="0.2">
      <c r="A498" s="37">
        <v>497</v>
      </c>
      <c r="B498" s="38" t="s">
        <v>11</v>
      </c>
      <c r="C498" s="39" t="s">
        <v>1413</v>
      </c>
      <c r="D498" s="40">
        <v>44101</v>
      </c>
      <c r="E498" s="38">
        <v>1</v>
      </c>
      <c r="F498" s="38"/>
      <c r="G498" s="38" t="s">
        <v>2</v>
      </c>
      <c r="H498" s="38" t="s">
        <v>2</v>
      </c>
      <c r="I498" s="48">
        <v>500</v>
      </c>
      <c r="J498" s="48">
        <v>1989</v>
      </c>
      <c r="K498" s="39">
        <v>0</v>
      </c>
      <c r="L498" s="41">
        <f>SUM(Data5[[#This Row],[CHELTUIELI DE PERSONAL LEI]:[CHELTUIELI DE CAPITAL (ACTIVE NEFINANCIARE ) LEI]])</f>
        <v>2489</v>
      </c>
      <c r="M498" s="41">
        <f>Data5[[#This Row],[TOTAL CHELTUIELI LEI]]/Data5[[#This Row],[CURS VALUTAR EURO BNR 22 07 2020]]</f>
        <v>514.24557343856532</v>
      </c>
      <c r="N498" s="49">
        <v>1042</v>
      </c>
      <c r="O498" s="54"/>
      <c r="P498" s="54">
        <v>622</v>
      </c>
      <c r="Q498" s="54"/>
      <c r="R498" s="54">
        <f>Data5[[#This Row],[PERSOANE ÎNSCRISE ÎN LISTELE ELECTORALE (TURUL 1)            ]]+Data5[[#This Row],[PERSOANE ÎNSCRISE ÎN LISTELE ELECTORALE (TURUL AL 2-LEA)]]</f>
        <v>1042</v>
      </c>
      <c r="S498" s="54">
        <f>Data5[[#This Row],[PERSOANE CARE AU PARTICIPAT LA VOT (TURUL 1)]]+Data5[[#This Row],[PERSOANE CARE AU PARTICIPAT LA VOT  (TURUL AL 2-LEA)]]</f>
        <v>622</v>
      </c>
      <c r="T498" s="41">
        <f>Data5[[#This Row],[TOTAL CHELTUIELI LEI]]/Data5[[#This Row],[NUMĂRUL PERSOANELOR ÎNSCRISE ÎN LISTELE ELECTORALE]]</f>
        <v>2.3886756238003839</v>
      </c>
      <c r="U498" s="41">
        <f>Data5[[#This Row],[TOTAL CHELTUIELI EURO]]/Data5[[#This Row],[NUMĂRUL PERSOANELOR ÎNSCRISE ÎN LISTELE ELECTORALE]]</f>
        <v>0.49351782479708761</v>
      </c>
      <c r="V498" s="41">
        <f>Data5[[#This Row],[TOTAL CHELTUIELI LEI]]/Data5[[#This Row],[NUMĂRUL PERSOANELOR CARE AU PARTICIPAT LA VOT]]</f>
        <v>4.001607717041801</v>
      </c>
      <c r="W498" s="41">
        <f>Data5[[#This Row],[TOTAL CHELTUIELI EURO]]/Data5[[#This Row],[NUMĂRUL PERSOANELOR CARE AU PARTICIPAT LA VOT]]</f>
        <v>0.8267613720877256</v>
      </c>
      <c r="X498" s="43">
        <v>4.8400999999999996</v>
      </c>
      <c r="Y498" s="114" t="s">
        <v>2891</v>
      </c>
      <c r="Z498" s="44">
        <v>2</v>
      </c>
      <c r="AA498" s="115" t="s">
        <v>3105</v>
      </c>
      <c r="AB498" s="44">
        <v>0</v>
      </c>
      <c r="AC498" s="45"/>
    </row>
    <row r="499" spans="1:29" ht="12" customHeight="1" x14ac:dyDescent="0.2">
      <c r="A499" s="37">
        <v>498</v>
      </c>
      <c r="B499" s="38" t="s">
        <v>11</v>
      </c>
      <c r="C499" s="39" t="s">
        <v>1414</v>
      </c>
      <c r="D499" s="40">
        <v>44101</v>
      </c>
      <c r="E499" s="38">
        <v>1</v>
      </c>
      <c r="F499" s="38"/>
      <c r="G499" s="38" t="s">
        <v>2</v>
      </c>
      <c r="H499" s="38" t="s">
        <v>2</v>
      </c>
      <c r="I499" s="48">
        <v>2550</v>
      </c>
      <c r="J499" s="48">
        <v>3022</v>
      </c>
      <c r="K499" s="48">
        <v>4070</v>
      </c>
      <c r="L499" s="41">
        <f>SUM(Data5[[#This Row],[CHELTUIELI DE PERSONAL LEI]:[CHELTUIELI DE CAPITAL (ACTIVE NEFINANCIARE ) LEI]])</f>
        <v>9642</v>
      </c>
      <c r="M499" s="41">
        <f>Data5[[#This Row],[TOTAL CHELTUIELI LEI]]/Data5[[#This Row],[CURS VALUTAR EURO BNR 22 07 2020]]</f>
        <v>1992.1076010826225</v>
      </c>
      <c r="N499" s="49">
        <v>2288</v>
      </c>
      <c r="O499" s="54"/>
      <c r="P499" s="54">
        <v>1644</v>
      </c>
      <c r="Q499" s="54"/>
      <c r="R499" s="54">
        <f>Data5[[#This Row],[PERSOANE ÎNSCRISE ÎN LISTELE ELECTORALE (TURUL 1)            ]]+Data5[[#This Row],[PERSOANE ÎNSCRISE ÎN LISTELE ELECTORALE (TURUL AL 2-LEA)]]</f>
        <v>2288</v>
      </c>
      <c r="S499" s="54">
        <f>Data5[[#This Row],[PERSOANE CARE AU PARTICIPAT LA VOT (TURUL 1)]]+Data5[[#This Row],[PERSOANE CARE AU PARTICIPAT LA VOT  (TURUL AL 2-LEA)]]</f>
        <v>1644</v>
      </c>
      <c r="T499" s="41">
        <f>Data5[[#This Row],[TOTAL CHELTUIELI LEI]]/Data5[[#This Row],[NUMĂRUL PERSOANELOR ÎNSCRISE ÎN LISTELE ELECTORALE]]</f>
        <v>4.2141608391608392</v>
      </c>
      <c r="U499" s="41">
        <f>Data5[[#This Row],[TOTAL CHELTUIELI EURO]]/Data5[[#This Row],[NUMĂRUL PERSOANELOR ÎNSCRISE ÎN LISTELE ELECTORALE]]</f>
        <v>0.87067639907457273</v>
      </c>
      <c r="V499" s="41">
        <f>Data5[[#This Row],[TOTAL CHELTUIELI LEI]]/Data5[[#This Row],[NUMĂRUL PERSOANELOR CARE AU PARTICIPAT LA VOT]]</f>
        <v>5.8649635036496353</v>
      </c>
      <c r="W499" s="41">
        <f>Data5[[#This Row],[TOTAL CHELTUIELI EURO]]/Data5[[#This Row],[NUMĂRUL PERSOANELOR CARE AU PARTICIPAT LA VOT]]</f>
        <v>1.2117442828969724</v>
      </c>
      <c r="X499" s="43">
        <v>4.8400999999999996</v>
      </c>
      <c r="Y499" s="114" t="s">
        <v>2895</v>
      </c>
      <c r="Z499" s="44">
        <v>4</v>
      </c>
      <c r="AA499" s="115" t="s">
        <v>3105</v>
      </c>
      <c r="AB499" s="44">
        <v>0</v>
      </c>
      <c r="AC499" s="45"/>
    </row>
    <row r="500" spans="1:29" ht="12" customHeight="1" x14ac:dyDescent="0.2">
      <c r="A500" s="37">
        <v>499</v>
      </c>
      <c r="B500" s="38" t="s">
        <v>11</v>
      </c>
      <c r="C500" s="39" t="s">
        <v>1415</v>
      </c>
      <c r="D500" s="40">
        <v>44101</v>
      </c>
      <c r="E500" s="38">
        <v>1</v>
      </c>
      <c r="F500" s="38"/>
      <c r="G500" s="38" t="s">
        <v>2</v>
      </c>
      <c r="H500" s="38" t="s">
        <v>2</v>
      </c>
      <c r="I500" s="48">
        <v>2556</v>
      </c>
      <c r="J500" s="48">
        <v>13535.27</v>
      </c>
      <c r="K500" s="39">
        <v>0</v>
      </c>
      <c r="L500" s="41">
        <f>SUM(Data5[[#This Row],[CHELTUIELI DE PERSONAL LEI]:[CHELTUIELI DE CAPITAL (ACTIVE NEFINANCIARE ) LEI]])</f>
        <v>16091.27</v>
      </c>
      <c r="M500" s="41">
        <f>Data5[[#This Row],[TOTAL CHELTUIELI LEI]]/Data5[[#This Row],[CURS VALUTAR EURO BNR 22 07 2020]]</f>
        <v>3324.5738724406524</v>
      </c>
      <c r="N500" s="49">
        <v>1088</v>
      </c>
      <c r="O500" s="54"/>
      <c r="P500" s="54">
        <v>932</v>
      </c>
      <c r="Q500" s="54"/>
      <c r="R500" s="54">
        <f>Data5[[#This Row],[PERSOANE ÎNSCRISE ÎN LISTELE ELECTORALE (TURUL 1)            ]]+Data5[[#This Row],[PERSOANE ÎNSCRISE ÎN LISTELE ELECTORALE (TURUL AL 2-LEA)]]</f>
        <v>1088</v>
      </c>
      <c r="S500" s="54">
        <f>Data5[[#This Row],[PERSOANE CARE AU PARTICIPAT LA VOT (TURUL 1)]]+Data5[[#This Row],[PERSOANE CARE AU PARTICIPAT LA VOT  (TURUL AL 2-LEA)]]</f>
        <v>932</v>
      </c>
      <c r="T500" s="41">
        <f>Data5[[#This Row],[TOTAL CHELTUIELI LEI]]/Data5[[#This Row],[NUMĂRUL PERSOANELOR ÎNSCRISE ÎN LISTELE ELECTORALE]]</f>
        <v>14.789770220588236</v>
      </c>
      <c r="U500" s="41">
        <f>Data5[[#This Row],[TOTAL CHELTUIELI EURO]]/Data5[[#This Row],[NUMĂRUL PERSOANELOR ÎNSCRISE ÎN LISTELE ELECTORALE]]</f>
        <v>3.0556745151108937</v>
      </c>
      <c r="V500" s="41">
        <f>Data5[[#This Row],[TOTAL CHELTUIELI LEI]]/Data5[[#This Row],[NUMĂRUL PERSOANELOR CARE AU PARTICIPAT LA VOT]]</f>
        <v>17.265311158798283</v>
      </c>
      <c r="W500" s="41">
        <f>Data5[[#This Row],[TOTAL CHELTUIELI EURO]]/Data5[[#This Row],[NUMĂRUL PERSOANELOR CARE AU PARTICIPAT LA VOT]]</f>
        <v>3.5671393481122879</v>
      </c>
      <c r="X500" s="43">
        <v>4.8400999999999996</v>
      </c>
      <c r="Y500" s="114" t="s">
        <v>2885</v>
      </c>
      <c r="Z500" s="44">
        <v>14</v>
      </c>
      <c r="AA500" s="115" t="s">
        <v>3106</v>
      </c>
      <c r="AB500" s="44">
        <v>3</v>
      </c>
      <c r="AC500" s="45"/>
    </row>
    <row r="501" spans="1:29" ht="12" customHeight="1" x14ac:dyDescent="0.2">
      <c r="A501" s="37">
        <v>500</v>
      </c>
      <c r="B501" s="38" t="s">
        <v>11</v>
      </c>
      <c r="C501" s="39" t="s">
        <v>1416</v>
      </c>
      <c r="D501" s="40">
        <v>44101</v>
      </c>
      <c r="E501" s="38">
        <v>1</v>
      </c>
      <c r="F501" s="38"/>
      <c r="G501" s="38" t="s">
        <v>2</v>
      </c>
      <c r="H501" s="38" t="s">
        <v>2</v>
      </c>
      <c r="I501" s="39">
        <v>0</v>
      </c>
      <c r="J501" s="39">
        <v>913</v>
      </c>
      <c r="K501" s="39">
        <v>0</v>
      </c>
      <c r="L501" s="41">
        <f>SUM(Data5[[#This Row],[CHELTUIELI DE PERSONAL LEI]:[CHELTUIELI DE CAPITAL (ACTIVE NEFINANCIARE ) LEI]])</f>
        <v>913</v>
      </c>
      <c r="M501" s="41">
        <f>Data5[[#This Row],[TOTAL CHELTUIELI LEI]]/Data5[[#This Row],[CURS VALUTAR EURO BNR 22 07 2020]]</f>
        <v>188.63246627135806</v>
      </c>
      <c r="N501" s="49">
        <v>771</v>
      </c>
      <c r="O501" s="54"/>
      <c r="P501" s="54">
        <v>619</v>
      </c>
      <c r="Q501" s="54"/>
      <c r="R501" s="54">
        <f>Data5[[#This Row],[PERSOANE ÎNSCRISE ÎN LISTELE ELECTORALE (TURUL 1)            ]]+Data5[[#This Row],[PERSOANE ÎNSCRISE ÎN LISTELE ELECTORALE (TURUL AL 2-LEA)]]</f>
        <v>771</v>
      </c>
      <c r="S501" s="54">
        <f>Data5[[#This Row],[PERSOANE CARE AU PARTICIPAT LA VOT (TURUL 1)]]+Data5[[#This Row],[PERSOANE CARE AU PARTICIPAT LA VOT  (TURUL AL 2-LEA)]]</f>
        <v>619</v>
      </c>
      <c r="T501" s="41">
        <f>Data5[[#This Row],[TOTAL CHELTUIELI LEI]]/Data5[[#This Row],[NUMĂRUL PERSOANELOR ÎNSCRISE ÎN LISTELE ELECTORALE]]</f>
        <v>1.1841763942931258</v>
      </c>
      <c r="U501" s="41">
        <f>Data5[[#This Row],[TOTAL CHELTUIELI EURO]]/Data5[[#This Row],[NUMĂRUL PERSOANELOR ÎNSCRISE ÎN LISTELE ELECTORALE]]</f>
        <v>0.24465948932731266</v>
      </c>
      <c r="V501" s="41">
        <f>Data5[[#This Row],[TOTAL CHELTUIELI LEI]]/Data5[[#This Row],[NUMĂRUL PERSOANELOR CARE AU PARTICIPAT LA VOT]]</f>
        <v>1.4749596122778674</v>
      </c>
      <c r="W501" s="41">
        <f>Data5[[#This Row],[TOTAL CHELTUIELI EURO]]/Data5[[#This Row],[NUMĂRUL PERSOANELOR CARE AU PARTICIPAT LA VOT]]</f>
        <v>0.3047374253172182</v>
      </c>
      <c r="X501" s="43">
        <v>4.8400999999999996</v>
      </c>
      <c r="Y501" s="114" t="s">
        <v>2894</v>
      </c>
      <c r="Z501" s="44">
        <v>1</v>
      </c>
      <c r="AA501" s="115" t="s">
        <v>3105</v>
      </c>
      <c r="AB501" s="44">
        <v>0</v>
      </c>
      <c r="AC501" s="45"/>
    </row>
    <row r="502" spans="1:29" ht="12" customHeight="1" x14ac:dyDescent="0.2">
      <c r="A502" s="37">
        <v>501</v>
      </c>
      <c r="B502" s="38" t="s">
        <v>11</v>
      </c>
      <c r="C502" s="39" t="s">
        <v>1417</v>
      </c>
      <c r="D502" s="40">
        <v>44101</v>
      </c>
      <c r="E502" s="38">
        <v>1</v>
      </c>
      <c r="F502" s="38"/>
      <c r="G502" s="38" t="s">
        <v>2</v>
      </c>
      <c r="H502" s="38" t="s">
        <v>2</v>
      </c>
      <c r="I502" s="48">
        <v>1500</v>
      </c>
      <c r="J502" s="48">
        <v>2000</v>
      </c>
      <c r="K502" s="39">
        <v>0</v>
      </c>
      <c r="L502" s="41">
        <f>SUM(Data5[[#This Row],[CHELTUIELI DE PERSONAL LEI]:[CHELTUIELI DE CAPITAL (ACTIVE NEFINANCIARE ) LEI]])</f>
        <v>3500</v>
      </c>
      <c r="M502" s="41">
        <f>Data5[[#This Row],[TOTAL CHELTUIELI LEI]]/Data5[[#This Row],[CURS VALUTAR EURO BNR 22 07 2020]]</f>
        <v>723.12555525712287</v>
      </c>
      <c r="N502" s="49">
        <v>2985</v>
      </c>
      <c r="O502" s="54"/>
      <c r="P502" s="54">
        <v>1608</v>
      </c>
      <c r="Q502" s="54"/>
      <c r="R502" s="54">
        <f>Data5[[#This Row],[PERSOANE ÎNSCRISE ÎN LISTELE ELECTORALE (TURUL 1)            ]]+Data5[[#This Row],[PERSOANE ÎNSCRISE ÎN LISTELE ELECTORALE (TURUL AL 2-LEA)]]</f>
        <v>2985</v>
      </c>
      <c r="S502" s="54">
        <f>Data5[[#This Row],[PERSOANE CARE AU PARTICIPAT LA VOT (TURUL 1)]]+Data5[[#This Row],[PERSOANE CARE AU PARTICIPAT LA VOT  (TURUL AL 2-LEA)]]</f>
        <v>1608</v>
      </c>
      <c r="T502" s="41">
        <f>Data5[[#This Row],[TOTAL CHELTUIELI LEI]]/Data5[[#This Row],[NUMĂRUL PERSOANELOR ÎNSCRISE ÎN LISTELE ELECTORALE]]</f>
        <v>1.1725293132328307</v>
      </c>
      <c r="U502" s="41">
        <f>Data5[[#This Row],[TOTAL CHELTUIELI EURO]]/Data5[[#This Row],[NUMĂRUL PERSOANELOR ÎNSCRISE ÎN LISTELE ELECTORALE]]</f>
        <v>0.24225311733906965</v>
      </c>
      <c r="V502" s="41">
        <f>Data5[[#This Row],[TOTAL CHELTUIELI LEI]]/Data5[[#This Row],[NUMĂRUL PERSOANELOR CARE AU PARTICIPAT LA VOT]]</f>
        <v>2.1766169154228856</v>
      </c>
      <c r="W502" s="41">
        <f>Data5[[#This Row],[TOTAL CHELTUIELI EURO]]/Data5[[#This Row],[NUMĂRUL PERSOANELOR CARE AU PARTICIPAT LA VOT]]</f>
        <v>0.44970494729920574</v>
      </c>
      <c r="X502" s="43">
        <v>4.8400999999999996</v>
      </c>
      <c r="Y502" s="114" t="s">
        <v>2894</v>
      </c>
      <c r="Z502" s="44">
        <v>1</v>
      </c>
      <c r="AA502" s="115" t="s">
        <v>3105</v>
      </c>
      <c r="AB502" s="44">
        <v>0</v>
      </c>
      <c r="AC502" s="45"/>
    </row>
    <row r="503" spans="1:29" ht="12" customHeight="1" x14ac:dyDescent="0.2">
      <c r="A503" s="37">
        <v>502</v>
      </c>
      <c r="B503" s="38" t="s">
        <v>11</v>
      </c>
      <c r="C503" s="39" t="s">
        <v>1418</v>
      </c>
      <c r="D503" s="40">
        <v>44101</v>
      </c>
      <c r="E503" s="38">
        <v>1</v>
      </c>
      <c r="F503" s="38"/>
      <c r="G503" s="38" t="s">
        <v>2</v>
      </c>
      <c r="H503" s="38" t="s">
        <v>2</v>
      </c>
      <c r="I503" s="39">
        <v>0</v>
      </c>
      <c r="J503" s="39">
        <v>1079.5</v>
      </c>
      <c r="K503" s="39">
        <v>0</v>
      </c>
      <c r="L503" s="41">
        <f>SUM(Data5[[#This Row],[CHELTUIELI DE PERSONAL LEI]:[CHELTUIELI DE CAPITAL (ACTIVE NEFINANCIARE ) LEI]])</f>
        <v>1079.5</v>
      </c>
      <c r="M503" s="41">
        <f>Data5[[#This Row],[TOTAL CHELTUIELI LEI]]/Data5[[#This Row],[CURS VALUTAR EURO BNR 22 07 2020]]</f>
        <v>223.03258197144689</v>
      </c>
      <c r="N503" s="49">
        <v>2686</v>
      </c>
      <c r="O503" s="54"/>
      <c r="P503" s="54">
        <v>2090</v>
      </c>
      <c r="Q503" s="54"/>
      <c r="R503" s="54">
        <f>Data5[[#This Row],[PERSOANE ÎNSCRISE ÎN LISTELE ELECTORALE (TURUL 1)            ]]+Data5[[#This Row],[PERSOANE ÎNSCRISE ÎN LISTELE ELECTORALE (TURUL AL 2-LEA)]]</f>
        <v>2686</v>
      </c>
      <c r="S503" s="54">
        <f>Data5[[#This Row],[PERSOANE CARE AU PARTICIPAT LA VOT (TURUL 1)]]+Data5[[#This Row],[PERSOANE CARE AU PARTICIPAT LA VOT  (TURUL AL 2-LEA)]]</f>
        <v>2090</v>
      </c>
      <c r="T503" s="41">
        <f>Data5[[#This Row],[TOTAL CHELTUIELI LEI]]/Data5[[#This Row],[NUMĂRUL PERSOANELOR ÎNSCRISE ÎN LISTELE ELECTORALE]]</f>
        <v>0.40189873417721517</v>
      </c>
      <c r="U503" s="41">
        <f>Data5[[#This Row],[TOTAL CHELTUIELI EURO]]/Data5[[#This Row],[NUMĂRUL PERSOANELOR ÎNSCRISE ÎN LISTELE ELECTORALE]]</f>
        <v>8.3035212945438155E-2</v>
      </c>
      <c r="V503" s="41">
        <f>Data5[[#This Row],[TOTAL CHELTUIELI LEI]]/Data5[[#This Row],[NUMĂRUL PERSOANELOR CARE AU PARTICIPAT LA VOT]]</f>
        <v>0.5165071770334928</v>
      </c>
      <c r="W503" s="41">
        <f>Data5[[#This Row],[TOTAL CHELTUIELI EURO]]/Data5[[#This Row],[NUMĂRUL PERSOANELOR CARE AU PARTICIPAT LA VOT]]</f>
        <v>0.10671415405332386</v>
      </c>
      <c r="X503" s="43">
        <v>4.8400999999999996</v>
      </c>
      <c r="Y503" s="114" t="s">
        <v>2890</v>
      </c>
      <c r="Z503" s="44">
        <v>0</v>
      </c>
      <c r="AA503" s="115" t="s">
        <v>3105</v>
      </c>
      <c r="AB503" s="44">
        <v>0</v>
      </c>
      <c r="AC503" s="45"/>
    </row>
    <row r="504" spans="1:29" ht="12" customHeight="1" x14ac:dyDescent="0.2">
      <c r="A504" s="37">
        <v>503</v>
      </c>
      <c r="B504" s="38" t="s">
        <v>11</v>
      </c>
      <c r="C504" s="39" t="s">
        <v>1419</v>
      </c>
      <c r="D504" s="40">
        <v>44101</v>
      </c>
      <c r="E504" s="38">
        <v>1</v>
      </c>
      <c r="F504" s="38"/>
      <c r="G504" s="38" t="s">
        <v>2</v>
      </c>
      <c r="H504" s="38" t="s">
        <v>2</v>
      </c>
      <c r="I504" s="48">
        <v>1000</v>
      </c>
      <c r="J504" s="48">
        <v>8804</v>
      </c>
      <c r="K504" s="39">
        <v>0</v>
      </c>
      <c r="L504" s="41">
        <f>SUM(Data5[[#This Row],[CHELTUIELI DE PERSONAL LEI]:[CHELTUIELI DE CAPITAL (ACTIVE NEFINANCIARE ) LEI]])</f>
        <v>9804</v>
      </c>
      <c r="M504" s="41">
        <f>Data5[[#This Row],[TOTAL CHELTUIELI LEI]]/Data5[[#This Row],[CURS VALUTAR EURO BNR 22 07 2020]]</f>
        <v>2025.5779839259521</v>
      </c>
      <c r="N504" s="49">
        <v>2335</v>
      </c>
      <c r="O504" s="54"/>
      <c r="P504" s="54">
        <v>1454</v>
      </c>
      <c r="Q504" s="54"/>
      <c r="R504" s="54">
        <f>Data5[[#This Row],[PERSOANE ÎNSCRISE ÎN LISTELE ELECTORALE (TURUL 1)            ]]+Data5[[#This Row],[PERSOANE ÎNSCRISE ÎN LISTELE ELECTORALE (TURUL AL 2-LEA)]]</f>
        <v>2335</v>
      </c>
      <c r="S504" s="54">
        <f>Data5[[#This Row],[PERSOANE CARE AU PARTICIPAT LA VOT (TURUL 1)]]+Data5[[#This Row],[PERSOANE CARE AU PARTICIPAT LA VOT  (TURUL AL 2-LEA)]]</f>
        <v>1454</v>
      </c>
      <c r="T504" s="41">
        <f>Data5[[#This Row],[TOTAL CHELTUIELI LEI]]/Data5[[#This Row],[NUMĂRUL PERSOANELOR ÎNSCRISE ÎN LISTELE ELECTORALE]]</f>
        <v>4.1987152034261239</v>
      </c>
      <c r="U504" s="41">
        <f>Data5[[#This Row],[TOTAL CHELTUIELI EURO]]/Data5[[#This Row],[NUMĂRUL PERSOANELOR ÎNSCRISE ÎN LISTELE ELECTORALE]]</f>
        <v>0.86748521795543987</v>
      </c>
      <c r="V504" s="41">
        <f>Data5[[#This Row],[TOTAL CHELTUIELI LEI]]/Data5[[#This Row],[NUMĂRUL PERSOANELOR CARE AU PARTICIPAT LA VOT]]</f>
        <v>6.7427785419532329</v>
      </c>
      <c r="W504" s="41">
        <f>Data5[[#This Row],[TOTAL CHELTUIELI EURO]]/Data5[[#This Row],[NUMĂRUL PERSOANELOR CARE AU PARTICIPAT LA VOT]]</f>
        <v>1.3931072791787842</v>
      </c>
      <c r="X504" s="43">
        <v>4.8400999999999996</v>
      </c>
      <c r="Y504" s="114" t="s">
        <v>2895</v>
      </c>
      <c r="Z504" s="44">
        <v>4</v>
      </c>
      <c r="AA504" s="115" t="s">
        <v>3105</v>
      </c>
      <c r="AB504" s="44">
        <v>0</v>
      </c>
      <c r="AC504" s="45"/>
    </row>
    <row r="505" spans="1:29" ht="12" customHeight="1" x14ac:dyDescent="0.2">
      <c r="A505" s="37">
        <v>504</v>
      </c>
      <c r="B505" s="38" t="s">
        <v>11</v>
      </c>
      <c r="C505" s="39" t="s">
        <v>1420</v>
      </c>
      <c r="D505" s="40">
        <v>44101</v>
      </c>
      <c r="E505" s="38">
        <v>1</v>
      </c>
      <c r="F505" s="38"/>
      <c r="G505" s="38" t="s">
        <v>2</v>
      </c>
      <c r="H505" s="38" t="s">
        <v>2</v>
      </c>
      <c r="I505" s="39">
        <v>0</v>
      </c>
      <c r="J505" s="39">
        <v>8500</v>
      </c>
      <c r="K505" s="39">
        <v>0</v>
      </c>
      <c r="L505" s="41">
        <f>SUM(Data5[[#This Row],[CHELTUIELI DE PERSONAL LEI]:[CHELTUIELI DE CAPITAL (ACTIVE NEFINANCIARE ) LEI]])</f>
        <v>8500</v>
      </c>
      <c r="M505" s="41">
        <f>Data5[[#This Row],[TOTAL CHELTUIELI LEI]]/Data5[[#This Row],[CURS VALUTAR EURO BNR 22 07 2020]]</f>
        <v>1756.1620627672983</v>
      </c>
      <c r="N505" s="49">
        <v>3600</v>
      </c>
      <c r="O505" s="54"/>
      <c r="P505" s="54">
        <v>1661</v>
      </c>
      <c r="Q505" s="54"/>
      <c r="R505" s="54">
        <f>Data5[[#This Row],[PERSOANE ÎNSCRISE ÎN LISTELE ELECTORALE (TURUL 1)            ]]+Data5[[#This Row],[PERSOANE ÎNSCRISE ÎN LISTELE ELECTORALE (TURUL AL 2-LEA)]]</f>
        <v>3600</v>
      </c>
      <c r="S505" s="54">
        <f>Data5[[#This Row],[PERSOANE CARE AU PARTICIPAT LA VOT (TURUL 1)]]+Data5[[#This Row],[PERSOANE CARE AU PARTICIPAT LA VOT  (TURUL AL 2-LEA)]]</f>
        <v>1661</v>
      </c>
      <c r="T505" s="41">
        <f>Data5[[#This Row],[TOTAL CHELTUIELI LEI]]/Data5[[#This Row],[NUMĂRUL PERSOANELOR ÎNSCRISE ÎN LISTELE ELECTORALE]]</f>
        <v>2.3611111111111112</v>
      </c>
      <c r="U505" s="41">
        <f>Data5[[#This Row],[TOTAL CHELTUIELI EURO]]/Data5[[#This Row],[NUMĂRUL PERSOANELOR ÎNSCRISE ÎN LISTELE ELECTORALE]]</f>
        <v>0.48782279521313843</v>
      </c>
      <c r="V505" s="41">
        <f>Data5[[#This Row],[TOTAL CHELTUIELI LEI]]/Data5[[#This Row],[NUMĂRUL PERSOANELOR CARE AU PARTICIPAT LA VOT]]</f>
        <v>5.1173991571342565</v>
      </c>
      <c r="W505" s="41">
        <f>Data5[[#This Row],[TOTAL CHELTUIELI EURO]]/Data5[[#This Row],[NUMĂRUL PERSOANELOR CARE AU PARTICIPAT LA VOT]]</f>
        <v>1.0572920305642977</v>
      </c>
      <c r="X505" s="43">
        <v>4.8400999999999996</v>
      </c>
      <c r="Y505" s="114" t="s">
        <v>2891</v>
      </c>
      <c r="Z505" s="44">
        <v>2</v>
      </c>
      <c r="AA505" s="115" t="s">
        <v>3105</v>
      </c>
      <c r="AB505" s="44">
        <v>0</v>
      </c>
      <c r="AC505" s="45"/>
    </row>
    <row r="506" spans="1:29" ht="12" customHeight="1" x14ac:dyDescent="0.2">
      <c r="A506" s="37">
        <v>505</v>
      </c>
      <c r="B506" s="38" t="s">
        <v>11</v>
      </c>
      <c r="C506" s="39" t="s">
        <v>1421</v>
      </c>
      <c r="D506" s="40">
        <v>44101</v>
      </c>
      <c r="E506" s="38">
        <v>1</v>
      </c>
      <c r="F506" s="38"/>
      <c r="G506" s="38" t="s">
        <v>2</v>
      </c>
      <c r="H506" s="38" t="s">
        <v>2</v>
      </c>
      <c r="I506" s="48">
        <v>4800</v>
      </c>
      <c r="J506" s="48">
        <v>13744</v>
      </c>
      <c r="K506" s="39">
        <v>0</v>
      </c>
      <c r="L506" s="41">
        <f>SUM(Data5[[#This Row],[CHELTUIELI DE PERSONAL LEI]:[CHELTUIELI DE CAPITAL (ACTIVE NEFINANCIARE ) LEI]])</f>
        <v>18544</v>
      </c>
      <c r="M506" s="41">
        <f>Data5[[#This Row],[TOTAL CHELTUIELI LEI]]/Data5[[#This Row],[CURS VALUTAR EURO BNR 22 07 2020]]</f>
        <v>3831.325799053739</v>
      </c>
      <c r="N506" s="49">
        <v>1929</v>
      </c>
      <c r="O506" s="54"/>
      <c r="P506" s="54">
        <v>1172</v>
      </c>
      <c r="Q506" s="54"/>
      <c r="R506" s="54">
        <f>Data5[[#This Row],[PERSOANE ÎNSCRISE ÎN LISTELE ELECTORALE (TURUL 1)            ]]+Data5[[#This Row],[PERSOANE ÎNSCRISE ÎN LISTELE ELECTORALE (TURUL AL 2-LEA)]]</f>
        <v>1929</v>
      </c>
      <c r="S506" s="54">
        <f>Data5[[#This Row],[PERSOANE CARE AU PARTICIPAT LA VOT (TURUL 1)]]+Data5[[#This Row],[PERSOANE CARE AU PARTICIPAT LA VOT  (TURUL AL 2-LEA)]]</f>
        <v>1172</v>
      </c>
      <c r="T506" s="41">
        <f>Data5[[#This Row],[TOTAL CHELTUIELI LEI]]/Data5[[#This Row],[NUMĂRUL PERSOANELOR ÎNSCRISE ÎN LISTELE ELECTORALE]]</f>
        <v>9.6132711249351992</v>
      </c>
      <c r="U506" s="41">
        <f>Data5[[#This Row],[TOTAL CHELTUIELI EURO]]/Data5[[#This Row],[NUMĂRUL PERSOANELOR ÎNSCRISE ÎN LISTELE ELECTORALE]]</f>
        <v>1.986172005730295</v>
      </c>
      <c r="V506" s="41">
        <f>Data5[[#This Row],[TOTAL CHELTUIELI LEI]]/Data5[[#This Row],[NUMĂRUL PERSOANELOR CARE AU PARTICIPAT LA VOT]]</f>
        <v>15.822525597269625</v>
      </c>
      <c r="W506" s="41">
        <f>Data5[[#This Row],[TOTAL CHELTUIELI EURO]]/Data5[[#This Row],[NUMĂRUL PERSOANELOR CARE AU PARTICIPAT LA VOT]]</f>
        <v>3.2690493165987533</v>
      </c>
      <c r="X506" s="43">
        <v>4.8400999999999996</v>
      </c>
      <c r="Y506" s="114" t="s">
        <v>2887</v>
      </c>
      <c r="Z506" s="44">
        <v>9</v>
      </c>
      <c r="AA506" s="115" t="s">
        <v>3107</v>
      </c>
      <c r="AB506" s="44">
        <v>1</v>
      </c>
      <c r="AC506" s="45"/>
    </row>
    <row r="507" spans="1:29" ht="12" customHeight="1" x14ac:dyDescent="0.2">
      <c r="A507" s="37">
        <v>506</v>
      </c>
      <c r="B507" s="38" t="s">
        <v>11</v>
      </c>
      <c r="C507" s="39" t="s">
        <v>1422</v>
      </c>
      <c r="D507" s="40">
        <v>44101</v>
      </c>
      <c r="E507" s="38">
        <v>1</v>
      </c>
      <c r="F507" s="38"/>
      <c r="G507" s="38" t="s">
        <v>2</v>
      </c>
      <c r="H507" s="38" t="s">
        <v>2</v>
      </c>
      <c r="I507" s="39">
        <v>6000</v>
      </c>
      <c r="J507" s="39">
        <v>9719</v>
      </c>
      <c r="K507" s="39">
        <v>0</v>
      </c>
      <c r="L507" s="41">
        <f>SUM(Data5[[#This Row],[CHELTUIELI DE PERSONAL LEI]:[CHELTUIELI DE CAPITAL (ACTIVE NEFINANCIARE ) LEI]])</f>
        <v>15719</v>
      </c>
      <c r="M507" s="41">
        <f>Data5[[#This Row],[TOTAL CHELTUIELI LEI]]/Data5[[#This Row],[CURS VALUTAR EURO BNR 22 07 2020]]</f>
        <v>3247.6601723104895</v>
      </c>
      <c r="N507" s="49">
        <v>2055</v>
      </c>
      <c r="O507" s="54"/>
      <c r="P507" s="54">
        <v>1547</v>
      </c>
      <c r="Q507" s="54"/>
      <c r="R507" s="54">
        <f>Data5[[#This Row],[PERSOANE ÎNSCRISE ÎN LISTELE ELECTORALE (TURUL 1)            ]]+Data5[[#This Row],[PERSOANE ÎNSCRISE ÎN LISTELE ELECTORALE (TURUL AL 2-LEA)]]</f>
        <v>2055</v>
      </c>
      <c r="S507" s="54">
        <f>Data5[[#This Row],[PERSOANE CARE AU PARTICIPAT LA VOT (TURUL 1)]]+Data5[[#This Row],[PERSOANE CARE AU PARTICIPAT LA VOT  (TURUL AL 2-LEA)]]</f>
        <v>1547</v>
      </c>
      <c r="T507" s="41">
        <f>Data5[[#This Row],[TOTAL CHELTUIELI LEI]]/Data5[[#This Row],[NUMĂRUL PERSOANELOR ÎNSCRISE ÎN LISTELE ELECTORALE]]</f>
        <v>7.6491484184914844</v>
      </c>
      <c r="U507" s="41">
        <f>Data5[[#This Row],[TOTAL CHELTUIELI EURO]]/Data5[[#This Row],[NUMĂRUL PERSOANELOR ÎNSCRISE ÎN LISTELE ELECTORALE]]</f>
        <v>1.5803699135330849</v>
      </c>
      <c r="V507" s="41">
        <f>Data5[[#This Row],[TOTAL CHELTUIELI LEI]]/Data5[[#This Row],[NUMĂRUL PERSOANELOR CARE AU PARTICIPAT LA VOT]]</f>
        <v>10.160956690368455</v>
      </c>
      <c r="W507" s="41">
        <f>Data5[[#This Row],[TOTAL CHELTUIELI EURO]]/Data5[[#This Row],[NUMĂRUL PERSOANELOR CARE AU PARTICIPAT LA VOT]]</f>
        <v>2.0993278424760762</v>
      </c>
      <c r="X507" s="43">
        <v>4.8400999999999996</v>
      </c>
      <c r="Y507" s="114" t="s">
        <v>2886</v>
      </c>
      <c r="Z507" s="44">
        <v>7</v>
      </c>
      <c r="AA507" s="115" t="s">
        <v>3107</v>
      </c>
      <c r="AB507" s="44">
        <v>1</v>
      </c>
      <c r="AC507" s="45"/>
    </row>
    <row r="508" spans="1:29" ht="12" customHeight="1" x14ac:dyDescent="0.2">
      <c r="A508" s="37">
        <v>507</v>
      </c>
      <c r="B508" s="38" t="s">
        <v>11</v>
      </c>
      <c r="C508" s="39" t="s">
        <v>1423</v>
      </c>
      <c r="D508" s="40">
        <v>44101</v>
      </c>
      <c r="E508" s="38">
        <v>1</v>
      </c>
      <c r="F508" s="38"/>
      <c r="G508" s="38" t="s">
        <v>2</v>
      </c>
      <c r="H508" s="38" t="s">
        <v>2</v>
      </c>
      <c r="I508" s="48">
        <v>118485</v>
      </c>
      <c r="J508" s="48">
        <v>20409</v>
      </c>
      <c r="K508" s="39">
        <v>0</v>
      </c>
      <c r="L508" s="41">
        <f>SUM(Data5[[#This Row],[CHELTUIELI DE PERSONAL LEI]:[CHELTUIELI DE CAPITAL (ACTIVE NEFINANCIARE ) LEI]])</f>
        <v>138894</v>
      </c>
      <c r="M508" s="41">
        <f>Data5[[#This Row],[TOTAL CHELTUIELI LEI]]/Data5[[#This Row],[CURS VALUTAR EURO BNR 22 07 2020]]</f>
        <v>28696.514534823662</v>
      </c>
      <c r="N508" s="49">
        <v>2997</v>
      </c>
      <c r="O508" s="54"/>
      <c r="P508" s="54">
        <v>1778</v>
      </c>
      <c r="Q508" s="54"/>
      <c r="R508" s="54">
        <f>Data5[[#This Row],[PERSOANE ÎNSCRISE ÎN LISTELE ELECTORALE (TURUL 1)            ]]+Data5[[#This Row],[PERSOANE ÎNSCRISE ÎN LISTELE ELECTORALE (TURUL AL 2-LEA)]]</f>
        <v>2997</v>
      </c>
      <c r="S508" s="54">
        <f>Data5[[#This Row],[PERSOANE CARE AU PARTICIPAT LA VOT (TURUL 1)]]+Data5[[#This Row],[PERSOANE CARE AU PARTICIPAT LA VOT  (TURUL AL 2-LEA)]]</f>
        <v>1778</v>
      </c>
      <c r="T508" s="41">
        <f>Data5[[#This Row],[TOTAL CHELTUIELI LEI]]/Data5[[#This Row],[NUMĂRUL PERSOANELOR ÎNSCRISE ÎN LISTELE ELECTORALE]]</f>
        <v>46.344344344344343</v>
      </c>
      <c r="U508" s="41">
        <f>Data5[[#This Row],[TOTAL CHELTUIELI EURO]]/Data5[[#This Row],[NUMĂRUL PERSOANELOR ÎNSCRISE ÎN LISTELE ELECTORALE]]</f>
        <v>9.5750799248660865</v>
      </c>
      <c r="V508" s="41">
        <f>Data5[[#This Row],[TOTAL CHELTUIELI LEI]]/Data5[[#This Row],[NUMĂRUL PERSOANELOR CARE AU PARTICIPAT LA VOT]]</f>
        <v>78.118110236220474</v>
      </c>
      <c r="W508" s="41">
        <f>Data5[[#This Row],[TOTAL CHELTUIELI EURO]]/Data5[[#This Row],[NUMĂRUL PERSOANELOR CARE AU PARTICIPAT LA VOT]]</f>
        <v>16.139771954344017</v>
      </c>
      <c r="X508" s="43">
        <v>4.8400999999999996</v>
      </c>
      <c r="Y508" s="114" t="s">
        <v>2913</v>
      </c>
      <c r="Z508" s="44">
        <v>46</v>
      </c>
      <c r="AA508" s="115" t="s">
        <v>3111</v>
      </c>
      <c r="AB508" s="44">
        <v>9</v>
      </c>
      <c r="AC508" s="45"/>
    </row>
    <row r="509" spans="1:29" ht="12" customHeight="1" x14ac:dyDescent="0.2">
      <c r="A509" s="37">
        <v>508</v>
      </c>
      <c r="B509" s="38" t="s">
        <v>11</v>
      </c>
      <c r="C509" s="39" t="s">
        <v>1424</v>
      </c>
      <c r="D509" s="40">
        <v>44101</v>
      </c>
      <c r="E509" s="38">
        <v>1</v>
      </c>
      <c r="F509" s="38"/>
      <c r="G509" s="38" t="s">
        <v>2</v>
      </c>
      <c r="H509" s="38" t="s">
        <v>2</v>
      </c>
      <c r="I509" s="48">
        <v>2700</v>
      </c>
      <c r="J509" s="48">
        <v>7869.6</v>
      </c>
      <c r="K509" s="39">
        <v>0</v>
      </c>
      <c r="L509" s="41">
        <f>SUM(Data5[[#This Row],[CHELTUIELI DE PERSONAL LEI]:[CHELTUIELI DE CAPITAL (ACTIVE NEFINANCIARE ) LEI]])</f>
        <v>10569.6</v>
      </c>
      <c r="M509" s="41">
        <f>Data5[[#This Row],[TOTAL CHELTUIELI LEI]]/Data5[[#This Row],[CURS VALUTAR EURO BNR 22 07 2020]]</f>
        <v>2183.7565339559101</v>
      </c>
      <c r="N509" s="49">
        <v>2709</v>
      </c>
      <c r="O509" s="54"/>
      <c r="P509" s="54">
        <v>1787</v>
      </c>
      <c r="Q509" s="54"/>
      <c r="R509" s="54">
        <f>Data5[[#This Row],[PERSOANE ÎNSCRISE ÎN LISTELE ELECTORALE (TURUL 1)            ]]+Data5[[#This Row],[PERSOANE ÎNSCRISE ÎN LISTELE ELECTORALE (TURUL AL 2-LEA)]]</f>
        <v>2709</v>
      </c>
      <c r="S509" s="54">
        <f>Data5[[#This Row],[PERSOANE CARE AU PARTICIPAT LA VOT (TURUL 1)]]+Data5[[#This Row],[PERSOANE CARE AU PARTICIPAT LA VOT  (TURUL AL 2-LEA)]]</f>
        <v>1787</v>
      </c>
      <c r="T509" s="41">
        <f>Data5[[#This Row],[TOTAL CHELTUIELI LEI]]/Data5[[#This Row],[NUMĂRUL PERSOANELOR ÎNSCRISE ÎN LISTELE ELECTORALE]]</f>
        <v>3.9016611295681063</v>
      </c>
      <c r="U509" s="41">
        <f>Data5[[#This Row],[TOTAL CHELTUIELI EURO]]/Data5[[#This Row],[NUMĂRUL PERSOANELOR ÎNSCRISE ÎN LISTELE ELECTORALE]]</f>
        <v>0.80611167735544853</v>
      </c>
      <c r="V509" s="41">
        <f>Data5[[#This Row],[TOTAL CHELTUIELI LEI]]/Data5[[#This Row],[NUMĂRUL PERSOANELOR CARE AU PARTICIPAT LA VOT]]</f>
        <v>5.9147174034695018</v>
      </c>
      <c r="W509" s="41">
        <f>Data5[[#This Row],[TOTAL CHELTUIELI EURO]]/Data5[[#This Row],[NUMĂRUL PERSOANELOR CARE AU PARTICIPAT LA VOT]]</f>
        <v>1.2220238018779574</v>
      </c>
      <c r="X509" s="43">
        <v>4.8400999999999996</v>
      </c>
      <c r="Y509" s="114" t="s">
        <v>2884</v>
      </c>
      <c r="Z509" s="44">
        <v>3</v>
      </c>
      <c r="AA509" s="115" t="s">
        <v>3105</v>
      </c>
      <c r="AB509" s="44">
        <v>0</v>
      </c>
      <c r="AC509" s="45"/>
    </row>
    <row r="510" spans="1:29" ht="12" customHeight="1" x14ac:dyDescent="0.2">
      <c r="A510" s="37">
        <v>509</v>
      </c>
      <c r="B510" s="38" t="s">
        <v>11</v>
      </c>
      <c r="C510" s="39" t="s">
        <v>1425</v>
      </c>
      <c r="D510" s="40">
        <v>44101</v>
      </c>
      <c r="E510" s="38">
        <v>1</v>
      </c>
      <c r="F510" s="38"/>
      <c r="G510" s="38" t="s">
        <v>2</v>
      </c>
      <c r="H510" s="38" t="s">
        <v>2</v>
      </c>
      <c r="I510" s="39">
        <v>840</v>
      </c>
      <c r="J510" s="39">
        <v>18368</v>
      </c>
      <c r="K510" s="39">
        <v>0</v>
      </c>
      <c r="L510" s="41">
        <f>SUM(Data5[[#This Row],[CHELTUIELI DE PERSONAL LEI]:[CHELTUIELI DE CAPITAL (ACTIVE NEFINANCIARE ) LEI]])</f>
        <v>19208</v>
      </c>
      <c r="M510" s="41">
        <f>Data5[[#This Row],[TOTAL CHELTUIELI LEI]]/Data5[[#This Row],[CURS VALUTAR EURO BNR 22 07 2020]]</f>
        <v>3968.51304725109</v>
      </c>
      <c r="N510" s="49">
        <v>4480</v>
      </c>
      <c r="O510" s="54"/>
      <c r="P510" s="54">
        <v>2299</v>
      </c>
      <c r="Q510" s="54"/>
      <c r="R510" s="54">
        <f>Data5[[#This Row],[PERSOANE ÎNSCRISE ÎN LISTELE ELECTORALE (TURUL 1)            ]]+Data5[[#This Row],[PERSOANE ÎNSCRISE ÎN LISTELE ELECTORALE (TURUL AL 2-LEA)]]</f>
        <v>4480</v>
      </c>
      <c r="S510" s="54">
        <f>Data5[[#This Row],[PERSOANE CARE AU PARTICIPAT LA VOT (TURUL 1)]]+Data5[[#This Row],[PERSOANE CARE AU PARTICIPAT LA VOT  (TURUL AL 2-LEA)]]</f>
        <v>2299</v>
      </c>
      <c r="T510" s="41">
        <f>Data5[[#This Row],[TOTAL CHELTUIELI LEI]]/Data5[[#This Row],[NUMĂRUL PERSOANELOR ÎNSCRISE ÎN LISTELE ELECTORALE]]</f>
        <v>4.2874999999999996</v>
      </c>
      <c r="U510" s="41">
        <f>Data5[[#This Row],[TOTAL CHELTUIELI EURO]]/Data5[[#This Row],[NUMĂRUL PERSOANELOR ÎNSCRISE ÎN LISTELE ELECTORALE]]</f>
        <v>0.88582880518997542</v>
      </c>
      <c r="V510" s="41">
        <f>Data5[[#This Row],[TOTAL CHELTUIELI LEI]]/Data5[[#This Row],[NUMĂRUL PERSOANELOR CARE AU PARTICIPAT LA VOT]]</f>
        <v>8.3549369290996083</v>
      </c>
      <c r="W510" s="41">
        <f>Data5[[#This Row],[TOTAL CHELTUIELI EURO]]/Data5[[#This Row],[NUMĂRUL PERSOANELOR CARE AU PARTICIPAT LA VOT]]</f>
        <v>1.7261909731409699</v>
      </c>
      <c r="X510" s="43">
        <v>4.8400999999999996</v>
      </c>
      <c r="Y510" s="114" t="s">
        <v>2895</v>
      </c>
      <c r="Z510" s="44">
        <v>4</v>
      </c>
      <c r="AA510" s="115" t="s">
        <v>3105</v>
      </c>
      <c r="AB510" s="44">
        <v>0</v>
      </c>
      <c r="AC510" s="45"/>
    </row>
    <row r="511" spans="1:29" ht="12" customHeight="1" x14ac:dyDescent="0.2">
      <c r="A511" s="37">
        <v>510</v>
      </c>
      <c r="B511" s="38" t="s">
        <v>11</v>
      </c>
      <c r="C511" s="39" t="s">
        <v>1426</v>
      </c>
      <c r="D511" s="40">
        <v>44101</v>
      </c>
      <c r="E511" s="38">
        <v>1</v>
      </c>
      <c r="F511" s="38"/>
      <c r="G511" s="38" t="s">
        <v>2</v>
      </c>
      <c r="H511" s="38" t="s">
        <v>2</v>
      </c>
      <c r="I511" s="48">
        <v>2600</v>
      </c>
      <c r="J511" s="48">
        <v>4059</v>
      </c>
      <c r="K511" s="39">
        <v>0</v>
      </c>
      <c r="L511" s="41">
        <f>SUM(Data5[[#This Row],[CHELTUIELI DE PERSONAL LEI]:[CHELTUIELI DE CAPITAL (ACTIVE NEFINANCIARE ) LEI]])</f>
        <v>6659</v>
      </c>
      <c r="M511" s="41">
        <f>Data5[[#This Row],[TOTAL CHELTUIELI LEI]]/Data5[[#This Row],[CURS VALUTAR EURO BNR 22 07 2020]]</f>
        <v>1375.7980207020516</v>
      </c>
      <c r="N511" s="49">
        <v>4856</v>
      </c>
      <c r="O511" s="54"/>
      <c r="P511" s="54">
        <v>2545</v>
      </c>
      <c r="Q511" s="54"/>
      <c r="R511" s="54">
        <f>Data5[[#This Row],[PERSOANE ÎNSCRISE ÎN LISTELE ELECTORALE (TURUL 1)            ]]+Data5[[#This Row],[PERSOANE ÎNSCRISE ÎN LISTELE ELECTORALE (TURUL AL 2-LEA)]]</f>
        <v>4856</v>
      </c>
      <c r="S511" s="54">
        <f>Data5[[#This Row],[PERSOANE CARE AU PARTICIPAT LA VOT (TURUL 1)]]+Data5[[#This Row],[PERSOANE CARE AU PARTICIPAT LA VOT  (TURUL AL 2-LEA)]]</f>
        <v>2545</v>
      </c>
      <c r="T511" s="41">
        <f>Data5[[#This Row],[TOTAL CHELTUIELI LEI]]/Data5[[#This Row],[NUMĂRUL PERSOANELOR ÎNSCRISE ÎN LISTELE ELECTORALE]]</f>
        <v>1.3712932454695221</v>
      </c>
      <c r="U511" s="41">
        <f>Data5[[#This Row],[TOTAL CHELTUIELI EURO]]/Data5[[#This Row],[NUMĂRUL PERSOANELOR ÎNSCRISE ÎN LISTELE ELECTORALE]]</f>
        <v>0.28331919701442582</v>
      </c>
      <c r="V511" s="41">
        <f>Data5[[#This Row],[TOTAL CHELTUIELI LEI]]/Data5[[#This Row],[NUMĂRUL PERSOANELOR CARE AU PARTICIPAT LA VOT]]</f>
        <v>2.6165029469548133</v>
      </c>
      <c r="W511" s="41">
        <f>Data5[[#This Row],[TOTAL CHELTUIELI EURO]]/Data5[[#This Row],[NUMĂRUL PERSOANELOR CARE AU PARTICIPAT LA VOT]]</f>
        <v>0.54058861324245644</v>
      </c>
      <c r="X511" s="43">
        <v>4.8400999999999996</v>
      </c>
      <c r="Y511" s="114" t="s">
        <v>2894</v>
      </c>
      <c r="Z511" s="44">
        <v>1</v>
      </c>
      <c r="AA511" s="115" t="s">
        <v>3105</v>
      </c>
      <c r="AB511" s="44">
        <v>0</v>
      </c>
      <c r="AC511" s="45"/>
    </row>
    <row r="512" spans="1:29" ht="12" customHeight="1" x14ac:dyDescent="0.2">
      <c r="A512" s="37">
        <v>511</v>
      </c>
      <c r="B512" s="38" t="s">
        <v>11</v>
      </c>
      <c r="C512" s="39" t="s">
        <v>1427</v>
      </c>
      <c r="D512" s="40">
        <v>44101</v>
      </c>
      <c r="E512" s="38">
        <v>1</v>
      </c>
      <c r="F512" s="38"/>
      <c r="G512" s="38" t="s">
        <v>2</v>
      </c>
      <c r="H512" s="38" t="s">
        <v>2</v>
      </c>
      <c r="I512" s="39">
        <v>0</v>
      </c>
      <c r="J512" s="39">
        <v>11985</v>
      </c>
      <c r="K512" s="39">
        <v>0</v>
      </c>
      <c r="L512" s="41">
        <f>SUM(Data5[[#This Row],[CHELTUIELI DE PERSONAL LEI]:[CHELTUIELI DE CAPITAL (ACTIVE NEFINANCIARE ) LEI]])</f>
        <v>11985</v>
      </c>
      <c r="M512" s="41">
        <f>Data5[[#This Row],[TOTAL CHELTUIELI LEI]]/Data5[[#This Row],[CURS VALUTAR EURO BNR 22 07 2020]]</f>
        <v>2476.1885085018907</v>
      </c>
      <c r="N512" s="49">
        <v>5151</v>
      </c>
      <c r="O512" s="54"/>
      <c r="P512" s="54">
        <v>2758</v>
      </c>
      <c r="Q512" s="54"/>
      <c r="R512" s="54">
        <f>Data5[[#This Row],[PERSOANE ÎNSCRISE ÎN LISTELE ELECTORALE (TURUL 1)            ]]+Data5[[#This Row],[PERSOANE ÎNSCRISE ÎN LISTELE ELECTORALE (TURUL AL 2-LEA)]]</f>
        <v>5151</v>
      </c>
      <c r="S512" s="54">
        <f>Data5[[#This Row],[PERSOANE CARE AU PARTICIPAT LA VOT (TURUL 1)]]+Data5[[#This Row],[PERSOANE CARE AU PARTICIPAT LA VOT  (TURUL AL 2-LEA)]]</f>
        <v>2758</v>
      </c>
      <c r="T512" s="41">
        <f>Data5[[#This Row],[TOTAL CHELTUIELI LEI]]/Data5[[#This Row],[NUMĂRUL PERSOANELOR ÎNSCRISE ÎN LISTELE ELECTORALE]]</f>
        <v>2.3267326732673266</v>
      </c>
      <c r="U512" s="41">
        <f>Data5[[#This Row],[TOTAL CHELTUIELI EURO]]/Data5[[#This Row],[NUMĂRUL PERSOANELOR ÎNSCRISE ÎN LISTELE ELECTORALE]]</f>
        <v>0.48071995894037872</v>
      </c>
      <c r="V512" s="41">
        <f>Data5[[#This Row],[TOTAL CHELTUIELI LEI]]/Data5[[#This Row],[NUMĂRUL PERSOANELOR CARE AU PARTICIPAT LA VOT]]</f>
        <v>4.3455402465554753</v>
      </c>
      <c r="W512" s="41">
        <f>Data5[[#This Row],[TOTAL CHELTUIELI EURO]]/Data5[[#This Row],[NUMĂRUL PERSOANELOR CARE AU PARTICIPAT LA VOT]]</f>
        <v>0.89782034390931498</v>
      </c>
      <c r="X512" s="43">
        <v>4.8400999999999996</v>
      </c>
      <c r="Y512" s="114" t="s">
        <v>2891</v>
      </c>
      <c r="Z512" s="44">
        <v>2</v>
      </c>
      <c r="AA512" s="115" t="s">
        <v>3105</v>
      </c>
      <c r="AB512" s="44">
        <v>0</v>
      </c>
      <c r="AC512" s="45"/>
    </row>
    <row r="513" spans="1:29" ht="12" customHeight="1" x14ac:dyDescent="0.2">
      <c r="A513" s="37">
        <v>512</v>
      </c>
      <c r="B513" s="38" t="s">
        <v>11</v>
      </c>
      <c r="C513" s="39" t="s">
        <v>1428</v>
      </c>
      <c r="D513" s="40">
        <v>44101</v>
      </c>
      <c r="E513" s="38">
        <v>1</v>
      </c>
      <c r="F513" s="38"/>
      <c r="G513" s="38" t="s">
        <v>2</v>
      </c>
      <c r="H513" s="38" t="s">
        <v>2</v>
      </c>
      <c r="I513" s="39">
        <v>0</v>
      </c>
      <c r="J513" s="39">
        <v>2229.9299999999998</v>
      </c>
      <c r="K513" s="39">
        <v>0</v>
      </c>
      <c r="L513" s="41">
        <f>SUM(Data5[[#This Row],[CHELTUIELI DE PERSONAL LEI]:[CHELTUIELI DE CAPITAL (ACTIVE NEFINANCIARE ) LEI]])</f>
        <v>2229.9299999999998</v>
      </c>
      <c r="M513" s="41">
        <f>Data5[[#This Row],[TOTAL CHELTUIELI LEI]]/Data5[[#This Row],[CURS VALUTAR EURO BNR 22 07 2020]]</f>
        <v>460.71981983843307</v>
      </c>
      <c r="N513" s="49">
        <v>3009</v>
      </c>
      <c r="O513" s="54"/>
      <c r="P513" s="54">
        <v>1682</v>
      </c>
      <c r="Q513" s="54"/>
      <c r="R513" s="54">
        <f>Data5[[#This Row],[PERSOANE ÎNSCRISE ÎN LISTELE ELECTORALE (TURUL 1)            ]]+Data5[[#This Row],[PERSOANE ÎNSCRISE ÎN LISTELE ELECTORALE (TURUL AL 2-LEA)]]</f>
        <v>3009</v>
      </c>
      <c r="S513" s="54">
        <f>Data5[[#This Row],[PERSOANE CARE AU PARTICIPAT LA VOT (TURUL 1)]]+Data5[[#This Row],[PERSOANE CARE AU PARTICIPAT LA VOT  (TURUL AL 2-LEA)]]</f>
        <v>1682</v>
      </c>
      <c r="T513" s="41">
        <f>Data5[[#This Row],[TOTAL CHELTUIELI LEI]]/Data5[[#This Row],[NUMĂRUL PERSOANELOR ÎNSCRISE ÎN LISTELE ELECTORALE]]</f>
        <v>0.74108673978065798</v>
      </c>
      <c r="U513" s="41">
        <f>Data5[[#This Row],[TOTAL CHELTUIELI EURO]]/Data5[[#This Row],[NUMĂRUL PERSOANELOR ÎNSCRISE ÎN LISTELE ELECTORALE]]</f>
        <v>0.15311393148502261</v>
      </c>
      <c r="V513" s="41">
        <f>Data5[[#This Row],[TOTAL CHELTUIELI LEI]]/Data5[[#This Row],[NUMĂRUL PERSOANELOR CARE AU PARTICIPAT LA VOT]]</f>
        <v>1.3257609988109393</v>
      </c>
      <c r="W513" s="41">
        <f>Data5[[#This Row],[TOTAL CHELTUIELI EURO]]/Data5[[#This Row],[NUMĂRUL PERSOANELOR CARE AU PARTICIPAT LA VOT]]</f>
        <v>0.27391190240097091</v>
      </c>
      <c r="X513" s="43">
        <v>4.8400999999999996</v>
      </c>
      <c r="Y513" s="114" t="s">
        <v>2890</v>
      </c>
      <c r="Z513" s="44">
        <v>0</v>
      </c>
      <c r="AA513" s="115" t="s">
        <v>3105</v>
      </c>
      <c r="AB513" s="44">
        <v>0</v>
      </c>
      <c r="AC513" s="45"/>
    </row>
    <row r="514" spans="1:29" ht="12" customHeight="1" x14ac:dyDescent="0.2">
      <c r="A514" s="37">
        <v>513</v>
      </c>
      <c r="B514" s="38" t="s">
        <v>11</v>
      </c>
      <c r="C514" s="39" t="s">
        <v>1429</v>
      </c>
      <c r="D514" s="40">
        <v>44101</v>
      </c>
      <c r="E514" s="38">
        <v>1</v>
      </c>
      <c r="F514" s="38"/>
      <c r="G514" s="38" t="s">
        <v>2</v>
      </c>
      <c r="H514" s="38" t="s">
        <v>2</v>
      </c>
      <c r="I514" s="48">
        <v>5500</v>
      </c>
      <c r="J514" s="48">
        <v>4380</v>
      </c>
      <c r="K514" s="39">
        <v>0</v>
      </c>
      <c r="L514" s="41">
        <f>SUM(Data5[[#This Row],[CHELTUIELI DE PERSONAL LEI]:[CHELTUIELI DE CAPITAL (ACTIVE NEFINANCIARE ) LEI]])</f>
        <v>9880</v>
      </c>
      <c r="M514" s="41">
        <f>Data5[[#This Row],[TOTAL CHELTUIELI LEI]]/Data5[[#This Row],[CURS VALUTAR EURO BNR 22 07 2020]]</f>
        <v>2041.2801388401067</v>
      </c>
      <c r="N514" s="49">
        <v>1447</v>
      </c>
      <c r="O514" s="54"/>
      <c r="P514" s="54">
        <v>929</v>
      </c>
      <c r="Q514" s="54"/>
      <c r="R514" s="54">
        <f>Data5[[#This Row],[PERSOANE ÎNSCRISE ÎN LISTELE ELECTORALE (TURUL 1)            ]]+Data5[[#This Row],[PERSOANE ÎNSCRISE ÎN LISTELE ELECTORALE (TURUL AL 2-LEA)]]</f>
        <v>1447</v>
      </c>
      <c r="S514" s="54">
        <f>Data5[[#This Row],[PERSOANE CARE AU PARTICIPAT LA VOT (TURUL 1)]]+Data5[[#This Row],[PERSOANE CARE AU PARTICIPAT LA VOT  (TURUL AL 2-LEA)]]</f>
        <v>929</v>
      </c>
      <c r="T514" s="41">
        <f>Data5[[#This Row],[TOTAL CHELTUIELI LEI]]/Data5[[#This Row],[NUMĂRUL PERSOANELOR ÎNSCRISE ÎN LISTELE ELECTORALE]]</f>
        <v>6.8279198341395988</v>
      </c>
      <c r="U514" s="41">
        <f>Data5[[#This Row],[TOTAL CHELTUIELI EURO]]/Data5[[#This Row],[NUMĂRUL PERSOANELOR ÎNSCRISE ÎN LISTELE ELECTORALE]]</f>
        <v>1.4106980918038057</v>
      </c>
      <c r="V514" s="41">
        <f>Data5[[#This Row],[TOTAL CHELTUIELI LEI]]/Data5[[#This Row],[NUMĂRUL PERSOANELOR CARE AU PARTICIPAT LA VOT]]</f>
        <v>10.635091496232508</v>
      </c>
      <c r="W514" s="41">
        <f>Data5[[#This Row],[TOTAL CHELTUIELI EURO]]/Data5[[#This Row],[NUMĂRUL PERSOANELOR CARE AU PARTICIPAT LA VOT]]</f>
        <v>2.1972875552638391</v>
      </c>
      <c r="X514" s="43">
        <v>4.8400999999999996</v>
      </c>
      <c r="Y514" s="114" t="s">
        <v>2889</v>
      </c>
      <c r="Z514" s="44">
        <v>6</v>
      </c>
      <c r="AA514" s="115" t="s">
        <v>3107</v>
      </c>
      <c r="AB514" s="44">
        <v>1</v>
      </c>
      <c r="AC514" s="45"/>
    </row>
    <row r="515" spans="1:29" ht="12" customHeight="1" x14ac:dyDescent="0.2">
      <c r="A515" s="37">
        <v>514</v>
      </c>
      <c r="B515" s="38" t="s">
        <v>11</v>
      </c>
      <c r="C515" s="39" t="s">
        <v>1430</v>
      </c>
      <c r="D515" s="40">
        <v>44101</v>
      </c>
      <c r="E515" s="38">
        <v>1</v>
      </c>
      <c r="F515" s="38"/>
      <c r="G515" s="38" t="s">
        <v>2</v>
      </c>
      <c r="H515" s="38" t="s">
        <v>2</v>
      </c>
      <c r="I515" s="39">
        <v>0</v>
      </c>
      <c r="J515" s="39">
        <v>12784.76</v>
      </c>
      <c r="K515" s="39">
        <v>0</v>
      </c>
      <c r="L515" s="41">
        <f>SUM(Data5[[#This Row],[CHELTUIELI DE PERSONAL LEI]:[CHELTUIELI DE CAPITAL (ACTIVE NEFINANCIARE ) LEI]])</f>
        <v>12784.76</v>
      </c>
      <c r="M515" s="41">
        <f>Data5[[#This Row],[TOTAL CHELTUIELI LEI]]/Data5[[#This Row],[CURS VALUTAR EURO BNR 22 07 2020]]</f>
        <v>2641.4247639511582</v>
      </c>
      <c r="N515" s="49">
        <v>2700</v>
      </c>
      <c r="O515" s="54"/>
      <c r="P515" s="54">
        <v>1739</v>
      </c>
      <c r="Q515" s="54"/>
      <c r="R515" s="54">
        <f>Data5[[#This Row],[PERSOANE ÎNSCRISE ÎN LISTELE ELECTORALE (TURUL 1)            ]]+Data5[[#This Row],[PERSOANE ÎNSCRISE ÎN LISTELE ELECTORALE (TURUL AL 2-LEA)]]</f>
        <v>2700</v>
      </c>
      <c r="S515" s="54">
        <f>Data5[[#This Row],[PERSOANE CARE AU PARTICIPAT LA VOT (TURUL 1)]]+Data5[[#This Row],[PERSOANE CARE AU PARTICIPAT LA VOT  (TURUL AL 2-LEA)]]</f>
        <v>1739</v>
      </c>
      <c r="T515" s="41">
        <f>Data5[[#This Row],[TOTAL CHELTUIELI LEI]]/Data5[[#This Row],[NUMĂRUL PERSOANELOR ÎNSCRISE ÎN LISTELE ELECTORALE]]</f>
        <v>4.7350962962962964</v>
      </c>
      <c r="U515" s="41">
        <f>Data5[[#This Row],[TOTAL CHELTUIELI EURO]]/Data5[[#This Row],[NUMĂRUL PERSOANELOR ÎNSCRISE ÎN LISTELE ELECTORALE]]</f>
        <v>0.97830546813005859</v>
      </c>
      <c r="V515" s="41">
        <f>Data5[[#This Row],[TOTAL CHELTUIELI LEI]]/Data5[[#This Row],[NUMĂRUL PERSOANELOR CARE AU PARTICIPAT LA VOT]]</f>
        <v>7.3517883841288096</v>
      </c>
      <c r="W515" s="41">
        <f>Data5[[#This Row],[TOTAL CHELTUIELI EURO]]/Data5[[#This Row],[NUMĂRUL PERSOANELOR CARE AU PARTICIPAT LA VOT]]</f>
        <v>1.5189331592588604</v>
      </c>
      <c r="X515" s="43">
        <v>4.8400999999999996</v>
      </c>
      <c r="Y515" s="114" t="s">
        <v>2895</v>
      </c>
      <c r="Z515" s="44">
        <v>4</v>
      </c>
      <c r="AA515" s="115" t="s">
        <v>3105</v>
      </c>
      <c r="AB515" s="44">
        <v>0</v>
      </c>
      <c r="AC515" s="45"/>
    </row>
    <row r="516" spans="1:29" ht="12" customHeight="1" x14ac:dyDescent="0.2">
      <c r="A516" s="37">
        <v>515</v>
      </c>
      <c r="B516" s="38" t="s">
        <v>12</v>
      </c>
      <c r="C516" s="39" t="s">
        <v>1431</v>
      </c>
      <c r="D516" s="40">
        <v>44101</v>
      </c>
      <c r="E516" s="38">
        <v>1</v>
      </c>
      <c r="F516" s="38"/>
      <c r="G516" s="38" t="s">
        <v>2</v>
      </c>
      <c r="H516" s="38" t="s">
        <v>2</v>
      </c>
      <c r="I516" s="47">
        <v>126500</v>
      </c>
      <c r="J516" s="47">
        <v>63710.95</v>
      </c>
      <c r="K516" s="47">
        <v>0</v>
      </c>
      <c r="L516" s="41">
        <f>SUM(Data5[[#This Row],[CHELTUIELI DE PERSONAL LEI]:[CHELTUIELI DE CAPITAL (ACTIVE NEFINANCIARE ) LEI]])</f>
        <v>190210.95</v>
      </c>
      <c r="M516" s="41">
        <f>Data5[[#This Row],[TOTAL CHELTUIELI LEI]]/Data5[[#This Row],[CURS VALUTAR EURO BNR 22 07 2020]]</f>
        <v>39298.971095638524</v>
      </c>
      <c r="N516" s="49">
        <v>98681</v>
      </c>
      <c r="O516" s="54"/>
      <c r="P516" s="54">
        <v>30525</v>
      </c>
      <c r="Q516" s="54"/>
      <c r="R516" s="54">
        <f>Data5[[#This Row],[PERSOANE ÎNSCRISE ÎN LISTELE ELECTORALE (TURUL 1)            ]]+Data5[[#This Row],[PERSOANE ÎNSCRISE ÎN LISTELE ELECTORALE (TURUL AL 2-LEA)]]</f>
        <v>98681</v>
      </c>
      <c r="S516" s="54">
        <f>Data5[[#This Row],[PERSOANE CARE AU PARTICIPAT LA VOT (TURUL 1)]]+Data5[[#This Row],[PERSOANE CARE AU PARTICIPAT LA VOT  (TURUL AL 2-LEA)]]</f>
        <v>30525</v>
      </c>
      <c r="T516" s="41">
        <f>Data5[[#This Row],[TOTAL CHELTUIELI LEI]]/Data5[[#This Row],[NUMĂRUL PERSOANELOR ÎNSCRISE ÎN LISTELE ELECTORALE]]</f>
        <v>1.9275336690953679</v>
      </c>
      <c r="U516" s="41">
        <f>Data5[[#This Row],[TOTAL CHELTUIELI EURO]]/Data5[[#This Row],[NUMĂRUL PERSOANELOR ÎNSCRISE ÎN LISTELE ELECTORALE]]</f>
        <v>0.39824252992611064</v>
      </c>
      <c r="V516" s="41">
        <f>Data5[[#This Row],[TOTAL CHELTUIELI LEI]]/Data5[[#This Row],[NUMĂRUL PERSOANELOR CARE AU PARTICIPAT LA VOT]]</f>
        <v>6.2313169533169539</v>
      </c>
      <c r="W516" s="41">
        <f>Data5[[#This Row],[TOTAL CHELTUIELI EURO]]/Data5[[#This Row],[NUMĂRUL PERSOANELOR CARE AU PARTICIPAT LA VOT]]</f>
        <v>1.2874355805286986</v>
      </c>
      <c r="X516" s="43">
        <v>4.8400999999999996</v>
      </c>
      <c r="Y516" s="114" t="s">
        <v>2894</v>
      </c>
      <c r="Z516" s="44">
        <v>1</v>
      </c>
      <c r="AA516" s="115" t="s">
        <v>3105</v>
      </c>
      <c r="AB516" s="44">
        <v>0</v>
      </c>
      <c r="AC516" s="45"/>
    </row>
    <row r="517" spans="1:29" ht="12" customHeight="1" x14ac:dyDescent="0.2">
      <c r="A517" s="37">
        <v>516</v>
      </c>
      <c r="B517" s="38" t="s">
        <v>12</v>
      </c>
      <c r="C517" s="39" t="s">
        <v>1432</v>
      </c>
      <c r="D517" s="40">
        <v>44101</v>
      </c>
      <c r="E517" s="38">
        <v>1</v>
      </c>
      <c r="F517" s="38"/>
      <c r="G517" s="38" t="s">
        <v>2</v>
      </c>
      <c r="H517" s="38" t="s">
        <v>2</v>
      </c>
      <c r="I517" s="48">
        <v>4400</v>
      </c>
      <c r="J517" s="48">
        <v>21089.18</v>
      </c>
      <c r="K517" s="48">
        <v>0</v>
      </c>
      <c r="L517" s="41">
        <f>SUM(Data5[[#This Row],[CHELTUIELI DE PERSONAL LEI]:[CHELTUIELI DE CAPITAL (ACTIVE NEFINANCIARE ) LEI]])</f>
        <v>25489.18</v>
      </c>
      <c r="M517" s="41">
        <f>Data5[[#This Row],[TOTAL CHELTUIELI LEI]]/Data5[[#This Row],[CURS VALUTAR EURO BNR 22 07 2020]]</f>
        <v>5266.2506972996434</v>
      </c>
      <c r="N517" s="49">
        <v>24853</v>
      </c>
      <c r="O517" s="54"/>
      <c r="P517" s="54">
        <v>9414</v>
      </c>
      <c r="Q517" s="54"/>
      <c r="R517" s="54">
        <f>Data5[[#This Row],[PERSOANE ÎNSCRISE ÎN LISTELE ELECTORALE (TURUL 1)            ]]+Data5[[#This Row],[PERSOANE ÎNSCRISE ÎN LISTELE ELECTORALE (TURUL AL 2-LEA)]]</f>
        <v>24853</v>
      </c>
      <c r="S517" s="54">
        <f>Data5[[#This Row],[PERSOANE CARE AU PARTICIPAT LA VOT (TURUL 1)]]+Data5[[#This Row],[PERSOANE CARE AU PARTICIPAT LA VOT  (TURUL AL 2-LEA)]]</f>
        <v>9414</v>
      </c>
      <c r="T517" s="41">
        <f>Data5[[#This Row],[TOTAL CHELTUIELI LEI]]/Data5[[#This Row],[NUMĂRUL PERSOANELOR ÎNSCRISE ÎN LISTELE ELECTORALE]]</f>
        <v>1.0255977145616224</v>
      </c>
      <c r="U517" s="41">
        <f>Data5[[#This Row],[TOTAL CHELTUIELI EURO]]/Data5[[#This Row],[NUMĂRUL PERSOANELOR ÎNSCRISE ÎN LISTELE ELECTORALE]]</f>
        <v>0.21189597623223125</v>
      </c>
      <c r="V517" s="41">
        <f>Data5[[#This Row],[TOTAL CHELTUIELI LEI]]/Data5[[#This Row],[NUMĂRUL PERSOANELOR CARE AU PARTICIPAT LA VOT]]</f>
        <v>2.707582324198003</v>
      </c>
      <c r="W517" s="41">
        <f>Data5[[#This Row],[TOTAL CHELTUIELI EURO]]/Data5[[#This Row],[NUMĂRUL PERSOANELOR CARE AU PARTICIPAT LA VOT]]</f>
        <v>0.55940627759715778</v>
      </c>
      <c r="X517" s="43">
        <v>4.8400999999999996</v>
      </c>
      <c r="Y517" s="114" t="s">
        <v>2894</v>
      </c>
      <c r="Z517" s="44">
        <v>1</v>
      </c>
      <c r="AA517" s="115" t="s">
        <v>3105</v>
      </c>
      <c r="AB517" s="44">
        <v>0</v>
      </c>
      <c r="AC517" s="45"/>
    </row>
    <row r="518" spans="1:29" ht="12" customHeight="1" x14ac:dyDescent="0.2">
      <c r="A518" s="37">
        <v>517</v>
      </c>
      <c r="B518" s="38" t="s">
        <v>12</v>
      </c>
      <c r="C518" s="39" t="s">
        <v>2992</v>
      </c>
      <c r="D518" s="40">
        <v>44101</v>
      </c>
      <c r="E518" s="38">
        <v>1</v>
      </c>
      <c r="F518" s="38"/>
      <c r="G518" s="38" t="s">
        <v>2</v>
      </c>
      <c r="H518" s="38" t="s">
        <v>2</v>
      </c>
      <c r="I518" s="48">
        <v>1200</v>
      </c>
      <c r="J518" s="48">
        <v>3983</v>
      </c>
      <c r="K518" s="48">
        <v>0</v>
      </c>
      <c r="L518" s="41">
        <f>SUM(Data5[[#This Row],[CHELTUIELI DE PERSONAL LEI]:[CHELTUIELI DE CAPITAL (ACTIVE NEFINANCIARE ) LEI]])</f>
        <v>5183</v>
      </c>
      <c r="M518" s="41">
        <f>Data5[[#This Row],[TOTAL CHELTUIELI LEI]]/Data5[[#This Row],[CURS VALUTAR EURO BNR 22 07 2020]]</f>
        <v>1070.8456436850479</v>
      </c>
      <c r="N518" s="49">
        <v>4443</v>
      </c>
      <c r="O518" s="54"/>
      <c r="P518" s="54">
        <v>2261</v>
      </c>
      <c r="Q518" s="54"/>
      <c r="R518" s="54">
        <f>Data5[[#This Row],[PERSOANE ÎNSCRISE ÎN LISTELE ELECTORALE (TURUL 1)            ]]+Data5[[#This Row],[PERSOANE ÎNSCRISE ÎN LISTELE ELECTORALE (TURUL AL 2-LEA)]]</f>
        <v>4443</v>
      </c>
      <c r="S518" s="54">
        <f>Data5[[#This Row],[PERSOANE CARE AU PARTICIPAT LA VOT (TURUL 1)]]+Data5[[#This Row],[PERSOANE CARE AU PARTICIPAT LA VOT  (TURUL AL 2-LEA)]]</f>
        <v>2261</v>
      </c>
      <c r="T518" s="41">
        <f>Data5[[#This Row],[TOTAL CHELTUIELI LEI]]/Data5[[#This Row],[NUMĂRUL PERSOANELOR ÎNSCRISE ÎN LISTELE ELECTORALE]]</f>
        <v>1.1665541300922799</v>
      </c>
      <c r="U518" s="41">
        <f>Data5[[#This Row],[TOTAL CHELTUIELI EURO]]/Data5[[#This Row],[NUMĂRUL PERSOANELOR ÎNSCRISE ÎN LISTELE ELECTORALE]]</f>
        <v>0.24101860087441995</v>
      </c>
      <c r="V518" s="41">
        <f>Data5[[#This Row],[TOTAL CHELTUIELI LEI]]/Data5[[#This Row],[NUMĂRUL PERSOANELOR CARE AU PARTICIPAT LA VOT]]</f>
        <v>2.2923485183547103</v>
      </c>
      <c r="W518" s="41">
        <f>Data5[[#This Row],[TOTAL CHELTUIELI EURO]]/Data5[[#This Row],[NUMĂRUL PERSOANELOR CARE AU PARTICIPAT LA VOT]]</f>
        <v>0.47361594147945507</v>
      </c>
      <c r="X518" s="43">
        <v>4.8400999999999996</v>
      </c>
      <c r="Y518" s="114" t="s">
        <v>2894</v>
      </c>
      <c r="Z518" s="44">
        <v>1</v>
      </c>
      <c r="AA518" s="115" t="s">
        <v>3105</v>
      </c>
      <c r="AB518" s="44">
        <v>0</v>
      </c>
      <c r="AC518" s="45"/>
    </row>
    <row r="519" spans="1:29" ht="12" customHeight="1" x14ac:dyDescent="0.2">
      <c r="A519" s="37">
        <v>518</v>
      </c>
      <c r="B519" s="38" t="s">
        <v>12</v>
      </c>
      <c r="C519" s="39" t="s">
        <v>2993</v>
      </c>
      <c r="D519" s="40">
        <v>44101</v>
      </c>
      <c r="E519" s="38">
        <v>1</v>
      </c>
      <c r="F519" s="38"/>
      <c r="G519" s="38" t="s">
        <v>2</v>
      </c>
      <c r="H519" s="38" t="s">
        <v>2</v>
      </c>
      <c r="I519" s="48">
        <v>6300</v>
      </c>
      <c r="J519" s="48">
        <v>24147</v>
      </c>
      <c r="K519" s="48">
        <v>0</v>
      </c>
      <c r="L519" s="41">
        <f>SUM(Data5[[#This Row],[CHELTUIELI DE PERSONAL LEI]:[CHELTUIELI DE CAPITAL (ACTIVE NEFINANCIARE ) LEI]])</f>
        <v>30447</v>
      </c>
      <c r="M519" s="41">
        <f>Data5[[#This Row],[TOTAL CHELTUIELI LEI]]/Data5[[#This Row],[CURS VALUTAR EURO BNR 22 07 2020]]</f>
        <v>6290.5725088324625</v>
      </c>
      <c r="N519" s="49">
        <v>11076</v>
      </c>
      <c r="O519" s="54"/>
      <c r="P519" s="54">
        <v>4020</v>
      </c>
      <c r="Q519" s="54"/>
      <c r="R519" s="54">
        <f>Data5[[#This Row],[PERSOANE ÎNSCRISE ÎN LISTELE ELECTORALE (TURUL 1)            ]]+Data5[[#This Row],[PERSOANE ÎNSCRISE ÎN LISTELE ELECTORALE (TURUL AL 2-LEA)]]</f>
        <v>11076</v>
      </c>
      <c r="S519" s="54">
        <f>Data5[[#This Row],[PERSOANE CARE AU PARTICIPAT LA VOT (TURUL 1)]]+Data5[[#This Row],[PERSOANE CARE AU PARTICIPAT LA VOT  (TURUL AL 2-LEA)]]</f>
        <v>4020</v>
      </c>
      <c r="T519" s="41">
        <f>Data5[[#This Row],[TOTAL CHELTUIELI LEI]]/Data5[[#This Row],[NUMĂRUL PERSOANELOR ÎNSCRISE ÎN LISTELE ELECTORALE]]</f>
        <v>2.7489165763813652</v>
      </c>
      <c r="U519" s="41">
        <f>Data5[[#This Row],[TOTAL CHELTUIELI EURO]]/Data5[[#This Row],[NUMĂRUL PERSOANELOR ÎNSCRISE ÎN LISTELE ELECTORALE]]</f>
        <v>0.56794623590036675</v>
      </c>
      <c r="V519" s="41">
        <f>Data5[[#This Row],[TOTAL CHELTUIELI LEI]]/Data5[[#This Row],[NUMĂRUL PERSOANELOR CARE AU PARTICIPAT LA VOT]]</f>
        <v>7.5738805970149254</v>
      </c>
      <c r="W519" s="41">
        <f>Data5[[#This Row],[TOTAL CHELTUIELI EURO]]/Data5[[#This Row],[NUMĂRUL PERSOANELOR CARE AU PARTICIPAT LA VOT]]</f>
        <v>1.5648190320478763</v>
      </c>
      <c r="X519" s="43">
        <v>4.8400999999999996</v>
      </c>
      <c r="Y519" s="114" t="s">
        <v>2891</v>
      </c>
      <c r="Z519" s="44">
        <v>2</v>
      </c>
      <c r="AA519" s="115" t="s">
        <v>3105</v>
      </c>
      <c r="AB519" s="44">
        <v>0</v>
      </c>
      <c r="AC519" s="45"/>
    </row>
    <row r="520" spans="1:29" ht="12" customHeight="1" x14ac:dyDescent="0.2">
      <c r="A520" s="37">
        <v>519</v>
      </c>
      <c r="B520" s="38" t="s">
        <v>12</v>
      </c>
      <c r="C520" s="39" t="s">
        <v>2994</v>
      </c>
      <c r="D520" s="40">
        <v>44101</v>
      </c>
      <c r="E520" s="38">
        <v>1</v>
      </c>
      <c r="F520" s="38"/>
      <c r="G520" s="38" t="s">
        <v>2</v>
      </c>
      <c r="H520" s="38" t="s">
        <v>2</v>
      </c>
      <c r="I520" s="48">
        <v>5400</v>
      </c>
      <c r="J520" s="48">
        <v>19339</v>
      </c>
      <c r="K520" s="48">
        <v>0</v>
      </c>
      <c r="L520" s="41">
        <f>SUM(Data5[[#This Row],[CHELTUIELI DE PERSONAL LEI]:[CHELTUIELI DE CAPITAL (ACTIVE NEFINANCIARE ) LEI]])</f>
        <v>24739</v>
      </c>
      <c r="M520" s="41">
        <f>Data5[[#This Row],[TOTAL CHELTUIELI LEI]]/Data5[[#This Row],[CURS VALUTAR EURO BNR 22 07 2020]]</f>
        <v>5111.2580318588462</v>
      </c>
      <c r="N520" s="49">
        <v>9423</v>
      </c>
      <c r="O520" s="54"/>
      <c r="P520" s="54">
        <v>4101</v>
      </c>
      <c r="Q520" s="54"/>
      <c r="R520" s="54">
        <f>Data5[[#This Row],[PERSOANE ÎNSCRISE ÎN LISTELE ELECTORALE (TURUL 1)            ]]+Data5[[#This Row],[PERSOANE ÎNSCRISE ÎN LISTELE ELECTORALE (TURUL AL 2-LEA)]]</f>
        <v>9423</v>
      </c>
      <c r="S520" s="54">
        <f>Data5[[#This Row],[PERSOANE CARE AU PARTICIPAT LA VOT (TURUL 1)]]+Data5[[#This Row],[PERSOANE CARE AU PARTICIPAT LA VOT  (TURUL AL 2-LEA)]]</f>
        <v>4101</v>
      </c>
      <c r="T520" s="41">
        <f>Data5[[#This Row],[TOTAL CHELTUIELI LEI]]/Data5[[#This Row],[NUMĂRUL PERSOANELOR ÎNSCRISE ÎN LISTELE ELECTORALE]]</f>
        <v>2.6253846970179349</v>
      </c>
      <c r="U520" s="41">
        <f>Data5[[#This Row],[TOTAL CHELTUIELI EURO]]/Data5[[#This Row],[NUMĂRUL PERSOANELOR ÎNSCRISE ÎN LISTELE ELECTORALE]]</f>
        <v>0.54242364765561346</v>
      </c>
      <c r="V520" s="41">
        <f>Data5[[#This Row],[TOTAL CHELTUIELI LEI]]/Data5[[#This Row],[NUMĂRUL PERSOANELOR CARE AU PARTICIPAT LA VOT]]</f>
        <v>6.0324311143623506</v>
      </c>
      <c r="W520" s="41">
        <f>Data5[[#This Row],[TOTAL CHELTUIELI EURO]]/Data5[[#This Row],[NUMĂRUL PERSOANELOR CARE AU PARTICIPAT LA VOT]]</f>
        <v>1.2463443140353196</v>
      </c>
      <c r="X520" s="43">
        <v>4.8400999999999996</v>
      </c>
      <c r="Y520" s="114" t="s">
        <v>2891</v>
      </c>
      <c r="Z520" s="44">
        <v>2</v>
      </c>
      <c r="AA520" s="115" t="s">
        <v>3105</v>
      </c>
      <c r="AB520" s="44">
        <v>0</v>
      </c>
      <c r="AC520" s="45"/>
    </row>
    <row r="521" spans="1:29" ht="12" customHeight="1" x14ac:dyDescent="0.2">
      <c r="A521" s="37">
        <v>520</v>
      </c>
      <c r="B521" s="38" t="s">
        <v>12</v>
      </c>
      <c r="C521" s="39" t="s">
        <v>2995</v>
      </c>
      <c r="D521" s="40">
        <v>44101</v>
      </c>
      <c r="E521" s="38">
        <v>1</v>
      </c>
      <c r="F521" s="38"/>
      <c r="G521" s="38" t="s">
        <v>2</v>
      </c>
      <c r="H521" s="38" t="s">
        <v>2</v>
      </c>
      <c r="I521" s="47">
        <v>7737.24</v>
      </c>
      <c r="J521" s="47">
        <v>5076.42</v>
      </c>
      <c r="K521" s="47">
        <v>0</v>
      </c>
      <c r="L521" s="41">
        <f>SUM(Data5[[#This Row],[CHELTUIELI DE PERSONAL LEI]:[CHELTUIELI DE CAPITAL (ACTIVE NEFINANCIARE ) LEI]])</f>
        <v>12813.66</v>
      </c>
      <c r="M521" s="41">
        <f>Data5[[#This Row],[TOTAL CHELTUIELI LEI]]/Data5[[#This Row],[CURS VALUTAR EURO BNR 22 07 2020]]</f>
        <v>2647.3957149645671</v>
      </c>
      <c r="N521" s="49">
        <v>6645</v>
      </c>
      <c r="O521" s="54"/>
      <c r="P521" s="54">
        <v>3206</v>
      </c>
      <c r="Q521" s="54"/>
      <c r="R521" s="54">
        <f>Data5[[#This Row],[PERSOANE ÎNSCRISE ÎN LISTELE ELECTORALE (TURUL 1)            ]]+Data5[[#This Row],[PERSOANE ÎNSCRISE ÎN LISTELE ELECTORALE (TURUL AL 2-LEA)]]</f>
        <v>6645</v>
      </c>
      <c r="S521" s="54">
        <f>Data5[[#This Row],[PERSOANE CARE AU PARTICIPAT LA VOT (TURUL 1)]]+Data5[[#This Row],[PERSOANE CARE AU PARTICIPAT LA VOT  (TURUL AL 2-LEA)]]</f>
        <v>3206</v>
      </c>
      <c r="T521" s="41">
        <f>Data5[[#This Row],[TOTAL CHELTUIELI LEI]]/Data5[[#This Row],[NUMĂRUL PERSOANELOR ÎNSCRISE ÎN LISTELE ELECTORALE]]</f>
        <v>1.9283160270880362</v>
      </c>
      <c r="U521" s="41">
        <f>Data5[[#This Row],[TOTAL CHELTUIELI EURO]]/Data5[[#This Row],[NUMĂRUL PERSOANELOR ÎNSCRISE ÎN LISTELE ELECTORALE]]</f>
        <v>0.39840417079978435</v>
      </c>
      <c r="V521" s="41">
        <f>Data5[[#This Row],[TOTAL CHELTUIELI LEI]]/Data5[[#This Row],[NUMĂRUL PERSOANELOR CARE AU PARTICIPAT LA VOT]]</f>
        <v>3.9967747972551466</v>
      </c>
      <c r="W521" s="41">
        <f>Data5[[#This Row],[TOTAL CHELTUIELI EURO]]/Data5[[#This Row],[NUMĂRUL PERSOANELOR CARE AU PARTICIPAT LA VOT]]</f>
        <v>0.82576285557222928</v>
      </c>
      <c r="X521" s="43">
        <v>4.8400999999999996</v>
      </c>
      <c r="Y521" s="114" t="s">
        <v>2894</v>
      </c>
      <c r="Z521" s="44">
        <v>1</v>
      </c>
      <c r="AA521" s="115" t="s">
        <v>3105</v>
      </c>
      <c r="AB521" s="44">
        <v>0</v>
      </c>
      <c r="AC521" s="45"/>
    </row>
    <row r="522" spans="1:29" ht="12" customHeight="1" x14ac:dyDescent="0.2">
      <c r="A522" s="37">
        <v>521</v>
      </c>
      <c r="B522" s="38" t="s">
        <v>12</v>
      </c>
      <c r="C522" s="39" t="s">
        <v>2996</v>
      </c>
      <c r="D522" s="40">
        <v>44101</v>
      </c>
      <c r="E522" s="38">
        <v>1</v>
      </c>
      <c r="F522" s="38"/>
      <c r="G522" s="38" t="s">
        <v>2</v>
      </c>
      <c r="H522" s="38" t="s">
        <v>2</v>
      </c>
      <c r="I522" s="48">
        <v>6600</v>
      </c>
      <c r="J522" s="48">
        <v>5347.14</v>
      </c>
      <c r="K522" s="48">
        <v>0</v>
      </c>
      <c r="L522" s="41">
        <f>SUM(Data5[[#This Row],[CHELTUIELI DE PERSONAL LEI]:[CHELTUIELI DE CAPITAL (ACTIVE NEFINANCIARE ) LEI]])</f>
        <v>11947.14</v>
      </c>
      <c r="M522" s="41">
        <f>Data5[[#This Row],[TOTAL CHELTUIELI LEI]]/Data5[[#This Row],[CURS VALUTAR EURO BNR 22 07 2020]]</f>
        <v>2468.3663560670234</v>
      </c>
      <c r="N522" s="49">
        <v>5013</v>
      </c>
      <c r="O522" s="54"/>
      <c r="P522" s="54">
        <v>2421</v>
      </c>
      <c r="Q522" s="54"/>
      <c r="R522" s="54">
        <f>Data5[[#This Row],[PERSOANE ÎNSCRISE ÎN LISTELE ELECTORALE (TURUL 1)            ]]+Data5[[#This Row],[PERSOANE ÎNSCRISE ÎN LISTELE ELECTORALE (TURUL AL 2-LEA)]]</f>
        <v>5013</v>
      </c>
      <c r="S522" s="54">
        <f>Data5[[#This Row],[PERSOANE CARE AU PARTICIPAT LA VOT (TURUL 1)]]+Data5[[#This Row],[PERSOANE CARE AU PARTICIPAT LA VOT  (TURUL AL 2-LEA)]]</f>
        <v>2421</v>
      </c>
      <c r="T522" s="41">
        <f>Data5[[#This Row],[TOTAL CHELTUIELI LEI]]/Data5[[#This Row],[NUMĂRUL PERSOANELOR ÎNSCRISE ÎN LISTELE ELECTORALE]]</f>
        <v>2.3832315978456013</v>
      </c>
      <c r="U522" s="41">
        <f>Data5[[#This Row],[TOTAL CHELTUIELI EURO]]/Data5[[#This Row],[NUMĂRUL PERSOANELOR ÎNSCRISE ÎN LISTELE ELECTORALE]]</f>
        <v>0.49239304928526301</v>
      </c>
      <c r="V522" s="41">
        <f>Data5[[#This Row],[TOTAL CHELTUIELI LEI]]/Data5[[#This Row],[NUMĂRUL PERSOANELOR CARE AU PARTICIPAT LA VOT]]</f>
        <v>4.9347955390334572</v>
      </c>
      <c r="W522" s="41">
        <f>Data5[[#This Row],[TOTAL CHELTUIELI EURO]]/Data5[[#This Row],[NUMĂRUL PERSOANELOR CARE AU PARTICIPAT LA VOT]]</f>
        <v>1.0195647897839832</v>
      </c>
      <c r="X522" s="43">
        <v>4.8400999999999996</v>
      </c>
      <c r="Y522" s="114" t="s">
        <v>2891</v>
      </c>
      <c r="Z522" s="44">
        <v>2</v>
      </c>
      <c r="AA522" s="115" t="s">
        <v>3105</v>
      </c>
      <c r="AB522" s="44">
        <v>0</v>
      </c>
      <c r="AC522" s="45"/>
    </row>
    <row r="523" spans="1:29" ht="12" customHeight="1" x14ac:dyDescent="0.2">
      <c r="A523" s="37">
        <v>522</v>
      </c>
      <c r="B523" s="38" t="s">
        <v>12</v>
      </c>
      <c r="C523" s="39" t="s">
        <v>1433</v>
      </c>
      <c r="D523" s="40">
        <v>44101</v>
      </c>
      <c r="E523" s="38">
        <v>1</v>
      </c>
      <c r="F523" s="38"/>
      <c r="G523" s="38" t="s">
        <v>2</v>
      </c>
      <c r="H523" s="38" t="s">
        <v>2</v>
      </c>
      <c r="I523" s="47">
        <v>1400</v>
      </c>
      <c r="J523" s="47">
        <v>11280</v>
      </c>
      <c r="K523" s="47">
        <v>0</v>
      </c>
      <c r="L523" s="41">
        <f>SUM(Data5[[#This Row],[CHELTUIELI DE PERSONAL LEI]:[CHELTUIELI DE CAPITAL (ACTIVE NEFINANCIARE ) LEI]])</f>
        <v>12680</v>
      </c>
      <c r="M523" s="41">
        <f>Data5[[#This Row],[TOTAL CHELTUIELI LEI]]/Data5[[#This Row],[CURS VALUTAR EURO BNR 22 07 2020]]</f>
        <v>2619.7805830458051</v>
      </c>
      <c r="N523" s="49">
        <v>1105</v>
      </c>
      <c r="O523" s="54"/>
      <c r="P523" s="54">
        <v>774</v>
      </c>
      <c r="Q523" s="54"/>
      <c r="R523" s="54">
        <f>Data5[[#This Row],[PERSOANE ÎNSCRISE ÎN LISTELE ELECTORALE (TURUL 1)            ]]+Data5[[#This Row],[PERSOANE ÎNSCRISE ÎN LISTELE ELECTORALE (TURUL AL 2-LEA)]]</f>
        <v>1105</v>
      </c>
      <c r="S523" s="54">
        <f>Data5[[#This Row],[PERSOANE CARE AU PARTICIPAT LA VOT (TURUL 1)]]+Data5[[#This Row],[PERSOANE CARE AU PARTICIPAT LA VOT  (TURUL AL 2-LEA)]]</f>
        <v>774</v>
      </c>
      <c r="T523" s="41">
        <f>Data5[[#This Row],[TOTAL CHELTUIELI LEI]]/Data5[[#This Row],[NUMĂRUL PERSOANELOR ÎNSCRISE ÎN LISTELE ELECTORALE]]</f>
        <v>11.475113122171946</v>
      </c>
      <c r="U523" s="41">
        <f>Data5[[#This Row],[TOTAL CHELTUIELI EURO]]/Data5[[#This Row],[NUMĂRUL PERSOANELOR ÎNSCRISE ÎN LISTELE ELECTORALE]]</f>
        <v>2.3708421566025386</v>
      </c>
      <c r="V523" s="41">
        <f>Data5[[#This Row],[TOTAL CHELTUIELI LEI]]/Data5[[#This Row],[NUMĂRUL PERSOANELOR CARE AU PARTICIPAT LA VOT]]</f>
        <v>16.382428940568474</v>
      </c>
      <c r="W523" s="41">
        <f>Data5[[#This Row],[TOTAL CHELTUIELI EURO]]/Data5[[#This Row],[NUMĂRUL PERSOANELOR CARE AU PARTICIPAT LA VOT]]</f>
        <v>3.3847294354596964</v>
      </c>
      <c r="X523" s="43">
        <v>4.8400999999999996</v>
      </c>
      <c r="Y523" s="114" t="s">
        <v>2888</v>
      </c>
      <c r="Z523" s="44">
        <v>11</v>
      </c>
      <c r="AA523" s="115" t="s">
        <v>3108</v>
      </c>
      <c r="AB523" s="44">
        <v>2</v>
      </c>
      <c r="AC523" s="45"/>
    </row>
    <row r="524" spans="1:29" ht="12" customHeight="1" x14ac:dyDescent="0.2">
      <c r="A524" s="37">
        <v>523</v>
      </c>
      <c r="B524" s="38" t="s">
        <v>12</v>
      </c>
      <c r="C524" s="39" t="s">
        <v>36</v>
      </c>
      <c r="D524" s="40">
        <v>44101</v>
      </c>
      <c r="E524" s="38">
        <v>1</v>
      </c>
      <c r="F524" s="38"/>
      <c r="G524" s="38" t="s">
        <v>2</v>
      </c>
      <c r="H524" s="38" t="s">
        <v>2</v>
      </c>
      <c r="I524" s="47">
        <v>4500</v>
      </c>
      <c r="J524" s="47">
        <v>20504</v>
      </c>
      <c r="K524" s="47">
        <v>0</v>
      </c>
      <c r="L524" s="41">
        <f>SUM(Data5[[#This Row],[CHELTUIELI DE PERSONAL LEI]:[CHELTUIELI DE CAPITAL (ACTIVE NEFINANCIARE ) LEI]])</f>
        <v>25004</v>
      </c>
      <c r="M524" s="41">
        <f>Data5[[#This Row],[TOTAL CHELTUIELI LEI]]/Data5[[#This Row],[CURS VALUTAR EURO BNR 22 07 2020]]</f>
        <v>5166.0089667568855</v>
      </c>
      <c r="N524" s="49">
        <v>4851</v>
      </c>
      <c r="O524" s="54"/>
      <c r="P524" s="54">
        <v>2434</v>
      </c>
      <c r="Q524" s="54"/>
      <c r="R524" s="54">
        <f>Data5[[#This Row],[PERSOANE ÎNSCRISE ÎN LISTELE ELECTORALE (TURUL 1)            ]]+Data5[[#This Row],[PERSOANE ÎNSCRISE ÎN LISTELE ELECTORALE (TURUL AL 2-LEA)]]</f>
        <v>4851</v>
      </c>
      <c r="S524" s="54">
        <f>Data5[[#This Row],[PERSOANE CARE AU PARTICIPAT LA VOT (TURUL 1)]]+Data5[[#This Row],[PERSOANE CARE AU PARTICIPAT LA VOT  (TURUL AL 2-LEA)]]</f>
        <v>2434</v>
      </c>
      <c r="T524" s="41">
        <f>Data5[[#This Row],[TOTAL CHELTUIELI LEI]]/Data5[[#This Row],[NUMĂRUL PERSOANELOR ÎNSCRISE ÎN LISTELE ELECTORALE]]</f>
        <v>5.1544011544011541</v>
      </c>
      <c r="U524" s="41">
        <f>Data5[[#This Row],[TOTAL CHELTUIELI EURO]]/Data5[[#This Row],[NUMĂRUL PERSOANELOR ÎNSCRISE ÎN LISTELE ELECTORALE]]</f>
        <v>1.064936913369797</v>
      </c>
      <c r="V524" s="41">
        <f>Data5[[#This Row],[TOTAL CHELTUIELI LEI]]/Data5[[#This Row],[NUMĂRUL PERSOANELOR CARE AU PARTICIPAT LA VOT]]</f>
        <v>10.272801972062449</v>
      </c>
      <c r="W524" s="41">
        <f>Data5[[#This Row],[TOTAL CHELTUIELI EURO]]/Data5[[#This Row],[NUMĂRUL PERSOANELOR CARE AU PARTICIPAT LA VOT]]</f>
        <v>2.1224358943126069</v>
      </c>
      <c r="X524" s="43">
        <v>4.8400999999999996</v>
      </c>
      <c r="Y524" s="114" t="s">
        <v>2892</v>
      </c>
      <c r="Z524" s="44">
        <v>5</v>
      </c>
      <c r="AA524" s="115" t="s">
        <v>3107</v>
      </c>
      <c r="AB524" s="44">
        <v>1</v>
      </c>
      <c r="AC524" s="45"/>
    </row>
    <row r="525" spans="1:29" ht="12" customHeight="1" x14ac:dyDescent="0.2">
      <c r="A525" s="37">
        <v>524</v>
      </c>
      <c r="B525" s="38" t="s">
        <v>12</v>
      </c>
      <c r="C525" s="39" t="s">
        <v>1434</v>
      </c>
      <c r="D525" s="40">
        <v>44101</v>
      </c>
      <c r="E525" s="38">
        <v>1</v>
      </c>
      <c r="F525" s="38"/>
      <c r="G525" s="38" t="s">
        <v>2</v>
      </c>
      <c r="H525" s="38" t="s">
        <v>2</v>
      </c>
      <c r="I525" s="48">
        <v>2800</v>
      </c>
      <c r="J525" s="48">
        <v>7201.88</v>
      </c>
      <c r="K525" s="48">
        <v>0</v>
      </c>
      <c r="L525" s="41">
        <f>SUM(Data5[[#This Row],[CHELTUIELI DE PERSONAL LEI]:[CHELTUIELI DE CAPITAL (ACTIVE NEFINANCIARE ) LEI]])</f>
        <v>10001.880000000001</v>
      </c>
      <c r="M525" s="41">
        <f>Data5[[#This Row],[TOTAL CHELTUIELI LEI]]/Data5[[#This Row],[CURS VALUTAR EURO BNR 22 07 2020]]</f>
        <v>2066.461436747175</v>
      </c>
      <c r="N525" s="49">
        <v>2967</v>
      </c>
      <c r="O525" s="54"/>
      <c r="P525" s="54">
        <v>1817</v>
      </c>
      <c r="Q525" s="54"/>
      <c r="R525" s="54">
        <f>Data5[[#This Row],[PERSOANE ÎNSCRISE ÎN LISTELE ELECTORALE (TURUL 1)            ]]+Data5[[#This Row],[PERSOANE ÎNSCRISE ÎN LISTELE ELECTORALE (TURUL AL 2-LEA)]]</f>
        <v>2967</v>
      </c>
      <c r="S525" s="54">
        <f>Data5[[#This Row],[PERSOANE CARE AU PARTICIPAT LA VOT (TURUL 1)]]+Data5[[#This Row],[PERSOANE CARE AU PARTICIPAT LA VOT  (TURUL AL 2-LEA)]]</f>
        <v>1817</v>
      </c>
      <c r="T525" s="41">
        <f>Data5[[#This Row],[TOTAL CHELTUIELI LEI]]/Data5[[#This Row],[NUMĂRUL PERSOANELOR ÎNSCRISE ÎN LISTELE ELECTORALE]]</f>
        <v>3.3710414560161781</v>
      </c>
      <c r="U525" s="41">
        <f>Data5[[#This Row],[TOTAL CHELTUIELI EURO]]/Data5[[#This Row],[NUMĂRUL PERSOANELOR ÎNSCRISE ÎN LISTELE ELECTORALE]]</f>
        <v>0.69648177847899395</v>
      </c>
      <c r="V525" s="41">
        <f>Data5[[#This Row],[TOTAL CHELTUIELI LEI]]/Data5[[#This Row],[NUMĂRUL PERSOANELOR CARE AU PARTICIPAT LA VOT]]</f>
        <v>5.5046119977985697</v>
      </c>
      <c r="W525" s="41">
        <f>Data5[[#This Row],[TOTAL CHELTUIELI EURO]]/Data5[[#This Row],[NUMĂRUL PERSOANELOR CARE AU PARTICIPAT LA VOT]]</f>
        <v>1.1372930306808888</v>
      </c>
      <c r="X525" s="43">
        <v>4.8400999999999996</v>
      </c>
      <c r="Y525" s="114" t="s">
        <v>2884</v>
      </c>
      <c r="Z525" s="44">
        <v>3</v>
      </c>
      <c r="AA525" s="115" t="s">
        <v>3105</v>
      </c>
      <c r="AB525" s="44">
        <v>0</v>
      </c>
      <c r="AC525" s="45"/>
    </row>
    <row r="526" spans="1:29" ht="12" customHeight="1" x14ac:dyDescent="0.2">
      <c r="A526" s="37">
        <v>525</v>
      </c>
      <c r="B526" s="38" t="s">
        <v>12</v>
      </c>
      <c r="C526" s="39" t="s">
        <v>1435</v>
      </c>
      <c r="D526" s="40">
        <v>44101</v>
      </c>
      <c r="E526" s="38">
        <v>1</v>
      </c>
      <c r="F526" s="38"/>
      <c r="G526" s="38" t="s">
        <v>2</v>
      </c>
      <c r="H526" s="38" t="s">
        <v>2</v>
      </c>
      <c r="I526" s="47">
        <v>0</v>
      </c>
      <c r="J526" s="47">
        <v>11474</v>
      </c>
      <c r="K526" s="47">
        <v>0</v>
      </c>
      <c r="L526" s="41">
        <f>SUM(Data5[[#This Row],[CHELTUIELI DE PERSONAL LEI]:[CHELTUIELI DE CAPITAL (ACTIVE NEFINANCIARE ) LEI]])</f>
        <v>11474</v>
      </c>
      <c r="M526" s="41">
        <f>Data5[[#This Row],[TOTAL CHELTUIELI LEI]]/Data5[[#This Row],[CURS VALUTAR EURO BNR 22 07 2020]]</f>
        <v>2370.6121774343505</v>
      </c>
      <c r="N526" s="49">
        <v>4050</v>
      </c>
      <c r="O526" s="54"/>
      <c r="P526" s="54">
        <v>2292</v>
      </c>
      <c r="Q526" s="54"/>
      <c r="R526" s="54">
        <f>Data5[[#This Row],[PERSOANE ÎNSCRISE ÎN LISTELE ELECTORALE (TURUL 1)            ]]+Data5[[#This Row],[PERSOANE ÎNSCRISE ÎN LISTELE ELECTORALE (TURUL AL 2-LEA)]]</f>
        <v>4050</v>
      </c>
      <c r="S526" s="54">
        <f>Data5[[#This Row],[PERSOANE CARE AU PARTICIPAT LA VOT (TURUL 1)]]+Data5[[#This Row],[PERSOANE CARE AU PARTICIPAT LA VOT  (TURUL AL 2-LEA)]]</f>
        <v>2292</v>
      </c>
      <c r="T526" s="41">
        <f>Data5[[#This Row],[TOTAL CHELTUIELI LEI]]/Data5[[#This Row],[NUMĂRUL PERSOANELOR ÎNSCRISE ÎN LISTELE ELECTORALE]]</f>
        <v>2.8330864197530863</v>
      </c>
      <c r="U526" s="41">
        <f>Data5[[#This Row],[TOTAL CHELTUIELI EURO]]/Data5[[#This Row],[NUMĂRUL PERSOANELOR ÎNSCRISE ÎN LISTELE ELECTORALE]]</f>
        <v>0.585336340107247</v>
      </c>
      <c r="V526" s="41">
        <f>Data5[[#This Row],[TOTAL CHELTUIELI LEI]]/Data5[[#This Row],[NUMĂRUL PERSOANELOR CARE AU PARTICIPAT LA VOT]]</f>
        <v>5.006108202443281</v>
      </c>
      <c r="W526" s="41">
        <f>Data5[[#This Row],[TOTAL CHELTUIELI EURO]]/Data5[[#This Row],[NUMĂRUL PERSOANELOR CARE AU PARTICIPAT LA VOT]]</f>
        <v>1.0342985067340098</v>
      </c>
      <c r="X526" s="43">
        <v>4.8400999999999996</v>
      </c>
      <c r="Y526" s="114" t="s">
        <v>2891</v>
      </c>
      <c r="Z526" s="44">
        <v>2</v>
      </c>
      <c r="AA526" s="115" t="s">
        <v>3105</v>
      </c>
      <c r="AB526" s="44">
        <v>0</v>
      </c>
      <c r="AC526" s="45"/>
    </row>
    <row r="527" spans="1:29" ht="12" customHeight="1" x14ac:dyDescent="0.2">
      <c r="A527" s="37">
        <v>526</v>
      </c>
      <c r="B527" s="38" t="s">
        <v>12</v>
      </c>
      <c r="C527" s="39" t="s">
        <v>1436</v>
      </c>
      <c r="D527" s="40">
        <v>44101</v>
      </c>
      <c r="E527" s="38">
        <v>1</v>
      </c>
      <c r="F527" s="38"/>
      <c r="G527" s="38" t="s">
        <v>2</v>
      </c>
      <c r="H527" s="38" t="s">
        <v>2</v>
      </c>
      <c r="I527" s="47">
        <v>1800</v>
      </c>
      <c r="J527" s="47">
        <v>11774.61</v>
      </c>
      <c r="K527" s="47">
        <v>0</v>
      </c>
      <c r="L527" s="41">
        <f>SUM(Data5[[#This Row],[CHELTUIELI DE PERSONAL LEI]:[CHELTUIELI DE CAPITAL (ACTIVE NEFINANCIARE ) LEI]])</f>
        <v>13574.61</v>
      </c>
      <c r="M527" s="41">
        <f>Data5[[#This Row],[TOTAL CHELTUIELI LEI]]/Data5[[#This Row],[CURS VALUTAR EURO BNR 22 07 2020]]</f>
        <v>2804.6135410425409</v>
      </c>
      <c r="N527" s="49">
        <v>1635</v>
      </c>
      <c r="O527" s="54"/>
      <c r="P527" s="54">
        <v>999</v>
      </c>
      <c r="Q527" s="54"/>
      <c r="R527" s="54">
        <f>Data5[[#This Row],[PERSOANE ÎNSCRISE ÎN LISTELE ELECTORALE (TURUL 1)            ]]+Data5[[#This Row],[PERSOANE ÎNSCRISE ÎN LISTELE ELECTORALE (TURUL AL 2-LEA)]]</f>
        <v>1635</v>
      </c>
      <c r="S527" s="54">
        <f>Data5[[#This Row],[PERSOANE CARE AU PARTICIPAT LA VOT (TURUL 1)]]+Data5[[#This Row],[PERSOANE CARE AU PARTICIPAT LA VOT  (TURUL AL 2-LEA)]]</f>
        <v>999</v>
      </c>
      <c r="T527" s="41">
        <f>Data5[[#This Row],[TOTAL CHELTUIELI LEI]]/Data5[[#This Row],[NUMĂRUL PERSOANELOR ÎNSCRISE ÎN LISTELE ELECTORALE]]</f>
        <v>8.3025137614678908</v>
      </c>
      <c r="U527" s="41">
        <f>Data5[[#This Row],[TOTAL CHELTUIELI EURO]]/Data5[[#This Row],[NUMĂRUL PERSOANELOR ÎNSCRISE ÎN LISTELE ELECTORALE]]</f>
        <v>1.715359963940392</v>
      </c>
      <c r="V527" s="41">
        <f>Data5[[#This Row],[TOTAL CHELTUIELI LEI]]/Data5[[#This Row],[NUMĂRUL PERSOANELOR CARE AU PARTICIPAT LA VOT]]</f>
        <v>13.588198198198199</v>
      </c>
      <c r="W527" s="41">
        <f>Data5[[#This Row],[TOTAL CHELTUIELI EURO]]/Data5[[#This Row],[NUMĂRUL PERSOANELOR CARE AU PARTICIPAT LA VOT]]</f>
        <v>2.8074209620045454</v>
      </c>
      <c r="X527" s="43">
        <v>4.8400999999999996</v>
      </c>
      <c r="Y527" s="114" t="s">
        <v>2896</v>
      </c>
      <c r="Z527" s="44">
        <v>8</v>
      </c>
      <c r="AA527" s="115" t="s">
        <v>3107</v>
      </c>
      <c r="AB527" s="44">
        <v>1</v>
      </c>
      <c r="AC527" s="45"/>
    </row>
    <row r="528" spans="1:29" ht="12" customHeight="1" x14ac:dyDescent="0.2">
      <c r="A528" s="37">
        <v>527</v>
      </c>
      <c r="B528" s="38" t="s">
        <v>12</v>
      </c>
      <c r="C528" s="39" t="s">
        <v>1437</v>
      </c>
      <c r="D528" s="40">
        <v>44101</v>
      </c>
      <c r="E528" s="38">
        <v>1</v>
      </c>
      <c r="F528" s="38"/>
      <c r="G528" s="38" t="s">
        <v>2</v>
      </c>
      <c r="H528" s="38" t="s">
        <v>2</v>
      </c>
      <c r="I528" s="48">
        <v>4320</v>
      </c>
      <c r="J528" s="48">
        <v>13358.62</v>
      </c>
      <c r="K528" s="48">
        <v>0</v>
      </c>
      <c r="L528" s="41">
        <f>SUM(Data5[[#This Row],[CHELTUIELI DE PERSONAL LEI]:[CHELTUIELI DE CAPITAL (ACTIVE NEFINANCIARE ) LEI]])</f>
        <v>17678.620000000003</v>
      </c>
      <c r="M528" s="41">
        <f>Data5[[#This Row],[TOTAL CHELTUIELI LEI]]/Data5[[#This Row],[CURS VALUTAR EURO BNR 22 07 2020]]</f>
        <v>3652.5319724799083</v>
      </c>
      <c r="N528" s="49">
        <v>1680</v>
      </c>
      <c r="O528" s="54"/>
      <c r="P528" s="54">
        <v>1128</v>
      </c>
      <c r="Q528" s="54"/>
      <c r="R528" s="54">
        <f>Data5[[#This Row],[PERSOANE ÎNSCRISE ÎN LISTELE ELECTORALE (TURUL 1)            ]]+Data5[[#This Row],[PERSOANE ÎNSCRISE ÎN LISTELE ELECTORALE (TURUL AL 2-LEA)]]</f>
        <v>1680</v>
      </c>
      <c r="S528" s="54">
        <f>Data5[[#This Row],[PERSOANE CARE AU PARTICIPAT LA VOT (TURUL 1)]]+Data5[[#This Row],[PERSOANE CARE AU PARTICIPAT LA VOT  (TURUL AL 2-LEA)]]</f>
        <v>1128</v>
      </c>
      <c r="T528" s="41">
        <f>Data5[[#This Row],[TOTAL CHELTUIELI LEI]]/Data5[[#This Row],[NUMĂRUL PERSOANELOR ÎNSCRISE ÎN LISTELE ELECTORALE]]</f>
        <v>10.522988095238096</v>
      </c>
      <c r="U528" s="41">
        <f>Data5[[#This Row],[TOTAL CHELTUIELI EURO]]/Data5[[#This Row],[NUMĂRUL PERSOANELOR ÎNSCRISE ÎN LISTELE ELECTORALE]]</f>
        <v>2.1741261740951834</v>
      </c>
      <c r="V528" s="41">
        <f>Data5[[#This Row],[TOTAL CHELTUIELI LEI]]/Data5[[#This Row],[NUMĂRUL PERSOANELOR CARE AU PARTICIPAT LA VOT]]</f>
        <v>15.67253546099291</v>
      </c>
      <c r="W528" s="41">
        <f>Data5[[#This Row],[TOTAL CHELTUIELI EURO]]/Data5[[#This Row],[NUMĂRUL PERSOANELOR CARE AU PARTICIPAT LA VOT]]</f>
        <v>3.2380602592906986</v>
      </c>
      <c r="X528" s="43">
        <v>4.8400999999999996</v>
      </c>
      <c r="Y528" s="114" t="s">
        <v>2898</v>
      </c>
      <c r="Z528" s="44">
        <v>10</v>
      </c>
      <c r="AA528" s="115" t="s">
        <v>3108</v>
      </c>
      <c r="AB528" s="44">
        <v>2</v>
      </c>
      <c r="AC528" s="45"/>
    </row>
    <row r="529" spans="1:29" ht="12" customHeight="1" x14ac:dyDescent="0.2">
      <c r="A529" s="37">
        <v>528</v>
      </c>
      <c r="B529" s="38" t="s">
        <v>12</v>
      </c>
      <c r="C529" s="39" t="s">
        <v>1438</v>
      </c>
      <c r="D529" s="40">
        <v>44101</v>
      </c>
      <c r="E529" s="38">
        <v>1</v>
      </c>
      <c r="F529" s="38"/>
      <c r="G529" s="38" t="s">
        <v>2</v>
      </c>
      <c r="H529" s="38" t="s">
        <v>2</v>
      </c>
      <c r="I529" s="47">
        <v>4200</v>
      </c>
      <c r="J529" s="47">
        <v>6118</v>
      </c>
      <c r="K529" s="47">
        <v>0</v>
      </c>
      <c r="L529" s="41">
        <f>SUM(Data5[[#This Row],[CHELTUIELI DE PERSONAL LEI]:[CHELTUIELI DE CAPITAL (ACTIVE NEFINANCIARE ) LEI]])</f>
        <v>10318</v>
      </c>
      <c r="M529" s="41">
        <f>Data5[[#This Row],[TOTAL CHELTUIELI LEI]]/Data5[[#This Row],[CURS VALUTAR EURO BNR 22 07 2020]]</f>
        <v>2131.7741368979982</v>
      </c>
      <c r="N529" s="49">
        <v>2808</v>
      </c>
      <c r="O529" s="54"/>
      <c r="P529" s="54">
        <v>1675</v>
      </c>
      <c r="Q529" s="54"/>
      <c r="R529" s="54">
        <f>Data5[[#This Row],[PERSOANE ÎNSCRISE ÎN LISTELE ELECTORALE (TURUL 1)            ]]+Data5[[#This Row],[PERSOANE ÎNSCRISE ÎN LISTELE ELECTORALE (TURUL AL 2-LEA)]]</f>
        <v>2808</v>
      </c>
      <c r="S529" s="54">
        <f>Data5[[#This Row],[PERSOANE CARE AU PARTICIPAT LA VOT (TURUL 1)]]+Data5[[#This Row],[PERSOANE CARE AU PARTICIPAT LA VOT  (TURUL AL 2-LEA)]]</f>
        <v>1675</v>
      </c>
      <c r="T529" s="41">
        <f>Data5[[#This Row],[TOTAL CHELTUIELI LEI]]/Data5[[#This Row],[NUMĂRUL PERSOANELOR ÎNSCRISE ÎN LISTELE ELECTORALE]]</f>
        <v>3.6745014245014245</v>
      </c>
      <c r="U529" s="41">
        <f>Data5[[#This Row],[TOTAL CHELTUIELI EURO]]/Data5[[#This Row],[NUMĂRUL PERSOANELOR ÎNSCRISE ÎN LISTELE ELECTORALE]]</f>
        <v>0.75917882368162326</v>
      </c>
      <c r="V529" s="41">
        <f>Data5[[#This Row],[TOTAL CHELTUIELI LEI]]/Data5[[#This Row],[NUMĂRUL PERSOANELOR CARE AU PARTICIPAT LA VOT]]</f>
        <v>6.16</v>
      </c>
      <c r="W529" s="41">
        <f>Data5[[#This Row],[TOTAL CHELTUIELI EURO]]/Data5[[#This Row],[NUMĂRUL PERSOANELOR CARE AU PARTICIPAT LA VOT]]</f>
        <v>1.2727009772525362</v>
      </c>
      <c r="X529" s="43">
        <v>4.8400999999999996</v>
      </c>
      <c r="Y529" s="114" t="s">
        <v>2884</v>
      </c>
      <c r="Z529" s="44">
        <v>3</v>
      </c>
      <c r="AA529" s="115" t="s">
        <v>3105</v>
      </c>
      <c r="AB529" s="44">
        <v>0</v>
      </c>
      <c r="AC529" s="45"/>
    </row>
    <row r="530" spans="1:29" ht="12" customHeight="1" x14ac:dyDescent="0.2">
      <c r="A530" s="37">
        <v>529</v>
      </c>
      <c r="B530" s="38" t="s">
        <v>12</v>
      </c>
      <c r="C530" s="39" t="s">
        <v>1439</v>
      </c>
      <c r="D530" s="40">
        <v>44101</v>
      </c>
      <c r="E530" s="38">
        <v>1</v>
      </c>
      <c r="F530" s="38"/>
      <c r="G530" s="38" t="s">
        <v>2</v>
      </c>
      <c r="H530" s="38" t="s">
        <v>2</v>
      </c>
      <c r="I530" s="48">
        <v>117444</v>
      </c>
      <c r="J530" s="48">
        <v>3196.69</v>
      </c>
      <c r="K530" s="48">
        <v>0</v>
      </c>
      <c r="L530" s="41">
        <f>SUM(Data5[[#This Row],[CHELTUIELI DE PERSONAL LEI]:[CHELTUIELI DE CAPITAL (ACTIVE NEFINANCIARE ) LEI]])</f>
        <v>120640.69</v>
      </c>
      <c r="M530" s="41">
        <f>Data5[[#This Row],[TOTAL CHELTUIELI LEI]]/Data5[[#This Row],[CURS VALUTAR EURO BNR 22 07 2020]]</f>
        <v>24925.247412243552</v>
      </c>
      <c r="N530" s="49">
        <v>2693</v>
      </c>
      <c r="O530" s="54"/>
      <c r="P530" s="54">
        <v>1585</v>
      </c>
      <c r="Q530" s="54"/>
      <c r="R530" s="54">
        <f>Data5[[#This Row],[PERSOANE ÎNSCRISE ÎN LISTELE ELECTORALE (TURUL 1)            ]]+Data5[[#This Row],[PERSOANE ÎNSCRISE ÎN LISTELE ELECTORALE (TURUL AL 2-LEA)]]</f>
        <v>2693</v>
      </c>
      <c r="S530" s="54">
        <f>Data5[[#This Row],[PERSOANE CARE AU PARTICIPAT LA VOT (TURUL 1)]]+Data5[[#This Row],[PERSOANE CARE AU PARTICIPAT LA VOT  (TURUL AL 2-LEA)]]</f>
        <v>1585</v>
      </c>
      <c r="T530" s="41">
        <f>Data5[[#This Row],[TOTAL CHELTUIELI LEI]]/Data5[[#This Row],[NUMĂRUL PERSOANELOR ÎNSCRISE ÎN LISTELE ELECTORALE]]</f>
        <v>44.797879688080208</v>
      </c>
      <c r="U530" s="41">
        <f>Data5[[#This Row],[TOTAL CHELTUIELI EURO]]/Data5[[#This Row],[NUMĂRUL PERSOANELOR ÎNSCRISE ÎN LISTELE ELECTORALE]]</f>
        <v>9.255569035367083</v>
      </c>
      <c r="V530" s="41">
        <f>Data5[[#This Row],[TOTAL CHELTUIELI LEI]]/Data5[[#This Row],[NUMĂRUL PERSOANELOR CARE AU PARTICIPAT LA VOT]]</f>
        <v>76.114000000000004</v>
      </c>
      <c r="W530" s="41">
        <f>Data5[[#This Row],[TOTAL CHELTUIELI EURO]]/Data5[[#This Row],[NUMĂRUL PERSOANELOR CARE AU PARTICIPAT LA VOT]]</f>
        <v>15.7257081465259</v>
      </c>
      <c r="X530" s="43">
        <v>4.8400999999999996</v>
      </c>
      <c r="Y530" s="114" t="s">
        <v>2914</v>
      </c>
      <c r="Z530" s="44">
        <v>44</v>
      </c>
      <c r="AA530" s="115" t="s">
        <v>3111</v>
      </c>
      <c r="AB530" s="44">
        <v>9</v>
      </c>
      <c r="AC530" s="45"/>
    </row>
    <row r="531" spans="1:29" ht="12" customHeight="1" x14ac:dyDescent="0.2">
      <c r="A531" s="37">
        <v>530</v>
      </c>
      <c r="B531" s="38" t="s">
        <v>12</v>
      </c>
      <c r="C531" s="39" t="s">
        <v>1440</v>
      </c>
      <c r="D531" s="40">
        <v>44101</v>
      </c>
      <c r="E531" s="38">
        <v>1</v>
      </c>
      <c r="F531" s="38"/>
      <c r="G531" s="38" t="s">
        <v>2</v>
      </c>
      <c r="H531" s="38" t="s">
        <v>2</v>
      </c>
      <c r="I531" s="48">
        <v>4660</v>
      </c>
      <c r="J531" s="48">
        <v>7663</v>
      </c>
      <c r="K531" s="48">
        <v>0</v>
      </c>
      <c r="L531" s="41">
        <f>SUM(Data5[[#This Row],[CHELTUIELI DE PERSONAL LEI]:[CHELTUIELI DE CAPITAL (ACTIVE NEFINANCIARE ) LEI]])</f>
        <v>12323</v>
      </c>
      <c r="M531" s="41">
        <f>Data5[[#This Row],[TOTAL CHELTUIELI LEI]]/Data5[[#This Row],[CURS VALUTAR EURO BNR 22 07 2020]]</f>
        <v>2546.0217764095787</v>
      </c>
      <c r="N531" s="49">
        <v>1671</v>
      </c>
      <c r="O531" s="54"/>
      <c r="P531" s="54">
        <v>1010</v>
      </c>
      <c r="Q531" s="54"/>
      <c r="R531" s="54">
        <f>Data5[[#This Row],[PERSOANE ÎNSCRISE ÎN LISTELE ELECTORALE (TURUL 1)            ]]+Data5[[#This Row],[PERSOANE ÎNSCRISE ÎN LISTELE ELECTORALE (TURUL AL 2-LEA)]]</f>
        <v>1671</v>
      </c>
      <c r="S531" s="54">
        <f>Data5[[#This Row],[PERSOANE CARE AU PARTICIPAT LA VOT (TURUL 1)]]+Data5[[#This Row],[PERSOANE CARE AU PARTICIPAT LA VOT  (TURUL AL 2-LEA)]]</f>
        <v>1010</v>
      </c>
      <c r="T531" s="41">
        <f>Data5[[#This Row],[TOTAL CHELTUIELI LEI]]/Data5[[#This Row],[NUMĂRUL PERSOANELOR ÎNSCRISE ÎN LISTELE ELECTORALE]]</f>
        <v>7.3746259724715735</v>
      </c>
      <c r="U531" s="41">
        <f>Data5[[#This Row],[TOTAL CHELTUIELI EURO]]/Data5[[#This Row],[NUMĂRUL PERSOANELOR ÎNSCRISE ÎN LISTELE ELECTORALE]]</f>
        <v>1.5236515717591734</v>
      </c>
      <c r="V531" s="41">
        <f>Data5[[#This Row],[TOTAL CHELTUIELI LEI]]/Data5[[#This Row],[NUMĂRUL PERSOANELOR CARE AU PARTICIPAT LA VOT]]</f>
        <v>12.200990099009902</v>
      </c>
      <c r="W531" s="41">
        <f>Data5[[#This Row],[TOTAL CHELTUIELI EURO]]/Data5[[#This Row],[NUMĂRUL PERSOANELOR CARE AU PARTICIPAT LA VOT]]</f>
        <v>2.520813640009484</v>
      </c>
      <c r="X531" s="43">
        <v>4.8400999999999996</v>
      </c>
      <c r="Y531" s="114" t="s">
        <v>2886</v>
      </c>
      <c r="Z531" s="44">
        <v>7</v>
      </c>
      <c r="AA531" s="115" t="s">
        <v>3107</v>
      </c>
      <c r="AB531" s="44">
        <v>1</v>
      </c>
      <c r="AC531" s="45"/>
    </row>
    <row r="532" spans="1:29" ht="12" customHeight="1" x14ac:dyDescent="0.2">
      <c r="A532" s="37">
        <v>531</v>
      </c>
      <c r="B532" s="38" t="s">
        <v>12</v>
      </c>
      <c r="C532" s="39" t="s">
        <v>1441</v>
      </c>
      <c r="D532" s="40">
        <v>44101</v>
      </c>
      <c r="E532" s="38">
        <v>1</v>
      </c>
      <c r="F532" s="38"/>
      <c r="G532" s="38" t="s">
        <v>2</v>
      </c>
      <c r="H532" s="38" t="s">
        <v>2</v>
      </c>
      <c r="I532" s="48">
        <v>0</v>
      </c>
      <c r="J532" s="48">
        <v>1000</v>
      </c>
      <c r="K532" s="48">
        <v>0</v>
      </c>
      <c r="L532" s="41">
        <f>SUM(Data5[[#This Row],[CHELTUIELI DE PERSONAL LEI]:[CHELTUIELI DE CAPITAL (ACTIVE NEFINANCIARE ) LEI]])</f>
        <v>1000</v>
      </c>
      <c r="M532" s="41">
        <f>Data5[[#This Row],[TOTAL CHELTUIELI LEI]]/Data5[[#This Row],[CURS VALUTAR EURO BNR 22 07 2020]]</f>
        <v>206.60730150203509</v>
      </c>
      <c r="N532" s="49">
        <v>1473</v>
      </c>
      <c r="O532" s="54"/>
      <c r="P532" s="54">
        <v>772</v>
      </c>
      <c r="Q532" s="54"/>
      <c r="R532" s="54">
        <f>Data5[[#This Row],[PERSOANE ÎNSCRISE ÎN LISTELE ELECTORALE (TURUL 1)            ]]+Data5[[#This Row],[PERSOANE ÎNSCRISE ÎN LISTELE ELECTORALE (TURUL AL 2-LEA)]]</f>
        <v>1473</v>
      </c>
      <c r="S532" s="54">
        <f>Data5[[#This Row],[PERSOANE CARE AU PARTICIPAT LA VOT (TURUL 1)]]+Data5[[#This Row],[PERSOANE CARE AU PARTICIPAT LA VOT  (TURUL AL 2-LEA)]]</f>
        <v>772</v>
      </c>
      <c r="T532" s="41">
        <f>Data5[[#This Row],[TOTAL CHELTUIELI LEI]]/Data5[[#This Row],[NUMĂRUL PERSOANELOR ÎNSCRISE ÎN LISTELE ELECTORALE]]</f>
        <v>0.67888662593346916</v>
      </c>
      <c r="U532" s="41">
        <f>Data5[[#This Row],[TOTAL CHELTUIELI EURO]]/Data5[[#This Row],[NUMĂRUL PERSOANELOR ÎNSCRISE ÎN LISTELE ELECTORALE]]</f>
        <v>0.14026293380993557</v>
      </c>
      <c r="V532" s="41">
        <f>Data5[[#This Row],[TOTAL CHELTUIELI LEI]]/Data5[[#This Row],[NUMĂRUL PERSOANELOR CARE AU PARTICIPAT LA VOT]]</f>
        <v>1.2953367875647668</v>
      </c>
      <c r="W532" s="41">
        <f>Data5[[#This Row],[TOTAL CHELTUIELI EURO]]/Data5[[#This Row],[NUMĂRUL PERSOANELOR CARE AU PARTICIPAT LA VOT]]</f>
        <v>0.26762603821507136</v>
      </c>
      <c r="X532" s="43">
        <v>4.8400999999999996</v>
      </c>
      <c r="Y532" s="114" t="s">
        <v>2890</v>
      </c>
      <c r="Z532" s="44">
        <v>0</v>
      </c>
      <c r="AA532" s="115" t="s">
        <v>3105</v>
      </c>
      <c r="AB532" s="44">
        <v>0</v>
      </c>
      <c r="AC532" s="45"/>
    </row>
    <row r="533" spans="1:29" ht="12" customHeight="1" x14ac:dyDescent="0.2">
      <c r="A533" s="37">
        <v>532</v>
      </c>
      <c r="B533" s="38" t="s">
        <v>12</v>
      </c>
      <c r="C533" s="39" t="s">
        <v>1442</v>
      </c>
      <c r="D533" s="40">
        <v>44101</v>
      </c>
      <c r="E533" s="38">
        <v>1</v>
      </c>
      <c r="F533" s="38"/>
      <c r="G533" s="38" t="s">
        <v>2</v>
      </c>
      <c r="H533" s="38" t="s">
        <v>2</v>
      </c>
      <c r="I533" s="48">
        <v>0</v>
      </c>
      <c r="J533" s="48">
        <v>8749</v>
      </c>
      <c r="K533" s="48">
        <v>0</v>
      </c>
      <c r="L533" s="41">
        <f>SUM(Data5[[#This Row],[CHELTUIELI DE PERSONAL LEI]:[CHELTUIELI DE CAPITAL (ACTIVE NEFINANCIARE ) LEI]])</f>
        <v>8749</v>
      </c>
      <c r="M533" s="41">
        <f>Data5[[#This Row],[TOTAL CHELTUIELI LEI]]/Data5[[#This Row],[CURS VALUTAR EURO BNR 22 07 2020]]</f>
        <v>1807.6072808413051</v>
      </c>
      <c r="N533" s="49">
        <v>3403</v>
      </c>
      <c r="O533" s="54"/>
      <c r="P533" s="54">
        <v>1882</v>
      </c>
      <c r="Q533" s="54"/>
      <c r="R533" s="54">
        <f>Data5[[#This Row],[PERSOANE ÎNSCRISE ÎN LISTELE ELECTORALE (TURUL 1)            ]]+Data5[[#This Row],[PERSOANE ÎNSCRISE ÎN LISTELE ELECTORALE (TURUL AL 2-LEA)]]</f>
        <v>3403</v>
      </c>
      <c r="S533" s="54">
        <f>Data5[[#This Row],[PERSOANE CARE AU PARTICIPAT LA VOT (TURUL 1)]]+Data5[[#This Row],[PERSOANE CARE AU PARTICIPAT LA VOT  (TURUL AL 2-LEA)]]</f>
        <v>1882</v>
      </c>
      <c r="T533" s="41">
        <f>Data5[[#This Row],[TOTAL CHELTUIELI LEI]]/Data5[[#This Row],[NUMĂRUL PERSOANELOR ÎNSCRISE ÎN LISTELE ELECTORALE]]</f>
        <v>2.5709667940052894</v>
      </c>
      <c r="U533" s="41">
        <f>Data5[[#This Row],[TOTAL CHELTUIELI EURO]]/Data5[[#This Row],[NUMĂRUL PERSOANELOR ÎNSCRISE ÎN LISTELE ELECTORALE]]</f>
        <v>0.5311805115607714</v>
      </c>
      <c r="V533" s="41">
        <f>Data5[[#This Row],[TOTAL CHELTUIELI LEI]]/Data5[[#This Row],[NUMĂRUL PERSOANELOR CARE AU PARTICIPAT LA VOT]]</f>
        <v>4.6487778958554733</v>
      </c>
      <c r="W533" s="41">
        <f>Data5[[#This Row],[TOTAL CHELTUIELI EURO]]/Data5[[#This Row],[NUMĂRUL PERSOANELOR CARE AU PARTICIPAT LA VOT]]</f>
        <v>0.96047145634500797</v>
      </c>
      <c r="X533" s="43">
        <v>4.8400999999999996</v>
      </c>
      <c r="Y533" s="114" t="s">
        <v>2891</v>
      </c>
      <c r="Z533" s="44">
        <v>2</v>
      </c>
      <c r="AA533" s="115" t="s">
        <v>3105</v>
      </c>
      <c r="AB533" s="44">
        <v>0</v>
      </c>
      <c r="AC533" s="45"/>
    </row>
    <row r="534" spans="1:29" ht="12" customHeight="1" x14ac:dyDescent="0.2">
      <c r="A534" s="37">
        <v>533</v>
      </c>
      <c r="B534" s="38" t="s">
        <v>12</v>
      </c>
      <c r="C534" s="39" t="s">
        <v>1443</v>
      </c>
      <c r="D534" s="40">
        <v>44101</v>
      </c>
      <c r="E534" s="38">
        <v>1</v>
      </c>
      <c r="F534" s="38"/>
      <c r="G534" s="38" t="s">
        <v>2</v>
      </c>
      <c r="H534" s="38" t="s">
        <v>2</v>
      </c>
      <c r="I534" s="48">
        <v>5400</v>
      </c>
      <c r="J534" s="48">
        <v>4871</v>
      </c>
      <c r="K534" s="48">
        <v>0</v>
      </c>
      <c r="L534" s="41">
        <f>SUM(Data5[[#This Row],[CHELTUIELI DE PERSONAL LEI]:[CHELTUIELI DE CAPITAL (ACTIVE NEFINANCIARE ) LEI]])</f>
        <v>10271</v>
      </c>
      <c r="M534" s="41">
        <f>Data5[[#This Row],[TOTAL CHELTUIELI LEI]]/Data5[[#This Row],[CURS VALUTAR EURO BNR 22 07 2020]]</f>
        <v>2122.0635937274023</v>
      </c>
      <c r="N534" s="49">
        <v>1411</v>
      </c>
      <c r="O534" s="54"/>
      <c r="P534" s="54">
        <v>952</v>
      </c>
      <c r="Q534" s="54"/>
      <c r="R534" s="54">
        <f>Data5[[#This Row],[PERSOANE ÎNSCRISE ÎN LISTELE ELECTORALE (TURUL 1)            ]]+Data5[[#This Row],[PERSOANE ÎNSCRISE ÎN LISTELE ELECTORALE (TURUL AL 2-LEA)]]</f>
        <v>1411</v>
      </c>
      <c r="S534" s="54">
        <f>Data5[[#This Row],[PERSOANE CARE AU PARTICIPAT LA VOT (TURUL 1)]]+Data5[[#This Row],[PERSOANE CARE AU PARTICIPAT LA VOT  (TURUL AL 2-LEA)]]</f>
        <v>952</v>
      </c>
      <c r="T534" s="41">
        <f>Data5[[#This Row],[TOTAL CHELTUIELI LEI]]/Data5[[#This Row],[NUMĂRUL PERSOANELOR ÎNSCRISE ÎN LISTELE ELECTORALE]]</f>
        <v>7.2792345854004257</v>
      </c>
      <c r="U534" s="41">
        <f>Data5[[#This Row],[TOTAL CHELTUIELI EURO]]/Data5[[#This Row],[NUMĂRUL PERSOANELOR ÎNSCRISE ÎN LISTELE ELECTORALE]]</f>
        <v>1.5039430146898669</v>
      </c>
      <c r="V534" s="41">
        <f>Data5[[#This Row],[TOTAL CHELTUIELI LEI]]/Data5[[#This Row],[NUMĂRUL PERSOANELOR CARE AU PARTICIPAT LA VOT]]</f>
        <v>10.788865546218487</v>
      </c>
      <c r="W534" s="41">
        <f>Data5[[#This Row],[TOTAL CHELTUIELI EURO]]/Data5[[#This Row],[NUMĂRUL PERSOANELOR CARE AU PARTICIPAT LA VOT]]</f>
        <v>2.2290583967724813</v>
      </c>
      <c r="X534" s="43">
        <v>4.8400999999999996</v>
      </c>
      <c r="Y534" s="114" t="s">
        <v>2886</v>
      </c>
      <c r="Z534" s="44">
        <v>7</v>
      </c>
      <c r="AA534" s="115" t="s">
        <v>3107</v>
      </c>
      <c r="AB534" s="44">
        <v>1</v>
      </c>
      <c r="AC534" s="45"/>
    </row>
    <row r="535" spans="1:29" ht="12" customHeight="1" x14ac:dyDescent="0.2">
      <c r="A535" s="37">
        <v>534</v>
      </c>
      <c r="B535" s="38" t="s">
        <v>12</v>
      </c>
      <c r="C535" s="39" t="s">
        <v>1444</v>
      </c>
      <c r="D535" s="40">
        <v>44101</v>
      </c>
      <c r="E535" s="38">
        <v>1</v>
      </c>
      <c r="F535" s="38"/>
      <c r="G535" s="38" t="s">
        <v>2</v>
      </c>
      <c r="H535" s="38" t="s">
        <v>2</v>
      </c>
      <c r="I535" s="48">
        <v>2000</v>
      </c>
      <c r="J535" s="48">
        <v>8917.2900000000009</v>
      </c>
      <c r="K535" s="48">
        <v>0</v>
      </c>
      <c r="L535" s="41">
        <f>SUM(Data5[[#This Row],[CHELTUIELI DE PERSONAL LEI]:[CHELTUIELI DE CAPITAL (ACTIVE NEFINANCIARE ) LEI]])</f>
        <v>10917.29</v>
      </c>
      <c r="M535" s="41">
        <f>Data5[[#This Row],[TOTAL CHELTUIELI LEI]]/Data5[[#This Row],[CURS VALUTAR EURO BNR 22 07 2020]]</f>
        <v>2255.591826615153</v>
      </c>
      <c r="N535" s="49">
        <v>1610</v>
      </c>
      <c r="O535" s="54"/>
      <c r="P535" s="54">
        <v>1040</v>
      </c>
      <c r="Q535" s="54"/>
      <c r="R535" s="54">
        <f>Data5[[#This Row],[PERSOANE ÎNSCRISE ÎN LISTELE ELECTORALE (TURUL 1)            ]]+Data5[[#This Row],[PERSOANE ÎNSCRISE ÎN LISTELE ELECTORALE (TURUL AL 2-LEA)]]</f>
        <v>1610</v>
      </c>
      <c r="S535" s="54">
        <f>Data5[[#This Row],[PERSOANE CARE AU PARTICIPAT LA VOT (TURUL 1)]]+Data5[[#This Row],[PERSOANE CARE AU PARTICIPAT LA VOT  (TURUL AL 2-LEA)]]</f>
        <v>1040</v>
      </c>
      <c r="T535" s="41">
        <f>Data5[[#This Row],[TOTAL CHELTUIELI LEI]]/Data5[[#This Row],[NUMĂRUL PERSOANELOR ÎNSCRISE ÎN LISTELE ELECTORALE]]</f>
        <v>6.7809254658385099</v>
      </c>
      <c r="U535" s="41">
        <f>Data5[[#This Row],[TOTAL CHELTUIELI EURO]]/Data5[[#This Row],[NUMĂRUL PERSOANELOR ÎNSCRISE ÎN LISTELE ELECTORALE]]</f>
        <v>1.4009887121833249</v>
      </c>
      <c r="V535" s="41">
        <f>Data5[[#This Row],[TOTAL CHELTUIELI LEI]]/Data5[[#This Row],[NUMĂRUL PERSOANELOR CARE AU PARTICIPAT LA VOT]]</f>
        <v>10.497394230769231</v>
      </c>
      <c r="W535" s="41">
        <f>Data5[[#This Row],[TOTAL CHELTUIELI EURO]]/Data5[[#This Row],[NUMĂRUL PERSOANELOR CARE AU PARTICIPAT LA VOT]]</f>
        <v>2.1688382948222626</v>
      </c>
      <c r="X535" s="43">
        <v>4.8400999999999996</v>
      </c>
      <c r="Y535" s="114" t="s">
        <v>2889</v>
      </c>
      <c r="Z535" s="44">
        <v>6</v>
      </c>
      <c r="AA535" s="115" t="s">
        <v>3107</v>
      </c>
      <c r="AB535" s="44">
        <v>1</v>
      </c>
      <c r="AC535" s="45"/>
    </row>
    <row r="536" spans="1:29" ht="12" customHeight="1" x14ac:dyDescent="0.2">
      <c r="A536" s="37">
        <v>535</v>
      </c>
      <c r="B536" s="38" t="s">
        <v>12</v>
      </c>
      <c r="C536" s="39" t="s">
        <v>1445</v>
      </c>
      <c r="D536" s="40">
        <v>44101</v>
      </c>
      <c r="E536" s="38">
        <v>1</v>
      </c>
      <c r="F536" s="38"/>
      <c r="G536" s="38" t="s">
        <v>2</v>
      </c>
      <c r="H536" s="38" t="s">
        <v>2</v>
      </c>
      <c r="I536" s="48">
        <v>3000</v>
      </c>
      <c r="J536" s="48">
        <v>9125.23</v>
      </c>
      <c r="K536" s="48">
        <v>0</v>
      </c>
      <c r="L536" s="41">
        <f>SUM(Data5[[#This Row],[CHELTUIELI DE PERSONAL LEI]:[CHELTUIELI DE CAPITAL (ACTIVE NEFINANCIARE ) LEI]])</f>
        <v>12125.23</v>
      </c>
      <c r="M536" s="41">
        <f>Data5[[#This Row],[TOTAL CHELTUIELI LEI]]/Data5[[#This Row],[CURS VALUTAR EURO BNR 22 07 2020]]</f>
        <v>2505.1610503915208</v>
      </c>
      <c r="N536" s="49">
        <v>5145</v>
      </c>
      <c r="O536" s="54"/>
      <c r="P536" s="54">
        <v>2402</v>
      </c>
      <c r="Q536" s="54"/>
      <c r="R536" s="54">
        <f>Data5[[#This Row],[PERSOANE ÎNSCRISE ÎN LISTELE ELECTORALE (TURUL 1)            ]]+Data5[[#This Row],[PERSOANE ÎNSCRISE ÎN LISTELE ELECTORALE (TURUL AL 2-LEA)]]</f>
        <v>5145</v>
      </c>
      <c r="S536" s="54">
        <f>Data5[[#This Row],[PERSOANE CARE AU PARTICIPAT LA VOT (TURUL 1)]]+Data5[[#This Row],[PERSOANE CARE AU PARTICIPAT LA VOT  (TURUL AL 2-LEA)]]</f>
        <v>2402</v>
      </c>
      <c r="T536" s="41">
        <f>Data5[[#This Row],[TOTAL CHELTUIELI LEI]]/Data5[[#This Row],[NUMĂRUL PERSOANELOR ÎNSCRISE ÎN LISTELE ELECTORALE]]</f>
        <v>2.3567016520894071</v>
      </c>
      <c r="U536" s="41">
        <f>Data5[[#This Row],[TOTAL CHELTUIELI EURO]]/Data5[[#This Row],[NUMĂRUL PERSOANELOR ÎNSCRISE ÎN LISTELE ELECTORALE]]</f>
        <v>0.48691176878358033</v>
      </c>
      <c r="V536" s="41">
        <f>Data5[[#This Row],[TOTAL CHELTUIELI LEI]]/Data5[[#This Row],[NUMĂRUL PERSOANELOR CARE AU PARTICIPAT LA VOT]]</f>
        <v>5.0479725228975854</v>
      </c>
      <c r="W536" s="41">
        <f>Data5[[#This Row],[TOTAL CHELTUIELI EURO]]/Data5[[#This Row],[NUMĂRUL PERSOANELOR CARE AU PARTICIPAT LA VOT]]</f>
        <v>1.0429479810122901</v>
      </c>
      <c r="X536" s="43">
        <v>4.8400999999999996</v>
      </c>
      <c r="Y536" s="114" t="s">
        <v>2891</v>
      </c>
      <c r="Z536" s="44">
        <v>2</v>
      </c>
      <c r="AA536" s="115" t="s">
        <v>3105</v>
      </c>
      <c r="AB536" s="44">
        <v>0</v>
      </c>
      <c r="AC536" s="45"/>
    </row>
    <row r="537" spans="1:29" ht="12" customHeight="1" x14ac:dyDescent="0.2">
      <c r="A537" s="37">
        <v>536</v>
      </c>
      <c r="B537" s="38" t="s">
        <v>12</v>
      </c>
      <c r="C537" s="39" t="s">
        <v>1446</v>
      </c>
      <c r="D537" s="40">
        <v>44101</v>
      </c>
      <c r="E537" s="38">
        <v>1</v>
      </c>
      <c r="F537" s="38"/>
      <c r="G537" s="38" t="s">
        <v>2</v>
      </c>
      <c r="H537" s="38" t="s">
        <v>2</v>
      </c>
      <c r="I537" s="48">
        <v>0</v>
      </c>
      <c r="J537" s="48">
        <v>9190</v>
      </c>
      <c r="K537" s="48">
        <v>0</v>
      </c>
      <c r="L537" s="41">
        <f>SUM(Data5[[#This Row],[CHELTUIELI DE PERSONAL LEI]:[CHELTUIELI DE CAPITAL (ACTIVE NEFINANCIARE ) LEI]])</f>
        <v>9190</v>
      </c>
      <c r="M537" s="41">
        <f>Data5[[#This Row],[TOTAL CHELTUIELI LEI]]/Data5[[#This Row],[CURS VALUTAR EURO BNR 22 07 2020]]</f>
        <v>1898.7211008037025</v>
      </c>
      <c r="N537" s="49">
        <v>2439</v>
      </c>
      <c r="O537" s="54"/>
      <c r="P537" s="54">
        <v>1122</v>
      </c>
      <c r="Q537" s="54"/>
      <c r="R537" s="54">
        <f>Data5[[#This Row],[PERSOANE ÎNSCRISE ÎN LISTELE ELECTORALE (TURUL 1)            ]]+Data5[[#This Row],[PERSOANE ÎNSCRISE ÎN LISTELE ELECTORALE (TURUL AL 2-LEA)]]</f>
        <v>2439</v>
      </c>
      <c r="S537" s="54">
        <f>Data5[[#This Row],[PERSOANE CARE AU PARTICIPAT LA VOT (TURUL 1)]]+Data5[[#This Row],[PERSOANE CARE AU PARTICIPAT LA VOT  (TURUL AL 2-LEA)]]</f>
        <v>1122</v>
      </c>
      <c r="T537" s="41">
        <f>Data5[[#This Row],[TOTAL CHELTUIELI LEI]]/Data5[[#This Row],[NUMĂRUL PERSOANELOR ÎNSCRISE ÎN LISTELE ELECTORALE]]</f>
        <v>3.7679376793767938</v>
      </c>
      <c r="U537" s="41">
        <f>Data5[[#This Row],[TOTAL CHELTUIELI EURO]]/Data5[[#This Row],[NUMĂRUL PERSOANELOR ÎNSCRISE ÎN LISTELE ELECTORALE]]</f>
        <v>0.77848343616387961</v>
      </c>
      <c r="V537" s="41">
        <f>Data5[[#This Row],[TOTAL CHELTUIELI LEI]]/Data5[[#This Row],[NUMĂRUL PERSOANELOR CARE AU PARTICIPAT LA VOT]]</f>
        <v>8.1907308377896619</v>
      </c>
      <c r="W537" s="41">
        <f>Data5[[#This Row],[TOTAL CHELTUIELI EURO]]/Data5[[#This Row],[NUMĂRUL PERSOANELOR CARE AU PARTICIPAT LA VOT]]</f>
        <v>1.692264795725225</v>
      </c>
      <c r="X537" s="43">
        <v>4.8400999999999996</v>
      </c>
      <c r="Y537" s="114" t="s">
        <v>2884</v>
      </c>
      <c r="Z537" s="44">
        <v>3</v>
      </c>
      <c r="AA537" s="115" t="s">
        <v>3105</v>
      </c>
      <c r="AB537" s="44">
        <v>0</v>
      </c>
      <c r="AC537" s="45"/>
    </row>
    <row r="538" spans="1:29" ht="12" customHeight="1" x14ac:dyDescent="0.2">
      <c r="A538" s="37">
        <v>537</v>
      </c>
      <c r="B538" s="38" t="s">
        <v>12</v>
      </c>
      <c r="C538" s="39" t="s">
        <v>1447</v>
      </c>
      <c r="D538" s="40">
        <v>44101</v>
      </c>
      <c r="E538" s="38">
        <v>1</v>
      </c>
      <c r="F538" s="38"/>
      <c r="G538" s="38" t="s">
        <v>2</v>
      </c>
      <c r="H538" s="38" t="s">
        <v>2</v>
      </c>
      <c r="I538" s="47">
        <v>3000</v>
      </c>
      <c r="J538" s="47">
        <v>1743.35</v>
      </c>
      <c r="K538" s="47">
        <v>0</v>
      </c>
      <c r="L538" s="41">
        <f>SUM(Data5[[#This Row],[CHELTUIELI DE PERSONAL LEI]:[CHELTUIELI DE CAPITAL (ACTIVE NEFINANCIARE ) LEI]])</f>
        <v>4743.3500000000004</v>
      </c>
      <c r="M538" s="41">
        <f>Data5[[#This Row],[TOTAL CHELTUIELI LEI]]/Data5[[#This Row],[CURS VALUTAR EURO BNR 22 07 2020]]</f>
        <v>980.01074357967821</v>
      </c>
      <c r="N538" s="49">
        <v>4284</v>
      </c>
      <c r="O538" s="54"/>
      <c r="P538" s="54">
        <v>1925</v>
      </c>
      <c r="Q538" s="54"/>
      <c r="R538" s="54">
        <f>Data5[[#This Row],[PERSOANE ÎNSCRISE ÎN LISTELE ELECTORALE (TURUL 1)            ]]+Data5[[#This Row],[PERSOANE ÎNSCRISE ÎN LISTELE ELECTORALE (TURUL AL 2-LEA)]]</f>
        <v>4284</v>
      </c>
      <c r="S538" s="54">
        <f>Data5[[#This Row],[PERSOANE CARE AU PARTICIPAT LA VOT (TURUL 1)]]+Data5[[#This Row],[PERSOANE CARE AU PARTICIPAT LA VOT  (TURUL AL 2-LEA)]]</f>
        <v>1925</v>
      </c>
      <c r="T538" s="41">
        <f>Data5[[#This Row],[TOTAL CHELTUIELI LEI]]/Data5[[#This Row],[NUMĂRUL PERSOANELOR ÎNSCRISE ÎN LISTELE ELECTORALE]]</f>
        <v>1.1072245564892624</v>
      </c>
      <c r="U538" s="41">
        <f>Data5[[#This Row],[TOTAL CHELTUIELI EURO]]/Data5[[#This Row],[NUMĂRUL PERSOANELOR ÎNSCRISE ÎN LISTELE ELECTORALE]]</f>
        <v>0.22876067777303413</v>
      </c>
      <c r="V538" s="41">
        <f>Data5[[#This Row],[TOTAL CHELTUIELI LEI]]/Data5[[#This Row],[NUMĂRUL PERSOANELOR CARE AU PARTICIPAT LA VOT]]</f>
        <v>2.4640779220779221</v>
      </c>
      <c r="W538" s="41">
        <f>Data5[[#This Row],[TOTAL CHELTUIELI EURO]]/Data5[[#This Row],[NUMĂRUL PERSOANELOR CARE AU PARTICIPAT LA VOT]]</f>
        <v>0.50909649017126135</v>
      </c>
      <c r="X538" s="43">
        <v>4.8400999999999996</v>
      </c>
      <c r="Y538" s="114" t="s">
        <v>2894</v>
      </c>
      <c r="Z538" s="44">
        <v>1</v>
      </c>
      <c r="AA538" s="115" t="s">
        <v>3105</v>
      </c>
      <c r="AB538" s="44">
        <v>0</v>
      </c>
      <c r="AC538" s="45"/>
    </row>
    <row r="539" spans="1:29" ht="12" customHeight="1" x14ac:dyDescent="0.2">
      <c r="A539" s="37">
        <v>538</v>
      </c>
      <c r="B539" s="38" t="s">
        <v>12</v>
      </c>
      <c r="C539" s="39" t="s">
        <v>120</v>
      </c>
      <c r="D539" s="40">
        <v>44101</v>
      </c>
      <c r="E539" s="38">
        <v>1</v>
      </c>
      <c r="F539" s="38"/>
      <c r="G539" s="38" t="s">
        <v>2</v>
      </c>
      <c r="H539" s="38" t="s">
        <v>2</v>
      </c>
      <c r="I539" s="48">
        <v>1000</v>
      </c>
      <c r="J539" s="48">
        <v>10862</v>
      </c>
      <c r="K539" s="48">
        <v>0</v>
      </c>
      <c r="L539" s="41">
        <f>SUM(Data5[[#This Row],[CHELTUIELI DE PERSONAL LEI]:[CHELTUIELI DE CAPITAL (ACTIVE NEFINANCIARE ) LEI]])</f>
        <v>11862</v>
      </c>
      <c r="M539" s="41">
        <f>Data5[[#This Row],[TOTAL CHELTUIELI LEI]]/Data5[[#This Row],[CURS VALUTAR EURO BNR 22 07 2020]]</f>
        <v>2450.7758104171403</v>
      </c>
      <c r="N539" s="49">
        <v>3703</v>
      </c>
      <c r="O539" s="54"/>
      <c r="P539" s="54">
        <v>2025</v>
      </c>
      <c r="Q539" s="54"/>
      <c r="R539" s="54">
        <f>Data5[[#This Row],[PERSOANE ÎNSCRISE ÎN LISTELE ELECTORALE (TURUL 1)            ]]+Data5[[#This Row],[PERSOANE ÎNSCRISE ÎN LISTELE ELECTORALE (TURUL AL 2-LEA)]]</f>
        <v>3703</v>
      </c>
      <c r="S539" s="54">
        <f>Data5[[#This Row],[PERSOANE CARE AU PARTICIPAT LA VOT (TURUL 1)]]+Data5[[#This Row],[PERSOANE CARE AU PARTICIPAT LA VOT  (TURUL AL 2-LEA)]]</f>
        <v>2025</v>
      </c>
      <c r="T539" s="41">
        <f>Data5[[#This Row],[TOTAL CHELTUIELI LEI]]/Data5[[#This Row],[NUMĂRUL PERSOANELOR ÎNSCRISE ÎN LISTELE ELECTORALE]]</f>
        <v>3.2033486362408858</v>
      </c>
      <c r="U539" s="41">
        <f>Data5[[#This Row],[TOTAL CHELTUIELI EURO]]/Data5[[#This Row],[NUMĂRUL PERSOANELOR ÎNSCRISE ÎN LISTELE ELECTORALE]]</f>
        <v>0.66183521750395358</v>
      </c>
      <c r="V539" s="41">
        <f>Data5[[#This Row],[TOTAL CHELTUIELI LEI]]/Data5[[#This Row],[NUMĂRUL PERSOANELOR CARE AU PARTICIPAT LA VOT]]</f>
        <v>5.8577777777777778</v>
      </c>
      <c r="W539" s="41">
        <f>Data5[[#This Row],[TOTAL CHELTUIELI EURO]]/Data5[[#This Row],[NUMĂRUL PERSOANELOR CARE AU PARTICIPAT LA VOT]]</f>
        <v>1.2102596594652544</v>
      </c>
      <c r="X539" s="43">
        <v>4.8400999999999996</v>
      </c>
      <c r="Y539" s="114" t="s">
        <v>2884</v>
      </c>
      <c r="Z539" s="44">
        <v>3</v>
      </c>
      <c r="AA539" s="115" t="s">
        <v>3105</v>
      </c>
      <c r="AB539" s="44">
        <v>0</v>
      </c>
      <c r="AC539" s="45"/>
    </row>
    <row r="540" spans="1:29" ht="12" customHeight="1" x14ac:dyDescent="0.2">
      <c r="A540" s="37">
        <v>539</v>
      </c>
      <c r="B540" s="38" t="s">
        <v>12</v>
      </c>
      <c r="C540" s="39" t="s">
        <v>1448</v>
      </c>
      <c r="D540" s="40">
        <v>44101</v>
      </c>
      <c r="E540" s="38">
        <v>1</v>
      </c>
      <c r="F540" s="38"/>
      <c r="G540" s="38" t="s">
        <v>2</v>
      </c>
      <c r="H540" s="38" t="s">
        <v>2</v>
      </c>
      <c r="I540" s="47">
        <v>4500</v>
      </c>
      <c r="J540" s="47">
        <v>7880</v>
      </c>
      <c r="K540" s="47">
        <v>0</v>
      </c>
      <c r="L540" s="41">
        <f>SUM(Data5[[#This Row],[CHELTUIELI DE PERSONAL LEI]:[CHELTUIELI DE CAPITAL (ACTIVE NEFINANCIARE ) LEI]])</f>
        <v>12380</v>
      </c>
      <c r="M540" s="41">
        <f>Data5[[#This Row],[TOTAL CHELTUIELI LEI]]/Data5[[#This Row],[CURS VALUTAR EURO BNR 22 07 2020]]</f>
        <v>2557.7983925951944</v>
      </c>
      <c r="N540" s="49">
        <v>2832</v>
      </c>
      <c r="O540" s="54"/>
      <c r="P540" s="54">
        <v>1756</v>
      </c>
      <c r="Q540" s="54"/>
      <c r="R540" s="54">
        <f>Data5[[#This Row],[PERSOANE ÎNSCRISE ÎN LISTELE ELECTORALE (TURUL 1)            ]]+Data5[[#This Row],[PERSOANE ÎNSCRISE ÎN LISTELE ELECTORALE (TURUL AL 2-LEA)]]</f>
        <v>2832</v>
      </c>
      <c r="S540" s="54">
        <f>Data5[[#This Row],[PERSOANE CARE AU PARTICIPAT LA VOT (TURUL 1)]]+Data5[[#This Row],[PERSOANE CARE AU PARTICIPAT LA VOT  (TURUL AL 2-LEA)]]</f>
        <v>1756</v>
      </c>
      <c r="T540" s="41">
        <f>Data5[[#This Row],[TOTAL CHELTUIELI LEI]]/Data5[[#This Row],[NUMĂRUL PERSOANELOR ÎNSCRISE ÎN LISTELE ELECTORALE]]</f>
        <v>4.3714689265536721</v>
      </c>
      <c r="U540" s="41">
        <f>Data5[[#This Row],[TOTAL CHELTUIELI EURO]]/Data5[[#This Row],[NUMĂRUL PERSOANELOR ÎNSCRISE ÎN LISTELE ELECTORALE]]</f>
        <v>0.90317739851525225</v>
      </c>
      <c r="V540" s="41">
        <f>Data5[[#This Row],[TOTAL CHELTUIELI LEI]]/Data5[[#This Row],[NUMĂRUL PERSOANELOR CARE AU PARTICIPAT LA VOT]]</f>
        <v>7.0501138952164011</v>
      </c>
      <c r="W540" s="41">
        <f>Data5[[#This Row],[TOTAL CHELTUIELI EURO]]/Data5[[#This Row],[NUMĂRUL PERSOANELOR CARE AU PARTICIPAT LA VOT]]</f>
        <v>1.4566050071726619</v>
      </c>
      <c r="X540" s="43">
        <v>4.8400999999999996</v>
      </c>
      <c r="Y540" s="114" t="s">
        <v>2895</v>
      </c>
      <c r="Z540" s="44">
        <v>4</v>
      </c>
      <c r="AA540" s="115" t="s">
        <v>3105</v>
      </c>
      <c r="AB540" s="44">
        <v>0</v>
      </c>
      <c r="AC540" s="45"/>
    </row>
    <row r="541" spans="1:29" ht="12" customHeight="1" x14ac:dyDescent="0.2">
      <c r="A541" s="37">
        <v>540</v>
      </c>
      <c r="B541" s="38" t="s">
        <v>12</v>
      </c>
      <c r="C541" s="39" t="s">
        <v>1449</v>
      </c>
      <c r="D541" s="40">
        <v>44101</v>
      </c>
      <c r="E541" s="38">
        <v>1</v>
      </c>
      <c r="F541" s="38"/>
      <c r="G541" s="38" t="s">
        <v>2</v>
      </c>
      <c r="H541" s="38" t="s">
        <v>2</v>
      </c>
      <c r="I541" s="47">
        <v>138995</v>
      </c>
      <c r="J541" s="47">
        <v>21443</v>
      </c>
      <c r="K541" s="47">
        <v>0</v>
      </c>
      <c r="L541" s="41">
        <f>SUM(Data5[[#This Row],[CHELTUIELI DE PERSONAL LEI]:[CHELTUIELI DE CAPITAL (ACTIVE NEFINANCIARE ) LEI]])</f>
        <v>160438</v>
      </c>
      <c r="M541" s="41">
        <f>Data5[[#This Row],[TOTAL CHELTUIELI LEI]]/Data5[[#This Row],[CURS VALUTAR EURO BNR 22 07 2020]]</f>
        <v>33147.662238383506</v>
      </c>
      <c r="N541" s="49">
        <v>4686</v>
      </c>
      <c r="O541" s="54"/>
      <c r="P541" s="54">
        <v>2327</v>
      </c>
      <c r="Q541" s="54"/>
      <c r="R541" s="54">
        <f>Data5[[#This Row],[PERSOANE ÎNSCRISE ÎN LISTELE ELECTORALE (TURUL 1)            ]]+Data5[[#This Row],[PERSOANE ÎNSCRISE ÎN LISTELE ELECTORALE (TURUL AL 2-LEA)]]</f>
        <v>4686</v>
      </c>
      <c r="S541" s="54">
        <f>Data5[[#This Row],[PERSOANE CARE AU PARTICIPAT LA VOT (TURUL 1)]]+Data5[[#This Row],[PERSOANE CARE AU PARTICIPAT LA VOT  (TURUL AL 2-LEA)]]</f>
        <v>2327</v>
      </c>
      <c r="T541" s="41">
        <f>Data5[[#This Row],[TOTAL CHELTUIELI LEI]]/Data5[[#This Row],[NUMĂRUL PERSOANELOR ÎNSCRISE ÎN LISTELE ELECTORALE]]</f>
        <v>34.23772940674349</v>
      </c>
      <c r="U541" s="41">
        <f>Data5[[#This Row],[TOTAL CHELTUIELI EURO]]/Data5[[#This Row],[NUMĂRUL PERSOANELOR ÎNSCRISE ÎN LISTELE ELECTORALE]]</f>
        <v>7.073764882284145</v>
      </c>
      <c r="V541" s="41">
        <f>Data5[[#This Row],[TOTAL CHELTUIELI LEI]]/Data5[[#This Row],[NUMĂRUL PERSOANELOR CARE AU PARTICIPAT LA VOT]]</f>
        <v>68.946282767511818</v>
      </c>
      <c r="W541" s="41">
        <f>Data5[[#This Row],[TOTAL CHELTUIELI EURO]]/Data5[[#This Row],[NUMĂRUL PERSOANELOR CARE AU PARTICIPAT LA VOT]]</f>
        <v>14.24480543119188</v>
      </c>
      <c r="X541" s="43">
        <v>4.8400999999999996</v>
      </c>
      <c r="Y541" s="114" t="s">
        <v>2915</v>
      </c>
      <c r="Z541" s="44">
        <v>34</v>
      </c>
      <c r="AA541" s="115" t="s">
        <v>3113</v>
      </c>
      <c r="AB541" s="44">
        <v>7</v>
      </c>
      <c r="AC541" s="45"/>
    </row>
    <row r="542" spans="1:29" ht="12" customHeight="1" x14ac:dyDescent="0.2">
      <c r="A542" s="37">
        <v>541</v>
      </c>
      <c r="B542" s="38" t="s">
        <v>12</v>
      </c>
      <c r="C542" s="39" t="s">
        <v>1450</v>
      </c>
      <c r="D542" s="40">
        <v>44101</v>
      </c>
      <c r="E542" s="38">
        <v>1</v>
      </c>
      <c r="F542" s="38"/>
      <c r="G542" s="38" t="s">
        <v>2</v>
      </c>
      <c r="H542" s="38" t="s">
        <v>2</v>
      </c>
      <c r="I542" s="47">
        <v>2180</v>
      </c>
      <c r="J542" s="47">
        <v>13820</v>
      </c>
      <c r="K542" s="47">
        <v>0</v>
      </c>
      <c r="L542" s="41">
        <f>SUM(Data5[[#This Row],[CHELTUIELI DE PERSONAL LEI]:[CHELTUIELI DE CAPITAL (ACTIVE NEFINANCIARE ) LEI]])</f>
        <v>16000</v>
      </c>
      <c r="M542" s="41">
        <f>Data5[[#This Row],[TOTAL CHELTUIELI LEI]]/Data5[[#This Row],[CURS VALUTAR EURO BNR 22 07 2020]]</f>
        <v>3305.7168240325614</v>
      </c>
      <c r="N542" s="49">
        <v>2569</v>
      </c>
      <c r="O542" s="54"/>
      <c r="P542" s="54">
        <v>1532</v>
      </c>
      <c r="Q542" s="54"/>
      <c r="R542" s="54">
        <f>Data5[[#This Row],[PERSOANE ÎNSCRISE ÎN LISTELE ELECTORALE (TURUL 1)            ]]+Data5[[#This Row],[PERSOANE ÎNSCRISE ÎN LISTELE ELECTORALE (TURUL AL 2-LEA)]]</f>
        <v>2569</v>
      </c>
      <c r="S542" s="54">
        <f>Data5[[#This Row],[PERSOANE CARE AU PARTICIPAT LA VOT (TURUL 1)]]+Data5[[#This Row],[PERSOANE CARE AU PARTICIPAT LA VOT  (TURUL AL 2-LEA)]]</f>
        <v>1532</v>
      </c>
      <c r="T542" s="41">
        <f>Data5[[#This Row],[TOTAL CHELTUIELI LEI]]/Data5[[#This Row],[NUMĂRUL PERSOANELOR ÎNSCRISE ÎN LISTELE ELECTORALE]]</f>
        <v>6.2281043207473727</v>
      </c>
      <c r="U542" s="41">
        <f>Data5[[#This Row],[TOTAL CHELTUIELI EURO]]/Data5[[#This Row],[NUMĂRUL PERSOANELOR ÎNSCRISE ÎN LISTELE ELECTORALE]]</f>
        <v>1.2867718271827797</v>
      </c>
      <c r="V542" s="41">
        <f>Data5[[#This Row],[TOTAL CHELTUIELI LEI]]/Data5[[#This Row],[NUMĂRUL PERSOANELOR CARE AU PARTICIPAT LA VOT]]</f>
        <v>10.443864229765014</v>
      </c>
      <c r="W542" s="41">
        <f>Data5[[#This Row],[TOTAL CHELTUIELI EURO]]/Data5[[#This Row],[NUMĂRUL PERSOANELOR CARE AU PARTICIPAT LA VOT]]</f>
        <v>2.1577786057653796</v>
      </c>
      <c r="X542" s="43">
        <v>4.8400999999999996</v>
      </c>
      <c r="Y542" s="114" t="s">
        <v>2889</v>
      </c>
      <c r="Z542" s="44">
        <v>6</v>
      </c>
      <c r="AA542" s="115" t="s">
        <v>3107</v>
      </c>
      <c r="AB542" s="44">
        <v>1</v>
      </c>
      <c r="AC542" s="45"/>
    </row>
    <row r="543" spans="1:29" ht="12" customHeight="1" x14ac:dyDescent="0.2">
      <c r="A543" s="37">
        <v>542</v>
      </c>
      <c r="B543" s="38" t="s">
        <v>12</v>
      </c>
      <c r="C543" s="39" t="s">
        <v>1451</v>
      </c>
      <c r="D543" s="40">
        <v>44101</v>
      </c>
      <c r="E543" s="38">
        <v>1</v>
      </c>
      <c r="F543" s="38"/>
      <c r="G543" s="38" t="s">
        <v>2</v>
      </c>
      <c r="H543" s="38" t="s">
        <v>2</v>
      </c>
      <c r="I543" s="48">
        <v>1800</v>
      </c>
      <c r="J543" s="48">
        <v>7268</v>
      </c>
      <c r="K543" s="48">
        <v>0</v>
      </c>
      <c r="L543" s="41">
        <f>SUM(Data5[[#This Row],[CHELTUIELI DE PERSONAL LEI]:[CHELTUIELI DE CAPITAL (ACTIVE NEFINANCIARE ) LEI]])</f>
        <v>9068</v>
      </c>
      <c r="M543" s="41">
        <f>Data5[[#This Row],[TOTAL CHELTUIELI LEI]]/Data5[[#This Row],[CURS VALUTAR EURO BNR 22 07 2020]]</f>
        <v>1873.5150100204542</v>
      </c>
      <c r="N543" s="49">
        <v>2494</v>
      </c>
      <c r="O543" s="54"/>
      <c r="P543" s="54">
        <v>1444</v>
      </c>
      <c r="Q543" s="54"/>
      <c r="R543" s="54">
        <f>Data5[[#This Row],[PERSOANE ÎNSCRISE ÎN LISTELE ELECTORALE (TURUL 1)            ]]+Data5[[#This Row],[PERSOANE ÎNSCRISE ÎN LISTELE ELECTORALE (TURUL AL 2-LEA)]]</f>
        <v>2494</v>
      </c>
      <c r="S543" s="54">
        <f>Data5[[#This Row],[PERSOANE CARE AU PARTICIPAT LA VOT (TURUL 1)]]+Data5[[#This Row],[PERSOANE CARE AU PARTICIPAT LA VOT  (TURUL AL 2-LEA)]]</f>
        <v>1444</v>
      </c>
      <c r="T543" s="41">
        <f>Data5[[#This Row],[TOTAL CHELTUIELI LEI]]/Data5[[#This Row],[NUMĂRUL PERSOANELOR ÎNSCRISE ÎN LISTELE ELECTORALE]]</f>
        <v>3.6359262229350442</v>
      </c>
      <c r="U543" s="41">
        <f>Data5[[#This Row],[TOTAL CHELTUIELI EURO]]/Data5[[#This Row],[NUMĂRUL PERSOANELOR ÎNSCRISE ÎN LISTELE ELECTORALE]]</f>
        <v>0.7512089053810963</v>
      </c>
      <c r="V543" s="41">
        <f>Data5[[#This Row],[TOTAL CHELTUIELI LEI]]/Data5[[#This Row],[NUMĂRUL PERSOANELOR CARE AU PARTICIPAT LA VOT]]</f>
        <v>6.2797783933518003</v>
      </c>
      <c r="W543" s="41">
        <f>Data5[[#This Row],[TOTAL CHELTUIELI EURO]]/Data5[[#This Row],[NUMĂRUL PERSOANELOR CARE AU PARTICIPAT LA VOT]]</f>
        <v>1.297448067881201</v>
      </c>
      <c r="X543" s="43">
        <v>4.8400999999999996</v>
      </c>
      <c r="Y543" s="114" t="s">
        <v>2884</v>
      </c>
      <c r="Z543" s="44">
        <v>3</v>
      </c>
      <c r="AA543" s="115" t="s">
        <v>3105</v>
      </c>
      <c r="AB543" s="44">
        <v>0</v>
      </c>
      <c r="AC543" s="45"/>
    </row>
    <row r="544" spans="1:29" ht="12" customHeight="1" x14ac:dyDescent="0.2">
      <c r="A544" s="37">
        <v>543</v>
      </c>
      <c r="B544" s="38" t="s">
        <v>12</v>
      </c>
      <c r="C544" s="39" t="s">
        <v>1452</v>
      </c>
      <c r="D544" s="40">
        <v>44101</v>
      </c>
      <c r="E544" s="38">
        <v>1</v>
      </c>
      <c r="F544" s="38"/>
      <c r="G544" s="38" t="s">
        <v>2</v>
      </c>
      <c r="H544" s="38" t="s">
        <v>2</v>
      </c>
      <c r="I544" s="48">
        <v>96215</v>
      </c>
      <c r="J544" s="48">
        <v>0</v>
      </c>
      <c r="K544" s="48">
        <v>0</v>
      </c>
      <c r="L544" s="41">
        <f>SUM(Data5[[#This Row],[CHELTUIELI DE PERSONAL LEI]:[CHELTUIELI DE CAPITAL (ACTIVE NEFINANCIARE ) LEI]])</f>
        <v>96215</v>
      </c>
      <c r="M544" s="41">
        <f>Data5[[#This Row],[TOTAL CHELTUIELI LEI]]/Data5[[#This Row],[CURS VALUTAR EURO BNR 22 07 2020]]</f>
        <v>19878.721514018307</v>
      </c>
      <c r="N544" s="49">
        <v>1038</v>
      </c>
      <c r="O544" s="54"/>
      <c r="P544" s="54">
        <v>776</v>
      </c>
      <c r="Q544" s="54"/>
      <c r="R544" s="54">
        <f>Data5[[#This Row],[PERSOANE ÎNSCRISE ÎN LISTELE ELECTORALE (TURUL 1)            ]]+Data5[[#This Row],[PERSOANE ÎNSCRISE ÎN LISTELE ELECTORALE (TURUL AL 2-LEA)]]</f>
        <v>1038</v>
      </c>
      <c r="S544" s="54">
        <f>Data5[[#This Row],[PERSOANE CARE AU PARTICIPAT LA VOT (TURUL 1)]]+Data5[[#This Row],[PERSOANE CARE AU PARTICIPAT LA VOT  (TURUL AL 2-LEA)]]</f>
        <v>776</v>
      </c>
      <c r="T544" s="41">
        <f>Data5[[#This Row],[TOTAL CHELTUIELI LEI]]/Data5[[#This Row],[NUMĂRUL PERSOANELOR ÎNSCRISE ÎN LISTELE ELECTORALE]]</f>
        <v>92.692678227360304</v>
      </c>
      <c r="U544" s="41">
        <f>Data5[[#This Row],[TOTAL CHELTUIELI EURO]]/Data5[[#This Row],[NUMĂRUL PERSOANELOR ÎNSCRISE ÎN LISTELE ELECTORALE]]</f>
        <v>19.150984117551356</v>
      </c>
      <c r="V544" s="41">
        <f>Data5[[#This Row],[TOTAL CHELTUIELI LEI]]/Data5[[#This Row],[NUMĂRUL PERSOANELOR CARE AU PARTICIPAT LA VOT]]</f>
        <v>123.98840206185567</v>
      </c>
      <c r="W544" s="41">
        <f>Data5[[#This Row],[TOTAL CHELTUIELI EURO]]/Data5[[#This Row],[NUMĂRUL PERSOANELOR CARE AU PARTICIPAT LA VOT]]</f>
        <v>25.616909167549366</v>
      </c>
      <c r="X544" s="43">
        <v>4.8400999999999996</v>
      </c>
      <c r="Y544" s="114" t="s">
        <v>3086</v>
      </c>
      <c r="Z544" s="44">
        <v>92</v>
      </c>
      <c r="AA544" s="115" t="s">
        <v>3122</v>
      </c>
      <c r="AB544" s="44">
        <v>19</v>
      </c>
      <c r="AC544" s="45"/>
    </row>
    <row r="545" spans="1:29" ht="12" customHeight="1" x14ac:dyDescent="0.2">
      <c r="A545" s="37">
        <v>544</v>
      </c>
      <c r="B545" s="38" t="s">
        <v>12</v>
      </c>
      <c r="C545" s="39" t="s">
        <v>1453</v>
      </c>
      <c r="D545" s="40">
        <v>44101</v>
      </c>
      <c r="E545" s="38">
        <v>1</v>
      </c>
      <c r="F545" s="38"/>
      <c r="G545" s="38" t="s">
        <v>2</v>
      </c>
      <c r="H545" s="38" t="s">
        <v>2</v>
      </c>
      <c r="I545" s="47">
        <v>900</v>
      </c>
      <c r="J545" s="47">
        <v>2983</v>
      </c>
      <c r="K545" s="47">
        <v>0</v>
      </c>
      <c r="L545" s="41">
        <f>SUM(Data5[[#This Row],[CHELTUIELI DE PERSONAL LEI]:[CHELTUIELI DE CAPITAL (ACTIVE NEFINANCIARE ) LEI]])</f>
        <v>3883</v>
      </c>
      <c r="M545" s="41">
        <f>Data5[[#This Row],[TOTAL CHELTUIELI LEI]]/Data5[[#This Row],[CURS VALUTAR EURO BNR 22 07 2020]]</f>
        <v>802.25615173240226</v>
      </c>
      <c r="N545" s="49">
        <v>2007</v>
      </c>
      <c r="O545" s="54"/>
      <c r="P545" s="54">
        <v>1263</v>
      </c>
      <c r="Q545" s="54"/>
      <c r="R545" s="54">
        <f>Data5[[#This Row],[PERSOANE ÎNSCRISE ÎN LISTELE ELECTORALE (TURUL 1)            ]]+Data5[[#This Row],[PERSOANE ÎNSCRISE ÎN LISTELE ELECTORALE (TURUL AL 2-LEA)]]</f>
        <v>2007</v>
      </c>
      <c r="S545" s="54">
        <f>Data5[[#This Row],[PERSOANE CARE AU PARTICIPAT LA VOT (TURUL 1)]]+Data5[[#This Row],[PERSOANE CARE AU PARTICIPAT LA VOT  (TURUL AL 2-LEA)]]</f>
        <v>1263</v>
      </c>
      <c r="T545" s="41">
        <f>Data5[[#This Row],[TOTAL CHELTUIELI LEI]]/Data5[[#This Row],[NUMĂRUL PERSOANELOR ÎNSCRISE ÎN LISTELE ELECTORALE]]</f>
        <v>1.9347284504235176</v>
      </c>
      <c r="U545" s="41">
        <f>Data5[[#This Row],[TOTAL CHELTUIELI EURO]]/Data5[[#This Row],[NUMĂRUL PERSOANELOR ÎNSCRISE ÎN LISTELE ELECTORALE]]</f>
        <v>0.39972902428121687</v>
      </c>
      <c r="V545" s="41">
        <f>Data5[[#This Row],[TOTAL CHELTUIELI LEI]]/Data5[[#This Row],[NUMĂRUL PERSOANELOR CARE AU PARTICIPAT LA VOT]]</f>
        <v>3.0744259699129057</v>
      </c>
      <c r="W545" s="41">
        <f>Data5[[#This Row],[TOTAL CHELTUIELI EURO]]/Data5[[#This Row],[NUMĂRUL PERSOANELOR CARE AU PARTICIPAT LA VOT]]</f>
        <v>0.6351988533114824</v>
      </c>
      <c r="X545" s="43">
        <v>4.8400999999999996</v>
      </c>
      <c r="Y545" s="114" t="s">
        <v>2894</v>
      </c>
      <c r="Z545" s="44">
        <v>1</v>
      </c>
      <c r="AA545" s="115" t="s">
        <v>3105</v>
      </c>
      <c r="AB545" s="44">
        <v>0</v>
      </c>
      <c r="AC545" s="45"/>
    </row>
    <row r="546" spans="1:29" ht="12" customHeight="1" x14ac:dyDescent="0.2">
      <c r="A546" s="37">
        <v>545</v>
      </c>
      <c r="B546" s="38" t="s">
        <v>12</v>
      </c>
      <c r="C546" s="39" t="s">
        <v>1454</v>
      </c>
      <c r="D546" s="40">
        <v>44101</v>
      </c>
      <c r="E546" s="38">
        <v>1</v>
      </c>
      <c r="F546" s="38"/>
      <c r="G546" s="38" t="s">
        <v>2</v>
      </c>
      <c r="H546" s="38" t="s">
        <v>2</v>
      </c>
      <c r="I546" s="48">
        <v>900</v>
      </c>
      <c r="J546" s="48">
        <v>5626</v>
      </c>
      <c r="K546" s="48">
        <v>0</v>
      </c>
      <c r="L546" s="41">
        <f>SUM(Data5[[#This Row],[CHELTUIELI DE PERSONAL LEI]:[CHELTUIELI DE CAPITAL (ACTIVE NEFINANCIARE ) LEI]])</f>
        <v>6526</v>
      </c>
      <c r="M546" s="41">
        <f>Data5[[#This Row],[TOTAL CHELTUIELI LEI]]/Data5[[#This Row],[CURS VALUTAR EURO BNR 22 07 2020]]</f>
        <v>1348.3192496022812</v>
      </c>
      <c r="N546" s="49">
        <v>3919</v>
      </c>
      <c r="O546" s="54"/>
      <c r="P546" s="54">
        <v>963</v>
      </c>
      <c r="Q546" s="54"/>
      <c r="R546" s="54">
        <f>Data5[[#This Row],[PERSOANE ÎNSCRISE ÎN LISTELE ELECTORALE (TURUL 1)            ]]+Data5[[#This Row],[PERSOANE ÎNSCRISE ÎN LISTELE ELECTORALE (TURUL AL 2-LEA)]]</f>
        <v>3919</v>
      </c>
      <c r="S546" s="54">
        <f>Data5[[#This Row],[PERSOANE CARE AU PARTICIPAT LA VOT (TURUL 1)]]+Data5[[#This Row],[PERSOANE CARE AU PARTICIPAT LA VOT  (TURUL AL 2-LEA)]]</f>
        <v>963</v>
      </c>
      <c r="T546" s="41">
        <f>Data5[[#This Row],[TOTAL CHELTUIELI LEI]]/Data5[[#This Row],[NUMĂRUL PERSOANELOR ÎNSCRISE ÎN LISTELE ELECTORALE]]</f>
        <v>1.6652207195713191</v>
      </c>
      <c r="U546" s="41">
        <f>Data5[[#This Row],[TOTAL CHELTUIELI EURO]]/Data5[[#This Row],[NUMĂRUL PERSOANELOR ÎNSCRISE ÎN LISTELE ELECTORALE]]</f>
        <v>0.34404675927590739</v>
      </c>
      <c r="V546" s="41">
        <f>Data5[[#This Row],[TOTAL CHELTUIELI LEI]]/Data5[[#This Row],[NUMĂRUL PERSOANELOR CARE AU PARTICIPAT LA VOT]]</f>
        <v>6.7767393561786085</v>
      </c>
      <c r="W546" s="41">
        <f>Data5[[#This Row],[TOTAL CHELTUIELI EURO]]/Data5[[#This Row],[NUMĂRUL PERSOANELOR CARE AU PARTICIPAT LA VOT]]</f>
        <v>1.4001238313627011</v>
      </c>
      <c r="X546" s="43">
        <v>4.8400999999999996</v>
      </c>
      <c r="Y546" s="114" t="s">
        <v>2894</v>
      </c>
      <c r="Z546" s="44">
        <v>1</v>
      </c>
      <c r="AA546" s="115" t="s">
        <v>3105</v>
      </c>
      <c r="AB546" s="44">
        <v>0</v>
      </c>
      <c r="AC546" s="45"/>
    </row>
    <row r="547" spans="1:29" ht="12" customHeight="1" x14ac:dyDescent="0.2">
      <c r="A547" s="37">
        <v>546</v>
      </c>
      <c r="B547" s="38" t="s">
        <v>12</v>
      </c>
      <c r="C547" s="39" t="s">
        <v>1455</v>
      </c>
      <c r="D547" s="40">
        <v>44101</v>
      </c>
      <c r="E547" s="38">
        <v>1</v>
      </c>
      <c r="F547" s="38"/>
      <c r="G547" s="38" t="s">
        <v>2</v>
      </c>
      <c r="H547" s="38" t="s">
        <v>2</v>
      </c>
      <c r="I547" s="48">
        <v>0</v>
      </c>
      <c r="J547" s="48">
        <v>6044</v>
      </c>
      <c r="K547" s="48">
        <v>0</v>
      </c>
      <c r="L547" s="41">
        <f>SUM(Data5[[#This Row],[CHELTUIELI DE PERSONAL LEI]:[CHELTUIELI DE CAPITAL (ACTIVE NEFINANCIARE ) LEI]])</f>
        <v>6044</v>
      </c>
      <c r="M547" s="41">
        <f>Data5[[#This Row],[TOTAL CHELTUIELI LEI]]/Data5[[#This Row],[CURS VALUTAR EURO BNR 22 07 2020]]</f>
        <v>1248.7345302783001</v>
      </c>
      <c r="N547" s="49">
        <v>3040</v>
      </c>
      <c r="O547" s="54"/>
      <c r="P547" s="54">
        <v>1602</v>
      </c>
      <c r="Q547" s="54"/>
      <c r="R547" s="54">
        <f>Data5[[#This Row],[PERSOANE ÎNSCRISE ÎN LISTELE ELECTORALE (TURUL 1)            ]]+Data5[[#This Row],[PERSOANE ÎNSCRISE ÎN LISTELE ELECTORALE (TURUL AL 2-LEA)]]</f>
        <v>3040</v>
      </c>
      <c r="S547" s="54">
        <f>Data5[[#This Row],[PERSOANE CARE AU PARTICIPAT LA VOT (TURUL 1)]]+Data5[[#This Row],[PERSOANE CARE AU PARTICIPAT LA VOT  (TURUL AL 2-LEA)]]</f>
        <v>1602</v>
      </c>
      <c r="T547" s="41">
        <f>Data5[[#This Row],[TOTAL CHELTUIELI LEI]]/Data5[[#This Row],[NUMĂRUL PERSOANELOR ÎNSCRISE ÎN LISTELE ELECTORALE]]</f>
        <v>1.9881578947368421</v>
      </c>
      <c r="U547" s="41">
        <f>Data5[[#This Row],[TOTAL CHELTUIELI EURO]]/Data5[[#This Row],[NUMĂRUL PERSOANELOR ÎNSCRISE ÎN LISTELE ELECTORALE]]</f>
        <v>0.41076793759154606</v>
      </c>
      <c r="V547" s="41">
        <f>Data5[[#This Row],[TOTAL CHELTUIELI LEI]]/Data5[[#This Row],[NUMĂRUL PERSOANELOR CARE AU PARTICIPAT LA VOT]]</f>
        <v>3.7727840199750311</v>
      </c>
      <c r="W547" s="41">
        <f>Data5[[#This Row],[TOTAL CHELTUIELI EURO]]/Data5[[#This Row],[NUMĂRUL PERSOANELOR CARE AU PARTICIPAT LA VOT]]</f>
        <v>0.77948472551704129</v>
      </c>
      <c r="X547" s="43">
        <v>4.8400999999999996</v>
      </c>
      <c r="Y547" s="114" t="s">
        <v>2894</v>
      </c>
      <c r="Z547" s="44">
        <v>1</v>
      </c>
      <c r="AA547" s="115" t="s">
        <v>3105</v>
      </c>
      <c r="AB547" s="44">
        <v>0</v>
      </c>
      <c r="AC547" s="45"/>
    </row>
    <row r="548" spans="1:29" ht="12" customHeight="1" x14ac:dyDescent="0.2">
      <c r="A548" s="37">
        <v>547</v>
      </c>
      <c r="B548" s="38" t="s">
        <v>12</v>
      </c>
      <c r="C548" s="39" t="s">
        <v>1456</v>
      </c>
      <c r="D548" s="40">
        <v>44101</v>
      </c>
      <c r="E548" s="38">
        <v>1</v>
      </c>
      <c r="F548" s="38"/>
      <c r="G548" s="38" t="s">
        <v>2</v>
      </c>
      <c r="H548" s="38" t="s">
        <v>2</v>
      </c>
      <c r="I548" s="47">
        <v>0</v>
      </c>
      <c r="J548" s="47">
        <v>9376.91</v>
      </c>
      <c r="K548" s="47">
        <v>0</v>
      </c>
      <c r="L548" s="41">
        <f>SUM(Data5[[#This Row],[CHELTUIELI DE PERSONAL LEI]:[CHELTUIELI DE CAPITAL (ACTIVE NEFINANCIARE ) LEI]])</f>
        <v>9376.91</v>
      </c>
      <c r="M548" s="41">
        <f>Data5[[#This Row],[TOTAL CHELTUIELI LEI]]/Data5[[#This Row],[CURS VALUTAR EURO BNR 22 07 2020]]</f>
        <v>1937.3380715274479</v>
      </c>
      <c r="N548" s="49">
        <v>4671</v>
      </c>
      <c r="O548" s="54"/>
      <c r="P548" s="54">
        <v>2046</v>
      </c>
      <c r="Q548" s="54"/>
      <c r="R548" s="54">
        <f>Data5[[#This Row],[PERSOANE ÎNSCRISE ÎN LISTELE ELECTORALE (TURUL 1)            ]]+Data5[[#This Row],[PERSOANE ÎNSCRISE ÎN LISTELE ELECTORALE (TURUL AL 2-LEA)]]</f>
        <v>4671</v>
      </c>
      <c r="S548" s="54">
        <f>Data5[[#This Row],[PERSOANE CARE AU PARTICIPAT LA VOT (TURUL 1)]]+Data5[[#This Row],[PERSOANE CARE AU PARTICIPAT LA VOT  (TURUL AL 2-LEA)]]</f>
        <v>2046</v>
      </c>
      <c r="T548" s="41">
        <f>Data5[[#This Row],[TOTAL CHELTUIELI LEI]]/Data5[[#This Row],[NUMĂRUL PERSOANELOR ÎNSCRISE ÎN LISTELE ELECTORALE]]</f>
        <v>2.0074737743523872</v>
      </c>
      <c r="U548" s="41">
        <f>Data5[[#This Row],[TOTAL CHELTUIELI EURO]]/Data5[[#This Row],[NUMĂRUL PERSOANELOR ÎNSCRISE ÎN LISTELE ELECTORALE]]</f>
        <v>0.41475873935505203</v>
      </c>
      <c r="V548" s="41">
        <f>Data5[[#This Row],[TOTAL CHELTUIELI LEI]]/Data5[[#This Row],[NUMĂRUL PERSOANELOR CARE AU PARTICIPAT LA VOT]]</f>
        <v>4.5830449657869012</v>
      </c>
      <c r="W548" s="41">
        <f>Data5[[#This Row],[TOTAL CHELTUIELI EURO]]/Data5[[#This Row],[NUMĂRUL PERSOANELOR CARE AU PARTICIPAT LA VOT]]</f>
        <v>0.9468905530437185</v>
      </c>
      <c r="X548" s="43">
        <v>4.8400999999999996</v>
      </c>
      <c r="Y548" s="114" t="s">
        <v>2891</v>
      </c>
      <c r="Z548" s="44">
        <v>2</v>
      </c>
      <c r="AA548" s="115" t="s">
        <v>3105</v>
      </c>
      <c r="AB548" s="44">
        <v>0</v>
      </c>
      <c r="AC548" s="45"/>
    </row>
    <row r="549" spans="1:29" ht="12" customHeight="1" x14ac:dyDescent="0.2">
      <c r="A549" s="37">
        <v>548</v>
      </c>
      <c r="B549" s="38" t="s">
        <v>12</v>
      </c>
      <c r="C549" s="39" t="s">
        <v>1457</v>
      </c>
      <c r="D549" s="40">
        <v>44101</v>
      </c>
      <c r="E549" s="38">
        <v>1</v>
      </c>
      <c r="F549" s="38"/>
      <c r="G549" s="38" t="s">
        <v>2</v>
      </c>
      <c r="H549" s="38" t="s">
        <v>2</v>
      </c>
      <c r="I549" s="47">
        <v>7300</v>
      </c>
      <c r="J549" s="47">
        <v>5040</v>
      </c>
      <c r="K549" s="47">
        <v>0</v>
      </c>
      <c r="L549" s="41">
        <f>SUM(Data5[[#This Row],[CHELTUIELI DE PERSONAL LEI]:[CHELTUIELI DE CAPITAL (ACTIVE NEFINANCIARE ) LEI]])</f>
        <v>12340</v>
      </c>
      <c r="M549" s="41">
        <f>Data5[[#This Row],[TOTAL CHELTUIELI LEI]]/Data5[[#This Row],[CURS VALUTAR EURO BNR 22 07 2020]]</f>
        <v>2549.5341005351129</v>
      </c>
      <c r="N549" s="49">
        <v>2449</v>
      </c>
      <c r="O549" s="54"/>
      <c r="P549" s="54">
        <v>1552</v>
      </c>
      <c r="Q549" s="54"/>
      <c r="R549" s="54">
        <f>Data5[[#This Row],[PERSOANE ÎNSCRISE ÎN LISTELE ELECTORALE (TURUL 1)            ]]+Data5[[#This Row],[PERSOANE ÎNSCRISE ÎN LISTELE ELECTORALE (TURUL AL 2-LEA)]]</f>
        <v>2449</v>
      </c>
      <c r="S549" s="54">
        <f>Data5[[#This Row],[PERSOANE CARE AU PARTICIPAT LA VOT (TURUL 1)]]+Data5[[#This Row],[PERSOANE CARE AU PARTICIPAT LA VOT  (TURUL AL 2-LEA)]]</f>
        <v>1552</v>
      </c>
      <c r="T549" s="41">
        <f>Data5[[#This Row],[TOTAL CHELTUIELI LEI]]/Data5[[#This Row],[NUMĂRUL PERSOANELOR ÎNSCRISE ÎN LISTELE ELECTORALE]]</f>
        <v>5.0387913434054719</v>
      </c>
      <c r="U549" s="41">
        <f>Data5[[#This Row],[TOTAL CHELTUIELI EURO]]/Data5[[#This Row],[NUMĂRUL PERSOANELOR ÎNSCRISE ÎN LISTELE ELECTORALE]]</f>
        <v>1.0410510822928187</v>
      </c>
      <c r="V549" s="41">
        <f>Data5[[#This Row],[TOTAL CHELTUIELI LEI]]/Data5[[#This Row],[NUMĂRUL PERSOANELOR CARE AU PARTICIPAT LA VOT]]</f>
        <v>7.9510309278350517</v>
      </c>
      <c r="W549" s="41">
        <f>Data5[[#This Row],[TOTAL CHELTUIELI EURO]]/Data5[[#This Row],[NUMĂRUL PERSOANELOR CARE AU PARTICIPAT LA VOT]]</f>
        <v>1.6427410441592223</v>
      </c>
      <c r="X549" s="43">
        <v>4.8400999999999996</v>
      </c>
      <c r="Y549" s="114" t="s">
        <v>2892</v>
      </c>
      <c r="Z549" s="44">
        <v>5</v>
      </c>
      <c r="AA549" s="115" t="s">
        <v>3107</v>
      </c>
      <c r="AB549" s="44">
        <v>1</v>
      </c>
      <c r="AC549" s="45"/>
    </row>
    <row r="550" spans="1:29" ht="12" customHeight="1" x14ac:dyDescent="0.2">
      <c r="A550" s="37">
        <v>549</v>
      </c>
      <c r="B550" s="38" t="s">
        <v>12</v>
      </c>
      <c r="C550" s="39" t="s">
        <v>1458</v>
      </c>
      <c r="D550" s="40">
        <v>44101</v>
      </c>
      <c r="E550" s="38">
        <v>1</v>
      </c>
      <c r="F550" s="38"/>
      <c r="G550" s="38" t="s">
        <v>2</v>
      </c>
      <c r="H550" s="38" t="s">
        <v>2</v>
      </c>
      <c r="I550" s="47">
        <v>0</v>
      </c>
      <c r="J550" s="47">
        <v>6405</v>
      </c>
      <c r="K550" s="47">
        <v>0</v>
      </c>
      <c r="L550" s="41">
        <f>SUM(Data5[[#This Row],[CHELTUIELI DE PERSONAL LEI]:[CHELTUIELI DE CAPITAL (ACTIVE NEFINANCIARE ) LEI]])</f>
        <v>6405</v>
      </c>
      <c r="M550" s="41">
        <f>Data5[[#This Row],[TOTAL CHELTUIELI LEI]]/Data5[[#This Row],[CURS VALUTAR EURO BNR 22 07 2020]]</f>
        <v>1323.3197661205347</v>
      </c>
      <c r="N550" s="49">
        <v>2590</v>
      </c>
      <c r="O550" s="54"/>
      <c r="P550" s="54">
        <v>1515</v>
      </c>
      <c r="Q550" s="54"/>
      <c r="R550" s="54">
        <f>Data5[[#This Row],[PERSOANE ÎNSCRISE ÎN LISTELE ELECTORALE (TURUL 1)            ]]+Data5[[#This Row],[PERSOANE ÎNSCRISE ÎN LISTELE ELECTORALE (TURUL AL 2-LEA)]]</f>
        <v>2590</v>
      </c>
      <c r="S550" s="54">
        <f>Data5[[#This Row],[PERSOANE CARE AU PARTICIPAT LA VOT (TURUL 1)]]+Data5[[#This Row],[PERSOANE CARE AU PARTICIPAT LA VOT  (TURUL AL 2-LEA)]]</f>
        <v>1515</v>
      </c>
      <c r="T550" s="41">
        <f>Data5[[#This Row],[TOTAL CHELTUIELI LEI]]/Data5[[#This Row],[NUMĂRUL PERSOANELOR ÎNSCRISE ÎN LISTELE ELECTORALE]]</f>
        <v>2.4729729729729728</v>
      </c>
      <c r="U550" s="41">
        <f>Data5[[#This Row],[TOTAL CHELTUIELI EURO]]/Data5[[#This Row],[NUMĂRUL PERSOANELOR ÎNSCRISE ÎN LISTELE ELECTORALE]]</f>
        <v>0.51093427263341107</v>
      </c>
      <c r="V550" s="41">
        <f>Data5[[#This Row],[TOTAL CHELTUIELI LEI]]/Data5[[#This Row],[NUMĂRUL PERSOANELOR CARE AU PARTICIPAT LA VOT]]</f>
        <v>4.2277227722772279</v>
      </c>
      <c r="W550" s="41">
        <f>Data5[[#This Row],[TOTAL CHELTUIELI EURO]]/Data5[[#This Row],[NUMĂRUL PERSOANELOR CARE AU PARTICIPAT LA VOT]]</f>
        <v>0.87347839347890077</v>
      </c>
      <c r="X550" s="43">
        <v>4.8400999999999996</v>
      </c>
      <c r="Y550" s="114" t="s">
        <v>2891</v>
      </c>
      <c r="Z550" s="44">
        <v>2</v>
      </c>
      <c r="AA550" s="115" t="s">
        <v>3105</v>
      </c>
      <c r="AB550" s="44">
        <v>0</v>
      </c>
      <c r="AC550" s="45"/>
    </row>
    <row r="551" spans="1:29" ht="12" customHeight="1" x14ac:dyDescent="0.2">
      <c r="A551" s="37">
        <v>550</v>
      </c>
      <c r="B551" s="38" t="s">
        <v>12</v>
      </c>
      <c r="C551" s="39" t="s">
        <v>1459</v>
      </c>
      <c r="D551" s="40">
        <v>44101</v>
      </c>
      <c r="E551" s="38">
        <v>1</v>
      </c>
      <c r="F551" s="38"/>
      <c r="G551" s="38" t="s">
        <v>2</v>
      </c>
      <c r="H551" s="38" t="s">
        <v>2</v>
      </c>
      <c r="I551" s="48">
        <v>6000</v>
      </c>
      <c r="J551" s="48">
        <v>8117</v>
      </c>
      <c r="K551" s="48">
        <v>0</v>
      </c>
      <c r="L551" s="41">
        <f>SUM(Data5[[#This Row],[CHELTUIELI DE PERSONAL LEI]:[CHELTUIELI DE CAPITAL (ACTIVE NEFINANCIARE ) LEI]])</f>
        <v>14117</v>
      </c>
      <c r="M551" s="41">
        <f>Data5[[#This Row],[TOTAL CHELTUIELI LEI]]/Data5[[#This Row],[CURS VALUTAR EURO BNR 22 07 2020]]</f>
        <v>2916.6752753042297</v>
      </c>
      <c r="N551" s="49">
        <v>3591</v>
      </c>
      <c r="O551" s="54"/>
      <c r="P551" s="54">
        <v>1784</v>
      </c>
      <c r="Q551" s="54"/>
      <c r="R551" s="54">
        <f>Data5[[#This Row],[PERSOANE ÎNSCRISE ÎN LISTELE ELECTORALE (TURUL 1)            ]]+Data5[[#This Row],[PERSOANE ÎNSCRISE ÎN LISTELE ELECTORALE (TURUL AL 2-LEA)]]</f>
        <v>3591</v>
      </c>
      <c r="S551" s="54">
        <f>Data5[[#This Row],[PERSOANE CARE AU PARTICIPAT LA VOT (TURUL 1)]]+Data5[[#This Row],[PERSOANE CARE AU PARTICIPAT LA VOT  (TURUL AL 2-LEA)]]</f>
        <v>1784</v>
      </c>
      <c r="T551" s="41">
        <f>Data5[[#This Row],[TOTAL CHELTUIELI LEI]]/Data5[[#This Row],[NUMĂRUL PERSOANELOR ÎNSCRISE ÎN LISTELE ELECTORALE]]</f>
        <v>3.9312169312169312</v>
      </c>
      <c r="U551" s="41">
        <f>Data5[[#This Row],[TOTAL CHELTUIELI EURO]]/Data5[[#This Row],[NUMĂRUL PERSOANELOR ÎNSCRISE ÎN LISTELE ELECTORALE]]</f>
        <v>0.8122181217778417</v>
      </c>
      <c r="V551" s="41">
        <f>Data5[[#This Row],[TOTAL CHELTUIELI LEI]]/Data5[[#This Row],[NUMĂRUL PERSOANELOR CARE AU PARTICIPAT LA VOT]]</f>
        <v>7.9131165919282509</v>
      </c>
      <c r="W551" s="41">
        <f>Data5[[#This Row],[TOTAL CHELTUIELI EURO]]/Data5[[#This Row],[NUMĂRUL PERSOANELOR CARE AU PARTICIPAT LA VOT]]</f>
        <v>1.6349076655292767</v>
      </c>
      <c r="X551" s="43">
        <v>4.8400999999999996</v>
      </c>
      <c r="Y551" s="114" t="s">
        <v>2884</v>
      </c>
      <c r="Z551" s="44">
        <v>3</v>
      </c>
      <c r="AA551" s="115" t="s">
        <v>3105</v>
      </c>
      <c r="AB551" s="44">
        <v>0</v>
      </c>
      <c r="AC551" s="45"/>
    </row>
    <row r="552" spans="1:29" ht="12" customHeight="1" x14ac:dyDescent="0.2">
      <c r="A552" s="37">
        <v>551</v>
      </c>
      <c r="B552" s="38" t="s">
        <v>12</v>
      </c>
      <c r="C552" s="39" t="s">
        <v>1460</v>
      </c>
      <c r="D552" s="40">
        <v>44101</v>
      </c>
      <c r="E552" s="38">
        <v>1</v>
      </c>
      <c r="F552" s="38"/>
      <c r="G552" s="38" t="s">
        <v>2</v>
      </c>
      <c r="H552" s="38" t="s">
        <v>2</v>
      </c>
      <c r="I552" s="48">
        <v>1350</v>
      </c>
      <c r="J552" s="48">
        <v>9451</v>
      </c>
      <c r="K552" s="48">
        <v>10801</v>
      </c>
      <c r="L552" s="41">
        <f>SUM(Data5[[#This Row],[CHELTUIELI DE PERSONAL LEI]:[CHELTUIELI DE CAPITAL (ACTIVE NEFINANCIARE ) LEI]])</f>
        <v>21602</v>
      </c>
      <c r="M552" s="41">
        <f>Data5[[#This Row],[TOTAL CHELTUIELI LEI]]/Data5[[#This Row],[CURS VALUTAR EURO BNR 22 07 2020]]</f>
        <v>4463.1309270469619</v>
      </c>
      <c r="N552" s="49">
        <v>1628</v>
      </c>
      <c r="O552" s="54"/>
      <c r="P552" s="54">
        <v>910</v>
      </c>
      <c r="Q552" s="54"/>
      <c r="R552" s="54">
        <f>Data5[[#This Row],[PERSOANE ÎNSCRISE ÎN LISTELE ELECTORALE (TURUL 1)            ]]+Data5[[#This Row],[PERSOANE ÎNSCRISE ÎN LISTELE ELECTORALE (TURUL AL 2-LEA)]]</f>
        <v>1628</v>
      </c>
      <c r="S552" s="54">
        <f>Data5[[#This Row],[PERSOANE CARE AU PARTICIPAT LA VOT (TURUL 1)]]+Data5[[#This Row],[PERSOANE CARE AU PARTICIPAT LA VOT  (TURUL AL 2-LEA)]]</f>
        <v>910</v>
      </c>
      <c r="T552" s="41">
        <f>Data5[[#This Row],[TOTAL CHELTUIELI LEI]]/Data5[[#This Row],[NUMĂRUL PERSOANELOR ÎNSCRISE ÎN LISTELE ELECTORALE]]</f>
        <v>13.269041769041769</v>
      </c>
      <c r="U552" s="41">
        <f>Data5[[#This Row],[TOTAL CHELTUIELI EURO]]/Data5[[#This Row],[NUMĂRUL PERSOANELOR ÎNSCRISE ÎN LISTELE ELECTORALE]]</f>
        <v>2.7414809134195099</v>
      </c>
      <c r="V552" s="41">
        <f>Data5[[#This Row],[TOTAL CHELTUIELI LEI]]/Data5[[#This Row],[NUMĂRUL PERSOANELOR CARE AU PARTICIPAT LA VOT]]</f>
        <v>23.738461538461539</v>
      </c>
      <c r="W552" s="41">
        <f>Data5[[#This Row],[TOTAL CHELTUIELI EURO]]/Data5[[#This Row],[NUMĂRUL PERSOANELOR CARE AU PARTICIPAT LA VOT]]</f>
        <v>4.9045394802713869</v>
      </c>
      <c r="X552" s="43">
        <v>4.8400999999999996</v>
      </c>
      <c r="Y552" s="114" t="s">
        <v>2906</v>
      </c>
      <c r="Z552" s="44">
        <v>13</v>
      </c>
      <c r="AA552" s="115" t="s">
        <v>3108</v>
      </c>
      <c r="AB552" s="44">
        <v>2</v>
      </c>
      <c r="AC552" s="45"/>
    </row>
    <row r="553" spans="1:29" ht="12" customHeight="1" x14ac:dyDescent="0.2">
      <c r="A553" s="37">
        <v>552</v>
      </c>
      <c r="B553" s="38" t="s">
        <v>12</v>
      </c>
      <c r="C553" s="39" t="s">
        <v>1461</v>
      </c>
      <c r="D553" s="40">
        <v>44101</v>
      </c>
      <c r="E553" s="38">
        <v>1</v>
      </c>
      <c r="F553" s="38"/>
      <c r="G553" s="38" t="s">
        <v>2</v>
      </c>
      <c r="H553" s="38" t="s">
        <v>2</v>
      </c>
      <c r="I553" s="48">
        <v>0</v>
      </c>
      <c r="J553" s="56">
        <v>12393</v>
      </c>
      <c r="K553" s="48">
        <v>0</v>
      </c>
      <c r="L553" s="41">
        <f>SUM(Data5[[#This Row],[CHELTUIELI DE PERSONAL LEI]:[CHELTUIELI DE CAPITAL (ACTIVE NEFINANCIARE ) LEI]])</f>
        <v>12393</v>
      </c>
      <c r="M553" s="41">
        <f>Data5[[#This Row],[TOTAL CHELTUIELI LEI]]/Data5[[#This Row],[CURS VALUTAR EURO BNR 22 07 2020]]</f>
        <v>2560.484287514721</v>
      </c>
      <c r="N553" s="49">
        <v>2658</v>
      </c>
      <c r="O553" s="54"/>
      <c r="P553" s="54">
        <v>1342</v>
      </c>
      <c r="Q553" s="54"/>
      <c r="R553" s="54">
        <f>Data5[[#This Row],[PERSOANE ÎNSCRISE ÎN LISTELE ELECTORALE (TURUL 1)            ]]+Data5[[#This Row],[PERSOANE ÎNSCRISE ÎN LISTELE ELECTORALE (TURUL AL 2-LEA)]]</f>
        <v>2658</v>
      </c>
      <c r="S553" s="54">
        <f>Data5[[#This Row],[PERSOANE CARE AU PARTICIPAT LA VOT (TURUL 1)]]+Data5[[#This Row],[PERSOANE CARE AU PARTICIPAT LA VOT  (TURUL AL 2-LEA)]]</f>
        <v>1342</v>
      </c>
      <c r="T553" s="41">
        <f>Data5[[#This Row],[TOTAL CHELTUIELI LEI]]/Data5[[#This Row],[NUMĂRUL PERSOANELOR ÎNSCRISE ÎN LISTELE ELECTORALE]]</f>
        <v>4.6625282167042892</v>
      </c>
      <c r="U553" s="41">
        <f>Data5[[#This Row],[TOTAL CHELTUIELI EURO]]/Data5[[#This Row],[NUMĂRUL PERSOANELOR ÎNSCRISE ÎN LISTELE ELECTORALE]]</f>
        <v>0.9633123730303691</v>
      </c>
      <c r="V553" s="41">
        <f>Data5[[#This Row],[TOTAL CHELTUIELI LEI]]/Data5[[#This Row],[NUMĂRUL PERSOANELOR CARE AU PARTICIPAT LA VOT]]</f>
        <v>9.2347242921013422</v>
      </c>
      <c r="W553" s="41">
        <f>Data5[[#This Row],[TOTAL CHELTUIELI EURO]]/Data5[[#This Row],[NUMĂRUL PERSOANELOR CARE AU PARTICIPAT LA VOT]]</f>
        <v>1.9079614661063495</v>
      </c>
      <c r="X553" s="43">
        <v>4.8400999999999996</v>
      </c>
      <c r="Y553" s="114" t="s">
        <v>2895</v>
      </c>
      <c r="Z553" s="44">
        <v>4</v>
      </c>
      <c r="AA553" s="115" t="s">
        <v>3105</v>
      </c>
      <c r="AB553" s="44">
        <v>0</v>
      </c>
      <c r="AC553" s="45"/>
    </row>
    <row r="554" spans="1:29" ht="12" customHeight="1" x14ac:dyDescent="0.2">
      <c r="A554" s="37">
        <v>553</v>
      </c>
      <c r="B554" s="38" t="s">
        <v>12</v>
      </c>
      <c r="C554" s="39" t="s">
        <v>1462</v>
      </c>
      <c r="D554" s="40">
        <v>44101</v>
      </c>
      <c r="E554" s="38">
        <v>1</v>
      </c>
      <c r="F554" s="38"/>
      <c r="G554" s="38" t="s">
        <v>2</v>
      </c>
      <c r="H554" s="38" t="s">
        <v>2</v>
      </c>
      <c r="I554" s="47">
        <v>0</v>
      </c>
      <c r="J554" s="47">
        <v>2548.2199999999998</v>
      </c>
      <c r="K554" s="47">
        <v>0</v>
      </c>
      <c r="L554" s="41">
        <f>SUM(Data5[[#This Row],[CHELTUIELI DE PERSONAL LEI]:[CHELTUIELI DE CAPITAL (ACTIVE NEFINANCIARE ) LEI]])</f>
        <v>2548.2199999999998</v>
      </c>
      <c r="M554" s="41">
        <f>Data5[[#This Row],[TOTAL CHELTUIELI LEI]]/Data5[[#This Row],[CURS VALUTAR EURO BNR 22 07 2020]]</f>
        <v>526.48085783351587</v>
      </c>
      <c r="N554" s="49">
        <v>2778</v>
      </c>
      <c r="O554" s="54"/>
      <c r="P554" s="54">
        <v>1361</v>
      </c>
      <c r="Q554" s="54"/>
      <c r="R554" s="54">
        <f>Data5[[#This Row],[PERSOANE ÎNSCRISE ÎN LISTELE ELECTORALE (TURUL 1)            ]]+Data5[[#This Row],[PERSOANE ÎNSCRISE ÎN LISTELE ELECTORALE (TURUL AL 2-LEA)]]</f>
        <v>2778</v>
      </c>
      <c r="S554" s="54">
        <f>Data5[[#This Row],[PERSOANE CARE AU PARTICIPAT LA VOT (TURUL 1)]]+Data5[[#This Row],[PERSOANE CARE AU PARTICIPAT LA VOT  (TURUL AL 2-LEA)]]</f>
        <v>1361</v>
      </c>
      <c r="T554" s="41">
        <f>Data5[[#This Row],[TOTAL CHELTUIELI LEI]]/Data5[[#This Row],[NUMĂRUL PERSOANELOR ÎNSCRISE ÎN LISTELE ELECTORALE]]</f>
        <v>0.9172858171346292</v>
      </c>
      <c r="U554" s="41">
        <f>Data5[[#This Row],[TOTAL CHELTUIELI EURO]]/Data5[[#This Row],[NUMĂRUL PERSOANELOR ÎNSCRISE ÎN LISTELE ELECTORALE]]</f>
        <v>0.18951794738427497</v>
      </c>
      <c r="V554" s="41">
        <f>Data5[[#This Row],[TOTAL CHELTUIELI LEI]]/Data5[[#This Row],[NUMĂRUL PERSOANELOR CARE AU PARTICIPAT LA VOT]]</f>
        <v>1.8723144746509919</v>
      </c>
      <c r="W554" s="41">
        <f>Data5[[#This Row],[TOTAL CHELTUIELI EURO]]/Data5[[#This Row],[NUMĂRUL PERSOANELOR CARE AU PARTICIPAT LA VOT]]</f>
        <v>0.38683384117084191</v>
      </c>
      <c r="X554" s="43">
        <v>4.8400999999999996</v>
      </c>
      <c r="Y554" s="114" t="s">
        <v>2890</v>
      </c>
      <c r="Z554" s="44">
        <v>0</v>
      </c>
      <c r="AA554" s="115" t="s">
        <v>3105</v>
      </c>
      <c r="AB554" s="44">
        <v>0</v>
      </c>
      <c r="AC554" s="45"/>
    </row>
    <row r="555" spans="1:29" ht="12" customHeight="1" x14ac:dyDescent="0.2">
      <c r="A555" s="37">
        <v>554</v>
      </c>
      <c r="B555" s="38" t="s">
        <v>12</v>
      </c>
      <c r="C555" s="39" t="s">
        <v>1463</v>
      </c>
      <c r="D555" s="40">
        <v>44101</v>
      </c>
      <c r="E555" s="38">
        <v>1</v>
      </c>
      <c r="F555" s="38"/>
      <c r="G555" s="38" t="s">
        <v>2</v>
      </c>
      <c r="H555" s="38" t="s">
        <v>2</v>
      </c>
      <c r="I555" s="48">
        <v>0</v>
      </c>
      <c r="J555" s="48">
        <v>21104.080000000002</v>
      </c>
      <c r="K555" s="48">
        <v>0</v>
      </c>
      <c r="L555" s="41">
        <f>SUM(Data5[[#This Row],[CHELTUIELI DE PERSONAL LEI]:[CHELTUIELI DE CAPITAL (ACTIVE NEFINANCIARE ) LEI]])</f>
        <v>21104.080000000002</v>
      </c>
      <c r="M555" s="41">
        <f>Data5[[#This Row],[TOTAL CHELTUIELI LEI]]/Data5[[#This Row],[CURS VALUTAR EURO BNR 22 07 2020]]</f>
        <v>4360.2570194830696</v>
      </c>
      <c r="N555" s="49">
        <v>4796</v>
      </c>
      <c r="O555" s="54"/>
      <c r="P555" s="54">
        <v>2770</v>
      </c>
      <c r="Q555" s="54"/>
      <c r="R555" s="54">
        <f>Data5[[#This Row],[PERSOANE ÎNSCRISE ÎN LISTELE ELECTORALE (TURUL 1)            ]]+Data5[[#This Row],[PERSOANE ÎNSCRISE ÎN LISTELE ELECTORALE (TURUL AL 2-LEA)]]</f>
        <v>4796</v>
      </c>
      <c r="S555" s="54">
        <f>Data5[[#This Row],[PERSOANE CARE AU PARTICIPAT LA VOT (TURUL 1)]]+Data5[[#This Row],[PERSOANE CARE AU PARTICIPAT LA VOT  (TURUL AL 2-LEA)]]</f>
        <v>2770</v>
      </c>
      <c r="T555" s="41">
        <f>Data5[[#This Row],[TOTAL CHELTUIELI LEI]]/Data5[[#This Row],[NUMĂRUL PERSOANELOR ÎNSCRISE ÎN LISTELE ELECTORALE]]</f>
        <v>4.4003502919099251</v>
      </c>
      <c r="U555" s="41">
        <f>Data5[[#This Row],[TOTAL CHELTUIELI EURO]]/Data5[[#This Row],[NUMĂRUL PERSOANELOR ÎNSCRISE ÎN LISTELE ELECTORALE]]</f>
        <v>0.90914449947520215</v>
      </c>
      <c r="V555" s="41">
        <f>Data5[[#This Row],[TOTAL CHELTUIELI LEI]]/Data5[[#This Row],[NUMĂRUL PERSOANELOR CARE AU PARTICIPAT LA VOT]]</f>
        <v>7.6188014440433216</v>
      </c>
      <c r="W555" s="41">
        <f>Data5[[#This Row],[TOTAL CHELTUIELI EURO]]/Data5[[#This Row],[NUMĂRUL PERSOANELOR CARE AU PARTICIPAT LA VOT]]</f>
        <v>1.5741000070335991</v>
      </c>
      <c r="X555" s="43">
        <v>4.8400999999999996</v>
      </c>
      <c r="Y555" s="114" t="s">
        <v>2895</v>
      </c>
      <c r="Z555" s="44">
        <v>4</v>
      </c>
      <c r="AA555" s="115" t="s">
        <v>3105</v>
      </c>
      <c r="AB555" s="44">
        <v>0</v>
      </c>
      <c r="AC555" s="45"/>
    </row>
    <row r="556" spans="1:29" ht="12" customHeight="1" x14ac:dyDescent="0.2">
      <c r="A556" s="37">
        <v>555</v>
      </c>
      <c r="B556" s="38" t="s">
        <v>12</v>
      </c>
      <c r="C556" s="39" t="s">
        <v>606</v>
      </c>
      <c r="D556" s="40">
        <v>44101</v>
      </c>
      <c r="E556" s="38">
        <v>1</v>
      </c>
      <c r="F556" s="38"/>
      <c r="G556" s="38" t="s">
        <v>2</v>
      </c>
      <c r="H556" s="38" t="s">
        <v>2</v>
      </c>
      <c r="I556" s="48">
        <v>7800</v>
      </c>
      <c r="J556" s="48">
        <v>3125</v>
      </c>
      <c r="K556" s="48">
        <v>0</v>
      </c>
      <c r="L556" s="41">
        <f>SUM(Data5[[#This Row],[CHELTUIELI DE PERSONAL LEI]:[CHELTUIELI DE CAPITAL (ACTIVE NEFINANCIARE ) LEI]])</f>
        <v>10925</v>
      </c>
      <c r="M556" s="41">
        <f>Data5[[#This Row],[TOTAL CHELTUIELI LEI]]/Data5[[#This Row],[CURS VALUTAR EURO BNR 22 07 2020]]</f>
        <v>2257.1847689097335</v>
      </c>
      <c r="N556" s="49">
        <v>3100</v>
      </c>
      <c r="O556" s="54"/>
      <c r="P556" s="54">
        <v>1788</v>
      </c>
      <c r="Q556" s="54"/>
      <c r="R556" s="54">
        <f>Data5[[#This Row],[PERSOANE ÎNSCRISE ÎN LISTELE ELECTORALE (TURUL 1)            ]]+Data5[[#This Row],[PERSOANE ÎNSCRISE ÎN LISTELE ELECTORALE (TURUL AL 2-LEA)]]</f>
        <v>3100</v>
      </c>
      <c r="S556" s="54">
        <f>Data5[[#This Row],[PERSOANE CARE AU PARTICIPAT LA VOT (TURUL 1)]]+Data5[[#This Row],[PERSOANE CARE AU PARTICIPAT LA VOT  (TURUL AL 2-LEA)]]</f>
        <v>1788</v>
      </c>
      <c r="T556" s="41">
        <f>Data5[[#This Row],[TOTAL CHELTUIELI LEI]]/Data5[[#This Row],[NUMĂRUL PERSOANELOR ÎNSCRISE ÎN LISTELE ELECTORALE]]</f>
        <v>3.524193548387097</v>
      </c>
      <c r="U556" s="41">
        <f>Data5[[#This Row],[TOTAL CHELTUIELI EURO]]/Data5[[#This Row],[NUMĂRUL PERSOANELOR ÎNSCRISE ÎN LISTELE ELECTORALE]]</f>
        <v>0.72812411900313989</v>
      </c>
      <c r="V556" s="41">
        <f>Data5[[#This Row],[TOTAL CHELTUIELI LEI]]/Data5[[#This Row],[NUMĂRUL PERSOANELOR CARE AU PARTICIPAT LA VOT]]</f>
        <v>6.1101789709172261</v>
      </c>
      <c r="W556" s="41">
        <f>Data5[[#This Row],[TOTAL CHELTUIELI EURO]]/Data5[[#This Row],[NUMĂRUL PERSOANELOR CARE AU PARTICIPAT LA VOT]]</f>
        <v>1.2624075888756898</v>
      </c>
      <c r="X556" s="43">
        <v>4.8400999999999996</v>
      </c>
      <c r="Y556" s="114" t="s">
        <v>2884</v>
      </c>
      <c r="Z556" s="44">
        <v>3</v>
      </c>
      <c r="AA556" s="115" t="s">
        <v>3105</v>
      </c>
      <c r="AB556" s="44">
        <v>0</v>
      </c>
      <c r="AC556" s="45"/>
    </row>
    <row r="557" spans="1:29" ht="12" customHeight="1" x14ac:dyDescent="0.2">
      <c r="A557" s="37">
        <v>556</v>
      </c>
      <c r="B557" s="38" t="s">
        <v>12</v>
      </c>
      <c r="C557" s="39" t="s">
        <v>1464</v>
      </c>
      <c r="D557" s="40">
        <v>44101</v>
      </c>
      <c r="E557" s="38">
        <v>1</v>
      </c>
      <c r="F557" s="38"/>
      <c r="G557" s="38" t="s">
        <v>2</v>
      </c>
      <c r="H557" s="38" t="s">
        <v>2</v>
      </c>
      <c r="I557" s="48">
        <v>6750</v>
      </c>
      <c r="J557" s="48">
        <v>4740</v>
      </c>
      <c r="K557" s="48">
        <v>0</v>
      </c>
      <c r="L557" s="41">
        <f>SUM(Data5[[#This Row],[CHELTUIELI DE PERSONAL LEI]:[CHELTUIELI DE CAPITAL (ACTIVE NEFINANCIARE ) LEI]])</f>
        <v>11490</v>
      </c>
      <c r="M557" s="41">
        <f>Data5[[#This Row],[TOTAL CHELTUIELI LEI]]/Data5[[#This Row],[CURS VALUTAR EURO BNR 22 07 2020]]</f>
        <v>2373.9178942583831</v>
      </c>
      <c r="N557" s="49">
        <v>2170</v>
      </c>
      <c r="O557" s="54"/>
      <c r="P557" s="54">
        <v>1381</v>
      </c>
      <c r="Q557" s="54"/>
      <c r="R557" s="54">
        <f>Data5[[#This Row],[PERSOANE ÎNSCRISE ÎN LISTELE ELECTORALE (TURUL 1)            ]]+Data5[[#This Row],[PERSOANE ÎNSCRISE ÎN LISTELE ELECTORALE (TURUL AL 2-LEA)]]</f>
        <v>2170</v>
      </c>
      <c r="S557" s="54">
        <f>Data5[[#This Row],[PERSOANE CARE AU PARTICIPAT LA VOT (TURUL 1)]]+Data5[[#This Row],[PERSOANE CARE AU PARTICIPAT LA VOT  (TURUL AL 2-LEA)]]</f>
        <v>1381</v>
      </c>
      <c r="T557" s="41">
        <f>Data5[[#This Row],[TOTAL CHELTUIELI LEI]]/Data5[[#This Row],[NUMĂRUL PERSOANELOR ÎNSCRISE ÎN LISTELE ELECTORALE]]</f>
        <v>5.2949308755760365</v>
      </c>
      <c r="U557" s="41">
        <f>Data5[[#This Row],[TOTAL CHELTUIELI EURO]]/Data5[[#This Row],[NUMĂRUL PERSOANELOR ÎNSCRISE ÎN LISTELE ELECTORALE]]</f>
        <v>1.0939713798425728</v>
      </c>
      <c r="V557" s="41">
        <f>Data5[[#This Row],[TOTAL CHELTUIELI LEI]]/Data5[[#This Row],[NUMĂRUL PERSOANELOR CARE AU PARTICIPAT LA VOT]]</f>
        <v>8.3200579290369294</v>
      </c>
      <c r="W557" s="41">
        <f>Data5[[#This Row],[TOTAL CHELTUIELI EURO]]/Data5[[#This Row],[NUMĂRUL PERSOANELOR CARE AU PARTICIPAT LA VOT]]</f>
        <v>1.7189847170589305</v>
      </c>
      <c r="X557" s="43">
        <v>4.8400999999999996</v>
      </c>
      <c r="Y557" s="114" t="s">
        <v>2892</v>
      </c>
      <c r="Z557" s="44">
        <v>5</v>
      </c>
      <c r="AA557" s="115" t="s">
        <v>3107</v>
      </c>
      <c r="AB557" s="44">
        <v>1</v>
      </c>
      <c r="AC557" s="45"/>
    </row>
    <row r="558" spans="1:29" ht="12" customHeight="1" x14ac:dyDescent="0.2">
      <c r="A558" s="37">
        <v>557</v>
      </c>
      <c r="B558" s="38" t="s">
        <v>12</v>
      </c>
      <c r="C558" s="39" t="s">
        <v>939</v>
      </c>
      <c r="D558" s="40">
        <v>44101</v>
      </c>
      <c r="E558" s="38">
        <v>1</v>
      </c>
      <c r="F558" s="38"/>
      <c r="G558" s="38" t="s">
        <v>2</v>
      </c>
      <c r="H558" s="38" t="s">
        <v>2</v>
      </c>
      <c r="I558" s="47">
        <v>0</v>
      </c>
      <c r="J558" s="47">
        <v>9860</v>
      </c>
      <c r="K558" s="47">
        <v>0</v>
      </c>
      <c r="L558" s="41">
        <f>SUM(Data5[[#This Row],[CHELTUIELI DE PERSONAL LEI]:[CHELTUIELI DE CAPITAL (ACTIVE NEFINANCIARE ) LEI]])</f>
        <v>9860</v>
      </c>
      <c r="M558" s="41">
        <f>Data5[[#This Row],[TOTAL CHELTUIELI LEI]]/Data5[[#This Row],[CURS VALUTAR EURO BNR 22 07 2020]]</f>
        <v>2037.1479928100662</v>
      </c>
      <c r="N558" s="49">
        <v>1547</v>
      </c>
      <c r="O558" s="54"/>
      <c r="P558" s="54">
        <v>839</v>
      </c>
      <c r="Q558" s="54"/>
      <c r="R558" s="54">
        <f>Data5[[#This Row],[PERSOANE ÎNSCRISE ÎN LISTELE ELECTORALE (TURUL 1)            ]]+Data5[[#This Row],[PERSOANE ÎNSCRISE ÎN LISTELE ELECTORALE (TURUL AL 2-LEA)]]</f>
        <v>1547</v>
      </c>
      <c r="S558" s="54">
        <f>Data5[[#This Row],[PERSOANE CARE AU PARTICIPAT LA VOT (TURUL 1)]]+Data5[[#This Row],[PERSOANE CARE AU PARTICIPAT LA VOT  (TURUL AL 2-LEA)]]</f>
        <v>839</v>
      </c>
      <c r="T558" s="41">
        <f>Data5[[#This Row],[TOTAL CHELTUIELI LEI]]/Data5[[#This Row],[NUMĂRUL PERSOANELOR ÎNSCRISE ÎN LISTELE ELECTORALE]]</f>
        <v>6.3736263736263732</v>
      </c>
      <c r="U558" s="41">
        <f>Data5[[#This Row],[TOTAL CHELTUIELI EURO]]/Data5[[#This Row],[NUMĂRUL PERSOANELOR ÎNSCRISE ÎN LISTELE ELECTORALE]]</f>
        <v>1.3168377458371467</v>
      </c>
      <c r="V558" s="41">
        <f>Data5[[#This Row],[TOTAL CHELTUIELI LEI]]/Data5[[#This Row],[NUMĂRUL PERSOANELOR CARE AU PARTICIPAT LA VOT]]</f>
        <v>11.752085816448153</v>
      </c>
      <c r="W558" s="41">
        <f>Data5[[#This Row],[TOTAL CHELTUIELI EURO]]/Data5[[#This Row],[NUMĂRUL PERSOANELOR CARE AU PARTICIPAT LA VOT]]</f>
        <v>2.4280667375566938</v>
      </c>
      <c r="X558" s="43">
        <v>4.8400999999999996</v>
      </c>
      <c r="Y558" s="114" t="s">
        <v>2889</v>
      </c>
      <c r="Z558" s="44">
        <v>6</v>
      </c>
      <c r="AA558" s="115" t="s">
        <v>3107</v>
      </c>
      <c r="AB558" s="44">
        <v>1</v>
      </c>
      <c r="AC558" s="45"/>
    </row>
    <row r="559" spans="1:29" ht="12" customHeight="1" x14ac:dyDescent="0.2">
      <c r="A559" s="37">
        <v>558</v>
      </c>
      <c r="B559" s="38" t="s">
        <v>12</v>
      </c>
      <c r="C559" s="39" t="s">
        <v>517</v>
      </c>
      <c r="D559" s="40">
        <v>44101</v>
      </c>
      <c r="E559" s="38">
        <v>1</v>
      </c>
      <c r="F559" s="38"/>
      <c r="G559" s="38" t="s">
        <v>2</v>
      </c>
      <c r="H559" s="38" t="s">
        <v>2</v>
      </c>
      <c r="I559" s="48">
        <v>0</v>
      </c>
      <c r="J559" s="48">
        <v>3446.67</v>
      </c>
      <c r="K559" s="48">
        <v>0</v>
      </c>
      <c r="L559" s="41">
        <f>SUM(Data5[[#This Row],[CHELTUIELI DE PERSONAL LEI]:[CHELTUIELI DE CAPITAL (ACTIVE NEFINANCIARE ) LEI]])</f>
        <v>3446.67</v>
      </c>
      <c r="M559" s="41">
        <f>Data5[[#This Row],[TOTAL CHELTUIELI LEI]]/Data5[[#This Row],[CURS VALUTAR EURO BNR 22 07 2020]]</f>
        <v>712.10718786801931</v>
      </c>
      <c r="N559" s="49">
        <v>3338</v>
      </c>
      <c r="O559" s="54"/>
      <c r="P559" s="54">
        <v>1918</v>
      </c>
      <c r="Q559" s="54"/>
      <c r="R559" s="54">
        <f>Data5[[#This Row],[PERSOANE ÎNSCRISE ÎN LISTELE ELECTORALE (TURUL 1)            ]]+Data5[[#This Row],[PERSOANE ÎNSCRISE ÎN LISTELE ELECTORALE (TURUL AL 2-LEA)]]</f>
        <v>3338</v>
      </c>
      <c r="S559" s="54">
        <f>Data5[[#This Row],[PERSOANE CARE AU PARTICIPAT LA VOT (TURUL 1)]]+Data5[[#This Row],[PERSOANE CARE AU PARTICIPAT LA VOT  (TURUL AL 2-LEA)]]</f>
        <v>1918</v>
      </c>
      <c r="T559" s="41">
        <f>Data5[[#This Row],[TOTAL CHELTUIELI LEI]]/Data5[[#This Row],[NUMĂRUL PERSOANELOR ÎNSCRISE ÎN LISTELE ELECTORALE]]</f>
        <v>1.032555422408628</v>
      </c>
      <c r="U559" s="41">
        <f>Data5[[#This Row],[TOTAL CHELTUIELI EURO]]/Data5[[#This Row],[NUMĂRUL PERSOANELOR ÎNSCRISE ÎN LISTELE ELECTORALE]]</f>
        <v>0.21333348947514061</v>
      </c>
      <c r="V559" s="41">
        <f>Data5[[#This Row],[TOTAL CHELTUIELI LEI]]/Data5[[#This Row],[NUMĂRUL PERSOANELOR CARE AU PARTICIPAT LA VOT]]</f>
        <v>1.7970125130344108</v>
      </c>
      <c r="W559" s="41">
        <f>Data5[[#This Row],[TOTAL CHELTUIELI EURO]]/Data5[[#This Row],[NUMĂRUL PERSOANELOR CARE AU PARTICIPAT LA VOT]]</f>
        <v>0.37127590608343031</v>
      </c>
      <c r="X559" s="43">
        <v>4.8400999999999996</v>
      </c>
      <c r="Y559" s="114" t="s">
        <v>2894</v>
      </c>
      <c r="Z559" s="44">
        <v>1</v>
      </c>
      <c r="AA559" s="115" t="s">
        <v>3105</v>
      </c>
      <c r="AB559" s="44">
        <v>0</v>
      </c>
      <c r="AC559" s="45"/>
    </row>
    <row r="560" spans="1:29" ht="12" customHeight="1" x14ac:dyDescent="0.2">
      <c r="A560" s="37">
        <v>559</v>
      </c>
      <c r="B560" s="38" t="s">
        <v>12</v>
      </c>
      <c r="C560" s="39" t="s">
        <v>1465</v>
      </c>
      <c r="D560" s="40">
        <v>44101</v>
      </c>
      <c r="E560" s="38">
        <v>1</v>
      </c>
      <c r="F560" s="38"/>
      <c r="G560" s="38" t="s">
        <v>2</v>
      </c>
      <c r="H560" s="38" t="s">
        <v>2</v>
      </c>
      <c r="I560" s="47">
        <v>7000</v>
      </c>
      <c r="J560" s="47">
        <v>19283</v>
      </c>
      <c r="K560" s="47">
        <v>0</v>
      </c>
      <c r="L560" s="41">
        <f>SUM(Data5[[#This Row],[CHELTUIELI DE PERSONAL LEI]:[CHELTUIELI DE CAPITAL (ACTIVE NEFINANCIARE ) LEI]])</f>
        <v>26283</v>
      </c>
      <c r="M560" s="41">
        <f>Data5[[#This Row],[TOTAL CHELTUIELI LEI]]/Data5[[#This Row],[CURS VALUTAR EURO BNR 22 07 2020]]</f>
        <v>5430.2597053779882</v>
      </c>
      <c r="N560" s="49">
        <v>2548</v>
      </c>
      <c r="O560" s="54"/>
      <c r="P560" s="54">
        <v>1570</v>
      </c>
      <c r="Q560" s="54"/>
      <c r="R560" s="54">
        <f>Data5[[#This Row],[PERSOANE ÎNSCRISE ÎN LISTELE ELECTORALE (TURUL 1)            ]]+Data5[[#This Row],[PERSOANE ÎNSCRISE ÎN LISTELE ELECTORALE (TURUL AL 2-LEA)]]</f>
        <v>2548</v>
      </c>
      <c r="S560" s="54">
        <f>Data5[[#This Row],[PERSOANE CARE AU PARTICIPAT LA VOT (TURUL 1)]]+Data5[[#This Row],[PERSOANE CARE AU PARTICIPAT LA VOT  (TURUL AL 2-LEA)]]</f>
        <v>1570</v>
      </c>
      <c r="T560" s="41">
        <f>Data5[[#This Row],[TOTAL CHELTUIELI LEI]]/Data5[[#This Row],[NUMĂRUL PERSOANELOR ÎNSCRISE ÎN LISTELE ELECTORALE]]</f>
        <v>10.315149136577707</v>
      </c>
      <c r="U560" s="41">
        <f>Data5[[#This Row],[TOTAL CHELTUIELI EURO]]/Data5[[#This Row],[NUMĂRUL PERSOANELOR ÎNSCRISE ÎN LISTELE ELECTORALE]]</f>
        <v>2.1311851276993674</v>
      </c>
      <c r="V560" s="41">
        <f>Data5[[#This Row],[TOTAL CHELTUIELI LEI]]/Data5[[#This Row],[NUMĂRUL PERSOANELOR CARE AU PARTICIPAT LA VOT]]</f>
        <v>16.74076433121019</v>
      </c>
      <c r="W560" s="41">
        <f>Data5[[#This Row],[TOTAL CHELTUIELI EURO]]/Data5[[#This Row],[NUMĂRUL PERSOANELOR CARE AU PARTICIPAT LA VOT]]</f>
        <v>3.4587641435528589</v>
      </c>
      <c r="X560" s="43">
        <v>4.8400999999999996</v>
      </c>
      <c r="Y560" s="114" t="s">
        <v>2898</v>
      </c>
      <c r="Z560" s="44">
        <v>10</v>
      </c>
      <c r="AA560" s="115" t="s">
        <v>3108</v>
      </c>
      <c r="AB560" s="44">
        <v>2</v>
      </c>
      <c r="AC560" s="45"/>
    </row>
    <row r="561" spans="1:29" ht="12" customHeight="1" x14ac:dyDescent="0.2">
      <c r="A561" s="37">
        <v>560</v>
      </c>
      <c r="B561" s="38" t="s">
        <v>12</v>
      </c>
      <c r="C561" s="39" t="s">
        <v>1466</v>
      </c>
      <c r="D561" s="40">
        <v>44101</v>
      </c>
      <c r="E561" s="38">
        <v>1</v>
      </c>
      <c r="F561" s="38"/>
      <c r="G561" s="38" t="s">
        <v>2</v>
      </c>
      <c r="H561" s="38" t="s">
        <v>2</v>
      </c>
      <c r="I561" s="48">
        <v>700</v>
      </c>
      <c r="J561" s="48">
        <v>8721</v>
      </c>
      <c r="K561" s="48">
        <v>0</v>
      </c>
      <c r="L561" s="41">
        <f>SUM(Data5[[#This Row],[CHELTUIELI DE PERSONAL LEI]:[CHELTUIELI DE CAPITAL (ACTIVE NEFINANCIARE ) LEI]])</f>
        <v>9421</v>
      </c>
      <c r="M561" s="41">
        <f>Data5[[#This Row],[TOTAL CHELTUIELI LEI]]/Data5[[#This Row],[CURS VALUTAR EURO BNR 22 07 2020]]</f>
        <v>1946.4473874506727</v>
      </c>
      <c r="N561" s="49">
        <v>6729</v>
      </c>
      <c r="O561" s="54"/>
      <c r="P561" s="54">
        <v>3342</v>
      </c>
      <c r="Q561" s="54"/>
      <c r="R561" s="54">
        <f>Data5[[#This Row],[PERSOANE ÎNSCRISE ÎN LISTELE ELECTORALE (TURUL 1)            ]]+Data5[[#This Row],[PERSOANE ÎNSCRISE ÎN LISTELE ELECTORALE (TURUL AL 2-LEA)]]</f>
        <v>6729</v>
      </c>
      <c r="S561" s="54">
        <f>Data5[[#This Row],[PERSOANE CARE AU PARTICIPAT LA VOT (TURUL 1)]]+Data5[[#This Row],[PERSOANE CARE AU PARTICIPAT LA VOT  (TURUL AL 2-LEA)]]</f>
        <v>3342</v>
      </c>
      <c r="T561" s="41">
        <f>Data5[[#This Row],[TOTAL CHELTUIELI LEI]]/Data5[[#This Row],[NUMĂRUL PERSOANELOR ÎNSCRISE ÎN LISTELE ELECTORALE]]</f>
        <v>1.4000594441967602</v>
      </c>
      <c r="U561" s="41">
        <f>Data5[[#This Row],[TOTAL CHELTUIELI EURO]]/Data5[[#This Row],[NUMĂRUL PERSOANELOR ÎNSCRISE ÎN LISTELE ELECTORALE]]</f>
        <v>0.28926250370793177</v>
      </c>
      <c r="V561" s="41">
        <f>Data5[[#This Row],[TOTAL CHELTUIELI LEI]]/Data5[[#This Row],[NUMĂRUL PERSOANELOR CARE AU PARTICIPAT LA VOT]]</f>
        <v>2.8189706762417712</v>
      </c>
      <c r="W561" s="41">
        <f>Data5[[#This Row],[TOTAL CHELTUIELI EURO]]/Data5[[#This Row],[NUMĂRUL PERSOANELOR CARE AU PARTICIPAT LA VOT]]</f>
        <v>0.58241992443167945</v>
      </c>
      <c r="X561" s="43">
        <v>4.8400999999999996</v>
      </c>
      <c r="Y561" s="114" t="s">
        <v>2894</v>
      </c>
      <c r="Z561" s="44">
        <v>1</v>
      </c>
      <c r="AA561" s="115" t="s">
        <v>3105</v>
      </c>
      <c r="AB561" s="44">
        <v>0</v>
      </c>
      <c r="AC561" s="45"/>
    </row>
    <row r="562" spans="1:29" ht="12" customHeight="1" x14ac:dyDescent="0.2">
      <c r="A562" s="37">
        <v>561</v>
      </c>
      <c r="B562" s="38" t="s">
        <v>12</v>
      </c>
      <c r="C562" s="39" t="s">
        <v>1467</v>
      </c>
      <c r="D562" s="40">
        <v>44101</v>
      </c>
      <c r="E562" s="38">
        <v>1</v>
      </c>
      <c r="F562" s="38"/>
      <c r="G562" s="38" t="s">
        <v>2</v>
      </c>
      <c r="H562" s="38" t="s">
        <v>2</v>
      </c>
      <c r="I562" s="48">
        <v>1200</v>
      </c>
      <c r="J562" s="48">
        <v>3077</v>
      </c>
      <c r="K562" s="48">
        <v>0</v>
      </c>
      <c r="L562" s="41">
        <f>SUM(Data5[[#This Row],[CHELTUIELI DE PERSONAL LEI]:[CHELTUIELI DE CAPITAL (ACTIVE NEFINANCIARE ) LEI]])</f>
        <v>4277</v>
      </c>
      <c r="M562" s="41">
        <f>Data5[[#This Row],[TOTAL CHELTUIELI LEI]]/Data5[[#This Row],[CURS VALUTAR EURO BNR 22 07 2020]]</f>
        <v>883.65942852420415</v>
      </c>
      <c r="N562" s="49">
        <v>2087</v>
      </c>
      <c r="O562" s="54"/>
      <c r="P562" s="54">
        <v>1147</v>
      </c>
      <c r="Q562" s="54"/>
      <c r="R562" s="54">
        <f>Data5[[#This Row],[PERSOANE ÎNSCRISE ÎN LISTELE ELECTORALE (TURUL 1)            ]]+Data5[[#This Row],[PERSOANE ÎNSCRISE ÎN LISTELE ELECTORALE (TURUL AL 2-LEA)]]</f>
        <v>2087</v>
      </c>
      <c r="S562" s="54">
        <f>Data5[[#This Row],[PERSOANE CARE AU PARTICIPAT LA VOT (TURUL 1)]]+Data5[[#This Row],[PERSOANE CARE AU PARTICIPAT LA VOT  (TURUL AL 2-LEA)]]</f>
        <v>1147</v>
      </c>
      <c r="T562" s="41">
        <f>Data5[[#This Row],[TOTAL CHELTUIELI LEI]]/Data5[[#This Row],[NUMĂRUL PERSOANELOR ÎNSCRISE ÎN LISTELE ELECTORALE]]</f>
        <v>2.0493531384762815</v>
      </c>
      <c r="U562" s="41">
        <f>Data5[[#This Row],[TOTAL CHELTUIELI EURO]]/Data5[[#This Row],[NUMĂRUL PERSOANELOR ÎNSCRISE ÎN LISTELE ELECTORALE]]</f>
        <v>0.42341132176531104</v>
      </c>
      <c r="V562" s="41">
        <f>Data5[[#This Row],[TOTAL CHELTUIELI LEI]]/Data5[[#This Row],[NUMĂRUL PERSOANELOR CARE AU PARTICIPAT LA VOT]]</f>
        <v>3.7288578901482126</v>
      </c>
      <c r="W562" s="41">
        <f>Data5[[#This Row],[TOTAL CHELTUIELI EURO]]/Data5[[#This Row],[NUMĂRUL PERSOANELOR CARE AU PARTICIPAT LA VOT]]</f>
        <v>0.77040926636809426</v>
      </c>
      <c r="X562" s="43">
        <v>4.8400999999999996</v>
      </c>
      <c r="Y562" s="114" t="s">
        <v>2891</v>
      </c>
      <c r="Z562" s="44">
        <v>2</v>
      </c>
      <c r="AA562" s="115" t="s">
        <v>3105</v>
      </c>
      <c r="AB562" s="44">
        <v>0</v>
      </c>
      <c r="AC562" s="45"/>
    </row>
    <row r="563" spans="1:29" ht="12" customHeight="1" x14ac:dyDescent="0.2">
      <c r="A563" s="37">
        <v>562</v>
      </c>
      <c r="B563" s="38" t="s">
        <v>12</v>
      </c>
      <c r="C563" s="39" t="s">
        <v>1468</v>
      </c>
      <c r="D563" s="40">
        <v>44101</v>
      </c>
      <c r="E563" s="38">
        <v>1</v>
      </c>
      <c r="F563" s="38"/>
      <c r="G563" s="38" t="s">
        <v>2</v>
      </c>
      <c r="H563" s="38" t="s">
        <v>2</v>
      </c>
      <c r="I563" s="48">
        <v>6000</v>
      </c>
      <c r="J563" s="48">
        <v>6394</v>
      </c>
      <c r="K563" s="48">
        <v>0</v>
      </c>
      <c r="L563" s="41">
        <f>SUM(Data5[[#This Row],[CHELTUIELI DE PERSONAL LEI]:[CHELTUIELI DE CAPITAL (ACTIVE NEFINANCIARE ) LEI]])</f>
        <v>12394</v>
      </c>
      <c r="M563" s="41">
        <f>Data5[[#This Row],[TOTAL CHELTUIELI LEI]]/Data5[[#This Row],[CURS VALUTAR EURO BNR 22 07 2020]]</f>
        <v>2560.6908948162231</v>
      </c>
      <c r="N563" s="49">
        <v>1965</v>
      </c>
      <c r="O563" s="54"/>
      <c r="P563" s="54">
        <v>1140</v>
      </c>
      <c r="Q563" s="54"/>
      <c r="R563" s="54">
        <f>Data5[[#This Row],[PERSOANE ÎNSCRISE ÎN LISTELE ELECTORALE (TURUL 1)            ]]+Data5[[#This Row],[PERSOANE ÎNSCRISE ÎN LISTELE ELECTORALE (TURUL AL 2-LEA)]]</f>
        <v>1965</v>
      </c>
      <c r="S563" s="54">
        <f>Data5[[#This Row],[PERSOANE CARE AU PARTICIPAT LA VOT (TURUL 1)]]+Data5[[#This Row],[PERSOANE CARE AU PARTICIPAT LA VOT  (TURUL AL 2-LEA)]]</f>
        <v>1140</v>
      </c>
      <c r="T563" s="41">
        <f>Data5[[#This Row],[TOTAL CHELTUIELI LEI]]/Data5[[#This Row],[NUMĂRUL PERSOANELOR ÎNSCRISE ÎN LISTELE ELECTORALE]]</f>
        <v>6.3073791348600512</v>
      </c>
      <c r="U563" s="41">
        <f>Data5[[#This Row],[TOTAL CHELTUIELI EURO]]/Data5[[#This Row],[NUMĂRUL PERSOANELOR ÎNSCRISE ÎN LISTELE ELECTORALE]]</f>
        <v>1.303150582603676</v>
      </c>
      <c r="V563" s="41">
        <f>Data5[[#This Row],[TOTAL CHELTUIELI LEI]]/Data5[[#This Row],[NUMĂRUL PERSOANELOR CARE AU PARTICIPAT LA VOT]]</f>
        <v>10.871929824561404</v>
      </c>
      <c r="W563" s="41">
        <f>Data5[[#This Row],[TOTAL CHELTUIELI EURO]]/Data5[[#This Row],[NUMĂRUL PERSOANELOR CARE AU PARTICIPAT LA VOT]]</f>
        <v>2.2462200831721257</v>
      </c>
      <c r="X563" s="43">
        <v>4.8400999999999996</v>
      </c>
      <c r="Y563" s="114" t="s">
        <v>2889</v>
      </c>
      <c r="Z563" s="44">
        <v>6</v>
      </c>
      <c r="AA563" s="115" t="s">
        <v>3107</v>
      </c>
      <c r="AB563" s="44">
        <v>1</v>
      </c>
      <c r="AC563" s="45"/>
    </row>
    <row r="564" spans="1:29" ht="12" customHeight="1" x14ac:dyDescent="0.2">
      <c r="A564" s="37">
        <v>563</v>
      </c>
      <c r="B564" s="38" t="s">
        <v>12</v>
      </c>
      <c r="C564" s="39" t="s">
        <v>1469</v>
      </c>
      <c r="D564" s="40">
        <v>44101</v>
      </c>
      <c r="E564" s="38">
        <v>1</v>
      </c>
      <c r="F564" s="38"/>
      <c r="G564" s="38" t="s">
        <v>2</v>
      </c>
      <c r="H564" s="38" t="s">
        <v>2</v>
      </c>
      <c r="I564" s="48">
        <v>744</v>
      </c>
      <c r="J564" s="48">
        <v>4000</v>
      </c>
      <c r="K564" s="48">
        <v>0</v>
      </c>
      <c r="L564" s="41">
        <f>SUM(Data5[[#This Row],[CHELTUIELI DE PERSONAL LEI]:[CHELTUIELI DE CAPITAL (ACTIVE NEFINANCIARE ) LEI]])</f>
        <v>4744</v>
      </c>
      <c r="M564" s="41">
        <f>Data5[[#This Row],[TOTAL CHELTUIELI LEI]]/Data5[[#This Row],[CURS VALUTAR EURO BNR 22 07 2020]]</f>
        <v>980.14503832565447</v>
      </c>
      <c r="N564" s="49">
        <v>2089</v>
      </c>
      <c r="O564" s="54"/>
      <c r="P564" s="54">
        <v>1261</v>
      </c>
      <c r="Q564" s="54"/>
      <c r="R564" s="54">
        <f>Data5[[#This Row],[PERSOANE ÎNSCRISE ÎN LISTELE ELECTORALE (TURUL 1)            ]]+Data5[[#This Row],[PERSOANE ÎNSCRISE ÎN LISTELE ELECTORALE (TURUL AL 2-LEA)]]</f>
        <v>2089</v>
      </c>
      <c r="S564" s="54">
        <f>Data5[[#This Row],[PERSOANE CARE AU PARTICIPAT LA VOT (TURUL 1)]]+Data5[[#This Row],[PERSOANE CARE AU PARTICIPAT LA VOT  (TURUL AL 2-LEA)]]</f>
        <v>1261</v>
      </c>
      <c r="T564" s="41">
        <f>Data5[[#This Row],[TOTAL CHELTUIELI LEI]]/Data5[[#This Row],[NUMĂRUL PERSOANELOR ÎNSCRISE ÎN LISTELE ELECTORALE]]</f>
        <v>2.2709430349449495</v>
      </c>
      <c r="U564" s="41">
        <f>Data5[[#This Row],[TOTAL CHELTUIELI EURO]]/Data5[[#This Row],[NUMĂRUL PERSOANELOR ÎNSCRISE ÎN LISTELE ELECTORALE]]</f>
        <v>0.46919341231481781</v>
      </c>
      <c r="V564" s="41">
        <f>Data5[[#This Row],[TOTAL CHELTUIELI LEI]]/Data5[[#This Row],[NUMĂRUL PERSOANELOR CARE AU PARTICIPAT LA VOT]]</f>
        <v>3.7620935765265662</v>
      </c>
      <c r="W564" s="41">
        <f>Data5[[#This Row],[TOTAL CHELTUIELI EURO]]/Data5[[#This Row],[NUMĂRUL PERSOANELOR CARE AU PARTICIPAT LA VOT]]</f>
        <v>0.7772760018442938</v>
      </c>
      <c r="X564" s="43">
        <v>4.8400999999999996</v>
      </c>
      <c r="Y564" s="114" t="s">
        <v>2891</v>
      </c>
      <c r="Z564" s="44">
        <v>2</v>
      </c>
      <c r="AA564" s="115" t="s">
        <v>3105</v>
      </c>
      <c r="AB564" s="44">
        <v>0</v>
      </c>
      <c r="AC564" s="45"/>
    </row>
    <row r="565" spans="1:29" ht="12" customHeight="1" x14ac:dyDescent="0.2">
      <c r="A565" s="37">
        <v>564</v>
      </c>
      <c r="B565" s="38" t="s">
        <v>12</v>
      </c>
      <c r="C565" s="39" t="s">
        <v>1470</v>
      </c>
      <c r="D565" s="40">
        <v>44101</v>
      </c>
      <c r="E565" s="38">
        <v>1</v>
      </c>
      <c r="F565" s="38"/>
      <c r="G565" s="38" t="s">
        <v>2</v>
      </c>
      <c r="H565" s="38" t="s">
        <v>2</v>
      </c>
      <c r="I565" s="47">
        <v>1000</v>
      </c>
      <c r="J565" s="47">
        <v>7610</v>
      </c>
      <c r="K565" s="47">
        <v>0</v>
      </c>
      <c r="L565" s="41">
        <f>SUM(Data5[[#This Row],[CHELTUIELI DE PERSONAL LEI]:[CHELTUIELI DE CAPITAL (ACTIVE NEFINANCIARE ) LEI]])</f>
        <v>8610</v>
      </c>
      <c r="M565" s="41">
        <f>Data5[[#This Row],[TOTAL CHELTUIELI LEI]]/Data5[[#This Row],[CURS VALUTAR EURO BNR 22 07 2020]]</f>
        <v>1778.8888659325221</v>
      </c>
      <c r="N565" s="49">
        <v>1346</v>
      </c>
      <c r="O565" s="54"/>
      <c r="P565" s="54">
        <v>896</v>
      </c>
      <c r="Q565" s="54"/>
      <c r="R565" s="54">
        <f>Data5[[#This Row],[PERSOANE ÎNSCRISE ÎN LISTELE ELECTORALE (TURUL 1)            ]]+Data5[[#This Row],[PERSOANE ÎNSCRISE ÎN LISTELE ELECTORALE (TURUL AL 2-LEA)]]</f>
        <v>1346</v>
      </c>
      <c r="S565" s="54">
        <f>Data5[[#This Row],[PERSOANE CARE AU PARTICIPAT LA VOT (TURUL 1)]]+Data5[[#This Row],[PERSOANE CARE AU PARTICIPAT LA VOT  (TURUL AL 2-LEA)]]</f>
        <v>896</v>
      </c>
      <c r="T565" s="41">
        <f>Data5[[#This Row],[TOTAL CHELTUIELI LEI]]/Data5[[#This Row],[NUMĂRUL PERSOANELOR ÎNSCRISE ÎN LISTELE ELECTORALE]]</f>
        <v>6.3967310549777121</v>
      </c>
      <c r="U565" s="41">
        <f>Data5[[#This Row],[TOTAL CHELTUIELI EURO]]/Data5[[#This Row],[NUMĂRUL PERSOANELOR ÎNSCRISE ÎN LISTELE ELECTORALE]]</f>
        <v>1.3216113417032112</v>
      </c>
      <c r="V565" s="41">
        <f>Data5[[#This Row],[TOTAL CHELTUIELI LEI]]/Data5[[#This Row],[NUMĂRUL PERSOANELOR CARE AU PARTICIPAT LA VOT]]</f>
        <v>9.609375</v>
      </c>
      <c r="W565" s="41">
        <f>Data5[[#This Row],[TOTAL CHELTUIELI EURO]]/Data5[[#This Row],[NUMĂRUL PERSOANELOR CARE AU PARTICIPAT LA VOT]]</f>
        <v>1.9853670378711183</v>
      </c>
      <c r="X565" s="43">
        <v>4.8400999999999996</v>
      </c>
      <c r="Y565" s="114" t="s">
        <v>2889</v>
      </c>
      <c r="Z565" s="44">
        <v>6</v>
      </c>
      <c r="AA565" s="115" t="s">
        <v>3107</v>
      </c>
      <c r="AB565" s="44">
        <v>1</v>
      </c>
      <c r="AC565" s="45"/>
    </row>
    <row r="566" spans="1:29" ht="12" customHeight="1" x14ac:dyDescent="0.2">
      <c r="A566" s="37">
        <v>565</v>
      </c>
      <c r="B566" s="38" t="s">
        <v>12</v>
      </c>
      <c r="C566" s="39" t="s">
        <v>1471</v>
      </c>
      <c r="D566" s="40">
        <v>44101</v>
      </c>
      <c r="E566" s="38">
        <v>1</v>
      </c>
      <c r="F566" s="38"/>
      <c r="G566" s="38" t="s">
        <v>2</v>
      </c>
      <c r="H566" s="38" t="s">
        <v>2</v>
      </c>
      <c r="I566" s="48">
        <v>1050</v>
      </c>
      <c r="J566" s="48">
        <v>1933.24</v>
      </c>
      <c r="K566" s="48">
        <v>0</v>
      </c>
      <c r="L566" s="41">
        <f>SUM(Data5[[#This Row],[CHELTUIELI DE PERSONAL LEI]:[CHELTUIELI DE CAPITAL (ACTIVE NEFINANCIARE ) LEI]])</f>
        <v>2983.24</v>
      </c>
      <c r="M566" s="41">
        <f>Data5[[#This Row],[TOTAL CHELTUIELI LEI]]/Data5[[#This Row],[CURS VALUTAR EURO BNR 22 07 2020]]</f>
        <v>616.35916613293114</v>
      </c>
      <c r="N566" s="49">
        <v>2103</v>
      </c>
      <c r="O566" s="54"/>
      <c r="P566" s="54">
        <v>1185</v>
      </c>
      <c r="Q566" s="54"/>
      <c r="R566" s="54">
        <f>Data5[[#This Row],[PERSOANE ÎNSCRISE ÎN LISTELE ELECTORALE (TURUL 1)            ]]+Data5[[#This Row],[PERSOANE ÎNSCRISE ÎN LISTELE ELECTORALE (TURUL AL 2-LEA)]]</f>
        <v>2103</v>
      </c>
      <c r="S566" s="54">
        <f>Data5[[#This Row],[PERSOANE CARE AU PARTICIPAT LA VOT (TURUL 1)]]+Data5[[#This Row],[PERSOANE CARE AU PARTICIPAT LA VOT  (TURUL AL 2-LEA)]]</f>
        <v>1185</v>
      </c>
      <c r="T566" s="41">
        <f>Data5[[#This Row],[TOTAL CHELTUIELI LEI]]/Data5[[#This Row],[NUMĂRUL PERSOANELOR ÎNSCRISE ÎN LISTELE ELECTORALE]]</f>
        <v>1.4185639562529719</v>
      </c>
      <c r="U566" s="41">
        <f>Data5[[#This Row],[TOTAL CHELTUIELI EURO]]/Data5[[#This Row],[NUMĂRUL PERSOANELOR ÎNSCRISE ÎN LISTELE ELECTORALE]]</f>
        <v>0.29308567100947747</v>
      </c>
      <c r="V566" s="41">
        <f>Data5[[#This Row],[TOTAL CHELTUIELI LEI]]/Data5[[#This Row],[NUMĂRUL PERSOANELOR CARE AU PARTICIPAT LA VOT]]</f>
        <v>2.5175021097046413</v>
      </c>
      <c r="W566" s="41">
        <f>Data5[[#This Row],[TOTAL CHELTUIELI EURO]]/Data5[[#This Row],[NUMĂRUL PERSOANELOR CARE AU PARTICIPAT LA VOT]]</f>
        <v>0.5201343174117562</v>
      </c>
      <c r="X566" s="43">
        <v>4.8400999999999996</v>
      </c>
      <c r="Y566" s="114" t="s">
        <v>2894</v>
      </c>
      <c r="Z566" s="44">
        <v>1</v>
      </c>
      <c r="AA566" s="115" t="s">
        <v>3105</v>
      </c>
      <c r="AB566" s="44">
        <v>0</v>
      </c>
      <c r="AC566" s="45"/>
    </row>
    <row r="567" spans="1:29" ht="12" customHeight="1" x14ac:dyDescent="0.2">
      <c r="A567" s="37">
        <v>566</v>
      </c>
      <c r="B567" s="38" t="s">
        <v>12</v>
      </c>
      <c r="C567" s="39" t="s">
        <v>1472</v>
      </c>
      <c r="D567" s="40">
        <v>44101</v>
      </c>
      <c r="E567" s="38">
        <v>1</v>
      </c>
      <c r="F567" s="38"/>
      <c r="G567" s="38" t="s">
        <v>2</v>
      </c>
      <c r="H567" s="38" t="s">
        <v>2</v>
      </c>
      <c r="I567" s="48">
        <v>17400</v>
      </c>
      <c r="J567" s="48">
        <v>16985</v>
      </c>
      <c r="K567" s="48">
        <v>0</v>
      </c>
      <c r="L567" s="41">
        <f>SUM(Data5[[#This Row],[CHELTUIELI DE PERSONAL LEI]:[CHELTUIELI DE CAPITAL (ACTIVE NEFINANCIARE ) LEI]])</f>
        <v>34385</v>
      </c>
      <c r="M567" s="41">
        <f>Data5[[#This Row],[TOTAL CHELTUIELI LEI]]/Data5[[#This Row],[CURS VALUTAR EURO BNR 22 07 2020]]</f>
        <v>7104.1920621474765</v>
      </c>
      <c r="N567" s="49">
        <v>3680</v>
      </c>
      <c r="O567" s="54"/>
      <c r="P567" s="54">
        <v>1485</v>
      </c>
      <c r="Q567" s="54"/>
      <c r="R567" s="54">
        <f>Data5[[#This Row],[PERSOANE ÎNSCRISE ÎN LISTELE ELECTORALE (TURUL 1)            ]]+Data5[[#This Row],[PERSOANE ÎNSCRISE ÎN LISTELE ELECTORALE (TURUL AL 2-LEA)]]</f>
        <v>3680</v>
      </c>
      <c r="S567" s="54">
        <f>Data5[[#This Row],[PERSOANE CARE AU PARTICIPAT LA VOT (TURUL 1)]]+Data5[[#This Row],[PERSOANE CARE AU PARTICIPAT LA VOT  (TURUL AL 2-LEA)]]</f>
        <v>1485</v>
      </c>
      <c r="T567" s="41">
        <f>Data5[[#This Row],[TOTAL CHELTUIELI LEI]]/Data5[[#This Row],[NUMĂRUL PERSOANELOR ÎNSCRISE ÎN LISTELE ELECTORALE]]</f>
        <v>9.34375</v>
      </c>
      <c r="U567" s="41">
        <f>Data5[[#This Row],[TOTAL CHELTUIELI EURO]]/Data5[[#This Row],[NUMĂRUL PERSOANELOR ÎNSCRISE ÎN LISTELE ELECTORALE]]</f>
        <v>1.9304869734096404</v>
      </c>
      <c r="V567" s="41">
        <f>Data5[[#This Row],[TOTAL CHELTUIELI LEI]]/Data5[[#This Row],[NUMĂRUL PERSOANELOR CARE AU PARTICIPAT LA VOT]]</f>
        <v>23.154882154882156</v>
      </c>
      <c r="W567" s="41">
        <f>Data5[[#This Row],[TOTAL CHELTUIELI EURO]]/Data5[[#This Row],[NUMĂRUL PERSOANELOR CARE AU PARTICIPAT LA VOT]]</f>
        <v>4.7839677186178289</v>
      </c>
      <c r="X567" s="43">
        <v>4.8400999999999996</v>
      </c>
      <c r="Y567" s="114" t="s">
        <v>2887</v>
      </c>
      <c r="Z567" s="44">
        <v>9</v>
      </c>
      <c r="AA567" s="115" t="s">
        <v>3107</v>
      </c>
      <c r="AB567" s="44">
        <v>1</v>
      </c>
      <c r="AC567" s="45"/>
    </row>
    <row r="568" spans="1:29" ht="12" customHeight="1" x14ac:dyDescent="0.2">
      <c r="A568" s="37">
        <v>567</v>
      </c>
      <c r="B568" s="38" t="s">
        <v>12</v>
      </c>
      <c r="C568" s="39" t="s">
        <v>1473</v>
      </c>
      <c r="D568" s="40">
        <v>44101</v>
      </c>
      <c r="E568" s="38">
        <v>1</v>
      </c>
      <c r="F568" s="38"/>
      <c r="G568" s="38" t="s">
        <v>2</v>
      </c>
      <c r="H568" s="38" t="s">
        <v>2</v>
      </c>
      <c r="I568" s="48">
        <v>6000</v>
      </c>
      <c r="J568" s="48">
        <v>3956</v>
      </c>
      <c r="K568" s="48">
        <v>0</v>
      </c>
      <c r="L568" s="41">
        <f>SUM(Data5[[#This Row],[CHELTUIELI DE PERSONAL LEI]:[CHELTUIELI DE CAPITAL (ACTIVE NEFINANCIARE ) LEI]])</f>
        <v>9956</v>
      </c>
      <c r="M568" s="41">
        <f>Data5[[#This Row],[TOTAL CHELTUIELI LEI]]/Data5[[#This Row],[CURS VALUTAR EURO BNR 22 07 2020]]</f>
        <v>2056.9822937542613</v>
      </c>
      <c r="N568" s="49">
        <v>2102</v>
      </c>
      <c r="O568" s="54"/>
      <c r="P568" s="54">
        <v>1369</v>
      </c>
      <c r="Q568" s="54"/>
      <c r="R568" s="54">
        <f>Data5[[#This Row],[PERSOANE ÎNSCRISE ÎN LISTELE ELECTORALE (TURUL 1)            ]]+Data5[[#This Row],[PERSOANE ÎNSCRISE ÎN LISTELE ELECTORALE (TURUL AL 2-LEA)]]</f>
        <v>2102</v>
      </c>
      <c r="S568" s="54">
        <f>Data5[[#This Row],[PERSOANE CARE AU PARTICIPAT LA VOT (TURUL 1)]]+Data5[[#This Row],[PERSOANE CARE AU PARTICIPAT LA VOT  (TURUL AL 2-LEA)]]</f>
        <v>1369</v>
      </c>
      <c r="T568" s="41">
        <f>Data5[[#This Row],[TOTAL CHELTUIELI LEI]]/Data5[[#This Row],[NUMĂRUL PERSOANELOR ÎNSCRISE ÎN LISTELE ELECTORALE]]</f>
        <v>4.7364414843006664</v>
      </c>
      <c r="U568" s="41">
        <f>Data5[[#This Row],[TOTAL CHELTUIELI EURO]]/Data5[[#This Row],[NUMĂRUL PERSOANELOR ÎNSCRISE ÎN LISTELE ELECTORALE]]</f>
        <v>0.97858339379365422</v>
      </c>
      <c r="V568" s="41">
        <f>Data5[[#This Row],[TOTAL CHELTUIELI LEI]]/Data5[[#This Row],[NUMĂRUL PERSOANELOR CARE AU PARTICIPAT LA VOT]]</f>
        <v>7.2724616508400288</v>
      </c>
      <c r="W568" s="41">
        <f>Data5[[#This Row],[TOTAL CHELTUIELI EURO]]/Data5[[#This Row],[NUMĂRUL PERSOANELOR CARE AU PARTICIPAT LA VOT]]</f>
        <v>1.5025436769570937</v>
      </c>
      <c r="X568" s="43">
        <v>4.8400999999999996</v>
      </c>
      <c r="Y568" s="114" t="s">
        <v>2895</v>
      </c>
      <c r="Z568" s="44">
        <v>4</v>
      </c>
      <c r="AA568" s="115" t="s">
        <v>3105</v>
      </c>
      <c r="AB568" s="44">
        <v>0</v>
      </c>
      <c r="AC568" s="45"/>
    </row>
    <row r="569" spans="1:29" ht="12" customHeight="1" x14ac:dyDescent="0.2">
      <c r="A569" s="37">
        <v>568</v>
      </c>
      <c r="B569" s="38" t="s">
        <v>12</v>
      </c>
      <c r="C569" s="39" t="s">
        <v>1474</v>
      </c>
      <c r="D569" s="40">
        <v>44101</v>
      </c>
      <c r="E569" s="38">
        <v>1</v>
      </c>
      <c r="F569" s="38"/>
      <c r="G569" s="38" t="s">
        <v>2</v>
      </c>
      <c r="H569" s="38" t="s">
        <v>2</v>
      </c>
      <c r="I569" s="47">
        <v>960</v>
      </c>
      <c r="J569" s="47">
        <v>4300</v>
      </c>
      <c r="K569" s="47">
        <v>0</v>
      </c>
      <c r="L569" s="41">
        <f>SUM(Data5[[#This Row],[CHELTUIELI DE PERSONAL LEI]:[CHELTUIELI DE CAPITAL (ACTIVE NEFINANCIARE ) LEI]])</f>
        <v>5260</v>
      </c>
      <c r="M569" s="41">
        <f>Data5[[#This Row],[TOTAL CHELTUIELI LEI]]/Data5[[#This Row],[CURS VALUTAR EURO BNR 22 07 2020]]</f>
        <v>1086.7544059007046</v>
      </c>
      <c r="N569" s="49">
        <v>2568</v>
      </c>
      <c r="O569" s="54"/>
      <c r="P569" s="54">
        <v>1500</v>
      </c>
      <c r="Q569" s="54"/>
      <c r="R569" s="54">
        <f>Data5[[#This Row],[PERSOANE ÎNSCRISE ÎN LISTELE ELECTORALE (TURUL 1)            ]]+Data5[[#This Row],[PERSOANE ÎNSCRISE ÎN LISTELE ELECTORALE (TURUL AL 2-LEA)]]</f>
        <v>2568</v>
      </c>
      <c r="S569" s="54">
        <f>Data5[[#This Row],[PERSOANE CARE AU PARTICIPAT LA VOT (TURUL 1)]]+Data5[[#This Row],[PERSOANE CARE AU PARTICIPAT LA VOT  (TURUL AL 2-LEA)]]</f>
        <v>1500</v>
      </c>
      <c r="T569" s="41">
        <f>Data5[[#This Row],[TOTAL CHELTUIELI LEI]]/Data5[[#This Row],[NUMĂRUL PERSOANELOR ÎNSCRISE ÎN LISTELE ELECTORALE]]</f>
        <v>2.0482866043613708</v>
      </c>
      <c r="U569" s="41">
        <f>Data5[[#This Row],[TOTAL CHELTUIELI EURO]]/Data5[[#This Row],[NUMĂRUL PERSOANELOR ÎNSCRISE ÎN LISTELE ELECTORALE]]</f>
        <v>0.42319096802986939</v>
      </c>
      <c r="V569" s="41">
        <f>Data5[[#This Row],[TOTAL CHELTUIELI LEI]]/Data5[[#This Row],[NUMĂRUL PERSOANELOR CARE AU PARTICIPAT LA VOT]]</f>
        <v>3.5066666666666668</v>
      </c>
      <c r="W569" s="41">
        <f>Data5[[#This Row],[TOTAL CHELTUIELI EURO]]/Data5[[#This Row],[NUMĂRUL PERSOANELOR CARE AU PARTICIPAT LA VOT]]</f>
        <v>0.72450293726713633</v>
      </c>
      <c r="X569" s="43">
        <v>4.8400999999999996</v>
      </c>
      <c r="Y569" s="114" t="s">
        <v>2891</v>
      </c>
      <c r="Z569" s="44">
        <v>2</v>
      </c>
      <c r="AA569" s="115" t="s">
        <v>3105</v>
      </c>
      <c r="AB569" s="44">
        <v>0</v>
      </c>
      <c r="AC569" s="45"/>
    </row>
    <row r="570" spans="1:29" ht="12" customHeight="1" x14ac:dyDescent="0.2">
      <c r="A570" s="37">
        <v>569</v>
      </c>
      <c r="B570" s="38" t="s">
        <v>12</v>
      </c>
      <c r="C570" s="39" t="s">
        <v>1475</v>
      </c>
      <c r="D570" s="40">
        <v>44101</v>
      </c>
      <c r="E570" s="38">
        <v>1</v>
      </c>
      <c r="F570" s="38"/>
      <c r="G570" s="38" t="s">
        <v>2</v>
      </c>
      <c r="H570" s="38" t="s">
        <v>2</v>
      </c>
      <c r="I570" s="47">
        <v>2445</v>
      </c>
      <c r="J570" s="47">
        <v>5000</v>
      </c>
      <c r="K570" s="47">
        <v>0</v>
      </c>
      <c r="L570" s="41">
        <f>SUM(Data5[[#This Row],[CHELTUIELI DE PERSONAL LEI]:[CHELTUIELI DE CAPITAL (ACTIVE NEFINANCIARE ) LEI]])</f>
        <v>7445</v>
      </c>
      <c r="M570" s="41">
        <f>Data5[[#This Row],[TOTAL CHELTUIELI LEI]]/Data5[[#This Row],[CURS VALUTAR EURO BNR 22 07 2020]]</f>
        <v>1538.1913596826514</v>
      </c>
      <c r="N570" s="49">
        <v>4014</v>
      </c>
      <c r="O570" s="54"/>
      <c r="P570" s="54">
        <v>2266</v>
      </c>
      <c r="Q570" s="54"/>
      <c r="R570" s="54">
        <f>Data5[[#This Row],[PERSOANE ÎNSCRISE ÎN LISTELE ELECTORALE (TURUL 1)            ]]+Data5[[#This Row],[PERSOANE ÎNSCRISE ÎN LISTELE ELECTORALE (TURUL AL 2-LEA)]]</f>
        <v>4014</v>
      </c>
      <c r="S570" s="54">
        <f>Data5[[#This Row],[PERSOANE CARE AU PARTICIPAT LA VOT (TURUL 1)]]+Data5[[#This Row],[PERSOANE CARE AU PARTICIPAT LA VOT  (TURUL AL 2-LEA)]]</f>
        <v>2266</v>
      </c>
      <c r="T570" s="41">
        <f>Data5[[#This Row],[TOTAL CHELTUIELI LEI]]/Data5[[#This Row],[NUMĂRUL PERSOANELOR ÎNSCRISE ÎN LISTELE ELECTORALE]]</f>
        <v>1.8547583457897359</v>
      </c>
      <c r="U570" s="41">
        <f>Data5[[#This Row],[TOTAL CHELTUIELI EURO]]/Data5[[#This Row],[NUMĂRUL PERSOANELOR ÎNSCRISE ÎN LISTELE ELECTORALE]]</f>
        <v>0.38320661676199586</v>
      </c>
      <c r="V570" s="41">
        <f>Data5[[#This Row],[TOTAL CHELTUIELI LEI]]/Data5[[#This Row],[NUMĂRUL PERSOANELOR CARE AU PARTICIPAT LA VOT]]</f>
        <v>3.2855251544571935</v>
      </c>
      <c r="W570" s="41">
        <f>Data5[[#This Row],[TOTAL CHELTUIELI EURO]]/Data5[[#This Row],[NUMĂRUL PERSOANELOR CARE AU PARTICIPAT LA VOT]]</f>
        <v>0.6788134861794578</v>
      </c>
      <c r="X570" s="43">
        <v>4.8400999999999996</v>
      </c>
      <c r="Y570" s="114" t="s">
        <v>2894</v>
      </c>
      <c r="Z570" s="44">
        <v>1</v>
      </c>
      <c r="AA570" s="115" t="s">
        <v>3105</v>
      </c>
      <c r="AB570" s="44">
        <v>0</v>
      </c>
      <c r="AC570" s="45"/>
    </row>
    <row r="571" spans="1:29" ht="12" customHeight="1" x14ac:dyDescent="0.2">
      <c r="A571" s="37">
        <v>570</v>
      </c>
      <c r="B571" s="38" t="s">
        <v>12</v>
      </c>
      <c r="C571" s="39" t="s">
        <v>1476</v>
      </c>
      <c r="D571" s="40">
        <v>44101</v>
      </c>
      <c r="E571" s="38">
        <v>1</v>
      </c>
      <c r="F571" s="38"/>
      <c r="G571" s="38" t="s">
        <v>2</v>
      </c>
      <c r="H571" s="38" t="s">
        <v>2</v>
      </c>
      <c r="I571" s="47">
        <v>101975</v>
      </c>
      <c r="J571" s="47">
        <v>21000</v>
      </c>
      <c r="K571" s="47">
        <v>0</v>
      </c>
      <c r="L571" s="41">
        <f>SUM(Data5[[#This Row],[CHELTUIELI DE PERSONAL LEI]:[CHELTUIELI DE CAPITAL (ACTIVE NEFINANCIARE ) LEI]])</f>
        <v>122975</v>
      </c>
      <c r="M571" s="41">
        <f>Data5[[#This Row],[TOTAL CHELTUIELI LEI]]/Data5[[#This Row],[CURS VALUTAR EURO BNR 22 07 2020]]</f>
        <v>25407.532902212766</v>
      </c>
      <c r="N571" s="49">
        <v>2870</v>
      </c>
      <c r="O571" s="54"/>
      <c r="P571" s="54">
        <v>1553</v>
      </c>
      <c r="Q571" s="54"/>
      <c r="R571" s="54">
        <f>Data5[[#This Row],[PERSOANE ÎNSCRISE ÎN LISTELE ELECTORALE (TURUL 1)            ]]+Data5[[#This Row],[PERSOANE ÎNSCRISE ÎN LISTELE ELECTORALE (TURUL AL 2-LEA)]]</f>
        <v>2870</v>
      </c>
      <c r="S571" s="54">
        <f>Data5[[#This Row],[PERSOANE CARE AU PARTICIPAT LA VOT (TURUL 1)]]+Data5[[#This Row],[PERSOANE CARE AU PARTICIPAT LA VOT  (TURUL AL 2-LEA)]]</f>
        <v>1553</v>
      </c>
      <c r="T571" s="41">
        <f>Data5[[#This Row],[TOTAL CHELTUIELI LEI]]/Data5[[#This Row],[NUMĂRUL PERSOANELOR ÎNSCRISE ÎN LISTELE ELECTORALE]]</f>
        <v>42.848432055749129</v>
      </c>
      <c r="U571" s="41">
        <f>Data5[[#This Row],[TOTAL CHELTUIELI EURO]]/Data5[[#This Row],[NUMĂRUL PERSOANELOR ÎNSCRISE ÎN LISTELE ELECTORALE]]</f>
        <v>8.852798920631626</v>
      </c>
      <c r="V571" s="41">
        <f>Data5[[#This Row],[TOTAL CHELTUIELI LEI]]/Data5[[#This Row],[NUMĂRUL PERSOANELOR CARE AU PARTICIPAT LA VOT]]</f>
        <v>79.185447520927241</v>
      </c>
      <c r="W571" s="41">
        <f>Data5[[#This Row],[TOTAL CHELTUIELI EURO]]/Data5[[#This Row],[NUMĂRUL PERSOANELOR CARE AU PARTICIPAT LA VOT]]</f>
        <v>16.36029163052979</v>
      </c>
      <c r="X571" s="43">
        <v>4.8400999999999996</v>
      </c>
      <c r="Y571" s="114" t="s">
        <v>2916</v>
      </c>
      <c r="Z571" s="44">
        <v>42</v>
      </c>
      <c r="AA571" s="115" t="s">
        <v>3112</v>
      </c>
      <c r="AB571" s="44">
        <v>8</v>
      </c>
      <c r="AC571" s="45"/>
    </row>
    <row r="572" spans="1:29" ht="12" customHeight="1" x14ac:dyDescent="0.2">
      <c r="A572" s="37">
        <v>571</v>
      </c>
      <c r="B572" s="38" t="s">
        <v>12</v>
      </c>
      <c r="C572" s="39" t="s">
        <v>1477</v>
      </c>
      <c r="D572" s="40">
        <v>44101</v>
      </c>
      <c r="E572" s="38">
        <v>1</v>
      </c>
      <c r="F572" s="38"/>
      <c r="G572" s="38" t="s">
        <v>2</v>
      </c>
      <c r="H572" s="38" t="s">
        <v>2</v>
      </c>
      <c r="I572" s="48">
        <v>5000</v>
      </c>
      <c r="J572" s="48">
        <v>7311</v>
      </c>
      <c r="K572" s="48">
        <v>0</v>
      </c>
      <c r="L572" s="41">
        <f>SUM(Data5[[#This Row],[CHELTUIELI DE PERSONAL LEI]:[CHELTUIELI DE CAPITAL (ACTIVE NEFINANCIARE ) LEI]])</f>
        <v>12311</v>
      </c>
      <c r="M572" s="41">
        <f>Data5[[#This Row],[TOTAL CHELTUIELI LEI]]/Data5[[#This Row],[CURS VALUTAR EURO BNR 22 07 2020]]</f>
        <v>2543.5424887915542</v>
      </c>
      <c r="N572" s="49">
        <v>2048</v>
      </c>
      <c r="O572" s="54"/>
      <c r="P572" s="54">
        <v>1063</v>
      </c>
      <c r="Q572" s="54"/>
      <c r="R572" s="54">
        <f>Data5[[#This Row],[PERSOANE ÎNSCRISE ÎN LISTELE ELECTORALE (TURUL 1)            ]]+Data5[[#This Row],[PERSOANE ÎNSCRISE ÎN LISTELE ELECTORALE (TURUL AL 2-LEA)]]</f>
        <v>2048</v>
      </c>
      <c r="S572" s="54">
        <f>Data5[[#This Row],[PERSOANE CARE AU PARTICIPAT LA VOT (TURUL 1)]]+Data5[[#This Row],[PERSOANE CARE AU PARTICIPAT LA VOT  (TURUL AL 2-LEA)]]</f>
        <v>1063</v>
      </c>
      <c r="T572" s="41">
        <f>Data5[[#This Row],[TOTAL CHELTUIELI LEI]]/Data5[[#This Row],[NUMĂRUL PERSOANELOR ÎNSCRISE ÎN LISTELE ELECTORALE]]</f>
        <v>6.01123046875</v>
      </c>
      <c r="U572" s="41">
        <f>Data5[[#This Row],[TOTAL CHELTUIELI EURO]]/Data5[[#This Row],[NUMĂRUL PERSOANELOR ÎNSCRISE ÎN LISTELE ELECTORALE]]</f>
        <v>1.2419641058552511</v>
      </c>
      <c r="V572" s="41">
        <f>Data5[[#This Row],[TOTAL CHELTUIELI LEI]]/Data5[[#This Row],[NUMĂRUL PERSOANELOR CARE AU PARTICIPAT LA VOT]]</f>
        <v>11.58137347130762</v>
      </c>
      <c r="W572" s="41">
        <f>Data5[[#This Row],[TOTAL CHELTUIELI EURO]]/Data5[[#This Row],[NUMĂRUL PERSOANELOR CARE AU PARTICIPAT LA VOT]]</f>
        <v>2.3927963205941243</v>
      </c>
      <c r="X572" s="43">
        <v>4.8400999999999996</v>
      </c>
      <c r="Y572" s="114" t="s">
        <v>2889</v>
      </c>
      <c r="Z572" s="44">
        <v>6</v>
      </c>
      <c r="AA572" s="115" t="s">
        <v>3107</v>
      </c>
      <c r="AB572" s="44">
        <v>1</v>
      </c>
      <c r="AC572" s="45"/>
    </row>
    <row r="573" spans="1:29" ht="12" customHeight="1" x14ac:dyDescent="0.2">
      <c r="A573" s="37">
        <v>572</v>
      </c>
      <c r="B573" s="38" t="s">
        <v>12</v>
      </c>
      <c r="C573" s="39" t="s">
        <v>1478</v>
      </c>
      <c r="D573" s="40">
        <v>44101</v>
      </c>
      <c r="E573" s="38">
        <v>1</v>
      </c>
      <c r="F573" s="38"/>
      <c r="G573" s="38" t="s">
        <v>2</v>
      </c>
      <c r="H573" s="38" t="s">
        <v>2</v>
      </c>
      <c r="I573" s="47">
        <v>900</v>
      </c>
      <c r="J573" s="47">
        <v>10610</v>
      </c>
      <c r="K573" s="47">
        <v>0</v>
      </c>
      <c r="L573" s="41">
        <f>SUM(Data5[[#This Row],[CHELTUIELI DE PERSONAL LEI]:[CHELTUIELI DE CAPITAL (ACTIVE NEFINANCIARE ) LEI]])</f>
        <v>11510</v>
      </c>
      <c r="M573" s="41">
        <f>Data5[[#This Row],[TOTAL CHELTUIELI LEI]]/Data5[[#This Row],[CURS VALUTAR EURO BNR 22 07 2020]]</f>
        <v>2378.050040288424</v>
      </c>
      <c r="N573" s="49">
        <v>4077</v>
      </c>
      <c r="O573" s="54"/>
      <c r="P573" s="54">
        <v>961</v>
      </c>
      <c r="Q573" s="54"/>
      <c r="R573" s="54">
        <f>Data5[[#This Row],[PERSOANE ÎNSCRISE ÎN LISTELE ELECTORALE (TURUL 1)            ]]+Data5[[#This Row],[PERSOANE ÎNSCRISE ÎN LISTELE ELECTORALE (TURUL AL 2-LEA)]]</f>
        <v>4077</v>
      </c>
      <c r="S573" s="54">
        <f>Data5[[#This Row],[PERSOANE CARE AU PARTICIPAT LA VOT (TURUL 1)]]+Data5[[#This Row],[PERSOANE CARE AU PARTICIPAT LA VOT  (TURUL AL 2-LEA)]]</f>
        <v>961</v>
      </c>
      <c r="T573" s="41">
        <f>Data5[[#This Row],[TOTAL CHELTUIELI LEI]]/Data5[[#This Row],[NUMĂRUL PERSOANELOR ÎNSCRISE ÎN LISTELE ELECTORALE]]</f>
        <v>2.8231542801079224</v>
      </c>
      <c r="U573" s="41">
        <f>Data5[[#This Row],[TOTAL CHELTUIELI EURO]]/Data5[[#This Row],[NUMĂRUL PERSOANELOR ÎNSCRISE ÎN LISTELE ELECTORALE]]</f>
        <v>0.58328428753701844</v>
      </c>
      <c r="V573" s="41">
        <f>Data5[[#This Row],[TOTAL CHELTUIELI LEI]]/Data5[[#This Row],[NUMĂRUL PERSOANELOR CARE AU PARTICIPAT LA VOT]]</f>
        <v>11.977107180020811</v>
      </c>
      <c r="W573" s="41">
        <f>Data5[[#This Row],[TOTAL CHELTUIELI EURO]]/Data5[[#This Row],[NUMĂRUL PERSOANELOR CARE AU PARTICIPAT LA VOT]]</f>
        <v>2.4745577942647494</v>
      </c>
      <c r="X573" s="43">
        <v>4.8400999999999996</v>
      </c>
      <c r="Y573" s="114" t="s">
        <v>2891</v>
      </c>
      <c r="Z573" s="44">
        <v>2</v>
      </c>
      <c r="AA573" s="115" t="s">
        <v>3105</v>
      </c>
      <c r="AB573" s="44">
        <v>0</v>
      </c>
      <c r="AC573" s="45"/>
    </row>
    <row r="574" spans="1:29" ht="12" customHeight="1" x14ac:dyDescent="0.2">
      <c r="A574" s="37">
        <v>573</v>
      </c>
      <c r="B574" s="38" t="s">
        <v>12</v>
      </c>
      <c r="C574" s="39" t="s">
        <v>1479</v>
      </c>
      <c r="D574" s="40">
        <v>44101</v>
      </c>
      <c r="E574" s="38">
        <v>1</v>
      </c>
      <c r="F574" s="38"/>
      <c r="G574" s="38" t="s">
        <v>2</v>
      </c>
      <c r="H574" s="38" t="s">
        <v>2</v>
      </c>
      <c r="I574" s="47">
        <v>1500</v>
      </c>
      <c r="J574" s="47">
        <v>4004.97</v>
      </c>
      <c r="K574" s="47">
        <v>0</v>
      </c>
      <c r="L574" s="41">
        <f>SUM(Data5[[#This Row],[CHELTUIELI DE PERSONAL LEI]:[CHELTUIELI DE CAPITAL (ACTIVE NEFINANCIARE ) LEI]])</f>
        <v>5504.9699999999993</v>
      </c>
      <c r="M574" s="41">
        <f>Data5[[#This Row],[TOTAL CHELTUIELI LEI]]/Data5[[#This Row],[CURS VALUTAR EURO BNR 22 07 2020]]</f>
        <v>1137.3669965496581</v>
      </c>
      <c r="N574" s="49">
        <v>3124</v>
      </c>
      <c r="O574" s="54"/>
      <c r="P574" s="54">
        <v>1429</v>
      </c>
      <c r="Q574" s="54"/>
      <c r="R574" s="54">
        <f>Data5[[#This Row],[PERSOANE ÎNSCRISE ÎN LISTELE ELECTORALE (TURUL 1)            ]]+Data5[[#This Row],[PERSOANE ÎNSCRISE ÎN LISTELE ELECTORALE (TURUL AL 2-LEA)]]</f>
        <v>3124</v>
      </c>
      <c r="S574" s="54">
        <f>Data5[[#This Row],[PERSOANE CARE AU PARTICIPAT LA VOT (TURUL 1)]]+Data5[[#This Row],[PERSOANE CARE AU PARTICIPAT LA VOT  (TURUL AL 2-LEA)]]</f>
        <v>1429</v>
      </c>
      <c r="T574" s="41">
        <f>Data5[[#This Row],[TOTAL CHELTUIELI LEI]]/Data5[[#This Row],[NUMĂRUL PERSOANELOR ÎNSCRISE ÎN LISTELE ELECTORALE]]</f>
        <v>1.762154289372599</v>
      </c>
      <c r="U574" s="41">
        <f>Data5[[#This Row],[TOTAL CHELTUIELI EURO]]/Data5[[#This Row],[NUMĂRUL PERSOANELOR ÎNSCRISE ÎN LISTELE ELECTORALE]]</f>
        <v>0.36407394255750897</v>
      </c>
      <c r="V574" s="41">
        <f>Data5[[#This Row],[TOTAL CHELTUIELI LEI]]/Data5[[#This Row],[NUMĂRUL PERSOANELOR CARE AU PARTICIPAT LA VOT]]</f>
        <v>3.8523233030090966</v>
      </c>
      <c r="W574" s="41">
        <f>Data5[[#This Row],[TOTAL CHELTUIELI EURO]]/Data5[[#This Row],[NUMĂRUL PERSOANELOR CARE AU PARTICIPAT LA VOT]]</f>
        <v>0.79591812214811619</v>
      </c>
      <c r="X574" s="43">
        <v>4.8400999999999996</v>
      </c>
      <c r="Y574" s="114" t="s">
        <v>2894</v>
      </c>
      <c r="Z574" s="44">
        <v>1</v>
      </c>
      <c r="AA574" s="115" t="s">
        <v>3105</v>
      </c>
      <c r="AB574" s="44">
        <v>0</v>
      </c>
      <c r="AC574" s="45"/>
    </row>
    <row r="575" spans="1:29" ht="12" customHeight="1" x14ac:dyDescent="0.2">
      <c r="A575" s="37">
        <v>574</v>
      </c>
      <c r="B575" s="38" t="s">
        <v>12</v>
      </c>
      <c r="C575" s="39" t="s">
        <v>165</v>
      </c>
      <c r="D575" s="40">
        <v>44101</v>
      </c>
      <c r="E575" s="38">
        <v>1</v>
      </c>
      <c r="F575" s="38"/>
      <c r="G575" s="38" t="s">
        <v>2</v>
      </c>
      <c r="H575" s="38" t="s">
        <v>2</v>
      </c>
      <c r="I575" s="48">
        <v>0</v>
      </c>
      <c r="J575" s="48">
        <v>6588</v>
      </c>
      <c r="K575" s="48">
        <v>0</v>
      </c>
      <c r="L575" s="41">
        <f>SUM(Data5[[#This Row],[CHELTUIELI DE PERSONAL LEI]:[CHELTUIELI DE CAPITAL (ACTIVE NEFINANCIARE ) LEI]])</f>
        <v>6588</v>
      </c>
      <c r="M575" s="41">
        <f>Data5[[#This Row],[TOTAL CHELTUIELI LEI]]/Data5[[#This Row],[CURS VALUTAR EURO BNR 22 07 2020]]</f>
        <v>1361.1289022954072</v>
      </c>
      <c r="N575" s="49">
        <v>1577</v>
      </c>
      <c r="O575" s="54"/>
      <c r="P575" s="54">
        <v>949</v>
      </c>
      <c r="Q575" s="54"/>
      <c r="R575" s="54">
        <f>Data5[[#This Row],[PERSOANE ÎNSCRISE ÎN LISTELE ELECTORALE (TURUL 1)            ]]+Data5[[#This Row],[PERSOANE ÎNSCRISE ÎN LISTELE ELECTORALE (TURUL AL 2-LEA)]]</f>
        <v>1577</v>
      </c>
      <c r="S575" s="54">
        <f>Data5[[#This Row],[PERSOANE CARE AU PARTICIPAT LA VOT (TURUL 1)]]+Data5[[#This Row],[PERSOANE CARE AU PARTICIPAT LA VOT  (TURUL AL 2-LEA)]]</f>
        <v>949</v>
      </c>
      <c r="T575" s="41">
        <f>Data5[[#This Row],[TOTAL CHELTUIELI LEI]]/Data5[[#This Row],[NUMĂRUL PERSOANELOR ÎNSCRISE ÎN LISTELE ELECTORALE]]</f>
        <v>4.1775523145212432</v>
      </c>
      <c r="U575" s="41">
        <f>Data5[[#This Row],[TOTAL CHELTUIELI EURO]]/Data5[[#This Row],[NUMĂRUL PERSOANELOR ÎNSCRISE ÎN LISTELE ELECTORALE]]</f>
        <v>0.86311281058681499</v>
      </c>
      <c r="V575" s="41">
        <f>Data5[[#This Row],[TOTAL CHELTUIELI LEI]]/Data5[[#This Row],[NUMĂRUL PERSOANELOR CARE AU PARTICIPAT LA VOT]]</f>
        <v>6.9420442571127499</v>
      </c>
      <c r="W575" s="41">
        <f>Data5[[#This Row],[TOTAL CHELTUIELI EURO]]/Data5[[#This Row],[NUMĂRUL PERSOANELOR CARE AU PARTICIPAT LA VOT]]</f>
        <v>1.4342770308697652</v>
      </c>
      <c r="X575" s="43">
        <v>4.8400999999999996</v>
      </c>
      <c r="Y575" s="114" t="s">
        <v>2895</v>
      </c>
      <c r="Z575" s="44">
        <v>4</v>
      </c>
      <c r="AA575" s="115" t="s">
        <v>3105</v>
      </c>
      <c r="AB575" s="44">
        <v>0</v>
      </c>
      <c r="AC575" s="45"/>
    </row>
    <row r="576" spans="1:29" ht="12" customHeight="1" x14ac:dyDescent="0.2">
      <c r="A576" s="37">
        <v>575</v>
      </c>
      <c r="B576" s="38" t="s">
        <v>12</v>
      </c>
      <c r="C576" s="39" t="s">
        <v>1480</v>
      </c>
      <c r="D576" s="40">
        <v>44101</v>
      </c>
      <c r="E576" s="38">
        <v>1</v>
      </c>
      <c r="F576" s="38"/>
      <c r="G576" s="38" t="s">
        <v>2</v>
      </c>
      <c r="H576" s="38" t="s">
        <v>2</v>
      </c>
      <c r="I576" s="47">
        <v>0</v>
      </c>
      <c r="J576" s="47">
        <v>7555</v>
      </c>
      <c r="K576" s="47">
        <v>0</v>
      </c>
      <c r="L576" s="41">
        <f>SUM(Data5[[#This Row],[CHELTUIELI DE PERSONAL LEI]:[CHELTUIELI DE CAPITAL (ACTIVE NEFINANCIARE ) LEI]])</f>
        <v>7555</v>
      </c>
      <c r="M576" s="41">
        <f>Data5[[#This Row],[TOTAL CHELTUIELI LEI]]/Data5[[#This Row],[CURS VALUTAR EURO BNR 22 07 2020]]</f>
        <v>1560.9181628478752</v>
      </c>
      <c r="N576" s="49">
        <v>2083</v>
      </c>
      <c r="O576" s="54"/>
      <c r="P576" s="54">
        <v>1227</v>
      </c>
      <c r="Q576" s="54"/>
      <c r="R576" s="54">
        <f>Data5[[#This Row],[PERSOANE ÎNSCRISE ÎN LISTELE ELECTORALE (TURUL 1)            ]]+Data5[[#This Row],[PERSOANE ÎNSCRISE ÎN LISTELE ELECTORALE (TURUL AL 2-LEA)]]</f>
        <v>2083</v>
      </c>
      <c r="S576" s="54">
        <f>Data5[[#This Row],[PERSOANE CARE AU PARTICIPAT LA VOT (TURUL 1)]]+Data5[[#This Row],[PERSOANE CARE AU PARTICIPAT LA VOT  (TURUL AL 2-LEA)]]</f>
        <v>1227</v>
      </c>
      <c r="T576" s="41">
        <f>Data5[[#This Row],[TOTAL CHELTUIELI LEI]]/Data5[[#This Row],[NUMĂRUL PERSOANELOR ÎNSCRISE ÎN LISTELE ELECTORALE]]</f>
        <v>3.626980316850696</v>
      </c>
      <c r="U576" s="41">
        <f>Data5[[#This Row],[TOTAL CHELTUIELI EURO]]/Data5[[#This Row],[NUMĂRUL PERSOANELOR ÎNSCRISE ÎN LISTELE ELECTORALE]]</f>
        <v>0.74936061586551861</v>
      </c>
      <c r="V576" s="41">
        <f>Data5[[#This Row],[TOTAL CHELTUIELI LEI]]/Data5[[#This Row],[NUMĂRUL PERSOANELOR CARE AU PARTICIPAT LA VOT]]</f>
        <v>6.1572942135289326</v>
      </c>
      <c r="W576" s="41">
        <f>Data5[[#This Row],[TOTAL CHELTUIELI EURO]]/Data5[[#This Row],[NUMĂRUL PERSOANELOR CARE AU PARTICIPAT LA VOT]]</f>
        <v>1.2721419420113083</v>
      </c>
      <c r="X576" s="43">
        <v>4.8400999999999996</v>
      </c>
      <c r="Y576" s="114" t="s">
        <v>2884</v>
      </c>
      <c r="Z576" s="44">
        <v>3</v>
      </c>
      <c r="AA576" s="115" t="s">
        <v>3105</v>
      </c>
      <c r="AB576" s="44">
        <v>0</v>
      </c>
      <c r="AC576" s="45"/>
    </row>
    <row r="577" spans="1:29" ht="12" customHeight="1" x14ac:dyDescent="0.2">
      <c r="A577" s="37">
        <v>576</v>
      </c>
      <c r="B577" s="38" t="s">
        <v>12</v>
      </c>
      <c r="C577" s="39" t="s">
        <v>1481</v>
      </c>
      <c r="D577" s="40">
        <v>44101</v>
      </c>
      <c r="E577" s="38">
        <v>1</v>
      </c>
      <c r="F577" s="38"/>
      <c r="G577" s="38" t="s">
        <v>2</v>
      </c>
      <c r="H577" s="38" t="s">
        <v>2</v>
      </c>
      <c r="I577" s="47">
        <v>27674</v>
      </c>
      <c r="J577" s="47">
        <v>9520</v>
      </c>
      <c r="K577" s="47">
        <v>0</v>
      </c>
      <c r="L577" s="41">
        <f>SUM(Data5[[#This Row],[CHELTUIELI DE PERSONAL LEI]:[CHELTUIELI DE CAPITAL (ACTIVE NEFINANCIARE ) LEI]])</f>
        <v>37194</v>
      </c>
      <c r="M577" s="41">
        <f>Data5[[#This Row],[TOTAL CHELTUIELI LEI]]/Data5[[#This Row],[CURS VALUTAR EURO BNR 22 07 2020]]</f>
        <v>7684.5519720666935</v>
      </c>
      <c r="N577" s="49">
        <v>2968</v>
      </c>
      <c r="O577" s="54"/>
      <c r="P577" s="54">
        <v>1620</v>
      </c>
      <c r="Q577" s="54"/>
      <c r="R577" s="54">
        <f>Data5[[#This Row],[PERSOANE ÎNSCRISE ÎN LISTELE ELECTORALE (TURUL 1)            ]]+Data5[[#This Row],[PERSOANE ÎNSCRISE ÎN LISTELE ELECTORALE (TURUL AL 2-LEA)]]</f>
        <v>2968</v>
      </c>
      <c r="S577" s="54">
        <f>Data5[[#This Row],[PERSOANE CARE AU PARTICIPAT LA VOT (TURUL 1)]]+Data5[[#This Row],[PERSOANE CARE AU PARTICIPAT LA VOT  (TURUL AL 2-LEA)]]</f>
        <v>1620</v>
      </c>
      <c r="T577" s="41">
        <f>Data5[[#This Row],[TOTAL CHELTUIELI LEI]]/Data5[[#This Row],[NUMĂRUL PERSOANELOR ÎNSCRISE ÎN LISTELE ELECTORALE]]</f>
        <v>12.531671159029649</v>
      </c>
      <c r="U577" s="41">
        <f>Data5[[#This Row],[TOTAL CHELTUIELI EURO]]/Data5[[#This Row],[NUMĂRUL PERSOANELOR ÎNSCRISE ÎN LISTELE ELECTORALE]]</f>
        <v>2.5891347614779963</v>
      </c>
      <c r="V577" s="41">
        <f>Data5[[#This Row],[TOTAL CHELTUIELI LEI]]/Data5[[#This Row],[NUMĂRUL PERSOANELOR CARE AU PARTICIPAT LA VOT]]</f>
        <v>22.959259259259259</v>
      </c>
      <c r="W577" s="41">
        <f>Data5[[#This Row],[TOTAL CHELTUIELI EURO]]/Data5[[#This Row],[NUMĂRUL PERSOANELOR CARE AU PARTICIPAT LA VOT]]</f>
        <v>4.7435506000411687</v>
      </c>
      <c r="X577" s="43">
        <v>4.8400999999999996</v>
      </c>
      <c r="Y577" s="114" t="s">
        <v>2897</v>
      </c>
      <c r="Z577" s="44">
        <v>12</v>
      </c>
      <c r="AA577" s="115" t="s">
        <v>3108</v>
      </c>
      <c r="AB577" s="44">
        <v>2</v>
      </c>
      <c r="AC577" s="45"/>
    </row>
    <row r="578" spans="1:29" ht="12" customHeight="1" x14ac:dyDescent="0.2">
      <c r="A578" s="37">
        <v>577</v>
      </c>
      <c r="B578" s="38" t="s">
        <v>12</v>
      </c>
      <c r="C578" s="39" t="s">
        <v>1482</v>
      </c>
      <c r="D578" s="40">
        <v>44101</v>
      </c>
      <c r="E578" s="38">
        <v>1</v>
      </c>
      <c r="F578" s="38"/>
      <c r="G578" s="38" t="s">
        <v>2</v>
      </c>
      <c r="H578" s="38" t="s">
        <v>2</v>
      </c>
      <c r="I578" s="47">
        <v>1000</v>
      </c>
      <c r="J578" s="47">
        <v>2190.5</v>
      </c>
      <c r="K578" s="47">
        <v>0</v>
      </c>
      <c r="L578" s="41">
        <f>SUM(Data5[[#This Row],[CHELTUIELI DE PERSONAL LEI]:[CHELTUIELI DE CAPITAL (ACTIVE NEFINANCIARE ) LEI]])</f>
        <v>3190.5</v>
      </c>
      <c r="M578" s="41">
        <f>Data5[[#This Row],[TOTAL CHELTUIELI LEI]]/Data5[[#This Row],[CURS VALUTAR EURO BNR 22 07 2020]]</f>
        <v>659.18059544224297</v>
      </c>
      <c r="N578" s="49">
        <v>2119</v>
      </c>
      <c r="O578" s="54"/>
      <c r="P578" s="54">
        <v>1282</v>
      </c>
      <c r="Q578" s="54"/>
      <c r="R578" s="54">
        <f>Data5[[#This Row],[PERSOANE ÎNSCRISE ÎN LISTELE ELECTORALE (TURUL 1)            ]]+Data5[[#This Row],[PERSOANE ÎNSCRISE ÎN LISTELE ELECTORALE (TURUL AL 2-LEA)]]</f>
        <v>2119</v>
      </c>
      <c r="S578" s="54">
        <f>Data5[[#This Row],[PERSOANE CARE AU PARTICIPAT LA VOT (TURUL 1)]]+Data5[[#This Row],[PERSOANE CARE AU PARTICIPAT LA VOT  (TURUL AL 2-LEA)]]</f>
        <v>1282</v>
      </c>
      <c r="T578" s="41">
        <f>Data5[[#This Row],[TOTAL CHELTUIELI LEI]]/Data5[[#This Row],[NUMĂRUL PERSOANELOR ÎNSCRISE ÎN LISTELE ELECTORALE]]</f>
        <v>1.505663048607834</v>
      </c>
      <c r="U578" s="41">
        <f>Data5[[#This Row],[TOTAL CHELTUIELI EURO]]/Data5[[#This Row],[NUMĂRUL PERSOANELOR ÎNSCRISE ÎN LISTELE ELECTORALE]]</f>
        <v>0.31108097944419205</v>
      </c>
      <c r="V578" s="41">
        <f>Data5[[#This Row],[TOTAL CHELTUIELI LEI]]/Data5[[#This Row],[NUMĂRUL PERSOANELOR CARE AU PARTICIPAT LA VOT]]</f>
        <v>2.4886895475819033</v>
      </c>
      <c r="W578" s="41">
        <f>Data5[[#This Row],[TOTAL CHELTUIELI EURO]]/Data5[[#This Row],[NUMĂRUL PERSOANELOR CARE AU PARTICIPAT LA VOT]]</f>
        <v>0.51418143170221764</v>
      </c>
      <c r="X578" s="43">
        <v>4.8400999999999996</v>
      </c>
      <c r="Y578" s="114" t="s">
        <v>2894</v>
      </c>
      <c r="Z578" s="44">
        <v>1</v>
      </c>
      <c r="AA578" s="115" t="s">
        <v>3105</v>
      </c>
      <c r="AB578" s="44">
        <v>0</v>
      </c>
      <c r="AC578" s="45"/>
    </row>
    <row r="579" spans="1:29" ht="12" customHeight="1" x14ac:dyDescent="0.2">
      <c r="A579" s="37">
        <v>578</v>
      </c>
      <c r="B579" s="38" t="s">
        <v>12</v>
      </c>
      <c r="C579" s="39" t="s">
        <v>1483</v>
      </c>
      <c r="D579" s="40">
        <v>44101</v>
      </c>
      <c r="E579" s="38">
        <v>1</v>
      </c>
      <c r="F579" s="38"/>
      <c r="G579" s="38" t="s">
        <v>2</v>
      </c>
      <c r="H579" s="38" t="s">
        <v>2</v>
      </c>
      <c r="I579" s="47">
        <v>2500</v>
      </c>
      <c r="J579" s="47">
        <v>7494</v>
      </c>
      <c r="K579" s="47">
        <v>0</v>
      </c>
      <c r="L579" s="41">
        <f>SUM(Data5[[#This Row],[CHELTUIELI DE PERSONAL LEI]:[CHELTUIELI DE CAPITAL (ACTIVE NEFINANCIARE ) LEI]])</f>
        <v>9994</v>
      </c>
      <c r="M579" s="41">
        <f>Data5[[#This Row],[TOTAL CHELTUIELI LEI]]/Data5[[#This Row],[CURS VALUTAR EURO BNR 22 07 2020]]</f>
        <v>2064.8333712113385</v>
      </c>
      <c r="N579" s="49">
        <v>3591</v>
      </c>
      <c r="O579" s="54"/>
      <c r="P579" s="54">
        <v>1770</v>
      </c>
      <c r="Q579" s="54"/>
      <c r="R579" s="54">
        <f>Data5[[#This Row],[PERSOANE ÎNSCRISE ÎN LISTELE ELECTORALE (TURUL 1)            ]]+Data5[[#This Row],[PERSOANE ÎNSCRISE ÎN LISTELE ELECTORALE (TURUL AL 2-LEA)]]</f>
        <v>3591</v>
      </c>
      <c r="S579" s="54">
        <f>Data5[[#This Row],[PERSOANE CARE AU PARTICIPAT LA VOT (TURUL 1)]]+Data5[[#This Row],[PERSOANE CARE AU PARTICIPAT LA VOT  (TURUL AL 2-LEA)]]</f>
        <v>1770</v>
      </c>
      <c r="T579" s="41">
        <f>Data5[[#This Row],[TOTAL CHELTUIELI LEI]]/Data5[[#This Row],[NUMĂRUL PERSOANELOR ÎNSCRISE ÎN LISTELE ELECTORALE]]</f>
        <v>2.7830687830687832</v>
      </c>
      <c r="U579" s="41">
        <f>Data5[[#This Row],[TOTAL CHELTUIELI EURO]]/Data5[[#This Row],[NUMĂRUL PERSOANELOR ÎNSCRISE ÎN LISTELE ELECTORALE]]</f>
        <v>0.57500233116439392</v>
      </c>
      <c r="V579" s="41">
        <f>Data5[[#This Row],[TOTAL CHELTUIELI LEI]]/Data5[[#This Row],[NUMĂRUL PERSOANELOR CARE AU PARTICIPAT LA VOT]]</f>
        <v>5.6463276836158194</v>
      </c>
      <c r="W579" s="41">
        <f>Data5[[#This Row],[TOTAL CHELTUIELI EURO]]/Data5[[#This Row],[NUMĂRUL PERSOANELOR CARE AU PARTICIPAT LA VOT]]</f>
        <v>1.1665725261081008</v>
      </c>
      <c r="X579" s="43">
        <v>4.8400999999999996</v>
      </c>
      <c r="Y579" s="114" t="s">
        <v>2891</v>
      </c>
      <c r="Z579" s="44">
        <v>2</v>
      </c>
      <c r="AA579" s="115" t="s">
        <v>3105</v>
      </c>
      <c r="AB579" s="44">
        <v>0</v>
      </c>
      <c r="AC579" s="45"/>
    </row>
    <row r="580" spans="1:29" ht="12" customHeight="1" x14ac:dyDescent="0.2">
      <c r="A580" s="37">
        <v>579</v>
      </c>
      <c r="B580" s="38" t="s">
        <v>12</v>
      </c>
      <c r="C580" s="39" t="s">
        <v>1484</v>
      </c>
      <c r="D580" s="40">
        <v>44101</v>
      </c>
      <c r="E580" s="38">
        <v>1</v>
      </c>
      <c r="F580" s="38"/>
      <c r="G580" s="38" t="s">
        <v>2</v>
      </c>
      <c r="H580" s="38" t="s">
        <v>2</v>
      </c>
      <c r="I580" s="50">
        <v>2019</v>
      </c>
      <c r="J580" s="50">
        <v>421</v>
      </c>
      <c r="K580" s="50">
        <v>0</v>
      </c>
      <c r="L580" s="41">
        <f>SUM(Data5[[#This Row],[CHELTUIELI DE PERSONAL LEI]:[CHELTUIELI DE CAPITAL (ACTIVE NEFINANCIARE ) LEI]])</f>
        <v>2440</v>
      </c>
      <c r="M580" s="41">
        <f>Data5[[#This Row],[TOTAL CHELTUIELI LEI]]/Data5[[#This Row],[CURS VALUTAR EURO BNR 22 07 2020]]</f>
        <v>504.12181566496565</v>
      </c>
      <c r="N580" s="49">
        <v>2452</v>
      </c>
      <c r="O580" s="54"/>
      <c r="P580" s="54">
        <v>1515</v>
      </c>
      <c r="Q580" s="54"/>
      <c r="R580" s="54">
        <f>Data5[[#This Row],[PERSOANE ÎNSCRISE ÎN LISTELE ELECTORALE (TURUL 1)            ]]+Data5[[#This Row],[PERSOANE ÎNSCRISE ÎN LISTELE ELECTORALE (TURUL AL 2-LEA)]]</f>
        <v>2452</v>
      </c>
      <c r="S580" s="54">
        <f>Data5[[#This Row],[PERSOANE CARE AU PARTICIPAT LA VOT (TURUL 1)]]+Data5[[#This Row],[PERSOANE CARE AU PARTICIPAT LA VOT  (TURUL AL 2-LEA)]]</f>
        <v>1515</v>
      </c>
      <c r="T580" s="41">
        <f>Data5[[#This Row],[TOTAL CHELTUIELI LEI]]/Data5[[#This Row],[NUMĂRUL PERSOANELOR ÎNSCRISE ÎN LISTELE ELECTORALE]]</f>
        <v>0.9951060358890701</v>
      </c>
      <c r="U580" s="41">
        <f>Data5[[#This Row],[TOTAL CHELTUIELI EURO]]/Data5[[#This Row],[NUMĂRUL PERSOANELOR ÎNSCRISE ÎN LISTELE ELECTORALE]]</f>
        <v>0.20559617278342807</v>
      </c>
      <c r="V580" s="41">
        <f>Data5[[#This Row],[TOTAL CHELTUIELI LEI]]/Data5[[#This Row],[NUMĂRUL PERSOANELOR CARE AU PARTICIPAT LA VOT]]</f>
        <v>1.6105610561056105</v>
      </c>
      <c r="W580" s="41">
        <f>Data5[[#This Row],[TOTAL CHELTUIELI EURO]]/Data5[[#This Row],[NUMĂRUL PERSOANELOR CARE AU PARTICIPAT LA VOT]]</f>
        <v>0.33275367370624798</v>
      </c>
      <c r="X580" s="43">
        <v>4.8400999999999996</v>
      </c>
      <c r="Y580" s="114" t="s">
        <v>2894</v>
      </c>
      <c r="Z580" s="44">
        <v>1</v>
      </c>
      <c r="AA580" s="115" t="s">
        <v>3105</v>
      </c>
      <c r="AB580" s="44">
        <v>0</v>
      </c>
      <c r="AC580" s="45"/>
    </row>
    <row r="581" spans="1:29" ht="12" customHeight="1" x14ac:dyDescent="0.2">
      <c r="A581" s="37">
        <v>580</v>
      </c>
      <c r="B581" s="38" t="s">
        <v>12</v>
      </c>
      <c r="C581" s="39" t="s">
        <v>1485</v>
      </c>
      <c r="D581" s="40">
        <v>44101</v>
      </c>
      <c r="E581" s="38">
        <v>1</v>
      </c>
      <c r="F581" s="38"/>
      <c r="G581" s="38" t="s">
        <v>2</v>
      </c>
      <c r="H581" s="38" t="s">
        <v>2</v>
      </c>
      <c r="I581" s="48">
        <v>3272</v>
      </c>
      <c r="J581" s="48">
        <v>1762</v>
      </c>
      <c r="K581" s="48">
        <v>0</v>
      </c>
      <c r="L581" s="41">
        <f>SUM(Data5[[#This Row],[CHELTUIELI DE PERSONAL LEI]:[CHELTUIELI DE CAPITAL (ACTIVE NEFINANCIARE ) LEI]])</f>
        <v>5034</v>
      </c>
      <c r="M581" s="41">
        <f>Data5[[#This Row],[TOTAL CHELTUIELI LEI]]/Data5[[#This Row],[CURS VALUTAR EURO BNR 22 07 2020]]</f>
        <v>1040.0611557612447</v>
      </c>
      <c r="N581" s="49">
        <v>3266</v>
      </c>
      <c r="O581" s="54"/>
      <c r="P581" s="54">
        <v>1630</v>
      </c>
      <c r="Q581" s="54"/>
      <c r="R581" s="54">
        <f>Data5[[#This Row],[PERSOANE ÎNSCRISE ÎN LISTELE ELECTORALE (TURUL 1)            ]]+Data5[[#This Row],[PERSOANE ÎNSCRISE ÎN LISTELE ELECTORALE (TURUL AL 2-LEA)]]</f>
        <v>3266</v>
      </c>
      <c r="S581" s="54">
        <f>Data5[[#This Row],[PERSOANE CARE AU PARTICIPAT LA VOT (TURUL 1)]]+Data5[[#This Row],[PERSOANE CARE AU PARTICIPAT LA VOT  (TURUL AL 2-LEA)]]</f>
        <v>1630</v>
      </c>
      <c r="T581" s="41">
        <f>Data5[[#This Row],[TOTAL CHELTUIELI LEI]]/Data5[[#This Row],[NUMĂRUL PERSOANELOR ÎNSCRISE ÎN LISTELE ELECTORALE]]</f>
        <v>1.5413349663196572</v>
      </c>
      <c r="U581" s="41">
        <f>Data5[[#This Row],[TOTAL CHELTUIELI EURO]]/Data5[[#This Row],[NUMĂRUL PERSOANELOR ÎNSCRISE ÎN LISTELE ELECTORALE]]</f>
        <v>0.3184510581020345</v>
      </c>
      <c r="V581" s="41">
        <f>Data5[[#This Row],[TOTAL CHELTUIELI LEI]]/Data5[[#This Row],[NUMĂRUL PERSOANELOR CARE AU PARTICIPAT LA VOT]]</f>
        <v>3.0883435582822085</v>
      </c>
      <c r="W581" s="41">
        <f>Data5[[#This Row],[TOTAL CHELTUIELI EURO]]/Data5[[#This Row],[NUMĂRUL PERSOANELOR CARE AU PARTICIPAT LA VOT]]</f>
        <v>0.63807432868788017</v>
      </c>
      <c r="X581" s="43">
        <v>4.8400999999999996</v>
      </c>
      <c r="Y581" s="114" t="s">
        <v>2894</v>
      </c>
      <c r="Z581" s="44">
        <v>1</v>
      </c>
      <c r="AA581" s="115" t="s">
        <v>3105</v>
      </c>
      <c r="AB581" s="44">
        <v>0</v>
      </c>
      <c r="AC581" s="45"/>
    </row>
    <row r="582" spans="1:29" ht="12" customHeight="1" x14ac:dyDescent="0.2">
      <c r="A582" s="37">
        <v>581</v>
      </c>
      <c r="B582" s="38" t="s">
        <v>12</v>
      </c>
      <c r="C582" s="39" t="s">
        <v>1486</v>
      </c>
      <c r="D582" s="40">
        <v>44101</v>
      </c>
      <c r="E582" s="38">
        <v>1</v>
      </c>
      <c r="F582" s="38"/>
      <c r="G582" s="38" t="s">
        <v>2</v>
      </c>
      <c r="H582" s="38" t="s">
        <v>2</v>
      </c>
      <c r="I582" s="47">
        <v>4000</v>
      </c>
      <c r="J582" s="47">
        <v>11736.25</v>
      </c>
      <c r="K582" s="47">
        <v>0</v>
      </c>
      <c r="L582" s="41">
        <f>SUM(Data5[[#This Row],[CHELTUIELI DE PERSONAL LEI]:[CHELTUIELI DE CAPITAL (ACTIVE NEFINANCIARE ) LEI]])</f>
        <v>15736.25</v>
      </c>
      <c r="M582" s="41">
        <f>Data5[[#This Row],[TOTAL CHELTUIELI LEI]]/Data5[[#This Row],[CURS VALUTAR EURO BNR 22 07 2020]]</f>
        <v>3251.2241482613999</v>
      </c>
      <c r="N582" s="49">
        <v>2783</v>
      </c>
      <c r="O582" s="54"/>
      <c r="P582" s="54">
        <v>1367</v>
      </c>
      <c r="Q582" s="54"/>
      <c r="R582" s="54">
        <f>Data5[[#This Row],[PERSOANE ÎNSCRISE ÎN LISTELE ELECTORALE (TURUL 1)            ]]+Data5[[#This Row],[PERSOANE ÎNSCRISE ÎN LISTELE ELECTORALE (TURUL AL 2-LEA)]]</f>
        <v>2783</v>
      </c>
      <c r="S582" s="54">
        <f>Data5[[#This Row],[PERSOANE CARE AU PARTICIPAT LA VOT (TURUL 1)]]+Data5[[#This Row],[PERSOANE CARE AU PARTICIPAT LA VOT  (TURUL AL 2-LEA)]]</f>
        <v>1367</v>
      </c>
      <c r="T582" s="41">
        <f>Data5[[#This Row],[TOTAL CHELTUIELI LEI]]/Data5[[#This Row],[NUMĂRUL PERSOANELOR ÎNSCRISE ÎN LISTELE ELECTORALE]]</f>
        <v>5.6544196909809559</v>
      </c>
      <c r="U582" s="41">
        <f>Data5[[#This Row],[TOTAL CHELTUIELI EURO]]/Data5[[#This Row],[NUMĂRUL PERSOANELOR ÎNSCRISE ÎN LISTELE ELECTORALE]]</f>
        <v>1.1682443939135465</v>
      </c>
      <c r="V582" s="41">
        <f>Data5[[#This Row],[TOTAL CHELTUIELI LEI]]/Data5[[#This Row],[NUMĂRUL PERSOANELOR CARE AU PARTICIPAT LA VOT]]</f>
        <v>11.511521580102414</v>
      </c>
      <c r="W582" s="41">
        <f>Data5[[#This Row],[TOTAL CHELTUIELI EURO]]/Data5[[#This Row],[NUMĂRUL PERSOANELOR CARE AU PARTICIPAT LA VOT]]</f>
        <v>2.378364409847403</v>
      </c>
      <c r="X582" s="43">
        <v>4.8400999999999996</v>
      </c>
      <c r="Y582" s="114" t="s">
        <v>2892</v>
      </c>
      <c r="Z582" s="44">
        <v>5</v>
      </c>
      <c r="AA582" s="115" t="s">
        <v>3107</v>
      </c>
      <c r="AB582" s="44">
        <v>1</v>
      </c>
      <c r="AC582" s="45"/>
    </row>
    <row r="583" spans="1:29" ht="12" customHeight="1" x14ac:dyDescent="0.2">
      <c r="A583" s="37">
        <v>582</v>
      </c>
      <c r="B583" s="38" t="s">
        <v>12</v>
      </c>
      <c r="C583" s="39" t="s">
        <v>1487</v>
      </c>
      <c r="D583" s="40">
        <v>44101</v>
      </c>
      <c r="E583" s="38">
        <v>1</v>
      </c>
      <c r="F583" s="38"/>
      <c r="G583" s="38" t="s">
        <v>2</v>
      </c>
      <c r="H583" s="38" t="s">
        <v>2</v>
      </c>
      <c r="I583" s="47">
        <v>4800</v>
      </c>
      <c r="J583" s="47">
        <v>13823</v>
      </c>
      <c r="K583" s="47">
        <v>0</v>
      </c>
      <c r="L583" s="41">
        <f>SUM(Data5[[#This Row],[CHELTUIELI DE PERSONAL LEI]:[CHELTUIELI DE CAPITAL (ACTIVE NEFINANCIARE ) LEI]])</f>
        <v>18623</v>
      </c>
      <c r="M583" s="41">
        <f>Data5[[#This Row],[TOTAL CHELTUIELI LEI]]/Data5[[#This Row],[CURS VALUTAR EURO BNR 22 07 2020]]</f>
        <v>3847.6477758723995</v>
      </c>
      <c r="N583" s="49">
        <v>4419</v>
      </c>
      <c r="O583" s="54"/>
      <c r="P583" s="54">
        <v>2302</v>
      </c>
      <c r="Q583" s="54"/>
      <c r="R583" s="54">
        <f>Data5[[#This Row],[PERSOANE ÎNSCRISE ÎN LISTELE ELECTORALE (TURUL 1)            ]]+Data5[[#This Row],[PERSOANE ÎNSCRISE ÎN LISTELE ELECTORALE (TURUL AL 2-LEA)]]</f>
        <v>4419</v>
      </c>
      <c r="S583" s="54">
        <f>Data5[[#This Row],[PERSOANE CARE AU PARTICIPAT LA VOT (TURUL 1)]]+Data5[[#This Row],[PERSOANE CARE AU PARTICIPAT LA VOT  (TURUL AL 2-LEA)]]</f>
        <v>2302</v>
      </c>
      <c r="T583" s="41">
        <f>Data5[[#This Row],[TOTAL CHELTUIELI LEI]]/Data5[[#This Row],[NUMĂRUL PERSOANELOR ÎNSCRISE ÎN LISTELE ELECTORALE]]</f>
        <v>4.2143018782529982</v>
      </c>
      <c r="U583" s="41">
        <f>Data5[[#This Row],[TOTAL CHELTUIELI EURO]]/Data5[[#This Row],[NUMĂRUL PERSOANELOR ÎNSCRISE ÎN LISTELE ELECTORALE]]</f>
        <v>0.87070553878081003</v>
      </c>
      <c r="V583" s="41">
        <f>Data5[[#This Row],[TOTAL CHELTUIELI LEI]]/Data5[[#This Row],[NUMĂRUL PERSOANELOR CARE AU PARTICIPAT LA VOT]]</f>
        <v>8.0899218071242398</v>
      </c>
      <c r="W583" s="41">
        <f>Data5[[#This Row],[TOTAL CHELTUIELI EURO]]/Data5[[#This Row],[NUMĂRUL PERSOANELOR CARE AU PARTICIPAT LA VOT]]</f>
        <v>1.6714369139324063</v>
      </c>
      <c r="X583" s="43">
        <v>4.8400999999999996</v>
      </c>
      <c r="Y583" s="114" t="s">
        <v>2895</v>
      </c>
      <c r="Z583" s="44">
        <v>4</v>
      </c>
      <c r="AA583" s="115" t="s">
        <v>3105</v>
      </c>
      <c r="AB583" s="44">
        <v>0</v>
      </c>
      <c r="AC583" s="45"/>
    </row>
    <row r="584" spans="1:29" ht="12" customHeight="1" x14ac:dyDescent="0.2">
      <c r="A584" s="37">
        <v>583</v>
      </c>
      <c r="B584" s="38" t="s">
        <v>12</v>
      </c>
      <c r="C584" s="39" t="s">
        <v>1488</v>
      </c>
      <c r="D584" s="40">
        <v>44101</v>
      </c>
      <c r="E584" s="38">
        <v>1</v>
      </c>
      <c r="F584" s="38"/>
      <c r="G584" s="38" t="s">
        <v>2</v>
      </c>
      <c r="H584" s="38" t="s">
        <v>2</v>
      </c>
      <c r="I584" s="48">
        <v>3970</v>
      </c>
      <c r="J584" s="48">
        <v>2502.2199999999998</v>
      </c>
      <c r="K584" s="48">
        <v>0</v>
      </c>
      <c r="L584" s="41">
        <f>SUM(Data5[[#This Row],[CHELTUIELI DE PERSONAL LEI]:[CHELTUIELI DE CAPITAL (ACTIVE NEFINANCIARE ) LEI]])</f>
        <v>6472.2199999999993</v>
      </c>
      <c r="M584" s="41">
        <f>Data5[[#This Row],[TOTAL CHELTUIELI LEI]]/Data5[[#This Row],[CURS VALUTAR EURO BNR 22 07 2020]]</f>
        <v>1337.2079089275014</v>
      </c>
      <c r="N584" s="49">
        <v>3991</v>
      </c>
      <c r="O584" s="54"/>
      <c r="P584" s="54">
        <v>1995</v>
      </c>
      <c r="Q584" s="54"/>
      <c r="R584" s="54">
        <f>Data5[[#This Row],[PERSOANE ÎNSCRISE ÎN LISTELE ELECTORALE (TURUL 1)            ]]+Data5[[#This Row],[PERSOANE ÎNSCRISE ÎN LISTELE ELECTORALE (TURUL AL 2-LEA)]]</f>
        <v>3991</v>
      </c>
      <c r="S584" s="54">
        <f>Data5[[#This Row],[PERSOANE CARE AU PARTICIPAT LA VOT (TURUL 1)]]+Data5[[#This Row],[PERSOANE CARE AU PARTICIPAT LA VOT  (TURUL AL 2-LEA)]]</f>
        <v>1995</v>
      </c>
      <c r="T584" s="41">
        <f>Data5[[#This Row],[TOTAL CHELTUIELI LEI]]/Data5[[#This Row],[NUMĂRUL PERSOANELOR ÎNSCRISE ÎN LISTELE ELECTORALE]]</f>
        <v>1.6217038336256575</v>
      </c>
      <c r="U584" s="41">
        <f>Data5[[#This Row],[TOTAL CHELTUIELI EURO]]/Data5[[#This Row],[NUMĂRUL PERSOANELOR ÎNSCRISE ÎN LISTELE ELECTORALE]]</f>
        <v>0.3350558529009024</v>
      </c>
      <c r="V584" s="41">
        <f>Data5[[#This Row],[TOTAL CHELTUIELI LEI]]/Data5[[#This Row],[NUMĂRUL PERSOANELOR CARE AU PARTICIPAT LA VOT]]</f>
        <v>3.2442205513784459</v>
      </c>
      <c r="W584" s="41">
        <f>Data5[[#This Row],[TOTAL CHELTUIELI EURO]]/Data5[[#This Row],[NUMĂRUL PERSOANELOR CARE AU PARTICIPAT LA VOT]]</f>
        <v>0.67027965359774511</v>
      </c>
      <c r="X584" s="43">
        <v>4.8400999999999996</v>
      </c>
      <c r="Y584" s="114" t="s">
        <v>2894</v>
      </c>
      <c r="Z584" s="44">
        <v>1</v>
      </c>
      <c r="AA584" s="115" t="s">
        <v>3105</v>
      </c>
      <c r="AB584" s="44">
        <v>0</v>
      </c>
      <c r="AC584" s="45"/>
    </row>
    <row r="585" spans="1:29" ht="12" customHeight="1" x14ac:dyDescent="0.2">
      <c r="A585" s="37">
        <v>584</v>
      </c>
      <c r="B585" s="38" t="s">
        <v>12</v>
      </c>
      <c r="C585" s="39" t="s">
        <v>1276</v>
      </c>
      <c r="D585" s="40">
        <v>44101</v>
      </c>
      <c r="E585" s="38">
        <v>1</v>
      </c>
      <c r="F585" s="38"/>
      <c r="G585" s="38" t="s">
        <v>2</v>
      </c>
      <c r="H585" s="38" t="s">
        <v>2</v>
      </c>
      <c r="I585" s="47">
        <v>6000</v>
      </c>
      <c r="J585" s="47">
        <v>7121</v>
      </c>
      <c r="K585" s="47">
        <v>0</v>
      </c>
      <c r="L585" s="41">
        <f>SUM(Data5[[#This Row],[CHELTUIELI DE PERSONAL LEI]:[CHELTUIELI DE CAPITAL (ACTIVE NEFINANCIARE ) LEI]])</f>
        <v>13121</v>
      </c>
      <c r="M585" s="41">
        <f>Data5[[#This Row],[TOTAL CHELTUIELI LEI]]/Data5[[#This Row],[CURS VALUTAR EURO BNR 22 07 2020]]</f>
        <v>2710.8944030082025</v>
      </c>
      <c r="N585" s="49">
        <v>5097</v>
      </c>
      <c r="O585" s="54"/>
      <c r="P585" s="54">
        <v>2280</v>
      </c>
      <c r="Q585" s="54"/>
      <c r="R585" s="54">
        <f>Data5[[#This Row],[PERSOANE ÎNSCRISE ÎN LISTELE ELECTORALE (TURUL 1)            ]]+Data5[[#This Row],[PERSOANE ÎNSCRISE ÎN LISTELE ELECTORALE (TURUL AL 2-LEA)]]</f>
        <v>5097</v>
      </c>
      <c r="S585" s="54">
        <f>Data5[[#This Row],[PERSOANE CARE AU PARTICIPAT LA VOT (TURUL 1)]]+Data5[[#This Row],[PERSOANE CARE AU PARTICIPAT LA VOT  (TURUL AL 2-LEA)]]</f>
        <v>2280</v>
      </c>
      <c r="T585" s="41">
        <f>Data5[[#This Row],[TOTAL CHELTUIELI LEI]]/Data5[[#This Row],[NUMĂRUL PERSOANELOR ÎNSCRISE ÎN LISTELE ELECTORALE]]</f>
        <v>2.5742593682558366</v>
      </c>
      <c r="U585" s="41">
        <f>Data5[[#This Row],[TOTAL CHELTUIELI EURO]]/Data5[[#This Row],[NUMĂRUL PERSOANELOR ÎNSCRISE ÎN LISTELE ELECTORALE]]</f>
        <v>0.53186078144167204</v>
      </c>
      <c r="V585" s="41">
        <f>Data5[[#This Row],[TOTAL CHELTUIELI LEI]]/Data5[[#This Row],[NUMĂRUL PERSOANELOR CARE AU PARTICIPAT LA VOT]]</f>
        <v>5.7548245614035087</v>
      </c>
      <c r="W585" s="41">
        <f>Data5[[#This Row],[TOTAL CHELTUIELI EURO]]/Data5[[#This Row],[NUMĂRUL PERSOANELOR CARE AU PARTICIPAT LA VOT]]</f>
        <v>1.1889887732492117</v>
      </c>
      <c r="X585" s="43">
        <v>4.8400999999999996</v>
      </c>
      <c r="Y585" s="114" t="s">
        <v>2891</v>
      </c>
      <c r="Z585" s="44">
        <v>2</v>
      </c>
      <c r="AA585" s="115" t="s">
        <v>3105</v>
      </c>
      <c r="AB585" s="44">
        <v>0</v>
      </c>
      <c r="AC585" s="45"/>
    </row>
    <row r="586" spans="1:29" ht="12" customHeight="1" x14ac:dyDescent="0.2">
      <c r="A586" s="37">
        <v>585</v>
      </c>
      <c r="B586" s="38" t="s">
        <v>12</v>
      </c>
      <c r="C586" s="39" t="s">
        <v>1489</v>
      </c>
      <c r="D586" s="40">
        <v>44101</v>
      </c>
      <c r="E586" s="38">
        <v>1</v>
      </c>
      <c r="F586" s="38"/>
      <c r="G586" s="38" t="s">
        <v>2</v>
      </c>
      <c r="H586" s="38" t="s">
        <v>2</v>
      </c>
      <c r="I586" s="47">
        <v>3391.2</v>
      </c>
      <c r="J586" s="47">
        <v>12102.3</v>
      </c>
      <c r="K586" s="47">
        <v>0</v>
      </c>
      <c r="L586" s="41">
        <f>SUM(Data5[[#This Row],[CHELTUIELI DE PERSONAL LEI]:[CHELTUIELI DE CAPITAL (ACTIVE NEFINANCIARE ) LEI]])</f>
        <v>15493.5</v>
      </c>
      <c r="M586" s="41">
        <f>Data5[[#This Row],[TOTAL CHELTUIELI LEI]]/Data5[[#This Row],[CURS VALUTAR EURO BNR 22 07 2020]]</f>
        <v>3201.0702258217807</v>
      </c>
      <c r="N586" s="49">
        <v>2157</v>
      </c>
      <c r="O586" s="54"/>
      <c r="P586" s="54">
        <v>1182</v>
      </c>
      <c r="Q586" s="54"/>
      <c r="R586" s="54">
        <f>Data5[[#This Row],[PERSOANE ÎNSCRISE ÎN LISTELE ELECTORALE (TURUL 1)            ]]+Data5[[#This Row],[PERSOANE ÎNSCRISE ÎN LISTELE ELECTORALE (TURUL AL 2-LEA)]]</f>
        <v>2157</v>
      </c>
      <c r="S586" s="54">
        <f>Data5[[#This Row],[PERSOANE CARE AU PARTICIPAT LA VOT (TURUL 1)]]+Data5[[#This Row],[PERSOANE CARE AU PARTICIPAT LA VOT  (TURUL AL 2-LEA)]]</f>
        <v>1182</v>
      </c>
      <c r="T586" s="41">
        <f>Data5[[#This Row],[TOTAL CHELTUIELI LEI]]/Data5[[#This Row],[NUMĂRUL PERSOANELOR ÎNSCRISE ÎN LISTELE ELECTORALE]]</f>
        <v>7.1828929068150211</v>
      </c>
      <c r="U586" s="41">
        <f>Data5[[#This Row],[TOTAL CHELTUIELI EURO]]/Data5[[#This Row],[NUMĂRUL PERSOANELOR ÎNSCRISE ÎN LISTELE ELECTORALE]]</f>
        <v>1.4840381204551603</v>
      </c>
      <c r="V586" s="41">
        <f>Data5[[#This Row],[TOTAL CHELTUIELI LEI]]/Data5[[#This Row],[NUMĂRUL PERSOANELOR CARE AU PARTICIPAT LA VOT]]</f>
        <v>13.107868020304569</v>
      </c>
      <c r="W586" s="41">
        <f>Data5[[#This Row],[TOTAL CHELTUIELI EURO]]/Data5[[#This Row],[NUMĂRUL PERSOANELOR CARE AU PARTICIPAT LA VOT]]</f>
        <v>2.7081812401199499</v>
      </c>
      <c r="X586" s="43">
        <v>4.8400999999999996</v>
      </c>
      <c r="Y586" s="114" t="s">
        <v>2886</v>
      </c>
      <c r="Z586" s="44">
        <v>7</v>
      </c>
      <c r="AA586" s="115" t="s">
        <v>3107</v>
      </c>
      <c r="AB586" s="44">
        <v>1</v>
      </c>
      <c r="AC586" s="45"/>
    </row>
    <row r="587" spans="1:29" ht="12" customHeight="1" x14ac:dyDescent="0.2">
      <c r="A587" s="37">
        <v>586</v>
      </c>
      <c r="B587" s="38" t="s">
        <v>12</v>
      </c>
      <c r="C587" s="39" t="s">
        <v>1490</v>
      </c>
      <c r="D587" s="40">
        <v>44101</v>
      </c>
      <c r="E587" s="38">
        <v>1</v>
      </c>
      <c r="F587" s="38"/>
      <c r="G587" s="38" t="s">
        <v>2</v>
      </c>
      <c r="H587" s="38" t="s">
        <v>2</v>
      </c>
      <c r="I587" s="48">
        <v>2250</v>
      </c>
      <c r="J587" s="48">
        <v>4605</v>
      </c>
      <c r="K587" s="48">
        <v>0</v>
      </c>
      <c r="L587" s="41">
        <f>SUM(Data5[[#This Row],[CHELTUIELI DE PERSONAL LEI]:[CHELTUIELI DE CAPITAL (ACTIVE NEFINANCIARE ) LEI]])</f>
        <v>6855</v>
      </c>
      <c r="M587" s="41">
        <f>Data5[[#This Row],[TOTAL CHELTUIELI LEI]]/Data5[[#This Row],[CURS VALUTAR EURO BNR 22 07 2020]]</f>
        <v>1416.2930517964505</v>
      </c>
      <c r="N587" s="49">
        <v>1700</v>
      </c>
      <c r="O587" s="54"/>
      <c r="P587" s="54">
        <v>1089</v>
      </c>
      <c r="Q587" s="54"/>
      <c r="R587" s="54">
        <f>Data5[[#This Row],[PERSOANE ÎNSCRISE ÎN LISTELE ELECTORALE (TURUL 1)            ]]+Data5[[#This Row],[PERSOANE ÎNSCRISE ÎN LISTELE ELECTORALE (TURUL AL 2-LEA)]]</f>
        <v>1700</v>
      </c>
      <c r="S587" s="54">
        <f>Data5[[#This Row],[PERSOANE CARE AU PARTICIPAT LA VOT (TURUL 1)]]+Data5[[#This Row],[PERSOANE CARE AU PARTICIPAT LA VOT  (TURUL AL 2-LEA)]]</f>
        <v>1089</v>
      </c>
      <c r="T587" s="41">
        <f>Data5[[#This Row],[TOTAL CHELTUIELI LEI]]/Data5[[#This Row],[NUMĂRUL PERSOANELOR ÎNSCRISE ÎN LISTELE ELECTORALE]]</f>
        <v>4.0323529411764705</v>
      </c>
      <c r="U587" s="41">
        <f>Data5[[#This Row],[TOTAL CHELTUIELI EURO]]/Data5[[#This Row],[NUMĂRUL PERSOANELOR ÎNSCRISE ÎN LISTELE ELECTORALE]]</f>
        <v>0.83311355988026503</v>
      </c>
      <c r="V587" s="41">
        <f>Data5[[#This Row],[TOTAL CHELTUIELI LEI]]/Data5[[#This Row],[NUMĂRUL PERSOANELOR CARE AU PARTICIPAT LA VOT]]</f>
        <v>6.2947658402203857</v>
      </c>
      <c r="W587" s="41">
        <f>Data5[[#This Row],[TOTAL CHELTUIELI EURO]]/Data5[[#This Row],[NUMĂRUL PERSOANELOR CARE AU PARTICIPAT LA VOT]]</f>
        <v>1.3005445838351244</v>
      </c>
      <c r="X587" s="43">
        <v>4.8400999999999996</v>
      </c>
      <c r="Y587" s="114" t="s">
        <v>2895</v>
      </c>
      <c r="Z587" s="44">
        <v>4</v>
      </c>
      <c r="AA587" s="115" t="s">
        <v>3105</v>
      </c>
      <c r="AB587" s="44">
        <v>0</v>
      </c>
      <c r="AC587" s="45"/>
    </row>
    <row r="588" spans="1:29" ht="12" customHeight="1" x14ac:dyDescent="0.2">
      <c r="A588" s="37">
        <v>587</v>
      </c>
      <c r="B588" s="38" t="s">
        <v>12</v>
      </c>
      <c r="C588" s="39" t="s">
        <v>1491</v>
      </c>
      <c r="D588" s="40">
        <v>44101</v>
      </c>
      <c r="E588" s="38">
        <v>1</v>
      </c>
      <c r="F588" s="38"/>
      <c r="G588" s="38" t="s">
        <v>2</v>
      </c>
      <c r="H588" s="38" t="s">
        <v>2</v>
      </c>
      <c r="I588" s="47">
        <v>6500</v>
      </c>
      <c r="J588" s="47">
        <v>3184</v>
      </c>
      <c r="K588" s="47">
        <v>0</v>
      </c>
      <c r="L588" s="41">
        <f>SUM(Data5[[#This Row],[CHELTUIELI DE PERSONAL LEI]:[CHELTUIELI DE CAPITAL (ACTIVE NEFINANCIARE ) LEI]])</f>
        <v>9684</v>
      </c>
      <c r="M588" s="41">
        <f>Data5[[#This Row],[TOTAL CHELTUIELI LEI]]/Data5[[#This Row],[CURS VALUTAR EURO BNR 22 07 2020]]</f>
        <v>2000.7851077457078</v>
      </c>
      <c r="N588" s="49">
        <v>5719</v>
      </c>
      <c r="O588" s="54"/>
      <c r="P588" s="54">
        <v>1849</v>
      </c>
      <c r="Q588" s="54"/>
      <c r="R588" s="54">
        <f>Data5[[#This Row],[PERSOANE ÎNSCRISE ÎN LISTELE ELECTORALE (TURUL 1)            ]]+Data5[[#This Row],[PERSOANE ÎNSCRISE ÎN LISTELE ELECTORALE (TURUL AL 2-LEA)]]</f>
        <v>5719</v>
      </c>
      <c r="S588" s="54">
        <f>Data5[[#This Row],[PERSOANE CARE AU PARTICIPAT LA VOT (TURUL 1)]]+Data5[[#This Row],[PERSOANE CARE AU PARTICIPAT LA VOT  (TURUL AL 2-LEA)]]</f>
        <v>1849</v>
      </c>
      <c r="T588" s="41">
        <f>Data5[[#This Row],[TOTAL CHELTUIELI LEI]]/Data5[[#This Row],[NUMĂRUL PERSOANELOR ÎNSCRISE ÎN LISTELE ELECTORALE]]</f>
        <v>1.6933030250043715</v>
      </c>
      <c r="U588" s="41">
        <f>Data5[[#This Row],[TOTAL CHELTUIELI EURO]]/Data5[[#This Row],[NUMĂRUL PERSOANELOR ÎNSCRISE ÎN LISTELE ELECTORALE]]</f>
        <v>0.34984876862138625</v>
      </c>
      <c r="V588" s="41">
        <f>Data5[[#This Row],[TOTAL CHELTUIELI LEI]]/Data5[[#This Row],[NUMĂRUL PERSOANELOR CARE AU PARTICIPAT LA VOT]]</f>
        <v>5.2374256354786368</v>
      </c>
      <c r="W588" s="41">
        <f>Data5[[#This Row],[TOTAL CHELTUIELI EURO]]/Data5[[#This Row],[NUMĂRUL PERSOANELOR CARE AU PARTICIPAT LA VOT]]</f>
        <v>1.0820903773638224</v>
      </c>
      <c r="X588" s="43">
        <v>4.8400999999999996</v>
      </c>
      <c r="Y588" s="114" t="s">
        <v>2894</v>
      </c>
      <c r="Z588" s="44">
        <v>1</v>
      </c>
      <c r="AA588" s="115" t="s">
        <v>3105</v>
      </c>
      <c r="AB588" s="44">
        <v>0</v>
      </c>
      <c r="AC588" s="45"/>
    </row>
    <row r="589" spans="1:29" ht="12" customHeight="1" x14ac:dyDescent="0.2">
      <c r="A589" s="37">
        <v>588</v>
      </c>
      <c r="B589" s="38" t="s">
        <v>12</v>
      </c>
      <c r="C589" s="39" t="s">
        <v>639</v>
      </c>
      <c r="D589" s="40">
        <v>44101</v>
      </c>
      <c r="E589" s="38">
        <v>1</v>
      </c>
      <c r="F589" s="38"/>
      <c r="G589" s="38" t="s">
        <v>2</v>
      </c>
      <c r="H589" s="38" t="s">
        <v>2</v>
      </c>
      <c r="I589" s="48">
        <v>0</v>
      </c>
      <c r="J589" s="48">
        <v>7069</v>
      </c>
      <c r="K589" s="48">
        <v>0</v>
      </c>
      <c r="L589" s="41">
        <f>SUM(Data5[[#This Row],[CHELTUIELI DE PERSONAL LEI]:[CHELTUIELI DE CAPITAL (ACTIVE NEFINANCIARE ) LEI]])</f>
        <v>7069</v>
      </c>
      <c r="M589" s="41">
        <f>Data5[[#This Row],[TOTAL CHELTUIELI LEI]]/Data5[[#This Row],[CURS VALUTAR EURO BNR 22 07 2020]]</f>
        <v>1460.5070143178862</v>
      </c>
      <c r="N589" s="49">
        <v>1496</v>
      </c>
      <c r="O589" s="54"/>
      <c r="P589" s="54">
        <v>1018</v>
      </c>
      <c r="Q589" s="54"/>
      <c r="R589" s="54">
        <f>Data5[[#This Row],[PERSOANE ÎNSCRISE ÎN LISTELE ELECTORALE (TURUL 1)            ]]+Data5[[#This Row],[PERSOANE ÎNSCRISE ÎN LISTELE ELECTORALE (TURUL AL 2-LEA)]]</f>
        <v>1496</v>
      </c>
      <c r="S589" s="54">
        <f>Data5[[#This Row],[PERSOANE CARE AU PARTICIPAT LA VOT (TURUL 1)]]+Data5[[#This Row],[PERSOANE CARE AU PARTICIPAT LA VOT  (TURUL AL 2-LEA)]]</f>
        <v>1018</v>
      </c>
      <c r="T589" s="41">
        <f>Data5[[#This Row],[TOTAL CHELTUIELI LEI]]/Data5[[#This Row],[NUMĂRUL PERSOANELOR ÎNSCRISE ÎN LISTELE ELECTORALE]]</f>
        <v>4.7252673796791447</v>
      </c>
      <c r="U589" s="41">
        <f>Data5[[#This Row],[TOTAL CHELTUIELI EURO]]/Data5[[#This Row],[NUMĂRUL PERSOANELOR ÎNSCRISE ÎN LISTELE ELECTORALE]]</f>
        <v>0.97627474219110033</v>
      </c>
      <c r="V589" s="41">
        <f>Data5[[#This Row],[TOTAL CHELTUIELI LEI]]/Data5[[#This Row],[NUMĂRUL PERSOANELOR CARE AU PARTICIPAT LA VOT]]</f>
        <v>6.9440078585461693</v>
      </c>
      <c r="W589" s="41">
        <f>Data5[[#This Row],[TOTAL CHELTUIELI EURO]]/Data5[[#This Row],[NUMĂRUL PERSOANELOR CARE AU PARTICIPAT LA VOT]]</f>
        <v>1.4346827252631495</v>
      </c>
      <c r="X589" s="43">
        <v>4.8400999999999996</v>
      </c>
      <c r="Y589" s="114" t="s">
        <v>2895</v>
      </c>
      <c r="Z589" s="44">
        <v>4</v>
      </c>
      <c r="AA589" s="115" t="s">
        <v>3105</v>
      </c>
      <c r="AB589" s="44">
        <v>0</v>
      </c>
      <c r="AC589" s="45"/>
    </row>
    <row r="590" spans="1:29" ht="12" customHeight="1" x14ac:dyDescent="0.2">
      <c r="A590" s="37">
        <v>589</v>
      </c>
      <c r="B590" s="38" t="s">
        <v>12</v>
      </c>
      <c r="C590" s="39" t="s">
        <v>96</v>
      </c>
      <c r="D590" s="40">
        <v>44101</v>
      </c>
      <c r="E590" s="38">
        <v>1</v>
      </c>
      <c r="F590" s="38"/>
      <c r="G590" s="38" t="s">
        <v>2</v>
      </c>
      <c r="H590" s="38" t="s">
        <v>2</v>
      </c>
      <c r="I590" s="47">
        <v>1200</v>
      </c>
      <c r="J590" s="47">
        <v>3769.24</v>
      </c>
      <c r="K590" s="47">
        <v>0</v>
      </c>
      <c r="L590" s="41">
        <f>SUM(Data5[[#This Row],[CHELTUIELI DE PERSONAL LEI]:[CHELTUIELI DE CAPITAL (ACTIVE NEFINANCIARE ) LEI]])</f>
        <v>4969.24</v>
      </c>
      <c r="M590" s="41">
        <f>Data5[[#This Row],[TOTAL CHELTUIELI LEI]]/Data5[[#This Row],[CURS VALUTAR EURO BNR 22 07 2020]]</f>
        <v>1026.6812669159729</v>
      </c>
      <c r="N590" s="49">
        <v>3956</v>
      </c>
      <c r="O590" s="54"/>
      <c r="P590" s="54">
        <v>1720</v>
      </c>
      <c r="Q590" s="54"/>
      <c r="R590" s="54">
        <f>Data5[[#This Row],[PERSOANE ÎNSCRISE ÎN LISTELE ELECTORALE (TURUL 1)            ]]+Data5[[#This Row],[PERSOANE ÎNSCRISE ÎN LISTELE ELECTORALE (TURUL AL 2-LEA)]]</f>
        <v>3956</v>
      </c>
      <c r="S590" s="54">
        <f>Data5[[#This Row],[PERSOANE CARE AU PARTICIPAT LA VOT (TURUL 1)]]+Data5[[#This Row],[PERSOANE CARE AU PARTICIPAT LA VOT  (TURUL AL 2-LEA)]]</f>
        <v>1720</v>
      </c>
      <c r="T590" s="41">
        <f>Data5[[#This Row],[TOTAL CHELTUIELI LEI]]/Data5[[#This Row],[NUMĂRUL PERSOANELOR ÎNSCRISE ÎN LISTELE ELECTORALE]]</f>
        <v>1.2561274014155712</v>
      </c>
      <c r="U590" s="41">
        <f>Data5[[#This Row],[TOTAL CHELTUIELI EURO]]/Data5[[#This Row],[NUMĂRUL PERSOANELOR ÎNSCRISE ÎN LISTELE ELECTORALE]]</f>
        <v>0.2595250927492348</v>
      </c>
      <c r="V590" s="41">
        <f>Data5[[#This Row],[TOTAL CHELTUIELI LEI]]/Data5[[#This Row],[NUMĂRUL PERSOANELOR CARE AU PARTICIPAT LA VOT]]</f>
        <v>2.8890930232558136</v>
      </c>
      <c r="W590" s="41">
        <f>Data5[[#This Row],[TOTAL CHELTUIELI EURO]]/Data5[[#This Row],[NUMĂRUL PERSOANELOR CARE AU PARTICIPAT LA VOT]]</f>
        <v>0.59690771332324</v>
      </c>
      <c r="X590" s="43">
        <v>4.8400999999999996</v>
      </c>
      <c r="Y590" s="114" t="s">
        <v>2894</v>
      </c>
      <c r="Z590" s="44">
        <v>1</v>
      </c>
      <c r="AA590" s="115" t="s">
        <v>3105</v>
      </c>
      <c r="AB590" s="44">
        <v>0</v>
      </c>
      <c r="AC590" s="45"/>
    </row>
    <row r="591" spans="1:29" ht="12" customHeight="1" x14ac:dyDescent="0.2">
      <c r="A591" s="37">
        <v>590</v>
      </c>
      <c r="B591" s="38" t="s">
        <v>12</v>
      </c>
      <c r="C591" s="39" t="s">
        <v>1492</v>
      </c>
      <c r="D591" s="40">
        <v>44101</v>
      </c>
      <c r="E591" s="38">
        <v>1</v>
      </c>
      <c r="F591" s="38"/>
      <c r="G591" s="38" t="s">
        <v>2</v>
      </c>
      <c r="H591" s="38" t="s">
        <v>2</v>
      </c>
      <c r="I591" s="47">
        <v>0</v>
      </c>
      <c r="J591" s="47">
        <v>7975</v>
      </c>
      <c r="K591" s="47">
        <v>0</v>
      </c>
      <c r="L591" s="41">
        <f>SUM(Data5[[#This Row],[CHELTUIELI DE PERSONAL LEI]:[CHELTUIELI DE CAPITAL (ACTIVE NEFINANCIARE ) LEI]])</f>
        <v>7975</v>
      </c>
      <c r="M591" s="41">
        <f>Data5[[#This Row],[TOTAL CHELTUIELI LEI]]/Data5[[#This Row],[CURS VALUTAR EURO BNR 22 07 2020]]</f>
        <v>1647.69322947873</v>
      </c>
      <c r="N591" s="49">
        <v>2419</v>
      </c>
      <c r="O591" s="54"/>
      <c r="P591" s="54">
        <v>1441</v>
      </c>
      <c r="Q591" s="54"/>
      <c r="R591" s="54">
        <f>Data5[[#This Row],[PERSOANE ÎNSCRISE ÎN LISTELE ELECTORALE (TURUL 1)            ]]+Data5[[#This Row],[PERSOANE ÎNSCRISE ÎN LISTELE ELECTORALE (TURUL AL 2-LEA)]]</f>
        <v>2419</v>
      </c>
      <c r="S591" s="54">
        <f>Data5[[#This Row],[PERSOANE CARE AU PARTICIPAT LA VOT (TURUL 1)]]+Data5[[#This Row],[PERSOANE CARE AU PARTICIPAT LA VOT  (TURUL AL 2-LEA)]]</f>
        <v>1441</v>
      </c>
      <c r="T591" s="41">
        <f>Data5[[#This Row],[TOTAL CHELTUIELI LEI]]/Data5[[#This Row],[NUMĂRUL PERSOANELOR ÎNSCRISE ÎN LISTELE ELECTORALE]]</f>
        <v>3.2968168664737494</v>
      </c>
      <c r="U591" s="41">
        <f>Data5[[#This Row],[TOTAL CHELTUIELI EURO]]/Data5[[#This Row],[NUMĂRUL PERSOANELOR ÎNSCRISE ÎN LISTELE ELECTORALE]]</f>
        <v>0.68114643632853655</v>
      </c>
      <c r="V591" s="41">
        <f>Data5[[#This Row],[TOTAL CHELTUIELI LEI]]/Data5[[#This Row],[NUMĂRUL PERSOANELOR CARE AU PARTICIPAT LA VOT]]</f>
        <v>5.5343511450381682</v>
      </c>
      <c r="W591" s="41">
        <f>Data5[[#This Row],[TOTAL CHELTUIELI EURO]]/Data5[[#This Row],[NUMĂRUL PERSOANELOR CARE AU PARTICIPAT LA VOT]]</f>
        <v>1.143437355641034</v>
      </c>
      <c r="X591" s="43">
        <v>4.8400999999999996</v>
      </c>
      <c r="Y591" s="114" t="s">
        <v>2884</v>
      </c>
      <c r="Z591" s="44">
        <v>3</v>
      </c>
      <c r="AA591" s="115" t="s">
        <v>3105</v>
      </c>
      <c r="AB591" s="44">
        <v>0</v>
      </c>
      <c r="AC591" s="45"/>
    </row>
    <row r="592" spans="1:29" ht="12" customHeight="1" x14ac:dyDescent="0.2">
      <c r="A592" s="37">
        <v>591</v>
      </c>
      <c r="B592" s="38" t="s">
        <v>12</v>
      </c>
      <c r="C592" s="39" t="s">
        <v>1493</v>
      </c>
      <c r="D592" s="40">
        <v>44101</v>
      </c>
      <c r="E592" s="38">
        <v>1</v>
      </c>
      <c r="F592" s="38"/>
      <c r="G592" s="38" t="s">
        <v>2</v>
      </c>
      <c r="H592" s="38" t="s">
        <v>2</v>
      </c>
      <c r="I592" s="48">
        <v>3360</v>
      </c>
      <c r="J592" s="48">
        <v>9150</v>
      </c>
      <c r="K592" s="48">
        <v>0</v>
      </c>
      <c r="L592" s="41">
        <f>SUM(Data5[[#This Row],[CHELTUIELI DE PERSONAL LEI]:[CHELTUIELI DE CAPITAL (ACTIVE NEFINANCIARE ) LEI]])</f>
        <v>12510</v>
      </c>
      <c r="M592" s="41">
        <f>Data5[[#This Row],[TOTAL CHELTUIELI LEI]]/Data5[[#This Row],[CURS VALUTAR EURO BNR 22 07 2020]]</f>
        <v>2584.6573417904592</v>
      </c>
      <c r="N592" s="49">
        <v>3461</v>
      </c>
      <c r="O592" s="54"/>
      <c r="P592" s="54">
        <v>1795</v>
      </c>
      <c r="Q592" s="54"/>
      <c r="R592" s="54">
        <f>Data5[[#This Row],[PERSOANE ÎNSCRISE ÎN LISTELE ELECTORALE (TURUL 1)            ]]+Data5[[#This Row],[PERSOANE ÎNSCRISE ÎN LISTELE ELECTORALE (TURUL AL 2-LEA)]]</f>
        <v>3461</v>
      </c>
      <c r="S592" s="54">
        <f>Data5[[#This Row],[PERSOANE CARE AU PARTICIPAT LA VOT (TURUL 1)]]+Data5[[#This Row],[PERSOANE CARE AU PARTICIPAT LA VOT  (TURUL AL 2-LEA)]]</f>
        <v>1795</v>
      </c>
      <c r="T592" s="41">
        <f>Data5[[#This Row],[TOTAL CHELTUIELI LEI]]/Data5[[#This Row],[NUMĂRUL PERSOANELOR ÎNSCRISE ÎN LISTELE ELECTORALE]]</f>
        <v>3.6145622652412599</v>
      </c>
      <c r="U592" s="41">
        <f>Data5[[#This Row],[TOTAL CHELTUIELI EURO]]/Data5[[#This Row],[NUMĂRUL PERSOANELOR ÎNSCRISE ÎN LISTELE ELECTORALE]]</f>
        <v>0.74679495573257992</v>
      </c>
      <c r="V592" s="41">
        <f>Data5[[#This Row],[TOTAL CHELTUIELI LEI]]/Data5[[#This Row],[NUMĂRUL PERSOANELOR CARE AU PARTICIPAT LA VOT]]</f>
        <v>6.9693593314763227</v>
      </c>
      <c r="W592" s="41">
        <f>Data5[[#This Row],[TOTAL CHELTUIELI EURO]]/Data5[[#This Row],[NUMĂRUL PERSOANELOR CARE AU PARTICIPAT LA VOT]]</f>
        <v>1.4399205246743505</v>
      </c>
      <c r="X592" s="43">
        <v>4.8400999999999996</v>
      </c>
      <c r="Y592" s="114" t="s">
        <v>2884</v>
      </c>
      <c r="Z592" s="44">
        <v>3</v>
      </c>
      <c r="AA592" s="115" t="s">
        <v>3105</v>
      </c>
      <c r="AB592" s="44">
        <v>0</v>
      </c>
      <c r="AC592" s="45"/>
    </row>
    <row r="593" spans="1:29" ht="12" customHeight="1" x14ac:dyDescent="0.2">
      <c r="A593" s="37">
        <v>592</v>
      </c>
      <c r="B593" s="38" t="s">
        <v>12</v>
      </c>
      <c r="C593" s="39" t="s">
        <v>1494</v>
      </c>
      <c r="D593" s="40">
        <v>44101</v>
      </c>
      <c r="E593" s="38">
        <v>1</v>
      </c>
      <c r="F593" s="38"/>
      <c r="G593" s="38" t="s">
        <v>2</v>
      </c>
      <c r="H593" s="38" t="s">
        <v>2</v>
      </c>
      <c r="I593" s="48">
        <v>2880</v>
      </c>
      <c r="J593" s="48">
        <v>2607</v>
      </c>
      <c r="K593" s="48">
        <v>0</v>
      </c>
      <c r="L593" s="41">
        <f>SUM(Data5[[#This Row],[CHELTUIELI DE PERSONAL LEI]:[CHELTUIELI DE CAPITAL (ACTIVE NEFINANCIARE ) LEI]])</f>
        <v>5487</v>
      </c>
      <c r="M593" s="41">
        <f>Data5[[#This Row],[TOTAL CHELTUIELI LEI]]/Data5[[#This Row],[CURS VALUTAR EURO BNR 22 07 2020]]</f>
        <v>1133.6542633416666</v>
      </c>
      <c r="N593" s="49">
        <v>6185</v>
      </c>
      <c r="O593" s="54"/>
      <c r="P593" s="54">
        <v>2390</v>
      </c>
      <c r="Q593" s="54"/>
      <c r="R593" s="54">
        <f>Data5[[#This Row],[PERSOANE ÎNSCRISE ÎN LISTELE ELECTORALE (TURUL 1)            ]]+Data5[[#This Row],[PERSOANE ÎNSCRISE ÎN LISTELE ELECTORALE (TURUL AL 2-LEA)]]</f>
        <v>6185</v>
      </c>
      <c r="S593" s="54">
        <f>Data5[[#This Row],[PERSOANE CARE AU PARTICIPAT LA VOT (TURUL 1)]]+Data5[[#This Row],[PERSOANE CARE AU PARTICIPAT LA VOT  (TURUL AL 2-LEA)]]</f>
        <v>2390</v>
      </c>
      <c r="T593" s="41">
        <f>Data5[[#This Row],[TOTAL CHELTUIELI LEI]]/Data5[[#This Row],[NUMĂRUL PERSOANELOR ÎNSCRISE ÎN LISTELE ELECTORALE]]</f>
        <v>0.88714632174616004</v>
      </c>
      <c r="U593" s="41">
        <f>Data5[[#This Row],[TOTAL CHELTUIELI EURO]]/Data5[[#This Row],[NUMĂRUL PERSOANELOR ÎNSCRISE ÎN LISTELE ELECTORALE]]</f>
        <v>0.18329090757343033</v>
      </c>
      <c r="V593" s="41">
        <f>Data5[[#This Row],[TOTAL CHELTUIELI LEI]]/Data5[[#This Row],[NUMĂRUL PERSOANELOR CARE AU PARTICIPAT LA VOT]]</f>
        <v>2.2958158995815898</v>
      </c>
      <c r="W593" s="41">
        <f>Data5[[#This Row],[TOTAL CHELTUIELI EURO]]/Data5[[#This Row],[NUMĂRUL PERSOANELOR CARE AU PARTICIPAT LA VOT]]</f>
        <v>0.47433232775801948</v>
      </c>
      <c r="X593" s="43">
        <v>4.8400999999999996</v>
      </c>
      <c r="Y593" s="114" t="s">
        <v>2890</v>
      </c>
      <c r="Z593" s="44">
        <v>0</v>
      </c>
      <c r="AA593" s="115" t="s">
        <v>3105</v>
      </c>
      <c r="AB593" s="44">
        <v>0</v>
      </c>
      <c r="AC593" s="45"/>
    </row>
    <row r="594" spans="1:29" ht="12" customHeight="1" x14ac:dyDescent="0.2">
      <c r="A594" s="37">
        <v>593</v>
      </c>
      <c r="B594" s="38" t="s">
        <v>13</v>
      </c>
      <c r="C594" s="39" t="s">
        <v>1495</v>
      </c>
      <c r="D594" s="40">
        <v>44101</v>
      </c>
      <c r="E594" s="38">
        <v>1</v>
      </c>
      <c r="F594" s="38"/>
      <c r="G594" s="38" t="s">
        <v>2</v>
      </c>
      <c r="H594" s="38" t="s">
        <v>2</v>
      </c>
      <c r="I594" s="39">
        <v>42100</v>
      </c>
      <c r="J594" s="39">
        <v>358570.48</v>
      </c>
      <c r="K594" s="39">
        <v>0</v>
      </c>
      <c r="L594" s="41">
        <f>SUM(Data5[[#This Row],[CHELTUIELI DE PERSONAL LEI]:[CHELTUIELI DE CAPITAL (ACTIVE NEFINANCIARE ) LEI]])</f>
        <v>400670.48</v>
      </c>
      <c r="M594" s="41">
        <f>Data5[[#This Row],[TOTAL CHELTUIELI LEI]]/Data5[[#This Row],[CURS VALUTAR EURO BNR 22 07 2020]]</f>
        <v>82781.446664325122</v>
      </c>
      <c r="N594" s="49">
        <v>245992</v>
      </c>
      <c r="O594" s="54"/>
      <c r="P594" s="54">
        <v>85058</v>
      </c>
      <c r="Q594" s="54"/>
      <c r="R594" s="54">
        <f>Data5[[#This Row],[PERSOANE ÎNSCRISE ÎN LISTELE ELECTORALE (TURUL 1)            ]]+Data5[[#This Row],[PERSOANE ÎNSCRISE ÎN LISTELE ELECTORALE (TURUL AL 2-LEA)]]</f>
        <v>245992</v>
      </c>
      <c r="S594" s="54">
        <f>Data5[[#This Row],[PERSOANE CARE AU PARTICIPAT LA VOT (TURUL 1)]]+Data5[[#This Row],[PERSOANE CARE AU PARTICIPAT LA VOT  (TURUL AL 2-LEA)]]</f>
        <v>85058</v>
      </c>
      <c r="T594" s="41">
        <f>Data5[[#This Row],[TOTAL CHELTUIELI LEI]]/Data5[[#This Row],[NUMĂRUL PERSOANELOR ÎNSCRISE ÎN LISTELE ELECTORALE]]</f>
        <v>1.628794757553091</v>
      </c>
      <c r="U594" s="41">
        <f>Data5[[#This Row],[TOTAL CHELTUIELI EURO]]/Data5[[#This Row],[NUMĂRUL PERSOANELOR ÎNSCRISE ÎN LISTELE ELECTORALE]]</f>
        <v>0.33652088955870568</v>
      </c>
      <c r="V594" s="41">
        <f>Data5[[#This Row],[TOTAL CHELTUIELI LEI]]/Data5[[#This Row],[NUMĂRUL PERSOANELOR CARE AU PARTICIPAT LA VOT]]</f>
        <v>4.7105560911378115</v>
      </c>
      <c r="W594" s="41">
        <f>Data5[[#This Row],[TOTAL CHELTUIELI EURO]]/Data5[[#This Row],[NUMĂRUL PERSOANELOR CARE AU PARTICIPAT LA VOT]]</f>
        <v>0.97323528256395775</v>
      </c>
      <c r="X594" s="43">
        <v>4.8400999999999996</v>
      </c>
      <c r="Y594" s="114" t="s">
        <v>2894</v>
      </c>
      <c r="Z594" s="44">
        <v>1</v>
      </c>
      <c r="AA594" s="115" t="s">
        <v>3105</v>
      </c>
      <c r="AB594" s="44">
        <v>0</v>
      </c>
      <c r="AC594" s="45"/>
    </row>
    <row r="595" spans="1:29" ht="12" customHeight="1" x14ac:dyDescent="0.2">
      <c r="A595" s="37">
        <v>594</v>
      </c>
      <c r="B595" s="38" t="s">
        <v>13</v>
      </c>
      <c r="C595" s="39" t="s">
        <v>1496</v>
      </c>
      <c r="D595" s="40">
        <v>44101</v>
      </c>
      <c r="E595" s="38">
        <v>1</v>
      </c>
      <c r="F595" s="38"/>
      <c r="G595" s="38" t="s">
        <v>2</v>
      </c>
      <c r="H595" s="38" t="s">
        <v>2</v>
      </c>
      <c r="I595" s="39">
        <v>11640</v>
      </c>
      <c r="J595" s="39">
        <v>28405.01</v>
      </c>
      <c r="K595" s="39">
        <v>0</v>
      </c>
      <c r="L595" s="41">
        <f>SUM(Data5[[#This Row],[CHELTUIELI DE PERSONAL LEI]:[CHELTUIELI DE CAPITAL (ACTIVE NEFINANCIARE ) LEI]])</f>
        <v>40045.009999999995</v>
      </c>
      <c r="M595" s="41">
        <f>Data5[[#This Row],[TOTAL CHELTUIELI LEI]]/Data5[[#This Row],[CURS VALUTAR EURO BNR 22 07 2020]]</f>
        <v>8273.5914547220091</v>
      </c>
      <c r="N595" s="49">
        <v>21012</v>
      </c>
      <c r="O595" s="54"/>
      <c r="P595" s="54">
        <v>7753</v>
      </c>
      <c r="Q595" s="54"/>
      <c r="R595" s="54">
        <f>Data5[[#This Row],[PERSOANE ÎNSCRISE ÎN LISTELE ELECTORALE (TURUL 1)            ]]+Data5[[#This Row],[PERSOANE ÎNSCRISE ÎN LISTELE ELECTORALE (TURUL AL 2-LEA)]]</f>
        <v>21012</v>
      </c>
      <c r="S595" s="54">
        <f>Data5[[#This Row],[PERSOANE CARE AU PARTICIPAT LA VOT (TURUL 1)]]+Data5[[#This Row],[PERSOANE CARE AU PARTICIPAT LA VOT  (TURUL AL 2-LEA)]]</f>
        <v>7753</v>
      </c>
      <c r="T595" s="41">
        <f>Data5[[#This Row],[TOTAL CHELTUIELI LEI]]/Data5[[#This Row],[NUMĂRUL PERSOANELOR ÎNSCRISE ÎN LISTELE ELECTORALE]]</f>
        <v>1.9058162002665142</v>
      </c>
      <c r="U595" s="41">
        <f>Data5[[#This Row],[TOTAL CHELTUIELI EURO]]/Data5[[#This Row],[NUMĂRUL PERSOANELOR ÎNSCRISE ÎN LISTELE ELECTORALE]]</f>
        <v>0.39375554229592657</v>
      </c>
      <c r="V595" s="41">
        <f>Data5[[#This Row],[TOTAL CHELTUIELI LEI]]/Data5[[#This Row],[NUMĂRUL PERSOANELOR CARE AU PARTICIPAT LA VOT]]</f>
        <v>5.1650986714820064</v>
      </c>
      <c r="W595" s="41">
        <f>Data5[[#This Row],[TOTAL CHELTUIELI EURO]]/Data5[[#This Row],[NUMĂRUL PERSOANELOR CARE AU PARTICIPAT LA VOT]]</f>
        <v>1.0671470985066438</v>
      </c>
      <c r="X595" s="43">
        <v>4.8400999999999996</v>
      </c>
      <c r="Y595" s="114" t="s">
        <v>2894</v>
      </c>
      <c r="Z595" s="44">
        <v>1</v>
      </c>
      <c r="AA595" s="115" t="s">
        <v>3105</v>
      </c>
      <c r="AB595" s="44">
        <v>0</v>
      </c>
      <c r="AC595" s="45"/>
    </row>
    <row r="596" spans="1:29" ht="12" customHeight="1" x14ac:dyDescent="0.2">
      <c r="A596" s="37">
        <v>595</v>
      </c>
      <c r="B596" s="38" t="s">
        <v>13</v>
      </c>
      <c r="C596" s="39" t="s">
        <v>1497</v>
      </c>
      <c r="D596" s="40">
        <v>44101</v>
      </c>
      <c r="E596" s="38">
        <v>1</v>
      </c>
      <c r="F596" s="38"/>
      <c r="G596" s="38" t="s">
        <v>2</v>
      </c>
      <c r="H596" s="38" t="s">
        <v>2</v>
      </c>
      <c r="I596" s="39">
        <v>89520</v>
      </c>
      <c r="J596" s="39">
        <v>26483.05</v>
      </c>
      <c r="K596" s="39">
        <v>0</v>
      </c>
      <c r="L596" s="41">
        <f>SUM(Data5[[#This Row],[CHELTUIELI DE PERSONAL LEI]:[CHELTUIELI DE CAPITAL (ACTIVE NEFINANCIARE ) LEI]])</f>
        <v>116003.05</v>
      </c>
      <c r="M596" s="41">
        <f>Data5[[#This Row],[TOTAL CHELTUIELI LEI]]/Data5[[#This Row],[CURS VALUTAR EURO BNR 22 07 2020]]</f>
        <v>23967.077126505654</v>
      </c>
      <c r="N596" s="49">
        <v>31232</v>
      </c>
      <c r="O596" s="54"/>
      <c r="P596" s="54">
        <v>9954</v>
      </c>
      <c r="Q596" s="54"/>
      <c r="R596" s="54">
        <f>Data5[[#This Row],[PERSOANE ÎNSCRISE ÎN LISTELE ELECTORALE (TURUL 1)            ]]+Data5[[#This Row],[PERSOANE ÎNSCRISE ÎN LISTELE ELECTORALE (TURUL AL 2-LEA)]]</f>
        <v>31232</v>
      </c>
      <c r="S596" s="54">
        <f>Data5[[#This Row],[PERSOANE CARE AU PARTICIPAT LA VOT (TURUL 1)]]+Data5[[#This Row],[PERSOANE CARE AU PARTICIPAT LA VOT  (TURUL AL 2-LEA)]]</f>
        <v>9954</v>
      </c>
      <c r="T596" s="41">
        <f>Data5[[#This Row],[TOTAL CHELTUIELI LEI]]/Data5[[#This Row],[NUMĂRUL PERSOANELOR ÎNSCRISE ÎN LISTELE ELECTORALE]]</f>
        <v>3.7142370005122953</v>
      </c>
      <c r="U596" s="41">
        <f>Data5[[#This Row],[TOTAL CHELTUIELI EURO]]/Data5[[#This Row],[NUMĂRUL PERSOANELOR ÎNSCRISE ÎN LISTELE ELECTORALE]]</f>
        <v>0.76738848381485825</v>
      </c>
      <c r="V596" s="41">
        <f>Data5[[#This Row],[TOTAL CHELTUIELI LEI]]/Data5[[#This Row],[NUMĂRUL PERSOANELOR CARE AU PARTICIPAT LA VOT]]</f>
        <v>11.653912999799076</v>
      </c>
      <c r="W596" s="41">
        <f>Data5[[#This Row],[TOTAL CHELTUIELI EURO]]/Data5[[#This Row],[NUMĂRUL PERSOANELOR CARE AU PARTICIPAT LA VOT]]</f>
        <v>2.407783516827974</v>
      </c>
      <c r="X596" s="43">
        <v>4.8400999999999996</v>
      </c>
      <c r="Y596" s="114" t="s">
        <v>2884</v>
      </c>
      <c r="Z596" s="44">
        <v>3</v>
      </c>
      <c r="AA596" s="115" t="s">
        <v>3105</v>
      </c>
      <c r="AB596" s="44">
        <v>0</v>
      </c>
      <c r="AC596" s="45"/>
    </row>
    <row r="597" spans="1:29" ht="12" customHeight="1" x14ac:dyDescent="0.2">
      <c r="A597" s="37">
        <v>596</v>
      </c>
      <c r="B597" s="38" t="s">
        <v>13</v>
      </c>
      <c r="C597" s="39" t="s">
        <v>1498</v>
      </c>
      <c r="D597" s="40">
        <v>44101</v>
      </c>
      <c r="E597" s="38">
        <v>1</v>
      </c>
      <c r="F597" s="38"/>
      <c r="G597" s="38" t="s">
        <v>2</v>
      </c>
      <c r="H597" s="38" t="s">
        <v>2</v>
      </c>
      <c r="I597" s="39">
        <v>3400</v>
      </c>
      <c r="J597" s="39">
        <v>29934</v>
      </c>
      <c r="K597" s="39">
        <v>0</v>
      </c>
      <c r="L597" s="41">
        <f>SUM(Data5[[#This Row],[CHELTUIELI DE PERSONAL LEI]:[CHELTUIELI DE CAPITAL (ACTIVE NEFINANCIARE ) LEI]])</f>
        <v>33334</v>
      </c>
      <c r="M597" s="41">
        <f>Data5[[#This Row],[TOTAL CHELTUIELI LEI]]/Data5[[#This Row],[CURS VALUTAR EURO BNR 22 07 2020]]</f>
        <v>6887.0477882688383</v>
      </c>
      <c r="N597" s="49">
        <v>27624</v>
      </c>
      <c r="O597" s="54"/>
      <c r="P597" s="54">
        <v>10925</v>
      </c>
      <c r="Q597" s="54"/>
      <c r="R597" s="54">
        <f>Data5[[#This Row],[PERSOANE ÎNSCRISE ÎN LISTELE ELECTORALE (TURUL 1)            ]]+Data5[[#This Row],[PERSOANE ÎNSCRISE ÎN LISTELE ELECTORALE (TURUL AL 2-LEA)]]</f>
        <v>27624</v>
      </c>
      <c r="S597" s="54">
        <f>Data5[[#This Row],[PERSOANE CARE AU PARTICIPAT LA VOT (TURUL 1)]]+Data5[[#This Row],[PERSOANE CARE AU PARTICIPAT LA VOT  (TURUL AL 2-LEA)]]</f>
        <v>10925</v>
      </c>
      <c r="T597" s="41">
        <f>Data5[[#This Row],[TOTAL CHELTUIELI LEI]]/Data5[[#This Row],[NUMĂRUL PERSOANELOR ÎNSCRISE ÎN LISTELE ELECTORALE]]</f>
        <v>1.206704315088329</v>
      </c>
      <c r="U597" s="41">
        <f>Data5[[#This Row],[TOTAL CHELTUIELI EURO]]/Data5[[#This Row],[NUMĂRUL PERSOANELOR ÎNSCRISE ÎN LISTELE ELECTORALE]]</f>
        <v>0.24931392225126117</v>
      </c>
      <c r="V597" s="41">
        <f>Data5[[#This Row],[TOTAL CHELTUIELI LEI]]/Data5[[#This Row],[NUMĂRUL PERSOANELOR CARE AU PARTICIPAT LA VOT]]</f>
        <v>3.05116704805492</v>
      </c>
      <c r="W597" s="41">
        <f>Data5[[#This Row],[TOTAL CHELTUIELI EURO]]/Data5[[#This Row],[NUMĂRUL PERSOANELOR CARE AU PARTICIPAT LA VOT]]</f>
        <v>0.63039339023055729</v>
      </c>
      <c r="X597" s="43">
        <v>4.8400999999999996</v>
      </c>
      <c r="Y597" s="114" t="s">
        <v>2894</v>
      </c>
      <c r="Z597" s="44">
        <v>1</v>
      </c>
      <c r="AA597" s="115" t="s">
        <v>3105</v>
      </c>
      <c r="AB597" s="44">
        <v>0</v>
      </c>
      <c r="AC597" s="45"/>
    </row>
    <row r="598" spans="1:29" ht="12" customHeight="1" x14ac:dyDescent="0.2">
      <c r="A598" s="37">
        <v>597</v>
      </c>
      <c r="B598" s="38" t="s">
        <v>13</v>
      </c>
      <c r="C598" s="39" t="s">
        <v>2997</v>
      </c>
      <c r="D598" s="40">
        <v>44101</v>
      </c>
      <c r="E598" s="38">
        <v>1</v>
      </c>
      <c r="F598" s="38"/>
      <c r="G598" s="38" t="s">
        <v>2</v>
      </c>
      <c r="H598" s="38" t="s">
        <v>2</v>
      </c>
      <c r="I598" s="39">
        <v>37864</v>
      </c>
      <c r="J598" s="39">
        <v>4700</v>
      </c>
      <c r="K598" s="39">
        <v>0</v>
      </c>
      <c r="L598" s="41">
        <f>SUM(Data5[[#This Row],[CHELTUIELI DE PERSONAL LEI]:[CHELTUIELI DE CAPITAL (ACTIVE NEFINANCIARE ) LEI]])</f>
        <v>42564</v>
      </c>
      <c r="M598" s="41">
        <f>Data5[[#This Row],[TOTAL CHELTUIELI LEI]]/Data5[[#This Row],[CURS VALUTAR EURO BNR 22 07 2020]]</f>
        <v>8794.0331811326214</v>
      </c>
      <c r="N598" s="49">
        <v>5978</v>
      </c>
      <c r="O598" s="54"/>
      <c r="P598" s="54">
        <v>2757</v>
      </c>
      <c r="Q598" s="54"/>
      <c r="R598" s="54">
        <f>Data5[[#This Row],[PERSOANE ÎNSCRISE ÎN LISTELE ELECTORALE (TURUL 1)            ]]+Data5[[#This Row],[PERSOANE ÎNSCRISE ÎN LISTELE ELECTORALE (TURUL AL 2-LEA)]]</f>
        <v>5978</v>
      </c>
      <c r="S598" s="54">
        <f>Data5[[#This Row],[PERSOANE CARE AU PARTICIPAT LA VOT (TURUL 1)]]+Data5[[#This Row],[PERSOANE CARE AU PARTICIPAT LA VOT  (TURUL AL 2-LEA)]]</f>
        <v>2757</v>
      </c>
      <c r="T598" s="41">
        <f>Data5[[#This Row],[TOTAL CHELTUIELI LEI]]/Data5[[#This Row],[NUMĂRUL PERSOANELOR ÎNSCRISE ÎN LISTELE ELECTORALE]]</f>
        <v>7.1201070592171298</v>
      </c>
      <c r="U598" s="41">
        <f>Data5[[#This Row],[TOTAL CHELTUIELI EURO]]/Data5[[#This Row],[NUMĂRUL PERSOANELOR ÎNSCRISE ÎN LISTELE ELECTORALE]]</f>
        <v>1.471066105910442</v>
      </c>
      <c r="V598" s="41">
        <f>Data5[[#This Row],[TOTAL CHELTUIELI LEI]]/Data5[[#This Row],[NUMĂRUL PERSOANELOR CARE AU PARTICIPAT LA VOT]]</f>
        <v>15.438520130576714</v>
      </c>
      <c r="W598" s="41">
        <f>Data5[[#This Row],[TOTAL CHELTUIELI EURO]]/Data5[[#This Row],[NUMĂRUL PERSOANELOR CARE AU PARTICIPAT LA VOT]]</f>
        <v>3.1897109833633013</v>
      </c>
      <c r="X598" s="43">
        <v>4.8400999999999996</v>
      </c>
      <c r="Y598" s="114" t="s">
        <v>2886</v>
      </c>
      <c r="Z598" s="44">
        <v>7</v>
      </c>
      <c r="AA598" s="115" t="s">
        <v>3107</v>
      </c>
      <c r="AB598" s="44">
        <v>1</v>
      </c>
      <c r="AC598" s="45"/>
    </row>
    <row r="599" spans="1:29" ht="12" customHeight="1" x14ac:dyDescent="0.2">
      <c r="A599" s="37">
        <v>598</v>
      </c>
      <c r="B599" s="38" t="s">
        <v>13</v>
      </c>
      <c r="C599" s="39" t="s">
        <v>2998</v>
      </c>
      <c r="D599" s="40">
        <v>44101</v>
      </c>
      <c r="E599" s="38">
        <v>1</v>
      </c>
      <c r="F599" s="38"/>
      <c r="G599" s="38" t="s">
        <v>2</v>
      </c>
      <c r="H599" s="38" t="s">
        <v>2</v>
      </c>
      <c r="I599" s="39">
        <v>35262</v>
      </c>
      <c r="J599" s="39">
        <v>19048.599999999999</v>
      </c>
      <c r="K599" s="39">
        <v>0</v>
      </c>
      <c r="L599" s="41">
        <f>SUM(Data5[[#This Row],[CHELTUIELI DE PERSONAL LEI]:[CHELTUIELI DE CAPITAL (ACTIVE NEFINANCIARE ) LEI]])</f>
        <v>54310.6</v>
      </c>
      <c r="M599" s="41">
        <f>Data5[[#This Row],[TOTAL CHELTUIELI LEI]]/Data5[[#This Row],[CURS VALUTAR EURO BNR 22 07 2020]]</f>
        <v>11220.966508956428</v>
      </c>
      <c r="N599" s="49">
        <v>4158</v>
      </c>
      <c r="O599" s="54"/>
      <c r="P599" s="54">
        <v>2306</v>
      </c>
      <c r="Q599" s="54"/>
      <c r="R599" s="54">
        <f>Data5[[#This Row],[PERSOANE ÎNSCRISE ÎN LISTELE ELECTORALE (TURUL 1)            ]]+Data5[[#This Row],[PERSOANE ÎNSCRISE ÎN LISTELE ELECTORALE (TURUL AL 2-LEA)]]</f>
        <v>4158</v>
      </c>
      <c r="S599" s="54">
        <f>Data5[[#This Row],[PERSOANE CARE AU PARTICIPAT LA VOT (TURUL 1)]]+Data5[[#This Row],[PERSOANE CARE AU PARTICIPAT LA VOT  (TURUL AL 2-LEA)]]</f>
        <v>2306</v>
      </c>
      <c r="T599" s="41">
        <f>Data5[[#This Row],[TOTAL CHELTUIELI LEI]]/Data5[[#This Row],[NUMĂRUL PERSOANELOR ÎNSCRISE ÎN LISTELE ELECTORALE]]</f>
        <v>13.061712361712361</v>
      </c>
      <c r="U599" s="41">
        <f>Data5[[#This Row],[TOTAL CHELTUIELI EURO]]/Data5[[#This Row],[NUMĂRUL PERSOANELOR ÎNSCRISE ÎN LISTELE ELECTORALE]]</f>
        <v>2.698645144049165</v>
      </c>
      <c r="V599" s="41">
        <f>Data5[[#This Row],[TOTAL CHELTUIELI LEI]]/Data5[[#This Row],[NUMĂRUL PERSOANELOR CARE AU PARTICIPAT LA VOT]]</f>
        <v>23.551864700780573</v>
      </c>
      <c r="W599" s="41">
        <f>Data5[[#This Row],[TOTAL CHELTUIELI EURO]]/Data5[[#This Row],[NUMĂRUL PERSOANELOR CARE AU PARTICIPAT LA VOT]]</f>
        <v>4.8659872111693092</v>
      </c>
      <c r="X599" s="43">
        <v>4.8400999999999996</v>
      </c>
      <c r="Y599" s="114" t="s">
        <v>2906</v>
      </c>
      <c r="Z599" s="44">
        <v>13</v>
      </c>
      <c r="AA599" s="115" t="s">
        <v>3108</v>
      </c>
      <c r="AB599" s="44">
        <v>2</v>
      </c>
      <c r="AC599" s="45"/>
    </row>
    <row r="600" spans="1:29" ht="12" customHeight="1" x14ac:dyDescent="0.2">
      <c r="A600" s="37">
        <v>599</v>
      </c>
      <c r="B600" s="38" t="s">
        <v>13</v>
      </c>
      <c r="C600" s="39" t="s">
        <v>2999</v>
      </c>
      <c r="D600" s="40">
        <v>44101</v>
      </c>
      <c r="E600" s="38">
        <v>1</v>
      </c>
      <c r="F600" s="38"/>
      <c r="G600" s="38" t="s">
        <v>2</v>
      </c>
      <c r="H600" s="38" t="s">
        <v>2</v>
      </c>
      <c r="I600" s="39">
        <v>42535</v>
      </c>
      <c r="J600" s="39">
        <v>26956.11</v>
      </c>
      <c r="K600" s="39">
        <v>0</v>
      </c>
      <c r="L600" s="41">
        <f>SUM(Data5[[#This Row],[CHELTUIELI DE PERSONAL LEI]:[CHELTUIELI DE CAPITAL (ACTIVE NEFINANCIARE ) LEI]])</f>
        <v>69491.11</v>
      </c>
      <c r="M600" s="41">
        <f>Data5[[#This Row],[TOTAL CHELTUIELI LEI]]/Data5[[#This Row],[CURS VALUTAR EURO BNR 22 07 2020]]</f>
        <v>14357.370715481085</v>
      </c>
      <c r="N600" s="49">
        <v>15024</v>
      </c>
      <c r="O600" s="54"/>
      <c r="P600" s="54">
        <v>5852</v>
      </c>
      <c r="Q600" s="54"/>
      <c r="R600" s="54">
        <f>Data5[[#This Row],[PERSOANE ÎNSCRISE ÎN LISTELE ELECTORALE (TURUL 1)            ]]+Data5[[#This Row],[PERSOANE ÎNSCRISE ÎN LISTELE ELECTORALE (TURUL AL 2-LEA)]]</f>
        <v>15024</v>
      </c>
      <c r="S600" s="54">
        <f>Data5[[#This Row],[PERSOANE CARE AU PARTICIPAT LA VOT (TURUL 1)]]+Data5[[#This Row],[PERSOANE CARE AU PARTICIPAT LA VOT  (TURUL AL 2-LEA)]]</f>
        <v>5852</v>
      </c>
      <c r="T600" s="41">
        <f>Data5[[#This Row],[TOTAL CHELTUIELI LEI]]/Data5[[#This Row],[NUMĂRUL PERSOANELOR ÎNSCRISE ÎN LISTELE ELECTORALE]]</f>
        <v>4.6253401224707131</v>
      </c>
      <c r="U600" s="41">
        <f>Data5[[#This Row],[TOTAL CHELTUIELI EURO]]/Data5[[#This Row],[NUMĂRUL PERSOANELOR ÎNSCRISE ÎN LISTELE ELECTORALE]]</f>
        <v>0.9556290412327666</v>
      </c>
      <c r="V600" s="41">
        <f>Data5[[#This Row],[TOTAL CHELTUIELI LEI]]/Data5[[#This Row],[NUMĂRUL PERSOANELOR CARE AU PARTICIPAT LA VOT]]</f>
        <v>11.874762474367738</v>
      </c>
      <c r="W600" s="41">
        <f>Data5[[#This Row],[TOTAL CHELTUIELI EURO]]/Data5[[#This Row],[NUMĂRUL PERSOANELOR CARE AU PARTICIPAT LA VOT]]</f>
        <v>2.4534126308067474</v>
      </c>
      <c r="X600" s="43">
        <v>4.8400999999999996</v>
      </c>
      <c r="Y600" s="114" t="s">
        <v>2895</v>
      </c>
      <c r="Z600" s="44">
        <v>4</v>
      </c>
      <c r="AA600" s="115" t="s">
        <v>3105</v>
      </c>
      <c r="AB600" s="44">
        <v>0</v>
      </c>
      <c r="AC600" s="45"/>
    </row>
    <row r="601" spans="1:29" ht="12" customHeight="1" x14ac:dyDescent="0.2">
      <c r="A601" s="37">
        <v>600</v>
      </c>
      <c r="B601" s="38" t="s">
        <v>13</v>
      </c>
      <c r="C601" s="39" t="s">
        <v>3000</v>
      </c>
      <c r="D601" s="40">
        <v>44101</v>
      </c>
      <c r="E601" s="38">
        <v>1</v>
      </c>
      <c r="F601" s="38"/>
      <c r="G601" s="38" t="s">
        <v>2</v>
      </c>
      <c r="H601" s="38" t="s">
        <v>2</v>
      </c>
      <c r="I601" s="39">
        <v>0</v>
      </c>
      <c r="J601" s="39">
        <v>13891</v>
      </c>
      <c r="K601" s="39">
        <v>0</v>
      </c>
      <c r="L601" s="41">
        <f>SUM(Data5[[#This Row],[CHELTUIELI DE PERSONAL LEI]:[CHELTUIELI DE CAPITAL (ACTIVE NEFINANCIARE ) LEI]])</f>
        <v>13891</v>
      </c>
      <c r="M601" s="41">
        <f>Data5[[#This Row],[TOTAL CHELTUIELI LEI]]/Data5[[#This Row],[CURS VALUTAR EURO BNR 22 07 2020]]</f>
        <v>2869.9820251647698</v>
      </c>
      <c r="N601" s="49">
        <v>4814</v>
      </c>
      <c r="O601" s="54"/>
      <c r="P601" s="54">
        <v>2465</v>
      </c>
      <c r="Q601" s="54"/>
      <c r="R601" s="54">
        <f>Data5[[#This Row],[PERSOANE ÎNSCRISE ÎN LISTELE ELECTORALE (TURUL 1)            ]]+Data5[[#This Row],[PERSOANE ÎNSCRISE ÎN LISTELE ELECTORALE (TURUL AL 2-LEA)]]</f>
        <v>4814</v>
      </c>
      <c r="S601" s="54">
        <f>Data5[[#This Row],[PERSOANE CARE AU PARTICIPAT LA VOT (TURUL 1)]]+Data5[[#This Row],[PERSOANE CARE AU PARTICIPAT LA VOT  (TURUL AL 2-LEA)]]</f>
        <v>2465</v>
      </c>
      <c r="T601" s="41">
        <f>Data5[[#This Row],[TOTAL CHELTUIELI LEI]]/Data5[[#This Row],[NUMĂRUL PERSOANELOR ÎNSCRISE ÎN LISTELE ELECTORALE]]</f>
        <v>2.8855421686746987</v>
      </c>
      <c r="U601" s="41">
        <f>Data5[[#This Row],[TOTAL CHELTUIELI EURO]]/Data5[[#This Row],[NUMĂRUL PERSOANELOR ÎNSCRISE ÎN LISTELE ELECTORALE]]</f>
        <v>0.59617408084020973</v>
      </c>
      <c r="V601" s="41">
        <f>Data5[[#This Row],[TOTAL CHELTUIELI LEI]]/Data5[[#This Row],[NUMĂRUL PERSOANELOR CARE AU PARTICIPAT LA VOT]]</f>
        <v>5.6352941176470592</v>
      </c>
      <c r="W601" s="41">
        <f>Data5[[#This Row],[TOTAL CHELTUIELI EURO]]/Data5[[#This Row],[NUMĂRUL PERSOANELOR CARE AU PARTICIPAT LA VOT]]</f>
        <v>1.1642929108173508</v>
      </c>
      <c r="X601" s="43">
        <v>4.8400999999999996</v>
      </c>
      <c r="Y601" s="114" t="s">
        <v>2891</v>
      </c>
      <c r="Z601" s="44">
        <v>2</v>
      </c>
      <c r="AA601" s="115" t="s">
        <v>3105</v>
      </c>
      <c r="AB601" s="44">
        <v>0</v>
      </c>
      <c r="AC601" s="45"/>
    </row>
    <row r="602" spans="1:29" ht="12" customHeight="1" x14ac:dyDescent="0.2">
      <c r="A602" s="37">
        <v>601</v>
      </c>
      <c r="B602" s="38" t="s">
        <v>13</v>
      </c>
      <c r="C602" s="39" t="s">
        <v>3001</v>
      </c>
      <c r="D602" s="40">
        <v>44101</v>
      </c>
      <c r="E602" s="38">
        <v>1</v>
      </c>
      <c r="F602" s="38"/>
      <c r="G602" s="38" t="s">
        <v>2</v>
      </c>
      <c r="H602" s="38" t="s">
        <v>2</v>
      </c>
      <c r="I602" s="39">
        <v>46935</v>
      </c>
      <c r="J602" s="39">
        <v>10143</v>
      </c>
      <c r="K602" s="39">
        <v>0</v>
      </c>
      <c r="L602" s="41">
        <f>SUM(Data5[[#This Row],[CHELTUIELI DE PERSONAL LEI]:[CHELTUIELI DE CAPITAL (ACTIVE NEFINANCIARE ) LEI]])</f>
        <v>57078</v>
      </c>
      <c r="M602" s="41">
        <f>Data5[[#This Row],[TOTAL CHELTUIELI LEI]]/Data5[[#This Row],[CURS VALUTAR EURO BNR 22 07 2020]]</f>
        <v>11792.731555133159</v>
      </c>
      <c r="N602" s="49">
        <v>6993</v>
      </c>
      <c r="O602" s="54"/>
      <c r="P602" s="54">
        <v>3052</v>
      </c>
      <c r="Q602" s="54"/>
      <c r="R602" s="54">
        <f>Data5[[#This Row],[PERSOANE ÎNSCRISE ÎN LISTELE ELECTORALE (TURUL 1)            ]]+Data5[[#This Row],[PERSOANE ÎNSCRISE ÎN LISTELE ELECTORALE (TURUL AL 2-LEA)]]</f>
        <v>6993</v>
      </c>
      <c r="S602" s="54">
        <f>Data5[[#This Row],[PERSOANE CARE AU PARTICIPAT LA VOT (TURUL 1)]]+Data5[[#This Row],[PERSOANE CARE AU PARTICIPAT LA VOT  (TURUL AL 2-LEA)]]</f>
        <v>3052</v>
      </c>
      <c r="T602" s="41">
        <f>Data5[[#This Row],[TOTAL CHELTUIELI LEI]]/Data5[[#This Row],[NUMĂRUL PERSOANELOR ÎNSCRISE ÎN LISTELE ELECTORALE]]</f>
        <v>8.1621621621621614</v>
      </c>
      <c r="U602" s="41">
        <f>Data5[[#This Row],[TOTAL CHELTUIELI EURO]]/Data5[[#This Row],[NUMĂRUL PERSOANELOR ÎNSCRISE ÎN LISTELE ELECTORALE]]</f>
        <v>1.6863622987463405</v>
      </c>
      <c r="V602" s="41">
        <f>Data5[[#This Row],[TOTAL CHELTUIELI LEI]]/Data5[[#This Row],[NUMĂRUL PERSOANELOR CARE AU PARTICIPAT LA VOT]]</f>
        <v>18.701834862385322</v>
      </c>
      <c r="W602" s="41">
        <f>Data5[[#This Row],[TOTAL CHELTUIELI EURO]]/Data5[[#This Row],[NUMĂRUL PERSOANELOR CARE AU PARTICIPAT LA VOT]]</f>
        <v>3.8639356340541151</v>
      </c>
      <c r="X602" s="43">
        <v>4.8400999999999996</v>
      </c>
      <c r="Y602" s="114" t="s">
        <v>2896</v>
      </c>
      <c r="Z602" s="44">
        <v>8</v>
      </c>
      <c r="AA602" s="115" t="s">
        <v>3107</v>
      </c>
      <c r="AB602" s="44">
        <v>1</v>
      </c>
      <c r="AC602" s="45"/>
    </row>
    <row r="603" spans="1:29" ht="12" customHeight="1" x14ac:dyDescent="0.2">
      <c r="A603" s="37">
        <v>602</v>
      </c>
      <c r="B603" s="38" t="s">
        <v>13</v>
      </c>
      <c r="C603" s="39" t="s">
        <v>3002</v>
      </c>
      <c r="D603" s="40">
        <v>44101</v>
      </c>
      <c r="E603" s="38">
        <v>1</v>
      </c>
      <c r="F603" s="38"/>
      <c r="G603" s="38" t="s">
        <v>2</v>
      </c>
      <c r="H603" s="38" t="s">
        <v>2</v>
      </c>
      <c r="I603" s="39">
        <v>44268</v>
      </c>
      <c r="J603" s="39">
        <v>31582.49</v>
      </c>
      <c r="K603" s="39">
        <v>0</v>
      </c>
      <c r="L603" s="41">
        <f>SUM(Data5[[#This Row],[CHELTUIELI DE PERSONAL LEI]:[CHELTUIELI DE CAPITAL (ACTIVE NEFINANCIARE ) LEI]])</f>
        <v>75850.490000000005</v>
      </c>
      <c r="M603" s="41">
        <f>Data5[[#This Row],[TOTAL CHELTUIELI LEI]]/Data5[[#This Row],[CURS VALUTAR EURO BNR 22 07 2020]]</f>
        <v>15671.2650565071</v>
      </c>
      <c r="N603" s="49">
        <v>21451</v>
      </c>
      <c r="O603" s="54"/>
      <c r="P603" s="54">
        <v>9428</v>
      </c>
      <c r="Q603" s="54"/>
      <c r="R603" s="54">
        <f>Data5[[#This Row],[PERSOANE ÎNSCRISE ÎN LISTELE ELECTORALE (TURUL 1)            ]]+Data5[[#This Row],[PERSOANE ÎNSCRISE ÎN LISTELE ELECTORALE (TURUL AL 2-LEA)]]</f>
        <v>21451</v>
      </c>
      <c r="S603" s="54">
        <f>Data5[[#This Row],[PERSOANE CARE AU PARTICIPAT LA VOT (TURUL 1)]]+Data5[[#This Row],[PERSOANE CARE AU PARTICIPAT LA VOT  (TURUL AL 2-LEA)]]</f>
        <v>9428</v>
      </c>
      <c r="T603" s="41">
        <f>Data5[[#This Row],[TOTAL CHELTUIELI LEI]]/Data5[[#This Row],[NUMĂRUL PERSOANELOR ÎNSCRISE ÎN LISTELE ELECTORALE]]</f>
        <v>3.5359885320031701</v>
      </c>
      <c r="U603" s="41">
        <f>Data5[[#This Row],[TOTAL CHELTUIELI EURO]]/Data5[[#This Row],[NUMĂRUL PERSOANELOR ÎNSCRISE ÎN LISTELE ELECTORALE]]</f>
        <v>0.73056104873931749</v>
      </c>
      <c r="V603" s="41">
        <f>Data5[[#This Row],[TOTAL CHELTUIELI LEI]]/Data5[[#This Row],[NUMĂRUL PERSOANELOR CARE AU PARTICIPAT LA VOT]]</f>
        <v>8.0452365294866368</v>
      </c>
      <c r="W603" s="41">
        <f>Data5[[#This Row],[TOTAL CHELTUIELI EURO]]/Data5[[#This Row],[NUMĂRUL PERSOANELOR CARE AU PARTICIPAT LA VOT]]</f>
        <v>1.662204609302832</v>
      </c>
      <c r="X603" s="43">
        <v>4.8400999999999996</v>
      </c>
      <c r="Y603" s="114" t="s">
        <v>2884</v>
      </c>
      <c r="Z603" s="44">
        <v>3</v>
      </c>
      <c r="AA603" s="115" t="s">
        <v>3105</v>
      </c>
      <c r="AB603" s="44">
        <v>0</v>
      </c>
      <c r="AC603" s="45"/>
    </row>
    <row r="604" spans="1:29" ht="12" customHeight="1" x14ac:dyDescent="0.2">
      <c r="A604" s="37">
        <v>603</v>
      </c>
      <c r="B604" s="38" t="s">
        <v>13</v>
      </c>
      <c r="C604" s="39" t="s">
        <v>1499</v>
      </c>
      <c r="D604" s="40">
        <v>44101</v>
      </c>
      <c r="E604" s="38">
        <v>1</v>
      </c>
      <c r="F604" s="38"/>
      <c r="G604" s="38" t="s">
        <v>2</v>
      </c>
      <c r="H604" s="38" t="s">
        <v>2</v>
      </c>
      <c r="I604" s="39">
        <v>0</v>
      </c>
      <c r="J604" s="39">
        <v>28014.26</v>
      </c>
      <c r="K604" s="39">
        <v>0</v>
      </c>
      <c r="L604" s="41">
        <f>SUM(Data5[[#This Row],[CHELTUIELI DE PERSONAL LEI]:[CHELTUIELI DE CAPITAL (ACTIVE NEFINANCIARE ) LEI]])</f>
        <v>28014.26</v>
      </c>
      <c r="M604" s="41">
        <f>Data5[[#This Row],[TOTAL CHELTUIELI LEI]]/Data5[[#This Row],[CURS VALUTAR EURO BNR 22 07 2020]]</f>
        <v>5787.9506621764012</v>
      </c>
      <c r="N604" s="49">
        <v>2429</v>
      </c>
      <c r="O604" s="54"/>
      <c r="P604" s="54">
        <v>1480</v>
      </c>
      <c r="Q604" s="54"/>
      <c r="R604" s="54">
        <f>Data5[[#This Row],[PERSOANE ÎNSCRISE ÎN LISTELE ELECTORALE (TURUL 1)            ]]+Data5[[#This Row],[PERSOANE ÎNSCRISE ÎN LISTELE ELECTORALE (TURUL AL 2-LEA)]]</f>
        <v>2429</v>
      </c>
      <c r="S604" s="54">
        <f>Data5[[#This Row],[PERSOANE CARE AU PARTICIPAT LA VOT (TURUL 1)]]+Data5[[#This Row],[PERSOANE CARE AU PARTICIPAT LA VOT  (TURUL AL 2-LEA)]]</f>
        <v>1480</v>
      </c>
      <c r="T604" s="41">
        <f>Data5[[#This Row],[TOTAL CHELTUIELI LEI]]/Data5[[#This Row],[NUMĂRUL PERSOANELOR ÎNSCRISE ÎN LISTELE ELECTORALE]]</f>
        <v>11.533248250308768</v>
      </c>
      <c r="U604" s="41">
        <f>Data5[[#This Row],[TOTAL CHELTUIELI EURO]]/Data5[[#This Row],[NUMĂRUL PERSOANELOR ÎNSCRISE ÎN LISTELE ELECTORALE]]</f>
        <v>2.3828532985493625</v>
      </c>
      <c r="V604" s="41">
        <f>Data5[[#This Row],[TOTAL CHELTUIELI LEI]]/Data5[[#This Row],[NUMĂRUL PERSOANELOR CARE AU PARTICIPAT LA VOT]]</f>
        <v>18.928554054054054</v>
      </c>
      <c r="W604" s="41">
        <f>Data5[[#This Row],[TOTAL CHELTUIELI EURO]]/Data5[[#This Row],[NUMĂRUL PERSOANELOR CARE AU PARTICIPAT LA VOT]]</f>
        <v>3.9107774744435142</v>
      </c>
      <c r="X604" s="43">
        <v>4.8400999999999996</v>
      </c>
      <c r="Y604" s="114" t="s">
        <v>2888</v>
      </c>
      <c r="Z604" s="44">
        <v>11</v>
      </c>
      <c r="AA604" s="115" t="s">
        <v>3108</v>
      </c>
      <c r="AB604" s="44">
        <v>2</v>
      </c>
      <c r="AC604" s="45"/>
    </row>
    <row r="605" spans="1:29" ht="12" customHeight="1" x14ac:dyDescent="0.2">
      <c r="A605" s="37">
        <v>604</v>
      </c>
      <c r="B605" s="38" t="s">
        <v>13</v>
      </c>
      <c r="C605" s="39" t="s">
        <v>1500</v>
      </c>
      <c r="D605" s="40">
        <v>44101</v>
      </c>
      <c r="E605" s="38">
        <v>1</v>
      </c>
      <c r="F605" s="38"/>
      <c r="G605" s="38" t="s">
        <v>2</v>
      </c>
      <c r="H605" s="38" t="s">
        <v>2</v>
      </c>
      <c r="I605" s="39">
        <v>77675</v>
      </c>
      <c r="J605" s="39">
        <v>5020</v>
      </c>
      <c r="K605" s="39">
        <v>0</v>
      </c>
      <c r="L605" s="41">
        <f>SUM(Data5[[#This Row],[CHELTUIELI DE PERSONAL LEI]:[CHELTUIELI DE CAPITAL (ACTIVE NEFINANCIARE ) LEI]])</f>
        <v>82695</v>
      </c>
      <c r="M605" s="41">
        <f>Data5[[#This Row],[TOTAL CHELTUIELI LEI]]/Data5[[#This Row],[CURS VALUTAR EURO BNR 22 07 2020]]</f>
        <v>17085.390797710792</v>
      </c>
      <c r="N605" s="49">
        <v>1335</v>
      </c>
      <c r="O605" s="54"/>
      <c r="P605" s="54">
        <v>913</v>
      </c>
      <c r="Q605" s="54"/>
      <c r="R605" s="54">
        <f>Data5[[#This Row],[PERSOANE ÎNSCRISE ÎN LISTELE ELECTORALE (TURUL 1)            ]]+Data5[[#This Row],[PERSOANE ÎNSCRISE ÎN LISTELE ELECTORALE (TURUL AL 2-LEA)]]</f>
        <v>1335</v>
      </c>
      <c r="S605" s="54">
        <f>Data5[[#This Row],[PERSOANE CARE AU PARTICIPAT LA VOT (TURUL 1)]]+Data5[[#This Row],[PERSOANE CARE AU PARTICIPAT LA VOT  (TURUL AL 2-LEA)]]</f>
        <v>913</v>
      </c>
      <c r="T605" s="41">
        <f>Data5[[#This Row],[TOTAL CHELTUIELI LEI]]/Data5[[#This Row],[NUMĂRUL PERSOANELOR ÎNSCRISE ÎN LISTELE ELECTORALE]]</f>
        <v>61.943820224719104</v>
      </c>
      <c r="U605" s="41">
        <f>Data5[[#This Row],[TOTAL CHELTUIELI EURO]]/Data5[[#This Row],[NUMĂRUL PERSOANELOR ÎNSCRISE ÎN LISTELE ELECTORALE]]</f>
        <v>12.798045541356398</v>
      </c>
      <c r="V605" s="41">
        <f>Data5[[#This Row],[TOTAL CHELTUIELI LEI]]/Data5[[#This Row],[NUMĂRUL PERSOANELOR CARE AU PARTICIPAT LA VOT]]</f>
        <v>90.575027382256295</v>
      </c>
      <c r="W605" s="41">
        <f>Data5[[#This Row],[TOTAL CHELTUIELI EURO]]/Data5[[#This Row],[NUMĂRUL PERSOANELOR CARE AU PARTICIPAT LA VOT]]</f>
        <v>18.713461990920912</v>
      </c>
      <c r="X605" s="43">
        <v>4.8400999999999996</v>
      </c>
      <c r="Y605" s="114" t="s">
        <v>3087</v>
      </c>
      <c r="Z605" s="44">
        <v>61</v>
      </c>
      <c r="AA605" s="115" t="s">
        <v>3123</v>
      </c>
      <c r="AB605" s="44">
        <v>12</v>
      </c>
      <c r="AC605" s="45"/>
    </row>
    <row r="606" spans="1:29" ht="12" customHeight="1" x14ac:dyDescent="0.2">
      <c r="A606" s="37">
        <v>605</v>
      </c>
      <c r="B606" s="38" t="s">
        <v>13</v>
      </c>
      <c r="C606" s="39" t="s">
        <v>1501</v>
      </c>
      <c r="D606" s="40">
        <v>44101</v>
      </c>
      <c r="E606" s="38">
        <v>1</v>
      </c>
      <c r="F606" s="38"/>
      <c r="G606" s="38" t="s">
        <v>2</v>
      </c>
      <c r="H606" s="38" t="s">
        <v>2</v>
      </c>
      <c r="I606" s="39">
        <v>500</v>
      </c>
      <c r="J606" s="39">
        <v>4360</v>
      </c>
      <c r="K606" s="39">
        <v>0</v>
      </c>
      <c r="L606" s="41">
        <f>SUM(Data5[[#This Row],[CHELTUIELI DE PERSONAL LEI]:[CHELTUIELI DE CAPITAL (ACTIVE NEFINANCIARE ) LEI]])</f>
        <v>4860</v>
      </c>
      <c r="M606" s="41">
        <f>Data5[[#This Row],[TOTAL CHELTUIELI LEI]]/Data5[[#This Row],[CURS VALUTAR EURO BNR 22 07 2020]]</f>
        <v>1004.1114852998905</v>
      </c>
      <c r="N606" s="49">
        <v>1469</v>
      </c>
      <c r="O606" s="54"/>
      <c r="P606" s="54">
        <v>1126</v>
      </c>
      <c r="Q606" s="54"/>
      <c r="R606" s="54">
        <f>Data5[[#This Row],[PERSOANE ÎNSCRISE ÎN LISTELE ELECTORALE (TURUL 1)            ]]+Data5[[#This Row],[PERSOANE ÎNSCRISE ÎN LISTELE ELECTORALE (TURUL AL 2-LEA)]]</f>
        <v>1469</v>
      </c>
      <c r="S606" s="54">
        <f>Data5[[#This Row],[PERSOANE CARE AU PARTICIPAT LA VOT (TURUL 1)]]+Data5[[#This Row],[PERSOANE CARE AU PARTICIPAT LA VOT  (TURUL AL 2-LEA)]]</f>
        <v>1126</v>
      </c>
      <c r="T606" s="41">
        <f>Data5[[#This Row],[TOTAL CHELTUIELI LEI]]/Data5[[#This Row],[NUMĂRUL PERSOANELOR ÎNSCRISE ÎN LISTELE ELECTORALE]]</f>
        <v>3.3083730428863172</v>
      </c>
      <c r="U606" s="41">
        <f>Data5[[#This Row],[TOTAL CHELTUIELI EURO]]/Data5[[#This Row],[NUMĂRUL PERSOANELOR ÎNSCRISE ÎN LISTELE ELECTORALE]]</f>
        <v>0.6835340267528186</v>
      </c>
      <c r="V606" s="41">
        <f>Data5[[#This Row],[TOTAL CHELTUIELI LEI]]/Data5[[#This Row],[NUMĂRUL PERSOANELOR CARE AU PARTICIPAT LA VOT]]</f>
        <v>4.3161634103019537</v>
      </c>
      <c r="W606" s="41">
        <f>Data5[[#This Row],[TOTAL CHELTUIELI EURO]]/Data5[[#This Row],[NUMĂRUL PERSOANELOR CARE AU PARTICIPAT LA VOT]]</f>
        <v>0.89175087504430772</v>
      </c>
      <c r="X606" s="43">
        <v>4.8400999999999996</v>
      </c>
      <c r="Y606" s="114" t="s">
        <v>2884</v>
      </c>
      <c r="Z606" s="44">
        <v>3</v>
      </c>
      <c r="AA606" s="115" t="s">
        <v>3105</v>
      </c>
      <c r="AB606" s="44">
        <v>0</v>
      </c>
      <c r="AC606" s="45"/>
    </row>
    <row r="607" spans="1:29" ht="12" customHeight="1" x14ac:dyDescent="0.2">
      <c r="A607" s="37">
        <v>606</v>
      </c>
      <c r="B607" s="38" t="s">
        <v>13</v>
      </c>
      <c r="C607" s="39" t="s">
        <v>1502</v>
      </c>
      <c r="D607" s="40">
        <v>44101</v>
      </c>
      <c r="E607" s="38">
        <v>1</v>
      </c>
      <c r="F607" s="38"/>
      <c r="G607" s="38" t="s">
        <v>2</v>
      </c>
      <c r="H607" s="38" t="s">
        <v>2</v>
      </c>
      <c r="I607" s="39">
        <v>0</v>
      </c>
      <c r="J607" s="39">
        <v>22418.49</v>
      </c>
      <c r="K607" s="39">
        <v>0</v>
      </c>
      <c r="L607" s="41">
        <f>SUM(Data5[[#This Row],[CHELTUIELI DE PERSONAL LEI]:[CHELTUIELI DE CAPITAL (ACTIVE NEFINANCIARE ) LEI]])</f>
        <v>22418.49</v>
      </c>
      <c r="M607" s="41">
        <f>Data5[[#This Row],[TOTAL CHELTUIELI LEI]]/Data5[[#This Row],[CURS VALUTAR EURO BNR 22 07 2020]]</f>
        <v>4631.8237226503588</v>
      </c>
      <c r="N607" s="49">
        <v>4361</v>
      </c>
      <c r="O607" s="54"/>
      <c r="P607" s="54">
        <v>2204</v>
      </c>
      <c r="Q607" s="54"/>
      <c r="R607" s="54">
        <f>Data5[[#This Row],[PERSOANE ÎNSCRISE ÎN LISTELE ELECTORALE (TURUL 1)            ]]+Data5[[#This Row],[PERSOANE ÎNSCRISE ÎN LISTELE ELECTORALE (TURUL AL 2-LEA)]]</f>
        <v>4361</v>
      </c>
      <c r="S607" s="54">
        <f>Data5[[#This Row],[PERSOANE CARE AU PARTICIPAT LA VOT (TURUL 1)]]+Data5[[#This Row],[PERSOANE CARE AU PARTICIPAT LA VOT  (TURUL AL 2-LEA)]]</f>
        <v>2204</v>
      </c>
      <c r="T607" s="41">
        <f>Data5[[#This Row],[TOTAL CHELTUIELI LEI]]/Data5[[#This Row],[NUMĂRUL PERSOANELOR ÎNSCRISE ÎN LISTELE ELECTORALE]]</f>
        <v>5.1406764503554232</v>
      </c>
      <c r="U607" s="41">
        <f>Data5[[#This Row],[TOTAL CHELTUIELI EURO]]/Data5[[#This Row],[NUMĂRUL PERSOANELOR ÎNSCRISE ÎN LISTELE ELECTORALE]]</f>
        <v>1.0621012893029944</v>
      </c>
      <c r="V607" s="41">
        <f>Data5[[#This Row],[TOTAL CHELTUIELI LEI]]/Data5[[#This Row],[NUMĂRUL PERSOANELOR CARE AU PARTICIPAT LA VOT]]</f>
        <v>10.171728675136118</v>
      </c>
      <c r="W607" s="41">
        <f>Data5[[#This Row],[TOTAL CHELTUIELI EURO]]/Data5[[#This Row],[NUMĂRUL PERSOANELOR CARE AU PARTICIPAT LA VOT]]</f>
        <v>2.1015534131807434</v>
      </c>
      <c r="X607" s="43">
        <v>4.8400999999999996</v>
      </c>
      <c r="Y607" s="114" t="s">
        <v>2892</v>
      </c>
      <c r="Z607" s="44">
        <v>5</v>
      </c>
      <c r="AA607" s="115" t="s">
        <v>3107</v>
      </c>
      <c r="AB607" s="44">
        <v>1</v>
      </c>
      <c r="AC607" s="45"/>
    </row>
    <row r="608" spans="1:29" ht="12" customHeight="1" x14ac:dyDescent="0.2">
      <c r="A608" s="37">
        <v>607</v>
      </c>
      <c r="B608" s="38" t="s">
        <v>13</v>
      </c>
      <c r="C608" s="39" t="s">
        <v>1503</v>
      </c>
      <c r="D608" s="40">
        <v>44101</v>
      </c>
      <c r="E608" s="38">
        <v>1</v>
      </c>
      <c r="F608" s="38"/>
      <c r="G608" s="38" t="s">
        <v>2</v>
      </c>
      <c r="H608" s="38" t="s">
        <v>2</v>
      </c>
      <c r="I608" s="39">
        <v>14899</v>
      </c>
      <c r="J608" s="39">
        <v>12092</v>
      </c>
      <c r="K608" s="39">
        <v>0</v>
      </c>
      <c r="L608" s="41">
        <f>SUM(Data5[[#This Row],[CHELTUIELI DE PERSONAL LEI]:[CHELTUIELI DE CAPITAL (ACTIVE NEFINANCIARE ) LEI]])</f>
        <v>26991</v>
      </c>
      <c r="M608" s="41">
        <f>Data5[[#This Row],[TOTAL CHELTUIELI LEI]]/Data5[[#This Row],[CURS VALUTAR EURO BNR 22 07 2020]]</f>
        <v>5576.5376748414292</v>
      </c>
      <c r="N608" s="49">
        <v>4509</v>
      </c>
      <c r="O608" s="54"/>
      <c r="P608" s="54">
        <v>2512</v>
      </c>
      <c r="Q608" s="54"/>
      <c r="R608" s="54">
        <f>Data5[[#This Row],[PERSOANE ÎNSCRISE ÎN LISTELE ELECTORALE (TURUL 1)            ]]+Data5[[#This Row],[PERSOANE ÎNSCRISE ÎN LISTELE ELECTORALE (TURUL AL 2-LEA)]]</f>
        <v>4509</v>
      </c>
      <c r="S608" s="54">
        <f>Data5[[#This Row],[PERSOANE CARE AU PARTICIPAT LA VOT (TURUL 1)]]+Data5[[#This Row],[PERSOANE CARE AU PARTICIPAT LA VOT  (TURUL AL 2-LEA)]]</f>
        <v>2512</v>
      </c>
      <c r="T608" s="41">
        <f>Data5[[#This Row],[TOTAL CHELTUIELI LEI]]/Data5[[#This Row],[NUMĂRUL PERSOANELOR ÎNSCRISE ÎN LISTELE ELECTORALE]]</f>
        <v>5.9860279441117763</v>
      </c>
      <c r="U608" s="41">
        <f>Data5[[#This Row],[TOTAL CHELTUIELI EURO]]/Data5[[#This Row],[NUMĂRUL PERSOANELOR ÎNSCRISE ÎN LISTELE ELECTORALE]]</f>
        <v>1.2367570802487091</v>
      </c>
      <c r="V608" s="41">
        <f>Data5[[#This Row],[TOTAL CHELTUIELI LEI]]/Data5[[#This Row],[NUMĂRUL PERSOANELOR CARE AU PARTICIPAT LA VOT]]</f>
        <v>10.744824840764331</v>
      </c>
      <c r="W608" s="41">
        <f>Data5[[#This Row],[TOTAL CHELTUIELI EURO]]/Data5[[#This Row],[NUMĂRUL PERSOANELOR CARE AU PARTICIPAT LA VOT]]</f>
        <v>2.2199592654623523</v>
      </c>
      <c r="X608" s="43">
        <v>4.8400999999999996</v>
      </c>
      <c r="Y608" s="114" t="s">
        <v>2892</v>
      </c>
      <c r="Z608" s="44">
        <v>5</v>
      </c>
      <c r="AA608" s="115" t="s">
        <v>3107</v>
      </c>
      <c r="AB608" s="44">
        <v>1</v>
      </c>
      <c r="AC608" s="45"/>
    </row>
    <row r="609" spans="1:29" ht="12" customHeight="1" x14ac:dyDescent="0.2">
      <c r="A609" s="37">
        <v>608</v>
      </c>
      <c r="B609" s="38" t="s">
        <v>13</v>
      </c>
      <c r="C609" s="39" t="s">
        <v>1504</v>
      </c>
      <c r="D609" s="40">
        <v>44101</v>
      </c>
      <c r="E609" s="38">
        <v>1</v>
      </c>
      <c r="F609" s="38"/>
      <c r="G609" s="38" t="s">
        <v>2</v>
      </c>
      <c r="H609" s="38" t="s">
        <v>2</v>
      </c>
      <c r="I609" s="39">
        <v>0</v>
      </c>
      <c r="J609" s="39">
        <v>1690.28</v>
      </c>
      <c r="K609" s="39">
        <v>0</v>
      </c>
      <c r="L609" s="41">
        <f>SUM(Data5[[#This Row],[CHELTUIELI DE PERSONAL LEI]:[CHELTUIELI DE CAPITAL (ACTIVE NEFINANCIARE ) LEI]])</f>
        <v>1690.28</v>
      </c>
      <c r="M609" s="41">
        <f>Data5[[#This Row],[TOTAL CHELTUIELI LEI]]/Data5[[#This Row],[CURS VALUTAR EURO BNR 22 07 2020]]</f>
        <v>349.22418958285988</v>
      </c>
      <c r="N609" s="49">
        <v>3147</v>
      </c>
      <c r="O609" s="54"/>
      <c r="P609" s="54">
        <v>2178</v>
      </c>
      <c r="Q609" s="54"/>
      <c r="R609" s="54">
        <f>Data5[[#This Row],[PERSOANE ÎNSCRISE ÎN LISTELE ELECTORALE (TURUL 1)            ]]+Data5[[#This Row],[PERSOANE ÎNSCRISE ÎN LISTELE ELECTORALE (TURUL AL 2-LEA)]]</f>
        <v>3147</v>
      </c>
      <c r="S609" s="54">
        <f>Data5[[#This Row],[PERSOANE CARE AU PARTICIPAT LA VOT (TURUL 1)]]+Data5[[#This Row],[PERSOANE CARE AU PARTICIPAT LA VOT  (TURUL AL 2-LEA)]]</f>
        <v>2178</v>
      </c>
      <c r="T609" s="41">
        <f>Data5[[#This Row],[TOTAL CHELTUIELI LEI]]/Data5[[#This Row],[NUMĂRUL PERSOANELOR ÎNSCRISE ÎN LISTELE ELECTORALE]]</f>
        <v>0.5371083571655545</v>
      </c>
      <c r="U609" s="41">
        <f>Data5[[#This Row],[TOTAL CHELTUIELI EURO]]/Data5[[#This Row],[NUMĂRUL PERSOANELOR ÎNSCRISE ÎN LISTELE ELECTORALE]]</f>
        <v>0.11097050828816647</v>
      </c>
      <c r="V609" s="41">
        <f>Data5[[#This Row],[TOTAL CHELTUIELI LEI]]/Data5[[#This Row],[NUMĂRUL PERSOANELOR CARE AU PARTICIPAT LA VOT]]</f>
        <v>0.77606978879706157</v>
      </c>
      <c r="W609" s="41">
        <f>Data5[[#This Row],[TOTAL CHELTUIELI EURO]]/Data5[[#This Row],[NUMĂRUL PERSOANELOR CARE AU PARTICIPAT LA VOT]]</f>
        <v>0.1603416848406152</v>
      </c>
      <c r="X609" s="43">
        <v>4.8400999999999996</v>
      </c>
      <c r="Y609" s="114" t="s">
        <v>2890</v>
      </c>
      <c r="Z609" s="44">
        <v>0</v>
      </c>
      <c r="AA609" s="115" t="s">
        <v>3105</v>
      </c>
      <c r="AB609" s="44">
        <v>0</v>
      </c>
      <c r="AC609" s="45"/>
    </row>
    <row r="610" spans="1:29" ht="12" customHeight="1" x14ac:dyDescent="0.2">
      <c r="A610" s="37">
        <v>609</v>
      </c>
      <c r="B610" s="38" t="s">
        <v>13</v>
      </c>
      <c r="C610" s="39" t="s">
        <v>366</v>
      </c>
      <c r="D610" s="40">
        <v>44101</v>
      </c>
      <c r="E610" s="38">
        <v>1</v>
      </c>
      <c r="F610" s="38"/>
      <c r="G610" s="38" t="s">
        <v>2</v>
      </c>
      <c r="H610" s="38" t="s">
        <v>2</v>
      </c>
      <c r="I610" s="39">
        <v>2700</v>
      </c>
      <c r="J610" s="39">
        <v>6000</v>
      </c>
      <c r="K610" s="39">
        <v>0</v>
      </c>
      <c r="L610" s="41">
        <f>SUM(Data5[[#This Row],[CHELTUIELI DE PERSONAL LEI]:[CHELTUIELI DE CAPITAL (ACTIVE NEFINANCIARE ) LEI]])</f>
        <v>8700</v>
      </c>
      <c r="M610" s="41">
        <f>Data5[[#This Row],[TOTAL CHELTUIELI LEI]]/Data5[[#This Row],[CURS VALUTAR EURO BNR 22 07 2020]]</f>
        <v>1797.4835230677054</v>
      </c>
      <c r="N610" s="49">
        <v>2131</v>
      </c>
      <c r="O610" s="54"/>
      <c r="P610" s="54">
        <v>1233</v>
      </c>
      <c r="Q610" s="54"/>
      <c r="R610" s="54">
        <f>Data5[[#This Row],[PERSOANE ÎNSCRISE ÎN LISTELE ELECTORALE (TURUL 1)            ]]+Data5[[#This Row],[PERSOANE ÎNSCRISE ÎN LISTELE ELECTORALE (TURUL AL 2-LEA)]]</f>
        <v>2131</v>
      </c>
      <c r="S610" s="54">
        <f>Data5[[#This Row],[PERSOANE CARE AU PARTICIPAT LA VOT (TURUL 1)]]+Data5[[#This Row],[PERSOANE CARE AU PARTICIPAT LA VOT  (TURUL AL 2-LEA)]]</f>
        <v>1233</v>
      </c>
      <c r="T610" s="41">
        <f>Data5[[#This Row],[TOTAL CHELTUIELI LEI]]/Data5[[#This Row],[NUMĂRUL PERSOANELOR ÎNSCRISE ÎN LISTELE ELECTORALE]]</f>
        <v>4.0825903331769124</v>
      </c>
      <c r="U610" s="41">
        <f>Data5[[#This Row],[TOTAL CHELTUIELI EURO]]/Data5[[#This Row],[NUMĂRUL PERSOANELOR ÎNSCRISE ÎN LISTELE ELECTORALE]]</f>
        <v>0.84349297187597627</v>
      </c>
      <c r="V610" s="41">
        <f>Data5[[#This Row],[TOTAL CHELTUIELI LEI]]/Data5[[#This Row],[NUMĂRUL PERSOANELOR CARE AU PARTICIPAT LA VOT]]</f>
        <v>7.0559610705596105</v>
      </c>
      <c r="W610" s="41">
        <f>Data5[[#This Row],[TOTAL CHELTUIELI EURO]]/Data5[[#This Row],[NUMĂRUL PERSOANELOR CARE AU PARTICIPAT LA VOT]]</f>
        <v>1.4578130762917318</v>
      </c>
      <c r="X610" s="43">
        <v>4.8400999999999996</v>
      </c>
      <c r="Y610" s="114" t="s">
        <v>2895</v>
      </c>
      <c r="Z610" s="44">
        <v>4</v>
      </c>
      <c r="AA610" s="115" t="s">
        <v>3105</v>
      </c>
      <c r="AB610" s="44">
        <v>0</v>
      </c>
      <c r="AC610" s="45"/>
    </row>
    <row r="611" spans="1:29" ht="12" customHeight="1" x14ac:dyDescent="0.2">
      <c r="A611" s="37">
        <v>610</v>
      </c>
      <c r="B611" s="38" t="s">
        <v>13</v>
      </c>
      <c r="C611" s="39" t="s">
        <v>1505</v>
      </c>
      <c r="D611" s="40">
        <v>44101</v>
      </c>
      <c r="E611" s="38">
        <v>1</v>
      </c>
      <c r="F611" s="38"/>
      <c r="G611" s="38" t="s">
        <v>2</v>
      </c>
      <c r="H611" s="38" t="s">
        <v>2</v>
      </c>
      <c r="I611" s="39">
        <v>0</v>
      </c>
      <c r="J611" s="39">
        <v>27447</v>
      </c>
      <c r="K611" s="39">
        <v>0</v>
      </c>
      <c r="L611" s="41">
        <f>SUM(Data5[[#This Row],[CHELTUIELI DE PERSONAL LEI]:[CHELTUIELI DE CAPITAL (ACTIVE NEFINANCIARE ) LEI]])</f>
        <v>27447</v>
      </c>
      <c r="M611" s="41">
        <f>Data5[[#This Row],[TOTAL CHELTUIELI LEI]]/Data5[[#This Row],[CURS VALUTAR EURO BNR 22 07 2020]]</f>
        <v>5670.7506043263575</v>
      </c>
      <c r="N611" s="49">
        <v>2062</v>
      </c>
      <c r="O611" s="54"/>
      <c r="P611" s="54">
        <v>1364</v>
      </c>
      <c r="Q611" s="54"/>
      <c r="R611" s="54">
        <f>Data5[[#This Row],[PERSOANE ÎNSCRISE ÎN LISTELE ELECTORALE (TURUL 1)            ]]+Data5[[#This Row],[PERSOANE ÎNSCRISE ÎN LISTELE ELECTORALE (TURUL AL 2-LEA)]]</f>
        <v>2062</v>
      </c>
      <c r="S611" s="54">
        <f>Data5[[#This Row],[PERSOANE CARE AU PARTICIPAT LA VOT (TURUL 1)]]+Data5[[#This Row],[PERSOANE CARE AU PARTICIPAT LA VOT  (TURUL AL 2-LEA)]]</f>
        <v>1364</v>
      </c>
      <c r="T611" s="41">
        <f>Data5[[#This Row],[TOTAL CHELTUIELI LEI]]/Data5[[#This Row],[NUMĂRUL PERSOANELOR ÎNSCRISE ÎN LISTELE ELECTORALE]]</f>
        <v>13.31086323957323</v>
      </c>
      <c r="U611" s="41">
        <f>Data5[[#This Row],[TOTAL CHELTUIELI EURO]]/Data5[[#This Row],[NUMĂRUL PERSOANELOR ÎNSCRISE ÎN LISTELE ELECTORALE]]</f>
        <v>2.7501215345908618</v>
      </c>
      <c r="V611" s="41">
        <f>Data5[[#This Row],[TOTAL CHELTUIELI LEI]]/Data5[[#This Row],[NUMĂRUL PERSOANELOR CARE AU PARTICIPAT LA VOT]]</f>
        <v>20.122434017595307</v>
      </c>
      <c r="W611" s="41">
        <f>Data5[[#This Row],[TOTAL CHELTUIELI EURO]]/Data5[[#This Row],[NUMĂRUL PERSOANELOR CARE AU PARTICIPAT LA VOT]]</f>
        <v>4.1574417920281217</v>
      </c>
      <c r="X611" s="43">
        <v>4.8400999999999996</v>
      </c>
      <c r="Y611" s="114" t="s">
        <v>2906</v>
      </c>
      <c r="Z611" s="44">
        <v>13</v>
      </c>
      <c r="AA611" s="115" t="s">
        <v>3108</v>
      </c>
      <c r="AB611" s="44">
        <v>2</v>
      </c>
      <c r="AC611" s="45"/>
    </row>
    <row r="612" spans="1:29" ht="12" customHeight="1" x14ac:dyDescent="0.2">
      <c r="A612" s="37">
        <v>611</v>
      </c>
      <c r="B612" s="38" t="s">
        <v>13</v>
      </c>
      <c r="C612" s="39" t="s">
        <v>1506</v>
      </c>
      <c r="D612" s="40">
        <v>44101</v>
      </c>
      <c r="E612" s="38">
        <v>1</v>
      </c>
      <c r="F612" s="38"/>
      <c r="G612" s="38" t="s">
        <v>2</v>
      </c>
      <c r="H612" s="38" t="s">
        <v>2</v>
      </c>
      <c r="I612" s="39">
        <v>15031</v>
      </c>
      <c r="J612" s="39">
        <v>3543</v>
      </c>
      <c r="K612" s="39">
        <v>0</v>
      </c>
      <c r="L612" s="41">
        <f>SUM(Data5[[#This Row],[CHELTUIELI DE PERSONAL LEI]:[CHELTUIELI DE CAPITAL (ACTIVE NEFINANCIARE ) LEI]])</f>
        <v>18574</v>
      </c>
      <c r="M612" s="41">
        <f>Data5[[#This Row],[TOTAL CHELTUIELI LEI]]/Data5[[#This Row],[CURS VALUTAR EURO BNR 22 07 2020]]</f>
        <v>3837.5240180987998</v>
      </c>
      <c r="N612" s="49">
        <v>1580</v>
      </c>
      <c r="O612" s="54"/>
      <c r="P612" s="54">
        <v>924</v>
      </c>
      <c r="Q612" s="54"/>
      <c r="R612" s="54">
        <f>Data5[[#This Row],[PERSOANE ÎNSCRISE ÎN LISTELE ELECTORALE (TURUL 1)            ]]+Data5[[#This Row],[PERSOANE ÎNSCRISE ÎN LISTELE ELECTORALE (TURUL AL 2-LEA)]]</f>
        <v>1580</v>
      </c>
      <c r="S612" s="54">
        <f>Data5[[#This Row],[PERSOANE CARE AU PARTICIPAT LA VOT (TURUL 1)]]+Data5[[#This Row],[PERSOANE CARE AU PARTICIPAT LA VOT  (TURUL AL 2-LEA)]]</f>
        <v>924</v>
      </c>
      <c r="T612" s="41">
        <f>Data5[[#This Row],[TOTAL CHELTUIELI LEI]]/Data5[[#This Row],[NUMĂRUL PERSOANELOR ÎNSCRISE ÎN LISTELE ELECTORALE]]</f>
        <v>11.755696202531645</v>
      </c>
      <c r="U612" s="41">
        <f>Data5[[#This Row],[TOTAL CHELTUIELI EURO]]/Data5[[#This Row],[NUMĂRUL PERSOANELOR ÎNSCRISE ÎN LISTELE ELECTORALE]]</f>
        <v>2.4288126696827845</v>
      </c>
      <c r="V612" s="41">
        <f>Data5[[#This Row],[TOTAL CHELTUIELI LEI]]/Data5[[#This Row],[NUMĂRUL PERSOANELOR CARE AU PARTICIPAT LA VOT]]</f>
        <v>20.101731601731601</v>
      </c>
      <c r="W612" s="41">
        <f>Data5[[#This Row],[TOTAL CHELTUIELI EURO]]/Data5[[#This Row],[NUMĂRUL PERSOANELOR CARE AU PARTICIPAT LA VOT]]</f>
        <v>4.1531645217519477</v>
      </c>
      <c r="X612" s="43">
        <v>4.8400999999999996</v>
      </c>
      <c r="Y612" s="114" t="s">
        <v>2888</v>
      </c>
      <c r="Z612" s="44">
        <v>11</v>
      </c>
      <c r="AA612" s="115" t="s">
        <v>3108</v>
      </c>
      <c r="AB612" s="44">
        <v>2</v>
      </c>
      <c r="AC612" s="45"/>
    </row>
    <row r="613" spans="1:29" ht="12" customHeight="1" x14ac:dyDescent="0.2">
      <c r="A613" s="37">
        <v>612</v>
      </c>
      <c r="B613" s="38" t="s">
        <v>13</v>
      </c>
      <c r="C613" s="39" t="s">
        <v>1507</v>
      </c>
      <c r="D613" s="40">
        <v>44101</v>
      </c>
      <c r="E613" s="38">
        <v>1</v>
      </c>
      <c r="F613" s="38"/>
      <c r="G613" s="38" t="s">
        <v>2</v>
      </c>
      <c r="H613" s="38" t="s">
        <v>2</v>
      </c>
      <c r="I613" s="39">
        <v>0</v>
      </c>
      <c r="J613" s="39">
        <v>3127</v>
      </c>
      <c r="K613" s="39">
        <v>0</v>
      </c>
      <c r="L613" s="41">
        <f>SUM(Data5[[#This Row],[CHELTUIELI DE PERSONAL LEI]:[CHELTUIELI DE CAPITAL (ACTIVE NEFINANCIARE ) LEI]])</f>
        <v>3127</v>
      </c>
      <c r="M613" s="41">
        <f>Data5[[#This Row],[TOTAL CHELTUIELI LEI]]/Data5[[#This Row],[CURS VALUTAR EURO BNR 22 07 2020]]</f>
        <v>646.06103179686374</v>
      </c>
      <c r="N613" s="49">
        <v>2175</v>
      </c>
      <c r="O613" s="54"/>
      <c r="P613" s="54">
        <v>1325</v>
      </c>
      <c r="Q613" s="54"/>
      <c r="R613" s="54">
        <f>Data5[[#This Row],[PERSOANE ÎNSCRISE ÎN LISTELE ELECTORALE (TURUL 1)            ]]+Data5[[#This Row],[PERSOANE ÎNSCRISE ÎN LISTELE ELECTORALE (TURUL AL 2-LEA)]]</f>
        <v>2175</v>
      </c>
      <c r="S613" s="54">
        <f>Data5[[#This Row],[PERSOANE CARE AU PARTICIPAT LA VOT (TURUL 1)]]+Data5[[#This Row],[PERSOANE CARE AU PARTICIPAT LA VOT  (TURUL AL 2-LEA)]]</f>
        <v>1325</v>
      </c>
      <c r="T613" s="41">
        <f>Data5[[#This Row],[TOTAL CHELTUIELI LEI]]/Data5[[#This Row],[NUMĂRUL PERSOANELOR ÎNSCRISE ÎN LISTELE ELECTORALE]]</f>
        <v>1.4377011494252874</v>
      </c>
      <c r="U613" s="41">
        <f>Data5[[#This Row],[TOTAL CHELTUIELI EURO]]/Data5[[#This Row],[NUMĂRUL PERSOANELOR ÎNSCRISE ÎN LISTELE ELECTORALE]]</f>
        <v>0.29703955484913275</v>
      </c>
      <c r="V613" s="41">
        <f>Data5[[#This Row],[TOTAL CHELTUIELI LEI]]/Data5[[#This Row],[NUMĂRUL PERSOANELOR CARE AU PARTICIPAT LA VOT]]</f>
        <v>2.36</v>
      </c>
      <c r="W613" s="41">
        <f>Data5[[#This Row],[TOTAL CHELTUIELI EURO]]/Data5[[#This Row],[NUMĂRUL PERSOANELOR CARE AU PARTICIPAT LA VOT]]</f>
        <v>0.48759323154480283</v>
      </c>
      <c r="X613" s="43">
        <v>4.8400999999999996</v>
      </c>
      <c r="Y613" s="114" t="s">
        <v>2894</v>
      </c>
      <c r="Z613" s="44">
        <v>1</v>
      </c>
      <c r="AA613" s="115" t="s">
        <v>3105</v>
      </c>
      <c r="AB613" s="44">
        <v>0</v>
      </c>
      <c r="AC613" s="45"/>
    </row>
    <row r="614" spans="1:29" ht="12" customHeight="1" x14ac:dyDescent="0.2">
      <c r="A614" s="37">
        <v>613</v>
      </c>
      <c r="B614" s="38" t="s">
        <v>13</v>
      </c>
      <c r="C614" s="39" t="s">
        <v>1508</v>
      </c>
      <c r="D614" s="40">
        <v>44101</v>
      </c>
      <c r="E614" s="38">
        <v>1</v>
      </c>
      <c r="F614" s="38"/>
      <c r="G614" s="38" t="s">
        <v>2</v>
      </c>
      <c r="H614" s="38" t="s">
        <v>2</v>
      </c>
      <c r="I614" s="39">
        <v>20131</v>
      </c>
      <c r="J614" s="39">
        <v>49799.37</v>
      </c>
      <c r="K614" s="39">
        <v>0</v>
      </c>
      <c r="L614" s="41">
        <f>SUM(Data5[[#This Row],[CHELTUIELI DE PERSONAL LEI]:[CHELTUIELI DE CAPITAL (ACTIVE NEFINANCIARE ) LEI]])</f>
        <v>69930.37</v>
      </c>
      <c r="M614" s="41">
        <f>Data5[[#This Row],[TOTAL CHELTUIELI LEI]]/Data5[[#This Row],[CURS VALUTAR EURO BNR 22 07 2020]]</f>
        <v>14448.12503873887</v>
      </c>
      <c r="N614" s="49">
        <v>4880</v>
      </c>
      <c r="O614" s="54"/>
      <c r="P614" s="54">
        <v>2943</v>
      </c>
      <c r="Q614" s="54"/>
      <c r="R614" s="54">
        <f>Data5[[#This Row],[PERSOANE ÎNSCRISE ÎN LISTELE ELECTORALE (TURUL 1)            ]]+Data5[[#This Row],[PERSOANE ÎNSCRISE ÎN LISTELE ELECTORALE (TURUL AL 2-LEA)]]</f>
        <v>4880</v>
      </c>
      <c r="S614" s="54">
        <f>Data5[[#This Row],[PERSOANE CARE AU PARTICIPAT LA VOT (TURUL 1)]]+Data5[[#This Row],[PERSOANE CARE AU PARTICIPAT LA VOT  (TURUL AL 2-LEA)]]</f>
        <v>2943</v>
      </c>
      <c r="T614" s="41">
        <f>Data5[[#This Row],[TOTAL CHELTUIELI LEI]]/Data5[[#This Row],[NUMĂRUL PERSOANELOR ÎNSCRISE ÎN LISTELE ELECTORALE]]</f>
        <v>14.329993852459015</v>
      </c>
      <c r="U614" s="41">
        <f>Data5[[#This Row],[TOTAL CHELTUIELI EURO]]/Data5[[#This Row],[NUMĂRUL PERSOANELOR ÎNSCRISE ÎN LISTELE ELECTORALE]]</f>
        <v>2.9606813603973094</v>
      </c>
      <c r="V614" s="41">
        <f>Data5[[#This Row],[TOTAL CHELTUIELI LEI]]/Data5[[#This Row],[NUMĂRUL PERSOANELOR CARE AU PARTICIPAT LA VOT]]</f>
        <v>23.761593611960581</v>
      </c>
      <c r="W614" s="41">
        <f>Data5[[#This Row],[TOTAL CHELTUIELI EURO]]/Data5[[#This Row],[NUMĂRUL PERSOANELOR CARE AU PARTICIPAT LA VOT]]</f>
        <v>4.9093187355551713</v>
      </c>
      <c r="X614" s="43">
        <v>4.8400999999999996</v>
      </c>
      <c r="Y614" s="114" t="s">
        <v>2885</v>
      </c>
      <c r="Z614" s="44">
        <v>14</v>
      </c>
      <c r="AA614" s="115" t="s">
        <v>3108</v>
      </c>
      <c r="AB614" s="44">
        <v>2</v>
      </c>
      <c r="AC614" s="45"/>
    </row>
    <row r="615" spans="1:29" ht="12" customHeight="1" x14ac:dyDescent="0.2">
      <c r="A615" s="37">
        <v>614</v>
      </c>
      <c r="B615" s="38" t="s">
        <v>13</v>
      </c>
      <c r="C615" s="39" t="s">
        <v>1509</v>
      </c>
      <c r="D615" s="40">
        <v>44101</v>
      </c>
      <c r="E615" s="38">
        <v>1</v>
      </c>
      <c r="F615" s="38"/>
      <c r="G615" s="38" t="s">
        <v>2</v>
      </c>
      <c r="H615" s="38" t="s">
        <v>2</v>
      </c>
      <c r="I615" s="39">
        <v>3520</v>
      </c>
      <c r="J615" s="39">
        <v>5582</v>
      </c>
      <c r="K615" s="39">
        <v>0</v>
      </c>
      <c r="L615" s="41">
        <f>SUM(Data5[[#This Row],[CHELTUIELI DE PERSONAL LEI]:[CHELTUIELI DE CAPITAL (ACTIVE NEFINANCIARE ) LEI]])</f>
        <v>9102</v>
      </c>
      <c r="M615" s="41">
        <f>Data5[[#This Row],[TOTAL CHELTUIELI LEI]]/Data5[[#This Row],[CURS VALUTAR EURO BNR 22 07 2020]]</f>
        <v>1880.5396582715234</v>
      </c>
      <c r="N615" s="49">
        <v>1972</v>
      </c>
      <c r="O615" s="54"/>
      <c r="P615" s="54">
        <v>1203</v>
      </c>
      <c r="Q615" s="54"/>
      <c r="R615" s="54">
        <f>Data5[[#This Row],[PERSOANE ÎNSCRISE ÎN LISTELE ELECTORALE (TURUL 1)            ]]+Data5[[#This Row],[PERSOANE ÎNSCRISE ÎN LISTELE ELECTORALE (TURUL AL 2-LEA)]]</f>
        <v>1972</v>
      </c>
      <c r="S615" s="54">
        <f>Data5[[#This Row],[PERSOANE CARE AU PARTICIPAT LA VOT (TURUL 1)]]+Data5[[#This Row],[PERSOANE CARE AU PARTICIPAT LA VOT  (TURUL AL 2-LEA)]]</f>
        <v>1203</v>
      </c>
      <c r="T615" s="41">
        <f>Data5[[#This Row],[TOTAL CHELTUIELI LEI]]/Data5[[#This Row],[NUMĂRUL PERSOANELOR ÎNSCRISE ÎN LISTELE ELECTORALE]]</f>
        <v>4.6156186612576064</v>
      </c>
      <c r="U615" s="41">
        <f>Data5[[#This Row],[TOTAL CHELTUIELI EURO]]/Data5[[#This Row],[NUMĂRUL PERSOANELOR ÎNSCRISE ÎN LISTELE ELECTORALE]]</f>
        <v>0.95362051636486989</v>
      </c>
      <c r="V615" s="41">
        <f>Data5[[#This Row],[TOTAL CHELTUIELI LEI]]/Data5[[#This Row],[NUMĂRUL PERSOANELOR CARE AU PARTICIPAT LA VOT]]</f>
        <v>7.5660847880299249</v>
      </c>
      <c r="W615" s="41">
        <f>Data5[[#This Row],[TOTAL CHELTUIELI EURO]]/Data5[[#This Row],[NUMĂRUL PERSOANELOR CARE AU PARTICIPAT LA VOT]]</f>
        <v>1.5632083609904601</v>
      </c>
      <c r="X615" s="43">
        <v>4.8400999999999996</v>
      </c>
      <c r="Y615" s="114" t="s">
        <v>2895</v>
      </c>
      <c r="Z615" s="44">
        <v>4</v>
      </c>
      <c r="AA615" s="115" t="s">
        <v>3105</v>
      </c>
      <c r="AB615" s="44">
        <v>0</v>
      </c>
      <c r="AC615" s="45"/>
    </row>
    <row r="616" spans="1:29" ht="12" customHeight="1" x14ac:dyDescent="0.2">
      <c r="A616" s="37">
        <v>615</v>
      </c>
      <c r="B616" s="38" t="s">
        <v>13</v>
      </c>
      <c r="C616" s="39" t="s">
        <v>1510</v>
      </c>
      <c r="D616" s="40">
        <v>44101</v>
      </c>
      <c r="E616" s="38">
        <v>1</v>
      </c>
      <c r="F616" s="38"/>
      <c r="G616" s="38" t="s">
        <v>2</v>
      </c>
      <c r="H616" s="38" t="s">
        <v>2</v>
      </c>
      <c r="I616" s="39">
        <v>10017</v>
      </c>
      <c r="J616" s="39">
        <v>9201</v>
      </c>
      <c r="K616" s="39">
        <v>0</v>
      </c>
      <c r="L616" s="41">
        <f>SUM(Data5[[#This Row],[CHELTUIELI DE PERSONAL LEI]:[CHELTUIELI DE CAPITAL (ACTIVE NEFINANCIARE ) LEI]])</f>
        <v>19218</v>
      </c>
      <c r="M616" s="41">
        <f>Data5[[#This Row],[TOTAL CHELTUIELI LEI]]/Data5[[#This Row],[CURS VALUTAR EURO BNR 22 07 2020]]</f>
        <v>3970.5791202661103</v>
      </c>
      <c r="N616" s="49">
        <v>914</v>
      </c>
      <c r="O616" s="54"/>
      <c r="P616" s="54">
        <v>706</v>
      </c>
      <c r="Q616" s="54"/>
      <c r="R616" s="54">
        <f>Data5[[#This Row],[PERSOANE ÎNSCRISE ÎN LISTELE ELECTORALE (TURUL 1)            ]]+Data5[[#This Row],[PERSOANE ÎNSCRISE ÎN LISTELE ELECTORALE (TURUL AL 2-LEA)]]</f>
        <v>914</v>
      </c>
      <c r="S616" s="54">
        <f>Data5[[#This Row],[PERSOANE CARE AU PARTICIPAT LA VOT (TURUL 1)]]+Data5[[#This Row],[PERSOANE CARE AU PARTICIPAT LA VOT  (TURUL AL 2-LEA)]]</f>
        <v>706</v>
      </c>
      <c r="T616" s="41">
        <f>Data5[[#This Row],[TOTAL CHELTUIELI LEI]]/Data5[[#This Row],[NUMĂRUL PERSOANELOR ÎNSCRISE ÎN LISTELE ELECTORALE]]</f>
        <v>21.026258205689278</v>
      </c>
      <c r="U616" s="41">
        <f>Data5[[#This Row],[TOTAL CHELTUIELI EURO]]/Data5[[#This Row],[NUMĂRUL PERSOANELOR ÎNSCRISE ÎN LISTELE ELECTORALE]]</f>
        <v>4.3441784685624842</v>
      </c>
      <c r="V616" s="41">
        <f>Data5[[#This Row],[TOTAL CHELTUIELI LEI]]/Data5[[#This Row],[NUMĂRUL PERSOANELOR CARE AU PARTICIPAT LA VOT]]</f>
        <v>27.220963172804531</v>
      </c>
      <c r="W616" s="41">
        <f>Data5[[#This Row],[TOTAL CHELTUIELI EURO]]/Data5[[#This Row],[NUMĂRUL PERSOANELOR CARE AU PARTICIPAT LA VOT]]</f>
        <v>5.6240497454194198</v>
      </c>
      <c r="X616" s="43">
        <v>4.8400999999999996</v>
      </c>
      <c r="Y616" s="114" t="s">
        <v>2893</v>
      </c>
      <c r="Z616" s="44">
        <v>21</v>
      </c>
      <c r="AA616" s="115" t="s">
        <v>3110</v>
      </c>
      <c r="AB616" s="44">
        <v>4</v>
      </c>
      <c r="AC616" s="45"/>
    </row>
    <row r="617" spans="1:29" ht="12" customHeight="1" x14ac:dyDescent="0.2">
      <c r="A617" s="37">
        <v>616</v>
      </c>
      <c r="B617" s="38" t="s">
        <v>13</v>
      </c>
      <c r="C617" s="39" t="s">
        <v>848</v>
      </c>
      <c r="D617" s="40">
        <v>44101</v>
      </c>
      <c r="E617" s="38">
        <v>1</v>
      </c>
      <c r="F617" s="38"/>
      <c r="G617" s="38" t="s">
        <v>2</v>
      </c>
      <c r="H617" s="38" t="s">
        <v>2</v>
      </c>
      <c r="I617" s="39">
        <v>17000</v>
      </c>
      <c r="J617" s="39">
        <v>32693.65</v>
      </c>
      <c r="K617" s="39">
        <v>0</v>
      </c>
      <c r="L617" s="41">
        <f>SUM(Data5[[#This Row],[CHELTUIELI DE PERSONAL LEI]:[CHELTUIELI DE CAPITAL (ACTIVE NEFINANCIARE ) LEI]])</f>
        <v>49693.65</v>
      </c>
      <c r="M617" s="41">
        <f>Data5[[#This Row],[TOTAL CHELTUIELI LEI]]/Data5[[#This Row],[CURS VALUTAR EURO BNR 22 07 2020]]</f>
        <v>10267.070928286606</v>
      </c>
      <c r="N617" s="49">
        <v>4100</v>
      </c>
      <c r="O617" s="54"/>
      <c r="P617" s="54">
        <v>2254</v>
      </c>
      <c r="Q617" s="54"/>
      <c r="R617" s="54">
        <f>Data5[[#This Row],[PERSOANE ÎNSCRISE ÎN LISTELE ELECTORALE (TURUL 1)            ]]+Data5[[#This Row],[PERSOANE ÎNSCRISE ÎN LISTELE ELECTORALE (TURUL AL 2-LEA)]]</f>
        <v>4100</v>
      </c>
      <c r="S617" s="54">
        <f>Data5[[#This Row],[PERSOANE CARE AU PARTICIPAT LA VOT (TURUL 1)]]+Data5[[#This Row],[PERSOANE CARE AU PARTICIPAT LA VOT  (TURUL AL 2-LEA)]]</f>
        <v>2254</v>
      </c>
      <c r="T617" s="41">
        <f>Data5[[#This Row],[TOTAL CHELTUIELI LEI]]/Data5[[#This Row],[NUMĂRUL PERSOANELOR ÎNSCRISE ÎN LISTELE ELECTORALE]]</f>
        <v>12.120402439024391</v>
      </c>
      <c r="U617" s="41">
        <f>Data5[[#This Row],[TOTAL CHELTUIELI EURO]]/Data5[[#This Row],[NUMĂRUL PERSOANELOR ÎNSCRISE ÎN LISTELE ELECTORALE]]</f>
        <v>2.5041636410455137</v>
      </c>
      <c r="V617" s="41">
        <f>Data5[[#This Row],[TOTAL CHELTUIELI LEI]]/Data5[[#This Row],[NUMĂRUL PERSOANELOR CARE AU PARTICIPAT LA VOT]]</f>
        <v>22.046872227151731</v>
      </c>
      <c r="W617" s="41">
        <f>Data5[[#This Row],[TOTAL CHELTUIELI EURO]]/Data5[[#This Row],[NUMĂRUL PERSOANELOR CARE AU PARTICIPAT LA VOT]]</f>
        <v>4.5550447774119815</v>
      </c>
      <c r="X617" s="43">
        <v>4.8400999999999996</v>
      </c>
      <c r="Y617" s="114" t="s">
        <v>2897</v>
      </c>
      <c r="Z617" s="44">
        <v>12</v>
      </c>
      <c r="AA617" s="115" t="s">
        <v>3108</v>
      </c>
      <c r="AB617" s="44">
        <v>2</v>
      </c>
      <c r="AC617" s="45"/>
    </row>
    <row r="618" spans="1:29" ht="12" customHeight="1" x14ac:dyDescent="0.2">
      <c r="A618" s="37">
        <v>617</v>
      </c>
      <c r="B618" s="38" t="s">
        <v>13</v>
      </c>
      <c r="C618" s="39" t="s">
        <v>1511</v>
      </c>
      <c r="D618" s="40">
        <v>44101</v>
      </c>
      <c r="E618" s="38">
        <v>1</v>
      </c>
      <c r="F618" s="38"/>
      <c r="G618" s="38" t="s">
        <v>2</v>
      </c>
      <c r="H618" s="38" t="s">
        <v>2</v>
      </c>
      <c r="I618" s="39">
        <v>0</v>
      </c>
      <c r="J618" s="39">
        <v>49950.06</v>
      </c>
      <c r="K618" s="39">
        <v>0</v>
      </c>
      <c r="L618" s="41">
        <f>SUM(Data5[[#This Row],[CHELTUIELI DE PERSONAL LEI]:[CHELTUIELI DE CAPITAL (ACTIVE NEFINANCIARE ) LEI]])</f>
        <v>49950.06</v>
      </c>
      <c r="M618" s="41">
        <f>Data5[[#This Row],[TOTAL CHELTUIELI LEI]]/Data5[[#This Row],[CURS VALUTAR EURO BNR 22 07 2020]]</f>
        <v>10320.047106464743</v>
      </c>
      <c r="N618" s="49">
        <v>6014</v>
      </c>
      <c r="O618" s="54"/>
      <c r="P618" s="54">
        <v>3017</v>
      </c>
      <c r="Q618" s="54"/>
      <c r="R618" s="54">
        <f>Data5[[#This Row],[PERSOANE ÎNSCRISE ÎN LISTELE ELECTORALE (TURUL 1)            ]]+Data5[[#This Row],[PERSOANE ÎNSCRISE ÎN LISTELE ELECTORALE (TURUL AL 2-LEA)]]</f>
        <v>6014</v>
      </c>
      <c r="S618" s="54">
        <f>Data5[[#This Row],[PERSOANE CARE AU PARTICIPAT LA VOT (TURUL 1)]]+Data5[[#This Row],[PERSOANE CARE AU PARTICIPAT LA VOT  (TURUL AL 2-LEA)]]</f>
        <v>3017</v>
      </c>
      <c r="T618" s="41">
        <f>Data5[[#This Row],[TOTAL CHELTUIELI LEI]]/Data5[[#This Row],[NUMĂRUL PERSOANELOR ÎNSCRISE ÎN LISTELE ELECTORALE]]</f>
        <v>8.3056301962088455</v>
      </c>
      <c r="U618" s="41">
        <f>Data5[[#This Row],[TOTAL CHELTUIELI EURO]]/Data5[[#This Row],[NUMĂRUL PERSOANELOR ÎNSCRISE ÎN LISTELE ELECTORALE]]</f>
        <v>1.7160038421125279</v>
      </c>
      <c r="V618" s="41">
        <f>Data5[[#This Row],[TOTAL CHELTUIELI LEI]]/Data5[[#This Row],[NUMĂRUL PERSOANELOR CARE AU PARTICIPAT LA VOT]]</f>
        <v>16.556201524693403</v>
      </c>
      <c r="W618" s="41">
        <f>Data5[[#This Row],[TOTAL CHELTUIELI EURO]]/Data5[[#This Row],[NUMĂRUL PERSOANELOR CARE AU PARTICIPAT LA VOT]]</f>
        <v>3.420632120140783</v>
      </c>
      <c r="X618" s="43">
        <v>4.8400999999999996</v>
      </c>
      <c r="Y618" s="114" t="s">
        <v>2896</v>
      </c>
      <c r="Z618" s="44">
        <v>8</v>
      </c>
      <c r="AA618" s="115" t="s">
        <v>3107</v>
      </c>
      <c r="AB618" s="44">
        <v>1</v>
      </c>
      <c r="AC618" s="45"/>
    </row>
    <row r="619" spans="1:29" ht="12" customHeight="1" x14ac:dyDescent="0.2">
      <c r="A619" s="37">
        <v>618</v>
      </c>
      <c r="B619" s="38" t="s">
        <v>13</v>
      </c>
      <c r="C619" s="39" t="s">
        <v>1512</v>
      </c>
      <c r="D619" s="40">
        <v>44101</v>
      </c>
      <c r="E619" s="38">
        <v>1</v>
      </c>
      <c r="F619" s="38"/>
      <c r="G619" s="38" t="s">
        <v>2</v>
      </c>
      <c r="H619" s="38" t="s">
        <v>2</v>
      </c>
      <c r="I619" s="39">
        <v>720</v>
      </c>
      <c r="J619" s="39">
        <v>1107.01</v>
      </c>
      <c r="K619" s="39">
        <v>0</v>
      </c>
      <c r="L619" s="41">
        <f>SUM(Data5[[#This Row],[CHELTUIELI DE PERSONAL LEI]:[CHELTUIELI DE CAPITAL (ACTIVE NEFINANCIARE ) LEI]])</f>
        <v>1827.01</v>
      </c>
      <c r="M619" s="41">
        <f>Data5[[#This Row],[TOTAL CHELTUIELI LEI]]/Data5[[#This Row],[CURS VALUTAR EURO BNR 22 07 2020]]</f>
        <v>377.47360591723316</v>
      </c>
      <c r="N619" s="49">
        <v>652</v>
      </c>
      <c r="O619" s="54"/>
      <c r="P619" s="54">
        <v>628</v>
      </c>
      <c r="Q619" s="54"/>
      <c r="R619" s="54">
        <f>Data5[[#This Row],[PERSOANE ÎNSCRISE ÎN LISTELE ELECTORALE (TURUL 1)            ]]+Data5[[#This Row],[PERSOANE ÎNSCRISE ÎN LISTELE ELECTORALE (TURUL AL 2-LEA)]]</f>
        <v>652</v>
      </c>
      <c r="S619" s="54">
        <f>Data5[[#This Row],[PERSOANE CARE AU PARTICIPAT LA VOT (TURUL 1)]]+Data5[[#This Row],[PERSOANE CARE AU PARTICIPAT LA VOT  (TURUL AL 2-LEA)]]</f>
        <v>628</v>
      </c>
      <c r="T619" s="41">
        <f>Data5[[#This Row],[TOTAL CHELTUIELI LEI]]/Data5[[#This Row],[NUMĂRUL PERSOANELOR ÎNSCRISE ÎN LISTELE ELECTORALE]]</f>
        <v>2.8021625766871168</v>
      </c>
      <c r="U619" s="41">
        <f>Data5[[#This Row],[TOTAL CHELTUIELI EURO]]/Data5[[#This Row],[NUMĂRUL PERSOANELOR ÎNSCRISE ÎN LISTELE ELECTORALE]]</f>
        <v>0.57894724833931466</v>
      </c>
      <c r="V619" s="41">
        <f>Data5[[#This Row],[TOTAL CHELTUIELI LEI]]/Data5[[#This Row],[NUMĂRUL PERSOANELOR CARE AU PARTICIPAT LA VOT]]</f>
        <v>2.909251592356688</v>
      </c>
      <c r="W619" s="41">
        <f>Data5[[#This Row],[TOTAL CHELTUIELI EURO]]/Data5[[#This Row],[NUMĂRUL PERSOANELOR CARE AU PARTICIPAT LA VOT]]</f>
        <v>0.60107262088731395</v>
      </c>
      <c r="X619" s="43">
        <v>4.8400999999999996</v>
      </c>
      <c r="Y619" s="114" t="s">
        <v>2891</v>
      </c>
      <c r="Z619" s="44">
        <v>2</v>
      </c>
      <c r="AA619" s="115" t="s">
        <v>3105</v>
      </c>
      <c r="AB619" s="44">
        <v>0</v>
      </c>
      <c r="AC619" s="45"/>
    </row>
    <row r="620" spans="1:29" ht="12" customHeight="1" x14ac:dyDescent="0.2">
      <c r="A620" s="37">
        <v>619</v>
      </c>
      <c r="B620" s="38" t="s">
        <v>13</v>
      </c>
      <c r="C620" s="39" t="s">
        <v>1513</v>
      </c>
      <c r="D620" s="40">
        <v>44101</v>
      </c>
      <c r="E620" s="38">
        <v>1</v>
      </c>
      <c r="F620" s="38"/>
      <c r="G620" s="38" t="s">
        <v>2</v>
      </c>
      <c r="H620" s="38" t="s">
        <v>2</v>
      </c>
      <c r="I620" s="39">
        <v>0</v>
      </c>
      <c r="J620" s="39">
        <v>9236</v>
      </c>
      <c r="K620" s="39">
        <v>0</v>
      </c>
      <c r="L620" s="41">
        <f>SUM(Data5[[#This Row],[CHELTUIELI DE PERSONAL LEI]:[CHELTUIELI DE CAPITAL (ACTIVE NEFINANCIARE ) LEI]])</f>
        <v>9236</v>
      </c>
      <c r="M620" s="41">
        <f>Data5[[#This Row],[TOTAL CHELTUIELI LEI]]/Data5[[#This Row],[CURS VALUTAR EURO BNR 22 07 2020]]</f>
        <v>1908.2250366727963</v>
      </c>
      <c r="N620" s="49">
        <v>4045</v>
      </c>
      <c r="O620" s="54"/>
      <c r="P620" s="54">
        <v>1929</v>
      </c>
      <c r="Q620" s="54"/>
      <c r="R620" s="54">
        <f>Data5[[#This Row],[PERSOANE ÎNSCRISE ÎN LISTELE ELECTORALE (TURUL 1)            ]]+Data5[[#This Row],[PERSOANE ÎNSCRISE ÎN LISTELE ELECTORALE (TURUL AL 2-LEA)]]</f>
        <v>4045</v>
      </c>
      <c r="S620" s="54">
        <f>Data5[[#This Row],[PERSOANE CARE AU PARTICIPAT LA VOT (TURUL 1)]]+Data5[[#This Row],[PERSOANE CARE AU PARTICIPAT LA VOT  (TURUL AL 2-LEA)]]</f>
        <v>1929</v>
      </c>
      <c r="T620" s="41">
        <f>Data5[[#This Row],[TOTAL CHELTUIELI LEI]]/Data5[[#This Row],[NUMĂRUL PERSOANELOR ÎNSCRISE ÎN LISTELE ELECTORALE]]</f>
        <v>2.2833127317676145</v>
      </c>
      <c r="U620" s="41">
        <f>Data5[[#This Row],[TOTAL CHELTUIELI EURO]]/Data5[[#This Row],[NUMĂRUL PERSOANELOR ÎNSCRISE ÎN LISTELE ELECTORALE]]</f>
        <v>0.47174908199574689</v>
      </c>
      <c r="V620" s="41">
        <f>Data5[[#This Row],[TOTAL CHELTUIELI LEI]]/Data5[[#This Row],[NUMĂRUL PERSOANELOR CARE AU PARTICIPAT LA VOT]]</f>
        <v>4.787973043027475</v>
      </c>
      <c r="W620" s="41">
        <f>Data5[[#This Row],[TOTAL CHELTUIELI EURO]]/Data5[[#This Row],[NUMĂRUL PERSOANELOR CARE AU PARTICIPAT LA VOT]]</f>
        <v>0.98923019008439417</v>
      </c>
      <c r="X620" s="43">
        <v>4.8400999999999996</v>
      </c>
      <c r="Y620" s="114" t="s">
        <v>2891</v>
      </c>
      <c r="Z620" s="44">
        <v>2</v>
      </c>
      <c r="AA620" s="115" t="s">
        <v>3105</v>
      </c>
      <c r="AB620" s="44">
        <v>0</v>
      </c>
      <c r="AC620" s="45"/>
    </row>
    <row r="621" spans="1:29" ht="12" customHeight="1" x14ac:dyDescent="0.2">
      <c r="A621" s="37">
        <v>620</v>
      </c>
      <c r="B621" s="38" t="s">
        <v>13</v>
      </c>
      <c r="C621" s="39" t="s">
        <v>1514</v>
      </c>
      <c r="D621" s="40">
        <v>44101</v>
      </c>
      <c r="E621" s="38">
        <v>1</v>
      </c>
      <c r="F621" s="38"/>
      <c r="G621" s="38" t="s">
        <v>2</v>
      </c>
      <c r="H621" s="38" t="s">
        <v>2</v>
      </c>
      <c r="I621" s="39">
        <v>30214</v>
      </c>
      <c r="J621" s="39">
        <v>22017</v>
      </c>
      <c r="K621" s="39">
        <v>0</v>
      </c>
      <c r="L621" s="41">
        <f>SUM(Data5[[#This Row],[CHELTUIELI DE PERSONAL LEI]:[CHELTUIELI DE CAPITAL (ACTIVE NEFINANCIARE ) LEI]])</f>
        <v>52231</v>
      </c>
      <c r="M621" s="41">
        <f>Data5[[#This Row],[TOTAL CHELTUIELI LEI]]/Data5[[#This Row],[CURS VALUTAR EURO BNR 22 07 2020]]</f>
        <v>10791.305964752795</v>
      </c>
      <c r="N621" s="49">
        <v>5672</v>
      </c>
      <c r="O621" s="54"/>
      <c r="P621" s="54">
        <v>2670</v>
      </c>
      <c r="Q621" s="54"/>
      <c r="R621" s="54">
        <f>Data5[[#This Row],[PERSOANE ÎNSCRISE ÎN LISTELE ELECTORALE (TURUL 1)            ]]+Data5[[#This Row],[PERSOANE ÎNSCRISE ÎN LISTELE ELECTORALE (TURUL AL 2-LEA)]]</f>
        <v>5672</v>
      </c>
      <c r="S621" s="54">
        <f>Data5[[#This Row],[PERSOANE CARE AU PARTICIPAT LA VOT (TURUL 1)]]+Data5[[#This Row],[PERSOANE CARE AU PARTICIPAT LA VOT  (TURUL AL 2-LEA)]]</f>
        <v>2670</v>
      </c>
      <c r="T621" s="41">
        <f>Data5[[#This Row],[TOTAL CHELTUIELI LEI]]/Data5[[#This Row],[NUMĂRUL PERSOANELOR ÎNSCRISE ÎN LISTELE ELECTORALE]]</f>
        <v>9.2085684062059237</v>
      </c>
      <c r="U621" s="41">
        <f>Data5[[#This Row],[TOTAL CHELTUIELI EURO]]/Data5[[#This Row],[NUMĂRUL PERSOANELOR ÎNSCRISE ÎN LISTELE ELECTORALE]]</f>
        <v>1.9025574691031022</v>
      </c>
      <c r="V621" s="41">
        <f>Data5[[#This Row],[TOTAL CHELTUIELI LEI]]/Data5[[#This Row],[NUMĂRUL PERSOANELOR CARE AU PARTICIPAT LA VOT]]</f>
        <v>19.562172284644195</v>
      </c>
      <c r="W621" s="41">
        <f>Data5[[#This Row],[TOTAL CHELTUIELI EURO]]/Data5[[#This Row],[NUMĂRUL PERSOANELOR CARE AU PARTICIPAT LA VOT]]</f>
        <v>4.0416876272482378</v>
      </c>
      <c r="X621" s="43">
        <v>4.8400999999999996</v>
      </c>
      <c r="Y621" s="114" t="s">
        <v>2887</v>
      </c>
      <c r="Z621" s="44">
        <v>9</v>
      </c>
      <c r="AA621" s="115" t="s">
        <v>3107</v>
      </c>
      <c r="AB621" s="44">
        <v>1</v>
      </c>
      <c r="AC621" s="45"/>
    </row>
    <row r="622" spans="1:29" ht="12" customHeight="1" x14ac:dyDescent="0.2">
      <c r="A622" s="37">
        <v>621</v>
      </c>
      <c r="B622" s="38" t="s">
        <v>13</v>
      </c>
      <c r="C622" s="39" t="s">
        <v>1515</v>
      </c>
      <c r="D622" s="40">
        <v>44101</v>
      </c>
      <c r="E622" s="38">
        <v>1</v>
      </c>
      <c r="F622" s="38"/>
      <c r="G622" s="38" t="s">
        <v>2</v>
      </c>
      <c r="H622" s="38" t="s">
        <v>2</v>
      </c>
      <c r="I622" s="39">
        <v>1100</v>
      </c>
      <c r="J622" s="39">
        <v>5948</v>
      </c>
      <c r="K622" s="39">
        <v>0</v>
      </c>
      <c r="L622" s="41">
        <f>SUM(Data5[[#This Row],[CHELTUIELI DE PERSONAL LEI]:[CHELTUIELI DE CAPITAL (ACTIVE NEFINANCIARE ) LEI]])</f>
        <v>7048</v>
      </c>
      <c r="M622" s="41">
        <f>Data5[[#This Row],[TOTAL CHELTUIELI LEI]]/Data5[[#This Row],[CURS VALUTAR EURO BNR 22 07 2020]]</f>
        <v>1456.1682609863433</v>
      </c>
      <c r="N622" s="49">
        <v>1900</v>
      </c>
      <c r="O622" s="54"/>
      <c r="P622" s="54">
        <v>1219</v>
      </c>
      <c r="Q622" s="54"/>
      <c r="R622" s="54">
        <f>Data5[[#This Row],[PERSOANE ÎNSCRISE ÎN LISTELE ELECTORALE (TURUL 1)            ]]+Data5[[#This Row],[PERSOANE ÎNSCRISE ÎN LISTELE ELECTORALE (TURUL AL 2-LEA)]]</f>
        <v>1900</v>
      </c>
      <c r="S622" s="54">
        <f>Data5[[#This Row],[PERSOANE CARE AU PARTICIPAT LA VOT (TURUL 1)]]+Data5[[#This Row],[PERSOANE CARE AU PARTICIPAT LA VOT  (TURUL AL 2-LEA)]]</f>
        <v>1219</v>
      </c>
      <c r="T622" s="41">
        <f>Data5[[#This Row],[TOTAL CHELTUIELI LEI]]/Data5[[#This Row],[NUMĂRUL PERSOANELOR ÎNSCRISE ÎN LISTELE ELECTORALE]]</f>
        <v>3.7094736842105265</v>
      </c>
      <c r="U622" s="41">
        <f>Data5[[#This Row],[TOTAL CHELTUIELI EURO]]/Data5[[#This Row],[NUMĂRUL PERSOANELOR ÎNSCRISE ÎN LISTELE ELECTORALE]]</f>
        <v>0.76640434788754908</v>
      </c>
      <c r="V622" s="41">
        <f>Data5[[#This Row],[TOTAL CHELTUIELI LEI]]/Data5[[#This Row],[NUMĂRUL PERSOANELOR CARE AU PARTICIPAT LA VOT]]</f>
        <v>5.7817883511074655</v>
      </c>
      <c r="W622" s="41">
        <f>Data5[[#This Row],[TOTAL CHELTUIELI EURO]]/Data5[[#This Row],[NUMĂRUL PERSOANELOR CARE AU PARTICIPAT LA VOT]]</f>
        <v>1.1945596890782144</v>
      </c>
      <c r="X622" s="43">
        <v>4.8400999999999996</v>
      </c>
      <c r="Y622" s="114" t="s">
        <v>2884</v>
      </c>
      <c r="Z622" s="44">
        <v>3</v>
      </c>
      <c r="AA622" s="115" t="s">
        <v>3105</v>
      </c>
      <c r="AB622" s="44">
        <v>0</v>
      </c>
      <c r="AC622" s="45"/>
    </row>
    <row r="623" spans="1:29" ht="12" customHeight="1" x14ac:dyDescent="0.2">
      <c r="A623" s="37">
        <v>622</v>
      </c>
      <c r="B623" s="38" t="s">
        <v>13</v>
      </c>
      <c r="C623" s="39" t="s">
        <v>1516</v>
      </c>
      <c r="D623" s="40">
        <v>44101</v>
      </c>
      <c r="E623" s="38">
        <v>1</v>
      </c>
      <c r="F623" s="38"/>
      <c r="G623" s="38" t="s">
        <v>2</v>
      </c>
      <c r="H623" s="38" t="s">
        <v>2</v>
      </c>
      <c r="I623" s="39">
        <v>0</v>
      </c>
      <c r="J623" s="39">
        <v>6014.33</v>
      </c>
      <c r="K623" s="39">
        <v>0</v>
      </c>
      <c r="L623" s="41">
        <f>SUM(Data5[[#This Row],[CHELTUIELI DE PERSONAL LEI]:[CHELTUIELI DE CAPITAL (ACTIVE NEFINANCIARE ) LEI]])</f>
        <v>6014.33</v>
      </c>
      <c r="M623" s="41">
        <f>Data5[[#This Row],[TOTAL CHELTUIELI LEI]]/Data5[[#This Row],[CURS VALUTAR EURO BNR 22 07 2020]]</f>
        <v>1242.6044916427347</v>
      </c>
      <c r="N623" s="49">
        <v>3966</v>
      </c>
      <c r="O623" s="54"/>
      <c r="P623" s="54">
        <v>2213</v>
      </c>
      <c r="Q623" s="54"/>
      <c r="R623" s="54">
        <f>Data5[[#This Row],[PERSOANE ÎNSCRISE ÎN LISTELE ELECTORALE (TURUL 1)            ]]+Data5[[#This Row],[PERSOANE ÎNSCRISE ÎN LISTELE ELECTORALE (TURUL AL 2-LEA)]]</f>
        <v>3966</v>
      </c>
      <c r="S623" s="54">
        <f>Data5[[#This Row],[PERSOANE CARE AU PARTICIPAT LA VOT (TURUL 1)]]+Data5[[#This Row],[PERSOANE CARE AU PARTICIPAT LA VOT  (TURUL AL 2-LEA)]]</f>
        <v>2213</v>
      </c>
      <c r="T623" s="41">
        <f>Data5[[#This Row],[TOTAL CHELTUIELI LEI]]/Data5[[#This Row],[NUMĂRUL PERSOANELOR ÎNSCRISE ÎN LISTELE ELECTORALE]]</f>
        <v>1.5164725163893091</v>
      </c>
      <c r="U623" s="41">
        <f>Data5[[#This Row],[TOTAL CHELTUIELI EURO]]/Data5[[#This Row],[NUMĂRUL PERSOANELOR ÎNSCRISE ÎN LISTELE ELECTORALE]]</f>
        <v>0.31331429441319586</v>
      </c>
      <c r="V623" s="41">
        <f>Data5[[#This Row],[TOTAL CHELTUIELI LEI]]/Data5[[#This Row],[NUMĂRUL PERSOANELOR CARE AU PARTICIPAT LA VOT]]</f>
        <v>2.7177270673294172</v>
      </c>
      <c r="W623" s="41">
        <f>Data5[[#This Row],[TOTAL CHELTUIELI EURO]]/Data5[[#This Row],[NUMĂRUL PERSOANELOR CARE AU PARTICIPAT LA VOT]]</f>
        <v>0.56150225559997047</v>
      </c>
      <c r="X623" s="43">
        <v>4.8400999999999996</v>
      </c>
      <c r="Y623" s="114" t="s">
        <v>2894</v>
      </c>
      <c r="Z623" s="44">
        <v>1</v>
      </c>
      <c r="AA623" s="115" t="s">
        <v>3105</v>
      </c>
      <c r="AB623" s="44">
        <v>0</v>
      </c>
      <c r="AC623" s="45"/>
    </row>
    <row r="624" spans="1:29" ht="12" customHeight="1" x14ac:dyDescent="0.2">
      <c r="A624" s="37">
        <v>623</v>
      </c>
      <c r="B624" s="38" t="s">
        <v>13</v>
      </c>
      <c r="C624" s="39" t="s">
        <v>1517</v>
      </c>
      <c r="D624" s="40">
        <v>44101</v>
      </c>
      <c r="E624" s="38">
        <v>1</v>
      </c>
      <c r="F624" s="38"/>
      <c r="G624" s="38" t="s">
        <v>2</v>
      </c>
      <c r="H624" s="38" t="s">
        <v>2</v>
      </c>
      <c r="I624" s="39">
        <v>21168</v>
      </c>
      <c r="J624" s="39">
        <v>1677</v>
      </c>
      <c r="K624" s="39">
        <v>0</v>
      </c>
      <c r="L624" s="41">
        <f>SUM(Data5[[#This Row],[CHELTUIELI DE PERSONAL LEI]:[CHELTUIELI DE CAPITAL (ACTIVE NEFINANCIARE ) LEI]])</f>
        <v>22845</v>
      </c>
      <c r="M624" s="41">
        <f>Data5[[#This Row],[TOTAL CHELTUIELI LEI]]/Data5[[#This Row],[CURS VALUTAR EURO BNR 22 07 2020]]</f>
        <v>4719.9438028139921</v>
      </c>
      <c r="N624" s="49">
        <v>1020</v>
      </c>
      <c r="O624" s="54"/>
      <c r="P624" s="54">
        <v>716</v>
      </c>
      <c r="Q624" s="54"/>
      <c r="R624" s="54">
        <f>Data5[[#This Row],[PERSOANE ÎNSCRISE ÎN LISTELE ELECTORALE (TURUL 1)            ]]+Data5[[#This Row],[PERSOANE ÎNSCRISE ÎN LISTELE ELECTORALE (TURUL AL 2-LEA)]]</f>
        <v>1020</v>
      </c>
      <c r="S624" s="54">
        <f>Data5[[#This Row],[PERSOANE CARE AU PARTICIPAT LA VOT (TURUL 1)]]+Data5[[#This Row],[PERSOANE CARE AU PARTICIPAT LA VOT  (TURUL AL 2-LEA)]]</f>
        <v>716</v>
      </c>
      <c r="T624" s="41">
        <f>Data5[[#This Row],[TOTAL CHELTUIELI LEI]]/Data5[[#This Row],[NUMĂRUL PERSOANELOR ÎNSCRISE ÎN LISTELE ELECTORALE]]</f>
        <v>22.397058823529413</v>
      </c>
      <c r="U624" s="41">
        <f>Data5[[#This Row],[TOTAL CHELTUIELI EURO]]/Data5[[#This Row],[NUMĂRUL PERSOANELOR ÎNSCRISE ÎN LISTELE ELECTORALE]]</f>
        <v>4.6273958851117571</v>
      </c>
      <c r="V624" s="41">
        <f>Data5[[#This Row],[TOTAL CHELTUIELI LEI]]/Data5[[#This Row],[NUMĂRUL PERSOANELOR CARE AU PARTICIPAT LA VOT]]</f>
        <v>31.906424581005588</v>
      </c>
      <c r="W624" s="41">
        <f>Data5[[#This Row],[TOTAL CHELTUIELI EURO]]/Data5[[#This Row],[NUMĂRUL PERSOANELOR CARE AU PARTICIPAT LA VOT]]</f>
        <v>6.5921002832597653</v>
      </c>
      <c r="X624" s="43">
        <v>4.8400999999999996</v>
      </c>
      <c r="Y624" s="114" t="s">
        <v>2900</v>
      </c>
      <c r="Z624" s="44">
        <v>22</v>
      </c>
      <c r="AA624" s="115" t="s">
        <v>3110</v>
      </c>
      <c r="AB624" s="44">
        <v>4</v>
      </c>
      <c r="AC624" s="45"/>
    </row>
    <row r="625" spans="1:29" ht="12" customHeight="1" x14ac:dyDescent="0.2">
      <c r="A625" s="37">
        <v>624</v>
      </c>
      <c r="B625" s="38" t="s">
        <v>13</v>
      </c>
      <c r="C625" s="39" t="s">
        <v>1518</v>
      </c>
      <c r="D625" s="40">
        <v>44101</v>
      </c>
      <c r="E625" s="38">
        <v>1</v>
      </c>
      <c r="F625" s="38"/>
      <c r="G625" s="38" t="s">
        <v>2</v>
      </c>
      <c r="H625" s="38" t="s">
        <v>2</v>
      </c>
      <c r="I625" s="39">
        <v>0</v>
      </c>
      <c r="J625" s="39">
        <v>19808</v>
      </c>
      <c r="K625" s="39">
        <v>0</v>
      </c>
      <c r="L625" s="41">
        <f>SUM(Data5[[#This Row],[CHELTUIELI DE PERSONAL LEI]:[CHELTUIELI DE CAPITAL (ACTIVE NEFINANCIARE ) LEI]])</f>
        <v>19808</v>
      </c>
      <c r="M625" s="41">
        <f>Data5[[#This Row],[TOTAL CHELTUIELI LEI]]/Data5[[#This Row],[CURS VALUTAR EURO BNR 22 07 2020]]</f>
        <v>4092.4774281523114</v>
      </c>
      <c r="N625" s="49">
        <v>2000</v>
      </c>
      <c r="O625" s="54"/>
      <c r="P625" s="54">
        <v>1210</v>
      </c>
      <c r="Q625" s="54"/>
      <c r="R625" s="54">
        <f>Data5[[#This Row],[PERSOANE ÎNSCRISE ÎN LISTELE ELECTORALE (TURUL 1)            ]]+Data5[[#This Row],[PERSOANE ÎNSCRISE ÎN LISTELE ELECTORALE (TURUL AL 2-LEA)]]</f>
        <v>2000</v>
      </c>
      <c r="S625" s="54">
        <f>Data5[[#This Row],[PERSOANE CARE AU PARTICIPAT LA VOT (TURUL 1)]]+Data5[[#This Row],[PERSOANE CARE AU PARTICIPAT LA VOT  (TURUL AL 2-LEA)]]</f>
        <v>1210</v>
      </c>
      <c r="T625" s="41">
        <f>Data5[[#This Row],[TOTAL CHELTUIELI LEI]]/Data5[[#This Row],[NUMĂRUL PERSOANELOR ÎNSCRISE ÎN LISTELE ELECTORALE]]</f>
        <v>9.9039999999999999</v>
      </c>
      <c r="U625" s="41">
        <f>Data5[[#This Row],[TOTAL CHELTUIELI EURO]]/Data5[[#This Row],[NUMĂRUL PERSOANELOR ÎNSCRISE ÎN LISTELE ELECTORALE]]</f>
        <v>2.0462387140761558</v>
      </c>
      <c r="V625" s="41">
        <f>Data5[[#This Row],[TOTAL CHELTUIELI LEI]]/Data5[[#This Row],[NUMĂRUL PERSOANELOR CARE AU PARTICIPAT LA VOT]]</f>
        <v>16.370247933884297</v>
      </c>
      <c r="W625" s="41">
        <f>Data5[[#This Row],[TOTAL CHELTUIELI EURO]]/Data5[[#This Row],[NUMĂRUL PERSOANELOR CARE AU PARTICIPAT LA VOT]]</f>
        <v>3.3822127505391002</v>
      </c>
      <c r="X625" s="43">
        <v>4.8400999999999996</v>
      </c>
      <c r="Y625" s="114" t="s">
        <v>2887</v>
      </c>
      <c r="Z625" s="44">
        <v>9</v>
      </c>
      <c r="AA625" s="115" t="s">
        <v>3108</v>
      </c>
      <c r="AB625" s="44">
        <v>2</v>
      </c>
      <c r="AC625" s="45"/>
    </row>
    <row r="626" spans="1:29" ht="12" customHeight="1" x14ac:dyDescent="0.2">
      <c r="A626" s="37">
        <v>625</v>
      </c>
      <c r="B626" s="38" t="s">
        <v>13</v>
      </c>
      <c r="C626" s="39" t="s">
        <v>1519</v>
      </c>
      <c r="D626" s="40">
        <v>44101</v>
      </c>
      <c r="E626" s="38">
        <v>1</v>
      </c>
      <c r="F626" s="38"/>
      <c r="G626" s="38" t="s">
        <v>2</v>
      </c>
      <c r="H626" s="38" t="s">
        <v>2</v>
      </c>
      <c r="I626" s="39">
        <v>13796</v>
      </c>
      <c r="J626" s="39">
        <v>37830.54</v>
      </c>
      <c r="K626" s="39">
        <v>0</v>
      </c>
      <c r="L626" s="41">
        <f>SUM(Data5[[#This Row],[CHELTUIELI DE PERSONAL LEI]:[CHELTUIELI DE CAPITAL (ACTIVE NEFINANCIARE ) LEI]])</f>
        <v>51626.54</v>
      </c>
      <c r="M626" s="41">
        <f>Data5[[#This Row],[TOTAL CHELTUIELI LEI]]/Data5[[#This Row],[CURS VALUTAR EURO BNR 22 07 2020]]</f>
        <v>10666.420115286875</v>
      </c>
      <c r="N626" s="49">
        <v>2125</v>
      </c>
      <c r="O626" s="54"/>
      <c r="P626" s="54">
        <v>1093</v>
      </c>
      <c r="Q626" s="54"/>
      <c r="R626" s="54">
        <f>Data5[[#This Row],[PERSOANE ÎNSCRISE ÎN LISTELE ELECTORALE (TURUL 1)            ]]+Data5[[#This Row],[PERSOANE ÎNSCRISE ÎN LISTELE ELECTORALE (TURUL AL 2-LEA)]]</f>
        <v>2125</v>
      </c>
      <c r="S626" s="54">
        <f>Data5[[#This Row],[PERSOANE CARE AU PARTICIPAT LA VOT (TURUL 1)]]+Data5[[#This Row],[PERSOANE CARE AU PARTICIPAT LA VOT  (TURUL AL 2-LEA)]]</f>
        <v>1093</v>
      </c>
      <c r="T626" s="41">
        <f>Data5[[#This Row],[TOTAL CHELTUIELI LEI]]/Data5[[#This Row],[NUMĂRUL PERSOANELOR ÎNSCRISE ÎN LISTELE ELECTORALE]]</f>
        <v>24.294842352941178</v>
      </c>
      <c r="U626" s="41">
        <f>Data5[[#This Row],[TOTAL CHELTUIELI EURO]]/Data5[[#This Row],[NUMĂRUL PERSOANELOR ÎNSCRISE ÎN LISTELE ELECTORALE]]</f>
        <v>5.0194918189585298</v>
      </c>
      <c r="V626" s="41">
        <f>Data5[[#This Row],[TOTAL CHELTUIELI LEI]]/Data5[[#This Row],[NUMĂRUL PERSOANELOR CARE AU PARTICIPAT LA VOT]]</f>
        <v>47.233796889295519</v>
      </c>
      <c r="W626" s="41">
        <f>Data5[[#This Row],[TOTAL CHELTUIELI EURO]]/Data5[[#This Row],[NUMĂRUL PERSOANELOR CARE AU PARTICIPAT LA VOT]]</f>
        <v>9.7588473149925665</v>
      </c>
      <c r="X626" s="43">
        <v>4.8400999999999996</v>
      </c>
      <c r="Y626" s="114" t="s">
        <v>2899</v>
      </c>
      <c r="Z626" s="44">
        <v>24</v>
      </c>
      <c r="AA626" s="115" t="s">
        <v>3109</v>
      </c>
      <c r="AB626" s="44">
        <v>5</v>
      </c>
      <c r="AC626" s="45"/>
    </row>
    <row r="627" spans="1:29" ht="12" customHeight="1" x14ac:dyDescent="0.2">
      <c r="A627" s="37">
        <v>626</v>
      </c>
      <c r="B627" s="38" t="s">
        <v>13</v>
      </c>
      <c r="C627" s="39" t="s">
        <v>515</v>
      </c>
      <c r="D627" s="40">
        <v>44101</v>
      </c>
      <c r="E627" s="38">
        <v>1</v>
      </c>
      <c r="F627" s="38"/>
      <c r="G627" s="38" t="s">
        <v>2</v>
      </c>
      <c r="H627" s="38" t="s">
        <v>2</v>
      </c>
      <c r="I627" s="39">
        <v>2800</v>
      </c>
      <c r="J627" s="39">
        <v>12685.42</v>
      </c>
      <c r="K627" s="39">
        <v>0</v>
      </c>
      <c r="L627" s="41">
        <f>SUM(Data5[[#This Row],[CHELTUIELI DE PERSONAL LEI]:[CHELTUIELI DE CAPITAL (ACTIVE NEFINANCIARE ) LEI]])</f>
        <v>15485.42</v>
      </c>
      <c r="M627" s="41">
        <f>Data5[[#This Row],[TOTAL CHELTUIELI LEI]]/Data5[[#This Row],[CURS VALUTAR EURO BNR 22 07 2020]]</f>
        <v>3199.4008388256443</v>
      </c>
      <c r="N627" s="49">
        <v>1444</v>
      </c>
      <c r="O627" s="54"/>
      <c r="P627" s="54">
        <v>1033</v>
      </c>
      <c r="Q627" s="54"/>
      <c r="R627" s="54">
        <f>Data5[[#This Row],[PERSOANE ÎNSCRISE ÎN LISTELE ELECTORALE (TURUL 1)            ]]+Data5[[#This Row],[PERSOANE ÎNSCRISE ÎN LISTELE ELECTORALE (TURUL AL 2-LEA)]]</f>
        <v>1444</v>
      </c>
      <c r="S627" s="54">
        <f>Data5[[#This Row],[PERSOANE CARE AU PARTICIPAT LA VOT (TURUL 1)]]+Data5[[#This Row],[PERSOANE CARE AU PARTICIPAT LA VOT  (TURUL AL 2-LEA)]]</f>
        <v>1033</v>
      </c>
      <c r="T627" s="41">
        <f>Data5[[#This Row],[TOTAL CHELTUIELI LEI]]/Data5[[#This Row],[NUMĂRUL PERSOANELOR ÎNSCRISE ÎN LISTELE ELECTORALE]]</f>
        <v>10.723975069252077</v>
      </c>
      <c r="U627" s="41">
        <f>Data5[[#This Row],[TOTAL CHELTUIELI EURO]]/Data5[[#This Row],[NUMĂRUL PERSOANELOR ÎNSCRISE ÎN LISTELE ELECTORALE]]</f>
        <v>2.2156515504332717</v>
      </c>
      <c r="V627" s="41">
        <f>Data5[[#This Row],[TOTAL CHELTUIELI LEI]]/Data5[[#This Row],[NUMĂRUL PERSOANELOR CARE AU PARTICIPAT LA VOT]]</f>
        <v>14.990726040658277</v>
      </c>
      <c r="W627" s="41">
        <f>Data5[[#This Row],[TOTAL CHELTUIELI EURO]]/Data5[[#This Row],[NUMĂRUL PERSOANELOR CARE AU PARTICIPAT LA VOT]]</f>
        <v>3.0971934548166935</v>
      </c>
      <c r="X627" s="43">
        <v>4.8400999999999996</v>
      </c>
      <c r="Y627" s="114" t="s">
        <v>2898</v>
      </c>
      <c r="Z627" s="44">
        <v>10</v>
      </c>
      <c r="AA627" s="115" t="s">
        <v>3108</v>
      </c>
      <c r="AB627" s="44">
        <v>2</v>
      </c>
      <c r="AC627" s="45"/>
    </row>
    <row r="628" spans="1:29" ht="12" customHeight="1" x14ac:dyDescent="0.2">
      <c r="A628" s="37">
        <v>627</v>
      </c>
      <c r="B628" s="38" t="s">
        <v>13</v>
      </c>
      <c r="C628" s="39" t="s">
        <v>1520</v>
      </c>
      <c r="D628" s="40">
        <v>44101</v>
      </c>
      <c r="E628" s="38">
        <v>1</v>
      </c>
      <c r="F628" s="38"/>
      <c r="G628" s="38" t="s">
        <v>2</v>
      </c>
      <c r="H628" s="38" t="s">
        <v>2</v>
      </c>
      <c r="I628" s="39">
        <v>1400</v>
      </c>
      <c r="J628" s="39">
        <v>16418.759999999998</v>
      </c>
      <c r="K628" s="39">
        <v>0</v>
      </c>
      <c r="L628" s="41">
        <f>SUM(Data5[[#This Row],[CHELTUIELI DE PERSONAL LEI]:[CHELTUIELI DE CAPITAL (ACTIVE NEFINANCIARE ) LEI]])</f>
        <v>17818.759999999998</v>
      </c>
      <c r="M628" s="41">
        <f>Data5[[#This Row],[TOTAL CHELTUIELI LEI]]/Data5[[#This Row],[CURS VALUTAR EURO BNR 22 07 2020]]</f>
        <v>3681.4859197124024</v>
      </c>
      <c r="N628" s="49">
        <v>2286</v>
      </c>
      <c r="O628" s="54"/>
      <c r="P628" s="54">
        <v>1556</v>
      </c>
      <c r="Q628" s="54"/>
      <c r="R628" s="54">
        <f>Data5[[#This Row],[PERSOANE ÎNSCRISE ÎN LISTELE ELECTORALE (TURUL 1)            ]]+Data5[[#This Row],[PERSOANE ÎNSCRISE ÎN LISTELE ELECTORALE (TURUL AL 2-LEA)]]</f>
        <v>2286</v>
      </c>
      <c r="S628" s="54">
        <f>Data5[[#This Row],[PERSOANE CARE AU PARTICIPAT LA VOT (TURUL 1)]]+Data5[[#This Row],[PERSOANE CARE AU PARTICIPAT LA VOT  (TURUL AL 2-LEA)]]</f>
        <v>1556</v>
      </c>
      <c r="T628" s="41">
        <f>Data5[[#This Row],[TOTAL CHELTUIELI LEI]]/Data5[[#This Row],[NUMĂRUL PERSOANELOR ÎNSCRISE ÎN LISTELE ELECTORALE]]</f>
        <v>7.7947331583552053</v>
      </c>
      <c r="U628" s="41">
        <f>Data5[[#This Row],[TOTAL CHELTUIELI EURO]]/Data5[[#This Row],[NUMĂRUL PERSOANELOR ÎNSCRISE ÎN LISTELE ELECTORALE]]</f>
        <v>1.610448783776204</v>
      </c>
      <c r="V628" s="41">
        <f>Data5[[#This Row],[TOTAL CHELTUIELI LEI]]/Data5[[#This Row],[NUMĂRUL PERSOANELOR CARE AU PARTICIPAT LA VOT]]</f>
        <v>11.451645244215937</v>
      </c>
      <c r="W628" s="41">
        <f>Data5[[#This Row],[TOTAL CHELTUIELI EURO]]/Data5[[#This Row],[NUMĂRUL PERSOANELOR CARE AU PARTICIPAT LA VOT]]</f>
        <v>2.3659935216660686</v>
      </c>
      <c r="X628" s="43">
        <v>4.8400999999999996</v>
      </c>
      <c r="Y628" s="114" t="s">
        <v>2886</v>
      </c>
      <c r="Z628" s="44">
        <v>7</v>
      </c>
      <c r="AA628" s="115" t="s">
        <v>3107</v>
      </c>
      <c r="AB628" s="44">
        <v>1</v>
      </c>
      <c r="AC628" s="45"/>
    </row>
    <row r="629" spans="1:29" ht="12" customHeight="1" x14ac:dyDescent="0.2">
      <c r="A629" s="37">
        <v>628</v>
      </c>
      <c r="B629" s="38" t="s">
        <v>13</v>
      </c>
      <c r="C629" s="39" t="s">
        <v>1521</v>
      </c>
      <c r="D629" s="40">
        <v>44101</v>
      </c>
      <c r="E629" s="38">
        <v>1</v>
      </c>
      <c r="F629" s="38"/>
      <c r="G629" s="38" t="s">
        <v>2</v>
      </c>
      <c r="H629" s="38" t="s">
        <v>2</v>
      </c>
      <c r="I629" s="39">
        <v>3600</v>
      </c>
      <c r="J629" s="39">
        <v>33169</v>
      </c>
      <c r="K629" s="39">
        <v>0</v>
      </c>
      <c r="L629" s="41">
        <f>SUM(Data5[[#This Row],[CHELTUIELI DE PERSONAL LEI]:[CHELTUIELI DE CAPITAL (ACTIVE NEFINANCIARE ) LEI]])</f>
        <v>36769</v>
      </c>
      <c r="M629" s="41">
        <f>Data5[[#This Row],[TOTAL CHELTUIELI LEI]]/Data5[[#This Row],[CURS VALUTAR EURO BNR 22 07 2020]]</f>
        <v>7596.7438689283281</v>
      </c>
      <c r="N629" s="49">
        <v>2497</v>
      </c>
      <c r="O629" s="54"/>
      <c r="P629" s="54">
        <v>1483</v>
      </c>
      <c r="Q629" s="54"/>
      <c r="R629" s="54">
        <f>Data5[[#This Row],[PERSOANE ÎNSCRISE ÎN LISTELE ELECTORALE (TURUL 1)            ]]+Data5[[#This Row],[PERSOANE ÎNSCRISE ÎN LISTELE ELECTORALE (TURUL AL 2-LEA)]]</f>
        <v>2497</v>
      </c>
      <c r="S629" s="54">
        <f>Data5[[#This Row],[PERSOANE CARE AU PARTICIPAT LA VOT (TURUL 1)]]+Data5[[#This Row],[PERSOANE CARE AU PARTICIPAT LA VOT  (TURUL AL 2-LEA)]]</f>
        <v>1483</v>
      </c>
      <c r="T629" s="41">
        <f>Data5[[#This Row],[TOTAL CHELTUIELI LEI]]/Data5[[#This Row],[NUMĂRUL PERSOANELOR ÎNSCRISE ÎN LISTELE ELECTORALE]]</f>
        <v>14.725270324389268</v>
      </c>
      <c r="U629" s="41">
        <f>Data5[[#This Row],[TOTAL CHELTUIELI EURO]]/Data5[[#This Row],[NUMĂRUL PERSOANELOR ÎNSCRISE ÎN LISTELE ELECTORALE]]</f>
        <v>3.0423483656100632</v>
      </c>
      <c r="V629" s="41">
        <f>Data5[[#This Row],[TOTAL CHELTUIELI LEI]]/Data5[[#This Row],[NUMĂRUL PERSOANELOR CARE AU PARTICIPAT LA VOT]]</f>
        <v>24.793661496965612</v>
      </c>
      <c r="W629" s="41">
        <f>Data5[[#This Row],[TOTAL CHELTUIELI EURO]]/Data5[[#This Row],[NUMĂRUL PERSOANELOR CARE AU PARTICIPAT LA VOT]]</f>
        <v>5.1225514962429726</v>
      </c>
      <c r="X629" s="43">
        <v>4.8400999999999996</v>
      </c>
      <c r="Y629" s="114" t="s">
        <v>2885</v>
      </c>
      <c r="Z629" s="44">
        <v>14</v>
      </c>
      <c r="AA629" s="115" t="s">
        <v>3106</v>
      </c>
      <c r="AB629" s="44">
        <v>3</v>
      </c>
      <c r="AC629" s="45"/>
    </row>
    <row r="630" spans="1:29" ht="12" customHeight="1" x14ac:dyDescent="0.2">
      <c r="A630" s="37">
        <v>629</v>
      </c>
      <c r="B630" s="38" t="s">
        <v>13</v>
      </c>
      <c r="C630" s="39" t="s">
        <v>1522</v>
      </c>
      <c r="D630" s="40">
        <v>44101</v>
      </c>
      <c r="E630" s="38">
        <v>1</v>
      </c>
      <c r="F630" s="38"/>
      <c r="G630" s="38" t="s">
        <v>2</v>
      </c>
      <c r="H630" s="38" t="s">
        <v>2</v>
      </c>
      <c r="I630" s="39">
        <v>30640</v>
      </c>
      <c r="J630" s="39">
        <v>26210</v>
      </c>
      <c r="K630" s="39">
        <v>0</v>
      </c>
      <c r="L630" s="41">
        <f>SUM(Data5[[#This Row],[CHELTUIELI DE PERSONAL LEI]:[CHELTUIELI DE CAPITAL (ACTIVE NEFINANCIARE ) LEI]])</f>
        <v>56850</v>
      </c>
      <c r="M630" s="41">
        <f>Data5[[#This Row],[TOTAL CHELTUIELI LEI]]/Data5[[#This Row],[CURS VALUTAR EURO BNR 22 07 2020]]</f>
        <v>11745.625090390695</v>
      </c>
      <c r="N630" s="49">
        <v>3855</v>
      </c>
      <c r="O630" s="54"/>
      <c r="P630" s="54">
        <v>2566</v>
      </c>
      <c r="Q630" s="54"/>
      <c r="R630" s="54">
        <f>Data5[[#This Row],[PERSOANE ÎNSCRISE ÎN LISTELE ELECTORALE (TURUL 1)            ]]+Data5[[#This Row],[PERSOANE ÎNSCRISE ÎN LISTELE ELECTORALE (TURUL AL 2-LEA)]]</f>
        <v>3855</v>
      </c>
      <c r="S630" s="54">
        <f>Data5[[#This Row],[PERSOANE CARE AU PARTICIPAT LA VOT (TURUL 1)]]+Data5[[#This Row],[PERSOANE CARE AU PARTICIPAT LA VOT  (TURUL AL 2-LEA)]]</f>
        <v>2566</v>
      </c>
      <c r="T630" s="41">
        <f>Data5[[#This Row],[TOTAL CHELTUIELI LEI]]/Data5[[#This Row],[NUMĂRUL PERSOANELOR ÎNSCRISE ÎN LISTELE ELECTORALE]]</f>
        <v>14.747081712062256</v>
      </c>
      <c r="U630" s="41">
        <f>Data5[[#This Row],[TOTAL CHELTUIELI EURO]]/Data5[[#This Row],[NUMĂRUL PERSOANELOR ÎNSCRISE ÎN LISTELE ELECTORALE]]</f>
        <v>3.0468547575591947</v>
      </c>
      <c r="V630" s="41">
        <f>Data5[[#This Row],[TOTAL CHELTUIELI LEI]]/Data5[[#This Row],[NUMĂRUL PERSOANELOR CARE AU PARTICIPAT LA VOT]]</f>
        <v>22.155105222135621</v>
      </c>
      <c r="W630" s="41">
        <f>Data5[[#This Row],[TOTAL CHELTUIELI EURO]]/Data5[[#This Row],[NUMĂRUL PERSOANELOR CARE AU PARTICIPAT LA VOT]]</f>
        <v>4.5774065044390859</v>
      </c>
      <c r="X630" s="43">
        <v>4.8400999999999996</v>
      </c>
      <c r="Y630" s="114" t="s">
        <v>2885</v>
      </c>
      <c r="Z630" s="44">
        <v>14</v>
      </c>
      <c r="AA630" s="115" t="s">
        <v>3106</v>
      </c>
      <c r="AB630" s="44">
        <v>3</v>
      </c>
      <c r="AC630" s="45"/>
    </row>
    <row r="631" spans="1:29" ht="12" customHeight="1" x14ac:dyDescent="0.2">
      <c r="A631" s="37">
        <v>630</v>
      </c>
      <c r="B631" s="38" t="s">
        <v>13</v>
      </c>
      <c r="C631" s="39" t="s">
        <v>1523</v>
      </c>
      <c r="D631" s="40">
        <v>44101</v>
      </c>
      <c r="E631" s="38">
        <v>1</v>
      </c>
      <c r="F631" s="38"/>
      <c r="G631" s="38" t="s">
        <v>2</v>
      </c>
      <c r="H631" s="38" t="s">
        <v>2</v>
      </c>
      <c r="I631" s="39">
        <v>0</v>
      </c>
      <c r="J631" s="39">
        <v>29967</v>
      </c>
      <c r="K631" s="39">
        <v>0</v>
      </c>
      <c r="L631" s="41">
        <f>SUM(Data5[[#This Row],[CHELTUIELI DE PERSONAL LEI]:[CHELTUIELI DE CAPITAL (ACTIVE NEFINANCIARE ) LEI]])</f>
        <v>29967</v>
      </c>
      <c r="M631" s="41">
        <f>Data5[[#This Row],[TOTAL CHELTUIELI LEI]]/Data5[[#This Row],[CURS VALUTAR EURO BNR 22 07 2020]]</f>
        <v>6191.4010041114861</v>
      </c>
      <c r="N631" s="49">
        <v>1577</v>
      </c>
      <c r="O631" s="54"/>
      <c r="P631" s="54">
        <v>1233</v>
      </c>
      <c r="Q631" s="54"/>
      <c r="R631" s="54">
        <f>Data5[[#This Row],[PERSOANE ÎNSCRISE ÎN LISTELE ELECTORALE (TURUL 1)            ]]+Data5[[#This Row],[PERSOANE ÎNSCRISE ÎN LISTELE ELECTORALE (TURUL AL 2-LEA)]]</f>
        <v>1577</v>
      </c>
      <c r="S631" s="54">
        <f>Data5[[#This Row],[PERSOANE CARE AU PARTICIPAT LA VOT (TURUL 1)]]+Data5[[#This Row],[PERSOANE CARE AU PARTICIPAT LA VOT  (TURUL AL 2-LEA)]]</f>
        <v>1233</v>
      </c>
      <c r="T631" s="41">
        <f>Data5[[#This Row],[TOTAL CHELTUIELI LEI]]/Data5[[#This Row],[NUMĂRUL PERSOANELOR ÎNSCRISE ÎN LISTELE ELECTORALE]]</f>
        <v>19.002536461636019</v>
      </c>
      <c r="U631" s="41">
        <f>Data5[[#This Row],[TOTAL CHELTUIELI EURO]]/Data5[[#This Row],[NUMĂRUL PERSOANELOR ÎNSCRISE ÎN LISTELE ELECTORALE]]</f>
        <v>3.9260627800326482</v>
      </c>
      <c r="V631" s="41">
        <f>Data5[[#This Row],[TOTAL CHELTUIELI LEI]]/Data5[[#This Row],[NUMĂRUL PERSOANELOR CARE AU PARTICIPAT LA VOT]]</f>
        <v>24.304136253041364</v>
      </c>
      <c r="W631" s="41">
        <f>Data5[[#This Row],[TOTAL CHELTUIELI EURO]]/Data5[[#This Row],[NUMĂRUL PERSOANELOR CARE AU PARTICIPAT LA VOT]]</f>
        <v>5.0214120065786583</v>
      </c>
      <c r="X631" s="43">
        <v>4.8400999999999996</v>
      </c>
      <c r="Y631" s="114" t="s">
        <v>2908</v>
      </c>
      <c r="Z631" s="44">
        <v>19</v>
      </c>
      <c r="AA631" s="115" t="s">
        <v>3106</v>
      </c>
      <c r="AB631" s="44">
        <v>3</v>
      </c>
      <c r="AC631" s="45"/>
    </row>
    <row r="632" spans="1:29" ht="12" customHeight="1" x14ac:dyDescent="0.2">
      <c r="A632" s="37">
        <v>631</v>
      </c>
      <c r="B632" s="38" t="s">
        <v>13</v>
      </c>
      <c r="C632" s="39" t="s">
        <v>1524</v>
      </c>
      <c r="D632" s="40">
        <v>44101</v>
      </c>
      <c r="E632" s="38">
        <v>1</v>
      </c>
      <c r="F632" s="38"/>
      <c r="G632" s="38" t="s">
        <v>2</v>
      </c>
      <c r="H632" s="38" t="s">
        <v>2</v>
      </c>
      <c r="I632" s="39">
        <v>1520</v>
      </c>
      <c r="J632" s="39">
        <v>10139</v>
      </c>
      <c r="K632" s="39">
        <v>0</v>
      </c>
      <c r="L632" s="41">
        <f>SUM(Data5[[#This Row],[CHELTUIELI DE PERSONAL LEI]:[CHELTUIELI DE CAPITAL (ACTIVE NEFINANCIARE ) LEI]])</f>
        <v>11659</v>
      </c>
      <c r="M632" s="41">
        <f>Data5[[#This Row],[TOTAL CHELTUIELI LEI]]/Data5[[#This Row],[CURS VALUTAR EURO BNR 22 07 2020]]</f>
        <v>2408.8345282122273</v>
      </c>
      <c r="N632" s="49">
        <v>1696</v>
      </c>
      <c r="O632" s="54"/>
      <c r="P632" s="54">
        <v>1188</v>
      </c>
      <c r="Q632" s="54"/>
      <c r="R632" s="54">
        <f>Data5[[#This Row],[PERSOANE ÎNSCRISE ÎN LISTELE ELECTORALE (TURUL 1)            ]]+Data5[[#This Row],[PERSOANE ÎNSCRISE ÎN LISTELE ELECTORALE (TURUL AL 2-LEA)]]</f>
        <v>1696</v>
      </c>
      <c r="S632" s="54">
        <f>Data5[[#This Row],[PERSOANE CARE AU PARTICIPAT LA VOT (TURUL 1)]]+Data5[[#This Row],[PERSOANE CARE AU PARTICIPAT LA VOT  (TURUL AL 2-LEA)]]</f>
        <v>1188</v>
      </c>
      <c r="T632" s="41">
        <f>Data5[[#This Row],[TOTAL CHELTUIELI LEI]]/Data5[[#This Row],[NUMĂRUL PERSOANELOR ÎNSCRISE ÎN LISTELE ELECTORALE]]</f>
        <v>6.8744103773584904</v>
      </c>
      <c r="U632" s="41">
        <f>Data5[[#This Row],[TOTAL CHELTUIELI EURO]]/Data5[[#This Row],[NUMĂRUL PERSOANELOR ÎNSCRISE ÎN LISTELE ELECTORALE]]</f>
        <v>1.4203033774836247</v>
      </c>
      <c r="V632" s="41">
        <f>Data5[[#This Row],[TOTAL CHELTUIELI LEI]]/Data5[[#This Row],[NUMĂRUL PERSOANELOR CARE AU PARTICIPAT LA VOT]]</f>
        <v>9.813973063973064</v>
      </c>
      <c r="W632" s="41">
        <f>Data5[[#This Row],[TOTAL CHELTUIELI EURO]]/Data5[[#This Row],[NUMĂRUL PERSOANELOR CARE AU PARTICIPAT LA VOT]]</f>
        <v>2.0276384917611341</v>
      </c>
      <c r="X632" s="43">
        <v>4.8400999999999996</v>
      </c>
      <c r="Y632" s="114" t="s">
        <v>2889</v>
      </c>
      <c r="Z632" s="44">
        <v>6</v>
      </c>
      <c r="AA632" s="115" t="s">
        <v>3107</v>
      </c>
      <c r="AB632" s="44">
        <v>1</v>
      </c>
      <c r="AC632" s="45"/>
    </row>
    <row r="633" spans="1:29" ht="12" customHeight="1" x14ac:dyDescent="0.2">
      <c r="A633" s="37">
        <v>632</v>
      </c>
      <c r="B633" s="38" t="s">
        <v>13</v>
      </c>
      <c r="C633" s="39" t="s">
        <v>1525</v>
      </c>
      <c r="D633" s="40">
        <v>44101</v>
      </c>
      <c r="E633" s="38">
        <v>1</v>
      </c>
      <c r="F633" s="38"/>
      <c r="G633" s="38" t="s">
        <v>2</v>
      </c>
      <c r="H633" s="38" t="s">
        <v>2</v>
      </c>
      <c r="I633" s="39">
        <v>4500</v>
      </c>
      <c r="J633" s="39">
        <v>4960</v>
      </c>
      <c r="K633" s="39">
        <v>0</v>
      </c>
      <c r="L633" s="41">
        <f>SUM(Data5[[#This Row],[CHELTUIELI DE PERSONAL LEI]:[CHELTUIELI DE CAPITAL (ACTIVE NEFINANCIARE ) LEI]])</f>
        <v>9460</v>
      </c>
      <c r="M633" s="41">
        <f>Data5[[#This Row],[TOTAL CHELTUIELI LEI]]/Data5[[#This Row],[CURS VALUTAR EURO BNR 22 07 2020]]</f>
        <v>1954.5050722092519</v>
      </c>
      <c r="N633" s="49">
        <v>2652</v>
      </c>
      <c r="O633" s="54"/>
      <c r="P633" s="54">
        <v>1620</v>
      </c>
      <c r="Q633" s="54"/>
      <c r="R633" s="54">
        <f>Data5[[#This Row],[PERSOANE ÎNSCRISE ÎN LISTELE ELECTORALE (TURUL 1)            ]]+Data5[[#This Row],[PERSOANE ÎNSCRISE ÎN LISTELE ELECTORALE (TURUL AL 2-LEA)]]</f>
        <v>2652</v>
      </c>
      <c r="S633" s="54">
        <f>Data5[[#This Row],[PERSOANE CARE AU PARTICIPAT LA VOT (TURUL 1)]]+Data5[[#This Row],[PERSOANE CARE AU PARTICIPAT LA VOT  (TURUL AL 2-LEA)]]</f>
        <v>1620</v>
      </c>
      <c r="T633" s="41">
        <f>Data5[[#This Row],[TOTAL CHELTUIELI LEI]]/Data5[[#This Row],[NUMĂRUL PERSOANELOR ÎNSCRISE ÎN LISTELE ELECTORALE]]</f>
        <v>3.5671191553544497</v>
      </c>
      <c r="U633" s="41">
        <f>Data5[[#This Row],[TOTAL CHELTUIELI EURO]]/Data5[[#This Row],[NUMĂRUL PERSOANELOR ÎNSCRISE ÎN LISTELE ELECTORALE]]</f>
        <v>0.73699286282400145</v>
      </c>
      <c r="V633" s="41">
        <f>Data5[[#This Row],[TOTAL CHELTUIELI LEI]]/Data5[[#This Row],[NUMĂRUL PERSOANELOR CARE AU PARTICIPAT LA VOT]]</f>
        <v>5.8395061728395063</v>
      </c>
      <c r="W633" s="41">
        <f>Data5[[#This Row],[TOTAL CHELTUIELI EURO]]/Data5[[#This Row],[NUMĂRUL PERSOANELOR CARE AU PARTICIPAT LA VOT]]</f>
        <v>1.206484612474847</v>
      </c>
      <c r="X633" s="43">
        <v>4.8400999999999996</v>
      </c>
      <c r="Y633" s="114" t="s">
        <v>2884</v>
      </c>
      <c r="Z633" s="44">
        <v>3</v>
      </c>
      <c r="AA633" s="115" t="s">
        <v>3105</v>
      </c>
      <c r="AB633" s="44">
        <v>0</v>
      </c>
      <c r="AC633" s="45"/>
    </row>
    <row r="634" spans="1:29" ht="12" customHeight="1" x14ac:dyDescent="0.2">
      <c r="A634" s="37">
        <v>633</v>
      </c>
      <c r="B634" s="38" t="s">
        <v>13</v>
      </c>
      <c r="C634" s="39" t="s">
        <v>1526</v>
      </c>
      <c r="D634" s="40">
        <v>44101</v>
      </c>
      <c r="E634" s="38">
        <v>1</v>
      </c>
      <c r="F634" s="38"/>
      <c r="G634" s="38" t="s">
        <v>2</v>
      </c>
      <c r="H634" s="38" t="s">
        <v>2</v>
      </c>
      <c r="I634" s="39">
        <v>2400</v>
      </c>
      <c r="J634" s="39">
        <v>23594.6</v>
      </c>
      <c r="K634" s="39">
        <v>0</v>
      </c>
      <c r="L634" s="41">
        <f>SUM(Data5[[#This Row],[CHELTUIELI DE PERSONAL LEI]:[CHELTUIELI DE CAPITAL (ACTIVE NEFINANCIARE ) LEI]])</f>
        <v>25994.6</v>
      </c>
      <c r="M634" s="41">
        <f>Data5[[#This Row],[TOTAL CHELTUIELI LEI]]/Data5[[#This Row],[CURS VALUTAR EURO BNR 22 07 2020]]</f>
        <v>5370.6741596248012</v>
      </c>
      <c r="N634" s="49">
        <v>7842</v>
      </c>
      <c r="O634" s="54"/>
      <c r="P634" s="54">
        <v>3807</v>
      </c>
      <c r="Q634" s="54"/>
      <c r="R634" s="54">
        <f>Data5[[#This Row],[PERSOANE ÎNSCRISE ÎN LISTELE ELECTORALE (TURUL 1)            ]]+Data5[[#This Row],[PERSOANE ÎNSCRISE ÎN LISTELE ELECTORALE (TURUL AL 2-LEA)]]</f>
        <v>7842</v>
      </c>
      <c r="S634" s="54">
        <f>Data5[[#This Row],[PERSOANE CARE AU PARTICIPAT LA VOT (TURUL 1)]]+Data5[[#This Row],[PERSOANE CARE AU PARTICIPAT LA VOT  (TURUL AL 2-LEA)]]</f>
        <v>3807</v>
      </c>
      <c r="T634" s="41">
        <f>Data5[[#This Row],[TOTAL CHELTUIELI LEI]]/Data5[[#This Row],[NUMĂRUL PERSOANELOR ÎNSCRISE ÎN LISTELE ELECTORALE]]</f>
        <v>3.3147921448610047</v>
      </c>
      <c r="U634" s="41">
        <f>Data5[[#This Row],[TOTAL CHELTUIELI EURO]]/Data5[[#This Row],[NUMĂRUL PERSOANELOR ÎNSCRISE ÎN LISTELE ELECTORALE]]</f>
        <v>0.68486026008987522</v>
      </c>
      <c r="V634" s="41">
        <f>Data5[[#This Row],[TOTAL CHELTUIELI LEI]]/Data5[[#This Row],[NUMĂRUL PERSOANELOR CARE AU PARTICIPAT LA VOT]]</f>
        <v>6.8281061203047013</v>
      </c>
      <c r="W634" s="41">
        <f>Data5[[#This Row],[TOTAL CHELTUIELI EURO]]/Data5[[#This Row],[NUMĂRUL PERSOANELOR CARE AU PARTICIPAT LA VOT]]</f>
        <v>1.4107365798856846</v>
      </c>
      <c r="X634" s="43">
        <v>4.8400999999999996</v>
      </c>
      <c r="Y634" s="114" t="s">
        <v>2884</v>
      </c>
      <c r="Z634" s="44">
        <v>3</v>
      </c>
      <c r="AA634" s="115" t="s">
        <v>3105</v>
      </c>
      <c r="AB634" s="44">
        <v>0</v>
      </c>
      <c r="AC634" s="45"/>
    </row>
    <row r="635" spans="1:29" ht="12" customHeight="1" x14ac:dyDescent="0.2">
      <c r="A635" s="37">
        <v>634</v>
      </c>
      <c r="B635" s="38" t="s">
        <v>13</v>
      </c>
      <c r="C635" s="39" t="s">
        <v>1527</v>
      </c>
      <c r="D635" s="40">
        <v>44101</v>
      </c>
      <c r="E635" s="38">
        <v>1</v>
      </c>
      <c r="F635" s="38"/>
      <c r="G635" s="38" t="s">
        <v>2</v>
      </c>
      <c r="H635" s="38" t="s">
        <v>2</v>
      </c>
      <c r="I635" s="39">
        <v>0</v>
      </c>
      <c r="J635" s="39">
        <v>5622.28</v>
      </c>
      <c r="K635" s="39">
        <v>0</v>
      </c>
      <c r="L635" s="41">
        <f>SUM(Data5[[#This Row],[CHELTUIELI DE PERSONAL LEI]:[CHELTUIELI DE CAPITAL (ACTIVE NEFINANCIARE ) LEI]])</f>
        <v>5622.28</v>
      </c>
      <c r="M635" s="41">
        <f>Data5[[#This Row],[TOTAL CHELTUIELI LEI]]/Data5[[#This Row],[CURS VALUTAR EURO BNR 22 07 2020]]</f>
        <v>1161.6040990888619</v>
      </c>
      <c r="N635" s="49">
        <v>2550</v>
      </c>
      <c r="O635" s="54"/>
      <c r="P635" s="54">
        <v>1548</v>
      </c>
      <c r="Q635" s="54"/>
      <c r="R635" s="54">
        <f>Data5[[#This Row],[PERSOANE ÎNSCRISE ÎN LISTELE ELECTORALE (TURUL 1)            ]]+Data5[[#This Row],[PERSOANE ÎNSCRISE ÎN LISTELE ELECTORALE (TURUL AL 2-LEA)]]</f>
        <v>2550</v>
      </c>
      <c r="S635" s="54">
        <f>Data5[[#This Row],[PERSOANE CARE AU PARTICIPAT LA VOT (TURUL 1)]]+Data5[[#This Row],[PERSOANE CARE AU PARTICIPAT LA VOT  (TURUL AL 2-LEA)]]</f>
        <v>1548</v>
      </c>
      <c r="T635" s="41">
        <f>Data5[[#This Row],[TOTAL CHELTUIELI LEI]]/Data5[[#This Row],[NUMĂRUL PERSOANELOR ÎNSCRISE ÎN LISTELE ELECTORALE]]</f>
        <v>2.2048156862745096</v>
      </c>
      <c r="U635" s="41">
        <f>Data5[[#This Row],[TOTAL CHELTUIELI EURO]]/Data5[[#This Row],[NUMĂRUL PERSOANELOR ÎNSCRISE ÎN LISTELE ELECTORALE]]</f>
        <v>0.45553101925053407</v>
      </c>
      <c r="V635" s="41">
        <f>Data5[[#This Row],[TOTAL CHELTUIELI LEI]]/Data5[[#This Row],[NUMĂRUL PERSOANELOR CARE AU PARTICIPAT LA VOT]]</f>
        <v>3.6319638242894055</v>
      </c>
      <c r="W635" s="41">
        <f>Data5[[#This Row],[TOTAL CHELTUIELI EURO]]/Data5[[#This Row],[NUMĂRUL PERSOANELOR CARE AU PARTICIPAT LA VOT]]</f>
        <v>0.75039024488944561</v>
      </c>
      <c r="X635" s="43">
        <v>4.8400999999999996</v>
      </c>
      <c r="Y635" s="114" t="s">
        <v>2891</v>
      </c>
      <c r="Z635" s="44">
        <v>2</v>
      </c>
      <c r="AA635" s="115" t="s">
        <v>3105</v>
      </c>
      <c r="AB635" s="44">
        <v>0</v>
      </c>
      <c r="AC635" s="45"/>
    </row>
    <row r="636" spans="1:29" ht="12" customHeight="1" x14ac:dyDescent="0.2">
      <c r="A636" s="37">
        <v>635</v>
      </c>
      <c r="B636" s="38" t="s">
        <v>13</v>
      </c>
      <c r="C636" s="39" t="s">
        <v>1186</v>
      </c>
      <c r="D636" s="40">
        <v>44101</v>
      </c>
      <c r="E636" s="38">
        <v>1</v>
      </c>
      <c r="F636" s="38"/>
      <c r="G636" s="38" t="s">
        <v>2</v>
      </c>
      <c r="H636" s="38" t="s">
        <v>2</v>
      </c>
      <c r="I636" s="39">
        <v>0</v>
      </c>
      <c r="J636" s="39">
        <v>11793.29</v>
      </c>
      <c r="K636" s="39">
        <v>0</v>
      </c>
      <c r="L636" s="41">
        <f>SUM(Data5[[#This Row],[CHELTUIELI DE PERSONAL LEI]:[CHELTUIELI DE CAPITAL (ACTIVE NEFINANCIARE ) LEI]])</f>
        <v>11793.29</v>
      </c>
      <c r="M636" s="41">
        <f>Data5[[#This Row],[TOTAL CHELTUIELI LEI]]/Data5[[#This Row],[CURS VALUTAR EURO BNR 22 07 2020]]</f>
        <v>2436.5798227309356</v>
      </c>
      <c r="N636" s="49">
        <v>2643</v>
      </c>
      <c r="O636" s="54"/>
      <c r="P636" s="54">
        <v>1459</v>
      </c>
      <c r="Q636" s="54"/>
      <c r="R636" s="54">
        <f>Data5[[#This Row],[PERSOANE ÎNSCRISE ÎN LISTELE ELECTORALE (TURUL 1)            ]]+Data5[[#This Row],[PERSOANE ÎNSCRISE ÎN LISTELE ELECTORALE (TURUL AL 2-LEA)]]</f>
        <v>2643</v>
      </c>
      <c r="S636" s="54">
        <f>Data5[[#This Row],[PERSOANE CARE AU PARTICIPAT LA VOT (TURUL 1)]]+Data5[[#This Row],[PERSOANE CARE AU PARTICIPAT LA VOT  (TURUL AL 2-LEA)]]</f>
        <v>1459</v>
      </c>
      <c r="T636" s="41">
        <f>Data5[[#This Row],[TOTAL CHELTUIELI LEI]]/Data5[[#This Row],[NUMĂRUL PERSOANELOR ÎNSCRISE ÎN LISTELE ELECTORALE]]</f>
        <v>4.4620847521755582</v>
      </c>
      <c r="U636" s="41">
        <f>Data5[[#This Row],[TOTAL CHELTUIELI EURO]]/Data5[[#This Row],[NUMĂRUL PERSOANELOR ÎNSCRISE ÎN LISTELE ELECTORALE]]</f>
        <v>0.92189928972036916</v>
      </c>
      <c r="V636" s="41">
        <f>Data5[[#This Row],[TOTAL CHELTUIELI LEI]]/Data5[[#This Row],[NUMĂRUL PERSOANELOR CARE AU PARTICIPAT LA VOT]]</f>
        <v>8.0831322823851952</v>
      </c>
      <c r="W636" s="41">
        <f>Data5[[#This Row],[TOTAL CHELTUIELI EURO]]/Data5[[#This Row],[NUMĂRUL PERSOANELOR CARE AU PARTICIPAT LA VOT]]</f>
        <v>1.6700341485475911</v>
      </c>
      <c r="X636" s="43">
        <v>4.8400999999999996</v>
      </c>
      <c r="Y636" s="114" t="s">
        <v>2895</v>
      </c>
      <c r="Z636" s="44">
        <v>4</v>
      </c>
      <c r="AA636" s="115" t="s">
        <v>3105</v>
      </c>
      <c r="AB636" s="44">
        <v>0</v>
      </c>
      <c r="AC636" s="45"/>
    </row>
    <row r="637" spans="1:29" ht="12" customHeight="1" x14ac:dyDescent="0.2">
      <c r="A637" s="37">
        <v>636</v>
      </c>
      <c r="B637" s="38" t="s">
        <v>13</v>
      </c>
      <c r="C637" s="39" t="s">
        <v>1528</v>
      </c>
      <c r="D637" s="40">
        <v>44101</v>
      </c>
      <c r="E637" s="38">
        <v>1</v>
      </c>
      <c r="F637" s="38"/>
      <c r="G637" s="38" t="s">
        <v>2</v>
      </c>
      <c r="H637" s="38" t="s">
        <v>2</v>
      </c>
      <c r="I637" s="39">
        <v>16830</v>
      </c>
      <c r="J637" s="39">
        <v>3409.91</v>
      </c>
      <c r="K637" s="39">
        <v>0</v>
      </c>
      <c r="L637" s="41">
        <f>SUM(Data5[[#This Row],[CHELTUIELI DE PERSONAL LEI]:[CHELTUIELI DE CAPITAL (ACTIVE NEFINANCIARE ) LEI]])</f>
        <v>20239.91</v>
      </c>
      <c r="M637" s="41">
        <f>Data5[[#This Row],[TOTAL CHELTUIELI LEI]]/Data5[[#This Row],[CURS VALUTAR EURO BNR 22 07 2020]]</f>
        <v>4181.7131877440552</v>
      </c>
      <c r="N637" s="49">
        <v>1320</v>
      </c>
      <c r="O637" s="54"/>
      <c r="P637" s="54">
        <v>956</v>
      </c>
      <c r="Q637" s="54"/>
      <c r="R637" s="54">
        <f>Data5[[#This Row],[PERSOANE ÎNSCRISE ÎN LISTELE ELECTORALE (TURUL 1)            ]]+Data5[[#This Row],[PERSOANE ÎNSCRISE ÎN LISTELE ELECTORALE (TURUL AL 2-LEA)]]</f>
        <v>1320</v>
      </c>
      <c r="S637" s="54">
        <f>Data5[[#This Row],[PERSOANE CARE AU PARTICIPAT LA VOT (TURUL 1)]]+Data5[[#This Row],[PERSOANE CARE AU PARTICIPAT LA VOT  (TURUL AL 2-LEA)]]</f>
        <v>956</v>
      </c>
      <c r="T637" s="41">
        <f>Data5[[#This Row],[TOTAL CHELTUIELI LEI]]/Data5[[#This Row],[NUMĂRUL PERSOANELOR ÎNSCRISE ÎN LISTELE ELECTORALE]]</f>
        <v>15.333265151515151</v>
      </c>
      <c r="U637" s="41">
        <f>Data5[[#This Row],[TOTAL CHELTUIELI EURO]]/Data5[[#This Row],[NUMĂRUL PERSOANELOR ÎNSCRISE ÎN LISTELE ELECTORALE]]</f>
        <v>3.1679645361697388</v>
      </c>
      <c r="V637" s="41">
        <f>Data5[[#This Row],[TOTAL CHELTUIELI LEI]]/Data5[[#This Row],[NUMĂRUL PERSOANELOR CARE AU PARTICIPAT LA VOT]]</f>
        <v>21.171453974895396</v>
      </c>
      <c r="W637" s="41">
        <f>Data5[[#This Row],[TOTAL CHELTUIELI EURO]]/Data5[[#This Row],[NUMĂRUL PERSOANELOR CARE AU PARTICIPAT LA VOT]]</f>
        <v>4.3741769746276731</v>
      </c>
      <c r="X637" s="43">
        <v>4.8400999999999996</v>
      </c>
      <c r="Y637" s="114" t="s">
        <v>2909</v>
      </c>
      <c r="Z637" s="44">
        <v>15</v>
      </c>
      <c r="AA637" s="115" t="s">
        <v>3106</v>
      </c>
      <c r="AB637" s="44">
        <v>3</v>
      </c>
      <c r="AC637" s="45"/>
    </row>
    <row r="638" spans="1:29" ht="12" customHeight="1" x14ac:dyDescent="0.2">
      <c r="A638" s="37">
        <v>637</v>
      </c>
      <c r="B638" s="38" t="s">
        <v>13</v>
      </c>
      <c r="C638" s="39" t="s">
        <v>1529</v>
      </c>
      <c r="D638" s="40">
        <v>44101</v>
      </c>
      <c r="E638" s="38">
        <v>1</v>
      </c>
      <c r="F638" s="38"/>
      <c r="G638" s="38" t="s">
        <v>2</v>
      </c>
      <c r="H638" s="38" t="s">
        <v>2</v>
      </c>
      <c r="I638" s="39">
        <v>249.95</v>
      </c>
      <c r="J638" s="39">
        <v>5388.69</v>
      </c>
      <c r="K638" s="39">
        <v>0</v>
      </c>
      <c r="L638" s="41">
        <f>SUM(Data5[[#This Row],[CHELTUIELI DE PERSONAL LEI]:[CHELTUIELI DE CAPITAL (ACTIVE NEFINANCIARE ) LEI]])</f>
        <v>5638.6399999999994</v>
      </c>
      <c r="M638" s="41">
        <f>Data5[[#This Row],[TOTAL CHELTUIELI LEI]]/Data5[[#This Row],[CURS VALUTAR EURO BNR 22 07 2020]]</f>
        <v>1164.984194541435</v>
      </c>
      <c r="N638" s="49">
        <v>7273</v>
      </c>
      <c r="O638" s="54"/>
      <c r="P638" s="54">
        <v>3491</v>
      </c>
      <c r="Q638" s="54"/>
      <c r="R638" s="54">
        <f>Data5[[#This Row],[PERSOANE ÎNSCRISE ÎN LISTELE ELECTORALE (TURUL 1)            ]]+Data5[[#This Row],[PERSOANE ÎNSCRISE ÎN LISTELE ELECTORALE (TURUL AL 2-LEA)]]</f>
        <v>7273</v>
      </c>
      <c r="S638" s="54">
        <f>Data5[[#This Row],[PERSOANE CARE AU PARTICIPAT LA VOT (TURUL 1)]]+Data5[[#This Row],[PERSOANE CARE AU PARTICIPAT LA VOT  (TURUL AL 2-LEA)]]</f>
        <v>3491</v>
      </c>
      <c r="T638" s="41">
        <f>Data5[[#This Row],[TOTAL CHELTUIELI LEI]]/Data5[[#This Row],[NUMĂRUL PERSOANELOR ÎNSCRISE ÎN LISTELE ELECTORALE]]</f>
        <v>0.77528392685274294</v>
      </c>
      <c r="U638" s="41">
        <f>Data5[[#This Row],[TOTAL CHELTUIELI EURO]]/Data5[[#This Row],[NUMĂRUL PERSOANELOR ÎNSCRISE ÎN LISTELE ELECTORALE]]</f>
        <v>0.16017932002494639</v>
      </c>
      <c r="V638" s="41">
        <f>Data5[[#This Row],[TOTAL CHELTUIELI LEI]]/Data5[[#This Row],[NUMĂRUL PERSOANELOR CARE AU PARTICIPAT LA VOT]]</f>
        <v>1.6151933543397305</v>
      </c>
      <c r="W638" s="41">
        <f>Data5[[#This Row],[TOTAL CHELTUIELI EURO]]/Data5[[#This Row],[NUMĂRUL PERSOANELOR CARE AU PARTICIPAT LA VOT]]</f>
        <v>0.3337107403441521</v>
      </c>
      <c r="X638" s="43">
        <v>4.8400999999999996</v>
      </c>
      <c r="Y638" s="114" t="s">
        <v>2890</v>
      </c>
      <c r="Z638" s="44">
        <v>0</v>
      </c>
      <c r="AA638" s="115" t="s">
        <v>3105</v>
      </c>
      <c r="AB638" s="44">
        <v>0</v>
      </c>
      <c r="AC638" s="45"/>
    </row>
    <row r="639" spans="1:29" ht="12" customHeight="1" x14ac:dyDescent="0.2">
      <c r="A639" s="37">
        <v>638</v>
      </c>
      <c r="B639" s="38" t="s">
        <v>13</v>
      </c>
      <c r="C639" s="39" t="s">
        <v>1530</v>
      </c>
      <c r="D639" s="40">
        <v>44101</v>
      </c>
      <c r="E639" s="38">
        <v>1</v>
      </c>
      <c r="F639" s="38"/>
      <c r="G639" s="38" t="s">
        <v>2</v>
      </c>
      <c r="H639" s="38" t="s">
        <v>2</v>
      </c>
      <c r="I639" s="39">
        <v>0</v>
      </c>
      <c r="J639" s="39">
        <v>19830</v>
      </c>
      <c r="K639" s="39">
        <v>0</v>
      </c>
      <c r="L639" s="41">
        <f>SUM(Data5[[#This Row],[CHELTUIELI DE PERSONAL LEI]:[CHELTUIELI DE CAPITAL (ACTIVE NEFINANCIARE ) LEI]])</f>
        <v>19830</v>
      </c>
      <c r="M639" s="41">
        <f>Data5[[#This Row],[TOTAL CHELTUIELI LEI]]/Data5[[#This Row],[CURS VALUTAR EURO BNR 22 07 2020]]</f>
        <v>4097.0227887853562</v>
      </c>
      <c r="N639" s="49">
        <v>2274</v>
      </c>
      <c r="O639" s="54"/>
      <c r="P639" s="54">
        <v>1124</v>
      </c>
      <c r="Q639" s="54"/>
      <c r="R639" s="54">
        <f>Data5[[#This Row],[PERSOANE ÎNSCRISE ÎN LISTELE ELECTORALE (TURUL 1)            ]]+Data5[[#This Row],[PERSOANE ÎNSCRISE ÎN LISTELE ELECTORALE (TURUL AL 2-LEA)]]</f>
        <v>2274</v>
      </c>
      <c r="S639" s="54">
        <f>Data5[[#This Row],[PERSOANE CARE AU PARTICIPAT LA VOT (TURUL 1)]]+Data5[[#This Row],[PERSOANE CARE AU PARTICIPAT LA VOT  (TURUL AL 2-LEA)]]</f>
        <v>1124</v>
      </c>
      <c r="T639" s="41">
        <f>Data5[[#This Row],[TOTAL CHELTUIELI LEI]]/Data5[[#This Row],[NUMĂRUL PERSOANELOR ÎNSCRISE ÎN LISTELE ELECTORALE]]</f>
        <v>8.7203166226912927</v>
      </c>
      <c r="U639" s="41">
        <f>Data5[[#This Row],[TOTAL CHELTUIELI EURO]]/Data5[[#This Row],[NUMĂRUL PERSOANELOR ÎNSCRISE ÎN LISTELE ELECTORALE]]</f>
        <v>1.8016810856575884</v>
      </c>
      <c r="V639" s="41">
        <f>Data5[[#This Row],[TOTAL CHELTUIELI LEI]]/Data5[[#This Row],[NUMĂRUL PERSOANELOR CARE AU PARTICIPAT LA VOT]]</f>
        <v>17.642348754448399</v>
      </c>
      <c r="W639" s="41">
        <f>Data5[[#This Row],[TOTAL CHELTUIELI EURO]]/Data5[[#This Row],[NUMĂRUL PERSOANELOR CARE AU PARTICIPAT LA VOT]]</f>
        <v>3.6450380683143737</v>
      </c>
      <c r="X639" s="43">
        <v>4.8400999999999996</v>
      </c>
      <c r="Y639" s="114" t="s">
        <v>2896</v>
      </c>
      <c r="Z639" s="44">
        <v>8</v>
      </c>
      <c r="AA639" s="115" t="s">
        <v>3107</v>
      </c>
      <c r="AB639" s="44">
        <v>1</v>
      </c>
      <c r="AC639" s="45"/>
    </row>
    <row r="640" spans="1:29" ht="12" customHeight="1" x14ac:dyDescent="0.2">
      <c r="A640" s="37">
        <v>639</v>
      </c>
      <c r="B640" s="38" t="s">
        <v>13</v>
      </c>
      <c r="C640" s="39" t="s">
        <v>1531</v>
      </c>
      <c r="D640" s="40">
        <v>44101</v>
      </c>
      <c r="E640" s="38">
        <v>1</v>
      </c>
      <c r="F640" s="38"/>
      <c r="G640" s="38" t="s">
        <v>2</v>
      </c>
      <c r="H640" s="38" t="s">
        <v>2</v>
      </c>
      <c r="I640" s="39">
        <v>1350</v>
      </c>
      <c r="J640" s="39">
        <v>5672.92</v>
      </c>
      <c r="K640" s="39">
        <v>0</v>
      </c>
      <c r="L640" s="41">
        <f>SUM(Data5[[#This Row],[CHELTUIELI DE PERSONAL LEI]:[CHELTUIELI DE CAPITAL (ACTIVE NEFINANCIARE ) LEI]])</f>
        <v>7022.92</v>
      </c>
      <c r="M640" s="41">
        <f>Data5[[#This Row],[TOTAL CHELTUIELI LEI]]/Data5[[#This Row],[CURS VALUTAR EURO BNR 22 07 2020]]</f>
        <v>1450.9865498646723</v>
      </c>
      <c r="N640" s="49">
        <v>2857</v>
      </c>
      <c r="O640" s="54"/>
      <c r="P640" s="54">
        <v>1698</v>
      </c>
      <c r="Q640" s="54"/>
      <c r="R640" s="54">
        <f>Data5[[#This Row],[PERSOANE ÎNSCRISE ÎN LISTELE ELECTORALE (TURUL 1)            ]]+Data5[[#This Row],[PERSOANE ÎNSCRISE ÎN LISTELE ELECTORALE (TURUL AL 2-LEA)]]</f>
        <v>2857</v>
      </c>
      <c r="S640" s="54">
        <f>Data5[[#This Row],[PERSOANE CARE AU PARTICIPAT LA VOT (TURUL 1)]]+Data5[[#This Row],[PERSOANE CARE AU PARTICIPAT LA VOT  (TURUL AL 2-LEA)]]</f>
        <v>1698</v>
      </c>
      <c r="T640" s="41">
        <f>Data5[[#This Row],[TOTAL CHELTUIELI LEI]]/Data5[[#This Row],[NUMĂRUL PERSOANELOR ÎNSCRISE ÎN LISTELE ELECTORALE]]</f>
        <v>2.4581449072453623</v>
      </c>
      <c r="U640" s="41">
        <f>Data5[[#This Row],[TOTAL CHELTUIELI EURO]]/Data5[[#This Row],[NUMĂRUL PERSOANELOR ÎNSCRISE ÎN LISTELE ELECTORALE]]</f>
        <v>0.50787068598693463</v>
      </c>
      <c r="V640" s="41">
        <f>Data5[[#This Row],[TOTAL CHELTUIELI LEI]]/Data5[[#This Row],[NUMĂRUL PERSOANELOR CARE AU PARTICIPAT LA VOT]]</f>
        <v>4.1359952885747937</v>
      </c>
      <c r="W640" s="41">
        <f>Data5[[#This Row],[TOTAL CHELTUIELI EURO]]/Data5[[#This Row],[NUMĂRUL PERSOANELOR CARE AU PARTICIPAT LA VOT]]</f>
        <v>0.8545268255975691</v>
      </c>
      <c r="X640" s="43">
        <v>4.8400999999999996</v>
      </c>
      <c r="Y640" s="114" t="s">
        <v>2891</v>
      </c>
      <c r="Z640" s="44">
        <v>2</v>
      </c>
      <c r="AA640" s="115" t="s">
        <v>3105</v>
      </c>
      <c r="AB640" s="44">
        <v>0</v>
      </c>
      <c r="AC640" s="45"/>
    </row>
    <row r="641" spans="1:29" ht="12" customHeight="1" x14ac:dyDescent="0.2">
      <c r="A641" s="37">
        <v>640</v>
      </c>
      <c r="B641" s="38" t="s">
        <v>13</v>
      </c>
      <c r="C641" s="39" t="s">
        <v>1532</v>
      </c>
      <c r="D641" s="40">
        <v>44101</v>
      </c>
      <c r="E641" s="38">
        <v>1</v>
      </c>
      <c r="F641" s="38"/>
      <c r="G641" s="38" t="s">
        <v>2</v>
      </c>
      <c r="H641" s="38" t="s">
        <v>2</v>
      </c>
      <c r="I641" s="39">
        <v>1200</v>
      </c>
      <c r="J641" s="39">
        <v>5882</v>
      </c>
      <c r="K641" s="39">
        <v>0</v>
      </c>
      <c r="L641" s="41">
        <f>SUM(Data5[[#This Row],[CHELTUIELI DE PERSONAL LEI]:[CHELTUIELI DE CAPITAL (ACTIVE NEFINANCIARE ) LEI]])</f>
        <v>7082</v>
      </c>
      <c r="M641" s="41">
        <f>Data5[[#This Row],[TOTAL CHELTUIELI LEI]]/Data5[[#This Row],[CURS VALUTAR EURO BNR 22 07 2020]]</f>
        <v>1463.1929092374126</v>
      </c>
      <c r="N641" s="49">
        <v>1297</v>
      </c>
      <c r="O641" s="54"/>
      <c r="P641" s="54">
        <v>971</v>
      </c>
      <c r="Q641" s="54"/>
      <c r="R641" s="54">
        <f>Data5[[#This Row],[PERSOANE ÎNSCRISE ÎN LISTELE ELECTORALE (TURUL 1)            ]]+Data5[[#This Row],[PERSOANE ÎNSCRISE ÎN LISTELE ELECTORALE (TURUL AL 2-LEA)]]</f>
        <v>1297</v>
      </c>
      <c r="S641" s="54">
        <f>Data5[[#This Row],[PERSOANE CARE AU PARTICIPAT LA VOT (TURUL 1)]]+Data5[[#This Row],[PERSOANE CARE AU PARTICIPAT LA VOT  (TURUL AL 2-LEA)]]</f>
        <v>971</v>
      </c>
      <c r="T641" s="41">
        <f>Data5[[#This Row],[TOTAL CHELTUIELI LEI]]/Data5[[#This Row],[NUMĂRUL PERSOANELOR ÎNSCRISE ÎN LISTELE ELECTORALE]]</f>
        <v>5.4602929838087899</v>
      </c>
      <c r="U641" s="41">
        <f>Data5[[#This Row],[TOTAL CHELTUIELI EURO]]/Data5[[#This Row],[NUMĂRUL PERSOANELOR ÎNSCRISE ÎN LISTELE ELECTORALE]]</f>
        <v>1.1281363987952293</v>
      </c>
      <c r="V641" s="41">
        <f>Data5[[#This Row],[TOTAL CHELTUIELI LEI]]/Data5[[#This Row],[NUMĂRUL PERSOANELOR CARE AU PARTICIPAT LA VOT]]</f>
        <v>7.2935118434603501</v>
      </c>
      <c r="W641" s="41">
        <f>Data5[[#This Row],[TOTAL CHELTUIELI EURO]]/Data5[[#This Row],[NUMĂRUL PERSOANELOR CARE AU PARTICIPAT LA VOT]]</f>
        <v>1.5068928004504765</v>
      </c>
      <c r="X641" s="43">
        <v>4.8400999999999996</v>
      </c>
      <c r="Y641" s="114" t="s">
        <v>2892</v>
      </c>
      <c r="Z641" s="44">
        <v>5</v>
      </c>
      <c r="AA641" s="115" t="s">
        <v>3107</v>
      </c>
      <c r="AB641" s="44">
        <v>1</v>
      </c>
      <c r="AC641" s="45"/>
    </row>
    <row r="642" spans="1:29" ht="12" customHeight="1" x14ac:dyDescent="0.2">
      <c r="A642" s="37">
        <v>641</v>
      </c>
      <c r="B642" s="38" t="s">
        <v>13</v>
      </c>
      <c r="C642" s="39" t="s">
        <v>1533</v>
      </c>
      <c r="D642" s="40">
        <v>44101</v>
      </c>
      <c r="E642" s="38">
        <v>1</v>
      </c>
      <c r="F642" s="38"/>
      <c r="G642" s="38" t="s">
        <v>2</v>
      </c>
      <c r="H642" s="38" t="s">
        <v>2</v>
      </c>
      <c r="I642" s="39">
        <v>6120</v>
      </c>
      <c r="J642" s="39">
        <v>18320.48</v>
      </c>
      <c r="K642" s="39">
        <v>0</v>
      </c>
      <c r="L642" s="41">
        <f>SUM(Data5[[#This Row],[CHELTUIELI DE PERSONAL LEI]:[CHELTUIELI DE CAPITAL (ACTIVE NEFINANCIARE ) LEI]])</f>
        <v>24440.48</v>
      </c>
      <c r="M642" s="41">
        <f>Data5[[#This Row],[TOTAL CHELTUIELI LEI]]/Data5[[#This Row],[CURS VALUTAR EURO BNR 22 07 2020]]</f>
        <v>5049.5816202144588</v>
      </c>
      <c r="N642" s="49">
        <v>1642</v>
      </c>
      <c r="O642" s="54"/>
      <c r="P642" s="54">
        <v>1032</v>
      </c>
      <c r="Q642" s="54"/>
      <c r="R642" s="54">
        <f>Data5[[#This Row],[PERSOANE ÎNSCRISE ÎN LISTELE ELECTORALE (TURUL 1)            ]]+Data5[[#This Row],[PERSOANE ÎNSCRISE ÎN LISTELE ELECTORALE (TURUL AL 2-LEA)]]</f>
        <v>1642</v>
      </c>
      <c r="S642" s="54">
        <f>Data5[[#This Row],[PERSOANE CARE AU PARTICIPAT LA VOT (TURUL 1)]]+Data5[[#This Row],[PERSOANE CARE AU PARTICIPAT LA VOT  (TURUL AL 2-LEA)]]</f>
        <v>1032</v>
      </c>
      <c r="T642" s="41">
        <f>Data5[[#This Row],[TOTAL CHELTUIELI LEI]]/Data5[[#This Row],[NUMĂRUL PERSOANELOR ÎNSCRISE ÎN LISTELE ELECTORALE]]</f>
        <v>14.884579780755177</v>
      </c>
      <c r="U642" s="41">
        <f>Data5[[#This Row],[TOTAL CHELTUIELI EURO]]/Data5[[#This Row],[NUMĂRUL PERSOANELOR ÎNSCRISE ÎN LISTELE ELECTORALE]]</f>
        <v>3.0752628624935801</v>
      </c>
      <c r="V642" s="41">
        <f>Data5[[#This Row],[TOTAL CHELTUIELI LEI]]/Data5[[#This Row],[NUMĂRUL PERSOANELOR CARE AU PARTICIPAT LA VOT]]</f>
        <v>23.682635658914727</v>
      </c>
      <c r="W642" s="41">
        <f>Data5[[#This Row],[TOTAL CHELTUIELI EURO]]/Data5[[#This Row],[NUMĂRUL PERSOANELOR CARE AU PARTICIPAT LA VOT]]</f>
        <v>4.8930054459442429</v>
      </c>
      <c r="X642" s="43">
        <v>4.8400999999999996</v>
      </c>
      <c r="Y642" s="114" t="s">
        <v>2885</v>
      </c>
      <c r="Z642" s="44">
        <v>14</v>
      </c>
      <c r="AA642" s="115" t="s">
        <v>3106</v>
      </c>
      <c r="AB642" s="44">
        <v>3</v>
      </c>
      <c r="AC642" s="45"/>
    </row>
    <row r="643" spans="1:29" ht="12" customHeight="1" x14ac:dyDescent="0.2">
      <c r="A643" s="37">
        <v>642</v>
      </c>
      <c r="B643" s="38" t="s">
        <v>13</v>
      </c>
      <c r="C643" s="39" t="s">
        <v>1534</v>
      </c>
      <c r="D643" s="40">
        <v>44101</v>
      </c>
      <c r="E643" s="38">
        <v>1</v>
      </c>
      <c r="F643" s="38"/>
      <c r="G643" s="38" t="s">
        <v>2</v>
      </c>
      <c r="H643" s="38" t="s">
        <v>2</v>
      </c>
      <c r="I643" s="39">
        <v>2100</v>
      </c>
      <c r="J643" s="39">
        <v>47707.77</v>
      </c>
      <c r="K643" s="39">
        <v>0</v>
      </c>
      <c r="L643" s="41">
        <f>SUM(Data5[[#This Row],[CHELTUIELI DE PERSONAL LEI]:[CHELTUIELI DE CAPITAL (ACTIVE NEFINANCIARE ) LEI]])</f>
        <v>49807.77</v>
      </c>
      <c r="M643" s="41">
        <f>Data5[[#This Row],[TOTAL CHELTUIELI LEI]]/Data5[[#This Row],[CURS VALUTAR EURO BNR 22 07 2020]]</f>
        <v>10290.648953534019</v>
      </c>
      <c r="N643" s="49">
        <v>7954</v>
      </c>
      <c r="O643" s="54"/>
      <c r="P643" s="54">
        <v>4195</v>
      </c>
      <c r="Q643" s="54"/>
      <c r="R643" s="54">
        <f>Data5[[#This Row],[PERSOANE ÎNSCRISE ÎN LISTELE ELECTORALE (TURUL 1)            ]]+Data5[[#This Row],[PERSOANE ÎNSCRISE ÎN LISTELE ELECTORALE (TURUL AL 2-LEA)]]</f>
        <v>7954</v>
      </c>
      <c r="S643" s="54">
        <f>Data5[[#This Row],[PERSOANE CARE AU PARTICIPAT LA VOT (TURUL 1)]]+Data5[[#This Row],[PERSOANE CARE AU PARTICIPAT LA VOT  (TURUL AL 2-LEA)]]</f>
        <v>4195</v>
      </c>
      <c r="T643" s="41">
        <f>Data5[[#This Row],[TOTAL CHELTUIELI LEI]]/Data5[[#This Row],[NUMĂRUL PERSOANELOR ÎNSCRISE ÎN LISTELE ELECTORALE]]</f>
        <v>6.2619776213226048</v>
      </c>
      <c r="U643" s="41">
        <f>Data5[[#This Row],[TOTAL CHELTUIELI EURO]]/Data5[[#This Row],[NUMĂRUL PERSOANELOR ÎNSCRISE ÎN LISTELE ELECTORALE]]</f>
        <v>1.2937702984075961</v>
      </c>
      <c r="V643" s="41">
        <f>Data5[[#This Row],[TOTAL CHELTUIELI LEI]]/Data5[[#This Row],[NUMĂRUL PERSOANELOR CARE AU PARTICIPAT LA VOT]]</f>
        <v>11.873127532777115</v>
      </c>
      <c r="W643" s="41">
        <f>Data5[[#This Row],[TOTAL CHELTUIELI EURO]]/Data5[[#This Row],[NUMĂRUL PERSOANELOR CARE AU PARTICIPAT LA VOT]]</f>
        <v>2.4530748399365958</v>
      </c>
      <c r="X643" s="43">
        <v>4.8400999999999996</v>
      </c>
      <c r="Y643" s="114" t="s">
        <v>2889</v>
      </c>
      <c r="Z643" s="44">
        <v>6</v>
      </c>
      <c r="AA643" s="115" t="s">
        <v>3107</v>
      </c>
      <c r="AB643" s="44">
        <v>1</v>
      </c>
      <c r="AC643" s="45"/>
    </row>
    <row r="644" spans="1:29" ht="12" customHeight="1" x14ac:dyDescent="0.2">
      <c r="A644" s="37">
        <v>643</v>
      </c>
      <c r="B644" s="38" t="s">
        <v>13</v>
      </c>
      <c r="C644" s="39" t="s">
        <v>1535</v>
      </c>
      <c r="D644" s="40">
        <v>44101</v>
      </c>
      <c r="E644" s="38">
        <v>1</v>
      </c>
      <c r="F644" s="38"/>
      <c r="G644" s="38" t="s">
        <v>2</v>
      </c>
      <c r="H644" s="38" t="s">
        <v>2</v>
      </c>
      <c r="I644" s="39">
        <v>23110</v>
      </c>
      <c r="J644" s="39">
        <v>11469</v>
      </c>
      <c r="K644" s="39">
        <v>0</v>
      </c>
      <c r="L644" s="41">
        <f>SUM(Data5[[#This Row],[CHELTUIELI DE PERSONAL LEI]:[CHELTUIELI DE CAPITAL (ACTIVE NEFINANCIARE ) LEI]])</f>
        <v>34579</v>
      </c>
      <c r="M644" s="41">
        <f>Data5[[#This Row],[TOTAL CHELTUIELI LEI]]/Data5[[#This Row],[CURS VALUTAR EURO BNR 22 07 2020]]</f>
        <v>7144.2738786388718</v>
      </c>
      <c r="N644" s="49">
        <v>3246</v>
      </c>
      <c r="O644" s="54"/>
      <c r="P644" s="54">
        <v>1912</v>
      </c>
      <c r="Q644" s="54"/>
      <c r="R644" s="54">
        <f>Data5[[#This Row],[PERSOANE ÎNSCRISE ÎN LISTELE ELECTORALE (TURUL 1)            ]]+Data5[[#This Row],[PERSOANE ÎNSCRISE ÎN LISTELE ELECTORALE (TURUL AL 2-LEA)]]</f>
        <v>3246</v>
      </c>
      <c r="S644" s="54">
        <f>Data5[[#This Row],[PERSOANE CARE AU PARTICIPAT LA VOT (TURUL 1)]]+Data5[[#This Row],[PERSOANE CARE AU PARTICIPAT LA VOT  (TURUL AL 2-LEA)]]</f>
        <v>1912</v>
      </c>
      <c r="T644" s="41">
        <f>Data5[[#This Row],[TOTAL CHELTUIELI LEI]]/Data5[[#This Row],[NUMĂRUL PERSOANELOR ÎNSCRISE ÎN LISTELE ELECTORALE]]</f>
        <v>10.652803450400492</v>
      </c>
      <c r="U644" s="41">
        <f>Data5[[#This Row],[TOTAL CHELTUIELI EURO]]/Data5[[#This Row],[NUMĂRUL PERSOANELOR ÎNSCRISE ÎN LISTELE ELECTORALE]]</f>
        <v>2.2009469743188146</v>
      </c>
      <c r="V644" s="41">
        <f>Data5[[#This Row],[TOTAL CHELTUIELI LEI]]/Data5[[#This Row],[NUMĂRUL PERSOANELOR CARE AU PARTICIPAT LA VOT]]</f>
        <v>18.085251046025103</v>
      </c>
      <c r="W644" s="41">
        <f>Data5[[#This Row],[TOTAL CHELTUIELI EURO]]/Data5[[#This Row],[NUMĂRUL PERSOANELOR CARE AU PARTICIPAT LA VOT]]</f>
        <v>3.7365449156061046</v>
      </c>
      <c r="X644" s="43">
        <v>4.8400999999999996</v>
      </c>
      <c r="Y644" s="114" t="s">
        <v>2898</v>
      </c>
      <c r="Z644" s="44">
        <v>10</v>
      </c>
      <c r="AA644" s="115" t="s">
        <v>3108</v>
      </c>
      <c r="AB644" s="44">
        <v>2</v>
      </c>
      <c r="AC644" s="45"/>
    </row>
    <row r="645" spans="1:29" ht="12" customHeight="1" x14ac:dyDescent="0.2">
      <c r="A645" s="37">
        <v>644</v>
      </c>
      <c r="B645" s="38" t="s">
        <v>13</v>
      </c>
      <c r="C645" s="39" t="s">
        <v>1536</v>
      </c>
      <c r="D645" s="40">
        <v>44101</v>
      </c>
      <c r="E645" s="38">
        <v>1</v>
      </c>
      <c r="F645" s="38"/>
      <c r="G645" s="38" t="s">
        <v>2</v>
      </c>
      <c r="H645" s="38" t="s">
        <v>2</v>
      </c>
      <c r="I645" s="39">
        <v>1800</v>
      </c>
      <c r="J645" s="39">
        <v>2978.45</v>
      </c>
      <c r="K645" s="39">
        <v>0</v>
      </c>
      <c r="L645" s="41">
        <f>SUM(Data5[[#This Row],[CHELTUIELI DE PERSONAL LEI]:[CHELTUIELI DE CAPITAL (ACTIVE NEFINANCIARE ) LEI]])</f>
        <v>4778.45</v>
      </c>
      <c r="M645" s="41">
        <f>Data5[[#This Row],[TOTAL CHELTUIELI LEI]]/Data5[[#This Row],[CURS VALUTAR EURO BNR 22 07 2020]]</f>
        <v>987.26265986239957</v>
      </c>
      <c r="N645" s="49">
        <v>786</v>
      </c>
      <c r="O645" s="54"/>
      <c r="P645" s="54">
        <v>592</v>
      </c>
      <c r="Q645" s="54"/>
      <c r="R645" s="54">
        <f>Data5[[#This Row],[PERSOANE ÎNSCRISE ÎN LISTELE ELECTORALE (TURUL 1)            ]]+Data5[[#This Row],[PERSOANE ÎNSCRISE ÎN LISTELE ELECTORALE (TURUL AL 2-LEA)]]</f>
        <v>786</v>
      </c>
      <c r="S645" s="54">
        <f>Data5[[#This Row],[PERSOANE CARE AU PARTICIPAT LA VOT (TURUL 1)]]+Data5[[#This Row],[PERSOANE CARE AU PARTICIPAT LA VOT  (TURUL AL 2-LEA)]]</f>
        <v>592</v>
      </c>
      <c r="T645" s="41">
        <f>Data5[[#This Row],[TOTAL CHELTUIELI LEI]]/Data5[[#This Row],[NUMĂRUL PERSOANELOR ÎNSCRISE ÎN LISTELE ELECTORALE]]</f>
        <v>6.079452926208651</v>
      </c>
      <c r="U645" s="41">
        <f>Data5[[#This Row],[TOTAL CHELTUIELI EURO]]/Data5[[#This Row],[NUMĂRUL PERSOANELOR ÎNSCRISE ÎN LISTELE ELECTORALE]]</f>
        <v>1.2560593636926203</v>
      </c>
      <c r="V645" s="41">
        <f>Data5[[#This Row],[TOTAL CHELTUIELI LEI]]/Data5[[#This Row],[NUMĂRUL PERSOANELOR CARE AU PARTICIPAT LA VOT]]</f>
        <v>8.0717060810810803</v>
      </c>
      <c r="W645" s="41">
        <f>Data5[[#This Row],[TOTAL CHELTUIELI EURO]]/Data5[[#This Row],[NUMĂRUL PERSOANELOR CARE AU PARTICIPAT LA VOT]]</f>
        <v>1.667673411929729</v>
      </c>
      <c r="X645" s="43">
        <v>4.8400999999999996</v>
      </c>
      <c r="Y645" s="114" t="s">
        <v>2889</v>
      </c>
      <c r="Z645" s="44">
        <v>6</v>
      </c>
      <c r="AA645" s="115" t="s">
        <v>3107</v>
      </c>
      <c r="AB645" s="44">
        <v>1</v>
      </c>
      <c r="AC645" s="45"/>
    </row>
    <row r="646" spans="1:29" ht="12" customHeight="1" x14ac:dyDescent="0.2">
      <c r="A646" s="37">
        <v>645</v>
      </c>
      <c r="B646" s="38" t="s">
        <v>13</v>
      </c>
      <c r="C646" s="39" t="s">
        <v>1537</v>
      </c>
      <c r="D646" s="40">
        <v>44101</v>
      </c>
      <c r="E646" s="38">
        <v>1</v>
      </c>
      <c r="F646" s="38"/>
      <c r="G646" s="38" t="s">
        <v>2</v>
      </c>
      <c r="H646" s="38" t="s">
        <v>2</v>
      </c>
      <c r="I646" s="39">
        <v>2360</v>
      </c>
      <c r="J646" s="39">
        <v>13038.49</v>
      </c>
      <c r="K646" s="39">
        <v>0</v>
      </c>
      <c r="L646" s="41">
        <f>SUM(Data5[[#This Row],[CHELTUIELI DE PERSONAL LEI]:[CHELTUIELI DE CAPITAL (ACTIVE NEFINANCIARE ) LEI]])</f>
        <v>15398.49</v>
      </c>
      <c r="M646" s="41">
        <f>Data5[[#This Row],[TOTAL CHELTUIELI LEI]]/Data5[[#This Row],[CURS VALUTAR EURO BNR 22 07 2020]]</f>
        <v>3181.4404661060726</v>
      </c>
      <c r="N646" s="49">
        <v>1873</v>
      </c>
      <c r="O646" s="54"/>
      <c r="P646" s="54">
        <v>1149</v>
      </c>
      <c r="Q646" s="54"/>
      <c r="R646" s="54">
        <f>Data5[[#This Row],[PERSOANE ÎNSCRISE ÎN LISTELE ELECTORALE (TURUL 1)            ]]+Data5[[#This Row],[PERSOANE ÎNSCRISE ÎN LISTELE ELECTORALE (TURUL AL 2-LEA)]]</f>
        <v>1873</v>
      </c>
      <c r="S646" s="54">
        <f>Data5[[#This Row],[PERSOANE CARE AU PARTICIPAT LA VOT (TURUL 1)]]+Data5[[#This Row],[PERSOANE CARE AU PARTICIPAT LA VOT  (TURUL AL 2-LEA)]]</f>
        <v>1149</v>
      </c>
      <c r="T646" s="41">
        <f>Data5[[#This Row],[TOTAL CHELTUIELI LEI]]/Data5[[#This Row],[NUMĂRUL PERSOANELOR ÎNSCRISE ÎN LISTELE ELECTORALE]]</f>
        <v>8.2212973838761343</v>
      </c>
      <c r="U646" s="41">
        <f>Data5[[#This Row],[TOTAL CHELTUIELI EURO]]/Data5[[#This Row],[NUMĂRUL PERSOANELOR ÎNSCRISE ÎN LISTELE ELECTORALE]]</f>
        <v>1.6985800673283891</v>
      </c>
      <c r="V646" s="41">
        <f>Data5[[#This Row],[TOTAL CHELTUIELI LEI]]/Data5[[#This Row],[NUMĂRUL PERSOANELOR CARE AU PARTICIPAT LA VOT]]</f>
        <v>13.401644908616188</v>
      </c>
      <c r="W646" s="41">
        <f>Data5[[#This Row],[TOTAL CHELTUIELI EURO]]/Data5[[#This Row],[NUMĂRUL PERSOANELOR CARE AU PARTICIPAT LA VOT]]</f>
        <v>2.7688776902576784</v>
      </c>
      <c r="X646" s="43">
        <v>4.8400999999999996</v>
      </c>
      <c r="Y646" s="114" t="s">
        <v>2896</v>
      </c>
      <c r="Z646" s="44">
        <v>8</v>
      </c>
      <c r="AA646" s="115" t="s">
        <v>3107</v>
      </c>
      <c r="AB646" s="44">
        <v>1</v>
      </c>
      <c r="AC646" s="45"/>
    </row>
    <row r="647" spans="1:29" ht="12" customHeight="1" x14ac:dyDescent="0.2">
      <c r="A647" s="37">
        <v>646</v>
      </c>
      <c r="B647" s="38" t="s">
        <v>13</v>
      </c>
      <c r="C647" s="39" t="s">
        <v>1538</v>
      </c>
      <c r="D647" s="40">
        <v>44101</v>
      </c>
      <c r="E647" s="38">
        <v>1</v>
      </c>
      <c r="F647" s="38"/>
      <c r="G647" s="38" t="s">
        <v>2</v>
      </c>
      <c r="H647" s="38" t="s">
        <v>2</v>
      </c>
      <c r="I647" s="39">
        <v>0</v>
      </c>
      <c r="J647" s="39">
        <v>4796</v>
      </c>
      <c r="K647" s="39">
        <v>0</v>
      </c>
      <c r="L647" s="41">
        <f>SUM(Data5[[#This Row],[CHELTUIELI DE PERSONAL LEI]:[CHELTUIELI DE CAPITAL (ACTIVE NEFINANCIARE ) LEI]])</f>
        <v>4796</v>
      </c>
      <c r="M647" s="41">
        <f>Data5[[#This Row],[TOTAL CHELTUIELI LEI]]/Data5[[#This Row],[CURS VALUTAR EURO BNR 22 07 2020]]</f>
        <v>990.88861800376037</v>
      </c>
      <c r="N647" s="49">
        <v>1705</v>
      </c>
      <c r="O647" s="54"/>
      <c r="P647" s="54">
        <v>1141</v>
      </c>
      <c r="Q647" s="54"/>
      <c r="R647" s="54">
        <f>Data5[[#This Row],[PERSOANE ÎNSCRISE ÎN LISTELE ELECTORALE (TURUL 1)            ]]+Data5[[#This Row],[PERSOANE ÎNSCRISE ÎN LISTELE ELECTORALE (TURUL AL 2-LEA)]]</f>
        <v>1705</v>
      </c>
      <c r="S647" s="54">
        <f>Data5[[#This Row],[PERSOANE CARE AU PARTICIPAT LA VOT (TURUL 1)]]+Data5[[#This Row],[PERSOANE CARE AU PARTICIPAT LA VOT  (TURUL AL 2-LEA)]]</f>
        <v>1141</v>
      </c>
      <c r="T647" s="41">
        <f>Data5[[#This Row],[TOTAL CHELTUIELI LEI]]/Data5[[#This Row],[NUMĂRUL PERSOANELOR ÎNSCRISE ÎN LISTELE ELECTORALE]]</f>
        <v>2.8129032258064517</v>
      </c>
      <c r="U647" s="41">
        <f>Data5[[#This Row],[TOTAL CHELTUIELI EURO]]/Data5[[#This Row],[NUMĂRUL PERSOANELOR ÎNSCRISE ÎN LISTELE ELECTORALE]]</f>
        <v>0.58116634487024066</v>
      </c>
      <c r="V647" s="41">
        <f>Data5[[#This Row],[TOTAL CHELTUIELI LEI]]/Data5[[#This Row],[NUMĂRUL PERSOANELOR CARE AU PARTICIPAT LA VOT]]</f>
        <v>4.2033304119193691</v>
      </c>
      <c r="W647" s="41">
        <f>Data5[[#This Row],[TOTAL CHELTUIELI EURO]]/Data5[[#This Row],[NUMĂRUL PERSOANELOR CARE AU PARTICIPAT LA VOT]]</f>
        <v>0.86843875372809853</v>
      </c>
      <c r="X647" s="43">
        <v>4.8400999999999996</v>
      </c>
      <c r="Y647" s="114" t="s">
        <v>2891</v>
      </c>
      <c r="Z647" s="44">
        <v>2</v>
      </c>
      <c r="AA647" s="115" t="s">
        <v>3105</v>
      </c>
      <c r="AB647" s="44">
        <v>0</v>
      </c>
      <c r="AC647" s="45"/>
    </row>
    <row r="648" spans="1:29" ht="12" customHeight="1" x14ac:dyDescent="0.2">
      <c r="A648" s="37">
        <v>647</v>
      </c>
      <c r="B648" s="38" t="s">
        <v>13</v>
      </c>
      <c r="C648" s="39" t="s">
        <v>1539</v>
      </c>
      <c r="D648" s="40">
        <v>44101</v>
      </c>
      <c r="E648" s="38">
        <v>1</v>
      </c>
      <c r="F648" s="38"/>
      <c r="G648" s="38" t="s">
        <v>2</v>
      </c>
      <c r="H648" s="38" t="s">
        <v>2</v>
      </c>
      <c r="I648" s="39">
        <v>1200</v>
      </c>
      <c r="J648" s="39">
        <v>24166.11</v>
      </c>
      <c r="K648" s="39">
        <v>0</v>
      </c>
      <c r="L648" s="41">
        <f>SUM(Data5[[#This Row],[CHELTUIELI DE PERSONAL LEI]:[CHELTUIELI DE CAPITAL (ACTIVE NEFINANCIARE ) LEI]])</f>
        <v>25366.11</v>
      </c>
      <c r="M648" s="41">
        <f>Data5[[#This Row],[TOTAL CHELTUIELI LEI]]/Data5[[#This Row],[CURS VALUTAR EURO BNR 22 07 2020]]</f>
        <v>5240.8235367037878</v>
      </c>
      <c r="N648" s="49">
        <v>2823</v>
      </c>
      <c r="O648" s="54"/>
      <c r="P648" s="54">
        <v>1626</v>
      </c>
      <c r="Q648" s="54"/>
      <c r="R648" s="54">
        <f>Data5[[#This Row],[PERSOANE ÎNSCRISE ÎN LISTELE ELECTORALE (TURUL 1)            ]]+Data5[[#This Row],[PERSOANE ÎNSCRISE ÎN LISTELE ELECTORALE (TURUL AL 2-LEA)]]</f>
        <v>2823</v>
      </c>
      <c r="S648" s="54">
        <f>Data5[[#This Row],[PERSOANE CARE AU PARTICIPAT LA VOT (TURUL 1)]]+Data5[[#This Row],[PERSOANE CARE AU PARTICIPAT LA VOT  (TURUL AL 2-LEA)]]</f>
        <v>1626</v>
      </c>
      <c r="T648" s="41">
        <f>Data5[[#This Row],[TOTAL CHELTUIELI LEI]]/Data5[[#This Row],[NUMĂRUL PERSOANELOR ÎNSCRISE ÎN LISTELE ELECTORALE]]</f>
        <v>8.9855154091392144</v>
      </c>
      <c r="U648" s="41">
        <f>Data5[[#This Row],[TOTAL CHELTUIELI EURO]]/Data5[[#This Row],[NUMĂRUL PERSOANELOR ÎNSCRISE ÎN LISTELE ELECTORALE]]</f>
        <v>1.8564730912872078</v>
      </c>
      <c r="V648" s="41">
        <f>Data5[[#This Row],[TOTAL CHELTUIELI LEI]]/Data5[[#This Row],[NUMĂRUL PERSOANELOR CARE AU PARTICIPAT LA VOT]]</f>
        <v>15.600313653136531</v>
      </c>
      <c r="W648" s="41">
        <f>Data5[[#This Row],[TOTAL CHELTUIELI EURO]]/Data5[[#This Row],[NUMĂRUL PERSOANELOR CARE AU PARTICIPAT LA VOT]]</f>
        <v>3.2231387064598942</v>
      </c>
      <c r="X648" s="43">
        <v>4.8400999999999996</v>
      </c>
      <c r="Y648" s="114" t="s">
        <v>2896</v>
      </c>
      <c r="Z648" s="44">
        <v>8</v>
      </c>
      <c r="AA648" s="115" t="s">
        <v>3107</v>
      </c>
      <c r="AB648" s="44">
        <v>1</v>
      </c>
      <c r="AC648" s="45"/>
    </row>
    <row r="649" spans="1:29" ht="12" customHeight="1" x14ac:dyDescent="0.2">
      <c r="A649" s="37">
        <v>648</v>
      </c>
      <c r="B649" s="38" t="s">
        <v>13</v>
      </c>
      <c r="C649" s="39" t="s">
        <v>1540</v>
      </c>
      <c r="D649" s="40">
        <v>44101</v>
      </c>
      <c r="E649" s="38">
        <v>1</v>
      </c>
      <c r="F649" s="38"/>
      <c r="G649" s="38" t="s">
        <v>2</v>
      </c>
      <c r="H649" s="38" t="s">
        <v>2</v>
      </c>
      <c r="I649" s="39">
        <v>17057</v>
      </c>
      <c r="J649" s="39">
        <v>13052.42</v>
      </c>
      <c r="K649" s="39">
        <v>0</v>
      </c>
      <c r="L649" s="41">
        <f>SUM(Data5[[#This Row],[CHELTUIELI DE PERSONAL LEI]:[CHELTUIELI DE CAPITAL (ACTIVE NEFINANCIARE ) LEI]])</f>
        <v>30109.42</v>
      </c>
      <c r="M649" s="41">
        <f>Data5[[#This Row],[TOTAL CHELTUIELI LEI]]/Data5[[#This Row],[CURS VALUTAR EURO BNR 22 07 2020]]</f>
        <v>6220.8260159914053</v>
      </c>
      <c r="N649" s="49">
        <v>1766</v>
      </c>
      <c r="O649" s="54"/>
      <c r="P649" s="54">
        <v>1100</v>
      </c>
      <c r="Q649" s="54"/>
      <c r="R649" s="54">
        <f>Data5[[#This Row],[PERSOANE ÎNSCRISE ÎN LISTELE ELECTORALE (TURUL 1)            ]]+Data5[[#This Row],[PERSOANE ÎNSCRISE ÎN LISTELE ELECTORALE (TURUL AL 2-LEA)]]</f>
        <v>1766</v>
      </c>
      <c r="S649" s="54">
        <f>Data5[[#This Row],[PERSOANE CARE AU PARTICIPAT LA VOT (TURUL 1)]]+Data5[[#This Row],[PERSOANE CARE AU PARTICIPAT LA VOT  (TURUL AL 2-LEA)]]</f>
        <v>1100</v>
      </c>
      <c r="T649" s="41">
        <f>Data5[[#This Row],[TOTAL CHELTUIELI LEI]]/Data5[[#This Row],[NUMĂRUL PERSOANELOR ÎNSCRISE ÎN LISTELE ELECTORALE]]</f>
        <v>17.049501698754245</v>
      </c>
      <c r="U649" s="41">
        <f>Data5[[#This Row],[TOTAL CHELTUIELI EURO]]/Data5[[#This Row],[NUMĂRUL PERSOANELOR ÎNSCRISE ÎN LISTELE ELECTORALE]]</f>
        <v>3.5225515379339782</v>
      </c>
      <c r="V649" s="41">
        <f>Data5[[#This Row],[TOTAL CHELTUIELI LEI]]/Data5[[#This Row],[NUMĂRUL PERSOANELOR CARE AU PARTICIPAT LA VOT]]</f>
        <v>27.372199999999999</v>
      </c>
      <c r="W649" s="41">
        <f>Data5[[#This Row],[TOTAL CHELTUIELI EURO]]/Data5[[#This Row],[NUMĂRUL PERSOANELOR CARE AU PARTICIPAT LA VOT]]</f>
        <v>5.6552963781740049</v>
      </c>
      <c r="X649" s="43">
        <v>4.8400999999999996</v>
      </c>
      <c r="Y649" s="114" t="s">
        <v>2907</v>
      </c>
      <c r="Z649" s="44">
        <v>17</v>
      </c>
      <c r="AA649" s="115" t="s">
        <v>3106</v>
      </c>
      <c r="AB649" s="44">
        <v>3</v>
      </c>
      <c r="AC649" s="45"/>
    </row>
    <row r="650" spans="1:29" ht="12" customHeight="1" x14ac:dyDescent="0.2">
      <c r="A650" s="37">
        <v>649</v>
      </c>
      <c r="B650" s="38" t="s">
        <v>13</v>
      </c>
      <c r="C650" s="39" t="s">
        <v>1541</v>
      </c>
      <c r="D650" s="40">
        <v>44101</v>
      </c>
      <c r="E650" s="38">
        <v>1</v>
      </c>
      <c r="F650" s="38"/>
      <c r="G650" s="38" t="s">
        <v>2</v>
      </c>
      <c r="H650" s="38" t="s">
        <v>2</v>
      </c>
      <c r="I650" s="39">
        <v>10570</v>
      </c>
      <c r="J650" s="39">
        <v>23995</v>
      </c>
      <c r="K650" s="39">
        <v>0</v>
      </c>
      <c r="L650" s="41">
        <f>SUM(Data5[[#This Row],[CHELTUIELI DE PERSONAL LEI]:[CHELTUIELI DE CAPITAL (ACTIVE NEFINANCIARE ) LEI]])</f>
        <v>34565</v>
      </c>
      <c r="M650" s="41">
        <f>Data5[[#This Row],[TOTAL CHELTUIELI LEI]]/Data5[[#This Row],[CURS VALUTAR EURO BNR 22 07 2020]]</f>
        <v>7141.3813764178431</v>
      </c>
      <c r="N650" s="49">
        <v>2577</v>
      </c>
      <c r="O650" s="54"/>
      <c r="P650" s="54">
        <v>1605</v>
      </c>
      <c r="Q650" s="54"/>
      <c r="R650" s="54">
        <f>Data5[[#This Row],[PERSOANE ÎNSCRISE ÎN LISTELE ELECTORALE (TURUL 1)            ]]+Data5[[#This Row],[PERSOANE ÎNSCRISE ÎN LISTELE ELECTORALE (TURUL AL 2-LEA)]]</f>
        <v>2577</v>
      </c>
      <c r="S650" s="54">
        <f>Data5[[#This Row],[PERSOANE CARE AU PARTICIPAT LA VOT (TURUL 1)]]+Data5[[#This Row],[PERSOANE CARE AU PARTICIPAT LA VOT  (TURUL AL 2-LEA)]]</f>
        <v>1605</v>
      </c>
      <c r="T650" s="41">
        <f>Data5[[#This Row],[TOTAL CHELTUIELI LEI]]/Data5[[#This Row],[NUMĂRUL PERSOANELOR ÎNSCRISE ÎN LISTELE ELECTORALE]]</f>
        <v>13.412883197516493</v>
      </c>
      <c r="U650" s="41">
        <f>Data5[[#This Row],[TOTAL CHELTUIELI EURO]]/Data5[[#This Row],[NUMĂRUL PERSOANELOR ÎNSCRISE ÎN LISTELE ELECTORALE]]</f>
        <v>2.7711996028008703</v>
      </c>
      <c r="V650" s="41">
        <f>Data5[[#This Row],[TOTAL CHELTUIELI LEI]]/Data5[[#This Row],[NUMĂRUL PERSOANELOR CARE AU PARTICIPAT LA VOT]]</f>
        <v>21.535825545171338</v>
      </c>
      <c r="W650" s="41">
        <f>Data5[[#This Row],[TOTAL CHELTUIELI EURO]]/Data5[[#This Row],[NUMĂRUL PERSOANELOR CARE AU PARTICIPAT LA VOT]]</f>
        <v>4.4494588015064442</v>
      </c>
      <c r="X650" s="43">
        <v>4.8400999999999996</v>
      </c>
      <c r="Y650" s="114" t="s">
        <v>2906</v>
      </c>
      <c r="Z650" s="44">
        <v>13</v>
      </c>
      <c r="AA650" s="115" t="s">
        <v>3108</v>
      </c>
      <c r="AB650" s="44">
        <v>2</v>
      </c>
      <c r="AC650" s="45"/>
    </row>
    <row r="651" spans="1:29" ht="12" customHeight="1" x14ac:dyDescent="0.2">
      <c r="A651" s="37">
        <v>650</v>
      </c>
      <c r="B651" s="38" t="s">
        <v>13</v>
      </c>
      <c r="C651" s="39" t="s">
        <v>1542</v>
      </c>
      <c r="D651" s="40">
        <v>44101</v>
      </c>
      <c r="E651" s="38">
        <v>1</v>
      </c>
      <c r="F651" s="38"/>
      <c r="G651" s="38" t="s">
        <v>2</v>
      </c>
      <c r="H651" s="38" t="s">
        <v>2</v>
      </c>
      <c r="I651" s="39">
        <v>0</v>
      </c>
      <c r="J651" s="39">
        <v>14605</v>
      </c>
      <c r="K651" s="39">
        <v>0</v>
      </c>
      <c r="L651" s="41">
        <f>SUM(Data5[[#This Row],[CHELTUIELI DE PERSONAL LEI]:[CHELTUIELI DE CAPITAL (ACTIVE NEFINANCIARE ) LEI]])</f>
        <v>14605</v>
      </c>
      <c r="M651" s="41">
        <f>Data5[[#This Row],[TOTAL CHELTUIELI LEI]]/Data5[[#This Row],[CURS VALUTAR EURO BNR 22 07 2020]]</f>
        <v>3017.4996384372225</v>
      </c>
      <c r="N651" s="49">
        <v>4028</v>
      </c>
      <c r="O651" s="54"/>
      <c r="P651" s="54">
        <v>2437</v>
      </c>
      <c r="Q651" s="54"/>
      <c r="R651" s="54">
        <f>Data5[[#This Row],[PERSOANE ÎNSCRISE ÎN LISTELE ELECTORALE (TURUL 1)            ]]+Data5[[#This Row],[PERSOANE ÎNSCRISE ÎN LISTELE ELECTORALE (TURUL AL 2-LEA)]]</f>
        <v>4028</v>
      </c>
      <c r="S651" s="54">
        <f>Data5[[#This Row],[PERSOANE CARE AU PARTICIPAT LA VOT (TURUL 1)]]+Data5[[#This Row],[PERSOANE CARE AU PARTICIPAT LA VOT  (TURUL AL 2-LEA)]]</f>
        <v>2437</v>
      </c>
      <c r="T651" s="41">
        <f>Data5[[#This Row],[TOTAL CHELTUIELI LEI]]/Data5[[#This Row],[NUMĂRUL PERSOANELOR ÎNSCRISE ÎN LISTELE ELECTORALE]]</f>
        <v>3.6258689175769612</v>
      </c>
      <c r="U651" s="41">
        <f>Data5[[#This Row],[TOTAL CHELTUIELI EURO]]/Data5[[#This Row],[NUMĂRUL PERSOANELOR ÎNSCRISE ÎN LISTELE ELECTORALE]]</f>
        <v>0.74913099266068084</v>
      </c>
      <c r="V651" s="41">
        <f>Data5[[#This Row],[TOTAL CHELTUIELI LEI]]/Data5[[#This Row],[NUMĂRUL PERSOANELOR CARE AU PARTICIPAT LA VOT]]</f>
        <v>5.9930242100943785</v>
      </c>
      <c r="W651" s="41">
        <f>Data5[[#This Row],[TOTAL CHELTUIELI EURO]]/Data5[[#This Row],[NUMĂRUL PERSOANELOR CARE AU PARTICIPAT LA VOT]]</f>
        <v>1.238202559883965</v>
      </c>
      <c r="X651" s="43">
        <v>4.8400999999999996</v>
      </c>
      <c r="Y651" s="114" t="s">
        <v>2884</v>
      </c>
      <c r="Z651" s="44">
        <v>3</v>
      </c>
      <c r="AA651" s="115" t="s">
        <v>3105</v>
      </c>
      <c r="AB651" s="44">
        <v>0</v>
      </c>
      <c r="AC651" s="45"/>
    </row>
    <row r="652" spans="1:29" ht="12" customHeight="1" x14ac:dyDescent="0.2">
      <c r="A652" s="37">
        <v>651</v>
      </c>
      <c r="B652" s="38" t="s">
        <v>14</v>
      </c>
      <c r="C652" s="39" t="s">
        <v>1543</v>
      </c>
      <c r="D652" s="40">
        <v>44101</v>
      </c>
      <c r="E652" s="38">
        <v>1</v>
      </c>
      <c r="F652" s="38"/>
      <c r="G652" s="38" t="s">
        <v>2</v>
      </c>
      <c r="H652" s="38" t="s">
        <v>2</v>
      </c>
      <c r="I652" s="41">
        <v>52500</v>
      </c>
      <c r="J652" s="41">
        <v>293737.57</v>
      </c>
      <c r="K652" s="41">
        <v>0</v>
      </c>
      <c r="L652" s="41">
        <f>SUM(Data5[[#This Row],[CHELTUIELI DE PERSONAL LEI]:[CHELTUIELI DE CAPITAL (ACTIVE NEFINANCIARE ) LEI]])</f>
        <v>346237.57</v>
      </c>
      <c r="M652" s="41">
        <f>Data5[[#This Row],[TOTAL CHELTUIELI LEI]]/Data5[[#This Row],[CURS VALUTAR EURO BNR 22 07 2020]]</f>
        <v>71535.210016321987</v>
      </c>
      <c r="N652" s="49">
        <v>170681</v>
      </c>
      <c r="O652" s="54"/>
      <c r="P652" s="54">
        <v>53326</v>
      </c>
      <c r="Q652" s="54"/>
      <c r="R652" s="54">
        <f>Data5[[#This Row],[PERSOANE ÎNSCRISE ÎN LISTELE ELECTORALE (TURUL 1)            ]]+Data5[[#This Row],[PERSOANE ÎNSCRISE ÎN LISTELE ELECTORALE (TURUL AL 2-LEA)]]</f>
        <v>170681</v>
      </c>
      <c r="S652" s="54">
        <f>Data5[[#This Row],[PERSOANE CARE AU PARTICIPAT LA VOT (TURUL 1)]]+Data5[[#This Row],[PERSOANE CARE AU PARTICIPAT LA VOT  (TURUL AL 2-LEA)]]</f>
        <v>53326</v>
      </c>
      <c r="T652" s="41">
        <f>Data5[[#This Row],[TOTAL CHELTUIELI LEI]]/Data5[[#This Row],[NUMĂRUL PERSOANELOR ÎNSCRISE ÎN LISTELE ELECTORALE]]</f>
        <v>2.028565393921995</v>
      </c>
      <c r="U652" s="41">
        <f>Data5[[#This Row],[TOTAL CHELTUIELI EURO]]/Data5[[#This Row],[NUMĂRUL PERSOANELOR ÎNSCRISE ÎN LISTELE ELECTORALE]]</f>
        <v>0.41911642195863619</v>
      </c>
      <c r="V652" s="41">
        <f>Data5[[#This Row],[TOTAL CHELTUIELI LEI]]/Data5[[#This Row],[NUMĂRUL PERSOANELOR CARE AU PARTICIPAT LA VOT]]</f>
        <v>6.4928472039905492</v>
      </c>
      <c r="W652" s="41">
        <f>Data5[[#This Row],[TOTAL CHELTUIELI EURO]]/Data5[[#This Row],[NUMĂRUL PERSOANELOR CARE AU PARTICIPAT LA VOT]]</f>
        <v>1.3414696398815209</v>
      </c>
      <c r="X652" s="43">
        <v>4.8400999999999996</v>
      </c>
      <c r="Y652" s="114" t="s">
        <v>2891</v>
      </c>
      <c r="Z652" s="44">
        <v>2</v>
      </c>
      <c r="AA652" s="115" t="s">
        <v>3105</v>
      </c>
      <c r="AB652" s="44">
        <v>0</v>
      </c>
      <c r="AC652" s="45"/>
    </row>
    <row r="653" spans="1:29" ht="12" customHeight="1" x14ac:dyDescent="0.2">
      <c r="A653" s="37">
        <v>652</v>
      </c>
      <c r="B653" s="38" t="s">
        <v>14</v>
      </c>
      <c r="C653" s="39" t="s">
        <v>3003</v>
      </c>
      <c r="D653" s="40">
        <v>44101</v>
      </c>
      <c r="E653" s="38">
        <v>1</v>
      </c>
      <c r="F653" s="38"/>
      <c r="G653" s="38" t="s">
        <v>2</v>
      </c>
      <c r="H653" s="38" t="s">
        <v>2</v>
      </c>
      <c r="I653" s="41">
        <v>4500</v>
      </c>
      <c r="J653" s="41">
        <v>15747.29</v>
      </c>
      <c r="K653" s="41">
        <v>0</v>
      </c>
      <c r="L653" s="41">
        <f>SUM(Data5[[#This Row],[CHELTUIELI DE PERSONAL LEI]:[CHELTUIELI DE CAPITAL (ACTIVE NEFINANCIARE ) LEI]])</f>
        <v>20247.29</v>
      </c>
      <c r="M653" s="41">
        <f>Data5[[#This Row],[TOTAL CHELTUIELI LEI]]/Data5[[#This Row],[CURS VALUTAR EURO BNR 22 07 2020]]</f>
        <v>4183.2379496291405</v>
      </c>
      <c r="N653" s="49">
        <v>3269</v>
      </c>
      <c r="O653" s="54"/>
      <c r="P653" s="54">
        <v>1934</v>
      </c>
      <c r="Q653" s="54"/>
      <c r="R653" s="54">
        <f>Data5[[#This Row],[PERSOANE ÎNSCRISE ÎN LISTELE ELECTORALE (TURUL 1)            ]]+Data5[[#This Row],[PERSOANE ÎNSCRISE ÎN LISTELE ELECTORALE (TURUL AL 2-LEA)]]</f>
        <v>3269</v>
      </c>
      <c r="S653" s="54">
        <f>Data5[[#This Row],[PERSOANE CARE AU PARTICIPAT LA VOT (TURUL 1)]]+Data5[[#This Row],[PERSOANE CARE AU PARTICIPAT LA VOT  (TURUL AL 2-LEA)]]</f>
        <v>1934</v>
      </c>
      <c r="T653" s="41">
        <f>Data5[[#This Row],[TOTAL CHELTUIELI LEI]]/Data5[[#This Row],[NUMĂRUL PERSOANELOR ÎNSCRISE ÎN LISTELE ELECTORALE]]</f>
        <v>6.1937259100642397</v>
      </c>
      <c r="U653" s="41">
        <f>Data5[[#This Row],[TOTAL CHELTUIELI EURO]]/Data5[[#This Row],[NUMĂRUL PERSOANELOR ÎNSCRISE ÎN LISTELE ELECTORALE]]</f>
        <v>1.2796689965216093</v>
      </c>
      <c r="V653" s="41">
        <f>Data5[[#This Row],[TOTAL CHELTUIELI LEI]]/Data5[[#This Row],[NUMĂRUL PERSOANELOR CARE AU PARTICIPAT LA VOT]]</f>
        <v>10.469126163391934</v>
      </c>
      <c r="W653" s="41">
        <f>Data5[[#This Row],[TOTAL CHELTUIELI EURO]]/Data5[[#This Row],[NUMĂRUL PERSOANELOR CARE AU PARTICIPAT LA VOT]]</f>
        <v>2.1629979057027615</v>
      </c>
      <c r="X653" s="43">
        <v>4.8400999999999996</v>
      </c>
      <c r="Y653" s="114" t="s">
        <v>2889</v>
      </c>
      <c r="Z653" s="44">
        <v>6</v>
      </c>
      <c r="AA653" s="115" t="s">
        <v>3107</v>
      </c>
      <c r="AB653" s="44">
        <v>1</v>
      </c>
      <c r="AC653" s="45"/>
    </row>
    <row r="654" spans="1:29" ht="12" customHeight="1" x14ac:dyDescent="0.2">
      <c r="A654" s="37">
        <v>653</v>
      </c>
      <c r="B654" s="38" t="s">
        <v>14</v>
      </c>
      <c r="C654" s="39" t="s">
        <v>3004</v>
      </c>
      <c r="D654" s="40">
        <v>44101</v>
      </c>
      <c r="E654" s="38">
        <v>1</v>
      </c>
      <c r="F654" s="38"/>
      <c r="G654" s="38" t="s">
        <v>2</v>
      </c>
      <c r="H654" s="38" t="s">
        <v>2</v>
      </c>
      <c r="I654" s="41">
        <v>7000</v>
      </c>
      <c r="J654" s="41">
        <v>12863.57</v>
      </c>
      <c r="K654" s="41">
        <v>0</v>
      </c>
      <c r="L654" s="41">
        <f>SUM(Data5[[#This Row],[CHELTUIELI DE PERSONAL LEI]:[CHELTUIELI DE CAPITAL (ACTIVE NEFINANCIARE ) LEI]])</f>
        <v>19863.57</v>
      </c>
      <c r="M654" s="41">
        <f>Data5[[#This Row],[TOTAL CHELTUIELI LEI]]/Data5[[#This Row],[CURS VALUTAR EURO BNR 22 07 2020]]</f>
        <v>4103.9585958967791</v>
      </c>
      <c r="N654" s="49">
        <v>8850</v>
      </c>
      <c r="O654" s="54"/>
      <c r="P654" s="54">
        <v>4459</v>
      </c>
      <c r="Q654" s="54"/>
      <c r="R654" s="54">
        <f>Data5[[#This Row],[PERSOANE ÎNSCRISE ÎN LISTELE ELECTORALE (TURUL 1)            ]]+Data5[[#This Row],[PERSOANE ÎNSCRISE ÎN LISTELE ELECTORALE (TURUL AL 2-LEA)]]</f>
        <v>8850</v>
      </c>
      <c r="S654" s="54">
        <f>Data5[[#This Row],[PERSOANE CARE AU PARTICIPAT LA VOT (TURUL 1)]]+Data5[[#This Row],[PERSOANE CARE AU PARTICIPAT LA VOT  (TURUL AL 2-LEA)]]</f>
        <v>4459</v>
      </c>
      <c r="T654" s="41">
        <f>Data5[[#This Row],[TOTAL CHELTUIELI LEI]]/Data5[[#This Row],[NUMĂRUL PERSOANELOR ÎNSCRISE ÎN LISTELE ELECTORALE]]</f>
        <v>2.2444711864406779</v>
      </c>
      <c r="U654" s="41">
        <f>Data5[[#This Row],[TOTAL CHELTUIELI EURO]]/Data5[[#This Row],[NUMĂRUL PERSOANELOR ÎNSCRISE ÎN LISTELE ELECTORALE]]</f>
        <v>0.46372413512957955</v>
      </c>
      <c r="V654" s="41">
        <f>Data5[[#This Row],[TOTAL CHELTUIELI LEI]]/Data5[[#This Row],[NUMĂRUL PERSOANELOR CARE AU PARTICIPAT LA VOT]]</f>
        <v>4.4547140614487555</v>
      </c>
      <c r="W654" s="41">
        <f>Data5[[#This Row],[TOTAL CHELTUIELI EURO]]/Data5[[#This Row],[NUMĂRUL PERSOANELOR CARE AU PARTICIPAT LA VOT]]</f>
        <v>0.92037645119909828</v>
      </c>
      <c r="X654" s="43">
        <v>4.8400999999999996</v>
      </c>
      <c r="Y654" s="114" t="s">
        <v>2891</v>
      </c>
      <c r="Z654" s="44">
        <v>2</v>
      </c>
      <c r="AA654" s="115" t="s">
        <v>3105</v>
      </c>
      <c r="AB654" s="44">
        <v>0</v>
      </c>
      <c r="AC654" s="45"/>
    </row>
    <row r="655" spans="1:29" ht="12" customHeight="1" x14ac:dyDescent="0.2">
      <c r="A655" s="37">
        <v>654</v>
      </c>
      <c r="B655" s="38" t="s">
        <v>14</v>
      </c>
      <c r="C655" s="39" t="s">
        <v>3005</v>
      </c>
      <c r="D655" s="40">
        <v>44101</v>
      </c>
      <c r="E655" s="38">
        <v>1</v>
      </c>
      <c r="F655" s="38"/>
      <c r="G655" s="38" t="s">
        <v>2</v>
      </c>
      <c r="H655" s="38" t="s">
        <v>2</v>
      </c>
      <c r="I655" s="41">
        <v>4455</v>
      </c>
      <c r="J655" s="41">
        <v>19661.740000000002</v>
      </c>
      <c r="K655" s="41">
        <v>0</v>
      </c>
      <c r="L655" s="41">
        <f>SUM(Data5[[#This Row],[CHELTUIELI DE PERSONAL LEI]:[CHELTUIELI DE CAPITAL (ACTIVE NEFINANCIARE ) LEI]])</f>
        <v>24116.74</v>
      </c>
      <c r="M655" s="41">
        <f>Data5[[#This Row],[TOTAL CHELTUIELI LEI]]/Data5[[#This Row],[CURS VALUTAR EURO BNR 22 07 2020]]</f>
        <v>4982.6945724261905</v>
      </c>
      <c r="N655" s="49">
        <v>5696</v>
      </c>
      <c r="O655" s="54"/>
      <c r="P655" s="54">
        <v>2435</v>
      </c>
      <c r="Q655" s="54"/>
      <c r="R655" s="54">
        <f>Data5[[#This Row],[PERSOANE ÎNSCRISE ÎN LISTELE ELECTORALE (TURUL 1)            ]]+Data5[[#This Row],[PERSOANE ÎNSCRISE ÎN LISTELE ELECTORALE (TURUL AL 2-LEA)]]</f>
        <v>5696</v>
      </c>
      <c r="S655" s="54">
        <f>Data5[[#This Row],[PERSOANE CARE AU PARTICIPAT LA VOT (TURUL 1)]]+Data5[[#This Row],[PERSOANE CARE AU PARTICIPAT LA VOT  (TURUL AL 2-LEA)]]</f>
        <v>2435</v>
      </c>
      <c r="T655" s="41">
        <f>Data5[[#This Row],[TOTAL CHELTUIELI LEI]]/Data5[[#This Row],[NUMĂRUL PERSOANELOR ÎNSCRISE ÎN LISTELE ELECTORALE]]</f>
        <v>4.2339782303370788</v>
      </c>
      <c r="U655" s="41">
        <f>Data5[[#This Row],[TOTAL CHELTUIELI EURO]]/Data5[[#This Row],[NUMĂRUL PERSOANELOR ÎNSCRISE ÎN LISTELE ELECTORALE]]</f>
        <v>0.87477081678830593</v>
      </c>
      <c r="V655" s="41">
        <f>Data5[[#This Row],[TOTAL CHELTUIELI LEI]]/Data5[[#This Row],[NUMĂRUL PERSOANELOR CARE AU PARTICIPAT LA VOT]]</f>
        <v>9.9042053388090352</v>
      </c>
      <c r="W655" s="41">
        <f>Data5[[#This Row],[TOTAL CHELTUIELI EURO]]/Data5[[#This Row],[NUMĂRUL PERSOANELOR CARE AU PARTICIPAT LA VOT]]</f>
        <v>2.0462811385733843</v>
      </c>
      <c r="X655" s="43">
        <v>4.8400999999999996</v>
      </c>
      <c r="Y655" s="114" t="s">
        <v>2895</v>
      </c>
      <c r="Z655" s="44">
        <v>4</v>
      </c>
      <c r="AA655" s="115" t="s">
        <v>3105</v>
      </c>
      <c r="AB655" s="44">
        <v>0</v>
      </c>
      <c r="AC655" s="45"/>
    </row>
    <row r="656" spans="1:29" ht="12" customHeight="1" x14ac:dyDescent="0.2">
      <c r="A656" s="37">
        <v>655</v>
      </c>
      <c r="B656" s="38" t="s">
        <v>14</v>
      </c>
      <c r="C656" s="39" t="s">
        <v>1544</v>
      </c>
      <c r="D656" s="40">
        <v>44101</v>
      </c>
      <c r="E656" s="38">
        <v>1</v>
      </c>
      <c r="F656" s="38"/>
      <c r="G656" s="38" t="s">
        <v>2</v>
      </c>
      <c r="H656" s="38" t="s">
        <v>2</v>
      </c>
      <c r="I656" s="41">
        <v>0</v>
      </c>
      <c r="J656" s="41">
        <v>4180.67</v>
      </c>
      <c r="K656" s="41">
        <v>0</v>
      </c>
      <c r="L656" s="41">
        <f>SUM(Data5[[#This Row],[CHELTUIELI DE PERSONAL LEI]:[CHELTUIELI DE CAPITAL (ACTIVE NEFINANCIARE ) LEI]])</f>
        <v>4180.67</v>
      </c>
      <c r="M656" s="41">
        <f>Data5[[#This Row],[TOTAL CHELTUIELI LEI]]/Data5[[#This Row],[CURS VALUTAR EURO BNR 22 07 2020]]</f>
        <v>863.75694717051306</v>
      </c>
      <c r="N656" s="49">
        <v>2493</v>
      </c>
      <c r="O656" s="54"/>
      <c r="P656" s="54">
        <v>1401</v>
      </c>
      <c r="Q656" s="54"/>
      <c r="R656" s="54">
        <f>Data5[[#This Row],[PERSOANE ÎNSCRISE ÎN LISTELE ELECTORALE (TURUL 1)            ]]+Data5[[#This Row],[PERSOANE ÎNSCRISE ÎN LISTELE ELECTORALE (TURUL AL 2-LEA)]]</f>
        <v>2493</v>
      </c>
      <c r="S656" s="54">
        <f>Data5[[#This Row],[PERSOANE CARE AU PARTICIPAT LA VOT (TURUL 1)]]+Data5[[#This Row],[PERSOANE CARE AU PARTICIPAT LA VOT  (TURUL AL 2-LEA)]]</f>
        <v>1401</v>
      </c>
      <c r="T656" s="41">
        <f>Data5[[#This Row],[TOTAL CHELTUIELI LEI]]/Data5[[#This Row],[NUMĂRUL PERSOANELOR ÎNSCRISE ÎN LISTELE ELECTORALE]]</f>
        <v>1.6769634977938228</v>
      </c>
      <c r="U656" s="41">
        <f>Data5[[#This Row],[TOTAL CHELTUIELI EURO]]/Data5[[#This Row],[NUMĂRUL PERSOANELOR ÎNSCRISE ÎN LISTELE ELECTORALE]]</f>
        <v>0.34647290299659567</v>
      </c>
      <c r="V656" s="41">
        <f>Data5[[#This Row],[TOTAL CHELTUIELI LEI]]/Data5[[#This Row],[NUMĂRUL PERSOANELOR CARE AU PARTICIPAT LA VOT]]</f>
        <v>2.9840613847251962</v>
      </c>
      <c r="W656" s="41">
        <f>Data5[[#This Row],[TOTAL CHELTUIELI EURO]]/Data5[[#This Row],[NUMĂRUL PERSOANELOR CARE AU PARTICIPAT LA VOT]]</f>
        <v>0.61652887021449898</v>
      </c>
      <c r="X656" s="43">
        <v>4.8400999999999996</v>
      </c>
      <c r="Y656" s="114" t="s">
        <v>2894</v>
      </c>
      <c r="Z656" s="44">
        <v>1</v>
      </c>
      <c r="AA656" s="115" t="s">
        <v>3105</v>
      </c>
      <c r="AB656" s="44">
        <v>0</v>
      </c>
      <c r="AC656" s="45"/>
    </row>
    <row r="657" spans="1:29" ht="12" customHeight="1" x14ac:dyDescent="0.2">
      <c r="A657" s="37">
        <v>656</v>
      </c>
      <c r="B657" s="38" t="s">
        <v>14</v>
      </c>
      <c r="C657" s="39" t="s">
        <v>1545</v>
      </c>
      <c r="D657" s="40">
        <v>44101</v>
      </c>
      <c r="E657" s="38">
        <v>1</v>
      </c>
      <c r="F657" s="38"/>
      <c r="G657" s="38" t="s">
        <v>2</v>
      </c>
      <c r="H657" s="38" t="s">
        <v>2</v>
      </c>
      <c r="I657" s="41">
        <v>1620</v>
      </c>
      <c r="J657" s="41">
        <v>6695.52</v>
      </c>
      <c r="K657" s="41">
        <v>0</v>
      </c>
      <c r="L657" s="41">
        <f>SUM(Data5[[#This Row],[CHELTUIELI DE PERSONAL LEI]:[CHELTUIELI DE CAPITAL (ACTIVE NEFINANCIARE ) LEI]])</f>
        <v>8315.52</v>
      </c>
      <c r="M657" s="41">
        <f>Data5[[#This Row],[TOTAL CHELTUIELI LEI]]/Data5[[#This Row],[CURS VALUTAR EURO BNR 22 07 2020]]</f>
        <v>1718.0471477862029</v>
      </c>
      <c r="N657" s="49">
        <v>2434</v>
      </c>
      <c r="O657" s="54"/>
      <c r="P657" s="54">
        <v>1356</v>
      </c>
      <c r="Q657" s="54"/>
      <c r="R657" s="54">
        <f>Data5[[#This Row],[PERSOANE ÎNSCRISE ÎN LISTELE ELECTORALE (TURUL 1)            ]]+Data5[[#This Row],[PERSOANE ÎNSCRISE ÎN LISTELE ELECTORALE (TURUL AL 2-LEA)]]</f>
        <v>2434</v>
      </c>
      <c r="S657" s="54">
        <f>Data5[[#This Row],[PERSOANE CARE AU PARTICIPAT LA VOT (TURUL 1)]]+Data5[[#This Row],[PERSOANE CARE AU PARTICIPAT LA VOT  (TURUL AL 2-LEA)]]</f>
        <v>1356</v>
      </c>
      <c r="T657" s="41">
        <f>Data5[[#This Row],[TOTAL CHELTUIELI LEI]]/Data5[[#This Row],[NUMĂRUL PERSOANELOR ÎNSCRISE ÎN LISTELE ELECTORALE]]</f>
        <v>3.4164009860312246</v>
      </c>
      <c r="U657" s="41">
        <f>Data5[[#This Row],[TOTAL CHELTUIELI EURO]]/Data5[[#This Row],[NUMĂRUL PERSOANELOR ÎNSCRISE ÎN LISTELE ELECTORALE]]</f>
        <v>0.70585338857280322</v>
      </c>
      <c r="V657" s="41">
        <f>Data5[[#This Row],[TOTAL CHELTUIELI LEI]]/Data5[[#This Row],[NUMĂRUL PERSOANELOR CARE AU PARTICIPAT LA VOT]]</f>
        <v>6.1323893805309737</v>
      </c>
      <c r="W657" s="41">
        <f>Data5[[#This Row],[TOTAL CHELTUIELI EURO]]/Data5[[#This Row],[NUMĂRUL PERSOANELOR CARE AU PARTICIPAT LA VOT]]</f>
        <v>1.266996421671241</v>
      </c>
      <c r="X657" s="43">
        <v>4.8400999999999996</v>
      </c>
      <c r="Y657" s="114" t="s">
        <v>2884</v>
      </c>
      <c r="Z657" s="44">
        <v>3</v>
      </c>
      <c r="AA657" s="115" t="s">
        <v>3105</v>
      </c>
      <c r="AB657" s="44">
        <v>0</v>
      </c>
      <c r="AC657" s="45"/>
    </row>
    <row r="658" spans="1:29" ht="12" customHeight="1" x14ac:dyDescent="0.2">
      <c r="A658" s="37">
        <v>657</v>
      </c>
      <c r="B658" s="38" t="s">
        <v>14</v>
      </c>
      <c r="C658" s="39" t="s">
        <v>1546</v>
      </c>
      <c r="D658" s="40">
        <v>44101</v>
      </c>
      <c r="E658" s="38">
        <v>1</v>
      </c>
      <c r="F658" s="38"/>
      <c r="G658" s="38" t="s">
        <v>2</v>
      </c>
      <c r="H658" s="38" t="s">
        <v>2</v>
      </c>
      <c r="I658" s="41">
        <v>2508</v>
      </c>
      <c r="J658" s="41">
        <v>574</v>
      </c>
      <c r="K658" s="41">
        <v>0</v>
      </c>
      <c r="L658" s="41">
        <f>SUM(Data5[[#This Row],[CHELTUIELI DE PERSONAL LEI]:[CHELTUIELI DE CAPITAL (ACTIVE NEFINANCIARE ) LEI]])</f>
        <v>3082</v>
      </c>
      <c r="M658" s="41">
        <f>Data5[[#This Row],[TOTAL CHELTUIELI LEI]]/Data5[[#This Row],[CURS VALUTAR EURO BNR 22 07 2020]]</f>
        <v>636.76370322927221</v>
      </c>
      <c r="N658" s="49">
        <v>2043</v>
      </c>
      <c r="O658" s="54"/>
      <c r="P658" s="54">
        <v>1177</v>
      </c>
      <c r="Q658" s="54"/>
      <c r="R658" s="54">
        <f>Data5[[#This Row],[PERSOANE ÎNSCRISE ÎN LISTELE ELECTORALE (TURUL 1)            ]]+Data5[[#This Row],[PERSOANE ÎNSCRISE ÎN LISTELE ELECTORALE (TURUL AL 2-LEA)]]</f>
        <v>2043</v>
      </c>
      <c r="S658" s="54">
        <f>Data5[[#This Row],[PERSOANE CARE AU PARTICIPAT LA VOT (TURUL 1)]]+Data5[[#This Row],[PERSOANE CARE AU PARTICIPAT LA VOT  (TURUL AL 2-LEA)]]</f>
        <v>1177</v>
      </c>
      <c r="T658" s="41">
        <f>Data5[[#This Row],[TOTAL CHELTUIELI LEI]]/Data5[[#This Row],[NUMĂRUL PERSOANELOR ÎNSCRISE ÎN LISTELE ELECTORALE]]</f>
        <v>1.5085658345570241</v>
      </c>
      <c r="U658" s="41">
        <f>Data5[[#This Row],[TOTAL CHELTUIELI EURO]]/Data5[[#This Row],[NUMĂRUL PERSOANELOR ÎNSCRISE ÎN LISTELE ELECTORALE]]</f>
        <v>0.31168071621599225</v>
      </c>
      <c r="V658" s="41">
        <f>Data5[[#This Row],[TOTAL CHELTUIELI LEI]]/Data5[[#This Row],[NUMĂRUL PERSOANELOR CARE AU PARTICIPAT LA VOT]]</f>
        <v>2.6185216652506371</v>
      </c>
      <c r="W658" s="41">
        <f>Data5[[#This Row],[TOTAL CHELTUIELI EURO]]/Data5[[#This Row],[NUMĂRUL PERSOANELOR CARE AU PARTICIPAT LA VOT]]</f>
        <v>0.54100569518204944</v>
      </c>
      <c r="X658" s="43">
        <v>4.8400999999999996</v>
      </c>
      <c r="Y658" s="114" t="s">
        <v>2894</v>
      </c>
      <c r="Z658" s="44">
        <v>1</v>
      </c>
      <c r="AA658" s="115" t="s">
        <v>3105</v>
      </c>
      <c r="AB658" s="44">
        <v>0</v>
      </c>
      <c r="AC658" s="45"/>
    </row>
    <row r="659" spans="1:29" ht="12" customHeight="1" x14ac:dyDescent="0.2">
      <c r="A659" s="37">
        <v>658</v>
      </c>
      <c r="B659" s="38" t="s">
        <v>14</v>
      </c>
      <c r="C659" s="39" t="s">
        <v>1547</v>
      </c>
      <c r="D659" s="40">
        <v>44101</v>
      </c>
      <c r="E659" s="38">
        <v>1</v>
      </c>
      <c r="F659" s="38"/>
      <c r="G659" s="38" t="s">
        <v>2</v>
      </c>
      <c r="H659" s="38" t="s">
        <v>2</v>
      </c>
      <c r="I659" s="41">
        <v>2250</v>
      </c>
      <c r="J659" s="41">
        <v>5820</v>
      </c>
      <c r="K659" s="41">
        <v>0</v>
      </c>
      <c r="L659" s="41">
        <f>SUM(Data5[[#This Row],[CHELTUIELI DE PERSONAL LEI]:[CHELTUIELI DE CAPITAL (ACTIVE NEFINANCIARE ) LEI]])</f>
        <v>8070</v>
      </c>
      <c r="M659" s="41">
        <f>Data5[[#This Row],[TOTAL CHELTUIELI LEI]]/Data5[[#This Row],[CURS VALUTAR EURO BNR 22 07 2020]]</f>
        <v>1667.3209231214232</v>
      </c>
      <c r="N659" s="49">
        <v>3054</v>
      </c>
      <c r="O659" s="54"/>
      <c r="P659" s="54">
        <v>1549</v>
      </c>
      <c r="Q659" s="54"/>
      <c r="R659" s="54">
        <f>Data5[[#This Row],[PERSOANE ÎNSCRISE ÎN LISTELE ELECTORALE (TURUL 1)            ]]+Data5[[#This Row],[PERSOANE ÎNSCRISE ÎN LISTELE ELECTORALE (TURUL AL 2-LEA)]]</f>
        <v>3054</v>
      </c>
      <c r="S659" s="54">
        <f>Data5[[#This Row],[PERSOANE CARE AU PARTICIPAT LA VOT (TURUL 1)]]+Data5[[#This Row],[PERSOANE CARE AU PARTICIPAT LA VOT  (TURUL AL 2-LEA)]]</f>
        <v>1549</v>
      </c>
      <c r="T659" s="41">
        <f>Data5[[#This Row],[TOTAL CHELTUIELI LEI]]/Data5[[#This Row],[NUMĂRUL PERSOANELOR ÎNSCRISE ÎN LISTELE ELECTORALE]]</f>
        <v>2.6424361493123771</v>
      </c>
      <c r="U659" s="41">
        <f>Data5[[#This Row],[TOTAL CHELTUIELI EURO]]/Data5[[#This Row],[NUMĂRUL PERSOANELOR ÎNSCRISE ÎN LISTELE ELECTORALE]]</f>
        <v>0.545946602200859</v>
      </c>
      <c r="V659" s="41">
        <f>Data5[[#This Row],[TOTAL CHELTUIELI LEI]]/Data5[[#This Row],[NUMĂRUL PERSOANELOR CARE AU PARTICIPAT LA VOT]]</f>
        <v>5.2098127824402845</v>
      </c>
      <c r="W659" s="41">
        <f>Data5[[#This Row],[TOTAL CHELTUIELI EURO]]/Data5[[#This Row],[NUMĂRUL PERSOANELOR CARE AU PARTICIPAT LA VOT]]</f>
        <v>1.0763853603107962</v>
      </c>
      <c r="X659" s="43">
        <v>4.8400999999999996</v>
      </c>
      <c r="Y659" s="114" t="s">
        <v>2891</v>
      </c>
      <c r="Z659" s="44">
        <v>2</v>
      </c>
      <c r="AA659" s="115" t="s">
        <v>3105</v>
      </c>
      <c r="AB659" s="44">
        <v>0</v>
      </c>
      <c r="AC659" s="45"/>
    </row>
    <row r="660" spans="1:29" ht="12" customHeight="1" x14ac:dyDescent="0.2">
      <c r="A660" s="37">
        <v>659</v>
      </c>
      <c r="B660" s="38" t="s">
        <v>14</v>
      </c>
      <c r="C660" s="39" t="s">
        <v>1548</v>
      </c>
      <c r="D660" s="40">
        <v>44101</v>
      </c>
      <c r="E660" s="38">
        <v>1</v>
      </c>
      <c r="F660" s="38"/>
      <c r="G660" s="38" t="s">
        <v>2</v>
      </c>
      <c r="H660" s="38" t="s">
        <v>2</v>
      </c>
      <c r="I660" s="41">
        <v>1800</v>
      </c>
      <c r="J660" s="41">
        <v>8792.18</v>
      </c>
      <c r="K660" s="41">
        <v>0</v>
      </c>
      <c r="L660" s="41">
        <f>SUM(Data5[[#This Row],[CHELTUIELI DE PERSONAL LEI]:[CHELTUIELI DE CAPITAL (ACTIVE NEFINANCIARE ) LEI]])</f>
        <v>10592.18</v>
      </c>
      <c r="M660" s="41">
        <f>Data5[[#This Row],[TOTAL CHELTUIELI LEI]]/Data5[[#This Row],[CURS VALUTAR EURO BNR 22 07 2020]]</f>
        <v>2188.4217268238262</v>
      </c>
      <c r="N660" s="49">
        <v>5222</v>
      </c>
      <c r="O660" s="54"/>
      <c r="P660" s="54">
        <v>2321</v>
      </c>
      <c r="Q660" s="54"/>
      <c r="R660" s="54">
        <f>Data5[[#This Row],[PERSOANE ÎNSCRISE ÎN LISTELE ELECTORALE (TURUL 1)            ]]+Data5[[#This Row],[PERSOANE ÎNSCRISE ÎN LISTELE ELECTORALE (TURUL AL 2-LEA)]]</f>
        <v>5222</v>
      </c>
      <c r="S660" s="54">
        <f>Data5[[#This Row],[PERSOANE CARE AU PARTICIPAT LA VOT (TURUL 1)]]+Data5[[#This Row],[PERSOANE CARE AU PARTICIPAT LA VOT  (TURUL AL 2-LEA)]]</f>
        <v>2321</v>
      </c>
      <c r="T660" s="41">
        <f>Data5[[#This Row],[TOTAL CHELTUIELI LEI]]/Data5[[#This Row],[NUMĂRUL PERSOANELOR ÎNSCRISE ÎN LISTELE ELECTORALE]]</f>
        <v>2.0283761011106858</v>
      </c>
      <c r="U660" s="41">
        <f>Data5[[#This Row],[TOTAL CHELTUIELI EURO]]/Data5[[#This Row],[NUMĂRUL PERSOANELOR ÎNSCRISE ÎN LISTELE ELECTORALE]]</f>
        <v>0.41907731268169784</v>
      </c>
      <c r="V660" s="41">
        <f>Data5[[#This Row],[TOTAL CHELTUIELI LEI]]/Data5[[#This Row],[NUMĂRUL PERSOANELOR CARE AU PARTICIPAT LA VOT]]</f>
        <v>4.5636277466609219</v>
      </c>
      <c r="W660" s="41">
        <f>Data5[[#This Row],[TOTAL CHELTUIELI EURO]]/Data5[[#This Row],[NUMĂRUL PERSOANELOR CARE AU PARTICIPAT LA VOT]]</f>
        <v>0.94287881379742622</v>
      </c>
      <c r="X660" s="43">
        <v>4.8400999999999996</v>
      </c>
      <c r="Y660" s="114" t="s">
        <v>2891</v>
      </c>
      <c r="Z660" s="44">
        <v>2</v>
      </c>
      <c r="AA660" s="115" t="s">
        <v>3105</v>
      </c>
      <c r="AB660" s="44">
        <v>0</v>
      </c>
      <c r="AC660" s="45"/>
    </row>
    <row r="661" spans="1:29" ht="12" customHeight="1" x14ac:dyDescent="0.2">
      <c r="A661" s="37">
        <v>660</v>
      </c>
      <c r="B661" s="38" t="s">
        <v>14</v>
      </c>
      <c r="C661" s="39" t="s">
        <v>1549</v>
      </c>
      <c r="D661" s="40">
        <v>44101</v>
      </c>
      <c r="E661" s="38">
        <v>1</v>
      </c>
      <c r="F661" s="38"/>
      <c r="G661" s="38" t="s">
        <v>2</v>
      </c>
      <c r="H661" s="38" t="s">
        <v>2</v>
      </c>
      <c r="I661" s="41">
        <v>0</v>
      </c>
      <c r="J661" s="41">
        <v>12534</v>
      </c>
      <c r="K661" s="41">
        <v>0</v>
      </c>
      <c r="L661" s="41">
        <f>SUM(Data5[[#This Row],[CHELTUIELI DE PERSONAL LEI]:[CHELTUIELI DE CAPITAL (ACTIVE NEFINANCIARE ) LEI]])</f>
        <v>12534</v>
      </c>
      <c r="M661" s="41">
        <f>Data5[[#This Row],[TOTAL CHELTUIELI LEI]]/Data5[[#This Row],[CURS VALUTAR EURO BNR 22 07 2020]]</f>
        <v>2589.6159170265078</v>
      </c>
      <c r="N661" s="49">
        <v>1971</v>
      </c>
      <c r="O661" s="54"/>
      <c r="P661" s="54">
        <v>1246</v>
      </c>
      <c r="Q661" s="54"/>
      <c r="R661" s="54">
        <f>Data5[[#This Row],[PERSOANE ÎNSCRISE ÎN LISTELE ELECTORALE (TURUL 1)            ]]+Data5[[#This Row],[PERSOANE ÎNSCRISE ÎN LISTELE ELECTORALE (TURUL AL 2-LEA)]]</f>
        <v>1971</v>
      </c>
      <c r="S661" s="54">
        <f>Data5[[#This Row],[PERSOANE CARE AU PARTICIPAT LA VOT (TURUL 1)]]+Data5[[#This Row],[PERSOANE CARE AU PARTICIPAT LA VOT  (TURUL AL 2-LEA)]]</f>
        <v>1246</v>
      </c>
      <c r="T661" s="41">
        <f>Data5[[#This Row],[TOTAL CHELTUIELI LEI]]/Data5[[#This Row],[NUMĂRUL PERSOANELOR ÎNSCRISE ÎN LISTELE ELECTORALE]]</f>
        <v>6.359208523592085</v>
      </c>
      <c r="U661" s="41">
        <f>Data5[[#This Row],[TOTAL CHELTUIELI EURO]]/Data5[[#This Row],[NUMĂRUL PERSOANELOR ÎNSCRISE ÎN LISTELE ELECTORALE]]</f>
        <v>1.3138589127481013</v>
      </c>
      <c r="V661" s="41">
        <f>Data5[[#This Row],[TOTAL CHELTUIELI LEI]]/Data5[[#This Row],[NUMĂRUL PERSOANELOR CARE AU PARTICIPAT LA VOT]]</f>
        <v>10.059390048154093</v>
      </c>
      <c r="W661" s="41">
        <f>Data5[[#This Row],[TOTAL CHELTUIELI EURO]]/Data5[[#This Row],[NUMĂRUL PERSOANELOR CARE AU PARTICIPAT LA VOT]]</f>
        <v>2.0783434326055441</v>
      </c>
      <c r="X661" s="43">
        <v>4.8400999999999996</v>
      </c>
      <c r="Y661" s="114" t="s">
        <v>2889</v>
      </c>
      <c r="Z661" s="44">
        <v>6</v>
      </c>
      <c r="AA661" s="115" t="s">
        <v>3107</v>
      </c>
      <c r="AB661" s="44">
        <v>1</v>
      </c>
      <c r="AC661" s="45"/>
    </row>
    <row r="662" spans="1:29" ht="12" customHeight="1" x14ac:dyDescent="0.2">
      <c r="A662" s="37">
        <v>661</v>
      </c>
      <c r="B662" s="38" t="s">
        <v>14</v>
      </c>
      <c r="C662" s="39" t="s">
        <v>205</v>
      </c>
      <c r="D662" s="40">
        <v>44101</v>
      </c>
      <c r="E662" s="38">
        <v>1</v>
      </c>
      <c r="F662" s="38"/>
      <c r="G662" s="38" t="s">
        <v>2</v>
      </c>
      <c r="H662" s="38" t="s">
        <v>2</v>
      </c>
      <c r="I662" s="41">
        <v>4050</v>
      </c>
      <c r="J662" s="41">
        <v>8093</v>
      </c>
      <c r="K662" s="41">
        <v>0</v>
      </c>
      <c r="L662" s="41">
        <f>SUM(Data5[[#This Row],[CHELTUIELI DE PERSONAL LEI]:[CHELTUIELI DE CAPITAL (ACTIVE NEFINANCIARE ) LEI]])</f>
        <v>12143</v>
      </c>
      <c r="M662" s="41">
        <f>Data5[[#This Row],[TOTAL CHELTUIELI LEI]]/Data5[[#This Row],[CURS VALUTAR EURO BNR 22 07 2020]]</f>
        <v>2508.8324621392121</v>
      </c>
      <c r="N662" s="49">
        <v>2348</v>
      </c>
      <c r="O662" s="54"/>
      <c r="P662" s="54">
        <v>1462</v>
      </c>
      <c r="Q662" s="54"/>
      <c r="R662" s="54">
        <f>Data5[[#This Row],[PERSOANE ÎNSCRISE ÎN LISTELE ELECTORALE (TURUL 1)            ]]+Data5[[#This Row],[PERSOANE ÎNSCRISE ÎN LISTELE ELECTORALE (TURUL AL 2-LEA)]]</f>
        <v>2348</v>
      </c>
      <c r="S662" s="54">
        <f>Data5[[#This Row],[PERSOANE CARE AU PARTICIPAT LA VOT (TURUL 1)]]+Data5[[#This Row],[PERSOANE CARE AU PARTICIPAT LA VOT  (TURUL AL 2-LEA)]]</f>
        <v>1462</v>
      </c>
      <c r="T662" s="41">
        <f>Data5[[#This Row],[TOTAL CHELTUIELI LEI]]/Data5[[#This Row],[NUMĂRUL PERSOANELOR ÎNSCRISE ÎN LISTELE ELECTORALE]]</f>
        <v>5.1716354344122655</v>
      </c>
      <c r="U662" s="41">
        <f>Data5[[#This Row],[TOTAL CHELTUIELI EURO]]/Data5[[#This Row],[NUMĂRUL PERSOANELOR ÎNSCRISE ÎN LISTELE ELECTORALE]]</f>
        <v>1.0684976414562233</v>
      </c>
      <c r="V662" s="41">
        <f>Data5[[#This Row],[TOTAL CHELTUIELI LEI]]/Data5[[#This Row],[NUMĂRUL PERSOANELOR CARE AU PARTICIPAT LA VOT]]</f>
        <v>8.3057455540355676</v>
      </c>
      <c r="W662" s="41">
        <f>Data5[[#This Row],[TOTAL CHELTUIELI EURO]]/Data5[[#This Row],[NUMĂRUL PERSOANELOR CARE AU PARTICIPAT LA VOT]]</f>
        <v>1.716027675881814</v>
      </c>
      <c r="X662" s="43">
        <v>4.8400999999999996</v>
      </c>
      <c r="Y662" s="114" t="s">
        <v>2892</v>
      </c>
      <c r="Z662" s="44">
        <v>5</v>
      </c>
      <c r="AA662" s="115" t="s">
        <v>3107</v>
      </c>
      <c r="AB662" s="44">
        <v>1</v>
      </c>
      <c r="AC662" s="45"/>
    </row>
    <row r="663" spans="1:29" ht="12" customHeight="1" x14ac:dyDescent="0.2">
      <c r="A663" s="37">
        <v>662</v>
      </c>
      <c r="B663" s="38" t="s">
        <v>14</v>
      </c>
      <c r="C663" s="39" t="s">
        <v>1550</v>
      </c>
      <c r="D663" s="40">
        <v>44101</v>
      </c>
      <c r="E663" s="38">
        <v>1</v>
      </c>
      <c r="F663" s="38"/>
      <c r="G663" s="38" t="s">
        <v>2</v>
      </c>
      <c r="H663" s="38" t="s">
        <v>2</v>
      </c>
      <c r="I663" s="41">
        <v>2520</v>
      </c>
      <c r="J663" s="41">
        <v>11358</v>
      </c>
      <c r="K663" s="41">
        <v>0</v>
      </c>
      <c r="L663" s="41">
        <f>SUM(Data5[[#This Row],[CHELTUIELI DE PERSONAL LEI]:[CHELTUIELI DE CAPITAL (ACTIVE NEFINANCIARE ) LEI]])</f>
        <v>13878</v>
      </c>
      <c r="M663" s="41">
        <f>Data5[[#This Row],[TOTAL CHELTUIELI LEI]]/Data5[[#This Row],[CURS VALUTAR EURO BNR 22 07 2020]]</f>
        <v>2867.2961302452431</v>
      </c>
      <c r="N663" s="49">
        <v>2839</v>
      </c>
      <c r="O663" s="54"/>
      <c r="P663" s="54">
        <v>1681</v>
      </c>
      <c r="Q663" s="54"/>
      <c r="R663" s="54">
        <f>Data5[[#This Row],[PERSOANE ÎNSCRISE ÎN LISTELE ELECTORALE (TURUL 1)            ]]+Data5[[#This Row],[PERSOANE ÎNSCRISE ÎN LISTELE ELECTORALE (TURUL AL 2-LEA)]]</f>
        <v>2839</v>
      </c>
      <c r="S663" s="54">
        <f>Data5[[#This Row],[PERSOANE CARE AU PARTICIPAT LA VOT (TURUL 1)]]+Data5[[#This Row],[PERSOANE CARE AU PARTICIPAT LA VOT  (TURUL AL 2-LEA)]]</f>
        <v>1681</v>
      </c>
      <c r="T663" s="41">
        <f>Data5[[#This Row],[TOTAL CHELTUIELI LEI]]/Data5[[#This Row],[NUMĂRUL PERSOANELOR ÎNSCRISE ÎN LISTELE ELECTORALE]]</f>
        <v>4.8883409651285668</v>
      </c>
      <c r="U663" s="41">
        <f>Data5[[#This Row],[TOTAL CHELTUIELI EURO]]/Data5[[#This Row],[NUMĂRUL PERSOANELOR ÎNSCRISE ÎN LISTELE ELECTORALE]]</f>
        <v>1.0099669356270671</v>
      </c>
      <c r="V663" s="41">
        <f>Data5[[#This Row],[TOTAL CHELTUIELI LEI]]/Data5[[#This Row],[NUMĂRUL PERSOANELOR CARE AU PARTICIPAT LA VOT]]</f>
        <v>8.2558001189767989</v>
      </c>
      <c r="W663" s="41">
        <f>Data5[[#This Row],[TOTAL CHELTUIELI EURO]]/Data5[[#This Row],[NUMĂRUL PERSOANELOR CARE AU PARTICIPAT LA VOT]]</f>
        <v>1.7057085843219768</v>
      </c>
      <c r="X663" s="43">
        <v>4.8400999999999996</v>
      </c>
      <c r="Y663" s="114" t="s">
        <v>2895</v>
      </c>
      <c r="Z663" s="44">
        <v>4</v>
      </c>
      <c r="AA663" s="115" t="s">
        <v>3107</v>
      </c>
      <c r="AB663" s="44">
        <v>1</v>
      </c>
      <c r="AC663" s="45"/>
    </row>
    <row r="664" spans="1:29" ht="12" customHeight="1" x14ac:dyDescent="0.2">
      <c r="A664" s="37">
        <v>663</v>
      </c>
      <c r="B664" s="38" t="s">
        <v>14</v>
      </c>
      <c r="C664" s="39" t="s">
        <v>449</v>
      </c>
      <c r="D664" s="40">
        <v>44101</v>
      </c>
      <c r="E664" s="38">
        <v>1</v>
      </c>
      <c r="F664" s="38"/>
      <c r="G664" s="38" t="s">
        <v>2</v>
      </c>
      <c r="H664" s="38" t="s">
        <v>2</v>
      </c>
      <c r="I664" s="41">
        <v>6323.7</v>
      </c>
      <c r="J664" s="41">
        <v>4647.7700000000004</v>
      </c>
      <c r="K664" s="41">
        <v>0</v>
      </c>
      <c r="L664" s="41">
        <f>SUM(Data5[[#This Row],[CHELTUIELI DE PERSONAL LEI]:[CHELTUIELI DE CAPITAL (ACTIVE NEFINANCIARE ) LEI]])</f>
        <v>10971.470000000001</v>
      </c>
      <c r="M664" s="41">
        <f>Data5[[#This Row],[TOTAL CHELTUIELI LEI]]/Data5[[#This Row],[CURS VALUTAR EURO BNR 22 07 2020]]</f>
        <v>2266.7858102105333</v>
      </c>
      <c r="N664" s="49">
        <v>1108</v>
      </c>
      <c r="O664" s="54"/>
      <c r="P664" s="54">
        <v>846</v>
      </c>
      <c r="Q664" s="54"/>
      <c r="R664" s="54">
        <f>Data5[[#This Row],[PERSOANE ÎNSCRISE ÎN LISTELE ELECTORALE (TURUL 1)            ]]+Data5[[#This Row],[PERSOANE ÎNSCRISE ÎN LISTELE ELECTORALE (TURUL AL 2-LEA)]]</f>
        <v>1108</v>
      </c>
      <c r="S664" s="54">
        <f>Data5[[#This Row],[PERSOANE CARE AU PARTICIPAT LA VOT (TURUL 1)]]+Data5[[#This Row],[PERSOANE CARE AU PARTICIPAT LA VOT  (TURUL AL 2-LEA)]]</f>
        <v>846</v>
      </c>
      <c r="T664" s="41">
        <f>Data5[[#This Row],[TOTAL CHELTUIELI LEI]]/Data5[[#This Row],[NUMĂRUL PERSOANELOR ÎNSCRISE ÎN LISTELE ELECTORALE]]</f>
        <v>9.9020487364620955</v>
      </c>
      <c r="U664" s="41">
        <f>Data5[[#This Row],[TOTAL CHELTUIELI EURO]]/Data5[[#This Row],[NUMĂRUL PERSOANELOR ÎNSCRISE ÎN LISTELE ELECTORALE]]</f>
        <v>2.0458355687820697</v>
      </c>
      <c r="V664" s="41">
        <f>Data5[[#This Row],[TOTAL CHELTUIELI LEI]]/Data5[[#This Row],[NUMĂRUL PERSOANELOR CARE AU PARTICIPAT LA VOT]]</f>
        <v>12.968640661938535</v>
      </c>
      <c r="W664" s="41">
        <f>Data5[[#This Row],[TOTAL CHELTUIELI EURO]]/Data5[[#This Row],[NUMĂRUL PERSOANELOR CARE AU PARTICIPAT LA VOT]]</f>
        <v>2.6794158513126871</v>
      </c>
      <c r="X664" s="43">
        <v>4.8400999999999996</v>
      </c>
      <c r="Y664" s="114" t="s">
        <v>2887</v>
      </c>
      <c r="Z664" s="44">
        <v>9</v>
      </c>
      <c r="AA664" s="115" t="s">
        <v>3108</v>
      </c>
      <c r="AB664" s="44">
        <v>2</v>
      </c>
      <c r="AC664" s="45"/>
    </row>
    <row r="665" spans="1:29" ht="12" customHeight="1" x14ac:dyDescent="0.2">
      <c r="A665" s="37">
        <v>664</v>
      </c>
      <c r="B665" s="38" t="s">
        <v>14</v>
      </c>
      <c r="C665" s="39" t="s">
        <v>1551</v>
      </c>
      <c r="D665" s="40">
        <v>44101</v>
      </c>
      <c r="E665" s="38">
        <v>1</v>
      </c>
      <c r="F665" s="38"/>
      <c r="G665" s="38" t="s">
        <v>2</v>
      </c>
      <c r="H665" s="38" t="s">
        <v>2</v>
      </c>
      <c r="I665" s="41">
        <v>8500</v>
      </c>
      <c r="J665" s="41">
        <v>3274</v>
      </c>
      <c r="K665" s="41">
        <v>0</v>
      </c>
      <c r="L665" s="41">
        <f>SUM(Data5[[#This Row],[CHELTUIELI DE PERSONAL LEI]:[CHELTUIELI DE CAPITAL (ACTIVE NEFINANCIARE ) LEI]])</f>
        <v>11774</v>
      </c>
      <c r="M665" s="41">
        <f>Data5[[#This Row],[TOTAL CHELTUIELI LEI]]/Data5[[#This Row],[CURS VALUTAR EURO BNR 22 07 2020]]</f>
        <v>2432.5943678849612</v>
      </c>
      <c r="N665" s="49">
        <v>2417</v>
      </c>
      <c r="O665" s="54"/>
      <c r="P665" s="54">
        <v>1748</v>
      </c>
      <c r="Q665" s="54"/>
      <c r="R665" s="54">
        <f>Data5[[#This Row],[PERSOANE ÎNSCRISE ÎN LISTELE ELECTORALE (TURUL 1)            ]]+Data5[[#This Row],[PERSOANE ÎNSCRISE ÎN LISTELE ELECTORALE (TURUL AL 2-LEA)]]</f>
        <v>2417</v>
      </c>
      <c r="S665" s="54">
        <f>Data5[[#This Row],[PERSOANE CARE AU PARTICIPAT LA VOT (TURUL 1)]]+Data5[[#This Row],[PERSOANE CARE AU PARTICIPAT LA VOT  (TURUL AL 2-LEA)]]</f>
        <v>1748</v>
      </c>
      <c r="T665" s="41">
        <f>Data5[[#This Row],[TOTAL CHELTUIELI LEI]]/Data5[[#This Row],[NUMĂRUL PERSOANELOR ÎNSCRISE ÎN LISTELE ELECTORALE]]</f>
        <v>4.8713280926768725</v>
      </c>
      <c r="U665" s="41">
        <f>Data5[[#This Row],[TOTAL CHELTUIELI EURO]]/Data5[[#This Row],[NUMĂRUL PERSOANELOR ÎNSCRISE ÎN LISTELE ELECTORALE]]</f>
        <v>1.006451951959024</v>
      </c>
      <c r="V665" s="41">
        <f>Data5[[#This Row],[TOTAL CHELTUIELI LEI]]/Data5[[#This Row],[NUMĂRUL PERSOANELOR CARE AU PARTICIPAT LA VOT]]</f>
        <v>6.7356979405034325</v>
      </c>
      <c r="W665" s="41">
        <f>Data5[[#This Row],[TOTAL CHELTUIELI EURO]]/Data5[[#This Row],[NUMĂRUL PERSOANELOR CARE AU PARTICIPAT LA VOT]]</f>
        <v>1.3916443752202294</v>
      </c>
      <c r="X665" s="43">
        <v>4.8400999999999996</v>
      </c>
      <c r="Y665" s="114" t="s">
        <v>2895</v>
      </c>
      <c r="Z665" s="44">
        <v>4</v>
      </c>
      <c r="AA665" s="115" t="s">
        <v>3107</v>
      </c>
      <c r="AB665" s="44">
        <v>1</v>
      </c>
      <c r="AC665" s="45"/>
    </row>
    <row r="666" spans="1:29" ht="12" customHeight="1" x14ac:dyDescent="0.2">
      <c r="A666" s="37">
        <v>665</v>
      </c>
      <c r="B666" s="38" t="s">
        <v>14</v>
      </c>
      <c r="C666" s="39" t="s">
        <v>1552</v>
      </c>
      <c r="D666" s="40">
        <v>44101</v>
      </c>
      <c r="E666" s="38">
        <v>1</v>
      </c>
      <c r="F666" s="38"/>
      <c r="G666" s="38" t="s">
        <v>2</v>
      </c>
      <c r="H666" s="38" t="s">
        <v>2</v>
      </c>
      <c r="I666" s="41">
        <v>600</v>
      </c>
      <c r="J666" s="41">
        <v>3045</v>
      </c>
      <c r="K666" s="41">
        <v>0</v>
      </c>
      <c r="L666" s="41">
        <f>SUM(Data5[[#This Row],[CHELTUIELI DE PERSONAL LEI]:[CHELTUIELI DE CAPITAL (ACTIVE NEFINANCIARE ) LEI]])</f>
        <v>3645</v>
      </c>
      <c r="M666" s="41">
        <f>Data5[[#This Row],[TOTAL CHELTUIELI LEI]]/Data5[[#This Row],[CURS VALUTAR EURO BNR 22 07 2020]]</f>
        <v>753.08361397491797</v>
      </c>
      <c r="N666" s="49">
        <v>1433</v>
      </c>
      <c r="O666" s="54"/>
      <c r="P666" s="54">
        <v>837</v>
      </c>
      <c r="Q666" s="54"/>
      <c r="R666" s="54">
        <f>Data5[[#This Row],[PERSOANE ÎNSCRISE ÎN LISTELE ELECTORALE (TURUL 1)            ]]+Data5[[#This Row],[PERSOANE ÎNSCRISE ÎN LISTELE ELECTORALE (TURUL AL 2-LEA)]]</f>
        <v>1433</v>
      </c>
      <c r="S666" s="54">
        <f>Data5[[#This Row],[PERSOANE CARE AU PARTICIPAT LA VOT (TURUL 1)]]+Data5[[#This Row],[PERSOANE CARE AU PARTICIPAT LA VOT  (TURUL AL 2-LEA)]]</f>
        <v>837</v>
      </c>
      <c r="T666" s="41">
        <f>Data5[[#This Row],[TOTAL CHELTUIELI LEI]]/Data5[[#This Row],[NUMĂRUL PERSOANELOR ÎNSCRISE ÎN LISTELE ELECTORALE]]</f>
        <v>2.5436147941381715</v>
      </c>
      <c r="U666" s="41">
        <f>Data5[[#This Row],[TOTAL CHELTUIELI EURO]]/Data5[[#This Row],[NUMĂRUL PERSOANELOR ÎNSCRISE ÎN LISTELE ELECTORALE]]</f>
        <v>0.52552938867754218</v>
      </c>
      <c r="V666" s="41">
        <f>Data5[[#This Row],[TOTAL CHELTUIELI LEI]]/Data5[[#This Row],[NUMĂRUL PERSOANELOR CARE AU PARTICIPAT LA VOT]]</f>
        <v>4.354838709677419</v>
      </c>
      <c r="W666" s="41">
        <f>Data5[[#This Row],[TOTAL CHELTUIELI EURO]]/Data5[[#This Row],[NUMĂRUL PERSOANELOR CARE AU PARTICIPAT LA VOT]]</f>
        <v>0.89974147428305606</v>
      </c>
      <c r="X666" s="43">
        <v>4.8400999999999996</v>
      </c>
      <c r="Y666" s="114" t="s">
        <v>2891</v>
      </c>
      <c r="Z666" s="44">
        <v>2</v>
      </c>
      <c r="AA666" s="115" t="s">
        <v>3105</v>
      </c>
      <c r="AB666" s="44">
        <v>0</v>
      </c>
      <c r="AC666" s="45"/>
    </row>
    <row r="667" spans="1:29" ht="12" customHeight="1" x14ac:dyDescent="0.2">
      <c r="A667" s="37">
        <v>666</v>
      </c>
      <c r="B667" s="38" t="s">
        <v>14</v>
      </c>
      <c r="C667" s="39" t="s">
        <v>1553</v>
      </c>
      <c r="D667" s="40">
        <v>44101</v>
      </c>
      <c r="E667" s="38">
        <v>1</v>
      </c>
      <c r="F667" s="38"/>
      <c r="G667" s="38" t="s">
        <v>2</v>
      </c>
      <c r="H667" s="38" t="s">
        <v>2</v>
      </c>
      <c r="I667" s="41">
        <v>2340</v>
      </c>
      <c r="J667" s="41">
        <v>2857</v>
      </c>
      <c r="K667" s="41">
        <v>0</v>
      </c>
      <c r="L667" s="41">
        <f>SUM(Data5[[#This Row],[CHELTUIELI DE PERSONAL LEI]:[CHELTUIELI DE CAPITAL (ACTIVE NEFINANCIARE ) LEI]])</f>
        <v>5197</v>
      </c>
      <c r="M667" s="41">
        <f>Data5[[#This Row],[TOTAL CHELTUIELI LEI]]/Data5[[#This Row],[CURS VALUTAR EURO BNR 22 07 2020]]</f>
        <v>1073.7381459060764</v>
      </c>
      <c r="N667" s="49">
        <v>1723</v>
      </c>
      <c r="O667" s="54"/>
      <c r="P667" s="54">
        <v>1220</v>
      </c>
      <c r="Q667" s="54"/>
      <c r="R667" s="54">
        <f>Data5[[#This Row],[PERSOANE ÎNSCRISE ÎN LISTELE ELECTORALE (TURUL 1)            ]]+Data5[[#This Row],[PERSOANE ÎNSCRISE ÎN LISTELE ELECTORALE (TURUL AL 2-LEA)]]</f>
        <v>1723</v>
      </c>
      <c r="S667" s="54">
        <f>Data5[[#This Row],[PERSOANE CARE AU PARTICIPAT LA VOT (TURUL 1)]]+Data5[[#This Row],[PERSOANE CARE AU PARTICIPAT LA VOT  (TURUL AL 2-LEA)]]</f>
        <v>1220</v>
      </c>
      <c r="T667" s="41">
        <f>Data5[[#This Row],[TOTAL CHELTUIELI LEI]]/Data5[[#This Row],[NUMĂRUL PERSOANELOR ÎNSCRISE ÎN LISTELE ELECTORALE]]</f>
        <v>3.016250725478816</v>
      </c>
      <c r="U667" s="41">
        <f>Data5[[#This Row],[TOTAL CHELTUIELI EURO]]/Data5[[#This Row],[NUMĂRUL PERSOANELOR ÎNSCRISE ÎN LISTELE ELECTORALE]]</f>
        <v>0.62317942304473384</v>
      </c>
      <c r="V667" s="41">
        <f>Data5[[#This Row],[TOTAL CHELTUIELI LEI]]/Data5[[#This Row],[NUMĂRUL PERSOANELOR CARE AU PARTICIPAT LA VOT]]</f>
        <v>4.2598360655737704</v>
      </c>
      <c r="W667" s="41">
        <f>Data5[[#This Row],[TOTAL CHELTUIELI EURO]]/Data5[[#This Row],[NUMĂRUL PERSOANELOR CARE AU PARTICIPAT LA VOT]]</f>
        <v>0.88011323434924293</v>
      </c>
      <c r="X667" s="43">
        <v>4.8400999999999996</v>
      </c>
      <c r="Y667" s="114" t="s">
        <v>2884</v>
      </c>
      <c r="Z667" s="44">
        <v>3</v>
      </c>
      <c r="AA667" s="115" t="s">
        <v>3105</v>
      </c>
      <c r="AB667" s="44">
        <v>0</v>
      </c>
      <c r="AC667" s="45"/>
    </row>
    <row r="668" spans="1:29" ht="12" customHeight="1" x14ac:dyDescent="0.2">
      <c r="A668" s="37">
        <v>667</v>
      </c>
      <c r="B668" s="38" t="s">
        <v>14</v>
      </c>
      <c r="C668" s="39" t="s">
        <v>1554</v>
      </c>
      <c r="D668" s="40">
        <v>44101</v>
      </c>
      <c r="E668" s="38">
        <v>1</v>
      </c>
      <c r="F668" s="38"/>
      <c r="G668" s="38" t="s">
        <v>2</v>
      </c>
      <c r="H668" s="38" t="s">
        <v>2</v>
      </c>
      <c r="I668" s="41">
        <v>3432</v>
      </c>
      <c r="J668" s="41">
        <v>10750.55</v>
      </c>
      <c r="K668" s="41">
        <v>0</v>
      </c>
      <c r="L668" s="41">
        <f>SUM(Data5[[#This Row],[CHELTUIELI DE PERSONAL LEI]:[CHELTUIELI DE CAPITAL (ACTIVE NEFINANCIARE ) LEI]])</f>
        <v>14182.55</v>
      </c>
      <c r="M668" s="41">
        <f>Data5[[#This Row],[TOTAL CHELTUIELI LEI]]/Data5[[#This Row],[CURS VALUTAR EURO BNR 22 07 2020]]</f>
        <v>2930.2183839176878</v>
      </c>
      <c r="N668" s="49">
        <v>2752</v>
      </c>
      <c r="O668" s="54"/>
      <c r="P668" s="54">
        <v>1759</v>
      </c>
      <c r="Q668" s="54"/>
      <c r="R668" s="54">
        <f>Data5[[#This Row],[PERSOANE ÎNSCRISE ÎN LISTELE ELECTORALE (TURUL 1)            ]]+Data5[[#This Row],[PERSOANE ÎNSCRISE ÎN LISTELE ELECTORALE (TURUL AL 2-LEA)]]</f>
        <v>2752</v>
      </c>
      <c r="S668" s="54">
        <f>Data5[[#This Row],[PERSOANE CARE AU PARTICIPAT LA VOT (TURUL 1)]]+Data5[[#This Row],[PERSOANE CARE AU PARTICIPAT LA VOT  (TURUL AL 2-LEA)]]</f>
        <v>1759</v>
      </c>
      <c r="T668" s="41">
        <f>Data5[[#This Row],[TOTAL CHELTUIELI LEI]]/Data5[[#This Row],[NUMĂRUL PERSOANELOR ÎNSCRISE ÎN LISTELE ELECTORALE]]</f>
        <v>5.1535428779069763</v>
      </c>
      <c r="U668" s="41">
        <f>Data5[[#This Row],[TOTAL CHELTUIELI EURO]]/Data5[[#This Row],[NUMĂRUL PERSOANELOR ÎNSCRISE ÎN LISTELE ELECTORALE]]</f>
        <v>1.0647595871793925</v>
      </c>
      <c r="V668" s="41">
        <f>Data5[[#This Row],[TOTAL CHELTUIELI LEI]]/Data5[[#This Row],[NUMĂRUL PERSOANELOR CARE AU PARTICIPAT LA VOT]]</f>
        <v>8.0628482092097773</v>
      </c>
      <c r="W668" s="41">
        <f>Data5[[#This Row],[TOTAL CHELTUIELI EURO]]/Data5[[#This Row],[NUMĂRUL PERSOANELOR CARE AU PARTICIPAT LA VOT]]</f>
        <v>1.6658433109253483</v>
      </c>
      <c r="X668" s="43">
        <v>4.8400999999999996</v>
      </c>
      <c r="Y668" s="114" t="s">
        <v>2892</v>
      </c>
      <c r="Z668" s="44">
        <v>5</v>
      </c>
      <c r="AA668" s="115" t="s">
        <v>3107</v>
      </c>
      <c r="AB668" s="44">
        <v>1</v>
      </c>
      <c r="AC668" s="45"/>
    </row>
    <row r="669" spans="1:29" ht="12" customHeight="1" x14ac:dyDescent="0.2">
      <c r="A669" s="37">
        <v>668</v>
      </c>
      <c r="B669" s="38" t="s">
        <v>14</v>
      </c>
      <c r="C669" s="39" t="s">
        <v>1555</v>
      </c>
      <c r="D669" s="40">
        <v>44101</v>
      </c>
      <c r="E669" s="38">
        <v>1</v>
      </c>
      <c r="F669" s="38"/>
      <c r="G669" s="38" t="s">
        <v>2</v>
      </c>
      <c r="H669" s="38" t="s">
        <v>2</v>
      </c>
      <c r="I669" s="41">
        <v>0</v>
      </c>
      <c r="J669" s="41">
        <v>8388</v>
      </c>
      <c r="K669" s="41">
        <v>0</v>
      </c>
      <c r="L669" s="41">
        <f>SUM(Data5[[#This Row],[CHELTUIELI DE PERSONAL LEI]:[CHELTUIELI DE CAPITAL (ACTIVE NEFINANCIARE ) LEI]])</f>
        <v>8388</v>
      </c>
      <c r="M669" s="41">
        <f>Data5[[#This Row],[TOTAL CHELTUIELI LEI]]/Data5[[#This Row],[CURS VALUTAR EURO BNR 22 07 2020]]</f>
        <v>1733.0220449990704</v>
      </c>
      <c r="N669" s="49">
        <v>2480</v>
      </c>
      <c r="O669" s="54"/>
      <c r="P669" s="54">
        <v>1204</v>
      </c>
      <c r="Q669" s="54"/>
      <c r="R669" s="54">
        <f>Data5[[#This Row],[PERSOANE ÎNSCRISE ÎN LISTELE ELECTORALE (TURUL 1)            ]]+Data5[[#This Row],[PERSOANE ÎNSCRISE ÎN LISTELE ELECTORALE (TURUL AL 2-LEA)]]</f>
        <v>2480</v>
      </c>
      <c r="S669" s="54">
        <f>Data5[[#This Row],[PERSOANE CARE AU PARTICIPAT LA VOT (TURUL 1)]]+Data5[[#This Row],[PERSOANE CARE AU PARTICIPAT LA VOT  (TURUL AL 2-LEA)]]</f>
        <v>1204</v>
      </c>
      <c r="T669" s="41">
        <f>Data5[[#This Row],[TOTAL CHELTUIELI LEI]]/Data5[[#This Row],[NUMĂRUL PERSOANELOR ÎNSCRISE ÎN LISTELE ELECTORALE]]</f>
        <v>3.3822580645161291</v>
      </c>
      <c r="U669" s="41">
        <f>Data5[[#This Row],[TOTAL CHELTUIELI EURO]]/Data5[[#This Row],[NUMĂRUL PERSOANELOR ÎNSCRISE ÎN LISTELE ELECTORALE]]</f>
        <v>0.69879921169317361</v>
      </c>
      <c r="V669" s="41">
        <f>Data5[[#This Row],[TOTAL CHELTUIELI LEI]]/Data5[[#This Row],[NUMĂRUL PERSOANELOR CARE AU PARTICIPAT LA VOT]]</f>
        <v>6.9667774086378733</v>
      </c>
      <c r="W669" s="41">
        <f>Data5[[#This Row],[TOTAL CHELTUIELI EURO]]/Data5[[#This Row],[NUMĂRUL PERSOANELOR CARE AU PARTICIPAT LA VOT]]</f>
        <v>1.4393870805640119</v>
      </c>
      <c r="X669" s="43">
        <v>4.8400999999999996</v>
      </c>
      <c r="Y669" s="114" t="s">
        <v>2884</v>
      </c>
      <c r="Z669" s="44">
        <v>3</v>
      </c>
      <c r="AA669" s="115" t="s">
        <v>3105</v>
      </c>
      <c r="AB669" s="44">
        <v>0</v>
      </c>
      <c r="AC669" s="45"/>
    </row>
    <row r="670" spans="1:29" ht="12" customHeight="1" x14ac:dyDescent="0.2">
      <c r="A670" s="37">
        <v>669</v>
      </c>
      <c r="B670" s="38" t="s">
        <v>14</v>
      </c>
      <c r="C670" s="39" t="s">
        <v>1556</v>
      </c>
      <c r="D670" s="40">
        <v>44101</v>
      </c>
      <c r="E670" s="38">
        <v>1</v>
      </c>
      <c r="F670" s="38"/>
      <c r="G670" s="38" t="s">
        <v>2</v>
      </c>
      <c r="H670" s="38" t="s">
        <v>2</v>
      </c>
      <c r="I670" s="41">
        <v>2500</v>
      </c>
      <c r="J670" s="41">
        <v>16488.810000000001</v>
      </c>
      <c r="K670" s="41">
        <v>0</v>
      </c>
      <c r="L670" s="41">
        <f>SUM(Data5[[#This Row],[CHELTUIELI DE PERSONAL LEI]:[CHELTUIELI DE CAPITAL (ACTIVE NEFINANCIARE ) LEI]])</f>
        <v>18988.810000000001</v>
      </c>
      <c r="M670" s="41">
        <f>Data5[[#This Row],[TOTAL CHELTUIELI LEI]]/Data5[[#This Row],[CURS VALUTAR EURO BNR 22 07 2020]]</f>
        <v>3923.2267928348592</v>
      </c>
      <c r="N670" s="49">
        <v>2177</v>
      </c>
      <c r="O670" s="54"/>
      <c r="P670" s="54">
        <v>1370</v>
      </c>
      <c r="Q670" s="54"/>
      <c r="R670" s="54">
        <f>Data5[[#This Row],[PERSOANE ÎNSCRISE ÎN LISTELE ELECTORALE (TURUL 1)            ]]+Data5[[#This Row],[PERSOANE ÎNSCRISE ÎN LISTELE ELECTORALE (TURUL AL 2-LEA)]]</f>
        <v>2177</v>
      </c>
      <c r="S670" s="54">
        <f>Data5[[#This Row],[PERSOANE CARE AU PARTICIPAT LA VOT (TURUL 1)]]+Data5[[#This Row],[PERSOANE CARE AU PARTICIPAT LA VOT  (TURUL AL 2-LEA)]]</f>
        <v>1370</v>
      </c>
      <c r="T670" s="41">
        <f>Data5[[#This Row],[TOTAL CHELTUIELI LEI]]/Data5[[#This Row],[NUMĂRUL PERSOANELOR ÎNSCRISE ÎN LISTELE ELECTORALE]]</f>
        <v>8.7224666972898497</v>
      </c>
      <c r="U670" s="41">
        <f>Data5[[#This Row],[TOTAL CHELTUIELI EURO]]/Data5[[#This Row],[NUMĂRUL PERSOANELOR ÎNSCRISE ÎN LISTELE ELECTORALE]]</f>
        <v>1.802125306768424</v>
      </c>
      <c r="V670" s="41">
        <f>Data5[[#This Row],[TOTAL CHELTUIELI LEI]]/Data5[[#This Row],[NUMĂRUL PERSOANELOR CARE AU PARTICIPAT LA VOT]]</f>
        <v>13.860445255474454</v>
      </c>
      <c r="W670" s="41">
        <f>Data5[[#This Row],[TOTAL CHELTUIELI EURO]]/Data5[[#This Row],[NUMĂRUL PERSOANELOR CARE AU PARTICIPAT LA VOT]]</f>
        <v>2.8636691918502621</v>
      </c>
      <c r="X670" s="43">
        <v>4.8400999999999996</v>
      </c>
      <c r="Y670" s="114" t="s">
        <v>2896</v>
      </c>
      <c r="Z670" s="44">
        <v>8</v>
      </c>
      <c r="AA670" s="115" t="s">
        <v>3107</v>
      </c>
      <c r="AB670" s="44">
        <v>1</v>
      </c>
      <c r="AC670" s="45"/>
    </row>
    <row r="671" spans="1:29" ht="12" customHeight="1" x14ac:dyDescent="0.2">
      <c r="A671" s="37">
        <v>670</v>
      </c>
      <c r="B671" s="38" t="s">
        <v>14</v>
      </c>
      <c r="C671" s="39" t="s">
        <v>1557</v>
      </c>
      <c r="D671" s="40">
        <v>44101</v>
      </c>
      <c r="E671" s="38">
        <v>1</v>
      </c>
      <c r="F671" s="38"/>
      <c r="G671" s="38" t="s">
        <v>2</v>
      </c>
      <c r="H671" s="38" t="s">
        <v>2</v>
      </c>
      <c r="I671" s="41">
        <v>0</v>
      </c>
      <c r="J671" s="41">
        <v>11149</v>
      </c>
      <c r="K671" s="41">
        <v>0</v>
      </c>
      <c r="L671" s="41">
        <f>SUM(Data5[[#This Row],[CHELTUIELI DE PERSONAL LEI]:[CHELTUIELI DE CAPITAL (ACTIVE NEFINANCIARE ) LEI]])</f>
        <v>11149</v>
      </c>
      <c r="M671" s="41">
        <f>Data5[[#This Row],[TOTAL CHELTUIELI LEI]]/Data5[[#This Row],[CURS VALUTAR EURO BNR 22 07 2020]]</f>
        <v>2303.4648044461892</v>
      </c>
      <c r="N671" s="49">
        <v>2658</v>
      </c>
      <c r="O671" s="54"/>
      <c r="P671" s="54">
        <v>1611</v>
      </c>
      <c r="Q671" s="54"/>
      <c r="R671" s="54">
        <f>Data5[[#This Row],[PERSOANE ÎNSCRISE ÎN LISTELE ELECTORALE (TURUL 1)            ]]+Data5[[#This Row],[PERSOANE ÎNSCRISE ÎN LISTELE ELECTORALE (TURUL AL 2-LEA)]]</f>
        <v>2658</v>
      </c>
      <c r="S671" s="54">
        <f>Data5[[#This Row],[PERSOANE CARE AU PARTICIPAT LA VOT (TURUL 1)]]+Data5[[#This Row],[PERSOANE CARE AU PARTICIPAT LA VOT  (TURUL AL 2-LEA)]]</f>
        <v>1611</v>
      </c>
      <c r="T671" s="41">
        <f>Data5[[#This Row],[TOTAL CHELTUIELI LEI]]/Data5[[#This Row],[NUMĂRUL PERSOANELOR ÎNSCRISE ÎN LISTELE ELECTORALE]]</f>
        <v>4.1945071482317529</v>
      </c>
      <c r="U671" s="41">
        <f>Data5[[#This Row],[TOTAL CHELTUIELI EURO]]/Data5[[#This Row],[NUMĂRUL PERSOANELOR ÎNSCRISE ÎN LISTELE ELECTORALE]]</f>
        <v>0.86661580302715924</v>
      </c>
      <c r="V671" s="41">
        <f>Data5[[#This Row],[TOTAL CHELTUIELI LEI]]/Data5[[#This Row],[NUMĂRUL PERSOANELOR CARE AU PARTICIPAT LA VOT]]</f>
        <v>6.920546244568591</v>
      </c>
      <c r="W671" s="41">
        <f>Data5[[#This Row],[TOTAL CHELTUIELI EURO]]/Data5[[#This Row],[NUMĂRUL PERSOANELOR CARE AU PARTICIPAT LA VOT]]</f>
        <v>1.4298353845103595</v>
      </c>
      <c r="X671" s="43">
        <v>4.8400999999999996</v>
      </c>
      <c r="Y671" s="114" t="s">
        <v>2895</v>
      </c>
      <c r="Z671" s="44">
        <v>4</v>
      </c>
      <c r="AA671" s="115" t="s">
        <v>3105</v>
      </c>
      <c r="AB671" s="44">
        <v>0</v>
      </c>
      <c r="AC671" s="45"/>
    </row>
    <row r="672" spans="1:29" ht="12" customHeight="1" x14ac:dyDescent="0.2">
      <c r="A672" s="37">
        <v>671</v>
      </c>
      <c r="B672" s="38" t="s">
        <v>14</v>
      </c>
      <c r="C672" s="39" t="s">
        <v>1558</v>
      </c>
      <c r="D672" s="40">
        <v>44101</v>
      </c>
      <c r="E672" s="38">
        <v>1</v>
      </c>
      <c r="F672" s="38"/>
      <c r="G672" s="38" t="s">
        <v>2</v>
      </c>
      <c r="H672" s="38" t="s">
        <v>2</v>
      </c>
      <c r="I672" s="41">
        <v>1800</v>
      </c>
      <c r="J672" s="41">
        <v>5483.63</v>
      </c>
      <c r="K672" s="41">
        <v>0</v>
      </c>
      <c r="L672" s="41">
        <f>SUM(Data5[[#This Row],[CHELTUIELI DE PERSONAL LEI]:[CHELTUIELI DE CAPITAL (ACTIVE NEFINANCIARE ) LEI]])</f>
        <v>7283.63</v>
      </c>
      <c r="M672" s="41">
        <f>Data5[[#This Row],[TOTAL CHELTUIELI LEI]]/Data5[[#This Row],[CURS VALUTAR EURO BNR 22 07 2020]]</f>
        <v>1504.8511394392679</v>
      </c>
      <c r="N672" s="49">
        <v>2601</v>
      </c>
      <c r="O672" s="54"/>
      <c r="P672" s="54">
        <v>1641</v>
      </c>
      <c r="Q672" s="54"/>
      <c r="R672" s="54">
        <f>Data5[[#This Row],[PERSOANE ÎNSCRISE ÎN LISTELE ELECTORALE (TURUL 1)            ]]+Data5[[#This Row],[PERSOANE ÎNSCRISE ÎN LISTELE ELECTORALE (TURUL AL 2-LEA)]]</f>
        <v>2601</v>
      </c>
      <c r="S672" s="54">
        <f>Data5[[#This Row],[PERSOANE CARE AU PARTICIPAT LA VOT (TURUL 1)]]+Data5[[#This Row],[PERSOANE CARE AU PARTICIPAT LA VOT  (TURUL AL 2-LEA)]]</f>
        <v>1641</v>
      </c>
      <c r="T672" s="41">
        <f>Data5[[#This Row],[TOTAL CHELTUIELI LEI]]/Data5[[#This Row],[NUMĂRUL PERSOANELOR ÎNSCRISE ÎN LISTELE ELECTORALE]]</f>
        <v>2.8003191080353709</v>
      </c>
      <c r="U672" s="41">
        <f>Data5[[#This Row],[TOTAL CHELTUIELI EURO]]/Data5[[#This Row],[NUMĂRUL PERSOANELOR ÎNSCRISE ÎN LISTELE ELECTORALE]]</f>
        <v>0.57856637425577384</v>
      </c>
      <c r="V672" s="41">
        <f>Data5[[#This Row],[TOTAL CHELTUIELI LEI]]/Data5[[#This Row],[NUMĂRUL PERSOANELOR CARE AU PARTICIPAT LA VOT]]</f>
        <v>4.4385313833028643</v>
      </c>
      <c r="W672" s="41">
        <f>Data5[[#This Row],[TOTAL CHELTUIELI EURO]]/Data5[[#This Row],[NUMĂRUL PERSOANELOR CARE AU PARTICIPAT LA VOT]]</f>
        <v>0.91703299173629971</v>
      </c>
      <c r="X672" s="43">
        <v>4.8400999999999996</v>
      </c>
      <c r="Y672" s="114" t="s">
        <v>2891</v>
      </c>
      <c r="Z672" s="44">
        <v>2</v>
      </c>
      <c r="AA672" s="115" t="s">
        <v>3105</v>
      </c>
      <c r="AB672" s="44">
        <v>0</v>
      </c>
      <c r="AC672" s="45"/>
    </row>
    <row r="673" spans="1:29" ht="12" customHeight="1" x14ac:dyDescent="0.2">
      <c r="A673" s="37">
        <v>672</v>
      </c>
      <c r="B673" s="38" t="s">
        <v>14</v>
      </c>
      <c r="C673" s="39" t="s">
        <v>1559</v>
      </c>
      <c r="D673" s="40">
        <v>44101</v>
      </c>
      <c r="E673" s="38">
        <v>1</v>
      </c>
      <c r="F673" s="38"/>
      <c r="G673" s="38" t="s">
        <v>2</v>
      </c>
      <c r="H673" s="38" t="s">
        <v>2</v>
      </c>
      <c r="I673" s="41">
        <v>7260</v>
      </c>
      <c r="J673" s="41">
        <v>4396.1899999999996</v>
      </c>
      <c r="K673" s="41">
        <v>0</v>
      </c>
      <c r="L673" s="41">
        <f>SUM(Data5[[#This Row],[CHELTUIELI DE PERSONAL LEI]:[CHELTUIELI DE CAPITAL (ACTIVE NEFINANCIARE ) LEI]])</f>
        <v>11656.189999999999</v>
      </c>
      <c r="M673" s="41">
        <f>Data5[[#This Row],[TOTAL CHELTUIELI LEI]]/Data5[[#This Row],[CURS VALUTAR EURO BNR 22 07 2020]]</f>
        <v>2408.2539616950062</v>
      </c>
      <c r="N673" s="49">
        <v>3318</v>
      </c>
      <c r="O673" s="54"/>
      <c r="P673" s="54">
        <v>1826</v>
      </c>
      <c r="Q673" s="54"/>
      <c r="R673" s="54">
        <f>Data5[[#This Row],[PERSOANE ÎNSCRISE ÎN LISTELE ELECTORALE (TURUL 1)            ]]+Data5[[#This Row],[PERSOANE ÎNSCRISE ÎN LISTELE ELECTORALE (TURUL AL 2-LEA)]]</f>
        <v>3318</v>
      </c>
      <c r="S673" s="54">
        <f>Data5[[#This Row],[PERSOANE CARE AU PARTICIPAT LA VOT (TURUL 1)]]+Data5[[#This Row],[PERSOANE CARE AU PARTICIPAT LA VOT  (TURUL AL 2-LEA)]]</f>
        <v>1826</v>
      </c>
      <c r="T673" s="41">
        <f>Data5[[#This Row],[TOTAL CHELTUIELI LEI]]/Data5[[#This Row],[NUMĂRUL PERSOANELOR ÎNSCRISE ÎN LISTELE ELECTORALE]]</f>
        <v>3.5130168776371304</v>
      </c>
      <c r="U673" s="41">
        <f>Data5[[#This Row],[TOTAL CHELTUIELI EURO]]/Data5[[#This Row],[NUMĂRUL PERSOANELOR ÎNSCRISE ÎN LISTELE ELECTORALE]]</f>
        <v>0.72581493721971257</v>
      </c>
      <c r="V673" s="41">
        <f>Data5[[#This Row],[TOTAL CHELTUIELI LEI]]/Data5[[#This Row],[NUMĂRUL PERSOANELOR CARE AU PARTICIPAT LA VOT]]</f>
        <v>6.3834556407447964</v>
      </c>
      <c r="W673" s="41">
        <f>Data5[[#This Row],[TOTAL CHELTUIELI EURO]]/Data5[[#This Row],[NUMĂRUL PERSOANELOR CARE AU PARTICIPAT LA VOT]]</f>
        <v>1.3188685441922268</v>
      </c>
      <c r="X673" s="43">
        <v>4.8400999999999996</v>
      </c>
      <c r="Y673" s="114" t="s">
        <v>2884</v>
      </c>
      <c r="Z673" s="44">
        <v>3</v>
      </c>
      <c r="AA673" s="115" t="s">
        <v>3105</v>
      </c>
      <c r="AB673" s="44">
        <v>0</v>
      </c>
      <c r="AC673" s="45"/>
    </row>
    <row r="674" spans="1:29" ht="12" customHeight="1" x14ac:dyDescent="0.2">
      <c r="A674" s="37">
        <v>673</v>
      </c>
      <c r="B674" s="38" t="s">
        <v>14</v>
      </c>
      <c r="C674" s="39" t="s">
        <v>1560</v>
      </c>
      <c r="D674" s="40">
        <v>44101</v>
      </c>
      <c r="E674" s="38">
        <v>1</v>
      </c>
      <c r="F674" s="38"/>
      <c r="G674" s="38" t="s">
        <v>2</v>
      </c>
      <c r="H674" s="38" t="s">
        <v>2</v>
      </c>
      <c r="I674" s="41">
        <v>0</v>
      </c>
      <c r="J674" s="41">
        <v>9819</v>
      </c>
      <c r="K674" s="41">
        <v>0</v>
      </c>
      <c r="L674" s="41">
        <f>SUM(Data5[[#This Row],[CHELTUIELI DE PERSONAL LEI]:[CHELTUIELI DE CAPITAL (ACTIVE NEFINANCIARE ) LEI]])</f>
        <v>9819</v>
      </c>
      <c r="M674" s="41">
        <f>Data5[[#This Row],[TOTAL CHELTUIELI LEI]]/Data5[[#This Row],[CURS VALUTAR EURO BNR 22 07 2020]]</f>
        <v>2028.6770934484825</v>
      </c>
      <c r="N674" s="49">
        <v>847</v>
      </c>
      <c r="O674" s="54"/>
      <c r="P674" s="54">
        <v>570</v>
      </c>
      <c r="Q674" s="54"/>
      <c r="R674" s="54">
        <f>Data5[[#This Row],[PERSOANE ÎNSCRISE ÎN LISTELE ELECTORALE (TURUL 1)            ]]+Data5[[#This Row],[PERSOANE ÎNSCRISE ÎN LISTELE ELECTORALE (TURUL AL 2-LEA)]]</f>
        <v>847</v>
      </c>
      <c r="S674" s="54">
        <f>Data5[[#This Row],[PERSOANE CARE AU PARTICIPAT LA VOT (TURUL 1)]]+Data5[[#This Row],[PERSOANE CARE AU PARTICIPAT LA VOT  (TURUL AL 2-LEA)]]</f>
        <v>570</v>
      </c>
      <c r="T674" s="41">
        <f>Data5[[#This Row],[TOTAL CHELTUIELI LEI]]/Data5[[#This Row],[NUMĂRUL PERSOANELOR ÎNSCRISE ÎN LISTELE ELECTORALE]]</f>
        <v>11.592680047225501</v>
      </c>
      <c r="U674" s="41">
        <f>Data5[[#This Row],[TOTAL CHELTUIELI EURO]]/Data5[[#This Row],[NUMĂRUL PERSOANELOR ÎNSCRISE ÎN LISTELE ELECTORALE]]</f>
        <v>2.3951323417337456</v>
      </c>
      <c r="V674" s="41">
        <f>Data5[[#This Row],[TOTAL CHELTUIELI LEI]]/Data5[[#This Row],[NUMĂRUL PERSOANELOR CARE AU PARTICIPAT LA VOT]]</f>
        <v>17.226315789473684</v>
      </c>
      <c r="W674" s="41">
        <f>Data5[[#This Row],[TOTAL CHELTUIELI EURO]]/Data5[[#This Row],[NUMĂRUL PERSOANELOR CARE AU PARTICIPAT LA VOT]]</f>
        <v>3.5590826200850572</v>
      </c>
      <c r="X674" s="43">
        <v>4.8400999999999996</v>
      </c>
      <c r="Y674" s="114" t="s">
        <v>2888</v>
      </c>
      <c r="Z674" s="44">
        <v>11</v>
      </c>
      <c r="AA674" s="115" t="s">
        <v>3108</v>
      </c>
      <c r="AB674" s="44">
        <v>2</v>
      </c>
      <c r="AC674" s="45"/>
    </row>
    <row r="675" spans="1:29" ht="12" customHeight="1" x14ac:dyDescent="0.2">
      <c r="A675" s="37">
        <v>674</v>
      </c>
      <c r="B675" s="38" t="s">
        <v>14</v>
      </c>
      <c r="C675" s="39" t="s">
        <v>1561</v>
      </c>
      <c r="D675" s="40">
        <v>44101</v>
      </c>
      <c r="E675" s="38">
        <v>1</v>
      </c>
      <c r="F675" s="38"/>
      <c r="G675" s="38" t="s">
        <v>2</v>
      </c>
      <c r="H675" s="38" t="s">
        <v>2</v>
      </c>
      <c r="I675" s="41">
        <v>1500</v>
      </c>
      <c r="J675" s="41">
        <v>7233</v>
      </c>
      <c r="K675" s="41">
        <v>0</v>
      </c>
      <c r="L675" s="41">
        <f>SUM(Data5[[#This Row],[CHELTUIELI DE PERSONAL LEI]:[CHELTUIELI DE CAPITAL (ACTIVE NEFINANCIARE ) LEI]])</f>
        <v>8733</v>
      </c>
      <c r="M675" s="41">
        <f>Data5[[#This Row],[TOTAL CHELTUIELI LEI]]/Data5[[#This Row],[CURS VALUTAR EURO BNR 22 07 2020]]</f>
        <v>1804.3015640172725</v>
      </c>
      <c r="N675" s="49">
        <v>1571</v>
      </c>
      <c r="O675" s="54"/>
      <c r="P675" s="54">
        <v>800</v>
      </c>
      <c r="Q675" s="54"/>
      <c r="R675" s="54">
        <f>Data5[[#This Row],[PERSOANE ÎNSCRISE ÎN LISTELE ELECTORALE (TURUL 1)            ]]+Data5[[#This Row],[PERSOANE ÎNSCRISE ÎN LISTELE ELECTORALE (TURUL AL 2-LEA)]]</f>
        <v>1571</v>
      </c>
      <c r="S675" s="54">
        <f>Data5[[#This Row],[PERSOANE CARE AU PARTICIPAT LA VOT (TURUL 1)]]+Data5[[#This Row],[PERSOANE CARE AU PARTICIPAT LA VOT  (TURUL AL 2-LEA)]]</f>
        <v>800</v>
      </c>
      <c r="T675" s="41">
        <f>Data5[[#This Row],[TOTAL CHELTUIELI LEI]]/Data5[[#This Row],[NUMĂRUL PERSOANELOR ÎNSCRISE ÎN LISTELE ELECTORALE]]</f>
        <v>5.5588796944621262</v>
      </c>
      <c r="U675" s="41">
        <f>Data5[[#This Row],[TOTAL CHELTUIELI EURO]]/Data5[[#This Row],[NUMĂRUL PERSOANELOR ÎNSCRISE ÎN LISTELE ELECTORALE]]</f>
        <v>1.1485051330472773</v>
      </c>
      <c r="V675" s="41">
        <f>Data5[[#This Row],[TOTAL CHELTUIELI LEI]]/Data5[[#This Row],[NUMĂRUL PERSOANELOR CARE AU PARTICIPAT LA VOT]]</f>
        <v>10.91625</v>
      </c>
      <c r="W675" s="41">
        <f>Data5[[#This Row],[TOTAL CHELTUIELI EURO]]/Data5[[#This Row],[NUMĂRUL PERSOANELOR CARE AU PARTICIPAT LA VOT]]</f>
        <v>2.2553769550215907</v>
      </c>
      <c r="X675" s="43">
        <v>4.8400999999999996</v>
      </c>
      <c r="Y675" s="114" t="s">
        <v>2892</v>
      </c>
      <c r="Z675" s="44">
        <v>5</v>
      </c>
      <c r="AA675" s="115" t="s">
        <v>3107</v>
      </c>
      <c r="AB675" s="44">
        <v>1</v>
      </c>
      <c r="AC675" s="45"/>
    </row>
    <row r="676" spans="1:29" ht="12" customHeight="1" x14ac:dyDescent="0.2">
      <c r="A676" s="37">
        <v>675</v>
      </c>
      <c r="B676" s="38" t="s">
        <v>14</v>
      </c>
      <c r="C676" s="39" t="s">
        <v>1562</v>
      </c>
      <c r="D676" s="40">
        <v>44101</v>
      </c>
      <c r="E676" s="38">
        <v>1</v>
      </c>
      <c r="F676" s="38"/>
      <c r="G676" s="38" t="s">
        <v>2</v>
      </c>
      <c r="H676" s="38" t="s">
        <v>2</v>
      </c>
      <c r="I676" s="41">
        <v>2160</v>
      </c>
      <c r="J676" s="41">
        <v>1144</v>
      </c>
      <c r="K676" s="41">
        <v>0</v>
      </c>
      <c r="L676" s="41">
        <f>SUM(Data5[[#This Row],[CHELTUIELI DE PERSONAL LEI]:[CHELTUIELI DE CAPITAL (ACTIVE NEFINANCIARE ) LEI]])</f>
        <v>3304</v>
      </c>
      <c r="M676" s="41">
        <f>Data5[[#This Row],[TOTAL CHELTUIELI LEI]]/Data5[[#This Row],[CURS VALUTAR EURO BNR 22 07 2020]]</f>
        <v>682.63052416272399</v>
      </c>
      <c r="N676" s="49">
        <v>1444</v>
      </c>
      <c r="O676" s="54"/>
      <c r="P676" s="54">
        <v>783</v>
      </c>
      <c r="Q676" s="54"/>
      <c r="R676" s="54">
        <f>Data5[[#This Row],[PERSOANE ÎNSCRISE ÎN LISTELE ELECTORALE (TURUL 1)            ]]+Data5[[#This Row],[PERSOANE ÎNSCRISE ÎN LISTELE ELECTORALE (TURUL AL 2-LEA)]]</f>
        <v>1444</v>
      </c>
      <c r="S676" s="54">
        <f>Data5[[#This Row],[PERSOANE CARE AU PARTICIPAT LA VOT (TURUL 1)]]+Data5[[#This Row],[PERSOANE CARE AU PARTICIPAT LA VOT  (TURUL AL 2-LEA)]]</f>
        <v>783</v>
      </c>
      <c r="T676" s="41">
        <f>Data5[[#This Row],[TOTAL CHELTUIELI LEI]]/Data5[[#This Row],[NUMĂRUL PERSOANELOR ÎNSCRISE ÎN LISTELE ELECTORALE]]</f>
        <v>2.2880886426592797</v>
      </c>
      <c r="U676" s="41">
        <f>Data5[[#This Row],[TOTAL CHELTUIELI EURO]]/Data5[[#This Row],[NUMĂRUL PERSOANELOR ÎNSCRISE ÎN LISTELE ELECTORALE]]</f>
        <v>0.47273582005728809</v>
      </c>
      <c r="V676" s="41">
        <f>Data5[[#This Row],[TOTAL CHELTUIELI LEI]]/Data5[[#This Row],[NUMĂRUL PERSOANELOR CARE AU PARTICIPAT LA VOT]]</f>
        <v>4.2196679438058746</v>
      </c>
      <c r="W676" s="41">
        <f>Data5[[#This Row],[TOTAL CHELTUIELI EURO]]/Data5[[#This Row],[NUMĂRUL PERSOANELOR CARE AU PARTICIPAT LA VOT]]</f>
        <v>0.87181420710437296</v>
      </c>
      <c r="X676" s="43">
        <v>4.8400999999999996</v>
      </c>
      <c r="Y676" s="114" t="s">
        <v>2891</v>
      </c>
      <c r="Z676" s="44">
        <v>2</v>
      </c>
      <c r="AA676" s="115" t="s">
        <v>3105</v>
      </c>
      <c r="AB676" s="44">
        <v>0</v>
      </c>
      <c r="AC676" s="45"/>
    </row>
    <row r="677" spans="1:29" ht="12" customHeight="1" x14ac:dyDescent="0.2">
      <c r="A677" s="37">
        <v>676</v>
      </c>
      <c r="B677" s="38" t="s">
        <v>14</v>
      </c>
      <c r="C677" s="39" t="s">
        <v>1264</v>
      </c>
      <c r="D677" s="40">
        <v>44101</v>
      </c>
      <c r="E677" s="38">
        <v>1</v>
      </c>
      <c r="F677" s="38"/>
      <c r="G677" s="38" t="s">
        <v>2</v>
      </c>
      <c r="H677" s="38" t="s">
        <v>2</v>
      </c>
      <c r="I677" s="41">
        <v>3280</v>
      </c>
      <c r="J677" s="41">
        <v>10410</v>
      </c>
      <c r="K677" s="41">
        <v>0</v>
      </c>
      <c r="L677" s="41">
        <f>SUM(Data5[[#This Row],[CHELTUIELI DE PERSONAL LEI]:[CHELTUIELI DE CAPITAL (ACTIVE NEFINANCIARE ) LEI]])</f>
        <v>13690</v>
      </c>
      <c r="M677" s="41">
        <f>Data5[[#This Row],[TOTAL CHELTUIELI LEI]]/Data5[[#This Row],[CURS VALUTAR EURO BNR 22 07 2020]]</f>
        <v>2828.4539575628605</v>
      </c>
      <c r="N677" s="49">
        <v>2047</v>
      </c>
      <c r="O677" s="54"/>
      <c r="P677" s="54">
        <v>1027</v>
      </c>
      <c r="Q677" s="54"/>
      <c r="R677" s="54">
        <f>Data5[[#This Row],[PERSOANE ÎNSCRISE ÎN LISTELE ELECTORALE (TURUL 1)            ]]+Data5[[#This Row],[PERSOANE ÎNSCRISE ÎN LISTELE ELECTORALE (TURUL AL 2-LEA)]]</f>
        <v>2047</v>
      </c>
      <c r="S677" s="54">
        <f>Data5[[#This Row],[PERSOANE CARE AU PARTICIPAT LA VOT (TURUL 1)]]+Data5[[#This Row],[PERSOANE CARE AU PARTICIPAT LA VOT  (TURUL AL 2-LEA)]]</f>
        <v>1027</v>
      </c>
      <c r="T677" s="41">
        <f>Data5[[#This Row],[TOTAL CHELTUIELI LEI]]/Data5[[#This Row],[NUMĂRUL PERSOANELOR ÎNSCRISE ÎN LISTELE ELECTORALE]]</f>
        <v>6.6878358573522227</v>
      </c>
      <c r="U677" s="41">
        <f>Data5[[#This Row],[TOTAL CHELTUIELI EURO]]/Data5[[#This Row],[NUMĂRUL PERSOANELOR ÎNSCRISE ÎN LISTELE ELECTORALE]]</f>
        <v>1.3817557193760921</v>
      </c>
      <c r="V677" s="41">
        <f>Data5[[#This Row],[TOTAL CHELTUIELI LEI]]/Data5[[#This Row],[NUMĂRUL PERSOANELOR CARE AU PARTICIPAT LA VOT]]</f>
        <v>13.330087633885102</v>
      </c>
      <c r="W677" s="41">
        <f>Data5[[#This Row],[TOTAL CHELTUIELI EURO]]/Data5[[#This Row],[NUMĂRUL PERSOANELOR CARE AU PARTICIPAT LA VOT]]</f>
        <v>2.7540934348226491</v>
      </c>
      <c r="X677" s="43">
        <v>4.8400999999999996</v>
      </c>
      <c r="Y677" s="114" t="s">
        <v>2889</v>
      </c>
      <c r="Z677" s="44">
        <v>6</v>
      </c>
      <c r="AA677" s="115" t="s">
        <v>3107</v>
      </c>
      <c r="AB677" s="44">
        <v>1</v>
      </c>
      <c r="AC677" s="45"/>
    </row>
    <row r="678" spans="1:29" ht="12" customHeight="1" x14ac:dyDescent="0.2">
      <c r="A678" s="37">
        <v>677</v>
      </c>
      <c r="B678" s="38" t="s">
        <v>14</v>
      </c>
      <c r="C678" s="39" t="s">
        <v>1563</v>
      </c>
      <c r="D678" s="40">
        <v>44101</v>
      </c>
      <c r="E678" s="38">
        <v>1</v>
      </c>
      <c r="F678" s="38"/>
      <c r="G678" s="38" t="s">
        <v>2</v>
      </c>
      <c r="H678" s="38" t="s">
        <v>2</v>
      </c>
      <c r="I678" s="41">
        <v>5000</v>
      </c>
      <c r="J678" s="41">
        <v>706</v>
      </c>
      <c r="K678" s="41">
        <v>0</v>
      </c>
      <c r="L678" s="41">
        <f>SUM(Data5[[#This Row],[CHELTUIELI DE PERSONAL LEI]:[CHELTUIELI DE CAPITAL (ACTIVE NEFINANCIARE ) LEI]])</f>
        <v>5706</v>
      </c>
      <c r="M678" s="41">
        <f>Data5[[#This Row],[TOTAL CHELTUIELI LEI]]/Data5[[#This Row],[CURS VALUTAR EURO BNR 22 07 2020]]</f>
        <v>1178.9012623706124</v>
      </c>
      <c r="N678" s="49">
        <v>2059</v>
      </c>
      <c r="O678" s="54"/>
      <c r="P678" s="54">
        <v>1231</v>
      </c>
      <c r="Q678" s="54"/>
      <c r="R678" s="54">
        <f>Data5[[#This Row],[PERSOANE ÎNSCRISE ÎN LISTELE ELECTORALE (TURUL 1)            ]]+Data5[[#This Row],[PERSOANE ÎNSCRISE ÎN LISTELE ELECTORALE (TURUL AL 2-LEA)]]</f>
        <v>2059</v>
      </c>
      <c r="S678" s="54">
        <f>Data5[[#This Row],[PERSOANE CARE AU PARTICIPAT LA VOT (TURUL 1)]]+Data5[[#This Row],[PERSOANE CARE AU PARTICIPAT LA VOT  (TURUL AL 2-LEA)]]</f>
        <v>1231</v>
      </c>
      <c r="T678" s="41">
        <f>Data5[[#This Row],[TOTAL CHELTUIELI LEI]]/Data5[[#This Row],[NUMĂRUL PERSOANELOR ÎNSCRISE ÎN LISTELE ELECTORALE]]</f>
        <v>2.7712481787275376</v>
      </c>
      <c r="U678" s="41">
        <f>Data5[[#This Row],[TOTAL CHELTUIELI EURO]]/Data5[[#This Row],[NUMĂRUL PERSOANELOR ÎNSCRISE ÎN LISTELE ELECTORALE]]</f>
        <v>0.57256010799932611</v>
      </c>
      <c r="V678" s="41">
        <f>Data5[[#This Row],[TOTAL CHELTUIELI LEI]]/Data5[[#This Row],[NUMĂRUL PERSOANELOR CARE AU PARTICIPAT LA VOT]]</f>
        <v>4.6352558895207148</v>
      </c>
      <c r="W678" s="41">
        <f>Data5[[#This Row],[TOTAL CHELTUIELI EURO]]/Data5[[#This Row],[NUMĂRUL PERSOANELOR CARE AU PARTICIPAT LA VOT]]</f>
        <v>0.95767771110529032</v>
      </c>
      <c r="X678" s="43">
        <v>4.8400999999999996</v>
      </c>
      <c r="Y678" s="114" t="s">
        <v>2891</v>
      </c>
      <c r="Z678" s="44">
        <v>2</v>
      </c>
      <c r="AA678" s="115" t="s">
        <v>3105</v>
      </c>
      <c r="AB678" s="44">
        <v>0</v>
      </c>
      <c r="AC678" s="45"/>
    </row>
    <row r="679" spans="1:29" ht="12" customHeight="1" x14ac:dyDescent="0.2">
      <c r="A679" s="37">
        <v>678</v>
      </c>
      <c r="B679" s="38" t="s">
        <v>14</v>
      </c>
      <c r="C679" s="39" t="s">
        <v>1564</v>
      </c>
      <c r="D679" s="40">
        <v>44101</v>
      </c>
      <c r="E679" s="38">
        <v>1</v>
      </c>
      <c r="F679" s="38"/>
      <c r="G679" s="38" t="s">
        <v>2</v>
      </c>
      <c r="H679" s="38" t="s">
        <v>2</v>
      </c>
      <c r="I679" s="41">
        <v>3000</v>
      </c>
      <c r="J679" s="41">
        <v>5088</v>
      </c>
      <c r="K679" s="41">
        <v>0</v>
      </c>
      <c r="L679" s="41">
        <f>SUM(Data5[[#This Row],[CHELTUIELI DE PERSONAL LEI]:[CHELTUIELI DE CAPITAL (ACTIVE NEFINANCIARE ) LEI]])</f>
        <v>8088</v>
      </c>
      <c r="M679" s="41">
        <f>Data5[[#This Row],[TOTAL CHELTUIELI LEI]]/Data5[[#This Row],[CURS VALUTAR EURO BNR 22 07 2020]]</f>
        <v>1671.03985454846</v>
      </c>
      <c r="N679" s="49">
        <v>1058</v>
      </c>
      <c r="O679" s="54"/>
      <c r="P679" s="54">
        <v>603</v>
      </c>
      <c r="Q679" s="54"/>
      <c r="R679" s="54">
        <f>Data5[[#This Row],[PERSOANE ÎNSCRISE ÎN LISTELE ELECTORALE (TURUL 1)            ]]+Data5[[#This Row],[PERSOANE ÎNSCRISE ÎN LISTELE ELECTORALE (TURUL AL 2-LEA)]]</f>
        <v>1058</v>
      </c>
      <c r="S679" s="54">
        <f>Data5[[#This Row],[PERSOANE CARE AU PARTICIPAT LA VOT (TURUL 1)]]+Data5[[#This Row],[PERSOANE CARE AU PARTICIPAT LA VOT  (TURUL AL 2-LEA)]]</f>
        <v>603</v>
      </c>
      <c r="T679" s="41">
        <f>Data5[[#This Row],[TOTAL CHELTUIELI LEI]]/Data5[[#This Row],[NUMĂRUL PERSOANELOR ÎNSCRISE ÎN LISTELE ELECTORALE]]</f>
        <v>7.6446124763705106</v>
      </c>
      <c r="U679" s="41">
        <f>Data5[[#This Row],[TOTAL CHELTUIELI EURO]]/Data5[[#This Row],[NUMĂRUL PERSOANELOR ÎNSCRISE ÎN LISTELE ELECTORALE]]</f>
        <v>1.5794327547717013</v>
      </c>
      <c r="V679" s="41">
        <f>Data5[[#This Row],[TOTAL CHELTUIELI LEI]]/Data5[[#This Row],[NUMĂRUL PERSOANELOR CARE AU PARTICIPAT LA VOT]]</f>
        <v>13.412935323383085</v>
      </c>
      <c r="W679" s="41">
        <f>Data5[[#This Row],[TOTAL CHELTUIELI EURO]]/Data5[[#This Row],[NUMĂRUL PERSOANELOR CARE AU PARTICIPAT LA VOT]]</f>
        <v>2.7712103723855059</v>
      </c>
      <c r="X679" s="43">
        <v>4.8400999999999996</v>
      </c>
      <c r="Y679" s="114" t="s">
        <v>2886</v>
      </c>
      <c r="Z679" s="44">
        <v>7</v>
      </c>
      <c r="AA679" s="115" t="s">
        <v>3107</v>
      </c>
      <c r="AB679" s="44">
        <v>1</v>
      </c>
      <c r="AC679" s="45"/>
    </row>
    <row r="680" spans="1:29" ht="12" customHeight="1" x14ac:dyDescent="0.2">
      <c r="A680" s="37">
        <v>679</v>
      </c>
      <c r="B680" s="38" t="s">
        <v>14</v>
      </c>
      <c r="C680" s="39" t="s">
        <v>548</v>
      </c>
      <c r="D680" s="40">
        <v>44101</v>
      </c>
      <c r="E680" s="38">
        <v>1</v>
      </c>
      <c r="F680" s="38"/>
      <c r="G680" s="38" t="s">
        <v>2</v>
      </c>
      <c r="H680" s="38" t="s">
        <v>2</v>
      </c>
      <c r="I680" s="41">
        <v>1760</v>
      </c>
      <c r="J680" s="41">
        <v>10052</v>
      </c>
      <c r="K680" s="41">
        <v>0</v>
      </c>
      <c r="L680" s="41">
        <f>SUM(Data5[[#This Row],[CHELTUIELI DE PERSONAL LEI]:[CHELTUIELI DE CAPITAL (ACTIVE NEFINANCIARE ) LEI]])</f>
        <v>11812</v>
      </c>
      <c r="M680" s="41">
        <f>Data5[[#This Row],[TOTAL CHELTUIELI LEI]]/Data5[[#This Row],[CURS VALUTAR EURO BNR 22 07 2020]]</f>
        <v>2440.4454453420385</v>
      </c>
      <c r="N680" s="49">
        <v>1460</v>
      </c>
      <c r="O680" s="54"/>
      <c r="P680" s="54">
        <v>878</v>
      </c>
      <c r="Q680" s="54"/>
      <c r="R680" s="54">
        <f>Data5[[#This Row],[PERSOANE ÎNSCRISE ÎN LISTELE ELECTORALE (TURUL 1)            ]]+Data5[[#This Row],[PERSOANE ÎNSCRISE ÎN LISTELE ELECTORALE (TURUL AL 2-LEA)]]</f>
        <v>1460</v>
      </c>
      <c r="S680" s="54">
        <f>Data5[[#This Row],[PERSOANE CARE AU PARTICIPAT LA VOT (TURUL 1)]]+Data5[[#This Row],[PERSOANE CARE AU PARTICIPAT LA VOT  (TURUL AL 2-LEA)]]</f>
        <v>878</v>
      </c>
      <c r="T680" s="41">
        <f>Data5[[#This Row],[TOTAL CHELTUIELI LEI]]/Data5[[#This Row],[NUMĂRUL PERSOANELOR ÎNSCRISE ÎN LISTELE ELECTORALE]]</f>
        <v>8.0904109589041102</v>
      </c>
      <c r="U680" s="41">
        <f>Data5[[#This Row],[TOTAL CHELTUIELI EURO]]/Data5[[#This Row],[NUMĂRUL PERSOANELOR ÎNSCRISE ÎN LISTELE ELECTORALE]]</f>
        <v>1.6715379762616702</v>
      </c>
      <c r="V680" s="41">
        <f>Data5[[#This Row],[TOTAL CHELTUIELI LEI]]/Data5[[#This Row],[NUMĂRUL PERSOANELOR CARE AU PARTICIPAT LA VOT]]</f>
        <v>13.453302961275627</v>
      </c>
      <c r="W680" s="41">
        <f>Data5[[#This Row],[TOTAL CHELTUIELI EURO]]/Data5[[#This Row],[NUMĂRUL PERSOANELOR CARE AU PARTICIPAT LA VOT]]</f>
        <v>2.7795506211184948</v>
      </c>
      <c r="X680" s="43">
        <v>4.8400999999999996</v>
      </c>
      <c r="Y680" s="114" t="s">
        <v>2896</v>
      </c>
      <c r="Z680" s="44">
        <v>8</v>
      </c>
      <c r="AA680" s="115" t="s">
        <v>3107</v>
      </c>
      <c r="AB680" s="44">
        <v>1</v>
      </c>
      <c r="AC680" s="45"/>
    </row>
    <row r="681" spans="1:29" ht="12" customHeight="1" x14ac:dyDescent="0.2">
      <c r="A681" s="37">
        <v>680</v>
      </c>
      <c r="B681" s="38" t="s">
        <v>14</v>
      </c>
      <c r="C681" s="39" t="s">
        <v>1565</v>
      </c>
      <c r="D681" s="40">
        <v>44101</v>
      </c>
      <c r="E681" s="38">
        <v>1</v>
      </c>
      <c r="F681" s="38"/>
      <c r="G681" s="38" t="s">
        <v>2</v>
      </c>
      <c r="H681" s="38" t="s">
        <v>2</v>
      </c>
      <c r="I681" s="41">
        <v>0</v>
      </c>
      <c r="J681" s="41">
        <v>21630</v>
      </c>
      <c r="K681" s="41">
        <v>0</v>
      </c>
      <c r="L681" s="41">
        <f>SUM(Data5[[#This Row],[CHELTUIELI DE PERSONAL LEI]:[CHELTUIELI DE CAPITAL (ACTIVE NEFINANCIARE ) LEI]])</f>
        <v>21630</v>
      </c>
      <c r="M681" s="41">
        <f>Data5[[#This Row],[TOTAL CHELTUIELI LEI]]/Data5[[#This Row],[CURS VALUTAR EURO BNR 22 07 2020]]</f>
        <v>4468.9159314890194</v>
      </c>
      <c r="N681" s="49">
        <v>2813</v>
      </c>
      <c r="O681" s="54"/>
      <c r="P681" s="54">
        <v>1887</v>
      </c>
      <c r="Q681" s="54"/>
      <c r="R681" s="54">
        <f>Data5[[#This Row],[PERSOANE ÎNSCRISE ÎN LISTELE ELECTORALE (TURUL 1)            ]]+Data5[[#This Row],[PERSOANE ÎNSCRISE ÎN LISTELE ELECTORALE (TURUL AL 2-LEA)]]</f>
        <v>2813</v>
      </c>
      <c r="S681" s="54">
        <f>Data5[[#This Row],[PERSOANE CARE AU PARTICIPAT LA VOT (TURUL 1)]]+Data5[[#This Row],[PERSOANE CARE AU PARTICIPAT LA VOT  (TURUL AL 2-LEA)]]</f>
        <v>1887</v>
      </c>
      <c r="T681" s="41">
        <f>Data5[[#This Row],[TOTAL CHELTUIELI LEI]]/Data5[[#This Row],[NUMĂRUL PERSOANELOR ÎNSCRISE ÎN LISTELE ELECTORALE]]</f>
        <v>7.6892996800568785</v>
      </c>
      <c r="U681" s="41">
        <f>Data5[[#This Row],[TOTAL CHELTUIELI EURO]]/Data5[[#This Row],[NUMĂRUL PERSOANELOR ÎNSCRISE ÎN LISTELE ELECTORALE]]</f>
        <v>1.5886654573370136</v>
      </c>
      <c r="V681" s="41">
        <f>Data5[[#This Row],[TOTAL CHELTUIELI LEI]]/Data5[[#This Row],[NUMĂRUL PERSOANELOR CARE AU PARTICIPAT LA VOT]]</f>
        <v>11.462639109697934</v>
      </c>
      <c r="W681" s="41">
        <f>Data5[[#This Row],[TOTAL CHELTUIELI EURO]]/Data5[[#This Row],[NUMĂRUL PERSOANELOR CARE AU PARTICIPAT LA VOT]]</f>
        <v>2.3682649345463802</v>
      </c>
      <c r="X681" s="43">
        <v>4.8400999999999996</v>
      </c>
      <c r="Y681" s="114" t="s">
        <v>2886</v>
      </c>
      <c r="Z681" s="44">
        <v>7</v>
      </c>
      <c r="AA681" s="115" t="s">
        <v>3107</v>
      </c>
      <c r="AB681" s="44">
        <v>1</v>
      </c>
      <c r="AC681" s="45"/>
    </row>
    <row r="682" spans="1:29" ht="12" customHeight="1" x14ac:dyDescent="0.2">
      <c r="A682" s="37">
        <v>681</v>
      </c>
      <c r="B682" s="38" t="s">
        <v>14</v>
      </c>
      <c r="C682" s="39" t="s">
        <v>1566</v>
      </c>
      <c r="D682" s="40">
        <v>44101</v>
      </c>
      <c r="E682" s="38">
        <v>1</v>
      </c>
      <c r="F682" s="38"/>
      <c r="G682" s="38" t="s">
        <v>2</v>
      </c>
      <c r="H682" s="38" t="s">
        <v>2</v>
      </c>
      <c r="I682" s="41">
        <v>8475</v>
      </c>
      <c r="J682" s="41">
        <v>6624</v>
      </c>
      <c r="K682" s="41">
        <v>0</v>
      </c>
      <c r="L682" s="41">
        <f>SUM(Data5[[#This Row],[CHELTUIELI DE PERSONAL LEI]:[CHELTUIELI DE CAPITAL (ACTIVE NEFINANCIARE ) LEI]])</f>
        <v>15099</v>
      </c>
      <c r="M682" s="41">
        <f>Data5[[#This Row],[TOTAL CHELTUIELI LEI]]/Data5[[#This Row],[CURS VALUTAR EURO BNR 22 07 2020]]</f>
        <v>3119.5636453792281</v>
      </c>
      <c r="N682" s="49">
        <v>1962</v>
      </c>
      <c r="O682" s="54"/>
      <c r="P682" s="54">
        <v>1430</v>
      </c>
      <c r="Q682" s="54"/>
      <c r="R682" s="54">
        <f>Data5[[#This Row],[PERSOANE ÎNSCRISE ÎN LISTELE ELECTORALE (TURUL 1)            ]]+Data5[[#This Row],[PERSOANE ÎNSCRISE ÎN LISTELE ELECTORALE (TURUL AL 2-LEA)]]</f>
        <v>1962</v>
      </c>
      <c r="S682" s="54">
        <f>Data5[[#This Row],[PERSOANE CARE AU PARTICIPAT LA VOT (TURUL 1)]]+Data5[[#This Row],[PERSOANE CARE AU PARTICIPAT LA VOT  (TURUL AL 2-LEA)]]</f>
        <v>1430</v>
      </c>
      <c r="T682" s="41">
        <f>Data5[[#This Row],[TOTAL CHELTUIELI LEI]]/Data5[[#This Row],[NUMĂRUL PERSOANELOR ÎNSCRISE ÎN LISTELE ELECTORALE]]</f>
        <v>7.6957186544342511</v>
      </c>
      <c r="U682" s="41">
        <f>Data5[[#This Row],[TOTAL CHELTUIELI EURO]]/Data5[[#This Row],[NUMĂRUL PERSOANELOR ÎNSCRISE ÎN LISTELE ELECTORALE]]</f>
        <v>1.5899916643115333</v>
      </c>
      <c r="V682" s="41">
        <f>Data5[[#This Row],[TOTAL CHELTUIELI LEI]]/Data5[[#This Row],[NUMĂRUL PERSOANELOR CARE AU PARTICIPAT LA VOT]]</f>
        <v>10.558741258741259</v>
      </c>
      <c r="W682" s="41">
        <f>Data5[[#This Row],[TOTAL CHELTUIELI EURO]]/Data5[[#This Row],[NUMĂRUL PERSOANELOR CARE AU PARTICIPAT LA VOT]]</f>
        <v>2.1815130387267327</v>
      </c>
      <c r="X682" s="43">
        <v>4.8400999999999996</v>
      </c>
      <c r="Y682" s="114" t="s">
        <v>2886</v>
      </c>
      <c r="Z682" s="44">
        <v>7</v>
      </c>
      <c r="AA682" s="115" t="s">
        <v>3107</v>
      </c>
      <c r="AB682" s="44">
        <v>1</v>
      </c>
      <c r="AC682" s="45"/>
    </row>
    <row r="683" spans="1:29" ht="12" customHeight="1" x14ac:dyDescent="0.2">
      <c r="A683" s="37">
        <v>682</v>
      </c>
      <c r="B683" s="38" t="s">
        <v>14</v>
      </c>
      <c r="C683" s="39" t="s">
        <v>1567</v>
      </c>
      <c r="D683" s="40">
        <v>44101</v>
      </c>
      <c r="E683" s="38">
        <v>1</v>
      </c>
      <c r="F683" s="38"/>
      <c r="G683" s="38" t="s">
        <v>2</v>
      </c>
      <c r="H683" s="38" t="s">
        <v>2</v>
      </c>
      <c r="I683" s="41">
        <v>8165.18</v>
      </c>
      <c r="J683" s="41">
        <v>8226.14</v>
      </c>
      <c r="K683" s="41">
        <v>0</v>
      </c>
      <c r="L683" s="41">
        <f>SUM(Data5[[#This Row],[CHELTUIELI DE PERSONAL LEI]:[CHELTUIELI DE CAPITAL (ACTIVE NEFINANCIARE ) LEI]])</f>
        <v>16391.32</v>
      </c>
      <c r="M683" s="41">
        <f>Data5[[#This Row],[TOTAL CHELTUIELI LEI]]/Data5[[#This Row],[CURS VALUTAR EURO BNR 22 07 2020]]</f>
        <v>3386.566393256338</v>
      </c>
      <c r="N683" s="49">
        <v>1195</v>
      </c>
      <c r="O683" s="54"/>
      <c r="P683" s="54">
        <v>802</v>
      </c>
      <c r="Q683" s="54"/>
      <c r="R683" s="54">
        <f>Data5[[#This Row],[PERSOANE ÎNSCRISE ÎN LISTELE ELECTORALE (TURUL 1)            ]]+Data5[[#This Row],[PERSOANE ÎNSCRISE ÎN LISTELE ELECTORALE (TURUL AL 2-LEA)]]</f>
        <v>1195</v>
      </c>
      <c r="S683" s="54">
        <f>Data5[[#This Row],[PERSOANE CARE AU PARTICIPAT LA VOT (TURUL 1)]]+Data5[[#This Row],[PERSOANE CARE AU PARTICIPAT LA VOT  (TURUL AL 2-LEA)]]</f>
        <v>802</v>
      </c>
      <c r="T683" s="41">
        <f>Data5[[#This Row],[TOTAL CHELTUIELI LEI]]/Data5[[#This Row],[NUMĂRUL PERSOANELOR ÎNSCRISE ÎN LISTELE ELECTORALE]]</f>
        <v>13.716585774058577</v>
      </c>
      <c r="U683" s="41">
        <f>Data5[[#This Row],[TOTAL CHELTUIELI EURO]]/Data5[[#This Row],[NUMĂRUL PERSOANELOR ÎNSCRISE ÎN LISTELE ELECTORALE]]</f>
        <v>2.8339467725994458</v>
      </c>
      <c r="V683" s="41">
        <f>Data5[[#This Row],[TOTAL CHELTUIELI LEI]]/Data5[[#This Row],[NUMĂRUL PERSOANELOR CARE AU PARTICIPAT LA VOT]]</f>
        <v>20.438054862842893</v>
      </c>
      <c r="W683" s="41">
        <f>Data5[[#This Row],[TOTAL CHELTUIELI EURO]]/Data5[[#This Row],[NUMĂRUL PERSOANELOR CARE AU PARTICIPAT LA VOT]]</f>
        <v>4.222651363162516</v>
      </c>
      <c r="X683" s="43">
        <v>4.8400999999999996</v>
      </c>
      <c r="Y683" s="114" t="s">
        <v>2906</v>
      </c>
      <c r="Z683" s="44">
        <v>13</v>
      </c>
      <c r="AA683" s="115" t="s">
        <v>3108</v>
      </c>
      <c r="AB683" s="44">
        <v>2</v>
      </c>
      <c r="AC683" s="45"/>
    </row>
    <row r="684" spans="1:29" ht="12" customHeight="1" x14ac:dyDescent="0.2">
      <c r="A684" s="37">
        <v>683</v>
      </c>
      <c r="B684" s="38" t="s">
        <v>14</v>
      </c>
      <c r="C684" s="39" t="s">
        <v>1568</v>
      </c>
      <c r="D684" s="40">
        <v>44101</v>
      </c>
      <c r="E684" s="38">
        <v>1</v>
      </c>
      <c r="F684" s="38"/>
      <c r="G684" s="38" t="s">
        <v>2</v>
      </c>
      <c r="H684" s="38" t="s">
        <v>2</v>
      </c>
      <c r="I684" s="41">
        <v>7244</v>
      </c>
      <c r="J684" s="41">
        <v>14394</v>
      </c>
      <c r="K684" s="41">
        <v>0</v>
      </c>
      <c r="L684" s="41">
        <f>SUM(Data5[[#This Row],[CHELTUIELI DE PERSONAL LEI]:[CHELTUIELI DE CAPITAL (ACTIVE NEFINANCIARE ) LEI]])</f>
        <v>21638</v>
      </c>
      <c r="M684" s="41">
        <f>Data5[[#This Row],[TOTAL CHELTUIELI LEI]]/Data5[[#This Row],[CURS VALUTAR EURO BNR 22 07 2020]]</f>
        <v>4470.5687899010354</v>
      </c>
      <c r="N684" s="49">
        <v>3535</v>
      </c>
      <c r="O684" s="54"/>
      <c r="P684" s="54">
        <v>2038</v>
      </c>
      <c r="Q684" s="54"/>
      <c r="R684" s="54">
        <f>Data5[[#This Row],[PERSOANE ÎNSCRISE ÎN LISTELE ELECTORALE (TURUL 1)            ]]+Data5[[#This Row],[PERSOANE ÎNSCRISE ÎN LISTELE ELECTORALE (TURUL AL 2-LEA)]]</f>
        <v>3535</v>
      </c>
      <c r="S684" s="54">
        <f>Data5[[#This Row],[PERSOANE CARE AU PARTICIPAT LA VOT (TURUL 1)]]+Data5[[#This Row],[PERSOANE CARE AU PARTICIPAT LA VOT  (TURUL AL 2-LEA)]]</f>
        <v>2038</v>
      </c>
      <c r="T684" s="41">
        <f>Data5[[#This Row],[TOTAL CHELTUIELI LEI]]/Data5[[#This Row],[NUMĂRUL PERSOANELOR ÎNSCRISE ÎN LISTELE ELECTORALE]]</f>
        <v>6.1210749646393214</v>
      </c>
      <c r="U684" s="41">
        <f>Data5[[#This Row],[TOTAL CHELTUIELI EURO]]/Data5[[#This Row],[NUMĂRUL PERSOANELOR ÎNSCRISE ÎN LISTELE ELECTORALE]]</f>
        <v>1.264658780735795</v>
      </c>
      <c r="V684" s="41">
        <f>Data5[[#This Row],[TOTAL CHELTUIELI LEI]]/Data5[[#This Row],[NUMĂRUL PERSOANELOR CARE AU PARTICIPAT LA VOT]]</f>
        <v>10.617271835132483</v>
      </c>
      <c r="W684" s="41">
        <f>Data5[[#This Row],[TOTAL CHELTUIELI EURO]]/Data5[[#This Row],[NUMĂRUL PERSOANELOR CARE AU PARTICIPAT LA VOT]]</f>
        <v>2.1936058831702825</v>
      </c>
      <c r="X684" s="43">
        <v>4.8400999999999996</v>
      </c>
      <c r="Y684" s="114" t="s">
        <v>2889</v>
      </c>
      <c r="Z684" s="44">
        <v>6</v>
      </c>
      <c r="AA684" s="115" t="s">
        <v>3107</v>
      </c>
      <c r="AB684" s="44">
        <v>1</v>
      </c>
      <c r="AC684" s="45"/>
    </row>
    <row r="685" spans="1:29" ht="12" customHeight="1" x14ac:dyDescent="0.2">
      <c r="A685" s="37">
        <v>684</v>
      </c>
      <c r="B685" s="38" t="s">
        <v>14</v>
      </c>
      <c r="C685" s="39" t="s">
        <v>1569</v>
      </c>
      <c r="D685" s="40">
        <v>44101</v>
      </c>
      <c r="E685" s="38">
        <v>1</v>
      </c>
      <c r="F685" s="38"/>
      <c r="G685" s="38" t="s">
        <v>2</v>
      </c>
      <c r="H685" s="38" t="s">
        <v>2</v>
      </c>
      <c r="I685" s="41">
        <v>4000</v>
      </c>
      <c r="J685" s="41">
        <v>3995.49</v>
      </c>
      <c r="K685" s="41">
        <v>0</v>
      </c>
      <c r="L685" s="41">
        <f>SUM(Data5[[#This Row],[CHELTUIELI DE PERSONAL LEI]:[CHELTUIELI DE CAPITAL (ACTIVE NEFINANCIARE ) LEI]])</f>
        <v>7995.49</v>
      </c>
      <c r="M685" s="41">
        <f>Data5[[#This Row],[TOTAL CHELTUIELI LEI]]/Data5[[#This Row],[CURS VALUTAR EURO BNR 22 07 2020]]</f>
        <v>1651.9266130865064</v>
      </c>
      <c r="N685" s="49">
        <v>3041</v>
      </c>
      <c r="O685" s="54"/>
      <c r="P685" s="54">
        <v>1537</v>
      </c>
      <c r="Q685" s="54"/>
      <c r="R685" s="54">
        <f>Data5[[#This Row],[PERSOANE ÎNSCRISE ÎN LISTELE ELECTORALE (TURUL 1)            ]]+Data5[[#This Row],[PERSOANE ÎNSCRISE ÎN LISTELE ELECTORALE (TURUL AL 2-LEA)]]</f>
        <v>3041</v>
      </c>
      <c r="S685" s="54">
        <f>Data5[[#This Row],[PERSOANE CARE AU PARTICIPAT LA VOT (TURUL 1)]]+Data5[[#This Row],[PERSOANE CARE AU PARTICIPAT LA VOT  (TURUL AL 2-LEA)]]</f>
        <v>1537</v>
      </c>
      <c r="T685" s="41">
        <f>Data5[[#This Row],[TOTAL CHELTUIELI LEI]]/Data5[[#This Row],[NUMĂRUL PERSOANELOR ÎNSCRISE ÎN LISTELE ELECTORALE]]</f>
        <v>2.62923051627754</v>
      </c>
      <c r="U685" s="41">
        <f>Data5[[#This Row],[TOTAL CHELTUIELI EURO]]/Data5[[#This Row],[NUMĂRUL PERSOANELOR ÎNSCRISE ÎN LISTELE ELECTORALE]]</f>
        <v>0.5432182219949051</v>
      </c>
      <c r="V685" s="41">
        <f>Data5[[#This Row],[TOTAL CHELTUIELI LEI]]/Data5[[#This Row],[NUMĂRUL PERSOANELOR CARE AU PARTICIPAT LA VOT]]</f>
        <v>5.2020104098893949</v>
      </c>
      <c r="W685" s="41">
        <f>Data5[[#This Row],[TOTAL CHELTUIELI EURO]]/Data5[[#This Row],[NUMĂRUL PERSOANELOR CARE AU PARTICIPAT LA VOT]]</f>
        <v>1.0747733331727434</v>
      </c>
      <c r="X685" s="43">
        <v>4.8400999999999996</v>
      </c>
      <c r="Y685" s="114" t="s">
        <v>2891</v>
      </c>
      <c r="Z685" s="44">
        <v>2</v>
      </c>
      <c r="AA685" s="115" t="s">
        <v>3105</v>
      </c>
      <c r="AB685" s="44">
        <v>0</v>
      </c>
      <c r="AC685" s="45"/>
    </row>
    <row r="686" spans="1:29" ht="12" customHeight="1" x14ac:dyDescent="0.2">
      <c r="A686" s="37">
        <v>685</v>
      </c>
      <c r="B686" s="38" t="s">
        <v>14</v>
      </c>
      <c r="C686" s="39" t="s">
        <v>93</v>
      </c>
      <c r="D686" s="40">
        <v>44101</v>
      </c>
      <c r="E686" s="38">
        <v>1</v>
      </c>
      <c r="F686" s="38"/>
      <c r="G686" s="38" t="s">
        <v>2</v>
      </c>
      <c r="H686" s="38" t="s">
        <v>2</v>
      </c>
      <c r="I686" s="41">
        <v>2000</v>
      </c>
      <c r="J686" s="41">
        <v>3993.79</v>
      </c>
      <c r="K686" s="41">
        <v>0</v>
      </c>
      <c r="L686" s="41">
        <f>SUM(Data5[[#This Row],[CHELTUIELI DE PERSONAL LEI]:[CHELTUIELI DE CAPITAL (ACTIVE NEFINANCIARE ) LEI]])</f>
        <v>5993.79</v>
      </c>
      <c r="M686" s="41">
        <f>Data5[[#This Row],[TOTAL CHELTUIELI LEI]]/Data5[[#This Row],[CURS VALUTAR EURO BNR 22 07 2020]]</f>
        <v>1238.360777669883</v>
      </c>
      <c r="N686" s="49">
        <v>2658</v>
      </c>
      <c r="O686" s="54"/>
      <c r="P686" s="54">
        <v>1422</v>
      </c>
      <c r="Q686" s="54"/>
      <c r="R686" s="54">
        <f>Data5[[#This Row],[PERSOANE ÎNSCRISE ÎN LISTELE ELECTORALE (TURUL 1)            ]]+Data5[[#This Row],[PERSOANE ÎNSCRISE ÎN LISTELE ELECTORALE (TURUL AL 2-LEA)]]</f>
        <v>2658</v>
      </c>
      <c r="S686" s="54">
        <f>Data5[[#This Row],[PERSOANE CARE AU PARTICIPAT LA VOT (TURUL 1)]]+Data5[[#This Row],[PERSOANE CARE AU PARTICIPAT LA VOT  (TURUL AL 2-LEA)]]</f>
        <v>1422</v>
      </c>
      <c r="T686" s="41">
        <f>Data5[[#This Row],[TOTAL CHELTUIELI LEI]]/Data5[[#This Row],[NUMĂRUL PERSOANELOR ÎNSCRISE ÎN LISTELE ELECTORALE]]</f>
        <v>2.2549999999999999</v>
      </c>
      <c r="U686" s="41">
        <f>Data5[[#This Row],[TOTAL CHELTUIELI EURO]]/Data5[[#This Row],[NUMĂRUL PERSOANELOR ÎNSCRISE ÎN LISTELE ELECTORALE]]</f>
        <v>0.46589946488708917</v>
      </c>
      <c r="V686" s="41">
        <f>Data5[[#This Row],[TOTAL CHELTUIELI LEI]]/Data5[[#This Row],[NUMĂRUL PERSOANELOR CARE AU PARTICIPAT LA VOT]]</f>
        <v>4.2150421940928267</v>
      </c>
      <c r="W686" s="41">
        <f>Data5[[#This Row],[TOTAL CHELTUIELI EURO]]/Data5[[#This Row],[NUMĂRUL PERSOANELOR CARE AU PARTICIPAT LA VOT]]</f>
        <v>0.87085849343873623</v>
      </c>
      <c r="X686" s="43">
        <v>4.8400999999999996</v>
      </c>
      <c r="Y686" s="114" t="s">
        <v>2891</v>
      </c>
      <c r="Z686" s="44">
        <v>2</v>
      </c>
      <c r="AA686" s="115" t="s">
        <v>3105</v>
      </c>
      <c r="AB686" s="44">
        <v>0</v>
      </c>
      <c r="AC686" s="45"/>
    </row>
    <row r="687" spans="1:29" ht="12" customHeight="1" x14ac:dyDescent="0.2">
      <c r="A687" s="37">
        <v>686</v>
      </c>
      <c r="B687" s="38" t="s">
        <v>14</v>
      </c>
      <c r="C687" s="39" t="s">
        <v>1570</v>
      </c>
      <c r="D687" s="40">
        <v>44101</v>
      </c>
      <c r="E687" s="38">
        <v>1</v>
      </c>
      <c r="F687" s="38"/>
      <c r="G687" s="38" t="s">
        <v>2</v>
      </c>
      <c r="H687" s="38" t="s">
        <v>2</v>
      </c>
      <c r="I687" s="41">
        <v>3000</v>
      </c>
      <c r="J687" s="41">
        <v>1713</v>
      </c>
      <c r="K687" s="41">
        <v>0</v>
      </c>
      <c r="L687" s="41">
        <f>SUM(Data5[[#This Row],[CHELTUIELI DE PERSONAL LEI]:[CHELTUIELI DE CAPITAL (ACTIVE NEFINANCIARE ) LEI]])</f>
        <v>4713</v>
      </c>
      <c r="M687" s="41">
        <f>Data5[[#This Row],[TOTAL CHELTUIELI LEI]]/Data5[[#This Row],[CURS VALUTAR EURO BNR 22 07 2020]]</f>
        <v>973.74021197909144</v>
      </c>
      <c r="N687" s="49">
        <v>1736</v>
      </c>
      <c r="O687" s="54"/>
      <c r="P687" s="54">
        <v>935</v>
      </c>
      <c r="Q687" s="54"/>
      <c r="R687" s="54">
        <f>Data5[[#This Row],[PERSOANE ÎNSCRISE ÎN LISTELE ELECTORALE (TURUL 1)            ]]+Data5[[#This Row],[PERSOANE ÎNSCRISE ÎN LISTELE ELECTORALE (TURUL AL 2-LEA)]]</f>
        <v>1736</v>
      </c>
      <c r="S687" s="54">
        <f>Data5[[#This Row],[PERSOANE CARE AU PARTICIPAT LA VOT (TURUL 1)]]+Data5[[#This Row],[PERSOANE CARE AU PARTICIPAT LA VOT  (TURUL AL 2-LEA)]]</f>
        <v>935</v>
      </c>
      <c r="T687" s="41">
        <f>Data5[[#This Row],[TOTAL CHELTUIELI LEI]]/Data5[[#This Row],[NUMĂRUL PERSOANELOR ÎNSCRISE ÎN LISTELE ELECTORALE]]</f>
        <v>2.7148617511520738</v>
      </c>
      <c r="U687" s="41">
        <f>Data5[[#This Row],[TOTAL CHELTUIELI EURO]]/Data5[[#This Row],[NUMĂRUL PERSOANELOR ÎNSCRISE ÎN LISTELE ELECTORALE]]</f>
        <v>0.56091026035661951</v>
      </c>
      <c r="V687" s="41">
        <f>Data5[[#This Row],[TOTAL CHELTUIELI LEI]]/Data5[[#This Row],[NUMĂRUL PERSOANELOR CARE AU PARTICIPAT LA VOT]]</f>
        <v>5.0406417112299469</v>
      </c>
      <c r="W687" s="41">
        <f>Data5[[#This Row],[TOTAL CHELTUIELI EURO]]/Data5[[#This Row],[NUMĂRUL PERSOANELOR CARE AU PARTICIPAT LA VOT]]</f>
        <v>1.0414333817958197</v>
      </c>
      <c r="X687" s="43">
        <v>4.8400999999999996</v>
      </c>
      <c r="Y687" s="114" t="s">
        <v>2891</v>
      </c>
      <c r="Z687" s="44">
        <v>2</v>
      </c>
      <c r="AA687" s="115" t="s">
        <v>3105</v>
      </c>
      <c r="AB687" s="44">
        <v>0</v>
      </c>
      <c r="AC687" s="45"/>
    </row>
    <row r="688" spans="1:29" ht="12" customHeight="1" x14ac:dyDescent="0.2">
      <c r="A688" s="37">
        <v>687</v>
      </c>
      <c r="B688" s="38" t="s">
        <v>14</v>
      </c>
      <c r="C688" s="39" t="s">
        <v>1571</v>
      </c>
      <c r="D688" s="40">
        <v>44101</v>
      </c>
      <c r="E688" s="38">
        <v>1</v>
      </c>
      <c r="F688" s="38"/>
      <c r="G688" s="38" t="s">
        <v>2</v>
      </c>
      <c r="H688" s="38" t="s">
        <v>2</v>
      </c>
      <c r="I688" s="41">
        <v>1200</v>
      </c>
      <c r="J688" s="41">
        <v>6250.04</v>
      </c>
      <c r="K688" s="41">
        <v>0</v>
      </c>
      <c r="L688" s="41">
        <f>SUM(Data5[[#This Row],[CHELTUIELI DE PERSONAL LEI]:[CHELTUIELI DE CAPITAL (ACTIVE NEFINANCIARE ) LEI]])</f>
        <v>7450.04</v>
      </c>
      <c r="M688" s="41">
        <f>Data5[[#This Row],[TOTAL CHELTUIELI LEI]]/Data5[[#This Row],[CURS VALUTAR EURO BNR 22 07 2020]]</f>
        <v>1539.2326604822215</v>
      </c>
      <c r="N688" s="49">
        <v>4141</v>
      </c>
      <c r="O688" s="54"/>
      <c r="P688" s="54">
        <v>2254</v>
      </c>
      <c r="Q688" s="54"/>
      <c r="R688" s="54">
        <f>Data5[[#This Row],[PERSOANE ÎNSCRISE ÎN LISTELE ELECTORALE (TURUL 1)            ]]+Data5[[#This Row],[PERSOANE ÎNSCRISE ÎN LISTELE ELECTORALE (TURUL AL 2-LEA)]]</f>
        <v>4141</v>
      </c>
      <c r="S688" s="54">
        <f>Data5[[#This Row],[PERSOANE CARE AU PARTICIPAT LA VOT (TURUL 1)]]+Data5[[#This Row],[PERSOANE CARE AU PARTICIPAT LA VOT  (TURUL AL 2-LEA)]]</f>
        <v>2254</v>
      </c>
      <c r="T688" s="41">
        <f>Data5[[#This Row],[TOTAL CHELTUIELI LEI]]/Data5[[#This Row],[NUMĂRUL PERSOANELOR ÎNSCRISE ÎN LISTELE ELECTORALE]]</f>
        <v>1.7990920067616518</v>
      </c>
      <c r="U688" s="41">
        <f>Data5[[#This Row],[TOTAL CHELTUIELI EURO]]/Data5[[#This Row],[NUMĂRUL PERSOANELOR ÎNSCRISE ÎN LISTELE ELECTORALE]]</f>
        <v>0.37170554467090594</v>
      </c>
      <c r="V688" s="41">
        <f>Data5[[#This Row],[TOTAL CHELTUIELI LEI]]/Data5[[#This Row],[NUMĂRUL PERSOANELOR CARE AU PARTICIPAT LA VOT]]</f>
        <v>3.3052528837622006</v>
      </c>
      <c r="W688" s="41">
        <f>Data5[[#This Row],[TOTAL CHELTUIELI EURO]]/Data5[[#This Row],[NUMĂRUL PERSOANELOR CARE AU PARTICIPAT LA VOT]]</f>
        <v>0.68288937909592795</v>
      </c>
      <c r="X688" s="43">
        <v>4.8400999999999996</v>
      </c>
      <c r="Y688" s="114" t="s">
        <v>2894</v>
      </c>
      <c r="Z688" s="44">
        <v>1</v>
      </c>
      <c r="AA688" s="115" t="s">
        <v>3105</v>
      </c>
      <c r="AB688" s="44">
        <v>0</v>
      </c>
      <c r="AC688" s="45"/>
    </row>
    <row r="689" spans="1:29" ht="12" customHeight="1" x14ac:dyDescent="0.2">
      <c r="A689" s="37">
        <v>688</v>
      </c>
      <c r="B689" s="38" t="s">
        <v>14</v>
      </c>
      <c r="C689" s="39" t="s">
        <v>1572</v>
      </c>
      <c r="D689" s="40">
        <v>44101</v>
      </c>
      <c r="E689" s="38">
        <v>1</v>
      </c>
      <c r="F689" s="38"/>
      <c r="G689" s="38" t="s">
        <v>2</v>
      </c>
      <c r="H689" s="38" t="s">
        <v>2</v>
      </c>
      <c r="I689" s="41">
        <v>0</v>
      </c>
      <c r="J689" s="41">
        <v>1602.88</v>
      </c>
      <c r="K689" s="41">
        <v>0</v>
      </c>
      <c r="L689" s="41">
        <f>SUM(Data5[[#This Row],[CHELTUIELI DE PERSONAL LEI]:[CHELTUIELI DE CAPITAL (ACTIVE NEFINANCIARE ) LEI]])</f>
        <v>1602.88</v>
      </c>
      <c r="M689" s="41">
        <f>Data5[[#This Row],[TOTAL CHELTUIELI LEI]]/Data5[[#This Row],[CURS VALUTAR EURO BNR 22 07 2020]]</f>
        <v>331.16671143158203</v>
      </c>
      <c r="N689" s="49">
        <v>2956</v>
      </c>
      <c r="O689" s="54"/>
      <c r="P689" s="54">
        <v>1954</v>
      </c>
      <c r="Q689" s="54"/>
      <c r="R689" s="54">
        <f>Data5[[#This Row],[PERSOANE ÎNSCRISE ÎN LISTELE ELECTORALE (TURUL 1)            ]]+Data5[[#This Row],[PERSOANE ÎNSCRISE ÎN LISTELE ELECTORALE (TURUL AL 2-LEA)]]</f>
        <v>2956</v>
      </c>
      <c r="S689" s="54">
        <f>Data5[[#This Row],[PERSOANE CARE AU PARTICIPAT LA VOT (TURUL 1)]]+Data5[[#This Row],[PERSOANE CARE AU PARTICIPAT LA VOT  (TURUL AL 2-LEA)]]</f>
        <v>1954</v>
      </c>
      <c r="T689" s="41">
        <f>Data5[[#This Row],[TOTAL CHELTUIELI LEI]]/Data5[[#This Row],[NUMĂRUL PERSOANELOR ÎNSCRISE ÎN LISTELE ELECTORALE]]</f>
        <v>0.54224627875507447</v>
      </c>
      <c r="U689" s="41">
        <f>Data5[[#This Row],[TOTAL CHELTUIELI EURO]]/Data5[[#This Row],[NUMĂRUL PERSOANELOR ÎNSCRISE ÎN LISTELE ELECTORALE]]</f>
        <v>0.11203204040310623</v>
      </c>
      <c r="V689" s="41">
        <f>Data5[[#This Row],[TOTAL CHELTUIELI LEI]]/Data5[[#This Row],[NUMĂRUL PERSOANELOR CARE AU PARTICIPAT LA VOT]]</f>
        <v>0.82030706243602869</v>
      </c>
      <c r="W689" s="41">
        <f>Data5[[#This Row],[TOTAL CHELTUIELI EURO]]/Data5[[#This Row],[NUMĂRUL PERSOANELOR CARE AU PARTICIPAT LA VOT]]</f>
        <v>0.1694814285729693</v>
      </c>
      <c r="X689" s="43">
        <v>4.8400999999999996</v>
      </c>
      <c r="Y689" s="114" t="s">
        <v>2890</v>
      </c>
      <c r="Z689" s="44">
        <v>0</v>
      </c>
      <c r="AA689" s="115" t="s">
        <v>3105</v>
      </c>
      <c r="AB689" s="44">
        <v>0</v>
      </c>
      <c r="AC689" s="45"/>
    </row>
    <row r="690" spans="1:29" ht="12" customHeight="1" x14ac:dyDescent="0.2">
      <c r="A690" s="37">
        <v>689</v>
      </c>
      <c r="B690" s="38" t="s">
        <v>14</v>
      </c>
      <c r="C690" s="39" t="s">
        <v>1037</v>
      </c>
      <c r="D690" s="40">
        <v>44101</v>
      </c>
      <c r="E690" s="38">
        <v>1</v>
      </c>
      <c r="F690" s="38"/>
      <c r="G690" s="38" t="s">
        <v>2</v>
      </c>
      <c r="H690" s="38" t="s">
        <v>2</v>
      </c>
      <c r="I690" s="41">
        <v>1200</v>
      </c>
      <c r="J690" s="41">
        <v>7794.81</v>
      </c>
      <c r="K690" s="41">
        <v>0</v>
      </c>
      <c r="L690" s="41">
        <f>SUM(Data5[[#This Row],[CHELTUIELI DE PERSONAL LEI]:[CHELTUIELI DE CAPITAL (ACTIVE NEFINANCIARE ) LEI]])</f>
        <v>8994.8100000000013</v>
      </c>
      <c r="M690" s="41">
        <f>Data5[[#This Row],[TOTAL CHELTUIELI LEI]]/Data5[[#This Row],[CURS VALUTAR EURO BNR 22 07 2020]]</f>
        <v>1858.3934216235207</v>
      </c>
      <c r="N690" s="49">
        <v>1904</v>
      </c>
      <c r="O690" s="54"/>
      <c r="P690" s="54">
        <v>1154</v>
      </c>
      <c r="Q690" s="54"/>
      <c r="R690" s="54">
        <f>Data5[[#This Row],[PERSOANE ÎNSCRISE ÎN LISTELE ELECTORALE (TURUL 1)            ]]+Data5[[#This Row],[PERSOANE ÎNSCRISE ÎN LISTELE ELECTORALE (TURUL AL 2-LEA)]]</f>
        <v>1904</v>
      </c>
      <c r="S690" s="54">
        <f>Data5[[#This Row],[PERSOANE CARE AU PARTICIPAT LA VOT (TURUL 1)]]+Data5[[#This Row],[PERSOANE CARE AU PARTICIPAT LA VOT  (TURUL AL 2-LEA)]]</f>
        <v>1154</v>
      </c>
      <c r="T690" s="41">
        <f>Data5[[#This Row],[TOTAL CHELTUIELI LEI]]/Data5[[#This Row],[NUMĂRUL PERSOANELOR ÎNSCRISE ÎN LISTELE ELECTORALE]]</f>
        <v>4.7241649159663872</v>
      </c>
      <c r="U690" s="41">
        <f>Data5[[#This Row],[TOTAL CHELTUIELI EURO]]/Data5[[#This Row],[NUMĂRUL PERSOANELOR ÎNSCRISE ÎN LISTELE ELECTORALE]]</f>
        <v>0.97604696513840372</v>
      </c>
      <c r="V690" s="41">
        <f>Data5[[#This Row],[TOTAL CHELTUIELI LEI]]/Data5[[#This Row],[NUMĂRUL PERSOANELOR CARE AU PARTICIPAT LA VOT]]</f>
        <v>7.7944627383015606</v>
      </c>
      <c r="W690" s="41">
        <f>Data5[[#This Row],[TOTAL CHELTUIELI EURO]]/Data5[[#This Row],[NUMĂRUL PERSOANELOR CARE AU PARTICIPAT LA VOT]]</f>
        <v>1.6103929130186487</v>
      </c>
      <c r="X690" s="43">
        <v>4.8400999999999996</v>
      </c>
      <c r="Y690" s="114" t="s">
        <v>2895</v>
      </c>
      <c r="Z690" s="44">
        <v>4</v>
      </c>
      <c r="AA690" s="115" t="s">
        <v>3105</v>
      </c>
      <c r="AB690" s="44">
        <v>0</v>
      </c>
      <c r="AC690" s="45"/>
    </row>
    <row r="691" spans="1:29" ht="12" customHeight="1" x14ac:dyDescent="0.2">
      <c r="A691" s="37">
        <v>690</v>
      </c>
      <c r="B691" s="38" t="s">
        <v>14</v>
      </c>
      <c r="C691" s="39" t="s">
        <v>1573</v>
      </c>
      <c r="D691" s="40">
        <v>44101</v>
      </c>
      <c r="E691" s="38">
        <v>1</v>
      </c>
      <c r="F691" s="38"/>
      <c r="G691" s="38" t="s">
        <v>2</v>
      </c>
      <c r="H691" s="38" t="s">
        <v>2</v>
      </c>
      <c r="I691" s="41">
        <v>2880</v>
      </c>
      <c r="J691" s="41">
        <v>803.48</v>
      </c>
      <c r="K691" s="41">
        <v>0</v>
      </c>
      <c r="L691" s="41">
        <f>SUM(Data5[[#This Row],[CHELTUIELI DE PERSONAL LEI]:[CHELTUIELI DE CAPITAL (ACTIVE NEFINANCIARE ) LEI]])</f>
        <v>3683.48</v>
      </c>
      <c r="M691" s="41">
        <f>Data5[[#This Row],[TOTAL CHELTUIELI LEI]]/Data5[[#This Row],[CURS VALUTAR EURO BNR 22 07 2020]]</f>
        <v>761.03386293671622</v>
      </c>
      <c r="N691" s="49">
        <v>3306</v>
      </c>
      <c r="O691" s="54"/>
      <c r="P691" s="54">
        <v>1554</v>
      </c>
      <c r="Q691" s="54"/>
      <c r="R691" s="54">
        <f>Data5[[#This Row],[PERSOANE ÎNSCRISE ÎN LISTELE ELECTORALE (TURUL 1)            ]]+Data5[[#This Row],[PERSOANE ÎNSCRISE ÎN LISTELE ELECTORALE (TURUL AL 2-LEA)]]</f>
        <v>3306</v>
      </c>
      <c r="S691" s="54">
        <f>Data5[[#This Row],[PERSOANE CARE AU PARTICIPAT LA VOT (TURUL 1)]]+Data5[[#This Row],[PERSOANE CARE AU PARTICIPAT LA VOT  (TURUL AL 2-LEA)]]</f>
        <v>1554</v>
      </c>
      <c r="T691" s="41">
        <f>Data5[[#This Row],[TOTAL CHELTUIELI LEI]]/Data5[[#This Row],[NUMĂRUL PERSOANELOR ÎNSCRISE ÎN LISTELE ELECTORALE]]</f>
        <v>1.1141802782819117</v>
      </c>
      <c r="U691" s="41">
        <f>Data5[[#This Row],[TOTAL CHELTUIELI EURO]]/Data5[[#This Row],[NUMĂRUL PERSOANELOR ÎNSCRISE ÎN LISTELE ELECTORALE]]</f>
        <v>0.23019778068261229</v>
      </c>
      <c r="V691" s="41">
        <f>Data5[[#This Row],[TOTAL CHELTUIELI LEI]]/Data5[[#This Row],[NUMĂRUL PERSOANELOR CARE AU PARTICIPAT LA VOT]]</f>
        <v>2.3703217503217502</v>
      </c>
      <c r="W691" s="41">
        <f>Data5[[#This Row],[TOTAL CHELTUIELI EURO]]/Data5[[#This Row],[NUMĂRUL PERSOANELOR CARE AU PARTICIPAT LA VOT]]</f>
        <v>0.48972578052555743</v>
      </c>
      <c r="X691" s="43">
        <v>4.8400999999999996</v>
      </c>
      <c r="Y691" s="114" t="s">
        <v>2894</v>
      </c>
      <c r="Z691" s="44">
        <v>1</v>
      </c>
      <c r="AA691" s="115" t="s">
        <v>3105</v>
      </c>
      <c r="AB691" s="44">
        <v>0</v>
      </c>
      <c r="AC691" s="45"/>
    </row>
    <row r="692" spans="1:29" ht="12" customHeight="1" x14ac:dyDescent="0.2">
      <c r="A692" s="37">
        <v>691</v>
      </c>
      <c r="B692" s="38" t="s">
        <v>14</v>
      </c>
      <c r="C692" s="39" t="s">
        <v>188</v>
      </c>
      <c r="D692" s="40">
        <v>44101</v>
      </c>
      <c r="E692" s="38">
        <v>1</v>
      </c>
      <c r="F692" s="38"/>
      <c r="G692" s="38" t="s">
        <v>2</v>
      </c>
      <c r="H692" s="38" t="s">
        <v>2</v>
      </c>
      <c r="I692" s="41">
        <v>2700</v>
      </c>
      <c r="J692" s="41">
        <v>5279.99</v>
      </c>
      <c r="K692" s="41">
        <v>0</v>
      </c>
      <c r="L692" s="41">
        <f>SUM(Data5[[#This Row],[CHELTUIELI DE PERSONAL LEI]:[CHELTUIELI DE CAPITAL (ACTIVE NEFINANCIARE ) LEI]])</f>
        <v>7979.99</v>
      </c>
      <c r="M692" s="41">
        <f>Data5[[#This Row],[TOTAL CHELTUIELI LEI]]/Data5[[#This Row],[CURS VALUTAR EURO BNR 22 07 2020]]</f>
        <v>1648.724199913225</v>
      </c>
      <c r="N692" s="49">
        <v>2908</v>
      </c>
      <c r="O692" s="54"/>
      <c r="P692" s="54">
        <v>1905</v>
      </c>
      <c r="Q692" s="54"/>
      <c r="R692" s="54">
        <f>Data5[[#This Row],[PERSOANE ÎNSCRISE ÎN LISTELE ELECTORALE (TURUL 1)            ]]+Data5[[#This Row],[PERSOANE ÎNSCRISE ÎN LISTELE ELECTORALE (TURUL AL 2-LEA)]]</f>
        <v>2908</v>
      </c>
      <c r="S692" s="54">
        <f>Data5[[#This Row],[PERSOANE CARE AU PARTICIPAT LA VOT (TURUL 1)]]+Data5[[#This Row],[PERSOANE CARE AU PARTICIPAT LA VOT  (TURUL AL 2-LEA)]]</f>
        <v>1905</v>
      </c>
      <c r="T692" s="41">
        <f>Data5[[#This Row],[TOTAL CHELTUIELI LEI]]/Data5[[#This Row],[NUMĂRUL PERSOANELOR ÎNSCRISE ÎN LISTELE ELECTORALE]]</f>
        <v>2.7441506189821183</v>
      </c>
      <c r="U692" s="41">
        <f>Data5[[#This Row],[TOTAL CHELTUIELI EURO]]/Data5[[#This Row],[NUMĂRUL PERSOANELOR ÎNSCRISE ÎN LISTELE ELECTORALE]]</f>
        <v>0.56696155430303474</v>
      </c>
      <c r="V692" s="41">
        <f>Data5[[#This Row],[TOTAL CHELTUIELI LEI]]/Data5[[#This Row],[NUMĂRUL PERSOANELOR CARE AU PARTICIPAT LA VOT]]</f>
        <v>4.188971128608924</v>
      </c>
      <c r="W692" s="41">
        <f>Data5[[#This Row],[TOTAL CHELTUIELI EURO]]/Data5[[#This Row],[NUMĂRUL PERSOANELOR CARE AU PARTICIPAT LA VOT]]</f>
        <v>0.86547202095182418</v>
      </c>
      <c r="X692" s="43">
        <v>4.8400999999999996</v>
      </c>
      <c r="Y692" s="114" t="s">
        <v>2891</v>
      </c>
      <c r="Z692" s="44">
        <v>2</v>
      </c>
      <c r="AA692" s="115" t="s">
        <v>3105</v>
      </c>
      <c r="AB692" s="44">
        <v>0</v>
      </c>
      <c r="AC692" s="45"/>
    </row>
    <row r="693" spans="1:29" ht="12" customHeight="1" x14ac:dyDescent="0.2">
      <c r="A693" s="37">
        <v>692</v>
      </c>
      <c r="B693" s="38" t="s">
        <v>14</v>
      </c>
      <c r="C693" s="39" t="s">
        <v>1574</v>
      </c>
      <c r="D693" s="40">
        <v>44101</v>
      </c>
      <c r="E693" s="38">
        <v>1</v>
      </c>
      <c r="F693" s="38"/>
      <c r="G693" s="38" t="s">
        <v>2</v>
      </c>
      <c r="H693" s="38" t="s">
        <v>2</v>
      </c>
      <c r="I693" s="41">
        <v>0</v>
      </c>
      <c r="J693" s="41">
        <v>12148</v>
      </c>
      <c r="K693" s="41">
        <v>0</v>
      </c>
      <c r="L693" s="41">
        <f>SUM(Data5[[#This Row],[CHELTUIELI DE PERSONAL LEI]:[CHELTUIELI DE CAPITAL (ACTIVE NEFINANCIARE ) LEI]])</f>
        <v>12148</v>
      </c>
      <c r="M693" s="41">
        <f>Data5[[#This Row],[TOTAL CHELTUIELI LEI]]/Data5[[#This Row],[CURS VALUTAR EURO BNR 22 07 2020]]</f>
        <v>2509.8654986467222</v>
      </c>
      <c r="N693" s="49">
        <v>1864</v>
      </c>
      <c r="O693" s="54"/>
      <c r="P693" s="54">
        <v>1014</v>
      </c>
      <c r="Q693" s="54"/>
      <c r="R693" s="54">
        <f>Data5[[#This Row],[PERSOANE ÎNSCRISE ÎN LISTELE ELECTORALE (TURUL 1)            ]]+Data5[[#This Row],[PERSOANE ÎNSCRISE ÎN LISTELE ELECTORALE (TURUL AL 2-LEA)]]</f>
        <v>1864</v>
      </c>
      <c r="S693" s="54">
        <f>Data5[[#This Row],[PERSOANE CARE AU PARTICIPAT LA VOT (TURUL 1)]]+Data5[[#This Row],[PERSOANE CARE AU PARTICIPAT LA VOT  (TURUL AL 2-LEA)]]</f>
        <v>1014</v>
      </c>
      <c r="T693" s="41">
        <f>Data5[[#This Row],[TOTAL CHELTUIELI LEI]]/Data5[[#This Row],[NUMĂRUL PERSOANELOR ÎNSCRISE ÎN LISTELE ELECTORALE]]</f>
        <v>6.5171673819742493</v>
      </c>
      <c r="U693" s="41">
        <f>Data5[[#This Row],[TOTAL CHELTUIELI EURO]]/Data5[[#This Row],[NUMĂRUL PERSOANELOR ÎNSCRISE ÎN LISTELE ELECTORALE]]</f>
        <v>1.3464943662267823</v>
      </c>
      <c r="V693" s="41">
        <f>Data5[[#This Row],[TOTAL CHELTUIELI LEI]]/Data5[[#This Row],[NUMĂRUL PERSOANELOR CARE AU PARTICIPAT LA VOT]]</f>
        <v>11.980276134122288</v>
      </c>
      <c r="W693" s="41">
        <f>Data5[[#This Row],[TOTAL CHELTUIELI EURO]]/Data5[[#This Row],[NUMĂRUL PERSOANELOR CARE AU PARTICIPAT LA VOT]]</f>
        <v>2.4752125233202391</v>
      </c>
      <c r="X693" s="43">
        <v>4.8400999999999996</v>
      </c>
      <c r="Y693" s="114" t="s">
        <v>2889</v>
      </c>
      <c r="Z693" s="44">
        <v>6</v>
      </c>
      <c r="AA693" s="115" t="s">
        <v>3107</v>
      </c>
      <c r="AB693" s="44">
        <v>1</v>
      </c>
      <c r="AC693" s="45"/>
    </row>
    <row r="694" spans="1:29" ht="12" customHeight="1" x14ac:dyDescent="0.2">
      <c r="A694" s="37">
        <v>693</v>
      </c>
      <c r="B694" s="38" t="s">
        <v>14</v>
      </c>
      <c r="C694" s="39" t="s">
        <v>1575</v>
      </c>
      <c r="D694" s="40">
        <v>44101</v>
      </c>
      <c r="E694" s="38">
        <v>1</v>
      </c>
      <c r="F694" s="38"/>
      <c r="G694" s="38" t="s">
        <v>2</v>
      </c>
      <c r="H694" s="38" t="s">
        <v>2</v>
      </c>
      <c r="I694" s="41">
        <v>1200</v>
      </c>
      <c r="J694" s="41">
        <v>3676</v>
      </c>
      <c r="K694" s="41">
        <v>0</v>
      </c>
      <c r="L694" s="41">
        <f>SUM(Data5[[#This Row],[CHELTUIELI DE PERSONAL LEI]:[CHELTUIELI DE CAPITAL (ACTIVE NEFINANCIARE ) LEI]])</f>
        <v>4876</v>
      </c>
      <c r="M694" s="41">
        <f>Data5[[#This Row],[TOTAL CHELTUIELI LEI]]/Data5[[#This Row],[CURS VALUTAR EURO BNR 22 07 2020]]</f>
        <v>1007.4172021239232</v>
      </c>
      <c r="N694" s="49">
        <v>4909</v>
      </c>
      <c r="O694" s="54"/>
      <c r="P694" s="54">
        <v>2770</v>
      </c>
      <c r="Q694" s="54"/>
      <c r="R694" s="54">
        <f>Data5[[#This Row],[PERSOANE ÎNSCRISE ÎN LISTELE ELECTORALE (TURUL 1)            ]]+Data5[[#This Row],[PERSOANE ÎNSCRISE ÎN LISTELE ELECTORALE (TURUL AL 2-LEA)]]</f>
        <v>4909</v>
      </c>
      <c r="S694" s="54">
        <f>Data5[[#This Row],[PERSOANE CARE AU PARTICIPAT LA VOT (TURUL 1)]]+Data5[[#This Row],[PERSOANE CARE AU PARTICIPAT LA VOT  (TURUL AL 2-LEA)]]</f>
        <v>2770</v>
      </c>
      <c r="T694" s="41">
        <f>Data5[[#This Row],[TOTAL CHELTUIELI LEI]]/Data5[[#This Row],[NUMĂRUL PERSOANELOR ÎNSCRISE ÎN LISTELE ELECTORALE]]</f>
        <v>0.99327765328987572</v>
      </c>
      <c r="U694" s="41">
        <f>Data5[[#This Row],[TOTAL CHELTUIELI EURO]]/Data5[[#This Row],[NUMĂRUL PERSOANELOR ÎNSCRISE ÎN LISTELE ELECTORALE]]</f>
        <v>0.20521841558849524</v>
      </c>
      <c r="V694" s="41">
        <f>Data5[[#This Row],[TOTAL CHELTUIELI LEI]]/Data5[[#This Row],[NUMĂRUL PERSOANELOR CARE AU PARTICIPAT LA VOT]]</f>
        <v>1.7602888086642599</v>
      </c>
      <c r="W694" s="41">
        <f>Data5[[#This Row],[TOTAL CHELTUIELI EURO]]/Data5[[#This Row],[NUMĂRUL PERSOANELOR CARE AU PARTICIPAT LA VOT]]</f>
        <v>0.36368852062235496</v>
      </c>
      <c r="X694" s="43">
        <v>4.8400999999999996</v>
      </c>
      <c r="Y694" s="114" t="s">
        <v>2890</v>
      </c>
      <c r="Z694" s="44">
        <v>0</v>
      </c>
      <c r="AA694" s="115" t="s">
        <v>3105</v>
      </c>
      <c r="AB694" s="44">
        <v>0</v>
      </c>
      <c r="AC694" s="45"/>
    </row>
    <row r="695" spans="1:29" ht="12" customHeight="1" x14ac:dyDescent="0.2">
      <c r="A695" s="37">
        <v>694</v>
      </c>
      <c r="B695" s="38" t="s">
        <v>14</v>
      </c>
      <c r="C695" s="39" t="s">
        <v>1576</v>
      </c>
      <c r="D695" s="40">
        <v>44101</v>
      </c>
      <c r="E695" s="38">
        <v>1</v>
      </c>
      <c r="F695" s="38"/>
      <c r="G695" s="38" t="s">
        <v>2</v>
      </c>
      <c r="H695" s="38" t="s">
        <v>2</v>
      </c>
      <c r="I695" s="41">
        <v>3000</v>
      </c>
      <c r="J695" s="41">
        <v>1586</v>
      </c>
      <c r="K695" s="41">
        <v>0</v>
      </c>
      <c r="L695" s="41">
        <f>SUM(Data5[[#This Row],[CHELTUIELI DE PERSONAL LEI]:[CHELTUIELI DE CAPITAL (ACTIVE NEFINANCIARE ) LEI]])</f>
        <v>4586</v>
      </c>
      <c r="M695" s="41">
        <f>Data5[[#This Row],[TOTAL CHELTUIELI LEI]]/Data5[[#This Row],[CURS VALUTAR EURO BNR 22 07 2020]]</f>
        <v>947.50108468833298</v>
      </c>
      <c r="N695" s="49">
        <v>2458</v>
      </c>
      <c r="O695" s="54"/>
      <c r="P695" s="54">
        <v>1552</v>
      </c>
      <c r="Q695" s="54"/>
      <c r="R695" s="54">
        <f>Data5[[#This Row],[PERSOANE ÎNSCRISE ÎN LISTELE ELECTORALE (TURUL 1)            ]]+Data5[[#This Row],[PERSOANE ÎNSCRISE ÎN LISTELE ELECTORALE (TURUL AL 2-LEA)]]</f>
        <v>2458</v>
      </c>
      <c r="S695" s="54">
        <f>Data5[[#This Row],[PERSOANE CARE AU PARTICIPAT LA VOT (TURUL 1)]]+Data5[[#This Row],[PERSOANE CARE AU PARTICIPAT LA VOT  (TURUL AL 2-LEA)]]</f>
        <v>1552</v>
      </c>
      <c r="T695" s="41">
        <f>Data5[[#This Row],[TOTAL CHELTUIELI LEI]]/Data5[[#This Row],[NUMĂRUL PERSOANELOR ÎNSCRISE ÎN LISTELE ELECTORALE]]</f>
        <v>1.8657445077298618</v>
      </c>
      <c r="U695" s="41">
        <f>Data5[[#This Row],[TOTAL CHELTUIELI EURO]]/Data5[[#This Row],[NUMĂRUL PERSOANELOR ÎNSCRISE ÎN LISTELE ELECTORALE]]</f>
        <v>0.38547643803430959</v>
      </c>
      <c r="V695" s="41">
        <f>Data5[[#This Row],[TOTAL CHELTUIELI LEI]]/Data5[[#This Row],[NUMĂRUL PERSOANELOR CARE AU PARTICIPAT LA VOT]]</f>
        <v>2.954896907216495</v>
      </c>
      <c r="W695" s="41">
        <f>Data5[[#This Row],[TOTAL CHELTUIELI EURO]]/Data5[[#This Row],[NUMĂRUL PERSOANELOR CARE AU PARTICIPAT LA VOT]]</f>
        <v>0.61050327621670941</v>
      </c>
      <c r="X695" s="43">
        <v>4.8400999999999996</v>
      </c>
      <c r="Y695" s="114" t="s">
        <v>2894</v>
      </c>
      <c r="Z695" s="44">
        <v>1</v>
      </c>
      <c r="AA695" s="115" t="s">
        <v>3105</v>
      </c>
      <c r="AB695" s="44">
        <v>0</v>
      </c>
      <c r="AC695" s="45"/>
    </row>
    <row r="696" spans="1:29" ht="12" customHeight="1" x14ac:dyDescent="0.2">
      <c r="A696" s="37">
        <v>695</v>
      </c>
      <c r="B696" s="38" t="s">
        <v>15</v>
      </c>
      <c r="C696" s="39" t="s">
        <v>1577</v>
      </c>
      <c r="D696" s="40">
        <v>44101</v>
      </c>
      <c r="E696" s="38">
        <v>1</v>
      </c>
      <c r="F696" s="38"/>
      <c r="G696" s="38" t="s">
        <v>2</v>
      </c>
      <c r="H696" s="38" t="s">
        <v>2</v>
      </c>
      <c r="I696" s="57">
        <v>19200</v>
      </c>
      <c r="J696" s="57">
        <v>57807.05</v>
      </c>
      <c r="K696" s="57">
        <v>0</v>
      </c>
      <c r="L696" s="41">
        <f>SUM(Data5[[#This Row],[CHELTUIELI DE PERSONAL LEI]:[CHELTUIELI DE CAPITAL (ACTIVE NEFINANCIARE ) LEI]])</f>
        <v>77007.05</v>
      </c>
      <c r="M696" s="41">
        <f>Data5[[#This Row],[TOTAL CHELTUIELI LEI]]/Data5[[#This Row],[CURS VALUTAR EURO BNR 22 07 2020]]</f>
        <v>15910.218797132293</v>
      </c>
      <c r="N696" s="49">
        <v>108941</v>
      </c>
      <c r="O696" s="54"/>
      <c r="P696" s="54">
        <v>38906</v>
      </c>
      <c r="Q696" s="54"/>
      <c r="R696" s="54">
        <f>Data5[[#This Row],[PERSOANE ÎNSCRISE ÎN LISTELE ELECTORALE (TURUL 1)            ]]+Data5[[#This Row],[PERSOANE ÎNSCRISE ÎN LISTELE ELECTORALE (TURUL AL 2-LEA)]]</f>
        <v>108941</v>
      </c>
      <c r="S696" s="54">
        <f>Data5[[#This Row],[PERSOANE CARE AU PARTICIPAT LA VOT (TURUL 1)]]+Data5[[#This Row],[PERSOANE CARE AU PARTICIPAT LA VOT  (TURUL AL 2-LEA)]]</f>
        <v>38906</v>
      </c>
      <c r="T696" s="41">
        <f>Data5[[#This Row],[TOTAL CHELTUIELI LEI]]/Data5[[#This Row],[NUMĂRUL PERSOANELOR ÎNSCRISE ÎN LISTELE ELECTORALE]]</f>
        <v>0.70686931458312297</v>
      </c>
      <c r="U696" s="41">
        <f>Data5[[#This Row],[TOTAL CHELTUIELI EURO]]/Data5[[#This Row],[NUMĂRUL PERSOANELOR ÎNSCRISE ÎN LISTELE ELECTORALE]]</f>
        <v>0.14604436160061218</v>
      </c>
      <c r="V696" s="41">
        <f>Data5[[#This Row],[TOTAL CHELTUIELI LEI]]/Data5[[#This Row],[NUMĂRUL PERSOANELOR CARE AU PARTICIPAT LA VOT]]</f>
        <v>1.9793103891430628</v>
      </c>
      <c r="W696" s="41">
        <f>Data5[[#This Row],[TOTAL CHELTUIELI EURO]]/Data5[[#This Row],[NUMĂRUL PERSOANELOR CARE AU PARTICIPAT LA VOT]]</f>
        <v>0.40893997833579121</v>
      </c>
      <c r="X696" s="43">
        <v>4.8400999999999996</v>
      </c>
      <c r="Y696" s="114" t="s">
        <v>2890</v>
      </c>
      <c r="Z696" s="44">
        <v>0</v>
      </c>
      <c r="AA696" s="115" t="s">
        <v>3105</v>
      </c>
      <c r="AB696" s="44">
        <v>0</v>
      </c>
      <c r="AC696" s="45"/>
    </row>
    <row r="697" spans="1:29" ht="12" customHeight="1" x14ac:dyDescent="0.2">
      <c r="A697" s="37">
        <v>696</v>
      </c>
      <c r="B697" s="38" t="s">
        <v>15</v>
      </c>
      <c r="C697" s="39" t="s">
        <v>1578</v>
      </c>
      <c r="D697" s="40">
        <v>44101</v>
      </c>
      <c r="E697" s="38">
        <v>1</v>
      </c>
      <c r="F697" s="38"/>
      <c r="G697" s="38" t="s">
        <v>2</v>
      </c>
      <c r="H697" s="38" t="s">
        <v>2</v>
      </c>
      <c r="I697" s="57">
        <v>12300</v>
      </c>
      <c r="J697" s="57">
        <v>28731</v>
      </c>
      <c r="K697" s="57">
        <v>0</v>
      </c>
      <c r="L697" s="41">
        <f>SUM(Data5[[#This Row],[CHELTUIELI DE PERSONAL LEI]:[CHELTUIELI DE CAPITAL (ACTIVE NEFINANCIARE ) LEI]])</f>
        <v>41031</v>
      </c>
      <c r="M697" s="41">
        <f>Data5[[#This Row],[TOTAL CHELTUIELI LEI]]/Data5[[#This Row],[CURS VALUTAR EURO BNR 22 07 2020]]</f>
        <v>8477.3041879300017</v>
      </c>
      <c r="N697" s="49">
        <v>32211</v>
      </c>
      <c r="O697" s="54"/>
      <c r="P697" s="54">
        <v>13831</v>
      </c>
      <c r="Q697" s="54"/>
      <c r="R697" s="54">
        <f>Data5[[#This Row],[PERSOANE ÎNSCRISE ÎN LISTELE ELECTORALE (TURUL 1)            ]]+Data5[[#This Row],[PERSOANE ÎNSCRISE ÎN LISTELE ELECTORALE (TURUL AL 2-LEA)]]</f>
        <v>32211</v>
      </c>
      <c r="S697" s="54">
        <f>Data5[[#This Row],[PERSOANE CARE AU PARTICIPAT LA VOT (TURUL 1)]]+Data5[[#This Row],[PERSOANE CARE AU PARTICIPAT LA VOT  (TURUL AL 2-LEA)]]</f>
        <v>13831</v>
      </c>
      <c r="T697" s="41">
        <f>Data5[[#This Row],[TOTAL CHELTUIELI LEI]]/Data5[[#This Row],[NUMĂRUL PERSOANELOR ÎNSCRISE ÎN LISTELE ELECTORALE]]</f>
        <v>1.2738195026543728</v>
      </c>
      <c r="U697" s="41">
        <f>Data5[[#This Row],[TOTAL CHELTUIELI EURO]]/Data5[[#This Row],[NUMĂRUL PERSOANELOR ÎNSCRISE ÎN LISTELE ELECTORALE]]</f>
        <v>0.26318041004408438</v>
      </c>
      <c r="V697" s="41">
        <f>Data5[[#This Row],[TOTAL CHELTUIELI LEI]]/Data5[[#This Row],[NUMĂRUL PERSOANELOR CARE AU PARTICIPAT LA VOT]]</f>
        <v>2.9665967753596991</v>
      </c>
      <c r="W697" s="41">
        <f>Data5[[#This Row],[TOTAL CHELTUIELI EURO]]/Data5[[#This Row],[NUMĂRUL PERSOANELOR CARE AU PARTICIPAT LA VOT]]</f>
        <v>0.61292055440170645</v>
      </c>
      <c r="X697" s="43">
        <v>4.8400999999999996</v>
      </c>
      <c r="Y697" s="114" t="s">
        <v>2894</v>
      </c>
      <c r="Z697" s="44">
        <v>1</v>
      </c>
      <c r="AA697" s="115" t="s">
        <v>3105</v>
      </c>
      <c r="AB697" s="44">
        <v>0</v>
      </c>
      <c r="AC697" s="45"/>
    </row>
    <row r="698" spans="1:29" ht="12" customHeight="1" x14ac:dyDescent="0.2">
      <c r="A698" s="37">
        <v>697</v>
      </c>
      <c r="B698" s="38" t="s">
        <v>15</v>
      </c>
      <c r="C698" s="39" t="s">
        <v>3006</v>
      </c>
      <c r="D698" s="40">
        <v>44101</v>
      </c>
      <c r="E698" s="38">
        <v>1</v>
      </c>
      <c r="F698" s="38"/>
      <c r="G698" s="38" t="s">
        <v>2</v>
      </c>
      <c r="H698" s="38" t="s">
        <v>2</v>
      </c>
      <c r="I698" s="57">
        <v>3200</v>
      </c>
      <c r="J698" s="57">
        <v>28672</v>
      </c>
      <c r="K698" s="57">
        <v>0</v>
      </c>
      <c r="L698" s="41">
        <f>SUM(Data5[[#This Row],[CHELTUIELI DE PERSONAL LEI]:[CHELTUIELI DE CAPITAL (ACTIVE NEFINANCIARE ) LEI]])</f>
        <v>31872</v>
      </c>
      <c r="M698" s="41">
        <f>Data5[[#This Row],[TOTAL CHELTUIELI LEI]]/Data5[[#This Row],[CURS VALUTAR EURO BNR 22 07 2020]]</f>
        <v>6584.9879134728626</v>
      </c>
      <c r="N698" s="49">
        <v>8947</v>
      </c>
      <c r="O698" s="54"/>
      <c r="P698" s="54">
        <v>6110</v>
      </c>
      <c r="Q698" s="54"/>
      <c r="R698" s="54">
        <f>Data5[[#This Row],[PERSOANE ÎNSCRISE ÎN LISTELE ELECTORALE (TURUL 1)            ]]+Data5[[#This Row],[PERSOANE ÎNSCRISE ÎN LISTELE ELECTORALE (TURUL AL 2-LEA)]]</f>
        <v>8947</v>
      </c>
      <c r="S698" s="54">
        <f>Data5[[#This Row],[PERSOANE CARE AU PARTICIPAT LA VOT (TURUL 1)]]+Data5[[#This Row],[PERSOANE CARE AU PARTICIPAT LA VOT  (TURUL AL 2-LEA)]]</f>
        <v>6110</v>
      </c>
      <c r="T698" s="41">
        <f>Data5[[#This Row],[TOTAL CHELTUIELI LEI]]/Data5[[#This Row],[NUMĂRUL PERSOANELOR ÎNSCRISE ÎN LISTELE ELECTORALE]]</f>
        <v>3.5623113892925002</v>
      </c>
      <c r="U698" s="41">
        <f>Data5[[#This Row],[TOTAL CHELTUIELI EURO]]/Data5[[#This Row],[NUMĂRUL PERSOANELOR ÎNSCRISE ÎN LISTELE ELECTORALE]]</f>
        <v>0.73599954325168915</v>
      </c>
      <c r="V698" s="41">
        <f>Data5[[#This Row],[TOTAL CHELTUIELI LEI]]/Data5[[#This Row],[NUMĂRUL PERSOANELOR CARE AU PARTICIPAT LA VOT]]</f>
        <v>5.216366612111293</v>
      </c>
      <c r="W698" s="41">
        <f>Data5[[#This Row],[TOTAL CHELTUIELI EURO]]/Data5[[#This Row],[NUMĂRUL PERSOANELOR CARE AU PARTICIPAT LA VOT]]</f>
        <v>1.0777394293736273</v>
      </c>
      <c r="X698" s="43">
        <v>4.8400999999999996</v>
      </c>
      <c r="Y698" s="114" t="s">
        <v>2884</v>
      </c>
      <c r="Z698" s="44">
        <v>3</v>
      </c>
      <c r="AA698" s="115" t="s">
        <v>3105</v>
      </c>
      <c r="AB698" s="44">
        <v>0</v>
      </c>
      <c r="AC698" s="45"/>
    </row>
    <row r="699" spans="1:29" ht="12" customHeight="1" x14ac:dyDescent="0.2">
      <c r="A699" s="37">
        <v>698</v>
      </c>
      <c r="B699" s="38" t="s">
        <v>15</v>
      </c>
      <c r="C699" s="39" t="s">
        <v>3007</v>
      </c>
      <c r="D699" s="40">
        <v>44101</v>
      </c>
      <c r="E699" s="38">
        <v>1</v>
      </c>
      <c r="F699" s="38"/>
      <c r="G699" s="38" t="s">
        <v>2</v>
      </c>
      <c r="H699" s="38" t="s">
        <v>2</v>
      </c>
      <c r="I699" s="57">
        <v>7328</v>
      </c>
      <c r="J699" s="57">
        <v>28935</v>
      </c>
      <c r="K699" s="57">
        <v>0</v>
      </c>
      <c r="L699" s="41">
        <f>SUM(Data5[[#This Row],[CHELTUIELI DE PERSONAL LEI]:[CHELTUIELI DE CAPITAL (ACTIVE NEFINANCIARE ) LEI]])</f>
        <v>36263</v>
      </c>
      <c r="M699" s="41">
        <f>Data5[[#This Row],[TOTAL CHELTUIELI LEI]]/Data5[[#This Row],[CURS VALUTAR EURO BNR 22 07 2020]]</f>
        <v>7492.2005743682985</v>
      </c>
      <c r="N699" s="49">
        <v>6262</v>
      </c>
      <c r="O699" s="54"/>
      <c r="P699" s="54">
        <v>3584</v>
      </c>
      <c r="Q699" s="54"/>
      <c r="R699" s="54">
        <f>Data5[[#This Row],[PERSOANE ÎNSCRISE ÎN LISTELE ELECTORALE (TURUL 1)            ]]+Data5[[#This Row],[PERSOANE ÎNSCRISE ÎN LISTELE ELECTORALE (TURUL AL 2-LEA)]]</f>
        <v>6262</v>
      </c>
      <c r="S699" s="54">
        <f>Data5[[#This Row],[PERSOANE CARE AU PARTICIPAT LA VOT (TURUL 1)]]+Data5[[#This Row],[PERSOANE CARE AU PARTICIPAT LA VOT  (TURUL AL 2-LEA)]]</f>
        <v>3584</v>
      </c>
      <c r="T699" s="41">
        <f>Data5[[#This Row],[TOTAL CHELTUIELI LEI]]/Data5[[#This Row],[NUMĂRUL PERSOANELOR ÎNSCRISE ÎN LISTELE ELECTORALE]]</f>
        <v>5.7909613541999363</v>
      </c>
      <c r="U699" s="41">
        <f>Data5[[#This Row],[TOTAL CHELTUIELI EURO]]/Data5[[#This Row],[NUMĂRUL PERSOANELOR ÎNSCRISE ÎN LISTELE ELECTORALE]]</f>
        <v>1.1964548984938197</v>
      </c>
      <c r="V699" s="41">
        <f>Data5[[#This Row],[TOTAL CHELTUIELI LEI]]/Data5[[#This Row],[NUMĂRUL PERSOANELOR CARE AU PARTICIPAT LA VOT]]</f>
        <v>10.118024553571429</v>
      </c>
      <c r="W699" s="41">
        <f>Data5[[#This Row],[TOTAL CHELTUIELI EURO]]/Data5[[#This Row],[NUMĂRUL PERSOANELOR CARE AU PARTICIPAT LA VOT]]</f>
        <v>2.0904577495447261</v>
      </c>
      <c r="X699" s="43">
        <v>4.8400999999999996</v>
      </c>
      <c r="Y699" s="114" t="s">
        <v>2892</v>
      </c>
      <c r="Z699" s="44">
        <v>5</v>
      </c>
      <c r="AA699" s="115" t="s">
        <v>3107</v>
      </c>
      <c r="AB699" s="44">
        <v>1</v>
      </c>
      <c r="AC699" s="45"/>
    </row>
    <row r="700" spans="1:29" ht="12" customHeight="1" x14ac:dyDescent="0.2">
      <c r="A700" s="37">
        <v>699</v>
      </c>
      <c r="B700" s="38" t="s">
        <v>15</v>
      </c>
      <c r="C700" s="39" t="s">
        <v>3008</v>
      </c>
      <c r="D700" s="40">
        <v>44101</v>
      </c>
      <c r="E700" s="38">
        <v>1</v>
      </c>
      <c r="F700" s="38"/>
      <c r="G700" s="38" t="s">
        <v>2</v>
      </c>
      <c r="H700" s="38" t="s">
        <v>2</v>
      </c>
      <c r="I700" s="57">
        <v>1680</v>
      </c>
      <c r="J700" s="57">
        <v>7814.17</v>
      </c>
      <c r="K700" s="57">
        <v>0</v>
      </c>
      <c r="L700" s="41">
        <f>SUM(Data5[[#This Row],[CHELTUIELI DE PERSONAL LEI]:[CHELTUIELI DE CAPITAL (ACTIVE NEFINANCIARE ) LEI]])</f>
        <v>9494.17</v>
      </c>
      <c r="M700" s="41">
        <f>Data5[[#This Row],[TOTAL CHELTUIELI LEI]]/Data5[[#This Row],[CURS VALUTAR EURO BNR 22 07 2020]]</f>
        <v>1961.5648437015766</v>
      </c>
      <c r="N700" s="49">
        <v>5835</v>
      </c>
      <c r="O700" s="54"/>
      <c r="P700" s="54">
        <v>3840</v>
      </c>
      <c r="Q700" s="54"/>
      <c r="R700" s="54">
        <f>Data5[[#This Row],[PERSOANE ÎNSCRISE ÎN LISTELE ELECTORALE (TURUL 1)            ]]+Data5[[#This Row],[PERSOANE ÎNSCRISE ÎN LISTELE ELECTORALE (TURUL AL 2-LEA)]]</f>
        <v>5835</v>
      </c>
      <c r="S700" s="54">
        <f>Data5[[#This Row],[PERSOANE CARE AU PARTICIPAT LA VOT (TURUL 1)]]+Data5[[#This Row],[PERSOANE CARE AU PARTICIPAT LA VOT  (TURUL AL 2-LEA)]]</f>
        <v>3840</v>
      </c>
      <c r="T700" s="41">
        <f>Data5[[#This Row],[TOTAL CHELTUIELI LEI]]/Data5[[#This Row],[NUMĂRUL PERSOANELOR ÎNSCRISE ÎN LISTELE ELECTORALE]]</f>
        <v>1.6271071122536418</v>
      </c>
      <c r="U700" s="41">
        <f>Data5[[#This Row],[TOTAL CHELTUIELI EURO]]/Data5[[#This Row],[NUMĂRUL PERSOANELOR ÎNSCRISE ÎN LISTELE ELECTORALE]]</f>
        <v>0.33617220971749384</v>
      </c>
      <c r="V700" s="41">
        <f>Data5[[#This Row],[TOTAL CHELTUIELI LEI]]/Data5[[#This Row],[NUMĂRUL PERSOANELOR CARE AU PARTICIPAT LA VOT]]</f>
        <v>2.4724401041666666</v>
      </c>
      <c r="W700" s="41">
        <f>Data5[[#This Row],[TOTAL CHELTUIELI EURO]]/Data5[[#This Row],[NUMĂRUL PERSOANELOR CARE AU PARTICIPAT LA VOT]]</f>
        <v>0.51082417804728553</v>
      </c>
      <c r="X700" s="43">
        <v>4.8400999999999996</v>
      </c>
      <c r="Y700" s="114" t="s">
        <v>2894</v>
      </c>
      <c r="Z700" s="44">
        <v>1</v>
      </c>
      <c r="AA700" s="115" t="s">
        <v>3105</v>
      </c>
      <c r="AB700" s="44">
        <v>0</v>
      </c>
      <c r="AC700" s="45"/>
    </row>
    <row r="701" spans="1:29" ht="12" customHeight="1" x14ac:dyDescent="0.2">
      <c r="A701" s="37">
        <v>700</v>
      </c>
      <c r="B701" s="38" t="s">
        <v>15</v>
      </c>
      <c r="C701" s="39" t="s">
        <v>1579</v>
      </c>
      <c r="D701" s="40">
        <v>44101</v>
      </c>
      <c r="E701" s="38">
        <v>1</v>
      </c>
      <c r="F701" s="38"/>
      <c r="G701" s="38" t="s">
        <v>2</v>
      </c>
      <c r="H701" s="38" t="s">
        <v>2</v>
      </c>
      <c r="I701" s="57">
        <v>0</v>
      </c>
      <c r="J701" s="57">
        <v>14594</v>
      </c>
      <c r="K701" s="57">
        <v>0</v>
      </c>
      <c r="L701" s="41">
        <f>SUM(Data5[[#This Row],[CHELTUIELI DE PERSONAL LEI]:[CHELTUIELI DE CAPITAL (ACTIVE NEFINANCIARE ) LEI]])</f>
        <v>14594</v>
      </c>
      <c r="M701" s="41">
        <f>Data5[[#This Row],[TOTAL CHELTUIELI LEI]]/Data5[[#This Row],[CURS VALUTAR EURO BNR 22 07 2020]]</f>
        <v>3015.2269581207001</v>
      </c>
      <c r="N701" s="49">
        <v>1837</v>
      </c>
      <c r="O701" s="54"/>
      <c r="P701" s="54">
        <v>1148</v>
      </c>
      <c r="Q701" s="54"/>
      <c r="R701" s="54">
        <f>Data5[[#This Row],[PERSOANE ÎNSCRISE ÎN LISTELE ELECTORALE (TURUL 1)            ]]+Data5[[#This Row],[PERSOANE ÎNSCRISE ÎN LISTELE ELECTORALE (TURUL AL 2-LEA)]]</f>
        <v>1837</v>
      </c>
      <c r="S701" s="54">
        <f>Data5[[#This Row],[PERSOANE CARE AU PARTICIPAT LA VOT (TURUL 1)]]+Data5[[#This Row],[PERSOANE CARE AU PARTICIPAT LA VOT  (TURUL AL 2-LEA)]]</f>
        <v>1148</v>
      </c>
      <c r="T701" s="41">
        <f>Data5[[#This Row],[TOTAL CHELTUIELI LEI]]/Data5[[#This Row],[NUMĂRUL PERSOANELOR ÎNSCRISE ÎN LISTELE ELECTORALE]]</f>
        <v>7.9444746869896568</v>
      </c>
      <c r="U701" s="41">
        <f>Data5[[#This Row],[TOTAL CHELTUIELI EURO]]/Data5[[#This Row],[NUMĂRUL PERSOANELOR ÎNSCRISE ÎN LISTELE ELECTORALE]]</f>
        <v>1.641386476930158</v>
      </c>
      <c r="V701" s="41">
        <f>Data5[[#This Row],[TOTAL CHELTUIELI LEI]]/Data5[[#This Row],[NUMĂRUL PERSOANELOR CARE AU PARTICIPAT LA VOT]]</f>
        <v>12.712543554006968</v>
      </c>
      <c r="W701" s="41">
        <f>Data5[[#This Row],[TOTAL CHELTUIELI EURO]]/Data5[[#This Row],[NUMĂRUL PERSOANELOR CARE AU PARTICIPAT LA VOT]]</f>
        <v>2.6265043189204706</v>
      </c>
      <c r="X701" s="43">
        <v>4.8400999999999996</v>
      </c>
      <c r="Y701" s="114" t="s">
        <v>2886</v>
      </c>
      <c r="Z701" s="44">
        <v>7</v>
      </c>
      <c r="AA701" s="115" t="s">
        <v>3107</v>
      </c>
      <c r="AB701" s="44">
        <v>1</v>
      </c>
      <c r="AC701" s="45"/>
    </row>
    <row r="702" spans="1:29" ht="12" customHeight="1" x14ac:dyDescent="0.2">
      <c r="A702" s="37">
        <v>701</v>
      </c>
      <c r="B702" s="38" t="s">
        <v>15</v>
      </c>
      <c r="C702" s="39" t="s">
        <v>1580</v>
      </c>
      <c r="D702" s="40">
        <v>44101</v>
      </c>
      <c r="E702" s="38">
        <v>1</v>
      </c>
      <c r="F702" s="38"/>
      <c r="G702" s="38" t="s">
        <v>2</v>
      </c>
      <c r="H702" s="38" t="s">
        <v>2</v>
      </c>
      <c r="I702" s="57">
        <v>19802.28</v>
      </c>
      <c r="J702" s="57">
        <v>8347</v>
      </c>
      <c r="K702" s="57">
        <v>0</v>
      </c>
      <c r="L702" s="41">
        <f>SUM(Data5[[#This Row],[CHELTUIELI DE PERSONAL LEI]:[CHELTUIELI DE CAPITAL (ACTIVE NEFINANCIARE ) LEI]])</f>
        <v>28149.279999999999</v>
      </c>
      <c r="M702" s="41">
        <f>Data5[[#This Row],[TOTAL CHELTUIELI LEI]]/Data5[[#This Row],[CURS VALUTAR EURO BNR 22 07 2020]]</f>
        <v>5815.8467800252065</v>
      </c>
      <c r="N702" s="49">
        <v>1982</v>
      </c>
      <c r="O702" s="54"/>
      <c r="P702" s="54">
        <v>1673</v>
      </c>
      <c r="Q702" s="54"/>
      <c r="R702" s="54">
        <f>Data5[[#This Row],[PERSOANE ÎNSCRISE ÎN LISTELE ELECTORALE (TURUL 1)            ]]+Data5[[#This Row],[PERSOANE ÎNSCRISE ÎN LISTELE ELECTORALE (TURUL AL 2-LEA)]]</f>
        <v>1982</v>
      </c>
      <c r="S702" s="54">
        <f>Data5[[#This Row],[PERSOANE CARE AU PARTICIPAT LA VOT (TURUL 1)]]+Data5[[#This Row],[PERSOANE CARE AU PARTICIPAT LA VOT  (TURUL AL 2-LEA)]]</f>
        <v>1673</v>
      </c>
      <c r="T702" s="41">
        <f>Data5[[#This Row],[TOTAL CHELTUIELI LEI]]/Data5[[#This Row],[NUMĂRUL PERSOANELOR ÎNSCRISE ÎN LISTELE ELECTORALE]]</f>
        <v>14.202462159434914</v>
      </c>
      <c r="U702" s="41">
        <f>Data5[[#This Row],[TOTAL CHELTUIELI EURO]]/Data5[[#This Row],[NUMĂRUL PERSOANELOR ÎNSCRISE ÎN LISTELE ELECTORALE]]</f>
        <v>2.9343323814456137</v>
      </c>
      <c r="V702" s="41">
        <f>Data5[[#This Row],[TOTAL CHELTUIELI LEI]]/Data5[[#This Row],[NUMĂRUL PERSOANELOR CARE AU PARTICIPAT LA VOT]]</f>
        <v>16.825630603705918</v>
      </c>
      <c r="W702" s="41">
        <f>Data5[[#This Row],[TOTAL CHELTUIELI EURO]]/Data5[[#This Row],[NUMĂRUL PERSOANELOR CARE AU PARTICIPAT LA VOT]]</f>
        <v>3.4762981351017372</v>
      </c>
      <c r="X702" s="43">
        <v>4.8400999999999996</v>
      </c>
      <c r="Y702" s="114" t="s">
        <v>2885</v>
      </c>
      <c r="Z702" s="44">
        <v>14</v>
      </c>
      <c r="AA702" s="115" t="s">
        <v>3108</v>
      </c>
      <c r="AB702" s="44">
        <v>2</v>
      </c>
      <c r="AC702" s="45"/>
    </row>
    <row r="703" spans="1:29" ht="12" customHeight="1" x14ac:dyDescent="0.2">
      <c r="A703" s="37">
        <v>702</v>
      </c>
      <c r="B703" s="38" t="s">
        <v>15</v>
      </c>
      <c r="C703" s="39" t="s">
        <v>1581</v>
      </c>
      <c r="D703" s="40">
        <v>44101</v>
      </c>
      <c r="E703" s="38">
        <v>1</v>
      </c>
      <c r="F703" s="38"/>
      <c r="G703" s="38" t="s">
        <v>2</v>
      </c>
      <c r="H703" s="38" t="s">
        <v>2</v>
      </c>
      <c r="I703" s="57">
        <v>6960</v>
      </c>
      <c r="J703" s="57">
        <v>5709</v>
      </c>
      <c r="K703" s="57">
        <v>0</v>
      </c>
      <c r="L703" s="41">
        <f>SUM(Data5[[#This Row],[CHELTUIELI DE PERSONAL LEI]:[CHELTUIELI DE CAPITAL (ACTIVE NEFINANCIARE ) LEI]])</f>
        <v>12669</v>
      </c>
      <c r="M703" s="41">
        <f>Data5[[#This Row],[TOTAL CHELTUIELI LEI]]/Data5[[#This Row],[CURS VALUTAR EURO BNR 22 07 2020]]</f>
        <v>2617.5079027292827</v>
      </c>
      <c r="N703" s="49">
        <v>1266</v>
      </c>
      <c r="O703" s="54"/>
      <c r="P703" s="54">
        <v>1019</v>
      </c>
      <c r="Q703" s="54"/>
      <c r="R703" s="54">
        <f>Data5[[#This Row],[PERSOANE ÎNSCRISE ÎN LISTELE ELECTORALE (TURUL 1)            ]]+Data5[[#This Row],[PERSOANE ÎNSCRISE ÎN LISTELE ELECTORALE (TURUL AL 2-LEA)]]</f>
        <v>1266</v>
      </c>
      <c r="S703" s="54">
        <f>Data5[[#This Row],[PERSOANE CARE AU PARTICIPAT LA VOT (TURUL 1)]]+Data5[[#This Row],[PERSOANE CARE AU PARTICIPAT LA VOT  (TURUL AL 2-LEA)]]</f>
        <v>1019</v>
      </c>
      <c r="T703" s="41">
        <f>Data5[[#This Row],[TOTAL CHELTUIELI LEI]]/Data5[[#This Row],[NUMĂRUL PERSOANELOR ÎNSCRISE ÎN LISTELE ELECTORALE]]</f>
        <v>10.007109004739336</v>
      </c>
      <c r="U703" s="41">
        <f>Data5[[#This Row],[TOTAL CHELTUIELI EURO]]/Data5[[#This Row],[NUMĂRUL PERSOANELOR ÎNSCRISE ÎN LISTELE ELECTORALE]]</f>
        <v>2.0675417873059105</v>
      </c>
      <c r="V703" s="41">
        <f>Data5[[#This Row],[TOTAL CHELTUIELI LEI]]/Data5[[#This Row],[NUMĂRUL PERSOANELOR CARE AU PARTICIPAT LA VOT]]</f>
        <v>12.432777232580962</v>
      </c>
      <c r="W703" s="41">
        <f>Data5[[#This Row],[TOTAL CHELTUIELI EURO]]/Data5[[#This Row],[NUMĂRUL PERSOANELOR CARE AU PARTICIPAT LA VOT]]</f>
        <v>2.5687025541994926</v>
      </c>
      <c r="X703" s="43">
        <v>4.8400999999999996</v>
      </c>
      <c r="Y703" s="114" t="s">
        <v>2898</v>
      </c>
      <c r="Z703" s="44">
        <v>10</v>
      </c>
      <c r="AA703" s="115" t="s">
        <v>3108</v>
      </c>
      <c r="AB703" s="44">
        <v>2</v>
      </c>
      <c r="AC703" s="45"/>
    </row>
    <row r="704" spans="1:29" ht="12" customHeight="1" x14ac:dyDescent="0.2">
      <c r="A704" s="37">
        <v>703</v>
      </c>
      <c r="B704" s="38" t="s">
        <v>15</v>
      </c>
      <c r="C704" s="39" t="s">
        <v>1582</v>
      </c>
      <c r="D704" s="40">
        <v>44101</v>
      </c>
      <c r="E704" s="38">
        <v>1</v>
      </c>
      <c r="F704" s="38"/>
      <c r="G704" s="38" t="s">
        <v>2</v>
      </c>
      <c r="H704" s="38" t="s">
        <v>2</v>
      </c>
      <c r="I704" s="57">
        <v>2500</v>
      </c>
      <c r="J704" s="57">
        <v>6349</v>
      </c>
      <c r="K704" s="57">
        <v>0</v>
      </c>
      <c r="L704" s="41">
        <f>SUM(Data5[[#This Row],[CHELTUIELI DE PERSONAL LEI]:[CHELTUIELI DE CAPITAL (ACTIVE NEFINANCIARE ) LEI]])</f>
        <v>8849</v>
      </c>
      <c r="M704" s="41">
        <f>Data5[[#This Row],[TOTAL CHELTUIELI LEI]]/Data5[[#This Row],[CURS VALUTAR EURO BNR 22 07 2020]]</f>
        <v>1828.2680109915086</v>
      </c>
      <c r="N704" s="49">
        <v>3579</v>
      </c>
      <c r="O704" s="54"/>
      <c r="P704" s="54">
        <v>2503</v>
      </c>
      <c r="Q704" s="54"/>
      <c r="R704" s="54">
        <f>Data5[[#This Row],[PERSOANE ÎNSCRISE ÎN LISTELE ELECTORALE (TURUL 1)            ]]+Data5[[#This Row],[PERSOANE ÎNSCRISE ÎN LISTELE ELECTORALE (TURUL AL 2-LEA)]]</f>
        <v>3579</v>
      </c>
      <c r="S704" s="54">
        <f>Data5[[#This Row],[PERSOANE CARE AU PARTICIPAT LA VOT (TURUL 1)]]+Data5[[#This Row],[PERSOANE CARE AU PARTICIPAT LA VOT  (TURUL AL 2-LEA)]]</f>
        <v>2503</v>
      </c>
      <c r="T704" s="41">
        <f>Data5[[#This Row],[TOTAL CHELTUIELI LEI]]/Data5[[#This Row],[NUMĂRUL PERSOANELOR ÎNSCRISE ÎN LISTELE ELECTORALE]]</f>
        <v>2.4724783459066777</v>
      </c>
      <c r="U704" s="41">
        <f>Data5[[#This Row],[TOTAL CHELTUIELI EURO]]/Data5[[#This Row],[NUMĂRUL PERSOANELOR ÎNSCRISE ÎN LISTELE ELECTORALE]]</f>
        <v>0.51083207906999406</v>
      </c>
      <c r="V704" s="41">
        <f>Data5[[#This Row],[TOTAL CHELTUIELI LEI]]/Data5[[#This Row],[NUMĂRUL PERSOANELOR CARE AU PARTICIPAT LA VOT]]</f>
        <v>3.5353575709149023</v>
      </c>
      <c r="W704" s="41">
        <f>Data5[[#This Row],[TOTAL CHELTUIELI EURO]]/Data5[[#This Row],[NUMĂRUL PERSOANELOR CARE AU PARTICIPAT LA VOT]]</f>
        <v>0.73043068757151763</v>
      </c>
      <c r="X704" s="43">
        <v>4.8400999999999996</v>
      </c>
      <c r="Y704" s="114" t="s">
        <v>2891</v>
      </c>
      <c r="Z704" s="44">
        <v>2</v>
      </c>
      <c r="AA704" s="115" t="s">
        <v>3105</v>
      </c>
      <c r="AB704" s="44">
        <v>0</v>
      </c>
      <c r="AC704" s="45"/>
    </row>
    <row r="705" spans="1:29" ht="12" customHeight="1" x14ac:dyDescent="0.2">
      <c r="A705" s="37">
        <v>704</v>
      </c>
      <c r="B705" s="38" t="s">
        <v>15</v>
      </c>
      <c r="C705" s="39" t="s">
        <v>1583</v>
      </c>
      <c r="D705" s="40">
        <v>44101</v>
      </c>
      <c r="E705" s="38">
        <v>1</v>
      </c>
      <c r="F705" s="38"/>
      <c r="G705" s="38" t="s">
        <v>2</v>
      </c>
      <c r="H705" s="38" t="s">
        <v>2</v>
      </c>
      <c r="I705" s="57">
        <v>7110</v>
      </c>
      <c r="J705" s="57">
        <v>14120.31</v>
      </c>
      <c r="K705" s="57">
        <v>0</v>
      </c>
      <c r="L705" s="41">
        <f>SUM(Data5[[#This Row],[CHELTUIELI DE PERSONAL LEI]:[CHELTUIELI DE CAPITAL (ACTIVE NEFINANCIARE ) LEI]])</f>
        <v>21230.309999999998</v>
      </c>
      <c r="M705" s="41">
        <f>Data5[[#This Row],[TOTAL CHELTUIELI LEI]]/Data5[[#This Row],[CURS VALUTAR EURO BNR 22 07 2020]]</f>
        <v>4386.3370591516705</v>
      </c>
      <c r="N705" s="49">
        <v>7261</v>
      </c>
      <c r="O705" s="54"/>
      <c r="P705" s="54">
        <v>3694</v>
      </c>
      <c r="Q705" s="54"/>
      <c r="R705" s="54">
        <f>Data5[[#This Row],[PERSOANE ÎNSCRISE ÎN LISTELE ELECTORALE (TURUL 1)            ]]+Data5[[#This Row],[PERSOANE ÎNSCRISE ÎN LISTELE ELECTORALE (TURUL AL 2-LEA)]]</f>
        <v>7261</v>
      </c>
      <c r="S705" s="54">
        <f>Data5[[#This Row],[PERSOANE CARE AU PARTICIPAT LA VOT (TURUL 1)]]+Data5[[#This Row],[PERSOANE CARE AU PARTICIPAT LA VOT  (TURUL AL 2-LEA)]]</f>
        <v>3694</v>
      </c>
      <c r="T705" s="41">
        <f>Data5[[#This Row],[TOTAL CHELTUIELI LEI]]/Data5[[#This Row],[NUMĂRUL PERSOANELOR ÎNSCRISE ÎN LISTELE ELECTORALE]]</f>
        <v>2.9238823853463707</v>
      </c>
      <c r="U705" s="41">
        <f>Data5[[#This Row],[TOTAL CHELTUIELI EURO]]/Data5[[#This Row],[NUMĂRUL PERSOANELOR ÎNSCRISE ÎN LISTELE ELECTORALE]]</f>
        <v>0.60409544954574723</v>
      </c>
      <c r="V705" s="41">
        <f>Data5[[#This Row],[TOTAL CHELTUIELI LEI]]/Data5[[#This Row],[NUMĂRUL PERSOANELOR CARE AU PARTICIPAT LA VOT]]</f>
        <v>5.7472414726583647</v>
      </c>
      <c r="W705" s="41">
        <f>Data5[[#This Row],[TOTAL CHELTUIELI EURO]]/Data5[[#This Row],[NUMĂRUL PERSOANELOR CARE AU PARTICIPAT LA VOT]]</f>
        <v>1.1874220517465268</v>
      </c>
      <c r="X705" s="43">
        <v>4.8400999999999996</v>
      </c>
      <c r="Y705" s="114" t="s">
        <v>2891</v>
      </c>
      <c r="Z705" s="44">
        <v>2</v>
      </c>
      <c r="AA705" s="115" t="s">
        <v>3105</v>
      </c>
      <c r="AB705" s="44">
        <v>0</v>
      </c>
      <c r="AC705" s="45"/>
    </row>
    <row r="706" spans="1:29" ht="12" customHeight="1" x14ac:dyDescent="0.2">
      <c r="A706" s="37">
        <v>705</v>
      </c>
      <c r="B706" s="38" t="s">
        <v>15</v>
      </c>
      <c r="C706" s="39" t="s">
        <v>1584</v>
      </c>
      <c r="D706" s="40">
        <v>44101</v>
      </c>
      <c r="E706" s="38">
        <v>1</v>
      </c>
      <c r="F706" s="38"/>
      <c r="G706" s="38" t="s">
        <v>2</v>
      </c>
      <c r="H706" s="38" t="s">
        <v>2</v>
      </c>
      <c r="I706" s="57">
        <v>3427</v>
      </c>
      <c r="J706" s="57">
        <v>8000</v>
      </c>
      <c r="K706" s="57">
        <v>0</v>
      </c>
      <c r="L706" s="41">
        <f>SUM(Data5[[#This Row],[CHELTUIELI DE PERSONAL LEI]:[CHELTUIELI DE CAPITAL (ACTIVE NEFINANCIARE ) LEI]])</f>
        <v>11427</v>
      </c>
      <c r="M706" s="41">
        <f>Data5[[#This Row],[TOTAL CHELTUIELI LEI]]/Data5[[#This Row],[CURS VALUTAR EURO BNR 22 07 2020]]</f>
        <v>2360.9016342637551</v>
      </c>
      <c r="N706" s="49">
        <v>1984</v>
      </c>
      <c r="O706" s="54"/>
      <c r="P706" s="54">
        <v>863</v>
      </c>
      <c r="Q706" s="54"/>
      <c r="R706" s="54">
        <f>Data5[[#This Row],[PERSOANE ÎNSCRISE ÎN LISTELE ELECTORALE (TURUL 1)            ]]+Data5[[#This Row],[PERSOANE ÎNSCRISE ÎN LISTELE ELECTORALE (TURUL AL 2-LEA)]]</f>
        <v>1984</v>
      </c>
      <c r="S706" s="54">
        <f>Data5[[#This Row],[PERSOANE CARE AU PARTICIPAT LA VOT (TURUL 1)]]+Data5[[#This Row],[PERSOANE CARE AU PARTICIPAT LA VOT  (TURUL AL 2-LEA)]]</f>
        <v>863</v>
      </c>
      <c r="T706" s="41">
        <f>Data5[[#This Row],[TOTAL CHELTUIELI LEI]]/Data5[[#This Row],[NUMĂRUL PERSOANELOR ÎNSCRISE ÎN LISTELE ELECTORALE]]</f>
        <v>5.759576612903226</v>
      </c>
      <c r="U706" s="41">
        <f>Data5[[#This Row],[TOTAL CHELTUIELI EURO]]/Data5[[#This Row],[NUMĂRUL PERSOANELOR ÎNSCRISE ÎN LISTELE ELECTORALE]]</f>
        <v>1.189970581786167</v>
      </c>
      <c r="V706" s="41">
        <f>Data5[[#This Row],[TOTAL CHELTUIELI LEI]]/Data5[[#This Row],[NUMĂRUL PERSOANELOR CARE AU PARTICIPAT LA VOT]]</f>
        <v>13.241019698725376</v>
      </c>
      <c r="W706" s="41">
        <f>Data5[[#This Row],[TOTAL CHELTUIELI EURO]]/Data5[[#This Row],[NUMĂRUL PERSOANELOR CARE AU PARTICIPAT LA VOT]]</f>
        <v>2.7356913490889401</v>
      </c>
      <c r="X706" s="43">
        <v>4.8400999999999996</v>
      </c>
      <c r="Y706" s="114" t="s">
        <v>2892</v>
      </c>
      <c r="Z706" s="44">
        <v>5</v>
      </c>
      <c r="AA706" s="115" t="s">
        <v>3107</v>
      </c>
      <c r="AB706" s="44">
        <v>1</v>
      </c>
      <c r="AC706" s="45"/>
    </row>
    <row r="707" spans="1:29" ht="12" customHeight="1" x14ac:dyDescent="0.2">
      <c r="A707" s="37">
        <v>706</v>
      </c>
      <c r="B707" s="38" t="s">
        <v>15</v>
      </c>
      <c r="C707" s="39" t="s">
        <v>1585</v>
      </c>
      <c r="D707" s="40">
        <v>44101</v>
      </c>
      <c r="E707" s="38">
        <v>1</v>
      </c>
      <c r="F707" s="38"/>
      <c r="G707" s="38" t="s">
        <v>2</v>
      </c>
      <c r="H707" s="38" t="s">
        <v>2</v>
      </c>
      <c r="I707" s="57">
        <v>600</v>
      </c>
      <c r="J707" s="57">
        <v>3708</v>
      </c>
      <c r="K707" s="57">
        <v>0</v>
      </c>
      <c r="L707" s="41">
        <f>SUM(Data5[[#This Row],[CHELTUIELI DE PERSONAL LEI]:[CHELTUIELI DE CAPITAL (ACTIVE NEFINANCIARE ) LEI]])</f>
        <v>4308</v>
      </c>
      <c r="M707" s="41">
        <f>Data5[[#This Row],[TOTAL CHELTUIELI LEI]]/Data5[[#This Row],[CURS VALUTAR EURO BNR 22 07 2020]]</f>
        <v>890.06425487076717</v>
      </c>
      <c r="N707" s="49">
        <v>817</v>
      </c>
      <c r="O707" s="54"/>
      <c r="P707" s="54">
        <v>703</v>
      </c>
      <c r="Q707" s="54"/>
      <c r="R707" s="54">
        <f>Data5[[#This Row],[PERSOANE ÎNSCRISE ÎN LISTELE ELECTORALE (TURUL 1)            ]]+Data5[[#This Row],[PERSOANE ÎNSCRISE ÎN LISTELE ELECTORALE (TURUL AL 2-LEA)]]</f>
        <v>817</v>
      </c>
      <c r="S707" s="54">
        <f>Data5[[#This Row],[PERSOANE CARE AU PARTICIPAT LA VOT (TURUL 1)]]+Data5[[#This Row],[PERSOANE CARE AU PARTICIPAT LA VOT  (TURUL AL 2-LEA)]]</f>
        <v>703</v>
      </c>
      <c r="T707" s="41">
        <f>Data5[[#This Row],[TOTAL CHELTUIELI LEI]]/Data5[[#This Row],[NUMĂRUL PERSOANELOR ÎNSCRISE ÎN LISTELE ELECTORALE]]</f>
        <v>5.2729498164014688</v>
      </c>
      <c r="U707" s="41">
        <f>Data5[[#This Row],[TOTAL CHELTUIELI EURO]]/Data5[[#This Row],[NUMĂRUL PERSOANELOR ÎNSCRISE ÎN LISTELE ELECTORALE]]</f>
        <v>1.0894299325223589</v>
      </c>
      <c r="V707" s="41">
        <f>Data5[[#This Row],[TOTAL CHELTUIELI LEI]]/Data5[[#This Row],[NUMĂRUL PERSOANELOR CARE AU PARTICIPAT LA VOT]]</f>
        <v>6.1280227596017074</v>
      </c>
      <c r="W707" s="41">
        <f>Data5[[#This Row],[TOTAL CHELTUIELI EURO]]/Data5[[#This Row],[NUMĂRUL PERSOANELOR CARE AU PARTICIPAT LA VOT]]</f>
        <v>1.2660942459043629</v>
      </c>
      <c r="X707" s="43">
        <v>4.8400999999999996</v>
      </c>
      <c r="Y707" s="114" t="s">
        <v>2892</v>
      </c>
      <c r="Z707" s="44">
        <v>5</v>
      </c>
      <c r="AA707" s="115" t="s">
        <v>3107</v>
      </c>
      <c r="AB707" s="44">
        <v>1</v>
      </c>
      <c r="AC707" s="45"/>
    </row>
    <row r="708" spans="1:29" ht="12" customHeight="1" x14ac:dyDescent="0.2">
      <c r="A708" s="37">
        <v>707</v>
      </c>
      <c r="B708" s="38" t="s">
        <v>15</v>
      </c>
      <c r="C708" s="39" t="s">
        <v>1586</v>
      </c>
      <c r="D708" s="40">
        <v>44101</v>
      </c>
      <c r="E708" s="38">
        <v>1</v>
      </c>
      <c r="F708" s="38"/>
      <c r="G708" s="38" t="s">
        <v>2</v>
      </c>
      <c r="H708" s="38" t="s">
        <v>2</v>
      </c>
      <c r="I708" s="58">
        <v>2000</v>
      </c>
      <c r="J708" s="57">
        <v>11158</v>
      </c>
      <c r="K708" s="57">
        <v>0</v>
      </c>
      <c r="L708" s="41">
        <f>SUM(Data5[[#This Row],[CHELTUIELI DE PERSONAL LEI]:[CHELTUIELI DE CAPITAL (ACTIVE NEFINANCIARE ) LEI]])</f>
        <v>13158</v>
      </c>
      <c r="M708" s="41">
        <f>Data5[[#This Row],[TOTAL CHELTUIELI LEI]]/Data5[[#This Row],[CURS VALUTAR EURO BNR 22 07 2020]]</f>
        <v>2718.5388731637777</v>
      </c>
      <c r="N708" s="49">
        <v>1773</v>
      </c>
      <c r="O708" s="54"/>
      <c r="P708" s="54">
        <v>1188</v>
      </c>
      <c r="Q708" s="54"/>
      <c r="R708" s="54">
        <f>Data5[[#This Row],[PERSOANE ÎNSCRISE ÎN LISTELE ELECTORALE (TURUL 1)            ]]+Data5[[#This Row],[PERSOANE ÎNSCRISE ÎN LISTELE ELECTORALE (TURUL AL 2-LEA)]]</f>
        <v>1773</v>
      </c>
      <c r="S708" s="54">
        <f>Data5[[#This Row],[PERSOANE CARE AU PARTICIPAT LA VOT (TURUL 1)]]+Data5[[#This Row],[PERSOANE CARE AU PARTICIPAT LA VOT  (TURUL AL 2-LEA)]]</f>
        <v>1188</v>
      </c>
      <c r="T708" s="41">
        <f>Data5[[#This Row],[TOTAL CHELTUIELI LEI]]/Data5[[#This Row],[NUMĂRUL PERSOANELOR ÎNSCRISE ÎN LISTELE ELECTORALE]]</f>
        <v>7.4213197969543145</v>
      </c>
      <c r="U708" s="41">
        <f>Data5[[#This Row],[TOTAL CHELTUIELI EURO]]/Data5[[#This Row],[NUMĂRUL PERSOANELOR ÎNSCRISE ÎN LISTELE ELECTORALE]]</f>
        <v>1.533298856832362</v>
      </c>
      <c r="V708" s="41">
        <f>Data5[[#This Row],[TOTAL CHELTUIELI LEI]]/Data5[[#This Row],[NUMĂRUL PERSOANELOR CARE AU PARTICIPAT LA VOT]]</f>
        <v>11.075757575757576</v>
      </c>
      <c r="W708" s="41">
        <f>Data5[[#This Row],[TOTAL CHELTUIELI EURO]]/Data5[[#This Row],[NUMĂRUL PERSOANELOR CARE AU PARTICIPAT LA VOT]]</f>
        <v>2.2883323848179948</v>
      </c>
      <c r="X708" s="43">
        <v>4.8400999999999996</v>
      </c>
      <c r="Y708" s="114" t="s">
        <v>2886</v>
      </c>
      <c r="Z708" s="44">
        <v>7</v>
      </c>
      <c r="AA708" s="115" t="s">
        <v>3107</v>
      </c>
      <c r="AB708" s="44">
        <v>1</v>
      </c>
      <c r="AC708" s="45"/>
    </row>
    <row r="709" spans="1:29" ht="12" customHeight="1" x14ac:dyDescent="0.2">
      <c r="A709" s="37">
        <v>708</v>
      </c>
      <c r="B709" s="38" t="s">
        <v>15</v>
      </c>
      <c r="C709" s="39" t="s">
        <v>1587</v>
      </c>
      <c r="D709" s="40">
        <v>44101</v>
      </c>
      <c r="E709" s="38">
        <v>1</v>
      </c>
      <c r="F709" s="38"/>
      <c r="G709" s="38" t="s">
        <v>2</v>
      </c>
      <c r="H709" s="38" t="s">
        <v>2</v>
      </c>
      <c r="I709" s="57">
        <v>1200</v>
      </c>
      <c r="J709" s="57">
        <v>5413.49</v>
      </c>
      <c r="K709" s="57">
        <v>0</v>
      </c>
      <c r="L709" s="41">
        <f>SUM(Data5[[#This Row],[CHELTUIELI DE PERSONAL LEI]:[CHELTUIELI DE CAPITAL (ACTIVE NEFINANCIARE ) LEI]])</f>
        <v>6613.49</v>
      </c>
      <c r="M709" s="41">
        <f>Data5[[#This Row],[TOTAL CHELTUIELI LEI]]/Data5[[#This Row],[CURS VALUTAR EURO BNR 22 07 2020]]</f>
        <v>1366.395322410694</v>
      </c>
      <c r="N709" s="49">
        <v>780</v>
      </c>
      <c r="O709" s="54"/>
      <c r="P709" s="54">
        <v>654</v>
      </c>
      <c r="Q709" s="54"/>
      <c r="R709" s="54">
        <f>Data5[[#This Row],[PERSOANE ÎNSCRISE ÎN LISTELE ELECTORALE (TURUL 1)            ]]+Data5[[#This Row],[PERSOANE ÎNSCRISE ÎN LISTELE ELECTORALE (TURUL AL 2-LEA)]]</f>
        <v>780</v>
      </c>
      <c r="S709" s="54">
        <f>Data5[[#This Row],[PERSOANE CARE AU PARTICIPAT LA VOT (TURUL 1)]]+Data5[[#This Row],[PERSOANE CARE AU PARTICIPAT LA VOT  (TURUL AL 2-LEA)]]</f>
        <v>654</v>
      </c>
      <c r="T709" s="41">
        <f>Data5[[#This Row],[TOTAL CHELTUIELI LEI]]/Data5[[#This Row],[NUMĂRUL PERSOANELOR ÎNSCRISE ÎN LISTELE ELECTORALE]]</f>
        <v>8.4788333333333323</v>
      </c>
      <c r="U709" s="41">
        <f>Data5[[#This Row],[TOTAL CHELTUIELI EURO]]/Data5[[#This Row],[NUMĂRUL PERSOANELOR ÎNSCRISE ÎN LISTELE ELECTORALE]]</f>
        <v>1.7517888748855051</v>
      </c>
      <c r="V709" s="41">
        <f>Data5[[#This Row],[TOTAL CHELTUIELI LEI]]/Data5[[#This Row],[NUMĂRUL PERSOANELOR CARE AU PARTICIPAT LA VOT]]</f>
        <v>10.11237003058104</v>
      </c>
      <c r="W709" s="41">
        <f>Data5[[#This Row],[TOTAL CHELTUIELI EURO]]/Data5[[#This Row],[NUMĂRUL PERSOANELOR CARE AU PARTICIPAT LA VOT]]</f>
        <v>2.0892894838084004</v>
      </c>
      <c r="X709" s="43">
        <v>4.8400999999999996</v>
      </c>
      <c r="Y709" s="114" t="s">
        <v>2896</v>
      </c>
      <c r="Z709" s="44">
        <v>8</v>
      </c>
      <c r="AA709" s="115" t="s">
        <v>3107</v>
      </c>
      <c r="AB709" s="44">
        <v>1</v>
      </c>
      <c r="AC709" s="45"/>
    </row>
    <row r="710" spans="1:29" ht="12" customHeight="1" x14ac:dyDescent="0.2">
      <c r="A710" s="37">
        <v>709</v>
      </c>
      <c r="B710" s="38" t="s">
        <v>15</v>
      </c>
      <c r="C710" s="39" t="s">
        <v>1588</v>
      </c>
      <c r="D710" s="40">
        <v>44101</v>
      </c>
      <c r="E710" s="38">
        <v>1</v>
      </c>
      <c r="F710" s="38"/>
      <c r="G710" s="38" t="s">
        <v>2</v>
      </c>
      <c r="H710" s="38" t="s">
        <v>2</v>
      </c>
      <c r="I710" s="57">
        <v>1400</v>
      </c>
      <c r="J710" s="57">
        <v>5475.77</v>
      </c>
      <c r="K710" s="57">
        <v>0</v>
      </c>
      <c r="L710" s="41">
        <f>SUM(Data5[[#This Row],[CHELTUIELI DE PERSONAL LEI]:[CHELTUIELI DE CAPITAL (ACTIVE NEFINANCIARE ) LEI]])</f>
        <v>6875.77</v>
      </c>
      <c r="M710" s="41">
        <f>Data5[[#This Row],[TOTAL CHELTUIELI LEI]]/Data5[[#This Row],[CURS VALUTAR EURO BNR 22 07 2020]]</f>
        <v>1420.584285448648</v>
      </c>
      <c r="N710" s="49">
        <v>1931</v>
      </c>
      <c r="O710" s="54"/>
      <c r="P710" s="54">
        <v>1204</v>
      </c>
      <c r="Q710" s="54"/>
      <c r="R710" s="54">
        <f>Data5[[#This Row],[PERSOANE ÎNSCRISE ÎN LISTELE ELECTORALE (TURUL 1)            ]]+Data5[[#This Row],[PERSOANE ÎNSCRISE ÎN LISTELE ELECTORALE (TURUL AL 2-LEA)]]</f>
        <v>1931</v>
      </c>
      <c r="S710" s="54">
        <f>Data5[[#This Row],[PERSOANE CARE AU PARTICIPAT LA VOT (TURUL 1)]]+Data5[[#This Row],[PERSOANE CARE AU PARTICIPAT LA VOT  (TURUL AL 2-LEA)]]</f>
        <v>1204</v>
      </c>
      <c r="T710" s="41">
        <f>Data5[[#This Row],[TOTAL CHELTUIELI LEI]]/Data5[[#This Row],[NUMĂRUL PERSOANELOR ÎNSCRISE ÎN LISTELE ELECTORALE]]</f>
        <v>3.5607301916105647</v>
      </c>
      <c r="U710" s="41">
        <f>Data5[[#This Row],[TOTAL CHELTUIELI EURO]]/Data5[[#This Row],[NUMĂRUL PERSOANELOR ÎNSCRISE ÎN LISTELE ELECTORALE]]</f>
        <v>0.73567285626548318</v>
      </c>
      <c r="V710" s="41">
        <f>Data5[[#This Row],[TOTAL CHELTUIELI LEI]]/Data5[[#This Row],[NUMĂRUL PERSOANELOR CARE AU PARTICIPAT LA VOT]]</f>
        <v>5.7107724252491696</v>
      </c>
      <c r="W710" s="41">
        <f>Data5[[#This Row],[TOTAL CHELTUIELI EURO]]/Data5[[#This Row],[NUMĂRUL PERSOANELOR CARE AU PARTICIPAT LA VOT]]</f>
        <v>1.1798872802729634</v>
      </c>
      <c r="X710" s="43">
        <v>4.8400999999999996</v>
      </c>
      <c r="Y710" s="114" t="s">
        <v>2884</v>
      </c>
      <c r="Z710" s="44">
        <v>3</v>
      </c>
      <c r="AA710" s="115" t="s">
        <v>3105</v>
      </c>
      <c r="AB710" s="44">
        <v>0</v>
      </c>
      <c r="AC710" s="45"/>
    </row>
    <row r="711" spans="1:29" ht="12" customHeight="1" x14ac:dyDescent="0.2">
      <c r="A711" s="37">
        <v>710</v>
      </c>
      <c r="B711" s="38" t="s">
        <v>15</v>
      </c>
      <c r="C711" s="39" t="s">
        <v>108</v>
      </c>
      <c r="D711" s="40">
        <v>44101</v>
      </c>
      <c r="E711" s="38">
        <v>1</v>
      </c>
      <c r="F711" s="38"/>
      <c r="G711" s="38" t="s">
        <v>2</v>
      </c>
      <c r="H711" s="38" t="s">
        <v>2</v>
      </c>
      <c r="I711" s="57">
        <v>1890</v>
      </c>
      <c r="J711" s="57">
        <v>2950</v>
      </c>
      <c r="K711" s="57">
        <v>0</v>
      </c>
      <c r="L711" s="41">
        <f>SUM(Data5[[#This Row],[CHELTUIELI DE PERSONAL LEI]:[CHELTUIELI DE CAPITAL (ACTIVE NEFINANCIARE ) LEI]])</f>
        <v>4840</v>
      </c>
      <c r="M711" s="41">
        <f>Data5[[#This Row],[TOTAL CHELTUIELI LEI]]/Data5[[#This Row],[CURS VALUTAR EURO BNR 22 07 2020]]</f>
        <v>999.9793392698499</v>
      </c>
      <c r="N711" s="49">
        <v>1722</v>
      </c>
      <c r="O711" s="54"/>
      <c r="P711" s="54">
        <v>1137</v>
      </c>
      <c r="Q711" s="54"/>
      <c r="R711" s="54">
        <f>Data5[[#This Row],[PERSOANE ÎNSCRISE ÎN LISTELE ELECTORALE (TURUL 1)            ]]+Data5[[#This Row],[PERSOANE ÎNSCRISE ÎN LISTELE ELECTORALE (TURUL AL 2-LEA)]]</f>
        <v>1722</v>
      </c>
      <c r="S711" s="54">
        <f>Data5[[#This Row],[PERSOANE CARE AU PARTICIPAT LA VOT (TURUL 1)]]+Data5[[#This Row],[PERSOANE CARE AU PARTICIPAT LA VOT  (TURUL AL 2-LEA)]]</f>
        <v>1137</v>
      </c>
      <c r="T711" s="41">
        <f>Data5[[#This Row],[TOTAL CHELTUIELI LEI]]/Data5[[#This Row],[NUMĂRUL PERSOANELOR ÎNSCRISE ÎN LISTELE ELECTORALE]]</f>
        <v>2.81068524970964</v>
      </c>
      <c r="U711" s="41">
        <f>Data5[[#This Row],[TOTAL CHELTUIELI EURO]]/Data5[[#This Row],[NUMĂRUL PERSOANELOR ÎNSCRISE ÎN LISTELE ELECTORALE]]</f>
        <v>0.58070809481408237</v>
      </c>
      <c r="V711" s="41">
        <f>Data5[[#This Row],[TOTAL CHELTUIELI LEI]]/Data5[[#This Row],[NUMĂRUL PERSOANELOR CARE AU PARTICIPAT LA VOT]]</f>
        <v>4.2568161829375546</v>
      </c>
      <c r="W711" s="41">
        <f>Data5[[#This Row],[TOTAL CHELTUIELI EURO]]/Data5[[#This Row],[NUMĂRUL PERSOANELOR CARE AU PARTICIPAT LA VOT]]</f>
        <v>0.87948930454692165</v>
      </c>
      <c r="X711" s="43">
        <v>4.8400999999999996</v>
      </c>
      <c r="Y711" s="114" t="s">
        <v>2891</v>
      </c>
      <c r="Z711" s="44">
        <v>2</v>
      </c>
      <c r="AA711" s="115" t="s">
        <v>3105</v>
      </c>
      <c r="AB711" s="44">
        <v>0</v>
      </c>
      <c r="AC711" s="45"/>
    </row>
    <row r="712" spans="1:29" ht="12" customHeight="1" x14ac:dyDescent="0.2">
      <c r="A712" s="37">
        <v>711</v>
      </c>
      <c r="B712" s="38" t="s">
        <v>15</v>
      </c>
      <c r="C712" s="39" t="s">
        <v>660</v>
      </c>
      <c r="D712" s="40">
        <v>44101</v>
      </c>
      <c r="E712" s="38">
        <v>1</v>
      </c>
      <c r="F712" s="38"/>
      <c r="G712" s="38" t="s">
        <v>2</v>
      </c>
      <c r="H712" s="38" t="s">
        <v>2</v>
      </c>
      <c r="I712" s="57">
        <v>5900</v>
      </c>
      <c r="J712" s="57">
        <v>0</v>
      </c>
      <c r="K712" s="57">
        <v>0</v>
      </c>
      <c r="L712" s="41">
        <f>SUM(Data5[[#This Row],[CHELTUIELI DE PERSONAL LEI]:[CHELTUIELI DE CAPITAL (ACTIVE NEFINANCIARE ) LEI]])</f>
        <v>5900</v>
      </c>
      <c r="M712" s="41">
        <f>Data5[[#This Row],[TOTAL CHELTUIELI LEI]]/Data5[[#This Row],[CURS VALUTAR EURO BNR 22 07 2020]]</f>
        <v>1218.983078862007</v>
      </c>
      <c r="N712" s="49">
        <v>2105</v>
      </c>
      <c r="O712" s="54"/>
      <c r="P712" s="54">
        <v>1235</v>
      </c>
      <c r="Q712" s="54"/>
      <c r="R712" s="54">
        <f>Data5[[#This Row],[PERSOANE ÎNSCRISE ÎN LISTELE ELECTORALE (TURUL 1)            ]]+Data5[[#This Row],[PERSOANE ÎNSCRISE ÎN LISTELE ELECTORALE (TURUL AL 2-LEA)]]</f>
        <v>2105</v>
      </c>
      <c r="S712" s="54">
        <f>Data5[[#This Row],[PERSOANE CARE AU PARTICIPAT LA VOT (TURUL 1)]]+Data5[[#This Row],[PERSOANE CARE AU PARTICIPAT LA VOT  (TURUL AL 2-LEA)]]</f>
        <v>1235</v>
      </c>
      <c r="T712" s="41">
        <f>Data5[[#This Row],[TOTAL CHELTUIELI LEI]]/Data5[[#This Row],[NUMĂRUL PERSOANELOR ÎNSCRISE ÎN LISTELE ELECTORALE]]</f>
        <v>2.8028503562945368</v>
      </c>
      <c r="U712" s="41">
        <f>Data5[[#This Row],[TOTAL CHELTUIELI EURO]]/Data5[[#This Row],[NUMĂRUL PERSOANELOR ÎNSCRISE ÎN LISTELE ELECTORALE]]</f>
        <v>0.57908934862803185</v>
      </c>
      <c r="V712" s="41">
        <f>Data5[[#This Row],[TOTAL CHELTUIELI LEI]]/Data5[[#This Row],[NUMĂRUL PERSOANELOR CARE AU PARTICIPAT LA VOT]]</f>
        <v>4.7773279352226723</v>
      </c>
      <c r="W712" s="41">
        <f>Data5[[#This Row],[TOTAL CHELTUIELI EURO]]/Data5[[#This Row],[NUMĂRUL PERSOANELOR CARE AU PARTICIPAT LA VOT]]</f>
        <v>0.9870308330866453</v>
      </c>
      <c r="X712" s="43">
        <v>4.8400999999999996</v>
      </c>
      <c r="Y712" s="114" t="s">
        <v>2891</v>
      </c>
      <c r="Z712" s="44">
        <v>2</v>
      </c>
      <c r="AA712" s="115" t="s">
        <v>3105</v>
      </c>
      <c r="AB712" s="44">
        <v>0</v>
      </c>
      <c r="AC712" s="45"/>
    </row>
    <row r="713" spans="1:29" ht="12" customHeight="1" x14ac:dyDescent="0.2">
      <c r="A713" s="37">
        <v>712</v>
      </c>
      <c r="B713" s="38" t="s">
        <v>15</v>
      </c>
      <c r="C713" s="39" t="s">
        <v>1589</v>
      </c>
      <c r="D713" s="40">
        <v>44101</v>
      </c>
      <c r="E713" s="38">
        <v>1</v>
      </c>
      <c r="F713" s="38"/>
      <c r="G713" s="38" t="s">
        <v>2</v>
      </c>
      <c r="H713" s="38" t="s">
        <v>2</v>
      </c>
      <c r="I713" s="57">
        <v>400</v>
      </c>
      <c r="J713" s="57">
        <v>12497</v>
      </c>
      <c r="K713" s="57">
        <v>0</v>
      </c>
      <c r="L713" s="41">
        <f>SUM(Data5[[#This Row],[CHELTUIELI DE PERSONAL LEI]:[CHELTUIELI DE CAPITAL (ACTIVE NEFINANCIARE ) LEI]])</f>
        <v>12897</v>
      </c>
      <c r="M713" s="41">
        <f>Data5[[#This Row],[TOTAL CHELTUIELI LEI]]/Data5[[#This Row],[CURS VALUTAR EURO BNR 22 07 2020]]</f>
        <v>2664.6143674717468</v>
      </c>
      <c r="N713" s="49">
        <v>2315</v>
      </c>
      <c r="O713" s="54"/>
      <c r="P713" s="54">
        <v>1512</v>
      </c>
      <c r="Q713" s="54"/>
      <c r="R713" s="54">
        <f>Data5[[#This Row],[PERSOANE ÎNSCRISE ÎN LISTELE ELECTORALE (TURUL 1)            ]]+Data5[[#This Row],[PERSOANE ÎNSCRISE ÎN LISTELE ELECTORALE (TURUL AL 2-LEA)]]</f>
        <v>2315</v>
      </c>
      <c r="S713" s="54">
        <f>Data5[[#This Row],[PERSOANE CARE AU PARTICIPAT LA VOT (TURUL 1)]]+Data5[[#This Row],[PERSOANE CARE AU PARTICIPAT LA VOT  (TURUL AL 2-LEA)]]</f>
        <v>1512</v>
      </c>
      <c r="T713" s="41">
        <f>Data5[[#This Row],[TOTAL CHELTUIELI LEI]]/Data5[[#This Row],[NUMĂRUL PERSOANELOR ÎNSCRISE ÎN LISTELE ELECTORALE]]</f>
        <v>5.5710583153347732</v>
      </c>
      <c r="U713" s="41">
        <f>Data5[[#This Row],[TOTAL CHELTUIELI EURO]]/Data5[[#This Row],[NUMĂRUL PERSOANELOR ÎNSCRISE ÎN LISTELE ELECTORALE]]</f>
        <v>1.1510213250417913</v>
      </c>
      <c r="V713" s="41">
        <f>Data5[[#This Row],[TOTAL CHELTUIELI LEI]]/Data5[[#This Row],[NUMĂRUL PERSOANELOR CARE AU PARTICIPAT LA VOT]]</f>
        <v>8.5297619047619051</v>
      </c>
      <c r="W713" s="41">
        <f>Data5[[#This Row],[TOTAL CHELTUIELI EURO]]/Data5[[#This Row],[NUMĂRUL PERSOANELOR CARE AU PARTICIPAT LA VOT]]</f>
        <v>1.7623110895977161</v>
      </c>
      <c r="X713" s="43">
        <v>4.8400999999999996</v>
      </c>
      <c r="Y713" s="114" t="s">
        <v>2892</v>
      </c>
      <c r="Z713" s="44">
        <v>5</v>
      </c>
      <c r="AA713" s="115" t="s">
        <v>3107</v>
      </c>
      <c r="AB713" s="44">
        <v>1</v>
      </c>
      <c r="AC713" s="45"/>
    </row>
    <row r="714" spans="1:29" ht="12" customHeight="1" x14ac:dyDescent="0.2">
      <c r="A714" s="37">
        <v>713</v>
      </c>
      <c r="B714" s="38" t="s">
        <v>15</v>
      </c>
      <c r="C714" s="39" t="s">
        <v>438</v>
      </c>
      <c r="D714" s="40">
        <v>44101</v>
      </c>
      <c r="E714" s="38">
        <v>1</v>
      </c>
      <c r="F714" s="38"/>
      <c r="G714" s="38" t="s">
        <v>2</v>
      </c>
      <c r="H714" s="38" t="s">
        <v>2</v>
      </c>
      <c r="I714" s="57">
        <v>1200</v>
      </c>
      <c r="J714" s="57">
        <v>8803</v>
      </c>
      <c r="K714" s="57">
        <v>0</v>
      </c>
      <c r="L714" s="41">
        <f>SUM(Data5[[#This Row],[CHELTUIELI DE PERSONAL LEI]:[CHELTUIELI DE CAPITAL (ACTIVE NEFINANCIARE ) LEI]])</f>
        <v>10003</v>
      </c>
      <c r="M714" s="41">
        <f>Data5[[#This Row],[TOTAL CHELTUIELI LEI]]/Data5[[#This Row],[CURS VALUTAR EURO BNR 22 07 2020]]</f>
        <v>2066.6928369248571</v>
      </c>
      <c r="N714" s="49">
        <v>2866</v>
      </c>
      <c r="O714" s="54"/>
      <c r="P714" s="54">
        <v>1779</v>
      </c>
      <c r="Q714" s="54"/>
      <c r="R714" s="54">
        <f>Data5[[#This Row],[PERSOANE ÎNSCRISE ÎN LISTELE ELECTORALE (TURUL 1)            ]]+Data5[[#This Row],[PERSOANE ÎNSCRISE ÎN LISTELE ELECTORALE (TURUL AL 2-LEA)]]</f>
        <v>2866</v>
      </c>
      <c r="S714" s="54">
        <f>Data5[[#This Row],[PERSOANE CARE AU PARTICIPAT LA VOT (TURUL 1)]]+Data5[[#This Row],[PERSOANE CARE AU PARTICIPAT LA VOT  (TURUL AL 2-LEA)]]</f>
        <v>1779</v>
      </c>
      <c r="T714" s="41">
        <f>Data5[[#This Row],[TOTAL CHELTUIELI LEI]]/Data5[[#This Row],[NUMĂRUL PERSOANELOR ÎNSCRISE ÎN LISTELE ELECTORALE]]</f>
        <v>3.4902302861130496</v>
      </c>
      <c r="U714" s="41">
        <f>Data5[[#This Row],[TOTAL CHELTUIELI EURO]]/Data5[[#This Row],[NUMĂRUL PERSOANELOR ÎNSCRISE ÎN LISTELE ELECTORALE]]</f>
        <v>0.72110706103449307</v>
      </c>
      <c r="V714" s="41">
        <f>Data5[[#This Row],[TOTAL CHELTUIELI LEI]]/Data5[[#This Row],[NUMĂRUL PERSOANELOR CARE AU PARTICIPAT LA VOT]]</f>
        <v>5.6228218100056209</v>
      </c>
      <c r="W714" s="41">
        <f>Data5[[#This Row],[TOTAL CHELTUIELI EURO]]/Data5[[#This Row],[NUMĂRUL PERSOANELOR CARE AU PARTICIPAT LA VOT]]</f>
        <v>1.1617160409920502</v>
      </c>
      <c r="X714" s="43">
        <v>4.8400999999999996</v>
      </c>
      <c r="Y714" s="114" t="s">
        <v>2884</v>
      </c>
      <c r="Z714" s="44">
        <v>3</v>
      </c>
      <c r="AA714" s="115" t="s">
        <v>3105</v>
      </c>
      <c r="AB714" s="44">
        <v>0</v>
      </c>
      <c r="AC714" s="45"/>
    </row>
    <row r="715" spans="1:29" ht="12" customHeight="1" x14ac:dyDescent="0.2">
      <c r="A715" s="37">
        <v>714</v>
      </c>
      <c r="B715" s="38" t="s">
        <v>15</v>
      </c>
      <c r="C715" s="39" t="s">
        <v>1590</v>
      </c>
      <c r="D715" s="40">
        <v>44101</v>
      </c>
      <c r="E715" s="38">
        <v>1</v>
      </c>
      <c r="F715" s="38"/>
      <c r="G715" s="38" t="s">
        <v>2</v>
      </c>
      <c r="H715" s="38" t="s">
        <v>2</v>
      </c>
      <c r="I715" s="59">
        <v>4100</v>
      </c>
      <c r="J715" s="59">
        <v>13354.85</v>
      </c>
      <c r="K715" s="59">
        <v>0</v>
      </c>
      <c r="L715" s="41">
        <f>SUM(Data5[[#This Row],[CHELTUIELI DE PERSONAL LEI]:[CHELTUIELI DE CAPITAL (ACTIVE NEFINANCIARE ) LEI]])</f>
        <v>17454.849999999999</v>
      </c>
      <c r="M715" s="41">
        <f>Data5[[#This Row],[TOTAL CHELTUIELI LEI]]/Data5[[#This Row],[CURS VALUTAR EURO BNR 22 07 2020]]</f>
        <v>3606.2994566227972</v>
      </c>
      <c r="N715" s="49">
        <v>3518</v>
      </c>
      <c r="O715" s="54"/>
      <c r="P715" s="54">
        <v>2379</v>
      </c>
      <c r="Q715" s="54"/>
      <c r="R715" s="54">
        <f>Data5[[#This Row],[PERSOANE ÎNSCRISE ÎN LISTELE ELECTORALE (TURUL 1)            ]]+Data5[[#This Row],[PERSOANE ÎNSCRISE ÎN LISTELE ELECTORALE (TURUL AL 2-LEA)]]</f>
        <v>3518</v>
      </c>
      <c r="S715" s="54">
        <f>Data5[[#This Row],[PERSOANE CARE AU PARTICIPAT LA VOT (TURUL 1)]]+Data5[[#This Row],[PERSOANE CARE AU PARTICIPAT LA VOT  (TURUL AL 2-LEA)]]</f>
        <v>2379</v>
      </c>
      <c r="T715" s="41">
        <f>Data5[[#This Row],[TOTAL CHELTUIELI LEI]]/Data5[[#This Row],[NUMĂRUL PERSOANELOR ÎNSCRISE ÎN LISTELE ELECTORALE]]</f>
        <v>4.9615832859579303</v>
      </c>
      <c r="U715" s="41">
        <f>Data5[[#This Row],[TOTAL CHELTUIELI EURO]]/Data5[[#This Row],[NUMĂRUL PERSOANELOR ÎNSCRISE ÎN LISTELE ELECTORALE]]</f>
        <v>1.0250993338893681</v>
      </c>
      <c r="V715" s="41">
        <f>Data5[[#This Row],[TOTAL CHELTUIELI LEI]]/Data5[[#This Row],[NUMĂRUL PERSOANELOR CARE AU PARTICIPAT LA VOT]]</f>
        <v>7.3370533837746947</v>
      </c>
      <c r="W715" s="41">
        <f>Data5[[#This Row],[TOTAL CHELTUIELI EURO]]/Data5[[#This Row],[NUMĂRUL PERSOANELOR CARE AU PARTICIPAT LA VOT]]</f>
        <v>1.5158888005980653</v>
      </c>
      <c r="X715" s="43">
        <v>4.8400999999999996</v>
      </c>
      <c r="Y715" s="114" t="s">
        <v>2895</v>
      </c>
      <c r="Z715" s="44">
        <v>4</v>
      </c>
      <c r="AA715" s="115" t="s">
        <v>3107</v>
      </c>
      <c r="AB715" s="44">
        <v>1</v>
      </c>
      <c r="AC715" s="45"/>
    </row>
    <row r="716" spans="1:29" ht="12" customHeight="1" x14ac:dyDescent="0.2">
      <c r="A716" s="37">
        <v>715</v>
      </c>
      <c r="B716" s="38" t="s">
        <v>15</v>
      </c>
      <c r="C716" s="39" t="s">
        <v>1591</v>
      </c>
      <c r="D716" s="40">
        <v>44101</v>
      </c>
      <c r="E716" s="38">
        <v>1</v>
      </c>
      <c r="F716" s="38"/>
      <c r="G716" s="38" t="s">
        <v>2</v>
      </c>
      <c r="H716" s="38" t="s">
        <v>2</v>
      </c>
      <c r="I716" s="57">
        <v>2500</v>
      </c>
      <c r="J716" s="57">
        <v>2258</v>
      </c>
      <c r="K716" s="57">
        <v>0</v>
      </c>
      <c r="L716" s="41">
        <f>SUM(Data5[[#This Row],[CHELTUIELI DE PERSONAL LEI]:[CHELTUIELI DE CAPITAL (ACTIVE NEFINANCIARE ) LEI]])</f>
        <v>4758</v>
      </c>
      <c r="M716" s="41">
        <f>Data5[[#This Row],[TOTAL CHELTUIELI LEI]]/Data5[[#This Row],[CURS VALUTAR EURO BNR 22 07 2020]]</f>
        <v>983.03754054668298</v>
      </c>
      <c r="N716" s="49">
        <v>602</v>
      </c>
      <c r="O716" s="54"/>
      <c r="P716" s="54">
        <v>399</v>
      </c>
      <c r="Q716" s="54"/>
      <c r="R716" s="54">
        <f>Data5[[#This Row],[PERSOANE ÎNSCRISE ÎN LISTELE ELECTORALE (TURUL 1)            ]]+Data5[[#This Row],[PERSOANE ÎNSCRISE ÎN LISTELE ELECTORALE (TURUL AL 2-LEA)]]</f>
        <v>602</v>
      </c>
      <c r="S716" s="54">
        <f>Data5[[#This Row],[PERSOANE CARE AU PARTICIPAT LA VOT (TURUL 1)]]+Data5[[#This Row],[PERSOANE CARE AU PARTICIPAT LA VOT  (TURUL AL 2-LEA)]]</f>
        <v>399</v>
      </c>
      <c r="T716" s="41">
        <f>Data5[[#This Row],[TOTAL CHELTUIELI LEI]]/Data5[[#This Row],[NUMĂRUL PERSOANELOR ÎNSCRISE ÎN LISTELE ELECTORALE]]</f>
        <v>7.9036544850498336</v>
      </c>
      <c r="U716" s="41">
        <f>Data5[[#This Row],[TOTAL CHELTUIELI EURO]]/Data5[[#This Row],[NUMĂRUL PERSOANELOR ÎNSCRISE ÎN LISTELE ELECTORALE]]</f>
        <v>1.6329527251606029</v>
      </c>
      <c r="V716" s="41">
        <f>Data5[[#This Row],[TOTAL CHELTUIELI LEI]]/Data5[[#This Row],[NUMĂRUL PERSOANELOR CARE AU PARTICIPAT LA VOT]]</f>
        <v>11.924812030075188</v>
      </c>
      <c r="W716" s="41">
        <f>Data5[[#This Row],[TOTAL CHELTUIELI EURO]]/Data5[[#This Row],[NUMĂRUL PERSOANELOR CARE AU PARTICIPAT LA VOT]]</f>
        <v>2.4637532344528394</v>
      </c>
      <c r="X716" s="43">
        <v>4.8400999999999996</v>
      </c>
      <c r="Y716" s="114" t="s">
        <v>2886</v>
      </c>
      <c r="Z716" s="44">
        <v>7</v>
      </c>
      <c r="AA716" s="115" t="s">
        <v>3107</v>
      </c>
      <c r="AB716" s="44">
        <v>1</v>
      </c>
      <c r="AC716" s="45"/>
    </row>
    <row r="717" spans="1:29" ht="12" customHeight="1" x14ac:dyDescent="0.2">
      <c r="A717" s="37">
        <v>716</v>
      </c>
      <c r="B717" s="38" t="s">
        <v>15</v>
      </c>
      <c r="C717" s="39" t="s">
        <v>1592</v>
      </c>
      <c r="D717" s="40">
        <v>44101</v>
      </c>
      <c r="E717" s="38">
        <v>1</v>
      </c>
      <c r="F717" s="38"/>
      <c r="G717" s="38" t="s">
        <v>2</v>
      </c>
      <c r="H717" s="38" t="s">
        <v>2</v>
      </c>
      <c r="I717" s="57">
        <v>3050</v>
      </c>
      <c r="J717" s="57">
        <v>6940</v>
      </c>
      <c r="K717" s="57">
        <v>0</v>
      </c>
      <c r="L717" s="41">
        <f>SUM(Data5[[#This Row],[CHELTUIELI DE PERSONAL LEI]:[CHELTUIELI DE CAPITAL (ACTIVE NEFINANCIARE ) LEI]])</f>
        <v>9990</v>
      </c>
      <c r="M717" s="41">
        <f>Data5[[#This Row],[TOTAL CHELTUIELI LEI]]/Data5[[#This Row],[CURS VALUTAR EURO BNR 22 07 2020]]</f>
        <v>2064.0069420053305</v>
      </c>
      <c r="N717" s="49">
        <v>1968</v>
      </c>
      <c r="O717" s="54"/>
      <c r="P717" s="54">
        <v>1445</v>
      </c>
      <c r="Q717" s="54"/>
      <c r="R717" s="54">
        <f>Data5[[#This Row],[PERSOANE ÎNSCRISE ÎN LISTELE ELECTORALE (TURUL 1)            ]]+Data5[[#This Row],[PERSOANE ÎNSCRISE ÎN LISTELE ELECTORALE (TURUL AL 2-LEA)]]</f>
        <v>1968</v>
      </c>
      <c r="S717" s="54">
        <f>Data5[[#This Row],[PERSOANE CARE AU PARTICIPAT LA VOT (TURUL 1)]]+Data5[[#This Row],[PERSOANE CARE AU PARTICIPAT LA VOT  (TURUL AL 2-LEA)]]</f>
        <v>1445</v>
      </c>
      <c r="T717" s="41">
        <f>Data5[[#This Row],[TOTAL CHELTUIELI LEI]]/Data5[[#This Row],[NUMĂRUL PERSOANELOR ÎNSCRISE ÎN LISTELE ELECTORALE]]</f>
        <v>5.0762195121951219</v>
      </c>
      <c r="U717" s="41">
        <f>Data5[[#This Row],[TOTAL CHELTUIELI EURO]]/Data5[[#This Row],[NUMĂRUL PERSOANELOR ÎNSCRISE ÎN LISTELE ELECTORALE]]</f>
        <v>1.048784015246611</v>
      </c>
      <c r="V717" s="41">
        <f>Data5[[#This Row],[TOTAL CHELTUIELI LEI]]/Data5[[#This Row],[NUMĂRUL PERSOANELOR CARE AU PARTICIPAT LA VOT]]</f>
        <v>6.9134948096885811</v>
      </c>
      <c r="W717" s="41">
        <f>Data5[[#This Row],[TOTAL CHELTUIELI EURO]]/Data5[[#This Row],[NUMĂRUL PERSOANELOR CARE AU PARTICIPAT LA VOT]]</f>
        <v>1.4283785065780834</v>
      </c>
      <c r="X717" s="43">
        <v>4.8400999999999996</v>
      </c>
      <c r="Y717" s="114" t="s">
        <v>2892</v>
      </c>
      <c r="Z717" s="44">
        <v>5</v>
      </c>
      <c r="AA717" s="115" t="s">
        <v>3107</v>
      </c>
      <c r="AB717" s="44">
        <v>1</v>
      </c>
      <c r="AC717" s="45"/>
    </row>
    <row r="718" spans="1:29" ht="12" customHeight="1" x14ac:dyDescent="0.2">
      <c r="A718" s="37">
        <v>717</v>
      </c>
      <c r="B718" s="38" t="s">
        <v>15</v>
      </c>
      <c r="C718" s="39" t="s">
        <v>1593</v>
      </c>
      <c r="D718" s="40">
        <v>44101</v>
      </c>
      <c r="E718" s="38">
        <v>1</v>
      </c>
      <c r="F718" s="38"/>
      <c r="G718" s="38" t="s">
        <v>2</v>
      </c>
      <c r="H718" s="38" t="s">
        <v>2</v>
      </c>
      <c r="I718" s="57">
        <v>2160</v>
      </c>
      <c r="J718" s="57">
        <v>7403.01</v>
      </c>
      <c r="K718" s="57">
        <v>0</v>
      </c>
      <c r="L718" s="41">
        <f>SUM(Data5[[#This Row],[CHELTUIELI DE PERSONAL LEI]:[CHELTUIELI DE CAPITAL (ACTIVE NEFINANCIARE ) LEI]])</f>
        <v>9563.01</v>
      </c>
      <c r="M718" s="41">
        <f>Data5[[#This Row],[TOTAL CHELTUIELI LEI]]/Data5[[#This Row],[CURS VALUTAR EURO BNR 22 07 2020]]</f>
        <v>1975.7876903369768</v>
      </c>
      <c r="N718" s="49">
        <v>3052</v>
      </c>
      <c r="O718" s="54"/>
      <c r="P718" s="54">
        <v>1629</v>
      </c>
      <c r="Q718" s="54"/>
      <c r="R718" s="54">
        <f>Data5[[#This Row],[PERSOANE ÎNSCRISE ÎN LISTELE ELECTORALE (TURUL 1)            ]]+Data5[[#This Row],[PERSOANE ÎNSCRISE ÎN LISTELE ELECTORALE (TURUL AL 2-LEA)]]</f>
        <v>3052</v>
      </c>
      <c r="S718" s="54">
        <f>Data5[[#This Row],[PERSOANE CARE AU PARTICIPAT LA VOT (TURUL 1)]]+Data5[[#This Row],[PERSOANE CARE AU PARTICIPAT LA VOT  (TURUL AL 2-LEA)]]</f>
        <v>1629</v>
      </c>
      <c r="T718" s="41">
        <f>Data5[[#This Row],[TOTAL CHELTUIELI LEI]]/Data5[[#This Row],[NUMĂRUL PERSOANELOR ÎNSCRISE ÎN LISTELE ELECTORALE]]</f>
        <v>3.1333584534731322</v>
      </c>
      <c r="U718" s="41">
        <f>Data5[[#This Row],[TOTAL CHELTUIELI EURO]]/Data5[[#This Row],[NUMĂRUL PERSOANELOR ÎNSCRISE ÎN LISTELE ELECTORALE]]</f>
        <v>0.64737473471067386</v>
      </c>
      <c r="V718" s="41">
        <f>Data5[[#This Row],[TOTAL CHELTUIELI LEI]]/Data5[[#This Row],[NUMĂRUL PERSOANELOR CARE AU PARTICIPAT LA VOT]]</f>
        <v>5.8704788213627994</v>
      </c>
      <c r="W718" s="41">
        <f>Data5[[#This Row],[TOTAL CHELTUIELI EURO]]/Data5[[#This Row],[NUMĂRUL PERSOANELOR CARE AU PARTICIPAT LA VOT]]</f>
        <v>1.2128837878066157</v>
      </c>
      <c r="X718" s="43">
        <v>4.8400999999999996</v>
      </c>
      <c r="Y718" s="114" t="s">
        <v>2884</v>
      </c>
      <c r="Z718" s="44">
        <v>3</v>
      </c>
      <c r="AA718" s="115" t="s">
        <v>3105</v>
      </c>
      <c r="AB718" s="44">
        <v>0</v>
      </c>
      <c r="AC718" s="45"/>
    </row>
    <row r="719" spans="1:29" ht="12" customHeight="1" x14ac:dyDescent="0.2">
      <c r="A719" s="37">
        <v>718</v>
      </c>
      <c r="B719" s="38" t="s">
        <v>15</v>
      </c>
      <c r="C719" s="39" t="s">
        <v>1594</v>
      </c>
      <c r="D719" s="40">
        <v>44101</v>
      </c>
      <c r="E719" s="38">
        <v>1</v>
      </c>
      <c r="F719" s="38"/>
      <c r="G719" s="38" t="s">
        <v>2</v>
      </c>
      <c r="H719" s="38" t="s">
        <v>2</v>
      </c>
      <c r="I719" s="57">
        <v>0</v>
      </c>
      <c r="J719" s="57">
        <v>3199.92</v>
      </c>
      <c r="K719" s="57">
        <v>0</v>
      </c>
      <c r="L719" s="41">
        <f>SUM(Data5[[#This Row],[CHELTUIELI DE PERSONAL LEI]:[CHELTUIELI DE CAPITAL (ACTIVE NEFINANCIARE ) LEI]])</f>
        <v>3199.92</v>
      </c>
      <c r="M719" s="41">
        <f>Data5[[#This Row],[TOTAL CHELTUIELI LEI]]/Data5[[#This Row],[CURS VALUTAR EURO BNR 22 07 2020]]</f>
        <v>661.12683622239217</v>
      </c>
      <c r="N719" s="49">
        <v>431</v>
      </c>
      <c r="O719" s="54"/>
      <c r="P719" s="54">
        <v>295</v>
      </c>
      <c r="Q719" s="54"/>
      <c r="R719" s="54">
        <f>Data5[[#This Row],[PERSOANE ÎNSCRISE ÎN LISTELE ELECTORALE (TURUL 1)            ]]+Data5[[#This Row],[PERSOANE ÎNSCRISE ÎN LISTELE ELECTORALE (TURUL AL 2-LEA)]]</f>
        <v>431</v>
      </c>
      <c r="S719" s="54">
        <f>Data5[[#This Row],[PERSOANE CARE AU PARTICIPAT LA VOT (TURUL 1)]]+Data5[[#This Row],[PERSOANE CARE AU PARTICIPAT LA VOT  (TURUL AL 2-LEA)]]</f>
        <v>295</v>
      </c>
      <c r="T719" s="41">
        <f>Data5[[#This Row],[TOTAL CHELTUIELI LEI]]/Data5[[#This Row],[NUMĂRUL PERSOANELOR ÎNSCRISE ÎN LISTELE ELECTORALE]]</f>
        <v>7.4244083526682134</v>
      </c>
      <c r="U719" s="41">
        <f>Data5[[#This Row],[TOTAL CHELTUIELI EURO]]/Data5[[#This Row],[NUMĂRUL PERSOANELOR ÎNSCRISE ÎN LISTELE ELECTORALE]]</f>
        <v>1.5339369749939493</v>
      </c>
      <c r="V719" s="41">
        <f>Data5[[#This Row],[TOTAL CHELTUIELI LEI]]/Data5[[#This Row],[NUMĂRUL PERSOANELOR CARE AU PARTICIPAT LA VOT]]</f>
        <v>10.847186440677966</v>
      </c>
      <c r="W719" s="41">
        <f>Data5[[#This Row],[TOTAL CHELTUIELI EURO]]/Data5[[#This Row],[NUMĂRUL PERSOANELOR CARE AU PARTICIPAT LA VOT]]</f>
        <v>2.2411079193979395</v>
      </c>
      <c r="X719" s="43">
        <v>4.8400999999999996</v>
      </c>
      <c r="Y719" s="114" t="s">
        <v>2886</v>
      </c>
      <c r="Z719" s="44">
        <v>7</v>
      </c>
      <c r="AA719" s="115" t="s">
        <v>3107</v>
      </c>
      <c r="AB719" s="44">
        <v>1</v>
      </c>
      <c r="AC719" s="45"/>
    </row>
    <row r="720" spans="1:29" ht="12" customHeight="1" x14ac:dyDescent="0.2">
      <c r="A720" s="37">
        <v>719</v>
      </c>
      <c r="B720" s="38" t="s">
        <v>15</v>
      </c>
      <c r="C720" s="39" t="s">
        <v>1595</v>
      </c>
      <c r="D720" s="40">
        <v>44101</v>
      </c>
      <c r="E720" s="38">
        <v>1</v>
      </c>
      <c r="F720" s="38"/>
      <c r="G720" s="38" t="s">
        <v>2</v>
      </c>
      <c r="H720" s="38" t="s">
        <v>2</v>
      </c>
      <c r="I720" s="57">
        <v>6895</v>
      </c>
      <c r="J720" s="57">
        <v>10279</v>
      </c>
      <c r="K720" s="57">
        <v>0</v>
      </c>
      <c r="L720" s="41">
        <f>SUM(Data5[[#This Row],[CHELTUIELI DE PERSONAL LEI]:[CHELTUIELI DE CAPITAL (ACTIVE NEFINANCIARE ) LEI]])</f>
        <v>17174</v>
      </c>
      <c r="M720" s="41">
        <f>Data5[[#This Row],[TOTAL CHELTUIELI LEI]]/Data5[[#This Row],[CURS VALUTAR EURO BNR 22 07 2020]]</f>
        <v>3548.2737959959509</v>
      </c>
      <c r="N720" s="49">
        <v>2657</v>
      </c>
      <c r="O720" s="54"/>
      <c r="P720" s="54">
        <v>1773</v>
      </c>
      <c r="Q720" s="54"/>
      <c r="R720" s="54">
        <f>Data5[[#This Row],[PERSOANE ÎNSCRISE ÎN LISTELE ELECTORALE (TURUL 1)            ]]+Data5[[#This Row],[PERSOANE ÎNSCRISE ÎN LISTELE ELECTORALE (TURUL AL 2-LEA)]]</f>
        <v>2657</v>
      </c>
      <c r="S720" s="54">
        <f>Data5[[#This Row],[PERSOANE CARE AU PARTICIPAT LA VOT (TURUL 1)]]+Data5[[#This Row],[PERSOANE CARE AU PARTICIPAT LA VOT  (TURUL AL 2-LEA)]]</f>
        <v>1773</v>
      </c>
      <c r="T720" s="41">
        <f>Data5[[#This Row],[TOTAL CHELTUIELI LEI]]/Data5[[#This Row],[NUMĂRUL PERSOANELOR ÎNSCRISE ÎN LISTELE ELECTORALE]]</f>
        <v>6.4636808430560784</v>
      </c>
      <c r="U720" s="41">
        <f>Data5[[#This Row],[TOTAL CHELTUIELI EURO]]/Data5[[#This Row],[NUMĂRUL PERSOANELOR ÎNSCRISE ÎN LISTELE ELECTORALE]]</f>
        <v>1.3354436567542156</v>
      </c>
      <c r="V720" s="41">
        <f>Data5[[#This Row],[TOTAL CHELTUIELI LEI]]/Data5[[#This Row],[NUMĂRUL PERSOANELOR CARE AU PARTICIPAT LA VOT]]</f>
        <v>9.6864072194021436</v>
      </c>
      <c r="W720" s="41">
        <f>Data5[[#This Row],[TOTAL CHELTUIELI EURO]]/Data5[[#This Row],[NUMĂRUL PERSOANELOR CARE AU PARTICIPAT LA VOT]]</f>
        <v>2.0012824568505083</v>
      </c>
      <c r="X720" s="43">
        <v>4.8400999999999996</v>
      </c>
      <c r="Y720" s="114" t="s">
        <v>2889</v>
      </c>
      <c r="Z720" s="44">
        <v>6</v>
      </c>
      <c r="AA720" s="115" t="s">
        <v>3107</v>
      </c>
      <c r="AB720" s="44">
        <v>1</v>
      </c>
      <c r="AC720" s="45"/>
    </row>
    <row r="721" spans="1:29" ht="12" customHeight="1" x14ac:dyDescent="0.2">
      <c r="A721" s="37">
        <v>720</v>
      </c>
      <c r="B721" s="38" t="s">
        <v>15</v>
      </c>
      <c r="C721" s="39" t="s">
        <v>1596</v>
      </c>
      <c r="D721" s="40">
        <v>44101</v>
      </c>
      <c r="E721" s="38">
        <v>1</v>
      </c>
      <c r="F721" s="38"/>
      <c r="G721" s="38" t="s">
        <v>2</v>
      </c>
      <c r="H721" s="38" t="s">
        <v>2</v>
      </c>
      <c r="I721" s="57">
        <v>95340</v>
      </c>
      <c r="J721" s="57">
        <v>0</v>
      </c>
      <c r="K721" s="57">
        <v>0</v>
      </c>
      <c r="L721" s="41">
        <f>SUM(Data5[[#This Row],[CHELTUIELI DE PERSONAL LEI]:[CHELTUIELI DE CAPITAL (ACTIVE NEFINANCIARE ) LEI]])</f>
        <v>95340</v>
      </c>
      <c r="M721" s="41">
        <f>Data5[[#This Row],[TOTAL CHELTUIELI LEI]]/Data5[[#This Row],[CURS VALUTAR EURO BNR 22 07 2020]]</f>
        <v>19697.940125204026</v>
      </c>
      <c r="N721" s="49">
        <v>1489</v>
      </c>
      <c r="O721" s="54"/>
      <c r="P721" s="54">
        <v>1054</v>
      </c>
      <c r="Q721" s="54"/>
      <c r="R721" s="54">
        <f>Data5[[#This Row],[PERSOANE ÎNSCRISE ÎN LISTELE ELECTORALE (TURUL 1)            ]]+Data5[[#This Row],[PERSOANE ÎNSCRISE ÎN LISTELE ELECTORALE (TURUL AL 2-LEA)]]</f>
        <v>1489</v>
      </c>
      <c r="S721" s="54">
        <f>Data5[[#This Row],[PERSOANE CARE AU PARTICIPAT LA VOT (TURUL 1)]]+Data5[[#This Row],[PERSOANE CARE AU PARTICIPAT LA VOT  (TURUL AL 2-LEA)]]</f>
        <v>1054</v>
      </c>
      <c r="T721" s="41">
        <f>Data5[[#This Row],[TOTAL CHELTUIELI LEI]]/Data5[[#This Row],[NUMĂRUL PERSOANELOR ÎNSCRISE ÎN LISTELE ELECTORALE]]</f>
        <v>64.029550033579582</v>
      </c>
      <c r="U721" s="41">
        <f>Data5[[#This Row],[TOTAL CHELTUIELI EURO]]/Data5[[#This Row],[NUMĂRUL PERSOANELOR ÎNSCRISE ÎN LISTELE ELECTORALE]]</f>
        <v>13.228972548827418</v>
      </c>
      <c r="V721" s="41">
        <f>Data5[[#This Row],[TOTAL CHELTUIELI LEI]]/Data5[[#This Row],[NUMĂRUL PERSOANELOR CARE AU PARTICIPAT LA VOT]]</f>
        <v>90.455407969639467</v>
      </c>
      <c r="W721" s="41">
        <f>Data5[[#This Row],[TOTAL CHELTUIELI EURO]]/Data5[[#This Row],[NUMĂRUL PERSOANELOR CARE AU PARTICIPAT LA VOT]]</f>
        <v>18.688747746872892</v>
      </c>
      <c r="X721" s="43">
        <v>4.8400999999999996</v>
      </c>
      <c r="Y721" s="114" t="s">
        <v>2919</v>
      </c>
      <c r="Z721" s="44">
        <v>64</v>
      </c>
      <c r="AA721" s="115" t="s">
        <v>3119</v>
      </c>
      <c r="AB721" s="44">
        <v>13</v>
      </c>
      <c r="AC721" s="45"/>
    </row>
    <row r="722" spans="1:29" ht="12" customHeight="1" x14ac:dyDescent="0.2">
      <c r="A722" s="37">
        <v>721</v>
      </c>
      <c r="B722" s="38" t="s">
        <v>15</v>
      </c>
      <c r="C722" s="39" t="s">
        <v>1597</v>
      </c>
      <c r="D722" s="40">
        <v>44101</v>
      </c>
      <c r="E722" s="38">
        <v>1</v>
      </c>
      <c r="F722" s="38"/>
      <c r="G722" s="38" t="s">
        <v>2</v>
      </c>
      <c r="H722" s="38" t="s">
        <v>2</v>
      </c>
      <c r="I722" s="57">
        <v>19338</v>
      </c>
      <c r="J722" s="57">
        <v>9067</v>
      </c>
      <c r="K722" s="57">
        <v>0</v>
      </c>
      <c r="L722" s="41">
        <f>SUM(Data5[[#This Row],[CHELTUIELI DE PERSONAL LEI]:[CHELTUIELI DE CAPITAL (ACTIVE NEFINANCIARE ) LEI]])</f>
        <v>28405</v>
      </c>
      <c r="M722" s="41">
        <f>Data5[[#This Row],[TOTAL CHELTUIELI LEI]]/Data5[[#This Row],[CURS VALUTAR EURO BNR 22 07 2020]]</f>
        <v>5868.6803991653069</v>
      </c>
      <c r="N722" s="49">
        <v>3749</v>
      </c>
      <c r="O722" s="54"/>
      <c r="P722" s="54">
        <v>2308</v>
      </c>
      <c r="Q722" s="54"/>
      <c r="R722" s="54">
        <f>Data5[[#This Row],[PERSOANE ÎNSCRISE ÎN LISTELE ELECTORALE (TURUL 1)            ]]+Data5[[#This Row],[PERSOANE ÎNSCRISE ÎN LISTELE ELECTORALE (TURUL AL 2-LEA)]]</f>
        <v>3749</v>
      </c>
      <c r="S722" s="54">
        <f>Data5[[#This Row],[PERSOANE CARE AU PARTICIPAT LA VOT (TURUL 1)]]+Data5[[#This Row],[PERSOANE CARE AU PARTICIPAT LA VOT  (TURUL AL 2-LEA)]]</f>
        <v>2308</v>
      </c>
      <c r="T722" s="41">
        <f>Data5[[#This Row],[TOTAL CHELTUIELI LEI]]/Data5[[#This Row],[NUMĂRUL PERSOANELOR ÎNSCRISE ÎN LISTELE ELECTORALE]]</f>
        <v>7.5766871165644174</v>
      </c>
      <c r="U722" s="41">
        <f>Data5[[#This Row],[TOTAL CHELTUIELI EURO]]/Data5[[#This Row],[NUMĂRUL PERSOANELOR ÎNSCRISE ÎN LISTELE ELECTORALE]]</f>
        <v>1.5653988794786096</v>
      </c>
      <c r="V722" s="41">
        <f>Data5[[#This Row],[TOTAL CHELTUIELI LEI]]/Data5[[#This Row],[NUMĂRUL PERSOANELOR CARE AU PARTICIPAT LA VOT]]</f>
        <v>12.307192374350088</v>
      </c>
      <c r="W722" s="41">
        <f>Data5[[#This Row],[TOTAL CHELTUIELI EURO]]/Data5[[#This Row],[NUMĂRUL PERSOANELOR CARE AU PARTICIPAT LA VOT]]</f>
        <v>2.5427558055308954</v>
      </c>
      <c r="X722" s="43">
        <v>4.8400999999999996</v>
      </c>
      <c r="Y722" s="114" t="s">
        <v>2886</v>
      </c>
      <c r="Z722" s="44">
        <v>7</v>
      </c>
      <c r="AA722" s="115" t="s">
        <v>3107</v>
      </c>
      <c r="AB722" s="44">
        <v>1</v>
      </c>
      <c r="AC722" s="45"/>
    </row>
    <row r="723" spans="1:29" ht="12" customHeight="1" x14ac:dyDescent="0.2">
      <c r="A723" s="37">
        <v>722</v>
      </c>
      <c r="B723" s="38" t="s">
        <v>15</v>
      </c>
      <c r="C723" s="39" t="s">
        <v>1598</v>
      </c>
      <c r="D723" s="40">
        <v>44101</v>
      </c>
      <c r="E723" s="38">
        <v>1</v>
      </c>
      <c r="F723" s="38"/>
      <c r="G723" s="38" t="s">
        <v>2</v>
      </c>
      <c r="H723" s="38" t="s">
        <v>2</v>
      </c>
      <c r="I723" s="57">
        <v>12200</v>
      </c>
      <c r="J723" s="57">
        <v>8716</v>
      </c>
      <c r="K723" s="57">
        <v>0</v>
      </c>
      <c r="L723" s="41">
        <f>SUM(Data5[[#This Row],[CHELTUIELI DE PERSONAL LEI]:[CHELTUIELI DE CAPITAL (ACTIVE NEFINANCIARE ) LEI]])</f>
        <v>20916</v>
      </c>
      <c r="M723" s="41">
        <f>Data5[[#This Row],[TOTAL CHELTUIELI LEI]]/Data5[[#This Row],[CURS VALUTAR EURO BNR 22 07 2020]]</f>
        <v>4321.3983182165657</v>
      </c>
      <c r="N723" s="49">
        <v>4332</v>
      </c>
      <c r="O723" s="54"/>
      <c r="P723" s="54">
        <v>2720</v>
      </c>
      <c r="Q723" s="54"/>
      <c r="R723" s="54">
        <f>Data5[[#This Row],[PERSOANE ÎNSCRISE ÎN LISTELE ELECTORALE (TURUL 1)            ]]+Data5[[#This Row],[PERSOANE ÎNSCRISE ÎN LISTELE ELECTORALE (TURUL AL 2-LEA)]]</f>
        <v>4332</v>
      </c>
      <c r="S723" s="54">
        <f>Data5[[#This Row],[PERSOANE CARE AU PARTICIPAT LA VOT (TURUL 1)]]+Data5[[#This Row],[PERSOANE CARE AU PARTICIPAT LA VOT  (TURUL AL 2-LEA)]]</f>
        <v>2720</v>
      </c>
      <c r="T723" s="41">
        <f>Data5[[#This Row],[TOTAL CHELTUIELI LEI]]/Data5[[#This Row],[NUMĂRUL PERSOANELOR ÎNSCRISE ÎN LISTELE ELECTORALE]]</f>
        <v>4.8282548476454297</v>
      </c>
      <c r="U723" s="41">
        <f>Data5[[#This Row],[TOTAL CHELTUIELI EURO]]/Data5[[#This Row],[NUMĂRUL PERSOANELOR ÎNSCRISE ÎN LISTELE ELECTORALE]]</f>
        <v>0.99755270503614168</v>
      </c>
      <c r="V723" s="41">
        <f>Data5[[#This Row],[TOTAL CHELTUIELI LEI]]/Data5[[#This Row],[NUMĂRUL PERSOANELOR CARE AU PARTICIPAT LA VOT]]</f>
        <v>7.6897058823529409</v>
      </c>
      <c r="W723" s="41">
        <f>Data5[[#This Row],[TOTAL CHELTUIELI EURO]]/Data5[[#This Row],[NUMĂRUL PERSOANELOR CARE AU PARTICIPAT LA VOT]]</f>
        <v>1.5887493816972669</v>
      </c>
      <c r="X723" s="43">
        <v>4.8400999999999996</v>
      </c>
      <c r="Y723" s="114" t="s">
        <v>2895</v>
      </c>
      <c r="Z723" s="44">
        <v>4</v>
      </c>
      <c r="AA723" s="115" t="s">
        <v>3107</v>
      </c>
      <c r="AB723" s="44">
        <v>1</v>
      </c>
      <c r="AC723" s="45"/>
    </row>
    <row r="724" spans="1:29" ht="12" customHeight="1" x14ac:dyDescent="0.2">
      <c r="A724" s="37">
        <v>723</v>
      </c>
      <c r="B724" s="38" t="s">
        <v>15</v>
      </c>
      <c r="C724" s="39" t="s">
        <v>1599</v>
      </c>
      <c r="D724" s="40">
        <v>44101</v>
      </c>
      <c r="E724" s="38">
        <v>1</v>
      </c>
      <c r="F724" s="38"/>
      <c r="G724" s="38" t="s">
        <v>2</v>
      </c>
      <c r="H724" s="38" t="s">
        <v>2</v>
      </c>
      <c r="I724" s="57">
        <v>4050</v>
      </c>
      <c r="J724" s="57">
        <v>17570</v>
      </c>
      <c r="K724" s="57">
        <v>0</v>
      </c>
      <c r="L724" s="41">
        <f>SUM(Data5[[#This Row],[CHELTUIELI DE PERSONAL LEI]:[CHELTUIELI DE CAPITAL (ACTIVE NEFINANCIARE ) LEI]])</f>
        <v>21620</v>
      </c>
      <c r="M724" s="41">
        <f>Data5[[#This Row],[TOTAL CHELTUIELI LEI]]/Data5[[#This Row],[CURS VALUTAR EURO BNR 22 07 2020]]</f>
        <v>4466.8498584739991</v>
      </c>
      <c r="N724" s="49">
        <v>832</v>
      </c>
      <c r="O724" s="54"/>
      <c r="P724" s="54">
        <v>688</v>
      </c>
      <c r="Q724" s="54"/>
      <c r="R724" s="54">
        <f>Data5[[#This Row],[PERSOANE ÎNSCRISE ÎN LISTELE ELECTORALE (TURUL 1)            ]]+Data5[[#This Row],[PERSOANE ÎNSCRISE ÎN LISTELE ELECTORALE (TURUL AL 2-LEA)]]</f>
        <v>832</v>
      </c>
      <c r="S724" s="54">
        <f>Data5[[#This Row],[PERSOANE CARE AU PARTICIPAT LA VOT (TURUL 1)]]+Data5[[#This Row],[PERSOANE CARE AU PARTICIPAT LA VOT  (TURUL AL 2-LEA)]]</f>
        <v>688</v>
      </c>
      <c r="T724" s="41">
        <f>Data5[[#This Row],[TOTAL CHELTUIELI LEI]]/Data5[[#This Row],[NUMĂRUL PERSOANELOR ÎNSCRISE ÎN LISTELE ELECTORALE]]</f>
        <v>25.985576923076923</v>
      </c>
      <c r="U724" s="41">
        <f>Data5[[#This Row],[TOTAL CHELTUIELI EURO]]/Data5[[#This Row],[NUMĂRUL PERSOANELOR ÎNSCRISE ÎN LISTELE ELECTORALE]]</f>
        <v>5.3688099260504796</v>
      </c>
      <c r="V724" s="41">
        <f>Data5[[#This Row],[TOTAL CHELTUIELI LEI]]/Data5[[#This Row],[NUMĂRUL PERSOANELOR CARE AU PARTICIPAT LA VOT]]</f>
        <v>31.424418604651162</v>
      </c>
      <c r="W724" s="41">
        <f>Data5[[#This Row],[TOTAL CHELTUIELI EURO]]/Data5[[#This Row],[NUMĂRUL PERSOANELOR CARE AU PARTICIPAT LA VOT]]</f>
        <v>6.4925143291773244</v>
      </c>
      <c r="X724" s="43">
        <v>4.8400999999999996</v>
      </c>
      <c r="Y724" s="114" t="s">
        <v>2904</v>
      </c>
      <c r="Z724" s="44">
        <v>25</v>
      </c>
      <c r="AA724" s="115" t="s">
        <v>3109</v>
      </c>
      <c r="AB724" s="44">
        <v>5</v>
      </c>
      <c r="AC724" s="45"/>
    </row>
    <row r="725" spans="1:29" ht="12" customHeight="1" x14ac:dyDescent="0.2">
      <c r="A725" s="37">
        <v>724</v>
      </c>
      <c r="B725" s="38" t="s">
        <v>15</v>
      </c>
      <c r="C725" s="39" t="s">
        <v>370</v>
      </c>
      <c r="D725" s="40">
        <v>44101</v>
      </c>
      <c r="E725" s="38">
        <v>1</v>
      </c>
      <c r="F725" s="38"/>
      <c r="G725" s="38" t="s">
        <v>2</v>
      </c>
      <c r="H725" s="38" t="s">
        <v>2</v>
      </c>
      <c r="I725" s="57">
        <v>14000</v>
      </c>
      <c r="J725" s="57">
        <v>19710</v>
      </c>
      <c r="K725" s="57">
        <v>0</v>
      </c>
      <c r="L725" s="41">
        <f>SUM(Data5[[#This Row],[CHELTUIELI DE PERSONAL LEI]:[CHELTUIELI DE CAPITAL (ACTIVE NEFINANCIARE ) LEI]])</f>
        <v>33710</v>
      </c>
      <c r="M725" s="41">
        <f>Data5[[#This Row],[TOTAL CHELTUIELI LEI]]/Data5[[#This Row],[CURS VALUTAR EURO BNR 22 07 2020]]</f>
        <v>6964.7321336336036</v>
      </c>
      <c r="N725" s="49">
        <v>4035</v>
      </c>
      <c r="O725" s="54"/>
      <c r="P725" s="54">
        <v>2363</v>
      </c>
      <c r="Q725" s="54"/>
      <c r="R725" s="54">
        <f>Data5[[#This Row],[PERSOANE ÎNSCRISE ÎN LISTELE ELECTORALE (TURUL 1)            ]]+Data5[[#This Row],[PERSOANE ÎNSCRISE ÎN LISTELE ELECTORALE (TURUL AL 2-LEA)]]</f>
        <v>4035</v>
      </c>
      <c r="S725" s="54">
        <f>Data5[[#This Row],[PERSOANE CARE AU PARTICIPAT LA VOT (TURUL 1)]]+Data5[[#This Row],[PERSOANE CARE AU PARTICIPAT LA VOT  (TURUL AL 2-LEA)]]</f>
        <v>2363</v>
      </c>
      <c r="T725" s="41">
        <f>Data5[[#This Row],[TOTAL CHELTUIELI LEI]]/Data5[[#This Row],[NUMĂRUL PERSOANELOR ÎNSCRISE ÎN LISTELE ELECTORALE]]</f>
        <v>8.3543990086741022</v>
      </c>
      <c r="U725" s="41">
        <f>Data5[[#This Row],[TOTAL CHELTUIELI EURO]]/Data5[[#This Row],[NUMĂRUL PERSOANELOR ÎNSCRISE ÎN LISTELE ELECTORALE]]</f>
        <v>1.7260798348534334</v>
      </c>
      <c r="V725" s="41">
        <f>Data5[[#This Row],[TOTAL CHELTUIELI LEI]]/Data5[[#This Row],[NUMĂRUL PERSOANELOR CARE AU PARTICIPAT LA VOT]]</f>
        <v>14.265763859500634</v>
      </c>
      <c r="W725" s="41">
        <f>Data5[[#This Row],[TOTAL CHELTUIELI EURO]]/Data5[[#This Row],[NUMĂRUL PERSOANELOR CARE AU PARTICIPAT LA VOT]]</f>
        <v>2.9474109748766839</v>
      </c>
      <c r="X725" s="43">
        <v>4.8400999999999996</v>
      </c>
      <c r="Y725" s="114" t="s">
        <v>2896</v>
      </c>
      <c r="Z725" s="44">
        <v>8</v>
      </c>
      <c r="AA725" s="115" t="s">
        <v>3107</v>
      </c>
      <c r="AB725" s="44">
        <v>1</v>
      </c>
      <c r="AC725" s="45"/>
    </row>
    <row r="726" spans="1:29" ht="12" customHeight="1" x14ac:dyDescent="0.2">
      <c r="A726" s="37">
        <v>725</v>
      </c>
      <c r="B726" s="38" t="s">
        <v>15</v>
      </c>
      <c r="C726" s="39" t="s">
        <v>1600</v>
      </c>
      <c r="D726" s="40">
        <v>44101</v>
      </c>
      <c r="E726" s="38">
        <v>1</v>
      </c>
      <c r="F726" s="38"/>
      <c r="G726" s="38" t="s">
        <v>2</v>
      </c>
      <c r="H726" s="38" t="s">
        <v>2</v>
      </c>
      <c r="I726" s="57">
        <v>4000</v>
      </c>
      <c r="J726" s="57">
        <v>6030</v>
      </c>
      <c r="K726" s="57">
        <v>0</v>
      </c>
      <c r="L726" s="41">
        <f>SUM(Data5[[#This Row],[CHELTUIELI DE PERSONAL LEI]:[CHELTUIELI DE CAPITAL (ACTIVE NEFINANCIARE ) LEI]])</f>
        <v>10030</v>
      </c>
      <c r="M726" s="41">
        <f>Data5[[#This Row],[TOTAL CHELTUIELI LEI]]/Data5[[#This Row],[CURS VALUTAR EURO BNR 22 07 2020]]</f>
        <v>2072.271234065412</v>
      </c>
      <c r="N726" s="49">
        <v>1582</v>
      </c>
      <c r="O726" s="54"/>
      <c r="P726" s="54">
        <v>930</v>
      </c>
      <c r="Q726" s="54"/>
      <c r="R726" s="54">
        <f>Data5[[#This Row],[PERSOANE ÎNSCRISE ÎN LISTELE ELECTORALE (TURUL 1)            ]]+Data5[[#This Row],[PERSOANE ÎNSCRISE ÎN LISTELE ELECTORALE (TURUL AL 2-LEA)]]</f>
        <v>1582</v>
      </c>
      <c r="S726" s="54">
        <f>Data5[[#This Row],[PERSOANE CARE AU PARTICIPAT LA VOT (TURUL 1)]]+Data5[[#This Row],[PERSOANE CARE AU PARTICIPAT LA VOT  (TURUL AL 2-LEA)]]</f>
        <v>930</v>
      </c>
      <c r="T726" s="41">
        <f>Data5[[#This Row],[TOTAL CHELTUIELI LEI]]/Data5[[#This Row],[NUMĂRUL PERSOANELOR ÎNSCRISE ÎN LISTELE ELECTORALE]]</f>
        <v>6.3400758533501893</v>
      </c>
      <c r="U726" s="41">
        <f>Data5[[#This Row],[TOTAL CHELTUIELI EURO]]/Data5[[#This Row],[NUMĂRUL PERSOANELOR ÎNSCRISE ÎN LISTELE ELECTORALE]]</f>
        <v>1.3099059633788952</v>
      </c>
      <c r="V726" s="41">
        <f>Data5[[#This Row],[TOTAL CHELTUIELI LEI]]/Data5[[#This Row],[NUMĂRUL PERSOANELOR CARE AU PARTICIPAT LA VOT]]</f>
        <v>10.78494623655914</v>
      </c>
      <c r="W726" s="41">
        <f>Data5[[#This Row],[TOTAL CHELTUIELI EURO]]/Data5[[#This Row],[NUMĂRUL PERSOANELOR CARE AU PARTICIPAT LA VOT]]</f>
        <v>2.2282486387800131</v>
      </c>
      <c r="X726" s="43">
        <v>4.8400999999999996</v>
      </c>
      <c r="Y726" s="114" t="s">
        <v>2889</v>
      </c>
      <c r="Z726" s="44">
        <v>6</v>
      </c>
      <c r="AA726" s="115" t="s">
        <v>3107</v>
      </c>
      <c r="AB726" s="44">
        <v>1</v>
      </c>
      <c r="AC726" s="45"/>
    </row>
    <row r="727" spans="1:29" ht="12" customHeight="1" x14ac:dyDescent="0.2">
      <c r="A727" s="37">
        <v>726</v>
      </c>
      <c r="B727" s="38" t="s">
        <v>15</v>
      </c>
      <c r="C727" s="39" t="s">
        <v>1601</v>
      </c>
      <c r="D727" s="40">
        <v>44101</v>
      </c>
      <c r="E727" s="38">
        <v>1</v>
      </c>
      <c r="F727" s="38"/>
      <c r="G727" s="38" t="s">
        <v>2</v>
      </c>
      <c r="H727" s="38" t="s">
        <v>2</v>
      </c>
      <c r="I727" s="57">
        <v>900</v>
      </c>
      <c r="J727" s="57">
        <v>16276</v>
      </c>
      <c r="K727" s="57">
        <v>0</v>
      </c>
      <c r="L727" s="41">
        <f>SUM(Data5[[#This Row],[CHELTUIELI DE PERSONAL LEI]:[CHELTUIELI DE CAPITAL (ACTIVE NEFINANCIARE ) LEI]])</f>
        <v>17176</v>
      </c>
      <c r="M727" s="41">
        <f>Data5[[#This Row],[TOTAL CHELTUIELI LEI]]/Data5[[#This Row],[CURS VALUTAR EURO BNR 22 07 2020]]</f>
        <v>3548.6870105989547</v>
      </c>
      <c r="N727" s="49">
        <v>1040</v>
      </c>
      <c r="O727" s="54"/>
      <c r="P727" s="54">
        <v>717</v>
      </c>
      <c r="Q727" s="54"/>
      <c r="R727" s="54">
        <f>Data5[[#This Row],[PERSOANE ÎNSCRISE ÎN LISTELE ELECTORALE (TURUL 1)            ]]+Data5[[#This Row],[PERSOANE ÎNSCRISE ÎN LISTELE ELECTORALE (TURUL AL 2-LEA)]]</f>
        <v>1040</v>
      </c>
      <c r="S727" s="54">
        <f>Data5[[#This Row],[PERSOANE CARE AU PARTICIPAT LA VOT (TURUL 1)]]+Data5[[#This Row],[PERSOANE CARE AU PARTICIPAT LA VOT  (TURUL AL 2-LEA)]]</f>
        <v>717</v>
      </c>
      <c r="T727" s="41">
        <f>Data5[[#This Row],[TOTAL CHELTUIELI LEI]]/Data5[[#This Row],[NUMĂRUL PERSOANELOR ÎNSCRISE ÎN LISTELE ELECTORALE]]</f>
        <v>16.515384615384615</v>
      </c>
      <c r="U727" s="41">
        <f>Data5[[#This Row],[TOTAL CHELTUIELI EURO]]/Data5[[#This Row],[NUMĂRUL PERSOANELOR ÎNSCRISE ÎN LISTELE ELECTORALE]]</f>
        <v>3.4121990486528411</v>
      </c>
      <c r="V727" s="41">
        <f>Data5[[#This Row],[TOTAL CHELTUIELI LEI]]/Data5[[#This Row],[NUMĂRUL PERSOANELOR CARE AU PARTICIPAT LA VOT]]</f>
        <v>23.955369595536961</v>
      </c>
      <c r="W727" s="41">
        <f>Data5[[#This Row],[TOTAL CHELTUIELI EURO]]/Data5[[#This Row],[NUMĂRUL PERSOANELOR CARE AU PARTICIPAT LA VOT]]</f>
        <v>4.9493542686177889</v>
      </c>
      <c r="X727" s="43">
        <v>4.8400999999999996</v>
      </c>
      <c r="Y727" s="114" t="s">
        <v>2920</v>
      </c>
      <c r="Z727" s="44">
        <v>16</v>
      </c>
      <c r="AA727" s="115" t="s">
        <v>3106</v>
      </c>
      <c r="AB727" s="44">
        <v>3</v>
      </c>
      <c r="AC727" s="45"/>
    </row>
    <row r="728" spans="1:29" ht="12" customHeight="1" x14ac:dyDescent="0.2">
      <c r="A728" s="37">
        <v>727</v>
      </c>
      <c r="B728" s="38" t="s">
        <v>15</v>
      </c>
      <c r="C728" s="39" t="s">
        <v>1602</v>
      </c>
      <c r="D728" s="40">
        <v>44101</v>
      </c>
      <c r="E728" s="38">
        <v>1</v>
      </c>
      <c r="F728" s="38"/>
      <c r="G728" s="38" t="s">
        <v>2</v>
      </c>
      <c r="H728" s="38" t="s">
        <v>2</v>
      </c>
      <c r="I728" s="57">
        <v>0</v>
      </c>
      <c r="J728" s="57">
        <v>15564.65</v>
      </c>
      <c r="K728" s="57">
        <v>0</v>
      </c>
      <c r="L728" s="41">
        <f>SUM(Data5[[#This Row],[CHELTUIELI DE PERSONAL LEI]:[CHELTUIELI DE CAPITAL (ACTIVE NEFINANCIARE ) LEI]])</f>
        <v>15564.65</v>
      </c>
      <c r="M728" s="41">
        <f>Data5[[#This Row],[TOTAL CHELTUIELI LEI]]/Data5[[#This Row],[CURS VALUTAR EURO BNR 22 07 2020]]</f>
        <v>3215.7703353236507</v>
      </c>
      <c r="N728" s="49">
        <v>3541</v>
      </c>
      <c r="O728" s="54"/>
      <c r="P728" s="54">
        <v>2358</v>
      </c>
      <c r="Q728" s="54"/>
      <c r="R728" s="54">
        <f>Data5[[#This Row],[PERSOANE ÎNSCRISE ÎN LISTELE ELECTORALE (TURUL 1)            ]]+Data5[[#This Row],[PERSOANE ÎNSCRISE ÎN LISTELE ELECTORALE (TURUL AL 2-LEA)]]</f>
        <v>3541</v>
      </c>
      <c r="S728" s="54">
        <f>Data5[[#This Row],[PERSOANE CARE AU PARTICIPAT LA VOT (TURUL 1)]]+Data5[[#This Row],[PERSOANE CARE AU PARTICIPAT LA VOT  (TURUL AL 2-LEA)]]</f>
        <v>2358</v>
      </c>
      <c r="T728" s="41">
        <f>Data5[[#This Row],[TOTAL CHELTUIELI LEI]]/Data5[[#This Row],[NUMĂRUL PERSOANELOR ÎNSCRISE ÎN LISTELE ELECTORALE]]</f>
        <v>4.3955521039254446</v>
      </c>
      <c r="U728" s="41">
        <f>Data5[[#This Row],[TOTAL CHELTUIELI EURO]]/Data5[[#This Row],[NUMĂRUL PERSOANELOR ÎNSCRISE ÎN LISTELE ELECTORALE]]</f>
        <v>0.90815315880362912</v>
      </c>
      <c r="V728" s="41">
        <f>Data5[[#This Row],[TOTAL CHELTUIELI LEI]]/Data5[[#This Row],[NUMĂRUL PERSOANELOR CARE AU PARTICIPAT LA VOT]]</f>
        <v>6.6007845631891433</v>
      </c>
      <c r="W728" s="41">
        <f>Data5[[#This Row],[TOTAL CHELTUIELI EURO]]/Data5[[#This Row],[NUMĂRUL PERSOANELOR CARE AU PARTICIPAT LA VOT]]</f>
        <v>1.3637702863967984</v>
      </c>
      <c r="X728" s="43">
        <v>4.8400999999999996</v>
      </c>
      <c r="Y728" s="114" t="s">
        <v>2895</v>
      </c>
      <c r="Z728" s="44">
        <v>4</v>
      </c>
      <c r="AA728" s="115" t="s">
        <v>3105</v>
      </c>
      <c r="AB728" s="44">
        <v>0</v>
      </c>
      <c r="AC728" s="45"/>
    </row>
    <row r="729" spans="1:29" ht="12" customHeight="1" x14ac:dyDescent="0.2">
      <c r="A729" s="37">
        <v>728</v>
      </c>
      <c r="B729" s="38" t="s">
        <v>15</v>
      </c>
      <c r="C729" s="39" t="s">
        <v>1603</v>
      </c>
      <c r="D729" s="40">
        <v>44101</v>
      </c>
      <c r="E729" s="38">
        <v>1</v>
      </c>
      <c r="F729" s="38"/>
      <c r="G729" s="38" t="s">
        <v>2</v>
      </c>
      <c r="H729" s="38" t="s">
        <v>2</v>
      </c>
      <c r="I729" s="58">
        <v>10700</v>
      </c>
      <c r="J729" s="57">
        <v>17955.7</v>
      </c>
      <c r="K729" s="57">
        <v>0</v>
      </c>
      <c r="L729" s="41">
        <f>SUM(Data5[[#This Row],[CHELTUIELI DE PERSONAL LEI]:[CHELTUIELI DE CAPITAL (ACTIVE NEFINANCIARE ) LEI]])</f>
        <v>28655.7</v>
      </c>
      <c r="M729" s="41">
        <f>Data5[[#This Row],[TOTAL CHELTUIELI LEI]]/Data5[[#This Row],[CURS VALUTAR EURO BNR 22 07 2020]]</f>
        <v>5920.4768496518673</v>
      </c>
      <c r="N729" s="49">
        <v>2742</v>
      </c>
      <c r="O729" s="54"/>
      <c r="P729" s="54">
        <v>1743</v>
      </c>
      <c r="Q729" s="54"/>
      <c r="R729" s="54">
        <f>Data5[[#This Row],[PERSOANE ÎNSCRISE ÎN LISTELE ELECTORALE (TURUL 1)            ]]+Data5[[#This Row],[PERSOANE ÎNSCRISE ÎN LISTELE ELECTORALE (TURUL AL 2-LEA)]]</f>
        <v>2742</v>
      </c>
      <c r="S729" s="54">
        <f>Data5[[#This Row],[PERSOANE CARE AU PARTICIPAT LA VOT (TURUL 1)]]+Data5[[#This Row],[PERSOANE CARE AU PARTICIPAT LA VOT  (TURUL AL 2-LEA)]]</f>
        <v>1743</v>
      </c>
      <c r="T729" s="41">
        <f>Data5[[#This Row],[TOTAL CHELTUIELI LEI]]/Data5[[#This Row],[NUMĂRUL PERSOANELOR ÎNSCRISE ÎN LISTELE ELECTORALE]]</f>
        <v>10.450656455142232</v>
      </c>
      <c r="U729" s="41">
        <f>Data5[[#This Row],[TOTAL CHELTUIELI EURO]]/Data5[[#This Row],[NUMĂRUL PERSOANELOR ÎNSCRISE ÎN LISTELE ELECTORALE]]</f>
        <v>2.1591819291217607</v>
      </c>
      <c r="V729" s="41">
        <f>Data5[[#This Row],[TOTAL CHELTUIELI LEI]]/Data5[[#This Row],[NUMĂRUL PERSOANELOR CARE AU PARTICIPAT LA VOT]]</f>
        <v>16.440447504302927</v>
      </c>
      <c r="W729" s="41">
        <f>Data5[[#This Row],[TOTAL CHELTUIELI EURO]]/Data5[[#This Row],[NUMĂRUL PERSOANELOR CARE AU PARTICIPAT LA VOT]]</f>
        <v>3.3967164943498953</v>
      </c>
      <c r="X729" s="43">
        <v>4.8400999999999996</v>
      </c>
      <c r="Y729" s="114" t="s">
        <v>2898</v>
      </c>
      <c r="Z729" s="44">
        <v>10</v>
      </c>
      <c r="AA729" s="115" t="s">
        <v>3108</v>
      </c>
      <c r="AB729" s="44">
        <v>2</v>
      </c>
      <c r="AC729" s="45"/>
    </row>
    <row r="730" spans="1:29" ht="12" customHeight="1" x14ac:dyDescent="0.2">
      <c r="A730" s="37">
        <v>729</v>
      </c>
      <c r="B730" s="38" t="s">
        <v>15</v>
      </c>
      <c r="C730" s="39" t="s">
        <v>1604</v>
      </c>
      <c r="D730" s="40">
        <v>44101</v>
      </c>
      <c r="E730" s="38">
        <v>1</v>
      </c>
      <c r="F730" s="38"/>
      <c r="G730" s="38" t="s">
        <v>2</v>
      </c>
      <c r="H730" s="38" t="s">
        <v>2</v>
      </c>
      <c r="I730" s="57">
        <v>5130</v>
      </c>
      <c r="J730" s="57">
        <v>4968</v>
      </c>
      <c r="K730" s="57">
        <v>0</v>
      </c>
      <c r="L730" s="41">
        <f>SUM(Data5[[#This Row],[CHELTUIELI DE PERSONAL LEI]:[CHELTUIELI DE CAPITAL (ACTIVE NEFINANCIARE ) LEI]])</f>
        <v>10098</v>
      </c>
      <c r="M730" s="41">
        <f>Data5[[#This Row],[TOTAL CHELTUIELI LEI]]/Data5[[#This Row],[CURS VALUTAR EURO BNR 22 07 2020]]</f>
        <v>2086.3205305675506</v>
      </c>
      <c r="N730" s="49">
        <v>1782</v>
      </c>
      <c r="O730" s="54"/>
      <c r="P730" s="54">
        <v>1225</v>
      </c>
      <c r="Q730" s="54"/>
      <c r="R730" s="54">
        <f>Data5[[#This Row],[PERSOANE ÎNSCRISE ÎN LISTELE ELECTORALE (TURUL 1)            ]]+Data5[[#This Row],[PERSOANE ÎNSCRISE ÎN LISTELE ELECTORALE (TURUL AL 2-LEA)]]</f>
        <v>1782</v>
      </c>
      <c r="S730" s="54">
        <f>Data5[[#This Row],[PERSOANE CARE AU PARTICIPAT LA VOT (TURUL 1)]]+Data5[[#This Row],[PERSOANE CARE AU PARTICIPAT LA VOT  (TURUL AL 2-LEA)]]</f>
        <v>1225</v>
      </c>
      <c r="T730" s="41">
        <f>Data5[[#This Row],[TOTAL CHELTUIELI LEI]]/Data5[[#This Row],[NUMĂRUL PERSOANELOR ÎNSCRISE ÎN LISTELE ELECTORALE]]</f>
        <v>5.666666666666667</v>
      </c>
      <c r="U730" s="41">
        <f>Data5[[#This Row],[TOTAL CHELTUIELI EURO]]/Data5[[#This Row],[NUMĂRUL PERSOANELOR ÎNSCRISE ÎN LISTELE ELECTORALE]]</f>
        <v>1.1707747085115323</v>
      </c>
      <c r="V730" s="41">
        <f>Data5[[#This Row],[TOTAL CHELTUIELI LEI]]/Data5[[#This Row],[NUMĂRUL PERSOANELOR CARE AU PARTICIPAT LA VOT]]</f>
        <v>8.2432653061224492</v>
      </c>
      <c r="W730" s="41">
        <f>Data5[[#This Row],[TOTAL CHELTUIELI EURO]]/Data5[[#This Row],[NUMĂRUL PERSOANELOR CARE AU PARTICIPAT LA VOT]]</f>
        <v>1.7031188004633067</v>
      </c>
      <c r="X730" s="43">
        <v>4.8400999999999996</v>
      </c>
      <c r="Y730" s="114" t="s">
        <v>2892</v>
      </c>
      <c r="Z730" s="44">
        <v>5</v>
      </c>
      <c r="AA730" s="115" t="s">
        <v>3107</v>
      </c>
      <c r="AB730" s="44">
        <v>1</v>
      </c>
      <c r="AC730" s="45"/>
    </row>
    <row r="731" spans="1:29" ht="12" customHeight="1" x14ac:dyDescent="0.2">
      <c r="A731" s="37">
        <v>730</v>
      </c>
      <c r="B731" s="38" t="s">
        <v>15</v>
      </c>
      <c r="C731" s="39" t="s">
        <v>1605</v>
      </c>
      <c r="D731" s="40">
        <v>44101</v>
      </c>
      <c r="E731" s="38">
        <v>1</v>
      </c>
      <c r="F731" s="38"/>
      <c r="G731" s="38" t="s">
        <v>2</v>
      </c>
      <c r="H731" s="38" t="s">
        <v>2</v>
      </c>
      <c r="I731" s="57">
        <v>4000</v>
      </c>
      <c r="J731" s="57">
        <v>10279</v>
      </c>
      <c r="K731" s="57">
        <v>0</v>
      </c>
      <c r="L731" s="41">
        <f>SUM(Data5[[#This Row],[CHELTUIELI DE PERSONAL LEI]:[CHELTUIELI DE CAPITAL (ACTIVE NEFINANCIARE ) LEI]])</f>
        <v>14279</v>
      </c>
      <c r="M731" s="41">
        <f>Data5[[#This Row],[TOTAL CHELTUIELI LEI]]/Data5[[#This Row],[CURS VALUTAR EURO BNR 22 07 2020]]</f>
        <v>2950.1456581475591</v>
      </c>
      <c r="N731" s="49">
        <v>3250</v>
      </c>
      <c r="O731" s="54"/>
      <c r="P731" s="54">
        <v>2190</v>
      </c>
      <c r="Q731" s="54"/>
      <c r="R731" s="54">
        <f>Data5[[#This Row],[PERSOANE ÎNSCRISE ÎN LISTELE ELECTORALE (TURUL 1)            ]]+Data5[[#This Row],[PERSOANE ÎNSCRISE ÎN LISTELE ELECTORALE (TURUL AL 2-LEA)]]</f>
        <v>3250</v>
      </c>
      <c r="S731" s="54">
        <f>Data5[[#This Row],[PERSOANE CARE AU PARTICIPAT LA VOT (TURUL 1)]]+Data5[[#This Row],[PERSOANE CARE AU PARTICIPAT LA VOT  (TURUL AL 2-LEA)]]</f>
        <v>2190</v>
      </c>
      <c r="T731" s="41">
        <f>Data5[[#This Row],[TOTAL CHELTUIELI LEI]]/Data5[[#This Row],[NUMĂRUL PERSOANELOR ÎNSCRISE ÎN LISTELE ELECTORALE]]</f>
        <v>4.3935384615384612</v>
      </c>
      <c r="U731" s="41">
        <f>Data5[[#This Row],[TOTAL CHELTUIELI EURO]]/Data5[[#This Row],[NUMĂRUL PERSOANELOR ÎNSCRISE ÎN LISTELE ELECTORALE]]</f>
        <v>0.90773712558386432</v>
      </c>
      <c r="V731" s="41">
        <f>Data5[[#This Row],[TOTAL CHELTUIELI LEI]]/Data5[[#This Row],[NUMĂRUL PERSOANELOR CARE AU PARTICIPAT LA VOT]]</f>
        <v>6.5200913242009131</v>
      </c>
      <c r="W731" s="41">
        <f>Data5[[#This Row],[TOTAL CHELTUIELI EURO]]/Data5[[#This Row],[NUMĂRUL PERSOANELOR CARE AU PARTICIPAT LA VOT]]</f>
        <v>1.3470984740399814</v>
      </c>
      <c r="X731" s="43">
        <v>4.8400999999999996</v>
      </c>
      <c r="Y731" s="114" t="s">
        <v>2895</v>
      </c>
      <c r="Z731" s="44">
        <v>4</v>
      </c>
      <c r="AA731" s="115" t="s">
        <v>3105</v>
      </c>
      <c r="AB731" s="44">
        <v>0</v>
      </c>
      <c r="AC731" s="45"/>
    </row>
    <row r="732" spans="1:29" ht="12" customHeight="1" x14ac:dyDescent="0.2">
      <c r="A732" s="37">
        <v>731</v>
      </c>
      <c r="B732" s="38" t="s">
        <v>15</v>
      </c>
      <c r="C732" s="39" t="s">
        <v>1606</v>
      </c>
      <c r="D732" s="40">
        <v>44101</v>
      </c>
      <c r="E732" s="38">
        <v>1</v>
      </c>
      <c r="F732" s="38"/>
      <c r="G732" s="38" t="s">
        <v>2</v>
      </c>
      <c r="H732" s="38" t="s">
        <v>2</v>
      </c>
      <c r="I732" s="57">
        <v>0</v>
      </c>
      <c r="J732" s="57">
        <v>17535</v>
      </c>
      <c r="K732" s="57">
        <v>0</v>
      </c>
      <c r="L732" s="41">
        <f>SUM(Data5[[#This Row],[CHELTUIELI DE PERSONAL LEI]:[CHELTUIELI DE CAPITAL (ACTIVE NEFINANCIARE ) LEI]])</f>
        <v>17535</v>
      </c>
      <c r="M732" s="41">
        <f>Data5[[#This Row],[TOTAL CHELTUIELI LEI]]/Data5[[#This Row],[CURS VALUTAR EURO BNR 22 07 2020]]</f>
        <v>3622.8590318381853</v>
      </c>
      <c r="N732" s="49">
        <v>2805</v>
      </c>
      <c r="O732" s="54"/>
      <c r="P732" s="54">
        <v>1820</v>
      </c>
      <c r="Q732" s="54"/>
      <c r="R732" s="54">
        <f>Data5[[#This Row],[PERSOANE ÎNSCRISE ÎN LISTELE ELECTORALE (TURUL 1)            ]]+Data5[[#This Row],[PERSOANE ÎNSCRISE ÎN LISTELE ELECTORALE (TURUL AL 2-LEA)]]</f>
        <v>2805</v>
      </c>
      <c r="S732" s="54">
        <f>Data5[[#This Row],[PERSOANE CARE AU PARTICIPAT LA VOT (TURUL 1)]]+Data5[[#This Row],[PERSOANE CARE AU PARTICIPAT LA VOT  (TURUL AL 2-LEA)]]</f>
        <v>1820</v>
      </c>
      <c r="T732" s="41">
        <f>Data5[[#This Row],[TOTAL CHELTUIELI LEI]]/Data5[[#This Row],[NUMĂRUL PERSOANELOR ÎNSCRISE ÎN LISTELE ELECTORALE]]</f>
        <v>6.2513368983957216</v>
      </c>
      <c r="U732" s="41">
        <f>Data5[[#This Row],[TOTAL CHELTUIELI EURO]]/Data5[[#This Row],[NUMĂRUL PERSOANELOR ÎNSCRISE ÎN LISTELE ELECTORALE]]</f>
        <v>1.2915718473576419</v>
      </c>
      <c r="V732" s="41">
        <f>Data5[[#This Row],[TOTAL CHELTUIELI LEI]]/Data5[[#This Row],[NUMĂRUL PERSOANELOR CARE AU PARTICIPAT LA VOT]]</f>
        <v>9.634615384615385</v>
      </c>
      <c r="W732" s="41">
        <f>Data5[[#This Row],[TOTAL CHELTUIELI EURO]]/Data5[[#This Row],[NUMĂRUL PERSOANELOR CARE AU PARTICIPAT LA VOT]]</f>
        <v>1.9905818856253765</v>
      </c>
      <c r="X732" s="43">
        <v>4.8400999999999996</v>
      </c>
      <c r="Y732" s="114" t="s">
        <v>2889</v>
      </c>
      <c r="Z732" s="44">
        <v>6</v>
      </c>
      <c r="AA732" s="115" t="s">
        <v>3107</v>
      </c>
      <c r="AB732" s="44">
        <v>1</v>
      </c>
      <c r="AC732" s="45"/>
    </row>
    <row r="733" spans="1:29" ht="12" customHeight="1" x14ac:dyDescent="0.2">
      <c r="A733" s="37">
        <v>732</v>
      </c>
      <c r="B733" s="38" t="s">
        <v>15</v>
      </c>
      <c r="C733" s="39" t="s">
        <v>1607</v>
      </c>
      <c r="D733" s="40">
        <v>44101</v>
      </c>
      <c r="E733" s="38">
        <v>1</v>
      </c>
      <c r="F733" s="38"/>
      <c r="G733" s="38" t="s">
        <v>2</v>
      </c>
      <c r="H733" s="38" t="s">
        <v>2</v>
      </c>
      <c r="I733" s="57">
        <v>10080</v>
      </c>
      <c r="J733" s="57">
        <v>19986</v>
      </c>
      <c r="K733" s="57">
        <v>0</v>
      </c>
      <c r="L733" s="41">
        <f>SUM(Data5[[#This Row],[CHELTUIELI DE PERSONAL LEI]:[CHELTUIELI DE CAPITAL (ACTIVE NEFINANCIARE ) LEI]])</f>
        <v>30066</v>
      </c>
      <c r="M733" s="41">
        <f>Data5[[#This Row],[TOTAL CHELTUIELI LEI]]/Data5[[#This Row],[CURS VALUTAR EURO BNR 22 07 2020]]</f>
        <v>6211.8551269601876</v>
      </c>
      <c r="N733" s="49">
        <v>4317</v>
      </c>
      <c r="O733" s="54"/>
      <c r="P733" s="54">
        <v>2963</v>
      </c>
      <c r="Q733" s="54"/>
      <c r="R733" s="54">
        <f>Data5[[#This Row],[PERSOANE ÎNSCRISE ÎN LISTELE ELECTORALE (TURUL 1)            ]]+Data5[[#This Row],[PERSOANE ÎNSCRISE ÎN LISTELE ELECTORALE (TURUL AL 2-LEA)]]</f>
        <v>4317</v>
      </c>
      <c r="S733" s="54">
        <f>Data5[[#This Row],[PERSOANE CARE AU PARTICIPAT LA VOT (TURUL 1)]]+Data5[[#This Row],[PERSOANE CARE AU PARTICIPAT LA VOT  (TURUL AL 2-LEA)]]</f>
        <v>2963</v>
      </c>
      <c r="T733" s="41">
        <f>Data5[[#This Row],[TOTAL CHELTUIELI LEI]]/Data5[[#This Row],[NUMĂRUL PERSOANELOR ÎNSCRISE ÎN LISTELE ELECTORALE]]</f>
        <v>6.9645587213342601</v>
      </c>
      <c r="U733" s="41">
        <f>Data5[[#This Row],[TOTAL CHELTUIELI EURO]]/Data5[[#This Row],[NUMĂRUL PERSOANELOR ÎNSCRISE ÎN LISTELE ELECTORALE]]</f>
        <v>1.4389286835673356</v>
      </c>
      <c r="V733" s="41">
        <f>Data5[[#This Row],[TOTAL CHELTUIELI LEI]]/Data5[[#This Row],[NUMĂRUL PERSOANELOR CARE AU PARTICIPAT LA VOT]]</f>
        <v>10.147148160647992</v>
      </c>
      <c r="W733" s="41">
        <f>Data5[[#This Row],[TOTAL CHELTUIELI EURO]]/Data5[[#This Row],[NUMĂRUL PERSOANELOR CARE AU PARTICIPAT LA VOT]]</f>
        <v>2.0964748994128208</v>
      </c>
      <c r="X733" s="43">
        <v>4.8400999999999996</v>
      </c>
      <c r="Y733" s="114" t="s">
        <v>2889</v>
      </c>
      <c r="Z733" s="44">
        <v>6</v>
      </c>
      <c r="AA733" s="115" t="s">
        <v>3107</v>
      </c>
      <c r="AB733" s="44">
        <v>1</v>
      </c>
      <c r="AC733" s="45"/>
    </row>
    <row r="734" spans="1:29" ht="12" customHeight="1" x14ac:dyDescent="0.2">
      <c r="A734" s="37">
        <v>733</v>
      </c>
      <c r="B734" s="38" t="s">
        <v>15</v>
      </c>
      <c r="C734" s="39" t="s">
        <v>1608</v>
      </c>
      <c r="D734" s="40">
        <v>44101</v>
      </c>
      <c r="E734" s="38">
        <v>1</v>
      </c>
      <c r="F734" s="38"/>
      <c r="G734" s="38" t="s">
        <v>2</v>
      </c>
      <c r="H734" s="38" t="s">
        <v>2</v>
      </c>
      <c r="I734" s="57">
        <v>2400</v>
      </c>
      <c r="J734" s="57">
        <v>10675</v>
      </c>
      <c r="K734" s="57">
        <v>0</v>
      </c>
      <c r="L734" s="41">
        <f>SUM(Data5[[#This Row],[CHELTUIELI DE PERSONAL LEI]:[CHELTUIELI DE CAPITAL (ACTIVE NEFINANCIARE ) LEI]])</f>
        <v>13075</v>
      </c>
      <c r="M734" s="41">
        <f>Data5[[#This Row],[TOTAL CHELTUIELI LEI]]/Data5[[#This Row],[CURS VALUTAR EURO BNR 22 07 2020]]</f>
        <v>2701.3904671391088</v>
      </c>
      <c r="N734" s="49">
        <v>2793</v>
      </c>
      <c r="O734" s="54"/>
      <c r="P734" s="54">
        <v>1874</v>
      </c>
      <c r="Q734" s="54"/>
      <c r="R734" s="54">
        <f>Data5[[#This Row],[PERSOANE ÎNSCRISE ÎN LISTELE ELECTORALE (TURUL 1)            ]]+Data5[[#This Row],[PERSOANE ÎNSCRISE ÎN LISTELE ELECTORALE (TURUL AL 2-LEA)]]</f>
        <v>2793</v>
      </c>
      <c r="S734" s="54">
        <f>Data5[[#This Row],[PERSOANE CARE AU PARTICIPAT LA VOT (TURUL 1)]]+Data5[[#This Row],[PERSOANE CARE AU PARTICIPAT LA VOT  (TURUL AL 2-LEA)]]</f>
        <v>1874</v>
      </c>
      <c r="T734" s="41">
        <f>Data5[[#This Row],[TOTAL CHELTUIELI LEI]]/Data5[[#This Row],[NUMĂRUL PERSOANELOR ÎNSCRISE ÎN LISTELE ELECTORALE]]</f>
        <v>4.6813462226996059</v>
      </c>
      <c r="U734" s="41">
        <f>Data5[[#This Row],[TOTAL CHELTUIELI EURO]]/Data5[[#This Row],[NUMĂRUL PERSOANELOR ÎNSCRISE ÎN LISTELE ELECTORALE]]</f>
        <v>0.96720031046871058</v>
      </c>
      <c r="V734" s="41">
        <f>Data5[[#This Row],[TOTAL CHELTUIELI LEI]]/Data5[[#This Row],[NUMĂRUL PERSOANELOR CARE AU PARTICIPAT LA VOT]]</f>
        <v>6.977054429028815</v>
      </c>
      <c r="W734" s="41">
        <f>Data5[[#This Row],[TOTAL CHELTUIELI EURO]]/Data5[[#This Row],[NUMĂRUL PERSOANELOR CARE AU PARTICIPAT LA VOT]]</f>
        <v>1.4415103880144657</v>
      </c>
      <c r="X734" s="43">
        <v>4.8400999999999996</v>
      </c>
      <c r="Y734" s="114" t="s">
        <v>2895</v>
      </c>
      <c r="Z734" s="44">
        <v>4</v>
      </c>
      <c r="AA734" s="115" t="s">
        <v>3105</v>
      </c>
      <c r="AB734" s="44">
        <v>0</v>
      </c>
      <c r="AC734" s="45"/>
    </row>
    <row r="735" spans="1:29" ht="12" customHeight="1" x14ac:dyDescent="0.2">
      <c r="A735" s="37">
        <v>734</v>
      </c>
      <c r="B735" s="38" t="s">
        <v>15</v>
      </c>
      <c r="C735" s="39" t="s">
        <v>1609</v>
      </c>
      <c r="D735" s="40">
        <v>44101</v>
      </c>
      <c r="E735" s="38">
        <v>1</v>
      </c>
      <c r="F735" s="38"/>
      <c r="G735" s="38" t="s">
        <v>2</v>
      </c>
      <c r="H735" s="38" t="s">
        <v>2</v>
      </c>
      <c r="I735" s="57">
        <v>300</v>
      </c>
      <c r="J735" s="57">
        <v>3037.92</v>
      </c>
      <c r="K735" s="57">
        <v>0</v>
      </c>
      <c r="L735" s="41">
        <f>SUM(Data5[[#This Row],[CHELTUIELI DE PERSONAL LEI]:[CHELTUIELI DE CAPITAL (ACTIVE NEFINANCIARE ) LEI]])</f>
        <v>3337.92</v>
      </c>
      <c r="M735" s="41">
        <f>Data5[[#This Row],[TOTAL CHELTUIELI LEI]]/Data5[[#This Row],[CURS VALUTAR EURO BNR 22 07 2020]]</f>
        <v>689.63864382967301</v>
      </c>
      <c r="N735" s="49">
        <v>1243</v>
      </c>
      <c r="O735" s="54"/>
      <c r="P735" s="54">
        <v>846</v>
      </c>
      <c r="Q735" s="54"/>
      <c r="R735" s="54">
        <f>Data5[[#This Row],[PERSOANE ÎNSCRISE ÎN LISTELE ELECTORALE (TURUL 1)            ]]+Data5[[#This Row],[PERSOANE ÎNSCRISE ÎN LISTELE ELECTORALE (TURUL AL 2-LEA)]]</f>
        <v>1243</v>
      </c>
      <c r="S735" s="54">
        <f>Data5[[#This Row],[PERSOANE CARE AU PARTICIPAT LA VOT (TURUL 1)]]+Data5[[#This Row],[PERSOANE CARE AU PARTICIPAT LA VOT  (TURUL AL 2-LEA)]]</f>
        <v>846</v>
      </c>
      <c r="T735" s="41">
        <f>Data5[[#This Row],[TOTAL CHELTUIELI LEI]]/Data5[[#This Row],[NUMĂRUL PERSOANELOR ÎNSCRISE ÎN LISTELE ELECTORALE]]</f>
        <v>2.6853740949316172</v>
      </c>
      <c r="U735" s="41">
        <f>Data5[[#This Row],[TOTAL CHELTUIELI EURO]]/Data5[[#This Row],[NUMĂRUL PERSOANELOR ÎNSCRISE ÎN LISTELE ELECTORALE]]</f>
        <v>0.5548178952772912</v>
      </c>
      <c r="V735" s="41">
        <f>Data5[[#This Row],[TOTAL CHELTUIELI LEI]]/Data5[[#This Row],[NUMĂRUL PERSOANELOR CARE AU PARTICIPAT LA VOT]]</f>
        <v>3.9455319148936172</v>
      </c>
      <c r="W735" s="41">
        <f>Data5[[#This Row],[TOTAL CHELTUIELI EURO]]/Data5[[#This Row],[NUMĂRUL PERSOANELOR CARE AU PARTICIPAT LA VOT]]</f>
        <v>0.81517570192632749</v>
      </c>
      <c r="X735" s="43">
        <v>4.8400999999999996</v>
      </c>
      <c r="Y735" s="114" t="s">
        <v>2891</v>
      </c>
      <c r="Z735" s="44">
        <v>2</v>
      </c>
      <c r="AA735" s="115" t="s">
        <v>3105</v>
      </c>
      <c r="AB735" s="44">
        <v>0</v>
      </c>
      <c r="AC735" s="45"/>
    </row>
    <row r="736" spans="1:29" ht="12" customHeight="1" x14ac:dyDescent="0.2">
      <c r="A736" s="37">
        <v>735</v>
      </c>
      <c r="B736" s="38" t="s">
        <v>15</v>
      </c>
      <c r="C736" s="39" t="s">
        <v>1610</v>
      </c>
      <c r="D736" s="40">
        <v>44101</v>
      </c>
      <c r="E736" s="38">
        <v>1</v>
      </c>
      <c r="F736" s="38"/>
      <c r="G736" s="38" t="s">
        <v>2</v>
      </c>
      <c r="H736" s="38" t="s">
        <v>2</v>
      </c>
      <c r="I736" s="57">
        <v>23393</v>
      </c>
      <c r="J736" s="57">
        <v>9184</v>
      </c>
      <c r="K736" s="57">
        <v>0</v>
      </c>
      <c r="L736" s="41">
        <f>SUM(Data5[[#This Row],[CHELTUIELI DE PERSONAL LEI]:[CHELTUIELI DE CAPITAL (ACTIVE NEFINANCIARE ) LEI]])</f>
        <v>32577</v>
      </c>
      <c r="M736" s="41">
        <f>Data5[[#This Row],[TOTAL CHELTUIELI LEI]]/Data5[[#This Row],[CURS VALUTAR EURO BNR 22 07 2020]]</f>
        <v>6730.6460610317972</v>
      </c>
      <c r="N736" s="49">
        <v>2884</v>
      </c>
      <c r="O736" s="54"/>
      <c r="P736" s="54">
        <v>1867</v>
      </c>
      <c r="Q736" s="54"/>
      <c r="R736" s="54">
        <f>Data5[[#This Row],[PERSOANE ÎNSCRISE ÎN LISTELE ELECTORALE (TURUL 1)            ]]+Data5[[#This Row],[PERSOANE ÎNSCRISE ÎN LISTELE ELECTORALE (TURUL AL 2-LEA)]]</f>
        <v>2884</v>
      </c>
      <c r="S736" s="54">
        <f>Data5[[#This Row],[PERSOANE CARE AU PARTICIPAT LA VOT (TURUL 1)]]+Data5[[#This Row],[PERSOANE CARE AU PARTICIPAT LA VOT  (TURUL AL 2-LEA)]]</f>
        <v>1867</v>
      </c>
      <c r="T736" s="41">
        <f>Data5[[#This Row],[TOTAL CHELTUIELI LEI]]/Data5[[#This Row],[NUMĂRUL PERSOANELOR ÎNSCRISE ÎN LISTELE ELECTORALE]]</f>
        <v>11.295769764216367</v>
      </c>
      <c r="U736" s="41">
        <f>Data5[[#This Row],[TOTAL CHELTUIELI EURO]]/Data5[[#This Row],[NUMĂRUL PERSOANELOR ÎNSCRISE ÎN LISTELE ELECTORALE]]</f>
        <v>2.3337885093730226</v>
      </c>
      <c r="V736" s="41">
        <f>Data5[[#This Row],[TOTAL CHELTUIELI LEI]]/Data5[[#This Row],[NUMĂRUL PERSOANELOR CARE AU PARTICIPAT LA VOT]]</f>
        <v>17.448848419925014</v>
      </c>
      <c r="W736" s="41">
        <f>Data5[[#This Row],[TOTAL CHELTUIELI EURO]]/Data5[[#This Row],[NUMĂRUL PERSOANELOR CARE AU PARTICIPAT LA VOT]]</f>
        <v>3.6050594863587557</v>
      </c>
      <c r="X736" s="43">
        <v>4.8400999999999996</v>
      </c>
      <c r="Y736" s="114" t="s">
        <v>2888</v>
      </c>
      <c r="Z736" s="44">
        <v>11</v>
      </c>
      <c r="AA736" s="115" t="s">
        <v>3108</v>
      </c>
      <c r="AB736" s="44">
        <v>2</v>
      </c>
      <c r="AC736" s="45"/>
    </row>
    <row r="737" spans="1:29" ht="12" customHeight="1" x14ac:dyDescent="0.2">
      <c r="A737" s="37">
        <v>736</v>
      </c>
      <c r="B737" s="38" t="s">
        <v>15</v>
      </c>
      <c r="C737" s="39" t="s">
        <v>1611</v>
      </c>
      <c r="D737" s="40">
        <v>44101</v>
      </c>
      <c r="E737" s="38">
        <v>1</v>
      </c>
      <c r="F737" s="38"/>
      <c r="G737" s="38" t="s">
        <v>2</v>
      </c>
      <c r="H737" s="38" t="s">
        <v>2</v>
      </c>
      <c r="I737" s="57">
        <v>1980</v>
      </c>
      <c r="J737" s="57">
        <v>8778</v>
      </c>
      <c r="K737" s="57">
        <v>0</v>
      </c>
      <c r="L737" s="41">
        <f>SUM(Data5[[#This Row],[CHELTUIELI DE PERSONAL LEI]:[CHELTUIELI DE CAPITAL (ACTIVE NEFINANCIARE ) LEI]])</f>
        <v>10758</v>
      </c>
      <c r="M737" s="41">
        <f>Data5[[#This Row],[TOTAL CHELTUIELI LEI]]/Data5[[#This Row],[CURS VALUTAR EURO BNR 22 07 2020]]</f>
        <v>2222.6813495588935</v>
      </c>
      <c r="N737" s="49">
        <v>2198</v>
      </c>
      <c r="O737" s="54"/>
      <c r="P737" s="54">
        <v>1205</v>
      </c>
      <c r="Q737" s="54"/>
      <c r="R737" s="54">
        <f>Data5[[#This Row],[PERSOANE ÎNSCRISE ÎN LISTELE ELECTORALE (TURUL 1)            ]]+Data5[[#This Row],[PERSOANE ÎNSCRISE ÎN LISTELE ELECTORALE (TURUL AL 2-LEA)]]</f>
        <v>2198</v>
      </c>
      <c r="S737" s="54">
        <f>Data5[[#This Row],[PERSOANE CARE AU PARTICIPAT LA VOT (TURUL 1)]]+Data5[[#This Row],[PERSOANE CARE AU PARTICIPAT LA VOT  (TURUL AL 2-LEA)]]</f>
        <v>1205</v>
      </c>
      <c r="T737" s="41">
        <f>Data5[[#This Row],[TOTAL CHELTUIELI LEI]]/Data5[[#This Row],[NUMĂRUL PERSOANELOR ÎNSCRISE ÎN LISTELE ELECTORALE]]</f>
        <v>4.8944494995450407</v>
      </c>
      <c r="U737" s="41">
        <f>Data5[[#This Row],[TOTAL CHELTUIELI EURO]]/Data5[[#This Row],[NUMĂRUL PERSOANELOR ÎNSCRISE ÎN LISTELE ELECTORALE]]</f>
        <v>1.011229003438987</v>
      </c>
      <c r="V737" s="41">
        <f>Data5[[#This Row],[TOTAL CHELTUIELI LEI]]/Data5[[#This Row],[NUMĂRUL PERSOANELOR CARE AU PARTICIPAT LA VOT]]</f>
        <v>8.9278008298755189</v>
      </c>
      <c r="W737" s="41">
        <f>Data5[[#This Row],[TOTAL CHELTUIELI EURO]]/Data5[[#This Row],[NUMĂRUL PERSOANELOR CARE AU PARTICIPAT LA VOT]]</f>
        <v>1.8445488378082104</v>
      </c>
      <c r="X737" s="43">
        <v>4.8400999999999996</v>
      </c>
      <c r="Y737" s="114" t="s">
        <v>2895</v>
      </c>
      <c r="Z737" s="44">
        <v>4</v>
      </c>
      <c r="AA737" s="115" t="s">
        <v>3107</v>
      </c>
      <c r="AB737" s="44">
        <v>1</v>
      </c>
      <c r="AC737" s="45"/>
    </row>
    <row r="738" spans="1:29" ht="12" customHeight="1" x14ac:dyDescent="0.2">
      <c r="A738" s="37">
        <v>737</v>
      </c>
      <c r="B738" s="38" t="s">
        <v>15</v>
      </c>
      <c r="C738" s="39" t="s">
        <v>519</v>
      </c>
      <c r="D738" s="40">
        <v>44101</v>
      </c>
      <c r="E738" s="38">
        <v>1</v>
      </c>
      <c r="F738" s="38"/>
      <c r="G738" s="38" t="s">
        <v>2</v>
      </c>
      <c r="H738" s="38" t="s">
        <v>2</v>
      </c>
      <c r="I738" s="57">
        <v>4300</v>
      </c>
      <c r="J738" s="57">
        <v>2009</v>
      </c>
      <c r="K738" s="57">
        <v>0</v>
      </c>
      <c r="L738" s="41">
        <f>SUM(Data5[[#This Row],[CHELTUIELI DE PERSONAL LEI]:[CHELTUIELI DE CAPITAL (ACTIVE NEFINANCIARE ) LEI]])</f>
        <v>6309</v>
      </c>
      <c r="M738" s="41">
        <f>Data5[[#This Row],[TOTAL CHELTUIELI LEI]]/Data5[[#This Row],[CURS VALUTAR EURO BNR 22 07 2020]]</f>
        <v>1303.4854651763394</v>
      </c>
      <c r="N738" s="49">
        <v>1715</v>
      </c>
      <c r="O738" s="54"/>
      <c r="P738" s="54">
        <v>1237</v>
      </c>
      <c r="Q738" s="54"/>
      <c r="R738" s="54">
        <f>Data5[[#This Row],[PERSOANE ÎNSCRISE ÎN LISTELE ELECTORALE (TURUL 1)            ]]+Data5[[#This Row],[PERSOANE ÎNSCRISE ÎN LISTELE ELECTORALE (TURUL AL 2-LEA)]]</f>
        <v>1715</v>
      </c>
      <c r="S738" s="54">
        <f>Data5[[#This Row],[PERSOANE CARE AU PARTICIPAT LA VOT (TURUL 1)]]+Data5[[#This Row],[PERSOANE CARE AU PARTICIPAT LA VOT  (TURUL AL 2-LEA)]]</f>
        <v>1237</v>
      </c>
      <c r="T738" s="41">
        <f>Data5[[#This Row],[TOTAL CHELTUIELI LEI]]/Data5[[#This Row],[NUMĂRUL PERSOANELOR ÎNSCRISE ÎN LISTELE ELECTORALE]]</f>
        <v>3.6787172011661808</v>
      </c>
      <c r="U738" s="41">
        <f>Data5[[#This Row],[TOTAL CHELTUIELI EURO]]/Data5[[#This Row],[NUMĂRUL PERSOANELOR ÎNSCRISE ÎN LISTELE ELECTORALE]]</f>
        <v>0.76004983392206382</v>
      </c>
      <c r="V738" s="41">
        <f>Data5[[#This Row],[TOTAL CHELTUIELI LEI]]/Data5[[#This Row],[NUMĂRUL PERSOANELOR CARE AU PARTICIPAT LA VOT]]</f>
        <v>5.1002425222312047</v>
      </c>
      <c r="W738" s="41">
        <f>Data5[[#This Row],[TOTAL CHELTUIELI EURO]]/Data5[[#This Row],[NUMĂRUL PERSOANELOR CARE AU PARTICIPAT LA VOT]]</f>
        <v>1.0537473445241223</v>
      </c>
      <c r="X738" s="43">
        <v>4.8400999999999996</v>
      </c>
      <c r="Y738" s="114" t="s">
        <v>2884</v>
      </c>
      <c r="Z738" s="44">
        <v>3</v>
      </c>
      <c r="AA738" s="115" t="s">
        <v>3105</v>
      </c>
      <c r="AB738" s="44">
        <v>0</v>
      </c>
      <c r="AC738" s="45"/>
    </row>
    <row r="739" spans="1:29" ht="12" customHeight="1" x14ac:dyDescent="0.2">
      <c r="A739" s="37">
        <v>738</v>
      </c>
      <c r="B739" s="38" t="s">
        <v>15</v>
      </c>
      <c r="C739" s="39" t="s">
        <v>1166</v>
      </c>
      <c r="D739" s="40">
        <v>44101</v>
      </c>
      <c r="E739" s="38">
        <v>1</v>
      </c>
      <c r="F739" s="38"/>
      <c r="G739" s="38" t="s">
        <v>2</v>
      </c>
      <c r="H739" s="38" t="s">
        <v>2</v>
      </c>
      <c r="I739" s="57">
        <v>77223</v>
      </c>
      <c r="J739" s="57">
        <v>6400</v>
      </c>
      <c r="K739" s="57">
        <v>0</v>
      </c>
      <c r="L739" s="41">
        <f>SUM(Data5[[#This Row],[CHELTUIELI DE PERSONAL LEI]:[CHELTUIELI DE CAPITAL (ACTIVE NEFINANCIARE ) LEI]])</f>
        <v>83623</v>
      </c>
      <c r="M739" s="41">
        <f>Data5[[#This Row],[TOTAL CHELTUIELI LEI]]/Data5[[#This Row],[CURS VALUTAR EURO BNR 22 07 2020]]</f>
        <v>17277.122373504681</v>
      </c>
      <c r="N739" s="49">
        <v>7391</v>
      </c>
      <c r="O739" s="54"/>
      <c r="P739" s="54">
        <v>3772</v>
      </c>
      <c r="Q739" s="54"/>
      <c r="R739" s="54">
        <f>Data5[[#This Row],[PERSOANE ÎNSCRISE ÎN LISTELE ELECTORALE (TURUL 1)            ]]+Data5[[#This Row],[PERSOANE ÎNSCRISE ÎN LISTELE ELECTORALE (TURUL AL 2-LEA)]]</f>
        <v>7391</v>
      </c>
      <c r="S739" s="54">
        <f>Data5[[#This Row],[PERSOANE CARE AU PARTICIPAT LA VOT (TURUL 1)]]+Data5[[#This Row],[PERSOANE CARE AU PARTICIPAT LA VOT  (TURUL AL 2-LEA)]]</f>
        <v>3772</v>
      </c>
      <c r="T739" s="41">
        <f>Data5[[#This Row],[TOTAL CHELTUIELI LEI]]/Data5[[#This Row],[NUMĂRUL PERSOANELOR ÎNSCRISE ÎN LISTELE ELECTORALE]]</f>
        <v>11.314165877418482</v>
      </c>
      <c r="U739" s="41">
        <f>Data5[[#This Row],[TOTAL CHELTUIELI EURO]]/Data5[[#This Row],[NUMĂRUL PERSOANELOR ÎNSCRISE ÎN LISTELE ELECTORALE]]</f>
        <v>2.3375892806798375</v>
      </c>
      <c r="V739" s="41">
        <f>Data5[[#This Row],[TOTAL CHELTUIELI LEI]]/Data5[[#This Row],[NUMĂRUL PERSOANELOR CARE AU PARTICIPAT LA VOT]]</f>
        <v>22.169406150583246</v>
      </c>
      <c r="W739" s="41">
        <f>Data5[[#This Row],[TOTAL CHELTUIELI EURO]]/Data5[[#This Row],[NUMĂRUL PERSOANELOR CARE AU PARTICIPAT LA VOT]]</f>
        <v>4.5803611806746236</v>
      </c>
      <c r="X739" s="43">
        <v>4.8400999999999996</v>
      </c>
      <c r="Y739" s="114" t="s">
        <v>2888</v>
      </c>
      <c r="Z739" s="44">
        <v>11</v>
      </c>
      <c r="AA739" s="115" t="s">
        <v>3108</v>
      </c>
      <c r="AB739" s="44">
        <v>2</v>
      </c>
      <c r="AC739" s="45"/>
    </row>
    <row r="740" spans="1:29" ht="12" customHeight="1" x14ac:dyDescent="0.2">
      <c r="A740" s="37">
        <v>739</v>
      </c>
      <c r="B740" s="38" t="s">
        <v>15</v>
      </c>
      <c r="C740" s="39" t="s">
        <v>1612</v>
      </c>
      <c r="D740" s="40">
        <v>44101</v>
      </c>
      <c r="E740" s="38">
        <v>1</v>
      </c>
      <c r="F740" s="38"/>
      <c r="G740" s="38" t="s">
        <v>2</v>
      </c>
      <c r="H740" s="38" t="s">
        <v>2</v>
      </c>
      <c r="I740" s="57">
        <v>5000</v>
      </c>
      <c r="J740" s="57">
        <v>2688</v>
      </c>
      <c r="K740" s="57">
        <v>0</v>
      </c>
      <c r="L740" s="41">
        <f>SUM(Data5[[#This Row],[CHELTUIELI DE PERSONAL LEI]:[CHELTUIELI DE CAPITAL (ACTIVE NEFINANCIARE ) LEI]])</f>
        <v>7688</v>
      </c>
      <c r="M740" s="41">
        <f>Data5[[#This Row],[TOTAL CHELTUIELI LEI]]/Data5[[#This Row],[CURS VALUTAR EURO BNR 22 07 2020]]</f>
        <v>1588.3969339476457</v>
      </c>
      <c r="N740" s="49">
        <v>505</v>
      </c>
      <c r="O740" s="54"/>
      <c r="P740" s="54">
        <v>407</v>
      </c>
      <c r="Q740" s="54"/>
      <c r="R740" s="54">
        <f>Data5[[#This Row],[PERSOANE ÎNSCRISE ÎN LISTELE ELECTORALE (TURUL 1)            ]]+Data5[[#This Row],[PERSOANE ÎNSCRISE ÎN LISTELE ELECTORALE (TURUL AL 2-LEA)]]</f>
        <v>505</v>
      </c>
      <c r="S740" s="54">
        <f>Data5[[#This Row],[PERSOANE CARE AU PARTICIPAT LA VOT (TURUL 1)]]+Data5[[#This Row],[PERSOANE CARE AU PARTICIPAT LA VOT  (TURUL AL 2-LEA)]]</f>
        <v>407</v>
      </c>
      <c r="T740" s="41">
        <f>Data5[[#This Row],[TOTAL CHELTUIELI LEI]]/Data5[[#This Row],[NUMĂRUL PERSOANELOR ÎNSCRISE ÎN LISTELE ELECTORALE]]</f>
        <v>15.223762376237623</v>
      </c>
      <c r="U740" s="41">
        <f>Data5[[#This Row],[TOTAL CHELTUIELI EURO]]/Data5[[#This Row],[NUMĂRUL PERSOANELOR ÎNSCRISE ÎN LISTELE ELECTORALE]]</f>
        <v>3.1453404632626647</v>
      </c>
      <c r="V740" s="41">
        <f>Data5[[#This Row],[TOTAL CHELTUIELI LEI]]/Data5[[#This Row],[NUMĂRUL PERSOANELOR CARE AU PARTICIPAT LA VOT]]</f>
        <v>18.889434889434888</v>
      </c>
      <c r="W740" s="41">
        <f>Data5[[#This Row],[TOTAL CHELTUIELI EURO]]/Data5[[#This Row],[NUMĂRUL PERSOANELOR CARE AU PARTICIPAT LA VOT]]</f>
        <v>3.9026951694045349</v>
      </c>
      <c r="X740" s="43">
        <v>4.8400999999999996</v>
      </c>
      <c r="Y740" s="114" t="s">
        <v>2909</v>
      </c>
      <c r="Z740" s="44">
        <v>15</v>
      </c>
      <c r="AA740" s="115" t="s">
        <v>3106</v>
      </c>
      <c r="AB740" s="44">
        <v>3</v>
      </c>
      <c r="AC740" s="45"/>
    </row>
    <row r="741" spans="1:29" ht="12" customHeight="1" x14ac:dyDescent="0.2">
      <c r="A741" s="37">
        <v>740</v>
      </c>
      <c r="B741" s="38" t="s">
        <v>15</v>
      </c>
      <c r="C741" s="39" t="s">
        <v>1613</v>
      </c>
      <c r="D741" s="40">
        <v>44101</v>
      </c>
      <c r="E741" s="38">
        <v>1</v>
      </c>
      <c r="F741" s="38"/>
      <c r="G741" s="38" t="s">
        <v>2</v>
      </c>
      <c r="H741" s="38" t="s">
        <v>2</v>
      </c>
      <c r="I741" s="57">
        <v>17453</v>
      </c>
      <c r="J741" s="57">
        <v>6157</v>
      </c>
      <c r="K741" s="57">
        <v>0</v>
      </c>
      <c r="L741" s="41">
        <f>SUM(Data5[[#This Row],[CHELTUIELI DE PERSONAL LEI]:[CHELTUIELI DE CAPITAL (ACTIVE NEFINANCIARE ) LEI]])</f>
        <v>23610</v>
      </c>
      <c r="M741" s="41">
        <f>Data5[[#This Row],[TOTAL CHELTUIELI LEI]]/Data5[[#This Row],[CURS VALUTAR EURO BNR 22 07 2020]]</f>
        <v>4877.9983884630483</v>
      </c>
      <c r="N741" s="49">
        <v>1858</v>
      </c>
      <c r="O741" s="54"/>
      <c r="P741" s="54">
        <v>1203</v>
      </c>
      <c r="Q741" s="54"/>
      <c r="R741" s="54">
        <f>Data5[[#This Row],[PERSOANE ÎNSCRISE ÎN LISTELE ELECTORALE (TURUL 1)            ]]+Data5[[#This Row],[PERSOANE ÎNSCRISE ÎN LISTELE ELECTORALE (TURUL AL 2-LEA)]]</f>
        <v>1858</v>
      </c>
      <c r="S741" s="54">
        <f>Data5[[#This Row],[PERSOANE CARE AU PARTICIPAT LA VOT (TURUL 1)]]+Data5[[#This Row],[PERSOANE CARE AU PARTICIPAT LA VOT  (TURUL AL 2-LEA)]]</f>
        <v>1203</v>
      </c>
      <c r="T741" s="41">
        <f>Data5[[#This Row],[TOTAL CHELTUIELI LEI]]/Data5[[#This Row],[NUMĂRUL PERSOANELOR ÎNSCRISE ÎN LISTELE ELECTORALE]]</f>
        <v>12.707212055974166</v>
      </c>
      <c r="U741" s="41">
        <f>Data5[[#This Row],[TOTAL CHELTUIELI EURO]]/Data5[[#This Row],[NUMĂRUL PERSOANELOR ÎNSCRISE ÎN LISTELE ELECTORALE]]</f>
        <v>2.6254027924989494</v>
      </c>
      <c r="V741" s="41">
        <f>Data5[[#This Row],[TOTAL CHELTUIELI LEI]]/Data5[[#This Row],[NUMĂRUL PERSOANELOR CARE AU PARTICIPAT LA VOT]]</f>
        <v>19.625935162094763</v>
      </c>
      <c r="W741" s="41">
        <f>Data5[[#This Row],[TOTAL CHELTUIELI EURO]]/Data5[[#This Row],[NUMĂRUL PERSOANELOR CARE AU PARTICIPAT LA VOT]]</f>
        <v>4.0548615032943047</v>
      </c>
      <c r="X741" s="43">
        <v>4.8400999999999996</v>
      </c>
      <c r="Y741" s="114" t="s">
        <v>2897</v>
      </c>
      <c r="Z741" s="44">
        <v>12</v>
      </c>
      <c r="AA741" s="115" t="s">
        <v>3108</v>
      </c>
      <c r="AB741" s="44">
        <v>2</v>
      </c>
      <c r="AC741" s="45"/>
    </row>
    <row r="742" spans="1:29" ht="12" customHeight="1" x14ac:dyDescent="0.2">
      <c r="A742" s="37">
        <v>741</v>
      </c>
      <c r="B742" s="38" t="s">
        <v>15</v>
      </c>
      <c r="C742" s="39" t="s">
        <v>1614</v>
      </c>
      <c r="D742" s="40">
        <v>44101</v>
      </c>
      <c r="E742" s="38">
        <v>1</v>
      </c>
      <c r="F742" s="38"/>
      <c r="G742" s="38" t="s">
        <v>2</v>
      </c>
      <c r="H742" s="38" t="s">
        <v>2</v>
      </c>
      <c r="I742" s="57">
        <v>177577</v>
      </c>
      <c r="J742" s="57">
        <v>23016.93</v>
      </c>
      <c r="K742" s="57">
        <v>0</v>
      </c>
      <c r="L742" s="41">
        <f>SUM(Data5[[#This Row],[CHELTUIELI DE PERSONAL LEI]:[CHELTUIELI DE CAPITAL (ACTIVE NEFINANCIARE ) LEI]])</f>
        <v>200593.93</v>
      </c>
      <c r="M742" s="41">
        <f>Data5[[#This Row],[TOTAL CHELTUIELI LEI]]/Data5[[#This Row],[CURS VALUTAR EURO BNR 22 07 2020]]</f>
        <v>41444.170574988122</v>
      </c>
      <c r="N742" s="49">
        <v>5539</v>
      </c>
      <c r="O742" s="54"/>
      <c r="P742" s="54">
        <v>3061</v>
      </c>
      <c r="Q742" s="54"/>
      <c r="R742" s="54">
        <f>Data5[[#This Row],[PERSOANE ÎNSCRISE ÎN LISTELE ELECTORALE (TURUL 1)            ]]+Data5[[#This Row],[PERSOANE ÎNSCRISE ÎN LISTELE ELECTORALE (TURUL AL 2-LEA)]]</f>
        <v>5539</v>
      </c>
      <c r="S742" s="54">
        <f>Data5[[#This Row],[PERSOANE CARE AU PARTICIPAT LA VOT (TURUL 1)]]+Data5[[#This Row],[PERSOANE CARE AU PARTICIPAT LA VOT  (TURUL AL 2-LEA)]]</f>
        <v>3061</v>
      </c>
      <c r="T742" s="41">
        <f>Data5[[#This Row],[TOTAL CHELTUIELI LEI]]/Data5[[#This Row],[NUMĂRUL PERSOANELOR ÎNSCRISE ÎN LISTELE ELECTORALE]]</f>
        <v>36.214827586206894</v>
      </c>
      <c r="U742" s="41">
        <f>Data5[[#This Row],[TOTAL CHELTUIELI EURO]]/Data5[[#This Row],[NUMĂRUL PERSOANELOR ÎNSCRISE ÎN LISTELE ELECTORALE]]</f>
        <v>7.4822478019476657</v>
      </c>
      <c r="V742" s="41">
        <f>Data5[[#This Row],[TOTAL CHELTUIELI LEI]]/Data5[[#This Row],[NUMĂRUL PERSOANELOR CARE AU PARTICIPAT LA VOT]]</f>
        <v>65.532156158118255</v>
      </c>
      <c r="W742" s="41">
        <f>Data5[[#This Row],[TOTAL CHELTUIELI EURO]]/Data5[[#This Row],[NUMĂRUL PERSOANELOR CARE AU PARTICIPAT LA VOT]]</f>
        <v>13.539421945438786</v>
      </c>
      <c r="X742" s="43">
        <v>4.8400999999999996</v>
      </c>
      <c r="Y742" s="114" t="s">
        <v>2924</v>
      </c>
      <c r="Z742" s="44">
        <v>36</v>
      </c>
      <c r="AA742" s="115" t="s">
        <v>3113</v>
      </c>
      <c r="AB742" s="44">
        <v>7</v>
      </c>
      <c r="AC742" s="45"/>
    </row>
    <row r="743" spans="1:29" ht="12" customHeight="1" x14ac:dyDescent="0.2">
      <c r="A743" s="37">
        <v>742</v>
      </c>
      <c r="B743" s="38" t="s">
        <v>15</v>
      </c>
      <c r="C743" s="39" t="s">
        <v>1615</v>
      </c>
      <c r="D743" s="40">
        <v>44101</v>
      </c>
      <c r="E743" s="38">
        <v>1</v>
      </c>
      <c r="F743" s="38"/>
      <c r="G743" s="38" t="s">
        <v>2</v>
      </c>
      <c r="H743" s="38" t="s">
        <v>2</v>
      </c>
      <c r="I743" s="57">
        <v>5000</v>
      </c>
      <c r="J743" s="57">
        <v>8722.39</v>
      </c>
      <c r="K743" s="57">
        <v>0</v>
      </c>
      <c r="L743" s="41">
        <f>SUM(Data5[[#This Row],[CHELTUIELI DE PERSONAL LEI]:[CHELTUIELI DE CAPITAL (ACTIVE NEFINANCIARE ) LEI]])</f>
        <v>13722.39</v>
      </c>
      <c r="M743" s="41">
        <f>Data5[[#This Row],[TOTAL CHELTUIELI LEI]]/Data5[[#This Row],[CURS VALUTAR EURO BNR 22 07 2020]]</f>
        <v>2835.1459680585112</v>
      </c>
      <c r="N743" s="49">
        <v>1610</v>
      </c>
      <c r="O743" s="54"/>
      <c r="P743" s="54">
        <v>1186</v>
      </c>
      <c r="Q743" s="54"/>
      <c r="R743" s="54">
        <f>Data5[[#This Row],[PERSOANE ÎNSCRISE ÎN LISTELE ELECTORALE (TURUL 1)            ]]+Data5[[#This Row],[PERSOANE ÎNSCRISE ÎN LISTELE ELECTORALE (TURUL AL 2-LEA)]]</f>
        <v>1610</v>
      </c>
      <c r="S743" s="54">
        <f>Data5[[#This Row],[PERSOANE CARE AU PARTICIPAT LA VOT (TURUL 1)]]+Data5[[#This Row],[PERSOANE CARE AU PARTICIPAT LA VOT  (TURUL AL 2-LEA)]]</f>
        <v>1186</v>
      </c>
      <c r="T743" s="41">
        <f>Data5[[#This Row],[TOTAL CHELTUIELI LEI]]/Data5[[#This Row],[NUMĂRUL PERSOANELOR ÎNSCRISE ÎN LISTELE ELECTORALE]]</f>
        <v>8.523223602484471</v>
      </c>
      <c r="U743" s="41">
        <f>Data5[[#This Row],[TOTAL CHELTUIELI EURO]]/Data5[[#This Row],[NUMĂRUL PERSOANELOR ÎNSCRISE ÎN LISTELE ELECTORALE]]</f>
        <v>1.760960228607771</v>
      </c>
      <c r="V743" s="41">
        <f>Data5[[#This Row],[TOTAL CHELTUIELI LEI]]/Data5[[#This Row],[NUMĂRUL PERSOANELOR CARE AU PARTICIPAT LA VOT]]</f>
        <v>11.57031197301855</v>
      </c>
      <c r="W743" s="41">
        <f>Data5[[#This Row],[TOTAL CHELTUIELI EURO]]/Data5[[#This Row],[NUMĂRUL PERSOANELOR CARE AU PARTICIPAT LA VOT]]</f>
        <v>2.3905109342820499</v>
      </c>
      <c r="X743" s="43">
        <v>4.8400999999999996</v>
      </c>
      <c r="Y743" s="114" t="s">
        <v>2896</v>
      </c>
      <c r="Z743" s="44">
        <v>8</v>
      </c>
      <c r="AA743" s="115" t="s">
        <v>3107</v>
      </c>
      <c r="AB743" s="44">
        <v>1</v>
      </c>
      <c r="AC743" s="45"/>
    </row>
    <row r="744" spans="1:29" ht="12" customHeight="1" x14ac:dyDescent="0.2">
      <c r="A744" s="37">
        <v>743</v>
      </c>
      <c r="B744" s="38" t="s">
        <v>15</v>
      </c>
      <c r="C744" s="39" t="s">
        <v>1616</v>
      </c>
      <c r="D744" s="40">
        <v>44101</v>
      </c>
      <c r="E744" s="38">
        <v>1</v>
      </c>
      <c r="F744" s="38"/>
      <c r="G744" s="38" t="s">
        <v>2</v>
      </c>
      <c r="H744" s="38" t="s">
        <v>2</v>
      </c>
      <c r="I744" s="57">
        <v>9000</v>
      </c>
      <c r="J744" s="57">
        <v>13363</v>
      </c>
      <c r="K744" s="57">
        <v>0</v>
      </c>
      <c r="L744" s="41">
        <f>SUM(Data5[[#This Row],[CHELTUIELI DE PERSONAL LEI]:[CHELTUIELI DE CAPITAL (ACTIVE NEFINANCIARE ) LEI]])</f>
        <v>22363</v>
      </c>
      <c r="M744" s="41">
        <f>Data5[[#This Row],[TOTAL CHELTUIELI LEI]]/Data5[[#This Row],[CURS VALUTAR EURO BNR 22 07 2020]]</f>
        <v>4620.3590834900106</v>
      </c>
      <c r="N744" s="49">
        <v>2004</v>
      </c>
      <c r="O744" s="54"/>
      <c r="P744" s="54">
        <v>1334</v>
      </c>
      <c r="Q744" s="54"/>
      <c r="R744" s="54">
        <f>Data5[[#This Row],[PERSOANE ÎNSCRISE ÎN LISTELE ELECTORALE (TURUL 1)            ]]+Data5[[#This Row],[PERSOANE ÎNSCRISE ÎN LISTELE ELECTORALE (TURUL AL 2-LEA)]]</f>
        <v>2004</v>
      </c>
      <c r="S744" s="54">
        <f>Data5[[#This Row],[PERSOANE CARE AU PARTICIPAT LA VOT (TURUL 1)]]+Data5[[#This Row],[PERSOANE CARE AU PARTICIPAT LA VOT  (TURUL AL 2-LEA)]]</f>
        <v>1334</v>
      </c>
      <c r="T744" s="41">
        <f>Data5[[#This Row],[TOTAL CHELTUIELI LEI]]/Data5[[#This Row],[NUMĂRUL PERSOANELOR ÎNSCRISE ÎN LISTELE ELECTORALE]]</f>
        <v>11.159181636726547</v>
      </c>
      <c r="U744" s="41">
        <f>Data5[[#This Row],[TOTAL CHELTUIELI EURO]]/Data5[[#This Row],[NUMĂRUL PERSOANELOR ÎNSCRISE ÎN LISTELE ELECTORALE]]</f>
        <v>2.3055684049351348</v>
      </c>
      <c r="V744" s="41">
        <f>Data5[[#This Row],[TOTAL CHELTUIELI LEI]]/Data5[[#This Row],[NUMĂRUL PERSOANELOR CARE AU PARTICIPAT LA VOT]]</f>
        <v>16.763868065967017</v>
      </c>
      <c r="W744" s="41">
        <f>Data5[[#This Row],[TOTAL CHELTUIELI EURO]]/Data5[[#This Row],[NUMĂRUL PERSOANELOR CARE AU PARTICIPAT LA VOT]]</f>
        <v>3.4635375438455851</v>
      </c>
      <c r="X744" s="43">
        <v>4.8400999999999996</v>
      </c>
      <c r="Y744" s="114" t="s">
        <v>2888</v>
      </c>
      <c r="Z744" s="44">
        <v>11</v>
      </c>
      <c r="AA744" s="115" t="s">
        <v>3108</v>
      </c>
      <c r="AB744" s="44">
        <v>2</v>
      </c>
      <c r="AC744" s="45"/>
    </row>
    <row r="745" spans="1:29" ht="12" customHeight="1" x14ac:dyDescent="0.2">
      <c r="A745" s="37">
        <v>744</v>
      </c>
      <c r="B745" s="38" t="s">
        <v>15</v>
      </c>
      <c r="C745" s="39" t="s">
        <v>1617</v>
      </c>
      <c r="D745" s="40">
        <v>44101</v>
      </c>
      <c r="E745" s="38">
        <v>1</v>
      </c>
      <c r="F745" s="38"/>
      <c r="G745" s="38" t="s">
        <v>2</v>
      </c>
      <c r="H745" s="38" t="s">
        <v>2</v>
      </c>
      <c r="I745" s="57">
        <v>5295</v>
      </c>
      <c r="J745" s="57">
        <v>4785</v>
      </c>
      <c r="K745" s="57">
        <v>0</v>
      </c>
      <c r="L745" s="41">
        <f>SUM(Data5[[#This Row],[CHELTUIELI DE PERSONAL LEI]:[CHELTUIELI DE CAPITAL (ACTIVE NEFINANCIARE ) LEI]])</f>
        <v>10080</v>
      </c>
      <c r="M745" s="41">
        <f>Data5[[#This Row],[TOTAL CHELTUIELI LEI]]/Data5[[#This Row],[CURS VALUTAR EURO BNR 22 07 2020]]</f>
        <v>2082.6015991405138</v>
      </c>
      <c r="N745" s="49">
        <v>735</v>
      </c>
      <c r="O745" s="54"/>
      <c r="P745" s="54">
        <v>575</v>
      </c>
      <c r="Q745" s="54"/>
      <c r="R745" s="54">
        <f>Data5[[#This Row],[PERSOANE ÎNSCRISE ÎN LISTELE ELECTORALE (TURUL 1)            ]]+Data5[[#This Row],[PERSOANE ÎNSCRISE ÎN LISTELE ELECTORALE (TURUL AL 2-LEA)]]</f>
        <v>735</v>
      </c>
      <c r="S745" s="54">
        <f>Data5[[#This Row],[PERSOANE CARE AU PARTICIPAT LA VOT (TURUL 1)]]+Data5[[#This Row],[PERSOANE CARE AU PARTICIPAT LA VOT  (TURUL AL 2-LEA)]]</f>
        <v>575</v>
      </c>
      <c r="T745" s="41">
        <f>Data5[[#This Row],[TOTAL CHELTUIELI LEI]]/Data5[[#This Row],[NUMĂRUL PERSOANELOR ÎNSCRISE ÎN LISTELE ELECTORALE]]</f>
        <v>13.714285714285714</v>
      </c>
      <c r="U745" s="41">
        <f>Data5[[#This Row],[TOTAL CHELTUIELI EURO]]/Data5[[#This Row],[NUMĂRUL PERSOANELOR ÎNSCRISE ÎN LISTELE ELECTORALE]]</f>
        <v>2.8334715634564813</v>
      </c>
      <c r="V745" s="41">
        <f>Data5[[#This Row],[TOTAL CHELTUIELI LEI]]/Data5[[#This Row],[NUMĂRUL PERSOANELOR CARE AU PARTICIPAT LA VOT]]</f>
        <v>17.530434782608694</v>
      </c>
      <c r="W745" s="41">
        <f>Data5[[#This Row],[TOTAL CHELTUIELI EURO]]/Data5[[#This Row],[NUMĂRUL PERSOANELOR CARE AU PARTICIPAT LA VOT]]</f>
        <v>3.6219158245921981</v>
      </c>
      <c r="X745" s="43">
        <v>4.8400999999999996</v>
      </c>
      <c r="Y745" s="114" t="s">
        <v>2906</v>
      </c>
      <c r="Z745" s="44">
        <v>13</v>
      </c>
      <c r="AA745" s="115" t="s">
        <v>3108</v>
      </c>
      <c r="AB745" s="44">
        <v>2</v>
      </c>
      <c r="AC745" s="45"/>
    </row>
    <row r="746" spans="1:29" ht="12" customHeight="1" x14ac:dyDescent="0.2">
      <c r="A746" s="37">
        <v>745</v>
      </c>
      <c r="B746" s="38" t="s">
        <v>15</v>
      </c>
      <c r="C746" s="39" t="s">
        <v>1618</v>
      </c>
      <c r="D746" s="40">
        <v>44101</v>
      </c>
      <c r="E746" s="38">
        <v>1</v>
      </c>
      <c r="F746" s="38"/>
      <c r="G746" s="38" t="s">
        <v>2</v>
      </c>
      <c r="H746" s="38" t="s">
        <v>2</v>
      </c>
      <c r="I746" s="57">
        <v>9479</v>
      </c>
      <c r="J746" s="57">
        <v>11773</v>
      </c>
      <c r="K746" s="57">
        <v>0</v>
      </c>
      <c r="L746" s="41">
        <f>SUM(Data5[[#This Row],[CHELTUIELI DE PERSONAL LEI]:[CHELTUIELI DE CAPITAL (ACTIVE NEFINANCIARE ) LEI]])</f>
        <v>21252</v>
      </c>
      <c r="M746" s="41">
        <f>Data5[[#This Row],[TOTAL CHELTUIELI LEI]]/Data5[[#This Row],[CURS VALUTAR EURO BNR 22 07 2020]]</f>
        <v>4390.8183715212499</v>
      </c>
      <c r="N746" s="49">
        <v>1305</v>
      </c>
      <c r="O746" s="54"/>
      <c r="P746" s="54">
        <v>1107</v>
      </c>
      <c r="Q746" s="54"/>
      <c r="R746" s="54">
        <f>Data5[[#This Row],[PERSOANE ÎNSCRISE ÎN LISTELE ELECTORALE (TURUL 1)            ]]+Data5[[#This Row],[PERSOANE ÎNSCRISE ÎN LISTELE ELECTORALE (TURUL AL 2-LEA)]]</f>
        <v>1305</v>
      </c>
      <c r="S746" s="54">
        <f>Data5[[#This Row],[PERSOANE CARE AU PARTICIPAT LA VOT (TURUL 1)]]+Data5[[#This Row],[PERSOANE CARE AU PARTICIPAT LA VOT  (TURUL AL 2-LEA)]]</f>
        <v>1107</v>
      </c>
      <c r="T746" s="41">
        <f>Data5[[#This Row],[TOTAL CHELTUIELI LEI]]/Data5[[#This Row],[NUMĂRUL PERSOANELOR ÎNSCRISE ÎN LISTELE ELECTORALE]]</f>
        <v>16.285057471264366</v>
      </c>
      <c r="U746" s="41">
        <f>Data5[[#This Row],[TOTAL CHELTUIELI EURO]]/Data5[[#This Row],[NUMĂRUL PERSOANELOR ÎNSCRISE ÎN LISTELE ELECTORALE]]</f>
        <v>3.3646117789434866</v>
      </c>
      <c r="V746" s="41">
        <f>Data5[[#This Row],[TOTAL CHELTUIELI LEI]]/Data5[[#This Row],[NUMĂRUL PERSOANELOR CARE AU PARTICIPAT LA VOT]]</f>
        <v>19.197831978319783</v>
      </c>
      <c r="W746" s="41">
        <f>Data5[[#This Row],[TOTAL CHELTUIELI EURO]]/Data5[[#This Row],[NUMĂRUL PERSOANELOR CARE AU PARTICIPAT LA VOT]]</f>
        <v>3.9664122597301263</v>
      </c>
      <c r="X746" s="43">
        <v>4.8400999999999996</v>
      </c>
      <c r="Y746" s="114" t="s">
        <v>2920</v>
      </c>
      <c r="Z746" s="44">
        <v>16</v>
      </c>
      <c r="AA746" s="115" t="s">
        <v>3106</v>
      </c>
      <c r="AB746" s="44">
        <v>3</v>
      </c>
      <c r="AC746" s="45"/>
    </row>
    <row r="747" spans="1:29" ht="12" customHeight="1" x14ac:dyDescent="0.2">
      <c r="A747" s="37">
        <v>746</v>
      </c>
      <c r="B747" s="38" t="s">
        <v>15</v>
      </c>
      <c r="C747" s="39" t="s">
        <v>1619</v>
      </c>
      <c r="D747" s="40">
        <v>44101</v>
      </c>
      <c r="E747" s="38">
        <v>1</v>
      </c>
      <c r="F747" s="38"/>
      <c r="G747" s="38" t="s">
        <v>2</v>
      </c>
      <c r="H747" s="38" t="s">
        <v>2</v>
      </c>
      <c r="I747" s="57">
        <v>1100</v>
      </c>
      <c r="J747" s="57">
        <v>4496</v>
      </c>
      <c r="K747" s="57">
        <v>0</v>
      </c>
      <c r="L747" s="41">
        <f>SUM(Data5[[#This Row],[CHELTUIELI DE PERSONAL LEI]:[CHELTUIELI DE CAPITAL (ACTIVE NEFINANCIARE ) LEI]])</f>
        <v>5596</v>
      </c>
      <c r="M747" s="41">
        <f>Data5[[#This Row],[TOTAL CHELTUIELI LEI]]/Data5[[#This Row],[CURS VALUTAR EURO BNR 22 07 2020]]</f>
        <v>1156.1744592053883</v>
      </c>
      <c r="N747" s="49">
        <v>601</v>
      </c>
      <c r="O747" s="54"/>
      <c r="P747" s="54">
        <v>419</v>
      </c>
      <c r="Q747" s="54"/>
      <c r="R747" s="54">
        <f>Data5[[#This Row],[PERSOANE ÎNSCRISE ÎN LISTELE ELECTORALE (TURUL 1)            ]]+Data5[[#This Row],[PERSOANE ÎNSCRISE ÎN LISTELE ELECTORALE (TURUL AL 2-LEA)]]</f>
        <v>601</v>
      </c>
      <c r="S747" s="54">
        <f>Data5[[#This Row],[PERSOANE CARE AU PARTICIPAT LA VOT (TURUL 1)]]+Data5[[#This Row],[PERSOANE CARE AU PARTICIPAT LA VOT  (TURUL AL 2-LEA)]]</f>
        <v>419</v>
      </c>
      <c r="T747" s="41">
        <f>Data5[[#This Row],[TOTAL CHELTUIELI LEI]]/Data5[[#This Row],[NUMĂRUL PERSOANELOR ÎNSCRISE ÎN LISTELE ELECTORALE]]</f>
        <v>9.3111480865224632</v>
      </c>
      <c r="U747" s="41">
        <f>Data5[[#This Row],[TOTAL CHELTUIELI EURO]]/Data5[[#This Row],[NUMĂRUL PERSOANELOR ÎNSCRISE ÎN LISTELE ELECTORALE]]</f>
        <v>1.9237511800422433</v>
      </c>
      <c r="V747" s="41">
        <f>Data5[[#This Row],[TOTAL CHELTUIELI LEI]]/Data5[[#This Row],[NUMĂRUL PERSOANELOR CARE AU PARTICIPAT LA VOT]]</f>
        <v>13.355608591885442</v>
      </c>
      <c r="W747" s="41">
        <f>Data5[[#This Row],[TOTAL CHELTUIELI EURO]]/Data5[[#This Row],[NUMĂRUL PERSOANELOR CARE AU PARTICIPAT LA VOT]]</f>
        <v>2.7593662510868455</v>
      </c>
      <c r="X747" s="43">
        <v>4.8400999999999996</v>
      </c>
      <c r="Y747" s="114" t="s">
        <v>2887</v>
      </c>
      <c r="Z747" s="44">
        <v>9</v>
      </c>
      <c r="AA747" s="115" t="s">
        <v>3107</v>
      </c>
      <c r="AB747" s="44">
        <v>1</v>
      </c>
      <c r="AC747" s="45"/>
    </row>
    <row r="748" spans="1:29" ht="12" customHeight="1" x14ac:dyDescent="0.2">
      <c r="A748" s="37">
        <v>747</v>
      </c>
      <c r="B748" s="38" t="s">
        <v>15</v>
      </c>
      <c r="C748" s="39" t="s">
        <v>1620</v>
      </c>
      <c r="D748" s="40">
        <v>44101</v>
      </c>
      <c r="E748" s="38">
        <v>1</v>
      </c>
      <c r="F748" s="38"/>
      <c r="G748" s="38" t="s">
        <v>2</v>
      </c>
      <c r="H748" s="38" t="s">
        <v>2</v>
      </c>
      <c r="I748" s="57">
        <v>10959</v>
      </c>
      <c r="J748" s="57">
        <v>9540</v>
      </c>
      <c r="K748" s="57">
        <v>0</v>
      </c>
      <c r="L748" s="41">
        <f>SUM(Data5[[#This Row],[CHELTUIELI DE PERSONAL LEI]:[CHELTUIELI DE CAPITAL (ACTIVE NEFINANCIARE ) LEI]])</f>
        <v>20499</v>
      </c>
      <c r="M748" s="41">
        <f>Data5[[#This Row],[TOTAL CHELTUIELI LEI]]/Data5[[#This Row],[CURS VALUTAR EURO BNR 22 07 2020]]</f>
        <v>4235.2430734902173</v>
      </c>
      <c r="N748" s="49">
        <v>3143</v>
      </c>
      <c r="O748" s="54"/>
      <c r="P748" s="54">
        <v>1415</v>
      </c>
      <c r="Q748" s="54"/>
      <c r="R748" s="54">
        <f>Data5[[#This Row],[PERSOANE ÎNSCRISE ÎN LISTELE ELECTORALE (TURUL 1)            ]]+Data5[[#This Row],[PERSOANE ÎNSCRISE ÎN LISTELE ELECTORALE (TURUL AL 2-LEA)]]</f>
        <v>3143</v>
      </c>
      <c r="S748" s="54">
        <f>Data5[[#This Row],[PERSOANE CARE AU PARTICIPAT LA VOT (TURUL 1)]]+Data5[[#This Row],[PERSOANE CARE AU PARTICIPAT LA VOT  (TURUL AL 2-LEA)]]</f>
        <v>1415</v>
      </c>
      <c r="T748" s="41">
        <f>Data5[[#This Row],[TOTAL CHELTUIELI LEI]]/Data5[[#This Row],[NUMĂRUL PERSOANELOR ÎNSCRISE ÎN LISTELE ELECTORALE]]</f>
        <v>6.5221126312440347</v>
      </c>
      <c r="U748" s="41">
        <f>Data5[[#This Row],[TOTAL CHELTUIELI EURO]]/Data5[[#This Row],[NUMĂRUL PERSOANELOR ÎNSCRISE ÎN LISTELE ELECTORALE]]</f>
        <v>1.3475160908336676</v>
      </c>
      <c r="V748" s="41">
        <f>Data5[[#This Row],[TOTAL CHELTUIELI LEI]]/Data5[[#This Row],[NUMĂRUL PERSOANELOR CARE AU PARTICIPAT LA VOT]]</f>
        <v>14.486925795053004</v>
      </c>
      <c r="W748" s="41">
        <f>Data5[[#This Row],[TOTAL CHELTUIELI EURO]]/Data5[[#This Row],[NUMĂRUL PERSOANELOR CARE AU PARTICIPAT LA VOT]]</f>
        <v>2.9931046455761252</v>
      </c>
      <c r="X748" s="43">
        <v>4.8400999999999996</v>
      </c>
      <c r="Y748" s="114" t="s">
        <v>2889</v>
      </c>
      <c r="Z748" s="44">
        <v>6</v>
      </c>
      <c r="AA748" s="115" t="s">
        <v>3107</v>
      </c>
      <c r="AB748" s="44">
        <v>1</v>
      </c>
      <c r="AC748" s="45"/>
    </row>
    <row r="749" spans="1:29" ht="12" customHeight="1" x14ac:dyDescent="0.2">
      <c r="A749" s="37">
        <v>748</v>
      </c>
      <c r="B749" s="38" t="s">
        <v>15</v>
      </c>
      <c r="C749" s="39" t="s">
        <v>1621</v>
      </c>
      <c r="D749" s="40">
        <v>44101</v>
      </c>
      <c r="E749" s="38">
        <v>1</v>
      </c>
      <c r="F749" s="38"/>
      <c r="G749" s="38" t="s">
        <v>2</v>
      </c>
      <c r="H749" s="38" t="s">
        <v>2</v>
      </c>
      <c r="I749" s="57">
        <v>3485</v>
      </c>
      <c r="J749" s="57">
        <v>6941</v>
      </c>
      <c r="K749" s="57">
        <v>0</v>
      </c>
      <c r="L749" s="41">
        <f>SUM(Data5[[#This Row],[CHELTUIELI DE PERSONAL LEI]:[CHELTUIELI DE CAPITAL (ACTIVE NEFINANCIARE ) LEI]])</f>
        <v>10426</v>
      </c>
      <c r="M749" s="41">
        <f>Data5[[#This Row],[TOTAL CHELTUIELI LEI]]/Data5[[#This Row],[CURS VALUTAR EURO BNR 22 07 2020]]</f>
        <v>2154.0877254602178</v>
      </c>
      <c r="N749" s="49">
        <v>315</v>
      </c>
      <c r="O749" s="54"/>
      <c r="P749" s="54">
        <v>301</v>
      </c>
      <c r="Q749" s="54"/>
      <c r="R749" s="54">
        <f>Data5[[#This Row],[PERSOANE ÎNSCRISE ÎN LISTELE ELECTORALE (TURUL 1)            ]]+Data5[[#This Row],[PERSOANE ÎNSCRISE ÎN LISTELE ELECTORALE (TURUL AL 2-LEA)]]</f>
        <v>315</v>
      </c>
      <c r="S749" s="54">
        <f>Data5[[#This Row],[PERSOANE CARE AU PARTICIPAT LA VOT (TURUL 1)]]+Data5[[#This Row],[PERSOANE CARE AU PARTICIPAT LA VOT  (TURUL AL 2-LEA)]]</f>
        <v>301</v>
      </c>
      <c r="T749" s="41">
        <f>Data5[[#This Row],[TOTAL CHELTUIELI LEI]]/Data5[[#This Row],[NUMĂRUL PERSOANELOR ÎNSCRISE ÎN LISTELE ELECTORALE]]</f>
        <v>33.098412698412702</v>
      </c>
      <c r="U749" s="41">
        <f>Data5[[#This Row],[TOTAL CHELTUIELI EURO]]/Data5[[#This Row],[NUMĂRUL PERSOANELOR ÎNSCRISE ÎN LISTELE ELECTORALE]]</f>
        <v>6.8383737316197388</v>
      </c>
      <c r="V749" s="41">
        <f>Data5[[#This Row],[TOTAL CHELTUIELI LEI]]/Data5[[#This Row],[NUMĂRUL PERSOANELOR CARE AU PARTICIPAT LA VOT]]</f>
        <v>34.637873754152821</v>
      </c>
      <c r="W749" s="41">
        <f>Data5[[#This Row],[TOTAL CHELTUIELI EURO]]/Data5[[#This Row],[NUMĂRUL PERSOANELOR CARE AU PARTICIPAT LA VOT]]</f>
        <v>7.1564376261136804</v>
      </c>
      <c r="X749" s="43">
        <v>4.8400999999999996</v>
      </c>
      <c r="Y749" s="114" t="s">
        <v>2931</v>
      </c>
      <c r="Z749" s="44">
        <v>33</v>
      </c>
      <c r="AA749" s="115" t="s">
        <v>3114</v>
      </c>
      <c r="AB749" s="44">
        <v>6</v>
      </c>
      <c r="AC749" s="45"/>
    </row>
    <row r="750" spans="1:29" ht="12" customHeight="1" x14ac:dyDescent="0.2">
      <c r="A750" s="37">
        <v>749</v>
      </c>
      <c r="B750" s="38" t="s">
        <v>15</v>
      </c>
      <c r="C750" s="39" t="s">
        <v>1622</v>
      </c>
      <c r="D750" s="40">
        <v>44101</v>
      </c>
      <c r="E750" s="38">
        <v>1</v>
      </c>
      <c r="F750" s="38"/>
      <c r="G750" s="38" t="s">
        <v>2</v>
      </c>
      <c r="H750" s="38" t="s">
        <v>2</v>
      </c>
      <c r="I750" s="57">
        <v>1200</v>
      </c>
      <c r="J750" s="57">
        <v>7745</v>
      </c>
      <c r="K750" s="57">
        <v>0</v>
      </c>
      <c r="L750" s="41">
        <f>SUM(Data5[[#This Row],[CHELTUIELI DE PERSONAL LEI]:[CHELTUIELI DE CAPITAL (ACTIVE NEFINANCIARE ) LEI]])</f>
        <v>8945</v>
      </c>
      <c r="M750" s="41">
        <f>Data5[[#This Row],[TOTAL CHELTUIELI LEI]]/Data5[[#This Row],[CURS VALUTAR EURO BNR 22 07 2020]]</f>
        <v>1848.1023119357039</v>
      </c>
      <c r="N750" s="49">
        <v>1912</v>
      </c>
      <c r="O750" s="54"/>
      <c r="P750" s="54">
        <v>1024</v>
      </c>
      <c r="Q750" s="54"/>
      <c r="R750" s="54">
        <f>Data5[[#This Row],[PERSOANE ÎNSCRISE ÎN LISTELE ELECTORALE (TURUL 1)            ]]+Data5[[#This Row],[PERSOANE ÎNSCRISE ÎN LISTELE ELECTORALE (TURUL AL 2-LEA)]]</f>
        <v>1912</v>
      </c>
      <c r="S750" s="54">
        <f>Data5[[#This Row],[PERSOANE CARE AU PARTICIPAT LA VOT (TURUL 1)]]+Data5[[#This Row],[PERSOANE CARE AU PARTICIPAT LA VOT  (TURUL AL 2-LEA)]]</f>
        <v>1024</v>
      </c>
      <c r="T750" s="41">
        <f>Data5[[#This Row],[TOTAL CHELTUIELI LEI]]/Data5[[#This Row],[NUMĂRUL PERSOANELOR ÎNSCRISE ÎN LISTELE ELECTORALE]]</f>
        <v>4.6783472803347284</v>
      </c>
      <c r="U750" s="41">
        <f>Data5[[#This Row],[TOTAL CHELTUIELI EURO]]/Data5[[#This Row],[NUMĂRUL PERSOANELOR ÎNSCRISE ÎN LISTELE ELECTORALE]]</f>
        <v>0.96658070707934307</v>
      </c>
      <c r="V750" s="41">
        <f>Data5[[#This Row],[TOTAL CHELTUIELI LEI]]/Data5[[#This Row],[NUMĂRUL PERSOANELOR CARE AU PARTICIPAT LA VOT]]</f>
        <v>8.7353515625</v>
      </c>
      <c r="W750" s="41">
        <f>Data5[[#This Row],[TOTAL CHELTUIELI EURO]]/Data5[[#This Row],[NUMĂRUL PERSOANELOR CARE AU PARTICIPAT LA VOT]]</f>
        <v>1.8047874139997109</v>
      </c>
      <c r="X750" s="43">
        <v>4.8400999999999996</v>
      </c>
      <c r="Y750" s="114" t="s">
        <v>2895</v>
      </c>
      <c r="Z750" s="44">
        <v>4</v>
      </c>
      <c r="AA750" s="115" t="s">
        <v>3105</v>
      </c>
      <c r="AB750" s="44">
        <v>0</v>
      </c>
      <c r="AC750" s="45"/>
    </row>
    <row r="751" spans="1:29" ht="12" customHeight="1" x14ac:dyDescent="0.2">
      <c r="A751" s="37">
        <v>750</v>
      </c>
      <c r="B751" s="38" t="s">
        <v>15</v>
      </c>
      <c r="C751" s="39" t="s">
        <v>1623</v>
      </c>
      <c r="D751" s="40">
        <v>44101</v>
      </c>
      <c r="E751" s="38">
        <v>1</v>
      </c>
      <c r="F751" s="38"/>
      <c r="G751" s="38" t="s">
        <v>2</v>
      </c>
      <c r="H751" s="38" t="s">
        <v>2</v>
      </c>
      <c r="I751" s="57">
        <v>16920</v>
      </c>
      <c r="J751" s="57">
        <v>19080</v>
      </c>
      <c r="K751" s="57">
        <v>0</v>
      </c>
      <c r="L751" s="41">
        <f>SUM(Data5[[#This Row],[CHELTUIELI DE PERSONAL LEI]:[CHELTUIELI DE CAPITAL (ACTIVE NEFINANCIARE ) LEI]])</f>
        <v>36000</v>
      </c>
      <c r="M751" s="41">
        <f>Data5[[#This Row],[TOTAL CHELTUIELI LEI]]/Data5[[#This Row],[CURS VALUTAR EURO BNR 22 07 2020]]</f>
        <v>7437.8628540732634</v>
      </c>
      <c r="N751" s="49">
        <v>4510</v>
      </c>
      <c r="O751" s="54"/>
      <c r="P751" s="54">
        <v>2403</v>
      </c>
      <c r="Q751" s="54"/>
      <c r="R751" s="54">
        <f>Data5[[#This Row],[PERSOANE ÎNSCRISE ÎN LISTELE ELECTORALE (TURUL 1)            ]]+Data5[[#This Row],[PERSOANE ÎNSCRISE ÎN LISTELE ELECTORALE (TURUL AL 2-LEA)]]</f>
        <v>4510</v>
      </c>
      <c r="S751" s="54">
        <f>Data5[[#This Row],[PERSOANE CARE AU PARTICIPAT LA VOT (TURUL 1)]]+Data5[[#This Row],[PERSOANE CARE AU PARTICIPAT LA VOT  (TURUL AL 2-LEA)]]</f>
        <v>2403</v>
      </c>
      <c r="T751" s="41">
        <f>Data5[[#This Row],[TOTAL CHELTUIELI LEI]]/Data5[[#This Row],[NUMĂRUL PERSOANELOR ÎNSCRISE ÎN LISTELE ELECTORALE]]</f>
        <v>7.9822616407982263</v>
      </c>
      <c r="U751" s="41">
        <f>Data5[[#This Row],[TOTAL CHELTUIELI EURO]]/Data5[[#This Row],[NUMĂRUL PERSOANELOR ÎNSCRISE ÎN LISTELE ELECTORALE]]</f>
        <v>1.6491935374885285</v>
      </c>
      <c r="V751" s="41">
        <f>Data5[[#This Row],[TOTAL CHELTUIELI LEI]]/Data5[[#This Row],[NUMĂRUL PERSOANELOR CARE AU PARTICIPAT LA VOT]]</f>
        <v>14.9812734082397</v>
      </c>
      <c r="W751" s="41">
        <f>Data5[[#This Row],[TOTAL CHELTUIELI EURO]]/Data5[[#This Row],[NUMĂRUL PERSOANELOR CARE AU PARTICIPAT LA VOT]]</f>
        <v>3.0952404719406008</v>
      </c>
      <c r="X751" s="43">
        <v>4.8400999999999996</v>
      </c>
      <c r="Y751" s="114" t="s">
        <v>2886</v>
      </c>
      <c r="Z751" s="44">
        <v>7</v>
      </c>
      <c r="AA751" s="115" t="s">
        <v>3107</v>
      </c>
      <c r="AB751" s="44">
        <v>1</v>
      </c>
      <c r="AC751" s="45"/>
    </row>
    <row r="752" spans="1:29" ht="12" customHeight="1" x14ac:dyDescent="0.2">
      <c r="A752" s="37">
        <v>751</v>
      </c>
      <c r="B752" s="38" t="s">
        <v>15</v>
      </c>
      <c r="C752" s="39" t="s">
        <v>1624</v>
      </c>
      <c r="D752" s="40">
        <v>44101</v>
      </c>
      <c r="E752" s="38">
        <v>1</v>
      </c>
      <c r="F752" s="38"/>
      <c r="G752" s="38" t="s">
        <v>2</v>
      </c>
      <c r="H752" s="38" t="s">
        <v>2</v>
      </c>
      <c r="I752" s="57">
        <v>5625.51</v>
      </c>
      <c r="J752" s="57">
        <v>3286.82</v>
      </c>
      <c r="K752" s="57">
        <v>0</v>
      </c>
      <c r="L752" s="41">
        <f>SUM(Data5[[#This Row],[CHELTUIELI DE PERSONAL LEI]:[CHELTUIELI DE CAPITAL (ACTIVE NEFINANCIARE ) LEI]])</f>
        <v>8912.33</v>
      </c>
      <c r="M752" s="41">
        <f>Data5[[#This Row],[TOTAL CHELTUIELI LEI]]/Data5[[#This Row],[CURS VALUTAR EURO BNR 22 07 2020]]</f>
        <v>1841.3524513956324</v>
      </c>
      <c r="N752" s="49">
        <v>2674</v>
      </c>
      <c r="O752" s="54"/>
      <c r="P752" s="54">
        <v>1402</v>
      </c>
      <c r="Q752" s="54"/>
      <c r="R752" s="54">
        <f>Data5[[#This Row],[PERSOANE ÎNSCRISE ÎN LISTELE ELECTORALE (TURUL 1)            ]]+Data5[[#This Row],[PERSOANE ÎNSCRISE ÎN LISTELE ELECTORALE (TURUL AL 2-LEA)]]</f>
        <v>2674</v>
      </c>
      <c r="S752" s="54">
        <f>Data5[[#This Row],[PERSOANE CARE AU PARTICIPAT LA VOT (TURUL 1)]]+Data5[[#This Row],[PERSOANE CARE AU PARTICIPAT LA VOT  (TURUL AL 2-LEA)]]</f>
        <v>1402</v>
      </c>
      <c r="T752" s="41">
        <f>Data5[[#This Row],[TOTAL CHELTUIELI LEI]]/Data5[[#This Row],[NUMĂRUL PERSOANELOR ÎNSCRISE ÎN LISTELE ELECTORALE]]</f>
        <v>3.3329581151832461</v>
      </c>
      <c r="U752" s="41">
        <f>Data5[[#This Row],[TOTAL CHELTUIELI EURO]]/Data5[[#This Row],[NUMĂRUL PERSOANELOR ÎNSCRISE ÎN LISTELE ELECTORALE]]</f>
        <v>0.68861348219731955</v>
      </c>
      <c r="V752" s="41">
        <f>Data5[[#This Row],[TOTAL CHELTUIELI LEI]]/Data5[[#This Row],[NUMĂRUL PERSOANELOR CARE AU PARTICIPAT LA VOT]]</f>
        <v>6.3568687589158346</v>
      </c>
      <c r="W752" s="41">
        <f>Data5[[#This Row],[TOTAL CHELTUIELI EURO]]/Data5[[#This Row],[NUMĂRUL PERSOANELOR CARE AU PARTICIPAT LA VOT]]</f>
        <v>1.3133755002821914</v>
      </c>
      <c r="X752" s="43">
        <v>4.8400999999999996</v>
      </c>
      <c r="Y752" s="114" t="s">
        <v>2884</v>
      </c>
      <c r="Z752" s="44">
        <v>3</v>
      </c>
      <c r="AA752" s="115" t="s">
        <v>3105</v>
      </c>
      <c r="AB752" s="44">
        <v>0</v>
      </c>
      <c r="AC752" s="45"/>
    </row>
    <row r="753" spans="1:29" ht="12" customHeight="1" x14ac:dyDescent="0.2">
      <c r="A753" s="37">
        <v>752</v>
      </c>
      <c r="B753" s="38" t="s">
        <v>15</v>
      </c>
      <c r="C753" s="39" t="s">
        <v>1625</v>
      </c>
      <c r="D753" s="40">
        <v>44101</v>
      </c>
      <c r="E753" s="38">
        <v>1</v>
      </c>
      <c r="F753" s="38"/>
      <c r="G753" s="38" t="s">
        <v>2</v>
      </c>
      <c r="H753" s="38" t="s">
        <v>2</v>
      </c>
      <c r="I753" s="57">
        <v>5600</v>
      </c>
      <c r="J753" s="57">
        <v>3695</v>
      </c>
      <c r="K753" s="57">
        <v>0</v>
      </c>
      <c r="L753" s="41">
        <f>SUM(Data5[[#This Row],[CHELTUIELI DE PERSONAL LEI]:[CHELTUIELI DE CAPITAL (ACTIVE NEFINANCIARE ) LEI]])</f>
        <v>9295</v>
      </c>
      <c r="M753" s="41">
        <f>Data5[[#This Row],[TOTAL CHELTUIELI LEI]]/Data5[[#This Row],[CURS VALUTAR EURO BNR 22 07 2020]]</f>
        <v>1920.4148674614162</v>
      </c>
      <c r="N753" s="49">
        <v>2562</v>
      </c>
      <c r="O753" s="54"/>
      <c r="P753" s="54">
        <v>1402</v>
      </c>
      <c r="Q753" s="54"/>
      <c r="R753" s="54">
        <f>Data5[[#This Row],[PERSOANE ÎNSCRISE ÎN LISTELE ELECTORALE (TURUL 1)            ]]+Data5[[#This Row],[PERSOANE ÎNSCRISE ÎN LISTELE ELECTORALE (TURUL AL 2-LEA)]]</f>
        <v>2562</v>
      </c>
      <c r="S753" s="54">
        <f>Data5[[#This Row],[PERSOANE CARE AU PARTICIPAT LA VOT (TURUL 1)]]+Data5[[#This Row],[PERSOANE CARE AU PARTICIPAT LA VOT  (TURUL AL 2-LEA)]]</f>
        <v>1402</v>
      </c>
      <c r="T753" s="41">
        <f>Data5[[#This Row],[TOTAL CHELTUIELI LEI]]/Data5[[#This Row],[NUMĂRUL PERSOANELOR ÎNSCRISE ÎN LISTELE ELECTORALE]]</f>
        <v>3.628024980483997</v>
      </c>
      <c r="U753" s="41">
        <f>Data5[[#This Row],[TOTAL CHELTUIELI EURO]]/Data5[[#This Row],[NUMĂRUL PERSOANELOR ÎNSCRISE ÎN LISTELE ELECTORALE]]</f>
        <v>0.7495764509997721</v>
      </c>
      <c r="V753" s="41">
        <f>Data5[[#This Row],[TOTAL CHELTUIELI LEI]]/Data5[[#This Row],[NUMĂRUL PERSOANELOR CARE AU PARTICIPAT LA VOT]]</f>
        <v>6.6298145506419397</v>
      </c>
      <c r="W753" s="41">
        <f>Data5[[#This Row],[TOTAL CHELTUIELI EURO]]/Data5[[#This Row],[NUMĂRUL PERSOANELOR CARE AU PARTICIPAT LA VOT]]</f>
        <v>1.3697680937670587</v>
      </c>
      <c r="X753" s="43">
        <v>4.8400999999999996</v>
      </c>
      <c r="Y753" s="114" t="s">
        <v>2884</v>
      </c>
      <c r="Z753" s="44">
        <v>3</v>
      </c>
      <c r="AA753" s="115" t="s">
        <v>3105</v>
      </c>
      <c r="AB753" s="44">
        <v>0</v>
      </c>
      <c r="AC753" s="45"/>
    </row>
    <row r="754" spans="1:29" ht="12" customHeight="1" x14ac:dyDescent="0.2">
      <c r="A754" s="37">
        <v>753</v>
      </c>
      <c r="B754" s="38" t="s">
        <v>15</v>
      </c>
      <c r="C754" s="39" t="s">
        <v>1626</v>
      </c>
      <c r="D754" s="40">
        <v>44101</v>
      </c>
      <c r="E754" s="38">
        <v>1</v>
      </c>
      <c r="F754" s="38"/>
      <c r="G754" s="38" t="s">
        <v>2</v>
      </c>
      <c r="H754" s="38" t="s">
        <v>2</v>
      </c>
      <c r="I754" s="57">
        <v>7700</v>
      </c>
      <c r="J754" s="57">
        <v>22300</v>
      </c>
      <c r="K754" s="57">
        <v>0</v>
      </c>
      <c r="L754" s="41">
        <f>SUM(Data5[[#This Row],[CHELTUIELI DE PERSONAL LEI]:[CHELTUIELI DE CAPITAL (ACTIVE NEFINANCIARE ) LEI]])</f>
        <v>30000</v>
      </c>
      <c r="M754" s="41">
        <f>Data5[[#This Row],[TOTAL CHELTUIELI LEI]]/Data5[[#This Row],[CURS VALUTAR EURO BNR 22 07 2020]]</f>
        <v>6198.2190450610533</v>
      </c>
      <c r="N754" s="49">
        <v>5006</v>
      </c>
      <c r="O754" s="54"/>
      <c r="P754" s="54">
        <v>2844</v>
      </c>
      <c r="Q754" s="54"/>
      <c r="R754" s="54">
        <f>Data5[[#This Row],[PERSOANE ÎNSCRISE ÎN LISTELE ELECTORALE (TURUL 1)            ]]+Data5[[#This Row],[PERSOANE ÎNSCRISE ÎN LISTELE ELECTORALE (TURUL AL 2-LEA)]]</f>
        <v>5006</v>
      </c>
      <c r="S754" s="54">
        <f>Data5[[#This Row],[PERSOANE CARE AU PARTICIPAT LA VOT (TURUL 1)]]+Data5[[#This Row],[PERSOANE CARE AU PARTICIPAT LA VOT  (TURUL AL 2-LEA)]]</f>
        <v>2844</v>
      </c>
      <c r="T754" s="41">
        <f>Data5[[#This Row],[TOTAL CHELTUIELI LEI]]/Data5[[#This Row],[NUMĂRUL PERSOANELOR ÎNSCRISE ÎN LISTELE ELECTORALE]]</f>
        <v>5.9928086296444265</v>
      </c>
      <c r="U754" s="41">
        <f>Data5[[#This Row],[TOTAL CHELTUIELI EURO]]/Data5[[#This Row],[NUMĂRUL PERSOANELOR ÎNSCRISE ÎN LISTELE ELECTORALE]]</f>
        <v>1.2381580193889439</v>
      </c>
      <c r="V754" s="41">
        <f>Data5[[#This Row],[TOTAL CHELTUIELI LEI]]/Data5[[#This Row],[NUMĂRUL PERSOANELOR CARE AU PARTICIPAT LA VOT]]</f>
        <v>10.548523206751055</v>
      </c>
      <c r="W754" s="41">
        <f>Data5[[#This Row],[TOTAL CHELTUIELI EURO]]/Data5[[#This Row],[NUMĂRUL PERSOANELOR CARE AU PARTICIPAT LA VOT]]</f>
        <v>2.1794019145784294</v>
      </c>
      <c r="X754" s="43">
        <v>4.8400999999999996</v>
      </c>
      <c r="Y754" s="114" t="s">
        <v>2892</v>
      </c>
      <c r="Z754" s="44">
        <v>5</v>
      </c>
      <c r="AA754" s="115" t="s">
        <v>3107</v>
      </c>
      <c r="AB754" s="44">
        <v>1</v>
      </c>
      <c r="AC754" s="45"/>
    </row>
    <row r="755" spans="1:29" ht="12" customHeight="1" x14ac:dyDescent="0.2">
      <c r="A755" s="37">
        <v>754</v>
      </c>
      <c r="B755" s="38" t="s">
        <v>15</v>
      </c>
      <c r="C755" s="39" t="s">
        <v>1627</v>
      </c>
      <c r="D755" s="40">
        <v>44101</v>
      </c>
      <c r="E755" s="38">
        <v>1</v>
      </c>
      <c r="F755" s="38"/>
      <c r="G755" s="38" t="s">
        <v>2</v>
      </c>
      <c r="H755" s="38" t="s">
        <v>2</v>
      </c>
      <c r="I755" s="57">
        <v>4860</v>
      </c>
      <c r="J755" s="57">
        <v>12769</v>
      </c>
      <c r="K755" s="57">
        <v>0</v>
      </c>
      <c r="L755" s="41">
        <f>SUM(Data5[[#This Row],[CHELTUIELI DE PERSONAL LEI]:[CHELTUIELI DE CAPITAL (ACTIVE NEFINANCIARE ) LEI]])</f>
        <v>17629</v>
      </c>
      <c r="M755" s="41">
        <f>Data5[[#This Row],[TOTAL CHELTUIELI LEI]]/Data5[[#This Row],[CURS VALUTAR EURO BNR 22 07 2020]]</f>
        <v>3642.2801181793766</v>
      </c>
      <c r="N755" s="49">
        <v>2923</v>
      </c>
      <c r="O755" s="54"/>
      <c r="P755" s="54">
        <v>1569</v>
      </c>
      <c r="Q755" s="54"/>
      <c r="R755" s="54">
        <f>Data5[[#This Row],[PERSOANE ÎNSCRISE ÎN LISTELE ELECTORALE (TURUL 1)            ]]+Data5[[#This Row],[PERSOANE ÎNSCRISE ÎN LISTELE ELECTORALE (TURUL AL 2-LEA)]]</f>
        <v>2923</v>
      </c>
      <c r="S755" s="54">
        <f>Data5[[#This Row],[PERSOANE CARE AU PARTICIPAT LA VOT (TURUL 1)]]+Data5[[#This Row],[PERSOANE CARE AU PARTICIPAT LA VOT  (TURUL AL 2-LEA)]]</f>
        <v>1569</v>
      </c>
      <c r="T755" s="41">
        <f>Data5[[#This Row],[TOTAL CHELTUIELI LEI]]/Data5[[#This Row],[NUMĂRUL PERSOANELOR ÎNSCRISE ÎN LISTELE ELECTORALE]]</f>
        <v>6.0311323982210059</v>
      </c>
      <c r="U755" s="41">
        <f>Data5[[#This Row],[TOTAL CHELTUIELI EURO]]/Data5[[#This Row],[NUMĂRUL PERSOANELOR ÎNSCRISE ÎN LISTELE ELECTORALE]]</f>
        <v>1.2460759897979392</v>
      </c>
      <c r="V755" s="41">
        <f>Data5[[#This Row],[TOTAL CHELTUIELI LEI]]/Data5[[#This Row],[NUMĂRUL PERSOANELOR CARE AU PARTICIPAT LA VOT]]</f>
        <v>11.235818992989165</v>
      </c>
      <c r="W755" s="41">
        <f>Data5[[#This Row],[TOTAL CHELTUIELI EURO]]/Data5[[#This Row],[NUMĂRUL PERSOANELOR CARE AU PARTICIPAT LA VOT]]</f>
        <v>2.3214022423068048</v>
      </c>
      <c r="X755" s="43">
        <v>4.8400999999999996</v>
      </c>
      <c r="Y755" s="114" t="s">
        <v>2889</v>
      </c>
      <c r="Z755" s="44">
        <v>6</v>
      </c>
      <c r="AA755" s="115" t="s">
        <v>3107</v>
      </c>
      <c r="AB755" s="44">
        <v>1</v>
      </c>
      <c r="AC755" s="45"/>
    </row>
    <row r="756" spans="1:29" ht="12" customHeight="1" x14ac:dyDescent="0.2">
      <c r="A756" s="37">
        <v>755</v>
      </c>
      <c r="B756" s="38" t="s">
        <v>15</v>
      </c>
      <c r="C756" s="39" t="s">
        <v>1628</v>
      </c>
      <c r="D756" s="40">
        <v>44101</v>
      </c>
      <c r="E756" s="38">
        <v>1</v>
      </c>
      <c r="F756" s="38"/>
      <c r="G756" s="38" t="s">
        <v>2</v>
      </c>
      <c r="H756" s="38" t="s">
        <v>2</v>
      </c>
      <c r="I756" s="57">
        <v>85180</v>
      </c>
      <c r="J756" s="57">
        <v>6123</v>
      </c>
      <c r="K756" s="57">
        <v>0</v>
      </c>
      <c r="L756" s="41">
        <f>SUM(Data5[[#This Row],[CHELTUIELI DE PERSONAL LEI]:[CHELTUIELI DE CAPITAL (ACTIVE NEFINANCIARE ) LEI]])</f>
        <v>91303</v>
      </c>
      <c r="M756" s="41">
        <f>Data5[[#This Row],[TOTAL CHELTUIELI LEI]]/Data5[[#This Row],[CURS VALUTAR EURO BNR 22 07 2020]]</f>
        <v>18863.86644904031</v>
      </c>
      <c r="N756" s="49">
        <v>1035</v>
      </c>
      <c r="O756" s="54"/>
      <c r="P756" s="54">
        <v>752</v>
      </c>
      <c r="Q756" s="54"/>
      <c r="R756" s="54">
        <f>Data5[[#This Row],[PERSOANE ÎNSCRISE ÎN LISTELE ELECTORALE (TURUL 1)            ]]+Data5[[#This Row],[PERSOANE ÎNSCRISE ÎN LISTELE ELECTORALE (TURUL AL 2-LEA)]]</f>
        <v>1035</v>
      </c>
      <c r="S756" s="54">
        <f>Data5[[#This Row],[PERSOANE CARE AU PARTICIPAT LA VOT (TURUL 1)]]+Data5[[#This Row],[PERSOANE CARE AU PARTICIPAT LA VOT  (TURUL AL 2-LEA)]]</f>
        <v>752</v>
      </c>
      <c r="T756" s="41">
        <f>Data5[[#This Row],[TOTAL CHELTUIELI LEI]]/Data5[[#This Row],[NUMĂRUL PERSOANELOR ÎNSCRISE ÎN LISTELE ELECTORALE]]</f>
        <v>88.215458937198065</v>
      </c>
      <c r="U756" s="41">
        <f>Data5[[#This Row],[TOTAL CHELTUIELI EURO]]/Data5[[#This Row],[NUMĂRUL PERSOANELOR ÎNSCRISE ÎN LISTELE ELECTORALE]]</f>
        <v>18.225957921778075</v>
      </c>
      <c r="V756" s="41">
        <f>Data5[[#This Row],[TOTAL CHELTUIELI LEI]]/Data5[[#This Row],[NUMĂRUL PERSOANELOR CARE AU PARTICIPAT LA VOT]]</f>
        <v>121.41356382978724</v>
      </c>
      <c r="W756" s="41">
        <f>Data5[[#This Row],[TOTAL CHELTUIELI EURO]]/Data5[[#This Row],[NUMĂRUL PERSOANELOR CARE AU PARTICIPAT LA VOT]]</f>
        <v>25.084928788617432</v>
      </c>
      <c r="X756" s="43">
        <v>4.8400999999999996</v>
      </c>
      <c r="Y756" s="114" t="s">
        <v>3088</v>
      </c>
      <c r="Z756" s="44">
        <v>88</v>
      </c>
      <c r="AA756" s="115" t="s">
        <v>3124</v>
      </c>
      <c r="AB756" s="44">
        <v>18</v>
      </c>
      <c r="AC756" s="45"/>
    </row>
    <row r="757" spans="1:29" ht="12" customHeight="1" x14ac:dyDescent="0.2">
      <c r="A757" s="37">
        <v>756</v>
      </c>
      <c r="B757" s="38" t="s">
        <v>15</v>
      </c>
      <c r="C757" s="39" t="s">
        <v>1561</v>
      </c>
      <c r="D757" s="40">
        <v>44101</v>
      </c>
      <c r="E757" s="38">
        <v>1</v>
      </c>
      <c r="F757" s="38"/>
      <c r="G757" s="38" t="s">
        <v>2</v>
      </c>
      <c r="H757" s="38" t="s">
        <v>2</v>
      </c>
      <c r="I757" s="57">
        <v>8700</v>
      </c>
      <c r="J757" s="57">
        <v>7402</v>
      </c>
      <c r="K757" s="57">
        <v>0</v>
      </c>
      <c r="L757" s="41">
        <f>SUM(Data5[[#This Row],[CHELTUIELI DE PERSONAL LEI]:[CHELTUIELI DE CAPITAL (ACTIVE NEFINANCIARE ) LEI]])</f>
        <v>16102</v>
      </c>
      <c r="M757" s="41">
        <f>Data5[[#This Row],[TOTAL CHELTUIELI LEI]]/Data5[[#This Row],[CURS VALUTAR EURO BNR 22 07 2020]]</f>
        <v>3326.7907687857692</v>
      </c>
      <c r="N757" s="49">
        <v>3454</v>
      </c>
      <c r="O757" s="54"/>
      <c r="P757" s="54">
        <v>2444</v>
      </c>
      <c r="Q757" s="54"/>
      <c r="R757" s="54">
        <f>Data5[[#This Row],[PERSOANE ÎNSCRISE ÎN LISTELE ELECTORALE (TURUL 1)            ]]+Data5[[#This Row],[PERSOANE ÎNSCRISE ÎN LISTELE ELECTORALE (TURUL AL 2-LEA)]]</f>
        <v>3454</v>
      </c>
      <c r="S757" s="54">
        <f>Data5[[#This Row],[PERSOANE CARE AU PARTICIPAT LA VOT (TURUL 1)]]+Data5[[#This Row],[PERSOANE CARE AU PARTICIPAT LA VOT  (TURUL AL 2-LEA)]]</f>
        <v>2444</v>
      </c>
      <c r="T757" s="41">
        <f>Data5[[#This Row],[TOTAL CHELTUIELI LEI]]/Data5[[#This Row],[NUMĂRUL PERSOANELOR ÎNSCRISE ÎN LISTELE ELECTORALE]]</f>
        <v>4.6618413433700061</v>
      </c>
      <c r="U757" s="41">
        <f>Data5[[#This Row],[TOTAL CHELTUIELI EURO]]/Data5[[#This Row],[NUMĂRUL PERSOANELOR ÎNSCRISE ÎN LISTELE ELECTORALE]]</f>
        <v>0.96317045998429907</v>
      </c>
      <c r="V757" s="41">
        <f>Data5[[#This Row],[TOTAL CHELTUIELI LEI]]/Data5[[#This Row],[NUMĂRUL PERSOANELOR CARE AU PARTICIPAT LA VOT]]</f>
        <v>6.5883797054009818</v>
      </c>
      <c r="W757" s="41">
        <f>Data5[[#This Row],[TOTAL CHELTUIELI EURO]]/Data5[[#This Row],[NUMĂRUL PERSOANELOR CARE AU PARTICIPAT LA VOT]]</f>
        <v>1.3612073522036698</v>
      </c>
      <c r="X757" s="43">
        <v>4.8400999999999996</v>
      </c>
      <c r="Y757" s="114" t="s">
        <v>2895</v>
      </c>
      <c r="Z757" s="44">
        <v>4</v>
      </c>
      <c r="AA757" s="115" t="s">
        <v>3105</v>
      </c>
      <c r="AB757" s="44">
        <v>0</v>
      </c>
      <c r="AC757" s="45"/>
    </row>
    <row r="758" spans="1:29" ht="12" customHeight="1" x14ac:dyDescent="0.2">
      <c r="A758" s="37">
        <v>757</v>
      </c>
      <c r="B758" s="38" t="s">
        <v>15</v>
      </c>
      <c r="C758" s="39" t="s">
        <v>1629</v>
      </c>
      <c r="D758" s="40">
        <v>44101</v>
      </c>
      <c r="E758" s="38">
        <v>1</v>
      </c>
      <c r="F758" s="38"/>
      <c r="G758" s="38" t="s">
        <v>2</v>
      </c>
      <c r="H758" s="38" t="s">
        <v>2</v>
      </c>
      <c r="I758" s="57">
        <v>2500</v>
      </c>
      <c r="J758" s="57">
        <v>3300.46</v>
      </c>
      <c r="K758" s="57">
        <v>0</v>
      </c>
      <c r="L758" s="41">
        <f>SUM(Data5[[#This Row],[CHELTUIELI DE PERSONAL LEI]:[CHELTUIELI DE CAPITAL (ACTIVE NEFINANCIARE ) LEI]])</f>
        <v>5800.46</v>
      </c>
      <c r="M758" s="41">
        <f>Data5[[#This Row],[TOTAL CHELTUIELI LEI]]/Data5[[#This Row],[CURS VALUTAR EURO BNR 22 07 2020]]</f>
        <v>1198.4173880704946</v>
      </c>
      <c r="N758" s="49">
        <v>838</v>
      </c>
      <c r="O758" s="54"/>
      <c r="P758" s="54">
        <v>476</v>
      </c>
      <c r="Q758" s="54"/>
      <c r="R758" s="54">
        <f>Data5[[#This Row],[PERSOANE ÎNSCRISE ÎN LISTELE ELECTORALE (TURUL 1)            ]]+Data5[[#This Row],[PERSOANE ÎNSCRISE ÎN LISTELE ELECTORALE (TURUL AL 2-LEA)]]</f>
        <v>838</v>
      </c>
      <c r="S758" s="54">
        <f>Data5[[#This Row],[PERSOANE CARE AU PARTICIPAT LA VOT (TURUL 1)]]+Data5[[#This Row],[PERSOANE CARE AU PARTICIPAT LA VOT  (TURUL AL 2-LEA)]]</f>
        <v>476</v>
      </c>
      <c r="T758" s="41">
        <f>Data5[[#This Row],[TOTAL CHELTUIELI LEI]]/Data5[[#This Row],[NUMĂRUL PERSOANELOR ÎNSCRISE ÎN LISTELE ELECTORALE]]</f>
        <v>6.9217899761336517</v>
      </c>
      <c r="U758" s="41">
        <f>Data5[[#This Row],[TOTAL CHELTUIELI EURO]]/Data5[[#This Row],[NUMĂRUL PERSOANELOR ÎNSCRISE ÎN LISTELE ELECTORALE]]</f>
        <v>1.4300923485328096</v>
      </c>
      <c r="V758" s="41">
        <f>Data5[[#This Row],[TOTAL CHELTUIELI LEI]]/Data5[[#This Row],[NUMĂRUL PERSOANELOR CARE AU PARTICIPAT LA VOT]]</f>
        <v>12.185840336134454</v>
      </c>
      <c r="W758" s="41">
        <f>Data5[[#This Row],[TOTAL CHELTUIELI EURO]]/Data5[[#This Row],[NUMĂRUL PERSOANELOR CARE AU PARTICIPAT LA VOT]]</f>
        <v>2.5176835883833921</v>
      </c>
      <c r="X758" s="43">
        <v>4.8400999999999996</v>
      </c>
      <c r="Y758" s="114" t="s">
        <v>2889</v>
      </c>
      <c r="Z758" s="44">
        <v>6</v>
      </c>
      <c r="AA758" s="115" t="s">
        <v>3107</v>
      </c>
      <c r="AB758" s="44">
        <v>1</v>
      </c>
      <c r="AC758" s="45"/>
    </row>
    <row r="759" spans="1:29" ht="12" customHeight="1" x14ac:dyDescent="0.2">
      <c r="A759" s="37">
        <v>758</v>
      </c>
      <c r="B759" s="38" t="s">
        <v>15</v>
      </c>
      <c r="C759" s="39" t="s">
        <v>1630</v>
      </c>
      <c r="D759" s="40">
        <v>44101</v>
      </c>
      <c r="E759" s="38">
        <v>1</v>
      </c>
      <c r="F759" s="38"/>
      <c r="G759" s="38" t="s">
        <v>2</v>
      </c>
      <c r="H759" s="38" t="s">
        <v>2</v>
      </c>
      <c r="I759" s="57">
        <v>2000</v>
      </c>
      <c r="J759" s="57">
        <v>8375</v>
      </c>
      <c r="K759" s="57">
        <v>0</v>
      </c>
      <c r="L759" s="41">
        <f>SUM(Data5[[#This Row],[CHELTUIELI DE PERSONAL LEI]:[CHELTUIELI DE CAPITAL (ACTIVE NEFINANCIARE ) LEI]])</f>
        <v>10375</v>
      </c>
      <c r="M759" s="41">
        <f>Data5[[#This Row],[TOTAL CHELTUIELI LEI]]/Data5[[#This Row],[CURS VALUTAR EURO BNR 22 07 2020]]</f>
        <v>2143.5507530836139</v>
      </c>
      <c r="N759" s="49">
        <v>3007</v>
      </c>
      <c r="O759" s="54"/>
      <c r="P759" s="54">
        <v>2011</v>
      </c>
      <c r="Q759" s="54"/>
      <c r="R759" s="54">
        <f>Data5[[#This Row],[PERSOANE ÎNSCRISE ÎN LISTELE ELECTORALE (TURUL 1)            ]]+Data5[[#This Row],[PERSOANE ÎNSCRISE ÎN LISTELE ELECTORALE (TURUL AL 2-LEA)]]</f>
        <v>3007</v>
      </c>
      <c r="S759" s="54">
        <f>Data5[[#This Row],[PERSOANE CARE AU PARTICIPAT LA VOT (TURUL 1)]]+Data5[[#This Row],[PERSOANE CARE AU PARTICIPAT LA VOT  (TURUL AL 2-LEA)]]</f>
        <v>2011</v>
      </c>
      <c r="T759" s="41">
        <f>Data5[[#This Row],[TOTAL CHELTUIELI LEI]]/Data5[[#This Row],[NUMĂRUL PERSOANELOR ÎNSCRISE ÎN LISTELE ELECTORALE]]</f>
        <v>3.4502826737612238</v>
      </c>
      <c r="U759" s="41">
        <f>Data5[[#This Row],[TOTAL CHELTUIELI EURO]]/Data5[[#This Row],[NUMĂRUL PERSOANELOR ÎNSCRISE ÎN LISTELE ELECTORALE]]</f>
        <v>0.7128535926450329</v>
      </c>
      <c r="V759" s="41">
        <f>Data5[[#This Row],[TOTAL CHELTUIELI LEI]]/Data5[[#This Row],[NUMĂRUL PERSOANELOR CARE AU PARTICIPAT LA VOT]]</f>
        <v>5.1591248135256089</v>
      </c>
      <c r="W759" s="41">
        <f>Data5[[#This Row],[TOTAL CHELTUIELI EURO]]/Data5[[#This Row],[NUMĂRUL PERSOANELOR CARE AU PARTICIPAT LA VOT]]</f>
        <v>1.065912855834716</v>
      </c>
      <c r="X759" s="43">
        <v>4.8400999999999996</v>
      </c>
      <c r="Y759" s="114" t="s">
        <v>2884</v>
      </c>
      <c r="Z759" s="44">
        <v>3</v>
      </c>
      <c r="AA759" s="115" t="s">
        <v>3105</v>
      </c>
      <c r="AB759" s="44">
        <v>0</v>
      </c>
      <c r="AC759" s="45"/>
    </row>
    <row r="760" spans="1:29" ht="12" customHeight="1" x14ac:dyDescent="0.2">
      <c r="A760" s="37">
        <v>759</v>
      </c>
      <c r="B760" s="38" t="s">
        <v>15</v>
      </c>
      <c r="C760" s="39" t="s">
        <v>1631</v>
      </c>
      <c r="D760" s="40">
        <v>44101</v>
      </c>
      <c r="E760" s="38">
        <v>1</v>
      </c>
      <c r="F760" s="38"/>
      <c r="G760" s="38" t="s">
        <v>2</v>
      </c>
      <c r="H760" s="38" t="s">
        <v>2</v>
      </c>
      <c r="I760" s="57">
        <v>129550</v>
      </c>
      <c r="J760" s="57">
        <v>21803</v>
      </c>
      <c r="K760" s="57">
        <v>0</v>
      </c>
      <c r="L760" s="41">
        <f>SUM(Data5[[#This Row],[CHELTUIELI DE PERSONAL LEI]:[CHELTUIELI DE CAPITAL (ACTIVE NEFINANCIARE ) LEI]])</f>
        <v>151353</v>
      </c>
      <c r="M760" s="41">
        <f>Data5[[#This Row],[TOTAL CHELTUIELI LEI]]/Data5[[#This Row],[CURS VALUTAR EURO BNR 22 07 2020]]</f>
        <v>31270.634904237519</v>
      </c>
      <c r="N760" s="49">
        <v>3766</v>
      </c>
      <c r="O760" s="54"/>
      <c r="P760" s="54">
        <v>2544</v>
      </c>
      <c r="Q760" s="54"/>
      <c r="R760" s="54">
        <f>Data5[[#This Row],[PERSOANE ÎNSCRISE ÎN LISTELE ELECTORALE (TURUL 1)            ]]+Data5[[#This Row],[PERSOANE ÎNSCRISE ÎN LISTELE ELECTORALE (TURUL AL 2-LEA)]]</f>
        <v>3766</v>
      </c>
      <c r="S760" s="54">
        <f>Data5[[#This Row],[PERSOANE CARE AU PARTICIPAT LA VOT (TURUL 1)]]+Data5[[#This Row],[PERSOANE CARE AU PARTICIPAT LA VOT  (TURUL AL 2-LEA)]]</f>
        <v>2544</v>
      </c>
      <c r="T760" s="41">
        <f>Data5[[#This Row],[TOTAL CHELTUIELI LEI]]/Data5[[#This Row],[NUMĂRUL PERSOANELOR ÎNSCRISE ÎN LISTELE ELECTORALE]]</f>
        <v>40.189325544344129</v>
      </c>
      <c r="U760" s="41">
        <f>Data5[[#This Row],[TOTAL CHELTUIELI EURO]]/Data5[[#This Row],[NUMĂRUL PERSOANELOR ÎNSCRISE ÎN LISTELE ELECTORALE]]</f>
        <v>8.3034080999037485</v>
      </c>
      <c r="V760" s="41">
        <f>Data5[[#This Row],[TOTAL CHELTUIELI LEI]]/Data5[[#This Row],[NUMĂRUL PERSOANELOR CARE AU PARTICIPAT LA VOT]]</f>
        <v>59.494103773584904</v>
      </c>
      <c r="W760" s="41">
        <f>Data5[[#This Row],[TOTAL CHELTUIELI EURO]]/Data5[[#This Row],[NUMĂRUL PERSOANELOR CARE AU PARTICIPAT LA VOT]]</f>
        <v>12.291916235942422</v>
      </c>
      <c r="X760" s="43">
        <v>4.8400999999999996</v>
      </c>
      <c r="Y760" s="114" t="s">
        <v>2902</v>
      </c>
      <c r="Z760" s="44">
        <v>40</v>
      </c>
      <c r="AA760" s="115" t="s">
        <v>3112</v>
      </c>
      <c r="AB760" s="44">
        <v>8</v>
      </c>
      <c r="AC760" s="45"/>
    </row>
    <row r="761" spans="1:29" ht="12" customHeight="1" x14ac:dyDescent="0.2">
      <c r="A761" s="37">
        <v>760</v>
      </c>
      <c r="B761" s="38" t="s">
        <v>15</v>
      </c>
      <c r="C761" s="39" t="s">
        <v>1632</v>
      </c>
      <c r="D761" s="40">
        <v>44101</v>
      </c>
      <c r="E761" s="38">
        <v>1</v>
      </c>
      <c r="F761" s="38"/>
      <c r="G761" s="38" t="s">
        <v>2</v>
      </c>
      <c r="H761" s="38" t="s">
        <v>2</v>
      </c>
      <c r="I761" s="57">
        <v>3200</v>
      </c>
      <c r="J761" s="57">
        <v>7672</v>
      </c>
      <c r="K761" s="57">
        <v>0</v>
      </c>
      <c r="L761" s="41">
        <f>SUM(Data5[[#This Row],[CHELTUIELI DE PERSONAL LEI]:[CHELTUIELI DE CAPITAL (ACTIVE NEFINANCIARE ) LEI]])</f>
        <v>10872</v>
      </c>
      <c r="M761" s="41">
        <f>Data5[[#This Row],[TOTAL CHELTUIELI LEI]]/Data5[[#This Row],[CURS VALUTAR EURO BNR 22 07 2020]]</f>
        <v>2246.2345819301254</v>
      </c>
      <c r="N761" s="49">
        <v>2648</v>
      </c>
      <c r="O761" s="54"/>
      <c r="P761" s="54">
        <v>1719</v>
      </c>
      <c r="Q761" s="54"/>
      <c r="R761" s="54">
        <f>Data5[[#This Row],[PERSOANE ÎNSCRISE ÎN LISTELE ELECTORALE (TURUL 1)            ]]+Data5[[#This Row],[PERSOANE ÎNSCRISE ÎN LISTELE ELECTORALE (TURUL AL 2-LEA)]]</f>
        <v>2648</v>
      </c>
      <c r="S761" s="54">
        <f>Data5[[#This Row],[PERSOANE CARE AU PARTICIPAT LA VOT (TURUL 1)]]+Data5[[#This Row],[PERSOANE CARE AU PARTICIPAT LA VOT  (TURUL AL 2-LEA)]]</f>
        <v>1719</v>
      </c>
      <c r="T761" s="41">
        <f>Data5[[#This Row],[TOTAL CHELTUIELI LEI]]/Data5[[#This Row],[NUMĂRUL PERSOANELOR ÎNSCRISE ÎN LISTELE ELECTORALE]]</f>
        <v>4.1057401812688825</v>
      </c>
      <c r="U761" s="41">
        <f>Data5[[#This Row],[TOTAL CHELTUIELI EURO]]/Data5[[#This Row],[NUMĂRUL PERSOANELOR ÎNSCRISE ÎN LISTELE ELECTORALE]]</f>
        <v>0.84827589952044014</v>
      </c>
      <c r="V761" s="41">
        <f>Data5[[#This Row],[TOTAL CHELTUIELI LEI]]/Data5[[#This Row],[NUMĂRUL PERSOANELOR CARE AU PARTICIPAT LA VOT]]</f>
        <v>6.3246073298429319</v>
      </c>
      <c r="W761" s="41">
        <f>Data5[[#This Row],[TOTAL CHELTUIELI EURO]]/Data5[[#This Row],[NUMĂRUL PERSOANELOR CARE AU PARTICIPAT LA VOT]]</f>
        <v>1.3067100534788396</v>
      </c>
      <c r="X761" s="43">
        <v>4.8400999999999996</v>
      </c>
      <c r="Y761" s="114" t="s">
        <v>2895</v>
      </c>
      <c r="Z761" s="44">
        <v>4</v>
      </c>
      <c r="AA761" s="115" t="s">
        <v>3105</v>
      </c>
      <c r="AB761" s="44">
        <v>0</v>
      </c>
      <c r="AC761" s="45"/>
    </row>
    <row r="762" spans="1:29" ht="12" customHeight="1" x14ac:dyDescent="0.2">
      <c r="A762" s="37">
        <v>761</v>
      </c>
      <c r="B762" s="38" t="s">
        <v>15</v>
      </c>
      <c r="C762" s="39" t="s">
        <v>1633</v>
      </c>
      <c r="D762" s="40">
        <v>44101</v>
      </c>
      <c r="E762" s="38">
        <v>1</v>
      </c>
      <c r="F762" s="38"/>
      <c r="G762" s="38" t="s">
        <v>2</v>
      </c>
      <c r="H762" s="38" t="s">
        <v>2</v>
      </c>
      <c r="I762" s="57">
        <v>0</v>
      </c>
      <c r="J762" s="57">
        <v>10520</v>
      </c>
      <c r="K762" s="57">
        <v>0</v>
      </c>
      <c r="L762" s="41">
        <f>SUM(Data5[[#This Row],[CHELTUIELI DE PERSONAL LEI]:[CHELTUIELI DE CAPITAL (ACTIVE NEFINANCIARE ) LEI]])</f>
        <v>10520</v>
      </c>
      <c r="M762" s="41">
        <f>Data5[[#This Row],[TOTAL CHELTUIELI LEI]]/Data5[[#This Row],[CURS VALUTAR EURO BNR 22 07 2020]]</f>
        <v>2173.5088118014091</v>
      </c>
      <c r="N762" s="49">
        <v>2850</v>
      </c>
      <c r="O762" s="54"/>
      <c r="P762" s="54">
        <v>1677</v>
      </c>
      <c r="Q762" s="54"/>
      <c r="R762" s="54">
        <f>Data5[[#This Row],[PERSOANE ÎNSCRISE ÎN LISTELE ELECTORALE (TURUL 1)            ]]+Data5[[#This Row],[PERSOANE ÎNSCRISE ÎN LISTELE ELECTORALE (TURUL AL 2-LEA)]]</f>
        <v>2850</v>
      </c>
      <c r="S762" s="54">
        <f>Data5[[#This Row],[PERSOANE CARE AU PARTICIPAT LA VOT (TURUL 1)]]+Data5[[#This Row],[PERSOANE CARE AU PARTICIPAT LA VOT  (TURUL AL 2-LEA)]]</f>
        <v>1677</v>
      </c>
      <c r="T762" s="41">
        <f>Data5[[#This Row],[TOTAL CHELTUIELI LEI]]/Data5[[#This Row],[NUMĂRUL PERSOANELOR ÎNSCRISE ÎN LISTELE ELECTORALE]]</f>
        <v>3.6912280701754385</v>
      </c>
      <c r="U762" s="41">
        <f>Data5[[#This Row],[TOTAL CHELTUIELI EURO]]/Data5[[#This Row],[NUMĂRUL PERSOANELOR ÎNSCRISE ÎN LISTELE ELECTORALE]]</f>
        <v>0.76263467080751202</v>
      </c>
      <c r="V762" s="41">
        <f>Data5[[#This Row],[TOTAL CHELTUIELI LEI]]/Data5[[#This Row],[NUMĂRUL PERSOANELOR CARE AU PARTICIPAT LA VOT]]</f>
        <v>6.2731067382230172</v>
      </c>
      <c r="W762" s="41">
        <f>Data5[[#This Row],[TOTAL CHELTUIELI EURO]]/Data5[[#This Row],[NUMĂRUL PERSOANELOR CARE AU PARTICIPAT LA VOT]]</f>
        <v>1.2960696552184909</v>
      </c>
      <c r="X762" s="43">
        <v>4.8400999999999996</v>
      </c>
      <c r="Y762" s="114" t="s">
        <v>2884</v>
      </c>
      <c r="Z762" s="44">
        <v>3</v>
      </c>
      <c r="AA762" s="115" t="s">
        <v>3105</v>
      </c>
      <c r="AB762" s="44">
        <v>0</v>
      </c>
      <c r="AC762" s="45"/>
    </row>
    <row r="763" spans="1:29" ht="12" customHeight="1" x14ac:dyDescent="0.2">
      <c r="A763" s="37">
        <v>762</v>
      </c>
      <c r="B763" s="38" t="s">
        <v>15</v>
      </c>
      <c r="C763" s="39" t="s">
        <v>1634</v>
      </c>
      <c r="D763" s="40">
        <v>44101</v>
      </c>
      <c r="E763" s="38">
        <v>1</v>
      </c>
      <c r="F763" s="38"/>
      <c r="G763" s="38" t="s">
        <v>2</v>
      </c>
      <c r="H763" s="38" t="s">
        <v>2</v>
      </c>
      <c r="I763" s="57">
        <v>1680</v>
      </c>
      <c r="J763" s="57">
        <v>4083</v>
      </c>
      <c r="K763" s="57">
        <v>0</v>
      </c>
      <c r="L763" s="41">
        <f>SUM(Data5[[#This Row],[CHELTUIELI DE PERSONAL LEI]:[CHELTUIELI DE CAPITAL (ACTIVE NEFINANCIARE ) LEI]])</f>
        <v>5763</v>
      </c>
      <c r="M763" s="41">
        <f>Data5[[#This Row],[TOTAL CHELTUIELI LEI]]/Data5[[#This Row],[CURS VALUTAR EURO BNR 22 07 2020]]</f>
        <v>1190.6778785562283</v>
      </c>
      <c r="N763" s="49">
        <v>1059</v>
      </c>
      <c r="O763" s="54"/>
      <c r="P763" s="54">
        <v>580</v>
      </c>
      <c r="Q763" s="54"/>
      <c r="R763" s="54">
        <f>Data5[[#This Row],[PERSOANE ÎNSCRISE ÎN LISTELE ELECTORALE (TURUL 1)            ]]+Data5[[#This Row],[PERSOANE ÎNSCRISE ÎN LISTELE ELECTORALE (TURUL AL 2-LEA)]]</f>
        <v>1059</v>
      </c>
      <c r="S763" s="54">
        <f>Data5[[#This Row],[PERSOANE CARE AU PARTICIPAT LA VOT (TURUL 1)]]+Data5[[#This Row],[PERSOANE CARE AU PARTICIPAT LA VOT  (TURUL AL 2-LEA)]]</f>
        <v>580</v>
      </c>
      <c r="T763" s="41">
        <f>Data5[[#This Row],[TOTAL CHELTUIELI LEI]]/Data5[[#This Row],[NUMĂRUL PERSOANELOR ÎNSCRISE ÎN LISTELE ELECTORALE]]</f>
        <v>5.4419263456090654</v>
      </c>
      <c r="U763" s="41">
        <f>Data5[[#This Row],[TOTAL CHELTUIELI EURO]]/Data5[[#This Row],[NUMĂRUL PERSOANELOR ÎNSCRISE ÎN LISTELE ELECTORALE]]</f>
        <v>1.1243417172391201</v>
      </c>
      <c r="V763" s="41">
        <f>Data5[[#This Row],[TOTAL CHELTUIELI LEI]]/Data5[[#This Row],[NUMĂRUL PERSOANELOR CARE AU PARTICIPAT LA VOT]]</f>
        <v>9.9362068965517238</v>
      </c>
      <c r="W763" s="41">
        <f>Data5[[#This Row],[TOTAL CHELTUIELI EURO]]/Data5[[#This Row],[NUMĂRUL PERSOANELOR CARE AU PARTICIPAT LA VOT]]</f>
        <v>2.0528928940624627</v>
      </c>
      <c r="X763" s="43">
        <v>4.8400999999999996</v>
      </c>
      <c r="Y763" s="114" t="s">
        <v>2892</v>
      </c>
      <c r="Z763" s="44">
        <v>5</v>
      </c>
      <c r="AA763" s="115" t="s">
        <v>3107</v>
      </c>
      <c r="AB763" s="44">
        <v>1</v>
      </c>
      <c r="AC763" s="45"/>
    </row>
    <row r="764" spans="1:29" ht="12" customHeight="1" x14ac:dyDescent="0.2">
      <c r="A764" s="37">
        <v>763</v>
      </c>
      <c r="B764" s="38" t="s">
        <v>15</v>
      </c>
      <c r="C764" s="39" t="s">
        <v>1635</v>
      </c>
      <c r="D764" s="40">
        <v>44101</v>
      </c>
      <c r="E764" s="38">
        <v>1</v>
      </c>
      <c r="F764" s="38"/>
      <c r="G764" s="38" t="s">
        <v>2</v>
      </c>
      <c r="H764" s="38" t="s">
        <v>2</v>
      </c>
      <c r="I764" s="57">
        <v>6400</v>
      </c>
      <c r="J764" s="57">
        <v>22328.53</v>
      </c>
      <c r="K764" s="57">
        <v>0</v>
      </c>
      <c r="L764" s="41">
        <f>SUM(Data5[[#This Row],[CHELTUIELI DE PERSONAL LEI]:[CHELTUIELI DE CAPITAL (ACTIVE NEFINANCIARE ) LEI]])</f>
        <v>28728.53</v>
      </c>
      <c r="M764" s="41">
        <f>Data5[[#This Row],[TOTAL CHELTUIELI LEI]]/Data5[[#This Row],[CURS VALUTAR EURO BNR 22 07 2020]]</f>
        <v>5935.5240594202605</v>
      </c>
      <c r="N764" s="49">
        <v>2065</v>
      </c>
      <c r="O764" s="54"/>
      <c r="P764" s="54">
        <v>1314</v>
      </c>
      <c r="Q764" s="54"/>
      <c r="R764" s="54">
        <f>Data5[[#This Row],[PERSOANE ÎNSCRISE ÎN LISTELE ELECTORALE (TURUL 1)            ]]+Data5[[#This Row],[PERSOANE ÎNSCRISE ÎN LISTELE ELECTORALE (TURUL AL 2-LEA)]]</f>
        <v>2065</v>
      </c>
      <c r="S764" s="54">
        <f>Data5[[#This Row],[PERSOANE CARE AU PARTICIPAT LA VOT (TURUL 1)]]+Data5[[#This Row],[PERSOANE CARE AU PARTICIPAT LA VOT  (TURUL AL 2-LEA)]]</f>
        <v>1314</v>
      </c>
      <c r="T764" s="41">
        <f>Data5[[#This Row],[TOTAL CHELTUIELI LEI]]/Data5[[#This Row],[NUMĂRUL PERSOANELOR ÎNSCRISE ÎN LISTELE ELECTORALE]]</f>
        <v>13.912121065375302</v>
      </c>
      <c r="U764" s="41">
        <f>Data5[[#This Row],[TOTAL CHELTUIELI EURO]]/Data5[[#This Row],[NUMĂRUL PERSOANELOR ÎNSCRISE ÎN LISTELE ELECTORALE]]</f>
        <v>2.8743457914868089</v>
      </c>
      <c r="V764" s="41">
        <f>Data5[[#This Row],[TOTAL CHELTUIELI LEI]]/Data5[[#This Row],[NUMĂRUL PERSOANELOR CARE AU PARTICIPAT LA VOT]]</f>
        <v>21.863417047184171</v>
      </c>
      <c r="W764" s="41">
        <f>Data5[[#This Row],[TOTAL CHELTUIELI EURO]]/Data5[[#This Row],[NUMĂRUL PERSOANELOR CARE AU PARTICIPAT LA VOT]]</f>
        <v>4.5171415977323139</v>
      </c>
      <c r="X764" s="43">
        <v>4.8400999999999996</v>
      </c>
      <c r="Y764" s="114" t="s">
        <v>2906</v>
      </c>
      <c r="Z764" s="44">
        <v>13</v>
      </c>
      <c r="AA764" s="115" t="s">
        <v>3108</v>
      </c>
      <c r="AB764" s="44">
        <v>2</v>
      </c>
      <c r="AC764" s="45"/>
    </row>
    <row r="765" spans="1:29" ht="12" customHeight="1" x14ac:dyDescent="0.2">
      <c r="A765" s="37">
        <v>764</v>
      </c>
      <c r="B765" s="38" t="s">
        <v>15</v>
      </c>
      <c r="C765" s="39" t="s">
        <v>1636</v>
      </c>
      <c r="D765" s="40">
        <v>44101</v>
      </c>
      <c r="E765" s="38">
        <v>1</v>
      </c>
      <c r="F765" s="38"/>
      <c r="G765" s="38" t="s">
        <v>2</v>
      </c>
      <c r="H765" s="38" t="s">
        <v>2</v>
      </c>
      <c r="I765" s="57">
        <v>101620</v>
      </c>
      <c r="J765" s="57">
        <v>7714</v>
      </c>
      <c r="K765" s="57">
        <v>0</v>
      </c>
      <c r="L765" s="41">
        <f>SUM(Data5[[#This Row],[CHELTUIELI DE PERSONAL LEI]:[CHELTUIELI DE CAPITAL (ACTIVE NEFINANCIARE ) LEI]])</f>
        <v>109334</v>
      </c>
      <c r="M765" s="41">
        <f>Data5[[#This Row],[TOTAL CHELTUIELI LEI]]/Data5[[#This Row],[CURS VALUTAR EURO BNR 22 07 2020]]</f>
        <v>22589.202702423507</v>
      </c>
      <c r="N765" s="49">
        <v>1753</v>
      </c>
      <c r="O765" s="54"/>
      <c r="P765" s="54">
        <v>1541</v>
      </c>
      <c r="Q765" s="54"/>
      <c r="R765" s="54">
        <f>Data5[[#This Row],[PERSOANE ÎNSCRISE ÎN LISTELE ELECTORALE (TURUL 1)            ]]+Data5[[#This Row],[PERSOANE ÎNSCRISE ÎN LISTELE ELECTORALE (TURUL AL 2-LEA)]]</f>
        <v>1753</v>
      </c>
      <c r="S765" s="54">
        <f>Data5[[#This Row],[PERSOANE CARE AU PARTICIPAT LA VOT (TURUL 1)]]+Data5[[#This Row],[PERSOANE CARE AU PARTICIPAT LA VOT  (TURUL AL 2-LEA)]]</f>
        <v>1541</v>
      </c>
      <c r="T765" s="41">
        <f>Data5[[#This Row],[TOTAL CHELTUIELI LEI]]/Data5[[#This Row],[NUMĂRUL PERSOANELOR ÎNSCRISE ÎN LISTELE ELECTORALE]]</f>
        <v>62.369652025099832</v>
      </c>
      <c r="U765" s="41">
        <f>Data5[[#This Row],[TOTAL CHELTUIELI EURO]]/Data5[[#This Row],[NUMĂRUL PERSOANELOR ÎNSCRISE ÎN LISTELE ELECTORALE]]</f>
        <v>12.886025500526815</v>
      </c>
      <c r="V765" s="41">
        <f>Data5[[#This Row],[TOTAL CHELTUIELI LEI]]/Data5[[#This Row],[NUMĂRUL PERSOANELOR CARE AU PARTICIPAT LA VOT]]</f>
        <v>70.950032446463339</v>
      </c>
      <c r="W765" s="41">
        <f>Data5[[#This Row],[TOTAL CHELTUIELI EURO]]/Data5[[#This Row],[NUMĂRUL PERSOANELOR CARE AU PARTICIPAT LA VOT]]</f>
        <v>14.658794745245624</v>
      </c>
      <c r="X765" s="43">
        <v>4.8400999999999996</v>
      </c>
      <c r="Y765" s="114" t="s">
        <v>2903</v>
      </c>
      <c r="Z765" s="44">
        <v>62</v>
      </c>
      <c r="AA765" s="115" t="s">
        <v>3123</v>
      </c>
      <c r="AB765" s="44">
        <v>12</v>
      </c>
      <c r="AC765" s="45"/>
    </row>
    <row r="766" spans="1:29" ht="12" customHeight="1" x14ac:dyDescent="0.2">
      <c r="A766" s="37">
        <v>765</v>
      </c>
      <c r="B766" s="38" t="s">
        <v>15</v>
      </c>
      <c r="C766" s="39" t="s">
        <v>1637</v>
      </c>
      <c r="D766" s="40">
        <v>44101</v>
      </c>
      <c r="E766" s="38">
        <v>1</v>
      </c>
      <c r="F766" s="38"/>
      <c r="G766" s="38" t="s">
        <v>2</v>
      </c>
      <c r="H766" s="38" t="s">
        <v>2</v>
      </c>
      <c r="I766" s="57">
        <v>14794</v>
      </c>
      <c r="J766" s="57">
        <v>745</v>
      </c>
      <c r="K766" s="57">
        <v>0</v>
      </c>
      <c r="L766" s="41">
        <f>SUM(Data5[[#This Row],[CHELTUIELI DE PERSONAL LEI]:[CHELTUIELI DE CAPITAL (ACTIVE NEFINANCIARE ) LEI]])</f>
        <v>15539</v>
      </c>
      <c r="M766" s="41">
        <f>Data5[[#This Row],[TOTAL CHELTUIELI LEI]]/Data5[[#This Row],[CURS VALUTAR EURO BNR 22 07 2020]]</f>
        <v>3210.4708580401234</v>
      </c>
      <c r="N766" s="49">
        <v>2536</v>
      </c>
      <c r="O766" s="54"/>
      <c r="P766" s="54">
        <v>1772</v>
      </c>
      <c r="Q766" s="54"/>
      <c r="R766" s="54">
        <f>Data5[[#This Row],[PERSOANE ÎNSCRISE ÎN LISTELE ELECTORALE (TURUL 1)            ]]+Data5[[#This Row],[PERSOANE ÎNSCRISE ÎN LISTELE ELECTORALE (TURUL AL 2-LEA)]]</f>
        <v>2536</v>
      </c>
      <c r="S766" s="54">
        <f>Data5[[#This Row],[PERSOANE CARE AU PARTICIPAT LA VOT (TURUL 1)]]+Data5[[#This Row],[PERSOANE CARE AU PARTICIPAT LA VOT  (TURUL AL 2-LEA)]]</f>
        <v>1772</v>
      </c>
      <c r="T766" s="41">
        <f>Data5[[#This Row],[TOTAL CHELTUIELI LEI]]/Data5[[#This Row],[NUMĂRUL PERSOANELOR ÎNSCRISE ÎN LISTELE ELECTORALE]]</f>
        <v>6.1273659305993693</v>
      </c>
      <c r="U766" s="41">
        <f>Data5[[#This Row],[TOTAL CHELTUIELI EURO]]/Data5[[#This Row],[NUMĂRUL PERSOANELOR ÎNSCRISE ÎN LISTELE ELECTORALE]]</f>
        <v>1.2659585402366418</v>
      </c>
      <c r="V766" s="41">
        <f>Data5[[#This Row],[TOTAL CHELTUIELI LEI]]/Data5[[#This Row],[NUMĂRUL PERSOANELOR CARE AU PARTICIPAT LA VOT]]</f>
        <v>8.7691873589164793</v>
      </c>
      <c r="W766" s="41">
        <f>Data5[[#This Row],[TOTAL CHELTUIELI EURO]]/Data5[[#This Row],[NUMĂRUL PERSOANELOR CARE AU PARTICIPAT LA VOT]]</f>
        <v>1.8117781365914918</v>
      </c>
      <c r="X766" s="43">
        <v>4.8400999999999996</v>
      </c>
      <c r="Y766" s="114" t="s">
        <v>2889</v>
      </c>
      <c r="Z766" s="44">
        <v>6</v>
      </c>
      <c r="AA766" s="115" t="s">
        <v>3107</v>
      </c>
      <c r="AB766" s="44">
        <v>1</v>
      </c>
      <c r="AC766" s="45"/>
    </row>
    <row r="767" spans="1:29" ht="12" customHeight="1" x14ac:dyDescent="0.2">
      <c r="A767" s="37">
        <v>766</v>
      </c>
      <c r="B767" s="38" t="s">
        <v>15</v>
      </c>
      <c r="C767" s="39" t="s">
        <v>1638</v>
      </c>
      <c r="D767" s="40">
        <v>44101</v>
      </c>
      <c r="E767" s="38">
        <v>1</v>
      </c>
      <c r="F767" s="38"/>
      <c r="G767" s="38" t="s">
        <v>2</v>
      </c>
      <c r="H767" s="38" t="s">
        <v>2</v>
      </c>
      <c r="I767" s="57">
        <v>6800</v>
      </c>
      <c r="J767" s="57">
        <v>6850</v>
      </c>
      <c r="K767" s="57">
        <v>0</v>
      </c>
      <c r="L767" s="41">
        <f>SUM(Data5[[#This Row],[CHELTUIELI DE PERSONAL LEI]:[CHELTUIELI DE CAPITAL (ACTIVE NEFINANCIARE ) LEI]])</f>
        <v>13650</v>
      </c>
      <c r="M767" s="41">
        <f>Data5[[#This Row],[TOTAL CHELTUIELI LEI]]/Data5[[#This Row],[CURS VALUTAR EURO BNR 22 07 2020]]</f>
        <v>2820.189665502779</v>
      </c>
      <c r="N767" s="49">
        <v>5290</v>
      </c>
      <c r="O767" s="54"/>
      <c r="P767" s="54">
        <v>2501</v>
      </c>
      <c r="Q767" s="54"/>
      <c r="R767" s="54">
        <f>Data5[[#This Row],[PERSOANE ÎNSCRISE ÎN LISTELE ELECTORALE (TURUL 1)            ]]+Data5[[#This Row],[PERSOANE ÎNSCRISE ÎN LISTELE ELECTORALE (TURUL AL 2-LEA)]]</f>
        <v>5290</v>
      </c>
      <c r="S767" s="54">
        <f>Data5[[#This Row],[PERSOANE CARE AU PARTICIPAT LA VOT (TURUL 1)]]+Data5[[#This Row],[PERSOANE CARE AU PARTICIPAT LA VOT  (TURUL AL 2-LEA)]]</f>
        <v>2501</v>
      </c>
      <c r="T767" s="41">
        <f>Data5[[#This Row],[TOTAL CHELTUIELI LEI]]/Data5[[#This Row],[NUMĂRUL PERSOANELOR ÎNSCRISE ÎN LISTELE ELECTORALE]]</f>
        <v>2.5803402646502835</v>
      </c>
      <c r="U767" s="41">
        <f>Data5[[#This Row],[TOTAL CHELTUIELI EURO]]/Data5[[#This Row],[NUMĂRUL PERSOANELOR ÎNSCRISE ÎN LISTELE ELECTORALE]]</f>
        <v>0.5331171390364422</v>
      </c>
      <c r="V767" s="41">
        <f>Data5[[#This Row],[TOTAL CHELTUIELI LEI]]/Data5[[#This Row],[NUMĂRUL PERSOANELOR CARE AU PARTICIPAT LA VOT]]</f>
        <v>5.4578168732506995</v>
      </c>
      <c r="W767" s="41">
        <f>Data5[[#This Row],[TOTAL CHELTUIELI EURO]]/Data5[[#This Row],[NUMĂRUL PERSOANELOR CARE AU PARTICIPAT LA VOT]]</f>
        <v>1.1276248162746019</v>
      </c>
      <c r="X767" s="43">
        <v>4.8400999999999996</v>
      </c>
      <c r="Y767" s="114" t="s">
        <v>2891</v>
      </c>
      <c r="Z767" s="44">
        <v>2</v>
      </c>
      <c r="AA767" s="115" t="s">
        <v>3105</v>
      </c>
      <c r="AB767" s="44">
        <v>0</v>
      </c>
      <c r="AC767" s="45"/>
    </row>
    <row r="768" spans="1:29" ht="12" customHeight="1" x14ac:dyDescent="0.2">
      <c r="A768" s="37">
        <v>767</v>
      </c>
      <c r="B768" s="38" t="s">
        <v>15</v>
      </c>
      <c r="C768" s="39" t="s">
        <v>1639</v>
      </c>
      <c r="D768" s="40">
        <v>44101</v>
      </c>
      <c r="E768" s="38">
        <v>1</v>
      </c>
      <c r="F768" s="38"/>
      <c r="G768" s="38" t="s">
        <v>2</v>
      </c>
      <c r="H768" s="38" t="s">
        <v>2</v>
      </c>
      <c r="I768" s="57">
        <v>25300</v>
      </c>
      <c r="J768" s="57">
        <v>1574</v>
      </c>
      <c r="K768" s="57">
        <v>0</v>
      </c>
      <c r="L768" s="41">
        <f>SUM(Data5[[#This Row],[CHELTUIELI DE PERSONAL LEI]:[CHELTUIELI DE CAPITAL (ACTIVE NEFINANCIARE ) LEI]])</f>
        <v>26874</v>
      </c>
      <c r="M768" s="41">
        <f>Data5[[#This Row],[TOTAL CHELTUIELI LEI]]/Data5[[#This Row],[CURS VALUTAR EURO BNR 22 07 2020]]</f>
        <v>5552.3646205656914</v>
      </c>
      <c r="N768" s="49">
        <v>2581</v>
      </c>
      <c r="O768" s="54"/>
      <c r="P768" s="54">
        <v>1575</v>
      </c>
      <c r="Q768" s="54"/>
      <c r="R768" s="54">
        <f>Data5[[#This Row],[PERSOANE ÎNSCRISE ÎN LISTELE ELECTORALE (TURUL 1)            ]]+Data5[[#This Row],[PERSOANE ÎNSCRISE ÎN LISTELE ELECTORALE (TURUL AL 2-LEA)]]</f>
        <v>2581</v>
      </c>
      <c r="S768" s="54">
        <f>Data5[[#This Row],[PERSOANE CARE AU PARTICIPAT LA VOT (TURUL 1)]]+Data5[[#This Row],[PERSOANE CARE AU PARTICIPAT LA VOT  (TURUL AL 2-LEA)]]</f>
        <v>1575</v>
      </c>
      <c r="T768" s="41">
        <f>Data5[[#This Row],[TOTAL CHELTUIELI LEI]]/Data5[[#This Row],[NUMĂRUL PERSOANELOR ÎNSCRISE ÎN LISTELE ELECTORALE]]</f>
        <v>10.412243316543975</v>
      </c>
      <c r="U768" s="41">
        <f>Data5[[#This Row],[TOTAL CHELTUIELI EURO]]/Data5[[#This Row],[NUMĂRUL PERSOANELOR ÎNSCRISE ÎN LISTELE ELECTORALE]]</f>
        <v>2.1512454942137511</v>
      </c>
      <c r="V768" s="41">
        <f>Data5[[#This Row],[TOTAL CHELTUIELI LEI]]/Data5[[#This Row],[NUMĂRUL PERSOANELOR CARE AU PARTICIPAT LA VOT]]</f>
        <v>17.062857142857144</v>
      </c>
      <c r="W768" s="41">
        <f>Data5[[#This Row],[TOTAL CHELTUIELI EURO]]/Data5[[#This Row],[NUMĂRUL PERSOANELOR CARE AU PARTICIPAT LA VOT]]</f>
        <v>3.525310870200439</v>
      </c>
      <c r="X768" s="43">
        <v>4.8400999999999996</v>
      </c>
      <c r="Y768" s="114" t="s">
        <v>2898</v>
      </c>
      <c r="Z768" s="44">
        <v>10</v>
      </c>
      <c r="AA768" s="115" t="s">
        <v>3108</v>
      </c>
      <c r="AB768" s="44">
        <v>2</v>
      </c>
      <c r="AC768" s="45"/>
    </row>
    <row r="769" spans="1:29" ht="12" customHeight="1" x14ac:dyDescent="0.2">
      <c r="A769" s="37">
        <v>768</v>
      </c>
      <c r="B769" s="38" t="s">
        <v>15</v>
      </c>
      <c r="C769" s="39" t="s">
        <v>1640</v>
      </c>
      <c r="D769" s="40">
        <v>44101</v>
      </c>
      <c r="E769" s="38">
        <v>1</v>
      </c>
      <c r="F769" s="38"/>
      <c r="G769" s="38" t="s">
        <v>2</v>
      </c>
      <c r="H769" s="38" t="s">
        <v>2</v>
      </c>
      <c r="I769" s="57">
        <v>5800</v>
      </c>
      <c r="J769" s="57">
        <v>3438</v>
      </c>
      <c r="K769" s="57">
        <v>0</v>
      </c>
      <c r="L769" s="41">
        <f>SUM(Data5[[#This Row],[CHELTUIELI DE PERSONAL LEI]:[CHELTUIELI DE CAPITAL (ACTIVE NEFINANCIARE ) LEI]])</f>
        <v>9238</v>
      </c>
      <c r="M769" s="41">
        <f>Data5[[#This Row],[TOTAL CHELTUIELI LEI]]/Data5[[#This Row],[CURS VALUTAR EURO BNR 22 07 2020]]</f>
        <v>1908.6382512758003</v>
      </c>
      <c r="N769" s="49">
        <v>3748</v>
      </c>
      <c r="O769" s="54"/>
      <c r="P769" s="54">
        <v>2142</v>
      </c>
      <c r="Q769" s="54"/>
      <c r="R769" s="54">
        <f>Data5[[#This Row],[PERSOANE ÎNSCRISE ÎN LISTELE ELECTORALE (TURUL 1)            ]]+Data5[[#This Row],[PERSOANE ÎNSCRISE ÎN LISTELE ELECTORALE (TURUL AL 2-LEA)]]</f>
        <v>3748</v>
      </c>
      <c r="S769" s="54">
        <f>Data5[[#This Row],[PERSOANE CARE AU PARTICIPAT LA VOT (TURUL 1)]]+Data5[[#This Row],[PERSOANE CARE AU PARTICIPAT LA VOT  (TURUL AL 2-LEA)]]</f>
        <v>2142</v>
      </c>
      <c r="T769" s="41">
        <f>Data5[[#This Row],[TOTAL CHELTUIELI LEI]]/Data5[[#This Row],[NUMĂRUL PERSOANELOR ÎNSCRISE ÎN LISTELE ELECTORALE]]</f>
        <v>2.4647812166488796</v>
      </c>
      <c r="U769" s="41">
        <f>Data5[[#This Row],[TOTAL CHELTUIELI EURO]]/Data5[[#This Row],[NUMĂRUL PERSOANELOR ÎNSCRISE ÎN LISTELE ELECTORALE]]</f>
        <v>0.50924179596472796</v>
      </c>
      <c r="V769" s="41">
        <f>Data5[[#This Row],[TOTAL CHELTUIELI LEI]]/Data5[[#This Row],[NUMĂRUL PERSOANELOR CARE AU PARTICIPAT LA VOT]]</f>
        <v>4.3127917833800185</v>
      </c>
      <c r="W769" s="41">
        <f>Data5[[#This Row],[TOTAL CHELTUIELI EURO]]/Data5[[#This Row],[NUMĂRUL PERSOANELOR CARE AU PARTICIPAT LA VOT]]</f>
        <v>0.89105427230429513</v>
      </c>
      <c r="X769" s="43">
        <v>4.8400999999999996</v>
      </c>
      <c r="Y769" s="114" t="s">
        <v>2891</v>
      </c>
      <c r="Z769" s="44">
        <v>2</v>
      </c>
      <c r="AA769" s="115" t="s">
        <v>3105</v>
      </c>
      <c r="AB769" s="44">
        <v>0</v>
      </c>
      <c r="AC769" s="45"/>
    </row>
    <row r="770" spans="1:29" ht="12" customHeight="1" x14ac:dyDescent="0.2">
      <c r="A770" s="37">
        <v>769</v>
      </c>
      <c r="B770" s="38" t="s">
        <v>15</v>
      </c>
      <c r="C770" s="39" t="s">
        <v>1641</v>
      </c>
      <c r="D770" s="40">
        <v>44101</v>
      </c>
      <c r="E770" s="38">
        <v>1</v>
      </c>
      <c r="F770" s="38"/>
      <c r="G770" s="38" t="s">
        <v>2</v>
      </c>
      <c r="H770" s="38" t="s">
        <v>2</v>
      </c>
      <c r="I770" s="57">
        <v>7000</v>
      </c>
      <c r="J770" s="57">
        <v>8309</v>
      </c>
      <c r="K770" s="57">
        <v>0</v>
      </c>
      <c r="L770" s="41">
        <f>SUM(Data5[[#This Row],[CHELTUIELI DE PERSONAL LEI]:[CHELTUIELI DE CAPITAL (ACTIVE NEFINANCIARE ) LEI]])</f>
        <v>15309</v>
      </c>
      <c r="M770" s="41">
        <f>Data5[[#This Row],[TOTAL CHELTUIELI LEI]]/Data5[[#This Row],[CURS VALUTAR EURO BNR 22 07 2020]]</f>
        <v>3162.9511786946555</v>
      </c>
      <c r="N770" s="49">
        <v>3586</v>
      </c>
      <c r="O770" s="54"/>
      <c r="P770" s="54">
        <v>2147</v>
      </c>
      <c r="Q770" s="54"/>
      <c r="R770" s="54">
        <f>Data5[[#This Row],[PERSOANE ÎNSCRISE ÎN LISTELE ELECTORALE (TURUL 1)            ]]+Data5[[#This Row],[PERSOANE ÎNSCRISE ÎN LISTELE ELECTORALE (TURUL AL 2-LEA)]]</f>
        <v>3586</v>
      </c>
      <c r="S770" s="54">
        <f>Data5[[#This Row],[PERSOANE CARE AU PARTICIPAT LA VOT (TURUL 1)]]+Data5[[#This Row],[PERSOANE CARE AU PARTICIPAT LA VOT  (TURUL AL 2-LEA)]]</f>
        <v>2147</v>
      </c>
      <c r="T770" s="41">
        <f>Data5[[#This Row],[TOTAL CHELTUIELI LEI]]/Data5[[#This Row],[NUMĂRUL PERSOANELOR ÎNSCRISE ÎN LISTELE ELECTORALE]]</f>
        <v>4.2691020635805907</v>
      </c>
      <c r="U770" s="41">
        <f>Data5[[#This Row],[TOTAL CHELTUIELI EURO]]/Data5[[#This Row],[NUMĂRUL PERSOANELOR ÎNSCRISE ÎN LISTELE ELECTORALE]]</f>
        <v>0.88202765719315546</v>
      </c>
      <c r="V770" s="41">
        <f>Data5[[#This Row],[TOTAL CHELTUIELI LEI]]/Data5[[#This Row],[NUMĂRUL PERSOANELOR CARE AU PARTICIPAT LA VOT]]</f>
        <v>7.1304145319049841</v>
      </c>
      <c r="W770" s="41">
        <f>Data5[[#This Row],[TOTAL CHELTUIELI EURO]]/Data5[[#This Row],[NUMĂRUL PERSOANELOR CARE AU PARTICIPAT LA VOT]]</f>
        <v>1.4731957050277855</v>
      </c>
      <c r="X770" s="43">
        <v>4.8400999999999996</v>
      </c>
      <c r="Y770" s="114" t="s">
        <v>2895</v>
      </c>
      <c r="Z770" s="44">
        <v>4</v>
      </c>
      <c r="AA770" s="115" t="s">
        <v>3105</v>
      </c>
      <c r="AB770" s="44">
        <v>0</v>
      </c>
      <c r="AC770" s="45"/>
    </row>
    <row r="771" spans="1:29" ht="12" customHeight="1" x14ac:dyDescent="0.2">
      <c r="A771" s="37">
        <v>770</v>
      </c>
      <c r="B771" s="38" t="s">
        <v>15</v>
      </c>
      <c r="C771" s="39" t="s">
        <v>1642</v>
      </c>
      <c r="D771" s="40">
        <v>44101</v>
      </c>
      <c r="E771" s="38">
        <v>1</v>
      </c>
      <c r="F771" s="38"/>
      <c r="G771" s="38" t="s">
        <v>2</v>
      </c>
      <c r="H771" s="38" t="s">
        <v>2</v>
      </c>
      <c r="I771" s="57">
        <v>5400</v>
      </c>
      <c r="J771" s="57">
        <v>8634</v>
      </c>
      <c r="K771" s="57">
        <v>0</v>
      </c>
      <c r="L771" s="41">
        <f>SUM(Data5[[#This Row],[CHELTUIELI DE PERSONAL LEI]:[CHELTUIELI DE CAPITAL (ACTIVE NEFINANCIARE ) LEI]])</f>
        <v>14034</v>
      </c>
      <c r="M771" s="41">
        <f>Data5[[#This Row],[TOTAL CHELTUIELI LEI]]/Data5[[#This Row],[CURS VALUTAR EURO BNR 22 07 2020]]</f>
        <v>2899.5268692795607</v>
      </c>
      <c r="N771" s="49">
        <v>3636</v>
      </c>
      <c r="O771" s="54"/>
      <c r="P771" s="54">
        <v>2327</v>
      </c>
      <c r="Q771" s="54"/>
      <c r="R771" s="54">
        <f>Data5[[#This Row],[PERSOANE ÎNSCRISE ÎN LISTELE ELECTORALE (TURUL 1)            ]]+Data5[[#This Row],[PERSOANE ÎNSCRISE ÎN LISTELE ELECTORALE (TURUL AL 2-LEA)]]</f>
        <v>3636</v>
      </c>
      <c r="S771" s="54">
        <f>Data5[[#This Row],[PERSOANE CARE AU PARTICIPAT LA VOT (TURUL 1)]]+Data5[[#This Row],[PERSOANE CARE AU PARTICIPAT LA VOT  (TURUL AL 2-LEA)]]</f>
        <v>2327</v>
      </c>
      <c r="T771" s="41">
        <f>Data5[[#This Row],[TOTAL CHELTUIELI LEI]]/Data5[[#This Row],[NUMĂRUL PERSOANELOR ÎNSCRISE ÎN LISTELE ELECTORALE]]</f>
        <v>3.8597359735973598</v>
      </c>
      <c r="U771" s="41">
        <f>Data5[[#This Row],[TOTAL CHELTUIELI EURO]]/Data5[[#This Row],[NUMĂRUL PERSOANELOR ÎNSCRISE ÎN LISTELE ELECTORALE]]</f>
        <v>0.79744963401528068</v>
      </c>
      <c r="V771" s="41">
        <f>Data5[[#This Row],[TOTAL CHELTUIELI LEI]]/Data5[[#This Row],[NUMĂRUL PERSOANELOR CARE AU PARTICIPAT LA VOT]]</f>
        <v>6.0309411259131931</v>
      </c>
      <c r="W771" s="41">
        <f>Data5[[#This Row],[TOTAL CHELTUIELI EURO]]/Data5[[#This Row],[NUMĂRUL PERSOANELOR CARE AU PARTICIPAT LA VOT]]</f>
        <v>1.2460364715425702</v>
      </c>
      <c r="X771" s="43">
        <v>4.8400999999999996</v>
      </c>
      <c r="Y771" s="114" t="s">
        <v>2884</v>
      </c>
      <c r="Z771" s="44">
        <v>3</v>
      </c>
      <c r="AA771" s="115" t="s">
        <v>3105</v>
      </c>
      <c r="AB771" s="44">
        <v>0</v>
      </c>
      <c r="AC771" s="45"/>
    </row>
    <row r="772" spans="1:29" ht="12" customHeight="1" x14ac:dyDescent="0.2">
      <c r="A772" s="37">
        <v>771</v>
      </c>
      <c r="B772" s="38" t="s">
        <v>15</v>
      </c>
      <c r="C772" s="39" t="s">
        <v>1643</v>
      </c>
      <c r="D772" s="40">
        <v>44101</v>
      </c>
      <c r="E772" s="38">
        <v>1</v>
      </c>
      <c r="F772" s="38"/>
      <c r="G772" s="38" t="s">
        <v>2</v>
      </c>
      <c r="H772" s="38" t="s">
        <v>2</v>
      </c>
      <c r="I772" s="57">
        <v>5500</v>
      </c>
      <c r="J772" s="57">
        <v>11087</v>
      </c>
      <c r="K772" s="57">
        <v>0</v>
      </c>
      <c r="L772" s="41">
        <f>SUM(Data5[[#This Row],[CHELTUIELI DE PERSONAL LEI]:[CHELTUIELI DE CAPITAL (ACTIVE NEFINANCIARE ) LEI]])</f>
        <v>16587</v>
      </c>
      <c r="M772" s="41">
        <f>Data5[[#This Row],[TOTAL CHELTUIELI LEI]]/Data5[[#This Row],[CURS VALUTAR EURO BNR 22 07 2020]]</f>
        <v>3426.9953100142561</v>
      </c>
      <c r="N772" s="49">
        <v>2559</v>
      </c>
      <c r="O772" s="54"/>
      <c r="P772" s="54">
        <v>1531</v>
      </c>
      <c r="Q772" s="54"/>
      <c r="R772" s="54">
        <f>Data5[[#This Row],[PERSOANE ÎNSCRISE ÎN LISTELE ELECTORALE (TURUL 1)            ]]+Data5[[#This Row],[PERSOANE ÎNSCRISE ÎN LISTELE ELECTORALE (TURUL AL 2-LEA)]]</f>
        <v>2559</v>
      </c>
      <c r="S772" s="54">
        <f>Data5[[#This Row],[PERSOANE CARE AU PARTICIPAT LA VOT (TURUL 1)]]+Data5[[#This Row],[PERSOANE CARE AU PARTICIPAT LA VOT  (TURUL AL 2-LEA)]]</f>
        <v>1531</v>
      </c>
      <c r="T772" s="41">
        <f>Data5[[#This Row],[TOTAL CHELTUIELI LEI]]/Data5[[#This Row],[NUMĂRUL PERSOANELOR ÎNSCRISE ÎN LISTELE ELECTORALE]]</f>
        <v>6.4818288393903867</v>
      </c>
      <c r="U772" s="41">
        <f>Data5[[#This Row],[TOTAL CHELTUIELI EURO]]/Data5[[#This Row],[NUMĂRUL PERSOANELOR ÎNSCRISE ÎN LISTELE ELECTORALE]]</f>
        <v>1.3391931653045159</v>
      </c>
      <c r="V772" s="41">
        <f>Data5[[#This Row],[TOTAL CHELTUIELI LEI]]/Data5[[#This Row],[NUMĂRUL PERSOANELOR CARE AU PARTICIPAT LA VOT]]</f>
        <v>10.834095362508165</v>
      </c>
      <c r="W772" s="41">
        <f>Data5[[#This Row],[TOTAL CHELTUIELI EURO]]/Data5[[#This Row],[NUMĂRUL PERSOANELOR CARE AU PARTICIPAT LA VOT]]</f>
        <v>2.2384032070635245</v>
      </c>
      <c r="X772" s="43">
        <v>4.8400999999999996</v>
      </c>
      <c r="Y772" s="114" t="s">
        <v>2889</v>
      </c>
      <c r="Z772" s="44">
        <v>6</v>
      </c>
      <c r="AA772" s="115" t="s">
        <v>3107</v>
      </c>
      <c r="AB772" s="44">
        <v>1</v>
      </c>
      <c r="AC772" s="45"/>
    </row>
    <row r="773" spans="1:29" ht="12" customHeight="1" x14ac:dyDescent="0.2">
      <c r="A773" s="37">
        <v>772</v>
      </c>
      <c r="B773" s="38" t="s">
        <v>15</v>
      </c>
      <c r="C773" s="39" t="s">
        <v>1644</v>
      </c>
      <c r="D773" s="40">
        <v>44101</v>
      </c>
      <c r="E773" s="38">
        <v>1</v>
      </c>
      <c r="F773" s="38"/>
      <c r="G773" s="38" t="s">
        <v>2</v>
      </c>
      <c r="H773" s="38" t="s">
        <v>2</v>
      </c>
      <c r="I773" s="57">
        <v>0</v>
      </c>
      <c r="J773" s="57">
        <v>0</v>
      </c>
      <c r="K773" s="57">
        <v>0</v>
      </c>
      <c r="L773" s="41">
        <f>SUM(Data5[[#This Row],[CHELTUIELI DE PERSONAL LEI]:[CHELTUIELI DE CAPITAL (ACTIVE NEFINANCIARE ) LEI]])</f>
        <v>0</v>
      </c>
      <c r="M773" s="41">
        <f>Data5[[#This Row],[TOTAL CHELTUIELI LEI]]/Data5[[#This Row],[CURS VALUTAR EURO BNR 22 07 2020]]</f>
        <v>0</v>
      </c>
      <c r="N773" s="49">
        <v>1883</v>
      </c>
      <c r="O773" s="54"/>
      <c r="P773" s="54">
        <v>987</v>
      </c>
      <c r="Q773" s="54"/>
      <c r="R773" s="54">
        <f>Data5[[#This Row],[PERSOANE ÎNSCRISE ÎN LISTELE ELECTORALE (TURUL 1)            ]]+Data5[[#This Row],[PERSOANE ÎNSCRISE ÎN LISTELE ELECTORALE (TURUL AL 2-LEA)]]</f>
        <v>1883</v>
      </c>
      <c r="S773" s="54">
        <f>Data5[[#This Row],[PERSOANE CARE AU PARTICIPAT LA VOT (TURUL 1)]]+Data5[[#This Row],[PERSOANE CARE AU PARTICIPAT LA VOT  (TURUL AL 2-LEA)]]</f>
        <v>987</v>
      </c>
      <c r="T773" s="41">
        <f>Data5[[#This Row],[TOTAL CHELTUIELI LEI]]/Data5[[#This Row],[NUMĂRUL PERSOANELOR ÎNSCRISE ÎN LISTELE ELECTORALE]]</f>
        <v>0</v>
      </c>
      <c r="U773" s="41">
        <f>Data5[[#This Row],[TOTAL CHELTUIELI EURO]]/Data5[[#This Row],[NUMĂRUL PERSOANELOR ÎNSCRISE ÎN LISTELE ELECTORALE]]</f>
        <v>0</v>
      </c>
      <c r="V773" s="41">
        <f>Data5[[#This Row],[TOTAL CHELTUIELI LEI]]/Data5[[#This Row],[NUMĂRUL PERSOANELOR CARE AU PARTICIPAT LA VOT]]</f>
        <v>0</v>
      </c>
      <c r="W773" s="41">
        <f>Data5[[#This Row],[TOTAL CHELTUIELI EURO]]/Data5[[#This Row],[NUMĂRUL PERSOANELOR CARE AU PARTICIPAT LA VOT]]</f>
        <v>0</v>
      </c>
      <c r="X773" s="43">
        <v>4.8400999999999996</v>
      </c>
      <c r="Y773" s="114" t="s">
        <v>2890</v>
      </c>
      <c r="Z773" s="44">
        <v>0</v>
      </c>
      <c r="AA773" s="115" t="s">
        <v>3105</v>
      </c>
      <c r="AB773" s="44">
        <v>0</v>
      </c>
      <c r="AC773" s="45"/>
    </row>
    <row r="774" spans="1:29" ht="12" customHeight="1" x14ac:dyDescent="0.2">
      <c r="A774" s="37">
        <v>773</v>
      </c>
      <c r="B774" s="38" t="s">
        <v>15</v>
      </c>
      <c r="C774" s="39" t="s">
        <v>1645</v>
      </c>
      <c r="D774" s="40">
        <v>44101</v>
      </c>
      <c r="E774" s="38">
        <v>1</v>
      </c>
      <c r="F774" s="38"/>
      <c r="G774" s="38" t="s">
        <v>2</v>
      </c>
      <c r="H774" s="38" t="s">
        <v>2</v>
      </c>
      <c r="I774" s="57">
        <v>7500</v>
      </c>
      <c r="J774" s="57">
        <v>33569.550000000003</v>
      </c>
      <c r="K774" s="57">
        <v>0</v>
      </c>
      <c r="L774" s="41">
        <f>SUM(Data5[[#This Row],[CHELTUIELI DE PERSONAL LEI]:[CHELTUIELI DE CAPITAL (ACTIVE NEFINANCIARE ) LEI]])</f>
        <v>41069.550000000003</v>
      </c>
      <c r="M774" s="41">
        <f>Data5[[#This Row],[TOTAL CHELTUIELI LEI]]/Data5[[#This Row],[CURS VALUTAR EURO BNR 22 07 2020]]</f>
        <v>8485.2688994029068</v>
      </c>
      <c r="N774" s="49">
        <v>8086</v>
      </c>
      <c r="O774" s="54"/>
      <c r="P774" s="54">
        <v>5335</v>
      </c>
      <c r="Q774" s="54"/>
      <c r="R774" s="54">
        <f>Data5[[#This Row],[PERSOANE ÎNSCRISE ÎN LISTELE ELECTORALE (TURUL 1)            ]]+Data5[[#This Row],[PERSOANE ÎNSCRISE ÎN LISTELE ELECTORALE (TURUL AL 2-LEA)]]</f>
        <v>8086</v>
      </c>
      <c r="S774" s="54">
        <f>Data5[[#This Row],[PERSOANE CARE AU PARTICIPAT LA VOT (TURUL 1)]]+Data5[[#This Row],[PERSOANE CARE AU PARTICIPAT LA VOT  (TURUL AL 2-LEA)]]</f>
        <v>5335</v>
      </c>
      <c r="T774" s="41">
        <f>Data5[[#This Row],[TOTAL CHELTUIELI LEI]]/Data5[[#This Row],[NUMĂRUL PERSOANELOR ÎNSCRISE ÎN LISTELE ELECTORALE]]</f>
        <v>5.0790934949295083</v>
      </c>
      <c r="U774" s="41">
        <f>Data5[[#This Row],[TOTAL CHELTUIELI EURO]]/Data5[[#This Row],[NUMĂRUL PERSOANELOR ÎNSCRISE ÎN LISTELE ELECTORALE]]</f>
        <v>1.0493778010639261</v>
      </c>
      <c r="V774" s="41">
        <f>Data5[[#This Row],[TOTAL CHELTUIELI LEI]]/Data5[[#This Row],[NUMĂRUL PERSOANELOR CARE AU PARTICIPAT LA VOT]]</f>
        <v>7.6981349578256797</v>
      </c>
      <c r="W774" s="41">
        <f>Data5[[#This Row],[TOTAL CHELTUIELI EURO]]/Data5[[#This Row],[NUMĂRUL PERSOANELOR CARE AU PARTICIPAT LA VOT]]</f>
        <v>1.5904908902348467</v>
      </c>
      <c r="X774" s="43">
        <v>4.8400999999999996</v>
      </c>
      <c r="Y774" s="114" t="s">
        <v>2892</v>
      </c>
      <c r="Z774" s="44">
        <v>5</v>
      </c>
      <c r="AA774" s="115" t="s">
        <v>3107</v>
      </c>
      <c r="AB774" s="44">
        <v>1</v>
      </c>
      <c r="AC774" s="45"/>
    </row>
    <row r="775" spans="1:29" ht="12" customHeight="1" x14ac:dyDescent="0.2">
      <c r="A775" s="37">
        <v>774</v>
      </c>
      <c r="B775" s="38" t="s">
        <v>15</v>
      </c>
      <c r="C775" s="39" t="s">
        <v>1646</v>
      </c>
      <c r="D775" s="40">
        <v>44101</v>
      </c>
      <c r="E775" s="38">
        <v>1</v>
      </c>
      <c r="F775" s="38"/>
      <c r="G775" s="38" t="s">
        <v>2</v>
      </c>
      <c r="H775" s="38" t="s">
        <v>2</v>
      </c>
      <c r="I775" s="57">
        <v>73900</v>
      </c>
      <c r="J775" s="57">
        <v>14807</v>
      </c>
      <c r="K775" s="57">
        <v>0</v>
      </c>
      <c r="L775" s="41">
        <f>SUM(Data5[[#This Row],[CHELTUIELI DE PERSONAL LEI]:[CHELTUIELI DE CAPITAL (ACTIVE NEFINANCIARE ) LEI]])</f>
        <v>88707</v>
      </c>
      <c r="M775" s="41">
        <f>Data5[[#This Row],[TOTAL CHELTUIELI LEI]]/Data5[[#This Row],[CURS VALUTAR EURO BNR 22 07 2020]]</f>
        <v>18327.513894341027</v>
      </c>
      <c r="N775" s="49">
        <v>4627</v>
      </c>
      <c r="O775" s="54"/>
      <c r="P775" s="54">
        <v>2612</v>
      </c>
      <c r="Q775" s="54"/>
      <c r="R775" s="54">
        <f>Data5[[#This Row],[PERSOANE ÎNSCRISE ÎN LISTELE ELECTORALE (TURUL 1)            ]]+Data5[[#This Row],[PERSOANE ÎNSCRISE ÎN LISTELE ELECTORALE (TURUL AL 2-LEA)]]</f>
        <v>4627</v>
      </c>
      <c r="S775" s="54">
        <f>Data5[[#This Row],[PERSOANE CARE AU PARTICIPAT LA VOT (TURUL 1)]]+Data5[[#This Row],[PERSOANE CARE AU PARTICIPAT LA VOT  (TURUL AL 2-LEA)]]</f>
        <v>2612</v>
      </c>
      <c r="T775" s="41">
        <f>Data5[[#This Row],[TOTAL CHELTUIELI LEI]]/Data5[[#This Row],[NUMĂRUL PERSOANELOR ÎNSCRISE ÎN LISTELE ELECTORALE]]</f>
        <v>19.171601469634751</v>
      </c>
      <c r="U775" s="41">
        <f>Data5[[#This Row],[TOTAL CHELTUIELI EURO]]/Data5[[#This Row],[NUMĂRUL PERSOANELOR ÎNSCRISE ÎN LISTELE ELECTORALE]]</f>
        <v>3.9609928451136867</v>
      </c>
      <c r="V775" s="41">
        <f>Data5[[#This Row],[TOTAL CHELTUIELI LEI]]/Data5[[#This Row],[NUMĂRUL PERSOANELOR CARE AU PARTICIPAT LA VOT]]</f>
        <v>33.961332312404288</v>
      </c>
      <c r="W775" s="41">
        <f>Data5[[#This Row],[TOTAL CHELTUIELI EURO]]/Data5[[#This Row],[NUMĂRUL PERSOANELOR CARE AU PARTICIPAT LA VOT]]</f>
        <v>7.0166592244797199</v>
      </c>
      <c r="X775" s="43">
        <v>4.8400999999999996</v>
      </c>
      <c r="Y775" s="114" t="s">
        <v>2908</v>
      </c>
      <c r="Z775" s="44">
        <v>19</v>
      </c>
      <c r="AA775" s="115" t="s">
        <v>3106</v>
      </c>
      <c r="AB775" s="44">
        <v>3</v>
      </c>
      <c r="AC775" s="45"/>
    </row>
    <row r="776" spans="1:29" ht="12" customHeight="1" x14ac:dyDescent="0.2">
      <c r="A776" s="37">
        <v>775</v>
      </c>
      <c r="B776" s="38" t="s">
        <v>15</v>
      </c>
      <c r="C776" s="39" t="s">
        <v>1647</v>
      </c>
      <c r="D776" s="40">
        <v>44101</v>
      </c>
      <c r="E776" s="38">
        <v>1</v>
      </c>
      <c r="F776" s="38"/>
      <c r="G776" s="38" t="s">
        <v>2</v>
      </c>
      <c r="H776" s="38" t="s">
        <v>2</v>
      </c>
      <c r="I776" s="57">
        <v>0</v>
      </c>
      <c r="J776" s="57">
        <v>2974</v>
      </c>
      <c r="K776" s="57">
        <v>0</v>
      </c>
      <c r="L776" s="41">
        <f>SUM(Data5[[#This Row],[CHELTUIELI DE PERSONAL LEI]:[CHELTUIELI DE CAPITAL (ACTIVE NEFINANCIARE ) LEI]])</f>
        <v>2974</v>
      </c>
      <c r="M776" s="41">
        <f>Data5[[#This Row],[TOTAL CHELTUIELI LEI]]/Data5[[#This Row],[CURS VALUTAR EURO BNR 22 07 2020]]</f>
        <v>614.45011466705239</v>
      </c>
      <c r="N776" s="49">
        <v>560</v>
      </c>
      <c r="O776" s="54"/>
      <c r="P776" s="54">
        <v>375</v>
      </c>
      <c r="Q776" s="54"/>
      <c r="R776" s="54">
        <f>Data5[[#This Row],[PERSOANE ÎNSCRISE ÎN LISTELE ELECTORALE (TURUL 1)            ]]+Data5[[#This Row],[PERSOANE ÎNSCRISE ÎN LISTELE ELECTORALE (TURUL AL 2-LEA)]]</f>
        <v>560</v>
      </c>
      <c r="S776" s="54">
        <f>Data5[[#This Row],[PERSOANE CARE AU PARTICIPAT LA VOT (TURUL 1)]]+Data5[[#This Row],[PERSOANE CARE AU PARTICIPAT LA VOT  (TURUL AL 2-LEA)]]</f>
        <v>375</v>
      </c>
      <c r="T776" s="41">
        <f>Data5[[#This Row],[TOTAL CHELTUIELI LEI]]/Data5[[#This Row],[NUMĂRUL PERSOANELOR ÎNSCRISE ÎN LISTELE ELECTORALE]]</f>
        <v>5.3107142857142859</v>
      </c>
      <c r="U776" s="41">
        <f>Data5[[#This Row],[TOTAL CHELTUIELI EURO]]/Data5[[#This Row],[NUMĂRUL PERSOANELOR ÎNSCRISE ÎN LISTELE ELECTORALE]]</f>
        <v>1.0972323476197363</v>
      </c>
      <c r="V776" s="41">
        <f>Data5[[#This Row],[TOTAL CHELTUIELI LEI]]/Data5[[#This Row],[NUMĂRUL PERSOANELOR CARE AU PARTICIPAT LA VOT]]</f>
        <v>7.9306666666666663</v>
      </c>
      <c r="W776" s="41">
        <f>Data5[[#This Row],[TOTAL CHELTUIELI EURO]]/Data5[[#This Row],[NUMĂRUL PERSOANELOR CARE AU PARTICIPAT LA VOT]]</f>
        <v>1.6385336391121397</v>
      </c>
      <c r="X776" s="43">
        <v>4.8400999999999996</v>
      </c>
      <c r="Y776" s="114" t="s">
        <v>2892</v>
      </c>
      <c r="Z776" s="44">
        <v>5</v>
      </c>
      <c r="AA776" s="115" t="s">
        <v>3107</v>
      </c>
      <c r="AB776" s="44">
        <v>1</v>
      </c>
      <c r="AC776" s="45"/>
    </row>
    <row r="777" spans="1:29" ht="12" customHeight="1" x14ac:dyDescent="0.2">
      <c r="A777" s="37">
        <v>776</v>
      </c>
      <c r="B777" s="38" t="s">
        <v>15</v>
      </c>
      <c r="C777" s="39" t="s">
        <v>1648</v>
      </c>
      <c r="D777" s="40">
        <v>44101</v>
      </c>
      <c r="E777" s="38">
        <v>1</v>
      </c>
      <c r="F777" s="38"/>
      <c r="G777" s="38" t="s">
        <v>2</v>
      </c>
      <c r="H777" s="38" t="s">
        <v>2</v>
      </c>
      <c r="I777" s="57">
        <v>4400</v>
      </c>
      <c r="J777" s="57">
        <v>7705</v>
      </c>
      <c r="K777" s="57">
        <v>0</v>
      </c>
      <c r="L777" s="41">
        <f>SUM(Data5[[#This Row],[CHELTUIELI DE PERSONAL LEI]:[CHELTUIELI DE CAPITAL (ACTIVE NEFINANCIARE ) LEI]])</f>
        <v>12105</v>
      </c>
      <c r="M777" s="41">
        <f>Data5[[#This Row],[TOTAL CHELTUIELI LEI]]/Data5[[#This Row],[CURS VALUTAR EURO BNR 22 07 2020]]</f>
        <v>2500.9813846821348</v>
      </c>
      <c r="N777" s="49">
        <v>1131</v>
      </c>
      <c r="O777" s="54"/>
      <c r="P777" s="54">
        <v>1107</v>
      </c>
      <c r="Q777" s="54"/>
      <c r="R777" s="54">
        <f>Data5[[#This Row],[PERSOANE ÎNSCRISE ÎN LISTELE ELECTORALE (TURUL 1)            ]]+Data5[[#This Row],[PERSOANE ÎNSCRISE ÎN LISTELE ELECTORALE (TURUL AL 2-LEA)]]</f>
        <v>1131</v>
      </c>
      <c r="S777" s="54">
        <f>Data5[[#This Row],[PERSOANE CARE AU PARTICIPAT LA VOT (TURUL 1)]]+Data5[[#This Row],[PERSOANE CARE AU PARTICIPAT LA VOT  (TURUL AL 2-LEA)]]</f>
        <v>1107</v>
      </c>
      <c r="T777" s="41">
        <f>Data5[[#This Row],[TOTAL CHELTUIELI LEI]]/Data5[[#This Row],[NUMĂRUL PERSOANELOR ÎNSCRISE ÎN LISTELE ELECTORALE]]</f>
        <v>10.702917771883289</v>
      </c>
      <c r="U777" s="41">
        <f>Data5[[#This Row],[TOTAL CHELTUIELI EURO]]/Data5[[#This Row],[NUMĂRUL PERSOANELOR ÎNSCRISE ÎN LISTELE ELECTORALE]]</f>
        <v>2.2113009590469805</v>
      </c>
      <c r="V777" s="41">
        <f>Data5[[#This Row],[TOTAL CHELTUIELI LEI]]/Data5[[#This Row],[NUMĂRUL PERSOANELOR CARE AU PARTICIPAT LA VOT]]</f>
        <v>10.934959349593496</v>
      </c>
      <c r="W777" s="41">
        <f>Data5[[#This Row],[TOTAL CHELTUIELI EURO]]/Data5[[#This Row],[NUMĂRUL PERSOANELOR CARE AU PARTICIPAT LA VOT]]</f>
        <v>2.2592424432539611</v>
      </c>
      <c r="X777" s="43">
        <v>4.8400999999999996</v>
      </c>
      <c r="Y777" s="114" t="s">
        <v>2898</v>
      </c>
      <c r="Z777" s="44">
        <v>10</v>
      </c>
      <c r="AA777" s="115" t="s">
        <v>3108</v>
      </c>
      <c r="AB777" s="44">
        <v>2</v>
      </c>
      <c r="AC777" s="45"/>
    </row>
    <row r="778" spans="1:29" ht="12" customHeight="1" x14ac:dyDescent="0.2">
      <c r="A778" s="37">
        <v>777</v>
      </c>
      <c r="B778" s="38" t="s">
        <v>15</v>
      </c>
      <c r="C778" s="39" t="s">
        <v>1649</v>
      </c>
      <c r="D778" s="40">
        <v>44101</v>
      </c>
      <c r="E778" s="38">
        <v>1</v>
      </c>
      <c r="F778" s="38"/>
      <c r="G778" s="38" t="s">
        <v>2</v>
      </c>
      <c r="H778" s="38" t="s">
        <v>2</v>
      </c>
      <c r="I778" s="57">
        <v>0</v>
      </c>
      <c r="J778" s="57">
        <v>17919</v>
      </c>
      <c r="K778" s="57">
        <v>29714</v>
      </c>
      <c r="L778" s="41">
        <f>SUM(Data5[[#This Row],[CHELTUIELI DE PERSONAL LEI]:[CHELTUIELI DE CAPITAL (ACTIVE NEFINANCIARE ) LEI]])</f>
        <v>47633</v>
      </c>
      <c r="M778" s="41">
        <f>Data5[[#This Row],[TOTAL CHELTUIELI LEI]]/Data5[[#This Row],[CURS VALUTAR EURO BNR 22 07 2020]]</f>
        <v>9841.3255924464374</v>
      </c>
      <c r="N778" s="49">
        <v>7489</v>
      </c>
      <c r="O778" s="54"/>
      <c r="P778" s="54">
        <v>3387</v>
      </c>
      <c r="Q778" s="54"/>
      <c r="R778" s="54">
        <f>Data5[[#This Row],[PERSOANE ÎNSCRISE ÎN LISTELE ELECTORALE (TURUL 1)            ]]+Data5[[#This Row],[PERSOANE ÎNSCRISE ÎN LISTELE ELECTORALE (TURUL AL 2-LEA)]]</f>
        <v>7489</v>
      </c>
      <c r="S778" s="54">
        <f>Data5[[#This Row],[PERSOANE CARE AU PARTICIPAT LA VOT (TURUL 1)]]+Data5[[#This Row],[PERSOANE CARE AU PARTICIPAT LA VOT  (TURUL AL 2-LEA)]]</f>
        <v>3387</v>
      </c>
      <c r="T778" s="41">
        <f>Data5[[#This Row],[TOTAL CHELTUIELI LEI]]/Data5[[#This Row],[NUMĂRUL PERSOANELOR ÎNSCRISE ÎN LISTELE ELECTORALE]]</f>
        <v>6.36039524636133</v>
      </c>
      <c r="U778" s="41">
        <f>Data5[[#This Row],[TOTAL CHELTUIELI EURO]]/Data5[[#This Row],[NUMĂRUL PERSOANELOR ÎNSCRISE ÎN LISTELE ELECTORALE]]</f>
        <v>1.314104098337086</v>
      </c>
      <c r="V778" s="41">
        <f>Data5[[#This Row],[TOTAL CHELTUIELI LEI]]/Data5[[#This Row],[NUMĂRUL PERSOANELOR CARE AU PARTICIPAT LA VOT]]</f>
        <v>14.063478004133451</v>
      </c>
      <c r="W778" s="41">
        <f>Data5[[#This Row],[TOTAL CHELTUIELI EURO]]/Data5[[#This Row],[NUMĂRUL PERSOANELOR CARE AU PARTICIPAT LA VOT]]</f>
        <v>2.9056172401672389</v>
      </c>
      <c r="X778" s="43">
        <v>4.8400999999999996</v>
      </c>
      <c r="Y778" s="114" t="s">
        <v>2889</v>
      </c>
      <c r="Z778" s="44">
        <v>6</v>
      </c>
      <c r="AA778" s="115" t="s">
        <v>3107</v>
      </c>
      <c r="AB778" s="44">
        <v>1</v>
      </c>
      <c r="AC778" s="45"/>
    </row>
    <row r="779" spans="1:29" ht="12" customHeight="1" x14ac:dyDescent="0.2">
      <c r="A779" s="37">
        <v>778</v>
      </c>
      <c r="B779" s="38" t="s">
        <v>15</v>
      </c>
      <c r="C779" s="39" t="s">
        <v>1650</v>
      </c>
      <c r="D779" s="40">
        <v>44101</v>
      </c>
      <c r="E779" s="38">
        <v>1</v>
      </c>
      <c r="F779" s="38"/>
      <c r="G779" s="38" t="s">
        <v>2</v>
      </c>
      <c r="H779" s="38" t="s">
        <v>2</v>
      </c>
      <c r="I779" s="57">
        <v>0</v>
      </c>
      <c r="J779" s="57">
        <v>8769</v>
      </c>
      <c r="K779" s="57">
        <v>0</v>
      </c>
      <c r="L779" s="41">
        <f>SUM(Data5[[#This Row],[CHELTUIELI DE PERSONAL LEI]:[CHELTUIELI DE CAPITAL (ACTIVE NEFINANCIARE ) LEI]])</f>
        <v>8769</v>
      </c>
      <c r="M779" s="41">
        <f>Data5[[#This Row],[TOTAL CHELTUIELI LEI]]/Data5[[#This Row],[CURS VALUTAR EURO BNR 22 07 2020]]</f>
        <v>1811.7394268713458</v>
      </c>
      <c r="N779" s="49">
        <v>2379</v>
      </c>
      <c r="O779" s="54"/>
      <c r="P779" s="54">
        <v>1351</v>
      </c>
      <c r="Q779" s="54"/>
      <c r="R779" s="54">
        <f>Data5[[#This Row],[PERSOANE ÎNSCRISE ÎN LISTELE ELECTORALE (TURUL 1)            ]]+Data5[[#This Row],[PERSOANE ÎNSCRISE ÎN LISTELE ELECTORALE (TURUL AL 2-LEA)]]</f>
        <v>2379</v>
      </c>
      <c r="S779" s="54">
        <f>Data5[[#This Row],[PERSOANE CARE AU PARTICIPAT LA VOT (TURUL 1)]]+Data5[[#This Row],[PERSOANE CARE AU PARTICIPAT LA VOT  (TURUL AL 2-LEA)]]</f>
        <v>1351</v>
      </c>
      <c r="T779" s="41">
        <f>Data5[[#This Row],[TOTAL CHELTUIELI LEI]]/Data5[[#This Row],[NUMĂRUL PERSOANELOR ÎNSCRISE ÎN LISTELE ELECTORALE]]</f>
        <v>3.6860025220680956</v>
      </c>
      <c r="U779" s="41">
        <f>Data5[[#This Row],[TOTAL CHELTUIELI EURO]]/Data5[[#This Row],[NUMĂRUL PERSOANELOR ÎNSCRISE ÎN LISTELE ELECTORALE]]</f>
        <v>0.76155503441418493</v>
      </c>
      <c r="V779" s="41">
        <f>Data5[[#This Row],[TOTAL CHELTUIELI LEI]]/Data5[[#This Row],[NUMĂRUL PERSOANELOR CARE AU PARTICIPAT LA VOT]]</f>
        <v>6.490747594374537</v>
      </c>
      <c r="W779" s="41">
        <f>Data5[[#This Row],[TOTAL CHELTUIELI EURO]]/Data5[[#This Row],[NUMĂRUL PERSOANELOR CARE AU PARTICIPAT LA VOT]]</f>
        <v>1.341035845204549</v>
      </c>
      <c r="X779" s="43">
        <v>4.8400999999999996</v>
      </c>
      <c r="Y779" s="114" t="s">
        <v>2884</v>
      </c>
      <c r="Z779" s="44">
        <v>3</v>
      </c>
      <c r="AA779" s="115" t="s">
        <v>3105</v>
      </c>
      <c r="AB779" s="44">
        <v>0</v>
      </c>
      <c r="AC779" s="45"/>
    </row>
    <row r="780" spans="1:29" ht="12" customHeight="1" x14ac:dyDescent="0.2">
      <c r="A780" s="37">
        <v>779</v>
      </c>
      <c r="B780" s="38" t="s">
        <v>15</v>
      </c>
      <c r="C780" s="39" t="s">
        <v>1651</v>
      </c>
      <c r="D780" s="40">
        <v>44101</v>
      </c>
      <c r="E780" s="38">
        <v>1</v>
      </c>
      <c r="F780" s="38"/>
      <c r="G780" s="38" t="s">
        <v>2</v>
      </c>
      <c r="H780" s="38" t="s">
        <v>2</v>
      </c>
      <c r="I780" s="57">
        <v>2000</v>
      </c>
      <c r="J780" s="57">
        <v>6875</v>
      </c>
      <c r="K780" s="57">
        <v>0</v>
      </c>
      <c r="L780" s="41">
        <f>SUM(Data5[[#This Row],[CHELTUIELI DE PERSONAL LEI]:[CHELTUIELI DE CAPITAL (ACTIVE NEFINANCIARE ) LEI]])</f>
        <v>8875</v>
      </c>
      <c r="M780" s="41">
        <f>Data5[[#This Row],[TOTAL CHELTUIELI LEI]]/Data5[[#This Row],[CURS VALUTAR EURO BNR 22 07 2020]]</f>
        <v>1833.6398008305614</v>
      </c>
      <c r="N780" s="49">
        <v>2592</v>
      </c>
      <c r="O780" s="54"/>
      <c r="P780" s="54">
        <v>1660</v>
      </c>
      <c r="Q780" s="54"/>
      <c r="R780" s="54">
        <f>Data5[[#This Row],[PERSOANE ÎNSCRISE ÎN LISTELE ELECTORALE (TURUL 1)            ]]+Data5[[#This Row],[PERSOANE ÎNSCRISE ÎN LISTELE ELECTORALE (TURUL AL 2-LEA)]]</f>
        <v>2592</v>
      </c>
      <c r="S780" s="54">
        <f>Data5[[#This Row],[PERSOANE CARE AU PARTICIPAT LA VOT (TURUL 1)]]+Data5[[#This Row],[PERSOANE CARE AU PARTICIPAT LA VOT  (TURUL AL 2-LEA)]]</f>
        <v>1660</v>
      </c>
      <c r="T780" s="41">
        <f>Data5[[#This Row],[TOTAL CHELTUIELI LEI]]/Data5[[#This Row],[NUMĂRUL PERSOANELOR ÎNSCRISE ÎN LISTELE ELECTORALE]]</f>
        <v>3.4239969135802468</v>
      </c>
      <c r="U780" s="41">
        <f>Data5[[#This Row],[TOTAL CHELTUIELI EURO]]/Data5[[#This Row],[NUMĂRUL PERSOANELOR ÎNSCRISE ÎN LISTELE ELECTORALE]]</f>
        <v>0.7074227626661117</v>
      </c>
      <c r="V780" s="41">
        <f>Data5[[#This Row],[TOTAL CHELTUIELI LEI]]/Data5[[#This Row],[NUMĂRUL PERSOANELOR CARE AU PARTICIPAT LA VOT]]</f>
        <v>5.346385542168675</v>
      </c>
      <c r="W780" s="41">
        <f>Data5[[#This Row],[TOTAL CHELTUIELI EURO]]/Data5[[#This Row],[NUMĂRUL PERSOANELOR CARE AU PARTICIPAT LA VOT]]</f>
        <v>1.1046022896569647</v>
      </c>
      <c r="X780" s="43">
        <v>4.8400999999999996</v>
      </c>
      <c r="Y780" s="114" t="s">
        <v>2884</v>
      </c>
      <c r="Z780" s="44">
        <v>3</v>
      </c>
      <c r="AA780" s="115" t="s">
        <v>3105</v>
      </c>
      <c r="AB780" s="44">
        <v>0</v>
      </c>
      <c r="AC780" s="45"/>
    </row>
    <row r="781" spans="1:29" ht="12" customHeight="1" x14ac:dyDescent="0.2">
      <c r="A781" s="37">
        <v>780</v>
      </c>
      <c r="B781" s="38" t="s">
        <v>15</v>
      </c>
      <c r="C781" s="39" t="s">
        <v>1652</v>
      </c>
      <c r="D781" s="40">
        <v>44101</v>
      </c>
      <c r="E781" s="38">
        <v>1</v>
      </c>
      <c r="F781" s="38"/>
      <c r="G781" s="38" t="s">
        <v>2</v>
      </c>
      <c r="H781" s="38" t="s">
        <v>2</v>
      </c>
      <c r="I781" s="57">
        <v>8400</v>
      </c>
      <c r="J781" s="57">
        <v>6228</v>
      </c>
      <c r="K781" s="57">
        <v>0</v>
      </c>
      <c r="L781" s="41">
        <f>SUM(Data5[[#This Row],[CHELTUIELI DE PERSONAL LEI]:[CHELTUIELI DE CAPITAL (ACTIVE NEFINANCIARE ) LEI]])</f>
        <v>14628</v>
      </c>
      <c r="M781" s="41">
        <f>Data5[[#This Row],[TOTAL CHELTUIELI LEI]]/Data5[[#This Row],[CURS VALUTAR EURO BNR 22 07 2020]]</f>
        <v>3022.2516063717694</v>
      </c>
      <c r="N781" s="49">
        <v>4040</v>
      </c>
      <c r="O781" s="54"/>
      <c r="P781" s="54">
        <v>2674</v>
      </c>
      <c r="Q781" s="54"/>
      <c r="R781" s="54">
        <f>Data5[[#This Row],[PERSOANE ÎNSCRISE ÎN LISTELE ELECTORALE (TURUL 1)            ]]+Data5[[#This Row],[PERSOANE ÎNSCRISE ÎN LISTELE ELECTORALE (TURUL AL 2-LEA)]]</f>
        <v>4040</v>
      </c>
      <c r="S781" s="54">
        <f>Data5[[#This Row],[PERSOANE CARE AU PARTICIPAT LA VOT (TURUL 1)]]+Data5[[#This Row],[PERSOANE CARE AU PARTICIPAT LA VOT  (TURUL AL 2-LEA)]]</f>
        <v>2674</v>
      </c>
      <c r="T781" s="41">
        <f>Data5[[#This Row],[TOTAL CHELTUIELI LEI]]/Data5[[#This Row],[NUMĂRUL PERSOANELOR ÎNSCRISE ÎN LISTELE ELECTORALE]]</f>
        <v>3.6207920792079209</v>
      </c>
      <c r="U781" s="41">
        <f>Data5[[#This Row],[TOTAL CHELTUIELI EURO]]/Data5[[#This Row],[NUMĂRUL PERSOANELOR ÎNSCRISE ÎN LISTELE ELECTORALE]]</f>
        <v>0.74808208078509142</v>
      </c>
      <c r="V781" s="41">
        <f>Data5[[#This Row],[TOTAL CHELTUIELI LEI]]/Data5[[#This Row],[NUMĂRUL PERSOANELOR CARE AU PARTICIPAT LA VOT]]</f>
        <v>5.4704562453253551</v>
      </c>
      <c r="W781" s="41">
        <f>Data5[[#This Row],[TOTAL CHELTUIELI EURO]]/Data5[[#This Row],[NUMĂRUL PERSOANELOR CARE AU PARTICIPAT LA VOT]]</f>
        <v>1.1302362028316266</v>
      </c>
      <c r="X781" s="43">
        <v>4.8400999999999996</v>
      </c>
      <c r="Y781" s="114" t="s">
        <v>2884</v>
      </c>
      <c r="Z781" s="44">
        <v>3</v>
      </c>
      <c r="AA781" s="115" t="s">
        <v>3105</v>
      </c>
      <c r="AB781" s="44">
        <v>0</v>
      </c>
      <c r="AC781" s="45"/>
    </row>
    <row r="782" spans="1:29" ht="12" customHeight="1" x14ac:dyDescent="0.2">
      <c r="A782" s="37">
        <v>781</v>
      </c>
      <c r="B782" s="38" t="s">
        <v>15</v>
      </c>
      <c r="C782" s="39" t="s">
        <v>1653</v>
      </c>
      <c r="D782" s="40">
        <v>44101</v>
      </c>
      <c r="E782" s="38">
        <v>1</v>
      </c>
      <c r="F782" s="38"/>
      <c r="G782" s="38" t="s">
        <v>2</v>
      </c>
      <c r="H782" s="38" t="s">
        <v>2</v>
      </c>
      <c r="I782" s="57">
        <v>10400</v>
      </c>
      <c r="J782" s="57">
        <v>16409</v>
      </c>
      <c r="K782" s="57">
        <v>0</v>
      </c>
      <c r="L782" s="41">
        <f>SUM(Data5[[#This Row],[CHELTUIELI DE PERSONAL LEI]:[CHELTUIELI DE CAPITAL (ACTIVE NEFINANCIARE ) LEI]])</f>
        <v>26809</v>
      </c>
      <c r="M782" s="41">
        <f>Data5[[#This Row],[TOTAL CHELTUIELI LEI]]/Data5[[#This Row],[CURS VALUTAR EURO BNR 22 07 2020]]</f>
        <v>5538.9351459680593</v>
      </c>
      <c r="N782" s="49">
        <v>3418</v>
      </c>
      <c r="O782" s="54"/>
      <c r="P782" s="54">
        <v>2298</v>
      </c>
      <c r="Q782" s="54"/>
      <c r="R782" s="54">
        <f>Data5[[#This Row],[PERSOANE ÎNSCRISE ÎN LISTELE ELECTORALE (TURUL 1)            ]]+Data5[[#This Row],[PERSOANE ÎNSCRISE ÎN LISTELE ELECTORALE (TURUL AL 2-LEA)]]</f>
        <v>3418</v>
      </c>
      <c r="S782" s="54">
        <f>Data5[[#This Row],[PERSOANE CARE AU PARTICIPAT LA VOT (TURUL 1)]]+Data5[[#This Row],[PERSOANE CARE AU PARTICIPAT LA VOT  (TURUL AL 2-LEA)]]</f>
        <v>2298</v>
      </c>
      <c r="T782" s="41">
        <f>Data5[[#This Row],[TOTAL CHELTUIELI LEI]]/Data5[[#This Row],[NUMĂRUL PERSOANELOR ÎNSCRISE ÎN LISTELE ELECTORALE]]</f>
        <v>7.8434757167934466</v>
      </c>
      <c r="U782" s="41">
        <f>Data5[[#This Row],[TOTAL CHELTUIELI EURO]]/Data5[[#This Row],[NUMĂRUL PERSOANELOR ÎNSCRISE ÎN LISTELE ELECTORALE]]</f>
        <v>1.6205193522434345</v>
      </c>
      <c r="V782" s="41">
        <f>Data5[[#This Row],[TOTAL CHELTUIELI LEI]]/Data5[[#This Row],[NUMĂRUL PERSOANELOR CARE AU PARTICIPAT LA VOT]]</f>
        <v>11.666231505657093</v>
      </c>
      <c r="W782" s="41">
        <f>Data5[[#This Row],[TOTAL CHELTUIELI EURO]]/Data5[[#This Row],[NUMĂRUL PERSOANELOR CARE AU PARTICIPAT LA VOT]]</f>
        <v>2.410328610081836</v>
      </c>
      <c r="X782" s="43">
        <v>4.8400999999999996</v>
      </c>
      <c r="Y782" s="114" t="s">
        <v>2886</v>
      </c>
      <c r="Z782" s="44">
        <v>7</v>
      </c>
      <c r="AA782" s="115" t="s">
        <v>3107</v>
      </c>
      <c r="AB782" s="44">
        <v>1</v>
      </c>
      <c r="AC782" s="45"/>
    </row>
    <row r="783" spans="1:29" ht="12" customHeight="1" x14ac:dyDescent="0.2">
      <c r="A783" s="37">
        <v>782</v>
      </c>
      <c r="B783" s="38" t="s">
        <v>16</v>
      </c>
      <c r="C783" s="39" t="s">
        <v>1654</v>
      </c>
      <c r="D783" s="40">
        <v>44101</v>
      </c>
      <c r="E783" s="38">
        <v>1</v>
      </c>
      <c r="F783" s="38"/>
      <c r="G783" s="38" t="s">
        <v>2</v>
      </c>
      <c r="H783" s="38" t="s">
        <v>2</v>
      </c>
      <c r="I783" s="39">
        <v>147600</v>
      </c>
      <c r="J783" s="39">
        <v>45779.56</v>
      </c>
      <c r="K783" s="39">
        <v>0</v>
      </c>
      <c r="L783" s="41">
        <f>SUM(Data5[[#This Row],[CHELTUIELI DE PERSONAL LEI]:[CHELTUIELI DE CAPITAL (ACTIVE NEFINANCIARE ) LEI]])</f>
        <v>193379.56</v>
      </c>
      <c r="M783" s="41">
        <f>Data5[[#This Row],[TOTAL CHELTUIELI LEI]]/Data5[[#This Row],[CURS VALUTAR EURO BNR 22 07 2020]]</f>
        <v>39953.629057250888</v>
      </c>
      <c r="N783" s="49">
        <v>71524</v>
      </c>
      <c r="O783" s="54"/>
      <c r="P783" s="54">
        <v>19619</v>
      </c>
      <c r="Q783" s="54"/>
      <c r="R783" s="54">
        <f>Data5[[#This Row],[PERSOANE ÎNSCRISE ÎN LISTELE ELECTORALE (TURUL 1)            ]]+Data5[[#This Row],[PERSOANE ÎNSCRISE ÎN LISTELE ELECTORALE (TURUL AL 2-LEA)]]</f>
        <v>71524</v>
      </c>
      <c r="S783" s="54">
        <f>Data5[[#This Row],[PERSOANE CARE AU PARTICIPAT LA VOT (TURUL 1)]]+Data5[[#This Row],[PERSOANE CARE AU PARTICIPAT LA VOT  (TURUL AL 2-LEA)]]</f>
        <v>19619</v>
      </c>
      <c r="T783" s="41">
        <f>Data5[[#This Row],[TOTAL CHELTUIELI LEI]]/Data5[[#This Row],[NUMĂRUL PERSOANELOR ÎNSCRISE ÎN LISTELE ELECTORALE]]</f>
        <v>2.7037016945360999</v>
      </c>
      <c r="U783" s="41">
        <f>Data5[[#This Row],[TOTAL CHELTUIELI EURO]]/Data5[[#This Row],[NUMĂRUL PERSOANELOR ÎNSCRISE ÎN LISTELE ELECTORALE]]</f>
        <v>0.55860451117458321</v>
      </c>
      <c r="V783" s="41">
        <f>Data5[[#This Row],[TOTAL CHELTUIELI LEI]]/Data5[[#This Row],[NUMĂRUL PERSOANELOR CARE AU PARTICIPAT LA VOT]]</f>
        <v>9.8567490697792959</v>
      </c>
      <c r="W783" s="41">
        <f>Data5[[#This Row],[TOTAL CHELTUIELI EURO]]/Data5[[#This Row],[NUMĂRUL PERSOANELOR CARE AU PARTICIPAT LA VOT]]</f>
        <v>2.0364763268897952</v>
      </c>
      <c r="X783" s="43">
        <v>4.8400999999999996</v>
      </c>
      <c r="Y783" s="114" t="s">
        <v>2891</v>
      </c>
      <c r="Z783" s="44">
        <v>2</v>
      </c>
      <c r="AA783" s="115" t="s">
        <v>3105</v>
      </c>
      <c r="AB783" s="44">
        <v>0</v>
      </c>
      <c r="AC783" s="45"/>
    </row>
    <row r="784" spans="1:29" ht="12" customHeight="1" x14ac:dyDescent="0.2">
      <c r="A784" s="37">
        <v>783</v>
      </c>
      <c r="B784" s="38" t="s">
        <v>16</v>
      </c>
      <c r="C784" s="39" t="s">
        <v>1655</v>
      </c>
      <c r="D784" s="40">
        <v>44101</v>
      </c>
      <c r="E784" s="38">
        <v>1</v>
      </c>
      <c r="F784" s="38"/>
      <c r="G784" s="38" t="s">
        <v>2</v>
      </c>
      <c r="H784" s="38" t="s">
        <v>2</v>
      </c>
      <c r="I784" s="39">
        <v>11400</v>
      </c>
      <c r="J784" s="39">
        <v>34814</v>
      </c>
      <c r="K784" s="39">
        <v>0</v>
      </c>
      <c r="L784" s="41">
        <f>SUM(Data5[[#This Row],[CHELTUIELI DE PERSONAL LEI]:[CHELTUIELI DE CAPITAL (ACTIVE NEFINANCIARE ) LEI]])</f>
        <v>46214</v>
      </c>
      <c r="M784" s="41">
        <f>Data5[[#This Row],[TOTAL CHELTUIELI LEI]]/Data5[[#This Row],[CURS VALUTAR EURO BNR 22 07 2020]]</f>
        <v>9548.1498316150501</v>
      </c>
      <c r="N784" s="49">
        <v>24684</v>
      </c>
      <c r="O784" s="54"/>
      <c r="P784" s="54">
        <v>9302</v>
      </c>
      <c r="Q784" s="54"/>
      <c r="R784" s="54">
        <f>Data5[[#This Row],[PERSOANE ÎNSCRISE ÎN LISTELE ELECTORALE (TURUL 1)            ]]+Data5[[#This Row],[PERSOANE ÎNSCRISE ÎN LISTELE ELECTORALE (TURUL AL 2-LEA)]]</f>
        <v>24684</v>
      </c>
      <c r="S784" s="54">
        <f>Data5[[#This Row],[PERSOANE CARE AU PARTICIPAT LA VOT (TURUL 1)]]+Data5[[#This Row],[PERSOANE CARE AU PARTICIPAT LA VOT  (TURUL AL 2-LEA)]]</f>
        <v>9302</v>
      </c>
      <c r="T784" s="41">
        <f>Data5[[#This Row],[TOTAL CHELTUIELI LEI]]/Data5[[#This Row],[NUMĂRUL PERSOANELOR ÎNSCRISE ÎN LISTELE ELECTORALE]]</f>
        <v>1.872224923027062</v>
      </c>
      <c r="U784" s="41">
        <f>Data5[[#This Row],[TOTAL CHELTUIELI EURO]]/Data5[[#This Row],[NUMĂRUL PERSOANELOR ÎNSCRISE ÎN LISTELE ELECTORALE]]</f>
        <v>0.38681533915147664</v>
      </c>
      <c r="V784" s="41">
        <f>Data5[[#This Row],[TOTAL CHELTUIELI LEI]]/Data5[[#This Row],[NUMĂRUL PERSOANELOR CARE AU PARTICIPAT LA VOT]]</f>
        <v>4.9681788862610192</v>
      </c>
      <c r="W784" s="41">
        <f>Data5[[#This Row],[TOTAL CHELTUIELI EURO]]/Data5[[#This Row],[NUMĂRUL PERSOANELOR CARE AU PARTICIPAT LA VOT]]</f>
        <v>1.0264620330697753</v>
      </c>
      <c r="X784" s="43">
        <v>4.8400999999999996</v>
      </c>
      <c r="Y784" s="114" t="s">
        <v>2894</v>
      </c>
      <c r="Z784" s="44">
        <v>1</v>
      </c>
      <c r="AA784" s="115" t="s">
        <v>3105</v>
      </c>
      <c r="AB784" s="44">
        <v>0</v>
      </c>
      <c r="AC784" s="45"/>
    </row>
    <row r="785" spans="1:29" ht="12" customHeight="1" x14ac:dyDescent="0.2">
      <c r="A785" s="37">
        <v>784</v>
      </c>
      <c r="B785" s="38" t="s">
        <v>16</v>
      </c>
      <c r="C785" s="39" t="s">
        <v>3009</v>
      </c>
      <c r="D785" s="40">
        <v>44101</v>
      </c>
      <c r="E785" s="38">
        <v>1</v>
      </c>
      <c r="F785" s="38"/>
      <c r="G785" s="38" t="s">
        <v>2</v>
      </c>
      <c r="H785" s="38" t="s">
        <v>2</v>
      </c>
      <c r="I785" s="39">
        <v>2400</v>
      </c>
      <c r="J785" s="39">
        <v>12711.05</v>
      </c>
      <c r="K785" s="39">
        <v>0</v>
      </c>
      <c r="L785" s="41">
        <f>SUM(Data5[[#This Row],[CHELTUIELI DE PERSONAL LEI]:[CHELTUIELI DE CAPITAL (ACTIVE NEFINANCIARE ) LEI]])</f>
        <v>15111.05</v>
      </c>
      <c r="M785" s="41">
        <f>Data5[[#This Row],[TOTAL CHELTUIELI LEI]]/Data5[[#This Row],[CURS VALUTAR EURO BNR 22 07 2020]]</f>
        <v>3122.0532633623275</v>
      </c>
      <c r="N785" s="49">
        <v>7294</v>
      </c>
      <c r="O785" s="54"/>
      <c r="P785" s="54">
        <v>2979</v>
      </c>
      <c r="Q785" s="54"/>
      <c r="R785" s="54">
        <f>Data5[[#This Row],[PERSOANE ÎNSCRISE ÎN LISTELE ELECTORALE (TURUL 1)            ]]+Data5[[#This Row],[PERSOANE ÎNSCRISE ÎN LISTELE ELECTORALE (TURUL AL 2-LEA)]]</f>
        <v>7294</v>
      </c>
      <c r="S785" s="54">
        <f>Data5[[#This Row],[PERSOANE CARE AU PARTICIPAT LA VOT (TURUL 1)]]+Data5[[#This Row],[PERSOANE CARE AU PARTICIPAT LA VOT  (TURUL AL 2-LEA)]]</f>
        <v>2979</v>
      </c>
      <c r="T785" s="41">
        <f>Data5[[#This Row],[TOTAL CHELTUIELI LEI]]/Data5[[#This Row],[NUMĂRUL PERSOANELOR ÎNSCRISE ÎN LISTELE ELECTORALE]]</f>
        <v>2.0717096243487796</v>
      </c>
      <c r="U785" s="41">
        <f>Data5[[#This Row],[TOTAL CHELTUIELI EURO]]/Data5[[#This Row],[NUMĂRUL PERSOANELOR ÎNSCRISE ÎN LISTELE ELECTORALE]]</f>
        <v>0.42803033498249621</v>
      </c>
      <c r="V785" s="41">
        <f>Data5[[#This Row],[TOTAL CHELTUIELI LEI]]/Data5[[#This Row],[NUMĂRUL PERSOANELOR CARE AU PARTICIPAT LA VOT]]</f>
        <v>5.0725243370258477</v>
      </c>
      <c r="W785" s="41">
        <f>Data5[[#This Row],[TOTAL CHELTUIELI EURO]]/Data5[[#This Row],[NUMĂRUL PERSOANELOR CARE AU PARTICIPAT LA VOT]]</f>
        <v>1.0480205650763099</v>
      </c>
      <c r="X785" s="43">
        <v>4.8400999999999996</v>
      </c>
      <c r="Y785" s="114" t="s">
        <v>2891</v>
      </c>
      <c r="Z785" s="44">
        <v>2</v>
      </c>
      <c r="AA785" s="115" t="s">
        <v>3105</v>
      </c>
      <c r="AB785" s="44">
        <v>0</v>
      </c>
      <c r="AC785" s="45"/>
    </row>
    <row r="786" spans="1:29" ht="12" customHeight="1" x14ac:dyDescent="0.2">
      <c r="A786" s="37">
        <v>785</v>
      </c>
      <c r="B786" s="38" t="s">
        <v>16</v>
      </c>
      <c r="C786" s="39" t="s">
        <v>3010</v>
      </c>
      <c r="D786" s="40">
        <v>44101</v>
      </c>
      <c r="E786" s="38">
        <v>1</v>
      </c>
      <c r="F786" s="38"/>
      <c r="G786" s="38" t="s">
        <v>2</v>
      </c>
      <c r="H786" s="38" t="s">
        <v>2</v>
      </c>
      <c r="I786" s="39">
        <v>143075</v>
      </c>
      <c r="J786" s="39">
        <v>12880</v>
      </c>
      <c r="K786" s="39">
        <v>0</v>
      </c>
      <c r="L786" s="41">
        <f>SUM(Data5[[#This Row],[CHELTUIELI DE PERSONAL LEI]:[CHELTUIELI DE CAPITAL (ACTIVE NEFINANCIARE ) LEI]])</f>
        <v>155955</v>
      </c>
      <c r="M786" s="41">
        <f>Data5[[#This Row],[TOTAL CHELTUIELI LEI]]/Data5[[#This Row],[CURS VALUTAR EURO BNR 22 07 2020]]</f>
        <v>32221.441705749883</v>
      </c>
      <c r="N786" s="49">
        <v>4118</v>
      </c>
      <c r="O786" s="54"/>
      <c r="P786" s="54">
        <v>2336</v>
      </c>
      <c r="Q786" s="54"/>
      <c r="R786" s="54">
        <f>Data5[[#This Row],[PERSOANE ÎNSCRISE ÎN LISTELE ELECTORALE (TURUL 1)            ]]+Data5[[#This Row],[PERSOANE ÎNSCRISE ÎN LISTELE ELECTORALE (TURUL AL 2-LEA)]]</f>
        <v>4118</v>
      </c>
      <c r="S786" s="54">
        <f>Data5[[#This Row],[PERSOANE CARE AU PARTICIPAT LA VOT (TURUL 1)]]+Data5[[#This Row],[PERSOANE CARE AU PARTICIPAT LA VOT  (TURUL AL 2-LEA)]]</f>
        <v>2336</v>
      </c>
      <c r="T786" s="41">
        <f>Data5[[#This Row],[TOTAL CHELTUIELI LEI]]/Data5[[#This Row],[NUMĂRUL PERSOANELOR ÎNSCRISE ÎN LISTELE ELECTORALE]]</f>
        <v>37.871539582321518</v>
      </c>
      <c r="U786" s="41">
        <f>Data5[[#This Row],[TOTAL CHELTUIELI EURO]]/Data5[[#This Row],[NUMĂRUL PERSOANELOR ÎNSCRISE ÎN LISTELE ELECTORALE]]</f>
        <v>7.8245365968309573</v>
      </c>
      <c r="V786" s="41">
        <f>Data5[[#This Row],[TOTAL CHELTUIELI LEI]]/Data5[[#This Row],[NUMĂRUL PERSOANELOR CARE AU PARTICIPAT LA VOT]]</f>
        <v>66.761558219178085</v>
      </c>
      <c r="W786" s="41">
        <f>Data5[[#This Row],[TOTAL CHELTUIELI EURO]]/Data5[[#This Row],[NUMĂRUL PERSOANELOR CARE AU PARTICIPAT LA VOT]]</f>
        <v>13.793425387735395</v>
      </c>
      <c r="X786" s="43">
        <v>4.8400999999999996</v>
      </c>
      <c r="Y786" s="114" t="s">
        <v>2905</v>
      </c>
      <c r="Z786" s="44">
        <v>37</v>
      </c>
      <c r="AA786" s="115" t="s">
        <v>3113</v>
      </c>
      <c r="AB786" s="44">
        <v>7</v>
      </c>
      <c r="AC786" s="45"/>
    </row>
    <row r="787" spans="1:29" ht="12" customHeight="1" x14ac:dyDescent="0.2">
      <c r="A787" s="37">
        <v>786</v>
      </c>
      <c r="B787" s="38" t="s">
        <v>16</v>
      </c>
      <c r="C787" s="39" t="s">
        <v>3011</v>
      </c>
      <c r="D787" s="40">
        <v>44101</v>
      </c>
      <c r="E787" s="38">
        <v>1</v>
      </c>
      <c r="F787" s="38"/>
      <c r="G787" s="38" t="s">
        <v>2</v>
      </c>
      <c r="H787" s="38" t="s">
        <v>2</v>
      </c>
      <c r="I787" s="39">
        <v>1200</v>
      </c>
      <c r="J787" s="39">
        <v>12755</v>
      </c>
      <c r="K787" s="39">
        <v>0</v>
      </c>
      <c r="L787" s="41">
        <f>SUM(Data5[[#This Row],[CHELTUIELI DE PERSONAL LEI]:[CHELTUIELI DE CAPITAL (ACTIVE NEFINANCIARE ) LEI]])</f>
        <v>13955</v>
      </c>
      <c r="M787" s="41">
        <f>Data5[[#This Row],[TOTAL CHELTUIELI LEI]]/Data5[[#This Row],[CURS VALUTAR EURO BNR 22 07 2020]]</f>
        <v>2883.2048924608998</v>
      </c>
      <c r="N787" s="49">
        <v>15005</v>
      </c>
      <c r="O787" s="54"/>
      <c r="P787" s="54">
        <v>5811</v>
      </c>
      <c r="Q787" s="54"/>
      <c r="R787" s="54">
        <f>Data5[[#This Row],[PERSOANE ÎNSCRISE ÎN LISTELE ELECTORALE (TURUL 1)            ]]+Data5[[#This Row],[PERSOANE ÎNSCRISE ÎN LISTELE ELECTORALE (TURUL AL 2-LEA)]]</f>
        <v>15005</v>
      </c>
      <c r="S787" s="54">
        <f>Data5[[#This Row],[PERSOANE CARE AU PARTICIPAT LA VOT (TURUL 1)]]+Data5[[#This Row],[PERSOANE CARE AU PARTICIPAT LA VOT  (TURUL AL 2-LEA)]]</f>
        <v>5811</v>
      </c>
      <c r="T787" s="41">
        <f>Data5[[#This Row],[TOTAL CHELTUIELI LEI]]/Data5[[#This Row],[NUMĂRUL PERSOANELOR ÎNSCRISE ÎN LISTELE ELECTORALE]]</f>
        <v>0.93002332555814726</v>
      </c>
      <c r="U787" s="41">
        <f>Data5[[#This Row],[TOTAL CHELTUIELI EURO]]/Data5[[#This Row],[NUMĂRUL PERSOANELOR ÎNSCRISE ÎN LISTELE ELECTORALE]]</f>
        <v>0.19214960962751748</v>
      </c>
      <c r="V787" s="41">
        <f>Data5[[#This Row],[TOTAL CHELTUIELI LEI]]/Data5[[#This Row],[NUMĂRUL PERSOANELOR CARE AU PARTICIPAT LA VOT]]</f>
        <v>2.4014799518155221</v>
      </c>
      <c r="W787" s="41">
        <f>Data5[[#This Row],[TOTAL CHELTUIELI EURO]]/Data5[[#This Row],[NUMĂRUL PERSOANELOR CARE AU PARTICIPAT LA VOT]]</f>
        <v>0.49616329245584234</v>
      </c>
      <c r="X787" s="43">
        <v>4.8400999999999996</v>
      </c>
      <c r="Y787" s="114" t="s">
        <v>2890</v>
      </c>
      <c r="Z787" s="44">
        <v>0</v>
      </c>
      <c r="AA787" s="115" t="s">
        <v>3105</v>
      </c>
      <c r="AB787" s="44">
        <v>0</v>
      </c>
      <c r="AC787" s="45"/>
    </row>
    <row r="788" spans="1:29" ht="50.25" customHeight="1" x14ac:dyDescent="0.2">
      <c r="A788" s="37">
        <v>787</v>
      </c>
      <c r="B788" s="38" t="s">
        <v>16</v>
      </c>
      <c r="C788" s="39" t="s">
        <v>3012</v>
      </c>
      <c r="D788" s="106" t="s">
        <v>3101</v>
      </c>
      <c r="E788" s="37">
        <v>1</v>
      </c>
      <c r="F788" s="53" t="s">
        <v>3104</v>
      </c>
      <c r="G788" s="38" t="s">
        <v>2</v>
      </c>
      <c r="H788" s="38" t="s">
        <v>2</v>
      </c>
      <c r="I788" s="60">
        <v>11818</v>
      </c>
      <c r="J788" s="60">
        <v>29828</v>
      </c>
      <c r="K788" s="60">
        <v>0</v>
      </c>
      <c r="L788" s="41">
        <f>SUM(Data5[[#This Row],[CHELTUIELI DE PERSONAL LEI]:[CHELTUIELI DE CAPITAL (ACTIVE NEFINANCIARE ) LEI]])</f>
        <v>41646</v>
      </c>
      <c r="M788" s="41">
        <f>Data5[[#This Row],[TOTAL CHELTUIELI LEI]]/Data5[[#This Row],[CURS VALUTAR EURO BNR 22 07 2020]]</f>
        <v>8604.3676783537539</v>
      </c>
      <c r="N788" s="105">
        <v>10954</v>
      </c>
      <c r="O788" s="54">
        <v>10911</v>
      </c>
      <c r="P788" s="54">
        <v>4988</v>
      </c>
      <c r="Q788" s="54">
        <v>3965</v>
      </c>
      <c r="R788" s="54">
        <f>Data5[[#This Row],[PERSOANE ÎNSCRISE ÎN LISTELE ELECTORALE (TURUL 1)            ]]+Data5[[#This Row],[PERSOANE ÎNSCRISE ÎN LISTELE ELECTORALE (TURUL AL 2-LEA)]]</f>
        <v>21865</v>
      </c>
      <c r="S788" s="54">
        <f>Data5[[#This Row],[PERSOANE CARE AU PARTICIPAT LA VOT (TURUL 1)]]+Data5[[#This Row],[PERSOANE CARE AU PARTICIPAT LA VOT  (TURUL AL 2-LEA)]]</f>
        <v>8953</v>
      </c>
      <c r="T788" s="41">
        <f>Data5[[#This Row],[TOTAL CHELTUIELI LEI]]/Data5[[#This Row],[NUMĂRUL PERSOANELOR ÎNSCRISE ÎN LISTELE ELECTORALE]]</f>
        <v>1.9046878573061972</v>
      </c>
      <c r="U788" s="41">
        <f>Data5[[#This Row],[TOTAL CHELTUIELI EURO]]/Data5[[#This Row],[NUMĂRUL PERSOANELOR ÎNSCRISE ÎN LISTELE ELECTORALE]]</f>
        <v>0.39352241840172669</v>
      </c>
      <c r="V788" s="41">
        <f>Data5[[#This Row],[TOTAL CHELTUIELI LEI]]/Data5[[#This Row],[NUMĂRUL PERSOANELOR CARE AU PARTICIPAT LA VOT]]</f>
        <v>4.6516251535798059</v>
      </c>
      <c r="W788" s="41">
        <f>Data5[[#This Row],[TOTAL CHELTUIELI EURO]]/Data5[[#This Row],[NUMĂRUL PERSOANELOR CARE AU PARTICIPAT LA VOT]]</f>
        <v>0.96105972058011324</v>
      </c>
      <c r="X788" s="43">
        <v>4.8400999999999996</v>
      </c>
      <c r="Y788" s="114" t="s">
        <v>2894</v>
      </c>
      <c r="Z788" s="44">
        <v>1</v>
      </c>
      <c r="AA788" s="115" t="s">
        <v>3105</v>
      </c>
      <c r="AB788" s="44">
        <v>0</v>
      </c>
      <c r="AC788" s="45"/>
    </row>
    <row r="789" spans="1:29" ht="12" customHeight="1" x14ac:dyDescent="0.2">
      <c r="A789" s="37">
        <v>788</v>
      </c>
      <c r="B789" s="38" t="s">
        <v>16</v>
      </c>
      <c r="C789" s="39" t="s">
        <v>3013</v>
      </c>
      <c r="D789" s="40">
        <v>44101</v>
      </c>
      <c r="E789" s="38">
        <v>1</v>
      </c>
      <c r="F789" s="38"/>
      <c r="G789" s="38" t="s">
        <v>2</v>
      </c>
      <c r="H789" s="38" t="s">
        <v>2</v>
      </c>
      <c r="I789" s="39">
        <v>22970</v>
      </c>
      <c r="J789" s="39">
        <v>2231</v>
      </c>
      <c r="K789" s="39">
        <v>0</v>
      </c>
      <c r="L789" s="41">
        <f>SUM(Data5[[#This Row],[CHELTUIELI DE PERSONAL LEI]:[CHELTUIELI DE CAPITAL (ACTIVE NEFINANCIARE ) LEI]])</f>
        <v>25201</v>
      </c>
      <c r="M789" s="41">
        <f>Data5[[#This Row],[TOTAL CHELTUIELI LEI]]/Data5[[#This Row],[CURS VALUTAR EURO BNR 22 07 2020]]</f>
        <v>5206.7106051527862</v>
      </c>
      <c r="N789" s="49">
        <v>10528</v>
      </c>
      <c r="O789" s="54"/>
      <c r="P789" s="54">
        <v>4532</v>
      </c>
      <c r="Q789" s="54"/>
      <c r="R789" s="54">
        <f>Data5[[#This Row],[PERSOANE ÎNSCRISE ÎN LISTELE ELECTORALE (TURUL 1)            ]]+Data5[[#This Row],[PERSOANE ÎNSCRISE ÎN LISTELE ELECTORALE (TURUL AL 2-LEA)]]</f>
        <v>10528</v>
      </c>
      <c r="S789" s="54">
        <f>Data5[[#This Row],[PERSOANE CARE AU PARTICIPAT LA VOT (TURUL 1)]]+Data5[[#This Row],[PERSOANE CARE AU PARTICIPAT LA VOT  (TURUL AL 2-LEA)]]</f>
        <v>4532</v>
      </c>
      <c r="T789" s="41">
        <f>Data5[[#This Row],[TOTAL CHELTUIELI LEI]]/Data5[[#This Row],[NUMĂRUL PERSOANELOR ÎNSCRISE ÎN LISTELE ELECTORALE]]</f>
        <v>2.3937120060790273</v>
      </c>
      <c r="U789" s="41">
        <f>Data5[[#This Row],[TOTAL CHELTUIELI EURO]]/Data5[[#This Row],[NUMĂRUL PERSOANELOR ÎNSCRISE ÎN LISTELE ELECTORALE]]</f>
        <v>0.49455837814901082</v>
      </c>
      <c r="V789" s="41">
        <f>Data5[[#This Row],[TOTAL CHELTUIELI LEI]]/Data5[[#This Row],[NUMĂRUL PERSOANELOR CARE AU PARTICIPAT LA VOT]]</f>
        <v>5.5606796116504853</v>
      </c>
      <c r="W789" s="41">
        <f>Data5[[#This Row],[TOTAL CHELTUIELI EURO]]/Data5[[#This Row],[NUMĂRUL PERSOANELOR CARE AU PARTICIPAT LA VOT]]</f>
        <v>1.1488770090804912</v>
      </c>
      <c r="X789" s="43">
        <v>4.8400999999999996</v>
      </c>
      <c r="Y789" s="114" t="s">
        <v>2891</v>
      </c>
      <c r="Z789" s="44">
        <v>2</v>
      </c>
      <c r="AA789" s="115" t="s">
        <v>3105</v>
      </c>
      <c r="AB789" s="44">
        <v>0</v>
      </c>
      <c r="AC789" s="45"/>
    </row>
    <row r="790" spans="1:29" ht="12" customHeight="1" x14ac:dyDescent="0.2">
      <c r="A790" s="37">
        <v>789</v>
      </c>
      <c r="B790" s="38" t="s">
        <v>16</v>
      </c>
      <c r="C790" s="39" t="s">
        <v>3014</v>
      </c>
      <c r="D790" s="40">
        <v>44101</v>
      </c>
      <c r="E790" s="38">
        <v>1</v>
      </c>
      <c r="F790" s="38"/>
      <c r="G790" s="38" t="s">
        <v>2</v>
      </c>
      <c r="H790" s="38" t="s">
        <v>2</v>
      </c>
      <c r="I790" s="39">
        <v>3420</v>
      </c>
      <c r="J790" s="39">
        <v>15622.03</v>
      </c>
      <c r="K790" s="39">
        <v>0</v>
      </c>
      <c r="L790" s="41">
        <f>SUM(Data5[[#This Row],[CHELTUIELI DE PERSONAL LEI]:[CHELTUIELI DE CAPITAL (ACTIVE NEFINANCIARE ) LEI]])</f>
        <v>19042.03</v>
      </c>
      <c r="M790" s="41">
        <f>Data5[[#This Row],[TOTAL CHELTUIELI LEI]]/Data5[[#This Row],[CURS VALUTAR EURO BNR 22 07 2020]]</f>
        <v>3934.2224334207972</v>
      </c>
      <c r="N790" s="49">
        <v>10211</v>
      </c>
      <c r="O790" s="54"/>
      <c r="P790" s="54">
        <v>4348</v>
      </c>
      <c r="Q790" s="54"/>
      <c r="R790" s="54">
        <f>Data5[[#This Row],[PERSOANE ÎNSCRISE ÎN LISTELE ELECTORALE (TURUL 1)            ]]+Data5[[#This Row],[PERSOANE ÎNSCRISE ÎN LISTELE ELECTORALE (TURUL AL 2-LEA)]]</f>
        <v>10211</v>
      </c>
      <c r="S790" s="54">
        <f>Data5[[#This Row],[PERSOANE CARE AU PARTICIPAT LA VOT (TURUL 1)]]+Data5[[#This Row],[PERSOANE CARE AU PARTICIPAT LA VOT  (TURUL AL 2-LEA)]]</f>
        <v>4348</v>
      </c>
      <c r="T790" s="41">
        <f>Data5[[#This Row],[TOTAL CHELTUIELI LEI]]/Data5[[#This Row],[NUMĂRUL PERSOANELOR ÎNSCRISE ÎN LISTELE ELECTORALE]]</f>
        <v>1.8648545686024873</v>
      </c>
      <c r="U790" s="41">
        <f>Data5[[#This Row],[TOTAL CHELTUIELI EURO]]/Data5[[#This Row],[NUMĂRUL PERSOANELOR ÎNSCRISE ÎN LISTELE ELECTORALE]]</f>
        <v>0.38529257011270174</v>
      </c>
      <c r="V790" s="41">
        <f>Data5[[#This Row],[TOTAL CHELTUIELI LEI]]/Data5[[#This Row],[NUMĂRUL PERSOANELOR CARE AU PARTICIPAT LA VOT]]</f>
        <v>4.3794917203311865</v>
      </c>
      <c r="W790" s="41">
        <f>Data5[[#This Row],[TOTAL CHELTUIELI EURO]]/Data5[[#This Row],[NUMĂRUL PERSOANELOR CARE AU PARTICIPAT LA VOT]]</f>
        <v>0.90483496628813187</v>
      </c>
      <c r="X790" s="43">
        <v>4.8400999999999996</v>
      </c>
      <c r="Y790" s="114" t="s">
        <v>2894</v>
      </c>
      <c r="Z790" s="44">
        <v>1</v>
      </c>
      <c r="AA790" s="115" t="s">
        <v>3105</v>
      </c>
      <c r="AB790" s="44">
        <v>0</v>
      </c>
      <c r="AC790" s="45"/>
    </row>
    <row r="791" spans="1:29" ht="12" customHeight="1" x14ac:dyDescent="0.2">
      <c r="A791" s="37">
        <v>790</v>
      </c>
      <c r="B791" s="38" t="s">
        <v>16</v>
      </c>
      <c r="C791" s="39" t="s">
        <v>1656</v>
      </c>
      <c r="D791" s="40">
        <v>44101</v>
      </c>
      <c r="E791" s="38">
        <v>1</v>
      </c>
      <c r="F791" s="38"/>
      <c r="G791" s="38" t="s">
        <v>2</v>
      </c>
      <c r="H791" s="38" t="s">
        <v>2</v>
      </c>
      <c r="I791" s="39">
        <v>4800</v>
      </c>
      <c r="J791" s="39">
        <v>24680</v>
      </c>
      <c r="K791" s="39">
        <v>0</v>
      </c>
      <c r="L791" s="41">
        <f>SUM(Data5[[#This Row],[CHELTUIELI DE PERSONAL LEI]:[CHELTUIELI DE CAPITAL (ACTIVE NEFINANCIARE ) LEI]])</f>
        <v>29480</v>
      </c>
      <c r="M791" s="41">
        <f>Data5[[#This Row],[TOTAL CHELTUIELI LEI]]/Data5[[#This Row],[CURS VALUTAR EURO BNR 22 07 2020]]</f>
        <v>6090.783248279995</v>
      </c>
      <c r="N791" s="49">
        <v>1971</v>
      </c>
      <c r="O791" s="54"/>
      <c r="P791" s="54">
        <v>1630</v>
      </c>
      <c r="Q791" s="54"/>
      <c r="R791" s="54">
        <f>Data5[[#This Row],[PERSOANE ÎNSCRISE ÎN LISTELE ELECTORALE (TURUL 1)            ]]+Data5[[#This Row],[PERSOANE ÎNSCRISE ÎN LISTELE ELECTORALE (TURUL AL 2-LEA)]]</f>
        <v>1971</v>
      </c>
      <c r="S791" s="54">
        <f>Data5[[#This Row],[PERSOANE CARE AU PARTICIPAT LA VOT (TURUL 1)]]+Data5[[#This Row],[PERSOANE CARE AU PARTICIPAT LA VOT  (TURUL AL 2-LEA)]]</f>
        <v>1630</v>
      </c>
      <c r="T791" s="41">
        <f>Data5[[#This Row],[TOTAL CHELTUIELI LEI]]/Data5[[#This Row],[NUMĂRUL PERSOANELOR ÎNSCRISE ÎN LISTELE ELECTORALE]]</f>
        <v>14.956874682902081</v>
      </c>
      <c r="U791" s="41">
        <f>Data5[[#This Row],[TOTAL CHELTUIELI EURO]]/Data5[[#This Row],[NUMĂRUL PERSOANELOR ÎNSCRISE ÎN LISTELE ELECTORALE]]</f>
        <v>3.0901995171385059</v>
      </c>
      <c r="V791" s="41">
        <f>Data5[[#This Row],[TOTAL CHELTUIELI LEI]]/Data5[[#This Row],[NUMĂRUL PERSOANELOR CARE AU PARTICIPAT LA VOT]]</f>
        <v>18.085889570552148</v>
      </c>
      <c r="W791" s="41">
        <f>Data5[[#This Row],[TOTAL CHELTUIELI EURO]]/Data5[[#This Row],[NUMĂRUL PERSOANELOR CARE AU PARTICIPAT LA VOT]]</f>
        <v>3.7366768394355798</v>
      </c>
      <c r="X791" s="43">
        <v>4.8400999999999996</v>
      </c>
      <c r="Y791" s="114" t="s">
        <v>2885</v>
      </c>
      <c r="Z791" s="44">
        <v>14</v>
      </c>
      <c r="AA791" s="115" t="s">
        <v>3106</v>
      </c>
      <c r="AB791" s="44">
        <v>3</v>
      </c>
      <c r="AC791" s="45"/>
    </row>
    <row r="792" spans="1:29" ht="12" customHeight="1" x14ac:dyDescent="0.2">
      <c r="A792" s="37">
        <v>791</v>
      </c>
      <c r="B792" s="38" t="s">
        <v>16</v>
      </c>
      <c r="C792" s="39" t="s">
        <v>1657</v>
      </c>
      <c r="D792" s="40">
        <v>44101</v>
      </c>
      <c r="E792" s="38">
        <v>1</v>
      </c>
      <c r="F792" s="38"/>
      <c r="G792" s="38" t="s">
        <v>2</v>
      </c>
      <c r="H792" s="38" t="s">
        <v>2</v>
      </c>
      <c r="I792" s="39">
        <v>1600</v>
      </c>
      <c r="J792" s="39">
        <v>14915</v>
      </c>
      <c r="K792" s="39">
        <v>0</v>
      </c>
      <c r="L792" s="41">
        <f>SUM(Data5[[#This Row],[CHELTUIELI DE PERSONAL LEI]:[CHELTUIELI DE CAPITAL (ACTIVE NEFINANCIARE ) LEI]])</f>
        <v>16515</v>
      </c>
      <c r="M792" s="41">
        <f>Data5[[#This Row],[TOTAL CHELTUIELI LEI]]/Data5[[#This Row],[CURS VALUTAR EURO BNR 22 07 2020]]</f>
        <v>3412.1195843061096</v>
      </c>
      <c r="N792" s="49">
        <v>1411</v>
      </c>
      <c r="O792" s="54"/>
      <c r="P792" s="54">
        <v>1118</v>
      </c>
      <c r="Q792" s="54"/>
      <c r="R792" s="54">
        <f>Data5[[#This Row],[PERSOANE ÎNSCRISE ÎN LISTELE ELECTORALE (TURUL 1)            ]]+Data5[[#This Row],[PERSOANE ÎNSCRISE ÎN LISTELE ELECTORALE (TURUL AL 2-LEA)]]</f>
        <v>1411</v>
      </c>
      <c r="S792" s="54">
        <f>Data5[[#This Row],[PERSOANE CARE AU PARTICIPAT LA VOT (TURUL 1)]]+Data5[[#This Row],[PERSOANE CARE AU PARTICIPAT LA VOT  (TURUL AL 2-LEA)]]</f>
        <v>1118</v>
      </c>
      <c r="T792" s="41">
        <f>Data5[[#This Row],[TOTAL CHELTUIELI LEI]]/Data5[[#This Row],[NUMĂRUL PERSOANELOR ÎNSCRISE ÎN LISTELE ELECTORALE]]</f>
        <v>11.70446491849752</v>
      </c>
      <c r="U792" s="41">
        <f>Data5[[#This Row],[TOTAL CHELTUIELI EURO]]/Data5[[#This Row],[NUMĂRUL PERSOANELOR ÎNSCRISE ÎN LISTELE ELECTORALE]]</f>
        <v>2.4182279123360098</v>
      </c>
      <c r="V792" s="41">
        <f>Data5[[#This Row],[TOTAL CHELTUIELI LEI]]/Data5[[#This Row],[NUMĂRUL PERSOANELOR CARE AU PARTICIPAT LA VOT]]</f>
        <v>14.771914132379248</v>
      </c>
      <c r="W792" s="41">
        <f>Data5[[#This Row],[TOTAL CHELTUIELI EURO]]/Data5[[#This Row],[NUMĂRUL PERSOANELOR CARE AU PARTICIPAT LA VOT]]</f>
        <v>3.0519853169106526</v>
      </c>
      <c r="X792" s="43">
        <v>4.8400999999999996</v>
      </c>
      <c r="Y792" s="114" t="s">
        <v>2888</v>
      </c>
      <c r="Z792" s="44">
        <v>11</v>
      </c>
      <c r="AA792" s="115" t="s">
        <v>3108</v>
      </c>
      <c r="AB792" s="44">
        <v>2</v>
      </c>
      <c r="AC792" s="45"/>
    </row>
    <row r="793" spans="1:29" ht="12" customHeight="1" x14ac:dyDescent="0.2">
      <c r="A793" s="37">
        <v>792</v>
      </c>
      <c r="B793" s="38" t="s">
        <v>16</v>
      </c>
      <c r="C793" s="39" t="s">
        <v>1658</v>
      </c>
      <c r="D793" s="40">
        <v>44101</v>
      </c>
      <c r="E793" s="38">
        <v>1</v>
      </c>
      <c r="F793" s="38"/>
      <c r="G793" s="38" t="s">
        <v>2</v>
      </c>
      <c r="H793" s="38" t="s">
        <v>2</v>
      </c>
      <c r="I793" s="39">
        <v>0</v>
      </c>
      <c r="J793" s="39">
        <v>3499.4</v>
      </c>
      <c r="K793" s="39">
        <v>0</v>
      </c>
      <c r="L793" s="41">
        <f>SUM(Data5[[#This Row],[CHELTUIELI DE PERSONAL LEI]:[CHELTUIELI DE CAPITAL (ACTIVE NEFINANCIARE ) LEI]])</f>
        <v>3499.4</v>
      </c>
      <c r="M793" s="41">
        <f>Data5[[#This Row],[TOTAL CHELTUIELI LEI]]/Data5[[#This Row],[CURS VALUTAR EURO BNR 22 07 2020]]</f>
        <v>723.0015908762216</v>
      </c>
      <c r="N793" s="49">
        <v>2060</v>
      </c>
      <c r="O793" s="54"/>
      <c r="P793" s="54">
        <v>1547</v>
      </c>
      <c r="Q793" s="54"/>
      <c r="R793" s="54">
        <f>Data5[[#This Row],[PERSOANE ÎNSCRISE ÎN LISTELE ELECTORALE (TURUL 1)            ]]+Data5[[#This Row],[PERSOANE ÎNSCRISE ÎN LISTELE ELECTORALE (TURUL AL 2-LEA)]]</f>
        <v>2060</v>
      </c>
      <c r="S793" s="54">
        <f>Data5[[#This Row],[PERSOANE CARE AU PARTICIPAT LA VOT (TURUL 1)]]+Data5[[#This Row],[PERSOANE CARE AU PARTICIPAT LA VOT  (TURUL AL 2-LEA)]]</f>
        <v>1547</v>
      </c>
      <c r="T793" s="41">
        <f>Data5[[#This Row],[TOTAL CHELTUIELI LEI]]/Data5[[#This Row],[NUMĂRUL PERSOANELOR ÎNSCRISE ÎN LISTELE ELECTORALE]]</f>
        <v>1.69873786407767</v>
      </c>
      <c r="U793" s="41">
        <f>Data5[[#This Row],[TOTAL CHELTUIELI EURO]]/Data5[[#This Row],[NUMĂRUL PERSOANELOR ÎNSCRISE ÎN LISTELE ELECTORALE]]</f>
        <v>0.35097164605641823</v>
      </c>
      <c r="V793" s="41">
        <f>Data5[[#This Row],[TOTAL CHELTUIELI LEI]]/Data5[[#This Row],[NUMĂRUL PERSOANELOR CARE AU PARTICIPAT LA VOT]]</f>
        <v>2.2620555914673561</v>
      </c>
      <c r="W793" s="41">
        <f>Data5[[#This Row],[TOTAL CHELTUIELI EURO]]/Data5[[#This Row],[NUMĂRUL PERSOANELOR CARE AU PARTICIPAT LA VOT]]</f>
        <v>0.46735720160066035</v>
      </c>
      <c r="X793" s="43">
        <v>4.8400999999999996</v>
      </c>
      <c r="Y793" s="114" t="s">
        <v>2894</v>
      </c>
      <c r="Z793" s="44">
        <v>1</v>
      </c>
      <c r="AA793" s="115" t="s">
        <v>3105</v>
      </c>
      <c r="AB793" s="44">
        <v>0</v>
      </c>
      <c r="AC793" s="45"/>
    </row>
    <row r="794" spans="1:29" ht="12" customHeight="1" x14ac:dyDescent="0.2">
      <c r="A794" s="37">
        <v>793</v>
      </c>
      <c r="B794" s="38" t="s">
        <v>16</v>
      </c>
      <c r="C794" s="39" t="s">
        <v>1659</v>
      </c>
      <c r="D794" s="40">
        <v>44101</v>
      </c>
      <c r="E794" s="38">
        <v>1</v>
      </c>
      <c r="F794" s="38"/>
      <c r="G794" s="38" t="s">
        <v>2</v>
      </c>
      <c r="H794" s="38" t="s">
        <v>2</v>
      </c>
      <c r="I794" s="39">
        <v>16000</v>
      </c>
      <c r="J794" s="39">
        <v>3800</v>
      </c>
      <c r="K794" s="39">
        <v>20000</v>
      </c>
      <c r="L794" s="41">
        <f>SUM(Data5[[#This Row],[CHELTUIELI DE PERSONAL LEI]:[CHELTUIELI DE CAPITAL (ACTIVE NEFINANCIARE ) LEI]])</f>
        <v>39800</v>
      </c>
      <c r="M794" s="41">
        <f>Data5[[#This Row],[TOTAL CHELTUIELI LEI]]/Data5[[#This Row],[CURS VALUTAR EURO BNR 22 07 2020]]</f>
        <v>8222.9705997809961</v>
      </c>
      <c r="N794" s="49">
        <v>940</v>
      </c>
      <c r="O794" s="54"/>
      <c r="P794" s="54">
        <v>657</v>
      </c>
      <c r="Q794" s="54"/>
      <c r="R794" s="54">
        <f>Data5[[#This Row],[PERSOANE ÎNSCRISE ÎN LISTELE ELECTORALE (TURUL 1)            ]]+Data5[[#This Row],[PERSOANE ÎNSCRISE ÎN LISTELE ELECTORALE (TURUL AL 2-LEA)]]</f>
        <v>940</v>
      </c>
      <c r="S794" s="54">
        <f>Data5[[#This Row],[PERSOANE CARE AU PARTICIPAT LA VOT (TURUL 1)]]+Data5[[#This Row],[PERSOANE CARE AU PARTICIPAT LA VOT  (TURUL AL 2-LEA)]]</f>
        <v>657</v>
      </c>
      <c r="T794" s="41">
        <f>Data5[[#This Row],[TOTAL CHELTUIELI LEI]]/Data5[[#This Row],[NUMĂRUL PERSOANELOR ÎNSCRISE ÎN LISTELE ELECTORALE]]</f>
        <v>42.340425531914896</v>
      </c>
      <c r="U794" s="41">
        <f>Data5[[#This Row],[TOTAL CHELTUIELI EURO]]/Data5[[#This Row],[NUMĂRUL PERSOANELOR ÎNSCRISE ÎN LISTELE ELECTORALE]]</f>
        <v>8.7478410635968036</v>
      </c>
      <c r="V794" s="41">
        <f>Data5[[#This Row],[TOTAL CHELTUIELI LEI]]/Data5[[#This Row],[NUMĂRUL PERSOANELOR CARE AU PARTICIPAT LA VOT]]</f>
        <v>60.578386605783869</v>
      </c>
      <c r="W794" s="41">
        <f>Data5[[#This Row],[TOTAL CHELTUIELI EURO]]/Data5[[#This Row],[NUMĂRUL PERSOANELOR CARE AU PARTICIPAT LA VOT]]</f>
        <v>12.515936985968031</v>
      </c>
      <c r="X794" s="43">
        <v>4.8400999999999996</v>
      </c>
      <c r="Y794" s="114" t="s">
        <v>2916</v>
      </c>
      <c r="Z794" s="44">
        <v>42</v>
      </c>
      <c r="AA794" s="115" t="s">
        <v>3112</v>
      </c>
      <c r="AB794" s="44">
        <v>8</v>
      </c>
      <c r="AC794" s="45"/>
    </row>
    <row r="795" spans="1:29" ht="12" customHeight="1" x14ac:dyDescent="0.2">
      <c r="A795" s="37">
        <v>794</v>
      </c>
      <c r="B795" s="38" t="s">
        <v>16</v>
      </c>
      <c r="C795" s="39" t="s">
        <v>1660</v>
      </c>
      <c r="D795" s="40">
        <v>44101</v>
      </c>
      <c r="E795" s="38">
        <v>1</v>
      </c>
      <c r="F795" s="38"/>
      <c r="G795" s="38" t="s">
        <v>2</v>
      </c>
      <c r="H795" s="38" t="s">
        <v>2</v>
      </c>
      <c r="I795" s="39">
        <v>0</v>
      </c>
      <c r="J795" s="39">
        <v>12179</v>
      </c>
      <c r="K795" s="39">
        <v>0</v>
      </c>
      <c r="L795" s="41">
        <f>SUM(Data5[[#This Row],[CHELTUIELI DE PERSONAL LEI]:[CHELTUIELI DE CAPITAL (ACTIVE NEFINANCIARE ) LEI]])</f>
        <v>12179</v>
      </c>
      <c r="M795" s="41">
        <f>Data5[[#This Row],[TOTAL CHELTUIELI LEI]]/Data5[[#This Row],[CURS VALUTAR EURO BNR 22 07 2020]]</f>
        <v>2516.2703249932856</v>
      </c>
      <c r="N795" s="49">
        <v>2183</v>
      </c>
      <c r="O795" s="54"/>
      <c r="P795" s="54">
        <v>1353</v>
      </c>
      <c r="Q795" s="54"/>
      <c r="R795" s="54">
        <f>Data5[[#This Row],[PERSOANE ÎNSCRISE ÎN LISTELE ELECTORALE (TURUL 1)            ]]+Data5[[#This Row],[PERSOANE ÎNSCRISE ÎN LISTELE ELECTORALE (TURUL AL 2-LEA)]]</f>
        <v>2183</v>
      </c>
      <c r="S795" s="54">
        <f>Data5[[#This Row],[PERSOANE CARE AU PARTICIPAT LA VOT (TURUL 1)]]+Data5[[#This Row],[PERSOANE CARE AU PARTICIPAT LA VOT  (TURUL AL 2-LEA)]]</f>
        <v>1353</v>
      </c>
      <c r="T795" s="41">
        <f>Data5[[#This Row],[TOTAL CHELTUIELI LEI]]/Data5[[#This Row],[NUMĂRUL PERSOANELOR ÎNSCRISE ÎN LISTELE ELECTORALE]]</f>
        <v>5.5790196976637656</v>
      </c>
      <c r="U795" s="41">
        <f>Data5[[#This Row],[TOTAL CHELTUIELI EURO]]/Data5[[#This Row],[NUMĂRUL PERSOANELOR ÎNSCRISE ÎN LISTELE ELECTORALE]]</f>
        <v>1.1526662047610103</v>
      </c>
      <c r="V795" s="41">
        <f>Data5[[#This Row],[TOTAL CHELTUIELI LEI]]/Data5[[#This Row],[NUMĂRUL PERSOANELOR CARE AU PARTICIPAT LA VOT]]</f>
        <v>9.0014781966001483</v>
      </c>
      <c r="W795" s="41">
        <f>Data5[[#This Row],[TOTAL CHELTUIELI EURO]]/Data5[[#This Row],[NUMĂRUL PERSOANELOR CARE AU PARTICIPAT LA VOT]]</f>
        <v>1.8597711197289619</v>
      </c>
      <c r="X795" s="43">
        <v>4.8400999999999996</v>
      </c>
      <c r="Y795" s="114" t="s">
        <v>2892</v>
      </c>
      <c r="Z795" s="44">
        <v>5</v>
      </c>
      <c r="AA795" s="115" t="s">
        <v>3107</v>
      </c>
      <c r="AB795" s="44">
        <v>1</v>
      </c>
      <c r="AC795" s="45"/>
    </row>
    <row r="796" spans="1:29" ht="12" customHeight="1" x14ac:dyDescent="0.2">
      <c r="A796" s="37">
        <v>795</v>
      </c>
      <c r="B796" s="38" t="s">
        <v>16</v>
      </c>
      <c r="C796" s="39" t="s">
        <v>1661</v>
      </c>
      <c r="D796" s="40">
        <v>44101</v>
      </c>
      <c r="E796" s="38">
        <v>1</v>
      </c>
      <c r="F796" s="38"/>
      <c r="G796" s="38" t="s">
        <v>2</v>
      </c>
      <c r="H796" s="38" t="s">
        <v>2</v>
      </c>
      <c r="I796" s="39">
        <v>1600</v>
      </c>
      <c r="J796" s="39">
        <v>2620</v>
      </c>
      <c r="K796" s="39">
        <v>0</v>
      </c>
      <c r="L796" s="41">
        <f>SUM(Data5[[#This Row],[CHELTUIELI DE PERSONAL LEI]:[CHELTUIELI DE CAPITAL (ACTIVE NEFINANCIARE ) LEI]])</f>
        <v>4220</v>
      </c>
      <c r="M796" s="41">
        <f>Data5[[#This Row],[TOTAL CHELTUIELI LEI]]/Data5[[#This Row],[CURS VALUTAR EURO BNR 22 07 2020]]</f>
        <v>871.88281233858811</v>
      </c>
      <c r="N796" s="49">
        <v>3185</v>
      </c>
      <c r="O796" s="54"/>
      <c r="P796" s="54">
        <v>1876</v>
      </c>
      <c r="Q796" s="54"/>
      <c r="R796" s="54">
        <f>Data5[[#This Row],[PERSOANE ÎNSCRISE ÎN LISTELE ELECTORALE (TURUL 1)            ]]+Data5[[#This Row],[PERSOANE ÎNSCRISE ÎN LISTELE ELECTORALE (TURUL AL 2-LEA)]]</f>
        <v>3185</v>
      </c>
      <c r="S796" s="54">
        <f>Data5[[#This Row],[PERSOANE CARE AU PARTICIPAT LA VOT (TURUL 1)]]+Data5[[#This Row],[PERSOANE CARE AU PARTICIPAT LA VOT  (TURUL AL 2-LEA)]]</f>
        <v>1876</v>
      </c>
      <c r="T796" s="41">
        <f>Data5[[#This Row],[TOTAL CHELTUIELI LEI]]/Data5[[#This Row],[NUMĂRUL PERSOANELOR ÎNSCRISE ÎN LISTELE ELECTORALE]]</f>
        <v>1.3249607535321821</v>
      </c>
      <c r="U796" s="41">
        <f>Data5[[#This Row],[TOTAL CHELTUIELI EURO]]/Data5[[#This Row],[NUMĂRUL PERSOANELOR ÎNSCRISE ÎN LISTELE ELECTORALE]]</f>
        <v>0.27374656588338714</v>
      </c>
      <c r="V796" s="41">
        <f>Data5[[#This Row],[TOTAL CHELTUIELI LEI]]/Data5[[#This Row],[NUMĂRUL PERSOANELOR CARE AU PARTICIPAT LA VOT]]</f>
        <v>2.2494669509594885</v>
      </c>
      <c r="W796" s="41">
        <f>Data5[[#This Row],[TOTAL CHELTUIELI EURO]]/Data5[[#This Row],[NUMĂRUL PERSOANELOR CARE AU PARTICIPAT LA VOT]]</f>
        <v>0.46475629655575057</v>
      </c>
      <c r="X796" s="43">
        <v>4.8400999999999996</v>
      </c>
      <c r="Y796" s="114" t="s">
        <v>2894</v>
      </c>
      <c r="Z796" s="44">
        <v>1</v>
      </c>
      <c r="AA796" s="115" t="s">
        <v>3105</v>
      </c>
      <c r="AB796" s="44">
        <v>0</v>
      </c>
      <c r="AC796" s="45"/>
    </row>
    <row r="797" spans="1:29" ht="12" customHeight="1" x14ac:dyDescent="0.2">
      <c r="A797" s="37">
        <v>796</v>
      </c>
      <c r="B797" s="38" t="s">
        <v>16</v>
      </c>
      <c r="C797" s="39" t="s">
        <v>1662</v>
      </c>
      <c r="D797" s="40">
        <v>44101</v>
      </c>
      <c r="E797" s="38">
        <v>1</v>
      </c>
      <c r="F797" s="38"/>
      <c r="G797" s="38" t="s">
        <v>2</v>
      </c>
      <c r="H797" s="38" t="s">
        <v>2</v>
      </c>
      <c r="I797" s="39">
        <v>577.11</v>
      </c>
      <c r="J797" s="39">
        <v>1249.9100000000001</v>
      </c>
      <c r="K797" s="39">
        <v>0</v>
      </c>
      <c r="L797" s="41">
        <f>SUM(Data5[[#This Row],[CHELTUIELI DE PERSONAL LEI]:[CHELTUIELI DE CAPITAL (ACTIVE NEFINANCIARE ) LEI]])</f>
        <v>1827.02</v>
      </c>
      <c r="M797" s="41">
        <f>Data5[[#This Row],[TOTAL CHELTUIELI LEI]]/Data5[[#This Row],[CURS VALUTAR EURO BNR 22 07 2020]]</f>
        <v>377.47567199024814</v>
      </c>
      <c r="N797" s="49">
        <v>1135</v>
      </c>
      <c r="O797" s="54"/>
      <c r="P797" s="54">
        <v>837</v>
      </c>
      <c r="Q797" s="54"/>
      <c r="R797" s="54">
        <f>Data5[[#This Row],[PERSOANE ÎNSCRISE ÎN LISTELE ELECTORALE (TURUL 1)            ]]+Data5[[#This Row],[PERSOANE ÎNSCRISE ÎN LISTELE ELECTORALE (TURUL AL 2-LEA)]]</f>
        <v>1135</v>
      </c>
      <c r="S797" s="54">
        <f>Data5[[#This Row],[PERSOANE CARE AU PARTICIPAT LA VOT (TURUL 1)]]+Data5[[#This Row],[PERSOANE CARE AU PARTICIPAT LA VOT  (TURUL AL 2-LEA)]]</f>
        <v>837</v>
      </c>
      <c r="T797" s="41">
        <f>Data5[[#This Row],[TOTAL CHELTUIELI LEI]]/Data5[[#This Row],[NUMĂRUL PERSOANELOR ÎNSCRISE ÎN LISTELE ELECTORALE]]</f>
        <v>1.6097092511013216</v>
      </c>
      <c r="U797" s="41">
        <f>Data5[[#This Row],[TOTAL CHELTUIELI EURO]]/Data5[[#This Row],[NUMĂRUL PERSOANELOR ÎNSCRISE ÎN LISTELE ELECTORALE]]</f>
        <v>0.33257768457290587</v>
      </c>
      <c r="V797" s="41">
        <f>Data5[[#This Row],[TOTAL CHELTUIELI LEI]]/Data5[[#This Row],[NUMĂRUL PERSOANELOR CARE AU PARTICIPAT LA VOT]]</f>
        <v>2.1828195937873356</v>
      </c>
      <c r="W797" s="41">
        <f>Data5[[#This Row],[TOTAL CHELTUIELI EURO]]/Data5[[#This Row],[NUMĂRUL PERSOANELOR CARE AU PARTICIPAT LA VOT]]</f>
        <v>0.45098646593816982</v>
      </c>
      <c r="X797" s="43">
        <v>4.8400999999999996</v>
      </c>
      <c r="Y797" s="114" t="s">
        <v>2894</v>
      </c>
      <c r="Z797" s="44">
        <v>1</v>
      </c>
      <c r="AA797" s="115" t="s">
        <v>3105</v>
      </c>
      <c r="AB797" s="44">
        <v>0</v>
      </c>
      <c r="AC797" s="45"/>
    </row>
    <row r="798" spans="1:29" ht="12" customHeight="1" x14ac:dyDescent="0.2">
      <c r="A798" s="37">
        <v>797</v>
      </c>
      <c r="B798" s="38" t="s">
        <v>16</v>
      </c>
      <c r="C798" s="39" t="s">
        <v>1663</v>
      </c>
      <c r="D798" s="40">
        <v>44101</v>
      </c>
      <c r="E798" s="38">
        <v>1</v>
      </c>
      <c r="F798" s="38"/>
      <c r="G798" s="38" t="s">
        <v>2</v>
      </c>
      <c r="H798" s="38" t="s">
        <v>2</v>
      </c>
      <c r="I798" s="39">
        <v>3900</v>
      </c>
      <c r="J798" s="39">
        <v>7583</v>
      </c>
      <c r="K798" s="39">
        <v>0</v>
      </c>
      <c r="L798" s="41">
        <f>SUM(Data5[[#This Row],[CHELTUIELI DE PERSONAL LEI]:[CHELTUIELI DE CAPITAL (ACTIVE NEFINANCIARE ) LEI]])</f>
        <v>11483</v>
      </c>
      <c r="M798" s="41">
        <f>Data5[[#This Row],[TOTAL CHELTUIELI LEI]]/Data5[[#This Row],[CURS VALUTAR EURO BNR 22 07 2020]]</f>
        <v>2372.4716431478691</v>
      </c>
      <c r="N798" s="49">
        <v>2361</v>
      </c>
      <c r="O798" s="54"/>
      <c r="P798" s="54">
        <v>1379</v>
      </c>
      <c r="Q798" s="54"/>
      <c r="R798" s="54">
        <f>Data5[[#This Row],[PERSOANE ÎNSCRISE ÎN LISTELE ELECTORALE (TURUL 1)            ]]+Data5[[#This Row],[PERSOANE ÎNSCRISE ÎN LISTELE ELECTORALE (TURUL AL 2-LEA)]]</f>
        <v>2361</v>
      </c>
      <c r="S798" s="54">
        <f>Data5[[#This Row],[PERSOANE CARE AU PARTICIPAT LA VOT (TURUL 1)]]+Data5[[#This Row],[PERSOANE CARE AU PARTICIPAT LA VOT  (TURUL AL 2-LEA)]]</f>
        <v>1379</v>
      </c>
      <c r="T798" s="41">
        <f>Data5[[#This Row],[TOTAL CHELTUIELI LEI]]/Data5[[#This Row],[NUMĂRUL PERSOANELOR ÎNSCRISE ÎN LISTELE ELECTORALE]]</f>
        <v>4.8636171113934772</v>
      </c>
      <c r="U798" s="41">
        <f>Data5[[#This Row],[TOTAL CHELTUIELI EURO]]/Data5[[#This Row],[NUMĂRUL PERSOANELOR ÎNSCRISE ÎN LISTELE ELECTORALE]]</f>
        <v>1.0048588069241293</v>
      </c>
      <c r="V798" s="41">
        <f>Data5[[#This Row],[TOTAL CHELTUIELI LEI]]/Data5[[#This Row],[NUMĂRUL PERSOANELOR CARE AU PARTICIPAT LA VOT]]</f>
        <v>8.3270485859318342</v>
      </c>
      <c r="W798" s="41">
        <f>Data5[[#This Row],[TOTAL CHELTUIELI EURO]]/Data5[[#This Row],[NUMĂRUL PERSOANELOR CARE AU PARTICIPAT LA VOT]]</f>
        <v>1.7204290378157137</v>
      </c>
      <c r="X798" s="43">
        <v>4.8400999999999996</v>
      </c>
      <c r="Y798" s="114" t="s">
        <v>2895</v>
      </c>
      <c r="Z798" s="44">
        <v>4</v>
      </c>
      <c r="AA798" s="115" t="s">
        <v>3107</v>
      </c>
      <c r="AB798" s="44">
        <v>1</v>
      </c>
      <c r="AC798" s="45"/>
    </row>
    <row r="799" spans="1:29" ht="12" customHeight="1" x14ac:dyDescent="0.2">
      <c r="A799" s="37">
        <v>798</v>
      </c>
      <c r="B799" s="38" t="s">
        <v>16</v>
      </c>
      <c r="C799" s="39" t="s">
        <v>1664</v>
      </c>
      <c r="D799" s="40">
        <v>44101</v>
      </c>
      <c r="E799" s="38">
        <v>1</v>
      </c>
      <c r="F799" s="38"/>
      <c r="G799" s="38" t="s">
        <v>2</v>
      </c>
      <c r="H799" s="38" t="s">
        <v>2</v>
      </c>
      <c r="I799" s="39">
        <v>5400</v>
      </c>
      <c r="J799" s="39">
        <v>4367.03</v>
      </c>
      <c r="K799" s="39">
        <v>0</v>
      </c>
      <c r="L799" s="41">
        <f>SUM(Data5[[#This Row],[CHELTUIELI DE PERSONAL LEI]:[CHELTUIELI DE CAPITAL (ACTIVE NEFINANCIARE ) LEI]])</f>
        <v>9767.0299999999988</v>
      </c>
      <c r="M799" s="41">
        <f>Data5[[#This Row],[TOTAL CHELTUIELI LEI]]/Data5[[#This Row],[CURS VALUTAR EURO BNR 22 07 2020]]</f>
        <v>2017.9397119894215</v>
      </c>
      <c r="N799" s="49">
        <v>975</v>
      </c>
      <c r="O799" s="54"/>
      <c r="P799" s="54">
        <v>936</v>
      </c>
      <c r="Q799" s="54"/>
      <c r="R799" s="54">
        <f>Data5[[#This Row],[PERSOANE ÎNSCRISE ÎN LISTELE ELECTORALE (TURUL 1)            ]]+Data5[[#This Row],[PERSOANE ÎNSCRISE ÎN LISTELE ELECTORALE (TURUL AL 2-LEA)]]</f>
        <v>975</v>
      </c>
      <c r="S799" s="54">
        <f>Data5[[#This Row],[PERSOANE CARE AU PARTICIPAT LA VOT (TURUL 1)]]+Data5[[#This Row],[PERSOANE CARE AU PARTICIPAT LA VOT  (TURUL AL 2-LEA)]]</f>
        <v>936</v>
      </c>
      <c r="T799" s="41">
        <f>Data5[[#This Row],[TOTAL CHELTUIELI LEI]]/Data5[[#This Row],[NUMĂRUL PERSOANELOR ÎNSCRISE ÎN LISTELE ELECTORALE]]</f>
        <v>10.017466666666666</v>
      </c>
      <c r="U799" s="41">
        <f>Data5[[#This Row],[TOTAL CHELTUIELI EURO]]/Data5[[#This Row],[NUMĂRUL PERSOANELOR ÎNSCRISE ÎN LISTELE ELECTORALE]]</f>
        <v>2.0696817558865863</v>
      </c>
      <c r="V799" s="41">
        <f>Data5[[#This Row],[TOTAL CHELTUIELI LEI]]/Data5[[#This Row],[NUMĂRUL PERSOANELOR CARE AU PARTICIPAT LA VOT]]</f>
        <v>10.434861111111109</v>
      </c>
      <c r="W799" s="41">
        <f>Data5[[#This Row],[TOTAL CHELTUIELI EURO]]/Data5[[#This Row],[NUMĂRUL PERSOANELOR CARE AU PARTICIPAT LA VOT]]</f>
        <v>2.155918495715194</v>
      </c>
      <c r="X799" s="43">
        <v>4.8400999999999996</v>
      </c>
      <c r="Y799" s="114" t="s">
        <v>2898</v>
      </c>
      <c r="Z799" s="44">
        <v>10</v>
      </c>
      <c r="AA799" s="115" t="s">
        <v>3108</v>
      </c>
      <c r="AB799" s="44">
        <v>2</v>
      </c>
      <c r="AC799" s="45"/>
    </row>
    <row r="800" spans="1:29" ht="12" customHeight="1" x14ac:dyDescent="0.2">
      <c r="A800" s="37">
        <v>799</v>
      </c>
      <c r="B800" s="38" t="s">
        <v>16</v>
      </c>
      <c r="C800" s="39" t="s">
        <v>1665</v>
      </c>
      <c r="D800" s="40">
        <v>44101</v>
      </c>
      <c r="E800" s="38">
        <v>1</v>
      </c>
      <c r="F800" s="38"/>
      <c r="G800" s="38" t="s">
        <v>2</v>
      </c>
      <c r="H800" s="38" t="s">
        <v>2</v>
      </c>
      <c r="I800" s="39">
        <v>0</v>
      </c>
      <c r="J800" s="39">
        <v>5450</v>
      </c>
      <c r="K800" s="39">
        <v>0</v>
      </c>
      <c r="L800" s="41">
        <f>SUM(Data5[[#This Row],[CHELTUIELI DE PERSONAL LEI]:[CHELTUIELI DE CAPITAL (ACTIVE NEFINANCIARE ) LEI]])</f>
        <v>5450</v>
      </c>
      <c r="M800" s="41">
        <f>Data5[[#This Row],[TOTAL CHELTUIELI LEI]]/Data5[[#This Row],[CURS VALUTAR EURO BNR 22 07 2020]]</f>
        <v>1126.0097931860912</v>
      </c>
      <c r="N800" s="49">
        <v>278</v>
      </c>
      <c r="O800" s="54"/>
      <c r="P800" s="54">
        <v>251</v>
      </c>
      <c r="Q800" s="54"/>
      <c r="R800" s="54">
        <f>Data5[[#This Row],[PERSOANE ÎNSCRISE ÎN LISTELE ELECTORALE (TURUL 1)            ]]+Data5[[#This Row],[PERSOANE ÎNSCRISE ÎN LISTELE ELECTORALE (TURUL AL 2-LEA)]]</f>
        <v>278</v>
      </c>
      <c r="S800" s="54">
        <f>Data5[[#This Row],[PERSOANE CARE AU PARTICIPAT LA VOT (TURUL 1)]]+Data5[[#This Row],[PERSOANE CARE AU PARTICIPAT LA VOT  (TURUL AL 2-LEA)]]</f>
        <v>251</v>
      </c>
      <c r="T800" s="41">
        <f>Data5[[#This Row],[TOTAL CHELTUIELI LEI]]/Data5[[#This Row],[NUMĂRUL PERSOANELOR ÎNSCRISE ÎN LISTELE ELECTORALE]]</f>
        <v>19.60431654676259</v>
      </c>
      <c r="U800" s="41">
        <f>Data5[[#This Row],[TOTAL CHELTUIELI EURO]]/Data5[[#This Row],[NUMĂRUL PERSOANELOR ÎNSCRISE ÎN LISTELE ELECTORALE]]</f>
        <v>4.0503949395183136</v>
      </c>
      <c r="V800" s="41">
        <f>Data5[[#This Row],[TOTAL CHELTUIELI LEI]]/Data5[[#This Row],[NUMĂRUL PERSOANELOR CARE AU PARTICIPAT LA VOT]]</f>
        <v>21.713147410358566</v>
      </c>
      <c r="W800" s="41">
        <f>Data5[[#This Row],[TOTAL CHELTUIELI EURO]]/Data5[[#This Row],[NUMĂRUL PERSOANELOR CARE AU PARTICIPAT LA VOT]]</f>
        <v>4.4860947935700848</v>
      </c>
      <c r="X800" s="43">
        <v>4.8400999999999996</v>
      </c>
      <c r="Y800" s="114" t="s">
        <v>2908</v>
      </c>
      <c r="Z800" s="44">
        <v>19</v>
      </c>
      <c r="AA800" s="115" t="s">
        <v>3110</v>
      </c>
      <c r="AB800" s="44">
        <v>4</v>
      </c>
      <c r="AC800" s="45"/>
    </row>
    <row r="801" spans="1:29" ht="12" customHeight="1" x14ac:dyDescent="0.2">
      <c r="A801" s="37">
        <v>800</v>
      </c>
      <c r="B801" s="38" t="s">
        <v>16</v>
      </c>
      <c r="C801" s="39" t="s">
        <v>1666</v>
      </c>
      <c r="D801" s="40">
        <v>44101</v>
      </c>
      <c r="E801" s="38">
        <v>1</v>
      </c>
      <c r="F801" s="38"/>
      <c r="G801" s="38" t="s">
        <v>2</v>
      </c>
      <c r="H801" s="38" t="s">
        <v>2</v>
      </c>
      <c r="I801" s="39">
        <v>900</v>
      </c>
      <c r="J801" s="39">
        <v>7398.95</v>
      </c>
      <c r="K801" s="39">
        <v>0</v>
      </c>
      <c r="L801" s="41">
        <f>SUM(Data5[[#This Row],[CHELTUIELI DE PERSONAL LEI]:[CHELTUIELI DE CAPITAL (ACTIVE NEFINANCIARE ) LEI]])</f>
        <v>8298.9500000000007</v>
      </c>
      <c r="M801" s="41">
        <f>Data5[[#This Row],[TOTAL CHELTUIELI LEI]]/Data5[[#This Row],[CURS VALUTAR EURO BNR 22 07 2020]]</f>
        <v>1714.6236648003144</v>
      </c>
      <c r="N801" s="49">
        <v>1710</v>
      </c>
      <c r="O801" s="54"/>
      <c r="P801" s="54">
        <v>1000</v>
      </c>
      <c r="Q801" s="54"/>
      <c r="R801" s="54">
        <f>Data5[[#This Row],[PERSOANE ÎNSCRISE ÎN LISTELE ELECTORALE (TURUL 1)            ]]+Data5[[#This Row],[PERSOANE ÎNSCRISE ÎN LISTELE ELECTORALE (TURUL AL 2-LEA)]]</f>
        <v>1710</v>
      </c>
      <c r="S801" s="54">
        <f>Data5[[#This Row],[PERSOANE CARE AU PARTICIPAT LA VOT (TURUL 1)]]+Data5[[#This Row],[PERSOANE CARE AU PARTICIPAT LA VOT  (TURUL AL 2-LEA)]]</f>
        <v>1000</v>
      </c>
      <c r="T801" s="41">
        <f>Data5[[#This Row],[TOTAL CHELTUIELI LEI]]/Data5[[#This Row],[NUMĂRUL PERSOANELOR ÎNSCRISE ÎN LISTELE ELECTORALE]]</f>
        <v>4.8531871345029245</v>
      </c>
      <c r="U801" s="41">
        <f>Data5[[#This Row],[TOTAL CHELTUIELI EURO]]/Data5[[#This Row],[NUMĂRUL PERSOANELOR ÎNSCRISE ÎN LISTELE ELECTORALE]]</f>
        <v>1.0027038975440434</v>
      </c>
      <c r="V801" s="41">
        <f>Data5[[#This Row],[TOTAL CHELTUIELI LEI]]/Data5[[#This Row],[NUMĂRUL PERSOANELOR CARE AU PARTICIPAT LA VOT]]</f>
        <v>8.2989500000000014</v>
      </c>
      <c r="W801" s="41">
        <f>Data5[[#This Row],[TOTAL CHELTUIELI EURO]]/Data5[[#This Row],[NUMĂRUL PERSOANELOR CARE AU PARTICIPAT LA VOT]]</f>
        <v>1.7146236648003144</v>
      </c>
      <c r="X801" s="43">
        <v>4.8400999999999996</v>
      </c>
      <c r="Y801" s="114" t="s">
        <v>2895</v>
      </c>
      <c r="Z801" s="44">
        <v>4</v>
      </c>
      <c r="AA801" s="115" t="s">
        <v>3107</v>
      </c>
      <c r="AB801" s="44">
        <v>1</v>
      </c>
      <c r="AC801" s="45"/>
    </row>
    <row r="802" spans="1:29" ht="12" customHeight="1" x14ac:dyDescent="0.2">
      <c r="A802" s="37">
        <v>801</v>
      </c>
      <c r="B802" s="38" t="s">
        <v>16</v>
      </c>
      <c r="C802" s="39" t="s">
        <v>1667</v>
      </c>
      <c r="D802" s="40">
        <v>44101</v>
      </c>
      <c r="E802" s="38">
        <v>1</v>
      </c>
      <c r="F802" s="38"/>
      <c r="G802" s="38" t="s">
        <v>2</v>
      </c>
      <c r="H802" s="38" t="s">
        <v>2</v>
      </c>
      <c r="I802" s="39">
        <v>4400</v>
      </c>
      <c r="J802" s="39">
        <v>5742</v>
      </c>
      <c r="K802" s="39">
        <v>0</v>
      </c>
      <c r="L802" s="41">
        <f>SUM(Data5[[#This Row],[CHELTUIELI DE PERSONAL LEI]:[CHELTUIELI DE CAPITAL (ACTIVE NEFINANCIARE ) LEI]])</f>
        <v>10142</v>
      </c>
      <c r="M802" s="41">
        <f>Data5[[#This Row],[TOTAL CHELTUIELI LEI]]/Data5[[#This Row],[CURS VALUTAR EURO BNR 22 07 2020]]</f>
        <v>2095.4112518336401</v>
      </c>
      <c r="N802" s="49">
        <v>2399</v>
      </c>
      <c r="O802" s="54"/>
      <c r="P802" s="54">
        <v>1419</v>
      </c>
      <c r="Q802" s="54"/>
      <c r="R802" s="54">
        <f>Data5[[#This Row],[PERSOANE ÎNSCRISE ÎN LISTELE ELECTORALE (TURUL 1)            ]]+Data5[[#This Row],[PERSOANE ÎNSCRISE ÎN LISTELE ELECTORALE (TURUL AL 2-LEA)]]</f>
        <v>2399</v>
      </c>
      <c r="S802" s="54">
        <f>Data5[[#This Row],[PERSOANE CARE AU PARTICIPAT LA VOT (TURUL 1)]]+Data5[[#This Row],[PERSOANE CARE AU PARTICIPAT LA VOT  (TURUL AL 2-LEA)]]</f>
        <v>1419</v>
      </c>
      <c r="T802" s="41">
        <f>Data5[[#This Row],[TOTAL CHELTUIELI LEI]]/Data5[[#This Row],[NUMĂRUL PERSOANELOR ÎNSCRISE ÎN LISTELE ELECTORALE]]</f>
        <v>4.2275948311796583</v>
      </c>
      <c r="U802" s="41">
        <f>Data5[[#This Row],[TOTAL CHELTUIELI EURO]]/Data5[[#This Row],[NUMĂRUL PERSOANELOR ÎNSCRISE ÎN LISTELE ELECTORALE]]</f>
        <v>0.87345195991398084</v>
      </c>
      <c r="V802" s="41">
        <f>Data5[[#This Row],[TOTAL CHELTUIELI LEI]]/Data5[[#This Row],[NUMĂRUL PERSOANELOR CARE AU PARTICIPAT LA VOT]]</f>
        <v>7.1472868217054266</v>
      </c>
      <c r="W802" s="41">
        <f>Data5[[#This Row],[TOTAL CHELTUIELI EURO]]/Data5[[#This Row],[NUMĂRUL PERSOANELOR CARE AU PARTICIPAT LA VOT]]</f>
        <v>1.4766816432936154</v>
      </c>
      <c r="X802" s="43">
        <v>4.8400999999999996</v>
      </c>
      <c r="Y802" s="114" t="s">
        <v>2895</v>
      </c>
      <c r="Z802" s="44">
        <v>4</v>
      </c>
      <c r="AA802" s="115" t="s">
        <v>3105</v>
      </c>
      <c r="AB802" s="44">
        <v>0</v>
      </c>
      <c r="AC802" s="45"/>
    </row>
    <row r="803" spans="1:29" ht="12" customHeight="1" x14ac:dyDescent="0.2">
      <c r="A803" s="37">
        <v>802</v>
      </c>
      <c r="B803" s="38" t="s">
        <v>16</v>
      </c>
      <c r="C803" s="39" t="s">
        <v>1668</v>
      </c>
      <c r="D803" s="40">
        <v>44101</v>
      </c>
      <c r="E803" s="38">
        <v>1</v>
      </c>
      <c r="F803" s="38"/>
      <c r="G803" s="38" t="s">
        <v>2</v>
      </c>
      <c r="H803" s="38" t="s">
        <v>2</v>
      </c>
      <c r="I803" s="39">
        <v>0</v>
      </c>
      <c r="J803" s="39">
        <v>6204.01</v>
      </c>
      <c r="K803" s="39">
        <v>0</v>
      </c>
      <c r="L803" s="41">
        <f>SUM(Data5[[#This Row],[CHELTUIELI DE PERSONAL LEI]:[CHELTUIELI DE CAPITAL (ACTIVE NEFINANCIARE ) LEI]])</f>
        <v>6204.01</v>
      </c>
      <c r="M803" s="41">
        <f>Data5[[#This Row],[TOTAL CHELTUIELI LEI]]/Data5[[#This Row],[CURS VALUTAR EURO BNR 22 07 2020]]</f>
        <v>1281.7937645916409</v>
      </c>
      <c r="N803" s="49">
        <v>2515</v>
      </c>
      <c r="O803" s="54"/>
      <c r="P803" s="54">
        <v>1227</v>
      </c>
      <c r="Q803" s="54"/>
      <c r="R803" s="54">
        <f>Data5[[#This Row],[PERSOANE ÎNSCRISE ÎN LISTELE ELECTORALE (TURUL 1)            ]]+Data5[[#This Row],[PERSOANE ÎNSCRISE ÎN LISTELE ELECTORALE (TURUL AL 2-LEA)]]</f>
        <v>2515</v>
      </c>
      <c r="S803" s="54">
        <f>Data5[[#This Row],[PERSOANE CARE AU PARTICIPAT LA VOT (TURUL 1)]]+Data5[[#This Row],[PERSOANE CARE AU PARTICIPAT LA VOT  (TURUL AL 2-LEA)]]</f>
        <v>1227</v>
      </c>
      <c r="T803" s="41">
        <f>Data5[[#This Row],[TOTAL CHELTUIELI LEI]]/Data5[[#This Row],[NUMĂRUL PERSOANELOR ÎNSCRISE ÎN LISTELE ELECTORALE]]</f>
        <v>2.4668031809145132</v>
      </c>
      <c r="U803" s="41">
        <f>Data5[[#This Row],[TOTAL CHELTUIELI EURO]]/Data5[[#This Row],[NUMĂRUL PERSOANELOR ÎNSCRISE ÎN LISTELE ELECTORALE]]</f>
        <v>0.50965954854538409</v>
      </c>
      <c r="V803" s="41">
        <f>Data5[[#This Row],[TOTAL CHELTUIELI LEI]]/Data5[[#This Row],[NUMĂRUL PERSOANELOR CARE AU PARTICIPAT LA VOT]]</f>
        <v>5.056242868785656</v>
      </c>
      <c r="W803" s="41">
        <f>Data5[[#This Row],[TOTAL CHELTUIELI EURO]]/Data5[[#This Row],[NUMĂRUL PERSOANELOR CARE AU PARTICIPAT LA VOT]]</f>
        <v>1.044656694858713</v>
      </c>
      <c r="X803" s="43">
        <v>4.8400999999999996</v>
      </c>
      <c r="Y803" s="114" t="s">
        <v>2891</v>
      </c>
      <c r="Z803" s="44">
        <v>2</v>
      </c>
      <c r="AA803" s="115" t="s">
        <v>3105</v>
      </c>
      <c r="AB803" s="44">
        <v>0</v>
      </c>
      <c r="AC803" s="45"/>
    </row>
    <row r="804" spans="1:29" ht="12" customHeight="1" x14ac:dyDescent="0.2">
      <c r="A804" s="37">
        <v>803</v>
      </c>
      <c r="B804" s="38" t="s">
        <v>16</v>
      </c>
      <c r="C804" s="39" t="s">
        <v>1669</v>
      </c>
      <c r="D804" s="40">
        <v>44101</v>
      </c>
      <c r="E804" s="38">
        <v>1</v>
      </c>
      <c r="F804" s="38"/>
      <c r="G804" s="38" t="s">
        <v>2</v>
      </c>
      <c r="H804" s="38" t="s">
        <v>2</v>
      </c>
      <c r="I804" s="39">
        <v>880</v>
      </c>
      <c r="J804" s="39">
        <v>1147</v>
      </c>
      <c r="K804" s="39">
        <v>0</v>
      </c>
      <c r="L804" s="41">
        <f>SUM(Data5[[#This Row],[CHELTUIELI DE PERSONAL LEI]:[CHELTUIELI DE CAPITAL (ACTIVE NEFINANCIARE ) LEI]])</f>
        <v>2027</v>
      </c>
      <c r="M804" s="41">
        <f>Data5[[#This Row],[TOTAL CHELTUIELI LEI]]/Data5[[#This Row],[CURS VALUTAR EURO BNR 22 07 2020]]</f>
        <v>418.79300014462513</v>
      </c>
      <c r="N804" s="49">
        <v>784</v>
      </c>
      <c r="O804" s="54"/>
      <c r="P804" s="54">
        <v>599</v>
      </c>
      <c r="Q804" s="54"/>
      <c r="R804" s="54">
        <f>Data5[[#This Row],[PERSOANE ÎNSCRISE ÎN LISTELE ELECTORALE (TURUL 1)            ]]+Data5[[#This Row],[PERSOANE ÎNSCRISE ÎN LISTELE ELECTORALE (TURUL AL 2-LEA)]]</f>
        <v>784</v>
      </c>
      <c r="S804" s="54">
        <f>Data5[[#This Row],[PERSOANE CARE AU PARTICIPAT LA VOT (TURUL 1)]]+Data5[[#This Row],[PERSOANE CARE AU PARTICIPAT LA VOT  (TURUL AL 2-LEA)]]</f>
        <v>599</v>
      </c>
      <c r="T804" s="41">
        <f>Data5[[#This Row],[TOTAL CHELTUIELI LEI]]/Data5[[#This Row],[NUMĂRUL PERSOANELOR ÎNSCRISE ÎN LISTELE ELECTORALE]]</f>
        <v>2.5854591836734695</v>
      </c>
      <c r="U804" s="41">
        <f>Data5[[#This Row],[TOTAL CHELTUIELI EURO]]/Data5[[#This Row],[NUMĂRUL PERSOANELOR ÎNSCRISE ÎN LISTELE ELECTORALE]]</f>
        <v>0.53417474508243001</v>
      </c>
      <c r="V804" s="41">
        <f>Data5[[#This Row],[TOTAL CHELTUIELI LEI]]/Data5[[#This Row],[NUMĂRUL PERSOANELOR CARE AU PARTICIPAT LA VOT]]</f>
        <v>3.3839732888146909</v>
      </c>
      <c r="W804" s="41">
        <f>Data5[[#This Row],[TOTAL CHELTUIELI EURO]]/Data5[[#This Row],[NUMĂRUL PERSOANELOR CARE AU PARTICIPAT LA VOT]]</f>
        <v>0.69915358955697016</v>
      </c>
      <c r="X804" s="43">
        <v>4.8400999999999996</v>
      </c>
      <c r="Y804" s="114" t="s">
        <v>2891</v>
      </c>
      <c r="Z804" s="44">
        <v>2</v>
      </c>
      <c r="AA804" s="115" t="s">
        <v>3105</v>
      </c>
      <c r="AB804" s="44">
        <v>0</v>
      </c>
      <c r="AC804" s="45"/>
    </row>
    <row r="805" spans="1:29" ht="12" customHeight="1" x14ac:dyDescent="0.2">
      <c r="A805" s="37">
        <v>804</v>
      </c>
      <c r="B805" s="38" t="s">
        <v>16</v>
      </c>
      <c r="C805" s="39" t="s">
        <v>1670</v>
      </c>
      <c r="D805" s="40">
        <v>44101</v>
      </c>
      <c r="E805" s="38">
        <v>1</v>
      </c>
      <c r="F805" s="38"/>
      <c r="G805" s="38" t="s">
        <v>2</v>
      </c>
      <c r="H805" s="38" t="s">
        <v>2</v>
      </c>
      <c r="I805" s="39">
        <v>3505</v>
      </c>
      <c r="J805" s="39">
        <v>2868</v>
      </c>
      <c r="K805" s="39">
        <v>0</v>
      </c>
      <c r="L805" s="41">
        <f>SUM(Data5[[#This Row],[CHELTUIELI DE PERSONAL LEI]:[CHELTUIELI DE CAPITAL (ACTIVE NEFINANCIARE ) LEI]])</f>
        <v>6373</v>
      </c>
      <c r="M805" s="41">
        <f>Data5[[#This Row],[TOTAL CHELTUIELI LEI]]/Data5[[#This Row],[CURS VALUTAR EURO BNR 22 07 2020]]</f>
        <v>1316.7083324724697</v>
      </c>
      <c r="N805" s="49">
        <v>1352</v>
      </c>
      <c r="O805" s="54"/>
      <c r="P805" s="54">
        <v>978</v>
      </c>
      <c r="Q805" s="54"/>
      <c r="R805" s="54">
        <f>Data5[[#This Row],[PERSOANE ÎNSCRISE ÎN LISTELE ELECTORALE (TURUL 1)            ]]+Data5[[#This Row],[PERSOANE ÎNSCRISE ÎN LISTELE ELECTORALE (TURUL AL 2-LEA)]]</f>
        <v>1352</v>
      </c>
      <c r="S805" s="54">
        <f>Data5[[#This Row],[PERSOANE CARE AU PARTICIPAT LA VOT (TURUL 1)]]+Data5[[#This Row],[PERSOANE CARE AU PARTICIPAT LA VOT  (TURUL AL 2-LEA)]]</f>
        <v>978</v>
      </c>
      <c r="T805" s="41">
        <f>Data5[[#This Row],[TOTAL CHELTUIELI LEI]]/Data5[[#This Row],[NUMĂRUL PERSOANELOR ÎNSCRISE ÎN LISTELE ELECTORALE]]</f>
        <v>4.7137573964497044</v>
      </c>
      <c r="U805" s="41">
        <f>Data5[[#This Row],[TOTAL CHELTUIELI EURO]]/Data5[[#This Row],[NUMĂRUL PERSOANELOR ÎNSCRISE ÎN LISTELE ELECTORALE]]</f>
        <v>0.973896695615732</v>
      </c>
      <c r="V805" s="41">
        <f>Data5[[#This Row],[TOTAL CHELTUIELI LEI]]/Data5[[#This Row],[NUMĂRUL PERSOANELOR CARE AU PARTICIPAT LA VOT]]</f>
        <v>6.5163599182004086</v>
      </c>
      <c r="W805" s="41">
        <f>Data5[[#This Row],[TOTAL CHELTUIELI EURO]]/Data5[[#This Row],[NUMĂRUL PERSOANELOR CARE AU PARTICIPAT LA VOT]]</f>
        <v>1.3463275383154087</v>
      </c>
      <c r="X805" s="43">
        <v>4.8400999999999996</v>
      </c>
      <c r="Y805" s="114" t="s">
        <v>2895</v>
      </c>
      <c r="Z805" s="44">
        <v>4</v>
      </c>
      <c r="AA805" s="115" t="s">
        <v>3105</v>
      </c>
      <c r="AB805" s="44">
        <v>0</v>
      </c>
      <c r="AC805" s="45"/>
    </row>
    <row r="806" spans="1:29" ht="12" customHeight="1" x14ac:dyDescent="0.2">
      <c r="A806" s="37">
        <v>805</v>
      </c>
      <c r="B806" s="38" t="s">
        <v>16</v>
      </c>
      <c r="C806" s="39" t="s">
        <v>1671</v>
      </c>
      <c r="D806" s="40">
        <v>44101</v>
      </c>
      <c r="E806" s="38">
        <v>1</v>
      </c>
      <c r="F806" s="38"/>
      <c r="G806" s="38" t="s">
        <v>2</v>
      </c>
      <c r="H806" s="38" t="s">
        <v>2</v>
      </c>
      <c r="I806" s="39">
        <v>1200</v>
      </c>
      <c r="J806" s="39">
        <v>8000</v>
      </c>
      <c r="K806" s="39">
        <v>0</v>
      </c>
      <c r="L806" s="41">
        <f>SUM(Data5[[#This Row],[CHELTUIELI DE PERSONAL LEI]:[CHELTUIELI DE CAPITAL (ACTIVE NEFINANCIARE ) LEI]])</f>
        <v>9200</v>
      </c>
      <c r="M806" s="41">
        <f>Data5[[#This Row],[TOTAL CHELTUIELI LEI]]/Data5[[#This Row],[CURS VALUTAR EURO BNR 22 07 2020]]</f>
        <v>1900.787173818723</v>
      </c>
      <c r="N806" s="49">
        <v>859</v>
      </c>
      <c r="O806" s="54"/>
      <c r="P806" s="54">
        <v>614</v>
      </c>
      <c r="Q806" s="54"/>
      <c r="R806" s="54">
        <f>Data5[[#This Row],[PERSOANE ÎNSCRISE ÎN LISTELE ELECTORALE (TURUL 1)            ]]+Data5[[#This Row],[PERSOANE ÎNSCRISE ÎN LISTELE ELECTORALE (TURUL AL 2-LEA)]]</f>
        <v>859</v>
      </c>
      <c r="S806" s="54">
        <f>Data5[[#This Row],[PERSOANE CARE AU PARTICIPAT LA VOT (TURUL 1)]]+Data5[[#This Row],[PERSOANE CARE AU PARTICIPAT LA VOT  (TURUL AL 2-LEA)]]</f>
        <v>614</v>
      </c>
      <c r="T806" s="41">
        <f>Data5[[#This Row],[TOTAL CHELTUIELI LEI]]/Data5[[#This Row],[NUMĂRUL PERSOANELOR ÎNSCRISE ÎN LISTELE ELECTORALE]]</f>
        <v>10.710128055878929</v>
      </c>
      <c r="U806" s="41">
        <f>Data5[[#This Row],[TOTAL CHELTUIELI EURO]]/Data5[[#This Row],[NUMĂRUL PERSOANELOR ÎNSCRISE ÎN LISTELE ELECTORALE]]</f>
        <v>2.2127906563663831</v>
      </c>
      <c r="V806" s="41">
        <f>Data5[[#This Row],[TOTAL CHELTUIELI LEI]]/Data5[[#This Row],[NUMĂRUL PERSOANELOR CARE AU PARTICIPAT LA VOT]]</f>
        <v>14.983713355048859</v>
      </c>
      <c r="W806" s="41">
        <f>Data5[[#This Row],[TOTAL CHELTUIELI EURO]]/Data5[[#This Row],[NUMĂRUL PERSOANELOR CARE AU PARTICIPAT LA VOT]]</f>
        <v>3.0957445827666499</v>
      </c>
      <c r="X806" s="43">
        <v>4.8400999999999996</v>
      </c>
      <c r="Y806" s="114" t="s">
        <v>2898</v>
      </c>
      <c r="Z806" s="44">
        <v>10</v>
      </c>
      <c r="AA806" s="115" t="s">
        <v>3108</v>
      </c>
      <c r="AB806" s="44">
        <v>2</v>
      </c>
      <c r="AC806" s="45"/>
    </row>
    <row r="807" spans="1:29" ht="12" customHeight="1" x14ac:dyDescent="0.2">
      <c r="A807" s="37">
        <v>806</v>
      </c>
      <c r="B807" s="38" t="s">
        <v>16</v>
      </c>
      <c r="C807" s="39" t="s">
        <v>1672</v>
      </c>
      <c r="D807" s="40">
        <v>44101</v>
      </c>
      <c r="E807" s="38">
        <v>1</v>
      </c>
      <c r="F807" s="38"/>
      <c r="G807" s="38" t="s">
        <v>2</v>
      </c>
      <c r="H807" s="38" t="s">
        <v>2</v>
      </c>
      <c r="I807" s="39">
        <v>200</v>
      </c>
      <c r="J807" s="39">
        <v>8564</v>
      </c>
      <c r="K807" s="39">
        <v>0</v>
      </c>
      <c r="L807" s="41">
        <f>SUM(Data5[[#This Row],[CHELTUIELI DE PERSONAL LEI]:[CHELTUIELI DE CAPITAL (ACTIVE NEFINANCIARE ) LEI]])</f>
        <v>8764</v>
      </c>
      <c r="M807" s="41">
        <f>Data5[[#This Row],[TOTAL CHELTUIELI LEI]]/Data5[[#This Row],[CURS VALUTAR EURO BNR 22 07 2020]]</f>
        <v>1810.7063903638357</v>
      </c>
      <c r="N807" s="49">
        <v>493</v>
      </c>
      <c r="O807" s="54"/>
      <c r="P807" s="54">
        <v>343</v>
      </c>
      <c r="Q807" s="54"/>
      <c r="R807" s="54">
        <f>Data5[[#This Row],[PERSOANE ÎNSCRISE ÎN LISTELE ELECTORALE (TURUL 1)            ]]+Data5[[#This Row],[PERSOANE ÎNSCRISE ÎN LISTELE ELECTORALE (TURUL AL 2-LEA)]]</f>
        <v>493</v>
      </c>
      <c r="S807" s="54">
        <f>Data5[[#This Row],[PERSOANE CARE AU PARTICIPAT LA VOT (TURUL 1)]]+Data5[[#This Row],[PERSOANE CARE AU PARTICIPAT LA VOT  (TURUL AL 2-LEA)]]</f>
        <v>343</v>
      </c>
      <c r="T807" s="41">
        <f>Data5[[#This Row],[TOTAL CHELTUIELI LEI]]/Data5[[#This Row],[NUMĂRUL PERSOANELOR ÎNSCRISE ÎN LISTELE ELECTORALE]]</f>
        <v>17.776876267748477</v>
      </c>
      <c r="U807" s="41">
        <f>Data5[[#This Row],[TOTAL CHELTUIELI EURO]]/Data5[[#This Row],[NUMĂRUL PERSOANELOR ÎNSCRISE ÎN LISTELE ELECTORALE]]</f>
        <v>3.6728324348150827</v>
      </c>
      <c r="V807" s="41">
        <f>Data5[[#This Row],[TOTAL CHELTUIELI LEI]]/Data5[[#This Row],[NUMĂRUL PERSOANELOR CARE AU PARTICIPAT LA VOT]]</f>
        <v>25.551020408163264</v>
      </c>
      <c r="W807" s="41">
        <f>Data5[[#This Row],[TOTAL CHELTUIELI EURO]]/Data5[[#This Row],[NUMĂRUL PERSOANELOR CARE AU PARTICIPAT LA VOT]]</f>
        <v>5.2790273771540397</v>
      </c>
      <c r="X807" s="43">
        <v>4.8400999999999996</v>
      </c>
      <c r="Y807" s="114" t="s">
        <v>2907</v>
      </c>
      <c r="Z807" s="44">
        <v>17</v>
      </c>
      <c r="AA807" s="115" t="s">
        <v>3106</v>
      </c>
      <c r="AB807" s="44">
        <v>3</v>
      </c>
      <c r="AC807" s="45"/>
    </row>
    <row r="808" spans="1:29" ht="12" customHeight="1" x14ac:dyDescent="0.2">
      <c r="A808" s="37">
        <v>807</v>
      </c>
      <c r="B808" s="38" t="s">
        <v>16</v>
      </c>
      <c r="C808" s="39" t="s">
        <v>1673</v>
      </c>
      <c r="D808" s="40">
        <v>44101</v>
      </c>
      <c r="E808" s="38">
        <v>1</v>
      </c>
      <c r="F808" s="38"/>
      <c r="G808" s="38" t="s">
        <v>2</v>
      </c>
      <c r="H808" s="38" t="s">
        <v>2</v>
      </c>
      <c r="I808" s="39">
        <v>2160</v>
      </c>
      <c r="J808" s="39">
        <v>3113.64</v>
      </c>
      <c r="K808" s="39">
        <v>0</v>
      </c>
      <c r="L808" s="41">
        <f>SUM(Data5[[#This Row],[CHELTUIELI DE PERSONAL LEI]:[CHELTUIELI DE CAPITAL (ACTIVE NEFINANCIARE ) LEI]])</f>
        <v>5273.6399999999994</v>
      </c>
      <c r="M808" s="41">
        <f>Data5[[#This Row],[TOTAL CHELTUIELI LEI]]/Data5[[#This Row],[CURS VALUTAR EURO BNR 22 07 2020]]</f>
        <v>1089.5725294931922</v>
      </c>
      <c r="N808" s="49">
        <v>2342</v>
      </c>
      <c r="O808" s="54"/>
      <c r="P808" s="54">
        <v>1609</v>
      </c>
      <c r="Q808" s="54"/>
      <c r="R808" s="54">
        <f>Data5[[#This Row],[PERSOANE ÎNSCRISE ÎN LISTELE ELECTORALE (TURUL 1)            ]]+Data5[[#This Row],[PERSOANE ÎNSCRISE ÎN LISTELE ELECTORALE (TURUL AL 2-LEA)]]</f>
        <v>2342</v>
      </c>
      <c r="S808" s="54">
        <f>Data5[[#This Row],[PERSOANE CARE AU PARTICIPAT LA VOT (TURUL 1)]]+Data5[[#This Row],[PERSOANE CARE AU PARTICIPAT LA VOT  (TURUL AL 2-LEA)]]</f>
        <v>1609</v>
      </c>
      <c r="T808" s="41">
        <f>Data5[[#This Row],[TOTAL CHELTUIELI LEI]]/Data5[[#This Row],[NUMĂRUL PERSOANELOR ÎNSCRISE ÎN LISTELE ELECTORALE]]</f>
        <v>2.2517677198975234</v>
      </c>
      <c r="U808" s="41">
        <f>Data5[[#This Row],[TOTAL CHELTUIELI EURO]]/Data5[[#This Row],[NUMĂRUL PERSOANELOR ÎNSCRISE ÎN LISTELE ELECTORALE]]</f>
        <v>0.46523165221741769</v>
      </c>
      <c r="V808" s="41">
        <f>Data5[[#This Row],[TOTAL CHELTUIELI LEI]]/Data5[[#This Row],[NUMĂRUL PERSOANELOR CARE AU PARTICIPAT LA VOT]]</f>
        <v>3.2775885643256677</v>
      </c>
      <c r="W808" s="41">
        <f>Data5[[#This Row],[TOTAL CHELTUIELI EURO]]/Data5[[#This Row],[NUMĂRUL PERSOANELOR CARE AU PARTICIPAT LA VOT]]</f>
        <v>0.67717372870925552</v>
      </c>
      <c r="X808" s="43">
        <v>4.8400999999999996</v>
      </c>
      <c r="Y808" s="114" t="s">
        <v>2891</v>
      </c>
      <c r="Z808" s="44">
        <v>2</v>
      </c>
      <c r="AA808" s="115" t="s">
        <v>3105</v>
      </c>
      <c r="AB808" s="44">
        <v>0</v>
      </c>
      <c r="AC808" s="45"/>
    </row>
    <row r="809" spans="1:29" ht="12" customHeight="1" x14ac:dyDescent="0.2">
      <c r="A809" s="37">
        <v>808</v>
      </c>
      <c r="B809" s="38" t="s">
        <v>16</v>
      </c>
      <c r="C809" s="39" t="s">
        <v>1674</v>
      </c>
      <c r="D809" s="40">
        <v>44101</v>
      </c>
      <c r="E809" s="38">
        <v>1</v>
      </c>
      <c r="F809" s="38"/>
      <c r="G809" s="38" t="s">
        <v>2</v>
      </c>
      <c r="H809" s="38" t="s">
        <v>2</v>
      </c>
      <c r="I809" s="39">
        <v>2880</v>
      </c>
      <c r="J809" s="39">
        <v>5146.3500000000004</v>
      </c>
      <c r="K809" s="39">
        <v>0</v>
      </c>
      <c r="L809" s="41">
        <f>SUM(Data5[[#This Row],[CHELTUIELI DE PERSONAL LEI]:[CHELTUIELI DE CAPITAL (ACTIVE NEFINANCIARE ) LEI]])</f>
        <v>8026.35</v>
      </c>
      <c r="M809" s="41">
        <f>Data5[[#This Row],[TOTAL CHELTUIELI LEI]]/Data5[[#This Row],[CURS VALUTAR EURO BNR 22 07 2020]]</f>
        <v>1658.3025144108594</v>
      </c>
      <c r="N809" s="49">
        <v>930</v>
      </c>
      <c r="O809" s="54"/>
      <c r="P809" s="54">
        <v>746</v>
      </c>
      <c r="Q809" s="54"/>
      <c r="R809" s="54">
        <f>Data5[[#This Row],[PERSOANE ÎNSCRISE ÎN LISTELE ELECTORALE (TURUL 1)            ]]+Data5[[#This Row],[PERSOANE ÎNSCRISE ÎN LISTELE ELECTORALE (TURUL AL 2-LEA)]]</f>
        <v>930</v>
      </c>
      <c r="S809" s="54">
        <f>Data5[[#This Row],[PERSOANE CARE AU PARTICIPAT LA VOT (TURUL 1)]]+Data5[[#This Row],[PERSOANE CARE AU PARTICIPAT LA VOT  (TURUL AL 2-LEA)]]</f>
        <v>746</v>
      </c>
      <c r="T809" s="41">
        <f>Data5[[#This Row],[TOTAL CHELTUIELI LEI]]/Data5[[#This Row],[NUMĂRUL PERSOANELOR ÎNSCRISE ÎN LISTELE ELECTORALE]]</f>
        <v>8.6304838709677423</v>
      </c>
      <c r="U809" s="41">
        <f>Data5[[#This Row],[TOTAL CHELTUIELI EURO]]/Data5[[#This Row],[NUMĂRUL PERSOANELOR ÎNSCRISE ÎN LISTELE ELECTORALE]]</f>
        <v>1.7831209832374832</v>
      </c>
      <c r="V809" s="41">
        <f>Data5[[#This Row],[TOTAL CHELTUIELI LEI]]/Data5[[#This Row],[NUMĂRUL PERSOANELOR CARE AU PARTICIPAT LA VOT]]</f>
        <v>10.759182305630027</v>
      </c>
      <c r="W809" s="41">
        <f>Data5[[#This Row],[TOTAL CHELTUIELI EURO]]/Data5[[#This Row],[NUMĂRUL PERSOANELOR CARE AU PARTICIPAT LA VOT]]</f>
        <v>2.2229256225346643</v>
      </c>
      <c r="X809" s="43">
        <v>4.8400999999999996</v>
      </c>
      <c r="Y809" s="114" t="s">
        <v>2896</v>
      </c>
      <c r="Z809" s="44">
        <v>8</v>
      </c>
      <c r="AA809" s="115" t="s">
        <v>3107</v>
      </c>
      <c r="AB809" s="44">
        <v>1</v>
      </c>
      <c r="AC809" s="45"/>
    </row>
    <row r="810" spans="1:29" ht="12" customHeight="1" x14ac:dyDescent="0.2">
      <c r="A810" s="37">
        <v>809</v>
      </c>
      <c r="B810" s="38" t="s">
        <v>16</v>
      </c>
      <c r="C810" s="39" t="s">
        <v>1675</v>
      </c>
      <c r="D810" s="40">
        <v>44101</v>
      </c>
      <c r="E810" s="38">
        <v>1</v>
      </c>
      <c r="F810" s="38"/>
      <c r="G810" s="38" t="s">
        <v>2</v>
      </c>
      <c r="H810" s="38" t="s">
        <v>2</v>
      </c>
      <c r="I810" s="39">
        <v>0</v>
      </c>
      <c r="J810" s="39">
        <v>5000</v>
      </c>
      <c r="K810" s="39">
        <v>0</v>
      </c>
      <c r="L810" s="41">
        <f>SUM(Data5[[#This Row],[CHELTUIELI DE PERSONAL LEI]:[CHELTUIELI DE CAPITAL (ACTIVE NEFINANCIARE ) LEI]])</f>
        <v>5000</v>
      </c>
      <c r="M810" s="41">
        <f>Data5[[#This Row],[TOTAL CHELTUIELI LEI]]/Data5[[#This Row],[CURS VALUTAR EURO BNR 22 07 2020]]</f>
        <v>1033.0365075101754</v>
      </c>
      <c r="N810" s="49">
        <v>1455</v>
      </c>
      <c r="O810" s="54"/>
      <c r="P810" s="54">
        <v>1072</v>
      </c>
      <c r="Q810" s="54"/>
      <c r="R810" s="54">
        <f>Data5[[#This Row],[PERSOANE ÎNSCRISE ÎN LISTELE ELECTORALE (TURUL 1)            ]]+Data5[[#This Row],[PERSOANE ÎNSCRISE ÎN LISTELE ELECTORALE (TURUL AL 2-LEA)]]</f>
        <v>1455</v>
      </c>
      <c r="S810" s="54">
        <f>Data5[[#This Row],[PERSOANE CARE AU PARTICIPAT LA VOT (TURUL 1)]]+Data5[[#This Row],[PERSOANE CARE AU PARTICIPAT LA VOT  (TURUL AL 2-LEA)]]</f>
        <v>1072</v>
      </c>
      <c r="T810" s="41">
        <f>Data5[[#This Row],[TOTAL CHELTUIELI LEI]]/Data5[[#This Row],[NUMĂRUL PERSOANELOR ÎNSCRISE ÎN LISTELE ELECTORALE]]</f>
        <v>3.4364261168384878</v>
      </c>
      <c r="U810" s="41">
        <f>Data5[[#This Row],[TOTAL CHELTUIELI EURO]]/Data5[[#This Row],[NUMĂRUL PERSOANELOR ÎNSCRISE ÎN LISTELE ELECTORALE]]</f>
        <v>0.70999072681111708</v>
      </c>
      <c r="V810" s="41">
        <f>Data5[[#This Row],[TOTAL CHELTUIELI LEI]]/Data5[[#This Row],[NUMĂRUL PERSOANELOR CARE AU PARTICIPAT LA VOT]]</f>
        <v>4.6641791044776122</v>
      </c>
      <c r="W810" s="41">
        <f>Data5[[#This Row],[TOTAL CHELTUIELI EURO]]/Data5[[#This Row],[NUMĂRUL PERSOANELOR CARE AU PARTICIPAT LA VOT]]</f>
        <v>0.96365345849829798</v>
      </c>
      <c r="X810" s="43">
        <v>4.8400999999999996</v>
      </c>
      <c r="Y810" s="114" t="s">
        <v>2884</v>
      </c>
      <c r="Z810" s="44">
        <v>3</v>
      </c>
      <c r="AA810" s="115" t="s">
        <v>3105</v>
      </c>
      <c r="AB810" s="44">
        <v>0</v>
      </c>
      <c r="AC810" s="45"/>
    </row>
    <row r="811" spans="1:29" ht="12" customHeight="1" x14ac:dyDescent="0.2">
      <c r="A811" s="37">
        <v>810</v>
      </c>
      <c r="B811" s="38" t="s">
        <v>16</v>
      </c>
      <c r="C811" s="39" t="s">
        <v>1676</v>
      </c>
      <c r="D811" s="40">
        <v>44101</v>
      </c>
      <c r="E811" s="38">
        <v>1</v>
      </c>
      <c r="F811" s="38"/>
      <c r="G811" s="38" t="s">
        <v>2</v>
      </c>
      <c r="H811" s="38" t="s">
        <v>2</v>
      </c>
      <c r="I811" s="39">
        <v>4028</v>
      </c>
      <c r="J811" s="39">
        <v>10867.49</v>
      </c>
      <c r="K811" s="39">
        <v>0</v>
      </c>
      <c r="L811" s="41">
        <f>SUM(Data5[[#This Row],[CHELTUIELI DE PERSONAL LEI]:[CHELTUIELI DE CAPITAL (ACTIVE NEFINANCIARE ) LEI]])</f>
        <v>14895.49</v>
      </c>
      <c r="M811" s="41">
        <f>Data5[[#This Row],[TOTAL CHELTUIELI LEI]]/Data5[[#This Row],[CURS VALUTAR EURO BNR 22 07 2020]]</f>
        <v>3077.5169934505489</v>
      </c>
      <c r="N811" s="49">
        <v>2333</v>
      </c>
      <c r="O811" s="54"/>
      <c r="P811" s="54">
        <v>1687</v>
      </c>
      <c r="Q811" s="54"/>
      <c r="R811" s="54">
        <f>Data5[[#This Row],[PERSOANE ÎNSCRISE ÎN LISTELE ELECTORALE (TURUL 1)            ]]+Data5[[#This Row],[PERSOANE ÎNSCRISE ÎN LISTELE ELECTORALE (TURUL AL 2-LEA)]]</f>
        <v>2333</v>
      </c>
      <c r="S811" s="54">
        <f>Data5[[#This Row],[PERSOANE CARE AU PARTICIPAT LA VOT (TURUL 1)]]+Data5[[#This Row],[PERSOANE CARE AU PARTICIPAT LA VOT  (TURUL AL 2-LEA)]]</f>
        <v>1687</v>
      </c>
      <c r="T811" s="41">
        <f>Data5[[#This Row],[TOTAL CHELTUIELI LEI]]/Data5[[#This Row],[NUMĂRUL PERSOANELOR ÎNSCRISE ÎN LISTELE ELECTORALE]]</f>
        <v>6.3846935276468066</v>
      </c>
      <c r="U811" s="41">
        <f>Data5[[#This Row],[TOTAL CHELTUIELI EURO]]/Data5[[#This Row],[NUMĂRUL PERSOANELOR ÎNSCRISE ÎN LISTELE ELECTORALE]]</f>
        <v>1.3191243006646158</v>
      </c>
      <c r="V811" s="41">
        <f>Data5[[#This Row],[TOTAL CHELTUIELI LEI]]/Data5[[#This Row],[NUMĂRUL PERSOANELOR CARE AU PARTICIPAT LA VOT]]</f>
        <v>8.8295732068761108</v>
      </c>
      <c r="W811" s="41">
        <f>Data5[[#This Row],[TOTAL CHELTUIELI EURO]]/Data5[[#This Row],[NUMĂRUL PERSOANELOR CARE AU PARTICIPAT LA VOT]]</f>
        <v>1.8242542936873438</v>
      </c>
      <c r="X811" s="43">
        <v>4.8400999999999996</v>
      </c>
      <c r="Y811" s="114" t="s">
        <v>2889</v>
      </c>
      <c r="Z811" s="44">
        <v>6</v>
      </c>
      <c r="AA811" s="115" t="s">
        <v>3107</v>
      </c>
      <c r="AB811" s="44">
        <v>1</v>
      </c>
      <c r="AC811" s="45"/>
    </row>
    <row r="812" spans="1:29" ht="12" customHeight="1" x14ac:dyDescent="0.2">
      <c r="A812" s="37">
        <v>811</v>
      </c>
      <c r="B812" s="38" t="s">
        <v>16</v>
      </c>
      <c r="C812" s="39" t="s">
        <v>1677</v>
      </c>
      <c r="D812" s="40">
        <v>44101</v>
      </c>
      <c r="E812" s="38">
        <v>1</v>
      </c>
      <c r="F812" s="38"/>
      <c r="G812" s="38" t="s">
        <v>2</v>
      </c>
      <c r="H812" s="38" t="s">
        <v>2</v>
      </c>
      <c r="I812" s="39">
        <v>0</v>
      </c>
      <c r="J812" s="39">
        <v>0</v>
      </c>
      <c r="K812" s="39">
        <v>0</v>
      </c>
      <c r="L812" s="41">
        <f>SUM(Data5[[#This Row],[CHELTUIELI DE PERSONAL LEI]:[CHELTUIELI DE CAPITAL (ACTIVE NEFINANCIARE ) LEI]])</f>
        <v>0</v>
      </c>
      <c r="M812" s="41">
        <f>Data5[[#This Row],[TOTAL CHELTUIELI LEI]]/Data5[[#This Row],[CURS VALUTAR EURO BNR 22 07 2020]]</f>
        <v>0</v>
      </c>
      <c r="N812" s="49">
        <v>1615</v>
      </c>
      <c r="O812" s="54"/>
      <c r="P812" s="54">
        <v>1123</v>
      </c>
      <c r="Q812" s="54"/>
      <c r="R812" s="54">
        <f>Data5[[#This Row],[PERSOANE ÎNSCRISE ÎN LISTELE ELECTORALE (TURUL 1)            ]]+Data5[[#This Row],[PERSOANE ÎNSCRISE ÎN LISTELE ELECTORALE (TURUL AL 2-LEA)]]</f>
        <v>1615</v>
      </c>
      <c r="S812" s="54">
        <f>Data5[[#This Row],[PERSOANE CARE AU PARTICIPAT LA VOT (TURUL 1)]]+Data5[[#This Row],[PERSOANE CARE AU PARTICIPAT LA VOT  (TURUL AL 2-LEA)]]</f>
        <v>1123</v>
      </c>
      <c r="T812" s="41">
        <f>Data5[[#This Row],[TOTAL CHELTUIELI LEI]]/Data5[[#This Row],[NUMĂRUL PERSOANELOR ÎNSCRISE ÎN LISTELE ELECTORALE]]</f>
        <v>0</v>
      </c>
      <c r="U812" s="41">
        <f>Data5[[#This Row],[TOTAL CHELTUIELI EURO]]/Data5[[#This Row],[NUMĂRUL PERSOANELOR ÎNSCRISE ÎN LISTELE ELECTORALE]]</f>
        <v>0</v>
      </c>
      <c r="V812" s="41">
        <f>Data5[[#This Row],[TOTAL CHELTUIELI LEI]]/Data5[[#This Row],[NUMĂRUL PERSOANELOR CARE AU PARTICIPAT LA VOT]]</f>
        <v>0</v>
      </c>
      <c r="W812" s="41">
        <f>Data5[[#This Row],[TOTAL CHELTUIELI EURO]]/Data5[[#This Row],[NUMĂRUL PERSOANELOR CARE AU PARTICIPAT LA VOT]]</f>
        <v>0</v>
      </c>
      <c r="X812" s="43">
        <v>4.8400999999999996</v>
      </c>
      <c r="Y812" s="114" t="s">
        <v>2890</v>
      </c>
      <c r="Z812" s="44">
        <v>0</v>
      </c>
      <c r="AA812" s="115" t="s">
        <v>3105</v>
      </c>
      <c r="AB812" s="44">
        <v>0</v>
      </c>
      <c r="AC812" s="45"/>
    </row>
    <row r="813" spans="1:29" ht="12" customHeight="1" x14ac:dyDescent="0.2">
      <c r="A813" s="37">
        <v>812</v>
      </c>
      <c r="B813" s="38" t="s">
        <v>16</v>
      </c>
      <c r="C813" s="39" t="s">
        <v>1678</v>
      </c>
      <c r="D813" s="40">
        <v>44101</v>
      </c>
      <c r="E813" s="38">
        <v>1</v>
      </c>
      <c r="F813" s="38"/>
      <c r="G813" s="38" t="s">
        <v>2</v>
      </c>
      <c r="H813" s="38" t="s">
        <v>2</v>
      </c>
      <c r="I813" s="39">
        <v>0</v>
      </c>
      <c r="J813" s="39">
        <v>0</v>
      </c>
      <c r="K813" s="39">
        <v>0</v>
      </c>
      <c r="L813" s="41">
        <f>SUM(Data5[[#This Row],[CHELTUIELI DE PERSONAL LEI]:[CHELTUIELI DE CAPITAL (ACTIVE NEFINANCIARE ) LEI]])</f>
        <v>0</v>
      </c>
      <c r="M813" s="41">
        <f>Data5[[#This Row],[TOTAL CHELTUIELI LEI]]/Data5[[#This Row],[CURS VALUTAR EURO BNR 22 07 2020]]</f>
        <v>0</v>
      </c>
      <c r="N813" s="49">
        <v>1339</v>
      </c>
      <c r="O813" s="54"/>
      <c r="P813" s="54">
        <v>1071</v>
      </c>
      <c r="Q813" s="54"/>
      <c r="R813" s="54">
        <f>Data5[[#This Row],[PERSOANE ÎNSCRISE ÎN LISTELE ELECTORALE (TURUL 1)            ]]+Data5[[#This Row],[PERSOANE ÎNSCRISE ÎN LISTELE ELECTORALE (TURUL AL 2-LEA)]]</f>
        <v>1339</v>
      </c>
      <c r="S813" s="54">
        <f>Data5[[#This Row],[PERSOANE CARE AU PARTICIPAT LA VOT (TURUL 1)]]+Data5[[#This Row],[PERSOANE CARE AU PARTICIPAT LA VOT  (TURUL AL 2-LEA)]]</f>
        <v>1071</v>
      </c>
      <c r="T813" s="41">
        <f>Data5[[#This Row],[TOTAL CHELTUIELI LEI]]/Data5[[#This Row],[NUMĂRUL PERSOANELOR ÎNSCRISE ÎN LISTELE ELECTORALE]]</f>
        <v>0</v>
      </c>
      <c r="U813" s="41">
        <f>Data5[[#This Row],[TOTAL CHELTUIELI EURO]]/Data5[[#This Row],[NUMĂRUL PERSOANELOR ÎNSCRISE ÎN LISTELE ELECTORALE]]</f>
        <v>0</v>
      </c>
      <c r="V813" s="41">
        <f>Data5[[#This Row],[TOTAL CHELTUIELI LEI]]/Data5[[#This Row],[NUMĂRUL PERSOANELOR CARE AU PARTICIPAT LA VOT]]</f>
        <v>0</v>
      </c>
      <c r="W813" s="41">
        <f>Data5[[#This Row],[TOTAL CHELTUIELI EURO]]/Data5[[#This Row],[NUMĂRUL PERSOANELOR CARE AU PARTICIPAT LA VOT]]</f>
        <v>0</v>
      </c>
      <c r="X813" s="43">
        <v>4.8400999999999996</v>
      </c>
      <c r="Y813" s="114" t="s">
        <v>2890</v>
      </c>
      <c r="Z813" s="44">
        <v>0</v>
      </c>
      <c r="AA813" s="115" t="s">
        <v>3105</v>
      </c>
      <c r="AB813" s="44">
        <v>0</v>
      </c>
      <c r="AC813" s="45"/>
    </row>
    <row r="814" spans="1:29" ht="12" customHeight="1" x14ac:dyDescent="0.2">
      <c r="A814" s="37">
        <v>813</v>
      </c>
      <c r="B814" s="38" t="s">
        <v>16</v>
      </c>
      <c r="C814" s="39" t="s">
        <v>1679</v>
      </c>
      <c r="D814" s="40">
        <v>44101</v>
      </c>
      <c r="E814" s="38">
        <v>1</v>
      </c>
      <c r="F814" s="38"/>
      <c r="G814" s="38" t="s">
        <v>2</v>
      </c>
      <c r="H814" s="38" t="s">
        <v>2</v>
      </c>
      <c r="I814" s="39">
        <v>2000</v>
      </c>
      <c r="J814" s="39">
        <v>4229.24</v>
      </c>
      <c r="K814" s="39">
        <v>0</v>
      </c>
      <c r="L814" s="41">
        <f>SUM(Data5[[#This Row],[CHELTUIELI DE PERSONAL LEI]:[CHELTUIELI DE CAPITAL (ACTIVE NEFINANCIARE ) LEI]])</f>
        <v>6229.24</v>
      </c>
      <c r="M814" s="41">
        <f>Data5[[#This Row],[TOTAL CHELTUIELI LEI]]/Data5[[#This Row],[CURS VALUTAR EURO BNR 22 07 2020]]</f>
        <v>1287.006466808537</v>
      </c>
      <c r="N814" s="49">
        <v>1620</v>
      </c>
      <c r="O814" s="54"/>
      <c r="P814" s="54">
        <v>1005</v>
      </c>
      <c r="Q814" s="54"/>
      <c r="R814" s="54">
        <f>Data5[[#This Row],[PERSOANE ÎNSCRISE ÎN LISTELE ELECTORALE (TURUL 1)            ]]+Data5[[#This Row],[PERSOANE ÎNSCRISE ÎN LISTELE ELECTORALE (TURUL AL 2-LEA)]]</f>
        <v>1620</v>
      </c>
      <c r="S814" s="54">
        <f>Data5[[#This Row],[PERSOANE CARE AU PARTICIPAT LA VOT (TURUL 1)]]+Data5[[#This Row],[PERSOANE CARE AU PARTICIPAT LA VOT  (TURUL AL 2-LEA)]]</f>
        <v>1005</v>
      </c>
      <c r="T814" s="41">
        <f>Data5[[#This Row],[TOTAL CHELTUIELI LEI]]/Data5[[#This Row],[NUMĂRUL PERSOANELOR ÎNSCRISE ÎN LISTELE ELECTORALE]]</f>
        <v>3.8452098765432097</v>
      </c>
      <c r="U814" s="41">
        <f>Data5[[#This Row],[TOTAL CHELTUIELI EURO]]/Data5[[#This Row],[NUMĂRUL PERSOANELOR ÎNSCRISE ÎN LISTELE ELECTORALE]]</f>
        <v>0.79444843630156603</v>
      </c>
      <c r="V814" s="41">
        <f>Data5[[#This Row],[TOTAL CHELTUIELI LEI]]/Data5[[#This Row],[NUMĂRUL PERSOANELOR CARE AU PARTICIPAT LA VOT]]</f>
        <v>6.1982487562189057</v>
      </c>
      <c r="W814" s="41">
        <f>Data5[[#This Row],[TOTAL CHELTUIELI EURO]]/Data5[[#This Row],[NUMĂRUL PERSOANELOR CARE AU PARTICIPAT LA VOT]]</f>
        <v>1.2806034495607332</v>
      </c>
      <c r="X814" s="43">
        <v>4.8400999999999996</v>
      </c>
      <c r="Y814" s="114" t="s">
        <v>2884</v>
      </c>
      <c r="Z814" s="44">
        <v>3</v>
      </c>
      <c r="AA814" s="115" t="s">
        <v>3105</v>
      </c>
      <c r="AB814" s="44">
        <v>0</v>
      </c>
      <c r="AC814" s="45"/>
    </row>
    <row r="815" spans="1:29" ht="12" customHeight="1" x14ac:dyDescent="0.2">
      <c r="A815" s="37">
        <v>814</v>
      </c>
      <c r="B815" s="38" t="s">
        <v>16</v>
      </c>
      <c r="C815" s="39" t="s">
        <v>1680</v>
      </c>
      <c r="D815" s="40">
        <v>44101</v>
      </c>
      <c r="E815" s="38">
        <v>1</v>
      </c>
      <c r="F815" s="38"/>
      <c r="G815" s="38" t="s">
        <v>2</v>
      </c>
      <c r="H815" s="38" t="s">
        <v>2</v>
      </c>
      <c r="I815" s="39">
        <v>4500</v>
      </c>
      <c r="J815" s="39">
        <v>16828.099999999999</v>
      </c>
      <c r="K815" s="39">
        <v>0</v>
      </c>
      <c r="L815" s="41">
        <f>SUM(Data5[[#This Row],[CHELTUIELI DE PERSONAL LEI]:[CHELTUIELI DE CAPITAL (ACTIVE NEFINANCIARE ) LEI]])</f>
        <v>21328.1</v>
      </c>
      <c r="M815" s="41">
        <f>Data5[[#This Row],[TOTAL CHELTUIELI LEI]]/Data5[[#This Row],[CURS VALUTAR EURO BNR 22 07 2020]]</f>
        <v>4406.5411871655542</v>
      </c>
      <c r="N815" s="49">
        <v>1642</v>
      </c>
      <c r="O815" s="54"/>
      <c r="P815" s="54">
        <v>1389</v>
      </c>
      <c r="Q815" s="54"/>
      <c r="R815" s="54">
        <f>Data5[[#This Row],[PERSOANE ÎNSCRISE ÎN LISTELE ELECTORALE (TURUL 1)            ]]+Data5[[#This Row],[PERSOANE ÎNSCRISE ÎN LISTELE ELECTORALE (TURUL AL 2-LEA)]]</f>
        <v>1642</v>
      </c>
      <c r="S815" s="54">
        <f>Data5[[#This Row],[PERSOANE CARE AU PARTICIPAT LA VOT (TURUL 1)]]+Data5[[#This Row],[PERSOANE CARE AU PARTICIPAT LA VOT  (TURUL AL 2-LEA)]]</f>
        <v>1389</v>
      </c>
      <c r="T815" s="41">
        <f>Data5[[#This Row],[TOTAL CHELTUIELI LEI]]/Data5[[#This Row],[NUMĂRUL PERSOANELOR ÎNSCRISE ÎN LISTELE ELECTORALE]]</f>
        <v>12.989098660170523</v>
      </c>
      <c r="U815" s="41">
        <f>Data5[[#This Row],[TOTAL CHELTUIELI EURO]]/Data5[[#This Row],[NUMĂRUL PERSOANELOR ÎNSCRISE ÎN LISTELE ELECTORALE]]</f>
        <v>2.6836426231215311</v>
      </c>
      <c r="V815" s="41">
        <f>Data5[[#This Row],[TOTAL CHELTUIELI LEI]]/Data5[[#This Row],[NUMĂRUL PERSOANELOR CARE AU PARTICIPAT LA VOT]]</f>
        <v>15.355003599712022</v>
      </c>
      <c r="W815" s="41">
        <f>Data5[[#This Row],[TOTAL CHELTUIELI EURO]]/Data5[[#This Row],[NUMĂRUL PERSOANELOR CARE AU PARTICIPAT LA VOT]]</f>
        <v>3.1724558582905358</v>
      </c>
      <c r="X815" s="43">
        <v>4.8400999999999996</v>
      </c>
      <c r="Y815" s="114" t="s">
        <v>2897</v>
      </c>
      <c r="Z815" s="44">
        <v>12</v>
      </c>
      <c r="AA815" s="115" t="s">
        <v>3108</v>
      </c>
      <c r="AB815" s="44">
        <v>2</v>
      </c>
      <c r="AC815" s="45"/>
    </row>
    <row r="816" spans="1:29" ht="12" customHeight="1" x14ac:dyDescent="0.2">
      <c r="A816" s="37">
        <v>815</v>
      </c>
      <c r="B816" s="38" t="s">
        <v>16</v>
      </c>
      <c r="C816" s="39" t="s">
        <v>1681</v>
      </c>
      <c r="D816" s="40">
        <v>44101</v>
      </c>
      <c r="E816" s="38">
        <v>1</v>
      </c>
      <c r="F816" s="38"/>
      <c r="G816" s="38" t="s">
        <v>2</v>
      </c>
      <c r="H816" s="38" t="s">
        <v>2</v>
      </c>
      <c r="I816" s="39">
        <v>0</v>
      </c>
      <c r="J816" s="39">
        <v>5605</v>
      </c>
      <c r="K816" s="39">
        <v>0</v>
      </c>
      <c r="L816" s="41">
        <f>SUM(Data5[[#This Row],[CHELTUIELI DE PERSONAL LEI]:[CHELTUIELI DE CAPITAL (ACTIVE NEFINANCIARE ) LEI]])</f>
        <v>5605</v>
      </c>
      <c r="M816" s="41">
        <f>Data5[[#This Row],[TOTAL CHELTUIELI LEI]]/Data5[[#This Row],[CURS VALUTAR EURO BNR 22 07 2020]]</f>
        <v>1158.0339249189067</v>
      </c>
      <c r="N816" s="49">
        <v>1076</v>
      </c>
      <c r="O816" s="54"/>
      <c r="P816" s="54">
        <v>879</v>
      </c>
      <c r="Q816" s="54"/>
      <c r="R816" s="54">
        <f>Data5[[#This Row],[PERSOANE ÎNSCRISE ÎN LISTELE ELECTORALE (TURUL 1)            ]]+Data5[[#This Row],[PERSOANE ÎNSCRISE ÎN LISTELE ELECTORALE (TURUL AL 2-LEA)]]</f>
        <v>1076</v>
      </c>
      <c r="S816" s="54">
        <f>Data5[[#This Row],[PERSOANE CARE AU PARTICIPAT LA VOT (TURUL 1)]]+Data5[[#This Row],[PERSOANE CARE AU PARTICIPAT LA VOT  (TURUL AL 2-LEA)]]</f>
        <v>879</v>
      </c>
      <c r="T816" s="41">
        <f>Data5[[#This Row],[TOTAL CHELTUIELI LEI]]/Data5[[#This Row],[NUMĂRUL PERSOANELOR ÎNSCRISE ÎN LISTELE ELECTORALE]]</f>
        <v>5.20910780669145</v>
      </c>
      <c r="U816" s="41">
        <f>Data5[[#This Row],[TOTAL CHELTUIELI EURO]]/Data5[[#This Row],[NUMĂRUL PERSOANELOR ÎNSCRISE ÎN LISTELE ELECTORALE]]</f>
        <v>1.0762397071737051</v>
      </c>
      <c r="V816" s="41">
        <f>Data5[[#This Row],[TOTAL CHELTUIELI LEI]]/Data5[[#This Row],[NUMĂRUL PERSOANELOR CARE AU PARTICIPAT LA VOT]]</f>
        <v>6.3765642775881686</v>
      </c>
      <c r="W816" s="41">
        <f>Data5[[#This Row],[TOTAL CHELTUIELI EURO]]/Data5[[#This Row],[NUMĂRUL PERSOANELOR CARE AU PARTICIPAT LA VOT]]</f>
        <v>1.3174447382467653</v>
      </c>
      <c r="X816" s="43">
        <v>4.8400999999999996</v>
      </c>
      <c r="Y816" s="114" t="s">
        <v>2892</v>
      </c>
      <c r="Z816" s="44">
        <v>5</v>
      </c>
      <c r="AA816" s="115" t="s">
        <v>3107</v>
      </c>
      <c r="AB816" s="44">
        <v>1</v>
      </c>
      <c r="AC816" s="45"/>
    </row>
    <row r="817" spans="1:29" ht="12" customHeight="1" x14ac:dyDescent="0.2">
      <c r="A817" s="37">
        <v>816</v>
      </c>
      <c r="B817" s="38" t="s">
        <v>16</v>
      </c>
      <c r="C817" s="39" t="s">
        <v>1682</v>
      </c>
      <c r="D817" s="40">
        <v>44101</v>
      </c>
      <c r="E817" s="38">
        <v>1</v>
      </c>
      <c r="F817" s="38"/>
      <c r="G817" s="38" t="s">
        <v>2</v>
      </c>
      <c r="H817" s="38" t="s">
        <v>2</v>
      </c>
      <c r="I817" s="39">
        <v>3810</v>
      </c>
      <c r="J817" s="39">
        <v>1469</v>
      </c>
      <c r="K817" s="39">
        <v>0</v>
      </c>
      <c r="L817" s="41">
        <f>SUM(Data5[[#This Row],[CHELTUIELI DE PERSONAL LEI]:[CHELTUIELI DE CAPITAL (ACTIVE NEFINANCIARE ) LEI]])</f>
        <v>5279</v>
      </c>
      <c r="M817" s="41">
        <f>Data5[[#This Row],[TOTAL CHELTUIELI LEI]]/Data5[[#This Row],[CURS VALUTAR EURO BNR 22 07 2020]]</f>
        <v>1090.6799446292432</v>
      </c>
      <c r="N817" s="49">
        <v>1293</v>
      </c>
      <c r="O817" s="54"/>
      <c r="P817" s="54">
        <v>930</v>
      </c>
      <c r="Q817" s="54"/>
      <c r="R817" s="54">
        <f>Data5[[#This Row],[PERSOANE ÎNSCRISE ÎN LISTELE ELECTORALE (TURUL 1)            ]]+Data5[[#This Row],[PERSOANE ÎNSCRISE ÎN LISTELE ELECTORALE (TURUL AL 2-LEA)]]</f>
        <v>1293</v>
      </c>
      <c r="S817" s="54">
        <f>Data5[[#This Row],[PERSOANE CARE AU PARTICIPAT LA VOT (TURUL 1)]]+Data5[[#This Row],[PERSOANE CARE AU PARTICIPAT LA VOT  (TURUL AL 2-LEA)]]</f>
        <v>930</v>
      </c>
      <c r="T817" s="41">
        <f>Data5[[#This Row],[TOTAL CHELTUIELI LEI]]/Data5[[#This Row],[NUMĂRUL PERSOANELOR ÎNSCRISE ÎN LISTELE ELECTORALE]]</f>
        <v>4.0827532869296208</v>
      </c>
      <c r="U817" s="41">
        <f>Data5[[#This Row],[TOTAL CHELTUIELI EURO]]/Data5[[#This Row],[NUMĂRUL PERSOANELOR ÎNSCRISE ÎN LISTELE ELECTORALE]]</f>
        <v>0.84352663931109295</v>
      </c>
      <c r="V817" s="41">
        <f>Data5[[#This Row],[TOTAL CHELTUIELI LEI]]/Data5[[#This Row],[NUMĂRUL PERSOANELOR CARE AU PARTICIPAT LA VOT]]</f>
        <v>5.6763440860215058</v>
      </c>
      <c r="W817" s="41">
        <f>Data5[[#This Row],[TOTAL CHELTUIELI EURO]]/Data5[[#This Row],[NUMĂRUL PERSOANELOR CARE AU PARTICIPAT LA VOT]]</f>
        <v>1.1727741340099389</v>
      </c>
      <c r="X817" s="43">
        <v>4.8400999999999996</v>
      </c>
      <c r="Y817" s="114" t="s">
        <v>2895</v>
      </c>
      <c r="Z817" s="44">
        <v>4</v>
      </c>
      <c r="AA817" s="115" t="s">
        <v>3105</v>
      </c>
      <c r="AB817" s="44">
        <v>0</v>
      </c>
      <c r="AC817" s="45"/>
    </row>
    <row r="818" spans="1:29" ht="12" customHeight="1" x14ac:dyDescent="0.2">
      <c r="A818" s="37">
        <v>817</v>
      </c>
      <c r="B818" s="38" t="s">
        <v>16</v>
      </c>
      <c r="C818" s="39" t="s">
        <v>1683</v>
      </c>
      <c r="D818" s="40">
        <v>44101</v>
      </c>
      <c r="E818" s="38">
        <v>1</v>
      </c>
      <c r="F818" s="38"/>
      <c r="G818" s="38" t="s">
        <v>2</v>
      </c>
      <c r="H818" s="38" t="s">
        <v>2</v>
      </c>
      <c r="I818" s="39">
        <v>2656</v>
      </c>
      <c r="J818" s="39">
        <v>923.41</v>
      </c>
      <c r="K818" s="39">
        <v>1100</v>
      </c>
      <c r="L818" s="41">
        <f>SUM(Data5[[#This Row],[CHELTUIELI DE PERSONAL LEI]:[CHELTUIELI DE CAPITAL (ACTIVE NEFINANCIARE ) LEI]])</f>
        <v>4679.41</v>
      </c>
      <c r="M818" s="41">
        <f>Data5[[#This Row],[TOTAL CHELTUIELI LEI]]/Data5[[#This Row],[CURS VALUTAR EURO BNR 22 07 2020]]</f>
        <v>966.80027272163807</v>
      </c>
      <c r="N818" s="49">
        <v>1104</v>
      </c>
      <c r="O818" s="54"/>
      <c r="P818" s="54">
        <v>614</v>
      </c>
      <c r="Q818" s="54"/>
      <c r="R818" s="54">
        <f>Data5[[#This Row],[PERSOANE ÎNSCRISE ÎN LISTELE ELECTORALE (TURUL 1)            ]]+Data5[[#This Row],[PERSOANE ÎNSCRISE ÎN LISTELE ELECTORALE (TURUL AL 2-LEA)]]</f>
        <v>1104</v>
      </c>
      <c r="S818" s="54">
        <f>Data5[[#This Row],[PERSOANE CARE AU PARTICIPAT LA VOT (TURUL 1)]]+Data5[[#This Row],[PERSOANE CARE AU PARTICIPAT LA VOT  (TURUL AL 2-LEA)]]</f>
        <v>614</v>
      </c>
      <c r="T818" s="41">
        <f>Data5[[#This Row],[TOTAL CHELTUIELI LEI]]/Data5[[#This Row],[NUMĂRUL PERSOANELOR ÎNSCRISE ÎN LISTELE ELECTORALE]]</f>
        <v>4.2385960144927539</v>
      </c>
      <c r="U818" s="41">
        <f>Data5[[#This Row],[TOTAL CHELTUIELI EURO]]/Data5[[#This Row],[NUMĂRUL PERSOANELOR ÎNSCRISE ÎN LISTELE ELECTORALE]]</f>
        <v>0.87572488471162868</v>
      </c>
      <c r="V818" s="41">
        <f>Data5[[#This Row],[TOTAL CHELTUIELI LEI]]/Data5[[#This Row],[NUMĂRUL PERSOANELOR CARE AU PARTICIPAT LA VOT]]</f>
        <v>7.6211889250814329</v>
      </c>
      <c r="W818" s="41">
        <f>Data5[[#This Row],[TOTAL CHELTUIELI EURO]]/Data5[[#This Row],[NUMĂRUL PERSOANELOR CARE AU PARTICIPAT LA VOT]]</f>
        <v>1.5745932780482705</v>
      </c>
      <c r="X818" s="43">
        <v>4.8400999999999996</v>
      </c>
      <c r="Y818" s="114" t="s">
        <v>2895</v>
      </c>
      <c r="Z818" s="44">
        <v>4</v>
      </c>
      <c r="AA818" s="115" t="s">
        <v>3105</v>
      </c>
      <c r="AB818" s="44">
        <v>0</v>
      </c>
      <c r="AC818" s="45"/>
    </row>
    <row r="819" spans="1:29" ht="12" customHeight="1" x14ac:dyDescent="0.2">
      <c r="A819" s="37">
        <v>818</v>
      </c>
      <c r="B819" s="38" t="s">
        <v>16</v>
      </c>
      <c r="C819" s="39" t="s">
        <v>1684</v>
      </c>
      <c r="D819" s="40">
        <v>44101</v>
      </c>
      <c r="E819" s="38">
        <v>1</v>
      </c>
      <c r="F819" s="38"/>
      <c r="G819" s="38" t="s">
        <v>2</v>
      </c>
      <c r="H819" s="38" t="s">
        <v>2</v>
      </c>
      <c r="I819" s="39">
        <v>3397</v>
      </c>
      <c r="J819" s="39">
        <v>9512.15</v>
      </c>
      <c r="K819" s="39">
        <v>0</v>
      </c>
      <c r="L819" s="41">
        <f>SUM(Data5[[#This Row],[CHELTUIELI DE PERSONAL LEI]:[CHELTUIELI DE CAPITAL (ACTIVE NEFINANCIARE ) LEI]])</f>
        <v>12909.15</v>
      </c>
      <c r="M819" s="41">
        <f>Data5[[#This Row],[TOTAL CHELTUIELI LEI]]/Data5[[#This Row],[CURS VALUTAR EURO BNR 22 07 2020]]</f>
        <v>2667.1246461849964</v>
      </c>
      <c r="N819" s="49">
        <v>1477</v>
      </c>
      <c r="O819" s="54"/>
      <c r="P819" s="54">
        <v>1281</v>
      </c>
      <c r="Q819" s="54"/>
      <c r="R819" s="54">
        <f>Data5[[#This Row],[PERSOANE ÎNSCRISE ÎN LISTELE ELECTORALE (TURUL 1)            ]]+Data5[[#This Row],[PERSOANE ÎNSCRISE ÎN LISTELE ELECTORALE (TURUL AL 2-LEA)]]</f>
        <v>1477</v>
      </c>
      <c r="S819" s="54">
        <f>Data5[[#This Row],[PERSOANE CARE AU PARTICIPAT LA VOT (TURUL 1)]]+Data5[[#This Row],[PERSOANE CARE AU PARTICIPAT LA VOT  (TURUL AL 2-LEA)]]</f>
        <v>1281</v>
      </c>
      <c r="T819" s="41">
        <f>Data5[[#This Row],[TOTAL CHELTUIELI LEI]]/Data5[[#This Row],[NUMĂRUL PERSOANELOR ÎNSCRISE ÎN LISTELE ELECTORALE]]</f>
        <v>8.7401150981719695</v>
      </c>
      <c r="U819" s="41">
        <f>Data5[[#This Row],[TOTAL CHELTUIELI EURO]]/Data5[[#This Row],[NUMĂRUL PERSOANELOR ÎNSCRISE ÎN LISTELE ELECTORALE]]</f>
        <v>1.8057715952505053</v>
      </c>
      <c r="V819" s="41">
        <f>Data5[[#This Row],[TOTAL CHELTUIELI LEI]]/Data5[[#This Row],[NUMĂRUL PERSOANELOR CARE AU PARTICIPAT LA VOT]]</f>
        <v>10.077400468384075</v>
      </c>
      <c r="W819" s="41">
        <f>Data5[[#This Row],[TOTAL CHELTUIELI EURO]]/Data5[[#This Row],[NUMĂRUL PERSOANELOR CARE AU PARTICIPAT LA VOT]]</f>
        <v>2.0820645169281784</v>
      </c>
      <c r="X819" s="43">
        <v>4.8400999999999996</v>
      </c>
      <c r="Y819" s="114" t="s">
        <v>2896</v>
      </c>
      <c r="Z819" s="44">
        <v>8</v>
      </c>
      <c r="AA819" s="115" t="s">
        <v>3107</v>
      </c>
      <c r="AB819" s="44">
        <v>1</v>
      </c>
      <c r="AC819" s="45"/>
    </row>
    <row r="820" spans="1:29" ht="12" customHeight="1" x14ac:dyDescent="0.2">
      <c r="A820" s="37">
        <v>819</v>
      </c>
      <c r="B820" s="38" t="s">
        <v>16</v>
      </c>
      <c r="C820" s="39" t="s">
        <v>1685</v>
      </c>
      <c r="D820" s="40">
        <v>44101</v>
      </c>
      <c r="E820" s="38">
        <v>1</v>
      </c>
      <c r="F820" s="38"/>
      <c r="G820" s="38" t="s">
        <v>2</v>
      </c>
      <c r="H820" s="38" t="s">
        <v>2</v>
      </c>
      <c r="I820" s="39">
        <v>10838</v>
      </c>
      <c r="J820" s="39">
        <v>1600</v>
      </c>
      <c r="K820" s="39">
        <v>0</v>
      </c>
      <c r="L820" s="41">
        <f>SUM(Data5[[#This Row],[CHELTUIELI DE PERSONAL LEI]:[CHELTUIELI DE CAPITAL (ACTIVE NEFINANCIARE ) LEI]])</f>
        <v>12438</v>
      </c>
      <c r="M820" s="41">
        <f>Data5[[#This Row],[TOTAL CHELTUIELI LEI]]/Data5[[#This Row],[CURS VALUTAR EURO BNR 22 07 2020]]</f>
        <v>2569.7816160823127</v>
      </c>
      <c r="N820" s="49">
        <v>1361</v>
      </c>
      <c r="O820" s="54"/>
      <c r="P820" s="54">
        <v>902</v>
      </c>
      <c r="Q820" s="54"/>
      <c r="R820" s="54">
        <f>Data5[[#This Row],[PERSOANE ÎNSCRISE ÎN LISTELE ELECTORALE (TURUL 1)            ]]+Data5[[#This Row],[PERSOANE ÎNSCRISE ÎN LISTELE ELECTORALE (TURUL AL 2-LEA)]]</f>
        <v>1361</v>
      </c>
      <c r="S820" s="54">
        <f>Data5[[#This Row],[PERSOANE CARE AU PARTICIPAT LA VOT (TURUL 1)]]+Data5[[#This Row],[PERSOANE CARE AU PARTICIPAT LA VOT  (TURUL AL 2-LEA)]]</f>
        <v>902</v>
      </c>
      <c r="T820" s="41">
        <f>Data5[[#This Row],[TOTAL CHELTUIELI LEI]]/Data5[[#This Row],[NUMĂRUL PERSOANELOR ÎNSCRISE ÎN LISTELE ELECTORALE]]</f>
        <v>9.1388684790595143</v>
      </c>
      <c r="U820" s="41">
        <f>Data5[[#This Row],[TOTAL CHELTUIELI EURO]]/Data5[[#This Row],[NUMĂRUL PERSOANELOR ÎNSCRISE ÎN LISTELE ELECTORALE]]</f>
        <v>1.8881569552404942</v>
      </c>
      <c r="V820" s="41">
        <f>Data5[[#This Row],[TOTAL CHELTUIELI LEI]]/Data5[[#This Row],[NUMĂRUL PERSOANELOR CARE AU PARTICIPAT LA VOT]]</f>
        <v>13.789356984478935</v>
      </c>
      <c r="W820" s="41">
        <f>Data5[[#This Row],[TOTAL CHELTUIELI EURO]]/Data5[[#This Row],[NUMĂRUL PERSOANELOR CARE AU PARTICIPAT LA VOT]]</f>
        <v>2.8489818360114332</v>
      </c>
      <c r="X820" s="43">
        <v>4.8400999999999996</v>
      </c>
      <c r="Y820" s="114" t="s">
        <v>2887</v>
      </c>
      <c r="Z820" s="44">
        <v>9</v>
      </c>
      <c r="AA820" s="115" t="s">
        <v>3107</v>
      </c>
      <c r="AB820" s="44">
        <v>1</v>
      </c>
      <c r="AC820" s="45"/>
    </row>
    <row r="821" spans="1:29" ht="12" customHeight="1" x14ac:dyDescent="0.2">
      <c r="A821" s="37">
        <v>820</v>
      </c>
      <c r="B821" s="38" t="s">
        <v>16</v>
      </c>
      <c r="C821" s="39" t="s">
        <v>1686</v>
      </c>
      <c r="D821" s="40">
        <v>44101</v>
      </c>
      <c r="E821" s="38">
        <v>1</v>
      </c>
      <c r="F821" s="38"/>
      <c r="G821" s="38" t="s">
        <v>2</v>
      </c>
      <c r="H821" s="38" t="s">
        <v>2</v>
      </c>
      <c r="I821" s="39">
        <v>0</v>
      </c>
      <c r="J821" s="39">
        <v>4503.09</v>
      </c>
      <c r="K821" s="39">
        <v>0</v>
      </c>
      <c r="L821" s="41">
        <f>SUM(Data5[[#This Row],[CHELTUIELI DE PERSONAL LEI]:[CHELTUIELI DE CAPITAL (ACTIVE NEFINANCIARE ) LEI]])</f>
        <v>4503.09</v>
      </c>
      <c r="M821" s="41">
        <f>Data5[[#This Row],[TOTAL CHELTUIELI LEI]]/Data5[[#This Row],[CURS VALUTAR EURO BNR 22 07 2020]]</f>
        <v>930.37127332079922</v>
      </c>
      <c r="N821" s="49">
        <v>1127</v>
      </c>
      <c r="O821" s="54"/>
      <c r="P821" s="54">
        <v>704</v>
      </c>
      <c r="Q821" s="54"/>
      <c r="R821" s="54">
        <f>Data5[[#This Row],[PERSOANE ÎNSCRISE ÎN LISTELE ELECTORALE (TURUL 1)            ]]+Data5[[#This Row],[PERSOANE ÎNSCRISE ÎN LISTELE ELECTORALE (TURUL AL 2-LEA)]]</f>
        <v>1127</v>
      </c>
      <c r="S821" s="54">
        <f>Data5[[#This Row],[PERSOANE CARE AU PARTICIPAT LA VOT (TURUL 1)]]+Data5[[#This Row],[PERSOANE CARE AU PARTICIPAT LA VOT  (TURUL AL 2-LEA)]]</f>
        <v>704</v>
      </c>
      <c r="T821" s="41">
        <f>Data5[[#This Row],[TOTAL CHELTUIELI LEI]]/Data5[[#This Row],[NUMĂRUL PERSOANELOR ÎNSCRISE ÎN LISTELE ELECTORALE]]</f>
        <v>3.9956433007985805</v>
      </c>
      <c r="U821" s="41">
        <f>Data5[[#This Row],[TOTAL CHELTUIELI EURO]]/Data5[[#This Row],[NUMĂRUL PERSOANELOR ÎNSCRISE ÎN LISTELE ELECTORALE]]</f>
        <v>0.82552908014267901</v>
      </c>
      <c r="V821" s="41">
        <f>Data5[[#This Row],[TOTAL CHELTUIELI LEI]]/Data5[[#This Row],[NUMĂRUL PERSOANELOR CARE AU PARTICIPAT LA VOT]]</f>
        <v>6.3964346590909091</v>
      </c>
      <c r="W821" s="41">
        <f>Data5[[#This Row],[TOTAL CHELTUIELI EURO]]/Data5[[#This Row],[NUMĂRUL PERSOANELOR CARE AU PARTICIPAT LA VOT]]</f>
        <v>1.3215501041488624</v>
      </c>
      <c r="X821" s="43">
        <v>4.8400999999999996</v>
      </c>
      <c r="Y821" s="114" t="s">
        <v>2895</v>
      </c>
      <c r="Z821" s="44">
        <v>4</v>
      </c>
      <c r="AA821" s="115" t="s">
        <v>3105</v>
      </c>
      <c r="AB821" s="44">
        <v>0</v>
      </c>
      <c r="AC821" s="45"/>
    </row>
    <row r="822" spans="1:29" ht="12" customHeight="1" x14ac:dyDescent="0.2">
      <c r="A822" s="37">
        <v>821</v>
      </c>
      <c r="B822" s="38" t="s">
        <v>16</v>
      </c>
      <c r="C822" s="39" t="s">
        <v>1687</v>
      </c>
      <c r="D822" s="40">
        <v>44101</v>
      </c>
      <c r="E822" s="38">
        <v>1</v>
      </c>
      <c r="F822" s="38"/>
      <c r="G822" s="38" t="s">
        <v>2</v>
      </c>
      <c r="H822" s="38" t="s">
        <v>2</v>
      </c>
      <c r="I822" s="39">
        <v>0</v>
      </c>
      <c r="J822" s="39">
        <v>4638</v>
      </c>
      <c r="K822" s="39">
        <v>0</v>
      </c>
      <c r="L822" s="41">
        <f>SUM(Data5[[#This Row],[CHELTUIELI DE PERSONAL LEI]:[CHELTUIELI DE CAPITAL (ACTIVE NEFINANCIARE ) LEI]])</f>
        <v>4638</v>
      </c>
      <c r="M822" s="41">
        <f>Data5[[#This Row],[TOTAL CHELTUIELI LEI]]/Data5[[#This Row],[CURS VALUTAR EURO BNR 22 07 2020]]</f>
        <v>958.24466436643877</v>
      </c>
      <c r="N822" s="49">
        <v>1555</v>
      </c>
      <c r="O822" s="54"/>
      <c r="P822" s="54">
        <v>880</v>
      </c>
      <c r="Q822" s="54"/>
      <c r="R822" s="54">
        <f>Data5[[#This Row],[PERSOANE ÎNSCRISE ÎN LISTELE ELECTORALE (TURUL 1)            ]]+Data5[[#This Row],[PERSOANE ÎNSCRISE ÎN LISTELE ELECTORALE (TURUL AL 2-LEA)]]</f>
        <v>1555</v>
      </c>
      <c r="S822" s="54">
        <f>Data5[[#This Row],[PERSOANE CARE AU PARTICIPAT LA VOT (TURUL 1)]]+Data5[[#This Row],[PERSOANE CARE AU PARTICIPAT LA VOT  (TURUL AL 2-LEA)]]</f>
        <v>880</v>
      </c>
      <c r="T822" s="41">
        <f>Data5[[#This Row],[TOTAL CHELTUIELI LEI]]/Data5[[#This Row],[NUMĂRUL PERSOANELOR ÎNSCRISE ÎN LISTELE ELECTORALE]]</f>
        <v>2.9826366559485531</v>
      </c>
      <c r="U822" s="41">
        <f>Data5[[#This Row],[TOTAL CHELTUIELI EURO]]/Data5[[#This Row],[NUMĂRUL PERSOANELOR ÎNSCRISE ÎN LISTELE ELECTORALE]]</f>
        <v>0.61623451084658443</v>
      </c>
      <c r="V822" s="41">
        <f>Data5[[#This Row],[TOTAL CHELTUIELI LEI]]/Data5[[#This Row],[NUMĂRUL PERSOANELOR CARE AU PARTICIPAT LA VOT]]</f>
        <v>5.2704545454545455</v>
      </c>
      <c r="W822" s="41">
        <f>Data5[[#This Row],[TOTAL CHELTUIELI EURO]]/Data5[[#This Row],[NUMĂRUL PERSOANELOR CARE AU PARTICIPAT LA VOT]]</f>
        <v>1.0889143913254986</v>
      </c>
      <c r="X822" s="43">
        <v>4.8400999999999996</v>
      </c>
      <c r="Y822" s="114" t="s">
        <v>2891</v>
      </c>
      <c r="Z822" s="44">
        <v>2</v>
      </c>
      <c r="AA822" s="115" t="s">
        <v>3105</v>
      </c>
      <c r="AB822" s="44">
        <v>0</v>
      </c>
      <c r="AC822" s="45"/>
    </row>
    <row r="823" spans="1:29" ht="12" customHeight="1" x14ac:dyDescent="0.2">
      <c r="A823" s="37">
        <v>822</v>
      </c>
      <c r="B823" s="38" t="s">
        <v>16</v>
      </c>
      <c r="C823" s="39" t="s">
        <v>1688</v>
      </c>
      <c r="D823" s="40">
        <v>44101</v>
      </c>
      <c r="E823" s="38">
        <v>1</v>
      </c>
      <c r="F823" s="38"/>
      <c r="G823" s="38" t="s">
        <v>2</v>
      </c>
      <c r="H823" s="38" t="s">
        <v>2</v>
      </c>
      <c r="I823" s="39">
        <v>3300</v>
      </c>
      <c r="J823" s="39">
        <v>14240</v>
      </c>
      <c r="K823" s="39">
        <v>0</v>
      </c>
      <c r="L823" s="41">
        <f>SUM(Data5[[#This Row],[CHELTUIELI DE PERSONAL LEI]:[CHELTUIELI DE CAPITAL (ACTIVE NEFINANCIARE ) LEI]])</f>
        <v>17540</v>
      </c>
      <c r="M823" s="41">
        <f>Data5[[#This Row],[TOTAL CHELTUIELI LEI]]/Data5[[#This Row],[CURS VALUTAR EURO BNR 22 07 2020]]</f>
        <v>3623.8920683456954</v>
      </c>
      <c r="N823" s="49">
        <v>657</v>
      </c>
      <c r="O823" s="54"/>
      <c r="P823" s="54">
        <v>508</v>
      </c>
      <c r="Q823" s="54"/>
      <c r="R823" s="54">
        <f>Data5[[#This Row],[PERSOANE ÎNSCRISE ÎN LISTELE ELECTORALE (TURUL 1)            ]]+Data5[[#This Row],[PERSOANE ÎNSCRISE ÎN LISTELE ELECTORALE (TURUL AL 2-LEA)]]</f>
        <v>657</v>
      </c>
      <c r="S823" s="54">
        <f>Data5[[#This Row],[PERSOANE CARE AU PARTICIPAT LA VOT (TURUL 1)]]+Data5[[#This Row],[PERSOANE CARE AU PARTICIPAT LA VOT  (TURUL AL 2-LEA)]]</f>
        <v>508</v>
      </c>
      <c r="T823" s="41">
        <f>Data5[[#This Row],[TOTAL CHELTUIELI LEI]]/Data5[[#This Row],[NUMĂRUL PERSOANELOR ÎNSCRISE ÎN LISTELE ELECTORALE]]</f>
        <v>26.697108066971079</v>
      </c>
      <c r="U823" s="41">
        <f>Data5[[#This Row],[TOTAL CHELTUIELI EURO]]/Data5[[#This Row],[NUMĂRUL PERSOANELOR ÎNSCRISE ÎN LISTELE ELECTORALE]]</f>
        <v>5.5158174556251067</v>
      </c>
      <c r="V823" s="41">
        <f>Data5[[#This Row],[TOTAL CHELTUIELI LEI]]/Data5[[#This Row],[NUMĂRUL PERSOANELOR CARE AU PARTICIPAT LA VOT]]</f>
        <v>34.527559055118111</v>
      </c>
      <c r="W823" s="41">
        <f>Data5[[#This Row],[TOTAL CHELTUIELI EURO]]/Data5[[#This Row],[NUMĂRUL PERSOANELOR CARE AU PARTICIPAT LA VOT]]</f>
        <v>7.1336458038301087</v>
      </c>
      <c r="X823" s="43">
        <v>4.8400999999999996</v>
      </c>
      <c r="Y823" s="114" t="s">
        <v>2926</v>
      </c>
      <c r="Z823" s="44">
        <v>26</v>
      </c>
      <c r="AA823" s="115" t="s">
        <v>3109</v>
      </c>
      <c r="AB823" s="44">
        <v>5</v>
      </c>
      <c r="AC823" s="45"/>
    </row>
    <row r="824" spans="1:29" ht="12" customHeight="1" x14ac:dyDescent="0.2">
      <c r="A824" s="37">
        <v>823</v>
      </c>
      <c r="B824" s="38" t="s">
        <v>16</v>
      </c>
      <c r="C824" s="39" t="s">
        <v>291</v>
      </c>
      <c r="D824" s="40">
        <v>44101</v>
      </c>
      <c r="E824" s="38">
        <v>1</v>
      </c>
      <c r="F824" s="38"/>
      <c r="G824" s="38" t="s">
        <v>2</v>
      </c>
      <c r="H824" s="38" t="s">
        <v>2</v>
      </c>
      <c r="I824" s="39">
        <v>600</v>
      </c>
      <c r="J824" s="39">
        <v>6985.15</v>
      </c>
      <c r="K824" s="39">
        <v>0</v>
      </c>
      <c r="L824" s="41">
        <f>SUM(Data5[[#This Row],[CHELTUIELI DE PERSONAL LEI]:[CHELTUIELI DE CAPITAL (ACTIVE NEFINANCIARE ) LEI]])</f>
        <v>7585.15</v>
      </c>
      <c r="M824" s="41">
        <f>Data5[[#This Row],[TOTAL CHELTUIELI LEI]]/Data5[[#This Row],[CURS VALUTAR EURO BNR 22 07 2020]]</f>
        <v>1567.1473729881614</v>
      </c>
      <c r="N824" s="49">
        <v>1654</v>
      </c>
      <c r="O824" s="54"/>
      <c r="P824" s="54">
        <v>1017</v>
      </c>
      <c r="Q824" s="54"/>
      <c r="R824" s="54">
        <f>Data5[[#This Row],[PERSOANE ÎNSCRISE ÎN LISTELE ELECTORALE (TURUL 1)            ]]+Data5[[#This Row],[PERSOANE ÎNSCRISE ÎN LISTELE ELECTORALE (TURUL AL 2-LEA)]]</f>
        <v>1654</v>
      </c>
      <c r="S824" s="54">
        <f>Data5[[#This Row],[PERSOANE CARE AU PARTICIPAT LA VOT (TURUL 1)]]+Data5[[#This Row],[PERSOANE CARE AU PARTICIPAT LA VOT  (TURUL AL 2-LEA)]]</f>
        <v>1017</v>
      </c>
      <c r="T824" s="41">
        <f>Data5[[#This Row],[TOTAL CHELTUIELI LEI]]/Data5[[#This Row],[NUMĂRUL PERSOANELOR ÎNSCRISE ÎN LISTELE ELECTORALE]]</f>
        <v>4.5859431680773879</v>
      </c>
      <c r="U824" s="41">
        <f>Data5[[#This Row],[TOTAL CHELTUIELI EURO]]/Data5[[#This Row],[NUMĂRUL PERSOANELOR ÎNSCRISE ÎN LISTELE ELECTORALE]]</f>
        <v>0.94748934279816288</v>
      </c>
      <c r="V824" s="41">
        <f>Data5[[#This Row],[TOTAL CHELTUIELI LEI]]/Data5[[#This Row],[NUMĂRUL PERSOANELOR CARE AU PARTICIPAT LA VOT]]</f>
        <v>7.4583579154375608</v>
      </c>
      <c r="W824" s="41">
        <f>Data5[[#This Row],[TOTAL CHELTUIELI EURO]]/Data5[[#This Row],[NUMĂRUL PERSOANELOR CARE AU PARTICIPAT LA VOT]]</f>
        <v>1.5409512025448981</v>
      </c>
      <c r="X824" s="43">
        <v>4.8400999999999996</v>
      </c>
      <c r="Y824" s="114" t="s">
        <v>2895</v>
      </c>
      <c r="Z824" s="44">
        <v>4</v>
      </c>
      <c r="AA824" s="115" t="s">
        <v>3105</v>
      </c>
      <c r="AB824" s="44">
        <v>0</v>
      </c>
      <c r="AC824" s="45"/>
    </row>
    <row r="825" spans="1:29" ht="12" customHeight="1" x14ac:dyDescent="0.2">
      <c r="A825" s="37">
        <v>824</v>
      </c>
      <c r="B825" s="38" t="s">
        <v>16</v>
      </c>
      <c r="C825" s="39" t="s">
        <v>1689</v>
      </c>
      <c r="D825" s="40">
        <v>44101</v>
      </c>
      <c r="E825" s="38">
        <v>1</v>
      </c>
      <c r="F825" s="38"/>
      <c r="G825" s="38" t="s">
        <v>2</v>
      </c>
      <c r="H825" s="38" t="s">
        <v>2</v>
      </c>
      <c r="I825" s="39">
        <v>1200</v>
      </c>
      <c r="J825" s="39">
        <v>5000</v>
      </c>
      <c r="K825" s="39">
        <v>10000</v>
      </c>
      <c r="L825" s="41">
        <f>SUM(Data5[[#This Row],[CHELTUIELI DE PERSONAL LEI]:[CHELTUIELI DE CAPITAL (ACTIVE NEFINANCIARE ) LEI]])</f>
        <v>16200</v>
      </c>
      <c r="M825" s="41">
        <f>Data5[[#This Row],[TOTAL CHELTUIELI LEI]]/Data5[[#This Row],[CURS VALUTAR EURO BNR 22 07 2020]]</f>
        <v>3347.0382843329685</v>
      </c>
      <c r="N825" s="49">
        <v>1736</v>
      </c>
      <c r="O825" s="54"/>
      <c r="P825" s="54">
        <v>1308</v>
      </c>
      <c r="Q825" s="54"/>
      <c r="R825" s="54">
        <f>Data5[[#This Row],[PERSOANE ÎNSCRISE ÎN LISTELE ELECTORALE (TURUL 1)            ]]+Data5[[#This Row],[PERSOANE ÎNSCRISE ÎN LISTELE ELECTORALE (TURUL AL 2-LEA)]]</f>
        <v>1736</v>
      </c>
      <c r="S825" s="54">
        <f>Data5[[#This Row],[PERSOANE CARE AU PARTICIPAT LA VOT (TURUL 1)]]+Data5[[#This Row],[PERSOANE CARE AU PARTICIPAT LA VOT  (TURUL AL 2-LEA)]]</f>
        <v>1308</v>
      </c>
      <c r="T825" s="41">
        <f>Data5[[#This Row],[TOTAL CHELTUIELI LEI]]/Data5[[#This Row],[NUMĂRUL PERSOANELOR ÎNSCRISE ÎN LISTELE ELECTORALE]]</f>
        <v>9.3317972350230409</v>
      </c>
      <c r="U825" s="41">
        <f>Data5[[#This Row],[TOTAL CHELTUIELI EURO]]/Data5[[#This Row],[NUMĂRUL PERSOANELOR ÎNSCRISE ÎN LISTELE ELECTORALE]]</f>
        <v>1.9280174448922629</v>
      </c>
      <c r="V825" s="41">
        <f>Data5[[#This Row],[TOTAL CHELTUIELI LEI]]/Data5[[#This Row],[NUMĂRUL PERSOANELOR CARE AU PARTICIPAT LA VOT]]</f>
        <v>12.385321100917432</v>
      </c>
      <c r="W825" s="41">
        <f>Data5[[#This Row],[TOTAL CHELTUIELI EURO]]/Data5[[#This Row],[NUMĂRUL PERSOANELOR CARE AU PARTICIPAT LA VOT]]</f>
        <v>2.5588977708967651</v>
      </c>
      <c r="X825" s="43">
        <v>4.8400999999999996</v>
      </c>
      <c r="Y825" s="114" t="s">
        <v>2887</v>
      </c>
      <c r="Z825" s="44">
        <v>9</v>
      </c>
      <c r="AA825" s="115" t="s">
        <v>3107</v>
      </c>
      <c r="AB825" s="44">
        <v>1</v>
      </c>
      <c r="AC825" s="45"/>
    </row>
    <row r="826" spans="1:29" ht="12" customHeight="1" x14ac:dyDescent="0.2">
      <c r="A826" s="37">
        <v>825</v>
      </c>
      <c r="B826" s="38" t="s">
        <v>16</v>
      </c>
      <c r="C826" s="39" t="s">
        <v>1690</v>
      </c>
      <c r="D826" s="40">
        <v>44101</v>
      </c>
      <c r="E826" s="38">
        <v>1</v>
      </c>
      <c r="F826" s="38"/>
      <c r="G826" s="38" t="s">
        <v>2</v>
      </c>
      <c r="H826" s="38" t="s">
        <v>2</v>
      </c>
      <c r="I826" s="39">
        <v>4103</v>
      </c>
      <c r="J826" s="39">
        <v>1802</v>
      </c>
      <c r="K826" s="39">
        <v>0</v>
      </c>
      <c r="L826" s="41">
        <f>SUM(Data5[[#This Row],[CHELTUIELI DE PERSONAL LEI]:[CHELTUIELI DE CAPITAL (ACTIVE NEFINANCIARE ) LEI]])</f>
        <v>5905</v>
      </c>
      <c r="M826" s="41">
        <f>Data5[[#This Row],[TOTAL CHELTUIELI LEI]]/Data5[[#This Row],[CURS VALUTAR EURO BNR 22 07 2020]]</f>
        <v>1220.0161153695174</v>
      </c>
      <c r="N826" s="49">
        <v>790</v>
      </c>
      <c r="O826" s="54"/>
      <c r="P826" s="54">
        <v>740</v>
      </c>
      <c r="Q826" s="54"/>
      <c r="R826" s="54">
        <f>Data5[[#This Row],[PERSOANE ÎNSCRISE ÎN LISTELE ELECTORALE (TURUL 1)            ]]+Data5[[#This Row],[PERSOANE ÎNSCRISE ÎN LISTELE ELECTORALE (TURUL AL 2-LEA)]]</f>
        <v>790</v>
      </c>
      <c r="S826" s="54">
        <f>Data5[[#This Row],[PERSOANE CARE AU PARTICIPAT LA VOT (TURUL 1)]]+Data5[[#This Row],[PERSOANE CARE AU PARTICIPAT LA VOT  (TURUL AL 2-LEA)]]</f>
        <v>740</v>
      </c>
      <c r="T826" s="41">
        <f>Data5[[#This Row],[TOTAL CHELTUIELI LEI]]/Data5[[#This Row],[NUMĂRUL PERSOANELOR ÎNSCRISE ÎN LISTELE ELECTORALE]]</f>
        <v>7.4746835443037973</v>
      </c>
      <c r="U826" s="41">
        <f>Data5[[#This Row],[TOTAL CHELTUIELI EURO]]/Data5[[#This Row],[NUMĂRUL PERSOANELOR ÎNSCRISE ÎN LISTELE ELECTORALE]]</f>
        <v>1.5443241966702752</v>
      </c>
      <c r="V826" s="41">
        <f>Data5[[#This Row],[TOTAL CHELTUIELI LEI]]/Data5[[#This Row],[NUMĂRUL PERSOANELOR CARE AU PARTICIPAT LA VOT]]</f>
        <v>7.9797297297297298</v>
      </c>
      <c r="W826" s="41">
        <f>Data5[[#This Row],[TOTAL CHELTUIELI EURO]]/Data5[[#This Row],[NUMĂRUL PERSOANELOR CARE AU PARTICIPAT LA VOT]]</f>
        <v>1.6486704261750236</v>
      </c>
      <c r="X826" s="43">
        <v>4.8400999999999996</v>
      </c>
      <c r="Y826" s="114" t="s">
        <v>2886</v>
      </c>
      <c r="Z826" s="44">
        <v>7</v>
      </c>
      <c r="AA826" s="115" t="s">
        <v>3107</v>
      </c>
      <c r="AB826" s="44">
        <v>1</v>
      </c>
      <c r="AC826" s="45"/>
    </row>
    <row r="827" spans="1:29" ht="12" customHeight="1" x14ac:dyDescent="0.2">
      <c r="A827" s="37">
        <v>826</v>
      </c>
      <c r="B827" s="38" t="s">
        <v>16</v>
      </c>
      <c r="C827" s="39" t="s">
        <v>1691</v>
      </c>
      <c r="D827" s="40">
        <v>44101</v>
      </c>
      <c r="E827" s="38">
        <v>1</v>
      </c>
      <c r="F827" s="38"/>
      <c r="G827" s="38" t="s">
        <v>2</v>
      </c>
      <c r="H827" s="38" t="s">
        <v>2</v>
      </c>
      <c r="I827" s="39">
        <v>9117</v>
      </c>
      <c r="J827" s="39">
        <v>1360</v>
      </c>
      <c r="K827" s="39">
        <v>4508</v>
      </c>
      <c r="L827" s="41">
        <f>SUM(Data5[[#This Row],[CHELTUIELI DE PERSONAL LEI]:[CHELTUIELI DE CAPITAL (ACTIVE NEFINANCIARE ) LEI]])</f>
        <v>14985</v>
      </c>
      <c r="M827" s="41">
        <f>Data5[[#This Row],[TOTAL CHELTUIELI LEI]]/Data5[[#This Row],[CURS VALUTAR EURO BNR 22 07 2020]]</f>
        <v>3096.0104130079958</v>
      </c>
      <c r="N827" s="49">
        <v>1349</v>
      </c>
      <c r="O827" s="54"/>
      <c r="P827" s="54">
        <v>1334</v>
      </c>
      <c r="Q827" s="54"/>
      <c r="R827" s="54">
        <f>Data5[[#This Row],[PERSOANE ÎNSCRISE ÎN LISTELE ELECTORALE (TURUL 1)            ]]+Data5[[#This Row],[PERSOANE ÎNSCRISE ÎN LISTELE ELECTORALE (TURUL AL 2-LEA)]]</f>
        <v>1349</v>
      </c>
      <c r="S827" s="54">
        <f>Data5[[#This Row],[PERSOANE CARE AU PARTICIPAT LA VOT (TURUL 1)]]+Data5[[#This Row],[PERSOANE CARE AU PARTICIPAT LA VOT  (TURUL AL 2-LEA)]]</f>
        <v>1334</v>
      </c>
      <c r="T827" s="41">
        <f>Data5[[#This Row],[TOTAL CHELTUIELI LEI]]/Data5[[#This Row],[NUMĂRUL PERSOANELOR ÎNSCRISE ÎN LISTELE ELECTORALE]]</f>
        <v>11.108228317272053</v>
      </c>
      <c r="U827" s="41">
        <f>Data5[[#This Row],[TOTAL CHELTUIELI EURO]]/Data5[[#This Row],[NUMĂRUL PERSOANELOR ÎNSCRISE ÎN LISTELE ELECTORALE]]</f>
        <v>2.2950410771000711</v>
      </c>
      <c r="V827" s="41">
        <f>Data5[[#This Row],[TOTAL CHELTUIELI LEI]]/Data5[[#This Row],[NUMĂRUL PERSOANELOR CARE AU PARTICIPAT LA VOT]]</f>
        <v>11.233133433283358</v>
      </c>
      <c r="W827" s="41">
        <f>Data5[[#This Row],[TOTAL CHELTUIELI EURO]]/Data5[[#This Row],[NUMĂRUL PERSOANELOR CARE AU PARTICIPAT LA VOT]]</f>
        <v>2.3208473860629653</v>
      </c>
      <c r="X827" s="43">
        <v>4.8400999999999996</v>
      </c>
      <c r="Y827" s="114" t="s">
        <v>2888</v>
      </c>
      <c r="Z827" s="44">
        <v>11</v>
      </c>
      <c r="AA827" s="115" t="s">
        <v>3108</v>
      </c>
      <c r="AB827" s="44">
        <v>2</v>
      </c>
      <c r="AC827" s="45"/>
    </row>
    <row r="828" spans="1:29" ht="12" customHeight="1" x14ac:dyDescent="0.2">
      <c r="A828" s="37">
        <v>827</v>
      </c>
      <c r="B828" s="38" t="s">
        <v>16</v>
      </c>
      <c r="C828" s="39" t="s">
        <v>1692</v>
      </c>
      <c r="D828" s="40">
        <v>44101</v>
      </c>
      <c r="E828" s="38">
        <v>1</v>
      </c>
      <c r="F828" s="38"/>
      <c r="G828" s="38" t="s">
        <v>2</v>
      </c>
      <c r="H828" s="38" t="s">
        <v>2</v>
      </c>
      <c r="I828" s="39">
        <v>0</v>
      </c>
      <c r="J828" s="39">
        <v>5446</v>
      </c>
      <c r="K828" s="39">
        <v>0</v>
      </c>
      <c r="L828" s="41">
        <f>SUM(Data5[[#This Row],[CHELTUIELI DE PERSONAL LEI]:[CHELTUIELI DE CAPITAL (ACTIVE NEFINANCIARE ) LEI]])</f>
        <v>5446</v>
      </c>
      <c r="M828" s="41">
        <f>Data5[[#This Row],[TOTAL CHELTUIELI LEI]]/Data5[[#This Row],[CURS VALUTAR EURO BNR 22 07 2020]]</f>
        <v>1125.1833639800832</v>
      </c>
      <c r="N828" s="49">
        <v>1953</v>
      </c>
      <c r="O828" s="54"/>
      <c r="P828" s="54">
        <v>1298</v>
      </c>
      <c r="Q828" s="54"/>
      <c r="R828" s="54">
        <f>Data5[[#This Row],[PERSOANE ÎNSCRISE ÎN LISTELE ELECTORALE (TURUL 1)            ]]+Data5[[#This Row],[PERSOANE ÎNSCRISE ÎN LISTELE ELECTORALE (TURUL AL 2-LEA)]]</f>
        <v>1953</v>
      </c>
      <c r="S828" s="54">
        <f>Data5[[#This Row],[PERSOANE CARE AU PARTICIPAT LA VOT (TURUL 1)]]+Data5[[#This Row],[PERSOANE CARE AU PARTICIPAT LA VOT  (TURUL AL 2-LEA)]]</f>
        <v>1298</v>
      </c>
      <c r="T828" s="41">
        <f>Data5[[#This Row],[TOTAL CHELTUIELI LEI]]/Data5[[#This Row],[NUMĂRUL PERSOANELOR ÎNSCRISE ÎN LISTELE ELECTORALE]]</f>
        <v>2.7885304659498207</v>
      </c>
      <c r="U828" s="41">
        <f>Data5[[#This Row],[TOTAL CHELTUIELI EURO]]/Data5[[#This Row],[NUMĂRUL PERSOANELOR ÎNSCRISE ÎN LISTELE ELECTORALE]]</f>
        <v>0.57613075472610509</v>
      </c>
      <c r="V828" s="41">
        <f>Data5[[#This Row],[TOTAL CHELTUIELI LEI]]/Data5[[#This Row],[NUMĂRUL PERSOANELOR CARE AU PARTICIPAT LA VOT]]</f>
        <v>4.1956856702619412</v>
      </c>
      <c r="W828" s="41">
        <f>Data5[[#This Row],[TOTAL CHELTUIELI EURO]]/Data5[[#This Row],[NUMĂRUL PERSOANELOR CARE AU PARTICIPAT LA VOT]]</f>
        <v>0.86685929428357722</v>
      </c>
      <c r="X828" s="43">
        <v>4.8400999999999996</v>
      </c>
      <c r="Y828" s="114" t="s">
        <v>2891</v>
      </c>
      <c r="Z828" s="44">
        <v>2</v>
      </c>
      <c r="AA828" s="115" t="s">
        <v>3105</v>
      </c>
      <c r="AB828" s="44">
        <v>0</v>
      </c>
      <c r="AC828" s="45"/>
    </row>
    <row r="829" spans="1:29" ht="12" customHeight="1" x14ac:dyDescent="0.2">
      <c r="A829" s="37">
        <v>828</v>
      </c>
      <c r="B829" s="38" t="s">
        <v>16</v>
      </c>
      <c r="C829" s="39" t="s">
        <v>1693</v>
      </c>
      <c r="D829" s="40">
        <v>44101</v>
      </c>
      <c r="E829" s="38">
        <v>1</v>
      </c>
      <c r="F829" s="38"/>
      <c r="G829" s="38" t="s">
        <v>2</v>
      </c>
      <c r="H829" s="38" t="s">
        <v>2</v>
      </c>
      <c r="I829" s="39">
        <v>4800</v>
      </c>
      <c r="J829" s="39">
        <v>5392</v>
      </c>
      <c r="K829" s="39">
        <v>0</v>
      </c>
      <c r="L829" s="41">
        <f>SUM(Data5[[#This Row],[CHELTUIELI DE PERSONAL LEI]:[CHELTUIELI DE CAPITAL (ACTIVE NEFINANCIARE ) LEI]])</f>
        <v>10192</v>
      </c>
      <c r="M829" s="41">
        <f>Data5[[#This Row],[TOTAL CHELTUIELI LEI]]/Data5[[#This Row],[CURS VALUTAR EURO BNR 22 07 2020]]</f>
        <v>2105.7416169087419</v>
      </c>
      <c r="N829" s="49">
        <v>2238</v>
      </c>
      <c r="O829" s="54"/>
      <c r="P829" s="54">
        <v>1058</v>
      </c>
      <c r="Q829" s="54"/>
      <c r="R829" s="54">
        <f>Data5[[#This Row],[PERSOANE ÎNSCRISE ÎN LISTELE ELECTORALE (TURUL 1)            ]]+Data5[[#This Row],[PERSOANE ÎNSCRISE ÎN LISTELE ELECTORALE (TURUL AL 2-LEA)]]</f>
        <v>2238</v>
      </c>
      <c r="S829" s="54">
        <f>Data5[[#This Row],[PERSOANE CARE AU PARTICIPAT LA VOT (TURUL 1)]]+Data5[[#This Row],[PERSOANE CARE AU PARTICIPAT LA VOT  (TURUL AL 2-LEA)]]</f>
        <v>1058</v>
      </c>
      <c r="T829" s="41">
        <f>Data5[[#This Row],[TOTAL CHELTUIELI LEI]]/Data5[[#This Row],[NUMĂRUL PERSOANELOR ÎNSCRISE ÎN LISTELE ELECTORALE]]</f>
        <v>4.554066130473637</v>
      </c>
      <c r="U829" s="41">
        <f>Data5[[#This Row],[TOTAL CHELTUIELI EURO]]/Data5[[#This Row],[NUMĂRUL PERSOANELOR ÎNSCRISE ÎN LISTELE ELECTORALE]]</f>
        <v>0.9409033140789731</v>
      </c>
      <c r="V829" s="41">
        <f>Data5[[#This Row],[TOTAL CHELTUIELI LEI]]/Data5[[#This Row],[NUMĂRUL PERSOANELOR CARE AU PARTICIPAT LA VOT]]</f>
        <v>9.6332703213610582</v>
      </c>
      <c r="W829" s="41">
        <f>Data5[[#This Row],[TOTAL CHELTUIELI EURO]]/Data5[[#This Row],[NUMĂRUL PERSOANELOR CARE AU PARTICIPAT LA VOT]]</f>
        <v>1.9903039857360509</v>
      </c>
      <c r="X829" s="43">
        <v>4.8400999999999996</v>
      </c>
      <c r="Y829" s="114" t="s">
        <v>2895</v>
      </c>
      <c r="Z829" s="44">
        <v>4</v>
      </c>
      <c r="AA829" s="115" t="s">
        <v>3105</v>
      </c>
      <c r="AB829" s="44">
        <v>0</v>
      </c>
      <c r="AC829" s="45"/>
    </row>
    <row r="830" spans="1:29" ht="12" customHeight="1" x14ac:dyDescent="0.2">
      <c r="A830" s="37">
        <v>829</v>
      </c>
      <c r="B830" s="38" t="s">
        <v>16</v>
      </c>
      <c r="C830" s="39" t="s">
        <v>1694</v>
      </c>
      <c r="D830" s="40">
        <v>44101</v>
      </c>
      <c r="E830" s="38">
        <v>1</v>
      </c>
      <c r="F830" s="38"/>
      <c r="G830" s="38" t="s">
        <v>2</v>
      </c>
      <c r="H830" s="38" t="s">
        <v>2</v>
      </c>
      <c r="I830" s="39">
        <v>5500</v>
      </c>
      <c r="J830" s="39">
        <v>3607.42</v>
      </c>
      <c r="K830" s="39">
        <v>0</v>
      </c>
      <c r="L830" s="41">
        <f>SUM(Data5[[#This Row],[CHELTUIELI DE PERSONAL LEI]:[CHELTUIELI DE CAPITAL (ACTIVE NEFINANCIARE ) LEI]])</f>
        <v>9107.42</v>
      </c>
      <c r="M830" s="41">
        <f>Data5[[#This Row],[TOTAL CHELTUIELI LEI]]/Data5[[#This Row],[CURS VALUTAR EURO BNR 22 07 2020]]</f>
        <v>1881.6594698456645</v>
      </c>
      <c r="N830" s="49">
        <v>904</v>
      </c>
      <c r="O830" s="54"/>
      <c r="P830" s="54">
        <v>589</v>
      </c>
      <c r="Q830" s="54"/>
      <c r="R830" s="54">
        <f>Data5[[#This Row],[PERSOANE ÎNSCRISE ÎN LISTELE ELECTORALE (TURUL 1)            ]]+Data5[[#This Row],[PERSOANE ÎNSCRISE ÎN LISTELE ELECTORALE (TURUL AL 2-LEA)]]</f>
        <v>904</v>
      </c>
      <c r="S830" s="54">
        <f>Data5[[#This Row],[PERSOANE CARE AU PARTICIPAT LA VOT (TURUL 1)]]+Data5[[#This Row],[PERSOANE CARE AU PARTICIPAT LA VOT  (TURUL AL 2-LEA)]]</f>
        <v>589</v>
      </c>
      <c r="T830" s="41">
        <f>Data5[[#This Row],[TOTAL CHELTUIELI LEI]]/Data5[[#This Row],[NUMĂRUL PERSOANELOR ÎNSCRISE ÎN LISTELE ELECTORALE]]</f>
        <v>10.0745796460177</v>
      </c>
      <c r="U830" s="41">
        <f>Data5[[#This Row],[TOTAL CHELTUIELI EURO]]/Data5[[#This Row],[NUMĂRUL PERSOANELOR ÎNSCRISE ÎN LISTELE ELECTORALE]]</f>
        <v>2.0814817144310447</v>
      </c>
      <c r="V830" s="41">
        <f>Data5[[#This Row],[TOTAL CHELTUIELI LEI]]/Data5[[#This Row],[NUMĂRUL PERSOANELOR CARE AU PARTICIPAT LA VOT]]</f>
        <v>15.46251273344652</v>
      </c>
      <c r="W830" s="41">
        <f>Data5[[#This Row],[TOTAL CHELTUIELI EURO]]/Data5[[#This Row],[NUMĂRUL PERSOANELOR CARE AU PARTICIPAT LA VOT]]</f>
        <v>3.1946680302982418</v>
      </c>
      <c r="X830" s="43">
        <v>4.8400999999999996</v>
      </c>
      <c r="Y830" s="114" t="s">
        <v>2898</v>
      </c>
      <c r="Z830" s="44">
        <v>10</v>
      </c>
      <c r="AA830" s="115" t="s">
        <v>3108</v>
      </c>
      <c r="AB830" s="44">
        <v>2</v>
      </c>
      <c r="AC830" s="45"/>
    </row>
    <row r="831" spans="1:29" ht="12" customHeight="1" x14ac:dyDescent="0.2">
      <c r="A831" s="37">
        <v>830</v>
      </c>
      <c r="B831" s="38" t="s">
        <v>16</v>
      </c>
      <c r="C831" s="39" t="s">
        <v>1695</v>
      </c>
      <c r="D831" s="40">
        <v>44101</v>
      </c>
      <c r="E831" s="38">
        <v>1</v>
      </c>
      <c r="F831" s="38"/>
      <c r="G831" s="38" t="s">
        <v>2</v>
      </c>
      <c r="H831" s="38" t="s">
        <v>2</v>
      </c>
      <c r="I831" s="39">
        <v>3300</v>
      </c>
      <c r="J831" s="39">
        <v>4952</v>
      </c>
      <c r="K831" s="39">
        <v>0</v>
      </c>
      <c r="L831" s="41">
        <f>SUM(Data5[[#This Row],[CHELTUIELI DE PERSONAL LEI]:[CHELTUIELI DE CAPITAL (ACTIVE NEFINANCIARE ) LEI]])</f>
        <v>8252</v>
      </c>
      <c r="M831" s="41">
        <f>Data5[[#This Row],[TOTAL CHELTUIELI LEI]]/Data5[[#This Row],[CURS VALUTAR EURO BNR 22 07 2020]]</f>
        <v>1704.9234519947936</v>
      </c>
      <c r="N831" s="49">
        <v>2229</v>
      </c>
      <c r="O831" s="54"/>
      <c r="P831" s="54">
        <v>1286</v>
      </c>
      <c r="Q831" s="54"/>
      <c r="R831" s="54">
        <f>Data5[[#This Row],[PERSOANE ÎNSCRISE ÎN LISTELE ELECTORALE (TURUL 1)            ]]+Data5[[#This Row],[PERSOANE ÎNSCRISE ÎN LISTELE ELECTORALE (TURUL AL 2-LEA)]]</f>
        <v>2229</v>
      </c>
      <c r="S831" s="54">
        <f>Data5[[#This Row],[PERSOANE CARE AU PARTICIPAT LA VOT (TURUL 1)]]+Data5[[#This Row],[PERSOANE CARE AU PARTICIPAT LA VOT  (TURUL AL 2-LEA)]]</f>
        <v>1286</v>
      </c>
      <c r="T831" s="41">
        <f>Data5[[#This Row],[TOTAL CHELTUIELI LEI]]/Data5[[#This Row],[NUMĂRUL PERSOANELOR ÎNSCRISE ÎN LISTELE ELECTORALE]]</f>
        <v>3.7021085688649618</v>
      </c>
      <c r="U831" s="41">
        <f>Data5[[#This Row],[TOTAL CHELTUIELI EURO]]/Data5[[#This Row],[NUMĂRUL PERSOANELOR ÎNSCRISE ÎN LISTELE ELECTORALE]]</f>
        <v>0.76488266128075078</v>
      </c>
      <c r="V831" s="41">
        <f>Data5[[#This Row],[TOTAL CHELTUIELI LEI]]/Data5[[#This Row],[NUMĂRUL PERSOANELOR CARE AU PARTICIPAT LA VOT]]</f>
        <v>6.4167962674961121</v>
      </c>
      <c r="W831" s="41">
        <f>Data5[[#This Row],[TOTAL CHELTUIELI EURO]]/Data5[[#This Row],[NUMĂRUL PERSOANELOR CARE AU PARTICIPAT LA VOT]]</f>
        <v>1.3257569611157027</v>
      </c>
      <c r="X831" s="43">
        <v>4.8400999999999996</v>
      </c>
      <c r="Y831" s="114" t="s">
        <v>2884</v>
      </c>
      <c r="Z831" s="44">
        <v>3</v>
      </c>
      <c r="AA831" s="115" t="s">
        <v>3105</v>
      </c>
      <c r="AB831" s="44">
        <v>0</v>
      </c>
      <c r="AC831" s="45"/>
    </row>
    <row r="832" spans="1:29" ht="12" customHeight="1" x14ac:dyDescent="0.2">
      <c r="A832" s="37">
        <v>831</v>
      </c>
      <c r="B832" s="38" t="s">
        <v>16</v>
      </c>
      <c r="C832" s="39" t="s">
        <v>1696</v>
      </c>
      <c r="D832" s="40">
        <v>44101</v>
      </c>
      <c r="E832" s="38">
        <v>1</v>
      </c>
      <c r="F832" s="38"/>
      <c r="G832" s="38" t="s">
        <v>2</v>
      </c>
      <c r="H832" s="38" t="s">
        <v>2</v>
      </c>
      <c r="I832" s="39">
        <v>0</v>
      </c>
      <c r="J832" s="39">
        <v>7609.65</v>
      </c>
      <c r="K832" s="39">
        <v>0</v>
      </c>
      <c r="L832" s="41">
        <f>SUM(Data5[[#This Row],[CHELTUIELI DE PERSONAL LEI]:[CHELTUIELI DE CAPITAL (ACTIVE NEFINANCIARE ) LEI]])</f>
        <v>7609.65</v>
      </c>
      <c r="M832" s="41">
        <f>Data5[[#This Row],[TOTAL CHELTUIELI LEI]]/Data5[[#This Row],[CURS VALUTAR EURO BNR 22 07 2020]]</f>
        <v>1572.2092518749614</v>
      </c>
      <c r="N832" s="49">
        <v>3382</v>
      </c>
      <c r="O832" s="54"/>
      <c r="P832" s="54">
        <v>2041</v>
      </c>
      <c r="Q832" s="54"/>
      <c r="R832" s="54">
        <f>Data5[[#This Row],[PERSOANE ÎNSCRISE ÎN LISTELE ELECTORALE (TURUL 1)            ]]+Data5[[#This Row],[PERSOANE ÎNSCRISE ÎN LISTELE ELECTORALE (TURUL AL 2-LEA)]]</f>
        <v>3382</v>
      </c>
      <c r="S832" s="54">
        <f>Data5[[#This Row],[PERSOANE CARE AU PARTICIPAT LA VOT (TURUL 1)]]+Data5[[#This Row],[PERSOANE CARE AU PARTICIPAT LA VOT  (TURUL AL 2-LEA)]]</f>
        <v>2041</v>
      </c>
      <c r="T832" s="41">
        <f>Data5[[#This Row],[TOTAL CHELTUIELI LEI]]/Data5[[#This Row],[NUMĂRUL PERSOANELOR ÎNSCRISE ÎN LISTELE ELECTORALE]]</f>
        <v>2.2500443524541689</v>
      </c>
      <c r="U832" s="41">
        <f>Data5[[#This Row],[TOTAL CHELTUIELI EURO]]/Data5[[#This Row],[NUMĂRUL PERSOANELOR ÎNSCRISE ÎN LISTELE ELECTORALE]]</f>
        <v>0.46487559192044986</v>
      </c>
      <c r="V832" s="41">
        <f>Data5[[#This Row],[TOTAL CHELTUIELI LEI]]/Data5[[#This Row],[NUMĂRUL PERSOANELOR CARE AU PARTICIPAT LA VOT]]</f>
        <v>3.7283929446349826</v>
      </c>
      <c r="W832" s="41">
        <f>Data5[[#This Row],[TOTAL CHELTUIELI EURO]]/Data5[[#This Row],[NUMĂRUL PERSOANELOR CARE AU PARTICIPAT LA VOT]]</f>
        <v>0.77031320523026037</v>
      </c>
      <c r="X832" s="43">
        <v>4.8400999999999996</v>
      </c>
      <c r="Y832" s="114" t="s">
        <v>2891</v>
      </c>
      <c r="Z832" s="44">
        <v>2</v>
      </c>
      <c r="AA832" s="115" t="s">
        <v>3105</v>
      </c>
      <c r="AB832" s="44">
        <v>0</v>
      </c>
      <c r="AC832" s="45"/>
    </row>
    <row r="833" spans="1:29" ht="12" customHeight="1" x14ac:dyDescent="0.2">
      <c r="A833" s="37">
        <v>832</v>
      </c>
      <c r="B833" s="38" t="s">
        <v>16</v>
      </c>
      <c r="C833" s="39" t="s">
        <v>1697</v>
      </c>
      <c r="D833" s="40">
        <v>44101</v>
      </c>
      <c r="E833" s="38">
        <v>1</v>
      </c>
      <c r="F833" s="38"/>
      <c r="G833" s="38" t="s">
        <v>2</v>
      </c>
      <c r="H833" s="38" t="s">
        <v>2</v>
      </c>
      <c r="I833" s="39">
        <v>500</v>
      </c>
      <c r="J833" s="39">
        <v>8938</v>
      </c>
      <c r="K833" s="39">
        <v>0</v>
      </c>
      <c r="L833" s="41">
        <f>SUM(Data5[[#This Row],[CHELTUIELI DE PERSONAL LEI]:[CHELTUIELI DE CAPITAL (ACTIVE NEFINANCIARE ) LEI]])</f>
        <v>9438</v>
      </c>
      <c r="M833" s="41">
        <f>Data5[[#This Row],[TOTAL CHELTUIELI LEI]]/Data5[[#This Row],[CURS VALUTAR EURO BNR 22 07 2020]]</f>
        <v>1949.9597115762072</v>
      </c>
      <c r="N833" s="49">
        <v>560</v>
      </c>
      <c r="O833" s="54"/>
      <c r="P833" s="54">
        <v>475</v>
      </c>
      <c r="Q833" s="54"/>
      <c r="R833" s="54">
        <f>Data5[[#This Row],[PERSOANE ÎNSCRISE ÎN LISTELE ELECTORALE (TURUL 1)            ]]+Data5[[#This Row],[PERSOANE ÎNSCRISE ÎN LISTELE ELECTORALE (TURUL AL 2-LEA)]]</f>
        <v>560</v>
      </c>
      <c r="S833" s="54">
        <f>Data5[[#This Row],[PERSOANE CARE AU PARTICIPAT LA VOT (TURUL 1)]]+Data5[[#This Row],[PERSOANE CARE AU PARTICIPAT LA VOT  (TURUL AL 2-LEA)]]</f>
        <v>475</v>
      </c>
      <c r="T833" s="41">
        <f>Data5[[#This Row],[TOTAL CHELTUIELI LEI]]/Data5[[#This Row],[NUMĂRUL PERSOANELOR ÎNSCRISE ÎN LISTELE ELECTORALE]]</f>
        <v>16.853571428571428</v>
      </c>
      <c r="U833" s="41">
        <f>Data5[[#This Row],[TOTAL CHELTUIELI EURO]]/Data5[[#This Row],[NUMĂRUL PERSOANELOR ÎNSCRISE ÎN LISTELE ELECTORALE]]</f>
        <v>3.4820709135289412</v>
      </c>
      <c r="V833" s="41">
        <f>Data5[[#This Row],[TOTAL CHELTUIELI LEI]]/Data5[[#This Row],[NUMĂRUL PERSOANELOR CARE AU PARTICIPAT LA VOT]]</f>
        <v>19.869473684210526</v>
      </c>
      <c r="W833" s="41">
        <f>Data5[[#This Row],[TOTAL CHELTUIELI EURO]]/Data5[[#This Row],[NUMĂRUL PERSOANELOR CARE AU PARTICIPAT LA VOT]]</f>
        <v>4.1051783401604363</v>
      </c>
      <c r="X833" s="43">
        <v>4.8400999999999996</v>
      </c>
      <c r="Y833" s="114" t="s">
        <v>2920</v>
      </c>
      <c r="Z833" s="44">
        <v>16</v>
      </c>
      <c r="AA833" s="115" t="s">
        <v>3106</v>
      </c>
      <c r="AB833" s="44">
        <v>3</v>
      </c>
      <c r="AC833" s="45"/>
    </row>
    <row r="834" spans="1:29" ht="12" customHeight="1" x14ac:dyDescent="0.2">
      <c r="A834" s="37">
        <v>833</v>
      </c>
      <c r="B834" s="38" t="s">
        <v>16</v>
      </c>
      <c r="C834" s="39" t="s">
        <v>1698</v>
      </c>
      <c r="D834" s="40">
        <v>44101</v>
      </c>
      <c r="E834" s="38">
        <v>1</v>
      </c>
      <c r="F834" s="38"/>
      <c r="G834" s="38" t="s">
        <v>2</v>
      </c>
      <c r="H834" s="38" t="s">
        <v>2</v>
      </c>
      <c r="I834" s="39">
        <v>0</v>
      </c>
      <c r="J834" s="39">
        <v>6834</v>
      </c>
      <c r="K834" s="39">
        <v>0</v>
      </c>
      <c r="L834" s="41">
        <f>SUM(Data5[[#This Row],[CHELTUIELI DE PERSONAL LEI]:[CHELTUIELI DE CAPITAL (ACTIVE NEFINANCIARE ) LEI]])</f>
        <v>6834</v>
      </c>
      <c r="M834" s="41">
        <f>Data5[[#This Row],[TOTAL CHELTUIELI LEI]]/Data5[[#This Row],[CURS VALUTAR EURO BNR 22 07 2020]]</f>
        <v>1411.9542984649079</v>
      </c>
      <c r="N834" s="49">
        <v>868</v>
      </c>
      <c r="O834" s="54"/>
      <c r="P834" s="54">
        <v>732</v>
      </c>
      <c r="Q834" s="54"/>
      <c r="R834" s="54">
        <f>Data5[[#This Row],[PERSOANE ÎNSCRISE ÎN LISTELE ELECTORALE (TURUL 1)            ]]+Data5[[#This Row],[PERSOANE ÎNSCRISE ÎN LISTELE ELECTORALE (TURUL AL 2-LEA)]]</f>
        <v>868</v>
      </c>
      <c r="S834" s="54">
        <f>Data5[[#This Row],[PERSOANE CARE AU PARTICIPAT LA VOT (TURUL 1)]]+Data5[[#This Row],[PERSOANE CARE AU PARTICIPAT LA VOT  (TURUL AL 2-LEA)]]</f>
        <v>732</v>
      </c>
      <c r="T834" s="41">
        <f>Data5[[#This Row],[TOTAL CHELTUIELI LEI]]/Data5[[#This Row],[NUMĂRUL PERSOANELOR ÎNSCRISE ÎN LISTELE ELECTORALE]]</f>
        <v>7.8732718894009217</v>
      </c>
      <c r="U834" s="41">
        <f>Data5[[#This Row],[TOTAL CHELTUIELI EURO]]/Data5[[#This Row],[NUMĂRUL PERSOANELOR ÎNSCRISE ÎN LISTELE ELECTORALE]]</f>
        <v>1.6266754590609538</v>
      </c>
      <c r="V834" s="41">
        <f>Data5[[#This Row],[TOTAL CHELTUIELI LEI]]/Data5[[#This Row],[NUMĂRUL PERSOANELOR CARE AU PARTICIPAT LA VOT]]</f>
        <v>9.3360655737704921</v>
      </c>
      <c r="W834" s="41">
        <f>Data5[[#This Row],[TOTAL CHELTUIELI EURO]]/Data5[[#This Row],[NUMĂRUL PERSOANELOR CARE AU PARTICIPAT LA VOT]]</f>
        <v>1.9288993148427702</v>
      </c>
      <c r="X834" s="43">
        <v>4.8400999999999996</v>
      </c>
      <c r="Y834" s="114" t="s">
        <v>2886</v>
      </c>
      <c r="Z834" s="44">
        <v>7</v>
      </c>
      <c r="AA834" s="115" t="s">
        <v>3107</v>
      </c>
      <c r="AB834" s="44">
        <v>1</v>
      </c>
      <c r="AC834" s="45"/>
    </row>
    <row r="835" spans="1:29" ht="12" customHeight="1" x14ac:dyDescent="0.2">
      <c r="A835" s="37">
        <v>834</v>
      </c>
      <c r="B835" s="38" t="s">
        <v>16</v>
      </c>
      <c r="C835" s="39" t="s">
        <v>1699</v>
      </c>
      <c r="D835" s="40">
        <v>44101</v>
      </c>
      <c r="E835" s="38">
        <v>1</v>
      </c>
      <c r="F835" s="38"/>
      <c r="G835" s="38" t="s">
        <v>2</v>
      </c>
      <c r="H835" s="38" t="s">
        <v>2</v>
      </c>
      <c r="I835" s="39">
        <v>2000</v>
      </c>
      <c r="J835" s="39">
        <v>2128</v>
      </c>
      <c r="K835" s="39">
        <v>0</v>
      </c>
      <c r="L835" s="41">
        <f>SUM(Data5[[#This Row],[CHELTUIELI DE PERSONAL LEI]:[CHELTUIELI DE CAPITAL (ACTIVE NEFINANCIARE ) LEI]])</f>
        <v>4128</v>
      </c>
      <c r="M835" s="41">
        <f>Data5[[#This Row],[TOTAL CHELTUIELI LEI]]/Data5[[#This Row],[CURS VALUTAR EURO BNR 22 07 2020]]</f>
        <v>852.87494060040092</v>
      </c>
      <c r="N835" s="49">
        <v>2709</v>
      </c>
      <c r="O835" s="54"/>
      <c r="P835" s="54">
        <v>1725</v>
      </c>
      <c r="Q835" s="54"/>
      <c r="R835" s="54">
        <f>Data5[[#This Row],[PERSOANE ÎNSCRISE ÎN LISTELE ELECTORALE (TURUL 1)            ]]+Data5[[#This Row],[PERSOANE ÎNSCRISE ÎN LISTELE ELECTORALE (TURUL AL 2-LEA)]]</f>
        <v>2709</v>
      </c>
      <c r="S835" s="54">
        <f>Data5[[#This Row],[PERSOANE CARE AU PARTICIPAT LA VOT (TURUL 1)]]+Data5[[#This Row],[PERSOANE CARE AU PARTICIPAT LA VOT  (TURUL AL 2-LEA)]]</f>
        <v>1725</v>
      </c>
      <c r="T835" s="41">
        <f>Data5[[#This Row],[TOTAL CHELTUIELI LEI]]/Data5[[#This Row],[NUMĂRUL PERSOANELOR ÎNSCRISE ÎN LISTELE ELECTORALE]]</f>
        <v>1.5238095238095237</v>
      </c>
      <c r="U835" s="41">
        <f>Data5[[#This Row],[TOTAL CHELTUIELI EURO]]/Data5[[#This Row],[NUMĂRUL PERSOANELOR ÎNSCRISE ÎN LISTELE ELECTORALE]]</f>
        <v>0.31483017371738681</v>
      </c>
      <c r="V835" s="41">
        <f>Data5[[#This Row],[TOTAL CHELTUIELI LEI]]/Data5[[#This Row],[NUMĂRUL PERSOANELOR CARE AU PARTICIPAT LA VOT]]</f>
        <v>2.3930434782608696</v>
      </c>
      <c r="W835" s="41">
        <f>Data5[[#This Row],[TOTAL CHELTUIELI EURO]]/Data5[[#This Row],[NUMĂRUL PERSOANELOR CARE AU PARTICIPAT LA VOT]]</f>
        <v>0.49442025542052226</v>
      </c>
      <c r="X835" s="43">
        <v>4.8400999999999996</v>
      </c>
      <c r="Y835" s="114" t="s">
        <v>2894</v>
      </c>
      <c r="Z835" s="44">
        <v>1</v>
      </c>
      <c r="AA835" s="115" t="s">
        <v>3105</v>
      </c>
      <c r="AB835" s="44">
        <v>0</v>
      </c>
      <c r="AC835" s="45"/>
    </row>
    <row r="836" spans="1:29" ht="12" customHeight="1" x14ac:dyDescent="0.2">
      <c r="A836" s="37">
        <v>835</v>
      </c>
      <c r="B836" s="38" t="s">
        <v>16</v>
      </c>
      <c r="C836" s="39" t="s">
        <v>1700</v>
      </c>
      <c r="D836" s="40">
        <v>44101</v>
      </c>
      <c r="E836" s="38">
        <v>1</v>
      </c>
      <c r="F836" s="38"/>
      <c r="G836" s="38" t="s">
        <v>2</v>
      </c>
      <c r="H836" s="38" t="s">
        <v>2</v>
      </c>
      <c r="I836" s="39">
        <v>700</v>
      </c>
      <c r="J836" s="39">
        <v>3555.49</v>
      </c>
      <c r="K836" s="39">
        <v>0</v>
      </c>
      <c r="L836" s="41">
        <f>SUM(Data5[[#This Row],[CHELTUIELI DE PERSONAL LEI]:[CHELTUIELI DE CAPITAL (ACTIVE NEFINANCIARE ) LEI]])</f>
        <v>4255.49</v>
      </c>
      <c r="M836" s="41">
        <f>Data5[[#This Row],[TOTAL CHELTUIELI LEI]]/Data5[[#This Row],[CURS VALUTAR EURO BNR 22 07 2020]]</f>
        <v>879.21530546889528</v>
      </c>
      <c r="N836" s="49">
        <v>590</v>
      </c>
      <c r="O836" s="54"/>
      <c r="P836" s="54">
        <v>417</v>
      </c>
      <c r="Q836" s="54"/>
      <c r="R836" s="54">
        <f>Data5[[#This Row],[PERSOANE ÎNSCRISE ÎN LISTELE ELECTORALE (TURUL 1)            ]]+Data5[[#This Row],[PERSOANE ÎNSCRISE ÎN LISTELE ELECTORALE (TURUL AL 2-LEA)]]</f>
        <v>590</v>
      </c>
      <c r="S836" s="54">
        <f>Data5[[#This Row],[PERSOANE CARE AU PARTICIPAT LA VOT (TURUL 1)]]+Data5[[#This Row],[PERSOANE CARE AU PARTICIPAT LA VOT  (TURUL AL 2-LEA)]]</f>
        <v>417</v>
      </c>
      <c r="T836" s="41">
        <f>Data5[[#This Row],[TOTAL CHELTUIELI LEI]]/Data5[[#This Row],[NUMĂRUL PERSOANELOR ÎNSCRISE ÎN LISTELE ELECTORALE]]</f>
        <v>7.2126949152542368</v>
      </c>
      <c r="U836" s="41">
        <f>Data5[[#This Row],[TOTAL CHELTUIELI EURO]]/Data5[[#This Row],[NUMĂRUL PERSOANELOR ÎNSCRISE ÎN LISTELE ELECTORALE]]</f>
        <v>1.4901954329981275</v>
      </c>
      <c r="V836" s="41">
        <f>Data5[[#This Row],[TOTAL CHELTUIELI LEI]]/Data5[[#This Row],[NUMĂRUL PERSOANELOR CARE AU PARTICIPAT LA VOT]]</f>
        <v>10.205011990407673</v>
      </c>
      <c r="W836" s="41">
        <f>Data5[[#This Row],[TOTAL CHELTUIELI EURO]]/Data5[[#This Row],[NUMĂRUL PERSOANELOR CARE AU PARTICIPAT LA VOT]]</f>
        <v>2.1084299891340414</v>
      </c>
      <c r="X836" s="43">
        <v>4.8400999999999996</v>
      </c>
      <c r="Y836" s="114" t="s">
        <v>2886</v>
      </c>
      <c r="Z836" s="44">
        <v>7</v>
      </c>
      <c r="AA836" s="115" t="s">
        <v>3107</v>
      </c>
      <c r="AB836" s="44">
        <v>1</v>
      </c>
      <c r="AC836" s="45"/>
    </row>
    <row r="837" spans="1:29" ht="12" customHeight="1" x14ac:dyDescent="0.2">
      <c r="A837" s="37">
        <v>836</v>
      </c>
      <c r="B837" s="38" t="s">
        <v>16</v>
      </c>
      <c r="C837" s="39" t="s">
        <v>1472</v>
      </c>
      <c r="D837" s="40">
        <v>44101</v>
      </c>
      <c r="E837" s="38">
        <v>1</v>
      </c>
      <c r="F837" s="38"/>
      <c r="G837" s="38" t="s">
        <v>2</v>
      </c>
      <c r="H837" s="38" t="s">
        <v>2</v>
      </c>
      <c r="I837" s="39">
        <v>1000</v>
      </c>
      <c r="J837" s="39">
        <v>10173</v>
      </c>
      <c r="K837" s="39">
        <v>0</v>
      </c>
      <c r="L837" s="41">
        <f>SUM(Data5[[#This Row],[CHELTUIELI DE PERSONAL LEI]:[CHELTUIELI DE CAPITAL (ACTIVE NEFINANCIARE ) LEI]])</f>
        <v>11173</v>
      </c>
      <c r="M837" s="41">
        <f>Data5[[#This Row],[TOTAL CHELTUIELI LEI]]/Data5[[#This Row],[CURS VALUTAR EURO BNR 22 07 2020]]</f>
        <v>2308.4233796822382</v>
      </c>
      <c r="N837" s="49">
        <v>2074</v>
      </c>
      <c r="O837" s="54"/>
      <c r="P837" s="54">
        <v>1676</v>
      </c>
      <c r="Q837" s="54"/>
      <c r="R837" s="54">
        <f>Data5[[#This Row],[PERSOANE ÎNSCRISE ÎN LISTELE ELECTORALE (TURUL 1)            ]]+Data5[[#This Row],[PERSOANE ÎNSCRISE ÎN LISTELE ELECTORALE (TURUL AL 2-LEA)]]</f>
        <v>2074</v>
      </c>
      <c r="S837" s="54">
        <f>Data5[[#This Row],[PERSOANE CARE AU PARTICIPAT LA VOT (TURUL 1)]]+Data5[[#This Row],[PERSOANE CARE AU PARTICIPAT LA VOT  (TURUL AL 2-LEA)]]</f>
        <v>1676</v>
      </c>
      <c r="T837" s="41">
        <f>Data5[[#This Row],[TOTAL CHELTUIELI LEI]]/Data5[[#This Row],[NUMĂRUL PERSOANELOR ÎNSCRISE ÎN LISTELE ELECTORALE]]</f>
        <v>5.3871745419479264</v>
      </c>
      <c r="U837" s="41">
        <f>Data5[[#This Row],[TOTAL CHELTUIELI EURO]]/Data5[[#This Row],[NUMĂRUL PERSOANELOR ÎNSCRISE ÎN LISTELE ELECTORALE]]</f>
        <v>1.1130295948323232</v>
      </c>
      <c r="V837" s="41">
        <f>Data5[[#This Row],[TOTAL CHELTUIELI LEI]]/Data5[[#This Row],[NUMĂRUL PERSOANELOR CARE AU PARTICIPAT LA VOT]]</f>
        <v>6.6664677804295946</v>
      </c>
      <c r="W837" s="41">
        <f>Data5[[#This Row],[TOTAL CHELTUIELI EURO]]/Data5[[#This Row],[NUMĂRUL PERSOANELOR CARE AU PARTICIPAT LA VOT]]</f>
        <v>1.37734091866482</v>
      </c>
      <c r="X837" s="43">
        <v>4.8400999999999996</v>
      </c>
      <c r="Y837" s="114" t="s">
        <v>2892</v>
      </c>
      <c r="Z837" s="44">
        <v>5</v>
      </c>
      <c r="AA837" s="115" t="s">
        <v>3107</v>
      </c>
      <c r="AB837" s="44">
        <v>1</v>
      </c>
      <c r="AC837" s="45"/>
    </row>
    <row r="838" spans="1:29" ht="12" customHeight="1" x14ac:dyDescent="0.2">
      <c r="A838" s="37">
        <v>837</v>
      </c>
      <c r="B838" s="38" t="s">
        <v>16</v>
      </c>
      <c r="C838" s="39" t="s">
        <v>1701</v>
      </c>
      <c r="D838" s="40">
        <v>44101</v>
      </c>
      <c r="E838" s="38">
        <v>1</v>
      </c>
      <c r="F838" s="38"/>
      <c r="G838" s="38" t="s">
        <v>2</v>
      </c>
      <c r="H838" s="38" t="s">
        <v>2</v>
      </c>
      <c r="I838" s="39">
        <v>2350</v>
      </c>
      <c r="J838" s="39">
        <v>3232</v>
      </c>
      <c r="K838" s="39">
        <v>0</v>
      </c>
      <c r="L838" s="41">
        <f>SUM(Data5[[#This Row],[CHELTUIELI DE PERSONAL LEI]:[CHELTUIELI DE CAPITAL (ACTIVE NEFINANCIARE ) LEI]])</f>
        <v>5582</v>
      </c>
      <c r="M838" s="41">
        <f>Data5[[#This Row],[TOTAL CHELTUIELI LEI]]/Data5[[#This Row],[CURS VALUTAR EURO BNR 22 07 2020]]</f>
        <v>1153.28195698436</v>
      </c>
      <c r="N838" s="49">
        <v>2416</v>
      </c>
      <c r="O838" s="54"/>
      <c r="P838" s="54">
        <v>1486</v>
      </c>
      <c r="Q838" s="54"/>
      <c r="R838" s="54">
        <f>Data5[[#This Row],[PERSOANE ÎNSCRISE ÎN LISTELE ELECTORALE (TURUL 1)            ]]+Data5[[#This Row],[PERSOANE ÎNSCRISE ÎN LISTELE ELECTORALE (TURUL AL 2-LEA)]]</f>
        <v>2416</v>
      </c>
      <c r="S838" s="54">
        <f>Data5[[#This Row],[PERSOANE CARE AU PARTICIPAT LA VOT (TURUL 1)]]+Data5[[#This Row],[PERSOANE CARE AU PARTICIPAT LA VOT  (TURUL AL 2-LEA)]]</f>
        <v>1486</v>
      </c>
      <c r="T838" s="41">
        <f>Data5[[#This Row],[TOTAL CHELTUIELI LEI]]/Data5[[#This Row],[NUMĂRUL PERSOANELOR ÎNSCRISE ÎN LISTELE ELECTORALE]]</f>
        <v>2.310430463576159</v>
      </c>
      <c r="U838" s="41">
        <f>Data5[[#This Row],[TOTAL CHELTUIELI EURO]]/Data5[[#This Row],[NUMĂRUL PERSOANELOR ÎNSCRISE ÎN LISTELE ELECTORALE]]</f>
        <v>0.47735180338756622</v>
      </c>
      <c r="V838" s="41">
        <f>Data5[[#This Row],[TOTAL CHELTUIELI LEI]]/Data5[[#This Row],[NUMĂRUL PERSOANELOR CARE AU PARTICIPAT LA VOT]]</f>
        <v>3.756393001345895</v>
      </c>
      <c r="W838" s="41">
        <f>Data5[[#This Row],[TOTAL CHELTUIELI EURO]]/Data5[[#This Row],[NUMĂRUL PERSOANELOR CARE AU PARTICIPAT LA VOT]]</f>
        <v>0.77609822138920592</v>
      </c>
      <c r="X838" s="43">
        <v>4.8400999999999996</v>
      </c>
      <c r="Y838" s="114" t="s">
        <v>2891</v>
      </c>
      <c r="Z838" s="44">
        <v>2</v>
      </c>
      <c r="AA838" s="115" t="s">
        <v>3105</v>
      </c>
      <c r="AB838" s="44">
        <v>0</v>
      </c>
      <c r="AC838" s="45"/>
    </row>
    <row r="839" spans="1:29" ht="12" customHeight="1" x14ac:dyDescent="0.2">
      <c r="A839" s="37">
        <v>838</v>
      </c>
      <c r="B839" s="38" t="s">
        <v>16</v>
      </c>
      <c r="C839" s="39" t="s">
        <v>1702</v>
      </c>
      <c r="D839" s="40">
        <v>44101</v>
      </c>
      <c r="E839" s="38">
        <v>1</v>
      </c>
      <c r="F839" s="38"/>
      <c r="G839" s="38" t="s">
        <v>2</v>
      </c>
      <c r="H839" s="38" t="s">
        <v>2</v>
      </c>
      <c r="I839" s="39">
        <v>1100</v>
      </c>
      <c r="J839" s="39">
        <v>2671</v>
      </c>
      <c r="K839" s="39">
        <v>0</v>
      </c>
      <c r="L839" s="41">
        <f>SUM(Data5[[#This Row],[CHELTUIELI DE PERSONAL LEI]:[CHELTUIELI DE CAPITAL (ACTIVE NEFINANCIARE ) LEI]])</f>
        <v>3771</v>
      </c>
      <c r="M839" s="41">
        <f>Data5[[#This Row],[TOTAL CHELTUIELI LEI]]/Data5[[#This Row],[CURS VALUTAR EURO BNR 22 07 2020]]</f>
        <v>779.11613396417431</v>
      </c>
      <c r="N839" s="49">
        <v>2012</v>
      </c>
      <c r="O839" s="54"/>
      <c r="P839" s="54">
        <v>1509</v>
      </c>
      <c r="Q839" s="54"/>
      <c r="R839" s="54">
        <f>Data5[[#This Row],[PERSOANE ÎNSCRISE ÎN LISTELE ELECTORALE (TURUL 1)            ]]+Data5[[#This Row],[PERSOANE ÎNSCRISE ÎN LISTELE ELECTORALE (TURUL AL 2-LEA)]]</f>
        <v>2012</v>
      </c>
      <c r="S839" s="54">
        <f>Data5[[#This Row],[PERSOANE CARE AU PARTICIPAT LA VOT (TURUL 1)]]+Data5[[#This Row],[PERSOANE CARE AU PARTICIPAT LA VOT  (TURUL AL 2-LEA)]]</f>
        <v>1509</v>
      </c>
      <c r="T839" s="41">
        <f>Data5[[#This Row],[TOTAL CHELTUIELI LEI]]/Data5[[#This Row],[NUMĂRUL PERSOANELOR ÎNSCRISE ÎN LISTELE ELECTORALE]]</f>
        <v>1.8742544731610338</v>
      </c>
      <c r="U839" s="41">
        <f>Data5[[#This Row],[TOTAL CHELTUIELI EURO]]/Data5[[#This Row],[NUMĂRUL PERSOANELOR ÎNSCRISE ÎN LISTELE ELECTORALE]]</f>
        <v>0.38723465902791965</v>
      </c>
      <c r="V839" s="41">
        <f>Data5[[#This Row],[TOTAL CHELTUIELI LEI]]/Data5[[#This Row],[NUMĂRUL PERSOANELOR CARE AU PARTICIPAT LA VOT]]</f>
        <v>2.4990059642147116</v>
      </c>
      <c r="W839" s="41">
        <f>Data5[[#This Row],[TOTAL CHELTUIELI EURO]]/Data5[[#This Row],[NUMĂRUL PERSOANELOR CARE AU PARTICIPAT LA VOT]]</f>
        <v>0.51631287870389286</v>
      </c>
      <c r="X839" s="43">
        <v>4.8400999999999996</v>
      </c>
      <c r="Y839" s="114" t="s">
        <v>2894</v>
      </c>
      <c r="Z839" s="44">
        <v>1</v>
      </c>
      <c r="AA839" s="115" t="s">
        <v>3105</v>
      </c>
      <c r="AB839" s="44">
        <v>0</v>
      </c>
      <c r="AC839" s="45"/>
    </row>
    <row r="840" spans="1:29" ht="12" customHeight="1" x14ac:dyDescent="0.2">
      <c r="A840" s="37">
        <v>839</v>
      </c>
      <c r="B840" s="38" t="s">
        <v>16</v>
      </c>
      <c r="C840" s="39" t="s">
        <v>1703</v>
      </c>
      <c r="D840" s="40">
        <v>44101</v>
      </c>
      <c r="E840" s="38">
        <v>1</v>
      </c>
      <c r="F840" s="38"/>
      <c r="G840" s="38" t="s">
        <v>2</v>
      </c>
      <c r="H840" s="38" t="s">
        <v>2</v>
      </c>
      <c r="I840" s="39">
        <v>300</v>
      </c>
      <c r="J840" s="39">
        <v>1734.38</v>
      </c>
      <c r="K840" s="39">
        <v>0</v>
      </c>
      <c r="L840" s="41">
        <f>SUM(Data5[[#This Row],[CHELTUIELI DE PERSONAL LEI]:[CHELTUIELI DE CAPITAL (ACTIVE NEFINANCIARE ) LEI]])</f>
        <v>2034.38</v>
      </c>
      <c r="M840" s="41">
        <f>Data5[[#This Row],[TOTAL CHELTUIELI LEI]]/Data5[[#This Row],[CURS VALUTAR EURO BNR 22 07 2020]]</f>
        <v>420.3177620297102</v>
      </c>
      <c r="N840" s="49">
        <v>1633</v>
      </c>
      <c r="O840" s="54"/>
      <c r="P840" s="54">
        <v>841</v>
      </c>
      <c r="Q840" s="54"/>
      <c r="R840" s="54">
        <f>Data5[[#This Row],[PERSOANE ÎNSCRISE ÎN LISTELE ELECTORALE (TURUL 1)            ]]+Data5[[#This Row],[PERSOANE ÎNSCRISE ÎN LISTELE ELECTORALE (TURUL AL 2-LEA)]]</f>
        <v>1633</v>
      </c>
      <c r="S840" s="54">
        <f>Data5[[#This Row],[PERSOANE CARE AU PARTICIPAT LA VOT (TURUL 1)]]+Data5[[#This Row],[PERSOANE CARE AU PARTICIPAT LA VOT  (TURUL AL 2-LEA)]]</f>
        <v>841</v>
      </c>
      <c r="T840" s="41">
        <f>Data5[[#This Row],[TOTAL CHELTUIELI LEI]]/Data5[[#This Row],[NUMĂRUL PERSOANELOR ÎNSCRISE ÎN LISTELE ELECTORALE]]</f>
        <v>1.2457930189834661</v>
      </c>
      <c r="U840" s="41">
        <f>Data5[[#This Row],[TOTAL CHELTUIELI EURO]]/Data5[[#This Row],[NUMĂRUL PERSOANELOR ÎNSCRISE ÎN LISTELE ELECTORALE]]</f>
        <v>0.25738993388224751</v>
      </c>
      <c r="V840" s="41">
        <f>Data5[[#This Row],[TOTAL CHELTUIELI LEI]]/Data5[[#This Row],[NUMĂRUL PERSOANELOR CARE AU PARTICIPAT LA VOT]]</f>
        <v>2.4190011890606424</v>
      </c>
      <c r="W840" s="41">
        <f>Data5[[#This Row],[TOTAL CHELTUIELI EURO]]/Data5[[#This Row],[NUMĂRUL PERSOANELOR CARE AU PARTICIPAT LA VOT]]</f>
        <v>0.49978330800203352</v>
      </c>
      <c r="X840" s="43">
        <v>4.8400999999999996</v>
      </c>
      <c r="Y840" s="114" t="s">
        <v>2894</v>
      </c>
      <c r="Z840" s="44">
        <v>1</v>
      </c>
      <c r="AA840" s="115" t="s">
        <v>3105</v>
      </c>
      <c r="AB840" s="44">
        <v>0</v>
      </c>
      <c r="AC840" s="45"/>
    </row>
    <row r="841" spans="1:29" ht="12" customHeight="1" x14ac:dyDescent="0.2">
      <c r="A841" s="37">
        <v>840</v>
      </c>
      <c r="B841" s="38" t="s">
        <v>16</v>
      </c>
      <c r="C841" s="39" t="s">
        <v>1704</v>
      </c>
      <c r="D841" s="40">
        <v>44101</v>
      </c>
      <c r="E841" s="38">
        <v>1</v>
      </c>
      <c r="F841" s="38"/>
      <c r="G841" s="38" t="s">
        <v>2</v>
      </c>
      <c r="H841" s="38" t="s">
        <v>2</v>
      </c>
      <c r="I841" s="39">
        <v>1000</v>
      </c>
      <c r="J841" s="39">
        <v>10068</v>
      </c>
      <c r="K841" s="39">
        <v>0</v>
      </c>
      <c r="L841" s="41">
        <f>SUM(Data5[[#This Row],[CHELTUIELI DE PERSONAL LEI]:[CHELTUIELI DE CAPITAL (ACTIVE NEFINANCIARE ) LEI]])</f>
        <v>11068</v>
      </c>
      <c r="M841" s="41">
        <f>Data5[[#This Row],[TOTAL CHELTUIELI LEI]]/Data5[[#This Row],[CURS VALUTAR EURO BNR 22 07 2020]]</f>
        <v>2286.7296130245245</v>
      </c>
      <c r="N841" s="49">
        <v>1295</v>
      </c>
      <c r="O841" s="54"/>
      <c r="P841" s="54">
        <v>902</v>
      </c>
      <c r="Q841" s="54"/>
      <c r="R841" s="54">
        <f>Data5[[#This Row],[PERSOANE ÎNSCRISE ÎN LISTELE ELECTORALE (TURUL 1)            ]]+Data5[[#This Row],[PERSOANE ÎNSCRISE ÎN LISTELE ELECTORALE (TURUL AL 2-LEA)]]</f>
        <v>1295</v>
      </c>
      <c r="S841" s="54">
        <f>Data5[[#This Row],[PERSOANE CARE AU PARTICIPAT LA VOT (TURUL 1)]]+Data5[[#This Row],[PERSOANE CARE AU PARTICIPAT LA VOT  (TURUL AL 2-LEA)]]</f>
        <v>902</v>
      </c>
      <c r="T841" s="41">
        <f>Data5[[#This Row],[TOTAL CHELTUIELI LEI]]/Data5[[#This Row],[NUMĂRUL PERSOANELOR ÎNSCRISE ÎN LISTELE ELECTORALE]]</f>
        <v>8.5467181467181472</v>
      </c>
      <c r="U841" s="41">
        <f>Data5[[#This Row],[TOTAL CHELTUIELI EURO]]/Data5[[#This Row],[NUMĂRUL PERSOANELOR ÎNSCRISE ÎN LISTELE ELECTORALE]]</f>
        <v>1.7658143729919109</v>
      </c>
      <c r="V841" s="41">
        <f>Data5[[#This Row],[TOTAL CHELTUIELI LEI]]/Data5[[#This Row],[NUMĂRUL PERSOANELOR CARE AU PARTICIPAT LA VOT]]</f>
        <v>12.270509977827052</v>
      </c>
      <c r="W841" s="41">
        <f>Data5[[#This Row],[TOTAL CHELTUIELI EURO]]/Data5[[#This Row],[NUMĂRUL PERSOANELOR CARE AU PARTICIPAT LA VOT]]</f>
        <v>2.5351769545726435</v>
      </c>
      <c r="X841" s="43">
        <v>4.8400999999999996</v>
      </c>
      <c r="Y841" s="114" t="s">
        <v>2896</v>
      </c>
      <c r="Z841" s="44">
        <v>8</v>
      </c>
      <c r="AA841" s="115" t="s">
        <v>3107</v>
      </c>
      <c r="AB841" s="44">
        <v>1</v>
      </c>
      <c r="AC841" s="45"/>
    </row>
    <row r="842" spans="1:29" ht="12" customHeight="1" x14ac:dyDescent="0.2">
      <c r="A842" s="37">
        <v>841</v>
      </c>
      <c r="B842" s="38" t="s">
        <v>16</v>
      </c>
      <c r="C842" s="39" t="s">
        <v>1705</v>
      </c>
      <c r="D842" s="40">
        <v>44101</v>
      </c>
      <c r="E842" s="38">
        <v>1</v>
      </c>
      <c r="F842" s="38"/>
      <c r="G842" s="38" t="s">
        <v>2</v>
      </c>
      <c r="H842" s="38" t="s">
        <v>2</v>
      </c>
      <c r="I842" s="39">
        <v>600</v>
      </c>
      <c r="J842" s="39">
        <v>17600</v>
      </c>
      <c r="K842" s="39">
        <v>0</v>
      </c>
      <c r="L842" s="41">
        <f>SUM(Data5[[#This Row],[CHELTUIELI DE PERSONAL LEI]:[CHELTUIELI DE CAPITAL (ACTIVE NEFINANCIARE ) LEI]])</f>
        <v>18200</v>
      </c>
      <c r="M842" s="41">
        <f>Data5[[#This Row],[TOTAL CHELTUIELI LEI]]/Data5[[#This Row],[CURS VALUTAR EURO BNR 22 07 2020]]</f>
        <v>3760.2528873370388</v>
      </c>
      <c r="N842" s="49">
        <v>1567</v>
      </c>
      <c r="O842" s="54"/>
      <c r="P842" s="54">
        <v>893</v>
      </c>
      <c r="Q842" s="54"/>
      <c r="R842" s="54">
        <f>Data5[[#This Row],[PERSOANE ÎNSCRISE ÎN LISTELE ELECTORALE (TURUL 1)            ]]+Data5[[#This Row],[PERSOANE ÎNSCRISE ÎN LISTELE ELECTORALE (TURUL AL 2-LEA)]]</f>
        <v>1567</v>
      </c>
      <c r="S842" s="54">
        <f>Data5[[#This Row],[PERSOANE CARE AU PARTICIPAT LA VOT (TURUL 1)]]+Data5[[#This Row],[PERSOANE CARE AU PARTICIPAT LA VOT  (TURUL AL 2-LEA)]]</f>
        <v>893</v>
      </c>
      <c r="T842" s="41">
        <f>Data5[[#This Row],[TOTAL CHELTUIELI LEI]]/Data5[[#This Row],[NUMĂRUL PERSOANELOR ÎNSCRISE ÎN LISTELE ELECTORALE]]</f>
        <v>11.614550095724313</v>
      </c>
      <c r="U842" s="41">
        <f>Data5[[#This Row],[TOTAL CHELTUIELI EURO]]/Data5[[#This Row],[NUMĂRUL PERSOANELOR ÎNSCRISE ÎN LISTELE ELECTORALE]]</f>
        <v>2.3996508534378038</v>
      </c>
      <c r="V842" s="41">
        <f>Data5[[#This Row],[TOTAL CHELTUIELI LEI]]/Data5[[#This Row],[NUMĂRUL PERSOANELOR CARE AU PARTICIPAT LA VOT]]</f>
        <v>20.380739081746921</v>
      </c>
      <c r="W842" s="41">
        <f>Data5[[#This Row],[TOTAL CHELTUIELI EURO]]/Data5[[#This Row],[NUMĂRUL PERSOANELOR CARE AU PARTICIPAT LA VOT]]</f>
        <v>4.2108095042967957</v>
      </c>
      <c r="X842" s="43">
        <v>4.8400999999999996</v>
      </c>
      <c r="Y842" s="114" t="s">
        <v>2888</v>
      </c>
      <c r="Z842" s="44">
        <v>11</v>
      </c>
      <c r="AA842" s="115" t="s">
        <v>3108</v>
      </c>
      <c r="AB842" s="44">
        <v>2</v>
      </c>
      <c r="AC842" s="45"/>
    </row>
    <row r="843" spans="1:29" ht="12" customHeight="1" x14ac:dyDescent="0.2">
      <c r="A843" s="37">
        <v>842</v>
      </c>
      <c r="B843" s="38" t="s">
        <v>16</v>
      </c>
      <c r="C843" s="39" t="s">
        <v>1706</v>
      </c>
      <c r="D843" s="40">
        <v>44101</v>
      </c>
      <c r="E843" s="38">
        <v>1</v>
      </c>
      <c r="F843" s="38"/>
      <c r="G843" s="38" t="s">
        <v>2</v>
      </c>
      <c r="H843" s="38" t="s">
        <v>2</v>
      </c>
      <c r="I843" s="39">
        <v>0</v>
      </c>
      <c r="J843" s="39">
        <v>7380</v>
      </c>
      <c r="K843" s="39">
        <v>0</v>
      </c>
      <c r="L843" s="41">
        <f>SUM(Data5[[#This Row],[CHELTUIELI DE PERSONAL LEI]:[CHELTUIELI DE CAPITAL (ACTIVE NEFINANCIARE ) LEI]])</f>
        <v>7380</v>
      </c>
      <c r="M843" s="41">
        <f>Data5[[#This Row],[TOTAL CHELTUIELI LEI]]/Data5[[#This Row],[CURS VALUTAR EURO BNR 22 07 2020]]</f>
        <v>1524.761885085019</v>
      </c>
      <c r="N843" s="49">
        <v>1227</v>
      </c>
      <c r="O843" s="54"/>
      <c r="P843" s="54">
        <v>776</v>
      </c>
      <c r="Q843" s="54"/>
      <c r="R843" s="54">
        <f>Data5[[#This Row],[PERSOANE ÎNSCRISE ÎN LISTELE ELECTORALE (TURUL 1)            ]]+Data5[[#This Row],[PERSOANE ÎNSCRISE ÎN LISTELE ELECTORALE (TURUL AL 2-LEA)]]</f>
        <v>1227</v>
      </c>
      <c r="S843" s="54">
        <f>Data5[[#This Row],[PERSOANE CARE AU PARTICIPAT LA VOT (TURUL 1)]]+Data5[[#This Row],[PERSOANE CARE AU PARTICIPAT LA VOT  (TURUL AL 2-LEA)]]</f>
        <v>776</v>
      </c>
      <c r="T843" s="41">
        <f>Data5[[#This Row],[TOTAL CHELTUIELI LEI]]/Data5[[#This Row],[NUMĂRUL PERSOANELOR ÎNSCRISE ÎN LISTELE ELECTORALE]]</f>
        <v>6.0146699266503667</v>
      </c>
      <c r="U843" s="41">
        <f>Data5[[#This Row],[TOTAL CHELTUIELI EURO]]/Data5[[#This Row],[NUMĂRUL PERSOANELOR ÎNSCRISE ÎN LISTELE ELECTORALE]]</f>
        <v>1.2426747229706756</v>
      </c>
      <c r="V843" s="41">
        <f>Data5[[#This Row],[TOTAL CHELTUIELI LEI]]/Data5[[#This Row],[NUMĂRUL PERSOANELOR CARE AU PARTICIPAT LA VOT]]</f>
        <v>9.5103092783505154</v>
      </c>
      <c r="W843" s="41">
        <f>Data5[[#This Row],[TOTAL CHELTUIELI EURO]]/Data5[[#This Row],[NUMĂRUL PERSOANELOR CARE AU PARTICIPAT LA VOT]]</f>
        <v>1.9648993364497667</v>
      </c>
      <c r="X843" s="43">
        <v>4.8400999999999996</v>
      </c>
      <c r="Y843" s="114" t="s">
        <v>2889</v>
      </c>
      <c r="Z843" s="44">
        <v>6</v>
      </c>
      <c r="AA843" s="115" t="s">
        <v>3107</v>
      </c>
      <c r="AB843" s="44">
        <v>1</v>
      </c>
      <c r="AC843" s="45"/>
    </row>
    <row r="844" spans="1:29" ht="12" customHeight="1" x14ac:dyDescent="0.2">
      <c r="A844" s="37">
        <v>843</v>
      </c>
      <c r="B844" s="38" t="s">
        <v>16</v>
      </c>
      <c r="C844" s="39" t="s">
        <v>1707</v>
      </c>
      <c r="D844" s="40">
        <v>44101</v>
      </c>
      <c r="E844" s="38">
        <v>1</v>
      </c>
      <c r="F844" s="38"/>
      <c r="G844" s="38" t="s">
        <v>2</v>
      </c>
      <c r="H844" s="38" t="s">
        <v>2</v>
      </c>
      <c r="I844" s="39">
        <v>6414</v>
      </c>
      <c r="J844" s="39">
        <v>5861</v>
      </c>
      <c r="K844" s="39">
        <v>0</v>
      </c>
      <c r="L844" s="41">
        <f>SUM(Data5[[#This Row],[CHELTUIELI DE PERSONAL LEI]:[CHELTUIELI DE CAPITAL (ACTIVE NEFINANCIARE ) LEI]])</f>
        <v>12275</v>
      </c>
      <c r="M844" s="41">
        <f>Data5[[#This Row],[TOTAL CHELTUIELI LEI]]/Data5[[#This Row],[CURS VALUTAR EURO BNR 22 07 2020]]</f>
        <v>2536.1046259374807</v>
      </c>
      <c r="N844" s="49">
        <v>1266</v>
      </c>
      <c r="O844" s="54"/>
      <c r="P844" s="54">
        <v>757</v>
      </c>
      <c r="Q844" s="54"/>
      <c r="R844" s="54">
        <f>Data5[[#This Row],[PERSOANE ÎNSCRISE ÎN LISTELE ELECTORALE (TURUL 1)            ]]+Data5[[#This Row],[PERSOANE ÎNSCRISE ÎN LISTELE ELECTORALE (TURUL AL 2-LEA)]]</f>
        <v>1266</v>
      </c>
      <c r="S844" s="54">
        <f>Data5[[#This Row],[PERSOANE CARE AU PARTICIPAT LA VOT (TURUL 1)]]+Data5[[#This Row],[PERSOANE CARE AU PARTICIPAT LA VOT  (TURUL AL 2-LEA)]]</f>
        <v>757</v>
      </c>
      <c r="T844" s="41">
        <f>Data5[[#This Row],[TOTAL CHELTUIELI LEI]]/Data5[[#This Row],[NUMĂRUL PERSOANELOR ÎNSCRISE ÎN LISTELE ELECTORALE]]</f>
        <v>9.695892575039494</v>
      </c>
      <c r="U844" s="41">
        <f>Data5[[#This Row],[TOTAL CHELTUIELI EURO]]/Data5[[#This Row],[NUMĂRUL PERSOANELOR ÎNSCRISE ÎN LISTELE ELECTORALE]]</f>
        <v>2.0032422005825281</v>
      </c>
      <c r="V844" s="41">
        <f>Data5[[#This Row],[TOTAL CHELTUIELI LEI]]/Data5[[#This Row],[NUMĂRUL PERSOANELOR CARE AU PARTICIPAT LA VOT]]</f>
        <v>16.215323645970937</v>
      </c>
      <c r="W844" s="41">
        <f>Data5[[#This Row],[TOTAL CHELTUIELI EURO]]/Data5[[#This Row],[NUMĂRUL PERSOANELOR CARE AU PARTICIPAT LA VOT]]</f>
        <v>3.3502042614761964</v>
      </c>
      <c r="X844" s="43">
        <v>4.8400999999999996</v>
      </c>
      <c r="Y844" s="114" t="s">
        <v>2887</v>
      </c>
      <c r="Z844" s="44">
        <v>9</v>
      </c>
      <c r="AA844" s="115" t="s">
        <v>3108</v>
      </c>
      <c r="AB844" s="44">
        <v>2</v>
      </c>
      <c r="AC844" s="45"/>
    </row>
    <row r="845" spans="1:29" ht="12" customHeight="1" x14ac:dyDescent="0.2">
      <c r="A845" s="37">
        <v>844</v>
      </c>
      <c r="B845" s="38" t="s">
        <v>16</v>
      </c>
      <c r="C845" s="39" t="s">
        <v>1708</v>
      </c>
      <c r="D845" s="40">
        <v>44101</v>
      </c>
      <c r="E845" s="38">
        <v>1</v>
      </c>
      <c r="F845" s="38"/>
      <c r="G845" s="38" t="s">
        <v>2</v>
      </c>
      <c r="H845" s="38" t="s">
        <v>2</v>
      </c>
      <c r="I845" s="39">
        <v>960</v>
      </c>
      <c r="J845" s="39">
        <v>7997</v>
      </c>
      <c r="K845" s="39">
        <v>0</v>
      </c>
      <c r="L845" s="41">
        <f>SUM(Data5[[#This Row],[CHELTUIELI DE PERSONAL LEI]:[CHELTUIELI DE CAPITAL (ACTIVE NEFINANCIARE ) LEI]])</f>
        <v>8957</v>
      </c>
      <c r="M845" s="41">
        <f>Data5[[#This Row],[TOTAL CHELTUIELI LEI]]/Data5[[#This Row],[CURS VALUTAR EURO BNR 22 07 2020]]</f>
        <v>1850.5815995537284</v>
      </c>
      <c r="N845" s="49">
        <v>1755</v>
      </c>
      <c r="O845" s="54"/>
      <c r="P845" s="54">
        <v>1437</v>
      </c>
      <c r="Q845" s="54"/>
      <c r="R845" s="54">
        <f>Data5[[#This Row],[PERSOANE ÎNSCRISE ÎN LISTELE ELECTORALE (TURUL 1)            ]]+Data5[[#This Row],[PERSOANE ÎNSCRISE ÎN LISTELE ELECTORALE (TURUL AL 2-LEA)]]</f>
        <v>1755</v>
      </c>
      <c r="S845" s="54">
        <f>Data5[[#This Row],[PERSOANE CARE AU PARTICIPAT LA VOT (TURUL 1)]]+Data5[[#This Row],[PERSOANE CARE AU PARTICIPAT LA VOT  (TURUL AL 2-LEA)]]</f>
        <v>1437</v>
      </c>
      <c r="T845" s="41">
        <f>Data5[[#This Row],[TOTAL CHELTUIELI LEI]]/Data5[[#This Row],[NUMĂRUL PERSOANELOR ÎNSCRISE ÎN LISTELE ELECTORALE]]</f>
        <v>5.1037037037037036</v>
      </c>
      <c r="U845" s="41">
        <f>Data5[[#This Row],[TOTAL CHELTUIELI EURO]]/Data5[[#This Row],[NUMĂRUL PERSOANELOR ÎNSCRISE ÎN LISTELE ELECTORALE]]</f>
        <v>1.0544624498881643</v>
      </c>
      <c r="V845" s="41">
        <f>Data5[[#This Row],[TOTAL CHELTUIELI LEI]]/Data5[[#This Row],[NUMĂRUL PERSOANELOR CARE AU PARTICIPAT LA VOT]]</f>
        <v>6.2331245650661096</v>
      </c>
      <c r="W845" s="41">
        <f>Data5[[#This Row],[TOTAL CHELTUIELI EURO]]/Data5[[#This Row],[NUMĂRUL PERSOANELOR CARE AU PARTICIPAT LA VOT]]</f>
        <v>1.2878090463143552</v>
      </c>
      <c r="X845" s="43">
        <v>4.8400999999999996</v>
      </c>
      <c r="Y845" s="114" t="s">
        <v>2892</v>
      </c>
      <c r="Z845" s="44">
        <v>5</v>
      </c>
      <c r="AA845" s="115" t="s">
        <v>3107</v>
      </c>
      <c r="AB845" s="44">
        <v>1</v>
      </c>
      <c r="AC845" s="45"/>
    </row>
    <row r="846" spans="1:29" ht="12" customHeight="1" x14ac:dyDescent="0.2">
      <c r="A846" s="37">
        <v>845</v>
      </c>
      <c r="B846" s="38" t="s">
        <v>16</v>
      </c>
      <c r="C846" s="39" t="s">
        <v>1709</v>
      </c>
      <c r="D846" s="40">
        <v>44101</v>
      </c>
      <c r="E846" s="38">
        <v>1</v>
      </c>
      <c r="F846" s="38"/>
      <c r="G846" s="38" t="s">
        <v>2</v>
      </c>
      <c r="H846" s="38" t="s">
        <v>2</v>
      </c>
      <c r="I846" s="39">
        <v>1920</v>
      </c>
      <c r="J846" s="39">
        <v>5847</v>
      </c>
      <c r="K846" s="39">
        <v>0</v>
      </c>
      <c r="L846" s="41">
        <f>SUM(Data5[[#This Row],[CHELTUIELI DE PERSONAL LEI]:[CHELTUIELI DE CAPITAL (ACTIVE NEFINANCIARE ) LEI]])</f>
        <v>7767</v>
      </c>
      <c r="M846" s="41">
        <f>Data5[[#This Row],[TOTAL CHELTUIELI LEI]]/Data5[[#This Row],[CURS VALUTAR EURO BNR 22 07 2020]]</f>
        <v>1604.7189107663066</v>
      </c>
      <c r="N846" s="49">
        <v>2540</v>
      </c>
      <c r="O846" s="54"/>
      <c r="P846" s="54">
        <v>1532</v>
      </c>
      <c r="Q846" s="54"/>
      <c r="R846" s="54">
        <f>Data5[[#This Row],[PERSOANE ÎNSCRISE ÎN LISTELE ELECTORALE (TURUL 1)            ]]+Data5[[#This Row],[PERSOANE ÎNSCRISE ÎN LISTELE ELECTORALE (TURUL AL 2-LEA)]]</f>
        <v>2540</v>
      </c>
      <c r="S846" s="54">
        <f>Data5[[#This Row],[PERSOANE CARE AU PARTICIPAT LA VOT (TURUL 1)]]+Data5[[#This Row],[PERSOANE CARE AU PARTICIPAT LA VOT  (TURUL AL 2-LEA)]]</f>
        <v>1532</v>
      </c>
      <c r="T846" s="41">
        <f>Data5[[#This Row],[TOTAL CHELTUIELI LEI]]/Data5[[#This Row],[NUMĂRUL PERSOANELOR ÎNSCRISE ÎN LISTELE ELECTORALE]]</f>
        <v>3.0578740157480313</v>
      </c>
      <c r="U846" s="41">
        <f>Data5[[#This Row],[TOTAL CHELTUIELI EURO]]/Data5[[#This Row],[NUMĂRUL PERSOANELOR ÎNSCRISE ÎN LISTELE ELECTORALE]]</f>
        <v>0.63177909872689242</v>
      </c>
      <c r="V846" s="41">
        <f>Data5[[#This Row],[TOTAL CHELTUIELI LEI]]/Data5[[#This Row],[NUMĂRUL PERSOANELOR CARE AU PARTICIPAT LA VOT]]</f>
        <v>5.0698433420365534</v>
      </c>
      <c r="W846" s="41">
        <f>Data5[[#This Row],[TOTAL CHELTUIELI EURO]]/Data5[[#This Row],[NUMĂRUL PERSOANELOR CARE AU PARTICIPAT LA VOT]]</f>
        <v>1.0474666519362315</v>
      </c>
      <c r="X846" s="43">
        <v>4.8400999999999996</v>
      </c>
      <c r="Y846" s="114" t="s">
        <v>2884</v>
      </c>
      <c r="Z846" s="44">
        <v>3</v>
      </c>
      <c r="AA846" s="115" t="s">
        <v>3105</v>
      </c>
      <c r="AB846" s="44">
        <v>0</v>
      </c>
      <c r="AC846" s="45"/>
    </row>
    <row r="847" spans="1:29" ht="12" customHeight="1" x14ac:dyDescent="0.2">
      <c r="A847" s="37">
        <v>846</v>
      </c>
      <c r="B847" s="38" t="s">
        <v>16</v>
      </c>
      <c r="C847" s="39" t="s">
        <v>1710</v>
      </c>
      <c r="D847" s="40">
        <v>44101</v>
      </c>
      <c r="E847" s="38">
        <v>1</v>
      </c>
      <c r="F847" s="38"/>
      <c r="G847" s="38" t="s">
        <v>2</v>
      </c>
      <c r="H847" s="38" t="s">
        <v>2</v>
      </c>
      <c r="I847" s="39">
        <v>2000</v>
      </c>
      <c r="J847" s="39">
        <v>17000</v>
      </c>
      <c r="K847" s="39">
        <v>0</v>
      </c>
      <c r="L847" s="41">
        <f>SUM(Data5[[#This Row],[CHELTUIELI DE PERSONAL LEI]:[CHELTUIELI DE CAPITAL (ACTIVE NEFINANCIARE ) LEI]])</f>
        <v>19000</v>
      </c>
      <c r="M847" s="41">
        <f>Data5[[#This Row],[TOTAL CHELTUIELI LEI]]/Data5[[#This Row],[CURS VALUTAR EURO BNR 22 07 2020]]</f>
        <v>3925.5387285386669</v>
      </c>
      <c r="N847" s="49">
        <v>1714</v>
      </c>
      <c r="O847" s="54"/>
      <c r="P847" s="54">
        <v>1071</v>
      </c>
      <c r="Q847" s="54"/>
      <c r="R847" s="54">
        <f>Data5[[#This Row],[PERSOANE ÎNSCRISE ÎN LISTELE ELECTORALE (TURUL 1)            ]]+Data5[[#This Row],[PERSOANE ÎNSCRISE ÎN LISTELE ELECTORALE (TURUL AL 2-LEA)]]</f>
        <v>1714</v>
      </c>
      <c r="S847" s="54">
        <f>Data5[[#This Row],[PERSOANE CARE AU PARTICIPAT LA VOT (TURUL 1)]]+Data5[[#This Row],[PERSOANE CARE AU PARTICIPAT LA VOT  (TURUL AL 2-LEA)]]</f>
        <v>1071</v>
      </c>
      <c r="T847" s="41">
        <f>Data5[[#This Row],[TOTAL CHELTUIELI LEI]]/Data5[[#This Row],[NUMĂRUL PERSOANELOR ÎNSCRISE ÎN LISTELE ELECTORALE]]</f>
        <v>11.085180863477246</v>
      </c>
      <c r="U847" s="41">
        <f>Data5[[#This Row],[TOTAL CHELTUIELI EURO]]/Data5[[#This Row],[NUMĂRUL PERSOANELOR ÎNSCRISE ÎN LISTELE ELECTORALE]]</f>
        <v>2.2902793048650332</v>
      </c>
      <c r="V847" s="41">
        <f>Data5[[#This Row],[TOTAL CHELTUIELI LEI]]/Data5[[#This Row],[NUMĂRUL PERSOANELOR CARE AU PARTICIPAT LA VOT]]</f>
        <v>17.740429505135388</v>
      </c>
      <c r="W847" s="41">
        <f>Data5[[#This Row],[TOTAL CHELTUIELI EURO]]/Data5[[#This Row],[NUMĂRUL PERSOANELOR CARE AU PARTICIPAT LA VOT]]</f>
        <v>3.6653022675431064</v>
      </c>
      <c r="X847" s="43">
        <v>4.8400999999999996</v>
      </c>
      <c r="Y847" s="114" t="s">
        <v>2888</v>
      </c>
      <c r="Z847" s="44">
        <v>11</v>
      </c>
      <c r="AA847" s="115" t="s">
        <v>3108</v>
      </c>
      <c r="AB847" s="44">
        <v>2</v>
      </c>
      <c r="AC847" s="45"/>
    </row>
    <row r="848" spans="1:29" ht="12" customHeight="1" x14ac:dyDescent="0.2">
      <c r="A848" s="37">
        <v>847</v>
      </c>
      <c r="B848" s="38" t="s">
        <v>16</v>
      </c>
      <c r="C848" s="39" t="s">
        <v>1711</v>
      </c>
      <c r="D848" s="40">
        <v>44101</v>
      </c>
      <c r="E848" s="38">
        <v>1</v>
      </c>
      <c r="F848" s="38"/>
      <c r="G848" s="38" t="s">
        <v>2</v>
      </c>
      <c r="H848" s="38" t="s">
        <v>2</v>
      </c>
      <c r="I848" s="39">
        <v>140800</v>
      </c>
      <c r="J848" s="39">
        <v>18072</v>
      </c>
      <c r="K848" s="39">
        <v>0</v>
      </c>
      <c r="L848" s="41">
        <f>SUM(Data5[[#This Row],[CHELTUIELI DE PERSONAL LEI]:[CHELTUIELI DE CAPITAL (ACTIVE NEFINANCIARE ) LEI]])</f>
        <v>158872</v>
      </c>
      <c r="M848" s="41">
        <f>Data5[[#This Row],[TOTAL CHELTUIELI LEI]]/Data5[[#This Row],[CURS VALUTAR EURO BNR 22 07 2020]]</f>
        <v>32824.115204231319</v>
      </c>
      <c r="N848" s="49">
        <v>875</v>
      </c>
      <c r="O848" s="54"/>
      <c r="P848" s="54">
        <v>708</v>
      </c>
      <c r="Q848" s="54"/>
      <c r="R848" s="54">
        <f>Data5[[#This Row],[PERSOANE ÎNSCRISE ÎN LISTELE ELECTORALE (TURUL 1)            ]]+Data5[[#This Row],[PERSOANE ÎNSCRISE ÎN LISTELE ELECTORALE (TURUL AL 2-LEA)]]</f>
        <v>875</v>
      </c>
      <c r="S848" s="54">
        <f>Data5[[#This Row],[PERSOANE CARE AU PARTICIPAT LA VOT (TURUL 1)]]+Data5[[#This Row],[PERSOANE CARE AU PARTICIPAT LA VOT  (TURUL AL 2-LEA)]]</f>
        <v>708</v>
      </c>
      <c r="T848" s="41">
        <f>Data5[[#This Row],[TOTAL CHELTUIELI LEI]]/Data5[[#This Row],[NUMĂRUL PERSOANELOR ÎNSCRISE ÎN LISTELE ELECTORALE]]</f>
        <v>181.56800000000001</v>
      </c>
      <c r="U848" s="41">
        <f>Data5[[#This Row],[TOTAL CHELTUIELI EURO]]/Data5[[#This Row],[NUMĂRUL PERSOANELOR ÎNSCRISE ÎN LISTELE ELECTORALE]]</f>
        <v>37.513274519121509</v>
      </c>
      <c r="V848" s="41">
        <f>Data5[[#This Row],[TOTAL CHELTUIELI LEI]]/Data5[[#This Row],[NUMĂRUL PERSOANELOR CARE AU PARTICIPAT LA VOT]]</f>
        <v>224.39548022598871</v>
      </c>
      <c r="W848" s="41">
        <f>Data5[[#This Row],[TOTAL CHELTUIELI EURO]]/Data5[[#This Row],[NUMĂRUL PERSOANELOR CARE AU PARTICIPAT LA VOT]]</f>
        <v>46.361744638744803</v>
      </c>
      <c r="X848" s="43">
        <v>4.8400999999999996</v>
      </c>
      <c r="Y848" s="114" t="s">
        <v>3089</v>
      </c>
      <c r="Z848" s="44">
        <v>181</v>
      </c>
      <c r="AA848" s="115" t="s">
        <v>3125</v>
      </c>
      <c r="AB848" s="44">
        <v>37</v>
      </c>
      <c r="AC848" s="45"/>
    </row>
    <row r="849" spans="1:29" ht="12" customHeight="1" x14ac:dyDescent="0.2">
      <c r="A849" s="37">
        <v>848</v>
      </c>
      <c r="B849" s="38" t="s">
        <v>16</v>
      </c>
      <c r="C849" s="39" t="s">
        <v>1103</v>
      </c>
      <c r="D849" s="40">
        <v>44101</v>
      </c>
      <c r="E849" s="38">
        <v>1</v>
      </c>
      <c r="F849" s="38"/>
      <c r="G849" s="38" t="s">
        <v>2</v>
      </c>
      <c r="H849" s="38" t="s">
        <v>2</v>
      </c>
      <c r="I849" s="39">
        <v>83663</v>
      </c>
      <c r="J849" s="39">
        <v>4187.5600000000004</v>
      </c>
      <c r="K849" s="39">
        <v>0</v>
      </c>
      <c r="L849" s="41">
        <f>SUM(Data5[[#This Row],[CHELTUIELI DE PERSONAL LEI]:[CHELTUIELI DE CAPITAL (ACTIVE NEFINANCIARE ) LEI]])</f>
        <v>87850.559999999998</v>
      </c>
      <c r="M849" s="41">
        <f>Data5[[#This Row],[TOTAL CHELTUIELI LEI]]/Data5[[#This Row],[CURS VALUTAR EURO BNR 22 07 2020]]</f>
        <v>18150.567137042624</v>
      </c>
      <c r="N849" s="49">
        <v>1405</v>
      </c>
      <c r="O849" s="54"/>
      <c r="P849" s="54">
        <v>846</v>
      </c>
      <c r="Q849" s="54"/>
      <c r="R849" s="54">
        <f>Data5[[#This Row],[PERSOANE ÎNSCRISE ÎN LISTELE ELECTORALE (TURUL 1)            ]]+Data5[[#This Row],[PERSOANE ÎNSCRISE ÎN LISTELE ELECTORALE (TURUL AL 2-LEA)]]</f>
        <v>1405</v>
      </c>
      <c r="S849" s="54">
        <f>Data5[[#This Row],[PERSOANE CARE AU PARTICIPAT LA VOT (TURUL 1)]]+Data5[[#This Row],[PERSOANE CARE AU PARTICIPAT LA VOT  (TURUL AL 2-LEA)]]</f>
        <v>846</v>
      </c>
      <c r="T849" s="41">
        <f>Data5[[#This Row],[TOTAL CHELTUIELI LEI]]/Data5[[#This Row],[NUMĂRUL PERSOANELOR ÎNSCRISE ÎN LISTELE ELECTORALE]]</f>
        <v>62.52708896797153</v>
      </c>
      <c r="U849" s="41">
        <f>Data5[[#This Row],[TOTAL CHELTUIELI EURO]]/Data5[[#This Row],[NUMĂRUL PERSOANELOR ÎNSCRISE ÎN LISTELE ELECTORALE]]</f>
        <v>12.918553122450266</v>
      </c>
      <c r="V849" s="41">
        <f>Data5[[#This Row],[TOTAL CHELTUIELI LEI]]/Data5[[#This Row],[NUMĂRUL PERSOANELOR CARE AU PARTICIPAT LA VOT]]</f>
        <v>103.84226950354609</v>
      </c>
      <c r="W849" s="41">
        <f>Data5[[#This Row],[TOTAL CHELTUIELI EURO]]/Data5[[#This Row],[NUMĂRUL PERSOANELOR CARE AU PARTICIPAT LA VOT]]</f>
        <v>21.454571083974734</v>
      </c>
      <c r="X849" s="43">
        <v>4.8400999999999996</v>
      </c>
      <c r="Y849" s="114" t="s">
        <v>2903</v>
      </c>
      <c r="Z849" s="44">
        <v>62</v>
      </c>
      <c r="AA849" s="115" t="s">
        <v>3123</v>
      </c>
      <c r="AB849" s="44">
        <v>12</v>
      </c>
      <c r="AC849" s="45"/>
    </row>
    <row r="850" spans="1:29" ht="12" customHeight="1" x14ac:dyDescent="0.2">
      <c r="A850" s="37">
        <v>849</v>
      </c>
      <c r="B850" s="38" t="s">
        <v>16</v>
      </c>
      <c r="C850" s="39" t="s">
        <v>1712</v>
      </c>
      <c r="D850" s="40">
        <v>44101</v>
      </c>
      <c r="E850" s="38">
        <v>1</v>
      </c>
      <c r="F850" s="38"/>
      <c r="G850" s="38" t="s">
        <v>2</v>
      </c>
      <c r="H850" s="38" t="s">
        <v>2</v>
      </c>
      <c r="I850" s="39">
        <v>2984</v>
      </c>
      <c r="J850" s="39">
        <v>924</v>
      </c>
      <c r="K850" s="39">
        <v>0</v>
      </c>
      <c r="L850" s="41">
        <f>SUM(Data5[[#This Row],[CHELTUIELI DE PERSONAL LEI]:[CHELTUIELI DE CAPITAL (ACTIVE NEFINANCIARE ) LEI]])</f>
        <v>3908</v>
      </c>
      <c r="M850" s="41">
        <f>Data5[[#This Row],[TOTAL CHELTUIELI LEI]]/Data5[[#This Row],[CURS VALUTAR EURO BNR 22 07 2020]]</f>
        <v>807.42133426995315</v>
      </c>
      <c r="N850" s="49">
        <v>3239</v>
      </c>
      <c r="O850" s="54"/>
      <c r="P850" s="54">
        <v>2330</v>
      </c>
      <c r="Q850" s="54"/>
      <c r="R850" s="54">
        <f>Data5[[#This Row],[PERSOANE ÎNSCRISE ÎN LISTELE ELECTORALE (TURUL 1)            ]]+Data5[[#This Row],[PERSOANE ÎNSCRISE ÎN LISTELE ELECTORALE (TURUL AL 2-LEA)]]</f>
        <v>3239</v>
      </c>
      <c r="S850" s="54">
        <f>Data5[[#This Row],[PERSOANE CARE AU PARTICIPAT LA VOT (TURUL 1)]]+Data5[[#This Row],[PERSOANE CARE AU PARTICIPAT LA VOT  (TURUL AL 2-LEA)]]</f>
        <v>2330</v>
      </c>
      <c r="T850" s="41">
        <f>Data5[[#This Row],[TOTAL CHELTUIELI LEI]]/Data5[[#This Row],[NUMĂRUL PERSOANELOR ÎNSCRISE ÎN LISTELE ELECTORALE]]</f>
        <v>1.2065452300092621</v>
      </c>
      <c r="U850" s="41">
        <f>Data5[[#This Row],[TOTAL CHELTUIELI EURO]]/Data5[[#This Row],[NUMĂRUL PERSOANELOR ÎNSCRISE ÎN LISTELE ELECTORALE]]</f>
        <v>0.2492810541123659</v>
      </c>
      <c r="V850" s="41">
        <f>Data5[[#This Row],[TOTAL CHELTUIELI LEI]]/Data5[[#This Row],[NUMĂRUL PERSOANELOR CARE AU PARTICIPAT LA VOT]]</f>
        <v>1.6772532188841203</v>
      </c>
      <c r="W850" s="41">
        <f>Data5[[#This Row],[TOTAL CHELTUIELI EURO]]/Data5[[#This Row],[NUMĂRUL PERSOANELOR CARE AU PARTICIPAT LA VOT]]</f>
        <v>0.34653276148925027</v>
      </c>
      <c r="X850" s="43">
        <v>4.8400999999999996</v>
      </c>
      <c r="Y850" s="114" t="s">
        <v>2894</v>
      </c>
      <c r="Z850" s="44">
        <v>1</v>
      </c>
      <c r="AA850" s="115" t="s">
        <v>3105</v>
      </c>
      <c r="AB850" s="44">
        <v>0</v>
      </c>
      <c r="AC850" s="45"/>
    </row>
    <row r="851" spans="1:29" ht="12" customHeight="1" x14ac:dyDescent="0.2">
      <c r="A851" s="37">
        <v>850</v>
      </c>
      <c r="B851" s="38" t="s">
        <v>16</v>
      </c>
      <c r="C851" s="39" t="s">
        <v>1713</v>
      </c>
      <c r="D851" s="40">
        <v>44101</v>
      </c>
      <c r="E851" s="38">
        <v>1</v>
      </c>
      <c r="F851" s="38"/>
      <c r="G851" s="38" t="s">
        <v>2</v>
      </c>
      <c r="H851" s="38" t="s">
        <v>2</v>
      </c>
      <c r="I851" s="39">
        <v>6400</v>
      </c>
      <c r="J851" s="39">
        <v>6330</v>
      </c>
      <c r="K851" s="39">
        <v>0</v>
      </c>
      <c r="L851" s="41">
        <f>SUM(Data5[[#This Row],[CHELTUIELI DE PERSONAL LEI]:[CHELTUIELI DE CAPITAL (ACTIVE NEFINANCIARE ) LEI]])</f>
        <v>12730</v>
      </c>
      <c r="M851" s="41">
        <f>Data5[[#This Row],[TOTAL CHELTUIELI LEI]]/Data5[[#This Row],[CURS VALUTAR EURO BNR 22 07 2020]]</f>
        <v>2630.1109481209069</v>
      </c>
      <c r="N851" s="49">
        <v>1519</v>
      </c>
      <c r="O851" s="54"/>
      <c r="P851" s="54">
        <v>960</v>
      </c>
      <c r="Q851" s="54"/>
      <c r="R851" s="54">
        <f>Data5[[#This Row],[PERSOANE ÎNSCRISE ÎN LISTELE ELECTORALE (TURUL 1)            ]]+Data5[[#This Row],[PERSOANE ÎNSCRISE ÎN LISTELE ELECTORALE (TURUL AL 2-LEA)]]</f>
        <v>1519</v>
      </c>
      <c r="S851" s="54">
        <f>Data5[[#This Row],[PERSOANE CARE AU PARTICIPAT LA VOT (TURUL 1)]]+Data5[[#This Row],[PERSOANE CARE AU PARTICIPAT LA VOT  (TURUL AL 2-LEA)]]</f>
        <v>960</v>
      </c>
      <c r="T851" s="41">
        <f>Data5[[#This Row],[TOTAL CHELTUIELI LEI]]/Data5[[#This Row],[NUMĂRUL PERSOANELOR ÎNSCRISE ÎN LISTELE ELECTORALE]]</f>
        <v>8.3805134957208693</v>
      </c>
      <c r="U851" s="41">
        <f>Data5[[#This Row],[TOTAL CHELTUIELI EURO]]/Data5[[#This Row],[NUMĂRUL PERSOANELOR ÎNSCRISE ÎN LISTELE ELECTORALE]]</f>
        <v>1.7314752785522758</v>
      </c>
      <c r="V851" s="41">
        <f>Data5[[#This Row],[TOTAL CHELTUIELI LEI]]/Data5[[#This Row],[NUMĂRUL PERSOANELOR CARE AU PARTICIPAT LA VOT]]</f>
        <v>13.260416666666666</v>
      </c>
      <c r="W851" s="41">
        <f>Data5[[#This Row],[TOTAL CHELTUIELI EURO]]/Data5[[#This Row],[NUMĂRUL PERSOANELOR CARE AU PARTICIPAT LA VOT]]</f>
        <v>2.7396989042926112</v>
      </c>
      <c r="X851" s="43">
        <v>4.8400999999999996</v>
      </c>
      <c r="Y851" s="114" t="s">
        <v>2896</v>
      </c>
      <c r="Z851" s="44">
        <v>8</v>
      </c>
      <c r="AA851" s="115" t="s">
        <v>3107</v>
      </c>
      <c r="AB851" s="44">
        <v>1</v>
      </c>
      <c r="AC851" s="45"/>
    </row>
    <row r="852" spans="1:29" ht="12" customHeight="1" x14ac:dyDescent="0.2">
      <c r="A852" s="37">
        <v>851</v>
      </c>
      <c r="B852" s="38" t="s">
        <v>16</v>
      </c>
      <c r="C852" s="39" t="s">
        <v>1714</v>
      </c>
      <c r="D852" s="40">
        <v>44101</v>
      </c>
      <c r="E852" s="38">
        <v>1</v>
      </c>
      <c r="F852" s="38"/>
      <c r="G852" s="38" t="s">
        <v>2</v>
      </c>
      <c r="H852" s="38" t="s">
        <v>2</v>
      </c>
      <c r="I852" s="39">
        <v>1000</v>
      </c>
      <c r="J852" s="39">
        <v>5740</v>
      </c>
      <c r="K852" s="39">
        <v>0</v>
      </c>
      <c r="L852" s="41">
        <f>SUM(Data5[[#This Row],[CHELTUIELI DE PERSONAL LEI]:[CHELTUIELI DE CAPITAL (ACTIVE NEFINANCIARE ) LEI]])</f>
        <v>6740</v>
      </c>
      <c r="M852" s="41">
        <f>Data5[[#This Row],[TOTAL CHELTUIELI LEI]]/Data5[[#This Row],[CURS VALUTAR EURO BNR 22 07 2020]]</f>
        <v>1392.5332121237166</v>
      </c>
      <c r="N852" s="49">
        <v>2184</v>
      </c>
      <c r="O852" s="54"/>
      <c r="P852" s="54">
        <v>1053</v>
      </c>
      <c r="Q852" s="54"/>
      <c r="R852" s="54">
        <f>Data5[[#This Row],[PERSOANE ÎNSCRISE ÎN LISTELE ELECTORALE (TURUL 1)            ]]+Data5[[#This Row],[PERSOANE ÎNSCRISE ÎN LISTELE ELECTORALE (TURUL AL 2-LEA)]]</f>
        <v>2184</v>
      </c>
      <c r="S852" s="54">
        <f>Data5[[#This Row],[PERSOANE CARE AU PARTICIPAT LA VOT (TURUL 1)]]+Data5[[#This Row],[PERSOANE CARE AU PARTICIPAT LA VOT  (TURUL AL 2-LEA)]]</f>
        <v>1053</v>
      </c>
      <c r="T852" s="41">
        <f>Data5[[#This Row],[TOTAL CHELTUIELI LEI]]/Data5[[#This Row],[NUMĂRUL PERSOANELOR ÎNSCRISE ÎN LISTELE ELECTORALE]]</f>
        <v>3.0860805860805862</v>
      </c>
      <c r="U852" s="41">
        <f>Data5[[#This Row],[TOTAL CHELTUIELI EURO]]/Data5[[#This Row],[NUMĂRUL PERSOANELOR ÎNSCRISE ÎN LISTELE ELECTORALE]]</f>
        <v>0.63760678210792887</v>
      </c>
      <c r="V852" s="41">
        <f>Data5[[#This Row],[TOTAL CHELTUIELI LEI]]/Data5[[#This Row],[NUMĂRUL PERSOANELOR CARE AU PARTICIPAT LA VOT]]</f>
        <v>6.4007597340930671</v>
      </c>
      <c r="W852" s="41">
        <f>Data5[[#This Row],[TOTAL CHELTUIELI EURO]]/Data5[[#This Row],[NUMĂRUL PERSOANELOR CARE AU PARTICIPAT LA VOT]]</f>
        <v>1.3224436962238524</v>
      </c>
      <c r="X852" s="43">
        <v>4.8400999999999996</v>
      </c>
      <c r="Y852" s="114" t="s">
        <v>2884</v>
      </c>
      <c r="Z852" s="44">
        <v>3</v>
      </c>
      <c r="AA852" s="115" t="s">
        <v>3105</v>
      </c>
      <c r="AB852" s="44">
        <v>0</v>
      </c>
      <c r="AC852" s="45"/>
    </row>
    <row r="853" spans="1:29" ht="12" customHeight="1" x14ac:dyDescent="0.2">
      <c r="A853" s="37">
        <v>852</v>
      </c>
      <c r="B853" s="38" t="s">
        <v>16</v>
      </c>
      <c r="C853" s="39" t="s">
        <v>1715</v>
      </c>
      <c r="D853" s="40">
        <v>44101</v>
      </c>
      <c r="E853" s="38">
        <v>1</v>
      </c>
      <c r="F853" s="38"/>
      <c r="G853" s="38" t="s">
        <v>2</v>
      </c>
      <c r="H853" s="38" t="s">
        <v>2</v>
      </c>
      <c r="I853" s="39">
        <v>2500</v>
      </c>
      <c r="J853" s="39">
        <v>3940</v>
      </c>
      <c r="K853" s="39">
        <v>0</v>
      </c>
      <c r="L853" s="41">
        <f>SUM(Data5[[#This Row],[CHELTUIELI DE PERSONAL LEI]:[CHELTUIELI DE CAPITAL (ACTIVE NEFINANCIARE ) LEI]])</f>
        <v>6440</v>
      </c>
      <c r="M853" s="41">
        <f>Data5[[#This Row],[TOTAL CHELTUIELI LEI]]/Data5[[#This Row],[CURS VALUTAR EURO BNR 22 07 2020]]</f>
        <v>1330.5510216731061</v>
      </c>
      <c r="N853" s="49">
        <v>2820</v>
      </c>
      <c r="O853" s="54"/>
      <c r="P853" s="54">
        <v>1955</v>
      </c>
      <c r="Q853" s="54"/>
      <c r="R853" s="54">
        <f>Data5[[#This Row],[PERSOANE ÎNSCRISE ÎN LISTELE ELECTORALE (TURUL 1)            ]]+Data5[[#This Row],[PERSOANE ÎNSCRISE ÎN LISTELE ELECTORALE (TURUL AL 2-LEA)]]</f>
        <v>2820</v>
      </c>
      <c r="S853" s="54">
        <f>Data5[[#This Row],[PERSOANE CARE AU PARTICIPAT LA VOT (TURUL 1)]]+Data5[[#This Row],[PERSOANE CARE AU PARTICIPAT LA VOT  (TURUL AL 2-LEA)]]</f>
        <v>1955</v>
      </c>
      <c r="T853" s="41">
        <f>Data5[[#This Row],[TOTAL CHELTUIELI LEI]]/Data5[[#This Row],[NUMĂRUL PERSOANELOR ÎNSCRISE ÎN LISTELE ELECTORALE]]</f>
        <v>2.2836879432624113</v>
      </c>
      <c r="U853" s="41">
        <f>Data5[[#This Row],[TOTAL CHELTUIELI EURO]]/Data5[[#This Row],[NUMĂRUL PERSOANELOR ÎNSCRISE ÎN LISTELE ELECTORALE]]</f>
        <v>0.47182660343017946</v>
      </c>
      <c r="V853" s="41">
        <f>Data5[[#This Row],[TOTAL CHELTUIELI LEI]]/Data5[[#This Row],[NUMĂRUL PERSOANELOR CARE AU PARTICIPAT LA VOT]]</f>
        <v>3.2941176470588234</v>
      </c>
      <c r="W853" s="41">
        <f>Data5[[#This Row],[TOTAL CHELTUIELI EURO]]/Data5[[#This Row],[NUMĂRUL PERSOANELOR CARE AU PARTICIPAT LA VOT]]</f>
        <v>0.68058875788905682</v>
      </c>
      <c r="X853" s="43">
        <v>4.8400999999999996</v>
      </c>
      <c r="Y853" s="114" t="s">
        <v>2891</v>
      </c>
      <c r="Z853" s="44">
        <v>2</v>
      </c>
      <c r="AA853" s="115" t="s">
        <v>3105</v>
      </c>
      <c r="AB853" s="44">
        <v>0</v>
      </c>
      <c r="AC853" s="45"/>
    </row>
    <row r="854" spans="1:29" ht="12" customHeight="1" x14ac:dyDescent="0.2">
      <c r="A854" s="37">
        <v>853</v>
      </c>
      <c r="B854" s="38" t="s">
        <v>16</v>
      </c>
      <c r="C854" s="39" t="s">
        <v>1716</v>
      </c>
      <c r="D854" s="40">
        <v>44101</v>
      </c>
      <c r="E854" s="38">
        <v>1</v>
      </c>
      <c r="F854" s="38"/>
      <c r="G854" s="38" t="s">
        <v>2</v>
      </c>
      <c r="H854" s="38" t="s">
        <v>2</v>
      </c>
      <c r="I854" s="39">
        <v>450</v>
      </c>
      <c r="J854" s="60">
        <v>3884</v>
      </c>
      <c r="K854" s="39">
        <v>0</v>
      </c>
      <c r="L854" s="41">
        <f>SUM(Data5[[#This Row],[CHELTUIELI DE PERSONAL LEI]:[CHELTUIELI DE CAPITAL (ACTIVE NEFINANCIARE ) LEI]])</f>
        <v>4334</v>
      </c>
      <c r="M854" s="41">
        <f>Data5[[#This Row],[TOTAL CHELTUIELI LEI]]/Data5[[#This Row],[CURS VALUTAR EURO BNR 22 07 2020]]</f>
        <v>895.43604470982007</v>
      </c>
      <c r="N854" s="49">
        <v>675</v>
      </c>
      <c r="O854" s="54"/>
      <c r="P854" s="54">
        <v>579</v>
      </c>
      <c r="Q854" s="54"/>
      <c r="R854" s="54">
        <f>Data5[[#This Row],[PERSOANE ÎNSCRISE ÎN LISTELE ELECTORALE (TURUL 1)            ]]+Data5[[#This Row],[PERSOANE ÎNSCRISE ÎN LISTELE ELECTORALE (TURUL AL 2-LEA)]]</f>
        <v>675</v>
      </c>
      <c r="S854" s="54">
        <f>Data5[[#This Row],[PERSOANE CARE AU PARTICIPAT LA VOT (TURUL 1)]]+Data5[[#This Row],[PERSOANE CARE AU PARTICIPAT LA VOT  (TURUL AL 2-LEA)]]</f>
        <v>579</v>
      </c>
      <c r="T854" s="41">
        <f>Data5[[#This Row],[TOTAL CHELTUIELI LEI]]/Data5[[#This Row],[NUMĂRUL PERSOANELOR ÎNSCRISE ÎN LISTELE ELECTORALE]]</f>
        <v>6.4207407407407411</v>
      </c>
      <c r="U854" s="41">
        <f>Data5[[#This Row],[TOTAL CHELTUIELI EURO]]/Data5[[#This Row],[NUMĂRUL PERSOANELOR ÎNSCRISE ÎN LISTELE ELECTORALE]]</f>
        <v>1.3265719180886224</v>
      </c>
      <c r="V854" s="41">
        <f>Data5[[#This Row],[TOTAL CHELTUIELI LEI]]/Data5[[#This Row],[NUMĂRUL PERSOANELOR CARE AU PARTICIPAT LA VOT]]</f>
        <v>7.485319516407599</v>
      </c>
      <c r="W854" s="41">
        <f>Data5[[#This Row],[TOTAL CHELTUIELI EURO]]/Data5[[#This Row],[NUMĂRUL PERSOANELOR CARE AU PARTICIPAT LA VOT]]</f>
        <v>1.5465216661654924</v>
      </c>
      <c r="X854" s="43">
        <v>4.8400999999999996</v>
      </c>
      <c r="Y854" s="114" t="s">
        <v>2889</v>
      </c>
      <c r="Z854" s="44">
        <v>6</v>
      </c>
      <c r="AA854" s="115" t="s">
        <v>3107</v>
      </c>
      <c r="AB854" s="44">
        <v>1</v>
      </c>
      <c r="AC854" s="45"/>
    </row>
    <row r="855" spans="1:29" ht="12" customHeight="1" x14ac:dyDescent="0.2">
      <c r="A855" s="37">
        <v>854</v>
      </c>
      <c r="B855" s="38" t="s">
        <v>16</v>
      </c>
      <c r="C855" s="39" t="s">
        <v>1717</v>
      </c>
      <c r="D855" s="40">
        <v>44101</v>
      </c>
      <c r="E855" s="38">
        <v>1</v>
      </c>
      <c r="F855" s="38"/>
      <c r="G855" s="38" t="s">
        <v>2</v>
      </c>
      <c r="H855" s="38" t="s">
        <v>2</v>
      </c>
      <c r="I855" s="39">
        <v>400</v>
      </c>
      <c r="J855" s="39">
        <v>8368.56</v>
      </c>
      <c r="K855" s="39">
        <v>0</v>
      </c>
      <c r="L855" s="41">
        <f>SUM(Data5[[#This Row],[CHELTUIELI DE PERSONAL LEI]:[CHELTUIELI DE CAPITAL (ACTIVE NEFINANCIARE ) LEI]])</f>
        <v>8768.56</v>
      </c>
      <c r="M855" s="41">
        <f>Data5[[#This Row],[TOTAL CHELTUIELI LEI]]/Data5[[#This Row],[CURS VALUTAR EURO BNR 22 07 2020]]</f>
        <v>1811.6485196586848</v>
      </c>
      <c r="N855" s="49">
        <v>1125</v>
      </c>
      <c r="O855" s="54"/>
      <c r="P855" s="54">
        <v>613</v>
      </c>
      <c r="Q855" s="54"/>
      <c r="R855" s="54">
        <f>Data5[[#This Row],[PERSOANE ÎNSCRISE ÎN LISTELE ELECTORALE (TURUL 1)            ]]+Data5[[#This Row],[PERSOANE ÎNSCRISE ÎN LISTELE ELECTORALE (TURUL AL 2-LEA)]]</f>
        <v>1125</v>
      </c>
      <c r="S855" s="54">
        <f>Data5[[#This Row],[PERSOANE CARE AU PARTICIPAT LA VOT (TURUL 1)]]+Data5[[#This Row],[PERSOANE CARE AU PARTICIPAT LA VOT  (TURUL AL 2-LEA)]]</f>
        <v>613</v>
      </c>
      <c r="T855" s="41">
        <f>Data5[[#This Row],[TOTAL CHELTUIELI LEI]]/Data5[[#This Row],[NUMĂRUL PERSOANELOR ÎNSCRISE ÎN LISTELE ELECTORALE]]</f>
        <v>7.7942755555555552</v>
      </c>
      <c r="U855" s="41">
        <f>Data5[[#This Row],[TOTAL CHELTUIELI EURO]]/Data5[[#This Row],[NUMĂRUL PERSOANELOR ÎNSCRISE ÎN LISTELE ELECTORALE]]</f>
        <v>1.6103542396966086</v>
      </c>
      <c r="V855" s="41">
        <f>Data5[[#This Row],[TOTAL CHELTUIELI LEI]]/Data5[[#This Row],[NUMĂRUL PERSOANELOR CARE AU PARTICIPAT LA VOT]]</f>
        <v>14.304339314845024</v>
      </c>
      <c r="W855" s="41">
        <f>Data5[[#This Row],[TOTAL CHELTUIELI EURO]]/Data5[[#This Row],[NUMĂRUL PERSOANELOR CARE AU PARTICIPAT LA VOT]]</f>
        <v>2.9553809456095999</v>
      </c>
      <c r="X855" s="43">
        <v>4.8400999999999996</v>
      </c>
      <c r="Y855" s="114" t="s">
        <v>2886</v>
      </c>
      <c r="Z855" s="44">
        <v>7</v>
      </c>
      <c r="AA855" s="115" t="s">
        <v>3107</v>
      </c>
      <c r="AB855" s="44">
        <v>1</v>
      </c>
      <c r="AC855" s="45"/>
    </row>
    <row r="856" spans="1:29" ht="12" customHeight="1" x14ac:dyDescent="0.2">
      <c r="A856" s="37">
        <v>855</v>
      </c>
      <c r="B856" s="38" t="s">
        <v>16</v>
      </c>
      <c r="C856" s="39" t="s">
        <v>1718</v>
      </c>
      <c r="D856" s="40">
        <v>44101</v>
      </c>
      <c r="E856" s="38">
        <v>1</v>
      </c>
      <c r="F856" s="38"/>
      <c r="G856" s="38" t="s">
        <v>2</v>
      </c>
      <c r="H856" s="38" t="s">
        <v>2</v>
      </c>
      <c r="I856" s="39">
        <v>3000</v>
      </c>
      <c r="J856" s="39">
        <v>14857.15</v>
      </c>
      <c r="K856" s="39">
        <v>0</v>
      </c>
      <c r="L856" s="41">
        <f>SUM(Data5[[#This Row],[CHELTUIELI DE PERSONAL LEI]:[CHELTUIELI DE CAPITAL (ACTIVE NEFINANCIARE ) LEI]])</f>
        <v>17857.150000000001</v>
      </c>
      <c r="M856" s="41">
        <f>Data5[[#This Row],[TOTAL CHELTUIELI LEI]]/Data5[[#This Row],[CURS VALUTAR EURO BNR 22 07 2020]]</f>
        <v>3689.4175740170663</v>
      </c>
      <c r="N856" s="49">
        <v>1272</v>
      </c>
      <c r="O856" s="54"/>
      <c r="P856" s="54">
        <v>999</v>
      </c>
      <c r="Q856" s="54"/>
      <c r="R856" s="54">
        <f>Data5[[#This Row],[PERSOANE ÎNSCRISE ÎN LISTELE ELECTORALE (TURUL 1)            ]]+Data5[[#This Row],[PERSOANE ÎNSCRISE ÎN LISTELE ELECTORALE (TURUL AL 2-LEA)]]</f>
        <v>1272</v>
      </c>
      <c r="S856" s="54">
        <f>Data5[[#This Row],[PERSOANE CARE AU PARTICIPAT LA VOT (TURUL 1)]]+Data5[[#This Row],[PERSOANE CARE AU PARTICIPAT LA VOT  (TURUL AL 2-LEA)]]</f>
        <v>999</v>
      </c>
      <c r="T856" s="41">
        <f>Data5[[#This Row],[TOTAL CHELTUIELI LEI]]/Data5[[#This Row],[NUMĂRUL PERSOANELOR ÎNSCRISE ÎN LISTELE ELECTORALE]]</f>
        <v>14.03863993710692</v>
      </c>
      <c r="U856" s="41">
        <f>Data5[[#This Row],[TOTAL CHELTUIELI EURO]]/Data5[[#This Row],[NUMĂRUL PERSOANELOR ÎNSCRISE ÎN LISTELE ELECTORALE]]</f>
        <v>2.9004855141643602</v>
      </c>
      <c r="V856" s="41">
        <f>Data5[[#This Row],[TOTAL CHELTUIELI LEI]]/Data5[[#This Row],[NUMĂRUL PERSOANELOR CARE AU PARTICIPAT LA VOT]]</f>
        <v>17.875025025025028</v>
      </c>
      <c r="W856" s="41">
        <f>Data5[[#This Row],[TOTAL CHELTUIELI EURO]]/Data5[[#This Row],[NUMĂRUL PERSOANELOR CARE AU PARTICIPAT LA VOT]]</f>
        <v>3.6931106847017681</v>
      </c>
      <c r="X856" s="43">
        <v>4.8400999999999996</v>
      </c>
      <c r="Y856" s="114" t="s">
        <v>2885</v>
      </c>
      <c r="Z856" s="44">
        <v>14</v>
      </c>
      <c r="AA856" s="115" t="s">
        <v>3108</v>
      </c>
      <c r="AB856" s="44">
        <v>2</v>
      </c>
      <c r="AC856" s="45"/>
    </row>
    <row r="857" spans="1:29" ht="12" customHeight="1" x14ac:dyDescent="0.2">
      <c r="A857" s="37">
        <v>856</v>
      </c>
      <c r="B857" s="38" t="s">
        <v>16</v>
      </c>
      <c r="C857" s="39" t="s">
        <v>1719</v>
      </c>
      <c r="D857" s="40">
        <v>44101</v>
      </c>
      <c r="E857" s="38">
        <v>1</v>
      </c>
      <c r="F857" s="38"/>
      <c r="G857" s="38" t="s">
        <v>2</v>
      </c>
      <c r="H857" s="38" t="s">
        <v>2</v>
      </c>
      <c r="I857" s="39">
        <v>0</v>
      </c>
      <c r="J857" s="39">
        <v>840</v>
      </c>
      <c r="K857" s="39">
        <v>0</v>
      </c>
      <c r="L857" s="41">
        <f>SUM(Data5[[#This Row],[CHELTUIELI DE PERSONAL LEI]:[CHELTUIELI DE CAPITAL (ACTIVE NEFINANCIARE ) LEI]])</f>
        <v>840</v>
      </c>
      <c r="M857" s="41">
        <f>Data5[[#This Row],[TOTAL CHELTUIELI LEI]]/Data5[[#This Row],[CURS VALUTAR EURO BNR 22 07 2020]]</f>
        <v>173.55013326170948</v>
      </c>
      <c r="N857" s="49">
        <v>840</v>
      </c>
      <c r="O857" s="54"/>
      <c r="P857" s="54">
        <v>552</v>
      </c>
      <c r="Q857" s="54"/>
      <c r="R857" s="54">
        <f>Data5[[#This Row],[PERSOANE ÎNSCRISE ÎN LISTELE ELECTORALE (TURUL 1)            ]]+Data5[[#This Row],[PERSOANE ÎNSCRISE ÎN LISTELE ELECTORALE (TURUL AL 2-LEA)]]</f>
        <v>840</v>
      </c>
      <c r="S857" s="54">
        <f>Data5[[#This Row],[PERSOANE CARE AU PARTICIPAT LA VOT (TURUL 1)]]+Data5[[#This Row],[PERSOANE CARE AU PARTICIPAT LA VOT  (TURUL AL 2-LEA)]]</f>
        <v>552</v>
      </c>
      <c r="T857" s="41">
        <f>Data5[[#This Row],[TOTAL CHELTUIELI LEI]]/Data5[[#This Row],[NUMĂRUL PERSOANELOR ÎNSCRISE ÎN LISTELE ELECTORALE]]</f>
        <v>1</v>
      </c>
      <c r="U857" s="41">
        <f>Data5[[#This Row],[TOTAL CHELTUIELI EURO]]/Data5[[#This Row],[NUMĂRUL PERSOANELOR ÎNSCRISE ÎN LISTELE ELECTORALE]]</f>
        <v>0.2066073015020351</v>
      </c>
      <c r="V857" s="41">
        <f>Data5[[#This Row],[TOTAL CHELTUIELI LEI]]/Data5[[#This Row],[NUMĂRUL PERSOANELOR CARE AU PARTICIPAT LA VOT]]</f>
        <v>1.5217391304347827</v>
      </c>
      <c r="W857" s="41">
        <f>Data5[[#This Row],[TOTAL CHELTUIELI EURO]]/Data5[[#This Row],[NUMĂRUL PERSOANELOR CARE AU PARTICIPAT LA VOT]]</f>
        <v>0.31440241532918384</v>
      </c>
      <c r="X857" s="43">
        <v>4.8400999999999996</v>
      </c>
      <c r="Y857" s="114" t="s">
        <v>2894</v>
      </c>
      <c r="Z857" s="44">
        <v>1</v>
      </c>
      <c r="AA857" s="115" t="s">
        <v>3105</v>
      </c>
      <c r="AB857" s="44">
        <v>0</v>
      </c>
      <c r="AC857" s="45"/>
    </row>
    <row r="858" spans="1:29" ht="12" customHeight="1" x14ac:dyDescent="0.2">
      <c r="A858" s="37">
        <v>857</v>
      </c>
      <c r="B858" s="38" t="s">
        <v>16</v>
      </c>
      <c r="C858" s="39" t="s">
        <v>1720</v>
      </c>
      <c r="D858" s="40">
        <v>44101</v>
      </c>
      <c r="E858" s="38">
        <v>1</v>
      </c>
      <c r="F858" s="38"/>
      <c r="G858" s="38" t="s">
        <v>2</v>
      </c>
      <c r="H858" s="38" t="s">
        <v>2</v>
      </c>
      <c r="I858" s="39">
        <v>4200</v>
      </c>
      <c r="J858" s="39">
        <v>8251.35</v>
      </c>
      <c r="K858" s="39">
        <v>0</v>
      </c>
      <c r="L858" s="41">
        <f>SUM(Data5[[#This Row],[CHELTUIELI DE PERSONAL LEI]:[CHELTUIELI DE CAPITAL (ACTIVE NEFINANCIARE ) LEI]])</f>
        <v>12451.35</v>
      </c>
      <c r="M858" s="41">
        <f>Data5[[#This Row],[TOTAL CHELTUIELI LEI]]/Data5[[#This Row],[CURS VALUTAR EURO BNR 22 07 2020]]</f>
        <v>2572.5398235573648</v>
      </c>
      <c r="N858" s="49">
        <v>3352</v>
      </c>
      <c r="O858" s="54"/>
      <c r="P858" s="54">
        <v>1989</v>
      </c>
      <c r="Q858" s="54"/>
      <c r="R858" s="54">
        <f>Data5[[#This Row],[PERSOANE ÎNSCRISE ÎN LISTELE ELECTORALE (TURUL 1)            ]]+Data5[[#This Row],[PERSOANE ÎNSCRISE ÎN LISTELE ELECTORALE (TURUL AL 2-LEA)]]</f>
        <v>3352</v>
      </c>
      <c r="S858" s="54">
        <f>Data5[[#This Row],[PERSOANE CARE AU PARTICIPAT LA VOT (TURUL 1)]]+Data5[[#This Row],[PERSOANE CARE AU PARTICIPAT LA VOT  (TURUL AL 2-LEA)]]</f>
        <v>1989</v>
      </c>
      <c r="T858" s="41">
        <f>Data5[[#This Row],[TOTAL CHELTUIELI LEI]]/Data5[[#This Row],[NUMĂRUL PERSOANELOR ÎNSCRISE ÎN LISTELE ELECTORALE]]</f>
        <v>3.7146032219570406</v>
      </c>
      <c r="U858" s="41">
        <f>Data5[[#This Row],[TOTAL CHELTUIELI EURO]]/Data5[[#This Row],[NUMĂRUL PERSOANELOR ÎNSCRISE ÎN LISTELE ELECTORALE]]</f>
        <v>0.76746414783930927</v>
      </c>
      <c r="V858" s="41">
        <f>Data5[[#This Row],[TOTAL CHELTUIELI LEI]]/Data5[[#This Row],[NUMĂRUL PERSOANELOR CARE AU PARTICIPAT LA VOT]]</f>
        <v>6.260105580693816</v>
      </c>
      <c r="W858" s="41">
        <f>Data5[[#This Row],[TOTAL CHELTUIELI EURO]]/Data5[[#This Row],[NUMĂRUL PERSOANELOR CARE AU PARTICIPAT LA VOT]]</f>
        <v>1.2933835211449798</v>
      </c>
      <c r="X858" s="43">
        <v>4.8400999999999996</v>
      </c>
      <c r="Y858" s="114" t="s">
        <v>2884</v>
      </c>
      <c r="Z858" s="44">
        <v>3</v>
      </c>
      <c r="AA858" s="115" t="s">
        <v>3105</v>
      </c>
      <c r="AB858" s="44">
        <v>0</v>
      </c>
      <c r="AC858" s="45"/>
    </row>
    <row r="859" spans="1:29" ht="12" customHeight="1" x14ac:dyDescent="0.2">
      <c r="A859" s="37">
        <v>858</v>
      </c>
      <c r="B859" s="38" t="s">
        <v>16</v>
      </c>
      <c r="C859" s="39" t="s">
        <v>1721</v>
      </c>
      <c r="D859" s="40">
        <v>44101</v>
      </c>
      <c r="E859" s="38">
        <v>1</v>
      </c>
      <c r="F859" s="38"/>
      <c r="G859" s="38" t="s">
        <v>2</v>
      </c>
      <c r="H859" s="38" t="s">
        <v>2</v>
      </c>
      <c r="I859" s="39">
        <v>1650</v>
      </c>
      <c r="J859" s="39">
        <v>17004</v>
      </c>
      <c r="K859" s="39">
        <v>0</v>
      </c>
      <c r="L859" s="41">
        <f>SUM(Data5[[#This Row],[CHELTUIELI DE PERSONAL LEI]:[CHELTUIELI DE CAPITAL (ACTIVE NEFINANCIARE ) LEI]])</f>
        <v>18654</v>
      </c>
      <c r="M859" s="41">
        <f>Data5[[#This Row],[TOTAL CHELTUIELI LEI]]/Data5[[#This Row],[CURS VALUTAR EURO BNR 22 07 2020]]</f>
        <v>3854.0526022189629</v>
      </c>
      <c r="N859" s="49">
        <v>970</v>
      </c>
      <c r="O859" s="54"/>
      <c r="P859" s="54">
        <v>1158</v>
      </c>
      <c r="Q859" s="54"/>
      <c r="R859" s="54">
        <f>Data5[[#This Row],[PERSOANE ÎNSCRISE ÎN LISTELE ELECTORALE (TURUL 1)            ]]+Data5[[#This Row],[PERSOANE ÎNSCRISE ÎN LISTELE ELECTORALE (TURUL AL 2-LEA)]]</f>
        <v>970</v>
      </c>
      <c r="S859" s="54">
        <f>Data5[[#This Row],[PERSOANE CARE AU PARTICIPAT LA VOT (TURUL 1)]]+Data5[[#This Row],[PERSOANE CARE AU PARTICIPAT LA VOT  (TURUL AL 2-LEA)]]</f>
        <v>1158</v>
      </c>
      <c r="T859" s="41">
        <f>Data5[[#This Row],[TOTAL CHELTUIELI LEI]]/Data5[[#This Row],[NUMĂRUL PERSOANELOR ÎNSCRISE ÎN LISTELE ELECTORALE]]</f>
        <v>19.230927835051546</v>
      </c>
      <c r="U859" s="41">
        <f>Data5[[#This Row],[TOTAL CHELTUIELI EURO]]/Data5[[#This Row],[NUMĂRUL PERSOANELOR ÎNSCRISE ÎN LISTELE ELECTORALE]]</f>
        <v>3.9732501053803739</v>
      </c>
      <c r="V859" s="41">
        <f>Data5[[#This Row],[TOTAL CHELTUIELI LEI]]/Data5[[#This Row],[NUMĂRUL PERSOANELOR CARE AU PARTICIPAT LA VOT]]</f>
        <v>16.108808290155441</v>
      </c>
      <c r="W859" s="41">
        <f>Data5[[#This Row],[TOTAL CHELTUIELI EURO]]/Data5[[#This Row],[NUMĂRUL PERSOANELOR CARE AU PARTICIPAT LA VOT]]</f>
        <v>3.3281974112426278</v>
      </c>
      <c r="X859" s="43">
        <v>4.8400999999999996</v>
      </c>
      <c r="Y859" s="114" t="s">
        <v>2908</v>
      </c>
      <c r="Z859" s="44">
        <v>19</v>
      </c>
      <c r="AA859" s="115" t="s">
        <v>3106</v>
      </c>
      <c r="AB859" s="44">
        <v>3</v>
      </c>
      <c r="AC859" s="45"/>
    </row>
    <row r="860" spans="1:29" ht="12" customHeight="1" x14ac:dyDescent="0.2">
      <c r="A860" s="37">
        <v>859</v>
      </c>
      <c r="B860" s="38" t="s">
        <v>17</v>
      </c>
      <c r="C860" s="39" t="s">
        <v>1722</v>
      </c>
      <c r="D860" s="40">
        <v>44101</v>
      </c>
      <c r="E860" s="38">
        <v>1</v>
      </c>
      <c r="F860" s="38"/>
      <c r="G860" s="38" t="s">
        <v>2</v>
      </c>
      <c r="H860" s="38" t="s">
        <v>2</v>
      </c>
      <c r="I860" s="61">
        <v>23220</v>
      </c>
      <c r="J860" s="61">
        <v>121243.9</v>
      </c>
      <c r="K860" s="61">
        <v>0</v>
      </c>
      <c r="L860" s="41">
        <f>SUM(Data5[[#This Row],[CHELTUIELI DE PERSONAL LEI]:[CHELTUIELI DE CAPITAL (ACTIVE NEFINANCIARE ) LEI]])</f>
        <v>144463.9</v>
      </c>
      <c r="M860" s="41">
        <f>Data5[[#This Row],[TOTAL CHELTUIELI LEI]]/Data5[[#This Row],[CURS VALUTAR EURO BNR 22 07 2020]]</f>
        <v>29847.296543459848</v>
      </c>
      <c r="N860" s="49">
        <v>61539</v>
      </c>
      <c r="O860" s="54"/>
      <c r="P860" s="54">
        <v>24548</v>
      </c>
      <c r="Q860" s="54"/>
      <c r="R860" s="54">
        <f>Data5[[#This Row],[PERSOANE ÎNSCRISE ÎN LISTELE ELECTORALE (TURUL 1)            ]]+Data5[[#This Row],[PERSOANE ÎNSCRISE ÎN LISTELE ELECTORALE (TURUL AL 2-LEA)]]</f>
        <v>61539</v>
      </c>
      <c r="S860" s="54">
        <f>Data5[[#This Row],[PERSOANE CARE AU PARTICIPAT LA VOT (TURUL 1)]]+Data5[[#This Row],[PERSOANE CARE AU PARTICIPAT LA VOT  (TURUL AL 2-LEA)]]</f>
        <v>24548</v>
      </c>
      <c r="T860" s="41">
        <f>Data5[[#This Row],[TOTAL CHELTUIELI LEI]]/Data5[[#This Row],[NUMĂRUL PERSOANELOR ÎNSCRISE ÎN LISTELE ELECTORALE]]</f>
        <v>2.3475178342189507</v>
      </c>
      <c r="U860" s="41">
        <f>Data5[[#This Row],[TOTAL CHELTUIELI EURO]]/Data5[[#This Row],[NUMĂRUL PERSOANELOR ÎNSCRISE ÎN LISTELE ELECTORALE]]</f>
        <v>0.48501432495587915</v>
      </c>
      <c r="V860" s="41">
        <f>Data5[[#This Row],[TOTAL CHELTUIELI LEI]]/Data5[[#This Row],[NUMĂRUL PERSOANELOR CARE AU PARTICIPAT LA VOT]]</f>
        <v>5.8849560045624898</v>
      </c>
      <c r="W860" s="41">
        <f>Data5[[#This Row],[TOTAL CHELTUIELI EURO]]/Data5[[#This Row],[NUMĂRUL PERSOANELOR CARE AU PARTICIPAT LA VOT]]</f>
        <v>1.2158748795608543</v>
      </c>
      <c r="X860" s="43">
        <v>4.8400999999999996</v>
      </c>
      <c r="Y860" s="114" t="s">
        <v>2891</v>
      </c>
      <c r="Z860" s="44">
        <v>2</v>
      </c>
      <c r="AA860" s="115" t="s">
        <v>3105</v>
      </c>
      <c r="AB860" s="44">
        <v>0</v>
      </c>
      <c r="AC860" s="45"/>
    </row>
    <row r="861" spans="1:29" ht="12" customHeight="1" x14ac:dyDescent="0.2">
      <c r="A861" s="37">
        <v>860</v>
      </c>
      <c r="B861" s="38" t="s">
        <v>17</v>
      </c>
      <c r="C861" s="39" t="s">
        <v>1723</v>
      </c>
      <c r="D861" s="40">
        <v>44101</v>
      </c>
      <c r="E861" s="38">
        <v>1</v>
      </c>
      <c r="F861" s="38"/>
      <c r="G861" s="38" t="s">
        <v>2</v>
      </c>
      <c r="H861" s="38" t="s">
        <v>2</v>
      </c>
      <c r="I861" s="61">
        <v>0</v>
      </c>
      <c r="J861" s="61">
        <v>41332</v>
      </c>
      <c r="K861" s="61">
        <v>0</v>
      </c>
      <c r="L861" s="41">
        <f>SUM(Data5[[#This Row],[CHELTUIELI DE PERSONAL LEI]:[CHELTUIELI DE CAPITAL (ACTIVE NEFINANCIARE ) LEI]])</f>
        <v>41332</v>
      </c>
      <c r="M861" s="41">
        <f>Data5[[#This Row],[TOTAL CHELTUIELI LEI]]/Data5[[#This Row],[CURS VALUTAR EURO BNR 22 07 2020]]</f>
        <v>8539.4929856821145</v>
      </c>
      <c r="N861" s="49">
        <v>22606</v>
      </c>
      <c r="O861" s="54"/>
      <c r="P861" s="54">
        <v>9139</v>
      </c>
      <c r="Q861" s="54"/>
      <c r="R861" s="54">
        <f>Data5[[#This Row],[PERSOANE ÎNSCRISE ÎN LISTELE ELECTORALE (TURUL 1)            ]]+Data5[[#This Row],[PERSOANE ÎNSCRISE ÎN LISTELE ELECTORALE (TURUL AL 2-LEA)]]</f>
        <v>22606</v>
      </c>
      <c r="S861" s="54">
        <f>Data5[[#This Row],[PERSOANE CARE AU PARTICIPAT LA VOT (TURUL 1)]]+Data5[[#This Row],[PERSOANE CARE AU PARTICIPAT LA VOT  (TURUL AL 2-LEA)]]</f>
        <v>9139</v>
      </c>
      <c r="T861" s="41">
        <f>Data5[[#This Row],[TOTAL CHELTUIELI LEI]]/Data5[[#This Row],[NUMĂRUL PERSOANELOR ÎNSCRISE ÎN LISTELE ELECTORALE]]</f>
        <v>1.8283641511103248</v>
      </c>
      <c r="U861" s="41">
        <f>Data5[[#This Row],[TOTAL CHELTUIELI EURO]]/Data5[[#This Row],[NUMĂRUL PERSOANELOR ÎNSCRISE ÎN LISTELE ELECTORALE]]</f>
        <v>0.37775338342396331</v>
      </c>
      <c r="V861" s="41">
        <f>Data5[[#This Row],[TOTAL CHELTUIELI LEI]]/Data5[[#This Row],[NUMĂRUL PERSOANELOR CARE AU PARTICIPAT LA VOT]]</f>
        <v>4.5225954699638908</v>
      </c>
      <c r="W861" s="41">
        <f>Data5[[#This Row],[TOTAL CHELTUIELI EURO]]/Data5[[#This Row],[NUMĂRUL PERSOANELOR CARE AU PARTICIPAT LA VOT]]</f>
        <v>0.93440124583456774</v>
      </c>
      <c r="X861" s="43">
        <v>4.8400999999999996</v>
      </c>
      <c r="Y861" s="114" t="s">
        <v>2894</v>
      </c>
      <c r="Z861" s="44">
        <v>1</v>
      </c>
      <c r="AA861" s="115" t="s">
        <v>3105</v>
      </c>
      <c r="AB861" s="44">
        <v>0</v>
      </c>
      <c r="AC861" s="45"/>
    </row>
    <row r="862" spans="1:29" ht="12" customHeight="1" x14ac:dyDescent="0.2">
      <c r="A862" s="37">
        <v>861</v>
      </c>
      <c r="B862" s="38" t="s">
        <v>17</v>
      </c>
      <c r="C862" s="39" t="s">
        <v>3015</v>
      </c>
      <c r="D862" s="40">
        <v>44101</v>
      </c>
      <c r="E862" s="38">
        <v>1</v>
      </c>
      <c r="F862" s="38"/>
      <c r="G862" s="38" t="s">
        <v>2</v>
      </c>
      <c r="H862" s="38" t="s">
        <v>2</v>
      </c>
      <c r="I862" s="61">
        <v>18710</v>
      </c>
      <c r="J862" s="61">
        <v>9457</v>
      </c>
      <c r="K862" s="61">
        <v>0</v>
      </c>
      <c r="L862" s="41">
        <f>SUM(Data5[[#This Row],[CHELTUIELI DE PERSONAL LEI]:[CHELTUIELI DE CAPITAL (ACTIVE NEFINANCIARE ) LEI]])</f>
        <v>28167</v>
      </c>
      <c r="M862" s="41">
        <f>Data5[[#This Row],[TOTAL CHELTUIELI LEI]]/Data5[[#This Row],[CURS VALUTAR EURO BNR 22 07 2020]]</f>
        <v>5819.5078614078229</v>
      </c>
      <c r="N862" s="49">
        <v>5672</v>
      </c>
      <c r="O862" s="54"/>
      <c r="P862" s="54">
        <v>3349</v>
      </c>
      <c r="Q862" s="54"/>
      <c r="R862" s="54">
        <f>Data5[[#This Row],[PERSOANE ÎNSCRISE ÎN LISTELE ELECTORALE (TURUL 1)            ]]+Data5[[#This Row],[PERSOANE ÎNSCRISE ÎN LISTELE ELECTORALE (TURUL AL 2-LEA)]]</f>
        <v>5672</v>
      </c>
      <c r="S862" s="54">
        <f>Data5[[#This Row],[PERSOANE CARE AU PARTICIPAT LA VOT (TURUL 1)]]+Data5[[#This Row],[PERSOANE CARE AU PARTICIPAT LA VOT  (TURUL AL 2-LEA)]]</f>
        <v>3349</v>
      </c>
      <c r="T862" s="41">
        <f>Data5[[#This Row],[TOTAL CHELTUIELI LEI]]/Data5[[#This Row],[NUMĂRUL PERSOANELOR ÎNSCRISE ÎN LISTELE ELECTORALE]]</f>
        <v>4.9659732016925249</v>
      </c>
      <c r="U862" s="41">
        <f>Data5[[#This Row],[TOTAL CHELTUIELI EURO]]/Data5[[#This Row],[NUMĂRUL PERSOANELOR ÎNSCRISE ÎN LISTELE ELECTORALE]]</f>
        <v>1.026006322533114</v>
      </c>
      <c r="V862" s="41">
        <f>Data5[[#This Row],[TOTAL CHELTUIELI LEI]]/Data5[[#This Row],[NUMĂRUL PERSOANELOR CARE AU PARTICIPAT LA VOT]]</f>
        <v>8.4105703194983583</v>
      </c>
      <c r="W862" s="41">
        <f>Data5[[#This Row],[TOTAL CHELTUIELI EURO]]/Data5[[#This Row],[NUMĂRUL PERSOANELOR CARE AU PARTICIPAT LA VOT]]</f>
        <v>1.737685237804665</v>
      </c>
      <c r="X862" s="43">
        <v>4.8400999999999996</v>
      </c>
      <c r="Y862" s="114" t="s">
        <v>2895</v>
      </c>
      <c r="Z862" s="44">
        <v>4</v>
      </c>
      <c r="AA862" s="115" t="s">
        <v>3107</v>
      </c>
      <c r="AB862" s="44">
        <v>1</v>
      </c>
      <c r="AC862" s="45"/>
    </row>
    <row r="863" spans="1:29" ht="12" customHeight="1" x14ac:dyDescent="0.2">
      <c r="A863" s="37">
        <v>862</v>
      </c>
      <c r="B863" s="38" t="s">
        <v>17</v>
      </c>
      <c r="C863" s="39" t="s">
        <v>3016</v>
      </c>
      <c r="D863" s="40">
        <v>44101</v>
      </c>
      <c r="E863" s="38">
        <v>1</v>
      </c>
      <c r="F863" s="38"/>
      <c r="G863" s="38" t="s">
        <v>2</v>
      </c>
      <c r="H863" s="38" t="s">
        <v>2</v>
      </c>
      <c r="I863" s="61">
        <v>3000</v>
      </c>
      <c r="J863" s="61">
        <v>25640</v>
      </c>
      <c r="K863" s="61">
        <v>0</v>
      </c>
      <c r="L863" s="41">
        <f>SUM(Data5[[#This Row],[CHELTUIELI DE PERSONAL LEI]:[CHELTUIELI DE CAPITAL (ACTIVE NEFINANCIARE ) LEI]])</f>
        <v>28640</v>
      </c>
      <c r="M863" s="41">
        <f>Data5[[#This Row],[TOTAL CHELTUIELI LEI]]/Data5[[#This Row],[CURS VALUTAR EURO BNR 22 07 2020]]</f>
        <v>5917.2331150182854</v>
      </c>
      <c r="N863" s="49">
        <v>5195</v>
      </c>
      <c r="O863" s="54"/>
      <c r="P863" s="54">
        <v>3765</v>
      </c>
      <c r="Q863" s="54"/>
      <c r="R863" s="54">
        <f>Data5[[#This Row],[PERSOANE ÎNSCRISE ÎN LISTELE ELECTORALE (TURUL 1)            ]]+Data5[[#This Row],[PERSOANE ÎNSCRISE ÎN LISTELE ELECTORALE (TURUL AL 2-LEA)]]</f>
        <v>5195</v>
      </c>
      <c r="S863" s="54">
        <f>Data5[[#This Row],[PERSOANE CARE AU PARTICIPAT LA VOT (TURUL 1)]]+Data5[[#This Row],[PERSOANE CARE AU PARTICIPAT LA VOT  (TURUL AL 2-LEA)]]</f>
        <v>3765</v>
      </c>
      <c r="T863" s="41">
        <f>Data5[[#This Row],[TOTAL CHELTUIELI LEI]]/Data5[[#This Row],[NUMĂRUL PERSOANELOR ÎNSCRISE ÎN LISTELE ELECTORALE]]</f>
        <v>5.512993262752647</v>
      </c>
      <c r="U863" s="41">
        <f>Data5[[#This Row],[TOTAL CHELTUIELI EURO]]/Data5[[#This Row],[NUMĂRUL PERSOANELOR ÎNSCRISE ÎN LISTELE ELECTORALE]]</f>
        <v>1.1390246612162243</v>
      </c>
      <c r="V863" s="41">
        <f>Data5[[#This Row],[TOTAL CHELTUIELI LEI]]/Data5[[#This Row],[NUMĂRUL PERSOANELOR CARE AU PARTICIPAT LA VOT]]</f>
        <v>7.6069057104913682</v>
      </c>
      <c r="W863" s="41">
        <f>Data5[[#This Row],[TOTAL CHELTUIELI EURO]]/Data5[[#This Row],[NUMĂRUL PERSOANELOR CARE AU PARTICIPAT LA VOT]]</f>
        <v>1.5716422616250425</v>
      </c>
      <c r="X863" s="43">
        <v>4.8400999999999996</v>
      </c>
      <c r="Y863" s="114" t="s">
        <v>2892</v>
      </c>
      <c r="Z863" s="44">
        <v>5</v>
      </c>
      <c r="AA863" s="115" t="s">
        <v>3107</v>
      </c>
      <c r="AB863" s="44">
        <v>1</v>
      </c>
      <c r="AC863" s="45"/>
    </row>
    <row r="864" spans="1:29" ht="12" customHeight="1" x14ac:dyDescent="0.2">
      <c r="A864" s="37">
        <v>863</v>
      </c>
      <c r="B864" s="38" t="s">
        <v>17</v>
      </c>
      <c r="C864" s="39" t="s">
        <v>3017</v>
      </c>
      <c r="D864" s="40">
        <v>44101</v>
      </c>
      <c r="E864" s="38">
        <v>1</v>
      </c>
      <c r="F864" s="38"/>
      <c r="G864" s="38" t="s">
        <v>2</v>
      </c>
      <c r="H864" s="38" t="s">
        <v>2</v>
      </c>
      <c r="I864" s="61">
        <v>6150</v>
      </c>
      <c r="J864" s="61">
        <v>0</v>
      </c>
      <c r="K864" s="61">
        <v>0</v>
      </c>
      <c r="L864" s="41">
        <f>SUM(Data5[[#This Row],[CHELTUIELI DE PERSONAL LEI]:[CHELTUIELI DE CAPITAL (ACTIVE NEFINANCIARE ) LEI]])</f>
        <v>6150</v>
      </c>
      <c r="M864" s="41">
        <f>Data5[[#This Row],[TOTAL CHELTUIELI LEI]]/Data5[[#This Row],[CURS VALUTAR EURO BNR 22 07 2020]]</f>
        <v>1270.6349042375159</v>
      </c>
      <c r="N864" s="49">
        <v>5284</v>
      </c>
      <c r="O864" s="54"/>
      <c r="P864" s="54">
        <v>3182</v>
      </c>
      <c r="Q864" s="54"/>
      <c r="R864" s="54">
        <f>Data5[[#This Row],[PERSOANE ÎNSCRISE ÎN LISTELE ELECTORALE (TURUL 1)            ]]+Data5[[#This Row],[PERSOANE ÎNSCRISE ÎN LISTELE ELECTORALE (TURUL AL 2-LEA)]]</f>
        <v>5284</v>
      </c>
      <c r="S864" s="54">
        <f>Data5[[#This Row],[PERSOANE CARE AU PARTICIPAT LA VOT (TURUL 1)]]+Data5[[#This Row],[PERSOANE CARE AU PARTICIPAT LA VOT  (TURUL AL 2-LEA)]]</f>
        <v>3182</v>
      </c>
      <c r="T864" s="41">
        <f>Data5[[#This Row],[TOTAL CHELTUIELI LEI]]/Data5[[#This Row],[NUMĂRUL PERSOANELOR ÎNSCRISE ÎN LISTELE ELECTORALE]]</f>
        <v>1.1638909916729749</v>
      </c>
      <c r="U864" s="41">
        <f>Data5[[#This Row],[TOTAL CHELTUIELI EURO]]/Data5[[#This Row],[NUMĂRUL PERSOANELOR ÎNSCRISE ÎN LISTELE ELECTORALE]]</f>
        <v>0.24046837703208099</v>
      </c>
      <c r="V864" s="41">
        <f>Data5[[#This Row],[TOTAL CHELTUIELI LEI]]/Data5[[#This Row],[NUMĂRUL PERSOANELOR CARE AU PARTICIPAT LA VOT]]</f>
        <v>1.9327467001885608</v>
      </c>
      <c r="W864" s="41">
        <f>Data5[[#This Row],[TOTAL CHELTUIELI EURO]]/Data5[[#This Row],[NUMĂRUL PERSOANELOR CARE AU PARTICIPAT LA VOT]]</f>
        <v>0.39931958021292141</v>
      </c>
      <c r="X864" s="43">
        <v>4.8400999999999996</v>
      </c>
      <c r="Y864" s="114" t="s">
        <v>2894</v>
      </c>
      <c r="Z864" s="44">
        <v>1</v>
      </c>
      <c r="AA864" s="115" t="s">
        <v>3105</v>
      </c>
      <c r="AB864" s="44">
        <v>0</v>
      </c>
      <c r="AC864" s="45"/>
    </row>
    <row r="865" spans="1:29" ht="12" customHeight="1" x14ac:dyDescent="0.2">
      <c r="A865" s="37">
        <v>864</v>
      </c>
      <c r="B865" s="38" t="s">
        <v>17</v>
      </c>
      <c r="C865" s="39" t="s">
        <v>1724</v>
      </c>
      <c r="D865" s="40">
        <v>44101</v>
      </c>
      <c r="E865" s="38">
        <v>1</v>
      </c>
      <c r="F865" s="38"/>
      <c r="G865" s="38" t="s">
        <v>2</v>
      </c>
      <c r="H865" s="38" t="s">
        <v>2</v>
      </c>
      <c r="I865" s="61">
        <v>5200</v>
      </c>
      <c r="J865" s="61">
        <v>7554</v>
      </c>
      <c r="K865" s="61">
        <v>0</v>
      </c>
      <c r="L865" s="41">
        <f>SUM(Data5[[#This Row],[CHELTUIELI DE PERSONAL LEI]:[CHELTUIELI DE CAPITAL (ACTIVE NEFINANCIARE ) LEI]])</f>
        <v>12754</v>
      </c>
      <c r="M865" s="41">
        <f>Data5[[#This Row],[TOTAL CHELTUIELI LEI]]/Data5[[#This Row],[CURS VALUTAR EURO BNR 22 07 2020]]</f>
        <v>2635.0695233569554</v>
      </c>
      <c r="N865" s="49">
        <v>2171</v>
      </c>
      <c r="O865" s="54"/>
      <c r="P865" s="54">
        <v>1732</v>
      </c>
      <c r="Q865" s="54"/>
      <c r="R865" s="54">
        <f>Data5[[#This Row],[PERSOANE ÎNSCRISE ÎN LISTELE ELECTORALE (TURUL 1)            ]]+Data5[[#This Row],[PERSOANE ÎNSCRISE ÎN LISTELE ELECTORALE (TURUL AL 2-LEA)]]</f>
        <v>2171</v>
      </c>
      <c r="S865" s="54">
        <f>Data5[[#This Row],[PERSOANE CARE AU PARTICIPAT LA VOT (TURUL 1)]]+Data5[[#This Row],[PERSOANE CARE AU PARTICIPAT LA VOT  (TURUL AL 2-LEA)]]</f>
        <v>1732</v>
      </c>
      <c r="T865" s="41">
        <f>Data5[[#This Row],[TOTAL CHELTUIELI LEI]]/Data5[[#This Row],[NUMĂRUL PERSOANELOR ÎNSCRISE ÎN LISTELE ELECTORALE]]</f>
        <v>5.8747121142330725</v>
      </c>
      <c r="U865" s="41">
        <f>Data5[[#This Row],[TOTAL CHELTUIELI EURO]]/Data5[[#This Row],[NUMĂRUL PERSOANELOR ÎNSCRISE ÎN LISTELE ELECTORALE]]</f>
        <v>1.2137584170230102</v>
      </c>
      <c r="V865" s="41">
        <f>Data5[[#This Row],[TOTAL CHELTUIELI LEI]]/Data5[[#This Row],[NUMĂRUL PERSOANELOR CARE AU PARTICIPAT LA VOT]]</f>
        <v>7.3637413394919164</v>
      </c>
      <c r="W865" s="41">
        <f>Data5[[#This Row],[TOTAL CHELTUIELI EURO]]/Data5[[#This Row],[NUMĂRUL PERSOANELOR CARE AU PARTICIPAT LA VOT]]</f>
        <v>1.5214027271114061</v>
      </c>
      <c r="X865" s="43">
        <v>4.8400999999999996</v>
      </c>
      <c r="Y865" s="114" t="s">
        <v>2892</v>
      </c>
      <c r="Z865" s="44">
        <v>5</v>
      </c>
      <c r="AA865" s="115" t="s">
        <v>3107</v>
      </c>
      <c r="AB865" s="44">
        <v>1</v>
      </c>
      <c r="AC865" s="45"/>
    </row>
    <row r="866" spans="1:29" ht="12" customHeight="1" x14ac:dyDescent="0.2">
      <c r="A866" s="37">
        <v>865</v>
      </c>
      <c r="B866" s="38" t="s">
        <v>17</v>
      </c>
      <c r="C866" s="39" t="s">
        <v>1725</v>
      </c>
      <c r="D866" s="40">
        <v>44101</v>
      </c>
      <c r="E866" s="38">
        <v>1</v>
      </c>
      <c r="F866" s="38"/>
      <c r="G866" s="38" t="s">
        <v>2</v>
      </c>
      <c r="H866" s="38" t="s">
        <v>2</v>
      </c>
      <c r="I866" s="61">
        <v>2000</v>
      </c>
      <c r="J866" s="61">
        <v>9782</v>
      </c>
      <c r="K866" s="61">
        <v>0</v>
      </c>
      <c r="L866" s="41">
        <f>SUM(Data5[[#This Row],[CHELTUIELI DE PERSONAL LEI]:[CHELTUIELI DE CAPITAL (ACTIVE NEFINANCIARE ) LEI]])</f>
        <v>11782</v>
      </c>
      <c r="M866" s="41">
        <f>Data5[[#This Row],[TOTAL CHELTUIELI LEI]]/Data5[[#This Row],[CURS VALUTAR EURO BNR 22 07 2020]]</f>
        <v>2434.2472262969777</v>
      </c>
      <c r="N866" s="49">
        <v>1655</v>
      </c>
      <c r="O866" s="54"/>
      <c r="P866" s="54">
        <v>1192</v>
      </c>
      <c r="Q866" s="54"/>
      <c r="R866" s="54">
        <f>Data5[[#This Row],[PERSOANE ÎNSCRISE ÎN LISTELE ELECTORALE (TURUL 1)            ]]+Data5[[#This Row],[PERSOANE ÎNSCRISE ÎN LISTELE ELECTORALE (TURUL AL 2-LEA)]]</f>
        <v>1655</v>
      </c>
      <c r="S866" s="54">
        <f>Data5[[#This Row],[PERSOANE CARE AU PARTICIPAT LA VOT (TURUL 1)]]+Data5[[#This Row],[PERSOANE CARE AU PARTICIPAT LA VOT  (TURUL AL 2-LEA)]]</f>
        <v>1192</v>
      </c>
      <c r="T866" s="41">
        <f>Data5[[#This Row],[TOTAL CHELTUIELI LEI]]/Data5[[#This Row],[NUMĂRUL PERSOANELOR ÎNSCRISE ÎN LISTELE ELECTORALE]]</f>
        <v>7.1190332326283992</v>
      </c>
      <c r="U866" s="41">
        <f>Data5[[#This Row],[TOTAL CHELTUIELI EURO]]/Data5[[#This Row],[NUMĂRUL PERSOANELOR ÎNSCRISE ÎN LISTELE ELECTORALE]]</f>
        <v>1.4708442454966633</v>
      </c>
      <c r="V866" s="41">
        <f>Data5[[#This Row],[TOTAL CHELTUIELI LEI]]/Data5[[#This Row],[NUMĂRUL PERSOANELOR CARE AU PARTICIPAT LA VOT]]</f>
        <v>9.8842281879194633</v>
      </c>
      <c r="W866" s="41">
        <f>Data5[[#This Row],[TOTAL CHELTUIELI EURO]]/Data5[[#This Row],[NUMĂRUL PERSOANELOR CARE AU PARTICIPAT LA VOT]]</f>
        <v>2.0421537133363907</v>
      </c>
      <c r="X866" s="43">
        <v>4.8400999999999996</v>
      </c>
      <c r="Y866" s="114" t="s">
        <v>2886</v>
      </c>
      <c r="Z866" s="44">
        <v>7</v>
      </c>
      <c r="AA866" s="115" t="s">
        <v>3107</v>
      </c>
      <c r="AB866" s="44">
        <v>1</v>
      </c>
      <c r="AC866" s="45"/>
    </row>
    <row r="867" spans="1:29" ht="12" customHeight="1" x14ac:dyDescent="0.2">
      <c r="A867" s="37">
        <v>866</v>
      </c>
      <c r="B867" s="38" t="s">
        <v>17</v>
      </c>
      <c r="C867" s="39" t="s">
        <v>1726</v>
      </c>
      <c r="D867" s="40">
        <v>44101</v>
      </c>
      <c r="E867" s="38">
        <v>1</v>
      </c>
      <c r="F867" s="38"/>
      <c r="G867" s="38" t="s">
        <v>2</v>
      </c>
      <c r="H867" s="38" t="s">
        <v>2</v>
      </c>
      <c r="I867" s="61">
        <v>0</v>
      </c>
      <c r="J867" s="61">
        <v>10805</v>
      </c>
      <c r="K867" s="61">
        <v>0</v>
      </c>
      <c r="L867" s="41">
        <f>SUM(Data5[[#This Row],[CHELTUIELI DE PERSONAL LEI]:[CHELTUIELI DE CAPITAL (ACTIVE NEFINANCIARE ) LEI]])</f>
        <v>10805</v>
      </c>
      <c r="M867" s="41">
        <f>Data5[[#This Row],[TOTAL CHELTUIELI LEI]]/Data5[[#This Row],[CURS VALUTAR EURO BNR 22 07 2020]]</f>
        <v>2232.3918927294894</v>
      </c>
      <c r="N867" s="49">
        <v>6715</v>
      </c>
      <c r="O867" s="54"/>
      <c r="P867" s="54">
        <v>3137</v>
      </c>
      <c r="Q867" s="54"/>
      <c r="R867" s="54">
        <f>Data5[[#This Row],[PERSOANE ÎNSCRISE ÎN LISTELE ELECTORALE (TURUL 1)            ]]+Data5[[#This Row],[PERSOANE ÎNSCRISE ÎN LISTELE ELECTORALE (TURUL AL 2-LEA)]]</f>
        <v>6715</v>
      </c>
      <c r="S867" s="54">
        <f>Data5[[#This Row],[PERSOANE CARE AU PARTICIPAT LA VOT (TURUL 1)]]+Data5[[#This Row],[PERSOANE CARE AU PARTICIPAT LA VOT  (TURUL AL 2-LEA)]]</f>
        <v>3137</v>
      </c>
      <c r="T867" s="41">
        <f>Data5[[#This Row],[TOTAL CHELTUIELI LEI]]/Data5[[#This Row],[NUMĂRUL PERSOANELOR ÎNSCRISE ÎN LISTELE ELECTORALE]]</f>
        <v>1.6090841399851079</v>
      </c>
      <c r="U867" s="41">
        <f>Data5[[#This Row],[TOTAL CHELTUIELI EURO]]/Data5[[#This Row],[NUMĂRUL PERSOANELOR ÎNSCRISE ÎN LISTELE ELECTORALE]]</f>
        <v>0.33244853205204605</v>
      </c>
      <c r="V867" s="41">
        <f>Data5[[#This Row],[TOTAL CHELTUIELI LEI]]/Data5[[#This Row],[NUMĂRUL PERSOANELOR CARE AU PARTICIPAT LA VOT]]</f>
        <v>3.4443736053554352</v>
      </c>
      <c r="W867" s="41">
        <f>Data5[[#This Row],[TOTAL CHELTUIELI EURO]]/Data5[[#This Row],[NUMĂRUL PERSOANELOR CARE AU PARTICIPAT LA VOT]]</f>
        <v>0.71163273596732213</v>
      </c>
      <c r="X867" s="43">
        <v>4.8400999999999996</v>
      </c>
      <c r="Y867" s="114" t="s">
        <v>2894</v>
      </c>
      <c r="Z867" s="44">
        <v>1</v>
      </c>
      <c r="AA867" s="115" t="s">
        <v>3105</v>
      </c>
      <c r="AB867" s="44">
        <v>0</v>
      </c>
      <c r="AC867" s="45"/>
    </row>
    <row r="868" spans="1:29" ht="12" customHeight="1" x14ac:dyDescent="0.2">
      <c r="A868" s="37">
        <v>867</v>
      </c>
      <c r="B868" s="38" t="s">
        <v>17</v>
      </c>
      <c r="C868" s="39" t="s">
        <v>1727</v>
      </c>
      <c r="D868" s="40">
        <v>44101</v>
      </c>
      <c r="E868" s="38">
        <v>1</v>
      </c>
      <c r="F868" s="38"/>
      <c r="G868" s="38" t="s">
        <v>2</v>
      </c>
      <c r="H868" s="38" t="s">
        <v>2</v>
      </c>
      <c r="I868" s="61">
        <v>3000</v>
      </c>
      <c r="J868" s="62">
        <v>5678</v>
      </c>
      <c r="K868" s="62">
        <v>0</v>
      </c>
      <c r="L868" s="41">
        <f>SUM(Data5[[#This Row],[CHELTUIELI DE PERSONAL LEI]:[CHELTUIELI DE CAPITAL (ACTIVE NEFINANCIARE ) LEI]])</f>
        <v>8678</v>
      </c>
      <c r="M868" s="41">
        <f>Data5[[#This Row],[TOTAL CHELTUIELI LEI]]/Data5[[#This Row],[CURS VALUTAR EURO BNR 22 07 2020]]</f>
        <v>1792.9381624346606</v>
      </c>
      <c r="N868" s="49">
        <v>1454</v>
      </c>
      <c r="O868" s="54"/>
      <c r="P868" s="54">
        <v>1041</v>
      </c>
      <c r="Q868" s="54"/>
      <c r="R868" s="54">
        <f>Data5[[#This Row],[PERSOANE ÎNSCRISE ÎN LISTELE ELECTORALE (TURUL 1)            ]]+Data5[[#This Row],[PERSOANE ÎNSCRISE ÎN LISTELE ELECTORALE (TURUL AL 2-LEA)]]</f>
        <v>1454</v>
      </c>
      <c r="S868" s="54">
        <f>Data5[[#This Row],[PERSOANE CARE AU PARTICIPAT LA VOT (TURUL 1)]]+Data5[[#This Row],[PERSOANE CARE AU PARTICIPAT LA VOT  (TURUL AL 2-LEA)]]</f>
        <v>1041</v>
      </c>
      <c r="T868" s="41">
        <f>Data5[[#This Row],[TOTAL CHELTUIELI LEI]]/Data5[[#This Row],[NUMĂRUL PERSOANELOR ÎNSCRISE ÎN LISTELE ELECTORALE]]</f>
        <v>5.9683631361760661</v>
      </c>
      <c r="U868" s="41">
        <f>Data5[[#This Row],[TOTAL CHELTUIELI EURO]]/Data5[[#This Row],[NUMĂRUL PERSOANELOR ÎNSCRISE ÎN LISTELE ELECTORALE]]</f>
        <v>1.2331074019495603</v>
      </c>
      <c r="V868" s="41">
        <f>Data5[[#This Row],[TOTAL CHELTUIELI LEI]]/Data5[[#This Row],[NUMĂRUL PERSOANELOR CARE AU PARTICIPAT LA VOT]]</f>
        <v>8.3362151777137363</v>
      </c>
      <c r="W868" s="41">
        <f>Data5[[#This Row],[TOTAL CHELTUIELI EURO]]/Data5[[#This Row],[NUMĂRUL PERSOANELOR CARE AU PARTICIPAT LA VOT]]</f>
        <v>1.7223229226077432</v>
      </c>
      <c r="X868" s="43">
        <v>4.8400999999999996</v>
      </c>
      <c r="Y868" s="114" t="s">
        <v>2892</v>
      </c>
      <c r="Z868" s="44">
        <v>5</v>
      </c>
      <c r="AA868" s="115" t="s">
        <v>3107</v>
      </c>
      <c r="AB868" s="44">
        <v>1</v>
      </c>
      <c r="AC868" s="45"/>
    </row>
    <row r="869" spans="1:29" ht="12" customHeight="1" x14ac:dyDescent="0.2">
      <c r="A869" s="37">
        <v>868</v>
      </c>
      <c r="B869" s="38" t="s">
        <v>17</v>
      </c>
      <c r="C869" s="39" t="s">
        <v>1728</v>
      </c>
      <c r="D869" s="40">
        <v>44101</v>
      </c>
      <c r="E869" s="38">
        <v>1</v>
      </c>
      <c r="F869" s="38"/>
      <c r="G869" s="38" t="s">
        <v>2</v>
      </c>
      <c r="H869" s="38" t="s">
        <v>2</v>
      </c>
      <c r="I869" s="61">
        <v>0</v>
      </c>
      <c r="J869" s="61">
        <v>24909</v>
      </c>
      <c r="K869" s="61">
        <v>0</v>
      </c>
      <c r="L869" s="41">
        <f>SUM(Data5[[#This Row],[CHELTUIELI DE PERSONAL LEI]:[CHELTUIELI DE CAPITAL (ACTIVE NEFINANCIARE ) LEI]])</f>
        <v>24909</v>
      </c>
      <c r="M869" s="41">
        <f>Data5[[#This Row],[TOTAL CHELTUIELI LEI]]/Data5[[#This Row],[CURS VALUTAR EURO BNR 22 07 2020]]</f>
        <v>5146.3812731141925</v>
      </c>
      <c r="N869" s="49">
        <v>5926</v>
      </c>
      <c r="O869" s="54"/>
      <c r="P869" s="54">
        <v>2944</v>
      </c>
      <c r="Q869" s="54"/>
      <c r="R869" s="54">
        <f>Data5[[#This Row],[PERSOANE ÎNSCRISE ÎN LISTELE ELECTORALE (TURUL 1)            ]]+Data5[[#This Row],[PERSOANE ÎNSCRISE ÎN LISTELE ELECTORALE (TURUL AL 2-LEA)]]</f>
        <v>5926</v>
      </c>
      <c r="S869" s="54">
        <f>Data5[[#This Row],[PERSOANE CARE AU PARTICIPAT LA VOT (TURUL 1)]]+Data5[[#This Row],[PERSOANE CARE AU PARTICIPAT LA VOT  (TURUL AL 2-LEA)]]</f>
        <v>2944</v>
      </c>
      <c r="T869" s="41">
        <f>Data5[[#This Row],[TOTAL CHELTUIELI LEI]]/Data5[[#This Row],[NUMĂRUL PERSOANELOR ÎNSCRISE ÎN LISTELE ELECTORALE]]</f>
        <v>4.2033412082348969</v>
      </c>
      <c r="U869" s="41">
        <f>Data5[[#This Row],[TOTAL CHELTUIELI EURO]]/Data5[[#This Row],[NUMĂRUL PERSOANELOR ÎNSCRISE ÎN LISTELE ELECTORALE]]</f>
        <v>0.86844098432571593</v>
      </c>
      <c r="V869" s="41">
        <f>Data5[[#This Row],[TOTAL CHELTUIELI LEI]]/Data5[[#This Row],[NUMĂRUL PERSOANELOR CARE AU PARTICIPAT LA VOT]]</f>
        <v>8.4609375</v>
      </c>
      <c r="W869" s="41">
        <f>Data5[[#This Row],[TOTAL CHELTUIELI EURO]]/Data5[[#This Row],[NUMĂRUL PERSOANELOR CARE AU PARTICIPAT LA VOT]]</f>
        <v>1.7480914650523751</v>
      </c>
      <c r="X869" s="43">
        <v>4.8400999999999996</v>
      </c>
      <c r="Y869" s="114" t="s">
        <v>2895</v>
      </c>
      <c r="Z869" s="44">
        <v>4</v>
      </c>
      <c r="AA869" s="115" t="s">
        <v>3105</v>
      </c>
      <c r="AB869" s="44">
        <v>0</v>
      </c>
      <c r="AC869" s="45"/>
    </row>
    <row r="870" spans="1:29" ht="12" customHeight="1" x14ac:dyDescent="0.2">
      <c r="A870" s="37">
        <v>869</v>
      </c>
      <c r="B870" s="38" t="s">
        <v>17</v>
      </c>
      <c r="C870" s="39" t="s">
        <v>1729</v>
      </c>
      <c r="D870" s="40">
        <v>44101</v>
      </c>
      <c r="E870" s="38">
        <v>1</v>
      </c>
      <c r="F870" s="38"/>
      <c r="G870" s="38" t="s">
        <v>2</v>
      </c>
      <c r="H870" s="38" t="s">
        <v>2</v>
      </c>
      <c r="I870" s="61">
        <v>1600</v>
      </c>
      <c r="J870" s="61">
        <v>9415</v>
      </c>
      <c r="K870" s="61">
        <v>0</v>
      </c>
      <c r="L870" s="41">
        <f>SUM(Data5[[#This Row],[CHELTUIELI DE PERSONAL LEI]:[CHELTUIELI DE CAPITAL (ACTIVE NEFINANCIARE ) LEI]])</f>
        <v>11015</v>
      </c>
      <c r="M870" s="41">
        <f>Data5[[#This Row],[TOTAL CHELTUIELI LEI]]/Data5[[#This Row],[CURS VALUTAR EURO BNR 22 07 2020]]</f>
        <v>2275.7794260449168</v>
      </c>
      <c r="N870" s="49">
        <v>2518</v>
      </c>
      <c r="O870" s="54"/>
      <c r="P870" s="54">
        <v>1401</v>
      </c>
      <c r="Q870" s="54"/>
      <c r="R870" s="54">
        <f>Data5[[#This Row],[PERSOANE ÎNSCRISE ÎN LISTELE ELECTORALE (TURUL 1)            ]]+Data5[[#This Row],[PERSOANE ÎNSCRISE ÎN LISTELE ELECTORALE (TURUL AL 2-LEA)]]</f>
        <v>2518</v>
      </c>
      <c r="S870" s="54">
        <f>Data5[[#This Row],[PERSOANE CARE AU PARTICIPAT LA VOT (TURUL 1)]]+Data5[[#This Row],[PERSOANE CARE AU PARTICIPAT LA VOT  (TURUL AL 2-LEA)]]</f>
        <v>1401</v>
      </c>
      <c r="T870" s="41">
        <f>Data5[[#This Row],[TOTAL CHELTUIELI LEI]]/Data5[[#This Row],[NUMĂRUL PERSOANELOR ÎNSCRISE ÎN LISTELE ELECTORALE]]</f>
        <v>4.3745035742652902</v>
      </c>
      <c r="U870" s="41">
        <f>Data5[[#This Row],[TOTAL CHELTUIELI EURO]]/Data5[[#This Row],[NUMĂRUL PERSOANELOR ÎNSCRISE ÎN LISTELE ELECTORALE]]</f>
        <v>0.90380437888995901</v>
      </c>
      <c r="V870" s="41">
        <f>Data5[[#This Row],[TOTAL CHELTUIELI LEI]]/Data5[[#This Row],[NUMĂRUL PERSOANELOR CARE AU PARTICIPAT LA VOT]]</f>
        <v>7.8622412562455386</v>
      </c>
      <c r="W870" s="41">
        <f>Data5[[#This Row],[TOTAL CHELTUIELI EURO]]/Data5[[#This Row],[NUMĂRUL PERSOANELOR CARE AU PARTICIPAT LA VOT]]</f>
        <v>1.6243964497108614</v>
      </c>
      <c r="X870" s="43">
        <v>4.8400999999999996</v>
      </c>
      <c r="Y870" s="114" t="s">
        <v>2895</v>
      </c>
      <c r="Z870" s="44">
        <v>4</v>
      </c>
      <c r="AA870" s="115" t="s">
        <v>3105</v>
      </c>
      <c r="AB870" s="44">
        <v>0</v>
      </c>
      <c r="AC870" s="45"/>
    </row>
    <row r="871" spans="1:29" ht="12" customHeight="1" x14ac:dyDescent="0.2">
      <c r="A871" s="37">
        <v>870</v>
      </c>
      <c r="B871" s="38" t="s">
        <v>17</v>
      </c>
      <c r="C871" s="39" t="s">
        <v>1730</v>
      </c>
      <c r="D871" s="40">
        <v>44101</v>
      </c>
      <c r="E871" s="38">
        <v>1</v>
      </c>
      <c r="F871" s="38"/>
      <c r="G871" s="38" t="s">
        <v>2</v>
      </c>
      <c r="H871" s="38" t="s">
        <v>2</v>
      </c>
      <c r="I871" s="61">
        <v>7978</v>
      </c>
      <c r="J871" s="61">
        <v>12881</v>
      </c>
      <c r="K871" s="61">
        <v>0</v>
      </c>
      <c r="L871" s="41">
        <f>SUM(Data5[[#This Row],[CHELTUIELI DE PERSONAL LEI]:[CHELTUIELI DE CAPITAL (ACTIVE NEFINANCIARE ) LEI]])</f>
        <v>20859</v>
      </c>
      <c r="M871" s="41">
        <f>Data5[[#This Row],[TOTAL CHELTUIELI LEI]]/Data5[[#This Row],[CURS VALUTAR EURO BNR 22 07 2020]]</f>
        <v>4309.6217020309505</v>
      </c>
      <c r="N871" s="49">
        <v>3320</v>
      </c>
      <c r="O871" s="54"/>
      <c r="P871" s="54">
        <v>2150</v>
      </c>
      <c r="Q871" s="54"/>
      <c r="R871" s="54">
        <f>Data5[[#This Row],[PERSOANE ÎNSCRISE ÎN LISTELE ELECTORALE (TURUL 1)            ]]+Data5[[#This Row],[PERSOANE ÎNSCRISE ÎN LISTELE ELECTORALE (TURUL AL 2-LEA)]]</f>
        <v>3320</v>
      </c>
      <c r="S871" s="54">
        <f>Data5[[#This Row],[PERSOANE CARE AU PARTICIPAT LA VOT (TURUL 1)]]+Data5[[#This Row],[PERSOANE CARE AU PARTICIPAT LA VOT  (TURUL AL 2-LEA)]]</f>
        <v>2150</v>
      </c>
      <c r="T871" s="41">
        <f>Data5[[#This Row],[TOTAL CHELTUIELI LEI]]/Data5[[#This Row],[NUMĂRUL PERSOANELOR ÎNSCRISE ÎN LISTELE ELECTORALE]]</f>
        <v>6.2828313253012045</v>
      </c>
      <c r="U871" s="41">
        <f>Data5[[#This Row],[TOTAL CHELTUIELI EURO]]/Data5[[#This Row],[NUMĂRUL PERSOANELOR ÎNSCRISE ÎN LISTELE ELECTORALE]]</f>
        <v>1.298078825912937</v>
      </c>
      <c r="V871" s="41">
        <f>Data5[[#This Row],[TOTAL CHELTUIELI LEI]]/Data5[[#This Row],[NUMĂRUL PERSOANELOR CARE AU PARTICIPAT LA VOT]]</f>
        <v>9.7018604651162796</v>
      </c>
      <c r="W871" s="41">
        <f>Data5[[#This Row],[TOTAL CHELTUIELI EURO]]/Data5[[#This Row],[NUMĂRUL PERSOANELOR CARE AU PARTICIPAT LA VOT]]</f>
        <v>2.0044752102469539</v>
      </c>
      <c r="X871" s="43">
        <v>4.8400999999999996</v>
      </c>
      <c r="Y871" s="114" t="s">
        <v>2889</v>
      </c>
      <c r="Z871" s="44">
        <v>6</v>
      </c>
      <c r="AA871" s="115" t="s">
        <v>3107</v>
      </c>
      <c r="AB871" s="44">
        <v>1</v>
      </c>
      <c r="AC871" s="45"/>
    </row>
    <row r="872" spans="1:29" ht="12" customHeight="1" x14ac:dyDescent="0.2">
      <c r="A872" s="37">
        <v>871</v>
      </c>
      <c r="B872" s="38" t="s">
        <v>17</v>
      </c>
      <c r="C872" s="39" t="s">
        <v>1731</v>
      </c>
      <c r="D872" s="40">
        <v>44101</v>
      </c>
      <c r="E872" s="38">
        <v>1</v>
      </c>
      <c r="F872" s="38"/>
      <c r="G872" s="38" t="s">
        <v>2</v>
      </c>
      <c r="H872" s="38" t="s">
        <v>2</v>
      </c>
      <c r="I872" s="61">
        <v>5386</v>
      </c>
      <c r="J872" s="61">
        <v>14182</v>
      </c>
      <c r="K872" s="61">
        <v>0</v>
      </c>
      <c r="L872" s="41">
        <f>SUM(Data5[[#This Row],[CHELTUIELI DE PERSONAL LEI]:[CHELTUIELI DE CAPITAL (ACTIVE NEFINANCIARE ) LEI]])</f>
        <v>19568</v>
      </c>
      <c r="M872" s="41">
        <f>Data5[[#This Row],[TOTAL CHELTUIELI LEI]]/Data5[[#This Row],[CURS VALUTAR EURO BNR 22 07 2020]]</f>
        <v>4042.8916757918228</v>
      </c>
      <c r="N872" s="49">
        <v>1663</v>
      </c>
      <c r="O872" s="54"/>
      <c r="P872" s="54">
        <v>1216</v>
      </c>
      <c r="Q872" s="54"/>
      <c r="R872" s="54">
        <f>Data5[[#This Row],[PERSOANE ÎNSCRISE ÎN LISTELE ELECTORALE (TURUL 1)            ]]+Data5[[#This Row],[PERSOANE ÎNSCRISE ÎN LISTELE ELECTORALE (TURUL AL 2-LEA)]]</f>
        <v>1663</v>
      </c>
      <c r="S872" s="54">
        <f>Data5[[#This Row],[PERSOANE CARE AU PARTICIPAT LA VOT (TURUL 1)]]+Data5[[#This Row],[PERSOANE CARE AU PARTICIPAT LA VOT  (TURUL AL 2-LEA)]]</f>
        <v>1216</v>
      </c>
      <c r="T872" s="41">
        <f>Data5[[#This Row],[TOTAL CHELTUIELI LEI]]/Data5[[#This Row],[NUMĂRUL PERSOANELOR ÎNSCRISE ÎN LISTELE ELECTORALE]]</f>
        <v>11.766686710763681</v>
      </c>
      <c r="U872" s="41">
        <f>Data5[[#This Row],[TOTAL CHELTUIELI EURO]]/Data5[[#This Row],[NUMĂRUL PERSOANELOR ÎNSCRISE ÎN LISTELE ELECTORALE]]</f>
        <v>2.4310833889307415</v>
      </c>
      <c r="V872" s="41">
        <f>Data5[[#This Row],[TOTAL CHELTUIELI LEI]]/Data5[[#This Row],[NUMĂRUL PERSOANELOR CARE AU PARTICIPAT LA VOT]]</f>
        <v>16.092105263157894</v>
      </c>
      <c r="W872" s="41">
        <f>Data5[[#This Row],[TOTAL CHELTUIELI EURO]]/Data5[[#This Row],[NUMĂRUL PERSOANELOR CARE AU PARTICIPAT LA VOT]]</f>
        <v>3.324746443907749</v>
      </c>
      <c r="X872" s="43">
        <v>4.8400999999999996</v>
      </c>
      <c r="Y872" s="114" t="s">
        <v>2888</v>
      </c>
      <c r="Z872" s="44">
        <v>11</v>
      </c>
      <c r="AA872" s="115" t="s">
        <v>3108</v>
      </c>
      <c r="AB872" s="44">
        <v>2</v>
      </c>
      <c r="AC872" s="45"/>
    </row>
    <row r="873" spans="1:29" ht="12" customHeight="1" x14ac:dyDescent="0.2">
      <c r="A873" s="37">
        <v>872</v>
      </c>
      <c r="B873" s="38" t="s">
        <v>17</v>
      </c>
      <c r="C873" s="39" t="s">
        <v>1732</v>
      </c>
      <c r="D873" s="40">
        <v>44101</v>
      </c>
      <c r="E873" s="38">
        <v>1</v>
      </c>
      <c r="F873" s="38"/>
      <c r="G873" s="38" t="s">
        <v>2</v>
      </c>
      <c r="H873" s="38" t="s">
        <v>2</v>
      </c>
      <c r="I873" s="61">
        <v>2940</v>
      </c>
      <c r="J873" s="61">
        <v>9362.5</v>
      </c>
      <c r="K873" s="61">
        <v>0</v>
      </c>
      <c r="L873" s="41">
        <f>SUM(Data5[[#This Row],[CHELTUIELI DE PERSONAL LEI]:[CHELTUIELI DE CAPITAL (ACTIVE NEFINANCIARE ) LEI]])</f>
        <v>12302.5</v>
      </c>
      <c r="M873" s="41">
        <f>Data5[[#This Row],[TOTAL CHELTUIELI LEI]]/Data5[[#This Row],[CURS VALUTAR EURO BNR 22 07 2020]]</f>
        <v>2541.7863267287867</v>
      </c>
      <c r="N873" s="49">
        <v>4147</v>
      </c>
      <c r="O873" s="54"/>
      <c r="P873" s="54">
        <v>2849</v>
      </c>
      <c r="Q873" s="54"/>
      <c r="R873" s="54">
        <f>Data5[[#This Row],[PERSOANE ÎNSCRISE ÎN LISTELE ELECTORALE (TURUL 1)            ]]+Data5[[#This Row],[PERSOANE ÎNSCRISE ÎN LISTELE ELECTORALE (TURUL AL 2-LEA)]]</f>
        <v>4147</v>
      </c>
      <c r="S873" s="54">
        <f>Data5[[#This Row],[PERSOANE CARE AU PARTICIPAT LA VOT (TURUL 1)]]+Data5[[#This Row],[PERSOANE CARE AU PARTICIPAT LA VOT  (TURUL AL 2-LEA)]]</f>
        <v>2849</v>
      </c>
      <c r="T873" s="41">
        <f>Data5[[#This Row],[TOTAL CHELTUIELI LEI]]/Data5[[#This Row],[NUMĂRUL PERSOANELOR ÎNSCRISE ÎN LISTELE ELECTORALE]]</f>
        <v>2.9666023631540872</v>
      </c>
      <c r="U873" s="41">
        <f>Data5[[#This Row],[TOTAL CHELTUIELI EURO]]/Data5[[#This Row],[NUMĂRUL PERSOANELOR ÎNSCRISE ÎN LISTELE ELECTORALE]]</f>
        <v>0.61292170888082631</v>
      </c>
      <c r="V873" s="41">
        <f>Data5[[#This Row],[TOTAL CHELTUIELI LEI]]/Data5[[#This Row],[NUMĂRUL PERSOANELOR CARE AU PARTICIPAT LA VOT]]</f>
        <v>4.3181818181818183</v>
      </c>
      <c r="W873" s="41">
        <f>Data5[[#This Row],[TOTAL CHELTUIELI EURO]]/Data5[[#This Row],[NUMĂRUL PERSOANELOR CARE AU PARTICIPAT LA VOT]]</f>
        <v>0.892167892849697</v>
      </c>
      <c r="X873" s="43">
        <v>4.8400999999999996</v>
      </c>
      <c r="Y873" s="114" t="s">
        <v>2891</v>
      </c>
      <c r="Z873" s="44">
        <v>2</v>
      </c>
      <c r="AA873" s="115" t="s">
        <v>3105</v>
      </c>
      <c r="AB873" s="44">
        <v>0</v>
      </c>
      <c r="AC873" s="45"/>
    </row>
    <row r="874" spans="1:29" ht="12" customHeight="1" x14ac:dyDescent="0.2">
      <c r="A874" s="37">
        <v>873</v>
      </c>
      <c r="B874" s="38" t="s">
        <v>17</v>
      </c>
      <c r="C874" s="39" t="s">
        <v>1733</v>
      </c>
      <c r="D874" s="40">
        <v>44101</v>
      </c>
      <c r="E874" s="38">
        <v>1</v>
      </c>
      <c r="F874" s="38"/>
      <c r="G874" s="38" t="s">
        <v>2</v>
      </c>
      <c r="H874" s="38" t="s">
        <v>2</v>
      </c>
      <c r="I874" s="61">
        <v>0</v>
      </c>
      <c r="J874" s="61">
        <v>12297</v>
      </c>
      <c r="K874" s="61">
        <v>0</v>
      </c>
      <c r="L874" s="41">
        <f>SUM(Data5[[#This Row],[CHELTUIELI DE PERSONAL LEI]:[CHELTUIELI DE CAPITAL (ACTIVE NEFINANCIARE ) LEI]])</f>
        <v>12297</v>
      </c>
      <c r="M874" s="41">
        <f>Data5[[#This Row],[TOTAL CHELTUIELI LEI]]/Data5[[#This Row],[CURS VALUTAR EURO BNR 22 07 2020]]</f>
        <v>2540.6499865705255</v>
      </c>
      <c r="N874" s="49">
        <v>3321</v>
      </c>
      <c r="O874" s="54"/>
      <c r="P874" s="54">
        <v>1968</v>
      </c>
      <c r="Q874" s="54"/>
      <c r="R874" s="54">
        <f>Data5[[#This Row],[PERSOANE ÎNSCRISE ÎN LISTELE ELECTORALE (TURUL 1)            ]]+Data5[[#This Row],[PERSOANE ÎNSCRISE ÎN LISTELE ELECTORALE (TURUL AL 2-LEA)]]</f>
        <v>3321</v>
      </c>
      <c r="S874" s="54">
        <f>Data5[[#This Row],[PERSOANE CARE AU PARTICIPAT LA VOT (TURUL 1)]]+Data5[[#This Row],[PERSOANE CARE AU PARTICIPAT LA VOT  (TURUL AL 2-LEA)]]</f>
        <v>1968</v>
      </c>
      <c r="T874" s="41">
        <f>Data5[[#This Row],[TOTAL CHELTUIELI LEI]]/Data5[[#This Row],[NUMĂRUL PERSOANELOR ÎNSCRISE ÎN LISTELE ELECTORALE]]</f>
        <v>3.7028003613369469</v>
      </c>
      <c r="U874" s="41">
        <f>Data5[[#This Row],[TOTAL CHELTUIELI EURO]]/Data5[[#This Row],[NUMĂRUL PERSOANELOR ÎNSCRISE ÎN LISTELE ELECTORALE]]</f>
        <v>0.76502559065658704</v>
      </c>
      <c r="V874" s="41">
        <f>Data5[[#This Row],[TOTAL CHELTUIELI LEI]]/Data5[[#This Row],[NUMĂRUL PERSOANELOR CARE AU PARTICIPAT LA VOT]]</f>
        <v>6.2484756097560972</v>
      </c>
      <c r="W874" s="41">
        <f>Data5[[#This Row],[TOTAL CHELTUIELI EURO]]/Data5[[#This Row],[NUMĂRUL PERSOANELOR CARE AU PARTICIPAT LA VOT]]</f>
        <v>1.2909806842329905</v>
      </c>
      <c r="X874" s="43">
        <v>4.8400999999999996</v>
      </c>
      <c r="Y874" s="114" t="s">
        <v>2884</v>
      </c>
      <c r="Z874" s="44">
        <v>3</v>
      </c>
      <c r="AA874" s="115" t="s">
        <v>3105</v>
      </c>
      <c r="AB874" s="44">
        <v>0</v>
      </c>
      <c r="AC874" s="45"/>
    </row>
    <row r="875" spans="1:29" ht="12" customHeight="1" x14ac:dyDescent="0.2">
      <c r="A875" s="37">
        <v>874</v>
      </c>
      <c r="B875" s="38" t="s">
        <v>17</v>
      </c>
      <c r="C875" s="39" t="s">
        <v>1734</v>
      </c>
      <c r="D875" s="40">
        <v>44101</v>
      </c>
      <c r="E875" s="38">
        <v>1</v>
      </c>
      <c r="F875" s="38"/>
      <c r="G875" s="38" t="s">
        <v>2</v>
      </c>
      <c r="H875" s="38" t="s">
        <v>2</v>
      </c>
      <c r="I875" s="61">
        <v>10683</v>
      </c>
      <c r="J875" s="61">
        <v>11290</v>
      </c>
      <c r="K875" s="61">
        <v>2805</v>
      </c>
      <c r="L875" s="41">
        <f>SUM(Data5[[#This Row],[CHELTUIELI DE PERSONAL LEI]:[CHELTUIELI DE CAPITAL (ACTIVE NEFINANCIARE ) LEI]])</f>
        <v>24778</v>
      </c>
      <c r="M875" s="41">
        <f>Data5[[#This Row],[TOTAL CHELTUIELI LEI]]/Data5[[#This Row],[CURS VALUTAR EURO BNR 22 07 2020]]</f>
        <v>5119.315716617426</v>
      </c>
      <c r="N875" s="49">
        <v>1438</v>
      </c>
      <c r="O875" s="54"/>
      <c r="P875" s="54">
        <v>924</v>
      </c>
      <c r="Q875" s="54"/>
      <c r="R875" s="54">
        <f>Data5[[#This Row],[PERSOANE ÎNSCRISE ÎN LISTELE ELECTORALE (TURUL 1)            ]]+Data5[[#This Row],[PERSOANE ÎNSCRISE ÎN LISTELE ELECTORALE (TURUL AL 2-LEA)]]</f>
        <v>1438</v>
      </c>
      <c r="S875" s="54">
        <f>Data5[[#This Row],[PERSOANE CARE AU PARTICIPAT LA VOT (TURUL 1)]]+Data5[[#This Row],[PERSOANE CARE AU PARTICIPAT LA VOT  (TURUL AL 2-LEA)]]</f>
        <v>924</v>
      </c>
      <c r="T875" s="41">
        <f>Data5[[#This Row],[TOTAL CHELTUIELI LEI]]/Data5[[#This Row],[NUMĂRUL PERSOANELOR ÎNSCRISE ÎN LISTELE ELECTORALE]]</f>
        <v>17.23087621696801</v>
      </c>
      <c r="U875" s="41">
        <f>Data5[[#This Row],[TOTAL CHELTUIELI EURO]]/Data5[[#This Row],[NUMĂRUL PERSOANELOR ÎNSCRISE ÎN LISTELE ELECTORALE]]</f>
        <v>3.5600248377033559</v>
      </c>
      <c r="V875" s="41">
        <f>Data5[[#This Row],[TOTAL CHELTUIELI LEI]]/Data5[[#This Row],[NUMĂRUL PERSOANELOR CARE AU PARTICIPAT LA VOT]]</f>
        <v>26.816017316017316</v>
      </c>
      <c r="W875" s="41">
        <f>Data5[[#This Row],[TOTAL CHELTUIELI EURO]]/Data5[[#This Row],[NUMĂRUL PERSOANELOR CARE AU PARTICIPAT LA VOT]]</f>
        <v>5.5403849746941836</v>
      </c>
      <c r="X875" s="43">
        <v>4.8400999999999996</v>
      </c>
      <c r="Y875" s="114" t="s">
        <v>2907</v>
      </c>
      <c r="Z875" s="44">
        <v>17</v>
      </c>
      <c r="AA875" s="115" t="s">
        <v>3106</v>
      </c>
      <c r="AB875" s="44">
        <v>3</v>
      </c>
      <c r="AC875" s="45"/>
    </row>
    <row r="876" spans="1:29" ht="12" customHeight="1" x14ac:dyDescent="0.2">
      <c r="A876" s="37">
        <v>875</v>
      </c>
      <c r="B876" s="38" t="s">
        <v>17</v>
      </c>
      <c r="C876" s="39" t="s">
        <v>1735</v>
      </c>
      <c r="D876" s="40">
        <v>44101</v>
      </c>
      <c r="E876" s="38">
        <v>1</v>
      </c>
      <c r="F876" s="38"/>
      <c r="G876" s="38" t="s">
        <v>2</v>
      </c>
      <c r="H876" s="38" t="s">
        <v>2</v>
      </c>
      <c r="I876" s="61">
        <v>10800</v>
      </c>
      <c r="J876" s="61">
        <v>18661.669999999998</v>
      </c>
      <c r="K876" s="61">
        <v>0</v>
      </c>
      <c r="L876" s="41">
        <f>SUM(Data5[[#This Row],[CHELTUIELI DE PERSONAL LEI]:[CHELTUIELI DE CAPITAL (ACTIVE NEFINANCIARE ) LEI]])</f>
        <v>29461.67</v>
      </c>
      <c r="M876" s="41">
        <f>Data5[[#This Row],[TOTAL CHELTUIELI LEI]]/Data5[[#This Row],[CURS VALUTAR EURO BNR 22 07 2020]]</f>
        <v>6086.9961364434621</v>
      </c>
      <c r="N876" s="49">
        <v>5057</v>
      </c>
      <c r="O876" s="54"/>
      <c r="P876" s="54">
        <v>3556</v>
      </c>
      <c r="Q876" s="54"/>
      <c r="R876" s="54">
        <f>Data5[[#This Row],[PERSOANE ÎNSCRISE ÎN LISTELE ELECTORALE (TURUL 1)            ]]+Data5[[#This Row],[PERSOANE ÎNSCRISE ÎN LISTELE ELECTORALE (TURUL AL 2-LEA)]]</f>
        <v>5057</v>
      </c>
      <c r="S876" s="54">
        <f>Data5[[#This Row],[PERSOANE CARE AU PARTICIPAT LA VOT (TURUL 1)]]+Data5[[#This Row],[PERSOANE CARE AU PARTICIPAT LA VOT  (TURUL AL 2-LEA)]]</f>
        <v>3556</v>
      </c>
      <c r="T876" s="41">
        <f>Data5[[#This Row],[TOTAL CHELTUIELI LEI]]/Data5[[#This Row],[NUMĂRUL PERSOANELOR ÎNSCRISE ÎN LISTELE ELECTORALE]]</f>
        <v>5.8259185287719992</v>
      </c>
      <c r="U876" s="41">
        <f>Data5[[#This Row],[TOTAL CHELTUIELI EURO]]/Data5[[#This Row],[NUMĂRUL PERSOANELOR ÎNSCRISE ÎN LISTELE ELECTORALE]]</f>
        <v>1.2036773060002892</v>
      </c>
      <c r="V876" s="41">
        <f>Data5[[#This Row],[TOTAL CHELTUIELI LEI]]/Data5[[#This Row],[NUMĂRUL PERSOANELOR CARE AU PARTICIPAT LA VOT]]</f>
        <v>8.2850590551181096</v>
      </c>
      <c r="W876" s="41">
        <f>Data5[[#This Row],[TOTAL CHELTUIELI EURO]]/Data5[[#This Row],[NUMĂRUL PERSOANELOR CARE AU PARTICIPAT LA VOT]]</f>
        <v>1.7117536941629534</v>
      </c>
      <c r="X876" s="43">
        <v>4.8400999999999996</v>
      </c>
      <c r="Y876" s="114" t="s">
        <v>2892</v>
      </c>
      <c r="Z876" s="44">
        <v>5</v>
      </c>
      <c r="AA876" s="115" t="s">
        <v>3107</v>
      </c>
      <c r="AB876" s="44">
        <v>1</v>
      </c>
      <c r="AC876" s="45"/>
    </row>
    <row r="877" spans="1:29" ht="12" customHeight="1" x14ac:dyDescent="0.2">
      <c r="A877" s="37">
        <v>876</v>
      </c>
      <c r="B877" s="38" t="s">
        <v>17</v>
      </c>
      <c r="C877" s="39" t="s">
        <v>1736</v>
      </c>
      <c r="D877" s="40">
        <v>44101</v>
      </c>
      <c r="E877" s="38">
        <v>1</v>
      </c>
      <c r="F877" s="38"/>
      <c r="G877" s="38" t="s">
        <v>2</v>
      </c>
      <c r="H877" s="38" t="s">
        <v>2</v>
      </c>
      <c r="I877" s="61">
        <v>7540</v>
      </c>
      <c r="J877" s="61">
        <v>6554</v>
      </c>
      <c r="K877" s="61">
        <v>0</v>
      </c>
      <c r="L877" s="41">
        <f>SUM(Data5[[#This Row],[CHELTUIELI DE PERSONAL LEI]:[CHELTUIELI DE CAPITAL (ACTIVE NEFINANCIARE ) LEI]])</f>
        <v>14094</v>
      </c>
      <c r="M877" s="41">
        <f>Data5[[#This Row],[TOTAL CHELTUIELI LEI]]/Data5[[#This Row],[CURS VALUTAR EURO BNR 22 07 2020]]</f>
        <v>2911.9233073696828</v>
      </c>
      <c r="N877" s="49">
        <v>2245</v>
      </c>
      <c r="O877" s="54"/>
      <c r="P877" s="54">
        <v>1549</v>
      </c>
      <c r="Q877" s="54"/>
      <c r="R877" s="54">
        <f>Data5[[#This Row],[PERSOANE ÎNSCRISE ÎN LISTELE ELECTORALE (TURUL 1)            ]]+Data5[[#This Row],[PERSOANE ÎNSCRISE ÎN LISTELE ELECTORALE (TURUL AL 2-LEA)]]</f>
        <v>2245</v>
      </c>
      <c r="S877" s="54">
        <f>Data5[[#This Row],[PERSOANE CARE AU PARTICIPAT LA VOT (TURUL 1)]]+Data5[[#This Row],[PERSOANE CARE AU PARTICIPAT LA VOT  (TURUL AL 2-LEA)]]</f>
        <v>1549</v>
      </c>
      <c r="T877" s="41">
        <f>Data5[[#This Row],[TOTAL CHELTUIELI LEI]]/Data5[[#This Row],[NUMĂRUL PERSOANELOR ÎNSCRISE ÎN LISTELE ELECTORALE]]</f>
        <v>6.2779510022271712</v>
      </c>
      <c r="U877" s="41">
        <f>Data5[[#This Row],[TOTAL CHELTUIELI EURO]]/Data5[[#This Row],[NUMĂRUL PERSOANELOR ÎNSCRISE ÎN LISTELE ELECTORALE]]</f>
        <v>1.2970705155321527</v>
      </c>
      <c r="V877" s="41">
        <f>Data5[[#This Row],[TOTAL CHELTUIELI LEI]]/Data5[[#This Row],[NUMĂRUL PERSOANELOR CARE AU PARTICIPAT LA VOT]]</f>
        <v>9.0987734021949649</v>
      </c>
      <c r="W877" s="41">
        <f>Data5[[#This Row],[TOTAL CHELTUIELI EURO]]/Data5[[#This Row],[NUMĂRUL PERSOANELOR CARE AU PARTICIPAT LA VOT]]</f>
        <v>1.8798730196059927</v>
      </c>
      <c r="X877" s="43">
        <v>4.8400999999999996</v>
      </c>
      <c r="Y877" s="114" t="s">
        <v>2889</v>
      </c>
      <c r="Z877" s="44">
        <v>6</v>
      </c>
      <c r="AA877" s="115" t="s">
        <v>3107</v>
      </c>
      <c r="AB877" s="44">
        <v>1</v>
      </c>
      <c r="AC877" s="45"/>
    </row>
    <row r="878" spans="1:29" ht="12" customHeight="1" x14ac:dyDescent="0.2">
      <c r="A878" s="37">
        <v>877</v>
      </c>
      <c r="B878" s="38" t="s">
        <v>17</v>
      </c>
      <c r="C878" s="39" t="s">
        <v>1737</v>
      </c>
      <c r="D878" s="40">
        <v>44101</v>
      </c>
      <c r="E878" s="38">
        <v>1</v>
      </c>
      <c r="F878" s="38"/>
      <c r="G878" s="38" t="s">
        <v>2</v>
      </c>
      <c r="H878" s="38" t="s">
        <v>2</v>
      </c>
      <c r="I878" s="61">
        <v>0</v>
      </c>
      <c r="J878" s="61">
        <v>39850</v>
      </c>
      <c r="K878" s="61">
        <v>0</v>
      </c>
      <c r="L878" s="41">
        <f>SUM(Data5[[#This Row],[CHELTUIELI DE PERSONAL LEI]:[CHELTUIELI DE CAPITAL (ACTIVE NEFINANCIARE ) LEI]])</f>
        <v>39850</v>
      </c>
      <c r="M878" s="41">
        <f>Data5[[#This Row],[TOTAL CHELTUIELI LEI]]/Data5[[#This Row],[CURS VALUTAR EURO BNR 22 07 2020]]</f>
        <v>8233.3009648560983</v>
      </c>
      <c r="N878" s="49">
        <v>6668</v>
      </c>
      <c r="O878" s="54"/>
      <c r="P878" s="54">
        <v>3570</v>
      </c>
      <c r="Q878" s="54"/>
      <c r="R878" s="54">
        <f>Data5[[#This Row],[PERSOANE ÎNSCRISE ÎN LISTELE ELECTORALE (TURUL 1)            ]]+Data5[[#This Row],[PERSOANE ÎNSCRISE ÎN LISTELE ELECTORALE (TURUL AL 2-LEA)]]</f>
        <v>6668</v>
      </c>
      <c r="S878" s="54">
        <f>Data5[[#This Row],[PERSOANE CARE AU PARTICIPAT LA VOT (TURUL 1)]]+Data5[[#This Row],[PERSOANE CARE AU PARTICIPAT LA VOT  (TURUL AL 2-LEA)]]</f>
        <v>3570</v>
      </c>
      <c r="T878" s="41">
        <f>Data5[[#This Row],[TOTAL CHELTUIELI LEI]]/Data5[[#This Row],[NUMĂRUL PERSOANELOR ÎNSCRISE ÎN LISTELE ELECTORALE]]</f>
        <v>5.97630473905219</v>
      </c>
      <c r="U878" s="41">
        <f>Data5[[#This Row],[TOTAL CHELTUIELI EURO]]/Data5[[#This Row],[NUMĂRUL PERSOANELOR ÎNSCRISE ÎN LISTELE ELECTORALE]]</f>
        <v>1.2347481950893968</v>
      </c>
      <c r="V878" s="41">
        <f>Data5[[#This Row],[TOTAL CHELTUIELI LEI]]/Data5[[#This Row],[NUMĂRUL PERSOANELOR CARE AU PARTICIPAT LA VOT]]</f>
        <v>11.162464985994397</v>
      </c>
      <c r="W878" s="41">
        <f>Data5[[#This Row],[TOTAL CHELTUIELI EURO]]/Data5[[#This Row],[NUMĂRUL PERSOANELOR CARE AU PARTICIPAT LA VOT]]</f>
        <v>2.3062467688672545</v>
      </c>
      <c r="X878" s="43">
        <v>4.8400999999999996</v>
      </c>
      <c r="Y878" s="114" t="s">
        <v>2892</v>
      </c>
      <c r="Z878" s="44">
        <v>5</v>
      </c>
      <c r="AA878" s="115" t="s">
        <v>3107</v>
      </c>
      <c r="AB878" s="44">
        <v>1</v>
      </c>
      <c r="AC878" s="45"/>
    </row>
    <row r="879" spans="1:29" ht="12" customHeight="1" x14ac:dyDescent="0.2">
      <c r="A879" s="37">
        <v>878</v>
      </c>
      <c r="B879" s="38" t="s">
        <v>17</v>
      </c>
      <c r="C879" s="39" t="s">
        <v>1738</v>
      </c>
      <c r="D879" s="40">
        <v>44101</v>
      </c>
      <c r="E879" s="38">
        <v>1</v>
      </c>
      <c r="F879" s="38"/>
      <c r="G879" s="38" t="s">
        <v>2</v>
      </c>
      <c r="H879" s="38" t="s">
        <v>2</v>
      </c>
      <c r="I879" s="61">
        <v>11800</v>
      </c>
      <c r="J879" s="61">
        <v>7920</v>
      </c>
      <c r="K879" s="61">
        <v>0</v>
      </c>
      <c r="L879" s="41">
        <f>SUM(Data5[[#This Row],[CHELTUIELI DE PERSONAL LEI]:[CHELTUIELI DE CAPITAL (ACTIVE NEFINANCIARE ) LEI]])</f>
        <v>19720</v>
      </c>
      <c r="M879" s="41">
        <f>Data5[[#This Row],[TOTAL CHELTUIELI LEI]]/Data5[[#This Row],[CURS VALUTAR EURO BNR 22 07 2020]]</f>
        <v>4074.2959856201323</v>
      </c>
      <c r="N879" s="49">
        <v>2224</v>
      </c>
      <c r="O879" s="54"/>
      <c r="P879" s="54">
        <v>1369</v>
      </c>
      <c r="Q879" s="54"/>
      <c r="R879" s="54">
        <f>Data5[[#This Row],[PERSOANE ÎNSCRISE ÎN LISTELE ELECTORALE (TURUL 1)            ]]+Data5[[#This Row],[PERSOANE ÎNSCRISE ÎN LISTELE ELECTORALE (TURUL AL 2-LEA)]]</f>
        <v>2224</v>
      </c>
      <c r="S879" s="54">
        <f>Data5[[#This Row],[PERSOANE CARE AU PARTICIPAT LA VOT (TURUL 1)]]+Data5[[#This Row],[PERSOANE CARE AU PARTICIPAT LA VOT  (TURUL AL 2-LEA)]]</f>
        <v>1369</v>
      </c>
      <c r="T879" s="41">
        <f>Data5[[#This Row],[TOTAL CHELTUIELI LEI]]/Data5[[#This Row],[NUMĂRUL PERSOANELOR ÎNSCRISE ÎN LISTELE ELECTORALE]]</f>
        <v>8.8669064748201443</v>
      </c>
      <c r="U879" s="41">
        <f>Data5[[#This Row],[TOTAL CHELTUIELI EURO]]/Data5[[#This Row],[NUMĂRUL PERSOANELOR ÎNSCRISE ÎN LISTELE ELECTORALE]]</f>
        <v>1.8319676194335128</v>
      </c>
      <c r="V879" s="41">
        <f>Data5[[#This Row],[TOTAL CHELTUIELI LEI]]/Data5[[#This Row],[NUMĂRUL PERSOANELOR CARE AU PARTICIPAT LA VOT]]</f>
        <v>14.404674945215486</v>
      </c>
      <c r="W879" s="41">
        <f>Data5[[#This Row],[TOTAL CHELTUIELI EURO]]/Data5[[#This Row],[NUMĂRUL PERSOANELOR CARE AU PARTICIPAT LA VOT]]</f>
        <v>2.9761110194449469</v>
      </c>
      <c r="X879" s="43">
        <v>4.8400999999999996</v>
      </c>
      <c r="Y879" s="114" t="s">
        <v>2896</v>
      </c>
      <c r="Z879" s="44">
        <v>8</v>
      </c>
      <c r="AA879" s="115" t="s">
        <v>3107</v>
      </c>
      <c r="AB879" s="44">
        <v>1</v>
      </c>
      <c r="AC879" s="45"/>
    </row>
    <row r="880" spans="1:29" ht="12" customHeight="1" x14ac:dyDescent="0.2">
      <c r="A880" s="37">
        <v>879</v>
      </c>
      <c r="B880" s="38" t="s">
        <v>17</v>
      </c>
      <c r="C880" s="39" t="s">
        <v>509</v>
      </c>
      <c r="D880" s="40">
        <v>44101</v>
      </c>
      <c r="E880" s="38">
        <v>1</v>
      </c>
      <c r="F880" s="38"/>
      <c r="G880" s="38" t="s">
        <v>2</v>
      </c>
      <c r="H880" s="38" t="s">
        <v>2</v>
      </c>
      <c r="I880" s="61">
        <v>4142</v>
      </c>
      <c r="J880" s="61">
        <v>2646.49</v>
      </c>
      <c r="K880" s="61">
        <v>0</v>
      </c>
      <c r="L880" s="41">
        <f>SUM(Data5[[#This Row],[CHELTUIELI DE PERSONAL LEI]:[CHELTUIELI DE CAPITAL (ACTIVE NEFINANCIARE ) LEI]])</f>
        <v>6788.49</v>
      </c>
      <c r="M880" s="41">
        <f>Data5[[#This Row],[TOTAL CHELTUIELI LEI]]/Data5[[#This Row],[CURS VALUTAR EURO BNR 22 07 2020]]</f>
        <v>1402.5516001735502</v>
      </c>
      <c r="N880" s="49">
        <v>1297</v>
      </c>
      <c r="O880" s="54"/>
      <c r="P880" s="54">
        <v>968</v>
      </c>
      <c r="Q880" s="54"/>
      <c r="R880" s="54">
        <f>Data5[[#This Row],[PERSOANE ÎNSCRISE ÎN LISTELE ELECTORALE (TURUL 1)            ]]+Data5[[#This Row],[PERSOANE ÎNSCRISE ÎN LISTELE ELECTORALE (TURUL AL 2-LEA)]]</f>
        <v>1297</v>
      </c>
      <c r="S880" s="54">
        <f>Data5[[#This Row],[PERSOANE CARE AU PARTICIPAT LA VOT (TURUL 1)]]+Data5[[#This Row],[PERSOANE CARE AU PARTICIPAT LA VOT  (TURUL AL 2-LEA)]]</f>
        <v>968</v>
      </c>
      <c r="T880" s="41">
        <f>Data5[[#This Row],[TOTAL CHELTUIELI LEI]]/Data5[[#This Row],[NUMĂRUL PERSOANELOR ÎNSCRISE ÎN LISTELE ELECTORALE]]</f>
        <v>5.2339938319198147</v>
      </c>
      <c r="U880" s="41">
        <f>Data5[[#This Row],[TOTAL CHELTUIELI EURO]]/Data5[[#This Row],[NUMĂRUL PERSOANELOR ÎNSCRISE ÎN LISTELE ELECTORALE]]</f>
        <v>1.0813813416912492</v>
      </c>
      <c r="V880" s="41">
        <f>Data5[[#This Row],[TOTAL CHELTUIELI LEI]]/Data5[[#This Row],[NUMĂRUL PERSOANELOR CARE AU PARTICIPAT LA VOT]]</f>
        <v>7.012902892561983</v>
      </c>
      <c r="W880" s="41">
        <f>Data5[[#This Row],[TOTAL CHELTUIELI EURO]]/Data5[[#This Row],[NUMĂRUL PERSOANELOR CARE AU PARTICIPAT LA VOT]]</f>
        <v>1.4489169423280477</v>
      </c>
      <c r="X880" s="43">
        <v>4.8400999999999996</v>
      </c>
      <c r="Y880" s="114" t="s">
        <v>2892</v>
      </c>
      <c r="Z880" s="44">
        <v>5</v>
      </c>
      <c r="AA880" s="115" t="s">
        <v>3107</v>
      </c>
      <c r="AB880" s="44">
        <v>1</v>
      </c>
      <c r="AC880" s="45"/>
    </row>
    <row r="881" spans="1:29" ht="12" customHeight="1" x14ac:dyDescent="0.2">
      <c r="A881" s="37">
        <v>880</v>
      </c>
      <c r="B881" s="38" t="s">
        <v>17</v>
      </c>
      <c r="C881" s="39" t="s">
        <v>1739</v>
      </c>
      <c r="D881" s="40">
        <v>44101</v>
      </c>
      <c r="E881" s="38">
        <v>1</v>
      </c>
      <c r="F881" s="38"/>
      <c r="G881" s="38" t="s">
        <v>2</v>
      </c>
      <c r="H881" s="38" t="s">
        <v>2</v>
      </c>
      <c r="I881" s="61">
        <v>0</v>
      </c>
      <c r="J881" s="61">
        <v>18112</v>
      </c>
      <c r="K881" s="61">
        <v>0</v>
      </c>
      <c r="L881" s="41">
        <f>SUM(Data5[[#This Row],[CHELTUIELI DE PERSONAL LEI]:[CHELTUIELI DE CAPITAL (ACTIVE NEFINANCIARE ) LEI]])</f>
        <v>18112</v>
      </c>
      <c r="M881" s="41">
        <f>Data5[[#This Row],[TOTAL CHELTUIELI LEI]]/Data5[[#This Row],[CURS VALUTAR EURO BNR 22 07 2020]]</f>
        <v>3742.0714448048598</v>
      </c>
      <c r="N881" s="49">
        <v>3779</v>
      </c>
      <c r="O881" s="54"/>
      <c r="P881" s="54">
        <v>2743</v>
      </c>
      <c r="Q881" s="54"/>
      <c r="R881" s="54">
        <f>Data5[[#This Row],[PERSOANE ÎNSCRISE ÎN LISTELE ELECTORALE (TURUL 1)            ]]+Data5[[#This Row],[PERSOANE ÎNSCRISE ÎN LISTELE ELECTORALE (TURUL AL 2-LEA)]]</f>
        <v>3779</v>
      </c>
      <c r="S881" s="54">
        <f>Data5[[#This Row],[PERSOANE CARE AU PARTICIPAT LA VOT (TURUL 1)]]+Data5[[#This Row],[PERSOANE CARE AU PARTICIPAT LA VOT  (TURUL AL 2-LEA)]]</f>
        <v>2743</v>
      </c>
      <c r="T881" s="41">
        <f>Data5[[#This Row],[TOTAL CHELTUIELI LEI]]/Data5[[#This Row],[NUMĂRUL PERSOANELOR ÎNSCRISE ÎN LISTELE ELECTORALE]]</f>
        <v>4.7928023286583752</v>
      </c>
      <c r="U881" s="41">
        <f>Data5[[#This Row],[TOTAL CHELTUIELI EURO]]/Data5[[#This Row],[NUMĂRUL PERSOANELOR ÎNSCRISE ÎN LISTELE ELECTORALE]]</f>
        <v>0.99022795575677691</v>
      </c>
      <c r="V881" s="41">
        <f>Data5[[#This Row],[TOTAL CHELTUIELI LEI]]/Data5[[#This Row],[NUMĂRUL PERSOANELOR CARE AU PARTICIPAT LA VOT]]</f>
        <v>6.6029894276339771</v>
      </c>
      <c r="W881" s="41">
        <f>Data5[[#This Row],[TOTAL CHELTUIELI EURO]]/Data5[[#This Row],[NUMĂRUL PERSOANELOR CARE AU PARTICIPAT LA VOT]]</f>
        <v>1.3642258274899233</v>
      </c>
      <c r="X881" s="43">
        <v>4.8400999999999996</v>
      </c>
      <c r="Y881" s="114" t="s">
        <v>2895</v>
      </c>
      <c r="Z881" s="44">
        <v>4</v>
      </c>
      <c r="AA881" s="115" t="s">
        <v>3105</v>
      </c>
      <c r="AB881" s="44">
        <v>0</v>
      </c>
      <c r="AC881" s="45"/>
    </row>
    <row r="882" spans="1:29" ht="12" customHeight="1" x14ac:dyDescent="0.2">
      <c r="A882" s="37">
        <v>881</v>
      </c>
      <c r="B882" s="38" t="s">
        <v>17</v>
      </c>
      <c r="C882" s="39" t="s">
        <v>1740</v>
      </c>
      <c r="D882" s="40">
        <v>44101</v>
      </c>
      <c r="E882" s="38">
        <v>1</v>
      </c>
      <c r="F882" s="38"/>
      <c r="G882" s="38" t="s">
        <v>2</v>
      </c>
      <c r="H882" s="38" t="s">
        <v>2</v>
      </c>
      <c r="I882" s="61">
        <v>3600</v>
      </c>
      <c r="J882" s="61">
        <v>5559</v>
      </c>
      <c r="K882" s="61">
        <v>0</v>
      </c>
      <c r="L882" s="41">
        <f>SUM(Data5[[#This Row],[CHELTUIELI DE PERSONAL LEI]:[CHELTUIELI DE CAPITAL (ACTIVE NEFINANCIARE ) LEI]])</f>
        <v>9159</v>
      </c>
      <c r="M882" s="41">
        <f>Data5[[#This Row],[TOTAL CHELTUIELI LEI]]/Data5[[#This Row],[CURS VALUTAR EURO BNR 22 07 2020]]</f>
        <v>1892.3162744571396</v>
      </c>
      <c r="N882" s="49">
        <v>3639</v>
      </c>
      <c r="O882" s="54"/>
      <c r="P882" s="54">
        <v>2333</v>
      </c>
      <c r="Q882" s="54"/>
      <c r="R882" s="54">
        <f>Data5[[#This Row],[PERSOANE ÎNSCRISE ÎN LISTELE ELECTORALE (TURUL 1)            ]]+Data5[[#This Row],[PERSOANE ÎNSCRISE ÎN LISTELE ELECTORALE (TURUL AL 2-LEA)]]</f>
        <v>3639</v>
      </c>
      <c r="S882" s="54">
        <f>Data5[[#This Row],[PERSOANE CARE AU PARTICIPAT LA VOT (TURUL 1)]]+Data5[[#This Row],[PERSOANE CARE AU PARTICIPAT LA VOT  (TURUL AL 2-LEA)]]</f>
        <v>2333</v>
      </c>
      <c r="T882" s="41">
        <f>Data5[[#This Row],[TOTAL CHELTUIELI LEI]]/Data5[[#This Row],[NUMĂRUL PERSOANELOR ÎNSCRISE ÎN LISTELE ELECTORALE]]</f>
        <v>2.5169002473206925</v>
      </c>
      <c r="U882" s="41">
        <f>Data5[[#This Row],[TOTAL CHELTUIELI EURO]]/Data5[[#This Row],[NUMĂRUL PERSOANELOR ÎNSCRISE ÎN LISTELE ELECTORALE]]</f>
        <v>0.52000996824873302</v>
      </c>
      <c r="V882" s="41">
        <f>Data5[[#This Row],[TOTAL CHELTUIELI LEI]]/Data5[[#This Row],[NUMĂRUL PERSOANELOR CARE AU PARTICIPAT LA VOT]]</f>
        <v>3.9258465495070722</v>
      </c>
      <c r="W882" s="41">
        <f>Data5[[#This Row],[TOTAL CHELTUIELI EURO]]/Data5[[#This Row],[NUMĂRUL PERSOANELOR CARE AU PARTICIPAT LA VOT]]</f>
        <v>0.81110856170473189</v>
      </c>
      <c r="X882" s="43">
        <v>4.8400999999999996</v>
      </c>
      <c r="Y882" s="114" t="s">
        <v>2891</v>
      </c>
      <c r="Z882" s="44">
        <v>2</v>
      </c>
      <c r="AA882" s="115" t="s">
        <v>3105</v>
      </c>
      <c r="AB882" s="44">
        <v>0</v>
      </c>
      <c r="AC882" s="45"/>
    </row>
    <row r="883" spans="1:29" ht="12" customHeight="1" x14ac:dyDescent="0.2">
      <c r="A883" s="37">
        <v>882</v>
      </c>
      <c r="B883" s="38" t="s">
        <v>17</v>
      </c>
      <c r="C883" s="39" t="s">
        <v>1741</v>
      </c>
      <c r="D883" s="40">
        <v>44101</v>
      </c>
      <c r="E883" s="38">
        <v>1</v>
      </c>
      <c r="F883" s="38"/>
      <c r="G883" s="38" t="s">
        <v>2</v>
      </c>
      <c r="H883" s="38" t="s">
        <v>2</v>
      </c>
      <c r="I883" s="61">
        <v>0</v>
      </c>
      <c r="J883" s="61">
        <v>22966</v>
      </c>
      <c r="K883" s="61">
        <v>0</v>
      </c>
      <c r="L883" s="41">
        <f>SUM(Data5[[#This Row],[CHELTUIELI DE PERSONAL LEI]:[CHELTUIELI DE CAPITAL (ACTIVE NEFINANCIARE ) LEI]])</f>
        <v>22966</v>
      </c>
      <c r="M883" s="41">
        <f>Data5[[#This Row],[TOTAL CHELTUIELI LEI]]/Data5[[#This Row],[CURS VALUTAR EURO BNR 22 07 2020]]</f>
        <v>4744.9432862957383</v>
      </c>
      <c r="N883" s="49">
        <v>2708</v>
      </c>
      <c r="O883" s="54"/>
      <c r="P883" s="54">
        <v>1956</v>
      </c>
      <c r="Q883" s="54"/>
      <c r="R883" s="54">
        <f>Data5[[#This Row],[PERSOANE ÎNSCRISE ÎN LISTELE ELECTORALE (TURUL 1)            ]]+Data5[[#This Row],[PERSOANE ÎNSCRISE ÎN LISTELE ELECTORALE (TURUL AL 2-LEA)]]</f>
        <v>2708</v>
      </c>
      <c r="S883" s="54">
        <f>Data5[[#This Row],[PERSOANE CARE AU PARTICIPAT LA VOT (TURUL 1)]]+Data5[[#This Row],[PERSOANE CARE AU PARTICIPAT LA VOT  (TURUL AL 2-LEA)]]</f>
        <v>1956</v>
      </c>
      <c r="T883" s="41">
        <f>Data5[[#This Row],[TOTAL CHELTUIELI LEI]]/Data5[[#This Row],[NUMĂRUL PERSOANELOR ÎNSCRISE ÎN LISTELE ELECTORALE]]</f>
        <v>8.4807976366322002</v>
      </c>
      <c r="U883" s="41">
        <f>Data5[[#This Row],[TOTAL CHELTUIELI EURO]]/Data5[[#This Row],[NUMĂRUL PERSOANELOR ÎNSCRISE ÎN LISTELE ELECTORALE]]</f>
        <v>1.7521947142894159</v>
      </c>
      <c r="V883" s="41">
        <f>Data5[[#This Row],[TOTAL CHELTUIELI LEI]]/Data5[[#This Row],[NUMĂRUL PERSOANELOR CARE AU PARTICIPAT LA VOT]]</f>
        <v>11.741308793456033</v>
      </c>
      <c r="W883" s="41">
        <f>Data5[[#This Row],[TOTAL CHELTUIELI EURO]]/Data5[[#This Row],[NUMĂRUL PERSOANELOR CARE AU PARTICIPAT LA VOT]]</f>
        <v>2.4258401259180666</v>
      </c>
      <c r="X883" s="43">
        <v>4.8400999999999996</v>
      </c>
      <c r="Y883" s="114" t="s">
        <v>2896</v>
      </c>
      <c r="Z883" s="44">
        <v>8</v>
      </c>
      <c r="AA883" s="115" t="s">
        <v>3107</v>
      </c>
      <c r="AB883" s="44">
        <v>1</v>
      </c>
      <c r="AC883" s="45"/>
    </row>
    <row r="884" spans="1:29" ht="12" customHeight="1" x14ac:dyDescent="0.2">
      <c r="A884" s="37">
        <v>883</v>
      </c>
      <c r="B884" s="38" t="s">
        <v>17</v>
      </c>
      <c r="C884" s="39" t="s">
        <v>1742</v>
      </c>
      <c r="D884" s="40">
        <v>44101</v>
      </c>
      <c r="E884" s="38">
        <v>1</v>
      </c>
      <c r="F884" s="38"/>
      <c r="G884" s="38" t="s">
        <v>2</v>
      </c>
      <c r="H884" s="38" t="s">
        <v>2</v>
      </c>
      <c r="I884" s="61">
        <v>6525</v>
      </c>
      <c r="J884" s="61">
        <v>1722.51</v>
      </c>
      <c r="K884" s="61">
        <v>0</v>
      </c>
      <c r="L884" s="41">
        <f>SUM(Data5[[#This Row],[CHELTUIELI DE PERSONAL LEI]:[CHELTUIELI DE CAPITAL (ACTIVE NEFINANCIARE ) LEI]])</f>
        <v>8247.51</v>
      </c>
      <c r="M884" s="41">
        <f>Data5[[#This Row],[TOTAL CHELTUIELI LEI]]/Data5[[#This Row],[CURS VALUTAR EURO BNR 22 07 2020]]</f>
        <v>1703.9957852110495</v>
      </c>
      <c r="N884" s="49">
        <v>3974</v>
      </c>
      <c r="O884" s="54"/>
      <c r="P884" s="54">
        <v>2589</v>
      </c>
      <c r="Q884" s="54"/>
      <c r="R884" s="54">
        <f>Data5[[#This Row],[PERSOANE ÎNSCRISE ÎN LISTELE ELECTORALE (TURUL 1)            ]]+Data5[[#This Row],[PERSOANE ÎNSCRISE ÎN LISTELE ELECTORALE (TURUL AL 2-LEA)]]</f>
        <v>3974</v>
      </c>
      <c r="S884" s="54">
        <f>Data5[[#This Row],[PERSOANE CARE AU PARTICIPAT LA VOT (TURUL 1)]]+Data5[[#This Row],[PERSOANE CARE AU PARTICIPAT LA VOT  (TURUL AL 2-LEA)]]</f>
        <v>2589</v>
      </c>
      <c r="T884" s="41">
        <f>Data5[[#This Row],[TOTAL CHELTUIELI LEI]]/Data5[[#This Row],[NUMĂRUL PERSOANELOR ÎNSCRISE ÎN LISTELE ELECTORALE]]</f>
        <v>2.0753673880221442</v>
      </c>
      <c r="U884" s="41">
        <f>Data5[[#This Row],[TOTAL CHELTUIELI EURO]]/Data5[[#This Row],[NUMĂRUL PERSOANELOR ÎNSCRISE ÎN LISTELE ELECTORALE]]</f>
        <v>0.42878605566458217</v>
      </c>
      <c r="V884" s="41">
        <f>Data5[[#This Row],[TOTAL CHELTUIELI LEI]]/Data5[[#This Row],[NUMĂRUL PERSOANELOR CARE AU PARTICIPAT LA VOT]]</f>
        <v>3.1855967555040556</v>
      </c>
      <c r="W884" s="41">
        <f>Data5[[#This Row],[TOTAL CHELTUIELI EURO]]/Data5[[#This Row],[NUMĂRUL PERSOANELOR CARE AU PARTICIPAT LA VOT]]</f>
        <v>0.65816754932833121</v>
      </c>
      <c r="X884" s="43">
        <v>4.8400999999999996</v>
      </c>
      <c r="Y884" s="114" t="s">
        <v>2891</v>
      </c>
      <c r="Z884" s="44">
        <v>2</v>
      </c>
      <c r="AA884" s="115" t="s">
        <v>3105</v>
      </c>
      <c r="AB884" s="44">
        <v>0</v>
      </c>
      <c r="AC884" s="45"/>
    </row>
    <row r="885" spans="1:29" ht="12" customHeight="1" x14ac:dyDescent="0.2">
      <c r="A885" s="37">
        <v>884</v>
      </c>
      <c r="B885" s="38" t="s">
        <v>17</v>
      </c>
      <c r="C885" s="39" t="s">
        <v>1743</v>
      </c>
      <c r="D885" s="40">
        <v>44101</v>
      </c>
      <c r="E885" s="38">
        <v>1</v>
      </c>
      <c r="F885" s="38"/>
      <c r="G885" s="38" t="s">
        <v>2</v>
      </c>
      <c r="H885" s="38" t="s">
        <v>2</v>
      </c>
      <c r="I885" s="61">
        <v>990</v>
      </c>
      <c r="J885" s="61">
        <v>5599</v>
      </c>
      <c r="K885" s="61">
        <v>0</v>
      </c>
      <c r="L885" s="41">
        <f>SUM(Data5[[#This Row],[CHELTUIELI DE PERSONAL LEI]:[CHELTUIELI DE CAPITAL (ACTIVE NEFINANCIARE ) LEI]])</f>
        <v>6589</v>
      </c>
      <c r="M885" s="41">
        <f>Data5[[#This Row],[TOTAL CHELTUIELI LEI]]/Data5[[#This Row],[CURS VALUTAR EURO BNR 22 07 2020]]</f>
        <v>1361.3355095969093</v>
      </c>
      <c r="N885" s="49">
        <v>879</v>
      </c>
      <c r="O885" s="54"/>
      <c r="P885" s="54">
        <v>900</v>
      </c>
      <c r="Q885" s="54"/>
      <c r="R885" s="54">
        <f>Data5[[#This Row],[PERSOANE ÎNSCRISE ÎN LISTELE ELECTORALE (TURUL 1)            ]]+Data5[[#This Row],[PERSOANE ÎNSCRISE ÎN LISTELE ELECTORALE (TURUL AL 2-LEA)]]</f>
        <v>879</v>
      </c>
      <c r="S885" s="54">
        <f>Data5[[#This Row],[PERSOANE CARE AU PARTICIPAT LA VOT (TURUL 1)]]+Data5[[#This Row],[PERSOANE CARE AU PARTICIPAT LA VOT  (TURUL AL 2-LEA)]]</f>
        <v>900</v>
      </c>
      <c r="T885" s="41">
        <f>Data5[[#This Row],[TOTAL CHELTUIELI LEI]]/Data5[[#This Row],[NUMĂRUL PERSOANELOR ÎNSCRISE ÎN LISTELE ELECTORALE]]</f>
        <v>7.4960182025028441</v>
      </c>
      <c r="U885" s="41">
        <f>Data5[[#This Row],[TOTAL CHELTUIELI EURO]]/Data5[[#This Row],[NUMĂRUL PERSOANELOR ÎNSCRISE ÎN LISTELE ELECTORALE]]</f>
        <v>1.5487320928292483</v>
      </c>
      <c r="V885" s="41">
        <f>Data5[[#This Row],[TOTAL CHELTUIELI LEI]]/Data5[[#This Row],[NUMĂRUL PERSOANELOR CARE AU PARTICIPAT LA VOT]]</f>
        <v>7.3211111111111107</v>
      </c>
      <c r="W885" s="41">
        <f>Data5[[#This Row],[TOTAL CHELTUIELI EURO]]/Data5[[#This Row],[NUMĂRUL PERSOANELOR CARE AU PARTICIPAT LA VOT]]</f>
        <v>1.5125950106632327</v>
      </c>
      <c r="X885" s="43">
        <v>4.8400999999999996</v>
      </c>
      <c r="Y885" s="114" t="s">
        <v>2886</v>
      </c>
      <c r="Z885" s="44">
        <v>7</v>
      </c>
      <c r="AA885" s="115" t="s">
        <v>3107</v>
      </c>
      <c r="AB885" s="44">
        <v>1</v>
      </c>
      <c r="AC885" s="45"/>
    </row>
    <row r="886" spans="1:29" ht="12" customHeight="1" x14ac:dyDescent="0.2">
      <c r="A886" s="37">
        <v>885</v>
      </c>
      <c r="B886" s="38" t="s">
        <v>17</v>
      </c>
      <c r="C886" s="39" t="s">
        <v>1744</v>
      </c>
      <c r="D886" s="40">
        <v>44101</v>
      </c>
      <c r="E886" s="38">
        <v>1</v>
      </c>
      <c r="F886" s="38"/>
      <c r="G886" s="38" t="s">
        <v>2</v>
      </c>
      <c r="H886" s="38" t="s">
        <v>2</v>
      </c>
      <c r="I886" s="61">
        <v>2160</v>
      </c>
      <c r="J886" s="61">
        <v>29199</v>
      </c>
      <c r="K886" s="61">
        <v>0</v>
      </c>
      <c r="L886" s="41">
        <f>SUM(Data5[[#This Row],[CHELTUIELI DE PERSONAL LEI]:[CHELTUIELI DE CAPITAL (ACTIVE NEFINANCIARE ) LEI]])</f>
        <v>31359</v>
      </c>
      <c r="M886" s="41">
        <f>Data5[[#This Row],[TOTAL CHELTUIELI LEI]]/Data5[[#This Row],[CURS VALUTAR EURO BNR 22 07 2020]]</f>
        <v>6478.9983678023191</v>
      </c>
      <c r="N886" s="49">
        <v>2374</v>
      </c>
      <c r="O886" s="54"/>
      <c r="P886" s="54">
        <v>1372</v>
      </c>
      <c r="Q886" s="54"/>
      <c r="R886" s="54">
        <f>Data5[[#This Row],[PERSOANE ÎNSCRISE ÎN LISTELE ELECTORALE (TURUL 1)            ]]+Data5[[#This Row],[PERSOANE ÎNSCRISE ÎN LISTELE ELECTORALE (TURUL AL 2-LEA)]]</f>
        <v>2374</v>
      </c>
      <c r="S886" s="54">
        <f>Data5[[#This Row],[PERSOANE CARE AU PARTICIPAT LA VOT (TURUL 1)]]+Data5[[#This Row],[PERSOANE CARE AU PARTICIPAT LA VOT  (TURUL AL 2-LEA)]]</f>
        <v>1372</v>
      </c>
      <c r="T886" s="41">
        <f>Data5[[#This Row],[TOTAL CHELTUIELI LEI]]/Data5[[#This Row],[NUMĂRUL PERSOANELOR ÎNSCRISE ÎN LISTELE ELECTORALE]]</f>
        <v>13.209351305812973</v>
      </c>
      <c r="U886" s="41">
        <f>Data5[[#This Row],[TOTAL CHELTUIELI EURO]]/Data5[[#This Row],[NUMĂRUL PERSOANELOR ÎNSCRISE ÎN LISTELE ELECTORALE]]</f>
        <v>2.7291484278864022</v>
      </c>
      <c r="V886" s="41">
        <f>Data5[[#This Row],[TOTAL CHELTUIELI LEI]]/Data5[[#This Row],[NUMĂRUL PERSOANELOR CARE AU PARTICIPAT LA VOT]]</f>
        <v>22.856413994169095</v>
      </c>
      <c r="W886" s="41">
        <f>Data5[[#This Row],[TOTAL CHELTUIELI EURO]]/Data5[[#This Row],[NUMĂRUL PERSOANELOR CARE AU PARTICIPAT LA VOT]]</f>
        <v>4.7223020173486292</v>
      </c>
      <c r="X886" s="43">
        <v>4.8400999999999996</v>
      </c>
      <c r="Y886" s="114" t="s">
        <v>2906</v>
      </c>
      <c r="Z886" s="44">
        <v>13</v>
      </c>
      <c r="AA886" s="115" t="s">
        <v>3108</v>
      </c>
      <c r="AB886" s="44">
        <v>2</v>
      </c>
      <c r="AC886" s="45"/>
    </row>
    <row r="887" spans="1:29" ht="12" customHeight="1" x14ac:dyDescent="0.2">
      <c r="A887" s="37">
        <v>886</v>
      </c>
      <c r="B887" s="38" t="s">
        <v>17</v>
      </c>
      <c r="C887" s="39" t="s">
        <v>1745</v>
      </c>
      <c r="D887" s="40">
        <v>44101</v>
      </c>
      <c r="E887" s="38">
        <v>1</v>
      </c>
      <c r="F887" s="38"/>
      <c r="G887" s="38" t="s">
        <v>2</v>
      </c>
      <c r="H887" s="38" t="s">
        <v>2</v>
      </c>
      <c r="I887" s="61">
        <v>2580</v>
      </c>
      <c r="J887" s="61">
        <v>9951.33</v>
      </c>
      <c r="K887" s="61">
        <v>0</v>
      </c>
      <c r="L887" s="41">
        <f>SUM(Data5[[#This Row],[CHELTUIELI DE PERSONAL LEI]:[CHELTUIELI DE CAPITAL (ACTIVE NEFINANCIARE ) LEI]])</f>
        <v>12531.33</v>
      </c>
      <c r="M887" s="41">
        <f>Data5[[#This Row],[TOTAL CHELTUIELI LEI]]/Data5[[#This Row],[CURS VALUTAR EURO BNR 22 07 2020]]</f>
        <v>2589.0642755314975</v>
      </c>
      <c r="N887" s="49">
        <v>2833</v>
      </c>
      <c r="O887" s="54"/>
      <c r="P887" s="54">
        <v>1885</v>
      </c>
      <c r="Q887" s="54"/>
      <c r="R887" s="54">
        <f>Data5[[#This Row],[PERSOANE ÎNSCRISE ÎN LISTELE ELECTORALE (TURUL 1)            ]]+Data5[[#This Row],[PERSOANE ÎNSCRISE ÎN LISTELE ELECTORALE (TURUL AL 2-LEA)]]</f>
        <v>2833</v>
      </c>
      <c r="S887" s="54">
        <f>Data5[[#This Row],[PERSOANE CARE AU PARTICIPAT LA VOT (TURUL 1)]]+Data5[[#This Row],[PERSOANE CARE AU PARTICIPAT LA VOT  (TURUL AL 2-LEA)]]</f>
        <v>1885</v>
      </c>
      <c r="T887" s="41">
        <f>Data5[[#This Row],[TOTAL CHELTUIELI LEI]]/Data5[[#This Row],[NUMĂRUL PERSOANELOR ÎNSCRISE ÎN LISTELE ELECTORALE]]</f>
        <v>4.423342746205436</v>
      </c>
      <c r="U887" s="41">
        <f>Data5[[#This Row],[TOTAL CHELTUIELI EURO]]/Data5[[#This Row],[NUMĂRUL PERSOANELOR ÎNSCRISE ÎN LISTELE ELECTORALE]]</f>
        <v>0.91389490841210641</v>
      </c>
      <c r="V887" s="41">
        <f>Data5[[#This Row],[TOTAL CHELTUIELI LEI]]/Data5[[#This Row],[NUMĂRUL PERSOANELOR CARE AU PARTICIPAT LA VOT]]</f>
        <v>6.6479204244031829</v>
      </c>
      <c r="W887" s="41">
        <f>Data5[[#This Row],[TOTAL CHELTUIELI EURO]]/Data5[[#This Row],[NUMĂRUL PERSOANELOR CARE AU PARTICIPAT LA VOT]]</f>
        <v>1.3735088994862055</v>
      </c>
      <c r="X887" s="43">
        <v>4.8400999999999996</v>
      </c>
      <c r="Y887" s="114" t="s">
        <v>2895</v>
      </c>
      <c r="Z887" s="44">
        <v>4</v>
      </c>
      <c r="AA887" s="115" t="s">
        <v>3105</v>
      </c>
      <c r="AB887" s="44">
        <v>0</v>
      </c>
      <c r="AC887" s="45"/>
    </row>
    <row r="888" spans="1:29" ht="12" customHeight="1" x14ac:dyDescent="0.2">
      <c r="A888" s="37">
        <v>887</v>
      </c>
      <c r="B888" s="38" t="s">
        <v>17</v>
      </c>
      <c r="C888" s="39" t="s">
        <v>1746</v>
      </c>
      <c r="D888" s="40">
        <v>44101</v>
      </c>
      <c r="E888" s="38">
        <v>1</v>
      </c>
      <c r="F888" s="38"/>
      <c r="G888" s="38" t="s">
        <v>2</v>
      </c>
      <c r="H888" s="38" t="s">
        <v>2</v>
      </c>
      <c r="I888" s="61">
        <v>18253</v>
      </c>
      <c r="J888" s="61">
        <v>6084.57</v>
      </c>
      <c r="K888" s="61">
        <v>0</v>
      </c>
      <c r="L888" s="41">
        <f>SUM(Data5[[#This Row],[CHELTUIELI DE PERSONAL LEI]:[CHELTUIELI DE CAPITAL (ACTIVE NEFINANCIARE ) LEI]])</f>
        <v>24337.57</v>
      </c>
      <c r="M888" s="41">
        <f>Data5[[#This Row],[TOTAL CHELTUIELI LEI]]/Data5[[#This Row],[CURS VALUTAR EURO BNR 22 07 2020]]</f>
        <v>5028.3196628168844</v>
      </c>
      <c r="N888" s="49">
        <v>3467</v>
      </c>
      <c r="O888" s="54"/>
      <c r="P888" s="54">
        <v>1876</v>
      </c>
      <c r="Q888" s="54"/>
      <c r="R888" s="54">
        <f>Data5[[#This Row],[PERSOANE ÎNSCRISE ÎN LISTELE ELECTORALE (TURUL 1)            ]]+Data5[[#This Row],[PERSOANE ÎNSCRISE ÎN LISTELE ELECTORALE (TURUL AL 2-LEA)]]</f>
        <v>3467</v>
      </c>
      <c r="S888" s="54">
        <f>Data5[[#This Row],[PERSOANE CARE AU PARTICIPAT LA VOT (TURUL 1)]]+Data5[[#This Row],[PERSOANE CARE AU PARTICIPAT LA VOT  (TURUL AL 2-LEA)]]</f>
        <v>1876</v>
      </c>
      <c r="T888" s="41">
        <f>Data5[[#This Row],[TOTAL CHELTUIELI LEI]]/Data5[[#This Row],[NUMĂRUL PERSOANELOR ÎNSCRISE ÎN LISTELE ELECTORALE]]</f>
        <v>7.0197779059705798</v>
      </c>
      <c r="U888" s="41">
        <f>Data5[[#This Row],[TOTAL CHELTUIELI EURO]]/Data5[[#This Row],[NUMĂRUL PERSOANELOR ÎNSCRISE ÎN LISTELE ELECTORALE]]</f>
        <v>1.4503373702961881</v>
      </c>
      <c r="V888" s="41">
        <f>Data5[[#This Row],[TOTAL CHELTUIELI LEI]]/Data5[[#This Row],[NUMĂRUL PERSOANELOR CARE AU PARTICIPAT LA VOT]]</f>
        <v>12.973118336886994</v>
      </c>
      <c r="W888" s="41">
        <f>Data5[[#This Row],[TOTAL CHELTUIELI EURO]]/Data5[[#This Row],[NUMĂRUL PERSOANELOR CARE AU PARTICIPAT LA VOT]]</f>
        <v>2.6803409716507911</v>
      </c>
      <c r="X888" s="43">
        <v>4.8400999999999996</v>
      </c>
      <c r="Y888" s="114" t="s">
        <v>2886</v>
      </c>
      <c r="Z888" s="44">
        <v>7</v>
      </c>
      <c r="AA888" s="115" t="s">
        <v>3107</v>
      </c>
      <c r="AB888" s="44">
        <v>1</v>
      </c>
      <c r="AC888" s="45"/>
    </row>
    <row r="889" spans="1:29" ht="12" customHeight="1" x14ac:dyDescent="0.2">
      <c r="A889" s="37">
        <v>888</v>
      </c>
      <c r="B889" s="38" t="s">
        <v>17</v>
      </c>
      <c r="C889" s="39" t="s">
        <v>1747</v>
      </c>
      <c r="D889" s="40">
        <v>44101</v>
      </c>
      <c r="E889" s="38">
        <v>1</v>
      </c>
      <c r="F889" s="38"/>
      <c r="G889" s="38" t="s">
        <v>2</v>
      </c>
      <c r="H889" s="38" t="s">
        <v>2</v>
      </c>
      <c r="I889" s="61">
        <v>16064</v>
      </c>
      <c r="J889" s="61">
        <v>7149</v>
      </c>
      <c r="K889" s="61">
        <v>0</v>
      </c>
      <c r="L889" s="41">
        <f>SUM(Data5[[#This Row],[CHELTUIELI DE PERSONAL LEI]:[CHELTUIELI DE CAPITAL (ACTIVE NEFINANCIARE ) LEI]])</f>
        <v>23213</v>
      </c>
      <c r="M889" s="41">
        <f>Data5[[#This Row],[TOTAL CHELTUIELI LEI]]/Data5[[#This Row],[CURS VALUTAR EURO BNR 22 07 2020]]</f>
        <v>4795.9752897667404</v>
      </c>
      <c r="N889" s="49">
        <v>2020</v>
      </c>
      <c r="O889" s="54"/>
      <c r="P889" s="54">
        <v>1453</v>
      </c>
      <c r="Q889" s="54"/>
      <c r="R889" s="54">
        <f>Data5[[#This Row],[PERSOANE ÎNSCRISE ÎN LISTELE ELECTORALE (TURUL 1)            ]]+Data5[[#This Row],[PERSOANE ÎNSCRISE ÎN LISTELE ELECTORALE (TURUL AL 2-LEA)]]</f>
        <v>2020</v>
      </c>
      <c r="S889" s="54">
        <f>Data5[[#This Row],[PERSOANE CARE AU PARTICIPAT LA VOT (TURUL 1)]]+Data5[[#This Row],[PERSOANE CARE AU PARTICIPAT LA VOT  (TURUL AL 2-LEA)]]</f>
        <v>1453</v>
      </c>
      <c r="T889" s="41">
        <f>Data5[[#This Row],[TOTAL CHELTUIELI LEI]]/Data5[[#This Row],[NUMĂRUL PERSOANELOR ÎNSCRISE ÎN LISTELE ELECTORALE]]</f>
        <v>11.491584158415842</v>
      </c>
      <c r="U889" s="41">
        <f>Data5[[#This Row],[TOTAL CHELTUIELI EURO]]/Data5[[#This Row],[NUMĂRUL PERSOANELOR ÎNSCRISE ÎN LISTELE ELECTORALE]]</f>
        <v>2.3742451929538317</v>
      </c>
      <c r="V889" s="41">
        <f>Data5[[#This Row],[TOTAL CHELTUIELI LEI]]/Data5[[#This Row],[NUMĂRUL PERSOANELOR CARE AU PARTICIPAT LA VOT]]</f>
        <v>15.975911906400551</v>
      </c>
      <c r="W889" s="41">
        <f>Data5[[#This Row],[TOTAL CHELTUIELI EURO]]/Data5[[#This Row],[NUMĂRUL PERSOANELOR CARE AU PARTICIPAT LA VOT]]</f>
        <v>3.3007400480156508</v>
      </c>
      <c r="X889" s="43">
        <v>4.8400999999999996</v>
      </c>
      <c r="Y889" s="114" t="s">
        <v>2888</v>
      </c>
      <c r="Z889" s="44">
        <v>11</v>
      </c>
      <c r="AA889" s="115" t="s">
        <v>3108</v>
      </c>
      <c r="AB889" s="44">
        <v>2</v>
      </c>
      <c r="AC889" s="45"/>
    </row>
    <row r="890" spans="1:29" ht="12" customHeight="1" x14ac:dyDescent="0.2">
      <c r="A890" s="37">
        <v>889</v>
      </c>
      <c r="B890" s="38" t="s">
        <v>17</v>
      </c>
      <c r="C890" s="39" t="s">
        <v>1748</v>
      </c>
      <c r="D890" s="40">
        <v>44101</v>
      </c>
      <c r="E890" s="38">
        <v>1</v>
      </c>
      <c r="F890" s="38"/>
      <c r="G890" s="38" t="s">
        <v>2</v>
      </c>
      <c r="H890" s="38" t="s">
        <v>2</v>
      </c>
      <c r="I890" s="62">
        <v>1860</v>
      </c>
      <c r="J890" s="62">
        <v>1860</v>
      </c>
      <c r="K890" s="62">
        <v>0</v>
      </c>
      <c r="L890" s="41">
        <f>SUM(Data5[[#This Row],[CHELTUIELI DE PERSONAL LEI]:[CHELTUIELI DE CAPITAL (ACTIVE NEFINANCIARE ) LEI]])</f>
        <v>3720</v>
      </c>
      <c r="M890" s="41">
        <f>Data5[[#This Row],[TOTAL CHELTUIELI LEI]]/Data5[[#This Row],[CURS VALUTAR EURO BNR 22 07 2020]]</f>
        <v>768.57916158757052</v>
      </c>
      <c r="N890" s="49">
        <v>1671</v>
      </c>
      <c r="O890" s="54"/>
      <c r="P890" s="54">
        <v>1129</v>
      </c>
      <c r="Q890" s="54"/>
      <c r="R890" s="54">
        <f>Data5[[#This Row],[PERSOANE ÎNSCRISE ÎN LISTELE ELECTORALE (TURUL 1)            ]]+Data5[[#This Row],[PERSOANE ÎNSCRISE ÎN LISTELE ELECTORALE (TURUL AL 2-LEA)]]</f>
        <v>1671</v>
      </c>
      <c r="S890" s="54">
        <f>Data5[[#This Row],[PERSOANE CARE AU PARTICIPAT LA VOT (TURUL 1)]]+Data5[[#This Row],[PERSOANE CARE AU PARTICIPAT LA VOT  (TURUL AL 2-LEA)]]</f>
        <v>1129</v>
      </c>
      <c r="T890" s="41">
        <f>Data5[[#This Row],[TOTAL CHELTUIELI LEI]]/Data5[[#This Row],[NUMĂRUL PERSOANELOR ÎNSCRISE ÎN LISTELE ELECTORALE]]</f>
        <v>2.2262118491921004</v>
      </c>
      <c r="U890" s="41">
        <f>Data5[[#This Row],[TOTAL CHELTUIELI EURO]]/Data5[[#This Row],[NUMĂRUL PERSOANELOR ÎNSCRISE ÎN LISTELE ELECTORALE]]</f>
        <v>0.45995162273343537</v>
      </c>
      <c r="V890" s="41">
        <f>Data5[[#This Row],[TOTAL CHELTUIELI LEI]]/Data5[[#This Row],[NUMĂRUL PERSOANELOR CARE AU PARTICIPAT LA VOT]]</f>
        <v>3.2949512843224094</v>
      </c>
      <c r="W890" s="41">
        <f>Data5[[#This Row],[TOTAL CHELTUIELI EURO]]/Data5[[#This Row],[NUMĂRUL PERSOANELOR CARE AU PARTICIPAT LA VOT]]</f>
        <v>0.68076099343451779</v>
      </c>
      <c r="X890" s="43">
        <v>4.8400999999999996</v>
      </c>
      <c r="Y890" s="114" t="s">
        <v>2891</v>
      </c>
      <c r="Z890" s="44">
        <v>2</v>
      </c>
      <c r="AA890" s="115" t="s">
        <v>3105</v>
      </c>
      <c r="AB890" s="44">
        <v>0</v>
      </c>
      <c r="AC890" s="45"/>
    </row>
    <row r="891" spans="1:29" ht="12" customHeight="1" x14ac:dyDescent="0.2">
      <c r="A891" s="37">
        <v>890</v>
      </c>
      <c r="B891" s="38" t="s">
        <v>17</v>
      </c>
      <c r="C891" s="39" t="s">
        <v>1749</v>
      </c>
      <c r="D891" s="40">
        <v>44101</v>
      </c>
      <c r="E891" s="38">
        <v>1</v>
      </c>
      <c r="F891" s="38"/>
      <c r="G891" s="38" t="s">
        <v>2</v>
      </c>
      <c r="H891" s="38" t="s">
        <v>2</v>
      </c>
      <c r="I891" s="61">
        <v>2500</v>
      </c>
      <c r="J891" s="61">
        <v>5985.44</v>
      </c>
      <c r="K891" s="61">
        <v>0</v>
      </c>
      <c r="L891" s="41">
        <f>SUM(Data5[[#This Row],[CHELTUIELI DE PERSONAL LEI]:[CHELTUIELI DE CAPITAL (ACTIVE NEFINANCIARE ) LEI]])</f>
        <v>8485.4399999999987</v>
      </c>
      <c r="M891" s="41">
        <f>Data5[[#This Row],[TOTAL CHELTUIELI LEI]]/Data5[[#This Row],[CURS VALUTAR EURO BNR 22 07 2020]]</f>
        <v>1753.1538604574284</v>
      </c>
      <c r="N891" s="49">
        <v>2410</v>
      </c>
      <c r="O891" s="54"/>
      <c r="P891" s="54">
        <v>1735</v>
      </c>
      <c r="Q891" s="54"/>
      <c r="R891" s="54">
        <f>Data5[[#This Row],[PERSOANE ÎNSCRISE ÎN LISTELE ELECTORALE (TURUL 1)            ]]+Data5[[#This Row],[PERSOANE ÎNSCRISE ÎN LISTELE ELECTORALE (TURUL AL 2-LEA)]]</f>
        <v>2410</v>
      </c>
      <c r="S891" s="54">
        <f>Data5[[#This Row],[PERSOANE CARE AU PARTICIPAT LA VOT (TURUL 1)]]+Data5[[#This Row],[PERSOANE CARE AU PARTICIPAT LA VOT  (TURUL AL 2-LEA)]]</f>
        <v>1735</v>
      </c>
      <c r="T891" s="41">
        <f>Data5[[#This Row],[TOTAL CHELTUIELI LEI]]/Data5[[#This Row],[NUMĂRUL PERSOANELOR ÎNSCRISE ÎN LISTELE ELECTORALE]]</f>
        <v>3.5209294605809123</v>
      </c>
      <c r="U891" s="41">
        <f>Data5[[#This Row],[TOTAL CHELTUIELI EURO]]/Data5[[#This Row],[NUMĂRUL PERSOANELOR ÎNSCRISE ÎN LISTELE ELECTORALE]]</f>
        <v>0.72744973462963836</v>
      </c>
      <c r="V891" s="41">
        <f>Data5[[#This Row],[TOTAL CHELTUIELI LEI]]/Data5[[#This Row],[NUMĂRUL PERSOANELOR CARE AU PARTICIPAT LA VOT]]</f>
        <v>4.8907435158501436</v>
      </c>
      <c r="W891" s="41">
        <f>Data5[[#This Row],[TOTAL CHELTUIELI EURO]]/Data5[[#This Row],[NUMĂRUL PERSOANELOR CARE AU PARTICIPAT LA VOT]]</f>
        <v>1.0104633201483737</v>
      </c>
      <c r="X891" s="43">
        <v>4.8400999999999996</v>
      </c>
      <c r="Y891" s="114" t="s">
        <v>2884</v>
      </c>
      <c r="Z891" s="44">
        <v>3</v>
      </c>
      <c r="AA891" s="115" t="s">
        <v>3105</v>
      </c>
      <c r="AB891" s="44">
        <v>0</v>
      </c>
      <c r="AC891" s="45"/>
    </row>
    <row r="892" spans="1:29" ht="12" customHeight="1" x14ac:dyDescent="0.2">
      <c r="A892" s="37">
        <v>891</v>
      </c>
      <c r="B892" s="38" t="s">
        <v>17</v>
      </c>
      <c r="C892" s="39" t="s">
        <v>1750</v>
      </c>
      <c r="D892" s="40">
        <v>44101</v>
      </c>
      <c r="E892" s="38">
        <v>1</v>
      </c>
      <c r="F892" s="38"/>
      <c r="G892" s="38" t="s">
        <v>2</v>
      </c>
      <c r="H892" s="38" t="s">
        <v>2</v>
      </c>
      <c r="I892" s="61">
        <v>6000</v>
      </c>
      <c r="J892" s="61">
        <v>14987</v>
      </c>
      <c r="K892" s="61">
        <v>0</v>
      </c>
      <c r="L892" s="41">
        <f>SUM(Data5[[#This Row],[CHELTUIELI DE PERSONAL LEI]:[CHELTUIELI DE CAPITAL (ACTIVE NEFINANCIARE ) LEI]])</f>
        <v>20987</v>
      </c>
      <c r="M892" s="41">
        <f>Data5[[#This Row],[TOTAL CHELTUIELI LEI]]/Data5[[#This Row],[CURS VALUTAR EURO BNR 22 07 2020]]</f>
        <v>4336.0674366232106</v>
      </c>
      <c r="N892" s="49">
        <v>4259</v>
      </c>
      <c r="O892" s="54"/>
      <c r="P892" s="54">
        <v>2589</v>
      </c>
      <c r="Q892" s="54"/>
      <c r="R892" s="54">
        <f>Data5[[#This Row],[PERSOANE ÎNSCRISE ÎN LISTELE ELECTORALE (TURUL 1)            ]]+Data5[[#This Row],[PERSOANE ÎNSCRISE ÎN LISTELE ELECTORALE (TURUL AL 2-LEA)]]</f>
        <v>4259</v>
      </c>
      <c r="S892" s="54">
        <f>Data5[[#This Row],[PERSOANE CARE AU PARTICIPAT LA VOT (TURUL 1)]]+Data5[[#This Row],[PERSOANE CARE AU PARTICIPAT LA VOT  (TURUL AL 2-LEA)]]</f>
        <v>2589</v>
      </c>
      <c r="T892" s="41">
        <f>Data5[[#This Row],[TOTAL CHELTUIELI LEI]]/Data5[[#This Row],[NUMĂRUL PERSOANELOR ÎNSCRISE ÎN LISTELE ELECTORALE]]</f>
        <v>4.9276825545902794</v>
      </c>
      <c r="U892" s="41">
        <f>Data5[[#This Row],[TOTAL CHELTUIELI EURO]]/Data5[[#This Row],[NUMĂRUL PERSOANELOR ÎNSCRISE ÎN LISTELE ELECTORALE]]</f>
        <v>1.0180951952625523</v>
      </c>
      <c r="V892" s="41">
        <f>Data5[[#This Row],[TOTAL CHELTUIELI LEI]]/Data5[[#This Row],[NUMĂRUL PERSOANELOR CARE AU PARTICIPAT LA VOT]]</f>
        <v>8.1062186172267285</v>
      </c>
      <c r="W892" s="41">
        <f>Data5[[#This Row],[TOTAL CHELTUIELI EURO]]/Data5[[#This Row],[NUMĂRUL PERSOANELOR CARE AU PARTICIPAT LA VOT]]</f>
        <v>1.6748039538907726</v>
      </c>
      <c r="X892" s="43">
        <v>4.8400999999999996</v>
      </c>
      <c r="Y892" s="114" t="s">
        <v>2895</v>
      </c>
      <c r="Z892" s="44">
        <v>4</v>
      </c>
      <c r="AA892" s="115" t="s">
        <v>3107</v>
      </c>
      <c r="AB892" s="44">
        <v>1</v>
      </c>
      <c r="AC892" s="45"/>
    </row>
    <row r="893" spans="1:29" ht="12" customHeight="1" x14ac:dyDescent="0.2">
      <c r="A893" s="37">
        <v>892</v>
      </c>
      <c r="B893" s="38" t="s">
        <v>17</v>
      </c>
      <c r="C893" s="39" t="s">
        <v>1751</v>
      </c>
      <c r="D893" s="40">
        <v>44101</v>
      </c>
      <c r="E893" s="38">
        <v>1</v>
      </c>
      <c r="F893" s="38"/>
      <c r="G893" s="38" t="s">
        <v>2</v>
      </c>
      <c r="H893" s="38" t="s">
        <v>2</v>
      </c>
      <c r="I893" s="61">
        <v>900</v>
      </c>
      <c r="J893" s="61">
        <v>11870.79</v>
      </c>
      <c r="K893" s="61">
        <v>0</v>
      </c>
      <c r="L893" s="41">
        <f>SUM(Data5[[#This Row],[CHELTUIELI DE PERSONAL LEI]:[CHELTUIELI DE CAPITAL (ACTIVE NEFINANCIARE ) LEI]])</f>
        <v>12770.79</v>
      </c>
      <c r="M893" s="41">
        <f>Data5[[#This Row],[TOTAL CHELTUIELI LEI]]/Data5[[#This Row],[CURS VALUTAR EURO BNR 22 07 2020]]</f>
        <v>2638.5384599491749</v>
      </c>
      <c r="N893" s="49">
        <v>3338</v>
      </c>
      <c r="O893" s="54"/>
      <c r="P893" s="54">
        <v>1967</v>
      </c>
      <c r="Q893" s="54"/>
      <c r="R893" s="54">
        <f>Data5[[#This Row],[PERSOANE ÎNSCRISE ÎN LISTELE ELECTORALE (TURUL 1)            ]]+Data5[[#This Row],[PERSOANE ÎNSCRISE ÎN LISTELE ELECTORALE (TURUL AL 2-LEA)]]</f>
        <v>3338</v>
      </c>
      <c r="S893" s="54">
        <f>Data5[[#This Row],[PERSOANE CARE AU PARTICIPAT LA VOT (TURUL 1)]]+Data5[[#This Row],[PERSOANE CARE AU PARTICIPAT LA VOT  (TURUL AL 2-LEA)]]</f>
        <v>1967</v>
      </c>
      <c r="T893" s="41">
        <f>Data5[[#This Row],[TOTAL CHELTUIELI LEI]]/Data5[[#This Row],[NUMĂRUL PERSOANELOR ÎNSCRISE ÎN LISTELE ELECTORALE]]</f>
        <v>3.8258807669263035</v>
      </c>
      <c r="U893" s="41">
        <f>Data5[[#This Row],[TOTAL CHELTUIELI EURO]]/Data5[[#This Row],[NUMĂRUL PERSOANELOR ÎNSCRISE ÎN LISTELE ELECTORALE]]</f>
        <v>0.79045490112318006</v>
      </c>
      <c r="V893" s="41">
        <f>Data5[[#This Row],[TOTAL CHELTUIELI LEI]]/Data5[[#This Row],[NUMĂRUL PERSOANELOR CARE AU PARTICIPAT LA VOT]]</f>
        <v>6.4925216065073723</v>
      </c>
      <c r="W893" s="41">
        <f>Data5[[#This Row],[TOTAL CHELTUIELI EURO]]/Data5[[#This Row],[NUMĂRUL PERSOANELOR CARE AU PARTICIPAT LA VOT]]</f>
        <v>1.3414023690641459</v>
      </c>
      <c r="X893" s="43">
        <v>4.8400999999999996</v>
      </c>
      <c r="Y893" s="114" t="s">
        <v>2884</v>
      </c>
      <c r="Z893" s="44">
        <v>3</v>
      </c>
      <c r="AA893" s="115" t="s">
        <v>3105</v>
      </c>
      <c r="AB893" s="44">
        <v>0</v>
      </c>
      <c r="AC893" s="45"/>
    </row>
    <row r="894" spans="1:29" ht="12" customHeight="1" x14ac:dyDescent="0.2">
      <c r="A894" s="37">
        <v>893</v>
      </c>
      <c r="B894" s="38" t="s">
        <v>17</v>
      </c>
      <c r="C894" s="39" t="s">
        <v>1752</v>
      </c>
      <c r="D894" s="40">
        <v>44101</v>
      </c>
      <c r="E894" s="38">
        <v>1</v>
      </c>
      <c r="F894" s="38"/>
      <c r="G894" s="38" t="s">
        <v>2</v>
      </c>
      <c r="H894" s="38" t="s">
        <v>2</v>
      </c>
      <c r="I894" s="61">
        <v>0</v>
      </c>
      <c r="J894" s="61">
        <v>1222.8399999999999</v>
      </c>
      <c r="K894" s="61">
        <v>0</v>
      </c>
      <c r="L894" s="41">
        <f>SUM(Data5[[#This Row],[CHELTUIELI DE PERSONAL LEI]:[CHELTUIELI DE CAPITAL (ACTIVE NEFINANCIARE ) LEI]])</f>
        <v>1222.8399999999999</v>
      </c>
      <c r="M894" s="41">
        <f>Data5[[#This Row],[TOTAL CHELTUIELI LEI]]/Data5[[#This Row],[CURS VALUTAR EURO BNR 22 07 2020]]</f>
        <v>252.64767256874859</v>
      </c>
      <c r="N894" s="49">
        <v>8137</v>
      </c>
      <c r="O894" s="54"/>
      <c r="P894" s="54">
        <v>4023</v>
      </c>
      <c r="Q894" s="54"/>
      <c r="R894" s="54">
        <f>Data5[[#This Row],[PERSOANE ÎNSCRISE ÎN LISTELE ELECTORALE (TURUL 1)            ]]+Data5[[#This Row],[PERSOANE ÎNSCRISE ÎN LISTELE ELECTORALE (TURUL AL 2-LEA)]]</f>
        <v>8137</v>
      </c>
      <c r="S894" s="54">
        <f>Data5[[#This Row],[PERSOANE CARE AU PARTICIPAT LA VOT (TURUL 1)]]+Data5[[#This Row],[PERSOANE CARE AU PARTICIPAT LA VOT  (TURUL AL 2-LEA)]]</f>
        <v>4023</v>
      </c>
      <c r="T894" s="41">
        <f>Data5[[#This Row],[TOTAL CHELTUIELI LEI]]/Data5[[#This Row],[NUMĂRUL PERSOANELOR ÎNSCRISE ÎN LISTELE ELECTORALE]]</f>
        <v>0.15028143050264225</v>
      </c>
      <c r="U894" s="41">
        <f>Data5[[#This Row],[TOTAL CHELTUIELI EURO]]/Data5[[#This Row],[NUMĂRUL PERSOANELOR ÎNSCRISE ÎN LISTELE ELECTORALE]]</f>
        <v>3.104924082201654E-2</v>
      </c>
      <c r="V894" s="41">
        <f>Data5[[#This Row],[TOTAL CHELTUIELI LEI]]/Data5[[#This Row],[NUMĂRUL PERSOANELOR CARE AU PARTICIPAT LA VOT]]</f>
        <v>0.30396221725080785</v>
      </c>
      <c r="W894" s="41">
        <f>Data5[[#This Row],[TOTAL CHELTUIELI EURO]]/Data5[[#This Row],[NUMĂRUL PERSOANELOR CARE AU PARTICIPAT LA VOT]]</f>
        <v>6.2800813464764751E-2</v>
      </c>
      <c r="X894" s="43">
        <v>4.8400999999999996</v>
      </c>
      <c r="Y894" s="114" t="s">
        <v>2890</v>
      </c>
      <c r="Z894" s="44">
        <v>0</v>
      </c>
      <c r="AA894" s="115" t="s">
        <v>3105</v>
      </c>
      <c r="AB894" s="44">
        <v>0</v>
      </c>
      <c r="AC894" s="45"/>
    </row>
    <row r="895" spans="1:29" ht="12" customHeight="1" x14ac:dyDescent="0.2">
      <c r="A895" s="37">
        <v>894</v>
      </c>
      <c r="B895" s="38" t="s">
        <v>17</v>
      </c>
      <c r="C895" s="39" t="s">
        <v>1753</v>
      </c>
      <c r="D895" s="40">
        <v>44101</v>
      </c>
      <c r="E895" s="38">
        <v>1</v>
      </c>
      <c r="F895" s="38"/>
      <c r="G895" s="38" t="s">
        <v>2</v>
      </c>
      <c r="H895" s="38" t="s">
        <v>2</v>
      </c>
      <c r="I895" s="61">
        <v>1700</v>
      </c>
      <c r="J895" s="61">
        <v>15208</v>
      </c>
      <c r="K895" s="61">
        <v>0</v>
      </c>
      <c r="L895" s="41">
        <f>SUM(Data5[[#This Row],[CHELTUIELI DE PERSONAL LEI]:[CHELTUIELI DE CAPITAL (ACTIVE NEFINANCIARE ) LEI]])</f>
        <v>16908</v>
      </c>
      <c r="M895" s="41">
        <f>Data5[[#This Row],[TOTAL CHELTUIELI LEI]]/Data5[[#This Row],[CURS VALUTAR EURO BNR 22 07 2020]]</f>
        <v>3493.3162537964095</v>
      </c>
      <c r="N895" s="49">
        <v>1810</v>
      </c>
      <c r="O895" s="54"/>
      <c r="P895" s="54">
        <v>1094</v>
      </c>
      <c r="Q895" s="54"/>
      <c r="R895" s="54">
        <f>Data5[[#This Row],[PERSOANE ÎNSCRISE ÎN LISTELE ELECTORALE (TURUL 1)            ]]+Data5[[#This Row],[PERSOANE ÎNSCRISE ÎN LISTELE ELECTORALE (TURUL AL 2-LEA)]]</f>
        <v>1810</v>
      </c>
      <c r="S895" s="54">
        <f>Data5[[#This Row],[PERSOANE CARE AU PARTICIPAT LA VOT (TURUL 1)]]+Data5[[#This Row],[PERSOANE CARE AU PARTICIPAT LA VOT  (TURUL AL 2-LEA)]]</f>
        <v>1094</v>
      </c>
      <c r="T895" s="41">
        <f>Data5[[#This Row],[TOTAL CHELTUIELI LEI]]/Data5[[#This Row],[NUMĂRUL PERSOANELOR ÎNSCRISE ÎN LISTELE ELECTORALE]]</f>
        <v>9.3414364640883978</v>
      </c>
      <c r="U895" s="41">
        <f>Data5[[#This Row],[TOTAL CHELTUIELI EURO]]/Data5[[#This Row],[NUMĂRUL PERSOANELOR ÎNSCRISE ÎN LISTELE ELECTORALE]]</f>
        <v>1.9300089799980162</v>
      </c>
      <c r="V895" s="41">
        <f>Data5[[#This Row],[TOTAL CHELTUIELI LEI]]/Data5[[#This Row],[NUMĂRUL PERSOANELOR CARE AU PARTICIPAT LA VOT]]</f>
        <v>15.455210237659964</v>
      </c>
      <c r="W895" s="41">
        <f>Data5[[#This Row],[TOTAL CHELTUIELI EURO]]/Data5[[#This Row],[NUMĂRUL PERSOANELOR CARE AU PARTICIPAT LA VOT]]</f>
        <v>3.1931592813495517</v>
      </c>
      <c r="X895" s="43">
        <v>4.8400999999999996</v>
      </c>
      <c r="Y895" s="114" t="s">
        <v>2887</v>
      </c>
      <c r="Z895" s="44">
        <v>9</v>
      </c>
      <c r="AA895" s="115" t="s">
        <v>3107</v>
      </c>
      <c r="AB895" s="44">
        <v>1</v>
      </c>
      <c r="AC895" s="45"/>
    </row>
    <row r="896" spans="1:29" ht="12" customHeight="1" x14ac:dyDescent="0.2">
      <c r="A896" s="37">
        <v>895</v>
      </c>
      <c r="B896" s="38" t="s">
        <v>17</v>
      </c>
      <c r="C896" s="39" t="s">
        <v>400</v>
      </c>
      <c r="D896" s="40">
        <v>44101</v>
      </c>
      <c r="E896" s="38">
        <v>1</v>
      </c>
      <c r="F896" s="38"/>
      <c r="G896" s="38" t="s">
        <v>2</v>
      </c>
      <c r="H896" s="38" t="s">
        <v>2</v>
      </c>
      <c r="I896" s="61">
        <v>0</v>
      </c>
      <c r="J896" s="61">
        <v>11125</v>
      </c>
      <c r="K896" s="61">
        <v>0</v>
      </c>
      <c r="L896" s="41">
        <f>SUM(Data5[[#This Row],[CHELTUIELI DE PERSONAL LEI]:[CHELTUIELI DE CAPITAL (ACTIVE NEFINANCIARE ) LEI]])</f>
        <v>11125</v>
      </c>
      <c r="M896" s="41">
        <f>Data5[[#This Row],[TOTAL CHELTUIELI LEI]]/Data5[[#This Row],[CURS VALUTAR EURO BNR 22 07 2020]]</f>
        <v>2298.5062292101406</v>
      </c>
      <c r="N896" s="49">
        <v>1220</v>
      </c>
      <c r="O896" s="54"/>
      <c r="P896" s="54">
        <v>1104</v>
      </c>
      <c r="Q896" s="54"/>
      <c r="R896" s="54">
        <f>Data5[[#This Row],[PERSOANE ÎNSCRISE ÎN LISTELE ELECTORALE (TURUL 1)            ]]+Data5[[#This Row],[PERSOANE ÎNSCRISE ÎN LISTELE ELECTORALE (TURUL AL 2-LEA)]]</f>
        <v>1220</v>
      </c>
      <c r="S896" s="54">
        <f>Data5[[#This Row],[PERSOANE CARE AU PARTICIPAT LA VOT (TURUL 1)]]+Data5[[#This Row],[PERSOANE CARE AU PARTICIPAT LA VOT  (TURUL AL 2-LEA)]]</f>
        <v>1104</v>
      </c>
      <c r="T896" s="41">
        <f>Data5[[#This Row],[TOTAL CHELTUIELI LEI]]/Data5[[#This Row],[NUMĂRUL PERSOANELOR ÎNSCRISE ÎN LISTELE ELECTORALE]]</f>
        <v>9.1188524590163933</v>
      </c>
      <c r="U896" s="41">
        <f>Data5[[#This Row],[TOTAL CHELTUIELI EURO]]/Data5[[#This Row],[NUMĂRUL PERSOANELOR ÎNSCRISE ÎN LISTELE ELECTORALE]]</f>
        <v>1.8840214993525743</v>
      </c>
      <c r="V896" s="41">
        <f>Data5[[#This Row],[TOTAL CHELTUIELI LEI]]/Data5[[#This Row],[NUMĂRUL PERSOANELOR CARE AU PARTICIPAT LA VOT]]</f>
        <v>10.076992753623188</v>
      </c>
      <c r="W896" s="41">
        <f>Data5[[#This Row],[TOTAL CHELTUIELI EURO]]/Data5[[#This Row],[NUMĂRUL PERSOANELOR CARE AU PARTICIPAT LA VOT]]</f>
        <v>2.0819802800816491</v>
      </c>
      <c r="X896" s="43">
        <v>4.8400999999999996</v>
      </c>
      <c r="Y896" s="114" t="s">
        <v>2887</v>
      </c>
      <c r="Z896" s="44">
        <v>9</v>
      </c>
      <c r="AA896" s="115" t="s">
        <v>3107</v>
      </c>
      <c r="AB896" s="44">
        <v>1</v>
      </c>
      <c r="AC896" s="45"/>
    </row>
    <row r="897" spans="1:29" ht="12" customHeight="1" x14ac:dyDescent="0.2">
      <c r="A897" s="37">
        <v>896</v>
      </c>
      <c r="B897" s="38" t="s">
        <v>17</v>
      </c>
      <c r="C897" s="39" t="s">
        <v>1754</v>
      </c>
      <c r="D897" s="40">
        <v>44101</v>
      </c>
      <c r="E897" s="38">
        <v>1</v>
      </c>
      <c r="F897" s="38"/>
      <c r="G897" s="38" t="s">
        <v>2</v>
      </c>
      <c r="H897" s="38" t="s">
        <v>2</v>
      </c>
      <c r="I897" s="61">
        <v>0</v>
      </c>
      <c r="J897" s="61">
        <v>7305</v>
      </c>
      <c r="K897" s="61">
        <v>0</v>
      </c>
      <c r="L897" s="41">
        <f>SUM(Data5[[#This Row],[CHELTUIELI DE PERSONAL LEI]:[CHELTUIELI DE CAPITAL (ACTIVE NEFINANCIARE ) LEI]])</f>
        <v>7305</v>
      </c>
      <c r="M897" s="41">
        <f>Data5[[#This Row],[TOTAL CHELTUIELI LEI]]/Data5[[#This Row],[CURS VALUTAR EURO BNR 22 07 2020]]</f>
        <v>1509.2663374723663</v>
      </c>
      <c r="N897" s="49">
        <v>4217</v>
      </c>
      <c r="O897" s="54"/>
      <c r="P897" s="54">
        <v>2565</v>
      </c>
      <c r="Q897" s="54"/>
      <c r="R897" s="54">
        <f>Data5[[#This Row],[PERSOANE ÎNSCRISE ÎN LISTELE ELECTORALE (TURUL 1)            ]]+Data5[[#This Row],[PERSOANE ÎNSCRISE ÎN LISTELE ELECTORALE (TURUL AL 2-LEA)]]</f>
        <v>4217</v>
      </c>
      <c r="S897" s="54">
        <f>Data5[[#This Row],[PERSOANE CARE AU PARTICIPAT LA VOT (TURUL 1)]]+Data5[[#This Row],[PERSOANE CARE AU PARTICIPAT LA VOT  (TURUL AL 2-LEA)]]</f>
        <v>2565</v>
      </c>
      <c r="T897" s="41">
        <f>Data5[[#This Row],[TOTAL CHELTUIELI LEI]]/Data5[[#This Row],[NUMĂRUL PERSOANELOR ÎNSCRISE ÎN LISTELE ELECTORALE]]</f>
        <v>1.732274128527389</v>
      </c>
      <c r="U897" s="41">
        <f>Data5[[#This Row],[TOTAL CHELTUIELI EURO]]/Data5[[#This Row],[NUMĂRUL PERSOANELOR ÎNSCRISE ÎN LISTELE ELECTORALE]]</f>
        <v>0.35790048315683337</v>
      </c>
      <c r="V897" s="41">
        <f>Data5[[#This Row],[TOTAL CHELTUIELI LEI]]/Data5[[#This Row],[NUMĂRUL PERSOANELOR CARE AU PARTICIPAT LA VOT]]</f>
        <v>2.8479532163742691</v>
      </c>
      <c r="W897" s="41">
        <f>Data5[[#This Row],[TOTAL CHELTUIELI EURO]]/Data5[[#This Row],[NUMĂRUL PERSOANELOR CARE AU PARTICIPAT LA VOT]]</f>
        <v>0.58840792883912918</v>
      </c>
      <c r="X897" s="43">
        <v>4.8400999999999996</v>
      </c>
      <c r="Y897" s="114" t="s">
        <v>2894</v>
      </c>
      <c r="Z897" s="44">
        <v>1</v>
      </c>
      <c r="AA897" s="115" t="s">
        <v>3105</v>
      </c>
      <c r="AB897" s="44">
        <v>0</v>
      </c>
      <c r="AC897" s="45"/>
    </row>
    <row r="898" spans="1:29" ht="12" customHeight="1" x14ac:dyDescent="0.2">
      <c r="A898" s="37">
        <v>897</v>
      </c>
      <c r="B898" s="38" t="s">
        <v>17</v>
      </c>
      <c r="C898" s="39" t="s">
        <v>1755</v>
      </c>
      <c r="D898" s="40">
        <v>44101</v>
      </c>
      <c r="E898" s="38">
        <v>1</v>
      </c>
      <c r="F898" s="38"/>
      <c r="G898" s="38" t="s">
        <v>2</v>
      </c>
      <c r="H898" s="38" t="s">
        <v>2</v>
      </c>
      <c r="I898" s="61">
        <v>7372</v>
      </c>
      <c r="J898" s="61">
        <v>11522</v>
      </c>
      <c r="K898" s="61">
        <v>0</v>
      </c>
      <c r="L898" s="41">
        <f>SUM(Data5[[#This Row],[CHELTUIELI DE PERSONAL LEI]:[CHELTUIELI DE CAPITAL (ACTIVE NEFINANCIARE ) LEI]])</f>
        <v>18894</v>
      </c>
      <c r="M898" s="41">
        <f>Data5[[#This Row],[TOTAL CHELTUIELI LEI]]/Data5[[#This Row],[CURS VALUTAR EURO BNR 22 07 2020]]</f>
        <v>3903.6383545794511</v>
      </c>
      <c r="N898" s="49">
        <v>2628</v>
      </c>
      <c r="O898" s="54"/>
      <c r="P898" s="54">
        <v>1530</v>
      </c>
      <c r="Q898" s="54"/>
      <c r="R898" s="54">
        <f>Data5[[#This Row],[PERSOANE ÎNSCRISE ÎN LISTELE ELECTORALE (TURUL 1)            ]]+Data5[[#This Row],[PERSOANE ÎNSCRISE ÎN LISTELE ELECTORALE (TURUL AL 2-LEA)]]</f>
        <v>2628</v>
      </c>
      <c r="S898" s="54">
        <f>Data5[[#This Row],[PERSOANE CARE AU PARTICIPAT LA VOT (TURUL 1)]]+Data5[[#This Row],[PERSOANE CARE AU PARTICIPAT LA VOT  (TURUL AL 2-LEA)]]</f>
        <v>1530</v>
      </c>
      <c r="T898" s="41">
        <f>Data5[[#This Row],[TOTAL CHELTUIELI LEI]]/Data5[[#This Row],[NUMĂRUL PERSOANELOR ÎNSCRISE ÎN LISTELE ELECTORALE]]</f>
        <v>7.1894977168949774</v>
      </c>
      <c r="U898" s="41">
        <f>Data5[[#This Row],[TOTAL CHELTUIELI EURO]]/Data5[[#This Row],[NUMĂRUL PERSOANELOR ÎNSCRISE ÎN LISTELE ELECTORALE]]</f>
        <v>1.4854027224427135</v>
      </c>
      <c r="V898" s="41">
        <f>Data5[[#This Row],[TOTAL CHELTUIELI LEI]]/Data5[[#This Row],[NUMĂRUL PERSOANELOR CARE AU PARTICIPAT LA VOT]]</f>
        <v>12.349019607843138</v>
      </c>
      <c r="W898" s="41">
        <f>Data5[[#This Row],[TOTAL CHELTUIELI EURO]]/Data5[[#This Row],[NUMĂRUL PERSOANELOR CARE AU PARTICIPAT LA VOT]]</f>
        <v>2.5513976173721904</v>
      </c>
      <c r="X898" s="43">
        <v>4.8400999999999996</v>
      </c>
      <c r="Y898" s="114" t="s">
        <v>2886</v>
      </c>
      <c r="Z898" s="44">
        <v>7</v>
      </c>
      <c r="AA898" s="115" t="s">
        <v>3107</v>
      </c>
      <c r="AB898" s="44">
        <v>1</v>
      </c>
      <c r="AC898" s="45"/>
    </row>
    <row r="899" spans="1:29" ht="12" customHeight="1" x14ac:dyDescent="0.2">
      <c r="A899" s="37">
        <v>898</v>
      </c>
      <c r="B899" s="38" t="s">
        <v>17</v>
      </c>
      <c r="C899" s="39" t="s">
        <v>1756</v>
      </c>
      <c r="D899" s="40">
        <v>44101</v>
      </c>
      <c r="E899" s="38">
        <v>1</v>
      </c>
      <c r="F899" s="38"/>
      <c r="G899" s="38" t="s">
        <v>2</v>
      </c>
      <c r="H899" s="38" t="s">
        <v>2</v>
      </c>
      <c r="I899" s="61">
        <v>4800</v>
      </c>
      <c r="J899" s="61">
        <v>12613</v>
      </c>
      <c r="K899" s="61">
        <v>0</v>
      </c>
      <c r="L899" s="41">
        <f>SUM(Data5[[#This Row],[CHELTUIELI DE PERSONAL LEI]:[CHELTUIELI DE CAPITAL (ACTIVE NEFINANCIARE ) LEI]])</f>
        <v>17413</v>
      </c>
      <c r="M899" s="41">
        <f>Data5[[#This Row],[TOTAL CHELTUIELI LEI]]/Data5[[#This Row],[CURS VALUTAR EURO BNR 22 07 2020]]</f>
        <v>3597.6529410549369</v>
      </c>
      <c r="N899" s="49">
        <v>3267</v>
      </c>
      <c r="O899" s="54"/>
      <c r="P899" s="54">
        <v>2373</v>
      </c>
      <c r="Q899" s="54"/>
      <c r="R899" s="54">
        <f>Data5[[#This Row],[PERSOANE ÎNSCRISE ÎN LISTELE ELECTORALE (TURUL 1)            ]]+Data5[[#This Row],[PERSOANE ÎNSCRISE ÎN LISTELE ELECTORALE (TURUL AL 2-LEA)]]</f>
        <v>3267</v>
      </c>
      <c r="S899" s="54">
        <f>Data5[[#This Row],[PERSOANE CARE AU PARTICIPAT LA VOT (TURUL 1)]]+Data5[[#This Row],[PERSOANE CARE AU PARTICIPAT LA VOT  (TURUL AL 2-LEA)]]</f>
        <v>2373</v>
      </c>
      <c r="T899" s="41">
        <f>Data5[[#This Row],[TOTAL CHELTUIELI LEI]]/Data5[[#This Row],[NUMĂRUL PERSOANELOR ÎNSCRISE ÎN LISTELE ELECTORALE]]</f>
        <v>5.3299663299663296</v>
      </c>
      <c r="U899" s="41">
        <f>Data5[[#This Row],[TOTAL CHELTUIELI EURO]]/Data5[[#This Row],[NUMĂRUL PERSOANELOR ÎNSCRISE ÎN LISTELE ELECTORALE]]</f>
        <v>1.101209960531049</v>
      </c>
      <c r="V899" s="41">
        <f>Data5[[#This Row],[TOTAL CHELTUIELI LEI]]/Data5[[#This Row],[NUMĂRUL PERSOANELOR CARE AU PARTICIPAT LA VOT]]</f>
        <v>7.3379688158449223</v>
      </c>
      <c r="W899" s="41">
        <f>Data5[[#This Row],[TOTAL CHELTUIELI EURO]]/Data5[[#This Row],[NUMĂRUL PERSOANELOR CARE AU PARTICIPAT LA VOT]]</f>
        <v>1.5160779355478031</v>
      </c>
      <c r="X899" s="43">
        <v>4.8400999999999996</v>
      </c>
      <c r="Y899" s="114" t="s">
        <v>2892</v>
      </c>
      <c r="Z899" s="44">
        <v>5</v>
      </c>
      <c r="AA899" s="115" t="s">
        <v>3107</v>
      </c>
      <c r="AB899" s="44">
        <v>1</v>
      </c>
      <c r="AC899" s="45"/>
    </row>
    <row r="900" spans="1:29" ht="12" customHeight="1" x14ac:dyDescent="0.2">
      <c r="A900" s="37">
        <v>899</v>
      </c>
      <c r="B900" s="38" t="s">
        <v>17</v>
      </c>
      <c r="C900" s="39" t="s">
        <v>1757</v>
      </c>
      <c r="D900" s="40">
        <v>44101</v>
      </c>
      <c r="E900" s="38">
        <v>1</v>
      </c>
      <c r="F900" s="38"/>
      <c r="G900" s="38" t="s">
        <v>2</v>
      </c>
      <c r="H900" s="38" t="s">
        <v>2</v>
      </c>
      <c r="I900" s="61">
        <v>5824</v>
      </c>
      <c r="J900" s="61">
        <v>28322.95</v>
      </c>
      <c r="K900" s="61">
        <v>0</v>
      </c>
      <c r="L900" s="41">
        <f>SUM(Data5[[#This Row],[CHELTUIELI DE PERSONAL LEI]:[CHELTUIELI DE CAPITAL (ACTIVE NEFINANCIARE ) LEI]])</f>
        <v>34146.949999999997</v>
      </c>
      <c r="M900" s="41">
        <f>Data5[[#This Row],[TOTAL CHELTUIELI LEI]]/Data5[[#This Row],[CURS VALUTAR EURO BNR 22 07 2020]]</f>
        <v>7055.0091940249167</v>
      </c>
      <c r="N900" s="49">
        <v>4998</v>
      </c>
      <c r="O900" s="54"/>
      <c r="P900" s="54">
        <v>2750</v>
      </c>
      <c r="Q900" s="54"/>
      <c r="R900" s="54">
        <f>Data5[[#This Row],[PERSOANE ÎNSCRISE ÎN LISTELE ELECTORALE (TURUL 1)            ]]+Data5[[#This Row],[PERSOANE ÎNSCRISE ÎN LISTELE ELECTORALE (TURUL AL 2-LEA)]]</f>
        <v>4998</v>
      </c>
      <c r="S900" s="54">
        <f>Data5[[#This Row],[PERSOANE CARE AU PARTICIPAT LA VOT (TURUL 1)]]+Data5[[#This Row],[PERSOANE CARE AU PARTICIPAT LA VOT  (TURUL AL 2-LEA)]]</f>
        <v>2750</v>
      </c>
      <c r="T900" s="41">
        <f>Data5[[#This Row],[TOTAL CHELTUIELI LEI]]/Data5[[#This Row],[NUMĂRUL PERSOANELOR ÎNSCRISE ÎN LISTELE ELECTORALE]]</f>
        <v>6.8321228491396555</v>
      </c>
      <c r="U900" s="41">
        <f>Data5[[#This Row],[TOTAL CHELTUIELI EURO]]/Data5[[#This Row],[NUMĂRUL PERSOANELOR ÎNSCRISE ÎN LISTELE ELECTORALE]]</f>
        <v>1.4115664653911397</v>
      </c>
      <c r="V900" s="41">
        <f>Data5[[#This Row],[TOTAL CHELTUIELI LEI]]/Data5[[#This Row],[NUMĂRUL PERSOANELOR CARE AU PARTICIPAT LA VOT]]</f>
        <v>12.417072727272727</v>
      </c>
      <c r="W900" s="41">
        <f>Data5[[#This Row],[TOTAL CHELTUIELI EURO]]/Data5[[#This Row],[NUMĂRUL PERSOANELOR CARE AU PARTICIPAT LA VOT]]</f>
        <v>2.5654578887363333</v>
      </c>
      <c r="X900" s="43">
        <v>4.8400999999999996</v>
      </c>
      <c r="Y900" s="114" t="s">
        <v>2889</v>
      </c>
      <c r="Z900" s="44">
        <v>6</v>
      </c>
      <c r="AA900" s="115" t="s">
        <v>3107</v>
      </c>
      <c r="AB900" s="44">
        <v>1</v>
      </c>
      <c r="AC900" s="45"/>
    </row>
    <row r="901" spans="1:29" ht="12" customHeight="1" x14ac:dyDescent="0.2">
      <c r="A901" s="37">
        <v>900</v>
      </c>
      <c r="B901" s="38" t="s">
        <v>17</v>
      </c>
      <c r="C901" s="39" t="s">
        <v>1758</v>
      </c>
      <c r="D901" s="40">
        <v>44101</v>
      </c>
      <c r="E901" s="38">
        <v>1</v>
      </c>
      <c r="F901" s="38"/>
      <c r="G901" s="38" t="s">
        <v>2</v>
      </c>
      <c r="H901" s="38" t="s">
        <v>2</v>
      </c>
      <c r="I901" s="61">
        <v>1800</v>
      </c>
      <c r="J901" s="61">
        <v>14789</v>
      </c>
      <c r="K901" s="61">
        <v>0</v>
      </c>
      <c r="L901" s="41">
        <f>SUM(Data5[[#This Row],[CHELTUIELI DE PERSONAL LEI]:[CHELTUIELI DE CAPITAL (ACTIVE NEFINANCIARE ) LEI]])</f>
        <v>16589</v>
      </c>
      <c r="M901" s="41">
        <f>Data5[[#This Row],[TOTAL CHELTUIELI LEI]]/Data5[[#This Row],[CURS VALUTAR EURO BNR 22 07 2020]]</f>
        <v>3427.4085246172604</v>
      </c>
      <c r="N901" s="49">
        <v>2189</v>
      </c>
      <c r="O901" s="54"/>
      <c r="P901" s="54">
        <v>1689</v>
      </c>
      <c r="Q901" s="54"/>
      <c r="R901" s="54">
        <f>Data5[[#This Row],[PERSOANE ÎNSCRISE ÎN LISTELE ELECTORALE (TURUL 1)            ]]+Data5[[#This Row],[PERSOANE ÎNSCRISE ÎN LISTELE ELECTORALE (TURUL AL 2-LEA)]]</f>
        <v>2189</v>
      </c>
      <c r="S901" s="54">
        <f>Data5[[#This Row],[PERSOANE CARE AU PARTICIPAT LA VOT (TURUL 1)]]+Data5[[#This Row],[PERSOANE CARE AU PARTICIPAT LA VOT  (TURUL AL 2-LEA)]]</f>
        <v>1689</v>
      </c>
      <c r="T901" s="41">
        <f>Data5[[#This Row],[TOTAL CHELTUIELI LEI]]/Data5[[#This Row],[NUMĂRUL PERSOANELOR ÎNSCRISE ÎN LISTELE ELECTORALE]]</f>
        <v>7.5783462768387393</v>
      </c>
      <c r="U901" s="41">
        <f>Data5[[#This Row],[TOTAL CHELTUIELI EURO]]/Data5[[#This Row],[NUMĂRUL PERSOANELOR ÎNSCRISE ÎN LISTELE ELECTORALE]]</f>
        <v>1.5657416741056467</v>
      </c>
      <c r="V901" s="41">
        <f>Data5[[#This Row],[TOTAL CHELTUIELI LEI]]/Data5[[#This Row],[NUMĂRUL PERSOANELOR CARE AU PARTICIPAT LA VOT]]</f>
        <v>9.8217880402605093</v>
      </c>
      <c r="W901" s="41">
        <f>Data5[[#This Row],[TOTAL CHELTUIELI EURO]]/Data5[[#This Row],[NUMĂRUL PERSOANELOR CARE AU PARTICIPAT LA VOT]]</f>
        <v>2.0292531229231856</v>
      </c>
      <c r="X901" s="43">
        <v>4.8400999999999996</v>
      </c>
      <c r="Y901" s="114" t="s">
        <v>2886</v>
      </c>
      <c r="Z901" s="44">
        <v>7</v>
      </c>
      <c r="AA901" s="115" t="s">
        <v>3107</v>
      </c>
      <c r="AB901" s="44">
        <v>1</v>
      </c>
      <c r="AC901" s="45"/>
    </row>
    <row r="902" spans="1:29" ht="12" customHeight="1" x14ac:dyDescent="0.2">
      <c r="A902" s="37">
        <v>901</v>
      </c>
      <c r="B902" s="38" t="s">
        <v>17</v>
      </c>
      <c r="C902" s="39" t="s">
        <v>1759</v>
      </c>
      <c r="D902" s="40">
        <v>44101</v>
      </c>
      <c r="E902" s="38">
        <v>1</v>
      </c>
      <c r="F902" s="38"/>
      <c r="G902" s="38" t="s">
        <v>2</v>
      </c>
      <c r="H902" s="38" t="s">
        <v>2</v>
      </c>
      <c r="I902" s="61">
        <v>0</v>
      </c>
      <c r="J902" s="61">
        <v>15207.49</v>
      </c>
      <c r="K902" s="61">
        <v>0</v>
      </c>
      <c r="L902" s="41">
        <f>SUM(Data5[[#This Row],[CHELTUIELI DE PERSONAL LEI]:[CHELTUIELI DE CAPITAL (ACTIVE NEFINANCIARE ) LEI]])</f>
        <v>15207.49</v>
      </c>
      <c r="M902" s="41">
        <f>Data5[[#This Row],[TOTAL CHELTUIELI LEI]]/Data5[[#This Row],[CURS VALUTAR EURO BNR 22 07 2020]]</f>
        <v>3141.9784715191836</v>
      </c>
      <c r="N902" s="49">
        <v>2015</v>
      </c>
      <c r="O902" s="54"/>
      <c r="P902" s="54">
        <v>1578</v>
      </c>
      <c r="Q902" s="54"/>
      <c r="R902" s="54">
        <f>Data5[[#This Row],[PERSOANE ÎNSCRISE ÎN LISTELE ELECTORALE (TURUL 1)            ]]+Data5[[#This Row],[PERSOANE ÎNSCRISE ÎN LISTELE ELECTORALE (TURUL AL 2-LEA)]]</f>
        <v>2015</v>
      </c>
      <c r="S902" s="54">
        <f>Data5[[#This Row],[PERSOANE CARE AU PARTICIPAT LA VOT (TURUL 1)]]+Data5[[#This Row],[PERSOANE CARE AU PARTICIPAT LA VOT  (TURUL AL 2-LEA)]]</f>
        <v>1578</v>
      </c>
      <c r="T902" s="41">
        <f>Data5[[#This Row],[TOTAL CHELTUIELI LEI]]/Data5[[#This Row],[NUMĂRUL PERSOANELOR ÎNSCRISE ÎN LISTELE ELECTORALE]]</f>
        <v>7.547141439205955</v>
      </c>
      <c r="U902" s="41">
        <f>Data5[[#This Row],[TOTAL CHELTUIELI EURO]]/Data5[[#This Row],[NUMĂRUL PERSOANELOR ÎNSCRISE ÎN LISTELE ELECTORALE]]</f>
        <v>1.5592945268085279</v>
      </c>
      <c r="V902" s="41">
        <f>Data5[[#This Row],[TOTAL CHELTUIELI LEI]]/Data5[[#This Row],[NUMĂRUL PERSOANELOR CARE AU PARTICIPAT LA VOT]]</f>
        <v>9.6371926489226869</v>
      </c>
      <c r="W902" s="41">
        <f>Data5[[#This Row],[TOTAL CHELTUIELI EURO]]/Data5[[#This Row],[NUMĂRUL PERSOANELOR CARE AU PARTICIPAT LA VOT]]</f>
        <v>1.9911143672491658</v>
      </c>
      <c r="X902" s="43">
        <v>4.8400999999999996</v>
      </c>
      <c r="Y902" s="114" t="s">
        <v>2886</v>
      </c>
      <c r="Z902" s="44">
        <v>7</v>
      </c>
      <c r="AA902" s="115" t="s">
        <v>3107</v>
      </c>
      <c r="AB902" s="44">
        <v>1</v>
      </c>
      <c r="AC902" s="45"/>
    </row>
    <row r="903" spans="1:29" ht="12" customHeight="1" x14ac:dyDescent="0.2">
      <c r="A903" s="37">
        <v>902</v>
      </c>
      <c r="B903" s="38" t="s">
        <v>17</v>
      </c>
      <c r="C903" s="39" t="s">
        <v>1760</v>
      </c>
      <c r="D903" s="40">
        <v>44101</v>
      </c>
      <c r="E903" s="38">
        <v>1</v>
      </c>
      <c r="F903" s="38"/>
      <c r="G903" s="38" t="s">
        <v>2</v>
      </c>
      <c r="H903" s="38" t="s">
        <v>2</v>
      </c>
      <c r="I903" s="61">
        <v>0</v>
      </c>
      <c r="J903" s="61">
        <v>10334</v>
      </c>
      <c r="K903" s="61">
        <v>0</v>
      </c>
      <c r="L903" s="41">
        <f>SUM(Data5[[#This Row],[CHELTUIELI DE PERSONAL LEI]:[CHELTUIELI DE CAPITAL (ACTIVE NEFINANCIARE ) LEI]])</f>
        <v>10334</v>
      </c>
      <c r="M903" s="41">
        <f>Data5[[#This Row],[TOTAL CHELTUIELI LEI]]/Data5[[#This Row],[CURS VALUTAR EURO BNR 22 07 2020]]</f>
        <v>2135.0798537220307</v>
      </c>
      <c r="N903" s="49">
        <v>3604</v>
      </c>
      <c r="O903" s="54"/>
      <c r="P903" s="54">
        <v>1619</v>
      </c>
      <c r="Q903" s="54"/>
      <c r="R903" s="54">
        <f>Data5[[#This Row],[PERSOANE ÎNSCRISE ÎN LISTELE ELECTORALE (TURUL 1)            ]]+Data5[[#This Row],[PERSOANE ÎNSCRISE ÎN LISTELE ELECTORALE (TURUL AL 2-LEA)]]</f>
        <v>3604</v>
      </c>
      <c r="S903" s="54">
        <f>Data5[[#This Row],[PERSOANE CARE AU PARTICIPAT LA VOT (TURUL 1)]]+Data5[[#This Row],[PERSOANE CARE AU PARTICIPAT LA VOT  (TURUL AL 2-LEA)]]</f>
        <v>1619</v>
      </c>
      <c r="T903" s="41">
        <f>Data5[[#This Row],[TOTAL CHELTUIELI LEI]]/Data5[[#This Row],[NUMĂRUL PERSOANELOR ÎNSCRISE ÎN LISTELE ELECTORALE]]</f>
        <v>2.8673695893451718</v>
      </c>
      <c r="U903" s="41">
        <f>Data5[[#This Row],[TOTAL CHELTUIELI EURO]]/Data5[[#This Row],[NUMĂRUL PERSOANELOR ÎNSCRISE ÎN LISTELE ELECTORALE]]</f>
        <v>0.59241949326360455</v>
      </c>
      <c r="V903" s="41">
        <f>Data5[[#This Row],[TOTAL CHELTUIELI LEI]]/Data5[[#This Row],[NUMĂRUL PERSOANELOR CARE AU PARTICIPAT LA VOT]]</f>
        <v>6.3829524397776405</v>
      </c>
      <c r="W903" s="41">
        <f>Data5[[#This Row],[TOTAL CHELTUIELI EURO]]/Data5[[#This Row],[NUMĂRUL PERSOANELOR CARE AU PARTICIPAT LA VOT]]</f>
        <v>1.3187645791982896</v>
      </c>
      <c r="X903" s="43">
        <v>4.8400999999999996</v>
      </c>
      <c r="Y903" s="114" t="s">
        <v>2891</v>
      </c>
      <c r="Z903" s="44">
        <v>2</v>
      </c>
      <c r="AA903" s="115" t="s">
        <v>3105</v>
      </c>
      <c r="AB903" s="44">
        <v>0</v>
      </c>
      <c r="AC903" s="45"/>
    </row>
    <row r="904" spans="1:29" ht="12" customHeight="1" x14ac:dyDescent="0.2">
      <c r="A904" s="37">
        <v>903</v>
      </c>
      <c r="B904" s="38" t="s">
        <v>17</v>
      </c>
      <c r="C904" s="39" t="s">
        <v>1761</v>
      </c>
      <c r="D904" s="40">
        <v>44101</v>
      </c>
      <c r="E904" s="38">
        <v>1</v>
      </c>
      <c r="F904" s="38"/>
      <c r="G904" s="38" t="s">
        <v>2</v>
      </c>
      <c r="H904" s="38" t="s">
        <v>2</v>
      </c>
      <c r="I904" s="61">
        <v>12690</v>
      </c>
      <c r="J904" s="61">
        <v>11014</v>
      </c>
      <c r="K904" s="61">
        <v>0</v>
      </c>
      <c r="L904" s="41">
        <f>SUM(Data5[[#This Row],[CHELTUIELI DE PERSONAL LEI]:[CHELTUIELI DE CAPITAL (ACTIVE NEFINANCIARE ) LEI]])</f>
        <v>23704</v>
      </c>
      <c r="M904" s="41">
        <f>Data5[[#This Row],[TOTAL CHELTUIELI LEI]]/Data5[[#This Row],[CURS VALUTAR EURO BNR 22 07 2020]]</f>
        <v>4897.4194748042401</v>
      </c>
      <c r="N904" s="49">
        <v>2573</v>
      </c>
      <c r="O904" s="54"/>
      <c r="P904" s="54">
        <v>2202</v>
      </c>
      <c r="Q904" s="54"/>
      <c r="R904" s="54">
        <f>Data5[[#This Row],[PERSOANE ÎNSCRISE ÎN LISTELE ELECTORALE (TURUL 1)            ]]+Data5[[#This Row],[PERSOANE ÎNSCRISE ÎN LISTELE ELECTORALE (TURUL AL 2-LEA)]]</f>
        <v>2573</v>
      </c>
      <c r="S904" s="54">
        <f>Data5[[#This Row],[PERSOANE CARE AU PARTICIPAT LA VOT (TURUL 1)]]+Data5[[#This Row],[PERSOANE CARE AU PARTICIPAT LA VOT  (TURUL AL 2-LEA)]]</f>
        <v>2202</v>
      </c>
      <c r="T904" s="41">
        <f>Data5[[#This Row],[TOTAL CHELTUIELI LEI]]/Data5[[#This Row],[NUMĂRUL PERSOANELOR ÎNSCRISE ÎN LISTELE ELECTORALE]]</f>
        <v>9.2125923047026816</v>
      </c>
      <c r="U904" s="41">
        <f>Data5[[#This Row],[TOTAL CHELTUIELI EURO]]/Data5[[#This Row],[NUMĂRUL PERSOANELOR ÎNSCRISE ÎN LISTELE ELECTORALE]]</f>
        <v>1.9033888359130353</v>
      </c>
      <c r="V904" s="41">
        <f>Data5[[#This Row],[TOTAL CHELTUIELI LEI]]/Data5[[#This Row],[NUMĂRUL PERSOANELOR CARE AU PARTICIPAT LA VOT]]</f>
        <v>10.764759309718437</v>
      </c>
      <c r="W904" s="41">
        <f>Data5[[#This Row],[TOTAL CHELTUIELI EURO]]/Data5[[#This Row],[NUMĂRUL PERSOANELOR CARE AU PARTICIPAT LA VOT]]</f>
        <v>2.2240778722998367</v>
      </c>
      <c r="X904" s="43">
        <v>4.8400999999999996</v>
      </c>
      <c r="Y904" s="114" t="s">
        <v>2887</v>
      </c>
      <c r="Z904" s="44">
        <v>9</v>
      </c>
      <c r="AA904" s="115" t="s">
        <v>3107</v>
      </c>
      <c r="AB904" s="44">
        <v>1</v>
      </c>
      <c r="AC904" s="45"/>
    </row>
    <row r="905" spans="1:29" ht="12" customHeight="1" x14ac:dyDescent="0.2">
      <c r="A905" s="37">
        <v>904</v>
      </c>
      <c r="B905" s="38" t="s">
        <v>17</v>
      </c>
      <c r="C905" s="39" t="s">
        <v>632</v>
      </c>
      <c r="D905" s="40">
        <v>44101</v>
      </c>
      <c r="E905" s="38">
        <v>1</v>
      </c>
      <c r="F905" s="38"/>
      <c r="G905" s="38" t="s">
        <v>2</v>
      </c>
      <c r="H905" s="38" t="s">
        <v>2</v>
      </c>
      <c r="I905" s="61">
        <v>5590</v>
      </c>
      <c r="J905" s="61">
        <v>7446</v>
      </c>
      <c r="K905" s="61">
        <v>0</v>
      </c>
      <c r="L905" s="41">
        <f>SUM(Data5[[#This Row],[CHELTUIELI DE PERSONAL LEI]:[CHELTUIELI DE CAPITAL (ACTIVE NEFINANCIARE ) LEI]])</f>
        <v>13036</v>
      </c>
      <c r="M905" s="41">
        <f>Data5[[#This Row],[TOTAL CHELTUIELI LEI]]/Data5[[#This Row],[CURS VALUTAR EURO BNR 22 07 2020]]</f>
        <v>2693.3327823805294</v>
      </c>
      <c r="N905" s="49">
        <v>2669</v>
      </c>
      <c r="O905" s="54"/>
      <c r="P905" s="54">
        <v>1379</v>
      </c>
      <c r="Q905" s="54"/>
      <c r="R905" s="54">
        <f>Data5[[#This Row],[PERSOANE ÎNSCRISE ÎN LISTELE ELECTORALE (TURUL 1)            ]]+Data5[[#This Row],[PERSOANE ÎNSCRISE ÎN LISTELE ELECTORALE (TURUL AL 2-LEA)]]</f>
        <v>2669</v>
      </c>
      <c r="S905" s="54">
        <f>Data5[[#This Row],[PERSOANE CARE AU PARTICIPAT LA VOT (TURUL 1)]]+Data5[[#This Row],[PERSOANE CARE AU PARTICIPAT LA VOT  (TURUL AL 2-LEA)]]</f>
        <v>1379</v>
      </c>
      <c r="T905" s="41">
        <f>Data5[[#This Row],[TOTAL CHELTUIELI LEI]]/Data5[[#This Row],[NUMĂRUL PERSOANELOR ÎNSCRISE ÎN LISTELE ELECTORALE]]</f>
        <v>4.8842263019857626</v>
      </c>
      <c r="U905" s="41">
        <f>Data5[[#This Row],[TOTAL CHELTUIELI EURO]]/Data5[[#This Row],[NUMĂRUL PERSOANELOR ÎNSCRISE ÎN LISTELE ELECTORALE]]</f>
        <v>1.0091168161785422</v>
      </c>
      <c r="V905" s="41">
        <f>Data5[[#This Row],[TOTAL CHELTUIELI LEI]]/Data5[[#This Row],[NUMĂRUL PERSOANELOR CARE AU PARTICIPAT LA VOT]]</f>
        <v>9.4532269760696153</v>
      </c>
      <c r="W905" s="41">
        <f>Data5[[#This Row],[TOTAL CHELTUIELI EURO]]/Data5[[#This Row],[NUMĂRUL PERSOANELOR CARE AU PARTICIPAT LA VOT]]</f>
        <v>1.9531057160119865</v>
      </c>
      <c r="X905" s="43">
        <v>4.8400999999999996</v>
      </c>
      <c r="Y905" s="114" t="s">
        <v>2895</v>
      </c>
      <c r="Z905" s="44">
        <v>4</v>
      </c>
      <c r="AA905" s="115" t="s">
        <v>3107</v>
      </c>
      <c r="AB905" s="44">
        <v>1</v>
      </c>
      <c r="AC905" s="45"/>
    </row>
    <row r="906" spans="1:29" ht="12" customHeight="1" x14ac:dyDescent="0.2">
      <c r="A906" s="37">
        <v>905</v>
      </c>
      <c r="B906" s="38" t="s">
        <v>17</v>
      </c>
      <c r="C906" s="39" t="s">
        <v>1762</v>
      </c>
      <c r="D906" s="40">
        <v>44101</v>
      </c>
      <c r="E906" s="38">
        <v>1</v>
      </c>
      <c r="F906" s="38"/>
      <c r="G906" s="38" t="s">
        <v>2</v>
      </c>
      <c r="H906" s="38" t="s">
        <v>2</v>
      </c>
      <c r="I906" s="61">
        <v>5200</v>
      </c>
      <c r="J906" s="61">
        <v>26183.56</v>
      </c>
      <c r="K906" s="61">
        <v>0</v>
      </c>
      <c r="L906" s="41">
        <f>SUM(Data5[[#This Row],[CHELTUIELI DE PERSONAL LEI]:[CHELTUIELI DE CAPITAL (ACTIVE NEFINANCIARE ) LEI]])</f>
        <v>31383.56</v>
      </c>
      <c r="M906" s="41">
        <f>Data5[[#This Row],[TOTAL CHELTUIELI LEI]]/Data5[[#This Row],[CURS VALUTAR EURO BNR 22 07 2020]]</f>
        <v>6484.0726431272087</v>
      </c>
      <c r="N906" s="49">
        <v>1882</v>
      </c>
      <c r="O906" s="54"/>
      <c r="P906" s="54">
        <v>1194</v>
      </c>
      <c r="Q906" s="54"/>
      <c r="R906" s="54">
        <f>Data5[[#This Row],[PERSOANE ÎNSCRISE ÎN LISTELE ELECTORALE (TURUL 1)            ]]+Data5[[#This Row],[PERSOANE ÎNSCRISE ÎN LISTELE ELECTORALE (TURUL AL 2-LEA)]]</f>
        <v>1882</v>
      </c>
      <c r="S906" s="54">
        <f>Data5[[#This Row],[PERSOANE CARE AU PARTICIPAT LA VOT (TURUL 1)]]+Data5[[#This Row],[PERSOANE CARE AU PARTICIPAT LA VOT  (TURUL AL 2-LEA)]]</f>
        <v>1194</v>
      </c>
      <c r="T906" s="41">
        <f>Data5[[#This Row],[TOTAL CHELTUIELI LEI]]/Data5[[#This Row],[NUMĂRUL PERSOANELOR ÎNSCRISE ÎN LISTELE ELECTORALE]]</f>
        <v>16.675642933049946</v>
      </c>
      <c r="U906" s="41">
        <f>Data5[[#This Row],[TOTAL CHELTUIELI EURO]]/Data5[[#This Row],[NUMĂRUL PERSOANELOR ÎNSCRISE ÎN LISTELE ELECTORALE]]</f>
        <v>3.4453095872089312</v>
      </c>
      <c r="V906" s="41">
        <f>Data5[[#This Row],[TOTAL CHELTUIELI LEI]]/Data5[[#This Row],[NUMĂRUL PERSOANELOR CARE AU PARTICIPAT LA VOT]]</f>
        <v>26.284388609715243</v>
      </c>
      <c r="W906" s="41">
        <f>Data5[[#This Row],[TOTAL CHELTUIELI EURO]]/Data5[[#This Row],[NUMĂRUL PERSOANELOR CARE AU PARTICIPAT LA VOT]]</f>
        <v>5.4305466022840942</v>
      </c>
      <c r="X906" s="43">
        <v>4.8400999999999996</v>
      </c>
      <c r="Y906" s="114" t="s">
        <v>2920</v>
      </c>
      <c r="Z906" s="44">
        <v>16</v>
      </c>
      <c r="AA906" s="115" t="s">
        <v>3106</v>
      </c>
      <c r="AB906" s="44">
        <v>3</v>
      </c>
      <c r="AC906" s="45"/>
    </row>
    <row r="907" spans="1:29" ht="12" customHeight="1" x14ac:dyDescent="0.2">
      <c r="A907" s="37">
        <v>906</v>
      </c>
      <c r="B907" s="38" t="s">
        <v>17</v>
      </c>
      <c r="C907" s="39" t="s">
        <v>1763</v>
      </c>
      <c r="D907" s="40">
        <v>44101</v>
      </c>
      <c r="E907" s="38">
        <v>1</v>
      </c>
      <c r="F907" s="38"/>
      <c r="G907" s="38" t="s">
        <v>2</v>
      </c>
      <c r="H907" s="38" t="s">
        <v>2</v>
      </c>
      <c r="I907" s="61">
        <v>600</v>
      </c>
      <c r="J907" s="61">
        <v>10003</v>
      </c>
      <c r="K907" s="61">
        <v>0</v>
      </c>
      <c r="L907" s="41">
        <f>SUM(Data5[[#This Row],[CHELTUIELI DE PERSONAL LEI]:[CHELTUIELI DE CAPITAL (ACTIVE NEFINANCIARE ) LEI]])</f>
        <v>10603</v>
      </c>
      <c r="M907" s="41">
        <f>Data5[[#This Row],[TOTAL CHELTUIELI LEI]]/Data5[[#This Row],[CURS VALUTAR EURO BNR 22 07 2020]]</f>
        <v>2190.6572178260781</v>
      </c>
      <c r="N907" s="49">
        <v>1946</v>
      </c>
      <c r="O907" s="54"/>
      <c r="P907" s="54">
        <v>1187</v>
      </c>
      <c r="Q907" s="54"/>
      <c r="R907" s="54">
        <f>Data5[[#This Row],[PERSOANE ÎNSCRISE ÎN LISTELE ELECTORALE (TURUL 1)            ]]+Data5[[#This Row],[PERSOANE ÎNSCRISE ÎN LISTELE ELECTORALE (TURUL AL 2-LEA)]]</f>
        <v>1946</v>
      </c>
      <c r="S907" s="54">
        <f>Data5[[#This Row],[PERSOANE CARE AU PARTICIPAT LA VOT (TURUL 1)]]+Data5[[#This Row],[PERSOANE CARE AU PARTICIPAT LA VOT  (TURUL AL 2-LEA)]]</f>
        <v>1187</v>
      </c>
      <c r="T907" s="41">
        <f>Data5[[#This Row],[TOTAL CHELTUIELI LEI]]/Data5[[#This Row],[NUMĂRUL PERSOANELOR ÎNSCRISE ÎN LISTELE ELECTORALE]]</f>
        <v>5.4486125385405959</v>
      </c>
      <c r="U907" s="41">
        <f>Data5[[#This Row],[TOTAL CHELTUIELI EURO]]/Data5[[#This Row],[NUMĂRUL PERSOANELOR ÎNSCRISE ÎN LISTELE ELECTORALE]]</f>
        <v>1.1257231335180258</v>
      </c>
      <c r="V907" s="41">
        <f>Data5[[#This Row],[TOTAL CHELTUIELI LEI]]/Data5[[#This Row],[NUMĂRUL PERSOANELOR CARE AU PARTICIPAT LA VOT]]</f>
        <v>8.932603201347936</v>
      </c>
      <c r="W907" s="41">
        <f>Data5[[#This Row],[TOTAL CHELTUIELI EURO]]/Data5[[#This Row],[NUMĂRUL PERSOANELOR CARE AU PARTICIPAT LA VOT]]</f>
        <v>1.8455410428189369</v>
      </c>
      <c r="X907" s="43">
        <v>4.8400999999999996</v>
      </c>
      <c r="Y907" s="114" t="s">
        <v>2892</v>
      </c>
      <c r="Z907" s="44">
        <v>5</v>
      </c>
      <c r="AA907" s="115" t="s">
        <v>3107</v>
      </c>
      <c r="AB907" s="44">
        <v>1</v>
      </c>
      <c r="AC907" s="45"/>
    </row>
    <row r="908" spans="1:29" ht="12" customHeight="1" x14ac:dyDescent="0.2">
      <c r="A908" s="37">
        <v>907</v>
      </c>
      <c r="B908" s="38" t="s">
        <v>17</v>
      </c>
      <c r="C908" s="39" t="s">
        <v>1643</v>
      </c>
      <c r="D908" s="40">
        <v>44101</v>
      </c>
      <c r="E908" s="38">
        <v>1</v>
      </c>
      <c r="F908" s="38"/>
      <c r="G908" s="38" t="s">
        <v>2</v>
      </c>
      <c r="H908" s="38" t="s">
        <v>2</v>
      </c>
      <c r="I908" s="61">
        <v>0</v>
      </c>
      <c r="J908" s="61">
        <v>21787</v>
      </c>
      <c r="K908" s="61">
        <v>0</v>
      </c>
      <c r="L908" s="41">
        <f>SUM(Data5[[#This Row],[CHELTUIELI DE PERSONAL LEI]:[CHELTUIELI DE CAPITAL (ACTIVE NEFINANCIARE ) LEI]])</f>
        <v>21787</v>
      </c>
      <c r="M908" s="41">
        <f>Data5[[#This Row],[TOTAL CHELTUIELI LEI]]/Data5[[#This Row],[CURS VALUTAR EURO BNR 22 07 2020]]</f>
        <v>4501.3532778248391</v>
      </c>
      <c r="N908" s="49">
        <v>3940</v>
      </c>
      <c r="O908" s="54"/>
      <c r="P908" s="54">
        <v>2297</v>
      </c>
      <c r="Q908" s="54"/>
      <c r="R908" s="54">
        <f>Data5[[#This Row],[PERSOANE ÎNSCRISE ÎN LISTELE ELECTORALE (TURUL 1)            ]]+Data5[[#This Row],[PERSOANE ÎNSCRISE ÎN LISTELE ELECTORALE (TURUL AL 2-LEA)]]</f>
        <v>3940</v>
      </c>
      <c r="S908" s="54">
        <f>Data5[[#This Row],[PERSOANE CARE AU PARTICIPAT LA VOT (TURUL 1)]]+Data5[[#This Row],[PERSOANE CARE AU PARTICIPAT LA VOT  (TURUL AL 2-LEA)]]</f>
        <v>2297</v>
      </c>
      <c r="T908" s="41">
        <f>Data5[[#This Row],[TOTAL CHELTUIELI LEI]]/Data5[[#This Row],[NUMĂRUL PERSOANELOR ÎNSCRISE ÎN LISTELE ELECTORALE]]</f>
        <v>5.5296954314720814</v>
      </c>
      <c r="U908" s="41">
        <f>Data5[[#This Row],[TOTAL CHELTUIELI EURO]]/Data5[[#This Row],[NUMĂRUL PERSOANELOR ÎNSCRISE ÎN LISTELE ELECTORALE]]</f>
        <v>1.1424754512245785</v>
      </c>
      <c r="V908" s="41">
        <f>Data5[[#This Row],[TOTAL CHELTUIELI LEI]]/Data5[[#This Row],[NUMĂRUL PERSOANELOR CARE AU PARTICIPAT LA VOT]]</f>
        <v>9.4849804092294292</v>
      </c>
      <c r="W908" s="41">
        <f>Data5[[#This Row],[TOTAL CHELTUIELI EURO]]/Data5[[#This Row],[NUMĂRUL PERSOANELOR CARE AU PARTICIPAT LA VOT]]</f>
        <v>1.9596662071505613</v>
      </c>
      <c r="X908" s="43">
        <v>4.8400999999999996</v>
      </c>
      <c r="Y908" s="114" t="s">
        <v>2892</v>
      </c>
      <c r="Z908" s="44">
        <v>5</v>
      </c>
      <c r="AA908" s="115" t="s">
        <v>3107</v>
      </c>
      <c r="AB908" s="44">
        <v>1</v>
      </c>
      <c r="AC908" s="45"/>
    </row>
    <row r="909" spans="1:29" ht="12" customHeight="1" x14ac:dyDescent="0.2">
      <c r="A909" s="37">
        <v>908</v>
      </c>
      <c r="B909" s="38" t="s">
        <v>17</v>
      </c>
      <c r="C909" s="39" t="s">
        <v>1572</v>
      </c>
      <c r="D909" s="40">
        <v>44101</v>
      </c>
      <c r="E909" s="38">
        <v>1</v>
      </c>
      <c r="F909" s="38"/>
      <c r="G909" s="38" t="s">
        <v>2</v>
      </c>
      <c r="H909" s="38" t="s">
        <v>2</v>
      </c>
      <c r="I909" s="61">
        <v>13921</v>
      </c>
      <c r="J909" s="61">
        <v>4798.7</v>
      </c>
      <c r="K909" s="61">
        <v>0</v>
      </c>
      <c r="L909" s="41">
        <f>SUM(Data5[[#This Row],[CHELTUIELI DE PERSONAL LEI]:[CHELTUIELI DE CAPITAL (ACTIVE NEFINANCIARE ) LEI]])</f>
        <v>18719.7</v>
      </c>
      <c r="M909" s="41">
        <f>Data5[[#This Row],[TOTAL CHELTUIELI LEI]]/Data5[[#This Row],[CURS VALUTAR EURO BNR 22 07 2020]]</f>
        <v>3867.6267019276465</v>
      </c>
      <c r="N909" s="49">
        <v>1068</v>
      </c>
      <c r="O909" s="54"/>
      <c r="P909" s="54">
        <v>961</v>
      </c>
      <c r="Q909" s="54"/>
      <c r="R909" s="54">
        <f>Data5[[#This Row],[PERSOANE ÎNSCRISE ÎN LISTELE ELECTORALE (TURUL 1)            ]]+Data5[[#This Row],[PERSOANE ÎNSCRISE ÎN LISTELE ELECTORALE (TURUL AL 2-LEA)]]</f>
        <v>1068</v>
      </c>
      <c r="S909" s="54">
        <f>Data5[[#This Row],[PERSOANE CARE AU PARTICIPAT LA VOT (TURUL 1)]]+Data5[[#This Row],[PERSOANE CARE AU PARTICIPAT LA VOT  (TURUL AL 2-LEA)]]</f>
        <v>961</v>
      </c>
      <c r="T909" s="41">
        <f>Data5[[#This Row],[TOTAL CHELTUIELI LEI]]/Data5[[#This Row],[NUMĂRUL PERSOANELOR ÎNSCRISE ÎN LISTELE ELECTORALE]]</f>
        <v>17.527808988764047</v>
      </c>
      <c r="U909" s="41">
        <f>Data5[[#This Row],[TOTAL CHELTUIELI EURO]]/Data5[[#This Row],[NUMĂRUL PERSOANELOR ÎNSCRISE ÎN LISTELE ELECTORALE]]</f>
        <v>3.6213733164116539</v>
      </c>
      <c r="V909" s="41">
        <f>Data5[[#This Row],[TOTAL CHELTUIELI LEI]]/Data5[[#This Row],[NUMĂRUL PERSOANELOR CARE AU PARTICIPAT LA VOT]]</f>
        <v>19.47939646201873</v>
      </c>
      <c r="W909" s="41">
        <f>Data5[[#This Row],[TOTAL CHELTUIELI EURO]]/Data5[[#This Row],[NUMĂRUL PERSOANELOR CARE AU PARTICIPAT LA VOT]]</f>
        <v>4.0245855379059794</v>
      </c>
      <c r="X909" s="43">
        <v>4.8400999999999996</v>
      </c>
      <c r="Y909" s="114" t="s">
        <v>2907</v>
      </c>
      <c r="Z909" s="44">
        <v>17</v>
      </c>
      <c r="AA909" s="115" t="s">
        <v>3106</v>
      </c>
      <c r="AB909" s="44">
        <v>3</v>
      </c>
      <c r="AC909" s="45"/>
    </row>
    <row r="910" spans="1:29" ht="12" customHeight="1" x14ac:dyDescent="0.2">
      <c r="A910" s="37">
        <v>909</v>
      </c>
      <c r="B910" s="38" t="s">
        <v>17</v>
      </c>
      <c r="C910" s="39" t="s">
        <v>1037</v>
      </c>
      <c r="D910" s="40">
        <v>44101</v>
      </c>
      <c r="E910" s="38">
        <v>1</v>
      </c>
      <c r="F910" s="38"/>
      <c r="G910" s="38" t="s">
        <v>2</v>
      </c>
      <c r="H910" s="38" t="s">
        <v>2</v>
      </c>
      <c r="I910" s="61">
        <v>7980</v>
      </c>
      <c r="J910" s="61">
        <v>5700</v>
      </c>
      <c r="K910" s="61">
        <v>0</v>
      </c>
      <c r="L910" s="41">
        <f>SUM(Data5[[#This Row],[CHELTUIELI DE PERSONAL LEI]:[CHELTUIELI DE CAPITAL (ACTIVE NEFINANCIARE ) LEI]])</f>
        <v>13680</v>
      </c>
      <c r="M910" s="41">
        <f>Data5[[#This Row],[TOTAL CHELTUIELI LEI]]/Data5[[#This Row],[CURS VALUTAR EURO BNR 22 07 2020]]</f>
        <v>2826.3878845478403</v>
      </c>
      <c r="N910" s="49">
        <v>2300</v>
      </c>
      <c r="O910" s="54"/>
      <c r="P910" s="54">
        <v>1642</v>
      </c>
      <c r="Q910" s="54"/>
      <c r="R910" s="54">
        <f>Data5[[#This Row],[PERSOANE ÎNSCRISE ÎN LISTELE ELECTORALE (TURUL 1)            ]]+Data5[[#This Row],[PERSOANE ÎNSCRISE ÎN LISTELE ELECTORALE (TURUL AL 2-LEA)]]</f>
        <v>2300</v>
      </c>
      <c r="S910" s="54">
        <f>Data5[[#This Row],[PERSOANE CARE AU PARTICIPAT LA VOT (TURUL 1)]]+Data5[[#This Row],[PERSOANE CARE AU PARTICIPAT LA VOT  (TURUL AL 2-LEA)]]</f>
        <v>1642</v>
      </c>
      <c r="T910" s="41">
        <f>Data5[[#This Row],[TOTAL CHELTUIELI LEI]]/Data5[[#This Row],[NUMĂRUL PERSOANELOR ÎNSCRISE ÎN LISTELE ELECTORALE]]</f>
        <v>5.947826086956522</v>
      </c>
      <c r="U910" s="41">
        <f>Data5[[#This Row],[TOTAL CHELTUIELI EURO]]/Data5[[#This Row],[NUMĂRUL PERSOANELOR ÎNSCRISE ÎN LISTELE ELECTORALE]]</f>
        <v>1.2288642976294957</v>
      </c>
      <c r="V910" s="41">
        <f>Data5[[#This Row],[TOTAL CHELTUIELI LEI]]/Data5[[#This Row],[NUMĂRUL PERSOANELOR CARE AU PARTICIPAT LA VOT]]</f>
        <v>8.3313032886723501</v>
      </c>
      <c r="W910" s="41">
        <f>Data5[[#This Row],[TOTAL CHELTUIELI EURO]]/Data5[[#This Row],[NUMĂRUL PERSOANELOR CARE AU PARTICIPAT LA VOT]]</f>
        <v>1.721308090467625</v>
      </c>
      <c r="X910" s="43">
        <v>4.8400999999999996</v>
      </c>
      <c r="Y910" s="114" t="s">
        <v>2892</v>
      </c>
      <c r="Z910" s="44">
        <v>5</v>
      </c>
      <c r="AA910" s="115" t="s">
        <v>3107</v>
      </c>
      <c r="AB910" s="44">
        <v>1</v>
      </c>
      <c r="AC910" s="45"/>
    </row>
    <row r="911" spans="1:29" ht="12" customHeight="1" x14ac:dyDescent="0.2">
      <c r="A911" s="37">
        <v>910</v>
      </c>
      <c r="B911" s="38" t="s">
        <v>17</v>
      </c>
      <c r="C911" s="39" t="s">
        <v>1648</v>
      </c>
      <c r="D911" s="40">
        <v>44101</v>
      </c>
      <c r="E911" s="38">
        <v>1</v>
      </c>
      <c r="F911" s="38"/>
      <c r="G911" s="38" t="s">
        <v>2</v>
      </c>
      <c r="H911" s="38" t="s">
        <v>2</v>
      </c>
      <c r="I911" s="61">
        <v>6744</v>
      </c>
      <c r="J911" s="61">
        <v>11757</v>
      </c>
      <c r="K911" s="61">
        <v>0</v>
      </c>
      <c r="L911" s="41">
        <f>SUM(Data5[[#This Row],[CHELTUIELI DE PERSONAL LEI]:[CHELTUIELI DE CAPITAL (ACTIVE NEFINANCIARE ) LEI]])</f>
        <v>18501</v>
      </c>
      <c r="M911" s="41">
        <f>Data5[[#This Row],[TOTAL CHELTUIELI LEI]]/Data5[[#This Row],[CURS VALUTAR EURO BNR 22 07 2020]]</f>
        <v>3822.4416850891512</v>
      </c>
      <c r="N911" s="49">
        <v>1381</v>
      </c>
      <c r="O911" s="54"/>
      <c r="P911" s="54">
        <v>854</v>
      </c>
      <c r="Q911" s="54"/>
      <c r="R911" s="54">
        <f>Data5[[#This Row],[PERSOANE ÎNSCRISE ÎN LISTELE ELECTORALE (TURUL 1)            ]]+Data5[[#This Row],[PERSOANE ÎNSCRISE ÎN LISTELE ELECTORALE (TURUL AL 2-LEA)]]</f>
        <v>1381</v>
      </c>
      <c r="S911" s="54">
        <f>Data5[[#This Row],[PERSOANE CARE AU PARTICIPAT LA VOT (TURUL 1)]]+Data5[[#This Row],[PERSOANE CARE AU PARTICIPAT LA VOT  (TURUL AL 2-LEA)]]</f>
        <v>854</v>
      </c>
      <c r="T911" s="41">
        <f>Data5[[#This Row],[TOTAL CHELTUIELI LEI]]/Data5[[#This Row],[NUMĂRUL PERSOANELOR ÎNSCRISE ÎN LISTELE ELECTORALE]]</f>
        <v>13.396813902968864</v>
      </c>
      <c r="U911" s="41">
        <f>Data5[[#This Row],[TOTAL CHELTUIELI EURO]]/Data5[[#This Row],[NUMĂRUL PERSOANELOR ÎNSCRISE ÎN LISTELE ELECTORALE]]</f>
        <v>2.7678795692173432</v>
      </c>
      <c r="V911" s="41">
        <f>Data5[[#This Row],[TOTAL CHELTUIELI LEI]]/Data5[[#This Row],[NUMĂRUL PERSOANELOR CARE AU PARTICIPAT LA VOT]]</f>
        <v>21.66393442622951</v>
      </c>
      <c r="W911" s="41">
        <f>Data5[[#This Row],[TOTAL CHELTUIELI EURO]]/Data5[[#This Row],[NUMĂRUL PERSOANELOR CARE AU PARTICIPAT LA VOT]]</f>
        <v>4.4759270317203175</v>
      </c>
      <c r="X911" s="43">
        <v>4.8400999999999996</v>
      </c>
      <c r="Y911" s="114" t="s">
        <v>2906</v>
      </c>
      <c r="Z911" s="44">
        <v>13</v>
      </c>
      <c r="AA911" s="115" t="s">
        <v>3108</v>
      </c>
      <c r="AB911" s="44">
        <v>2</v>
      </c>
      <c r="AC911" s="45"/>
    </row>
    <row r="912" spans="1:29" ht="12" customHeight="1" x14ac:dyDescent="0.2">
      <c r="A912" s="37">
        <v>911</v>
      </c>
      <c r="B912" s="38" t="s">
        <v>17</v>
      </c>
      <c r="C912" s="39" t="s">
        <v>1764</v>
      </c>
      <c r="D912" s="40">
        <v>44101</v>
      </c>
      <c r="E912" s="38">
        <v>1</v>
      </c>
      <c r="F912" s="38"/>
      <c r="G912" s="38" t="s">
        <v>2</v>
      </c>
      <c r="H912" s="38" t="s">
        <v>2</v>
      </c>
      <c r="I912" s="61">
        <v>9793</v>
      </c>
      <c r="J912" s="61">
        <v>5131</v>
      </c>
      <c r="K912" s="61">
        <v>0</v>
      </c>
      <c r="L912" s="41">
        <f>SUM(Data5[[#This Row],[CHELTUIELI DE PERSONAL LEI]:[CHELTUIELI DE CAPITAL (ACTIVE NEFINANCIARE ) LEI]])</f>
        <v>14924</v>
      </c>
      <c r="M912" s="41">
        <f>Data5[[#This Row],[TOTAL CHELTUIELI LEI]]/Data5[[#This Row],[CURS VALUTAR EURO BNR 22 07 2020]]</f>
        <v>3083.4073676163716</v>
      </c>
      <c r="N912" s="49">
        <v>1875</v>
      </c>
      <c r="O912" s="54"/>
      <c r="P912" s="54">
        <v>1249</v>
      </c>
      <c r="Q912" s="54"/>
      <c r="R912" s="54">
        <f>Data5[[#This Row],[PERSOANE ÎNSCRISE ÎN LISTELE ELECTORALE (TURUL 1)            ]]+Data5[[#This Row],[PERSOANE ÎNSCRISE ÎN LISTELE ELECTORALE (TURUL AL 2-LEA)]]</f>
        <v>1875</v>
      </c>
      <c r="S912" s="54">
        <f>Data5[[#This Row],[PERSOANE CARE AU PARTICIPAT LA VOT (TURUL 1)]]+Data5[[#This Row],[PERSOANE CARE AU PARTICIPAT LA VOT  (TURUL AL 2-LEA)]]</f>
        <v>1249</v>
      </c>
      <c r="T912" s="41">
        <f>Data5[[#This Row],[TOTAL CHELTUIELI LEI]]/Data5[[#This Row],[NUMĂRUL PERSOANELOR ÎNSCRISE ÎN LISTELE ELECTORALE]]</f>
        <v>7.9594666666666667</v>
      </c>
      <c r="U912" s="41">
        <f>Data5[[#This Row],[TOTAL CHELTUIELI EURO]]/Data5[[#This Row],[NUMĂRUL PERSOANELOR ÎNSCRISE ÎN LISTELE ELECTORALE]]</f>
        <v>1.6444839293953981</v>
      </c>
      <c r="V912" s="41">
        <f>Data5[[#This Row],[TOTAL CHELTUIELI LEI]]/Data5[[#This Row],[NUMĂRUL PERSOANELOR CARE AU PARTICIPAT LA VOT]]</f>
        <v>11.948759007205764</v>
      </c>
      <c r="W912" s="41">
        <f>Data5[[#This Row],[TOTAL CHELTUIELI EURO]]/Data5[[#This Row],[NUMĂRUL PERSOANELOR CARE AU PARTICIPAT LA VOT]]</f>
        <v>2.4687008547769187</v>
      </c>
      <c r="X912" s="43">
        <v>4.8400999999999996</v>
      </c>
      <c r="Y912" s="114" t="s">
        <v>2886</v>
      </c>
      <c r="Z912" s="44">
        <v>7</v>
      </c>
      <c r="AA912" s="115" t="s">
        <v>3107</v>
      </c>
      <c r="AB912" s="44">
        <v>1</v>
      </c>
      <c r="AC912" s="45"/>
    </row>
    <row r="913" spans="1:29" ht="12" customHeight="1" x14ac:dyDescent="0.2">
      <c r="A913" s="37">
        <v>912</v>
      </c>
      <c r="B913" s="38" t="s">
        <v>17</v>
      </c>
      <c r="C913" s="39" t="s">
        <v>1765</v>
      </c>
      <c r="D913" s="40">
        <v>44101</v>
      </c>
      <c r="E913" s="38">
        <v>1</v>
      </c>
      <c r="F913" s="38"/>
      <c r="G913" s="38" t="s">
        <v>2</v>
      </c>
      <c r="H913" s="38" t="s">
        <v>2</v>
      </c>
      <c r="I913" s="61">
        <v>2000</v>
      </c>
      <c r="J913" s="61">
        <v>37890</v>
      </c>
      <c r="K913" s="61">
        <v>0</v>
      </c>
      <c r="L913" s="41">
        <f>SUM(Data5[[#This Row],[CHELTUIELI DE PERSONAL LEI]:[CHELTUIELI DE CAPITAL (ACTIVE NEFINANCIARE ) LEI]])</f>
        <v>39890</v>
      </c>
      <c r="M913" s="41">
        <f>Data5[[#This Row],[TOTAL CHELTUIELI LEI]]/Data5[[#This Row],[CURS VALUTAR EURO BNR 22 07 2020]]</f>
        <v>8241.5652569161794</v>
      </c>
      <c r="N913" s="54">
        <v>3207</v>
      </c>
      <c r="O913" s="54"/>
      <c r="P913" s="54">
        <v>2199</v>
      </c>
      <c r="Q913" s="54"/>
      <c r="R913" s="54">
        <f>Data5[[#This Row],[PERSOANE ÎNSCRISE ÎN LISTELE ELECTORALE (TURUL 1)            ]]+Data5[[#This Row],[PERSOANE ÎNSCRISE ÎN LISTELE ELECTORALE (TURUL AL 2-LEA)]]</f>
        <v>3207</v>
      </c>
      <c r="S913" s="54">
        <f>Data5[[#This Row],[PERSOANE CARE AU PARTICIPAT LA VOT (TURUL 1)]]+Data5[[#This Row],[PERSOANE CARE AU PARTICIPAT LA VOT  (TURUL AL 2-LEA)]]</f>
        <v>2199</v>
      </c>
      <c r="T913" s="41">
        <f>Data5[[#This Row],[TOTAL CHELTUIELI LEI]]/Data5[[#This Row],[NUMĂRUL PERSOANELOR ÎNSCRISE ÎN LISTELE ELECTORALE]]</f>
        <v>12.438415965076395</v>
      </c>
      <c r="U913" s="41">
        <f>Data5[[#This Row],[TOTAL CHELTUIELI EURO]]/Data5[[#This Row],[NUMĂRUL PERSOANELOR ÎNSCRISE ÎN LISTELE ELECTORALE]]</f>
        <v>2.5698675575042653</v>
      </c>
      <c r="V913" s="41">
        <f>Data5[[#This Row],[TOTAL CHELTUIELI LEI]]/Data5[[#This Row],[NUMĂRUL PERSOANELOR CARE AU PARTICIPAT LA VOT]]</f>
        <v>18.14006366530241</v>
      </c>
      <c r="W913" s="41">
        <f>Data5[[#This Row],[TOTAL CHELTUIELI EURO]]/Data5[[#This Row],[NUMĂRUL PERSOANELOR CARE AU PARTICIPAT LA VOT]]</f>
        <v>3.7478696029632466</v>
      </c>
      <c r="X913" s="43">
        <v>4.8400999999999996</v>
      </c>
      <c r="Y913" s="114" t="s">
        <v>2897</v>
      </c>
      <c r="Z913" s="44">
        <v>12</v>
      </c>
      <c r="AA913" s="115" t="s">
        <v>3108</v>
      </c>
      <c r="AB913" s="44">
        <v>2</v>
      </c>
      <c r="AC913" s="45"/>
    </row>
    <row r="914" spans="1:29" ht="12" customHeight="1" x14ac:dyDescent="0.2">
      <c r="A914" s="37">
        <v>913</v>
      </c>
      <c r="B914" s="38" t="s">
        <v>17</v>
      </c>
      <c r="C914" s="39" t="s">
        <v>1766</v>
      </c>
      <c r="D914" s="40">
        <v>44101</v>
      </c>
      <c r="E914" s="38">
        <v>1</v>
      </c>
      <c r="F914" s="38"/>
      <c r="G914" s="38" t="s">
        <v>2</v>
      </c>
      <c r="H914" s="38" t="s">
        <v>2</v>
      </c>
      <c r="I914" s="61">
        <v>7150</v>
      </c>
      <c r="J914" s="61">
        <v>14500</v>
      </c>
      <c r="K914" s="61">
        <v>0</v>
      </c>
      <c r="L914" s="41">
        <f>SUM(Data5[[#This Row],[CHELTUIELI DE PERSONAL LEI]:[CHELTUIELI DE CAPITAL (ACTIVE NEFINANCIARE ) LEI]])</f>
        <v>21650</v>
      </c>
      <c r="M914" s="41">
        <f>Data5[[#This Row],[TOTAL CHELTUIELI LEI]]/Data5[[#This Row],[CURS VALUTAR EURO BNR 22 07 2020]]</f>
        <v>4473.0480775190599</v>
      </c>
      <c r="N914" s="54">
        <v>1625</v>
      </c>
      <c r="O914" s="54"/>
      <c r="P914" s="54">
        <v>1127</v>
      </c>
      <c r="Q914" s="54"/>
      <c r="R914" s="54">
        <f>Data5[[#This Row],[PERSOANE ÎNSCRISE ÎN LISTELE ELECTORALE (TURUL 1)            ]]+Data5[[#This Row],[PERSOANE ÎNSCRISE ÎN LISTELE ELECTORALE (TURUL AL 2-LEA)]]</f>
        <v>1625</v>
      </c>
      <c r="S914" s="54">
        <f>Data5[[#This Row],[PERSOANE CARE AU PARTICIPAT LA VOT (TURUL 1)]]+Data5[[#This Row],[PERSOANE CARE AU PARTICIPAT LA VOT  (TURUL AL 2-LEA)]]</f>
        <v>1127</v>
      </c>
      <c r="T914" s="41">
        <f>Data5[[#This Row],[TOTAL CHELTUIELI LEI]]/Data5[[#This Row],[NUMĂRUL PERSOANELOR ÎNSCRISE ÎN LISTELE ELECTORALE]]</f>
        <v>13.323076923076924</v>
      </c>
      <c r="U914" s="41">
        <f>Data5[[#This Row],[TOTAL CHELTUIELI EURO]]/Data5[[#This Row],[NUMĂRUL PERSOANELOR ÎNSCRISE ÎN LISTELE ELECTORALE]]</f>
        <v>2.7526449707809602</v>
      </c>
      <c r="V914" s="41">
        <f>Data5[[#This Row],[TOTAL CHELTUIELI LEI]]/Data5[[#This Row],[NUMĂRUL PERSOANELOR CARE AU PARTICIPAT LA VOT]]</f>
        <v>19.210292812777286</v>
      </c>
      <c r="W914" s="41">
        <f>Data5[[#This Row],[TOTAL CHELTUIELI EURO]]/Data5[[#This Row],[NUMĂRUL PERSOANELOR CARE AU PARTICIPAT LA VOT]]</f>
        <v>3.9689867591118544</v>
      </c>
      <c r="X914" s="43">
        <v>4.8400999999999996</v>
      </c>
      <c r="Y914" s="114" t="s">
        <v>2906</v>
      </c>
      <c r="Z914" s="44">
        <v>13</v>
      </c>
      <c r="AA914" s="115" t="s">
        <v>3108</v>
      </c>
      <c r="AB914" s="44">
        <v>2</v>
      </c>
      <c r="AC914" s="45"/>
    </row>
    <row r="915" spans="1:29" ht="12" customHeight="1" x14ac:dyDescent="0.2">
      <c r="A915" s="37">
        <v>914</v>
      </c>
      <c r="B915" s="38" t="s">
        <v>18</v>
      </c>
      <c r="C915" s="39" t="s">
        <v>1767</v>
      </c>
      <c r="D915" s="40">
        <v>44101</v>
      </c>
      <c r="E915" s="38">
        <v>1</v>
      </c>
      <c r="F915" s="38"/>
      <c r="G915" s="38" t="s">
        <v>2</v>
      </c>
      <c r="H915" s="38" t="s">
        <v>2</v>
      </c>
      <c r="I915" s="39">
        <v>94000</v>
      </c>
      <c r="J915" s="39">
        <v>755293.88</v>
      </c>
      <c r="K915" s="39">
        <v>0</v>
      </c>
      <c r="L915" s="41">
        <f>SUM(Data5[[#This Row],[CHELTUIELI DE PERSONAL LEI]:[CHELTUIELI DE CAPITAL (ACTIVE NEFINANCIARE ) LEI]])</f>
        <v>849293.88</v>
      </c>
      <c r="M915" s="41">
        <f>Data5[[#This Row],[TOTAL CHELTUIELI LEI]]/Data5[[#This Row],[CURS VALUTAR EURO BNR 22 07 2020]]</f>
        <v>175470.31672899323</v>
      </c>
      <c r="N915" s="49">
        <v>279022</v>
      </c>
      <c r="O915" s="54"/>
      <c r="P915" s="54">
        <v>99146</v>
      </c>
      <c r="Q915" s="54"/>
      <c r="R915" s="54">
        <f>Data5[[#This Row],[PERSOANE ÎNSCRISE ÎN LISTELE ELECTORALE (TURUL 1)            ]]+Data5[[#This Row],[PERSOANE ÎNSCRISE ÎN LISTELE ELECTORALE (TURUL AL 2-LEA)]]</f>
        <v>279022</v>
      </c>
      <c r="S915" s="54">
        <f>Data5[[#This Row],[PERSOANE CARE AU PARTICIPAT LA VOT (TURUL 1)]]+Data5[[#This Row],[PERSOANE CARE AU PARTICIPAT LA VOT  (TURUL AL 2-LEA)]]</f>
        <v>99146</v>
      </c>
      <c r="T915" s="41">
        <f>Data5[[#This Row],[TOTAL CHELTUIELI LEI]]/Data5[[#This Row],[NUMĂRUL PERSOANELOR ÎNSCRISE ÎN LISTELE ELECTORALE]]</f>
        <v>3.0438240712201905</v>
      </c>
      <c r="U915" s="41">
        <f>Data5[[#This Row],[TOTAL CHELTUIELI EURO]]/Data5[[#This Row],[NUMĂRUL PERSOANELOR ÎNSCRISE ÎN LISTELE ELECTORALE]]</f>
        <v>0.62887627760174192</v>
      </c>
      <c r="V915" s="41">
        <f>Data5[[#This Row],[TOTAL CHELTUIELI LEI]]/Data5[[#This Row],[NUMĂRUL PERSOANELOR CARE AU PARTICIPAT LA VOT]]</f>
        <v>8.5660932362374673</v>
      </c>
      <c r="W915" s="41">
        <f>Data5[[#This Row],[TOTAL CHELTUIELI EURO]]/Data5[[#This Row],[NUMĂRUL PERSOANELOR CARE AU PARTICIPAT LA VOT]]</f>
        <v>1.7698174079538582</v>
      </c>
      <c r="X915" s="43">
        <v>4.8400999999999996</v>
      </c>
      <c r="Y915" s="114" t="s">
        <v>2884</v>
      </c>
      <c r="Z915" s="44">
        <v>3</v>
      </c>
      <c r="AA915" s="115" t="s">
        <v>3105</v>
      </c>
      <c r="AB915" s="44">
        <v>0</v>
      </c>
      <c r="AC915" s="45"/>
    </row>
    <row r="916" spans="1:29" ht="12" customHeight="1" x14ac:dyDescent="0.2">
      <c r="A916" s="37">
        <v>915</v>
      </c>
      <c r="B916" s="38" t="s">
        <v>18</v>
      </c>
      <c r="C916" s="39" t="s">
        <v>1768</v>
      </c>
      <c r="D916" s="40">
        <v>44101</v>
      </c>
      <c r="E916" s="38">
        <v>1</v>
      </c>
      <c r="F916" s="38"/>
      <c r="G916" s="38" t="s">
        <v>2</v>
      </c>
      <c r="H916" s="38" t="s">
        <v>2</v>
      </c>
      <c r="I916" s="39">
        <v>3200</v>
      </c>
      <c r="J916" s="39">
        <v>4185.3100000000004</v>
      </c>
      <c r="K916" s="39">
        <v>0</v>
      </c>
      <c r="L916" s="41">
        <f>SUM(Data5[[#This Row],[CHELTUIELI DE PERSONAL LEI]:[CHELTUIELI DE CAPITAL (ACTIVE NEFINANCIARE ) LEI]])</f>
        <v>7385.31</v>
      </c>
      <c r="M916" s="41">
        <f>Data5[[#This Row],[TOTAL CHELTUIELI LEI]]/Data5[[#This Row],[CURS VALUTAR EURO BNR 22 07 2020]]</f>
        <v>1525.8589698559949</v>
      </c>
      <c r="N916" s="49">
        <v>23031</v>
      </c>
      <c r="O916" s="54"/>
      <c r="P916" s="54">
        <v>8530</v>
      </c>
      <c r="Q916" s="54"/>
      <c r="R916" s="54">
        <f>Data5[[#This Row],[PERSOANE ÎNSCRISE ÎN LISTELE ELECTORALE (TURUL 1)            ]]+Data5[[#This Row],[PERSOANE ÎNSCRISE ÎN LISTELE ELECTORALE (TURUL AL 2-LEA)]]</f>
        <v>23031</v>
      </c>
      <c r="S916" s="54">
        <f>Data5[[#This Row],[PERSOANE CARE AU PARTICIPAT LA VOT (TURUL 1)]]+Data5[[#This Row],[PERSOANE CARE AU PARTICIPAT LA VOT  (TURUL AL 2-LEA)]]</f>
        <v>8530</v>
      </c>
      <c r="T916" s="41">
        <f>Data5[[#This Row],[TOTAL CHELTUIELI LEI]]/Data5[[#This Row],[NUMĂRUL PERSOANELOR ÎNSCRISE ÎN LISTELE ELECTORALE]]</f>
        <v>0.32066822977725679</v>
      </c>
      <c r="U916" s="41">
        <f>Data5[[#This Row],[TOTAL CHELTUIELI EURO]]/Data5[[#This Row],[NUMĂRUL PERSOANELOR ÎNSCRISE ÎN LISTELE ELECTORALE]]</f>
        <v>6.6252397631713561E-2</v>
      </c>
      <c r="V916" s="41">
        <f>Data5[[#This Row],[TOTAL CHELTUIELI LEI]]/Data5[[#This Row],[NUMĂRUL PERSOANELOR CARE AU PARTICIPAT LA VOT]]</f>
        <v>0.86580422039859328</v>
      </c>
      <c r="W916" s="41">
        <f>Data5[[#This Row],[TOTAL CHELTUIELI EURO]]/Data5[[#This Row],[NUMĂRUL PERSOANELOR CARE AU PARTICIPAT LA VOT]]</f>
        <v>0.17888147360562659</v>
      </c>
      <c r="X916" s="43">
        <v>4.8400999999999996</v>
      </c>
      <c r="Y916" s="114" t="s">
        <v>2890</v>
      </c>
      <c r="Z916" s="44">
        <v>0</v>
      </c>
      <c r="AA916" s="115" t="s">
        <v>3105</v>
      </c>
      <c r="AB916" s="44">
        <v>0</v>
      </c>
      <c r="AC916" s="45"/>
    </row>
    <row r="917" spans="1:29" ht="12" customHeight="1" x14ac:dyDescent="0.2">
      <c r="A917" s="37">
        <v>916</v>
      </c>
      <c r="B917" s="38" t="s">
        <v>18</v>
      </c>
      <c r="C917" s="39" t="s">
        <v>1769</v>
      </c>
      <c r="D917" s="40">
        <v>44101</v>
      </c>
      <c r="E917" s="38">
        <v>1</v>
      </c>
      <c r="F917" s="38"/>
      <c r="G917" s="38" t="s">
        <v>2</v>
      </c>
      <c r="H917" s="38" t="s">
        <v>2</v>
      </c>
      <c r="I917" s="39">
        <v>0</v>
      </c>
      <c r="J917" s="39">
        <v>50122.91</v>
      </c>
      <c r="K917" s="39">
        <v>0</v>
      </c>
      <c r="L917" s="41">
        <f>SUM(Data5[[#This Row],[CHELTUIELI DE PERSONAL LEI]:[CHELTUIELI DE CAPITAL (ACTIVE NEFINANCIARE ) LEI]])</f>
        <v>50122.91</v>
      </c>
      <c r="M917" s="41">
        <f>Data5[[#This Row],[TOTAL CHELTUIELI LEI]]/Data5[[#This Row],[CURS VALUTAR EURO BNR 22 07 2020]]</f>
        <v>10355.759178529372</v>
      </c>
      <c r="N917" s="49">
        <v>31935</v>
      </c>
      <c r="O917" s="54"/>
      <c r="P917" s="54">
        <v>10206</v>
      </c>
      <c r="Q917" s="54"/>
      <c r="R917" s="54">
        <f>Data5[[#This Row],[PERSOANE ÎNSCRISE ÎN LISTELE ELECTORALE (TURUL 1)            ]]+Data5[[#This Row],[PERSOANE ÎNSCRISE ÎN LISTELE ELECTORALE (TURUL AL 2-LEA)]]</f>
        <v>31935</v>
      </c>
      <c r="S917" s="54">
        <f>Data5[[#This Row],[PERSOANE CARE AU PARTICIPAT LA VOT (TURUL 1)]]+Data5[[#This Row],[PERSOANE CARE AU PARTICIPAT LA VOT  (TURUL AL 2-LEA)]]</f>
        <v>10206</v>
      </c>
      <c r="T917" s="41">
        <f>Data5[[#This Row],[TOTAL CHELTUIELI LEI]]/Data5[[#This Row],[NUMĂRUL PERSOANELOR ÎNSCRISE ÎN LISTELE ELECTORALE]]</f>
        <v>1.5695290433693441</v>
      </c>
      <c r="U917" s="41">
        <f>Data5[[#This Row],[TOTAL CHELTUIELI EURO]]/Data5[[#This Row],[NUMĂRUL PERSOANELOR ÎNSCRISE ÎN LISTELE ELECTORALE]]</f>
        <v>0.32427616027961081</v>
      </c>
      <c r="V917" s="41">
        <f>Data5[[#This Row],[TOTAL CHELTUIELI LEI]]/Data5[[#This Row],[NUMĂRUL PERSOANELOR CARE AU PARTICIPAT LA VOT]]</f>
        <v>4.9111218890848525</v>
      </c>
      <c r="W917" s="41">
        <f>Data5[[#This Row],[TOTAL CHELTUIELI EURO]]/Data5[[#This Row],[NUMĂRUL PERSOANELOR CARE AU PARTICIPAT LA VOT]]</f>
        <v>1.0146736408513983</v>
      </c>
      <c r="X917" s="43">
        <v>4.8400999999999996</v>
      </c>
      <c r="Y917" s="114" t="s">
        <v>2894</v>
      </c>
      <c r="Z917" s="44">
        <v>1</v>
      </c>
      <c r="AA917" s="115" t="s">
        <v>3105</v>
      </c>
      <c r="AB917" s="44">
        <v>0</v>
      </c>
      <c r="AC917" s="45"/>
    </row>
    <row r="918" spans="1:29" ht="12" customHeight="1" x14ac:dyDescent="0.2">
      <c r="A918" s="37">
        <v>917</v>
      </c>
      <c r="B918" s="38" t="s">
        <v>18</v>
      </c>
      <c r="C918" s="39" t="s">
        <v>1770</v>
      </c>
      <c r="D918" s="40">
        <v>44101</v>
      </c>
      <c r="E918" s="38">
        <v>1</v>
      </c>
      <c r="F918" s="38"/>
      <c r="G918" s="38" t="s">
        <v>2</v>
      </c>
      <c r="H918" s="38" t="s">
        <v>2</v>
      </c>
      <c r="I918" s="39">
        <v>7290</v>
      </c>
      <c r="J918" s="39">
        <v>2759.35</v>
      </c>
      <c r="K918" s="39">
        <v>0</v>
      </c>
      <c r="L918" s="41">
        <f>SUM(Data5[[#This Row],[CHELTUIELI DE PERSONAL LEI]:[CHELTUIELI DE CAPITAL (ACTIVE NEFINANCIARE ) LEI]])</f>
        <v>10049.35</v>
      </c>
      <c r="M918" s="41">
        <f>Data5[[#This Row],[TOTAL CHELTUIELI LEI]]/Data5[[#This Row],[CURS VALUTAR EURO BNR 22 07 2020]]</f>
        <v>2076.2690853494764</v>
      </c>
      <c r="N918" s="49">
        <v>18974</v>
      </c>
      <c r="O918" s="54"/>
      <c r="P918" s="54">
        <v>7446</v>
      </c>
      <c r="Q918" s="54"/>
      <c r="R918" s="54">
        <f>Data5[[#This Row],[PERSOANE ÎNSCRISE ÎN LISTELE ELECTORALE (TURUL 1)            ]]+Data5[[#This Row],[PERSOANE ÎNSCRISE ÎN LISTELE ELECTORALE (TURUL AL 2-LEA)]]</f>
        <v>18974</v>
      </c>
      <c r="S918" s="54">
        <f>Data5[[#This Row],[PERSOANE CARE AU PARTICIPAT LA VOT (TURUL 1)]]+Data5[[#This Row],[PERSOANE CARE AU PARTICIPAT LA VOT  (TURUL AL 2-LEA)]]</f>
        <v>7446</v>
      </c>
      <c r="T918" s="41">
        <f>Data5[[#This Row],[TOTAL CHELTUIELI LEI]]/Data5[[#This Row],[NUMĂRUL PERSOANELOR ÎNSCRISE ÎN LISTELE ELECTORALE]]</f>
        <v>0.52963792558237588</v>
      </c>
      <c r="U918" s="41">
        <f>Data5[[#This Row],[TOTAL CHELTUIELI EURO]]/Data5[[#This Row],[NUMĂRUL PERSOANELOR ÎNSCRISE ÎN LISTELE ELECTORALE]]</f>
        <v>0.10942706257771036</v>
      </c>
      <c r="V918" s="41">
        <f>Data5[[#This Row],[TOTAL CHELTUIELI LEI]]/Data5[[#This Row],[NUMĂRUL PERSOANELOR CARE AU PARTICIPAT LA VOT]]</f>
        <v>1.3496306741874833</v>
      </c>
      <c r="W918" s="41">
        <f>Data5[[#This Row],[TOTAL CHELTUIELI EURO]]/Data5[[#This Row],[NUMĂRUL PERSOANELOR CARE AU PARTICIPAT LA VOT]]</f>
        <v>0.27884355161824825</v>
      </c>
      <c r="X918" s="43">
        <v>4.8400999999999996</v>
      </c>
      <c r="Y918" s="114" t="s">
        <v>2890</v>
      </c>
      <c r="Z918" s="44">
        <v>0</v>
      </c>
      <c r="AA918" s="115" t="s">
        <v>3105</v>
      </c>
      <c r="AB918" s="44">
        <v>0</v>
      </c>
      <c r="AC918" s="45"/>
    </row>
    <row r="919" spans="1:29" ht="12" customHeight="1" x14ac:dyDescent="0.2">
      <c r="A919" s="37">
        <v>918</v>
      </c>
      <c r="B919" s="38" t="s">
        <v>18</v>
      </c>
      <c r="C919" s="39" t="s">
        <v>1771</v>
      </c>
      <c r="D919" s="40">
        <v>44101</v>
      </c>
      <c r="E919" s="38">
        <v>1</v>
      </c>
      <c r="F919" s="38"/>
      <c r="G919" s="38" t="s">
        <v>2</v>
      </c>
      <c r="H919" s="38" t="s">
        <v>2</v>
      </c>
      <c r="I919" s="39">
        <v>14900</v>
      </c>
      <c r="J919" s="39">
        <v>20646.830000000002</v>
      </c>
      <c r="K919" s="39">
        <v>0</v>
      </c>
      <c r="L919" s="41">
        <f>SUM(Data5[[#This Row],[CHELTUIELI DE PERSONAL LEI]:[CHELTUIELI DE CAPITAL (ACTIVE NEFINANCIARE ) LEI]])</f>
        <v>35546.83</v>
      </c>
      <c r="M919" s="41">
        <f>Data5[[#This Row],[TOTAL CHELTUIELI LEI]]/Data5[[#This Row],[CURS VALUTAR EURO BNR 22 07 2020]]</f>
        <v>7344.2346232515865</v>
      </c>
      <c r="N919" s="49">
        <v>46513</v>
      </c>
      <c r="O919" s="54"/>
      <c r="P919" s="54">
        <v>16267</v>
      </c>
      <c r="Q919" s="54"/>
      <c r="R919" s="54">
        <f>Data5[[#This Row],[PERSOANE ÎNSCRISE ÎN LISTELE ELECTORALE (TURUL 1)            ]]+Data5[[#This Row],[PERSOANE ÎNSCRISE ÎN LISTELE ELECTORALE (TURUL AL 2-LEA)]]</f>
        <v>46513</v>
      </c>
      <c r="S919" s="54">
        <f>Data5[[#This Row],[PERSOANE CARE AU PARTICIPAT LA VOT (TURUL 1)]]+Data5[[#This Row],[PERSOANE CARE AU PARTICIPAT LA VOT  (TURUL AL 2-LEA)]]</f>
        <v>16267</v>
      </c>
      <c r="T919" s="41">
        <f>Data5[[#This Row],[TOTAL CHELTUIELI LEI]]/Data5[[#This Row],[NUMĂRUL PERSOANELOR ÎNSCRISE ÎN LISTELE ELECTORALE]]</f>
        <v>0.76423430008814741</v>
      </c>
      <c r="U919" s="41">
        <f>Data5[[#This Row],[TOTAL CHELTUIELI EURO]]/Data5[[#This Row],[NUMĂRUL PERSOANELOR ÎNSCRISE ÎN LISTELE ELECTORALE]]</f>
        <v>0.15789638645650864</v>
      </c>
      <c r="V919" s="41">
        <f>Data5[[#This Row],[TOTAL CHELTUIELI LEI]]/Data5[[#This Row],[NUMĂRUL PERSOANELOR CARE AU PARTICIPAT LA VOT]]</f>
        <v>2.1852111637056617</v>
      </c>
      <c r="W919" s="41">
        <f>Data5[[#This Row],[TOTAL CHELTUIELI EURO]]/Data5[[#This Row],[NUMĂRUL PERSOANELOR CARE AU PARTICIPAT LA VOT]]</f>
        <v>0.45148058174534866</v>
      </c>
      <c r="X919" s="43">
        <v>4.8400999999999996</v>
      </c>
      <c r="Y919" s="114" t="s">
        <v>2890</v>
      </c>
      <c r="Z919" s="44">
        <v>0</v>
      </c>
      <c r="AA919" s="115" t="s">
        <v>3105</v>
      </c>
      <c r="AB919" s="44">
        <v>0</v>
      </c>
      <c r="AC919" s="45"/>
    </row>
    <row r="920" spans="1:29" ht="12" customHeight="1" x14ac:dyDescent="0.2">
      <c r="A920" s="37">
        <v>919</v>
      </c>
      <c r="B920" s="38" t="s">
        <v>18</v>
      </c>
      <c r="C920" s="39" t="s">
        <v>3018</v>
      </c>
      <c r="D920" s="40">
        <v>44101</v>
      </c>
      <c r="E920" s="38">
        <v>1</v>
      </c>
      <c r="F920" s="38"/>
      <c r="G920" s="38" t="s">
        <v>2</v>
      </c>
      <c r="H920" s="38" t="s">
        <v>2</v>
      </c>
      <c r="I920" s="39">
        <v>2520</v>
      </c>
      <c r="J920" s="39">
        <v>14285</v>
      </c>
      <c r="K920" s="39">
        <v>0</v>
      </c>
      <c r="L920" s="41">
        <f>SUM(Data5[[#This Row],[CHELTUIELI DE PERSONAL LEI]:[CHELTUIELI DE CAPITAL (ACTIVE NEFINANCIARE ) LEI]])</f>
        <v>16805</v>
      </c>
      <c r="M920" s="41">
        <f>Data5[[#This Row],[TOTAL CHELTUIELI LEI]]/Data5[[#This Row],[CURS VALUTAR EURO BNR 22 07 2020]]</f>
        <v>3472.0357017417</v>
      </c>
      <c r="N920" s="49">
        <v>7555</v>
      </c>
      <c r="O920" s="54"/>
      <c r="P920" s="54">
        <v>3388</v>
      </c>
      <c r="Q920" s="54"/>
      <c r="R920" s="54">
        <f>Data5[[#This Row],[PERSOANE ÎNSCRISE ÎN LISTELE ELECTORALE (TURUL 1)            ]]+Data5[[#This Row],[PERSOANE ÎNSCRISE ÎN LISTELE ELECTORALE (TURUL AL 2-LEA)]]</f>
        <v>7555</v>
      </c>
      <c r="S920" s="54">
        <f>Data5[[#This Row],[PERSOANE CARE AU PARTICIPAT LA VOT (TURUL 1)]]+Data5[[#This Row],[PERSOANE CARE AU PARTICIPAT LA VOT  (TURUL AL 2-LEA)]]</f>
        <v>3388</v>
      </c>
      <c r="T920" s="41">
        <f>Data5[[#This Row],[TOTAL CHELTUIELI LEI]]/Data5[[#This Row],[NUMĂRUL PERSOANELOR ÎNSCRISE ÎN LISTELE ELECTORALE]]</f>
        <v>2.2243547319655859</v>
      </c>
      <c r="U920" s="41">
        <f>Data5[[#This Row],[TOTAL CHELTUIELI EURO]]/Data5[[#This Row],[NUMĂRUL PERSOANELOR ÎNSCRISE ÎN LISTELE ELECTORALE]]</f>
        <v>0.45956792875469227</v>
      </c>
      <c r="V920" s="41">
        <f>Data5[[#This Row],[TOTAL CHELTUIELI LEI]]/Data5[[#This Row],[NUMĂRUL PERSOANELOR CARE AU PARTICIPAT LA VOT]]</f>
        <v>4.9601534828807559</v>
      </c>
      <c r="W920" s="41">
        <f>Data5[[#This Row],[TOTAL CHELTUIELI EURO]]/Data5[[#This Row],[NUMĂRUL PERSOANELOR CARE AU PARTICIPAT LA VOT]]</f>
        <v>1.0248039261339139</v>
      </c>
      <c r="X920" s="43">
        <v>4.8400999999999996</v>
      </c>
      <c r="Y920" s="114" t="s">
        <v>2891</v>
      </c>
      <c r="Z920" s="44">
        <v>2</v>
      </c>
      <c r="AA920" s="115" t="s">
        <v>3105</v>
      </c>
      <c r="AB920" s="44">
        <v>0</v>
      </c>
      <c r="AC920" s="45"/>
    </row>
    <row r="921" spans="1:29" ht="12" customHeight="1" x14ac:dyDescent="0.2">
      <c r="A921" s="37">
        <v>920</v>
      </c>
      <c r="B921" s="38" t="s">
        <v>18</v>
      </c>
      <c r="C921" s="39" t="s">
        <v>1772</v>
      </c>
      <c r="D921" s="40">
        <v>44101</v>
      </c>
      <c r="E921" s="38">
        <v>1</v>
      </c>
      <c r="F921" s="38"/>
      <c r="G921" s="38" t="s">
        <v>2</v>
      </c>
      <c r="H921" s="38" t="s">
        <v>2</v>
      </c>
      <c r="I921" s="39">
        <v>214200</v>
      </c>
      <c r="J921" s="39">
        <v>5311</v>
      </c>
      <c r="K921" s="39">
        <v>0</v>
      </c>
      <c r="L921" s="41">
        <f>SUM(Data5[[#This Row],[CHELTUIELI DE PERSONAL LEI]:[CHELTUIELI DE CAPITAL (ACTIVE NEFINANCIARE ) LEI]])</f>
        <v>219511</v>
      </c>
      <c r="M921" s="41">
        <f>Data5[[#This Row],[TOTAL CHELTUIELI LEI]]/Data5[[#This Row],[CURS VALUTAR EURO BNR 22 07 2020]]</f>
        <v>45352.575360013223</v>
      </c>
      <c r="N921" s="49">
        <v>5480</v>
      </c>
      <c r="O921" s="54"/>
      <c r="P921" s="54">
        <v>2431</v>
      </c>
      <c r="Q921" s="54"/>
      <c r="R921" s="54">
        <f>Data5[[#This Row],[PERSOANE ÎNSCRISE ÎN LISTELE ELECTORALE (TURUL 1)            ]]+Data5[[#This Row],[PERSOANE ÎNSCRISE ÎN LISTELE ELECTORALE (TURUL AL 2-LEA)]]</f>
        <v>5480</v>
      </c>
      <c r="S921" s="54">
        <f>Data5[[#This Row],[PERSOANE CARE AU PARTICIPAT LA VOT (TURUL 1)]]+Data5[[#This Row],[PERSOANE CARE AU PARTICIPAT LA VOT  (TURUL AL 2-LEA)]]</f>
        <v>2431</v>
      </c>
      <c r="T921" s="41">
        <f>Data5[[#This Row],[TOTAL CHELTUIELI LEI]]/Data5[[#This Row],[NUMĂRUL PERSOANELOR ÎNSCRISE ÎN LISTELE ELECTORALE]]</f>
        <v>40.056751824817518</v>
      </c>
      <c r="U921" s="41">
        <f>Data5[[#This Row],[TOTAL CHELTUIELI EURO]]/Data5[[#This Row],[NUMĂRUL PERSOANELOR ÎNSCRISE ÎN LISTELE ELECTORALE]]</f>
        <v>8.2760174014622674</v>
      </c>
      <c r="V921" s="41">
        <f>Data5[[#This Row],[TOTAL CHELTUIELI LEI]]/Data5[[#This Row],[NUMĂRUL PERSOANELOR CARE AU PARTICIPAT LA VOT]]</f>
        <v>90.296585767174008</v>
      </c>
      <c r="W921" s="41">
        <f>Data5[[#This Row],[TOTAL CHELTUIELI EURO]]/Data5[[#This Row],[NUMĂRUL PERSOANELOR CARE AU PARTICIPAT LA VOT]]</f>
        <v>18.655933920202887</v>
      </c>
      <c r="X921" s="43">
        <v>4.8400999999999996</v>
      </c>
      <c r="Y921" s="114" t="s">
        <v>2902</v>
      </c>
      <c r="Z921" s="44">
        <v>40</v>
      </c>
      <c r="AA921" s="115" t="s">
        <v>3112</v>
      </c>
      <c r="AB921" s="44">
        <v>8</v>
      </c>
      <c r="AC921" s="45"/>
    </row>
    <row r="922" spans="1:29" ht="12" customHeight="1" x14ac:dyDescent="0.2">
      <c r="A922" s="37">
        <v>921</v>
      </c>
      <c r="B922" s="38" t="s">
        <v>18</v>
      </c>
      <c r="C922" s="39" t="s">
        <v>1773</v>
      </c>
      <c r="D922" s="40">
        <v>44101</v>
      </c>
      <c r="E922" s="38">
        <v>1</v>
      </c>
      <c r="F922" s="38"/>
      <c r="G922" s="38" t="s">
        <v>2</v>
      </c>
      <c r="H922" s="38" t="s">
        <v>2</v>
      </c>
      <c r="I922" s="39">
        <v>2000</v>
      </c>
      <c r="J922" s="39">
        <v>3478</v>
      </c>
      <c r="K922" s="39">
        <v>0</v>
      </c>
      <c r="L922" s="41">
        <f>SUM(Data5[[#This Row],[CHELTUIELI DE PERSONAL LEI]:[CHELTUIELI DE CAPITAL (ACTIVE NEFINANCIARE ) LEI]])</f>
        <v>5478</v>
      </c>
      <c r="M922" s="41">
        <f>Data5[[#This Row],[TOTAL CHELTUIELI LEI]]/Data5[[#This Row],[CURS VALUTAR EURO BNR 22 07 2020]]</f>
        <v>1131.7947976281482</v>
      </c>
      <c r="N922" s="49">
        <v>883</v>
      </c>
      <c r="O922" s="54"/>
      <c r="P922" s="54">
        <v>607</v>
      </c>
      <c r="Q922" s="54"/>
      <c r="R922" s="54">
        <f>Data5[[#This Row],[PERSOANE ÎNSCRISE ÎN LISTELE ELECTORALE (TURUL 1)            ]]+Data5[[#This Row],[PERSOANE ÎNSCRISE ÎN LISTELE ELECTORALE (TURUL AL 2-LEA)]]</f>
        <v>883</v>
      </c>
      <c r="S922" s="54">
        <f>Data5[[#This Row],[PERSOANE CARE AU PARTICIPAT LA VOT (TURUL 1)]]+Data5[[#This Row],[PERSOANE CARE AU PARTICIPAT LA VOT  (TURUL AL 2-LEA)]]</f>
        <v>607</v>
      </c>
      <c r="T922" s="41">
        <f>Data5[[#This Row],[TOTAL CHELTUIELI LEI]]/Data5[[#This Row],[NUMĂRUL PERSOANELOR ÎNSCRISE ÎN LISTELE ELECTORALE]]</f>
        <v>6.2038505096262737</v>
      </c>
      <c r="U922" s="41">
        <f>Data5[[#This Row],[TOTAL CHELTUIELI EURO]]/Data5[[#This Row],[NUMĂRUL PERSOANELOR ÎNSCRISE ÎN LISTELE ELECTORALE]]</f>
        <v>1.2817608127159097</v>
      </c>
      <c r="V922" s="41">
        <f>Data5[[#This Row],[TOTAL CHELTUIELI LEI]]/Data5[[#This Row],[NUMĂRUL PERSOANELOR CARE AU PARTICIPAT LA VOT]]</f>
        <v>9.0247116968698524</v>
      </c>
      <c r="W922" s="41">
        <f>Data5[[#This Row],[TOTAL CHELTUIELI EURO]]/Data5[[#This Row],[NUMĂRUL PERSOANELOR CARE AU PARTICIPAT LA VOT]]</f>
        <v>1.864571330524132</v>
      </c>
      <c r="X922" s="43">
        <v>4.8400999999999996</v>
      </c>
      <c r="Y922" s="114" t="s">
        <v>2889</v>
      </c>
      <c r="Z922" s="44">
        <v>6</v>
      </c>
      <c r="AA922" s="115" t="s">
        <v>3107</v>
      </c>
      <c r="AB922" s="44">
        <v>1</v>
      </c>
      <c r="AC922" s="45"/>
    </row>
    <row r="923" spans="1:29" ht="12" customHeight="1" x14ac:dyDescent="0.2">
      <c r="A923" s="37">
        <v>922</v>
      </c>
      <c r="B923" s="38" t="s">
        <v>18</v>
      </c>
      <c r="C923" s="39" t="s">
        <v>1774</v>
      </c>
      <c r="D923" s="40">
        <v>44101</v>
      </c>
      <c r="E923" s="38">
        <v>1</v>
      </c>
      <c r="F923" s="38"/>
      <c r="G923" s="38" t="s">
        <v>2</v>
      </c>
      <c r="H923" s="38" t="s">
        <v>2</v>
      </c>
      <c r="I923" s="39">
        <v>7363</v>
      </c>
      <c r="J923" s="39">
        <v>0</v>
      </c>
      <c r="K923" s="39">
        <v>0</v>
      </c>
      <c r="L923" s="41">
        <f>SUM(Data5[[#This Row],[CHELTUIELI DE PERSONAL LEI]:[CHELTUIELI DE CAPITAL (ACTIVE NEFINANCIARE ) LEI]])</f>
        <v>7363</v>
      </c>
      <c r="M923" s="41">
        <f>Data5[[#This Row],[TOTAL CHELTUIELI LEI]]/Data5[[#This Row],[CURS VALUTAR EURO BNR 22 07 2020]]</f>
        <v>1521.2495609594844</v>
      </c>
      <c r="N923" s="49">
        <v>949</v>
      </c>
      <c r="O923" s="54"/>
      <c r="P923" s="54">
        <v>710</v>
      </c>
      <c r="Q923" s="54"/>
      <c r="R923" s="54">
        <f>Data5[[#This Row],[PERSOANE ÎNSCRISE ÎN LISTELE ELECTORALE (TURUL 1)            ]]+Data5[[#This Row],[PERSOANE ÎNSCRISE ÎN LISTELE ELECTORALE (TURUL AL 2-LEA)]]</f>
        <v>949</v>
      </c>
      <c r="S923" s="54">
        <f>Data5[[#This Row],[PERSOANE CARE AU PARTICIPAT LA VOT (TURUL 1)]]+Data5[[#This Row],[PERSOANE CARE AU PARTICIPAT LA VOT  (TURUL AL 2-LEA)]]</f>
        <v>710</v>
      </c>
      <c r="T923" s="41">
        <f>Data5[[#This Row],[TOTAL CHELTUIELI LEI]]/Data5[[#This Row],[NUMĂRUL PERSOANELOR ÎNSCRISE ÎN LISTELE ELECTORALE]]</f>
        <v>7.7586933614330871</v>
      </c>
      <c r="U923" s="41">
        <f>Data5[[#This Row],[TOTAL CHELTUIELI EURO]]/Data5[[#This Row],[NUMĂRUL PERSOANELOR ÎNSCRISE ÎN LISTELE ELECTORALE]]</f>
        <v>1.6030026985874439</v>
      </c>
      <c r="V923" s="41">
        <f>Data5[[#This Row],[TOTAL CHELTUIELI LEI]]/Data5[[#This Row],[NUMĂRUL PERSOANELOR CARE AU PARTICIPAT LA VOT]]</f>
        <v>10.370422535211267</v>
      </c>
      <c r="W923" s="41">
        <f>Data5[[#This Row],[TOTAL CHELTUIELI EURO]]/Data5[[#This Row],[NUMĂRUL PERSOANELOR CARE AU PARTICIPAT LA VOT]]</f>
        <v>2.1426050154358935</v>
      </c>
      <c r="X923" s="43">
        <v>4.8400999999999996</v>
      </c>
      <c r="Y923" s="114" t="s">
        <v>2886</v>
      </c>
      <c r="Z923" s="44">
        <v>7</v>
      </c>
      <c r="AA923" s="115" t="s">
        <v>3107</v>
      </c>
      <c r="AB923" s="44">
        <v>1</v>
      </c>
      <c r="AC923" s="45"/>
    </row>
    <row r="924" spans="1:29" ht="12" customHeight="1" x14ac:dyDescent="0.2">
      <c r="A924" s="37">
        <v>923</v>
      </c>
      <c r="B924" s="38" t="s">
        <v>18</v>
      </c>
      <c r="C924" s="39" t="s">
        <v>1775</v>
      </c>
      <c r="D924" s="40">
        <v>44101</v>
      </c>
      <c r="E924" s="38">
        <v>1</v>
      </c>
      <c r="F924" s="38"/>
      <c r="G924" s="38" t="s">
        <v>2</v>
      </c>
      <c r="H924" s="38" t="s">
        <v>2</v>
      </c>
      <c r="I924" s="39">
        <v>0</v>
      </c>
      <c r="J924" s="39">
        <v>0</v>
      </c>
      <c r="K924" s="39">
        <v>0</v>
      </c>
      <c r="L924" s="41">
        <f>SUM(Data5[[#This Row],[CHELTUIELI DE PERSONAL LEI]:[CHELTUIELI DE CAPITAL (ACTIVE NEFINANCIARE ) LEI]])</f>
        <v>0</v>
      </c>
      <c r="M924" s="41">
        <f>Data5[[#This Row],[TOTAL CHELTUIELI LEI]]/Data5[[#This Row],[CURS VALUTAR EURO BNR 22 07 2020]]</f>
        <v>0</v>
      </c>
      <c r="N924" s="49">
        <v>11632</v>
      </c>
      <c r="O924" s="54"/>
      <c r="P924" s="54">
        <v>5709</v>
      </c>
      <c r="Q924" s="54"/>
      <c r="R924" s="54">
        <f>Data5[[#This Row],[PERSOANE ÎNSCRISE ÎN LISTELE ELECTORALE (TURUL 1)            ]]+Data5[[#This Row],[PERSOANE ÎNSCRISE ÎN LISTELE ELECTORALE (TURUL AL 2-LEA)]]</f>
        <v>11632</v>
      </c>
      <c r="S924" s="54">
        <f>Data5[[#This Row],[PERSOANE CARE AU PARTICIPAT LA VOT (TURUL 1)]]+Data5[[#This Row],[PERSOANE CARE AU PARTICIPAT LA VOT  (TURUL AL 2-LEA)]]</f>
        <v>5709</v>
      </c>
      <c r="T924" s="41">
        <f>Data5[[#This Row],[TOTAL CHELTUIELI LEI]]/Data5[[#This Row],[NUMĂRUL PERSOANELOR ÎNSCRISE ÎN LISTELE ELECTORALE]]</f>
        <v>0</v>
      </c>
      <c r="U924" s="41">
        <f>Data5[[#This Row],[TOTAL CHELTUIELI EURO]]/Data5[[#This Row],[NUMĂRUL PERSOANELOR ÎNSCRISE ÎN LISTELE ELECTORALE]]</f>
        <v>0</v>
      </c>
      <c r="V924" s="41">
        <f>Data5[[#This Row],[TOTAL CHELTUIELI LEI]]/Data5[[#This Row],[NUMĂRUL PERSOANELOR CARE AU PARTICIPAT LA VOT]]</f>
        <v>0</v>
      </c>
      <c r="W924" s="41">
        <f>Data5[[#This Row],[TOTAL CHELTUIELI EURO]]/Data5[[#This Row],[NUMĂRUL PERSOANELOR CARE AU PARTICIPAT LA VOT]]</f>
        <v>0</v>
      </c>
      <c r="X924" s="43">
        <v>4.8400999999999996</v>
      </c>
      <c r="Y924" s="114" t="s">
        <v>2890</v>
      </c>
      <c r="Z924" s="44">
        <v>0</v>
      </c>
      <c r="AA924" s="115" t="s">
        <v>3105</v>
      </c>
      <c r="AB924" s="44">
        <v>0</v>
      </c>
      <c r="AC924" s="45"/>
    </row>
    <row r="925" spans="1:29" ht="12" customHeight="1" x14ac:dyDescent="0.2">
      <c r="A925" s="37">
        <v>924</v>
      </c>
      <c r="B925" s="38" t="s">
        <v>18</v>
      </c>
      <c r="C925" s="39" t="s">
        <v>1776</v>
      </c>
      <c r="D925" s="40">
        <v>44101</v>
      </c>
      <c r="E925" s="38">
        <v>1</v>
      </c>
      <c r="F925" s="38"/>
      <c r="G925" s="38" t="s">
        <v>2</v>
      </c>
      <c r="H925" s="38" t="s">
        <v>2</v>
      </c>
      <c r="I925" s="39">
        <v>2400</v>
      </c>
      <c r="J925" s="39">
        <v>3679</v>
      </c>
      <c r="K925" s="39">
        <v>0</v>
      </c>
      <c r="L925" s="41">
        <f>SUM(Data5[[#This Row],[CHELTUIELI DE PERSONAL LEI]:[CHELTUIELI DE CAPITAL (ACTIVE NEFINANCIARE ) LEI]])</f>
        <v>6079</v>
      </c>
      <c r="M925" s="41">
        <f>Data5[[#This Row],[TOTAL CHELTUIELI LEI]]/Data5[[#This Row],[CURS VALUTAR EURO BNR 22 07 2020]]</f>
        <v>1255.9657858308713</v>
      </c>
      <c r="N925" s="49">
        <v>1157</v>
      </c>
      <c r="O925" s="54"/>
      <c r="P925" s="54">
        <v>692</v>
      </c>
      <c r="Q925" s="54"/>
      <c r="R925" s="54">
        <f>Data5[[#This Row],[PERSOANE ÎNSCRISE ÎN LISTELE ELECTORALE (TURUL 1)            ]]+Data5[[#This Row],[PERSOANE ÎNSCRISE ÎN LISTELE ELECTORALE (TURUL AL 2-LEA)]]</f>
        <v>1157</v>
      </c>
      <c r="S925" s="54">
        <f>Data5[[#This Row],[PERSOANE CARE AU PARTICIPAT LA VOT (TURUL 1)]]+Data5[[#This Row],[PERSOANE CARE AU PARTICIPAT LA VOT  (TURUL AL 2-LEA)]]</f>
        <v>692</v>
      </c>
      <c r="T925" s="41">
        <f>Data5[[#This Row],[TOTAL CHELTUIELI LEI]]/Data5[[#This Row],[NUMĂRUL PERSOANELOR ÎNSCRISE ÎN LISTELE ELECTORALE]]</f>
        <v>5.2541054451166813</v>
      </c>
      <c r="U925" s="41">
        <f>Data5[[#This Row],[TOTAL CHELTUIELI EURO]]/Data5[[#This Row],[NUMĂRUL PERSOANELOR ÎNSCRISE ÎN LISTELE ELECTORALE]]</f>
        <v>1.0855365478227064</v>
      </c>
      <c r="V925" s="41">
        <f>Data5[[#This Row],[TOTAL CHELTUIELI LEI]]/Data5[[#This Row],[NUMĂRUL PERSOANELOR CARE AU PARTICIPAT LA VOT]]</f>
        <v>8.7846820809248563</v>
      </c>
      <c r="W925" s="41">
        <f>Data5[[#This Row],[TOTAL CHELTUIELI EURO]]/Data5[[#This Row],[NUMĂRUL PERSOANELOR CARE AU PARTICIPAT LA VOT]]</f>
        <v>1.8149794592931665</v>
      </c>
      <c r="X925" s="43">
        <v>4.8400999999999996</v>
      </c>
      <c r="Y925" s="114" t="s">
        <v>2892</v>
      </c>
      <c r="Z925" s="44">
        <v>5</v>
      </c>
      <c r="AA925" s="115" t="s">
        <v>3107</v>
      </c>
      <c r="AB925" s="44">
        <v>1</v>
      </c>
      <c r="AC925" s="45"/>
    </row>
    <row r="926" spans="1:29" ht="12" customHeight="1" x14ac:dyDescent="0.2">
      <c r="A926" s="37">
        <v>925</v>
      </c>
      <c r="B926" s="38" t="s">
        <v>18</v>
      </c>
      <c r="C926" s="39" t="s">
        <v>1777</v>
      </c>
      <c r="D926" s="40">
        <v>44101</v>
      </c>
      <c r="E926" s="38">
        <v>1</v>
      </c>
      <c r="F926" s="38"/>
      <c r="G926" s="38" t="s">
        <v>2</v>
      </c>
      <c r="H926" s="38" t="s">
        <v>2</v>
      </c>
      <c r="I926" s="39">
        <v>1800</v>
      </c>
      <c r="J926" s="39">
        <v>7038.18</v>
      </c>
      <c r="K926" s="39">
        <v>0</v>
      </c>
      <c r="L926" s="41">
        <f>SUM(Data5[[#This Row],[CHELTUIELI DE PERSONAL LEI]:[CHELTUIELI DE CAPITAL (ACTIVE NEFINANCIARE ) LEI]])</f>
        <v>8838.18</v>
      </c>
      <c r="M926" s="41">
        <f>Data5[[#This Row],[TOTAL CHELTUIELI LEI]]/Data5[[#This Row],[CURS VALUTAR EURO BNR 22 07 2020]]</f>
        <v>1826.0325199892566</v>
      </c>
      <c r="N926" s="49">
        <v>10020</v>
      </c>
      <c r="O926" s="54"/>
      <c r="P926" s="54">
        <v>5012</v>
      </c>
      <c r="Q926" s="54"/>
      <c r="R926" s="54">
        <f>Data5[[#This Row],[PERSOANE ÎNSCRISE ÎN LISTELE ELECTORALE (TURUL 1)            ]]+Data5[[#This Row],[PERSOANE ÎNSCRISE ÎN LISTELE ELECTORALE (TURUL AL 2-LEA)]]</f>
        <v>10020</v>
      </c>
      <c r="S926" s="54">
        <f>Data5[[#This Row],[PERSOANE CARE AU PARTICIPAT LA VOT (TURUL 1)]]+Data5[[#This Row],[PERSOANE CARE AU PARTICIPAT LA VOT  (TURUL AL 2-LEA)]]</f>
        <v>5012</v>
      </c>
      <c r="T926" s="41">
        <f>Data5[[#This Row],[TOTAL CHELTUIELI LEI]]/Data5[[#This Row],[NUMĂRUL PERSOANELOR ÎNSCRISE ÎN LISTELE ELECTORALE]]</f>
        <v>0.88205389221556885</v>
      </c>
      <c r="U926" s="41">
        <f>Data5[[#This Row],[TOTAL CHELTUIELI EURO]]/Data5[[#This Row],[NUMĂRUL PERSOANELOR ÎNSCRISE ÎN LISTELE ELECTORALE]]</f>
        <v>0.18223877445002559</v>
      </c>
      <c r="V926" s="41">
        <f>Data5[[#This Row],[TOTAL CHELTUIELI LEI]]/Data5[[#This Row],[NUMĂRUL PERSOANELOR CARE AU PARTICIPAT LA VOT]]</f>
        <v>1.7634038308060656</v>
      </c>
      <c r="W926" s="41">
        <f>Data5[[#This Row],[TOTAL CHELTUIELI EURO]]/Data5[[#This Row],[NUMĂRUL PERSOANELOR CARE AU PARTICIPAT LA VOT]]</f>
        <v>0.36433210694119245</v>
      </c>
      <c r="X926" s="43">
        <v>4.8400999999999996</v>
      </c>
      <c r="Y926" s="114" t="s">
        <v>2890</v>
      </c>
      <c r="Z926" s="44">
        <v>0</v>
      </c>
      <c r="AA926" s="115" t="s">
        <v>3105</v>
      </c>
      <c r="AB926" s="44">
        <v>0</v>
      </c>
      <c r="AC926" s="45"/>
    </row>
    <row r="927" spans="1:29" ht="12" customHeight="1" x14ac:dyDescent="0.2">
      <c r="A927" s="37">
        <v>926</v>
      </c>
      <c r="B927" s="38" t="s">
        <v>18</v>
      </c>
      <c r="C927" s="39" t="s">
        <v>1778</v>
      </c>
      <c r="D927" s="40">
        <v>44101</v>
      </c>
      <c r="E927" s="38">
        <v>1</v>
      </c>
      <c r="F927" s="38"/>
      <c r="G927" s="38" t="s">
        <v>2</v>
      </c>
      <c r="H927" s="38" t="s">
        <v>2</v>
      </c>
      <c r="I927" s="39">
        <v>0</v>
      </c>
      <c r="J927" s="39">
        <v>636</v>
      </c>
      <c r="K927" s="39">
        <v>0</v>
      </c>
      <c r="L927" s="41">
        <f>SUM(Data5[[#This Row],[CHELTUIELI DE PERSONAL LEI]:[CHELTUIELI DE CAPITAL (ACTIVE NEFINANCIARE ) LEI]])</f>
        <v>636</v>
      </c>
      <c r="M927" s="41">
        <f>Data5[[#This Row],[TOTAL CHELTUIELI LEI]]/Data5[[#This Row],[CURS VALUTAR EURO BNR 22 07 2020]]</f>
        <v>131.40224375529434</v>
      </c>
      <c r="N927" s="49">
        <v>1691</v>
      </c>
      <c r="O927" s="54"/>
      <c r="P927" s="54">
        <v>1138</v>
      </c>
      <c r="Q927" s="54"/>
      <c r="R927" s="54">
        <f>Data5[[#This Row],[PERSOANE ÎNSCRISE ÎN LISTELE ELECTORALE (TURUL 1)            ]]+Data5[[#This Row],[PERSOANE ÎNSCRISE ÎN LISTELE ELECTORALE (TURUL AL 2-LEA)]]</f>
        <v>1691</v>
      </c>
      <c r="S927" s="54">
        <f>Data5[[#This Row],[PERSOANE CARE AU PARTICIPAT LA VOT (TURUL 1)]]+Data5[[#This Row],[PERSOANE CARE AU PARTICIPAT LA VOT  (TURUL AL 2-LEA)]]</f>
        <v>1138</v>
      </c>
      <c r="T927" s="41">
        <f>Data5[[#This Row],[TOTAL CHELTUIELI LEI]]/Data5[[#This Row],[NUMĂRUL PERSOANELOR ÎNSCRISE ÎN LISTELE ELECTORALE]]</f>
        <v>0.37610881135422825</v>
      </c>
      <c r="U927" s="41">
        <f>Data5[[#This Row],[TOTAL CHELTUIELI EURO]]/Data5[[#This Row],[NUMĂRUL PERSOANELOR ÎNSCRISE ÎN LISTELE ELECTORALE]]</f>
        <v>7.7706826585035083E-2</v>
      </c>
      <c r="V927" s="41">
        <f>Data5[[#This Row],[TOTAL CHELTUIELI LEI]]/Data5[[#This Row],[NUMĂRUL PERSOANELOR CARE AU PARTICIPAT LA VOT]]</f>
        <v>0.5588752196836555</v>
      </c>
      <c r="W927" s="41">
        <f>Data5[[#This Row],[TOTAL CHELTUIELI EURO]]/Data5[[#This Row],[NUMĂRUL PERSOANELOR CARE AU PARTICIPAT LA VOT]]</f>
        <v>0.11546770101519713</v>
      </c>
      <c r="X927" s="43">
        <v>4.8400999999999996</v>
      </c>
      <c r="Y927" s="114" t="s">
        <v>2890</v>
      </c>
      <c r="Z927" s="44">
        <v>0</v>
      </c>
      <c r="AA927" s="115" t="s">
        <v>3105</v>
      </c>
      <c r="AB927" s="44">
        <v>0</v>
      </c>
      <c r="AC927" s="45"/>
    </row>
    <row r="928" spans="1:29" ht="12" customHeight="1" x14ac:dyDescent="0.2">
      <c r="A928" s="37">
        <v>927</v>
      </c>
      <c r="B928" s="38" t="s">
        <v>18</v>
      </c>
      <c r="C928" s="39" t="s">
        <v>1779</v>
      </c>
      <c r="D928" s="40">
        <v>44101</v>
      </c>
      <c r="E928" s="38">
        <v>1</v>
      </c>
      <c r="F928" s="38"/>
      <c r="G928" s="38" t="s">
        <v>2</v>
      </c>
      <c r="H928" s="38" t="s">
        <v>2</v>
      </c>
      <c r="I928" s="39">
        <v>1263</v>
      </c>
      <c r="J928" s="39">
        <v>6191</v>
      </c>
      <c r="K928" s="39">
        <v>0</v>
      </c>
      <c r="L928" s="41">
        <f>SUM(Data5[[#This Row],[CHELTUIELI DE PERSONAL LEI]:[CHELTUIELI DE CAPITAL (ACTIVE NEFINANCIARE ) LEI]])</f>
        <v>7454</v>
      </c>
      <c r="M928" s="41">
        <f>Data5[[#This Row],[TOTAL CHELTUIELI LEI]]/Data5[[#This Row],[CURS VALUTAR EURO BNR 22 07 2020]]</f>
        <v>1540.0508253961696</v>
      </c>
      <c r="N928" s="49">
        <v>1102</v>
      </c>
      <c r="O928" s="54"/>
      <c r="P928" s="54">
        <v>866</v>
      </c>
      <c r="Q928" s="54"/>
      <c r="R928" s="54">
        <f>Data5[[#This Row],[PERSOANE ÎNSCRISE ÎN LISTELE ELECTORALE (TURUL 1)            ]]+Data5[[#This Row],[PERSOANE ÎNSCRISE ÎN LISTELE ELECTORALE (TURUL AL 2-LEA)]]</f>
        <v>1102</v>
      </c>
      <c r="S928" s="54">
        <f>Data5[[#This Row],[PERSOANE CARE AU PARTICIPAT LA VOT (TURUL 1)]]+Data5[[#This Row],[PERSOANE CARE AU PARTICIPAT LA VOT  (TURUL AL 2-LEA)]]</f>
        <v>866</v>
      </c>
      <c r="T928" s="41">
        <f>Data5[[#This Row],[TOTAL CHELTUIELI LEI]]/Data5[[#This Row],[NUMĂRUL PERSOANELOR ÎNSCRISE ÎN LISTELE ELECTORALE]]</f>
        <v>6.7640653357531759</v>
      </c>
      <c r="U928" s="41">
        <f>Data5[[#This Row],[TOTAL CHELTUIELI EURO]]/Data5[[#This Row],[NUMĂRUL PERSOANELOR ÎNSCRISE ÎN LISTELE ELECTORALE]]</f>
        <v>1.3975052862034207</v>
      </c>
      <c r="V928" s="41">
        <f>Data5[[#This Row],[TOTAL CHELTUIELI LEI]]/Data5[[#This Row],[NUMĂRUL PERSOANELOR CARE AU PARTICIPAT LA VOT]]</f>
        <v>8.6073903002309464</v>
      </c>
      <c r="W928" s="41">
        <f>Data5[[#This Row],[TOTAL CHELTUIELI EURO]]/Data5[[#This Row],[NUMĂRUL PERSOANELOR CARE AU PARTICIPAT LA VOT]]</f>
        <v>1.7783496829055077</v>
      </c>
      <c r="X928" s="43">
        <v>4.8400999999999996</v>
      </c>
      <c r="Y928" s="114" t="s">
        <v>2889</v>
      </c>
      <c r="Z928" s="44">
        <v>6</v>
      </c>
      <c r="AA928" s="115" t="s">
        <v>3107</v>
      </c>
      <c r="AB928" s="44">
        <v>1</v>
      </c>
      <c r="AC928" s="45"/>
    </row>
    <row r="929" spans="1:29" ht="12" customHeight="1" x14ac:dyDescent="0.2">
      <c r="A929" s="37">
        <v>928</v>
      </c>
      <c r="B929" s="38" t="s">
        <v>18</v>
      </c>
      <c r="C929" s="39" t="s">
        <v>1780</v>
      </c>
      <c r="D929" s="40">
        <v>44101</v>
      </c>
      <c r="E929" s="38">
        <v>1</v>
      </c>
      <c r="F929" s="38"/>
      <c r="G929" s="38" t="s">
        <v>2</v>
      </c>
      <c r="H929" s="38" t="s">
        <v>2</v>
      </c>
      <c r="I929" s="39">
        <v>1920</v>
      </c>
      <c r="J929" s="39">
        <v>8677</v>
      </c>
      <c r="K929" s="39">
        <v>0</v>
      </c>
      <c r="L929" s="41">
        <f>SUM(Data5[[#This Row],[CHELTUIELI DE PERSONAL LEI]:[CHELTUIELI DE CAPITAL (ACTIVE NEFINANCIARE ) LEI]])</f>
        <v>10597</v>
      </c>
      <c r="M929" s="41">
        <f>Data5[[#This Row],[TOTAL CHELTUIELI LEI]]/Data5[[#This Row],[CURS VALUTAR EURO BNR 22 07 2020]]</f>
        <v>2189.4175740170658</v>
      </c>
      <c r="N929" s="49">
        <v>1125</v>
      </c>
      <c r="O929" s="54"/>
      <c r="P929" s="54">
        <v>823</v>
      </c>
      <c r="Q929" s="54"/>
      <c r="R929" s="54">
        <f>Data5[[#This Row],[PERSOANE ÎNSCRISE ÎN LISTELE ELECTORALE (TURUL 1)            ]]+Data5[[#This Row],[PERSOANE ÎNSCRISE ÎN LISTELE ELECTORALE (TURUL AL 2-LEA)]]</f>
        <v>1125</v>
      </c>
      <c r="S929" s="54">
        <f>Data5[[#This Row],[PERSOANE CARE AU PARTICIPAT LA VOT (TURUL 1)]]+Data5[[#This Row],[PERSOANE CARE AU PARTICIPAT LA VOT  (TURUL AL 2-LEA)]]</f>
        <v>823</v>
      </c>
      <c r="T929" s="41">
        <f>Data5[[#This Row],[TOTAL CHELTUIELI LEI]]/Data5[[#This Row],[NUMĂRUL PERSOANELOR ÎNSCRISE ÎN LISTELE ELECTORALE]]</f>
        <v>9.4195555555555561</v>
      </c>
      <c r="U929" s="41">
        <f>Data5[[#This Row],[TOTAL CHELTUIELI EURO]]/Data5[[#This Row],[NUMĂRUL PERSOANELOR ÎNSCRISE ÎN LISTELE ELECTORALE]]</f>
        <v>1.9461489546818362</v>
      </c>
      <c r="V929" s="41">
        <f>Data5[[#This Row],[TOTAL CHELTUIELI LEI]]/Data5[[#This Row],[NUMĂRUL PERSOANELOR CARE AU PARTICIPAT LA VOT]]</f>
        <v>12.876063183475091</v>
      </c>
      <c r="W929" s="41">
        <f>Data5[[#This Row],[TOTAL CHELTUIELI EURO]]/Data5[[#This Row],[NUMĂRUL PERSOANELOR CARE AU PARTICIPAT LA VOT]]</f>
        <v>2.660288668307492</v>
      </c>
      <c r="X929" s="43">
        <v>4.8400999999999996</v>
      </c>
      <c r="Y929" s="114" t="s">
        <v>2887</v>
      </c>
      <c r="Z929" s="44">
        <v>9</v>
      </c>
      <c r="AA929" s="115" t="s">
        <v>3107</v>
      </c>
      <c r="AB929" s="44">
        <v>1</v>
      </c>
      <c r="AC929" s="45"/>
    </row>
    <row r="930" spans="1:29" ht="12" customHeight="1" x14ac:dyDescent="0.2">
      <c r="A930" s="37">
        <v>929</v>
      </c>
      <c r="B930" s="38" t="s">
        <v>18</v>
      </c>
      <c r="C930" s="39" t="s">
        <v>1781</v>
      </c>
      <c r="D930" s="40">
        <v>44101</v>
      </c>
      <c r="E930" s="38">
        <v>1</v>
      </c>
      <c r="F930" s="38"/>
      <c r="G930" s="38" t="s">
        <v>2</v>
      </c>
      <c r="H930" s="38" t="s">
        <v>2</v>
      </c>
      <c r="I930" s="39">
        <v>3000</v>
      </c>
      <c r="J930" s="39">
        <v>35000</v>
      </c>
      <c r="K930" s="39">
        <v>0</v>
      </c>
      <c r="L930" s="41">
        <f>SUM(Data5[[#This Row],[CHELTUIELI DE PERSONAL LEI]:[CHELTUIELI DE CAPITAL (ACTIVE NEFINANCIARE ) LEI]])</f>
        <v>38000</v>
      </c>
      <c r="M930" s="41">
        <f>Data5[[#This Row],[TOTAL CHELTUIELI LEI]]/Data5[[#This Row],[CURS VALUTAR EURO BNR 22 07 2020]]</f>
        <v>7851.0774570773337</v>
      </c>
      <c r="N930" s="49">
        <v>3838</v>
      </c>
      <c r="O930" s="54"/>
      <c r="P930" s="54">
        <v>2271</v>
      </c>
      <c r="Q930" s="54"/>
      <c r="R930" s="54">
        <f>Data5[[#This Row],[PERSOANE ÎNSCRISE ÎN LISTELE ELECTORALE (TURUL 1)            ]]+Data5[[#This Row],[PERSOANE ÎNSCRISE ÎN LISTELE ELECTORALE (TURUL AL 2-LEA)]]</f>
        <v>3838</v>
      </c>
      <c r="S930" s="54">
        <f>Data5[[#This Row],[PERSOANE CARE AU PARTICIPAT LA VOT (TURUL 1)]]+Data5[[#This Row],[PERSOANE CARE AU PARTICIPAT LA VOT  (TURUL AL 2-LEA)]]</f>
        <v>2271</v>
      </c>
      <c r="T930" s="41">
        <f>Data5[[#This Row],[TOTAL CHELTUIELI LEI]]/Data5[[#This Row],[NUMĂRUL PERSOANELOR ÎNSCRISE ÎN LISTELE ELECTORALE]]</f>
        <v>9.9009900990099009</v>
      </c>
      <c r="U930" s="41">
        <f>Data5[[#This Row],[TOTAL CHELTUIELI EURO]]/Data5[[#This Row],[NUMĂRUL PERSOANELOR ÎNSCRISE ÎN LISTELE ELECTORALE]]</f>
        <v>2.045616846554803</v>
      </c>
      <c r="V930" s="41">
        <f>Data5[[#This Row],[TOTAL CHELTUIELI LEI]]/Data5[[#This Row],[NUMĂRUL PERSOANELOR CARE AU PARTICIPAT LA VOT]]</f>
        <v>16.73271686481726</v>
      </c>
      <c r="W930" s="41">
        <f>Data5[[#This Row],[TOTAL CHELTUIELI EURO]]/Data5[[#This Row],[NUMĂRUL PERSOANELOR CARE AU PARTICIPAT LA VOT]]</f>
        <v>3.4571014782374871</v>
      </c>
      <c r="X930" s="43">
        <v>4.8400999999999996</v>
      </c>
      <c r="Y930" s="114" t="s">
        <v>2887</v>
      </c>
      <c r="Z930" s="44">
        <v>9</v>
      </c>
      <c r="AA930" s="115" t="s">
        <v>3108</v>
      </c>
      <c r="AB930" s="44">
        <v>2</v>
      </c>
      <c r="AC930" s="45"/>
    </row>
    <row r="931" spans="1:29" ht="12" customHeight="1" x14ac:dyDescent="0.2">
      <c r="A931" s="37">
        <v>930</v>
      </c>
      <c r="B931" s="38" t="s">
        <v>18</v>
      </c>
      <c r="C931" s="39" t="s">
        <v>1782</v>
      </c>
      <c r="D931" s="40">
        <v>44101</v>
      </c>
      <c r="E931" s="38">
        <v>1</v>
      </c>
      <c r="F931" s="38"/>
      <c r="G931" s="38" t="s">
        <v>2</v>
      </c>
      <c r="H931" s="38" t="s">
        <v>2</v>
      </c>
      <c r="I931" s="39">
        <v>1800</v>
      </c>
      <c r="J931" s="39">
        <v>0</v>
      </c>
      <c r="K931" s="39">
        <v>0</v>
      </c>
      <c r="L931" s="41">
        <f>SUM(Data5[[#This Row],[CHELTUIELI DE PERSONAL LEI]:[CHELTUIELI DE CAPITAL (ACTIVE NEFINANCIARE ) LEI]])</f>
        <v>1800</v>
      </c>
      <c r="M931" s="41">
        <f>Data5[[#This Row],[TOTAL CHELTUIELI LEI]]/Data5[[#This Row],[CURS VALUTAR EURO BNR 22 07 2020]]</f>
        <v>371.89314270366316</v>
      </c>
      <c r="N931" s="49">
        <v>1110</v>
      </c>
      <c r="O931" s="54"/>
      <c r="P931" s="54">
        <v>776</v>
      </c>
      <c r="Q931" s="54"/>
      <c r="R931" s="54">
        <f>Data5[[#This Row],[PERSOANE ÎNSCRISE ÎN LISTELE ELECTORALE (TURUL 1)            ]]+Data5[[#This Row],[PERSOANE ÎNSCRISE ÎN LISTELE ELECTORALE (TURUL AL 2-LEA)]]</f>
        <v>1110</v>
      </c>
      <c r="S931" s="54">
        <f>Data5[[#This Row],[PERSOANE CARE AU PARTICIPAT LA VOT (TURUL 1)]]+Data5[[#This Row],[PERSOANE CARE AU PARTICIPAT LA VOT  (TURUL AL 2-LEA)]]</f>
        <v>776</v>
      </c>
      <c r="T931" s="41">
        <f>Data5[[#This Row],[TOTAL CHELTUIELI LEI]]/Data5[[#This Row],[NUMĂRUL PERSOANELOR ÎNSCRISE ÎN LISTELE ELECTORALE]]</f>
        <v>1.6216216216216217</v>
      </c>
      <c r="U931" s="41">
        <f>Data5[[#This Row],[TOTAL CHELTUIELI EURO]]/Data5[[#This Row],[NUMĂRUL PERSOANELOR ÎNSCRISE ÎN LISTELE ELECTORALE]]</f>
        <v>0.33503886730059745</v>
      </c>
      <c r="V931" s="41">
        <f>Data5[[#This Row],[TOTAL CHELTUIELI LEI]]/Data5[[#This Row],[NUMĂRUL PERSOANELOR CARE AU PARTICIPAT LA VOT]]</f>
        <v>2.3195876288659796</v>
      </c>
      <c r="W931" s="41">
        <f>Data5[[#This Row],[TOTAL CHELTUIELI EURO]]/Data5[[#This Row],[NUMĂRUL PERSOANELOR CARE AU PARTICIPAT LA VOT]]</f>
        <v>0.47924374059750408</v>
      </c>
      <c r="X931" s="43">
        <v>4.8400999999999996</v>
      </c>
      <c r="Y931" s="114" t="s">
        <v>2894</v>
      </c>
      <c r="Z931" s="44">
        <v>1</v>
      </c>
      <c r="AA931" s="115" t="s">
        <v>3105</v>
      </c>
      <c r="AB931" s="44">
        <v>0</v>
      </c>
      <c r="AC931" s="45"/>
    </row>
    <row r="932" spans="1:29" ht="12" customHeight="1" x14ac:dyDescent="0.2">
      <c r="A932" s="37">
        <v>931</v>
      </c>
      <c r="B932" s="38" t="s">
        <v>18</v>
      </c>
      <c r="C932" s="39" t="s">
        <v>1783</v>
      </c>
      <c r="D932" s="40">
        <v>44101</v>
      </c>
      <c r="E932" s="38">
        <v>1</v>
      </c>
      <c r="F932" s="38"/>
      <c r="G932" s="38" t="s">
        <v>2</v>
      </c>
      <c r="H932" s="38" t="s">
        <v>2</v>
      </c>
      <c r="I932" s="39">
        <v>200</v>
      </c>
      <c r="J932" s="39">
        <v>0</v>
      </c>
      <c r="K932" s="39">
        <v>0</v>
      </c>
      <c r="L932" s="41">
        <f>SUM(Data5[[#This Row],[CHELTUIELI DE PERSONAL LEI]:[CHELTUIELI DE CAPITAL (ACTIVE NEFINANCIARE ) LEI]])</f>
        <v>200</v>
      </c>
      <c r="M932" s="41">
        <f>Data5[[#This Row],[TOTAL CHELTUIELI LEI]]/Data5[[#This Row],[CURS VALUTAR EURO BNR 22 07 2020]]</f>
        <v>41.321460300407018</v>
      </c>
      <c r="N932" s="49">
        <v>1000</v>
      </c>
      <c r="O932" s="54"/>
      <c r="P932" s="54">
        <v>594</v>
      </c>
      <c r="Q932" s="54"/>
      <c r="R932" s="54">
        <f>Data5[[#This Row],[PERSOANE ÎNSCRISE ÎN LISTELE ELECTORALE (TURUL 1)            ]]+Data5[[#This Row],[PERSOANE ÎNSCRISE ÎN LISTELE ELECTORALE (TURUL AL 2-LEA)]]</f>
        <v>1000</v>
      </c>
      <c r="S932" s="54">
        <f>Data5[[#This Row],[PERSOANE CARE AU PARTICIPAT LA VOT (TURUL 1)]]+Data5[[#This Row],[PERSOANE CARE AU PARTICIPAT LA VOT  (TURUL AL 2-LEA)]]</f>
        <v>594</v>
      </c>
      <c r="T932" s="41">
        <f>Data5[[#This Row],[TOTAL CHELTUIELI LEI]]/Data5[[#This Row],[NUMĂRUL PERSOANELOR ÎNSCRISE ÎN LISTELE ELECTORALE]]</f>
        <v>0.2</v>
      </c>
      <c r="U932" s="41">
        <f>Data5[[#This Row],[TOTAL CHELTUIELI EURO]]/Data5[[#This Row],[NUMĂRUL PERSOANELOR ÎNSCRISE ÎN LISTELE ELECTORALE]]</f>
        <v>4.1321460300407016E-2</v>
      </c>
      <c r="V932" s="41">
        <f>Data5[[#This Row],[TOTAL CHELTUIELI LEI]]/Data5[[#This Row],[NUMĂRUL PERSOANELOR CARE AU PARTICIPAT LA VOT]]</f>
        <v>0.33670033670033672</v>
      </c>
      <c r="W932" s="41">
        <f>Data5[[#This Row],[TOTAL CHELTUIELI EURO]]/Data5[[#This Row],[NUMĂRUL PERSOANELOR CARE AU PARTICIPAT LA VOT]]</f>
        <v>6.9564747980483191E-2</v>
      </c>
      <c r="X932" s="43">
        <v>4.8400999999999996</v>
      </c>
      <c r="Y932" s="114" t="s">
        <v>2890</v>
      </c>
      <c r="Z932" s="44">
        <v>0</v>
      </c>
      <c r="AA932" s="115" t="s">
        <v>3105</v>
      </c>
      <c r="AB932" s="44">
        <v>0</v>
      </c>
      <c r="AC932" s="45"/>
    </row>
    <row r="933" spans="1:29" ht="12" customHeight="1" x14ac:dyDescent="0.2">
      <c r="A933" s="37">
        <v>932</v>
      </c>
      <c r="B933" s="38" t="s">
        <v>18</v>
      </c>
      <c r="C933" s="39" t="s">
        <v>1784</v>
      </c>
      <c r="D933" s="40">
        <v>44101</v>
      </c>
      <c r="E933" s="38">
        <v>1</v>
      </c>
      <c r="F933" s="38"/>
      <c r="G933" s="38" t="s">
        <v>2</v>
      </c>
      <c r="H933" s="38" t="s">
        <v>2</v>
      </c>
      <c r="I933" s="39">
        <v>0</v>
      </c>
      <c r="J933" s="39">
        <v>462</v>
      </c>
      <c r="K933" s="39">
        <v>0</v>
      </c>
      <c r="L933" s="41">
        <f>SUM(Data5[[#This Row],[CHELTUIELI DE PERSONAL LEI]:[CHELTUIELI DE CAPITAL (ACTIVE NEFINANCIARE ) LEI]])</f>
        <v>462</v>
      </c>
      <c r="M933" s="41">
        <f>Data5[[#This Row],[TOTAL CHELTUIELI LEI]]/Data5[[#This Row],[CURS VALUTAR EURO BNR 22 07 2020]]</f>
        <v>95.452573293940219</v>
      </c>
      <c r="N933" s="49">
        <v>2000</v>
      </c>
      <c r="O933" s="54"/>
      <c r="P933" s="54">
        <v>1239</v>
      </c>
      <c r="Q933" s="54"/>
      <c r="R933" s="54">
        <f>Data5[[#This Row],[PERSOANE ÎNSCRISE ÎN LISTELE ELECTORALE (TURUL 1)            ]]+Data5[[#This Row],[PERSOANE ÎNSCRISE ÎN LISTELE ELECTORALE (TURUL AL 2-LEA)]]</f>
        <v>2000</v>
      </c>
      <c r="S933" s="54">
        <f>Data5[[#This Row],[PERSOANE CARE AU PARTICIPAT LA VOT (TURUL 1)]]+Data5[[#This Row],[PERSOANE CARE AU PARTICIPAT LA VOT  (TURUL AL 2-LEA)]]</f>
        <v>1239</v>
      </c>
      <c r="T933" s="41">
        <f>Data5[[#This Row],[TOTAL CHELTUIELI LEI]]/Data5[[#This Row],[NUMĂRUL PERSOANELOR ÎNSCRISE ÎN LISTELE ELECTORALE]]</f>
        <v>0.23100000000000001</v>
      </c>
      <c r="U933" s="41">
        <f>Data5[[#This Row],[TOTAL CHELTUIELI EURO]]/Data5[[#This Row],[NUMĂRUL PERSOANELOR ÎNSCRISE ÎN LISTELE ELECTORALE]]</f>
        <v>4.7726286646970109E-2</v>
      </c>
      <c r="V933" s="41">
        <f>Data5[[#This Row],[TOTAL CHELTUIELI LEI]]/Data5[[#This Row],[NUMĂRUL PERSOANELOR CARE AU PARTICIPAT LA VOT]]</f>
        <v>0.3728813559322034</v>
      </c>
      <c r="W933" s="41">
        <f>Data5[[#This Row],[TOTAL CHELTUIELI EURO]]/Data5[[#This Row],[NUMĂRUL PERSOANELOR CARE AU PARTICIPAT LA VOT]]</f>
        <v>7.7040010729572408E-2</v>
      </c>
      <c r="X933" s="43">
        <v>4.8400999999999996</v>
      </c>
      <c r="Y933" s="114" t="s">
        <v>2890</v>
      </c>
      <c r="Z933" s="44">
        <v>0</v>
      </c>
      <c r="AA933" s="115" t="s">
        <v>3105</v>
      </c>
      <c r="AB933" s="44">
        <v>0</v>
      </c>
      <c r="AC933" s="45"/>
    </row>
    <row r="934" spans="1:29" ht="12" customHeight="1" x14ac:dyDescent="0.2">
      <c r="A934" s="37">
        <v>933</v>
      </c>
      <c r="B934" s="38" t="s">
        <v>18</v>
      </c>
      <c r="C934" s="39" t="s">
        <v>1785</v>
      </c>
      <c r="D934" s="40">
        <v>44101</v>
      </c>
      <c r="E934" s="38">
        <v>1</v>
      </c>
      <c r="F934" s="38"/>
      <c r="G934" s="38" t="s">
        <v>2</v>
      </c>
      <c r="H934" s="38" t="s">
        <v>2</v>
      </c>
      <c r="I934" s="39">
        <v>600</v>
      </c>
      <c r="J934" s="39">
        <v>1602</v>
      </c>
      <c r="K934" s="39">
        <v>700</v>
      </c>
      <c r="L934" s="41">
        <f>SUM(Data5[[#This Row],[CHELTUIELI DE PERSONAL LEI]:[CHELTUIELI DE CAPITAL (ACTIVE NEFINANCIARE ) LEI]])</f>
        <v>2902</v>
      </c>
      <c r="M934" s="41">
        <f>Data5[[#This Row],[TOTAL CHELTUIELI LEI]]/Data5[[#This Row],[CURS VALUTAR EURO BNR 22 07 2020]]</f>
        <v>599.57438895890584</v>
      </c>
      <c r="N934" s="49">
        <v>2040</v>
      </c>
      <c r="O934" s="54"/>
      <c r="P934" s="54">
        <v>1113</v>
      </c>
      <c r="Q934" s="54"/>
      <c r="R934" s="54">
        <f>Data5[[#This Row],[PERSOANE ÎNSCRISE ÎN LISTELE ELECTORALE (TURUL 1)            ]]+Data5[[#This Row],[PERSOANE ÎNSCRISE ÎN LISTELE ELECTORALE (TURUL AL 2-LEA)]]</f>
        <v>2040</v>
      </c>
      <c r="S934" s="54">
        <f>Data5[[#This Row],[PERSOANE CARE AU PARTICIPAT LA VOT (TURUL 1)]]+Data5[[#This Row],[PERSOANE CARE AU PARTICIPAT LA VOT  (TURUL AL 2-LEA)]]</f>
        <v>1113</v>
      </c>
      <c r="T934" s="41">
        <f>Data5[[#This Row],[TOTAL CHELTUIELI LEI]]/Data5[[#This Row],[NUMĂRUL PERSOANELOR ÎNSCRISE ÎN LISTELE ELECTORALE]]</f>
        <v>1.4225490196078432</v>
      </c>
      <c r="U934" s="41">
        <f>Data5[[#This Row],[TOTAL CHELTUIELI EURO]]/Data5[[#This Row],[NUMĂRUL PERSOANELOR ÎNSCRISE ÎN LISTELE ELECTORALE]]</f>
        <v>0.29390901419554211</v>
      </c>
      <c r="V934" s="41">
        <f>Data5[[#This Row],[TOTAL CHELTUIELI LEI]]/Data5[[#This Row],[NUMĂRUL PERSOANELOR CARE AU PARTICIPAT LA VOT]]</f>
        <v>2.6073674752920035</v>
      </c>
      <c r="W934" s="41">
        <f>Data5[[#This Row],[TOTAL CHELTUIELI EURO]]/Data5[[#This Row],[NUMĂRUL PERSOANELOR CARE AU PARTICIPAT LA VOT]]</f>
        <v>0.53870115809425501</v>
      </c>
      <c r="X934" s="43">
        <v>4.8400999999999996</v>
      </c>
      <c r="Y934" s="114" t="s">
        <v>2894</v>
      </c>
      <c r="Z934" s="44">
        <v>1</v>
      </c>
      <c r="AA934" s="115" t="s">
        <v>3105</v>
      </c>
      <c r="AB934" s="44">
        <v>0</v>
      </c>
      <c r="AC934" s="45"/>
    </row>
    <row r="935" spans="1:29" ht="12" customHeight="1" x14ac:dyDescent="0.2">
      <c r="A935" s="37">
        <v>934</v>
      </c>
      <c r="B935" s="38" t="s">
        <v>18</v>
      </c>
      <c r="C935" s="39" t="s">
        <v>1786</v>
      </c>
      <c r="D935" s="40">
        <v>44101</v>
      </c>
      <c r="E935" s="38">
        <v>1</v>
      </c>
      <c r="F935" s="38"/>
      <c r="G935" s="38" t="s">
        <v>2</v>
      </c>
      <c r="H935" s="38" t="s">
        <v>2</v>
      </c>
      <c r="I935" s="39">
        <v>1980</v>
      </c>
      <c r="J935" s="39">
        <v>18000</v>
      </c>
      <c r="K935" s="39">
        <v>0</v>
      </c>
      <c r="L935" s="41">
        <f>SUM(Data5[[#This Row],[CHELTUIELI DE PERSONAL LEI]:[CHELTUIELI DE CAPITAL (ACTIVE NEFINANCIARE ) LEI]])</f>
        <v>19980</v>
      </c>
      <c r="M935" s="41">
        <f>Data5[[#This Row],[TOTAL CHELTUIELI LEI]]/Data5[[#This Row],[CURS VALUTAR EURO BNR 22 07 2020]]</f>
        <v>4128.0138840106611</v>
      </c>
      <c r="N935" s="49">
        <v>1963</v>
      </c>
      <c r="O935" s="54"/>
      <c r="P935" s="54">
        <v>1177</v>
      </c>
      <c r="Q935" s="54"/>
      <c r="R935" s="54">
        <f>Data5[[#This Row],[PERSOANE ÎNSCRISE ÎN LISTELE ELECTORALE (TURUL 1)            ]]+Data5[[#This Row],[PERSOANE ÎNSCRISE ÎN LISTELE ELECTORALE (TURUL AL 2-LEA)]]</f>
        <v>1963</v>
      </c>
      <c r="S935" s="54">
        <f>Data5[[#This Row],[PERSOANE CARE AU PARTICIPAT LA VOT (TURUL 1)]]+Data5[[#This Row],[PERSOANE CARE AU PARTICIPAT LA VOT  (TURUL AL 2-LEA)]]</f>
        <v>1177</v>
      </c>
      <c r="T935" s="41">
        <f>Data5[[#This Row],[TOTAL CHELTUIELI LEI]]/Data5[[#This Row],[NUMĂRUL PERSOANELOR ÎNSCRISE ÎN LISTELE ELECTORALE]]</f>
        <v>10.178298522669383</v>
      </c>
      <c r="U935" s="41">
        <f>Data5[[#This Row],[TOTAL CHELTUIELI EURO]]/Data5[[#This Row],[NUMĂRUL PERSOANELOR ÎNSCRISE ÎN LISTELE ELECTORALE]]</f>
        <v>2.1029107916508716</v>
      </c>
      <c r="V935" s="41">
        <f>Data5[[#This Row],[TOTAL CHELTUIELI LEI]]/Data5[[#This Row],[NUMĂRUL PERSOANELOR CARE AU PARTICIPAT LA VOT]]</f>
        <v>16.97536108751062</v>
      </c>
      <c r="W935" s="41">
        <f>Data5[[#This Row],[TOTAL CHELTUIELI EURO]]/Data5[[#This Row],[NUMĂRUL PERSOANELOR CARE AU PARTICIPAT LA VOT]]</f>
        <v>3.5072335463132212</v>
      </c>
      <c r="X935" s="43">
        <v>4.8400999999999996</v>
      </c>
      <c r="Y935" s="114" t="s">
        <v>2898</v>
      </c>
      <c r="Z935" s="44">
        <v>10</v>
      </c>
      <c r="AA935" s="115" t="s">
        <v>3108</v>
      </c>
      <c r="AB935" s="44">
        <v>2</v>
      </c>
      <c r="AC935" s="45"/>
    </row>
    <row r="936" spans="1:29" ht="12" customHeight="1" x14ac:dyDescent="0.2">
      <c r="A936" s="37">
        <v>935</v>
      </c>
      <c r="B936" s="38" t="s">
        <v>18</v>
      </c>
      <c r="C936" s="39" t="s">
        <v>1787</v>
      </c>
      <c r="D936" s="40">
        <v>44101</v>
      </c>
      <c r="E936" s="38">
        <v>1</v>
      </c>
      <c r="F936" s="38"/>
      <c r="G936" s="38" t="s">
        <v>2</v>
      </c>
      <c r="H936" s="38" t="s">
        <v>2</v>
      </c>
      <c r="I936" s="39">
        <v>900</v>
      </c>
      <c r="J936" s="39">
        <v>1840.31</v>
      </c>
      <c r="K936" s="39">
        <v>0</v>
      </c>
      <c r="L936" s="41">
        <f>SUM(Data5[[#This Row],[CHELTUIELI DE PERSONAL LEI]:[CHELTUIELI DE CAPITAL (ACTIVE NEFINANCIARE ) LEI]])</f>
        <v>2740.31</v>
      </c>
      <c r="M936" s="41">
        <f>Data5[[#This Row],[TOTAL CHELTUIELI LEI]]/Data5[[#This Row],[CURS VALUTAR EURO BNR 22 07 2020]]</f>
        <v>566.16805437904179</v>
      </c>
      <c r="N936" s="49">
        <v>2042</v>
      </c>
      <c r="O936" s="54"/>
      <c r="P936" s="54">
        <v>1298</v>
      </c>
      <c r="Q936" s="54"/>
      <c r="R936" s="54">
        <f>Data5[[#This Row],[PERSOANE ÎNSCRISE ÎN LISTELE ELECTORALE (TURUL 1)            ]]+Data5[[#This Row],[PERSOANE ÎNSCRISE ÎN LISTELE ELECTORALE (TURUL AL 2-LEA)]]</f>
        <v>2042</v>
      </c>
      <c r="S936" s="54">
        <f>Data5[[#This Row],[PERSOANE CARE AU PARTICIPAT LA VOT (TURUL 1)]]+Data5[[#This Row],[PERSOANE CARE AU PARTICIPAT LA VOT  (TURUL AL 2-LEA)]]</f>
        <v>1298</v>
      </c>
      <c r="T936" s="41">
        <f>Data5[[#This Row],[TOTAL CHELTUIELI LEI]]/Data5[[#This Row],[NUMĂRUL PERSOANELOR ÎNSCRISE ÎN LISTELE ELECTORALE]]</f>
        <v>1.341973555337904</v>
      </c>
      <c r="U936" s="41">
        <f>Data5[[#This Row],[TOTAL CHELTUIELI EURO]]/Data5[[#This Row],[NUMĂRUL PERSOANELOR ÎNSCRISE ÎN LISTELE ELECTORALE]]</f>
        <v>0.2772615349554563</v>
      </c>
      <c r="V936" s="41">
        <f>Data5[[#This Row],[TOTAL CHELTUIELI LEI]]/Data5[[#This Row],[NUMĂRUL PERSOANELOR CARE AU PARTICIPAT LA VOT]]</f>
        <v>2.1111787365177195</v>
      </c>
      <c r="W936" s="41">
        <f>Data5[[#This Row],[TOTAL CHELTUIELI EURO]]/Data5[[#This Row],[NUMĂRUL PERSOANELOR CARE AU PARTICIPAT LA VOT]]</f>
        <v>0.43618494174040201</v>
      </c>
      <c r="X936" s="43">
        <v>4.8400999999999996</v>
      </c>
      <c r="Y936" s="114" t="s">
        <v>2894</v>
      </c>
      <c r="Z936" s="44">
        <v>1</v>
      </c>
      <c r="AA936" s="115" t="s">
        <v>3105</v>
      </c>
      <c r="AB936" s="44">
        <v>0</v>
      </c>
      <c r="AC936" s="45"/>
    </row>
    <row r="937" spans="1:29" ht="12" customHeight="1" x14ac:dyDescent="0.2">
      <c r="A937" s="37">
        <v>936</v>
      </c>
      <c r="B937" s="38" t="s">
        <v>18</v>
      </c>
      <c r="C937" s="39" t="s">
        <v>1788</v>
      </c>
      <c r="D937" s="40">
        <v>44101</v>
      </c>
      <c r="E937" s="38">
        <v>1</v>
      </c>
      <c r="F937" s="38"/>
      <c r="G937" s="38" t="s">
        <v>2</v>
      </c>
      <c r="H937" s="38" t="s">
        <v>2</v>
      </c>
      <c r="I937" s="39">
        <v>1800</v>
      </c>
      <c r="J937" s="39">
        <v>8400</v>
      </c>
      <c r="K937" s="39">
        <v>0</v>
      </c>
      <c r="L937" s="41">
        <f>SUM(Data5[[#This Row],[CHELTUIELI DE PERSONAL LEI]:[CHELTUIELI DE CAPITAL (ACTIVE NEFINANCIARE ) LEI]])</f>
        <v>10200</v>
      </c>
      <c r="M937" s="41">
        <f>Data5[[#This Row],[TOTAL CHELTUIELI LEI]]/Data5[[#This Row],[CURS VALUTAR EURO BNR 22 07 2020]]</f>
        <v>2107.3944753207579</v>
      </c>
      <c r="N937" s="49">
        <v>2563</v>
      </c>
      <c r="O937" s="54"/>
      <c r="P937" s="54">
        <v>1639</v>
      </c>
      <c r="Q937" s="54"/>
      <c r="R937" s="54">
        <f>Data5[[#This Row],[PERSOANE ÎNSCRISE ÎN LISTELE ELECTORALE (TURUL 1)            ]]+Data5[[#This Row],[PERSOANE ÎNSCRISE ÎN LISTELE ELECTORALE (TURUL AL 2-LEA)]]</f>
        <v>2563</v>
      </c>
      <c r="S937" s="54">
        <f>Data5[[#This Row],[PERSOANE CARE AU PARTICIPAT LA VOT (TURUL 1)]]+Data5[[#This Row],[PERSOANE CARE AU PARTICIPAT LA VOT  (TURUL AL 2-LEA)]]</f>
        <v>1639</v>
      </c>
      <c r="T937" s="41">
        <f>Data5[[#This Row],[TOTAL CHELTUIELI LEI]]/Data5[[#This Row],[NUMĂRUL PERSOANELOR ÎNSCRISE ÎN LISTELE ELECTORALE]]</f>
        <v>3.9797112758486151</v>
      </c>
      <c r="U937" s="41">
        <f>Data5[[#This Row],[TOTAL CHELTUIELI EURO]]/Data5[[#This Row],[NUMĂRUL PERSOANELOR ÎNSCRISE ÎN LISTELE ELECTORALE]]</f>
        <v>0.82223740746030349</v>
      </c>
      <c r="V937" s="41">
        <f>Data5[[#This Row],[TOTAL CHELTUIELI LEI]]/Data5[[#This Row],[NUMĂRUL PERSOANELOR CARE AU PARTICIPAT LA VOT]]</f>
        <v>6.223306894447834</v>
      </c>
      <c r="W937" s="41">
        <f>Data5[[#This Row],[TOTAL CHELTUIELI EURO]]/Data5[[#This Row],[NUMĂRUL PERSOANELOR CARE AU PARTICIPAT LA VOT]]</f>
        <v>1.2857806438808772</v>
      </c>
      <c r="X937" s="43">
        <v>4.8400999999999996</v>
      </c>
      <c r="Y937" s="114" t="s">
        <v>2884</v>
      </c>
      <c r="Z937" s="44">
        <v>3</v>
      </c>
      <c r="AA937" s="115" t="s">
        <v>3105</v>
      </c>
      <c r="AB937" s="44">
        <v>0</v>
      </c>
      <c r="AC937" s="45"/>
    </row>
    <row r="938" spans="1:29" ht="12" customHeight="1" x14ac:dyDescent="0.2">
      <c r="A938" s="37">
        <v>937</v>
      </c>
      <c r="B938" s="38" t="s">
        <v>18</v>
      </c>
      <c r="C938" s="39" t="s">
        <v>1789</v>
      </c>
      <c r="D938" s="40">
        <v>44101</v>
      </c>
      <c r="E938" s="38">
        <v>1</v>
      </c>
      <c r="F938" s="38"/>
      <c r="G938" s="38" t="s">
        <v>2</v>
      </c>
      <c r="H938" s="38" t="s">
        <v>2</v>
      </c>
      <c r="I938" s="50">
        <v>0</v>
      </c>
      <c r="J938" s="50">
        <v>19161</v>
      </c>
      <c r="K938" s="50">
        <v>0</v>
      </c>
      <c r="L938" s="41">
        <f>SUM(Data5[[#This Row],[CHELTUIELI DE PERSONAL LEI]:[CHELTUIELI DE CAPITAL (ACTIVE NEFINANCIARE ) LEI]])</f>
        <v>19161</v>
      </c>
      <c r="M938" s="41">
        <f>Data5[[#This Row],[TOTAL CHELTUIELI LEI]]/Data5[[#This Row],[CURS VALUTAR EURO BNR 22 07 2020]]</f>
        <v>3958.8025040804946</v>
      </c>
      <c r="N938" s="49">
        <v>3797</v>
      </c>
      <c r="O938" s="54"/>
      <c r="P938" s="54">
        <v>2195</v>
      </c>
      <c r="Q938" s="54"/>
      <c r="R938" s="54">
        <f>Data5[[#This Row],[PERSOANE ÎNSCRISE ÎN LISTELE ELECTORALE (TURUL 1)            ]]+Data5[[#This Row],[PERSOANE ÎNSCRISE ÎN LISTELE ELECTORALE (TURUL AL 2-LEA)]]</f>
        <v>3797</v>
      </c>
      <c r="S938" s="54">
        <f>Data5[[#This Row],[PERSOANE CARE AU PARTICIPAT LA VOT (TURUL 1)]]+Data5[[#This Row],[PERSOANE CARE AU PARTICIPAT LA VOT  (TURUL AL 2-LEA)]]</f>
        <v>2195</v>
      </c>
      <c r="T938" s="41">
        <f>Data5[[#This Row],[TOTAL CHELTUIELI LEI]]/Data5[[#This Row],[NUMĂRUL PERSOANELOR ÎNSCRISE ÎN LISTELE ELECTORALE]]</f>
        <v>5.0463523834606265</v>
      </c>
      <c r="U938" s="41">
        <f>Data5[[#This Row],[TOTAL CHELTUIELI EURO]]/Data5[[#This Row],[NUMĂRUL PERSOANELOR ÎNSCRISE ÎN LISTELE ELECTORALE]]</f>
        <v>1.0426132483751631</v>
      </c>
      <c r="V938" s="41">
        <f>Data5[[#This Row],[TOTAL CHELTUIELI LEI]]/Data5[[#This Row],[NUMĂRUL PERSOANELOR CARE AU PARTICIPAT LA VOT]]</f>
        <v>8.7293849658314357</v>
      </c>
      <c r="W938" s="41">
        <f>Data5[[#This Row],[TOTAL CHELTUIELI EURO]]/Data5[[#This Row],[NUMĂRUL PERSOANELOR CARE AU PARTICIPAT LA VOT]]</f>
        <v>1.8035546715628676</v>
      </c>
      <c r="X938" s="43">
        <v>4.8400999999999996</v>
      </c>
      <c r="Y938" s="114" t="s">
        <v>2892</v>
      </c>
      <c r="Z938" s="44">
        <v>5</v>
      </c>
      <c r="AA938" s="115" t="s">
        <v>3107</v>
      </c>
      <c r="AB938" s="44">
        <v>1</v>
      </c>
      <c r="AC938" s="45"/>
    </row>
    <row r="939" spans="1:29" ht="12" customHeight="1" x14ac:dyDescent="0.2">
      <c r="A939" s="37">
        <v>938</v>
      </c>
      <c r="B939" s="38" t="s">
        <v>18</v>
      </c>
      <c r="C939" s="39" t="s">
        <v>1592</v>
      </c>
      <c r="D939" s="40">
        <v>44101</v>
      </c>
      <c r="E939" s="38">
        <v>1</v>
      </c>
      <c r="F939" s="38"/>
      <c r="G939" s="38" t="s">
        <v>2</v>
      </c>
      <c r="H939" s="38" t="s">
        <v>2</v>
      </c>
      <c r="I939" s="39">
        <v>700</v>
      </c>
      <c r="J939" s="39">
        <v>1539</v>
      </c>
      <c r="K939" s="39">
        <v>0</v>
      </c>
      <c r="L939" s="41">
        <f>SUM(Data5[[#This Row],[CHELTUIELI DE PERSONAL LEI]:[CHELTUIELI DE CAPITAL (ACTIVE NEFINANCIARE ) LEI]])</f>
        <v>2239</v>
      </c>
      <c r="M939" s="41">
        <f>Data5[[#This Row],[TOTAL CHELTUIELI LEI]]/Data5[[#This Row],[CURS VALUTAR EURO BNR 22 07 2020]]</f>
        <v>462.59374806305658</v>
      </c>
      <c r="N939" s="49">
        <v>1391</v>
      </c>
      <c r="O939" s="54"/>
      <c r="P939" s="54">
        <v>1078</v>
      </c>
      <c r="Q939" s="54"/>
      <c r="R939" s="54">
        <f>Data5[[#This Row],[PERSOANE ÎNSCRISE ÎN LISTELE ELECTORALE (TURUL 1)            ]]+Data5[[#This Row],[PERSOANE ÎNSCRISE ÎN LISTELE ELECTORALE (TURUL AL 2-LEA)]]</f>
        <v>1391</v>
      </c>
      <c r="S939" s="54">
        <f>Data5[[#This Row],[PERSOANE CARE AU PARTICIPAT LA VOT (TURUL 1)]]+Data5[[#This Row],[PERSOANE CARE AU PARTICIPAT LA VOT  (TURUL AL 2-LEA)]]</f>
        <v>1078</v>
      </c>
      <c r="T939" s="41">
        <f>Data5[[#This Row],[TOTAL CHELTUIELI LEI]]/Data5[[#This Row],[NUMĂRUL PERSOANELOR ÎNSCRISE ÎN LISTELE ELECTORALE]]</f>
        <v>1.6096333572969086</v>
      </c>
      <c r="U939" s="41">
        <f>Data5[[#This Row],[TOTAL CHELTUIELI EURO]]/Data5[[#This Row],[NUMĂRUL PERSOANELOR ÎNSCRISE ÎN LISTELE ELECTORALE]]</f>
        <v>0.33256200435877542</v>
      </c>
      <c r="V939" s="41">
        <f>Data5[[#This Row],[TOTAL CHELTUIELI LEI]]/Data5[[#This Row],[NUMĂRUL PERSOANELOR CARE AU PARTICIPAT LA VOT]]</f>
        <v>2.0769944341372915</v>
      </c>
      <c r="W939" s="41">
        <f>Data5[[#This Row],[TOTAL CHELTUIELI EURO]]/Data5[[#This Row],[NUMĂRUL PERSOANELOR CARE AU PARTICIPAT LA VOT]]</f>
        <v>0.42912221527185213</v>
      </c>
      <c r="X939" s="43">
        <v>4.8400999999999996</v>
      </c>
      <c r="Y939" s="114" t="s">
        <v>2894</v>
      </c>
      <c r="Z939" s="44">
        <v>1</v>
      </c>
      <c r="AA939" s="115" t="s">
        <v>3105</v>
      </c>
      <c r="AB939" s="44">
        <v>0</v>
      </c>
      <c r="AC939" s="45"/>
    </row>
    <row r="940" spans="1:29" ht="12" customHeight="1" x14ac:dyDescent="0.2">
      <c r="A940" s="37">
        <v>939</v>
      </c>
      <c r="B940" s="38" t="s">
        <v>18</v>
      </c>
      <c r="C940" s="39" t="s">
        <v>1790</v>
      </c>
      <c r="D940" s="40">
        <v>44101</v>
      </c>
      <c r="E940" s="38">
        <v>1</v>
      </c>
      <c r="F940" s="38"/>
      <c r="G940" s="38" t="s">
        <v>2</v>
      </c>
      <c r="H940" s="38" t="s">
        <v>2</v>
      </c>
      <c r="I940" s="39">
        <v>1000</v>
      </c>
      <c r="J940" s="39">
        <v>899</v>
      </c>
      <c r="K940" s="39">
        <v>0</v>
      </c>
      <c r="L940" s="41">
        <f>SUM(Data5[[#This Row],[CHELTUIELI DE PERSONAL LEI]:[CHELTUIELI DE CAPITAL (ACTIVE NEFINANCIARE ) LEI]])</f>
        <v>1899</v>
      </c>
      <c r="M940" s="41">
        <f>Data5[[#This Row],[TOTAL CHELTUIELI LEI]]/Data5[[#This Row],[CURS VALUTAR EURO BNR 22 07 2020]]</f>
        <v>392.34726555236466</v>
      </c>
      <c r="N940" s="54">
        <v>3189</v>
      </c>
      <c r="O940" s="54"/>
      <c r="P940" s="54">
        <v>1825</v>
      </c>
      <c r="Q940" s="54"/>
      <c r="R940" s="54">
        <f>Data5[[#This Row],[PERSOANE ÎNSCRISE ÎN LISTELE ELECTORALE (TURUL 1)            ]]+Data5[[#This Row],[PERSOANE ÎNSCRISE ÎN LISTELE ELECTORALE (TURUL AL 2-LEA)]]</f>
        <v>3189</v>
      </c>
      <c r="S940" s="54">
        <f>Data5[[#This Row],[PERSOANE CARE AU PARTICIPAT LA VOT (TURUL 1)]]+Data5[[#This Row],[PERSOANE CARE AU PARTICIPAT LA VOT  (TURUL AL 2-LEA)]]</f>
        <v>1825</v>
      </c>
      <c r="T940" s="41">
        <f>Data5[[#This Row],[TOTAL CHELTUIELI LEI]]/Data5[[#This Row],[NUMĂRUL PERSOANELOR ÎNSCRISE ÎN LISTELE ELECTORALE]]</f>
        <v>0.59548447789275638</v>
      </c>
      <c r="U940" s="41">
        <f>Data5[[#This Row],[TOTAL CHELTUIELI EURO]]/Data5[[#This Row],[NUMĂRUL PERSOANELOR ÎNSCRISE ÎN LISTELE ELECTORALE]]</f>
        <v>0.12303144106377067</v>
      </c>
      <c r="V940" s="41">
        <f>Data5[[#This Row],[TOTAL CHELTUIELI LEI]]/Data5[[#This Row],[NUMĂRUL PERSOANELOR CARE AU PARTICIPAT LA VOT]]</f>
        <v>1.0405479452054796</v>
      </c>
      <c r="W940" s="41">
        <f>Data5[[#This Row],[TOTAL CHELTUIELI EURO]]/Data5[[#This Row],[NUMĂRUL PERSOANELOR CARE AU PARTICIPAT LA VOT]]</f>
        <v>0.21498480304239159</v>
      </c>
      <c r="X940" s="43">
        <v>4.8400999999999996</v>
      </c>
      <c r="Y940" s="114" t="s">
        <v>2890</v>
      </c>
      <c r="Z940" s="44">
        <v>0</v>
      </c>
      <c r="AA940" s="115" t="s">
        <v>3105</v>
      </c>
      <c r="AB940" s="44">
        <v>0</v>
      </c>
      <c r="AC940" s="45"/>
    </row>
    <row r="941" spans="1:29" ht="12" customHeight="1" x14ac:dyDescent="0.2">
      <c r="A941" s="37">
        <v>940</v>
      </c>
      <c r="B941" s="38" t="s">
        <v>18</v>
      </c>
      <c r="C941" s="39" t="s">
        <v>1791</v>
      </c>
      <c r="D941" s="40">
        <v>44101</v>
      </c>
      <c r="E941" s="38">
        <v>1</v>
      </c>
      <c r="F941" s="38"/>
      <c r="G941" s="38" t="s">
        <v>2</v>
      </c>
      <c r="H941" s="38" t="s">
        <v>2</v>
      </c>
      <c r="I941" s="39">
        <v>2000</v>
      </c>
      <c r="J941" s="39">
        <v>8943</v>
      </c>
      <c r="K941" s="39">
        <v>0</v>
      </c>
      <c r="L941" s="41">
        <f>SUM(Data5[[#This Row],[CHELTUIELI DE PERSONAL LEI]:[CHELTUIELI DE CAPITAL (ACTIVE NEFINANCIARE ) LEI]])</f>
        <v>10943</v>
      </c>
      <c r="M941" s="41">
        <f>Data5[[#This Row],[TOTAL CHELTUIELI LEI]]/Data5[[#This Row],[CURS VALUTAR EURO BNR 22 07 2020]]</f>
        <v>2260.9037003367703</v>
      </c>
      <c r="N941" s="54">
        <v>2827</v>
      </c>
      <c r="O941" s="54"/>
      <c r="P941" s="54">
        <v>2014</v>
      </c>
      <c r="Q941" s="54"/>
      <c r="R941" s="54">
        <f>Data5[[#This Row],[PERSOANE ÎNSCRISE ÎN LISTELE ELECTORALE (TURUL 1)            ]]+Data5[[#This Row],[PERSOANE ÎNSCRISE ÎN LISTELE ELECTORALE (TURUL AL 2-LEA)]]</f>
        <v>2827</v>
      </c>
      <c r="S941" s="54">
        <f>Data5[[#This Row],[PERSOANE CARE AU PARTICIPAT LA VOT (TURUL 1)]]+Data5[[#This Row],[PERSOANE CARE AU PARTICIPAT LA VOT  (TURUL AL 2-LEA)]]</f>
        <v>2014</v>
      </c>
      <c r="T941" s="41">
        <f>Data5[[#This Row],[TOTAL CHELTUIELI LEI]]/Data5[[#This Row],[NUMĂRUL PERSOANELOR ÎNSCRISE ÎN LISTELE ELECTORALE]]</f>
        <v>3.8708878669968163</v>
      </c>
      <c r="U941" s="41">
        <f>Data5[[#This Row],[TOTAL CHELTUIELI EURO]]/Data5[[#This Row],[NUMĂRUL PERSOANELOR ÎNSCRISE ÎN LISTELE ELECTORALE]]</f>
        <v>0.79975369661718088</v>
      </c>
      <c r="V941" s="41">
        <f>Data5[[#This Row],[TOTAL CHELTUIELI LEI]]/Data5[[#This Row],[NUMĂRUL PERSOANELOR CARE AU PARTICIPAT LA VOT]]</f>
        <v>5.4334657398212514</v>
      </c>
      <c r="W941" s="41">
        <f>Data5[[#This Row],[TOTAL CHELTUIELI EURO]]/Data5[[#This Row],[NUMĂRUL PERSOANELOR CARE AU PARTICIPAT LA VOT]]</f>
        <v>1.1225936943082275</v>
      </c>
      <c r="X941" s="43">
        <v>4.8400999999999996</v>
      </c>
      <c r="Y941" s="114" t="s">
        <v>2884</v>
      </c>
      <c r="Z941" s="44">
        <v>3</v>
      </c>
      <c r="AA941" s="115" t="s">
        <v>3105</v>
      </c>
      <c r="AB941" s="44">
        <v>0</v>
      </c>
      <c r="AC941" s="45"/>
    </row>
    <row r="942" spans="1:29" ht="12" customHeight="1" x14ac:dyDescent="0.2">
      <c r="A942" s="37">
        <v>941</v>
      </c>
      <c r="B942" s="38" t="s">
        <v>18</v>
      </c>
      <c r="C942" s="39" t="s">
        <v>1792</v>
      </c>
      <c r="D942" s="40">
        <v>44101</v>
      </c>
      <c r="E942" s="38">
        <v>1</v>
      </c>
      <c r="F942" s="38"/>
      <c r="G942" s="38" t="s">
        <v>2</v>
      </c>
      <c r="H942" s="38" t="s">
        <v>2</v>
      </c>
      <c r="I942" s="39">
        <v>0</v>
      </c>
      <c r="J942" s="39">
        <v>13811.09</v>
      </c>
      <c r="K942" s="39">
        <v>0</v>
      </c>
      <c r="L942" s="41">
        <f>SUM(Data5[[#This Row],[CHELTUIELI DE PERSONAL LEI]:[CHELTUIELI DE CAPITAL (ACTIVE NEFINANCIARE ) LEI]])</f>
        <v>13811.09</v>
      </c>
      <c r="M942" s="41">
        <f>Data5[[#This Row],[TOTAL CHELTUIELI LEI]]/Data5[[#This Row],[CURS VALUTAR EURO BNR 22 07 2020]]</f>
        <v>2853.4720357017418</v>
      </c>
      <c r="N942" s="49">
        <v>1967</v>
      </c>
      <c r="O942" s="54"/>
      <c r="P942" s="54">
        <v>1243</v>
      </c>
      <c r="Q942" s="54"/>
      <c r="R942" s="54">
        <f>Data5[[#This Row],[PERSOANE ÎNSCRISE ÎN LISTELE ELECTORALE (TURUL 1)            ]]+Data5[[#This Row],[PERSOANE ÎNSCRISE ÎN LISTELE ELECTORALE (TURUL AL 2-LEA)]]</f>
        <v>1967</v>
      </c>
      <c r="S942" s="54">
        <f>Data5[[#This Row],[PERSOANE CARE AU PARTICIPAT LA VOT (TURUL 1)]]+Data5[[#This Row],[PERSOANE CARE AU PARTICIPAT LA VOT  (TURUL AL 2-LEA)]]</f>
        <v>1243</v>
      </c>
      <c r="T942" s="41">
        <f>Data5[[#This Row],[TOTAL CHELTUIELI LEI]]/Data5[[#This Row],[NUMĂRUL PERSOANELOR ÎNSCRISE ÎN LISTELE ELECTORALE]]</f>
        <v>7.0213980681240464</v>
      </c>
      <c r="U942" s="41">
        <f>Data5[[#This Row],[TOTAL CHELTUIELI EURO]]/Data5[[#This Row],[NUMĂRUL PERSOANELOR ÎNSCRISE ÎN LISTELE ELECTORALE]]</f>
        <v>1.4506721076267117</v>
      </c>
      <c r="V942" s="41">
        <f>Data5[[#This Row],[TOTAL CHELTUIELI LEI]]/Data5[[#This Row],[NUMĂRUL PERSOANELOR CARE AU PARTICIPAT LA VOT]]</f>
        <v>11.111094127111826</v>
      </c>
      <c r="W942" s="41">
        <f>Data5[[#This Row],[TOTAL CHELTUIELI EURO]]/Data5[[#This Row],[NUMĂRUL PERSOANELOR CARE AU PARTICIPAT LA VOT]]</f>
        <v>2.2956331743376843</v>
      </c>
      <c r="X942" s="43">
        <v>4.8400999999999996</v>
      </c>
      <c r="Y942" s="114" t="s">
        <v>2886</v>
      </c>
      <c r="Z942" s="44">
        <v>7</v>
      </c>
      <c r="AA942" s="115" t="s">
        <v>3107</v>
      </c>
      <c r="AB942" s="44">
        <v>1</v>
      </c>
      <c r="AC942" s="45"/>
    </row>
    <row r="943" spans="1:29" ht="12" customHeight="1" x14ac:dyDescent="0.2">
      <c r="A943" s="37">
        <v>942</v>
      </c>
      <c r="B943" s="38" t="s">
        <v>18</v>
      </c>
      <c r="C943" s="39" t="s">
        <v>1793</v>
      </c>
      <c r="D943" s="40">
        <v>44101</v>
      </c>
      <c r="E943" s="38">
        <v>1</v>
      </c>
      <c r="F943" s="38"/>
      <c r="G943" s="38" t="s">
        <v>2</v>
      </c>
      <c r="H943" s="38" t="s">
        <v>2</v>
      </c>
      <c r="I943" s="39">
        <v>0</v>
      </c>
      <c r="J943" s="39">
        <v>0</v>
      </c>
      <c r="K943" s="39">
        <v>0</v>
      </c>
      <c r="L943" s="41">
        <f>SUM(Data5[[#This Row],[CHELTUIELI DE PERSONAL LEI]:[CHELTUIELI DE CAPITAL (ACTIVE NEFINANCIARE ) LEI]])</f>
        <v>0</v>
      </c>
      <c r="M943" s="41">
        <f>Data5[[#This Row],[TOTAL CHELTUIELI LEI]]/Data5[[#This Row],[CURS VALUTAR EURO BNR 22 07 2020]]</f>
        <v>0</v>
      </c>
      <c r="N943" s="54">
        <v>1289</v>
      </c>
      <c r="O943" s="54"/>
      <c r="P943" s="54">
        <v>1012</v>
      </c>
      <c r="Q943" s="54"/>
      <c r="R943" s="54">
        <f>Data5[[#This Row],[PERSOANE ÎNSCRISE ÎN LISTELE ELECTORALE (TURUL 1)            ]]+Data5[[#This Row],[PERSOANE ÎNSCRISE ÎN LISTELE ELECTORALE (TURUL AL 2-LEA)]]</f>
        <v>1289</v>
      </c>
      <c r="S943" s="54">
        <f>Data5[[#This Row],[PERSOANE CARE AU PARTICIPAT LA VOT (TURUL 1)]]+Data5[[#This Row],[PERSOANE CARE AU PARTICIPAT LA VOT  (TURUL AL 2-LEA)]]</f>
        <v>1012</v>
      </c>
      <c r="T943" s="41">
        <f>Data5[[#This Row],[TOTAL CHELTUIELI LEI]]/Data5[[#This Row],[NUMĂRUL PERSOANELOR ÎNSCRISE ÎN LISTELE ELECTORALE]]</f>
        <v>0</v>
      </c>
      <c r="U943" s="41">
        <f>Data5[[#This Row],[TOTAL CHELTUIELI EURO]]/Data5[[#This Row],[NUMĂRUL PERSOANELOR ÎNSCRISE ÎN LISTELE ELECTORALE]]</f>
        <v>0</v>
      </c>
      <c r="V943" s="41">
        <f>Data5[[#This Row],[TOTAL CHELTUIELI LEI]]/Data5[[#This Row],[NUMĂRUL PERSOANELOR CARE AU PARTICIPAT LA VOT]]</f>
        <v>0</v>
      </c>
      <c r="W943" s="41">
        <f>Data5[[#This Row],[TOTAL CHELTUIELI EURO]]/Data5[[#This Row],[NUMĂRUL PERSOANELOR CARE AU PARTICIPAT LA VOT]]</f>
        <v>0</v>
      </c>
      <c r="X943" s="43">
        <v>4.8400999999999996</v>
      </c>
      <c r="Y943" s="114" t="s">
        <v>2890</v>
      </c>
      <c r="Z943" s="44">
        <v>0</v>
      </c>
      <c r="AA943" s="115" t="s">
        <v>3105</v>
      </c>
      <c r="AB943" s="44">
        <v>0</v>
      </c>
      <c r="AC943" s="45"/>
    </row>
    <row r="944" spans="1:29" ht="12" customHeight="1" x14ac:dyDescent="0.2">
      <c r="A944" s="37">
        <v>943</v>
      </c>
      <c r="B944" s="38" t="s">
        <v>18</v>
      </c>
      <c r="C944" s="39" t="s">
        <v>1794</v>
      </c>
      <c r="D944" s="40">
        <v>44101</v>
      </c>
      <c r="E944" s="38">
        <v>1</v>
      </c>
      <c r="F944" s="38"/>
      <c r="G944" s="38" t="s">
        <v>2</v>
      </c>
      <c r="H944" s="38" t="s">
        <v>2</v>
      </c>
      <c r="I944" s="39">
        <v>107135</v>
      </c>
      <c r="J944" s="39">
        <v>2169</v>
      </c>
      <c r="K944" s="39">
        <v>0</v>
      </c>
      <c r="L944" s="41">
        <f>SUM(Data5[[#This Row],[CHELTUIELI DE PERSONAL LEI]:[CHELTUIELI DE CAPITAL (ACTIVE NEFINANCIARE ) LEI]])</f>
        <v>109304</v>
      </c>
      <c r="M944" s="41">
        <f>Data5[[#This Row],[TOTAL CHELTUIELI LEI]]/Data5[[#This Row],[CURS VALUTAR EURO BNR 22 07 2020]]</f>
        <v>22583.004483378445</v>
      </c>
      <c r="N944" s="54">
        <v>1233</v>
      </c>
      <c r="O944" s="54"/>
      <c r="P944" s="54">
        <v>955</v>
      </c>
      <c r="Q944" s="54"/>
      <c r="R944" s="54">
        <f>Data5[[#This Row],[PERSOANE ÎNSCRISE ÎN LISTELE ELECTORALE (TURUL 1)            ]]+Data5[[#This Row],[PERSOANE ÎNSCRISE ÎN LISTELE ELECTORALE (TURUL AL 2-LEA)]]</f>
        <v>1233</v>
      </c>
      <c r="S944" s="54">
        <f>Data5[[#This Row],[PERSOANE CARE AU PARTICIPAT LA VOT (TURUL 1)]]+Data5[[#This Row],[PERSOANE CARE AU PARTICIPAT LA VOT  (TURUL AL 2-LEA)]]</f>
        <v>955</v>
      </c>
      <c r="T944" s="41">
        <f>Data5[[#This Row],[TOTAL CHELTUIELI LEI]]/Data5[[#This Row],[NUMĂRUL PERSOANELOR ÎNSCRISE ÎN LISTELE ELECTORALE]]</f>
        <v>88.64882400648824</v>
      </c>
      <c r="U944" s="41">
        <f>Data5[[#This Row],[TOTAL CHELTUIELI EURO]]/Data5[[#This Row],[NUMĂRUL PERSOANELOR ÎNSCRISE ÎN LISTELE ELECTORALE]]</f>
        <v>18.315494309309365</v>
      </c>
      <c r="V944" s="41">
        <f>Data5[[#This Row],[TOTAL CHELTUIELI LEI]]/Data5[[#This Row],[NUMĂRUL PERSOANELOR CARE AU PARTICIPAT LA VOT]]</f>
        <v>114.45445026178011</v>
      </c>
      <c r="W944" s="41">
        <f>Data5[[#This Row],[TOTAL CHELTUIELI EURO]]/Data5[[#This Row],[NUMĂRUL PERSOANELOR CARE AU PARTICIPAT LA VOT]]</f>
        <v>23.647125113485284</v>
      </c>
      <c r="X944" s="43">
        <v>4.8400999999999996</v>
      </c>
      <c r="Y944" s="114" t="s">
        <v>3088</v>
      </c>
      <c r="Z944" s="44">
        <v>88</v>
      </c>
      <c r="AA944" s="115" t="s">
        <v>3124</v>
      </c>
      <c r="AB944" s="44">
        <v>18</v>
      </c>
      <c r="AC944" s="45"/>
    </row>
    <row r="945" spans="1:29" ht="12" customHeight="1" x14ac:dyDescent="0.2">
      <c r="A945" s="37">
        <v>944</v>
      </c>
      <c r="B945" s="38" t="s">
        <v>18</v>
      </c>
      <c r="C945" s="39" t="s">
        <v>1795</v>
      </c>
      <c r="D945" s="40">
        <v>44101</v>
      </c>
      <c r="E945" s="38">
        <v>1</v>
      </c>
      <c r="F945" s="38"/>
      <c r="G945" s="38" t="s">
        <v>2</v>
      </c>
      <c r="H945" s="38" t="s">
        <v>2</v>
      </c>
      <c r="I945" s="39">
        <v>4500</v>
      </c>
      <c r="J945" s="39">
        <v>1660</v>
      </c>
      <c r="K945" s="39">
        <v>0</v>
      </c>
      <c r="L945" s="41">
        <f>SUM(Data5[[#This Row],[CHELTUIELI DE PERSONAL LEI]:[CHELTUIELI DE CAPITAL (ACTIVE NEFINANCIARE ) LEI]])</f>
        <v>6160</v>
      </c>
      <c r="M945" s="41">
        <f>Data5[[#This Row],[TOTAL CHELTUIELI LEI]]/Data5[[#This Row],[CURS VALUTAR EURO BNR 22 07 2020]]</f>
        <v>1272.7009772525362</v>
      </c>
      <c r="N945" s="54">
        <v>1870</v>
      </c>
      <c r="O945" s="54"/>
      <c r="P945" s="54">
        <v>1405</v>
      </c>
      <c r="Q945" s="54"/>
      <c r="R945" s="54">
        <f>Data5[[#This Row],[PERSOANE ÎNSCRISE ÎN LISTELE ELECTORALE (TURUL 1)            ]]+Data5[[#This Row],[PERSOANE ÎNSCRISE ÎN LISTELE ELECTORALE (TURUL AL 2-LEA)]]</f>
        <v>1870</v>
      </c>
      <c r="S945" s="54">
        <f>Data5[[#This Row],[PERSOANE CARE AU PARTICIPAT LA VOT (TURUL 1)]]+Data5[[#This Row],[PERSOANE CARE AU PARTICIPAT LA VOT  (TURUL AL 2-LEA)]]</f>
        <v>1405</v>
      </c>
      <c r="T945" s="41">
        <f>Data5[[#This Row],[TOTAL CHELTUIELI LEI]]/Data5[[#This Row],[NUMĂRUL PERSOANELOR ÎNSCRISE ÎN LISTELE ELECTORALE]]</f>
        <v>3.2941176470588234</v>
      </c>
      <c r="U945" s="41">
        <f>Data5[[#This Row],[TOTAL CHELTUIELI EURO]]/Data5[[#This Row],[NUMĂRUL PERSOANELOR ÎNSCRISE ÎN LISTELE ELECTORALE]]</f>
        <v>0.68058875788905682</v>
      </c>
      <c r="V945" s="41">
        <f>Data5[[#This Row],[TOTAL CHELTUIELI LEI]]/Data5[[#This Row],[NUMĂRUL PERSOANELOR CARE AU PARTICIPAT LA VOT]]</f>
        <v>4.3843416370106763</v>
      </c>
      <c r="W945" s="41">
        <f>Data5[[#This Row],[TOTAL CHELTUIELI EURO]]/Data5[[#This Row],[NUMĂRUL PERSOANELOR CARE AU PARTICIPAT LA VOT]]</f>
        <v>0.90583699448579091</v>
      </c>
      <c r="X945" s="43">
        <v>4.8400999999999996</v>
      </c>
      <c r="Y945" s="114" t="s">
        <v>2884</v>
      </c>
      <c r="Z945" s="44">
        <v>3</v>
      </c>
      <c r="AA945" s="115" t="s">
        <v>3105</v>
      </c>
      <c r="AB945" s="44">
        <v>0</v>
      </c>
      <c r="AC945" s="45"/>
    </row>
    <row r="946" spans="1:29" ht="12" customHeight="1" x14ac:dyDescent="0.2">
      <c r="A946" s="37">
        <v>945</v>
      </c>
      <c r="B946" s="38" t="s">
        <v>18</v>
      </c>
      <c r="C946" s="39" t="s">
        <v>1796</v>
      </c>
      <c r="D946" s="40">
        <v>44101</v>
      </c>
      <c r="E946" s="38">
        <v>1</v>
      </c>
      <c r="F946" s="38"/>
      <c r="G946" s="38" t="s">
        <v>2</v>
      </c>
      <c r="H946" s="38" t="s">
        <v>2</v>
      </c>
      <c r="I946" s="39">
        <v>2700</v>
      </c>
      <c r="J946" s="39">
        <v>10884</v>
      </c>
      <c r="K946" s="39">
        <v>0</v>
      </c>
      <c r="L946" s="41">
        <f>SUM(Data5[[#This Row],[CHELTUIELI DE PERSONAL LEI]:[CHELTUIELI DE CAPITAL (ACTIVE NEFINANCIARE ) LEI]])</f>
        <v>13584</v>
      </c>
      <c r="M946" s="41">
        <f>Data5[[#This Row],[TOTAL CHELTUIELI LEI]]/Data5[[#This Row],[CURS VALUTAR EURO BNR 22 07 2020]]</f>
        <v>2806.5535836036447</v>
      </c>
      <c r="N946" s="49">
        <v>3331</v>
      </c>
      <c r="O946" s="54"/>
      <c r="P946" s="54">
        <v>2088</v>
      </c>
      <c r="Q946" s="54"/>
      <c r="R946" s="54">
        <f>Data5[[#This Row],[PERSOANE ÎNSCRISE ÎN LISTELE ELECTORALE (TURUL 1)            ]]+Data5[[#This Row],[PERSOANE ÎNSCRISE ÎN LISTELE ELECTORALE (TURUL AL 2-LEA)]]</f>
        <v>3331</v>
      </c>
      <c r="S946" s="54">
        <f>Data5[[#This Row],[PERSOANE CARE AU PARTICIPAT LA VOT (TURUL 1)]]+Data5[[#This Row],[PERSOANE CARE AU PARTICIPAT LA VOT  (TURUL AL 2-LEA)]]</f>
        <v>2088</v>
      </c>
      <c r="T946" s="41">
        <f>Data5[[#This Row],[TOTAL CHELTUIELI LEI]]/Data5[[#This Row],[NUMĂRUL PERSOANELOR ÎNSCRISE ÎN LISTELE ELECTORALE]]</f>
        <v>4.0780546382467726</v>
      </c>
      <c r="U946" s="41">
        <f>Data5[[#This Row],[TOTAL CHELTUIELI EURO]]/Data5[[#This Row],[NUMĂRUL PERSOANELOR ÎNSCRISE ÎN LISTELE ELECTORALE]]</f>
        <v>0.84255586418602368</v>
      </c>
      <c r="V946" s="41">
        <f>Data5[[#This Row],[TOTAL CHELTUIELI LEI]]/Data5[[#This Row],[NUMĂRUL PERSOANELOR CARE AU PARTICIPAT LA VOT]]</f>
        <v>6.5057471264367814</v>
      </c>
      <c r="W946" s="41">
        <f>Data5[[#This Row],[TOTAL CHELTUIELI EURO]]/Data5[[#This Row],[NUMĂRUL PERSOANELOR CARE AU PARTICIPAT LA VOT]]</f>
        <v>1.3441348580477226</v>
      </c>
      <c r="X946" s="43">
        <v>4.8400999999999996</v>
      </c>
      <c r="Y946" s="114" t="s">
        <v>2895</v>
      </c>
      <c r="Z946" s="44">
        <v>4</v>
      </c>
      <c r="AA946" s="115" t="s">
        <v>3105</v>
      </c>
      <c r="AB946" s="44">
        <v>0</v>
      </c>
      <c r="AC946" s="45"/>
    </row>
    <row r="947" spans="1:29" ht="12" customHeight="1" x14ac:dyDescent="0.2">
      <c r="A947" s="37">
        <v>946</v>
      </c>
      <c r="B947" s="38" t="s">
        <v>18</v>
      </c>
      <c r="C947" s="39" t="s">
        <v>1797</v>
      </c>
      <c r="D947" s="40">
        <v>44101</v>
      </c>
      <c r="E947" s="38">
        <v>1</v>
      </c>
      <c r="F947" s="38"/>
      <c r="G947" s="38" t="s">
        <v>2</v>
      </c>
      <c r="H947" s="38" t="s">
        <v>2</v>
      </c>
      <c r="I947" s="39">
        <v>0</v>
      </c>
      <c r="J947" s="39">
        <v>26600</v>
      </c>
      <c r="K947" s="39">
        <v>0</v>
      </c>
      <c r="L947" s="41">
        <f>SUM(Data5[[#This Row],[CHELTUIELI DE PERSONAL LEI]:[CHELTUIELI DE CAPITAL (ACTIVE NEFINANCIARE ) LEI]])</f>
        <v>26600</v>
      </c>
      <c r="M947" s="41">
        <f>Data5[[#This Row],[TOTAL CHELTUIELI LEI]]/Data5[[#This Row],[CURS VALUTAR EURO BNR 22 07 2020]]</f>
        <v>5495.754219954134</v>
      </c>
      <c r="N947" s="49">
        <v>1117</v>
      </c>
      <c r="O947" s="54"/>
      <c r="P947" s="54">
        <v>813</v>
      </c>
      <c r="Q947" s="54"/>
      <c r="R947" s="54">
        <f>Data5[[#This Row],[PERSOANE ÎNSCRISE ÎN LISTELE ELECTORALE (TURUL 1)            ]]+Data5[[#This Row],[PERSOANE ÎNSCRISE ÎN LISTELE ELECTORALE (TURUL AL 2-LEA)]]</f>
        <v>1117</v>
      </c>
      <c r="S947" s="54">
        <f>Data5[[#This Row],[PERSOANE CARE AU PARTICIPAT LA VOT (TURUL 1)]]+Data5[[#This Row],[PERSOANE CARE AU PARTICIPAT LA VOT  (TURUL AL 2-LEA)]]</f>
        <v>813</v>
      </c>
      <c r="T947" s="41">
        <f>Data5[[#This Row],[TOTAL CHELTUIELI LEI]]/Data5[[#This Row],[NUMĂRUL PERSOANELOR ÎNSCRISE ÎN LISTELE ELECTORALE]]</f>
        <v>23.813786929274844</v>
      </c>
      <c r="U947" s="41">
        <f>Data5[[#This Row],[TOTAL CHELTUIELI EURO]]/Data5[[#This Row],[NUMĂRUL PERSOANELOR ÎNSCRISE ÎN LISTELE ELECTORALE]]</f>
        <v>4.9201022560019103</v>
      </c>
      <c r="V947" s="41">
        <f>Data5[[#This Row],[TOTAL CHELTUIELI LEI]]/Data5[[#This Row],[NUMĂRUL PERSOANELOR CARE AU PARTICIPAT LA VOT]]</f>
        <v>32.718327183271832</v>
      </c>
      <c r="W947" s="41">
        <f>Data5[[#This Row],[TOTAL CHELTUIELI EURO]]/Data5[[#This Row],[NUMĂRUL PERSOANELOR CARE AU PARTICIPAT LA VOT]]</f>
        <v>6.7598452889964751</v>
      </c>
      <c r="X947" s="43">
        <v>4.8400999999999996</v>
      </c>
      <c r="Y947" s="114" t="s">
        <v>2918</v>
      </c>
      <c r="Z947" s="44">
        <v>23</v>
      </c>
      <c r="AA947" s="115" t="s">
        <v>3110</v>
      </c>
      <c r="AB947" s="44">
        <v>4</v>
      </c>
      <c r="AC947" s="45"/>
    </row>
    <row r="948" spans="1:29" ht="12" customHeight="1" x14ac:dyDescent="0.2">
      <c r="A948" s="37">
        <v>947</v>
      </c>
      <c r="B948" s="38" t="s">
        <v>18</v>
      </c>
      <c r="C948" s="39" t="s">
        <v>1798</v>
      </c>
      <c r="D948" s="40">
        <v>44101</v>
      </c>
      <c r="E948" s="38">
        <v>1</v>
      </c>
      <c r="F948" s="38"/>
      <c r="G948" s="38" t="s">
        <v>2</v>
      </c>
      <c r="H948" s="38" t="s">
        <v>2</v>
      </c>
      <c r="I948" s="39">
        <v>3062</v>
      </c>
      <c r="J948" s="39">
        <v>6771.73</v>
      </c>
      <c r="K948" s="39">
        <v>0</v>
      </c>
      <c r="L948" s="41">
        <f>SUM(Data5[[#This Row],[CHELTUIELI DE PERSONAL LEI]:[CHELTUIELI DE CAPITAL (ACTIVE NEFINANCIARE ) LEI]])</f>
        <v>9833.73</v>
      </c>
      <c r="M948" s="41">
        <f>Data5[[#This Row],[TOTAL CHELTUIELI LEI]]/Data5[[#This Row],[CURS VALUTAR EURO BNR 22 07 2020]]</f>
        <v>2031.7204189996075</v>
      </c>
      <c r="N948" s="49">
        <v>2440</v>
      </c>
      <c r="O948" s="54"/>
      <c r="P948" s="54">
        <v>1252</v>
      </c>
      <c r="Q948" s="54"/>
      <c r="R948" s="54">
        <f>Data5[[#This Row],[PERSOANE ÎNSCRISE ÎN LISTELE ELECTORALE (TURUL 1)            ]]+Data5[[#This Row],[PERSOANE ÎNSCRISE ÎN LISTELE ELECTORALE (TURUL AL 2-LEA)]]</f>
        <v>2440</v>
      </c>
      <c r="S948" s="54">
        <f>Data5[[#This Row],[PERSOANE CARE AU PARTICIPAT LA VOT (TURUL 1)]]+Data5[[#This Row],[PERSOANE CARE AU PARTICIPAT LA VOT  (TURUL AL 2-LEA)]]</f>
        <v>1252</v>
      </c>
      <c r="T948" s="41">
        <f>Data5[[#This Row],[TOTAL CHELTUIELI LEI]]/Data5[[#This Row],[NUMĂRUL PERSOANELOR ÎNSCRISE ÎN LISTELE ELECTORALE]]</f>
        <v>4.0302172131147538</v>
      </c>
      <c r="U948" s="41">
        <f>Data5[[#This Row],[TOTAL CHELTUIELI EURO]]/Data5[[#This Row],[NUMĂRUL PERSOANELOR ÎNSCRISE ÎN LISTELE ELECTORALE]]</f>
        <v>0.83267230286869165</v>
      </c>
      <c r="V948" s="41">
        <f>Data5[[#This Row],[TOTAL CHELTUIELI LEI]]/Data5[[#This Row],[NUMĂRUL PERSOANELOR CARE AU PARTICIPAT LA VOT]]</f>
        <v>7.8544169329073483</v>
      </c>
      <c r="W948" s="41">
        <f>Data5[[#This Row],[TOTAL CHELTUIELI EURO]]/Data5[[#This Row],[NUMĂRUL PERSOANELOR CARE AU PARTICIPAT LA VOT]]</f>
        <v>1.6227798873798782</v>
      </c>
      <c r="X948" s="43">
        <v>4.8400999999999996</v>
      </c>
      <c r="Y948" s="114" t="s">
        <v>2895</v>
      </c>
      <c r="Z948" s="44">
        <v>4</v>
      </c>
      <c r="AA948" s="115" t="s">
        <v>3105</v>
      </c>
      <c r="AB948" s="44">
        <v>0</v>
      </c>
      <c r="AC948" s="45"/>
    </row>
    <row r="949" spans="1:29" ht="12" customHeight="1" x14ac:dyDescent="0.2">
      <c r="A949" s="37">
        <v>948</v>
      </c>
      <c r="B949" s="38" t="s">
        <v>18</v>
      </c>
      <c r="C949" s="39" t="s">
        <v>1799</v>
      </c>
      <c r="D949" s="40">
        <v>44101</v>
      </c>
      <c r="E949" s="38">
        <v>1</v>
      </c>
      <c r="F949" s="38"/>
      <c r="G949" s="38" t="s">
        <v>2</v>
      </c>
      <c r="H949" s="38" t="s">
        <v>2</v>
      </c>
      <c r="I949" s="39">
        <v>2200</v>
      </c>
      <c r="J949" s="39">
        <v>6571.12</v>
      </c>
      <c r="K949" s="39">
        <v>0</v>
      </c>
      <c r="L949" s="41">
        <f>SUM(Data5[[#This Row],[CHELTUIELI DE PERSONAL LEI]:[CHELTUIELI DE CAPITAL (ACTIVE NEFINANCIARE ) LEI]])</f>
        <v>8771.119999999999</v>
      </c>
      <c r="M949" s="41">
        <f>Data5[[#This Row],[TOTAL CHELTUIELI LEI]]/Data5[[#This Row],[CURS VALUTAR EURO BNR 22 07 2020]]</f>
        <v>1812.1774343505299</v>
      </c>
      <c r="N949" s="49">
        <v>1155</v>
      </c>
      <c r="O949" s="54"/>
      <c r="P949" s="54">
        <v>759</v>
      </c>
      <c r="Q949" s="54"/>
      <c r="R949" s="54">
        <f>Data5[[#This Row],[PERSOANE ÎNSCRISE ÎN LISTELE ELECTORALE (TURUL 1)            ]]+Data5[[#This Row],[PERSOANE ÎNSCRISE ÎN LISTELE ELECTORALE (TURUL AL 2-LEA)]]</f>
        <v>1155</v>
      </c>
      <c r="S949" s="54">
        <f>Data5[[#This Row],[PERSOANE CARE AU PARTICIPAT LA VOT (TURUL 1)]]+Data5[[#This Row],[PERSOANE CARE AU PARTICIPAT LA VOT  (TURUL AL 2-LEA)]]</f>
        <v>759</v>
      </c>
      <c r="T949" s="41">
        <f>Data5[[#This Row],[TOTAL CHELTUIELI LEI]]/Data5[[#This Row],[NUMĂRUL PERSOANELOR ÎNSCRISE ÎN LISTELE ELECTORALE]]</f>
        <v>7.594043290043289</v>
      </c>
      <c r="U949" s="41">
        <f>Data5[[#This Row],[TOTAL CHELTUIELI EURO]]/Data5[[#This Row],[NUMĂRUL PERSOANELOR ÎNSCRISE ÎN LISTELE ELECTORALE]]</f>
        <v>1.5689847916454804</v>
      </c>
      <c r="V949" s="41">
        <f>Data5[[#This Row],[TOTAL CHELTUIELI LEI]]/Data5[[#This Row],[NUMĂRUL PERSOANELOR CARE AU PARTICIPAT LA VOT]]</f>
        <v>11.55615283267457</v>
      </c>
      <c r="W949" s="41">
        <f>Data5[[#This Row],[TOTAL CHELTUIELI EURO]]/Data5[[#This Row],[NUMĂRUL PERSOANELOR CARE AU PARTICIPAT LA VOT]]</f>
        <v>2.387585552503992</v>
      </c>
      <c r="X949" s="43">
        <v>4.8400999999999996</v>
      </c>
      <c r="Y949" s="114" t="s">
        <v>2886</v>
      </c>
      <c r="Z949" s="44">
        <v>7</v>
      </c>
      <c r="AA949" s="115" t="s">
        <v>3107</v>
      </c>
      <c r="AB949" s="44">
        <v>1</v>
      </c>
      <c r="AC949" s="45"/>
    </row>
    <row r="950" spans="1:29" ht="12" customHeight="1" x14ac:dyDescent="0.2">
      <c r="A950" s="37">
        <v>949</v>
      </c>
      <c r="B950" s="38" t="s">
        <v>18</v>
      </c>
      <c r="C950" s="39" t="s">
        <v>1800</v>
      </c>
      <c r="D950" s="40">
        <v>44101</v>
      </c>
      <c r="E950" s="38">
        <v>1</v>
      </c>
      <c r="F950" s="38"/>
      <c r="G950" s="38" t="s">
        <v>2</v>
      </c>
      <c r="H950" s="38" t="s">
        <v>2</v>
      </c>
      <c r="I950" s="39">
        <v>0</v>
      </c>
      <c r="J950" s="39">
        <v>2535</v>
      </c>
      <c r="K950" s="39">
        <v>0</v>
      </c>
      <c r="L950" s="41">
        <f>SUM(Data5[[#This Row],[CHELTUIELI DE PERSONAL LEI]:[CHELTUIELI DE CAPITAL (ACTIVE NEFINANCIARE ) LEI]])</f>
        <v>2535</v>
      </c>
      <c r="M950" s="41">
        <f>Data5[[#This Row],[TOTAL CHELTUIELI LEI]]/Data5[[#This Row],[CURS VALUTAR EURO BNR 22 07 2020]]</f>
        <v>523.74950930765897</v>
      </c>
      <c r="N950" s="49">
        <v>3453</v>
      </c>
      <c r="O950" s="54"/>
      <c r="P950" s="54">
        <v>1955</v>
      </c>
      <c r="Q950" s="54"/>
      <c r="R950" s="54">
        <f>Data5[[#This Row],[PERSOANE ÎNSCRISE ÎN LISTELE ELECTORALE (TURUL 1)            ]]+Data5[[#This Row],[PERSOANE ÎNSCRISE ÎN LISTELE ELECTORALE (TURUL AL 2-LEA)]]</f>
        <v>3453</v>
      </c>
      <c r="S950" s="54">
        <f>Data5[[#This Row],[PERSOANE CARE AU PARTICIPAT LA VOT (TURUL 1)]]+Data5[[#This Row],[PERSOANE CARE AU PARTICIPAT LA VOT  (TURUL AL 2-LEA)]]</f>
        <v>1955</v>
      </c>
      <c r="T950" s="41">
        <f>Data5[[#This Row],[TOTAL CHELTUIELI LEI]]/Data5[[#This Row],[NUMĂRUL PERSOANELOR ÎNSCRISE ÎN LISTELE ELECTORALE]]</f>
        <v>0.73414422241529109</v>
      </c>
      <c r="U950" s="41">
        <f>Data5[[#This Row],[TOTAL CHELTUIELI EURO]]/Data5[[#This Row],[NUMĂRUL PERSOANELOR ÎNSCRISE ÎN LISTELE ELECTORALE]]</f>
        <v>0.15167955670653316</v>
      </c>
      <c r="V950" s="41">
        <f>Data5[[#This Row],[TOTAL CHELTUIELI LEI]]/Data5[[#This Row],[NUMĂRUL PERSOANELOR CARE AU PARTICIPAT LA VOT]]</f>
        <v>1.2966751918158568</v>
      </c>
      <c r="W950" s="41">
        <f>Data5[[#This Row],[TOTAL CHELTUIELI EURO]]/Data5[[#This Row],[NUMĂRUL PERSOANELOR CARE AU PARTICIPAT LA VOT]]</f>
        <v>0.26790256230570791</v>
      </c>
      <c r="X950" s="43">
        <v>4.8400999999999996</v>
      </c>
      <c r="Y950" s="114" t="s">
        <v>2890</v>
      </c>
      <c r="Z950" s="44">
        <v>0</v>
      </c>
      <c r="AA950" s="115" t="s">
        <v>3105</v>
      </c>
      <c r="AB950" s="44">
        <v>0</v>
      </c>
      <c r="AC950" s="45"/>
    </row>
    <row r="951" spans="1:29" ht="12" customHeight="1" x14ac:dyDescent="0.2">
      <c r="A951" s="37">
        <v>950</v>
      </c>
      <c r="B951" s="38" t="s">
        <v>18</v>
      </c>
      <c r="C951" s="39" t="s">
        <v>1801</v>
      </c>
      <c r="D951" s="40">
        <v>44101</v>
      </c>
      <c r="E951" s="38">
        <v>1</v>
      </c>
      <c r="F951" s="38"/>
      <c r="G951" s="38" t="s">
        <v>2</v>
      </c>
      <c r="H951" s="38" t="s">
        <v>2</v>
      </c>
      <c r="I951" s="39">
        <v>2200</v>
      </c>
      <c r="J951" s="39">
        <v>2098.5</v>
      </c>
      <c r="K951" s="39">
        <v>0</v>
      </c>
      <c r="L951" s="41">
        <f>SUM(Data5[[#This Row],[CHELTUIELI DE PERSONAL LEI]:[CHELTUIELI DE CAPITAL (ACTIVE NEFINANCIARE ) LEI]])</f>
        <v>4298.5</v>
      </c>
      <c r="M951" s="41">
        <f>Data5[[#This Row],[TOTAL CHELTUIELI LEI]]/Data5[[#This Row],[CURS VALUTAR EURO BNR 22 07 2020]]</f>
        <v>888.10148550649785</v>
      </c>
      <c r="N951" s="49">
        <v>2145</v>
      </c>
      <c r="O951" s="54"/>
      <c r="P951" s="54">
        <v>1228</v>
      </c>
      <c r="Q951" s="54"/>
      <c r="R951" s="54">
        <f>Data5[[#This Row],[PERSOANE ÎNSCRISE ÎN LISTELE ELECTORALE (TURUL 1)            ]]+Data5[[#This Row],[PERSOANE ÎNSCRISE ÎN LISTELE ELECTORALE (TURUL AL 2-LEA)]]</f>
        <v>2145</v>
      </c>
      <c r="S951" s="54">
        <f>Data5[[#This Row],[PERSOANE CARE AU PARTICIPAT LA VOT (TURUL 1)]]+Data5[[#This Row],[PERSOANE CARE AU PARTICIPAT LA VOT  (TURUL AL 2-LEA)]]</f>
        <v>1228</v>
      </c>
      <c r="T951" s="41">
        <f>Data5[[#This Row],[TOTAL CHELTUIELI LEI]]/Data5[[#This Row],[NUMĂRUL PERSOANELOR ÎNSCRISE ÎN LISTELE ELECTORALE]]</f>
        <v>2.0039627039627042</v>
      </c>
      <c r="U951" s="41">
        <f>Data5[[#This Row],[TOTAL CHELTUIELI EURO]]/Data5[[#This Row],[NUMĂRUL PERSOANELOR ÎNSCRISE ÎN LISTELE ELECTORALE]]</f>
        <v>0.41403332657645586</v>
      </c>
      <c r="V951" s="41">
        <f>Data5[[#This Row],[TOTAL CHELTUIELI LEI]]/Data5[[#This Row],[NUMĂRUL PERSOANELOR CARE AU PARTICIPAT LA VOT]]</f>
        <v>3.5004071661237783</v>
      </c>
      <c r="W951" s="41">
        <f>Data5[[#This Row],[TOTAL CHELTUIELI EURO]]/Data5[[#This Row],[NUMĂRUL PERSOANELOR CARE AU PARTICIPAT LA VOT]]</f>
        <v>0.72320967875121978</v>
      </c>
      <c r="X951" s="43">
        <v>4.8400999999999996</v>
      </c>
      <c r="Y951" s="114" t="s">
        <v>2891</v>
      </c>
      <c r="Z951" s="44">
        <v>2</v>
      </c>
      <c r="AA951" s="115" t="s">
        <v>3105</v>
      </c>
      <c r="AB951" s="44">
        <v>0</v>
      </c>
      <c r="AC951" s="45"/>
    </row>
    <row r="952" spans="1:29" ht="12" customHeight="1" x14ac:dyDescent="0.2">
      <c r="A952" s="37">
        <v>951</v>
      </c>
      <c r="B952" s="38" t="s">
        <v>18</v>
      </c>
      <c r="C952" s="39" t="s">
        <v>214</v>
      </c>
      <c r="D952" s="40">
        <v>44101</v>
      </c>
      <c r="E952" s="38">
        <v>1</v>
      </c>
      <c r="F952" s="38"/>
      <c r="G952" s="38" t="s">
        <v>2</v>
      </c>
      <c r="H952" s="38" t="s">
        <v>2</v>
      </c>
      <c r="I952" s="39">
        <v>0</v>
      </c>
      <c r="J952" s="39">
        <v>101503.4</v>
      </c>
      <c r="K952" s="39">
        <v>0</v>
      </c>
      <c r="L952" s="41">
        <f>SUM(Data5[[#This Row],[CHELTUIELI DE PERSONAL LEI]:[CHELTUIELI DE CAPITAL (ACTIVE NEFINANCIARE ) LEI]])</f>
        <v>101503.4</v>
      </c>
      <c r="M952" s="41">
        <f>Data5[[#This Row],[TOTAL CHELTUIELI LEI]]/Data5[[#This Row],[CURS VALUTAR EURO BNR 22 07 2020]]</f>
        <v>20971.343567281667</v>
      </c>
      <c r="N952" s="49">
        <v>33448</v>
      </c>
      <c r="O952" s="54"/>
      <c r="P952" s="54">
        <v>13816</v>
      </c>
      <c r="Q952" s="54"/>
      <c r="R952" s="54">
        <f>Data5[[#This Row],[PERSOANE ÎNSCRISE ÎN LISTELE ELECTORALE (TURUL 1)            ]]+Data5[[#This Row],[PERSOANE ÎNSCRISE ÎN LISTELE ELECTORALE (TURUL AL 2-LEA)]]</f>
        <v>33448</v>
      </c>
      <c r="S952" s="54">
        <f>Data5[[#This Row],[PERSOANE CARE AU PARTICIPAT LA VOT (TURUL 1)]]+Data5[[#This Row],[PERSOANE CARE AU PARTICIPAT LA VOT  (TURUL AL 2-LEA)]]</f>
        <v>13816</v>
      </c>
      <c r="T952" s="41">
        <f>Data5[[#This Row],[TOTAL CHELTUIELI LEI]]/Data5[[#This Row],[NUMĂRUL PERSOANELOR ÎNSCRISE ÎN LISTELE ELECTORALE]]</f>
        <v>3.0346627601052378</v>
      </c>
      <c r="U952" s="41">
        <f>Data5[[#This Row],[TOTAL CHELTUIELI EURO]]/Data5[[#This Row],[NUMĂRUL PERSOANELOR ÎNSCRISE ÎN LISTELE ELECTORALE]]</f>
        <v>0.62698348383406088</v>
      </c>
      <c r="V952" s="41">
        <f>Data5[[#This Row],[TOTAL CHELTUIELI LEI]]/Data5[[#This Row],[NUMĂRUL PERSOANELOR CARE AU PARTICIPAT LA VOT]]</f>
        <v>7.3468008106543135</v>
      </c>
      <c r="W952" s="41">
        <f>Data5[[#This Row],[TOTAL CHELTUIELI EURO]]/Data5[[#This Row],[NUMĂRUL PERSOANELOR CARE AU PARTICIPAT LA VOT]]</f>
        <v>1.5179026901622514</v>
      </c>
      <c r="X952" s="43">
        <v>4.8400999999999996</v>
      </c>
      <c r="Y952" s="114" t="s">
        <v>2884</v>
      </c>
      <c r="Z952" s="44">
        <v>3</v>
      </c>
      <c r="AA952" s="115" t="s">
        <v>3105</v>
      </c>
      <c r="AB952" s="44">
        <v>0</v>
      </c>
      <c r="AC952" s="45"/>
    </row>
    <row r="953" spans="1:29" ht="12" customHeight="1" x14ac:dyDescent="0.2">
      <c r="A953" s="37">
        <v>952</v>
      </c>
      <c r="B953" s="38" t="s">
        <v>18</v>
      </c>
      <c r="C953" s="39" t="s">
        <v>1802</v>
      </c>
      <c r="D953" s="40">
        <v>44101</v>
      </c>
      <c r="E953" s="38">
        <v>1</v>
      </c>
      <c r="F953" s="38"/>
      <c r="G953" s="38" t="s">
        <v>2</v>
      </c>
      <c r="H953" s="38" t="s">
        <v>2</v>
      </c>
      <c r="I953" s="39">
        <v>0</v>
      </c>
      <c r="J953" s="39">
        <v>15275</v>
      </c>
      <c r="K953" s="39">
        <v>0</v>
      </c>
      <c r="L953" s="41">
        <f>SUM(Data5[[#This Row],[CHELTUIELI DE PERSONAL LEI]:[CHELTUIELI DE CAPITAL (ACTIVE NEFINANCIARE ) LEI]])</f>
        <v>15275</v>
      </c>
      <c r="M953" s="41">
        <f>Data5[[#This Row],[TOTAL CHELTUIELI LEI]]/Data5[[#This Row],[CURS VALUTAR EURO BNR 22 07 2020]]</f>
        <v>3155.9265304435862</v>
      </c>
      <c r="N953" s="49">
        <v>3173</v>
      </c>
      <c r="O953" s="54"/>
      <c r="P953" s="54">
        <v>1689</v>
      </c>
      <c r="Q953" s="54"/>
      <c r="R953" s="54">
        <f>Data5[[#This Row],[PERSOANE ÎNSCRISE ÎN LISTELE ELECTORALE (TURUL 1)            ]]+Data5[[#This Row],[PERSOANE ÎNSCRISE ÎN LISTELE ELECTORALE (TURUL AL 2-LEA)]]</f>
        <v>3173</v>
      </c>
      <c r="S953" s="54">
        <f>Data5[[#This Row],[PERSOANE CARE AU PARTICIPAT LA VOT (TURUL 1)]]+Data5[[#This Row],[PERSOANE CARE AU PARTICIPAT LA VOT  (TURUL AL 2-LEA)]]</f>
        <v>1689</v>
      </c>
      <c r="T953" s="41">
        <f>Data5[[#This Row],[TOTAL CHELTUIELI LEI]]/Data5[[#This Row],[NUMĂRUL PERSOANELOR ÎNSCRISE ÎN LISTELE ELECTORALE]]</f>
        <v>4.8140560983296563</v>
      </c>
      <c r="U953" s="41">
        <f>Data5[[#This Row],[TOTAL CHELTUIELI EURO]]/Data5[[#This Row],[NUMĂRUL PERSOANELOR ÎNSCRISE ÎN LISTELE ELECTORALE]]</f>
        <v>0.99461913975530614</v>
      </c>
      <c r="V953" s="41">
        <f>Data5[[#This Row],[TOTAL CHELTUIELI LEI]]/Data5[[#This Row],[NUMĂRUL PERSOANELOR CARE AU PARTICIPAT LA VOT]]</f>
        <v>9.0438129070455897</v>
      </c>
      <c r="W953" s="41">
        <f>Data5[[#This Row],[TOTAL CHELTUIELI EURO]]/Data5[[#This Row],[NUMĂRUL PERSOANELOR CARE AU PARTICIPAT LA VOT]]</f>
        <v>1.8685177800139645</v>
      </c>
      <c r="X953" s="43">
        <v>4.8400999999999996</v>
      </c>
      <c r="Y953" s="114" t="s">
        <v>2895</v>
      </c>
      <c r="Z953" s="44">
        <v>4</v>
      </c>
      <c r="AA953" s="115" t="s">
        <v>3105</v>
      </c>
      <c r="AB953" s="44">
        <v>0</v>
      </c>
      <c r="AC953" s="45"/>
    </row>
    <row r="954" spans="1:29" ht="12" customHeight="1" x14ac:dyDescent="0.2">
      <c r="A954" s="37">
        <v>953</v>
      </c>
      <c r="B954" s="38" t="s">
        <v>18</v>
      </c>
      <c r="C954" s="39" t="s">
        <v>1803</v>
      </c>
      <c r="D954" s="40">
        <v>44101</v>
      </c>
      <c r="E954" s="38">
        <v>1</v>
      </c>
      <c r="F954" s="38"/>
      <c r="G954" s="38" t="s">
        <v>2</v>
      </c>
      <c r="H954" s="38" t="s">
        <v>2</v>
      </c>
      <c r="I954" s="39">
        <v>6000</v>
      </c>
      <c r="J954" s="39">
        <v>10622</v>
      </c>
      <c r="K954" s="39">
        <v>0</v>
      </c>
      <c r="L954" s="41">
        <f>SUM(Data5[[#This Row],[CHELTUIELI DE PERSONAL LEI]:[CHELTUIELI DE CAPITAL (ACTIVE NEFINANCIARE ) LEI]])</f>
        <v>16622</v>
      </c>
      <c r="M954" s="41">
        <f>Data5[[#This Row],[TOTAL CHELTUIELI LEI]]/Data5[[#This Row],[CURS VALUTAR EURO BNR 22 07 2020]]</f>
        <v>3434.2265655668275</v>
      </c>
      <c r="N954" s="54">
        <v>1209</v>
      </c>
      <c r="O954" s="54"/>
      <c r="P954" s="54">
        <v>942</v>
      </c>
      <c r="Q954" s="54"/>
      <c r="R954" s="54">
        <f>Data5[[#This Row],[PERSOANE ÎNSCRISE ÎN LISTELE ELECTORALE (TURUL 1)            ]]+Data5[[#This Row],[PERSOANE ÎNSCRISE ÎN LISTELE ELECTORALE (TURUL AL 2-LEA)]]</f>
        <v>1209</v>
      </c>
      <c r="S954" s="54">
        <f>Data5[[#This Row],[PERSOANE CARE AU PARTICIPAT LA VOT (TURUL 1)]]+Data5[[#This Row],[PERSOANE CARE AU PARTICIPAT LA VOT  (TURUL AL 2-LEA)]]</f>
        <v>942</v>
      </c>
      <c r="T954" s="41">
        <f>Data5[[#This Row],[TOTAL CHELTUIELI LEI]]/Data5[[#This Row],[NUMĂRUL PERSOANELOR ÎNSCRISE ÎN LISTELE ELECTORALE]]</f>
        <v>13.748552522746071</v>
      </c>
      <c r="U954" s="41">
        <f>Data5[[#This Row],[TOTAL CHELTUIELI EURO]]/Data5[[#This Row],[NUMĂRUL PERSOANELOR ÎNSCRISE ÎN LISTELE ELECTORALE]]</f>
        <v>2.8405513362835628</v>
      </c>
      <c r="V954" s="41">
        <f>Data5[[#This Row],[TOTAL CHELTUIELI LEI]]/Data5[[#This Row],[NUMĂRUL PERSOANELOR CARE AU PARTICIPAT LA VOT]]</f>
        <v>17.645435244161359</v>
      </c>
      <c r="W954" s="41">
        <f>Data5[[#This Row],[TOTAL CHELTUIELI EURO]]/Data5[[#This Row],[NUMĂRUL PERSOANELOR CARE AU PARTICIPAT LA VOT]]</f>
        <v>3.6456757596250822</v>
      </c>
      <c r="X954" s="43">
        <v>4.8400999999999996</v>
      </c>
      <c r="Y954" s="114" t="s">
        <v>2906</v>
      </c>
      <c r="Z954" s="44">
        <v>13</v>
      </c>
      <c r="AA954" s="115" t="s">
        <v>3108</v>
      </c>
      <c r="AB954" s="44">
        <v>2</v>
      </c>
      <c r="AC954" s="45"/>
    </row>
    <row r="955" spans="1:29" ht="12" customHeight="1" x14ac:dyDescent="0.2">
      <c r="A955" s="37">
        <v>954</v>
      </c>
      <c r="B955" s="38" t="s">
        <v>18</v>
      </c>
      <c r="C955" s="39" t="s">
        <v>1804</v>
      </c>
      <c r="D955" s="40">
        <v>44101</v>
      </c>
      <c r="E955" s="38">
        <v>1</v>
      </c>
      <c r="F955" s="38"/>
      <c r="G955" s="38" t="s">
        <v>2</v>
      </c>
      <c r="H955" s="38" t="s">
        <v>2</v>
      </c>
      <c r="I955" s="39">
        <v>2500</v>
      </c>
      <c r="J955" s="39">
        <v>4803.66</v>
      </c>
      <c r="K955" s="39">
        <v>0</v>
      </c>
      <c r="L955" s="41">
        <f>SUM(Data5[[#This Row],[CHELTUIELI DE PERSONAL LEI]:[CHELTUIELI DE CAPITAL (ACTIVE NEFINANCIARE ) LEI]])</f>
        <v>7303.66</v>
      </c>
      <c r="M955" s="41">
        <f>Data5[[#This Row],[TOTAL CHELTUIELI LEI]]/Data5[[#This Row],[CURS VALUTAR EURO BNR 22 07 2020]]</f>
        <v>1508.9894836883536</v>
      </c>
      <c r="N955" s="54">
        <v>7325</v>
      </c>
      <c r="O955" s="54"/>
      <c r="P955" s="54">
        <v>4078</v>
      </c>
      <c r="Q955" s="54"/>
      <c r="R955" s="54">
        <f>Data5[[#This Row],[PERSOANE ÎNSCRISE ÎN LISTELE ELECTORALE (TURUL 1)            ]]+Data5[[#This Row],[PERSOANE ÎNSCRISE ÎN LISTELE ELECTORALE (TURUL AL 2-LEA)]]</f>
        <v>7325</v>
      </c>
      <c r="S955" s="54">
        <f>Data5[[#This Row],[PERSOANE CARE AU PARTICIPAT LA VOT (TURUL 1)]]+Data5[[#This Row],[PERSOANE CARE AU PARTICIPAT LA VOT  (TURUL AL 2-LEA)]]</f>
        <v>4078</v>
      </c>
      <c r="T955" s="41">
        <f>Data5[[#This Row],[TOTAL CHELTUIELI LEI]]/Data5[[#This Row],[NUMĂRUL PERSOANELOR ÎNSCRISE ÎN LISTELE ELECTORALE]]</f>
        <v>0.99708668941979517</v>
      </c>
      <c r="U955" s="41">
        <f>Data5[[#This Row],[TOTAL CHELTUIELI EURO]]/Data5[[#This Row],[NUMĂRUL PERSOANELOR ÎNSCRISE ÎN LISTELE ELECTORALE]]</f>
        <v>0.20600539026462167</v>
      </c>
      <c r="V955" s="41">
        <f>Data5[[#This Row],[TOTAL CHELTUIELI LEI]]/Data5[[#This Row],[NUMĂRUL PERSOANELOR CARE AU PARTICIPAT LA VOT]]</f>
        <v>1.7909906817067189</v>
      </c>
      <c r="W955" s="41">
        <f>Data5[[#This Row],[TOTAL CHELTUIELI EURO]]/Data5[[#This Row],[NUMĂRUL PERSOANELOR CARE AU PARTICIPAT LA VOT]]</f>
        <v>0.37003175176271547</v>
      </c>
      <c r="X955" s="43">
        <v>4.8400999999999996</v>
      </c>
      <c r="Y955" s="114" t="s">
        <v>2894</v>
      </c>
      <c r="Z955" s="44">
        <v>1</v>
      </c>
      <c r="AA955" s="115" t="s">
        <v>3105</v>
      </c>
      <c r="AB955" s="44">
        <v>0</v>
      </c>
      <c r="AC955" s="45"/>
    </row>
    <row r="956" spans="1:29" ht="12" customHeight="1" x14ac:dyDescent="0.2">
      <c r="A956" s="37">
        <v>955</v>
      </c>
      <c r="B956" s="38" t="s">
        <v>18</v>
      </c>
      <c r="C956" s="39" t="s">
        <v>1805</v>
      </c>
      <c r="D956" s="40">
        <v>44101</v>
      </c>
      <c r="E956" s="38">
        <v>1</v>
      </c>
      <c r="F956" s="38"/>
      <c r="G956" s="38" t="s">
        <v>2</v>
      </c>
      <c r="H956" s="38" t="s">
        <v>2</v>
      </c>
      <c r="I956" s="39">
        <v>1500</v>
      </c>
      <c r="J956" s="39">
        <v>13121.25</v>
      </c>
      <c r="K956" s="39">
        <v>0</v>
      </c>
      <c r="L956" s="41">
        <f>SUM(Data5[[#This Row],[CHELTUIELI DE PERSONAL LEI]:[CHELTUIELI DE CAPITAL (ACTIVE NEFINANCIARE ) LEI]])</f>
        <v>14621.25</v>
      </c>
      <c r="M956" s="41">
        <f>Data5[[#This Row],[TOTAL CHELTUIELI LEI]]/Data5[[#This Row],[CURS VALUTAR EURO BNR 22 07 2020]]</f>
        <v>3020.8570070866308</v>
      </c>
      <c r="N956" s="54">
        <v>1893</v>
      </c>
      <c r="O956" s="54"/>
      <c r="P956" s="54">
        <v>1449</v>
      </c>
      <c r="Q956" s="54"/>
      <c r="R956" s="54">
        <f>Data5[[#This Row],[PERSOANE ÎNSCRISE ÎN LISTELE ELECTORALE (TURUL 1)            ]]+Data5[[#This Row],[PERSOANE ÎNSCRISE ÎN LISTELE ELECTORALE (TURUL AL 2-LEA)]]</f>
        <v>1893</v>
      </c>
      <c r="S956" s="54">
        <f>Data5[[#This Row],[PERSOANE CARE AU PARTICIPAT LA VOT (TURUL 1)]]+Data5[[#This Row],[PERSOANE CARE AU PARTICIPAT LA VOT  (TURUL AL 2-LEA)]]</f>
        <v>1449</v>
      </c>
      <c r="T956" s="41">
        <f>Data5[[#This Row],[TOTAL CHELTUIELI LEI]]/Data5[[#This Row],[NUMĂRUL PERSOANELOR ÎNSCRISE ÎN LISTELE ELECTORALE]]</f>
        <v>7.7238510301109349</v>
      </c>
      <c r="U956" s="41">
        <f>Data5[[#This Row],[TOTAL CHELTUIELI EURO]]/Data5[[#This Row],[NUMĂRUL PERSOANELOR ÎNSCRISE ÎN LISTELE ELECTORALE]]</f>
        <v>1.5958040185349345</v>
      </c>
      <c r="V956" s="41">
        <f>Data5[[#This Row],[TOTAL CHELTUIELI LEI]]/Data5[[#This Row],[NUMĂRUL PERSOANELOR CARE AU PARTICIPAT LA VOT]]</f>
        <v>10.090579710144928</v>
      </c>
      <c r="W956" s="41">
        <f>Data5[[#This Row],[TOTAL CHELTUIELI EURO]]/Data5[[#This Row],[NUMĂRUL PERSOANELOR CARE AU PARTICIPAT LA VOT]]</f>
        <v>2.0847874445042311</v>
      </c>
      <c r="X956" s="43">
        <v>4.8400999999999996</v>
      </c>
      <c r="Y956" s="114" t="s">
        <v>2886</v>
      </c>
      <c r="Z956" s="44">
        <v>7</v>
      </c>
      <c r="AA956" s="115" t="s">
        <v>3107</v>
      </c>
      <c r="AB956" s="44">
        <v>1</v>
      </c>
      <c r="AC956" s="45"/>
    </row>
    <row r="957" spans="1:29" ht="12" customHeight="1" x14ac:dyDescent="0.2">
      <c r="A957" s="37">
        <v>956</v>
      </c>
      <c r="B957" s="38" t="s">
        <v>18</v>
      </c>
      <c r="C957" s="39" t="s">
        <v>1806</v>
      </c>
      <c r="D957" s="40">
        <v>44101</v>
      </c>
      <c r="E957" s="38">
        <v>1</v>
      </c>
      <c r="F957" s="38"/>
      <c r="G957" s="38" t="s">
        <v>2</v>
      </c>
      <c r="H957" s="38" t="s">
        <v>2</v>
      </c>
      <c r="I957" s="39">
        <v>10000</v>
      </c>
      <c r="J957" s="39">
        <v>14836.55</v>
      </c>
      <c r="K957" s="39">
        <v>0</v>
      </c>
      <c r="L957" s="41">
        <f>SUM(Data5[[#This Row],[CHELTUIELI DE PERSONAL LEI]:[CHELTUIELI DE CAPITAL (ACTIVE NEFINANCIARE ) LEI]])</f>
        <v>24836.55</v>
      </c>
      <c r="M957" s="41">
        <f>Data5[[#This Row],[TOTAL CHELTUIELI LEI]]/Data5[[#This Row],[CURS VALUTAR EURO BNR 22 07 2020]]</f>
        <v>5131.4125741203698</v>
      </c>
      <c r="N957" s="49">
        <v>3282</v>
      </c>
      <c r="O957" s="54"/>
      <c r="P957" s="54">
        <v>2058</v>
      </c>
      <c r="Q957" s="54"/>
      <c r="R957" s="54">
        <f>Data5[[#This Row],[PERSOANE ÎNSCRISE ÎN LISTELE ELECTORALE (TURUL 1)            ]]+Data5[[#This Row],[PERSOANE ÎNSCRISE ÎN LISTELE ELECTORALE (TURUL AL 2-LEA)]]</f>
        <v>3282</v>
      </c>
      <c r="S957" s="54">
        <f>Data5[[#This Row],[PERSOANE CARE AU PARTICIPAT LA VOT (TURUL 1)]]+Data5[[#This Row],[PERSOANE CARE AU PARTICIPAT LA VOT  (TURUL AL 2-LEA)]]</f>
        <v>2058</v>
      </c>
      <c r="T957" s="41">
        <f>Data5[[#This Row],[TOTAL CHELTUIELI LEI]]/Data5[[#This Row],[NUMĂRUL PERSOANELOR ÎNSCRISE ÎN LISTELE ELECTORALE]]</f>
        <v>7.5675045703839121</v>
      </c>
      <c r="U957" s="41">
        <f>Data5[[#This Row],[TOTAL CHELTUIELI EURO]]/Data5[[#This Row],[NUMĂRUL PERSOANELOR ÎNSCRISE ÎN LISTELE ELECTORALE]]</f>
        <v>1.5635016983913375</v>
      </c>
      <c r="V957" s="41">
        <f>Data5[[#This Row],[TOTAL CHELTUIELI LEI]]/Data5[[#This Row],[NUMĂRUL PERSOANELOR CARE AU PARTICIPAT LA VOT]]</f>
        <v>12.068294460641399</v>
      </c>
      <c r="W957" s="41">
        <f>Data5[[#This Row],[TOTAL CHELTUIELI EURO]]/Data5[[#This Row],[NUMĂRUL PERSOANELOR CARE AU PARTICIPAT LA VOT]]</f>
        <v>2.4933977522450776</v>
      </c>
      <c r="X957" s="43">
        <v>4.8400999999999996</v>
      </c>
      <c r="Y957" s="114" t="s">
        <v>2886</v>
      </c>
      <c r="Z957" s="44">
        <v>7</v>
      </c>
      <c r="AA957" s="115" t="s">
        <v>3107</v>
      </c>
      <c r="AB957" s="44">
        <v>1</v>
      </c>
      <c r="AC957" s="45"/>
    </row>
    <row r="958" spans="1:29" ht="12" customHeight="1" x14ac:dyDescent="0.2">
      <c r="A958" s="37">
        <v>957</v>
      </c>
      <c r="B958" s="38" t="s">
        <v>18</v>
      </c>
      <c r="C958" s="39" t="s">
        <v>1807</v>
      </c>
      <c r="D958" s="40">
        <v>44101</v>
      </c>
      <c r="E958" s="38">
        <v>1</v>
      </c>
      <c r="F958" s="38"/>
      <c r="G958" s="38" t="s">
        <v>2</v>
      </c>
      <c r="H958" s="38" t="s">
        <v>2</v>
      </c>
      <c r="I958" s="39">
        <v>800</v>
      </c>
      <c r="J958" s="39">
        <v>621</v>
      </c>
      <c r="K958" s="39">
        <v>0</v>
      </c>
      <c r="L958" s="41">
        <f>SUM(Data5[[#This Row],[CHELTUIELI DE PERSONAL LEI]:[CHELTUIELI DE CAPITAL (ACTIVE NEFINANCIARE ) LEI]])</f>
        <v>1421</v>
      </c>
      <c r="M958" s="41">
        <f>Data5[[#This Row],[TOTAL CHELTUIELI LEI]]/Data5[[#This Row],[CURS VALUTAR EURO BNR 22 07 2020]]</f>
        <v>293.5889754343919</v>
      </c>
      <c r="N958" s="49">
        <v>3578</v>
      </c>
      <c r="O958" s="54"/>
      <c r="P958" s="54">
        <v>1789</v>
      </c>
      <c r="Q958" s="54"/>
      <c r="R958" s="54">
        <f>Data5[[#This Row],[PERSOANE ÎNSCRISE ÎN LISTELE ELECTORALE (TURUL 1)            ]]+Data5[[#This Row],[PERSOANE ÎNSCRISE ÎN LISTELE ELECTORALE (TURUL AL 2-LEA)]]</f>
        <v>3578</v>
      </c>
      <c r="S958" s="54">
        <f>Data5[[#This Row],[PERSOANE CARE AU PARTICIPAT LA VOT (TURUL 1)]]+Data5[[#This Row],[PERSOANE CARE AU PARTICIPAT LA VOT  (TURUL AL 2-LEA)]]</f>
        <v>1789</v>
      </c>
      <c r="T958" s="41">
        <f>Data5[[#This Row],[TOTAL CHELTUIELI LEI]]/Data5[[#This Row],[NUMĂRUL PERSOANELOR ÎNSCRISE ÎN LISTELE ELECTORALE]]</f>
        <v>0.39714924538848517</v>
      </c>
      <c r="U958" s="41">
        <f>Data5[[#This Row],[TOTAL CHELTUIELI EURO]]/Data5[[#This Row],[NUMĂRUL PERSOANELOR ÎNSCRISE ÎN LISTELE ELECTORALE]]</f>
        <v>8.2053933883284483E-2</v>
      </c>
      <c r="V958" s="41">
        <f>Data5[[#This Row],[TOTAL CHELTUIELI LEI]]/Data5[[#This Row],[NUMĂRUL PERSOANELOR CARE AU PARTICIPAT LA VOT]]</f>
        <v>0.79429849077697035</v>
      </c>
      <c r="W958" s="41">
        <f>Data5[[#This Row],[TOTAL CHELTUIELI EURO]]/Data5[[#This Row],[NUMĂRUL PERSOANELOR CARE AU PARTICIPAT LA VOT]]</f>
        <v>0.16410786776656897</v>
      </c>
      <c r="X958" s="43">
        <v>4.8400999999999996</v>
      </c>
      <c r="Y958" s="114" t="s">
        <v>2890</v>
      </c>
      <c r="Z958" s="44">
        <v>0</v>
      </c>
      <c r="AA958" s="115" t="s">
        <v>3105</v>
      </c>
      <c r="AB958" s="44">
        <v>0</v>
      </c>
      <c r="AC958" s="45"/>
    </row>
    <row r="959" spans="1:29" ht="12" customHeight="1" x14ac:dyDescent="0.2">
      <c r="A959" s="37">
        <v>958</v>
      </c>
      <c r="B959" s="38" t="s">
        <v>18</v>
      </c>
      <c r="C959" s="39" t="s">
        <v>1808</v>
      </c>
      <c r="D959" s="40">
        <v>44101</v>
      </c>
      <c r="E959" s="38">
        <v>1</v>
      </c>
      <c r="F959" s="38"/>
      <c r="G959" s="38" t="s">
        <v>2</v>
      </c>
      <c r="H959" s="38" t="s">
        <v>2</v>
      </c>
      <c r="I959" s="39">
        <v>0</v>
      </c>
      <c r="J959" s="39">
        <v>6120</v>
      </c>
      <c r="K959" s="39">
        <v>0</v>
      </c>
      <c r="L959" s="41">
        <f>SUM(Data5[[#This Row],[CHELTUIELI DE PERSONAL LEI]:[CHELTUIELI DE CAPITAL (ACTIVE NEFINANCIARE ) LEI]])</f>
        <v>6120</v>
      </c>
      <c r="M959" s="41">
        <f>Data5[[#This Row],[TOTAL CHELTUIELI LEI]]/Data5[[#This Row],[CURS VALUTAR EURO BNR 22 07 2020]]</f>
        <v>1264.4366851924549</v>
      </c>
      <c r="N959" s="49">
        <v>1267</v>
      </c>
      <c r="O959" s="54"/>
      <c r="P959" s="54">
        <v>960</v>
      </c>
      <c r="Q959" s="54"/>
      <c r="R959" s="54">
        <f>Data5[[#This Row],[PERSOANE ÎNSCRISE ÎN LISTELE ELECTORALE (TURUL 1)            ]]+Data5[[#This Row],[PERSOANE ÎNSCRISE ÎN LISTELE ELECTORALE (TURUL AL 2-LEA)]]</f>
        <v>1267</v>
      </c>
      <c r="S959" s="54">
        <f>Data5[[#This Row],[PERSOANE CARE AU PARTICIPAT LA VOT (TURUL 1)]]+Data5[[#This Row],[PERSOANE CARE AU PARTICIPAT LA VOT  (TURUL AL 2-LEA)]]</f>
        <v>960</v>
      </c>
      <c r="T959" s="41">
        <f>Data5[[#This Row],[TOTAL CHELTUIELI LEI]]/Data5[[#This Row],[NUMĂRUL PERSOANELOR ÎNSCRISE ÎN LISTELE ELECTORALE]]</f>
        <v>4.8303078137332278</v>
      </c>
      <c r="U959" s="41">
        <f>Data5[[#This Row],[TOTAL CHELTUIELI EURO]]/Data5[[#This Row],[NUMĂRUL PERSOANELOR ÎNSCRISE ÎN LISTELE ELECTORALE]]</f>
        <v>0.99797686281961717</v>
      </c>
      <c r="V959" s="41">
        <f>Data5[[#This Row],[TOTAL CHELTUIELI LEI]]/Data5[[#This Row],[NUMĂRUL PERSOANELOR CARE AU PARTICIPAT LA VOT]]</f>
        <v>6.375</v>
      </c>
      <c r="W959" s="41">
        <f>Data5[[#This Row],[TOTAL CHELTUIELI EURO]]/Data5[[#This Row],[NUMĂRUL PERSOANELOR CARE AU PARTICIPAT LA VOT]]</f>
        <v>1.3171215470754738</v>
      </c>
      <c r="X959" s="43">
        <v>4.8400999999999996</v>
      </c>
      <c r="Y959" s="114" t="s">
        <v>2895</v>
      </c>
      <c r="Z959" s="44">
        <v>4</v>
      </c>
      <c r="AA959" s="115" t="s">
        <v>3107</v>
      </c>
      <c r="AB959" s="44">
        <v>1</v>
      </c>
      <c r="AC959" s="45"/>
    </row>
    <row r="960" spans="1:29" ht="12" customHeight="1" x14ac:dyDescent="0.2">
      <c r="A960" s="37">
        <v>959</v>
      </c>
      <c r="B960" s="38" t="s">
        <v>18</v>
      </c>
      <c r="C960" s="39" t="s">
        <v>1809</v>
      </c>
      <c r="D960" s="40">
        <v>44101</v>
      </c>
      <c r="E960" s="38">
        <v>1</v>
      </c>
      <c r="F960" s="38"/>
      <c r="G960" s="38" t="s">
        <v>2</v>
      </c>
      <c r="H960" s="38" t="s">
        <v>2</v>
      </c>
      <c r="I960" s="39">
        <v>2500</v>
      </c>
      <c r="J960" s="39">
        <v>8351.8700000000008</v>
      </c>
      <c r="K960" s="39">
        <v>0</v>
      </c>
      <c r="L960" s="41">
        <f>SUM(Data5[[#This Row],[CHELTUIELI DE PERSONAL LEI]:[CHELTUIELI DE CAPITAL (ACTIVE NEFINANCIARE ) LEI]])</f>
        <v>10851.87</v>
      </c>
      <c r="M960" s="41">
        <f>Data5[[#This Row],[TOTAL CHELTUIELI LEI]]/Data5[[#This Row],[CURS VALUTAR EURO BNR 22 07 2020]]</f>
        <v>2242.0755769508896</v>
      </c>
      <c r="N960" s="49">
        <v>968</v>
      </c>
      <c r="O960" s="54"/>
      <c r="P960" s="54">
        <v>787</v>
      </c>
      <c r="Q960" s="54"/>
      <c r="R960" s="54">
        <f>Data5[[#This Row],[PERSOANE ÎNSCRISE ÎN LISTELE ELECTORALE (TURUL 1)            ]]+Data5[[#This Row],[PERSOANE ÎNSCRISE ÎN LISTELE ELECTORALE (TURUL AL 2-LEA)]]</f>
        <v>968</v>
      </c>
      <c r="S960" s="54">
        <f>Data5[[#This Row],[PERSOANE CARE AU PARTICIPAT LA VOT (TURUL 1)]]+Data5[[#This Row],[PERSOANE CARE AU PARTICIPAT LA VOT  (TURUL AL 2-LEA)]]</f>
        <v>787</v>
      </c>
      <c r="T960" s="41">
        <f>Data5[[#This Row],[TOTAL CHELTUIELI LEI]]/Data5[[#This Row],[NUMĂRUL PERSOANELOR ÎNSCRISE ÎN LISTELE ELECTORALE]]</f>
        <v>11.210609504132233</v>
      </c>
      <c r="U960" s="41">
        <f>Data5[[#This Row],[TOTAL CHELTUIELI EURO]]/Data5[[#This Row],[NUMĂRUL PERSOANELOR ÎNSCRISE ÎN LISTELE ELECTORALE]]</f>
        <v>2.316193777841828</v>
      </c>
      <c r="V960" s="41">
        <f>Data5[[#This Row],[TOTAL CHELTUIELI LEI]]/Data5[[#This Row],[NUMĂRUL PERSOANELOR CARE AU PARTICIPAT LA VOT]]</f>
        <v>13.788907242693774</v>
      </c>
      <c r="W960" s="41">
        <f>Data5[[#This Row],[TOTAL CHELTUIELI EURO]]/Data5[[#This Row],[NUMĂRUL PERSOANELOR CARE AU PARTICIPAT LA VOT]]</f>
        <v>2.8488889160748281</v>
      </c>
      <c r="X960" s="43">
        <v>4.8400999999999996</v>
      </c>
      <c r="Y960" s="114" t="s">
        <v>2888</v>
      </c>
      <c r="Z960" s="44">
        <v>11</v>
      </c>
      <c r="AA960" s="115" t="s">
        <v>3108</v>
      </c>
      <c r="AB960" s="44">
        <v>2</v>
      </c>
      <c r="AC960" s="45"/>
    </row>
    <row r="961" spans="1:29" ht="12" customHeight="1" x14ac:dyDescent="0.2">
      <c r="A961" s="37">
        <v>960</v>
      </c>
      <c r="B961" s="38" t="s">
        <v>18</v>
      </c>
      <c r="C961" s="39" t="s">
        <v>1810</v>
      </c>
      <c r="D961" s="40">
        <v>44101</v>
      </c>
      <c r="E961" s="38">
        <v>1</v>
      </c>
      <c r="F961" s="38"/>
      <c r="G961" s="38" t="s">
        <v>2</v>
      </c>
      <c r="H961" s="38" t="s">
        <v>2</v>
      </c>
      <c r="I961" s="39">
        <v>8400</v>
      </c>
      <c r="J961" s="39">
        <v>12331.72</v>
      </c>
      <c r="K961" s="39">
        <v>0</v>
      </c>
      <c r="L961" s="41">
        <f>SUM(Data5[[#This Row],[CHELTUIELI DE PERSONAL LEI]:[CHELTUIELI DE CAPITAL (ACTIVE NEFINANCIARE ) LEI]])</f>
        <v>20731.72</v>
      </c>
      <c r="M961" s="41">
        <f>Data5[[#This Row],[TOTAL CHELTUIELI LEI]]/Data5[[#This Row],[CURS VALUTAR EURO BNR 22 07 2020]]</f>
        <v>4283.3247246957717</v>
      </c>
      <c r="N961" s="49">
        <v>3917</v>
      </c>
      <c r="O961" s="54"/>
      <c r="P961" s="54">
        <v>2421</v>
      </c>
      <c r="Q961" s="54"/>
      <c r="R961" s="54">
        <f>Data5[[#This Row],[PERSOANE ÎNSCRISE ÎN LISTELE ELECTORALE (TURUL 1)            ]]+Data5[[#This Row],[PERSOANE ÎNSCRISE ÎN LISTELE ELECTORALE (TURUL AL 2-LEA)]]</f>
        <v>3917</v>
      </c>
      <c r="S961" s="54">
        <f>Data5[[#This Row],[PERSOANE CARE AU PARTICIPAT LA VOT (TURUL 1)]]+Data5[[#This Row],[PERSOANE CARE AU PARTICIPAT LA VOT  (TURUL AL 2-LEA)]]</f>
        <v>2421</v>
      </c>
      <c r="T961" s="41">
        <f>Data5[[#This Row],[TOTAL CHELTUIELI LEI]]/Data5[[#This Row],[NUMĂRUL PERSOANELOR ÎNSCRISE ÎN LISTELE ELECTORALE]]</f>
        <v>5.2927546591779429</v>
      </c>
      <c r="U961" s="41">
        <f>Data5[[#This Row],[TOTAL CHELTUIELI EURO]]/Data5[[#This Row],[NUMĂRUL PERSOANELOR ÎNSCRISE ÎN LISTELE ELECTORALE]]</f>
        <v>1.0935217576450782</v>
      </c>
      <c r="V961" s="41">
        <f>Data5[[#This Row],[TOTAL CHELTUIELI LEI]]/Data5[[#This Row],[NUMĂRUL PERSOANELOR CARE AU PARTICIPAT LA VOT]]</f>
        <v>8.5632878975629918</v>
      </c>
      <c r="W961" s="41">
        <f>Data5[[#This Row],[TOTAL CHELTUIELI EURO]]/Data5[[#This Row],[NUMĂRUL PERSOANELOR CARE AU PARTICIPAT LA VOT]]</f>
        <v>1.7692378045005253</v>
      </c>
      <c r="X961" s="43">
        <v>4.8400999999999996</v>
      </c>
      <c r="Y961" s="114" t="s">
        <v>2892</v>
      </c>
      <c r="Z961" s="44">
        <v>5</v>
      </c>
      <c r="AA961" s="115" t="s">
        <v>3107</v>
      </c>
      <c r="AB961" s="44">
        <v>1</v>
      </c>
      <c r="AC961" s="45"/>
    </row>
    <row r="962" spans="1:29" ht="12" customHeight="1" x14ac:dyDescent="0.2">
      <c r="A962" s="37">
        <v>961</v>
      </c>
      <c r="B962" s="38" t="s">
        <v>18</v>
      </c>
      <c r="C962" s="39" t="s">
        <v>1811</v>
      </c>
      <c r="D962" s="40">
        <v>44101</v>
      </c>
      <c r="E962" s="38">
        <v>1</v>
      </c>
      <c r="F962" s="38"/>
      <c r="G962" s="38" t="s">
        <v>2</v>
      </c>
      <c r="H962" s="38" t="s">
        <v>2</v>
      </c>
      <c r="I962" s="39">
        <v>0</v>
      </c>
      <c r="J962" s="39">
        <v>7499.45</v>
      </c>
      <c r="K962" s="39">
        <v>0</v>
      </c>
      <c r="L962" s="41">
        <f>SUM(Data5[[#This Row],[CHELTUIELI DE PERSONAL LEI]:[CHELTUIELI DE CAPITAL (ACTIVE NEFINANCIARE ) LEI]])</f>
        <v>7499.45</v>
      </c>
      <c r="M962" s="41">
        <f>Data5[[#This Row],[TOTAL CHELTUIELI LEI]]/Data5[[#This Row],[CURS VALUTAR EURO BNR 22 07 2020]]</f>
        <v>1549.4411272494372</v>
      </c>
      <c r="N962" s="49">
        <v>3845</v>
      </c>
      <c r="O962" s="54"/>
      <c r="P962" s="54">
        <v>1896</v>
      </c>
      <c r="Q962" s="54"/>
      <c r="R962" s="54">
        <f>Data5[[#This Row],[PERSOANE ÎNSCRISE ÎN LISTELE ELECTORALE (TURUL 1)            ]]+Data5[[#This Row],[PERSOANE ÎNSCRISE ÎN LISTELE ELECTORALE (TURUL AL 2-LEA)]]</f>
        <v>3845</v>
      </c>
      <c r="S962" s="54">
        <f>Data5[[#This Row],[PERSOANE CARE AU PARTICIPAT LA VOT (TURUL 1)]]+Data5[[#This Row],[PERSOANE CARE AU PARTICIPAT LA VOT  (TURUL AL 2-LEA)]]</f>
        <v>1896</v>
      </c>
      <c r="T962" s="41">
        <f>Data5[[#This Row],[TOTAL CHELTUIELI LEI]]/Data5[[#This Row],[NUMĂRUL PERSOANELOR ÎNSCRISE ÎN LISTELE ELECTORALE]]</f>
        <v>1.9504421326397918</v>
      </c>
      <c r="U962" s="41">
        <f>Data5[[#This Row],[TOTAL CHELTUIELI EURO]]/Data5[[#This Row],[NUMĂRUL PERSOANELOR ÎNSCRISE ÎN LISTELE ELECTORALE]]</f>
        <v>0.40297558576058184</v>
      </c>
      <c r="V962" s="41">
        <f>Data5[[#This Row],[TOTAL CHELTUIELI LEI]]/Data5[[#This Row],[NUMĂRUL PERSOANELOR CARE AU PARTICIPAT LA VOT]]</f>
        <v>3.9554061181434599</v>
      </c>
      <c r="W962" s="41">
        <f>Data5[[#This Row],[TOTAL CHELTUIELI EURO]]/Data5[[#This Row],[NUMĂRUL PERSOANELOR CARE AU PARTICIPAT LA VOT]]</f>
        <v>0.81721578441426013</v>
      </c>
      <c r="X962" s="43">
        <v>4.8400999999999996</v>
      </c>
      <c r="Y962" s="114" t="s">
        <v>2894</v>
      </c>
      <c r="Z962" s="44">
        <v>1</v>
      </c>
      <c r="AA962" s="115" t="s">
        <v>3105</v>
      </c>
      <c r="AB962" s="44">
        <v>0</v>
      </c>
      <c r="AC962" s="45"/>
    </row>
    <row r="963" spans="1:29" ht="12" customHeight="1" x14ac:dyDescent="0.2">
      <c r="A963" s="37">
        <v>962</v>
      </c>
      <c r="B963" s="38" t="s">
        <v>18</v>
      </c>
      <c r="C963" s="39" t="s">
        <v>1812</v>
      </c>
      <c r="D963" s="40">
        <v>44101</v>
      </c>
      <c r="E963" s="38">
        <v>1</v>
      </c>
      <c r="F963" s="38"/>
      <c r="G963" s="38" t="s">
        <v>2</v>
      </c>
      <c r="H963" s="38" t="s">
        <v>2</v>
      </c>
      <c r="I963" s="39">
        <v>68140</v>
      </c>
      <c r="J963" s="39">
        <v>6500</v>
      </c>
      <c r="K963" s="39">
        <v>0</v>
      </c>
      <c r="L963" s="41">
        <f>SUM(Data5[[#This Row],[CHELTUIELI DE PERSONAL LEI]:[CHELTUIELI DE CAPITAL (ACTIVE NEFINANCIARE ) LEI]])</f>
        <v>74640</v>
      </c>
      <c r="M963" s="41">
        <f>Data5[[#This Row],[TOTAL CHELTUIELI LEI]]/Data5[[#This Row],[CURS VALUTAR EURO BNR 22 07 2020]]</f>
        <v>15421.1689841119</v>
      </c>
      <c r="N963" s="49">
        <v>1868</v>
      </c>
      <c r="O963" s="54"/>
      <c r="P963" s="54">
        <v>1047</v>
      </c>
      <c r="Q963" s="54"/>
      <c r="R963" s="54">
        <f>Data5[[#This Row],[PERSOANE ÎNSCRISE ÎN LISTELE ELECTORALE (TURUL 1)            ]]+Data5[[#This Row],[PERSOANE ÎNSCRISE ÎN LISTELE ELECTORALE (TURUL AL 2-LEA)]]</f>
        <v>1868</v>
      </c>
      <c r="S963" s="54">
        <f>Data5[[#This Row],[PERSOANE CARE AU PARTICIPAT LA VOT (TURUL 1)]]+Data5[[#This Row],[PERSOANE CARE AU PARTICIPAT LA VOT  (TURUL AL 2-LEA)]]</f>
        <v>1047</v>
      </c>
      <c r="T963" s="41">
        <f>Data5[[#This Row],[TOTAL CHELTUIELI LEI]]/Data5[[#This Row],[NUMĂRUL PERSOANELOR ÎNSCRISE ÎN LISTELE ELECTORALE]]</f>
        <v>39.957173447537471</v>
      </c>
      <c r="U963" s="41">
        <f>Data5[[#This Row],[TOTAL CHELTUIELI EURO]]/Data5[[#This Row],[NUMĂRUL PERSOANELOR ÎNSCRISE ÎN LISTELE ELECTORALE]]</f>
        <v>8.2554437816444857</v>
      </c>
      <c r="V963" s="41">
        <f>Data5[[#This Row],[TOTAL CHELTUIELI LEI]]/Data5[[#This Row],[NUMĂRUL PERSOANELOR CARE AU PARTICIPAT LA VOT]]</f>
        <v>71.289398280802288</v>
      </c>
      <c r="W963" s="41">
        <f>Data5[[#This Row],[TOTAL CHELTUIELI EURO]]/Data5[[#This Row],[NUMĂRUL PERSOANELOR CARE AU PARTICIPAT LA VOT]]</f>
        <v>14.728910204500382</v>
      </c>
      <c r="X963" s="43">
        <v>4.8400999999999996</v>
      </c>
      <c r="Y963" s="114" t="s">
        <v>2927</v>
      </c>
      <c r="Z963" s="44">
        <v>39</v>
      </c>
      <c r="AA963" s="115" t="s">
        <v>3112</v>
      </c>
      <c r="AB963" s="44">
        <v>8</v>
      </c>
      <c r="AC963" s="45"/>
    </row>
    <row r="964" spans="1:29" ht="12" customHeight="1" x14ac:dyDescent="0.2">
      <c r="A964" s="37">
        <v>963</v>
      </c>
      <c r="B964" s="38" t="s">
        <v>18</v>
      </c>
      <c r="C964" s="39" t="s">
        <v>1813</v>
      </c>
      <c r="D964" s="40">
        <v>44101</v>
      </c>
      <c r="E964" s="38">
        <v>1</v>
      </c>
      <c r="F964" s="38"/>
      <c r="G964" s="38" t="s">
        <v>2</v>
      </c>
      <c r="H964" s="38" t="s">
        <v>2</v>
      </c>
      <c r="I964" s="39">
        <v>2000</v>
      </c>
      <c r="J964" s="39">
        <v>1395</v>
      </c>
      <c r="K964" s="39">
        <v>0</v>
      </c>
      <c r="L964" s="41">
        <f>SUM(Data5[[#This Row],[CHELTUIELI DE PERSONAL LEI]:[CHELTUIELI DE CAPITAL (ACTIVE NEFINANCIARE ) LEI]])</f>
        <v>3395</v>
      </c>
      <c r="M964" s="41">
        <f>Data5[[#This Row],[TOTAL CHELTUIELI LEI]]/Data5[[#This Row],[CURS VALUTAR EURO BNR 22 07 2020]]</f>
        <v>701.43178859940917</v>
      </c>
      <c r="N964" s="49">
        <v>1160</v>
      </c>
      <c r="O964" s="54"/>
      <c r="P964" s="54">
        <v>939</v>
      </c>
      <c r="Q964" s="54"/>
      <c r="R964" s="54">
        <f>Data5[[#This Row],[PERSOANE ÎNSCRISE ÎN LISTELE ELECTORALE (TURUL 1)            ]]+Data5[[#This Row],[PERSOANE ÎNSCRISE ÎN LISTELE ELECTORALE (TURUL AL 2-LEA)]]</f>
        <v>1160</v>
      </c>
      <c r="S964" s="54">
        <f>Data5[[#This Row],[PERSOANE CARE AU PARTICIPAT LA VOT (TURUL 1)]]+Data5[[#This Row],[PERSOANE CARE AU PARTICIPAT LA VOT  (TURUL AL 2-LEA)]]</f>
        <v>939</v>
      </c>
      <c r="T964" s="41">
        <f>Data5[[#This Row],[TOTAL CHELTUIELI LEI]]/Data5[[#This Row],[NUMĂRUL PERSOANELOR ÎNSCRISE ÎN LISTELE ELECTORALE]]</f>
        <v>2.9267241379310347</v>
      </c>
      <c r="U964" s="41">
        <f>Data5[[#This Row],[TOTAL CHELTUIELI EURO]]/Data5[[#This Row],[NUMĂRUL PERSOANELOR ÎNSCRISE ÎN LISTELE ELECTORALE]]</f>
        <v>0.60468257637880096</v>
      </c>
      <c r="V964" s="41">
        <f>Data5[[#This Row],[TOTAL CHELTUIELI LEI]]/Data5[[#This Row],[NUMĂRUL PERSOANELOR CARE AU PARTICIPAT LA VOT]]</f>
        <v>3.6155484558040469</v>
      </c>
      <c r="W964" s="41">
        <f>Data5[[#This Row],[TOTAL CHELTUIELI EURO]]/Data5[[#This Row],[NUMĂRUL PERSOANELOR CARE AU PARTICIPAT LA VOT]]</f>
        <v>0.74699870990352413</v>
      </c>
      <c r="X964" s="43">
        <v>4.8400999999999996</v>
      </c>
      <c r="Y964" s="114" t="s">
        <v>2891</v>
      </c>
      <c r="Z964" s="44">
        <v>2</v>
      </c>
      <c r="AA964" s="115" t="s">
        <v>3105</v>
      </c>
      <c r="AB964" s="44">
        <v>0</v>
      </c>
      <c r="AC964" s="45"/>
    </row>
    <row r="965" spans="1:29" ht="12" customHeight="1" x14ac:dyDescent="0.2">
      <c r="A965" s="37">
        <v>964</v>
      </c>
      <c r="B965" s="38" t="s">
        <v>18</v>
      </c>
      <c r="C965" s="39" t="s">
        <v>1814</v>
      </c>
      <c r="D965" s="40">
        <v>44101</v>
      </c>
      <c r="E965" s="38">
        <v>1</v>
      </c>
      <c r="F965" s="38"/>
      <c r="G965" s="38" t="s">
        <v>2</v>
      </c>
      <c r="H965" s="38" t="s">
        <v>2</v>
      </c>
      <c r="I965" s="39">
        <v>3142</v>
      </c>
      <c r="J965" s="39">
        <v>1918</v>
      </c>
      <c r="K965" s="39">
        <v>0</v>
      </c>
      <c r="L965" s="41">
        <f>SUM(Data5[[#This Row],[CHELTUIELI DE PERSONAL LEI]:[CHELTUIELI DE CAPITAL (ACTIVE NEFINANCIARE ) LEI]])</f>
        <v>5060</v>
      </c>
      <c r="M965" s="41">
        <f>Data5[[#This Row],[TOTAL CHELTUIELI LEI]]/Data5[[#This Row],[CURS VALUTAR EURO BNR 22 07 2020]]</f>
        <v>1045.4329456002977</v>
      </c>
      <c r="N965" s="49">
        <v>1290</v>
      </c>
      <c r="O965" s="54"/>
      <c r="P965" s="54">
        <v>1111</v>
      </c>
      <c r="Q965" s="54"/>
      <c r="R965" s="54">
        <f>Data5[[#This Row],[PERSOANE ÎNSCRISE ÎN LISTELE ELECTORALE (TURUL 1)            ]]+Data5[[#This Row],[PERSOANE ÎNSCRISE ÎN LISTELE ELECTORALE (TURUL AL 2-LEA)]]</f>
        <v>1290</v>
      </c>
      <c r="S965" s="54">
        <f>Data5[[#This Row],[PERSOANE CARE AU PARTICIPAT LA VOT (TURUL 1)]]+Data5[[#This Row],[PERSOANE CARE AU PARTICIPAT LA VOT  (TURUL AL 2-LEA)]]</f>
        <v>1111</v>
      </c>
      <c r="T965" s="41">
        <f>Data5[[#This Row],[TOTAL CHELTUIELI LEI]]/Data5[[#This Row],[NUMĂRUL PERSOANELOR ÎNSCRISE ÎN LISTELE ELECTORALE]]</f>
        <v>3.9224806201550386</v>
      </c>
      <c r="U965" s="41">
        <f>Data5[[#This Row],[TOTAL CHELTUIELI EURO]]/Data5[[#This Row],[NUMĂRUL PERSOANELOR ÎNSCRISE ÎN LISTELE ELECTORALE]]</f>
        <v>0.8104131361242618</v>
      </c>
      <c r="V965" s="41">
        <f>Data5[[#This Row],[TOTAL CHELTUIELI LEI]]/Data5[[#This Row],[NUMĂRUL PERSOANELOR CARE AU PARTICIPAT LA VOT]]</f>
        <v>4.5544554455445541</v>
      </c>
      <c r="W965" s="41">
        <f>Data5[[#This Row],[TOTAL CHELTUIELI EURO]]/Data5[[#This Row],[NUMĂRUL PERSOANELOR CARE AU PARTICIPAT LA VOT]]</f>
        <v>0.94098374941520946</v>
      </c>
      <c r="X965" s="43">
        <v>4.8400999999999996</v>
      </c>
      <c r="Y965" s="114" t="s">
        <v>2884</v>
      </c>
      <c r="Z965" s="44">
        <v>3</v>
      </c>
      <c r="AA965" s="115" t="s">
        <v>3105</v>
      </c>
      <c r="AB965" s="44">
        <v>0</v>
      </c>
      <c r="AC965" s="45"/>
    </row>
    <row r="966" spans="1:29" ht="12" customHeight="1" x14ac:dyDescent="0.2">
      <c r="A966" s="37">
        <v>965</v>
      </c>
      <c r="B966" s="38" t="s">
        <v>18</v>
      </c>
      <c r="C966" s="39" t="s">
        <v>1815</v>
      </c>
      <c r="D966" s="40">
        <v>44101</v>
      </c>
      <c r="E966" s="38">
        <v>1</v>
      </c>
      <c r="F966" s="38"/>
      <c r="G966" s="38" t="s">
        <v>2</v>
      </c>
      <c r="H966" s="38" t="s">
        <v>2</v>
      </c>
      <c r="I966" s="39">
        <v>1500</v>
      </c>
      <c r="J966" s="39">
        <v>2081</v>
      </c>
      <c r="K966" s="39">
        <v>0</v>
      </c>
      <c r="L966" s="41">
        <f>SUM(Data5[[#This Row],[CHELTUIELI DE PERSONAL LEI]:[CHELTUIELI DE CAPITAL (ACTIVE NEFINANCIARE ) LEI]])</f>
        <v>3581</v>
      </c>
      <c r="M966" s="41">
        <f>Data5[[#This Row],[TOTAL CHELTUIELI LEI]]/Data5[[#This Row],[CURS VALUTAR EURO BNR 22 07 2020]]</f>
        <v>739.86074667878768</v>
      </c>
      <c r="N966" s="49">
        <v>1256</v>
      </c>
      <c r="O966" s="54"/>
      <c r="P966" s="54">
        <v>968</v>
      </c>
      <c r="Q966" s="54"/>
      <c r="R966" s="54">
        <f>Data5[[#This Row],[PERSOANE ÎNSCRISE ÎN LISTELE ELECTORALE (TURUL 1)            ]]+Data5[[#This Row],[PERSOANE ÎNSCRISE ÎN LISTELE ELECTORALE (TURUL AL 2-LEA)]]</f>
        <v>1256</v>
      </c>
      <c r="S966" s="54">
        <f>Data5[[#This Row],[PERSOANE CARE AU PARTICIPAT LA VOT (TURUL 1)]]+Data5[[#This Row],[PERSOANE CARE AU PARTICIPAT LA VOT  (TURUL AL 2-LEA)]]</f>
        <v>968</v>
      </c>
      <c r="T966" s="41">
        <f>Data5[[#This Row],[TOTAL CHELTUIELI LEI]]/Data5[[#This Row],[NUMĂRUL PERSOANELOR ÎNSCRISE ÎN LISTELE ELECTORALE]]</f>
        <v>2.8511146496815285</v>
      </c>
      <c r="U966" s="41">
        <f>Data5[[#This Row],[TOTAL CHELTUIELI EURO]]/Data5[[#This Row],[NUMĂRUL PERSOANELOR ÎNSCRISE ÎN LISTELE ELECTORALE]]</f>
        <v>0.58906110404362078</v>
      </c>
      <c r="V966" s="41">
        <f>Data5[[#This Row],[TOTAL CHELTUIELI LEI]]/Data5[[#This Row],[NUMĂRUL PERSOANELOR CARE AU PARTICIPAT LA VOT]]</f>
        <v>3.6993801652892562</v>
      </c>
      <c r="W966" s="41">
        <f>Data5[[#This Row],[TOTAL CHELTUIELI EURO]]/Data5[[#This Row],[NUMĂRUL PERSOANELOR CARE AU PARTICIPAT LA VOT]]</f>
        <v>0.76431895318056575</v>
      </c>
      <c r="X966" s="43">
        <v>4.8400999999999996</v>
      </c>
      <c r="Y966" s="114" t="s">
        <v>2891</v>
      </c>
      <c r="Z966" s="44">
        <v>2</v>
      </c>
      <c r="AA966" s="115" t="s">
        <v>3105</v>
      </c>
      <c r="AB966" s="44">
        <v>0</v>
      </c>
      <c r="AC966" s="45"/>
    </row>
    <row r="967" spans="1:29" ht="12" customHeight="1" x14ac:dyDescent="0.2">
      <c r="A967" s="37">
        <v>966</v>
      </c>
      <c r="B967" s="38" t="s">
        <v>18</v>
      </c>
      <c r="C967" s="39" t="s">
        <v>1816</v>
      </c>
      <c r="D967" s="40">
        <v>44101</v>
      </c>
      <c r="E967" s="38">
        <v>1</v>
      </c>
      <c r="F967" s="38"/>
      <c r="G967" s="38" t="s">
        <v>2</v>
      </c>
      <c r="H967" s="38" t="s">
        <v>2</v>
      </c>
      <c r="I967" s="39">
        <v>1600</v>
      </c>
      <c r="J967" s="39">
        <v>5720.1</v>
      </c>
      <c r="K967" s="39">
        <v>0</v>
      </c>
      <c r="L967" s="41">
        <f>SUM(Data5[[#This Row],[CHELTUIELI DE PERSONAL LEI]:[CHELTUIELI DE CAPITAL (ACTIVE NEFINANCIARE ) LEI]])</f>
        <v>7320.1</v>
      </c>
      <c r="M967" s="41">
        <f>Data5[[#This Row],[TOTAL CHELTUIELI LEI]]/Data5[[#This Row],[CURS VALUTAR EURO BNR 22 07 2020]]</f>
        <v>1512.3861077250472</v>
      </c>
      <c r="N967" s="49">
        <v>2955</v>
      </c>
      <c r="O967" s="54"/>
      <c r="P967" s="54">
        <v>1728</v>
      </c>
      <c r="Q967" s="54"/>
      <c r="R967" s="54">
        <f>Data5[[#This Row],[PERSOANE ÎNSCRISE ÎN LISTELE ELECTORALE (TURUL 1)            ]]+Data5[[#This Row],[PERSOANE ÎNSCRISE ÎN LISTELE ELECTORALE (TURUL AL 2-LEA)]]</f>
        <v>2955</v>
      </c>
      <c r="S967" s="54">
        <f>Data5[[#This Row],[PERSOANE CARE AU PARTICIPAT LA VOT (TURUL 1)]]+Data5[[#This Row],[PERSOANE CARE AU PARTICIPAT LA VOT  (TURUL AL 2-LEA)]]</f>
        <v>1728</v>
      </c>
      <c r="T967" s="41">
        <f>Data5[[#This Row],[TOTAL CHELTUIELI LEI]]/Data5[[#This Row],[NUMĂRUL PERSOANELOR ÎNSCRISE ÎN LISTELE ELECTORALE]]</f>
        <v>2.4771912013536381</v>
      </c>
      <c r="U967" s="41">
        <f>Data5[[#This Row],[TOTAL CHELTUIELI EURO]]/Data5[[#This Row],[NUMĂRUL PERSOANELOR ÎNSCRISE ÎN LISTELE ELECTORALE]]</f>
        <v>0.51180578941625965</v>
      </c>
      <c r="V967" s="41">
        <f>Data5[[#This Row],[TOTAL CHELTUIELI LEI]]/Data5[[#This Row],[NUMĂRUL PERSOANELOR CARE AU PARTICIPAT LA VOT]]</f>
        <v>4.236168981481482</v>
      </c>
      <c r="W967" s="41">
        <f>Data5[[#This Row],[TOTAL CHELTUIELI EURO]]/Data5[[#This Row],[NUMĂRUL PERSOANELOR CARE AU PARTICIPAT LA VOT]]</f>
        <v>0.87522344197051338</v>
      </c>
      <c r="X967" s="43">
        <v>4.8400999999999996</v>
      </c>
      <c r="Y967" s="114" t="s">
        <v>2891</v>
      </c>
      <c r="Z967" s="44">
        <v>2</v>
      </c>
      <c r="AA967" s="115" t="s">
        <v>3105</v>
      </c>
      <c r="AB967" s="44">
        <v>0</v>
      </c>
      <c r="AC967" s="45"/>
    </row>
    <row r="968" spans="1:29" ht="12" customHeight="1" x14ac:dyDescent="0.2">
      <c r="A968" s="37">
        <v>967</v>
      </c>
      <c r="B968" s="38" t="s">
        <v>18</v>
      </c>
      <c r="C968" s="39" t="s">
        <v>1817</v>
      </c>
      <c r="D968" s="40">
        <v>44101</v>
      </c>
      <c r="E968" s="38">
        <v>1</v>
      </c>
      <c r="F968" s="38"/>
      <c r="G968" s="38" t="s">
        <v>2</v>
      </c>
      <c r="H968" s="38" t="s">
        <v>2</v>
      </c>
      <c r="I968" s="39">
        <v>4000</v>
      </c>
      <c r="J968" s="39">
        <v>5598</v>
      </c>
      <c r="K968" s="39">
        <v>0</v>
      </c>
      <c r="L968" s="41">
        <f>SUM(Data5[[#This Row],[CHELTUIELI DE PERSONAL LEI]:[CHELTUIELI DE CAPITAL (ACTIVE NEFINANCIARE ) LEI]])</f>
        <v>9598</v>
      </c>
      <c r="M968" s="41">
        <f>Data5[[#This Row],[TOTAL CHELTUIELI LEI]]/Data5[[#This Row],[CURS VALUTAR EURO BNR 22 07 2020]]</f>
        <v>1983.0168798165328</v>
      </c>
      <c r="N968" s="49">
        <v>4970</v>
      </c>
      <c r="O968" s="54"/>
      <c r="P968" s="54">
        <v>2181</v>
      </c>
      <c r="Q968" s="54"/>
      <c r="R968" s="54">
        <f>Data5[[#This Row],[PERSOANE ÎNSCRISE ÎN LISTELE ELECTORALE (TURUL 1)            ]]+Data5[[#This Row],[PERSOANE ÎNSCRISE ÎN LISTELE ELECTORALE (TURUL AL 2-LEA)]]</f>
        <v>4970</v>
      </c>
      <c r="S968" s="54">
        <f>Data5[[#This Row],[PERSOANE CARE AU PARTICIPAT LA VOT (TURUL 1)]]+Data5[[#This Row],[PERSOANE CARE AU PARTICIPAT LA VOT  (TURUL AL 2-LEA)]]</f>
        <v>2181</v>
      </c>
      <c r="T968" s="41">
        <f>Data5[[#This Row],[TOTAL CHELTUIELI LEI]]/Data5[[#This Row],[NUMĂRUL PERSOANELOR ÎNSCRISE ÎN LISTELE ELECTORALE]]</f>
        <v>1.9311871227364186</v>
      </c>
      <c r="U968" s="41">
        <f>Data5[[#This Row],[TOTAL CHELTUIELI EURO]]/Data5[[#This Row],[NUMĂRUL PERSOANELOR ÎNSCRISE ÎN LISTELE ELECTORALE]]</f>
        <v>0.39899736012405085</v>
      </c>
      <c r="V968" s="41">
        <f>Data5[[#This Row],[TOTAL CHELTUIELI LEI]]/Data5[[#This Row],[NUMĂRUL PERSOANELOR CARE AU PARTICIPAT LA VOT]]</f>
        <v>4.4007336084364974</v>
      </c>
      <c r="W968" s="41">
        <f>Data5[[#This Row],[TOTAL CHELTUIELI EURO]]/Data5[[#This Row],[NUMĂRUL PERSOANELOR CARE AU PARTICIPAT LA VOT]]</f>
        <v>0.90922369546837811</v>
      </c>
      <c r="X968" s="43">
        <v>4.8400999999999996</v>
      </c>
      <c r="Y968" s="114" t="s">
        <v>2894</v>
      </c>
      <c r="Z968" s="44">
        <v>1</v>
      </c>
      <c r="AA968" s="115" t="s">
        <v>3105</v>
      </c>
      <c r="AB968" s="44">
        <v>0</v>
      </c>
      <c r="AC968" s="45"/>
    </row>
    <row r="969" spans="1:29" ht="12" customHeight="1" x14ac:dyDescent="0.2">
      <c r="A969" s="37">
        <v>968</v>
      </c>
      <c r="B969" s="38" t="s">
        <v>18</v>
      </c>
      <c r="C969" s="39" t="s">
        <v>1818</v>
      </c>
      <c r="D969" s="40">
        <v>44101</v>
      </c>
      <c r="E969" s="38">
        <v>1</v>
      </c>
      <c r="F969" s="38"/>
      <c r="G969" s="38" t="s">
        <v>2</v>
      </c>
      <c r="H969" s="38" t="s">
        <v>2</v>
      </c>
      <c r="I969" s="39">
        <v>0</v>
      </c>
      <c r="J969" s="39">
        <v>6202</v>
      </c>
      <c r="K969" s="39">
        <v>0</v>
      </c>
      <c r="L969" s="41">
        <f>SUM(Data5[[#This Row],[CHELTUIELI DE PERSONAL LEI]:[CHELTUIELI DE CAPITAL (ACTIVE NEFINANCIARE ) LEI]])</f>
        <v>6202</v>
      </c>
      <c r="M969" s="41">
        <f>Data5[[#This Row],[TOTAL CHELTUIELI LEI]]/Data5[[#This Row],[CURS VALUTAR EURO BNR 22 07 2020]]</f>
        <v>1281.3784839156217</v>
      </c>
      <c r="N969" s="49">
        <v>3112</v>
      </c>
      <c r="O969" s="54"/>
      <c r="P969" s="54">
        <v>1501</v>
      </c>
      <c r="Q969" s="54"/>
      <c r="R969" s="54">
        <f>Data5[[#This Row],[PERSOANE ÎNSCRISE ÎN LISTELE ELECTORALE (TURUL 1)            ]]+Data5[[#This Row],[PERSOANE ÎNSCRISE ÎN LISTELE ELECTORALE (TURUL AL 2-LEA)]]</f>
        <v>3112</v>
      </c>
      <c r="S969" s="54">
        <f>Data5[[#This Row],[PERSOANE CARE AU PARTICIPAT LA VOT (TURUL 1)]]+Data5[[#This Row],[PERSOANE CARE AU PARTICIPAT LA VOT  (TURUL AL 2-LEA)]]</f>
        <v>1501</v>
      </c>
      <c r="T969" s="41">
        <f>Data5[[#This Row],[TOTAL CHELTUIELI LEI]]/Data5[[#This Row],[NUMĂRUL PERSOANELOR ÎNSCRISE ÎN LISTELE ELECTORALE]]</f>
        <v>1.99293059125964</v>
      </c>
      <c r="U969" s="41">
        <f>Data5[[#This Row],[TOTAL CHELTUIELI EURO]]/Data5[[#This Row],[NUMĂRUL PERSOANELOR ÎNSCRISE ÎN LISTELE ELECTORALE]]</f>
        <v>0.41175401154100955</v>
      </c>
      <c r="V969" s="41">
        <f>Data5[[#This Row],[TOTAL CHELTUIELI LEI]]/Data5[[#This Row],[NUMĂRUL PERSOANELOR CARE AU PARTICIPAT LA VOT]]</f>
        <v>4.1319120586275817</v>
      </c>
      <c r="W969" s="41">
        <f>Data5[[#This Row],[TOTAL CHELTUIELI EURO]]/Data5[[#This Row],[NUMĂRUL PERSOANELOR CARE AU PARTICIPAT LA VOT]]</f>
        <v>0.85368320047676327</v>
      </c>
      <c r="X969" s="43">
        <v>4.8400999999999996</v>
      </c>
      <c r="Y969" s="114" t="s">
        <v>2894</v>
      </c>
      <c r="Z969" s="44">
        <v>1</v>
      </c>
      <c r="AA969" s="115" t="s">
        <v>3105</v>
      </c>
      <c r="AB969" s="44">
        <v>0</v>
      </c>
      <c r="AC969" s="45"/>
    </row>
    <row r="970" spans="1:29" ht="12" customHeight="1" x14ac:dyDescent="0.2">
      <c r="A970" s="37">
        <v>969</v>
      </c>
      <c r="B970" s="38" t="s">
        <v>18</v>
      </c>
      <c r="C970" s="39" t="s">
        <v>1819</v>
      </c>
      <c r="D970" s="40">
        <v>44101</v>
      </c>
      <c r="E970" s="38">
        <v>1</v>
      </c>
      <c r="F970" s="38"/>
      <c r="G970" s="38" t="s">
        <v>2</v>
      </c>
      <c r="H970" s="38" t="s">
        <v>2</v>
      </c>
      <c r="I970" s="39">
        <v>2520</v>
      </c>
      <c r="J970" s="39">
        <v>6684</v>
      </c>
      <c r="K970" s="39">
        <v>0</v>
      </c>
      <c r="L970" s="41">
        <f>SUM(Data5[[#This Row],[CHELTUIELI DE PERSONAL LEI]:[CHELTUIELI DE CAPITAL (ACTIVE NEFINANCIARE ) LEI]])</f>
        <v>9204</v>
      </c>
      <c r="M970" s="41">
        <f>Data5[[#This Row],[TOTAL CHELTUIELI LEI]]/Data5[[#This Row],[CURS VALUTAR EURO BNR 22 07 2020]]</f>
        <v>1901.613603024731</v>
      </c>
      <c r="N970" s="49">
        <v>2652</v>
      </c>
      <c r="O970" s="54"/>
      <c r="P970" s="54">
        <v>1888</v>
      </c>
      <c r="Q970" s="54"/>
      <c r="R970" s="54">
        <f>Data5[[#This Row],[PERSOANE ÎNSCRISE ÎN LISTELE ELECTORALE (TURUL 1)            ]]+Data5[[#This Row],[PERSOANE ÎNSCRISE ÎN LISTELE ELECTORALE (TURUL AL 2-LEA)]]</f>
        <v>2652</v>
      </c>
      <c r="S970" s="54">
        <f>Data5[[#This Row],[PERSOANE CARE AU PARTICIPAT LA VOT (TURUL 1)]]+Data5[[#This Row],[PERSOANE CARE AU PARTICIPAT LA VOT  (TURUL AL 2-LEA)]]</f>
        <v>1888</v>
      </c>
      <c r="T970" s="41">
        <f>Data5[[#This Row],[TOTAL CHELTUIELI LEI]]/Data5[[#This Row],[NUMĂRUL PERSOANELOR ÎNSCRISE ÎN LISTELE ELECTORALE]]</f>
        <v>3.4705882352941178</v>
      </c>
      <c r="U970" s="41">
        <f>Data5[[#This Row],[TOTAL CHELTUIELI EURO]]/Data5[[#This Row],[NUMĂRUL PERSOANELOR ÎNSCRISE ÎN LISTELE ELECTORALE]]</f>
        <v>0.71704886991882766</v>
      </c>
      <c r="V970" s="41">
        <f>Data5[[#This Row],[TOTAL CHELTUIELI LEI]]/Data5[[#This Row],[NUMĂRUL PERSOANELOR CARE AU PARTICIPAT LA VOT]]</f>
        <v>4.875</v>
      </c>
      <c r="W970" s="41">
        <f>Data5[[#This Row],[TOTAL CHELTUIELI EURO]]/Data5[[#This Row],[NUMĂRUL PERSOANELOR CARE AU PARTICIPAT LA VOT]]</f>
        <v>1.007210594822421</v>
      </c>
      <c r="X970" s="43">
        <v>4.8400999999999996</v>
      </c>
      <c r="Y970" s="114" t="s">
        <v>2884</v>
      </c>
      <c r="Z970" s="44">
        <v>3</v>
      </c>
      <c r="AA970" s="115" t="s">
        <v>3105</v>
      </c>
      <c r="AB970" s="44">
        <v>0</v>
      </c>
      <c r="AC970" s="45"/>
    </row>
    <row r="971" spans="1:29" ht="12" customHeight="1" x14ac:dyDescent="0.2">
      <c r="A971" s="37">
        <v>970</v>
      </c>
      <c r="B971" s="38" t="s">
        <v>18</v>
      </c>
      <c r="C971" s="39" t="s">
        <v>1820</v>
      </c>
      <c r="D971" s="40">
        <v>44101</v>
      </c>
      <c r="E971" s="38">
        <v>1</v>
      </c>
      <c r="F971" s="38"/>
      <c r="G971" s="38" t="s">
        <v>2</v>
      </c>
      <c r="H971" s="38" t="s">
        <v>2</v>
      </c>
      <c r="I971" s="39">
        <v>3628</v>
      </c>
      <c r="J971" s="39">
        <v>4006</v>
      </c>
      <c r="K971" s="39">
        <v>0</v>
      </c>
      <c r="L971" s="41">
        <f>SUM(Data5[[#This Row],[CHELTUIELI DE PERSONAL LEI]:[CHELTUIELI DE CAPITAL (ACTIVE NEFINANCIARE ) LEI]])</f>
        <v>7634</v>
      </c>
      <c r="M971" s="41">
        <f>Data5[[#This Row],[TOTAL CHELTUIELI LEI]]/Data5[[#This Row],[CURS VALUTAR EURO BNR 22 07 2020]]</f>
        <v>1577.2401396665359</v>
      </c>
      <c r="N971" s="49">
        <v>2704</v>
      </c>
      <c r="O971" s="54"/>
      <c r="P971" s="54">
        <v>1549</v>
      </c>
      <c r="Q971" s="54"/>
      <c r="R971" s="54">
        <f>Data5[[#This Row],[PERSOANE ÎNSCRISE ÎN LISTELE ELECTORALE (TURUL 1)            ]]+Data5[[#This Row],[PERSOANE ÎNSCRISE ÎN LISTELE ELECTORALE (TURUL AL 2-LEA)]]</f>
        <v>2704</v>
      </c>
      <c r="S971" s="54">
        <f>Data5[[#This Row],[PERSOANE CARE AU PARTICIPAT LA VOT (TURUL 1)]]+Data5[[#This Row],[PERSOANE CARE AU PARTICIPAT LA VOT  (TURUL AL 2-LEA)]]</f>
        <v>1549</v>
      </c>
      <c r="T971" s="41">
        <f>Data5[[#This Row],[TOTAL CHELTUIELI LEI]]/Data5[[#This Row],[NUMĂRUL PERSOANELOR ÎNSCRISE ÎN LISTELE ELECTORALE]]</f>
        <v>2.8232248520710059</v>
      </c>
      <c r="U971" s="41">
        <f>Data5[[#This Row],[TOTAL CHELTUIELI EURO]]/Data5[[#This Row],[NUMĂRUL PERSOANELOR ÎNSCRISE ÎN LISTELE ELECTORALE]]</f>
        <v>0.58329886821987276</v>
      </c>
      <c r="V971" s="41">
        <f>Data5[[#This Row],[TOTAL CHELTUIELI LEI]]/Data5[[#This Row],[NUMĂRUL PERSOANELOR CARE AU PARTICIPAT LA VOT]]</f>
        <v>4.9283408650742411</v>
      </c>
      <c r="W971" s="41">
        <f>Data5[[#This Row],[TOTAL CHELTUIELI EURO]]/Data5[[#This Row],[NUMĂRUL PERSOANELOR CARE AU PARTICIPAT LA VOT]]</f>
        <v>1.0182312070151942</v>
      </c>
      <c r="X971" s="43">
        <v>4.8400999999999996</v>
      </c>
      <c r="Y971" s="114" t="s">
        <v>2891</v>
      </c>
      <c r="Z971" s="44">
        <v>2</v>
      </c>
      <c r="AA971" s="115" t="s">
        <v>3105</v>
      </c>
      <c r="AB971" s="44">
        <v>0</v>
      </c>
      <c r="AC971" s="45"/>
    </row>
    <row r="972" spans="1:29" ht="12" customHeight="1" x14ac:dyDescent="0.2">
      <c r="A972" s="37">
        <v>971</v>
      </c>
      <c r="B972" s="38" t="s">
        <v>18</v>
      </c>
      <c r="C972" s="39" t="s">
        <v>1821</v>
      </c>
      <c r="D972" s="40">
        <v>44101</v>
      </c>
      <c r="E972" s="38">
        <v>1</v>
      </c>
      <c r="F972" s="38"/>
      <c r="G972" s="38" t="s">
        <v>2</v>
      </c>
      <c r="H972" s="38" t="s">
        <v>2</v>
      </c>
      <c r="I972" s="39">
        <v>900</v>
      </c>
      <c r="J972" s="39">
        <v>7735</v>
      </c>
      <c r="K972" s="39">
        <v>0</v>
      </c>
      <c r="L972" s="41">
        <f>SUM(Data5[[#This Row],[CHELTUIELI DE PERSONAL LEI]:[CHELTUIELI DE CAPITAL (ACTIVE NEFINANCIARE ) LEI]])</f>
        <v>8635</v>
      </c>
      <c r="M972" s="41">
        <f>Data5[[#This Row],[TOTAL CHELTUIELI LEI]]/Data5[[#This Row],[CURS VALUTAR EURO BNR 22 07 2020]]</f>
        <v>1784.054048470073</v>
      </c>
      <c r="N972" s="54">
        <v>1975</v>
      </c>
      <c r="O972" s="54"/>
      <c r="P972" s="54">
        <v>1120</v>
      </c>
      <c r="Q972" s="54"/>
      <c r="R972" s="54">
        <f>Data5[[#This Row],[PERSOANE ÎNSCRISE ÎN LISTELE ELECTORALE (TURUL 1)            ]]+Data5[[#This Row],[PERSOANE ÎNSCRISE ÎN LISTELE ELECTORALE (TURUL AL 2-LEA)]]</f>
        <v>1975</v>
      </c>
      <c r="S972" s="54">
        <f>Data5[[#This Row],[PERSOANE CARE AU PARTICIPAT LA VOT (TURUL 1)]]+Data5[[#This Row],[PERSOANE CARE AU PARTICIPAT LA VOT  (TURUL AL 2-LEA)]]</f>
        <v>1120</v>
      </c>
      <c r="T972" s="41">
        <f>Data5[[#This Row],[TOTAL CHELTUIELI LEI]]/Data5[[#This Row],[NUMĂRUL PERSOANELOR ÎNSCRISE ÎN LISTELE ELECTORALE]]</f>
        <v>4.3721518987341774</v>
      </c>
      <c r="U972" s="41">
        <f>Data5[[#This Row],[TOTAL CHELTUIELI EURO]]/Data5[[#This Row],[NUMĂRUL PERSOANELOR ÎNSCRISE ÎN LISTELE ELECTORALE]]</f>
        <v>0.90331850555446735</v>
      </c>
      <c r="V972" s="41">
        <f>Data5[[#This Row],[TOTAL CHELTUIELI LEI]]/Data5[[#This Row],[NUMĂRUL PERSOANELOR CARE AU PARTICIPAT LA VOT]]</f>
        <v>7.7098214285714288</v>
      </c>
      <c r="W972" s="41">
        <f>Data5[[#This Row],[TOTAL CHELTUIELI EURO]]/Data5[[#This Row],[NUMĂRUL PERSOANELOR CARE AU PARTICIPAT LA VOT]]</f>
        <v>1.5929054004197081</v>
      </c>
      <c r="X972" s="43">
        <v>4.8400999999999996</v>
      </c>
      <c r="Y972" s="114" t="s">
        <v>2895</v>
      </c>
      <c r="Z972" s="44">
        <v>4</v>
      </c>
      <c r="AA972" s="115" t="s">
        <v>3105</v>
      </c>
      <c r="AB972" s="44">
        <v>0</v>
      </c>
      <c r="AC972" s="45"/>
    </row>
    <row r="973" spans="1:29" ht="12" customHeight="1" x14ac:dyDescent="0.2">
      <c r="A973" s="37">
        <v>972</v>
      </c>
      <c r="B973" s="38" t="s">
        <v>18</v>
      </c>
      <c r="C973" s="39" t="s">
        <v>1822</v>
      </c>
      <c r="D973" s="40">
        <v>44101</v>
      </c>
      <c r="E973" s="38">
        <v>1</v>
      </c>
      <c r="F973" s="38"/>
      <c r="G973" s="38" t="s">
        <v>2</v>
      </c>
      <c r="H973" s="38" t="s">
        <v>2</v>
      </c>
      <c r="I973" s="39">
        <v>1650</v>
      </c>
      <c r="J973" s="39">
        <v>4510</v>
      </c>
      <c r="K973" s="39">
        <v>0</v>
      </c>
      <c r="L973" s="41">
        <f>SUM(Data5[[#This Row],[CHELTUIELI DE PERSONAL LEI]:[CHELTUIELI DE CAPITAL (ACTIVE NEFINANCIARE ) LEI]])</f>
        <v>6160</v>
      </c>
      <c r="M973" s="41">
        <f>Data5[[#This Row],[TOTAL CHELTUIELI LEI]]/Data5[[#This Row],[CURS VALUTAR EURO BNR 22 07 2020]]</f>
        <v>1272.7009772525362</v>
      </c>
      <c r="N973" s="49">
        <v>1302</v>
      </c>
      <c r="O973" s="54"/>
      <c r="P973" s="54">
        <v>1075</v>
      </c>
      <c r="Q973" s="54"/>
      <c r="R973" s="54">
        <f>Data5[[#This Row],[PERSOANE ÎNSCRISE ÎN LISTELE ELECTORALE (TURUL 1)            ]]+Data5[[#This Row],[PERSOANE ÎNSCRISE ÎN LISTELE ELECTORALE (TURUL AL 2-LEA)]]</f>
        <v>1302</v>
      </c>
      <c r="S973" s="54">
        <f>Data5[[#This Row],[PERSOANE CARE AU PARTICIPAT LA VOT (TURUL 1)]]+Data5[[#This Row],[PERSOANE CARE AU PARTICIPAT LA VOT  (TURUL AL 2-LEA)]]</f>
        <v>1075</v>
      </c>
      <c r="T973" s="41">
        <f>Data5[[#This Row],[TOTAL CHELTUIELI LEI]]/Data5[[#This Row],[NUMĂRUL PERSOANELOR ÎNSCRISE ÎN LISTELE ELECTORALE]]</f>
        <v>4.731182795698925</v>
      </c>
      <c r="U973" s="41">
        <f>Data5[[#This Row],[TOTAL CHELTUIELI EURO]]/Data5[[#This Row],[NUMĂRUL PERSOANELOR ÎNSCRISE ÎN LISTELE ELECTORALE]]</f>
        <v>0.97749691033220909</v>
      </c>
      <c r="V973" s="41">
        <f>Data5[[#This Row],[TOTAL CHELTUIELI LEI]]/Data5[[#This Row],[NUMĂRUL PERSOANELOR CARE AU PARTICIPAT LA VOT]]</f>
        <v>5.7302325581395346</v>
      </c>
      <c r="W973" s="41">
        <f>Data5[[#This Row],[TOTAL CHELTUIELI EURO]]/Data5[[#This Row],[NUMĂRUL PERSOANELOR CARE AU PARTICIPAT LA VOT]]</f>
        <v>1.1839078858163128</v>
      </c>
      <c r="X973" s="43">
        <v>4.8400999999999996</v>
      </c>
      <c r="Y973" s="114" t="s">
        <v>2895</v>
      </c>
      <c r="Z973" s="44">
        <v>4</v>
      </c>
      <c r="AA973" s="115" t="s">
        <v>3105</v>
      </c>
      <c r="AB973" s="44">
        <v>0</v>
      </c>
      <c r="AC973" s="45"/>
    </row>
    <row r="974" spans="1:29" ht="12" customHeight="1" x14ac:dyDescent="0.2">
      <c r="A974" s="37">
        <v>973</v>
      </c>
      <c r="B974" s="38" t="s">
        <v>18</v>
      </c>
      <c r="C974" s="39" t="s">
        <v>1823</v>
      </c>
      <c r="D974" s="40">
        <v>44101</v>
      </c>
      <c r="E974" s="38">
        <v>1</v>
      </c>
      <c r="F974" s="38"/>
      <c r="G974" s="38" t="s">
        <v>2</v>
      </c>
      <c r="H974" s="38" t="s">
        <v>2</v>
      </c>
      <c r="I974" s="39">
        <v>1440</v>
      </c>
      <c r="J974" s="39">
        <v>1622</v>
      </c>
      <c r="K974" s="39">
        <v>0</v>
      </c>
      <c r="L974" s="41">
        <f>SUM(Data5[[#This Row],[CHELTUIELI DE PERSONAL LEI]:[CHELTUIELI DE CAPITAL (ACTIVE NEFINANCIARE ) LEI]])</f>
        <v>3062</v>
      </c>
      <c r="M974" s="41">
        <f>Data5[[#This Row],[TOTAL CHELTUIELI LEI]]/Data5[[#This Row],[CURS VALUTAR EURO BNR 22 07 2020]]</f>
        <v>632.63155719923145</v>
      </c>
      <c r="N974" s="49">
        <v>878</v>
      </c>
      <c r="O974" s="54"/>
      <c r="P974" s="54">
        <v>749</v>
      </c>
      <c r="Q974" s="54"/>
      <c r="R974" s="54">
        <f>Data5[[#This Row],[PERSOANE ÎNSCRISE ÎN LISTELE ELECTORALE (TURUL 1)            ]]+Data5[[#This Row],[PERSOANE ÎNSCRISE ÎN LISTELE ELECTORALE (TURUL AL 2-LEA)]]</f>
        <v>878</v>
      </c>
      <c r="S974" s="54">
        <f>Data5[[#This Row],[PERSOANE CARE AU PARTICIPAT LA VOT (TURUL 1)]]+Data5[[#This Row],[PERSOANE CARE AU PARTICIPAT LA VOT  (TURUL AL 2-LEA)]]</f>
        <v>749</v>
      </c>
      <c r="T974" s="41">
        <f>Data5[[#This Row],[TOTAL CHELTUIELI LEI]]/Data5[[#This Row],[NUMĂRUL PERSOANELOR ÎNSCRISE ÎN LISTELE ELECTORALE]]</f>
        <v>3.4874715261959</v>
      </c>
      <c r="U974" s="41">
        <f>Data5[[#This Row],[TOTAL CHELTUIELI EURO]]/Data5[[#This Row],[NUMĂRUL PERSOANELOR ÎNSCRISE ÎN LISTELE ELECTORALE]]</f>
        <v>0.72053708109251868</v>
      </c>
      <c r="V974" s="41">
        <f>Data5[[#This Row],[TOTAL CHELTUIELI LEI]]/Data5[[#This Row],[NUMĂRUL PERSOANELOR CARE AU PARTICIPAT LA VOT]]</f>
        <v>4.088117489986649</v>
      </c>
      <c r="W974" s="41">
        <f>Data5[[#This Row],[TOTAL CHELTUIELI EURO]]/Data5[[#This Row],[NUMĂRUL PERSOANELOR CARE AU PARTICIPAT LA VOT]]</f>
        <v>0.84463492282941444</v>
      </c>
      <c r="X974" s="43">
        <v>4.8400999999999996</v>
      </c>
      <c r="Y974" s="114" t="s">
        <v>2884</v>
      </c>
      <c r="Z974" s="44">
        <v>3</v>
      </c>
      <c r="AA974" s="115" t="s">
        <v>3105</v>
      </c>
      <c r="AB974" s="44">
        <v>0</v>
      </c>
      <c r="AC974" s="45"/>
    </row>
    <row r="975" spans="1:29" ht="12" customHeight="1" x14ac:dyDescent="0.2">
      <c r="A975" s="37">
        <v>974</v>
      </c>
      <c r="B975" s="38" t="s">
        <v>18</v>
      </c>
      <c r="C975" s="39" t="s">
        <v>1824</v>
      </c>
      <c r="D975" s="40">
        <v>44101</v>
      </c>
      <c r="E975" s="38">
        <v>1</v>
      </c>
      <c r="F975" s="38"/>
      <c r="G975" s="38" t="s">
        <v>2</v>
      </c>
      <c r="H975" s="38" t="s">
        <v>2</v>
      </c>
      <c r="I975" s="39">
        <v>0</v>
      </c>
      <c r="J975" s="39">
        <v>10075</v>
      </c>
      <c r="K975" s="39">
        <v>0</v>
      </c>
      <c r="L975" s="41">
        <f>SUM(Data5[[#This Row],[CHELTUIELI DE PERSONAL LEI]:[CHELTUIELI DE CAPITAL (ACTIVE NEFINANCIARE ) LEI]])</f>
        <v>10075</v>
      </c>
      <c r="M975" s="41">
        <f>Data5[[#This Row],[TOTAL CHELTUIELI LEI]]/Data5[[#This Row],[CURS VALUTAR EURO BNR 22 07 2020]]</f>
        <v>2081.5685626330037</v>
      </c>
      <c r="N975" s="49">
        <v>1288</v>
      </c>
      <c r="O975" s="54"/>
      <c r="P975" s="54">
        <v>965</v>
      </c>
      <c r="Q975" s="54"/>
      <c r="R975" s="54">
        <f>Data5[[#This Row],[PERSOANE ÎNSCRISE ÎN LISTELE ELECTORALE (TURUL 1)            ]]+Data5[[#This Row],[PERSOANE ÎNSCRISE ÎN LISTELE ELECTORALE (TURUL AL 2-LEA)]]</f>
        <v>1288</v>
      </c>
      <c r="S975" s="54">
        <f>Data5[[#This Row],[PERSOANE CARE AU PARTICIPAT LA VOT (TURUL 1)]]+Data5[[#This Row],[PERSOANE CARE AU PARTICIPAT LA VOT  (TURUL AL 2-LEA)]]</f>
        <v>965</v>
      </c>
      <c r="T975" s="41">
        <f>Data5[[#This Row],[TOTAL CHELTUIELI LEI]]/Data5[[#This Row],[NUMĂRUL PERSOANELOR ÎNSCRISE ÎN LISTELE ELECTORALE]]</f>
        <v>7.8222049689440993</v>
      </c>
      <c r="U975" s="41">
        <f>Data5[[#This Row],[TOTAL CHELTUIELI EURO]]/Data5[[#This Row],[NUMĂRUL PERSOANELOR ÎNSCRISE ÎN LISTELE ELECTORALE]]</f>
        <v>1.6161246604293507</v>
      </c>
      <c r="V975" s="41">
        <f>Data5[[#This Row],[TOTAL CHELTUIELI LEI]]/Data5[[#This Row],[NUMĂRUL PERSOANELOR CARE AU PARTICIPAT LA VOT]]</f>
        <v>10.440414507772021</v>
      </c>
      <c r="W975" s="41">
        <f>Data5[[#This Row],[TOTAL CHELTUIELI EURO]]/Data5[[#This Row],[NUMĂRUL PERSOANELOR CARE AU PARTICIPAT LA VOT]]</f>
        <v>2.1570658680134756</v>
      </c>
      <c r="X975" s="43">
        <v>4.8400999999999996</v>
      </c>
      <c r="Y975" s="114" t="s">
        <v>2886</v>
      </c>
      <c r="Z975" s="44">
        <v>7</v>
      </c>
      <c r="AA975" s="115" t="s">
        <v>3107</v>
      </c>
      <c r="AB975" s="44">
        <v>1</v>
      </c>
      <c r="AC975" s="45"/>
    </row>
    <row r="976" spans="1:29" ht="12" customHeight="1" x14ac:dyDescent="0.2">
      <c r="A976" s="37">
        <v>975</v>
      </c>
      <c r="B976" s="38" t="s">
        <v>18</v>
      </c>
      <c r="C976" s="39" t="s">
        <v>1825</v>
      </c>
      <c r="D976" s="40">
        <v>44101</v>
      </c>
      <c r="E976" s="38">
        <v>1</v>
      </c>
      <c r="F976" s="38"/>
      <c r="G976" s="38" t="s">
        <v>2</v>
      </c>
      <c r="H976" s="38" t="s">
        <v>2</v>
      </c>
      <c r="I976" s="39">
        <v>1000</v>
      </c>
      <c r="J976" s="39">
        <v>7847</v>
      </c>
      <c r="K976" s="39">
        <v>0</v>
      </c>
      <c r="L976" s="41">
        <f>SUM(Data5[[#This Row],[CHELTUIELI DE PERSONAL LEI]:[CHELTUIELI DE CAPITAL (ACTIVE NEFINANCIARE ) LEI]])</f>
        <v>8847</v>
      </c>
      <c r="M976" s="41">
        <f>Data5[[#This Row],[TOTAL CHELTUIELI LEI]]/Data5[[#This Row],[CURS VALUTAR EURO BNR 22 07 2020]]</f>
        <v>1827.8547963885046</v>
      </c>
      <c r="N976" s="49">
        <v>550</v>
      </c>
      <c r="O976" s="54"/>
      <c r="P976" s="54">
        <v>375</v>
      </c>
      <c r="Q976" s="54"/>
      <c r="R976" s="54">
        <f>Data5[[#This Row],[PERSOANE ÎNSCRISE ÎN LISTELE ELECTORALE (TURUL 1)            ]]+Data5[[#This Row],[PERSOANE ÎNSCRISE ÎN LISTELE ELECTORALE (TURUL AL 2-LEA)]]</f>
        <v>550</v>
      </c>
      <c r="S976" s="54">
        <f>Data5[[#This Row],[PERSOANE CARE AU PARTICIPAT LA VOT (TURUL 1)]]+Data5[[#This Row],[PERSOANE CARE AU PARTICIPAT LA VOT  (TURUL AL 2-LEA)]]</f>
        <v>375</v>
      </c>
      <c r="T976" s="41">
        <f>Data5[[#This Row],[TOTAL CHELTUIELI LEI]]/Data5[[#This Row],[NUMĂRUL PERSOANELOR ÎNSCRISE ÎN LISTELE ELECTORALE]]</f>
        <v>16.085454545454546</v>
      </c>
      <c r="U976" s="41">
        <f>Data5[[#This Row],[TOTAL CHELTUIELI EURO]]/Data5[[#This Row],[NUMĂRUL PERSOANELOR ÎNSCRISE ÎN LISTELE ELECTORALE]]</f>
        <v>3.3233723570700082</v>
      </c>
      <c r="V976" s="41">
        <f>Data5[[#This Row],[TOTAL CHELTUIELI LEI]]/Data5[[#This Row],[NUMĂRUL PERSOANELOR CARE AU PARTICIPAT LA VOT]]</f>
        <v>23.591999999999999</v>
      </c>
      <c r="W976" s="41">
        <f>Data5[[#This Row],[TOTAL CHELTUIELI EURO]]/Data5[[#This Row],[NUMĂRUL PERSOANELOR CARE AU PARTICIPAT LA VOT]]</f>
        <v>4.8742794570360122</v>
      </c>
      <c r="X976" s="43">
        <v>4.8400999999999996</v>
      </c>
      <c r="Y976" s="114" t="s">
        <v>2920</v>
      </c>
      <c r="Z976" s="44">
        <v>16</v>
      </c>
      <c r="AA976" s="115" t="s">
        <v>3106</v>
      </c>
      <c r="AB976" s="44">
        <v>3</v>
      </c>
      <c r="AC976" s="45"/>
    </row>
    <row r="977" spans="1:29" ht="12" customHeight="1" x14ac:dyDescent="0.2">
      <c r="A977" s="37">
        <v>976</v>
      </c>
      <c r="B977" s="38" t="s">
        <v>18</v>
      </c>
      <c r="C977" s="39" t="s">
        <v>1826</v>
      </c>
      <c r="D977" s="40">
        <v>44101</v>
      </c>
      <c r="E977" s="38">
        <v>1</v>
      </c>
      <c r="F977" s="38"/>
      <c r="G977" s="38" t="s">
        <v>2</v>
      </c>
      <c r="H977" s="38" t="s">
        <v>2</v>
      </c>
      <c r="I977" s="39">
        <v>1890</v>
      </c>
      <c r="J977" s="39">
        <v>96</v>
      </c>
      <c r="K977" s="39">
        <v>0</v>
      </c>
      <c r="L977" s="41">
        <f>SUM(Data5[[#This Row],[CHELTUIELI DE PERSONAL LEI]:[CHELTUIELI DE CAPITAL (ACTIVE NEFINANCIARE ) LEI]])</f>
        <v>1986</v>
      </c>
      <c r="M977" s="41">
        <f>Data5[[#This Row],[TOTAL CHELTUIELI LEI]]/Data5[[#This Row],[CURS VALUTAR EURO BNR 22 07 2020]]</f>
        <v>410.32210078304172</v>
      </c>
      <c r="N977" s="49">
        <v>4064</v>
      </c>
      <c r="O977" s="54"/>
      <c r="P977" s="54">
        <v>2306</v>
      </c>
      <c r="Q977" s="54"/>
      <c r="R977" s="54">
        <f>Data5[[#This Row],[PERSOANE ÎNSCRISE ÎN LISTELE ELECTORALE (TURUL 1)            ]]+Data5[[#This Row],[PERSOANE ÎNSCRISE ÎN LISTELE ELECTORALE (TURUL AL 2-LEA)]]</f>
        <v>4064</v>
      </c>
      <c r="S977" s="54">
        <f>Data5[[#This Row],[PERSOANE CARE AU PARTICIPAT LA VOT (TURUL 1)]]+Data5[[#This Row],[PERSOANE CARE AU PARTICIPAT LA VOT  (TURUL AL 2-LEA)]]</f>
        <v>2306</v>
      </c>
      <c r="T977" s="41">
        <f>Data5[[#This Row],[TOTAL CHELTUIELI LEI]]/Data5[[#This Row],[NUMĂRUL PERSOANELOR ÎNSCRISE ÎN LISTELE ELECTORALE]]</f>
        <v>0.48868110236220474</v>
      </c>
      <c r="U977" s="41">
        <f>Data5[[#This Row],[TOTAL CHELTUIELI EURO]]/Data5[[#This Row],[NUMĂRUL PERSOANELOR ÎNSCRISE ÎN LISTELE ELECTORALE]]</f>
        <v>0.10096508385409492</v>
      </c>
      <c r="V977" s="41">
        <f>Data5[[#This Row],[TOTAL CHELTUIELI LEI]]/Data5[[#This Row],[NUMĂRUL PERSOANELOR CARE AU PARTICIPAT LA VOT]]</f>
        <v>0.86123156981786642</v>
      </c>
      <c r="W977" s="41">
        <f>Data5[[#This Row],[TOTAL CHELTUIELI EURO]]/Data5[[#This Row],[NUMĂRUL PERSOANELOR CARE AU PARTICIPAT LA VOT]]</f>
        <v>0.17793673060843093</v>
      </c>
      <c r="X977" s="43">
        <v>4.8400999999999996</v>
      </c>
      <c r="Y977" s="114" t="s">
        <v>2890</v>
      </c>
      <c r="Z977" s="44">
        <v>0</v>
      </c>
      <c r="AA977" s="115" t="s">
        <v>3105</v>
      </c>
      <c r="AB977" s="44">
        <v>0</v>
      </c>
      <c r="AC977" s="45"/>
    </row>
    <row r="978" spans="1:29" ht="12" customHeight="1" x14ac:dyDescent="0.2">
      <c r="A978" s="37">
        <v>977</v>
      </c>
      <c r="B978" s="38" t="s">
        <v>18</v>
      </c>
      <c r="C978" s="39" t="s">
        <v>1827</v>
      </c>
      <c r="D978" s="40">
        <v>44101</v>
      </c>
      <c r="E978" s="38">
        <v>1</v>
      </c>
      <c r="F978" s="38"/>
      <c r="G978" s="38" t="s">
        <v>2</v>
      </c>
      <c r="H978" s="38" t="s">
        <v>2</v>
      </c>
      <c r="I978" s="39">
        <v>0</v>
      </c>
      <c r="J978" s="39">
        <v>16217</v>
      </c>
      <c r="K978" s="39">
        <v>0</v>
      </c>
      <c r="L978" s="41">
        <f>SUM(Data5[[#This Row],[CHELTUIELI DE PERSONAL LEI]:[CHELTUIELI DE CAPITAL (ACTIVE NEFINANCIARE ) LEI]])</f>
        <v>16217</v>
      </c>
      <c r="M978" s="41">
        <f>Data5[[#This Row],[TOTAL CHELTUIELI LEI]]/Data5[[#This Row],[CURS VALUTAR EURO BNR 22 07 2020]]</f>
        <v>3350.5506084585031</v>
      </c>
      <c r="N978" s="49">
        <v>981</v>
      </c>
      <c r="O978" s="54"/>
      <c r="P978" s="54">
        <v>771</v>
      </c>
      <c r="Q978" s="54"/>
      <c r="R978" s="54">
        <f>Data5[[#This Row],[PERSOANE ÎNSCRISE ÎN LISTELE ELECTORALE (TURUL 1)            ]]+Data5[[#This Row],[PERSOANE ÎNSCRISE ÎN LISTELE ELECTORALE (TURUL AL 2-LEA)]]</f>
        <v>981</v>
      </c>
      <c r="S978" s="54">
        <f>Data5[[#This Row],[PERSOANE CARE AU PARTICIPAT LA VOT (TURUL 1)]]+Data5[[#This Row],[PERSOANE CARE AU PARTICIPAT LA VOT  (TURUL AL 2-LEA)]]</f>
        <v>771</v>
      </c>
      <c r="T978" s="41">
        <f>Data5[[#This Row],[TOTAL CHELTUIELI LEI]]/Data5[[#This Row],[NUMĂRUL PERSOANELOR ÎNSCRISE ÎN LISTELE ELECTORALE]]</f>
        <v>16.531090723751273</v>
      </c>
      <c r="U978" s="41">
        <f>Data5[[#This Row],[TOTAL CHELTUIELI EURO]]/Data5[[#This Row],[NUMĂRUL PERSOANELOR ÎNSCRISE ÎN LISTELE ELECTORALE]]</f>
        <v>3.4154440453195751</v>
      </c>
      <c r="V978" s="41">
        <f>Data5[[#This Row],[TOTAL CHELTUIELI LEI]]/Data5[[#This Row],[NUMĂRUL PERSOANELOR CARE AU PARTICIPAT LA VOT]]</f>
        <v>21.033722438391699</v>
      </c>
      <c r="W978" s="41">
        <f>Data5[[#This Row],[TOTAL CHELTUIELI EURO]]/Data5[[#This Row],[NUMĂRUL PERSOANELOR CARE AU PARTICIPAT LA VOT]]</f>
        <v>4.3457206335389147</v>
      </c>
      <c r="X978" s="43">
        <v>4.8400999999999996</v>
      </c>
      <c r="Y978" s="114" t="s">
        <v>2920</v>
      </c>
      <c r="Z978" s="44">
        <v>16</v>
      </c>
      <c r="AA978" s="115" t="s">
        <v>3106</v>
      </c>
      <c r="AB978" s="44">
        <v>3</v>
      </c>
      <c r="AC978" s="45"/>
    </row>
    <row r="979" spans="1:29" ht="12" customHeight="1" x14ac:dyDescent="0.2">
      <c r="A979" s="37">
        <v>978</v>
      </c>
      <c r="B979" s="38" t="s">
        <v>18</v>
      </c>
      <c r="C979" s="39" t="s">
        <v>719</v>
      </c>
      <c r="D979" s="40">
        <v>44101</v>
      </c>
      <c r="E979" s="38">
        <v>1</v>
      </c>
      <c r="F979" s="38"/>
      <c r="G979" s="38" t="s">
        <v>2</v>
      </c>
      <c r="H979" s="38" t="s">
        <v>2</v>
      </c>
      <c r="I979" s="39">
        <v>1500</v>
      </c>
      <c r="J979" s="39">
        <v>7640</v>
      </c>
      <c r="K979" s="39">
        <v>0</v>
      </c>
      <c r="L979" s="41">
        <f>SUM(Data5[[#This Row],[CHELTUIELI DE PERSONAL LEI]:[CHELTUIELI DE CAPITAL (ACTIVE NEFINANCIARE ) LEI]])</f>
        <v>9140</v>
      </c>
      <c r="M979" s="41">
        <f>Data5[[#This Row],[TOTAL CHELTUIELI LEI]]/Data5[[#This Row],[CURS VALUTAR EURO BNR 22 07 2020]]</f>
        <v>1888.3907357286007</v>
      </c>
      <c r="N979" s="49">
        <v>1219</v>
      </c>
      <c r="O979" s="54"/>
      <c r="P979" s="54">
        <v>925</v>
      </c>
      <c r="Q979" s="54"/>
      <c r="R979" s="54">
        <f>Data5[[#This Row],[PERSOANE ÎNSCRISE ÎN LISTELE ELECTORALE (TURUL 1)            ]]+Data5[[#This Row],[PERSOANE ÎNSCRISE ÎN LISTELE ELECTORALE (TURUL AL 2-LEA)]]</f>
        <v>1219</v>
      </c>
      <c r="S979" s="54">
        <f>Data5[[#This Row],[PERSOANE CARE AU PARTICIPAT LA VOT (TURUL 1)]]+Data5[[#This Row],[PERSOANE CARE AU PARTICIPAT LA VOT  (TURUL AL 2-LEA)]]</f>
        <v>925</v>
      </c>
      <c r="T979" s="41">
        <f>Data5[[#This Row],[TOTAL CHELTUIELI LEI]]/Data5[[#This Row],[NUMĂRUL PERSOANELOR ÎNSCRISE ÎN LISTELE ELECTORALE]]</f>
        <v>7.4979491386382282</v>
      </c>
      <c r="U979" s="41">
        <f>Data5[[#This Row],[TOTAL CHELTUIELI EURO]]/Data5[[#This Row],[NUMĂRUL PERSOANELOR ÎNSCRISE ÎN LISTELE ELECTORALE]]</f>
        <v>1.5491310383335526</v>
      </c>
      <c r="V979" s="41">
        <f>Data5[[#This Row],[TOTAL CHELTUIELI LEI]]/Data5[[#This Row],[NUMĂRUL PERSOANELOR CARE AU PARTICIPAT LA VOT]]</f>
        <v>9.8810810810810814</v>
      </c>
      <c r="W979" s="41">
        <f>Data5[[#This Row],[TOTAL CHELTUIELI EURO]]/Data5[[#This Row],[NUMĂRUL PERSOANELOR CARE AU PARTICIPAT LA VOT]]</f>
        <v>2.0415034980849738</v>
      </c>
      <c r="X979" s="43">
        <v>4.8400999999999996</v>
      </c>
      <c r="Y979" s="114" t="s">
        <v>2886</v>
      </c>
      <c r="Z979" s="44">
        <v>7</v>
      </c>
      <c r="AA979" s="115" t="s">
        <v>3107</v>
      </c>
      <c r="AB979" s="44">
        <v>1</v>
      </c>
      <c r="AC979" s="45"/>
    </row>
    <row r="980" spans="1:29" ht="12" customHeight="1" x14ac:dyDescent="0.2">
      <c r="A980" s="37">
        <v>979</v>
      </c>
      <c r="B980" s="38" t="s">
        <v>18</v>
      </c>
      <c r="C980" s="39" t="s">
        <v>1828</v>
      </c>
      <c r="D980" s="40">
        <v>44101</v>
      </c>
      <c r="E980" s="38">
        <v>1</v>
      </c>
      <c r="F980" s="38"/>
      <c r="G980" s="38" t="s">
        <v>2</v>
      </c>
      <c r="H980" s="38" t="s">
        <v>2</v>
      </c>
      <c r="I980" s="39">
        <v>5530</v>
      </c>
      <c r="J980" s="39">
        <v>5285</v>
      </c>
      <c r="K980" s="39">
        <v>0</v>
      </c>
      <c r="L980" s="41">
        <f>SUM(Data5[[#This Row],[CHELTUIELI DE PERSONAL LEI]:[CHELTUIELI DE CAPITAL (ACTIVE NEFINANCIARE ) LEI]])</f>
        <v>10815</v>
      </c>
      <c r="M980" s="41">
        <f>Data5[[#This Row],[TOTAL CHELTUIELI LEI]]/Data5[[#This Row],[CURS VALUTAR EURO BNR 22 07 2020]]</f>
        <v>2234.4579657445097</v>
      </c>
      <c r="N980" s="49">
        <v>1168</v>
      </c>
      <c r="O980" s="54"/>
      <c r="P980" s="54">
        <v>892</v>
      </c>
      <c r="Q980" s="54"/>
      <c r="R980" s="54">
        <f>Data5[[#This Row],[PERSOANE ÎNSCRISE ÎN LISTELE ELECTORALE (TURUL 1)            ]]+Data5[[#This Row],[PERSOANE ÎNSCRISE ÎN LISTELE ELECTORALE (TURUL AL 2-LEA)]]</f>
        <v>1168</v>
      </c>
      <c r="S980" s="54">
        <f>Data5[[#This Row],[PERSOANE CARE AU PARTICIPAT LA VOT (TURUL 1)]]+Data5[[#This Row],[PERSOANE CARE AU PARTICIPAT LA VOT  (TURUL AL 2-LEA)]]</f>
        <v>892</v>
      </c>
      <c r="T980" s="41">
        <f>Data5[[#This Row],[TOTAL CHELTUIELI LEI]]/Data5[[#This Row],[NUMĂRUL PERSOANELOR ÎNSCRISE ÎN LISTELE ELECTORALE]]</f>
        <v>9.2594178082191778</v>
      </c>
      <c r="U980" s="41">
        <f>Data5[[#This Row],[TOTAL CHELTUIELI EURO]]/Data5[[#This Row],[NUMĂRUL PERSOANELOR ÎNSCRISE ÎN LISTELE ELECTORALE]]</f>
        <v>1.9130633268360528</v>
      </c>
      <c r="V980" s="41">
        <f>Data5[[#This Row],[TOTAL CHELTUIELI LEI]]/Data5[[#This Row],[NUMĂRUL PERSOANELOR CARE AU PARTICIPAT LA VOT]]</f>
        <v>12.124439461883409</v>
      </c>
      <c r="W980" s="41">
        <f>Data5[[#This Row],[TOTAL CHELTUIELI EURO]]/Data5[[#This Row],[NUMĂRUL PERSOANELOR CARE AU PARTICIPAT LA VOT]]</f>
        <v>2.5049977194445177</v>
      </c>
      <c r="X980" s="43">
        <v>4.8400999999999996</v>
      </c>
      <c r="Y980" s="114" t="s">
        <v>2887</v>
      </c>
      <c r="Z980" s="44">
        <v>9</v>
      </c>
      <c r="AA980" s="115" t="s">
        <v>3107</v>
      </c>
      <c r="AB980" s="44">
        <v>1</v>
      </c>
      <c r="AC980" s="45"/>
    </row>
    <row r="981" spans="1:29" ht="12" customHeight="1" x14ac:dyDescent="0.2">
      <c r="A981" s="37">
        <v>980</v>
      </c>
      <c r="B981" s="38" t="s">
        <v>18</v>
      </c>
      <c r="C981" s="39" t="s">
        <v>1829</v>
      </c>
      <c r="D981" s="40">
        <v>44101</v>
      </c>
      <c r="E981" s="38">
        <v>1</v>
      </c>
      <c r="F981" s="38"/>
      <c r="G981" s="38" t="s">
        <v>2</v>
      </c>
      <c r="H981" s="38" t="s">
        <v>2</v>
      </c>
      <c r="I981" s="39">
        <v>800</v>
      </c>
      <c r="J981" s="39">
        <v>3313</v>
      </c>
      <c r="K981" s="39">
        <v>0</v>
      </c>
      <c r="L981" s="41">
        <f>SUM(Data5[[#This Row],[CHELTUIELI DE PERSONAL LEI]:[CHELTUIELI DE CAPITAL (ACTIVE NEFINANCIARE ) LEI]])</f>
        <v>4113</v>
      </c>
      <c r="M981" s="41">
        <f>Data5[[#This Row],[TOTAL CHELTUIELI LEI]]/Data5[[#This Row],[CURS VALUTAR EURO BNR 22 07 2020]]</f>
        <v>849.77583107787041</v>
      </c>
      <c r="N981" s="49">
        <v>1761</v>
      </c>
      <c r="O981" s="54"/>
      <c r="P981" s="54">
        <v>1055</v>
      </c>
      <c r="Q981" s="54"/>
      <c r="R981" s="54">
        <f>Data5[[#This Row],[PERSOANE ÎNSCRISE ÎN LISTELE ELECTORALE (TURUL 1)            ]]+Data5[[#This Row],[PERSOANE ÎNSCRISE ÎN LISTELE ELECTORALE (TURUL AL 2-LEA)]]</f>
        <v>1761</v>
      </c>
      <c r="S981" s="54">
        <f>Data5[[#This Row],[PERSOANE CARE AU PARTICIPAT LA VOT (TURUL 1)]]+Data5[[#This Row],[PERSOANE CARE AU PARTICIPAT LA VOT  (TURUL AL 2-LEA)]]</f>
        <v>1055</v>
      </c>
      <c r="T981" s="41">
        <f>Data5[[#This Row],[TOTAL CHELTUIELI LEI]]/Data5[[#This Row],[NUMĂRUL PERSOANELOR ÎNSCRISE ÎN LISTELE ELECTORALE]]</f>
        <v>2.3356047700170359</v>
      </c>
      <c r="U981" s="41">
        <f>Data5[[#This Row],[TOTAL CHELTUIELI EURO]]/Data5[[#This Row],[NUMĂRUL PERSOANELOR ÎNSCRISE ÎN LISTELE ELECTORALE]]</f>
        <v>0.48255299890850106</v>
      </c>
      <c r="V981" s="41">
        <f>Data5[[#This Row],[TOTAL CHELTUIELI LEI]]/Data5[[#This Row],[NUMĂRUL PERSOANELOR CARE AU PARTICIPAT LA VOT]]</f>
        <v>3.8985781990521327</v>
      </c>
      <c r="W981" s="41">
        <f>Data5[[#This Row],[TOTAL CHELTUIELI EURO]]/Data5[[#This Row],[NUMĂRUL PERSOANELOR CARE AU PARTICIPAT LA VOT]]</f>
        <v>0.80547472140082499</v>
      </c>
      <c r="X981" s="43">
        <v>4.8400999999999996</v>
      </c>
      <c r="Y981" s="114" t="s">
        <v>2891</v>
      </c>
      <c r="Z981" s="44">
        <v>2</v>
      </c>
      <c r="AA981" s="115" t="s">
        <v>3105</v>
      </c>
      <c r="AB981" s="44">
        <v>0</v>
      </c>
      <c r="AC981" s="45"/>
    </row>
    <row r="982" spans="1:29" ht="12" customHeight="1" x14ac:dyDescent="0.2">
      <c r="A982" s="37">
        <v>981</v>
      </c>
      <c r="B982" s="38" t="s">
        <v>18</v>
      </c>
      <c r="C982" s="39" t="s">
        <v>1830</v>
      </c>
      <c r="D982" s="40">
        <v>44101</v>
      </c>
      <c r="E982" s="38">
        <v>1</v>
      </c>
      <c r="F982" s="38"/>
      <c r="G982" s="38" t="s">
        <v>2</v>
      </c>
      <c r="H982" s="38" t="s">
        <v>2</v>
      </c>
      <c r="I982" s="39">
        <v>5400</v>
      </c>
      <c r="J982" s="39">
        <v>29569</v>
      </c>
      <c r="K982" s="39">
        <v>0</v>
      </c>
      <c r="L982" s="41">
        <f>SUM(Data5[[#This Row],[CHELTUIELI DE PERSONAL LEI]:[CHELTUIELI DE CAPITAL (ACTIVE NEFINANCIARE ) LEI]])</f>
        <v>34969</v>
      </c>
      <c r="M982" s="41">
        <f>Data5[[#This Row],[TOTAL CHELTUIELI LEI]]/Data5[[#This Row],[CURS VALUTAR EURO BNR 22 07 2020]]</f>
        <v>7224.8507262246658</v>
      </c>
      <c r="N982" s="49">
        <v>3502</v>
      </c>
      <c r="O982" s="54"/>
      <c r="P982" s="54">
        <v>2409</v>
      </c>
      <c r="Q982" s="54"/>
      <c r="R982" s="54">
        <f>Data5[[#This Row],[PERSOANE ÎNSCRISE ÎN LISTELE ELECTORALE (TURUL 1)            ]]+Data5[[#This Row],[PERSOANE ÎNSCRISE ÎN LISTELE ELECTORALE (TURUL AL 2-LEA)]]</f>
        <v>3502</v>
      </c>
      <c r="S982" s="54">
        <f>Data5[[#This Row],[PERSOANE CARE AU PARTICIPAT LA VOT (TURUL 1)]]+Data5[[#This Row],[PERSOANE CARE AU PARTICIPAT LA VOT  (TURUL AL 2-LEA)]]</f>
        <v>2409</v>
      </c>
      <c r="T982" s="41">
        <f>Data5[[#This Row],[TOTAL CHELTUIELI LEI]]/Data5[[#This Row],[NUMĂRUL PERSOANELOR ÎNSCRISE ÎN LISTELE ELECTORALE]]</f>
        <v>9.9854368932038842</v>
      </c>
      <c r="U982" s="41">
        <f>Data5[[#This Row],[TOTAL CHELTUIELI EURO]]/Data5[[#This Row],[NUMĂRUL PERSOANELOR ÎNSCRISE ÎN LISTELE ELECTORALE]]</f>
        <v>2.0630641708237194</v>
      </c>
      <c r="V982" s="41">
        <f>Data5[[#This Row],[TOTAL CHELTUIELI LEI]]/Data5[[#This Row],[NUMĂRUL PERSOANELOR CARE AU PARTICIPAT LA VOT]]</f>
        <v>14.515981735159817</v>
      </c>
      <c r="W982" s="41">
        <f>Data5[[#This Row],[TOTAL CHELTUIELI EURO]]/Data5[[#This Row],[NUMĂRUL PERSOANELOR CARE AU PARTICIPAT LA VOT]]</f>
        <v>2.9991078149541992</v>
      </c>
      <c r="X982" s="43">
        <v>4.8400999999999996</v>
      </c>
      <c r="Y982" s="114" t="s">
        <v>2887</v>
      </c>
      <c r="Z982" s="44">
        <v>9</v>
      </c>
      <c r="AA982" s="115" t="s">
        <v>3108</v>
      </c>
      <c r="AB982" s="44">
        <v>2</v>
      </c>
      <c r="AC982" s="45"/>
    </row>
    <row r="983" spans="1:29" ht="12" customHeight="1" x14ac:dyDescent="0.2">
      <c r="A983" s="37">
        <v>982</v>
      </c>
      <c r="B983" s="38" t="s">
        <v>18</v>
      </c>
      <c r="C983" s="39" t="s">
        <v>1831</v>
      </c>
      <c r="D983" s="40">
        <v>44101</v>
      </c>
      <c r="E983" s="38">
        <v>1</v>
      </c>
      <c r="F983" s="38"/>
      <c r="G983" s="38" t="s">
        <v>2</v>
      </c>
      <c r="H983" s="38" t="s">
        <v>2</v>
      </c>
      <c r="I983" s="39">
        <v>3100</v>
      </c>
      <c r="J983" s="39">
        <v>19286</v>
      </c>
      <c r="K983" s="39">
        <v>0</v>
      </c>
      <c r="L983" s="41">
        <f>SUM(Data5[[#This Row],[CHELTUIELI DE PERSONAL LEI]:[CHELTUIELI DE CAPITAL (ACTIVE NEFINANCIARE ) LEI]])</f>
        <v>22386</v>
      </c>
      <c r="M983" s="41">
        <f>Data5[[#This Row],[TOTAL CHELTUIELI LEI]]/Data5[[#This Row],[CURS VALUTAR EURO BNR 22 07 2020]]</f>
        <v>4625.1110514245574</v>
      </c>
      <c r="N983" s="54">
        <v>1976</v>
      </c>
      <c r="O983" s="54"/>
      <c r="P983" s="54">
        <v>1177</v>
      </c>
      <c r="Q983" s="54"/>
      <c r="R983" s="54">
        <f>Data5[[#This Row],[PERSOANE ÎNSCRISE ÎN LISTELE ELECTORALE (TURUL 1)            ]]+Data5[[#This Row],[PERSOANE ÎNSCRISE ÎN LISTELE ELECTORALE (TURUL AL 2-LEA)]]</f>
        <v>1976</v>
      </c>
      <c r="S983" s="54">
        <f>Data5[[#This Row],[PERSOANE CARE AU PARTICIPAT LA VOT (TURUL 1)]]+Data5[[#This Row],[PERSOANE CARE AU PARTICIPAT LA VOT  (TURUL AL 2-LEA)]]</f>
        <v>1177</v>
      </c>
      <c r="T983" s="41">
        <f>Data5[[#This Row],[TOTAL CHELTUIELI LEI]]/Data5[[#This Row],[NUMĂRUL PERSOANELOR ÎNSCRISE ÎN LISTELE ELECTORALE]]</f>
        <v>11.328947368421053</v>
      </c>
      <c r="U983" s="41">
        <f>Data5[[#This Row],[TOTAL CHELTUIELI EURO]]/Data5[[#This Row],[NUMĂRUL PERSOANELOR ÎNSCRISE ÎN LISTELE ELECTORALE]]</f>
        <v>2.3406432446480552</v>
      </c>
      <c r="V983" s="41">
        <f>Data5[[#This Row],[TOTAL CHELTUIELI LEI]]/Data5[[#This Row],[NUMĂRUL PERSOANELOR CARE AU PARTICIPAT LA VOT]]</f>
        <v>19.019541206457095</v>
      </c>
      <c r="W983" s="41">
        <f>Data5[[#This Row],[TOTAL CHELTUIELI EURO]]/Data5[[#This Row],[NUMĂRUL PERSOANELOR CARE AU PARTICIPAT LA VOT]]</f>
        <v>3.9295760844728611</v>
      </c>
      <c r="X983" s="43">
        <v>4.8400999999999996</v>
      </c>
      <c r="Y983" s="114" t="s">
        <v>2888</v>
      </c>
      <c r="Z983" s="44">
        <v>11</v>
      </c>
      <c r="AA983" s="115" t="s">
        <v>3108</v>
      </c>
      <c r="AB983" s="44">
        <v>2</v>
      </c>
      <c r="AC983" s="45"/>
    </row>
    <row r="984" spans="1:29" ht="12" customHeight="1" x14ac:dyDescent="0.2">
      <c r="A984" s="37">
        <v>983</v>
      </c>
      <c r="B984" s="38" t="s">
        <v>18</v>
      </c>
      <c r="C984" s="39" t="s">
        <v>1832</v>
      </c>
      <c r="D984" s="40">
        <v>44101</v>
      </c>
      <c r="E984" s="38">
        <v>1</v>
      </c>
      <c r="F984" s="38"/>
      <c r="G984" s="38" t="s">
        <v>2</v>
      </c>
      <c r="H984" s="38" t="s">
        <v>2</v>
      </c>
      <c r="I984" s="39">
        <v>0</v>
      </c>
      <c r="J984" s="39">
        <v>2831</v>
      </c>
      <c r="K984" s="39">
        <v>0</v>
      </c>
      <c r="L984" s="41">
        <f>SUM(Data5[[#This Row],[CHELTUIELI DE PERSONAL LEI]:[CHELTUIELI DE CAPITAL (ACTIVE NEFINANCIARE ) LEI]])</f>
        <v>2831</v>
      </c>
      <c r="M984" s="41">
        <f>Data5[[#This Row],[TOTAL CHELTUIELI LEI]]/Data5[[#This Row],[CURS VALUTAR EURO BNR 22 07 2020]]</f>
        <v>584.90527055226141</v>
      </c>
      <c r="N984" s="49">
        <v>1324</v>
      </c>
      <c r="O984" s="54"/>
      <c r="P984" s="54">
        <v>967</v>
      </c>
      <c r="Q984" s="54"/>
      <c r="R984" s="54">
        <f>Data5[[#This Row],[PERSOANE ÎNSCRISE ÎN LISTELE ELECTORALE (TURUL 1)            ]]+Data5[[#This Row],[PERSOANE ÎNSCRISE ÎN LISTELE ELECTORALE (TURUL AL 2-LEA)]]</f>
        <v>1324</v>
      </c>
      <c r="S984" s="54">
        <f>Data5[[#This Row],[PERSOANE CARE AU PARTICIPAT LA VOT (TURUL 1)]]+Data5[[#This Row],[PERSOANE CARE AU PARTICIPAT LA VOT  (TURUL AL 2-LEA)]]</f>
        <v>967</v>
      </c>
      <c r="T984" s="41">
        <f>Data5[[#This Row],[TOTAL CHELTUIELI LEI]]/Data5[[#This Row],[NUMĂRUL PERSOANELOR ÎNSCRISE ÎN LISTELE ELECTORALE]]</f>
        <v>2.1382175226586102</v>
      </c>
      <c r="U984" s="41">
        <f>Data5[[#This Row],[TOTAL CHELTUIELI EURO]]/Data5[[#This Row],[NUMĂRUL PERSOANELOR ÎNSCRISE ÎN LISTELE ELECTORALE]]</f>
        <v>0.44177135238086207</v>
      </c>
      <c r="V984" s="41">
        <f>Data5[[#This Row],[TOTAL CHELTUIELI LEI]]/Data5[[#This Row],[NUMĂRUL PERSOANELOR CARE AU PARTICIPAT LA VOT]]</f>
        <v>2.9276111685625645</v>
      </c>
      <c r="W984" s="41">
        <f>Data5[[#This Row],[TOTAL CHELTUIELI EURO]]/Data5[[#This Row],[NUMĂRUL PERSOANELOR CARE AU PARTICIPAT LA VOT]]</f>
        <v>0.60486584338393112</v>
      </c>
      <c r="X984" s="43">
        <v>4.8400999999999996</v>
      </c>
      <c r="Y984" s="114" t="s">
        <v>2891</v>
      </c>
      <c r="Z984" s="44">
        <v>2</v>
      </c>
      <c r="AA984" s="115" t="s">
        <v>3105</v>
      </c>
      <c r="AB984" s="44">
        <v>0</v>
      </c>
      <c r="AC984" s="45"/>
    </row>
    <row r="985" spans="1:29" ht="12" customHeight="1" x14ac:dyDescent="0.2">
      <c r="A985" s="37">
        <v>984</v>
      </c>
      <c r="B985" s="38" t="s">
        <v>18</v>
      </c>
      <c r="C985" s="39" t="s">
        <v>1833</v>
      </c>
      <c r="D985" s="40">
        <v>44101</v>
      </c>
      <c r="E985" s="38">
        <v>1</v>
      </c>
      <c r="F985" s="38"/>
      <c r="G985" s="38" t="s">
        <v>2</v>
      </c>
      <c r="H985" s="38" t="s">
        <v>2</v>
      </c>
      <c r="I985" s="39">
        <v>0</v>
      </c>
      <c r="J985" s="39">
        <v>1000</v>
      </c>
      <c r="K985" s="39">
        <v>0</v>
      </c>
      <c r="L985" s="41">
        <f>SUM(Data5[[#This Row],[CHELTUIELI DE PERSONAL LEI]:[CHELTUIELI DE CAPITAL (ACTIVE NEFINANCIARE ) LEI]])</f>
        <v>1000</v>
      </c>
      <c r="M985" s="41">
        <f>Data5[[#This Row],[TOTAL CHELTUIELI LEI]]/Data5[[#This Row],[CURS VALUTAR EURO BNR 22 07 2020]]</f>
        <v>206.60730150203509</v>
      </c>
      <c r="N985" s="49">
        <v>1134</v>
      </c>
      <c r="O985" s="54"/>
      <c r="P985" s="54">
        <v>771</v>
      </c>
      <c r="Q985" s="54"/>
      <c r="R985" s="54">
        <f>Data5[[#This Row],[PERSOANE ÎNSCRISE ÎN LISTELE ELECTORALE (TURUL 1)            ]]+Data5[[#This Row],[PERSOANE ÎNSCRISE ÎN LISTELE ELECTORALE (TURUL AL 2-LEA)]]</f>
        <v>1134</v>
      </c>
      <c r="S985" s="54">
        <f>Data5[[#This Row],[PERSOANE CARE AU PARTICIPAT LA VOT (TURUL 1)]]+Data5[[#This Row],[PERSOANE CARE AU PARTICIPAT LA VOT  (TURUL AL 2-LEA)]]</f>
        <v>771</v>
      </c>
      <c r="T985" s="41">
        <f>Data5[[#This Row],[TOTAL CHELTUIELI LEI]]/Data5[[#This Row],[NUMĂRUL PERSOANELOR ÎNSCRISE ÎN LISTELE ELECTORALE]]</f>
        <v>0.88183421516754845</v>
      </c>
      <c r="U985" s="41">
        <f>Data5[[#This Row],[TOTAL CHELTUIELI EURO]]/Data5[[#This Row],[NUMĂRUL PERSOANELOR ÎNSCRISE ÎN LISTELE ELECTORALE]]</f>
        <v>0.18219338756793219</v>
      </c>
      <c r="V985" s="41">
        <f>Data5[[#This Row],[TOTAL CHELTUIELI LEI]]/Data5[[#This Row],[NUMĂRUL PERSOANELOR CARE AU PARTICIPAT LA VOT]]</f>
        <v>1.2970168612191959</v>
      </c>
      <c r="W985" s="41">
        <f>Data5[[#This Row],[TOTAL CHELTUIELI EURO]]/Data5[[#This Row],[NUMĂRUL PERSOANELOR CARE AU PARTICIPAT LA VOT]]</f>
        <v>0.2679731536991376</v>
      </c>
      <c r="X985" s="43">
        <v>4.8400999999999996</v>
      </c>
      <c r="Y985" s="114" t="s">
        <v>2890</v>
      </c>
      <c r="Z985" s="44">
        <v>0</v>
      </c>
      <c r="AA985" s="115" t="s">
        <v>3105</v>
      </c>
      <c r="AB985" s="44">
        <v>0</v>
      </c>
      <c r="AC985" s="45"/>
    </row>
    <row r="986" spans="1:29" ht="12" customHeight="1" x14ac:dyDescent="0.2">
      <c r="A986" s="37">
        <v>985</v>
      </c>
      <c r="B986" s="38" t="s">
        <v>18</v>
      </c>
      <c r="C986" s="39" t="s">
        <v>1834</v>
      </c>
      <c r="D986" s="40">
        <v>44101</v>
      </c>
      <c r="E986" s="38">
        <v>1</v>
      </c>
      <c r="F986" s="38"/>
      <c r="G986" s="38" t="s">
        <v>2</v>
      </c>
      <c r="H986" s="38" t="s">
        <v>2</v>
      </c>
      <c r="I986" s="39">
        <v>19000</v>
      </c>
      <c r="J986" s="39">
        <v>30175.62</v>
      </c>
      <c r="K986" s="39">
        <v>0</v>
      </c>
      <c r="L986" s="41">
        <f>SUM(Data5[[#This Row],[CHELTUIELI DE PERSONAL LEI]:[CHELTUIELI DE CAPITAL (ACTIVE NEFINANCIARE ) LEI]])</f>
        <v>49175.619999999995</v>
      </c>
      <c r="M986" s="41">
        <f>Data5[[#This Row],[TOTAL CHELTUIELI LEI]]/Data5[[#This Row],[CURS VALUTAR EURO BNR 22 07 2020]]</f>
        <v>10160.042147889506</v>
      </c>
      <c r="N986" s="49">
        <v>1795</v>
      </c>
      <c r="O986" s="54"/>
      <c r="P986" s="54">
        <v>1187</v>
      </c>
      <c r="Q986" s="54"/>
      <c r="R986" s="54">
        <f>Data5[[#This Row],[PERSOANE ÎNSCRISE ÎN LISTELE ELECTORALE (TURUL 1)            ]]+Data5[[#This Row],[PERSOANE ÎNSCRISE ÎN LISTELE ELECTORALE (TURUL AL 2-LEA)]]</f>
        <v>1795</v>
      </c>
      <c r="S986" s="54">
        <f>Data5[[#This Row],[PERSOANE CARE AU PARTICIPAT LA VOT (TURUL 1)]]+Data5[[#This Row],[PERSOANE CARE AU PARTICIPAT LA VOT  (TURUL AL 2-LEA)]]</f>
        <v>1187</v>
      </c>
      <c r="T986" s="41">
        <f>Data5[[#This Row],[TOTAL CHELTUIELI LEI]]/Data5[[#This Row],[NUMĂRUL PERSOANELOR ÎNSCRISE ÎN LISTELE ELECTORALE]]</f>
        <v>27.395888579387183</v>
      </c>
      <c r="U986" s="41">
        <f>Data5[[#This Row],[TOTAL CHELTUIELI EURO]]/Data5[[#This Row],[NUMĂRUL PERSOANELOR ÎNSCRISE ÎN LISTELE ELECTORALE]]</f>
        <v>5.6601906116376082</v>
      </c>
      <c r="V986" s="41">
        <f>Data5[[#This Row],[TOTAL CHELTUIELI LEI]]/Data5[[#This Row],[NUMĂRUL PERSOANELOR CARE AU PARTICIPAT LA VOT]]</f>
        <v>41.428491996630157</v>
      </c>
      <c r="W986" s="41">
        <f>Data5[[#This Row],[TOTAL CHELTUIELI EURO]]/Data5[[#This Row],[NUMĂRUL PERSOANELOR CARE AU PARTICIPAT LA VOT]]</f>
        <v>8.5594289367224139</v>
      </c>
      <c r="X986" s="43">
        <v>4.8400999999999996</v>
      </c>
      <c r="Y986" s="114" t="s">
        <v>3084</v>
      </c>
      <c r="Z986" s="44">
        <v>27</v>
      </c>
      <c r="AA986" s="115" t="s">
        <v>3109</v>
      </c>
      <c r="AB986" s="44">
        <v>5</v>
      </c>
      <c r="AC986" s="45"/>
    </row>
    <row r="987" spans="1:29" ht="12" customHeight="1" x14ac:dyDescent="0.2">
      <c r="A987" s="37">
        <v>986</v>
      </c>
      <c r="B987" s="38" t="s">
        <v>18</v>
      </c>
      <c r="C987" s="39" t="s">
        <v>1835</v>
      </c>
      <c r="D987" s="40">
        <v>44101</v>
      </c>
      <c r="E987" s="38">
        <v>1</v>
      </c>
      <c r="F987" s="38"/>
      <c r="G987" s="38" t="s">
        <v>2</v>
      </c>
      <c r="H987" s="38" t="s">
        <v>2</v>
      </c>
      <c r="I987" s="39">
        <v>1000</v>
      </c>
      <c r="J987" s="39">
        <v>6825.53</v>
      </c>
      <c r="K987" s="39">
        <v>6340</v>
      </c>
      <c r="L987" s="41">
        <f>SUM(Data5[[#This Row],[CHELTUIELI DE PERSONAL LEI]:[CHELTUIELI DE CAPITAL (ACTIVE NEFINANCIARE ) LEI]])</f>
        <v>14165.529999999999</v>
      </c>
      <c r="M987" s="41">
        <f>Data5[[#This Row],[TOTAL CHELTUIELI LEI]]/Data5[[#This Row],[CURS VALUTAR EURO BNR 22 07 2020]]</f>
        <v>2926.7019276461228</v>
      </c>
      <c r="N987" s="49">
        <v>1305</v>
      </c>
      <c r="O987" s="54"/>
      <c r="P987" s="54">
        <v>798</v>
      </c>
      <c r="Q987" s="54"/>
      <c r="R987" s="54">
        <f>Data5[[#This Row],[PERSOANE ÎNSCRISE ÎN LISTELE ELECTORALE (TURUL 1)            ]]+Data5[[#This Row],[PERSOANE ÎNSCRISE ÎN LISTELE ELECTORALE (TURUL AL 2-LEA)]]</f>
        <v>1305</v>
      </c>
      <c r="S987" s="54">
        <f>Data5[[#This Row],[PERSOANE CARE AU PARTICIPAT LA VOT (TURUL 1)]]+Data5[[#This Row],[PERSOANE CARE AU PARTICIPAT LA VOT  (TURUL AL 2-LEA)]]</f>
        <v>798</v>
      </c>
      <c r="T987" s="41">
        <f>Data5[[#This Row],[TOTAL CHELTUIELI LEI]]/Data5[[#This Row],[NUMĂRUL PERSOANELOR ÎNSCRISE ÎN LISTELE ELECTORALE]]</f>
        <v>10.854812260536397</v>
      </c>
      <c r="U987" s="41">
        <f>Data5[[#This Row],[TOTAL CHELTUIELI EURO]]/Data5[[#This Row],[NUMĂRUL PERSOANELOR ÎNSCRISE ÎN LISTELE ELECTORALE]]</f>
        <v>2.2426834694606304</v>
      </c>
      <c r="V987" s="41">
        <f>Data5[[#This Row],[TOTAL CHELTUIELI LEI]]/Data5[[#This Row],[NUMĂRUL PERSOANELOR CARE AU PARTICIPAT LA VOT]]</f>
        <v>17.751290726817039</v>
      </c>
      <c r="W987" s="41">
        <f>Data5[[#This Row],[TOTAL CHELTUIELI EURO]]/Data5[[#This Row],[NUMĂRUL PERSOANELOR CARE AU PARTICIPAT LA VOT]]</f>
        <v>3.6675462752457682</v>
      </c>
      <c r="X987" s="43">
        <v>4.8400999999999996</v>
      </c>
      <c r="Y987" s="114" t="s">
        <v>2898</v>
      </c>
      <c r="Z987" s="44">
        <v>10</v>
      </c>
      <c r="AA987" s="115" t="s">
        <v>3108</v>
      </c>
      <c r="AB987" s="44">
        <v>2</v>
      </c>
      <c r="AC987" s="45"/>
    </row>
    <row r="988" spans="1:29" ht="12" customHeight="1" x14ac:dyDescent="0.2">
      <c r="A988" s="37">
        <v>987</v>
      </c>
      <c r="B988" s="38" t="s">
        <v>18</v>
      </c>
      <c r="C988" s="39" t="s">
        <v>1836</v>
      </c>
      <c r="D988" s="40">
        <v>44101</v>
      </c>
      <c r="E988" s="38">
        <v>1</v>
      </c>
      <c r="F988" s="38"/>
      <c r="G988" s="38" t="s">
        <v>2</v>
      </c>
      <c r="H988" s="38" t="s">
        <v>2</v>
      </c>
      <c r="I988" s="39">
        <v>0</v>
      </c>
      <c r="J988" s="39">
        <v>5653</v>
      </c>
      <c r="K988" s="39">
        <v>0</v>
      </c>
      <c r="L988" s="41">
        <f>SUM(Data5[[#This Row],[CHELTUIELI DE PERSONAL LEI]:[CHELTUIELI DE CAPITAL (ACTIVE NEFINANCIARE ) LEI]])</f>
        <v>5653</v>
      </c>
      <c r="M988" s="41">
        <f>Data5[[#This Row],[TOTAL CHELTUIELI LEI]]/Data5[[#This Row],[CURS VALUTAR EURO BNR 22 07 2020]]</f>
        <v>1167.9510753910045</v>
      </c>
      <c r="N988" s="49">
        <v>3778</v>
      </c>
      <c r="O988" s="54"/>
      <c r="P988" s="54">
        <v>2268</v>
      </c>
      <c r="Q988" s="54"/>
      <c r="R988" s="54">
        <f>Data5[[#This Row],[PERSOANE ÎNSCRISE ÎN LISTELE ELECTORALE (TURUL 1)            ]]+Data5[[#This Row],[PERSOANE ÎNSCRISE ÎN LISTELE ELECTORALE (TURUL AL 2-LEA)]]</f>
        <v>3778</v>
      </c>
      <c r="S988" s="54">
        <f>Data5[[#This Row],[PERSOANE CARE AU PARTICIPAT LA VOT (TURUL 1)]]+Data5[[#This Row],[PERSOANE CARE AU PARTICIPAT LA VOT  (TURUL AL 2-LEA)]]</f>
        <v>2268</v>
      </c>
      <c r="T988" s="41">
        <f>Data5[[#This Row],[TOTAL CHELTUIELI LEI]]/Data5[[#This Row],[NUMĂRUL PERSOANELOR ÎNSCRISE ÎN LISTELE ELECTORALE]]</f>
        <v>1.496294335627316</v>
      </c>
      <c r="U988" s="41">
        <f>Data5[[#This Row],[TOTAL CHELTUIELI EURO]]/Data5[[#This Row],[NUMĂRUL PERSOANELOR ÎNSCRISE ÎN LISTELE ELECTORALE]]</f>
        <v>0.30914533493674018</v>
      </c>
      <c r="V988" s="41">
        <f>Data5[[#This Row],[TOTAL CHELTUIELI LEI]]/Data5[[#This Row],[NUMĂRUL PERSOANELOR CARE AU PARTICIPAT LA VOT]]</f>
        <v>2.492504409171076</v>
      </c>
      <c r="W988" s="41">
        <f>Data5[[#This Row],[TOTAL CHELTUIELI EURO]]/Data5[[#This Row],[NUMĂRUL PERSOANELOR CARE AU PARTICIPAT LA VOT]]</f>
        <v>0.51496960996076035</v>
      </c>
      <c r="X988" s="43">
        <v>4.8400999999999996</v>
      </c>
      <c r="Y988" s="114" t="s">
        <v>2894</v>
      </c>
      <c r="Z988" s="44">
        <v>1</v>
      </c>
      <c r="AA988" s="115" t="s">
        <v>3105</v>
      </c>
      <c r="AB988" s="44">
        <v>0</v>
      </c>
      <c r="AC988" s="45"/>
    </row>
    <row r="989" spans="1:29" ht="12" customHeight="1" x14ac:dyDescent="0.2">
      <c r="A989" s="37">
        <v>988</v>
      </c>
      <c r="B989" s="38" t="s">
        <v>18</v>
      </c>
      <c r="C989" s="39" t="s">
        <v>1837</v>
      </c>
      <c r="D989" s="40">
        <v>44101</v>
      </c>
      <c r="E989" s="38">
        <v>1</v>
      </c>
      <c r="F989" s="38"/>
      <c r="G989" s="38" t="s">
        <v>2</v>
      </c>
      <c r="H989" s="38" t="s">
        <v>2</v>
      </c>
      <c r="I989" s="39">
        <v>1000</v>
      </c>
      <c r="J989" s="39">
        <v>12810.23</v>
      </c>
      <c r="K989" s="39">
        <v>0</v>
      </c>
      <c r="L989" s="41">
        <f>SUM(Data5[[#This Row],[CHELTUIELI DE PERSONAL LEI]:[CHELTUIELI DE CAPITAL (ACTIVE NEFINANCIARE ) LEI]])</f>
        <v>13810.23</v>
      </c>
      <c r="M989" s="41">
        <f>Data5[[#This Row],[TOTAL CHELTUIELI LEI]]/Data5[[#This Row],[CURS VALUTAR EURO BNR 22 07 2020]]</f>
        <v>2853.2943534224501</v>
      </c>
      <c r="N989" s="49">
        <v>1786</v>
      </c>
      <c r="O989" s="54"/>
      <c r="P989" s="54">
        <v>1093</v>
      </c>
      <c r="Q989" s="54"/>
      <c r="R989" s="54">
        <f>Data5[[#This Row],[PERSOANE ÎNSCRISE ÎN LISTELE ELECTORALE (TURUL 1)            ]]+Data5[[#This Row],[PERSOANE ÎNSCRISE ÎN LISTELE ELECTORALE (TURUL AL 2-LEA)]]</f>
        <v>1786</v>
      </c>
      <c r="S989" s="54">
        <f>Data5[[#This Row],[PERSOANE CARE AU PARTICIPAT LA VOT (TURUL 1)]]+Data5[[#This Row],[PERSOANE CARE AU PARTICIPAT LA VOT  (TURUL AL 2-LEA)]]</f>
        <v>1093</v>
      </c>
      <c r="T989" s="41">
        <f>Data5[[#This Row],[TOTAL CHELTUIELI LEI]]/Data5[[#This Row],[NUMĂRUL PERSOANELOR ÎNSCRISE ÎN LISTELE ELECTORALE]]</f>
        <v>7.732491601343785</v>
      </c>
      <c r="U989" s="41">
        <f>Data5[[#This Row],[TOTAL CHELTUIELI EURO]]/Data5[[#This Row],[NUMĂRUL PERSOANELOR ÎNSCRISE ÎN LISTELE ELECTORALE]]</f>
        <v>1.5975892236407896</v>
      </c>
      <c r="V989" s="41">
        <f>Data5[[#This Row],[TOTAL CHELTUIELI LEI]]/Data5[[#This Row],[NUMĂRUL PERSOANELOR CARE AU PARTICIPAT LA VOT]]</f>
        <v>12.63516010978957</v>
      </c>
      <c r="W989" s="41">
        <f>Data5[[#This Row],[TOTAL CHELTUIELI EURO]]/Data5[[#This Row],[NUMĂRUL PERSOANELOR CARE AU PARTICIPAT LA VOT]]</f>
        <v>2.6105163343297804</v>
      </c>
      <c r="X989" s="43">
        <v>4.8400999999999996</v>
      </c>
      <c r="Y989" s="114" t="s">
        <v>2886</v>
      </c>
      <c r="Z989" s="44">
        <v>7</v>
      </c>
      <c r="AA989" s="115" t="s">
        <v>3107</v>
      </c>
      <c r="AB989" s="44">
        <v>1</v>
      </c>
      <c r="AC989" s="45"/>
    </row>
    <row r="990" spans="1:29" ht="12" customHeight="1" x14ac:dyDescent="0.2">
      <c r="A990" s="37">
        <v>989</v>
      </c>
      <c r="B990" s="38" t="s">
        <v>18</v>
      </c>
      <c r="C990" s="39" t="s">
        <v>1838</v>
      </c>
      <c r="D990" s="40">
        <v>44101</v>
      </c>
      <c r="E990" s="38">
        <v>1</v>
      </c>
      <c r="F990" s="38"/>
      <c r="G990" s="38" t="s">
        <v>2</v>
      </c>
      <c r="H990" s="38" t="s">
        <v>2</v>
      </c>
      <c r="I990" s="39">
        <v>1600</v>
      </c>
      <c r="J990" s="39">
        <v>5190.4399999999996</v>
      </c>
      <c r="K990" s="39">
        <v>0</v>
      </c>
      <c r="L990" s="41">
        <f>SUM(Data5[[#This Row],[CHELTUIELI DE PERSONAL LEI]:[CHELTUIELI DE CAPITAL (ACTIVE NEFINANCIARE ) LEI]])</f>
        <v>6790.44</v>
      </c>
      <c r="M990" s="41">
        <f>Data5[[#This Row],[TOTAL CHELTUIELI LEI]]/Data5[[#This Row],[CURS VALUTAR EURO BNR 22 07 2020]]</f>
        <v>1402.9544844114791</v>
      </c>
      <c r="N990" s="49">
        <v>1474</v>
      </c>
      <c r="O990" s="54"/>
      <c r="P990" s="54">
        <v>789</v>
      </c>
      <c r="Q990" s="54"/>
      <c r="R990" s="54">
        <f>Data5[[#This Row],[PERSOANE ÎNSCRISE ÎN LISTELE ELECTORALE (TURUL 1)            ]]+Data5[[#This Row],[PERSOANE ÎNSCRISE ÎN LISTELE ELECTORALE (TURUL AL 2-LEA)]]</f>
        <v>1474</v>
      </c>
      <c r="S990" s="54">
        <f>Data5[[#This Row],[PERSOANE CARE AU PARTICIPAT LA VOT (TURUL 1)]]+Data5[[#This Row],[PERSOANE CARE AU PARTICIPAT LA VOT  (TURUL AL 2-LEA)]]</f>
        <v>789</v>
      </c>
      <c r="T990" s="41">
        <f>Data5[[#This Row],[TOTAL CHELTUIELI LEI]]/Data5[[#This Row],[NUMĂRUL PERSOANELOR ÎNSCRISE ÎN LISTELE ELECTORALE]]</f>
        <v>4.6068113975576663</v>
      </c>
      <c r="U990" s="41">
        <f>Data5[[#This Row],[TOTAL CHELTUIELI EURO]]/Data5[[#This Row],[NUMĂRUL PERSOANELOR ÎNSCRISE ÎN LISTELE ELECTORALE]]</f>
        <v>0.95180087137820835</v>
      </c>
      <c r="V990" s="41">
        <f>Data5[[#This Row],[TOTAL CHELTUIELI LEI]]/Data5[[#This Row],[NUMĂRUL PERSOANELOR CARE AU PARTICIPAT LA VOT]]</f>
        <v>8.6063878326996193</v>
      </c>
      <c r="W990" s="41">
        <f>Data5[[#This Row],[TOTAL CHELTUIELI EURO]]/Data5[[#This Row],[NUMĂRUL PERSOANELOR CARE AU PARTICIPAT LA VOT]]</f>
        <v>1.7781425657940166</v>
      </c>
      <c r="X990" s="43">
        <v>4.8400999999999996</v>
      </c>
      <c r="Y990" s="114" t="s">
        <v>2895</v>
      </c>
      <c r="Z990" s="44">
        <v>4</v>
      </c>
      <c r="AA990" s="115" t="s">
        <v>3105</v>
      </c>
      <c r="AB990" s="44">
        <v>0</v>
      </c>
      <c r="AC990" s="45"/>
    </row>
    <row r="991" spans="1:29" ht="12" customHeight="1" x14ac:dyDescent="0.2">
      <c r="A991" s="37">
        <v>990</v>
      </c>
      <c r="B991" s="38" t="s">
        <v>18</v>
      </c>
      <c r="C991" s="39" t="s">
        <v>1839</v>
      </c>
      <c r="D991" s="40">
        <v>44101</v>
      </c>
      <c r="E991" s="38">
        <v>1</v>
      </c>
      <c r="F991" s="38"/>
      <c r="G991" s="38" t="s">
        <v>2</v>
      </c>
      <c r="H991" s="38" t="s">
        <v>2</v>
      </c>
      <c r="I991" s="39">
        <v>1440</v>
      </c>
      <c r="J991" s="39">
        <v>2965.79</v>
      </c>
      <c r="K991" s="39">
        <v>0</v>
      </c>
      <c r="L991" s="41">
        <f>SUM(Data5[[#This Row],[CHELTUIELI DE PERSONAL LEI]:[CHELTUIELI DE CAPITAL (ACTIVE NEFINANCIARE ) LEI]])</f>
        <v>4405.79</v>
      </c>
      <c r="M991" s="41">
        <f>Data5[[#This Row],[TOTAL CHELTUIELI LEI]]/Data5[[#This Row],[CURS VALUTAR EURO BNR 22 07 2020]]</f>
        <v>910.26838288465126</v>
      </c>
      <c r="N991" s="49">
        <v>2208</v>
      </c>
      <c r="O991" s="54"/>
      <c r="P991" s="54">
        <v>1374</v>
      </c>
      <c r="Q991" s="54"/>
      <c r="R991" s="54">
        <f>Data5[[#This Row],[PERSOANE ÎNSCRISE ÎN LISTELE ELECTORALE (TURUL 1)            ]]+Data5[[#This Row],[PERSOANE ÎNSCRISE ÎN LISTELE ELECTORALE (TURUL AL 2-LEA)]]</f>
        <v>2208</v>
      </c>
      <c r="S991" s="54">
        <f>Data5[[#This Row],[PERSOANE CARE AU PARTICIPAT LA VOT (TURUL 1)]]+Data5[[#This Row],[PERSOANE CARE AU PARTICIPAT LA VOT  (TURUL AL 2-LEA)]]</f>
        <v>1374</v>
      </c>
      <c r="T991" s="41">
        <f>Data5[[#This Row],[TOTAL CHELTUIELI LEI]]/Data5[[#This Row],[NUMĂRUL PERSOANELOR ÎNSCRISE ÎN LISTELE ELECTORALE]]</f>
        <v>1.9953759057971014</v>
      </c>
      <c r="U991" s="41">
        <f>Data5[[#This Row],[TOTAL CHELTUIELI EURO]]/Data5[[#This Row],[NUMĂRUL PERSOANELOR ÎNSCRISE ÎN LISTELE ELECTORALE]]</f>
        <v>0.41225923137891812</v>
      </c>
      <c r="V991" s="41">
        <f>Data5[[#This Row],[TOTAL CHELTUIELI LEI]]/Data5[[#This Row],[NUMĂRUL PERSOANELOR CARE AU PARTICIPAT LA VOT]]</f>
        <v>3.206542940320233</v>
      </c>
      <c r="W991" s="41">
        <f>Data5[[#This Row],[TOTAL CHELTUIELI EURO]]/Data5[[#This Row],[NUMĂRUL PERSOANELOR CARE AU PARTICIPAT LA VOT]]</f>
        <v>0.66249518404996455</v>
      </c>
      <c r="X991" s="43">
        <v>4.8400999999999996</v>
      </c>
      <c r="Y991" s="114" t="s">
        <v>2891</v>
      </c>
      <c r="Z991" s="44">
        <v>2</v>
      </c>
      <c r="AA991" s="115" t="s">
        <v>3105</v>
      </c>
      <c r="AB991" s="44">
        <v>0</v>
      </c>
      <c r="AC991" s="45"/>
    </row>
    <row r="992" spans="1:29" ht="12" customHeight="1" x14ac:dyDescent="0.2">
      <c r="A992" s="37">
        <v>991</v>
      </c>
      <c r="B992" s="38" t="s">
        <v>18</v>
      </c>
      <c r="C992" s="39" t="s">
        <v>1840</v>
      </c>
      <c r="D992" s="40">
        <v>44101</v>
      </c>
      <c r="E992" s="38">
        <v>1</v>
      </c>
      <c r="F992" s="38"/>
      <c r="G992" s="38" t="s">
        <v>2</v>
      </c>
      <c r="H992" s="38" t="s">
        <v>2</v>
      </c>
      <c r="I992" s="39">
        <v>5500</v>
      </c>
      <c r="J992" s="39">
        <v>6690</v>
      </c>
      <c r="K992" s="39">
        <v>0</v>
      </c>
      <c r="L992" s="41">
        <f>SUM(Data5[[#This Row],[CHELTUIELI DE PERSONAL LEI]:[CHELTUIELI DE CAPITAL (ACTIVE NEFINANCIARE ) LEI]])</f>
        <v>12190</v>
      </c>
      <c r="M992" s="41">
        <f>Data5[[#This Row],[TOTAL CHELTUIELI LEI]]/Data5[[#This Row],[CURS VALUTAR EURO BNR 22 07 2020]]</f>
        <v>2518.543005309808</v>
      </c>
      <c r="N992" s="49">
        <v>1607</v>
      </c>
      <c r="O992" s="54"/>
      <c r="P992" s="54">
        <v>1333</v>
      </c>
      <c r="Q992" s="54"/>
      <c r="R992" s="54">
        <f>Data5[[#This Row],[PERSOANE ÎNSCRISE ÎN LISTELE ELECTORALE (TURUL 1)            ]]+Data5[[#This Row],[PERSOANE ÎNSCRISE ÎN LISTELE ELECTORALE (TURUL AL 2-LEA)]]</f>
        <v>1607</v>
      </c>
      <c r="S992" s="54">
        <f>Data5[[#This Row],[PERSOANE CARE AU PARTICIPAT LA VOT (TURUL 1)]]+Data5[[#This Row],[PERSOANE CARE AU PARTICIPAT LA VOT  (TURUL AL 2-LEA)]]</f>
        <v>1333</v>
      </c>
      <c r="T992" s="41">
        <f>Data5[[#This Row],[TOTAL CHELTUIELI LEI]]/Data5[[#This Row],[NUMĂRUL PERSOANELOR ÎNSCRISE ÎN LISTELE ELECTORALE]]</f>
        <v>7.5855631611698815</v>
      </c>
      <c r="U992" s="41">
        <f>Data5[[#This Row],[TOTAL CHELTUIELI EURO]]/Data5[[#This Row],[NUMĂRUL PERSOANELOR ÎNSCRISE ÎN LISTELE ELECTORALE]]</f>
        <v>1.5672327351025563</v>
      </c>
      <c r="V992" s="41">
        <f>Data5[[#This Row],[TOTAL CHELTUIELI LEI]]/Data5[[#This Row],[NUMĂRUL PERSOANELOR CARE AU PARTICIPAT LA VOT]]</f>
        <v>9.1447861965491377</v>
      </c>
      <c r="W992" s="41">
        <f>Data5[[#This Row],[TOTAL CHELTUIELI EURO]]/Data5[[#This Row],[NUMĂRUL PERSOANELOR CARE AU PARTICIPAT LA VOT]]</f>
        <v>1.8893795988820765</v>
      </c>
      <c r="X992" s="43">
        <v>4.8400999999999996</v>
      </c>
      <c r="Y992" s="114" t="s">
        <v>2886</v>
      </c>
      <c r="Z992" s="44">
        <v>7</v>
      </c>
      <c r="AA992" s="115" t="s">
        <v>3107</v>
      </c>
      <c r="AB992" s="44">
        <v>1</v>
      </c>
      <c r="AC992" s="45"/>
    </row>
    <row r="993" spans="1:29" ht="12" customHeight="1" x14ac:dyDescent="0.2">
      <c r="A993" s="37">
        <v>992</v>
      </c>
      <c r="B993" s="38" t="s">
        <v>18</v>
      </c>
      <c r="C993" s="39" t="s">
        <v>1841</v>
      </c>
      <c r="D993" s="40">
        <v>44101</v>
      </c>
      <c r="E993" s="38">
        <v>1</v>
      </c>
      <c r="F993" s="38"/>
      <c r="G993" s="38" t="s">
        <v>2</v>
      </c>
      <c r="H993" s="38" t="s">
        <v>2</v>
      </c>
      <c r="I993" s="39">
        <v>3200</v>
      </c>
      <c r="J993" s="39">
        <v>500</v>
      </c>
      <c r="K993" s="39">
        <v>1200</v>
      </c>
      <c r="L993" s="41">
        <f>SUM(Data5[[#This Row],[CHELTUIELI DE PERSONAL LEI]:[CHELTUIELI DE CAPITAL (ACTIVE NEFINANCIARE ) LEI]])</f>
        <v>4900</v>
      </c>
      <c r="M993" s="41">
        <f>Data5[[#This Row],[TOTAL CHELTUIELI LEI]]/Data5[[#This Row],[CURS VALUTAR EURO BNR 22 07 2020]]</f>
        <v>1012.3757773599719</v>
      </c>
      <c r="N993" s="49">
        <v>814</v>
      </c>
      <c r="O993" s="54"/>
      <c r="P993" s="54">
        <v>696</v>
      </c>
      <c r="Q993" s="54"/>
      <c r="R993" s="54">
        <f>Data5[[#This Row],[PERSOANE ÎNSCRISE ÎN LISTELE ELECTORALE (TURUL 1)            ]]+Data5[[#This Row],[PERSOANE ÎNSCRISE ÎN LISTELE ELECTORALE (TURUL AL 2-LEA)]]</f>
        <v>814</v>
      </c>
      <c r="S993" s="54">
        <f>Data5[[#This Row],[PERSOANE CARE AU PARTICIPAT LA VOT (TURUL 1)]]+Data5[[#This Row],[PERSOANE CARE AU PARTICIPAT LA VOT  (TURUL AL 2-LEA)]]</f>
        <v>696</v>
      </c>
      <c r="T993" s="41">
        <f>Data5[[#This Row],[TOTAL CHELTUIELI LEI]]/Data5[[#This Row],[NUMĂRUL PERSOANELOR ÎNSCRISE ÎN LISTELE ELECTORALE]]</f>
        <v>6.0196560196560194</v>
      </c>
      <c r="U993" s="41">
        <f>Data5[[#This Row],[TOTAL CHELTUIELI EURO]]/Data5[[#This Row],[NUMĂRUL PERSOANELOR ÎNSCRISE ÎN LISTELE ELECTORALE]]</f>
        <v>1.2437048861916118</v>
      </c>
      <c r="V993" s="41">
        <f>Data5[[#This Row],[TOTAL CHELTUIELI LEI]]/Data5[[#This Row],[NUMĂRUL PERSOANELOR CARE AU PARTICIPAT LA VOT]]</f>
        <v>7.0402298850574709</v>
      </c>
      <c r="W993" s="41">
        <f>Data5[[#This Row],[TOTAL CHELTUIELI EURO]]/Data5[[#This Row],[NUMĂRUL PERSOANELOR CARE AU PARTICIPAT LA VOT]]</f>
        <v>1.4545628985057069</v>
      </c>
      <c r="X993" s="43">
        <v>4.8400999999999996</v>
      </c>
      <c r="Y993" s="114" t="s">
        <v>2889</v>
      </c>
      <c r="Z993" s="44">
        <v>6</v>
      </c>
      <c r="AA993" s="115" t="s">
        <v>3107</v>
      </c>
      <c r="AB993" s="44">
        <v>1</v>
      </c>
      <c r="AC993" s="45"/>
    </row>
    <row r="994" spans="1:29" ht="12" customHeight="1" x14ac:dyDescent="0.2">
      <c r="A994" s="37">
        <v>993</v>
      </c>
      <c r="B994" s="38" t="s">
        <v>18</v>
      </c>
      <c r="C994" s="39" t="s">
        <v>563</v>
      </c>
      <c r="D994" s="40">
        <v>44101</v>
      </c>
      <c r="E994" s="38">
        <v>1</v>
      </c>
      <c r="F994" s="38"/>
      <c r="G994" s="38" t="s">
        <v>2</v>
      </c>
      <c r="H994" s="38" t="s">
        <v>2</v>
      </c>
      <c r="I994" s="39">
        <v>0</v>
      </c>
      <c r="J994" s="39">
        <v>1282</v>
      </c>
      <c r="K994" s="39">
        <v>0</v>
      </c>
      <c r="L994" s="41">
        <f>SUM(Data5[[#This Row],[CHELTUIELI DE PERSONAL LEI]:[CHELTUIELI DE CAPITAL (ACTIVE NEFINANCIARE ) LEI]])</f>
        <v>1282</v>
      </c>
      <c r="M994" s="41">
        <f>Data5[[#This Row],[TOTAL CHELTUIELI LEI]]/Data5[[#This Row],[CURS VALUTAR EURO BNR 22 07 2020]]</f>
        <v>264.87056052560899</v>
      </c>
      <c r="N994" s="49">
        <v>4826</v>
      </c>
      <c r="O994" s="54"/>
      <c r="P994" s="54">
        <v>1813</v>
      </c>
      <c r="Q994" s="54"/>
      <c r="R994" s="54">
        <f>Data5[[#This Row],[PERSOANE ÎNSCRISE ÎN LISTELE ELECTORALE (TURUL 1)            ]]+Data5[[#This Row],[PERSOANE ÎNSCRISE ÎN LISTELE ELECTORALE (TURUL AL 2-LEA)]]</f>
        <v>4826</v>
      </c>
      <c r="S994" s="54">
        <f>Data5[[#This Row],[PERSOANE CARE AU PARTICIPAT LA VOT (TURUL 1)]]+Data5[[#This Row],[PERSOANE CARE AU PARTICIPAT LA VOT  (TURUL AL 2-LEA)]]</f>
        <v>1813</v>
      </c>
      <c r="T994" s="41">
        <f>Data5[[#This Row],[TOTAL CHELTUIELI LEI]]/Data5[[#This Row],[NUMĂRUL PERSOANELOR ÎNSCRISE ÎN LISTELE ELECTORALE]]</f>
        <v>0.26564442602569416</v>
      </c>
      <c r="U994" s="41">
        <f>Data5[[#This Row],[TOTAL CHELTUIELI EURO]]/Data5[[#This Row],[NUMĂRUL PERSOANELOR ÎNSCRISE ÎN LISTELE ELECTORALE]]</f>
        <v>5.488407802022565E-2</v>
      </c>
      <c r="V994" s="41">
        <f>Data5[[#This Row],[TOTAL CHELTUIELI LEI]]/Data5[[#This Row],[NUMĂRUL PERSOANELOR CARE AU PARTICIPAT LA VOT]]</f>
        <v>0.70711527854384992</v>
      </c>
      <c r="W994" s="41">
        <f>Data5[[#This Row],[TOTAL CHELTUIELI EURO]]/Data5[[#This Row],[NUMĂRUL PERSOANELOR CARE AU PARTICIPAT LA VOT]]</f>
        <v>0.14609517955080473</v>
      </c>
      <c r="X994" s="43">
        <v>4.8400999999999996</v>
      </c>
      <c r="Y994" s="114" t="s">
        <v>2890</v>
      </c>
      <c r="Z994" s="44">
        <v>0</v>
      </c>
      <c r="AA994" s="115" t="s">
        <v>3105</v>
      </c>
      <c r="AB994" s="44">
        <v>0</v>
      </c>
      <c r="AC994" s="45"/>
    </row>
    <row r="995" spans="1:29" ht="12" customHeight="1" x14ac:dyDescent="0.2">
      <c r="A995" s="37">
        <v>994</v>
      </c>
      <c r="B995" s="38" t="s">
        <v>18</v>
      </c>
      <c r="C995" s="39" t="s">
        <v>1278</v>
      </c>
      <c r="D995" s="40">
        <v>44101</v>
      </c>
      <c r="E995" s="38">
        <v>1</v>
      </c>
      <c r="F995" s="38"/>
      <c r="G995" s="38" t="s">
        <v>2</v>
      </c>
      <c r="H995" s="38" t="s">
        <v>2</v>
      </c>
      <c r="I995" s="39">
        <v>4050</v>
      </c>
      <c r="J995" s="39">
        <v>5100</v>
      </c>
      <c r="K995" s="39">
        <v>0</v>
      </c>
      <c r="L995" s="41">
        <f>SUM(Data5[[#This Row],[CHELTUIELI DE PERSONAL LEI]:[CHELTUIELI DE CAPITAL (ACTIVE NEFINANCIARE ) LEI]])</f>
        <v>9150</v>
      </c>
      <c r="M995" s="41">
        <f>Data5[[#This Row],[TOTAL CHELTUIELI LEI]]/Data5[[#This Row],[CURS VALUTAR EURO BNR 22 07 2020]]</f>
        <v>1890.4568087436212</v>
      </c>
      <c r="N995" s="49">
        <v>1125</v>
      </c>
      <c r="O995" s="54"/>
      <c r="P995" s="54">
        <v>819</v>
      </c>
      <c r="Q995" s="54"/>
      <c r="R995" s="54">
        <f>Data5[[#This Row],[PERSOANE ÎNSCRISE ÎN LISTELE ELECTORALE (TURUL 1)            ]]+Data5[[#This Row],[PERSOANE ÎNSCRISE ÎN LISTELE ELECTORALE (TURUL AL 2-LEA)]]</f>
        <v>1125</v>
      </c>
      <c r="S995" s="54">
        <f>Data5[[#This Row],[PERSOANE CARE AU PARTICIPAT LA VOT (TURUL 1)]]+Data5[[#This Row],[PERSOANE CARE AU PARTICIPAT LA VOT  (TURUL AL 2-LEA)]]</f>
        <v>819</v>
      </c>
      <c r="T995" s="41">
        <f>Data5[[#This Row],[TOTAL CHELTUIELI LEI]]/Data5[[#This Row],[NUMĂRUL PERSOANELOR ÎNSCRISE ÎN LISTELE ELECTORALE]]</f>
        <v>8.1333333333333329</v>
      </c>
      <c r="U995" s="41">
        <f>Data5[[#This Row],[TOTAL CHELTUIELI EURO]]/Data5[[#This Row],[NUMĂRUL PERSOANELOR ÎNSCRISE ÎN LISTELE ELECTORALE]]</f>
        <v>1.6804060522165523</v>
      </c>
      <c r="V995" s="41">
        <f>Data5[[#This Row],[TOTAL CHELTUIELI LEI]]/Data5[[#This Row],[NUMĂRUL PERSOANELOR CARE AU PARTICIPAT LA VOT]]</f>
        <v>11.172161172161172</v>
      </c>
      <c r="W995" s="41">
        <f>Data5[[#This Row],[TOTAL CHELTUIELI EURO]]/Data5[[#This Row],[NUMĂRUL PERSOANELOR CARE AU PARTICIPAT LA VOT]]</f>
        <v>2.3082500717260332</v>
      </c>
      <c r="X995" s="43">
        <v>4.8400999999999996</v>
      </c>
      <c r="Y995" s="114" t="s">
        <v>2896</v>
      </c>
      <c r="Z995" s="44">
        <v>8</v>
      </c>
      <c r="AA995" s="115" t="s">
        <v>3107</v>
      </c>
      <c r="AB995" s="44">
        <v>1</v>
      </c>
      <c r="AC995" s="45"/>
    </row>
    <row r="996" spans="1:29" ht="12" customHeight="1" x14ac:dyDescent="0.2">
      <c r="A996" s="37">
        <v>995</v>
      </c>
      <c r="B996" s="38" t="s">
        <v>19</v>
      </c>
      <c r="C996" s="39" t="s">
        <v>1842</v>
      </c>
      <c r="D996" s="40">
        <v>44101</v>
      </c>
      <c r="E996" s="38">
        <v>1</v>
      </c>
      <c r="F996" s="38"/>
      <c r="G996" s="38" t="s">
        <v>2</v>
      </c>
      <c r="H996" s="38" t="s">
        <v>2</v>
      </c>
      <c r="I996" s="63">
        <v>65221</v>
      </c>
      <c r="J996" s="63">
        <v>246369.34</v>
      </c>
      <c r="K996" s="63">
        <v>0</v>
      </c>
      <c r="L996" s="41">
        <f>SUM(Data5[[#This Row],[CHELTUIELI DE PERSONAL LEI]:[CHELTUIELI DE CAPITAL (ACTIVE NEFINANCIARE ) LEI]])</f>
        <v>311590.33999999997</v>
      </c>
      <c r="M996" s="41">
        <f>Data5[[#This Row],[TOTAL CHELTUIELI LEI]]/Data5[[#This Row],[CURS VALUTAR EURO BNR 22 07 2020]]</f>
        <v>64376.839321501619</v>
      </c>
      <c r="N996" s="49">
        <v>261193</v>
      </c>
      <c r="O996" s="54"/>
      <c r="P996" s="54">
        <v>100256</v>
      </c>
      <c r="Q996" s="54"/>
      <c r="R996" s="54">
        <f>Data5[[#This Row],[PERSOANE ÎNSCRISE ÎN LISTELE ELECTORALE (TURUL 1)            ]]+Data5[[#This Row],[PERSOANE ÎNSCRISE ÎN LISTELE ELECTORALE (TURUL AL 2-LEA)]]</f>
        <v>261193</v>
      </c>
      <c r="S996" s="54">
        <f>Data5[[#This Row],[PERSOANE CARE AU PARTICIPAT LA VOT (TURUL 1)]]+Data5[[#This Row],[PERSOANE CARE AU PARTICIPAT LA VOT  (TURUL AL 2-LEA)]]</f>
        <v>100256</v>
      </c>
      <c r="T996" s="41">
        <f>Data5[[#This Row],[TOTAL CHELTUIELI LEI]]/Data5[[#This Row],[NUMĂRUL PERSOANELOR ÎNSCRISE ÎN LISTELE ELECTORALE]]</f>
        <v>1.1929505767765598</v>
      </c>
      <c r="U996" s="41">
        <f>Data5[[#This Row],[TOTAL CHELTUIELI EURO]]/Data5[[#This Row],[NUMĂRUL PERSOANELOR ÎNSCRISE ÎN LISTELE ELECTORALE]]</f>
        <v>0.24647229949310134</v>
      </c>
      <c r="V996" s="41">
        <f>Data5[[#This Row],[TOTAL CHELTUIELI LEI]]/Data5[[#This Row],[NUMĂRUL PERSOANELOR CARE AU PARTICIPAT LA VOT]]</f>
        <v>3.107947055537823</v>
      </c>
      <c r="W996" s="41">
        <f>Data5[[#This Row],[TOTAL CHELTUIELI EURO]]/Data5[[#This Row],[NUMĂRUL PERSOANELOR CARE AU PARTICIPAT LA VOT]]</f>
        <v>0.64212455435586513</v>
      </c>
      <c r="X996" s="43">
        <v>4.8400999999999996</v>
      </c>
      <c r="Y996" s="114" t="s">
        <v>2894</v>
      </c>
      <c r="Z996" s="44">
        <v>1</v>
      </c>
      <c r="AA996" s="115" t="s">
        <v>3105</v>
      </c>
      <c r="AB996" s="44">
        <v>0</v>
      </c>
      <c r="AC996" s="45"/>
    </row>
    <row r="997" spans="1:29" ht="12" customHeight="1" x14ac:dyDescent="0.2">
      <c r="A997" s="37">
        <v>996</v>
      </c>
      <c r="B997" s="38" t="s">
        <v>19</v>
      </c>
      <c r="C997" s="39" t="s">
        <v>1843</v>
      </c>
      <c r="D997" s="40">
        <v>44101</v>
      </c>
      <c r="E997" s="38">
        <v>1</v>
      </c>
      <c r="F997" s="38"/>
      <c r="G997" s="38" t="s">
        <v>2</v>
      </c>
      <c r="H997" s="38" t="s">
        <v>2</v>
      </c>
      <c r="I997" s="63">
        <v>7600</v>
      </c>
      <c r="J997" s="63">
        <v>323425</v>
      </c>
      <c r="K997" s="63">
        <v>0</v>
      </c>
      <c r="L997" s="41">
        <f>SUM(Data5[[#This Row],[CHELTUIELI DE PERSONAL LEI]:[CHELTUIELI DE CAPITAL (ACTIVE NEFINANCIARE ) LEI]])</f>
        <v>331025</v>
      </c>
      <c r="M997" s="41">
        <f>Data5[[#This Row],[TOTAL CHELTUIELI LEI]]/Data5[[#This Row],[CURS VALUTAR EURO BNR 22 07 2020]]</f>
        <v>68392.181979711168</v>
      </c>
      <c r="N997" s="49">
        <v>33614</v>
      </c>
      <c r="O997" s="54"/>
      <c r="P997" s="54">
        <v>16998</v>
      </c>
      <c r="Q997" s="54"/>
      <c r="R997" s="54">
        <f>Data5[[#This Row],[PERSOANE ÎNSCRISE ÎN LISTELE ELECTORALE (TURUL 1)            ]]+Data5[[#This Row],[PERSOANE ÎNSCRISE ÎN LISTELE ELECTORALE (TURUL AL 2-LEA)]]</f>
        <v>33614</v>
      </c>
      <c r="S997" s="54">
        <f>Data5[[#This Row],[PERSOANE CARE AU PARTICIPAT LA VOT (TURUL 1)]]+Data5[[#This Row],[PERSOANE CARE AU PARTICIPAT LA VOT  (TURUL AL 2-LEA)]]</f>
        <v>16998</v>
      </c>
      <c r="T997" s="41">
        <f>Data5[[#This Row],[TOTAL CHELTUIELI LEI]]/Data5[[#This Row],[NUMĂRUL PERSOANELOR ÎNSCRISE ÎN LISTELE ELECTORALE]]</f>
        <v>9.8478312607841971</v>
      </c>
      <c r="U997" s="41">
        <f>Data5[[#This Row],[TOTAL CHELTUIELI EURO]]/Data5[[#This Row],[NUMĂRUL PERSOANELOR ÎNSCRISE ÎN LISTELE ELECTORALE]]</f>
        <v>2.0346338424380068</v>
      </c>
      <c r="V997" s="41">
        <f>Data5[[#This Row],[TOTAL CHELTUIELI LEI]]/Data5[[#This Row],[NUMĂRUL PERSOANELOR CARE AU PARTICIPAT LA VOT]]</f>
        <v>19.474349923520414</v>
      </c>
      <c r="W997" s="41">
        <f>Data5[[#This Row],[TOTAL CHELTUIELI EURO]]/Data5[[#This Row],[NUMĂRUL PERSOANELOR CARE AU PARTICIPAT LA VOT]]</f>
        <v>4.0235428862049165</v>
      </c>
      <c r="X997" s="43">
        <v>4.8400999999999996</v>
      </c>
      <c r="Y997" s="114" t="s">
        <v>2887</v>
      </c>
      <c r="Z997" s="44">
        <v>9</v>
      </c>
      <c r="AA997" s="115" t="s">
        <v>3108</v>
      </c>
      <c r="AB997" s="44">
        <v>2</v>
      </c>
      <c r="AC997" s="45"/>
    </row>
    <row r="998" spans="1:29" ht="12" customHeight="1" x14ac:dyDescent="0.2">
      <c r="A998" s="37">
        <v>997</v>
      </c>
      <c r="B998" s="38" t="s">
        <v>19</v>
      </c>
      <c r="C998" s="39" t="s">
        <v>1844</v>
      </c>
      <c r="D998" s="40">
        <v>44101</v>
      </c>
      <c r="E998" s="38">
        <v>1</v>
      </c>
      <c r="F998" s="38"/>
      <c r="G998" s="38" t="s">
        <v>2</v>
      </c>
      <c r="H998" s="38" t="s">
        <v>2</v>
      </c>
      <c r="I998" s="63">
        <v>0</v>
      </c>
      <c r="J998" s="63">
        <v>12702</v>
      </c>
      <c r="K998" s="63">
        <v>0</v>
      </c>
      <c r="L998" s="41">
        <f>SUM(Data5[[#This Row],[CHELTUIELI DE PERSONAL LEI]:[CHELTUIELI DE CAPITAL (ACTIVE NEFINANCIARE ) LEI]])</f>
        <v>12702</v>
      </c>
      <c r="M998" s="41">
        <f>Data5[[#This Row],[TOTAL CHELTUIELI LEI]]/Data5[[#This Row],[CURS VALUTAR EURO BNR 22 07 2020]]</f>
        <v>2624.3259436788499</v>
      </c>
      <c r="N998" s="49">
        <v>35914</v>
      </c>
      <c r="O998" s="54"/>
      <c r="P998" s="54">
        <v>14403</v>
      </c>
      <c r="Q998" s="54"/>
      <c r="R998" s="54">
        <f>Data5[[#This Row],[PERSOANE ÎNSCRISE ÎN LISTELE ELECTORALE (TURUL 1)            ]]+Data5[[#This Row],[PERSOANE ÎNSCRISE ÎN LISTELE ELECTORALE (TURUL AL 2-LEA)]]</f>
        <v>35914</v>
      </c>
      <c r="S998" s="54">
        <f>Data5[[#This Row],[PERSOANE CARE AU PARTICIPAT LA VOT (TURUL 1)]]+Data5[[#This Row],[PERSOANE CARE AU PARTICIPAT LA VOT  (TURUL AL 2-LEA)]]</f>
        <v>14403</v>
      </c>
      <c r="T998" s="41">
        <f>Data5[[#This Row],[TOTAL CHELTUIELI LEI]]/Data5[[#This Row],[NUMĂRUL PERSOANELOR ÎNSCRISE ÎN LISTELE ELECTORALE]]</f>
        <v>0.35367823133040038</v>
      </c>
      <c r="U998" s="41">
        <f>Data5[[#This Row],[TOTAL CHELTUIELI EURO]]/Data5[[#This Row],[NUMĂRUL PERSOANELOR ÎNSCRISE ÎN LISTELE ELECTORALE]]</f>
        <v>7.3072504975186553E-2</v>
      </c>
      <c r="V998" s="41">
        <f>Data5[[#This Row],[TOTAL CHELTUIELI LEI]]/Data5[[#This Row],[NUMĂRUL PERSOANELOR CARE AU PARTICIPAT LA VOT]]</f>
        <v>0.88189960424911473</v>
      </c>
      <c r="W998" s="41">
        <f>Data5[[#This Row],[TOTAL CHELTUIELI EURO]]/Data5[[#This Row],[NUMĂRUL PERSOANELOR CARE AU PARTICIPAT LA VOT]]</f>
        <v>0.18220689742962229</v>
      </c>
      <c r="X998" s="43">
        <v>4.8400999999999996</v>
      </c>
      <c r="Y998" s="114" t="s">
        <v>2890</v>
      </c>
      <c r="Z998" s="44">
        <v>0</v>
      </c>
      <c r="AA998" s="115" t="s">
        <v>3105</v>
      </c>
      <c r="AB998" s="44">
        <v>0</v>
      </c>
      <c r="AC998" s="45"/>
    </row>
    <row r="999" spans="1:29" ht="12" customHeight="1" x14ac:dyDescent="0.2">
      <c r="A999" s="37">
        <v>998</v>
      </c>
      <c r="B999" s="38" t="s">
        <v>19</v>
      </c>
      <c r="C999" s="39" t="s">
        <v>3019</v>
      </c>
      <c r="D999" s="40">
        <v>44101</v>
      </c>
      <c r="E999" s="38">
        <v>1</v>
      </c>
      <c r="F999" s="38"/>
      <c r="G999" s="38" t="s">
        <v>2</v>
      </c>
      <c r="H999" s="38" t="s">
        <v>2</v>
      </c>
      <c r="I999" s="63">
        <v>8000</v>
      </c>
      <c r="J999" s="64">
        <v>33685.21</v>
      </c>
      <c r="K999" s="63">
        <v>0</v>
      </c>
      <c r="L999" s="41">
        <f>SUM(Data5[[#This Row],[CHELTUIELI DE PERSONAL LEI]:[CHELTUIELI DE CAPITAL (ACTIVE NEFINANCIARE ) LEI]])</f>
        <v>41685.21</v>
      </c>
      <c r="M999" s="41">
        <f>Data5[[#This Row],[TOTAL CHELTUIELI LEI]]/Data5[[#This Row],[CURS VALUTAR EURO BNR 22 07 2020]]</f>
        <v>8612.4687506456485</v>
      </c>
      <c r="N999" s="49">
        <v>9018</v>
      </c>
      <c r="O999" s="54"/>
      <c r="P999" s="54">
        <v>4988</v>
      </c>
      <c r="Q999" s="54"/>
      <c r="R999" s="54">
        <f>Data5[[#This Row],[PERSOANE ÎNSCRISE ÎN LISTELE ELECTORALE (TURUL 1)            ]]+Data5[[#This Row],[PERSOANE ÎNSCRISE ÎN LISTELE ELECTORALE (TURUL AL 2-LEA)]]</f>
        <v>9018</v>
      </c>
      <c r="S999" s="54">
        <f>Data5[[#This Row],[PERSOANE CARE AU PARTICIPAT LA VOT (TURUL 1)]]+Data5[[#This Row],[PERSOANE CARE AU PARTICIPAT LA VOT  (TURUL AL 2-LEA)]]</f>
        <v>4988</v>
      </c>
      <c r="T999" s="41">
        <f>Data5[[#This Row],[TOTAL CHELTUIELI LEI]]/Data5[[#This Row],[NUMĂRUL PERSOANELOR ÎNSCRISE ÎN LISTELE ELECTORALE]]</f>
        <v>4.6224451097804389</v>
      </c>
      <c r="U999" s="41">
        <f>Data5[[#This Row],[TOTAL CHELTUIELI EURO]]/Data5[[#This Row],[NUMĂRUL PERSOANELOR ÎNSCRISE ÎN LISTELE ELECTORALE]]</f>
        <v>0.95503091047301492</v>
      </c>
      <c r="V999" s="41">
        <f>Data5[[#This Row],[TOTAL CHELTUIELI LEI]]/Data5[[#This Row],[NUMĂRUL PERSOANELOR CARE AU PARTICIPAT LA VOT]]</f>
        <v>8.3570990376904568</v>
      </c>
      <c r="W999" s="41">
        <f>Data5[[#This Row],[TOTAL CHELTUIELI EURO]]/Data5[[#This Row],[NUMĂRUL PERSOANELOR CARE AU PARTICIPAT LA VOT]]</f>
        <v>1.7266376805624797</v>
      </c>
      <c r="X999" s="43">
        <v>4.8400999999999996</v>
      </c>
      <c r="Y999" s="114" t="s">
        <v>2895</v>
      </c>
      <c r="Z999" s="44">
        <v>4</v>
      </c>
      <c r="AA999" s="115" t="s">
        <v>3105</v>
      </c>
      <c r="AB999" s="44">
        <v>0</v>
      </c>
      <c r="AC999" s="45"/>
    </row>
    <row r="1000" spans="1:29" ht="12" customHeight="1" x14ac:dyDescent="0.2">
      <c r="A1000" s="37">
        <v>999</v>
      </c>
      <c r="B1000" s="38" t="s">
        <v>19</v>
      </c>
      <c r="C1000" s="39" t="s">
        <v>3020</v>
      </c>
      <c r="D1000" s="40">
        <v>44101</v>
      </c>
      <c r="E1000" s="38">
        <v>1</v>
      </c>
      <c r="F1000" s="38"/>
      <c r="G1000" s="38" t="s">
        <v>2</v>
      </c>
      <c r="H1000" s="38" t="s">
        <v>2</v>
      </c>
      <c r="I1000" s="63">
        <v>7800</v>
      </c>
      <c r="J1000" s="63">
        <v>42093.69</v>
      </c>
      <c r="K1000" s="63">
        <v>0</v>
      </c>
      <c r="L1000" s="41">
        <f>SUM(Data5[[#This Row],[CHELTUIELI DE PERSONAL LEI]:[CHELTUIELI DE CAPITAL (ACTIVE NEFINANCIARE ) LEI]])</f>
        <v>49893.69</v>
      </c>
      <c r="M1000" s="41">
        <f>Data5[[#This Row],[TOTAL CHELTUIELI LEI]]/Data5[[#This Row],[CURS VALUTAR EURO BNR 22 07 2020]]</f>
        <v>10308.400652879074</v>
      </c>
      <c r="N1000" s="49">
        <v>35081</v>
      </c>
      <c r="O1000" s="54"/>
      <c r="P1000" s="54">
        <v>14897</v>
      </c>
      <c r="Q1000" s="54"/>
      <c r="R1000" s="54">
        <f>Data5[[#This Row],[PERSOANE ÎNSCRISE ÎN LISTELE ELECTORALE (TURUL 1)            ]]+Data5[[#This Row],[PERSOANE ÎNSCRISE ÎN LISTELE ELECTORALE (TURUL AL 2-LEA)]]</f>
        <v>35081</v>
      </c>
      <c r="S1000" s="54">
        <f>Data5[[#This Row],[PERSOANE CARE AU PARTICIPAT LA VOT (TURUL 1)]]+Data5[[#This Row],[PERSOANE CARE AU PARTICIPAT LA VOT  (TURUL AL 2-LEA)]]</f>
        <v>14897</v>
      </c>
      <c r="T1000" s="41">
        <f>Data5[[#This Row],[TOTAL CHELTUIELI LEI]]/Data5[[#This Row],[NUMĂRUL PERSOANELOR ÎNSCRISE ÎN LISTELE ELECTORALE]]</f>
        <v>1.4222425244434309</v>
      </c>
      <c r="U1000" s="41">
        <f>Data5[[#This Row],[TOTAL CHELTUIELI EURO]]/Data5[[#This Row],[NUMĂRUL PERSOANELOR ÎNSCRISE ÎN LISTELE ELECTORALE]]</f>
        <v>0.29384569005669947</v>
      </c>
      <c r="V1000" s="41">
        <f>Data5[[#This Row],[TOTAL CHELTUIELI LEI]]/Data5[[#This Row],[NUMĂRUL PERSOANELOR CARE AU PARTICIPAT LA VOT]]</f>
        <v>3.349244143116064</v>
      </c>
      <c r="W1000" s="41">
        <f>Data5[[#This Row],[TOTAL CHELTUIELI EURO]]/Data5[[#This Row],[NUMĂRUL PERSOANELOR CARE AU PARTICIPAT LA VOT]]</f>
        <v>0.6919782944807058</v>
      </c>
      <c r="X1000" s="43">
        <v>4.8400999999999996</v>
      </c>
      <c r="Y1000" s="114" t="s">
        <v>2894</v>
      </c>
      <c r="Z1000" s="44">
        <v>1</v>
      </c>
      <c r="AA1000" s="115" t="s">
        <v>3105</v>
      </c>
      <c r="AB1000" s="44">
        <v>0</v>
      </c>
      <c r="AC1000" s="45"/>
    </row>
    <row r="1001" spans="1:29" ht="12" customHeight="1" x14ac:dyDescent="0.2">
      <c r="A1001" s="37">
        <v>1000</v>
      </c>
      <c r="B1001" s="38" t="s">
        <v>19</v>
      </c>
      <c r="C1001" s="39" t="s">
        <v>3021</v>
      </c>
      <c r="D1001" s="40">
        <v>44101</v>
      </c>
      <c r="E1001" s="38">
        <v>1</v>
      </c>
      <c r="F1001" s="38"/>
      <c r="G1001" s="38" t="s">
        <v>2</v>
      </c>
      <c r="H1001" s="38" t="s">
        <v>2</v>
      </c>
      <c r="I1001" s="63">
        <v>3300</v>
      </c>
      <c r="J1001" s="63">
        <v>7114.33</v>
      </c>
      <c r="K1001" s="63">
        <v>0</v>
      </c>
      <c r="L1001" s="41">
        <f>SUM(Data5[[#This Row],[CHELTUIELI DE PERSONAL LEI]:[CHELTUIELI DE CAPITAL (ACTIVE NEFINANCIARE ) LEI]])</f>
        <v>10414.33</v>
      </c>
      <c r="M1001" s="41">
        <f>Data5[[#This Row],[TOTAL CHELTUIELI LEI]]/Data5[[#This Row],[CURS VALUTAR EURO BNR 22 07 2020]]</f>
        <v>2151.676618251689</v>
      </c>
      <c r="N1001" s="49">
        <v>4542</v>
      </c>
      <c r="O1001" s="54"/>
      <c r="P1001" s="54">
        <v>2231</v>
      </c>
      <c r="Q1001" s="54"/>
      <c r="R1001" s="54">
        <f>Data5[[#This Row],[PERSOANE ÎNSCRISE ÎN LISTELE ELECTORALE (TURUL 1)            ]]+Data5[[#This Row],[PERSOANE ÎNSCRISE ÎN LISTELE ELECTORALE (TURUL AL 2-LEA)]]</f>
        <v>4542</v>
      </c>
      <c r="S1001" s="54">
        <f>Data5[[#This Row],[PERSOANE CARE AU PARTICIPAT LA VOT (TURUL 1)]]+Data5[[#This Row],[PERSOANE CARE AU PARTICIPAT LA VOT  (TURUL AL 2-LEA)]]</f>
        <v>2231</v>
      </c>
      <c r="T1001" s="41">
        <f>Data5[[#This Row],[TOTAL CHELTUIELI LEI]]/Data5[[#This Row],[NUMĂRUL PERSOANELOR ÎNSCRISE ÎN LISTELE ELECTORALE]]</f>
        <v>2.2928952003522678</v>
      </c>
      <c r="U1001" s="41">
        <f>Data5[[#This Row],[TOTAL CHELTUIELI EURO]]/Data5[[#This Row],[NUMĂRUL PERSOANELOR ÎNSCRISE ÎN LISTELE ELECTORALE]]</f>
        <v>0.47372888997175011</v>
      </c>
      <c r="V1001" s="41">
        <f>Data5[[#This Row],[TOTAL CHELTUIELI LEI]]/Data5[[#This Row],[NUMĂRUL PERSOANELOR CARE AU PARTICIPAT LA VOT]]</f>
        <v>4.6680098610488567</v>
      </c>
      <c r="W1001" s="41">
        <f>Data5[[#This Row],[TOTAL CHELTUIELI EURO]]/Data5[[#This Row],[NUMĂRUL PERSOANELOR CARE AU PARTICIPAT LA VOT]]</f>
        <v>0.96444492077619404</v>
      </c>
      <c r="X1001" s="43">
        <v>4.8400999999999996</v>
      </c>
      <c r="Y1001" s="114" t="s">
        <v>2891</v>
      </c>
      <c r="Z1001" s="44">
        <v>2</v>
      </c>
      <c r="AA1001" s="115" t="s">
        <v>3105</v>
      </c>
      <c r="AB1001" s="44">
        <v>0</v>
      </c>
      <c r="AC1001" s="45"/>
    </row>
    <row r="1002" spans="1:29" ht="12" customHeight="1" x14ac:dyDescent="0.2">
      <c r="A1002" s="37">
        <v>1001</v>
      </c>
      <c r="B1002" s="38" t="s">
        <v>19</v>
      </c>
      <c r="C1002" s="39" t="s">
        <v>3022</v>
      </c>
      <c r="D1002" s="40">
        <v>44101</v>
      </c>
      <c r="E1002" s="38">
        <v>1</v>
      </c>
      <c r="F1002" s="38"/>
      <c r="G1002" s="38" t="s">
        <v>2</v>
      </c>
      <c r="H1002" s="38" t="s">
        <v>2</v>
      </c>
      <c r="I1002" s="63">
        <v>40159</v>
      </c>
      <c r="J1002" s="63">
        <v>39943.599999999999</v>
      </c>
      <c r="K1002" s="63">
        <v>0</v>
      </c>
      <c r="L1002" s="41">
        <f>SUM(Data5[[#This Row],[CHELTUIELI DE PERSONAL LEI]:[CHELTUIELI DE CAPITAL (ACTIVE NEFINANCIARE ) LEI]])</f>
        <v>80102.600000000006</v>
      </c>
      <c r="M1002" s="41">
        <f>Data5[[#This Row],[TOTAL CHELTUIELI LEI]]/Data5[[#This Row],[CURS VALUTAR EURO BNR 22 07 2020]]</f>
        <v>16549.782029296919</v>
      </c>
      <c r="N1002" s="49">
        <v>12951</v>
      </c>
      <c r="O1002" s="54"/>
      <c r="P1002" s="54">
        <v>6368</v>
      </c>
      <c r="Q1002" s="54"/>
      <c r="R1002" s="54">
        <f>Data5[[#This Row],[PERSOANE ÎNSCRISE ÎN LISTELE ELECTORALE (TURUL 1)            ]]+Data5[[#This Row],[PERSOANE ÎNSCRISE ÎN LISTELE ELECTORALE (TURUL AL 2-LEA)]]</f>
        <v>12951</v>
      </c>
      <c r="S1002" s="54">
        <f>Data5[[#This Row],[PERSOANE CARE AU PARTICIPAT LA VOT (TURUL 1)]]+Data5[[#This Row],[PERSOANE CARE AU PARTICIPAT LA VOT  (TURUL AL 2-LEA)]]</f>
        <v>6368</v>
      </c>
      <c r="T1002" s="41">
        <f>Data5[[#This Row],[TOTAL CHELTUIELI LEI]]/Data5[[#This Row],[NUMĂRUL PERSOANELOR ÎNSCRISE ÎN LISTELE ELECTORALE]]</f>
        <v>6.1850513473863025</v>
      </c>
      <c r="U1002" s="41">
        <f>Data5[[#This Row],[TOTAL CHELTUIELI EURO]]/Data5[[#This Row],[NUMĂRUL PERSOANELOR ÎNSCRISE ÎN LISTELE ELECTORALE]]</f>
        <v>1.2778767685350103</v>
      </c>
      <c r="V1002" s="41">
        <f>Data5[[#This Row],[TOTAL CHELTUIELI LEI]]/Data5[[#This Row],[NUMĂRUL PERSOANELOR CARE AU PARTICIPAT LA VOT]]</f>
        <v>12.578925879396985</v>
      </c>
      <c r="W1002" s="41">
        <f>Data5[[#This Row],[TOTAL CHELTUIELI EURO]]/Data5[[#This Row],[NUMĂRUL PERSOANELOR CARE AU PARTICIPAT LA VOT]]</f>
        <v>2.5988979317363254</v>
      </c>
      <c r="X1002" s="43">
        <v>4.8400999999999996</v>
      </c>
      <c r="Y1002" s="114" t="s">
        <v>2889</v>
      </c>
      <c r="Z1002" s="44">
        <v>6</v>
      </c>
      <c r="AA1002" s="115" t="s">
        <v>3107</v>
      </c>
      <c r="AB1002" s="44">
        <v>1</v>
      </c>
      <c r="AC1002" s="45"/>
    </row>
    <row r="1003" spans="1:29" ht="12" customHeight="1" x14ac:dyDescent="0.2">
      <c r="A1003" s="37">
        <v>1002</v>
      </c>
      <c r="B1003" s="38" t="s">
        <v>19</v>
      </c>
      <c r="C1003" s="39" t="s">
        <v>3023</v>
      </c>
      <c r="D1003" s="40">
        <v>44101</v>
      </c>
      <c r="E1003" s="38">
        <v>1</v>
      </c>
      <c r="F1003" s="38"/>
      <c r="G1003" s="38" t="s">
        <v>2</v>
      </c>
      <c r="H1003" s="38" t="s">
        <v>2</v>
      </c>
      <c r="I1003" s="63">
        <v>0</v>
      </c>
      <c r="J1003" s="63">
        <v>14991</v>
      </c>
      <c r="K1003" s="63">
        <v>0</v>
      </c>
      <c r="L1003" s="41">
        <f>SUM(Data5[[#This Row],[CHELTUIELI DE PERSONAL LEI]:[CHELTUIELI DE CAPITAL (ACTIVE NEFINANCIARE ) LEI]])</f>
        <v>14991</v>
      </c>
      <c r="M1003" s="41">
        <f>Data5[[#This Row],[TOTAL CHELTUIELI LEI]]/Data5[[#This Row],[CURS VALUTAR EURO BNR 22 07 2020]]</f>
        <v>3097.250056817008</v>
      </c>
      <c r="N1003" s="49">
        <v>6891</v>
      </c>
      <c r="O1003" s="54"/>
      <c r="P1003" s="54">
        <v>4156</v>
      </c>
      <c r="Q1003" s="54"/>
      <c r="R1003" s="54">
        <f>Data5[[#This Row],[PERSOANE ÎNSCRISE ÎN LISTELE ELECTORALE (TURUL 1)            ]]+Data5[[#This Row],[PERSOANE ÎNSCRISE ÎN LISTELE ELECTORALE (TURUL AL 2-LEA)]]</f>
        <v>6891</v>
      </c>
      <c r="S1003" s="54">
        <f>Data5[[#This Row],[PERSOANE CARE AU PARTICIPAT LA VOT (TURUL 1)]]+Data5[[#This Row],[PERSOANE CARE AU PARTICIPAT LA VOT  (TURUL AL 2-LEA)]]</f>
        <v>4156</v>
      </c>
      <c r="T1003" s="41">
        <f>Data5[[#This Row],[TOTAL CHELTUIELI LEI]]/Data5[[#This Row],[NUMĂRUL PERSOANELOR ÎNSCRISE ÎN LISTELE ELECTORALE]]</f>
        <v>2.1754462342185459</v>
      </c>
      <c r="U1003" s="41">
        <f>Data5[[#This Row],[TOTAL CHELTUIELI EURO]]/Data5[[#This Row],[NUMĂRUL PERSOANELOR ÎNSCRISE ÎN LISTELE ELECTORALE]]</f>
        <v>0.44946307601465796</v>
      </c>
      <c r="V1003" s="41">
        <f>Data5[[#This Row],[TOTAL CHELTUIELI LEI]]/Data5[[#This Row],[NUMĂRUL PERSOANELOR CARE AU PARTICIPAT LA VOT]]</f>
        <v>3.6070741097208856</v>
      </c>
      <c r="W1003" s="41">
        <f>Data5[[#This Row],[TOTAL CHELTUIELI EURO]]/Data5[[#This Row],[NUMĂRUL PERSOANELOR CARE AU PARTICIPAT LA VOT]]</f>
        <v>0.74524784812728784</v>
      </c>
      <c r="X1003" s="43">
        <v>4.8400999999999996</v>
      </c>
      <c r="Y1003" s="114" t="s">
        <v>2891</v>
      </c>
      <c r="Z1003" s="44">
        <v>2</v>
      </c>
      <c r="AA1003" s="115" t="s">
        <v>3105</v>
      </c>
      <c r="AB1003" s="44">
        <v>0</v>
      </c>
      <c r="AC1003" s="45"/>
    </row>
    <row r="1004" spans="1:29" ht="12" customHeight="1" x14ac:dyDescent="0.2">
      <c r="A1004" s="37">
        <v>1003</v>
      </c>
      <c r="B1004" s="38" t="s">
        <v>19</v>
      </c>
      <c r="C1004" s="39" t="s">
        <v>3024</v>
      </c>
      <c r="D1004" s="40">
        <v>44101</v>
      </c>
      <c r="E1004" s="38">
        <v>1</v>
      </c>
      <c r="F1004" s="38"/>
      <c r="G1004" s="38" t="s">
        <v>2</v>
      </c>
      <c r="H1004" s="38" t="s">
        <v>2</v>
      </c>
      <c r="I1004" s="63">
        <v>7085</v>
      </c>
      <c r="J1004" s="63">
        <v>8779</v>
      </c>
      <c r="K1004" s="63">
        <v>0</v>
      </c>
      <c r="L1004" s="41">
        <f>SUM(Data5[[#This Row],[CHELTUIELI DE PERSONAL LEI]:[CHELTUIELI DE CAPITAL (ACTIVE NEFINANCIARE ) LEI]])</f>
        <v>15864</v>
      </c>
      <c r="M1004" s="41">
        <f>Data5[[#This Row],[TOTAL CHELTUIELI LEI]]/Data5[[#This Row],[CURS VALUTAR EURO BNR 22 07 2020]]</f>
        <v>3277.6182310282848</v>
      </c>
      <c r="N1004" s="54">
        <v>8625</v>
      </c>
      <c r="O1004" s="54"/>
      <c r="P1004" s="54">
        <v>4643</v>
      </c>
      <c r="Q1004" s="54"/>
      <c r="R1004" s="54">
        <f>Data5[[#This Row],[PERSOANE ÎNSCRISE ÎN LISTELE ELECTORALE (TURUL 1)            ]]+Data5[[#This Row],[PERSOANE ÎNSCRISE ÎN LISTELE ELECTORALE (TURUL AL 2-LEA)]]</f>
        <v>8625</v>
      </c>
      <c r="S1004" s="54">
        <f>Data5[[#This Row],[PERSOANE CARE AU PARTICIPAT LA VOT (TURUL 1)]]+Data5[[#This Row],[PERSOANE CARE AU PARTICIPAT LA VOT  (TURUL AL 2-LEA)]]</f>
        <v>4643</v>
      </c>
      <c r="T1004" s="41">
        <f>Data5[[#This Row],[TOTAL CHELTUIELI LEI]]/Data5[[#This Row],[NUMĂRUL PERSOANELOR ÎNSCRISE ÎN LISTELE ELECTORALE]]</f>
        <v>1.8393043478260869</v>
      </c>
      <c r="U1004" s="41">
        <f>Data5[[#This Row],[TOTAL CHELTUIELI EURO]]/Data5[[#This Row],[NUMĂRUL PERSOANELOR ÎNSCRISE ÎN LISTELE ELECTORALE]]</f>
        <v>0.38001370794530837</v>
      </c>
      <c r="V1004" s="41">
        <f>Data5[[#This Row],[TOTAL CHELTUIELI LEI]]/Data5[[#This Row],[NUMĂRUL PERSOANELOR CARE AU PARTICIPAT LA VOT]]</f>
        <v>3.416756407495154</v>
      </c>
      <c r="W1004" s="41">
        <f>Data5[[#This Row],[TOTAL CHELTUIELI EURO]]/Data5[[#This Row],[NUMĂRUL PERSOANELOR CARE AU PARTICIPAT LA VOT]]</f>
        <v>0.70592682124236161</v>
      </c>
      <c r="X1004" s="43">
        <v>4.8400999999999996</v>
      </c>
      <c r="Y1004" s="114" t="s">
        <v>2894</v>
      </c>
      <c r="Z1004" s="44">
        <v>1</v>
      </c>
      <c r="AA1004" s="115" t="s">
        <v>3105</v>
      </c>
      <c r="AB1004" s="44">
        <v>0</v>
      </c>
      <c r="AC1004" s="45"/>
    </row>
    <row r="1005" spans="1:29" ht="12" customHeight="1" x14ac:dyDescent="0.2">
      <c r="A1005" s="37">
        <v>1004</v>
      </c>
      <c r="B1005" s="38" t="s">
        <v>19</v>
      </c>
      <c r="C1005" s="39" t="s">
        <v>3025</v>
      </c>
      <c r="D1005" s="40">
        <v>44101</v>
      </c>
      <c r="E1005" s="38">
        <v>1</v>
      </c>
      <c r="F1005" s="38"/>
      <c r="G1005" s="38" t="s">
        <v>2</v>
      </c>
      <c r="H1005" s="38" t="s">
        <v>2</v>
      </c>
      <c r="I1005" s="63">
        <v>46568</v>
      </c>
      <c r="J1005" s="63">
        <v>30540</v>
      </c>
      <c r="K1005" s="63">
        <v>0</v>
      </c>
      <c r="L1005" s="41">
        <f>SUM(Data5[[#This Row],[CHELTUIELI DE PERSONAL LEI]:[CHELTUIELI DE CAPITAL (ACTIVE NEFINANCIARE ) LEI]])</f>
        <v>77108</v>
      </c>
      <c r="M1005" s="41">
        <f>Data5[[#This Row],[TOTAL CHELTUIELI LEI]]/Data5[[#This Row],[CURS VALUTAR EURO BNR 22 07 2020]]</f>
        <v>15931.075804218923</v>
      </c>
      <c r="N1005" s="49">
        <v>15407</v>
      </c>
      <c r="O1005" s="54"/>
      <c r="P1005" s="54">
        <v>6940</v>
      </c>
      <c r="Q1005" s="54"/>
      <c r="R1005" s="54">
        <f>Data5[[#This Row],[PERSOANE ÎNSCRISE ÎN LISTELE ELECTORALE (TURUL 1)            ]]+Data5[[#This Row],[PERSOANE ÎNSCRISE ÎN LISTELE ELECTORALE (TURUL AL 2-LEA)]]</f>
        <v>15407</v>
      </c>
      <c r="S1005" s="54">
        <f>Data5[[#This Row],[PERSOANE CARE AU PARTICIPAT LA VOT (TURUL 1)]]+Data5[[#This Row],[PERSOANE CARE AU PARTICIPAT LA VOT  (TURUL AL 2-LEA)]]</f>
        <v>6940</v>
      </c>
      <c r="T1005" s="41">
        <f>Data5[[#This Row],[TOTAL CHELTUIELI LEI]]/Data5[[#This Row],[NUMĂRUL PERSOANELOR ÎNSCRISE ÎN LISTELE ELECTORALE]]</f>
        <v>5.0047381060556893</v>
      </c>
      <c r="U1005" s="41">
        <f>Data5[[#This Row],[TOTAL CHELTUIELI EURO]]/Data5[[#This Row],[NUMĂRUL PERSOANELOR ÎNSCRISE ÎN LISTELE ELECTORALE]]</f>
        <v>1.0340154348165718</v>
      </c>
      <c r="V1005" s="41">
        <f>Data5[[#This Row],[TOTAL CHELTUIELI LEI]]/Data5[[#This Row],[NUMĂRUL PERSOANELOR CARE AU PARTICIPAT LA VOT]]</f>
        <v>11.110662824207493</v>
      </c>
      <c r="W1005" s="41">
        <f>Data5[[#This Row],[TOTAL CHELTUIELI EURO]]/Data5[[#This Row],[NUMĂRUL PERSOANELOR CARE AU PARTICIPAT LA VOT]]</f>
        <v>2.2955440640084901</v>
      </c>
      <c r="X1005" s="43">
        <v>4.8400999999999996</v>
      </c>
      <c r="Y1005" s="114" t="s">
        <v>2892</v>
      </c>
      <c r="Z1005" s="44">
        <v>5</v>
      </c>
      <c r="AA1005" s="115" t="s">
        <v>3107</v>
      </c>
      <c r="AB1005" s="44">
        <v>1</v>
      </c>
      <c r="AC1005" s="45"/>
    </row>
    <row r="1006" spans="1:29" ht="12" customHeight="1" x14ac:dyDescent="0.2">
      <c r="A1006" s="37">
        <v>1005</v>
      </c>
      <c r="B1006" s="38" t="s">
        <v>19</v>
      </c>
      <c r="C1006" s="39" t="s">
        <v>3026</v>
      </c>
      <c r="D1006" s="40">
        <v>44101</v>
      </c>
      <c r="E1006" s="38">
        <v>1</v>
      </c>
      <c r="F1006" s="38"/>
      <c r="G1006" s="38" t="s">
        <v>2</v>
      </c>
      <c r="H1006" s="38" t="s">
        <v>2</v>
      </c>
      <c r="I1006" s="63">
        <v>24936</v>
      </c>
      <c r="J1006" s="63">
        <v>52935.09</v>
      </c>
      <c r="K1006" s="63">
        <v>21172.94</v>
      </c>
      <c r="L1006" s="41">
        <f>SUM(Data5[[#This Row],[CHELTUIELI DE PERSONAL LEI]:[CHELTUIELI DE CAPITAL (ACTIVE NEFINANCIARE ) LEI]])</f>
        <v>99044.03</v>
      </c>
      <c r="M1006" s="41">
        <f>Data5[[#This Row],[TOTAL CHELTUIELI LEI]]/Data5[[#This Row],[CURS VALUTAR EURO BNR 22 07 2020]]</f>
        <v>20463.219768186609</v>
      </c>
      <c r="N1006" s="54">
        <v>9278</v>
      </c>
      <c r="O1006" s="54"/>
      <c r="P1006" s="54">
        <v>4910</v>
      </c>
      <c r="Q1006" s="54"/>
      <c r="R1006" s="54">
        <f>Data5[[#This Row],[PERSOANE ÎNSCRISE ÎN LISTELE ELECTORALE (TURUL 1)            ]]+Data5[[#This Row],[PERSOANE ÎNSCRISE ÎN LISTELE ELECTORALE (TURUL AL 2-LEA)]]</f>
        <v>9278</v>
      </c>
      <c r="S1006" s="54">
        <f>Data5[[#This Row],[PERSOANE CARE AU PARTICIPAT LA VOT (TURUL 1)]]+Data5[[#This Row],[PERSOANE CARE AU PARTICIPAT LA VOT  (TURUL AL 2-LEA)]]</f>
        <v>4910</v>
      </c>
      <c r="T1006" s="41">
        <f>Data5[[#This Row],[TOTAL CHELTUIELI LEI]]/Data5[[#This Row],[NUMĂRUL PERSOANELOR ÎNSCRISE ÎN LISTELE ELECTORALE]]</f>
        <v>10.675148738952361</v>
      </c>
      <c r="U1006" s="41">
        <f>Data5[[#This Row],[TOTAL CHELTUIELI EURO]]/Data5[[#This Row],[NUMĂRUL PERSOANELOR ÎNSCRISE ÎN LISTELE ELECTORALE]]</f>
        <v>2.2055636740878</v>
      </c>
      <c r="V1006" s="41">
        <f>Data5[[#This Row],[TOTAL CHELTUIELI LEI]]/Data5[[#This Row],[NUMĂRUL PERSOANELOR CARE AU PARTICIPAT LA VOT]]</f>
        <v>20.171900203665988</v>
      </c>
      <c r="W1006" s="41">
        <f>Data5[[#This Row],[TOTAL CHELTUIELI EURO]]/Data5[[#This Row],[NUMĂRUL PERSOANELOR CARE AU PARTICIPAT LA VOT]]</f>
        <v>4.1676618672477819</v>
      </c>
      <c r="X1006" s="43">
        <v>4.8400999999999996</v>
      </c>
      <c r="Y1006" s="114" t="s">
        <v>2898</v>
      </c>
      <c r="Z1006" s="44">
        <v>10</v>
      </c>
      <c r="AA1006" s="115" t="s">
        <v>3108</v>
      </c>
      <c r="AB1006" s="44">
        <v>2</v>
      </c>
      <c r="AC1006" s="45"/>
    </row>
    <row r="1007" spans="1:29" ht="12" customHeight="1" x14ac:dyDescent="0.2">
      <c r="A1007" s="37">
        <v>1006</v>
      </c>
      <c r="B1007" s="38" t="s">
        <v>19</v>
      </c>
      <c r="C1007" s="39" t="s">
        <v>1845</v>
      </c>
      <c r="D1007" s="40">
        <v>44101</v>
      </c>
      <c r="E1007" s="38">
        <v>1</v>
      </c>
      <c r="F1007" s="38"/>
      <c r="G1007" s="38" t="s">
        <v>2</v>
      </c>
      <c r="H1007" s="38" t="s">
        <v>2</v>
      </c>
      <c r="I1007" s="63">
        <v>0</v>
      </c>
      <c r="J1007" s="63">
        <v>20517.86</v>
      </c>
      <c r="K1007" s="63">
        <v>0</v>
      </c>
      <c r="L1007" s="41">
        <f>SUM(Data5[[#This Row],[CHELTUIELI DE PERSONAL LEI]:[CHELTUIELI DE CAPITAL (ACTIVE NEFINANCIARE ) LEI]])</f>
        <v>20517.86</v>
      </c>
      <c r="M1007" s="41">
        <f>Data5[[#This Row],[TOTAL CHELTUIELI LEI]]/Data5[[#This Row],[CURS VALUTAR EURO BNR 22 07 2020]]</f>
        <v>4239.1396871965462</v>
      </c>
      <c r="N1007" s="54">
        <v>4752</v>
      </c>
      <c r="O1007" s="54"/>
      <c r="P1007" s="54">
        <v>2261</v>
      </c>
      <c r="Q1007" s="54"/>
      <c r="R1007" s="54">
        <f>Data5[[#This Row],[PERSOANE ÎNSCRISE ÎN LISTELE ELECTORALE (TURUL 1)            ]]+Data5[[#This Row],[PERSOANE ÎNSCRISE ÎN LISTELE ELECTORALE (TURUL AL 2-LEA)]]</f>
        <v>4752</v>
      </c>
      <c r="S1007" s="54">
        <f>Data5[[#This Row],[PERSOANE CARE AU PARTICIPAT LA VOT (TURUL 1)]]+Data5[[#This Row],[PERSOANE CARE AU PARTICIPAT LA VOT  (TURUL AL 2-LEA)]]</f>
        <v>2261</v>
      </c>
      <c r="T1007" s="41">
        <f>Data5[[#This Row],[TOTAL CHELTUIELI LEI]]/Data5[[#This Row],[NUMĂRUL PERSOANELOR ÎNSCRISE ÎN LISTELE ELECTORALE]]</f>
        <v>4.3177314814814816</v>
      </c>
      <c r="U1007" s="41">
        <f>Data5[[#This Row],[TOTAL CHELTUIELI EURO]]/Data5[[#This Row],[NUMĂRUL PERSOANELOR ÎNSCRISE ÎN LISTELE ELECTORALE]]</f>
        <v>0.89207484999927322</v>
      </c>
      <c r="V1007" s="41">
        <f>Data5[[#This Row],[TOTAL CHELTUIELI LEI]]/Data5[[#This Row],[NUMĂRUL PERSOANELOR CARE AU PARTICIPAT LA VOT]]</f>
        <v>9.0746837682441406</v>
      </c>
      <c r="W1007" s="41">
        <f>Data5[[#This Row],[TOTAL CHELTUIELI EURO]]/Data5[[#This Row],[NUMĂRUL PERSOANELOR CARE AU PARTICIPAT LA VOT]]</f>
        <v>1.8748959253412412</v>
      </c>
      <c r="X1007" s="43">
        <v>4.8400999999999996</v>
      </c>
      <c r="Y1007" s="114" t="s">
        <v>2895</v>
      </c>
      <c r="Z1007" s="44">
        <v>4</v>
      </c>
      <c r="AA1007" s="115" t="s">
        <v>3105</v>
      </c>
      <c r="AB1007" s="44">
        <v>0</v>
      </c>
      <c r="AC1007" s="45"/>
    </row>
    <row r="1008" spans="1:29" ht="12" customHeight="1" x14ac:dyDescent="0.2">
      <c r="A1008" s="37">
        <v>1007</v>
      </c>
      <c r="B1008" s="38" t="s">
        <v>19</v>
      </c>
      <c r="C1008" s="39" t="s">
        <v>1846</v>
      </c>
      <c r="D1008" s="40">
        <v>44101</v>
      </c>
      <c r="E1008" s="38">
        <v>1</v>
      </c>
      <c r="F1008" s="38"/>
      <c r="G1008" s="38" t="s">
        <v>2</v>
      </c>
      <c r="H1008" s="38" t="s">
        <v>2</v>
      </c>
      <c r="I1008" s="63">
        <v>1440</v>
      </c>
      <c r="J1008" s="63">
        <v>4807</v>
      </c>
      <c r="K1008" s="63">
        <v>0</v>
      </c>
      <c r="L1008" s="41">
        <f>SUM(Data5[[#This Row],[CHELTUIELI DE PERSONAL LEI]:[CHELTUIELI DE CAPITAL (ACTIVE NEFINANCIARE ) LEI]])</f>
        <v>6247</v>
      </c>
      <c r="M1008" s="41">
        <f>Data5[[#This Row],[TOTAL CHELTUIELI LEI]]/Data5[[#This Row],[CURS VALUTAR EURO BNR 22 07 2020]]</f>
        <v>1290.6758124832133</v>
      </c>
      <c r="N1008" s="49">
        <v>1816</v>
      </c>
      <c r="O1008" s="54"/>
      <c r="P1008" s="54">
        <v>1367</v>
      </c>
      <c r="Q1008" s="54"/>
      <c r="R1008" s="54">
        <f>Data5[[#This Row],[PERSOANE ÎNSCRISE ÎN LISTELE ELECTORALE (TURUL 1)            ]]+Data5[[#This Row],[PERSOANE ÎNSCRISE ÎN LISTELE ELECTORALE (TURUL AL 2-LEA)]]</f>
        <v>1816</v>
      </c>
      <c r="S1008" s="54">
        <f>Data5[[#This Row],[PERSOANE CARE AU PARTICIPAT LA VOT (TURUL 1)]]+Data5[[#This Row],[PERSOANE CARE AU PARTICIPAT LA VOT  (TURUL AL 2-LEA)]]</f>
        <v>1367</v>
      </c>
      <c r="T1008" s="41">
        <f>Data5[[#This Row],[TOTAL CHELTUIELI LEI]]/Data5[[#This Row],[NUMĂRUL PERSOANELOR ÎNSCRISE ÎN LISTELE ELECTORALE]]</f>
        <v>3.4399779735682818</v>
      </c>
      <c r="U1008" s="41">
        <f>Data5[[#This Row],[TOTAL CHELTUIELI EURO]]/Data5[[#This Row],[NUMĂRUL PERSOANELOR ÎNSCRISE ÎN LISTELE ELECTORALE]]</f>
        <v>0.71072456634538184</v>
      </c>
      <c r="V1008" s="41">
        <f>Data5[[#This Row],[TOTAL CHELTUIELI LEI]]/Data5[[#This Row],[NUMĂRUL PERSOANELOR CARE AU PARTICIPAT LA VOT]]</f>
        <v>4.5698610095098759</v>
      </c>
      <c r="W1008" s="41">
        <f>Data5[[#This Row],[TOTAL CHELTUIELI EURO]]/Data5[[#This Row],[NUMĂRUL PERSOANELOR CARE AU PARTICIPAT LA VOT]]</f>
        <v>0.94416665141420142</v>
      </c>
      <c r="X1008" s="43">
        <v>4.8400999999999996</v>
      </c>
      <c r="Y1008" s="114" t="s">
        <v>2884</v>
      </c>
      <c r="Z1008" s="44">
        <v>3</v>
      </c>
      <c r="AA1008" s="115" t="s">
        <v>3105</v>
      </c>
      <c r="AB1008" s="44">
        <v>0</v>
      </c>
      <c r="AC1008" s="45"/>
    </row>
    <row r="1009" spans="1:29" ht="12" customHeight="1" x14ac:dyDescent="0.2">
      <c r="A1009" s="37">
        <v>1008</v>
      </c>
      <c r="B1009" s="38" t="s">
        <v>19</v>
      </c>
      <c r="C1009" s="39" t="s">
        <v>1847</v>
      </c>
      <c r="D1009" s="40">
        <v>44101</v>
      </c>
      <c r="E1009" s="38">
        <v>1</v>
      </c>
      <c r="F1009" s="38"/>
      <c r="G1009" s="38" t="s">
        <v>2</v>
      </c>
      <c r="H1009" s="38" t="s">
        <v>2</v>
      </c>
      <c r="I1009" s="63">
        <v>126695</v>
      </c>
      <c r="J1009" s="63">
        <v>9334</v>
      </c>
      <c r="K1009" s="63">
        <v>0</v>
      </c>
      <c r="L1009" s="41">
        <f>SUM(Data5[[#This Row],[CHELTUIELI DE PERSONAL LEI]:[CHELTUIELI DE CAPITAL (ACTIVE NEFINANCIARE ) LEI]])</f>
        <v>136029</v>
      </c>
      <c r="M1009" s="41">
        <f>Data5[[#This Row],[TOTAL CHELTUIELI LEI]]/Data5[[#This Row],[CURS VALUTAR EURO BNR 22 07 2020]]</f>
        <v>28104.584616020333</v>
      </c>
      <c r="N1009" s="49">
        <v>7168</v>
      </c>
      <c r="O1009" s="54"/>
      <c r="P1009" s="54">
        <v>4307</v>
      </c>
      <c r="Q1009" s="54"/>
      <c r="R1009" s="54">
        <f>Data5[[#This Row],[PERSOANE ÎNSCRISE ÎN LISTELE ELECTORALE (TURUL 1)            ]]+Data5[[#This Row],[PERSOANE ÎNSCRISE ÎN LISTELE ELECTORALE (TURUL AL 2-LEA)]]</f>
        <v>7168</v>
      </c>
      <c r="S1009" s="54">
        <f>Data5[[#This Row],[PERSOANE CARE AU PARTICIPAT LA VOT (TURUL 1)]]+Data5[[#This Row],[PERSOANE CARE AU PARTICIPAT LA VOT  (TURUL AL 2-LEA)]]</f>
        <v>4307</v>
      </c>
      <c r="T1009" s="41">
        <f>Data5[[#This Row],[TOTAL CHELTUIELI LEI]]/Data5[[#This Row],[NUMĂRUL PERSOANELOR ÎNSCRISE ÎN LISTELE ELECTORALE]]</f>
        <v>18.977260044642858</v>
      </c>
      <c r="U1009" s="41">
        <f>Data5[[#This Row],[TOTAL CHELTUIELI EURO]]/Data5[[#This Row],[NUMĂRUL PERSOANELOR ÎNSCRISE ÎN LISTELE ELECTORALE]]</f>
        <v>3.9208404877260508</v>
      </c>
      <c r="V1009" s="41">
        <f>Data5[[#This Row],[TOTAL CHELTUIELI LEI]]/Data5[[#This Row],[NUMĂRUL PERSOANELOR CARE AU PARTICIPAT LA VOT]]</f>
        <v>31.583236591595078</v>
      </c>
      <c r="W1009" s="41">
        <f>Data5[[#This Row],[TOTAL CHELTUIELI EURO]]/Data5[[#This Row],[NUMĂRUL PERSOANELOR CARE AU PARTICIPAT LA VOT]]</f>
        <v>6.5253272848897916</v>
      </c>
      <c r="X1009" s="43">
        <v>4.8400999999999996</v>
      </c>
      <c r="Y1009" s="114" t="s">
        <v>2917</v>
      </c>
      <c r="Z1009" s="44">
        <v>18</v>
      </c>
      <c r="AA1009" s="115" t="s">
        <v>3106</v>
      </c>
      <c r="AB1009" s="44">
        <v>3</v>
      </c>
      <c r="AC1009" s="45"/>
    </row>
    <row r="1010" spans="1:29" ht="12" customHeight="1" x14ac:dyDescent="0.2">
      <c r="A1010" s="37">
        <v>1009</v>
      </c>
      <c r="B1010" s="38" t="s">
        <v>19</v>
      </c>
      <c r="C1010" s="39" t="s">
        <v>36</v>
      </c>
      <c r="D1010" s="40">
        <v>44101</v>
      </c>
      <c r="E1010" s="38">
        <v>1</v>
      </c>
      <c r="F1010" s="38"/>
      <c r="G1010" s="38" t="s">
        <v>2</v>
      </c>
      <c r="H1010" s="38" t="s">
        <v>2</v>
      </c>
      <c r="I1010" s="63">
        <v>1500</v>
      </c>
      <c r="J1010" s="63">
        <v>8300</v>
      </c>
      <c r="K1010" s="63">
        <v>0</v>
      </c>
      <c r="L1010" s="41">
        <f>SUM(Data5[[#This Row],[CHELTUIELI DE PERSONAL LEI]:[CHELTUIELI DE CAPITAL (ACTIVE NEFINANCIARE ) LEI]])</f>
        <v>9800</v>
      </c>
      <c r="M1010" s="41">
        <f>Data5[[#This Row],[TOTAL CHELTUIELI LEI]]/Data5[[#This Row],[CURS VALUTAR EURO BNR 22 07 2020]]</f>
        <v>2024.7515547199439</v>
      </c>
      <c r="N1010" s="49">
        <v>3015</v>
      </c>
      <c r="O1010" s="54"/>
      <c r="P1010" s="54">
        <v>1654</v>
      </c>
      <c r="Q1010" s="54"/>
      <c r="R1010" s="54">
        <f>Data5[[#This Row],[PERSOANE ÎNSCRISE ÎN LISTELE ELECTORALE (TURUL 1)            ]]+Data5[[#This Row],[PERSOANE ÎNSCRISE ÎN LISTELE ELECTORALE (TURUL AL 2-LEA)]]</f>
        <v>3015</v>
      </c>
      <c r="S1010" s="54">
        <f>Data5[[#This Row],[PERSOANE CARE AU PARTICIPAT LA VOT (TURUL 1)]]+Data5[[#This Row],[PERSOANE CARE AU PARTICIPAT LA VOT  (TURUL AL 2-LEA)]]</f>
        <v>1654</v>
      </c>
      <c r="T1010" s="41">
        <f>Data5[[#This Row],[TOTAL CHELTUIELI LEI]]/Data5[[#This Row],[NUMĂRUL PERSOANELOR ÎNSCRISE ÎN LISTELE ELECTORALE]]</f>
        <v>3.2504145936981756</v>
      </c>
      <c r="U1010" s="41">
        <f>Data5[[#This Row],[TOTAL CHELTUIELI EURO]]/Data5[[#This Row],[NUMĂRUL PERSOANELOR ÎNSCRISE ÎN LISTELE ELECTORALE]]</f>
        <v>0.67155938796681391</v>
      </c>
      <c r="V1010" s="41">
        <f>Data5[[#This Row],[TOTAL CHELTUIELI LEI]]/Data5[[#This Row],[NUMĂRUL PERSOANELOR CARE AU PARTICIPAT LA VOT]]</f>
        <v>5.9250302297460697</v>
      </c>
      <c r="W1010" s="41">
        <f>Data5[[#This Row],[TOTAL CHELTUIELI EURO]]/Data5[[#This Row],[NUMĂRUL PERSOANELOR CARE AU PARTICIPAT LA VOT]]</f>
        <v>1.2241545070858186</v>
      </c>
      <c r="X1010" s="43">
        <v>4.8400999999999996</v>
      </c>
      <c r="Y1010" s="114" t="s">
        <v>2884</v>
      </c>
      <c r="Z1010" s="44">
        <v>3</v>
      </c>
      <c r="AA1010" s="115" t="s">
        <v>3105</v>
      </c>
      <c r="AB1010" s="44">
        <v>0</v>
      </c>
      <c r="AC1010" s="45"/>
    </row>
    <row r="1011" spans="1:29" ht="12" customHeight="1" x14ac:dyDescent="0.2">
      <c r="A1011" s="37">
        <v>1010</v>
      </c>
      <c r="B1011" s="38" t="s">
        <v>19</v>
      </c>
      <c r="C1011" s="39" t="s">
        <v>1848</v>
      </c>
      <c r="D1011" s="40">
        <v>44101</v>
      </c>
      <c r="E1011" s="38">
        <v>1</v>
      </c>
      <c r="F1011" s="38"/>
      <c r="G1011" s="38" t="s">
        <v>2</v>
      </c>
      <c r="H1011" s="38" t="s">
        <v>2</v>
      </c>
      <c r="I1011" s="63">
        <v>3240</v>
      </c>
      <c r="J1011" s="63">
        <v>14145</v>
      </c>
      <c r="K1011" s="63">
        <v>0</v>
      </c>
      <c r="L1011" s="41">
        <f>SUM(Data5[[#This Row],[CHELTUIELI DE PERSONAL LEI]:[CHELTUIELI DE CAPITAL (ACTIVE NEFINANCIARE ) LEI]])</f>
        <v>17385</v>
      </c>
      <c r="M1011" s="41">
        <f>Data5[[#This Row],[TOTAL CHELTUIELI LEI]]/Data5[[#This Row],[CURS VALUTAR EURO BNR 22 07 2020]]</f>
        <v>3591.8679366128804</v>
      </c>
      <c r="N1011" s="49">
        <v>2177</v>
      </c>
      <c r="O1011" s="54"/>
      <c r="P1011" s="54">
        <v>1304</v>
      </c>
      <c r="Q1011" s="54"/>
      <c r="R1011" s="54">
        <f>Data5[[#This Row],[PERSOANE ÎNSCRISE ÎN LISTELE ELECTORALE (TURUL 1)            ]]+Data5[[#This Row],[PERSOANE ÎNSCRISE ÎN LISTELE ELECTORALE (TURUL AL 2-LEA)]]</f>
        <v>2177</v>
      </c>
      <c r="S1011" s="54">
        <f>Data5[[#This Row],[PERSOANE CARE AU PARTICIPAT LA VOT (TURUL 1)]]+Data5[[#This Row],[PERSOANE CARE AU PARTICIPAT LA VOT  (TURUL AL 2-LEA)]]</f>
        <v>1304</v>
      </c>
      <c r="T1011" s="41">
        <f>Data5[[#This Row],[TOTAL CHELTUIELI LEI]]/Data5[[#This Row],[NUMĂRUL PERSOANELOR ÎNSCRISE ÎN LISTELE ELECTORALE]]</f>
        <v>7.9857602204869087</v>
      </c>
      <c r="U1011" s="41">
        <f>Data5[[#This Row],[TOTAL CHELTUIELI EURO]]/Data5[[#This Row],[NUMĂRUL PERSOANELOR ÎNSCRISE ÎN LISTELE ELECTORALE]]</f>
        <v>1.6499163695970971</v>
      </c>
      <c r="V1011" s="41">
        <f>Data5[[#This Row],[TOTAL CHELTUIELI LEI]]/Data5[[#This Row],[NUMĂRUL PERSOANELOR CARE AU PARTICIPAT LA VOT]]</f>
        <v>13.332055214723926</v>
      </c>
      <c r="W1011" s="41">
        <f>Data5[[#This Row],[TOTAL CHELTUIELI EURO]]/Data5[[#This Row],[NUMĂRUL PERSOANELOR CARE AU PARTICIPAT LA VOT]]</f>
        <v>2.7544999513902457</v>
      </c>
      <c r="X1011" s="43">
        <v>4.8400999999999996</v>
      </c>
      <c r="Y1011" s="114" t="s">
        <v>2886</v>
      </c>
      <c r="Z1011" s="44">
        <v>7</v>
      </c>
      <c r="AA1011" s="115" t="s">
        <v>3107</v>
      </c>
      <c r="AB1011" s="44">
        <v>1</v>
      </c>
      <c r="AC1011" s="45"/>
    </row>
    <row r="1012" spans="1:29" ht="12" customHeight="1" x14ac:dyDescent="0.2">
      <c r="A1012" s="37">
        <v>1011</v>
      </c>
      <c r="B1012" s="38" t="s">
        <v>19</v>
      </c>
      <c r="C1012" s="39" t="s">
        <v>1849</v>
      </c>
      <c r="D1012" s="40">
        <v>44101</v>
      </c>
      <c r="E1012" s="38">
        <v>1</v>
      </c>
      <c r="F1012" s="38"/>
      <c r="G1012" s="38" t="s">
        <v>2</v>
      </c>
      <c r="H1012" s="38" t="s">
        <v>2</v>
      </c>
      <c r="I1012" s="63">
        <v>0</v>
      </c>
      <c r="J1012" s="63">
        <v>2102.35</v>
      </c>
      <c r="K1012" s="63">
        <v>0</v>
      </c>
      <c r="L1012" s="41">
        <f>SUM(Data5[[#This Row],[CHELTUIELI DE PERSONAL LEI]:[CHELTUIELI DE CAPITAL (ACTIVE NEFINANCIARE ) LEI]])</f>
        <v>2102.35</v>
      </c>
      <c r="M1012" s="41">
        <f>Data5[[#This Row],[TOTAL CHELTUIELI LEI]]/Data5[[#This Row],[CURS VALUTAR EURO BNR 22 07 2020]]</f>
        <v>434.36086031280348</v>
      </c>
      <c r="N1012" s="49">
        <v>2328</v>
      </c>
      <c r="O1012" s="54"/>
      <c r="P1012" s="54">
        <v>1317</v>
      </c>
      <c r="Q1012" s="54"/>
      <c r="R1012" s="54">
        <f>Data5[[#This Row],[PERSOANE ÎNSCRISE ÎN LISTELE ELECTORALE (TURUL 1)            ]]+Data5[[#This Row],[PERSOANE ÎNSCRISE ÎN LISTELE ELECTORALE (TURUL AL 2-LEA)]]</f>
        <v>2328</v>
      </c>
      <c r="S1012" s="54">
        <f>Data5[[#This Row],[PERSOANE CARE AU PARTICIPAT LA VOT (TURUL 1)]]+Data5[[#This Row],[PERSOANE CARE AU PARTICIPAT LA VOT  (TURUL AL 2-LEA)]]</f>
        <v>1317</v>
      </c>
      <c r="T1012" s="41">
        <f>Data5[[#This Row],[TOTAL CHELTUIELI LEI]]/Data5[[#This Row],[NUMĂRUL PERSOANELOR ÎNSCRISE ÎN LISTELE ELECTORALE]]</f>
        <v>0.90307130584192441</v>
      </c>
      <c r="U1012" s="41">
        <f>Data5[[#This Row],[TOTAL CHELTUIELI EURO]]/Data5[[#This Row],[NUMĂRUL PERSOANELOR ÎNSCRISE ÎN LISTELE ELECTORALE]]</f>
        <v>0.18658112556391901</v>
      </c>
      <c r="V1012" s="41">
        <f>Data5[[#This Row],[TOTAL CHELTUIELI LEI]]/Data5[[#This Row],[NUMĂRUL PERSOANELOR CARE AU PARTICIPAT LA VOT]]</f>
        <v>1.5963173880030372</v>
      </c>
      <c r="W1012" s="41">
        <f>Data5[[#This Row],[TOTAL CHELTUIELI EURO]]/Data5[[#This Row],[NUMĂRUL PERSOANELOR CARE AU PARTICIPAT LA VOT]]</f>
        <v>0.32981082787608462</v>
      </c>
      <c r="X1012" s="43">
        <v>4.8400999999999996</v>
      </c>
      <c r="Y1012" s="114" t="s">
        <v>2890</v>
      </c>
      <c r="Z1012" s="44">
        <v>0</v>
      </c>
      <c r="AA1012" s="115" t="s">
        <v>3105</v>
      </c>
      <c r="AB1012" s="44">
        <v>0</v>
      </c>
      <c r="AC1012" s="45"/>
    </row>
    <row r="1013" spans="1:29" ht="12" customHeight="1" x14ac:dyDescent="0.2">
      <c r="A1013" s="37">
        <v>1012</v>
      </c>
      <c r="B1013" s="38" t="s">
        <v>19</v>
      </c>
      <c r="C1013" s="39" t="s">
        <v>1850</v>
      </c>
      <c r="D1013" s="40">
        <v>44101</v>
      </c>
      <c r="E1013" s="38">
        <v>1</v>
      </c>
      <c r="F1013" s="38"/>
      <c r="G1013" s="38" t="s">
        <v>2</v>
      </c>
      <c r="H1013" s="38" t="s">
        <v>2</v>
      </c>
      <c r="I1013" s="63">
        <v>150505</v>
      </c>
      <c r="J1013" s="63">
        <v>4980</v>
      </c>
      <c r="K1013" s="63">
        <v>0</v>
      </c>
      <c r="L1013" s="41">
        <f>SUM(Data5[[#This Row],[CHELTUIELI DE PERSONAL LEI]:[CHELTUIELI DE CAPITAL (ACTIVE NEFINANCIARE ) LEI]])</f>
        <v>155485</v>
      </c>
      <c r="M1013" s="41">
        <f>Data5[[#This Row],[TOTAL CHELTUIELI LEI]]/Data5[[#This Row],[CURS VALUTAR EURO BNR 22 07 2020]]</f>
        <v>32124.336274043926</v>
      </c>
      <c r="N1013" s="49">
        <v>4279</v>
      </c>
      <c r="O1013" s="54"/>
      <c r="P1013" s="54">
        <v>2654</v>
      </c>
      <c r="Q1013" s="54"/>
      <c r="R1013" s="54">
        <f>Data5[[#This Row],[PERSOANE ÎNSCRISE ÎN LISTELE ELECTORALE (TURUL 1)            ]]+Data5[[#This Row],[PERSOANE ÎNSCRISE ÎN LISTELE ELECTORALE (TURUL AL 2-LEA)]]</f>
        <v>4279</v>
      </c>
      <c r="S1013" s="54">
        <f>Data5[[#This Row],[PERSOANE CARE AU PARTICIPAT LA VOT (TURUL 1)]]+Data5[[#This Row],[PERSOANE CARE AU PARTICIPAT LA VOT  (TURUL AL 2-LEA)]]</f>
        <v>2654</v>
      </c>
      <c r="T1013" s="41">
        <f>Data5[[#This Row],[TOTAL CHELTUIELI LEI]]/Data5[[#This Row],[NUMĂRUL PERSOANELOR ÎNSCRISE ÎN LISTELE ELECTORALE]]</f>
        <v>36.336760925449873</v>
      </c>
      <c r="U1013" s="41">
        <f>Data5[[#This Row],[TOTAL CHELTUIELI EURO]]/Data5[[#This Row],[NUMĂRUL PERSOANELOR ÎNSCRISE ÎN LISTELE ELECTORALE]]</f>
        <v>7.5074401201317889</v>
      </c>
      <c r="V1013" s="41">
        <f>Data5[[#This Row],[TOTAL CHELTUIELI LEI]]/Data5[[#This Row],[NUMĂRUL PERSOANELOR CARE AU PARTICIPAT LA VOT]]</f>
        <v>58.585154483798043</v>
      </c>
      <c r="W1013" s="41">
        <f>Data5[[#This Row],[TOTAL CHELTUIELI EURO]]/Data5[[#This Row],[NUMĂRUL PERSOANELOR CARE AU PARTICIPAT LA VOT]]</f>
        <v>12.104120675977365</v>
      </c>
      <c r="X1013" s="43">
        <v>4.8400999999999996</v>
      </c>
      <c r="Y1013" s="114" t="s">
        <v>2924</v>
      </c>
      <c r="Z1013" s="44">
        <v>36</v>
      </c>
      <c r="AA1013" s="115" t="s">
        <v>3113</v>
      </c>
      <c r="AB1013" s="44">
        <v>7</v>
      </c>
      <c r="AC1013" s="45"/>
    </row>
    <row r="1014" spans="1:29" ht="12" customHeight="1" x14ac:dyDescent="0.2">
      <c r="A1014" s="37">
        <v>1013</v>
      </c>
      <c r="B1014" s="38" t="s">
        <v>19</v>
      </c>
      <c r="C1014" s="39" t="s">
        <v>1851</v>
      </c>
      <c r="D1014" s="40">
        <v>44101</v>
      </c>
      <c r="E1014" s="38">
        <v>1</v>
      </c>
      <c r="F1014" s="38"/>
      <c r="G1014" s="38" t="s">
        <v>2</v>
      </c>
      <c r="H1014" s="38" t="s">
        <v>2</v>
      </c>
      <c r="I1014" s="63">
        <v>92100</v>
      </c>
      <c r="J1014" s="63">
        <v>1548</v>
      </c>
      <c r="K1014" s="63">
        <v>0</v>
      </c>
      <c r="L1014" s="41">
        <f>SUM(Data5[[#This Row],[CHELTUIELI DE PERSONAL LEI]:[CHELTUIELI DE CAPITAL (ACTIVE NEFINANCIARE ) LEI]])</f>
        <v>93648</v>
      </c>
      <c r="M1014" s="41">
        <f>Data5[[#This Row],[TOTAL CHELTUIELI LEI]]/Data5[[#This Row],[CURS VALUTAR EURO BNR 22 07 2020]]</f>
        <v>19348.360571062582</v>
      </c>
      <c r="N1014" s="49">
        <v>1678</v>
      </c>
      <c r="O1014" s="54"/>
      <c r="P1014" s="54">
        <v>853</v>
      </c>
      <c r="Q1014" s="54"/>
      <c r="R1014" s="54">
        <f>Data5[[#This Row],[PERSOANE ÎNSCRISE ÎN LISTELE ELECTORALE (TURUL 1)            ]]+Data5[[#This Row],[PERSOANE ÎNSCRISE ÎN LISTELE ELECTORALE (TURUL AL 2-LEA)]]</f>
        <v>1678</v>
      </c>
      <c r="S1014" s="54">
        <f>Data5[[#This Row],[PERSOANE CARE AU PARTICIPAT LA VOT (TURUL 1)]]+Data5[[#This Row],[PERSOANE CARE AU PARTICIPAT LA VOT  (TURUL AL 2-LEA)]]</f>
        <v>853</v>
      </c>
      <c r="T1014" s="41">
        <f>Data5[[#This Row],[TOTAL CHELTUIELI LEI]]/Data5[[#This Row],[NUMĂRUL PERSOANELOR ÎNSCRISE ÎN LISTELE ELECTORALE]]</f>
        <v>55.809296781883191</v>
      </c>
      <c r="U1014" s="41">
        <f>Data5[[#This Row],[TOTAL CHELTUIELI EURO]]/Data5[[#This Row],[NUMĂRUL PERSOANELOR ÎNSCRISE ÎN LISTELE ELECTORALE]]</f>
        <v>11.530608206831097</v>
      </c>
      <c r="V1014" s="41">
        <f>Data5[[#This Row],[TOTAL CHELTUIELI LEI]]/Data5[[#This Row],[NUMĂRUL PERSOANELOR CARE AU PARTICIPAT LA VOT]]</f>
        <v>109.78663540445487</v>
      </c>
      <c r="W1014" s="41">
        <f>Data5[[#This Row],[TOTAL CHELTUIELI EURO]]/Data5[[#This Row],[NUMĂRUL PERSOANELOR CARE AU PARTICIPAT LA VOT]]</f>
        <v>22.682720481902205</v>
      </c>
      <c r="X1014" s="43">
        <v>4.8400999999999996</v>
      </c>
      <c r="Y1014" s="114" t="s">
        <v>2928</v>
      </c>
      <c r="Z1014" s="44">
        <v>55</v>
      </c>
      <c r="AA1014" s="115" t="s">
        <v>3126</v>
      </c>
      <c r="AB1014" s="44">
        <v>11</v>
      </c>
      <c r="AC1014" s="45"/>
    </row>
    <row r="1015" spans="1:29" ht="12" customHeight="1" x14ac:dyDescent="0.2">
      <c r="A1015" s="37">
        <v>1014</v>
      </c>
      <c r="B1015" s="38" t="s">
        <v>19</v>
      </c>
      <c r="C1015" s="39" t="s">
        <v>1852</v>
      </c>
      <c r="D1015" s="40">
        <v>44101</v>
      </c>
      <c r="E1015" s="38">
        <v>1</v>
      </c>
      <c r="F1015" s="38"/>
      <c r="G1015" s="38" t="s">
        <v>2</v>
      </c>
      <c r="H1015" s="38" t="s">
        <v>2</v>
      </c>
      <c r="I1015" s="63">
        <v>4206</v>
      </c>
      <c r="J1015" s="63">
        <v>8111</v>
      </c>
      <c r="K1015" s="63">
        <v>0</v>
      </c>
      <c r="L1015" s="41">
        <f>SUM(Data5[[#This Row],[CHELTUIELI DE PERSONAL LEI]:[CHELTUIELI DE CAPITAL (ACTIVE NEFINANCIARE ) LEI]])</f>
        <v>12317</v>
      </c>
      <c r="M1015" s="41">
        <f>Data5[[#This Row],[TOTAL CHELTUIELI LEI]]/Data5[[#This Row],[CURS VALUTAR EURO BNR 22 07 2020]]</f>
        <v>2544.7821326005665</v>
      </c>
      <c r="N1015" s="49">
        <v>4120</v>
      </c>
      <c r="O1015" s="54"/>
      <c r="P1015" s="54">
        <v>2237</v>
      </c>
      <c r="Q1015" s="54"/>
      <c r="R1015" s="54">
        <f>Data5[[#This Row],[PERSOANE ÎNSCRISE ÎN LISTELE ELECTORALE (TURUL 1)            ]]+Data5[[#This Row],[PERSOANE ÎNSCRISE ÎN LISTELE ELECTORALE (TURUL AL 2-LEA)]]</f>
        <v>4120</v>
      </c>
      <c r="S1015" s="54">
        <f>Data5[[#This Row],[PERSOANE CARE AU PARTICIPAT LA VOT (TURUL 1)]]+Data5[[#This Row],[PERSOANE CARE AU PARTICIPAT LA VOT  (TURUL AL 2-LEA)]]</f>
        <v>2237</v>
      </c>
      <c r="T1015" s="41">
        <f>Data5[[#This Row],[TOTAL CHELTUIELI LEI]]/Data5[[#This Row],[NUMĂRUL PERSOANELOR ÎNSCRISE ÎN LISTELE ELECTORALE]]</f>
        <v>2.9895631067961164</v>
      </c>
      <c r="U1015" s="41">
        <f>Data5[[#This Row],[TOTAL CHELTUIELI EURO]]/Data5[[#This Row],[NUMĂRUL PERSOANELOR ÎNSCRISE ÎN LISTELE ELECTORALE]]</f>
        <v>0.61766556616518609</v>
      </c>
      <c r="V1015" s="41">
        <f>Data5[[#This Row],[TOTAL CHELTUIELI LEI]]/Data5[[#This Row],[NUMĂRUL PERSOANELOR CARE AU PARTICIPAT LA VOT]]</f>
        <v>5.5060348681269558</v>
      </c>
      <c r="W1015" s="41">
        <f>Data5[[#This Row],[TOTAL CHELTUIELI EURO]]/Data5[[#This Row],[NUMĂRUL PERSOANELOR CARE AU PARTICIPAT LA VOT]]</f>
        <v>1.1375870060798241</v>
      </c>
      <c r="X1015" s="43">
        <v>4.8400999999999996</v>
      </c>
      <c r="Y1015" s="114" t="s">
        <v>2891</v>
      </c>
      <c r="Z1015" s="44">
        <v>2</v>
      </c>
      <c r="AA1015" s="115" t="s">
        <v>3105</v>
      </c>
      <c r="AB1015" s="44">
        <v>0</v>
      </c>
      <c r="AC1015" s="45"/>
    </row>
    <row r="1016" spans="1:29" ht="12" customHeight="1" x14ac:dyDescent="0.2">
      <c r="A1016" s="37">
        <v>1015</v>
      </c>
      <c r="B1016" s="38" t="s">
        <v>19</v>
      </c>
      <c r="C1016" s="39" t="s">
        <v>1853</v>
      </c>
      <c r="D1016" s="40">
        <v>44101</v>
      </c>
      <c r="E1016" s="38">
        <v>1</v>
      </c>
      <c r="F1016" s="38"/>
      <c r="G1016" s="38" t="s">
        <v>2</v>
      </c>
      <c r="H1016" s="38" t="s">
        <v>2</v>
      </c>
      <c r="I1016" s="63">
        <v>5569</v>
      </c>
      <c r="J1016" s="63">
        <v>2888</v>
      </c>
      <c r="K1016" s="63">
        <v>0</v>
      </c>
      <c r="L1016" s="41">
        <f>SUM(Data5[[#This Row],[CHELTUIELI DE PERSONAL LEI]:[CHELTUIELI DE CAPITAL (ACTIVE NEFINANCIARE ) LEI]])</f>
        <v>8457</v>
      </c>
      <c r="M1016" s="41">
        <f>Data5[[#This Row],[TOTAL CHELTUIELI LEI]]/Data5[[#This Row],[CURS VALUTAR EURO BNR 22 07 2020]]</f>
        <v>1747.2779488027109</v>
      </c>
      <c r="N1016" s="49">
        <v>1085</v>
      </c>
      <c r="O1016" s="54"/>
      <c r="P1016" s="54">
        <v>840</v>
      </c>
      <c r="Q1016" s="54"/>
      <c r="R1016" s="54">
        <f>Data5[[#This Row],[PERSOANE ÎNSCRISE ÎN LISTELE ELECTORALE (TURUL 1)            ]]+Data5[[#This Row],[PERSOANE ÎNSCRISE ÎN LISTELE ELECTORALE (TURUL AL 2-LEA)]]</f>
        <v>1085</v>
      </c>
      <c r="S1016" s="54">
        <f>Data5[[#This Row],[PERSOANE CARE AU PARTICIPAT LA VOT (TURUL 1)]]+Data5[[#This Row],[PERSOANE CARE AU PARTICIPAT LA VOT  (TURUL AL 2-LEA)]]</f>
        <v>840</v>
      </c>
      <c r="T1016" s="41">
        <f>Data5[[#This Row],[TOTAL CHELTUIELI LEI]]/Data5[[#This Row],[NUMĂRUL PERSOANELOR ÎNSCRISE ÎN LISTELE ELECTORALE]]</f>
        <v>7.7944700460829495</v>
      </c>
      <c r="U1016" s="41">
        <f>Data5[[#This Row],[TOTAL CHELTUIELI EURO]]/Data5[[#This Row],[NUMĂRUL PERSOANELOR ÎNSCRISE ÎN LISTELE ELECTORALE]]</f>
        <v>1.6103944228596414</v>
      </c>
      <c r="V1016" s="41">
        <f>Data5[[#This Row],[TOTAL CHELTUIELI LEI]]/Data5[[#This Row],[NUMĂRUL PERSOANELOR CARE AU PARTICIPAT LA VOT]]</f>
        <v>10.067857142857143</v>
      </c>
      <c r="W1016" s="41">
        <f>Data5[[#This Row],[TOTAL CHELTUIELI EURO]]/Data5[[#This Row],[NUMĂRUL PERSOANELOR CARE AU PARTICIPAT LA VOT]]</f>
        <v>2.0800927961937035</v>
      </c>
      <c r="X1016" s="43">
        <v>4.8400999999999996</v>
      </c>
      <c r="Y1016" s="114" t="s">
        <v>2886</v>
      </c>
      <c r="Z1016" s="44">
        <v>7</v>
      </c>
      <c r="AA1016" s="115" t="s">
        <v>3107</v>
      </c>
      <c r="AB1016" s="44">
        <v>1</v>
      </c>
      <c r="AC1016" s="45"/>
    </row>
    <row r="1017" spans="1:29" ht="12" customHeight="1" x14ac:dyDescent="0.2">
      <c r="A1017" s="37">
        <v>1016</v>
      </c>
      <c r="B1017" s="38" t="s">
        <v>19</v>
      </c>
      <c r="C1017" s="39" t="s">
        <v>1854</v>
      </c>
      <c r="D1017" s="40">
        <v>44101</v>
      </c>
      <c r="E1017" s="38">
        <v>1</v>
      </c>
      <c r="F1017" s="38"/>
      <c r="G1017" s="38" t="s">
        <v>2</v>
      </c>
      <c r="H1017" s="38" t="s">
        <v>2</v>
      </c>
      <c r="I1017" s="63">
        <v>0</v>
      </c>
      <c r="J1017" s="63">
        <v>4508.1899999999996</v>
      </c>
      <c r="K1017" s="63">
        <v>0</v>
      </c>
      <c r="L1017" s="41">
        <f>SUM(Data5[[#This Row],[CHELTUIELI DE PERSONAL LEI]:[CHELTUIELI DE CAPITAL (ACTIVE NEFINANCIARE ) LEI]])</f>
        <v>4508.1899999999996</v>
      </c>
      <c r="M1017" s="41">
        <f>Data5[[#This Row],[TOTAL CHELTUIELI LEI]]/Data5[[#This Row],[CURS VALUTAR EURO BNR 22 07 2020]]</f>
        <v>931.42497055845956</v>
      </c>
      <c r="N1017" s="49">
        <v>2598</v>
      </c>
      <c r="O1017" s="54"/>
      <c r="P1017" s="54">
        <v>1120</v>
      </c>
      <c r="Q1017" s="54"/>
      <c r="R1017" s="54">
        <f>Data5[[#This Row],[PERSOANE ÎNSCRISE ÎN LISTELE ELECTORALE (TURUL 1)            ]]+Data5[[#This Row],[PERSOANE ÎNSCRISE ÎN LISTELE ELECTORALE (TURUL AL 2-LEA)]]</f>
        <v>2598</v>
      </c>
      <c r="S1017" s="54">
        <f>Data5[[#This Row],[PERSOANE CARE AU PARTICIPAT LA VOT (TURUL 1)]]+Data5[[#This Row],[PERSOANE CARE AU PARTICIPAT LA VOT  (TURUL AL 2-LEA)]]</f>
        <v>1120</v>
      </c>
      <c r="T1017" s="41">
        <f>Data5[[#This Row],[TOTAL CHELTUIELI LEI]]/Data5[[#This Row],[NUMĂRUL PERSOANELOR ÎNSCRISE ÎN LISTELE ELECTORALE]]</f>
        <v>1.7352540415704387</v>
      </c>
      <c r="U1017" s="41">
        <f>Data5[[#This Row],[TOTAL CHELTUIELI EURO]]/Data5[[#This Row],[NUMĂRUL PERSOANELOR ÎNSCRISE ÎN LISTELE ELECTORALE]]</f>
        <v>0.35851615494936856</v>
      </c>
      <c r="V1017" s="41">
        <f>Data5[[#This Row],[TOTAL CHELTUIELI LEI]]/Data5[[#This Row],[NUMĂRUL PERSOANELOR CARE AU PARTICIPAT LA VOT]]</f>
        <v>4.0251696428571426</v>
      </c>
      <c r="W1017" s="41">
        <f>Data5[[#This Row],[TOTAL CHELTUIELI EURO]]/Data5[[#This Row],[NUMĂRUL PERSOANELOR CARE AU PARTICIPAT LA VOT]]</f>
        <v>0.83162943799862465</v>
      </c>
      <c r="X1017" s="43">
        <v>4.8400999999999996</v>
      </c>
      <c r="Y1017" s="114" t="s">
        <v>2894</v>
      </c>
      <c r="Z1017" s="44">
        <v>1</v>
      </c>
      <c r="AA1017" s="115" t="s">
        <v>3105</v>
      </c>
      <c r="AB1017" s="44">
        <v>0</v>
      </c>
      <c r="AC1017" s="45"/>
    </row>
    <row r="1018" spans="1:29" ht="12" customHeight="1" x14ac:dyDescent="0.2">
      <c r="A1018" s="37">
        <v>1017</v>
      </c>
      <c r="B1018" s="38" t="s">
        <v>19</v>
      </c>
      <c r="C1018" s="39" t="s">
        <v>1855</v>
      </c>
      <c r="D1018" s="40">
        <v>44101</v>
      </c>
      <c r="E1018" s="38">
        <v>1</v>
      </c>
      <c r="F1018" s="38"/>
      <c r="G1018" s="38" t="s">
        <v>2</v>
      </c>
      <c r="H1018" s="38" t="s">
        <v>2</v>
      </c>
      <c r="I1018" s="63">
        <v>800</v>
      </c>
      <c r="J1018" s="63">
        <v>1125.97</v>
      </c>
      <c r="K1018" s="63">
        <v>0</v>
      </c>
      <c r="L1018" s="41">
        <f>SUM(Data5[[#This Row],[CHELTUIELI DE PERSONAL LEI]:[CHELTUIELI DE CAPITAL (ACTIVE NEFINANCIARE ) LEI]])</f>
        <v>1925.97</v>
      </c>
      <c r="M1018" s="41">
        <f>Data5[[#This Row],[TOTAL CHELTUIELI LEI]]/Data5[[#This Row],[CURS VALUTAR EURO BNR 22 07 2020]]</f>
        <v>397.91946447387454</v>
      </c>
      <c r="N1018" s="49">
        <v>2806</v>
      </c>
      <c r="O1018" s="54"/>
      <c r="P1018" s="54">
        <v>1641</v>
      </c>
      <c r="Q1018" s="54"/>
      <c r="R1018" s="54">
        <f>Data5[[#This Row],[PERSOANE ÎNSCRISE ÎN LISTELE ELECTORALE (TURUL 1)            ]]+Data5[[#This Row],[PERSOANE ÎNSCRISE ÎN LISTELE ELECTORALE (TURUL AL 2-LEA)]]</f>
        <v>2806</v>
      </c>
      <c r="S1018" s="54">
        <f>Data5[[#This Row],[PERSOANE CARE AU PARTICIPAT LA VOT (TURUL 1)]]+Data5[[#This Row],[PERSOANE CARE AU PARTICIPAT LA VOT  (TURUL AL 2-LEA)]]</f>
        <v>1641</v>
      </c>
      <c r="T1018" s="41">
        <f>Data5[[#This Row],[TOTAL CHELTUIELI LEI]]/Data5[[#This Row],[NUMĂRUL PERSOANELOR ÎNSCRISE ÎN LISTELE ELECTORALE]]</f>
        <v>0.68637562366357807</v>
      </c>
      <c r="U1018" s="41">
        <f>Data5[[#This Row],[TOTAL CHELTUIELI EURO]]/Data5[[#This Row],[NUMĂRUL PERSOANELOR ÎNSCRISE ÎN LISTELE ELECTORALE]]</f>
        <v>0.14181021542190825</v>
      </c>
      <c r="V1018" s="41">
        <f>Data5[[#This Row],[TOTAL CHELTUIELI LEI]]/Data5[[#This Row],[NUMĂRUL PERSOANELOR CARE AU PARTICIPAT LA VOT]]</f>
        <v>1.173656307129799</v>
      </c>
      <c r="W1018" s="41">
        <f>Data5[[#This Row],[TOTAL CHELTUIELI EURO]]/Data5[[#This Row],[NUMĂRUL PERSOANELOR CARE AU PARTICIPAT LA VOT]]</f>
        <v>0.24248596250693147</v>
      </c>
      <c r="X1018" s="43">
        <v>4.8400999999999996</v>
      </c>
      <c r="Y1018" s="114" t="s">
        <v>2890</v>
      </c>
      <c r="Z1018" s="44">
        <v>0</v>
      </c>
      <c r="AA1018" s="115" t="s">
        <v>3105</v>
      </c>
      <c r="AB1018" s="44">
        <v>0</v>
      </c>
      <c r="AC1018" s="45"/>
    </row>
    <row r="1019" spans="1:29" ht="12" customHeight="1" x14ac:dyDescent="0.2">
      <c r="A1019" s="37">
        <v>1018</v>
      </c>
      <c r="B1019" s="38" t="s">
        <v>19</v>
      </c>
      <c r="C1019" s="39" t="s">
        <v>1856</v>
      </c>
      <c r="D1019" s="40">
        <v>44101</v>
      </c>
      <c r="E1019" s="38">
        <v>1</v>
      </c>
      <c r="F1019" s="38"/>
      <c r="G1019" s="38" t="s">
        <v>2</v>
      </c>
      <c r="H1019" s="38" t="s">
        <v>2</v>
      </c>
      <c r="I1019" s="63">
        <v>130030</v>
      </c>
      <c r="J1019" s="63">
        <v>1613</v>
      </c>
      <c r="K1019" s="63">
        <v>0</v>
      </c>
      <c r="L1019" s="41">
        <f>SUM(Data5[[#This Row],[CHELTUIELI DE PERSONAL LEI]:[CHELTUIELI DE CAPITAL (ACTIVE NEFINANCIARE ) LEI]])</f>
        <v>131643</v>
      </c>
      <c r="M1019" s="41">
        <f>Data5[[#This Row],[TOTAL CHELTUIELI LEI]]/Data5[[#This Row],[CURS VALUTAR EURO BNR 22 07 2020]]</f>
        <v>27198.404991632407</v>
      </c>
      <c r="N1019" s="49">
        <v>2480</v>
      </c>
      <c r="O1019" s="54"/>
      <c r="P1019" s="54">
        <v>1618</v>
      </c>
      <c r="Q1019" s="54"/>
      <c r="R1019" s="54">
        <f>Data5[[#This Row],[PERSOANE ÎNSCRISE ÎN LISTELE ELECTORALE (TURUL 1)            ]]+Data5[[#This Row],[PERSOANE ÎNSCRISE ÎN LISTELE ELECTORALE (TURUL AL 2-LEA)]]</f>
        <v>2480</v>
      </c>
      <c r="S1019" s="54">
        <f>Data5[[#This Row],[PERSOANE CARE AU PARTICIPAT LA VOT (TURUL 1)]]+Data5[[#This Row],[PERSOANE CARE AU PARTICIPAT LA VOT  (TURUL AL 2-LEA)]]</f>
        <v>1618</v>
      </c>
      <c r="T1019" s="41">
        <f>Data5[[#This Row],[TOTAL CHELTUIELI LEI]]/Data5[[#This Row],[NUMĂRUL PERSOANELOR ÎNSCRISE ÎN LISTELE ELECTORALE]]</f>
        <v>53.081854838709674</v>
      </c>
      <c r="U1019" s="41">
        <f>Data5[[#This Row],[TOTAL CHELTUIELI EURO]]/Data5[[#This Row],[NUMĂRUL PERSOANELOR ÎNSCRISE ÎN LISTELE ELECTORALE]]</f>
        <v>10.967098786948551</v>
      </c>
      <c r="V1019" s="41">
        <f>Data5[[#This Row],[TOTAL CHELTUIELI LEI]]/Data5[[#This Row],[NUMĂRUL PERSOANELOR CARE AU PARTICIPAT LA VOT]]</f>
        <v>81.361557478368354</v>
      </c>
      <c r="W1019" s="41">
        <f>Data5[[#This Row],[TOTAL CHELTUIELI EURO]]/Data5[[#This Row],[NUMĂRUL PERSOANELOR CARE AU PARTICIPAT LA VOT]]</f>
        <v>16.809891836608411</v>
      </c>
      <c r="X1019" s="43">
        <v>4.8400999999999996</v>
      </c>
      <c r="Y1019" s="114" t="s">
        <v>2934</v>
      </c>
      <c r="Z1019" s="44">
        <v>53</v>
      </c>
      <c r="AA1019" s="115" t="s">
        <v>3127</v>
      </c>
      <c r="AB1019" s="44">
        <v>10</v>
      </c>
      <c r="AC1019" s="45"/>
    </row>
    <row r="1020" spans="1:29" ht="12" customHeight="1" x14ac:dyDescent="0.2">
      <c r="A1020" s="37">
        <v>1019</v>
      </c>
      <c r="B1020" s="38" t="s">
        <v>19</v>
      </c>
      <c r="C1020" s="39" t="s">
        <v>1857</v>
      </c>
      <c r="D1020" s="40">
        <v>44101</v>
      </c>
      <c r="E1020" s="38">
        <v>1</v>
      </c>
      <c r="F1020" s="38"/>
      <c r="G1020" s="38" t="s">
        <v>2</v>
      </c>
      <c r="H1020" s="38" t="s">
        <v>2</v>
      </c>
      <c r="I1020" s="63">
        <v>24700</v>
      </c>
      <c r="J1020" s="63">
        <v>11565.17</v>
      </c>
      <c r="K1020" s="63">
        <v>0</v>
      </c>
      <c r="L1020" s="41">
        <f>SUM(Data5[[#This Row],[CHELTUIELI DE PERSONAL LEI]:[CHELTUIELI DE CAPITAL (ACTIVE NEFINANCIARE ) LEI]])</f>
        <v>36265.17</v>
      </c>
      <c r="M1020" s="41">
        <f>Data5[[#This Row],[TOTAL CHELTUIELI LEI]]/Data5[[#This Row],[CURS VALUTAR EURO BNR 22 07 2020]]</f>
        <v>7492.6489122125577</v>
      </c>
      <c r="N1020" s="49">
        <v>7378</v>
      </c>
      <c r="O1020" s="54"/>
      <c r="P1020" s="54">
        <v>3463</v>
      </c>
      <c r="Q1020" s="54"/>
      <c r="R1020" s="54">
        <f>Data5[[#This Row],[PERSOANE ÎNSCRISE ÎN LISTELE ELECTORALE (TURUL 1)            ]]+Data5[[#This Row],[PERSOANE ÎNSCRISE ÎN LISTELE ELECTORALE (TURUL AL 2-LEA)]]</f>
        <v>7378</v>
      </c>
      <c r="S1020" s="54">
        <f>Data5[[#This Row],[PERSOANE CARE AU PARTICIPAT LA VOT (TURUL 1)]]+Data5[[#This Row],[PERSOANE CARE AU PARTICIPAT LA VOT  (TURUL AL 2-LEA)]]</f>
        <v>3463</v>
      </c>
      <c r="T1020" s="41">
        <f>Data5[[#This Row],[TOTAL CHELTUIELI LEI]]/Data5[[#This Row],[NUMĂRUL PERSOANELOR ÎNSCRISE ÎN LISTELE ELECTORALE]]</f>
        <v>4.9153117375982651</v>
      </c>
      <c r="U1020" s="41">
        <f>Data5[[#This Row],[TOTAL CHELTUIELI EURO]]/Data5[[#This Row],[NUMĂRUL PERSOANELOR ÎNSCRISE ÎN LISTELE ELECTORALE]]</f>
        <v>1.0155392941464567</v>
      </c>
      <c r="V1020" s="41">
        <f>Data5[[#This Row],[TOTAL CHELTUIELI LEI]]/Data5[[#This Row],[NUMĂRUL PERSOANELOR CARE AU PARTICIPAT LA VOT]]</f>
        <v>10.472183078255847</v>
      </c>
      <c r="W1020" s="41">
        <f>Data5[[#This Row],[TOTAL CHELTUIELI EURO]]/Data5[[#This Row],[NUMĂRUL PERSOANELOR CARE AU PARTICIPAT LA VOT]]</f>
        <v>2.1636294866337158</v>
      </c>
      <c r="X1020" s="43">
        <v>4.8400999999999996</v>
      </c>
      <c r="Y1020" s="114" t="s">
        <v>2895</v>
      </c>
      <c r="Z1020" s="44">
        <v>4</v>
      </c>
      <c r="AA1020" s="115" t="s">
        <v>3107</v>
      </c>
      <c r="AB1020" s="44">
        <v>1</v>
      </c>
      <c r="AC1020" s="45"/>
    </row>
    <row r="1021" spans="1:29" ht="12" customHeight="1" x14ac:dyDescent="0.2">
      <c r="A1021" s="37">
        <v>1020</v>
      </c>
      <c r="B1021" s="38" t="s">
        <v>19</v>
      </c>
      <c r="C1021" s="39" t="s">
        <v>1858</v>
      </c>
      <c r="D1021" s="40">
        <v>44101</v>
      </c>
      <c r="E1021" s="38">
        <v>1</v>
      </c>
      <c r="F1021" s="38"/>
      <c r="G1021" s="38" t="s">
        <v>2</v>
      </c>
      <c r="H1021" s="38" t="s">
        <v>2</v>
      </c>
      <c r="I1021" s="63">
        <v>12500</v>
      </c>
      <c r="J1021" s="63">
        <v>5450</v>
      </c>
      <c r="K1021" s="63">
        <v>0</v>
      </c>
      <c r="L1021" s="41">
        <f>SUM(Data5[[#This Row],[CHELTUIELI DE PERSONAL LEI]:[CHELTUIELI DE CAPITAL (ACTIVE NEFINANCIARE ) LEI]])</f>
        <v>17950</v>
      </c>
      <c r="M1021" s="41">
        <f>Data5[[#This Row],[TOTAL CHELTUIELI LEI]]/Data5[[#This Row],[CURS VALUTAR EURO BNR 22 07 2020]]</f>
        <v>3708.6010619615299</v>
      </c>
      <c r="N1021" s="49">
        <v>4411</v>
      </c>
      <c r="O1021" s="54"/>
      <c r="P1021" s="54">
        <v>3278</v>
      </c>
      <c r="Q1021" s="54"/>
      <c r="R1021" s="54">
        <f>Data5[[#This Row],[PERSOANE ÎNSCRISE ÎN LISTELE ELECTORALE (TURUL 1)            ]]+Data5[[#This Row],[PERSOANE ÎNSCRISE ÎN LISTELE ELECTORALE (TURUL AL 2-LEA)]]</f>
        <v>4411</v>
      </c>
      <c r="S1021" s="54">
        <f>Data5[[#This Row],[PERSOANE CARE AU PARTICIPAT LA VOT (TURUL 1)]]+Data5[[#This Row],[PERSOANE CARE AU PARTICIPAT LA VOT  (TURUL AL 2-LEA)]]</f>
        <v>3278</v>
      </c>
      <c r="T1021" s="41">
        <f>Data5[[#This Row],[TOTAL CHELTUIELI LEI]]/Data5[[#This Row],[NUMĂRUL PERSOANELOR ÎNSCRISE ÎN LISTELE ELECTORALE]]</f>
        <v>4.0693720244842435</v>
      </c>
      <c r="U1021" s="41">
        <f>Data5[[#This Row],[TOTAL CHELTUIELI EURO]]/Data5[[#This Row],[NUMĂRUL PERSOANELOR ÎNSCRISE ÎN LISTELE ELECTORALE]]</f>
        <v>0.84076197278656317</v>
      </c>
      <c r="V1021" s="41">
        <f>Data5[[#This Row],[TOTAL CHELTUIELI LEI]]/Data5[[#This Row],[NUMĂRUL PERSOANELOR CARE AU PARTICIPAT LA VOT]]</f>
        <v>5.4758999389871876</v>
      </c>
      <c r="W1021" s="41">
        <f>Data5[[#This Row],[TOTAL CHELTUIELI EURO]]/Data5[[#This Row],[NUMĂRUL PERSOANELOR CARE AU PARTICIPAT LA VOT]]</f>
        <v>1.1313609096893014</v>
      </c>
      <c r="X1021" s="43">
        <v>4.8400999999999996</v>
      </c>
      <c r="Y1021" s="114" t="s">
        <v>2895</v>
      </c>
      <c r="Z1021" s="44">
        <v>4</v>
      </c>
      <c r="AA1021" s="115" t="s">
        <v>3105</v>
      </c>
      <c r="AB1021" s="44">
        <v>0</v>
      </c>
      <c r="AC1021" s="45"/>
    </row>
    <row r="1022" spans="1:29" ht="12" customHeight="1" x14ac:dyDescent="0.2">
      <c r="A1022" s="37">
        <v>1021</v>
      </c>
      <c r="B1022" s="38" t="s">
        <v>19</v>
      </c>
      <c r="C1022" s="39" t="s">
        <v>1507</v>
      </c>
      <c r="D1022" s="40">
        <v>44101</v>
      </c>
      <c r="E1022" s="38">
        <v>1</v>
      </c>
      <c r="F1022" s="38"/>
      <c r="G1022" s="38" t="s">
        <v>2</v>
      </c>
      <c r="H1022" s="38" t="s">
        <v>2</v>
      </c>
      <c r="I1022" s="63">
        <v>100040</v>
      </c>
      <c r="J1022" s="63">
        <v>2435</v>
      </c>
      <c r="K1022" s="63">
        <v>0</v>
      </c>
      <c r="L1022" s="41">
        <f>SUM(Data5[[#This Row],[CHELTUIELI DE PERSONAL LEI]:[CHELTUIELI DE CAPITAL (ACTIVE NEFINANCIARE ) LEI]])</f>
        <v>102475</v>
      </c>
      <c r="M1022" s="41">
        <f>Data5[[#This Row],[TOTAL CHELTUIELI LEI]]/Data5[[#This Row],[CURS VALUTAR EURO BNR 22 07 2020]]</f>
        <v>21172.083221421046</v>
      </c>
      <c r="N1022" s="49">
        <v>1586</v>
      </c>
      <c r="O1022" s="54"/>
      <c r="P1022" s="54">
        <v>1009</v>
      </c>
      <c r="Q1022" s="54"/>
      <c r="R1022" s="54">
        <f>Data5[[#This Row],[PERSOANE ÎNSCRISE ÎN LISTELE ELECTORALE (TURUL 1)            ]]+Data5[[#This Row],[PERSOANE ÎNSCRISE ÎN LISTELE ELECTORALE (TURUL AL 2-LEA)]]</f>
        <v>1586</v>
      </c>
      <c r="S1022" s="54">
        <f>Data5[[#This Row],[PERSOANE CARE AU PARTICIPAT LA VOT (TURUL 1)]]+Data5[[#This Row],[PERSOANE CARE AU PARTICIPAT LA VOT  (TURUL AL 2-LEA)]]</f>
        <v>1009</v>
      </c>
      <c r="T1022" s="41">
        <f>Data5[[#This Row],[TOTAL CHELTUIELI LEI]]/Data5[[#This Row],[NUMĂRUL PERSOANELOR ÎNSCRISE ÎN LISTELE ELECTORALE]]</f>
        <v>64.612232030264821</v>
      </c>
      <c r="U1022" s="41">
        <f>Data5[[#This Row],[TOTAL CHELTUIELI EURO]]/Data5[[#This Row],[NUMĂRUL PERSOANELOR ÎNSCRISE ÎN LISTELE ELECTORALE]]</f>
        <v>13.349358903796372</v>
      </c>
      <c r="V1022" s="41">
        <f>Data5[[#This Row],[TOTAL CHELTUIELI LEI]]/Data5[[#This Row],[NUMĂRUL PERSOANELOR CARE AU PARTICIPAT LA VOT]]</f>
        <v>101.56095143706641</v>
      </c>
      <c r="W1022" s="41">
        <f>Data5[[#This Row],[TOTAL CHELTUIELI EURO]]/Data5[[#This Row],[NUMĂRUL PERSOANELOR CARE AU PARTICIPAT LA VOT]]</f>
        <v>20.983234114391522</v>
      </c>
      <c r="X1022" s="43">
        <v>4.8400999999999996</v>
      </c>
      <c r="Y1022" s="114" t="s">
        <v>2919</v>
      </c>
      <c r="Z1022" s="44">
        <v>64</v>
      </c>
      <c r="AA1022" s="115" t="s">
        <v>3119</v>
      </c>
      <c r="AB1022" s="44">
        <v>13</v>
      </c>
      <c r="AC1022" s="45"/>
    </row>
    <row r="1023" spans="1:29" ht="12" customHeight="1" x14ac:dyDescent="0.2">
      <c r="A1023" s="37">
        <v>1022</v>
      </c>
      <c r="B1023" s="38" t="s">
        <v>19</v>
      </c>
      <c r="C1023" s="39" t="s">
        <v>271</v>
      </c>
      <c r="D1023" s="40">
        <v>44101</v>
      </c>
      <c r="E1023" s="38">
        <v>1</v>
      </c>
      <c r="F1023" s="38"/>
      <c r="G1023" s="38" t="s">
        <v>2</v>
      </c>
      <c r="H1023" s="38" t="s">
        <v>2</v>
      </c>
      <c r="I1023" s="63">
        <v>2331</v>
      </c>
      <c r="J1023" s="63">
        <v>24938.240000000002</v>
      </c>
      <c r="K1023" s="63">
        <v>0</v>
      </c>
      <c r="L1023" s="41">
        <f>SUM(Data5[[#This Row],[CHELTUIELI DE PERSONAL LEI]:[CHELTUIELI DE CAPITAL (ACTIVE NEFINANCIARE ) LEI]])</f>
        <v>27269.24</v>
      </c>
      <c r="M1023" s="41">
        <f>Data5[[#This Row],[TOTAL CHELTUIELI LEI]]/Data5[[#This Row],[CURS VALUTAR EURO BNR 22 07 2020]]</f>
        <v>5634.0240904113562</v>
      </c>
      <c r="N1023" s="49">
        <v>5179</v>
      </c>
      <c r="O1023" s="54"/>
      <c r="P1023" s="54">
        <v>2594</v>
      </c>
      <c r="Q1023" s="54"/>
      <c r="R1023" s="54">
        <f>Data5[[#This Row],[PERSOANE ÎNSCRISE ÎN LISTELE ELECTORALE (TURUL 1)            ]]+Data5[[#This Row],[PERSOANE ÎNSCRISE ÎN LISTELE ELECTORALE (TURUL AL 2-LEA)]]</f>
        <v>5179</v>
      </c>
      <c r="S1023" s="54">
        <f>Data5[[#This Row],[PERSOANE CARE AU PARTICIPAT LA VOT (TURUL 1)]]+Data5[[#This Row],[PERSOANE CARE AU PARTICIPAT LA VOT  (TURUL AL 2-LEA)]]</f>
        <v>2594</v>
      </c>
      <c r="T1023" s="41">
        <f>Data5[[#This Row],[TOTAL CHELTUIELI LEI]]/Data5[[#This Row],[NUMĂRUL PERSOANELOR ÎNSCRISE ÎN LISTELE ELECTORALE]]</f>
        <v>5.2653485228808652</v>
      </c>
      <c r="U1023" s="41">
        <f>Data5[[#This Row],[TOTAL CHELTUIELI EURO]]/Data5[[#This Row],[NUMĂRUL PERSOANELOR ÎNSCRISE ÎN LISTELE ELECTORALE]]</f>
        <v>1.0878594497801422</v>
      </c>
      <c r="V1023" s="41">
        <f>Data5[[#This Row],[TOTAL CHELTUIELI LEI]]/Data5[[#This Row],[NUMĂRUL PERSOANELOR CARE AU PARTICIPAT LA VOT]]</f>
        <v>10.51242868157286</v>
      </c>
      <c r="W1023" s="41">
        <f>Data5[[#This Row],[TOTAL CHELTUIELI EURO]]/Data5[[#This Row],[NUMĂRUL PERSOANELOR CARE AU PARTICIPAT LA VOT]]</f>
        <v>2.1719445221323657</v>
      </c>
      <c r="X1023" s="43">
        <v>4.8400999999999996</v>
      </c>
      <c r="Y1023" s="114" t="s">
        <v>2892</v>
      </c>
      <c r="Z1023" s="44">
        <v>5</v>
      </c>
      <c r="AA1023" s="115" t="s">
        <v>3107</v>
      </c>
      <c r="AB1023" s="44">
        <v>1</v>
      </c>
      <c r="AC1023" s="45"/>
    </row>
    <row r="1024" spans="1:29" ht="12" customHeight="1" x14ac:dyDescent="0.2">
      <c r="A1024" s="37">
        <v>1023</v>
      </c>
      <c r="B1024" s="38" t="s">
        <v>19</v>
      </c>
      <c r="C1024" s="39" t="s">
        <v>1859</v>
      </c>
      <c r="D1024" s="40">
        <v>44101</v>
      </c>
      <c r="E1024" s="38">
        <v>1</v>
      </c>
      <c r="F1024" s="38"/>
      <c r="G1024" s="38" t="s">
        <v>2</v>
      </c>
      <c r="H1024" s="38" t="s">
        <v>2</v>
      </c>
      <c r="I1024" s="63">
        <v>90825</v>
      </c>
      <c r="J1024" s="63">
        <v>5486</v>
      </c>
      <c r="K1024" s="63">
        <v>0</v>
      </c>
      <c r="L1024" s="41">
        <f>SUM(Data5[[#This Row],[CHELTUIELI DE PERSONAL LEI]:[CHELTUIELI DE CAPITAL (ACTIVE NEFINANCIARE ) LEI]])</f>
        <v>96311</v>
      </c>
      <c r="M1024" s="41">
        <f>Data5[[#This Row],[TOTAL CHELTUIELI LEI]]/Data5[[#This Row],[CURS VALUTAR EURO BNR 22 07 2020]]</f>
        <v>19898.555814962503</v>
      </c>
      <c r="N1024" s="49">
        <v>2775</v>
      </c>
      <c r="O1024" s="54"/>
      <c r="P1024" s="54">
        <v>1465</v>
      </c>
      <c r="Q1024" s="54"/>
      <c r="R1024" s="54">
        <f>Data5[[#This Row],[PERSOANE ÎNSCRISE ÎN LISTELE ELECTORALE (TURUL 1)            ]]+Data5[[#This Row],[PERSOANE ÎNSCRISE ÎN LISTELE ELECTORALE (TURUL AL 2-LEA)]]</f>
        <v>2775</v>
      </c>
      <c r="S1024" s="54">
        <f>Data5[[#This Row],[PERSOANE CARE AU PARTICIPAT LA VOT (TURUL 1)]]+Data5[[#This Row],[PERSOANE CARE AU PARTICIPAT LA VOT  (TURUL AL 2-LEA)]]</f>
        <v>1465</v>
      </c>
      <c r="T1024" s="41">
        <f>Data5[[#This Row],[TOTAL CHELTUIELI LEI]]/Data5[[#This Row],[NUMĂRUL PERSOANELOR ÎNSCRISE ÎN LISTELE ELECTORALE]]</f>
        <v>34.706666666666663</v>
      </c>
      <c r="U1024" s="41">
        <f>Data5[[#This Row],[TOTAL CHELTUIELI EURO]]/Data5[[#This Row],[NUMĂRUL PERSOANELOR ÎNSCRISE ÎN LISTELE ELECTORALE]]</f>
        <v>7.170650744130632</v>
      </c>
      <c r="V1024" s="41">
        <f>Data5[[#This Row],[TOTAL CHELTUIELI LEI]]/Data5[[#This Row],[NUMĂRUL PERSOANELOR CARE AU PARTICIPAT LA VOT]]</f>
        <v>65.741296928327642</v>
      </c>
      <c r="W1024" s="41">
        <f>Data5[[#This Row],[TOTAL CHELTUIELI EURO]]/Data5[[#This Row],[NUMĂRUL PERSOANELOR CARE AU PARTICIPAT LA VOT]]</f>
        <v>13.582631955605803</v>
      </c>
      <c r="X1024" s="43">
        <v>4.8400999999999996</v>
      </c>
      <c r="Y1024" s="114" t="s">
        <v>2915</v>
      </c>
      <c r="Z1024" s="44">
        <v>34</v>
      </c>
      <c r="AA1024" s="115" t="s">
        <v>3113</v>
      </c>
      <c r="AB1024" s="44">
        <v>7</v>
      </c>
      <c r="AC1024" s="45"/>
    </row>
    <row r="1025" spans="1:29" ht="12" customHeight="1" x14ac:dyDescent="0.2">
      <c r="A1025" s="37">
        <v>1024</v>
      </c>
      <c r="B1025" s="38" t="s">
        <v>19</v>
      </c>
      <c r="C1025" s="39" t="s">
        <v>672</v>
      </c>
      <c r="D1025" s="40">
        <v>44101</v>
      </c>
      <c r="E1025" s="38">
        <v>1</v>
      </c>
      <c r="F1025" s="38"/>
      <c r="G1025" s="38" t="s">
        <v>2</v>
      </c>
      <c r="H1025" s="38" t="s">
        <v>2</v>
      </c>
      <c r="I1025" s="63">
        <v>129050</v>
      </c>
      <c r="J1025" s="63">
        <v>3230</v>
      </c>
      <c r="K1025" s="63">
        <v>0</v>
      </c>
      <c r="L1025" s="41">
        <f>SUM(Data5[[#This Row],[CHELTUIELI DE PERSONAL LEI]:[CHELTUIELI DE CAPITAL (ACTIVE NEFINANCIARE ) LEI]])</f>
        <v>132280</v>
      </c>
      <c r="M1025" s="41">
        <f>Data5[[#This Row],[TOTAL CHELTUIELI LEI]]/Data5[[#This Row],[CURS VALUTAR EURO BNR 22 07 2020]]</f>
        <v>27330.013842689204</v>
      </c>
      <c r="N1025" s="49">
        <v>2478</v>
      </c>
      <c r="O1025" s="54"/>
      <c r="P1025" s="54">
        <v>1287</v>
      </c>
      <c r="Q1025" s="54"/>
      <c r="R1025" s="54">
        <f>Data5[[#This Row],[PERSOANE ÎNSCRISE ÎN LISTELE ELECTORALE (TURUL 1)            ]]+Data5[[#This Row],[PERSOANE ÎNSCRISE ÎN LISTELE ELECTORALE (TURUL AL 2-LEA)]]</f>
        <v>2478</v>
      </c>
      <c r="S1025" s="54">
        <f>Data5[[#This Row],[PERSOANE CARE AU PARTICIPAT LA VOT (TURUL 1)]]+Data5[[#This Row],[PERSOANE CARE AU PARTICIPAT LA VOT  (TURUL AL 2-LEA)]]</f>
        <v>1287</v>
      </c>
      <c r="T1025" s="41">
        <f>Data5[[#This Row],[TOTAL CHELTUIELI LEI]]/Data5[[#This Row],[NUMĂRUL PERSOANELOR ÎNSCRISE ÎN LISTELE ELECTORALE]]</f>
        <v>53.381759483454395</v>
      </c>
      <c r="U1025" s="41">
        <f>Data5[[#This Row],[TOTAL CHELTUIELI EURO]]/Data5[[#This Row],[NUMĂRUL PERSOANELOR ÎNSCRISE ÎN LISTELE ELECTORALE]]</f>
        <v>11.029061276307186</v>
      </c>
      <c r="V1025" s="41">
        <f>Data5[[#This Row],[TOTAL CHELTUIELI LEI]]/Data5[[#This Row],[NUMĂRUL PERSOANELOR CARE AU PARTICIPAT LA VOT]]</f>
        <v>102.78166278166279</v>
      </c>
      <c r="W1025" s="41">
        <f>Data5[[#This Row],[TOTAL CHELTUIELI EURO]]/Data5[[#This Row],[NUMĂRUL PERSOANELOR CARE AU PARTICIPAT LA VOT]]</f>
        <v>21.235441991211502</v>
      </c>
      <c r="X1025" s="43">
        <v>4.8400999999999996</v>
      </c>
      <c r="Y1025" s="114" t="s">
        <v>2934</v>
      </c>
      <c r="Z1025" s="44">
        <v>53</v>
      </c>
      <c r="AA1025" s="115" t="s">
        <v>3126</v>
      </c>
      <c r="AB1025" s="44">
        <v>11</v>
      </c>
      <c r="AC1025" s="45"/>
    </row>
    <row r="1026" spans="1:29" ht="12" customHeight="1" x14ac:dyDescent="0.2">
      <c r="A1026" s="37">
        <v>1025</v>
      </c>
      <c r="B1026" s="38" t="s">
        <v>19</v>
      </c>
      <c r="C1026" s="39" t="s">
        <v>1860</v>
      </c>
      <c r="D1026" s="40">
        <v>44101</v>
      </c>
      <c r="E1026" s="38">
        <v>1</v>
      </c>
      <c r="F1026" s="38"/>
      <c r="G1026" s="38" t="s">
        <v>2</v>
      </c>
      <c r="H1026" s="38" t="s">
        <v>2</v>
      </c>
      <c r="I1026" s="63">
        <v>0</v>
      </c>
      <c r="J1026" s="63">
        <v>0</v>
      </c>
      <c r="K1026" s="63">
        <v>12150</v>
      </c>
      <c r="L1026" s="41">
        <f>SUM(Data5[[#This Row],[CHELTUIELI DE PERSONAL LEI]:[CHELTUIELI DE CAPITAL (ACTIVE NEFINANCIARE ) LEI]])</f>
        <v>12150</v>
      </c>
      <c r="M1026" s="41">
        <f>Data5[[#This Row],[TOTAL CHELTUIELI LEI]]/Data5[[#This Row],[CURS VALUTAR EURO BNR 22 07 2020]]</f>
        <v>2510.2787132497265</v>
      </c>
      <c r="N1026" s="49">
        <v>12243</v>
      </c>
      <c r="O1026" s="54"/>
      <c r="P1026" s="54">
        <v>6226</v>
      </c>
      <c r="Q1026" s="54"/>
      <c r="R1026" s="54">
        <f>Data5[[#This Row],[PERSOANE ÎNSCRISE ÎN LISTELE ELECTORALE (TURUL 1)            ]]+Data5[[#This Row],[PERSOANE ÎNSCRISE ÎN LISTELE ELECTORALE (TURUL AL 2-LEA)]]</f>
        <v>12243</v>
      </c>
      <c r="S1026" s="54">
        <f>Data5[[#This Row],[PERSOANE CARE AU PARTICIPAT LA VOT (TURUL 1)]]+Data5[[#This Row],[PERSOANE CARE AU PARTICIPAT LA VOT  (TURUL AL 2-LEA)]]</f>
        <v>6226</v>
      </c>
      <c r="T1026" s="41">
        <f>Data5[[#This Row],[TOTAL CHELTUIELI LEI]]/Data5[[#This Row],[NUMĂRUL PERSOANELOR ÎNSCRISE ÎN LISTELE ELECTORALE]]</f>
        <v>0.99240382259250182</v>
      </c>
      <c r="U1026" s="41">
        <f>Data5[[#This Row],[TOTAL CHELTUIELI EURO]]/Data5[[#This Row],[NUMĂRUL PERSOANELOR ÎNSCRISE ÎN LISTELE ELECTORALE]]</f>
        <v>0.20503787578614119</v>
      </c>
      <c r="V1026" s="41">
        <f>Data5[[#This Row],[TOTAL CHELTUIELI LEI]]/Data5[[#This Row],[NUMĂRUL PERSOANELOR CARE AU PARTICIPAT LA VOT]]</f>
        <v>1.9514937359460327</v>
      </c>
      <c r="W1026" s="41">
        <f>Data5[[#This Row],[TOTAL CHELTUIELI EURO]]/Data5[[#This Row],[NUMĂRUL PERSOANELOR CARE AU PARTICIPAT LA VOT]]</f>
        <v>0.40319285468193489</v>
      </c>
      <c r="X1026" s="43">
        <v>4.8400999999999996</v>
      </c>
      <c r="Y1026" s="114" t="s">
        <v>2890</v>
      </c>
      <c r="Z1026" s="44">
        <v>0</v>
      </c>
      <c r="AA1026" s="115" t="s">
        <v>3105</v>
      </c>
      <c r="AB1026" s="44">
        <v>0</v>
      </c>
      <c r="AC1026" s="45"/>
    </row>
    <row r="1027" spans="1:29" ht="12" customHeight="1" x14ac:dyDescent="0.2">
      <c r="A1027" s="37">
        <v>1026</v>
      </c>
      <c r="B1027" s="38" t="s">
        <v>19</v>
      </c>
      <c r="C1027" s="39" t="s">
        <v>1733</v>
      </c>
      <c r="D1027" s="40">
        <v>44101</v>
      </c>
      <c r="E1027" s="38">
        <v>1</v>
      </c>
      <c r="F1027" s="38"/>
      <c r="G1027" s="38" t="s">
        <v>2</v>
      </c>
      <c r="H1027" s="38" t="s">
        <v>2</v>
      </c>
      <c r="I1027" s="63">
        <v>97830</v>
      </c>
      <c r="J1027" s="63">
        <v>4505.5</v>
      </c>
      <c r="K1027" s="63">
        <v>0</v>
      </c>
      <c r="L1027" s="41">
        <f>SUM(Data5[[#This Row],[CHELTUIELI DE PERSONAL LEI]:[CHELTUIELI DE CAPITAL (ACTIVE NEFINANCIARE ) LEI]])</f>
        <v>102335.5</v>
      </c>
      <c r="M1027" s="41">
        <f>Data5[[#This Row],[TOTAL CHELTUIELI LEI]]/Data5[[#This Row],[CURS VALUTAR EURO BNR 22 07 2020]]</f>
        <v>21143.261502861511</v>
      </c>
      <c r="N1027" s="49">
        <v>3213</v>
      </c>
      <c r="O1027" s="54"/>
      <c r="P1027" s="54">
        <v>1744</v>
      </c>
      <c r="Q1027" s="54"/>
      <c r="R1027" s="54">
        <f>Data5[[#This Row],[PERSOANE ÎNSCRISE ÎN LISTELE ELECTORALE (TURUL 1)            ]]+Data5[[#This Row],[PERSOANE ÎNSCRISE ÎN LISTELE ELECTORALE (TURUL AL 2-LEA)]]</f>
        <v>3213</v>
      </c>
      <c r="S1027" s="54">
        <f>Data5[[#This Row],[PERSOANE CARE AU PARTICIPAT LA VOT (TURUL 1)]]+Data5[[#This Row],[PERSOANE CARE AU PARTICIPAT LA VOT  (TURUL AL 2-LEA)]]</f>
        <v>1744</v>
      </c>
      <c r="T1027" s="41">
        <f>Data5[[#This Row],[TOTAL CHELTUIELI LEI]]/Data5[[#This Row],[NUMĂRUL PERSOANELOR ÎNSCRISE ÎN LISTELE ELECTORALE]]</f>
        <v>31.850451291627763</v>
      </c>
      <c r="U1027" s="41">
        <f>Data5[[#This Row],[TOTAL CHELTUIELI EURO]]/Data5[[#This Row],[NUMĂRUL PERSOANELOR ÎNSCRISE ÎN LISTELE ELECTORALE]]</f>
        <v>6.58053579298522</v>
      </c>
      <c r="V1027" s="41">
        <f>Data5[[#This Row],[TOTAL CHELTUIELI LEI]]/Data5[[#This Row],[NUMĂRUL PERSOANELOR CARE AU PARTICIPAT LA VOT]]</f>
        <v>58.678612385321102</v>
      </c>
      <c r="W1027" s="41">
        <f>Data5[[#This Row],[TOTAL CHELTUIELI EURO]]/Data5[[#This Row],[NUMĂRUL PERSOANELOR CARE AU PARTICIPAT LA VOT]]</f>
        <v>12.123429760815087</v>
      </c>
      <c r="X1027" s="43">
        <v>4.8400999999999996</v>
      </c>
      <c r="Y1027" s="114" t="s">
        <v>2912</v>
      </c>
      <c r="Z1027" s="44">
        <v>31</v>
      </c>
      <c r="AA1027" s="115" t="s">
        <v>3114</v>
      </c>
      <c r="AB1027" s="44">
        <v>6</v>
      </c>
      <c r="AC1027" s="45"/>
    </row>
    <row r="1028" spans="1:29" ht="12" customHeight="1" x14ac:dyDescent="0.2">
      <c r="A1028" s="37">
        <v>1027</v>
      </c>
      <c r="B1028" s="38" t="s">
        <v>19</v>
      </c>
      <c r="C1028" s="39" t="s">
        <v>123</v>
      </c>
      <c r="D1028" s="40">
        <v>44101</v>
      </c>
      <c r="E1028" s="38">
        <v>1</v>
      </c>
      <c r="F1028" s="38"/>
      <c r="G1028" s="38" t="s">
        <v>2</v>
      </c>
      <c r="H1028" s="38" t="s">
        <v>2</v>
      </c>
      <c r="I1028" s="63">
        <v>0</v>
      </c>
      <c r="J1028" s="63">
        <v>1000</v>
      </c>
      <c r="K1028" s="63">
        <v>0</v>
      </c>
      <c r="L1028" s="41">
        <f>SUM(Data5[[#This Row],[CHELTUIELI DE PERSONAL LEI]:[CHELTUIELI DE CAPITAL (ACTIVE NEFINANCIARE ) LEI]])</f>
        <v>1000</v>
      </c>
      <c r="M1028" s="41">
        <f>Data5[[#This Row],[TOTAL CHELTUIELI LEI]]/Data5[[#This Row],[CURS VALUTAR EURO BNR 22 07 2020]]</f>
        <v>206.60730150203509</v>
      </c>
      <c r="N1028" s="49">
        <v>1878</v>
      </c>
      <c r="O1028" s="54"/>
      <c r="P1028" s="54">
        <v>1275</v>
      </c>
      <c r="Q1028" s="54"/>
      <c r="R1028" s="54">
        <f>Data5[[#This Row],[PERSOANE ÎNSCRISE ÎN LISTELE ELECTORALE (TURUL 1)            ]]+Data5[[#This Row],[PERSOANE ÎNSCRISE ÎN LISTELE ELECTORALE (TURUL AL 2-LEA)]]</f>
        <v>1878</v>
      </c>
      <c r="S1028" s="54">
        <f>Data5[[#This Row],[PERSOANE CARE AU PARTICIPAT LA VOT (TURUL 1)]]+Data5[[#This Row],[PERSOANE CARE AU PARTICIPAT LA VOT  (TURUL AL 2-LEA)]]</f>
        <v>1275</v>
      </c>
      <c r="T1028" s="41">
        <f>Data5[[#This Row],[TOTAL CHELTUIELI LEI]]/Data5[[#This Row],[NUMĂRUL PERSOANELOR ÎNSCRISE ÎN LISTELE ELECTORALE]]</f>
        <v>0.53248136315228967</v>
      </c>
      <c r="U1028" s="41">
        <f>Data5[[#This Row],[TOTAL CHELTUIELI EURO]]/Data5[[#This Row],[NUMĂRUL PERSOANELOR ÎNSCRISE ÎN LISTELE ELECTORALE]]</f>
        <v>0.11001453754101975</v>
      </c>
      <c r="V1028" s="41">
        <f>Data5[[#This Row],[TOTAL CHELTUIELI LEI]]/Data5[[#This Row],[NUMĂRUL PERSOANELOR CARE AU PARTICIPAT LA VOT]]</f>
        <v>0.78431372549019607</v>
      </c>
      <c r="W1028" s="41">
        <f>Data5[[#This Row],[TOTAL CHELTUIELI EURO]]/Data5[[#This Row],[NUMĂRUL PERSOANELOR CARE AU PARTICIPAT LA VOT]]</f>
        <v>0.16204494235453731</v>
      </c>
      <c r="X1028" s="43">
        <v>4.8400999999999996</v>
      </c>
      <c r="Y1028" s="114" t="s">
        <v>2890</v>
      </c>
      <c r="Z1028" s="44">
        <v>0</v>
      </c>
      <c r="AA1028" s="115" t="s">
        <v>3105</v>
      </c>
      <c r="AB1028" s="44">
        <v>0</v>
      </c>
      <c r="AC1028" s="45"/>
    </row>
    <row r="1029" spans="1:29" ht="12" customHeight="1" x14ac:dyDescent="0.2">
      <c r="A1029" s="37">
        <v>1028</v>
      </c>
      <c r="B1029" s="38" t="s">
        <v>19</v>
      </c>
      <c r="C1029" s="39" t="s">
        <v>1861</v>
      </c>
      <c r="D1029" s="40">
        <v>44101</v>
      </c>
      <c r="E1029" s="38">
        <v>1</v>
      </c>
      <c r="F1029" s="38"/>
      <c r="G1029" s="38" t="s">
        <v>2</v>
      </c>
      <c r="H1029" s="38" t="s">
        <v>2</v>
      </c>
      <c r="I1029" s="63">
        <v>0</v>
      </c>
      <c r="J1029" s="63">
        <v>8474.61</v>
      </c>
      <c r="K1029" s="63">
        <v>0</v>
      </c>
      <c r="L1029" s="41">
        <f>SUM(Data5[[#This Row],[CHELTUIELI DE PERSONAL LEI]:[CHELTUIELI DE CAPITAL (ACTIVE NEFINANCIARE ) LEI]])</f>
        <v>8474.61</v>
      </c>
      <c r="M1029" s="41">
        <f>Data5[[#This Row],[TOTAL CHELTUIELI LEI]]/Data5[[#This Row],[CURS VALUTAR EURO BNR 22 07 2020]]</f>
        <v>1750.9163033821617</v>
      </c>
      <c r="N1029" s="49">
        <v>2351</v>
      </c>
      <c r="O1029" s="54"/>
      <c r="P1029" s="54">
        <v>1638</v>
      </c>
      <c r="Q1029" s="54"/>
      <c r="R1029" s="54">
        <f>Data5[[#This Row],[PERSOANE ÎNSCRISE ÎN LISTELE ELECTORALE (TURUL 1)            ]]+Data5[[#This Row],[PERSOANE ÎNSCRISE ÎN LISTELE ELECTORALE (TURUL AL 2-LEA)]]</f>
        <v>2351</v>
      </c>
      <c r="S1029" s="54">
        <f>Data5[[#This Row],[PERSOANE CARE AU PARTICIPAT LA VOT (TURUL 1)]]+Data5[[#This Row],[PERSOANE CARE AU PARTICIPAT LA VOT  (TURUL AL 2-LEA)]]</f>
        <v>1638</v>
      </c>
      <c r="T1029" s="41">
        <f>Data5[[#This Row],[TOTAL CHELTUIELI LEI]]/Data5[[#This Row],[NUMĂRUL PERSOANELOR ÎNSCRISE ÎN LISTELE ELECTORALE]]</f>
        <v>3.6046831135686945</v>
      </c>
      <c r="U1029" s="41">
        <f>Data5[[#This Row],[TOTAL CHELTUIELI EURO]]/Data5[[#This Row],[NUMĂRUL PERSOANELOR ÎNSCRISE ÎN LISTELE ELECTORALE]]</f>
        <v>0.74475385086438184</v>
      </c>
      <c r="V1029" s="41">
        <f>Data5[[#This Row],[TOTAL CHELTUIELI LEI]]/Data5[[#This Row],[NUMĂRUL PERSOANELOR CARE AU PARTICIPAT LA VOT]]</f>
        <v>5.1737545787545791</v>
      </c>
      <c r="W1029" s="41">
        <f>Data5[[#This Row],[TOTAL CHELTUIELI EURO]]/Data5[[#This Row],[NUMĂRUL PERSOANELOR CARE AU PARTICIPAT LA VOT]]</f>
        <v>1.068935472150282</v>
      </c>
      <c r="X1029" s="43">
        <v>4.8400999999999996</v>
      </c>
      <c r="Y1029" s="114" t="s">
        <v>2884</v>
      </c>
      <c r="Z1029" s="44">
        <v>3</v>
      </c>
      <c r="AA1029" s="115" t="s">
        <v>3105</v>
      </c>
      <c r="AB1029" s="44">
        <v>0</v>
      </c>
      <c r="AC1029" s="45"/>
    </row>
    <row r="1030" spans="1:29" ht="12" customHeight="1" x14ac:dyDescent="0.2">
      <c r="A1030" s="37">
        <v>1029</v>
      </c>
      <c r="B1030" s="38" t="s">
        <v>19</v>
      </c>
      <c r="C1030" s="39" t="s">
        <v>680</v>
      </c>
      <c r="D1030" s="40">
        <v>44101</v>
      </c>
      <c r="E1030" s="38">
        <v>1</v>
      </c>
      <c r="F1030" s="38"/>
      <c r="G1030" s="38" t="s">
        <v>2</v>
      </c>
      <c r="H1030" s="38" t="s">
        <v>2</v>
      </c>
      <c r="I1030" s="63">
        <v>103901</v>
      </c>
      <c r="J1030" s="63">
        <v>21502</v>
      </c>
      <c r="K1030" s="63">
        <v>0</v>
      </c>
      <c r="L1030" s="41">
        <f>SUM(Data5[[#This Row],[CHELTUIELI DE PERSONAL LEI]:[CHELTUIELI DE CAPITAL (ACTIVE NEFINANCIARE ) LEI]])</f>
        <v>125403</v>
      </c>
      <c r="M1030" s="41">
        <f>Data5[[#This Row],[TOTAL CHELTUIELI LEI]]/Data5[[#This Row],[CURS VALUTAR EURO BNR 22 07 2020]]</f>
        <v>25909.175430259707</v>
      </c>
      <c r="N1030" s="49">
        <v>423</v>
      </c>
      <c r="O1030" s="54"/>
      <c r="P1030" s="54">
        <v>387</v>
      </c>
      <c r="Q1030" s="54"/>
      <c r="R1030" s="54">
        <f>Data5[[#This Row],[PERSOANE ÎNSCRISE ÎN LISTELE ELECTORALE (TURUL 1)            ]]+Data5[[#This Row],[PERSOANE ÎNSCRISE ÎN LISTELE ELECTORALE (TURUL AL 2-LEA)]]</f>
        <v>423</v>
      </c>
      <c r="S1030" s="54">
        <f>Data5[[#This Row],[PERSOANE CARE AU PARTICIPAT LA VOT (TURUL 1)]]+Data5[[#This Row],[PERSOANE CARE AU PARTICIPAT LA VOT  (TURUL AL 2-LEA)]]</f>
        <v>387</v>
      </c>
      <c r="T1030" s="41">
        <f>Data5[[#This Row],[TOTAL CHELTUIELI LEI]]/Data5[[#This Row],[NUMĂRUL PERSOANELOR ÎNSCRISE ÎN LISTELE ELECTORALE]]</f>
        <v>296.46099290780143</v>
      </c>
      <c r="U1030" s="41">
        <f>Data5[[#This Row],[TOTAL CHELTUIELI EURO]]/Data5[[#This Row],[NUMĂRUL PERSOANELOR ÎNSCRISE ÎN LISTELE ELECTORALE]]</f>
        <v>61.251005745294819</v>
      </c>
      <c r="V1030" s="41">
        <f>Data5[[#This Row],[TOTAL CHELTUIELI LEI]]/Data5[[#This Row],[NUMĂRUL PERSOANELOR CARE AU PARTICIPAT LA VOT]]</f>
        <v>324.03875968992247</v>
      </c>
      <c r="W1030" s="41">
        <f>Data5[[#This Row],[TOTAL CHELTUIELI EURO]]/Data5[[#This Row],[NUMĂRUL PERSOANELOR CARE AU PARTICIPAT LA VOT]]</f>
        <v>66.948773721601313</v>
      </c>
      <c r="X1030" s="43">
        <v>4.8400999999999996</v>
      </c>
      <c r="Y1030" s="114" t="s">
        <v>3090</v>
      </c>
      <c r="Z1030" s="44">
        <v>296</v>
      </c>
      <c r="AA1030" s="115" t="s">
        <v>3128</v>
      </c>
      <c r="AB1030" s="44">
        <v>61</v>
      </c>
      <c r="AC1030" s="45"/>
    </row>
    <row r="1031" spans="1:29" ht="12" customHeight="1" x14ac:dyDescent="0.2">
      <c r="A1031" s="37">
        <v>1030</v>
      </c>
      <c r="B1031" s="38" t="s">
        <v>19</v>
      </c>
      <c r="C1031" s="39" t="s">
        <v>129</v>
      </c>
      <c r="D1031" s="40">
        <v>44101</v>
      </c>
      <c r="E1031" s="38">
        <v>1</v>
      </c>
      <c r="F1031" s="38"/>
      <c r="G1031" s="38" t="s">
        <v>2</v>
      </c>
      <c r="H1031" s="38" t="s">
        <v>2</v>
      </c>
      <c r="I1031" s="63">
        <v>58090</v>
      </c>
      <c r="J1031" s="63">
        <v>1485</v>
      </c>
      <c r="K1031" s="63">
        <v>0</v>
      </c>
      <c r="L1031" s="41">
        <f>SUM(Data5[[#This Row],[CHELTUIELI DE PERSONAL LEI]:[CHELTUIELI DE CAPITAL (ACTIVE NEFINANCIARE ) LEI]])</f>
        <v>59575</v>
      </c>
      <c r="M1031" s="41">
        <f>Data5[[#This Row],[TOTAL CHELTUIELI LEI]]/Data5[[#This Row],[CURS VALUTAR EURO BNR 22 07 2020]]</f>
        <v>12308.62998698374</v>
      </c>
      <c r="N1031" s="49">
        <v>1324</v>
      </c>
      <c r="O1031" s="54"/>
      <c r="P1031" s="54">
        <v>1001</v>
      </c>
      <c r="Q1031" s="54"/>
      <c r="R1031" s="54">
        <f>Data5[[#This Row],[PERSOANE ÎNSCRISE ÎN LISTELE ELECTORALE (TURUL 1)            ]]+Data5[[#This Row],[PERSOANE ÎNSCRISE ÎN LISTELE ELECTORALE (TURUL AL 2-LEA)]]</f>
        <v>1324</v>
      </c>
      <c r="S1031" s="54">
        <f>Data5[[#This Row],[PERSOANE CARE AU PARTICIPAT LA VOT (TURUL 1)]]+Data5[[#This Row],[PERSOANE CARE AU PARTICIPAT LA VOT  (TURUL AL 2-LEA)]]</f>
        <v>1001</v>
      </c>
      <c r="T1031" s="41">
        <f>Data5[[#This Row],[TOTAL CHELTUIELI LEI]]/Data5[[#This Row],[NUMĂRUL PERSOANELOR ÎNSCRISE ÎN LISTELE ELECTORALE]]</f>
        <v>44.996223564954683</v>
      </c>
      <c r="U1031" s="41">
        <f>Data5[[#This Row],[TOTAL CHELTUIELI EURO]]/Data5[[#This Row],[NUMĂRUL PERSOANELOR ÎNSCRISE ÎN LISTELE ELECTORALE]]</f>
        <v>9.2965483285375683</v>
      </c>
      <c r="V1031" s="41">
        <f>Data5[[#This Row],[TOTAL CHELTUIELI LEI]]/Data5[[#This Row],[NUMĂRUL PERSOANELOR CARE AU PARTICIPAT LA VOT]]</f>
        <v>59.515484515484516</v>
      </c>
      <c r="W1031" s="41">
        <f>Data5[[#This Row],[TOTAL CHELTUIELI EURO]]/Data5[[#This Row],[NUMĂRUL PERSOANELOR CARE AU PARTICIPAT LA VOT]]</f>
        <v>12.296333653330409</v>
      </c>
      <c r="X1031" s="43">
        <v>4.8400999999999996</v>
      </c>
      <c r="Y1031" s="114" t="s">
        <v>2936</v>
      </c>
      <c r="Z1031" s="44">
        <v>45</v>
      </c>
      <c r="AA1031" s="115" t="s">
        <v>3111</v>
      </c>
      <c r="AB1031" s="44">
        <v>9</v>
      </c>
      <c r="AC1031" s="45"/>
    </row>
    <row r="1032" spans="1:29" ht="12" customHeight="1" x14ac:dyDescent="0.2">
      <c r="A1032" s="37">
        <v>1031</v>
      </c>
      <c r="B1032" s="38" t="s">
        <v>19</v>
      </c>
      <c r="C1032" s="39" t="s">
        <v>1862</v>
      </c>
      <c r="D1032" s="40">
        <v>44101</v>
      </c>
      <c r="E1032" s="38">
        <v>1</v>
      </c>
      <c r="F1032" s="38"/>
      <c r="G1032" s="38" t="s">
        <v>2</v>
      </c>
      <c r="H1032" s="38" t="s">
        <v>2</v>
      </c>
      <c r="I1032" s="63">
        <v>8000</v>
      </c>
      <c r="J1032" s="63">
        <v>1000</v>
      </c>
      <c r="K1032" s="63">
        <v>0</v>
      </c>
      <c r="L1032" s="41">
        <f>SUM(Data5[[#This Row],[CHELTUIELI DE PERSONAL LEI]:[CHELTUIELI DE CAPITAL (ACTIVE NEFINANCIARE ) LEI]])</f>
        <v>9000</v>
      </c>
      <c r="M1032" s="41">
        <f>Data5[[#This Row],[TOTAL CHELTUIELI LEI]]/Data5[[#This Row],[CURS VALUTAR EURO BNR 22 07 2020]]</f>
        <v>1859.4657135183159</v>
      </c>
      <c r="N1032" s="49">
        <v>1294</v>
      </c>
      <c r="O1032" s="54"/>
      <c r="P1032" s="54">
        <v>930</v>
      </c>
      <c r="Q1032" s="54"/>
      <c r="R1032" s="54">
        <f>Data5[[#This Row],[PERSOANE ÎNSCRISE ÎN LISTELE ELECTORALE (TURUL 1)            ]]+Data5[[#This Row],[PERSOANE ÎNSCRISE ÎN LISTELE ELECTORALE (TURUL AL 2-LEA)]]</f>
        <v>1294</v>
      </c>
      <c r="S1032" s="54">
        <f>Data5[[#This Row],[PERSOANE CARE AU PARTICIPAT LA VOT (TURUL 1)]]+Data5[[#This Row],[PERSOANE CARE AU PARTICIPAT LA VOT  (TURUL AL 2-LEA)]]</f>
        <v>930</v>
      </c>
      <c r="T1032" s="41">
        <f>Data5[[#This Row],[TOTAL CHELTUIELI LEI]]/Data5[[#This Row],[NUMĂRUL PERSOANELOR ÎNSCRISE ÎN LISTELE ELECTORALE]]</f>
        <v>6.9551777434312214</v>
      </c>
      <c r="U1032" s="41">
        <f>Data5[[#This Row],[TOTAL CHELTUIELI EURO]]/Data5[[#This Row],[NUMĂRUL PERSOANELOR ÎNSCRISE ÎN LISTELE ELECTORALE]]</f>
        <v>1.4369905050373384</v>
      </c>
      <c r="V1032" s="41">
        <f>Data5[[#This Row],[TOTAL CHELTUIELI LEI]]/Data5[[#This Row],[NUMĂRUL PERSOANELOR CARE AU PARTICIPAT LA VOT]]</f>
        <v>9.67741935483871</v>
      </c>
      <c r="W1032" s="41">
        <f>Data5[[#This Row],[TOTAL CHELTUIELI EURO]]/Data5[[#This Row],[NUMĂRUL PERSOANELOR CARE AU PARTICIPAT LA VOT]]</f>
        <v>1.9994254984067912</v>
      </c>
      <c r="X1032" s="43">
        <v>4.8400999999999996</v>
      </c>
      <c r="Y1032" s="114" t="s">
        <v>2889</v>
      </c>
      <c r="Z1032" s="44">
        <v>6</v>
      </c>
      <c r="AA1032" s="115" t="s">
        <v>3107</v>
      </c>
      <c r="AB1032" s="44">
        <v>1</v>
      </c>
      <c r="AC1032" s="45"/>
    </row>
    <row r="1033" spans="1:29" ht="12" customHeight="1" x14ac:dyDescent="0.2">
      <c r="A1033" s="37">
        <v>1032</v>
      </c>
      <c r="B1033" s="38" t="s">
        <v>19</v>
      </c>
      <c r="C1033" s="39" t="s">
        <v>1863</v>
      </c>
      <c r="D1033" s="40">
        <v>44101</v>
      </c>
      <c r="E1033" s="38">
        <v>1</v>
      </c>
      <c r="F1033" s="38"/>
      <c r="G1033" s="38" t="s">
        <v>2</v>
      </c>
      <c r="H1033" s="38" t="s">
        <v>2</v>
      </c>
      <c r="I1033" s="63">
        <v>3961</v>
      </c>
      <c r="J1033" s="63">
        <v>2601</v>
      </c>
      <c r="K1033" s="63">
        <v>0</v>
      </c>
      <c r="L1033" s="41">
        <f>SUM(Data5[[#This Row],[CHELTUIELI DE PERSONAL LEI]:[CHELTUIELI DE CAPITAL (ACTIVE NEFINANCIARE ) LEI]])</f>
        <v>6562</v>
      </c>
      <c r="M1033" s="41">
        <f>Data5[[#This Row],[TOTAL CHELTUIELI LEI]]/Data5[[#This Row],[CURS VALUTAR EURO BNR 22 07 2020]]</f>
        <v>1355.7571124563542</v>
      </c>
      <c r="N1033" s="49">
        <v>2229</v>
      </c>
      <c r="O1033" s="54"/>
      <c r="P1033" s="54">
        <v>1050</v>
      </c>
      <c r="Q1033" s="54"/>
      <c r="R1033" s="54">
        <f>Data5[[#This Row],[PERSOANE ÎNSCRISE ÎN LISTELE ELECTORALE (TURUL 1)            ]]+Data5[[#This Row],[PERSOANE ÎNSCRISE ÎN LISTELE ELECTORALE (TURUL AL 2-LEA)]]</f>
        <v>2229</v>
      </c>
      <c r="S1033" s="54">
        <f>Data5[[#This Row],[PERSOANE CARE AU PARTICIPAT LA VOT (TURUL 1)]]+Data5[[#This Row],[PERSOANE CARE AU PARTICIPAT LA VOT  (TURUL AL 2-LEA)]]</f>
        <v>1050</v>
      </c>
      <c r="T1033" s="41">
        <f>Data5[[#This Row],[TOTAL CHELTUIELI LEI]]/Data5[[#This Row],[NUMĂRUL PERSOANELOR ÎNSCRISE ÎN LISTELE ELECTORALE]]</f>
        <v>2.9439210408254821</v>
      </c>
      <c r="U1033" s="41">
        <f>Data5[[#This Row],[TOTAL CHELTUIELI EURO]]/Data5[[#This Row],[NUMĂRUL PERSOANELOR ÎNSCRISE ÎN LISTELE ELECTORALE]]</f>
        <v>0.60823558208001538</v>
      </c>
      <c r="V1033" s="41">
        <f>Data5[[#This Row],[TOTAL CHELTUIELI LEI]]/Data5[[#This Row],[NUMĂRUL PERSOANELOR CARE AU PARTICIPAT LA VOT]]</f>
        <v>6.2495238095238097</v>
      </c>
      <c r="W1033" s="41">
        <f>Data5[[#This Row],[TOTAL CHELTUIELI EURO]]/Data5[[#This Row],[NUMĂRUL PERSOANELOR CARE AU PARTICIPAT LA VOT]]</f>
        <v>1.2911972499584325</v>
      </c>
      <c r="X1033" s="43">
        <v>4.8400999999999996</v>
      </c>
      <c r="Y1033" s="114" t="s">
        <v>2891</v>
      </c>
      <c r="Z1033" s="44">
        <v>2</v>
      </c>
      <c r="AA1033" s="115" t="s">
        <v>3105</v>
      </c>
      <c r="AB1033" s="44">
        <v>0</v>
      </c>
      <c r="AC1033" s="45"/>
    </row>
    <row r="1034" spans="1:29" ht="12" customHeight="1" x14ac:dyDescent="0.2">
      <c r="A1034" s="37">
        <v>1033</v>
      </c>
      <c r="B1034" s="38" t="s">
        <v>19</v>
      </c>
      <c r="C1034" s="39" t="s">
        <v>1864</v>
      </c>
      <c r="D1034" s="40">
        <v>44101</v>
      </c>
      <c r="E1034" s="38">
        <v>1</v>
      </c>
      <c r="F1034" s="38"/>
      <c r="G1034" s="38" t="s">
        <v>2</v>
      </c>
      <c r="H1034" s="38" t="s">
        <v>2</v>
      </c>
      <c r="I1034" s="63">
        <v>0</v>
      </c>
      <c r="J1034" s="63">
        <v>8038</v>
      </c>
      <c r="K1034" s="63">
        <v>0</v>
      </c>
      <c r="L1034" s="41">
        <f>SUM(Data5[[#This Row],[CHELTUIELI DE PERSONAL LEI]:[CHELTUIELI DE CAPITAL (ACTIVE NEFINANCIARE ) LEI]])</f>
        <v>8038</v>
      </c>
      <c r="M1034" s="41">
        <f>Data5[[#This Row],[TOTAL CHELTUIELI LEI]]/Data5[[#This Row],[CURS VALUTAR EURO BNR 22 07 2020]]</f>
        <v>1660.7094894733582</v>
      </c>
      <c r="N1034" s="49">
        <v>875</v>
      </c>
      <c r="O1034" s="54"/>
      <c r="P1034" s="54">
        <v>515</v>
      </c>
      <c r="Q1034" s="54"/>
      <c r="R1034" s="54">
        <f>Data5[[#This Row],[PERSOANE ÎNSCRISE ÎN LISTELE ELECTORALE (TURUL 1)            ]]+Data5[[#This Row],[PERSOANE ÎNSCRISE ÎN LISTELE ELECTORALE (TURUL AL 2-LEA)]]</f>
        <v>875</v>
      </c>
      <c r="S1034" s="54">
        <f>Data5[[#This Row],[PERSOANE CARE AU PARTICIPAT LA VOT (TURUL 1)]]+Data5[[#This Row],[PERSOANE CARE AU PARTICIPAT LA VOT  (TURUL AL 2-LEA)]]</f>
        <v>515</v>
      </c>
      <c r="T1034" s="41">
        <f>Data5[[#This Row],[TOTAL CHELTUIELI LEI]]/Data5[[#This Row],[NUMĂRUL PERSOANELOR ÎNSCRISE ÎN LISTELE ELECTORALE]]</f>
        <v>9.1862857142857148</v>
      </c>
      <c r="U1034" s="41">
        <f>Data5[[#This Row],[TOTAL CHELTUIELI EURO]]/Data5[[#This Row],[NUMĂRUL PERSOANELOR ÎNSCRISE ÎN LISTELE ELECTORALE]]</f>
        <v>1.8979537022552666</v>
      </c>
      <c r="V1034" s="41">
        <f>Data5[[#This Row],[TOTAL CHELTUIELI LEI]]/Data5[[#This Row],[NUMĂRUL PERSOANELOR CARE AU PARTICIPAT LA VOT]]</f>
        <v>15.607766990291262</v>
      </c>
      <c r="W1034" s="41">
        <f>Data5[[#This Row],[TOTAL CHELTUIELI EURO]]/Data5[[#This Row],[NUMĂRUL PERSOANELOR CARE AU PARTICIPAT LA VOT]]</f>
        <v>3.224678620336618</v>
      </c>
      <c r="X1034" s="43">
        <v>4.8400999999999996</v>
      </c>
      <c r="Y1034" s="114" t="s">
        <v>2887</v>
      </c>
      <c r="Z1034" s="44">
        <v>9</v>
      </c>
      <c r="AA1034" s="115" t="s">
        <v>3107</v>
      </c>
      <c r="AB1034" s="44">
        <v>1</v>
      </c>
      <c r="AC1034" s="45"/>
    </row>
    <row r="1035" spans="1:29" ht="12" customHeight="1" x14ac:dyDescent="0.2">
      <c r="A1035" s="37">
        <v>1034</v>
      </c>
      <c r="B1035" s="38" t="s">
        <v>19</v>
      </c>
      <c r="C1035" s="39" t="s">
        <v>451</v>
      </c>
      <c r="D1035" s="40">
        <v>44101</v>
      </c>
      <c r="E1035" s="38">
        <v>1</v>
      </c>
      <c r="F1035" s="38"/>
      <c r="G1035" s="38" t="s">
        <v>2</v>
      </c>
      <c r="H1035" s="38" t="s">
        <v>2</v>
      </c>
      <c r="I1035" s="63">
        <v>1000</v>
      </c>
      <c r="J1035" s="63">
        <v>6321</v>
      </c>
      <c r="K1035" s="63">
        <v>0</v>
      </c>
      <c r="L1035" s="41">
        <f>SUM(Data5[[#This Row],[CHELTUIELI DE PERSONAL LEI]:[CHELTUIELI DE CAPITAL (ACTIVE NEFINANCIARE ) LEI]])</f>
        <v>7321</v>
      </c>
      <c r="M1035" s="41">
        <f>Data5[[#This Row],[TOTAL CHELTUIELI LEI]]/Data5[[#This Row],[CURS VALUTAR EURO BNR 22 07 2020]]</f>
        <v>1512.5720542963988</v>
      </c>
      <c r="N1035" s="49">
        <v>949</v>
      </c>
      <c r="O1035" s="54"/>
      <c r="P1035" s="54">
        <v>643</v>
      </c>
      <c r="Q1035" s="54"/>
      <c r="R1035" s="54">
        <f>Data5[[#This Row],[PERSOANE ÎNSCRISE ÎN LISTELE ELECTORALE (TURUL 1)            ]]+Data5[[#This Row],[PERSOANE ÎNSCRISE ÎN LISTELE ELECTORALE (TURUL AL 2-LEA)]]</f>
        <v>949</v>
      </c>
      <c r="S1035" s="54">
        <f>Data5[[#This Row],[PERSOANE CARE AU PARTICIPAT LA VOT (TURUL 1)]]+Data5[[#This Row],[PERSOANE CARE AU PARTICIPAT LA VOT  (TURUL AL 2-LEA)]]</f>
        <v>643</v>
      </c>
      <c r="T1035" s="41">
        <f>Data5[[#This Row],[TOTAL CHELTUIELI LEI]]/Data5[[#This Row],[NUMĂRUL PERSOANELOR ÎNSCRISE ÎN LISTELE ELECTORALE]]</f>
        <v>7.7144362486828237</v>
      </c>
      <c r="U1035" s="41">
        <f>Data5[[#This Row],[TOTAL CHELTUIELI EURO]]/Data5[[#This Row],[NUMĂRUL PERSOANELOR ÎNSCRISE ÎN LISTELE ELECTORALE]]</f>
        <v>1.5938588559498408</v>
      </c>
      <c r="V1035" s="41">
        <f>Data5[[#This Row],[TOTAL CHELTUIELI LEI]]/Data5[[#This Row],[NUMĂRUL PERSOANELOR CARE AU PARTICIPAT LA VOT]]</f>
        <v>11.385692068429238</v>
      </c>
      <c r="W1035" s="41">
        <f>Data5[[#This Row],[TOTAL CHELTUIELI EURO]]/Data5[[#This Row],[NUMĂRUL PERSOANELOR CARE AU PARTICIPAT LA VOT]]</f>
        <v>2.3523671139912889</v>
      </c>
      <c r="X1035" s="43">
        <v>4.8400999999999996</v>
      </c>
      <c r="Y1035" s="114" t="s">
        <v>2886</v>
      </c>
      <c r="Z1035" s="44">
        <v>7</v>
      </c>
      <c r="AA1035" s="115" t="s">
        <v>3107</v>
      </c>
      <c r="AB1035" s="44">
        <v>1</v>
      </c>
      <c r="AC1035" s="45"/>
    </row>
    <row r="1036" spans="1:29" ht="12" customHeight="1" x14ac:dyDescent="0.2">
      <c r="A1036" s="37">
        <v>1035</v>
      </c>
      <c r="B1036" s="38" t="s">
        <v>19</v>
      </c>
      <c r="C1036" s="39" t="s">
        <v>1745</v>
      </c>
      <c r="D1036" s="40">
        <v>44101</v>
      </c>
      <c r="E1036" s="38">
        <v>1</v>
      </c>
      <c r="F1036" s="38"/>
      <c r="G1036" s="38" t="s">
        <v>2</v>
      </c>
      <c r="H1036" s="38" t="s">
        <v>2</v>
      </c>
      <c r="I1036" s="63">
        <v>94230</v>
      </c>
      <c r="J1036" s="63">
        <v>20032.060000000001</v>
      </c>
      <c r="K1036" s="63">
        <v>0</v>
      </c>
      <c r="L1036" s="41">
        <f>SUM(Data5[[#This Row],[CHELTUIELI DE PERSONAL LEI]:[CHELTUIELI DE CAPITAL (ACTIVE NEFINANCIARE ) LEI]])</f>
        <v>114262.06</v>
      </c>
      <c r="M1036" s="41">
        <f>Data5[[#This Row],[TOTAL CHELTUIELI LEI]]/Data5[[#This Row],[CURS VALUTAR EURO BNR 22 07 2020]]</f>
        <v>23607.375880663625</v>
      </c>
      <c r="N1036" s="49">
        <v>2312</v>
      </c>
      <c r="O1036" s="54"/>
      <c r="P1036" s="54">
        <v>1510</v>
      </c>
      <c r="Q1036" s="54"/>
      <c r="R1036" s="54">
        <f>Data5[[#This Row],[PERSOANE ÎNSCRISE ÎN LISTELE ELECTORALE (TURUL 1)            ]]+Data5[[#This Row],[PERSOANE ÎNSCRISE ÎN LISTELE ELECTORALE (TURUL AL 2-LEA)]]</f>
        <v>2312</v>
      </c>
      <c r="S1036" s="54">
        <f>Data5[[#This Row],[PERSOANE CARE AU PARTICIPAT LA VOT (TURUL 1)]]+Data5[[#This Row],[PERSOANE CARE AU PARTICIPAT LA VOT  (TURUL AL 2-LEA)]]</f>
        <v>1510</v>
      </c>
      <c r="T1036" s="41">
        <f>Data5[[#This Row],[TOTAL CHELTUIELI LEI]]/Data5[[#This Row],[NUMĂRUL PERSOANELOR ÎNSCRISE ÎN LISTELE ELECTORALE]]</f>
        <v>49.421306228373702</v>
      </c>
      <c r="U1036" s="41">
        <f>Data5[[#This Row],[TOTAL CHELTUIELI EURO]]/Data5[[#This Row],[NUMĂRUL PERSOANELOR ÎNSCRISE ÎN LISTELE ELECTORALE]]</f>
        <v>10.210802716550011</v>
      </c>
      <c r="V1036" s="41">
        <f>Data5[[#This Row],[TOTAL CHELTUIELI LEI]]/Data5[[#This Row],[NUMĂRUL PERSOANELOR CARE AU PARTICIPAT LA VOT]]</f>
        <v>75.670238410596028</v>
      </c>
      <c r="W1036" s="41">
        <f>Data5[[#This Row],[TOTAL CHELTUIELI EURO]]/Data5[[#This Row],[NUMĂRUL PERSOANELOR CARE AU PARTICIPAT LA VOT]]</f>
        <v>15.634023762028891</v>
      </c>
      <c r="X1036" s="43">
        <v>4.8400999999999996</v>
      </c>
      <c r="Y1036" s="114" t="s">
        <v>2938</v>
      </c>
      <c r="Z1036" s="44">
        <v>49</v>
      </c>
      <c r="AA1036" s="115" t="s">
        <v>3127</v>
      </c>
      <c r="AB1036" s="44">
        <v>10</v>
      </c>
      <c r="AC1036" s="45"/>
    </row>
    <row r="1037" spans="1:29" ht="12" customHeight="1" x14ac:dyDescent="0.2">
      <c r="A1037" s="37">
        <v>1036</v>
      </c>
      <c r="B1037" s="38" t="s">
        <v>19</v>
      </c>
      <c r="C1037" s="39" t="s">
        <v>1865</v>
      </c>
      <c r="D1037" s="40">
        <v>44101</v>
      </c>
      <c r="E1037" s="38">
        <v>1</v>
      </c>
      <c r="F1037" s="38"/>
      <c r="G1037" s="38" t="s">
        <v>2</v>
      </c>
      <c r="H1037" s="38" t="s">
        <v>2</v>
      </c>
      <c r="I1037" s="63">
        <v>13200</v>
      </c>
      <c r="J1037" s="63">
        <v>6311</v>
      </c>
      <c r="K1037" s="63">
        <v>0</v>
      </c>
      <c r="L1037" s="41">
        <f>SUM(Data5[[#This Row],[CHELTUIELI DE PERSONAL LEI]:[CHELTUIELI DE CAPITAL (ACTIVE NEFINANCIARE ) LEI]])</f>
        <v>19511</v>
      </c>
      <c r="M1037" s="41">
        <f>Data5[[#This Row],[TOTAL CHELTUIELI LEI]]/Data5[[#This Row],[CURS VALUTAR EURO BNR 22 07 2020]]</f>
        <v>4031.1150596062066</v>
      </c>
      <c r="N1037" s="49">
        <v>1538</v>
      </c>
      <c r="O1037" s="54"/>
      <c r="P1037" s="54">
        <v>1108</v>
      </c>
      <c r="Q1037" s="54"/>
      <c r="R1037" s="54">
        <f>Data5[[#This Row],[PERSOANE ÎNSCRISE ÎN LISTELE ELECTORALE (TURUL 1)            ]]+Data5[[#This Row],[PERSOANE ÎNSCRISE ÎN LISTELE ELECTORALE (TURUL AL 2-LEA)]]</f>
        <v>1538</v>
      </c>
      <c r="S1037" s="54">
        <f>Data5[[#This Row],[PERSOANE CARE AU PARTICIPAT LA VOT (TURUL 1)]]+Data5[[#This Row],[PERSOANE CARE AU PARTICIPAT LA VOT  (TURUL AL 2-LEA)]]</f>
        <v>1108</v>
      </c>
      <c r="T1037" s="41">
        <f>Data5[[#This Row],[TOTAL CHELTUIELI LEI]]/Data5[[#This Row],[NUMĂRUL PERSOANELOR ÎNSCRISE ÎN LISTELE ELECTORALE]]</f>
        <v>12.68595578673602</v>
      </c>
      <c r="U1037" s="41">
        <f>Data5[[#This Row],[TOTAL CHELTUIELI EURO]]/Data5[[#This Row],[NUMĂRUL PERSOANELOR ÎNSCRISE ÎN LISTELE ELECTORALE]]</f>
        <v>2.6210110920716558</v>
      </c>
      <c r="V1037" s="41">
        <f>Data5[[#This Row],[TOTAL CHELTUIELI LEI]]/Data5[[#This Row],[NUMĂRUL PERSOANELOR CARE AU PARTICIPAT LA VOT]]</f>
        <v>17.609205776173287</v>
      </c>
      <c r="W1037" s="41">
        <f>Data5[[#This Row],[TOTAL CHELTUIELI EURO]]/Data5[[#This Row],[NUMĂRUL PERSOANELOR CARE AU PARTICIPAT LA VOT]]</f>
        <v>3.6381904870092119</v>
      </c>
      <c r="X1037" s="43">
        <v>4.8400999999999996</v>
      </c>
      <c r="Y1037" s="114" t="s">
        <v>2897</v>
      </c>
      <c r="Z1037" s="44">
        <v>12</v>
      </c>
      <c r="AA1037" s="115" t="s">
        <v>3108</v>
      </c>
      <c r="AB1037" s="44">
        <v>2</v>
      </c>
      <c r="AC1037" s="45"/>
    </row>
    <row r="1038" spans="1:29" ht="12" customHeight="1" x14ac:dyDescent="0.2">
      <c r="A1038" s="37">
        <v>1037</v>
      </c>
      <c r="B1038" s="38" t="s">
        <v>19</v>
      </c>
      <c r="C1038" s="39" t="s">
        <v>1866</v>
      </c>
      <c r="D1038" s="40">
        <v>44101</v>
      </c>
      <c r="E1038" s="38">
        <v>1</v>
      </c>
      <c r="F1038" s="38"/>
      <c r="G1038" s="38" t="s">
        <v>2</v>
      </c>
      <c r="H1038" s="38" t="s">
        <v>2</v>
      </c>
      <c r="I1038" s="63">
        <v>87975</v>
      </c>
      <c r="J1038" s="63">
        <v>476</v>
      </c>
      <c r="K1038" s="63">
        <v>0</v>
      </c>
      <c r="L1038" s="41">
        <f>SUM(Data5[[#This Row],[CHELTUIELI DE PERSONAL LEI]:[CHELTUIELI DE CAPITAL (ACTIVE NEFINANCIARE ) LEI]])</f>
        <v>88451</v>
      </c>
      <c r="M1038" s="41">
        <f>Data5[[#This Row],[TOTAL CHELTUIELI LEI]]/Data5[[#This Row],[CURS VALUTAR EURO BNR 22 07 2020]]</f>
        <v>18274.622425156507</v>
      </c>
      <c r="N1038" s="49">
        <v>1956</v>
      </c>
      <c r="O1038" s="54"/>
      <c r="P1038" s="54">
        <v>1348</v>
      </c>
      <c r="Q1038" s="54"/>
      <c r="R1038" s="54">
        <f>Data5[[#This Row],[PERSOANE ÎNSCRISE ÎN LISTELE ELECTORALE (TURUL 1)            ]]+Data5[[#This Row],[PERSOANE ÎNSCRISE ÎN LISTELE ELECTORALE (TURUL AL 2-LEA)]]</f>
        <v>1956</v>
      </c>
      <c r="S1038" s="54">
        <f>Data5[[#This Row],[PERSOANE CARE AU PARTICIPAT LA VOT (TURUL 1)]]+Data5[[#This Row],[PERSOANE CARE AU PARTICIPAT LA VOT  (TURUL AL 2-LEA)]]</f>
        <v>1348</v>
      </c>
      <c r="T1038" s="41">
        <f>Data5[[#This Row],[TOTAL CHELTUIELI LEI]]/Data5[[#This Row],[NUMĂRUL PERSOANELOR ÎNSCRISE ÎN LISTELE ELECTORALE]]</f>
        <v>45.220347648261757</v>
      </c>
      <c r="U1038" s="41">
        <f>Data5[[#This Row],[TOTAL CHELTUIELI EURO]]/Data5[[#This Row],[NUMĂRUL PERSOANELOR ÎNSCRISE ÎN LISTELE ELECTORALE]]</f>
        <v>9.3428540005912613</v>
      </c>
      <c r="V1038" s="41">
        <f>Data5[[#This Row],[TOTAL CHELTUIELI LEI]]/Data5[[#This Row],[NUMĂRUL PERSOANELOR CARE AU PARTICIPAT LA VOT]]</f>
        <v>65.616468842729972</v>
      </c>
      <c r="W1038" s="41">
        <f>Data5[[#This Row],[TOTAL CHELTUIELI EURO]]/Data5[[#This Row],[NUMĂRUL PERSOANELOR CARE AU PARTICIPAT LA VOT]]</f>
        <v>13.556841561688804</v>
      </c>
      <c r="X1038" s="43">
        <v>4.8400999999999996</v>
      </c>
      <c r="Y1038" s="114" t="s">
        <v>2936</v>
      </c>
      <c r="Z1038" s="44">
        <v>45</v>
      </c>
      <c r="AA1038" s="115" t="s">
        <v>3111</v>
      </c>
      <c r="AB1038" s="44">
        <v>9</v>
      </c>
      <c r="AC1038" s="45"/>
    </row>
    <row r="1039" spans="1:29" ht="12" customHeight="1" x14ac:dyDescent="0.2">
      <c r="A1039" s="37">
        <v>1038</v>
      </c>
      <c r="B1039" s="38" t="s">
        <v>19</v>
      </c>
      <c r="C1039" s="39" t="s">
        <v>1867</v>
      </c>
      <c r="D1039" s="40">
        <v>44101</v>
      </c>
      <c r="E1039" s="38">
        <v>1</v>
      </c>
      <c r="F1039" s="38"/>
      <c r="G1039" s="38" t="s">
        <v>2</v>
      </c>
      <c r="H1039" s="38" t="s">
        <v>2</v>
      </c>
      <c r="I1039" s="63">
        <v>0</v>
      </c>
      <c r="J1039" s="63">
        <v>10940.76</v>
      </c>
      <c r="K1039" s="63">
        <v>0</v>
      </c>
      <c r="L1039" s="41">
        <f>SUM(Data5[[#This Row],[CHELTUIELI DE PERSONAL LEI]:[CHELTUIELI DE CAPITAL (ACTIVE NEFINANCIARE ) LEI]])</f>
        <v>10940.76</v>
      </c>
      <c r="M1039" s="41">
        <f>Data5[[#This Row],[TOTAL CHELTUIELI LEI]]/Data5[[#This Row],[CURS VALUTAR EURO BNR 22 07 2020]]</f>
        <v>2260.4408999814054</v>
      </c>
      <c r="N1039" s="49">
        <v>5599</v>
      </c>
      <c r="O1039" s="54"/>
      <c r="P1039" s="54">
        <v>3174</v>
      </c>
      <c r="Q1039" s="54"/>
      <c r="R1039" s="54">
        <f>Data5[[#This Row],[PERSOANE ÎNSCRISE ÎN LISTELE ELECTORALE (TURUL 1)            ]]+Data5[[#This Row],[PERSOANE ÎNSCRISE ÎN LISTELE ELECTORALE (TURUL AL 2-LEA)]]</f>
        <v>5599</v>
      </c>
      <c r="S1039" s="54">
        <f>Data5[[#This Row],[PERSOANE CARE AU PARTICIPAT LA VOT (TURUL 1)]]+Data5[[#This Row],[PERSOANE CARE AU PARTICIPAT LA VOT  (TURUL AL 2-LEA)]]</f>
        <v>3174</v>
      </c>
      <c r="T1039" s="41">
        <f>Data5[[#This Row],[TOTAL CHELTUIELI LEI]]/Data5[[#This Row],[NUMĂRUL PERSOANELOR ÎNSCRISE ÎN LISTELE ELECTORALE]]</f>
        <v>1.9540560814431149</v>
      </c>
      <c r="U1039" s="41">
        <f>Data5[[#This Row],[TOTAL CHELTUIELI EURO]]/Data5[[#This Row],[NUMĂRUL PERSOANELOR ÎNSCRISE ÎN LISTELE ELECTORALE]]</f>
        <v>0.40372225397060285</v>
      </c>
      <c r="V1039" s="41">
        <f>Data5[[#This Row],[TOTAL CHELTUIELI LEI]]/Data5[[#This Row],[NUMĂRUL PERSOANELOR CARE AU PARTICIPAT LA VOT]]</f>
        <v>3.4469943289224951</v>
      </c>
      <c r="W1039" s="41">
        <f>Data5[[#This Row],[TOTAL CHELTUIELI EURO]]/Data5[[#This Row],[NUMĂRUL PERSOANELOR CARE AU PARTICIPAT LA VOT]]</f>
        <v>0.71217419659149506</v>
      </c>
      <c r="X1039" s="43">
        <v>4.8400999999999996</v>
      </c>
      <c r="Y1039" s="114" t="s">
        <v>2894</v>
      </c>
      <c r="Z1039" s="44">
        <v>1</v>
      </c>
      <c r="AA1039" s="115" t="s">
        <v>3105</v>
      </c>
      <c r="AB1039" s="44">
        <v>0</v>
      </c>
      <c r="AC1039" s="45"/>
    </row>
    <row r="1040" spans="1:29" ht="12" customHeight="1" x14ac:dyDescent="0.2">
      <c r="A1040" s="37">
        <v>1039</v>
      </c>
      <c r="B1040" s="38" t="s">
        <v>19</v>
      </c>
      <c r="C1040" s="39" t="s">
        <v>1868</v>
      </c>
      <c r="D1040" s="40">
        <v>44101</v>
      </c>
      <c r="E1040" s="38">
        <v>1</v>
      </c>
      <c r="F1040" s="38"/>
      <c r="G1040" s="38" t="s">
        <v>2</v>
      </c>
      <c r="H1040" s="38" t="s">
        <v>2</v>
      </c>
      <c r="I1040" s="63">
        <v>0</v>
      </c>
      <c r="J1040" s="63">
        <v>0</v>
      </c>
      <c r="K1040" s="63">
        <v>0</v>
      </c>
      <c r="L1040" s="41">
        <f>SUM(Data5[[#This Row],[CHELTUIELI DE PERSONAL LEI]:[CHELTUIELI DE CAPITAL (ACTIVE NEFINANCIARE ) LEI]])</f>
        <v>0</v>
      </c>
      <c r="M1040" s="41">
        <f>Data5[[#This Row],[TOTAL CHELTUIELI LEI]]/Data5[[#This Row],[CURS VALUTAR EURO BNR 22 07 2020]]</f>
        <v>0</v>
      </c>
      <c r="N1040" s="49">
        <v>2446</v>
      </c>
      <c r="O1040" s="54"/>
      <c r="P1040" s="54">
        <v>1219</v>
      </c>
      <c r="Q1040" s="54"/>
      <c r="R1040" s="54">
        <f>Data5[[#This Row],[PERSOANE ÎNSCRISE ÎN LISTELE ELECTORALE (TURUL 1)            ]]+Data5[[#This Row],[PERSOANE ÎNSCRISE ÎN LISTELE ELECTORALE (TURUL AL 2-LEA)]]</f>
        <v>2446</v>
      </c>
      <c r="S1040" s="54">
        <f>Data5[[#This Row],[PERSOANE CARE AU PARTICIPAT LA VOT (TURUL 1)]]+Data5[[#This Row],[PERSOANE CARE AU PARTICIPAT LA VOT  (TURUL AL 2-LEA)]]</f>
        <v>1219</v>
      </c>
      <c r="T1040" s="41">
        <f>Data5[[#This Row],[TOTAL CHELTUIELI LEI]]/Data5[[#This Row],[NUMĂRUL PERSOANELOR ÎNSCRISE ÎN LISTELE ELECTORALE]]</f>
        <v>0</v>
      </c>
      <c r="U1040" s="41">
        <f>Data5[[#This Row],[TOTAL CHELTUIELI EURO]]/Data5[[#This Row],[NUMĂRUL PERSOANELOR ÎNSCRISE ÎN LISTELE ELECTORALE]]</f>
        <v>0</v>
      </c>
      <c r="V1040" s="41">
        <f>Data5[[#This Row],[TOTAL CHELTUIELI LEI]]/Data5[[#This Row],[NUMĂRUL PERSOANELOR CARE AU PARTICIPAT LA VOT]]</f>
        <v>0</v>
      </c>
      <c r="W1040" s="41">
        <f>Data5[[#This Row],[TOTAL CHELTUIELI EURO]]/Data5[[#This Row],[NUMĂRUL PERSOANELOR CARE AU PARTICIPAT LA VOT]]</f>
        <v>0</v>
      </c>
      <c r="X1040" s="43">
        <v>4.8400999999999996</v>
      </c>
      <c r="Y1040" s="114" t="s">
        <v>2890</v>
      </c>
      <c r="Z1040" s="44">
        <v>0</v>
      </c>
      <c r="AA1040" s="115" t="s">
        <v>3105</v>
      </c>
      <c r="AB1040" s="44">
        <v>0</v>
      </c>
      <c r="AC1040" s="45"/>
    </row>
    <row r="1041" spans="1:29" ht="12" customHeight="1" x14ac:dyDescent="0.2">
      <c r="A1041" s="37">
        <v>1040</v>
      </c>
      <c r="B1041" s="38" t="s">
        <v>19</v>
      </c>
      <c r="C1041" s="39" t="s">
        <v>1869</v>
      </c>
      <c r="D1041" s="40">
        <v>44101</v>
      </c>
      <c r="E1041" s="38">
        <v>1</v>
      </c>
      <c r="F1041" s="38"/>
      <c r="G1041" s="38" t="s">
        <v>2</v>
      </c>
      <c r="H1041" s="38" t="s">
        <v>2</v>
      </c>
      <c r="I1041" s="63">
        <v>1600</v>
      </c>
      <c r="J1041" s="63">
        <v>39081</v>
      </c>
      <c r="K1041" s="63">
        <v>0</v>
      </c>
      <c r="L1041" s="41">
        <f>SUM(Data5[[#This Row],[CHELTUIELI DE PERSONAL LEI]:[CHELTUIELI DE CAPITAL (ACTIVE NEFINANCIARE ) LEI]])</f>
        <v>40681</v>
      </c>
      <c r="M1041" s="41">
        <f>Data5[[#This Row],[TOTAL CHELTUIELI LEI]]/Data5[[#This Row],[CURS VALUTAR EURO BNR 22 07 2020]]</f>
        <v>8404.9916324042897</v>
      </c>
      <c r="N1041" s="49">
        <v>9311</v>
      </c>
      <c r="O1041" s="54"/>
      <c r="P1041" s="54">
        <v>4520</v>
      </c>
      <c r="Q1041" s="54"/>
      <c r="R1041" s="54">
        <f>Data5[[#This Row],[PERSOANE ÎNSCRISE ÎN LISTELE ELECTORALE (TURUL 1)            ]]+Data5[[#This Row],[PERSOANE ÎNSCRISE ÎN LISTELE ELECTORALE (TURUL AL 2-LEA)]]</f>
        <v>9311</v>
      </c>
      <c r="S1041" s="54">
        <f>Data5[[#This Row],[PERSOANE CARE AU PARTICIPAT LA VOT (TURUL 1)]]+Data5[[#This Row],[PERSOANE CARE AU PARTICIPAT LA VOT  (TURUL AL 2-LEA)]]</f>
        <v>4520</v>
      </c>
      <c r="T1041" s="41">
        <f>Data5[[#This Row],[TOTAL CHELTUIELI LEI]]/Data5[[#This Row],[NUMĂRUL PERSOANELOR ÎNSCRISE ÎN LISTELE ELECTORALE]]</f>
        <v>4.3691332832134036</v>
      </c>
      <c r="U1041" s="41">
        <f>Data5[[#This Row],[TOTAL CHELTUIELI EURO]]/Data5[[#This Row],[NUMĂRUL PERSOANELOR ÎNSCRISE ÎN LISTELE ELECTORALE]]</f>
        <v>0.90269483754744817</v>
      </c>
      <c r="V1041" s="41">
        <f>Data5[[#This Row],[TOTAL CHELTUIELI LEI]]/Data5[[#This Row],[NUMĂRUL PERSOANELOR CARE AU PARTICIPAT LA VOT]]</f>
        <v>9.0002212389380531</v>
      </c>
      <c r="W1041" s="41">
        <f>Data5[[#This Row],[TOTAL CHELTUIELI EURO]]/Data5[[#This Row],[NUMĂRUL PERSOANELOR CARE AU PARTICIPAT LA VOT]]</f>
        <v>1.8595114230982941</v>
      </c>
      <c r="X1041" s="43">
        <v>4.8400999999999996</v>
      </c>
      <c r="Y1041" s="114" t="s">
        <v>2895</v>
      </c>
      <c r="Z1041" s="44">
        <v>4</v>
      </c>
      <c r="AA1041" s="115" t="s">
        <v>3105</v>
      </c>
      <c r="AB1041" s="44">
        <v>0</v>
      </c>
      <c r="AC1041" s="45"/>
    </row>
    <row r="1042" spans="1:29" ht="12" customHeight="1" x14ac:dyDescent="0.2">
      <c r="A1042" s="37">
        <v>1041</v>
      </c>
      <c r="B1042" s="38" t="s">
        <v>19</v>
      </c>
      <c r="C1042" s="39" t="s">
        <v>522</v>
      </c>
      <c r="D1042" s="40">
        <v>44101</v>
      </c>
      <c r="E1042" s="38">
        <v>1</v>
      </c>
      <c r="F1042" s="38"/>
      <c r="G1042" s="38" t="s">
        <v>2</v>
      </c>
      <c r="H1042" s="38" t="s">
        <v>2</v>
      </c>
      <c r="I1042" s="63">
        <v>0</v>
      </c>
      <c r="J1042" s="63">
        <v>0</v>
      </c>
      <c r="K1042" s="63">
        <v>0</v>
      </c>
      <c r="L1042" s="41">
        <f>SUM(Data5[[#This Row],[CHELTUIELI DE PERSONAL LEI]:[CHELTUIELI DE CAPITAL (ACTIVE NEFINANCIARE ) LEI]])</f>
        <v>0</v>
      </c>
      <c r="M1042" s="41">
        <f>Data5[[#This Row],[TOTAL CHELTUIELI LEI]]/Data5[[#This Row],[CURS VALUTAR EURO BNR 22 07 2020]]</f>
        <v>0</v>
      </c>
      <c r="N1042" s="49">
        <v>1838</v>
      </c>
      <c r="O1042" s="54"/>
      <c r="P1042" s="54">
        <v>1213</v>
      </c>
      <c r="Q1042" s="54"/>
      <c r="R1042" s="54">
        <f>Data5[[#This Row],[PERSOANE ÎNSCRISE ÎN LISTELE ELECTORALE (TURUL 1)            ]]+Data5[[#This Row],[PERSOANE ÎNSCRISE ÎN LISTELE ELECTORALE (TURUL AL 2-LEA)]]</f>
        <v>1838</v>
      </c>
      <c r="S1042" s="54">
        <f>Data5[[#This Row],[PERSOANE CARE AU PARTICIPAT LA VOT (TURUL 1)]]+Data5[[#This Row],[PERSOANE CARE AU PARTICIPAT LA VOT  (TURUL AL 2-LEA)]]</f>
        <v>1213</v>
      </c>
      <c r="T1042" s="41">
        <f>Data5[[#This Row],[TOTAL CHELTUIELI LEI]]/Data5[[#This Row],[NUMĂRUL PERSOANELOR ÎNSCRISE ÎN LISTELE ELECTORALE]]</f>
        <v>0</v>
      </c>
      <c r="U1042" s="41">
        <f>Data5[[#This Row],[TOTAL CHELTUIELI EURO]]/Data5[[#This Row],[NUMĂRUL PERSOANELOR ÎNSCRISE ÎN LISTELE ELECTORALE]]</f>
        <v>0</v>
      </c>
      <c r="V1042" s="41">
        <f>Data5[[#This Row],[TOTAL CHELTUIELI LEI]]/Data5[[#This Row],[NUMĂRUL PERSOANELOR CARE AU PARTICIPAT LA VOT]]</f>
        <v>0</v>
      </c>
      <c r="W1042" s="41">
        <f>Data5[[#This Row],[TOTAL CHELTUIELI EURO]]/Data5[[#This Row],[NUMĂRUL PERSOANELOR CARE AU PARTICIPAT LA VOT]]</f>
        <v>0</v>
      </c>
      <c r="X1042" s="43">
        <v>4.8400999999999996</v>
      </c>
      <c r="Y1042" s="114" t="s">
        <v>2890</v>
      </c>
      <c r="Z1042" s="44">
        <v>0</v>
      </c>
      <c r="AA1042" s="115" t="s">
        <v>3105</v>
      </c>
      <c r="AB1042" s="44">
        <v>0</v>
      </c>
      <c r="AC1042" s="45"/>
    </row>
    <row r="1043" spans="1:29" ht="12" customHeight="1" x14ac:dyDescent="0.2">
      <c r="A1043" s="37">
        <v>1042</v>
      </c>
      <c r="B1043" s="38" t="s">
        <v>19</v>
      </c>
      <c r="C1043" s="39" t="s">
        <v>1817</v>
      </c>
      <c r="D1043" s="40">
        <v>44101</v>
      </c>
      <c r="E1043" s="38">
        <v>1</v>
      </c>
      <c r="F1043" s="38"/>
      <c r="G1043" s="38" t="s">
        <v>2</v>
      </c>
      <c r="H1043" s="38" t="s">
        <v>2</v>
      </c>
      <c r="I1043" s="63">
        <v>88460</v>
      </c>
      <c r="J1043" s="63">
        <v>17110</v>
      </c>
      <c r="K1043" s="64">
        <v>0</v>
      </c>
      <c r="L1043" s="41">
        <f>SUM(Data5[[#This Row],[CHELTUIELI DE PERSONAL LEI]:[CHELTUIELI DE CAPITAL (ACTIVE NEFINANCIARE ) LEI]])</f>
        <v>105570</v>
      </c>
      <c r="M1043" s="41">
        <f>Data5[[#This Row],[TOTAL CHELTUIELI LEI]]/Data5[[#This Row],[CURS VALUTAR EURO BNR 22 07 2020]]</f>
        <v>21811.532819569846</v>
      </c>
      <c r="N1043" s="49">
        <v>2756</v>
      </c>
      <c r="O1043" s="54"/>
      <c r="P1043" s="54">
        <v>1580</v>
      </c>
      <c r="Q1043" s="54"/>
      <c r="R1043" s="54">
        <f>Data5[[#This Row],[PERSOANE ÎNSCRISE ÎN LISTELE ELECTORALE (TURUL 1)            ]]+Data5[[#This Row],[PERSOANE ÎNSCRISE ÎN LISTELE ELECTORALE (TURUL AL 2-LEA)]]</f>
        <v>2756</v>
      </c>
      <c r="S1043" s="54">
        <f>Data5[[#This Row],[PERSOANE CARE AU PARTICIPAT LA VOT (TURUL 1)]]+Data5[[#This Row],[PERSOANE CARE AU PARTICIPAT LA VOT  (TURUL AL 2-LEA)]]</f>
        <v>1580</v>
      </c>
      <c r="T1043" s="41">
        <f>Data5[[#This Row],[TOTAL CHELTUIELI LEI]]/Data5[[#This Row],[NUMĂRUL PERSOANELOR ÎNSCRISE ÎN LISTELE ELECTORALE]]</f>
        <v>38.305515239477501</v>
      </c>
      <c r="U1043" s="41">
        <f>Data5[[#This Row],[TOTAL CHELTUIELI EURO]]/Data5[[#This Row],[NUMĂRUL PERSOANELOR ÎNSCRISE ÎN LISTELE ELECTORALE]]</f>
        <v>7.9141991362735293</v>
      </c>
      <c r="V1043" s="41">
        <f>Data5[[#This Row],[TOTAL CHELTUIELI LEI]]/Data5[[#This Row],[NUMĂRUL PERSOANELOR CARE AU PARTICIPAT LA VOT]]</f>
        <v>66.816455696202539</v>
      </c>
      <c r="W1043" s="41">
        <f>Data5[[#This Row],[TOTAL CHELTUIELI EURO]]/Data5[[#This Row],[NUMĂRUL PERSOANELOR CARE AU PARTICIPAT LA VOT]]</f>
        <v>13.804767607322686</v>
      </c>
      <c r="X1043" s="43">
        <v>4.8400999999999996</v>
      </c>
      <c r="Y1043" s="114" t="s">
        <v>2925</v>
      </c>
      <c r="Z1043" s="44">
        <v>38</v>
      </c>
      <c r="AA1043" s="115" t="s">
        <v>3113</v>
      </c>
      <c r="AB1043" s="44">
        <v>7</v>
      </c>
      <c r="AC1043" s="45"/>
    </row>
    <row r="1044" spans="1:29" ht="12" customHeight="1" x14ac:dyDescent="0.2">
      <c r="A1044" s="37">
        <v>1043</v>
      </c>
      <c r="B1044" s="38" t="s">
        <v>19</v>
      </c>
      <c r="C1044" s="39" t="s">
        <v>70</v>
      </c>
      <c r="D1044" s="40">
        <v>44101</v>
      </c>
      <c r="E1044" s="38">
        <v>1</v>
      </c>
      <c r="F1044" s="38"/>
      <c r="G1044" s="38" t="s">
        <v>2</v>
      </c>
      <c r="H1044" s="38" t="s">
        <v>2</v>
      </c>
      <c r="I1044" s="63">
        <v>10450</v>
      </c>
      <c r="J1044" s="63">
        <v>114533</v>
      </c>
      <c r="K1044" s="63">
        <v>6600</v>
      </c>
      <c r="L1044" s="41">
        <f>SUM(Data5[[#This Row],[CHELTUIELI DE PERSONAL LEI]:[CHELTUIELI DE CAPITAL (ACTIVE NEFINANCIARE ) LEI]])</f>
        <v>131583</v>
      </c>
      <c r="M1044" s="41">
        <f>Data5[[#This Row],[TOTAL CHELTUIELI LEI]]/Data5[[#This Row],[CURS VALUTAR EURO BNR 22 07 2020]]</f>
        <v>27186.008553542284</v>
      </c>
      <c r="N1044" s="49">
        <v>8340</v>
      </c>
      <c r="O1044" s="54"/>
      <c r="P1044" s="54">
        <v>4568</v>
      </c>
      <c r="Q1044" s="54"/>
      <c r="R1044" s="54">
        <f>Data5[[#This Row],[PERSOANE ÎNSCRISE ÎN LISTELE ELECTORALE (TURUL 1)            ]]+Data5[[#This Row],[PERSOANE ÎNSCRISE ÎN LISTELE ELECTORALE (TURUL AL 2-LEA)]]</f>
        <v>8340</v>
      </c>
      <c r="S1044" s="54">
        <f>Data5[[#This Row],[PERSOANE CARE AU PARTICIPAT LA VOT (TURUL 1)]]+Data5[[#This Row],[PERSOANE CARE AU PARTICIPAT LA VOT  (TURUL AL 2-LEA)]]</f>
        <v>4568</v>
      </c>
      <c r="T1044" s="41">
        <f>Data5[[#This Row],[TOTAL CHELTUIELI LEI]]/Data5[[#This Row],[NUMĂRUL PERSOANELOR ÎNSCRISE ÎN LISTELE ELECTORALE]]</f>
        <v>15.777338129496403</v>
      </c>
      <c r="U1044" s="41">
        <f>Data5[[#This Row],[TOTAL CHELTUIELI EURO]]/Data5[[#This Row],[NUMĂRUL PERSOANELOR ÎNSCRISE ÎN LISTELE ELECTORALE]]</f>
        <v>3.2597132558204178</v>
      </c>
      <c r="V1044" s="41">
        <f>Data5[[#This Row],[TOTAL CHELTUIELI LEI]]/Data5[[#This Row],[NUMĂRUL PERSOANELOR CARE AU PARTICIPAT LA VOT]]</f>
        <v>28.805385288966725</v>
      </c>
      <c r="W1044" s="41">
        <f>Data5[[#This Row],[TOTAL CHELTUIELI EURO]]/Data5[[#This Row],[NUMĂRUL PERSOANELOR CARE AU PARTICIPAT LA VOT]]</f>
        <v>5.9514029232798347</v>
      </c>
      <c r="X1044" s="43">
        <v>4.8400999999999996</v>
      </c>
      <c r="Y1044" s="114" t="s">
        <v>2909</v>
      </c>
      <c r="Z1044" s="44">
        <v>15</v>
      </c>
      <c r="AA1044" s="115" t="s">
        <v>3106</v>
      </c>
      <c r="AB1044" s="44">
        <v>3</v>
      </c>
      <c r="AC1044" s="45"/>
    </row>
    <row r="1045" spans="1:29" ht="12" customHeight="1" x14ac:dyDescent="0.2">
      <c r="A1045" s="37">
        <v>1044</v>
      </c>
      <c r="B1045" s="38" t="s">
        <v>19</v>
      </c>
      <c r="C1045" s="39" t="s">
        <v>1558</v>
      </c>
      <c r="D1045" s="40">
        <v>44101</v>
      </c>
      <c r="E1045" s="38">
        <v>1</v>
      </c>
      <c r="F1045" s="38"/>
      <c r="G1045" s="38" t="s">
        <v>2</v>
      </c>
      <c r="H1045" s="38" t="s">
        <v>2</v>
      </c>
      <c r="I1045" s="63">
        <v>9570</v>
      </c>
      <c r="J1045" s="63">
        <v>25899</v>
      </c>
      <c r="K1045" s="63">
        <v>0</v>
      </c>
      <c r="L1045" s="41">
        <f>SUM(Data5[[#This Row],[CHELTUIELI DE PERSONAL LEI]:[CHELTUIELI DE CAPITAL (ACTIVE NEFINANCIARE ) LEI]])</f>
        <v>35469</v>
      </c>
      <c r="M1045" s="41">
        <f>Data5[[#This Row],[TOTAL CHELTUIELI LEI]]/Data5[[#This Row],[CURS VALUTAR EURO BNR 22 07 2020]]</f>
        <v>7328.1543769756827</v>
      </c>
      <c r="N1045" s="49">
        <v>4049</v>
      </c>
      <c r="O1045" s="54"/>
      <c r="P1045" s="54">
        <v>2327</v>
      </c>
      <c r="Q1045" s="54"/>
      <c r="R1045" s="54">
        <f>Data5[[#This Row],[PERSOANE ÎNSCRISE ÎN LISTELE ELECTORALE (TURUL 1)            ]]+Data5[[#This Row],[PERSOANE ÎNSCRISE ÎN LISTELE ELECTORALE (TURUL AL 2-LEA)]]</f>
        <v>4049</v>
      </c>
      <c r="S1045" s="54">
        <f>Data5[[#This Row],[PERSOANE CARE AU PARTICIPAT LA VOT (TURUL 1)]]+Data5[[#This Row],[PERSOANE CARE AU PARTICIPAT LA VOT  (TURUL AL 2-LEA)]]</f>
        <v>2327</v>
      </c>
      <c r="T1045" s="41">
        <f>Data5[[#This Row],[TOTAL CHELTUIELI LEI]]/Data5[[#This Row],[NUMĂRUL PERSOANELOR ÎNSCRISE ÎN LISTELE ELECTORALE]]</f>
        <v>8.7599407261052118</v>
      </c>
      <c r="U1045" s="41">
        <f>Data5[[#This Row],[TOTAL CHELTUIELI EURO]]/Data5[[#This Row],[NUMĂRUL PERSOANELOR ÎNSCRISE ÎN LISTELE ELECTORALE]]</f>
        <v>1.8098677147383755</v>
      </c>
      <c r="V1045" s="41">
        <f>Data5[[#This Row],[TOTAL CHELTUIELI LEI]]/Data5[[#This Row],[NUMĂRUL PERSOANELOR CARE AU PARTICIPAT LA VOT]]</f>
        <v>15.242372152986679</v>
      </c>
      <c r="W1045" s="41">
        <f>Data5[[#This Row],[TOTAL CHELTUIELI EURO]]/Data5[[#This Row],[NUMĂRUL PERSOANELOR CARE AU PARTICIPAT LA VOT]]</f>
        <v>3.1491853790183422</v>
      </c>
      <c r="X1045" s="43">
        <v>4.8400999999999996</v>
      </c>
      <c r="Y1045" s="114" t="s">
        <v>2896</v>
      </c>
      <c r="Z1045" s="44">
        <v>8</v>
      </c>
      <c r="AA1045" s="115" t="s">
        <v>3107</v>
      </c>
      <c r="AB1045" s="44">
        <v>1</v>
      </c>
      <c r="AC1045" s="45"/>
    </row>
    <row r="1046" spans="1:29" ht="12" customHeight="1" x14ac:dyDescent="0.2">
      <c r="A1046" s="37">
        <v>1045</v>
      </c>
      <c r="B1046" s="38" t="s">
        <v>19</v>
      </c>
      <c r="C1046" s="39" t="s">
        <v>400</v>
      </c>
      <c r="D1046" s="40">
        <v>44101</v>
      </c>
      <c r="E1046" s="38">
        <v>1</v>
      </c>
      <c r="F1046" s="38"/>
      <c r="G1046" s="38" t="s">
        <v>2</v>
      </c>
      <c r="H1046" s="38" t="s">
        <v>2</v>
      </c>
      <c r="I1046" s="63">
        <v>111375</v>
      </c>
      <c r="J1046" s="63">
        <v>2928</v>
      </c>
      <c r="K1046" s="63">
        <v>0</v>
      </c>
      <c r="L1046" s="41">
        <f>SUM(Data5[[#This Row],[CHELTUIELI DE PERSONAL LEI]:[CHELTUIELI DE CAPITAL (ACTIVE NEFINANCIARE ) LEI]])</f>
        <v>114303</v>
      </c>
      <c r="M1046" s="41">
        <f>Data5[[#This Row],[TOTAL CHELTUIELI LEI]]/Data5[[#This Row],[CURS VALUTAR EURO BNR 22 07 2020]]</f>
        <v>23615.834383587116</v>
      </c>
      <c r="N1046" s="49">
        <v>4378</v>
      </c>
      <c r="O1046" s="54"/>
      <c r="P1046" s="54">
        <v>2877</v>
      </c>
      <c r="Q1046" s="54"/>
      <c r="R1046" s="54">
        <f>Data5[[#This Row],[PERSOANE ÎNSCRISE ÎN LISTELE ELECTORALE (TURUL 1)            ]]+Data5[[#This Row],[PERSOANE ÎNSCRISE ÎN LISTELE ELECTORALE (TURUL AL 2-LEA)]]</f>
        <v>4378</v>
      </c>
      <c r="S1046" s="54">
        <f>Data5[[#This Row],[PERSOANE CARE AU PARTICIPAT LA VOT (TURUL 1)]]+Data5[[#This Row],[PERSOANE CARE AU PARTICIPAT LA VOT  (TURUL AL 2-LEA)]]</f>
        <v>2877</v>
      </c>
      <c r="T1046" s="41">
        <f>Data5[[#This Row],[TOTAL CHELTUIELI LEI]]/Data5[[#This Row],[NUMĂRUL PERSOANELOR ÎNSCRISE ÎN LISTELE ELECTORALE]]</f>
        <v>26.108497030607584</v>
      </c>
      <c r="U1046" s="41">
        <f>Data5[[#This Row],[TOTAL CHELTUIELI EURO]]/Data5[[#This Row],[NUMĂRUL PERSOANELOR ÎNSCRISE ÎN LISTELE ELECTORALE]]</f>
        <v>5.3942061177677285</v>
      </c>
      <c r="V1046" s="41">
        <f>Data5[[#This Row],[TOTAL CHELTUIELI LEI]]/Data5[[#This Row],[NUMĂRUL PERSOANELOR CARE AU PARTICIPAT LA VOT]]</f>
        <v>39.729927007299267</v>
      </c>
      <c r="W1046" s="41">
        <f>Data5[[#This Row],[TOTAL CHELTUIELI EURO]]/Data5[[#This Row],[NUMĂRUL PERSOANELOR CARE AU PARTICIPAT LA VOT]]</f>
        <v>8.2084930078509259</v>
      </c>
      <c r="X1046" s="43">
        <v>4.8400999999999996</v>
      </c>
      <c r="Y1046" s="114" t="s">
        <v>2926</v>
      </c>
      <c r="Z1046" s="44">
        <v>26</v>
      </c>
      <c r="AA1046" s="115" t="s">
        <v>3109</v>
      </c>
      <c r="AB1046" s="44">
        <v>5</v>
      </c>
      <c r="AC1046" s="45"/>
    </row>
    <row r="1047" spans="1:29" ht="12" customHeight="1" x14ac:dyDescent="0.2">
      <c r="A1047" s="37">
        <v>1046</v>
      </c>
      <c r="B1047" s="38" t="s">
        <v>19</v>
      </c>
      <c r="C1047" s="39" t="s">
        <v>1870</v>
      </c>
      <c r="D1047" s="40">
        <v>44101</v>
      </c>
      <c r="E1047" s="38">
        <v>1</v>
      </c>
      <c r="F1047" s="38"/>
      <c r="G1047" s="38" t="s">
        <v>2</v>
      </c>
      <c r="H1047" s="38" t="s">
        <v>2</v>
      </c>
      <c r="I1047" s="63">
        <v>97875</v>
      </c>
      <c r="J1047" s="63">
        <v>15900</v>
      </c>
      <c r="K1047" s="63">
        <v>0</v>
      </c>
      <c r="L1047" s="41">
        <f>SUM(Data5[[#This Row],[CHELTUIELI DE PERSONAL LEI]:[CHELTUIELI DE CAPITAL (ACTIVE NEFINANCIARE ) LEI]])</f>
        <v>113775</v>
      </c>
      <c r="M1047" s="41">
        <f>Data5[[#This Row],[TOTAL CHELTUIELI LEI]]/Data5[[#This Row],[CURS VALUTAR EURO BNR 22 07 2020]]</f>
        <v>23506.745728394042</v>
      </c>
      <c r="N1047" s="49">
        <v>2033</v>
      </c>
      <c r="O1047" s="54"/>
      <c r="P1047" s="54">
        <v>1335</v>
      </c>
      <c r="Q1047" s="54"/>
      <c r="R1047" s="54">
        <f>Data5[[#This Row],[PERSOANE ÎNSCRISE ÎN LISTELE ELECTORALE (TURUL 1)            ]]+Data5[[#This Row],[PERSOANE ÎNSCRISE ÎN LISTELE ELECTORALE (TURUL AL 2-LEA)]]</f>
        <v>2033</v>
      </c>
      <c r="S1047" s="54">
        <f>Data5[[#This Row],[PERSOANE CARE AU PARTICIPAT LA VOT (TURUL 1)]]+Data5[[#This Row],[PERSOANE CARE AU PARTICIPAT LA VOT  (TURUL AL 2-LEA)]]</f>
        <v>1335</v>
      </c>
      <c r="T1047" s="41">
        <f>Data5[[#This Row],[TOTAL CHELTUIELI LEI]]/Data5[[#This Row],[NUMĂRUL PERSOANELOR ÎNSCRISE ÎN LISTELE ELECTORALE]]</f>
        <v>55.964092474176091</v>
      </c>
      <c r="U1047" s="41">
        <f>Data5[[#This Row],[TOTAL CHELTUIELI EURO]]/Data5[[#This Row],[NUMĂRUL PERSOANELOR ÎNSCRISE ÎN LISTELE ELECTORALE]]</f>
        <v>11.562590127099874</v>
      </c>
      <c r="V1047" s="41">
        <f>Data5[[#This Row],[TOTAL CHELTUIELI LEI]]/Data5[[#This Row],[NUMĂRUL PERSOANELOR CARE AU PARTICIPAT LA VOT]]</f>
        <v>85.224719101123597</v>
      </c>
      <c r="W1047" s="41">
        <f>Data5[[#This Row],[TOTAL CHELTUIELI EURO]]/Data5[[#This Row],[NUMĂRUL PERSOANELOR CARE AU PARTICIPAT LA VOT]]</f>
        <v>17.608049234752091</v>
      </c>
      <c r="X1047" s="43">
        <v>4.8400999999999996</v>
      </c>
      <c r="Y1047" s="114" t="s">
        <v>2928</v>
      </c>
      <c r="Z1047" s="44">
        <v>55</v>
      </c>
      <c r="AA1047" s="115" t="s">
        <v>3126</v>
      </c>
      <c r="AB1047" s="44">
        <v>11</v>
      </c>
      <c r="AC1047" s="45"/>
    </row>
    <row r="1048" spans="1:29" ht="12" customHeight="1" x14ac:dyDescent="0.2">
      <c r="A1048" s="37">
        <v>1047</v>
      </c>
      <c r="B1048" s="38" t="s">
        <v>19</v>
      </c>
      <c r="C1048" s="39" t="s">
        <v>463</v>
      </c>
      <c r="D1048" s="40">
        <v>44101</v>
      </c>
      <c r="E1048" s="38">
        <v>1</v>
      </c>
      <c r="F1048" s="38"/>
      <c r="G1048" s="38" t="s">
        <v>2</v>
      </c>
      <c r="H1048" s="38" t="s">
        <v>2</v>
      </c>
      <c r="I1048" s="63">
        <v>0</v>
      </c>
      <c r="J1048" s="63">
        <v>5206.93</v>
      </c>
      <c r="K1048" s="63">
        <v>0</v>
      </c>
      <c r="L1048" s="41">
        <f>SUM(Data5[[#This Row],[CHELTUIELI DE PERSONAL LEI]:[CHELTUIELI DE CAPITAL (ACTIVE NEFINANCIARE ) LEI]])</f>
        <v>5206.93</v>
      </c>
      <c r="M1048" s="41">
        <f>Data5[[#This Row],[TOTAL CHELTUIELI LEI]]/Data5[[#This Row],[CURS VALUTAR EURO BNR 22 07 2020]]</f>
        <v>1075.7897564099917</v>
      </c>
      <c r="N1048" s="49">
        <v>3870</v>
      </c>
      <c r="O1048" s="54"/>
      <c r="P1048" s="54">
        <v>1977</v>
      </c>
      <c r="Q1048" s="54"/>
      <c r="R1048" s="54">
        <f>Data5[[#This Row],[PERSOANE ÎNSCRISE ÎN LISTELE ELECTORALE (TURUL 1)            ]]+Data5[[#This Row],[PERSOANE ÎNSCRISE ÎN LISTELE ELECTORALE (TURUL AL 2-LEA)]]</f>
        <v>3870</v>
      </c>
      <c r="S1048" s="54">
        <f>Data5[[#This Row],[PERSOANE CARE AU PARTICIPAT LA VOT (TURUL 1)]]+Data5[[#This Row],[PERSOANE CARE AU PARTICIPAT LA VOT  (TURUL AL 2-LEA)]]</f>
        <v>1977</v>
      </c>
      <c r="T1048" s="41">
        <f>Data5[[#This Row],[TOTAL CHELTUIELI LEI]]/Data5[[#This Row],[NUMĂRUL PERSOANELOR ÎNSCRISE ÎN LISTELE ELECTORALE]]</f>
        <v>1.3454599483204135</v>
      </c>
      <c r="U1048" s="41">
        <f>Data5[[#This Row],[TOTAL CHELTUIELI EURO]]/Data5[[#This Row],[NUMĂRUL PERSOANELOR ÎNSCRISE ÎN LISTELE ELECTORALE]]</f>
        <v>0.27798184920154823</v>
      </c>
      <c r="V1048" s="41">
        <f>Data5[[#This Row],[TOTAL CHELTUIELI LEI]]/Data5[[#This Row],[NUMĂRUL PERSOANELOR CARE AU PARTICIPAT LA VOT]]</f>
        <v>2.6337531613555893</v>
      </c>
      <c r="W1048" s="41">
        <f>Data5[[#This Row],[TOTAL CHELTUIELI EURO]]/Data5[[#This Row],[NUMĂRUL PERSOANELOR CARE AU PARTICIPAT LA VOT]]</f>
        <v>0.54415263349013232</v>
      </c>
      <c r="X1048" s="43">
        <v>4.8400999999999996</v>
      </c>
      <c r="Y1048" s="114" t="s">
        <v>2894</v>
      </c>
      <c r="Z1048" s="44">
        <v>1</v>
      </c>
      <c r="AA1048" s="115" t="s">
        <v>3105</v>
      </c>
      <c r="AB1048" s="44">
        <v>0</v>
      </c>
      <c r="AC1048" s="45"/>
    </row>
    <row r="1049" spans="1:29" ht="12" customHeight="1" x14ac:dyDescent="0.2">
      <c r="A1049" s="37">
        <v>1048</v>
      </c>
      <c r="B1049" s="38" t="s">
        <v>19</v>
      </c>
      <c r="C1049" s="39" t="s">
        <v>1871</v>
      </c>
      <c r="D1049" s="40">
        <v>44101</v>
      </c>
      <c r="E1049" s="38">
        <v>1</v>
      </c>
      <c r="F1049" s="38"/>
      <c r="G1049" s="38" t="s">
        <v>2</v>
      </c>
      <c r="H1049" s="38" t="s">
        <v>2</v>
      </c>
      <c r="I1049" s="63">
        <v>2640</v>
      </c>
      <c r="J1049" s="63">
        <v>26126.76</v>
      </c>
      <c r="K1049" s="63">
        <v>0</v>
      </c>
      <c r="L1049" s="41">
        <f>SUM(Data5[[#This Row],[CHELTUIELI DE PERSONAL LEI]:[CHELTUIELI DE CAPITAL (ACTIVE NEFINANCIARE ) LEI]])</f>
        <v>28766.76</v>
      </c>
      <c r="M1049" s="41">
        <f>Data5[[#This Row],[TOTAL CHELTUIELI LEI]]/Data5[[#This Row],[CURS VALUTAR EURO BNR 22 07 2020]]</f>
        <v>5943.4226565566833</v>
      </c>
      <c r="N1049" s="49">
        <v>1411</v>
      </c>
      <c r="O1049" s="54"/>
      <c r="P1049" s="54">
        <v>965</v>
      </c>
      <c r="Q1049" s="54"/>
      <c r="R1049" s="54">
        <f>Data5[[#This Row],[PERSOANE ÎNSCRISE ÎN LISTELE ELECTORALE (TURUL 1)            ]]+Data5[[#This Row],[PERSOANE ÎNSCRISE ÎN LISTELE ELECTORALE (TURUL AL 2-LEA)]]</f>
        <v>1411</v>
      </c>
      <c r="S1049" s="54">
        <f>Data5[[#This Row],[PERSOANE CARE AU PARTICIPAT LA VOT (TURUL 1)]]+Data5[[#This Row],[PERSOANE CARE AU PARTICIPAT LA VOT  (TURUL AL 2-LEA)]]</f>
        <v>965</v>
      </c>
      <c r="T1049" s="41">
        <f>Data5[[#This Row],[TOTAL CHELTUIELI LEI]]/Data5[[#This Row],[NUMĂRUL PERSOANELOR ÎNSCRISE ÎN LISTELE ELECTORALE]]</f>
        <v>20.387498228206944</v>
      </c>
      <c r="U1049" s="41">
        <f>Data5[[#This Row],[TOTAL CHELTUIELI EURO]]/Data5[[#This Row],[NUMĂRUL PERSOANELOR ÎNSCRISE ÎN LISTELE ELECTORALE]]</f>
        <v>4.212205993307359</v>
      </c>
      <c r="V1049" s="41">
        <f>Data5[[#This Row],[TOTAL CHELTUIELI LEI]]/Data5[[#This Row],[NUMĂRUL PERSOANELOR CARE AU PARTICIPAT LA VOT]]</f>
        <v>29.810113989637305</v>
      </c>
      <c r="W1049" s="41">
        <f>Data5[[#This Row],[TOTAL CHELTUIELI EURO]]/Data5[[#This Row],[NUMĂRUL PERSOANELOR CARE AU PARTICIPAT LA VOT]]</f>
        <v>6.1589872088670292</v>
      </c>
      <c r="X1049" s="43">
        <v>4.8400999999999996</v>
      </c>
      <c r="Y1049" s="114" t="s">
        <v>2911</v>
      </c>
      <c r="Z1049" s="44">
        <v>20</v>
      </c>
      <c r="AA1049" s="115" t="s">
        <v>3110</v>
      </c>
      <c r="AB1049" s="44">
        <v>4</v>
      </c>
      <c r="AC1049" s="45"/>
    </row>
    <row r="1050" spans="1:29" ht="12" customHeight="1" x14ac:dyDescent="0.2">
      <c r="A1050" s="37">
        <v>1049</v>
      </c>
      <c r="B1050" s="38" t="s">
        <v>19</v>
      </c>
      <c r="C1050" s="39" t="s">
        <v>1872</v>
      </c>
      <c r="D1050" s="40">
        <v>44101</v>
      </c>
      <c r="E1050" s="38">
        <v>1</v>
      </c>
      <c r="F1050" s="38"/>
      <c r="G1050" s="38" t="s">
        <v>2</v>
      </c>
      <c r="H1050" s="38" t="s">
        <v>2</v>
      </c>
      <c r="I1050" s="63">
        <v>3600</v>
      </c>
      <c r="J1050" s="63">
        <v>8550</v>
      </c>
      <c r="K1050" s="63">
        <v>0</v>
      </c>
      <c r="L1050" s="41">
        <f>SUM(Data5[[#This Row],[CHELTUIELI DE PERSONAL LEI]:[CHELTUIELI DE CAPITAL (ACTIVE NEFINANCIARE ) LEI]])</f>
        <v>12150</v>
      </c>
      <c r="M1050" s="41">
        <f>Data5[[#This Row],[TOTAL CHELTUIELI LEI]]/Data5[[#This Row],[CURS VALUTAR EURO BNR 22 07 2020]]</f>
        <v>2510.2787132497265</v>
      </c>
      <c r="N1050" s="49">
        <v>2687</v>
      </c>
      <c r="O1050" s="54"/>
      <c r="P1050" s="54">
        <v>1552</v>
      </c>
      <c r="Q1050" s="54"/>
      <c r="R1050" s="54">
        <f>Data5[[#This Row],[PERSOANE ÎNSCRISE ÎN LISTELE ELECTORALE (TURUL 1)            ]]+Data5[[#This Row],[PERSOANE ÎNSCRISE ÎN LISTELE ELECTORALE (TURUL AL 2-LEA)]]</f>
        <v>2687</v>
      </c>
      <c r="S1050" s="54">
        <f>Data5[[#This Row],[PERSOANE CARE AU PARTICIPAT LA VOT (TURUL 1)]]+Data5[[#This Row],[PERSOANE CARE AU PARTICIPAT LA VOT  (TURUL AL 2-LEA)]]</f>
        <v>1552</v>
      </c>
      <c r="T1050" s="41">
        <f>Data5[[#This Row],[TOTAL CHELTUIELI LEI]]/Data5[[#This Row],[NUMĂRUL PERSOANELOR ÎNSCRISE ÎN LISTELE ELECTORALE]]</f>
        <v>4.5217714923706733</v>
      </c>
      <c r="U1050" s="41">
        <f>Data5[[#This Row],[TOTAL CHELTUIELI EURO]]/Data5[[#This Row],[NUMĂRUL PERSOANELOR ÎNSCRISE ÎN LISTELE ELECTORALE]]</f>
        <v>0.93423100604753495</v>
      </c>
      <c r="V1050" s="41">
        <f>Data5[[#This Row],[TOTAL CHELTUIELI LEI]]/Data5[[#This Row],[NUMĂRUL PERSOANELOR CARE AU PARTICIPAT LA VOT]]</f>
        <v>7.8286082474226806</v>
      </c>
      <c r="W1050" s="41">
        <f>Data5[[#This Row],[TOTAL CHELTUIELI EURO]]/Data5[[#This Row],[NUMĂRUL PERSOANELOR CARE AU PARTICIPAT LA VOT]]</f>
        <v>1.6174476245165763</v>
      </c>
      <c r="X1050" s="43">
        <v>4.8400999999999996</v>
      </c>
      <c r="Y1050" s="114" t="s">
        <v>2895</v>
      </c>
      <c r="Z1050" s="44">
        <v>4</v>
      </c>
      <c r="AA1050" s="115" t="s">
        <v>3105</v>
      </c>
      <c r="AB1050" s="44">
        <v>0</v>
      </c>
      <c r="AC1050" s="45"/>
    </row>
    <row r="1051" spans="1:29" ht="12" customHeight="1" x14ac:dyDescent="0.2">
      <c r="A1051" s="37">
        <v>1050</v>
      </c>
      <c r="B1051" s="38" t="s">
        <v>19</v>
      </c>
      <c r="C1051" s="39" t="s">
        <v>1873</v>
      </c>
      <c r="D1051" s="40">
        <v>44101</v>
      </c>
      <c r="E1051" s="38">
        <v>1</v>
      </c>
      <c r="F1051" s="38"/>
      <c r="G1051" s="38" t="s">
        <v>2</v>
      </c>
      <c r="H1051" s="38" t="s">
        <v>2</v>
      </c>
      <c r="I1051" s="63">
        <v>104250</v>
      </c>
      <c r="J1051" s="63">
        <v>5591</v>
      </c>
      <c r="K1051" s="63">
        <v>0</v>
      </c>
      <c r="L1051" s="41">
        <f>SUM(Data5[[#This Row],[CHELTUIELI DE PERSONAL LEI]:[CHELTUIELI DE CAPITAL (ACTIVE NEFINANCIARE ) LEI]])</f>
        <v>109841</v>
      </c>
      <c r="M1051" s="41">
        <f>Data5[[#This Row],[TOTAL CHELTUIELI LEI]]/Data5[[#This Row],[CURS VALUTAR EURO BNR 22 07 2020]]</f>
        <v>22693.952604285038</v>
      </c>
      <c r="N1051" s="49">
        <v>2856</v>
      </c>
      <c r="O1051" s="54"/>
      <c r="P1051" s="54">
        <v>1475</v>
      </c>
      <c r="Q1051" s="54"/>
      <c r="R1051" s="54">
        <f>Data5[[#This Row],[PERSOANE ÎNSCRISE ÎN LISTELE ELECTORALE (TURUL 1)            ]]+Data5[[#This Row],[PERSOANE ÎNSCRISE ÎN LISTELE ELECTORALE (TURUL AL 2-LEA)]]</f>
        <v>2856</v>
      </c>
      <c r="S1051" s="54">
        <f>Data5[[#This Row],[PERSOANE CARE AU PARTICIPAT LA VOT (TURUL 1)]]+Data5[[#This Row],[PERSOANE CARE AU PARTICIPAT LA VOT  (TURUL AL 2-LEA)]]</f>
        <v>1475</v>
      </c>
      <c r="T1051" s="41">
        <f>Data5[[#This Row],[TOTAL CHELTUIELI LEI]]/Data5[[#This Row],[NUMĂRUL PERSOANELOR ÎNSCRISE ÎN LISTELE ELECTORALE]]</f>
        <v>38.45973389355742</v>
      </c>
      <c r="U1051" s="41">
        <f>Data5[[#This Row],[TOTAL CHELTUIELI EURO]]/Data5[[#This Row],[NUMĂRUL PERSOANELOR ÎNSCRISE ÎN LISTELE ELECTORALE]]</f>
        <v>7.9460618362342572</v>
      </c>
      <c r="V1051" s="41">
        <f>Data5[[#This Row],[TOTAL CHELTUIELI LEI]]/Data5[[#This Row],[NUMĂRUL PERSOANELOR CARE AU PARTICIPAT LA VOT]]</f>
        <v>74.468474576271191</v>
      </c>
      <c r="W1051" s="41">
        <f>Data5[[#This Row],[TOTAL CHELTUIELI EURO]]/Data5[[#This Row],[NUMĂRUL PERSOANELOR CARE AU PARTICIPAT LA VOT]]</f>
        <v>15.385730579176297</v>
      </c>
      <c r="X1051" s="43">
        <v>4.8400999999999996</v>
      </c>
      <c r="Y1051" s="114" t="s">
        <v>2925</v>
      </c>
      <c r="Z1051" s="44">
        <v>38</v>
      </c>
      <c r="AA1051" s="115" t="s">
        <v>3113</v>
      </c>
      <c r="AB1051" s="44">
        <v>7</v>
      </c>
      <c r="AC1051" s="45"/>
    </row>
    <row r="1052" spans="1:29" ht="12" customHeight="1" x14ac:dyDescent="0.2">
      <c r="A1052" s="37">
        <v>1051</v>
      </c>
      <c r="B1052" s="38" t="s">
        <v>19</v>
      </c>
      <c r="C1052" s="39" t="s">
        <v>1874</v>
      </c>
      <c r="D1052" s="40">
        <v>44101</v>
      </c>
      <c r="E1052" s="38">
        <v>1</v>
      </c>
      <c r="F1052" s="38"/>
      <c r="G1052" s="38" t="s">
        <v>2</v>
      </c>
      <c r="H1052" s="38" t="s">
        <v>2</v>
      </c>
      <c r="I1052" s="63">
        <v>0</v>
      </c>
      <c r="J1052" s="63">
        <v>25743.360000000001</v>
      </c>
      <c r="K1052" s="63">
        <v>0</v>
      </c>
      <c r="L1052" s="41">
        <f>SUM(Data5[[#This Row],[CHELTUIELI DE PERSONAL LEI]:[CHELTUIELI DE CAPITAL (ACTIVE NEFINANCIARE ) LEI]])</f>
        <v>25743.360000000001</v>
      </c>
      <c r="M1052" s="41">
        <f>Data5[[#This Row],[TOTAL CHELTUIELI LEI]]/Data5[[#This Row],[CURS VALUTAR EURO BNR 22 07 2020]]</f>
        <v>5318.7661411954305</v>
      </c>
      <c r="N1052" s="49">
        <v>4465</v>
      </c>
      <c r="O1052" s="54"/>
      <c r="P1052" s="54">
        <v>2665</v>
      </c>
      <c r="Q1052" s="54"/>
      <c r="R1052" s="54">
        <f>Data5[[#This Row],[PERSOANE ÎNSCRISE ÎN LISTELE ELECTORALE (TURUL 1)            ]]+Data5[[#This Row],[PERSOANE ÎNSCRISE ÎN LISTELE ELECTORALE (TURUL AL 2-LEA)]]</f>
        <v>4465</v>
      </c>
      <c r="S1052" s="54">
        <f>Data5[[#This Row],[PERSOANE CARE AU PARTICIPAT LA VOT (TURUL 1)]]+Data5[[#This Row],[PERSOANE CARE AU PARTICIPAT LA VOT  (TURUL AL 2-LEA)]]</f>
        <v>2665</v>
      </c>
      <c r="T1052" s="41">
        <f>Data5[[#This Row],[TOTAL CHELTUIELI LEI]]/Data5[[#This Row],[NUMĂRUL PERSOANELOR ÎNSCRISE ÎN LISTELE ELECTORALE]]</f>
        <v>5.7655901455767076</v>
      </c>
      <c r="U1052" s="41">
        <f>Data5[[#This Row],[TOTAL CHELTUIELI EURO]]/Data5[[#This Row],[NUMĂRUL PERSOANELOR ÎNSCRISE ÎN LISTELE ELECTORALE]]</f>
        <v>1.1912130215443293</v>
      </c>
      <c r="V1052" s="41">
        <f>Data5[[#This Row],[TOTAL CHELTUIELI LEI]]/Data5[[#This Row],[NUMĂRUL PERSOANELOR CARE AU PARTICIPAT LA VOT]]</f>
        <v>9.6597973733583498</v>
      </c>
      <c r="W1052" s="41">
        <f>Data5[[#This Row],[TOTAL CHELTUIELI EURO]]/Data5[[#This Row],[NUMĂRUL PERSOANELOR CARE AU PARTICIPAT LA VOT]]</f>
        <v>1.9957846683660152</v>
      </c>
      <c r="X1052" s="43">
        <v>4.8400999999999996</v>
      </c>
      <c r="Y1052" s="114" t="s">
        <v>2892</v>
      </c>
      <c r="Z1052" s="44">
        <v>5</v>
      </c>
      <c r="AA1052" s="115" t="s">
        <v>3107</v>
      </c>
      <c r="AB1052" s="44">
        <v>1</v>
      </c>
      <c r="AC1052" s="45"/>
    </row>
    <row r="1053" spans="1:29" ht="12" customHeight="1" x14ac:dyDescent="0.2">
      <c r="A1053" s="37">
        <v>1052</v>
      </c>
      <c r="B1053" s="38" t="s">
        <v>19</v>
      </c>
      <c r="C1053" s="39" t="s">
        <v>1875</v>
      </c>
      <c r="D1053" s="40">
        <v>44101</v>
      </c>
      <c r="E1053" s="38">
        <v>1</v>
      </c>
      <c r="F1053" s="38"/>
      <c r="G1053" s="38" t="s">
        <v>2</v>
      </c>
      <c r="H1053" s="38" t="s">
        <v>2</v>
      </c>
      <c r="I1053" s="63">
        <v>0</v>
      </c>
      <c r="J1053" s="63">
        <v>2809.97</v>
      </c>
      <c r="K1053" s="63">
        <v>0</v>
      </c>
      <c r="L1053" s="41">
        <f>SUM(Data5[[#This Row],[CHELTUIELI DE PERSONAL LEI]:[CHELTUIELI DE CAPITAL (ACTIVE NEFINANCIARE ) LEI]])</f>
        <v>2809.97</v>
      </c>
      <c r="M1053" s="41">
        <f>Data5[[#This Row],[TOTAL CHELTUIELI LEI]]/Data5[[#This Row],[CURS VALUTAR EURO BNR 22 07 2020]]</f>
        <v>580.56031900167352</v>
      </c>
      <c r="N1053" s="49">
        <v>2914</v>
      </c>
      <c r="O1053" s="54"/>
      <c r="P1053" s="54">
        <v>1585</v>
      </c>
      <c r="Q1053" s="54"/>
      <c r="R1053" s="54">
        <f>Data5[[#This Row],[PERSOANE ÎNSCRISE ÎN LISTELE ELECTORALE (TURUL 1)            ]]+Data5[[#This Row],[PERSOANE ÎNSCRISE ÎN LISTELE ELECTORALE (TURUL AL 2-LEA)]]</f>
        <v>2914</v>
      </c>
      <c r="S1053" s="54">
        <f>Data5[[#This Row],[PERSOANE CARE AU PARTICIPAT LA VOT (TURUL 1)]]+Data5[[#This Row],[PERSOANE CARE AU PARTICIPAT LA VOT  (TURUL AL 2-LEA)]]</f>
        <v>1585</v>
      </c>
      <c r="T1053" s="41">
        <f>Data5[[#This Row],[TOTAL CHELTUIELI LEI]]/Data5[[#This Row],[NUMĂRUL PERSOANELOR ÎNSCRISE ÎN LISTELE ELECTORALE]]</f>
        <v>0.96429993136582015</v>
      </c>
      <c r="U1053" s="41">
        <f>Data5[[#This Row],[TOTAL CHELTUIELI EURO]]/Data5[[#This Row],[NUMĂRUL PERSOANELOR ÎNSCRISE ÎN LISTELE ELECTORALE]]</f>
        <v>0.19923140665808975</v>
      </c>
      <c r="V1053" s="41">
        <f>Data5[[#This Row],[TOTAL CHELTUIELI LEI]]/Data5[[#This Row],[NUMĂRUL PERSOANELOR CARE AU PARTICIPAT LA VOT]]</f>
        <v>1.7728517350157726</v>
      </c>
      <c r="W1053" s="41">
        <f>Data5[[#This Row],[TOTAL CHELTUIELI EURO]]/Data5[[#This Row],[NUMĂRUL PERSOANELOR CARE AU PARTICIPAT LA VOT]]</f>
        <v>0.36628411293480978</v>
      </c>
      <c r="X1053" s="43">
        <v>4.8400999999999996</v>
      </c>
      <c r="Y1053" s="114" t="s">
        <v>2890</v>
      </c>
      <c r="Z1053" s="44">
        <v>0</v>
      </c>
      <c r="AA1053" s="115" t="s">
        <v>3105</v>
      </c>
      <c r="AB1053" s="44">
        <v>0</v>
      </c>
      <c r="AC1053" s="45"/>
    </row>
    <row r="1054" spans="1:29" ht="12" customHeight="1" x14ac:dyDescent="0.2">
      <c r="A1054" s="37">
        <v>1053</v>
      </c>
      <c r="B1054" s="38" t="s">
        <v>19</v>
      </c>
      <c r="C1054" s="39" t="s">
        <v>1876</v>
      </c>
      <c r="D1054" s="40">
        <v>44101</v>
      </c>
      <c r="E1054" s="38">
        <v>1</v>
      </c>
      <c r="F1054" s="38"/>
      <c r="G1054" s="38" t="s">
        <v>2</v>
      </c>
      <c r="H1054" s="38" t="s">
        <v>2</v>
      </c>
      <c r="I1054" s="63">
        <v>3150</v>
      </c>
      <c r="J1054" s="63">
        <v>43503.47</v>
      </c>
      <c r="K1054" s="63">
        <v>0</v>
      </c>
      <c r="L1054" s="41">
        <f>SUM(Data5[[#This Row],[CHELTUIELI DE PERSONAL LEI]:[CHELTUIELI DE CAPITAL (ACTIVE NEFINANCIARE ) LEI]])</f>
        <v>46653.47</v>
      </c>
      <c r="M1054" s="41">
        <f>Data5[[#This Row],[TOTAL CHELTUIELI LEI]]/Data5[[#This Row],[CURS VALUTAR EURO BNR 22 07 2020]]</f>
        <v>9638.9475424061493</v>
      </c>
      <c r="N1054" s="49">
        <v>1882</v>
      </c>
      <c r="O1054" s="54"/>
      <c r="P1054" s="54">
        <v>989</v>
      </c>
      <c r="Q1054" s="54"/>
      <c r="R1054" s="54">
        <f>Data5[[#This Row],[PERSOANE ÎNSCRISE ÎN LISTELE ELECTORALE (TURUL 1)            ]]+Data5[[#This Row],[PERSOANE ÎNSCRISE ÎN LISTELE ELECTORALE (TURUL AL 2-LEA)]]</f>
        <v>1882</v>
      </c>
      <c r="S1054" s="54">
        <f>Data5[[#This Row],[PERSOANE CARE AU PARTICIPAT LA VOT (TURUL 1)]]+Data5[[#This Row],[PERSOANE CARE AU PARTICIPAT LA VOT  (TURUL AL 2-LEA)]]</f>
        <v>989</v>
      </c>
      <c r="T1054" s="41">
        <f>Data5[[#This Row],[TOTAL CHELTUIELI LEI]]/Data5[[#This Row],[NUMĂRUL PERSOANELOR ÎNSCRISE ÎN LISTELE ELECTORALE]]</f>
        <v>24.789303931987249</v>
      </c>
      <c r="U1054" s="41">
        <f>Data5[[#This Row],[TOTAL CHELTUIELI EURO]]/Data5[[#This Row],[NUMĂRUL PERSOANELOR ÎNSCRISE ÎN LISTELE ELECTORALE]]</f>
        <v>5.1216511915016731</v>
      </c>
      <c r="V1054" s="41">
        <f>Data5[[#This Row],[TOTAL CHELTUIELI LEI]]/Data5[[#This Row],[NUMĂRUL PERSOANELOR CARE AU PARTICIPAT LA VOT]]</f>
        <v>47.172366026289183</v>
      </c>
      <c r="W1054" s="41">
        <f>Data5[[#This Row],[TOTAL CHELTUIELI EURO]]/Data5[[#This Row],[NUMĂRUL PERSOANELOR CARE AU PARTICIPAT LA VOT]]</f>
        <v>9.7461552501578854</v>
      </c>
      <c r="X1054" s="43">
        <v>4.8400999999999996</v>
      </c>
      <c r="Y1054" s="114" t="s">
        <v>2899</v>
      </c>
      <c r="Z1054" s="44">
        <v>24</v>
      </c>
      <c r="AA1054" s="115" t="s">
        <v>3109</v>
      </c>
      <c r="AB1054" s="44">
        <v>5</v>
      </c>
      <c r="AC1054" s="45"/>
    </row>
    <row r="1055" spans="1:29" ht="12" customHeight="1" x14ac:dyDescent="0.2">
      <c r="A1055" s="37">
        <v>1054</v>
      </c>
      <c r="B1055" s="38" t="s">
        <v>19</v>
      </c>
      <c r="C1055" s="39" t="s">
        <v>1877</v>
      </c>
      <c r="D1055" s="40">
        <v>44101</v>
      </c>
      <c r="E1055" s="38">
        <v>1</v>
      </c>
      <c r="F1055" s="38"/>
      <c r="G1055" s="38" t="s">
        <v>2</v>
      </c>
      <c r="H1055" s="38" t="s">
        <v>2</v>
      </c>
      <c r="I1055" s="63">
        <v>0</v>
      </c>
      <c r="J1055" s="63">
        <v>5556</v>
      </c>
      <c r="K1055" s="63">
        <v>0</v>
      </c>
      <c r="L1055" s="41">
        <f>SUM(Data5[[#This Row],[CHELTUIELI DE PERSONAL LEI]:[CHELTUIELI DE CAPITAL (ACTIVE NEFINANCIARE ) LEI]])</f>
        <v>5556</v>
      </c>
      <c r="M1055" s="41">
        <f>Data5[[#This Row],[TOTAL CHELTUIELI LEI]]/Data5[[#This Row],[CURS VALUTAR EURO BNR 22 07 2020]]</f>
        <v>1147.910167145307</v>
      </c>
      <c r="N1055" s="49">
        <v>1030</v>
      </c>
      <c r="O1055" s="54"/>
      <c r="P1055" s="54">
        <v>741</v>
      </c>
      <c r="Q1055" s="54"/>
      <c r="R1055" s="54">
        <f>Data5[[#This Row],[PERSOANE ÎNSCRISE ÎN LISTELE ELECTORALE (TURUL 1)            ]]+Data5[[#This Row],[PERSOANE ÎNSCRISE ÎN LISTELE ELECTORALE (TURUL AL 2-LEA)]]</f>
        <v>1030</v>
      </c>
      <c r="S1055" s="54">
        <f>Data5[[#This Row],[PERSOANE CARE AU PARTICIPAT LA VOT (TURUL 1)]]+Data5[[#This Row],[PERSOANE CARE AU PARTICIPAT LA VOT  (TURUL AL 2-LEA)]]</f>
        <v>741</v>
      </c>
      <c r="T1055" s="41">
        <f>Data5[[#This Row],[TOTAL CHELTUIELI LEI]]/Data5[[#This Row],[NUMĂRUL PERSOANELOR ÎNSCRISE ÎN LISTELE ELECTORALE]]</f>
        <v>5.3941747572815535</v>
      </c>
      <c r="U1055" s="41">
        <f>Data5[[#This Row],[TOTAL CHELTUIELI EURO]]/Data5[[#This Row],[NUMĂRUL PERSOANELOR ÎNSCRISE ÎN LISTELE ELECTORALE]]</f>
        <v>1.1144758904323369</v>
      </c>
      <c r="V1055" s="41">
        <f>Data5[[#This Row],[TOTAL CHELTUIELI LEI]]/Data5[[#This Row],[NUMĂRUL PERSOANELOR CARE AU PARTICIPAT LA VOT]]</f>
        <v>7.4979757085020244</v>
      </c>
      <c r="W1055" s="41">
        <f>Data5[[#This Row],[TOTAL CHELTUIELI EURO]]/Data5[[#This Row],[NUMĂRUL PERSOANELOR CARE AU PARTICIPAT LA VOT]]</f>
        <v>1.5491365278614129</v>
      </c>
      <c r="X1055" s="43">
        <v>4.8400999999999996</v>
      </c>
      <c r="Y1055" s="114" t="s">
        <v>2892</v>
      </c>
      <c r="Z1055" s="44">
        <v>5</v>
      </c>
      <c r="AA1055" s="115" t="s">
        <v>3107</v>
      </c>
      <c r="AB1055" s="44">
        <v>1</v>
      </c>
      <c r="AC1055" s="45"/>
    </row>
    <row r="1056" spans="1:29" ht="12" customHeight="1" x14ac:dyDescent="0.2">
      <c r="A1056" s="37">
        <v>1055</v>
      </c>
      <c r="B1056" s="38" t="s">
        <v>19</v>
      </c>
      <c r="C1056" s="39" t="s">
        <v>1878</v>
      </c>
      <c r="D1056" s="40">
        <v>44101</v>
      </c>
      <c r="E1056" s="38">
        <v>1</v>
      </c>
      <c r="F1056" s="38"/>
      <c r="G1056" s="38" t="s">
        <v>2</v>
      </c>
      <c r="H1056" s="38" t="s">
        <v>2</v>
      </c>
      <c r="I1056" s="63">
        <v>2000</v>
      </c>
      <c r="J1056" s="63">
        <v>440</v>
      </c>
      <c r="K1056" s="63">
        <v>0</v>
      </c>
      <c r="L1056" s="41">
        <f>SUM(Data5[[#This Row],[CHELTUIELI DE PERSONAL LEI]:[CHELTUIELI DE CAPITAL (ACTIVE NEFINANCIARE ) LEI]])</f>
        <v>2440</v>
      </c>
      <c r="M1056" s="41">
        <f>Data5[[#This Row],[TOTAL CHELTUIELI LEI]]/Data5[[#This Row],[CURS VALUTAR EURO BNR 22 07 2020]]</f>
        <v>504.12181566496565</v>
      </c>
      <c r="N1056" s="49">
        <v>2001</v>
      </c>
      <c r="O1056" s="54"/>
      <c r="P1056" s="54">
        <v>1340</v>
      </c>
      <c r="Q1056" s="54"/>
      <c r="R1056" s="54">
        <f>Data5[[#This Row],[PERSOANE ÎNSCRISE ÎN LISTELE ELECTORALE (TURUL 1)            ]]+Data5[[#This Row],[PERSOANE ÎNSCRISE ÎN LISTELE ELECTORALE (TURUL AL 2-LEA)]]</f>
        <v>2001</v>
      </c>
      <c r="S1056" s="54">
        <f>Data5[[#This Row],[PERSOANE CARE AU PARTICIPAT LA VOT (TURUL 1)]]+Data5[[#This Row],[PERSOANE CARE AU PARTICIPAT LA VOT  (TURUL AL 2-LEA)]]</f>
        <v>1340</v>
      </c>
      <c r="T1056" s="41">
        <f>Data5[[#This Row],[TOTAL CHELTUIELI LEI]]/Data5[[#This Row],[NUMĂRUL PERSOANELOR ÎNSCRISE ÎN LISTELE ELECTORALE]]</f>
        <v>1.2193903048475763</v>
      </c>
      <c r="U1056" s="41">
        <f>Data5[[#This Row],[TOTAL CHELTUIELI EURO]]/Data5[[#This Row],[NUMĂRUL PERSOANELOR ÎNSCRISE ÎN LISTELE ELECTORALE]]</f>
        <v>0.25193494036230168</v>
      </c>
      <c r="V1056" s="41">
        <f>Data5[[#This Row],[TOTAL CHELTUIELI LEI]]/Data5[[#This Row],[NUMĂRUL PERSOANELOR CARE AU PARTICIPAT LA VOT]]</f>
        <v>1.8208955223880596</v>
      </c>
      <c r="W1056" s="41">
        <f>Data5[[#This Row],[TOTAL CHELTUIELI EURO]]/Data5[[#This Row],[NUMĂRUL PERSOANELOR CARE AU PARTICIPAT LA VOT]]</f>
        <v>0.37621031019773554</v>
      </c>
      <c r="X1056" s="43">
        <v>4.8400999999999996</v>
      </c>
      <c r="Y1056" s="114" t="s">
        <v>2894</v>
      </c>
      <c r="Z1056" s="44">
        <v>1</v>
      </c>
      <c r="AA1056" s="115" t="s">
        <v>3105</v>
      </c>
      <c r="AB1056" s="44">
        <v>0</v>
      </c>
      <c r="AC1056" s="45"/>
    </row>
    <row r="1057" spans="1:29" ht="12" customHeight="1" x14ac:dyDescent="0.2">
      <c r="A1057" s="37">
        <v>1056</v>
      </c>
      <c r="B1057" s="38" t="s">
        <v>19</v>
      </c>
      <c r="C1057" s="39" t="s">
        <v>1879</v>
      </c>
      <c r="D1057" s="40">
        <v>44101</v>
      </c>
      <c r="E1057" s="38">
        <v>1</v>
      </c>
      <c r="F1057" s="38"/>
      <c r="G1057" s="38" t="s">
        <v>2</v>
      </c>
      <c r="H1057" s="38" t="s">
        <v>2</v>
      </c>
      <c r="I1057" s="63">
        <v>2847</v>
      </c>
      <c r="J1057" s="63">
        <v>3215.72</v>
      </c>
      <c r="K1057" s="63">
        <v>0</v>
      </c>
      <c r="L1057" s="41">
        <f>SUM(Data5[[#This Row],[CHELTUIELI DE PERSONAL LEI]:[CHELTUIELI DE CAPITAL (ACTIVE NEFINANCIARE ) LEI]])</f>
        <v>6062.7199999999993</v>
      </c>
      <c r="M1057" s="41">
        <f>Data5[[#This Row],[TOTAL CHELTUIELI LEI]]/Data5[[#This Row],[CURS VALUTAR EURO BNR 22 07 2020]]</f>
        <v>1252.6022189624182</v>
      </c>
      <c r="N1057" s="49">
        <v>1754</v>
      </c>
      <c r="O1057" s="54"/>
      <c r="P1057" s="54">
        <v>1112</v>
      </c>
      <c r="Q1057" s="54"/>
      <c r="R1057" s="54">
        <f>Data5[[#This Row],[PERSOANE ÎNSCRISE ÎN LISTELE ELECTORALE (TURUL 1)            ]]+Data5[[#This Row],[PERSOANE ÎNSCRISE ÎN LISTELE ELECTORALE (TURUL AL 2-LEA)]]</f>
        <v>1754</v>
      </c>
      <c r="S1057" s="54">
        <f>Data5[[#This Row],[PERSOANE CARE AU PARTICIPAT LA VOT (TURUL 1)]]+Data5[[#This Row],[PERSOANE CARE AU PARTICIPAT LA VOT  (TURUL AL 2-LEA)]]</f>
        <v>1112</v>
      </c>
      <c r="T1057" s="41">
        <f>Data5[[#This Row],[TOTAL CHELTUIELI LEI]]/Data5[[#This Row],[NUMĂRUL PERSOANELOR ÎNSCRISE ÎN LISTELE ELECTORALE]]</f>
        <v>3.456510832383124</v>
      </c>
      <c r="U1057" s="41">
        <f>Data5[[#This Row],[TOTAL CHELTUIELI EURO]]/Data5[[#This Row],[NUMĂRUL PERSOANELOR ÎNSCRISE ÎN LISTELE ELECTORALE]]</f>
        <v>0.71414037569123046</v>
      </c>
      <c r="V1057" s="41">
        <f>Data5[[#This Row],[TOTAL CHELTUIELI LEI]]/Data5[[#This Row],[NUMĂRUL PERSOANELOR CARE AU PARTICIPAT LA VOT]]</f>
        <v>5.4520863309352512</v>
      </c>
      <c r="W1057" s="41">
        <f>Data5[[#This Row],[TOTAL CHELTUIELI EURO]]/Data5[[#This Row],[NUMĂRUL PERSOANELOR CARE AU PARTICIPAT LA VOT]]</f>
        <v>1.1264408443906639</v>
      </c>
      <c r="X1057" s="43">
        <v>4.8400999999999996</v>
      </c>
      <c r="Y1057" s="114" t="s">
        <v>2884</v>
      </c>
      <c r="Z1057" s="44">
        <v>3</v>
      </c>
      <c r="AA1057" s="115" t="s">
        <v>3105</v>
      </c>
      <c r="AB1057" s="44">
        <v>0</v>
      </c>
      <c r="AC1057" s="45"/>
    </row>
    <row r="1058" spans="1:29" ht="12" customHeight="1" x14ac:dyDescent="0.2">
      <c r="A1058" s="37">
        <v>1057</v>
      </c>
      <c r="B1058" s="38" t="s">
        <v>19</v>
      </c>
      <c r="C1058" s="39" t="s">
        <v>1880</v>
      </c>
      <c r="D1058" s="40">
        <v>44101</v>
      </c>
      <c r="E1058" s="38">
        <v>1</v>
      </c>
      <c r="F1058" s="38"/>
      <c r="G1058" s="38" t="s">
        <v>2</v>
      </c>
      <c r="H1058" s="38" t="s">
        <v>2</v>
      </c>
      <c r="I1058" s="63">
        <v>1000</v>
      </c>
      <c r="J1058" s="63">
        <v>7500</v>
      </c>
      <c r="K1058" s="63">
        <v>0</v>
      </c>
      <c r="L1058" s="41">
        <f>SUM(Data5[[#This Row],[CHELTUIELI DE PERSONAL LEI]:[CHELTUIELI DE CAPITAL (ACTIVE NEFINANCIARE ) LEI]])</f>
        <v>8500</v>
      </c>
      <c r="M1058" s="41">
        <f>Data5[[#This Row],[TOTAL CHELTUIELI LEI]]/Data5[[#This Row],[CURS VALUTAR EURO BNR 22 07 2020]]</f>
        <v>1756.1620627672983</v>
      </c>
      <c r="N1058" s="49">
        <v>1169</v>
      </c>
      <c r="O1058" s="54"/>
      <c r="P1058" s="54">
        <v>860</v>
      </c>
      <c r="Q1058" s="54"/>
      <c r="R1058" s="54">
        <f>Data5[[#This Row],[PERSOANE ÎNSCRISE ÎN LISTELE ELECTORALE (TURUL 1)            ]]+Data5[[#This Row],[PERSOANE ÎNSCRISE ÎN LISTELE ELECTORALE (TURUL AL 2-LEA)]]</f>
        <v>1169</v>
      </c>
      <c r="S1058" s="54">
        <f>Data5[[#This Row],[PERSOANE CARE AU PARTICIPAT LA VOT (TURUL 1)]]+Data5[[#This Row],[PERSOANE CARE AU PARTICIPAT LA VOT  (TURUL AL 2-LEA)]]</f>
        <v>860</v>
      </c>
      <c r="T1058" s="41">
        <f>Data5[[#This Row],[TOTAL CHELTUIELI LEI]]/Data5[[#This Row],[NUMĂRUL PERSOANELOR ÎNSCRISE ÎN LISTELE ELECTORALE]]</f>
        <v>7.2711719418306249</v>
      </c>
      <c r="U1058" s="41">
        <f>Data5[[#This Row],[TOTAL CHELTUIELI EURO]]/Data5[[#This Row],[NUMĂRUL PERSOANELOR ÎNSCRISE ÎN LISTELE ELECTORALE]]</f>
        <v>1.5022772136589377</v>
      </c>
      <c r="V1058" s="41">
        <f>Data5[[#This Row],[TOTAL CHELTUIELI LEI]]/Data5[[#This Row],[NUMĂRUL PERSOANELOR CARE AU PARTICIPAT LA VOT]]</f>
        <v>9.8837209302325579</v>
      </c>
      <c r="W1058" s="41">
        <f>Data5[[#This Row],[TOTAL CHELTUIELI EURO]]/Data5[[#This Row],[NUMĂRUL PERSOANELOR CARE AU PARTICIPAT LA VOT]]</f>
        <v>2.0420489101945329</v>
      </c>
      <c r="X1058" s="43">
        <v>4.8400999999999996</v>
      </c>
      <c r="Y1058" s="114" t="s">
        <v>2886</v>
      </c>
      <c r="Z1058" s="44">
        <v>7</v>
      </c>
      <c r="AA1058" s="115" t="s">
        <v>3107</v>
      </c>
      <c r="AB1058" s="44">
        <v>1</v>
      </c>
      <c r="AC1058" s="45"/>
    </row>
    <row r="1059" spans="1:29" ht="12" customHeight="1" x14ac:dyDescent="0.2">
      <c r="A1059" s="37">
        <v>1058</v>
      </c>
      <c r="B1059" s="38" t="s">
        <v>19</v>
      </c>
      <c r="C1059" s="39" t="s">
        <v>1881</v>
      </c>
      <c r="D1059" s="40">
        <v>44101</v>
      </c>
      <c r="E1059" s="38">
        <v>1</v>
      </c>
      <c r="F1059" s="38"/>
      <c r="G1059" s="38" t="s">
        <v>2</v>
      </c>
      <c r="H1059" s="38" t="s">
        <v>2</v>
      </c>
      <c r="I1059" s="63">
        <v>800</v>
      </c>
      <c r="J1059" s="63">
        <v>11797.92</v>
      </c>
      <c r="K1059" s="63">
        <v>0</v>
      </c>
      <c r="L1059" s="41">
        <f>SUM(Data5[[#This Row],[CHELTUIELI DE PERSONAL LEI]:[CHELTUIELI DE CAPITAL (ACTIVE NEFINANCIARE ) LEI]])</f>
        <v>12597.92</v>
      </c>
      <c r="M1059" s="41">
        <f>Data5[[#This Row],[TOTAL CHELTUIELI LEI]]/Data5[[#This Row],[CURS VALUTAR EURO BNR 22 07 2020]]</f>
        <v>2602.8222557385179</v>
      </c>
      <c r="N1059" s="49">
        <v>1309</v>
      </c>
      <c r="O1059" s="54"/>
      <c r="P1059" s="54">
        <v>875</v>
      </c>
      <c r="Q1059" s="54"/>
      <c r="R1059" s="54">
        <f>Data5[[#This Row],[PERSOANE ÎNSCRISE ÎN LISTELE ELECTORALE (TURUL 1)            ]]+Data5[[#This Row],[PERSOANE ÎNSCRISE ÎN LISTELE ELECTORALE (TURUL AL 2-LEA)]]</f>
        <v>1309</v>
      </c>
      <c r="S1059" s="54">
        <f>Data5[[#This Row],[PERSOANE CARE AU PARTICIPAT LA VOT (TURUL 1)]]+Data5[[#This Row],[PERSOANE CARE AU PARTICIPAT LA VOT  (TURUL AL 2-LEA)]]</f>
        <v>875</v>
      </c>
      <c r="T1059" s="41">
        <f>Data5[[#This Row],[TOTAL CHELTUIELI LEI]]/Data5[[#This Row],[NUMĂRUL PERSOANELOR ÎNSCRISE ÎN LISTELE ELECTORALE]]</f>
        <v>9.624079449961803</v>
      </c>
      <c r="U1059" s="41">
        <f>Data5[[#This Row],[TOTAL CHELTUIELI EURO]]/Data5[[#This Row],[NUMĂRUL PERSOANELOR ÎNSCRISE ÎN LISTELE ELECTORALE]]</f>
        <v>1.9884050845977983</v>
      </c>
      <c r="V1059" s="41">
        <f>Data5[[#This Row],[TOTAL CHELTUIELI LEI]]/Data5[[#This Row],[NUMĂRUL PERSOANELOR CARE AU PARTICIPAT LA VOT]]</f>
        <v>14.397622857142856</v>
      </c>
      <c r="W1059" s="41">
        <f>Data5[[#This Row],[TOTAL CHELTUIELI EURO]]/Data5[[#This Row],[NUMĂRUL PERSOANELOR CARE AU PARTICIPAT LA VOT]]</f>
        <v>2.974654006558306</v>
      </c>
      <c r="X1059" s="43">
        <v>4.8400999999999996</v>
      </c>
      <c r="Y1059" s="114" t="s">
        <v>2887</v>
      </c>
      <c r="Z1059" s="44">
        <v>9</v>
      </c>
      <c r="AA1059" s="115" t="s">
        <v>3107</v>
      </c>
      <c r="AB1059" s="44">
        <v>1</v>
      </c>
      <c r="AC1059" s="45"/>
    </row>
    <row r="1060" spans="1:29" ht="12" customHeight="1" x14ac:dyDescent="0.2">
      <c r="A1060" s="37">
        <v>1059</v>
      </c>
      <c r="B1060" s="38" t="s">
        <v>19</v>
      </c>
      <c r="C1060" s="39" t="s">
        <v>1882</v>
      </c>
      <c r="D1060" s="40">
        <v>44101</v>
      </c>
      <c r="E1060" s="38">
        <v>1</v>
      </c>
      <c r="F1060" s="38"/>
      <c r="G1060" s="38" t="s">
        <v>2</v>
      </c>
      <c r="H1060" s="38" t="s">
        <v>2</v>
      </c>
      <c r="I1060" s="63">
        <v>0</v>
      </c>
      <c r="J1060" s="63">
        <v>4719</v>
      </c>
      <c r="K1060" s="63">
        <v>0</v>
      </c>
      <c r="L1060" s="41">
        <f>SUM(Data5[[#This Row],[CHELTUIELI DE PERSONAL LEI]:[CHELTUIELI DE CAPITAL (ACTIVE NEFINANCIARE ) LEI]])</f>
        <v>4719</v>
      </c>
      <c r="M1060" s="41">
        <f>Data5[[#This Row],[TOTAL CHELTUIELI LEI]]/Data5[[#This Row],[CURS VALUTAR EURO BNR 22 07 2020]]</f>
        <v>974.97985578810358</v>
      </c>
      <c r="N1060" s="49">
        <v>1412</v>
      </c>
      <c r="O1060" s="54"/>
      <c r="P1060" s="54">
        <v>1008</v>
      </c>
      <c r="Q1060" s="54"/>
      <c r="R1060" s="54">
        <f>Data5[[#This Row],[PERSOANE ÎNSCRISE ÎN LISTELE ELECTORALE (TURUL 1)            ]]+Data5[[#This Row],[PERSOANE ÎNSCRISE ÎN LISTELE ELECTORALE (TURUL AL 2-LEA)]]</f>
        <v>1412</v>
      </c>
      <c r="S1060" s="54">
        <f>Data5[[#This Row],[PERSOANE CARE AU PARTICIPAT LA VOT (TURUL 1)]]+Data5[[#This Row],[PERSOANE CARE AU PARTICIPAT LA VOT  (TURUL AL 2-LEA)]]</f>
        <v>1008</v>
      </c>
      <c r="T1060" s="41">
        <f>Data5[[#This Row],[TOTAL CHELTUIELI LEI]]/Data5[[#This Row],[NUMĂRUL PERSOANELOR ÎNSCRISE ÎN LISTELE ELECTORALE]]</f>
        <v>3.3420679886685551</v>
      </c>
      <c r="U1060" s="41">
        <f>Data5[[#This Row],[TOTAL CHELTUIELI EURO]]/Data5[[#This Row],[NUMĂRUL PERSOANELOR ÎNSCRISE ÎN LISTELE ELECTORALE]]</f>
        <v>0.69049564857514423</v>
      </c>
      <c r="V1060" s="41">
        <f>Data5[[#This Row],[TOTAL CHELTUIELI LEI]]/Data5[[#This Row],[NUMĂRUL PERSOANELOR CARE AU PARTICIPAT LA VOT]]</f>
        <v>4.6815476190476186</v>
      </c>
      <c r="W1060" s="41">
        <f>Data5[[#This Row],[TOTAL CHELTUIELI EURO]]/Data5[[#This Row],[NUMĂRUL PERSOANELOR CARE AU PARTICIPAT LA VOT]]</f>
        <v>0.96724192042470591</v>
      </c>
      <c r="X1060" s="43">
        <v>4.8400999999999996</v>
      </c>
      <c r="Y1060" s="114" t="s">
        <v>2884</v>
      </c>
      <c r="Z1060" s="44">
        <v>3</v>
      </c>
      <c r="AA1060" s="115" t="s">
        <v>3105</v>
      </c>
      <c r="AB1060" s="44">
        <v>0</v>
      </c>
      <c r="AC1060" s="45"/>
    </row>
    <row r="1061" spans="1:29" ht="12" customHeight="1" x14ac:dyDescent="0.2">
      <c r="A1061" s="37">
        <v>1060</v>
      </c>
      <c r="B1061" s="38" t="s">
        <v>19</v>
      </c>
      <c r="C1061" s="39" t="s">
        <v>1883</v>
      </c>
      <c r="D1061" s="40">
        <v>44101</v>
      </c>
      <c r="E1061" s="38">
        <v>1</v>
      </c>
      <c r="F1061" s="38"/>
      <c r="G1061" s="38" t="s">
        <v>2</v>
      </c>
      <c r="H1061" s="38" t="s">
        <v>2</v>
      </c>
      <c r="I1061" s="63">
        <v>4950</v>
      </c>
      <c r="J1061" s="63">
        <v>8573.52</v>
      </c>
      <c r="K1061" s="63">
        <v>0</v>
      </c>
      <c r="L1061" s="41">
        <f>SUM(Data5[[#This Row],[CHELTUIELI DE PERSONAL LEI]:[CHELTUIELI DE CAPITAL (ACTIVE NEFINANCIARE ) LEI]])</f>
        <v>13523.52</v>
      </c>
      <c r="M1061" s="41">
        <f>Data5[[#This Row],[TOTAL CHELTUIELI LEI]]/Data5[[#This Row],[CURS VALUTAR EURO BNR 22 07 2020]]</f>
        <v>2794.0579740088019</v>
      </c>
      <c r="N1061" s="49">
        <v>4971</v>
      </c>
      <c r="O1061" s="54"/>
      <c r="P1061" s="54">
        <v>2496</v>
      </c>
      <c r="Q1061" s="54"/>
      <c r="R1061" s="54">
        <f>Data5[[#This Row],[PERSOANE ÎNSCRISE ÎN LISTELE ELECTORALE (TURUL 1)            ]]+Data5[[#This Row],[PERSOANE ÎNSCRISE ÎN LISTELE ELECTORALE (TURUL AL 2-LEA)]]</f>
        <v>4971</v>
      </c>
      <c r="S1061" s="54">
        <f>Data5[[#This Row],[PERSOANE CARE AU PARTICIPAT LA VOT (TURUL 1)]]+Data5[[#This Row],[PERSOANE CARE AU PARTICIPAT LA VOT  (TURUL AL 2-LEA)]]</f>
        <v>2496</v>
      </c>
      <c r="T1061" s="41">
        <f>Data5[[#This Row],[TOTAL CHELTUIELI LEI]]/Data5[[#This Row],[NUMĂRUL PERSOANELOR ÎNSCRISE ÎN LISTELE ELECTORALE]]</f>
        <v>2.7204828002414003</v>
      </c>
      <c r="U1061" s="41">
        <f>Data5[[#This Row],[TOTAL CHELTUIELI EURO]]/Data5[[#This Row],[NUMĂRUL PERSOANELOR ÎNSCRISE ÎN LISTELE ELECTORALE]]</f>
        <v>0.56207161014057572</v>
      </c>
      <c r="V1061" s="41">
        <f>Data5[[#This Row],[TOTAL CHELTUIELI LEI]]/Data5[[#This Row],[NUMĂRUL PERSOANELOR CARE AU PARTICIPAT LA VOT]]</f>
        <v>5.4180769230769235</v>
      </c>
      <c r="W1061" s="41">
        <f>Data5[[#This Row],[TOTAL CHELTUIELI EURO]]/Data5[[#This Row],[NUMĂRUL PERSOANELOR CARE AU PARTICIPAT LA VOT]]</f>
        <v>1.1194142524073725</v>
      </c>
      <c r="X1061" s="43">
        <v>4.8400999999999996</v>
      </c>
      <c r="Y1061" s="114" t="s">
        <v>2891</v>
      </c>
      <c r="Z1061" s="44">
        <v>2</v>
      </c>
      <c r="AA1061" s="115" t="s">
        <v>3105</v>
      </c>
      <c r="AB1061" s="44">
        <v>0</v>
      </c>
      <c r="AC1061" s="45"/>
    </row>
    <row r="1062" spans="1:29" ht="12" customHeight="1" x14ac:dyDescent="0.2">
      <c r="A1062" s="37">
        <v>1061</v>
      </c>
      <c r="B1062" s="38" t="s">
        <v>19</v>
      </c>
      <c r="C1062" s="39" t="s">
        <v>1884</v>
      </c>
      <c r="D1062" s="40">
        <v>44101</v>
      </c>
      <c r="E1062" s="38">
        <v>1</v>
      </c>
      <c r="F1062" s="38"/>
      <c r="G1062" s="38" t="s">
        <v>2</v>
      </c>
      <c r="H1062" s="38" t="s">
        <v>2</v>
      </c>
      <c r="I1062" s="63">
        <v>1000</v>
      </c>
      <c r="J1062" s="63">
        <v>6148</v>
      </c>
      <c r="K1062" s="63">
        <v>0</v>
      </c>
      <c r="L1062" s="41">
        <f>SUM(Data5[[#This Row],[CHELTUIELI DE PERSONAL LEI]:[CHELTUIELI DE CAPITAL (ACTIVE NEFINANCIARE ) LEI]])</f>
        <v>7148</v>
      </c>
      <c r="M1062" s="41">
        <f>Data5[[#This Row],[TOTAL CHELTUIELI LEI]]/Data5[[#This Row],[CURS VALUTAR EURO BNR 22 07 2020]]</f>
        <v>1476.8289911365468</v>
      </c>
      <c r="N1062" s="49">
        <v>1455</v>
      </c>
      <c r="O1062" s="54"/>
      <c r="P1062" s="54">
        <v>848</v>
      </c>
      <c r="Q1062" s="54"/>
      <c r="R1062" s="54">
        <f>Data5[[#This Row],[PERSOANE ÎNSCRISE ÎN LISTELE ELECTORALE (TURUL 1)            ]]+Data5[[#This Row],[PERSOANE ÎNSCRISE ÎN LISTELE ELECTORALE (TURUL AL 2-LEA)]]</f>
        <v>1455</v>
      </c>
      <c r="S1062" s="54">
        <f>Data5[[#This Row],[PERSOANE CARE AU PARTICIPAT LA VOT (TURUL 1)]]+Data5[[#This Row],[PERSOANE CARE AU PARTICIPAT LA VOT  (TURUL AL 2-LEA)]]</f>
        <v>848</v>
      </c>
      <c r="T1062" s="41">
        <f>Data5[[#This Row],[TOTAL CHELTUIELI LEI]]/Data5[[#This Row],[NUMĂRUL PERSOANELOR ÎNSCRISE ÎN LISTELE ELECTORALE]]</f>
        <v>4.9127147766323027</v>
      </c>
      <c r="U1062" s="41">
        <f>Data5[[#This Row],[TOTAL CHELTUIELI EURO]]/Data5[[#This Row],[NUMĂRUL PERSOANELOR ÎNSCRISE ÎN LISTELE ELECTORALE]]</f>
        <v>1.015002743049173</v>
      </c>
      <c r="V1062" s="41">
        <f>Data5[[#This Row],[TOTAL CHELTUIELI LEI]]/Data5[[#This Row],[NUMĂRUL PERSOANELOR CARE AU PARTICIPAT LA VOT]]</f>
        <v>8.4292452830188687</v>
      </c>
      <c r="W1062" s="41">
        <f>Data5[[#This Row],[TOTAL CHELTUIELI EURO]]/Data5[[#This Row],[NUMĂRUL PERSOANELOR CARE AU PARTICIPAT LA VOT]]</f>
        <v>1.7415436216232865</v>
      </c>
      <c r="X1062" s="43">
        <v>4.8400999999999996</v>
      </c>
      <c r="Y1062" s="114" t="s">
        <v>2895</v>
      </c>
      <c r="Z1062" s="44">
        <v>4</v>
      </c>
      <c r="AA1062" s="115" t="s">
        <v>3107</v>
      </c>
      <c r="AB1062" s="44">
        <v>1</v>
      </c>
      <c r="AC1062" s="45"/>
    </row>
    <row r="1063" spans="1:29" ht="12" customHeight="1" x14ac:dyDescent="0.2">
      <c r="A1063" s="37">
        <v>1062</v>
      </c>
      <c r="B1063" s="38" t="s">
        <v>19</v>
      </c>
      <c r="C1063" s="39" t="s">
        <v>1885</v>
      </c>
      <c r="D1063" s="40">
        <v>44101</v>
      </c>
      <c r="E1063" s="38">
        <v>1</v>
      </c>
      <c r="F1063" s="38"/>
      <c r="G1063" s="38" t="s">
        <v>2</v>
      </c>
      <c r="H1063" s="38" t="s">
        <v>2</v>
      </c>
      <c r="I1063" s="63">
        <v>0</v>
      </c>
      <c r="J1063" s="63">
        <v>3820</v>
      </c>
      <c r="K1063" s="63">
        <v>0</v>
      </c>
      <c r="L1063" s="41">
        <f>SUM(Data5[[#This Row],[CHELTUIELI DE PERSONAL LEI]:[CHELTUIELI DE CAPITAL (ACTIVE NEFINANCIARE ) LEI]])</f>
        <v>3820</v>
      </c>
      <c r="M1063" s="41">
        <f>Data5[[#This Row],[TOTAL CHELTUIELI LEI]]/Data5[[#This Row],[CURS VALUTAR EURO BNR 22 07 2020]]</f>
        <v>789.23989173777409</v>
      </c>
      <c r="N1063" s="49">
        <v>6059</v>
      </c>
      <c r="O1063" s="54"/>
      <c r="P1063" s="54">
        <v>3465</v>
      </c>
      <c r="Q1063" s="54"/>
      <c r="R1063" s="54">
        <f>Data5[[#This Row],[PERSOANE ÎNSCRISE ÎN LISTELE ELECTORALE (TURUL 1)            ]]+Data5[[#This Row],[PERSOANE ÎNSCRISE ÎN LISTELE ELECTORALE (TURUL AL 2-LEA)]]</f>
        <v>6059</v>
      </c>
      <c r="S1063" s="54">
        <f>Data5[[#This Row],[PERSOANE CARE AU PARTICIPAT LA VOT (TURUL 1)]]+Data5[[#This Row],[PERSOANE CARE AU PARTICIPAT LA VOT  (TURUL AL 2-LEA)]]</f>
        <v>3465</v>
      </c>
      <c r="T1063" s="41">
        <f>Data5[[#This Row],[TOTAL CHELTUIELI LEI]]/Data5[[#This Row],[NUMĂRUL PERSOANELOR ÎNSCRISE ÎN LISTELE ELECTORALE]]</f>
        <v>0.63046707377455025</v>
      </c>
      <c r="U1063" s="41">
        <f>Data5[[#This Row],[TOTAL CHELTUIELI EURO]]/Data5[[#This Row],[NUMĂRUL PERSOANELOR ÎNSCRISE ÎN LISTELE ELECTORALE]]</f>
        <v>0.1302591007984443</v>
      </c>
      <c r="V1063" s="41">
        <f>Data5[[#This Row],[TOTAL CHELTUIELI LEI]]/Data5[[#This Row],[NUMĂRUL PERSOANELOR CARE AU PARTICIPAT LA VOT]]</f>
        <v>1.1024531024531024</v>
      </c>
      <c r="W1063" s="41">
        <f>Data5[[#This Row],[TOTAL CHELTUIELI EURO]]/Data5[[#This Row],[NUMĂRUL PERSOANELOR CARE AU PARTICIPAT LA VOT]]</f>
        <v>0.22777486053038212</v>
      </c>
      <c r="X1063" s="43">
        <v>4.8400999999999996</v>
      </c>
      <c r="Y1063" s="114" t="s">
        <v>2890</v>
      </c>
      <c r="Z1063" s="44">
        <v>0</v>
      </c>
      <c r="AA1063" s="115" t="s">
        <v>3105</v>
      </c>
      <c r="AB1063" s="44">
        <v>0</v>
      </c>
      <c r="AC1063" s="45"/>
    </row>
    <row r="1064" spans="1:29" ht="12" customHeight="1" x14ac:dyDescent="0.2">
      <c r="A1064" s="37">
        <v>1063</v>
      </c>
      <c r="B1064" s="38" t="s">
        <v>19</v>
      </c>
      <c r="C1064" s="39" t="s">
        <v>1886</v>
      </c>
      <c r="D1064" s="40">
        <v>44101</v>
      </c>
      <c r="E1064" s="38">
        <v>1</v>
      </c>
      <c r="F1064" s="38"/>
      <c r="G1064" s="38" t="s">
        <v>2</v>
      </c>
      <c r="H1064" s="38" t="s">
        <v>2</v>
      </c>
      <c r="I1064" s="63">
        <v>4851</v>
      </c>
      <c r="J1064" s="63">
        <v>6294.34</v>
      </c>
      <c r="K1064" s="63">
        <v>0</v>
      </c>
      <c r="L1064" s="41">
        <f>SUM(Data5[[#This Row],[CHELTUIELI DE PERSONAL LEI]:[CHELTUIELI DE CAPITAL (ACTIVE NEFINANCIARE ) LEI]])</f>
        <v>11145.34</v>
      </c>
      <c r="M1064" s="41">
        <f>Data5[[#This Row],[TOTAL CHELTUIELI LEI]]/Data5[[#This Row],[CURS VALUTAR EURO BNR 22 07 2020]]</f>
        <v>2302.708621722692</v>
      </c>
      <c r="N1064" s="49">
        <v>13316</v>
      </c>
      <c r="O1064" s="54"/>
      <c r="P1064" s="54">
        <v>6678</v>
      </c>
      <c r="Q1064" s="54"/>
      <c r="R1064" s="54">
        <f>Data5[[#This Row],[PERSOANE ÎNSCRISE ÎN LISTELE ELECTORALE (TURUL 1)            ]]+Data5[[#This Row],[PERSOANE ÎNSCRISE ÎN LISTELE ELECTORALE (TURUL AL 2-LEA)]]</f>
        <v>13316</v>
      </c>
      <c r="S1064" s="54">
        <f>Data5[[#This Row],[PERSOANE CARE AU PARTICIPAT LA VOT (TURUL 1)]]+Data5[[#This Row],[PERSOANE CARE AU PARTICIPAT LA VOT  (TURUL AL 2-LEA)]]</f>
        <v>6678</v>
      </c>
      <c r="T1064" s="41">
        <f>Data5[[#This Row],[TOTAL CHELTUIELI LEI]]/Data5[[#This Row],[NUMĂRUL PERSOANELOR ÎNSCRISE ÎN LISTELE ELECTORALE]]</f>
        <v>0.83698858516070895</v>
      </c>
      <c r="U1064" s="41">
        <f>Data5[[#This Row],[TOTAL CHELTUIELI EURO]]/Data5[[#This Row],[NUMĂRUL PERSOANELOR ÎNSCRISE ÎN LISTELE ELECTORALE]]</f>
        <v>0.17292795296806038</v>
      </c>
      <c r="V1064" s="41">
        <f>Data5[[#This Row],[TOTAL CHELTUIELI LEI]]/Data5[[#This Row],[NUMĂRUL PERSOANELOR CARE AU PARTICIPAT LA VOT]]</f>
        <v>1.668963761605271</v>
      </c>
      <c r="W1064" s="41">
        <f>Data5[[#This Row],[TOTAL CHELTUIELI EURO]]/Data5[[#This Row],[NUMĂRUL PERSOANELOR CARE AU PARTICIPAT LA VOT]]</f>
        <v>0.34482009908995087</v>
      </c>
      <c r="X1064" s="43">
        <v>4.8400999999999996</v>
      </c>
      <c r="Y1064" s="114" t="s">
        <v>2890</v>
      </c>
      <c r="Z1064" s="44">
        <v>0</v>
      </c>
      <c r="AA1064" s="115" t="s">
        <v>3105</v>
      </c>
      <c r="AB1064" s="44">
        <v>0</v>
      </c>
      <c r="AC1064" s="45"/>
    </row>
    <row r="1065" spans="1:29" ht="12" customHeight="1" x14ac:dyDescent="0.2">
      <c r="A1065" s="37">
        <v>1064</v>
      </c>
      <c r="B1065" s="38" t="s">
        <v>19</v>
      </c>
      <c r="C1065" s="39" t="s">
        <v>1887</v>
      </c>
      <c r="D1065" s="40">
        <v>44101</v>
      </c>
      <c r="E1065" s="38">
        <v>1</v>
      </c>
      <c r="F1065" s="38"/>
      <c r="G1065" s="38" t="s">
        <v>2</v>
      </c>
      <c r="H1065" s="38" t="s">
        <v>2</v>
      </c>
      <c r="I1065" s="63">
        <v>1600</v>
      </c>
      <c r="J1065" s="63">
        <v>6209</v>
      </c>
      <c r="K1065" s="64">
        <v>0</v>
      </c>
      <c r="L1065" s="41">
        <f>SUM(Data5[[#This Row],[CHELTUIELI DE PERSONAL LEI]:[CHELTUIELI DE CAPITAL (ACTIVE NEFINANCIARE ) LEI]])</f>
        <v>7809</v>
      </c>
      <c r="M1065" s="41">
        <f>Data5[[#This Row],[TOTAL CHELTUIELI LEI]]/Data5[[#This Row],[CURS VALUTAR EURO BNR 22 07 2020]]</f>
        <v>1613.3964174293922</v>
      </c>
      <c r="N1065" s="49">
        <v>566</v>
      </c>
      <c r="O1065" s="54"/>
      <c r="P1065" s="54">
        <v>392</v>
      </c>
      <c r="Q1065" s="54"/>
      <c r="R1065" s="54">
        <f>Data5[[#This Row],[PERSOANE ÎNSCRISE ÎN LISTELE ELECTORALE (TURUL 1)            ]]+Data5[[#This Row],[PERSOANE ÎNSCRISE ÎN LISTELE ELECTORALE (TURUL AL 2-LEA)]]</f>
        <v>566</v>
      </c>
      <c r="S1065" s="54">
        <f>Data5[[#This Row],[PERSOANE CARE AU PARTICIPAT LA VOT (TURUL 1)]]+Data5[[#This Row],[PERSOANE CARE AU PARTICIPAT LA VOT  (TURUL AL 2-LEA)]]</f>
        <v>392</v>
      </c>
      <c r="T1065" s="41">
        <f>Data5[[#This Row],[TOTAL CHELTUIELI LEI]]/Data5[[#This Row],[NUMĂRUL PERSOANELOR ÎNSCRISE ÎN LISTELE ELECTORALE]]</f>
        <v>13.796819787985866</v>
      </c>
      <c r="U1065" s="41">
        <f>Data5[[#This Row],[TOTAL CHELTUIELI EURO]]/Data5[[#This Row],[NUMĂRUL PERSOANELOR ÎNSCRISE ÎN LISTELE ELECTORALE]]</f>
        <v>2.8505237057056401</v>
      </c>
      <c r="V1065" s="41">
        <f>Data5[[#This Row],[TOTAL CHELTUIELI LEI]]/Data5[[#This Row],[NUMĂRUL PERSOANELOR CARE AU PARTICIPAT LA VOT]]</f>
        <v>19.920918367346939</v>
      </c>
      <c r="W1065" s="41">
        <f>Data5[[#This Row],[TOTAL CHELTUIELI EURO]]/Data5[[#This Row],[NUMĂRUL PERSOANELOR CARE AU PARTICIPAT LA VOT]]</f>
        <v>4.115807187319878</v>
      </c>
      <c r="X1065" s="43">
        <v>4.8400999999999996</v>
      </c>
      <c r="Y1065" s="114" t="s">
        <v>2906</v>
      </c>
      <c r="Z1065" s="44">
        <v>13</v>
      </c>
      <c r="AA1065" s="115" t="s">
        <v>3108</v>
      </c>
      <c r="AB1065" s="44">
        <v>2</v>
      </c>
      <c r="AC1065" s="45"/>
    </row>
    <row r="1066" spans="1:29" ht="12" customHeight="1" x14ac:dyDescent="0.2">
      <c r="A1066" s="37">
        <v>1065</v>
      </c>
      <c r="B1066" s="38" t="s">
        <v>20</v>
      </c>
      <c r="C1066" s="39" t="s">
        <v>1888</v>
      </c>
      <c r="D1066" s="40">
        <v>44101</v>
      </c>
      <c r="E1066" s="38">
        <v>1</v>
      </c>
      <c r="F1066" s="38"/>
      <c r="G1066" s="38" t="s">
        <v>2</v>
      </c>
      <c r="H1066" s="38" t="s">
        <v>2</v>
      </c>
      <c r="I1066" s="39">
        <v>15000</v>
      </c>
      <c r="J1066" s="39">
        <v>24520.28</v>
      </c>
      <c r="K1066" s="39">
        <v>0</v>
      </c>
      <c r="L1066" s="41">
        <f>SUM(Data5[[#This Row],[CHELTUIELI DE PERSONAL LEI]:[CHELTUIELI DE CAPITAL (ACTIVE NEFINANCIARE ) LEI]])</f>
        <v>39520.28</v>
      </c>
      <c r="M1066" s="41">
        <f>Data5[[#This Row],[TOTAL CHELTUIELI LEI]]/Data5[[#This Row],[CURS VALUTAR EURO BNR 22 07 2020]]</f>
        <v>8165.1784054048476</v>
      </c>
      <c r="N1066" s="49">
        <v>52914</v>
      </c>
      <c r="O1066" s="54"/>
      <c r="P1066" s="54">
        <v>14414</v>
      </c>
      <c r="Q1066" s="54"/>
      <c r="R1066" s="54">
        <f>Data5[[#This Row],[PERSOANE ÎNSCRISE ÎN LISTELE ELECTORALE (TURUL 1)            ]]+Data5[[#This Row],[PERSOANE ÎNSCRISE ÎN LISTELE ELECTORALE (TURUL AL 2-LEA)]]</f>
        <v>52914</v>
      </c>
      <c r="S1066" s="54">
        <f>Data5[[#This Row],[PERSOANE CARE AU PARTICIPAT LA VOT (TURUL 1)]]+Data5[[#This Row],[PERSOANE CARE AU PARTICIPAT LA VOT  (TURUL AL 2-LEA)]]</f>
        <v>14414</v>
      </c>
      <c r="T1066" s="41">
        <f>Data5[[#This Row],[TOTAL CHELTUIELI LEI]]/Data5[[#This Row],[NUMĂRUL PERSOANELOR ÎNSCRISE ÎN LISTELE ELECTORALE]]</f>
        <v>0.74687757493290996</v>
      </c>
      <c r="U1066" s="41">
        <f>Data5[[#This Row],[TOTAL CHELTUIELI EURO]]/Data5[[#This Row],[NUMĂRUL PERSOANELOR ÎNSCRISE ÎN LISTELE ELECTORALE]]</f>
        <v>0.15431036030927256</v>
      </c>
      <c r="V1066" s="41">
        <f>Data5[[#This Row],[TOTAL CHELTUIELI LEI]]/Data5[[#This Row],[NUMĂRUL PERSOANELOR CARE AU PARTICIPAT LA VOT]]</f>
        <v>2.7417982516997363</v>
      </c>
      <c r="W1066" s="41">
        <f>Data5[[#This Row],[TOTAL CHELTUIELI EURO]]/Data5[[#This Row],[NUMĂRUL PERSOANELOR CARE AU PARTICIPAT LA VOT]]</f>
        <v>0.56647553804668016</v>
      </c>
      <c r="X1066" s="43">
        <v>4.8400999999999996</v>
      </c>
      <c r="Y1066" s="114" t="s">
        <v>2890</v>
      </c>
      <c r="Z1066" s="44">
        <v>0</v>
      </c>
      <c r="AA1066" s="115" t="s">
        <v>3105</v>
      </c>
      <c r="AB1066" s="44">
        <v>0</v>
      </c>
      <c r="AC1066" s="45"/>
    </row>
    <row r="1067" spans="1:29" ht="12" customHeight="1" x14ac:dyDescent="0.2">
      <c r="A1067" s="37">
        <v>1066</v>
      </c>
      <c r="B1067" s="38" t="s">
        <v>20</v>
      </c>
      <c r="C1067" s="39" t="s">
        <v>1889</v>
      </c>
      <c r="D1067" s="40">
        <v>44101</v>
      </c>
      <c r="E1067" s="38">
        <v>1</v>
      </c>
      <c r="F1067" s="38"/>
      <c r="G1067" s="38" t="s">
        <v>2</v>
      </c>
      <c r="H1067" s="38" t="s">
        <v>2</v>
      </c>
      <c r="I1067" s="39">
        <v>3877</v>
      </c>
      <c r="J1067" s="39">
        <v>4384.2700000000004</v>
      </c>
      <c r="K1067" s="39">
        <v>0</v>
      </c>
      <c r="L1067" s="41">
        <f>SUM(Data5[[#This Row],[CHELTUIELI DE PERSONAL LEI]:[CHELTUIELI DE CAPITAL (ACTIVE NEFINANCIARE ) LEI]])</f>
        <v>8261.27</v>
      </c>
      <c r="M1067" s="41">
        <f>Data5[[#This Row],[TOTAL CHELTUIELI LEI]]/Data5[[#This Row],[CURS VALUTAR EURO BNR 22 07 2020]]</f>
        <v>1706.8387016797176</v>
      </c>
      <c r="N1067" s="49">
        <v>16526</v>
      </c>
      <c r="O1067" s="54"/>
      <c r="P1067" s="54">
        <v>4904</v>
      </c>
      <c r="Q1067" s="54"/>
      <c r="R1067" s="54">
        <f>Data5[[#This Row],[PERSOANE ÎNSCRISE ÎN LISTELE ELECTORALE (TURUL 1)            ]]+Data5[[#This Row],[PERSOANE ÎNSCRISE ÎN LISTELE ELECTORALE (TURUL AL 2-LEA)]]</f>
        <v>16526</v>
      </c>
      <c r="S1067" s="54">
        <f>Data5[[#This Row],[PERSOANE CARE AU PARTICIPAT LA VOT (TURUL 1)]]+Data5[[#This Row],[PERSOANE CARE AU PARTICIPAT LA VOT  (TURUL AL 2-LEA)]]</f>
        <v>4904</v>
      </c>
      <c r="T1067" s="41">
        <f>Data5[[#This Row],[TOTAL CHELTUIELI LEI]]/Data5[[#This Row],[NUMĂRUL PERSOANELOR ÎNSCRISE ÎN LISTELE ELECTORALE]]</f>
        <v>0.49989531647101537</v>
      </c>
      <c r="U1067" s="41">
        <f>Data5[[#This Row],[TOTAL CHELTUIELI EURO]]/Data5[[#This Row],[NUMĂRUL PERSOANELOR ÎNSCRISE ÎN LISTELE ELECTORALE]]</f>
        <v>0.10328202236958232</v>
      </c>
      <c r="V1067" s="41">
        <f>Data5[[#This Row],[TOTAL CHELTUIELI LEI]]/Data5[[#This Row],[NUMĂRUL PERSOANELOR CARE AU PARTICIPAT LA VOT]]</f>
        <v>1.6845982871125613</v>
      </c>
      <c r="W1067" s="41">
        <f>Data5[[#This Row],[TOTAL CHELTUIELI EURO]]/Data5[[#This Row],[NUMĂRUL PERSOANELOR CARE AU PARTICIPAT LA VOT]]</f>
        <v>0.34805030621527683</v>
      </c>
      <c r="X1067" s="43">
        <v>4.8400999999999996</v>
      </c>
      <c r="Y1067" s="114" t="s">
        <v>2890</v>
      </c>
      <c r="Z1067" s="44">
        <v>0</v>
      </c>
      <c r="AA1067" s="115" t="s">
        <v>3105</v>
      </c>
      <c r="AB1067" s="44">
        <v>0</v>
      </c>
      <c r="AC1067" s="45"/>
    </row>
    <row r="1068" spans="1:29" ht="12" customHeight="1" x14ac:dyDescent="0.2">
      <c r="A1068" s="37">
        <v>1067</v>
      </c>
      <c r="B1068" s="38" t="s">
        <v>20</v>
      </c>
      <c r="C1068" s="39" t="s">
        <v>3027</v>
      </c>
      <c r="D1068" s="40">
        <v>44101</v>
      </c>
      <c r="E1068" s="38">
        <v>1</v>
      </c>
      <c r="F1068" s="38"/>
      <c r="G1068" s="38" t="s">
        <v>2</v>
      </c>
      <c r="H1068" s="38" t="s">
        <v>2</v>
      </c>
      <c r="I1068" s="39">
        <v>0</v>
      </c>
      <c r="J1068" s="39">
        <v>16474.169999999998</v>
      </c>
      <c r="K1068" s="39">
        <v>0</v>
      </c>
      <c r="L1068" s="41">
        <f>SUM(Data5[[#This Row],[CHELTUIELI DE PERSONAL LEI]:[CHELTUIELI DE CAPITAL (ACTIVE NEFINANCIARE ) LEI]])</f>
        <v>16474.169999999998</v>
      </c>
      <c r="M1068" s="41">
        <f>Data5[[#This Row],[TOTAL CHELTUIELI LEI]]/Data5[[#This Row],[CURS VALUTAR EURO BNR 22 07 2020]]</f>
        <v>3403.6838081857813</v>
      </c>
      <c r="N1068" s="49">
        <v>7591</v>
      </c>
      <c r="O1068" s="54"/>
      <c r="P1068" s="54">
        <v>3559</v>
      </c>
      <c r="Q1068" s="54"/>
      <c r="R1068" s="54">
        <f>Data5[[#This Row],[PERSOANE ÎNSCRISE ÎN LISTELE ELECTORALE (TURUL 1)            ]]+Data5[[#This Row],[PERSOANE ÎNSCRISE ÎN LISTELE ELECTORALE (TURUL AL 2-LEA)]]</f>
        <v>7591</v>
      </c>
      <c r="S1068" s="54">
        <f>Data5[[#This Row],[PERSOANE CARE AU PARTICIPAT LA VOT (TURUL 1)]]+Data5[[#This Row],[PERSOANE CARE AU PARTICIPAT LA VOT  (TURUL AL 2-LEA)]]</f>
        <v>3559</v>
      </c>
      <c r="T1068" s="41">
        <f>Data5[[#This Row],[TOTAL CHELTUIELI LEI]]/Data5[[#This Row],[NUMĂRUL PERSOANELOR ÎNSCRISE ÎN LISTELE ELECTORALE]]</f>
        <v>2.1702239494137792</v>
      </c>
      <c r="U1068" s="41">
        <f>Data5[[#This Row],[TOTAL CHELTUIELI EURO]]/Data5[[#This Row],[NUMĂRUL PERSOANELOR ÎNSCRISE ÎN LISTELE ELECTORALE]]</f>
        <v>0.4483841138434701</v>
      </c>
      <c r="V1068" s="41">
        <f>Data5[[#This Row],[TOTAL CHELTUIELI LEI]]/Data5[[#This Row],[NUMĂRUL PERSOANELOR CARE AU PARTICIPAT LA VOT]]</f>
        <v>4.628876088788985</v>
      </c>
      <c r="W1068" s="41">
        <f>Data5[[#This Row],[TOTAL CHELTUIELI EURO]]/Data5[[#This Row],[NUMĂRUL PERSOANELOR CARE AU PARTICIPAT LA VOT]]</f>
        <v>0.95635959769198686</v>
      </c>
      <c r="X1068" s="43">
        <v>4.8400999999999996</v>
      </c>
      <c r="Y1068" s="114" t="s">
        <v>2891</v>
      </c>
      <c r="Z1068" s="44">
        <v>2</v>
      </c>
      <c r="AA1068" s="115" t="s">
        <v>3105</v>
      </c>
      <c r="AB1068" s="44">
        <v>0</v>
      </c>
      <c r="AC1068" s="45"/>
    </row>
    <row r="1069" spans="1:29" ht="12" customHeight="1" x14ac:dyDescent="0.2">
      <c r="A1069" s="37">
        <v>1068</v>
      </c>
      <c r="B1069" s="38" t="s">
        <v>20</v>
      </c>
      <c r="C1069" s="39" t="s">
        <v>3028</v>
      </c>
      <c r="D1069" s="40">
        <v>44101</v>
      </c>
      <c r="E1069" s="38">
        <v>1</v>
      </c>
      <c r="F1069" s="38"/>
      <c r="G1069" s="38" t="s">
        <v>2</v>
      </c>
      <c r="H1069" s="38" t="s">
        <v>2</v>
      </c>
      <c r="I1069" s="39">
        <v>3080</v>
      </c>
      <c r="J1069" s="39">
        <v>12931</v>
      </c>
      <c r="K1069" s="39">
        <v>0</v>
      </c>
      <c r="L1069" s="41">
        <f>SUM(Data5[[#This Row],[CHELTUIELI DE PERSONAL LEI]:[CHELTUIELI DE CAPITAL (ACTIVE NEFINANCIARE ) LEI]])</f>
        <v>16011</v>
      </c>
      <c r="M1069" s="41">
        <f>Data5[[#This Row],[TOTAL CHELTUIELI LEI]]/Data5[[#This Row],[CURS VALUTAR EURO BNR 22 07 2020]]</f>
        <v>3307.9895043490837</v>
      </c>
      <c r="N1069" s="49">
        <v>9231</v>
      </c>
      <c r="O1069" s="54"/>
      <c r="P1069" s="54">
        <v>3437</v>
      </c>
      <c r="Q1069" s="54"/>
      <c r="R1069" s="54">
        <f>Data5[[#This Row],[PERSOANE ÎNSCRISE ÎN LISTELE ELECTORALE (TURUL 1)            ]]+Data5[[#This Row],[PERSOANE ÎNSCRISE ÎN LISTELE ELECTORALE (TURUL AL 2-LEA)]]</f>
        <v>9231</v>
      </c>
      <c r="S1069" s="54">
        <f>Data5[[#This Row],[PERSOANE CARE AU PARTICIPAT LA VOT (TURUL 1)]]+Data5[[#This Row],[PERSOANE CARE AU PARTICIPAT LA VOT  (TURUL AL 2-LEA)]]</f>
        <v>3437</v>
      </c>
      <c r="T1069" s="41">
        <f>Data5[[#This Row],[TOTAL CHELTUIELI LEI]]/Data5[[#This Row],[NUMĂRUL PERSOANELOR ÎNSCRISE ÎN LISTELE ELECTORALE]]</f>
        <v>1.7344816379590511</v>
      </c>
      <c r="U1069" s="41">
        <f>Data5[[#This Row],[TOTAL CHELTUIELI EURO]]/Data5[[#This Row],[NUMĂRUL PERSOANELOR ÎNSCRISE ÎN LISTELE ELECTORALE]]</f>
        <v>0.35835657072354932</v>
      </c>
      <c r="V1069" s="41">
        <f>Data5[[#This Row],[TOTAL CHELTUIELI LEI]]/Data5[[#This Row],[NUMĂRUL PERSOANELOR CARE AU PARTICIPAT LA VOT]]</f>
        <v>4.6584230433517604</v>
      </c>
      <c r="W1069" s="41">
        <f>Data5[[#This Row],[TOTAL CHELTUIELI EURO]]/Data5[[#This Row],[NUMĂRUL PERSOANELOR CARE AU PARTICIPAT LA VOT]]</f>
        <v>0.96246421424180495</v>
      </c>
      <c r="X1069" s="43">
        <v>4.8400999999999996</v>
      </c>
      <c r="Y1069" s="114" t="s">
        <v>2894</v>
      </c>
      <c r="Z1069" s="44">
        <v>1</v>
      </c>
      <c r="AA1069" s="115" t="s">
        <v>3105</v>
      </c>
      <c r="AB1069" s="44">
        <v>0</v>
      </c>
      <c r="AC1069" s="45"/>
    </row>
    <row r="1070" spans="1:29" ht="12" customHeight="1" x14ac:dyDescent="0.2">
      <c r="A1070" s="37">
        <v>1069</v>
      </c>
      <c r="B1070" s="38" t="s">
        <v>20</v>
      </c>
      <c r="C1070" s="39" t="s">
        <v>3029</v>
      </c>
      <c r="D1070" s="40">
        <v>44101</v>
      </c>
      <c r="E1070" s="38">
        <v>1</v>
      </c>
      <c r="F1070" s="38"/>
      <c r="G1070" s="38" t="s">
        <v>2</v>
      </c>
      <c r="H1070" s="38" t="s">
        <v>2</v>
      </c>
      <c r="I1070" s="39">
        <v>6685</v>
      </c>
      <c r="J1070" s="39">
        <v>2953.01</v>
      </c>
      <c r="K1070" s="39">
        <v>0</v>
      </c>
      <c r="L1070" s="41">
        <f>SUM(Data5[[#This Row],[CHELTUIELI DE PERSONAL LEI]:[CHELTUIELI DE CAPITAL (ACTIVE NEFINANCIARE ) LEI]])</f>
        <v>9638.01</v>
      </c>
      <c r="M1070" s="41">
        <f>Data5[[#This Row],[TOTAL CHELTUIELI LEI]]/Data5[[#This Row],[CURS VALUTAR EURO BNR 22 07 2020]]</f>
        <v>1991.2832379496294</v>
      </c>
      <c r="N1070" s="49">
        <v>7409</v>
      </c>
      <c r="O1070" s="54"/>
      <c r="P1070" s="54">
        <v>3673</v>
      </c>
      <c r="Q1070" s="54"/>
      <c r="R1070" s="54">
        <f>Data5[[#This Row],[PERSOANE ÎNSCRISE ÎN LISTELE ELECTORALE (TURUL 1)            ]]+Data5[[#This Row],[PERSOANE ÎNSCRISE ÎN LISTELE ELECTORALE (TURUL AL 2-LEA)]]</f>
        <v>7409</v>
      </c>
      <c r="S1070" s="54">
        <f>Data5[[#This Row],[PERSOANE CARE AU PARTICIPAT LA VOT (TURUL 1)]]+Data5[[#This Row],[PERSOANE CARE AU PARTICIPAT LA VOT  (TURUL AL 2-LEA)]]</f>
        <v>3673</v>
      </c>
      <c r="T1070" s="41">
        <f>Data5[[#This Row],[TOTAL CHELTUIELI LEI]]/Data5[[#This Row],[NUMĂRUL PERSOANELOR ÎNSCRISE ÎN LISTELE ELECTORALE]]</f>
        <v>1.3008516668916184</v>
      </c>
      <c r="U1070" s="41">
        <f>Data5[[#This Row],[TOTAL CHELTUIELI EURO]]/Data5[[#This Row],[NUMĂRUL PERSOANELOR ÎNSCRISE ÎN LISTELE ELECTORALE]]</f>
        <v>0.26876545255090151</v>
      </c>
      <c r="V1070" s="41">
        <f>Data5[[#This Row],[TOTAL CHELTUIELI LEI]]/Data5[[#This Row],[NUMĂRUL PERSOANELOR CARE AU PARTICIPAT LA VOT]]</f>
        <v>2.6240157909066157</v>
      </c>
      <c r="W1070" s="41">
        <f>Data5[[#This Row],[TOTAL CHELTUIELI EURO]]/Data5[[#This Row],[NUMĂRUL PERSOANELOR CARE AU PARTICIPAT LA VOT]]</f>
        <v>0.54214082165794431</v>
      </c>
      <c r="X1070" s="43">
        <v>4.8400999999999996</v>
      </c>
      <c r="Y1070" s="114" t="s">
        <v>2894</v>
      </c>
      <c r="Z1070" s="44">
        <v>1</v>
      </c>
      <c r="AA1070" s="115" t="s">
        <v>3105</v>
      </c>
      <c r="AB1070" s="44">
        <v>0</v>
      </c>
      <c r="AC1070" s="45"/>
    </row>
    <row r="1071" spans="1:29" ht="12" customHeight="1" x14ac:dyDescent="0.2">
      <c r="A1071" s="37">
        <v>1070</v>
      </c>
      <c r="B1071" s="38" t="s">
        <v>20</v>
      </c>
      <c r="C1071" s="39" t="s">
        <v>1890</v>
      </c>
      <c r="D1071" s="40">
        <v>44101</v>
      </c>
      <c r="E1071" s="38">
        <v>1</v>
      </c>
      <c r="F1071" s="38"/>
      <c r="G1071" s="38" t="s">
        <v>2</v>
      </c>
      <c r="H1071" s="38" t="s">
        <v>2</v>
      </c>
      <c r="I1071" s="39">
        <v>3150</v>
      </c>
      <c r="J1071" s="39">
        <v>1570</v>
      </c>
      <c r="K1071" s="39">
        <v>0</v>
      </c>
      <c r="L1071" s="41">
        <f>SUM(Data5[[#This Row],[CHELTUIELI DE PERSONAL LEI]:[CHELTUIELI DE CAPITAL (ACTIVE NEFINANCIARE ) LEI]])</f>
        <v>4720</v>
      </c>
      <c r="M1071" s="41">
        <f>Data5[[#This Row],[TOTAL CHELTUIELI LEI]]/Data5[[#This Row],[CURS VALUTAR EURO BNR 22 07 2020]]</f>
        <v>975.1864630896057</v>
      </c>
      <c r="N1071" s="49">
        <v>1362</v>
      </c>
      <c r="O1071" s="54"/>
      <c r="P1071" s="54">
        <v>845</v>
      </c>
      <c r="Q1071" s="54"/>
      <c r="R1071" s="54">
        <f>Data5[[#This Row],[PERSOANE ÎNSCRISE ÎN LISTELE ELECTORALE (TURUL 1)            ]]+Data5[[#This Row],[PERSOANE ÎNSCRISE ÎN LISTELE ELECTORALE (TURUL AL 2-LEA)]]</f>
        <v>1362</v>
      </c>
      <c r="S1071" s="54">
        <f>Data5[[#This Row],[PERSOANE CARE AU PARTICIPAT LA VOT (TURUL 1)]]+Data5[[#This Row],[PERSOANE CARE AU PARTICIPAT LA VOT  (TURUL AL 2-LEA)]]</f>
        <v>845</v>
      </c>
      <c r="T1071" s="41">
        <f>Data5[[#This Row],[TOTAL CHELTUIELI LEI]]/Data5[[#This Row],[NUMĂRUL PERSOANELOR ÎNSCRISE ÎN LISTELE ELECTORALE]]</f>
        <v>3.4654919236417032</v>
      </c>
      <c r="U1071" s="41">
        <f>Data5[[#This Row],[TOTAL CHELTUIELI EURO]]/Data5[[#This Row],[NUMĂRUL PERSOANELOR ÎNSCRISE ÎN LISTELE ELECTORALE]]</f>
        <v>0.71599593472070899</v>
      </c>
      <c r="V1071" s="41">
        <f>Data5[[#This Row],[TOTAL CHELTUIELI LEI]]/Data5[[#This Row],[NUMĂRUL PERSOANELOR CARE AU PARTICIPAT LA VOT]]</f>
        <v>5.5857988165680474</v>
      </c>
      <c r="W1071" s="41">
        <f>Data5[[#This Row],[TOTAL CHELTUIELI EURO]]/Data5[[#This Row],[NUMĂRUL PERSOANELOR CARE AU PARTICIPAT LA VOT]]</f>
        <v>1.1540668202243853</v>
      </c>
      <c r="X1071" s="43">
        <v>4.8400999999999996</v>
      </c>
      <c r="Y1071" s="114" t="s">
        <v>2884</v>
      </c>
      <c r="Z1071" s="44">
        <v>3</v>
      </c>
      <c r="AA1071" s="115" t="s">
        <v>3105</v>
      </c>
      <c r="AB1071" s="44">
        <v>0</v>
      </c>
      <c r="AC1071" s="45"/>
    </row>
    <row r="1072" spans="1:29" ht="12" customHeight="1" x14ac:dyDescent="0.2">
      <c r="A1072" s="37">
        <v>1071</v>
      </c>
      <c r="B1072" s="38" t="s">
        <v>20</v>
      </c>
      <c r="C1072" s="39" t="s">
        <v>1891</v>
      </c>
      <c r="D1072" s="40">
        <v>44101</v>
      </c>
      <c r="E1072" s="38">
        <v>1</v>
      </c>
      <c r="F1072" s="38"/>
      <c r="G1072" s="38" t="s">
        <v>2</v>
      </c>
      <c r="H1072" s="38" t="s">
        <v>2</v>
      </c>
      <c r="I1072" s="39">
        <v>0</v>
      </c>
      <c r="J1072" s="39">
        <v>0</v>
      </c>
      <c r="K1072" s="39">
        <v>0</v>
      </c>
      <c r="L1072" s="41">
        <f>SUM(Data5[[#This Row],[CHELTUIELI DE PERSONAL LEI]:[CHELTUIELI DE CAPITAL (ACTIVE NEFINANCIARE ) LEI]])</f>
        <v>0</v>
      </c>
      <c r="M1072" s="41">
        <f>Data5[[#This Row],[TOTAL CHELTUIELI LEI]]/Data5[[#This Row],[CURS VALUTAR EURO BNR 22 07 2020]]</f>
        <v>0</v>
      </c>
      <c r="N1072" s="49">
        <v>1327</v>
      </c>
      <c r="O1072" s="54"/>
      <c r="P1072" s="54">
        <v>696</v>
      </c>
      <c r="Q1072" s="54"/>
      <c r="R1072" s="54">
        <f>Data5[[#This Row],[PERSOANE ÎNSCRISE ÎN LISTELE ELECTORALE (TURUL 1)            ]]+Data5[[#This Row],[PERSOANE ÎNSCRISE ÎN LISTELE ELECTORALE (TURUL AL 2-LEA)]]</f>
        <v>1327</v>
      </c>
      <c r="S1072" s="54">
        <f>Data5[[#This Row],[PERSOANE CARE AU PARTICIPAT LA VOT (TURUL 1)]]+Data5[[#This Row],[PERSOANE CARE AU PARTICIPAT LA VOT  (TURUL AL 2-LEA)]]</f>
        <v>696</v>
      </c>
      <c r="T1072" s="41">
        <f>Data5[[#This Row],[TOTAL CHELTUIELI LEI]]/Data5[[#This Row],[NUMĂRUL PERSOANELOR ÎNSCRISE ÎN LISTELE ELECTORALE]]</f>
        <v>0</v>
      </c>
      <c r="U1072" s="41">
        <f>Data5[[#This Row],[TOTAL CHELTUIELI EURO]]/Data5[[#This Row],[NUMĂRUL PERSOANELOR ÎNSCRISE ÎN LISTELE ELECTORALE]]</f>
        <v>0</v>
      </c>
      <c r="V1072" s="41">
        <f>Data5[[#This Row],[TOTAL CHELTUIELI LEI]]/Data5[[#This Row],[NUMĂRUL PERSOANELOR CARE AU PARTICIPAT LA VOT]]</f>
        <v>0</v>
      </c>
      <c r="W1072" s="41">
        <f>Data5[[#This Row],[TOTAL CHELTUIELI EURO]]/Data5[[#This Row],[NUMĂRUL PERSOANELOR CARE AU PARTICIPAT LA VOT]]</f>
        <v>0</v>
      </c>
      <c r="X1072" s="43">
        <v>4.8400999999999996</v>
      </c>
      <c r="Y1072" s="114" t="s">
        <v>2890</v>
      </c>
      <c r="Z1072" s="44">
        <v>0</v>
      </c>
      <c r="AA1072" s="115" t="s">
        <v>3105</v>
      </c>
      <c r="AB1072" s="44">
        <v>0</v>
      </c>
      <c r="AC1072" s="45"/>
    </row>
    <row r="1073" spans="1:29" ht="12" customHeight="1" x14ac:dyDescent="0.2">
      <c r="A1073" s="37">
        <v>1072</v>
      </c>
      <c r="B1073" s="38" t="s">
        <v>20</v>
      </c>
      <c r="C1073" s="39" t="s">
        <v>1892</v>
      </c>
      <c r="D1073" s="40">
        <v>44101</v>
      </c>
      <c r="E1073" s="38">
        <v>1</v>
      </c>
      <c r="F1073" s="38"/>
      <c r="G1073" s="38" t="s">
        <v>2</v>
      </c>
      <c r="H1073" s="38" t="s">
        <v>2</v>
      </c>
      <c r="I1073" s="39">
        <v>2000</v>
      </c>
      <c r="J1073" s="39">
        <v>12655.41</v>
      </c>
      <c r="K1073" s="39">
        <v>0</v>
      </c>
      <c r="L1073" s="41">
        <f>SUM(Data5[[#This Row],[CHELTUIELI DE PERSONAL LEI]:[CHELTUIELI DE CAPITAL (ACTIVE NEFINANCIARE ) LEI]])</f>
        <v>14655.41</v>
      </c>
      <c r="M1073" s="41">
        <f>Data5[[#This Row],[TOTAL CHELTUIELI LEI]]/Data5[[#This Row],[CURS VALUTAR EURO BNR 22 07 2020]]</f>
        <v>3027.9147125059403</v>
      </c>
      <c r="N1073" s="49">
        <v>3082</v>
      </c>
      <c r="O1073" s="54"/>
      <c r="P1073" s="54">
        <v>1797</v>
      </c>
      <c r="Q1073" s="54"/>
      <c r="R1073" s="54">
        <f>Data5[[#This Row],[PERSOANE ÎNSCRISE ÎN LISTELE ELECTORALE (TURUL 1)            ]]+Data5[[#This Row],[PERSOANE ÎNSCRISE ÎN LISTELE ELECTORALE (TURUL AL 2-LEA)]]</f>
        <v>3082</v>
      </c>
      <c r="S1073" s="54">
        <f>Data5[[#This Row],[PERSOANE CARE AU PARTICIPAT LA VOT (TURUL 1)]]+Data5[[#This Row],[PERSOANE CARE AU PARTICIPAT LA VOT  (TURUL AL 2-LEA)]]</f>
        <v>1797</v>
      </c>
      <c r="T1073" s="41">
        <f>Data5[[#This Row],[TOTAL CHELTUIELI LEI]]/Data5[[#This Row],[NUMĂRUL PERSOANELOR ÎNSCRISE ÎN LISTELE ELECTORALE]]</f>
        <v>4.7551622323166773</v>
      </c>
      <c r="U1073" s="41">
        <f>Data5[[#This Row],[TOTAL CHELTUIELI EURO]]/Data5[[#This Row],[NUMĂRUL PERSOANELOR ÎNSCRISE ÎN LISTELE ELECTORALE]]</f>
        <v>0.98245123702334214</v>
      </c>
      <c r="V1073" s="41">
        <f>Data5[[#This Row],[TOTAL CHELTUIELI LEI]]/Data5[[#This Row],[NUMĂRUL PERSOANELOR CARE AU PARTICIPAT LA VOT]]</f>
        <v>8.1554869226488584</v>
      </c>
      <c r="W1073" s="41">
        <f>Data5[[#This Row],[TOTAL CHELTUIELI EURO]]/Data5[[#This Row],[NUMĂRUL PERSOANELOR CARE AU PARTICIPAT LA VOT]]</f>
        <v>1.6849831455236173</v>
      </c>
      <c r="X1073" s="43">
        <v>4.8400999999999996</v>
      </c>
      <c r="Y1073" s="114" t="s">
        <v>2895</v>
      </c>
      <c r="Z1073" s="44">
        <v>4</v>
      </c>
      <c r="AA1073" s="115" t="s">
        <v>3105</v>
      </c>
      <c r="AB1073" s="44">
        <v>0</v>
      </c>
      <c r="AC1073" s="45"/>
    </row>
    <row r="1074" spans="1:29" ht="12" customHeight="1" x14ac:dyDescent="0.2">
      <c r="A1074" s="37">
        <v>1073</v>
      </c>
      <c r="B1074" s="38" t="s">
        <v>20</v>
      </c>
      <c r="C1074" s="39" t="s">
        <v>1893</v>
      </c>
      <c r="D1074" s="40">
        <v>44101</v>
      </c>
      <c r="E1074" s="38">
        <v>1</v>
      </c>
      <c r="F1074" s="38"/>
      <c r="G1074" s="38" t="s">
        <v>2</v>
      </c>
      <c r="H1074" s="38" t="s">
        <v>2</v>
      </c>
      <c r="I1074" s="39">
        <v>1800</v>
      </c>
      <c r="J1074" s="39">
        <v>2200</v>
      </c>
      <c r="K1074" s="39">
        <v>0</v>
      </c>
      <c r="L1074" s="41">
        <f>SUM(Data5[[#This Row],[CHELTUIELI DE PERSONAL LEI]:[CHELTUIELI DE CAPITAL (ACTIVE NEFINANCIARE ) LEI]])</f>
        <v>4000</v>
      </c>
      <c r="M1074" s="41">
        <f>Data5[[#This Row],[TOTAL CHELTUIELI LEI]]/Data5[[#This Row],[CURS VALUTAR EURO BNR 22 07 2020]]</f>
        <v>826.42920600814034</v>
      </c>
      <c r="N1074" s="49">
        <v>3563</v>
      </c>
      <c r="O1074" s="54"/>
      <c r="P1074" s="54">
        <v>1671</v>
      </c>
      <c r="Q1074" s="54"/>
      <c r="R1074" s="54">
        <f>Data5[[#This Row],[PERSOANE ÎNSCRISE ÎN LISTELE ELECTORALE (TURUL 1)            ]]+Data5[[#This Row],[PERSOANE ÎNSCRISE ÎN LISTELE ELECTORALE (TURUL AL 2-LEA)]]</f>
        <v>3563</v>
      </c>
      <c r="S1074" s="54">
        <f>Data5[[#This Row],[PERSOANE CARE AU PARTICIPAT LA VOT (TURUL 1)]]+Data5[[#This Row],[PERSOANE CARE AU PARTICIPAT LA VOT  (TURUL AL 2-LEA)]]</f>
        <v>1671</v>
      </c>
      <c r="T1074" s="41">
        <f>Data5[[#This Row],[TOTAL CHELTUIELI LEI]]/Data5[[#This Row],[NUMĂRUL PERSOANELOR ÎNSCRISE ÎN LISTELE ELECTORALE]]</f>
        <v>1.1226494527083919</v>
      </c>
      <c r="U1074" s="41">
        <f>Data5[[#This Row],[TOTAL CHELTUIELI EURO]]/Data5[[#This Row],[NUMĂRUL PERSOANELOR ÎNSCRISE ÎN LISTELE ELECTORALE]]</f>
        <v>0.23194757395681739</v>
      </c>
      <c r="V1074" s="41">
        <f>Data5[[#This Row],[TOTAL CHELTUIELI LEI]]/Data5[[#This Row],[NUMĂRUL PERSOANELOR CARE AU PARTICIPAT LA VOT]]</f>
        <v>2.3937761819269898</v>
      </c>
      <c r="W1074" s="41">
        <f>Data5[[#This Row],[TOTAL CHELTUIELI EURO]]/Data5[[#This Row],[NUMĂRUL PERSOANELOR CARE AU PARTICIPAT LA VOT]]</f>
        <v>0.49457163734777998</v>
      </c>
      <c r="X1074" s="43">
        <v>4.8400999999999996</v>
      </c>
      <c r="Y1074" s="114" t="s">
        <v>2894</v>
      </c>
      <c r="Z1074" s="44">
        <v>1</v>
      </c>
      <c r="AA1074" s="115" t="s">
        <v>3105</v>
      </c>
      <c r="AB1074" s="44">
        <v>0</v>
      </c>
      <c r="AC1074" s="45"/>
    </row>
    <row r="1075" spans="1:29" ht="12" customHeight="1" x14ac:dyDescent="0.2">
      <c r="A1075" s="37">
        <v>1074</v>
      </c>
      <c r="B1075" s="38" t="s">
        <v>20</v>
      </c>
      <c r="C1075" s="39" t="s">
        <v>1894</v>
      </c>
      <c r="D1075" s="40">
        <v>44101</v>
      </c>
      <c r="E1075" s="38">
        <v>1</v>
      </c>
      <c r="F1075" s="38"/>
      <c r="G1075" s="38" t="s">
        <v>2</v>
      </c>
      <c r="H1075" s="38" t="s">
        <v>2</v>
      </c>
      <c r="I1075" s="39">
        <v>3000</v>
      </c>
      <c r="J1075" s="39">
        <v>12732.4</v>
      </c>
      <c r="K1075" s="39">
        <v>0</v>
      </c>
      <c r="L1075" s="41">
        <f>SUM(Data5[[#This Row],[CHELTUIELI DE PERSONAL LEI]:[CHELTUIELI DE CAPITAL (ACTIVE NEFINANCIARE ) LEI]])</f>
        <v>15732.4</v>
      </c>
      <c r="M1075" s="41">
        <f>Data5[[#This Row],[TOTAL CHELTUIELI LEI]]/Data5[[#This Row],[CURS VALUTAR EURO BNR 22 07 2020]]</f>
        <v>3250.428710150617</v>
      </c>
      <c r="N1075" s="49">
        <v>2187</v>
      </c>
      <c r="O1075" s="54"/>
      <c r="P1075" s="54">
        <v>1129</v>
      </c>
      <c r="Q1075" s="54"/>
      <c r="R1075" s="54">
        <f>Data5[[#This Row],[PERSOANE ÎNSCRISE ÎN LISTELE ELECTORALE (TURUL 1)            ]]+Data5[[#This Row],[PERSOANE ÎNSCRISE ÎN LISTELE ELECTORALE (TURUL AL 2-LEA)]]</f>
        <v>2187</v>
      </c>
      <c r="S1075" s="54">
        <f>Data5[[#This Row],[PERSOANE CARE AU PARTICIPAT LA VOT (TURUL 1)]]+Data5[[#This Row],[PERSOANE CARE AU PARTICIPAT LA VOT  (TURUL AL 2-LEA)]]</f>
        <v>1129</v>
      </c>
      <c r="T1075" s="41">
        <f>Data5[[#This Row],[TOTAL CHELTUIELI LEI]]/Data5[[#This Row],[NUMĂRUL PERSOANELOR ÎNSCRISE ÎN LISTELE ELECTORALE]]</f>
        <v>7.1935985368084134</v>
      </c>
      <c r="U1075" s="41">
        <f>Data5[[#This Row],[TOTAL CHELTUIELI EURO]]/Data5[[#This Row],[NUMĂRUL PERSOANELOR ÎNSCRISE ÎN LISTELE ELECTORALE]]</f>
        <v>1.4862499817789745</v>
      </c>
      <c r="V1075" s="41">
        <f>Data5[[#This Row],[TOTAL CHELTUIELI LEI]]/Data5[[#This Row],[NUMĂRUL PERSOANELOR CARE AU PARTICIPAT LA VOT]]</f>
        <v>13.934809565987599</v>
      </c>
      <c r="W1075" s="41">
        <f>Data5[[#This Row],[TOTAL CHELTUIELI EURO]]/Data5[[#This Row],[NUMĂRUL PERSOANELOR CARE AU PARTICIPAT LA VOT]]</f>
        <v>2.8790334013734427</v>
      </c>
      <c r="X1075" s="43">
        <v>4.8400999999999996</v>
      </c>
      <c r="Y1075" s="114" t="s">
        <v>2886</v>
      </c>
      <c r="Z1075" s="44">
        <v>7</v>
      </c>
      <c r="AA1075" s="115" t="s">
        <v>3107</v>
      </c>
      <c r="AB1075" s="44">
        <v>1</v>
      </c>
      <c r="AC1075" s="45"/>
    </row>
    <row r="1076" spans="1:29" ht="12" customHeight="1" x14ac:dyDescent="0.2">
      <c r="A1076" s="37">
        <v>1075</v>
      </c>
      <c r="B1076" s="38" t="s">
        <v>20</v>
      </c>
      <c r="C1076" s="39" t="s">
        <v>1895</v>
      </c>
      <c r="D1076" s="40">
        <v>44101</v>
      </c>
      <c r="E1076" s="38">
        <v>1</v>
      </c>
      <c r="F1076" s="38"/>
      <c r="G1076" s="38" t="s">
        <v>2</v>
      </c>
      <c r="H1076" s="38" t="s">
        <v>2</v>
      </c>
      <c r="I1076" s="39">
        <v>0</v>
      </c>
      <c r="J1076" s="39">
        <v>2235</v>
      </c>
      <c r="K1076" s="39">
        <v>0</v>
      </c>
      <c r="L1076" s="41">
        <f>SUM(Data5[[#This Row],[CHELTUIELI DE PERSONAL LEI]:[CHELTUIELI DE CAPITAL (ACTIVE NEFINANCIARE ) LEI]])</f>
        <v>2235</v>
      </c>
      <c r="M1076" s="41">
        <f>Data5[[#This Row],[TOTAL CHELTUIELI LEI]]/Data5[[#This Row],[CURS VALUTAR EURO BNR 22 07 2020]]</f>
        <v>461.76731885704845</v>
      </c>
      <c r="N1076" s="49">
        <v>1398</v>
      </c>
      <c r="O1076" s="54"/>
      <c r="P1076" s="54">
        <v>420</v>
      </c>
      <c r="Q1076" s="54"/>
      <c r="R1076" s="54">
        <f>Data5[[#This Row],[PERSOANE ÎNSCRISE ÎN LISTELE ELECTORALE (TURUL 1)            ]]+Data5[[#This Row],[PERSOANE ÎNSCRISE ÎN LISTELE ELECTORALE (TURUL AL 2-LEA)]]</f>
        <v>1398</v>
      </c>
      <c r="S1076" s="54">
        <f>Data5[[#This Row],[PERSOANE CARE AU PARTICIPAT LA VOT (TURUL 1)]]+Data5[[#This Row],[PERSOANE CARE AU PARTICIPAT LA VOT  (TURUL AL 2-LEA)]]</f>
        <v>420</v>
      </c>
      <c r="T1076" s="41">
        <f>Data5[[#This Row],[TOTAL CHELTUIELI LEI]]/Data5[[#This Row],[NUMĂRUL PERSOANELOR ÎNSCRISE ÎN LISTELE ELECTORALE]]</f>
        <v>1.5987124463519313</v>
      </c>
      <c r="U1076" s="41">
        <f>Data5[[#This Row],[TOTAL CHELTUIELI EURO]]/Data5[[#This Row],[NUMĂRUL PERSOANELOR ÎNSCRISE ÎN LISTELE ELECTORALE]]</f>
        <v>0.33030566441848958</v>
      </c>
      <c r="V1076" s="41">
        <f>Data5[[#This Row],[TOTAL CHELTUIELI LEI]]/Data5[[#This Row],[NUMĂRUL PERSOANELOR CARE AU PARTICIPAT LA VOT]]</f>
        <v>5.3214285714285712</v>
      </c>
      <c r="W1076" s="41">
        <f>Data5[[#This Row],[TOTAL CHELTUIELI EURO]]/Data5[[#This Row],[NUMĂRUL PERSOANELOR CARE AU PARTICIPAT LA VOT]]</f>
        <v>1.0994459972786867</v>
      </c>
      <c r="X1076" s="43">
        <v>4.8400999999999996</v>
      </c>
      <c r="Y1076" s="114" t="s">
        <v>2894</v>
      </c>
      <c r="Z1076" s="44">
        <v>1</v>
      </c>
      <c r="AA1076" s="115" t="s">
        <v>3105</v>
      </c>
      <c r="AB1076" s="44">
        <v>0</v>
      </c>
      <c r="AC1076" s="45"/>
    </row>
    <row r="1077" spans="1:29" ht="12" customHeight="1" x14ac:dyDescent="0.2">
      <c r="A1077" s="37">
        <v>1076</v>
      </c>
      <c r="B1077" s="38" t="s">
        <v>20</v>
      </c>
      <c r="C1077" s="39" t="s">
        <v>1896</v>
      </c>
      <c r="D1077" s="40">
        <v>44101</v>
      </c>
      <c r="E1077" s="38">
        <v>1</v>
      </c>
      <c r="F1077" s="38"/>
      <c r="G1077" s="38" t="s">
        <v>2</v>
      </c>
      <c r="H1077" s="38" t="s">
        <v>2</v>
      </c>
      <c r="I1077" s="39">
        <v>1080</v>
      </c>
      <c r="J1077" s="39">
        <v>17341.8</v>
      </c>
      <c r="K1077" s="39">
        <v>0</v>
      </c>
      <c r="L1077" s="41">
        <f>SUM(Data5[[#This Row],[CHELTUIELI DE PERSONAL LEI]:[CHELTUIELI DE CAPITAL (ACTIVE NEFINANCIARE ) LEI]])</f>
        <v>18421.8</v>
      </c>
      <c r="M1077" s="41">
        <f>Data5[[#This Row],[TOTAL CHELTUIELI LEI]]/Data5[[#This Row],[CURS VALUTAR EURO BNR 22 07 2020]]</f>
        <v>3806.0783868101898</v>
      </c>
      <c r="N1077" s="49">
        <v>2020</v>
      </c>
      <c r="O1077" s="54"/>
      <c r="P1077" s="54">
        <v>1053</v>
      </c>
      <c r="Q1077" s="54"/>
      <c r="R1077" s="54">
        <f>Data5[[#This Row],[PERSOANE ÎNSCRISE ÎN LISTELE ELECTORALE (TURUL 1)            ]]+Data5[[#This Row],[PERSOANE ÎNSCRISE ÎN LISTELE ELECTORALE (TURUL AL 2-LEA)]]</f>
        <v>2020</v>
      </c>
      <c r="S1077" s="54">
        <f>Data5[[#This Row],[PERSOANE CARE AU PARTICIPAT LA VOT (TURUL 1)]]+Data5[[#This Row],[PERSOANE CARE AU PARTICIPAT LA VOT  (TURUL AL 2-LEA)]]</f>
        <v>1053</v>
      </c>
      <c r="T1077" s="41">
        <f>Data5[[#This Row],[TOTAL CHELTUIELI LEI]]/Data5[[#This Row],[NUMĂRUL PERSOANELOR ÎNSCRISE ÎN LISTELE ELECTORALE]]</f>
        <v>9.1197029702970287</v>
      </c>
      <c r="U1077" s="41">
        <f>Data5[[#This Row],[TOTAL CHELTUIELI EURO]]/Data5[[#This Row],[NUMĂRUL PERSOANELOR ÎNSCRISE ÎN LISTELE ELECTORALE]]</f>
        <v>1.8841972211931632</v>
      </c>
      <c r="V1077" s="41">
        <f>Data5[[#This Row],[TOTAL CHELTUIELI LEI]]/Data5[[#This Row],[NUMĂRUL PERSOANELOR CARE AU PARTICIPAT LA VOT]]</f>
        <v>17.494586894586895</v>
      </c>
      <c r="W1077" s="41">
        <f>Data5[[#This Row],[TOTAL CHELTUIELI EURO]]/Data5[[#This Row],[NUMĂRUL PERSOANELOR CARE AU PARTICIPAT LA VOT]]</f>
        <v>3.6145093891834663</v>
      </c>
      <c r="X1077" s="43">
        <v>4.8400999999999996</v>
      </c>
      <c r="Y1077" s="114" t="s">
        <v>2887</v>
      </c>
      <c r="Z1077" s="44">
        <v>9</v>
      </c>
      <c r="AA1077" s="115" t="s">
        <v>3107</v>
      </c>
      <c r="AB1077" s="44">
        <v>1</v>
      </c>
      <c r="AC1077" s="45"/>
    </row>
    <row r="1078" spans="1:29" ht="12" customHeight="1" x14ac:dyDescent="0.2">
      <c r="A1078" s="37">
        <v>1077</v>
      </c>
      <c r="B1078" s="38" t="s">
        <v>20</v>
      </c>
      <c r="C1078" s="39" t="s">
        <v>1897</v>
      </c>
      <c r="D1078" s="40">
        <v>44101</v>
      </c>
      <c r="E1078" s="38">
        <v>1</v>
      </c>
      <c r="F1078" s="38"/>
      <c r="G1078" s="38" t="s">
        <v>2</v>
      </c>
      <c r="H1078" s="38" t="s">
        <v>2</v>
      </c>
      <c r="I1078" s="39">
        <v>0</v>
      </c>
      <c r="J1078" s="39">
        <v>6585.85</v>
      </c>
      <c r="K1078" s="39">
        <v>0</v>
      </c>
      <c r="L1078" s="41">
        <f>SUM(Data5[[#This Row],[CHELTUIELI DE PERSONAL LEI]:[CHELTUIELI DE CAPITAL (ACTIVE NEFINANCIARE ) LEI]])</f>
        <v>6585.85</v>
      </c>
      <c r="M1078" s="41">
        <f>Data5[[#This Row],[TOTAL CHELTUIELI LEI]]/Data5[[#This Row],[CURS VALUTAR EURO BNR 22 07 2020]]</f>
        <v>1360.6846965971779</v>
      </c>
      <c r="N1078" s="49">
        <v>2510</v>
      </c>
      <c r="O1078" s="54"/>
      <c r="P1078" s="54">
        <v>1425</v>
      </c>
      <c r="Q1078" s="54"/>
      <c r="R1078" s="54">
        <f>Data5[[#This Row],[PERSOANE ÎNSCRISE ÎN LISTELE ELECTORALE (TURUL 1)            ]]+Data5[[#This Row],[PERSOANE ÎNSCRISE ÎN LISTELE ELECTORALE (TURUL AL 2-LEA)]]</f>
        <v>2510</v>
      </c>
      <c r="S1078" s="54">
        <f>Data5[[#This Row],[PERSOANE CARE AU PARTICIPAT LA VOT (TURUL 1)]]+Data5[[#This Row],[PERSOANE CARE AU PARTICIPAT LA VOT  (TURUL AL 2-LEA)]]</f>
        <v>1425</v>
      </c>
      <c r="T1078" s="41">
        <f>Data5[[#This Row],[TOTAL CHELTUIELI LEI]]/Data5[[#This Row],[NUMĂRUL PERSOANELOR ÎNSCRISE ÎN LISTELE ELECTORALE]]</f>
        <v>2.6238446215139444</v>
      </c>
      <c r="U1078" s="41">
        <f>Data5[[#This Row],[TOTAL CHELTUIELI EURO]]/Data5[[#This Row],[NUMĂRUL PERSOANELOR ÎNSCRISE ÎN LISTELE ELECTORALE]]</f>
        <v>0.5421054568116247</v>
      </c>
      <c r="V1078" s="41">
        <f>Data5[[#This Row],[TOTAL CHELTUIELI LEI]]/Data5[[#This Row],[NUMĂRUL PERSOANELOR CARE AU PARTICIPAT LA VOT]]</f>
        <v>4.6216491228070176</v>
      </c>
      <c r="W1078" s="41">
        <f>Data5[[#This Row],[TOTAL CHELTUIELI EURO]]/Data5[[#This Row],[NUMĂRUL PERSOANELOR CARE AU PARTICIPAT LA VOT]]</f>
        <v>0.95486645375240553</v>
      </c>
      <c r="X1078" s="43">
        <v>4.8400999999999996</v>
      </c>
      <c r="Y1078" s="114" t="s">
        <v>2891</v>
      </c>
      <c r="Z1078" s="44">
        <v>2</v>
      </c>
      <c r="AA1078" s="115" t="s">
        <v>3105</v>
      </c>
      <c r="AB1078" s="44">
        <v>0</v>
      </c>
      <c r="AC1078" s="45"/>
    </row>
    <row r="1079" spans="1:29" ht="12" customHeight="1" x14ac:dyDescent="0.2">
      <c r="A1079" s="37">
        <v>1078</v>
      </c>
      <c r="B1079" s="38" t="s">
        <v>20</v>
      </c>
      <c r="C1079" s="39" t="s">
        <v>1898</v>
      </c>
      <c r="D1079" s="40">
        <v>44101</v>
      </c>
      <c r="E1079" s="38">
        <v>1</v>
      </c>
      <c r="F1079" s="38"/>
      <c r="G1079" s="38" t="s">
        <v>2</v>
      </c>
      <c r="H1079" s="38" t="s">
        <v>2</v>
      </c>
      <c r="I1079" s="39">
        <v>1080</v>
      </c>
      <c r="J1079" s="39">
        <v>3345.95</v>
      </c>
      <c r="K1079" s="39">
        <v>0</v>
      </c>
      <c r="L1079" s="41">
        <f>SUM(Data5[[#This Row],[CHELTUIELI DE PERSONAL LEI]:[CHELTUIELI DE CAPITAL (ACTIVE NEFINANCIARE ) LEI]])</f>
        <v>4425.95</v>
      </c>
      <c r="M1079" s="41">
        <f>Data5[[#This Row],[TOTAL CHELTUIELI LEI]]/Data5[[#This Row],[CURS VALUTAR EURO BNR 22 07 2020]]</f>
        <v>914.43358608293215</v>
      </c>
      <c r="N1079" s="49">
        <v>1181</v>
      </c>
      <c r="O1079" s="54"/>
      <c r="P1079" s="54">
        <v>500</v>
      </c>
      <c r="Q1079" s="54"/>
      <c r="R1079" s="54">
        <f>Data5[[#This Row],[PERSOANE ÎNSCRISE ÎN LISTELE ELECTORALE (TURUL 1)            ]]+Data5[[#This Row],[PERSOANE ÎNSCRISE ÎN LISTELE ELECTORALE (TURUL AL 2-LEA)]]</f>
        <v>1181</v>
      </c>
      <c r="S1079" s="54">
        <f>Data5[[#This Row],[PERSOANE CARE AU PARTICIPAT LA VOT (TURUL 1)]]+Data5[[#This Row],[PERSOANE CARE AU PARTICIPAT LA VOT  (TURUL AL 2-LEA)]]</f>
        <v>500</v>
      </c>
      <c r="T1079" s="41">
        <f>Data5[[#This Row],[TOTAL CHELTUIELI LEI]]/Data5[[#This Row],[NUMĂRUL PERSOANELOR ÎNSCRISE ÎN LISTELE ELECTORALE]]</f>
        <v>3.7476291278577474</v>
      </c>
      <c r="U1079" s="41">
        <f>Data5[[#This Row],[TOTAL CHELTUIELI EURO]]/Data5[[#This Row],[NUMĂRUL PERSOANELOR ÎNSCRISE ÎN LISTELE ELECTORALE]]</f>
        <v>0.7742875411371144</v>
      </c>
      <c r="V1079" s="41">
        <f>Data5[[#This Row],[TOTAL CHELTUIELI LEI]]/Data5[[#This Row],[NUMĂRUL PERSOANELOR CARE AU PARTICIPAT LA VOT]]</f>
        <v>8.8518999999999988</v>
      </c>
      <c r="W1079" s="41">
        <f>Data5[[#This Row],[TOTAL CHELTUIELI EURO]]/Data5[[#This Row],[NUMĂRUL PERSOANELOR CARE AU PARTICIPAT LA VOT]]</f>
        <v>1.8288671721658643</v>
      </c>
      <c r="X1079" s="43">
        <v>4.8400999999999996</v>
      </c>
      <c r="Y1079" s="114" t="s">
        <v>2884</v>
      </c>
      <c r="Z1079" s="44">
        <v>3</v>
      </c>
      <c r="AA1079" s="115" t="s">
        <v>3105</v>
      </c>
      <c r="AB1079" s="44">
        <v>0</v>
      </c>
      <c r="AC1079" s="45"/>
    </row>
    <row r="1080" spans="1:29" ht="12" customHeight="1" x14ac:dyDescent="0.2">
      <c r="A1080" s="37">
        <v>1079</v>
      </c>
      <c r="B1080" s="38" t="s">
        <v>20</v>
      </c>
      <c r="C1080" s="39" t="s">
        <v>1899</v>
      </c>
      <c r="D1080" s="40">
        <v>44101</v>
      </c>
      <c r="E1080" s="38">
        <v>1</v>
      </c>
      <c r="F1080" s="38"/>
      <c r="G1080" s="38" t="s">
        <v>2</v>
      </c>
      <c r="H1080" s="38" t="s">
        <v>2</v>
      </c>
      <c r="I1080" s="39">
        <v>1500</v>
      </c>
      <c r="J1080" s="39">
        <v>2193</v>
      </c>
      <c r="K1080" s="39">
        <v>0</v>
      </c>
      <c r="L1080" s="41">
        <f>SUM(Data5[[#This Row],[CHELTUIELI DE PERSONAL LEI]:[CHELTUIELI DE CAPITAL (ACTIVE NEFINANCIARE ) LEI]])</f>
        <v>3693</v>
      </c>
      <c r="M1080" s="41">
        <f>Data5[[#This Row],[TOTAL CHELTUIELI LEI]]/Data5[[#This Row],[CURS VALUTAR EURO BNR 22 07 2020]]</f>
        <v>763.00076444701563</v>
      </c>
      <c r="N1080" s="49">
        <v>3729</v>
      </c>
      <c r="O1080" s="54"/>
      <c r="P1080" s="54">
        <v>1442</v>
      </c>
      <c r="Q1080" s="54"/>
      <c r="R1080" s="54">
        <f>Data5[[#This Row],[PERSOANE ÎNSCRISE ÎN LISTELE ELECTORALE (TURUL 1)            ]]+Data5[[#This Row],[PERSOANE ÎNSCRISE ÎN LISTELE ELECTORALE (TURUL AL 2-LEA)]]</f>
        <v>3729</v>
      </c>
      <c r="S1080" s="54">
        <f>Data5[[#This Row],[PERSOANE CARE AU PARTICIPAT LA VOT (TURUL 1)]]+Data5[[#This Row],[PERSOANE CARE AU PARTICIPAT LA VOT  (TURUL AL 2-LEA)]]</f>
        <v>1442</v>
      </c>
      <c r="T1080" s="41">
        <f>Data5[[#This Row],[TOTAL CHELTUIELI LEI]]/Data5[[#This Row],[NUMĂRUL PERSOANELOR ÎNSCRISE ÎN LISTELE ELECTORALE]]</f>
        <v>0.9903459372485921</v>
      </c>
      <c r="U1080" s="41">
        <f>Data5[[#This Row],[TOTAL CHELTUIELI EURO]]/Data5[[#This Row],[NUMĂRUL PERSOANELOR ÎNSCRISE ÎN LISTELE ELECTORALE]]</f>
        <v>0.2046127016484354</v>
      </c>
      <c r="V1080" s="41">
        <f>Data5[[#This Row],[TOTAL CHELTUIELI LEI]]/Data5[[#This Row],[NUMĂRUL PERSOANELOR CARE AU PARTICIPAT LA VOT]]</f>
        <v>2.5610263522884882</v>
      </c>
      <c r="W1080" s="41">
        <f>Data5[[#This Row],[TOTAL CHELTUIELI EURO]]/Data5[[#This Row],[NUMĂRUL PERSOANELOR CARE AU PARTICIPAT LA VOT]]</f>
        <v>0.52912674372192481</v>
      </c>
      <c r="X1080" s="43">
        <v>4.8400999999999996</v>
      </c>
      <c r="Y1080" s="114" t="s">
        <v>2890</v>
      </c>
      <c r="Z1080" s="44">
        <v>0</v>
      </c>
      <c r="AA1080" s="115" t="s">
        <v>3105</v>
      </c>
      <c r="AB1080" s="44">
        <v>0</v>
      </c>
      <c r="AC1080" s="45"/>
    </row>
    <row r="1081" spans="1:29" ht="12" customHeight="1" x14ac:dyDescent="0.2">
      <c r="A1081" s="37">
        <v>1080</v>
      </c>
      <c r="B1081" s="38" t="s">
        <v>20</v>
      </c>
      <c r="C1081" s="39" t="s">
        <v>1900</v>
      </c>
      <c r="D1081" s="40">
        <v>44101</v>
      </c>
      <c r="E1081" s="38">
        <v>1</v>
      </c>
      <c r="F1081" s="38"/>
      <c r="G1081" s="38" t="s">
        <v>2</v>
      </c>
      <c r="H1081" s="38" t="s">
        <v>2</v>
      </c>
      <c r="I1081" s="39">
        <v>1200</v>
      </c>
      <c r="J1081" s="39">
        <v>802</v>
      </c>
      <c r="K1081" s="39">
        <v>0</v>
      </c>
      <c r="L1081" s="41">
        <f>SUM(Data5[[#This Row],[CHELTUIELI DE PERSONAL LEI]:[CHELTUIELI DE CAPITAL (ACTIVE NEFINANCIARE ) LEI]])</f>
        <v>2002</v>
      </c>
      <c r="M1081" s="41">
        <f>Data5[[#This Row],[TOTAL CHELTUIELI LEI]]/Data5[[#This Row],[CURS VALUTAR EURO BNR 22 07 2020]]</f>
        <v>413.62781760707429</v>
      </c>
      <c r="N1081" s="49">
        <v>2880</v>
      </c>
      <c r="O1081" s="54"/>
      <c r="P1081" s="54">
        <v>1200</v>
      </c>
      <c r="Q1081" s="54"/>
      <c r="R1081" s="54">
        <f>Data5[[#This Row],[PERSOANE ÎNSCRISE ÎN LISTELE ELECTORALE (TURUL 1)            ]]+Data5[[#This Row],[PERSOANE ÎNSCRISE ÎN LISTELE ELECTORALE (TURUL AL 2-LEA)]]</f>
        <v>2880</v>
      </c>
      <c r="S1081" s="54">
        <f>Data5[[#This Row],[PERSOANE CARE AU PARTICIPAT LA VOT (TURUL 1)]]+Data5[[#This Row],[PERSOANE CARE AU PARTICIPAT LA VOT  (TURUL AL 2-LEA)]]</f>
        <v>1200</v>
      </c>
      <c r="T1081" s="41">
        <f>Data5[[#This Row],[TOTAL CHELTUIELI LEI]]/Data5[[#This Row],[NUMĂRUL PERSOANELOR ÎNSCRISE ÎN LISTELE ELECTORALE]]</f>
        <v>0.69513888888888886</v>
      </c>
      <c r="U1081" s="41">
        <f>Data5[[#This Row],[TOTAL CHELTUIELI EURO]]/Data5[[#This Row],[NUMĂRUL PERSOANELOR ÎNSCRISE ÎN LISTELE ELECTORALE]]</f>
        <v>0.14362077000245635</v>
      </c>
      <c r="V1081" s="41">
        <f>Data5[[#This Row],[TOTAL CHELTUIELI LEI]]/Data5[[#This Row],[NUMĂRUL PERSOANELOR CARE AU PARTICIPAT LA VOT]]</f>
        <v>1.6683333333333332</v>
      </c>
      <c r="W1081" s="41">
        <f>Data5[[#This Row],[TOTAL CHELTUIELI EURO]]/Data5[[#This Row],[NUMĂRUL PERSOANELOR CARE AU PARTICIPAT LA VOT]]</f>
        <v>0.34468984800589525</v>
      </c>
      <c r="X1081" s="43">
        <v>4.8400999999999996</v>
      </c>
      <c r="Y1081" s="114" t="s">
        <v>2890</v>
      </c>
      <c r="Z1081" s="44">
        <v>0</v>
      </c>
      <c r="AA1081" s="115" t="s">
        <v>3105</v>
      </c>
      <c r="AB1081" s="44">
        <v>0</v>
      </c>
      <c r="AC1081" s="45"/>
    </row>
    <row r="1082" spans="1:29" ht="12" customHeight="1" x14ac:dyDescent="0.2">
      <c r="A1082" s="37">
        <v>1081</v>
      </c>
      <c r="B1082" s="38" t="s">
        <v>20</v>
      </c>
      <c r="C1082" s="39" t="s">
        <v>1901</v>
      </c>
      <c r="D1082" s="40">
        <v>44101</v>
      </c>
      <c r="E1082" s="38">
        <v>1</v>
      </c>
      <c r="F1082" s="38"/>
      <c r="G1082" s="38" t="s">
        <v>2</v>
      </c>
      <c r="H1082" s="38" t="s">
        <v>2</v>
      </c>
      <c r="I1082" s="39">
        <v>0</v>
      </c>
      <c r="J1082" s="39">
        <v>5864.02</v>
      </c>
      <c r="K1082" s="39">
        <v>0</v>
      </c>
      <c r="L1082" s="41">
        <f>SUM(Data5[[#This Row],[CHELTUIELI DE PERSONAL LEI]:[CHELTUIELI DE CAPITAL (ACTIVE NEFINANCIARE ) LEI]])</f>
        <v>5864.02</v>
      </c>
      <c r="M1082" s="41">
        <f>Data5[[#This Row],[TOTAL CHELTUIELI LEI]]/Data5[[#This Row],[CURS VALUTAR EURO BNR 22 07 2020]]</f>
        <v>1211.549348153964</v>
      </c>
      <c r="N1082" s="49">
        <v>2725</v>
      </c>
      <c r="O1082" s="54"/>
      <c r="P1082" s="54">
        <v>1313</v>
      </c>
      <c r="Q1082" s="54"/>
      <c r="R1082" s="54">
        <f>Data5[[#This Row],[PERSOANE ÎNSCRISE ÎN LISTELE ELECTORALE (TURUL 1)            ]]+Data5[[#This Row],[PERSOANE ÎNSCRISE ÎN LISTELE ELECTORALE (TURUL AL 2-LEA)]]</f>
        <v>2725</v>
      </c>
      <c r="S1082" s="54">
        <f>Data5[[#This Row],[PERSOANE CARE AU PARTICIPAT LA VOT (TURUL 1)]]+Data5[[#This Row],[PERSOANE CARE AU PARTICIPAT LA VOT  (TURUL AL 2-LEA)]]</f>
        <v>1313</v>
      </c>
      <c r="T1082" s="41">
        <f>Data5[[#This Row],[TOTAL CHELTUIELI LEI]]/Data5[[#This Row],[NUMĂRUL PERSOANELOR ÎNSCRISE ÎN LISTELE ELECTORALE]]</f>
        <v>2.1519339449541288</v>
      </c>
      <c r="U1082" s="41">
        <f>Data5[[#This Row],[TOTAL CHELTUIELI EURO]]/Data5[[#This Row],[NUMĂRUL PERSOANELOR ÎNSCRISE ÎN LISTELE ELECTORALE]]</f>
        <v>0.44460526537760148</v>
      </c>
      <c r="V1082" s="41">
        <f>Data5[[#This Row],[TOTAL CHELTUIELI LEI]]/Data5[[#This Row],[NUMĂRUL PERSOANELOR CARE AU PARTICIPAT LA VOT]]</f>
        <v>4.4661233815689263</v>
      </c>
      <c r="W1082" s="41">
        <f>Data5[[#This Row],[TOTAL CHELTUIELI EURO]]/Data5[[#This Row],[NUMĂRUL PERSOANELOR CARE AU PARTICIPAT LA VOT]]</f>
        <v>0.92273370004109978</v>
      </c>
      <c r="X1082" s="43">
        <v>4.8400999999999996</v>
      </c>
      <c r="Y1082" s="114" t="s">
        <v>2891</v>
      </c>
      <c r="Z1082" s="44">
        <v>2</v>
      </c>
      <c r="AA1082" s="115" t="s">
        <v>3105</v>
      </c>
      <c r="AB1082" s="44">
        <v>0</v>
      </c>
      <c r="AC1082" s="45"/>
    </row>
    <row r="1083" spans="1:29" ht="12" customHeight="1" x14ac:dyDescent="0.2">
      <c r="A1083" s="37">
        <v>1082</v>
      </c>
      <c r="B1083" s="38" t="s">
        <v>20</v>
      </c>
      <c r="C1083" s="39" t="s">
        <v>1902</v>
      </c>
      <c r="D1083" s="40">
        <v>44101</v>
      </c>
      <c r="E1083" s="38">
        <v>1</v>
      </c>
      <c r="F1083" s="38"/>
      <c r="G1083" s="38" t="s">
        <v>2</v>
      </c>
      <c r="H1083" s="38" t="s">
        <v>2</v>
      </c>
      <c r="I1083" s="39">
        <v>2250</v>
      </c>
      <c r="J1083" s="39">
        <v>929</v>
      </c>
      <c r="K1083" s="39">
        <v>0</v>
      </c>
      <c r="L1083" s="41">
        <f>SUM(Data5[[#This Row],[CHELTUIELI DE PERSONAL LEI]:[CHELTUIELI DE CAPITAL (ACTIVE NEFINANCIARE ) LEI]])</f>
        <v>3179</v>
      </c>
      <c r="M1083" s="41">
        <f>Data5[[#This Row],[TOTAL CHELTUIELI LEI]]/Data5[[#This Row],[CURS VALUTAR EURO BNR 22 07 2020]]</f>
        <v>656.80461147496953</v>
      </c>
      <c r="N1083" s="49">
        <v>3292</v>
      </c>
      <c r="O1083" s="54"/>
      <c r="P1083" s="54">
        <v>1561</v>
      </c>
      <c r="Q1083" s="54"/>
      <c r="R1083" s="54">
        <f>Data5[[#This Row],[PERSOANE ÎNSCRISE ÎN LISTELE ELECTORALE (TURUL 1)            ]]+Data5[[#This Row],[PERSOANE ÎNSCRISE ÎN LISTELE ELECTORALE (TURUL AL 2-LEA)]]</f>
        <v>3292</v>
      </c>
      <c r="S1083" s="54">
        <f>Data5[[#This Row],[PERSOANE CARE AU PARTICIPAT LA VOT (TURUL 1)]]+Data5[[#This Row],[PERSOANE CARE AU PARTICIPAT LA VOT  (TURUL AL 2-LEA)]]</f>
        <v>1561</v>
      </c>
      <c r="T1083" s="41">
        <f>Data5[[#This Row],[TOTAL CHELTUIELI LEI]]/Data5[[#This Row],[NUMĂRUL PERSOANELOR ÎNSCRISE ÎN LISTELE ELECTORALE]]</f>
        <v>0.96567436208991497</v>
      </c>
      <c r="U1083" s="41">
        <f>Data5[[#This Row],[TOTAL CHELTUIELI EURO]]/Data5[[#This Row],[NUMĂRUL PERSOANELOR ÎNSCRISE ÎN LISTELE ELECTORALE]]</f>
        <v>0.19951537408109646</v>
      </c>
      <c r="V1083" s="41">
        <f>Data5[[#This Row],[TOTAL CHELTUIELI LEI]]/Data5[[#This Row],[NUMĂRUL PERSOANELOR CARE AU PARTICIPAT LA VOT]]</f>
        <v>2.0365150544522743</v>
      </c>
      <c r="W1083" s="41">
        <f>Data5[[#This Row],[TOTAL CHELTUIELI EURO]]/Data5[[#This Row],[NUMĂRUL PERSOANELOR CARE AU PARTICIPAT LA VOT]]</f>
        <v>0.4207588798686544</v>
      </c>
      <c r="X1083" s="43">
        <v>4.8400999999999996</v>
      </c>
      <c r="Y1083" s="114" t="s">
        <v>2890</v>
      </c>
      <c r="Z1083" s="44">
        <v>0</v>
      </c>
      <c r="AA1083" s="115" t="s">
        <v>3105</v>
      </c>
      <c r="AB1083" s="44">
        <v>0</v>
      </c>
      <c r="AC1083" s="45"/>
    </row>
    <row r="1084" spans="1:29" ht="12" customHeight="1" x14ac:dyDescent="0.2">
      <c r="A1084" s="37">
        <v>1083</v>
      </c>
      <c r="B1084" s="38" t="s">
        <v>20</v>
      </c>
      <c r="C1084" s="39" t="s">
        <v>1903</v>
      </c>
      <c r="D1084" s="40">
        <v>44101</v>
      </c>
      <c r="E1084" s="38">
        <v>1</v>
      </c>
      <c r="F1084" s="38"/>
      <c r="G1084" s="38" t="s">
        <v>2</v>
      </c>
      <c r="H1084" s="38" t="s">
        <v>2</v>
      </c>
      <c r="I1084" s="39">
        <v>500</v>
      </c>
      <c r="J1084" s="39">
        <v>1904.8</v>
      </c>
      <c r="K1084" s="39">
        <v>0</v>
      </c>
      <c r="L1084" s="41">
        <f>SUM(Data5[[#This Row],[CHELTUIELI DE PERSONAL LEI]:[CHELTUIELI DE CAPITAL (ACTIVE NEFINANCIARE ) LEI]])</f>
        <v>2404.8000000000002</v>
      </c>
      <c r="M1084" s="41">
        <f>Data5[[#This Row],[TOTAL CHELTUIELI LEI]]/Data5[[#This Row],[CURS VALUTAR EURO BNR 22 07 2020]]</f>
        <v>496.84923865209402</v>
      </c>
      <c r="N1084" s="49">
        <v>1296</v>
      </c>
      <c r="O1084" s="54"/>
      <c r="P1084" s="54">
        <v>650</v>
      </c>
      <c r="Q1084" s="54"/>
      <c r="R1084" s="54">
        <f>Data5[[#This Row],[PERSOANE ÎNSCRISE ÎN LISTELE ELECTORALE (TURUL 1)            ]]+Data5[[#This Row],[PERSOANE ÎNSCRISE ÎN LISTELE ELECTORALE (TURUL AL 2-LEA)]]</f>
        <v>1296</v>
      </c>
      <c r="S1084" s="54">
        <f>Data5[[#This Row],[PERSOANE CARE AU PARTICIPAT LA VOT (TURUL 1)]]+Data5[[#This Row],[PERSOANE CARE AU PARTICIPAT LA VOT  (TURUL AL 2-LEA)]]</f>
        <v>650</v>
      </c>
      <c r="T1084" s="41">
        <f>Data5[[#This Row],[TOTAL CHELTUIELI LEI]]/Data5[[#This Row],[NUMĂRUL PERSOANELOR ÎNSCRISE ÎN LISTELE ELECTORALE]]</f>
        <v>1.8555555555555556</v>
      </c>
      <c r="U1084" s="41">
        <f>Data5[[#This Row],[TOTAL CHELTUIELI EURO]]/Data5[[#This Row],[NUMĂRUL PERSOANELOR ÎNSCRISE ÎN LISTELE ELECTORALE]]</f>
        <v>0.38337132612044289</v>
      </c>
      <c r="V1084" s="41">
        <f>Data5[[#This Row],[TOTAL CHELTUIELI LEI]]/Data5[[#This Row],[NUMĂRUL PERSOANELOR CARE AU PARTICIPAT LA VOT]]</f>
        <v>3.6996923076923078</v>
      </c>
      <c r="W1084" s="41">
        <f>Data5[[#This Row],[TOTAL CHELTUIELI EURO]]/Data5[[#This Row],[NUMĂRUL PERSOANELOR CARE AU PARTICIPAT LA VOT]]</f>
        <v>0.76438344408014469</v>
      </c>
      <c r="X1084" s="43">
        <v>4.8400999999999996</v>
      </c>
      <c r="Y1084" s="114" t="s">
        <v>2894</v>
      </c>
      <c r="Z1084" s="44">
        <v>1</v>
      </c>
      <c r="AA1084" s="115" t="s">
        <v>3105</v>
      </c>
      <c r="AB1084" s="44">
        <v>0</v>
      </c>
      <c r="AC1084" s="45"/>
    </row>
    <row r="1085" spans="1:29" ht="12" customHeight="1" x14ac:dyDescent="0.2">
      <c r="A1085" s="37">
        <v>1084</v>
      </c>
      <c r="B1085" s="38" t="s">
        <v>20</v>
      </c>
      <c r="C1085" s="39" t="s">
        <v>1904</v>
      </c>
      <c r="D1085" s="40">
        <v>44101</v>
      </c>
      <c r="E1085" s="38">
        <v>1</v>
      </c>
      <c r="F1085" s="38"/>
      <c r="G1085" s="38" t="s">
        <v>2</v>
      </c>
      <c r="H1085" s="38" t="s">
        <v>2</v>
      </c>
      <c r="I1085" s="39">
        <v>65</v>
      </c>
      <c r="J1085" s="39">
        <v>5866</v>
      </c>
      <c r="K1085" s="39">
        <v>0</v>
      </c>
      <c r="L1085" s="41">
        <f>SUM(Data5[[#This Row],[CHELTUIELI DE PERSONAL LEI]:[CHELTUIELI DE CAPITAL (ACTIVE NEFINANCIARE ) LEI]])</f>
        <v>5931</v>
      </c>
      <c r="M1085" s="41">
        <f>Data5[[#This Row],[TOTAL CHELTUIELI LEI]]/Data5[[#This Row],[CURS VALUTAR EURO BNR 22 07 2020]]</f>
        <v>1225.3879052085701</v>
      </c>
      <c r="N1085" s="49">
        <v>805</v>
      </c>
      <c r="O1085" s="54"/>
      <c r="P1085" s="54">
        <v>397</v>
      </c>
      <c r="Q1085" s="54"/>
      <c r="R1085" s="54">
        <f>Data5[[#This Row],[PERSOANE ÎNSCRISE ÎN LISTELE ELECTORALE (TURUL 1)            ]]+Data5[[#This Row],[PERSOANE ÎNSCRISE ÎN LISTELE ELECTORALE (TURUL AL 2-LEA)]]</f>
        <v>805</v>
      </c>
      <c r="S1085" s="54">
        <f>Data5[[#This Row],[PERSOANE CARE AU PARTICIPAT LA VOT (TURUL 1)]]+Data5[[#This Row],[PERSOANE CARE AU PARTICIPAT LA VOT  (TURUL AL 2-LEA)]]</f>
        <v>397</v>
      </c>
      <c r="T1085" s="41">
        <f>Data5[[#This Row],[TOTAL CHELTUIELI LEI]]/Data5[[#This Row],[NUMĂRUL PERSOANELOR ÎNSCRISE ÎN LISTELE ELECTORALE]]</f>
        <v>7.3677018633540374</v>
      </c>
      <c r="U1085" s="41">
        <f>Data5[[#This Row],[TOTAL CHELTUIELI EURO]]/Data5[[#This Row],[NUMĂRUL PERSOANELOR ÎNSCRISE ÎN LISTELE ELECTORALE]]</f>
        <v>1.5222210002590935</v>
      </c>
      <c r="V1085" s="41">
        <f>Data5[[#This Row],[TOTAL CHELTUIELI LEI]]/Data5[[#This Row],[NUMĂRUL PERSOANELOR CARE AU PARTICIPAT LA VOT]]</f>
        <v>14.939546599496222</v>
      </c>
      <c r="W1085" s="41">
        <f>Data5[[#This Row],[TOTAL CHELTUIELI EURO]]/Data5[[#This Row],[NUMĂRUL PERSOANELOR CARE AU PARTICIPAT LA VOT]]</f>
        <v>3.0866194085858192</v>
      </c>
      <c r="X1085" s="43">
        <v>4.8400999999999996</v>
      </c>
      <c r="Y1085" s="114" t="s">
        <v>2886</v>
      </c>
      <c r="Z1085" s="44">
        <v>7</v>
      </c>
      <c r="AA1085" s="115" t="s">
        <v>3107</v>
      </c>
      <c r="AB1085" s="44">
        <v>1</v>
      </c>
      <c r="AC1085" s="45"/>
    </row>
    <row r="1086" spans="1:29" ht="12" customHeight="1" x14ac:dyDescent="0.2">
      <c r="A1086" s="37">
        <v>1085</v>
      </c>
      <c r="B1086" s="38" t="s">
        <v>20</v>
      </c>
      <c r="C1086" s="39" t="s">
        <v>1905</v>
      </c>
      <c r="D1086" s="40">
        <v>44101</v>
      </c>
      <c r="E1086" s="38">
        <v>1</v>
      </c>
      <c r="F1086" s="38"/>
      <c r="G1086" s="38" t="s">
        <v>2</v>
      </c>
      <c r="H1086" s="38" t="s">
        <v>2</v>
      </c>
      <c r="I1086" s="39">
        <v>2062</v>
      </c>
      <c r="J1086" s="39">
        <v>77.86</v>
      </c>
      <c r="K1086" s="39">
        <v>0</v>
      </c>
      <c r="L1086" s="41">
        <f>SUM(Data5[[#This Row],[CHELTUIELI DE PERSONAL LEI]:[CHELTUIELI DE CAPITAL (ACTIVE NEFINANCIARE ) LEI]])</f>
        <v>2139.86</v>
      </c>
      <c r="M1086" s="41">
        <f>Data5[[#This Row],[TOTAL CHELTUIELI LEI]]/Data5[[#This Row],[CURS VALUTAR EURO BNR 22 07 2020]]</f>
        <v>442.11070019214486</v>
      </c>
      <c r="N1086" s="49">
        <v>745</v>
      </c>
      <c r="O1086" s="54"/>
      <c r="P1086" s="54">
        <v>448</v>
      </c>
      <c r="Q1086" s="54"/>
      <c r="R1086" s="54">
        <f>Data5[[#This Row],[PERSOANE ÎNSCRISE ÎN LISTELE ELECTORALE (TURUL 1)            ]]+Data5[[#This Row],[PERSOANE ÎNSCRISE ÎN LISTELE ELECTORALE (TURUL AL 2-LEA)]]</f>
        <v>745</v>
      </c>
      <c r="S1086" s="54">
        <f>Data5[[#This Row],[PERSOANE CARE AU PARTICIPAT LA VOT (TURUL 1)]]+Data5[[#This Row],[PERSOANE CARE AU PARTICIPAT LA VOT  (TURUL AL 2-LEA)]]</f>
        <v>448</v>
      </c>
      <c r="T1086" s="41">
        <f>Data5[[#This Row],[TOTAL CHELTUIELI LEI]]/Data5[[#This Row],[NUMĂRUL PERSOANELOR ÎNSCRISE ÎN LISTELE ELECTORALE]]</f>
        <v>2.872295302013423</v>
      </c>
      <c r="U1086" s="41">
        <f>Data5[[#This Row],[TOTAL CHELTUIELI EURO]]/Data5[[#This Row],[NUMĂRUL PERSOANELOR ÎNSCRISE ÎN LISTELE ELECTORALE]]</f>
        <v>0.59343718146596625</v>
      </c>
      <c r="V1086" s="41">
        <f>Data5[[#This Row],[TOTAL CHELTUIELI LEI]]/Data5[[#This Row],[NUMĂRUL PERSOANELOR CARE AU PARTICIPAT LA VOT]]</f>
        <v>4.7764732142857147</v>
      </c>
      <c r="W1086" s="41">
        <f>Data5[[#This Row],[TOTAL CHELTUIELI EURO]]/Data5[[#This Row],[NUMĂRUL PERSOANELOR CARE AU PARTICIPAT LA VOT]]</f>
        <v>0.9868542415003233</v>
      </c>
      <c r="X1086" s="43">
        <v>4.8400999999999996</v>
      </c>
      <c r="Y1086" s="114" t="s">
        <v>2891</v>
      </c>
      <c r="Z1086" s="44">
        <v>2</v>
      </c>
      <c r="AA1086" s="115" t="s">
        <v>3105</v>
      </c>
      <c r="AB1086" s="44">
        <v>0</v>
      </c>
      <c r="AC1086" s="45"/>
    </row>
    <row r="1087" spans="1:29" ht="12" customHeight="1" x14ac:dyDescent="0.2">
      <c r="A1087" s="37">
        <v>1086</v>
      </c>
      <c r="B1087" s="38" t="s">
        <v>20</v>
      </c>
      <c r="C1087" s="39" t="s">
        <v>1906</v>
      </c>
      <c r="D1087" s="40">
        <v>44101</v>
      </c>
      <c r="E1087" s="38">
        <v>1</v>
      </c>
      <c r="F1087" s="38"/>
      <c r="G1087" s="38" t="s">
        <v>2</v>
      </c>
      <c r="H1087" s="38" t="s">
        <v>2</v>
      </c>
      <c r="I1087" s="39">
        <v>0</v>
      </c>
      <c r="J1087" s="39">
        <v>11023.5</v>
      </c>
      <c r="K1087" s="39">
        <v>0</v>
      </c>
      <c r="L1087" s="41">
        <f>SUM(Data5[[#This Row],[CHELTUIELI DE PERSONAL LEI]:[CHELTUIELI DE CAPITAL (ACTIVE NEFINANCIARE ) LEI]])</f>
        <v>11023.5</v>
      </c>
      <c r="M1087" s="41">
        <f>Data5[[#This Row],[TOTAL CHELTUIELI LEI]]/Data5[[#This Row],[CURS VALUTAR EURO BNR 22 07 2020]]</f>
        <v>2277.5355881076839</v>
      </c>
      <c r="N1087" s="49">
        <v>1772</v>
      </c>
      <c r="O1087" s="54"/>
      <c r="P1087" s="54">
        <v>1096</v>
      </c>
      <c r="Q1087" s="54"/>
      <c r="R1087" s="54">
        <f>Data5[[#This Row],[PERSOANE ÎNSCRISE ÎN LISTELE ELECTORALE (TURUL 1)            ]]+Data5[[#This Row],[PERSOANE ÎNSCRISE ÎN LISTELE ELECTORALE (TURUL AL 2-LEA)]]</f>
        <v>1772</v>
      </c>
      <c r="S1087" s="54">
        <f>Data5[[#This Row],[PERSOANE CARE AU PARTICIPAT LA VOT (TURUL 1)]]+Data5[[#This Row],[PERSOANE CARE AU PARTICIPAT LA VOT  (TURUL AL 2-LEA)]]</f>
        <v>1096</v>
      </c>
      <c r="T1087" s="41">
        <f>Data5[[#This Row],[TOTAL CHELTUIELI LEI]]/Data5[[#This Row],[NUMĂRUL PERSOANELOR ÎNSCRISE ÎN LISTELE ELECTORALE]]</f>
        <v>6.2209367945823928</v>
      </c>
      <c r="U1087" s="41">
        <f>Data5[[#This Row],[TOTAL CHELTUIELI EURO]]/Data5[[#This Row],[NUMĂRUL PERSOANELOR ÎNSCRISE ÎN LISTELE ELECTORALE]]</f>
        <v>1.2852909639433883</v>
      </c>
      <c r="V1087" s="41">
        <f>Data5[[#This Row],[TOTAL CHELTUIELI LEI]]/Data5[[#This Row],[NUMĂRUL PERSOANELOR CARE AU PARTICIPAT LA VOT]]</f>
        <v>10.057937956204379</v>
      </c>
      <c r="W1087" s="41">
        <f>Data5[[#This Row],[TOTAL CHELTUIELI EURO]]/Data5[[#This Row],[NUMĂRUL PERSOANELOR CARE AU PARTICIPAT LA VOT]]</f>
        <v>2.0780434198062809</v>
      </c>
      <c r="X1087" s="43">
        <v>4.8400999999999996</v>
      </c>
      <c r="Y1087" s="114" t="s">
        <v>2889</v>
      </c>
      <c r="Z1087" s="44">
        <v>6</v>
      </c>
      <c r="AA1087" s="115" t="s">
        <v>3107</v>
      </c>
      <c r="AB1087" s="44">
        <v>1</v>
      </c>
      <c r="AC1087" s="45"/>
    </row>
    <row r="1088" spans="1:29" ht="12" customHeight="1" x14ac:dyDescent="0.2">
      <c r="A1088" s="37">
        <v>1087</v>
      </c>
      <c r="B1088" s="38" t="s">
        <v>20</v>
      </c>
      <c r="C1088" s="39" t="s">
        <v>1907</v>
      </c>
      <c r="D1088" s="40">
        <v>44101</v>
      </c>
      <c r="E1088" s="38">
        <v>1</v>
      </c>
      <c r="F1088" s="38"/>
      <c r="G1088" s="38" t="s">
        <v>2</v>
      </c>
      <c r="H1088" s="38" t="s">
        <v>2</v>
      </c>
      <c r="I1088" s="39">
        <v>1000</v>
      </c>
      <c r="J1088" s="39">
        <v>1001</v>
      </c>
      <c r="K1088" s="39">
        <v>0</v>
      </c>
      <c r="L1088" s="41">
        <f>SUM(Data5[[#This Row],[CHELTUIELI DE PERSONAL LEI]:[CHELTUIELI DE CAPITAL (ACTIVE NEFINANCIARE ) LEI]])</f>
        <v>2001</v>
      </c>
      <c r="M1088" s="41">
        <f>Data5[[#This Row],[TOTAL CHELTUIELI LEI]]/Data5[[#This Row],[CURS VALUTAR EURO BNR 22 07 2020]]</f>
        <v>413.42121030557223</v>
      </c>
      <c r="N1088" s="49">
        <v>891</v>
      </c>
      <c r="O1088" s="54"/>
      <c r="P1088" s="54">
        <v>658</v>
      </c>
      <c r="Q1088" s="54"/>
      <c r="R1088" s="54">
        <f>Data5[[#This Row],[PERSOANE ÎNSCRISE ÎN LISTELE ELECTORALE (TURUL 1)            ]]+Data5[[#This Row],[PERSOANE ÎNSCRISE ÎN LISTELE ELECTORALE (TURUL AL 2-LEA)]]</f>
        <v>891</v>
      </c>
      <c r="S1088" s="54">
        <f>Data5[[#This Row],[PERSOANE CARE AU PARTICIPAT LA VOT (TURUL 1)]]+Data5[[#This Row],[PERSOANE CARE AU PARTICIPAT LA VOT  (TURUL AL 2-LEA)]]</f>
        <v>658</v>
      </c>
      <c r="T1088" s="41">
        <f>Data5[[#This Row],[TOTAL CHELTUIELI LEI]]/Data5[[#This Row],[NUMĂRUL PERSOANELOR ÎNSCRISE ÎN LISTELE ELECTORALE]]</f>
        <v>2.2457912457912457</v>
      </c>
      <c r="U1088" s="41">
        <f>Data5[[#This Row],[TOTAL CHELTUIELI EURO]]/Data5[[#This Row],[NUMĂRUL PERSOANELOR ÎNSCRISE ÎN LISTELE ELECTORALE]]</f>
        <v>0.46399686902982296</v>
      </c>
      <c r="V1088" s="41">
        <f>Data5[[#This Row],[TOTAL CHELTUIELI LEI]]/Data5[[#This Row],[NUMĂRUL PERSOANELOR CARE AU PARTICIPAT LA VOT]]</f>
        <v>3.0410334346504557</v>
      </c>
      <c r="W1088" s="41">
        <f>Data5[[#This Row],[TOTAL CHELTUIELI EURO]]/Data5[[#This Row],[NUMĂRUL PERSOANELOR CARE AU PARTICIPAT LA VOT]]</f>
        <v>0.62829971171059606</v>
      </c>
      <c r="X1088" s="43">
        <v>4.8400999999999996</v>
      </c>
      <c r="Y1088" s="114" t="s">
        <v>2891</v>
      </c>
      <c r="Z1088" s="44">
        <v>2</v>
      </c>
      <c r="AA1088" s="115" t="s">
        <v>3105</v>
      </c>
      <c r="AB1088" s="44">
        <v>0</v>
      </c>
      <c r="AC1088" s="45"/>
    </row>
    <row r="1089" spans="1:29" ht="12" customHeight="1" x14ac:dyDescent="0.2">
      <c r="A1089" s="37">
        <v>1088</v>
      </c>
      <c r="B1089" s="38" t="s">
        <v>20</v>
      </c>
      <c r="C1089" s="39" t="s">
        <v>1908</v>
      </c>
      <c r="D1089" s="40">
        <v>44101</v>
      </c>
      <c r="E1089" s="38">
        <v>1</v>
      </c>
      <c r="F1089" s="38"/>
      <c r="G1089" s="38" t="s">
        <v>2</v>
      </c>
      <c r="H1089" s="38" t="s">
        <v>2</v>
      </c>
      <c r="I1089" s="39">
        <v>800</v>
      </c>
      <c r="J1089" s="39">
        <v>3555</v>
      </c>
      <c r="K1089" s="39">
        <v>0</v>
      </c>
      <c r="L1089" s="41">
        <f>SUM(Data5[[#This Row],[CHELTUIELI DE PERSONAL LEI]:[CHELTUIELI DE CAPITAL (ACTIVE NEFINANCIARE ) LEI]])</f>
        <v>4355</v>
      </c>
      <c r="M1089" s="41">
        <f>Data5[[#This Row],[TOTAL CHELTUIELI LEI]]/Data5[[#This Row],[CURS VALUTAR EURO BNR 22 07 2020]]</f>
        <v>899.77479804136283</v>
      </c>
      <c r="N1089" s="49">
        <v>4130</v>
      </c>
      <c r="O1089" s="54"/>
      <c r="P1089" s="54">
        <v>2336</v>
      </c>
      <c r="Q1089" s="54"/>
      <c r="R1089" s="54">
        <f>Data5[[#This Row],[PERSOANE ÎNSCRISE ÎN LISTELE ELECTORALE (TURUL 1)            ]]+Data5[[#This Row],[PERSOANE ÎNSCRISE ÎN LISTELE ELECTORALE (TURUL AL 2-LEA)]]</f>
        <v>4130</v>
      </c>
      <c r="S1089" s="54">
        <f>Data5[[#This Row],[PERSOANE CARE AU PARTICIPAT LA VOT (TURUL 1)]]+Data5[[#This Row],[PERSOANE CARE AU PARTICIPAT LA VOT  (TURUL AL 2-LEA)]]</f>
        <v>2336</v>
      </c>
      <c r="T1089" s="41">
        <f>Data5[[#This Row],[TOTAL CHELTUIELI LEI]]/Data5[[#This Row],[NUMĂRUL PERSOANELOR ÎNSCRISE ÎN LISTELE ELECTORALE]]</f>
        <v>1.0544794188861986</v>
      </c>
      <c r="U1089" s="41">
        <f>Data5[[#This Row],[TOTAL CHELTUIELI EURO]]/Data5[[#This Row],[NUMĂRUL PERSOANELOR ÎNSCRISE ÎN LISTELE ELECTORALE]]</f>
        <v>0.21786314722551159</v>
      </c>
      <c r="V1089" s="41">
        <f>Data5[[#This Row],[TOTAL CHELTUIELI LEI]]/Data5[[#This Row],[NUMĂRUL PERSOANELOR CARE AU PARTICIPAT LA VOT]]</f>
        <v>1.8642979452054795</v>
      </c>
      <c r="W1089" s="41">
        <f>Data5[[#This Row],[TOTAL CHELTUIELI EURO]]/Data5[[#This Row],[NUMĂRUL PERSOANELOR CARE AU PARTICIPAT LA VOT]]</f>
        <v>0.38517756765469296</v>
      </c>
      <c r="X1089" s="43">
        <v>4.8400999999999996</v>
      </c>
      <c r="Y1089" s="114" t="s">
        <v>2894</v>
      </c>
      <c r="Z1089" s="44">
        <v>1</v>
      </c>
      <c r="AA1089" s="115" t="s">
        <v>3105</v>
      </c>
      <c r="AB1089" s="44">
        <v>0</v>
      </c>
      <c r="AC1089" s="45"/>
    </row>
    <row r="1090" spans="1:29" ht="12" customHeight="1" x14ac:dyDescent="0.2">
      <c r="A1090" s="37">
        <v>1089</v>
      </c>
      <c r="B1090" s="38" t="s">
        <v>20</v>
      </c>
      <c r="C1090" s="39" t="s">
        <v>1909</v>
      </c>
      <c r="D1090" s="40">
        <v>44101</v>
      </c>
      <c r="E1090" s="38">
        <v>1</v>
      </c>
      <c r="F1090" s="38"/>
      <c r="G1090" s="38" t="s">
        <v>2</v>
      </c>
      <c r="H1090" s="38" t="s">
        <v>2</v>
      </c>
      <c r="I1090" s="39">
        <v>2000</v>
      </c>
      <c r="J1090" s="39">
        <v>3079.86</v>
      </c>
      <c r="K1090" s="39">
        <v>0</v>
      </c>
      <c r="L1090" s="41">
        <f>SUM(Data5[[#This Row],[CHELTUIELI DE PERSONAL LEI]:[CHELTUIELI DE CAPITAL (ACTIVE NEFINANCIARE ) LEI]])</f>
        <v>5079.8600000000006</v>
      </c>
      <c r="M1090" s="41">
        <f>Data5[[#This Row],[TOTAL CHELTUIELI LEI]]/Data5[[#This Row],[CURS VALUTAR EURO BNR 22 07 2020]]</f>
        <v>1049.536166608128</v>
      </c>
      <c r="N1090" s="49">
        <v>2133</v>
      </c>
      <c r="O1090" s="54"/>
      <c r="P1090" s="54">
        <v>1233</v>
      </c>
      <c r="Q1090" s="54"/>
      <c r="R1090" s="54">
        <f>Data5[[#This Row],[PERSOANE ÎNSCRISE ÎN LISTELE ELECTORALE (TURUL 1)            ]]+Data5[[#This Row],[PERSOANE ÎNSCRISE ÎN LISTELE ELECTORALE (TURUL AL 2-LEA)]]</f>
        <v>2133</v>
      </c>
      <c r="S1090" s="54">
        <f>Data5[[#This Row],[PERSOANE CARE AU PARTICIPAT LA VOT (TURUL 1)]]+Data5[[#This Row],[PERSOANE CARE AU PARTICIPAT LA VOT  (TURUL AL 2-LEA)]]</f>
        <v>1233</v>
      </c>
      <c r="T1090" s="41">
        <f>Data5[[#This Row],[TOTAL CHELTUIELI LEI]]/Data5[[#This Row],[NUMĂRUL PERSOANELOR ÎNSCRISE ÎN LISTELE ELECTORALE]]</f>
        <v>2.381556493202063</v>
      </c>
      <c r="U1090" s="41">
        <f>Data5[[#This Row],[TOTAL CHELTUIELI EURO]]/Data5[[#This Row],[NUMĂRUL PERSOANELOR ÎNSCRISE ÎN LISTELE ELECTORALE]]</f>
        <v>0.49204696043512802</v>
      </c>
      <c r="V1090" s="41">
        <f>Data5[[#This Row],[TOTAL CHELTUIELI LEI]]/Data5[[#This Row],[NUMĂRUL PERSOANELOR CARE AU PARTICIPAT LA VOT]]</f>
        <v>4.1199188969991898</v>
      </c>
      <c r="W1090" s="41">
        <f>Data5[[#This Row],[TOTAL CHELTUIELI EURO]]/Data5[[#This Row],[NUMĂRUL PERSOANELOR CARE AU PARTICIPAT LA VOT]]</f>
        <v>0.8512053257162433</v>
      </c>
      <c r="X1090" s="43">
        <v>4.8400999999999996</v>
      </c>
      <c r="Y1090" s="114" t="s">
        <v>2891</v>
      </c>
      <c r="Z1090" s="44">
        <v>2</v>
      </c>
      <c r="AA1090" s="115" t="s">
        <v>3105</v>
      </c>
      <c r="AB1090" s="44">
        <v>0</v>
      </c>
      <c r="AC1090" s="45"/>
    </row>
    <row r="1091" spans="1:29" ht="12" customHeight="1" x14ac:dyDescent="0.2">
      <c r="A1091" s="37">
        <v>1090</v>
      </c>
      <c r="B1091" s="38" t="s">
        <v>20</v>
      </c>
      <c r="C1091" s="39" t="s">
        <v>1910</v>
      </c>
      <c r="D1091" s="40">
        <v>44101</v>
      </c>
      <c r="E1091" s="38">
        <v>1</v>
      </c>
      <c r="F1091" s="38"/>
      <c r="G1091" s="38" t="s">
        <v>2</v>
      </c>
      <c r="H1091" s="38" t="s">
        <v>2</v>
      </c>
      <c r="I1091" s="39">
        <v>0</v>
      </c>
      <c r="J1091" s="39">
        <v>1814.83</v>
      </c>
      <c r="K1091" s="39">
        <v>0</v>
      </c>
      <c r="L1091" s="41">
        <f>SUM(Data5[[#This Row],[CHELTUIELI DE PERSONAL LEI]:[CHELTUIELI DE CAPITAL (ACTIVE NEFINANCIARE ) LEI]])</f>
        <v>1814.83</v>
      </c>
      <c r="M1091" s="41">
        <f>Data5[[#This Row],[TOTAL CHELTUIELI LEI]]/Data5[[#This Row],[CURS VALUTAR EURO BNR 22 07 2020]]</f>
        <v>374.95712898493832</v>
      </c>
      <c r="N1091" s="49">
        <v>1768</v>
      </c>
      <c r="O1091" s="54"/>
      <c r="P1091" s="54">
        <v>1029</v>
      </c>
      <c r="Q1091" s="54"/>
      <c r="R1091" s="54">
        <f>Data5[[#This Row],[PERSOANE ÎNSCRISE ÎN LISTELE ELECTORALE (TURUL 1)            ]]+Data5[[#This Row],[PERSOANE ÎNSCRISE ÎN LISTELE ELECTORALE (TURUL AL 2-LEA)]]</f>
        <v>1768</v>
      </c>
      <c r="S1091" s="54">
        <f>Data5[[#This Row],[PERSOANE CARE AU PARTICIPAT LA VOT (TURUL 1)]]+Data5[[#This Row],[PERSOANE CARE AU PARTICIPAT LA VOT  (TURUL AL 2-LEA)]]</f>
        <v>1029</v>
      </c>
      <c r="T1091" s="41">
        <f>Data5[[#This Row],[TOTAL CHELTUIELI LEI]]/Data5[[#This Row],[NUMĂRUL PERSOANELOR ÎNSCRISE ÎN LISTELE ELECTORALE]]</f>
        <v>1.026487556561086</v>
      </c>
      <c r="U1091" s="41">
        <f>Data5[[#This Row],[TOTAL CHELTUIELI EURO]]/Data5[[#This Row],[NUMĂRUL PERSOANELOR ÎNSCRISE ÎN LISTELE ELECTORALE]]</f>
        <v>0.21207982408650358</v>
      </c>
      <c r="V1091" s="41">
        <f>Data5[[#This Row],[TOTAL CHELTUIELI LEI]]/Data5[[#This Row],[NUMĂRUL PERSOANELOR CARE AU PARTICIPAT LA VOT]]</f>
        <v>1.7636831875607386</v>
      </c>
      <c r="W1091" s="41">
        <f>Data5[[#This Row],[TOTAL CHELTUIELI EURO]]/Data5[[#This Row],[NUMĂRUL PERSOANELOR CARE AU PARTICIPAT LA VOT]]</f>
        <v>0.36438982408643178</v>
      </c>
      <c r="X1091" s="43">
        <v>4.8400999999999996</v>
      </c>
      <c r="Y1091" s="114" t="s">
        <v>2894</v>
      </c>
      <c r="Z1091" s="44">
        <v>1</v>
      </c>
      <c r="AA1091" s="115" t="s">
        <v>3105</v>
      </c>
      <c r="AB1091" s="44">
        <v>0</v>
      </c>
      <c r="AC1091" s="45"/>
    </row>
    <row r="1092" spans="1:29" ht="12" customHeight="1" x14ac:dyDescent="0.2">
      <c r="A1092" s="37">
        <v>1091</v>
      </c>
      <c r="B1092" s="38" t="s">
        <v>20</v>
      </c>
      <c r="C1092" s="39" t="s">
        <v>1911</v>
      </c>
      <c r="D1092" s="40">
        <v>44101</v>
      </c>
      <c r="E1092" s="38">
        <v>1</v>
      </c>
      <c r="F1092" s="38"/>
      <c r="G1092" s="38" t="s">
        <v>2</v>
      </c>
      <c r="H1092" s="38" t="s">
        <v>2</v>
      </c>
      <c r="I1092" s="39">
        <v>600</v>
      </c>
      <c r="J1092" s="39">
        <v>482</v>
      </c>
      <c r="K1092" s="39">
        <v>0</v>
      </c>
      <c r="L1092" s="41">
        <f>SUM(Data5[[#This Row],[CHELTUIELI DE PERSONAL LEI]:[CHELTUIELI DE CAPITAL (ACTIVE NEFINANCIARE ) LEI]])</f>
        <v>1082</v>
      </c>
      <c r="M1092" s="41">
        <f>Data5[[#This Row],[TOTAL CHELTUIELI LEI]]/Data5[[#This Row],[CURS VALUTAR EURO BNR 22 07 2020]]</f>
        <v>223.54910022520198</v>
      </c>
      <c r="N1092" s="49">
        <v>1660</v>
      </c>
      <c r="O1092" s="54"/>
      <c r="P1092" s="54">
        <v>972</v>
      </c>
      <c r="Q1092" s="54"/>
      <c r="R1092" s="54">
        <f>Data5[[#This Row],[PERSOANE ÎNSCRISE ÎN LISTELE ELECTORALE (TURUL 1)            ]]+Data5[[#This Row],[PERSOANE ÎNSCRISE ÎN LISTELE ELECTORALE (TURUL AL 2-LEA)]]</f>
        <v>1660</v>
      </c>
      <c r="S1092" s="54">
        <f>Data5[[#This Row],[PERSOANE CARE AU PARTICIPAT LA VOT (TURUL 1)]]+Data5[[#This Row],[PERSOANE CARE AU PARTICIPAT LA VOT  (TURUL AL 2-LEA)]]</f>
        <v>972</v>
      </c>
      <c r="T1092" s="41">
        <f>Data5[[#This Row],[TOTAL CHELTUIELI LEI]]/Data5[[#This Row],[NUMĂRUL PERSOANELOR ÎNSCRISE ÎN LISTELE ELECTORALE]]</f>
        <v>0.65180722891566267</v>
      </c>
      <c r="U1092" s="41">
        <f>Data5[[#This Row],[TOTAL CHELTUIELI EURO]]/Data5[[#This Row],[NUMĂRUL PERSOANELOR ÎNSCRISE ÎN LISTELE ELECTORALE]]</f>
        <v>0.13466813266578434</v>
      </c>
      <c r="V1092" s="41">
        <f>Data5[[#This Row],[TOTAL CHELTUIELI LEI]]/Data5[[#This Row],[NUMĂRUL PERSOANELOR CARE AU PARTICIPAT LA VOT]]</f>
        <v>1.1131687242798354</v>
      </c>
      <c r="W1092" s="41">
        <f>Data5[[#This Row],[TOTAL CHELTUIELI EURO]]/Data5[[#This Row],[NUMĂRUL PERSOANELOR CARE AU PARTICIPAT LA VOT]]</f>
        <v>0.22998878623991972</v>
      </c>
      <c r="X1092" s="43">
        <v>4.8400999999999996</v>
      </c>
      <c r="Y1092" s="114" t="s">
        <v>2890</v>
      </c>
      <c r="Z1092" s="44">
        <v>0</v>
      </c>
      <c r="AA1092" s="115" t="s">
        <v>3105</v>
      </c>
      <c r="AB1092" s="44">
        <v>0</v>
      </c>
      <c r="AC1092" s="45"/>
    </row>
    <row r="1093" spans="1:29" ht="12" customHeight="1" x14ac:dyDescent="0.2">
      <c r="A1093" s="37">
        <v>1092</v>
      </c>
      <c r="B1093" s="38" t="s">
        <v>20</v>
      </c>
      <c r="C1093" s="39" t="s">
        <v>1912</v>
      </c>
      <c r="D1093" s="40">
        <v>44101</v>
      </c>
      <c r="E1093" s="38">
        <v>1</v>
      </c>
      <c r="F1093" s="38"/>
      <c r="G1093" s="38" t="s">
        <v>2</v>
      </c>
      <c r="H1093" s="38" t="s">
        <v>2</v>
      </c>
      <c r="I1093" s="39">
        <v>800</v>
      </c>
      <c r="J1093" s="39">
        <v>14534</v>
      </c>
      <c r="K1093" s="39">
        <v>0</v>
      </c>
      <c r="L1093" s="41">
        <f>SUM(Data5[[#This Row],[CHELTUIELI DE PERSONAL LEI]:[CHELTUIELI DE CAPITAL (ACTIVE NEFINANCIARE ) LEI]])</f>
        <v>15334</v>
      </c>
      <c r="M1093" s="41">
        <f>Data5[[#This Row],[TOTAL CHELTUIELI LEI]]/Data5[[#This Row],[CURS VALUTAR EURO BNR 22 07 2020]]</f>
        <v>3168.1163612322061</v>
      </c>
      <c r="N1093" s="49">
        <v>1547</v>
      </c>
      <c r="O1093" s="54"/>
      <c r="P1093" s="54">
        <v>757</v>
      </c>
      <c r="Q1093" s="54"/>
      <c r="R1093" s="54">
        <f>Data5[[#This Row],[PERSOANE ÎNSCRISE ÎN LISTELE ELECTORALE (TURUL 1)            ]]+Data5[[#This Row],[PERSOANE ÎNSCRISE ÎN LISTELE ELECTORALE (TURUL AL 2-LEA)]]</f>
        <v>1547</v>
      </c>
      <c r="S1093" s="54">
        <f>Data5[[#This Row],[PERSOANE CARE AU PARTICIPAT LA VOT (TURUL 1)]]+Data5[[#This Row],[PERSOANE CARE AU PARTICIPAT LA VOT  (TURUL AL 2-LEA)]]</f>
        <v>757</v>
      </c>
      <c r="T1093" s="41">
        <f>Data5[[#This Row],[TOTAL CHELTUIELI LEI]]/Data5[[#This Row],[NUMĂRUL PERSOANELOR ÎNSCRISE ÎN LISTELE ELECTORALE]]</f>
        <v>9.9120879120879124</v>
      </c>
      <c r="U1093" s="41">
        <f>Data5[[#This Row],[TOTAL CHELTUIELI EURO]]/Data5[[#This Row],[NUMĂRUL PERSOANELOR ÎNSCRISE ÎN LISTELE ELECTORALE]]</f>
        <v>2.047909735767425</v>
      </c>
      <c r="V1093" s="41">
        <f>Data5[[#This Row],[TOTAL CHELTUIELI LEI]]/Data5[[#This Row],[NUMĂRUL PERSOANELOR CARE AU PARTICIPAT LA VOT]]</f>
        <v>20.256274768824305</v>
      </c>
      <c r="W1093" s="41">
        <f>Data5[[#This Row],[TOTAL CHELTUIELI EURO]]/Data5[[#This Row],[NUMĂRUL PERSOANELOR CARE AU PARTICIPAT LA VOT]]</f>
        <v>4.1850942684705501</v>
      </c>
      <c r="X1093" s="43">
        <v>4.8400999999999996</v>
      </c>
      <c r="Y1093" s="114" t="s">
        <v>2887</v>
      </c>
      <c r="Z1093" s="44">
        <v>9</v>
      </c>
      <c r="AA1093" s="115" t="s">
        <v>3108</v>
      </c>
      <c r="AB1093" s="44">
        <v>2</v>
      </c>
      <c r="AC1093" s="45"/>
    </row>
    <row r="1094" spans="1:29" ht="12" customHeight="1" x14ac:dyDescent="0.2">
      <c r="A1094" s="37">
        <v>1093</v>
      </c>
      <c r="B1094" s="38" t="s">
        <v>20</v>
      </c>
      <c r="C1094" s="39" t="s">
        <v>1913</v>
      </c>
      <c r="D1094" s="40">
        <v>44101</v>
      </c>
      <c r="E1094" s="38">
        <v>1</v>
      </c>
      <c r="F1094" s="38"/>
      <c r="G1094" s="38" t="s">
        <v>2</v>
      </c>
      <c r="H1094" s="38" t="s">
        <v>2</v>
      </c>
      <c r="I1094" s="39">
        <v>600</v>
      </c>
      <c r="J1094" s="39">
        <v>1247.9000000000001</v>
      </c>
      <c r="K1094" s="39">
        <v>0</v>
      </c>
      <c r="L1094" s="41">
        <f>SUM(Data5[[#This Row],[CHELTUIELI DE PERSONAL LEI]:[CHELTUIELI DE CAPITAL (ACTIVE NEFINANCIARE ) LEI]])</f>
        <v>1847.9</v>
      </c>
      <c r="M1094" s="41">
        <f>Data5[[#This Row],[TOTAL CHELTUIELI LEI]]/Data5[[#This Row],[CURS VALUTAR EURO BNR 22 07 2020]]</f>
        <v>381.78963244561066</v>
      </c>
      <c r="N1094" s="49">
        <v>867</v>
      </c>
      <c r="O1094" s="54"/>
      <c r="P1094" s="54">
        <v>453</v>
      </c>
      <c r="Q1094" s="54"/>
      <c r="R1094" s="54">
        <f>Data5[[#This Row],[PERSOANE ÎNSCRISE ÎN LISTELE ELECTORALE (TURUL 1)            ]]+Data5[[#This Row],[PERSOANE ÎNSCRISE ÎN LISTELE ELECTORALE (TURUL AL 2-LEA)]]</f>
        <v>867</v>
      </c>
      <c r="S1094" s="54">
        <f>Data5[[#This Row],[PERSOANE CARE AU PARTICIPAT LA VOT (TURUL 1)]]+Data5[[#This Row],[PERSOANE CARE AU PARTICIPAT LA VOT  (TURUL AL 2-LEA)]]</f>
        <v>453</v>
      </c>
      <c r="T1094" s="41">
        <f>Data5[[#This Row],[TOTAL CHELTUIELI LEI]]/Data5[[#This Row],[NUMĂRUL PERSOANELOR ÎNSCRISE ÎN LISTELE ELECTORALE]]</f>
        <v>2.1313725490196078</v>
      </c>
      <c r="U1094" s="41">
        <f>Data5[[#This Row],[TOTAL CHELTUIELI EURO]]/Data5[[#This Row],[NUMĂRUL PERSOANELOR ÎNSCRISE ÎN LISTELE ELECTORALE]]</f>
        <v>0.44035713084845518</v>
      </c>
      <c r="V1094" s="41">
        <f>Data5[[#This Row],[TOTAL CHELTUIELI LEI]]/Data5[[#This Row],[NUMĂRUL PERSOANELOR CARE AU PARTICIPAT LA VOT]]</f>
        <v>4.0792494481236208</v>
      </c>
      <c r="W1094" s="41">
        <f>Data5[[#This Row],[TOTAL CHELTUIELI EURO]]/Data5[[#This Row],[NUMĂRUL PERSOANELOR CARE AU PARTICIPAT LA VOT]]</f>
        <v>0.84280272063048711</v>
      </c>
      <c r="X1094" s="43">
        <v>4.8400999999999996</v>
      </c>
      <c r="Y1094" s="114" t="s">
        <v>2891</v>
      </c>
      <c r="Z1094" s="44">
        <v>2</v>
      </c>
      <c r="AA1094" s="115" t="s">
        <v>3105</v>
      </c>
      <c r="AB1094" s="44">
        <v>0</v>
      </c>
      <c r="AC1094" s="45"/>
    </row>
    <row r="1095" spans="1:29" ht="12" customHeight="1" x14ac:dyDescent="0.2">
      <c r="A1095" s="37">
        <v>1094</v>
      </c>
      <c r="B1095" s="38" t="s">
        <v>20</v>
      </c>
      <c r="C1095" s="39" t="s">
        <v>522</v>
      </c>
      <c r="D1095" s="40">
        <v>44101</v>
      </c>
      <c r="E1095" s="38">
        <v>1</v>
      </c>
      <c r="F1095" s="38"/>
      <c r="G1095" s="38" t="s">
        <v>2</v>
      </c>
      <c r="H1095" s="38" t="s">
        <v>2</v>
      </c>
      <c r="I1095" s="39">
        <v>800</v>
      </c>
      <c r="J1095" s="39">
        <v>0</v>
      </c>
      <c r="K1095" s="39">
        <v>0</v>
      </c>
      <c r="L1095" s="41">
        <f>SUM(Data5[[#This Row],[CHELTUIELI DE PERSONAL LEI]:[CHELTUIELI DE CAPITAL (ACTIVE NEFINANCIARE ) LEI]])</f>
        <v>800</v>
      </c>
      <c r="M1095" s="41">
        <f>Data5[[#This Row],[TOTAL CHELTUIELI LEI]]/Data5[[#This Row],[CURS VALUTAR EURO BNR 22 07 2020]]</f>
        <v>165.28584120162807</v>
      </c>
      <c r="N1095" s="49">
        <v>1057</v>
      </c>
      <c r="O1095" s="54"/>
      <c r="P1095" s="54">
        <v>631</v>
      </c>
      <c r="Q1095" s="54"/>
      <c r="R1095" s="54">
        <f>Data5[[#This Row],[PERSOANE ÎNSCRISE ÎN LISTELE ELECTORALE (TURUL 1)            ]]+Data5[[#This Row],[PERSOANE ÎNSCRISE ÎN LISTELE ELECTORALE (TURUL AL 2-LEA)]]</f>
        <v>1057</v>
      </c>
      <c r="S1095" s="54">
        <f>Data5[[#This Row],[PERSOANE CARE AU PARTICIPAT LA VOT (TURUL 1)]]+Data5[[#This Row],[PERSOANE CARE AU PARTICIPAT LA VOT  (TURUL AL 2-LEA)]]</f>
        <v>631</v>
      </c>
      <c r="T1095" s="41">
        <f>Data5[[#This Row],[TOTAL CHELTUIELI LEI]]/Data5[[#This Row],[NUMĂRUL PERSOANELOR ÎNSCRISE ÎN LISTELE ELECTORALE]]</f>
        <v>0.7568590350047304</v>
      </c>
      <c r="U1095" s="41">
        <f>Data5[[#This Row],[TOTAL CHELTUIELI EURO]]/Data5[[#This Row],[NUMĂRUL PERSOANELOR ÎNSCRISE ÎN LISTELE ELECTORALE]]</f>
        <v>0.15637260283976165</v>
      </c>
      <c r="V1095" s="41">
        <f>Data5[[#This Row],[TOTAL CHELTUIELI LEI]]/Data5[[#This Row],[NUMĂRUL PERSOANELOR CARE AU PARTICIPAT LA VOT]]</f>
        <v>1.2678288431061806</v>
      </c>
      <c r="W1095" s="41">
        <f>Data5[[#This Row],[TOTAL CHELTUIELI EURO]]/Data5[[#This Row],[NUMĂRUL PERSOANELOR CARE AU PARTICIPAT LA VOT]]</f>
        <v>0.26194269604061499</v>
      </c>
      <c r="X1095" s="43">
        <v>4.8400999999999996</v>
      </c>
      <c r="Y1095" s="114" t="s">
        <v>2890</v>
      </c>
      <c r="Z1095" s="44">
        <v>0</v>
      </c>
      <c r="AA1095" s="115" t="s">
        <v>3105</v>
      </c>
      <c r="AB1095" s="44">
        <v>0</v>
      </c>
      <c r="AC1095" s="45"/>
    </row>
    <row r="1096" spans="1:29" ht="12" customHeight="1" x14ac:dyDescent="0.2">
      <c r="A1096" s="37">
        <v>1095</v>
      </c>
      <c r="B1096" s="38" t="s">
        <v>20</v>
      </c>
      <c r="C1096" s="39" t="s">
        <v>1914</v>
      </c>
      <c r="D1096" s="40">
        <v>44101</v>
      </c>
      <c r="E1096" s="38">
        <v>1</v>
      </c>
      <c r="F1096" s="38"/>
      <c r="G1096" s="38" t="s">
        <v>2</v>
      </c>
      <c r="H1096" s="38" t="s">
        <v>2</v>
      </c>
      <c r="I1096" s="39">
        <v>2400</v>
      </c>
      <c r="J1096" s="39">
        <v>800</v>
      </c>
      <c r="K1096" s="39">
        <v>0</v>
      </c>
      <c r="L1096" s="41">
        <f>SUM(Data5[[#This Row],[CHELTUIELI DE PERSONAL LEI]:[CHELTUIELI DE CAPITAL (ACTIVE NEFINANCIARE ) LEI]])</f>
        <v>3200</v>
      </c>
      <c r="M1096" s="41">
        <f>Data5[[#This Row],[TOTAL CHELTUIELI LEI]]/Data5[[#This Row],[CURS VALUTAR EURO BNR 22 07 2020]]</f>
        <v>661.1433648065123</v>
      </c>
      <c r="N1096" s="49">
        <v>1472</v>
      </c>
      <c r="O1096" s="54"/>
      <c r="P1096" s="54">
        <v>455</v>
      </c>
      <c r="Q1096" s="54"/>
      <c r="R1096" s="54">
        <f>Data5[[#This Row],[PERSOANE ÎNSCRISE ÎN LISTELE ELECTORALE (TURUL 1)            ]]+Data5[[#This Row],[PERSOANE ÎNSCRISE ÎN LISTELE ELECTORALE (TURUL AL 2-LEA)]]</f>
        <v>1472</v>
      </c>
      <c r="S1096" s="54">
        <f>Data5[[#This Row],[PERSOANE CARE AU PARTICIPAT LA VOT (TURUL 1)]]+Data5[[#This Row],[PERSOANE CARE AU PARTICIPAT LA VOT  (TURUL AL 2-LEA)]]</f>
        <v>455</v>
      </c>
      <c r="T1096" s="41">
        <f>Data5[[#This Row],[TOTAL CHELTUIELI LEI]]/Data5[[#This Row],[NUMĂRUL PERSOANELOR ÎNSCRISE ÎN LISTELE ELECTORALE]]</f>
        <v>2.1739130434782608</v>
      </c>
      <c r="U1096" s="41">
        <f>Data5[[#This Row],[TOTAL CHELTUIELI EURO]]/Data5[[#This Row],[NUMĂRUL PERSOANELOR ÎNSCRISE ÎN LISTELE ELECTORALE]]</f>
        <v>0.44914630761311974</v>
      </c>
      <c r="V1096" s="41">
        <f>Data5[[#This Row],[TOTAL CHELTUIELI LEI]]/Data5[[#This Row],[NUMĂRUL PERSOANELOR CARE AU PARTICIPAT LA VOT]]</f>
        <v>7.0329670329670328</v>
      </c>
      <c r="W1096" s="41">
        <f>Data5[[#This Row],[TOTAL CHELTUIELI EURO]]/Data5[[#This Row],[NUMĂRUL PERSOANELOR CARE AU PARTICIPAT LA VOT]]</f>
        <v>1.453062340234093</v>
      </c>
      <c r="X1096" s="43">
        <v>4.8400999999999996</v>
      </c>
      <c r="Y1096" s="114" t="s">
        <v>2891</v>
      </c>
      <c r="Z1096" s="44">
        <v>2</v>
      </c>
      <c r="AA1096" s="115" t="s">
        <v>3105</v>
      </c>
      <c r="AB1096" s="44">
        <v>0</v>
      </c>
      <c r="AC1096" s="45"/>
    </row>
    <row r="1097" spans="1:29" ht="12" customHeight="1" x14ac:dyDescent="0.2">
      <c r="A1097" s="37">
        <v>1096</v>
      </c>
      <c r="B1097" s="38" t="s">
        <v>20</v>
      </c>
      <c r="C1097" s="39" t="s">
        <v>1915</v>
      </c>
      <c r="D1097" s="40">
        <v>44101</v>
      </c>
      <c r="E1097" s="38">
        <v>1</v>
      </c>
      <c r="F1097" s="38"/>
      <c r="G1097" s="38" t="s">
        <v>2</v>
      </c>
      <c r="H1097" s="38" t="s">
        <v>2</v>
      </c>
      <c r="I1097" s="39">
        <v>600</v>
      </c>
      <c r="J1097" s="39">
        <v>5075</v>
      </c>
      <c r="K1097" s="39">
        <v>0</v>
      </c>
      <c r="L1097" s="41">
        <f>SUM(Data5[[#This Row],[CHELTUIELI DE PERSONAL LEI]:[CHELTUIELI DE CAPITAL (ACTIVE NEFINANCIARE ) LEI]])</f>
        <v>5675</v>
      </c>
      <c r="M1097" s="41">
        <f>Data5[[#This Row],[TOTAL CHELTUIELI LEI]]/Data5[[#This Row],[CURS VALUTAR EURO BNR 22 07 2020]]</f>
        <v>1172.4964360240492</v>
      </c>
      <c r="N1097" s="49">
        <v>1005</v>
      </c>
      <c r="O1097" s="54"/>
      <c r="P1097" s="54">
        <v>401</v>
      </c>
      <c r="Q1097" s="54"/>
      <c r="R1097" s="54">
        <f>Data5[[#This Row],[PERSOANE ÎNSCRISE ÎN LISTELE ELECTORALE (TURUL 1)            ]]+Data5[[#This Row],[PERSOANE ÎNSCRISE ÎN LISTELE ELECTORALE (TURUL AL 2-LEA)]]</f>
        <v>1005</v>
      </c>
      <c r="S1097" s="54">
        <f>Data5[[#This Row],[PERSOANE CARE AU PARTICIPAT LA VOT (TURUL 1)]]+Data5[[#This Row],[PERSOANE CARE AU PARTICIPAT LA VOT  (TURUL AL 2-LEA)]]</f>
        <v>401</v>
      </c>
      <c r="T1097" s="41">
        <f>Data5[[#This Row],[TOTAL CHELTUIELI LEI]]/Data5[[#This Row],[NUMĂRUL PERSOANELOR ÎNSCRISE ÎN LISTELE ELECTORALE]]</f>
        <v>5.6467661691542288</v>
      </c>
      <c r="U1097" s="41">
        <f>Data5[[#This Row],[TOTAL CHELTUIELI EURO]]/Data5[[#This Row],[NUMĂRUL PERSOANELOR ÎNSCRISE ÎN LISTELE ELECTORALE]]</f>
        <v>1.1666631204219395</v>
      </c>
      <c r="V1097" s="41">
        <f>Data5[[#This Row],[TOTAL CHELTUIELI LEI]]/Data5[[#This Row],[NUMĂRUL PERSOANELOR CARE AU PARTICIPAT LA VOT]]</f>
        <v>14.152119700748131</v>
      </c>
      <c r="W1097" s="41">
        <f>Data5[[#This Row],[TOTAL CHELTUIELI EURO]]/Data5[[#This Row],[NUMĂRUL PERSOANELOR CARE AU PARTICIPAT LA VOT]]</f>
        <v>2.9239312619053597</v>
      </c>
      <c r="X1097" s="43">
        <v>4.8400999999999996</v>
      </c>
      <c r="Y1097" s="114" t="s">
        <v>2892</v>
      </c>
      <c r="Z1097" s="44">
        <v>5</v>
      </c>
      <c r="AA1097" s="115" t="s">
        <v>3107</v>
      </c>
      <c r="AB1097" s="44">
        <v>1</v>
      </c>
      <c r="AC1097" s="45"/>
    </row>
    <row r="1098" spans="1:29" ht="12" customHeight="1" x14ac:dyDescent="0.2">
      <c r="A1098" s="37">
        <v>1097</v>
      </c>
      <c r="B1098" s="38" t="s">
        <v>20</v>
      </c>
      <c r="C1098" s="39" t="s">
        <v>1916</v>
      </c>
      <c r="D1098" s="40">
        <v>44101</v>
      </c>
      <c r="E1098" s="38">
        <v>1</v>
      </c>
      <c r="F1098" s="38"/>
      <c r="G1098" s="38" t="s">
        <v>2</v>
      </c>
      <c r="H1098" s="38" t="s">
        <v>2</v>
      </c>
      <c r="I1098" s="39">
        <v>1500</v>
      </c>
      <c r="J1098" s="39">
        <v>6661</v>
      </c>
      <c r="K1098" s="39">
        <v>0</v>
      </c>
      <c r="L1098" s="41">
        <f>SUM(Data5[[#This Row],[CHELTUIELI DE PERSONAL LEI]:[CHELTUIELI DE CAPITAL (ACTIVE NEFINANCIARE ) LEI]])</f>
        <v>8161</v>
      </c>
      <c r="M1098" s="41">
        <f>Data5[[#This Row],[TOTAL CHELTUIELI LEI]]/Data5[[#This Row],[CURS VALUTAR EURO BNR 22 07 2020]]</f>
        <v>1686.1221875581084</v>
      </c>
      <c r="N1098" s="54">
        <v>2972</v>
      </c>
      <c r="O1098" s="54"/>
      <c r="P1098" s="54">
        <v>1488</v>
      </c>
      <c r="Q1098" s="54"/>
      <c r="R1098" s="54">
        <f>Data5[[#This Row],[PERSOANE ÎNSCRISE ÎN LISTELE ELECTORALE (TURUL 1)            ]]+Data5[[#This Row],[PERSOANE ÎNSCRISE ÎN LISTELE ELECTORALE (TURUL AL 2-LEA)]]</f>
        <v>2972</v>
      </c>
      <c r="S1098" s="54">
        <f>Data5[[#This Row],[PERSOANE CARE AU PARTICIPAT LA VOT (TURUL 1)]]+Data5[[#This Row],[PERSOANE CARE AU PARTICIPAT LA VOT  (TURUL AL 2-LEA)]]</f>
        <v>1488</v>
      </c>
      <c r="T1098" s="41">
        <f>Data5[[#This Row],[TOTAL CHELTUIELI LEI]]/Data5[[#This Row],[NUMĂRUL PERSOANELOR ÎNSCRISE ÎN LISTELE ELECTORALE]]</f>
        <v>2.7459623149394345</v>
      </c>
      <c r="U1098" s="41">
        <f>Data5[[#This Row],[TOTAL CHELTUIELI EURO]]/Data5[[#This Row],[NUMĂRUL PERSOANELOR ÎNSCRISE ÎN LISTELE ELECTORALE]]</f>
        <v>0.56733586391591806</v>
      </c>
      <c r="V1098" s="41">
        <f>Data5[[#This Row],[TOTAL CHELTUIELI LEI]]/Data5[[#This Row],[NUMĂRUL PERSOANELOR CARE AU PARTICIPAT LA VOT]]</f>
        <v>5.484543010752688</v>
      </c>
      <c r="W1098" s="41">
        <f>Data5[[#This Row],[TOTAL CHELTUIELI EURO]]/Data5[[#This Row],[NUMĂRUL PERSOANELOR CARE AU PARTICIPAT LA VOT]]</f>
        <v>1.1331466314234599</v>
      </c>
      <c r="X1098" s="43">
        <v>4.8400999999999996</v>
      </c>
      <c r="Y1098" s="114" t="s">
        <v>2891</v>
      </c>
      <c r="Z1098" s="44">
        <v>2</v>
      </c>
      <c r="AA1098" s="115" t="s">
        <v>3105</v>
      </c>
      <c r="AB1098" s="44">
        <v>0</v>
      </c>
      <c r="AC1098" s="45"/>
    </row>
    <row r="1099" spans="1:29" ht="12" customHeight="1" x14ac:dyDescent="0.2">
      <c r="A1099" s="37">
        <v>1098</v>
      </c>
      <c r="B1099" s="38" t="s">
        <v>20</v>
      </c>
      <c r="C1099" s="39" t="s">
        <v>1917</v>
      </c>
      <c r="D1099" s="40">
        <v>44101</v>
      </c>
      <c r="E1099" s="38">
        <v>1</v>
      </c>
      <c r="F1099" s="38"/>
      <c r="G1099" s="38" t="s">
        <v>2</v>
      </c>
      <c r="H1099" s="38" t="s">
        <v>2</v>
      </c>
      <c r="I1099" s="39">
        <v>1400</v>
      </c>
      <c r="J1099" s="39">
        <v>2283</v>
      </c>
      <c r="K1099" s="39">
        <v>0</v>
      </c>
      <c r="L1099" s="41">
        <f>SUM(Data5[[#This Row],[CHELTUIELI DE PERSONAL LEI]:[CHELTUIELI DE CAPITAL (ACTIVE NEFINANCIARE ) LEI]])</f>
        <v>3683</v>
      </c>
      <c r="M1099" s="41">
        <f>Data5[[#This Row],[TOTAL CHELTUIELI LEI]]/Data5[[#This Row],[CURS VALUTAR EURO BNR 22 07 2020]]</f>
        <v>760.93469143199525</v>
      </c>
      <c r="N1099" s="49">
        <v>3753</v>
      </c>
      <c r="O1099" s="54"/>
      <c r="P1099" s="54">
        <v>1784</v>
      </c>
      <c r="Q1099" s="54"/>
      <c r="R1099" s="54">
        <f>Data5[[#This Row],[PERSOANE ÎNSCRISE ÎN LISTELE ELECTORALE (TURUL 1)            ]]+Data5[[#This Row],[PERSOANE ÎNSCRISE ÎN LISTELE ELECTORALE (TURUL AL 2-LEA)]]</f>
        <v>3753</v>
      </c>
      <c r="S1099" s="54">
        <f>Data5[[#This Row],[PERSOANE CARE AU PARTICIPAT LA VOT (TURUL 1)]]+Data5[[#This Row],[PERSOANE CARE AU PARTICIPAT LA VOT  (TURUL AL 2-LEA)]]</f>
        <v>1784</v>
      </c>
      <c r="T1099" s="41">
        <f>Data5[[#This Row],[TOTAL CHELTUIELI LEI]]/Data5[[#This Row],[NUMĂRUL PERSOANELOR ÎNSCRISE ÎN LISTELE ELECTORALE]]</f>
        <v>0.98134825472954967</v>
      </c>
      <c r="U1099" s="41">
        <f>Data5[[#This Row],[TOTAL CHELTUIELI EURO]]/Data5[[#This Row],[NUMĂRUL PERSOANELOR ÎNSCRISE ÎN LISTELE ELECTORALE]]</f>
        <v>0.20275371474340401</v>
      </c>
      <c r="V1099" s="41">
        <f>Data5[[#This Row],[TOTAL CHELTUIELI LEI]]/Data5[[#This Row],[NUMĂRUL PERSOANELOR CARE AU PARTICIPAT LA VOT]]</f>
        <v>2.0644618834080717</v>
      </c>
      <c r="W1099" s="41">
        <f>Data5[[#This Row],[TOTAL CHELTUIELI EURO]]/Data5[[#This Row],[NUMĂRUL PERSOANELOR CARE AU PARTICIPAT LA VOT]]</f>
        <v>0.4265328987847507</v>
      </c>
      <c r="X1099" s="43">
        <v>4.8400999999999996</v>
      </c>
      <c r="Y1099" s="114" t="s">
        <v>2890</v>
      </c>
      <c r="Z1099" s="44">
        <v>0</v>
      </c>
      <c r="AA1099" s="115" t="s">
        <v>3105</v>
      </c>
      <c r="AB1099" s="44">
        <v>0</v>
      </c>
      <c r="AC1099" s="45"/>
    </row>
    <row r="1100" spans="1:29" ht="12" customHeight="1" x14ac:dyDescent="0.2">
      <c r="A1100" s="37">
        <v>1099</v>
      </c>
      <c r="B1100" s="38" t="s">
        <v>20</v>
      </c>
      <c r="C1100" s="39" t="s">
        <v>1918</v>
      </c>
      <c r="D1100" s="40">
        <v>44101</v>
      </c>
      <c r="E1100" s="38">
        <v>1</v>
      </c>
      <c r="F1100" s="38"/>
      <c r="G1100" s="38" t="s">
        <v>2</v>
      </c>
      <c r="H1100" s="38" t="s">
        <v>2</v>
      </c>
      <c r="I1100" s="39">
        <v>3592</v>
      </c>
      <c r="J1100" s="39">
        <v>4961</v>
      </c>
      <c r="K1100" s="39">
        <v>0</v>
      </c>
      <c r="L1100" s="41">
        <f>SUM(Data5[[#This Row],[CHELTUIELI DE PERSONAL LEI]:[CHELTUIELI DE CAPITAL (ACTIVE NEFINANCIARE ) LEI]])</f>
        <v>8553</v>
      </c>
      <c r="M1100" s="41">
        <f>Data5[[#This Row],[TOTAL CHELTUIELI LEI]]/Data5[[#This Row],[CURS VALUTAR EURO BNR 22 07 2020]]</f>
        <v>1767.1122497469062</v>
      </c>
      <c r="N1100" s="49">
        <v>1383</v>
      </c>
      <c r="O1100" s="54"/>
      <c r="P1100" s="54">
        <v>839</v>
      </c>
      <c r="Q1100" s="54"/>
      <c r="R1100" s="54">
        <f>Data5[[#This Row],[PERSOANE ÎNSCRISE ÎN LISTELE ELECTORALE (TURUL 1)            ]]+Data5[[#This Row],[PERSOANE ÎNSCRISE ÎN LISTELE ELECTORALE (TURUL AL 2-LEA)]]</f>
        <v>1383</v>
      </c>
      <c r="S1100" s="54">
        <f>Data5[[#This Row],[PERSOANE CARE AU PARTICIPAT LA VOT (TURUL 1)]]+Data5[[#This Row],[PERSOANE CARE AU PARTICIPAT LA VOT  (TURUL AL 2-LEA)]]</f>
        <v>839</v>
      </c>
      <c r="T1100" s="41">
        <f>Data5[[#This Row],[TOTAL CHELTUIELI LEI]]/Data5[[#This Row],[NUMĂRUL PERSOANELOR ÎNSCRISE ÎN LISTELE ELECTORALE]]</f>
        <v>6.1843817787418658</v>
      </c>
      <c r="U1100" s="41">
        <f>Data5[[#This Row],[TOTAL CHELTUIELI EURO]]/Data5[[#This Row],[NUMĂRUL PERSOANELOR ÎNSCRISE ÎN LISTELE ELECTORALE]]</f>
        <v>1.2777384307642128</v>
      </c>
      <c r="V1100" s="41">
        <f>Data5[[#This Row],[TOTAL CHELTUIELI LEI]]/Data5[[#This Row],[NUMĂRUL PERSOANELOR CARE AU PARTICIPAT LA VOT]]</f>
        <v>10.194278903456496</v>
      </c>
      <c r="W1100" s="41">
        <f>Data5[[#This Row],[TOTAL CHELTUIELI EURO]]/Data5[[#This Row],[NUMĂRUL PERSOANELOR CARE AU PARTICIPAT LA VOT]]</f>
        <v>2.1062124550022721</v>
      </c>
      <c r="X1100" s="43">
        <v>4.8400999999999996</v>
      </c>
      <c r="Y1100" s="114" t="s">
        <v>2889</v>
      </c>
      <c r="Z1100" s="44">
        <v>6</v>
      </c>
      <c r="AA1100" s="115" t="s">
        <v>3107</v>
      </c>
      <c r="AB1100" s="44">
        <v>1</v>
      </c>
      <c r="AC1100" s="45"/>
    </row>
    <row r="1101" spans="1:29" ht="12" customHeight="1" x14ac:dyDescent="0.2">
      <c r="A1101" s="37">
        <v>1100</v>
      </c>
      <c r="B1101" s="38" t="s">
        <v>20</v>
      </c>
      <c r="C1101" s="39" t="s">
        <v>1919</v>
      </c>
      <c r="D1101" s="40">
        <v>44101</v>
      </c>
      <c r="E1101" s="38">
        <v>1</v>
      </c>
      <c r="F1101" s="38"/>
      <c r="G1101" s="38" t="s">
        <v>2</v>
      </c>
      <c r="H1101" s="38" t="s">
        <v>2</v>
      </c>
      <c r="I1101" s="39">
        <v>0</v>
      </c>
      <c r="J1101" s="39">
        <v>10166.370000000001</v>
      </c>
      <c r="K1101" s="39">
        <v>0</v>
      </c>
      <c r="L1101" s="41">
        <f>SUM(Data5[[#This Row],[CHELTUIELI DE PERSONAL LEI]:[CHELTUIELI DE CAPITAL (ACTIVE NEFINANCIARE ) LEI]])</f>
        <v>10166.370000000001</v>
      </c>
      <c r="M1101" s="41">
        <f>Data5[[#This Row],[TOTAL CHELTUIELI LEI]]/Data5[[#This Row],[CURS VALUTAR EURO BNR 22 07 2020]]</f>
        <v>2100.4462717712449</v>
      </c>
      <c r="N1101" s="49">
        <v>1867</v>
      </c>
      <c r="O1101" s="54"/>
      <c r="P1101" s="54">
        <v>784</v>
      </c>
      <c r="Q1101" s="54"/>
      <c r="R1101" s="54">
        <f>Data5[[#This Row],[PERSOANE ÎNSCRISE ÎN LISTELE ELECTORALE (TURUL 1)            ]]+Data5[[#This Row],[PERSOANE ÎNSCRISE ÎN LISTELE ELECTORALE (TURUL AL 2-LEA)]]</f>
        <v>1867</v>
      </c>
      <c r="S1101" s="54">
        <f>Data5[[#This Row],[PERSOANE CARE AU PARTICIPAT LA VOT (TURUL 1)]]+Data5[[#This Row],[PERSOANE CARE AU PARTICIPAT LA VOT  (TURUL AL 2-LEA)]]</f>
        <v>784</v>
      </c>
      <c r="T1101" s="41">
        <f>Data5[[#This Row],[TOTAL CHELTUIELI LEI]]/Data5[[#This Row],[NUMĂRUL PERSOANELOR ÎNSCRISE ÎN LISTELE ELECTORALE]]</f>
        <v>5.4452972683449392</v>
      </c>
      <c r="U1101" s="41">
        <f>Data5[[#This Row],[TOTAL CHELTUIELI EURO]]/Data5[[#This Row],[NUMĂRUL PERSOANELOR ÎNSCRISE ÎN LISTELE ELECTORALE]]</f>
        <v>1.1250381744891511</v>
      </c>
      <c r="V1101" s="41">
        <f>Data5[[#This Row],[TOTAL CHELTUIELI LEI]]/Data5[[#This Row],[NUMĂRUL PERSOANELOR CARE AU PARTICIPAT LA VOT]]</f>
        <v>12.96730867346939</v>
      </c>
      <c r="W1101" s="41">
        <f>Data5[[#This Row],[TOTAL CHELTUIELI EURO]]/Data5[[#This Row],[NUMĂRUL PERSOANELOR CARE AU PARTICIPAT LA VOT]]</f>
        <v>2.679140652769445</v>
      </c>
      <c r="X1101" s="43">
        <v>4.8400999999999996</v>
      </c>
      <c r="Y1101" s="114" t="s">
        <v>2892</v>
      </c>
      <c r="Z1101" s="44">
        <v>5</v>
      </c>
      <c r="AA1101" s="115" t="s">
        <v>3107</v>
      </c>
      <c r="AB1101" s="44">
        <v>1</v>
      </c>
      <c r="AC1101" s="45"/>
    </row>
    <row r="1102" spans="1:29" ht="12" customHeight="1" x14ac:dyDescent="0.2">
      <c r="A1102" s="37">
        <v>1101</v>
      </c>
      <c r="B1102" s="38" t="s">
        <v>20</v>
      </c>
      <c r="C1102" s="39" t="s">
        <v>1920</v>
      </c>
      <c r="D1102" s="40">
        <v>44101</v>
      </c>
      <c r="E1102" s="38">
        <v>1</v>
      </c>
      <c r="F1102" s="38"/>
      <c r="G1102" s="38" t="s">
        <v>2</v>
      </c>
      <c r="H1102" s="38" t="s">
        <v>2</v>
      </c>
      <c r="I1102" s="39">
        <v>1200</v>
      </c>
      <c r="J1102" s="39">
        <v>3131</v>
      </c>
      <c r="K1102" s="39">
        <v>0</v>
      </c>
      <c r="L1102" s="41">
        <f>SUM(Data5[[#This Row],[CHELTUIELI DE PERSONAL LEI]:[CHELTUIELI DE CAPITAL (ACTIVE NEFINANCIARE ) LEI]])</f>
        <v>4331</v>
      </c>
      <c r="M1102" s="41">
        <f>Data5[[#This Row],[TOTAL CHELTUIELI LEI]]/Data5[[#This Row],[CURS VALUTAR EURO BNR 22 07 2020]]</f>
        <v>894.81622280531406</v>
      </c>
      <c r="N1102" s="49">
        <v>3661</v>
      </c>
      <c r="O1102" s="54"/>
      <c r="P1102" s="54">
        <v>1112</v>
      </c>
      <c r="Q1102" s="54"/>
      <c r="R1102" s="54">
        <f>Data5[[#This Row],[PERSOANE ÎNSCRISE ÎN LISTELE ELECTORALE (TURUL 1)            ]]+Data5[[#This Row],[PERSOANE ÎNSCRISE ÎN LISTELE ELECTORALE (TURUL AL 2-LEA)]]</f>
        <v>3661</v>
      </c>
      <c r="S1102" s="54">
        <f>Data5[[#This Row],[PERSOANE CARE AU PARTICIPAT LA VOT (TURUL 1)]]+Data5[[#This Row],[PERSOANE CARE AU PARTICIPAT LA VOT  (TURUL AL 2-LEA)]]</f>
        <v>1112</v>
      </c>
      <c r="T1102" s="41">
        <f>Data5[[#This Row],[TOTAL CHELTUIELI LEI]]/Data5[[#This Row],[NUMĂRUL PERSOANELOR ÎNSCRISE ÎN LISTELE ELECTORALE]]</f>
        <v>1.183010106528271</v>
      </c>
      <c r="U1102" s="41">
        <f>Data5[[#This Row],[TOTAL CHELTUIELI EURO]]/Data5[[#This Row],[NUMĂRUL PERSOANELOR ÎNSCRISE ÎN LISTELE ELECTORALE]]</f>
        <v>0.24441852575944115</v>
      </c>
      <c r="V1102" s="41">
        <f>Data5[[#This Row],[TOTAL CHELTUIELI LEI]]/Data5[[#This Row],[NUMĂRUL PERSOANELOR CARE AU PARTICIPAT LA VOT]]</f>
        <v>3.8947841726618706</v>
      </c>
      <c r="W1102" s="41">
        <f>Data5[[#This Row],[TOTAL CHELTUIELI EURO]]/Data5[[#This Row],[NUMĂRUL PERSOANELOR CARE AU PARTICIPAT LA VOT]]</f>
        <v>0.80469084784650546</v>
      </c>
      <c r="X1102" s="43">
        <v>4.8400999999999996</v>
      </c>
      <c r="Y1102" s="114" t="s">
        <v>2894</v>
      </c>
      <c r="Z1102" s="44">
        <v>1</v>
      </c>
      <c r="AA1102" s="115" t="s">
        <v>3105</v>
      </c>
      <c r="AB1102" s="44">
        <v>0</v>
      </c>
      <c r="AC1102" s="45"/>
    </row>
    <row r="1103" spans="1:29" ht="12" customHeight="1" x14ac:dyDescent="0.2">
      <c r="A1103" s="37">
        <v>1102</v>
      </c>
      <c r="B1103" s="38" t="s">
        <v>20</v>
      </c>
      <c r="C1103" s="39" t="s">
        <v>1921</v>
      </c>
      <c r="D1103" s="40">
        <v>44101</v>
      </c>
      <c r="E1103" s="38">
        <v>1</v>
      </c>
      <c r="F1103" s="38"/>
      <c r="G1103" s="38" t="s">
        <v>2</v>
      </c>
      <c r="H1103" s="38" t="s">
        <v>2</v>
      </c>
      <c r="I1103" s="39">
        <v>2500</v>
      </c>
      <c r="J1103" s="39">
        <v>1636.79</v>
      </c>
      <c r="K1103" s="39">
        <v>0</v>
      </c>
      <c r="L1103" s="41">
        <f>SUM(Data5[[#This Row],[CHELTUIELI DE PERSONAL LEI]:[CHELTUIELI DE CAPITAL (ACTIVE NEFINANCIARE ) LEI]])</f>
        <v>4136.79</v>
      </c>
      <c r="M1103" s="41">
        <f>Data5[[#This Row],[TOTAL CHELTUIELI LEI]]/Data5[[#This Row],[CURS VALUTAR EURO BNR 22 07 2020]]</f>
        <v>854.69101878060371</v>
      </c>
      <c r="N1103" s="49">
        <v>3838</v>
      </c>
      <c r="O1103" s="54"/>
      <c r="P1103" s="54">
        <v>1907</v>
      </c>
      <c r="Q1103" s="54"/>
      <c r="R1103" s="54">
        <f>Data5[[#This Row],[PERSOANE ÎNSCRISE ÎN LISTELE ELECTORALE (TURUL 1)            ]]+Data5[[#This Row],[PERSOANE ÎNSCRISE ÎN LISTELE ELECTORALE (TURUL AL 2-LEA)]]</f>
        <v>3838</v>
      </c>
      <c r="S1103" s="54">
        <f>Data5[[#This Row],[PERSOANE CARE AU PARTICIPAT LA VOT (TURUL 1)]]+Data5[[#This Row],[PERSOANE CARE AU PARTICIPAT LA VOT  (TURUL AL 2-LEA)]]</f>
        <v>1907</v>
      </c>
      <c r="T1103" s="41">
        <f>Data5[[#This Row],[TOTAL CHELTUIELI LEI]]/Data5[[#This Row],[NUMĂRUL PERSOANELOR ÎNSCRISE ÎN LISTELE ELECTORALE]]</f>
        <v>1.0778504429390308</v>
      </c>
      <c r="U1103" s="41">
        <f>Data5[[#This Row],[TOTAL CHELTUIELI EURO]]/Data5[[#This Row],[NUMĂRUL PERSOANELOR ÎNSCRISE ÎN LISTELE ELECTORALE]]</f>
        <v>0.22269177143840638</v>
      </c>
      <c r="V1103" s="41">
        <f>Data5[[#This Row],[TOTAL CHELTUIELI LEI]]/Data5[[#This Row],[NUMĂRUL PERSOANELOR CARE AU PARTICIPAT LA VOT]]</f>
        <v>2.1692658626114314</v>
      </c>
      <c r="W1103" s="41">
        <f>Data5[[#This Row],[TOTAL CHELTUIELI EURO]]/Data5[[#This Row],[NUMĂRUL PERSOANELOR CARE AU PARTICIPAT LA VOT]]</f>
        <v>0.44818616611463225</v>
      </c>
      <c r="X1103" s="43">
        <v>4.8400999999999996</v>
      </c>
      <c r="Y1103" s="114" t="s">
        <v>2894</v>
      </c>
      <c r="Z1103" s="44">
        <v>1</v>
      </c>
      <c r="AA1103" s="115" t="s">
        <v>3105</v>
      </c>
      <c r="AB1103" s="44">
        <v>0</v>
      </c>
      <c r="AC1103" s="45"/>
    </row>
    <row r="1104" spans="1:29" ht="12" customHeight="1" x14ac:dyDescent="0.2">
      <c r="A1104" s="37">
        <v>1103</v>
      </c>
      <c r="B1104" s="38" t="s">
        <v>20</v>
      </c>
      <c r="C1104" s="39" t="s">
        <v>1922</v>
      </c>
      <c r="D1104" s="40">
        <v>44101</v>
      </c>
      <c r="E1104" s="38">
        <v>1</v>
      </c>
      <c r="F1104" s="38"/>
      <c r="G1104" s="38" t="s">
        <v>2</v>
      </c>
      <c r="H1104" s="38" t="s">
        <v>2</v>
      </c>
      <c r="I1104" s="39">
        <v>2000</v>
      </c>
      <c r="J1104" s="39">
        <v>7476</v>
      </c>
      <c r="K1104" s="39">
        <v>0</v>
      </c>
      <c r="L1104" s="41">
        <f>SUM(Data5[[#This Row],[CHELTUIELI DE PERSONAL LEI]:[CHELTUIELI DE CAPITAL (ACTIVE NEFINANCIARE ) LEI]])</f>
        <v>9476</v>
      </c>
      <c r="M1104" s="41">
        <f>Data5[[#This Row],[TOTAL CHELTUIELI LEI]]/Data5[[#This Row],[CURS VALUTAR EURO BNR 22 07 2020]]</f>
        <v>1957.8107890332847</v>
      </c>
      <c r="N1104" s="49">
        <v>3132</v>
      </c>
      <c r="O1104" s="54"/>
      <c r="P1104" s="54">
        <v>1242</v>
      </c>
      <c r="Q1104" s="54"/>
      <c r="R1104" s="54">
        <f>Data5[[#This Row],[PERSOANE ÎNSCRISE ÎN LISTELE ELECTORALE (TURUL 1)            ]]+Data5[[#This Row],[PERSOANE ÎNSCRISE ÎN LISTELE ELECTORALE (TURUL AL 2-LEA)]]</f>
        <v>3132</v>
      </c>
      <c r="S1104" s="54">
        <f>Data5[[#This Row],[PERSOANE CARE AU PARTICIPAT LA VOT (TURUL 1)]]+Data5[[#This Row],[PERSOANE CARE AU PARTICIPAT LA VOT  (TURUL AL 2-LEA)]]</f>
        <v>1242</v>
      </c>
      <c r="T1104" s="41">
        <f>Data5[[#This Row],[TOTAL CHELTUIELI LEI]]/Data5[[#This Row],[NUMĂRUL PERSOANELOR ÎNSCRISE ÎN LISTELE ELECTORALE]]</f>
        <v>3.0255427841634739</v>
      </c>
      <c r="U1104" s="41">
        <f>Data5[[#This Row],[TOTAL CHELTUIELI EURO]]/Data5[[#This Row],[NUMĂRUL PERSOANELOR ÎNSCRISE ÎN LISTELE ELECTORALE]]</f>
        <v>0.6250992302149696</v>
      </c>
      <c r="V1104" s="41">
        <f>Data5[[#This Row],[TOTAL CHELTUIELI LEI]]/Data5[[#This Row],[NUMĂRUL PERSOANELOR CARE AU PARTICIPAT LA VOT]]</f>
        <v>7.6296296296296298</v>
      </c>
      <c r="W1104" s="41">
        <f>Data5[[#This Row],[TOTAL CHELTUIELI EURO]]/Data5[[#This Row],[NUMĂRUL PERSOANELOR CARE AU PARTICIPAT LA VOT]]</f>
        <v>1.5763371892377493</v>
      </c>
      <c r="X1104" s="43">
        <v>4.8400999999999996</v>
      </c>
      <c r="Y1104" s="114" t="s">
        <v>2884</v>
      </c>
      <c r="Z1104" s="44">
        <v>3</v>
      </c>
      <c r="AA1104" s="115" t="s">
        <v>3105</v>
      </c>
      <c r="AB1104" s="44">
        <v>0</v>
      </c>
      <c r="AC1104" s="45"/>
    </row>
    <row r="1105" spans="1:29" ht="12" customHeight="1" x14ac:dyDescent="0.2">
      <c r="A1105" s="37">
        <v>1104</v>
      </c>
      <c r="B1105" s="38" t="s">
        <v>20</v>
      </c>
      <c r="C1105" s="39" t="s">
        <v>1923</v>
      </c>
      <c r="D1105" s="40">
        <v>44101</v>
      </c>
      <c r="E1105" s="38">
        <v>1</v>
      </c>
      <c r="F1105" s="38"/>
      <c r="G1105" s="38" t="s">
        <v>2</v>
      </c>
      <c r="H1105" s="38" t="s">
        <v>2</v>
      </c>
      <c r="I1105" s="39">
        <v>0</v>
      </c>
      <c r="J1105" s="39">
        <v>5289.46</v>
      </c>
      <c r="K1105" s="39">
        <v>0</v>
      </c>
      <c r="L1105" s="41">
        <f>SUM(Data5[[#This Row],[CHELTUIELI DE PERSONAL LEI]:[CHELTUIELI DE CAPITAL (ACTIVE NEFINANCIARE ) LEI]])</f>
        <v>5289.46</v>
      </c>
      <c r="M1105" s="41">
        <f>Data5[[#This Row],[TOTAL CHELTUIELI LEI]]/Data5[[#This Row],[CURS VALUTAR EURO BNR 22 07 2020]]</f>
        <v>1092.8410570029546</v>
      </c>
      <c r="N1105" s="49">
        <v>1883</v>
      </c>
      <c r="O1105" s="54"/>
      <c r="P1105" s="54">
        <v>1223</v>
      </c>
      <c r="Q1105" s="54"/>
      <c r="R1105" s="54">
        <f>Data5[[#This Row],[PERSOANE ÎNSCRISE ÎN LISTELE ELECTORALE (TURUL 1)            ]]+Data5[[#This Row],[PERSOANE ÎNSCRISE ÎN LISTELE ELECTORALE (TURUL AL 2-LEA)]]</f>
        <v>1883</v>
      </c>
      <c r="S1105" s="54">
        <f>Data5[[#This Row],[PERSOANE CARE AU PARTICIPAT LA VOT (TURUL 1)]]+Data5[[#This Row],[PERSOANE CARE AU PARTICIPAT LA VOT  (TURUL AL 2-LEA)]]</f>
        <v>1223</v>
      </c>
      <c r="T1105" s="41">
        <f>Data5[[#This Row],[TOTAL CHELTUIELI LEI]]/Data5[[#This Row],[NUMĂRUL PERSOANELOR ÎNSCRISE ÎN LISTELE ELECTORALE]]</f>
        <v>2.8090600106213488</v>
      </c>
      <c r="U1105" s="41">
        <f>Data5[[#This Row],[TOTAL CHELTUIELI EURO]]/Data5[[#This Row],[NUMĂRUL PERSOANELOR ÎNSCRISE ÎN LISTELE ELECTORALE]]</f>
        <v>0.58037230855175492</v>
      </c>
      <c r="V1105" s="41">
        <f>Data5[[#This Row],[TOTAL CHELTUIELI LEI]]/Data5[[#This Row],[NUMĂRUL PERSOANELOR CARE AU PARTICIPAT LA VOT]]</f>
        <v>4.324987735077678</v>
      </c>
      <c r="W1105" s="41">
        <f>Data5[[#This Row],[TOTAL CHELTUIELI EURO]]/Data5[[#This Row],[NUMĂRUL PERSOANELOR CARE AU PARTICIPAT LA VOT]]</f>
        <v>0.89357404497379767</v>
      </c>
      <c r="X1105" s="43">
        <v>4.8400999999999996</v>
      </c>
      <c r="Y1105" s="114" t="s">
        <v>2891</v>
      </c>
      <c r="Z1105" s="44">
        <v>2</v>
      </c>
      <c r="AA1105" s="115" t="s">
        <v>3105</v>
      </c>
      <c r="AB1105" s="44">
        <v>0</v>
      </c>
      <c r="AC1105" s="45"/>
    </row>
    <row r="1106" spans="1:29" ht="12" customHeight="1" x14ac:dyDescent="0.2">
      <c r="A1106" s="37">
        <v>1105</v>
      </c>
      <c r="B1106" s="38" t="s">
        <v>20</v>
      </c>
      <c r="C1106" s="39" t="s">
        <v>345</v>
      </c>
      <c r="D1106" s="40">
        <v>44101</v>
      </c>
      <c r="E1106" s="38">
        <v>1</v>
      </c>
      <c r="F1106" s="38"/>
      <c r="G1106" s="38" t="s">
        <v>2</v>
      </c>
      <c r="H1106" s="38" t="s">
        <v>2</v>
      </c>
      <c r="I1106" s="39">
        <v>0</v>
      </c>
      <c r="J1106" s="39">
        <v>2560</v>
      </c>
      <c r="K1106" s="39">
        <v>0</v>
      </c>
      <c r="L1106" s="41">
        <f>SUM(Data5[[#This Row],[CHELTUIELI DE PERSONAL LEI]:[CHELTUIELI DE CAPITAL (ACTIVE NEFINANCIARE ) LEI]])</f>
        <v>2560</v>
      </c>
      <c r="M1106" s="41">
        <f>Data5[[#This Row],[TOTAL CHELTUIELI LEI]]/Data5[[#This Row],[CURS VALUTAR EURO BNR 22 07 2020]]</f>
        <v>528.91469184520986</v>
      </c>
      <c r="N1106" s="49">
        <v>928</v>
      </c>
      <c r="O1106" s="54"/>
      <c r="P1106" s="54">
        <v>625</v>
      </c>
      <c r="Q1106" s="54"/>
      <c r="R1106" s="54">
        <f>Data5[[#This Row],[PERSOANE ÎNSCRISE ÎN LISTELE ELECTORALE (TURUL 1)            ]]+Data5[[#This Row],[PERSOANE ÎNSCRISE ÎN LISTELE ELECTORALE (TURUL AL 2-LEA)]]</f>
        <v>928</v>
      </c>
      <c r="S1106" s="54">
        <f>Data5[[#This Row],[PERSOANE CARE AU PARTICIPAT LA VOT (TURUL 1)]]+Data5[[#This Row],[PERSOANE CARE AU PARTICIPAT LA VOT  (TURUL AL 2-LEA)]]</f>
        <v>625</v>
      </c>
      <c r="T1106" s="41">
        <f>Data5[[#This Row],[TOTAL CHELTUIELI LEI]]/Data5[[#This Row],[NUMĂRUL PERSOANELOR ÎNSCRISE ÎN LISTELE ELECTORALE]]</f>
        <v>2.7586206896551726</v>
      </c>
      <c r="U1106" s="41">
        <f>Data5[[#This Row],[TOTAL CHELTUIELI EURO]]/Data5[[#This Row],[NUMĂRUL PERSOANELOR ÎNSCRISE ÎN LISTELE ELECTORALE]]</f>
        <v>0.56995117655733818</v>
      </c>
      <c r="V1106" s="41">
        <f>Data5[[#This Row],[TOTAL CHELTUIELI LEI]]/Data5[[#This Row],[NUMĂRUL PERSOANELOR CARE AU PARTICIPAT LA VOT]]</f>
        <v>4.0960000000000001</v>
      </c>
      <c r="W1106" s="41">
        <f>Data5[[#This Row],[TOTAL CHELTUIELI EURO]]/Data5[[#This Row],[NUMĂRUL PERSOANELOR CARE AU PARTICIPAT LA VOT]]</f>
        <v>0.84626350695233576</v>
      </c>
      <c r="X1106" s="43">
        <v>4.8400999999999996</v>
      </c>
      <c r="Y1106" s="114" t="s">
        <v>2891</v>
      </c>
      <c r="Z1106" s="44">
        <v>2</v>
      </c>
      <c r="AA1106" s="115" t="s">
        <v>3105</v>
      </c>
      <c r="AB1106" s="44">
        <v>0</v>
      </c>
      <c r="AC1106" s="45"/>
    </row>
    <row r="1107" spans="1:29" ht="12" customHeight="1" x14ac:dyDescent="0.2">
      <c r="A1107" s="37">
        <v>1106</v>
      </c>
      <c r="B1107" s="38" t="s">
        <v>20</v>
      </c>
      <c r="C1107" s="39" t="s">
        <v>1924</v>
      </c>
      <c r="D1107" s="40">
        <v>44101</v>
      </c>
      <c r="E1107" s="38">
        <v>1</v>
      </c>
      <c r="F1107" s="38"/>
      <c r="G1107" s="38" t="s">
        <v>2</v>
      </c>
      <c r="H1107" s="38" t="s">
        <v>2</v>
      </c>
      <c r="I1107" s="39">
        <v>3000</v>
      </c>
      <c r="J1107" s="39">
        <v>10166</v>
      </c>
      <c r="K1107" s="39">
        <v>0</v>
      </c>
      <c r="L1107" s="41">
        <f>SUM(Data5[[#This Row],[CHELTUIELI DE PERSONAL LEI]:[CHELTUIELI DE CAPITAL (ACTIVE NEFINANCIARE ) LEI]])</f>
        <v>13166</v>
      </c>
      <c r="M1107" s="41">
        <f>Data5[[#This Row],[TOTAL CHELTUIELI LEI]]/Data5[[#This Row],[CURS VALUTAR EURO BNR 22 07 2020]]</f>
        <v>2720.1917315757942</v>
      </c>
      <c r="N1107" s="49">
        <v>3242</v>
      </c>
      <c r="O1107" s="54"/>
      <c r="P1107" s="54">
        <v>1963</v>
      </c>
      <c r="Q1107" s="54"/>
      <c r="R1107" s="54">
        <f>Data5[[#This Row],[PERSOANE ÎNSCRISE ÎN LISTELE ELECTORALE (TURUL 1)            ]]+Data5[[#This Row],[PERSOANE ÎNSCRISE ÎN LISTELE ELECTORALE (TURUL AL 2-LEA)]]</f>
        <v>3242</v>
      </c>
      <c r="S1107" s="54">
        <f>Data5[[#This Row],[PERSOANE CARE AU PARTICIPAT LA VOT (TURUL 1)]]+Data5[[#This Row],[PERSOANE CARE AU PARTICIPAT LA VOT  (TURUL AL 2-LEA)]]</f>
        <v>1963</v>
      </c>
      <c r="T1107" s="41">
        <f>Data5[[#This Row],[TOTAL CHELTUIELI LEI]]/Data5[[#This Row],[NUMĂRUL PERSOANELOR ÎNSCRISE ÎN LISTELE ELECTORALE]]</f>
        <v>4.0610734114743989</v>
      </c>
      <c r="U1107" s="41">
        <f>Data5[[#This Row],[TOTAL CHELTUIELI EURO]]/Data5[[#This Row],[NUMĂRUL PERSOANELOR ÎNSCRISE ÎN LISTELE ELECTORALE]]</f>
        <v>0.83904741874638933</v>
      </c>
      <c r="V1107" s="41">
        <f>Data5[[#This Row],[TOTAL CHELTUIELI LEI]]/Data5[[#This Row],[NUMĂRUL PERSOANELOR CARE AU PARTICIPAT LA VOT]]</f>
        <v>6.707080998471727</v>
      </c>
      <c r="W1107" s="41">
        <f>Data5[[#This Row],[TOTAL CHELTUIELI EURO]]/Data5[[#This Row],[NUMĂRUL PERSOANELOR CARE AU PARTICIPAT LA VOT]]</f>
        <v>1.3857319060498188</v>
      </c>
      <c r="X1107" s="43">
        <v>4.8400999999999996</v>
      </c>
      <c r="Y1107" s="114" t="s">
        <v>2895</v>
      </c>
      <c r="Z1107" s="44">
        <v>4</v>
      </c>
      <c r="AA1107" s="115" t="s">
        <v>3105</v>
      </c>
      <c r="AB1107" s="44">
        <v>0</v>
      </c>
      <c r="AC1107" s="45"/>
    </row>
    <row r="1108" spans="1:29" ht="12" customHeight="1" x14ac:dyDescent="0.2">
      <c r="A1108" s="37">
        <v>1107</v>
      </c>
      <c r="B1108" s="38" t="s">
        <v>20</v>
      </c>
      <c r="C1108" s="39" t="s">
        <v>1925</v>
      </c>
      <c r="D1108" s="40">
        <v>44101</v>
      </c>
      <c r="E1108" s="38">
        <v>1</v>
      </c>
      <c r="F1108" s="38"/>
      <c r="G1108" s="38" t="s">
        <v>2</v>
      </c>
      <c r="H1108" s="38" t="s">
        <v>2</v>
      </c>
      <c r="I1108" s="39">
        <v>0</v>
      </c>
      <c r="J1108" s="39">
        <v>1240.04</v>
      </c>
      <c r="K1108" s="39">
        <v>0</v>
      </c>
      <c r="L1108" s="41">
        <f>SUM(Data5[[#This Row],[CHELTUIELI DE PERSONAL LEI]:[CHELTUIELI DE CAPITAL (ACTIVE NEFINANCIARE ) LEI]])</f>
        <v>1240.04</v>
      </c>
      <c r="M1108" s="41">
        <f>Data5[[#This Row],[TOTAL CHELTUIELI LEI]]/Data5[[#This Row],[CURS VALUTAR EURO BNR 22 07 2020]]</f>
        <v>256.20131815458359</v>
      </c>
      <c r="N1108" s="49">
        <v>1488</v>
      </c>
      <c r="O1108" s="54"/>
      <c r="P1108" s="54">
        <v>835</v>
      </c>
      <c r="Q1108" s="54"/>
      <c r="R1108" s="54">
        <f>Data5[[#This Row],[PERSOANE ÎNSCRISE ÎN LISTELE ELECTORALE (TURUL 1)            ]]+Data5[[#This Row],[PERSOANE ÎNSCRISE ÎN LISTELE ELECTORALE (TURUL AL 2-LEA)]]</f>
        <v>1488</v>
      </c>
      <c r="S1108" s="54">
        <f>Data5[[#This Row],[PERSOANE CARE AU PARTICIPAT LA VOT (TURUL 1)]]+Data5[[#This Row],[PERSOANE CARE AU PARTICIPAT LA VOT  (TURUL AL 2-LEA)]]</f>
        <v>835</v>
      </c>
      <c r="T1108" s="41">
        <f>Data5[[#This Row],[TOTAL CHELTUIELI LEI]]/Data5[[#This Row],[NUMĂRUL PERSOANELOR ÎNSCRISE ÎN LISTELE ELECTORALE]]</f>
        <v>0.83336021505376345</v>
      </c>
      <c r="U1108" s="41">
        <f>Data5[[#This Row],[TOTAL CHELTUIELI EURO]]/Data5[[#This Row],[NUMĂRUL PERSOANELOR ÎNSCRISE ÎN LISTELE ELECTORALE]]</f>
        <v>0.1721783052114137</v>
      </c>
      <c r="V1108" s="41">
        <f>Data5[[#This Row],[TOTAL CHELTUIELI LEI]]/Data5[[#This Row],[NUMĂRUL PERSOANELOR CARE AU PARTICIPAT LA VOT]]</f>
        <v>1.4850778443113772</v>
      </c>
      <c r="W1108" s="41">
        <f>Data5[[#This Row],[TOTAL CHELTUIELI EURO]]/Data5[[#This Row],[NUMĂRUL PERSOANELOR CARE AU PARTICIPAT LA VOT]]</f>
        <v>0.30682792593363306</v>
      </c>
      <c r="X1108" s="43">
        <v>4.8400999999999996</v>
      </c>
      <c r="Y1108" s="114" t="s">
        <v>2890</v>
      </c>
      <c r="Z1108" s="44">
        <v>0</v>
      </c>
      <c r="AA1108" s="115" t="s">
        <v>3105</v>
      </c>
      <c r="AB1108" s="44">
        <v>0</v>
      </c>
      <c r="AC1108" s="45"/>
    </row>
    <row r="1109" spans="1:29" ht="12" customHeight="1" x14ac:dyDescent="0.2">
      <c r="A1109" s="37">
        <v>1108</v>
      </c>
      <c r="B1109" s="38" t="s">
        <v>20</v>
      </c>
      <c r="C1109" s="39" t="s">
        <v>1926</v>
      </c>
      <c r="D1109" s="40">
        <v>44101</v>
      </c>
      <c r="E1109" s="38">
        <v>1</v>
      </c>
      <c r="F1109" s="38"/>
      <c r="G1109" s="38" t="s">
        <v>2</v>
      </c>
      <c r="H1109" s="38" t="s">
        <v>2</v>
      </c>
      <c r="I1109" s="39">
        <v>0</v>
      </c>
      <c r="J1109" s="39">
        <v>13278.27</v>
      </c>
      <c r="K1109" s="39">
        <v>0</v>
      </c>
      <c r="L1109" s="41">
        <f>SUM(Data5[[#This Row],[CHELTUIELI DE PERSONAL LEI]:[CHELTUIELI DE CAPITAL (ACTIVE NEFINANCIARE ) LEI]])</f>
        <v>13278.27</v>
      </c>
      <c r="M1109" s="41">
        <f>Data5[[#This Row],[TOTAL CHELTUIELI LEI]]/Data5[[#This Row],[CURS VALUTAR EURO BNR 22 07 2020]]</f>
        <v>2743.3875333154278</v>
      </c>
      <c r="N1109" s="49">
        <v>4197</v>
      </c>
      <c r="O1109" s="54"/>
      <c r="P1109" s="54">
        <v>2567</v>
      </c>
      <c r="Q1109" s="54"/>
      <c r="R1109" s="54">
        <f>Data5[[#This Row],[PERSOANE ÎNSCRISE ÎN LISTELE ELECTORALE (TURUL 1)            ]]+Data5[[#This Row],[PERSOANE ÎNSCRISE ÎN LISTELE ELECTORALE (TURUL AL 2-LEA)]]</f>
        <v>4197</v>
      </c>
      <c r="S1109" s="54">
        <f>Data5[[#This Row],[PERSOANE CARE AU PARTICIPAT LA VOT (TURUL 1)]]+Data5[[#This Row],[PERSOANE CARE AU PARTICIPAT LA VOT  (TURUL AL 2-LEA)]]</f>
        <v>2567</v>
      </c>
      <c r="T1109" s="41">
        <f>Data5[[#This Row],[TOTAL CHELTUIELI LEI]]/Data5[[#This Row],[NUMĂRUL PERSOANELOR ÎNSCRISE ÎN LISTELE ELECTORALE]]</f>
        <v>3.1637526804860614</v>
      </c>
      <c r="U1109" s="41">
        <f>Data5[[#This Row],[TOTAL CHELTUIELI EURO]]/Data5[[#This Row],[NUMĂRUL PERSOANELOR ÎNSCRISE ÎN LISTELE ELECTORALE]]</f>
        <v>0.65365440393505547</v>
      </c>
      <c r="V1109" s="41">
        <f>Data5[[#This Row],[TOTAL CHELTUIELI LEI]]/Data5[[#This Row],[NUMĂRUL PERSOANELOR CARE AU PARTICIPAT LA VOT]]</f>
        <v>5.1726801714063111</v>
      </c>
      <c r="W1109" s="41">
        <f>Data5[[#This Row],[TOTAL CHELTUIELI EURO]]/Data5[[#This Row],[NUMĂRUL PERSOANELOR CARE AU PARTICIPAT LA VOT]]</f>
        <v>1.0687134917473424</v>
      </c>
      <c r="X1109" s="43">
        <v>4.8400999999999996</v>
      </c>
      <c r="Y1109" s="114" t="s">
        <v>2884</v>
      </c>
      <c r="Z1109" s="44">
        <v>3</v>
      </c>
      <c r="AA1109" s="115" t="s">
        <v>3105</v>
      </c>
      <c r="AB1109" s="44">
        <v>0</v>
      </c>
      <c r="AC1109" s="45"/>
    </row>
    <row r="1110" spans="1:29" ht="12" customHeight="1" x14ac:dyDescent="0.2">
      <c r="A1110" s="37">
        <v>1109</v>
      </c>
      <c r="B1110" s="38" t="s">
        <v>20</v>
      </c>
      <c r="C1110" s="39" t="s">
        <v>1927</v>
      </c>
      <c r="D1110" s="40">
        <v>44101</v>
      </c>
      <c r="E1110" s="38">
        <v>1</v>
      </c>
      <c r="F1110" s="38"/>
      <c r="G1110" s="38" t="s">
        <v>2</v>
      </c>
      <c r="H1110" s="38" t="s">
        <v>2</v>
      </c>
      <c r="I1110" s="39">
        <v>0</v>
      </c>
      <c r="J1110" s="39">
        <v>4391</v>
      </c>
      <c r="K1110" s="39">
        <v>0</v>
      </c>
      <c r="L1110" s="41">
        <f>SUM(Data5[[#This Row],[CHELTUIELI DE PERSONAL LEI]:[CHELTUIELI DE CAPITAL (ACTIVE NEFINANCIARE ) LEI]])</f>
        <v>4391</v>
      </c>
      <c r="M1110" s="41">
        <f>Data5[[#This Row],[TOTAL CHELTUIELI LEI]]/Data5[[#This Row],[CURS VALUTAR EURO BNR 22 07 2020]]</f>
        <v>907.2126608954361</v>
      </c>
      <c r="N1110" s="49">
        <v>3801</v>
      </c>
      <c r="O1110" s="54"/>
      <c r="P1110" s="54">
        <v>1213</v>
      </c>
      <c r="Q1110" s="54"/>
      <c r="R1110" s="54">
        <f>Data5[[#This Row],[PERSOANE ÎNSCRISE ÎN LISTELE ELECTORALE (TURUL 1)            ]]+Data5[[#This Row],[PERSOANE ÎNSCRISE ÎN LISTELE ELECTORALE (TURUL AL 2-LEA)]]</f>
        <v>3801</v>
      </c>
      <c r="S1110" s="54">
        <f>Data5[[#This Row],[PERSOANE CARE AU PARTICIPAT LA VOT (TURUL 1)]]+Data5[[#This Row],[PERSOANE CARE AU PARTICIPAT LA VOT  (TURUL AL 2-LEA)]]</f>
        <v>1213</v>
      </c>
      <c r="T1110" s="41">
        <f>Data5[[#This Row],[TOTAL CHELTUIELI LEI]]/Data5[[#This Row],[NUMĂRUL PERSOANELOR ÎNSCRISE ÎN LISTELE ELECTORALE]]</f>
        <v>1.1552223099184424</v>
      </c>
      <c r="U1110" s="41">
        <f>Data5[[#This Row],[TOTAL CHELTUIELI EURO]]/Data5[[#This Row],[NUMĂRUL PERSOANELOR ÎNSCRISE ÎN LISTELE ELECTORALE]]</f>
        <v>0.23867736408719709</v>
      </c>
      <c r="V1110" s="41">
        <f>Data5[[#This Row],[TOTAL CHELTUIELI LEI]]/Data5[[#This Row],[NUMĂRUL PERSOANELOR CARE AU PARTICIPAT LA VOT]]</f>
        <v>3.6199505358615003</v>
      </c>
      <c r="W1110" s="41">
        <f>Data5[[#This Row],[TOTAL CHELTUIELI EURO]]/Data5[[#This Row],[NUMĂRUL PERSOANELOR CARE AU PARTICIPAT LA VOT]]</f>
        <v>0.74790821178519051</v>
      </c>
      <c r="X1110" s="43">
        <v>4.8400999999999996</v>
      </c>
      <c r="Y1110" s="114" t="s">
        <v>2894</v>
      </c>
      <c r="Z1110" s="44">
        <v>1</v>
      </c>
      <c r="AA1110" s="115" t="s">
        <v>3105</v>
      </c>
      <c r="AB1110" s="44">
        <v>0</v>
      </c>
      <c r="AC1110" s="45"/>
    </row>
    <row r="1111" spans="1:29" ht="12" customHeight="1" x14ac:dyDescent="0.2">
      <c r="A1111" s="37">
        <v>1110</v>
      </c>
      <c r="B1111" s="38" t="s">
        <v>21</v>
      </c>
      <c r="C1111" s="39" t="s">
        <v>1928</v>
      </c>
      <c r="D1111" s="40">
        <v>44101</v>
      </c>
      <c r="E1111" s="38">
        <v>1</v>
      </c>
      <c r="F1111" s="38"/>
      <c r="G1111" s="38" t="s">
        <v>2</v>
      </c>
      <c r="H1111" s="38" t="s">
        <v>2</v>
      </c>
      <c r="I1111" s="65">
        <v>9560</v>
      </c>
      <c r="J1111" s="65">
        <v>81874</v>
      </c>
      <c r="K1111" s="65">
        <v>0</v>
      </c>
      <c r="L1111" s="41">
        <f>SUM(Data5[[#This Row],[CHELTUIELI DE PERSONAL LEI]:[CHELTUIELI DE CAPITAL (ACTIVE NEFINANCIARE ) LEI]])</f>
        <v>91434</v>
      </c>
      <c r="M1111" s="41">
        <f>Data5[[#This Row],[TOTAL CHELTUIELI LEI]]/Data5[[#This Row],[CURS VALUTAR EURO BNR 22 07 2020]]</f>
        <v>18890.932005537077</v>
      </c>
      <c r="N1111" s="49">
        <v>16588</v>
      </c>
      <c r="O1111" s="54"/>
      <c r="P1111" s="54">
        <v>7242</v>
      </c>
      <c r="Q1111" s="54"/>
      <c r="R1111" s="54">
        <f>Data5[[#This Row],[PERSOANE ÎNSCRISE ÎN LISTELE ELECTORALE (TURUL 1)            ]]+Data5[[#This Row],[PERSOANE ÎNSCRISE ÎN LISTELE ELECTORALE (TURUL AL 2-LEA)]]</f>
        <v>16588</v>
      </c>
      <c r="S1111" s="54">
        <f>Data5[[#This Row],[PERSOANE CARE AU PARTICIPAT LA VOT (TURUL 1)]]+Data5[[#This Row],[PERSOANE CARE AU PARTICIPAT LA VOT  (TURUL AL 2-LEA)]]</f>
        <v>7242</v>
      </c>
      <c r="T1111" s="41">
        <f>Data5[[#This Row],[TOTAL CHELTUIELI LEI]]/Data5[[#This Row],[NUMĂRUL PERSOANELOR ÎNSCRISE ÎN LISTELE ELECTORALE]]</f>
        <v>5.5120569086086331</v>
      </c>
      <c r="U1111" s="41">
        <f>Data5[[#This Row],[TOTAL CHELTUIELI EURO]]/Data5[[#This Row],[NUMĂRUL PERSOANELOR ÎNSCRISE ÎN LISTELE ELECTORALE]]</f>
        <v>1.1388312036132793</v>
      </c>
      <c r="V1111" s="41">
        <f>Data5[[#This Row],[TOTAL CHELTUIELI LEI]]/Data5[[#This Row],[NUMĂRUL PERSOANELOR CARE AU PARTICIPAT LA VOT]]</f>
        <v>12.625517812758906</v>
      </c>
      <c r="W1111" s="41">
        <f>Data5[[#This Row],[TOTAL CHELTUIELI EURO]]/Data5[[#This Row],[NUMĂRUL PERSOANELOR CARE AU PARTICIPAT LA VOT]]</f>
        <v>2.6085241653599942</v>
      </c>
      <c r="X1111" s="43">
        <v>4.8400999999999996</v>
      </c>
      <c r="Y1111" s="114" t="s">
        <v>2892</v>
      </c>
      <c r="Z1111" s="44">
        <v>5</v>
      </c>
      <c r="AA1111" s="115" t="s">
        <v>3107</v>
      </c>
      <c r="AB1111" s="44">
        <v>1</v>
      </c>
      <c r="AC1111" s="45"/>
    </row>
    <row r="1112" spans="1:29" ht="12" customHeight="1" x14ac:dyDescent="0.2">
      <c r="A1112" s="37">
        <v>1111</v>
      </c>
      <c r="B1112" s="38" t="s">
        <v>21</v>
      </c>
      <c r="C1112" s="39" t="s">
        <v>1929</v>
      </c>
      <c r="D1112" s="40">
        <v>44101</v>
      </c>
      <c r="E1112" s="38">
        <v>1</v>
      </c>
      <c r="F1112" s="38"/>
      <c r="G1112" s="38" t="s">
        <v>2</v>
      </c>
      <c r="H1112" s="38" t="s">
        <v>2</v>
      </c>
      <c r="I1112" s="65">
        <v>29700</v>
      </c>
      <c r="J1112" s="65">
        <v>37140</v>
      </c>
      <c r="K1112" s="65">
        <v>0</v>
      </c>
      <c r="L1112" s="41">
        <f>SUM(Data5[[#This Row],[CHELTUIELI DE PERSONAL LEI]:[CHELTUIELI DE CAPITAL (ACTIVE NEFINANCIARE ) LEI]])</f>
        <v>66840</v>
      </c>
      <c r="M1112" s="41">
        <f>Data5[[#This Row],[TOTAL CHELTUIELI LEI]]/Data5[[#This Row],[CURS VALUTAR EURO BNR 22 07 2020]]</f>
        <v>13809.632032396026</v>
      </c>
      <c r="N1112" s="49">
        <v>75983</v>
      </c>
      <c r="O1112" s="54"/>
      <c r="P1112" s="54">
        <v>26588</v>
      </c>
      <c r="Q1112" s="54"/>
      <c r="R1112" s="54">
        <f>Data5[[#This Row],[PERSOANE ÎNSCRISE ÎN LISTELE ELECTORALE (TURUL 1)            ]]+Data5[[#This Row],[PERSOANE ÎNSCRISE ÎN LISTELE ELECTORALE (TURUL AL 2-LEA)]]</f>
        <v>75983</v>
      </c>
      <c r="S1112" s="54">
        <f>Data5[[#This Row],[PERSOANE CARE AU PARTICIPAT LA VOT (TURUL 1)]]+Data5[[#This Row],[PERSOANE CARE AU PARTICIPAT LA VOT  (TURUL AL 2-LEA)]]</f>
        <v>26588</v>
      </c>
      <c r="T1112" s="41">
        <f>Data5[[#This Row],[TOTAL CHELTUIELI LEI]]/Data5[[#This Row],[NUMĂRUL PERSOANELOR ÎNSCRISE ÎN LISTELE ELECTORALE]]</f>
        <v>0.87967045260123977</v>
      </c>
      <c r="U1112" s="41">
        <f>Data5[[#This Row],[TOTAL CHELTUIELI EURO]]/Data5[[#This Row],[NUMĂRUL PERSOANELOR ÎNSCRISE ÎN LISTELE ELECTORALE]]</f>
        <v>0.18174633842301602</v>
      </c>
      <c r="V1112" s="41">
        <f>Data5[[#This Row],[TOTAL CHELTUIELI LEI]]/Data5[[#This Row],[NUMĂRUL PERSOANELOR CARE AU PARTICIPAT LA VOT]]</f>
        <v>2.5139160523544457</v>
      </c>
      <c r="W1112" s="41">
        <f>Data5[[#This Row],[TOTAL CHELTUIELI EURO]]/Data5[[#This Row],[NUMĂRUL PERSOANELOR CARE AU PARTICIPAT LA VOT]]</f>
        <v>0.51939341177960086</v>
      </c>
      <c r="X1112" s="43">
        <v>4.8400999999999996</v>
      </c>
      <c r="Y1112" s="114" t="s">
        <v>2890</v>
      </c>
      <c r="Z1112" s="44">
        <v>0</v>
      </c>
      <c r="AA1112" s="115" t="s">
        <v>3105</v>
      </c>
      <c r="AB1112" s="44">
        <v>0</v>
      </c>
      <c r="AC1112" s="45"/>
    </row>
    <row r="1113" spans="1:29" ht="12" customHeight="1" x14ac:dyDescent="0.2">
      <c r="A1113" s="37">
        <v>1112</v>
      </c>
      <c r="B1113" s="38" t="s">
        <v>21</v>
      </c>
      <c r="C1113" s="39" t="s">
        <v>3030</v>
      </c>
      <c r="D1113" s="40">
        <v>44101</v>
      </c>
      <c r="E1113" s="38">
        <v>1</v>
      </c>
      <c r="F1113" s="38"/>
      <c r="G1113" s="38" t="s">
        <v>2</v>
      </c>
      <c r="H1113" s="38" t="s">
        <v>2</v>
      </c>
      <c r="I1113" s="65">
        <v>3120</v>
      </c>
      <c r="J1113" s="65">
        <v>12302</v>
      </c>
      <c r="K1113" s="65">
        <v>0</v>
      </c>
      <c r="L1113" s="41">
        <f>SUM(Data5[[#This Row],[CHELTUIELI DE PERSONAL LEI]:[CHELTUIELI DE CAPITAL (ACTIVE NEFINANCIARE ) LEI]])</f>
        <v>15422</v>
      </c>
      <c r="M1113" s="41">
        <f>Data5[[#This Row],[TOTAL CHELTUIELI LEI]]/Data5[[#This Row],[CURS VALUTAR EURO BNR 22 07 2020]]</f>
        <v>3186.2978037643852</v>
      </c>
      <c r="N1113" s="49">
        <v>12613</v>
      </c>
      <c r="O1113" s="54"/>
      <c r="P1113" s="54">
        <v>5548</v>
      </c>
      <c r="Q1113" s="54"/>
      <c r="R1113" s="54">
        <f>Data5[[#This Row],[PERSOANE ÎNSCRISE ÎN LISTELE ELECTORALE (TURUL 1)            ]]+Data5[[#This Row],[PERSOANE ÎNSCRISE ÎN LISTELE ELECTORALE (TURUL AL 2-LEA)]]</f>
        <v>12613</v>
      </c>
      <c r="S1113" s="54">
        <f>Data5[[#This Row],[PERSOANE CARE AU PARTICIPAT LA VOT (TURUL 1)]]+Data5[[#This Row],[PERSOANE CARE AU PARTICIPAT LA VOT  (TURUL AL 2-LEA)]]</f>
        <v>5548</v>
      </c>
      <c r="T1113" s="41">
        <f>Data5[[#This Row],[TOTAL CHELTUIELI LEI]]/Data5[[#This Row],[NUMĂRUL PERSOANELOR ÎNSCRISE ÎN LISTELE ELECTORALE]]</f>
        <v>1.2227067311504003</v>
      </c>
      <c r="U1113" s="41">
        <f>Data5[[#This Row],[TOTAL CHELTUIELI EURO]]/Data5[[#This Row],[NUMĂRUL PERSOANELOR ÎNSCRISE ÎN LISTELE ELECTORALE]]</f>
        <v>0.25262013825135854</v>
      </c>
      <c r="V1113" s="41">
        <f>Data5[[#This Row],[TOTAL CHELTUIELI LEI]]/Data5[[#This Row],[NUMĂRUL PERSOANELOR CARE AU PARTICIPAT LA VOT]]</f>
        <v>2.779740447007931</v>
      </c>
      <c r="W1113" s="41">
        <f>Data5[[#This Row],[TOTAL CHELTUIELI EURO]]/Data5[[#This Row],[NUMĂRUL PERSOANELOR CARE AU PARTICIPAT LA VOT]]</f>
        <v>0.57431467263236935</v>
      </c>
      <c r="X1113" s="43">
        <v>4.8400999999999996</v>
      </c>
      <c r="Y1113" s="114" t="s">
        <v>2894</v>
      </c>
      <c r="Z1113" s="44">
        <v>1</v>
      </c>
      <c r="AA1113" s="115" t="s">
        <v>3105</v>
      </c>
      <c r="AB1113" s="44">
        <v>0</v>
      </c>
      <c r="AC1113" s="45"/>
    </row>
    <row r="1114" spans="1:29" ht="12" customHeight="1" x14ac:dyDescent="0.2">
      <c r="A1114" s="37">
        <v>1113</v>
      </c>
      <c r="B1114" s="38" t="s">
        <v>21</v>
      </c>
      <c r="C1114" s="39" t="s">
        <v>3031</v>
      </c>
      <c r="D1114" s="40">
        <v>44101</v>
      </c>
      <c r="E1114" s="38">
        <v>1</v>
      </c>
      <c r="F1114" s="38"/>
      <c r="G1114" s="38" t="s">
        <v>2</v>
      </c>
      <c r="H1114" s="38" t="s">
        <v>2</v>
      </c>
      <c r="I1114" s="65">
        <v>8720</v>
      </c>
      <c r="J1114" s="65">
        <v>13635.51</v>
      </c>
      <c r="K1114" s="65">
        <v>0</v>
      </c>
      <c r="L1114" s="41">
        <f>SUM(Data5[[#This Row],[CHELTUIELI DE PERSONAL LEI]:[CHELTUIELI DE CAPITAL (ACTIVE NEFINANCIARE ) LEI]])</f>
        <v>22355.510000000002</v>
      </c>
      <c r="M1114" s="41">
        <f>Data5[[#This Row],[TOTAL CHELTUIELI LEI]]/Data5[[#This Row],[CURS VALUTAR EURO BNR 22 07 2020]]</f>
        <v>4618.8115948017612</v>
      </c>
      <c r="N1114" s="49">
        <v>6368</v>
      </c>
      <c r="O1114" s="54"/>
      <c r="P1114" s="54">
        <v>2802</v>
      </c>
      <c r="Q1114" s="54"/>
      <c r="R1114" s="54">
        <f>Data5[[#This Row],[PERSOANE ÎNSCRISE ÎN LISTELE ELECTORALE (TURUL 1)            ]]+Data5[[#This Row],[PERSOANE ÎNSCRISE ÎN LISTELE ELECTORALE (TURUL AL 2-LEA)]]</f>
        <v>6368</v>
      </c>
      <c r="S1114" s="54">
        <f>Data5[[#This Row],[PERSOANE CARE AU PARTICIPAT LA VOT (TURUL 1)]]+Data5[[#This Row],[PERSOANE CARE AU PARTICIPAT LA VOT  (TURUL AL 2-LEA)]]</f>
        <v>2802</v>
      </c>
      <c r="T1114" s="41">
        <f>Data5[[#This Row],[TOTAL CHELTUIELI LEI]]/Data5[[#This Row],[NUMĂRUL PERSOANELOR ÎNSCRISE ÎN LISTELE ELECTORALE]]</f>
        <v>3.5106014447236182</v>
      </c>
      <c r="U1114" s="41">
        <f>Data5[[#This Row],[TOTAL CHELTUIELI EURO]]/Data5[[#This Row],[NUMĂRUL PERSOANELOR ÎNSCRISE ÎN LISTELE ELECTORALE]]</f>
        <v>0.7253158911434926</v>
      </c>
      <c r="V1114" s="41">
        <f>Data5[[#This Row],[TOTAL CHELTUIELI LEI]]/Data5[[#This Row],[NUMĂRUL PERSOANELOR CARE AU PARTICIPAT LA VOT]]</f>
        <v>7.9784118486795155</v>
      </c>
      <c r="W1114" s="41">
        <f>Data5[[#This Row],[TOTAL CHELTUIELI EURO]]/Data5[[#This Row],[NUMĂRUL PERSOANELOR CARE AU PARTICIPAT LA VOT]]</f>
        <v>1.648398142327538</v>
      </c>
      <c r="X1114" s="43">
        <v>4.8400999999999996</v>
      </c>
      <c r="Y1114" s="114" t="s">
        <v>2884</v>
      </c>
      <c r="Z1114" s="44">
        <v>3</v>
      </c>
      <c r="AA1114" s="115" t="s">
        <v>3105</v>
      </c>
      <c r="AB1114" s="44">
        <v>0</v>
      </c>
      <c r="AC1114" s="45"/>
    </row>
    <row r="1115" spans="1:29" ht="12" customHeight="1" x14ac:dyDescent="0.2">
      <c r="A1115" s="37">
        <v>1114</v>
      </c>
      <c r="B1115" s="38" t="s">
        <v>21</v>
      </c>
      <c r="C1115" s="39" t="s">
        <v>3032</v>
      </c>
      <c r="D1115" s="40">
        <v>44101</v>
      </c>
      <c r="E1115" s="38">
        <v>1</v>
      </c>
      <c r="F1115" s="38"/>
      <c r="G1115" s="38" t="s">
        <v>2</v>
      </c>
      <c r="H1115" s="38" t="s">
        <v>2</v>
      </c>
      <c r="I1115" s="65">
        <v>15754</v>
      </c>
      <c r="J1115" s="65">
        <v>5164</v>
      </c>
      <c r="K1115" s="65">
        <v>0</v>
      </c>
      <c r="L1115" s="41">
        <f>SUM(Data5[[#This Row],[CHELTUIELI DE PERSONAL LEI]:[CHELTUIELI DE CAPITAL (ACTIVE NEFINANCIARE ) LEI]])</f>
        <v>20918</v>
      </c>
      <c r="M1115" s="41">
        <f>Data5[[#This Row],[TOTAL CHELTUIELI LEI]]/Data5[[#This Row],[CURS VALUTAR EURO BNR 22 07 2020]]</f>
        <v>4321.8115328195699</v>
      </c>
      <c r="N1115" s="49">
        <v>4985</v>
      </c>
      <c r="O1115" s="54"/>
      <c r="P1115" s="54">
        <v>3110</v>
      </c>
      <c r="Q1115" s="54"/>
      <c r="R1115" s="54">
        <f>Data5[[#This Row],[PERSOANE ÎNSCRISE ÎN LISTELE ELECTORALE (TURUL 1)            ]]+Data5[[#This Row],[PERSOANE ÎNSCRISE ÎN LISTELE ELECTORALE (TURUL AL 2-LEA)]]</f>
        <v>4985</v>
      </c>
      <c r="S1115" s="54">
        <f>Data5[[#This Row],[PERSOANE CARE AU PARTICIPAT LA VOT (TURUL 1)]]+Data5[[#This Row],[PERSOANE CARE AU PARTICIPAT LA VOT  (TURUL AL 2-LEA)]]</f>
        <v>3110</v>
      </c>
      <c r="T1115" s="41">
        <f>Data5[[#This Row],[TOTAL CHELTUIELI LEI]]/Data5[[#This Row],[NUMĂRUL PERSOANELOR ÎNSCRISE ÎN LISTELE ELECTORALE]]</f>
        <v>4.1961885656970912</v>
      </c>
      <c r="U1115" s="41">
        <f>Data5[[#This Row],[TOTAL CHELTUIELI EURO]]/Data5[[#This Row],[NUMĂRUL PERSOANELOR ÎNSCRISE ÎN LISTELE ELECTORALE]]</f>
        <v>0.86696319615237105</v>
      </c>
      <c r="V1115" s="41">
        <f>Data5[[#This Row],[TOTAL CHELTUIELI LEI]]/Data5[[#This Row],[NUMĂRUL PERSOANELOR CARE AU PARTICIPAT LA VOT]]</f>
        <v>6.7260450160771708</v>
      </c>
      <c r="W1115" s="41">
        <f>Data5[[#This Row],[TOTAL CHELTUIELI EURO]]/Data5[[#This Row],[NUMĂRUL PERSOANELOR CARE AU PARTICIPAT LA VOT]]</f>
        <v>1.3896500105529164</v>
      </c>
      <c r="X1115" s="43">
        <v>4.8400999999999996</v>
      </c>
      <c r="Y1115" s="114" t="s">
        <v>2895</v>
      </c>
      <c r="Z1115" s="44">
        <v>4</v>
      </c>
      <c r="AA1115" s="115" t="s">
        <v>3105</v>
      </c>
      <c r="AB1115" s="44">
        <v>0</v>
      </c>
      <c r="AC1115" s="45"/>
    </row>
    <row r="1116" spans="1:29" ht="12" customHeight="1" x14ac:dyDescent="0.2">
      <c r="A1116" s="37">
        <v>1115</v>
      </c>
      <c r="B1116" s="38" t="s">
        <v>21</v>
      </c>
      <c r="C1116" s="39" t="s">
        <v>3033</v>
      </c>
      <c r="D1116" s="40">
        <v>44101</v>
      </c>
      <c r="E1116" s="38">
        <v>1</v>
      </c>
      <c r="F1116" s="38"/>
      <c r="G1116" s="38" t="s">
        <v>2</v>
      </c>
      <c r="H1116" s="38" t="s">
        <v>2</v>
      </c>
      <c r="I1116" s="65">
        <v>0</v>
      </c>
      <c r="J1116" s="65">
        <v>39440.720000000001</v>
      </c>
      <c r="K1116" s="65">
        <v>0</v>
      </c>
      <c r="L1116" s="41">
        <f>SUM(Data5[[#This Row],[CHELTUIELI DE PERSONAL LEI]:[CHELTUIELI DE CAPITAL (ACTIVE NEFINANCIARE ) LEI]])</f>
        <v>39440.720000000001</v>
      </c>
      <c r="M1116" s="41">
        <f>Data5[[#This Row],[TOTAL CHELTUIELI LEI]]/Data5[[#This Row],[CURS VALUTAR EURO BNR 22 07 2020]]</f>
        <v>8148.740728497346</v>
      </c>
      <c r="N1116" s="49">
        <v>8340</v>
      </c>
      <c r="O1116" s="54"/>
      <c r="P1116" s="54">
        <v>4229</v>
      </c>
      <c r="Q1116" s="54"/>
      <c r="R1116" s="54">
        <f>Data5[[#This Row],[PERSOANE ÎNSCRISE ÎN LISTELE ELECTORALE (TURUL 1)            ]]+Data5[[#This Row],[PERSOANE ÎNSCRISE ÎN LISTELE ELECTORALE (TURUL AL 2-LEA)]]</f>
        <v>8340</v>
      </c>
      <c r="S1116" s="54">
        <f>Data5[[#This Row],[PERSOANE CARE AU PARTICIPAT LA VOT (TURUL 1)]]+Data5[[#This Row],[PERSOANE CARE AU PARTICIPAT LA VOT  (TURUL AL 2-LEA)]]</f>
        <v>4229</v>
      </c>
      <c r="T1116" s="41">
        <f>Data5[[#This Row],[TOTAL CHELTUIELI LEI]]/Data5[[#This Row],[NUMĂRUL PERSOANELOR ÎNSCRISE ÎN LISTELE ELECTORALE]]</f>
        <v>4.7291031175059954</v>
      </c>
      <c r="U1116" s="41">
        <f>Data5[[#This Row],[TOTAL CHELTUIELI EURO]]/Data5[[#This Row],[NUMĂRUL PERSOANELOR ÎNSCRISE ÎN LISTELE ELECTORALE]]</f>
        <v>0.97706723363277526</v>
      </c>
      <c r="V1116" s="41">
        <f>Data5[[#This Row],[TOTAL CHELTUIELI LEI]]/Data5[[#This Row],[NUMĂRUL PERSOANELOR CARE AU PARTICIPAT LA VOT]]</f>
        <v>9.3262520690470563</v>
      </c>
      <c r="W1116" s="41">
        <f>Data5[[#This Row],[TOTAL CHELTUIELI EURO]]/Data5[[#This Row],[NUMĂRUL PERSOANELOR CARE AU PARTICIPAT LA VOT]]</f>
        <v>1.9268717731135838</v>
      </c>
      <c r="X1116" s="43">
        <v>4.8400999999999996</v>
      </c>
      <c r="Y1116" s="114" t="s">
        <v>2895</v>
      </c>
      <c r="Z1116" s="44">
        <v>4</v>
      </c>
      <c r="AA1116" s="115" t="s">
        <v>3105</v>
      </c>
      <c r="AB1116" s="44">
        <v>0</v>
      </c>
      <c r="AC1116" s="45"/>
    </row>
    <row r="1117" spans="1:29" ht="12" customHeight="1" x14ac:dyDescent="0.2">
      <c r="A1117" s="37">
        <v>1116</v>
      </c>
      <c r="B1117" s="38" t="s">
        <v>21</v>
      </c>
      <c r="C1117" s="39" t="s">
        <v>3034</v>
      </c>
      <c r="D1117" s="40">
        <v>44101</v>
      </c>
      <c r="E1117" s="38">
        <v>1</v>
      </c>
      <c r="F1117" s="38"/>
      <c r="G1117" s="38" t="s">
        <v>2</v>
      </c>
      <c r="H1117" s="38" t="s">
        <v>2</v>
      </c>
      <c r="I1117" s="65">
        <v>0</v>
      </c>
      <c r="J1117" s="65">
        <v>47819.61</v>
      </c>
      <c r="K1117" s="65">
        <v>0</v>
      </c>
      <c r="L1117" s="41">
        <f>SUM(Data5[[#This Row],[CHELTUIELI DE PERSONAL LEI]:[CHELTUIELI DE CAPITAL (ACTIVE NEFINANCIARE ) LEI]])</f>
        <v>47819.61</v>
      </c>
      <c r="M1117" s="41">
        <f>Data5[[#This Row],[TOTAL CHELTUIELI LEI]]/Data5[[#This Row],[CURS VALUTAR EURO BNR 22 07 2020]]</f>
        <v>9879.8805809797323</v>
      </c>
      <c r="N1117" s="49">
        <v>12551</v>
      </c>
      <c r="O1117" s="54"/>
      <c r="P1117" s="54">
        <v>5918</v>
      </c>
      <c r="Q1117" s="54"/>
      <c r="R1117" s="54">
        <f>Data5[[#This Row],[PERSOANE ÎNSCRISE ÎN LISTELE ELECTORALE (TURUL 1)            ]]+Data5[[#This Row],[PERSOANE ÎNSCRISE ÎN LISTELE ELECTORALE (TURUL AL 2-LEA)]]</f>
        <v>12551</v>
      </c>
      <c r="S1117" s="54">
        <f>Data5[[#This Row],[PERSOANE CARE AU PARTICIPAT LA VOT (TURUL 1)]]+Data5[[#This Row],[PERSOANE CARE AU PARTICIPAT LA VOT  (TURUL AL 2-LEA)]]</f>
        <v>5918</v>
      </c>
      <c r="T1117" s="41">
        <f>Data5[[#This Row],[TOTAL CHELTUIELI LEI]]/Data5[[#This Row],[NUMĂRUL PERSOANELOR ÎNSCRISE ÎN LISTELE ELECTORALE]]</f>
        <v>3.8100239024778904</v>
      </c>
      <c r="U1117" s="41">
        <f>Data5[[#This Row],[TOTAL CHELTUIELI EURO]]/Data5[[#This Row],[NUMĂRUL PERSOANELOR ÎNSCRISE ÎN LISTELE ELECTORALE]]</f>
        <v>0.78717875714920982</v>
      </c>
      <c r="V1117" s="41">
        <f>Data5[[#This Row],[TOTAL CHELTUIELI LEI]]/Data5[[#This Row],[NUMĂRUL PERSOANELOR CARE AU PARTICIPAT LA VOT]]</f>
        <v>8.0803666779317336</v>
      </c>
      <c r="W1117" s="41">
        <f>Data5[[#This Row],[TOTAL CHELTUIELI EURO]]/Data5[[#This Row],[NUMĂRUL PERSOANELOR CARE AU PARTICIPAT LA VOT]]</f>
        <v>1.6694627544744394</v>
      </c>
      <c r="X1117" s="43">
        <v>4.8400999999999996</v>
      </c>
      <c r="Y1117" s="114" t="s">
        <v>2884</v>
      </c>
      <c r="Z1117" s="44">
        <v>3</v>
      </c>
      <c r="AA1117" s="115" t="s">
        <v>3105</v>
      </c>
      <c r="AB1117" s="44">
        <v>0</v>
      </c>
      <c r="AC1117" s="45"/>
    </row>
    <row r="1118" spans="1:29" ht="12" customHeight="1" x14ac:dyDescent="0.2">
      <c r="A1118" s="37">
        <v>1117</v>
      </c>
      <c r="B1118" s="38" t="s">
        <v>21</v>
      </c>
      <c r="C1118" s="39" t="s">
        <v>1120</v>
      </c>
      <c r="D1118" s="40">
        <v>44101</v>
      </c>
      <c r="E1118" s="38">
        <v>1</v>
      </c>
      <c r="F1118" s="38"/>
      <c r="G1118" s="38" t="s">
        <v>2</v>
      </c>
      <c r="H1118" s="38" t="s">
        <v>2</v>
      </c>
      <c r="I1118" s="65">
        <v>0</v>
      </c>
      <c r="J1118" s="65">
        <v>21830</v>
      </c>
      <c r="K1118" s="65">
        <v>0</v>
      </c>
      <c r="L1118" s="41">
        <f>SUM(Data5[[#This Row],[CHELTUIELI DE PERSONAL LEI]:[CHELTUIELI DE CAPITAL (ACTIVE NEFINANCIARE ) LEI]])</f>
        <v>21830</v>
      </c>
      <c r="M1118" s="41">
        <f>Data5[[#This Row],[TOTAL CHELTUIELI LEI]]/Data5[[#This Row],[CURS VALUTAR EURO BNR 22 07 2020]]</f>
        <v>4510.2373917894265</v>
      </c>
      <c r="N1118" s="49">
        <v>5338</v>
      </c>
      <c r="O1118" s="54"/>
      <c r="P1118" s="54">
        <v>3008</v>
      </c>
      <c r="Q1118" s="54"/>
      <c r="R1118" s="54">
        <f>Data5[[#This Row],[PERSOANE ÎNSCRISE ÎN LISTELE ELECTORALE (TURUL 1)            ]]+Data5[[#This Row],[PERSOANE ÎNSCRISE ÎN LISTELE ELECTORALE (TURUL AL 2-LEA)]]</f>
        <v>5338</v>
      </c>
      <c r="S1118" s="54">
        <f>Data5[[#This Row],[PERSOANE CARE AU PARTICIPAT LA VOT (TURUL 1)]]+Data5[[#This Row],[PERSOANE CARE AU PARTICIPAT LA VOT  (TURUL AL 2-LEA)]]</f>
        <v>3008</v>
      </c>
      <c r="T1118" s="41">
        <f>Data5[[#This Row],[TOTAL CHELTUIELI LEI]]/Data5[[#This Row],[NUMĂRUL PERSOANELOR ÎNSCRISE ÎN LISTELE ELECTORALE]]</f>
        <v>4.089546646684151</v>
      </c>
      <c r="U1118" s="41">
        <f>Data5[[#This Row],[TOTAL CHELTUIELI EURO]]/Data5[[#This Row],[NUMĂRUL PERSOANELOR ÎNSCRISE ÎN LISTELE ELECTORALE]]</f>
        <v>0.84493019703810912</v>
      </c>
      <c r="V1118" s="41">
        <f>Data5[[#This Row],[TOTAL CHELTUIELI LEI]]/Data5[[#This Row],[NUMĂRUL PERSOANELOR CARE AU PARTICIPAT LA VOT]]</f>
        <v>7.2573138297872344</v>
      </c>
      <c r="W1118" s="41">
        <f>Data5[[#This Row],[TOTAL CHELTUIELI EURO]]/Data5[[#This Row],[NUMĂRUL PERSOANELOR CARE AU PARTICIPAT LA VOT]]</f>
        <v>1.4994140265257403</v>
      </c>
      <c r="X1118" s="43">
        <v>4.8400999999999996</v>
      </c>
      <c r="Y1118" s="114" t="s">
        <v>2895</v>
      </c>
      <c r="Z1118" s="44">
        <v>4</v>
      </c>
      <c r="AA1118" s="115" t="s">
        <v>3105</v>
      </c>
      <c r="AB1118" s="44">
        <v>0</v>
      </c>
      <c r="AC1118" s="45"/>
    </row>
    <row r="1119" spans="1:29" ht="12" customHeight="1" x14ac:dyDescent="0.2">
      <c r="A1119" s="37">
        <v>1118</v>
      </c>
      <c r="B1119" s="38" t="s">
        <v>21</v>
      </c>
      <c r="C1119" s="39" t="s">
        <v>1930</v>
      </c>
      <c r="D1119" s="40">
        <v>44101</v>
      </c>
      <c r="E1119" s="38">
        <v>1</v>
      </c>
      <c r="F1119" s="38"/>
      <c r="G1119" s="38" t="s">
        <v>2</v>
      </c>
      <c r="H1119" s="38" t="s">
        <v>2</v>
      </c>
      <c r="I1119" s="65">
        <v>20527</v>
      </c>
      <c r="J1119" s="65">
        <v>18975</v>
      </c>
      <c r="K1119" s="65">
        <v>0</v>
      </c>
      <c r="L1119" s="41">
        <f>SUM(Data5[[#This Row],[CHELTUIELI DE PERSONAL LEI]:[CHELTUIELI DE CAPITAL (ACTIVE NEFINANCIARE ) LEI]])</f>
        <v>39502</v>
      </c>
      <c r="M1119" s="41">
        <f>Data5[[#This Row],[TOTAL CHELTUIELI LEI]]/Data5[[#This Row],[CURS VALUTAR EURO BNR 22 07 2020]]</f>
        <v>8161.4016239333905</v>
      </c>
      <c r="N1119" s="49">
        <v>6756</v>
      </c>
      <c r="O1119" s="54"/>
      <c r="P1119" s="54">
        <v>4058</v>
      </c>
      <c r="Q1119" s="54"/>
      <c r="R1119" s="54">
        <f>Data5[[#This Row],[PERSOANE ÎNSCRISE ÎN LISTELE ELECTORALE (TURUL 1)            ]]+Data5[[#This Row],[PERSOANE ÎNSCRISE ÎN LISTELE ELECTORALE (TURUL AL 2-LEA)]]</f>
        <v>6756</v>
      </c>
      <c r="S1119" s="54">
        <f>Data5[[#This Row],[PERSOANE CARE AU PARTICIPAT LA VOT (TURUL 1)]]+Data5[[#This Row],[PERSOANE CARE AU PARTICIPAT LA VOT  (TURUL AL 2-LEA)]]</f>
        <v>4058</v>
      </c>
      <c r="T1119" s="41">
        <f>Data5[[#This Row],[TOTAL CHELTUIELI LEI]]/Data5[[#This Row],[NUMĂRUL PERSOANELOR ÎNSCRISE ÎN LISTELE ELECTORALE]]</f>
        <v>5.8469508584961511</v>
      </c>
      <c r="U1119" s="41">
        <f>Data5[[#This Row],[TOTAL CHELTUIELI EURO]]/Data5[[#This Row],[NUMĂRUL PERSOANELOR ÎNSCRISE ÎN LISTELE ELECTORALE]]</f>
        <v>1.2080227388888973</v>
      </c>
      <c r="V1119" s="41">
        <f>Data5[[#This Row],[TOTAL CHELTUIELI LEI]]/Data5[[#This Row],[NUMĂRUL PERSOANELOR CARE AU PARTICIPAT LA VOT]]</f>
        <v>9.7343518974864462</v>
      </c>
      <c r="W1119" s="41">
        <f>Data5[[#This Row],[TOTAL CHELTUIELI EURO]]/Data5[[#This Row],[NUMĂRUL PERSOANELOR CARE AU PARTICIPAT LA VOT]]</f>
        <v>2.0111881774108897</v>
      </c>
      <c r="X1119" s="43">
        <v>4.8400999999999996</v>
      </c>
      <c r="Y1119" s="114" t="s">
        <v>2892</v>
      </c>
      <c r="Z1119" s="44">
        <v>5</v>
      </c>
      <c r="AA1119" s="115" t="s">
        <v>3107</v>
      </c>
      <c r="AB1119" s="44">
        <v>1</v>
      </c>
      <c r="AC1119" s="45"/>
    </row>
    <row r="1120" spans="1:29" ht="12" customHeight="1" x14ac:dyDescent="0.2">
      <c r="A1120" s="37">
        <v>1119</v>
      </c>
      <c r="B1120" s="38" t="s">
        <v>21</v>
      </c>
      <c r="C1120" s="39" t="s">
        <v>1931</v>
      </c>
      <c r="D1120" s="40">
        <v>44101</v>
      </c>
      <c r="E1120" s="38">
        <v>1</v>
      </c>
      <c r="F1120" s="38"/>
      <c r="G1120" s="38" t="s">
        <v>2</v>
      </c>
      <c r="H1120" s="38" t="s">
        <v>2</v>
      </c>
      <c r="I1120" s="65">
        <v>0</v>
      </c>
      <c r="J1120" s="65">
        <v>81</v>
      </c>
      <c r="K1120" s="65">
        <v>0</v>
      </c>
      <c r="L1120" s="41">
        <f>SUM(Data5[[#This Row],[CHELTUIELI DE PERSONAL LEI]:[CHELTUIELI DE CAPITAL (ACTIVE NEFINANCIARE ) LEI]])</f>
        <v>81</v>
      </c>
      <c r="M1120" s="41">
        <f>Data5[[#This Row],[TOTAL CHELTUIELI LEI]]/Data5[[#This Row],[CURS VALUTAR EURO BNR 22 07 2020]]</f>
        <v>16.735191421664844</v>
      </c>
      <c r="N1120" s="49">
        <v>1790</v>
      </c>
      <c r="O1120" s="54"/>
      <c r="P1120" s="54">
        <v>1063</v>
      </c>
      <c r="Q1120" s="54"/>
      <c r="R1120" s="54">
        <f>Data5[[#This Row],[PERSOANE ÎNSCRISE ÎN LISTELE ELECTORALE (TURUL 1)            ]]+Data5[[#This Row],[PERSOANE ÎNSCRISE ÎN LISTELE ELECTORALE (TURUL AL 2-LEA)]]</f>
        <v>1790</v>
      </c>
      <c r="S1120" s="54">
        <f>Data5[[#This Row],[PERSOANE CARE AU PARTICIPAT LA VOT (TURUL 1)]]+Data5[[#This Row],[PERSOANE CARE AU PARTICIPAT LA VOT  (TURUL AL 2-LEA)]]</f>
        <v>1063</v>
      </c>
      <c r="T1120" s="41">
        <f>Data5[[#This Row],[TOTAL CHELTUIELI LEI]]/Data5[[#This Row],[NUMĂRUL PERSOANELOR ÎNSCRISE ÎN LISTELE ELECTORALE]]</f>
        <v>4.5251396648044694E-2</v>
      </c>
      <c r="U1120" s="41">
        <f>Data5[[#This Row],[TOTAL CHELTUIELI EURO]]/Data5[[#This Row],[NUMĂRUL PERSOANELOR ÎNSCRISE ÎN LISTELE ELECTORALE]]</f>
        <v>9.3492689506507499E-3</v>
      </c>
      <c r="V1120" s="41">
        <f>Data5[[#This Row],[TOTAL CHELTUIELI LEI]]/Data5[[#This Row],[NUMĂRUL PERSOANELOR CARE AU PARTICIPAT LA VOT]]</f>
        <v>7.61994355597366E-2</v>
      </c>
      <c r="W1120" s="41">
        <f>Data5[[#This Row],[TOTAL CHELTUIELI EURO]]/Data5[[#This Row],[NUMĂRUL PERSOANELOR CARE AU PARTICIPAT LA VOT]]</f>
        <v>1.5743359756975394E-2</v>
      </c>
      <c r="X1120" s="43">
        <v>4.8400999999999996</v>
      </c>
      <c r="Y1120" s="114" t="s">
        <v>2890</v>
      </c>
      <c r="Z1120" s="44">
        <v>0</v>
      </c>
      <c r="AA1120" s="115" t="s">
        <v>3105</v>
      </c>
      <c r="AB1120" s="44">
        <v>0</v>
      </c>
      <c r="AC1120" s="45"/>
    </row>
    <row r="1121" spans="1:29" ht="12" customHeight="1" x14ac:dyDescent="0.2">
      <c r="A1121" s="37">
        <v>1120</v>
      </c>
      <c r="B1121" s="38" t="s">
        <v>21</v>
      </c>
      <c r="C1121" s="39" t="s">
        <v>1932</v>
      </c>
      <c r="D1121" s="40">
        <v>44101</v>
      </c>
      <c r="E1121" s="38">
        <v>1</v>
      </c>
      <c r="F1121" s="38"/>
      <c r="G1121" s="38" t="s">
        <v>2</v>
      </c>
      <c r="H1121" s="38" t="s">
        <v>2</v>
      </c>
      <c r="I1121" s="65">
        <v>0</v>
      </c>
      <c r="J1121" s="65">
        <v>4822</v>
      </c>
      <c r="K1121" s="65">
        <v>0</v>
      </c>
      <c r="L1121" s="41">
        <f>SUM(Data5[[#This Row],[CHELTUIELI DE PERSONAL LEI]:[CHELTUIELI DE CAPITAL (ACTIVE NEFINANCIARE ) LEI]])</f>
        <v>4822</v>
      </c>
      <c r="M1121" s="41">
        <f>Data5[[#This Row],[TOTAL CHELTUIELI LEI]]/Data5[[#This Row],[CURS VALUTAR EURO BNR 22 07 2020]]</f>
        <v>996.26040784281327</v>
      </c>
      <c r="N1121" s="49">
        <v>3697</v>
      </c>
      <c r="O1121" s="54"/>
      <c r="P1121" s="54">
        <v>1807</v>
      </c>
      <c r="Q1121" s="54"/>
      <c r="R1121" s="54">
        <f>Data5[[#This Row],[PERSOANE ÎNSCRISE ÎN LISTELE ELECTORALE (TURUL 1)            ]]+Data5[[#This Row],[PERSOANE ÎNSCRISE ÎN LISTELE ELECTORALE (TURUL AL 2-LEA)]]</f>
        <v>3697</v>
      </c>
      <c r="S1121" s="54">
        <f>Data5[[#This Row],[PERSOANE CARE AU PARTICIPAT LA VOT (TURUL 1)]]+Data5[[#This Row],[PERSOANE CARE AU PARTICIPAT LA VOT  (TURUL AL 2-LEA)]]</f>
        <v>1807</v>
      </c>
      <c r="T1121" s="41">
        <f>Data5[[#This Row],[TOTAL CHELTUIELI LEI]]/Data5[[#This Row],[NUMĂRUL PERSOANELOR ÎNSCRISE ÎN LISTELE ELECTORALE]]</f>
        <v>1.3043007844197998</v>
      </c>
      <c r="U1121" s="41">
        <f>Data5[[#This Row],[TOTAL CHELTUIELI EURO]]/Data5[[#This Row],[NUMĂRUL PERSOANELOR ÎNSCRISE ÎN LISTELE ELECTORALE]]</f>
        <v>0.26947806541596248</v>
      </c>
      <c r="V1121" s="41">
        <f>Data5[[#This Row],[TOTAL CHELTUIELI LEI]]/Data5[[#This Row],[NUMĂRUL PERSOANELOR CARE AU PARTICIPAT LA VOT]]</f>
        <v>2.6685113447703377</v>
      </c>
      <c r="W1121" s="41">
        <f>Data5[[#This Row],[TOTAL CHELTUIELI EURO]]/Data5[[#This Row],[NUMĂRUL PERSOANELOR CARE AU PARTICIPAT LA VOT]]</f>
        <v>0.55133392797056624</v>
      </c>
      <c r="X1121" s="43">
        <v>4.8400999999999996</v>
      </c>
      <c r="Y1121" s="114" t="s">
        <v>2894</v>
      </c>
      <c r="Z1121" s="44">
        <v>1</v>
      </c>
      <c r="AA1121" s="115" t="s">
        <v>3105</v>
      </c>
      <c r="AB1121" s="44">
        <v>0</v>
      </c>
      <c r="AC1121" s="45"/>
    </row>
    <row r="1122" spans="1:29" ht="12" customHeight="1" x14ac:dyDescent="0.2">
      <c r="A1122" s="37">
        <v>1121</v>
      </c>
      <c r="B1122" s="38" t="s">
        <v>21</v>
      </c>
      <c r="C1122" s="39" t="s">
        <v>1933</v>
      </c>
      <c r="D1122" s="40">
        <v>44101</v>
      </c>
      <c r="E1122" s="38">
        <v>1</v>
      </c>
      <c r="F1122" s="38"/>
      <c r="G1122" s="38" t="s">
        <v>2</v>
      </c>
      <c r="H1122" s="38" t="s">
        <v>2</v>
      </c>
      <c r="I1122" s="65">
        <v>0</v>
      </c>
      <c r="J1122" s="65">
        <v>8140</v>
      </c>
      <c r="K1122" s="65">
        <v>0</v>
      </c>
      <c r="L1122" s="41">
        <f>SUM(Data5[[#This Row],[CHELTUIELI DE PERSONAL LEI]:[CHELTUIELI DE CAPITAL (ACTIVE NEFINANCIARE ) LEI]])</f>
        <v>8140</v>
      </c>
      <c r="M1122" s="41">
        <f>Data5[[#This Row],[TOTAL CHELTUIELI LEI]]/Data5[[#This Row],[CURS VALUTAR EURO BNR 22 07 2020]]</f>
        <v>1681.7834342265658</v>
      </c>
      <c r="N1122" s="49">
        <v>1488</v>
      </c>
      <c r="O1122" s="54"/>
      <c r="P1122" s="54">
        <v>1169</v>
      </c>
      <c r="Q1122" s="54"/>
      <c r="R1122" s="54">
        <f>Data5[[#This Row],[PERSOANE ÎNSCRISE ÎN LISTELE ELECTORALE (TURUL 1)            ]]+Data5[[#This Row],[PERSOANE ÎNSCRISE ÎN LISTELE ELECTORALE (TURUL AL 2-LEA)]]</f>
        <v>1488</v>
      </c>
      <c r="S1122" s="54">
        <f>Data5[[#This Row],[PERSOANE CARE AU PARTICIPAT LA VOT (TURUL 1)]]+Data5[[#This Row],[PERSOANE CARE AU PARTICIPAT LA VOT  (TURUL AL 2-LEA)]]</f>
        <v>1169</v>
      </c>
      <c r="T1122" s="41">
        <f>Data5[[#This Row],[TOTAL CHELTUIELI LEI]]/Data5[[#This Row],[NUMĂRUL PERSOANELOR ÎNSCRISE ÎN LISTELE ELECTORALE]]</f>
        <v>5.470430107526882</v>
      </c>
      <c r="U1122" s="41">
        <f>Data5[[#This Row],[TOTAL CHELTUIELI EURO]]/Data5[[#This Row],[NUMĂRUL PERSOANELOR ÎNSCRISE ÎN LISTELE ELECTORALE]]</f>
        <v>1.1302308025716168</v>
      </c>
      <c r="V1122" s="41">
        <f>Data5[[#This Row],[TOTAL CHELTUIELI LEI]]/Data5[[#This Row],[NUMĂRUL PERSOANELOR CARE AU PARTICIPAT LA VOT]]</f>
        <v>6.9632164242942682</v>
      </c>
      <c r="W1122" s="41">
        <f>Data5[[#This Row],[TOTAL CHELTUIELI EURO]]/Data5[[#This Row],[NUMĂRUL PERSOANELOR CARE AU PARTICIPAT LA VOT]]</f>
        <v>1.4386513551980888</v>
      </c>
      <c r="X1122" s="43">
        <v>4.8400999999999996</v>
      </c>
      <c r="Y1122" s="114" t="s">
        <v>2892</v>
      </c>
      <c r="Z1122" s="44">
        <v>5</v>
      </c>
      <c r="AA1122" s="115" t="s">
        <v>3107</v>
      </c>
      <c r="AB1122" s="44">
        <v>1</v>
      </c>
      <c r="AC1122" s="45"/>
    </row>
    <row r="1123" spans="1:29" ht="12" customHeight="1" x14ac:dyDescent="0.2">
      <c r="A1123" s="37">
        <v>1122</v>
      </c>
      <c r="B1123" s="38" t="s">
        <v>21</v>
      </c>
      <c r="C1123" s="39" t="s">
        <v>1375</v>
      </c>
      <c r="D1123" s="40">
        <v>44101</v>
      </c>
      <c r="E1123" s="38">
        <v>1</v>
      </c>
      <c r="F1123" s="38"/>
      <c r="G1123" s="38" t="s">
        <v>2</v>
      </c>
      <c r="H1123" s="38" t="s">
        <v>2</v>
      </c>
      <c r="I1123" s="48">
        <v>0</v>
      </c>
      <c r="J1123" s="48">
        <v>8648.0499999999993</v>
      </c>
      <c r="K1123" s="48">
        <v>0</v>
      </c>
      <c r="L1123" s="41">
        <f>SUM(Data5[[#This Row],[CHELTUIELI DE PERSONAL LEI]:[CHELTUIELI DE CAPITAL (ACTIVE NEFINANCIARE ) LEI]])</f>
        <v>8648.0499999999993</v>
      </c>
      <c r="M1123" s="41">
        <f>Data5[[#This Row],[TOTAL CHELTUIELI LEI]]/Data5[[#This Row],[CURS VALUTAR EURO BNR 22 07 2020]]</f>
        <v>1786.7502737546745</v>
      </c>
      <c r="N1123" s="49">
        <v>3270</v>
      </c>
      <c r="O1123" s="54"/>
      <c r="P1123" s="54">
        <v>1728</v>
      </c>
      <c r="Q1123" s="54"/>
      <c r="R1123" s="54">
        <f>Data5[[#This Row],[PERSOANE ÎNSCRISE ÎN LISTELE ELECTORALE (TURUL 1)            ]]+Data5[[#This Row],[PERSOANE ÎNSCRISE ÎN LISTELE ELECTORALE (TURUL AL 2-LEA)]]</f>
        <v>3270</v>
      </c>
      <c r="S1123" s="54">
        <f>Data5[[#This Row],[PERSOANE CARE AU PARTICIPAT LA VOT (TURUL 1)]]+Data5[[#This Row],[PERSOANE CARE AU PARTICIPAT LA VOT  (TURUL AL 2-LEA)]]</f>
        <v>1728</v>
      </c>
      <c r="T1123" s="41">
        <f>Data5[[#This Row],[TOTAL CHELTUIELI LEI]]/Data5[[#This Row],[NUMĂRUL PERSOANELOR ÎNSCRISE ÎN LISTELE ELECTORALE]]</f>
        <v>2.6446636085626909</v>
      </c>
      <c r="U1123" s="41">
        <f>Data5[[#This Row],[TOTAL CHELTUIELI EURO]]/Data5[[#This Row],[NUMĂRUL PERSOANELOR ÎNSCRISE ÎN LISTELE ELECTORALE]]</f>
        <v>0.54640681154577198</v>
      </c>
      <c r="V1123" s="41">
        <f>Data5[[#This Row],[TOTAL CHELTUIELI LEI]]/Data5[[#This Row],[NUMĂRUL PERSOANELOR CARE AU PARTICIPAT LA VOT]]</f>
        <v>5.0046585648148145</v>
      </c>
      <c r="W1123" s="41">
        <f>Data5[[#This Row],[TOTAL CHELTUIELI EURO]]/Data5[[#This Row],[NUMĂRUL PERSOANELOR CARE AU PARTICIPAT LA VOT]]</f>
        <v>1.0339990010154365</v>
      </c>
      <c r="X1123" s="43">
        <v>4.8400999999999996</v>
      </c>
      <c r="Y1123" s="114" t="s">
        <v>2891</v>
      </c>
      <c r="Z1123" s="44">
        <v>2</v>
      </c>
      <c r="AA1123" s="115" t="s">
        <v>3105</v>
      </c>
      <c r="AB1123" s="44">
        <v>0</v>
      </c>
      <c r="AC1123" s="45"/>
    </row>
    <row r="1124" spans="1:29" ht="12" customHeight="1" x14ac:dyDescent="0.2">
      <c r="A1124" s="37">
        <v>1123</v>
      </c>
      <c r="B1124" s="38" t="s">
        <v>21</v>
      </c>
      <c r="C1124" s="39" t="s">
        <v>1934</v>
      </c>
      <c r="D1124" s="40">
        <v>44101</v>
      </c>
      <c r="E1124" s="38">
        <v>1</v>
      </c>
      <c r="F1124" s="38"/>
      <c r="G1124" s="38" t="s">
        <v>2</v>
      </c>
      <c r="H1124" s="38" t="s">
        <v>2</v>
      </c>
      <c r="I1124" s="65">
        <v>24600</v>
      </c>
      <c r="J1124" s="65">
        <v>10169</v>
      </c>
      <c r="K1124" s="65">
        <v>0</v>
      </c>
      <c r="L1124" s="41">
        <f>SUM(Data5[[#This Row],[CHELTUIELI DE PERSONAL LEI]:[CHELTUIELI DE CAPITAL (ACTIVE NEFINANCIARE ) LEI]])</f>
        <v>34769</v>
      </c>
      <c r="M1124" s="41">
        <f>Data5[[#This Row],[TOTAL CHELTUIELI LEI]]/Data5[[#This Row],[CURS VALUTAR EURO BNR 22 07 2020]]</f>
        <v>7183.5292659242587</v>
      </c>
      <c r="N1124" s="49">
        <v>3535</v>
      </c>
      <c r="O1124" s="54"/>
      <c r="P1124" s="54">
        <v>1866</v>
      </c>
      <c r="Q1124" s="54"/>
      <c r="R1124" s="54">
        <f>Data5[[#This Row],[PERSOANE ÎNSCRISE ÎN LISTELE ELECTORALE (TURUL 1)            ]]+Data5[[#This Row],[PERSOANE ÎNSCRISE ÎN LISTELE ELECTORALE (TURUL AL 2-LEA)]]</f>
        <v>3535</v>
      </c>
      <c r="S1124" s="54">
        <f>Data5[[#This Row],[PERSOANE CARE AU PARTICIPAT LA VOT (TURUL 1)]]+Data5[[#This Row],[PERSOANE CARE AU PARTICIPAT LA VOT  (TURUL AL 2-LEA)]]</f>
        <v>1866</v>
      </c>
      <c r="T1124" s="41">
        <f>Data5[[#This Row],[TOTAL CHELTUIELI LEI]]/Data5[[#This Row],[NUMĂRUL PERSOANELOR ÎNSCRISE ÎN LISTELE ELECTORALE]]</f>
        <v>9.8356435643564364</v>
      </c>
      <c r="U1124" s="41">
        <f>Data5[[#This Row],[TOTAL CHELTUIELI EURO]]/Data5[[#This Row],[NUMĂRUL PERSOANELOR ÎNSCRISE ÎN LISTELE ELECTORALE]]</f>
        <v>2.0321157753675414</v>
      </c>
      <c r="V1124" s="41">
        <f>Data5[[#This Row],[TOTAL CHELTUIELI LEI]]/Data5[[#This Row],[NUMĂRUL PERSOANELOR CARE AU PARTICIPAT LA VOT]]</f>
        <v>18.632904608788852</v>
      </c>
      <c r="W1124" s="41">
        <f>Data5[[#This Row],[TOTAL CHELTUIELI EURO]]/Data5[[#This Row],[NUMĂRUL PERSOANELOR CARE AU PARTICIPAT LA VOT]]</f>
        <v>3.8496941403666982</v>
      </c>
      <c r="X1124" s="43">
        <v>4.8400999999999996</v>
      </c>
      <c r="Y1124" s="114" t="s">
        <v>2887</v>
      </c>
      <c r="Z1124" s="44">
        <v>9</v>
      </c>
      <c r="AA1124" s="115" t="s">
        <v>3108</v>
      </c>
      <c r="AB1124" s="44">
        <v>2</v>
      </c>
      <c r="AC1124" s="45"/>
    </row>
    <row r="1125" spans="1:29" ht="12" customHeight="1" x14ac:dyDescent="0.2">
      <c r="A1125" s="37">
        <v>1124</v>
      </c>
      <c r="B1125" s="38" t="s">
        <v>21</v>
      </c>
      <c r="C1125" s="39" t="s">
        <v>1935</v>
      </c>
      <c r="D1125" s="40">
        <v>44101</v>
      </c>
      <c r="E1125" s="38">
        <v>1</v>
      </c>
      <c r="F1125" s="38"/>
      <c r="G1125" s="38" t="s">
        <v>2</v>
      </c>
      <c r="H1125" s="38" t="s">
        <v>2</v>
      </c>
      <c r="I1125" s="65">
        <v>0</v>
      </c>
      <c r="J1125" s="65">
        <v>9722.06</v>
      </c>
      <c r="K1125" s="65">
        <v>0</v>
      </c>
      <c r="L1125" s="41">
        <f>SUM(Data5[[#This Row],[CHELTUIELI DE PERSONAL LEI]:[CHELTUIELI DE CAPITAL (ACTIVE NEFINANCIARE ) LEI]])</f>
        <v>9722.06</v>
      </c>
      <c r="M1125" s="41">
        <f>Data5[[#This Row],[TOTAL CHELTUIELI LEI]]/Data5[[#This Row],[CURS VALUTAR EURO BNR 22 07 2020]]</f>
        <v>2008.6485816408751</v>
      </c>
      <c r="N1125" s="49">
        <v>2872</v>
      </c>
      <c r="O1125" s="54"/>
      <c r="P1125" s="54">
        <v>2028</v>
      </c>
      <c r="Q1125" s="54"/>
      <c r="R1125" s="54">
        <f>Data5[[#This Row],[PERSOANE ÎNSCRISE ÎN LISTELE ELECTORALE (TURUL 1)            ]]+Data5[[#This Row],[PERSOANE ÎNSCRISE ÎN LISTELE ELECTORALE (TURUL AL 2-LEA)]]</f>
        <v>2872</v>
      </c>
      <c r="S1125" s="54">
        <f>Data5[[#This Row],[PERSOANE CARE AU PARTICIPAT LA VOT (TURUL 1)]]+Data5[[#This Row],[PERSOANE CARE AU PARTICIPAT LA VOT  (TURUL AL 2-LEA)]]</f>
        <v>2028</v>
      </c>
      <c r="T1125" s="41">
        <f>Data5[[#This Row],[TOTAL CHELTUIELI LEI]]/Data5[[#This Row],[NUMĂRUL PERSOANELOR ÎNSCRISE ÎN LISTELE ELECTORALE]]</f>
        <v>3.3851183844011139</v>
      </c>
      <c r="U1125" s="41">
        <f>Data5[[#This Row],[TOTAL CHELTUIELI EURO]]/Data5[[#This Row],[NUMĂRUL PERSOANELOR ÎNSCRISE ÎN LISTELE ELECTORALE]]</f>
        <v>0.69939017466604292</v>
      </c>
      <c r="V1125" s="41">
        <f>Data5[[#This Row],[TOTAL CHELTUIELI LEI]]/Data5[[#This Row],[NUMĂRUL PERSOANELOR CARE AU PARTICIPAT LA VOT]]</f>
        <v>4.7939151873767258</v>
      </c>
      <c r="W1125" s="41">
        <f>Data5[[#This Row],[TOTAL CHELTUIELI EURO]]/Data5[[#This Row],[NUMĂRUL PERSOANELOR CARE AU PARTICIPAT LA VOT]]</f>
        <v>0.99045788049352812</v>
      </c>
      <c r="X1125" s="43">
        <v>4.8400999999999996</v>
      </c>
      <c r="Y1125" s="114" t="s">
        <v>2884</v>
      </c>
      <c r="Z1125" s="44">
        <v>3</v>
      </c>
      <c r="AA1125" s="115" t="s">
        <v>3105</v>
      </c>
      <c r="AB1125" s="44">
        <v>0</v>
      </c>
      <c r="AC1125" s="45"/>
    </row>
    <row r="1126" spans="1:29" ht="12" customHeight="1" x14ac:dyDescent="0.2">
      <c r="A1126" s="37">
        <v>1125</v>
      </c>
      <c r="B1126" s="38" t="s">
        <v>21</v>
      </c>
      <c r="C1126" s="39" t="s">
        <v>1936</v>
      </c>
      <c r="D1126" s="40">
        <v>44101</v>
      </c>
      <c r="E1126" s="38">
        <v>1</v>
      </c>
      <c r="F1126" s="38"/>
      <c r="G1126" s="38" t="s">
        <v>2</v>
      </c>
      <c r="H1126" s="38" t="s">
        <v>2</v>
      </c>
      <c r="I1126" s="65">
        <v>3600</v>
      </c>
      <c r="J1126" s="65">
        <v>51312.81</v>
      </c>
      <c r="K1126" s="65">
        <v>0</v>
      </c>
      <c r="L1126" s="41">
        <f>SUM(Data5[[#This Row],[CHELTUIELI DE PERSONAL LEI]:[CHELTUIELI DE CAPITAL (ACTIVE NEFINANCIARE ) LEI]])</f>
        <v>54912.81</v>
      </c>
      <c r="M1126" s="41">
        <f>Data5[[#This Row],[TOTAL CHELTUIELI LEI]]/Data5[[#This Row],[CURS VALUTAR EURO BNR 22 07 2020]]</f>
        <v>11345.387491993968</v>
      </c>
      <c r="N1126" s="49">
        <v>3673</v>
      </c>
      <c r="O1126" s="54"/>
      <c r="P1126" s="54">
        <v>1856</v>
      </c>
      <c r="Q1126" s="54"/>
      <c r="R1126" s="54">
        <f>Data5[[#This Row],[PERSOANE ÎNSCRISE ÎN LISTELE ELECTORALE (TURUL 1)            ]]+Data5[[#This Row],[PERSOANE ÎNSCRISE ÎN LISTELE ELECTORALE (TURUL AL 2-LEA)]]</f>
        <v>3673</v>
      </c>
      <c r="S1126" s="54">
        <f>Data5[[#This Row],[PERSOANE CARE AU PARTICIPAT LA VOT (TURUL 1)]]+Data5[[#This Row],[PERSOANE CARE AU PARTICIPAT LA VOT  (TURUL AL 2-LEA)]]</f>
        <v>1856</v>
      </c>
      <c r="T1126" s="41">
        <f>Data5[[#This Row],[TOTAL CHELTUIELI LEI]]/Data5[[#This Row],[NUMĂRUL PERSOANELOR ÎNSCRISE ÎN LISTELE ELECTORALE]]</f>
        <v>14.950397495235501</v>
      </c>
      <c r="U1126" s="41">
        <f>Data5[[#This Row],[TOTAL CHELTUIELI EURO]]/Data5[[#This Row],[NUMĂRUL PERSOANELOR ÎNSCRISE ÎN LISTELE ELECTORALE]]</f>
        <v>3.0888612828733919</v>
      </c>
      <c r="V1126" s="41">
        <f>Data5[[#This Row],[TOTAL CHELTUIELI LEI]]/Data5[[#This Row],[NUMĂRUL PERSOANELOR CARE AU PARTICIPAT LA VOT]]</f>
        <v>29.586643318965518</v>
      </c>
      <c r="W1126" s="41">
        <f>Data5[[#This Row],[TOTAL CHELTUIELI EURO]]/Data5[[#This Row],[NUMĂRUL PERSOANELOR CARE AU PARTICIPAT LA VOT]]</f>
        <v>6.1128165366346812</v>
      </c>
      <c r="X1126" s="43">
        <v>4.8400999999999996</v>
      </c>
      <c r="Y1126" s="114" t="s">
        <v>2885</v>
      </c>
      <c r="Z1126" s="44">
        <v>14</v>
      </c>
      <c r="AA1126" s="115" t="s">
        <v>3106</v>
      </c>
      <c r="AB1126" s="44">
        <v>3</v>
      </c>
      <c r="AC1126" s="45"/>
    </row>
    <row r="1127" spans="1:29" ht="12" customHeight="1" x14ac:dyDescent="0.2">
      <c r="A1127" s="37">
        <v>1126</v>
      </c>
      <c r="B1127" s="38" t="s">
        <v>21</v>
      </c>
      <c r="C1127" s="39" t="s">
        <v>1937</v>
      </c>
      <c r="D1127" s="40">
        <v>44101</v>
      </c>
      <c r="E1127" s="38">
        <v>1</v>
      </c>
      <c r="F1127" s="38"/>
      <c r="G1127" s="38" t="s">
        <v>2</v>
      </c>
      <c r="H1127" s="38" t="s">
        <v>2</v>
      </c>
      <c r="I1127" s="65">
        <v>14031</v>
      </c>
      <c r="J1127" s="65">
        <v>15135.56</v>
      </c>
      <c r="K1127" s="65">
        <v>0</v>
      </c>
      <c r="L1127" s="41">
        <f>SUM(Data5[[#This Row],[CHELTUIELI DE PERSONAL LEI]:[CHELTUIELI DE CAPITAL (ACTIVE NEFINANCIARE ) LEI]])</f>
        <v>29166.559999999998</v>
      </c>
      <c r="M1127" s="41">
        <f>Data5[[#This Row],[TOTAL CHELTUIELI LEI]]/Data5[[#This Row],[CURS VALUTAR EURO BNR 22 07 2020]]</f>
        <v>6026.0242556971962</v>
      </c>
      <c r="N1127" s="49">
        <v>5478</v>
      </c>
      <c r="O1127" s="54"/>
      <c r="P1127" s="54">
        <v>3312</v>
      </c>
      <c r="Q1127" s="54"/>
      <c r="R1127" s="54">
        <f>Data5[[#This Row],[PERSOANE ÎNSCRISE ÎN LISTELE ELECTORALE (TURUL 1)            ]]+Data5[[#This Row],[PERSOANE ÎNSCRISE ÎN LISTELE ELECTORALE (TURUL AL 2-LEA)]]</f>
        <v>5478</v>
      </c>
      <c r="S1127" s="54">
        <f>Data5[[#This Row],[PERSOANE CARE AU PARTICIPAT LA VOT (TURUL 1)]]+Data5[[#This Row],[PERSOANE CARE AU PARTICIPAT LA VOT  (TURUL AL 2-LEA)]]</f>
        <v>3312</v>
      </c>
      <c r="T1127" s="41">
        <f>Data5[[#This Row],[TOTAL CHELTUIELI LEI]]/Data5[[#This Row],[NUMĂRUL PERSOANELOR ÎNSCRISE ÎN LISTELE ELECTORALE]]</f>
        <v>5.3243081416575384</v>
      </c>
      <c r="U1127" s="41">
        <f>Data5[[#This Row],[TOTAL CHELTUIELI EURO]]/Data5[[#This Row],[NUMĂRUL PERSOANELOR ÎNSCRISE ÎN LISTELE ELECTORALE]]</f>
        <v>1.1000409375131792</v>
      </c>
      <c r="V1127" s="41">
        <f>Data5[[#This Row],[TOTAL CHELTUIELI LEI]]/Data5[[#This Row],[NUMĂRUL PERSOANELOR CARE AU PARTICIPAT LA VOT]]</f>
        <v>8.8063285024154574</v>
      </c>
      <c r="W1127" s="41">
        <f>Data5[[#This Row],[TOTAL CHELTUIELI EURO]]/Data5[[#This Row],[NUMĂRUL PERSOANELOR CARE AU PARTICIPAT LA VOT]]</f>
        <v>1.8194517680245157</v>
      </c>
      <c r="X1127" s="43">
        <v>4.8400999999999996</v>
      </c>
      <c r="Y1127" s="114" t="s">
        <v>2892</v>
      </c>
      <c r="Z1127" s="44">
        <v>5</v>
      </c>
      <c r="AA1127" s="115" t="s">
        <v>3107</v>
      </c>
      <c r="AB1127" s="44">
        <v>1</v>
      </c>
      <c r="AC1127" s="45"/>
    </row>
    <row r="1128" spans="1:29" ht="12" customHeight="1" x14ac:dyDescent="0.2">
      <c r="A1128" s="37">
        <v>1127</v>
      </c>
      <c r="B1128" s="38" t="s">
        <v>21</v>
      </c>
      <c r="C1128" s="39" t="s">
        <v>1938</v>
      </c>
      <c r="D1128" s="40">
        <v>44101</v>
      </c>
      <c r="E1128" s="38">
        <v>1</v>
      </c>
      <c r="F1128" s="38"/>
      <c r="G1128" s="38" t="s">
        <v>2</v>
      </c>
      <c r="H1128" s="38" t="s">
        <v>2</v>
      </c>
      <c r="I1128" s="65">
        <v>15400</v>
      </c>
      <c r="J1128" s="65">
        <v>9052</v>
      </c>
      <c r="K1128" s="65">
        <v>0</v>
      </c>
      <c r="L1128" s="41">
        <f>SUM(Data5[[#This Row],[CHELTUIELI DE PERSONAL LEI]:[CHELTUIELI DE CAPITAL (ACTIVE NEFINANCIARE ) LEI]])</f>
        <v>24452</v>
      </c>
      <c r="M1128" s="41">
        <f>Data5[[#This Row],[TOTAL CHELTUIELI LEI]]/Data5[[#This Row],[CURS VALUTAR EURO BNR 22 07 2020]]</f>
        <v>5051.9617363277621</v>
      </c>
      <c r="N1128" s="49">
        <v>1848</v>
      </c>
      <c r="O1128" s="54"/>
      <c r="P1128" s="54">
        <v>1529</v>
      </c>
      <c r="Q1128" s="54"/>
      <c r="R1128" s="54">
        <f>Data5[[#This Row],[PERSOANE ÎNSCRISE ÎN LISTELE ELECTORALE (TURUL 1)            ]]+Data5[[#This Row],[PERSOANE ÎNSCRISE ÎN LISTELE ELECTORALE (TURUL AL 2-LEA)]]</f>
        <v>1848</v>
      </c>
      <c r="S1128" s="54">
        <f>Data5[[#This Row],[PERSOANE CARE AU PARTICIPAT LA VOT (TURUL 1)]]+Data5[[#This Row],[PERSOANE CARE AU PARTICIPAT LA VOT  (TURUL AL 2-LEA)]]</f>
        <v>1529</v>
      </c>
      <c r="T1128" s="41">
        <f>Data5[[#This Row],[TOTAL CHELTUIELI LEI]]/Data5[[#This Row],[NUMĂRUL PERSOANELOR ÎNSCRISE ÎN LISTELE ELECTORALE]]</f>
        <v>13.231601731601732</v>
      </c>
      <c r="U1128" s="41">
        <f>Data5[[#This Row],[TOTAL CHELTUIELI EURO]]/Data5[[#This Row],[NUMĂRUL PERSOANELOR ÎNSCRISE ÎN LISTELE ELECTORALE]]</f>
        <v>2.7337455283158887</v>
      </c>
      <c r="V1128" s="41">
        <f>Data5[[#This Row],[TOTAL CHELTUIELI LEI]]/Data5[[#This Row],[NUMĂRUL PERSOANELOR CARE AU PARTICIPAT LA VOT]]</f>
        <v>15.992151733158927</v>
      </c>
      <c r="W1128" s="41">
        <f>Data5[[#This Row],[TOTAL CHELTUIELI EURO]]/Data5[[#This Row],[NUMĂRUL PERSOANELOR CARE AU PARTICIPAT LA VOT]]</f>
        <v>3.3040953147990595</v>
      </c>
      <c r="X1128" s="43">
        <v>4.8400999999999996</v>
      </c>
      <c r="Y1128" s="114" t="s">
        <v>2906</v>
      </c>
      <c r="Z1128" s="44">
        <v>13</v>
      </c>
      <c r="AA1128" s="115" t="s">
        <v>3108</v>
      </c>
      <c r="AB1128" s="44">
        <v>2</v>
      </c>
      <c r="AC1128" s="45"/>
    </row>
    <row r="1129" spans="1:29" ht="12" customHeight="1" x14ac:dyDescent="0.2">
      <c r="A1129" s="37">
        <v>1128</v>
      </c>
      <c r="B1129" s="38" t="s">
        <v>21</v>
      </c>
      <c r="C1129" s="39" t="s">
        <v>1440</v>
      </c>
      <c r="D1129" s="40">
        <v>44101</v>
      </c>
      <c r="E1129" s="38">
        <v>1</v>
      </c>
      <c r="F1129" s="38"/>
      <c r="G1129" s="38" t="s">
        <v>2</v>
      </c>
      <c r="H1129" s="38" t="s">
        <v>2</v>
      </c>
      <c r="I1129" s="65">
        <v>5761</v>
      </c>
      <c r="J1129" s="65">
        <v>1463.78</v>
      </c>
      <c r="K1129" s="65">
        <v>0</v>
      </c>
      <c r="L1129" s="41">
        <f>SUM(Data5[[#This Row],[CHELTUIELI DE PERSONAL LEI]:[CHELTUIELI DE CAPITAL (ACTIVE NEFINANCIARE ) LEI]])</f>
        <v>7224.78</v>
      </c>
      <c r="M1129" s="41">
        <f>Data5[[#This Row],[TOTAL CHELTUIELI LEI]]/Data5[[#This Row],[CURS VALUTAR EURO BNR 22 07 2020]]</f>
        <v>1492.692299745873</v>
      </c>
      <c r="N1129" s="49">
        <v>2302</v>
      </c>
      <c r="O1129" s="54"/>
      <c r="P1129" s="54">
        <v>1628</v>
      </c>
      <c r="Q1129" s="54"/>
      <c r="R1129" s="54">
        <f>Data5[[#This Row],[PERSOANE ÎNSCRISE ÎN LISTELE ELECTORALE (TURUL 1)            ]]+Data5[[#This Row],[PERSOANE ÎNSCRISE ÎN LISTELE ELECTORALE (TURUL AL 2-LEA)]]</f>
        <v>2302</v>
      </c>
      <c r="S1129" s="54">
        <f>Data5[[#This Row],[PERSOANE CARE AU PARTICIPAT LA VOT (TURUL 1)]]+Data5[[#This Row],[PERSOANE CARE AU PARTICIPAT LA VOT  (TURUL AL 2-LEA)]]</f>
        <v>1628</v>
      </c>
      <c r="T1129" s="41">
        <f>Data5[[#This Row],[TOTAL CHELTUIELI LEI]]/Data5[[#This Row],[NUMĂRUL PERSOANELOR ÎNSCRISE ÎN LISTELE ELECTORALE]]</f>
        <v>3.1384795829713292</v>
      </c>
      <c r="U1129" s="41">
        <f>Data5[[#This Row],[TOTAL CHELTUIELI EURO]]/Data5[[#This Row],[NUMĂRUL PERSOANELOR ÎNSCRISE ÎN LISTELE ELECTORALE]]</f>
        <v>0.64843279745693871</v>
      </c>
      <c r="V1129" s="41">
        <f>Data5[[#This Row],[TOTAL CHELTUIELI LEI]]/Data5[[#This Row],[NUMĂRUL PERSOANELOR CARE AU PARTICIPAT LA VOT]]</f>
        <v>4.4378255528255526</v>
      </c>
      <c r="W1129" s="41">
        <f>Data5[[#This Row],[TOTAL CHELTUIELI EURO]]/Data5[[#This Row],[NUMĂRUL PERSOANELOR CARE AU PARTICIPAT LA VOT]]</f>
        <v>0.91688716200606446</v>
      </c>
      <c r="X1129" s="43">
        <v>4.8400999999999996</v>
      </c>
      <c r="Y1129" s="114" t="s">
        <v>2884</v>
      </c>
      <c r="Z1129" s="44">
        <v>3</v>
      </c>
      <c r="AA1129" s="115" t="s">
        <v>3105</v>
      </c>
      <c r="AB1129" s="44">
        <v>0</v>
      </c>
      <c r="AC1129" s="45"/>
    </row>
    <row r="1130" spans="1:29" ht="12" customHeight="1" x14ac:dyDescent="0.2">
      <c r="A1130" s="37">
        <v>1129</v>
      </c>
      <c r="B1130" s="38" t="s">
        <v>21</v>
      </c>
      <c r="C1130" s="39" t="s">
        <v>1730</v>
      </c>
      <c r="D1130" s="40">
        <v>44101</v>
      </c>
      <c r="E1130" s="38">
        <v>1</v>
      </c>
      <c r="F1130" s="38"/>
      <c r="G1130" s="38" t="s">
        <v>2</v>
      </c>
      <c r="H1130" s="38" t="s">
        <v>2</v>
      </c>
      <c r="I1130" s="65">
        <v>0</v>
      </c>
      <c r="J1130" s="65">
        <v>15307</v>
      </c>
      <c r="K1130" s="65">
        <v>0</v>
      </c>
      <c r="L1130" s="41">
        <f>SUM(Data5[[#This Row],[CHELTUIELI DE PERSONAL LEI]:[CHELTUIELI DE CAPITAL (ACTIVE NEFINANCIARE ) LEI]])</f>
        <v>15307</v>
      </c>
      <c r="M1130" s="41">
        <f>Data5[[#This Row],[TOTAL CHELTUIELI LEI]]/Data5[[#This Row],[CURS VALUTAR EURO BNR 22 07 2020]]</f>
        <v>3162.5379640916512</v>
      </c>
      <c r="N1130" s="49">
        <v>4072</v>
      </c>
      <c r="O1130" s="54"/>
      <c r="P1130" s="54">
        <v>2758</v>
      </c>
      <c r="Q1130" s="54"/>
      <c r="R1130" s="54">
        <f>Data5[[#This Row],[PERSOANE ÎNSCRISE ÎN LISTELE ELECTORALE (TURUL 1)            ]]+Data5[[#This Row],[PERSOANE ÎNSCRISE ÎN LISTELE ELECTORALE (TURUL AL 2-LEA)]]</f>
        <v>4072</v>
      </c>
      <c r="S1130" s="54">
        <f>Data5[[#This Row],[PERSOANE CARE AU PARTICIPAT LA VOT (TURUL 1)]]+Data5[[#This Row],[PERSOANE CARE AU PARTICIPAT LA VOT  (TURUL AL 2-LEA)]]</f>
        <v>2758</v>
      </c>
      <c r="T1130" s="41">
        <f>Data5[[#This Row],[TOTAL CHELTUIELI LEI]]/Data5[[#This Row],[NUMĂRUL PERSOANELOR ÎNSCRISE ÎN LISTELE ELECTORALE]]</f>
        <v>3.7590864440078584</v>
      </c>
      <c r="U1130" s="41">
        <f>Data5[[#This Row],[TOTAL CHELTUIELI EURO]]/Data5[[#This Row],[NUMĂRUL PERSOANELOR ÎNSCRISE ÎN LISTELE ELECTORALE]]</f>
        <v>0.77665470630934463</v>
      </c>
      <c r="V1130" s="41">
        <f>Data5[[#This Row],[TOTAL CHELTUIELI LEI]]/Data5[[#This Row],[NUMĂRUL PERSOANELOR CARE AU PARTICIPAT LA VOT]]</f>
        <v>5.5500362581580855</v>
      </c>
      <c r="W1130" s="41">
        <f>Data5[[#This Row],[TOTAL CHELTUIELI EURO]]/Data5[[#This Row],[NUMĂRUL PERSOANELOR CARE AU PARTICIPAT LA VOT]]</f>
        <v>1.1466780145364943</v>
      </c>
      <c r="X1130" s="43">
        <v>4.8400999999999996</v>
      </c>
      <c r="Y1130" s="114" t="s">
        <v>2884</v>
      </c>
      <c r="Z1130" s="44">
        <v>3</v>
      </c>
      <c r="AA1130" s="115" t="s">
        <v>3105</v>
      </c>
      <c r="AB1130" s="44">
        <v>0</v>
      </c>
      <c r="AC1130" s="45"/>
    </row>
    <row r="1131" spans="1:29" ht="12" customHeight="1" x14ac:dyDescent="0.2">
      <c r="A1131" s="37">
        <v>1130</v>
      </c>
      <c r="B1131" s="38" t="s">
        <v>21</v>
      </c>
      <c r="C1131" s="39" t="s">
        <v>1939</v>
      </c>
      <c r="D1131" s="40">
        <v>44101</v>
      </c>
      <c r="E1131" s="38">
        <v>1</v>
      </c>
      <c r="F1131" s="38"/>
      <c r="G1131" s="38" t="s">
        <v>2</v>
      </c>
      <c r="H1131" s="38" t="s">
        <v>2</v>
      </c>
      <c r="I1131" s="48">
        <v>0</v>
      </c>
      <c r="J1131" s="48">
        <v>17937</v>
      </c>
      <c r="K1131" s="48">
        <v>0</v>
      </c>
      <c r="L1131" s="41">
        <f>SUM(Data5[[#This Row],[CHELTUIELI DE PERSONAL LEI]:[CHELTUIELI DE CAPITAL (ACTIVE NEFINANCIARE ) LEI]])</f>
        <v>17937</v>
      </c>
      <c r="M1131" s="41">
        <f>Data5[[#This Row],[TOTAL CHELTUIELI LEI]]/Data5[[#This Row],[CURS VALUTAR EURO BNR 22 07 2020]]</f>
        <v>3705.9151670420038</v>
      </c>
      <c r="N1131" s="49">
        <v>2505</v>
      </c>
      <c r="O1131" s="54"/>
      <c r="P1131" s="54">
        <v>1750</v>
      </c>
      <c r="Q1131" s="54"/>
      <c r="R1131" s="54">
        <f>Data5[[#This Row],[PERSOANE ÎNSCRISE ÎN LISTELE ELECTORALE (TURUL 1)            ]]+Data5[[#This Row],[PERSOANE ÎNSCRISE ÎN LISTELE ELECTORALE (TURUL AL 2-LEA)]]</f>
        <v>2505</v>
      </c>
      <c r="S1131" s="54">
        <f>Data5[[#This Row],[PERSOANE CARE AU PARTICIPAT LA VOT (TURUL 1)]]+Data5[[#This Row],[PERSOANE CARE AU PARTICIPAT LA VOT  (TURUL AL 2-LEA)]]</f>
        <v>1750</v>
      </c>
      <c r="T1131" s="41">
        <f>Data5[[#This Row],[TOTAL CHELTUIELI LEI]]/Data5[[#This Row],[NUMĂRUL PERSOANELOR ÎNSCRISE ÎN LISTELE ELECTORALE]]</f>
        <v>7.1604790419161679</v>
      </c>
      <c r="U1131" s="41">
        <f>Data5[[#This Row],[TOTAL CHELTUIELI EURO]]/Data5[[#This Row],[NUMĂRUL PERSOANELOR ÎNSCRISE ÎN LISTELE ELECTORALE]]</f>
        <v>1.4794072523121771</v>
      </c>
      <c r="V1131" s="41">
        <f>Data5[[#This Row],[TOTAL CHELTUIELI LEI]]/Data5[[#This Row],[NUMĂRUL PERSOANELOR CARE AU PARTICIPAT LA VOT]]</f>
        <v>10.249714285714285</v>
      </c>
      <c r="W1131" s="41">
        <f>Data5[[#This Row],[TOTAL CHELTUIELI EURO]]/Data5[[#This Row],[NUMĂRUL PERSOANELOR CARE AU PARTICIPAT LA VOT]]</f>
        <v>2.1176658097382877</v>
      </c>
      <c r="X1131" s="43">
        <v>4.8400999999999996</v>
      </c>
      <c r="Y1131" s="114" t="s">
        <v>2886</v>
      </c>
      <c r="Z1131" s="44">
        <v>7</v>
      </c>
      <c r="AA1131" s="115" t="s">
        <v>3107</v>
      </c>
      <c r="AB1131" s="44">
        <v>1</v>
      </c>
      <c r="AC1131" s="45"/>
    </row>
    <row r="1132" spans="1:29" ht="12" customHeight="1" x14ac:dyDescent="0.2">
      <c r="A1132" s="37">
        <v>1131</v>
      </c>
      <c r="B1132" s="38" t="s">
        <v>21</v>
      </c>
      <c r="C1132" s="39" t="s">
        <v>1940</v>
      </c>
      <c r="D1132" s="40">
        <v>44101</v>
      </c>
      <c r="E1132" s="38">
        <v>1</v>
      </c>
      <c r="F1132" s="38"/>
      <c r="G1132" s="38" t="s">
        <v>2</v>
      </c>
      <c r="H1132" s="38" t="s">
        <v>2</v>
      </c>
      <c r="I1132" s="65">
        <v>3000</v>
      </c>
      <c r="J1132" s="65">
        <v>20738</v>
      </c>
      <c r="K1132" s="65">
        <v>0</v>
      </c>
      <c r="L1132" s="41">
        <f>SUM(Data5[[#This Row],[CHELTUIELI DE PERSONAL LEI]:[CHELTUIELI DE CAPITAL (ACTIVE NEFINANCIARE ) LEI]])</f>
        <v>23738</v>
      </c>
      <c r="M1132" s="41">
        <f>Data5[[#This Row],[TOTAL CHELTUIELI LEI]]/Data5[[#This Row],[CURS VALUTAR EURO BNR 22 07 2020]]</f>
        <v>4904.4441230553093</v>
      </c>
      <c r="N1132" s="49">
        <v>5652</v>
      </c>
      <c r="O1132" s="54"/>
      <c r="P1132" s="54">
        <v>4388</v>
      </c>
      <c r="Q1132" s="54"/>
      <c r="R1132" s="54">
        <f>Data5[[#This Row],[PERSOANE ÎNSCRISE ÎN LISTELE ELECTORALE (TURUL 1)            ]]+Data5[[#This Row],[PERSOANE ÎNSCRISE ÎN LISTELE ELECTORALE (TURUL AL 2-LEA)]]</f>
        <v>5652</v>
      </c>
      <c r="S1132" s="54">
        <f>Data5[[#This Row],[PERSOANE CARE AU PARTICIPAT LA VOT (TURUL 1)]]+Data5[[#This Row],[PERSOANE CARE AU PARTICIPAT LA VOT  (TURUL AL 2-LEA)]]</f>
        <v>4388</v>
      </c>
      <c r="T1132" s="41">
        <f>Data5[[#This Row],[TOTAL CHELTUIELI LEI]]/Data5[[#This Row],[NUMĂRUL PERSOANELOR ÎNSCRISE ÎN LISTELE ELECTORALE]]</f>
        <v>4.1999292285916487</v>
      </c>
      <c r="U1132" s="41">
        <f>Data5[[#This Row],[TOTAL CHELTUIELI EURO]]/Data5[[#This Row],[NUMĂRUL PERSOANELOR ÎNSCRISE ÎN LISTELE ELECTORALE]]</f>
        <v>0.86773604441884455</v>
      </c>
      <c r="V1132" s="41">
        <f>Data5[[#This Row],[TOTAL CHELTUIELI LEI]]/Data5[[#This Row],[NUMĂRUL PERSOANELOR CARE AU PARTICIPAT LA VOT]]</f>
        <v>5.4097538742023703</v>
      </c>
      <c r="W1132" s="41">
        <f>Data5[[#This Row],[TOTAL CHELTUIELI EURO]]/Data5[[#This Row],[NUMĂRUL PERSOANELOR CARE AU PARTICIPAT LA VOT]]</f>
        <v>1.1176946497391316</v>
      </c>
      <c r="X1132" s="43">
        <v>4.8400999999999996</v>
      </c>
      <c r="Y1132" s="114" t="s">
        <v>2895</v>
      </c>
      <c r="Z1132" s="44">
        <v>4</v>
      </c>
      <c r="AA1132" s="115" t="s">
        <v>3105</v>
      </c>
      <c r="AB1132" s="44">
        <v>0</v>
      </c>
      <c r="AC1132" s="45"/>
    </row>
    <row r="1133" spans="1:29" ht="12" customHeight="1" x14ac:dyDescent="0.2">
      <c r="A1133" s="37">
        <v>1132</v>
      </c>
      <c r="B1133" s="38" t="s">
        <v>21</v>
      </c>
      <c r="C1133" s="39" t="s">
        <v>1941</v>
      </c>
      <c r="D1133" s="40">
        <v>44101</v>
      </c>
      <c r="E1133" s="38">
        <v>1</v>
      </c>
      <c r="F1133" s="38"/>
      <c r="G1133" s="38" t="s">
        <v>2</v>
      </c>
      <c r="H1133" s="38" t="s">
        <v>2</v>
      </c>
      <c r="I1133" s="65">
        <v>1080</v>
      </c>
      <c r="J1133" s="65">
        <v>10547</v>
      </c>
      <c r="K1133" s="65">
        <v>0</v>
      </c>
      <c r="L1133" s="41">
        <f>SUM(Data5[[#This Row],[CHELTUIELI DE PERSONAL LEI]:[CHELTUIELI DE CAPITAL (ACTIVE NEFINANCIARE ) LEI]])</f>
        <v>11627</v>
      </c>
      <c r="M1133" s="41">
        <f>Data5[[#This Row],[TOTAL CHELTUIELI LEI]]/Data5[[#This Row],[CURS VALUTAR EURO BNR 22 07 2020]]</f>
        <v>2402.2230945641622</v>
      </c>
      <c r="N1133" s="49">
        <v>4314</v>
      </c>
      <c r="O1133" s="54"/>
      <c r="P1133" s="54">
        <v>2592</v>
      </c>
      <c r="Q1133" s="54"/>
      <c r="R1133" s="54">
        <f>Data5[[#This Row],[PERSOANE ÎNSCRISE ÎN LISTELE ELECTORALE (TURUL 1)            ]]+Data5[[#This Row],[PERSOANE ÎNSCRISE ÎN LISTELE ELECTORALE (TURUL AL 2-LEA)]]</f>
        <v>4314</v>
      </c>
      <c r="S1133" s="54">
        <f>Data5[[#This Row],[PERSOANE CARE AU PARTICIPAT LA VOT (TURUL 1)]]+Data5[[#This Row],[PERSOANE CARE AU PARTICIPAT LA VOT  (TURUL AL 2-LEA)]]</f>
        <v>2592</v>
      </c>
      <c r="T1133" s="41">
        <f>Data5[[#This Row],[TOTAL CHELTUIELI LEI]]/Data5[[#This Row],[NUMĂRUL PERSOANELOR ÎNSCRISE ÎN LISTELE ELECTORALE]]</f>
        <v>2.6951784886416319</v>
      </c>
      <c r="U1133" s="41">
        <f>Data5[[#This Row],[TOTAL CHELTUIELI EURO]]/Data5[[#This Row],[NUMĂRUL PERSOANELOR ÎNSCRISE ÎN LISTELE ELECTORALE]]</f>
        <v>0.5568435546045809</v>
      </c>
      <c r="V1133" s="41">
        <f>Data5[[#This Row],[TOTAL CHELTUIELI LEI]]/Data5[[#This Row],[NUMĂRUL PERSOANELOR CARE AU PARTICIPAT LA VOT]]</f>
        <v>4.4857253086419755</v>
      </c>
      <c r="W1133" s="41">
        <f>Data5[[#This Row],[TOTAL CHELTUIELI EURO]]/Data5[[#This Row],[NUMĂRUL PERSOANELOR CARE AU PARTICIPAT LA VOT]]</f>
        <v>0.92678360129790205</v>
      </c>
      <c r="X1133" s="43">
        <v>4.8400999999999996</v>
      </c>
      <c r="Y1133" s="114" t="s">
        <v>2891</v>
      </c>
      <c r="Z1133" s="44">
        <v>2</v>
      </c>
      <c r="AA1133" s="115" t="s">
        <v>3105</v>
      </c>
      <c r="AB1133" s="44">
        <v>0</v>
      </c>
      <c r="AC1133" s="45"/>
    </row>
    <row r="1134" spans="1:29" ht="12" customHeight="1" x14ac:dyDescent="0.2">
      <c r="A1134" s="37">
        <v>1133</v>
      </c>
      <c r="B1134" s="38" t="s">
        <v>21</v>
      </c>
      <c r="C1134" s="39" t="s">
        <v>1942</v>
      </c>
      <c r="D1134" s="40">
        <v>44101</v>
      </c>
      <c r="E1134" s="38">
        <v>1</v>
      </c>
      <c r="F1134" s="38"/>
      <c r="G1134" s="38" t="s">
        <v>2</v>
      </c>
      <c r="H1134" s="38" t="s">
        <v>2</v>
      </c>
      <c r="I1134" s="65">
        <v>17296</v>
      </c>
      <c r="J1134" s="65">
        <v>3571</v>
      </c>
      <c r="K1134" s="65">
        <v>0</v>
      </c>
      <c r="L1134" s="41">
        <f>SUM(Data5[[#This Row],[CHELTUIELI DE PERSONAL LEI]:[CHELTUIELI DE CAPITAL (ACTIVE NEFINANCIARE ) LEI]])</f>
        <v>20867</v>
      </c>
      <c r="M1134" s="41">
        <f>Data5[[#This Row],[TOTAL CHELTUIELI LEI]]/Data5[[#This Row],[CURS VALUTAR EURO BNR 22 07 2020]]</f>
        <v>4311.2745604429665</v>
      </c>
      <c r="N1134" s="49">
        <v>3366</v>
      </c>
      <c r="O1134" s="54"/>
      <c r="P1134" s="54">
        <v>1913</v>
      </c>
      <c r="Q1134" s="54"/>
      <c r="R1134" s="54">
        <f>Data5[[#This Row],[PERSOANE ÎNSCRISE ÎN LISTELE ELECTORALE (TURUL 1)            ]]+Data5[[#This Row],[PERSOANE ÎNSCRISE ÎN LISTELE ELECTORALE (TURUL AL 2-LEA)]]</f>
        <v>3366</v>
      </c>
      <c r="S1134" s="54">
        <f>Data5[[#This Row],[PERSOANE CARE AU PARTICIPAT LA VOT (TURUL 1)]]+Data5[[#This Row],[PERSOANE CARE AU PARTICIPAT LA VOT  (TURUL AL 2-LEA)]]</f>
        <v>1913</v>
      </c>
      <c r="T1134" s="41">
        <f>Data5[[#This Row],[TOTAL CHELTUIELI LEI]]/Data5[[#This Row],[NUMĂRUL PERSOANELOR ÎNSCRISE ÎN LISTELE ELECTORALE]]</f>
        <v>6.1993464052287583</v>
      </c>
      <c r="U1134" s="41">
        <f>Data5[[#This Row],[TOTAL CHELTUIELI EURO]]/Data5[[#This Row],[NUMĂRUL PERSOANELOR ÎNSCRISE ÎN LISTELE ELECTORALE]]</f>
        <v>1.2808302318606555</v>
      </c>
      <c r="V1134" s="41">
        <f>Data5[[#This Row],[TOTAL CHELTUIELI LEI]]/Data5[[#This Row],[NUMĂRUL PERSOANELOR CARE AU PARTICIPAT LA VOT]]</f>
        <v>10.907997909043388</v>
      </c>
      <c r="W1134" s="41">
        <f>Data5[[#This Row],[TOTAL CHELTUIELI EURO]]/Data5[[#This Row],[NUMĂRUL PERSOANELOR CARE AU PARTICIPAT LA VOT]]</f>
        <v>2.2536720127772956</v>
      </c>
      <c r="X1134" s="43">
        <v>4.8400999999999996</v>
      </c>
      <c r="Y1134" s="114" t="s">
        <v>2889</v>
      </c>
      <c r="Z1134" s="44">
        <v>6</v>
      </c>
      <c r="AA1134" s="115" t="s">
        <v>3107</v>
      </c>
      <c r="AB1134" s="44">
        <v>1</v>
      </c>
      <c r="AC1134" s="45"/>
    </row>
    <row r="1135" spans="1:29" ht="12" customHeight="1" x14ac:dyDescent="0.2">
      <c r="A1135" s="37">
        <v>1134</v>
      </c>
      <c r="B1135" s="38" t="s">
        <v>21</v>
      </c>
      <c r="C1135" s="39" t="s">
        <v>1943</v>
      </c>
      <c r="D1135" s="40">
        <v>44101</v>
      </c>
      <c r="E1135" s="38">
        <v>1</v>
      </c>
      <c r="F1135" s="38"/>
      <c r="G1135" s="38" t="s">
        <v>2</v>
      </c>
      <c r="H1135" s="38" t="s">
        <v>2</v>
      </c>
      <c r="I1135" s="65">
        <v>5500</v>
      </c>
      <c r="J1135" s="65">
        <v>18977</v>
      </c>
      <c r="K1135" s="65">
        <v>0</v>
      </c>
      <c r="L1135" s="41">
        <f>SUM(Data5[[#This Row],[CHELTUIELI DE PERSONAL LEI]:[CHELTUIELI DE CAPITAL (ACTIVE NEFINANCIARE ) LEI]])</f>
        <v>24477</v>
      </c>
      <c r="M1135" s="41">
        <f>Data5[[#This Row],[TOTAL CHELTUIELI LEI]]/Data5[[#This Row],[CURS VALUTAR EURO BNR 22 07 2020]]</f>
        <v>5057.1269188653132</v>
      </c>
      <c r="N1135" s="49">
        <v>6231</v>
      </c>
      <c r="O1135" s="54"/>
      <c r="P1135" s="54">
        <v>3949</v>
      </c>
      <c r="Q1135" s="54"/>
      <c r="R1135" s="54">
        <f>Data5[[#This Row],[PERSOANE ÎNSCRISE ÎN LISTELE ELECTORALE (TURUL 1)            ]]+Data5[[#This Row],[PERSOANE ÎNSCRISE ÎN LISTELE ELECTORALE (TURUL AL 2-LEA)]]</f>
        <v>6231</v>
      </c>
      <c r="S1135" s="54">
        <f>Data5[[#This Row],[PERSOANE CARE AU PARTICIPAT LA VOT (TURUL 1)]]+Data5[[#This Row],[PERSOANE CARE AU PARTICIPAT LA VOT  (TURUL AL 2-LEA)]]</f>
        <v>3949</v>
      </c>
      <c r="T1135" s="41">
        <f>Data5[[#This Row],[TOTAL CHELTUIELI LEI]]/Data5[[#This Row],[NUMĂRUL PERSOANELOR ÎNSCRISE ÎN LISTELE ELECTORALE]]</f>
        <v>3.9282619162253249</v>
      </c>
      <c r="U1135" s="41">
        <f>Data5[[#This Row],[TOTAL CHELTUIELI EURO]]/Data5[[#This Row],[NUMĂRUL PERSOANELOR ÎNSCRISE ÎN LISTELE ELECTORALE]]</f>
        <v>0.81160759410452787</v>
      </c>
      <c r="V1135" s="41">
        <f>Data5[[#This Row],[TOTAL CHELTUIELI LEI]]/Data5[[#This Row],[NUMĂRUL PERSOANELOR CARE AU PARTICIPAT LA VOT]]</f>
        <v>6.1982780450747024</v>
      </c>
      <c r="W1135" s="41">
        <f>Data5[[#This Row],[TOTAL CHELTUIELI EURO]]/Data5[[#This Row],[NUMĂRUL PERSOANELOR CARE AU PARTICIPAT LA VOT]]</f>
        <v>1.2806095008521938</v>
      </c>
      <c r="X1135" s="43">
        <v>4.8400999999999996</v>
      </c>
      <c r="Y1135" s="114" t="s">
        <v>2884</v>
      </c>
      <c r="Z1135" s="44">
        <v>3</v>
      </c>
      <c r="AA1135" s="115" t="s">
        <v>3105</v>
      </c>
      <c r="AB1135" s="44">
        <v>0</v>
      </c>
      <c r="AC1135" s="45"/>
    </row>
    <row r="1136" spans="1:29" ht="12" customHeight="1" x14ac:dyDescent="0.2">
      <c r="A1136" s="37">
        <v>1135</v>
      </c>
      <c r="B1136" s="38" t="s">
        <v>21</v>
      </c>
      <c r="C1136" s="39" t="s">
        <v>1944</v>
      </c>
      <c r="D1136" s="40">
        <v>44101</v>
      </c>
      <c r="E1136" s="38">
        <v>1</v>
      </c>
      <c r="F1136" s="38"/>
      <c r="G1136" s="38" t="s">
        <v>2</v>
      </c>
      <c r="H1136" s="38" t="s">
        <v>2</v>
      </c>
      <c r="I1136" s="65">
        <v>0</v>
      </c>
      <c r="J1136" s="65">
        <v>38419</v>
      </c>
      <c r="K1136" s="65">
        <v>0</v>
      </c>
      <c r="L1136" s="41">
        <f>SUM(Data5[[#This Row],[CHELTUIELI DE PERSONAL LEI]:[CHELTUIELI DE CAPITAL (ACTIVE NEFINANCIARE ) LEI]])</f>
        <v>38419</v>
      </c>
      <c r="M1136" s="41">
        <f>Data5[[#This Row],[TOTAL CHELTUIELI LEI]]/Data5[[#This Row],[CURS VALUTAR EURO BNR 22 07 2020]]</f>
        <v>7937.6459164066864</v>
      </c>
      <c r="N1136" s="49">
        <v>1066</v>
      </c>
      <c r="O1136" s="54"/>
      <c r="P1136" s="54">
        <v>987</v>
      </c>
      <c r="Q1136" s="54"/>
      <c r="R1136" s="54">
        <f>Data5[[#This Row],[PERSOANE ÎNSCRISE ÎN LISTELE ELECTORALE (TURUL 1)            ]]+Data5[[#This Row],[PERSOANE ÎNSCRISE ÎN LISTELE ELECTORALE (TURUL AL 2-LEA)]]</f>
        <v>1066</v>
      </c>
      <c r="S1136" s="54">
        <f>Data5[[#This Row],[PERSOANE CARE AU PARTICIPAT LA VOT (TURUL 1)]]+Data5[[#This Row],[PERSOANE CARE AU PARTICIPAT LA VOT  (TURUL AL 2-LEA)]]</f>
        <v>987</v>
      </c>
      <c r="T1136" s="41">
        <f>Data5[[#This Row],[TOTAL CHELTUIELI LEI]]/Data5[[#This Row],[NUMĂRUL PERSOANELOR ÎNSCRISE ÎN LISTELE ELECTORALE]]</f>
        <v>36.040337711069419</v>
      </c>
      <c r="U1136" s="41">
        <f>Data5[[#This Row],[TOTAL CHELTUIELI EURO]]/Data5[[#This Row],[NUMĂRUL PERSOANELOR ÎNSCRISE ÎN LISTELE ELECTORALE]]</f>
        <v>7.4461969197060851</v>
      </c>
      <c r="V1136" s="41">
        <f>Data5[[#This Row],[TOTAL CHELTUIELI LEI]]/Data5[[#This Row],[NUMĂRUL PERSOANELOR CARE AU PARTICIPAT LA VOT]]</f>
        <v>38.925025329280651</v>
      </c>
      <c r="W1136" s="41">
        <f>Data5[[#This Row],[TOTAL CHELTUIELI EURO]]/Data5[[#This Row],[NUMĂRUL PERSOANELOR CARE AU PARTICIPAT LA VOT]]</f>
        <v>8.0421944441810407</v>
      </c>
      <c r="X1136" s="43">
        <v>4.8400999999999996</v>
      </c>
      <c r="Y1136" s="114" t="s">
        <v>2924</v>
      </c>
      <c r="Z1136" s="44">
        <v>36</v>
      </c>
      <c r="AA1136" s="115" t="s">
        <v>3113</v>
      </c>
      <c r="AB1136" s="44">
        <v>7</v>
      </c>
      <c r="AC1136" s="45"/>
    </row>
    <row r="1137" spans="1:29" ht="12" customHeight="1" x14ac:dyDescent="0.2">
      <c r="A1137" s="37">
        <v>1136</v>
      </c>
      <c r="B1137" s="38" t="s">
        <v>21</v>
      </c>
      <c r="C1137" s="39" t="s">
        <v>1945</v>
      </c>
      <c r="D1137" s="40">
        <v>44101</v>
      </c>
      <c r="E1137" s="38">
        <v>1</v>
      </c>
      <c r="F1137" s="38"/>
      <c r="G1137" s="38" t="s">
        <v>2</v>
      </c>
      <c r="H1137" s="38" t="s">
        <v>2</v>
      </c>
      <c r="I1137" s="65">
        <v>12852</v>
      </c>
      <c r="J1137" s="65">
        <v>30591</v>
      </c>
      <c r="K1137" s="65">
        <v>0</v>
      </c>
      <c r="L1137" s="41">
        <f>SUM(Data5[[#This Row],[CHELTUIELI DE PERSONAL LEI]:[CHELTUIELI DE CAPITAL (ACTIVE NEFINANCIARE ) LEI]])</f>
        <v>43443</v>
      </c>
      <c r="M1137" s="41">
        <f>Data5[[#This Row],[TOTAL CHELTUIELI LEI]]/Data5[[#This Row],[CURS VALUTAR EURO BNR 22 07 2020]]</f>
        <v>8975.6409991529108</v>
      </c>
      <c r="N1137" s="49">
        <v>5067</v>
      </c>
      <c r="O1137" s="54"/>
      <c r="P1137" s="54">
        <v>3324</v>
      </c>
      <c r="Q1137" s="54"/>
      <c r="R1137" s="54">
        <f>Data5[[#This Row],[PERSOANE ÎNSCRISE ÎN LISTELE ELECTORALE (TURUL 1)            ]]+Data5[[#This Row],[PERSOANE ÎNSCRISE ÎN LISTELE ELECTORALE (TURUL AL 2-LEA)]]</f>
        <v>5067</v>
      </c>
      <c r="S1137" s="54">
        <f>Data5[[#This Row],[PERSOANE CARE AU PARTICIPAT LA VOT (TURUL 1)]]+Data5[[#This Row],[PERSOANE CARE AU PARTICIPAT LA VOT  (TURUL AL 2-LEA)]]</f>
        <v>3324</v>
      </c>
      <c r="T1137" s="41">
        <f>Data5[[#This Row],[TOTAL CHELTUIELI LEI]]/Data5[[#This Row],[NUMĂRUL PERSOANELOR ÎNSCRISE ÎN LISTELE ELECTORALE]]</f>
        <v>8.5737122557726462</v>
      </c>
      <c r="U1137" s="41">
        <f>Data5[[#This Row],[TOTAL CHELTUIELI EURO]]/Data5[[#This Row],[NUMĂRUL PERSOANELOR ÎNSCRISE ÎN LISTELE ELECTORALE]]</f>
        <v>1.7713915530201128</v>
      </c>
      <c r="V1137" s="41">
        <f>Data5[[#This Row],[TOTAL CHELTUIELI LEI]]/Data5[[#This Row],[NUMĂRUL PERSOANELOR CARE AU PARTICIPAT LA VOT]]</f>
        <v>13.069494584837544</v>
      </c>
      <c r="W1137" s="41">
        <f>Data5[[#This Row],[TOTAL CHELTUIELI EURO]]/Data5[[#This Row],[NUMĂRUL PERSOANELOR CARE AU PARTICIPAT LA VOT]]</f>
        <v>2.7002530081687457</v>
      </c>
      <c r="X1137" s="43">
        <v>4.8400999999999996</v>
      </c>
      <c r="Y1137" s="114" t="s">
        <v>2896</v>
      </c>
      <c r="Z1137" s="44">
        <v>8</v>
      </c>
      <c r="AA1137" s="115" t="s">
        <v>3107</v>
      </c>
      <c r="AB1137" s="44">
        <v>1</v>
      </c>
      <c r="AC1137" s="45"/>
    </row>
    <row r="1138" spans="1:29" ht="12" customHeight="1" x14ac:dyDescent="0.2">
      <c r="A1138" s="37">
        <v>1137</v>
      </c>
      <c r="B1138" s="38" t="s">
        <v>21</v>
      </c>
      <c r="C1138" s="39" t="s">
        <v>1946</v>
      </c>
      <c r="D1138" s="40">
        <v>44101</v>
      </c>
      <c r="E1138" s="38">
        <v>1</v>
      </c>
      <c r="F1138" s="38"/>
      <c r="G1138" s="38" t="s">
        <v>2</v>
      </c>
      <c r="H1138" s="38" t="s">
        <v>2</v>
      </c>
      <c r="I1138" s="65">
        <v>0</v>
      </c>
      <c r="J1138" s="65">
        <v>6396.21</v>
      </c>
      <c r="K1138" s="65">
        <v>0</v>
      </c>
      <c r="L1138" s="41">
        <f>SUM(Data5[[#This Row],[CHELTUIELI DE PERSONAL LEI]:[CHELTUIELI DE CAPITAL (ACTIVE NEFINANCIARE ) LEI]])</f>
        <v>6396.21</v>
      </c>
      <c r="M1138" s="41">
        <f>Data5[[#This Row],[TOTAL CHELTUIELI LEI]]/Data5[[#This Row],[CURS VALUTAR EURO BNR 22 07 2020]]</f>
        <v>1321.5036879403319</v>
      </c>
      <c r="N1138" s="49">
        <v>2705</v>
      </c>
      <c r="O1138" s="54"/>
      <c r="P1138" s="54">
        <v>1515</v>
      </c>
      <c r="Q1138" s="54"/>
      <c r="R1138" s="54">
        <f>Data5[[#This Row],[PERSOANE ÎNSCRISE ÎN LISTELE ELECTORALE (TURUL 1)            ]]+Data5[[#This Row],[PERSOANE ÎNSCRISE ÎN LISTELE ELECTORALE (TURUL AL 2-LEA)]]</f>
        <v>2705</v>
      </c>
      <c r="S1138" s="54">
        <f>Data5[[#This Row],[PERSOANE CARE AU PARTICIPAT LA VOT (TURUL 1)]]+Data5[[#This Row],[PERSOANE CARE AU PARTICIPAT LA VOT  (TURUL AL 2-LEA)]]</f>
        <v>1515</v>
      </c>
      <c r="T1138" s="41">
        <f>Data5[[#This Row],[TOTAL CHELTUIELI LEI]]/Data5[[#This Row],[NUMĂRUL PERSOANELOR ÎNSCRISE ÎN LISTELE ELECTORALE]]</f>
        <v>2.3645878003696859</v>
      </c>
      <c r="U1138" s="41">
        <f>Data5[[#This Row],[TOTAL CHELTUIELI EURO]]/Data5[[#This Row],[NUMĂRUL PERSOANELOR ÎNSCRISE ÎN LISTELE ELECTORALE]]</f>
        <v>0.48854110459901368</v>
      </c>
      <c r="V1138" s="41">
        <f>Data5[[#This Row],[TOTAL CHELTUIELI LEI]]/Data5[[#This Row],[NUMĂRUL PERSOANELOR CARE AU PARTICIPAT LA VOT]]</f>
        <v>4.2219207920792083</v>
      </c>
      <c r="W1138" s="41">
        <f>Data5[[#This Row],[TOTAL CHELTUIELI EURO]]/Data5[[#This Row],[NUMĂRUL PERSOANELOR CARE AU PARTICIPAT LA VOT]]</f>
        <v>0.87227966200681972</v>
      </c>
      <c r="X1138" s="43">
        <v>4.8400999999999996</v>
      </c>
      <c r="Y1138" s="114" t="s">
        <v>2891</v>
      </c>
      <c r="Z1138" s="44">
        <v>2</v>
      </c>
      <c r="AA1138" s="115" t="s">
        <v>3105</v>
      </c>
      <c r="AB1138" s="44">
        <v>0</v>
      </c>
      <c r="AC1138" s="45"/>
    </row>
    <row r="1139" spans="1:29" ht="12" customHeight="1" x14ac:dyDescent="0.2">
      <c r="A1139" s="37">
        <v>1138</v>
      </c>
      <c r="B1139" s="38" t="s">
        <v>21</v>
      </c>
      <c r="C1139" s="39" t="s">
        <v>1947</v>
      </c>
      <c r="D1139" s="40">
        <v>44101</v>
      </c>
      <c r="E1139" s="38">
        <v>1</v>
      </c>
      <c r="F1139" s="38"/>
      <c r="G1139" s="38" t="s">
        <v>2</v>
      </c>
      <c r="H1139" s="38" t="s">
        <v>2</v>
      </c>
      <c r="I1139" s="65">
        <v>1500</v>
      </c>
      <c r="J1139" s="65">
        <v>18435</v>
      </c>
      <c r="K1139" s="65">
        <v>0</v>
      </c>
      <c r="L1139" s="41">
        <f>SUM(Data5[[#This Row],[CHELTUIELI DE PERSONAL LEI]:[CHELTUIELI DE CAPITAL (ACTIVE NEFINANCIARE ) LEI]])</f>
        <v>19935</v>
      </c>
      <c r="M1139" s="41">
        <f>Data5[[#This Row],[TOTAL CHELTUIELI LEI]]/Data5[[#This Row],[CURS VALUTAR EURO BNR 22 07 2020]]</f>
        <v>4118.7165554430694</v>
      </c>
      <c r="N1139" s="49">
        <v>2678</v>
      </c>
      <c r="O1139" s="54"/>
      <c r="P1139" s="54">
        <v>1792</v>
      </c>
      <c r="Q1139" s="54"/>
      <c r="R1139" s="54">
        <f>Data5[[#This Row],[PERSOANE ÎNSCRISE ÎN LISTELE ELECTORALE (TURUL 1)            ]]+Data5[[#This Row],[PERSOANE ÎNSCRISE ÎN LISTELE ELECTORALE (TURUL AL 2-LEA)]]</f>
        <v>2678</v>
      </c>
      <c r="S1139" s="54">
        <f>Data5[[#This Row],[PERSOANE CARE AU PARTICIPAT LA VOT (TURUL 1)]]+Data5[[#This Row],[PERSOANE CARE AU PARTICIPAT LA VOT  (TURUL AL 2-LEA)]]</f>
        <v>1792</v>
      </c>
      <c r="T1139" s="41">
        <f>Data5[[#This Row],[TOTAL CHELTUIELI LEI]]/Data5[[#This Row],[NUMĂRUL PERSOANELOR ÎNSCRISE ÎN LISTELE ELECTORALE]]</f>
        <v>7.4439880507841671</v>
      </c>
      <c r="U1139" s="41">
        <f>Data5[[#This Row],[TOTAL CHELTUIELI EURO]]/Data5[[#This Row],[NUMĂRUL PERSOANELOR ÎNSCRISE ÎN LISTELE ELECTORALE]]</f>
        <v>1.5379822835859109</v>
      </c>
      <c r="V1139" s="41">
        <f>Data5[[#This Row],[TOTAL CHELTUIELI LEI]]/Data5[[#This Row],[NUMĂRUL PERSOANELOR CARE AU PARTICIPAT LA VOT]]</f>
        <v>11.124441964285714</v>
      </c>
      <c r="W1139" s="41">
        <f>Data5[[#This Row],[TOTAL CHELTUIELI EURO]]/Data5[[#This Row],[NUMĂRUL PERSOANELOR CARE AU PARTICIPAT LA VOT]]</f>
        <v>2.2983909349570699</v>
      </c>
      <c r="X1139" s="43">
        <v>4.8400999999999996</v>
      </c>
      <c r="Y1139" s="114" t="s">
        <v>2886</v>
      </c>
      <c r="Z1139" s="44">
        <v>7</v>
      </c>
      <c r="AA1139" s="115" t="s">
        <v>3107</v>
      </c>
      <c r="AB1139" s="44">
        <v>1</v>
      </c>
      <c r="AC1139" s="45"/>
    </row>
    <row r="1140" spans="1:29" ht="12" customHeight="1" x14ac:dyDescent="0.2">
      <c r="A1140" s="37">
        <v>1139</v>
      </c>
      <c r="B1140" s="38" t="s">
        <v>21</v>
      </c>
      <c r="C1140" s="39" t="s">
        <v>1948</v>
      </c>
      <c r="D1140" s="40">
        <v>44101</v>
      </c>
      <c r="E1140" s="38">
        <v>1</v>
      </c>
      <c r="F1140" s="38"/>
      <c r="G1140" s="38" t="s">
        <v>2</v>
      </c>
      <c r="H1140" s="38" t="s">
        <v>2</v>
      </c>
      <c r="I1140" s="65">
        <v>0</v>
      </c>
      <c r="J1140" s="65">
        <v>12202.76</v>
      </c>
      <c r="K1140" s="65">
        <v>0</v>
      </c>
      <c r="L1140" s="41">
        <f>SUM(Data5[[#This Row],[CHELTUIELI DE PERSONAL LEI]:[CHELTUIELI DE CAPITAL (ACTIVE NEFINANCIARE ) LEI]])</f>
        <v>12202.76</v>
      </c>
      <c r="M1140" s="41">
        <f>Data5[[#This Row],[TOTAL CHELTUIELI LEI]]/Data5[[#This Row],[CURS VALUTAR EURO BNR 22 07 2020]]</f>
        <v>2521.179314476974</v>
      </c>
      <c r="N1140" s="49">
        <v>4948</v>
      </c>
      <c r="O1140" s="54"/>
      <c r="P1140" s="54">
        <v>3519</v>
      </c>
      <c r="Q1140" s="54"/>
      <c r="R1140" s="54">
        <f>Data5[[#This Row],[PERSOANE ÎNSCRISE ÎN LISTELE ELECTORALE (TURUL 1)            ]]+Data5[[#This Row],[PERSOANE ÎNSCRISE ÎN LISTELE ELECTORALE (TURUL AL 2-LEA)]]</f>
        <v>4948</v>
      </c>
      <c r="S1140" s="54">
        <f>Data5[[#This Row],[PERSOANE CARE AU PARTICIPAT LA VOT (TURUL 1)]]+Data5[[#This Row],[PERSOANE CARE AU PARTICIPAT LA VOT  (TURUL AL 2-LEA)]]</f>
        <v>3519</v>
      </c>
      <c r="T1140" s="41">
        <f>Data5[[#This Row],[TOTAL CHELTUIELI LEI]]/Data5[[#This Row],[NUMĂRUL PERSOANELOR ÎNSCRISE ÎN LISTELE ELECTORALE]]</f>
        <v>2.4662004850444625</v>
      </c>
      <c r="U1140" s="41">
        <f>Data5[[#This Row],[TOTAL CHELTUIELI EURO]]/Data5[[#This Row],[NUMĂRUL PERSOANELOR ÎNSCRISE ÎN LISTELE ELECTORALE]]</f>
        <v>0.50953502717804644</v>
      </c>
      <c r="V1140" s="41">
        <f>Data5[[#This Row],[TOTAL CHELTUIELI LEI]]/Data5[[#This Row],[NUMĂRUL PERSOANELOR CARE AU PARTICIPAT LA VOT]]</f>
        <v>3.4676783177038932</v>
      </c>
      <c r="W1140" s="41">
        <f>Data5[[#This Row],[TOTAL CHELTUIELI EURO]]/Data5[[#This Row],[NUMĂRUL PERSOANELOR CARE AU PARTICIPAT LA VOT]]</f>
        <v>0.71644765969791813</v>
      </c>
      <c r="X1140" s="43">
        <v>4.8400999999999996</v>
      </c>
      <c r="Y1140" s="114" t="s">
        <v>2891</v>
      </c>
      <c r="Z1140" s="44">
        <v>2</v>
      </c>
      <c r="AA1140" s="115" t="s">
        <v>3105</v>
      </c>
      <c r="AB1140" s="44">
        <v>0</v>
      </c>
      <c r="AC1140" s="45"/>
    </row>
    <row r="1141" spans="1:29" ht="12" customHeight="1" x14ac:dyDescent="0.2">
      <c r="A1141" s="37">
        <v>1140</v>
      </c>
      <c r="B1141" s="38" t="s">
        <v>21</v>
      </c>
      <c r="C1141" s="39" t="s">
        <v>1949</v>
      </c>
      <c r="D1141" s="40">
        <v>44101</v>
      </c>
      <c r="E1141" s="38">
        <v>1</v>
      </c>
      <c r="F1141" s="38"/>
      <c r="G1141" s="38" t="s">
        <v>2</v>
      </c>
      <c r="H1141" s="38" t="s">
        <v>2</v>
      </c>
      <c r="I1141" s="65">
        <v>5642</v>
      </c>
      <c r="J1141" s="65">
        <v>12084</v>
      </c>
      <c r="K1141" s="65">
        <v>0</v>
      </c>
      <c r="L1141" s="41">
        <f>SUM(Data5[[#This Row],[CHELTUIELI DE PERSONAL LEI]:[CHELTUIELI DE CAPITAL (ACTIVE NEFINANCIARE ) LEI]])</f>
        <v>17726</v>
      </c>
      <c r="M1141" s="41">
        <f>Data5[[#This Row],[TOTAL CHELTUIELI LEI]]/Data5[[#This Row],[CURS VALUTAR EURO BNR 22 07 2020]]</f>
        <v>3662.3210264250743</v>
      </c>
      <c r="N1141" s="49">
        <v>3833</v>
      </c>
      <c r="O1141" s="54"/>
      <c r="P1141" s="54">
        <v>2329</v>
      </c>
      <c r="Q1141" s="54"/>
      <c r="R1141" s="54">
        <f>Data5[[#This Row],[PERSOANE ÎNSCRISE ÎN LISTELE ELECTORALE (TURUL 1)            ]]+Data5[[#This Row],[PERSOANE ÎNSCRISE ÎN LISTELE ELECTORALE (TURUL AL 2-LEA)]]</f>
        <v>3833</v>
      </c>
      <c r="S1141" s="54">
        <f>Data5[[#This Row],[PERSOANE CARE AU PARTICIPAT LA VOT (TURUL 1)]]+Data5[[#This Row],[PERSOANE CARE AU PARTICIPAT LA VOT  (TURUL AL 2-LEA)]]</f>
        <v>2329</v>
      </c>
      <c r="T1141" s="41">
        <f>Data5[[#This Row],[TOTAL CHELTUIELI LEI]]/Data5[[#This Row],[NUMĂRUL PERSOANELOR ÎNSCRISE ÎN LISTELE ELECTORALE]]</f>
        <v>4.6245760500913127</v>
      </c>
      <c r="U1141" s="41">
        <f>Data5[[#This Row],[TOTAL CHELTUIELI EURO]]/Data5[[#This Row],[NUMĂRUL PERSOANELOR ÎNSCRISE ÎN LISTELE ELECTORALE]]</f>
        <v>0.95547117830030637</v>
      </c>
      <c r="V1141" s="41">
        <f>Data5[[#This Row],[TOTAL CHELTUIELI LEI]]/Data5[[#This Row],[NUMĂRUL PERSOANELOR CARE AU PARTICIPAT LA VOT]]</f>
        <v>7.6109918419922717</v>
      </c>
      <c r="W1141" s="41">
        <f>Data5[[#This Row],[TOTAL CHELTUIELI EURO]]/Data5[[#This Row],[NUMĂRUL PERSOANELOR CARE AU PARTICIPAT LA VOT]]</f>
        <v>1.5724864862280268</v>
      </c>
      <c r="X1141" s="43">
        <v>4.8400999999999996</v>
      </c>
      <c r="Y1141" s="114" t="s">
        <v>2895</v>
      </c>
      <c r="Z1141" s="44">
        <v>4</v>
      </c>
      <c r="AA1141" s="115" t="s">
        <v>3105</v>
      </c>
      <c r="AB1141" s="44">
        <v>0</v>
      </c>
      <c r="AC1141" s="45"/>
    </row>
    <row r="1142" spans="1:29" ht="12" customHeight="1" x14ac:dyDescent="0.2">
      <c r="A1142" s="37">
        <v>1141</v>
      </c>
      <c r="B1142" s="38" t="s">
        <v>21</v>
      </c>
      <c r="C1142" s="39" t="s">
        <v>1950</v>
      </c>
      <c r="D1142" s="40">
        <v>44101</v>
      </c>
      <c r="E1142" s="38">
        <v>1</v>
      </c>
      <c r="F1142" s="38"/>
      <c r="G1142" s="38" t="s">
        <v>2</v>
      </c>
      <c r="H1142" s="38" t="s">
        <v>2</v>
      </c>
      <c r="I1142" s="65">
        <v>0</v>
      </c>
      <c r="J1142" s="65">
        <v>14846.46</v>
      </c>
      <c r="K1142" s="65">
        <v>0</v>
      </c>
      <c r="L1142" s="41">
        <f>SUM(Data5[[#This Row],[CHELTUIELI DE PERSONAL LEI]:[CHELTUIELI DE CAPITAL (ACTIVE NEFINANCIARE ) LEI]])</f>
        <v>14846.46</v>
      </c>
      <c r="M1142" s="41">
        <f>Data5[[#This Row],[TOTAL CHELTUIELI LEI]]/Data5[[#This Row],[CURS VALUTAR EURO BNR 22 07 2020]]</f>
        <v>3067.3870374579037</v>
      </c>
      <c r="N1142" s="49">
        <v>2962</v>
      </c>
      <c r="O1142" s="54"/>
      <c r="P1142" s="54">
        <v>1989</v>
      </c>
      <c r="Q1142" s="54"/>
      <c r="R1142" s="54">
        <f>Data5[[#This Row],[PERSOANE ÎNSCRISE ÎN LISTELE ELECTORALE (TURUL 1)            ]]+Data5[[#This Row],[PERSOANE ÎNSCRISE ÎN LISTELE ELECTORALE (TURUL AL 2-LEA)]]</f>
        <v>2962</v>
      </c>
      <c r="S1142" s="54">
        <f>Data5[[#This Row],[PERSOANE CARE AU PARTICIPAT LA VOT (TURUL 1)]]+Data5[[#This Row],[PERSOANE CARE AU PARTICIPAT LA VOT  (TURUL AL 2-LEA)]]</f>
        <v>1989</v>
      </c>
      <c r="T1142" s="41">
        <f>Data5[[#This Row],[TOTAL CHELTUIELI LEI]]/Data5[[#This Row],[NUMĂRUL PERSOANELOR ÎNSCRISE ÎN LISTELE ELECTORALE]]</f>
        <v>5.012309250506414</v>
      </c>
      <c r="U1142" s="41">
        <f>Data5[[#This Row],[TOTAL CHELTUIELI EURO]]/Data5[[#This Row],[NUMĂRUL PERSOANELOR ÎNSCRISE ÎN LISTELE ELECTORALE]]</f>
        <v>1.0355796885408182</v>
      </c>
      <c r="V1142" s="41">
        <f>Data5[[#This Row],[TOTAL CHELTUIELI LEI]]/Data5[[#This Row],[NUMĂRUL PERSOANELOR CARE AU PARTICIPAT LA VOT]]</f>
        <v>7.4642835595776766</v>
      </c>
      <c r="W1142" s="41">
        <f>Data5[[#This Row],[TOTAL CHELTUIELI EURO]]/Data5[[#This Row],[NUMĂRUL PERSOANELOR CARE AU PARTICIPAT LA VOT]]</f>
        <v>1.5421754838903488</v>
      </c>
      <c r="X1142" s="43">
        <v>4.8400999999999996</v>
      </c>
      <c r="Y1142" s="114" t="s">
        <v>2892</v>
      </c>
      <c r="Z1142" s="44">
        <v>5</v>
      </c>
      <c r="AA1142" s="115" t="s">
        <v>3107</v>
      </c>
      <c r="AB1142" s="44">
        <v>1</v>
      </c>
      <c r="AC1142" s="45"/>
    </row>
    <row r="1143" spans="1:29" ht="12" customHeight="1" x14ac:dyDescent="0.2">
      <c r="A1143" s="37">
        <v>1142</v>
      </c>
      <c r="B1143" s="38" t="s">
        <v>21</v>
      </c>
      <c r="C1143" s="39" t="s">
        <v>1951</v>
      </c>
      <c r="D1143" s="40">
        <v>44101</v>
      </c>
      <c r="E1143" s="38">
        <v>1</v>
      </c>
      <c r="F1143" s="38"/>
      <c r="G1143" s="38" t="s">
        <v>2</v>
      </c>
      <c r="H1143" s="38" t="s">
        <v>2</v>
      </c>
      <c r="I1143" s="65">
        <v>0</v>
      </c>
      <c r="J1143" s="65">
        <v>7345.12</v>
      </c>
      <c r="K1143" s="65">
        <v>0</v>
      </c>
      <c r="L1143" s="41">
        <f>SUM(Data5[[#This Row],[CHELTUIELI DE PERSONAL LEI]:[CHELTUIELI DE CAPITAL (ACTIVE NEFINANCIARE ) LEI]])</f>
        <v>7345.12</v>
      </c>
      <c r="M1143" s="41">
        <f>Data5[[#This Row],[TOTAL CHELTUIELI LEI]]/Data5[[#This Row],[CURS VALUTAR EURO BNR 22 07 2020]]</f>
        <v>1517.5554224086279</v>
      </c>
      <c r="N1143" s="49">
        <v>3930</v>
      </c>
      <c r="O1143" s="54"/>
      <c r="P1143" s="54">
        <v>1987</v>
      </c>
      <c r="Q1143" s="54"/>
      <c r="R1143" s="54">
        <f>Data5[[#This Row],[PERSOANE ÎNSCRISE ÎN LISTELE ELECTORALE (TURUL 1)            ]]+Data5[[#This Row],[PERSOANE ÎNSCRISE ÎN LISTELE ELECTORALE (TURUL AL 2-LEA)]]</f>
        <v>3930</v>
      </c>
      <c r="S1143" s="54">
        <f>Data5[[#This Row],[PERSOANE CARE AU PARTICIPAT LA VOT (TURUL 1)]]+Data5[[#This Row],[PERSOANE CARE AU PARTICIPAT LA VOT  (TURUL AL 2-LEA)]]</f>
        <v>1987</v>
      </c>
      <c r="T1143" s="41">
        <f>Data5[[#This Row],[TOTAL CHELTUIELI LEI]]/Data5[[#This Row],[NUMĂRUL PERSOANELOR ÎNSCRISE ÎN LISTELE ELECTORALE]]</f>
        <v>1.8689872773536895</v>
      </c>
      <c r="U1143" s="41">
        <f>Data5[[#This Row],[TOTAL CHELTUIELI EURO]]/Data5[[#This Row],[NUMĂRUL PERSOANELOR ÎNSCRISE ÎN LISTELE ELECTORALE]]</f>
        <v>0.38614641791568138</v>
      </c>
      <c r="V1143" s="41">
        <f>Data5[[#This Row],[TOTAL CHELTUIELI LEI]]/Data5[[#This Row],[NUMĂRUL PERSOANELOR CARE AU PARTICIPAT LA VOT]]</f>
        <v>3.6965878208354304</v>
      </c>
      <c r="W1143" s="41">
        <f>Data5[[#This Row],[TOTAL CHELTUIELI EURO]]/Data5[[#This Row],[NUMĂRUL PERSOANELOR CARE AU PARTICIPAT LA VOT]]</f>
        <v>0.76374203442809663</v>
      </c>
      <c r="X1143" s="43">
        <v>4.8400999999999996</v>
      </c>
      <c r="Y1143" s="114" t="s">
        <v>2894</v>
      </c>
      <c r="Z1143" s="44">
        <v>1</v>
      </c>
      <c r="AA1143" s="115" t="s">
        <v>3105</v>
      </c>
      <c r="AB1143" s="44">
        <v>0</v>
      </c>
      <c r="AC1143" s="45"/>
    </row>
    <row r="1144" spans="1:29" ht="12" customHeight="1" x14ac:dyDescent="0.2">
      <c r="A1144" s="37">
        <v>1143</v>
      </c>
      <c r="B1144" s="38" t="s">
        <v>21</v>
      </c>
      <c r="C1144" s="39" t="s">
        <v>1952</v>
      </c>
      <c r="D1144" s="40">
        <v>44101</v>
      </c>
      <c r="E1144" s="38">
        <v>1</v>
      </c>
      <c r="F1144" s="38"/>
      <c r="G1144" s="38" t="s">
        <v>2</v>
      </c>
      <c r="H1144" s="38" t="s">
        <v>2</v>
      </c>
      <c r="I1144" s="65">
        <v>20100</v>
      </c>
      <c r="J1144" s="65">
        <v>15642.38</v>
      </c>
      <c r="K1144" s="65">
        <v>0</v>
      </c>
      <c r="L1144" s="41">
        <f>SUM(Data5[[#This Row],[CHELTUIELI DE PERSONAL LEI]:[CHELTUIELI DE CAPITAL (ACTIVE NEFINANCIARE ) LEI]])</f>
        <v>35742.379999999997</v>
      </c>
      <c r="M1144" s="41">
        <f>Data5[[#This Row],[TOTAL CHELTUIELI LEI]]/Data5[[#This Row],[CURS VALUTAR EURO BNR 22 07 2020]]</f>
        <v>7384.6366810603085</v>
      </c>
      <c r="N1144" s="49">
        <v>5499</v>
      </c>
      <c r="O1144" s="54"/>
      <c r="P1144" s="54">
        <v>3302</v>
      </c>
      <c r="Q1144" s="54"/>
      <c r="R1144" s="54">
        <f>Data5[[#This Row],[PERSOANE ÎNSCRISE ÎN LISTELE ELECTORALE (TURUL 1)            ]]+Data5[[#This Row],[PERSOANE ÎNSCRISE ÎN LISTELE ELECTORALE (TURUL AL 2-LEA)]]</f>
        <v>5499</v>
      </c>
      <c r="S1144" s="54">
        <f>Data5[[#This Row],[PERSOANE CARE AU PARTICIPAT LA VOT (TURUL 1)]]+Data5[[#This Row],[PERSOANE CARE AU PARTICIPAT LA VOT  (TURUL AL 2-LEA)]]</f>
        <v>3302</v>
      </c>
      <c r="T1144" s="41">
        <f>Data5[[#This Row],[TOTAL CHELTUIELI LEI]]/Data5[[#This Row],[NUMĂRUL PERSOANELOR ÎNSCRISE ÎN LISTELE ELECTORALE]]</f>
        <v>6.4997963266048364</v>
      </c>
      <c r="U1144" s="41">
        <f>Data5[[#This Row],[TOTAL CHELTUIELI EURO]]/Data5[[#This Row],[NUMĂRUL PERSOANELOR ÎNSCRISE ÎN LISTELE ELECTORALE]]</f>
        <v>1.3429053793526657</v>
      </c>
      <c r="V1144" s="41">
        <f>Data5[[#This Row],[TOTAL CHELTUIELI LEI]]/Data5[[#This Row],[NUMĂRUL PERSOANELOR CARE AU PARTICIPAT LA VOT]]</f>
        <v>10.824463961235613</v>
      </c>
      <c r="W1144" s="41">
        <f>Data5[[#This Row],[TOTAL CHELTUIELI EURO]]/Data5[[#This Row],[NUMĂRUL PERSOANELOR CARE AU PARTICIPAT LA VOT]]</f>
        <v>2.2364132892369195</v>
      </c>
      <c r="X1144" s="43">
        <v>4.8400999999999996</v>
      </c>
      <c r="Y1144" s="114" t="s">
        <v>2889</v>
      </c>
      <c r="Z1144" s="44">
        <v>6</v>
      </c>
      <c r="AA1144" s="115" t="s">
        <v>3107</v>
      </c>
      <c r="AB1144" s="44">
        <v>1</v>
      </c>
      <c r="AC1144" s="45"/>
    </row>
    <row r="1145" spans="1:29" ht="12" customHeight="1" x14ac:dyDescent="0.2">
      <c r="A1145" s="37">
        <v>1144</v>
      </c>
      <c r="B1145" s="38" t="s">
        <v>21</v>
      </c>
      <c r="C1145" s="39" t="s">
        <v>594</v>
      </c>
      <c r="D1145" s="40">
        <v>44101</v>
      </c>
      <c r="E1145" s="38">
        <v>1</v>
      </c>
      <c r="F1145" s="38"/>
      <c r="G1145" s="38" t="s">
        <v>2</v>
      </c>
      <c r="H1145" s="38" t="s">
        <v>2</v>
      </c>
      <c r="I1145" s="65">
        <v>9000</v>
      </c>
      <c r="J1145" s="65">
        <v>3812.07</v>
      </c>
      <c r="K1145" s="65">
        <v>0</v>
      </c>
      <c r="L1145" s="41">
        <f>SUM(Data5[[#This Row],[CHELTUIELI DE PERSONAL LEI]:[CHELTUIELI DE CAPITAL (ACTIVE NEFINANCIARE ) LEI]])</f>
        <v>12812.07</v>
      </c>
      <c r="M1145" s="41">
        <f>Data5[[#This Row],[TOTAL CHELTUIELI LEI]]/Data5[[#This Row],[CURS VALUTAR EURO BNR 22 07 2020]]</f>
        <v>2647.0672093551789</v>
      </c>
      <c r="N1145" s="49">
        <v>7325</v>
      </c>
      <c r="O1145" s="54"/>
      <c r="P1145" s="54">
        <v>3986</v>
      </c>
      <c r="Q1145" s="54"/>
      <c r="R1145" s="54">
        <f>Data5[[#This Row],[PERSOANE ÎNSCRISE ÎN LISTELE ELECTORALE (TURUL 1)            ]]+Data5[[#This Row],[PERSOANE ÎNSCRISE ÎN LISTELE ELECTORALE (TURUL AL 2-LEA)]]</f>
        <v>7325</v>
      </c>
      <c r="S1145" s="54">
        <f>Data5[[#This Row],[PERSOANE CARE AU PARTICIPAT LA VOT (TURUL 1)]]+Data5[[#This Row],[PERSOANE CARE AU PARTICIPAT LA VOT  (TURUL AL 2-LEA)]]</f>
        <v>3986</v>
      </c>
      <c r="T1145" s="41">
        <f>Data5[[#This Row],[TOTAL CHELTUIELI LEI]]/Data5[[#This Row],[NUMĂRUL PERSOANELOR ÎNSCRISE ÎN LISTELE ELECTORALE]]</f>
        <v>1.7490880546075085</v>
      </c>
      <c r="U1145" s="41">
        <f>Data5[[#This Row],[TOTAL CHELTUIELI EURO]]/Data5[[#This Row],[NUMĂRUL PERSOANELOR ÎNSCRISE ÎN LISTELE ELECTORALE]]</f>
        <v>0.36137436305190157</v>
      </c>
      <c r="V1145" s="41">
        <f>Data5[[#This Row],[TOTAL CHELTUIELI LEI]]/Data5[[#This Row],[NUMĂRUL PERSOANELOR CARE AU PARTICIPAT LA VOT]]</f>
        <v>3.2142674360260912</v>
      </c>
      <c r="W1145" s="41">
        <f>Data5[[#This Row],[TOTAL CHELTUIELI EURO]]/Data5[[#This Row],[NUMĂRUL PERSOANELOR CARE AU PARTICIPAT LA VOT]]</f>
        <v>0.66409112126321601</v>
      </c>
      <c r="X1145" s="43">
        <v>4.8400999999999996</v>
      </c>
      <c r="Y1145" s="114" t="s">
        <v>2894</v>
      </c>
      <c r="Z1145" s="44">
        <v>1</v>
      </c>
      <c r="AA1145" s="115" t="s">
        <v>3105</v>
      </c>
      <c r="AB1145" s="44">
        <v>0</v>
      </c>
      <c r="AC1145" s="45"/>
    </row>
    <row r="1146" spans="1:29" ht="12" customHeight="1" x14ac:dyDescent="0.2">
      <c r="A1146" s="37">
        <v>1145</v>
      </c>
      <c r="B1146" s="38" t="s">
        <v>21</v>
      </c>
      <c r="C1146" s="39" t="s">
        <v>1953</v>
      </c>
      <c r="D1146" s="40">
        <v>44101</v>
      </c>
      <c r="E1146" s="38">
        <v>1</v>
      </c>
      <c r="F1146" s="38"/>
      <c r="G1146" s="38" t="s">
        <v>2</v>
      </c>
      <c r="H1146" s="38" t="s">
        <v>2</v>
      </c>
      <c r="I1146" s="65">
        <v>2000</v>
      </c>
      <c r="J1146" s="65">
        <v>9202.9</v>
      </c>
      <c r="K1146" s="65">
        <v>0</v>
      </c>
      <c r="L1146" s="41">
        <f>SUM(Data5[[#This Row],[CHELTUIELI DE PERSONAL LEI]:[CHELTUIELI DE CAPITAL (ACTIVE NEFINANCIARE ) LEI]])</f>
        <v>11202.9</v>
      </c>
      <c r="M1146" s="41">
        <f>Data5[[#This Row],[TOTAL CHELTUIELI LEI]]/Data5[[#This Row],[CURS VALUTAR EURO BNR 22 07 2020]]</f>
        <v>2314.6009379971488</v>
      </c>
      <c r="N1146" s="49">
        <v>3317</v>
      </c>
      <c r="O1146" s="54"/>
      <c r="P1146" s="54">
        <v>2113</v>
      </c>
      <c r="Q1146" s="54"/>
      <c r="R1146" s="54">
        <f>Data5[[#This Row],[PERSOANE ÎNSCRISE ÎN LISTELE ELECTORALE (TURUL 1)            ]]+Data5[[#This Row],[PERSOANE ÎNSCRISE ÎN LISTELE ELECTORALE (TURUL AL 2-LEA)]]</f>
        <v>3317</v>
      </c>
      <c r="S1146" s="54">
        <f>Data5[[#This Row],[PERSOANE CARE AU PARTICIPAT LA VOT (TURUL 1)]]+Data5[[#This Row],[PERSOANE CARE AU PARTICIPAT LA VOT  (TURUL AL 2-LEA)]]</f>
        <v>2113</v>
      </c>
      <c r="T1146" s="41">
        <f>Data5[[#This Row],[TOTAL CHELTUIELI LEI]]/Data5[[#This Row],[NUMĂRUL PERSOANELOR ÎNSCRISE ÎN LISTELE ELECTORALE]]</f>
        <v>3.3774193548387097</v>
      </c>
      <c r="U1146" s="41">
        <f>Data5[[#This Row],[TOTAL CHELTUIELI EURO]]/Data5[[#This Row],[NUMĂRUL PERSOANELOR ÎNSCRISE ÎN LISTELE ELECTORALE]]</f>
        <v>0.69779949894397009</v>
      </c>
      <c r="V1146" s="41">
        <f>Data5[[#This Row],[TOTAL CHELTUIELI LEI]]/Data5[[#This Row],[NUMĂRUL PERSOANELOR CARE AU PARTICIPAT LA VOT]]</f>
        <v>5.3018930430667295</v>
      </c>
      <c r="W1146" s="41">
        <f>Data5[[#This Row],[TOTAL CHELTUIELI EURO]]/Data5[[#This Row],[NUMĂRUL PERSOANELOR CARE AU PARTICIPAT LA VOT]]</f>
        <v>1.0954098144804301</v>
      </c>
      <c r="X1146" s="43">
        <v>4.8400999999999996</v>
      </c>
      <c r="Y1146" s="114" t="s">
        <v>2884</v>
      </c>
      <c r="Z1146" s="44">
        <v>3</v>
      </c>
      <c r="AA1146" s="115" t="s">
        <v>3105</v>
      </c>
      <c r="AB1146" s="44">
        <v>0</v>
      </c>
      <c r="AC1146" s="45"/>
    </row>
    <row r="1147" spans="1:29" ht="12" customHeight="1" x14ac:dyDescent="0.2">
      <c r="A1147" s="37">
        <v>1146</v>
      </c>
      <c r="B1147" s="38" t="s">
        <v>21</v>
      </c>
      <c r="C1147" s="39" t="s">
        <v>1954</v>
      </c>
      <c r="D1147" s="40">
        <v>44101</v>
      </c>
      <c r="E1147" s="38">
        <v>1</v>
      </c>
      <c r="F1147" s="38"/>
      <c r="G1147" s="38" t="s">
        <v>2</v>
      </c>
      <c r="H1147" s="38" t="s">
        <v>2</v>
      </c>
      <c r="I1147" s="65">
        <v>1800</v>
      </c>
      <c r="J1147" s="65">
        <v>5942.96</v>
      </c>
      <c r="K1147" s="65">
        <v>0</v>
      </c>
      <c r="L1147" s="41">
        <f>SUM(Data5[[#This Row],[CHELTUIELI DE PERSONAL LEI]:[CHELTUIELI DE CAPITAL (ACTIVE NEFINANCIARE ) LEI]])</f>
        <v>7742.96</v>
      </c>
      <c r="M1147" s="41">
        <f>Data5[[#This Row],[TOTAL CHELTUIELI LEI]]/Data5[[#This Row],[CURS VALUTAR EURO BNR 22 07 2020]]</f>
        <v>1599.7520712381977</v>
      </c>
      <c r="N1147" s="49">
        <v>3445</v>
      </c>
      <c r="O1147" s="54"/>
      <c r="P1147" s="54">
        <v>1632</v>
      </c>
      <c r="Q1147" s="54"/>
      <c r="R1147" s="54">
        <f>Data5[[#This Row],[PERSOANE ÎNSCRISE ÎN LISTELE ELECTORALE (TURUL 1)            ]]+Data5[[#This Row],[PERSOANE ÎNSCRISE ÎN LISTELE ELECTORALE (TURUL AL 2-LEA)]]</f>
        <v>3445</v>
      </c>
      <c r="S1147" s="54">
        <f>Data5[[#This Row],[PERSOANE CARE AU PARTICIPAT LA VOT (TURUL 1)]]+Data5[[#This Row],[PERSOANE CARE AU PARTICIPAT LA VOT  (TURUL AL 2-LEA)]]</f>
        <v>1632</v>
      </c>
      <c r="T1147" s="41">
        <f>Data5[[#This Row],[TOTAL CHELTUIELI LEI]]/Data5[[#This Row],[NUMĂRUL PERSOANELOR ÎNSCRISE ÎN LISTELE ELECTORALE]]</f>
        <v>2.2475936139332364</v>
      </c>
      <c r="U1147" s="41">
        <f>Data5[[#This Row],[TOTAL CHELTUIELI EURO]]/Data5[[#This Row],[NUMĂRUL PERSOANELOR ÎNSCRISE ÎN LISTELE ELECTORALE]]</f>
        <v>0.46436925144795288</v>
      </c>
      <c r="V1147" s="41">
        <f>Data5[[#This Row],[TOTAL CHELTUIELI LEI]]/Data5[[#This Row],[NUMĂRUL PERSOANELOR CARE AU PARTICIPAT LA VOT]]</f>
        <v>4.7444607843137252</v>
      </c>
      <c r="W1147" s="41">
        <f>Data5[[#This Row],[TOTAL CHELTUIELI EURO]]/Data5[[#This Row],[NUMĂRUL PERSOANELOR CARE AU PARTICIPAT LA VOT]]</f>
        <v>0.98024023972928775</v>
      </c>
      <c r="X1147" s="43">
        <v>4.8400999999999996</v>
      </c>
      <c r="Y1147" s="114" t="s">
        <v>2891</v>
      </c>
      <c r="Z1147" s="44">
        <v>2</v>
      </c>
      <c r="AA1147" s="115" t="s">
        <v>3105</v>
      </c>
      <c r="AB1147" s="44">
        <v>0</v>
      </c>
      <c r="AC1147" s="45"/>
    </row>
    <row r="1148" spans="1:29" ht="12" customHeight="1" x14ac:dyDescent="0.2">
      <c r="A1148" s="37">
        <v>1147</v>
      </c>
      <c r="B1148" s="38" t="s">
        <v>21</v>
      </c>
      <c r="C1148" s="39" t="s">
        <v>1955</v>
      </c>
      <c r="D1148" s="40">
        <v>44101</v>
      </c>
      <c r="E1148" s="38">
        <v>1</v>
      </c>
      <c r="F1148" s="38"/>
      <c r="G1148" s="38" t="s">
        <v>2</v>
      </c>
      <c r="H1148" s="38" t="s">
        <v>2</v>
      </c>
      <c r="I1148" s="65">
        <v>0</v>
      </c>
      <c r="J1148" s="65">
        <v>23859</v>
      </c>
      <c r="K1148" s="65">
        <v>0</v>
      </c>
      <c r="L1148" s="41">
        <f>SUM(Data5[[#This Row],[CHELTUIELI DE PERSONAL LEI]:[CHELTUIELI DE CAPITAL (ACTIVE NEFINANCIARE ) LEI]])</f>
        <v>23859</v>
      </c>
      <c r="M1148" s="41">
        <f>Data5[[#This Row],[TOTAL CHELTUIELI LEI]]/Data5[[#This Row],[CURS VALUTAR EURO BNR 22 07 2020]]</f>
        <v>4929.4436065370555</v>
      </c>
      <c r="N1148" s="49">
        <v>1883</v>
      </c>
      <c r="O1148" s="54"/>
      <c r="P1148" s="54">
        <v>1428</v>
      </c>
      <c r="Q1148" s="54"/>
      <c r="R1148" s="54">
        <f>Data5[[#This Row],[PERSOANE ÎNSCRISE ÎN LISTELE ELECTORALE (TURUL 1)            ]]+Data5[[#This Row],[PERSOANE ÎNSCRISE ÎN LISTELE ELECTORALE (TURUL AL 2-LEA)]]</f>
        <v>1883</v>
      </c>
      <c r="S1148" s="54">
        <f>Data5[[#This Row],[PERSOANE CARE AU PARTICIPAT LA VOT (TURUL 1)]]+Data5[[#This Row],[PERSOANE CARE AU PARTICIPAT LA VOT  (TURUL AL 2-LEA)]]</f>
        <v>1428</v>
      </c>
      <c r="T1148" s="41">
        <f>Data5[[#This Row],[TOTAL CHELTUIELI LEI]]/Data5[[#This Row],[NUMĂRUL PERSOANELOR ÎNSCRISE ÎN LISTELE ELECTORALE]]</f>
        <v>12.670738183749336</v>
      </c>
      <c r="U1148" s="41">
        <f>Data5[[#This Row],[TOTAL CHELTUIELI EURO]]/Data5[[#This Row],[NUMĂRUL PERSOANELOR ÎNSCRISE ÎN LISTELE ELECTORALE]]</f>
        <v>2.6178670241832478</v>
      </c>
      <c r="V1148" s="41">
        <f>Data5[[#This Row],[TOTAL CHELTUIELI LEI]]/Data5[[#This Row],[NUMĂRUL PERSOANELOR CARE AU PARTICIPAT LA VOT]]</f>
        <v>16.707983193277311</v>
      </c>
      <c r="W1148" s="41">
        <f>Data5[[#This Row],[TOTAL CHELTUIELI EURO]]/Data5[[#This Row],[NUMĂRUL PERSOANELOR CARE AU PARTICIPAT LA VOT]]</f>
        <v>3.4519913211043805</v>
      </c>
      <c r="X1148" s="43">
        <v>4.8400999999999996</v>
      </c>
      <c r="Y1148" s="114" t="s">
        <v>2897</v>
      </c>
      <c r="Z1148" s="44">
        <v>12</v>
      </c>
      <c r="AA1148" s="115" t="s">
        <v>3108</v>
      </c>
      <c r="AB1148" s="44">
        <v>2</v>
      </c>
      <c r="AC1148" s="45"/>
    </row>
    <row r="1149" spans="1:29" ht="12" customHeight="1" x14ac:dyDescent="0.2">
      <c r="A1149" s="37">
        <v>1148</v>
      </c>
      <c r="B1149" s="38" t="s">
        <v>21</v>
      </c>
      <c r="C1149" s="39" t="s">
        <v>1956</v>
      </c>
      <c r="D1149" s="40">
        <v>44101</v>
      </c>
      <c r="E1149" s="38">
        <v>1</v>
      </c>
      <c r="F1149" s="38"/>
      <c r="G1149" s="38" t="s">
        <v>2</v>
      </c>
      <c r="H1149" s="38" t="s">
        <v>2</v>
      </c>
      <c r="I1149" s="65">
        <v>0</v>
      </c>
      <c r="J1149" s="65">
        <v>13124</v>
      </c>
      <c r="K1149" s="65">
        <v>0</v>
      </c>
      <c r="L1149" s="41">
        <f>SUM(Data5[[#This Row],[CHELTUIELI DE PERSONAL LEI]:[CHELTUIELI DE CAPITAL (ACTIVE NEFINANCIARE ) LEI]])</f>
        <v>13124</v>
      </c>
      <c r="M1149" s="41">
        <f>Data5[[#This Row],[TOTAL CHELTUIELI LEI]]/Data5[[#This Row],[CURS VALUTAR EURO BNR 22 07 2020]]</f>
        <v>2711.5142249127084</v>
      </c>
      <c r="N1149" s="49">
        <v>5941</v>
      </c>
      <c r="O1149" s="54"/>
      <c r="P1149" s="54">
        <v>3074</v>
      </c>
      <c r="Q1149" s="54"/>
      <c r="R1149" s="54">
        <f>Data5[[#This Row],[PERSOANE ÎNSCRISE ÎN LISTELE ELECTORALE (TURUL 1)            ]]+Data5[[#This Row],[PERSOANE ÎNSCRISE ÎN LISTELE ELECTORALE (TURUL AL 2-LEA)]]</f>
        <v>5941</v>
      </c>
      <c r="S1149" s="54">
        <f>Data5[[#This Row],[PERSOANE CARE AU PARTICIPAT LA VOT (TURUL 1)]]+Data5[[#This Row],[PERSOANE CARE AU PARTICIPAT LA VOT  (TURUL AL 2-LEA)]]</f>
        <v>3074</v>
      </c>
      <c r="T1149" s="41">
        <f>Data5[[#This Row],[TOTAL CHELTUIELI LEI]]/Data5[[#This Row],[NUMĂRUL PERSOANELOR ÎNSCRISE ÎN LISTELE ELECTORALE]]</f>
        <v>2.209055714526174</v>
      </c>
      <c r="U1149" s="41">
        <f>Data5[[#This Row],[TOTAL CHELTUIELI EURO]]/Data5[[#This Row],[NUMĂRUL PERSOANELOR ÎNSCRISE ÎN LISTELE ELECTORALE]]</f>
        <v>0.45640704004590277</v>
      </c>
      <c r="V1149" s="41">
        <f>Data5[[#This Row],[TOTAL CHELTUIELI LEI]]/Data5[[#This Row],[NUMĂRUL PERSOANELOR CARE AU PARTICIPAT LA VOT]]</f>
        <v>4.2693558880936893</v>
      </c>
      <c r="W1149" s="41">
        <f>Data5[[#This Row],[TOTAL CHELTUIELI EURO]]/Data5[[#This Row],[NUMĂRUL PERSOANELOR CARE AU PARTICIPAT LA VOT]]</f>
        <v>0.8820800991908615</v>
      </c>
      <c r="X1149" s="43">
        <v>4.8400999999999996</v>
      </c>
      <c r="Y1149" s="114" t="s">
        <v>2891</v>
      </c>
      <c r="Z1149" s="44">
        <v>2</v>
      </c>
      <c r="AA1149" s="115" t="s">
        <v>3105</v>
      </c>
      <c r="AB1149" s="44">
        <v>0</v>
      </c>
      <c r="AC1149" s="45"/>
    </row>
    <row r="1150" spans="1:29" ht="12" customHeight="1" x14ac:dyDescent="0.2">
      <c r="A1150" s="37">
        <v>1149</v>
      </c>
      <c r="B1150" s="38" t="s">
        <v>21</v>
      </c>
      <c r="C1150" s="39" t="s">
        <v>1957</v>
      </c>
      <c r="D1150" s="40">
        <v>44101</v>
      </c>
      <c r="E1150" s="38">
        <v>1</v>
      </c>
      <c r="F1150" s="38"/>
      <c r="G1150" s="38" t="s">
        <v>2</v>
      </c>
      <c r="H1150" s="38" t="s">
        <v>2</v>
      </c>
      <c r="I1150" s="65">
        <v>9500</v>
      </c>
      <c r="J1150" s="65">
        <v>10812</v>
      </c>
      <c r="K1150" s="65">
        <v>0</v>
      </c>
      <c r="L1150" s="41">
        <f>SUM(Data5[[#This Row],[CHELTUIELI DE PERSONAL LEI]:[CHELTUIELI DE CAPITAL (ACTIVE NEFINANCIARE ) LEI]])</f>
        <v>20312</v>
      </c>
      <c r="M1150" s="41">
        <f>Data5[[#This Row],[TOTAL CHELTUIELI LEI]]/Data5[[#This Row],[CURS VALUTAR EURO BNR 22 07 2020]]</f>
        <v>4196.6075081093368</v>
      </c>
      <c r="N1150" s="49">
        <v>4253</v>
      </c>
      <c r="O1150" s="54"/>
      <c r="P1150" s="54">
        <v>2483</v>
      </c>
      <c r="Q1150" s="54"/>
      <c r="R1150" s="54">
        <f>Data5[[#This Row],[PERSOANE ÎNSCRISE ÎN LISTELE ELECTORALE (TURUL 1)            ]]+Data5[[#This Row],[PERSOANE ÎNSCRISE ÎN LISTELE ELECTORALE (TURUL AL 2-LEA)]]</f>
        <v>4253</v>
      </c>
      <c r="S1150" s="54">
        <f>Data5[[#This Row],[PERSOANE CARE AU PARTICIPAT LA VOT (TURUL 1)]]+Data5[[#This Row],[PERSOANE CARE AU PARTICIPAT LA VOT  (TURUL AL 2-LEA)]]</f>
        <v>2483</v>
      </c>
      <c r="T1150" s="41">
        <f>Data5[[#This Row],[TOTAL CHELTUIELI LEI]]/Data5[[#This Row],[NUMĂRUL PERSOANELOR ÎNSCRISE ÎN LISTELE ELECTORALE]]</f>
        <v>4.775922877968493</v>
      </c>
      <c r="U1150" s="41">
        <f>Data5[[#This Row],[TOTAL CHELTUIELI EURO]]/Data5[[#This Row],[NUMĂRUL PERSOANELOR ÎNSCRISE ÎN LISTELE ELECTORALE]]</f>
        <v>0.9867405379989036</v>
      </c>
      <c r="V1150" s="41">
        <f>Data5[[#This Row],[TOTAL CHELTUIELI LEI]]/Data5[[#This Row],[NUMĂRUL PERSOANELOR CARE AU PARTICIPAT LA VOT]]</f>
        <v>8.1804269029399919</v>
      </c>
      <c r="W1150" s="41">
        <f>Data5[[#This Row],[TOTAL CHELTUIELI EURO]]/Data5[[#This Row],[NUMĂRUL PERSOANELOR CARE AU PARTICIPAT LA VOT]]</f>
        <v>1.6901359275510821</v>
      </c>
      <c r="X1150" s="43">
        <v>4.8400999999999996</v>
      </c>
      <c r="Y1150" s="114" t="s">
        <v>2895</v>
      </c>
      <c r="Z1150" s="44">
        <v>4</v>
      </c>
      <c r="AA1150" s="115" t="s">
        <v>3105</v>
      </c>
      <c r="AB1150" s="44">
        <v>0</v>
      </c>
      <c r="AC1150" s="45"/>
    </row>
    <row r="1151" spans="1:29" ht="12" customHeight="1" x14ac:dyDescent="0.2">
      <c r="A1151" s="37">
        <v>1150</v>
      </c>
      <c r="B1151" s="38" t="s">
        <v>21</v>
      </c>
      <c r="C1151" s="39" t="s">
        <v>1958</v>
      </c>
      <c r="D1151" s="40">
        <v>44101</v>
      </c>
      <c r="E1151" s="38">
        <v>1</v>
      </c>
      <c r="F1151" s="38"/>
      <c r="G1151" s="38" t="s">
        <v>2</v>
      </c>
      <c r="H1151" s="38" t="s">
        <v>2</v>
      </c>
      <c r="I1151" s="65">
        <v>0</v>
      </c>
      <c r="J1151" s="65">
        <v>26438.11</v>
      </c>
      <c r="K1151" s="65">
        <v>0</v>
      </c>
      <c r="L1151" s="41">
        <f>SUM(Data5[[#This Row],[CHELTUIELI DE PERSONAL LEI]:[CHELTUIELI DE CAPITAL (ACTIVE NEFINANCIARE ) LEI]])</f>
        <v>26438.11</v>
      </c>
      <c r="M1151" s="41">
        <f>Data5[[#This Row],[TOTAL CHELTUIELI LEI]]/Data5[[#This Row],[CURS VALUTAR EURO BNR 22 07 2020]]</f>
        <v>5462.3065639139695</v>
      </c>
      <c r="N1151" s="49">
        <v>2626</v>
      </c>
      <c r="O1151" s="54"/>
      <c r="P1151" s="54">
        <v>1614</v>
      </c>
      <c r="Q1151" s="54"/>
      <c r="R1151" s="54">
        <f>Data5[[#This Row],[PERSOANE ÎNSCRISE ÎN LISTELE ELECTORALE (TURUL 1)            ]]+Data5[[#This Row],[PERSOANE ÎNSCRISE ÎN LISTELE ELECTORALE (TURUL AL 2-LEA)]]</f>
        <v>2626</v>
      </c>
      <c r="S1151" s="54">
        <f>Data5[[#This Row],[PERSOANE CARE AU PARTICIPAT LA VOT (TURUL 1)]]+Data5[[#This Row],[PERSOANE CARE AU PARTICIPAT LA VOT  (TURUL AL 2-LEA)]]</f>
        <v>1614</v>
      </c>
      <c r="T1151" s="41">
        <f>Data5[[#This Row],[TOTAL CHELTUIELI LEI]]/Data5[[#This Row],[NUMĂRUL PERSOANELOR ÎNSCRISE ÎN LISTELE ELECTORALE]]</f>
        <v>10.067825590251333</v>
      </c>
      <c r="U1151" s="41">
        <f>Data5[[#This Row],[TOTAL CHELTUIELI EURO]]/Data5[[#This Row],[NUMĂRUL PERSOANELOR ÎNSCRISE ÎN LISTELE ELECTORALE]]</f>
        <v>2.0800862771949618</v>
      </c>
      <c r="V1151" s="41">
        <f>Data5[[#This Row],[TOTAL CHELTUIELI LEI]]/Data5[[#This Row],[NUMĂRUL PERSOANELOR CARE AU PARTICIPAT LA VOT]]</f>
        <v>16.380489467162331</v>
      </c>
      <c r="W1151" s="41">
        <f>Data5[[#This Row],[TOTAL CHELTUIELI EURO]]/Data5[[#This Row],[NUMĂRUL PERSOANELOR CARE AU PARTICIPAT LA VOT]]</f>
        <v>3.3843287260929178</v>
      </c>
      <c r="X1151" s="43">
        <v>4.8400999999999996</v>
      </c>
      <c r="Y1151" s="114" t="s">
        <v>2898</v>
      </c>
      <c r="Z1151" s="44">
        <v>10</v>
      </c>
      <c r="AA1151" s="115" t="s">
        <v>3108</v>
      </c>
      <c r="AB1151" s="44">
        <v>2</v>
      </c>
      <c r="AC1151" s="45"/>
    </row>
    <row r="1152" spans="1:29" ht="12" customHeight="1" x14ac:dyDescent="0.2">
      <c r="A1152" s="37">
        <v>1151</v>
      </c>
      <c r="B1152" s="38" t="s">
        <v>21</v>
      </c>
      <c r="C1152" s="39" t="s">
        <v>1959</v>
      </c>
      <c r="D1152" s="40">
        <v>44101</v>
      </c>
      <c r="E1152" s="38">
        <v>1</v>
      </c>
      <c r="F1152" s="38"/>
      <c r="G1152" s="38" t="s">
        <v>2</v>
      </c>
      <c r="H1152" s="38" t="s">
        <v>2</v>
      </c>
      <c r="I1152" s="65">
        <v>0</v>
      </c>
      <c r="J1152" s="65">
        <v>14078.66</v>
      </c>
      <c r="K1152" s="65">
        <v>0</v>
      </c>
      <c r="L1152" s="41">
        <f>SUM(Data5[[#This Row],[CHELTUIELI DE PERSONAL LEI]:[CHELTUIELI DE CAPITAL (ACTIVE NEFINANCIARE ) LEI]])</f>
        <v>14078.66</v>
      </c>
      <c r="M1152" s="41">
        <f>Data5[[#This Row],[TOTAL CHELTUIELI LEI]]/Data5[[#This Row],[CURS VALUTAR EURO BNR 22 07 2020]]</f>
        <v>2908.7539513646416</v>
      </c>
      <c r="N1152" s="49">
        <v>5439</v>
      </c>
      <c r="O1152" s="54"/>
      <c r="P1152" s="54">
        <v>2916</v>
      </c>
      <c r="Q1152" s="54"/>
      <c r="R1152" s="54">
        <f>Data5[[#This Row],[PERSOANE ÎNSCRISE ÎN LISTELE ELECTORALE (TURUL 1)            ]]+Data5[[#This Row],[PERSOANE ÎNSCRISE ÎN LISTELE ELECTORALE (TURUL AL 2-LEA)]]</f>
        <v>5439</v>
      </c>
      <c r="S1152" s="54">
        <f>Data5[[#This Row],[PERSOANE CARE AU PARTICIPAT LA VOT (TURUL 1)]]+Data5[[#This Row],[PERSOANE CARE AU PARTICIPAT LA VOT  (TURUL AL 2-LEA)]]</f>
        <v>2916</v>
      </c>
      <c r="T1152" s="41">
        <f>Data5[[#This Row],[TOTAL CHELTUIELI LEI]]/Data5[[#This Row],[NUMĂRUL PERSOANELOR ÎNSCRISE ÎN LISTELE ELECTORALE]]</f>
        <v>2.5884647913219343</v>
      </c>
      <c r="U1152" s="41">
        <f>Data5[[#This Row],[TOTAL CHELTUIELI EURO]]/Data5[[#This Row],[NUMĂRUL PERSOANELOR ÎNSCRISE ÎN LISTELE ELECTORALE]]</f>
        <v>0.53479572556805322</v>
      </c>
      <c r="V1152" s="41">
        <f>Data5[[#This Row],[TOTAL CHELTUIELI LEI]]/Data5[[#This Row],[NUMĂRUL PERSOANELOR CARE AU PARTICIPAT LA VOT]]</f>
        <v>4.8280727023319612</v>
      </c>
      <c r="W1152" s="41">
        <f>Data5[[#This Row],[TOTAL CHELTUIELI EURO]]/Data5[[#This Row],[NUMĂRUL PERSOANELOR CARE AU PARTICIPAT LA VOT]]</f>
        <v>0.99751507248444493</v>
      </c>
      <c r="X1152" s="43">
        <v>4.8400999999999996</v>
      </c>
      <c r="Y1152" s="114" t="s">
        <v>2891</v>
      </c>
      <c r="Z1152" s="44">
        <v>2</v>
      </c>
      <c r="AA1152" s="115" t="s">
        <v>3105</v>
      </c>
      <c r="AB1152" s="44">
        <v>0</v>
      </c>
      <c r="AC1152" s="45"/>
    </row>
    <row r="1153" spans="1:29" ht="12" customHeight="1" x14ac:dyDescent="0.2">
      <c r="A1153" s="37">
        <v>1152</v>
      </c>
      <c r="B1153" s="38" t="s">
        <v>21</v>
      </c>
      <c r="C1153" s="39" t="s">
        <v>1960</v>
      </c>
      <c r="D1153" s="40">
        <v>44101</v>
      </c>
      <c r="E1153" s="38">
        <v>1</v>
      </c>
      <c r="F1153" s="38"/>
      <c r="G1153" s="38" t="s">
        <v>2</v>
      </c>
      <c r="H1153" s="38" t="s">
        <v>2</v>
      </c>
      <c r="I1153" s="65">
        <v>0</v>
      </c>
      <c r="J1153" s="65">
        <v>10704.83</v>
      </c>
      <c r="K1153" s="65">
        <v>0</v>
      </c>
      <c r="L1153" s="41">
        <f>SUM(Data5[[#This Row],[CHELTUIELI DE PERSONAL LEI]:[CHELTUIELI DE CAPITAL (ACTIVE NEFINANCIARE ) LEI]])</f>
        <v>10704.83</v>
      </c>
      <c r="M1153" s="41">
        <f>Data5[[#This Row],[TOTAL CHELTUIELI LEI]]/Data5[[#This Row],[CURS VALUTAR EURO BNR 22 07 2020]]</f>
        <v>2211.6960393380305</v>
      </c>
      <c r="N1153" s="49">
        <v>3163</v>
      </c>
      <c r="O1153" s="54"/>
      <c r="P1153" s="54">
        <v>1763</v>
      </c>
      <c r="Q1153" s="54"/>
      <c r="R1153" s="54">
        <f>Data5[[#This Row],[PERSOANE ÎNSCRISE ÎN LISTELE ELECTORALE (TURUL 1)            ]]+Data5[[#This Row],[PERSOANE ÎNSCRISE ÎN LISTELE ELECTORALE (TURUL AL 2-LEA)]]</f>
        <v>3163</v>
      </c>
      <c r="S1153" s="54">
        <f>Data5[[#This Row],[PERSOANE CARE AU PARTICIPAT LA VOT (TURUL 1)]]+Data5[[#This Row],[PERSOANE CARE AU PARTICIPAT LA VOT  (TURUL AL 2-LEA)]]</f>
        <v>1763</v>
      </c>
      <c r="T1153" s="41">
        <f>Data5[[#This Row],[TOTAL CHELTUIELI LEI]]/Data5[[#This Row],[NUMĂRUL PERSOANELOR ÎNSCRISE ÎN LISTELE ELECTORALE]]</f>
        <v>3.3843914005690801</v>
      </c>
      <c r="U1153" s="41">
        <f>Data5[[#This Row],[TOTAL CHELTUIELI EURO]]/Data5[[#This Row],[NUMĂRUL PERSOANELOR ÎNSCRISE ÎN LISTELE ELECTORALE]]</f>
        <v>0.6992399744982708</v>
      </c>
      <c r="V1153" s="41">
        <f>Data5[[#This Row],[TOTAL CHELTUIELI LEI]]/Data5[[#This Row],[NUMĂRUL PERSOANELOR CARE AU PARTICIPAT LA VOT]]</f>
        <v>6.0719398752127054</v>
      </c>
      <c r="W1153" s="41">
        <f>Data5[[#This Row],[TOTAL CHELTUIELI EURO]]/Data5[[#This Row],[NUMĂRUL PERSOANELOR CARE AU PARTICIPAT LA VOT]]</f>
        <v>1.2545071125003009</v>
      </c>
      <c r="X1153" s="43">
        <v>4.8400999999999996</v>
      </c>
      <c r="Y1153" s="114" t="s">
        <v>2884</v>
      </c>
      <c r="Z1153" s="44">
        <v>3</v>
      </c>
      <c r="AA1153" s="115" t="s">
        <v>3105</v>
      </c>
      <c r="AB1153" s="44">
        <v>0</v>
      </c>
      <c r="AC1153" s="45"/>
    </row>
    <row r="1154" spans="1:29" ht="12" customHeight="1" x14ac:dyDescent="0.2">
      <c r="A1154" s="37">
        <v>1153</v>
      </c>
      <c r="B1154" s="38" t="s">
        <v>21</v>
      </c>
      <c r="C1154" s="39" t="s">
        <v>1961</v>
      </c>
      <c r="D1154" s="40">
        <v>44101</v>
      </c>
      <c r="E1154" s="38">
        <v>1</v>
      </c>
      <c r="F1154" s="38"/>
      <c r="G1154" s="38" t="s">
        <v>2</v>
      </c>
      <c r="H1154" s="38" t="s">
        <v>2</v>
      </c>
      <c r="I1154" s="65">
        <v>1650</v>
      </c>
      <c r="J1154" s="65">
        <v>17322</v>
      </c>
      <c r="K1154" s="65">
        <v>0</v>
      </c>
      <c r="L1154" s="41">
        <f>SUM(Data5[[#This Row],[CHELTUIELI DE PERSONAL LEI]:[CHELTUIELI DE CAPITAL (ACTIVE NEFINANCIARE ) LEI]])</f>
        <v>18972</v>
      </c>
      <c r="M1154" s="41">
        <f>Data5[[#This Row],[TOTAL CHELTUIELI LEI]]/Data5[[#This Row],[CURS VALUTAR EURO BNR 22 07 2020]]</f>
        <v>3919.7537240966099</v>
      </c>
      <c r="N1154" s="49">
        <v>2496</v>
      </c>
      <c r="O1154" s="54"/>
      <c r="P1154" s="54">
        <v>1568</v>
      </c>
      <c r="Q1154" s="54"/>
      <c r="R1154" s="54">
        <f>Data5[[#This Row],[PERSOANE ÎNSCRISE ÎN LISTELE ELECTORALE (TURUL 1)            ]]+Data5[[#This Row],[PERSOANE ÎNSCRISE ÎN LISTELE ELECTORALE (TURUL AL 2-LEA)]]</f>
        <v>2496</v>
      </c>
      <c r="S1154" s="54">
        <f>Data5[[#This Row],[PERSOANE CARE AU PARTICIPAT LA VOT (TURUL 1)]]+Data5[[#This Row],[PERSOANE CARE AU PARTICIPAT LA VOT  (TURUL AL 2-LEA)]]</f>
        <v>1568</v>
      </c>
      <c r="T1154" s="41">
        <f>Data5[[#This Row],[TOTAL CHELTUIELI LEI]]/Data5[[#This Row],[NUMĂRUL PERSOANELOR ÎNSCRISE ÎN LISTELE ELECTORALE]]</f>
        <v>7.6009615384615383</v>
      </c>
      <c r="U1154" s="41">
        <f>Data5[[#This Row],[TOTAL CHELTUIELI EURO]]/Data5[[#This Row],[NUMĂRUL PERSOANELOR ÎNSCRISE ÎN LISTELE ELECTORALE]]</f>
        <v>1.5704141522822956</v>
      </c>
      <c r="V1154" s="41">
        <f>Data5[[#This Row],[TOTAL CHELTUIELI LEI]]/Data5[[#This Row],[NUMĂRUL PERSOANELOR CARE AU PARTICIPAT LA VOT]]</f>
        <v>12.099489795918368</v>
      </c>
      <c r="W1154" s="41">
        <f>Data5[[#This Row],[TOTAL CHELTUIELI EURO]]/Data5[[#This Row],[NUMĂRUL PERSOANELOR CARE AU PARTICIPAT LA VOT]]</f>
        <v>2.4998429362861034</v>
      </c>
      <c r="X1154" s="43">
        <v>4.8400999999999996</v>
      </c>
      <c r="Y1154" s="114" t="s">
        <v>2886</v>
      </c>
      <c r="Z1154" s="44">
        <v>7</v>
      </c>
      <c r="AA1154" s="115" t="s">
        <v>3107</v>
      </c>
      <c r="AB1154" s="44">
        <v>1</v>
      </c>
      <c r="AC1154" s="45"/>
    </row>
    <row r="1155" spans="1:29" ht="12" customHeight="1" x14ac:dyDescent="0.2">
      <c r="A1155" s="37">
        <v>1154</v>
      </c>
      <c r="B1155" s="38" t="s">
        <v>21</v>
      </c>
      <c r="C1155" s="39" t="s">
        <v>1962</v>
      </c>
      <c r="D1155" s="40">
        <v>44101</v>
      </c>
      <c r="E1155" s="38">
        <v>1</v>
      </c>
      <c r="F1155" s="38"/>
      <c r="G1155" s="38" t="s">
        <v>2</v>
      </c>
      <c r="H1155" s="38" t="s">
        <v>2</v>
      </c>
      <c r="I1155" s="65">
        <v>21022</v>
      </c>
      <c r="J1155" s="65">
        <v>14315.53</v>
      </c>
      <c r="K1155" s="65">
        <v>0</v>
      </c>
      <c r="L1155" s="41">
        <f>SUM(Data5[[#This Row],[CHELTUIELI DE PERSONAL LEI]:[CHELTUIELI DE CAPITAL (ACTIVE NEFINANCIARE ) LEI]])</f>
        <v>35337.53</v>
      </c>
      <c r="M1155" s="41">
        <f>Data5[[#This Row],[TOTAL CHELTUIELI LEI]]/Data5[[#This Row],[CURS VALUTAR EURO BNR 22 07 2020]]</f>
        <v>7300.9917150472102</v>
      </c>
      <c r="N1155" s="49">
        <v>3969</v>
      </c>
      <c r="O1155" s="54"/>
      <c r="P1155" s="54">
        <v>2220</v>
      </c>
      <c r="Q1155" s="54"/>
      <c r="R1155" s="54">
        <f>Data5[[#This Row],[PERSOANE ÎNSCRISE ÎN LISTELE ELECTORALE (TURUL 1)            ]]+Data5[[#This Row],[PERSOANE ÎNSCRISE ÎN LISTELE ELECTORALE (TURUL AL 2-LEA)]]</f>
        <v>3969</v>
      </c>
      <c r="S1155" s="54">
        <f>Data5[[#This Row],[PERSOANE CARE AU PARTICIPAT LA VOT (TURUL 1)]]+Data5[[#This Row],[PERSOANE CARE AU PARTICIPAT LA VOT  (TURUL AL 2-LEA)]]</f>
        <v>2220</v>
      </c>
      <c r="T1155" s="41">
        <f>Data5[[#This Row],[TOTAL CHELTUIELI LEI]]/Data5[[#This Row],[NUMĂRUL PERSOANELOR ÎNSCRISE ÎN LISTELE ELECTORALE]]</f>
        <v>8.9033837238599141</v>
      </c>
      <c r="U1155" s="41">
        <f>Data5[[#This Row],[TOTAL CHELTUIELI EURO]]/Data5[[#This Row],[NUMĂRUL PERSOANELOR ÎNSCRISE ÎN LISTELE ELECTORALE]]</f>
        <v>1.8395040854238374</v>
      </c>
      <c r="V1155" s="41">
        <f>Data5[[#This Row],[TOTAL CHELTUIELI LEI]]/Data5[[#This Row],[NUMĂRUL PERSOANELOR CARE AU PARTICIPAT LA VOT]]</f>
        <v>15.917806306306305</v>
      </c>
      <c r="W1155" s="41">
        <f>Data5[[#This Row],[TOTAL CHELTUIELI EURO]]/Data5[[#This Row],[NUMĂRUL PERSOANELOR CARE AU PARTICIPAT LA VOT]]</f>
        <v>3.2887350067780226</v>
      </c>
      <c r="X1155" s="43">
        <v>4.8400999999999996</v>
      </c>
      <c r="Y1155" s="114" t="s">
        <v>2896</v>
      </c>
      <c r="Z1155" s="44">
        <v>8</v>
      </c>
      <c r="AA1155" s="115" t="s">
        <v>3107</v>
      </c>
      <c r="AB1155" s="44">
        <v>1</v>
      </c>
      <c r="AC1155" s="45"/>
    </row>
    <row r="1156" spans="1:29" ht="12" customHeight="1" x14ac:dyDescent="0.2">
      <c r="A1156" s="37">
        <v>1155</v>
      </c>
      <c r="B1156" s="38" t="s">
        <v>21</v>
      </c>
      <c r="C1156" s="39" t="s">
        <v>1963</v>
      </c>
      <c r="D1156" s="40">
        <v>44101</v>
      </c>
      <c r="E1156" s="38">
        <v>1</v>
      </c>
      <c r="F1156" s="38"/>
      <c r="G1156" s="38" t="s">
        <v>2</v>
      </c>
      <c r="H1156" s="38" t="s">
        <v>2</v>
      </c>
      <c r="I1156" s="65">
        <v>23870</v>
      </c>
      <c r="J1156" s="65">
        <v>9011</v>
      </c>
      <c r="K1156" s="65">
        <v>0</v>
      </c>
      <c r="L1156" s="41">
        <f>SUM(Data5[[#This Row],[CHELTUIELI DE PERSONAL LEI]:[CHELTUIELI DE CAPITAL (ACTIVE NEFINANCIARE ) LEI]])</f>
        <v>32881</v>
      </c>
      <c r="M1156" s="41">
        <f>Data5[[#This Row],[TOTAL CHELTUIELI LEI]]/Data5[[#This Row],[CURS VALUTAR EURO BNR 22 07 2020]]</f>
        <v>6793.4546806884164</v>
      </c>
      <c r="N1156" s="49">
        <v>4321</v>
      </c>
      <c r="O1156" s="54"/>
      <c r="P1156" s="54">
        <v>2882</v>
      </c>
      <c r="Q1156" s="54"/>
      <c r="R1156" s="54">
        <f>Data5[[#This Row],[PERSOANE ÎNSCRISE ÎN LISTELE ELECTORALE (TURUL 1)            ]]+Data5[[#This Row],[PERSOANE ÎNSCRISE ÎN LISTELE ELECTORALE (TURUL AL 2-LEA)]]</f>
        <v>4321</v>
      </c>
      <c r="S1156" s="54">
        <f>Data5[[#This Row],[PERSOANE CARE AU PARTICIPAT LA VOT (TURUL 1)]]+Data5[[#This Row],[PERSOANE CARE AU PARTICIPAT LA VOT  (TURUL AL 2-LEA)]]</f>
        <v>2882</v>
      </c>
      <c r="T1156" s="41">
        <f>Data5[[#This Row],[TOTAL CHELTUIELI LEI]]/Data5[[#This Row],[NUMĂRUL PERSOANELOR ÎNSCRISE ÎN LISTELE ELECTORALE]]</f>
        <v>7.609581115482527</v>
      </c>
      <c r="U1156" s="41">
        <f>Data5[[#This Row],[TOTAL CHELTUIELI EURO]]/Data5[[#This Row],[NUMĂRUL PERSOANELOR ÎNSCRISE ÎN LISTELE ELECTORALE]]</f>
        <v>1.5721950198306911</v>
      </c>
      <c r="V1156" s="41">
        <f>Data5[[#This Row],[TOTAL CHELTUIELI LEI]]/Data5[[#This Row],[NUMĂRUL PERSOANELOR CARE AU PARTICIPAT LA VOT]]</f>
        <v>11.409090909090908</v>
      </c>
      <c r="W1156" s="41">
        <f>Data5[[#This Row],[TOTAL CHELTUIELI EURO]]/Data5[[#This Row],[NUMĂRUL PERSOANELOR CARE AU PARTICIPAT LA VOT]]</f>
        <v>2.3572014853186731</v>
      </c>
      <c r="X1156" s="43">
        <v>4.8400999999999996</v>
      </c>
      <c r="Y1156" s="114" t="s">
        <v>2886</v>
      </c>
      <c r="Z1156" s="44">
        <v>7</v>
      </c>
      <c r="AA1156" s="115" t="s">
        <v>3107</v>
      </c>
      <c r="AB1156" s="44">
        <v>1</v>
      </c>
      <c r="AC1156" s="45"/>
    </row>
    <row r="1157" spans="1:29" ht="12" customHeight="1" x14ac:dyDescent="0.2">
      <c r="A1157" s="37">
        <v>1156</v>
      </c>
      <c r="B1157" s="38" t="s">
        <v>21</v>
      </c>
      <c r="C1157" s="39" t="s">
        <v>1964</v>
      </c>
      <c r="D1157" s="40">
        <v>44101</v>
      </c>
      <c r="E1157" s="38">
        <v>1</v>
      </c>
      <c r="F1157" s="38"/>
      <c r="G1157" s="38" t="s">
        <v>2</v>
      </c>
      <c r="H1157" s="38" t="s">
        <v>2</v>
      </c>
      <c r="I1157" s="65">
        <v>18865</v>
      </c>
      <c r="J1157" s="65">
        <v>8784</v>
      </c>
      <c r="K1157" s="65">
        <v>0</v>
      </c>
      <c r="L1157" s="41">
        <f>SUM(Data5[[#This Row],[CHELTUIELI DE PERSONAL LEI]:[CHELTUIELI DE CAPITAL (ACTIVE NEFINANCIARE ) LEI]])</f>
        <v>27649</v>
      </c>
      <c r="M1157" s="41">
        <f>Data5[[#This Row],[TOTAL CHELTUIELI LEI]]/Data5[[#This Row],[CURS VALUTAR EURO BNR 22 07 2020]]</f>
        <v>5712.4852792297688</v>
      </c>
      <c r="N1157" s="49">
        <v>1876</v>
      </c>
      <c r="O1157" s="54"/>
      <c r="P1157" s="54">
        <v>1409</v>
      </c>
      <c r="Q1157" s="54"/>
      <c r="R1157" s="54">
        <f>Data5[[#This Row],[PERSOANE ÎNSCRISE ÎN LISTELE ELECTORALE (TURUL 1)            ]]+Data5[[#This Row],[PERSOANE ÎNSCRISE ÎN LISTELE ELECTORALE (TURUL AL 2-LEA)]]</f>
        <v>1876</v>
      </c>
      <c r="S1157" s="54">
        <f>Data5[[#This Row],[PERSOANE CARE AU PARTICIPAT LA VOT (TURUL 1)]]+Data5[[#This Row],[PERSOANE CARE AU PARTICIPAT LA VOT  (TURUL AL 2-LEA)]]</f>
        <v>1409</v>
      </c>
      <c r="T1157" s="41">
        <f>Data5[[#This Row],[TOTAL CHELTUIELI LEI]]/Data5[[#This Row],[NUMĂRUL PERSOANELOR ÎNSCRISE ÎN LISTELE ELECTORALE]]</f>
        <v>14.738272921108742</v>
      </c>
      <c r="U1157" s="41">
        <f>Data5[[#This Row],[TOTAL CHELTUIELI EURO]]/Data5[[#This Row],[NUMĂRUL PERSOANELOR ÎNSCRISE ÎN LISTELE ELECTORALE]]</f>
        <v>3.0450347970307936</v>
      </c>
      <c r="V1157" s="41">
        <f>Data5[[#This Row],[TOTAL CHELTUIELI LEI]]/Data5[[#This Row],[NUMĂRUL PERSOANELOR CARE AU PARTICIPAT LA VOT]]</f>
        <v>19.623136976579133</v>
      </c>
      <c r="W1157" s="41">
        <f>Data5[[#This Row],[TOTAL CHELTUIELI EURO]]/Data5[[#This Row],[NUMĂRUL PERSOANELOR CARE AU PARTICIPAT LA VOT]]</f>
        <v>4.0542833777358185</v>
      </c>
      <c r="X1157" s="43">
        <v>4.8400999999999996</v>
      </c>
      <c r="Y1157" s="114" t="s">
        <v>2885</v>
      </c>
      <c r="Z1157" s="44">
        <v>14</v>
      </c>
      <c r="AA1157" s="115" t="s">
        <v>3106</v>
      </c>
      <c r="AB1157" s="44">
        <v>3</v>
      </c>
      <c r="AC1157" s="45"/>
    </row>
    <row r="1158" spans="1:29" ht="12" customHeight="1" x14ac:dyDescent="0.2">
      <c r="A1158" s="37">
        <v>1157</v>
      </c>
      <c r="B1158" s="38" t="s">
        <v>21</v>
      </c>
      <c r="C1158" s="39" t="s">
        <v>1965</v>
      </c>
      <c r="D1158" s="40">
        <v>44101</v>
      </c>
      <c r="E1158" s="38">
        <v>1</v>
      </c>
      <c r="F1158" s="38"/>
      <c r="G1158" s="38" t="s">
        <v>2</v>
      </c>
      <c r="H1158" s="38" t="s">
        <v>2</v>
      </c>
      <c r="I1158" s="65">
        <v>0</v>
      </c>
      <c r="J1158" s="65">
        <v>12892.64</v>
      </c>
      <c r="K1158" s="65">
        <v>0</v>
      </c>
      <c r="L1158" s="41">
        <f>SUM(Data5[[#This Row],[CHELTUIELI DE PERSONAL LEI]:[CHELTUIELI DE CAPITAL (ACTIVE NEFINANCIARE ) LEI]])</f>
        <v>12892.64</v>
      </c>
      <c r="M1158" s="41">
        <f>Data5[[#This Row],[TOTAL CHELTUIELI LEI]]/Data5[[#This Row],[CURS VALUTAR EURO BNR 22 07 2020]]</f>
        <v>2663.7135596371977</v>
      </c>
      <c r="N1158" s="49">
        <v>3999</v>
      </c>
      <c r="O1158" s="54"/>
      <c r="P1158" s="54">
        <v>2236</v>
      </c>
      <c r="Q1158" s="54"/>
      <c r="R1158" s="54">
        <f>Data5[[#This Row],[PERSOANE ÎNSCRISE ÎN LISTELE ELECTORALE (TURUL 1)            ]]+Data5[[#This Row],[PERSOANE ÎNSCRISE ÎN LISTELE ELECTORALE (TURUL AL 2-LEA)]]</f>
        <v>3999</v>
      </c>
      <c r="S1158" s="54">
        <f>Data5[[#This Row],[PERSOANE CARE AU PARTICIPAT LA VOT (TURUL 1)]]+Data5[[#This Row],[PERSOANE CARE AU PARTICIPAT LA VOT  (TURUL AL 2-LEA)]]</f>
        <v>2236</v>
      </c>
      <c r="T1158" s="41">
        <f>Data5[[#This Row],[TOTAL CHELTUIELI LEI]]/Data5[[#This Row],[NUMĂRUL PERSOANELOR ÎNSCRISE ÎN LISTELE ELECTORALE]]</f>
        <v>3.2239659914978742</v>
      </c>
      <c r="U1158" s="41">
        <f>Data5[[#This Row],[TOTAL CHELTUIELI EURO]]/Data5[[#This Row],[NUMĂRUL PERSOANELOR ÎNSCRISE ÎN LISTELE ELECTORALE]]</f>
        <v>0.6660949136377089</v>
      </c>
      <c r="V1158" s="41">
        <f>Data5[[#This Row],[TOTAL CHELTUIELI LEI]]/Data5[[#This Row],[NUMĂRUL PERSOANELOR CARE AU PARTICIPAT LA VOT]]</f>
        <v>5.7659391771019672</v>
      </c>
      <c r="W1158" s="41">
        <f>Data5[[#This Row],[TOTAL CHELTUIELI EURO]]/Data5[[#This Row],[NUMĂRUL PERSOANELOR CARE AU PARTICIPAT LA VOT]]</f>
        <v>1.1912851340059023</v>
      </c>
      <c r="X1158" s="43">
        <v>4.8400999999999996</v>
      </c>
      <c r="Y1158" s="114" t="s">
        <v>2884</v>
      </c>
      <c r="Z1158" s="44">
        <v>3</v>
      </c>
      <c r="AA1158" s="115" t="s">
        <v>3105</v>
      </c>
      <c r="AB1158" s="44">
        <v>0</v>
      </c>
      <c r="AC1158" s="45"/>
    </row>
    <row r="1159" spans="1:29" ht="12" customHeight="1" x14ac:dyDescent="0.2">
      <c r="A1159" s="37">
        <v>1158</v>
      </c>
      <c r="B1159" s="38" t="s">
        <v>21</v>
      </c>
      <c r="C1159" s="39" t="s">
        <v>1966</v>
      </c>
      <c r="D1159" s="40">
        <v>44101</v>
      </c>
      <c r="E1159" s="38">
        <v>1</v>
      </c>
      <c r="F1159" s="38"/>
      <c r="G1159" s="38" t="s">
        <v>2</v>
      </c>
      <c r="H1159" s="38" t="s">
        <v>2</v>
      </c>
      <c r="I1159" s="65">
        <v>0</v>
      </c>
      <c r="J1159" s="65">
        <v>17235.98</v>
      </c>
      <c r="K1159" s="65">
        <v>0</v>
      </c>
      <c r="L1159" s="41">
        <f>SUM(Data5[[#This Row],[CHELTUIELI DE PERSONAL LEI]:[CHELTUIELI DE CAPITAL (ACTIVE NEFINANCIARE ) LEI]])</f>
        <v>17235.98</v>
      </c>
      <c r="M1159" s="41">
        <f>Data5[[#This Row],[TOTAL CHELTUIELI LEI]]/Data5[[#This Row],[CURS VALUTAR EURO BNR 22 07 2020]]</f>
        <v>3561.0793165430468</v>
      </c>
      <c r="N1159" s="49">
        <v>4179</v>
      </c>
      <c r="O1159" s="54"/>
      <c r="P1159" s="54">
        <v>2275</v>
      </c>
      <c r="Q1159" s="54"/>
      <c r="R1159" s="54">
        <f>Data5[[#This Row],[PERSOANE ÎNSCRISE ÎN LISTELE ELECTORALE (TURUL 1)            ]]+Data5[[#This Row],[PERSOANE ÎNSCRISE ÎN LISTELE ELECTORALE (TURUL AL 2-LEA)]]</f>
        <v>4179</v>
      </c>
      <c r="S1159" s="54">
        <f>Data5[[#This Row],[PERSOANE CARE AU PARTICIPAT LA VOT (TURUL 1)]]+Data5[[#This Row],[PERSOANE CARE AU PARTICIPAT LA VOT  (TURUL AL 2-LEA)]]</f>
        <v>2275</v>
      </c>
      <c r="T1159" s="41">
        <f>Data5[[#This Row],[TOTAL CHELTUIELI LEI]]/Data5[[#This Row],[NUMĂRUL PERSOANELOR ÎNSCRISE ÎN LISTELE ELECTORALE]]</f>
        <v>4.1244268963866952</v>
      </c>
      <c r="U1159" s="41">
        <f>Data5[[#This Row],[TOTAL CHELTUIELI EURO]]/Data5[[#This Row],[NUMĂRUL PERSOANELOR ÎNSCRISE ÎN LISTELE ELECTORALE]]</f>
        <v>0.85213671130486879</v>
      </c>
      <c r="V1159" s="41">
        <f>Data5[[#This Row],[TOTAL CHELTUIELI LEI]]/Data5[[#This Row],[NUMĂRUL PERSOANELOR CARE AU PARTICIPAT LA VOT]]</f>
        <v>7.576254945054945</v>
      </c>
      <c r="W1159" s="41">
        <f>Data5[[#This Row],[TOTAL CHELTUIELI EURO]]/Data5[[#This Row],[NUMĂRUL PERSOANELOR CARE AU PARTICIPAT LA VOT]]</f>
        <v>1.5653095896892513</v>
      </c>
      <c r="X1159" s="43">
        <v>4.8400999999999996</v>
      </c>
      <c r="Y1159" s="114" t="s">
        <v>2895</v>
      </c>
      <c r="Z1159" s="44">
        <v>4</v>
      </c>
      <c r="AA1159" s="115" t="s">
        <v>3105</v>
      </c>
      <c r="AB1159" s="44">
        <v>0</v>
      </c>
      <c r="AC1159" s="45"/>
    </row>
    <row r="1160" spans="1:29" ht="12" customHeight="1" x14ac:dyDescent="0.2">
      <c r="A1160" s="37">
        <v>1159</v>
      </c>
      <c r="B1160" s="38" t="s">
        <v>21</v>
      </c>
      <c r="C1160" s="39" t="s">
        <v>1967</v>
      </c>
      <c r="D1160" s="40">
        <v>44101</v>
      </c>
      <c r="E1160" s="38">
        <v>1</v>
      </c>
      <c r="F1160" s="38"/>
      <c r="G1160" s="38" t="s">
        <v>2</v>
      </c>
      <c r="H1160" s="38" t="s">
        <v>2</v>
      </c>
      <c r="I1160" s="65">
        <v>0</v>
      </c>
      <c r="J1160" s="65">
        <v>10980</v>
      </c>
      <c r="K1160" s="65">
        <v>0</v>
      </c>
      <c r="L1160" s="41">
        <f>SUM(Data5[[#This Row],[CHELTUIELI DE PERSONAL LEI]:[CHELTUIELI DE CAPITAL (ACTIVE NEFINANCIARE ) LEI]])</f>
        <v>10980</v>
      </c>
      <c r="M1160" s="41">
        <f>Data5[[#This Row],[TOTAL CHELTUIELI LEI]]/Data5[[#This Row],[CURS VALUTAR EURO BNR 22 07 2020]]</f>
        <v>2268.5481704923454</v>
      </c>
      <c r="N1160" s="49">
        <v>3535</v>
      </c>
      <c r="O1160" s="54"/>
      <c r="P1160" s="54">
        <v>2608</v>
      </c>
      <c r="Q1160" s="54"/>
      <c r="R1160" s="54">
        <f>Data5[[#This Row],[PERSOANE ÎNSCRISE ÎN LISTELE ELECTORALE (TURUL 1)            ]]+Data5[[#This Row],[PERSOANE ÎNSCRISE ÎN LISTELE ELECTORALE (TURUL AL 2-LEA)]]</f>
        <v>3535</v>
      </c>
      <c r="S1160" s="54">
        <f>Data5[[#This Row],[PERSOANE CARE AU PARTICIPAT LA VOT (TURUL 1)]]+Data5[[#This Row],[PERSOANE CARE AU PARTICIPAT LA VOT  (TURUL AL 2-LEA)]]</f>
        <v>2608</v>
      </c>
      <c r="T1160" s="41">
        <f>Data5[[#This Row],[TOTAL CHELTUIELI LEI]]/Data5[[#This Row],[NUMĂRUL PERSOANELOR ÎNSCRISE ÎN LISTELE ELECTORALE]]</f>
        <v>3.1060820367751063</v>
      </c>
      <c r="U1160" s="41">
        <f>Data5[[#This Row],[TOTAL CHELTUIELI EURO]]/Data5[[#This Row],[NUMĂRUL PERSOANELOR ÎNSCRISE ÎN LISTELE ELECTORALE]]</f>
        <v>0.64173922786204962</v>
      </c>
      <c r="V1160" s="41">
        <f>Data5[[#This Row],[TOTAL CHELTUIELI LEI]]/Data5[[#This Row],[NUMĂRUL PERSOANELOR CARE AU PARTICIPAT LA VOT]]</f>
        <v>4.2101226993865026</v>
      </c>
      <c r="W1160" s="41">
        <f>Data5[[#This Row],[TOTAL CHELTUIELI EURO]]/Data5[[#This Row],[NUMĂRUL PERSOANELOR CARE AU PARTICIPAT LA VOT]]</f>
        <v>0.86984208991270917</v>
      </c>
      <c r="X1160" s="43">
        <v>4.8400999999999996</v>
      </c>
      <c r="Y1160" s="114" t="s">
        <v>2884</v>
      </c>
      <c r="Z1160" s="44">
        <v>3</v>
      </c>
      <c r="AA1160" s="115" t="s">
        <v>3105</v>
      </c>
      <c r="AB1160" s="44">
        <v>0</v>
      </c>
      <c r="AC1160" s="45"/>
    </row>
    <row r="1161" spans="1:29" ht="12" customHeight="1" x14ac:dyDescent="0.2">
      <c r="A1161" s="37">
        <v>1160</v>
      </c>
      <c r="B1161" s="38" t="s">
        <v>21</v>
      </c>
      <c r="C1161" s="39" t="s">
        <v>1968</v>
      </c>
      <c r="D1161" s="40">
        <v>44101</v>
      </c>
      <c r="E1161" s="38">
        <v>1</v>
      </c>
      <c r="F1161" s="38"/>
      <c r="G1161" s="38" t="s">
        <v>2</v>
      </c>
      <c r="H1161" s="38" t="s">
        <v>2</v>
      </c>
      <c r="I1161" s="65">
        <v>3000</v>
      </c>
      <c r="J1161" s="65">
        <v>9581.7999999999993</v>
      </c>
      <c r="K1161" s="65">
        <v>0</v>
      </c>
      <c r="L1161" s="41">
        <f>SUM(Data5[[#This Row],[CHELTUIELI DE PERSONAL LEI]:[CHELTUIELI DE CAPITAL (ACTIVE NEFINANCIARE ) LEI]])</f>
        <v>12581.8</v>
      </c>
      <c r="M1161" s="41">
        <f>Data5[[#This Row],[TOTAL CHELTUIELI LEI]]/Data5[[#This Row],[CURS VALUTAR EURO BNR 22 07 2020]]</f>
        <v>2599.4917460383049</v>
      </c>
      <c r="N1161" s="49">
        <v>4114</v>
      </c>
      <c r="O1161" s="54"/>
      <c r="P1161" s="54">
        <v>2827</v>
      </c>
      <c r="Q1161" s="54"/>
      <c r="R1161" s="54">
        <f>Data5[[#This Row],[PERSOANE ÎNSCRISE ÎN LISTELE ELECTORALE (TURUL 1)            ]]+Data5[[#This Row],[PERSOANE ÎNSCRISE ÎN LISTELE ELECTORALE (TURUL AL 2-LEA)]]</f>
        <v>4114</v>
      </c>
      <c r="S1161" s="54">
        <f>Data5[[#This Row],[PERSOANE CARE AU PARTICIPAT LA VOT (TURUL 1)]]+Data5[[#This Row],[PERSOANE CARE AU PARTICIPAT LA VOT  (TURUL AL 2-LEA)]]</f>
        <v>2827</v>
      </c>
      <c r="T1161" s="41">
        <f>Data5[[#This Row],[TOTAL CHELTUIELI LEI]]/Data5[[#This Row],[NUMĂRUL PERSOANELOR ÎNSCRISE ÎN LISTELE ELECTORALE]]</f>
        <v>3.0582887700534758</v>
      </c>
      <c r="U1161" s="41">
        <f>Data5[[#This Row],[TOTAL CHELTUIELI EURO]]/Data5[[#This Row],[NUMĂRUL PERSOANELOR ÎNSCRISE ÎN LISTELE ELECTORALE]]</f>
        <v>0.63186478999472651</v>
      </c>
      <c r="V1161" s="41">
        <f>Data5[[#This Row],[TOTAL CHELTUIELI LEI]]/Data5[[#This Row],[NUMĂRUL PERSOANELOR CARE AU PARTICIPAT LA VOT]]</f>
        <v>4.4505836575875488</v>
      </c>
      <c r="W1161" s="41">
        <f>Data5[[#This Row],[TOTAL CHELTUIELI EURO]]/Data5[[#This Row],[NUMĂRUL PERSOANELOR CARE AU PARTICIPAT LA VOT]]</f>
        <v>0.91952307960322066</v>
      </c>
      <c r="X1161" s="43">
        <v>4.8400999999999996</v>
      </c>
      <c r="Y1161" s="114" t="s">
        <v>2884</v>
      </c>
      <c r="Z1161" s="44">
        <v>3</v>
      </c>
      <c r="AA1161" s="115" t="s">
        <v>3105</v>
      </c>
      <c r="AB1161" s="44">
        <v>0</v>
      </c>
      <c r="AC1161" s="45"/>
    </row>
    <row r="1162" spans="1:29" ht="12" customHeight="1" x14ac:dyDescent="0.2">
      <c r="A1162" s="37">
        <v>1161</v>
      </c>
      <c r="B1162" s="38" t="s">
        <v>21</v>
      </c>
      <c r="C1162" s="39" t="s">
        <v>1969</v>
      </c>
      <c r="D1162" s="40">
        <v>44101</v>
      </c>
      <c r="E1162" s="38">
        <v>1</v>
      </c>
      <c r="F1162" s="38"/>
      <c r="G1162" s="38" t="s">
        <v>2</v>
      </c>
      <c r="H1162" s="38" t="s">
        <v>2</v>
      </c>
      <c r="I1162" s="65">
        <v>29919</v>
      </c>
      <c r="J1162" s="65">
        <v>10092.52</v>
      </c>
      <c r="K1162" s="65">
        <v>0</v>
      </c>
      <c r="L1162" s="41">
        <f>SUM(Data5[[#This Row],[CHELTUIELI DE PERSONAL LEI]:[CHELTUIELI DE CAPITAL (ACTIVE NEFINANCIARE ) LEI]])</f>
        <v>40011.520000000004</v>
      </c>
      <c r="M1162" s="41">
        <f>Data5[[#This Row],[TOTAL CHELTUIELI LEI]]/Data5[[#This Row],[CURS VALUTAR EURO BNR 22 07 2020]]</f>
        <v>8266.6721761947083</v>
      </c>
      <c r="N1162" s="49">
        <v>2256</v>
      </c>
      <c r="O1162" s="54"/>
      <c r="P1162" s="54">
        <v>1556</v>
      </c>
      <c r="Q1162" s="54"/>
      <c r="R1162" s="54">
        <f>Data5[[#This Row],[PERSOANE ÎNSCRISE ÎN LISTELE ELECTORALE (TURUL 1)            ]]+Data5[[#This Row],[PERSOANE ÎNSCRISE ÎN LISTELE ELECTORALE (TURUL AL 2-LEA)]]</f>
        <v>2256</v>
      </c>
      <c r="S1162" s="54">
        <f>Data5[[#This Row],[PERSOANE CARE AU PARTICIPAT LA VOT (TURUL 1)]]+Data5[[#This Row],[PERSOANE CARE AU PARTICIPAT LA VOT  (TURUL AL 2-LEA)]]</f>
        <v>1556</v>
      </c>
      <c r="T1162" s="41">
        <f>Data5[[#This Row],[TOTAL CHELTUIELI LEI]]/Data5[[#This Row],[NUMĂRUL PERSOANELOR ÎNSCRISE ÎN LISTELE ELECTORALE]]</f>
        <v>17.735602836879433</v>
      </c>
      <c r="U1162" s="41">
        <f>Data5[[#This Row],[TOTAL CHELTUIELI EURO]]/Data5[[#This Row],[NUMĂRUL PERSOANELOR ÎNSCRISE ÎN LISTELE ELECTORALE]]</f>
        <v>3.6643050426394983</v>
      </c>
      <c r="V1162" s="41">
        <f>Data5[[#This Row],[TOTAL CHELTUIELI LEI]]/Data5[[#This Row],[NUMĂRUL PERSOANELOR CARE AU PARTICIPAT LA VOT]]</f>
        <v>25.714344473007714</v>
      </c>
      <c r="W1162" s="41">
        <f>Data5[[#This Row],[TOTAL CHELTUIELI EURO]]/Data5[[#This Row],[NUMĂRUL PERSOANELOR CARE AU PARTICIPAT LA VOT]]</f>
        <v>5.312771321461895</v>
      </c>
      <c r="X1162" s="43">
        <v>4.8400999999999996</v>
      </c>
      <c r="Y1162" s="114" t="s">
        <v>2907</v>
      </c>
      <c r="Z1162" s="44">
        <v>17</v>
      </c>
      <c r="AA1162" s="115" t="s">
        <v>3106</v>
      </c>
      <c r="AB1162" s="44">
        <v>3</v>
      </c>
      <c r="AC1162" s="45"/>
    </row>
    <row r="1163" spans="1:29" ht="12" customHeight="1" x14ac:dyDescent="0.2">
      <c r="A1163" s="37">
        <v>1162</v>
      </c>
      <c r="B1163" s="38" t="s">
        <v>21</v>
      </c>
      <c r="C1163" s="39" t="s">
        <v>1970</v>
      </c>
      <c r="D1163" s="40">
        <v>44101</v>
      </c>
      <c r="E1163" s="38">
        <v>1</v>
      </c>
      <c r="F1163" s="38"/>
      <c r="G1163" s="38" t="s">
        <v>2</v>
      </c>
      <c r="H1163" s="38" t="s">
        <v>2</v>
      </c>
      <c r="I1163" s="65">
        <v>400</v>
      </c>
      <c r="J1163" s="65">
        <v>6503.89</v>
      </c>
      <c r="K1163" s="65">
        <v>0</v>
      </c>
      <c r="L1163" s="41">
        <f>SUM(Data5[[#This Row],[CHELTUIELI DE PERSONAL LEI]:[CHELTUIELI DE CAPITAL (ACTIVE NEFINANCIARE ) LEI]])</f>
        <v>6903.89</v>
      </c>
      <c r="M1163" s="41">
        <f>Data5[[#This Row],[TOTAL CHELTUIELI LEI]]/Data5[[#This Row],[CURS VALUTAR EURO BNR 22 07 2020]]</f>
        <v>1426.394082766885</v>
      </c>
      <c r="N1163" s="49">
        <v>1724</v>
      </c>
      <c r="O1163" s="54"/>
      <c r="P1163" s="54">
        <v>1064</v>
      </c>
      <c r="Q1163" s="54"/>
      <c r="R1163" s="54">
        <f>Data5[[#This Row],[PERSOANE ÎNSCRISE ÎN LISTELE ELECTORALE (TURUL 1)            ]]+Data5[[#This Row],[PERSOANE ÎNSCRISE ÎN LISTELE ELECTORALE (TURUL AL 2-LEA)]]</f>
        <v>1724</v>
      </c>
      <c r="S1163" s="54">
        <f>Data5[[#This Row],[PERSOANE CARE AU PARTICIPAT LA VOT (TURUL 1)]]+Data5[[#This Row],[PERSOANE CARE AU PARTICIPAT LA VOT  (TURUL AL 2-LEA)]]</f>
        <v>1064</v>
      </c>
      <c r="T1163" s="41">
        <f>Data5[[#This Row],[TOTAL CHELTUIELI LEI]]/Data5[[#This Row],[NUMĂRUL PERSOANELOR ÎNSCRISE ÎN LISTELE ELECTORALE]]</f>
        <v>4.0045765661252899</v>
      </c>
      <c r="U1163" s="41">
        <f>Data5[[#This Row],[TOTAL CHELTUIELI EURO]]/Data5[[#This Row],[NUMĂRUL PERSOANELOR ÎNSCRISE ÎN LISTELE ELECTORALE]]</f>
        <v>0.82737475798543214</v>
      </c>
      <c r="V1163" s="41">
        <f>Data5[[#This Row],[TOTAL CHELTUIELI LEI]]/Data5[[#This Row],[NUMĂRUL PERSOANELOR CARE AU PARTICIPAT LA VOT]]</f>
        <v>6.4886184210526316</v>
      </c>
      <c r="W1163" s="41">
        <f>Data5[[#This Row],[TOTAL CHELTUIELI EURO]]/Data5[[#This Row],[NUMĂRUL PERSOANELOR CARE AU PARTICIPAT LA VOT]]</f>
        <v>1.34059594245008</v>
      </c>
      <c r="X1163" s="43">
        <v>4.8400999999999996</v>
      </c>
      <c r="Y1163" s="114" t="s">
        <v>2895</v>
      </c>
      <c r="Z1163" s="44">
        <v>4</v>
      </c>
      <c r="AA1163" s="115" t="s">
        <v>3105</v>
      </c>
      <c r="AB1163" s="44">
        <v>0</v>
      </c>
      <c r="AC1163" s="45"/>
    </row>
    <row r="1164" spans="1:29" ht="12" customHeight="1" x14ac:dyDescent="0.2">
      <c r="A1164" s="37">
        <v>1163</v>
      </c>
      <c r="B1164" s="38" t="s">
        <v>21</v>
      </c>
      <c r="C1164" s="39" t="s">
        <v>1971</v>
      </c>
      <c r="D1164" s="40">
        <v>44101</v>
      </c>
      <c r="E1164" s="38">
        <v>1</v>
      </c>
      <c r="F1164" s="38"/>
      <c r="G1164" s="38" t="s">
        <v>2</v>
      </c>
      <c r="H1164" s="38" t="s">
        <v>2</v>
      </c>
      <c r="I1164" s="65">
        <v>2100</v>
      </c>
      <c r="J1164" s="65">
        <v>9352</v>
      </c>
      <c r="K1164" s="65">
        <v>0</v>
      </c>
      <c r="L1164" s="41">
        <f>SUM(Data5[[#This Row],[CHELTUIELI DE PERSONAL LEI]:[CHELTUIELI DE CAPITAL (ACTIVE NEFINANCIARE ) LEI]])</f>
        <v>11452</v>
      </c>
      <c r="M1164" s="41">
        <f>Data5[[#This Row],[TOTAL CHELTUIELI LEI]]/Data5[[#This Row],[CURS VALUTAR EURO BNR 22 07 2020]]</f>
        <v>2366.0668168013058</v>
      </c>
      <c r="N1164" s="49">
        <v>3293</v>
      </c>
      <c r="O1164" s="54"/>
      <c r="P1164" s="54">
        <v>1840</v>
      </c>
      <c r="Q1164" s="54"/>
      <c r="R1164" s="54">
        <f>Data5[[#This Row],[PERSOANE ÎNSCRISE ÎN LISTELE ELECTORALE (TURUL 1)            ]]+Data5[[#This Row],[PERSOANE ÎNSCRISE ÎN LISTELE ELECTORALE (TURUL AL 2-LEA)]]</f>
        <v>3293</v>
      </c>
      <c r="S1164" s="54">
        <f>Data5[[#This Row],[PERSOANE CARE AU PARTICIPAT LA VOT (TURUL 1)]]+Data5[[#This Row],[PERSOANE CARE AU PARTICIPAT LA VOT  (TURUL AL 2-LEA)]]</f>
        <v>1840</v>
      </c>
      <c r="T1164" s="41">
        <f>Data5[[#This Row],[TOTAL CHELTUIELI LEI]]/Data5[[#This Row],[NUMĂRUL PERSOANELOR ÎNSCRISE ÎN LISTELE ELECTORALE]]</f>
        <v>3.4776799271181296</v>
      </c>
      <c r="U1164" s="41">
        <f>Data5[[#This Row],[TOTAL CHELTUIELI EURO]]/Data5[[#This Row],[NUMĂRUL PERSOANELOR ÎNSCRISE ÎN LISTELE ELECTORALE]]</f>
        <v>0.71851406522967076</v>
      </c>
      <c r="V1164" s="41">
        <f>Data5[[#This Row],[TOTAL CHELTUIELI LEI]]/Data5[[#This Row],[NUMĂRUL PERSOANELOR CARE AU PARTICIPAT LA VOT]]</f>
        <v>6.2239130434782606</v>
      </c>
      <c r="W1164" s="41">
        <f>Data5[[#This Row],[TOTAL CHELTUIELI EURO]]/Data5[[#This Row],[NUMĂRUL PERSOANELOR CARE AU PARTICIPAT LA VOT]]</f>
        <v>1.2859058786963617</v>
      </c>
      <c r="X1164" s="43">
        <v>4.8400999999999996</v>
      </c>
      <c r="Y1164" s="114" t="s">
        <v>2884</v>
      </c>
      <c r="Z1164" s="44">
        <v>3</v>
      </c>
      <c r="AA1164" s="115" t="s">
        <v>3105</v>
      </c>
      <c r="AB1164" s="44">
        <v>0</v>
      </c>
      <c r="AC1164" s="45"/>
    </row>
    <row r="1165" spans="1:29" ht="12" customHeight="1" x14ac:dyDescent="0.2">
      <c r="A1165" s="37">
        <v>1164</v>
      </c>
      <c r="B1165" s="38" t="s">
        <v>21</v>
      </c>
      <c r="C1165" s="39" t="s">
        <v>1972</v>
      </c>
      <c r="D1165" s="40">
        <v>44101</v>
      </c>
      <c r="E1165" s="38">
        <v>1</v>
      </c>
      <c r="F1165" s="38"/>
      <c r="G1165" s="38" t="s">
        <v>2</v>
      </c>
      <c r="H1165" s="38" t="s">
        <v>2</v>
      </c>
      <c r="I1165" s="65">
        <v>1760</v>
      </c>
      <c r="J1165" s="65">
        <v>35857.15</v>
      </c>
      <c r="K1165" s="65">
        <v>0</v>
      </c>
      <c r="L1165" s="41">
        <f>SUM(Data5[[#This Row],[CHELTUIELI DE PERSONAL LEI]:[CHELTUIELI DE CAPITAL (ACTIVE NEFINANCIARE ) LEI]])</f>
        <v>37617.15</v>
      </c>
      <c r="M1165" s="41">
        <f>Data5[[#This Row],[TOTAL CHELTUIELI LEI]]/Data5[[#This Row],[CURS VALUTAR EURO BNR 22 07 2020]]</f>
        <v>7771.9778516972801</v>
      </c>
      <c r="N1165" s="49">
        <v>3488</v>
      </c>
      <c r="O1165" s="54"/>
      <c r="P1165" s="54">
        <v>2016</v>
      </c>
      <c r="Q1165" s="54"/>
      <c r="R1165" s="54">
        <f>Data5[[#This Row],[PERSOANE ÎNSCRISE ÎN LISTELE ELECTORALE (TURUL 1)            ]]+Data5[[#This Row],[PERSOANE ÎNSCRISE ÎN LISTELE ELECTORALE (TURUL AL 2-LEA)]]</f>
        <v>3488</v>
      </c>
      <c r="S1165" s="54">
        <f>Data5[[#This Row],[PERSOANE CARE AU PARTICIPAT LA VOT (TURUL 1)]]+Data5[[#This Row],[PERSOANE CARE AU PARTICIPAT LA VOT  (TURUL AL 2-LEA)]]</f>
        <v>2016</v>
      </c>
      <c r="T1165" s="41">
        <f>Data5[[#This Row],[TOTAL CHELTUIELI LEI]]/Data5[[#This Row],[NUMĂRUL PERSOANELOR ÎNSCRISE ÎN LISTELE ELECTORALE]]</f>
        <v>10.784733371559634</v>
      </c>
      <c r="U1165" s="41">
        <f>Data5[[#This Row],[TOTAL CHELTUIELI EURO]]/Data5[[#This Row],[NUMĂRUL PERSOANELOR ÎNSCRISE ÎN LISTELE ELECTORALE]]</f>
        <v>2.2282046593168809</v>
      </c>
      <c r="V1165" s="41">
        <f>Data5[[#This Row],[TOTAL CHELTUIELI LEI]]/Data5[[#This Row],[NUMĂRUL PERSOANELOR CARE AU PARTICIPAT LA VOT]]</f>
        <v>18.659300595238097</v>
      </c>
      <c r="W1165" s="41">
        <f>Data5[[#This Row],[TOTAL CHELTUIELI EURO]]/Data5[[#This Row],[NUMĂRUL PERSOANELOR CARE AU PARTICIPAT LA VOT]]</f>
        <v>3.8551477438974602</v>
      </c>
      <c r="X1165" s="43">
        <v>4.8400999999999996</v>
      </c>
      <c r="Y1165" s="114" t="s">
        <v>2898</v>
      </c>
      <c r="Z1165" s="44">
        <v>10</v>
      </c>
      <c r="AA1165" s="115" t="s">
        <v>3108</v>
      </c>
      <c r="AB1165" s="44">
        <v>2</v>
      </c>
      <c r="AC1165" s="45"/>
    </row>
    <row r="1166" spans="1:29" ht="12" customHeight="1" x14ac:dyDescent="0.2">
      <c r="A1166" s="37">
        <v>1165</v>
      </c>
      <c r="B1166" s="38" t="s">
        <v>21</v>
      </c>
      <c r="C1166" s="39" t="s">
        <v>1973</v>
      </c>
      <c r="D1166" s="40">
        <v>44101</v>
      </c>
      <c r="E1166" s="38">
        <v>1</v>
      </c>
      <c r="F1166" s="38"/>
      <c r="G1166" s="38" t="s">
        <v>2</v>
      </c>
      <c r="H1166" s="38" t="s">
        <v>2</v>
      </c>
      <c r="I1166" s="65">
        <v>0</v>
      </c>
      <c r="J1166" s="65">
        <v>51895</v>
      </c>
      <c r="K1166" s="65">
        <v>0</v>
      </c>
      <c r="L1166" s="41">
        <f>SUM(Data5[[#This Row],[CHELTUIELI DE PERSONAL LEI]:[CHELTUIELI DE CAPITAL (ACTIVE NEFINANCIARE ) LEI]])</f>
        <v>51895</v>
      </c>
      <c r="M1166" s="41">
        <f>Data5[[#This Row],[TOTAL CHELTUIELI LEI]]/Data5[[#This Row],[CURS VALUTAR EURO BNR 22 07 2020]]</f>
        <v>10721.885911448111</v>
      </c>
      <c r="N1166" s="49">
        <v>3557</v>
      </c>
      <c r="O1166" s="54"/>
      <c r="P1166" s="54">
        <v>2055</v>
      </c>
      <c r="Q1166" s="54"/>
      <c r="R1166" s="54">
        <f>Data5[[#This Row],[PERSOANE ÎNSCRISE ÎN LISTELE ELECTORALE (TURUL 1)            ]]+Data5[[#This Row],[PERSOANE ÎNSCRISE ÎN LISTELE ELECTORALE (TURUL AL 2-LEA)]]</f>
        <v>3557</v>
      </c>
      <c r="S1166" s="54">
        <f>Data5[[#This Row],[PERSOANE CARE AU PARTICIPAT LA VOT (TURUL 1)]]+Data5[[#This Row],[PERSOANE CARE AU PARTICIPAT LA VOT  (TURUL AL 2-LEA)]]</f>
        <v>2055</v>
      </c>
      <c r="T1166" s="41">
        <f>Data5[[#This Row],[TOTAL CHELTUIELI LEI]]/Data5[[#This Row],[NUMĂRUL PERSOANELOR ÎNSCRISE ÎN LISTELE ELECTORALE]]</f>
        <v>14.589541748664605</v>
      </c>
      <c r="U1166" s="41">
        <f>Data5[[#This Row],[TOTAL CHELTUIELI EURO]]/Data5[[#This Row],[NUMĂRUL PERSOANELOR ÎNSCRISE ÎN LISTELE ELECTORALE]]</f>
        <v>3.0143058508428764</v>
      </c>
      <c r="V1166" s="41">
        <f>Data5[[#This Row],[TOTAL CHELTUIELI LEI]]/Data5[[#This Row],[NUMĂRUL PERSOANELOR CARE AU PARTICIPAT LA VOT]]</f>
        <v>25.253041362530414</v>
      </c>
      <c r="W1166" s="41">
        <f>Data5[[#This Row],[TOTAL CHELTUIELI EURO]]/Data5[[#This Row],[NUMĂRUL PERSOANELOR CARE AU PARTICIPAT LA VOT]]</f>
        <v>5.2174627306316843</v>
      </c>
      <c r="X1166" s="43">
        <v>4.8400999999999996</v>
      </c>
      <c r="Y1166" s="114" t="s">
        <v>2885</v>
      </c>
      <c r="Z1166" s="44">
        <v>14</v>
      </c>
      <c r="AA1166" s="115" t="s">
        <v>3106</v>
      </c>
      <c r="AB1166" s="44">
        <v>3</v>
      </c>
      <c r="AC1166" s="45"/>
    </row>
    <row r="1167" spans="1:29" ht="12" customHeight="1" x14ac:dyDescent="0.2">
      <c r="A1167" s="37">
        <v>1166</v>
      </c>
      <c r="B1167" s="38" t="s">
        <v>21</v>
      </c>
      <c r="C1167" s="39" t="s">
        <v>1974</v>
      </c>
      <c r="D1167" s="40">
        <v>44101</v>
      </c>
      <c r="E1167" s="38">
        <v>1</v>
      </c>
      <c r="F1167" s="38"/>
      <c r="G1167" s="38" t="s">
        <v>2</v>
      </c>
      <c r="H1167" s="38" t="s">
        <v>2</v>
      </c>
      <c r="I1167" s="65">
        <v>1350</v>
      </c>
      <c r="J1167" s="65">
        <v>38721.9</v>
      </c>
      <c r="K1167" s="65">
        <v>0</v>
      </c>
      <c r="L1167" s="41">
        <f>SUM(Data5[[#This Row],[CHELTUIELI DE PERSONAL LEI]:[CHELTUIELI DE CAPITAL (ACTIVE NEFINANCIARE ) LEI]])</f>
        <v>40071.9</v>
      </c>
      <c r="M1167" s="41">
        <f>Data5[[#This Row],[TOTAL CHELTUIELI LEI]]/Data5[[#This Row],[CURS VALUTAR EURO BNR 22 07 2020]]</f>
        <v>8279.1471250594004</v>
      </c>
      <c r="N1167" s="49">
        <v>3969</v>
      </c>
      <c r="O1167" s="54"/>
      <c r="P1167" s="54">
        <v>2610</v>
      </c>
      <c r="Q1167" s="54"/>
      <c r="R1167" s="54">
        <f>Data5[[#This Row],[PERSOANE ÎNSCRISE ÎN LISTELE ELECTORALE (TURUL 1)            ]]+Data5[[#This Row],[PERSOANE ÎNSCRISE ÎN LISTELE ELECTORALE (TURUL AL 2-LEA)]]</f>
        <v>3969</v>
      </c>
      <c r="S1167" s="54">
        <f>Data5[[#This Row],[PERSOANE CARE AU PARTICIPAT LA VOT (TURUL 1)]]+Data5[[#This Row],[PERSOANE CARE AU PARTICIPAT LA VOT  (TURUL AL 2-LEA)]]</f>
        <v>2610</v>
      </c>
      <c r="T1167" s="41">
        <f>Data5[[#This Row],[TOTAL CHELTUIELI LEI]]/Data5[[#This Row],[NUMĂRUL PERSOANELOR ÎNSCRISE ÎN LISTELE ELECTORALE]]</f>
        <v>10.096220710506426</v>
      </c>
      <c r="U1167" s="41">
        <f>Data5[[#This Row],[TOTAL CHELTUIELI EURO]]/Data5[[#This Row],[NUMĂRUL PERSOANELOR ÎNSCRISE ÎN LISTELE ELECTORALE]]</f>
        <v>2.0859529163666921</v>
      </c>
      <c r="V1167" s="41">
        <f>Data5[[#This Row],[TOTAL CHELTUIELI LEI]]/Data5[[#This Row],[NUMĂRUL PERSOANELOR CARE AU PARTICIPAT LA VOT]]</f>
        <v>15.353218390804598</v>
      </c>
      <c r="W1167" s="41">
        <f>Data5[[#This Row],[TOTAL CHELTUIELI EURO]]/Data5[[#This Row],[NUMĂRUL PERSOANELOR CARE AU PARTICIPAT LA VOT]]</f>
        <v>3.1720870210955558</v>
      </c>
      <c r="X1167" s="43">
        <v>4.8400999999999996</v>
      </c>
      <c r="Y1167" s="114" t="s">
        <v>2898</v>
      </c>
      <c r="Z1167" s="44">
        <v>10</v>
      </c>
      <c r="AA1167" s="115" t="s">
        <v>3108</v>
      </c>
      <c r="AB1167" s="44">
        <v>2</v>
      </c>
      <c r="AC1167" s="45"/>
    </row>
    <row r="1168" spans="1:29" ht="12" customHeight="1" x14ac:dyDescent="0.2">
      <c r="A1168" s="37">
        <v>1167</v>
      </c>
      <c r="B1168" s="38" t="s">
        <v>21</v>
      </c>
      <c r="C1168" s="39" t="s">
        <v>1975</v>
      </c>
      <c r="D1168" s="40">
        <v>44101</v>
      </c>
      <c r="E1168" s="38">
        <v>1</v>
      </c>
      <c r="F1168" s="38"/>
      <c r="G1168" s="38" t="s">
        <v>2</v>
      </c>
      <c r="H1168" s="38" t="s">
        <v>2</v>
      </c>
      <c r="I1168" s="65">
        <v>0</v>
      </c>
      <c r="J1168" s="65">
        <v>15752.56</v>
      </c>
      <c r="K1168" s="65">
        <v>0</v>
      </c>
      <c r="L1168" s="41">
        <f>SUM(Data5[[#This Row],[CHELTUIELI DE PERSONAL LEI]:[CHELTUIELI DE CAPITAL (ACTIVE NEFINANCIARE ) LEI]])</f>
        <v>15752.56</v>
      </c>
      <c r="M1168" s="41">
        <f>Data5[[#This Row],[TOTAL CHELTUIELI LEI]]/Data5[[#This Row],[CURS VALUTAR EURO BNR 22 07 2020]]</f>
        <v>3254.5939133488978</v>
      </c>
      <c r="N1168" s="49">
        <v>4608</v>
      </c>
      <c r="O1168" s="54"/>
      <c r="P1168" s="54">
        <v>2563</v>
      </c>
      <c r="Q1168" s="54"/>
      <c r="R1168" s="54">
        <f>Data5[[#This Row],[PERSOANE ÎNSCRISE ÎN LISTELE ELECTORALE (TURUL 1)            ]]+Data5[[#This Row],[PERSOANE ÎNSCRISE ÎN LISTELE ELECTORALE (TURUL AL 2-LEA)]]</f>
        <v>4608</v>
      </c>
      <c r="S1168" s="54">
        <f>Data5[[#This Row],[PERSOANE CARE AU PARTICIPAT LA VOT (TURUL 1)]]+Data5[[#This Row],[PERSOANE CARE AU PARTICIPAT LA VOT  (TURUL AL 2-LEA)]]</f>
        <v>2563</v>
      </c>
      <c r="T1168" s="41">
        <f>Data5[[#This Row],[TOTAL CHELTUIELI LEI]]/Data5[[#This Row],[NUMĂRUL PERSOANELOR ÎNSCRISE ÎN LISTELE ELECTORALE]]</f>
        <v>3.4185243055555556</v>
      </c>
      <c r="U1168" s="41">
        <f>Data5[[#This Row],[TOTAL CHELTUIELI EURO]]/Data5[[#This Row],[NUMĂRUL PERSOANELOR ÎNSCRISE ÎN LISTELE ELECTORALE]]</f>
        <v>0.70629208188995174</v>
      </c>
      <c r="V1168" s="41">
        <f>Data5[[#This Row],[TOTAL CHELTUIELI LEI]]/Data5[[#This Row],[NUMĂRUL PERSOANELOR CARE AU PARTICIPAT LA VOT]]</f>
        <v>6.146141240733515</v>
      </c>
      <c r="W1168" s="41">
        <f>Data5[[#This Row],[TOTAL CHELTUIELI EURO]]/Data5[[#This Row],[NUMĂRUL PERSOANELOR CARE AU PARTICIPAT LA VOT]]</f>
        <v>1.2698376563983214</v>
      </c>
      <c r="X1168" s="43">
        <v>4.8400999999999996</v>
      </c>
      <c r="Y1168" s="114" t="s">
        <v>2884</v>
      </c>
      <c r="Z1168" s="44">
        <v>3</v>
      </c>
      <c r="AA1168" s="115" t="s">
        <v>3105</v>
      </c>
      <c r="AB1168" s="44">
        <v>0</v>
      </c>
      <c r="AC1168" s="45"/>
    </row>
    <row r="1169" spans="1:29" ht="12" customHeight="1" x14ac:dyDescent="0.2">
      <c r="A1169" s="37">
        <v>1168</v>
      </c>
      <c r="B1169" s="38" t="s">
        <v>21</v>
      </c>
      <c r="C1169" s="39" t="s">
        <v>1976</v>
      </c>
      <c r="D1169" s="40">
        <v>44101</v>
      </c>
      <c r="E1169" s="38">
        <v>1</v>
      </c>
      <c r="F1169" s="38"/>
      <c r="G1169" s="38" t="s">
        <v>2</v>
      </c>
      <c r="H1169" s="38" t="s">
        <v>2</v>
      </c>
      <c r="I1169" s="65">
        <v>0</v>
      </c>
      <c r="J1169" s="65">
        <v>20289</v>
      </c>
      <c r="K1169" s="65">
        <v>0</v>
      </c>
      <c r="L1169" s="41">
        <f>SUM(Data5[[#This Row],[CHELTUIELI DE PERSONAL LEI]:[CHELTUIELI DE CAPITAL (ACTIVE NEFINANCIARE ) LEI]])</f>
        <v>20289</v>
      </c>
      <c r="M1169" s="41">
        <f>Data5[[#This Row],[TOTAL CHELTUIELI LEI]]/Data5[[#This Row],[CURS VALUTAR EURO BNR 22 07 2020]]</f>
        <v>4191.8555401747899</v>
      </c>
      <c r="N1169" s="49">
        <v>2289</v>
      </c>
      <c r="O1169" s="54"/>
      <c r="P1169" s="54">
        <v>1164</v>
      </c>
      <c r="Q1169" s="54"/>
      <c r="R1169" s="54">
        <f>Data5[[#This Row],[PERSOANE ÎNSCRISE ÎN LISTELE ELECTORALE (TURUL 1)            ]]+Data5[[#This Row],[PERSOANE ÎNSCRISE ÎN LISTELE ELECTORALE (TURUL AL 2-LEA)]]</f>
        <v>2289</v>
      </c>
      <c r="S1169" s="54">
        <f>Data5[[#This Row],[PERSOANE CARE AU PARTICIPAT LA VOT (TURUL 1)]]+Data5[[#This Row],[PERSOANE CARE AU PARTICIPAT LA VOT  (TURUL AL 2-LEA)]]</f>
        <v>1164</v>
      </c>
      <c r="T1169" s="41">
        <f>Data5[[#This Row],[TOTAL CHELTUIELI LEI]]/Data5[[#This Row],[NUMĂRUL PERSOANELOR ÎNSCRISE ÎN LISTELE ELECTORALE]]</f>
        <v>8.8636959370904318</v>
      </c>
      <c r="U1169" s="41">
        <f>Data5[[#This Row],[TOTAL CHELTUIELI EURO]]/Data5[[#This Row],[NUMĂRUL PERSOANELOR ÎNSCRISE ÎN LISTELE ELECTORALE]]</f>
        <v>1.8313042988968065</v>
      </c>
      <c r="V1169" s="41">
        <f>Data5[[#This Row],[TOTAL CHELTUIELI LEI]]/Data5[[#This Row],[NUMĂRUL PERSOANELOR CARE AU PARTICIPAT LA VOT]]</f>
        <v>17.430412371134022</v>
      </c>
      <c r="W1169" s="41">
        <f>Data5[[#This Row],[TOTAL CHELTUIELI EURO]]/Data5[[#This Row],[NUMĂRUL PERSOANELOR CARE AU PARTICIPAT LA VOT]]</f>
        <v>3.601250464067689</v>
      </c>
      <c r="X1169" s="43">
        <v>4.8400999999999996</v>
      </c>
      <c r="Y1169" s="114" t="s">
        <v>2896</v>
      </c>
      <c r="Z1169" s="44">
        <v>8</v>
      </c>
      <c r="AA1169" s="115" t="s">
        <v>3107</v>
      </c>
      <c r="AB1169" s="44">
        <v>1</v>
      </c>
      <c r="AC1169" s="45"/>
    </row>
    <row r="1170" spans="1:29" ht="12" customHeight="1" x14ac:dyDescent="0.2">
      <c r="A1170" s="37">
        <v>1169</v>
      </c>
      <c r="B1170" s="38" t="s">
        <v>21</v>
      </c>
      <c r="C1170" s="39" t="s">
        <v>408</v>
      </c>
      <c r="D1170" s="40">
        <v>44101</v>
      </c>
      <c r="E1170" s="38">
        <v>1</v>
      </c>
      <c r="F1170" s="38"/>
      <c r="G1170" s="38" t="s">
        <v>2</v>
      </c>
      <c r="H1170" s="38" t="s">
        <v>2</v>
      </c>
      <c r="I1170" s="65">
        <v>6800</v>
      </c>
      <c r="J1170" s="65">
        <v>6040</v>
      </c>
      <c r="K1170" s="65">
        <v>0</v>
      </c>
      <c r="L1170" s="41">
        <f>SUM(Data5[[#This Row],[CHELTUIELI DE PERSONAL LEI]:[CHELTUIELI DE CAPITAL (ACTIVE NEFINANCIARE ) LEI]])</f>
        <v>12840</v>
      </c>
      <c r="M1170" s="41">
        <f>Data5[[#This Row],[TOTAL CHELTUIELI LEI]]/Data5[[#This Row],[CURS VALUTAR EURO BNR 22 07 2020]]</f>
        <v>2652.8377512861307</v>
      </c>
      <c r="N1170" s="49">
        <v>1981</v>
      </c>
      <c r="O1170" s="54"/>
      <c r="P1170" s="54">
        <v>1355</v>
      </c>
      <c r="Q1170" s="54"/>
      <c r="R1170" s="54">
        <f>Data5[[#This Row],[PERSOANE ÎNSCRISE ÎN LISTELE ELECTORALE (TURUL 1)            ]]+Data5[[#This Row],[PERSOANE ÎNSCRISE ÎN LISTELE ELECTORALE (TURUL AL 2-LEA)]]</f>
        <v>1981</v>
      </c>
      <c r="S1170" s="54">
        <f>Data5[[#This Row],[PERSOANE CARE AU PARTICIPAT LA VOT (TURUL 1)]]+Data5[[#This Row],[PERSOANE CARE AU PARTICIPAT LA VOT  (TURUL AL 2-LEA)]]</f>
        <v>1355</v>
      </c>
      <c r="T1170" s="41">
        <f>Data5[[#This Row],[TOTAL CHELTUIELI LEI]]/Data5[[#This Row],[NUMĂRUL PERSOANELOR ÎNSCRISE ÎN LISTELE ELECTORALE]]</f>
        <v>6.4815749621403329</v>
      </c>
      <c r="U1170" s="41">
        <f>Data5[[#This Row],[TOTAL CHELTUIELI EURO]]/Data5[[#This Row],[NUMĂRUL PERSOANELOR ÎNSCRISE ÎN LISTELE ELECTORALE]]</f>
        <v>1.3391407124109695</v>
      </c>
      <c r="V1170" s="41">
        <f>Data5[[#This Row],[TOTAL CHELTUIELI LEI]]/Data5[[#This Row],[NUMĂRUL PERSOANELOR CARE AU PARTICIPAT LA VOT]]</f>
        <v>9.476014760147601</v>
      </c>
      <c r="W1170" s="41">
        <f>Data5[[#This Row],[TOTAL CHELTUIELI EURO]]/Data5[[#This Row],[NUMĂRUL PERSOANELOR CARE AU PARTICIPAT LA VOT]]</f>
        <v>1.9578138385875503</v>
      </c>
      <c r="X1170" s="43">
        <v>4.8400999999999996</v>
      </c>
      <c r="Y1170" s="114" t="s">
        <v>2889</v>
      </c>
      <c r="Z1170" s="44">
        <v>6</v>
      </c>
      <c r="AA1170" s="115" t="s">
        <v>3107</v>
      </c>
      <c r="AB1170" s="44">
        <v>1</v>
      </c>
      <c r="AC1170" s="45"/>
    </row>
    <row r="1171" spans="1:29" ht="12" customHeight="1" x14ac:dyDescent="0.2">
      <c r="A1171" s="37">
        <v>1170</v>
      </c>
      <c r="B1171" s="38" t="s">
        <v>21</v>
      </c>
      <c r="C1171" s="39" t="s">
        <v>1977</v>
      </c>
      <c r="D1171" s="40">
        <v>44101</v>
      </c>
      <c r="E1171" s="38">
        <v>1</v>
      </c>
      <c r="F1171" s="38"/>
      <c r="G1171" s="38" t="s">
        <v>2</v>
      </c>
      <c r="H1171" s="38" t="s">
        <v>2</v>
      </c>
      <c r="I1171" s="65">
        <v>0</v>
      </c>
      <c r="J1171" s="65">
        <v>5917</v>
      </c>
      <c r="K1171" s="65">
        <v>0</v>
      </c>
      <c r="L1171" s="41">
        <f>SUM(Data5[[#This Row],[CHELTUIELI DE PERSONAL LEI]:[CHELTUIELI DE CAPITAL (ACTIVE NEFINANCIARE ) LEI]])</f>
        <v>5917</v>
      </c>
      <c r="M1171" s="41">
        <f>Data5[[#This Row],[TOTAL CHELTUIELI LEI]]/Data5[[#This Row],[CURS VALUTAR EURO BNR 22 07 2020]]</f>
        <v>1222.4954029875416</v>
      </c>
      <c r="N1171" s="49">
        <v>2642</v>
      </c>
      <c r="O1171" s="54"/>
      <c r="P1171" s="54">
        <v>1424</v>
      </c>
      <c r="Q1171" s="54"/>
      <c r="R1171" s="54">
        <f>Data5[[#This Row],[PERSOANE ÎNSCRISE ÎN LISTELE ELECTORALE (TURUL 1)            ]]+Data5[[#This Row],[PERSOANE ÎNSCRISE ÎN LISTELE ELECTORALE (TURUL AL 2-LEA)]]</f>
        <v>2642</v>
      </c>
      <c r="S1171" s="54">
        <f>Data5[[#This Row],[PERSOANE CARE AU PARTICIPAT LA VOT (TURUL 1)]]+Data5[[#This Row],[PERSOANE CARE AU PARTICIPAT LA VOT  (TURUL AL 2-LEA)]]</f>
        <v>1424</v>
      </c>
      <c r="T1171" s="41">
        <f>Data5[[#This Row],[TOTAL CHELTUIELI LEI]]/Data5[[#This Row],[NUMĂRUL PERSOANELOR ÎNSCRISE ÎN LISTELE ELECTORALE]]</f>
        <v>2.2395912187736564</v>
      </c>
      <c r="U1171" s="41">
        <f>Data5[[#This Row],[TOTAL CHELTUIELI EURO]]/Data5[[#This Row],[NUMĂRUL PERSOANELOR ÎNSCRISE ÎN LISTELE ELECTORALE]]</f>
        <v>0.46271589817847902</v>
      </c>
      <c r="V1171" s="41">
        <f>Data5[[#This Row],[TOTAL CHELTUIELI LEI]]/Data5[[#This Row],[NUMĂRUL PERSOANELOR CARE AU PARTICIPAT LA VOT]]</f>
        <v>4.1551966292134832</v>
      </c>
      <c r="W1171" s="41">
        <f>Data5[[#This Row],[TOTAL CHELTUIELI EURO]]/Data5[[#This Row],[NUMĂRUL PERSOANELOR CARE AU PARTICIPAT LA VOT]]</f>
        <v>0.85849396277215007</v>
      </c>
      <c r="X1171" s="43">
        <v>4.8400999999999996</v>
      </c>
      <c r="Y1171" s="114" t="s">
        <v>2891</v>
      </c>
      <c r="Z1171" s="44">
        <v>2</v>
      </c>
      <c r="AA1171" s="115" t="s">
        <v>3105</v>
      </c>
      <c r="AB1171" s="44">
        <v>0</v>
      </c>
      <c r="AC1171" s="45"/>
    </row>
    <row r="1172" spans="1:29" ht="12" customHeight="1" x14ac:dyDescent="0.2">
      <c r="A1172" s="37">
        <v>1171</v>
      </c>
      <c r="B1172" s="38" t="s">
        <v>21</v>
      </c>
      <c r="C1172" s="39" t="s">
        <v>1978</v>
      </c>
      <c r="D1172" s="40">
        <v>44101</v>
      </c>
      <c r="E1172" s="38">
        <v>1</v>
      </c>
      <c r="F1172" s="38"/>
      <c r="G1172" s="38" t="s">
        <v>2</v>
      </c>
      <c r="H1172" s="38" t="s">
        <v>2</v>
      </c>
      <c r="I1172" s="65">
        <v>6840</v>
      </c>
      <c r="J1172" s="65">
        <v>7880</v>
      </c>
      <c r="K1172" s="65">
        <v>0</v>
      </c>
      <c r="L1172" s="41">
        <f>SUM(Data5[[#This Row],[CHELTUIELI DE PERSONAL LEI]:[CHELTUIELI DE CAPITAL (ACTIVE NEFINANCIARE ) LEI]])</f>
        <v>14720</v>
      </c>
      <c r="M1172" s="41">
        <f>Data5[[#This Row],[TOTAL CHELTUIELI LEI]]/Data5[[#This Row],[CURS VALUTAR EURO BNR 22 07 2020]]</f>
        <v>3041.2594781099565</v>
      </c>
      <c r="N1172" s="49">
        <v>2824</v>
      </c>
      <c r="O1172" s="54"/>
      <c r="P1172" s="54">
        <v>1806</v>
      </c>
      <c r="Q1172" s="54"/>
      <c r="R1172" s="54">
        <f>Data5[[#This Row],[PERSOANE ÎNSCRISE ÎN LISTELE ELECTORALE (TURUL 1)            ]]+Data5[[#This Row],[PERSOANE ÎNSCRISE ÎN LISTELE ELECTORALE (TURUL AL 2-LEA)]]</f>
        <v>2824</v>
      </c>
      <c r="S1172" s="54">
        <f>Data5[[#This Row],[PERSOANE CARE AU PARTICIPAT LA VOT (TURUL 1)]]+Data5[[#This Row],[PERSOANE CARE AU PARTICIPAT LA VOT  (TURUL AL 2-LEA)]]</f>
        <v>1806</v>
      </c>
      <c r="T1172" s="41">
        <f>Data5[[#This Row],[TOTAL CHELTUIELI LEI]]/Data5[[#This Row],[NUMĂRUL PERSOANELOR ÎNSCRISE ÎN LISTELE ELECTORALE]]</f>
        <v>5.2124645892351271</v>
      </c>
      <c r="U1172" s="41">
        <f>Data5[[#This Row],[TOTAL CHELTUIELI EURO]]/Data5[[#This Row],[NUMĂRUL PERSOANELOR ÎNSCRISE ÎN LISTELE ELECTORALE]]</f>
        <v>1.0769332429567835</v>
      </c>
      <c r="V1172" s="41">
        <f>Data5[[#This Row],[TOTAL CHELTUIELI LEI]]/Data5[[#This Row],[NUMĂRUL PERSOANELOR CARE AU PARTICIPAT LA VOT]]</f>
        <v>8.1506090808416385</v>
      </c>
      <c r="W1172" s="41">
        <f>Data5[[#This Row],[TOTAL CHELTUIELI EURO]]/Data5[[#This Row],[NUMĂRUL PERSOANELOR CARE AU PARTICIPAT LA VOT]]</f>
        <v>1.6839753477906736</v>
      </c>
      <c r="X1172" s="43">
        <v>4.8400999999999996</v>
      </c>
      <c r="Y1172" s="114" t="s">
        <v>2892</v>
      </c>
      <c r="Z1172" s="44">
        <v>5</v>
      </c>
      <c r="AA1172" s="115" t="s">
        <v>3107</v>
      </c>
      <c r="AB1172" s="44">
        <v>1</v>
      </c>
      <c r="AC1172" s="45"/>
    </row>
    <row r="1173" spans="1:29" ht="12" customHeight="1" x14ac:dyDescent="0.2">
      <c r="A1173" s="37">
        <v>1172</v>
      </c>
      <c r="B1173" s="38" t="s">
        <v>21</v>
      </c>
      <c r="C1173" s="39" t="s">
        <v>1979</v>
      </c>
      <c r="D1173" s="40">
        <v>44101</v>
      </c>
      <c r="E1173" s="38">
        <v>1</v>
      </c>
      <c r="F1173" s="38"/>
      <c r="G1173" s="38" t="s">
        <v>2</v>
      </c>
      <c r="H1173" s="38" t="s">
        <v>2</v>
      </c>
      <c r="I1173" s="65">
        <v>1320</v>
      </c>
      <c r="J1173" s="65">
        <v>14549</v>
      </c>
      <c r="K1173" s="65">
        <v>0</v>
      </c>
      <c r="L1173" s="41">
        <f>SUM(Data5[[#This Row],[CHELTUIELI DE PERSONAL LEI]:[CHELTUIELI DE CAPITAL (ACTIVE NEFINANCIARE ) LEI]])</f>
        <v>15869</v>
      </c>
      <c r="M1173" s="41">
        <f>Data5[[#This Row],[TOTAL CHELTUIELI LEI]]/Data5[[#This Row],[CURS VALUTAR EURO BNR 22 07 2020]]</f>
        <v>3278.6512675357949</v>
      </c>
      <c r="N1173" s="49">
        <v>6736</v>
      </c>
      <c r="O1173" s="54"/>
      <c r="P1173" s="54">
        <v>2836</v>
      </c>
      <c r="Q1173" s="54"/>
      <c r="R1173" s="54">
        <f>Data5[[#This Row],[PERSOANE ÎNSCRISE ÎN LISTELE ELECTORALE (TURUL 1)            ]]+Data5[[#This Row],[PERSOANE ÎNSCRISE ÎN LISTELE ELECTORALE (TURUL AL 2-LEA)]]</f>
        <v>6736</v>
      </c>
      <c r="S1173" s="54">
        <f>Data5[[#This Row],[PERSOANE CARE AU PARTICIPAT LA VOT (TURUL 1)]]+Data5[[#This Row],[PERSOANE CARE AU PARTICIPAT LA VOT  (TURUL AL 2-LEA)]]</f>
        <v>2836</v>
      </c>
      <c r="T1173" s="41">
        <f>Data5[[#This Row],[TOTAL CHELTUIELI LEI]]/Data5[[#This Row],[NUMĂRUL PERSOANELOR ÎNSCRISE ÎN LISTELE ELECTORALE]]</f>
        <v>2.3558491686460807</v>
      </c>
      <c r="U1173" s="41">
        <f>Data5[[#This Row],[TOTAL CHELTUIELI EURO]]/Data5[[#This Row],[NUMĂRUL PERSOANELOR ÎNSCRISE ÎN LISTELE ELECTORALE]]</f>
        <v>0.48673563947977955</v>
      </c>
      <c r="V1173" s="41">
        <f>Data5[[#This Row],[TOTAL CHELTUIELI LEI]]/Data5[[#This Row],[NUMĂRUL PERSOANELOR CARE AU PARTICIPAT LA VOT]]</f>
        <v>5.5955571227080396</v>
      </c>
      <c r="W1173" s="41">
        <f>Data5[[#This Row],[TOTAL CHELTUIELI EURO]]/Data5[[#This Row],[NUMĂRUL PERSOANELOR CARE AU PARTICIPAT LA VOT]]</f>
        <v>1.1560829575231999</v>
      </c>
      <c r="X1173" s="43">
        <v>4.8400999999999996</v>
      </c>
      <c r="Y1173" s="114" t="s">
        <v>2891</v>
      </c>
      <c r="Z1173" s="44">
        <v>2</v>
      </c>
      <c r="AA1173" s="115" t="s">
        <v>3105</v>
      </c>
      <c r="AB1173" s="44">
        <v>0</v>
      </c>
      <c r="AC1173" s="45"/>
    </row>
    <row r="1174" spans="1:29" ht="12" customHeight="1" x14ac:dyDescent="0.2">
      <c r="A1174" s="37">
        <v>1173</v>
      </c>
      <c r="B1174" s="38" t="s">
        <v>21</v>
      </c>
      <c r="C1174" s="39" t="s">
        <v>1980</v>
      </c>
      <c r="D1174" s="40">
        <v>44101</v>
      </c>
      <c r="E1174" s="38">
        <v>1</v>
      </c>
      <c r="F1174" s="38"/>
      <c r="G1174" s="38" t="s">
        <v>2</v>
      </c>
      <c r="H1174" s="38" t="s">
        <v>2</v>
      </c>
      <c r="I1174" s="65">
        <v>900</v>
      </c>
      <c r="J1174" s="65">
        <v>7141</v>
      </c>
      <c r="K1174" s="65">
        <v>0</v>
      </c>
      <c r="L1174" s="41">
        <f>SUM(Data5[[#This Row],[CHELTUIELI DE PERSONAL LEI]:[CHELTUIELI DE CAPITAL (ACTIVE NEFINANCIARE ) LEI]])</f>
        <v>8041</v>
      </c>
      <c r="M1174" s="41">
        <f>Data5[[#This Row],[TOTAL CHELTUIELI LEI]]/Data5[[#This Row],[CURS VALUTAR EURO BNR 22 07 2020]]</f>
        <v>1661.3293113778643</v>
      </c>
      <c r="N1174" s="49">
        <v>2759</v>
      </c>
      <c r="O1174" s="54"/>
      <c r="P1174" s="54">
        <v>1670</v>
      </c>
      <c r="Q1174" s="54"/>
      <c r="R1174" s="54">
        <f>Data5[[#This Row],[PERSOANE ÎNSCRISE ÎN LISTELE ELECTORALE (TURUL 1)            ]]+Data5[[#This Row],[PERSOANE ÎNSCRISE ÎN LISTELE ELECTORALE (TURUL AL 2-LEA)]]</f>
        <v>2759</v>
      </c>
      <c r="S1174" s="54">
        <f>Data5[[#This Row],[PERSOANE CARE AU PARTICIPAT LA VOT (TURUL 1)]]+Data5[[#This Row],[PERSOANE CARE AU PARTICIPAT LA VOT  (TURUL AL 2-LEA)]]</f>
        <v>1670</v>
      </c>
      <c r="T1174" s="41">
        <f>Data5[[#This Row],[TOTAL CHELTUIELI LEI]]/Data5[[#This Row],[NUMĂRUL PERSOANELOR ÎNSCRISE ÎN LISTELE ELECTORALE]]</f>
        <v>2.9144617615077926</v>
      </c>
      <c r="U1174" s="41">
        <f>Data5[[#This Row],[TOTAL CHELTUIELI EURO]]/Data5[[#This Row],[NUMĂRUL PERSOANELOR ÎNSCRISE ÎN LISTELE ELECTORALE]]</f>
        <v>0.60214907987599287</v>
      </c>
      <c r="V1174" s="41">
        <f>Data5[[#This Row],[TOTAL CHELTUIELI LEI]]/Data5[[#This Row],[NUMĂRUL PERSOANELOR CARE AU PARTICIPAT LA VOT]]</f>
        <v>4.8149700598802392</v>
      </c>
      <c r="W1174" s="41">
        <f>Data5[[#This Row],[TOTAL CHELTUIELI EURO]]/Data5[[#This Row],[NUMĂRUL PERSOANELOR CARE AU PARTICIPAT LA VOT]]</f>
        <v>0.99480797088494866</v>
      </c>
      <c r="X1174" s="43">
        <v>4.8400999999999996</v>
      </c>
      <c r="Y1174" s="114" t="s">
        <v>2891</v>
      </c>
      <c r="Z1174" s="44">
        <v>2</v>
      </c>
      <c r="AA1174" s="115" t="s">
        <v>3105</v>
      </c>
      <c r="AB1174" s="44">
        <v>0</v>
      </c>
      <c r="AC1174" s="45"/>
    </row>
    <row r="1175" spans="1:29" ht="12" customHeight="1" x14ac:dyDescent="0.2">
      <c r="A1175" s="37">
        <v>1174</v>
      </c>
      <c r="B1175" s="38" t="s">
        <v>21</v>
      </c>
      <c r="C1175" s="39" t="s">
        <v>1981</v>
      </c>
      <c r="D1175" s="40">
        <v>44101</v>
      </c>
      <c r="E1175" s="38">
        <v>1</v>
      </c>
      <c r="F1175" s="38"/>
      <c r="G1175" s="38" t="s">
        <v>2</v>
      </c>
      <c r="H1175" s="38" t="s">
        <v>2</v>
      </c>
      <c r="I1175" s="65">
        <v>0</v>
      </c>
      <c r="J1175" s="65">
        <v>19557</v>
      </c>
      <c r="K1175" s="65">
        <v>0</v>
      </c>
      <c r="L1175" s="41">
        <f>SUM(Data5[[#This Row],[CHELTUIELI DE PERSONAL LEI]:[CHELTUIELI DE CAPITAL (ACTIVE NEFINANCIARE ) LEI]])</f>
        <v>19557</v>
      </c>
      <c r="M1175" s="41">
        <f>Data5[[#This Row],[TOTAL CHELTUIELI LEI]]/Data5[[#This Row],[CURS VALUTAR EURO BNR 22 07 2020]]</f>
        <v>4040.6189954753004</v>
      </c>
      <c r="N1175" s="49">
        <v>1486</v>
      </c>
      <c r="O1175" s="54"/>
      <c r="P1175" s="54">
        <v>1103</v>
      </c>
      <c r="Q1175" s="54"/>
      <c r="R1175" s="54">
        <f>Data5[[#This Row],[PERSOANE ÎNSCRISE ÎN LISTELE ELECTORALE (TURUL 1)            ]]+Data5[[#This Row],[PERSOANE ÎNSCRISE ÎN LISTELE ELECTORALE (TURUL AL 2-LEA)]]</f>
        <v>1486</v>
      </c>
      <c r="S1175" s="54">
        <f>Data5[[#This Row],[PERSOANE CARE AU PARTICIPAT LA VOT (TURUL 1)]]+Data5[[#This Row],[PERSOANE CARE AU PARTICIPAT LA VOT  (TURUL AL 2-LEA)]]</f>
        <v>1103</v>
      </c>
      <c r="T1175" s="41">
        <f>Data5[[#This Row],[TOTAL CHELTUIELI LEI]]/Data5[[#This Row],[NUMĂRUL PERSOANELOR ÎNSCRISE ÎN LISTELE ELECTORALE]]</f>
        <v>13.160834454912516</v>
      </c>
      <c r="U1175" s="41">
        <f>Data5[[#This Row],[TOTAL CHELTUIELI EURO]]/Data5[[#This Row],[NUMĂRUL PERSOANELOR ÎNSCRISE ÎN LISTELE ELECTORALE]]</f>
        <v>2.7191244922444819</v>
      </c>
      <c r="V1175" s="41">
        <f>Data5[[#This Row],[TOTAL CHELTUIELI LEI]]/Data5[[#This Row],[NUMĂRUL PERSOANELOR CARE AU PARTICIPAT LA VOT]]</f>
        <v>17.730734360834088</v>
      </c>
      <c r="W1175" s="41">
        <f>Data5[[#This Row],[TOTAL CHELTUIELI EURO]]/Data5[[#This Row],[NUMĂRUL PERSOANELOR CARE AU PARTICIPAT LA VOT]]</f>
        <v>3.6632991799413421</v>
      </c>
      <c r="X1175" s="43">
        <v>4.8400999999999996</v>
      </c>
      <c r="Y1175" s="114" t="s">
        <v>2906</v>
      </c>
      <c r="Z1175" s="44">
        <v>13</v>
      </c>
      <c r="AA1175" s="115" t="s">
        <v>3108</v>
      </c>
      <c r="AB1175" s="44">
        <v>2</v>
      </c>
      <c r="AC1175" s="45"/>
    </row>
    <row r="1176" spans="1:29" ht="12" customHeight="1" x14ac:dyDescent="0.2">
      <c r="A1176" s="37">
        <v>1175</v>
      </c>
      <c r="B1176" s="38" t="s">
        <v>21</v>
      </c>
      <c r="C1176" s="39" t="s">
        <v>1982</v>
      </c>
      <c r="D1176" s="40">
        <v>44101</v>
      </c>
      <c r="E1176" s="38">
        <v>1</v>
      </c>
      <c r="F1176" s="38"/>
      <c r="G1176" s="38" t="s">
        <v>2</v>
      </c>
      <c r="H1176" s="38" t="s">
        <v>2</v>
      </c>
      <c r="I1176" s="65">
        <v>1500</v>
      </c>
      <c r="J1176" s="65">
        <v>9524</v>
      </c>
      <c r="K1176" s="65">
        <v>0</v>
      </c>
      <c r="L1176" s="41">
        <f>SUM(Data5[[#This Row],[CHELTUIELI DE PERSONAL LEI]:[CHELTUIELI DE CAPITAL (ACTIVE NEFINANCIARE ) LEI]])</f>
        <v>11024</v>
      </c>
      <c r="M1176" s="41">
        <f>Data5[[#This Row],[TOTAL CHELTUIELI LEI]]/Data5[[#This Row],[CURS VALUTAR EURO BNR 22 07 2020]]</f>
        <v>2277.638891758435</v>
      </c>
      <c r="N1176" s="49">
        <v>2699</v>
      </c>
      <c r="O1176" s="54"/>
      <c r="P1176" s="54">
        <v>1608</v>
      </c>
      <c r="Q1176" s="54"/>
      <c r="R1176" s="54">
        <f>Data5[[#This Row],[PERSOANE ÎNSCRISE ÎN LISTELE ELECTORALE (TURUL 1)            ]]+Data5[[#This Row],[PERSOANE ÎNSCRISE ÎN LISTELE ELECTORALE (TURUL AL 2-LEA)]]</f>
        <v>2699</v>
      </c>
      <c r="S1176" s="54">
        <f>Data5[[#This Row],[PERSOANE CARE AU PARTICIPAT LA VOT (TURUL 1)]]+Data5[[#This Row],[PERSOANE CARE AU PARTICIPAT LA VOT  (TURUL AL 2-LEA)]]</f>
        <v>1608</v>
      </c>
      <c r="T1176" s="41">
        <f>Data5[[#This Row],[TOTAL CHELTUIELI LEI]]/Data5[[#This Row],[NUMĂRUL PERSOANELOR ÎNSCRISE ÎN LISTELE ELECTORALE]]</f>
        <v>4.0844757317525007</v>
      </c>
      <c r="U1176" s="41">
        <f>Data5[[#This Row],[TOTAL CHELTUIELI EURO]]/Data5[[#This Row],[NUMĂRUL PERSOANELOR ÎNSCRISE ÎN LISTELE ELECTORALE]]</f>
        <v>0.84388250898793438</v>
      </c>
      <c r="V1176" s="41">
        <f>Data5[[#This Row],[TOTAL CHELTUIELI LEI]]/Data5[[#This Row],[NUMĂRUL PERSOANELOR CARE AU PARTICIPAT LA VOT]]</f>
        <v>6.855721393034826</v>
      </c>
      <c r="W1176" s="41">
        <f>Data5[[#This Row],[TOTAL CHELTUIELI EURO]]/Data5[[#This Row],[NUMĂRUL PERSOANELOR CARE AU PARTICIPAT LA VOT]]</f>
        <v>1.4164420968646985</v>
      </c>
      <c r="X1176" s="43">
        <v>4.8400999999999996</v>
      </c>
      <c r="Y1176" s="114" t="s">
        <v>2895</v>
      </c>
      <c r="Z1176" s="44">
        <v>4</v>
      </c>
      <c r="AA1176" s="115" t="s">
        <v>3105</v>
      </c>
      <c r="AB1176" s="44">
        <v>0</v>
      </c>
      <c r="AC1176" s="45"/>
    </row>
    <row r="1177" spans="1:29" ht="12" customHeight="1" x14ac:dyDescent="0.2">
      <c r="A1177" s="37">
        <v>1176</v>
      </c>
      <c r="B1177" s="38" t="s">
        <v>21</v>
      </c>
      <c r="C1177" s="39" t="s">
        <v>1983</v>
      </c>
      <c r="D1177" s="40">
        <v>44101</v>
      </c>
      <c r="E1177" s="38">
        <v>1</v>
      </c>
      <c r="F1177" s="38"/>
      <c r="G1177" s="38" t="s">
        <v>2</v>
      </c>
      <c r="H1177" s="38" t="s">
        <v>2</v>
      </c>
      <c r="I1177" s="65">
        <v>0</v>
      </c>
      <c r="J1177" s="65">
        <v>8531.91</v>
      </c>
      <c r="K1177" s="65">
        <v>0</v>
      </c>
      <c r="L1177" s="41">
        <f>SUM(Data5[[#This Row],[CHELTUIELI DE PERSONAL LEI]:[CHELTUIELI DE CAPITAL (ACTIVE NEFINANCIARE ) LEI]])</f>
        <v>8531.91</v>
      </c>
      <c r="M1177" s="41">
        <f>Data5[[#This Row],[TOTAL CHELTUIELI LEI]]/Data5[[#This Row],[CURS VALUTAR EURO BNR 22 07 2020]]</f>
        <v>1762.7549017582282</v>
      </c>
      <c r="N1177" s="49">
        <v>1793</v>
      </c>
      <c r="O1177" s="54"/>
      <c r="P1177" s="54">
        <v>1336</v>
      </c>
      <c r="Q1177" s="54"/>
      <c r="R1177" s="54">
        <f>Data5[[#This Row],[PERSOANE ÎNSCRISE ÎN LISTELE ELECTORALE (TURUL 1)            ]]+Data5[[#This Row],[PERSOANE ÎNSCRISE ÎN LISTELE ELECTORALE (TURUL AL 2-LEA)]]</f>
        <v>1793</v>
      </c>
      <c r="S1177" s="54">
        <f>Data5[[#This Row],[PERSOANE CARE AU PARTICIPAT LA VOT (TURUL 1)]]+Data5[[#This Row],[PERSOANE CARE AU PARTICIPAT LA VOT  (TURUL AL 2-LEA)]]</f>
        <v>1336</v>
      </c>
      <c r="T1177" s="41">
        <f>Data5[[#This Row],[TOTAL CHELTUIELI LEI]]/Data5[[#This Row],[NUMĂRUL PERSOANELOR ÎNSCRISE ÎN LISTELE ELECTORALE]]</f>
        <v>4.7584551031790294</v>
      </c>
      <c r="U1177" s="41">
        <f>Data5[[#This Row],[TOTAL CHELTUIELI EURO]]/Data5[[#This Row],[NUMĂRUL PERSOANELOR ÎNSCRISE ÎN LISTELE ELECTORALE]]</f>
        <v>0.98313156818640723</v>
      </c>
      <c r="V1177" s="41">
        <f>Data5[[#This Row],[TOTAL CHELTUIELI LEI]]/Data5[[#This Row],[NUMĂRUL PERSOANELOR CARE AU PARTICIPAT LA VOT]]</f>
        <v>6.3861601796407186</v>
      </c>
      <c r="W1177" s="41">
        <f>Data5[[#This Row],[TOTAL CHELTUIELI EURO]]/Data5[[#This Row],[NUMĂRUL PERSOANELOR CARE AU PARTICIPAT LA VOT]]</f>
        <v>1.3194273216753205</v>
      </c>
      <c r="X1177" s="43">
        <v>4.8400999999999996</v>
      </c>
      <c r="Y1177" s="114" t="s">
        <v>2895</v>
      </c>
      <c r="Z1177" s="44">
        <v>4</v>
      </c>
      <c r="AA1177" s="115" t="s">
        <v>3105</v>
      </c>
      <c r="AB1177" s="44">
        <v>0</v>
      </c>
      <c r="AC1177" s="45"/>
    </row>
    <row r="1178" spans="1:29" ht="12" customHeight="1" x14ac:dyDescent="0.2">
      <c r="A1178" s="37">
        <v>1177</v>
      </c>
      <c r="B1178" s="38" t="s">
        <v>21</v>
      </c>
      <c r="C1178" s="39" t="s">
        <v>1984</v>
      </c>
      <c r="D1178" s="40">
        <v>44101</v>
      </c>
      <c r="E1178" s="38">
        <v>1</v>
      </c>
      <c r="F1178" s="38"/>
      <c r="G1178" s="38" t="s">
        <v>2</v>
      </c>
      <c r="H1178" s="38" t="s">
        <v>2</v>
      </c>
      <c r="I1178" s="65">
        <v>1100</v>
      </c>
      <c r="J1178" s="65">
        <v>23486</v>
      </c>
      <c r="K1178" s="65">
        <v>0</v>
      </c>
      <c r="L1178" s="41">
        <f>SUM(Data5[[#This Row],[CHELTUIELI DE PERSONAL LEI]:[CHELTUIELI DE CAPITAL (ACTIVE NEFINANCIARE ) LEI]])</f>
        <v>24586</v>
      </c>
      <c r="M1178" s="41">
        <f>Data5[[#This Row],[TOTAL CHELTUIELI LEI]]/Data5[[#This Row],[CURS VALUTAR EURO BNR 22 07 2020]]</f>
        <v>5079.6471147290349</v>
      </c>
      <c r="N1178" s="49">
        <v>7465</v>
      </c>
      <c r="O1178" s="54"/>
      <c r="P1178" s="54">
        <v>3911</v>
      </c>
      <c r="Q1178" s="54"/>
      <c r="R1178" s="54">
        <f>Data5[[#This Row],[PERSOANE ÎNSCRISE ÎN LISTELE ELECTORALE (TURUL 1)            ]]+Data5[[#This Row],[PERSOANE ÎNSCRISE ÎN LISTELE ELECTORALE (TURUL AL 2-LEA)]]</f>
        <v>7465</v>
      </c>
      <c r="S1178" s="54">
        <f>Data5[[#This Row],[PERSOANE CARE AU PARTICIPAT LA VOT (TURUL 1)]]+Data5[[#This Row],[PERSOANE CARE AU PARTICIPAT LA VOT  (TURUL AL 2-LEA)]]</f>
        <v>3911</v>
      </c>
      <c r="T1178" s="41">
        <f>Data5[[#This Row],[TOTAL CHELTUIELI LEI]]/Data5[[#This Row],[NUMĂRUL PERSOANELOR ÎNSCRISE ÎN LISTELE ELECTORALE]]</f>
        <v>3.2935030140656396</v>
      </c>
      <c r="U1178" s="41">
        <f>Data5[[#This Row],[TOTAL CHELTUIELI EURO]]/Data5[[#This Row],[NUMĂRUL PERSOANELOR ÎNSCRISE ÎN LISTELE ELECTORALE]]</f>
        <v>0.68046177022492094</v>
      </c>
      <c r="V1178" s="41">
        <f>Data5[[#This Row],[TOTAL CHELTUIELI LEI]]/Data5[[#This Row],[NUMĂRUL PERSOANELOR CARE AU PARTICIPAT LA VOT]]</f>
        <v>6.2863717719253387</v>
      </c>
      <c r="W1178" s="41">
        <f>Data5[[#This Row],[TOTAL CHELTUIELI EURO]]/Data5[[#This Row],[NUMĂRUL PERSOANELOR CARE AU PARTICIPAT LA VOT]]</f>
        <v>1.2988103080360611</v>
      </c>
      <c r="X1178" s="43">
        <v>4.8400999999999996</v>
      </c>
      <c r="Y1178" s="114" t="s">
        <v>2884</v>
      </c>
      <c r="Z1178" s="44">
        <v>3</v>
      </c>
      <c r="AA1178" s="115" t="s">
        <v>3105</v>
      </c>
      <c r="AB1178" s="44">
        <v>0</v>
      </c>
      <c r="AC1178" s="45"/>
    </row>
    <row r="1179" spans="1:29" ht="12" customHeight="1" x14ac:dyDescent="0.2">
      <c r="A1179" s="37">
        <v>1178</v>
      </c>
      <c r="B1179" s="38" t="s">
        <v>21</v>
      </c>
      <c r="C1179" s="39" t="s">
        <v>1985</v>
      </c>
      <c r="D1179" s="40">
        <v>44101</v>
      </c>
      <c r="E1179" s="38">
        <v>1</v>
      </c>
      <c r="F1179" s="38"/>
      <c r="G1179" s="38" t="s">
        <v>2</v>
      </c>
      <c r="H1179" s="38" t="s">
        <v>2</v>
      </c>
      <c r="I1179" s="65">
        <v>1029</v>
      </c>
      <c r="J1179" s="65">
        <v>4080.24</v>
      </c>
      <c r="K1179" s="65">
        <v>0</v>
      </c>
      <c r="L1179" s="41">
        <f>SUM(Data5[[#This Row],[CHELTUIELI DE PERSONAL LEI]:[CHELTUIELI DE CAPITAL (ACTIVE NEFINANCIARE ) LEI]])</f>
        <v>5109.24</v>
      </c>
      <c r="M1179" s="41">
        <f>Data5[[#This Row],[TOTAL CHELTUIELI LEI]]/Data5[[#This Row],[CURS VALUTAR EURO BNR 22 07 2020]]</f>
        <v>1055.6062891262577</v>
      </c>
      <c r="N1179" s="49">
        <v>1178</v>
      </c>
      <c r="O1179" s="54"/>
      <c r="P1179" s="54">
        <v>790</v>
      </c>
      <c r="Q1179" s="54"/>
      <c r="R1179" s="54">
        <f>Data5[[#This Row],[PERSOANE ÎNSCRISE ÎN LISTELE ELECTORALE (TURUL 1)            ]]+Data5[[#This Row],[PERSOANE ÎNSCRISE ÎN LISTELE ELECTORALE (TURUL AL 2-LEA)]]</f>
        <v>1178</v>
      </c>
      <c r="S1179" s="54">
        <f>Data5[[#This Row],[PERSOANE CARE AU PARTICIPAT LA VOT (TURUL 1)]]+Data5[[#This Row],[PERSOANE CARE AU PARTICIPAT LA VOT  (TURUL AL 2-LEA)]]</f>
        <v>790</v>
      </c>
      <c r="T1179" s="41">
        <f>Data5[[#This Row],[TOTAL CHELTUIELI LEI]]/Data5[[#This Row],[NUMĂRUL PERSOANELOR ÎNSCRISE ÎN LISTELE ELECTORALE]]</f>
        <v>4.3372156196943967</v>
      </c>
      <c r="U1179" s="41">
        <f>Data5[[#This Row],[TOTAL CHELTUIELI EURO]]/Data5[[#This Row],[NUMĂRUL PERSOANELOR ÎNSCRISE ÎN LISTELE ELECTORALE]]</f>
        <v>0.89610041521753625</v>
      </c>
      <c r="V1179" s="41">
        <f>Data5[[#This Row],[TOTAL CHELTUIELI LEI]]/Data5[[#This Row],[NUMĂRUL PERSOANELOR CARE AU PARTICIPAT LA VOT]]</f>
        <v>6.4673924050632907</v>
      </c>
      <c r="W1179" s="41">
        <f>Data5[[#This Row],[TOTAL CHELTUIELI EURO]]/Data5[[#This Row],[NUMĂRUL PERSOANELOR CARE AU PARTICIPAT LA VOT]]</f>
        <v>1.3362104925648832</v>
      </c>
      <c r="X1179" s="43">
        <v>4.8400999999999996</v>
      </c>
      <c r="Y1179" s="114" t="s">
        <v>2895</v>
      </c>
      <c r="Z1179" s="44">
        <v>4</v>
      </c>
      <c r="AA1179" s="115" t="s">
        <v>3105</v>
      </c>
      <c r="AB1179" s="44">
        <v>0</v>
      </c>
      <c r="AC1179" s="45"/>
    </row>
    <row r="1180" spans="1:29" ht="12" customHeight="1" x14ac:dyDescent="0.2">
      <c r="A1180" s="37">
        <v>1179</v>
      </c>
      <c r="B1180" s="38" t="s">
        <v>21</v>
      </c>
      <c r="C1180" s="39" t="s">
        <v>1986</v>
      </c>
      <c r="D1180" s="40">
        <v>44101</v>
      </c>
      <c r="E1180" s="38">
        <v>1</v>
      </c>
      <c r="F1180" s="38"/>
      <c r="G1180" s="38" t="s">
        <v>2</v>
      </c>
      <c r="H1180" s="38" t="s">
        <v>2</v>
      </c>
      <c r="I1180" s="65">
        <v>0</v>
      </c>
      <c r="J1180" s="65">
        <v>13328.45</v>
      </c>
      <c r="K1180" s="65">
        <v>0</v>
      </c>
      <c r="L1180" s="41">
        <f>SUM(Data5[[#This Row],[CHELTUIELI DE PERSONAL LEI]:[CHELTUIELI DE CAPITAL (ACTIVE NEFINANCIARE ) LEI]])</f>
        <v>13328.45</v>
      </c>
      <c r="M1180" s="41">
        <f>Data5[[#This Row],[TOTAL CHELTUIELI LEI]]/Data5[[#This Row],[CURS VALUTAR EURO BNR 22 07 2020]]</f>
        <v>2753.7550877047997</v>
      </c>
      <c r="N1180" s="49">
        <v>3540</v>
      </c>
      <c r="O1180" s="54"/>
      <c r="P1180" s="54">
        <v>1699</v>
      </c>
      <c r="Q1180" s="54"/>
      <c r="R1180" s="54">
        <f>Data5[[#This Row],[PERSOANE ÎNSCRISE ÎN LISTELE ELECTORALE (TURUL 1)            ]]+Data5[[#This Row],[PERSOANE ÎNSCRISE ÎN LISTELE ELECTORALE (TURUL AL 2-LEA)]]</f>
        <v>3540</v>
      </c>
      <c r="S1180" s="54">
        <f>Data5[[#This Row],[PERSOANE CARE AU PARTICIPAT LA VOT (TURUL 1)]]+Data5[[#This Row],[PERSOANE CARE AU PARTICIPAT LA VOT  (TURUL AL 2-LEA)]]</f>
        <v>1699</v>
      </c>
      <c r="T1180" s="41">
        <f>Data5[[#This Row],[TOTAL CHELTUIELI LEI]]/Data5[[#This Row],[NUMĂRUL PERSOANELOR ÎNSCRISE ÎN LISTELE ELECTORALE]]</f>
        <v>3.7650988700564976</v>
      </c>
      <c r="U1180" s="41">
        <f>Data5[[#This Row],[TOTAL CHELTUIELI EURO]]/Data5[[#This Row],[NUMĂRUL PERSOANELOR ÎNSCRISE ÎN LISTELE ELECTORALE]]</f>
        <v>0.77789691743073441</v>
      </c>
      <c r="V1180" s="41">
        <f>Data5[[#This Row],[TOTAL CHELTUIELI LEI]]/Data5[[#This Row],[NUMĂRUL PERSOANELOR CARE AU PARTICIPAT LA VOT]]</f>
        <v>7.8448793407887001</v>
      </c>
      <c r="W1180" s="41">
        <f>Data5[[#This Row],[TOTAL CHELTUIELI EURO]]/Data5[[#This Row],[NUMĂRUL PERSOANELOR CARE AU PARTICIPAT LA VOT]]</f>
        <v>1.620809351209417</v>
      </c>
      <c r="X1180" s="43">
        <v>4.8400999999999996</v>
      </c>
      <c r="Y1180" s="114" t="s">
        <v>2884</v>
      </c>
      <c r="Z1180" s="44">
        <v>3</v>
      </c>
      <c r="AA1180" s="115" t="s">
        <v>3105</v>
      </c>
      <c r="AB1180" s="44">
        <v>0</v>
      </c>
      <c r="AC1180" s="45"/>
    </row>
    <row r="1181" spans="1:29" ht="12" customHeight="1" x14ac:dyDescent="0.2">
      <c r="A1181" s="37">
        <v>1180</v>
      </c>
      <c r="B1181" s="38" t="s">
        <v>21</v>
      </c>
      <c r="C1181" s="39" t="s">
        <v>85</v>
      </c>
      <c r="D1181" s="40">
        <v>44101</v>
      </c>
      <c r="E1181" s="38">
        <v>1</v>
      </c>
      <c r="F1181" s="38"/>
      <c r="G1181" s="38" t="s">
        <v>2</v>
      </c>
      <c r="H1181" s="38" t="s">
        <v>2</v>
      </c>
      <c r="I1181" s="65">
        <v>0</v>
      </c>
      <c r="J1181" s="65">
        <v>17650.54</v>
      </c>
      <c r="K1181" s="65">
        <v>0</v>
      </c>
      <c r="L1181" s="41">
        <f>SUM(Data5[[#This Row],[CHELTUIELI DE PERSONAL LEI]:[CHELTUIELI DE CAPITAL (ACTIVE NEFINANCIARE ) LEI]])</f>
        <v>17650.54</v>
      </c>
      <c r="M1181" s="41">
        <f>Data5[[#This Row],[TOTAL CHELTUIELI LEI]]/Data5[[#This Row],[CURS VALUTAR EURO BNR 22 07 2020]]</f>
        <v>3646.7304394537309</v>
      </c>
      <c r="N1181" s="49">
        <v>3141</v>
      </c>
      <c r="O1181" s="54"/>
      <c r="P1181" s="54">
        <v>1692</v>
      </c>
      <c r="Q1181" s="54"/>
      <c r="R1181" s="54">
        <f>Data5[[#This Row],[PERSOANE ÎNSCRISE ÎN LISTELE ELECTORALE (TURUL 1)            ]]+Data5[[#This Row],[PERSOANE ÎNSCRISE ÎN LISTELE ELECTORALE (TURUL AL 2-LEA)]]</f>
        <v>3141</v>
      </c>
      <c r="S1181" s="54">
        <f>Data5[[#This Row],[PERSOANE CARE AU PARTICIPAT LA VOT (TURUL 1)]]+Data5[[#This Row],[PERSOANE CARE AU PARTICIPAT LA VOT  (TURUL AL 2-LEA)]]</f>
        <v>1692</v>
      </c>
      <c r="T1181" s="41">
        <f>Data5[[#This Row],[TOTAL CHELTUIELI LEI]]/Data5[[#This Row],[NUMĂRUL PERSOANELOR ÎNSCRISE ÎN LISTELE ELECTORALE]]</f>
        <v>5.6194014645017516</v>
      </c>
      <c r="U1181" s="41">
        <f>Data5[[#This Row],[TOTAL CHELTUIELI EURO]]/Data5[[#This Row],[NUMĂRUL PERSOANELOR ÎNSCRISE ÎN LISTELE ELECTORALE]]</f>
        <v>1.161009372637291</v>
      </c>
      <c r="V1181" s="41">
        <f>Data5[[#This Row],[TOTAL CHELTUIELI LEI]]/Data5[[#This Row],[NUMĂRUL PERSOANELOR CARE AU PARTICIPAT LA VOT]]</f>
        <v>10.431761229314422</v>
      </c>
      <c r="W1181" s="41">
        <f>Data5[[#This Row],[TOTAL CHELTUIELI EURO]]/Data5[[#This Row],[NUMĂRUL PERSOANELOR CARE AU PARTICIPAT LA VOT]]</f>
        <v>2.1552780375022049</v>
      </c>
      <c r="X1181" s="43">
        <v>4.8400999999999996</v>
      </c>
      <c r="Y1181" s="114" t="s">
        <v>2892</v>
      </c>
      <c r="Z1181" s="44">
        <v>5</v>
      </c>
      <c r="AA1181" s="115" t="s">
        <v>3107</v>
      </c>
      <c r="AB1181" s="44">
        <v>1</v>
      </c>
      <c r="AC1181" s="45"/>
    </row>
    <row r="1182" spans="1:29" ht="12" customHeight="1" x14ac:dyDescent="0.2">
      <c r="A1182" s="37">
        <v>1181</v>
      </c>
      <c r="B1182" s="38" t="s">
        <v>21</v>
      </c>
      <c r="C1182" s="39" t="s">
        <v>1987</v>
      </c>
      <c r="D1182" s="40">
        <v>44101</v>
      </c>
      <c r="E1182" s="38">
        <v>1</v>
      </c>
      <c r="F1182" s="38"/>
      <c r="G1182" s="38" t="s">
        <v>2</v>
      </c>
      <c r="H1182" s="38" t="s">
        <v>2</v>
      </c>
      <c r="I1182" s="65">
        <v>660</v>
      </c>
      <c r="J1182" s="65">
        <v>9016.7999999999993</v>
      </c>
      <c r="K1182" s="65">
        <v>0</v>
      </c>
      <c r="L1182" s="41">
        <f>SUM(Data5[[#This Row],[CHELTUIELI DE PERSONAL LEI]:[CHELTUIELI DE CAPITAL (ACTIVE NEFINANCIARE ) LEI]])</f>
        <v>9676.7999999999993</v>
      </c>
      <c r="M1182" s="41">
        <f>Data5[[#This Row],[TOTAL CHELTUIELI LEI]]/Data5[[#This Row],[CURS VALUTAR EURO BNR 22 07 2020]]</f>
        <v>1999.297535174893</v>
      </c>
      <c r="N1182" s="49">
        <v>1683</v>
      </c>
      <c r="O1182" s="54"/>
      <c r="P1182" s="54">
        <v>1332</v>
      </c>
      <c r="Q1182" s="54"/>
      <c r="R1182" s="54">
        <f>Data5[[#This Row],[PERSOANE ÎNSCRISE ÎN LISTELE ELECTORALE (TURUL 1)            ]]+Data5[[#This Row],[PERSOANE ÎNSCRISE ÎN LISTELE ELECTORALE (TURUL AL 2-LEA)]]</f>
        <v>1683</v>
      </c>
      <c r="S1182" s="54">
        <f>Data5[[#This Row],[PERSOANE CARE AU PARTICIPAT LA VOT (TURUL 1)]]+Data5[[#This Row],[PERSOANE CARE AU PARTICIPAT LA VOT  (TURUL AL 2-LEA)]]</f>
        <v>1332</v>
      </c>
      <c r="T1182" s="41">
        <f>Data5[[#This Row],[TOTAL CHELTUIELI LEI]]/Data5[[#This Row],[NUMĂRUL PERSOANELOR ÎNSCRISE ÎN LISTELE ELECTORALE]]</f>
        <v>5.749732620320855</v>
      </c>
      <c r="U1182" s="41">
        <f>Data5[[#This Row],[TOTAL CHELTUIELI EURO]]/Data5[[#This Row],[NUMĂRUL PERSOANELOR ÎNSCRISE ÎN LISTELE ELECTORALE]]</f>
        <v>1.1879367410427173</v>
      </c>
      <c r="V1182" s="41">
        <f>Data5[[#This Row],[TOTAL CHELTUIELI LEI]]/Data5[[#This Row],[NUMĂRUL PERSOANELOR CARE AU PARTICIPAT LA VOT]]</f>
        <v>7.2648648648648644</v>
      </c>
      <c r="W1182" s="41">
        <f>Data5[[#This Row],[TOTAL CHELTUIELI EURO]]/Data5[[#This Row],[NUMĂRUL PERSOANELOR CARE AU PARTICIPAT LA VOT]]</f>
        <v>1.5009741255066764</v>
      </c>
      <c r="X1182" s="43">
        <v>4.8400999999999996</v>
      </c>
      <c r="Y1182" s="114" t="s">
        <v>2892</v>
      </c>
      <c r="Z1182" s="44">
        <v>5</v>
      </c>
      <c r="AA1182" s="115" t="s">
        <v>3107</v>
      </c>
      <c r="AB1182" s="44">
        <v>1</v>
      </c>
      <c r="AC1182" s="45"/>
    </row>
    <row r="1183" spans="1:29" ht="12" customHeight="1" x14ac:dyDescent="0.2">
      <c r="A1183" s="37">
        <v>1182</v>
      </c>
      <c r="B1183" s="38" t="s">
        <v>21</v>
      </c>
      <c r="C1183" s="39" t="s">
        <v>1988</v>
      </c>
      <c r="D1183" s="40">
        <v>44101</v>
      </c>
      <c r="E1183" s="38">
        <v>1</v>
      </c>
      <c r="F1183" s="38"/>
      <c r="G1183" s="38" t="s">
        <v>2</v>
      </c>
      <c r="H1183" s="38" t="s">
        <v>2</v>
      </c>
      <c r="I1183" s="65">
        <v>0</v>
      </c>
      <c r="J1183" s="65">
        <v>35328</v>
      </c>
      <c r="K1183" s="65">
        <v>0</v>
      </c>
      <c r="L1183" s="41">
        <f>SUM(Data5[[#This Row],[CHELTUIELI DE PERSONAL LEI]:[CHELTUIELI DE CAPITAL (ACTIVE NEFINANCIARE ) LEI]])</f>
        <v>35328</v>
      </c>
      <c r="M1183" s="41">
        <f>Data5[[#This Row],[TOTAL CHELTUIELI LEI]]/Data5[[#This Row],[CURS VALUTAR EURO BNR 22 07 2020]]</f>
        <v>7299.0227474638959</v>
      </c>
      <c r="N1183" s="49">
        <v>2497</v>
      </c>
      <c r="O1183" s="54"/>
      <c r="P1183" s="54">
        <v>1800</v>
      </c>
      <c r="Q1183" s="54"/>
      <c r="R1183" s="54">
        <f>Data5[[#This Row],[PERSOANE ÎNSCRISE ÎN LISTELE ELECTORALE (TURUL 1)            ]]+Data5[[#This Row],[PERSOANE ÎNSCRISE ÎN LISTELE ELECTORALE (TURUL AL 2-LEA)]]</f>
        <v>2497</v>
      </c>
      <c r="S1183" s="54">
        <f>Data5[[#This Row],[PERSOANE CARE AU PARTICIPAT LA VOT (TURUL 1)]]+Data5[[#This Row],[PERSOANE CARE AU PARTICIPAT LA VOT  (TURUL AL 2-LEA)]]</f>
        <v>1800</v>
      </c>
      <c r="T1183" s="41">
        <f>Data5[[#This Row],[TOTAL CHELTUIELI LEI]]/Data5[[#This Row],[NUMĂRUL PERSOANELOR ÎNSCRISE ÎN LISTELE ELECTORALE]]</f>
        <v>14.148177813376051</v>
      </c>
      <c r="U1183" s="41">
        <f>Data5[[#This Row],[TOTAL CHELTUIELI EURO]]/Data5[[#This Row],[NUMĂRUL PERSOANELOR ÎNSCRISE ÎN LISTELE ELECTORALE]]</f>
        <v>2.9231168391925895</v>
      </c>
      <c r="V1183" s="41">
        <f>Data5[[#This Row],[TOTAL CHELTUIELI LEI]]/Data5[[#This Row],[NUMĂRUL PERSOANELOR CARE AU PARTICIPAT LA VOT]]</f>
        <v>19.626666666666665</v>
      </c>
      <c r="W1183" s="41">
        <f>Data5[[#This Row],[TOTAL CHELTUIELI EURO]]/Data5[[#This Row],[NUMĂRUL PERSOANELOR CARE AU PARTICIPAT LA VOT]]</f>
        <v>4.0550126374799422</v>
      </c>
      <c r="X1183" s="43">
        <v>4.8400999999999996</v>
      </c>
      <c r="Y1183" s="114" t="s">
        <v>2885</v>
      </c>
      <c r="Z1183" s="44">
        <v>14</v>
      </c>
      <c r="AA1183" s="115" t="s">
        <v>3108</v>
      </c>
      <c r="AB1183" s="44">
        <v>2</v>
      </c>
      <c r="AC1183" s="45"/>
    </row>
    <row r="1184" spans="1:29" ht="12" customHeight="1" x14ac:dyDescent="0.2">
      <c r="A1184" s="37">
        <v>1183</v>
      </c>
      <c r="B1184" s="38" t="s">
        <v>21</v>
      </c>
      <c r="C1184" s="39" t="s">
        <v>1989</v>
      </c>
      <c r="D1184" s="40">
        <v>44101</v>
      </c>
      <c r="E1184" s="38">
        <v>1</v>
      </c>
      <c r="F1184" s="38"/>
      <c r="G1184" s="38" t="s">
        <v>2</v>
      </c>
      <c r="H1184" s="38" t="s">
        <v>2</v>
      </c>
      <c r="I1184" s="65">
        <v>3500</v>
      </c>
      <c r="J1184" s="65">
        <v>7424.23</v>
      </c>
      <c r="K1184" s="65">
        <v>0</v>
      </c>
      <c r="L1184" s="41">
        <f>SUM(Data5[[#This Row],[CHELTUIELI DE PERSONAL LEI]:[CHELTUIELI DE CAPITAL (ACTIVE NEFINANCIARE ) LEI]])</f>
        <v>10924.23</v>
      </c>
      <c r="M1184" s="41">
        <f>Data5[[#This Row],[TOTAL CHELTUIELI LEI]]/Data5[[#This Row],[CURS VALUTAR EURO BNR 22 07 2020]]</f>
        <v>2257.0256812875768</v>
      </c>
      <c r="N1184" s="49">
        <v>5888</v>
      </c>
      <c r="O1184" s="54"/>
      <c r="P1184" s="54">
        <v>2729</v>
      </c>
      <c r="Q1184" s="54"/>
      <c r="R1184" s="54">
        <f>Data5[[#This Row],[PERSOANE ÎNSCRISE ÎN LISTELE ELECTORALE (TURUL 1)            ]]+Data5[[#This Row],[PERSOANE ÎNSCRISE ÎN LISTELE ELECTORALE (TURUL AL 2-LEA)]]</f>
        <v>5888</v>
      </c>
      <c r="S1184" s="54">
        <f>Data5[[#This Row],[PERSOANE CARE AU PARTICIPAT LA VOT (TURUL 1)]]+Data5[[#This Row],[PERSOANE CARE AU PARTICIPAT LA VOT  (TURUL AL 2-LEA)]]</f>
        <v>2729</v>
      </c>
      <c r="T1184" s="41">
        <f>Data5[[#This Row],[TOTAL CHELTUIELI LEI]]/Data5[[#This Row],[NUMĂRUL PERSOANELOR ÎNSCRISE ÎN LISTELE ELECTORALE]]</f>
        <v>1.8553379755434782</v>
      </c>
      <c r="U1184" s="41">
        <f>Data5[[#This Row],[TOTAL CHELTUIELI EURO]]/Data5[[#This Row],[NUMĂRUL PERSOANELOR ÎNSCRISE ÎN LISTELE ELECTORALE]]</f>
        <v>0.38332637250128682</v>
      </c>
      <c r="V1184" s="41">
        <f>Data5[[#This Row],[TOTAL CHELTUIELI LEI]]/Data5[[#This Row],[NUMĂRUL PERSOANELOR CARE AU PARTICIPAT LA VOT]]</f>
        <v>4.0030157566874314</v>
      </c>
      <c r="W1184" s="41">
        <f>Data5[[#This Row],[TOTAL CHELTUIELI EURO]]/Data5[[#This Row],[NUMĂRUL PERSOANELOR CARE AU PARTICIPAT LA VOT]]</f>
        <v>0.82705228335931724</v>
      </c>
      <c r="X1184" s="43">
        <v>4.8400999999999996</v>
      </c>
      <c r="Y1184" s="114" t="s">
        <v>2894</v>
      </c>
      <c r="Z1184" s="44">
        <v>1</v>
      </c>
      <c r="AA1184" s="115" t="s">
        <v>3105</v>
      </c>
      <c r="AB1184" s="44">
        <v>0</v>
      </c>
      <c r="AC1184" s="45"/>
    </row>
    <row r="1185" spans="1:29" ht="12" customHeight="1" x14ac:dyDescent="0.2">
      <c r="A1185" s="37">
        <v>1184</v>
      </c>
      <c r="B1185" s="38" t="s">
        <v>21</v>
      </c>
      <c r="C1185" s="39" t="s">
        <v>1990</v>
      </c>
      <c r="D1185" s="40">
        <v>44101</v>
      </c>
      <c r="E1185" s="38">
        <v>1</v>
      </c>
      <c r="F1185" s="38"/>
      <c r="G1185" s="38" t="s">
        <v>2</v>
      </c>
      <c r="H1185" s="38" t="s">
        <v>2</v>
      </c>
      <c r="I1185" s="65">
        <v>1440</v>
      </c>
      <c r="J1185" s="65">
        <v>6726.49</v>
      </c>
      <c r="K1185" s="65">
        <v>0</v>
      </c>
      <c r="L1185" s="41">
        <f>SUM(Data5[[#This Row],[CHELTUIELI DE PERSONAL LEI]:[CHELTUIELI DE CAPITAL (ACTIVE NEFINANCIARE ) LEI]])</f>
        <v>8166.49</v>
      </c>
      <c r="M1185" s="41">
        <f>Data5[[#This Row],[TOTAL CHELTUIELI LEI]]/Data5[[#This Row],[CURS VALUTAR EURO BNR 22 07 2020]]</f>
        <v>1687.2564616433547</v>
      </c>
      <c r="N1185" s="49">
        <v>4193</v>
      </c>
      <c r="O1185" s="54"/>
      <c r="P1185" s="54">
        <v>2501</v>
      </c>
      <c r="Q1185" s="54"/>
      <c r="R1185" s="54">
        <f>Data5[[#This Row],[PERSOANE ÎNSCRISE ÎN LISTELE ELECTORALE (TURUL 1)            ]]+Data5[[#This Row],[PERSOANE ÎNSCRISE ÎN LISTELE ELECTORALE (TURUL AL 2-LEA)]]</f>
        <v>4193</v>
      </c>
      <c r="S1185" s="54">
        <f>Data5[[#This Row],[PERSOANE CARE AU PARTICIPAT LA VOT (TURUL 1)]]+Data5[[#This Row],[PERSOANE CARE AU PARTICIPAT LA VOT  (TURUL AL 2-LEA)]]</f>
        <v>2501</v>
      </c>
      <c r="T1185" s="41">
        <f>Data5[[#This Row],[TOTAL CHELTUIELI LEI]]/Data5[[#This Row],[NUMĂRUL PERSOANELOR ÎNSCRISE ÎN LISTELE ELECTORALE]]</f>
        <v>1.9476484617219174</v>
      </c>
      <c r="U1185" s="41">
        <f>Data5[[#This Row],[TOTAL CHELTUIELI EURO]]/Data5[[#This Row],[NUMĂRUL PERSOANELOR ÎNSCRISE ÎN LISTELE ELECTORALE]]</f>
        <v>0.40239839295095509</v>
      </c>
      <c r="V1185" s="41">
        <f>Data5[[#This Row],[TOTAL CHELTUIELI LEI]]/Data5[[#This Row],[NUMĂRUL PERSOANELOR CARE AU PARTICIPAT LA VOT]]</f>
        <v>3.2652898840463815</v>
      </c>
      <c r="W1185" s="41">
        <f>Data5[[#This Row],[TOTAL CHELTUIELI EURO]]/Data5[[#This Row],[NUMĂRUL PERSOANELOR CARE AU PARTICIPAT LA VOT]]</f>
        <v>0.67463273156471593</v>
      </c>
      <c r="X1185" s="43">
        <v>4.8400999999999996</v>
      </c>
      <c r="Y1185" s="114" t="s">
        <v>2894</v>
      </c>
      <c r="Z1185" s="44">
        <v>1</v>
      </c>
      <c r="AA1185" s="115" t="s">
        <v>3105</v>
      </c>
      <c r="AB1185" s="44">
        <v>0</v>
      </c>
      <c r="AC1185" s="45"/>
    </row>
    <row r="1186" spans="1:29" ht="12" customHeight="1" x14ac:dyDescent="0.2">
      <c r="A1186" s="37">
        <v>1185</v>
      </c>
      <c r="B1186" s="38" t="s">
        <v>21</v>
      </c>
      <c r="C1186" s="39" t="s">
        <v>1991</v>
      </c>
      <c r="D1186" s="40">
        <v>44101</v>
      </c>
      <c r="E1186" s="38">
        <v>1</v>
      </c>
      <c r="F1186" s="38"/>
      <c r="G1186" s="38" t="s">
        <v>2</v>
      </c>
      <c r="H1186" s="38" t="s">
        <v>2</v>
      </c>
      <c r="I1186" s="65">
        <v>2000</v>
      </c>
      <c r="J1186" s="65">
        <v>14646</v>
      </c>
      <c r="K1186" s="65">
        <v>0</v>
      </c>
      <c r="L1186" s="41">
        <f>SUM(Data5[[#This Row],[CHELTUIELI DE PERSONAL LEI]:[CHELTUIELI DE CAPITAL (ACTIVE NEFINANCIARE ) LEI]])</f>
        <v>16646</v>
      </c>
      <c r="M1186" s="41">
        <f>Data5[[#This Row],[TOTAL CHELTUIELI LEI]]/Data5[[#This Row],[CURS VALUTAR EURO BNR 22 07 2020]]</f>
        <v>3439.185140802876</v>
      </c>
      <c r="N1186" s="49">
        <v>4235</v>
      </c>
      <c r="O1186" s="54"/>
      <c r="P1186" s="54">
        <v>2430</v>
      </c>
      <c r="Q1186" s="54"/>
      <c r="R1186" s="54">
        <f>Data5[[#This Row],[PERSOANE ÎNSCRISE ÎN LISTELE ELECTORALE (TURUL 1)            ]]+Data5[[#This Row],[PERSOANE ÎNSCRISE ÎN LISTELE ELECTORALE (TURUL AL 2-LEA)]]</f>
        <v>4235</v>
      </c>
      <c r="S1186" s="54">
        <f>Data5[[#This Row],[PERSOANE CARE AU PARTICIPAT LA VOT (TURUL 1)]]+Data5[[#This Row],[PERSOANE CARE AU PARTICIPAT LA VOT  (TURUL AL 2-LEA)]]</f>
        <v>2430</v>
      </c>
      <c r="T1186" s="41">
        <f>Data5[[#This Row],[TOTAL CHELTUIELI LEI]]/Data5[[#This Row],[NUMĂRUL PERSOANELOR ÎNSCRISE ÎN LISTELE ELECTORALE]]</f>
        <v>3.9305785123966941</v>
      </c>
      <c r="U1186" s="41">
        <f>Data5[[#This Row],[TOTAL CHELTUIELI EURO]]/Data5[[#This Row],[NUMĂRUL PERSOANELOR ÎNSCRISE ÎN LISTELE ELECTORALE]]</f>
        <v>0.81208621978816431</v>
      </c>
      <c r="V1186" s="41">
        <f>Data5[[#This Row],[TOTAL CHELTUIELI LEI]]/Data5[[#This Row],[NUMĂRUL PERSOANELOR CARE AU PARTICIPAT LA VOT]]</f>
        <v>6.8502057613168725</v>
      </c>
      <c r="W1186" s="41">
        <f>Data5[[#This Row],[TOTAL CHELTUIELI EURO]]/Data5[[#This Row],[NUMĂRUL PERSOANELOR CARE AU PARTICIPAT LA VOT]]</f>
        <v>1.4153025270793729</v>
      </c>
      <c r="X1186" s="43">
        <v>4.8400999999999996</v>
      </c>
      <c r="Y1186" s="114" t="s">
        <v>2884</v>
      </c>
      <c r="Z1186" s="44">
        <v>3</v>
      </c>
      <c r="AA1186" s="115" t="s">
        <v>3105</v>
      </c>
      <c r="AB1186" s="44">
        <v>0</v>
      </c>
      <c r="AC1186" s="45"/>
    </row>
    <row r="1187" spans="1:29" ht="12" customHeight="1" x14ac:dyDescent="0.2">
      <c r="A1187" s="37">
        <v>1186</v>
      </c>
      <c r="B1187" s="38" t="s">
        <v>21</v>
      </c>
      <c r="C1187" s="39" t="s">
        <v>1992</v>
      </c>
      <c r="D1187" s="40">
        <v>44101</v>
      </c>
      <c r="E1187" s="38">
        <v>1</v>
      </c>
      <c r="F1187" s="38"/>
      <c r="G1187" s="38" t="s">
        <v>2</v>
      </c>
      <c r="H1187" s="38" t="s">
        <v>2</v>
      </c>
      <c r="I1187" s="65">
        <v>12849</v>
      </c>
      <c r="J1187" s="65">
        <v>7243.5</v>
      </c>
      <c r="K1187" s="65">
        <v>0</v>
      </c>
      <c r="L1187" s="41">
        <f>SUM(Data5[[#This Row],[CHELTUIELI DE PERSONAL LEI]:[CHELTUIELI DE CAPITAL (ACTIVE NEFINANCIARE ) LEI]])</f>
        <v>20092.5</v>
      </c>
      <c r="M1187" s="41">
        <f>Data5[[#This Row],[TOTAL CHELTUIELI LEI]]/Data5[[#This Row],[CURS VALUTAR EURO BNR 22 07 2020]]</f>
        <v>4151.2572054296406</v>
      </c>
      <c r="N1187" s="49">
        <v>3250</v>
      </c>
      <c r="O1187" s="54"/>
      <c r="P1187" s="54">
        <v>2242</v>
      </c>
      <c r="Q1187" s="54"/>
      <c r="R1187" s="54">
        <f>Data5[[#This Row],[PERSOANE ÎNSCRISE ÎN LISTELE ELECTORALE (TURUL 1)            ]]+Data5[[#This Row],[PERSOANE ÎNSCRISE ÎN LISTELE ELECTORALE (TURUL AL 2-LEA)]]</f>
        <v>3250</v>
      </c>
      <c r="S1187" s="54">
        <f>Data5[[#This Row],[PERSOANE CARE AU PARTICIPAT LA VOT (TURUL 1)]]+Data5[[#This Row],[PERSOANE CARE AU PARTICIPAT LA VOT  (TURUL AL 2-LEA)]]</f>
        <v>2242</v>
      </c>
      <c r="T1187" s="41">
        <f>Data5[[#This Row],[TOTAL CHELTUIELI LEI]]/Data5[[#This Row],[NUMĂRUL PERSOANELOR ÎNSCRISE ÎN LISTELE ELECTORALE]]</f>
        <v>6.1823076923076927</v>
      </c>
      <c r="U1187" s="41">
        <f>Data5[[#This Row],[TOTAL CHELTUIELI EURO]]/Data5[[#This Row],[NUMĂRUL PERSOANELOR ÎNSCRISE ÎN LISTELE ELECTORALE]]</f>
        <v>1.2773099093629663</v>
      </c>
      <c r="V1187" s="41">
        <f>Data5[[#This Row],[TOTAL CHELTUIELI LEI]]/Data5[[#This Row],[NUMĂRUL PERSOANELOR CARE AU PARTICIPAT LA VOT]]</f>
        <v>8.9618644067796609</v>
      </c>
      <c r="W1187" s="41">
        <f>Data5[[#This Row],[TOTAL CHELTUIELI EURO]]/Data5[[#This Row],[NUMĂRUL PERSOANELOR CARE AU PARTICIPAT LA VOT]]</f>
        <v>1.8515866215118826</v>
      </c>
      <c r="X1187" s="43">
        <v>4.8400999999999996</v>
      </c>
      <c r="Y1187" s="114" t="s">
        <v>2889</v>
      </c>
      <c r="Z1187" s="44">
        <v>6</v>
      </c>
      <c r="AA1187" s="115" t="s">
        <v>3107</v>
      </c>
      <c r="AB1187" s="44">
        <v>1</v>
      </c>
      <c r="AC1187" s="45"/>
    </row>
    <row r="1188" spans="1:29" ht="12" customHeight="1" x14ac:dyDescent="0.2">
      <c r="A1188" s="37">
        <v>1187</v>
      </c>
      <c r="B1188" s="38" t="s">
        <v>21</v>
      </c>
      <c r="C1188" s="39" t="s">
        <v>1993</v>
      </c>
      <c r="D1188" s="40">
        <v>44101</v>
      </c>
      <c r="E1188" s="38">
        <v>1</v>
      </c>
      <c r="F1188" s="38"/>
      <c r="G1188" s="38" t="s">
        <v>2</v>
      </c>
      <c r="H1188" s="38" t="s">
        <v>2</v>
      </c>
      <c r="I1188" s="65">
        <v>1200</v>
      </c>
      <c r="J1188" s="65">
        <v>7947.77</v>
      </c>
      <c r="K1188" s="65">
        <v>0</v>
      </c>
      <c r="L1188" s="41">
        <f>SUM(Data5[[#This Row],[CHELTUIELI DE PERSONAL LEI]:[CHELTUIELI DE CAPITAL (ACTIVE NEFINANCIARE ) LEI]])</f>
        <v>9147.77</v>
      </c>
      <c r="M1188" s="41">
        <f>Data5[[#This Row],[TOTAL CHELTUIELI LEI]]/Data5[[#This Row],[CURS VALUTAR EURO BNR 22 07 2020]]</f>
        <v>1889.9960744612717</v>
      </c>
      <c r="N1188" s="49">
        <v>3902</v>
      </c>
      <c r="O1188" s="54"/>
      <c r="P1188" s="54">
        <v>2116</v>
      </c>
      <c r="Q1188" s="54"/>
      <c r="R1188" s="54">
        <f>Data5[[#This Row],[PERSOANE ÎNSCRISE ÎN LISTELE ELECTORALE (TURUL 1)            ]]+Data5[[#This Row],[PERSOANE ÎNSCRISE ÎN LISTELE ELECTORALE (TURUL AL 2-LEA)]]</f>
        <v>3902</v>
      </c>
      <c r="S1188" s="54">
        <f>Data5[[#This Row],[PERSOANE CARE AU PARTICIPAT LA VOT (TURUL 1)]]+Data5[[#This Row],[PERSOANE CARE AU PARTICIPAT LA VOT  (TURUL AL 2-LEA)]]</f>
        <v>2116</v>
      </c>
      <c r="T1188" s="41">
        <f>Data5[[#This Row],[TOTAL CHELTUIELI LEI]]/Data5[[#This Row],[NUMĂRUL PERSOANELOR ÎNSCRISE ÎN LISTELE ELECTORALE]]</f>
        <v>2.3443798052280882</v>
      </c>
      <c r="U1188" s="41">
        <f>Data5[[#This Row],[TOTAL CHELTUIELI EURO]]/Data5[[#This Row],[NUMĂRUL PERSOANELOR ÎNSCRISE ÎN LISTELE ELECTORALE]]</f>
        <v>0.48436598525404195</v>
      </c>
      <c r="V1188" s="41">
        <f>Data5[[#This Row],[TOTAL CHELTUIELI LEI]]/Data5[[#This Row],[NUMĂRUL PERSOANELOR CARE AU PARTICIPAT LA VOT]]</f>
        <v>4.3231427221172023</v>
      </c>
      <c r="W1188" s="41">
        <f>Data5[[#This Row],[TOTAL CHELTUIELI EURO]]/Data5[[#This Row],[NUMĂRUL PERSOANELOR CARE AU PARTICIPAT LA VOT]]</f>
        <v>0.89319285182479757</v>
      </c>
      <c r="X1188" s="43">
        <v>4.8400999999999996</v>
      </c>
      <c r="Y1188" s="114" t="s">
        <v>2891</v>
      </c>
      <c r="Z1188" s="44">
        <v>2</v>
      </c>
      <c r="AA1188" s="115" t="s">
        <v>3105</v>
      </c>
      <c r="AB1188" s="44">
        <v>0</v>
      </c>
      <c r="AC1188" s="45"/>
    </row>
    <row r="1189" spans="1:29" ht="12" customHeight="1" x14ac:dyDescent="0.2">
      <c r="A1189" s="37">
        <v>1188</v>
      </c>
      <c r="B1189" s="38" t="s">
        <v>21</v>
      </c>
      <c r="C1189" s="39" t="s">
        <v>1039</v>
      </c>
      <c r="D1189" s="40">
        <v>44101</v>
      </c>
      <c r="E1189" s="38">
        <v>1</v>
      </c>
      <c r="F1189" s="38"/>
      <c r="G1189" s="38" t="s">
        <v>2</v>
      </c>
      <c r="H1189" s="38" t="s">
        <v>2</v>
      </c>
      <c r="I1189" s="65">
        <v>0</v>
      </c>
      <c r="J1189" s="65">
        <v>27975</v>
      </c>
      <c r="K1189" s="65">
        <v>0</v>
      </c>
      <c r="L1189" s="41">
        <f>SUM(Data5[[#This Row],[CHELTUIELI DE PERSONAL LEI]:[CHELTUIELI DE CAPITAL (ACTIVE NEFINANCIARE ) LEI]])</f>
        <v>27975</v>
      </c>
      <c r="M1189" s="41">
        <f>Data5[[#This Row],[TOTAL CHELTUIELI LEI]]/Data5[[#This Row],[CURS VALUTAR EURO BNR 22 07 2020]]</f>
        <v>5779.8392595194318</v>
      </c>
      <c r="N1189" s="49">
        <v>3955</v>
      </c>
      <c r="O1189" s="54"/>
      <c r="P1189" s="54">
        <v>2024</v>
      </c>
      <c r="Q1189" s="54"/>
      <c r="R1189" s="54">
        <f>Data5[[#This Row],[PERSOANE ÎNSCRISE ÎN LISTELE ELECTORALE (TURUL 1)            ]]+Data5[[#This Row],[PERSOANE ÎNSCRISE ÎN LISTELE ELECTORALE (TURUL AL 2-LEA)]]</f>
        <v>3955</v>
      </c>
      <c r="S1189" s="54">
        <f>Data5[[#This Row],[PERSOANE CARE AU PARTICIPAT LA VOT (TURUL 1)]]+Data5[[#This Row],[PERSOANE CARE AU PARTICIPAT LA VOT  (TURUL AL 2-LEA)]]</f>
        <v>2024</v>
      </c>
      <c r="T1189" s="41">
        <f>Data5[[#This Row],[TOTAL CHELTUIELI LEI]]/Data5[[#This Row],[NUMĂRUL PERSOANELOR ÎNSCRISE ÎN LISTELE ELECTORALE]]</f>
        <v>7.0733249051833127</v>
      </c>
      <c r="U1189" s="41">
        <f>Data5[[#This Row],[TOTAL CHELTUIELI EURO]]/Data5[[#This Row],[NUMĂRUL PERSOANELOR ÎNSCRISE ÎN LISTELE ELECTORALE]]</f>
        <v>1.4614005713070624</v>
      </c>
      <c r="V1189" s="41">
        <f>Data5[[#This Row],[TOTAL CHELTUIELI LEI]]/Data5[[#This Row],[NUMĂRUL PERSOANELOR CARE AU PARTICIPAT LA VOT]]</f>
        <v>13.821640316205533</v>
      </c>
      <c r="W1189" s="41">
        <f>Data5[[#This Row],[TOTAL CHELTUIELI EURO]]/Data5[[#This Row],[NUMĂRUL PERSOANELOR CARE AU PARTICIPAT LA VOT]]</f>
        <v>2.8556518080629605</v>
      </c>
      <c r="X1189" s="43">
        <v>4.8400999999999996</v>
      </c>
      <c r="Y1189" s="114" t="s">
        <v>2886</v>
      </c>
      <c r="Z1189" s="44">
        <v>7</v>
      </c>
      <c r="AA1189" s="115" t="s">
        <v>3107</v>
      </c>
      <c r="AB1189" s="44">
        <v>1</v>
      </c>
      <c r="AC1189" s="45"/>
    </row>
    <row r="1190" spans="1:29" ht="12" customHeight="1" x14ac:dyDescent="0.2">
      <c r="A1190" s="37">
        <v>1189</v>
      </c>
      <c r="B1190" s="38" t="s">
        <v>21</v>
      </c>
      <c r="C1190" s="39" t="s">
        <v>345</v>
      </c>
      <c r="D1190" s="40">
        <v>44101</v>
      </c>
      <c r="E1190" s="38">
        <v>1</v>
      </c>
      <c r="F1190" s="38"/>
      <c r="G1190" s="38" t="s">
        <v>2</v>
      </c>
      <c r="H1190" s="38" t="s">
        <v>2</v>
      </c>
      <c r="I1190" s="65">
        <v>0</v>
      </c>
      <c r="J1190" s="65">
        <v>29135</v>
      </c>
      <c r="K1190" s="65">
        <v>0</v>
      </c>
      <c r="L1190" s="41">
        <f>SUM(Data5[[#This Row],[CHELTUIELI DE PERSONAL LEI]:[CHELTUIELI DE CAPITAL (ACTIVE NEFINANCIARE ) LEI]])</f>
        <v>29135</v>
      </c>
      <c r="M1190" s="41">
        <f>Data5[[#This Row],[TOTAL CHELTUIELI LEI]]/Data5[[#This Row],[CURS VALUTAR EURO BNR 22 07 2020]]</f>
        <v>6019.5037292617926</v>
      </c>
      <c r="N1190" s="49">
        <v>1775</v>
      </c>
      <c r="O1190" s="54"/>
      <c r="P1190" s="54">
        <v>1251</v>
      </c>
      <c r="Q1190" s="54"/>
      <c r="R1190" s="54">
        <f>Data5[[#This Row],[PERSOANE ÎNSCRISE ÎN LISTELE ELECTORALE (TURUL 1)            ]]+Data5[[#This Row],[PERSOANE ÎNSCRISE ÎN LISTELE ELECTORALE (TURUL AL 2-LEA)]]</f>
        <v>1775</v>
      </c>
      <c r="S1190" s="54">
        <f>Data5[[#This Row],[PERSOANE CARE AU PARTICIPAT LA VOT (TURUL 1)]]+Data5[[#This Row],[PERSOANE CARE AU PARTICIPAT LA VOT  (TURUL AL 2-LEA)]]</f>
        <v>1251</v>
      </c>
      <c r="T1190" s="41">
        <f>Data5[[#This Row],[TOTAL CHELTUIELI LEI]]/Data5[[#This Row],[NUMĂRUL PERSOANELOR ÎNSCRISE ÎN LISTELE ELECTORALE]]</f>
        <v>16.414084507042254</v>
      </c>
      <c r="U1190" s="41">
        <f>Data5[[#This Row],[TOTAL CHELTUIELI EURO]]/Data5[[#This Row],[NUMĂRUL PERSOANELOR ÎNSCRISE ÎN LISTELE ELECTORALE]]</f>
        <v>3.3912697066263622</v>
      </c>
      <c r="V1190" s="41">
        <f>Data5[[#This Row],[TOTAL CHELTUIELI LEI]]/Data5[[#This Row],[NUMĂRUL PERSOANELOR CARE AU PARTICIPAT LA VOT]]</f>
        <v>23.289368505195842</v>
      </c>
      <c r="W1190" s="41">
        <f>Data5[[#This Row],[TOTAL CHELTUIELI EURO]]/Data5[[#This Row],[NUMĂRUL PERSOANELOR CARE AU PARTICIPAT LA VOT]]</f>
        <v>4.8117535805449982</v>
      </c>
      <c r="X1190" s="43">
        <v>4.8400999999999996</v>
      </c>
      <c r="Y1190" s="114" t="s">
        <v>2920</v>
      </c>
      <c r="Z1190" s="44">
        <v>16</v>
      </c>
      <c r="AA1190" s="115" t="s">
        <v>3106</v>
      </c>
      <c r="AB1190" s="44">
        <v>3</v>
      </c>
      <c r="AC1190" s="45"/>
    </row>
    <row r="1191" spans="1:29" ht="12" customHeight="1" x14ac:dyDescent="0.2">
      <c r="A1191" s="37">
        <v>1190</v>
      </c>
      <c r="B1191" s="38" t="s">
        <v>21</v>
      </c>
      <c r="C1191" s="39" t="s">
        <v>1994</v>
      </c>
      <c r="D1191" s="40">
        <v>44101</v>
      </c>
      <c r="E1191" s="38">
        <v>1</v>
      </c>
      <c r="F1191" s="38"/>
      <c r="G1191" s="38" t="s">
        <v>2</v>
      </c>
      <c r="H1191" s="38" t="s">
        <v>2</v>
      </c>
      <c r="I1191" s="65">
        <v>16080</v>
      </c>
      <c r="J1191" s="65">
        <v>25405.78</v>
      </c>
      <c r="K1191" s="65">
        <v>0</v>
      </c>
      <c r="L1191" s="41">
        <f>SUM(Data5[[#This Row],[CHELTUIELI DE PERSONAL LEI]:[CHELTUIELI DE CAPITAL (ACTIVE NEFINANCIARE ) LEI]])</f>
        <v>41485.78</v>
      </c>
      <c r="M1191" s="41">
        <f>Data5[[#This Row],[TOTAL CHELTUIELI LEI]]/Data5[[#This Row],[CURS VALUTAR EURO BNR 22 07 2020]]</f>
        <v>8571.2650565070981</v>
      </c>
      <c r="N1191" s="49">
        <v>4262</v>
      </c>
      <c r="O1191" s="54"/>
      <c r="P1191" s="54">
        <v>2167</v>
      </c>
      <c r="Q1191" s="54"/>
      <c r="R1191" s="54">
        <f>Data5[[#This Row],[PERSOANE ÎNSCRISE ÎN LISTELE ELECTORALE (TURUL 1)            ]]+Data5[[#This Row],[PERSOANE ÎNSCRISE ÎN LISTELE ELECTORALE (TURUL AL 2-LEA)]]</f>
        <v>4262</v>
      </c>
      <c r="S1191" s="54">
        <f>Data5[[#This Row],[PERSOANE CARE AU PARTICIPAT LA VOT (TURUL 1)]]+Data5[[#This Row],[PERSOANE CARE AU PARTICIPAT LA VOT  (TURUL AL 2-LEA)]]</f>
        <v>2167</v>
      </c>
      <c r="T1191" s="41">
        <f>Data5[[#This Row],[TOTAL CHELTUIELI LEI]]/Data5[[#This Row],[NUMĂRUL PERSOANELOR ÎNSCRISE ÎN LISTELE ELECTORALE]]</f>
        <v>9.7338761145002337</v>
      </c>
      <c r="U1191" s="41">
        <f>Data5[[#This Row],[TOTAL CHELTUIELI EURO]]/Data5[[#This Row],[NUMĂRUL PERSOANELOR ÎNSCRISE ÎN LISTELE ELECTORALE]]</f>
        <v>2.011089877172008</v>
      </c>
      <c r="V1191" s="41">
        <f>Data5[[#This Row],[TOTAL CHELTUIELI LEI]]/Data5[[#This Row],[NUMĂRUL PERSOANELOR CARE AU PARTICIPAT LA VOT]]</f>
        <v>19.14433779418551</v>
      </c>
      <c r="W1191" s="41">
        <f>Data5[[#This Row],[TOTAL CHELTUIELI EURO]]/Data5[[#This Row],[NUMĂRUL PERSOANELOR CARE AU PARTICIPAT LA VOT]]</f>
        <v>3.9553599707000915</v>
      </c>
      <c r="X1191" s="43">
        <v>4.8400999999999996</v>
      </c>
      <c r="Y1191" s="114" t="s">
        <v>2887</v>
      </c>
      <c r="Z1191" s="44">
        <v>9</v>
      </c>
      <c r="AA1191" s="115" t="s">
        <v>3108</v>
      </c>
      <c r="AB1191" s="44">
        <v>2</v>
      </c>
      <c r="AC1191" s="45"/>
    </row>
    <row r="1192" spans="1:29" ht="12" customHeight="1" x14ac:dyDescent="0.2">
      <c r="A1192" s="37">
        <v>1191</v>
      </c>
      <c r="B1192" s="38" t="s">
        <v>21</v>
      </c>
      <c r="C1192" s="39" t="s">
        <v>1995</v>
      </c>
      <c r="D1192" s="40">
        <v>44101</v>
      </c>
      <c r="E1192" s="38">
        <v>1</v>
      </c>
      <c r="F1192" s="38"/>
      <c r="G1192" s="38" t="s">
        <v>2</v>
      </c>
      <c r="H1192" s="38" t="s">
        <v>2</v>
      </c>
      <c r="I1192" s="66">
        <v>600</v>
      </c>
      <c r="J1192" s="66">
        <v>3991</v>
      </c>
      <c r="K1192" s="66">
        <v>0</v>
      </c>
      <c r="L1192" s="41">
        <f>SUM(Data5[[#This Row],[CHELTUIELI DE PERSONAL LEI]:[CHELTUIELI DE CAPITAL (ACTIVE NEFINANCIARE ) LEI]])</f>
        <v>4591</v>
      </c>
      <c r="M1192" s="41">
        <f>Data5[[#This Row],[TOTAL CHELTUIELI LEI]]/Data5[[#This Row],[CURS VALUTAR EURO BNR 22 07 2020]]</f>
        <v>948.53412119584311</v>
      </c>
      <c r="N1192" s="49">
        <v>2085</v>
      </c>
      <c r="O1192" s="54"/>
      <c r="P1192" s="54">
        <v>1375</v>
      </c>
      <c r="Q1192" s="54"/>
      <c r="R1192" s="54">
        <f>Data5[[#This Row],[PERSOANE ÎNSCRISE ÎN LISTELE ELECTORALE (TURUL 1)            ]]+Data5[[#This Row],[PERSOANE ÎNSCRISE ÎN LISTELE ELECTORALE (TURUL AL 2-LEA)]]</f>
        <v>2085</v>
      </c>
      <c r="S1192" s="54">
        <f>Data5[[#This Row],[PERSOANE CARE AU PARTICIPAT LA VOT (TURUL 1)]]+Data5[[#This Row],[PERSOANE CARE AU PARTICIPAT LA VOT  (TURUL AL 2-LEA)]]</f>
        <v>1375</v>
      </c>
      <c r="T1192" s="41">
        <f>Data5[[#This Row],[TOTAL CHELTUIELI LEI]]/Data5[[#This Row],[NUMĂRUL PERSOANELOR ÎNSCRISE ÎN LISTELE ELECTORALE]]</f>
        <v>2.2019184652278176</v>
      </c>
      <c r="U1192" s="41">
        <f>Data5[[#This Row],[TOTAL CHELTUIELI EURO]]/Data5[[#This Row],[NUMĂRUL PERSOANELOR ÎNSCRISE ÎN LISTELE ELECTORALE]]</f>
        <v>0.45493243222822211</v>
      </c>
      <c r="V1192" s="41">
        <f>Data5[[#This Row],[TOTAL CHELTUIELI LEI]]/Data5[[#This Row],[NUMĂRUL PERSOANELOR CARE AU PARTICIPAT LA VOT]]</f>
        <v>3.338909090909091</v>
      </c>
      <c r="W1192" s="41">
        <f>Data5[[#This Row],[TOTAL CHELTUIELI EURO]]/Data5[[#This Row],[NUMĂRUL PERSOANELOR CARE AU PARTICIPAT LA VOT]]</f>
        <v>0.68984299723334042</v>
      </c>
      <c r="X1192" s="43">
        <v>4.8400999999999996</v>
      </c>
      <c r="Y1192" s="114" t="s">
        <v>2891</v>
      </c>
      <c r="Z1192" s="44">
        <v>2</v>
      </c>
      <c r="AA1192" s="115" t="s">
        <v>3105</v>
      </c>
      <c r="AB1192" s="44">
        <v>0</v>
      </c>
      <c r="AC1192" s="45"/>
    </row>
    <row r="1193" spans="1:29" ht="12" customHeight="1" x14ac:dyDescent="0.2">
      <c r="A1193" s="37">
        <v>1192</v>
      </c>
      <c r="B1193" s="38" t="s">
        <v>21</v>
      </c>
      <c r="C1193" s="39" t="s">
        <v>1996</v>
      </c>
      <c r="D1193" s="40">
        <v>44101</v>
      </c>
      <c r="E1193" s="38">
        <v>1</v>
      </c>
      <c r="F1193" s="38"/>
      <c r="G1193" s="38" t="s">
        <v>2</v>
      </c>
      <c r="H1193" s="38" t="s">
        <v>2</v>
      </c>
      <c r="I1193" s="65">
        <v>0</v>
      </c>
      <c r="J1193" s="65">
        <v>3538</v>
      </c>
      <c r="K1193" s="65">
        <v>0</v>
      </c>
      <c r="L1193" s="41">
        <f>SUM(Data5[[#This Row],[CHELTUIELI DE PERSONAL LEI]:[CHELTUIELI DE CAPITAL (ACTIVE NEFINANCIARE ) LEI]])</f>
        <v>3538</v>
      </c>
      <c r="M1193" s="41">
        <f>Data5[[#This Row],[TOTAL CHELTUIELI LEI]]/Data5[[#This Row],[CURS VALUTAR EURO BNR 22 07 2020]]</f>
        <v>730.97663271420015</v>
      </c>
      <c r="N1193" s="49">
        <v>1480</v>
      </c>
      <c r="O1193" s="54"/>
      <c r="P1193" s="54">
        <v>879</v>
      </c>
      <c r="Q1193" s="54"/>
      <c r="R1193" s="54">
        <f>Data5[[#This Row],[PERSOANE ÎNSCRISE ÎN LISTELE ELECTORALE (TURUL 1)            ]]+Data5[[#This Row],[PERSOANE ÎNSCRISE ÎN LISTELE ELECTORALE (TURUL AL 2-LEA)]]</f>
        <v>1480</v>
      </c>
      <c r="S1193" s="54">
        <f>Data5[[#This Row],[PERSOANE CARE AU PARTICIPAT LA VOT (TURUL 1)]]+Data5[[#This Row],[PERSOANE CARE AU PARTICIPAT LA VOT  (TURUL AL 2-LEA)]]</f>
        <v>879</v>
      </c>
      <c r="T1193" s="41">
        <f>Data5[[#This Row],[TOTAL CHELTUIELI LEI]]/Data5[[#This Row],[NUMĂRUL PERSOANELOR ÎNSCRISE ÎN LISTELE ELECTORALE]]</f>
        <v>2.3905405405405404</v>
      </c>
      <c r="U1193" s="41">
        <f>Data5[[#This Row],[TOTAL CHELTUIELI EURO]]/Data5[[#This Row],[NUMĂRUL PERSOANELOR ÎNSCRISE ÎN LISTELE ELECTORALE]]</f>
        <v>0.49390313021229743</v>
      </c>
      <c r="V1193" s="41">
        <f>Data5[[#This Row],[TOTAL CHELTUIELI LEI]]/Data5[[#This Row],[NUMĂRUL PERSOANELOR CARE AU PARTICIPAT LA VOT]]</f>
        <v>4.0250284414106936</v>
      </c>
      <c r="W1193" s="41">
        <f>Data5[[#This Row],[TOTAL CHELTUIELI EURO]]/Data5[[#This Row],[NUMĂRUL PERSOANELOR CARE AU PARTICIPAT LA VOT]]</f>
        <v>0.83160026474880566</v>
      </c>
      <c r="X1193" s="43">
        <v>4.8400999999999996</v>
      </c>
      <c r="Y1193" s="114" t="s">
        <v>2891</v>
      </c>
      <c r="Z1193" s="44">
        <v>2</v>
      </c>
      <c r="AA1193" s="115" t="s">
        <v>3105</v>
      </c>
      <c r="AB1193" s="44">
        <v>0</v>
      </c>
      <c r="AC1193" s="45"/>
    </row>
    <row r="1194" spans="1:29" ht="12" customHeight="1" x14ac:dyDescent="0.2">
      <c r="A1194" s="37">
        <v>1193</v>
      </c>
      <c r="B1194" s="38" t="s">
        <v>21</v>
      </c>
      <c r="C1194" s="39" t="s">
        <v>1997</v>
      </c>
      <c r="D1194" s="40">
        <v>44101</v>
      </c>
      <c r="E1194" s="38">
        <v>1</v>
      </c>
      <c r="F1194" s="38"/>
      <c r="G1194" s="38" t="s">
        <v>2</v>
      </c>
      <c r="H1194" s="38" t="s">
        <v>2</v>
      </c>
      <c r="I1194" s="65">
        <v>1200</v>
      </c>
      <c r="J1194" s="65">
        <v>3015</v>
      </c>
      <c r="K1194" s="65">
        <v>0</v>
      </c>
      <c r="L1194" s="41">
        <f>SUM(Data5[[#This Row],[CHELTUIELI DE PERSONAL LEI]:[CHELTUIELI DE CAPITAL (ACTIVE NEFINANCIARE ) LEI]])</f>
        <v>4215</v>
      </c>
      <c r="M1194" s="41">
        <f>Data5[[#This Row],[TOTAL CHELTUIELI LEI]]/Data5[[#This Row],[CURS VALUTAR EURO BNR 22 07 2020]]</f>
        <v>870.84977583107798</v>
      </c>
      <c r="N1194" s="49">
        <v>3219</v>
      </c>
      <c r="O1194" s="54"/>
      <c r="P1194" s="54">
        <v>2220</v>
      </c>
      <c r="Q1194" s="54"/>
      <c r="R1194" s="54">
        <f>Data5[[#This Row],[PERSOANE ÎNSCRISE ÎN LISTELE ELECTORALE (TURUL 1)            ]]+Data5[[#This Row],[PERSOANE ÎNSCRISE ÎN LISTELE ELECTORALE (TURUL AL 2-LEA)]]</f>
        <v>3219</v>
      </c>
      <c r="S1194" s="54">
        <f>Data5[[#This Row],[PERSOANE CARE AU PARTICIPAT LA VOT (TURUL 1)]]+Data5[[#This Row],[PERSOANE CARE AU PARTICIPAT LA VOT  (TURUL AL 2-LEA)]]</f>
        <v>2220</v>
      </c>
      <c r="T1194" s="41">
        <f>Data5[[#This Row],[TOTAL CHELTUIELI LEI]]/Data5[[#This Row],[NUMĂRUL PERSOANELOR ÎNSCRISE ÎN LISTELE ELECTORALE]]</f>
        <v>1.3094128611369991</v>
      </c>
      <c r="U1194" s="41">
        <f>Data5[[#This Row],[TOTAL CHELTUIELI EURO]]/Data5[[#This Row],[NUMĂRUL PERSOANELOR ÎNSCRISE ÎN LISTELE ELECTORALE]]</f>
        <v>0.27053425779157442</v>
      </c>
      <c r="V1194" s="41">
        <f>Data5[[#This Row],[TOTAL CHELTUIELI LEI]]/Data5[[#This Row],[NUMĂRUL PERSOANELOR CARE AU PARTICIPAT LA VOT]]</f>
        <v>1.8986486486486487</v>
      </c>
      <c r="W1194" s="41">
        <f>Data5[[#This Row],[TOTAL CHELTUIELI EURO]]/Data5[[#This Row],[NUMĂRUL PERSOANELOR CARE AU PARTICIPAT LA VOT]]</f>
        <v>0.39227467379778286</v>
      </c>
      <c r="X1194" s="43">
        <v>4.8400999999999996</v>
      </c>
      <c r="Y1194" s="114" t="s">
        <v>2894</v>
      </c>
      <c r="Z1194" s="44">
        <v>1</v>
      </c>
      <c r="AA1194" s="115" t="s">
        <v>3105</v>
      </c>
      <c r="AB1194" s="44">
        <v>0</v>
      </c>
      <c r="AC1194" s="45"/>
    </row>
    <row r="1195" spans="1:29" ht="12" customHeight="1" x14ac:dyDescent="0.2">
      <c r="A1195" s="37">
        <v>1194</v>
      </c>
      <c r="B1195" s="38" t="s">
        <v>21</v>
      </c>
      <c r="C1195" s="39" t="s">
        <v>1998</v>
      </c>
      <c r="D1195" s="40">
        <v>44101</v>
      </c>
      <c r="E1195" s="38">
        <v>1</v>
      </c>
      <c r="F1195" s="38"/>
      <c r="G1195" s="38" t="s">
        <v>2</v>
      </c>
      <c r="H1195" s="38" t="s">
        <v>2</v>
      </c>
      <c r="I1195" s="65">
        <v>1500</v>
      </c>
      <c r="J1195" s="65">
        <v>7027</v>
      </c>
      <c r="K1195" s="65">
        <v>0</v>
      </c>
      <c r="L1195" s="41">
        <f>SUM(Data5[[#This Row],[CHELTUIELI DE PERSONAL LEI]:[CHELTUIELI DE CAPITAL (ACTIVE NEFINANCIARE ) LEI]])</f>
        <v>8527</v>
      </c>
      <c r="M1195" s="41">
        <f>Data5[[#This Row],[TOTAL CHELTUIELI LEI]]/Data5[[#This Row],[CURS VALUTAR EURO BNR 22 07 2020]]</f>
        <v>1761.7404599078534</v>
      </c>
      <c r="N1195" s="49">
        <v>1544</v>
      </c>
      <c r="O1195" s="54"/>
      <c r="P1195" s="54">
        <v>952</v>
      </c>
      <c r="Q1195" s="54"/>
      <c r="R1195" s="54">
        <f>Data5[[#This Row],[PERSOANE ÎNSCRISE ÎN LISTELE ELECTORALE (TURUL 1)            ]]+Data5[[#This Row],[PERSOANE ÎNSCRISE ÎN LISTELE ELECTORALE (TURUL AL 2-LEA)]]</f>
        <v>1544</v>
      </c>
      <c r="S1195" s="54">
        <f>Data5[[#This Row],[PERSOANE CARE AU PARTICIPAT LA VOT (TURUL 1)]]+Data5[[#This Row],[PERSOANE CARE AU PARTICIPAT LA VOT  (TURUL AL 2-LEA)]]</f>
        <v>952</v>
      </c>
      <c r="T1195" s="41">
        <f>Data5[[#This Row],[TOTAL CHELTUIELI LEI]]/Data5[[#This Row],[NUMĂRUL PERSOANELOR ÎNSCRISE ÎN LISTELE ELECTORALE]]</f>
        <v>5.5226683937823831</v>
      </c>
      <c r="U1195" s="41">
        <f>Data5[[#This Row],[TOTAL CHELTUIELI EURO]]/Data5[[#This Row],[NUMĂRUL PERSOANELOR ÎNSCRISE ÎN LISTELE ELECTORALE]]</f>
        <v>1.1410236139299568</v>
      </c>
      <c r="V1195" s="41">
        <f>Data5[[#This Row],[TOTAL CHELTUIELI LEI]]/Data5[[#This Row],[NUMĂRUL PERSOANELOR CARE AU PARTICIPAT LA VOT]]</f>
        <v>8.9569327731092443</v>
      </c>
      <c r="W1195" s="41">
        <f>Data5[[#This Row],[TOTAL CHELTUIELI EURO]]/Data5[[#This Row],[NUMĂRUL PERSOANELOR CARE AU PARTICIPAT LA VOT]]</f>
        <v>1.8505677099872408</v>
      </c>
      <c r="X1195" s="43">
        <v>4.8400999999999996</v>
      </c>
      <c r="Y1195" s="114" t="s">
        <v>2892</v>
      </c>
      <c r="Z1195" s="44">
        <v>5</v>
      </c>
      <c r="AA1195" s="115" t="s">
        <v>3107</v>
      </c>
      <c r="AB1195" s="44">
        <v>1</v>
      </c>
      <c r="AC1195" s="45"/>
    </row>
    <row r="1196" spans="1:29" ht="12" customHeight="1" x14ac:dyDescent="0.2">
      <c r="A1196" s="37">
        <v>1195</v>
      </c>
      <c r="B1196" s="38" t="s">
        <v>21</v>
      </c>
      <c r="C1196" s="39" t="s">
        <v>96</v>
      </c>
      <c r="D1196" s="40">
        <v>44101</v>
      </c>
      <c r="E1196" s="38">
        <v>1</v>
      </c>
      <c r="F1196" s="38"/>
      <c r="G1196" s="38" t="s">
        <v>2</v>
      </c>
      <c r="H1196" s="38" t="s">
        <v>2</v>
      </c>
      <c r="I1196" s="65">
        <v>0</v>
      </c>
      <c r="J1196" s="65">
        <v>11876.1</v>
      </c>
      <c r="K1196" s="65">
        <v>0</v>
      </c>
      <c r="L1196" s="41">
        <f>SUM(Data5[[#This Row],[CHELTUIELI DE PERSONAL LEI]:[CHELTUIELI DE CAPITAL (ACTIVE NEFINANCIARE ) LEI]])</f>
        <v>11876.1</v>
      </c>
      <c r="M1196" s="41">
        <f>Data5[[#This Row],[TOTAL CHELTUIELI LEI]]/Data5[[#This Row],[CURS VALUTAR EURO BNR 22 07 2020]]</f>
        <v>2453.6889733683192</v>
      </c>
      <c r="N1196" s="49">
        <v>2309</v>
      </c>
      <c r="O1196" s="54"/>
      <c r="P1196" s="54">
        <v>1359</v>
      </c>
      <c r="Q1196" s="54"/>
      <c r="R1196" s="54">
        <f>Data5[[#This Row],[PERSOANE ÎNSCRISE ÎN LISTELE ELECTORALE (TURUL 1)            ]]+Data5[[#This Row],[PERSOANE ÎNSCRISE ÎN LISTELE ELECTORALE (TURUL AL 2-LEA)]]</f>
        <v>2309</v>
      </c>
      <c r="S1196" s="54">
        <f>Data5[[#This Row],[PERSOANE CARE AU PARTICIPAT LA VOT (TURUL 1)]]+Data5[[#This Row],[PERSOANE CARE AU PARTICIPAT LA VOT  (TURUL AL 2-LEA)]]</f>
        <v>1359</v>
      </c>
      <c r="T1196" s="41">
        <f>Data5[[#This Row],[TOTAL CHELTUIELI LEI]]/Data5[[#This Row],[NUMĂRUL PERSOANELOR ÎNSCRISE ÎN LISTELE ELECTORALE]]</f>
        <v>5.1433954092680816</v>
      </c>
      <c r="U1196" s="41">
        <f>Data5[[#This Row],[TOTAL CHELTUIELI EURO]]/Data5[[#This Row],[NUMĂRUL PERSOANELOR ÎNSCRISE ÎN LISTELE ELECTORALE]]</f>
        <v>1.0626630460668338</v>
      </c>
      <c r="V1196" s="41">
        <f>Data5[[#This Row],[TOTAL CHELTUIELI LEI]]/Data5[[#This Row],[NUMĂRUL PERSOANELOR CARE AU PARTICIPAT LA VOT]]</f>
        <v>8.738852097130243</v>
      </c>
      <c r="W1196" s="41">
        <f>Data5[[#This Row],[TOTAL CHELTUIELI EURO]]/Data5[[#This Row],[NUMĂRUL PERSOANELOR CARE AU PARTICIPAT LA VOT]]</f>
        <v>1.8055106500134799</v>
      </c>
      <c r="X1196" s="43">
        <v>4.8400999999999996</v>
      </c>
      <c r="Y1196" s="114" t="s">
        <v>2892</v>
      </c>
      <c r="Z1196" s="44">
        <v>5</v>
      </c>
      <c r="AA1196" s="115" t="s">
        <v>3107</v>
      </c>
      <c r="AB1196" s="44">
        <v>1</v>
      </c>
      <c r="AC1196" s="45"/>
    </row>
    <row r="1197" spans="1:29" ht="12" customHeight="1" x14ac:dyDescent="0.2">
      <c r="A1197" s="37">
        <v>1196</v>
      </c>
      <c r="B1197" s="38" t="s">
        <v>21</v>
      </c>
      <c r="C1197" s="39" t="s">
        <v>189</v>
      </c>
      <c r="D1197" s="40">
        <v>44101</v>
      </c>
      <c r="E1197" s="38">
        <v>1</v>
      </c>
      <c r="F1197" s="38"/>
      <c r="G1197" s="38" t="s">
        <v>2</v>
      </c>
      <c r="H1197" s="38" t="s">
        <v>2</v>
      </c>
      <c r="I1197" s="65">
        <v>1500</v>
      </c>
      <c r="J1197" s="65">
        <v>12682</v>
      </c>
      <c r="K1197" s="65">
        <v>0</v>
      </c>
      <c r="L1197" s="41">
        <f>SUM(Data5[[#This Row],[CHELTUIELI DE PERSONAL LEI]:[CHELTUIELI DE CAPITAL (ACTIVE NEFINANCIARE ) LEI]])</f>
        <v>14182</v>
      </c>
      <c r="M1197" s="41">
        <f>Data5[[#This Row],[TOTAL CHELTUIELI LEI]]/Data5[[#This Row],[CURS VALUTAR EURO BNR 22 07 2020]]</f>
        <v>2930.1047499018619</v>
      </c>
      <c r="N1197" s="49">
        <v>4984</v>
      </c>
      <c r="O1197" s="54"/>
      <c r="P1197" s="54">
        <v>3005</v>
      </c>
      <c r="Q1197" s="54"/>
      <c r="R1197" s="54">
        <f>Data5[[#This Row],[PERSOANE ÎNSCRISE ÎN LISTELE ELECTORALE (TURUL 1)            ]]+Data5[[#This Row],[PERSOANE ÎNSCRISE ÎN LISTELE ELECTORALE (TURUL AL 2-LEA)]]</f>
        <v>4984</v>
      </c>
      <c r="S1197" s="54">
        <f>Data5[[#This Row],[PERSOANE CARE AU PARTICIPAT LA VOT (TURUL 1)]]+Data5[[#This Row],[PERSOANE CARE AU PARTICIPAT LA VOT  (TURUL AL 2-LEA)]]</f>
        <v>3005</v>
      </c>
      <c r="T1197" s="41">
        <f>Data5[[#This Row],[TOTAL CHELTUIELI LEI]]/Data5[[#This Row],[NUMĂRUL PERSOANELOR ÎNSCRISE ÎN LISTELE ELECTORALE]]</f>
        <v>2.845505617977528</v>
      </c>
      <c r="U1197" s="41">
        <f>Data5[[#This Row],[TOTAL CHELTUIELI EURO]]/Data5[[#This Row],[NUMĂRUL PERSOANELOR ÎNSCRISE ÎN LISTELE ELECTORALE]]</f>
        <v>0.58790223713921785</v>
      </c>
      <c r="V1197" s="41">
        <f>Data5[[#This Row],[TOTAL CHELTUIELI LEI]]/Data5[[#This Row],[NUMĂRUL PERSOANELOR CARE AU PARTICIPAT LA VOT]]</f>
        <v>4.7194675540765392</v>
      </c>
      <c r="W1197" s="41">
        <f>Data5[[#This Row],[TOTAL CHELTUIELI EURO]]/Data5[[#This Row],[NUMĂRUL PERSOANELOR CARE AU PARTICIPAT LA VOT]]</f>
        <v>0.97507645587416369</v>
      </c>
      <c r="X1197" s="43">
        <v>4.8400999999999996</v>
      </c>
      <c r="Y1197" s="114" t="s">
        <v>2891</v>
      </c>
      <c r="Z1197" s="44">
        <v>2</v>
      </c>
      <c r="AA1197" s="115" t="s">
        <v>3105</v>
      </c>
      <c r="AB1197" s="44">
        <v>0</v>
      </c>
      <c r="AC1197" s="45"/>
    </row>
    <row r="1198" spans="1:29" ht="12" customHeight="1" x14ac:dyDescent="0.2">
      <c r="A1198" s="37">
        <v>1197</v>
      </c>
      <c r="B1198" s="38" t="s">
        <v>21</v>
      </c>
      <c r="C1198" s="39" t="s">
        <v>1999</v>
      </c>
      <c r="D1198" s="40">
        <v>44101</v>
      </c>
      <c r="E1198" s="38">
        <v>1</v>
      </c>
      <c r="F1198" s="38"/>
      <c r="G1198" s="38" t="s">
        <v>2</v>
      </c>
      <c r="H1198" s="38" t="s">
        <v>2</v>
      </c>
      <c r="I1198" s="65">
        <v>4800</v>
      </c>
      <c r="J1198" s="65">
        <v>13027</v>
      </c>
      <c r="K1198" s="65">
        <v>0</v>
      </c>
      <c r="L1198" s="41">
        <f>SUM(Data5[[#This Row],[CHELTUIELI DE PERSONAL LEI]:[CHELTUIELI DE CAPITAL (ACTIVE NEFINANCIARE ) LEI]])</f>
        <v>17827</v>
      </c>
      <c r="M1198" s="41">
        <f>Data5[[#This Row],[TOTAL CHELTUIELI LEI]]/Data5[[#This Row],[CURS VALUTAR EURO BNR 22 07 2020]]</f>
        <v>3683.1883638767795</v>
      </c>
      <c r="N1198" s="49">
        <v>2438</v>
      </c>
      <c r="O1198" s="54"/>
      <c r="P1198" s="54">
        <v>1301</v>
      </c>
      <c r="Q1198" s="54"/>
      <c r="R1198" s="54">
        <f>Data5[[#This Row],[PERSOANE ÎNSCRISE ÎN LISTELE ELECTORALE (TURUL 1)            ]]+Data5[[#This Row],[PERSOANE ÎNSCRISE ÎN LISTELE ELECTORALE (TURUL AL 2-LEA)]]</f>
        <v>2438</v>
      </c>
      <c r="S1198" s="54">
        <f>Data5[[#This Row],[PERSOANE CARE AU PARTICIPAT LA VOT (TURUL 1)]]+Data5[[#This Row],[PERSOANE CARE AU PARTICIPAT LA VOT  (TURUL AL 2-LEA)]]</f>
        <v>1301</v>
      </c>
      <c r="T1198" s="41">
        <f>Data5[[#This Row],[TOTAL CHELTUIELI LEI]]/Data5[[#This Row],[NUMĂRUL PERSOANELOR ÎNSCRISE ÎN LISTELE ELECTORALE]]</f>
        <v>7.31214109926169</v>
      </c>
      <c r="U1198" s="41">
        <f>Data5[[#This Row],[TOTAL CHELTUIELI EURO]]/Data5[[#This Row],[NUMĂRUL PERSOANELOR ÎNSCRISE ÎN LISTELE ELECTORALE]]</f>
        <v>1.5107417407205823</v>
      </c>
      <c r="V1198" s="41">
        <f>Data5[[#This Row],[TOTAL CHELTUIELI LEI]]/Data5[[#This Row],[NUMĂRUL PERSOANELOR CARE AU PARTICIPAT LA VOT]]</f>
        <v>13.702536510376634</v>
      </c>
      <c r="W1198" s="41">
        <f>Data5[[#This Row],[TOTAL CHELTUIELI EURO]]/Data5[[#This Row],[NUMĂRUL PERSOANELOR CARE AU PARTICIPAT LA VOT]]</f>
        <v>2.831044092142029</v>
      </c>
      <c r="X1198" s="43">
        <v>4.8400999999999996</v>
      </c>
      <c r="Y1198" s="114" t="s">
        <v>2886</v>
      </c>
      <c r="Z1198" s="44">
        <v>7</v>
      </c>
      <c r="AA1198" s="115" t="s">
        <v>3107</v>
      </c>
      <c r="AB1198" s="44">
        <v>1</v>
      </c>
      <c r="AC1198" s="45"/>
    </row>
    <row r="1199" spans="1:29" ht="12" customHeight="1" x14ac:dyDescent="0.2">
      <c r="A1199" s="37">
        <v>1198</v>
      </c>
      <c r="B1199" s="38" t="s">
        <v>21</v>
      </c>
      <c r="C1199" s="39" t="s">
        <v>2000</v>
      </c>
      <c r="D1199" s="40">
        <v>44101</v>
      </c>
      <c r="E1199" s="38">
        <v>1</v>
      </c>
      <c r="F1199" s="38"/>
      <c r="G1199" s="38" t="s">
        <v>2</v>
      </c>
      <c r="H1199" s="38" t="s">
        <v>2</v>
      </c>
      <c r="I1199" s="65">
        <v>800</v>
      </c>
      <c r="J1199" s="65">
        <v>5161</v>
      </c>
      <c r="K1199" s="65">
        <v>0</v>
      </c>
      <c r="L1199" s="41">
        <f>SUM(Data5[[#This Row],[CHELTUIELI DE PERSONAL LEI]:[CHELTUIELI DE CAPITAL (ACTIVE NEFINANCIARE ) LEI]])</f>
        <v>5961</v>
      </c>
      <c r="M1199" s="41">
        <f>Data5[[#This Row],[TOTAL CHELTUIELI LEI]]/Data5[[#This Row],[CURS VALUTAR EURO BNR 22 07 2020]]</f>
        <v>1231.5861242536312</v>
      </c>
      <c r="N1199" s="49">
        <v>4202</v>
      </c>
      <c r="O1199" s="54"/>
      <c r="P1199" s="54">
        <v>1743</v>
      </c>
      <c r="Q1199" s="54"/>
      <c r="R1199" s="54">
        <f>Data5[[#This Row],[PERSOANE ÎNSCRISE ÎN LISTELE ELECTORALE (TURUL 1)            ]]+Data5[[#This Row],[PERSOANE ÎNSCRISE ÎN LISTELE ELECTORALE (TURUL AL 2-LEA)]]</f>
        <v>4202</v>
      </c>
      <c r="S1199" s="54">
        <f>Data5[[#This Row],[PERSOANE CARE AU PARTICIPAT LA VOT (TURUL 1)]]+Data5[[#This Row],[PERSOANE CARE AU PARTICIPAT LA VOT  (TURUL AL 2-LEA)]]</f>
        <v>1743</v>
      </c>
      <c r="T1199" s="41">
        <f>Data5[[#This Row],[TOTAL CHELTUIELI LEI]]/Data5[[#This Row],[NUMĂRUL PERSOANELOR ÎNSCRISE ÎN LISTELE ELECTORALE]]</f>
        <v>1.4186101856258924</v>
      </c>
      <c r="U1199" s="41">
        <f>Data5[[#This Row],[TOTAL CHELTUIELI EURO]]/Data5[[#This Row],[NUMĂRUL PERSOANELOR ÎNSCRISE ÎN LISTELE ELECTORALE]]</f>
        <v>0.2930952223354667</v>
      </c>
      <c r="V1199" s="41">
        <f>Data5[[#This Row],[TOTAL CHELTUIELI LEI]]/Data5[[#This Row],[NUMĂRUL PERSOANELOR CARE AU PARTICIPAT LA VOT]]</f>
        <v>3.4199655765920824</v>
      </c>
      <c r="W1199" s="41">
        <f>Data5[[#This Row],[TOTAL CHELTUIELI EURO]]/Data5[[#This Row],[NUMĂRUL PERSOANELOR CARE AU PARTICIPAT LA VOT]]</f>
        <v>0.70658985900954174</v>
      </c>
      <c r="X1199" s="43">
        <v>4.8400999999999996</v>
      </c>
      <c r="Y1199" s="114" t="s">
        <v>2894</v>
      </c>
      <c r="Z1199" s="44">
        <v>1</v>
      </c>
      <c r="AA1199" s="115" t="s">
        <v>3105</v>
      </c>
      <c r="AB1199" s="44">
        <v>0</v>
      </c>
      <c r="AC1199" s="45"/>
    </row>
    <row r="1200" spans="1:29" ht="12" customHeight="1" x14ac:dyDescent="0.2">
      <c r="A1200" s="37">
        <v>1199</v>
      </c>
      <c r="B1200" s="38" t="s">
        <v>22</v>
      </c>
      <c r="C1200" s="39" t="s">
        <v>2001</v>
      </c>
      <c r="D1200" s="40">
        <v>44101</v>
      </c>
      <c r="E1200" s="38">
        <v>1</v>
      </c>
      <c r="F1200" s="38"/>
      <c r="G1200" s="38" t="s">
        <v>2</v>
      </c>
      <c r="H1200" s="38" t="s">
        <v>2</v>
      </c>
      <c r="I1200" s="57">
        <v>78000</v>
      </c>
      <c r="J1200" s="47">
        <v>139729</v>
      </c>
      <c r="K1200" s="41">
        <v>0</v>
      </c>
      <c r="L1200" s="41">
        <f>SUM(Data5[[#This Row],[CHELTUIELI DE PERSONAL LEI]:[CHELTUIELI DE CAPITAL (ACTIVE NEFINANCIARE ) LEI]])</f>
        <v>217729</v>
      </c>
      <c r="M1200" s="41">
        <f>Data5[[#This Row],[TOTAL CHELTUIELI LEI]]/Data5[[#This Row],[CURS VALUTAR EURO BNR 22 07 2020]]</f>
        <v>44984.401148736601</v>
      </c>
      <c r="N1200" s="49">
        <v>250618</v>
      </c>
      <c r="O1200" s="54"/>
      <c r="P1200" s="54">
        <v>89480</v>
      </c>
      <c r="Q1200" s="54"/>
      <c r="R1200" s="54">
        <f>Data5[[#This Row],[PERSOANE ÎNSCRISE ÎN LISTELE ELECTORALE (TURUL 1)            ]]+Data5[[#This Row],[PERSOANE ÎNSCRISE ÎN LISTELE ELECTORALE (TURUL AL 2-LEA)]]</f>
        <v>250618</v>
      </c>
      <c r="S1200" s="54">
        <f>Data5[[#This Row],[PERSOANE CARE AU PARTICIPAT LA VOT (TURUL 1)]]+Data5[[#This Row],[PERSOANE CARE AU PARTICIPAT LA VOT  (TURUL AL 2-LEA)]]</f>
        <v>89480</v>
      </c>
      <c r="T1200" s="41">
        <f>Data5[[#This Row],[TOTAL CHELTUIELI LEI]]/Data5[[#This Row],[NUMĂRUL PERSOANELOR ÎNSCRISE ÎN LISTELE ELECTORALE]]</f>
        <v>0.86876840450406589</v>
      </c>
      <c r="U1200" s="41">
        <f>Data5[[#This Row],[TOTAL CHELTUIELI EURO]]/Data5[[#This Row],[NUMĂRUL PERSOANELOR ÎNSCRISE ÎN LISTELE ELECTORALE]]</f>
        <v>0.17949389568481355</v>
      </c>
      <c r="V1200" s="41">
        <f>Data5[[#This Row],[TOTAL CHELTUIELI LEI]]/Data5[[#This Row],[NUMĂRUL PERSOANELOR CARE AU PARTICIPAT LA VOT]]</f>
        <v>2.4332700044702729</v>
      </c>
      <c r="W1200" s="41">
        <f>Data5[[#This Row],[TOTAL CHELTUIELI EURO]]/Data5[[#This Row],[NUMĂRUL PERSOANELOR CARE AU PARTICIPAT LA VOT]]</f>
        <v>0.50273134944944797</v>
      </c>
      <c r="X1200" s="43">
        <v>4.8400999999999996</v>
      </c>
      <c r="Y1200" s="114" t="s">
        <v>2890</v>
      </c>
      <c r="Z1200" s="44">
        <v>0</v>
      </c>
      <c r="AA1200" s="115" t="s">
        <v>3105</v>
      </c>
      <c r="AB1200" s="44">
        <v>0</v>
      </c>
      <c r="AC1200" s="45"/>
    </row>
    <row r="1201" spans="1:29" ht="12" customHeight="1" x14ac:dyDescent="0.2">
      <c r="A1201" s="37">
        <v>1200</v>
      </c>
      <c r="B1201" s="38" t="s">
        <v>22</v>
      </c>
      <c r="C1201" s="39" t="s">
        <v>2002</v>
      </c>
      <c r="D1201" s="40">
        <v>44101</v>
      </c>
      <c r="E1201" s="38">
        <v>1</v>
      </c>
      <c r="F1201" s="38"/>
      <c r="G1201" s="38" t="s">
        <v>2</v>
      </c>
      <c r="H1201" s="38" t="s">
        <v>2</v>
      </c>
      <c r="I1201" s="57">
        <v>183.62</v>
      </c>
      <c r="J1201" s="47">
        <v>7.1630000000000003</v>
      </c>
      <c r="K1201" s="41">
        <v>0</v>
      </c>
      <c r="L1201" s="41">
        <f>SUM(Data5[[#This Row],[CHELTUIELI DE PERSONAL LEI]:[CHELTUIELI DE CAPITAL (ACTIVE NEFINANCIARE ) LEI]])</f>
        <v>190.78300000000002</v>
      </c>
      <c r="M1201" s="41">
        <f>Data5[[#This Row],[TOTAL CHELTUIELI LEI]]/Data5[[#This Row],[CURS VALUTAR EURO BNR 22 07 2020]]</f>
        <v>39.417160802462767</v>
      </c>
      <c r="N1201" s="49">
        <v>14736</v>
      </c>
      <c r="O1201" s="54"/>
      <c r="P1201" s="54">
        <v>6828</v>
      </c>
      <c r="Q1201" s="54"/>
      <c r="R1201" s="54">
        <f>Data5[[#This Row],[PERSOANE ÎNSCRISE ÎN LISTELE ELECTORALE (TURUL 1)            ]]+Data5[[#This Row],[PERSOANE ÎNSCRISE ÎN LISTELE ELECTORALE (TURUL AL 2-LEA)]]</f>
        <v>14736</v>
      </c>
      <c r="S1201" s="54">
        <f>Data5[[#This Row],[PERSOANE CARE AU PARTICIPAT LA VOT (TURUL 1)]]+Data5[[#This Row],[PERSOANE CARE AU PARTICIPAT LA VOT  (TURUL AL 2-LEA)]]</f>
        <v>6828</v>
      </c>
      <c r="T1201" s="41">
        <f>Data5[[#This Row],[TOTAL CHELTUIELI LEI]]/Data5[[#This Row],[NUMĂRUL PERSOANELOR ÎNSCRISE ÎN LISTELE ELECTORALE]]</f>
        <v>1.2946729098805647E-2</v>
      </c>
      <c r="U1201" s="41">
        <f>Data5[[#This Row],[TOTAL CHELTUIELI EURO]]/Data5[[#This Row],[NUMĂRUL PERSOANELOR ÎNSCRISE ÎN LISTELE ELECTORALE]]</f>
        <v>2.6748887623821095E-3</v>
      </c>
      <c r="V1201" s="41">
        <f>Data5[[#This Row],[TOTAL CHELTUIELI LEI]]/Data5[[#This Row],[NUMĂRUL PERSOANELOR CARE AU PARTICIPAT LA VOT]]</f>
        <v>2.7941271236086702E-2</v>
      </c>
      <c r="W1201" s="41">
        <f>Data5[[#This Row],[TOTAL CHELTUIELI EURO]]/Data5[[#This Row],[NUMĂRUL PERSOANELOR CARE AU PARTICIPAT LA VOT]]</f>
        <v>5.7728706506243073E-3</v>
      </c>
      <c r="X1201" s="43">
        <v>4.8400999999999996</v>
      </c>
      <c r="Y1201" s="114" t="s">
        <v>2890</v>
      </c>
      <c r="Z1201" s="44">
        <v>0</v>
      </c>
      <c r="AA1201" s="115" t="s">
        <v>3105</v>
      </c>
      <c r="AB1201" s="44">
        <v>0</v>
      </c>
      <c r="AC1201" s="45"/>
    </row>
    <row r="1202" spans="1:29" ht="12" customHeight="1" x14ac:dyDescent="0.2">
      <c r="A1202" s="37">
        <v>1201</v>
      </c>
      <c r="B1202" s="38" t="s">
        <v>22</v>
      </c>
      <c r="C1202" s="39" t="s">
        <v>2003</v>
      </c>
      <c r="D1202" s="40">
        <v>44101</v>
      </c>
      <c r="E1202" s="38">
        <v>1</v>
      </c>
      <c r="F1202" s="38"/>
      <c r="G1202" s="38" t="s">
        <v>2</v>
      </c>
      <c r="H1202" s="38" t="s">
        <v>2</v>
      </c>
      <c r="I1202" s="47">
        <v>7800</v>
      </c>
      <c r="J1202" s="47">
        <v>11030</v>
      </c>
      <c r="K1202" s="47">
        <v>0</v>
      </c>
      <c r="L1202" s="41">
        <f>SUM(Data5[[#This Row],[CHELTUIELI DE PERSONAL LEI]:[CHELTUIELI DE CAPITAL (ACTIVE NEFINANCIARE ) LEI]])</f>
        <v>18830</v>
      </c>
      <c r="M1202" s="41">
        <f>Data5[[#This Row],[TOTAL CHELTUIELI LEI]]/Data5[[#This Row],[CURS VALUTAR EURO BNR 22 07 2020]]</f>
        <v>3890.415487283321</v>
      </c>
      <c r="N1202" s="49">
        <v>15337</v>
      </c>
      <c r="O1202" s="54"/>
      <c r="P1202" s="54">
        <v>5662</v>
      </c>
      <c r="Q1202" s="54"/>
      <c r="R1202" s="54">
        <f>Data5[[#This Row],[PERSOANE ÎNSCRISE ÎN LISTELE ELECTORALE (TURUL 1)            ]]+Data5[[#This Row],[PERSOANE ÎNSCRISE ÎN LISTELE ELECTORALE (TURUL AL 2-LEA)]]</f>
        <v>15337</v>
      </c>
      <c r="S1202" s="54">
        <f>Data5[[#This Row],[PERSOANE CARE AU PARTICIPAT LA VOT (TURUL 1)]]+Data5[[#This Row],[PERSOANE CARE AU PARTICIPAT LA VOT  (TURUL AL 2-LEA)]]</f>
        <v>5662</v>
      </c>
      <c r="T1202" s="41">
        <f>Data5[[#This Row],[TOTAL CHELTUIELI LEI]]/Data5[[#This Row],[NUMĂRUL PERSOANELOR ÎNSCRISE ÎN LISTELE ELECTORALE]]</f>
        <v>1.2277498858968507</v>
      </c>
      <c r="U1202" s="41">
        <f>Data5[[#This Row],[TOTAL CHELTUIELI EURO]]/Data5[[#This Row],[NUMĂRUL PERSOANELOR ÎNSCRISE ÎN LISTELE ELECTORALE]]</f>
        <v>0.25366209084457986</v>
      </c>
      <c r="V1202" s="41">
        <f>Data5[[#This Row],[TOTAL CHELTUIELI LEI]]/Data5[[#This Row],[NUMĂRUL PERSOANELOR CARE AU PARTICIPAT LA VOT]]</f>
        <v>3.325679971741434</v>
      </c>
      <c r="W1202" s="41">
        <f>Data5[[#This Row],[TOTAL CHELTUIELI EURO]]/Data5[[#This Row],[NUMĂRUL PERSOANELOR CARE AU PARTICIPAT LA VOT]]</f>
        <v>0.68710976462086204</v>
      </c>
      <c r="X1202" s="43">
        <v>4.8400999999999996</v>
      </c>
      <c r="Y1202" s="114" t="s">
        <v>2894</v>
      </c>
      <c r="Z1202" s="44">
        <v>1</v>
      </c>
      <c r="AA1202" s="115" t="s">
        <v>3105</v>
      </c>
      <c r="AB1202" s="44">
        <v>0</v>
      </c>
      <c r="AC1202" s="45"/>
    </row>
    <row r="1203" spans="1:29" ht="12" customHeight="1" x14ac:dyDescent="0.2">
      <c r="A1203" s="37">
        <v>1202</v>
      </c>
      <c r="B1203" s="38" t="s">
        <v>22</v>
      </c>
      <c r="C1203" s="39" t="s">
        <v>3035</v>
      </c>
      <c r="D1203" s="40">
        <v>44101</v>
      </c>
      <c r="E1203" s="38">
        <v>1</v>
      </c>
      <c r="F1203" s="38"/>
      <c r="G1203" s="38" t="s">
        <v>2</v>
      </c>
      <c r="H1203" s="38" t="s">
        <v>2</v>
      </c>
      <c r="I1203" s="57">
        <v>7610</v>
      </c>
      <c r="J1203" s="47">
        <v>3359.78</v>
      </c>
      <c r="K1203" s="41">
        <v>0</v>
      </c>
      <c r="L1203" s="41">
        <f>SUM(Data5[[#This Row],[CHELTUIELI DE PERSONAL LEI]:[CHELTUIELI DE CAPITAL (ACTIVE NEFINANCIARE ) LEI]])</f>
        <v>10969.78</v>
      </c>
      <c r="M1203" s="41">
        <f>Data5[[#This Row],[TOTAL CHELTUIELI LEI]]/Data5[[#This Row],[CURS VALUTAR EURO BNR 22 07 2020]]</f>
        <v>2266.4366438709949</v>
      </c>
      <c r="N1203" s="49">
        <v>3285</v>
      </c>
      <c r="O1203" s="54"/>
      <c r="P1203" s="54">
        <v>1724</v>
      </c>
      <c r="Q1203" s="54"/>
      <c r="R1203" s="54">
        <f>Data5[[#This Row],[PERSOANE ÎNSCRISE ÎN LISTELE ELECTORALE (TURUL 1)            ]]+Data5[[#This Row],[PERSOANE ÎNSCRISE ÎN LISTELE ELECTORALE (TURUL AL 2-LEA)]]</f>
        <v>3285</v>
      </c>
      <c r="S1203" s="54">
        <f>Data5[[#This Row],[PERSOANE CARE AU PARTICIPAT LA VOT (TURUL 1)]]+Data5[[#This Row],[PERSOANE CARE AU PARTICIPAT LA VOT  (TURUL AL 2-LEA)]]</f>
        <v>1724</v>
      </c>
      <c r="T1203" s="41">
        <f>Data5[[#This Row],[TOTAL CHELTUIELI LEI]]/Data5[[#This Row],[NUMĂRUL PERSOANELOR ÎNSCRISE ÎN LISTELE ELECTORALE]]</f>
        <v>3.3393546423135465</v>
      </c>
      <c r="U1203" s="41">
        <f>Data5[[#This Row],[TOTAL CHELTUIELI EURO]]/Data5[[#This Row],[NUMĂRUL PERSOANELOR ÎNSCRISE ÎN LISTELE ELECTORALE]]</f>
        <v>0.68993505140669553</v>
      </c>
      <c r="V1203" s="41">
        <f>Data5[[#This Row],[TOTAL CHELTUIELI LEI]]/Data5[[#This Row],[NUMĂRUL PERSOANELOR CARE AU PARTICIPAT LA VOT]]</f>
        <v>6.3629814385150816</v>
      </c>
      <c r="W1203" s="41">
        <f>Data5[[#This Row],[TOTAL CHELTUIELI EURO]]/Data5[[#This Row],[NUMĂRUL PERSOANELOR CARE AU PARTICIPAT LA VOT]]</f>
        <v>1.3146384245191385</v>
      </c>
      <c r="X1203" s="43">
        <v>4.8400999999999996</v>
      </c>
      <c r="Y1203" s="114" t="s">
        <v>2884</v>
      </c>
      <c r="Z1203" s="44">
        <v>3</v>
      </c>
      <c r="AA1203" s="115" t="s">
        <v>3105</v>
      </c>
      <c r="AB1203" s="44">
        <v>0</v>
      </c>
      <c r="AC1203" s="45"/>
    </row>
    <row r="1204" spans="1:29" ht="12" customHeight="1" x14ac:dyDescent="0.2">
      <c r="A1204" s="37">
        <v>1203</v>
      </c>
      <c r="B1204" s="38" t="s">
        <v>22</v>
      </c>
      <c r="C1204" s="39" t="s">
        <v>3036</v>
      </c>
      <c r="D1204" s="40">
        <v>44101</v>
      </c>
      <c r="E1204" s="38">
        <v>1</v>
      </c>
      <c r="F1204" s="38"/>
      <c r="G1204" s="38" t="s">
        <v>2</v>
      </c>
      <c r="H1204" s="38" t="s">
        <v>2</v>
      </c>
      <c r="I1204" s="57">
        <v>0</v>
      </c>
      <c r="J1204" s="47">
        <v>12091</v>
      </c>
      <c r="K1204" s="41">
        <v>0</v>
      </c>
      <c r="L1204" s="41">
        <f>SUM(Data5[[#This Row],[CHELTUIELI DE PERSONAL LEI]:[CHELTUIELI DE CAPITAL (ACTIVE NEFINANCIARE ) LEI]])</f>
        <v>12091</v>
      </c>
      <c r="M1204" s="41">
        <f>Data5[[#This Row],[TOTAL CHELTUIELI LEI]]/Data5[[#This Row],[CURS VALUTAR EURO BNR 22 07 2020]]</f>
        <v>2498.0888824611066</v>
      </c>
      <c r="N1204" s="49">
        <v>10023</v>
      </c>
      <c r="O1204" s="54"/>
      <c r="P1204" s="54">
        <v>5946</v>
      </c>
      <c r="Q1204" s="54"/>
      <c r="R1204" s="54">
        <f>Data5[[#This Row],[PERSOANE ÎNSCRISE ÎN LISTELE ELECTORALE (TURUL 1)            ]]+Data5[[#This Row],[PERSOANE ÎNSCRISE ÎN LISTELE ELECTORALE (TURUL AL 2-LEA)]]</f>
        <v>10023</v>
      </c>
      <c r="S1204" s="54">
        <f>Data5[[#This Row],[PERSOANE CARE AU PARTICIPAT LA VOT (TURUL 1)]]+Data5[[#This Row],[PERSOANE CARE AU PARTICIPAT LA VOT  (TURUL AL 2-LEA)]]</f>
        <v>5946</v>
      </c>
      <c r="T1204" s="41">
        <f>Data5[[#This Row],[TOTAL CHELTUIELI LEI]]/Data5[[#This Row],[NUMĂRUL PERSOANELOR ÎNSCRISE ÎN LISTELE ELECTORALE]]</f>
        <v>1.2063254514616382</v>
      </c>
      <c r="U1204" s="41">
        <f>Data5[[#This Row],[TOTAL CHELTUIELI EURO]]/Data5[[#This Row],[NUMĂRUL PERSOANELOR ÎNSCRISE ÎN LISTELE ELECTORALE]]</f>
        <v>0.24923564625971331</v>
      </c>
      <c r="V1204" s="41">
        <f>Data5[[#This Row],[TOTAL CHELTUIELI LEI]]/Data5[[#This Row],[NUMĂRUL PERSOANELOR CARE AU PARTICIPAT LA VOT]]</f>
        <v>2.0334678775647492</v>
      </c>
      <c r="W1204" s="41">
        <f>Data5[[#This Row],[TOTAL CHELTUIELI EURO]]/Data5[[#This Row],[NUMĂRUL PERSOANELOR CARE AU PARTICIPAT LA VOT]]</f>
        <v>0.4201293108747236</v>
      </c>
      <c r="X1204" s="43">
        <v>4.8400999999999996</v>
      </c>
      <c r="Y1204" s="114" t="s">
        <v>2894</v>
      </c>
      <c r="Z1204" s="44">
        <v>1</v>
      </c>
      <c r="AA1204" s="115" t="s">
        <v>3105</v>
      </c>
      <c r="AB1204" s="44">
        <v>0</v>
      </c>
      <c r="AC1204" s="45"/>
    </row>
    <row r="1205" spans="1:29" ht="12" customHeight="1" x14ac:dyDescent="0.2">
      <c r="A1205" s="37">
        <v>1204</v>
      </c>
      <c r="B1205" s="38" t="s">
        <v>22</v>
      </c>
      <c r="C1205" s="39" t="s">
        <v>3037</v>
      </c>
      <c r="D1205" s="40">
        <v>44101</v>
      </c>
      <c r="E1205" s="38">
        <v>1</v>
      </c>
      <c r="F1205" s="38"/>
      <c r="G1205" s="38" t="s">
        <v>2</v>
      </c>
      <c r="H1205" s="38" t="s">
        <v>2</v>
      </c>
      <c r="I1205" s="57">
        <v>18000</v>
      </c>
      <c r="J1205" s="47">
        <v>67774</v>
      </c>
      <c r="K1205" s="41">
        <v>0</v>
      </c>
      <c r="L1205" s="41">
        <f>SUM(Data5[[#This Row],[CHELTUIELI DE PERSONAL LEI]:[CHELTUIELI DE CAPITAL (ACTIVE NEFINANCIARE ) LEI]])</f>
        <v>85774</v>
      </c>
      <c r="M1205" s="41">
        <f>Data5[[#This Row],[TOTAL CHELTUIELI LEI]]/Data5[[#This Row],[CURS VALUTAR EURO BNR 22 07 2020]]</f>
        <v>17721.534679035558</v>
      </c>
      <c r="N1205" s="49">
        <v>14813</v>
      </c>
      <c r="O1205" s="54"/>
      <c r="P1205" s="54">
        <v>7627</v>
      </c>
      <c r="Q1205" s="54"/>
      <c r="R1205" s="54">
        <f>Data5[[#This Row],[PERSOANE ÎNSCRISE ÎN LISTELE ELECTORALE (TURUL 1)            ]]+Data5[[#This Row],[PERSOANE ÎNSCRISE ÎN LISTELE ELECTORALE (TURUL AL 2-LEA)]]</f>
        <v>14813</v>
      </c>
      <c r="S1205" s="54">
        <f>Data5[[#This Row],[PERSOANE CARE AU PARTICIPAT LA VOT (TURUL 1)]]+Data5[[#This Row],[PERSOANE CARE AU PARTICIPAT LA VOT  (TURUL AL 2-LEA)]]</f>
        <v>7627</v>
      </c>
      <c r="T1205" s="41">
        <f>Data5[[#This Row],[TOTAL CHELTUIELI LEI]]/Data5[[#This Row],[NUMĂRUL PERSOANELOR ÎNSCRISE ÎN LISTELE ELECTORALE]]</f>
        <v>5.7904543306555052</v>
      </c>
      <c r="U1205" s="41">
        <f>Data5[[#This Row],[TOTAL CHELTUIELI EURO]]/Data5[[#This Row],[NUMĂRUL PERSOANELOR ÎNSCRISE ÎN LISTELE ELECTORALE]]</f>
        <v>1.1963501437275068</v>
      </c>
      <c r="V1205" s="41">
        <f>Data5[[#This Row],[TOTAL CHELTUIELI LEI]]/Data5[[#This Row],[NUMĂRUL PERSOANELOR CARE AU PARTICIPAT LA VOT]]</f>
        <v>11.246099383768192</v>
      </c>
      <c r="W1205" s="41">
        <f>Data5[[#This Row],[TOTAL CHELTUIELI EURO]]/Data5[[#This Row],[NUMĂRUL PERSOANELOR CARE AU PARTICIPAT LA VOT]]</f>
        <v>2.3235262461040458</v>
      </c>
      <c r="X1205" s="43">
        <v>4.8400999999999996</v>
      </c>
      <c r="Y1205" s="114" t="s">
        <v>2892</v>
      </c>
      <c r="Z1205" s="44">
        <v>5</v>
      </c>
      <c r="AA1205" s="115" t="s">
        <v>3107</v>
      </c>
      <c r="AB1205" s="44">
        <v>1</v>
      </c>
      <c r="AC1205" s="45"/>
    </row>
    <row r="1206" spans="1:29" ht="12" customHeight="1" x14ac:dyDescent="0.2">
      <c r="A1206" s="37">
        <v>1205</v>
      </c>
      <c r="B1206" s="38" t="s">
        <v>22</v>
      </c>
      <c r="C1206" s="39" t="s">
        <v>3038</v>
      </c>
      <c r="D1206" s="40">
        <v>44101</v>
      </c>
      <c r="E1206" s="38">
        <v>1</v>
      </c>
      <c r="F1206" s="38"/>
      <c r="G1206" s="38" t="s">
        <v>2</v>
      </c>
      <c r="H1206" s="38" t="s">
        <v>2</v>
      </c>
      <c r="I1206" s="57">
        <v>4000</v>
      </c>
      <c r="J1206" s="47">
        <v>7393</v>
      </c>
      <c r="K1206" s="41">
        <v>0</v>
      </c>
      <c r="L1206" s="41">
        <f>SUM(Data5[[#This Row],[CHELTUIELI DE PERSONAL LEI]:[CHELTUIELI DE CAPITAL (ACTIVE NEFINANCIARE ) LEI]])</f>
        <v>11393</v>
      </c>
      <c r="M1206" s="41">
        <f>Data5[[#This Row],[TOTAL CHELTUIELI LEI]]/Data5[[#This Row],[CURS VALUTAR EURO BNR 22 07 2020]]</f>
        <v>2353.8769860126858</v>
      </c>
      <c r="N1206" s="49">
        <v>6340</v>
      </c>
      <c r="O1206" s="54"/>
      <c r="P1206" s="54">
        <v>3653</v>
      </c>
      <c r="Q1206" s="54"/>
      <c r="R1206" s="54">
        <f>Data5[[#This Row],[PERSOANE ÎNSCRISE ÎN LISTELE ELECTORALE (TURUL 1)            ]]+Data5[[#This Row],[PERSOANE ÎNSCRISE ÎN LISTELE ELECTORALE (TURUL AL 2-LEA)]]</f>
        <v>6340</v>
      </c>
      <c r="S1206" s="54">
        <f>Data5[[#This Row],[PERSOANE CARE AU PARTICIPAT LA VOT (TURUL 1)]]+Data5[[#This Row],[PERSOANE CARE AU PARTICIPAT LA VOT  (TURUL AL 2-LEA)]]</f>
        <v>3653</v>
      </c>
      <c r="T1206" s="41">
        <f>Data5[[#This Row],[TOTAL CHELTUIELI LEI]]/Data5[[#This Row],[NUMĂRUL PERSOANELOR ÎNSCRISE ÎN LISTELE ELECTORALE]]</f>
        <v>1.7970031545741325</v>
      </c>
      <c r="U1206" s="41">
        <f>Data5[[#This Row],[TOTAL CHELTUIELI EURO]]/Data5[[#This Row],[NUMĂRUL PERSOANELOR ÎNSCRISE ÎN LISTELE ELECTORALE]]</f>
        <v>0.37127397255720596</v>
      </c>
      <c r="V1206" s="41">
        <f>Data5[[#This Row],[TOTAL CHELTUIELI LEI]]/Data5[[#This Row],[NUMĂRUL PERSOANELOR CARE AU PARTICIPAT LA VOT]]</f>
        <v>3.1188064604434711</v>
      </c>
      <c r="W1206" s="41">
        <f>Data5[[#This Row],[TOTAL CHELTUIELI EURO]]/Data5[[#This Row],[NUMĂRUL PERSOANELOR CARE AU PARTICIPAT LA VOT]]</f>
        <v>0.64436818669933915</v>
      </c>
      <c r="X1206" s="43">
        <v>4.8400999999999996</v>
      </c>
      <c r="Y1206" s="114" t="s">
        <v>2894</v>
      </c>
      <c r="Z1206" s="44">
        <v>1</v>
      </c>
      <c r="AA1206" s="115" t="s">
        <v>3105</v>
      </c>
      <c r="AB1206" s="44">
        <v>0</v>
      </c>
      <c r="AC1206" s="45"/>
    </row>
    <row r="1207" spans="1:29" ht="12" customHeight="1" x14ac:dyDescent="0.2">
      <c r="A1207" s="37">
        <v>1206</v>
      </c>
      <c r="B1207" s="38" t="s">
        <v>22</v>
      </c>
      <c r="C1207" s="39" t="s">
        <v>2004</v>
      </c>
      <c r="D1207" s="40">
        <v>44101</v>
      </c>
      <c r="E1207" s="38">
        <v>1</v>
      </c>
      <c r="F1207" s="38"/>
      <c r="G1207" s="38" t="s">
        <v>2</v>
      </c>
      <c r="H1207" s="38" t="s">
        <v>2</v>
      </c>
      <c r="I1207" s="57">
        <v>4840</v>
      </c>
      <c r="J1207" s="47">
        <v>8814</v>
      </c>
      <c r="K1207" s="41">
        <v>0</v>
      </c>
      <c r="L1207" s="41">
        <f>SUM(Data5[[#This Row],[CHELTUIELI DE PERSONAL LEI]:[CHELTUIELI DE CAPITAL (ACTIVE NEFINANCIARE ) LEI]])</f>
        <v>13654</v>
      </c>
      <c r="M1207" s="41">
        <f>Data5[[#This Row],[TOTAL CHELTUIELI LEI]]/Data5[[#This Row],[CURS VALUTAR EURO BNR 22 07 2020]]</f>
        <v>2821.016094708787</v>
      </c>
      <c r="N1207" s="49">
        <v>2096</v>
      </c>
      <c r="O1207" s="54"/>
      <c r="P1207" s="54">
        <v>1309</v>
      </c>
      <c r="Q1207" s="54"/>
      <c r="R1207" s="54">
        <f>Data5[[#This Row],[PERSOANE ÎNSCRISE ÎN LISTELE ELECTORALE (TURUL 1)            ]]+Data5[[#This Row],[PERSOANE ÎNSCRISE ÎN LISTELE ELECTORALE (TURUL AL 2-LEA)]]</f>
        <v>2096</v>
      </c>
      <c r="S1207" s="54">
        <f>Data5[[#This Row],[PERSOANE CARE AU PARTICIPAT LA VOT (TURUL 1)]]+Data5[[#This Row],[PERSOANE CARE AU PARTICIPAT LA VOT  (TURUL AL 2-LEA)]]</f>
        <v>1309</v>
      </c>
      <c r="T1207" s="41">
        <f>Data5[[#This Row],[TOTAL CHELTUIELI LEI]]/Data5[[#This Row],[NUMĂRUL PERSOANELOR ÎNSCRISE ÎN LISTELE ELECTORALE]]</f>
        <v>6.5143129770992365</v>
      </c>
      <c r="U1207" s="41">
        <f>Data5[[#This Row],[TOTAL CHELTUIELI EURO]]/Data5[[#This Row],[NUMĂRUL PERSOANELOR ÎNSCRISE ÎN LISTELE ELECTORALE]]</f>
        <v>1.3459046253381617</v>
      </c>
      <c r="V1207" s="41">
        <f>Data5[[#This Row],[TOTAL CHELTUIELI LEI]]/Data5[[#This Row],[NUMĂRUL PERSOANELOR CARE AU PARTICIPAT LA VOT]]</f>
        <v>10.430863254392666</v>
      </c>
      <c r="W1207" s="41">
        <f>Data5[[#This Row],[TOTAL CHELTUIELI EURO]]/Data5[[#This Row],[NUMĂRUL PERSOANELOR CARE AU PARTICIPAT LA VOT]]</f>
        <v>2.1550925093268045</v>
      </c>
      <c r="X1207" s="43">
        <v>4.8400999999999996</v>
      </c>
      <c r="Y1207" s="114" t="s">
        <v>2889</v>
      </c>
      <c r="Z1207" s="44">
        <v>6</v>
      </c>
      <c r="AA1207" s="115" t="s">
        <v>3107</v>
      </c>
      <c r="AB1207" s="44">
        <v>1</v>
      </c>
      <c r="AC1207" s="45"/>
    </row>
    <row r="1208" spans="1:29" ht="12" customHeight="1" x14ac:dyDescent="0.2">
      <c r="A1208" s="37">
        <v>1207</v>
      </c>
      <c r="B1208" s="38" t="s">
        <v>22</v>
      </c>
      <c r="C1208" s="39" t="s">
        <v>2005</v>
      </c>
      <c r="D1208" s="40">
        <v>44101</v>
      </c>
      <c r="E1208" s="38">
        <v>1</v>
      </c>
      <c r="F1208" s="38"/>
      <c r="G1208" s="38" t="s">
        <v>2</v>
      </c>
      <c r="H1208" s="38" t="s">
        <v>2</v>
      </c>
      <c r="I1208" s="57">
        <v>0</v>
      </c>
      <c r="J1208" s="47">
        <v>9750</v>
      </c>
      <c r="K1208" s="41">
        <v>0</v>
      </c>
      <c r="L1208" s="41">
        <f>SUM(Data5[[#This Row],[CHELTUIELI DE PERSONAL LEI]:[CHELTUIELI DE CAPITAL (ACTIVE NEFINANCIARE ) LEI]])</f>
        <v>9750</v>
      </c>
      <c r="M1208" s="41">
        <f>Data5[[#This Row],[TOTAL CHELTUIELI LEI]]/Data5[[#This Row],[CURS VALUTAR EURO BNR 22 07 2020]]</f>
        <v>2014.4211896448421</v>
      </c>
      <c r="N1208" s="49">
        <v>1585</v>
      </c>
      <c r="O1208" s="54"/>
      <c r="P1208" s="54">
        <v>1117</v>
      </c>
      <c r="Q1208" s="54"/>
      <c r="R1208" s="54">
        <f>Data5[[#This Row],[PERSOANE ÎNSCRISE ÎN LISTELE ELECTORALE (TURUL 1)            ]]+Data5[[#This Row],[PERSOANE ÎNSCRISE ÎN LISTELE ELECTORALE (TURUL AL 2-LEA)]]</f>
        <v>1585</v>
      </c>
      <c r="S1208" s="54">
        <f>Data5[[#This Row],[PERSOANE CARE AU PARTICIPAT LA VOT (TURUL 1)]]+Data5[[#This Row],[PERSOANE CARE AU PARTICIPAT LA VOT  (TURUL AL 2-LEA)]]</f>
        <v>1117</v>
      </c>
      <c r="T1208" s="41">
        <f>Data5[[#This Row],[TOTAL CHELTUIELI LEI]]/Data5[[#This Row],[NUMĂRUL PERSOANELOR ÎNSCRISE ÎN LISTELE ELECTORALE]]</f>
        <v>6.1514195583596214</v>
      </c>
      <c r="U1208" s="41">
        <f>Data5[[#This Row],[TOTAL CHELTUIELI EURO]]/Data5[[#This Row],[NUMĂRUL PERSOANELOR ÎNSCRISE ÎN LISTELE ELECTORALE]]</f>
        <v>1.270928195359522</v>
      </c>
      <c r="V1208" s="41">
        <f>Data5[[#This Row],[TOTAL CHELTUIELI LEI]]/Data5[[#This Row],[NUMĂRUL PERSOANELOR CARE AU PARTICIPAT LA VOT]]</f>
        <v>8.7287376902417186</v>
      </c>
      <c r="W1208" s="41">
        <f>Data5[[#This Row],[TOTAL CHELTUIELI EURO]]/Data5[[#This Row],[NUMĂRUL PERSOANELOR CARE AU PARTICIPAT LA VOT]]</f>
        <v>1.8034209396999481</v>
      </c>
      <c r="X1208" s="43">
        <v>4.8400999999999996</v>
      </c>
      <c r="Y1208" s="114" t="s">
        <v>2889</v>
      </c>
      <c r="Z1208" s="44">
        <v>6</v>
      </c>
      <c r="AA1208" s="115" t="s">
        <v>3107</v>
      </c>
      <c r="AB1208" s="44">
        <v>1</v>
      </c>
      <c r="AC1208" s="45"/>
    </row>
    <row r="1209" spans="1:29" ht="12" customHeight="1" x14ac:dyDescent="0.2">
      <c r="A1209" s="37">
        <v>1208</v>
      </c>
      <c r="B1209" s="38" t="s">
        <v>22</v>
      </c>
      <c r="C1209" s="39" t="s">
        <v>2006</v>
      </c>
      <c r="D1209" s="40">
        <v>44101</v>
      </c>
      <c r="E1209" s="38">
        <v>1</v>
      </c>
      <c r="F1209" s="38"/>
      <c r="G1209" s="38" t="s">
        <v>2</v>
      </c>
      <c r="H1209" s="38" t="s">
        <v>2</v>
      </c>
      <c r="I1209" s="47">
        <v>800</v>
      </c>
      <c r="J1209" s="47">
        <v>11956</v>
      </c>
      <c r="K1209" s="41">
        <v>0</v>
      </c>
      <c r="L1209" s="41">
        <f>SUM(Data5[[#This Row],[CHELTUIELI DE PERSONAL LEI]:[CHELTUIELI DE CAPITAL (ACTIVE NEFINANCIARE ) LEI]])</f>
        <v>12756</v>
      </c>
      <c r="M1209" s="41">
        <f>Data5[[#This Row],[TOTAL CHELTUIELI LEI]]/Data5[[#This Row],[CURS VALUTAR EURO BNR 22 07 2020]]</f>
        <v>2635.4827379599596</v>
      </c>
      <c r="N1209" s="49">
        <v>4214</v>
      </c>
      <c r="O1209" s="54"/>
      <c r="P1209" s="54">
        <v>3221</v>
      </c>
      <c r="Q1209" s="54"/>
      <c r="R1209" s="54">
        <f>Data5[[#This Row],[PERSOANE ÎNSCRISE ÎN LISTELE ELECTORALE (TURUL 1)            ]]+Data5[[#This Row],[PERSOANE ÎNSCRISE ÎN LISTELE ELECTORALE (TURUL AL 2-LEA)]]</f>
        <v>4214</v>
      </c>
      <c r="S1209" s="54">
        <f>Data5[[#This Row],[PERSOANE CARE AU PARTICIPAT LA VOT (TURUL 1)]]+Data5[[#This Row],[PERSOANE CARE AU PARTICIPAT LA VOT  (TURUL AL 2-LEA)]]</f>
        <v>3221</v>
      </c>
      <c r="T1209" s="41">
        <f>Data5[[#This Row],[TOTAL CHELTUIELI LEI]]/Data5[[#This Row],[NUMĂRUL PERSOANELOR ÎNSCRISE ÎN LISTELE ELECTORALE]]</f>
        <v>3.0270526815377314</v>
      </c>
      <c r="U1209" s="41">
        <f>Data5[[#This Row],[TOTAL CHELTUIELI EURO]]/Data5[[#This Row],[NUMĂRUL PERSOANELOR ÎNSCRISE ÎN LISTELE ELECTORALE]]</f>
        <v>0.62541118603700985</v>
      </c>
      <c r="V1209" s="41">
        <f>Data5[[#This Row],[TOTAL CHELTUIELI LEI]]/Data5[[#This Row],[NUMĂRUL PERSOANELOR CARE AU PARTICIPAT LA VOT]]</f>
        <v>3.9602607885749768</v>
      </c>
      <c r="W1209" s="41">
        <f>Data5[[#This Row],[TOTAL CHELTUIELI EURO]]/Data5[[#This Row],[NUMĂRUL PERSOANELOR CARE AU PARTICIPAT LA VOT]]</f>
        <v>0.81821879477179749</v>
      </c>
      <c r="X1209" s="43">
        <v>4.8400999999999996</v>
      </c>
      <c r="Y1209" s="114" t="s">
        <v>2884</v>
      </c>
      <c r="Z1209" s="44">
        <v>3</v>
      </c>
      <c r="AA1209" s="115" t="s">
        <v>3105</v>
      </c>
      <c r="AB1209" s="44">
        <v>0</v>
      </c>
      <c r="AC1209" s="45"/>
    </row>
    <row r="1210" spans="1:29" ht="12" customHeight="1" x14ac:dyDescent="0.2">
      <c r="A1210" s="37">
        <v>1209</v>
      </c>
      <c r="B1210" s="38" t="s">
        <v>22</v>
      </c>
      <c r="C1210" s="39" t="s">
        <v>2007</v>
      </c>
      <c r="D1210" s="40">
        <v>44101</v>
      </c>
      <c r="E1210" s="38">
        <v>1</v>
      </c>
      <c r="F1210" s="38"/>
      <c r="G1210" s="38" t="s">
        <v>2</v>
      </c>
      <c r="H1210" s="38" t="s">
        <v>2</v>
      </c>
      <c r="I1210" s="47">
        <v>0</v>
      </c>
      <c r="J1210" s="47">
        <v>7000</v>
      </c>
      <c r="K1210" s="41">
        <v>0</v>
      </c>
      <c r="L1210" s="41">
        <f>SUM(Data5[[#This Row],[CHELTUIELI DE PERSONAL LEI]:[CHELTUIELI DE CAPITAL (ACTIVE NEFINANCIARE ) LEI]])</f>
        <v>7000</v>
      </c>
      <c r="M1210" s="41">
        <f>Data5[[#This Row],[TOTAL CHELTUIELI LEI]]/Data5[[#This Row],[CURS VALUTAR EURO BNR 22 07 2020]]</f>
        <v>1446.2511105142457</v>
      </c>
      <c r="N1210" s="49">
        <v>1307</v>
      </c>
      <c r="O1210" s="54"/>
      <c r="P1210" s="54">
        <v>1103</v>
      </c>
      <c r="Q1210" s="54"/>
      <c r="R1210" s="54">
        <f>Data5[[#This Row],[PERSOANE ÎNSCRISE ÎN LISTELE ELECTORALE (TURUL 1)            ]]+Data5[[#This Row],[PERSOANE ÎNSCRISE ÎN LISTELE ELECTORALE (TURUL AL 2-LEA)]]</f>
        <v>1307</v>
      </c>
      <c r="S1210" s="54">
        <f>Data5[[#This Row],[PERSOANE CARE AU PARTICIPAT LA VOT (TURUL 1)]]+Data5[[#This Row],[PERSOANE CARE AU PARTICIPAT LA VOT  (TURUL AL 2-LEA)]]</f>
        <v>1103</v>
      </c>
      <c r="T1210" s="41">
        <f>Data5[[#This Row],[TOTAL CHELTUIELI LEI]]/Data5[[#This Row],[NUMĂRUL PERSOANELOR ÎNSCRISE ÎN LISTELE ELECTORALE]]</f>
        <v>5.3557765876052024</v>
      </c>
      <c r="U1210" s="41">
        <f>Data5[[#This Row],[TOTAL CHELTUIELI EURO]]/Data5[[#This Row],[NUMĂRUL PERSOANELOR ÎNSCRISE ÎN LISTELE ELECTORALE]]</f>
        <v>1.1065425482128888</v>
      </c>
      <c r="V1210" s="41">
        <f>Data5[[#This Row],[TOTAL CHELTUIELI LEI]]/Data5[[#This Row],[NUMĂRUL PERSOANELOR CARE AU PARTICIPAT LA VOT]]</f>
        <v>6.3463281958295559</v>
      </c>
      <c r="W1210" s="41">
        <f>Data5[[#This Row],[TOTAL CHELTUIELI EURO]]/Data5[[#This Row],[NUMĂRUL PERSOANELOR CARE AU PARTICIPAT LA VOT]]</f>
        <v>1.3111977429866235</v>
      </c>
      <c r="X1210" s="43">
        <v>4.8400999999999996</v>
      </c>
      <c r="Y1210" s="114" t="s">
        <v>2892</v>
      </c>
      <c r="Z1210" s="44">
        <v>5</v>
      </c>
      <c r="AA1210" s="115" t="s">
        <v>3107</v>
      </c>
      <c r="AB1210" s="44">
        <v>1</v>
      </c>
      <c r="AC1210" s="45"/>
    </row>
    <row r="1211" spans="1:29" ht="12" customHeight="1" x14ac:dyDescent="0.2">
      <c r="A1211" s="37">
        <v>1210</v>
      </c>
      <c r="B1211" s="38" t="s">
        <v>22</v>
      </c>
      <c r="C1211" s="39" t="s">
        <v>2008</v>
      </c>
      <c r="D1211" s="40">
        <v>44101</v>
      </c>
      <c r="E1211" s="38">
        <v>1</v>
      </c>
      <c r="F1211" s="38"/>
      <c r="G1211" s="38" t="s">
        <v>2</v>
      </c>
      <c r="H1211" s="38" t="s">
        <v>2</v>
      </c>
      <c r="I1211" s="47">
        <v>0</v>
      </c>
      <c r="J1211" s="47">
        <v>6495.16</v>
      </c>
      <c r="K1211" s="41">
        <v>0</v>
      </c>
      <c r="L1211" s="41">
        <f>SUM(Data5[[#This Row],[CHELTUIELI DE PERSONAL LEI]:[CHELTUIELI DE CAPITAL (ACTIVE NEFINANCIARE ) LEI]])</f>
        <v>6495.16</v>
      </c>
      <c r="M1211" s="41">
        <f>Data5[[#This Row],[TOTAL CHELTUIELI LEI]]/Data5[[#This Row],[CURS VALUTAR EURO BNR 22 07 2020]]</f>
        <v>1341.9474804239583</v>
      </c>
      <c r="N1211" s="49">
        <v>1677</v>
      </c>
      <c r="O1211" s="54"/>
      <c r="P1211" s="54">
        <v>1346</v>
      </c>
      <c r="Q1211" s="54"/>
      <c r="R1211" s="54">
        <f>Data5[[#This Row],[PERSOANE ÎNSCRISE ÎN LISTELE ELECTORALE (TURUL 1)            ]]+Data5[[#This Row],[PERSOANE ÎNSCRISE ÎN LISTELE ELECTORALE (TURUL AL 2-LEA)]]</f>
        <v>1677</v>
      </c>
      <c r="S1211" s="54">
        <f>Data5[[#This Row],[PERSOANE CARE AU PARTICIPAT LA VOT (TURUL 1)]]+Data5[[#This Row],[PERSOANE CARE AU PARTICIPAT LA VOT  (TURUL AL 2-LEA)]]</f>
        <v>1346</v>
      </c>
      <c r="T1211" s="41">
        <f>Data5[[#This Row],[TOTAL CHELTUIELI LEI]]/Data5[[#This Row],[NUMĂRUL PERSOANELOR ÎNSCRISE ÎN LISTELE ELECTORALE]]</f>
        <v>3.8730828861061419</v>
      </c>
      <c r="U1211" s="41">
        <f>Data5[[#This Row],[TOTAL CHELTUIELI EURO]]/Data5[[#This Row],[NUMĂRUL PERSOANELOR ÎNSCRISE ÎN LISTELE ELECTORALE]]</f>
        <v>0.80020720359210396</v>
      </c>
      <c r="V1211" s="41">
        <f>Data5[[#This Row],[TOTAL CHELTUIELI LEI]]/Data5[[#This Row],[NUMĂRUL PERSOANELOR CARE AU PARTICIPAT LA VOT]]</f>
        <v>4.8255274888558688</v>
      </c>
      <c r="W1211" s="41">
        <f>Data5[[#This Row],[TOTAL CHELTUIELI EURO]]/Data5[[#This Row],[NUMĂRUL PERSOANELOR CARE AU PARTICIPAT LA VOT]]</f>
        <v>0.99698921279640285</v>
      </c>
      <c r="X1211" s="43">
        <v>4.8400999999999996</v>
      </c>
      <c r="Y1211" s="114" t="s">
        <v>2884</v>
      </c>
      <c r="Z1211" s="44">
        <v>3</v>
      </c>
      <c r="AA1211" s="115" t="s">
        <v>3105</v>
      </c>
      <c r="AB1211" s="44">
        <v>0</v>
      </c>
      <c r="AC1211" s="45"/>
    </row>
    <row r="1212" spans="1:29" ht="12" customHeight="1" x14ac:dyDescent="0.2">
      <c r="A1212" s="37">
        <v>1211</v>
      </c>
      <c r="B1212" s="38" t="s">
        <v>22</v>
      </c>
      <c r="C1212" s="39" t="s">
        <v>2009</v>
      </c>
      <c r="D1212" s="40">
        <v>44101</v>
      </c>
      <c r="E1212" s="38">
        <v>1</v>
      </c>
      <c r="F1212" s="38"/>
      <c r="G1212" s="38" t="s">
        <v>2</v>
      </c>
      <c r="H1212" s="38" t="s">
        <v>2</v>
      </c>
      <c r="I1212" s="47">
        <v>0</v>
      </c>
      <c r="J1212" s="47">
        <v>26657.48</v>
      </c>
      <c r="K1212" s="41">
        <v>0</v>
      </c>
      <c r="L1212" s="41">
        <f>SUM(Data5[[#This Row],[CHELTUIELI DE PERSONAL LEI]:[CHELTUIELI DE CAPITAL (ACTIVE NEFINANCIARE ) LEI]])</f>
        <v>26657.48</v>
      </c>
      <c r="M1212" s="41">
        <f>Data5[[#This Row],[TOTAL CHELTUIELI LEI]]/Data5[[#This Row],[CURS VALUTAR EURO BNR 22 07 2020]]</f>
        <v>5507.6300076444704</v>
      </c>
      <c r="N1212" s="49">
        <v>3651</v>
      </c>
      <c r="O1212" s="54"/>
      <c r="P1212" s="54">
        <v>2500</v>
      </c>
      <c r="Q1212" s="54"/>
      <c r="R1212" s="54">
        <f>Data5[[#This Row],[PERSOANE ÎNSCRISE ÎN LISTELE ELECTORALE (TURUL 1)            ]]+Data5[[#This Row],[PERSOANE ÎNSCRISE ÎN LISTELE ELECTORALE (TURUL AL 2-LEA)]]</f>
        <v>3651</v>
      </c>
      <c r="S1212" s="54">
        <f>Data5[[#This Row],[PERSOANE CARE AU PARTICIPAT LA VOT (TURUL 1)]]+Data5[[#This Row],[PERSOANE CARE AU PARTICIPAT LA VOT  (TURUL AL 2-LEA)]]</f>
        <v>2500</v>
      </c>
      <c r="T1212" s="41">
        <f>Data5[[#This Row],[TOTAL CHELTUIELI LEI]]/Data5[[#This Row],[NUMĂRUL PERSOANELOR ÎNSCRISE ÎN LISTELE ELECTORALE]]</f>
        <v>7.3014187893727742</v>
      </c>
      <c r="U1212" s="41">
        <f>Data5[[#This Row],[TOTAL CHELTUIELI EURO]]/Data5[[#This Row],[NUMĂRUL PERSOANELOR ÎNSCRISE ÎN LISTELE ELECTORALE]]</f>
        <v>1.5085264332085648</v>
      </c>
      <c r="V1212" s="41">
        <f>Data5[[#This Row],[TOTAL CHELTUIELI LEI]]/Data5[[#This Row],[NUMĂRUL PERSOANELOR CARE AU PARTICIPAT LA VOT]]</f>
        <v>10.662991999999999</v>
      </c>
      <c r="W1212" s="41">
        <f>Data5[[#This Row],[TOTAL CHELTUIELI EURO]]/Data5[[#This Row],[NUMĂRUL PERSOANELOR CARE AU PARTICIPAT LA VOT]]</f>
        <v>2.2030520030577883</v>
      </c>
      <c r="X1212" s="43">
        <v>4.8400999999999996</v>
      </c>
      <c r="Y1212" s="114" t="s">
        <v>2886</v>
      </c>
      <c r="Z1212" s="44">
        <v>7</v>
      </c>
      <c r="AA1212" s="115" t="s">
        <v>3107</v>
      </c>
      <c r="AB1212" s="44">
        <v>1</v>
      </c>
      <c r="AC1212" s="45"/>
    </row>
    <row r="1213" spans="1:29" ht="12" customHeight="1" x14ac:dyDescent="0.2">
      <c r="A1213" s="37">
        <v>1212</v>
      </c>
      <c r="B1213" s="38" t="s">
        <v>22</v>
      </c>
      <c r="C1213" s="39" t="s">
        <v>2010</v>
      </c>
      <c r="D1213" s="40">
        <v>44101</v>
      </c>
      <c r="E1213" s="38">
        <v>1</v>
      </c>
      <c r="F1213" s="38"/>
      <c r="G1213" s="38" t="s">
        <v>2</v>
      </c>
      <c r="H1213" s="38" t="s">
        <v>2</v>
      </c>
      <c r="I1213" s="47">
        <v>1000</v>
      </c>
      <c r="J1213" s="47">
        <v>8840</v>
      </c>
      <c r="K1213" s="41">
        <v>0</v>
      </c>
      <c r="L1213" s="41">
        <f>SUM(Data5[[#This Row],[CHELTUIELI DE PERSONAL LEI]:[CHELTUIELI DE CAPITAL (ACTIVE NEFINANCIARE ) LEI]])</f>
        <v>9840</v>
      </c>
      <c r="M1213" s="41">
        <f>Data5[[#This Row],[TOTAL CHELTUIELI LEI]]/Data5[[#This Row],[CURS VALUTAR EURO BNR 22 07 2020]]</f>
        <v>2033.0158467800254</v>
      </c>
      <c r="N1213" s="49">
        <v>3128</v>
      </c>
      <c r="O1213" s="54"/>
      <c r="P1213" s="54">
        <v>1950</v>
      </c>
      <c r="Q1213" s="54"/>
      <c r="R1213" s="54">
        <f>Data5[[#This Row],[PERSOANE ÎNSCRISE ÎN LISTELE ELECTORALE (TURUL 1)            ]]+Data5[[#This Row],[PERSOANE ÎNSCRISE ÎN LISTELE ELECTORALE (TURUL AL 2-LEA)]]</f>
        <v>3128</v>
      </c>
      <c r="S1213" s="54">
        <f>Data5[[#This Row],[PERSOANE CARE AU PARTICIPAT LA VOT (TURUL 1)]]+Data5[[#This Row],[PERSOANE CARE AU PARTICIPAT LA VOT  (TURUL AL 2-LEA)]]</f>
        <v>1950</v>
      </c>
      <c r="T1213" s="41">
        <f>Data5[[#This Row],[TOTAL CHELTUIELI LEI]]/Data5[[#This Row],[NUMĂRUL PERSOANELOR ÎNSCRISE ÎN LISTELE ELECTORALE]]</f>
        <v>3.1457800511508953</v>
      </c>
      <c r="U1213" s="41">
        <f>Data5[[#This Row],[TOTAL CHELTUIELI EURO]]/Data5[[#This Row],[NUMĂRUL PERSOANELOR ÎNSCRISE ÎN LISTELE ELECTORALE]]</f>
        <v>0.64994112748722044</v>
      </c>
      <c r="V1213" s="41">
        <f>Data5[[#This Row],[TOTAL CHELTUIELI LEI]]/Data5[[#This Row],[NUMĂRUL PERSOANELOR CARE AU PARTICIPAT LA VOT]]</f>
        <v>5.046153846153846</v>
      </c>
      <c r="W1213" s="41">
        <f>Data5[[#This Row],[TOTAL CHELTUIELI EURO]]/Data5[[#This Row],[NUMĂRUL PERSOANELOR CARE AU PARTICIPAT LA VOT]]</f>
        <v>1.0425722291179618</v>
      </c>
      <c r="X1213" s="43">
        <v>4.8400999999999996</v>
      </c>
      <c r="Y1213" s="114" t="s">
        <v>2884</v>
      </c>
      <c r="Z1213" s="44">
        <v>3</v>
      </c>
      <c r="AA1213" s="115" t="s">
        <v>3105</v>
      </c>
      <c r="AB1213" s="44">
        <v>0</v>
      </c>
      <c r="AC1213" s="45"/>
    </row>
    <row r="1214" spans="1:29" ht="12" customHeight="1" x14ac:dyDescent="0.2">
      <c r="A1214" s="37">
        <v>1213</v>
      </c>
      <c r="B1214" s="38" t="s">
        <v>22</v>
      </c>
      <c r="C1214" s="39" t="s">
        <v>2011</v>
      </c>
      <c r="D1214" s="40">
        <v>44101</v>
      </c>
      <c r="E1214" s="38">
        <v>1</v>
      </c>
      <c r="F1214" s="38"/>
      <c r="G1214" s="38" t="s">
        <v>2</v>
      </c>
      <c r="H1214" s="38" t="s">
        <v>2</v>
      </c>
      <c r="I1214" s="47">
        <v>2500</v>
      </c>
      <c r="J1214" s="47">
        <v>8570</v>
      </c>
      <c r="K1214" s="41">
        <v>0</v>
      </c>
      <c r="L1214" s="41">
        <f>SUM(Data5[[#This Row],[CHELTUIELI DE PERSONAL LEI]:[CHELTUIELI DE CAPITAL (ACTIVE NEFINANCIARE ) LEI]])</f>
        <v>11070</v>
      </c>
      <c r="M1214" s="41">
        <f>Data5[[#This Row],[TOTAL CHELTUIELI LEI]]/Data5[[#This Row],[CURS VALUTAR EURO BNR 22 07 2020]]</f>
        <v>2287.1428276275287</v>
      </c>
      <c r="N1214" s="49">
        <v>3214</v>
      </c>
      <c r="O1214" s="54"/>
      <c r="P1214" s="54">
        <v>1804</v>
      </c>
      <c r="Q1214" s="54"/>
      <c r="R1214" s="54">
        <f>Data5[[#This Row],[PERSOANE ÎNSCRISE ÎN LISTELE ELECTORALE (TURUL 1)            ]]+Data5[[#This Row],[PERSOANE ÎNSCRISE ÎN LISTELE ELECTORALE (TURUL AL 2-LEA)]]</f>
        <v>3214</v>
      </c>
      <c r="S1214" s="54">
        <f>Data5[[#This Row],[PERSOANE CARE AU PARTICIPAT LA VOT (TURUL 1)]]+Data5[[#This Row],[PERSOANE CARE AU PARTICIPAT LA VOT  (TURUL AL 2-LEA)]]</f>
        <v>1804</v>
      </c>
      <c r="T1214" s="41">
        <f>Data5[[#This Row],[TOTAL CHELTUIELI LEI]]/Data5[[#This Row],[NUMĂRUL PERSOANELOR ÎNSCRISE ÎN LISTELE ELECTORALE]]</f>
        <v>3.4443061605476042</v>
      </c>
      <c r="U1214" s="41">
        <f>Data5[[#This Row],[TOTAL CHELTUIELI EURO]]/Data5[[#This Row],[NUMĂRUL PERSOANELOR ÎNSCRISE ÎN LISTELE ELECTORALE]]</f>
        <v>0.71161880137757583</v>
      </c>
      <c r="V1214" s="41">
        <f>Data5[[#This Row],[TOTAL CHELTUIELI LEI]]/Data5[[#This Row],[NUMĂRUL PERSOANELOR CARE AU PARTICIPAT LA VOT]]</f>
        <v>6.1363636363636367</v>
      </c>
      <c r="W1214" s="41">
        <f>Data5[[#This Row],[TOTAL CHELTUIELI EURO]]/Data5[[#This Row],[NUMĂRUL PERSOANELOR CARE AU PARTICIPAT LA VOT]]</f>
        <v>1.2678175319443064</v>
      </c>
      <c r="X1214" s="43">
        <v>4.8400999999999996</v>
      </c>
      <c r="Y1214" s="114" t="s">
        <v>2884</v>
      </c>
      <c r="Z1214" s="44">
        <v>3</v>
      </c>
      <c r="AA1214" s="115" t="s">
        <v>3105</v>
      </c>
      <c r="AB1214" s="44">
        <v>0</v>
      </c>
      <c r="AC1214" s="45"/>
    </row>
    <row r="1215" spans="1:29" ht="12" customHeight="1" x14ac:dyDescent="0.2">
      <c r="A1215" s="37">
        <v>1214</v>
      </c>
      <c r="B1215" s="38" t="s">
        <v>22</v>
      </c>
      <c r="C1215" s="39" t="s">
        <v>2012</v>
      </c>
      <c r="D1215" s="40">
        <v>44101</v>
      </c>
      <c r="E1215" s="38">
        <v>1</v>
      </c>
      <c r="F1215" s="38"/>
      <c r="G1215" s="38" t="s">
        <v>2</v>
      </c>
      <c r="H1215" s="38" t="s">
        <v>2</v>
      </c>
      <c r="I1215" s="47">
        <v>3513</v>
      </c>
      <c r="J1215" s="47">
        <v>3883</v>
      </c>
      <c r="K1215" s="41">
        <v>0</v>
      </c>
      <c r="L1215" s="41">
        <f>SUM(Data5[[#This Row],[CHELTUIELI DE PERSONAL LEI]:[CHELTUIELI DE CAPITAL (ACTIVE NEFINANCIARE ) LEI]])</f>
        <v>7396</v>
      </c>
      <c r="M1215" s="41">
        <f>Data5[[#This Row],[TOTAL CHELTUIELI LEI]]/Data5[[#This Row],[CURS VALUTAR EURO BNR 22 07 2020]]</f>
        <v>1528.0676019090515</v>
      </c>
      <c r="N1215" s="49">
        <v>550</v>
      </c>
      <c r="O1215" s="54"/>
      <c r="P1215" s="54">
        <v>602</v>
      </c>
      <c r="Q1215" s="54"/>
      <c r="R1215" s="54">
        <f>Data5[[#This Row],[PERSOANE ÎNSCRISE ÎN LISTELE ELECTORALE (TURUL 1)            ]]+Data5[[#This Row],[PERSOANE ÎNSCRISE ÎN LISTELE ELECTORALE (TURUL AL 2-LEA)]]</f>
        <v>550</v>
      </c>
      <c r="S1215" s="54">
        <f>Data5[[#This Row],[PERSOANE CARE AU PARTICIPAT LA VOT (TURUL 1)]]+Data5[[#This Row],[PERSOANE CARE AU PARTICIPAT LA VOT  (TURUL AL 2-LEA)]]</f>
        <v>602</v>
      </c>
      <c r="T1215" s="41">
        <f>Data5[[#This Row],[TOTAL CHELTUIELI LEI]]/Data5[[#This Row],[NUMĂRUL PERSOANELOR ÎNSCRISE ÎN LISTELE ELECTORALE]]</f>
        <v>13.447272727272727</v>
      </c>
      <c r="U1215" s="41">
        <f>Data5[[#This Row],[TOTAL CHELTUIELI EURO]]/Data5[[#This Row],[NUMĂRUL PERSOANELOR ÎNSCRISE ÎN LISTELE ELECTORALE]]</f>
        <v>2.7783047307437299</v>
      </c>
      <c r="V1215" s="41">
        <f>Data5[[#This Row],[TOTAL CHELTUIELI LEI]]/Data5[[#This Row],[NUMĂRUL PERSOANELOR CARE AU PARTICIPAT LA VOT]]</f>
        <v>12.285714285714286</v>
      </c>
      <c r="W1215" s="41">
        <f>Data5[[#This Row],[TOTAL CHELTUIELI EURO]]/Data5[[#This Row],[NUMĂRUL PERSOANELOR CARE AU PARTICIPAT LA VOT]]</f>
        <v>2.5383182755964313</v>
      </c>
      <c r="X1215" s="43">
        <v>4.8400999999999996</v>
      </c>
      <c r="Y1215" s="114" t="s">
        <v>2906</v>
      </c>
      <c r="Z1215" s="44">
        <v>13</v>
      </c>
      <c r="AA1215" s="115" t="s">
        <v>3108</v>
      </c>
      <c r="AB1215" s="44">
        <v>2</v>
      </c>
      <c r="AC1215" s="45"/>
    </row>
    <row r="1216" spans="1:29" ht="12" customHeight="1" x14ac:dyDescent="0.2">
      <c r="A1216" s="37">
        <v>1215</v>
      </c>
      <c r="B1216" s="38" t="s">
        <v>22</v>
      </c>
      <c r="C1216" s="39" t="s">
        <v>2013</v>
      </c>
      <c r="D1216" s="40">
        <v>44101</v>
      </c>
      <c r="E1216" s="38">
        <v>1</v>
      </c>
      <c r="F1216" s="38"/>
      <c r="G1216" s="38" t="s">
        <v>2</v>
      </c>
      <c r="H1216" s="38" t="s">
        <v>2</v>
      </c>
      <c r="I1216" s="47">
        <v>2000</v>
      </c>
      <c r="J1216" s="47">
        <v>5480.89</v>
      </c>
      <c r="K1216" s="41">
        <v>0</v>
      </c>
      <c r="L1216" s="41">
        <f>SUM(Data5[[#This Row],[CHELTUIELI DE PERSONAL LEI]:[CHELTUIELI DE CAPITAL (ACTIVE NEFINANCIARE ) LEI]])</f>
        <v>7480.89</v>
      </c>
      <c r="M1216" s="41">
        <f>Data5[[#This Row],[TOTAL CHELTUIELI LEI]]/Data5[[#This Row],[CURS VALUTAR EURO BNR 22 07 2020]]</f>
        <v>1545.6064957335593</v>
      </c>
      <c r="N1216" s="49">
        <v>1026</v>
      </c>
      <c r="O1216" s="54"/>
      <c r="P1216" s="54">
        <v>834</v>
      </c>
      <c r="Q1216" s="54"/>
      <c r="R1216" s="54">
        <f>Data5[[#This Row],[PERSOANE ÎNSCRISE ÎN LISTELE ELECTORALE (TURUL 1)            ]]+Data5[[#This Row],[PERSOANE ÎNSCRISE ÎN LISTELE ELECTORALE (TURUL AL 2-LEA)]]</f>
        <v>1026</v>
      </c>
      <c r="S1216" s="54">
        <f>Data5[[#This Row],[PERSOANE CARE AU PARTICIPAT LA VOT (TURUL 1)]]+Data5[[#This Row],[PERSOANE CARE AU PARTICIPAT LA VOT  (TURUL AL 2-LEA)]]</f>
        <v>834</v>
      </c>
      <c r="T1216" s="41">
        <f>Data5[[#This Row],[TOTAL CHELTUIELI LEI]]/Data5[[#This Row],[NUMĂRUL PERSOANELOR ÎNSCRISE ÎN LISTELE ELECTORALE]]</f>
        <v>7.2913157894736846</v>
      </c>
      <c r="U1216" s="41">
        <f>Data5[[#This Row],[TOTAL CHELTUIELI EURO]]/Data5[[#This Row],[NUMĂRUL PERSOANELOR ÎNSCRISE ÎN LISTELE ELECTORALE]]</f>
        <v>1.5064390796623386</v>
      </c>
      <c r="V1216" s="41">
        <f>Data5[[#This Row],[TOTAL CHELTUIELI LEI]]/Data5[[#This Row],[NUMĂRUL PERSOANELOR CARE AU PARTICIPAT LA VOT]]</f>
        <v>8.969892086330935</v>
      </c>
      <c r="W1216" s="41">
        <f>Data5[[#This Row],[TOTAL CHELTUIELI EURO]]/Data5[[#This Row],[NUMĂRUL PERSOANELOR CARE AU PARTICIPAT LA VOT]]</f>
        <v>1.8532451987212941</v>
      </c>
      <c r="X1216" s="43">
        <v>4.8400999999999996</v>
      </c>
      <c r="Y1216" s="114" t="s">
        <v>2886</v>
      </c>
      <c r="Z1216" s="44">
        <v>7</v>
      </c>
      <c r="AA1216" s="115" t="s">
        <v>3107</v>
      </c>
      <c r="AB1216" s="44">
        <v>1</v>
      </c>
      <c r="AC1216" s="45"/>
    </row>
    <row r="1217" spans="1:29" ht="12" customHeight="1" x14ac:dyDescent="0.2">
      <c r="A1217" s="37">
        <v>1216</v>
      </c>
      <c r="B1217" s="38" t="s">
        <v>22</v>
      </c>
      <c r="C1217" s="39" t="s">
        <v>2014</v>
      </c>
      <c r="D1217" s="40">
        <v>44101</v>
      </c>
      <c r="E1217" s="38">
        <v>1</v>
      </c>
      <c r="F1217" s="38"/>
      <c r="G1217" s="38" t="s">
        <v>2</v>
      </c>
      <c r="H1217" s="38" t="s">
        <v>2</v>
      </c>
      <c r="I1217" s="47">
        <v>5279</v>
      </c>
      <c r="J1217" s="47">
        <v>29337.07</v>
      </c>
      <c r="K1217" s="47">
        <v>0</v>
      </c>
      <c r="L1217" s="41">
        <f>SUM(Data5[[#This Row],[CHELTUIELI DE PERSONAL LEI]:[CHELTUIELI DE CAPITAL (ACTIVE NEFINANCIARE ) LEI]])</f>
        <v>34616.07</v>
      </c>
      <c r="M1217" s="41">
        <f>Data5[[#This Row],[TOTAL CHELTUIELI LEI]]/Data5[[#This Row],[CURS VALUTAR EURO BNR 22 07 2020]]</f>
        <v>7151.9328113055517</v>
      </c>
      <c r="N1217" s="54">
        <v>3751</v>
      </c>
      <c r="O1217" s="54"/>
      <c r="P1217" s="54">
        <v>2212</v>
      </c>
      <c r="Q1217" s="54"/>
      <c r="R1217" s="54">
        <f>Data5[[#This Row],[PERSOANE ÎNSCRISE ÎN LISTELE ELECTORALE (TURUL 1)            ]]+Data5[[#This Row],[PERSOANE ÎNSCRISE ÎN LISTELE ELECTORALE (TURUL AL 2-LEA)]]</f>
        <v>3751</v>
      </c>
      <c r="S1217" s="54">
        <f>Data5[[#This Row],[PERSOANE CARE AU PARTICIPAT LA VOT (TURUL 1)]]+Data5[[#This Row],[PERSOANE CARE AU PARTICIPAT LA VOT  (TURUL AL 2-LEA)]]</f>
        <v>2212</v>
      </c>
      <c r="T1217" s="41">
        <f>Data5[[#This Row],[TOTAL CHELTUIELI LEI]]/Data5[[#This Row],[NUMĂRUL PERSOANELOR ÎNSCRISE ÎN LISTELE ELECTORALE]]</f>
        <v>9.2284910690482533</v>
      </c>
      <c r="U1217" s="41">
        <f>Data5[[#This Row],[TOTAL CHELTUIELI EURO]]/Data5[[#This Row],[NUMĂRUL PERSOANELOR ÎNSCRISE ÎN LISTELE ELECTORALE]]</f>
        <v>1.9066736367116908</v>
      </c>
      <c r="V1217" s="41">
        <f>Data5[[#This Row],[TOTAL CHELTUIELI LEI]]/Data5[[#This Row],[NUMĂRUL PERSOANELOR CARE AU PARTICIPAT LA VOT]]</f>
        <v>15.649217902350813</v>
      </c>
      <c r="W1217" s="41">
        <f>Data5[[#This Row],[TOTAL CHELTUIELI EURO]]/Data5[[#This Row],[NUMĂRUL PERSOANELOR CARE AU PARTICIPAT LA VOT]]</f>
        <v>3.2332426814220399</v>
      </c>
      <c r="X1217" s="43">
        <v>4.8400999999999996</v>
      </c>
      <c r="Y1217" s="114" t="s">
        <v>2887</v>
      </c>
      <c r="Z1217" s="44">
        <v>9</v>
      </c>
      <c r="AA1217" s="115" t="s">
        <v>3107</v>
      </c>
      <c r="AB1217" s="44">
        <v>1</v>
      </c>
      <c r="AC1217" s="45"/>
    </row>
    <row r="1218" spans="1:29" ht="12" customHeight="1" x14ac:dyDescent="0.2">
      <c r="A1218" s="37">
        <v>1217</v>
      </c>
      <c r="B1218" s="38" t="s">
        <v>22</v>
      </c>
      <c r="C1218" s="39" t="s">
        <v>2015</v>
      </c>
      <c r="D1218" s="40">
        <v>44101</v>
      </c>
      <c r="E1218" s="38">
        <v>1</v>
      </c>
      <c r="F1218" s="38"/>
      <c r="G1218" s="38" t="s">
        <v>2</v>
      </c>
      <c r="H1218" s="38" t="s">
        <v>2</v>
      </c>
      <c r="I1218" s="47">
        <v>3000</v>
      </c>
      <c r="J1218" s="47">
        <v>797.54</v>
      </c>
      <c r="K1218" s="41">
        <v>3201</v>
      </c>
      <c r="L1218" s="41">
        <f>SUM(Data5[[#This Row],[CHELTUIELI DE PERSONAL LEI]:[CHELTUIELI DE CAPITAL (ACTIVE NEFINANCIARE ) LEI]])</f>
        <v>6998.54</v>
      </c>
      <c r="M1218" s="41">
        <f>Data5[[#This Row],[TOTAL CHELTUIELI LEI]]/Data5[[#This Row],[CURS VALUTAR EURO BNR 22 07 2020]]</f>
        <v>1445.9494638540527</v>
      </c>
      <c r="N1218" s="54">
        <v>3026</v>
      </c>
      <c r="O1218" s="54"/>
      <c r="P1218" s="54">
        <v>2013</v>
      </c>
      <c r="Q1218" s="54"/>
      <c r="R1218" s="54">
        <f>Data5[[#This Row],[PERSOANE ÎNSCRISE ÎN LISTELE ELECTORALE (TURUL 1)            ]]+Data5[[#This Row],[PERSOANE ÎNSCRISE ÎN LISTELE ELECTORALE (TURUL AL 2-LEA)]]</f>
        <v>3026</v>
      </c>
      <c r="S1218" s="54">
        <f>Data5[[#This Row],[PERSOANE CARE AU PARTICIPAT LA VOT (TURUL 1)]]+Data5[[#This Row],[PERSOANE CARE AU PARTICIPAT LA VOT  (TURUL AL 2-LEA)]]</f>
        <v>2013</v>
      </c>
      <c r="T1218" s="41">
        <f>Data5[[#This Row],[TOTAL CHELTUIELI LEI]]/Data5[[#This Row],[NUMĂRUL PERSOANELOR ÎNSCRISE ÎN LISTELE ELECTORALE]]</f>
        <v>2.3128023793787178</v>
      </c>
      <c r="U1218" s="41">
        <f>Data5[[#This Row],[TOTAL CHELTUIELI EURO]]/Data5[[#This Row],[NUMĂRUL PERSOANELOR ÎNSCRISE ÎN LISTELE ELECTORALE]]</f>
        <v>0.47784185851092292</v>
      </c>
      <c r="V1218" s="41">
        <f>Data5[[#This Row],[TOTAL CHELTUIELI LEI]]/Data5[[#This Row],[NUMĂRUL PERSOANELOR CARE AU PARTICIPAT LA VOT]]</f>
        <v>3.4766716343765522</v>
      </c>
      <c r="W1218" s="41">
        <f>Data5[[#This Row],[TOTAL CHELTUIELI EURO]]/Data5[[#This Row],[NUMĂRUL PERSOANELOR CARE AU PARTICIPAT LA VOT]]</f>
        <v>0.71830574458720953</v>
      </c>
      <c r="X1218" s="43">
        <v>4.8400999999999996</v>
      </c>
      <c r="Y1218" s="114" t="s">
        <v>2891</v>
      </c>
      <c r="Z1218" s="44">
        <v>2</v>
      </c>
      <c r="AA1218" s="115" t="s">
        <v>3105</v>
      </c>
      <c r="AB1218" s="44">
        <v>0</v>
      </c>
      <c r="AC1218" s="45"/>
    </row>
    <row r="1219" spans="1:29" ht="12" customHeight="1" x14ac:dyDescent="0.2">
      <c r="A1219" s="37">
        <v>1218</v>
      </c>
      <c r="B1219" s="38" t="s">
        <v>22</v>
      </c>
      <c r="C1219" s="39" t="s">
        <v>2016</v>
      </c>
      <c r="D1219" s="40">
        <v>44101</v>
      </c>
      <c r="E1219" s="38">
        <v>1</v>
      </c>
      <c r="F1219" s="38"/>
      <c r="G1219" s="38" t="s">
        <v>2</v>
      </c>
      <c r="H1219" s="38" t="s">
        <v>2</v>
      </c>
      <c r="I1219" s="47">
        <v>29019</v>
      </c>
      <c r="J1219" s="47">
        <v>816</v>
      </c>
      <c r="K1219" s="41">
        <v>0</v>
      </c>
      <c r="L1219" s="41">
        <f>SUM(Data5[[#This Row],[CHELTUIELI DE PERSONAL LEI]:[CHELTUIELI DE CAPITAL (ACTIVE NEFINANCIARE ) LEI]])</f>
        <v>29835</v>
      </c>
      <c r="M1219" s="41">
        <f>Data5[[#This Row],[TOTAL CHELTUIELI LEI]]/Data5[[#This Row],[CURS VALUTAR EURO BNR 22 07 2020]]</f>
        <v>6164.1288403132176</v>
      </c>
      <c r="N1219" s="54">
        <v>2695</v>
      </c>
      <c r="O1219" s="54"/>
      <c r="P1219" s="54">
        <v>1695</v>
      </c>
      <c r="Q1219" s="54"/>
      <c r="R1219" s="54">
        <f>Data5[[#This Row],[PERSOANE ÎNSCRISE ÎN LISTELE ELECTORALE (TURUL 1)            ]]+Data5[[#This Row],[PERSOANE ÎNSCRISE ÎN LISTELE ELECTORALE (TURUL AL 2-LEA)]]</f>
        <v>2695</v>
      </c>
      <c r="S1219" s="54">
        <f>Data5[[#This Row],[PERSOANE CARE AU PARTICIPAT LA VOT (TURUL 1)]]+Data5[[#This Row],[PERSOANE CARE AU PARTICIPAT LA VOT  (TURUL AL 2-LEA)]]</f>
        <v>1695</v>
      </c>
      <c r="T1219" s="41">
        <f>Data5[[#This Row],[TOTAL CHELTUIELI LEI]]/Data5[[#This Row],[NUMĂRUL PERSOANELOR ÎNSCRISE ÎN LISTELE ELECTORALE]]</f>
        <v>11.070500927643785</v>
      </c>
      <c r="U1219" s="41">
        <f>Data5[[#This Row],[TOTAL CHELTUIELI EURO]]/Data5[[#This Row],[NUMĂRUL PERSOANELOR ÎNSCRISE ÎN LISTELE ELECTORALE]]</f>
        <v>2.2872463229362587</v>
      </c>
      <c r="V1219" s="41">
        <f>Data5[[#This Row],[TOTAL CHELTUIELI LEI]]/Data5[[#This Row],[NUMĂRUL PERSOANELOR CARE AU PARTICIPAT LA VOT]]</f>
        <v>17.601769911504423</v>
      </c>
      <c r="W1219" s="41">
        <f>Data5[[#This Row],[TOTAL CHELTUIELI EURO]]/Data5[[#This Row],[NUMĂRUL PERSOANELOR CARE AU PARTICIPAT LA VOT]]</f>
        <v>3.6366541830756445</v>
      </c>
      <c r="X1219" s="43">
        <v>4.8400999999999996</v>
      </c>
      <c r="Y1219" s="114" t="s">
        <v>2888</v>
      </c>
      <c r="Z1219" s="44">
        <v>11</v>
      </c>
      <c r="AA1219" s="115" t="s">
        <v>3108</v>
      </c>
      <c r="AB1219" s="44">
        <v>2</v>
      </c>
      <c r="AC1219" s="45"/>
    </row>
    <row r="1220" spans="1:29" ht="12" customHeight="1" x14ac:dyDescent="0.2">
      <c r="A1220" s="37">
        <v>1219</v>
      </c>
      <c r="B1220" s="38" t="s">
        <v>22</v>
      </c>
      <c r="C1220" s="39" t="s">
        <v>2017</v>
      </c>
      <c r="D1220" s="40">
        <v>44101</v>
      </c>
      <c r="E1220" s="38">
        <v>1</v>
      </c>
      <c r="F1220" s="38"/>
      <c r="G1220" s="38" t="s">
        <v>2</v>
      </c>
      <c r="H1220" s="38" t="s">
        <v>2</v>
      </c>
      <c r="I1220" s="47">
        <v>18659</v>
      </c>
      <c r="J1220" s="47">
        <v>8780</v>
      </c>
      <c r="K1220" s="41">
        <v>0</v>
      </c>
      <c r="L1220" s="41">
        <f>SUM(Data5[[#This Row],[CHELTUIELI DE PERSONAL LEI]:[CHELTUIELI DE CAPITAL (ACTIVE NEFINANCIARE ) LEI]])</f>
        <v>27439</v>
      </c>
      <c r="M1220" s="41">
        <f>Data5[[#This Row],[TOTAL CHELTUIELI LEI]]/Data5[[#This Row],[CURS VALUTAR EURO BNR 22 07 2020]]</f>
        <v>5669.0977459143414</v>
      </c>
      <c r="N1220" s="54">
        <v>3302</v>
      </c>
      <c r="O1220" s="54"/>
      <c r="P1220" s="54">
        <v>2148</v>
      </c>
      <c r="Q1220" s="54"/>
      <c r="R1220" s="54">
        <f>Data5[[#This Row],[PERSOANE ÎNSCRISE ÎN LISTELE ELECTORALE (TURUL 1)            ]]+Data5[[#This Row],[PERSOANE ÎNSCRISE ÎN LISTELE ELECTORALE (TURUL AL 2-LEA)]]</f>
        <v>3302</v>
      </c>
      <c r="S1220" s="54">
        <f>Data5[[#This Row],[PERSOANE CARE AU PARTICIPAT LA VOT (TURUL 1)]]+Data5[[#This Row],[PERSOANE CARE AU PARTICIPAT LA VOT  (TURUL AL 2-LEA)]]</f>
        <v>2148</v>
      </c>
      <c r="T1220" s="41">
        <f>Data5[[#This Row],[TOTAL CHELTUIELI LEI]]/Data5[[#This Row],[NUMĂRUL PERSOANELOR ÎNSCRISE ÎN LISTELE ELECTORALE]]</f>
        <v>8.3098122350090851</v>
      </c>
      <c r="U1220" s="41">
        <f>Data5[[#This Row],[TOTAL CHELTUIELI EURO]]/Data5[[#This Row],[NUMĂRUL PERSOANELOR ÎNSCRISE ÎN LISTELE ELECTORALE]]</f>
        <v>1.7168678818638223</v>
      </c>
      <c r="V1220" s="41">
        <f>Data5[[#This Row],[TOTAL CHELTUIELI LEI]]/Data5[[#This Row],[NUMĂRUL PERSOANELOR CARE AU PARTICIPAT LA VOT]]</f>
        <v>12.774208566108008</v>
      </c>
      <c r="W1220" s="41">
        <f>Data5[[#This Row],[TOTAL CHELTUIELI EURO]]/Data5[[#This Row],[NUMĂRUL PERSOANELOR CARE AU PARTICIPAT LA VOT]]</f>
        <v>2.6392447606677569</v>
      </c>
      <c r="X1220" s="43">
        <v>4.8400999999999996</v>
      </c>
      <c r="Y1220" s="114" t="s">
        <v>2896</v>
      </c>
      <c r="Z1220" s="44">
        <v>8</v>
      </c>
      <c r="AA1220" s="115" t="s">
        <v>3107</v>
      </c>
      <c r="AB1220" s="44">
        <v>1</v>
      </c>
      <c r="AC1220" s="45"/>
    </row>
    <row r="1221" spans="1:29" ht="12" customHeight="1" x14ac:dyDescent="0.2">
      <c r="A1221" s="37">
        <v>1220</v>
      </c>
      <c r="B1221" s="38" t="s">
        <v>22</v>
      </c>
      <c r="C1221" s="39" t="s">
        <v>834</v>
      </c>
      <c r="D1221" s="40">
        <v>44101</v>
      </c>
      <c r="E1221" s="38">
        <v>1</v>
      </c>
      <c r="F1221" s="38"/>
      <c r="G1221" s="38" t="s">
        <v>2</v>
      </c>
      <c r="H1221" s="38" t="s">
        <v>2</v>
      </c>
      <c r="I1221" s="47">
        <v>0</v>
      </c>
      <c r="J1221" s="47">
        <v>7809</v>
      </c>
      <c r="K1221" s="41">
        <v>0</v>
      </c>
      <c r="L1221" s="41">
        <f>SUM(Data5[[#This Row],[CHELTUIELI DE PERSONAL LEI]:[CHELTUIELI DE CAPITAL (ACTIVE NEFINANCIARE ) LEI]])</f>
        <v>7809</v>
      </c>
      <c r="M1221" s="41">
        <f>Data5[[#This Row],[TOTAL CHELTUIELI LEI]]/Data5[[#This Row],[CURS VALUTAR EURO BNR 22 07 2020]]</f>
        <v>1613.3964174293922</v>
      </c>
      <c r="N1221" s="54">
        <v>3524</v>
      </c>
      <c r="O1221" s="54"/>
      <c r="P1221" s="54">
        <v>2182</v>
      </c>
      <c r="Q1221" s="54"/>
      <c r="R1221" s="54">
        <f>Data5[[#This Row],[PERSOANE ÎNSCRISE ÎN LISTELE ELECTORALE (TURUL 1)            ]]+Data5[[#This Row],[PERSOANE ÎNSCRISE ÎN LISTELE ELECTORALE (TURUL AL 2-LEA)]]</f>
        <v>3524</v>
      </c>
      <c r="S1221" s="54">
        <f>Data5[[#This Row],[PERSOANE CARE AU PARTICIPAT LA VOT (TURUL 1)]]+Data5[[#This Row],[PERSOANE CARE AU PARTICIPAT LA VOT  (TURUL AL 2-LEA)]]</f>
        <v>2182</v>
      </c>
      <c r="T1221" s="41">
        <f>Data5[[#This Row],[TOTAL CHELTUIELI LEI]]/Data5[[#This Row],[NUMĂRUL PERSOANELOR ÎNSCRISE ÎN LISTELE ELECTORALE]]</f>
        <v>2.2159477866061295</v>
      </c>
      <c r="U1221" s="41">
        <f>Data5[[#This Row],[TOTAL CHELTUIELI EURO]]/Data5[[#This Row],[NUMĂRUL PERSOANELOR ÎNSCRISE ÎN LISTELE ELECTORALE]]</f>
        <v>0.45783099246009995</v>
      </c>
      <c r="V1221" s="41">
        <f>Data5[[#This Row],[TOTAL CHELTUIELI LEI]]/Data5[[#This Row],[NUMĂRUL PERSOANELOR CARE AU PARTICIPAT LA VOT]]</f>
        <v>3.5788267644362968</v>
      </c>
      <c r="W1221" s="41">
        <f>Data5[[#This Row],[TOTAL CHELTUIELI EURO]]/Data5[[#This Row],[NUMĂRUL PERSOANELOR CARE AU PARTICIPAT LA VOT]]</f>
        <v>0.73941174034344281</v>
      </c>
      <c r="X1221" s="43">
        <v>4.8400999999999996</v>
      </c>
      <c r="Y1221" s="114" t="s">
        <v>2891</v>
      </c>
      <c r="Z1221" s="44">
        <v>2</v>
      </c>
      <c r="AA1221" s="115" t="s">
        <v>3105</v>
      </c>
      <c r="AB1221" s="44">
        <v>0</v>
      </c>
      <c r="AC1221" s="45"/>
    </row>
    <row r="1222" spans="1:29" ht="12" customHeight="1" x14ac:dyDescent="0.2">
      <c r="A1222" s="37">
        <v>1221</v>
      </c>
      <c r="B1222" s="38" t="s">
        <v>22</v>
      </c>
      <c r="C1222" s="39" t="s">
        <v>2018</v>
      </c>
      <c r="D1222" s="40">
        <v>44101</v>
      </c>
      <c r="E1222" s="38">
        <v>1</v>
      </c>
      <c r="F1222" s="38"/>
      <c r="G1222" s="38" t="s">
        <v>2</v>
      </c>
      <c r="H1222" s="38" t="s">
        <v>2</v>
      </c>
      <c r="I1222" s="47">
        <v>4000</v>
      </c>
      <c r="J1222" s="47">
        <v>18888.8</v>
      </c>
      <c r="K1222" s="41">
        <v>0</v>
      </c>
      <c r="L1222" s="41">
        <f>SUM(Data5[[#This Row],[CHELTUIELI DE PERSONAL LEI]:[CHELTUIELI DE CAPITAL (ACTIVE NEFINANCIARE ) LEI]])</f>
        <v>22888.799999999999</v>
      </c>
      <c r="M1222" s="41">
        <f>Data5[[#This Row],[TOTAL CHELTUIELI LEI]]/Data5[[#This Row],[CURS VALUTAR EURO BNR 22 07 2020]]</f>
        <v>4728.9932026197812</v>
      </c>
      <c r="N1222" s="54">
        <v>1117</v>
      </c>
      <c r="O1222" s="54"/>
      <c r="P1222" s="54">
        <v>697</v>
      </c>
      <c r="Q1222" s="54"/>
      <c r="R1222" s="54">
        <f>Data5[[#This Row],[PERSOANE ÎNSCRISE ÎN LISTELE ELECTORALE (TURUL 1)            ]]+Data5[[#This Row],[PERSOANE ÎNSCRISE ÎN LISTELE ELECTORALE (TURUL AL 2-LEA)]]</f>
        <v>1117</v>
      </c>
      <c r="S1222" s="54">
        <f>Data5[[#This Row],[PERSOANE CARE AU PARTICIPAT LA VOT (TURUL 1)]]+Data5[[#This Row],[PERSOANE CARE AU PARTICIPAT LA VOT  (TURUL AL 2-LEA)]]</f>
        <v>697</v>
      </c>
      <c r="T1222" s="41">
        <f>Data5[[#This Row],[TOTAL CHELTUIELI LEI]]/Data5[[#This Row],[NUMĂRUL PERSOANELOR ÎNSCRISE ÎN LISTELE ELECTORALE]]</f>
        <v>20.491316025067142</v>
      </c>
      <c r="U1222" s="41">
        <f>Data5[[#This Row],[TOTAL CHELTUIELI EURO]]/Data5[[#This Row],[NUMĂRUL PERSOANELOR ÎNSCRISE ÎN LISTELE ELECTORALE]]</f>
        <v>4.2336555081645306</v>
      </c>
      <c r="V1222" s="41">
        <f>Data5[[#This Row],[TOTAL CHELTUIELI LEI]]/Data5[[#This Row],[NUMĂRUL PERSOANELOR CARE AU PARTICIPAT LA VOT]]</f>
        <v>32.8390243902439</v>
      </c>
      <c r="W1222" s="41">
        <f>Data5[[#This Row],[TOTAL CHELTUIELI EURO]]/Data5[[#This Row],[NUMĂRUL PERSOANELOR CARE AU PARTICIPAT LA VOT]]</f>
        <v>6.7847822132278068</v>
      </c>
      <c r="X1222" s="43">
        <v>4.8400999999999996</v>
      </c>
      <c r="Y1222" s="114" t="s">
        <v>2911</v>
      </c>
      <c r="Z1222" s="44">
        <v>20</v>
      </c>
      <c r="AA1222" s="115" t="s">
        <v>3110</v>
      </c>
      <c r="AB1222" s="44">
        <v>4</v>
      </c>
      <c r="AC1222" s="45"/>
    </row>
    <row r="1223" spans="1:29" ht="12" customHeight="1" x14ac:dyDescent="0.2">
      <c r="A1223" s="37">
        <v>1222</v>
      </c>
      <c r="B1223" s="38" t="s">
        <v>22</v>
      </c>
      <c r="C1223" s="39" t="s">
        <v>1785</v>
      </c>
      <c r="D1223" s="40">
        <v>44101</v>
      </c>
      <c r="E1223" s="38">
        <v>1</v>
      </c>
      <c r="F1223" s="38"/>
      <c r="G1223" s="38" t="s">
        <v>2</v>
      </c>
      <c r="H1223" s="38" t="s">
        <v>2</v>
      </c>
      <c r="I1223" s="47">
        <v>0</v>
      </c>
      <c r="J1223" s="47">
        <v>7300</v>
      </c>
      <c r="K1223" s="41">
        <v>0</v>
      </c>
      <c r="L1223" s="41">
        <f>SUM(Data5[[#This Row],[CHELTUIELI DE PERSONAL LEI]:[CHELTUIELI DE CAPITAL (ACTIVE NEFINANCIARE ) LEI]])</f>
        <v>7300</v>
      </c>
      <c r="M1223" s="41">
        <f>Data5[[#This Row],[TOTAL CHELTUIELI LEI]]/Data5[[#This Row],[CURS VALUTAR EURO BNR 22 07 2020]]</f>
        <v>1508.2333009648562</v>
      </c>
      <c r="N1223" s="54">
        <v>4839</v>
      </c>
      <c r="O1223" s="54"/>
      <c r="P1223" s="54">
        <v>3091</v>
      </c>
      <c r="Q1223" s="54"/>
      <c r="R1223" s="54">
        <f>Data5[[#This Row],[PERSOANE ÎNSCRISE ÎN LISTELE ELECTORALE (TURUL 1)            ]]+Data5[[#This Row],[PERSOANE ÎNSCRISE ÎN LISTELE ELECTORALE (TURUL AL 2-LEA)]]</f>
        <v>4839</v>
      </c>
      <c r="S1223" s="54">
        <f>Data5[[#This Row],[PERSOANE CARE AU PARTICIPAT LA VOT (TURUL 1)]]+Data5[[#This Row],[PERSOANE CARE AU PARTICIPAT LA VOT  (TURUL AL 2-LEA)]]</f>
        <v>3091</v>
      </c>
      <c r="T1223" s="41">
        <f>Data5[[#This Row],[TOTAL CHELTUIELI LEI]]/Data5[[#This Row],[NUMĂRUL PERSOANELOR ÎNSCRISE ÎN LISTELE ELECTORALE]]</f>
        <v>1.5085761520975409</v>
      </c>
      <c r="U1223" s="41">
        <f>Data5[[#This Row],[TOTAL CHELTUIELI EURO]]/Data5[[#This Row],[NUMĂRUL PERSOANELOR ÎNSCRISE ÎN LISTELE ELECTORALE]]</f>
        <v>0.31168284789519657</v>
      </c>
      <c r="V1223" s="41">
        <f>Data5[[#This Row],[TOTAL CHELTUIELI LEI]]/Data5[[#This Row],[NUMĂRUL PERSOANELOR CARE AU PARTICIPAT LA VOT]]</f>
        <v>2.3616952442575219</v>
      </c>
      <c r="W1223" s="41">
        <f>Data5[[#This Row],[TOTAL CHELTUIELI EURO]]/Data5[[#This Row],[NUMĂRUL PERSOANELOR CARE AU PARTICIPAT LA VOT]]</f>
        <v>0.48794348138623622</v>
      </c>
      <c r="X1223" s="43">
        <v>4.8400999999999996</v>
      </c>
      <c r="Y1223" s="114" t="s">
        <v>2894</v>
      </c>
      <c r="Z1223" s="44">
        <v>1</v>
      </c>
      <c r="AA1223" s="115" t="s">
        <v>3105</v>
      </c>
      <c r="AB1223" s="44">
        <v>0</v>
      </c>
      <c r="AC1223" s="45"/>
    </row>
    <row r="1224" spans="1:29" ht="12" customHeight="1" x14ac:dyDescent="0.2">
      <c r="A1224" s="37">
        <v>1223</v>
      </c>
      <c r="B1224" s="38" t="s">
        <v>22</v>
      </c>
      <c r="C1224" s="39" t="s">
        <v>2019</v>
      </c>
      <c r="D1224" s="40">
        <v>44101</v>
      </c>
      <c r="E1224" s="38">
        <v>1</v>
      </c>
      <c r="F1224" s="38"/>
      <c r="G1224" s="38" t="s">
        <v>2</v>
      </c>
      <c r="H1224" s="38" t="s">
        <v>2</v>
      </c>
      <c r="I1224" s="47">
        <v>1200</v>
      </c>
      <c r="J1224" s="47">
        <v>10775</v>
      </c>
      <c r="K1224" s="41">
        <v>0</v>
      </c>
      <c r="L1224" s="41">
        <f>SUM(Data5[[#This Row],[CHELTUIELI DE PERSONAL LEI]:[CHELTUIELI DE CAPITAL (ACTIVE NEFINANCIARE ) LEI]])</f>
        <v>11975</v>
      </c>
      <c r="M1224" s="41">
        <f>Data5[[#This Row],[TOTAL CHELTUIELI LEI]]/Data5[[#This Row],[CURS VALUTAR EURO BNR 22 07 2020]]</f>
        <v>2474.1224354868705</v>
      </c>
      <c r="N1224" s="54">
        <v>2980</v>
      </c>
      <c r="O1224" s="54"/>
      <c r="P1224" s="54">
        <v>1988</v>
      </c>
      <c r="Q1224" s="54"/>
      <c r="R1224" s="54">
        <f>Data5[[#This Row],[PERSOANE ÎNSCRISE ÎN LISTELE ELECTORALE (TURUL 1)            ]]+Data5[[#This Row],[PERSOANE ÎNSCRISE ÎN LISTELE ELECTORALE (TURUL AL 2-LEA)]]</f>
        <v>2980</v>
      </c>
      <c r="S1224" s="54">
        <f>Data5[[#This Row],[PERSOANE CARE AU PARTICIPAT LA VOT (TURUL 1)]]+Data5[[#This Row],[PERSOANE CARE AU PARTICIPAT LA VOT  (TURUL AL 2-LEA)]]</f>
        <v>1988</v>
      </c>
      <c r="T1224" s="41">
        <f>Data5[[#This Row],[TOTAL CHELTUIELI LEI]]/Data5[[#This Row],[NUMĂRUL PERSOANELOR ÎNSCRISE ÎN LISTELE ELECTORALE]]</f>
        <v>4.0184563758389258</v>
      </c>
      <c r="U1224" s="41">
        <f>Data5[[#This Row],[TOTAL CHELTUIELI EURO]]/Data5[[#This Row],[NUMĂRUL PERSOANELOR ÎNSCRISE ÎN LISTELE ELECTORALE]]</f>
        <v>0.83024242801572834</v>
      </c>
      <c r="V1224" s="41">
        <f>Data5[[#This Row],[TOTAL CHELTUIELI LEI]]/Data5[[#This Row],[NUMĂRUL PERSOANELOR CARE AU PARTICIPAT LA VOT]]</f>
        <v>6.0236418511066399</v>
      </c>
      <c r="W1224" s="41">
        <f>Data5[[#This Row],[TOTAL CHELTUIELI EURO]]/Data5[[#This Row],[NUMĂRUL PERSOANELOR CARE AU PARTICIPAT LA VOT]]</f>
        <v>1.2445283880718665</v>
      </c>
      <c r="X1224" s="43">
        <v>4.8400999999999996</v>
      </c>
      <c r="Y1224" s="114" t="s">
        <v>2895</v>
      </c>
      <c r="Z1224" s="44">
        <v>4</v>
      </c>
      <c r="AA1224" s="115" t="s">
        <v>3105</v>
      </c>
      <c r="AB1224" s="44">
        <v>0</v>
      </c>
      <c r="AC1224" s="45"/>
    </row>
    <row r="1225" spans="1:29" ht="12" customHeight="1" x14ac:dyDescent="0.2">
      <c r="A1225" s="37">
        <v>1224</v>
      </c>
      <c r="B1225" s="38" t="s">
        <v>22</v>
      </c>
      <c r="C1225" s="39" t="s">
        <v>2020</v>
      </c>
      <c r="D1225" s="40">
        <v>44101</v>
      </c>
      <c r="E1225" s="38">
        <v>1</v>
      </c>
      <c r="F1225" s="38"/>
      <c r="G1225" s="38" t="s">
        <v>2</v>
      </c>
      <c r="H1225" s="38" t="s">
        <v>2</v>
      </c>
      <c r="I1225" s="47">
        <v>0</v>
      </c>
      <c r="J1225" s="47">
        <v>4793</v>
      </c>
      <c r="K1225" s="41">
        <v>0</v>
      </c>
      <c r="L1225" s="41">
        <f>SUM(Data5[[#This Row],[CHELTUIELI DE PERSONAL LEI]:[CHELTUIELI DE CAPITAL (ACTIVE NEFINANCIARE ) LEI]])</f>
        <v>4793</v>
      </c>
      <c r="M1225" s="41">
        <f>Data5[[#This Row],[TOTAL CHELTUIELI LEI]]/Data5[[#This Row],[CURS VALUTAR EURO BNR 22 07 2020]]</f>
        <v>990.26879609925425</v>
      </c>
      <c r="N1225" s="54">
        <v>1920</v>
      </c>
      <c r="O1225" s="54"/>
      <c r="P1225" s="54">
        <v>1254</v>
      </c>
      <c r="Q1225" s="54"/>
      <c r="R1225" s="54">
        <f>Data5[[#This Row],[PERSOANE ÎNSCRISE ÎN LISTELE ELECTORALE (TURUL 1)            ]]+Data5[[#This Row],[PERSOANE ÎNSCRISE ÎN LISTELE ELECTORALE (TURUL AL 2-LEA)]]</f>
        <v>1920</v>
      </c>
      <c r="S1225" s="54">
        <f>Data5[[#This Row],[PERSOANE CARE AU PARTICIPAT LA VOT (TURUL 1)]]+Data5[[#This Row],[PERSOANE CARE AU PARTICIPAT LA VOT  (TURUL AL 2-LEA)]]</f>
        <v>1254</v>
      </c>
      <c r="T1225" s="41">
        <f>Data5[[#This Row],[TOTAL CHELTUIELI LEI]]/Data5[[#This Row],[NUMĂRUL PERSOANELOR ÎNSCRISE ÎN LISTELE ELECTORALE]]</f>
        <v>2.4963541666666669</v>
      </c>
      <c r="U1225" s="41">
        <f>Data5[[#This Row],[TOTAL CHELTUIELI EURO]]/Data5[[#This Row],[NUMĂRUL PERSOANELOR ÎNSCRISE ÎN LISTELE ELECTORALE]]</f>
        <v>0.51576499796836162</v>
      </c>
      <c r="V1225" s="41">
        <f>Data5[[#This Row],[TOTAL CHELTUIELI LEI]]/Data5[[#This Row],[NUMĂRUL PERSOANELOR CARE AU PARTICIPAT LA VOT]]</f>
        <v>3.8221690590111641</v>
      </c>
      <c r="W1225" s="41">
        <f>Data5[[#This Row],[TOTAL CHELTUIELI EURO]]/Data5[[#This Row],[NUMĂRUL PERSOANELOR CARE AU PARTICIPAT LA VOT]]</f>
        <v>0.78968803516686936</v>
      </c>
      <c r="X1225" s="43">
        <v>4.8400999999999996</v>
      </c>
      <c r="Y1225" s="114" t="s">
        <v>2891</v>
      </c>
      <c r="Z1225" s="44">
        <v>2</v>
      </c>
      <c r="AA1225" s="115" t="s">
        <v>3105</v>
      </c>
      <c r="AB1225" s="44">
        <v>0</v>
      </c>
      <c r="AC1225" s="45"/>
    </row>
    <row r="1226" spans="1:29" ht="12" customHeight="1" x14ac:dyDescent="0.2">
      <c r="A1226" s="37">
        <v>1225</v>
      </c>
      <c r="B1226" s="38" t="s">
        <v>22</v>
      </c>
      <c r="C1226" s="39" t="s">
        <v>2021</v>
      </c>
      <c r="D1226" s="40">
        <v>44101</v>
      </c>
      <c r="E1226" s="38">
        <v>1</v>
      </c>
      <c r="F1226" s="38"/>
      <c r="G1226" s="38" t="s">
        <v>2</v>
      </c>
      <c r="H1226" s="38" t="s">
        <v>2</v>
      </c>
      <c r="I1226" s="47">
        <v>1800</v>
      </c>
      <c r="J1226" s="47">
        <v>4121.7299999999996</v>
      </c>
      <c r="K1226" s="41">
        <v>0</v>
      </c>
      <c r="L1226" s="41">
        <f>SUM(Data5[[#This Row],[CHELTUIELI DE PERSONAL LEI]:[CHELTUIELI DE CAPITAL (ACTIVE NEFINANCIARE ) LEI]])</f>
        <v>5921.73</v>
      </c>
      <c r="M1226" s="41">
        <f>Data5[[#This Row],[TOTAL CHELTUIELI LEI]]/Data5[[#This Row],[CURS VALUTAR EURO BNR 22 07 2020]]</f>
        <v>1223.4726555236462</v>
      </c>
      <c r="N1226" s="54">
        <v>2481</v>
      </c>
      <c r="O1226" s="54"/>
      <c r="P1226" s="54">
        <v>1688</v>
      </c>
      <c r="Q1226" s="54"/>
      <c r="R1226" s="54">
        <f>Data5[[#This Row],[PERSOANE ÎNSCRISE ÎN LISTELE ELECTORALE (TURUL 1)            ]]+Data5[[#This Row],[PERSOANE ÎNSCRISE ÎN LISTELE ELECTORALE (TURUL AL 2-LEA)]]</f>
        <v>2481</v>
      </c>
      <c r="S1226" s="54">
        <f>Data5[[#This Row],[PERSOANE CARE AU PARTICIPAT LA VOT (TURUL 1)]]+Data5[[#This Row],[PERSOANE CARE AU PARTICIPAT LA VOT  (TURUL AL 2-LEA)]]</f>
        <v>1688</v>
      </c>
      <c r="T1226" s="41">
        <f>Data5[[#This Row],[TOTAL CHELTUIELI LEI]]/Data5[[#This Row],[NUMĂRUL PERSOANELOR ÎNSCRISE ÎN LISTELE ELECTORALE]]</f>
        <v>2.38683192261185</v>
      </c>
      <c r="U1226" s="41">
        <f>Data5[[#This Row],[TOTAL CHELTUIELI EURO]]/Data5[[#This Row],[NUMĂRUL PERSOANELOR ÎNSCRISE ÎN LISTELE ELECTORALE]]</f>
        <v>0.49313690266974858</v>
      </c>
      <c r="V1226" s="41">
        <f>Data5[[#This Row],[TOTAL CHELTUIELI LEI]]/Data5[[#This Row],[NUMĂRUL PERSOANELOR CARE AU PARTICIPAT LA VOT]]</f>
        <v>3.5081338862559237</v>
      </c>
      <c r="W1226" s="41">
        <f>Data5[[#This Row],[TOTAL CHELTUIELI EURO]]/Data5[[#This Row],[NUMĂRUL PERSOANELOR CARE AU PARTICIPAT LA VOT]]</f>
        <v>0.72480607554718379</v>
      </c>
      <c r="X1226" s="43">
        <v>4.8400999999999996</v>
      </c>
      <c r="Y1226" s="114" t="s">
        <v>2891</v>
      </c>
      <c r="Z1226" s="44">
        <v>2</v>
      </c>
      <c r="AA1226" s="115" t="s">
        <v>3105</v>
      </c>
      <c r="AB1226" s="44">
        <v>0</v>
      </c>
      <c r="AC1226" s="45"/>
    </row>
    <row r="1227" spans="1:29" ht="12" customHeight="1" x14ac:dyDescent="0.2">
      <c r="A1227" s="37">
        <v>1226</v>
      </c>
      <c r="B1227" s="38" t="s">
        <v>22</v>
      </c>
      <c r="C1227" s="39" t="s">
        <v>2022</v>
      </c>
      <c r="D1227" s="40">
        <v>44101</v>
      </c>
      <c r="E1227" s="38">
        <v>1</v>
      </c>
      <c r="F1227" s="38"/>
      <c r="G1227" s="38" t="s">
        <v>2</v>
      </c>
      <c r="H1227" s="38" t="s">
        <v>2</v>
      </c>
      <c r="I1227" s="47">
        <v>4600</v>
      </c>
      <c r="J1227" s="47">
        <v>0</v>
      </c>
      <c r="K1227" s="41">
        <v>0</v>
      </c>
      <c r="L1227" s="41">
        <f>SUM(Data5[[#This Row],[CHELTUIELI DE PERSONAL LEI]:[CHELTUIELI DE CAPITAL (ACTIVE NEFINANCIARE ) LEI]])</f>
        <v>4600</v>
      </c>
      <c r="M1227" s="41">
        <f>Data5[[#This Row],[TOTAL CHELTUIELI LEI]]/Data5[[#This Row],[CURS VALUTAR EURO BNR 22 07 2020]]</f>
        <v>950.39358690936149</v>
      </c>
      <c r="N1227" s="54">
        <v>1065</v>
      </c>
      <c r="O1227" s="54"/>
      <c r="P1227" s="54">
        <v>844</v>
      </c>
      <c r="Q1227" s="54"/>
      <c r="R1227" s="54">
        <f>Data5[[#This Row],[PERSOANE ÎNSCRISE ÎN LISTELE ELECTORALE (TURUL 1)            ]]+Data5[[#This Row],[PERSOANE ÎNSCRISE ÎN LISTELE ELECTORALE (TURUL AL 2-LEA)]]</f>
        <v>1065</v>
      </c>
      <c r="S1227" s="54">
        <f>Data5[[#This Row],[PERSOANE CARE AU PARTICIPAT LA VOT (TURUL 1)]]+Data5[[#This Row],[PERSOANE CARE AU PARTICIPAT LA VOT  (TURUL AL 2-LEA)]]</f>
        <v>844</v>
      </c>
      <c r="T1227" s="41">
        <f>Data5[[#This Row],[TOTAL CHELTUIELI LEI]]/Data5[[#This Row],[NUMĂRUL PERSOANELOR ÎNSCRISE ÎN LISTELE ELECTORALE]]</f>
        <v>4.31924882629108</v>
      </c>
      <c r="U1227" s="41">
        <f>Data5[[#This Row],[TOTAL CHELTUIELI EURO]]/Data5[[#This Row],[NUMĂRUL PERSOANELOR ÎNSCRISE ÎN LISTELE ELECTORALE]]</f>
        <v>0.89238834451583238</v>
      </c>
      <c r="V1227" s="41">
        <f>Data5[[#This Row],[TOTAL CHELTUIELI LEI]]/Data5[[#This Row],[NUMĂRUL PERSOANELOR CARE AU PARTICIPAT LA VOT]]</f>
        <v>5.4502369668246446</v>
      </c>
      <c r="W1227" s="41">
        <f>Data5[[#This Row],[TOTAL CHELTUIELI EURO]]/Data5[[#This Row],[NUMĂRUL PERSOANELOR CARE AU PARTICIPAT LA VOT]]</f>
        <v>1.1260587522622767</v>
      </c>
      <c r="X1227" s="43">
        <v>4.8400999999999996</v>
      </c>
      <c r="Y1227" s="114" t="s">
        <v>2895</v>
      </c>
      <c r="Z1227" s="44">
        <v>4</v>
      </c>
      <c r="AA1227" s="115" t="s">
        <v>3105</v>
      </c>
      <c r="AB1227" s="44">
        <v>0</v>
      </c>
      <c r="AC1227" s="45"/>
    </row>
    <row r="1228" spans="1:29" ht="12" customHeight="1" x14ac:dyDescent="0.2">
      <c r="A1228" s="37">
        <v>1227</v>
      </c>
      <c r="B1228" s="38" t="s">
        <v>22</v>
      </c>
      <c r="C1228" s="39" t="s">
        <v>2023</v>
      </c>
      <c r="D1228" s="40">
        <v>44101</v>
      </c>
      <c r="E1228" s="38">
        <v>1</v>
      </c>
      <c r="F1228" s="38"/>
      <c r="G1228" s="38" t="s">
        <v>2</v>
      </c>
      <c r="H1228" s="38" t="s">
        <v>2</v>
      </c>
      <c r="I1228" s="47">
        <v>7265.3</v>
      </c>
      <c r="J1228" s="47">
        <v>6663.17</v>
      </c>
      <c r="K1228" s="41">
        <v>0</v>
      </c>
      <c r="L1228" s="41">
        <f>SUM(Data5[[#This Row],[CHELTUIELI DE PERSONAL LEI]:[CHELTUIELI DE CAPITAL (ACTIVE NEFINANCIARE ) LEI]])</f>
        <v>13928.470000000001</v>
      </c>
      <c r="M1228" s="41">
        <f>Data5[[#This Row],[TOTAL CHELTUIELI LEI]]/Data5[[#This Row],[CURS VALUTAR EURO BNR 22 07 2020]]</f>
        <v>2877.723600752051</v>
      </c>
      <c r="N1228" s="54">
        <v>1819</v>
      </c>
      <c r="O1228" s="54"/>
      <c r="P1228" s="54">
        <v>1267</v>
      </c>
      <c r="Q1228" s="54"/>
      <c r="R1228" s="54">
        <f>Data5[[#This Row],[PERSOANE ÎNSCRISE ÎN LISTELE ELECTORALE (TURUL 1)            ]]+Data5[[#This Row],[PERSOANE ÎNSCRISE ÎN LISTELE ELECTORALE (TURUL AL 2-LEA)]]</f>
        <v>1819</v>
      </c>
      <c r="S1228" s="54">
        <f>Data5[[#This Row],[PERSOANE CARE AU PARTICIPAT LA VOT (TURUL 1)]]+Data5[[#This Row],[PERSOANE CARE AU PARTICIPAT LA VOT  (TURUL AL 2-LEA)]]</f>
        <v>1267</v>
      </c>
      <c r="T1228" s="41">
        <f>Data5[[#This Row],[TOTAL CHELTUIELI LEI]]/Data5[[#This Row],[NUMĂRUL PERSOANELOR ÎNSCRISE ÎN LISTELE ELECTORALE]]</f>
        <v>7.6572127542605832</v>
      </c>
      <c r="U1228" s="41">
        <f>Data5[[#This Row],[TOTAL CHELTUIELI EURO]]/Data5[[#This Row],[NUMĂRUL PERSOANELOR ÎNSCRISE ÎN LISTELE ELECTORALE]]</f>
        <v>1.5820360641847449</v>
      </c>
      <c r="V1228" s="41">
        <f>Data5[[#This Row],[TOTAL CHELTUIELI LEI]]/Data5[[#This Row],[NUMĂRUL PERSOANELOR CARE AU PARTICIPAT LA VOT]]</f>
        <v>10.993267561168114</v>
      </c>
      <c r="W1228" s="41">
        <f>Data5[[#This Row],[TOTAL CHELTUIELI EURO]]/Data5[[#This Row],[NUMĂRUL PERSOANELOR CARE AU PARTICIPAT LA VOT]]</f>
        <v>2.2712893455028027</v>
      </c>
      <c r="X1228" s="43">
        <v>4.8400999999999996</v>
      </c>
      <c r="Y1228" s="114" t="s">
        <v>2886</v>
      </c>
      <c r="Z1228" s="44">
        <v>7</v>
      </c>
      <c r="AA1228" s="115" t="s">
        <v>3107</v>
      </c>
      <c r="AB1228" s="44">
        <v>1</v>
      </c>
      <c r="AC1228" s="45"/>
    </row>
    <row r="1229" spans="1:29" ht="12" customHeight="1" x14ac:dyDescent="0.2">
      <c r="A1229" s="37">
        <v>1228</v>
      </c>
      <c r="B1229" s="38" t="s">
        <v>22</v>
      </c>
      <c r="C1229" s="39" t="s">
        <v>2024</v>
      </c>
      <c r="D1229" s="40">
        <v>44101</v>
      </c>
      <c r="E1229" s="38">
        <v>1</v>
      </c>
      <c r="F1229" s="38"/>
      <c r="G1229" s="38" t="s">
        <v>2</v>
      </c>
      <c r="H1229" s="38" t="s">
        <v>2</v>
      </c>
      <c r="I1229" s="47">
        <v>3100</v>
      </c>
      <c r="J1229" s="47">
        <v>6902.49</v>
      </c>
      <c r="K1229" s="41">
        <v>0</v>
      </c>
      <c r="L1229" s="41">
        <f>SUM(Data5[[#This Row],[CHELTUIELI DE PERSONAL LEI]:[CHELTUIELI DE CAPITAL (ACTIVE NEFINANCIARE ) LEI]])</f>
        <v>10002.49</v>
      </c>
      <c r="M1229" s="41">
        <f>Data5[[#This Row],[TOTAL CHELTUIELI LEI]]/Data5[[#This Row],[CURS VALUTAR EURO BNR 22 07 2020]]</f>
        <v>2066.5874672010909</v>
      </c>
      <c r="N1229" s="54">
        <v>2543</v>
      </c>
      <c r="O1229" s="54"/>
      <c r="P1229" s="54">
        <v>1901</v>
      </c>
      <c r="Q1229" s="54"/>
      <c r="R1229" s="54">
        <f>Data5[[#This Row],[PERSOANE ÎNSCRISE ÎN LISTELE ELECTORALE (TURUL 1)            ]]+Data5[[#This Row],[PERSOANE ÎNSCRISE ÎN LISTELE ELECTORALE (TURUL AL 2-LEA)]]</f>
        <v>2543</v>
      </c>
      <c r="S1229" s="54">
        <f>Data5[[#This Row],[PERSOANE CARE AU PARTICIPAT LA VOT (TURUL 1)]]+Data5[[#This Row],[PERSOANE CARE AU PARTICIPAT LA VOT  (TURUL AL 2-LEA)]]</f>
        <v>1901</v>
      </c>
      <c r="T1229" s="41">
        <f>Data5[[#This Row],[TOTAL CHELTUIELI LEI]]/Data5[[#This Row],[NUMĂRUL PERSOANELOR ÎNSCRISE ÎN LISTELE ELECTORALE]]</f>
        <v>3.9333425088478173</v>
      </c>
      <c r="U1229" s="41">
        <f>Data5[[#This Row],[TOTAL CHELTUIELI EURO]]/Data5[[#This Row],[NUMĂRUL PERSOANELOR ÎNSCRISE ÎN LISTELE ELECTORALE]]</f>
        <v>0.81265728163629214</v>
      </c>
      <c r="V1229" s="41">
        <f>Data5[[#This Row],[TOTAL CHELTUIELI LEI]]/Data5[[#This Row],[NUMĂRUL PERSOANELOR CARE AU PARTICIPAT LA VOT]]</f>
        <v>5.2616991057338245</v>
      </c>
      <c r="W1229" s="41">
        <f>Data5[[#This Row],[TOTAL CHELTUIELI EURO]]/Data5[[#This Row],[NUMĂRUL PERSOANELOR CARE AU PARTICIPAT LA VOT]]</f>
        <v>1.0871054535513367</v>
      </c>
      <c r="X1229" s="43">
        <v>4.8400999999999996</v>
      </c>
      <c r="Y1229" s="114" t="s">
        <v>2884</v>
      </c>
      <c r="Z1229" s="44">
        <v>3</v>
      </c>
      <c r="AA1229" s="115" t="s">
        <v>3105</v>
      </c>
      <c r="AB1229" s="44">
        <v>0</v>
      </c>
      <c r="AC1229" s="45"/>
    </row>
    <row r="1230" spans="1:29" ht="12" customHeight="1" x14ac:dyDescent="0.2">
      <c r="A1230" s="37">
        <v>1229</v>
      </c>
      <c r="B1230" s="38" t="s">
        <v>22</v>
      </c>
      <c r="C1230" s="39" t="s">
        <v>2025</v>
      </c>
      <c r="D1230" s="40">
        <v>44101</v>
      </c>
      <c r="E1230" s="38">
        <v>1</v>
      </c>
      <c r="F1230" s="38"/>
      <c r="G1230" s="38" t="s">
        <v>2</v>
      </c>
      <c r="H1230" s="38" t="s">
        <v>2</v>
      </c>
      <c r="I1230" s="47">
        <v>4500</v>
      </c>
      <c r="J1230" s="47">
        <v>129.5</v>
      </c>
      <c r="K1230" s="41">
        <v>0</v>
      </c>
      <c r="L1230" s="41">
        <f>SUM(Data5[[#This Row],[CHELTUIELI DE PERSONAL LEI]:[CHELTUIELI DE CAPITAL (ACTIVE NEFINANCIARE ) LEI]])</f>
        <v>4629.5</v>
      </c>
      <c r="M1230" s="41">
        <f>Data5[[#This Row],[TOTAL CHELTUIELI LEI]]/Data5[[#This Row],[CURS VALUTAR EURO BNR 22 07 2020]]</f>
        <v>956.48850230367145</v>
      </c>
      <c r="N1230" s="54">
        <v>1392</v>
      </c>
      <c r="O1230" s="54"/>
      <c r="P1230" s="54">
        <v>808</v>
      </c>
      <c r="Q1230" s="54"/>
      <c r="R1230" s="54">
        <f>Data5[[#This Row],[PERSOANE ÎNSCRISE ÎN LISTELE ELECTORALE (TURUL 1)            ]]+Data5[[#This Row],[PERSOANE ÎNSCRISE ÎN LISTELE ELECTORALE (TURUL AL 2-LEA)]]</f>
        <v>1392</v>
      </c>
      <c r="S1230" s="54">
        <f>Data5[[#This Row],[PERSOANE CARE AU PARTICIPAT LA VOT (TURUL 1)]]+Data5[[#This Row],[PERSOANE CARE AU PARTICIPAT LA VOT  (TURUL AL 2-LEA)]]</f>
        <v>808</v>
      </c>
      <c r="T1230" s="41">
        <f>Data5[[#This Row],[TOTAL CHELTUIELI LEI]]/Data5[[#This Row],[NUMĂRUL PERSOANELOR ÎNSCRISE ÎN LISTELE ELECTORALE]]</f>
        <v>3.3257902298850577</v>
      </c>
      <c r="U1230" s="41">
        <f>Data5[[#This Row],[TOTAL CHELTUIELI EURO]]/Data5[[#This Row],[NUMĂRUL PERSOANELOR ÎNSCRISE ÎN LISTELE ELECTORALE]]</f>
        <v>0.6871325447583847</v>
      </c>
      <c r="V1230" s="41">
        <f>Data5[[#This Row],[TOTAL CHELTUIELI LEI]]/Data5[[#This Row],[NUMĂRUL PERSOANELOR CARE AU PARTICIPAT LA VOT]]</f>
        <v>5.7295792079207919</v>
      </c>
      <c r="W1230" s="41">
        <f>Data5[[#This Row],[TOTAL CHELTUIELI EURO]]/Data5[[#This Row],[NUMĂRUL PERSOANELOR CARE AU PARTICIPAT LA VOT]]</f>
        <v>1.1837728988906826</v>
      </c>
      <c r="X1230" s="43">
        <v>4.8400999999999996</v>
      </c>
      <c r="Y1230" s="114" t="s">
        <v>2884</v>
      </c>
      <c r="Z1230" s="44">
        <v>3</v>
      </c>
      <c r="AA1230" s="115" t="s">
        <v>3105</v>
      </c>
      <c r="AB1230" s="44">
        <v>0</v>
      </c>
      <c r="AC1230" s="45"/>
    </row>
    <row r="1231" spans="1:29" ht="12" customHeight="1" x14ac:dyDescent="0.2">
      <c r="A1231" s="37">
        <v>1230</v>
      </c>
      <c r="B1231" s="38" t="s">
        <v>22</v>
      </c>
      <c r="C1231" s="39" t="s">
        <v>2026</v>
      </c>
      <c r="D1231" s="40">
        <v>44101</v>
      </c>
      <c r="E1231" s="38">
        <v>1</v>
      </c>
      <c r="F1231" s="38"/>
      <c r="G1231" s="38" t="s">
        <v>2</v>
      </c>
      <c r="H1231" s="38" t="s">
        <v>2</v>
      </c>
      <c r="I1231" s="47">
        <v>2160</v>
      </c>
      <c r="J1231" s="47">
        <v>8398</v>
      </c>
      <c r="K1231" s="41">
        <v>0</v>
      </c>
      <c r="L1231" s="41">
        <f>SUM(Data5[[#This Row],[CHELTUIELI DE PERSONAL LEI]:[CHELTUIELI DE CAPITAL (ACTIVE NEFINANCIARE ) LEI]])</f>
        <v>10558</v>
      </c>
      <c r="M1231" s="41">
        <f>Data5[[#This Row],[TOTAL CHELTUIELI LEI]]/Data5[[#This Row],[CURS VALUTAR EURO BNR 22 07 2020]]</f>
        <v>2181.3598892584864</v>
      </c>
      <c r="N1231" s="49">
        <v>3564</v>
      </c>
      <c r="O1231" s="54"/>
      <c r="P1231" s="54">
        <v>2448</v>
      </c>
      <c r="Q1231" s="54"/>
      <c r="R1231" s="54">
        <f>Data5[[#This Row],[PERSOANE ÎNSCRISE ÎN LISTELE ELECTORALE (TURUL 1)            ]]+Data5[[#This Row],[PERSOANE ÎNSCRISE ÎN LISTELE ELECTORALE (TURUL AL 2-LEA)]]</f>
        <v>3564</v>
      </c>
      <c r="S1231" s="54">
        <f>Data5[[#This Row],[PERSOANE CARE AU PARTICIPAT LA VOT (TURUL 1)]]+Data5[[#This Row],[PERSOANE CARE AU PARTICIPAT LA VOT  (TURUL AL 2-LEA)]]</f>
        <v>2448</v>
      </c>
      <c r="T1231" s="41">
        <f>Data5[[#This Row],[TOTAL CHELTUIELI LEI]]/Data5[[#This Row],[NUMĂRUL PERSOANELOR ÎNSCRISE ÎN LISTELE ELECTORALE]]</f>
        <v>2.9624017957351292</v>
      </c>
      <c r="U1231" s="41">
        <f>Data5[[#This Row],[TOTAL CHELTUIELI EURO]]/Data5[[#This Row],[NUMĂRUL PERSOANELOR ÎNSCRISE ÎN LISTELE ELECTORALE]]</f>
        <v>0.61205384098161797</v>
      </c>
      <c r="V1231" s="41">
        <f>Data5[[#This Row],[TOTAL CHELTUIELI LEI]]/Data5[[#This Row],[NUMĂRUL PERSOANELOR CARE AU PARTICIPAT LA VOT]]</f>
        <v>4.3129084967320264</v>
      </c>
      <c r="W1231" s="41">
        <f>Data5[[#This Row],[TOTAL CHELTUIELI EURO]]/Data5[[#This Row],[NUMĂRUL PERSOANELOR CARE AU PARTICIPAT LA VOT]]</f>
        <v>0.89107838613500268</v>
      </c>
      <c r="X1231" s="43">
        <v>4.8400999999999996</v>
      </c>
      <c r="Y1231" s="114" t="s">
        <v>2891</v>
      </c>
      <c r="Z1231" s="44">
        <v>2</v>
      </c>
      <c r="AA1231" s="115" t="s">
        <v>3105</v>
      </c>
      <c r="AB1231" s="44">
        <v>0</v>
      </c>
      <c r="AC1231" s="45"/>
    </row>
    <row r="1232" spans="1:29" ht="12" customHeight="1" x14ac:dyDescent="0.2">
      <c r="A1232" s="37">
        <v>1231</v>
      </c>
      <c r="B1232" s="38" t="s">
        <v>22</v>
      </c>
      <c r="C1232" s="39" t="s">
        <v>2027</v>
      </c>
      <c r="D1232" s="40">
        <v>44101</v>
      </c>
      <c r="E1232" s="38">
        <v>1</v>
      </c>
      <c r="F1232" s="38"/>
      <c r="G1232" s="38" t="s">
        <v>2</v>
      </c>
      <c r="H1232" s="38" t="s">
        <v>2</v>
      </c>
      <c r="I1232" s="47">
        <v>1080</v>
      </c>
      <c r="J1232" s="47">
        <v>34774</v>
      </c>
      <c r="K1232" s="41">
        <v>0</v>
      </c>
      <c r="L1232" s="41">
        <f>SUM(Data5[[#This Row],[CHELTUIELI DE PERSONAL LEI]:[CHELTUIELI DE CAPITAL (ACTIVE NEFINANCIARE ) LEI]])</f>
        <v>35854</v>
      </c>
      <c r="M1232" s="41">
        <f>Data5[[#This Row],[TOTAL CHELTUIELI LEI]]/Data5[[#This Row],[CURS VALUTAR EURO BNR 22 07 2020]]</f>
        <v>7407.6981880539661</v>
      </c>
      <c r="N1232" s="49">
        <v>3202</v>
      </c>
      <c r="O1232" s="54"/>
      <c r="P1232" s="54">
        <v>1522</v>
      </c>
      <c r="Q1232" s="54"/>
      <c r="R1232" s="54">
        <f>Data5[[#This Row],[PERSOANE ÎNSCRISE ÎN LISTELE ELECTORALE (TURUL 1)            ]]+Data5[[#This Row],[PERSOANE ÎNSCRISE ÎN LISTELE ELECTORALE (TURUL AL 2-LEA)]]</f>
        <v>3202</v>
      </c>
      <c r="S1232" s="54">
        <f>Data5[[#This Row],[PERSOANE CARE AU PARTICIPAT LA VOT (TURUL 1)]]+Data5[[#This Row],[PERSOANE CARE AU PARTICIPAT LA VOT  (TURUL AL 2-LEA)]]</f>
        <v>1522</v>
      </c>
      <c r="T1232" s="41">
        <f>Data5[[#This Row],[TOTAL CHELTUIELI LEI]]/Data5[[#This Row],[NUMĂRUL PERSOANELOR ÎNSCRISE ÎN LISTELE ELECTORALE]]</f>
        <v>11.19737663960025</v>
      </c>
      <c r="U1232" s="41">
        <f>Data5[[#This Row],[TOTAL CHELTUIELI EURO]]/Data5[[#This Row],[NUMĂRUL PERSOANELOR ÎNSCRISE ÎN LISTELE ELECTORALE]]</f>
        <v>2.3134597714097334</v>
      </c>
      <c r="V1232" s="41">
        <f>Data5[[#This Row],[TOTAL CHELTUIELI LEI]]/Data5[[#This Row],[NUMĂRUL PERSOANELOR CARE AU PARTICIPAT LA VOT]]</f>
        <v>23.557161629434955</v>
      </c>
      <c r="W1232" s="41">
        <f>Data5[[#This Row],[TOTAL CHELTUIELI EURO]]/Data5[[#This Row],[NUMĂRUL PERSOANELOR CARE AU PARTICIPAT LA VOT]]</f>
        <v>4.8670815953048399</v>
      </c>
      <c r="X1232" s="43">
        <v>4.8400999999999996</v>
      </c>
      <c r="Y1232" s="114" t="s">
        <v>2888</v>
      </c>
      <c r="Z1232" s="44">
        <v>11</v>
      </c>
      <c r="AA1232" s="115" t="s">
        <v>3108</v>
      </c>
      <c r="AB1232" s="44">
        <v>2</v>
      </c>
      <c r="AC1232" s="45"/>
    </row>
    <row r="1233" spans="1:29" ht="12" customHeight="1" x14ac:dyDescent="0.2">
      <c r="A1233" s="37">
        <v>1232</v>
      </c>
      <c r="B1233" s="38" t="s">
        <v>22</v>
      </c>
      <c r="C1233" s="39" t="s">
        <v>1593</v>
      </c>
      <c r="D1233" s="40">
        <v>44101</v>
      </c>
      <c r="E1233" s="38">
        <v>1</v>
      </c>
      <c r="F1233" s="38"/>
      <c r="G1233" s="38" t="s">
        <v>2</v>
      </c>
      <c r="H1233" s="38" t="s">
        <v>2</v>
      </c>
      <c r="I1233" s="47">
        <v>1080</v>
      </c>
      <c r="J1233" s="47">
        <v>17309.39</v>
      </c>
      <c r="K1233" s="41">
        <v>0</v>
      </c>
      <c r="L1233" s="41">
        <f>SUM(Data5[[#This Row],[CHELTUIELI DE PERSONAL LEI]:[CHELTUIELI DE CAPITAL (ACTIVE NEFINANCIARE ) LEI]])</f>
        <v>18389.39</v>
      </c>
      <c r="M1233" s="41">
        <f>Data5[[#This Row],[TOTAL CHELTUIELI LEI]]/Data5[[#This Row],[CURS VALUTAR EURO BNR 22 07 2020]]</f>
        <v>3799.3822441685093</v>
      </c>
      <c r="N1233" s="49">
        <v>1377</v>
      </c>
      <c r="O1233" s="54"/>
      <c r="P1233" s="54">
        <v>970</v>
      </c>
      <c r="Q1233" s="54"/>
      <c r="R1233" s="54">
        <f>Data5[[#This Row],[PERSOANE ÎNSCRISE ÎN LISTELE ELECTORALE (TURUL 1)            ]]+Data5[[#This Row],[PERSOANE ÎNSCRISE ÎN LISTELE ELECTORALE (TURUL AL 2-LEA)]]</f>
        <v>1377</v>
      </c>
      <c r="S1233" s="54">
        <f>Data5[[#This Row],[PERSOANE CARE AU PARTICIPAT LA VOT (TURUL 1)]]+Data5[[#This Row],[PERSOANE CARE AU PARTICIPAT LA VOT  (TURUL AL 2-LEA)]]</f>
        <v>970</v>
      </c>
      <c r="T1233" s="41">
        <f>Data5[[#This Row],[TOTAL CHELTUIELI LEI]]/Data5[[#This Row],[NUMĂRUL PERSOANELOR ÎNSCRISE ÎN LISTELE ELECTORALE]]</f>
        <v>13.354676833696441</v>
      </c>
      <c r="U1233" s="41">
        <f>Data5[[#This Row],[TOTAL CHELTUIELI EURO]]/Data5[[#This Row],[NUMĂRUL PERSOANELOR ÎNSCRISE ÎN LISTELE ELECTORALE]]</f>
        <v>2.7591737430417642</v>
      </c>
      <c r="V1233" s="41">
        <f>Data5[[#This Row],[TOTAL CHELTUIELI LEI]]/Data5[[#This Row],[NUMĂRUL PERSOANELOR CARE AU PARTICIPAT LA VOT]]</f>
        <v>18.958134020618555</v>
      </c>
      <c r="W1233" s="41">
        <f>Data5[[#This Row],[TOTAL CHELTUIELI EURO]]/Data5[[#This Row],[NUMĂRUL PERSOANELOR CARE AU PARTICIPAT LA VOT]]</f>
        <v>3.9168889115139272</v>
      </c>
      <c r="X1233" s="43">
        <v>4.8400999999999996</v>
      </c>
      <c r="Y1233" s="114" t="s">
        <v>2906</v>
      </c>
      <c r="Z1233" s="44">
        <v>13</v>
      </c>
      <c r="AA1233" s="115" t="s">
        <v>3108</v>
      </c>
      <c r="AB1233" s="44">
        <v>2</v>
      </c>
      <c r="AC1233" s="45"/>
    </row>
    <row r="1234" spans="1:29" ht="12" customHeight="1" x14ac:dyDescent="0.2">
      <c r="A1234" s="37">
        <v>1233</v>
      </c>
      <c r="B1234" s="38" t="s">
        <v>22</v>
      </c>
      <c r="C1234" s="39" t="s">
        <v>1379</v>
      </c>
      <c r="D1234" s="40">
        <v>44101</v>
      </c>
      <c r="E1234" s="38">
        <v>1</v>
      </c>
      <c r="F1234" s="38"/>
      <c r="G1234" s="38" t="s">
        <v>2</v>
      </c>
      <c r="H1234" s="38" t="s">
        <v>2</v>
      </c>
      <c r="I1234" s="47">
        <v>0</v>
      </c>
      <c r="J1234" s="47">
        <v>27.704999999999998</v>
      </c>
      <c r="K1234" s="41">
        <v>0</v>
      </c>
      <c r="L1234" s="41">
        <f>SUM(Data5[[#This Row],[CHELTUIELI DE PERSONAL LEI]:[CHELTUIELI DE CAPITAL (ACTIVE NEFINANCIARE ) LEI]])</f>
        <v>27.704999999999998</v>
      </c>
      <c r="M1234" s="41">
        <f>Data5[[#This Row],[TOTAL CHELTUIELI LEI]]/Data5[[#This Row],[CURS VALUTAR EURO BNR 22 07 2020]]</f>
        <v>5.724055288113882</v>
      </c>
      <c r="N1234" s="49">
        <v>4233</v>
      </c>
      <c r="O1234" s="54"/>
      <c r="P1234" s="54">
        <v>2242</v>
      </c>
      <c r="Q1234" s="54"/>
      <c r="R1234" s="54">
        <f>Data5[[#This Row],[PERSOANE ÎNSCRISE ÎN LISTELE ELECTORALE (TURUL 1)            ]]+Data5[[#This Row],[PERSOANE ÎNSCRISE ÎN LISTELE ELECTORALE (TURUL AL 2-LEA)]]</f>
        <v>4233</v>
      </c>
      <c r="S1234" s="54">
        <f>Data5[[#This Row],[PERSOANE CARE AU PARTICIPAT LA VOT (TURUL 1)]]+Data5[[#This Row],[PERSOANE CARE AU PARTICIPAT LA VOT  (TURUL AL 2-LEA)]]</f>
        <v>2242</v>
      </c>
      <c r="T1234" s="41">
        <f>Data5[[#This Row],[TOTAL CHELTUIELI LEI]]/Data5[[#This Row],[NUMĂRUL PERSOANELOR ÎNSCRISE ÎN LISTELE ELECTORALE]]</f>
        <v>6.545003543586109E-3</v>
      </c>
      <c r="U1234" s="41">
        <f>Data5[[#This Row],[TOTAL CHELTUIELI EURO]]/Data5[[#This Row],[NUMĂRUL PERSOANELOR ÎNSCRISE ÎN LISTELE ELECTORALE]]</f>
        <v>1.3522455204615833E-3</v>
      </c>
      <c r="V1234" s="41">
        <f>Data5[[#This Row],[TOTAL CHELTUIELI LEI]]/Data5[[#This Row],[NUMĂRUL PERSOANELOR CARE AU PARTICIPAT LA VOT]]</f>
        <v>1.2357270294380017E-2</v>
      </c>
      <c r="W1234" s="41">
        <f>Data5[[#This Row],[TOTAL CHELTUIELI EURO]]/Data5[[#This Row],[NUMĂRUL PERSOANELOR CARE AU PARTICIPAT LA VOT]]</f>
        <v>2.5531022694531141E-3</v>
      </c>
      <c r="X1234" s="43">
        <v>4.8400999999999996</v>
      </c>
      <c r="Y1234" s="114" t="s">
        <v>2890</v>
      </c>
      <c r="Z1234" s="44">
        <v>0</v>
      </c>
      <c r="AA1234" s="115" t="s">
        <v>3105</v>
      </c>
      <c r="AB1234" s="44">
        <v>0</v>
      </c>
      <c r="AC1234" s="45"/>
    </row>
    <row r="1235" spans="1:29" ht="12" customHeight="1" x14ac:dyDescent="0.2">
      <c r="A1235" s="37">
        <v>1234</v>
      </c>
      <c r="B1235" s="38" t="s">
        <v>22</v>
      </c>
      <c r="C1235" s="39" t="s">
        <v>2028</v>
      </c>
      <c r="D1235" s="40">
        <v>44101</v>
      </c>
      <c r="E1235" s="38">
        <v>1</v>
      </c>
      <c r="F1235" s="38"/>
      <c r="G1235" s="38" t="s">
        <v>2</v>
      </c>
      <c r="H1235" s="38" t="s">
        <v>2</v>
      </c>
      <c r="I1235" s="47">
        <v>8345</v>
      </c>
      <c r="J1235" s="47">
        <v>4183</v>
      </c>
      <c r="K1235" s="41">
        <v>0</v>
      </c>
      <c r="L1235" s="41">
        <f>SUM(Data5[[#This Row],[CHELTUIELI DE PERSONAL LEI]:[CHELTUIELI DE CAPITAL (ACTIVE NEFINANCIARE ) LEI]])</f>
        <v>12528</v>
      </c>
      <c r="M1235" s="41">
        <f>Data5[[#This Row],[TOTAL CHELTUIELI LEI]]/Data5[[#This Row],[CURS VALUTAR EURO BNR 22 07 2020]]</f>
        <v>2588.3762732174955</v>
      </c>
      <c r="N1235" s="49">
        <v>1204</v>
      </c>
      <c r="O1235" s="54"/>
      <c r="P1235" s="54">
        <v>981</v>
      </c>
      <c r="Q1235" s="54"/>
      <c r="R1235" s="54">
        <f>Data5[[#This Row],[PERSOANE ÎNSCRISE ÎN LISTELE ELECTORALE (TURUL 1)            ]]+Data5[[#This Row],[PERSOANE ÎNSCRISE ÎN LISTELE ELECTORALE (TURUL AL 2-LEA)]]</f>
        <v>1204</v>
      </c>
      <c r="S1235" s="54">
        <f>Data5[[#This Row],[PERSOANE CARE AU PARTICIPAT LA VOT (TURUL 1)]]+Data5[[#This Row],[PERSOANE CARE AU PARTICIPAT LA VOT  (TURUL AL 2-LEA)]]</f>
        <v>981</v>
      </c>
      <c r="T1235" s="41">
        <f>Data5[[#This Row],[TOTAL CHELTUIELI LEI]]/Data5[[#This Row],[NUMĂRUL PERSOANELOR ÎNSCRISE ÎN LISTELE ELECTORALE]]</f>
        <v>10.40531561461794</v>
      </c>
      <c r="U1235" s="41">
        <f>Data5[[#This Row],[TOTAL CHELTUIELI EURO]]/Data5[[#This Row],[NUMĂRUL PERSOANELOR ÎNSCRISE ÎN LISTELE ELECTORALE]]</f>
        <v>2.1498141804132023</v>
      </c>
      <c r="V1235" s="41">
        <f>Data5[[#This Row],[TOTAL CHELTUIELI LEI]]/Data5[[#This Row],[NUMĂRUL PERSOANELOR CARE AU PARTICIPAT LA VOT]]</f>
        <v>12.770642201834862</v>
      </c>
      <c r="W1235" s="41">
        <f>Data5[[#This Row],[TOTAL CHELTUIELI EURO]]/Data5[[#This Row],[NUMĂRUL PERSOANELOR CARE AU PARTICIPAT LA VOT]]</f>
        <v>2.6385079237691085</v>
      </c>
      <c r="X1235" s="43">
        <v>4.8400999999999996</v>
      </c>
      <c r="Y1235" s="114" t="s">
        <v>2898</v>
      </c>
      <c r="Z1235" s="44">
        <v>10</v>
      </c>
      <c r="AA1235" s="115" t="s">
        <v>3108</v>
      </c>
      <c r="AB1235" s="44">
        <v>2</v>
      </c>
      <c r="AC1235" s="45"/>
    </row>
    <row r="1236" spans="1:29" ht="12" customHeight="1" x14ac:dyDescent="0.2">
      <c r="A1236" s="37">
        <v>1235</v>
      </c>
      <c r="B1236" s="38" t="s">
        <v>22</v>
      </c>
      <c r="C1236" s="39" t="s">
        <v>2029</v>
      </c>
      <c r="D1236" s="40">
        <v>44101</v>
      </c>
      <c r="E1236" s="38">
        <v>1</v>
      </c>
      <c r="F1236" s="38"/>
      <c r="G1236" s="38" t="s">
        <v>2</v>
      </c>
      <c r="H1236" s="38" t="s">
        <v>2</v>
      </c>
      <c r="I1236" s="47">
        <v>8000</v>
      </c>
      <c r="J1236" s="47">
        <v>19000</v>
      </c>
      <c r="K1236" s="41">
        <v>0</v>
      </c>
      <c r="L1236" s="41">
        <f>SUM(Data5[[#This Row],[CHELTUIELI DE PERSONAL LEI]:[CHELTUIELI DE CAPITAL (ACTIVE NEFINANCIARE ) LEI]])</f>
        <v>27000</v>
      </c>
      <c r="M1236" s="41">
        <f>Data5[[#This Row],[TOTAL CHELTUIELI LEI]]/Data5[[#This Row],[CURS VALUTAR EURO BNR 22 07 2020]]</f>
        <v>5578.3971405549473</v>
      </c>
      <c r="N1236" s="49">
        <v>4388</v>
      </c>
      <c r="O1236" s="54"/>
      <c r="P1236" s="54">
        <v>2807</v>
      </c>
      <c r="Q1236" s="54"/>
      <c r="R1236" s="54">
        <f>Data5[[#This Row],[PERSOANE ÎNSCRISE ÎN LISTELE ELECTORALE (TURUL 1)            ]]+Data5[[#This Row],[PERSOANE ÎNSCRISE ÎN LISTELE ELECTORALE (TURUL AL 2-LEA)]]</f>
        <v>4388</v>
      </c>
      <c r="S1236" s="54">
        <f>Data5[[#This Row],[PERSOANE CARE AU PARTICIPAT LA VOT (TURUL 1)]]+Data5[[#This Row],[PERSOANE CARE AU PARTICIPAT LA VOT  (TURUL AL 2-LEA)]]</f>
        <v>2807</v>
      </c>
      <c r="T1236" s="41">
        <f>Data5[[#This Row],[TOTAL CHELTUIELI LEI]]/Data5[[#This Row],[NUMĂRUL PERSOANELOR ÎNSCRISE ÎN LISTELE ELECTORALE]]</f>
        <v>6.1531449407474934</v>
      </c>
      <c r="U1236" s="41">
        <f>Data5[[#This Row],[TOTAL CHELTUIELI EURO]]/Data5[[#This Row],[NUMĂRUL PERSOANELOR ÎNSCRISE ÎN LISTELE ELECTORALE]]</f>
        <v>1.2712846719587392</v>
      </c>
      <c r="V1236" s="41">
        <f>Data5[[#This Row],[TOTAL CHELTUIELI LEI]]/Data5[[#This Row],[NUMĂRUL PERSOANELOR CARE AU PARTICIPAT LA VOT]]</f>
        <v>9.6188101175632355</v>
      </c>
      <c r="W1236" s="41">
        <f>Data5[[#This Row],[TOTAL CHELTUIELI EURO]]/Data5[[#This Row],[NUMĂRUL PERSOANELOR CARE AU PARTICIPAT LA VOT]]</f>
        <v>1.9873164020502128</v>
      </c>
      <c r="X1236" s="43">
        <v>4.8400999999999996</v>
      </c>
      <c r="Y1236" s="114" t="s">
        <v>2889</v>
      </c>
      <c r="Z1236" s="44">
        <v>6</v>
      </c>
      <c r="AA1236" s="115" t="s">
        <v>3107</v>
      </c>
      <c r="AB1236" s="44">
        <v>1</v>
      </c>
      <c r="AC1236" s="45"/>
    </row>
    <row r="1237" spans="1:29" ht="12" customHeight="1" x14ac:dyDescent="0.2">
      <c r="A1237" s="37">
        <v>1236</v>
      </c>
      <c r="B1237" s="38" t="s">
        <v>22</v>
      </c>
      <c r="C1237" s="39" t="s">
        <v>2030</v>
      </c>
      <c r="D1237" s="40">
        <v>44101</v>
      </c>
      <c r="E1237" s="38">
        <v>1</v>
      </c>
      <c r="F1237" s="38"/>
      <c r="G1237" s="38" t="s">
        <v>2</v>
      </c>
      <c r="H1237" s="38" t="s">
        <v>2</v>
      </c>
      <c r="I1237" s="47">
        <v>107250</v>
      </c>
      <c r="J1237" s="47">
        <v>21679.83</v>
      </c>
      <c r="K1237" s="41">
        <v>0</v>
      </c>
      <c r="L1237" s="41">
        <f>SUM(Data5[[#This Row],[CHELTUIELI DE PERSONAL LEI]:[CHELTUIELI DE CAPITAL (ACTIVE NEFINANCIARE ) LEI]])</f>
        <v>128929.83</v>
      </c>
      <c r="M1237" s="41">
        <f>Data5[[#This Row],[TOTAL CHELTUIELI LEI]]/Data5[[#This Row],[CURS VALUTAR EURO BNR 22 07 2020]]</f>
        <v>26637.844259416132</v>
      </c>
      <c r="N1237" s="49">
        <v>2678</v>
      </c>
      <c r="O1237" s="54"/>
      <c r="P1237" s="54">
        <v>1986</v>
      </c>
      <c r="Q1237" s="54"/>
      <c r="R1237" s="54">
        <f>Data5[[#This Row],[PERSOANE ÎNSCRISE ÎN LISTELE ELECTORALE (TURUL 1)            ]]+Data5[[#This Row],[PERSOANE ÎNSCRISE ÎN LISTELE ELECTORALE (TURUL AL 2-LEA)]]</f>
        <v>2678</v>
      </c>
      <c r="S1237" s="54">
        <f>Data5[[#This Row],[PERSOANE CARE AU PARTICIPAT LA VOT (TURUL 1)]]+Data5[[#This Row],[PERSOANE CARE AU PARTICIPAT LA VOT  (TURUL AL 2-LEA)]]</f>
        <v>1986</v>
      </c>
      <c r="T1237" s="41">
        <f>Data5[[#This Row],[TOTAL CHELTUIELI LEI]]/Data5[[#This Row],[NUMĂRUL PERSOANELOR ÎNSCRISE ÎN LISTELE ELECTORALE]]</f>
        <v>48.144073935772965</v>
      </c>
      <c r="U1237" s="41">
        <f>Data5[[#This Row],[TOTAL CHELTUIELI EURO]]/Data5[[#This Row],[NUMĂRUL PERSOANELOR ÎNSCRISE ÎN LISTELE ELECTORALE]]</f>
        <v>9.9469171991845151</v>
      </c>
      <c r="V1237" s="41">
        <f>Data5[[#This Row],[TOTAL CHELTUIELI LEI]]/Data5[[#This Row],[NUMĂRUL PERSOANELOR CARE AU PARTICIPAT LA VOT]]</f>
        <v>64.9193504531722</v>
      </c>
      <c r="W1237" s="41">
        <f>Data5[[#This Row],[TOTAL CHELTUIELI EURO]]/Data5[[#This Row],[NUMĂRUL PERSOANELOR CARE AU PARTICIPAT LA VOT]]</f>
        <v>13.41281181239483</v>
      </c>
      <c r="X1237" s="43">
        <v>4.8400999999999996</v>
      </c>
      <c r="Y1237" s="114" t="s">
        <v>2932</v>
      </c>
      <c r="Z1237" s="44">
        <v>48</v>
      </c>
      <c r="AA1237" s="115" t="s">
        <v>3111</v>
      </c>
      <c r="AB1237" s="44">
        <v>9</v>
      </c>
      <c r="AC1237" s="45"/>
    </row>
    <row r="1238" spans="1:29" ht="12" customHeight="1" x14ac:dyDescent="0.2">
      <c r="A1238" s="37">
        <v>1237</v>
      </c>
      <c r="B1238" s="38" t="s">
        <v>22</v>
      </c>
      <c r="C1238" s="39" t="s">
        <v>2031</v>
      </c>
      <c r="D1238" s="40">
        <v>44101</v>
      </c>
      <c r="E1238" s="38">
        <v>1</v>
      </c>
      <c r="F1238" s="38"/>
      <c r="G1238" s="38" t="s">
        <v>2</v>
      </c>
      <c r="H1238" s="38" t="s">
        <v>2</v>
      </c>
      <c r="I1238" s="47">
        <v>3080</v>
      </c>
      <c r="J1238" s="47">
        <v>2503</v>
      </c>
      <c r="K1238" s="41">
        <v>0</v>
      </c>
      <c r="L1238" s="41">
        <f>SUM(Data5[[#This Row],[CHELTUIELI DE PERSONAL LEI]:[CHELTUIELI DE CAPITAL (ACTIVE NEFINANCIARE ) LEI]])</f>
        <v>5583</v>
      </c>
      <c r="M1238" s="41">
        <f>Data5[[#This Row],[TOTAL CHELTUIELI LEI]]/Data5[[#This Row],[CURS VALUTAR EURO BNR 22 07 2020]]</f>
        <v>1153.4885642858619</v>
      </c>
      <c r="N1238" s="49">
        <v>1904</v>
      </c>
      <c r="O1238" s="54"/>
      <c r="P1238" s="54">
        <v>1354</v>
      </c>
      <c r="Q1238" s="54"/>
      <c r="R1238" s="54">
        <f>Data5[[#This Row],[PERSOANE ÎNSCRISE ÎN LISTELE ELECTORALE (TURUL 1)            ]]+Data5[[#This Row],[PERSOANE ÎNSCRISE ÎN LISTELE ELECTORALE (TURUL AL 2-LEA)]]</f>
        <v>1904</v>
      </c>
      <c r="S1238" s="54">
        <f>Data5[[#This Row],[PERSOANE CARE AU PARTICIPAT LA VOT (TURUL 1)]]+Data5[[#This Row],[PERSOANE CARE AU PARTICIPAT LA VOT  (TURUL AL 2-LEA)]]</f>
        <v>1354</v>
      </c>
      <c r="T1238" s="41">
        <f>Data5[[#This Row],[TOTAL CHELTUIELI LEI]]/Data5[[#This Row],[NUMĂRUL PERSOANELOR ÎNSCRISE ÎN LISTELE ELECTORALE]]</f>
        <v>2.9322478991596639</v>
      </c>
      <c r="U1238" s="41">
        <f>Data5[[#This Row],[TOTAL CHELTUIELI EURO]]/Data5[[#This Row],[NUMĂRUL PERSOANELOR ÎNSCRISE ÎN LISTELE ELECTORALE]]</f>
        <v>0.60582382578038962</v>
      </c>
      <c r="V1238" s="41">
        <f>Data5[[#This Row],[TOTAL CHELTUIELI LEI]]/Data5[[#This Row],[NUMĂRUL PERSOANELOR CARE AU PARTICIPAT LA VOT]]</f>
        <v>4.1233382570162478</v>
      </c>
      <c r="W1238" s="41">
        <f>Data5[[#This Row],[TOTAL CHELTUIELI EURO]]/Data5[[#This Row],[NUMĂRUL PERSOANELOR CARE AU PARTICIPAT LA VOT]]</f>
        <v>0.85191179046223187</v>
      </c>
      <c r="X1238" s="43">
        <v>4.8400999999999996</v>
      </c>
      <c r="Y1238" s="114" t="s">
        <v>2891</v>
      </c>
      <c r="Z1238" s="44">
        <v>2</v>
      </c>
      <c r="AA1238" s="115" t="s">
        <v>3105</v>
      </c>
      <c r="AB1238" s="44">
        <v>0</v>
      </c>
      <c r="AC1238" s="45"/>
    </row>
    <row r="1239" spans="1:29" ht="12" customHeight="1" x14ac:dyDescent="0.2">
      <c r="A1239" s="37">
        <v>1238</v>
      </c>
      <c r="B1239" s="38" t="s">
        <v>22</v>
      </c>
      <c r="C1239" s="39" t="s">
        <v>2032</v>
      </c>
      <c r="D1239" s="40">
        <v>44101</v>
      </c>
      <c r="E1239" s="38">
        <v>1</v>
      </c>
      <c r="F1239" s="38"/>
      <c r="G1239" s="38" t="s">
        <v>2</v>
      </c>
      <c r="H1239" s="38" t="s">
        <v>2</v>
      </c>
      <c r="I1239" s="47">
        <v>2750</v>
      </c>
      <c r="J1239" s="47">
        <v>7393</v>
      </c>
      <c r="K1239" s="41">
        <v>0</v>
      </c>
      <c r="L1239" s="41">
        <f>SUM(Data5[[#This Row],[CHELTUIELI DE PERSONAL LEI]:[CHELTUIELI DE CAPITAL (ACTIVE NEFINANCIARE ) LEI]])</f>
        <v>10143</v>
      </c>
      <c r="M1239" s="41">
        <f>Data5[[#This Row],[TOTAL CHELTUIELI LEI]]/Data5[[#This Row],[CURS VALUTAR EURO BNR 22 07 2020]]</f>
        <v>2095.6178591351422</v>
      </c>
      <c r="N1239" s="49">
        <v>1589</v>
      </c>
      <c r="O1239" s="54"/>
      <c r="P1239" s="54">
        <v>1003</v>
      </c>
      <c r="Q1239" s="54"/>
      <c r="R1239" s="54">
        <f>Data5[[#This Row],[PERSOANE ÎNSCRISE ÎN LISTELE ELECTORALE (TURUL 1)            ]]+Data5[[#This Row],[PERSOANE ÎNSCRISE ÎN LISTELE ELECTORALE (TURUL AL 2-LEA)]]</f>
        <v>1589</v>
      </c>
      <c r="S1239" s="54">
        <f>Data5[[#This Row],[PERSOANE CARE AU PARTICIPAT LA VOT (TURUL 1)]]+Data5[[#This Row],[PERSOANE CARE AU PARTICIPAT LA VOT  (TURUL AL 2-LEA)]]</f>
        <v>1003</v>
      </c>
      <c r="T1239" s="41">
        <f>Data5[[#This Row],[TOTAL CHELTUIELI LEI]]/Data5[[#This Row],[NUMĂRUL PERSOANELOR ÎNSCRISE ÎN LISTELE ELECTORALE]]</f>
        <v>6.3832599118942728</v>
      </c>
      <c r="U1239" s="41">
        <f>Data5[[#This Row],[TOTAL CHELTUIELI EURO]]/Data5[[#This Row],[NUMĂRUL PERSOANELOR ÎNSCRISE ÎN LISTELE ELECTORALE]]</f>
        <v>1.3188281051825943</v>
      </c>
      <c r="V1239" s="41">
        <f>Data5[[#This Row],[TOTAL CHELTUIELI LEI]]/Data5[[#This Row],[NUMĂRUL PERSOANELOR CARE AU PARTICIPAT LA VOT]]</f>
        <v>10.112662013958126</v>
      </c>
      <c r="W1239" s="41">
        <f>Data5[[#This Row],[TOTAL CHELTUIELI EURO]]/Data5[[#This Row],[NUMĂRUL PERSOANELOR CARE AU PARTICIPAT LA VOT]]</f>
        <v>2.0893498097060244</v>
      </c>
      <c r="X1239" s="43">
        <v>4.8400999999999996</v>
      </c>
      <c r="Y1239" s="114" t="s">
        <v>2889</v>
      </c>
      <c r="Z1239" s="44">
        <v>6</v>
      </c>
      <c r="AA1239" s="115" t="s">
        <v>3107</v>
      </c>
      <c r="AB1239" s="44">
        <v>1</v>
      </c>
      <c r="AC1239" s="45"/>
    </row>
    <row r="1240" spans="1:29" ht="12" customHeight="1" x14ac:dyDescent="0.2">
      <c r="A1240" s="37">
        <v>1239</v>
      </c>
      <c r="B1240" s="38" t="s">
        <v>22</v>
      </c>
      <c r="C1240" s="39" t="s">
        <v>2033</v>
      </c>
      <c r="D1240" s="40">
        <v>44101</v>
      </c>
      <c r="E1240" s="38">
        <v>1</v>
      </c>
      <c r="F1240" s="38"/>
      <c r="G1240" s="38" t="s">
        <v>2</v>
      </c>
      <c r="H1240" s="38" t="s">
        <v>2</v>
      </c>
      <c r="I1240" s="47">
        <v>3774.4</v>
      </c>
      <c r="J1240" s="47">
        <v>2445.5500000000002</v>
      </c>
      <c r="K1240" s="41">
        <v>0</v>
      </c>
      <c r="L1240" s="41">
        <f>SUM(Data5[[#This Row],[CHELTUIELI DE PERSONAL LEI]:[CHELTUIELI DE CAPITAL (ACTIVE NEFINANCIARE ) LEI]])</f>
        <v>6219.9500000000007</v>
      </c>
      <c r="M1240" s="41">
        <f>Data5[[#This Row],[TOTAL CHELTUIELI LEI]]/Data5[[#This Row],[CURS VALUTAR EURO BNR 22 07 2020]]</f>
        <v>1285.0870849775833</v>
      </c>
      <c r="N1240" s="49">
        <v>4814</v>
      </c>
      <c r="O1240" s="54"/>
      <c r="P1240" s="54">
        <v>2899</v>
      </c>
      <c r="Q1240" s="54"/>
      <c r="R1240" s="54">
        <f>Data5[[#This Row],[PERSOANE ÎNSCRISE ÎN LISTELE ELECTORALE (TURUL 1)            ]]+Data5[[#This Row],[PERSOANE ÎNSCRISE ÎN LISTELE ELECTORALE (TURUL AL 2-LEA)]]</f>
        <v>4814</v>
      </c>
      <c r="S1240" s="54">
        <f>Data5[[#This Row],[PERSOANE CARE AU PARTICIPAT LA VOT (TURUL 1)]]+Data5[[#This Row],[PERSOANE CARE AU PARTICIPAT LA VOT  (TURUL AL 2-LEA)]]</f>
        <v>2899</v>
      </c>
      <c r="T1240" s="41">
        <f>Data5[[#This Row],[TOTAL CHELTUIELI LEI]]/Data5[[#This Row],[NUMĂRUL PERSOANELOR ÎNSCRISE ÎN LISTELE ELECTORALE]]</f>
        <v>1.2920544245949317</v>
      </c>
      <c r="U1240" s="41">
        <f>Data5[[#This Row],[TOTAL CHELTUIELI EURO]]/Data5[[#This Row],[NUMĂRUL PERSOANELOR ÎNSCRISE ÎN LISTELE ELECTORALE]]</f>
        <v>0.26694787805932352</v>
      </c>
      <c r="V1240" s="41">
        <f>Data5[[#This Row],[TOTAL CHELTUIELI LEI]]/Data5[[#This Row],[NUMĂRUL PERSOANELOR CARE AU PARTICIPAT LA VOT]]</f>
        <v>2.1455501897205935</v>
      </c>
      <c r="W1240" s="41">
        <f>Data5[[#This Row],[TOTAL CHELTUIELI EURO]]/Data5[[#This Row],[NUMĂRUL PERSOANELOR CARE AU PARTICIPAT LA VOT]]</f>
        <v>0.4432863349353513</v>
      </c>
      <c r="X1240" s="43">
        <v>4.8400999999999996</v>
      </c>
      <c r="Y1240" s="114" t="s">
        <v>2894</v>
      </c>
      <c r="Z1240" s="44">
        <v>1</v>
      </c>
      <c r="AA1240" s="115" t="s">
        <v>3105</v>
      </c>
      <c r="AB1240" s="44">
        <v>0</v>
      </c>
      <c r="AC1240" s="45"/>
    </row>
    <row r="1241" spans="1:29" ht="12" customHeight="1" x14ac:dyDescent="0.2">
      <c r="A1241" s="37">
        <v>1240</v>
      </c>
      <c r="B1241" s="38" t="s">
        <v>22</v>
      </c>
      <c r="C1241" s="39" t="s">
        <v>2034</v>
      </c>
      <c r="D1241" s="40">
        <v>44101</v>
      </c>
      <c r="E1241" s="38">
        <v>1</v>
      </c>
      <c r="F1241" s="38"/>
      <c r="G1241" s="38" t="s">
        <v>2</v>
      </c>
      <c r="H1241" s="38" t="s">
        <v>2</v>
      </c>
      <c r="I1241" s="47">
        <v>0</v>
      </c>
      <c r="J1241" s="47">
        <v>15.487</v>
      </c>
      <c r="K1241" s="41">
        <v>0</v>
      </c>
      <c r="L1241" s="41">
        <f>SUM(Data5[[#This Row],[CHELTUIELI DE PERSONAL LEI]:[CHELTUIELI DE CAPITAL (ACTIVE NEFINANCIARE ) LEI]])</f>
        <v>15.487</v>
      </c>
      <c r="M1241" s="41">
        <f>Data5[[#This Row],[TOTAL CHELTUIELI LEI]]/Data5[[#This Row],[CURS VALUTAR EURO BNR 22 07 2020]]</f>
        <v>3.1997272783620176</v>
      </c>
      <c r="N1241" s="49">
        <v>3897</v>
      </c>
      <c r="O1241" s="54"/>
      <c r="P1241" s="54">
        <v>2383</v>
      </c>
      <c r="Q1241" s="54"/>
      <c r="R1241" s="54">
        <f>Data5[[#This Row],[PERSOANE ÎNSCRISE ÎN LISTELE ELECTORALE (TURUL 1)            ]]+Data5[[#This Row],[PERSOANE ÎNSCRISE ÎN LISTELE ELECTORALE (TURUL AL 2-LEA)]]</f>
        <v>3897</v>
      </c>
      <c r="S1241" s="54">
        <f>Data5[[#This Row],[PERSOANE CARE AU PARTICIPAT LA VOT (TURUL 1)]]+Data5[[#This Row],[PERSOANE CARE AU PARTICIPAT LA VOT  (TURUL AL 2-LEA)]]</f>
        <v>2383</v>
      </c>
      <c r="T1241" s="41">
        <f>Data5[[#This Row],[TOTAL CHELTUIELI LEI]]/Data5[[#This Row],[NUMĂRUL PERSOANELOR ÎNSCRISE ÎN LISTELE ELECTORALE]]</f>
        <v>3.9740826276623044E-3</v>
      </c>
      <c r="U1241" s="41">
        <f>Data5[[#This Row],[TOTAL CHELTUIELI EURO]]/Data5[[#This Row],[NUMĂRUL PERSOANELOR ÎNSCRISE ÎN LISTELE ELECTORALE]]</f>
        <v>8.2107448764742567E-4</v>
      </c>
      <c r="V1241" s="41">
        <f>Data5[[#This Row],[TOTAL CHELTUIELI LEI]]/Data5[[#This Row],[NUMĂRUL PERSOANELOR CARE AU PARTICIPAT LA VOT]]</f>
        <v>6.498950902224087E-3</v>
      </c>
      <c r="W1241" s="41">
        <f>Data5[[#This Row],[TOTAL CHELTUIELI EURO]]/Data5[[#This Row],[NUMĂRUL PERSOANELOR CARE AU PARTICIPAT LA VOT]]</f>
        <v>1.3427307085027351E-3</v>
      </c>
      <c r="X1241" s="43">
        <v>4.8400999999999996</v>
      </c>
      <c r="Y1241" s="114" t="s">
        <v>2890</v>
      </c>
      <c r="Z1241" s="44">
        <v>0</v>
      </c>
      <c r="AA1241" s="115" t="s">
        <v>3105</v>
      </c>
      <c r="AB1241" s="44">
        <v>0</v>
      </c>
      <c r="AC1241" s="45"/>
    </row>
    <row r="1242" spans="1:29" ht="12" customHeight="1" x14ac:dyDescent="0.2">
      <c r="A1242" s="37">
        <v>1241</v>
      </c>
      <c r="B1242" s="38" t="s">
        <v>22</v>
      </c>
      <c r="C1242" s="39" t="s">
        <v>2035</v>
      </c>
      <c r="D1242" s="40">
        <v>44101</v>
      </c>
      <c r="E1242" s="38">
        <v>1</v>
      </c>
      <c r="F1242" s="38"/>
      <c r="G1242" s="38" t="s">
        <v>2</v>
      </c>
      <c r="H1242" s="38" t="s">
        <v>2</v>
      </c>
      <c r="I1242" s="47">
        <v>1500</v>
      </c>
      <c r="J1242" s="47">
        <v>10293</v>
      </c>
      <c r="K1242" s="47">
        <v>0</v>
      </c>
      <c r="L1242" s="41">
        <f>SUM(Data5[[#This Row],[CHELTUIELI DE PERSONAL LEI]:[CHELTUIELI DE CAPITAL (ACTIVE NEFINANCIARE ) LEI]])</f>
        <v>11793</v>
      </c>
      <c r="M1242" s="41">
        <f>Data5[[#This Row],[TOTAL CHELTUIELI LEI]]/Data5[[#This Row],[CURS VALUTAR EURO BNR 22 07 2020]]</f>
        <v>2436.5199066135001</v>
      </c>
      <c r="N1242" s="49">
        <v>2406</v>
      </c>
      <c r="O1242" s="54"/>
      <c r="P1242" s="54">
        <v>1492</v>
      </c>
      <c r="Q1242" s="54"/>
      <c r="R1242" s="54">
        <f>Data5[[#This Row],[PERSOANE ÎNSCRISE ÎN LISTELE ELECTORALE (TURUL 1)            ]]+Data5[[#This Row],[PERSOANE ÎNSCRISE ÎN LISTELE ELECTORALE (TURUL AL 2-LEA)]]</f>
        <v>2406</v>
      </c>
      <c r="S1242" s="54">
        <f>Data5[[#This Row],[PERSOANE CARE AU PARTICIPAT LA VOT (TURUL 1)]]+Data5[[#This Row],[PERSOANE CARE AU PARTICIPAT LA VOT  (TURUL AL 2-LEA)]]</f>
        <v>1492</v>
      </c>
      <c r="T1242" s="41">
        <f>Data5[[#This Row],[TOTAL CHELTUIELI LEI]]/Data5[[#This Row],[NUMĂRUL PERSOANELOR ÎNSCRISE ÎN LISTELE ELECTORALE]]</f>
        <v>4.9014962593516209</v>
      </c>
      <c r="U1242" s="41">
        <f>Data5[[#This Row],[TOTAL CHELTUIELI EURO]]/Data5[[#This Row],[NUMĂRUL PERSOANELOR ÎNSCRISE ÎN LISTELE ELECTORALE]]</f>
        <v>1.0126849154669577</v>
      </c>
      <c r="V1242" s="41">
        <f>Data5[[#This Row],[TOTAL CHELTUIELI LEI]]/Data5[[#This Row],[NUMĂRUL PERSOANELOR CARE AU PARTICIPAT LA VOT]]</f>
        <v>7.9041554959785527</v>
      </c>
      <c r="W1242" s="41">
        <f>Data5[[#This Row],[TOTAL CHELTUIELI EURO]]/Data5[[#This Row],[NUMĂRUL PERSOANELOR CARE AU PARTICIPAT LA VOT]]</f>
        <v>1.6330562376766087</v>
      </c>
      <c r="X1242" s="43">
        <v>4.8400999999999996</v>
      </c>
      <c r="Y1242" s="114" t="s">
        <v>2895</v>
      </c>
      <c r="Z1242" s="44">
        <v>4</v>
      </c>
      <c r="AA1242" s="115" t="s">
        <v>3107</v>
      </c>
      <c r="AB1242" s="44">
        <v>1</v>
      </c>
      <c r="AC1242" s="45"/>
    </row>
    <row r="1243" spans="1:29" ht="12" customHeight="1" x14ac:dyDescent="0.2">
      <c r="A1243" s="37">
        <v>1242</v>
      </c>
      <c r="B1243" s="38" t="s">
        <v>22</v>
      </c>
      <c r="C1243" s="39" t="s">
        <v>2036</v>
      </c>
      <c r="D1243" s="40">
        <v>44101</v>
      </c>
      <c r="E1243" s="38">
        <v>1</v>
      </c>
      <c r="F1243" s="38"/>
      <c r="G1243" s="38" t="s">
        <v>2</v>
      </c>
      <c r="H1243" s="38" t="s">
        <v>2</v>
      </c>
      <c r="I1243" s="47">
        <v>0</v>
      </c>
      <c r="J1243" s="47">
        <v>9900</v>
      </c>
      <c r="K1243" s="41">
        <v>0</v>
      </c>
      <c r="L1243" s="41">
        <f>SUM(Data5[[#This Row],[CHELTUIELI DE PERSONAL LEI]:[CHELTUIELI DE CAPITAL (ACTIVE NEFINANCIARE ) LEI]])</f>
        <v>9900</v>
      </c>
      <c r="M1243" s="41">
        <f>Data5[[#This Row],[TOTAL CHELTUIELI LEI]]/Data5[[#This Row],[CURS VALUTAR EURO BNR 22 07 2020]]</f>
        <v>2045.4122848701475</v>
      </c>
      <c r="N1243" s="49">
        <v>1920</v>
      </c>
      <c r="O1243" s="54"/>
      <c r="P1243" s="54">
        <v>1236</v>
      </c>
      <c r="Q1243" s="54"/>
      <c r="R1243" s="54">
        <f>Data5[[#This Row],[PERSOANE ÎNSCRISE ÎN LISTELE ELECTORALE (TURUL 1)            ]]+Data5[[#This Row],[PERSOANE ÎNSCRISE ÎN LISTELE ELECTORALE (TURUL AL 2-LEA)]]</f>
        <v>1920</v>
      </c>
      <c r="S1243" s="54">
        <f>Data5[[#This Row],[PERSOANE CARE AU PARTICIPAT LA VOT (TURUL 1)]]+Data5[[#This Row],[PERSOANE CARE AU PARTICIPAT LA VOT  (TURUL AL 2-LEA)]]</f>
        <v>1236</v>
      </c>
      <c r="T1243" s="41">
        <f>Data5[[#This Row],[TOTAL CHELTUIELI LEI]]/Data5[[#This Row],[NUMĂRUL PERSOANELOR ÎNSCRISE ÎN LISTELE ELECTORALE]]</f>
        <v>5.15625</v>
      </c>
      <c r="U1243" s="41">
        <f>Data5[[#This Row],[TOTAL CHELTUIELI EURO]]/Data5[[#This Row],[NUMĂRUL PERSOANELOR ÎNSCRISE ÎN LISTELE ELECTORALE]]</f>
        <v>1.0653188983698685</v>
      </c>
      <c r="V1243" s="41">
        <f>Data5[[#This Row],[TOTAL CHELTUIELI LEI]]/Data5[[#This Row],[NUMĂRUL PERSOANELOR CARE AU PARTICIPAT LA VOT]]</f>
        <v>8.0097087378640772</v>
      </c>
      <c r="W1243" s="41">
        <f>Data5[[#This Row],[TOTAL CHELTUIELI EURO]]/Data5[[#This Row],[NUMĂRUL PERSOANELOR CARE AU PARTICIPAT LA VOT]]</f>
        <v>1.6548643081473684</v>
      </c>
      <c r="X1243" s="43">
        <v>4.8400999999999996</v>
      </c>
      <c r="Y1243" s="114" t="s">
        <v>2892</v>
      </c>
      <c r="Z1243" s="44">
        <v>5</v>
      </c>
      <c r="AA1243" s="115" t="s">
        <v>3107</v>
      </c>
      <c r="AB1243" s="44">
        <v>1</v>
      </c>
      <c r="AC1243" s="45"/>
    </row>
    <row r="1244" spans="1:29" ht="12" customHeight="1" x14ac:dyDescent="0.2">
      <c r="A1244" s="37">
        <v>1243</v>
      </c>
      <c r="B1244" s="38" t="s">
        <v>22</v>
      </c>
      <c r="C1244" s="39" t="s">
        <v>504</v>
      </c>
      <c r="D1244" s="40">
        <v>44101</v>
      </c>
      <c r="E1244" s="38">
        <v>1</v>
      </c>
      <c r="F1244" s="38"/>
      <c r="G1244" s="38" t="s">
        <v>2</v>
      </c>
      <c r="H1244" s="38" t="s">
        <v>2</v>
      </c>
      <c r="I1244" s="47">
        <v>0</v>
      </c>
      <c r="J1244" s="47">
        <v>6697</v>
      </c>
      <c r="K1244" s="41">
        <v>0</v>
      </c>
      <c r="L1244" s="41">
        <f>SUM(Data5[[#This Row],[CHELTUIELI DE PERSONAL LEI]:[CHELTUIELI DE CAPITAL (ACTIVE NEFINANCIARE ) LEI]])</f>
        <v>6697</v>
      </c>
      <c r="M1244" s="41">
        <f>Data5[[#This Row],[TOTAL CHELTUIELI LEI]]/Data5[[#This Row],[CURS VALUTAR EURO BNR 22 07 2020]]</f>
        <v>1383.6490981591292</v>
      </c>
      <c r="N1244" s="49">
        <v>1347</v>
      </c>
      <c r="O1244" s="54"/>
      <c r="P1244" s="54">
        <v>1029</v>
      </c>
      <c r="Q1244" s="54"/>
      <c r="R1244" s="54">
        <f>Data5[[#This Row],[PERSOANE ÎNSCRISE ÎN LISTELE ELECTORALE (TURUL 1)            ]]+Data5[[#This Row],[PERSOANE ÎNSCRISE ÎN LISTELE ELECTORALE (TURUL AL 2-LEA)]]</f>
        <v>1347</v>
      </c>
      <c r="S1244" s="54">
        <f>Data5[[#This Row],[PERSOANE CARE AU PARTICIPAT LA VOT (TURUL 1)]]+Data5[[#This Row],[PERSOANE CARE AU PARTICIPAT LA VOT  (TURUL AL 2-LEA)]]</f>
        <v>1029</v>
      </c>
      <c r="T1244" s="41">
        <f>Data5[[#This Row],[TOTAL CHELTUIELI LEI]]/Data5[[#This Row],[NUMĂRUL PERSOANELOR ÎNSCRISE ÎN LISTELE ELECTORALE]]</f>
        <v>4.9717891610987381</v>
      </c>
      <c r="U1244" s="41">
        <f>Data5[[#This Row],[TOTAL CHELTUIELI EURO]]/Data5[[#This Row],[NUMĂRUL PERSOANELOR ÎNSCRISE ÎN LISTELE ELECTORALE]]</f>
        <v>1.0272079422116771</v>
      </c>
      <c r="V1244" s="41">
        <f>Data5[[#This Row],[TOTAL CHELTUIELI LEI]]/Data5[[#This Row],[NUMĂRUL PERSOANELOR CARE AU PARTICIPAT LA VOT]]</f>
        <v>6.5082604470359575</v>
      </c>
      <c r="W1244" s="41">
        <f>Data5[[#This Row],[TOTAL CHELTUIELI EURO]]/Data5[[#This Row],[NUMĂRUL PERSOANELOR CARE AU PARTICIPAT LA VOT]]</f>
        <v>1.3446541284345279</v>
      </c>
      <c r="X1244" s="43">
        <v>4.8400999999999996</v>
      </c>
      <c r="Y1244" s="114" t="s">
        <v>2895</v>
      </c>
      <c r="Z1244" s="44">
        <v>4</v>
      </c>
      <c r="AA1244" s="115" t="s">
        <v>3107</v>
      </c>
      <c r="AB1244" s="44">
        <v>1</v>
      </c>
      <c r="AC1244" s="45"/>
    </row>
    <row r="1245" spans="1:29" ht="12" customHeight="1" x14ac:dyDescent="0.2">
      <c r="A1245" s="37">
        <v>1244</v>
      </c>
      <c r="B1245" s="38" t="s">
        <v>22</v>
      </c>
      <c r="C1245" s="39" t="s">
        <v>2037</v>
      </c>
      <c r="D1245" s="40">
        <v>44101</v>
      </c>
      <c r="E1245" s="38">
        <v>1</v>
      </c>
      <c r="F1245" s="38"/>
      <c r="G1245" s="38" t="s">
        <v>2</v>
      </c>
      <c r="H1245" s="38" t="s">
        <v>2</v>
      </c>
      <c r="I1245" s="47">
        <v>2555</v>
      </c>
      <c r="J1245" s="47">
        <v>11917</v>
      </c>
      <c r="K1245" s="41">
        <v>0</v>
      </c>
      <c r="L1245" s="41">
        <f>SUM(Data5[[#This Row],[CHELTUIELI DE PERSONAL LEI]:[CHELTUIELI DE CAPITAL (ACTIVE NEFINANCIARE ) LEI]])</f>
        <v>14472</v>
      </c>
      <c r="M1245" s="41">
        <f>Data5[[#This Row],[TOTAL CHELTUIELI LEI]]/Data5[[#This Row],[CURS VALUTAR EURO BNR 22 07 2020]]</f>
        <v>2990.0208673374518</v>
      </c>
      <c r="N1245" s="49">
        <v>1699</v>
      </c>
      <c r="O1245" s="54"/>
      <c r="P1245" s="54">
        <v>1319</v>
      </c>
      <c r="Q1245" s="54"/>
      <c r="R1245" s="54">
        <f>Data5[[#This Row],[PERSOANE ÎNSCRISE ÎN LISTELE ELECTORALE (TURUL 1)            ]]+Data5[[#This Row],[PERSOANE ÎNSCRISE ÎN LISTELE ELECTORALE (TURUL AL 2-LEA)]]</f>
        <v>1699</v>
      </c>
      <c r="S1245" s="54">
        <f>Data5[[#This Row],[PERSOANE CARE AU PARTICIPAT LA VOT (TURUL 1)]]+Data5[[#This Row],[PERSOANE CARE AU PARTICIPAT LA VOT  (TURUL AL 2-LEA)]]</f>
        <v>1319</v>
      </c>
      <c r="T1245" s="41">
        <f>Data5[[#This Row],[TOTAL CHELTUIELI LEI]]/Data5[[#This Row],[NUMĂRUL PERSOANELOR ÎNSCRISE ÎN LISTELE ELECTORALE]]</f>
        <v>8.5179517363154797</v>
      </c>
      <c r="U1245" s="41">
        <f>Data5[[#This Row],[TOTAL CHELTUIELI EURO]]/Data5[[#This Row],[NUMĂRUL PERSOANELOR ÎNSCRISE ÎN LISTELE ELECTORALE]]</f>
        <v>1.7598710225647156</v>
      </c>
      <c r="V1245" s="41">
        <f>Data5[[#This Row],[TOTAL CHELTUIELI LEI]]/Data5[[#This Row],[NUMĂRUL PERSOANELOR CARE AU PARTICIPAT LA VOT]]</f>
        <v>10.971948445792266</v>
      </c>
      <c r="W1245" s="41">
        <f>Data5[[#This Row],[TOTAL CHELTUIELI EURO]]/Data5[[#This Row],[NUMĂRUL PERSOANELOR CARE AU PARTICIPAT LA VOT]]</f>
        <v>2.266884660604588</v>
      </c>
      <c r="X1245" s="43">
        <v>4.8400999999999996</v>
      </c>
      <c r="Y1245" s="114" t="s">
        <v>2896</v>
      </c>
      <c r="Z1245" s="44">
        <v>8</v>
      </c>
      <c r="AA1245" s="115" t="s">
        <v>3107</v>
      </c>
      <c r="AB1245" s="44">
        <v>1</v>
      </c>
      <c r="AC1245" s="45"/>
    </row>
    <row r="1246" spans="1:29" ht="12" customHeight="1" x14ac:dyDescent="0.2">
      <c r="A1246" s="37">
        <v>1245</v>
      </c>
      <c r="B1246" s="38" t="s">
        <v>22</v>
      </c>
      <c r="C1246" s="39" t="s">
        <v>2038</v>
      </c>
      <c r="D1246" s="40">
        <v>44101</v>
      </c>
      <c r="E1246" s="38">
        <v>1</v>
      </c>
      <c r="F1246" s="38"/>
      <c r="G1246" s="38" t="s">
        <v>2</v>
      </c>
      <c r="H1246" s="38" t="s">
        <v>2</v>
      </c>
      <c r="I1246" s="47">
        <v>0</v>
      </c>
      <c r="J1246" s="47">
        <v>14501.53</v>
      </c>
      <c r="K1246" s="41">
        <v>0</v>
      </c>
      <c r="L1246" s="41">
        <f>SUM(Data5[[#This Row],[CHELTUIELI DE PERSONAL LEI]:[CHELTUIELI DE CAPITAL (ACTIVE NEFINANCIARE ) LEI]])</f>
        <v>14501.53</v>
      </c>
      <c r="M1246" s="41">
        <f>Data5[[#This Row],[TOTAL CHELTUIELI LEI]]/Data5[[#This Row],[CURS VALUTAR EURO BNR 22 07 2020]]</f>
        <v>2996.121980950807</v>
      </c>
      <c r="N1246" s="49">
        <v>1900</v>
      </c>
      <c r="O1246" s="54"/>
      <c r="P1246" s="54">
        <v>1451</v>
      </c>
      <c r="Q1246" s="54"/>
      <c r="R1246" s="54">
        <f>Data5[[#This Row],[PERSOANE ÎNSCRISE ÎN LISTELE ELECTORALE (TURUL 1)            ]]+Data5[[#This Row],[PERSOANE ÎNSCRISE ÎN LISTELE ELECTORALE (TURUL AL 2-LEA)]]</f>
        <v>1900</v>
      </c>
      <c r="S1246" s="54">
        <f>Data5[[#This Row],[PERSOANE CARE AU PARTICIPAT LA VOT (TURUL 1)]]+Data5[[#This Row],[PERSOANE CARE AU PARTICIPAT LA VOT  (TURUL AL 2-LEA)]]</f>
        <v>1451</v>
      </c>
      <c r="T1246" s="41">
        <f>Data5[[#This Row],[TOTAL CHELTUIELI LEI]]/Data5[[#This Row],[NUMĂRUL PERSOANELOR ÎNSCRISE ÎN LISTELE ELECTORALE]]</f>
        <v>7.6323842105263164</v>
      </c>
      <c r="U1246" s="41">
        <f>Data5[[#This Row],[TOTAL CHELTUIELI EURO]]/Data5[[#This Row],[NUMĂRUL PERSOANELOR ÎNSCRISE ÎN LISTELE ELECTORALE]]</f>
        <v>1.5769063057635826</v>
      </c>
      <c r="V1246" s="41">
        <f>Data5[[#This Row],[TOTAL CHELTUIELI LEI]]/Data5[[#This Row],[NUMĂRUL PERSOANELOR CARE AU PARTICIPAT LA VOT]]</f>
        <v>9.9941626464507234</v>
      </c>
      <c r="W1246" s="41">
        <f>Data5[[#This Row],[TOTAL CHELTUIELI EURO]]/Data5[[#This Row],[NUMĂRUL PERSOANELOR CARE AU PARTICIPAT LA VOT]]</f>
        <v>2.0648669751556215</v>
      </c>
      <c r="X1246" s="43">
        <v>4.8400999999999996</v>
      </c>
      <c r="Y1246" s="114" t="s">
        <v>2886</v>
      </c>
      <c r="Z1246" s="44">
        <v>7</v>
      </c>
      <c r="AA1246" s="115" t="s">
        <v>3107</v>
      </c>
      <c r="AB1246" s="44">
        <v>1</v>
      </c>
      <c r="AC1246" s="45"/>
    </row>
    <row r="1247" spans="1:29" ht="12" customHeight="1" x14ac:dyDescent="0.2">
      <c r="A1247" s="37">
        <v>1246</v>
      </c>
      <c r="B1247" s="38" t="s">
        <v>22</v>
      </c>
      <c r="C1247" s="39" t="s">
        <v>2039</v>
      </c>
      <c r="D1247" s="40">
        <v>44101</v>
      </c>
      <c r="E1247" s="38">
        <v>1</v>
      </c>
      <c r="F1247" s="38"/>
      <c r="G1247" s="38" t="s">
        <v>2</v>
      </c>
      <c r="H1247" s="38" t="s">
        <v>2</v>
      </c>
      <c r="I1247" s="47">
        <v>1200</v>
      </c>
      <c r="J1247" s="47">
        <v>5560.43</v>
      </c>
      <c r="K1247" s="41">
        <v>0</v>
      </c>
      <c r="L1247" s="41">
        <f>SUM(Data5[[#This Row],[CHELTUIELI DE PERSONAL LEI]:[CHELTUIELI DE CAPITAL (ACTIVE NEFINANCIARE ) LEI]])</f>
        <v>6760.43</v>
      </c>
      <c r="M1247" s="41">
        <f>Data5[[#This Row],[TOTAL CHELTUIELI LEI]]/Data5[[#This Row],[CURS VALUTAR EURO BNR 22 07 2020]]</f>
        <v>1396.7541992934032</v>
      </c>
      <c r="N1247" s="49">
        <v>1674</v>
      </c>
      <c r="O1247" s="54"/>
      <c r="P1247" s="54">
        <v>1172</v>
      </c>
      <c r="Q1247" s="54"/>
      <c r="R1247" s="54">
        <f>Data5[[#This Row],[PERSOANE ÎNSCRISE ÎN LISTELE ELECTORALE (TURUL 1)            ]]+Data5[[#This Row],[PERSOANE ÎNSCRISE ÎN LISTELE ELECTORALE (TURUL AL 2-LEA)]]</f>
        <v>1674</v>
      </c>
      <c r="S1247" s="54">
        <f>Data5[[#This Row],[PERSOANE CARE AU PARTICIPAT LA VOT (TURUL 1)]]+Data5[[#This Row],[PERSOANE CARE AU PARTICIPAT LA VOT  (TURUL AL 2-LEA)]]</f>
        <v>1172</v>
      </c>
      <c r="T1247" s="41">
        <f>Data5[[#This Row],[TOTAL CHELTUIELI LEI]]/Data5[[#This Row],[NUMĂRUL PERSOANELOR ÎNSCRISE ÎN LISTELE ELECTORALE]]</f>
        <v>4.0384886499402626</v>
      </c>
      <c r="U1247" s="41">
        <f>Data5[[#This Row],[TOTAL CHELTUIELI EURO]]/Data5[[#This Row],[NUMĂRUL PERSOANELOR ÎNSCRISE ÎN LISTELE ELECTORALE]]</f>
        <v>0.8343812421107546</v>
      </c>
      <c r="V1247" s="41">
        <f>Data5[[#This Row],[TOTAL CHELTUIELI LEI]]/Data5[[#This Row],[NUMĂRUL PERSOANELOR CARE AU PARTICIPAT LA VOT]]</f>
        <v>5.7682849829351541</v>
      </c>
      <c r="W1247" s="41">
        <f>Data5[[#This Row],[TOTAL CHELTUIELI EURO]]/Data5[[#This Row],[NUMĂRUL PERSOANELOR CARE AU PARTICIPAT LA VOT]]</f>
        <v>1.1917697946189447</v>
      </c>
      <c r="X1247" s="43">
        <v>4.8400999999999996</v>
      </c>
      <c r="Y1247" s="114" t="s">
        <v>2895</v>
      </c>
      <c r="Z1247" s="44">
        <v>4</v>
      </c>
      <c r="AA1247" s="115" t="s">
        <v>3105</v>
      </c>
      <c r="AB1247" s="44">
        <v>0</v>
      </c>
      <c r="AC1247" s="45"/>
    </row>
    <row r="1248" spans="1:29" ht="12" customHeight="1" x14ac:dyDescent="0.2">
      <c r="A1248" s="37">
        <v>1247</v>
      </c>
      <c r="B1248" s="38" t="s">
        <v>22</v>
      </c>
      <c r="C1248" s="39" t="s">
        <v>2040</v>
      </c>
      <c r="D1248" s="40">
        <v>44101</v>
      </c>
      <c r="E1248" s="38">
        <v>1</v>
      </c>
      <c r="F1248" s="38"/>
      <c r="G1248" s="38" t="s">
        <v>2</v>
      </c>
      <c r="H1248" s="38" t="s">
        <v>2</v>
      </c>
      <c r="I1248" s="47">
        <v>8028</v>
      </c>
      <c r="J1248" s="47">
        <v>6556.05</v>
      </c>
      <c r="K1248" s="41">
        <v>0</v>
      </c>
      <c r="L1248" s="41">
        <f>SUM(Data5[[#This Row],[CHELTUIELI DE PERSONAL LEI]:[CHELTUIELI DE CAPITAL (ACTIVE NEFINANCIARE ) LEI]])</f>
        <v>14584.05</v>
      </c>
      <c r="M1248" s="41">
        <f>Data5[[#This Row],[TOTAL CHELTUIELI LEI]]/Data5[[#This Row],[CURS VALUTAR EURO BNR 22 07 2020]]</f>
        <v>3013.1712154707548</v>
      </c>
      <c r="N1248" s="49">
        <v>3293</v>
      </c>
      <c r="O1248" s="54"/>
      <c r="P1248" s="54">
        <v>1761</v>
      </c>
      <c r="Q1248" s="54"/>
      <c r="R1248" s="54">
        <f>Data5[[#This Row],[PERSOANE ÎNSCRISE ÎN LISTELE ELECTORALE (TURUL 1)            ]]+Data5[[#This Row],[PERSOANE ÎNSCRISE ÎN LISTELE ELECTORALE (TURUL AL 2-LEA)]]</f>
        <v>3293</v>
      </c>
      <c r="S1248" s="54">
        <f>Data5[[#This Row],[PERSOANE CARE AU PARTICIPAT LA VOT (TURUL 1)]]+Data5[[#This Row],[PERSOANE CARE AU PARTICIPAT LA VOT  (TURUL AL 2-LEA)]]</f>
        <v>1761</v>
      </c>
      <c r="T1248" s="41">
        <f>Data5[[#This Row],[TOTAL CHELTUIELI LEI]]/Data5[[#This Row],[NUMĂRUL PERSOANELOR ÎNSCRISE ÎN LISTELE ELECTORALE]]</f>
        <v>4.4288035226237472</v>
      </c>
      <c r="U1248" s="41">
        <f>Data5[[#This Row],[TOTAL CHELTUIELI EURO]]/Data5[[#This Row],[NUMĂRUL PERSOANELOR ÎNSCRISE ÎN LISTELE ELECTORALE]]</f>
        <v>0.91502314469199963</v>
      </c>
      <c r="V1248" s="41">
        <f>Data5[[#This Row],[TOTAL CHELTUIELI LEI]]/Data5[[#This Row],[NUMĂRUL PERSOANELOR CARE AU PARTICIPAT LA VOT]]</f>
        <v>8.2816865417376491</v>
      </c>
      <c r="W1248" s="41">
        <f>Data5[[#This Row],[TOTAL CHELTUIELI EURO]]/Data5[[#This Row],[NUMĂRUL PERSOANELOR CARE AU PARTICIPAT LA VOT]]</f>
        <v>1.7110569082741367</v>
      </c>
      <c r="X1248" s="43">
        <v>4.8400999999999996</v>
      </c>
      <c r="Y1248" s="114" t="s">
        <v>2895</v>
      </c>
      <c r="Z1248" s="44">
        <v>4</v>
      </c>
      <c r="AA1248" s="115" t="s">
        <v>3105</v>
      </c>
      <c r="AB1248" s="44">
        <v>0</v>
      </c>
      <c r="AC1248" s="45"/>
    </row>
    <row r="1249" spans="1:29" ht="12" customHeight="1" x14ac:dyDescent="0.2">
      <c r="A1249" s="37">
        <v>1248</v>
      </c>
      <c r="B1249" s="38" t="s">
        <v>22</v>
      </c>
      <c r="C1249" s="39" t="s">
        <v>2041</v>
      </c>
      <c r="D1249" s="40">
        <v>44101</v>
      </c>
      <c r="E1249" s="38">
        <v>1</v>
      </c>
      <c r="F1249" s="38"/>
      <c r="G1249" s="38" t="s">
        <v>2</v>
      </c>
      <c r="H1249" s="38" t="s">
        <v>2</v>
      </c>
      <c r="I1249" s="47">
        <v>0</v>
      </c>
      <c r="J1249" s="47">
        <v>2000</v>
      </c>
      <c r="K1249" s="41">
        <v>0</v>
      </c>
      <c r="L1249" s="41">
        <f>SUM(Data5[[#This Row],[CHELTUIELI DE PERSONAL LEI]:[CHELTUIELI DE CAPITAL (ACTIVE NEFINANCIARE ) LEI]])</f>
        <v>2000</v>
      </c>
      <c r="M1249" s="41">
        <f>Data5[[#This Row],[TOTAL CHELTUIELI LEI]]/Data5[[#This Row],[CURS VALUTAR EURO BNR 22 07 2020]]</f>
        <v>413.21460300407017</v>
      </c>
      <c r="N1249" s="49">
        <v>1169</v>
      </c>
      <c r="O1249" s="54"/>
      <c r="P1249" s="54">
        <v>875</v>
      </c>
      <c r="Q1249" s="54"/>
      <c r="R1249" s="54">
        <f>Data5[[#This Row],[PERSOANE ÎNSCRISE ÎN LISTELE ELECTORALE (TURUL 1)            ]]+Data5[[#This Row],[PERSOANE ÎNSCRISE ÎN LISTELE ELECTORALE (TURUL AL 2-LEA)]]</f>
        <v>1169</v>
      </c>
      <c r="S1249" s="54">
        <f>Data5[[#This Row],[PERSOANE CARE AU PARTICIPAT LA VOT (TURUL 1)]]+Data5[[#This Row],[PERSOANE CARE AU PARTICIPAT LA VOT  (TURUL AL 2-LEA)]]</f>
        <v>875</v>
      </c>
      <c r="T1249" s="41">
        <f>Data5[[#This Row],[TOTAL CHELTUIELI LEI]]/Data5[[#This Row],[NUMĂRUL PERSOANELOR ÎNSCRISE ÎN LISTELE ELECTORALE]]</f>
        <v>1.7108639863130881</v>
      </c>
      <c r="U1249" s="41">
        <f>Data5[[#This Row],[TOTAL CHELTUIELI EURO]]/Data5[[#This Row],[NUMĂRUL PERSOANELOR ÎNSCRISE ÎN LISTELE ELECTORALE]]</f>
        <v>0.35347699144916184</v>
      </c>
      <c r="V1249" s="41">
        <f>Data5[[#This Row],[TOTAL CHELTUIELI LEI]]/Data5[[#This Row],[NUMĂRUL PERSOANELOR CARE AU PARTICIPAT LA VOT]]</f>
        <v>2.2857142857142856</v>
      </c>
      <c r="W1249" s="41">
        <f>Data5[[#This Row],[TOTAL CHELTUIELI EURO]]/Data5[[#This Row],[NUMĂRUL PERSOANELOR CARE AU PARTICIPAT LA VOT]]</f>
        <v>0.47224526057608018</v>
      </c>
      <c r="X1249" s="43">
        <v>4.8400999999999996</v>
      </c>
      <c r="Y1249" s="114" t="s">
        <v>2894</v>
      </c>
      <c r="Z1249" s="44">
        <v>1</v>
      </c>
      <c r="AA1249" s="115" t="s">
        <v>3105</v>
      </c>
      <c r="AB1249" s="44">
        <v>0</v>
      </c>
      <c r="AC1249" s="45"/>
    </row>
    <row r="1250" spans="1:29" ht="12" customHeight="1" x14ac:dyDescent="0.2">
      <c r="A1250" s="37">
        <v>1249</v>
      </c>
      <c r="B1250" s="38" t="s">
        <v>22</v>
      </c>
      <c r="C1250" s="39" t="s">
        <v>2042</v>
      </c>
      <c r="D1250" s="40">
        <v>44101</v>
      </c>
      <c r="E1250" s="38">
        <v>1</v>
      </c>
      <c r="F1250" s="38"/>
      <c r="G1250" s="38" t="s">
        <v>2</v>
      </c>
      <c r="H1250" s="38" t="s">
        <v>2</v>
      </c>
      <c r="I1250" s="47">
        <v>0</v>
      </c>
      <c r="J1250" s="47">
        <v>5655.33</v>
      </c>
      <c r="K1250" s="41">
        <v>0</v>
      </c>
      <c r="L1250" s="41">
        <f>SUM(Data5[[#This Row],[CHELTUIELI DE PERSONAL LEI]:[CHELTUIELI DE CAPITAL (ACTIVE NEFINANCIARE ) LEI]])</f>
        <v>5655.33</v>
      </c>
      <c r="M1250" s="41">
        <f>Data5[[#This Row],[TOTAL CHELTUIELI LEI]]/Data5[[#This Row],[CURS VALUTAR EURO BNR 22 07 2020]]</f>
        <v>1168.4324704035041</v>
      </c>
      <c r="N1250" s="54">
        <v>1565</v>
      </c>
      <c r="O1250" s="54"/>
      <c r="P1250" s="54">
        <v>970</v>
      </c>
      <c r="Q1250" s="54"/>
      <c r="R1250" s="54">
        <f>Data5[[#This Row],[PERSOANE ÎNSCRISE ÎN LISTELE ELECTORALE (TURUL 1)            ]]+Data5[[#This Row],[PERSOANE ÎNSCRISE ÎN LISTELE ELECTORALE (TURUL AL 2-LEA)]]</f>
        <v>1565</v>
      </c>
      <c r="S1250" s="54">
        <f>Data5[[#This Row],[PERSOANE CARE AU PARTICIPAT LA VOT (TURUL 1)]]+Data5[[#This Row],[PERSOANE CARE AU PARTICIPAT LA VOT  (TURUL AL 2-LEA)]]</f>
        <v>970</v>
      </c>
      <c r="T1250" s="41">
        <f>Data5[[#This Row],[TOTAL CHELTUIELI LEI]]/Data5[[#This Row],[NUMĂRUL PERSOANELOR ÎNSCRISE ÎN LISTELE ELECTORALE]]</f>
        <v>3.6136293929712457</v>
      </c>
      <c r="U1250" s="41">
        <f>Data5[[#This Row],[TOTAL CHELTUIELI EURO]]/Data5[[#This Row],[NUMĂRUL PERSOANELOR ÎNSCRISE ÎN LISTELE ELECTORALE]]</f>
        <v>0.74660221751022626</v>
      </c>
      <c r="V1250" s="41">
        <f>Data5[[#This Row],[TOTAL CHELTUIELI LEI]]/Data5[[#This Row],[NUMĂRUL PERSOANELOR CARE AU PARTICIPAT LA VOT]]</f>
        <v>5.8302371134020614</v>
      </c>
      <c r="W1250" s="41">
        <f>Data5[[#This Row],[TOTAL CHELTUIELI EURO]]/Data5[[#This Row],[NUMĂRUL PERSOANELOR CARE AU PARTICIPAT LA VOT]]</f>
        <v>1.2045695571170145</v>
      </c>
      <c r="X1250" s="43">
        <v>4.8400999999999996</v>
      </c>
      <c r="Y1250" s="114" t="s">
        <v>2884</v>
      </c>
      <c r="Z1250" s="44">
        <v>3</v>
      </c>
      <c r="AA1250" s="115" t="s">
        <v>3105</v>
      </c>
      <c r="AB1250" s="44">
        <v>0</v>
      </c>
      <c r="AC1250" s="45"/>
    </row>
    <row r="1251" spans="1:29" ht="12" customHeight="1" x14ac:dyDescent="0.2">
      <c r="A1251" s="37">
        <v>1250</v>
      </c>
      <c r="B1251" s="38" t="s">
        <v>22</v>
      </c>
      <c r="C1251" s="39" t="s">
        <v>2043</v>
      </c>
      <c r="D1251" s="40">
        <v>44101</v>
      </c>
      <c r="E1251" s="38">
        <v>1</v>
      </c>
      <c r="F1251" s="38"/>
      <c r="G1251" s="38" t="s">
        <v>2</v>
      </c>
      <c r="H1251" s="38" t="s">
        <v>2</v>
      </c>
      <c r="I1251" s="47">
        <v>0</v>
      </c>
      <c r="J1251" s="47">
        <v>10000</v>
      </c>
      <c r="K1251" s="41">
        <v>0</v>
      </c>
      <c r="L1251" s="41">
        <f>SUM(Data5[[#This Row],[CHELTUIELI DE PERSONAL LEI]:[CHELTUIELI DE CAPITAL (ACTIVE NEFINANCIARE ) LEI]])</f>
        <v>10000</v>
      </c>
      <c r="M1251" s="41">
        <f>Data5[[#This Row],[TOTAL CHELTUIELI LEI]]/Data5[[#This Row],[CURS VALUTAR EURO BNR 22 07 2020]]</f>
        <v>2066.0730150203508</v>
      </c>
      <c r="N1251" s="54">
        <v>1848</v>
      </c>
      <c r="O1251" s="54"/>
      <c r="P1251" s="54">
        <v>962</v>
      </c>
      <c r="Q1251" s="54"/>
      <c r="R1251" s="54">
        <f>Data5[[#This Row],[PERSOANE ÎNSCRISE ÎN LISTELE ELECTORALE (TURUL 1)            ]]+Data5[[#This Row],[PERSOANE ÎNSCRISE ÎN LISTELE ELECTORALE (TURUL AL 2-LEA)]]</f>
        <v>1848</v>
      </c>
      <c r="S1251" s="54">
        <f>Data5[[#This Row],[PERSOANE CARE AU PARTICIPAT LA VOT (TURUL 1)]]+Data5[[#This Row],[PERSOANE CARE AU PARTICIPAT LA VOT  (TURUL AL 2-LEA)]]</f>
        <v>962</v>
      </c>
      <c r="T1251" s="41">
        <f>Data5[[#This Row],[TOTAL CHELTUIELI LEI]]/Data5[[#This Row],[NUMĂRUL PERSOANELOR ÎNSCRISE ÎN LISTELE ELECTORALE]]</f>
        <v>5.4112554112554117</v>
      </c>
      <c r="U1251" s="41">
        <f>Data5[[#This Row],[TOTAL CHELTUIELI EURO]]/Data5[[#This Row],[NUMĂRUL PERSOANELOR ÎNSCRISE ÎN LISTELE ELECTORALE]]</f>
        <v>1.1180048782577656</v>
      </c>
      <c r="V1251" s="41">
        <f>Data5[[#This Row],[TOTAL CHELTUIELI LEI]]/Data5[[#This Row],[NUMĂRUL PERSOANELOR CARE AU PARTICIPAT LA VOT]]</f>
        <v>10.395010395010395</v>
      </c>
      <c r="W1251" s="41">
        <f>Data5[[#This Row],[TOTAL CHELTUIELI EURO]]/Data5[[#This Row],[NUMĂRUL PERSOANELOR CARE AU PARTICIPAT LA VOT]]</f>
        <v>2.1476850467987014</v>
      </c>
      <c r="X1251" s="43">
        <v>4.8400999999999996</v>
      </c>
      <c r="Y1251" s="114" t="s">
        <v>2892</v>
      </c>
      <c r="Z1251" s="44">
        <v>5</v>
      </c>
      <c r="AA1251" s="115" t="s">
        <v>3107</v>
      </c>
      <c r="AB1251" s="44">
        <v>1</v>
      </c>
      <c r="AC1251" s="45"/>
    </row>
    <row r="1252" spans="1:29" ht="12" customHeight="1" x14ac:dyDescent="0.2">
      <c r="A1252" s="37">
        <v>1251</v>
      </c>
      <c r="B1252" s="38" t="s">
        <v>22</v>
      </c>
      <c r="C1252" s="39" t="s">
        <v>2044</v>
      </c>
      <c r="D1252" s="40">
        <v>44101</v>
      </c>
      <c r="E1252" s="38">
        <v>1</v>
      </c>
      <c r="F1252" s="38"/>
      <c r="G1252" s="38" t="s">
        <v>2</v>
      </c>
      <c r="H1252" s="38" t="s">
        <v>2</v>
      </c>
      <c r="I1252" s="47">
        <v>500</v>
      </c>
      <c r="J1252" s="47">
        <v>3904.69</v>
      </c>
      <c r="K1252" s="41">
        <v>0</v>
      </c>
      <c r="L1252" s="41">
        <f>SUM(Data5[[#This Row],[CHELTUIELI DE PERSONAL LEI]:[CHELTUIELI DE CAPITAL (ACTIVE NEFINANCIARE ) LEI]])</f>
        <v>4404.6900000000005</v>
      </c>
      <c r="M1252" s="41">
        <f>Data5[[#This Row],[TOTAL CHELTUIELI LEI]]/Data5[[#This Row],[CURS VALUTAR EURO BNR 22 07 2020]]</f>
        <v>910.04111485299904</v>
      </c>
      <c r="N1252" s="54">
        <v>1544</v>
      </c>
      <c r="O1252" s="54"/>
      <c r="P1252" s="54">
        <v>1216</v>
      </c>
      <c r="Q1252" s="54"/>
      <c r="R1252" s="54">
        <f>Data5[[#This Row],[PERSOANE ÎNSCRISE ÎN LISTELE ELECTORALE (TURUL 1)            ]]+Data5[[#This Row],[PERSOANE ÎNSCRISE ÎN LISTELE ELECTORALE (TURUL AL 2-LEA)]]</f>
        <v>1544</v>
      </c>
      <c r="S1252" s="54">
        <f>Data5[[#This Row],[PERSOANE CARE AU PARTICIPAT LA VOT (TURUL 1)]]+Data5[[#This Row],[PERSOANE CARE AU PARTICIPAT LA VOT  (TURUL AL 2-LEA)]]</f>
        <v>1216</v>
      </c>
      <c r="T1252" s="41">
        <f>Data5[[#This Row],[TOTAL CHELTUIELI LEI]]/Data5[[#This Row],[NUMĂRUL PERSOANELOR ÎNSCRISE ÎN LISTELE ELECTORALE]]</f>
        <v>2.8527784974093269</v>
      </c>
      <c r="U1252" s="41">
        <f>Data5[[#This Row],[TOTAL CHELTUIELI EURO]]/Data5[[#This Row],[NUMĂRUL PERSOANELOR ÎNSCRISE ÎN LISTELE ELECTORALE]]</f>
        <v>0.5894048671327714</v>
      </c>
      <c r="V1252" s="41">
        <f>Data5[[#This Row],[TOTAL CHELTUIELI LEI]]/Data5[[#This Row],[NUMĂRUL PERSOANELOR CARE AU PARTICIPAT LA VOT]]</f>
        <v>3.6222779605263162</v>
      </c>
      <c r="W1252" s="41">
        <f>Data5[[#This Row],[TOTAL CHELTUIELI EURO]]/Data5[[#This Row],[NUMĂRUL PERSOANELOR CARE AU PARTICIPAT LA VOT]]</f>
        <v>0.74838907471463734</v>
      </c>
      <c r="X1252" s="43">
        <v>4.8400999999999996</v>
      </c>
      <c r="Y1252" s="114" t="s">
        <v>2891</v>
      </c>
      <c r="Z1252" s="44">
        <v>2</v>
      </c>
      <c r="AA1252" s="115" t="s">
        <v>3105</v>
      </c>
      <c r="AB1252" s="44">
        <v>0</v>
      </c>
      <c r="AC1252" s="45"/>
    </row>
    <row r="1253" spans="1:29" ht="12" customHeight="1" x14ac:dyDescent="0.2">
      <c r="A1253" s="37">
        <v>1252</v>
      </c>
      <c r="B1253" s="38" t="s">
        <v>22</v>
      </c>
      <c r="C1253" s="39" t="s">
        <v>2045</v>
      </c>
      <c r="D1253" s="40">
        <v>44101</v>
      </c>
      <c r="E1253" s="38">
        <v>1</v>
      </c>
      <c r="F1253" s="38"/>
      <c r="G1253" s="38" t="s">
        <v>2</v>
      </c>
      <c r="H1253" s="38" t="s">
        <v>2</v>
      </c>
      <c r="I1253" s="47">
        <v>11157</v>
      </c>
      <c r="J1253" s="47">
        <v>2780</v>
      </c>
      <c r="K1253" s="41">
        <v>0</v>
      </c>
      <c r="L1253" s="41">
        <f>SUM(Data5[[#This Row],[CHELTUIELI DE PERSONAL LEI]:[CHELTUIELI DE CAPITAL (ACTIVE NEFINANCIARE ) LEI]])</f>
        <v>13937</v>
      </c>
      <c r="M1253" s="41">
        <f>Data5[[#This Row],[TOTAL CHELTUIELI LEI]]/Data5[[#This Row],[CURS VALUTAR EURO BNR 22 07 2020]]</f>
        <v>2879.4859610338631</v>
      </c>
      <c r="N1253" s="54">
        <v>2244</v>
      </c>
      <c r="O1253" s="54"/>
      <c r="P1253" s="54">
        <v>1454</v>
      </c>
      <c r="Q1253" s="54"/>
      <c r="R1253" s="54">
        <f>Data5[[#This Row],[PERSOANE ÎNSCRISE ÎN LISTELE ELECTORALE (TURUL 1)            ]]+Data5[[#This Row],[PERSOANE ÎNSCRISE ÎN LISTELE ELECTORALE (TURUL AL 2-LEA)]]</f>
        <v>2244</v>
      </c>
      <c r="S1253" s="54">
        <f>Data5[[#This Row],[PERSOANE CARE AU PARTICIPAT LA VOT (TURUL 1)]]+Data5[[#This Row],[PERSOANE CARE AU PARTICIPAT LA VOT  (TURUL AL 2-LEA)]]</f>
        <v>1454</v>
      </c>
      <c r="T1253" s="41">
        <f>Data5[[#This Row],[TOTAL CHELTUIELI LEI]]/Data5[[#This Row],[NUMĂRUL PERSOANELOR ÎNSCRISE ÎN LISTELE ELECTORALE]]</f>
        <v>6.2107843137254903</v>
      </c>
      <c r="U1253" s="41">
        <f>Data5[[#This Row],[TOTAL CHELTUIELI EURO]]/Data5[[#This Row],[NUMĂRUL PERSOANELOR ÎNSCRISE ÎN LISTELE ELECTORALE]]</f>
        <v>1.2831933872699925</v>
      </c>
      <c r="V1253" s="41">
        <f>Data5[[#This Row],[TOTAL CHELTUIELI LEI]]/Data5[[#This Row],[NUMĂRUL PERSOANELOR CARE AU PARTICIPAT LA VOT]]</f>
        <v>9.5852819807427778</v>
      </c>
      <c r="W1253" s="41">
        <f>Data5[[#This Row],[TOTAL CHELTUIELI EURO]]/Data5[[#This Row],[NUMĂRUL PERSOANELOR CARE AU PARTICIPAT LA VOT]]</f>
        <v>1.9803892441773474</v>
      </c>
      <c r="X1253" s="43">
        <v>4.8400999999999996</v>
      </c>
      <c r="Y1253" s="114" t="s">
        <v>2889</v>
      </c>
      <c r="Z1253" s="44">
        <v>6</v>
      </c>
      <c r="AA1253" s="115" t="s">
        <v>3107</v>
      </c>
      <c r="AB1253" s="44">
        <v>1</v>
      </c>
      <c r="AC1253" s="45"/>
    </row>
    <row r="1254" spans="1:29" ht="12" customHeight="1" x14ac:dyDescent="0.2">
      <c r="A1254" s="37">
        <v>1253</v>
      </c>
      <c r="B1254" s="38" t="s">
        <v>22</v>
      </c>
      <c r="C1254" s="39" t="s">
        <v>2046</v>
      </c>
      <c r="D1254" s="40">
        <v>44101</v>
      </c>
      <c r="E1254" s="38">
        <v>1</v>
      </c>
      <c r="F1254" s="38"/>
      <c r="G1254" s="38" t="s">
        <v>2</v>
      </c>
      <c r="H1254" s="38" t="s">
        <v>2</v>
      </c>
      <c r="I1254" s="47">
        <v>2200</v>
      </c>
      <c r="J1254" s="47">
        <v>454.06</v>
      </c>
      <c r="K1254" s="41">
        <v>0</v>
      </c>
      <c r="L1254" s="41">
        <f>SUM(Data5[[#This Row],[CHELTUIELI DE PERSONAL LEI]:[CHELTUIELI DE CAPITAL (ACTIVE NEFINANCIARE ) LEI]])</f>
        <v>2654.06</v>
      </c>
      <c r="M1254" s="41">
        <f>Data5[[#This Row],[TOTAL CHELTUIELI LEI]]/Data5[[#This Row],[CURS VALUTAR EURO BNR 22 07 2020]]</f>
        <v>548.34817462449121</v>
      </c>
      <c r="N1254" s="54">
        <v>1994</v>
      </c>
      <c r="O1254" s="54"/>
      <c r="P1254" s="54">
        <v>1268</v>
      </c>
      <c r="Q1254" s="54"/>
      <c r="R1254" s="54">
        <f>Data5[[#This Row],[PERSOANE ÎNSCRISE ÎN LISTELE ELECTORALE (TURUL 1)            ]]+Data5[[#This Row],[PERSOANE ÎNSCRISE ÎN LISTELE ELECTORALE (TURUL AL 2-LEA)]]</f>
        <v>1994</v>
      </c>
      <c r="S1254" s="54">
        <f>Data5[[#This Row],[PERSOANE CARE AU PARTICIPAT LA VOT (TURUL 1)]]+Data5[[#This Row],[PERSOANE CARE AU PARTICIPAT LA VOT  (TURUL AL 2-LEA)]]</f>
        <v>1268</v>
      </c>
      <c r="T1254" s="41">
        <f>Data5[[#This Row],[TOTAL CHELTUIELI LEI]]/Data5[[#This Row],[NUMĂRUL PERSOANELOR ÎNSCRISE ÎN LISTELE ELECTORALE]]</f>
        <v>1.3310230692076228</v>
      </c>
      <c r="U1254" s="41">
        <f>Data5[[#This Row],[TOTAL CHELTUIELI EURO]]/Data5[[#This Row],[NUMĂRUL PERSOANELOR ÎNSCRISE ÎN LISTELE ELECTORALE]]</f>
        <v>0.27499908456594341</v>
      </c>
      <c r="V1254" s="41">
        <f>Data5[[#This Row],[TOTAL CHELTUIELI LEI]]/Data5[[#This Row],[NUMĂRUL PERSOANELOR CARE AU PARTICIPAT LA VOT]]</f>
        <v>2.0931072555205046</v>
      </c>
      <c r="W1254" s="41">
        <f>Data5[[#This Row],[TOTAL CHELTUIELI EURO]]/Data5[[#This Row],[NUMĂRUL PERSOANELOR CARE AU PARTICIPAT LA VOT]]</f>
        <v>0.43245124181742206</v>
      </c>
      <c r="X1254" s="43">
        <v>4.8400999999999996</v>
      </c>
      <c r="Y1254" s="114" t="s">
        <v>2894</v>
      </c>
      <c r="Z1254" s="44">
        <v>1</v>
      </c>
      <c r="AA1254" s="115" t="s">
        <v>3105</v>
      </c>
      <c r="AB1254" s="44">
        <v>0</v>
      </c>
      <c r="AC1254" s="45"/>
    </row>
    <row r="1255" spans="1:29" ht="12" customHeight="1" x14ac:dyDescent="0.2">
      <c r="A1255" s="37">
        <v>1254</v>
      </c>
      <c r="B1255" s="38" t="s">
        <v>22</v>
      </c>
      <c r="C1255" s="39" t="s">
        <v>2047</v>
      </c>
      <c r="D1255" s="40">
        <v>44101</v>
      </c>
      <c r="E1255" s="38">
        <v>1</v>
      </c>
      <c r="F1255" s="38"/>
      <c r="G1255" s="38" t="s">
        <v>2</v>
      </c>
      <c r="H1255" s="38" t="s">
        <v>2</v>
      </c>
      <c r="I1255" s="47">
        <v>0</v>
      </c>
      <c r="J1255" s="47">
        <v>6909</v>
      </c>
      <c r="K1255" s="41">
        <v>0</v>
      </c>
      <c r="L1255" s="41">
        <f>SUM(Data5[[#This Row],[CHELTUIELI DE PERSONAL LEI]:[CHELTUIELI DE CAPITAL (ACTIVE NEFINANCIARE ) LEI]])</f>
        <v>6909</v>
      </c>
      <c r="M1255" s="41">
        <f>Data5[[#This Row],[TOTAL CHELTUIELI LEI]]/Data5[[#This Row],[CURS VALUTAR EURO BNR 22 07 2020]]</f>
        <v>1427.4498460775606</v>
      </c>
      <c r="N1255" s="49">
        <v>1737</v>
      </c>
      <c r="O1255" s="54"/>
      <c r="P1255" s="54">
        <v>1236</v>
      </c>
      <c r="Q1255" s="54"/>
      <c r="R1255" s="54">
        <f>Data5[[#This Row],[PERSOANE ÎNSCRISE ÎN LISTELE ELECTORALE (TURUL 1)            ]]+Data5[[#This Row],[PERSOANE ÎNSCRISE ÎN LISTELE ELECTORALE (TURUL AL 2-LEA)]]</f>
        <v>1737</v>
      </c>
      <c r="S1255" s="54">
        <f>Data5[[#This Row],[PERSOANE CARE AU PARTICIPAT LA VOT (TURUL 1)]]+Data5[[#This Row],[PERSOANE CARE AU PARTICIPAT LA VOT  (TURUL AL 2-LEA)]]</f>
        <v>1236</v>
      </c>
      <c r="T1255" s="41">
        <f>Data5[[#This Row],[TOTAL CHELTUIELI LEI]]/Data5[[#This Row],[NUMĂRUL PERSOANELOR ÎNSCRISE ÎN LISTELE ELECTORALE]]</f>
        <v>3.9775474956822108</v>
      </c>
      <c r="U1255" s="41">
        <f>Data5[[#This Row],[TOTAL CHELTUIELI EURO]]/Data5[[#This Row],[NUMĂRUL PERSOANELOR ÎNSCRISE ÎN LISTELE ELECTORALE]]</f>
        <v>0.82179035467907924</v>
      </c>
      <c r="V1255" s="41">
        <f>Data5[[#This Row],[TOTAL CHELTUIELI LEI]]/Data5[[#This Row],[NUMĂRUL PERSOANELOR CARE AU PARTICIPAT LA VOT]]</f>
        <v>5.5898058252427187</v>
      </c>
      <c r="W1255" s="41">
        <f>Data5[[#This Row],[TOTAL CHELTUIELI EURO]]/Data5[[#This Row],[NUMĂRUL PERSOANELOR CARE AU PARTICIPAT LA VOT]]</f>
        <v>1.1548946974737544</v>
      </c>
      <c r="X1255" s="43">
        <v>4.8400999999999996</v>
      </c>
      <c r="Y1255" s="114" t="s">
        <v>2884</v>
      </c>
      <c r="Z1255" s="44">
        <v>3</v>
      </c>
      <c r="AA1255" s="115" t="s">
        <v>3105</v>
      </c>
      <c r="AB1255" s="44">
        <v>0</v>
      </c>
      <c r="AC1255" s="45"/>
    </row>
    <row r="1256" spans="1:29" ht="12" customHeight="1" x14ac:dyDescent="0.2">
      <c r="A1256" s="37">
        <v>1255</v>
      </c>
      <c r="B1256" s="38" t="s">
        <v>22</v>
      </c>
      <c r="C1256" s="39" t="s">
        <v>2048</v>
      </c>
      <c r="D1256" s="40">
        <v>44101</v>
      </c>
      <c r="E1256" s="38">
        <v>1</v>
      </c>
      <c r="F1256" s="38"/>
      <c r="G1256" s="38" t="s">
        <v>2</v>
      </c>
      <c r="H1256" s="38" t="s">
        <v>2</v>
      </c>
      <c r="I1256" s="47">
        <v>6869</v>
      </c>
      <c r="J1256" s="47">
        <v>6471.22</v>
      </c>
      <c r="K1256" s="41">
        <v>0</v>
      </c>
      <c r="L1256" s="41">
        <f>SUM(Data5[[#This Row],[CHELTUIELI DE PERSONAL LEI]:[CHELTUIELI DE CAPITAL (ACTIVE NEFINANCIARE ) LEI]])</f>
        <v>13340.220000000001</v>
      </c>
      <c r="M1256" s="41">
        <f>Data5[[#This Row],[TOTAL CHELTUIELI LEI]]/Data5[[#This Row],[CURS VALUTAR EURO BNR 22 07 2020]]</f>
        <v>2756.1868556434788</v>
      </c>
      <c r="N1256" s="49">
        <v>2323</v>
      </c>
      <c r="O1256" s="54"/>
      <c r="P1256" s="54">
        <v>1473</v>
      </c>
      <c r="Q1256" s="54"/>
      <c r="R1256" s="54">
        <f>Data5[[#This Row],[PERSOANE ÎNSCRISE ÎN LISTELE ELECTORALE (TURUL 1)            ]]+Data5[[#This Row],[PERSOANE ÎNSCRISE ÎN LISTELE ELECTORALE (TURUL AL 2-LEA)]]</f>
        <v>2323</v>
      </c>
      <c r="S1256" s="54">
        <f>Data5[[#This Row],[PERSOANE CARE AU PARTICIPAT LA VOT (TURUL 1)]]+Data5[[#This Row],[PERSOANE CARE AU PARTICIPAT LA VOT  (TURUL AL 2-LEA)]]</f>
        <v>1473</v>
      </c>
      <c r="T1256" s="41">
        <f>Data5[[#This Row],[TOTAL CHELTUIELI LEI]]/Data5[[#This Row],[NUMĂRUL PERSOANELOR ÎNSCRISE ÎN LISTELE ELECTORALE]]</f>
        <v>5.7426689625484295</v>
      </c>
      <c r="U1256" s="41">
        <f>Data5[[#This Row],[TOTAL CHELTUIELI EURO]]/Data5[[#This Row],[NUMĂRUL PERSOANELOR ÎNSCRISE ÎN LISTELE ELECTORALE]]</f>
        <v>1.1864773377716225</v>
      </c>
      <c r="V1256" s="41">
        <f>Data5[[#This Row],[TOTAL CHELTUIELI LEI]]/Data5[[#This Row],[NUMĂRUL PERSOANELOR CARE AU PARTICIPAT LA VOT]]</f>
        <v>9.0564969450101849</v>
      </c>
      <c r="W1256" s="41">
        <f>Data5[[#This Row],[TOTAL CHELTUIELI EURO]]/Data5[[#This Row],[NUMĂRUL PERSOANELOR CARE AU PARTICIPAT LA VOT]]</f>
        <v>1.8711383948699789</v>
      </c>
      <c r="X1256" s="43">
        <v>4.8400999999999996</v>
      </c>
      <c r="Y1256" s="114" t="s">
        <v>2892</v>
      </c>
      <c r="Z1256" s="44">
        <v>5</v>
      </c>
      <c r="AA1256" s="115" t="s">
        <v>3107</v>
      </c>
      <c r="AB1256" s="44">
        <v>1</v>
      </c>
      <c r="AC1256" s="45"/>
    </row>
    <row r="1257" spans="1:29" ht="12" customHeight="1" x14ac:dyDescent="0.2">
      <c r="A1257" s="37">
        <v>1256</v>
      </c>
      <c r="B1257" s="38" t="s">
        <v>22</v>
      </c>
      <c r="C1257" s="39" t="s">
        <v>217</v>
      </c>
      <c r="D1257" s="40">
        <v>44101</v>
      </c>
      <c r="E1257" s="38">
        <v>1</v>
      </c>
      <c r="F1257" s="38"/>
      <c r="G1257" s="38" t="s">
        <v>2</v>
      </c>
      <c r="H1257" s="38" t="s">
        <v>2</v>
      </c>
      <c r="I1257" s="47">
        <v>600</v>
      </c>
      <c r="J1257" s="47">
        <v>6695.14</v>
      </c>
      <c r="K1257" s="41">
        <v>0</v>
      </c>
      <c r="L1257" s="41">
        <f>SUM(Data5[[#This Row],[CHELTUIELI DE PERSONAL LEI]:[CHELTUIELI DE CAPITAL (ACTIVE NEFINANCIARE ) LEI]])</f>
        <v>7295.14</v>
      </c>
      <c r="M1257" s="41">
        <f>Data5[[#This Row],[TOTAL CHELTUIELI LEI]]/Data5[[#This Row],[CURS VALUTAR EURO BNR 22 07 2020]]</f>
        <v>1507.2291894795565</v>
      </c>
      <c r="N1257" s="49">
        <v>456</v>
      </c>
      <c r="O1257" s="54"/>
      <c r="P1257" s="54">
        <v>497</v>
      </c>
      <c r="Q1257" s="54"/>
      <c r="R1257" s="54">
        <f>Data5[[#This Row],[PERSOANE ÎNSCRISE ÎN LISTELE ELECTORALE (TURUL 1)            ]]+Data5[[#This Row],[PERSOANE ÎNSCRISE ÎN LISTELE ELECTORALE (TURUL AL 2-LEA)]]</f>
        <v>456</v>
      </c>
      <c r="S1257" s="54">
        <f>Data5[[#This Row],[PERSOANE CARE AU PARTICIPAT LA VOT (TURUL 1)]]+Data5[[#This Row],[PERSOANE CARE AU PARTICIPAT LA VOT  (TURUL AL 2-LEA)]]</f>
        <v>497</v>
      </c>
      <c r="T1257" s="41">
        <f>Data5[[#This Row],[TOTAL CHELTUIELI LEI]]/Data5[[#This Row],[NUMĂRUL PERSOANELOR ÎNSCRISE ÎN LISTELE ELECTORALE]]</f>
        <v>15.99811403508772</v>
      </c>
      <c r="U1257" s="41">
        <f>Data5[[#This Row],[TOTAL CHELTUIELI EURO]]/Data5[[#This Row],[NUMĂRUL PERSOANELOR ÎNSCRISE ÎN LISTELE ELECTORALE]]</f>
        <v>3.3053271699113078</v>
      </c>
      <c r="V1257" s="41">
        <f>Data5[[#This Row],[TOTAL CHELTUIELI LEI]]/Data5[[#This Row],[NUMĂRUL PERSOANELOR CARE AU PARTICIPAT LA VOT]]</f>
        <v>14.678350100603623</v>
      </c>
      <c r="W1257" s="41">
        <f>Data5[[#This Row],[TOTAL CHELTUIELI EURO]]/Data5[[#This Row],[NUMĂRUL PERSOANELOR CARE AU PARTICIPAT LA VOT]]</f>
        <v>3.0326543047878398</v>
      </c>
      <c r="X1257" s="43">
        <v>4.8400999999999996</v>
      </c>
      <c r="Y1257" s="114" t="s">
        <v>2920</v>
      </c>
      <c r="Z1257" s="44">
        <v>16</v>
      </c>
      <c r="AA1257" s="115" t="s">
        <v>3106</v>
      </c>
      <c r="AB1257" s="44">
        <v>3</v>
      </c>
      <c r="AC1257" s="45"/>
    </row>
    <row r="1258" spans="1:29" ht="12" customHeight="1" x14ac:dyDescent="0.2">
      <c r="A1258" s="37">
        <v>1257</v>
      </c>
      <c r="B1258" s="38" t="s">
        <v>22</v>
      </c>
      <c r="C1258" s="39" t="s">
        <v>2049</v>
      </c>
      <c r="D1258" s="40">
        <v>44101</v>
      </c>
      <c r="E1258" s="38">
        <v>1</v>
      </c>
      <c r="F1258" s="38"/>
      <c r="G1258" s="38" t="s">
        <v>2</v>
      </c>
      <c r="H1258" s="38" t="s">
        <v>2</v>
      </c>
      <c r="I1258" s="47">
        <v>0</v>
      </c>
      <c r="J1258" s="47">
        <v>12779</v>
      </c>
      <c r="K1258" s="41">
        <v>0</v>
      </c>
      <c r="L1258" s="41">
        <f>SUM(Data5[[#This Row],[CHELTUIELI DE PERSONAL LEI]:[CHELTUIELI DE CAPITAL (ACTIVE NEFINANCIARE ) LEI]])</f>
        <v>12779</v>
      </c>
      <c r="M1258" s="41">
        <f>Data5[[#This Row],[TOTAL CHELTUIELI LEI]]/Data5[[#This Row],[CURS VALUTAR EURO BNR 22 07 2020]]</f>
        <v>2640.2347058945065</v>
      </c>
      <c r="N1258" s="49">
        <v>2002</v>
      </c>
      <c r="O1258" s="54"/>
      <c r="P1258" s="54">
        <v>1275</v>
      </c>
      <c r="Q1258" s="54"/>
      <c r="R1258" s="54">
        <f>Data5[[#This Row],[PERSOANE ÎNSCRISE ÎN LISTELE ELECTORALE (TURUL 1)            ]]+Data5[[#This Row],[PERSOANE ÎNSCRISE ÎN LISTELE ELECTORALE (TURUL AL 2-LEA)]]</f>
        <v>2002</v>
      </c>
      <c r="S1258" s="54">
        <f>Data5[[#This Row],[PERSOANE CARE AU PARTICIPAT LA VOT (TURUL 1)]]+Data5[[#This Row],[PERSOANE CARE AU PARTICIPAT LA VOT  (TURUL AL 2-LEA)]]</f>
        <v>1275</v>
      </c>
      <c r="T1258" s="41">
        <f>Data5[[#This Row],[TOTAL CHELTUIELI LEI]]/Data5[[#This Row],[NUMĂRUL PERSOANELOR ÎNSCRISE ÎN LISTELE ELECTORALE]]</f>
        <v>6.383116883116883</v>
      </c>
      <c r="U1258" s="41">
        <f>Data5[[#This Row],[TOTAL CHELTUIELI EURO]]/Data5[[#This Row],[NUMĂRUL PERSOANELOR ÎNSCRISE ÎN LISTELE ELECTORALE]]</f>
        <v>1.3187985543928604</v>
      </c>
      <c r="V1258" s="41">
        <f>Data5[[#This Row],[TOTAL CHELTUIELI LEI]]/Data5[[#This Row],[NUMĂRUL PERSOANELOR CARE AU PARTICIPAT LA VOT]]</f>
        <v>10.022745098039216</v>
      </c>
      <c r="W1258" s="41">
        <f>Data5[[#This Row],[TOTAL CHELTUIELI EURO]]/Data5[[#This Row],[NUMĂRUL PERSOANELOR CARE AU PARTICIPAT LA VOT]]</f>
        <v>2.0707723183486326</v>
      </c>
      <c r="X1258" s="43">
        <v>4.8400999999999996</v>
      </c>
      <c r="Y1258" s="114" t="s">
        <v>2889</v>
      </c>
      <c r="Z1258" s="44">
        <v>6</v>
      </c>
      <c r="AA1258" s="115" t="s">
        <v>3107</v>
      </c>
      <c r="AB1258" s="44">
        <v>1</v>
      </c>
      <c r="AC1258" s="45"/>
    </row>
    <row r="1259" spans="1:29" ht="12" customHeight="1" x14ac:dyDescent="0.2">
      <c r="A1259" s="37">
        <v>1258</v>
      </c>
      <c r="B1259" s="38" t="s">
        <v>22</v>
      </c>
      <c r="C1259" s="39" t="s">
        <v>2050</v>
      </c>
      <c r="D1259" s="40">
        <v>44101</v>
      </c>
      <c r="E1259" s="38">
        <v>1</v>
      </c>
      <c r="F1259" s="38"/>
      <c r="G1259" s="38" t="s">
        <v>2</v>
      </c>
      <c r="H1259" s="38" t="s">
        <v>2</v>
      </c>
      <c r="I1259" s="47">
        <v>6200</v>
      </c>
      <c r="J1259" s="47">
        <v>160</v>
      </c>
      <c r="K1259" s="41">
        <v>0</v>
      </c>
      <c r="L1259" s="41">
        <f>SUM(Data5[[#This Row],[CHELTUIELI DE PERSONAL LEI]:[CHELTUIELI DE CAPITAL (ACTIVE NEFINANCIARE ) LEI]])</f>
        <v>6360</v>
      </c>
      <c r="M1259" s="41">
        <f>Data5[[#This Row],[TOTAL CHELTUIELI LEI]]/Data5[[#This Row],[CURS VALUTAR EURO BNR 22 07 2020]]</f>
        <v>1314.0224375529433</v>
      </c>
      <c r="N1259" s="49">
        <v>2558</v>
      </c>
      <c r="O1259" s="54"/>
      <c r="P1259" s="54">
        <v>1723</v>
      </c>
      <c r="Q1259" s="54"/>
      <c r="R1259" s="54">
        <f>Data5[[#This Row],[PERSOANE ÎNSCRISE ÎN LISTELE ELECTORALE (TURUL 1)            ]]+Data5[[#This Row],[PERSOANE ÎNSCRISE ÎN LISTELE ELECTORALE (TURUL AL 2-LEA)]]</f>
        <v>2558</v>
      </c>
      <c r="S1259" s="54">
        <f>Data5[[#This Row],[PERSOANE CARE AU PARTICIPAT LA VOT (TURUL 1)]]+Data5[[#This Row],[PERSOANE CARE AU PARTICIPAT LA VOT  (TURUL AL 2-LEA)]]</f>
        <v>1723</v>
      </c>
      <c r="T1259" s="41">
        <f>Data5[[#This Row],[TOTAL CHELTUIELI LEI]]/Data5[[#This Row],[NUMĂRUL PERSOANELOR ÎNSCRISE ÎN LISTELE ELECTORALE]]</f>
        <v>2.4863174354964817</v>
      </c>
      <c r="U1259" s="41">
        <f>Data5[[#This Row],[TOTAL CHELTUIELI EURO]]/Data5[[#This Row],[NUMĂRUL PERSOANELOR ÎNSCRISE ÎN LISTELE ELECTORALE]]</f>
        <v>0.5136913360253883</v>
      </c>
      <c r="V1259" s="41">
        <f>Data5[[#This Row],[TOTAL CHELTUIELI LEI]]/Data5[[#This Row],[NUMĂRUL PERSOANELOR CARE AU PARTICIPAT LA VOT]]</f>
        <v>3.6912362159024958</v>
      </c>
      <c r="W1259" s="41">
        <f>Data5[[#This Row],[TOTAL CHELTUIELI EURO]]/Data5[[#This Row],[NUMĂRUL PERSOANELOR CARE AU PARTICIPAT LA VOT]]</f>
        <v>0.76263635377419814</v>
      </c>
      <c r="X1259" s="43">
        <v>4.8400999999999996</v>
      </c>
      <c r="Y1259" s="114" t="s">
        <v>2891</v>
      </c>
      <c r="Z1259" s="44">
        <v>2</v>
      </c>
      <c r="AA1259" s="115" t="s">
        <v>3105</v>
      </c>
      <c r="AB1259" s="44">
        <v>0</v>
      </c>
      <c r="AC1259" s="45"/>
    </row>
    <row r="1260" spans="1:29" ht="12" customHeight="1" x14ac:dyDescent="0.2">
      <c r="A1260" s="37">
        <v>1259</v>
      </c>
      <c r="B1260" s="38" t="s">
        <v>22</v>
      </c>
      <c r="C1260" s="39" t="s">
        <v>2051</v>
      </c>
      <c r="D1260" s="40">
        <v>44101</v>
      </c>
      <c r="E1260" s="38">
        <v>1</v>
      </c>
      <c r="F1260" s="38"/>
      <c r="G1260" s="38" t="s">
        <v>2</v>
      </c>
      <c r="H1260" s="38" t="s">
        <v>2</v>
      </c>
      <c r="I1260" s="47">
        <v>1000</v>
      </c>
      <c r="J1260" s="47">
        <v>20000</v>
      </c>
      <c r="K1260" s="41">
        <v>0</v>
      </c>
      <c r="L1260" s="41">
        <f>SUM(Data5[[#This Row],[CHELTUIELI DE PERSONAL LEI]:[CHELTUIELI DE CAPITAL (ACTIVE NEFINANCIARE ) LEI]])</f>
        <v>21000</v>
      </c>
      <c r="M1260" s="41">
        <f>Data5[[#This Row],[TOTAL CHELTUIELI LEI]]/Data5[[#This Row],[CURS VALUTAR EURO BNR 22 07 2020]]</f>
        <v>4338.7533315427372</v>
      </c>
      <c r="N1260" s="49">
        <v>1306</v>
      </c>
      <c r="O1260" s="54"/>
      <c r="P1260" s="54">
        <v>1413</v>
      </c>
      <c r="Q1260" s="54"/>
      <c r="R1260" s="54">
        <f>Data5[[#This Row],[PERSOANE ÎNSCRISE ÎN LISTELE ELECTORALE (TURUL 1)            ]]+Data5[[#This Row],[PERSOANE ÎNSCRISE ÎN LISTELE ELECTORALE (TURUL AL 2-LEA)]]</f>
        <v>1306</v>
      </c>
      <c r="S1260" s="54">
        <f>Data5[[#This Row],[PERSOANE CARE AU PARTICIPAT LA VOT (TURUL 1)]]+Data5[[#This Row],[PERSOANE CARE AU PARTICIPAT LA VOT  (TURUL AL 2-LEA)]]</f>
        <v>1413</v>
      </c>
      <c r="T1260" s="41">
        <f>Data5[[#This Row],[TOTAL CHELTUIELI LEI]]/Data5[[#This Row],[NUMĂRUL PERSOANELOR ÎNSCRISE ÎN LISTELE ELECTORALE]]</f>
        <v>16.079632465543646</v>
      </c>
      <c r="U1260" s="41">
        <f>Data5[[#This Row],[TOTAL CHELTUIELI EURO]]/Data5[[#This Row],[NUMĂRUL PERSOANELOR ÎNSCRISE ÎN LISTELE ELECTORALE]]</f>
        <v>3.3221694728504878</v>
      </c>
      <c r="V1260" s="41">
        <f>Data5[[#This Row],[TOTAL CHELTUIELI LEI]]/Data5[[#This Row],[NUMĂRUL PERSOANELOR CARE AU PARTICIPAT LA VOT]]</f>
        <v>14.861995753715499</v>
      </c>
      <c r="W1260" s="41">
        <f>Data5[[#This Row],[TOTAL CHELTUIELI EURO]]/Data5[[#This Row],[NUMĂRUL PERSOANELOR CARE AU PARTICIPAT LA VOT]]</f>
        <v>3.0705968376098633</v>
      </c>
      <c r="X1260" s="43">
        <v>4.8400999999999996</v>
      </c>
      <c r="Y1260" s="114" t="s">
        <v>2920</v>
      </c>
      <c r="Z1260" s="44">
        <v>16</v>
      </c>
      <c r="AA1260" s="115" t="s">
        <v>3106</v>
      </c>
      <c r="AB1260" s="44">
        <v>3</v>
      </c>
      <c r="AC1260" s="45"/>
    </row>
    <row r="1261" spans="1:29" ht="12" customHeight="1" x14ac:dyDescent="0.2">
      <c r="A1261" s="37">
        <v>1260</v>
      </c>
      <c r="B1261" s="38" t="s">
        <v>22</v>
      </c>
      <c r="C1261" s="39" t="s">
        <v>2052</v>
      </c>
      <c r="D1261" s="40">
        <v>44101</v>
      </c>
      <c r="E1261" s="38">
        <v>1</v>
      </c>
      <c r="F1261" s="38"/>
      <c r="G1261" s="38" t="s">
        <v>2</v>
      </c>
      <c r="H1261" s="38" t="s">
        <v>2</v>
      </c>
      <c r="I1261" s="47">
        <v>0</v>
      </c>
      <c r="J1261" s="47">
        <v>8959</v>
      </c>
      <c r="K1261" s="41">
        <v>0</v>
      </c>
      <c r="L1261" s="41">
        <f>SUM(Data5[[#This Row],[CHELTUIELI DE PERSONAL LEI]:[CHELTUIELI DE CAPITAL (ACTIVE NEFINANCIARE ) LEI]])</f>
        <v>8959</v>
      </c>
      <c r="M1261" s="41">
        <f>Data5[[#This Row],[TOTAL CHELTUIELI LEI]]/Data5[[#This Row],[CURS VALUTAR EURO BNR 22 07 2020]]</f>
        <v>1850.9948141567324</v>
      </c>
      <c r="N1261" s="54">
        <v>1218</v>
      </c>
      <c r="O1261" s="54"/>
      <c r="P1261" s="54">
        <v>967</v>
      </c>
      <c r="Q1261" s="54"/>
      <c r="R1261" s="54">
        <f>Data5[[#This Row],[PERSOANE ÎNSCRISE ÎN LISTELE ELECTORALE (TURUL 1)            ]]+Data5[[#This Row],[PERSOANE ÎNSCRISE ÎN LISTELE ELECTORALE (TURUL AL 2-LEA)]]</f>
        <v>1218</v>
      </c>
      <c r="S1261" s="54">
        <f>Data5[[#This Row],[PERSOANE CARE AU PARTICIPAT LA VOT (TURUL 1)]]+Data5[[#This Row],[PERSOANE CARE AU PARTICIPAT LA VOT  (TURUL AL 2-LEA)]]</f>
        <v>967</v>
      </c>
      <c r="T1261" s="41">
        <f>Data5[[#This Row],[TOTAL CHELTUIELI LEI]]/Data5[[#This Row],[NUMĂRUL PERSOANELOR ÎNSCRISE ÎN LISTELE ELECTORALE]]</f>
        <v>7.3555008210180626</v>
      </c>
      <c r="U1261" s="41">
        <f>Data5[[#This Row],[TOTAL CHELTUIELI EURO]]/Data5[[#This Row],[NUMĂRUL PERSOANELOR ÎNSCRISE ÎN LISTELE ELECTORALE]]</f>
        <v>1.5197001758265456</v>
      </c>
      <c r="V1261" s="41">
        <f>Data5[[#This Row],[TOTAL CHELTUIELI LEI]]/Data5[[#This Row],[NUMĂRUL PERSOANELOR CARE AU PARTICIPAT LA VOT]]</f>
        <v>9.2647362978283354</v>
      </c>
      <c r="W1261" s="41">
        <f>Data5[[#This Row],[TOTAL CHELTUIELI EURO]]/Data5[[#This Row],[NUMĂRUL PERSOANELOR CARE AU PARTICIPAT LA VOT]]</f>
        <v>1.9141621656222674</v>
      </c>
      <c r="X1261" s="43">
        <v>4.8400999999999996</v>
      </c>
      <c r="Y1261" s="114" t="s">
        <v>2886</v>
      </c>
      <c r="Z1261" s="44">
        <v>7</v>
      </c>
      <c r="AA1261" s="115" t="s">
        <v>3107</v>
      </c>
      <c r="AB1261" s="44">
        <v>1</v>
      </c>
      <c r="AC1261" s="45"/>
    </row>
    <row r="1262" spans="1:29" ht="12" customHeight="1" x14ac:dyDescent="0.2">
      <c r="A1262" s="37">
        <v>1261</v>
      </c>
      <c r="B1262" s="38" t="s">
        <v>22</v>
      </c>
      <c r="C1262" s="39" t="s">
        <v>2053</v>
      </c>
      <c r="D1262" s="40">
        <v>44101</v>
      </c>
      <c r="E1262" s="38">
        <v>1</v>
      </c>
      <c r="F1262" s="38"/>
      <c r="G1262" s="38" t="s">
        <v>2</v>
      </c>
      <c r="H1262" s="38" t="s">
        <v>2</v>
      </c>
      <c r="I1262" s="47">
        <v>2500</v>
      </c>
      <c r="J1262" s="47">
        <v>13297.01</v>
      </c>
      <c r="K1262" s="41">
        <v>0</v>
      </c>
      <c r="L1262" s="41">
        <f>SUM(Data5[[#This Row],[CHELTUIELI DE PERSONAL LEI]:[CHELTUIELI DE CAPITAL (ACTIVE NEFINANCIARE ) LEI]])</f>
        <v>15797.01</v>
      </c>
      <c r="M1262" s="41">
        <f>Data5[[#This Row],[TOTAL CHELTUIELI LEI]]/Data5[[#This Row],[CURS VALUTAR EURO BNR 22 07 2020]]</f>
        <v>3263.7776079006635</v>
      </c>
      <c r="N1262" s="54">
        <v>3507</v>
      </c>
      <c r="O1262" s="54"/>
      <c r="P1262" s="54">
        <v>2450</v>
      </c>
      <c r="Q1262" s="54"/>
      <c r="R1262" s="54">
        <f>Data5[[#This Row],[PERSOANE ÎNSCRISE ÎN LISTELE ELECTORALE (TURUL 1)            ]]+Data5[[#This Row],[PERSOANE ÎNSCRISE ÎN LISTELE ELECTORALE (TURUL AL 2-LEA)]]</f>
        <v>3507</v>
      </c>
      <c r="S1262" s="54">
        <f>Data5[[#This Row],[PERSOANE CARE AU PARTICIPAT LA VOT (TURUL 1)]]+Data5[[#This Row],[PERSOANE CARE AU PARTICIPAT LA VOT  (TURUL AL 2-LEA)]]</f>
        <v>2450</v>
      </c>
      <c r="T1262" s="41">
        <f>Data5[[#This Row],[TOTAL CHELTUIELI LEI]]/Data5[[#This Row],[NUMĂRUL PERSOANELOR ÎNSCRISE ÎN LISTELE ELECTORALE]]</f>
        <v>4.5044225834046197</v>
      </c>
      <c r="U1262" s="41">
        <f>Data5[[#This Row],[TOTAL CHELTUIELI EURO]]/Data5[[#This Row],[NUMĂRUL PERSOANELOR ÎNSCRISE ÎN LISTELE ELECTORALE]]</f>
        <v>0.93064659478205403</v>
      </c>
      <c r="V1262" s="41">
        <f>Data5[[#This Row],[TOTAL CHELTUIELI LEI]]/Data5[[#This Row],[NUMĂRUL PERSOANELOR CARE AU PARTICIPAT LA VOT]]</f>
        <v>6.4477591836734698</v>
      </c>
      <c r="W1262" s="41">
        <f>Data5[[#This Row],[TOTAL CHELTUIELI EURO]]/Data5[[#This Row],[NUMĂRUL PERSOANELOR CARE AU PARTICIPAT LA VOT]]</f>
        <v>1.3321541256737401</v>
      </c>
      <c r="X1262" s="43">
        <v>4.8400999999999996</v>
      </c>
      <c r="Y1262" s="114" t="s">
        <v>2895</v>
      </c>
      <c r="Z1262" s="44">
        <v>4</v>
      </c>
      <c r="AA1262" s="115" t="s">
        <v>3105</v>
      </c>
      <c r="AB1262" s="44">
        <v>0</v>
      </c>
      <c r="AC1262" s="45"/>
    </row>
    <row r="1263" spans="1:29" ht="12" customHeight="1" x14ac:dyDescent="0.2">
      <c r="A1263" s="37">
        <v>1262</v>
      </c>
      <c r="B1263" s="38" t="s">
        <v>22</v>
      </c>
      <c r="C1263" s="39" t="s">
        <v>2054</v>
      </c>
      <c r="D1263" s="40">
        <v>44101</v>
      </c>
      <c r="E1263" s="38">
        <v>1</v>
      </c>
      <c r="F1263" s="38"/>
      <c r="G1263" s="38" t="s">
        <v>2</v>
      </c>
      <c r="H1263" s="38" t="s">
        <v>2</v>
      </c>
      <c r="I1263" s="47">
        <v>0</v>
      </c>
      <c r="J1263" s="47">
        <v>4000</v>
      </c>
      <c r="K1263" s="41">
        <v>0</v>
      </c>
      <c r="L1263" s="41">
        <f>SUM(Data5[[#This Row],[CHELTUIELI DE PERSONAL LEI]:[CHELTUIELI DE CAPITAL (ACTIVE NEFINANCIARE ) LEI]])</f>
        <v>4000</v>
      </c>
      <c r="M1263" s="41">
        <f>Data5[[#This Row],[TOTAL CHELTUIELI LEI]]/Data5[[#This Row],[CURS VALUTAR EURO BNR 22 07 2020]]</f>
        <v>826.42920600814034</v>
      </c>
      <c r="N1263" s="54">
        <v>1214</v>
      </c>
      <c r="O1263" s="54"/>
      <c r="P1263" s="54">
        <v>953</v>
      </c>
      <c r="Q1263" s="54"/>
      <c r="R1263" s="54">
        <f>Data5[[#This Row],[PERSOANE ÎNSCRISE ÎN LISTELE ELECTORALE (TURUL 1)            ]]+Data5[[#This Row],[PERSOANE ÎNSCRISE ÎN LISTELE ELECTORALE (TURUL AL 2-LEA)]]</f>
        <v>1214</v>
      </c>
      <c r="S1263" s="54">
        <f>Data5[[#This Row],[PERSOANE CARE AU PARTICIPAT LA VOT (TURUL 1)]]+Data5[[#This Row],[PERSOANE CARE AU PARTICIPAT LA VOT  (TURUL AL 2-LEA)]]</f>
        <v>953</v>
      </c>
      <c r="T1263" s="41">
        <f>Data5[[#This Row],[TOTAL CHELTUIELI LEI]]/Data5[[#This Row],[NUMĂRUL PERSOANELOR ÎNSCRISE ÎN LISTELE ELECTORALE]]</f>
        <v>3.2948929159802307</v>
      </c>
      <c r="U1263" s="41">
        <f>Data5[[#This Row],[TOTAL CHELTUIELI EURO]]/Data5[[#This Row],[NUMĂRUL PERSOANELOR ÎNSCRISE ÎN LISTELE ELECTORALE]]</f>
        <v>0.68074893410884707</v>
      </c>
      <c r="V1263" s="41">
        <f>Data5[[#This Row],[TOTAL CHELTUIELI LEI]]/Data5[[#This Row],[NUMĂRUL PERSOANELOR CARE AU PARTICIPAT LA VOT]]</f>
        <v>4.1972717733473246</v>
      </c>
      <c r="W1263" s="41">
        <f>Data5[[#This Row],[TOTAL CHELTUIELI EURO]]/Data5[[#This Row],[NUMĂRUL PERSOANELOR CARE AU PARTICIPAT LA VOT]]</f>
        <v>0.86718699476195205</v>
      </c>
      <c r="X1263" s="43">
        <v>4.8400999999999996</v>
      </c>
      <c r="Y1263" s="114" t="s">
        <v>2884</v>
      </c>
      <c r="Z1263" s="44">
        <v>3</v>
      </c>
      <c r="AA1263" s="115" t="s">
        <v>3105</v>
      </c>
      <c r="AB1263" s="44">
        <v>0</v>
      </c>
      <c r="AC1263" s="45"/>
    </row>
    <row r="1264" spans="1:29" ht="12" customHeight="1" x14ac:dyDescent="0.2">
      <c r="A1264" s="37">
        <v>1263</v>
      </c>
      <c r="B1264" s="38" t="s">
        <v>22</v>
      </c>
      <c r="C1264" s="39" t="s">
        <v>2055</v>
      </c>
      <c r="D1264" s="40">
        <v>44101</v>
      </c>
      <c r="E1264" s="38">
        <v>1</v>
      </c>
      <c r="F1264" s="38"/>
      <c r="G1264" s="38" t="s">
        <v>2</v>
      </c>
      <c r="H1264" s="38" t="s">
        <v>2</v>
      </c>
      <c r="I1264" s="47">
        <v>2900</v>
      </c>
      <c r="J1264" s="47">
        <v>12899.93</v>
      </c>
      <c r="K1264" s="41">
        <v>0</v>
      </c>
      <c r="L1264" s="41">
        <f>SUM(Data5[[#This Row],[CHELTUIELI DE PERSONAL LEI]:[CHELTUIELI DE CAPITAL (ACTIVE NEFINANCIARE ) LEI]])</f>
        <v>15799.93</v>
      </c>
      <c r="M1264" s="41">
        <f>Data5[[#This Row],[TOTAL CHELTUIELI LEI]]/Data5[[#This Row],[CURS VALUTAR EURO BNR 22 07 2020]]</f>
        <v>3264.3809012210495</v>
      </c>
      <c r="N1264" s="54">
        <v>3850</v>
      </c>
      <c r="O1264" s="54"/>
      <c r="P1264" s="54">
        <v>2249</v>
      </c>
      <c r="Q1264" s="54"/>
      <c r="R1264" s="54">
        <f>Data5[[#This Row],[PERSOANE ÎNSCRISE ÎN LISTELE ELECTORALE (TURUL 1)            ]]+Data5[[#This Row],[PERSOANE ÎNSCRISE ÎN LISTELE ELECTORALE (TURUL AL 2-LEA)]]</f>
        <v>3850</v>
      </c>
      <c r="S1264" s="54">
        <f>Data5[[#This Row],[PERSOANE CARE AU PARTICIPAT LA VOT (TURUL 1)]]+Data5[[#This Row],[PERSOANE CARE AU PARTICIPAT LA VOT  (TURUL AL 2-LEA)]]</f>
        <v>2249</v>
      </c>
      <c r="T1264" s="41">
        <f>Data5[[#This Row],[TOTAL CHELTUIELI LEI]]/Data5[[#This Row],[NUMĂRUL PERSOANELOR ÎNSCRISE ÎN LISTELE ELECTORALE]]</f>
        <v>4.1038779220779222</v>
      </c>
      <c r="U1264" s="41">
        <f>Data5[[#This Row],[TOTAL CHELTUIELI EURO]]/Data5[[#This Row],[NUMĂRUL PERSOANELOR ÎNSCRISE ÎN LISTELE ELECTORALE]]</f>
        <v>0.84789114317429859</v>
      </c>
      <c r="V1264" s="41">
        <f>Data5[[#This Row],[TOTAL CHELTUIELI LEI]]/Data5[[#This Row],[NUMĂRUL PERSOANELOR CARE AU PARTICIPAT LA VOT]]</f>
        <v>7.0253134726545134</v>
      </c>
      <c r="W1264" s="41">
        <f>Data5[[#This Row],[TOTAL CHELTUIELI EURO]]/Data5[[#This Row],[NUMĂRUL PERSOANELOR CARE AU PARTICIPAT LA VOT]]</f>
        <v>1.4514810587910403</v>
      </c>
      <c r="X1264" s="43">
        <v>4.8400999999999996</v>
      </c>
      <c r="Y1264" s="114" t="s">
        <v>2895</v>
      </c>
      <c r="Z1264" s="44">
        <v>4</v>
      </c>
      <c r="AA1264" s="115" t="s">
        <v>3105</v>
      </c>
      <c r="AB1264" s="44">
        <v>0</v>
      </c>
      <c r="AC1264" s="45"/>
    </row>
    <row r="1265" spans="1:29" ht="12" customHeight="1" x14ac:dyDescent="0.2">
      <c r="A1265" s="37">
        <v>1264</v>
      </c>
      <c r="B1265" s="38" t="s">
        <v>22</v>
      </c>
      <c r="C1265" s="39" t="s">
        <v>2056</v>
      </c>
      <c r="D1265" s="40">
        <v>44101</v>
      </c>
      <c r="E1265" s="38">
        <v>1</v>
      </c>
      <c r="F1265" s="38"/>
      <c r="G1265" s="38" t="s">
        <v>2</v>
      </c>
      <c r="H1265" s="38" t="s">
        <v>2</v>
      </c>
      <c r="I1265" s="47">
        <v>6925</v>
      </c>
      <c r="J1265" s="47">
        <v>2452</v>
      </c>
      <c r="K1265" s="41">
        <v>0</v>
      </c>
      <c r="L1265" s="41">
        <f>SUM(Data5[[#This Row],[CHELTUIELI DE PERSONAL LEI]:[CHELTUIELI DE CAPITAL (ACTIVE NEFINANCIARE ) LEI]])</f>
        <v>9377</v>
      </c>
      <c r="M1265" s="41">
        <f>Data5[[#This Row],[TOTAL CHELTUIELI LEI]]/Data5[[#This Row],[CURS VALUTAR EURO BNR 22 07 2020]]</f>
        <v>1937.3566661845832</v>
      </c>
      <c r="N1265" s="49">
        <v>2345</v>
      </c>
      <c r="O1265" s="54"/>
      <c r="P1265" s="54">
        <v>1301</v>
      </c>
      <c r="Q1265" s="54"/>
      <c r="R1265" s="54">
        <f>Data5[[#This Row],[PERSOANE ÎNSCRISE ÎN LISTELE ELECTORALE (TURUL 1)            ]]+Data5[[#This Row],[PERSOANE ÎNSCRISE ÎN LISTELE ELECTORALE (TURUL AL 2-LEA)]]</f>
        <v>2345</v>
      </c>
      <c r="S1265" s="54">
        <f>Data5[[#This Row],[PERSOANE CARE AU PARTICIPAT LA VOT (TURUL 1)]]+Data5[[#This Row],[PERSOANE CARE AU PARTICIPAT LA VOT  (TURUL AL 2-LEA)]]</f>
        <v>1301</v>
      </c>
      <c r="T1265" s="41">
        <f>Data5[[#This Row],[TOTAL CHELTUIELI LEI]]/Data5[[#This Row],[NUMĂRUL PERSOANELOR ÎNSCRISE ÎN LISTELE ELECTORALE]]</f>
        <v>3.9987206823027717</v>
      </c>
      <c r="U1265" s="41">
        <f>Data5[[#This Row],[TOTAL CHELTUIELI EURO]]/Data5[[#This Row],[NUMĂRUL PERSOANELOR ÎNSCRISE ÎN LISTELE ELECTORALE]]</f>
        <v>0.82616488963095236</v>
      </c>
      <c r="V1265" s="41">
        <f>Data5[[#This Row],[TOTAL CHELTUIELI LEI]]/Data5[[#This Row],[NUMĂRUL PERSOANELOR CARE AU PARTICIPAT LA VOT]]</f>
        <v>7.2075326671790929</v>
      </c>
      <c r="W1265" s="41">
        <f>Data5[[#This Row],[TOTAL CHELTUIELI EURO]]/Data5[[#This Row],[NUMĂRUL PERSOANELOR CARE AU PARTICIPAT LA VOT]]</f>
        <v>1.4891288748536382</v>
      </c>
      <c r="X1265" s="43">
        <v>4.8400999999999996</v>
      </c>
      <c r="Y1265" s="114" t="s">
        <v>2895</v>
      </c>
      <c r="Z1265" s="44">
        <v>4</v>
      </c>
      <c r="AA1265" s="115" t="s">
        <v>3105</v>
      </c>
      <c r="AB1265" s="44">
        <v>0</v>
      </c>
      <c r="AC1265" s="45"/>
    </row>
    <row r="1266" spans="1:29" ht="12" customHeight="1" x14ac:dyDescent="0.2">
      <c r="A1266" s="37">
        <v>1265</v>
      </c>
      <c r="B1266" s="38" t="s">
        <v>22</v>
      </c>
      <c r="C1266" s="39" t="s">
        <v>2057</v>
      </c>
      <c r="D1266" s="40">
        <v>44101</v>
      </c>
      <c r="E1266" s="38">
        <v>1</v>
      </c>
      <c r="F1266" s="38"/>
      <c r="G1266" s="38" t="s">
        <v>2</v>
      </c>
      <c r="H1266" s="38" t="s">
        <v>2</v>
      </c>
      <c r="I1266" s="47">
        <v>800</v>
      </c>
      <c r="J1266" s="47">
        <v>6535.74</v>
      </c>
      <c r="K1266" s="41">
        <v>0</v>
      </c>
      <c r="L1266" s="41">
        <f>SUM(Data5[[#This Row],[CHELTUIELI DE PERSONAL LEI]:[CHELTUIELI DE CAPITAL (ACTIVE NEFINANCIARE ) LEI]])</f>
        <v>7335.74</v>
      </c>
      <c r="M1266" s="41">
        <f>Data5[[#This Row],[TOTAL CHELTUIELI LEI]]/Data5[[#This Row],[CURS VALUTAR EURO BNR 22 07 2020]]</f>
        <v>1515.617445920539</v>
      </c>
      <c r="N1266" s="49">
        <v>1064</v>
      </c>
      <c r="O1266" s="54"/>
      <c r="P1266" s="54">
        <v>844</v>
      </c>
      <c r="Q1266" s="54"/>
      <c r="R1266" s="54">
        <f>Data5[[#This Row],[PERSOANE ÎNSCRISE ÎN LISTELE ELECTORALE (TURUL 1)            ]]+Data5[[#This Row],[PERSOANE ÎNSCRISE ÎN LISTELE ELECTORALE (TURUL AL 2-LEA)]]</f>
        <v>1064</v>
      </c>
      <c r="S1266" s="54">
        <f>Data5[[#This Row],[PERSOANE CARE AU PARTICIPAT LA VOT (TURUL 1)]]+Data5[[#This Row],[PERSOANE CARE AU PARTICIPAT LA VOT  (TURUL AL 2-LEA)]]</f>
        <v>844</v>
      </c>
      <c r="T1266" s="41">
        <f>Data5[[#This Row],[TOTAL CHELTUIELI LEI]]/Data5[[#This Row],[NUMĂRUL PERSOANELOR ÎNSCRISE ÎN LISTELE ELECTORALE]]</f>
        <v>6.8944924812030077</v>
      </c>
      <c r="U1266" s="41">
        <f>Data5[[#This Row],[TOTAL CHELTUIELI EURO]]/Data5[[#This Row],[NUMĂRUL PERSOANELOR ÎNSCRISE ÎN LISTELE ELECTORALE]]</f>
        <v>1.424452486767424</v>
      </c>
      <c r="V1266" s="41">
        <f>Data5[[#This Row],[TOTAL CHELTUIELI LEI]]/Data5[[#This Row],[NUMĂRUL PERSOANELOR CARE AU PARTICIPAT LA VOT]]</f>
        <v>8.6916350710900474</v>
      </c>
      <c r="W1266" s="41">
        <f>Data5[[#This Row],[TOTAL CHELTUIELI EURO]]/Data5[[#This Row],[NUMĂRUL PERSOANELOR CARE AU PARTICIPAT LA VOT]]</f>
        <v>1.7957552676783637</v>
      </c>
      <c r="X1266" s="43">
        <v>4.8400999999999996</v>
      </c>
      <c r="Y1266" s="114" t="s">
        <v>2889</v>
      </c>
      <c r="Z1266" s="44">
        <v>6</v>
      </c>
      <c r="AA1266" s="115" t="s">
        <v>3107</v>
      </c>
      <c r="AB1266" s="44">
        <v>1</v>
      </c>
      <c r="AC1266" s="45"/>
    </row>
    <row r="1267" spans="1:29" ht="12" customHeight="1" x14ac:dyDescent="0.2">
      <c r="A1267" s="37">
        <v>1266</v>
      </c>
      <c r="B1267" s="38" t="s">
        <v>22</v>
      </c>
      <c r="C1267" s="39" t="s">
        <v>2058</v>
      </c>
      <c r="D1267" s="40">
        <v>44101</v>
      </c>
      <c r="E1267" s="38">
        <v>1</v>
      </c>
      <c r="F1267" s="38"/>
      <c r="G1267" s="38" t="s">
        <v>2</v>
      </c>
      <c r="H1267" s="38" t="s">
        <v>2</v>
      </c>
      <c r="I1267" s="47">
        <v>4917.41</v>
      </c>
      <c r="J1267" s="47">
        <v>2045</v>
      </c>
      <c r="K1267" s="41">
        <v>0</v>
      </c>
      <c r="L1267" s="41">
        <f>SUM(Data5[[#This Row],[CHELTUIELI DE PERSONAL LEI]:[CHELTUIELI DE CAPITAL (ACTIVE NEFINANCIARE ) LEI]])</f>
        <v>6962.41</v>
      </c>
      <c r="M1267" s="41">
        <f>Data5[[#This Row],[TOTAL CHELTUIELI LEI]]/Data5[[#This Row],[CURS VALUTAR EURO BNR 22 07 2020]]</f>
        <v>1438.4847420507842</v>
      </c>
      <c r="N1267" s="49">
        <v>991</v>
      </c>
      <c r="O1267" s="54"/>
      <c r="P1267" s="54">
        <v>653</v>
      </c>
      <c r="Q1267" s="54"/>
      <c r="R1267" s="54">
        <f>Data5[[#This Row],[PERSOANE ÎNSCRISE ÎN LISTELE ELECTORALE (TURUL 1)            ]]+Data5[[#This Row],[PERSOANE ÎNSCRISE ÎN LISTELE ELECTORALE (TURUL AL 2-LEA)]]</f>
        <v>991</v>
      </c>
      <c r="S1267" s="54">
        <f>Data5[[#This Row],[PERSOANE CARE AU PARTICIPAT LA VOT (TURUL 1)]]+Data5[[#This Row],[PERSOANE CARE AU PARTICIPAT LA VOT  (TURUL AL 2-LEA)]]</f>
        <v>653</v>
      </c>
      <c r="T1267" s="41">
        <f>Data5[[#This Row],[TOTAL CHELTUIELI LEI]]/Data5[[#This Row],[NUMĂRUL PERSOANELOR ÎNSCRISE ÎN LISTELE ELECTORALE]]</f>
        <v>7.0256407669021188</v>
      </c>
      <c r="U1267" s="41">
        <f>Data5[[#This Row],[TOTAL CHELTUIELI EURO]]/Data5[[#This Row],[NUMĂRUL PERSOANELOR ÎNSCRISE ÎN LISTELE ELECTORALE]]</f>
        <v>1.4515486801723352</v>
      </c>
      <c r="V1267" s="41">
        <f>Data5[[#This Row],[TOTAL CHELTUIELI LEI]]/Data5[[#This Row],[NUMĂRUL PERSOANELOR CARE AU PARTICIPAT LA VOT]]</f>
        <v>10.66218989280245</v>
      </c>
      <c r="W1267" s="41">
        <f>Data5[[#This Row],[TOTAL CHELTUIELI EURO]]/Data5[[#This Row],[NUMĂRUL PERSOANELOR CARE AU PARTICIPAT LA VOT]]</f>
        <v>2.202886281854187</v>
      </c>
      <c r="X1267" s="43">
        <v>4.8400999999999996</v>
      </c>
      <c r="Y1267" s="114" t="s">
        <v>2886</v>
      </c>
      <c r="Z1267" s="44">
        <v>7</v>
      </c>
      <c r="AA1267" s="115" t="s">
        <v>3107</v>
      </c>
      <c r="AB1267" s="44">
        <v>1</v>
      </c>
      <c r="AC1267" s="45"/>
    </row>
    <row r="1268" spans="1:29" ht="12" customHeight="1" x14ac:dyDescent="0.2">
      <c r="A1268" s="37">
        <v>1267</v>
      </c>
      <c r="B1268" s="38" t="s">
        <v>22</v>
      </c>
      <c r="C1268" s="39" t="s">
        <v>2059</v>
      </c>
      <c r="D1268" s="40">
        <v>44101</v>
      </c>
      <c r="E1268" s="38">
        <v>1</v>
      </c>
      <c r="F1268" s="38"/>
      <c r="G1268" s="38" t="s">
        <v>2</v>
      </c>
      <c r="H1268" s="38" t="s">
        <v>2</v>
      </c>
      <c r="I1268" s="47">
        <v>2980</v>
      </c>
      <c r="J1268" s="47">
        <v>11247</v>
      </c>
      <c r="K1268" s="41">
        <v>0</v>
      </c>
      <c r="L1268" s="41">
        <f>SUM(Data5[[#This Row],[CHELTUIELI DE PERSONAL LEI]:[CHELTUIELI DE CAPITAL (ACTIVE NEFINANCIARE ) LEI]])</f>
        <v>14227</v>
      </c>
      <c r="M1268" s="41">
        <f>Data5[[#This Row],[TOTAL CHELTUIELI LEI]]/Data5[[#This Row],[CURS VALUTAR EURO BNR 22 07 2020]]</f>
        <v>2939.4020784694535</v>
      </c>
      <c r="N1268" s="54">
        <v>3893</v>
      </c>
      <c r="O1268" s="54"/>
      <c r="P1268" s="54">
        <v>2310</v>
      </c>
      <c r="Q1268" s="54"/>
      <c r="R1268" s="54">
        <f>Data5[[#This Row],[PERSOANE ÎNSCRISE ÎN LISTELE ELECTORALE (TURUL 1)            ]]+Data5[[#This Row],[PERSOANE ÎNSCRISE ÎN LISTELE ELECTORALE (TURUL AL 2-LEA)]]</f>
        <v>3893</v>
      </c>
      <c r="S1268" s="54">
        <f>Data5[[#This Row],[PERSOANE CARE AU PARTICIPAT LA VOT (TURUL 1)]]+Data5[[#This Row],[PERSOANE CARE AU PARTICIPAT LA VOT  (TURUL AL 2-LEA)]]</f>
        <v>2310</v>
      </c>
      <c r="T1268" s="41">
        <f>Data5[[#This Row],[TOTAL CHELTUIELI LEI]]/Data5[[#This Row],[NUMĂRUL PERSOANELOR ÎNSCRISE ÎN LISTELE ELECTORALE]]</f>
        <v>3.6545080914461856</v>
      </c>
      <c r="U1268" s="41">
        <f>Data5[[#This Row],[TOTAL CHELTUIELI EURO]]/Data5[[#This Row],[NUMĂRUL PERSOANELOR ÎNSCRISE ÎN LISTELE ELECTORALE]]</f>
        <v>0.75504805509104889</v>
      </c>
      <c r="V1268" s="41">
        <f>Data5[[#This Row],[TOTAL CHELTUIELI LEI]]/Data5[[#This Row],[NUMĂRUL PERSOANELOR CARE AU PARTICIPAT LA VOT]]</f>
        <v>6.1588744588744593</v>
      </c>
      <c r="W1268" s="41">
        <f>Data5[[#This Row],[TOTAL CHELTUIELI EURO]]/Data5[[#This Row],[NUMĂRUL PERSOANELOR CARE AU PARTICIPAT LA VOT]]</f>
        <v>1.2724684322378585</v>
      </c>
      <c r="X1268" s="43">
        <v>4.8400999999999996</v>
      </c>
      <c r="Y1268" s="114" t="s">
        <v>2884</v>
      </c>
      <c r="Z1268" s="44">
        <v>3</v>
      </c>
      <c r="AA1268" s="115" t="s">
        <v>3105</v>
      </c>
      <c r="AB1268" s="44">
        <v>0</v>
      </c>
      <c r="AC1268" s="45"/>
    </row>
    <row r="1269" spans="1:29" ht="12" customHeight="1" x14ac:dyDescent="0.2">
      <c r="A1269" s="37">
        <v>1268</v>
      </c>
      <c r="B1269" s="38" t="s">
        <v>22</v>
      </c>
      <c r="C1269" s="39" t="s">
        <v>2060</v>
      </c>
      <c r="D1269" s="40">
        <v>44101</v>
      </c>
      <c r="E1269" s="38">
        <v>1</v>
      </c>
      <c r="F1269" s="38"/>
      <c r="G1269" s="38" t="s">
        <v>2</v>
      </c>
      <c r="H1269" s="38" t="s">
        <v>2</v>
      </c>
      <c r="I1269" s="47">
        <v>2357</v>
      </c>
      <c r="J1269" s="47">
        <v>1005</v>
      </c>
      <c r="K1269" s="41">
        <v>0</v>
      </c>
      <c r="L1269" s="41">
        <f>SUM(Data5[[#This Row],[CHELTUIELI DE PERSONAL LEI]:[CHELTUIELI DE CAPITAL (ACTIVE NEFINANCIARE ) LEI]])</f>
        <v>3362</v>
      </c>
      <c r="M1269" s="41">
        <f>Data5[[#This Row],[TOTAL CHELTUIELI LEI]]/Data5[[#This Row],[CURS VALUTAR EURO BNR 22 07 2020]]</f>
        <v>694.61374764984203</v>
      </c>
      <c r="N1269" s="54">
        <v>4807</v>
      </c>
      <c r="O1269" s="54"/>
      <c r="P1269" s="54">
        <v>3138</v>
      </c>
      <c r="Q1269" s="54"/>
      <c r="R1269" s="54">
        <f>Data5[[#This Row],[PERSOANE ÎNSCRISE ÎN LISTELE ELECTORALE (TURUL 1)            ]]+Data5[[#This Row],[PERSOANE ÎNSCRISE ÎN LISTELE ELECTORALE (TURUL AL 2-LEA)]]</f>
        <v>4807</v>
      </c>
      <c r="S1269" s="54">
        <f>Data5[[#This Row],[PERSOANE CARE AU PARTICIPAT LA VOT (TURUL 1)]]+Data5[[#This Row],[PERSOANE CARE AU PARTICIPAT LA VOT  (TURUL AL 2-LEA)]]</f>
        <v>3138</v>
      </c>
      <c r="T1269" s="41">
        <f>Data5[[#This Row],[TOTAL CHELTUIELI LEI]]/Data5[[#This Row],[NUMĂRUL PERSOANELOR ÎNSCRISE ÎN LISTELE ELECTORALE]]</f>
        <v>0.69939671312669027</v>
      </c>
      <c r="U1269" s="41">
        <f>Data5[[#This Row],[TOTAL CHELTUIELI EURO]]/Data5[[#This Row],[NUMĂRUL PERSOANELOR ÎNSCRISE ÎN LISTELE ELECTORALE]]</f>
        <v>0.14450046757849844</v>
      </c>
      <c r="V1269" s="41">
        <f>Data5[[#This Row],[TOTAL CHELTUIELI LEI]]/Data5[[#This Row],[NUMĂRUL PERSOANELOR CARE AU PARTICIPAT LA VOT]]</f>
        <v>1.07138304652645</v>
      </c>
      <c r="W1269" s="41">
        <f>Data5[[#This Row],[TOTAL CHELTUIELI EURO]]/Data5[[#This Row],[NUMĂRUL PERSOANELOR CARE AU PARTICIPAT LA VOT]]</f>
        <v>0.22135556011785915</v>
      </c>
      <c r="X1269" s="43">
        <v>4.8400999999999996</v>
      </c>
      <c r="Y1269" s="114" t="s">
        <v>2890</v>
      </c>
      <c r="Z1269" s="44">
        <v>0</v>
      </c>
      <c r="AA1269" s="115" t="s">
        <v>3105</v>
      </c>
      <c r="AB1269" s="44">
        <v>0</v>
      </c>
      <c r="AC1269" s="45"/>
    </row>
    <row r="1270" spans="1:29" ht="12" customHeight="1" x14ac:dyDescent="0.2">
      <c r="A1270" s="37">
        <v>1269</v>
      </c>
      <c r="B1270" s="38" t="s">
        <v>22</v>
      </c>
      <c r="C1270" s="39" t="s">
        <v>2061</v>
      </c>
      <c r="D1270" s="40">
        <v>44101</v>
      </c>
      <c r="E1270" s="38">
        <v>1</v>
      </c>
      <c r="F1270" s="38"/>
      <c r="G1270" s="38" t="s">
        <v>2</v>
      </c>
      <c r="H1270" s="38" t="s">
        <v>2</v>
      </c>
      <c r="I1270" s="47">
        <v>2070</v>
      </c>
      <c r="J1270" s="47">
        <v>8107.89</v>
      </c>
      <c r="K1270" s="41">
        <v>0</v>
      </c>
      <c r="L1270" s="41">
        <f>SUM(Data5[[#This Row],[CHELTUIELI DE PERSONAL LEI]:[CHELTUIELI DE CAPITAL (ACTIVE NEFINANCIARE ) LEI]])</f>
        <v>10177.89</v>
      </c>
      <c r="M1270" s="41">
        <f>Data5[[#This Row],[TOTAL CHELTUIELI LEI]]/Data5[[#This Row],[CURS VALUTAR EURO BNR 22 07 2020]]</f>
        <v>2102.8263878845478</v>
      </c>
      <c r="N1270" s="54">
        <v>3192</v>
      </c>
      <c r="O1270" s="54"/>
      <c r="P1270" s="54">
        <v>2162</v>
      </c>
      <c r="Q1270" s="54"/>
      <c r="R1270" s="54">
        <f>Data5[[#This Row],[PERSOANE ÎNSCRISE ÎN LISTELE ELECTORALE (TURUL 1)            ]]+Data5[[#This Row],[PERSOANE ÎNSCRISE ÎN LISTELE ELECTORALE (TURUL AL 2-LEA)]]</f>
        <v>3192</v>
      </c>
      <c r="S1270" s="54">
        <f>Data5[[#This Row],[PERSOANE CARE AU PARTICIPAT LA VOT (TURUL 1)]]+Data5[[#This Row],[PERSOANE CARE AU PARTICIPAT LA VOT  (TURUL AL 2-LEA)]]</f>
        <v>2162</v>
      </c>
      <c r="T1270" s="41">
        <f>Data5[[#This Row],[TOTAL CHELTUIELI LEI]]/Data5[[#This Row],[NUMĂRUL PERSOANELOR ÎNSCRISE ÎN LISTELE ELECTORALE]]</f>
        <v>3.1885620300751878</v>
      </c>
      <c r="U1270" s="41">
        <f>Data5[[#This Row],[TOTAL CHELTUIELI EURO]]/Data5[[#This Row],[NUMĂRUL PERSOANELOR ÎNSCRISE ÎN LISTELE ELECTORALE]]</f>
        <v>0.65878019670568544</v>
      </c>
      <c r="V1270" s="41">
        <f>Data5[[#This Row],[TOTAL CHELTUIELI LEI]]/Data5[[#This Row],[NUMĂRUL PERSOANELOR CARE AU PARTICIPAT LA VOT]]</f>
        <v>4.7076271970397778</v>
      </c>
      <c r="W1270" s="41">
        <f>Data5[[#This Row],[TOTAL CHELTUIELI EURO]]/Data5[[#This Row],[NUMĂRUL PERSOANELOR CARE AU PARTICIPAT LA VOT]]</f>
        <v>0.97263015165797773</v>
      </c>
      <c r="X1270" s="43">
        <v>4.8400999999999996</v>
      </c>
      <c r="Y1270" s="114" t="s">
        <v>2884</v>
      </c>
      <c r="Z1270" s="44">
        <v>3</v>
      </c>
      <c r="AA1270" s="115" t="s">
        <v>3105</v>
      </c>
      <c r="AB1270" s="44">
        <v>0</v>
      </c>
      <c r="AC1270" s="45"/>
    </row>
    <row r="1271" spans="1:29" ht="12" customHeight="1" x14ac:dyDescent="0.2">
      <c r="A1271" s="37">
        <v>1270</v>
      </c>
      <c r="B1271" s="38" t="s">
        <v>22</v>
      </c>
      <c r="C1271" s="39" t="s">
        <v>2062</v>
      </c>
      <c r="D1271" s="40">
        <v>44101</v>
      </c>
      <c r="E1271" s="38">
        <v>1</v>
      </c>
      <c r="F1271" s="38"/>
      <c r="G1271" s="38" t="s">
        <v>2</v>
      </c>
      <c r="H1271" s="38" t="s">
        <v>2</v>
      </c>
      <c r="I1271" s="47">
        <v>1800</v>
      </c>
      <c r="J1271" s="47">
        <v>7200</v>
      </c>
      <c r="K1271" s="41">
        <v>0</v>
      </c>
      <c r="L1271" s="41">
        <f>SUM(Data5[[#This Row],[CHELTUIELI DE PERSONAL LEI]:[CHELTUIELI DE CAPITAL (ACTIVE NEFINANCIARE ) LEI]])</f>
        <v>9000</v>
      </c>
      <c r="M1271" s="41">
        <f>Data5[[#This Row],[TOTAL CHELTUIELI LEI]]/Data5[[#This Row],[CURS VALUTAR EURO BNR 22 07 2020]]</f>
        <v>1859.4657135183159</v>
      </c>
      <c r="N1271" s="54">
        <v>3682</v>
      </c>
      <c r="O1271" s="54"/>
      <c r="P1271" s="54">
        <v>2491</v>
      </c>
      <c r="Q1271" s="54"/>
      <c r="R1271" s="54">
        <f>Data5[[#This Row],[PERSOANE ÎNSCRISE ÎN LISTELE ELECTORALE (TURUL 1)            ]]+Data5[[#This Row],[PERSOANE ÎNSCRISE ÎN LISTELE ELECTORALE (TURUL AL 2-LEA)]]</f>
        <v>3682</v>
      </c>
      <c r="S1271" s="54">
        <f>Data5[[#This Row],[PERSOANE CARE AU PARTICIPAT LA VOT (TURUL 1)]]+Data5[[#This Row],[PERSOANE CARE AU PARTICIPAT LA VOT  (TURUL AL 2-LEA)]]</f>
        <v>2491</v>
      </c>
      <c r="T1271" s="41">
        <f>Data5[[#This Row],[TOTAL CHELTUIELI LEI]]/Data5[[#This Row],[NUMĂRUL PERSOANELOR ÎNSCRISE ÎN LISTELE ELECTORALE]]</f>
        <v>2.4443237370994026</v>
      </c>
      <c r="U1271" s="41">
        <f>Data5[[#This Row],[TOTAL CHELTUIELI EURO]]/Data5[[#This Row],[NUMĂRUL PERSOANELOR ÎNSCRISE ÎN LISTELE ELECTORALE]]</f>
        <v>0.50501513131947739</v>
      </c>
      <c r="V1271" s="41">
        <f>Data5[[#This Row],[TOTAL CHELTUIELI LEI]]/Data5[[#This Row],[NUMĂRUL PERSOANELOR CARE AU PARTICIPAT LA VOT]]</f>
        <v>3.6130068245684464</v>
      </c>
      <c r="W1271" s="41">
        <f>Data5[[#This Row],[TOTAL CHELTUIELI EURO]]/Data5[[#This Row],[NUMĂRUL PERSOANELOR CARE AU PARTICIPAT LA VOT]]</f>
        <v>0.74647359033252347</v>
      </c>
      <c r="X1271" s="43">
        <v>4.8400999999999996</v>
      </c>
      <c r="Y1271" s="114" t="s">
        <v>2891</v>
      </c>
      <c r="Z1271" s="44">
        <v>2</v>
      </c>
      <c r="AA1271" s="115" t="s">
        <v>3105</v>
      </c>
      <c r="AB1271" s="44">
        <v>0</v>
      </c>
      <c r="AC1271" s="45"/>
    </row>
    <row r="1272" spans="1:29" ht="12" customHeight="1" x14ac:dyDescent="0.2">
      <c r="A1272" s="37">
        <v>1271</v>
      </c>
      <c r="B1272" s="38" t="s">
        <v>22</v>
      </c>
      <c r="C1272" s="39" t="s">
        <v>2063</v>
      </c>
      <c r="D1272" s="40">
        <v>44101</v>
      </c>
      <c r="E1272" s="38">
        <v>1</v>
      </c>
      <c r="F1272" s="38"/>
      <c r="G1272" s="38" t="s">
        <v>2</v>
      </c>
      <c r="H1272" s="38" t="s">
        <v>2</v>
      </c>
      <c r="I1272" s="47">
        <v>0</v>
      </c>
      <c r="J1272" s="47">
        <v>4630.13</v>
      </c>
      <c r="K1272" s="41">
        <v>0</v>
      </c>
      <c r="L1272" s="41">
        <f>SUM(Data5[[#This Row],[CHELTUIELI DE PERSONAL LEI]:[CHELTUIELI DE CAPITAL (ACTIVE NEFINANCIARE ) LEI]])</f>
        <v>4630.13</v>
      </c>
      <c r="M1272" s="41">
        <f>Data5[[#This Row],[TOTAL CHELTUIELI LEI]]/Data5[[#This Row],[CURS VALUTAR EURO BNR 22 07 2020]]</f>
        <v>956.61866490361774</v>
      </c>
      <c r="N1272" s="49">
        <v>1454</v>
      </c>
      <c r="O1272" s="54"/>
      <c r="P1272" s="54">
        <v>1224</v>
      </c>
      <c r="Q1272" s="54"/>
      <c r="R1272" s="54">
        <f>Data5[[#This Row],[PERSOANE ÎNSCRISE ÎN LISTELE ELECTORALE (TURUL 1)            ]]+Data5[[#This Row],[PERSOANE ÎNSCRISE ÎN LISTELE ELECTORALE (TURUL AL 2-LEA)]]</f>
        <v>1454</v>
      </c>
      <c r="S1272" s="54">
        <f>Data5[[#This Row],[PERSOANE CARE AU PARTICIPAT LA VOT (TURUL 1)]]+Data5[[#This Row],[PERSOANE CARE AU PARTICIPAT LA VOT  (TURUL AL 2-LEA)]]</f>
        <v>1224</v>
      </c>
      <c r="T1272" s="41">
        <f>Data5[[#This Row],[TOTAL CHELTUIELI LEI]]/Data5[[#This Row],[NUMĂRUL PERSOANELOR ÎNSCRISE ÎN LISTELE ELECTORALE]]</f>
        <v>3.1844085281980745</v>
      </c>
      <c r="U1272" s="41">
        <f>Data5[[#This Row],[TOTAL CHELTUIELI EURO]]/Data5[[#This Row],[NUMĂRUL PERSOANELOR ÎNSCRISE ÎN LISTELE ELECTORALE]]</f>
        <v>0.65792205289107131</v>
      </c>
      <c r="V1272" s="41">
        <f>Data5[[#This Row],[TOTAL CHELTUIELI LEI]]/Data5[[#This Row],[NUMĂRUL PERSOANELOR CARE AU PARTICIPAT LA VOT]]</f>
        <v>3.7827859477124184</v>
      </c>
      <c r="W1272" s="41">
        <f>Data5[[#This Row],[TOTAL CHELTUIELI EURO]]/Data5[[#This Row],[NUMĂRUL PERSOANELOR CARE AU PARTICIPAT LA VOT]]</f>
        <v>0.78155119681668117</v>
      </c>
      <c r="X1272" s="43">
        <v>4.8400999999999996</v>
      </c>
      <c r="Y1272" s="114" t="s">
        <v>2884</v>
      </c>
      <c r="Z1272" s="44">
        <v>3</v>
      </c>
      <c r="AA1272" s="115" t="s">
        <v>3105</v>
      </c>
      <c r="AB1272" s="44">
        <v>0</v>
      </c>
      <c r="AC1272" s="45"/>
    </row>
    <row r="1273" spans="1:29" ht="12" customHeight="1" x14ac:dyDescent="0.2">
      <c r="A1273" s="37">
        <v>1272</v>
      </c>
      <c r="B1273" s="38" t="s">
        <v>22</v>
      </c>
      <c r="C1273" s="39" t="s">
        <v>2064</v>
      </c>
      <c r="D1273" s="40">
        <v>44101</v>
      </c>
      <c r="E1273" s="38">
        <v>1</v>
      </c>
      <c r="F1273" s="38"/>
      <c r="G1273" s="38" t="s">
        <v>2</v>
      </c>
      <c r="H1273" s="38" t="s">
        <v>2</v>
      </c>
      <c r="I1273" s="47">
        <v>1000</v>
      </c>
      <c r="J1273" s="47">
        <v>16808</v>
      </c>
      <c r="K1273" s="41">
        <v>0</v>
      </c>
      <c r="L1273" s="41">
        <f>SUM(Data5[[#This Row],[CHELTUIELI DE PERSONAL LEI]:[CHELTUIELI DE CAPITAL (ACTIVE NEFINANCIARE ) LEI]])</f>
        <v>17808</v>
      </c>
      <c r="M1273" s="41">
        <f>Data5[[#This Row],[TOTAL CHELTUIELI LEI]]/Data5[[#This Row],[CURS VALUTAR EURO BNR 22 07 2020]]</f>
        <v>3679.2628251482411</v>
      </c>
      <c r="N1273" s="49">
        <v>5768</v>
      </c>
      <c r="O1273" s="54"/>
      <c r="P1273" s="54">
        <v>3239</v>
      </c>
      <c r="Q1273" s="54"/>
      <c r="R1273" s="54">
        <f>Data5[[#This Row],[PERSOANE ÎNSCRISE ÎN LISTELE ELECTORALE (TURUL 1)            ]]+Data5[[#This Row],[PERSOANE ÎNSCRISE ÎN LISTELE ELECTORALE (TURUL AL 2-LEA)]]</f>
        <v>5768</v>
      </c>
      <c r="S1273" s="54">
        <f>Data5[[#This Row],[PERSOANE CARE AU PARTICIPAT LA VOT (TURUL 1)]]+Data5[[#This Row],[PERSOANE CARE AU PARTICIPAT LA VOT  (TURUL AL 2-LEA)]]</f>
        <v>3239</v>
      </c>
      <c r="T1273" s="41">
        <f>Data5[[#This Row],[TOTAL CHELTUIELI LEI]]/Data5[[#This Row],[NUMĂRUL PERSOANELOR ÎNSCRISE ÎN LISTELE ELECTORALE]]</f>
        <v>3.087378640776699</v>
      </c>
      <c r="U1273" s="41">
        <f>Data5[[#This Row],[TOTAL CHELTUIELI EURO]]/Data5[[#This Row],[NUMĂRUL PERSOANELOR ÎNSCRISE ÎN LISTELE ELECTORALE]]</f>
        <v>0.63787496968589474</v>
      </c>
      <c r="V1273" s="41">
        <f>Data5[[#This Row],[TOTAL CHELTUIELI LEI]]/Data5[[#This Row],[NUMĂRUL PERSOANELOR CARE AU PARTICIPAT LA VOT]]</f>
        <v>5.497993207780179</v>
      </c>
      <c r="W1273" s="41">
        <f>Data5[[#This Row],[TOTAL CHELTUIELI EURO]]/Data5[[#This Row],[NUMĂRUL PERSOANELOR CARE AU PARTICIPAT LA VOT]]</f>
        <v>1.1359255403359805</v>
      </c>
      <c r="X1273" s="43">
        <v>4.8400999999999996</v>
      </c>
      <c r="Y1273" s="114" t="s">
        <v>2884</v>
      </c>
      <c r="Z1273" s="44">
        <v>3</v>
      </c>
      <c r="AA1273" s="115" t="s">
        <v>3105</v>
      </c>
      <c r="AB1273" s="44">
        <v>0</v>
      </c>
      <c r="AC1273" s="45"/>
    </row>
    <row r="1274" spans="1:29" ht="12" customHeight="1" x14ac:dyDescent="0.2">
      <c r="A1274" s="37">
        <v>1273</v>
      </c>
      <c r="B1274" s="38" t="s">
        <v>22</v>
      </c>
      <c r="C1274" s="39" t="s">
        <v>2065</v>
      </c>
      <c r="D1274" s="40">
        <v>44101</v>
      </c>
      <c r="E1274" s="38">
        <v>1</v>
      </c>
      <c r="F1274" s="38"/>
      <c r="G1274" s="38" t="s">
        <v>2</v>
      </c>
      <c r="H1274" s="38" t="s">
        <v>2</v>
      </c>
      <c r="I1274" s="47">
        <v>0</v>
      </c>
      <c r="J1274" s="47">
        <v>17554.5</v>
      </c>
      <c r="K1274" s="47">
        <v>0</v>
      </c>
      <c r="L1274" s="41">
        <f>SUM(Data5[[#This Row],[CHELTUIELI DE PERSONAL LEI]:[CHELTUIELI DE CAPITAL (ACTIVE NEFINANCIARE ) LEI]])</f>
        <v>17554.5</v>
      </c>
      <c r="M1274" s="41">
        <f>Data5[[#This Row],[TOTAL CHELTUIELI LEI]]/Data5[[#This Row],[CURS VALUTAR EURO BNR 22 07 2020]]</f>
        <v>3626.8878742174752</v>
      </c>
      <c r="N1274" s="49">
        <v>2020</v>
      </c>
      <c r="O1274" s="54"/>
      <c r="P1274" s="54">
        <v>1544</v>
      </c>
      <c r="Q1274" s="54"/>
      <c r="R1274" s="54">
        <f>Data5[[#This Row],[PERSOANE ÎNSCRISE ÎN LISTELE ELECTORALE (TURUL 1)            ]]+Data5[[#This Row],[PERSOANE ÎNSCRISE ÎN LISTELE ELECTORALE (TURUL AL 2-LEA)]]</f>
        <v>2020</v>
      </c>
      <c r="S1274" s="54">
        <f>Data5[[#This Row],[PERSOANE CARE AU PARTICIPAT LA VOT (TURUL 1)]]+Data5[[#This Row],[PERSOANE CARE AU PARTICIPAT LA VOT  (TURUL AL 2-LEA)]]</f>
        <v>1544</v>
      </c>
      <c r="T1274" s="41">
        <f>Data5[[#This Row],[TOTAL CHELTUIELI LEI]]/Data5[[#This Row],[NUMĂRUL PERSOANELOR ÎNSCRISE ÎN LISTELE ELECTORALE]]</f>
        <v>8.6903465346534645</v>
      </c>
      <c r="U1274" s="41">
        <f>Data5[[#This Row],[TOTAL CHELTUIELI EURO]]/Data5[[#This Row],[NUMĂRUL PERSOANELOR ÎNSCRISE ÎN LISTELE ELECTORALE]]</f>
        <v>1.7954890466423143</v>
      </c>
      <c r="V1274" s="41">
        <f>Data5[[#This Row],[TOTAL CHELTUIELI LEI]]/Data5[[#This Row],[NUMĂRUL PERSOANELOR CARE AU PARTICIPAT LA VOT]]</f>
        <v>11.36949481865285</v>
      </c>
      <c r="W1274" s="41">
        <f>Data5[[#This Row],[TOTAL CHELTUIELI EURO]]/Data5[[#This Row],[NUMĂRUL PERSOANELOR CARE AU PARTICIPAT LA VOT]]</f>
        <v>2.3490206439232351</v>
      </c>
      <c r="X1274" s="43">
        <v>4.8400999999999996</v>
      </c>
      <c r="Y1274" s="114" t="s">
        <v>2896</v>
      </c>
      <c r="Z1274" s="44">
        <v>8</v>
      </c>
      <c r="AA1274" s="115" t="s">
        <v>3107</v>
      </c>
      <c r="AB1274" s="44">
        <v>1</v>
      </c>
      <c r="AC1274" s="45"/>
    </row>
    <row r="1275" spans="1:29" ht="12" customHeight="1" x14ac:dyDescent="0.2">
      <c r="A1275" s="37">
        <v>1274</v>
      </c>
      <c r="B1275" s="38" t="s">
        <v>22</v>
      </c>
      <c r="C1275" s="39" t="s">
        <v>2066</v>
      </c>
      <c r="D1275" s="40">
        <v>44101</v>
      </c>
      <c r="E1275" s="38">
        <v>1</v>
      </c>
      <c r="F1275" s="38"/>
      <c r="G1275" s="38" t="s">
        <v>2</v>
      </c>
      <c r="H1275" s="38" t="s">
        <v>2</v>
      </c>
      <c r="I1275" s="47">
        <v>720</v>
      </c>
      <c r="J1275" s="47">
        <v>4514</v>
      </c>
      <c r="K1275" s="41">
        <v>0</v>
      </c>
      <c r="L1275" s="41">
        <f>SUM(Data5[[#This Row],[CHELTUIELI DE PERSONAL LEI]:[CHELTUIELI DE CAPITAL (ACTIVE NEFINANCIARE ) LEI]])</f>
        <v>5234</v>
      </c>
      <c r="M1275" s="41">
        <f>Data5[[#This Row],[TOTAL CHELTUIELI LEI]]/Data5[[#This Row],[CURS VALUTAR EURO BNR 22 07 2020]]</f>
        <v>1081.3826160616518</v>
      </c>
      <c r="N1275" s="49">
        <v>1704</v>
      </c>
      <c r="O1275" s="54"/>
      <c r="P1275" s="54">
        <v>876</v>
      </c>
      <c r="Q1275" s="54"/>
      <c r="R1275" s="54">
        <f>Data5[[#This Row],[PERSOANE ÎNSCRISE ÎN LISTELE ELECTORALE (TURUL 1)            ]]+Data5[[#This Row],[PERSOANE ÎNSCRISE ÎN LISTELE ELECTORALE (TURUL AL 2-LEA)]]</f>
        <v>1704</v>
      </c>
      <c r="S1275" s="54">
        <f>Data5[[#This Row],[PERSOANE CARE AU PARTICIPAT LA VOT (TURUL 1)]]+Data5[[#This Row],[PERSOANE CARE AU PARTICIPAT LA VOT  (TURUL AL 2-LEA)]]</f>
        <v>876</v>
      </c>
      <c r="T1275" s="41">
        <f>Data5[[#This Row],[TOTAL CHELTUIELI LEI]]/Data5[[#This Row],[NUMĂRUL PERSOANELOR ÎNSCRISE ÎN LISTELE ELECTORALE]]</f>
        <v>3.0715962441314555</v>
      </c>
      <c r="U1275" s="41">
        <f>Data5[[#This Row],[TOTAL CHELTUIELI EURO]]/Data5[[#This Row],[NUMĂRUL PERSOANELOR ÎNSCRISE ÎN LISTELE ELECTORALE]]</f>
        <v>0.63461421130378626</v>
      </c>
      <c r="V1275" s="41">
        <f>Data5[[#This Row],[TOTAL CHELTUIELI LEI]]/Data5[[#This Row],[NUMĂRUL PERSOANELOR CARE AU PARTICIPAT LA VOT]]</f>
        <v>5.9748858447488589</v>
      </c>
      <c r="W1275" s="41">
        <f>Data5[[#This Row],[TOTAL CHELTUIELI EURO]]/Data5[[#This Row],[NUMĂRUL PERSOANELOR CARE AU PARTICIPAT LA VOT]]</f>
        <v>1.2344550411662691</v>
      </c>
      <c r="X1275" s="43">
        <v>4.8400999999999996</v>
      </c>
      <c r="Y1275" s="114" t="s">
        <v>2884</v>
      </c>
      <c r="Z1275" s="44">
        <v>3</v>
      </c>
      <c r="AA1275" s="115" t="s">
        <v>3105</v>
      </c>
      <c r="AB1275" s="44">
        <v>0</v>
      </c>
      <c r="AC1275" s="45"/>
    </row>
    <row r="1276" spans="1:29" ht="12" customHeight="1" x14ac:dyDescent="0.2">
      <c r="A1276" s="37">
        <v>1275</v>
      </c>
      <c r="B1276" s="38" t="s">
        <v>22</v>
      </c>
      <c r="C1276" s="39" t="s">
        <v>2067</v>
      </c>
      <c r="D1276" s="40">
        <v>44101</v>
      </c>
      <c r="E1276" s="38">
        <v>1</v>
      </c>
      <c r="F1276" s="38"/>
      <c r="G1276" s="38" t="s">
        <v>2</v>
      </c>
      <c r="H1276" s="38" t="s">
        <v>2</v>
      </c>
      <c r="I1276" s="47">
        <v>800</v>
      </c>
      <c r="J1276" s="47">
        <v>12910.63</v>
      </c>
      <c r="K1276" s="41">
        <v>0</v>
      </c>
      <c r="L1276" s="41">
        <f>SUM(Data5[[#This Row],[CHELTUIELI DE PERSONAL LEI]:[CHELTUIELI DE CAPITAL (ACTIVE NEFINANCIARE ) LEI]])</f>
        <v>13710.63</v>
      </c>
      <c r="M1276" s="41">
        <f>Data5[[#This Row],[TOTAL CHELTUIELI LEI]]/Data5[[#This Row],[CURS VALUTAR EURO BNR 22 07 2020]]</f>
        <v>2832.7162661928473</v>
      </c>
      <c r="N1276" s="49">
        <v>2027</v>
      </c>
      <c r="O1276" s="54"/>
      <c r="P1276" s="54">
        <v>1403</v>
      </c>
      <c r="Q1276" s="54"/>
      <c r="R1276" s="54">
        <f>Data5[[#This Row],[PERSOANE ÎNSCRISE ÎN LISTELE ELECTORALE (TURUL 1)            ]]+Data5[[#This Row],[PERSOANE ÎNSCRISE ÎN LISTELE ELECTORALE (TURUL AL 2-LEA)]]</f>
        <v>2027</v>
      </c>
      <c r="S1276" s="54">
        <f>Data5[[#This Row],[PERSOANE CARE AU PARTICIPAT LA VOT (TURUL 1)]]+Data5[[#This Row],[PERSOANE CARE AU PARTICIPAT LA VOT  (TURUL AL 2-LEA)]]</f>
        <v>1403</v>
      </c>
      <c r="T1276" s="41">
        <f>Data5[[#This Row],[TOTAL CHELTUIELI LEI]]/Data5[[#This Row],[NUMĂRUL PERSOANELOR ÎNSCRISE ÎN LISTELE ELECTORALE]]</f>
        <v>6.7640009866798216</v>
      </c>
      <c r="U1276" s="41">
        <f>Data5[[#This Row],[TOTAL CHELTUIELI EURO]]/Data5[[#This Row],[NUMĂRUL PERSOANELOR ÎNSCRISE ÎN LISTELE ELECTORALE]]</f>
        <v>1.397491991215021</v>
      </c>
      <c r="V1276" s="41">
        <f>Data5[[#This Row],[TOTAL CHELTUIELI LEI]]/Data5[[#This Row],[NUMĂRUL PERSOANELOR CARE AU PARTICIPAT LA VOT]]</f>
        <v>9.7723663578047031</v>
      </c>
      <c r="W1276" s="41">
        <f>Data5[[#This Row],[TOTAL CHELTUIELI EURO]]/Data5[[#This Row],[NUMĂRUL PERSOANELOR CARE AU PARTICIPAT LA VOT]]</f>
        <v>2.019042242475301</v>
      </c>
      <c r="X1276" s="43">
        <v>4.8400999999999996</v>
      </c>
      <c r="Y1276" s="114" t="s">
        <v>2889</v>
      </c>
      <c r="Z1276" s="44">
        <v>6</v>
      </c>
      <c r="AA1276" s="115" t="s">
        <v>3107</v>
      </c>
      <c r="AB1276" s="44">
        <v>1</v>
      </c>
      <c r="AC1276" s="45"/>
    </row>
    <row r="1277" spans="1:29" ht="12" customHeight="1" x14ac:dyDescent="0.2">
      <c r="A1277" s="37">
        <v>1276</v>
      </c>
      <c r="B1277" s="38" t="s">
        <v>22</v>
      </c>
      <c r="C1277" s="39" t="s">
        <v>2068</v>
      </c>
      <c r="D1277" s="40">
        <v>44101</v>
      </c>
      <c r="E1277" s="38">
        <v>1</v>
      </c>
      <c r="F1277" s="38"/>
      <c r="G1277" s="38" t="s">
        <v>2</v>
      </c>
      <c r="H1277" s="38" t="s">
        <v>2</v>
      </c>
      <c r="I1277" s="47">
        <v>11609</v>
      </c>
      <c r="J1277" s="47">
        <v>3885</v>
      </c>
      <c r="K1277" s="41">
        <v>0</v>
      </c>
      <c r="L1277" s="41">
        <f>SUM(Data5[[#This Row],[CHELTUIELI DE PERSONAL LEI]:[CHELTUIELI DE CAPITAL (ACTIVE NEFINANCIARE ) LEI]])</f>
        <v>15494</v>
      </c>
      <c r="M1277" s="41">
        <f>Data5[[#This Row],[TOTAL CHELTUIELI LEI]]/Data5[[#This Row],[CURS VALUTAR EURO BNR 22 07 2020]]</f>
        <v>3201.1735294725318</v>
      </c>
      <c r="N1277" s="49">
        <v>3908</v>
      </c>
      <c r="O1277" s="54"/>
      <c r="P1277" s="54">
        <v>2256</v>
      </c>
      <c r="Q1277" s="54"/>
      <c r="R1277" s="54">
        <f>Data5[[#This Row],[PERSOANE ÎNSCRISE ÎN LISTELE ELECTORALE (TURUL 1)            ]]+Data5[[#This Row],[PERSOANE ÎNSCRISE ÎN LISTELE ELECTORALE (TURUL AL 2-LEA)]]</f>
        <v>3908</v>
      </c>
      <c r="S1277" s="54">
        <f>Data5[[#This Row],[PERSOANE CARE AU PARTICIPAT LA VOT (TURUL 1)]]+Data5[[#This Row],[PERSOANE CARE AU PARTICIPAT LA VOT  (TURUL AL 2-LEA)]]</f>
        <v>2256</v>
      </c>
      <c r="T1277" s="41">
        <f>Data5[[#This Row],[TOTAL CHELTUIELI LEI]]/Data5[[#This Row],[NUMĂRUL PERSOANELOR ÎNSCRISE ÎN LISTELE ELECTORALE]]</f>
        <v>3.9646878198567044</v>
      </c>
      <c r="U1277" s="41">
        <f>Data5[[#This Row],[TOTAL CHELTUIELI EURO]]/Data5[[#This Row],[NUMĂRUL PERSOANELOR ÎNSCRISE ÎN LISTELE ELECTORALE]]</f>
        <v>0.81913345175858032</v>
      </c>
      <c r="V1277" s="41">
        <f>Data5[[#This Row],[TOTAL CHELTUIELI LEI]]/Data5[[#This Row],[NUMĂRUL PERSOANELOR CARE AU PARTICIPAT LA VOT]]</f>
        <v>6.8679078014184398</v>
      </c>
      <c r="W1277" s="41">
        <f>Data5[[#This Row],[TOTAL CHELTUIELI EURO]]/Data5[[#This Row],[NUMĂRUL PERSOANELOR CARE AU PARTICIPAT LA VOT]]</f>
        <v>1.4189598978158386</v>
      </c>
      <c r="X1277" s="43">
        <v>4.8400999999999996</v>
      </c>
      <c r="Y1277" s="114" t="s">
        <v>2884</v>
      </c>
      <c r="Z1277" s="44">
        <v>3</v>
      </c>
      <c r="AA1277" s="115" t="s">
        <v>3105</v>
      </c>
      <c r="AB1277" s="44">
        <v>0</v>
      </c>
      <c r="AC1277" s="45"/>
    </row>
    <row r="1278" spans="1:29" ht="12" customHeight="1" x14ac:dyDescent="0.2">
      <c r="A1278" s="37">
        <v>1277</v>
      </c>
      <c r="B1278" s="38" t="s">
        <v>22</v>
      </c>
      <c r="C1278" s="39" t="s">
        <v>2069</v>
      </c>
      <c r="D1278" s="40">
        <v>44101</v>
      </c>
      <c r="E1278" s="38">
        <v>1</v>
      </c>
      <c r="F1278" s="38"/>
      <c r="G1278" s="38" t="s">
        <v>2</v>
      </c>
      <c r="H1278" s="38" t="s">
        <v>2</v>
      </c>
      <c r="I1278" s="47">
        <v>2750</v>
      </c>
      <c r="J1278" s="47">
        <v>3200</v>
      </c>
      <c r="K1278" s="41">
        <v>0</v>
      </c>
      <c r="L1278" s="41">
        <f>SUM(Data5[[#This Row],[CHELTUIELI DE PERSONAL LEI]:[CHELTUIELI DE CAPITAL (ACTIVE NEFINANCIARE ) LEI]])</f>
        <v>5950</v>
      </c>
      <c r="M1278" s="41">
        <f>Data5[[#This Row],[TOTAL CHELTUIELI LEI]]/Data5[[#This Row],[CURS VALUTAR EURO BNR 22 07 2020]]</f>
        <v>1229.3134439371088</v>
      </c>
      <c r="N1278" s="49">
        <v>1361</v>
      </c>
      <c r="O1278" s="54"/>
      <c r="P1278" s="54">
        <v>1123</v>
      </c>
      <c r="Q1278" s="54"/>
      <c r="R1278" s="54">
        <f>Data5[[#This Row],[PERSOANE ÎNSCRISE ÎN LISTELE ELECTORALE (TURUL 1)            ]]+Data5[[#This Row],[PERSOANE ÎNSCRISE ÎN LISTELE ELECTORALE (TURUL AL 2-LEA)]]</f>
        <v>1361</v>
      </c>
      <c r="S1278" s="54">
        <f>Data5[[#This Row],[PERSOANE CARE AU PARTICIPAT LA VOT (TURUL 1)]]+Data5[[#This Row],[PERSOANE CARE AU PARTICIPAT LA VOT  (TURUL AL 2-LEA)]]</f>
        <v>1123</v>
      </c>
      <c r="T1278" s="41">
        <f>Data5[[#This Row],[TOTAL CHELTUIELI LEI]]/Data5[[#This Row],[NUMĂRUL PERSOANELOR ÎNSCRISE ÎN LISTELE ELECTORALE]]</f>
        <v>4.3717854518736221</v>
      </c>
      <c r="U1278" s="41">
        <f>Data5[[#This Row],[TOTAL CHELTUIELI EURO]]/Data5[[#This Row],[NUMĂRUL PERSOANELOR ÎNSCRISE ÎN LISTELE ELECTORALE]]</f>
        <v>0.90324279495746418</v>
      </c>
      <c r="V1278" s="41">
        <f>Data5[[#This Row],[TOTAL CHELTUIELI LEI]]/Data5[[#This Row],[NUMĂRUL PERSOANELOR CARE AU PARTICIPAT LA VOT]]</f>
        <v>5.2983081032947466</v>
      </c>
      <c r="W1278" s="41">
        <f>Data5[[#This Row],[TOTAL CHELTUIELI EURO]]/Data5[[#This Row],[NUMĂRUL PERSOANELOR CARE AU PARTICIPAT LA VOT]]</f>
        <v>1.0946691397480932</v>
      </c>
      <c r="X1278" s="43">
        <v>4.8400999999999996</v>
      </c>
      <c r="Y1278" s="114" t="s">
        <v>2895</v>
      </c>
      <c r="Z1278" s="44">
        <v>4</v>
      </c>
      <c r="AA1278" s="115" t="s">
        <v>3105</v>
      </c>
      <c r="AB1278" s="44">
        <v>0</v>
      </c>
      <c r="AC1278" s="45"/>
    </row>
    <row r="1279" spans="1:29" ht="12" customHeight="1" x14ac:dyDescent="0.2">
      <c r="A1279" s="37">
        <v>1278</v>
      </c>
      <c r="B1279" s="38" t="s">
        <v>22</v>
      </c>
      <c r="C1279" s="39" t="s">
        <v>2070</v>
      </c>
      <c r="D1279" s="40">
        <v>44101</v>
      </c>
      <c r="E1279" s="38">
        <v>1</v>
      </c>
      <c r="F1279" s="38"/>
      <c r="G1279" s="38" t="s">
        <v>2</v>
      </c>
      <c r="H1279" s="38" t="s">
        <v>2</v>
      </c>
      <c r="I1279" s="47">
        <v>1500</v>
      </c>
      <c r="J1279" s="47">
        <v>20895.580000000002</v>
      </c>
      <c r="K1279" s="41">
        <v>0</v>
      </c>
      <c r="L1279" s="41">
        <f>SUM(Data5[[#This Row],[CHELTUIELI DE PERSONAL LEI]:[CHELTUIELI DE CAPITAL (ACTIVE NEFINANCIARE ) LEI]])</f>
        <v>22395.58</v>
      </c>
      <c r="M1279" s="41">
        <f>Data5[[#This Row],[TOTAL CHELTUIELI LEI]]/Data5[[#This Row],[CURS VALUTAR EURO BNR 22 07 2020]]</f>
        <v>4627.0903493729475</v>
      </c>
      <c r="N1279" s="49">
        <v>3396</v>
      </c>
      <c r="O1279" s="54"/>
      <c r="P1279" s="54">
        <v>2221</v>
      </c>
      <c r="Q1279" s="54"/>
      <c r="R1279" s="54">
        <f>Data5[[#This Row],[PERSOANE ÎNSCRISE ÎN LISTELE ELECTORALE (TURUL 1)            ]]+Data5[[#This Row],[PERSOANE ÎNSCRISE ÎN LISTELE ELECTORALE (TURUL AL 2-LEA)]]</f>
        <v>3396</v>
      </c>
      <c r="S1279" s="54">
        <f>Data5[[#This Row],[PERSOANE CARE AU PARTICIPAT LA VOT (TURUL 1)]]+Data5[[#This Row],[PERSOANE CARE AU PARTICIPAT LA VOT  (TURUL AL 2-LEA)]]</f>
        <v>2221</v>
      </c>
      <c r="T1279" s="41">
        <f>Data5[[#This Row],[TOTAL CHELTUIELI LEI]]/Data5[[#This Row],[NUMĂRUL PERSOANELOR ÎNSCRISE ÎN LISTELE ELECTORALE]]</f>
        <v>6.5946937573616022</v>
      </c>
      <c r="U1279" s="41">
        <f>Data5[[#This Row],[TOTAL CHELTUIELI EURO]]/Data5[[#This Row],[NUMĂRUL PERSOANELOR ÎNSCRISE ÎN LISTELE ELECTORALE]]</f>
        <v>1.3625118814407973</v>
      </c>
      <c r="V1279" s="41">
        <f>Data5[[#This Row],[TOTAL CHELTUIELI LEI]]/Data5[[#This Row],[NUMĂRUL PERSOANELOR CARE AU PARTICIPAT LA VOT]]</f>
        <v>10.08355695632598</v>
      </c>
      <c r="W1279" s="41">
        <f>Data5[[#This Row],[TOTAL CHELTUIELI EURO]]/Data5[[#This Row],[NUMĂRUL PERSOANELOR CARE AU PARTICIPAT LA VOT]]</f>
        <v>2.0833364922885851</v>
      </c>
      <c r="X1279" s="43">
        <v>4.8400999999999996</v>
      </c>
      <c r="Y1279" s="114" t="s">
        <v>2889</v>
      </c>
      <c r="Z1279" s="44">
        <v>6</v>
      </c>
      <c r="AA1279" s="115" t="s">
        <v>3107</v>
      </c>
      <c r="AB1279" s="44">
        <v>1</v>
      </c>
      <c r="AC1279" s="45"/>
    </row>
    <row r="1280" spans="1:29" ht="12" customHeight="1" x14ac:dyDescent="0.2">
      <c r="A1280" s="37">
        <v>1279</v>
      </c>
      <c r="B1280" s="38" t="s">
        <v>22</v>
      </c>
      <c r="C1280" s="39" t="s">
        <v>2071</v>
      </c>
      <c r="D1280" s="40">
        <v>44101</v>
      </c>
      <c r="E1280" s="38">
        <v>1</v>
      </c>
      <c r="F1280" s="38"/>
      <c r="G1280" s="38" t="s">
        <v>2</v>
      </c>
      <c r="H1280" s="38" t="s">
        <v>2</v>
      </c>
      <c r="I1280" s="47">
        <v>0</v>
      </c>
      <c r="J1280" s="47">
        <v>19082.400000000001</v>
      </c>
      <c r="K1280" s="41">
        <v>0</v>
      </c>
      <c r="L1280" s="41">
        <f>SUM(Data5[[#This Row],[CHELTUIELI DE PERSONAL LEI]:[CHELTUIELI DE CAPITAL (ACTIVE NEFINANCIARE ) LEI]])</f>
        <v>19082.400000000001</v>
      </c>
      <c r="M1280" s="41">
        <f>Data5[[#This Row],[TOTAL CHELTUIELI LEI]]/Data5[[#This Row],[CURS VALUTAR EURO BNR 22 07 2020]]</f>
        <v>3942.563170182435</v>
      </c>
      <c r="N1280" s="49">
        <v>2157</v>
      </c>
      <c r="O1280" s="54"/>
      <c r="P1280" s="54">
        <v>1415</v>
      </c>
      <c r="Q1280" s="54"/>
      <c r="R1280" s="54">
        <f>Data5[[#This Row],[PERSOANE ÎNSCRISE ÎN LISTELE ELECTORALE (TURUL 1)            ]]+Data5[[#This Row],[PERSOANE ÎNSCRISE ÎN LISTELE ELECTORALE (TURUL AL 2-LEA)]]</f>
        <v>2157</v>
      </c>
      <c r="S1280" s="54">
        <f>Data5[[#This Row],[PERSOANE CARE AU PARTICIPAT LA VOT (TURUL 1)]]+Data5[[#This Row],[PERSOANE CARE AU PARTICIPAT LA VOT  (TURUL AL 2-LEA)]]</f>
        <v>1415</v>
      </c>
      <c r="T1280" s="41">
        <f>Data5[[#This Row],[TOTAL CHELTUIELI LEI]]/Data5[[#This Row],[NUMĂRUL PERSOANELOR ÎNSCRISE ÎN LISTELE ELECTORALE]]</f>
        <v>8.8467315716272612</v>
      </c>
      <c r="U1280" s="41">
        <f>Data5[[#This Row],[TOTAL CHELTUIELI EURO]]/Data5[[#This Row],[NUMĂRUL PERSOANELOR ÎNSCRISE ÎN LISTELE ELECTORALE]]</f>
        <v>1.8277993371267662</v>
      </c>
      <c r="V1280" s="41">
        <f>Data5[[#This Row],[TOTAL CHELTUIELI LEI]]/Data5[[#This Row],[NUMĂRUL PERSOANELOR CARE AU PARTICIPAT LA VOT]]</f>
        <v>13.485795053003535</v>
      </c>
      <c r="W1280" s="41">
        <f>Data5[[#This Row],[TOTAL CHELTUIELI EURO]]/Data5[[#This Row],[NUMĂRUL PERSOANELOR CARE AU PARTICIPAT LA VOT]]</f>
        <v>2.7862637245105546</v>
      </c>
      <c r="X1280" s="43">
        <v>4.8400999999999996</v>
      </c>
      <c r="Y1280" s="114" t="s">
        <v>2896</v>
      </c>
      <c r="Z1280" s="44">
        <v>8</v>
      </c>
      <c r="AA1280" s="115" t="s">
        <v>3107</v>
      </c>
      <c r="AB1280" s="44">
        <v>1</v>
      </c>
      <c r="AC1280" s="45"/>
    </row>
    <row r="1281" spans="1:29" ht="12" customHeight="1" x14ac:dyDescent="0.2">
      <c r="A1281" s="37">
        <v>1280</v>
      </c>
      <c r="B1281" s="38" t="s">
        <v>22</v>
      </c>
      <c r="C1281" s="39" t="s">
        <v>2072</v>
      </c>
      <c r="D1281" s="40">
        <v>44101</v>
      </c>
      <c r="E1281" s="38">
        <v>1</v>
      </c>
      <c r="F1281" s="38"/>
      <c r="G1281" s="38" t="s">
        <v>2</v>
      </c>
      <c r="H1281" s="38" t="s">
        <v>2</v>
      </c>
      <c r="I1281" s="47">
        <v>0</v>
      </c>
      <c r="J1281" s="47">
        <v>21892</v>
      </c>
      <c r="K1281" s="41">
        <v>0</v>
      </c>
      <c r="L1281" s="41">
        <f>SUM(Data5[[#This Row],[CHELTUIELI DE PERSONAL LEI]:[CHELTUIELI DE CAPITAL (ACTIVE NEFINANCIARE ) LEI]])</f>
        <v>21892</v>
      </c>
      <c r="M1281" s="41">
        <f>Data5[[#This Row],[TOTAL CHELTUIELI LEI]]/Data5[[#This Row],[CURS VALUTAR EURO BNR 22 07 2020]]</f>
        <v>4523.0470444825523</v>
      </c>
      <c r="N1281" s="49">
        <v>3654</v>
      </c>
      <c r="O1281" s="54"/>
      <c r="P1281" s="54">
        <v>2330</v>
      </c>
      <c r="Q1281" s="54"/>
      <c r="R1281" s="54">
        <f>Data5[[#This Row],[PERSOANE ÎNSCRISE ÎN LISTELE ELECTORALE (TURUL 1)            ]]+Data5[[#This Row],[PERSOANE ÎNSCRISE ÎN LISTELE ELECTORALE (TURUL AL 2-LEA)]]</f>
        <v>3654</v>
      </c>
      <c r="S1281" s="54">
        <f>Data5[[#This Row],[PERSOANE CARE AU PARTICIPAT LA VOT (TURUL 1)]]+Data5[[#This Row],[PERSOANE CARE AU PARTICIPAT LA VOT  (TURUL AL 2-LEA)]]</f>
        <v>2330</v>
      </c>
      <c r="T1281" s="41">
        <f>Data5[[#This Row],[TOTAL CHELTUIELI LEI]]/Data5[[#This Row],[NUMĂRUL PERSOANELOR ÎNSCRISE ÎN LISTELE ELECTORALE]]</f>
        <v>5.991242474001095</v>
      </c>
      <c r="U1281" s="41">
        <f>Data5[[#This Row],[TOTAL CHELTUIELI EURO]]/Data5[[#This Row],[NUMĂRUL PERSOANELOR ÎNSCRISE ÎN LISTELE ELECTORALE]]</f>
        <v>1.2378344401977428</v>
      </c>
      <c r="V1281" s="41">
        <f>Data5[[#This Row],[TOTAL CHELTUIELI LEI]]/Data5[[#This Row],[NUMĂRUL PERSOANELOR CARE AU PARTICIPAT LA VOT]]</f>
        <v>9.3957081545064369</v>
      </c>
      <c r="W1281" s="41">
        <f>Data5[[#This Row],[TOTAL CHELTUIELI EURO]]/Data5[[#This Row],[NUMĂRUL PERSOANELOR CARE AU PARTICIPAT LA VOT]]</f>
        <v>1.9412219075032413</v>
      </c>
      <c r="X1281" s="43">
        <v>4.8400999999999996</v>
      </c>
      <c r="Y1281" s="114" t="s">
        <v>2892</v>
      </c>
      <c r="Z1281" s="44">
        <v>5</v>
      </c>
      <c r="AA1281" s="115" t="s">
        <v>3107</v>
      </c>
      <c r="AB1281" s="44">
        <v>1</v>
      </c>
      <c r="AC1281" s="45"/>
    </row>
    <row r="1282" spans="1:29" ht="12" customHeight="1" x14ac:dyDescent="0.2">
      <c r="A1282" s="37">
        <v>1281</v>
      </c>
      <c r="B1282" s="38" t="s">
        <v>22</v>
      </c>
      <c r="C1282" s="39" t="s">
        <v>2073</v>
      </c>
      <c r="D1282" s="40">
        <v>44101</v>
      </c>
      <c r="E1282" s="38">
        <v>1</v>
      </c>
      <c r="F1282" s="38"/>
      <c r="G1282" s="38" t="s">
        <v>2</v>
      </c>
      <c r="H1282" s="38" t="s">
        <v>2</v>
      </c>
      <c r="I1282" s="47">
        <v>2000</v>
      </c>
      <c r="J1282" s="47">
        <v>16566.48</v>
      </c>
      <c r="K1282" s="41">
        <v>0</v>
      </c>
      <c r="L1282" s="41">
        <f>SUM(Data5[[#This Row],[CHELTUIELI DE PERSONAL LEI]:[CHELTUIELI DE CAPITAL (ACTIVE NEFINANCIARE ) LEI]])</f>
        <v>18566.48</v>
      </c>
      <c r="M1282" s="41">
        <f>Data5[[#This Row],[TOTAL CHELTUIELI LEI]]/Data5[[#This Row],[CURS VALUTAR EURO BNR 22 07 2020]]</f>
        <v>3835.9703311915046</v>
      </c>
      <c r="N1282" s="49">
        <v>1021</v>
      </c>
      <c r="O1282" s="54"/>
      <c r="P1282" s="54">
        <v>995</v>
      </c>
      <c r="Q1282" s="54"/>
      <c r="R1282" s="54">
        <f>Data5[[#This Row],[PERSOANE ÎNSCRISE ÎN LISTELE ELECTORALE (TURUL 1)            ]]+Data5[[#This Row],[PERSOANE ÎNSCRISE ÎN LISTELE ELECTORALE (TURUL AL 2-LEA)]]</f>
        <v>1021</v>
      </c>
      <c r="S1282" s="54">
        <f>Data5[[#This Row],[PERSOANE CARE AU PARTICIPAT LA VOT (TURUL 1)]]+Data5[[#This Row],[PERSOANE CARE AU PARTICIPAT LA VOT  (TURUL AL 2-LEA)]]</f>
        <v>995</v>
      </c>
      <c r="T1282" s="41">
        <f>Data5[[#This Row],[TOTAL CHELTUIELI LEI]]/Data5[[#This Row],[NUMĂRUL PERSOANELOR ÎNSCRISE ÎN LISTELE ELECTORALE]]</f>
        <v>18.184603330068558</v>
      </c>
      <c r="U1282" s="41">
        <f>Data5[[#This Row],[TOTAL CHELTUIELI EURO]]/Data5[[#This Row],[NUMĂRUL PERSOANELOR ÎNSCRISE ÎN LISTELE ELECTORALE]]</f>
        <v>3.7570718229103863</v>
      </c>
      <c r="V1282" s="41">
        <f>Data5[[#This Row],[TOTAL CHELTUIELI LEI]]/Data5[[#This Row],[NUMĂRUL PERSOANELOR CARE AU PARTICIPAT LA VOT]]</f>
        <v>18.65977889447236</v>
      </c>
      <c r="W1282" s="41">
        <f>Data5[[#This Row],[TOTAL CHELTUIELI EURO]]/Data5[[#This Row],[NUMĂRUL PERSOANELOR CARE AU PARTICIPAT LA VOT]]</f>
        <v>3.8552465640115625</v>
      </c>
      <c r="X1282" s="43">
        <v>4.8400999999999996</v>
      </c>
      <c r="Y1282" s="114" t="s">
        <v>2917</v>
      </c>
      <c r="Z1282" s="44">
        <v>18</v>
      </c>
      <c r="AA1282" s="115" t="s">
        <v>3106</v>
      </c>
      <c r="AB1282" s="44">
        <v>3</v>
      </c>
      <c r="AC1282" s="45"/>
    </row>
    <row r="1283" spans="1:29" ht="12" customHeight="1" x14ac:dyDescent="0.2">
      <c r="A1283" s="37">
        <v>1282</v>
      </c>
      <c r="B1283" s="38" t="s">
        <v>22</v>
      </c>
      <c r="C1283" s="39" t="s">
        <v>2074</v>
      </c>
      <c r="D1283" s="40">
        <v>44101</v>
      </c>
      <c r="E1283" s="38">
        <v>1</v>
      </c>
      <c r="F1283" s="38"/>
      <c r="G1283" s="38" t="s">
        <v>2</v>
      </c>
      <c r="H1283" s="38" t="s">
        <v>2</v>
      </c>
      <c r="I1283" s="47">
        <v>3300</v>
      </c>
      <c r="J1283" s="47">
        <v>6347.94</v>
      </c>
      <c r="K1283" s="41">
        <v>0</v>
      </c>
      <c r="L1283" s="41">
        <f>SUM(Data5[[#This Row],[CHELTUIELI DE PERSONAL LEI]:[CHELTUIELI DE CAPITAL (ACTIVE NEFINANCIARE ) LEI]])</f>
        <v>9647.9399999999987</v>
      </c>
      <c r="M1283" s="41">
        <f>Data5[[#This Row],[TOTAL CHELTUIELI LEI]]/Data5[[#This Row],[CURS VALUTAR EURO BNR 22 07 2020]]</f>
        <v>1993.3348484535443</v>
      </c>
      <c r="N1283" s="49">
        <v>5610</v>
      </c>
      <c r="O1283" s="54"/>
      <c r="P1283" s="54">
        <v>3119</v>
      </c>
      <c r="Q1283" s="54"/>
      <c r="R1283" s="54">
        <f>Data5[[#This Row],[PERSOANE ÎNSCRISE ÎN LISTELE ELECTORALE (TURUL 1)            ]]+Data5[[#This Row],[PERSOANE ÎNSCRISE ÎN LISTELE ELECTORALE (TURUL AL 2-LEA)]]</f>
        <v>5610</v>
      </c>
      <c r="S1283" s="54">
        <f>Data5[[#This Row],[PERSOANE CARE AU PARTICIPAT LA VOT (TURUL 1)]]+Data5[[#This Row],[PERSOANE CARE AU PARTICIPAT LA VOT  (TURUL AL 2-LEA)]]</f>
        <v>3119</v>
      </c>
      <c r="T1283" s="41">
        <f>Data5[[#This Row],[TOTAL CHELTUIELI LEI]]/Data5[[#This Row],[NUMĂRUL PERSOANELOR ÎNSCRISE ÎN LISTELE ELECTORALE]]</f>
        <v>1.7197754010695185</v>
      </c>
      <c r="U1283" s="41">
        <f>Data5[[#This Row],[TOTAL CHELTUIELI EURO]]/Data5[[#This Row],[NUMĂRUL PERSOANELOR ÎNSCRISE ÎN LISTELE ELECTORALE]]</f>
        <v>0.35531815480455337</v>
      </c>
      <c r="V1283" s="41">
        <f>Data5[[#This Row],[TOTAL CHELTUIELI LEI]]/Data5[[#This Row],[NUMĂRUL PERSOANELOR CARE AU PARTICIPAT LA VOT]]</f>
        <v>3.0932798974030136</v>
      </c>
      <c r="W1283" s="41">
        <f>Data5[[#This Row],[TOTAL CHELTUIELI EURO]]/Data5[[#This Row],[NUMĂRUL PERSOANELOR CARE AU PARTICIPAT LA VOT]]</f>
        <v>0.63909421239292863</v>
      </c>
      <c r="X1283" s="43">
        <v>4.8400999999999996</v>
      </c>
      <c r="Y1283" s="114" t="s">
        <v>2894</v>
      </c>
      <c r="Z1283" s="44">
        <v>1</v>
      </c>
      <c r="AA1283" s="115" t="s">
        <v>3105</v>
      </c>
      <c r="AB1283" s="44">
        <v>0</v>
      </c>
      <c r="AC1283" s="45"/>
    </row>
    <row r="1284" spans="1:29" ht="12" customHeight="1" x14ac:dyDescent="0.2">
      <c r="A1284" s="37">
        <v>1283</v>
      </c>
      <c r="B1284" s="38" t="s">
        <v>22</v>
      </c>
      <c r="C1284" s="39" t="s">
        <v>2075</v>
      </c>
      <c r="D1284" s="40">
        <v>44101</v>
      </c>
      <c r="E1284" s="38">
        <v>1</v>
      </c>
      <c r="F1284" s="38"/>
      <c r="G1284" s="38" t="s">
        <v>2</v>
      </c>
      <c r="H1284" s="38" t="s">
        <v>2</v>
      </c>
      <c r="I1284" s="47">
        <v>700</v>
      </c>
      <c r="J1284" s="47">
        <v>5638</v>
      </c>
      <c r="K1284" s="41">
        <v>0</v>
      </c>
      <c r="L1284" s="41">
        <f>SUM(Data5[[#This Row],[CHELTUIELI DE PERSONAL LEI]:[CHELTUIELI DE CAPITAL (ACTIVE NEFINANCIARE ) LEI]])</f>
        <v>6338</v>
      </c>
      <c r="M1284" s="41">
        <f>Data5[[#This Row],[TOTAL CHELTUIELI LEI]]/Data5[[#This Row],[CURS VALUTAR EURO BNR 22 07 2020]]</f>
        <v>1309.4770769198985</v>
      </c>
      <c r="N1284" s="49">
        <v>8708</v>
      </c>
      <c r="O1284" s="54"/>
      <c r="P1284" s="54">
        <v>4467</v>
      </c>
      <c r="Q1284" s="54"/>
      <c r="R1284" s="54">
        <f>Data5[[#This Row],[PERSOANE ÎNSCRISE ÎN LISTELE ELECTORALE (TURUL 1)            ]]+Data5[[#This Row],[PERSOANE ÎNSCRISE ÎN LISTELE ELECTORALE (TURUL AL 2-LEA)]]</f>
        <v>8708</v>
      </c>
      <c r="S1284" s="54">
        <f>Data5[[#This Row],[PERSOANE CARE AU PARTICIPAT LA VOT (TURUL 1)]]+Data5[[#This Row],[PERSOANE CARE AU PARTICIPAT LA VOT  (TURUL AL 2-LEA)]]</f>
        <v>4467</v>
      </c>
      <c r="T1284" s="41">
        <f>Data5[[#This Row],[TOTAL CHELTUIELI LEI]]/Data5[[#This Row],[NUMĂRUL PERSOANELOR ÎNSCRISE ÎN LISTELE ELECTORALE]]</f>
        <v>0.72783647220946257</v>
      </c>
      <c r="U1284" s="41">
        <f>Data5[[#This Row],[TOTAL CHELTUIELI EURO]]/Data5[[#This Row],[NUMĂRUL PERSOANELOR ÎNSCRISE ÎN LISTELE ELECTORALE]]</f>
        <v>0.15037632945795804</v>
      </c>
      <c r="V1284" s="41">
        <f>Data5[[#This Row],[TOTAL CHELTUIELI LEI]]/Data5[[#This Row],[NUMĂRUL PERSOANELOR CARE AU PARTICIPAT LA VOT]]</f>
        <v>1.4188493396015223</v>
      </c>
      <c r="W1284" s="41">
        <f>Data5[[#This Row],[TOTAL CHELTUIELI EURO]]/Data5[[#This Row],[NUMĂRUL PERSOANELOR CARE AU PARTICIPAT LA VOT]]</f>
        <v>0.2931446332930151</v>
      </c>
      <c r="X1284" s="43">
        <v>4.8400999999999996</v>
      </c>
      <c r="Y1284" s="114" t="s">
        <v>2890</v>
      </c>
      <c r="Z1284" s="44">
        <v>0</v>
      </c>
      <c r="AA1284" s="115" t="s">
        <v>3105</v>
      </c>
      <c r="AB1284" s="44">
        <v>0</v>
      </c>
      <c r="AC1284" s="45"/>
    </row>
    <row r="1285" spans="1:29" ht="12" customHeight="1" x14ac:dyDescent="0.2">
      <c r="A1285" s="37">
        <v>1284</v>
      </c>
      <c r="B1285" s="38" t="s">
        <v>22</v>
      </c>
      <c r="C1285" s="39" t="s">
        <v>2076</v>
      </c>
      <c r="D1285" s="40">
        <v>44101</v>
      </c>
      <c r="E1285" s="38">
        <v>1</v>
      </c>
      <c r="F1285" s="38"/>
      <c r="G1285" s="38" t="s">
        <v>2</v>
      </c>
      <c r="H1285" s="38" t="s">
        <v>2</v>
      </c>
      <c r="I1285" s="47">
        <v>1000</v>
      </c>
      <c r="J1285" s="47">
        <v>9204.3700000000008</v>
      </c>
      <c r="K1285" s="41">
        <v>0</v>
      </c>
      <c r="L1285" s="41">
        <f>SUM(Data5[[#This Row],[CHELTUIELI DE PERSONAL LEI]:[CHELTUIELI DE CAPITAL (ACTIVE NEFINANCIARE ) LEI]])</f>
        <v>10204.370000000001</v>
      </c>
      <c r="M1285" s="41">
        <f>Data5[[#This Row],[TOTAL CHELTUIELI LEI]]/Data5[[#This Row],[CURS VALUTAR EURO BNR 22 07 2020]]</f>
        <v>2108.2973492283222</v>
      </c>
      <c r="N1285" s="49">
        <v>1679</v>
      </c>
      <c r="O1285" s="54"/>
      <c r="P1285" s="54">
        <v>1146</v>
      </c>
      <c r="Q1285" s="54"/>
      <c r="R1285" s="54">
        <f>Data5[[#This Row],[PERSOANE ÎNSCRISE ÎN LISTELE ELECTORALE (TURUL 1)            ]]+Data5[[#This Row],[PERSOANE ÎNSCRISE ÎN LISTELE ELECTORALE (TURUL AL 2-LEA)]]</f>
        <v>1679</v>
      </c>
      <c r="S1285" s="54">
        <f>Data5[[#This Row],[PERSOANE CARE AU PARTICIPAT LA VOT (TURUL 1)]]+Data5[[#This Row],[PERSOANE CARE AU PARTICIPAT LA VOT  (TURUL AL 2-LEA)]]</f>
        <v>1146</v>
      </c>
      <c r="T1285" s="41">
        <f>Data5[[#This Row],[TOTAL CHELTUIELI LEI]]/Data5[[#This Row],[NUMĂRUL PERSOANELOR ÎNSCRISE ÎN LISTELE ELECTORALE]]</f>
        <v>6.0776474091721271</v>
      </c>
      <c r="U1285" s="41">
        <f>Data5[[#This Row],[TOTAL CHELTUIELI EURO]]/Data5[[#This Row],[NUMĂRUL PERSOANELOR ÎNSCRISE ÎN LISTELE ELECTORALE]]</f>
        <v>1.2556863306898882</v>
      </c>
      <c r="V1285" s="41">
        <f>Data5[[#This Row],[TOTAL CHELTUIELI LEI]]/Data5[[#This Row],[NUMĂRUL PERSOANELOR CARE AU PARTICIPAT LA VOT]]</f>
        <v>8.9043368237347309</v>
      </c>
      <c r="W1285" s="41">
        <f>Data5[[#This Row],[TOTAL CHELTUIELI EURO]]/Data5[[#This Row],[NUMĂRUL PERSOANELOR CARE AU PARTICIPAT LA VOT]]</f>
        <v>1.8397010028170351</v>
      </c>
      <c r="X1285" s="43">
        <v>4.8400999999999996</v>
      </c>
      <c r="Y1285" s="114" t="s">
        <v>2889</v>
      </c>
      <c r="Z1285" s="44">
        <v>6</v>
      </c>
      <c r="AA1285" s="115" t="s">
        <v>3107</v>
      </c>
      <c r="AB1285" s="44">
        <v>1</v>
      </c>
      <c r="AC1285" s="45"/>
    </row>
    <row r="1286" spans="1:29" ht="12" customHeight="1" x14ac:dyDescent="0.2">
      <c r="A1286" s="37">
        <v>1285</v>
      </c>
      <c r="B1286" s="38" t="s">
        <v>22</v>
      </c>
      <c r="C1286" s="39" t="s">
        <v>2077</v>
      </c>
      <c r="D1286" s="40">
        <v>44101</v>
      </c>
      <c r="E1286" s="38">
        <v>1</v>
      </c>
      <c r="F1286" s="38"/>
      <c r="G1286" s="38" t="s">
        <v>2</v>
      </c>
      <c r="H1286" s="38" t="s">
        <v>2</v>
      </c>
      <c r="I1286" s="47">
        <v>12.789</v>
      </c>
      <c r="J1286" s="47">
        <v>9.8109999999999999</v>
      </c>
      <c r="K1286" s="41">
        <v>15000</v>
      </c>
      <c r="L1286" s="41">
        <f>SUM(Data5[[#This Row],[CHELTUIELI DE PERSONAL LEI]:[CHELTUIELI DE CAPITAL (ACTIVE NEFINANCIARE ) LEI]])</f>
        <v>15022.6</v>
      </c>
      <c r="M1286" s="41">
        <f>Data5[[#This Row],[TOTAL CHELTUIELI LEI]]/Data5[[#This Row],[CURS VALUTAR EURO BNR 22 07 2020]]</f>
        <v>3103.7788475444727</v>
      </c>
      <c r="N1286" s="49">
        <v>1033</v>
      </c>
      <c r="O1286" s="54"/>
      <c r="P1286" s="54">
        <v>793</v>
      </c>
      <c r="Q1286" s="54"/>
      <c r="R1286" s="54">
        <f>Data5[[#This Row],[PERSOANE ÎNSCRISE ÎN LISTELE ELECTORALE (TURUL 1)            ]]+Data5[[#This Row],[PERSOANE ÎNSCRISE ÎN LISTELE ELECTORALE (TURUL AL 2-LEA)]]</f>
        <v>1033</v>
      </c>
      <c r="S1286" s="54">
        <f>Data5[[#This Row],[PERSOANE CARE AU PARTICIPAT LA VOT (TURUL 1)]]+Data5[[#This Row],[PERSOANE CARE AU PARTICIPAT LA VOT  (TURUL AL 2-LEA)]]</f>
        <v>793</v>
      </c>
      <c r="T1286" s="41">
        <f>Data5[[#This Row],[TOTAL CHELTUIELI LEI]]/Data5[[#This Row],[NUMĂRUL PERSOANELOR ÎNSCRISE ÎN LISTELE ELECTORALE]]</f>
        <v>14.54269119070668</v>
      </c>
      <c r="U1286" s="41">
        <f>Data5[[#This Row],[TOTAL CHELTUIELI EURO]]/Data5[[#This Row],[NUMĂRUL PERSOANELOR ÎNSCRISE ÎN LISTELE ELECTORALE]]</f>
        <v>3.0046261834893251</v>
      </c>
      <c r="V1286" s="41">
        <f>Data5[[#This Row],[TOTAL CHELTUIELI LEI]]/Data5[[#This Row],[NUMĂRUL PERSOANELOR CARE AU PARTICIPAT LA VOT]]</f>
        <v>18.944010088272385</v>
      </c>
      <c r="W1286" s="41">
        <f>Data5[[#This Row],[TOTAL CHELTUIELI EURO]]/Data5[[#This Row],[NUMĂRUL PERSOANELOR CARE AU PARTICIPAT LA VOT]]</f>
        <v>3.9139708039652872</v>
      </c>
      <c r="X1286" s="43">
        <v>4.8400999999999996</v>
      </c>
      <c r="Y1286" s="114" t="s">
        <v>2885</v>
      </c>
      <c r="Z1286" s="44">
        <v>14</v>
      </c>
      <c r="AA1286" s="115" t="s">
        <v>3106</v>
      </c>
      <c r="AB1286" s="44">
        <v>3</v>
      </c>
      <c r="AC1286" s="45"/>
    </row>
    <row r="1287" spans="1:29" ht="12" customHeight="1" x14ac:dyDescent="0.2">
      <c r="A1287" s="37">
        <v>1286</v>
      </c>
      <c r="B1287" s="38" t="s">
        <v>22</v>
      </c>
      <c r="C1287" s="39" t="s">
        <v>2078</v>
      </c>
      <c r="D1287" s="40">
        <v>44101</v>
      </c>
      <c r="E1287" s="38">
        <v>1</v>
      </c>
      <c r="F1287" s="38"/>
      <c r="G1287" s="38" t="s">
        <v>2</v>
      </c>
      <c r="H1287" s="38" t="s">
        <v>2</v>
      </c>
      <c r="I1287" s="47">
        <v>99760</v>
      </c>
      <c r="J1287" s="47">
        <v>27365</v>
      </c>
      <c r="K1287" s="41">
        <v>0</v>
      </c>
      <c r="L1287" s="41">
        <f>SUM(Data5[[#This Row],[CHELTUIELI DE PERSONAL LEI]:[CHELTUIELI DE CAPITAL (ACTIVE NEFINANCIARE ) LEI]])</f>
        <v>127125</v>
      </c>
      <c r="M1287" s="41">
        <f>Data5[[#This Row],[TOTAL CHELTUIELI LEI]]/Data5[[#This Row],[CURS VALUTAR EURO BNR 22 07 2020]]</f>
        <v>26264.953203446214</v>
      </c>
      <c r="N1287" s="49">
        <v>2850</v>
      </c>
      <c r="O1287" s="54"/>
      <c r="P1287" s="54">
        <v>1761</v>
      </c>
      <c r="Q1287" s="54"/>
      <c r="R1287" s="54">
        <f>Data5[[#This Row],[PERSOANE ÎNSCRISE ÎN LISTELE ELECTORALE (TURUL 1)            ]]+Data5[[#This Row],[PERSOANE ÎNSCRISE ÎN LISTELE ELECTORALE (TURUL AL 2-LEA)]]</f>
        <v>2850</v>
      </c>
      <c r="S1287" s="54">
        <f>Data5[[#This Row],[PERSOANE CARE AU PARTICIPAT LA VOT (TURUL 1)]]+Data5[[#This Row],[PERSOANE CARE AU PARTICIPAT LA VOT  (TURUL AL 2-LEA)]]</f>
        <v>1761</v>
      </c>
      <c r="T1287" s="41">
        <f>Data5[[#This Row],[TOTAL CHELTUIELI LEI]]/Data5[[#This Row],[NUMĂRUL PERSOANELOR ÎNSCRISE ÎN LISTELE ELECTORALE]]</f>
        <v>44.60526315789474</v>
      </c>
      <c r="U1287" s="41">
        <f>Data5[[#This Row],[TOTAL CHELTUIELI EURO]]/Data5[[#This Row],[NUMĂRUL PERSOANELOR ÎNSCRISE ÎN LISTELE ELECTORALE]]</f>
        <v>9.2157730538407758</v>
      </c>
      <c r="V1287" s="41">
        <f>Data5[[#This Row],[TOTAL CHELTUIELI LEI]]/Data5[[#This Row],[NUMĂRUL PERSOANELOR CARE AU PARTICIPAT LA VOT]]</f>
        <v>72.189097103918229</v>
      </c>
      <c r="W1287" s="41">
        <f>Data5[[#This Row],[TOTAL CHELTUIELI EURO]]/Data5[[#This Row],[NUMĂRUL PERSOANELOR CARE AU PARTICIPAT LA VOT]]</f>
        <v>14.914794550508923</v>
      </c>
      <c r="X1287" s="43">
        <v>4.8400999999999996</v>
      </c>
      <c r="Y1287" s="114" t="s">
        <v>2914</v>
      </c>
      <c r="Z1287" s="44">
        <v>44</v>
      </c>
      <c r="AA1287" s="115" t="s">
        <v>3111</v>
      </c>
      <c r="AB1287" s="44">
        <v>9</v>
      </c>
      <c r="AC1287" s="45"/>
    </row>
    <row r="1288" spans="1:29" ht="12" customHeight="1" x14ac:dyDescent="0.2">
      <c r="A1288" s="37">
        <v>1287</v>
      </c>
      <c r="B1288" s="38" t="s">
        <v>22</v>
      </c>
      <c r="C1288" s="39" t="s">
        <v>2079</v>
      </c>
      <c r="D1288" s="40">
        <v>44101</v>
      </c>
      <c r="E1288" s="38">
        <v>1</v>
      </c>
      <c r="F1288" s="38"/>
      <c r="G1288" s="38" t="s">
        <v>2</v>
      </c>
      <c r="H1288" s="38" t="s">
        <v>2</v>
      </c>
      <c r="I1288" s="47">
        <v>2640</v>
      </c>
      <c r="J1288" s="47">
        <v>6504</v>
      </c>
      <c r="K1288" s="41">
        <v>0</v>
      </c>
      <c r="L1288" s="41">
        <f>SUM(Data5[[#This Row],[CHELTUIELI DE PERSONAL LEI]:[CHELTUIELI DE CAPITAL (ACTIVE NEFINANCIARE ) LEI]])</f>
        <v>9144</v>
      </c>
      <c r="M1288" s="41">
        <f>Data5[[#This Row],[TOTAL CHELTUIELI LEI]]/Data5[[#This Row],[CURS VALUTAR EURO BNR 22 07 2020]]</f>
        <v>1889.2171649346089</v>
      </c>
      <c r="N1288" s="49">
        <v>1957</v>
      </c>
      <c r="O1288" s="54"/>
      <c r="P1288" s="54">
        <v>1338</v>
      </c>
      <c r="Q1288" s="54"/>
      <c r="R1288" s="54">
        <f>Data5[[#This Row],[PERSOANE ÎNSCRISE ÎN LISTELE ELECTORALE (TURUL 1)            ]]+Data5[[#This Row],[PERSOANE ÎNSCRISE ÎN LISTELE ELECTORALE (TURUL AL 2-LEA)]]</f>
        <v>1957</v>
      </c>
      <c r="S1288" s="54">
        <f>Data5[[#This Row],[PERSOANE CARE AU PARTICIPAT LA VOT (TURUL 1)]]+Data5[[#This Row],[PERSOANE CARE AU PARTICIPAT LA VOT  (TURUL AL 2-LEA)]]</f>
        <v>1338</v>
      </c>
      <c r="T1288" s="41">
        <f>Data5[[#This Row],[TOTAL CHELTUIELI LEI]]/Data5[[#This Row],[NUMĂRUL PERSOANELOR ÎNSCRISE ÎN LISTELE ELECTORALE]]</f>
        <v>4.672457843638222</v>
      </c>
      <c r="U1288" s="41">
        <f>Data5[[#This Row],[TOTAL CHELTUIELI EURO]]/Data5[[#This Row],[NUMĂRUL PERSOANELOR ÎNSCRISE ÎN LISTELE ELECTORALE]]</f>
        <v>0.96536390645611081</v>
      </c>
      <c r="V1288" s="41">
        <f>Data5[[#This Row],[TOTAL CHELTUIELI LEI]]/Data5[[#This Row],[NUMĂRUL PERSOANELOR CARE AU PARTICIPAT LA VOT]]</f>
        <v>6.8340807174887894</v>
      </c>
      <c r="W1288" s="41">
        <f>Data5[[#This Row],[TOTAL CHELTUIELI EURO]]/Data5[[#This Row],[NUMĂRUL PERSOANELOR CARE AU PARTICIPAT LA VOT]]</f>
        <v>1.4119709752874505</v>
      </c>
      <c r="X1288" s="43">
        <v>4.8400999999999996</v>
      </c>
      <c r="Y1288" s="114" t="s">
        <v>2895</v>
      </c>
      <c r="Z1288" s="44">
        <v>4</v>
      </c>
      <c r="AA1288" s="115" t="s">
        <v>3105</v>
      </c>
      <c r="AB1288" s="44">
        <v>0</v>
      </c>
      <c r="AC1288" s="45"/>
    </row>
    <row r="1289" spans="1:29" ht="12" customHeight="1" x14ac:dyDescent="0.2">
      <c r="A1289" s="37">
        <v>1288</v>
      </c>
      <c r="B1289" s="38" t="s">
        <v>22</v>
      </c>
      <c r="C1289" s="39" t="s">
        <v>2080</v>
      </c>
      <c r="D1289" s="40">
        <v>44101</v>
      </c>
      <c r="E1289" s="38">
        <v>1</v>
      </c>
      <c r="F1289" s="38"/>
      <c r="G1289" s="38" t="s">
        <v>2</v>
      </c>
      <c r="H1289" s="38" t="s">
        <v>2</v>
      </c>
      <c r="I1289" s="47">
        <v>10846</v>
      </c>
      <c r="J1289" s="47">
        <v>5098</v>
      </c>
      <c r="K1289" s="41">
        <v>0</v>
      </c>
      <c r="L1289" s="41">
        <f>SUM(Data5[[#This Row],[CHELTUIELI DE PERSONAL LEI]:[CHELTUIELI DE CAPITAL (ACTIVE NEFINANCIARE ) LEI]])</f>
        <v>15944</v>
      </c>
      <c r="M1289" s="41">
        <f>Data5[[#This Row],[TOTAL CHELTUIELI LEI]]/Data5[[#This Row],[CURS VALUTAR EURO BNR 22 07 2020]]</f>
        <v>3294.1468151484478</v>
      </c>
      <c r="N1289" s="49">
        <v>1990</v>
      </c>
      <c r="O1289" s="54"/>
      <c r="P1289" s="54">
        <v>1455</v>
      </c>
      <c r="Q1289" s="54"/>
      <c r="R1289" s="54">
        <f>Data5[[#This Row],[PERSOANE ÎNSCRISE ÎN LISTELE ELECTORALE (TURUL 1)            ]]+Data5[[#This Row],[PERSOANE ÎNSCRISE ÎN LISTELE ELECTORALE (TURUL AL 2-LEA)]]</f>
        <v>1990</v>
      </c>
      <c r="S1289" s="54">
        <f>Data5[[#This Row],[PERSOANE CARE AU PARTICIPAT LA VOT (TURUL 1)]]+Data5[[#This Row],[PERSOANE CARE AU PARTICIPAT LA VOT  (TURUL AL 2-LEA)]]</f>
        <v>1455</v>
      </c>
      <c r="T1289" s="41">
        <f>Data5[[#This Row],[TOTAL CHELTUIELI LEI]]/Data5[[#This Row],[NUMĂRUL PERSOANELOR ÎNSCRISE ÎN LISTELE ELECTORALE]]</f>
        <v>8.0120603015075371</v>
      </c>
      <c r="U1289" s="41">
        <f>Data5[[#This Row],[TOTAL CHELTUIELI EURO]]/Data5[[#This Row],[NUMĂRUL PERSOANELOR ÎNSCRISE ÎN LISTELE ELECTORALE]]</f>
        <v>1.6553501583660541</v>
      </c>
      <c r="V1289" s="41">
        <f>Data5[[#This Row],[TOTAL CHELTUIELI LEI]]/Data5[[#This Row],[NUMĂRUL PERSOANELOR CARE AU PARTICIPAT LA VOT]]</f>
        <v>10.958075601374571</v>
      </c>
      <c r="W1289" s="41">
        <f>Data5[[#This Row],[TOTAL CHELTUIELI EURO]]/Data5[[#This Row],[NUMĂRUL PERSOANELOR CARE AU PARTICIPAT LA VOT]]</f>
        <v>2.2640184296552905</v>
      </c>
      <c r="X1289" s="43">
        <v>4.8400999999999996</v>
      </c>
      <c r="Y1289" s="114" t="s">
        <v>2896</v>
      </c>
      <c r="Z1289" s="44">
        <v>8</v>
      </c>
      <c r="AA1289" s="115" t="s">
        <v>3107</v>
      </c>
      <c r="AB1289" s="44">
        <v>1</v>
      </c>
      <c r="AC1289" s="45"/>
    </row>
    <row r="1290" spans="1:29" ht="12" customHeight="1" x14ac:dyDescent="0.2">
      <c r="A1290" s="37">
        <v>1289</v>
      </c>
      <c r="B1290" s="38" t="s">
        <v>22</v>
      </c>
      <c r="C1290" s="39" t="s">
        <v>720</v>
      </c>
      <c r="D1290" s="40">
        <v>44101</v>
      </c>
      <c r="E1290" s="38">
        <v>1</v>
      </c>
      <c r="F1290" s="38"/>
      <c r="G1290" s="38" t="s">
        <v>2</v>
      </c>
      <c r="H1290" s="38" t="s">
        <v>2</v>
      </c>
      <c r="I1290" s="47">
        <v>12302</v>
      </c>
      <c r="J1290" s="47">
        <v>6391</v>
      </c>
      <c r="K1290" s="41">
        <v>0</v>
      </c>
      <c r="L1290" s="41">
        <f>SUM(Data5[[#This Row],[CHELTUIELI DE PERSONAL LEI]:[CHELTUIELI DE CAPITAL (ACTIVE NEFINANCIARE ) LEI]])</f>
        <v>18693</v>
      </c>
      <c r="M1290" s="41">
        <f>Data5[[#This Row],[TOTAL CHELTUIELI LEI]]/Data5[[#This Row],[CURS VALUTAR EURO BNR 22 07 2020]]</f>
        <v>3862.1102869775423</v>
      </c>
      <c r="N1290" s="49">
        <v>6715</v>
      </c>
      <c r="O1290" s="54"/>
      <c r="P1290" s="54">
        <v>3406</v>
      </c>
      <c r="Q1290" s="54"/>
      <c r="R1290" s="54">
        <f>Data5[[#This Row],[PERSOANE ÎNSCRISE ÎN LISTELE ELECTORALE (TURUL 1)            ]]+Data5[[#This Row],[PERSOANE ÎNSCRISE ÎN LISTELE ELECTORALE (TURUL AL 2-LEA)]]</f>
        <v>6715</v>
      </c>
      <c r="S1290" s="54">
        <f>Data5[[#This Row],[PERSOANE CARE AU PARTICIPAT LA VOT (TURUL 1)]]+Data5[[#This Row],[PERSOANE CARE AU PARTICIPAT LA VOT  (TURUL AL 2-LEA)]]</f>
        <v>3406</v>
      </c>
      <c r="T1290" s="41">
        <f>Data5[[#This Row],[TOTAL CHELTUIELI LEI]]/Data5[[#This Row],[NUMĂRUL PERSOANELOR ÎNSCRISE ÎN LISTELE ELECTORALE]]</f>
        <v>2.7837676842889056</v>
      </c>
      <c r="U1290" s="41">
        <f>Data5[[#This Row],[TOTAL CHELTUIELI EURO]]/Data5[[#This Row],[NUMĂRUL PERSOANELOR ÎNSCRISE ÎN LISTELE ELECTORALE]]</f>
        <v>0.57514672925949994</v>
      </c>
      <c r="V1290" s="41">
        <f>Data5[[#This Row],[TOTAL CHELTUIELI LEI]]/Data5[[#This Row],[NUMĂRUL PERSOANELOR CARE AU PARTICIPAT LA VOT]]</f>
        <v>5.48825601879037</v>
      </c>
      <c r="W1290" s="41">
        <f>Data5[[#This Row],[TOTAL CHELTUIELI EURO]]/Data5[[#This Row],[NUMĂRUL PERSOANELOR CARE AU PARTICIPAT LA VOT]]</f>
        <v>1.1339137659945808</v>
      </c>
      <c r="X1290" s="43">
        <v>4.8400999999999996</v>
      </c>
      <c r="Y1290" s="114" t="s">
        <v>2891</v>
      </c>
      <c r="Z1290" s="44">
        <v>2</v>
      </c>
      <c r="AA1290" s="115" t="s">
        <v>3105</v>
      </c>
      <c r="AB1290" s="44">
        <v>0</v>
      </c>
      <c r="AC1290" s="45"/>
    </row>
    <row r="1291" spans="1:29" ht="12" customHeight="1" x14ac:dyDescent="0.2">
      <c r="A1291" s="37">
        <v>1290</v>
      </c>
      <c r="B1291" s="38" t="s">
        <v>22</v>
      </c>
      <c r="C1291" s="39" t="s">
        <v>2081</v>
      </c>
      <c r="D1291" s="40">
        <v>44101</v>
      </c>
      <c r="E1291" s="38">
        <v>1</v>
      </c>
      <c r="F1291" s="38"/>
      <c r="G1291" s="38" t="s">
        <v>2</v>
      </c>
      <c r="H1291" s="38" t="s">
        <v>2</v>
      </c>
      <c r="I1291" s="47">
        <v>5411</v>
      </c>
      <c r="J1291" s="47">
        <v>3934.27</v>
      </c>
      <c r="K1291" s="41">
        <v>0</v>
      </c>
      <c r="L1291" s="41">
        <f>SUM(Data5[[#This Row],[CHELTUIELI DE PERSONAL LEI]:[CHELTUIELI DE CAPITAL (ACTIVE NEFINANCIARE ) LEI]])</f>
        <v>9345.27</v>
      </c>
      <c r="M1291" s="41">
        <f>Data5[[#This Row],[TOTAL CHELTUIELI LEI]]/Data5[[#This Row],[CURS VALUTAR EURO BNR 22 07 2020]]</f>
        <v>1930.8010165079236</v>
      </c>
      <c r="N1291" s="49">
        <v>1539</v>
      </c>
      <c r="O1291" s="54"/>
      <c r="P1291" s="54">
        <v>812</v>
      </c>
      <c r="Q1291" s="54"/>
      <c r="R1291" s="54">
        <f>Data5[[#This Row],[PERSOANE ÎNSCRISE ÎN LISTELE ELECTORALE (TURUL 1)            ]]+Data5[[#This Row],[PERSOANE ÎNSCRISE ÎN LISTELE ELECTORALE (TURUL AL 2-LEA)]]</f>
        <v>1539</v>
      </c>
      <c r="S1291" s="54">
        <f>Data5[[#This Row],[PERSOANE CARE AU PARTICIPAT LA VOT (TURUL 1)]]+Data5[[#This Row],[PERSOANE CARE AU PARTICIPAT LA VOT  (TURUL AL 2-LEA)]]</f>
        <v>812</v>
      </c>
      <c r="T1291" s="41">
        <f>Data5[[#This Row],[TOTAL CHELTUIELI LEI]]/Data5[[#This Row],[NUMĂRUL PERSOANELOR ÎNSCRISE ÎN LISTELE ELECTORALE]]</f>
        <v>6.0723001949317741</v>
      </c>
      <c r="U1291" s="41">
        <f>Data5[[#This Row],[TOTAL CHELTUIELI EURO]]/Data5[[#This Row],[NUMĂRUL PERSOANELOR ÎNSCRISE ÎN LISTELE ELECTORALE]]</f>
        <v>1.2545815571851355</v>
      </c>
      <c r="V1291" s="41">
        <f>Data5[[#This Row],[TOTAL CHELTUIELI LEI]]/Data5[[#This Row],[NUMĂRUL PERSOANELOR CARE AU PARTICIPAT LA VOT]]</f>
        <v>11.508953201970444</v>
      </c>
      <c r="W1291" s="41">
        <f>Data5[[#This Row],[TOTAL CHELTUIELI EURO]]/Data5[[#This Row],[NUMĂRUL PERSOANELOR CARE AU PARTICIPAT LA VOT]]</f>
        <v>2.3778337641723195</v>
      </c>
      <c r="X1291" s="43">
        <v>4.8400999999999996</v>
      </c>
      <c r="Y1291" s="114" t="s">
        <v>2889</v>
      </c>
      <c r="Z1291" s="44">
        <v>6</v>
      </c>
      <c r="AA1291" s="115" t="s">
        <v>3107</v>
      </c>
      <c r="AB1291" s="44">
        <v>1</v>
      </c>
      <c r="AC1291" s="45"/>
    </row>
    <row r="1292" spans="1:29" ht="12" customHeight="1" x14ac:dyDescent="0.2">
      <c r="A1292" s="37">
        <v>1291</v>
      </c>
      <c r="B1292" s="38" t="s">
        <v>22</v>
      </c>
      <c r="C1292" s="39" t="s">
        <v>2082</v>
      </c>
      <c r="D1292" s="40">
        <v>44101</v>
      </c>
      <c r="E1292" s="38">
        <v>1</v>
      </c>
      <c r="F1292" s="38"/>
      <c r="G1292" s="38" t="s">
        <v>2</v>
      </c>
      <c r="H1292" s="38" t="s">
        <v>2</v>
      </c>
      <c r="I1292" s="47">
        <v>0</v>
      </c>
      <c r="J1292" s="47">
        <v>5000</v>
      </c>
      <c r="K1292" s="41">
        <v>0</v>
      </c>
      <c r="L1292" s="41">
        <f>SUM(Data5[[#This Row],[CHELTUIELI DE PERSONAL LEI]:[CHELTUIELI DE CAPITAL (ACTIVE NEFINANCIARE ) LEI]])</f>
        <v>5000</v>
      </c>
      <c r="M1292" s="41">
        <f>Data5[[#This Row],[TOTAL CHELTUIELI LEI]]/Data5[[#This Row],[CURS VALUTAR EURO BNR 22 07 2020]]</f>
        <v>1033.0365075101754</v>
      </c>
      <c r="N1292" s="49">
        <v>1660</v>
      </c>
      <c r="O1292" s="54"/>
      <c r="P1292" s="54">
        <v>1157</v>
      </c>
      <c r="Q1292" s="54"/>
      <c r="R1292" s="54">
        <f>Data5[[#This Row],[PERSOANE ÎNSCRISE ÎN LISTELE ELECTORALE (TURUL 1)            ]]+Data5[[#This Row],[PERSOANE ÎNSCRISE ÎN LISTELE ELECTORALE (TURUL AL 2-LEA)]]</f>
        <v>1660</v>
      </c>
      <c r="S1292" s="54">
        <f>Data5[[#This Row],[PERSOANE CARE AU PARTICIPAT LA VOT (TURUL 1)]]+Data5[[#This Row],[PERSOANE CARE AU PARTICIPAT LA VOT  (TURUL AL 2-LEA)]]</f>
        <v>1157</v>
      </c>
      <c r="T1292" s="41">
        <f>Data5[[#This Row],[TOTAL CHELTUIELI LEI]]/Data5[[#This Row],[NUMĂRUL PERSOANELOR ÎNSCRISE ÎN LISTELE ELECTORALE]]</f>
        <v>3.0120481927710845</v>
      </c>
      <c r="U1292" s="41">
        <f>Data5[[#This Row],[TOTAL CHELTUIELI EURO]]/Data5[[#This Row],[NUMĂRUL PERSOANELOR ÎNSCRISE ÎN LISTELE ELECTORALE]]</f>
        <v>0.62231114910251528</v>
      </c>
      <c r="V1292" s="41">
        <f>Data5[[#This Row],[TOTAL CHELTUIELI LEI]]/Data5[[#This Row],[NUMĂRUL PERSOANELOR CARE AU PARTICIPAT LA VOT]]</f>
        <v>4.3215211754537597</v>
      </c>
      <c r="W1292" s="41">
        <f>Data5[[#This Row],[TOTAL CHELTUIELI EURO]]/Data5[[#This Row],[NUMĂRUL PERSOANELOR CARE AU PARTICIPAT LA VOT]]</f>
        <v>0.89285782844440398</v>
      </c>
      <c r="X1292" s="43">
        <v>4.8400999999999996</v>
      </c>
      <c r="Y1292" s="114" t="s">
        <v>2884</v>
      </c>
      <c r="Z1292" s="44">
        <v>3</v>
      </c>
      <c r="AA1292" s="115" t="s">
        <v>3105</v>
      </c>
      <c r="AB1292" s="44">
        <v>0</v>
      </c>
      <c r="AC1292" s="45"/>
    </row>
    <row r="1293" spans="1:29" ht="12" customHeight="1" x14ac:dyDescent="0.2">
      <c r="A1293" s="37">
        <v>1292</v>
      </c>
      <c r="B1293" s="38" t="s">
        <v>22</v>
      </c>
      <c r="C1293" s="39" t="s">
        <v>2083</v>
      </c>
      <c r="D1293" s="40">
        <v>44101</v>
      </c>
      <c r="E1293" s="38">
        <v>1</v>
      </c>
      <c r="F1293" s="38"/>
      <c r="G1293" s="38" t="s">
        <v>2</v>
      </c>
      <c r="H1293" s="38" t="s">
        <v>2</v>
      </c>
      <c r="I1293" s="47">
        <v>0</v>
      </c>
      <c r="J1293" s="47">
        <v>6448</v>
      </c>
      <c r="K1293" s="41">
        <v>0</v>
      </c>
      <c r="L1293" s="41">
        <f>SUM(Data5[[#This Row],[CHELTUIELI DE PERSONAL LEI]:[CHELTUIELI DE CAPITAL (ACTIVE NEFINANCIARE ) LEI]])</f>
        <v>6448</v>
      </c>
      <c r="M1293" s="41">
        <f>Data5[[#This Row],[TOTAL CHELTUIELI LEI]]/Data5[[#This Row],[CURS VALUTAR EURO BNR 22 07 2020]]</f>
        <v>1332.2038800851224</v>
      </c>
      <c r="N1293" s="49">
        <v>1489</v>
      </c>
      <c r="O1293" s="54"/>
      <c r="P1293" s="54">
        <v>1310</v>
      </c>
      <c r="Q1293" s="54"/>
      <c r="R1293" s="54">
        <f>Data5[[#This Row],[PERSOANE ÎNSCRISE ÎN LISTELE ELECTORALE (TURUL 1)            ]]+Data5[[#This Row],[PERSOANE ÎNSCRISE ÎN LISTELE ELECTORALE (TURUL AL 2-LEA)]]</f>
        <v>1489</v>
      </c>
      <c r="S1293" s="54">
        <f>Data5[[#This Row],[PERSOANE CARE AU PARTICIPAT LA VOT (TURUL 1)]]+Data5[[#This Row],[PERSOANE CARE AU PARTICIPAT LA VOT  (TURUL AL 2-LEA)]]</f>
        <v>1310</v>
      </c>
      <c r="T1293" s="41">
        <f>Data5[[#This Row],[TOTAL CHELTUIELI LEI]]/Data5[[#This Row],[NUMĂRUL PERSOANELOR ÎNSCRISE ÎN LISTELE ELECTORALE]]</f>
        <v>4.3304231027535263</v>
      </c>
      <c r="U1293" s="41">
        <f>Data5[[#This Row],[TOTAL CHELTUIELI EURO]]/Data5[[#This Row],[NUMĂRUL PERSOANELOR ÎNSCRISE ÎN LISTELE ELECTORALE]]</f>
        <v>0.89469703162197611</v>
      </c>
      <c r="V1293" s="41">
        <f>Data5[[#This Row],[TOTAL CHELTUIELI LEI]]/Data5[[#This Row],[NUMĂRUL PERSOANELOR CARE AU PARTICIPAT LA VOT]]</f>
        <v>4.9221374045801527</v>
      </c>
      <c r="W1293" s="41">
        <f>Data5[[#This Row],[TOTAL CHELTUIELI EURO]]/Data5[[#This Row],[NUMĂRUL PERSOANELOR CARE AU PARTICIPAT LA VOT]]</f>
        <v>1.0169495267825361</v>
      </c>
      <c r="X1293" s="43">
        <v>4.8400999999999996</v>
      </c>
      <c r="Y1293" s="114" t="s">
        <v>2895</v>
      </c>
      <c r="Z1293" s="44">
        <v>4</v>
      </c>
      <c r="AA1293" s="115" t="s">
        <v>3105</v>
      </c>
      <c r="AB1293" s="44">
        <v>0</v>
      </c>
      <c r="AC1293" s="45"/>
    </row>
    <row r="1294" spans="1:29" ht="12" customHeight="1" x14ac:dyDescent="0.2">
      <c r="A1294" s="37">
        <v>1293</v>
      </c>
      <c r="B1294" s="38" t="s">
        <v>22</v>
      </c>
      <c r="C1294" s="39" t="s">
        <v>2084</v>
      </c>
      <c r="D1294" s="40">
        <v>44101</v>
      </c>
      <c r="E1294" s="38">
        <v>1</v>
      </c>
      <c r="F1294" s="38"/>
      <c r="G1294" s="38" t="s">
        <v>2</v>
      </c>
      <c r="H1294" s="38" t="s">
        <v>2</v>
      </c>
      <c r="I1294" s="47">
        <v>1500</v>
      </c>
      <c r="J1294" s="47">
        <v>8.891</v>
      </c>
      <c r="K1294" s="41">
        <v>0</v>
      </c>
      <c r="L1294" s="41">
        <f>SUM(Data5[[#This Row],[CHELTUIELI DE PERSONAL LEI]:[CHELTUIELI DE CAPITAL (ACTIVE NEFINANCIARE ) LEI]])</f>
        <v>1508.8910000000001</v>
      </c>
      <c r="M1294" s="41">
        <f>Data5[[#This Row],[TOTAL CHELTUIELI LEI]]/Data5[[#This Row],[CURS VALUTAR EURO BNR 22 07 2020]]</f>
        <v>311.74789777070725</v>
      </c>
      <c r="N1294" s="49">
        <v>738</v>
      </c>
      <c r="O1294" s="54"/>
      <c r="P1294" s="54">
        <v>586</v>
      </c>
      <c r="Q1294" s="54"/>
      <c r="R1294" s="54">
        <f>Data5[[#This Row],[PERSOANE ÎNSCRISE ÎN LISTELE ELECTORALE (TURUL 1)            ]]+Data5[[#This Row],[PERSOANE ÎNSCRISE ÎN LISTELE ELECTORALE (TURUL AL 2-LEA)]]</f>
        <v>738</v>
      </c>
      <c r="S1294" s="54">
        <f>Data5[[#This Row],[PERSOANE CARE AU PARTICIPAT LA VOT (TURUL 1)]]+Data5[[#This Row],[PERSOANE CARE AU PARTICIPAT LA VOT  (TURUL AL 2-LEA)]]</f>
        <v>586</v>
      </c>
      <c r="T1294" s="41">
        <f>Data5[[#This Row],[TOTAL CHELTUIELI LEI]]/Data5[[#This Row],[NUMĂRUL PERSOANELOR ÎNSCRISE ÎN LISTELE ELECTORALE]]</f>
        <v>2.0445677506775071</v>
      </c>
      <c r="U1294" s="41">
        <f>Data5[[#This Row],[TOTAL CHELTUIELI EURO]]/Data5[[#This Row],[NUMĂRUL PERSOANELOR ÎNSCRISE ÎN LISTELE ELECTORALE]]</f>
        <v>0.42242262570556538</v>
      </c>
      <c r="V1294" s="41">
        <f>Data5[[#This Row],[TOTAL CHELTUIELI LEI]]/Data5[[#This Row],[NUMĂRUL PERSOANELOR CARE AU PARTICIPAT LA VOT]]</f>
        <v>2.5748993174061434</v>
      </c>
      <c r="W1294" s="41">
        <f>Data5[[#This Row],[TOTAL CHELTUIELI EURO]]/Data5[[#This Row],[NUMĂRUL PERSOANELOR CARE AU PARTICIPAT LA VOT]]</f>
        <v>0.53199299960871549</v>
      </c>
      <c r="X1294" s="43">
        <v>4.8400999999999996</v>
      </c>
      <c r="Y1294" s="114" t="s">
        <v>2891</v>
      </c>
      <c r="Z1294" s="44">
        <v>2</v>
      </c>
      <c r="AA1294" s="115" t="s">
        <v>3105</v>
      </c>
      <c r="AB1294" s="44">
        <v>0</v>
      </c>
      <c r="AC1294" s="45"/>
    </row>
    <row r="1295" spans="1:29" ht="12" customHeight="1" x14ac:dyDescent="0.2">
      <c r="A1295" s="37">
        <v>1294</v>
      </c>
      <c r="B1295" s="38" t="s">
        <v>22</v>
      </c>
      <c r="C1295" s="39" t="s">
        <v>2085</v>
      </c>
      <c r="D1295" s="40">
        <v>44101</v>
      </c>
      <c r="E1295" s="38">
        <v>1</v>
      </c>
      <c r="F1295" s="38"/>
      <c r="G1295" s="38" t="s">
        <v>2</v>
      </c>
      <c r="H1295" s="38" t="s">
        <v>2</v>
      </c>
      <c r="I1295" s="47">
        <v>0</v>
      </c>
      <c r="J1295" s="47">
        <v>11392</v>
      </c>
      <c r="K1295" s="41">
        <v>0</v>
      </c>
      <c r="L1295" s="41">
        <f>SUM(Data5[[#This Row],[CHELTUIELI DE PERSONAL LEI]:[CHELTUIELI DE CAPITAL (ACTIVE NEFINANCIARE ) LEI]])</f>
        <v>11392</v>
      </c>
      <c r="M1295" s="41">
        <f>Data5[[#This Row],[TOTAL CHELTUIELI LEI]]/Data5[[#This Row],[CURS VALUTAR EURO BNR 22 07 2020]]</f>
        <v>2353.6703787111837</v>
      </c>
      <c r="N1295" s="49">
        <v>814</v>
      </c>
      <c r="O1295" s="54"/>
      <c r="P1295" s="54">
        <v>758</v>
      </c>
      <c r="Q1295" s="54"/>
      <c r="R1295" s="54">
        <f>Data5[[#This Row],[PERSOANE ÎNSCRISE ÎN LISTELE ELECTORALE (TURUL 1)            ]]+Data5[[#This Row],[PERSOANE ÎNSCRISE ÎN LISTELE ELECTORALE (TURUL AL 2-LEA)]]</f>
        <v>814</v>
      </c>
      <c r="S1295" s="54">
        <f>Data5[[#This Row],[PERSOANE CARE AU PARTICIPAT LA VOT (TURUL 1)]]+Data5[[#This Row],[PERSOANE CARE AU PARTICIPAT LA VOT  (TURUL AL 2-LEA)]]</f>
        <v>758</v>
      </c>
      <c r="T1295" s="41">
        <f>Data5[[#This Row],[TOTAL CHELTUIELI LEI]]/Data5[[#This Row],[NUMĂRUL PERSOANELOR ÎNSCRISE ÎN LISTELE ELECTORALE]]</f>
        <v>13.995085995085995</v>
      </c>
      <c r="U1295" s="41">
        <f>Data5[[#This Row],[TOTAL CHELTUIELI EURO]]/Data5[[#This Row],[NUMĂRUL PERSOANELOR ÎNSCRISE ÎN LISTELE ELECTORALE]]</f>
        <v>2.8914869517336408</v>
      </c>
      <c r="V1295" s="41">
        <f>Data5[[#This Row],[TOTAL CHELTUIELI LEI]]/Data5[[#This Row],[NUMĂRUL PERSOANELOR CARE AU PARTICIPAT LA VOT]]</f>
        <v>15.029023746701847</v>
      </c>
      <c r="W1295" s="41">
        <f>Data5[[#This Row],[TOTAL CHELTUIELI EURO]]/Data5[[#This Row],[NUMĂRUL PERSOANELOR CARE AU PARTICIPAT LA VOT]]</f>
        <v>3.1051060405160733</v>
      </c>
      <c r="X1295" s="43">
        <v>4.8400999999999996</v>
      </c>
      <c r="Y1295" s="114" t="s">
        <v>2885</v>
      </c>
      <c r="Z1295" s="44">
        <v>14</v>
      </c>
      <c r="AA1295" s="115" t="s">
        <v>3108</v>
      </c>
      <c r="AB1295" s="44">
        <v>2</v>
      </c>
      <c r="AC1295" s="45"/>
    </row>
    <row r="1296" spans="1:29" ht="12" customHeight="1" x14ac:dyDescent="0.2">
      <c r="A1296" s="37">
        <v>1295</v>
      </c>
      <c r="B1296" s="38" t="s">
        <v>22</v>
      </c>
      <c r="C1296" s="39" t="s">
        <v>2086</v>
      </c>
      <c r="D1296" s="40">
        <v>44101</v>
      </c>
      <c r="E1296" s="38">
        <v>1</v>
      </c>
      <c r="F1296" s="38"/>
      <c r="G1296" s="38" t="s">
        <v>2</v>
      </c>
      <c r="H1296" s="38" t="s">
        <v>2</v>
      </c>
      <c r="I1296" s="47">
        <v>7480</v>
      </c>
      <c r="J1296" s="47">
        <v>2691.58</v>
      </c>
      <c r="K1296" s="41">
        <v>0</v>
      </c>
      <c r="L1296" s="41">
        <f>SUM(Data5[[#This Row],[CHELTUIELI DE PERSONAL LEI]:[CHELTUIELI DE CAPITAL (ACTIVE NEFINANCIARE ) LEI]])</f>
        <v>10171.58</v>
      </c>
      <c r="M1296" s="41">
        <f>Data5[[#This Row],[TOTAL CHELTUIELI LEI]]/Data5[[#This Row],[CURS VALUTAR EURO BNR 22 07 2020]]</f>
        <v>2101.5226958120702</v>
      </c>
      <c r="N1296" s="49">
        <v>1207</v>
      </c>
      <c r="O1296" s="54"/>
      <c r="P1296" s="54">
        <v>886</v>
      </c>
      <c r="Q1296" s="54"/>
      <c r="R1296" s="54">
        <f>Data5[[#This Row],[PERSOANE ÎNSCRISE ÎN LISTELE ELECTORALE (TURUL 1)            ]]+Data5[[#This Row],[PERSOANE ÎNSCRISE ÎN LISTELE ELECTORALE (TURUL AL 2-LEA)]]</f>
        <v>1207</v>
      </c>
      <c r="S1296" s="54">
        <f>Data5[[#This Row],[PERSOANE CARE AU PARTICIPAT LA VOT (TURUL 1)]]+Data5[[#This Row],[PERSOANE CARE AU PARTICIPAT LA VOT  (TURUL AL 2-LEA)]]</f>
        <v>886</v>
      </c>
      <c r="T1296" s="41">
        <f>Data5[[#This Row],[TOTAL CHELTUIELI LEI]]/Data5[[#This Row],[NUMĂRUL PERSOANELOR ÎNSCRISE ÎN LISTELE ELECTORALE]]</f>
        <v>8.4271582435791217</v>
      </c>
      <c r="U1296" s="41">
        <f>Data5[[#This Row],[TOTAL CHELTUIELI EURO]]/Data5[[#This Row],[NUMĂRUL PERSOANELOR ÎNSCRISE ÎN LISTELE ELECTORALE]]</f>
        <v>1.7411124240365121</v>
      </c>
      <c r="V1296" s="41">
        <f>Data5[[#This Row],[TOTAL CHELTUIELI LEI]]/Data5[[#This Row],[NUMĂRUL PERSOANELOR CARE AU PARTICIPAT LA VOT]]</f>
        <v>11.480338600451468</v>
      </c>
      <c r="W1296" s="41">
        <f>Data5[[#This Row],[TOTAL CHELTUIELI EURO]]/Data5[[#This Row],[NUMĂRUL PERSOANELOR CARE AU PARTICIPAT LA VOT]]</f>
        <v>2.3719217785689279</v>
      </c>
      <c r="X1296" s="43">
        <v>4.8400999999999996</v>
      </c>
      <c r="Y1296" s="114" t="s">
        <v>2896</v>
      </c>
      <c r="Z1296" s="44">
        <v>8</v>
      </c>
      <c r="AA1296" s="115" t="s">
        <v>3107</v>
      </c>
      <c r="AB1296" s="44">
        <v>1</v>
      </c>
      <c r="AC1296" s="45"/>
    </row>
    <row r="1297" spans="1:29" ht="12" customHeight="1" x14ac:dyDescent="0.2">
      <c r="A1297" s="37">
        <v>1296</v>
      </c>
      <c r="B1297" s="38" t="s">
        <v>22</v>
      </c>
      <c r="C1297" s="39" t="s">
        <v>2087</v>
      </c>
      <c r="D1297" s="40">
        <v>44101</v>
      </c>
      <c r="E1297" s="38">
        <v>1</v>
      </c>
      <c r="F1297" s="38"/>
      <c r="G1297" s="38" t="s">
        <v>2</v>
      </c>
      <c r="H1297" s="38" t="s">
        <v>2</v>
      </c>
      <c r="I1297" s="47">
        <v>0</v>
      </c>
      <c r="J1297" s="47">
        <v>0</v>
      </c>
      <c r="K1297" s="41">
        <v>0</v>
      </c>
      <c r="L1297" s="41">
        <f>SUM(Data5[[#This Row],[CHELTUIELI DE PERSONAL LEI]:[CHELTUIELI DE CAPITAL (ACTIVE NEFINANCIARE ) LEI]])</f>
        <v>0</v>
      </c>
      <c r="M1297" s="41">
        <f>Data5[[#This Row],[TOTAL CHELTUIELI LEI]]/Data5[[#This Row],[CURS VALUTAR EURO BNR 22 07 2020]]</f>
        <v>0</v>
      </c>
      <c r="N1297" s="54">
        <v>4445</v>
      </c>
      <c r="O1297" s="54"/>
      <c r="P1297" s="54">
        <v>2412</v>
      </c>
      <c r="Q1297" s="54"/>
      <c r="R1297" s="54">
        <f>Data5[[#This Row],[PERSOANE ÎNSCRISE ÎN LISTELE ELECTORALE (TURUL 1)            ]]+Data5[[#This Row],[PERSOANE ÎNSCRISE ÎN LISTELE ELECTORALE (TURUL AL 2-LEA)]]</f>
        <v>4445</v>
      </c>
      <c r="S1297" s="54">
        <f>Data5[[#This Row],[PERSOANE CARE AU PARTICIPAT LA VOT (TURUL 1)]]+Data5[[#This Row],[PERSOANE CARE AU PARTICIPAT LA VOT  (TURUL AL 2-LEA)]]</f>
        <v>2412</v>
      </c>
      <c r="T1297" s="41">
        <f>Data5[[#This Row],[TOTAL CHELTUIELI LEI]]/Data5[[#This Row],[NUMĂRUL PERSOANELOR ÎNSCRISE ÎN LISTELE ELECTORALE]]</f>
        <v>0</v>
      </c>
      <c r="U1297" s="41">
        <f>Data5[[#This Row],[TOTAL CHELTUIELI EURO]]/Data5[[#This Row],[NUMĂRUL PERSOANELOR ÎNSCRISE ÎN LISTELE ELECTORALE]]</f>
        <v>0</v>
      </c>
      <c r="V1297" s="41">
        <f>Data5[[#This Row],[TOTAL CHELTUIELI LEI]]/Data5[[#This Row],[NUMĂRUL PERSOANELOR CARE AU PARTICIPAT LA VOT]]</f>
        <v>0</v>
      </c>
      <c r="W1297" s="41">
        <f>Data5[[#This Row],[TOTAL CHELTUIELI EURO]]/Data5[[#This Row],[NUMĂRUL PERSOANELOR CARE AU PARTICIPAT LA VOT]]</f>
        <v>0</v>
      </c>
      <c r="X1297" s="43">
        <v>4.8400999999999996</v>
      </c>
      <c r="Y1297" s="114" t="s">
        <v>2890</v>
      </c>
      <c r="Z1297" s="44">
        <v>0</v>
      </c>
      <c r="AA1297" s="115" t="s">
        <v>3105</v>
      </c>
      <c r="AB1297" s="44">
        <v>0</v>
      </c>
      <c r="AC1297" s="45"/>
    </row>
    <row r="1298" spans="1:29" ht="12" customHeight="1" x14ac:dyDescent="0.2">
      <c r="A1298" s="37">
        <v>1297</v>
      </c>
      <c r="B1298" s="38" t="s">
        <v>22</v>
      </c>
      <c r="C1298" s="39" t="s">
        <v>2088</v>
      </c>
      <c r="D1298" s="40">
        <v>44101</v>
      </c>
      <c r="E1298" s="38">
        <v>1</v>
      </c>
      <c r="F1298" s="38"/>
      <c r="G1298" s="38" t="s">
        <v>2</v>
      </c>
      <c r="H1298" s="38" t="s">
        <v>2</v>
      </c>
      <c r="I1298" s="47">
        <v>9900</v>
      </c>
      <c r="J1298" s="47">
        <v>12063</v>
      </c>
      <c r="K1298" s="41">
        <v>0</v>
      </c>
      <c r="L1298" s="41">
        <f>SUM(Data5[[#This Row],[CHELTUIELI DE PERSONAL LEI]:[CHELTUIELI DE CAPITAL (ACTIVE NEFINANCIARE ) LEI]])</f>
        <v>21963</v>
      </c>
      <c r="M1298" s="41">
        <f>Data5[[#This Row],[TOTAL CHELTUIELI LEI]]/Data5[[#This Row],[CURS VALUTAR EURO BNR 22 07 2020]]</f>
        <v>4537.7161628891972</v>
      </c>
      <c r="N1298" s="54">
        <v>1414</v>
      </c>
      <c r="O1298" s="54"/>
      <c r="P1298" s="54">
        <v>990</v>
      </c>
      <c r="Q1298" s="54"/>
      <c r="R1298" s="54">
        <f>Data5[[#This Row],[PERSOANE ÎNSCRISE ÎN LISTELE ELECTORALE (TURUL 1)            ]]+Data5[[#This Row],[PERSOANE ÎNSCRISE ÎN LISTELE ELECTORALE (TURUL AL 2-LEA)]]</f>
        <v>1414</v>
      </c>
      <c r="S1298" s="54">
        <f>Data5[[#This Row],[PERSOANE CARE AU PARTICIPAT LA VOT (TURUL 1)]]+Data5[[#This Row],[PERSOANE CARE AU PARTICIPAT LA VOT  (TURUL AL 2-LEA)]]</f>
        <v>990</v>
      </c>
      <c r="T1298" s="41">
        <f>Data5[[#This Row],[TOTAL CHELTUIELI LEI]]/Data5[[#This Row],[NUMĂRUL PERSOANELOR ÎNSCRISE ÎN LISTELE ELECTORALE]]</f>
        <v>15.532531824611032</v>
      </c>
      <c r="U1298" s="41">
        <f>Data5[[#This Row],[TOTAL CHELTUIELI EURO]]/Data5[[#This Row],[NUMĂRUL PERSOANELOR ÎNSCRISE ÎN LISTELE ELECTORALE]]</f>
        <v>3.2091344857773674</v>
      </c>
      <c r="V1298" s="41">
        <f>Data5[[#This Row],[TOTAL CHELTUIELI LEI]]/Data5[[#This Row],[NUMĂRUL PERSOANELOR CARE AU PARTICIPAT LA VOT]]</f>
        <v>22.184848484848484</v>
      </c>
      <c r="W1298" s="41">
        <f>Data5[[#This Row],[TOTAL CHELTUIELI EURO]]/Data5[[#This Row],[NUMĂRUL PERSOANELOR CARE AU PARTICIPAT LA VOT]]</f>
        <v>4.5835516796860576</v>
      </c>
      <c r="X1298" s="43">
        <v>4.8400999999999996</v>
      </c>
      <c r="Y1298" s="114" t="s">
        <v>2909</v>
      </c>
      <c r="Z1298" s="44">
        <v>15</v>
      </c>
      <c r="AA1298" s="115" t="s">
        <v>3106</v>
      </c>
      <c r="AB1298" s="44">
        <v>3</v>
      </c>
      <c r="AC1298" s="45"/>
    </row>
    <row r="1299" spans="1:29" ht="12" customHeight="1" x14ac:dyDescent="0.2">
      <c r="A1299" s="37">
        <v>1298</v>
      </c>
      <c r="B1299" s="38" t="s">
        <v>22</v>
      </c>
      <c r="C1299" s="39" t="s">
        <v>2089</v>
      </c>
      <c r="D1299" s="40">
        <v>44101</v>
      </c>
      <c r="E1299" s="38">
        <v>1</v>
      </c>
      <c r="F1299" s="38"/>
      <c r="G1299" s="38" t="s">
        <v>2</v>
      </c>
      <c r="H1299" s="38" t="s">
        <v>2</v>
      </c>
      <c r="I1299" s="47">
        <v>1200</v>
      </c>
      <c r="J1299" s="47">
        <v>9399.49</v>
      </c>
      <c r="K1299" s="41">
        <v>0</v>
      </c>
      <c r="L1299" s="41">
        <f>SUM(Data5[[#This Row],[CHELTUIELI DE PERSONAL LEI]:[CHELTUIELI DE CAPITAL (ACTIVE NEFINANCIARE ) LEI]])</f>
        <v>10599.49</v>
      </c>
      <c r="M1299" s="41">
        <f>Data5[[#This Row],[TOTAL CHELTUIELI LEI]]/Data5[[#This Row],[CURS VALUTAR EURO BNR 22 07 2020]]</f>
        <v>2189.932026197806</v>
      </c>
      <c r="N1299" s="49">
        <v>997</v>
      </c>
      <c r="O1299" s="54"/>
      <c r="P1299" s="54">
        <v>629</v>
      </c>
      <c r="Q1299" s="54"/>
      <c r="R1299" s="54">
        <f>Data5[[#This Row],[PERSOANE ÎNSCRISE ÎN LISTELE ELECTORALE (TURUL 1)            ]]+Data5[[#This Row],[PERSOANE ÎNSCRISE ÎN LISTELE ELECTORALE (TURUL AL 2-LEA)]]</f>
        <v>997</v>
      </c>
      <c r="S1299" s="54">
        <f>Data5[[#This Row],[PERSOANE CARE AU PARTICIPAT LA VOT (TURUL 1)]]+Data5[[#This Row],[PERSOANE CARE AU PARTICIPAT LA VOT  (TURUL AL 2-LEA)]]</f>
        <v>629</v>
      </c>
      <c r="T1299" s="41">
        <f>Data5[[#This Row],[TOTAL CHELTUIELI LEI]]/Data5[[#This Row],[NUMĂRUL PERSOANELOR ÎNSCRISE ÎN LISTELE ELECTORALE]]</f>
        <v>10.631384152457372</v>
      </c>
      <c r="U1299" s="41">
        <f>Data5[[#This Row],[TOTAL CHELTUIELI EURO]]/Data5[[#This Row],[NUMĂRUL PERSOANELOR ÎNSCRISE ÎN LISTELE ELECTORALE]]</f>
        <v>2.1965215909707183</v>
      </c>
      <c r="V1299" s="41">
        <f>Data5[[#This Row],[TOTAL CHELTUIELI LEI]]/Data5[[#This Row],[NUMĂRUL PERSOANELOR CARE AU PARTICIPAT LA VOT]]</f>
        <v>16.851335453100159</v>
      </c>
      <c r="W1299" s="41">
        <f>Data5[[#This Row],[TOTAL CHELTUIELI EURO]]/Data5[[#This Row],[NUMĂRUL PERSOANELOR CARE AU PARTICIPAT LA VOT]]</f>
        <v>3.4816089446705978</v>
      </c>
      <c r="X1299" s="43">
        <v>4.8400999999999996</v>
      </c>
      <c r="Y1299" s="114" t="s">
        <v>2898</v>
      </c>
      <c r="Z1299" s="44">
        <v>10</v>
      </c>
      <c r="AA1299" s="115" t="s">
        <v>3108</v>
      </c>
      <c r="AB1299" s="44">
        <v>2</v>
      </c>
      <c r="AC1299" s="45"/>
    </row>
    <row r="1300" spans="1:29" ht="12" customHeight="1" x14ac:dyDescent="0.2">
      <c r="A1300" s="37">
        <v>1299</v>
      </c>
      <c r="B1300" s="38" t="s">
        <v>22</v>
      </c>
      <c r="C1300" s="39" t="s">
        <v>2090</v>
      </c>
      <c r="D1300" s="40">
        <v>44101</v>
      </c>
      <c r="E1300" s="38">
        <v>1</v>
      </c>
      <c r="F1300" s="38"/>
      <c r="G1300" s="38" t="s">
        <v>2</v>
      </c>
      <c r="H1300" s="38" t="s">
        <v>2</v>
      </c>
      <c r="I1300" s="47">
        <v>2817</v>
      </c>
      <c r="J1300" s="47">
        <v>4523</v>
      </c>
      <c r="K1300" s="41">
        <v>0</v>
      </c>
      <c r="L1300" s="41">
        <f>SUM(Data5[[#This Row],[CHELTUIELI DE PERSONAL LEI]:[CHELTUIELI DE CAPITAL (ACTIVE NEFINANCIARE ) LEI]])</f>
        <v>7340</v>
      </c>
      <c r="M1300" s="41">
        <f>Data5[[#This Row],[TOTAL CHELTUIELI LEI]]/Data5[[#This Row],[CURS VALUTAR EURO BNR 22 07 2020]]</f>
        <v>1516.4975930249377</v>
      </c>
      <c r="N1300" s="49">
        <v>2555</v>
      </c>
      <c r="O1300" s="54"/>
      <c r="P1300" s="54">
        <v>1731</v>
      </c>
      <c r="Q1300" s="54"/>
      <c r="R1300" s="54">
        <f>Data5[[#This Row],[PERSOANE ÎNSCRISE ÎN LISTELE ELECTORALE (TURUL 1)            ]]+Data5[[#This Row],[PERSOANE ÎNSCRISE ÎN LISTELE ELECTORALE (TURUL AL 2-LEA)]]</f>
        <v>2555</v>
      </c>
      <c r="S1300" s="54">
        <f>Data5[[#This Row],[PERSOANE CARE AU PARTICIPAT LA VOT (TURUL 1)]]+Data5[[#This Row],[PERSOANE CARE AU PARTICIPAT LA VOT  (TURUL AL 2-LEA)]]</f>
        <v>1731</v>
      </c>
      <c r="T1300" s="41">
        <f>Data5[[#This Row],[TOTAL CHELTUIELI LEI]]/Data5[[#This Row],[NUMĂRUL PERSOANELOR ÎNSCRISE ÎN LISTELE ELECTORALE]]</f>
        <v>2.8727984344422701</v>
      </c>
      <c r="U1300" s="41">
        <f>Data5[[#This Row],[TOTAL CHELTUIELI EURO]]/Data5[[#This Row],[NUMĂRUL PERSOANELOR ÎNSCRISE ÎN LISTELE ELECTORALE]]</f>
        <v>0.59354113229938854</v>
      </c>
      <c r="V1300" s="41">
        <f>Data5[[#This Row],[TOTAL CHELTUIELI LEI]]/Data5[[#This Row],[NUMĂRUL PERSOANELOR CARE AU PARTICIPAT LA VOT]]</f>
        <v>4.2403235124205665</v>
      </c>
      <c r="W1300" s="41">
        <f>Data5[[#This Row],[TOTAL CHELTUIELI EURO]]/Data5[[#This Row],[NUMĂRUL PERSOANELOR CARE AU PARTICIPAT LA VOT]]</f>
        <v>0.87608179839684441</v>
      </c>
      <c r="X1300" s="43">
        <v>4.8400999999999996</v>
      </c>
      <c r="Y1300" s="114" t="s">
        <v>2891</v>
      </c>
      <c r="Z1300" s="44">
        <v>2</v>
      </c>
      <c r="AA1300" s="115" t="s">
        <v>3105</v>
      </c>
      <c r="AB1300" s="44">
        <v>0</v>
      </c>
      <c r="AC1300" s="45"/>
    </row>
    <row r="1301" spans="1:29" ht="12" customHeight="1" x14ac:dyDescent="0.2">
      <c r="A1301" s="37">
        <v>1300</v>
      </c>
      <c r="B1301" s="38" t="s">
        <v>22</v>
      </c>
      <c r="C1301" s="39" t="s">
        <v>2091</v>
      </c>
      <c r="D1301" s="40">
        <v>44101</v>
      </c>
      <c r="E1301" s="38">
        <v>1</v>
      </c>
      <c r="F1301" s="38"/>
      <c r="G1301" s="38" t="s">
        <v>2</v>
      </c>
      <c r="H1301" s="38" t="s">
        <v>2</v>
      </c>
      <c r="I1301" s="47">
        <v>3173</v>
      </c>
      <c r="J1301" s="47">
        <v>4236.38</v>
      </c>
      <c r="K1301" s="41">
        <v>0</v>
      </c>
      <c r="L1301" s="41">
        <f>SUM(Data5[[#This Row],[CHELTUIELI DE PERSONAL LEI]:[CHELTUIELI DE CAPITAL (ACTIVE NEFINANCIARE ) LEI]])</f>
        <v>7409.38</v>
      </c>
      <c r="M1301" s="41">
        <f>Data5[[#This Row],[TOTAL CHELTUIELI LEI]]/Data5[[#This Row],[CURS VALUTAR EURO BNR 22 07 2020]]</f>
        <v>1530.8320076031489</v>
      </c>
      <c r="N1301" s="49">
        <v>1232</v>
      </c>
      <c r="O1301" s="54"/>
      <c r="P1301" s="54">
        <v>1246</v>
      </c>
      <c r="Q1301" s="54"/>
      <c r="R1301" s="54">
        <f>Data5[[#This Row],[PERSOANE ÎNSCRISE ÎN LISTELE ELECTORALE (TURUL 1)            ]]+Data5[[#This Row],[PERSOANE ÎNSCRISE ÎN LISTELE ELECTORALE (TURUL AL 2-LEA)]]</f>
        <v>1232</v>
      </c>
      <c r="S1301" s="54">
        <f>Data5[[#This Row],[PERSOANE CARE AU PARTICIPAT LA VOT (TURUL 1)]]+Data5[[#This Row],[PERSOANE CARE AU PARTICIPAT LA VOT  (TURUL AL 2-LEA)]]</f>
        <v>1246</v>
      </c>
      <c r="T1301" s="41">
        <f>Data5[[#This Row],[TOTAL CHELTUIELI LEI]]/Data5[[#This Row],[NUMĂRUL PERSOANELOR ÎNSCRISE ÎN LISTELE ELECTORALE]]</f>
        <v>6.0141071428571431</v>
      </c>
      <c r="U1301" s="41">
        <f>Data5[[#This Row],[TOTAL CHELTUIELI EURO]]/Data5[[#This Row],[NUMĂRUL PERSOANELOR ÎNSCRISE ÎN LISTELE ELECTORALE]]</f>
        <v>1.2425584477298286</v>
      </c>
      <c r="V1301" s="41">
        <f>Data5[[#This Row],[TOTAL CHELTUIELI LEI]]/Data5[[#This Row],[NUMĂRUL PERSOANELOR CARE AU PARTICIPAT LA VOT]]</f>
        <v>5.9465329052969507</v>
      </c>
      <c r="W1301" s="41">
        <f>Data5[[#This Row],[TOTAL CHELTUIELI EURO]]/Data5[[#This Row],[NUMĂRUL PERSOANELOR CARE AU PARTICIPAT LA VOT]]</f>
        <v>1.2285971168564598</v>
      </c>
      <c r="X1301" s="43">
        <v>4.8400999999999996</v>
      </c>
      <c r="Y1301" s="114" t="s">
        <v>2889</v>
      </c>
      <c r="Z1301" s="44">
        <v>6</v>
      </c>
      <c r="AA1301" s="115" t="s">
        <v>3107</v>
      </c>
      <c r="AB1301" s="44">
        <v>1</v>
      </c>
      <c r="AC1301" s="45"/>
    </row>
    <row r="1302" spans="1:29" ht="12" customHeight="1" x14ac:dyDescent="0.2">
      <c r="A1302" s="37">
        <v>1301</v>
      </c>
      <c r="B1302" s="38" t="s">
        <v>22</v>
      </c>
      <c r="C1302" s="39" t="s">
        <v>338</v>
      </c>
      <c r="D1302" s="40">
        <v>44101</v>
      </c>
      <c r="E1302" s="38">
        <v>1</v>
      </c>
      <c r="F1302" s="38"/>
      <c r="G1302" s="38" t="s">
        <v>2</v>
      </c>
      <c r="H1302" s="38" t="s">
        <v>2</v>
      </c>
      <c r="I1302" s="47">
        <v>800</v>
      </c>
      <c r="J1302" s="47">
        <v>4021</v>
      </c>
      <c r="K1302" s="41">
        <v>0</v>
      </c>
      <c r="L1302" s="41">
        <f>SUM(Data5[[#This Row],[CHELTUIELI DE PERSONAL LEI]:[CHELTUIELI DE CAPITAL (ACTIVE NEFINANCIARE ) LEI]])</f>
        <v>4821</v>
      </c>
      <c r="M1302" s="41">
        <f>Data5[[#This Row],[TOTAL CHELTUIELI LEI]]/Data5[[#This Row],[CURS VALUTAR EURO BNR 22 07 2020]]</f>
        <v>996.05380054131126</v>
      </c>
      <c r="N1302" s="49">
        <v>1789</v>
      </c>
      <c r="O1302" s="54"/>
      <c r="P1302" s="54">
        <v>1173</v>
      </c>
      <c r="Q1302" s="54"/>
      <c r="R1302" s="54">
        <f>Data5[[#This Row],[PERSOANE ÎNSCRISE ÎN LISTELE ELECTORALE (TURUL 1)            ]]+Data5[[#This Row],[PERSOANE ÎNSCRISE ÎN LISTELE ELECTORALE (TURUL AL 2-LEA)]]</f>
        <v>1789</v>
      </c>
      <c r="S1302" s="54">
        <f>Data5[[#This Row],[PERSOANE CARE AU PARTICIPAT LA VOT (TURUL 1)]]+Data5[[#This Row],[PERSOANE CARE AU PARTICIPAT LA VOT  (TURUL AL 2-LEA)]]</f>
        <v>1173</v>
      </c>
      <c r="T1302" s="41">
        <f>Data5[[#This Row],[TOTAL CHELTUIELI LEI]]/Data5[[#This Row],[NUMĂRUL PERSOANELOR ÎNSCRISE ÎN LISTELE ELECTORALE]]</f>
        <v>2.6948015651201787</v>
      </c>
      <c r="U1302" s="41">
        <f>Data5[[#This Row],[TOTAL CHELTUIELI EURO]]/Data5[[#This Row],[NUMĂRUL PERSOANELOR ÎNSCRISE ÎN LISTELE ELECTORALE]]</f>
        <v>0.55676567945294086</v>
      </c>
      <c r="V1302" s="41">
        <f>Data5[[#This Row],[TOTAL CHELTUIELI LEI]]/Data5[[#This Row],[NUMĂRUL PERSOANELOR CARE AU PARTICIPAT LA VOT]]</f>
        <v>4.1099744245524299</v>
      </c>
      <c r="W1302" s="41">
        <f>Data5[[#This Row],[TOTAL CHELTUIELI EURO]]/Data5[[#This Row],[NUMĂRUL PERSOANELOR CARE AU PARTICIPAT LA VOT]]</f>
        <v>0.84915072509915712</v>
      </c>
      <c r="X1302" s="43">
        <v>4.8400999999999996</v>
      </c>
      <c r="Y1302" s="114" t="s">
        <v>2891</v>
      </c>
      <c r="Z1302" s="44">
        <v>2</v>
      </c>
      <c r="AA1302" s="115" t="s">
        <v>3105</v>
      </c>
      <c r="AB1302" s="44">
        <v>0</v>
      </c>
      <c r="AC1302" s="45"/>
    </row>
    <row r="1303" spans="1:29" ht="12" customHeight="1" x14ac:dyDescent="0.2">
      <c r="A1303" s="37">
        <v>1302</v>
      </c>
      <c r="B1303" s="38" t="s">
        <v>22</v>
      </c>
      <c r="C1303" s="39" t="s">
        <v>2092</v>
      </c>
      <c r="D1303" s="40">
        <v>44101</v>
      </c>
      <c r="E1303" s="38">
        <v>1</v>
      </c>
      <c r="F1303" s="38"/>
      <c r="G1303" s="38" t="s">
        <v>2</v>
      </c>
      <c r="H1303" s="38" t="s">
        <v>2</v>
      </c>
      <c r="I1303" s="47">
        <v>0</v>
      </c>
      <c r="J1303" s="47">
        <v>8314</v>
      </c>
      <c r="K1303" s="41">
        <v>0</v>
      </c>
      <c r="L1303" s="41">
        <f>SUM(Data5[[#This Row],[CHELTUIELI DE PERSONAL LEI]:[CHELTUIELI DE CAPITAL (ACTIVE NEFINANCIARE ) LEI]])</f>
        <v>8314</v>
      </c>
      <c r="M1303" s="41">
        <f>Data5[[#This Row],[TOTAL CHELTUIELI LEI]]/Data5[[#This Row],[CURS VALUTAR EURO BNR 22 07 2020]]</f>
        <v>1717.7331046879199</v>
      </c>
      <c r="N1303" s="49">
        <v>2444</v>
      </c>
      <c r="O1303" s="54"/>
      <c r="P1303" s="54">
        <v>1615</v>
      </c>
      <c r="Q1303" s="54"/>
      <c r="R1303" s="54">
        <f>Data5[[#This Row],[PERSOANE ÎNSCRISE ÎN LISTELE ELECTORALE (TURUL 1)            ]]+Data5[[#This Row],[PERSOANE ÎNSCRISE ÎN LISTELE ELECTORALE (TURUL AL 2-LEA)]]</f>
        <v>2444</v>
      </c>
      <c r="S1303" s="54">
        <f>Data5[[#This Row],[PERSOANE CARE AU PARTICIPAT LA VOT (TURUL 1)]]+Data5[[#This Row],[PERSOANE CARE AU PARTICIPAT LA VOT  (TURUL AL 2-LEA)]]</f>
        <v>1615</v>
      </c>
      <c r="T1303" s="41">
        <f>Data5[[#This Row],[TOTAL CHELTUIELI LEI]]/Data5[[#This Row],[NUMĂRUL PERSOANELOR ÎNSCRISE ÎN LISTELE ELECTORALE]]</f>
        <v>3.4018003273322424</v>
      </c>
      <c r="U1303" s="41">
        <f>Data5[[#This Row],[TOTAL CHELTUIELI EURO]]/Data5[[#This Row],[NUMĂRUL PERSOANELOR ÎNSCRISE ÎN LISTELE ELECTORALE]]</f>
        <v>0.70283678587885434</v>
      </c>
      <c r="V1303" s="41">
        <f>Data5[[#This Row],[TOTAL CHELTUIELI LEI]]/Data5[[#This Row],[NUMĂRUL PERSOANELOR CARE AU PARTICIPAT LA VOT]]</f>
        <v>5.147987616099071</v>
      </c>
      <c r="W1303" s="41">
        <f>Data5[[#This Row],[TOTAL CHELTUIELI EURO]]/Data5[[#This Row],[NUMĂRUL PERSOANELOR CARE AU PARTICIPAT LA VOT]]</f>
        <v>1.0636118295281238</v>
      </c>
      <c r="X1303" s="43">
        <v>4.8400999999999996</v>
      </c>
      <c r="Y1303" s="114" t="s">
        <v>2884</v>
      </c>
      <c r="Z1303" s="44">
        <v>3</v>
      </c>
      <c r="AA1303" s="115" t="s">
        <v>3105</v>
      </c>
      <c r="AB1303" s="44">
        <v>0</v>
      </c>
      <c r="AC1303" s="45"/>
    </row>
    <row r="1304" spans="1:29" ht="12" customHeight="1" x14ac:dyDescent="0.2">
      <c r="A1304" s="37">
        <v>1303</v>
      </c>
      <c r="B1304" s="38" t="s">
        <v>22</v>
      </c>
      <c r="C1304" s="39" t="s">
        <v>1037</v>
      </c>
      <c r="D1304" s="40">
        <v>44101</v>
      </c>
      <c r="E1304" s="38">
        <v>1</v>
      </c>
      <c r="F1304" s="38"/>
      <c r="G1304" s="38" t="s">
        <v>2</v>
      </c>
      <c r="H1304" s="38" t="s">
        <v>2</v>
      </c>
      <c r="I1304" s="47">
        <v>0</v>
      </c>
      <c r="J1304" s="47">
        <v>6385</v>
      </c>
      <c r="K1304" s="47">
        <v>0</v>
      </c>
      <c r="L1304" s="41">
        <f>SUM(Data5[[#This Row],[CHELTUIELI DE PERSONAL LEI]:[CHELTUIELI DE CAPITAL (ACTIVE NEFINANCIARE ) LEI]])</f>
        <v>6385</v>
      </c>
      <c r="M1304" s="41">
        <f>Data5[[#This Row],[TOTAL CHELTUIELI LEI]]/Data5[[#This Row],[CURS VALUTAR EURO BNR 22 07 2020]]</f>
        <v>1319.1876200904942</v>
      </c>
      <c r="N1304" s="49">
        <v>3026</v>
      </c>
      <c r="O1304" s="54"/>
      <c r="P1304" s="54">
        <v>2279</v>
      </c>
      <c r="Q1304" s="54"/>
      <c r="R1304" s="54">
        <f>Data5[[#This Row],[PERSOANE ÎNSCRISE ÎN LISTELE ELECTORALE (TURUL 1)            ]]+Data5[[#This Row],[PERSOANE ÎNSCRISE ÎN LISTELE ELECTORALE (TURUL AL 2-LEA)]]</f>
        <v>3026</v>
      </c>
      <c r="S1304" s="54">
        <f>Data5[[#This Row],[PERSOANE CARE AU PARTICIPAT LA VOT (TURUL 1)]]+Data5[[#This Row],[PERSOANE CARE AU PARTICIPAT LA VOT  (TURUL AL 2-LEA)]]</f>
        <v>2279</v>
      </c>
      <c r="T1304" s="41">
        <f>Data5[[#This Row],[TOTAL CHELTUIELI LEI]]/Data5[[#This Row],[NUMĂRUL PERSOANELOR ÎNSCRISE ÎN LISTELE ELECTORALE]]</f>
        <v>2.11004626569729</v>
      </c>
      <c r="U1304" s="41">
        <f>Data5[[#This Row],[TOTAL CHELTUIELI EURO]]/Data5[[#This Row],[NUMĂRUL PERSOANELOR ÎNSCRISE ÎN LISTELE ELECTORALE]]</f>
        <v>0.43595096500016334</v>
      </c>
      <c r="V1304" s="41">
        <f>Data5[[#This Row],[TOTAL CHELTUIELI LEI]]/Data5[[#This Row],[NUMĂRUL PERSOANELOR CARE AU PARTICIPAT LA VOT]]</f>
        <v>2.8016673979815709</v>
      </c>
      <c r="W1304" s="41">
        <f>Data5[[#This Row],[TOTAL CHELTUIELI EURO]]/Data5[[#This Row],[NUMĂRUL PERSOANELOR CARE AU PARTICIPAT LA VOT]]</f>
        <v>0.57884494080320059</v>
      </c>
      <c r="X1304" s="43">
        <v>4.8400999999999996</v>
      </c>
      <c r="Y1304" s="114" t="s">
        <v>2891</v>
      </c>
      <c r="Z1304" s="44">
        <v>2</v>
      </c>
      <c r="AA1304" s="115" t="s">
        <v>3105</v>
      </c>
      <c r="AB1304" s="44">
        <v>0</v>
      </c>
      <c r="AC1304" s="45"/>
    </row>
    <row r="1305" spans="1:29" ht="12" customHeight="1" x14ac:dyDescent="0.2">
      <c r="A1305" s="37">
        <v>1304</v>
      </c>
      <c r="B1305" s="38" t="s">
        <v>22</v>
      </c>
      <c r="C1305" s="39" t="s">
        <v>2093</v>
      </c>
      <c r="D1305" s="40">
        <v>44101</v>
      </c>
      <c r="E1305" s="38">
        <v>1</v>
      </c>
      <c r="F1305" s="38"/>
      <c r="G1305" s="38" t="s">
        <v>2</v>
      </c>
      <c r="H1305" s="38" t="s">
        <v>2</v>
      </c>
      <c r="I1305" s="47">
        <v>2500</v>
      </c>
      <c r="J1305" s="47">
        <v>335.53</v>
      </c>
      <c r="K1305" s="41">
        <v>0</v>
      </c>
      <c r="L1305" s="41">
        <f>SUM(Data5[[#This Row],[CHELTUIELI DE PERSONAL LEI]:[CHELTUIELI DE CAPITAL (ACTIVE NEFINANCIARE ) LEI]])</f>
        <v>2835.5299999999997</v>
      </c>
      <c r="M1305" s="41">
        <f>Data5[[#This Row],[TOTAL CHELTUIELI LEI]]/Data5[[#This Row],[CURS VALUTAR EURO BNR 22 07 2020]]</f>
        <v>585.84120162806551</v>
      </c>
      <c r="N1305" s="49">
        <v>2244</v>
      </c>
      <c r="O1305" s="54"/>
      <c r="P1305" s="54">
        <v>1535</v>
      </c>
      <c r="Q1305" s="54"/>
      <c r="R1305" s="54">
        <f>Data5[[#This Row],[PERSOANE ÎNSCRISE ÎN LISTELE ELECTORALE (TURUL 1)            ]]+Data5[[#This Row],[PERSOANE ÎNSCRISE ÎN LISTELE ELECTORALE (TURUL AL 2-LEA)]]</f>
        <v>2244</v>
      </c>
      <c r="S1305" s="54">
        <f>Data5[[#This Row],[PERSOANE CARE AU PARTICIPAT LA VOT (TURUL 1)]]+Data5[[#This Row],[PERSOANE CARE AU PARTICIPAT LA VOT  (TURUL AL 2-LEA)]]</f>
        <v>1535</v>
      </c>
      <c r="T1305" s="41">
        <f>Data5[[#This Row],[TOTAL CHELTUIELI LEI]]/Data5[[#This Row],[NUMĂRUL PERSOANELOR ÎNSCRISE ÎN LISTELE ELECTORALE]]</f>
        <v>1.2636051693404633</v>
      </c>
      <c r="U1305" s="41">
        <f>Data5[[#This Row],[TOTAL CHELTUIELI EURO]]/Data5[[#This Row],[NUMĂRUL PERSOANELOR ÎNSCRISE ÎN LISTELE ELECTORALE]]</f>
        <v>0.26107005420145524</v>
      </c>
      <c r="V1305" s="41">
        <f>Data5[[#This Row],[TOTAL CHELTUIELI LEI]]/Data5[[#This Row],[NUMĂRUL PERSOANELOR CARE AU PARTICIPAT LA VOT]]</f>
        <v>1.8472508143322475</v>
      </c>
      <c r="W1305" s="41">
        <f>Data5[[#This Row],[TOTAL CHELTUIELI EURO]]/Data5[[#This Row],[NUMĂRUL PERSOANELOR CARE AU PARTICIPAT LA VOT]]</f>
        <v>0.38165550594662245</v>
      </c>
      <c r="X1305" s="43">
        <v>4.8400999999999996</v>
      </c>
      <c r="Y1305" s="114" t="s">
        <v>2894</v>
      </c>
      <c r="Z1305" s="44">
        <v>1</v>
      </c>
      <c r="AA1305" s="115" t="s">
        <v>3105</v>
      </c>
      <c r="AB1305" s="44">
        <v>0</v>
      </c>
      <c r="AC1305" s="45"/>
    </row>
    <row r="1306" spans="1:29" ht="12" customHeight="1" x14ac:dyDescent="0.2">
      <c r="A1306" s="37">
        <v>1305</v>
      </c>
      <c r="B1306" s="38" t="s">
        <v>22</v>
      </c>
      <c r="C1306" s="39" t="s">
        <v>2094</v>
      </c>
      <c r="D1306" s="40">
        <v>44101</v>
      </c>
      <c r="E1306" s="38">
        <v>1</v>
      </c>
      <c r="F1306" s="38"/>
      <c r="G1306" s="38" t="s">
        <v>2</v>
      </c>
      <c r="H1306" s="38" t="s">
        <v>2</v>
      </c>
      <c r="I1306" s="47">
        <v>3960</v>
      </c>
      <c r="J1306" s="47">
        <v>13990</v>
      </c>
      <c r="K1306" s="41">
        <v>0</v>
      </c>
      <c r="L1306" s="41">
        <f>SUM(Data5[[#This Row],[CHELTUIELI DE PERSONAL LEI]:[CHELTUIELI DE CAPITAL (ACTIVE NEFINANCIARE ) LEI]])</f>
        <v>17950</v>
      </c>
      <c r="M1306" s="41">
        <f>Data5[[#This Row],[TOTAL CHELTUIELI LEI]]/Data5[[#This Row],[CURS VALUTAR EURO BNR 22 07 2020]]</f>
        <v>3708.6010619615299</v>
      </c>
      <c r="N1306" s="49">
        <v>4253</v>
      </c>
      <c r="O1306" s="54"/>
      <c r="P1306" s="54">
        <v>2666</v>
      </c>
      <c r="Q1306" s="54"/>
      <c r="R1306" s="54">
        <f>Data5[[#This Row],[PERSOANE ÎNSCRISE ÎN LISTELE ELECTORALE (TURUL 1)            ]]+Data5[[#This Row],[PERSOANE ÎNSCRISE ÎN LISTELE ELECTORALE (TURUL AL 2-LEA)]]</f>
        <v>4253</v>
      </c>
      <c r="S1306" s="54">
        <f>Data5[[#This Row],[PERSOANE CARE AU PARTICIPAT LA VOT (TURUL 1)]]+Data5[[#This Row],[PERSOANE CARE AU PARTICIPAT LA VOT  (TURUL AL 2-LEA)]]</f>
        <v>2666</v>
      </c>
      <c r="T1306" s="41">
        <f>Data5[[#This Row],[TOTAL CHELTUIELI LEI]]/Data5[[#This Row],[NUMĂRUL PERSOANELOR ÎNSCRISE ÎN LISTELE ELECTORALE]]</f>
        <v>4.2205501998589234</v>
      </c>
      <c r="U1306" s="41">
        <f>Data5[[#This Row],[TOTAL CHELTUIELI EURO]]/Data5[[#This Row],[NUMĂRUL PERSOANELOR ÎNSCRISE ÎN LISTELE ELECTORALE]]</f>
        <v>0.87199648764672699</v>
      </c>
      <c r="V1306" s="41">
        <f>Data5[[#This Row],[TOTAL CHELTUIELI LEI]]/Data5[[#This Row],[NUMĂRUL PERSOANELOR CARE AU PARTICIPAT LA VOT]]</f>
        <v>6.7329332333083274</v>
      </c>
      <c r="W1306" s="41">
        <f>Data5[[#This Row],[TOTAL CHELTUIELI EURO]]/Data5[[#This Row],[NUMĂRUL PERSOANELOR CARE AU PARTICIPAT LA VOT]]</f>
        <v>1.3910731665272056</v>
      </c>
      <c r="X1306" s="43">
        <v>4.8400999999999996</v>
      </c>
      <c r="Y1306" s="114" t="s">
        <v>2895</v>
      </c>
      <c r="Z1306" s="44">
        <v>4</v>
      </c>
      <c r="AA1306" s="115" t="s">
        <v>3105</v>
      </c>
      <c r="AB1306" s="44">
        <v>0</v>
      </c>
      <c r="AC1306" s="45"/>
    </row>
    <row r="1307" spans="1:29" ht="12" customHeight="1" x14ac:dyDescent="0.2">
      <c r="A1307" s="37">
        <v>1306</v>
      </c>
      <c r="B1307" s="38" t="s">
        <v>22</v>
      </c>
      <c r="C1307" s="39" t="s">
        <v>2095</v>
      </c>
      <c r="D1307" s="40">
        <v>44101</v>
      </c>
      <c r="E1307" s="38">
        <v>1</v>
      </c>
      <c r="F1307" s="38"/>
      <c r="G1307" s="38" t="s">
        <v>2</v>
      </c>
      <c r="H1307" s="38" t="s">
        <v>2</v>
      </c>
      <c r="I1307" s="47">
        <v>0</v>
      </c>
      <c r="J1307" s="47">
        <v>11396</v>
      </c>
      <c r="K1307" s="41">
        <v>0</v>
      </c>
      <c r="L1307" s="41">
        <f>SUM(Data5[[#This Row],[CHELTUIELI DE PERSONAL LEI]:[CHELTUIELI DE CAPITAL (ACTIVE NEFINANCIARE ) LEI]])</f>
        <v>11396</v>
      </c>
      <c r="M1307" s="41">
        <f>Data5[[#This Row],[TOTAL CHELTUIELI LEI]]/Data5[[#This Row],[CURS VALUTAR EURO BNR 22 07 2020]]</f>
        <v>2354.4968079171922</v>
      </c>
      <c r="N1307" s="54">
        <v>1494</v>
      </c>
      <c r="O1307" s="54"/>
      <c r="P1307" s="54">
        <v>1141</v>
      </c>
      <c r="Q1307" s="54"/>
      <c r="R1307" s="54">
        <f>Data5[[#This Row],[PERSOANE ÎNSCRISE ÎN LISTELE ELECTORALE (TURUL 1)            ]]+Data5[[#This Row],[PERSOANE ÎNSCRISE ÎN LISTELE ELECTORALE (TURUL AL 2-LEA)]]</f>
        <v>1494</v>
      </c>
      <c r="S1307" s="54">
        <f>Data5[[#This Row],[PERSOANE CARE AU PARTICIPAT LA VOT (TURUL 1)]]+Data5[[#This Row],[PERSOANE CARE AU PARTICIPAT LA VOT  (TURUL AL 2-LEA)]]</f>
        <v>1141</v>
      </c>
      <c r="T1307" s="41">
        <f>Data5[[#This Row],[TOTAL CHELTUIELI LEI]]/Data5[[#This Row],[NUMĂRUL PERSOANELOR ÎNSCRISE ÎN LISTELE ELECTORALE]]</f>
        <v>7.6278447121820614</v>
      </c>
      <c r="U1307" s="41">
        <f>Data5[[#This Row],[TOTAL CHELTUIELI EURO]]/Data5[[#This Row],[NUMĂRUL PERSOANELOR ÎNSCRISE ÎN LISTELE ELECTORALE]]</f>
        <v>1.5759684122605035</v>
      </c>
      <c r="V1307" s="41">
        <f>Data5[[#This Row],[TOTAL CHELTUIELI LEI]]/Data5[[#This Row],[NUMĂRUL PERSOANELOR CARE AU PARTICIPAT LA VOT]]</f>
        <v>9.9877300613496924</v>
      </c>
      <c r="W1307" s="41">
        <f>Data5[[#This Row],[TOTAL CHELTUIELI EURO]]/Data5[[#This Row],[NUMĂRUL PERSOANELOR CARE AU PARTICIPAT LA VOT]]</f>
        <v>2.0635379561062157</v>
      </c>
      <c r="X1307" s="43">
        <v>4.8400999999999996</v>
      </c>
      <c r="Y1307" s="114" t="s">
        <v>2886</v>
      </c>
      <c r="Z1307" s="44">
        <v>7</v>
      </c>
      <c r="AA1307" s="115" t="s">
        <v>3107</v>
      </c>
      <c r="AB1307" s="44">
        <v>1</v>
      </c>
      <c r="AC1307" s="45"/>
    </row>
    <row r="1308" spans="1:29" ht="12" customHeight="1" x14ac:dyDescent="0.2">
      <c r="A1308" s="37">
        <v>1307</v>
      </c>
      <c r="B1308" s="38" t="s">
        <v>22</v>
      </c>
      <c r="C1308" s="39" t="s">
        <v>2096</v>
      </c>
      <c r="D1308" s="40">
        <v>44101</v>
      </c>
      <c r="E1308" s="38">
        <v>1</v>
      </c>
      <c r="F1308" s="38"/>
      <c r="G1308" s="38" t="s">
        <v>2</v>
      </c>
      <c r="H1308" s="38" t="s">
        <v>2</v>
      </c>
      <c r="I1308" s="47">
        <v>440</v>
      </c>
      <c r="J1308" s="47">
        <v>8612</v>
      </c>
      <c r="K1308" s="41">
        <v>0</v>
      </c>
      <c r="L1308" s="41">
        <f>SUM(Data5[[#This Row],[CHELTUIELI DE PERSONAL LEI]:[CHELTUIELI DE CAPITAL (ACTIVE NEFINANCIARE ) LEI]])</f>
        <v>9052</v>
      </c>
      <c r="M1308" s="41">
        <f>Data5[[#This Row],[TOTAL CHELTUIELI LEI]]/Data5[[#This Row],[CURS VALUTAR EURO BNR 22 07 2020]]</f>
        <v>1870.2092931964216</v>
      </c>
      <c r="N1308" s="54">
        <v>1016</v>
      </c>
      <c r="O1308" s="54"/>
      <c r="P1308" s="54">
        <v>654</v>
      </c>
      <c r="Q1308" s="54"/>
      <c r="R1308" s="54">
        <f>Data5[[#This Row],[PERSOANE ÎNSCRISE ÎN LISTELE ELECTORALE (TURUL 1)            ]]+Data5[[#This Row],[PERSOANE ÎNSCRISE ÎN LISTELE ELECTORALE (TURUL AL 2-LEA)]]</f>
        <v>1016</v>
      </c>
      <c r="S1308" s="54">
        <f>Data5[[#This Row],[PERSOANE CARE AU PARTICIPAT LA VOT (TURUL 1)]]+Data5[[#This Row],[PERSOANE CARE AU PARTICIPAT LA VOT  (TURUL AL 2-LEA)]]</f>
        <v>654</v>
      </c>
      <c r="T1308" s="41">
        <f>Data5[[#This Row],[TOTAL CHELTUIELI LEI]]/Data5[[#This Row],[NUMĂRUL PERSOANELOR ÎNSCRISE ÎN LISTELE ELECTORALE]]</f>
        <v>8.9094488188976371</v>
      </c>
      <c r="U1308" s="41">
        <f>Data5[[#This Row],[TOTAL CHELTUIELI EURO]]/Data5[[#This Row],[NUMĂRUL PERSOANELOR ÎNSCRISE ÎN LISTELE ELECTORALE]]</f>
        <v>1.8407571783429346</v>
      </c>
      <c r="V1308" s="41">
        <f>Data5[[#This Row],[TOTAL CHELTUIELI LEI]]/Data5[[#This Row],[NUMĂRUL PERSOANELOR CARE AU PARTICIPAT LA VOT]]</f>
        <v>13.840978593272171</v>
      </c>
      <c r="W1308" s="41">
        <f>Data5[[#This Row],[TOTAL CHELTUIELI EURO]]/Data5[[#This Row],[NUMĂRUL PERSOANELOR CARE AU PARTICIPAT LA VOT]]</f>
        <v>2.8596472373033972</v>
      </c>
      <c r="X1308" s="43">
        <v>4.8400999999999996</v>
      </c>
      <c r="Y1308" s="114" t="s">
        <v>2896</v>
      </c>
      <c r="Z1308" s="44">
        <v>8</v>
      </c>
      <c r="AA1308" s="115" t="s">
        <v>3107</v>
      </c>
      <c r="AB1308" s="44">
        <v>1</v>
      </c>
      <c r="AC1308" s="45"/>
    </row>
    <row r="1309" spans="1:29" ht="12" customHeight="1" x14ac:dyDescent="0.2">
      <c r="A1309" s="37">
        <v>1308</v>
      </c>
      <c r="B1309" s="38" t="s">
        <v>22</v>
      </c>
      <c r="C1309" s="39" t="s">
        <v>2097</v>
      </c>
      <c r="D1309" s="40">
        <v>44101</v>
      </c>
      <c r="E1309" s="38">
        <v>1</v>
      </c>
      <c r="F1309" s="38"/>
      <c r="G1309" s="38" t="s">
        <v>2</v>
      </c>
      <c r="H1309" s="38" t="s">
        <v>2</v>
      </c>
      <c r="I1309" s="47">
        <v>0</v>
      </c>
      <c r="J1309" s="47">
        <v>5179.42</v>
      </c>
      <c r="K1309" s="41">
        <v>0</v>
      </c>
      <c r="L1309" s="41">
        <f>SUM(Data5[[#This Row],[CHELTUIELI DE PERSONAL LEI]:[CHELTUIELI DE CAPITAL (ACTIVE NEFINANCIARE ) LEI]])</f>
        <v>5179.42</v>
      </c>
      <c r="M1309" s="41">
        <f>Data5[[#This Row],[TOTAL CHELTUIELI LEI]]/Data5[[#This Row],[CURS VALUTAR EURO BNR 22 07 2020]]</f>
        <v>1070.1059895456706</v>
      </c>
      <c r="N1309" s="54">
        <v>1322</v>
      </c>
      <c r="O1309" s="54"/>
      <c r="P1309" s="54">
        <v>779</v>
      </c>
      <c r="Q1309" s="54"/>
      <c r="R1309" s="54">
        <f>Data5[[#This Row],[PERSOANE ÎNSCRISE ÎN LISTELE ELECTORALE (TURUL 1)            ]]+Data5[[#This Row],[PERSOANE ÎNSCRISE ÎN LISTELE ELECTORALE (TURUL AL 2-LEA)]]</f>
        <v>1322</v>
      </c>
      <c r="S1309" s="54">
        <f>Data5[[#This Row],[PERSOANE CARE AU PARTICIPAT LA VOT (TURUL 1)]]+Data5[[#This Row],[PERSOANE CARE AU PARTICIPAT LA VOT  (TURUL AL 2-LEA)]]</f>
        <v>779</v>
      </c>
      <c r="T1309" s="41">
        <f>Data5[[#This Row],[TOTAL CHELTUIELI LEI]]/Data5[[#This Row],[NUMĂRUL PERSOANELOR ÎNSCRISE ÎN LISTELE ELECTORALE]]</f>
        <v>3.9178668683812408</v>
      </c>
      <c r="U1309" s="41">
        <f>Data5[[#This Row],[TOTAL CHELTUIELI EURO]]/Data5[[#This Row],[NUMĂRUL PERSOANELOR ÎNSCRISE ÎN LISTELE ELECTORALE]]</f>
        <v>0.80945990132047696</v>
      </c>
      <c r="V1309" s="41">
        <f>Data5[[#This Row],[TOTAL CHELTUIELI LEI]]/Data5[[#This Row],[NUMĂRUL PERSOANELOR CARE AU PARTICIPAT LA VOT]]</f>
        <v>6.6488061617458278</v>
      </c>
      <c r="W1309" s="41">
        <f>Data5[[#This Row],[TOTAL CHELTUIELI EURO]]/Data5[[#This Row],[NUMĂRUL PERSOANELOR CARE AU PARTICIPAT LA VOT]]</f>
        <v>1.3736918992884091</v>
      </c>
      <c r="X1309" s="43">
        <v>4.8400999999999996</v>
      </c>
      <c r="Y1309" s="114" t="s">
        <v>2884</v>
      </c>
      <c r="Z1309" s="44">
        <v>3</v>
      </c>
      <c r="AA1309" s="115" t="s">
        <v>3105</v>
      </c>
      <c r="AB1309" s="44">
        <v>0</v>
      </c>
      <c r="AC1309" s="45"/>
    </row>
    <row r="1310" spans="1:29" ht="12" customHeight="1" x14ac:dyDescent="0.2">
      <c r="A1310" s="37">
        <v>1309</v>
      </c>
      <c r="B1310" s="38" t="s">
        <v>22</v>
      </c>
      <c r="C1310" s="39" t="s">
        <v>2098</v>
      </c>
      <c r="D1310" s="40">
        <v>44101</v>
      </c>
      <c r="E1310" s="38">
        <v>1</v>
      </c>
      <c r="F1310" s="38"/>
      <c r="G1310" s="38" t="s">
        <v>2</v>
      </c>
      <c r="H1310" s="38" t="s">
        <v>2</v>
      </c>
      <c r="I1310" s="57">
        <v>0</v>
      </c>
      <c r="J1310" s="47">
        <v>25000</v>
      </c>
      <c r="K1310" s="41">
        <v>0</v>
      </c>
      <c r="L1310" s="41">
        <f>SUM(Data5[[#This Row],[CHELTUIELI DE PERSONAL LEI]:[CHELTUIELI DE CAPITAL (ACTIVE NEFINANCIARE ) LEI]])</f>
        <v>25000</v>
      </c>
      <c r="M1310" s="41">
        <f>Data5[[#This Row],[TOTAL CHELTUIELI LEI]]/Data5[[#This Row],[CURS VALUTAR EURO BNR 22 07 2020]]</f>
        <v>5165.1825375508779</v>
      </c>
      <c r="N1310" s="54">
        <v>2061</v>
      </c>
      <c r="O1310" s="54"/>
      <c r="P1310" s="54">
        <v>1205</v>
      </c>
      <c r="Q1310" s="54"/>
      <c r="R1310" s="54">
        <f>Data5[[#This Row],[PERSOANE ÎNSCRISE ÎN LISTELE ELECTORALE (TURUL 1)            ]]+Data5[[#This Row],[PERSOANE ÎNSCRISE ÎN LISTELE ELECTORALE (TURUL AL 2-LEA)]]</f>
        <v>2061</v>
      </c>
      <c r="S1310" s="54">
        <f>Data5[[#This Row],[PERSOANE CARE AU PARTICIPAT LA VOT (TURUL 1)]]+Data5[[#This Row],[PERSOANE CARE AU PARTICIPAT LA VOT  (TURUL AL 2-LEA)]]</f>
        <v>1205</v>
      </c>
      <c r="T1310" s="41">
        <f>Data5[[#This Row],[TOTAL CHELTUIELI LEI]]/Data5[[#This Row],[NUMĂRUL PERSOANELOR ÎNSCRISE ÎN LISTELE ELECTORALE]]</f>
        <v>12.1300339640951</v>
      </c>
      <c r="U1310" s="41">
        <f>Data5[[#This Row],[TOTAL CHELTUIELI EURO]]/Data5[[#This Row],[NUMĂRUL PERSOANELOR ÎNSCRISE ÎN LISTELE ELECTORALE]]</f>
        <v>2.5061535844497222</v>
      </c>
      <c r="V1310" s="41">
        <f>Data5[[#This Row],[TOTAL CHELTUIELI LEI]]/Data5[[#This Row],[NUMĂRUL PERSOANELOR CARE AU PARTICIPAT LA VOT]]</f>
        <v>20.74688796680498</v>
      </c>
      <c r="W1310" s="41">
        <f>Data5[[#This Row],[TOTAL CHELTUIELI EURO]]/Data5[[#This Row],[NUMĂRUL PERSOANELOR CARE AU PARTICIPAT LA VOT]]</f>
        <v>4.2864585373866211</v>
      </c>
      <c r="X1310" s="43">
        <v>4.8400999999999996</v>
      </c>
      <c r="Y1310" s="114" t="s">
        <v>2897</v>
      </c>
      <c r="Z1310" s="44">
        <v>12</v>
      </c>
      <c r="AA1310" s="115" t="s">
        <v>3108</v>
      </c>
      <c r="AB1310" s="44">
        <v>2</v>
      </c>
      <c r="AC1310" s="45"/>
    </row>
    <row r="1311" spans="1:29" ht="12" customHeight="1" x14ac:dyDescent="0.2">
      <c r="A1311" s="37">
        <v>1310</v>
      </c>
      <c r="B1311" s="38" t="s">
        <v>23</v>
      </c>
      <c r="C1311" s="39" t="s">
        <v>2099</v>
      </c>
      <c r="D1311" s="40">
        <v>44101</v>
      </c>
      <c r="E1311" s="38">
        <v>1</v>
      </c>
      <c r="F1311" s="38"/>
      <c r="G1311" s="38" t="s">
        <v>2</v>
      </c>
      <c r="H1311" s="38" t="s">
        <v>2</v>
      </c>
      <c r="I1311" s="41">
        <v>75960</v>
      </c>
      <c r="J1311" s="41">
        <v>282534.34000000003</v>
      </c>
      <c r="K1311" s="41">
        <v>0</v>
      </c>
      <c r="L1311" s="41">
        <f>SUM(Data5[[#This Row],[CHELTUIELI DE PERSONAL LEI]:[CHELTUIELI DE CAPITAL (ACTIVE NEFINANCIARE ) LEI]])</f>
        <v>358494.34</v>
      </c>
      <c r="M1311" s="41">
        <f>Data5[[#This Row],[TOTAL CHELTUIELI LEI]]/Data5[[#This Row],[CURS VALUTAR EURO BNR 22 07 2020]]</f>
        <v>74067.548191153081</v>
      </c>
      <c r="N1311" s="49">
        <v>262930</v>
      </c>
      <c r="O1311" s="54"/>
      <c r="P1311" s="54">
        <v>82108</v>
      </c>
      <c r="Q1311" s="54"/>
      <c r="R1311" s="54">
        <f>Data5[[#This Row],[PERSOANE ÎNSCRISE ÎN LISTELE ELECTORALE (TURUL 1)            ]]+Data5[[#This Row],[PERSOANE ÎNSCRISE ÎN LISTELE ELECTORALE (TURUL AL 2-LEA)]]</f>
        <v>262930</v>
      </c>
      <c r="S1311" s="54">
        <f>Data5[[#This Row],[PERSOANE CARE AU PARTICIPAT LA VOT (TURUL 1)]]+Data5[[#This Row],[PERSOANE CARE AU PARTICIPAT LA VOT  (TURUL AL 2-LEA)]]</f>
        <v>82108</v>
      </c>
      <c r="T1311" s="41">
        <f>Data5[[#This Row],[TOTAL CHELTUIELI LEI]]/Data5[[#This Row],[NUMĂRUL PERSOANELOR ÎNSCRISE ÎN LISTELE ELECTORALE]]</f>
        <v>1.3634592477085157</v>
      </c>
      <c r="U1311" s="41">
        <f>Data5[[#This Row],[TOTAL CHELTUIELI EURO]]/Data5[[#This Row],[NUMĂRUL PERSOANELOR ÎNSCRISE ÎN LISTELE ELECTORALE]]</f>
        <v>0.28170063587705124</v>
      </c>
      <c r="V1311" s="41">
        <f>Data5[[#This Row],[TOTAL CHELTUIELI LEI]]/Data5[[#This Row],[NUMĂRUL PERSOANELOR CARE AU PARTICIPAT LA VOT]]</f>
        <v>4.3661316802260437</v>
      </c>
      <c r="W1311" s="41">
        <f>Data5[[#This Row],[TOTAL CHELTUIELI EURO]]/Data5[[#This Row],[NUMĂRUL PERSOANELOR CARE AU PARTICIPAT LA VOT]]</f>
        <v>0.90207468445404926</v>
      </c>
      <c r="X1311" s="43">
        <v>4.8400999999999996</v>
      </c>
      <c r="Y1311" s="114" t="s">
        <v>2894</v>
      </c>
      <c r="Z1311" s="44">
        <v>1</v>
      </c>
      <c r="AA1311" s="115" t="s">
        <v>3105</v>
      </c>
      <c r="AB1311" s="44">
        <v>0</v>
      </c>
      <c r="AC1311" s="45"/>
    </row>
    <row r="1312" spans="1:29" ht="12" customHeight="1" x14ac:dyDescent="0.2">
      <c r="A1312" s="37">
        <v>1311</v>
      </c>
      <c r="B1312" s="38" t="s">
        <v>23</v>
      </c>
      <c r="C1312" s="39" t="s">
        <v>2100</v>
      </c>
      <c r="D1312" s="40">
        <v>44101</v>
      </c>
      <c r="E1312" s="38">
        <v>1</v>
      </c>
      <c r="F1312" s="38"/>
      <c r="G1312" s="38" t="s">
        <v>2</v>
      </c>
      <c r="H1312" s="38" t="s">
        <v>2</v>
      </c>
      <c r="I1312" s="41">
        <v>33277.5</v>
      </c>
      <c r="J1312" s="41">
        <v>88827.43</v>
      </c>
      <c r="K1312" s="41">
        <v>0</v>
      </c>
      <c r="L1312" s="41">
        <f>SUM(Data5[[#This Row],[CHELTUIELI DE PERSONAL LEI]:[CHELTUIELI DE CAPITAL (ACTIVE NEFINANCIARE ) LEI]])</f>
        <v>122104.93</v>
      </c>
      <c r="M1312" s="41">
        <f>Data5[[#This Row],[TOTAL CHELTUIELI LEI]]/Data5[[#This Row],[CURS VALUTAR EURO BNR 22 07 2020]]</f>
        <v>25227.770087394889</v>
      </c>
      <c r="N1312" s="49">
        <v>38133</v>
      </c>
      <c r="O1312" s="54"/>
      <c r="P1312" s="54">
        <v>14576</v>
      </c>
      <c r="Q1312" s="54"/>
      <c r="R1312" s="54">
        <f>Data5[[#This Row],[PERSOANE ÎNSCRISE ÎN LISTELE ELECTORALE (TURUL 1)            ]]+Data5[[#This Row],[PERSOANE ÎNSCRISE ÎN LISTELE ELECTORALE (TURUL AL 2-LEA)]]</f>
        <v>38133</v>
      </c>
      <c r="S1312" s="54">
        <f>Data5[[#This Row],[PERSOANE CARE AU PARTICIPAT LA VOT (TURUL 1)]]+Data5[[#This Row],[PERSOANE CARE AU PARTICIPAT LA VOT  (TURUL AL 2-LEA)]]</f>
        <v>14576</v>
      </c>
      <c r="T1312" s="41">
        <f>Data5[[#This Row],[TOTAL CHELTUIELI LEI]]/Data5[[#This Row],[NUMĂRUL PERSOANELOR ÎNSCRISE ÎN LISTELE ELECTORALE]]</f>
        <v>3.2020803503527127</v>
      </c>
      <c r="U1312" s="41">
        <f>Data5[[#This Row],[TOTAL CHELTUIELI EURO]]/Data5[[#This Row],[NUMĂRUL PERSOANELOR ÎNSCRISE ÎN LISTELE ELECTORALE]]</f>
        <v>0.6615731803790651</v>
      </c>
      <c r="V1312" s="41">
        <f>Data5[[#This Row],[TOTAL CHELTUIELI LEI]]/Data5[[#This Row],[NUMĂRUL PERSOANELOR CARE AU PARTICIPAT LA VOT]]</f>
        <v>8.3771219813391866</v>
      </c>
      <c r="W1312" s="41">
        <f>Data5[[#This Row],[TOTAL CHELTUIELI EURO]]/Data5[[#This Row],[NUMĂRUL PERSOANELOR CARE AU PARTICIPAT LA VOT]]</f>
        <v>1.7307745669178711</v>
      </c>
      <c r="X1312" s="43">
        <v>4.8400999999999996</v>
      </c>
      <c r="Y1312" s="114" t="s">
        <v>2884</v>
      </c>
      <c r="Z1312" s="44">
        <v>3</v>
      </c>
      <c r="AA1312" s="115" t="s">
        <v>3105</v>
      </c>
      <c r="AB1312" s="44">
        <v>0</v>
      </c>
      <c r="AC1312" s="45"/>
    </row>
    <row r="1313" spans="1:29" ht="12" customHeight="1" x14ac:dyDescent="0.2">
      <c r="A1313" s="37">
        <v>1312</v>
      </c>
      <c r="B1313" s="38" t="s">
        <v>23</v>
      </c>
      <c r="C1313" s="39" t="s">
        <v>3039</v>
      </c>
      <c r="D1313" s="40">
        <v>44101</v>
      </c>
      <c r="E1313" s="38">
        <v>1</v>
      </c>
      <c r="F1313" s="38"/>
      <c r="G1313" s="38" t="s">
        <v>2</v>
      </c>
      <c r="H1313" s="38" t="s">
        <v>2</v>
      </c>
      <c r="I1313" s="41">
        <v>1920</v>
      </c>
      <c r="J1313" s="41">
        <v>15473.6</v>
      </c>
      <c r="K1313" s="41">
        <v>0</v>
      </c>
      <c r="L1313" s="41">
        <f>SUM(Data5[[#This Row],[CHELTUIELI DE PERSONAL LEI]:[CHELTUIELI DE CAPITAL (ACTIVE NEFINANCIARE ) LEI]])</f>
        <v>17393.599999999999</v>
      </c>
      <c r="M1313" s="41">
        <f>Data5[[#This Row],[TOTAL CHELTUIELI LEI]]/Data5[[#This Row],[CURS VALUTAR EURO BNR 22 07 2020]]</f>
        <v>3593.6447594057972</v>
      </c>
      <c r="N1313" s="49">
        <v>2619</v>
      </c>
      <c r="O1313" s="54"/>
      <c r="P1313" s="54">
        <v>1574</v>
      </c>
      <c r="Q1313" s="54"/>
      <c r="R1313" s="54">
        <f>Data5[[#This Row],[PERSOANE ÎNSCRISE ÎN LISTELE ELECTORALE (TURUL 1)            ]]+Data5[[#This Row],[PERSOANE ÎNSCRISE ÎN LISTELE ELECTORALE (TURUL AL 2-LEA)]]</f>
        <v>2619</v>
      </c>
      <c r="S1313" s="54">
        <f>Data5[[#This Row],[PERSOANE CARE AU PARTICIPAT LA VOT (TURUL 1)]]+Data5[[#This Row],[PERSOANE CARE AU PARTICIPAT LA VOT  (TURUL AL 2-LEA)]]</f>
        <v>1574</v>
      </c>
      <c r="T1313" s="41">
        <f>Data5[[#This Row],[TOTAL CHELTUIELI LEI]]/Data5[[#This Row],[NUMĂRUL PERSOANELOR ÎNSCRISE ÎN LISTELE ELECTORALE]]</f>
        <v>6.6413134784268797</v>
      </c>
      <c r="U1313" s="41">
        <f>Data5[[#This Row],[TOTAL CHELTUIELI EURO]]/Data5[[#This Row],[NUMĂRUL PERSOANELOR ÎNSCRISE ÎN LISTELE ELECTORALE]]</f>
        <v>1.3721438562068717</v>
      </c>
      <c r="V1313" s="41">
        <f>Data5[[#This Row],[TOTAL CHELTUIELI LEI]]/Data5[[#This Row],[NUMĂRUL PERSOANELOR CARE AU PARTICIPAT LA VOT]]</f>
        <v>11.050571791613722</v>
      </c>
      <c r="W1313" s="41">
        <f>Data5[[#This Row],[TOTAL CHELTUIELI EURO]]/Data5[[#This Row],[NUMĂRUL PERSOANELOR CARE AU PARTICIPAT LA VOT]]</f>
        <v>2.2831288179198204</v>
      </c>
      <c r="X1313" s="43">
        <v>4.8400999999999996</v>
      </c>
      <c r="Y1313" s="114" t="s">
        <v>2889</v>
      </c>
      <c r="Z1313" s="44">
        <v>6</v>
      </c>
      <c r="AA1313" s="115" t="s">
        <v>3107</v>
      </c>
      <c r="AB1313" s="44">
        <v>1</v>
      </c>
      <c r="AC1313" s="45"/>
    </row>
    <row r="1314" spans="1:29" ht="12" customHeight="1" x14ac:dyDescent="0.2">
      <c r="A1314" s="37">
        <v>1313</v>
      </c>
      <c r="B1314" s="38" t="s">
        <v>23</v>
      </c>
      <c r="C1314" s="39" t="s">
        <v>3040</v>
      </c>
      <c r="D1314" s="40">
        <v>44101</v>
      </c>
      <c r="E1314" s="38">
        <v>1</v>
      </c>
      <c r="F1314" s="38"/>
      <c r="G1314" s="38" t="s">
        <v>2</v>
      </c>
      <c r="H1314" s="38" t="s">
        <v>2</v>
      </c>
      <c r="I1314" s="41">
        <v>9500</v>
      </c>
      <c r="J1314" s="41">
        <v>48338.8</v>
      </c>
      <c r="K1314" s="41">
        <v>0</v>
      </c>
      <c r="L1314" s="41">
        <f>SUM(Data5[[#This Row],[CHELTUIELI DE PERSONAL LEI]:[CHELTUIELI DE CAPITAL (ACTIVE NEFINANCIARE ) LEI]])</f>
        <v>57838.8</v>
      </c>
      <c r="M1314" s="41">
        <f>Data5[[#This Row],[TOTAL CHELTUIELI LEI]]/Data5[[#This Row],[CURS VALUTAR EURO BNR 22 07 2020]]</f>
        <v>11949.918390115909</v>
      </c>
      <c r="N1314" s="49">
        <v>5809</v>
      </c>
      <c r="O1314" s="54"/>
      <c r="P1314" s="54">
        <v>2869</v>
      </c>
      <c r="Q1314" s="54"/>
      <c r="R1314" s="54">
        <f>Data5[[#This Row],[PERSOANE ÎNSCRISE ÎN LISTELE ELECTORALE (TURUL 1)            ]]+Data5[[#This Row],[PERSOANE ÎNSCRISE ÎN LISTELE ELECTORALE (TURUL AL 2-LEA)]]</f>
        <v>5809</v>
      </c>
      <c r="S1314" s="54">
        <f>Data5[[#This Row],[PERSOANE CARE AU PARTICIPAT LA VOT (TURUL 1)]]+Data5[[#This Row],[PERSOANE CARE AU PARTICIPAT LA VOT  (TURUL AL 2-LEA)]]</f>
        <v>2869</v>
      </c>
      <c r="T1314" s="41">
        <f>Data5[[#This Row],[TOTAL CHELTUIELI LEI]]/Data5[[#This Row],[NUMĂRUL PERSOANELOR ÎNSCRISE ÎN LISTELE ELECTORALE]]</f>
        <v>9.9567567567567572</v>
      </c>
      <c r="U1314" s="41">
        <f>Data5[[#This Row],[TOTAL CHELTUIELI EURO]]/Data5[[#This Row],[NUMĂRUL PERSOANELOR ÎNSCRISE ÎN LISTELE ELECTORALE]]</f>
        <v>2.0571386452256686</v>
      </c>
      <c r="V1314" s="41">
        <f>Data5[[#This Row],[TOTAL CHELTUIELI LEI]]/Data5[[#This Row],[NUMĂRUL PERSOANELOR CARE AU PARTICIPAT LA VOT]]</f>
        <v>20.159916347159289</v>
      </c>
      <c r="W1314" s="41">
        <f>Data5[[#This Row],[TOTAL CHELTUIELI EURO]]/Data5[[#This Row],[NUMĂRUL PERSOANELOR CARE AU PARTICIPAT LA VOT]]</f>
        <v>4.1651859149933452</v>
      </c>
      <c r="X1314" s="43">
        <v>4.8400999999999996</v>
      </c>
      <c r="Y1314" s="114" t="s">
        <v>2887</v>
      </c>
      <c r="Z1314" s="44">
        <v>9</v>
      </c>
      <c r="AA1314" s="115" t="s">
        <v>3108</v>
      </c>
      <c r="AB1314" s="44">
        <v>2</v>
      </c>
      <c r="AC1314" s="45"/>
    </row>
    <row r="1315" spans="1:29" ht="12" customHeight="1" x14ac:dyDescent="0.2">
      <c r="A1315" s="37">
        <v>1314</v>
      </c>
      <c r="B1315" s="38" t="s">
        <v>23</v>
      </c>
      <c r="C1315" s="39" t="s">
        <v>2101</v>
      </c>
      <c r="D1315" s="40">
        <v>44101</v>
      </c>
      <c r="E1315" s="38">
        <v>1</v>
      </c>
      <c r="F1315" s="38"/>
      <c r="G1315" s="38" t="s">
        <v>2</v>
      </c>
      <c r="H1315" s="38" t="s">
        <v>2</v>
      </c>
      <c r="I1315" s="41">
        <v>4000</v>
      </c>
      <c r="J1315" s="41">
        <v>6566</v>
      </c>
      <c r="K1315" s="41">
        <v>0</v>
      </c>
      <c r="L1315" s="41">
        <f>SUM(Data5[[#This Row],[CHELTUIELI DE PERSONAL LEI]:[CHELTUIELI DE CAPITAL (ACTIVE NEFINANCIARE ) LEI]])</f>
        <v>10566</v>
      </c>
      <c r="M1315" s="41">
        <f>Data5[[#This Row],[TOTAL CHELTUIELI LEI]]/Data5[[#This Row],[CURS VALUTAR EURO BNR 22 07 2020]]</f>
        <v>2183.0127476705029</v>
      </c>
      <c r="N1315" s="49">
        <v>5069</v>
      </c>
      <c r="O1315" s="54"/>
      <c r="P1315" s="54">
        <v>2337</v>
      </c>
      <c r="Q1315" s="54"/>
      <c r="R1315" s="54">
        <f>Data5[[#This Row],[PERSOANE ÎNSCRISE ÎN LISTELE ELECTORALE (TURUL 1)            ]]+Data5[[#This Row],[PERSOANE ÎNSCRISE ÎN LISTELE ELECTORALE (TURUL AL 2-LEA)]]</f>
        <v>5069</v>
      </c>
      <c r="S1315" s="54">
        <f>Data5[[#This Row],[PERSOANE CARE AU PARTICIPAT LA VOT (TURUL 1)]]+Data5[[#This Row],[PERSOANE CARE AU PARTICIPAT LA VOT  (TURUL AL 2-LEA)]]</f>
        <v>2337</v>
      </c>
      <c r="T1315" s="41">
        <f>Data5[[#This Row],[TOTAL CHELTUIELI LEI]]/Data5[[#This Row],[NUMĂRUL PERSOANELOR ÎNSCRISE ÎN LISTELE ELECTORALE]]</f>
        <v>2.0844347997632671</v>
      </c>
      <c r="U1315" s="41">
        <f>Data5[[#This Row],[TOTAL CHELTUIELI EURO]]/Data5[[#This Row],[NUMĂRUL PERSOANELOR ÎNSCRISE ÎN LISTELE ELECTORALE]]</f>
        <v>0.43065944913602344</v>
      </c>
      <c r="V1315" s="41">
        <f>Data5[[#This Row],[TOTAL CHELTUIELI LEI]]/Data5[[#This Row],[NUMĂRUL PERSOANELOR CARE AU PARTICIPAT LA VOT]]</f>
        <v>4.521181001283697</v>
      </c>
      <c r="W1315" s="41">
        <f>Data5[[#This Row],[TOTAL CHELTUIELI EURO]]/Data5[[#This Row],[NUMĂRUL PERSOANELOR CARE AU PARTICIPAT LA VOT]]</f>
        <v>0.93410900627749371</v>
      </c>
      <c r="X1315" s="43">
        <v>4.8400999999999996</v>
      </c>
      <c r="Y1315" s="114" t="s">
        <v>2891</v>
      </c>
      <c r="Z1315" s="44">
        <v>2</v>
      </c>
      <c r="AA1315" s="115" t="s">
        <v>3105</v>
      </c>
      <c r="AB1315" s="44">
        <v>0</v>
      </c>
      <c r="AC1315" s="45"/>
    </row>
    <row r="1316" spans="1:29" ht="12" customHeight="1" x14ac:dyDescent="0.2">
      <c r="A1316" s="37">
        <v>1315</v>
      </c>
      <c r="B1316" s="38" t="s">
        <v>23</v>
      </c>
      <c r="C1316" s="39" t="s">
        <v>2102</v>
      </c>
      <c r="D1316" s="40">
        <v>44101</v>
      </c>
      <c r="E1316" s="38">
        <v>1</v>
      </c>
      <c r="F1316" s="38"/>
      <c r="G1316" s="38" t="s">
        <v>2</v>
      </c>
      <c r="H1316" s="38" t="s">
        <v>2</v>
      </c>
      <c r="I1316" s="41">
        <v>0</v>
      </c>
      <c r="J1316" s="41">
        <v>13727</v>
      </c>
      <c r="K1316" s="41">
        <v>0</v>
      </c>
      <c r="L1316" s="41">
        <f>SUM(Data5[[#This Row],[CHELTUIELI DE PERSONAL LEI]:[CHELTUIELI DE CAPITAL (ACTIVE NEFINANCIARE ) LEI]])</f>
        <v>13727</v>
      </c>
      <c r="M1316" s="41">
        <f>Data5[[#This Row],[TOTAL CHELTUIELI LEI]]/Data5[[#This Row],[CURS VALUTAR EURO BNR 22 07 2020]]</f>
        <v>2836.0984277184357</v>
      </c>
      <c r="N1316" s="49">
        <v>1554</v>
      </c>
      <c r="O1316" s="54"/>
      <c r="P1316" s="54">
        <v>893</v>
      </c>
      <c r="Q1316" s="54"/>
      <c r="R1316" s="54">
        <f>Data5[[#This Row],[PERSOANE ÎNSCRISE ÎN LISTELE ELECTORALE (TURUL 1)            ]]+Data5[[#This Row],[PERSOANE ÎNSCRISE ÎN LISTELE ELECTORALE (TURUL AL 2-LEA)]]</f>
        <v>1554</v>
      </c>
      <c r="S1316" s="54">
        <f>Data5[[#This Row],[PERSOANE CARE AU PARTICIPAT LA VOT (TURUL 1)]]+Data5[[#This Row],[PERSOANE CARE AU PARTICIPAT LA VOT  (TURUL AL 2-LEA)]]</f>
        <v>893</v>
      </c>
      <c r="T1316" s="41">
        <f>Data5[[#This Row],[TOTAL CHELTUIELI LEI]]/Data5[[#This Row],[NUMĂRUL PERSOANELOR ÎNSCRISE ÎN LISTELE ELECTORALE]]</f>
        <v>8.8333333333333339</v>
      </c>
      <c r="U1316" s="41">
        <f>Data5[[#This Row],[TOTAL CHELTUIELI EURO]]/Data5[[#This Row],[NUMĂRUL PERSOANELOR ÎNSCRISE ÎN LISTELE ELECTORALE]]</f>
        <v>1.8250311632679765</v>
      </c>
      <c r="V1316" s="41">
        <f>Data5[[#This Row],[TOTAL CHELTUIELI LEI]]/Data5[[#This Row],[NUMĂRUL PERSOANELOR CARE AU PARTICIPAT LA VOT]]</f>
        <v>15.371780515117582</v>
      </c>
      <c r="W1316" s="41">
        <f>Data5[[#This Row],[TOTAL CHELTUIELI EURO]]/Data5[[#This Row],[NUMĂRUL PERSOANELOR CARE AU PARTICIPAT LA VOT]]</f>
        <v>3.1759220915100062</v>
      </c>
      <c r="X1316" s="43">
        <v>4.8400999999999996</v>
      </c>
      <c r="Y1316" s="114" t="s">
        <v>2896</v>
      </c>
      <c r="Z1316" s="44">
        <v>8</v>
      </c>
      <c r="AA1316" s="115" t="s">
        <v>3107</v>
      </c>
      <c r="AB1316" s="44">
        <v>1</v>
      </c>
      <c r="AC1316" s="45"/>
    </row>
    <row r="1317" spans="1:29" ht="12" customHeight="1" x14ac:dyDescent="0.2">
      <c r="A1317" s="37">
        <v>1316</v>
      </c>
      <c r="B1317" s="38" t="s">
        <v>23</v>
      </c>
      <c r="C1317" s="39" t="s">
        <v>2103</v>
      </c>
      <c r="D1317" s="40">
        <v>44101</v>
      </c>
      <c r="E1317" s="38">
        <v>1</v>
      </c>
      <c r="F1317" s="38"/>
      <c r="G1317" s="38" t="s">
        <v>2</v>
      </c>
      <c r="H1317" s="38" t="s">
        <v>2</v>
      </c>
      <c r="I1317" s="41">
        <v>0</v>
      </c>
      <c r="J1317" s="41">
        <v>13287.74</v>
      </c>
      <c r="K1317" s="41">
        <v>0</v>
      </c>
      <c r="L1317" s="41">
        <f>SUM(Data5[[#This Row],[CHELTUIELI DE PERSONAL LEI]:[CHELTUIELI DE CAPITAL (ACTIVE NEFINANCIARE ) LEI]])</f>
        <v>13287.74</v>
      </c>
      <c r="M1317" s="41">
        <f>Data5[[#This Row],[TOTAL CHELTUIELI LEI]]/Data5[[#This Row],[CURS VALUTAR EURO BNR 22 07 2020]]</f>
        <v>2745.344104460652</v>
      </c>
      <c r="N1317" s="49">
        <v>1742</v>
      </c>
      <c r="O1317" s="54"/>
      <c r="P1317" s="54">
        <v>978</v>
      </c>
      <c r="Q1317" s="54"/>
      <c r="R1317" s="54">
        <f>Data5[[#This Row],[PERSOANE ÎNSCRISE ÎN LISTELE ELECTORALE (TURUL 1)            ]]+Data5[[#This Row],[PERSOANE ÎNSCRISE ÎN LISTELE ELECTORALE (TURUL AL 2-LEA)]]</f>
        <v>1742</v>
      </c>
      <c r="S1317" s="54">
        <f>Data5[[#This Row],[PERSOANE CARE AU PARTICIPAT LA VOT (TURUL 1)]]+Data5[[#This Row],[PERSOANE CARE AU PARTICIPAT LA VOT  (TURUL AL 2-LEA)]]</f>
        <v>978</v>
      </c>
      <c r="T1317" s="41">
        <f>Data5[[#This Row],[TOTAL CHELTUIELI LEI]]/Data5[[#This Row],[NUMĂRUL PERSOANELOR ÎNSCRISE ÎN LISTELE ELECTORALE]]</f>
        <v>7.6278645235361653</v>
      </c>
      <c r="U1317" s="41">
        <f>Data5[[#This Row],[TOTAL CHELTUIELI EURO]]/Data5[[#This Row],[NUMĂRUL PERSOANELOR ÎNSCRISE ÎN LISTELE ELECTORALE]]</f>
        <v>1.5759725054309139</v>
      </c>
      <c r="V1317" s="41">
        <f>Data5[[#This Row],[TOTAL CHELTUIELI LEI]]/Data5[[#This Row],[NUMĂRUL PERSOANELOR CARE AU PARTICIPAT LA VOT]]</f>
        <v>13.586646216768916</v>
      </c>
      <c r="W1317" s="41">
        <f>Data5[[#This Row],[TOTAL CHELTUIELI EURO]]/Data5[[#This Row],[NUMĂRUL PERSOANELOR CARE AU PARTICIPAT LA VOT]]</f>
        <v>2.8071003113094601</v>
      </c>
      <c r="X1317" s="43">
        <v>4.8400999999999996</v>
      </c>
      <c r="Y1317" s="114" t="s">
        <v>2886</v>
      </c>
      <c r="Z1317" s="44">
        <v>7</v>
      </c>
      <c r="AA1317" s="115" t="s">
        <v>3107</v>
      </c>
      <c r="AB1317" s="44">
        <v>1</v>
      </c>
      <c r="AC1317" s="45"/>
    </row>
    <row r="1318" spans="1:29" ht="12" customHeight="1" x14ac:dyDescent="0.2">
      <c r="A1318" s="37">
        <v>1317</v>
      </c>
      <c r="B1318" s="38" t="s">
        <v>23</v>
      </c>
      <c r="C1318" s="39" t="s">
        <v>1930</v>
      </c>
      <c r="D1318" s="40">
        <v>44101</v>
      </c>
      <c r="E1318" s="38">
        <v>1</v>
      </c>
      <c r="F1318" s="38"/>
      <c r="G1318" s="38" t="s">
        <v>2</v>
      </c>
      <c r="H1318" s="38" t="s">
        <v>2</v>
      </c>
      <c r="I1318" s="41">
        <v>900</v>
      </c>
      <c r="J1318" s="41">
        <v>6742</v>
      </c>
      <c r="K1318" s="41">
        <v>0</v>
      </c>
      <c r="L1318" s="41">
        <f>SUM(Data5[[#This Row],[CHELTUIELI DE PERSONAL LEI]:[CHELTUIELI DE CAPITAL (ACTIVE NEFINANCIARE ) LEI]])</f>
        <v>7642</v>
      </c>
      <c r="M1318" s="41">
        <f>Data5[[#This Row],[TOTAL CHELTUIELI LEI]]/Data5[[#This Row],[CURS VALUTAR EURO BNR 22 07 2020]]</f>
        <v>1578.8929980785522</v>
      </c>
      <c r="N1318" s="49">
        <v>1905</v>
      </c>
      <c r="O1318" s="54"/>
      <c r="P1318" s="54">
        <v>1069</v>
      </c>
      <c r="Q1318" s="54"/>
      <c r="R1318" s="54">
        <f>Data5[[#This Row],[PERSOANE ÎNSCRISE ÎN LISTELE ELECTORALE (TURUL 1)            ]]+Data5[[#This Row],[PERSOANE ÎNSCRISE ÎN LISTELE ELECTORALE (TURUL AL 2-LEA)]]</f>
        <v>1905</v>
      </c>
      <c r="S1318" s="54">
        <f>Data5[[#This Row],[PERSOANE CARE AU PARTICIPAT LA VOT (TURUL 1)]]+Data5[[#This Row],[PERSOANE CARE AU PARTICIPAT LA VOT  (TURUL AL 2-LEA)]]</f>
        <v>1069</v>
      </c>
      <c r="T1318" s="41">
        <f>Data5[[#This Row],[TOTAL CHELTUIELI LEI]]/Data5[[#This Row],[NUMĂRUL PERSOANELOR ÎNSCRISE ÎN LISTELE ELECTORALE]]</f>
        <v>4.0115485564304461</v>
      </c>
      <c r="U1318" s="41">
        <f>Data5[[#This Row],[TOTAL CHELTUIELI EURO]]/Data5[[#This Row],[NUMĂRUL PERSOANELOR ÎNSCRISE ÎN LISTELE ELECTORALE]]</f>
        <v>0.8288152220884788</v>
      </c>
      <c r="V1318" s="41">
        <f>Data5[[#This Row],[TOTAL CHELTUIELI LEI]]/Data5[[#This Row],[NUMĂRUL PERSOANELOR CARE AU PARTICIPAT LA VOT]]</f>
        <v>7.1487371375116933</v>
      </c>
      <c r="W1318" s="41">
        <f>Data5[[#This Row],[TOTAL CHELTUIELI EURO]]/Data5[[#This Row],[NUMĂRUL PERSOANELOR CARE AU PARTICIPAT LA VOT]]</f>
        <v>1.4769812891286738</v>
      </c>
      <c r="X1318" s="43">
        <v>4.8400999999999996</v>
      </c>
      <c r="Y1318" s="114" t="s">
        <v>2895</v>
      </c>
      <c r="Z1318" s="44">
        <v>4</v>
      </c>
      <c r="AA1318" s="115" t="s">
        <v>3105</v>
      </c>
      <c r="AB1318" s="44">
        <v>0</v>
      </c>
      <c r="AC1318" s="45"/>
    </row>
    <row r="1319" spans="1:29" ht="12" customHeight="1" x14ac:dyDescent="0.2">
      <c r="A1319" s="37">
        <v>1318</v>
      </c>
      <c r="B1319" s="38" t="s">
        <v>23</v>
      </c>
      <c r="C1319" s="39" t="s">
        <v>1850</v>
      </c>
      <c r="D1319" s="40">
        <v>44101</v>
      </c>
      <c r="E1319" s="38">
        <v>1</v>
      </c>
      <c r="F1319" s="38"/>
      <c r="G1319" s="38" t="s">
        <v>2</v>
      </c>
      <c r="H1319" s="38" t="s">
        <v>2</v>
      </c>
      <c r="I1319" s="41">
        <v>800</v>
      </c>
      <c r="J1319" s="41">
        <v>4142</v>
      </c>
      <c r="K1319" s="41">
        <v>0</v>
      </c>
      <c r="L1319" s="41">
        <f>SUM(Data5[[#This Row],[CHELTUIELI DE PERSONAL LEI]:[CHELTUIELI DE CAPITAL (ACTIVE NEFINANCIARE ) LEI]])</f>
        <v>4942</v>
      </c>
      <c r="M1319" s="41">
        <f>Data5[[#This Row],[TOTAL CHELTUIELI LEI]]/Data5[[#This Row],[CURS VALUTAR EURO BNR 22 07 2020]]</f>
        <v>1021.0532840230575</v>
      </c>
      <c r="N1319" s="49">
        <v>1696</v>
      </c>
      <c r="O1319" s="54"/>
      <c r="P1319" s="54">
        <v>1033</v>
      </c>
      <c r="Q1319" s="54"/>
      <c r="R1319" s="54">
        <f>Data5[[#This Row],[PERSOANE ÎNSCRISE ÎN LISTELE ELECTORALE (TURUL 1)            ]]+Data5[[#This Row],[PERSOANE ÎNSCRISE ÎN LISTELE ELECTORALE (TURUL AL 2-LEA)]]</f>
        <v>1696</v>
      </c>
      <c r="S1319" s="54">
        <f>Data5[[#This Row],[PERSOANE CARE AU PARTICIPAT LA VOT (TURUL 1)]]+Data5[[#This Row],[PERSOANE CARE AU PARTICIPAT LA VOT  (TURUL AL 2-LEA)]]</f>
        <v>1033</v>
      </c>
      <c r="T1319" s="41">
        <f>Data5[[#This Row],[TOTAL CHELTUIELI LEI]]/Data5[[#This Row],[NUMĂRUL PERSOANELOR ÎNSCRISE ÎN LISTELE ELECTORALE]]</f>
        <v>2.9139150943396226</v>
      </c>
      <c r="U1319" s="41">
        <f>Data5[[#This Row],[TOTAL CHELTUIELI EURO]]/Data5[[#This Row],[NUMĂRUL PERSOANELOR ÎNSCRISE ÎN LISTELE ELECTORALE]]</f>
        <v>0.60203613444755744</v>
      </c>
      <c r="V1319" s="41">
        <f>Data5[[#This Row],[TOTAL CHELTUIELI LEI]]/Data5[[#This Row],[NUMĂRUL PERSOANELOR CARE AU PARTICIPAT LA VOT]]</f>
        <v>4.7841239109390123</v>
      </c>
      <c r="W1319" s="41">
        <f>Data5[[#This Row],[TOTAL CHELTUIELI EURO]]/Data5[[#This Row],[NUMĂRUL PERSOANELOR CARE AU PARTICIPAT LA VOT]]</f>
        <v>0.98843493129047189</v>
      </c>
      <c r="X1319" s="43">
        <v>4.8400999999999996</v>
      </c>
      <c r="Y1319" s="114" t="s">
        <v>2891</v>
      </c>
      <c r="Z1319" s="44">
        <v>2</v>
      </c>
      <c r="AA1319" s="115" t="s">
        <v>3105</v>
      </c>
      <c r="AB1319" s="44">
        <v>0</v>
      </c>
      <c r="AC1319" s="45"/>
    </row>
    <row r="1320" spans="1:29" ht="12" customHeight="1" x14ac:dyDescent="0.2">
      <c r="A1320" s="37">
        <v>1319</v>
      </c>
      <c r="B1320" s="38" t="s">
        <v>23</v>
      </c>
      <c r="C1320" s="39" t="s">
        <v>2104</v>
      </c>
      <c r="D1320" s="40">
        <v>44101</v>
      </c>
      <c r="E1320" s="38">
        <v>1</v>
      </c>
      <c r="F1320" s="38"/>
      <c r="G1320" s="38" t="s">
        <v>2</v>
      </c>
      <c r="H1320" s="38" t="s">
        <v>2</v>
      </c>
      <c r="I1320" s="41">
        <v>2000</v>
      </c>
      <c r="J1320" s="41">
        <v>11738</v>
      </c>
      <c r="K1320" s="41">
        <v>0</v>
      </c>
      <c r="L1320" s="41">
        <f>SUM(Data5[[#This Row],[CHELTUIELI DE PERSONAL LEI]:[CHELTUIELI DE CAPITAL (ACTIVE NEFINANCIARE ) LEI]])</f>
        <v>13738</v>
      </c>
      <c r="M1320" s="41">
        <f>Data5[[#This Row],[TOTAL CHELTUIELI LEI]]/Data5[[#This Row],[CURS VALUTAR EURO BNR 22 07 2020]]</f>
        <v>2838.3711080349581</v>
      </c>
      <c r="N1320" s="49">
        <v>2780</v>
      </c>
      <c r="O1320" s="54"/>
      <c r="P1320" s="54">
        <v>1436</v>
      </c>
      <c r="Q1320" s="54"/>
      <c r="R1320" s="54">
        <f>Data5[[#This Row],[PERSOANE ÎNSCRISE ÎN LISTELE ELECTORALE (TURUL 1)            ]]+Data5[[#This Row],[PERSOANE ÎNSCRISE ÎN LISTELE ELECTORALE (TURUL AL 2-LEA)]]</f>
        <v>2780</v>
      </c>
      <c r="S1320" s="54">
        <f>Data5[[#This Row],[PERSOANE CARE AU PARTICIPAT LA VOT (TURUL 1)]]+Data5[[#This Row],[PERSOANE CARE AU PARTICIPAT LA VOT  (TURUL AL 2-LEA)]]</f>
        <v>1436</v>
      </c>
      <c r="T1320" s="41">
        <f>Data5[[#This Row],[TOTAL CHELTUIELI LEI]]/Data5[[#This Row],[NUMĂRUL PERSOANELOR ÎNSCRISE ÎN LISTELE ELECTORALE]]</f>
        <v>4.9417266187050357</v>
      </c>
      <c r="U1320" s="41">
        <f>Data5[[#This Row],[TOTAL CHELTUIELI EURO]]/Data5[[#This Row],[NUMĂRUL PERSOANELOR ÎNSCRISE ÎN LISTELE ELECTORALE]]</f>
        <v>1.0209968014514237</v>
      </c>
      <c r="V1320" s="41">
        <f>Data5[[#This Row],[TOTAL CHELTUIELI LEI]]/Data5[[#This Row],[NUMĂRUL PERSOANELOR CARE AU PARTICIPAT LA VOT]]</f>
        <v>9.5668523676880231</v>
      </c>
      <c r="W1320" s="41">
        <f>Data5[[#This Row],[TOTAL CHELTUIELI EURO]]/Data5[[#This Row],[NUMĂRUL PERSOANELOR CARE AU PARTICIPAT LA VOT]]</f>
        <v>1.9765815515563774</v>
      </c>
      <c r="X1320" s="43">
        <v>4.8400999999999996</v>
      </c>
      <c r="Y1320" s="114" t="s">
        <v>2895</v>
      </c>
      <c r="Z1320" s="44">
        <v>4</v>
      </c>
      <c r="AA1320" s="115" t="s">
        <v>3107</v>
      </c>
      <c r="AB1320" s="44">
        <v>1</v>
      </c>
      <c r="AC1320" s="45"/>
    </row>
    <row r="1321" spans="1:29" ht="12" customHeight="1" x14ac:dyDescent="0.2">
      <c r="A1321" s="37">
        <v>1320</v>
      </c>
      <c r="B1321" s="38" t="s">
        <v>23</v>
      </c>
      <c r="C1321" s="39" t="s">
        <v>198</v>
      </c>
      <c r="D1321" s="40">
        <v>44101</v>
      </c>
      <c r="E1321" s="38">
        <v>1</v>
      </c>
      <c r="F1321" s="38"/>
      <c r="G1321" s="38" t="s">
        <v>2</v>
      </c>
      <c r="H1321" s="38" t="s">
        <v>2</v>
      </c>
      <c r="I1321" s="41">
        <v>3600</v>
      </c>
      <c r="J1321" s="41">
        <v>5614</v>
      </c>
      <c r="K1321" s="41">
        <v>0</v>
      </c>
      <c r="L1321" s="41">
        <f>SUM(Data5[[#This Row],[CHELTUIELI DE PERSONAL LEI]:[CHELTUIELI DE CAPITAL (ACTIVE NEFINANCIARE ) LEI]])</f>
        <v>9214</v>
      </c>
      <c r="M1321" s="41">
        <f>Data5[[#This Row],[TOTAL CHELTUIELI LEI]]/Data5[[#This Row],[CURS VALUTAR EURO BNR 22 07 2020]]</f>
        <v>1903.6796760397515</v>
      </c>
      <c r="N1321" s="49">
        <v>3636</v>
      </c>
      <c r="O1321" s="54"/>
      <c r="P1321" s="54">
        <v>1928</v>
      </c>
      <c r="Q1321" s="54"/>
      <c r="R1321" s="54">
        <f>Data5[[#This Row],[PERSOANE ÎNSCRISE ÎN LISTELE ELECTORALE (TURUL 1)            ]]+Data5[[#This Row],[PERSOANE ÎNSCRISE ÎN LISTELE ELECTORALE (TURUL AL 2-LEA)]]</f>
        <v>3636</v>
      </c>
      <c r="S1321" s="54">
        <f>Data5[[#This Row],[PERSOANE CARE AU PARTICIPAT LA VOT (TURUL 1)]]+Data5[[#This Row],[PERSOANE CARE AU PARTICIPAT LA VOT  (TURUL AL 2-LEA)]]</f>
        <v>1928</v>
      </c>
      <c r="T1321" s="41">
        <f>Data5[[#This Row],[TOTAL CHELTUIELI LEI]]/Data5[[#This Row],[NUMĂRUL PERSOANELOR ÎNSCRISE ÎN LISTELE ELECTORALE]]</f>
        <v>2.534103410341034</v>
      </c>
      <c r="U1321" s="41">
        <f>Data5[[#This Row],[TOTAL CHELTUIELI EURO]]/Data5[[#This Row],[NUMĂRUL PERSOANELOR ÎNSCRISE ÎN LISTELE ELECTORALE]]</f>
        <v>0.52356426733766548</v>
      </c>
      <c r="V1321" s="41">
        <f>Data5[[#This Row],[TOTAL CHELTUIELI LEI]]/Data5[[#This Row],[NUMĂRUL PERSOANELOR CARE AU PARTICIPAT LA VOT]]</f>
        <v>4.7790456431535269</v>
      </c>
      <c r="W1321" s="41">
        <f>Data5[[#This Row],[TOTAL CHELTUIELI EURO]]/Data5[[#This Row],[NUMĂRUL PERSOANELOR CARE AU PARTICIPAT LA VOT]]</f>
        <v>0.98738572408700798</v>
      </c>
      <c r="X1321" s="43">
        <v>4.8400999999999996</v>
      </c>
      <c r="Y1321" s="114" t="s">
        <v>2891</v>
      </c>
      <c r="Z1321" s="44">
        <v>2</v>
      </c>
      <c r="AA1321" s="115" t="s">
        <v>3105</v>
      </c>
      <c r="AB1321" s="44">
        <v>0</v>
      </c>
      <c r="AC1321" s="45"/>
    </row>
    <row r="1322" spans="1:29" ht="12" customHeight="1" x14ac:dyDescent="0.2">
      <c r="A1322" s="37">
        <v>1321</v>
      </c>
      <c r="B1322" s="38" t="s">
        <v>23</v>
      </c>
      <c r="C1322" s="39" t="s">
        <v>2105</v>
      </c>
      <c r="D1322" s="40">
        <v>44101</v>
      </c>
      <c r="E1322" s="38">
        <v>1</v>
      </c>
      <c r="F1322" s="38"/>
      <c r="G1322" s="38" t="s">
        <v>2</v>
      </c>
      <c r="H1322" s="38" t="s">
        <v>2</v>
      </c>
      <c r="I1322" s="41">
        <v>0</v>
      </c>
      <c r="J1322" s="41">
        <v>11156.88</v>
      </c>
      <c r="K1322" s="41">
        <v>0</v>
      </c>
      <c r="L1322" s="41">
        <f>SUM(Data5[[#This Row],[CHELTUIELI DE PERSONAL LEI]:[CHELTUIELI DE CAPITAL (ACTIVE NEFINANCIARE ) LEI]])</f>
        <v>11156.88</v>
      </c>
      <c r="M1322" s="41">
        <f>Data5[[#This Row],[TOTAL CHELTUIELI LEI]]/Data5[[#This Row],[CURS VALUTAR EURO BNR 22 07 2020]]</f>
        <v>2305.0928699820251</v>
      </c>
      <c r="N1322" s="49">
        <v>6550</v>
      </c>
      <c r="O1322" s="54"/>
      <c r="P1322" s="54">
        <v>2510</v>
      </c>
      <c r="Q1322" s="54"/>
      <c r="R1322" s="54">
        <f>Data5[[#This Row],[PERSOANE ÎNSCRISE ÎN LISTELE ELECTORALE (TURUL 1)            ]]+Data5[[#This Row],[PERSOANE ÎNSCRISE ÎN LISTELE ELECTORALE (TURUL AL 2-LEA)]]</f>
        <v>6550</v>
      </c>
      <c r="S1322" s="54">
        <f>Data5[[#This Row],[PERSOANE CARE AU PARTICIPAT LA VOT (TURUL 1)]]+Data5[[#This Row],[PERSOANE CARE AU PARTICIPAT LA VOT  (TURUL AL 2-LEA)]]</f>
        <v>2510</v>
      </c>
      <c r="T1322" s="41">
        <f>Data5[[#This Row],[TOTAL CHELTUIELI LEI]]/Data5[[#This Row],[NUMĂRUL PERSOANELOR ÎNSCRISE ÎN LISTELE ELECTORALE]]</f>
        <v>1.7033404580152671</v>
      </c>
      <c r="U1322" s="41">
        <f>Data5[[#This Row],[TOTAL CHELTUIELI EURO]]/Data5[[#This Row],[NUMĂRUL PERSOANELOR ÎNSCRISE ÎN LISTELE ELECTORALE]]</f>
        <v>0.35192257556977485</v>
      </c>
      <c r="V1322" s="41">
        <f>Data5[[#This Row],[TOTAL CHELTUIELI LEI]]/Data5[[#This Row],[NUMĂRUL PERSOANELOR CARE AU PARTICIPAT LA VOT]]</f>
        <v>4.4449721115537848</v>
      </c>
      <c r="W1322" s="41">
        <f>Data5[[#This Row],[TOTAL CHELTUIELI EURO]]/Data5[[#This Row],[NUMĂRUL PERSOANELOR CARE AU PARTICIPAT LA VOT]]</f>
        <v>0.91836369321993039</v>
      </c>
      <c r="X1322" s="43">
        <v>4.8400999999999996</v>
      </c>
      <c r="Y1322" s="114" t="s">
        <v>2894</v>
      </c>
      <c r="Z1322" s="44">
        <v>1</v>
      </c>
      <c r="AA1322" s="115" t="s">
        <v>3105</v>
      </c>
      <c r="AB1322" s="44">
        <v>0</v>
      </c>
      <c r="AC1322" s="45"/>
    </row>
    <row r="1323" spans="1:29" ht="12" customHeight="1" x14ac:dyDescent="0.2">
      <c r="A1323" s="37">
        <v>1322</v>
      </c>
      <c r="B1323" s="38" t="s">
        <v>23</v>
      </c>
      <c r="C1323" s="39" t="s">
        <v>1936</v>
      </c>
      <c r="D1323" s="40">
        <v>44101</v>
      </c>
      <c r="E1323" s="38">
        <v>1</v>
      </c>
      <c r="F1323" s="38"/>
      <c r="G1323" s="38" t="s">
        <v>2</v>
      </c>
      <c r="H1323" s="38" t="s">
        <v>2</v>
      </c>
      <c r="I1323" s="41">
        <v>2880</v>
      </c>
      <c r="J1323" s="41">
        <v>5474</v>
      </c>
      <c r="K1323" s="41">
        <v>0</v>
      </c>
      <c r="L1323" s="41">
        <f>SUM(Data5[[#This Row],[CHELTUIELI DE PERSONAL LEI]:[CHELTUIELI DE CAPITAL (ACTIVE NEFINANCIARE ) LEI]])</f>
        <v>8354</v>
      </c>
      <c r="M1323" s="41">
        <f>Data5[[#This Row],[TOTAL CHELTUIELI LEI]]/Data5[[#This Row],[CURS VALUTAR EURO BNR 22 07 2020]]</f>
        <v>1725.9973967480012</v>
      </c>
      <c r="N1323" s="49">
        <v>1977</v>
      </c>
      <c r="O1323" s="54"/>
      <c r="P1323" s="54">
        <v>1105</v>
      </c>
      <c r="Q1323" s="54"/>
      <c r="R1323" s="54">
        <f>Data5[[#This Row],[PERSOANE ÎNSCRISE ÎN LISTELE ELECTORALE (TURUL 1)            ]]+Data5[[#This Row],[PERSOANE ÎNSCRISE ÎN LISTELE ELECTORALE (TURUL AL 2-LEA)]]</f>
        <v>1977</v>
      </c>
      <c r="S1323" s="54">
        <f>Data5[[#This Row],[PERSOANE CARE AU PARTICIPAT LA VOT (TURUL 1)]]+Data5[[#This Row],[PERSOANE CARE AU PARTICIPAT LA VOT  (TURUL AL 2-LEA)]]</f>
        <v>1105</v>
      </c>
      <c r="T1323" s="41">
        <f>Data5[[#This Row],[TOTAL CHELTUIELI LEI]]/Data5[[#This Row],[NUMĂRUL PERSOANELOR ÎNSCRISE ÎN LISTELE ELECTORALE]]</f>
        <v>4.2255943348507836</v>
      </c>
      <c r="U1323" s="41">
        <f>Data5[[#This Row],[TOTAL CHELTUIELI EURO]]/Data5[[#This Row],[NUMĂRUL PERSOANELOR ÎNSCRISE ÎN LISTELE ELECTORALE]]</f>
        <v>0.87303864276580734</v>
      </c>
      <c r="V1323" s="41">
        <f>Data5[[#This Row],[TOTAL CHELTUIELI LEI]]/Data5[[#This Row],[NUMĂRUL PERSOANELOR CARE AU PARTICIPAT LA VOT]]</f>
        <v>7.5601809954751129</v>
      </c>
      <c r="W1323" s="41">
        <f>Data5[[#This Row],[TOTAL CHELTUIELI EURO]]/Data5[[#This Row],[NUMĂRUL PERSOANELOR CARE AU PARTICIPAT LA VOT]]</f>
        <v>1.5619885943420826</v>
      </c>
      <c r="X1323" s="43">
        <v>4.8400999999999996</v>
      </c>
      <c r="Y1323" s="114" t="s">
        <v>2895</v>
      </c>
      <c r="Z1323" s="44">
        <v>4</v>
      </c>
      <c r="AA1323" s="115" t="s">
        <v>3105</v>
      </c>
      <c r="AB1323" s="44">
        <v>0</v>
      </c>
      <c r="AC1323" s="45"/>
    </row>
    <row r="1324" spans="1:29" ht="12" customHeight="1" x14ac:dyDescent="0.2">
      <c r="A1324" s="37">
        <v>1323</v>
      </c>
      <c r="B1324" s="38" t="s">
        <v>23</v>
      </c>
      <c r="C1324" s="39" t="s">
        <v>2106</v>
      </c>
      <c r="D1324" s="40">
        <v>44101</v>
      </c>
      <c r="E1324" s="38">
        <v>1</v>
      </c>
      <c r="F1324" s="38"/>
      <c r="G1324" s="38" t="s">
        <v>2</v>
      </c>
      <c r="H1324" s="38" t="s">
        <v>2</v>
      </c>
      <c r="I1324" s="41">
        <v>7285.75</v>
      </c>
      <c r="J1324" s="41">
        <v>5390.64</v>
      </c>
      <c r="K1324" s="41">
        <v>0</v>
      </c>
      <c r="L1324" s="41">
        <f>SUM(Data5[[#This Row],[CHELTUIELI DE PERSONAL LEI]:[CHELTUIELI DE CAPITAL (ACTIVE NEFINANCIARE ) LEI]])</f>
        <v>12676.39</v>
      </c>
      <c r="M1324" s="41">
        <f>Data5[[#This Row],[TOTAL CHELTUIELI LEI]]/Data5[[#This Row],[CURS VALUTAR EURO BNR 22 07 2020]]</f>
        <v>2619.0347306873828</v>
      </c>
      <c r="N1324" s="49">
        <v>2317</v>
      </c>
      <c r="O1324" s="54"/>
      <c r="P1324" s="54">
        <v>1455</v>
      </c>
      <c r="Q1324" s="54"/>
      <c r="R1324" s="54">
        <f>Data5[[#This Row],[PERSOANE ÎNSCRISE ÎN LISTELE ELECTORALE (TURUL 1)            ]]+Data5[[#This Row],[PERSOANE ÎNSCRISE ÎN LISTELE ELECTORALE (TURUL AL 2-LEA)]]</f>
        <v>2317</v>
      </c>
      <c r="S1324" s="54">
        <f>Data5[[#This Row],[PERSOANE CARE AU PARTICIPAT LA VOT (TURUL 1)]]+Data5[[#This Row],[PERSOANE CARE AU PARTICIPAT LA VOT  (TURUL AL 2-LEA)]]</f>
        <v>1455</v>
      </c>
      <c r="T1324" s="41">
        <f>Data5[[#This Row],[TOTAL CHELTUIELI LEI]]/Data5[[#This Row],[NUMĂRUL PERSOANELOR ÎNSCRISE ÎN LISTELE ELECTORALE]]</f>
        <v>5.4710358221838584</v>
      </c>
      <c r="U1324" s="41">
        <f>Data5[[#This Row],[TOTAL CHELTUIELI EURO]]/Data5[[#This Row],[NUMĂRUL PERSOANELOR ÎNSCRISE ÎN LISTELE ELECTORALE]]</f>
        <v>1.130355947642375</v>
      </c>
      <c r="V1324" s="41">
        <f>Data5[[#This Row],[TOTAL CHELTUIELI LEI]]/Data5[[#This Row],[NUMĂRUL PERSOANELOR CARE AU PARTICIPAT LA VOT]]</f>
        <v>8.7122955326460474</v>
      </c>
      <c r="W1324" s="41">
        <f>Data5[[#This Row],[TOTAL CHELTUIELI EURO]]/Data5[[#This Row],[NUMĂRUL PERSOANELOR CARE AU PARTICIPAT LA VOT]]</f>
        <v>1.8000238698882356</v>
      </c>
      <c r="X1324" s="43">
        <v>4.8400999999999996</v>
      </c>
      <c r="Y1324" s="114" t="s">
        <v>2892</v>
      </c>
      <c r="Z1324" s="44">
        <v>5</v>
      </c>
      <c r="AA1324" s="115" t="s">
        <v>3107</v>
      </c>
      <c r="AB1324" s="44">
        <v>1</v>
      </c>
      <c r="AC1324" s="45"/>
    </row>
    <row r="1325" spans="1:29" ht="12" customHeight="1" x14ac:dyDescent="0.2">
      <c r="A1325" s="37">
        <v>1324</v>
      </c>
      <c r="B1325" s="38" t="s">
        <v>23</v>
      </c>
      <c r="C1325" s="39" t="s">
        <v>2107</v>
      </c>
      <c r="D1325" s="40">
        <v>44101</v>
      </c>
      <c r="E1325" s="38">
        <v>1</v>
      </c>
      <c r="F1325" s="38"/>
      <c r="G1325" s="38" t="s">
        <v>2</v>
      </c>
      <c r="H1325" s="38" t="s">
        <v>2</v>
      </c>
      <c r="I1325" s="41">
        <v>1800</v>
      </c>
      <c r="J1325" s="41">
        <v>7137</v>
      </c>
      <c r="K1325" s="41">
        <v>0</v>
      </c>
      <c r="L1325" s="41">
        <f>SUM(Data5[[#This Row],[CHELTUIELI DE PERSONAL LEI]:[CHELTUIELI DE CAPITAL (ACTIVE NEFINANCIARE ) LEI]])</f>
        <v>8937</v>
      </c>
      <c r="M1325" s="41">
        <f>Data5[[#This Row],[TOTAL CHELTUIELI LEI]]/Data5[[#This Row],[CURS VALUTAR EURO BNR 22 07 2020]]</f>
        <v>1846.4494535236877</v>
      </c>
      <c r="N1325" s="49">
        <v>1877</v>
      </c>
      <c r="O1325" s="54"/>
      <c r="P1325" s="54">
        <v>1283</v>
      </c>
      <c r="Q1325" s="54"/>
      <c r="R1325" s="54">
        <f>Data5[[#This Row],[PERSOANE ÎNSCRISE ÎN LISTELE ELECTORALE (TURUL 1)            ]]+Data5[[#This Row],[PERSOANE ÎNSCRISE ÎN LISTELE ELECTORALE (TURUL AL 2-LEA)]]</f>
        <v>1877</v>
      </c>
      <c r="S1325" s="54">
        <f>Data5[[#This Row],[PERSOANE CARE AU PARTICIPAT LA VOT (TURUL 1)]]+Data5[[#This Row],[PERSOANE CARE AU PARTICIPAT LA VOT  (TURUL AL 2-LEA)]]</f>
        <v>1283</v>
      </c>
      <c r="T1325" s="41">
        <f>Data5[[#This Row],[TOTAL CHELTUIELI LEI]]/Data5[[#This Row],[NUMĂRUL PERSOANELOR ÎNSCRISE ÎN LISTELE ELECTORALE]]</f>
        <v>4.7613212573255197</v>
      </c>
      <c r="U1325" s="41">
        <f>Data5[[#This Row],[TOTAL CHELTUIELI EURO]]/Data5[[#This Row],[NUMĂRUL PERSOANELOR ÎNSCRISE ÎN LISTELE ELECTORALE]]</f>
        <v>0.98372373656030243</v>
      </c>
      <c r="V1325" s="41">
        <f>Data5[[#This Row],[TOTAL CHELTUIELI LEI]]/Data5[[#This Row],[NUMĂRUL PERSOANELOR CARE AU PARTICIPAT LA VOT]]</f>
        <v>6.9657053780202647</v>
      </c>
      <c r="W1325" s="41">
        <f>Data5[[#This Row],[TOTAL CHELTUIELI EURO]]/Data5[[#This Row],[NUMĂRUL PERSOANELOR CARE AU PARTICIPAT LA VOT]]</f>
        <v>1.4391655912109802</v>
      </c>
      <c r="X1325" s="43">
        <v>4.8400999999999996</v>
      </c>
      <c r="Y1325" s="114" t="s">
        <v>2895</v>
      </c>
      <c r="Z1325" s="44">
        <v>4</v>
      </c>
      <c r="AA1325" s="115" t="s">
        <v>3105</v>
      </c>
      <c r="AB1325" s="44">
        <v>0</v>
      </c>
      <c r="AC1325" s="45"/>
    </row>
    <row r="1326" spans="1:29" ht="12" customHeight="1" x14ac:dyDescent="0.2">
      <c r="A1326" s="37">
        <v>1325</v>
      </c>
      <c r="B1326" s="38" t="s">
        <v>23</v>
      </c>
      <c r="C1326" s="39" t="s">
        <v>2108</v>
      </c>
      <c r="D1326" s="40">
        <v>44101</v>
      </c>
      <c r="E1326" s="38">
        <v>1</v>
      </c>
      <c r="F1326" s="38"/>
      <c r="G1326" s="38" t="s">
        <v>2</v>
      </c>
      <c r="H1326" s="38" t="s">
        <v>2</v>
      </c>
      <c r="I1326" s="41">
        <v>4382</v>
      </c>
      <c r="J1326" s="41">
        <v>2635</v>
      </c>
      <c r="K1326" s="41">
        <v>0</v>
      </c>
      <c r="L1326" s="41">
        <f>SUM(Data5[[#This Row],[CHELTUIELI DE PERSONAL LEI]:[CHELTUIELI DE CAPITAL (ACTIVE NEFINANCIARE ) LEI]])</f>
        <v>7017</v>
      </c>
      <c r="M1326" s="41">
        <f>Data5[[#This Row],[TOTAL CHELTUIELI LEI]]/Data5[[#This Row],[CURS VALUTAR EURO BNR 22 07 2020]]</f>
        <v>1449.7634346397804</v>
      </c>
      <c r="N1326" s="49">
        <v>1719</v>
      </c>
      <c r="O1326" s="54"/>
      <c r="P1326" s="54">
        <v>1170</v>
      </c>
      <c r="Q1326" s="54"/>
      <c r="R1326" s="54">
        <f>Data5[[#This Row],[PERSOANE ÎNSCRISE ÎN LISTELE ELECTORALE (TURUL 1)            ]]+Data5[[#This Row],[PERSOANE ÎNSCRISE ÎN LISTELE ELECTORALE (TURUL AL 2-LEA)]]</f>
        <v>1719</v>
      </c>
      <c r="S1326" s="54">
        <f>Data5[[#This Row],[PERSOANE CARE AU PARTICIPAT LA VOT (TURUL 1)]]+Data5[[#This Row],[PERSOANE CARE AU PARTICIPAT LA VOT  (TURUL AL 2-LEA)]]</f>
        <v>1170</v>
      </c>
      <c r="T1326" s="41">
        <f>Data5[[#This Row],[TOTAL CHELTUIELI LEI]]/Data5[[#This Row],[NUMĂRUL PERSOANELOR ÎNSCRISE ÎN LISTELE ELECTORALE]]</f>
        <v>4.0820244328097735</v>
      </c>
      <c r="U1326" s="41">
        <f>Data5[[#This Row],[TOTAL CHELTUIELI EURO]]/Data5[[#This Row],[NUMĂRUL PERSOANELOR ÎNSCRISE ÎN LISTELE ELECTORALE]]</f>
        <v>0.84337605272820271</v>
      </c>
      <c r="V1326" s="41">
        <f>Data5[[#This Row],[TOTAL CHELTUIELI LEI]]/Data5[[#This Row],[NUMĂRUL PERSOANELOR CARE AU PARTICIPAT LA VOT]]</f>
        <v>5.9974358974358974</v>
      </c>
      <c r="W1326" s="41">
        <f>Data5[[#This Row],[TOTAL CHELTUIELI EURO]]/Data5[[#This Row],[NUMĂRUL PERSOANELOR CARE AU PARTICIPAT LA VOT]]</f>
        <v>1.2391140467006669</v>
      </c>
      <c r="X1326" s="43">
        <v>4.8400999999999996</v>
      </c>
      <c r="Y1326" s="114" t="s">
        <v>2895</v>
      </c>
      <c r="Z1326" s="44">
        <v>4</v>
      </c>
      <c r="AA1326" s="115" t="s">
        <v>3105</v>
      </c>
      <c r="AB1326" s="44">
        <v>0</v>
      </c>
      <c r="AC1326" s="45"/>
    </row>
    <row r="1327" spans="1:29" ht="12" customHeight="1" x14ac:dyDescent="0.2">
      <c r="A1327" s="37">
        <v>1326</v>
      </c>
      <c r="B1327" s="38" t="s">
        <v>23</v>
      </c>
      <c r="C1327" s="39" t="s">
        <v>2109</v>
      </c>
      <c r="D1327" s="40">
        <v>44101</v>
      </c>
      <c r="E1327" s="38">
        <v>1</v>
      </c>
      <c r="F1327" s="38"/>
      <c r="G1327" s="38" t="s">
        <v>2</v>
      </c>
      <c r="H1327" s="38" t="s">
        <v>2</v>
      </c>
      <c r="I1327" s="41">
        <v>3600</v>
      </c>
      <c r="J1327" s="41">
        <v>8039.49</v>
      </c>
      <c r="K1327" s="41">
        <v>0</v>
      </c>
      <c r="L1327" s="41">
        <f>SUM(Data5[[#This Row],[CHELTUIELI DE PERSONAL LEI]:[CHELTUIELI DE CAPITAL (ACTIVE NEFINANCIARE ) LEI]])</f>
        <v>11639.49</v>
      </c>
      <c r="M1327" s="41">
        <f>Data5[[#This Row],[TOTAL CHELTUIELI LEI]]/Data5[[#This Row],[CURS VALUTAR EURO BNR 22 07 2020]]</f>
        <v>2404.8036197599226</v>
      </c>
      <c r="N1327" s="49">
        <v>6047</v>
      </c>
      <c r="O1327" s="54"/>
      <c r="P1327" s="54">
        <v>2894</v>
      </c>
      <c r="Q1327" s="54"/>
      <c r="R1327" s="54">
        <f>Data5[[#This Row],[PERSOANE ÎNSCRISE ÎN LISTELE ELECTORALE (TURUL 1)            ]]+Data5[[#This Row],[PERSOANE ÎNSCRISE ÎN LISTELE ELECTORALE (TURUL AL 2-LEA)]]</f>
        <v>6047</v>
      </c>
      <c r="S1327" s="54">
        <f>Data5[[#This Row],[PERSOANE CARE AU PARTICIPAT LA VOT (TURUL 1)]]+Data5[[#This Row],[PERSOANE CARE AU PARTICIPAT LA VOT  (TURUL AL 2-LEA)]]</f>
        <v>2894</v>
      </c>
      <c r="T1327" s="41">
        <f>Data5[[#This Row],[TOTAL CHELTUIELI LEI]]/Data5[[#This Row],[NUMĂRUL PERSOANELOR ÎNSCRISE ÎN LISTELE ELECTORALE]]</f>
        <v>1.9248371093104018</v>
      </c>
      <c r="U1327" s="41">
        <f>Data5[[#This Row],[TOTAL CHELTUIELI EURO]]/Data5[[#This Row],[NUMĂRUL PERSOANELOR ÎNSCRISE ÎN LISTELE ELECTORALE]]</f>
        <v>0.3976854009855999</v>
      </c>
      <c r="V1327" s="41">
        <f>Data5[[#This Row],[TOTAL CHELTUIELI LEI]]/Data5[[#This Row],[NUMĂRUL PERSOANELOR CARE AU PARTICIPAT LA VOT]]</f>
        <v>4.0219384934346927</v>
      </c>
      <c r="W1327" s="41">
        <f>Data5[[#This Row],[TOTAL CHELTUIELI EURO]]/Data5[[#This Row],[NUMĂRUL PERSOANELOR CARE AU PARTICIPAT LA VOT]]</f>
        <v>0.8309618589357024</v>
      </c>
      <c r="X1327" s="43">
        <v>4.8400999999999996</v>
      </c>
      <c r="Y1327" s="114" t="s">
        <v>2894</v>
      </c>
      <c r="Z1327" s="44">
        <v>1</v>
      </c>
      <c r="AA1327" s="115" t="s">
        <v>3105</v>
      </c>
      <c r="AB1327" s="44">
        <v>0</v>
      </c>
      <c r="AC1327" s="45"/>
    </row>
    <row r="1328" spans="1:29" ht="12" customHeight="1" x14ac:dyDescent="0.2">
      <c r="A1328" s="37">
        <v>1327</v>
      </c>
      <c r="B1328" s="38" t="s">
        <v>23</v>
      </c>
      <c r="C1328" s="39" t="s">
        <v>499</v>
      </c>
      <c r="D1328" s="40">
        <v>44101</v>
      </c>
      <c r="E1328" s="38">
        <v>1</v>
      </c>
      <c r="F1328" s="38"/>
      <c r="G1328" s="38" t="s">
        <v>2</v>
      </c>
      <c r="H1328" s="38" t="s">
        <v>2</v>
      </c>
      <c r="I1328" s="41">
        <v>4080</v>
      </c>
      <c r="J1328" s="41">
        <v>8949.64</v>
      </c>
      <c r="K1328" s="41">
        <v>0</v>
      </c>
      <c r="L1328" s="41">
        <f>SUM(Data5[[#This Row],[CHELTUIELI DE PERSONAL LEI]:[CHELTUIELI DE CAPITAL (ACTIVE NEFINANCIARE ) LEI]])</f>
        <v>13029.64</v>
      </c>
      <c r="M1328" s="41">
        <f>Data5[[#This Row],[TOTAL CHELTUIELI LEI]]/Data5[[#This Row],[CURS VALUTAR EURO BNR 22 07 2020]]</f>
        <v>2692.0187599429764</v>
      </c>
      <c r="N1328" s="49">
        <v>5499</v>
      </c>
      <c r="O1328" s="54"/>
      <c r="P1328" s="54">
        <v>2376</v>
      </c>
      <c r="Q1328" s="54"/>
      <c r="R1328" s="54">
        <f>Data5[[#This Row],[PERSOANE ÎNSCRISE ÎN LISTELE ELECTORALE (TURUL 1)            ]]+Data5[[#This Row],[PERSOANE ÎNSCRISE ÎN LISTELE ELECTORALE (TURUL AL 2-LEA)]]</f>
        <v>5499</v>
      </c>
      <c r="S1328" s="54">
        <f>Data5[[#This Row],[PERSOANE CARE AU PARTICIPAT LA VOT (TURUL 1)]]+Data5[[#This Row],[PERSOANE CARE AU PARTICIPAT LA VOT  (TURUL AL 2-LEA)]]</f>
        <v>2376</v>
      </c>
      <c r="T1328" s="41">
        <f>Data5[[#This Row],[TOTAL CHELTUIELI LEI]]/Data5[[#This Row],[NUMĂRUL PERSOANELOR ÎNSCRISE ÎN LISTELE ELECTORALE]]</f>
        <v>2.3694562647754136</v>
      </c>
      <c r="U1328" s="41">
        <f>Data5[[#This Row],[TOTAL CHELTUIELI EURO]]/Data5[[#This Row],[NUMĂRUL PERSOANELOR ÎNSCRISE ÎN LISTELE ELECTORALE]]</f>
        <v>0.48954696489233979</v>
      </c>
      <c r="V1328" s="41">
        <f>Data5[[#This Row],[TOTAL CHELTUIELI LEI]]/Data5[[#This Row],[NUMĂRUL PERSOANELOR CARE AU PARTICIPAT LA VOT]]</f>
        <v>5.4838552188552185</v>
      </c>
      <c r="W1328" s="41">
        <f>Data5[[#This Row],[TOTAL CHELTUIELI EURO]]/Data5[[#This Row],[NUMĂRUL PERSOANELOR CARE AU PARTICIPAT LA VOT]]</f>
        <v>1.1330045285955288</v>
      </c>
      <c r="X1328" s="43">
        <v>4.8400999999999996</v>
      </c>
      <c r="Y1328" s="114" t="s">
        <v>2891</v>
      </c>
      <c r="Z1328" s="44">
        <v>2</v>
      </c>
      <c r="AA1328" s="115" t="s">
        <v>3105</v>
      </c>
      <c r="AB1328" s="44">
        <v>0</v>
      </c>
      <c r="AC1328" s="45"/>
    </row>
    <row r="1329" spans="1:29" ht="12" customHeight="1" x14ac:dyDescent="0.2">
      <c r="A1329" s="37">
        <v>1328</v>
      </c>
      <c r="B1329" s="38" t="s">
        <v>23</v>
      </c>
      <c r="C1329" s="39" t="s">
        <v>2110</v>
      </c>
      <c r="D1329" s="40">
        <v>44101</v>
      </c>
      <c r="E1329" s="38">
        <v>1</v>
      </c>
      <c r="F1329" s="38"/>
      <c r="G1329" s="38" t="s">
        <v>2</v>
      </c>
      <c r="H1329" s="38" t="s">
        <v>2</v>
      </c>
      <c r="I1329" s="41">
        <v>0</v>
      </c>
      <c r="J1329" s="41">
        <v>6009</v>
      </c>
      <c r="K1329" s="41">
        <v>0</v>
      </c>
      <c r="L1329" s="41">
        <f>SUM(Data5[[#This Row],[CHELTUIELI DE PERSONAL LEI]:[CHELTUIELI DE CAPITAL (ACTIVE NEFINANCIARE ) LEI]])</f>
        <v>6009</v>
      </c>
      <c r="M1329" s="41">
        <f>Data5[[#This Row],[TOTAL CHELTUIELI LEI]]/Data5[[#This Row],[CURS VALUTAR EURO BNR 22 07 2020]]</f>
        <v>1241.5032747257289</v>
      </c>
      <c r="N1329" s="49">
        <v>2210</v>
      </c>
      <c r="O1329" s="54"/>
      <c r="P1329" s="54">
        <v>1294</v>
      </c>
      <c r="Q1329" s="54"/>
      <c r="R1329" s="54">
        <f>Data5[[#This Row],[PERSOANE ÎNSCRISE ÎN LISTELE ELECTORALE (TURUL 1)            ]]+Data5[[#This Row],[PERSOANE ÎNSCRISE ÎN LISTELE ELECTORALE (TURUL AL 2-LEA)]]</f>
        <v>2210</v>
      </c>
      <c r="S1329" s="54">
        <f>Data5[[#This Row],[PERSOANE CARE AU PARTICIPAT LA VOT (TURUL 1)]]+Data5[[#This Row],[PERSOANE CARE AU PARTICIPAT LA VOT  (TURUL AL 2-LEA)]]</f>
        <v>1294</v>
      </c>
      <c r="T1329" s="41">
        <f>Data5[[#This Row],[TOTAL CHELTUIELI LEI]]/Data5[[#This Row],[NUMĂRUL PERSOANELOR ÎNSCRISE ÎN LISTELE ELECTORALE]]</f>
        <v>2.7190045248868779</v>
      </c>
      <c r="U1329" s="41">
        <f>Data5[[#This Row],[TOTAL CHELTUIELI EURO]]/Data5[[#This Row],[NUMĂRUL PERSOANELOR ÎNSCRISE ÎN LISTELE ELECTORALE]]</f>
        <v>0.5617661876587009</v>
      </c>
      <c r="V1329" s="41">
        <f>Data5[[#This Row],[TOTAL CHELTUIELI LEI]]/Data5[[#This Row],[NUMĂRUL PERSOANELOR CARE AU PARTICIPAT LA VOT]]</f>
        <v>4.6437403400309121</v>
      </c>
      <c r="W1329" s="41">
        <f>Data5[[#This Row],[TOTAL CHELTUIELI EURO]]/Data5[[#This Row],[NUMĂRUL PERSOANELOR CARE AU PARTICIPAT LA VOT]]</f>
        <v>0.95943066052992965</v>
      </c>
      <c r="X1329" s="43">
        <v>4.8400999999999996</v>
      </c>
      <c r="Y1329" s="114" t="s">
        <v>2891</v>
      </c>
      <c r="Z1329" s="44">
        <v>2</v>
      </c>
      <c r="AA1329" s="115" t="s">
        <v>3105</v>
      </c>
      <c r="AB1329" s="44">
        <v>0</v>
      </c>
      <c r="AC1329" s="45"/>
    </row>
    <row r="1330" spans="1:29" ht="12" customHeight="1" x14ac:dyDescent="0.2">
      <c r="A1330" s="37">
        <v>1329</v>
      </c>
      <c r="B1330" s="38" t="s">
        <v>23</v>
      </c>
      <c r="C1330" s="39" t="s">
        <v>1150</v>
      </c>
      <c r="D1330" s="40">
        <v>44101</v>
      </c>
      <c r="E1330" s="38">
        <v>1</v>
      </c>
      <c r="F1330" s="38"/>
      <c r="G1330" s="38" t="s">
        <v>2</v>
      </c>
      <c r="H1330" s="38" t="s">
        <v>2</v>
      </c>
      <c r="I1330" s="41">
        <v>3000</v>
      </c>
      <c r="J1330" s="41">
        <v>6058.17</v>
      </c>
      <c r="K1330" s="41">
        <v>0</v>
      </c>
      <c r="L1330" s="41">
        <f>SUM(Data5[[#This Row],[CHELTUIELI DE PERSONAL LEI]:[CHELTUIELI DE CAPITAL (ACTIVE NEFINANCIARE ) LEI]])</f>
        <v>9058.17</v>
      </c>
      <c r="M1330" s="41">
        <f>Data5[[#This Row],[TOTAL CHELTUIELI LEI]]/Data5[[#This Row],[CURS VALUTAR EURO BNR 22 07 2020]]</f>
        <v>1871.4840602466893</v>
      </c>
      <c r="N1330" s="49">
        <v>1783</v>
      </c>
      <c r="O1330" s="54"/>
      <c r="P1330" s="54">
        <v>1152</v>
      </c>
      <c r="Q1330" s="54"/>
      <c r="R1330" s="54">
        <f>Data5[[#This Row],[PERSOANE ÎNSCRISE ÎN LISTELE ELECTORALE (TURUL 1)            ]]+Data5[[#This Row],[PERSOANE ÎNSCRISE ÎN LISTELE ELECTORALE (TURUL AL 2-LEA)]]</f>
        <v>1783</v>
      </c>
      <c r="S1330" s="54">
        <f>Data5[[#This Row],[PERSOANE CARE AU PARTICIPAT LA VOT (TURUL 1)]]+Data5[[#This Row],[PERSOANE CARE AU PARTICIPAT LA VOT  (TURUL AL 2-LEA)]]</f>
        <v>1152</v>
      </c>
      <c r="T1330" s="41">
        <f>Data5[[#This Row],[TOTAL CHELTUIELI LEI]]/Data5[[#This Row],[NUMĂRUL PERSOANELOR ÎNSCRISE ÎN LISTELE ELECTORALE]]</f>
        <v>5.0802972518227705</v>
      </c>
      <c r="U1330" s="41">
        <f>Data5[[#This Row],[TOTAL CHELTUIELI EURO]]/Data5[[#This Row],[NUMĂRUL PERSOANELOR ÎNSCRISE ÎN LISTELE ELECTORALE]]</f>
        <v>1.0496265060273076</v>
      </c>
      <c r="V1330" s="41">
        <f>Data5[[#This Row],[TOTAL CHELTUIELI LEI]]/Data5[[#This Row],[NUMĂRUL PERSOANELOR CARE AU PARTICIPAT LA VOT]]</f>
        <v>7.8629947916666669</v>
      </c>
      <c r="W1330" s="41">
        <f>Data5[[#This Row],[TOTAL CHELTUIELI EURO]]/Data5[[#This Row],[NUMĂRUL PERSOANELOR CARE AU PARTICIPAT LA VOT]]</f>
        <v>1.6245521356308066</v>
      </c>
      <c r="X1330" s="43">
        <v>4.8400999999999996</v>
      </c>
      <c r="Y1330" s="114" t="s">
        <v>2892</v>
      </c>
      <c r="Z1330" s="44">
        <v>5</v>
      </c>
      <c r="AA1330" s="115" t="s">
        <v>3107</v>
      </c>
      <c r="AB1330" s="44">
        <v>1</v>
      </c>
      <c r="AC1330" s="45"/>
    </row>
    <row r="1331" spans="1:29" ht="12" customHeight="1" x14ac:dyDescent="0.2">
      <c r="A1331" s="37">
        <v>1330</v>
      </c>
      <c r="B1331" s="38" t="s">
        <v>23</v>
      </c>
      <c r="C1331" s="39" t="s">
        <v>2111</v>
      </c>
      <c r="D1331" s="40">
        <v>44101</v>
      </c>
      <c r="E1331" s="38">
        <v>1</v>
      </c>
      <c r="F1331" s="38"/>
      <c r="G1331" s="38" t="s">
        <v>2</v>
      </c>
      <c r="H1331" s="38" t="s">
        <v>2</v>
      </c>
      <c r="I1331" s="41">
        <v>4800</v>
      </c>
      <c r="J1331" s="41">
        <v>5332</v>
      </c>
      <c r="K1331" s="41">
        <v>0</v>
      </c>
      <c r="L1331" s="41">
        <f>SUM(Data5[[#This Row],[CHELTUIELI DE PERSONAL LEI]:[CHELTUIELI DE CAPITAL (ACTIVE NEFINANCIARE ) LEI]])</f>
        <v>10132</v>
      </c>
      <c r="M1331" s="41">
        <f>Data5[[#This Row],[TOTAL CHELTUIELI LEI]]/Data5[[#This Row],[CURS VALUTAR EURO BNR 22 07 2020]]</f>
        <v>2093.3451788186194</v>
      </c>
      <c r="N1331" s="49">
        <v>6148</v>
      </c>
      <c r="O1331" s="54"/>
      <c r="P1331" s="54">
        <v>3166</v>
      </c>
      <c r="Q1331" s="54"/>
      <c r="R1331" s="54">
        <f>Data5[[#This Row],[PERSOANE ÎNSCRISE ÎN LISTELE ELECTORALE (TURUL 1)            ]]+Data5[[#This Row],[PERSOANE ÎNSCRISE ÎN LISTELE ELECTORALE (TURUL AL 2-LEA)]]</f>
        <v>6148</v>
      </c>
      <c r="S1331" s="54">
        <f>Data5[[#This Row],[PERSOANE CARE AU PARTICIPAT LA VOT (TURUL 1)]]+Data5[[#This Row],[PERSOANE CARE AU PARTICIPAT LA VOT  (TURUL AL 2-LEA)]]</f>
        <v>3166</v>
      </c>
      <c r="T1331" s="41">
        <f>Data5[[#This Row],[TOTAL CHELTUIELI LEI]]/Data5[[#This Row],[NUMĂRUL PERSOANELOR ÎNSCRISE ÎN LISTELE ELECTORALE]]</f>
        <v>1.6480156148340923</v>
      </c>
      <c r="U1331" s="41">
        <f>Data5[[#This Row],[TOTAL CHELTUIELI EURO]]/Data5[[#This Row],[NUMĂRUL PERSOANELOR ÎNSCRISE ÎN LISTELE ELECTORALE]]</f>
        <v>0.34049205901408902</v>
      </c>
      <c r="V1331" s="41">
        <f>Data5[[#This Row],[TOTAL CHELTUIELI LEI]]/Data5[[#This Row],[NUMĂRUL PERSOANELOR CARE AU PARTICIPAT LA VOT]]</f>
        <v>3.2002526847757422</v>
      </c>
      <c r="W1331" s="41">
        <f>Data5[[#This Row],[TOTAL CHELTUIELI EURO]]/Data5[[#This Row],[NUMĂRUL PERSOANELOR CARE AU PARTICIPAT LA VOT]]</f>
        <v>0.66119557132615903</v>
      </c>
      <c r="X1331" s="43">
        <v>4.8400999999999996</v>
      </c>
      <c r="Y1331" s="114" t="s">
        <v>2894</v>
      </c>
      <c r="Z1331" s="44">
        <v>1</v>
      </c>
      <c r="AA1331" s="115" t="s">
        <v>3105</v>
      </c>
      <c r="AB1331" s="44">
        <v>0</v>
      </c>
      <c r="AC1331" s="45"/>
    </row>
    <row r="1332" spans="1:29" ht="12" customHeight="1" x14ac:dyDescent="0.2">
      <c r="A1332" s="37">
        <v>1331</v>
      </c>
      <c r="B1332" s="38" t="s">
        <v>23</v>
      </c>
      <c r="C1332" s="39" t="s">
        <v>1733</v>
      </c>
      <c r="D1332" s="40">
        <v>44101</v>
      </c>
      <c r="E1332" s="38">
        <v>1</v>
      </c>
      <c r="F1332" s="38"/>
      <c r="G1332" s="38" t="s">
        <v>2</v>
      </c>
      <c r="H1332" s="38" t="s">
        <v>2</v>
      </c>
      <c r="I1332" s="41">
        <v>1350</v>
      </c>
      <c r="J1332" s="41">
        <v>4638</v>
      </c>
      <c r="K1332" s="41">
        <v>0</v>
      </c>
      <c r="L1332" s="41">
        <f>SUM(Data5[[#This Row],[CHELTUIELI DE PERSONAL LEI]:[CHELTUIELI DE CAPITAL (ACTIVE NEFINANCIARE ) LEI]])</f>
        <v>5988</v>
      </c>
      <c r="M1332" s="41">
        <f>Data5[[#This Row],[TOTAL CHELTUIELI LEI]]/Data5[[#This Row],[CURS VALUTAR EURO BNR 22 07 2020]]</f>
        <v>1237.1645213941861</v>
      </c>
      <c r="N1332" s="49">
        <v>2298</v>
      </c>
      <c r="O1332" s="54"/>
      <c r="P1332" s="54">
        <v>1134</v>
      </c>
      <c r="Q1332" s="54"/>
      <c r="R1332" s="54">
        <f>Data5[[#This Row],[PERSOANE ÎNSCRISE ÎN LISTELE ELECTORALE (TURUL 1)            ]]+Data5[[#This Row],[PERSOANE ÎNSCRISE ÎN LISTELE ELECTORALE (TURUL AL 2-LEA)]]</f>
        <v>2298</v>
      </c>
      <c r="S1332" s="54">
        <f>Data5[[#This Row],[PERSOANE CARE AU PARTICIPAT LA VOT (TURUL 1)]]+Data5[[#This Row],[PERSOANE CARE AU PARTICIPAT LA VOT  (TURUL AL 2-LEA)]]</f>
        <v>1134</v>
      </c>
      <c r="T1332" s="41">
        <f>Data5[[#This Row],[TOTAL CHELTUIELI LEI]]/Data5[[#This Row],[NUMĂRUL PERSOANELOR ÎNSCRISE ÎN LISTELE ELECTORALE]]</f>
        <v>2.6057441253263707</v>
      </c>
      <c r="U1332" s="41">
        <f>Data5[[#This Row],[TOTAL CHELTUIELI EURO]]/Data5[[#This Row],[NUMĂRUL PERSOANELOR ÎNSCRISE ÎN LISTELE ELECTORALE]]</f>
        <v>0.53836576213846221</v>
      </c>
      <c r="V1332" s="41">
        <f>Data5[[#This Row],[TOTAL CHELTUIELI LEI]]/Data5[[#This Row],[NUMĂRUL PERSOANELOR CARE AU PARTICIPAT LA VOT]]</f>
        <v>5.28042328042328</v>
      </c>
      <c r="W1332" s="41">
        <f>Data5[[#This Row],[TOTAL CHELTUIELI EURO]]/Data5[[#This Row],[NUMĂRUL PERSOANELOR CARE AU PARTICIPAT LA VOT]]</f>
        <v>1.0909740047567777</v>
      </c>
      <c r="X1332" s="43">
        <v>4.8400999999999996</v>
      </c>
      <c r="Y1332" s="114" t="s">
        <v>2891</v>
      </c>
      <c r="Z1332" s="44">
        <v>2</v>
      </c>
      <c r="AA1332" s="115" t="s">
        <v>3105</v>
      </c>
      <c r="AB1332" s="44">
        <v>0</v>
      </c>
      <c r="AC1332" s="45"/>
    </row>
    <row r="1333" spans="1:29" ht="12" customHeight="1" x14ac:dyDescent="0.2">
      <c r="A1333" s="37">
        <v>1332</v>
      </c>
      <c r="B1333" s="38" t="s">
        <v>23</v>
      </c>
      <c r="C1333" s="39" t="s">
        <v>771</v>
      </c>
      <c r="D1333" s="40">
        <v>44101</v>
      </c>
      <c r="E1333" s="38">
        <v>1</v>
      </c>
      <c r="F1333" s="38"/>
      <c r="G1333" s="38" t="s">
        <v>2</v>
      </c>
      <c r="H1333" s="38" t="s">
        <v>2</v>
      </c>
      <c r="I1333" s="41">
        <v>1980</v>
      </c>
      <c r="J1333" s="41">
        <v>5497</v>
      </c>
      <c r="K1333" s="41">
        <v>0</v>
      </c>
      <c r="L1333" s="41">
        <f>SUM(Data5[[#This Row],[CHELTUIELI DE PERSONAL LEI]:[CHELTUIELI DE CAPITAL (ACTIVE NEFINANCIARE ) LEI]])</f>
        <v>7477</v>
      </c>
      <c r="M1333" s="41">
        <f>Data5[[#This Row],[TOTAL CHELTUIELI LEI]]/Data5[[#This Row],[CURS VALUTAR EURO BNR 22 07 2020]]</f>
        <v>1544.8027933307164</v>
      </c>
      <c r="N1333" s="49">
        <v>5481</v>
      </c>
      <c r="O1333" s="54"/>
      <c r="P1333" s="54">
        <v>2440</v>
      </c>
      <c r="Q1333" s="54"/>
      <c r="R1333" s="54">
        <f>Data5[[#This Row],[PERSOANE ÎNSCRISE ÎN LISTELE ELECTORALE (TURUL 1)            ]]+Data5[[#This Row],[PERSOANE ÎNSCRISE ÎN LISTELE ELECTORALE (TURUL AL 2-LEA)]]</f>
        <v>5481</v>
      </c>
      <c r="S1333" s="54">
        <f>Data5[[#This Row],[PERSOANE CARE AU PARTICIPAT LA VOT (TURUL 1)]]+Data5[[#This Row],[PERSOANE CARE AU PARTICIPAT LA VOT  (TURUL AL 2-LEA)]]</f>
        <v>2440</v>
      </c>
      <c r="T1333" s="41">
        <f>Data5[[#This Row],[TOTAL CHELTUIELI LEI]]/Data5[[#This Row],[NUMĂRUL PERSOANELOR ÎNSCRISE ÎN LISTELE ELECTORALE]]</f>
        <v>1.3641671227878125</v>
      </c>
      <c r="U1333" s="41">
        <f>Data5[[#This Row],[TOTAL CHELTUIELI EURO]]/Data5[[#This Row],[NUMĂRUL PERSOANELOR ÎNSCRISE ÎN LISTELE ELECTORALE]]</f>
        <v>0.28184688803698532</v>
      </c>
      <c r="V1333" s="41">
        <f>Data5[[#This Row],[TOTAL CHELTUIELI LEI]]/Data5[[#This Row],[NUMĂRUL PERSOANELOR CARE AU PARTICIPAT LA VOT]]</f>
        <v>3.0643442622950818</v>
      </c>
      <c r="W1333" s="41">
        <f>Data5[[#This Row],[TOTAL CHELTUIELI EURO]]/Data5[[#This Row],[NUMĂRUL PERSOANELOR CARE AU PARTICIPAT LA VOT]]</f>
        <v>0.63311589890603137</v>
      </c>
      <c r="X1333" s="43">
        <v>4.8400999999999996</v>
      </c>
      <c r="Y1333" s="114" t="s">
        <v>2894</v>
      </c>
      <c r="Z1333" s="44">
        <v>1</v>
      </c>
      <c r="AA1333" s="115" t="s">
        <v>3105</v>
      </c>
      <c r="AB1333" s="44">
        <v>0</v>
      </c>
      <c r="AC1333" s="45"/>
    </row>
    <row r="1334" spans="1:29" ht="12" customHeight="1" x14ac:dyDescent="0.2">
      <c r="A1334" s="37">
        <v>1333</v>
      </c>
      <c r="B1334" s="38" t="s">
        <v>23</v>
      </c>
      <c r="C1334" s="39" t="s">
        <v>679</v>
      </c>
      <c r="D1334" s="40">
        <v>44101</v>
      </c>
      <c r="E1334" s="38">
        <v>1</v>
      </c>
      <c r="F1334" s="38"/>
      <c r="G1334" s="38" t="s">
        <v>2</v>
      </c>
      <c r="H1334" s="38" t="s">
        <v>2</v>
      </c>
      <c r="I1334" s="41">
        <v>3200</v>
      </c>
      <c r="J1334" s="41">
        <v>9202.0300000000007</v>
      </c>
      <c r="K1334" s="41">
        <v>0</v>
      </c>
      <c r="L1334" s="41">
        <f>SUM(Data5[[#This Row],[CHELTUIELI DE PERSONAL LEI]:[CHELTUIELI DE CAPITAL (ACTIVE NEFINANCIARE ) LEI]])</f>
        <v>12402.03</v>
      </c>
      <c r="M1334" s="41">
        <f>Data5[[#This Row],[TOTAL CHELTUIELI LEI]]/Data5[[#This Row],[CURS VALUTAR EURO BNR 22 07 2020]]</f>
        <v>2562.3499514472846</v>
      </c>
      <c r="N1334" s="49">
        <v>4243</v>
      </c>
      <c r="O1334" s="54"/>
      <c r="P1334" s="54">
        <v>2031</v>
      </c>
      <c r="Q1334" s="54"/>
      <c r="R1334" s="54">
        <f>Data5[[#This Row],[PERSOANE ÎNSCRISE ÎN LISTELE ELECTORALE (TURUL 1)            ]]+Data5[[#This Row],[PERSOANE ÎNSCRISE ÎN LISTELE ELECTORALE (TURUL AL 2-LEA)]]</f>
        <v>4243</v>
      </c>
      <c r="S1334" s="54">
        <f>Data5[[#This Row],[PERSOANE CARE AU PARTICIPAT LA VOT (TURUL 1)]]+Data5[[#This Row],[PERSOANE CARE AU PARTICIPAT LA VOT  (TURUL AL 2-LEA)]]</f>
        <v>2031</v>
      </c>
      <c r="T1334" s="41">
        <f>Data5[[#This Row],[TOTAL CHELTUIELI LEI]]/Data5[[#This Row],[NUMĂRUL PERSOANELOR ÎNSCRISE ÎN LISTELE ELECTORALE]]</f>
        <v>2.9229389582842331</v>
      </c>
      <c r="U1334" s="41">
        <f>Data5[[#This Row],[TOTAL CHELTUIELI EURO]]/Data5[[#This Row],[NUMĂRUL PERSOANELOR ÎNSCRISE ÎN LISTELE ELECTORALE]]</f>
        <v>0.60390053062627491</v>
      </c>
      <c r="V1334" s="41">
        <f>Data5[[#This Row],[TOTAL CHELTUIELI LEI]]/Data5[[#This Row],[NUMĂRUL PERSOANELOR CARE AU PARTICIPAT LA VOT]]</f>
        <v>6.1063663220088626</v>
      </c>
      <c r="W1334" s="41">
        <f>Data5[[#This Row],[TOTAL CHELTUIELI EURO]]/Data5[[#This Row],[NUMĂRUL PERSOANELOR CARE AU PARTICIPAT LA VOT]]</f>
        <v>1.2616198677731583</v>
      </c>
      <c r="X1334" s="43">
        <v>4.8400999999999996</v>
      </c>
      <c r="Y1334" s="114" t="s">
        <v>2891</v>
      </c>
      <c r="Z1334" s="44">
        <v>2</v>
      </c>
      <c r="AA1334" s="115" t="s">
        <v>3105</v>
      </c>
      <c r="AB1334" s="44">
        <v>0</v>
      </c>
      <c r="AC1334" s="45"/>
    </row>
    <row r="1335" spans="1:29" ht="12" customHeight="1" x14ac:dyDescent="0.2">
      <c r="A1335" s="37">
        <v>1334</v>
      </c>
      <c r="B1335" s="38" t="s">
        <v>23</v>
      </c>
      <c r="C1335" s="39" t="s">
        <v>2112</v>
      </c>
      <c r="D1335" s="40">
        <v>44101</v>
      </c>
      <c r="E1335" s="38">
        <v>1</v>
      </c>
      <c r="F1335" s="38"/>
      <c r="G1335" s="38" t="s">
        <v>2</v>
      </c>
      <c r="H1335" s="38" t="s">
        <v>2</v>
      </c>
      <c r="I1335" s="41">
        <v>0</v>
      </c>
      <c r="J1335" s="41">
        <v>3900</v>
      </c>
      <c r="K1335" s="41">
        <v>0</v>
      </c>
      <c r="L1335" s="41">
        <f>SUM(Data5[[#This Row],[CHELTUIELI DE PERSONAL LEI]:[CHELTUIELI DE CAPITAL (ACTIVE NEFINANCIARE ) LEI]])</f>
        <v>3900</v>
      </c>
      <c r="M1335" s="41">
        <f>Data5[[#This Row],[TOTAL CHELTUIELI LEI]]/Data5[[#This Row],[CURS VALUTAR EURO BNR 22 07 2020]]</f>
        <v>805.76847585793689</v>
      </c>
      <c r="N1335" s="49">
        <v>4099</v>
      </c>
      <c r="O1335" s="54"/>
      <c r="P1335" s="54">
        <v>1689</v>
      </c>
      <c r="Q1335" s="54"/>
      <c r="R1335" s="54">
        <f>Data5[[#This Row],[PERSOANE ÎNSCRISE ÎN LISTELE ELECTORALE (TURUL 1)            ]]+Data5[[#This Row],[PERSOANE ÎNSCRISE ÎN LISTELE ELECTORALE (TURUL AL 2-LEA)]]</f>
        <v>4099</v>
      </c>
      <c r="S1335" s="54">
        <f>Data5[[#This Row],[PERSOANE CARE AU PARTICIPAT LA VOT (TURUL 1)]]+Data5[[#This Row],[PERSOANE CARE AU PARTICIPAT LA VOT  (TURUL AL 2-LEA)]]</f>
        <v>1689</v>
      </c>
      <c r="T1335" s="41">
        <f>Data5[[#This Row],[TOTAL CHELTUIELI LEI]]/Data5[[#This Row],[NUMĂRUL PERSOANELOR ÎNSCRISE ÎN LISTELE ELECTORALE]]</f>
        <v>0.95145157355452548</v>
      </c>
      <c r="U1335" s="41">
        <f>Data5[[#This Row],[TOTAL CHELTUIELI EURO]]/Data5[[#This Row],[NUMĂRUL PERSOANELOR ÎNSCRISE ÎN LISTELE ELECTORALE]]</f>
        <v>0.19657684212196558</v>
      </c>
      <c r="V1335" s="41">
        <f>Data5[[#This Row],[TOTAL CHELTUIELI LEI]]/Data5[[#This Row],[NUMĂRUL PERSOANELOR CARE AU PARTICIPAT LA VOT]]</f>
        <v>2.3090586145648313</v>
      </c>
      <c r="W1335" s="41">
        <f>Data5[[#This Row],[TOTAL CHELTUIELI EURO]]/Data5[[#This Row],[NUMĂRUL PERSOANELOR CARE AU PARTICIPAT LA VOT]]</f>
        <v>0.47706836936526753</v>
      </c>
      <c r="X1335" s="43">
        <v>4.8400999999999996</v>
      </c>
      <c r="Y1335" s="114" t="s">
        <v>2890</v>
      </c>
      <c r="Z1335" s="44">
        <v>0</v>
      </c>
      <c r="AA1335" s="115" t="s">
        <v>3105</v>
      </c>
      <c r="AB1335" s="44">
        <v>0</v>
      </c>
      <c r="AC1335" s="45"/>
    </row>
    <row r="1336" spans="1:29" ht="12" customHeight="1" x14ac:dyDescent="0.2">
      <c r="A1336" s="37">
        <v>1335</v>
      </c>
      <c r="B1336" s="38" t="s">
        <v>23</v>
      </c>
      <c r="C1336" s="39" t="s">
        <v>2113</v>
      </c>
      <c r="D1336" s="40">
        <v>44101</v>
      </c>
      <c r="E1336" s="38">
        <v>1</v>
      </c>
      <c r="F1336" s="38"/>
      <c r="G1336" s="38" t="s">
        <v>2</v>
      </c>
      <c r="H1336" s="38" t="s">
        <v>2</v>
      </c>
      <c r="I1336" s="41">
        <v>0</v>
      </c>
      <c r="J1336" s="41">
        <v>9734.36</v>
      </c>
      <c r="K1336" s="41">
        <v>0</v>
      </c>
      <c r="L1336" s="41">
        <f>SUM(Data5[[#This Row],[CHELTUIELI DE PERSONAL LEI]:[CHELTUIELI DE CAPITAL (ACTIVE NEFINANCIARE ) LEI]])</f>
        <v>9734.36</v>
      </c>
      <c r="M1336" s="41">
        <f>Data5[[#This Row],[TOTAL CHELTUIELI LEI]]/Data5[[#This Row],[CURS VALUTAR EURO BNR 22 07 2020]]</f>
        <v>2011.1898514493505</v>
      </c>
      <c r="N1336" s="49">
        <v>2631</v>
      </c>
      <c r="O1336" s="54"/>
      <c r="P1336" s="54">
        <v>1428</v>
      </c>
      <c r="Q1336" s="54"/>
      <c r="R1336" s="54">
        <f>Data5[[#This Row],[PERSOANE ÎNSCRISE ÎN LISTELE ELECTORALE (TURUL 1)            ]]+Data5[[#This Row],[PERSOANE ÎNSCRISE ÎN LISTELE ELECTORALE (TURUL AL 2-LEA)]]</f>
        <v>2631</v>
      </c>
      <c r="S1336" s="54">
        <f>Data5[[#This Row],[PERSOANE CARE AU PARTICIPAT LA VOT (TURUL 1)]]+Data5[[#This Row],[PERSOANE CARE AU PARTICIPAT LA VOT  (TURUL AL 2-LEA)]]</f>
        <v>1428</v>
      </c>
      <c r="T1336" s="41">
        <f>Data5[[#This Row],[TOTAL CHELTUIELI LEI]]/Data5[[#This Row],[NUMĂRUL PERSOANELOR ÎNSCRISE ÎN LISTELE ELECTORALE]]</f>
        <v>3.6998707715697456</v>
      </c>
      <c r="U1336" s="41">
        <f>Data5[[#This Row],[TOTAL CHELTUIELI EURO]]/Data5[[#This Row],[NUMĂRUL PERSOANELOR ÎNSCRISE ÎN LISTELE ELECTORALE]]</f>
        <v>0.7644203160202776</v>
      </c>
      <c r="V1336" s="41">
        <f>Data5[[#This Row],[TOTAL CHELTUIELI LEI]]/Data5[[#This Row],[NUMĂRUL PERSOANELOR CARE AU PARTICIPAT LA VOT]]</f>
        <v>6.8167787114845941</v>
      </c>
      <c r="W1336" s="41">
        <f>Data5[[#This Row],[TOTAL CHELTUIELI EURO]]/Data5[[#This Row],[NUMĂRUL PERSOANELOR CARE AU PARTICIPAT LA VOT]]</f>
        <v>1.408396254516352</v>
      </c>
      <c r="X1336" s="43">
        <v>4.8400999999999996</v>
      </c>
      <c r="Y1336" s="114" t="s">
        <v>2884</v>
      </c>
      <c r="Z1336" s="44">
        <v>3</v>
      </c>
      <c r="AA1336" s="115" t="s">
        <v>3105</v>
      </c>
      <c r="AB1336" s="44">
        <v>0</v>
      </c>
      <c r="AC1336" s="45"/>
    </row>
    <row r="1337" spans="1:29" ht="12" customHeight="1" x14ac:dyDescent="0.2">
      <c r="A1337" s="37">
        <v>1336</v>
      </c>
      <c r="B1337" s="38" t="s">
        <v>23</v>
      </c>
      <c r="C1337" s="39" t="s">
        <v>2114</v>
      </c>
      <c r="D1337" s="40">
        <v>44101</v>
      </c>
      <c r="E1337" s="38">
        <v>1</v>
      </c>
      <c r="F1337" s="38"/>
      <c r="G1337" s="38" t="s">
        <v>2</v>
      </c>
      <c r="H1337" s="38" t="s">
        <v>2</v>
      </c>
      <c r="I1337" s="41">
        <v>1200</v>
      </c>
      <c r="J1337" s="41">
        <v>13086.15</v>
      </c>
      <c r="K1337" s="41">
        <v>17588.2</v>
      </c>
      <c r="L1337" s="41">
        <f>SUM(Data5[[#This Row],[CHELTUIELI DE PERSONAL LEI]:[CHELTUIELI DE CAPITAL (ACTIVE NEFINANCIARE ) LEI]])</f>
        <v>31874.35</v>
      </c>
      <c r="M1337" s="41">
        <f>Data5[[#This Row],[TOTAL CHELTUIELI LEI]]/Data5[[#This Row],[CURS VALUTAR EURO BNR 22 07 2020]]</f>
        <v>6585.4734406313919</v>
      </c>
      <c r="N1337" s="49">
        <v>4365</v>
      </c>
      <c r="O1337" s="54"/>
      <c r="P1337" s="54">
        <v>2240</v>
      </c>
      <c r="Q1337" s="54"/>
      <c r="R1337" s="54">
        <f>Data5[[#This Row],[PERSOANE ÎNSCRISE ÎN LISTELE ELECTORALE (TURUL 1)            ]]+Data5[[#This Row],[PERSOANE ÎNSCRISE ÎN LISTELE ELECTORALE (TURUL AL 2-LEA)]]</f>
        <v>4365</v>
      </c>
      <c r="S1337" s="54">
        <f>Data5[[#This Row],[PERSOANE CARE AU PARTICIPAT LA VOT (TURUL 1)]]+Data5[[#This Row],[PERSOANE CARE AU PARTICIPAT LA VOT  (TURUL AL 2-LEA)]]</f>
        <v>2240</v>
      </c>
      <c r="T1337" s="41">
        <f>Data5[[#This Row],[TOTAL CHELTUIELI LEI]]/Data5[[#This Row],[NUMĂRUL PERSOANELOR ÎNSCRISE ÎN LISTELE ELECTORALE]]</f>
        <v>7.3022565864833906</v>
      </c>
      <c r="U1337" s="41">
        <f>Data5[[#This Row],[TOTAL CHELTUIELI EURO]]/Data5[[#This Row],[NUMĂRUL PERSOANELOR ÎNSCRISE ÎN LISTELE ELECTORALE]]</f>
        <v>1.5086995282087954</v>
      </c>
      <c r="V1337" s="41">
        <f>Data5[[#This Row],[TOTAL CHELTUIELI LEI]]/Data5[[#This Row],[NUMĂRUL PERSOANELOR CARE AU PARTICIPAT LA VOT]]</f>
        <v>14.229620535714284</v>
      </c>
      <c r="W1337" s="41">
        <f>Data5[[#This Row],[TOTAL CHELTUIELI EURO]]/Data5[[#This Row],[NUMĂRUL PERSOANELOR CARE AU PARTICIPAT LA VOT]]</f>
        <v>2.9399435002818715</v>
      </c>
      <c r="X1337" s="43">
        <v>4.8400999999999996</v>
      </c>
      <c r="Y1337" s="114" t="s">
        <v>2886</v>
      </c>
      <c r="Z1337" s="44">
        <v>7</v>
      </c>
      <c r="AA1337" s="115" t="s">
        <v>3107</v>
      </c>
      <c r="AB1337" s="44">
        <v>1</v>
      </c>
      <c r="AC1337" s="45"/>
    </row>
    <row r="1338" spans="1:29" ht="12" customHeight="1" x14ac:dyDescent="0.2">
      <c r="A1338" s="37">
        <v>1337</v>
      </c>
      <c r="B1338" s="38" t="s">
        <v>23</v>
      </c>
      <c r="C1338" s="39" t="s">
        <v>1740</v>
      </c>
      <c r="D1338" s="40">
        <v>44101</v>
      </c>
      <c r="E1338" s="38">
        <v>1</v>
      </c>
      <c r="F1338" s="38"/>
      <c r="G1338" s="38" t="s">
        <v>2</v>
      </c>
      <c r="H1338" s="38" t="s">
        <v>2</v>
      </c>
      <c r="I1338" s="41">
        <v>0</v>
      </c>
      <c r="J1338" s="41">
        <v>10067.870000000001</v>
      </c>
      <c r="K1338" s="41">
        <v>0</v>
      </c>
      <c r="L1338" s="41">
        <f>SUM(Data5[[#This Row],[CHELTUIELI DE PERSONAL LEI]:[CHELTUIELI DE CAPITAL (ACTIVE NEFINANCIARE ) LEI]])</f>
        <v>10067.870000000001</v>
      </c>
      <c r="M1338" s="41">
        <f>Data5[[#This Row],[TOTAL CHELTUIELI LEI]]/Data5[[#This Row],[CURS VALUTAR EURO BNR 22 07 2020]]</f>
        <v>2080.0954525732941</v>
      </c>
      <c r="N1338" s="49">
        <v>3173</v>
      </c>
      <c r="O1338" s="54"/>
      <c r="P1338" s="54">
        <v>1633</v>
      </c>
      <c r="Q1338" s="54"/>
      <c r="R1338" s="54">
        <f>Data5[[#This Row],[PERSOANE ÎNSCRISE ÎN LISTELE ELECTORALE (TURUL 1)            ]]+Data5[[#This Row],[PERSOANE ÎNSCRISE ÎN LISTELE ELECTORALE (TURUL AL 2-LEA)]]</f>
        <v>3173</v>
      </c>
      <c r="S1338" s="54">
        <f>Data5[[#This Row],[PERSOANE CARE AU PARTICIPAT LA VOT (TURUL 1)]]+Data5[[#This Row],[PERSOANE CARE AU PARTICIPAT LA VOT  (TURUL AL 2-LEA)]]</f>
        <v>1633</v>
      </c>
      <c r="T1338" s="41">
        <f>Data5[[#This Row],[TOTAL CHELTUIELI LEI]]/Data5[[#This Row],[NUMĂRUL PERSOANELOR ÎNSCRISE ÎN LISTELE ELECTORALE]]</f>
        <v>3.1729814056098333</v>
      </c>
      <c r="U1338" s="41">
        <f>Data5[[#This Row],[TOTAL CHELTUIELI EURO]]/Data5[[#This Row],[NUMĂRUL PERSOANELOR ÎNSCRISE ÎN LISTELE ELECTORALE]]</f>
        <v>0.65556112592918192</v>
      </c>
      <c r="V1338" s="41">
        <f>Data5[[#This Row],[TOTAL CHELTUIELI LEI]]/Data5[[#This Row],[NUMĂRUL PERSOANELOR CARE AU PARTICIPAT LA VOT]]</f>
        <v>6.1652602571953468</v>
      </c>
      <c r="W1338" s="41">
        <f>Data5[[#This Row],[TOTAL CHELTUIELI EURO]]/Data5[[#This Row],[NUMĂRUL PERSOANELOR CARE AU PARTICIPAT LA VOT]]</f>
        <v>1.2737877847968733</v>
      </c>
      <c r="X1338" s="43">
        <v>4.8400999999999996</v>
      </c>
      <c r="Y1338" s="114" t="s">
        <v>2884</v>
      </c>
      <c r="Z1338" s="44">
        <v>3</v>
      </c>
      <c r="AA1338" s="115" t="s">
        <v>3105</v>
      </c>
      <c r="AB1338" s="44">
        <v>0</v>
      </c>
      <c r="AC1338" s="45"/>
    </row>
    <row r="1339" spans="1:29" ht="12" customHeight="1" x14ac:dyDescent="0.2">
      <c r="A1339" s="37">
        <v>1338</v>
      </c>
      <c r="B1339" s="38" t="s">
        <v>23</v>
      </c>
      <c r="C1339" s="39" t="s">
        <v>2115</v>
      </c>
      <c r="D1339" s="40">
        <v>44101</v>
      </c>
      <c r="E1339" s="38">
        <v>1</v>
      </c>
      <c r="F1339" s="38"/>
      <c r="G1339" s="38" t="s">
        <v>2</v>
      </c>
      <c r="H1339" s="38" t="s">
        <v>2</v>
      </c>
      <c r="I1339" s="41">
        <v>12400</v>
      </c>
      <c r="J1339" s="41">
        <v>8514</v>
      </c>
      <c r="K1339" s="41">
        <v>0</v>
      </c>
      <c r="L1339" s="41">
        <f>SUM(Data5[[#This Row],[CHELTUIELI DE PERSONAL LEI]:[CHELTUIELI DE CAPITAL (ACTIVE NEFINANCIARE ) LEI]])</f>
        <v>20914</v>
      </c>
      <c r="M1339" s="41">
        <f>Data5[[#This Row],[TOTAL CHELTUIELI LEI]]/Data5[[#This Row],[CURS VALUTAR EURO BNR 22 07 2020]]</f>
        <v>4320.9851036135624</v>
      </c>
      <c r="N1339" s="49">
        <v>5060</v>
      </c>
      <c r="O1339" s="54"/>
      <c r="P1339" s="54">
        <v>2916</v>
      </c>
      <c r="Q1339" s="54"/>
      <c r="R1339" s="54">
        <f>Data5[[#This Row],[PERSOANE ÎNSCRISE ÎN LISTELE ELECTORALE (TURUL 1)            ]]+Data5[[#This Row],[PERSOANE ÎNSCRISE ÎN LISTELE ELECTORALE (TURUL AL 2-LEA)]]</f>
        <v>5060</v>
      </c>
      <c r="S1339" s="54">
        <f>Data5[[#This Row],[PERSOANE CARE AU PARTICIPAT LA VOT (TURUL 1)]]+Data5[[#This Row],[PERSOANE CARE AU PARTICIPAT LA VOT  (TURUL AL 2-LEA)]]</f>
        <v>2916</v>
      </c>
      <c r="T1339" s="41">
        <f>Data5[[#This Row],[TOTAL CHELTUIELI LEI]]/Data5[[#This Row],[NUMĂRUL PERSOANELOR ÎNSCRISE ÎN LISTELE ELECTORALE]]</f>
        <v>4.1332015810276683</v>
      </c>
      <c r="U1339" s="41">
        <f>Data5[[#This Row],[TOTAL CHELTUIELI EURO]]/Data5[[#This Row],[NUMĂRUL PERSOANELOR ÎNSCRISE ÎN LISTELE ELECTORALE]]</f>
        <v>0.85394962522007167</v>
      </c>
      <c r="V1339" s="41">
        <f>Data5[[#This Row],[TOTAL CHELTUIELI LEI]]/Data5[[#This Row],[NUMĂRUL PERSOANELOR CARE AU PARTICIPAT LA VOT]]</f>
        <v>7.1721536351165982</v>
      </c>
      <c r="W1339" s="41">
        <f>Data5[[#This Row],[TOTAL CHELTUIELI EURO]]/Data5[[#This Row],[NUMĂRUL PERSOANELOR CARE AU PARTICIPAT LA VOT]]</f>
        <v>1.4818193085094522</v>
      </c>
      <c r="X1339" s="43">
        <v>4.8400999999999996</v>
      </c>
      <c r="Y1339" s="114" t="s">
        <v>2895</v>
      </c>
      <c r="Z1339" s="44">
        <v>4</v>
      </c>
      <c r="AA1339" s="115" t="s">
        <v>3105</v>
      </c>
      <c r="AB1339" s="44">
        <v>0</v>
      </c>
      <c r="AC1339" s="45"/>
    </row>
    <row r="1340" spans="1:29" ht="12" customHeight="1" x14ac:dyDescent="0.2">
      <c r="A1340" s="37">
        <v>1339</v>
      </c>
      <c r="B1340" s="38" t="s">
        <v>23</v>
      </c>
      <c r="C1340" s="39" t="s">
        <v>2116</v>
      </c>
      <c r="D1340" s="40">
        <v>44101</v>
      </c>
      <c r="E1340" s="38">
        <v>1</v>
      </c>
      <c r="F1340" s="38"/>
      <c r="G1340" s="38" t="s">
        <v>2</v>
      </c>
      <c r="H1340" s="38" t="s">
        <v>2</v>
      </c>
      <c r="I1340" s="41">
        <v>3860</v>
      </c>
      <c r="J1340" s="41">
        <v>500</v>
      </c>
      <c r="K1340" s="41">
        <v>0</v>
      </c>
      <c r="L1340" s="41">
        <f>SUM(Data5[[#This Row],[CHELTUIELI DE PERSONAL LEI]:[CHELTUIELI DE CAPITAL (ACTIVE NEFINANCIARE ) LEI]])</f>
        <v>4360</v>
      </c>
      <c r="M1340" s="41">
        <f>Data5[[#This Row],[TOTAL CHELTUIELI LEI]]/Data5[[#This Row],[CURS VALUTAR EURO BNR 22 07 2020]]</f>
        <v>900.80783454887307</v>
      </c>
      <c r="N1340" s="49">
        <v>2933</v>
      </c>
      <c r="O1340" s="54"/>
      <c r="P1340" s="54">
        <v>1896</v>
      </c>
      <c r="Q1340" s="54"/>
      <c r="R1340" s="54">
        <f>Data5[[#This Row],[PERSOANE ÎNSCRISE ÎN LISTELE ELECTORALE (TURUL 1)            ]]+Data5[[#This Row],[PERSOANE ÎNSCRISE ÎN LISTELE ELECTORALE (TURUL AL 2-LEA)]]</f>
        <v>2933</v>
      </c>
      <c r="S1340" s="54">
        <f>Data5[[#This Row],[PERSOANE CARE AU PARTICIPAT LA VOT (TURUL 1)]]+Data5[[#This Row],[PERSOANE CARE AU PARTICIPAT LA VOT  (TURUL AL 2-LEA)]]</f>
        <v>1896</v>
      </c>
      <c r="T1340" s="41">
        <f>Data5[[#This Row],[TOTAL CHELTUIELI LEI]]/Data5[[#This Row],[NUMĂRUL PERSOANELOR ÎNSCRISE ÎN LISTELE ELECTORALE]]</f>
        <v>1.4865325605182407</v>
      </c>
      <c r="U1340" s="41">
        <f>Data5[[#This Row],[TOTAL CHELTUIELI EURO]]/Data5[[#This Row],[NUMĂRUL PERSOANELOR ÎNSCRISE ÎN LISTELE ELECTORALE]]</f>
        <v>0.30712848092358441</v>
      </c>
      <c r="V1340" s="41">
        <f>Data5[[#This Row],[TOTAL CHELTUIELI LEI]]/Data5[[#This Row],[NUMĂRUL PERSOANELOR CARE AU PARTICIPAT LA VOT]]</f>
        <v>2.2995780590717301</v>
      </c>
      <c r="W1340" s="41">
        <f>Data5[[#This Row],[TOTAL CHELTUIELI EURO]]/Data5[[#This Row],[NUMĂRUL PERSOANELOR CARE AU PARTICIPAT LA VOT]]</f>
        <v>0.47510961737809759</v>
      </c>
      <c r="X1340" s="43">
        <v>4.8400999999999996</v>
      </c>
      <c r="Y1340" s="114" t="s">
        <v>2894</v>
      </c>
      <c r="Z1340" s="44">
        <v>1</v>
      </c>
      <c r="AA1340" s="115" t="s">
        <v>3105</v>
      </c>
      <c r="AB1340" s="44">
        <v>0</v>
      </c>
      <c r="AC1340" s="45"/>
    </row>
    <row r="1341" spans="1:29" ht="12" customHeight="1" x14ac:dyDescent="0.2">
      <c r="A1341" s="37">
        <v>1340</v>
      </c>
      <c r="B1341" s="38" t="s">
        <v>23</v>
      </c>
      <c r="C1341" s="39" t="s">
        <v>2117</v>
      </c>
      <c r="D1341" s="40">
        <v>44101</v>
      </c>
      <c r="E1341" s="38">
        <v>1</v>
      </c>
      <c r="F1341" s="38"/>
      <c r="G1341" s="38" t="s">
        <v>2</v>
      </c>
      <c r="H1341" s="38" t="s">
        <v>2</v>
      </c>
      <c r="I1341" s="41">
        <v>0</v>
      </c>
      <c r="J1341" s="41">
        <v>20003</v>
      </c>
      <c r="K1341" s="41">
        <v>0</v>
      </c>
      <c r="L1341" s="41">
        <f>SUM(Data5[[#This Row],[CHELTUIELI DE PERSONAL LEI]:[CHELTUIELI DE CAPITAL (ACTIVE NEFINANCIARE ) LEI]])</f>
        <v>20003</v>
      </c>
      <c r="M1341" s="41">
        <f>Data5[[#This Row],[TOTAL CHELTUIELI LEI]]/Data5[[#This Row],[CURS VALUTAR EURO BNR 22 07 2020]]</f>
        <v>4132.7658519452079</v>
      </c>
      <c r="N1341" s="49">
        <v>3104</v>
      </c>
      <c r="O1341" s="54"/>
      <c r="P1341" s="54">
        <v>1625</v>
      </c>
      <c r="Q1341" s="54"/>
      <c r="R1341" s="54">
        <f>Data5[[#This Row],[PERSOANE ÎNSCRISE ÎN LISTELE ELECTORALE (TURUL 1)            ]]+Data5[[#This Row],[PERSOANE ÎNSCRISE ÎN LISTELE ELECTORALE (TURUL AL 2-LEA)]]</f>
        <v>3104</v>
      </c>
      <c r="S1341" s="54">
        <f>Data5[[#This Row],[PERSOANE CARE AU PARTICIPAT LA VOT (TURUL 1)]]+Data5[[#This Row],[PERSOANE CARE AU PARTICIPAT LA VOT  (TURUL AL 2-LEA)]]</f>
        <v>1625</v>
      </c>
      <c r="T1341" s="41">
        <f>Data5[[#This Row],[TOTAL CHELTUIELI LEI]]/Data5[[#This Row],[NUMĂRUL PERSOANELOR ÎNSCRISE ÎN LISTELE ELECTORALE]]</f>
        <v>6.4442654639175254</v>
      </c>
      <c r="U1341" s="41">
        <f>Data5[[#This Row],[TOTAL CHELTUIELI EURO]]/Data5[[#This Row],[NUMĂRUL PERSOANELOR ÎNSCRISE ÎN LISTELE ELECTORALE]]</f>
        <v>1.3314322976627604</v>
      </c>
      <c r="V1341" s="41">
        <f>Data5[[#This Row],[TOTAL CHELTUIELI LEI]]/Data5[[#This Row],[NUMĂRUL PERSOANELOR CARE AU PARTICIPAT LA VOT]]</f>
        <v>12.309538461538461</v>
      </c>
      <c r="W1341" s="41">
        <f>Data5[[#This Row],[TOTAL CHELTUIELI EURO]]/Data5[[#This Row],[NUMĂRUL PERSOANELOR CARE AU PARTICIPAT LA VOT]]</f>
        <v>2.543240524273974</v>
      </c>
      <c r="X1341" s="43">
        <v>4.8400999999999996</v>
      </c>
      <c r="Y1341" s="114" t="s">
        <v>2889</v>
      </c>
      <c r="Z1341" s="44">
        <v>6</v>
      </c>
      <c r="AA1341" s="115" t="s">
        <v>3107</v>
      </c>
      <c r="AB1341" s="44">
        <v>1</v>
      </c>
      <c r="AC1341" s="45"/>
    </row>
    <row r="1342" spans="1:29" ht="12" customHeight="1" x14ac:dyDescent="0.2">
      <c r="A1342" s="37">
        <v>1341</v>
      </c>
      <c r="B1342" s="38" t="s">
        <v>23</v>
      </c>
      <c r="C1342" s="39" t="s">
        <v>2118</v>
      </c>
      <c r="D1342" s="40">
        <v>44101</v>
      </c>
      <c r="E1342" s="38">
        <v>1</v>
      </c>
      <c r="F1342" s="38"/>
      <c r="G1342" s="38" t="s">
        <v>2</v>
      </c>
      <c r="H1342" s="38" t="s">
        <v>2</v>
      </c>
      <c r="I1342" s="41">
        <v>0</v>
      </c>
      <c r="J1342" s="41">
        <v>9718</v>
      </c>
      <c r="K1342" s="41">
        <v>0</v>
      </c>
      <c r="L1342" s="41">
        <f>SUM(Data5[[#This Row],[CHELTUIELI DE PERSONAL LEI]:[CHELTUIELI DE CAPITAL (ACTIVE NEFINANCIARE ) LEI]])</f>
        <v>9718</v>
      </c>
      <c r="M1342" s="41">
        <f>Data5[[#This Row],[TOTAL CHELTUIELI LEI]]/Data5[[#This Row],[CURS VALUTAR EURO BNR 22 07 2020]]</f>
        <v>2007.8097559967771</v>
      </c>
      <c r="N1342" s="49">
        <v>3910</v>
      </c>
      <c r="O1342" s="54"/>
      <c r="P1342" s="54">
        <v>2048</v>
      </c>
      <c r="Q1342" s="54"/>
      <c r="R1342" s="54">
        <f>Data5[[#This Row],[PERSOANE ÎNSCRISE ÎN LISTELE ELECTORALE (TURUL 1)            ]]+Data5[[#This Row],[PERSOANE ÎNSCRISE ÎN LISTELE ELECTORALE (TURUL AL 2-LEA)]]</f>
        <v>3910</v>
      </c>
      <c r="S1342" s="54">
        <f>Data5[[#This Row],[PERSOANE CARE AU PARTICIPAT LA VOT (TURUL 1)]]+Data5[[#This Row],[PERSOANE CARE AU PARTICIPAT LA VOT  (TURUL AL 2-LEA)]]</f>
        <v>2048</v>
      </c>
      <c r="T1342" s="41">
        <f>Data5[[#This Row],[TOTAL CHELTUIELI LEI]]/Data5[[#This Row],[NUMĂRUL PERSOANELOR ÎNSCRISE ÎN LISTELE ELECTORALE]]</f>
        <v>2.4854219948849106</v>
      </c>
      <c r="U1342" s="41">
        <f>Data5[[#This Row],[TOTAL CHELTUIELI EURO]]/Data5[[#This Row],[NUMĂRUL PERSOANELOR ÎNSCRISE ÎN LISTELE ELECTORALE]]</f>
        <v>0.51350633145697622</v>
      </c>
      <c r="V1342" s="41">
        <f>Data5[[#This Row],[TOTAL CHELTUIELI LEI]]/Data5[[#This Row],[NUMĂRUL PERSOANELOR CARE AU PARTICIPAT LA VOT]]</f>
        <v>4.7451171875</v>
      </c>
      <c r="W1342" s="41">
        <f>Data5[[#This Row],[TOTAL CHELTUIELI EURO]]/Data5[[#This Row],[NUMĂRUL PERSOANELOR CARE AU PARTICIPAT LA VOT]]</f>
        <v>0.98037585742030131</v>
      </c>
      <c r="X1342" s="43">
        <v>4.8400999999999996</v>
      </c>
      <c r="Y1342" s="114" t="s">
        <v>2891</v>
      </c>
      <c r="Z1342" s="44">
        <v>2</v>
      </c>
      <c r="AA1342" s="115" t="s">
        <v>3105</v>
      </c>
      <c r="AB1342" s="44">
        <v>0</v>
      </c>
      <c r="AC1342" s="45"/>
    </row>
    <row r="1343" spans="1:29" ht="12" customHeight="1" x14ac:dyDescent="0.2">
      <c r="A1343" s="37">
        <v>1342</v>
      </c>
      <c r="B1343" s="38" t="s">
        <v>23</v>
      </c>
      <c r="C1343" s="39" t="s">
        <v>2119</v>
      </c>
      <c r="D1343" s="40">
        <v>44101</v>
      </c>
      <c r="E1343" s="38">
        <v>1</v>
      </c>
      <c r="F1343" s="38"/>
      <c r="G1343" s="38" t="s">
        <v>2</v>
      </c>
      <c r="H1343" s="38" t="s">
        <v>2</v>
      </c>
      <c r="I1343" s="41">
        <v>0</v>
      </c>
      <c r="J1343" s="41">
        <v>16939</v>
      </c>
      <c r="K1343" s="41">
        <v>0</v>
      </c>
      <c r="L1343" s="41">
        <f>SUM(Data5[[#This Row],[CHELTUIELI DE PERSONAL LEI]:[CHELTUIELI DE CAPITAL (ACTIVE NEFINANCIARE ) LEI]])</f>
        <v>16939</v>
      </c>
      <c r="M1343" s="41">
        <f>Data5[[#This Row],[TOTAL CHELTUIELI LEI]]/Data5[[#This Row],[CURS VALUTAR EURO BNR 22 07 2020]]</f>
        <v>3499.7210801429724</v>
      </c>
      <c r="N1343" s="49">
        <v>7981</v>
      </c>
      <c r="O1343" s="54"/>
      <c r="P1343" s="54">
        <v>3916</v>
      </c>
      <c r="Q1343" s="54"/>
      <c r="R1343" s="54">
        <f>Data5[[#This Row],[PERSOANE ÎNSCRISE ÎN LISTELE ELECTORALE (TURUL 1)            ]]+Data5[[#This Row],[PERSOANE ÎNSCRISE ÎN LISTELE ELECTORALE (TURUL AL 2-LEA)]]</f>
        <v>7981</v>
      </c>
      <c r="S1343" s="54">
        <f>Data5[[#This Row],[PERSOANE CARE AU PARTICIPAT LA VOT (TURUL 1)]]+Data5[[#This Row],[PERSOANE CARE AU PARTICIPAT LA VOT  (TURUL AL 2-LEA)]]</f>
        <v>3916</v>
      </c>
      <c r="T1343" s="41">
        <f>Data5[[#This Row],[TOTAL CHELTUIELI LEI]]/Data5[[#This Row],[NUMĂRUL PERSOANELOR ÎNSCRISE ÎN LISTELE ELECTORALE]]</f>
        <v>2.1224157373762687</v>
      </c>
      <c r="U1343" s="41">
        <f>Data5[[#This Row],[TOTAL CHELTUIELI EURO]]/Data5[[#This Row],[NUMĂRUL PERSOANELOR ÎNSCRISE ÎN LISTELE ELECTORALE]]</f>
        <v>0.43850658816476284</v>
      </c>
      <c r="V1343" s="41">
        <f>Data5[[#This Row],[TOTAL CHELTUIELI LEI]]/Data5[[#This Row],[NUMĂRUL PERSOANELOR CARE AU PARTICIPAT LA VOT]]</f>
        <v>4.3255873340143003</v>
      </c>
      <c r="W1343" s="41">
        <f>Data5[[#This Row],[TOTAL CHELTUIELI EURO]]/Data5[[#This Row],[NUMĂRUL PERSOANELOR CARE AU PARTICIPAT LA VOT]]</f>
        <v>0.89369792649207669</v>
      </c>
      <c r="X1343" s="43">
        <v>4.8400999999999996</v>
      </c>
      <c r="Y1343" s="114" t="s">
        <v>2891</v>
      </c>
      <c r="Z1343" s="44">
        <v>2</v>
      </c>
      <c r="AA1343" s="115" t="s">
        <v>3105</v>
      </c>
      <c r="AB1343" s="44">
        <v>0</v>
      </c>
      <c r="AC1343" s="45"/>
    </row>
    <row r="1344" spans="1:29" ht="12" customHeight="1" x14ac:dyDescent="0.2">
      <c r="A1344" s="37">
        <v>1343</v>
      </c>
      <c r="B1344" s="38" t="s">
        <v>23</v>
      </c>
      <c r="C1344" s="39" t="s">
        <v>2120</v>
      </c>
      <c r="D1344" s="40">
        <v>44101</v>
      </c>
      <c r="E1344" s="38">
        <v>1</v>
      </c>
      <c r="F1344" s="38"/>
      <c r="G1344" s="38" t="s">
        <v>2</v>
      </c>
      <c r="H1344" s="38" t="s">
        <v>2</v>
      </c>
      <c r="I1344" s="41">
        <v>5956</v>
      </c>
      <c r="J1344" s="41">
        <v>2598.89</v>
      </c>
      <c r="K1344" s="41">
        <v>0</v>
      </c>
      <c r="L1344" s="41">
        <f>SUM(Data5[[#This Row],[CHELTUIELI DE PERSONAL LEI]:[CHELTUIELI DE CAPITAL (ACTIVE NEFINANCIARE ) LEI]])</f>
        <v>8554.89</v>
      </c>
      <c r="M1344" s="41">
        <f>Data5[[#This Row],[TOTAL CHELTUIELI LEI]]/Data5[[#This Row],[CURS VALUTAR EURO BNR 22 07 2020]]</f>
        <v>1767.5027375467448</v>
      </c>
      <c r="N1344" s="49">
        <v>1350</v>
      </c>
      <c r="O1344" s="54"/>
      <c r="P1344" s="54">
        <v>835</v>
      </c>
      <c r="Q1344" s="54"/>
      <c r="R1344" s="54">
        <f>Data5[[#This Row],[PERSOANE ÎNSCRISE ÎN LISTELE ELECTORALE (TURUL 1)            ]]+Data5[[#This Row],[PERSOANE ÎNSCRISE ÎN LISTELE ELECTORALE (TURUL AL 2-LEA)]]</f>
        <v>1350</v>
      </c>
      <c r="S1344" s="54">
        <f>Data5[[#This Row],[PERSOANE CARE AU PARTICIPAT LA VOT (TURUL 1)]]+Data5[[#This Row],[PERSOANE CARE AU PARTICIPAT LA VOT  (TURUL AL 2-LEA)]]</f>
        <v>835</v>
      </c>
      <c r="T1344" s="41">
        <f>Data5[[#This Row],[TOTAL CHELTUIELI LEI]]/Data5[[#This Row],[NUMĂRUL PERSOANELOR ÎNSCRISE ÎN LISTELE ELECTORALE]]</f>
        <v>6.336955555555555</v>
      </c>
      <c r="U1344" s="41">
        <f>Data5[[#This Row],[TOTAL CHELTUIELI EURO]]/Data5[[#This Row],[NUMĂRUL PERSOANELOR ÎNSCRISE ÎN LISTELE ELECTORALE]]</f>
        <v>1.3092612870716629</v>
      </c>
      <c r="V1344" s="41">
        <f>Data5[[#This Row],[TOTAL CHELTUIELI LEI]]/Data5[[#This Row],[NUMĂRUL PERSOANELOR CARE AU PARTICIPAT LA VOT]]</f>
        <v>10.245377245508982</v>
      </c>
      <c r="W1344" s="41">
        <f>Data5[[#This Row],[TOTAL CHELTUIELI EURO]]/Data5[[#This Row],[NUMĂRUL PERSOANELOR CARE AU PARTICIPAT LA VOT]]</f>
        <v>2.1167697455649637</v>
      </c>
      <c r="X1344" s="43">
        <v>4.8400999999999996</v>
      </c>
      <c r="Y1344" s="114" t="s">
        <v>2889</v>
      </c>
      <c r="Z1344" s="44">
        <v>6</v>
      </c>
      <c r="AA1344" s="115" t="s">
        <v>3107</v>
      </c>
      <c r="AB1344" s="44">
        <v>1</v>
      </c>
      <c r="AC1344" s="45"/>
    </row>
    <row r="1345" spans="1:29" ht="12" customHeight="1" x14ac:dyDescent="0.2">
      <c r="A1345" s="37">
        <v>1344</v>
      </c>
      <c r="B1345" s="38" t="s">
        <v>23</v>
      </c>
      <c r="C1345" s="39" t="s">
        <v>2121</v>
      </c>
      <c r="D1345" s="40">
        <v>44101</v>
      </c>
      <c r="E1345" s="38">
        <v>1</v>
      </c>
      <c r="F1345" s="38"/>
      <c r="G1345" s="38" t="s">
        <v>2</v>
      </c>
      <c r="H1345" s="38" t="s">
        <v>2</v>
      </c>
      <c r="I1345" s="41">
        <v>3600</v>
      </c>
      <c r="J1345" s="41">
        <v>9578.5400000000009</v>
      </c>
      <c r="K1345" s="41">
        <v>0</v>
      </c>
      <c r="L1345" s="41">
        <f>SUM(Data5[[#This Row],[CHELTUIELI DE PERSONAL LEI]:[CHELTUIELI DE CAPITAL (ACTIVE NEFINANCIARE ) LEI]])</f>
        <v>13178.54</v>
      </c>
      <c r="M1345" s="41">
        <f>Data5[[#This Row],[TOTAL CHELTUIELI LEI]]/Data5[[#This Row],[CURS VALUTAR EURO BNR 22 07 2020]]</f>
        <v>2722.7825871366299</v>
      </c>
      <c r="N1345" s="49">
        <v>8895</v>
      </c>
      <c r="O1345" s="54"/>
      <c r="P1345" s="54">
        <v>3482</v>
      </c>
      <c r="Q1345" s="54"/>
      <c r="R1345" s="54">
        <f>Data5[[#This Row],[PERSOANE ÎNSCRISE ÎN LISTELE ELECTORALE (TURUL 1)            ]]+Data5[[#This Row],[PERSOANE ÎNSCRISE ÎN LISTELE ELECTORALE (TURUL AL 2-LEA)]]</f>
        <v>8895</v>
      </c>
      <c r="S1345" s="54">
        <f>Data5[[#This Row],[PERSOANE CARE AU PARTICIPAT LA VOT (TURUL 1)]]+Data5[[#This Row],[PERSOANE CARE AU PARTICIPAT LA VOT  (TURUL AL 2-LEA)]]</f>
        <v>3482</v>
      </c>
      <c r="T1345" s="41">
        <f>Data5[[#This Row],[TOTAL CHELTUIELI LEI]]/Data5[[#This Row],[NUMĂRUL PERSOANELOR ÎNSCRISE ÎN LISTELE ELECTORALE]]</f>
        <v>1.4815671725688591</v>
      </c>
      <c r="U1345" s="41">
        <f>Data5[[#This Row],[TOTAL CHELTUIELI EURO]]/Data5[[#This Row],[NUMĂRUL PERSOANELOR ÎNSCRISE ÎN LISTELE ELECTORALE]]</f>
        <v>0.30610259551845193</v>
      </c>
      <c r="V1345" s="41">
        <f>Data5[[#This Row],[TOTAL CHELTUIELI LEI]]/Data5[[#This Row],[NUMĂRUL PERSOANELOR CARE AU PARTICIPAT LA VOT]]</f>
        <v>3.7847616312464103</v>
      </c>
      <c r="W1345" s="41">
        <f>Data5[[#This Row],[TOTAL CHELTUIELI EURO]]/Data5[[#This Row],[NUMĂRUL PERSOANELOR CARE AU PARTICIPAT LA VOT]]</f>
        <v>0.78195938746026128</v>
      </c>
      <c r="X1345" s="43">
        <v>4.8400999999999996</v>
      </c>
      <c r="Y1345" s="114" t="s">
        <v>2894</v>
      </c>
      <c r="Z1345" s="44">
        <v>1</v>
      </c>
      <c r="AA1345" s="115" t="s">
        <v>3105</v>
      </c>
      <c r="AB1345" s="44">
        <v>0</v>
      </c>
      <c r="AC1345" s="45"/>
    </row>
    <row r="1346" spans="1:29" ht="12" customHeight="1" x14ac:dyDescent="0.2">
      <c r="A1346" s="37">
        <v>1345</v>
      </c>
      <c r="B1346" s="38" t="s">
        <v>23</v>
      </c>
      <c r="C1346" s="39" t="s">
        <v>2122</v>
      </c>
      <c r="D1346" s="40">
        <v>44101</v>
      </c>
      <c r="E1346" s="38">
        <v>1</v>
      </c>
      <c r="F1346" s="38"/>
      <c r="G1346" s="38" t="s">
        <v>2</v>
      </c>
      <c r="H1346" s="38" t="s">
        <v>2</v>
      </c>
      <c r="I1346" s="41">
        <v>3000</v>
      </c>
      <c r="J1346" s="41">
        <v>4529</v>
      </c>
      <c r="K1346" s="41">
        <v>0</v>
      </c>
      <c r="L1346" s="41">
        <f>SUM(Data5[[#This Row],[CHELTUIELI DE PERSONAL LEI]:[CHELTUIELI DE CAPITAL (ACTIVE NEFINANCIARE ) LEI]])</f>
        <v>7529</v>
      </c>
      <c r="M1346" s="41">
        <f>Data5[[#This Row],[TOTAL CHELTUIELI LEI]]/Data5[[#This Row],[CURS VALUTAR EURO BNR 22 07 2020]]</f>
        <v>1555.5463730088222</v>
      </c>
      <c r="N1346" s="49">
        <v>9894</v>
      </c>
      <c r="O1346" s="54"/>
      <c r="P1346" s="54">
        <v>5435</v>
      </c>
      <c r="Q1346" s="54"/>
      <c r="R1346" s="54">
        <f>Data5[[#This Row],[PERSOANE ÎNSCRISE ÎN LISTELE ELECTORALE (TURUL 1)            ]]+Data5[[#This Row],[PERSOANE ÎNSCRISE ÎN LISTELE ELECTORALE (TURUL AL 2-LEA)]]</f>
        <v>9894</v>
      </c>
      <c r="S1346" s="54">
        <f>Data5[[#This Row],[PERSOANE CARE AU PARTICIPAT LA VOT (TURUL 1)]]+Data5[[#This Row],[PERSOANE CARE AU PARTICIPAT LA VOT  (TURUL AL 2-LEA)]]</f>
        <v>5435</v>
      </c>
      <c r="T1346" s="41">
        <f>Data5[[#This Row],[TOTAL CHELTUIELI LEI]]/Data5[[#This Row],[NUMĂRUL PERSOANELOR ÎNSCRISE ÎN LISTELE ELECTORALE]]</f>
        <v>0.76096624216696984</v>
      </c>
      <c r="U1346" s="41">
        <f>Data5[[#This Row],[TOTAL CHELTUIELI EURO]]/Data5[[#This Row],[NUMĂRUL PERSOANELOR ÎNSCRISE ÎN LISTELE ELECTORALE]]</f>
        <v>0.15722118182826181</v>
      </c>
      <c r="V1346" s="41">
        <f>Data5[[#This Row],[TOTAL CHELTUIELI LEI]]/Data5[[#This Row],[NUMĂRUL PERSOANELOR CARE AU PARTICIPAT LA VOT]]</f>
        <v>1.385280588776449</v>
      </c>
      <c r="W1346" s="41">
        <f>Data5[[#This Row],[TOTAL CHELTUIELI EURO]]/Data5[[#This Row],[NUMĂRUL PERSOANELOR CARE AU PARTICIPAT LA VOT]]</f>
        <v>0.28620908427025249</v>
      </c>
      <c r="X1346" s="43">
        <v>4.8400999999999996</v>
      </c>
      <c r="Y1346" s="114" t="s">
        <v>2890</v>
      </c>
      <c r="Z1346" s="44">
        <v>0</v>
      </c>
      <c r="AA1346" s="115" t="s">
        <v>3105</v>
      </c>
      <c r="AB1346" s="44">
        <v>0</v>
      </c>
      <c r="AC1346" s="45"/>
    </row>
    <row r="1347" spans="1:29" ht="12" customHeight="1" x14ac:dyDescent="0.2">
      <c r="A1347" s="37">
        <v>1346</v>
      </c>
      <c r="B1347" s="38" t="s">
        <v>23</v>
      </c>
      <c r="C1347" s="39" t="s">
        <v>2123</v>
      </c>
      <c r="D1347" s="40">
        <v>44101</v>
      </c>
      <c r="E1347" s="38">
        <v>1</v>
      </c>
      <c r="F1347" s="38"/>
      <c r="G1347" s="38" t="s">
        <v>2</v>
      </c>
      <c r="H1347" s="38" t="s">
        <v>2</v>
      </c>
      <c r="I1347" s="41">
        <v>4258</v>
      </c>
      <c r="J1347" s="41">
        <v>5747</v>
      </c>
      <c r="K1347" s="41">
        <v>0</v>
      </c>
      <c r="L1347" s="41">
        <f>SUM(Data5[[#This Row],[CHELTUIELI DE PERSONAL LEI]:[CHELTUIELI DE CAPITAL (ACTIVE NEFINANCIARE ) LEI]])</f>
        <v>10005</v>
      </c>
      <c r="M1347" s="41">
        <f>Data5[[#This Row],[TOTAL CHELTUIELI LEI]]/Data5[[#This Row],[CURS VALUTAR EURO BNR 22 07 2020]]</f>
        <v>2067.1060515278614</v>
      </c>
      <c r="N1347" s="49">
        <v>4035</v>
      </c>
      <c r="O1347" s="54"/>
      <c r="P1347" s="54">
        <v>1716</v>
      </c>
      <c r="Q1347" s="54"/>
      <c r="R1347" s="54">
        <f>Data5[[#This Row],[PERSOANE ÎNSCRISE ÎN LISTELE ELECTORALE (TURUL 1)            ]]+Data5[[#This Row],[PERSOANE ÎNSCRISE ÎN LISTELE ELECTORALE (TURUL AL 2-LEA)]]</f>
        <v>4035</v>
      </c>
      <c r="S1347" s="54">
        <f>Data5[[#This Row],[PERSOANE CARE AU PARTICIPAT LA VOT (TURUL 1)]]+Data5[[#This Row],[PERSOANE CARE AU PARTICIPAT LA VOT  (TURUL AL 2-LEA)]]</f>
        <v>1716</v>
      </c>
      <c r="T1347" s="41">
        <f>Data5[[#This Row],[TOTAL CHELTUIELI LEI]]/Data5[[#This Row],[NUMĂRUL PERSOANELOR ÎNSCRISE ÎN LISTELE ELECTORALE]]</f>
        <v>2.479553903345725</v>
      </c>
      <c r="U1347" s="41">
        <f>Data5[[#This Row],[TOTAL CHELTUIELI EURO]]/Data5[[#This Row],[NUMĂRUL PERSOANELOR ÎNSCRISE ÎN LISTELE ELECTORALE]]</f>
        <v>0.51229394089909819</v>
      </c>
      <c r="V1347" s="41">
        <f>Data5[[#This Row],[TOTAL CHELTUIELI LEI]]/Data5[[#This Row],[NUMĂRUL PERSOANELOR CARE AU PARTICIPAT LA VOT]]</f>
        <v>5.8304195804195809</v>
      </c>
      <c r="W1347" s="41">
        <f>Data5[[#This Row],[TOTAL CHELTUIELI EURO]]/Data5[[#This Row],[NUMĂRUL PERSOANELOR CARE AU PARTICIPAT LA VOT]]</f>
        <v>1.2046072561351173</v>
      </c>
      <c r="X1347" s="43">
        <v>4.8400999999999996</v>
      </c>
      <c r="Y1347" s="114" t="s">
        <v>2891</v>
      </c>
      <c r="Z1347" s="44">
        <v>2</v>
      </c>
      <c r="AA1347" s="115" t="s">
        <v>3105</v>
      </c>
      <c r="AB1347" s="44">
        <v>0</v>
      </c>
      <c r="AC1347" s="45"/>
    </row>
    <row r="1348" spans="1:29" ht="12" customHeight="1" x14ac:dyDescent="0.2">
      <c r="A1348" s="37">
        <v>1347</v>
      </c>
      <c r="B1348" s="38" t="s">
        <v>23</v>
      </c>
      <c r="C1348" s="39" t="s">
        <v>155</v>
      </c>
      <c r="D1348" s="40">
        <v>44101</v>
      </c>
      <c r="E1348" s="38">
        <v>1</v>
      </c>
      <c r="F1348" s="38"/>
      <c r="G1348" s="38" t="s">
        <v>2</v>
      </c>
      <c r="H1348" s="38" t="s">
        <v>2</v>
      </c>
      <c r="I1348" s="41">
        <v>3000</v>
      </c>
      <c r="J1348" s="41">
        <v>9636</v>
      </c>
      <c r="K1348" s="41">
        <v>0</v>
      </c>
      <c r="L1348" s="41">
        <f>SUM(Data5[[#This Row],[CHELTUIELI DE PERSONAL LEI]:[CHELTUIELI DE CAPITAL (ACTIVE NEFINANCIARE ) LEI]])</f>
        <v>12636</v>
      </c>
      <c r="M1348" s="41">
        <f>Data5[[#This Row],[TOTAL CHELTUIELI LEI]]/Data5[[#This Row],[CURS VALUTAR EURO BNR 22 07 2020]]</f>
        <v>2610.6898617797156</v>
      </c>
      <c r="N1348" s="49">
        <v>2742</v>
      </c>
      <c r="O1348" s="54"/>
      <c r="P1348" s="54">
        <v>1167</v>
      </c>
      <c r="Q1348" s="54"/>
      <c r="R1348" s="54">
        <f>Data5[[#This Row],[PERSOANE ÎNSCRISE ÎN LISTELE ELECTORALE (TURUL 1)            ]]+Data5[[#This Row],[PERSOANE ÎNSCRISE ÎN LISTELE ELECTORALE (TURUL AL 2-LEA)]]</f>
        <v>2742</v>
      </c>
      <c r="S1348" s="54">
        <f>Data5[[#This Row],[PERSOANE CARE AU PARTICIPAT LA VOT (TURUL 1)]]+Data5[[#This Row],[PERSOANE CARE AU PARTICIPAT LA VOT  (TURUL AL 2-LEA)]]</f>
        <v>1167</v>
      </c>
      <c r="T1348" s="41">
        <f>Data5[[#This Row],[TOTAL CHELTUIELI LEI]]/Data5[[#This Row],[NUMĂRUL PERSOANELOR ÎNSCRISE ÎN LISTELE ELECTORALE]]</f>
        <v>4.608315098468271</v>
      </c>
      <c r="U1348" s="41">
        <f>Data5[[#This Row],[TOTAL CHELTUIELI EURO]]/Data5[[#This Row],[NUMĂRUL PERSOANELOR ÎNSCRISE ÎN LISTELE ELECTORALE]]</f>
        <v>0.95211154696561473</v>
      </c>
      <c r="V1348" s="41">
        <f>Data5[[#This Row],[TOTAL CHELTUIELI LEI]]/Data5[[#This Row],[NUMĂRUL PERSOANELOR CARE AU PARTICIPAT LA VOT]]</f>
        <v>10.827763496143959</v>
      </c>
      <c r="W1348" s="41">
        <f>Data5[[#This Row],[TOTAL CHELTUIELI EURO]]/Data5[[#This Row],[NUMĂRUL PERSOANELOR CARE AU PARTICIPAT LA VOT]]</f>
        <v>2.2370949972405447</v>
      </c>
      <c r="X1348" s="43">
        <v>4.8400999999999996</v>
      </c>
      <c r="Y1348" s="114" t="s">
        <v>2895</v>
      </c>
      <c r="Z1348" s="44">
        <v>4</v>
      </c>
      <c r="AA1348" s="115" t="s">
        <v>3105</v>
      </c>
      <c r="AB1348" s="44">
        <v>0</v>
      </c>
      <c r="AC1348" s="45"/>
    </row>
    <row r="1349" spans="1:29" ht="12" customHeight="1" x14ac:dyDescent="0.2">
      <c r="A1349" s="37">
        <v>1348</v>
      </c>
      <c r="B1349" s="38" t="s">
        <v>23</v>
      </c>
      <c r="C1349" s="39" t="s">
        <v>2124</v>
      </c>
      <c r="D1349" s="40">
        <v>44101</v>
      </c>
      <c r="E1349" s="38">
        <v>1</v>
      </c>
      <c r="F1349" s="38"/>
      <c r="G1349" s="38" t="s">
        <v>2</v>
      </c>
      <c r="H1349" s="38" t="s">
        <v>2</v>
      </c>
      <c r="I1349" s="41">
        <v>16000</v>
      </c>
      <c r="J1349" s="41">
        <v>32307.22</v>
      </c>
      <c r="K1349" s="41">
        <v>0</v>
      </c>
      <c r="L1349" s="41">
        <f>SUM(Data5[[#This Row],[CHELTUIELI DE PERSONAL LEI]:[CHELTUIELI DE CAPITAL (ACTIVE NEFINANCIARE ) LEI]])</f>
        <v>48307.22</v>
      </c>
      <c r="M1349" s="41">
        <f>Data5[[#This Row],[TOTAL CHELTUIELI LEI]]/Data5[[#This Row],[CURS VALUTAR EURO BNR 22 07 2020]]</f>
        <v>9980.6243672651399</v>
      </c>
      <c r="N1349" s="49">
        <v>5992</v>
      </c>
      <c r="O1349" s="54"/>
      <c r="P1349" s="54">
        <v>3409</v>
      </c>
      <c r="Q1349" s="54"/>
      <c r="R1349" s="54">
        <f>Data5[[#This Row],[PERSOANE ÎNSCRISE ÎN LISTELE ELECTORALE (TURUL 1)            ]]+Data5[[#This Row],[PERSOANE ÎNSCRISE ÎN LISTELE ELECTORALE (TURUL AL 2-LEA)]]</f>
        <v>5992</v>
      </c>
      <c r="S1349" s="54">
        <f>Data5[[#This Row],[PERSOANE CARE AU PARTICIPAT LA VOT (TURUL 1)]]+Data5[[#This Row],[PERSOANE CARE AU PARTICIPAT LA VOT  (TURUL AL 2-LEA)]]</f>
        <v>3409</v>
      </c>
      <c r="T1349" s="41">
        <f>Data5[[#This Row],[TOTAL CHELTUIELI LEI]]/Data5[[#This Row],[NUMĂRUL PERSOANELOR ÎNSCRISE ÎN LISTELE ELECTORALE]]</f>
        <v>8.0619526034712958</v>
      </c>
      <c r="U1349" s="41">
        <f>Data5[[#This Row],[TOTAL CHELTUIELI EURO]]/Data5[[#This Row],[NUMĂRUL PERSOANELOR ÎNSCRISE ÎN LISTELE ELECTORALE]]</f>
        <v>1.6656582722405107</v>
      </c>
      <c r="V1349" s="41">
        <f>Data5[[#This Row],[TOTAL CHELTUIELI LEI]]/Data5[[#This Row],[NUMĂRUL PERSOANELOR CARE AU PARTICIPAT LA VOT]]</f>
        <v>14.170495746553241</v>
      </c>
      <c r="W1349" s="41">
        <f>Data5[[#This Row],[TOTAL CHELTUIELI EURO]]/Data5[[#This Row],[NUMĂRUL PERSOANELOR CARE AU PARTICIPAT LA VOT]]</f>
        <v>2.9277278871414314</v>
      </c>
      <c r="X1349" s="43">
        <v>4.8400999999999996</v>
      </c>
      <c r="Y1349" s="114" t="s">
        <v>2896</v>
      </c>
      <c r="Z1349" s="44">
        <v>8</v>
      </c>
      <c r="AA1349" s="115" t="s">
        <v>3107</v>
      </c>
      <c r="AB1349" s="44">
        <v>1</v>
      </c>
      <c r="AC1349" s="45"/>
    </row>
    <row r="1350" spans="1:29" ht="12" customHeight="1" x14ac:dyDescent="0.2">
      <c r="A1350" s="37">
        <v>1349</v>
      </c>
      <c r="B1350" s="38" t="s">
        <v>23</v>
      </c>
      <c r="C1350" s="39" t="s">
        <v>2125</v>
      </c>
      <c r="D1350" s="40">
        <v>44101</v>
      </c>
      <c r="E1350" s="38">
        <v>1</v>
      </c>
      <c r="F1350" s="38"/>
      <c r="G1350" s="38" t="s">
        <v>2</v>
      </c>
      <c r="H1350" s="38" t="s">
        <v>2</v>
      </c>
      <c r="I1350" s="41">
        <v>0</v>
      </c>
      <c r="J1350" s="41">
        <v>8127</v>
      </c>
      <c r="K1350" s="41">
        <v>0</v>
      </c>
      <c r="L1350" s="41">
        <f>SUM(Data5[[#This Row],[CHELTUIELI DE PERSONAL LEI]:[CHELTUIELI DE CAPITAL (ACTIVE NEFINANCIARE ) LEI]])</f>
        <v>8127</v>
      </c>
      <c r="M1350" s="41">
        <f>Data5[[#This Row],[TOTAL CHELTUIELI LEI]]/Data5[[#This Row],[CURS VALUTAR EURO BNR 22 07 2020]]</f>
        <v>1679.0975393070391</v>
      </c>
      <c r="N1350" s="49">
        <v>1684</v>
      </c>
      <c r="O1350" s="54"/>
      <c r="P1350" s="54">
        <v>971</v>
      </c>
      <c r="Q1350" s="54"/>
      <c r="R1350" s="54">
        <f>Data5[[#This Row],[PERSOANE ÎNSCRISE ÎN LISTELE ELECTORALE (TURUL 1)            ]]+Data5[[#This Row],[PERSOANE ÎNSCRISE ÎN LISTELE ELECTORALE (TURUL AL 2-LEA)]]</f>
        <v>1684</v>
      </c>
      <c r="S1350" s="54">
        <f>Data5[[#This Row],[PERSOANE CARE AU PARTICIPAT LA VOT (TURUL 1)]]+Data5[[#This Row],[PERSOANE CARE AU PARTICIPAT LA VOT  (TURUL AL 2-LEA)]]</f>
        <v>971</v>
      </c>
      <c r="T1350" s="41">
        <f>Data5[[#This Row],[TOTAL CHELTUIELI LEI]]/Data5[[#This Row],[NUMĂRUL PERSOANELOR ÎNSCRISE ÎN LISTELE ELECTORALE]]</f>
        <v>4.8260095011876487</v>
      </c>
      <c r="U1350" s="41">
        <f>Data5[[#This Row],[TOTAL CHELTUIELI EURO]]/Data5[[#This Row],[NUMĂRUL PERSOANELOR ÎNSCRISE ÎN LISTELE ELECTORALE]]</f>
        <v>0.99708880006356249</v>
      </c>
      <c r="V1350" s="41">
        <f>Data5[[#This Row],[TOTAL CHELTUIELI LEI]]/Data5[[#This Row],[NUMĂRUL PERSOANELOR CARE AU PARTICIPAT LA VOT]]</f>
        <v>8.3697219361483004</v>
      </c>
      <c r="W1350" s="41">
        <f>Data5[[#This Row],[TOTAL CHELTUIELI EURO]]/Data5[[#This Row],[NUMĂRUL PERSOANELOR CARE AU PARTICIPAT LA VOT]]</f>
        <v>1.7292456635499889</v>
      </c>
      <c r="X1350" s="43">
        <v>4.8400999999999996</v>
      </c>
      <c r="Y1350" s="114" t="s">
        <v>2895</v>
      </c>
      <c r="Z1350" s="44">
        <v>4</v>
      </c>
      <c r="AA1350" s="115" t="s">
        <v>3107</v>
      </c>
      <c r="AB1350" s="44">
        <v>1</v>
      </c>
      <c r="AC1350" s="45"/>
    </row>
    <row r="1351" spans="1:29" ht="12" customHeight="1" x14ac:dyDescent="0.2">
      <c r="A1351" s="37">
        <v>1350</v>
      </c>
      <c r="B1351" s="38" t="s">
        <v>23</v>
      </c>
      <c r="C1351" s="39" t="s">
        <v>2126</v>
      </c>
      <c r="D1351" s="40">
        <v>44101</v>
      </c>
      <c r="E1351" s="38">
        <v>1</v>
      </c>
      <c r="F1351" s="38"/>
      <c r="G1351" s="38" t="s">
        <v>2</v>
      </c>
      <c r="H1351" s="38" t="s">
        <v>2</v>
      </c>
      <c r="I1351" s="41">
        <v>0</v>
      </c>
      <c r="J1351" s="41">
        <v>29845</v>
      </c>
      <c r="K1351" s="41">
        <v>0</v>
      </c>
      <c r="L1351" s="41">
        <f>SUM(Data5[[#This Row],[CHELTUIELI DE PERSONAL LEI]:[CHELTUIELI DE CAPITAL (ACTIVE NEFINANCIARE ) LEI]])</f>
        <v>29845</v>
      </c>
      <c r="M1351" s="41">
        <f>Data5[[#This Row],[TOTAL CHELTUIELI LEI]]/Data5[[#This Row],[CURS VALUTAR EURO BNR 22 07 2020]]</f>
        <v>6166.1949133282378</v>
      </c>
      <c r="N1351" s="49">
        <v>2155</v>
      </c>
      <c r="O1351" s="54"/>
      <c r="P1351" s="54">
        <v>1446</v>
      </c>
      <c r="Q1351" s="54"/>
      <c r="R1351" s="54">
        <f>Data5[[#This Row],[PERSOANE ÎNSCRISE ÎN LISTELE ELECTORALE (TURUL 1)            ]]+Data5[[#This Row],[PERSOANE ÎNSCRISE ÎN LISTELE ELECTORALE (TURUL AL 2-LEA)]]</f>
        <v>2155</v>
      </c>
      <c r="S1351" s="54">
        <f>Data5[[#This Row],[PERSOANE CARE AU PARTICIPAT LA VOT (TURUL 1)]]+Data5[[#This Row],[PERSOANE CARE AU PARTICIPAT LA VOT  (TURUL AL 2-LEA)]]</f>
        <v>1446</v>
      </c>
      <c r="T1351" s="41">
        <f>Data5[[#This Row],[TOTAL CHELTUIELI LEI]]/Data5[[#This Row],[NUMĂRUL PERSOANELOR ÎNSCRISE ÎN LISTELE ELECTORALE]]</f>
        <v>13.849187935034802</v>
      </c>
      <c r="U1351" s="41">
        <f>Data5[[#This Row],[TOTAL CHELTUIELI EURO]]/Data5[[#This Row],[NUMĂRUL PERSOANELOR ÎNSCRISE ÎN LISTELE ELECTORALE]]</f>
        <v>2.8613433472520824</v>
      </c>
      <c r="V1351" s="41">
        <f>Data5[[#This Row],[TOTAL CHELTUIELI LEI]]/Data5[[#This Row],[NUMĂRUL PERSOANELOR CARE AU PARTICIPAT LA VOT]]</f>
        <v>20.63969571230982</v>
      </c>
      <c r="W1351" s="41">
        <f>Data5[[#This Row],[TOTAL CHELTUIELI EURO]]/Data5[[#This Row],[NUMĂRUL PERSOANELOR CARE AU PARTICIPAT LA VOT]]</f>
        <v>4.2643118349434559</v>
      </c>
      <c r="X1351" s="43">
        <v>4.8400999999999996</v>
      </c>
      <c r="Y1351" s="114" t="s">
        <v>2906</v>
      </c>
      <c r="Z1351" s="44">
        <v>13</v>
      </c>
      <c r="AA1351" s="115" t="s">
        <v>3108</v>
      </c>
      <c r="AB1351" s="44">
        <v>2</v>
      </c>
      <c r="AC1351" s="45"/>
    </row>
    <row r="1352" spans="1:29" ht="12" customHeight="1" x14ac:dyDescent="0.2">
      <c r="A1352" s="37">
        <v>1351</v>
      </c>
      <c r="B1352" s="38" t="s">
        <v>23</v>
      </c>
      <c r="C1352" s="39" t="s">
        <v>2127</v>
      </c>
      <c r="D1352" s="40">
        <v>44101</v>
      </c>
      <c r="E1352" s="38">
        <v>1</v>
      </c>
      <c r="F1352" s="38"/>
      <c r="G1352" s="38" t="s">
        <v>2</v>
      </c>
      <c r="H1352" s="38" t="s">
        <v>2</v>
      </c>
      <c r="I1352" s="41">
        <v>2100</v>
      </c>
      <c r="J1352" s="41">
        <v>11531.86</v>
      </c>
      <c r="K1352" s="41">
        <v>0</v>
      </c>
      <c r="L1352" s="41">
        <f>SUM(Data5[[#This Row],[CHELTUIELI DE PERSONAL LEI]:[CHELTUIELI DE CAPITAL (ACTIVE NEFINANCIARE ) LEI]])</f>
        <v>13631.86</v>
      </c>
      <c r="M1352" s="41">
        <f>Data5[[#This Row],[TOTAL CHELTUIELI LEI]]/Data5[[#This Row],[CURS VALUTAR EURO BNR 22 07 2020]]</f>
        <v>2816.4418090535323</v>
      </c>
      <c r="N1352" s="49">
        <v>3255</v>
      </c>
      <c r="O1352" s="54"/>
      <c r="P1352" s="54">
        <v>1583</v>
      </c>
      <c r="Q1352" s="54"/>
      <c r="R1352" s="54">
        <f>Data5[[#This Row],[PERSOANE ÎNSCRISE ÎN LISTELE ELECTORALE (TURUL 1)            ]]+Data5[[#This Row],[PERSOANE ÎNSCRISE ÎN LISTELE ELECTORALE (TURUL AL 2-LEA)]]</f>
        <v>3255</v>
      </c>
      <c r="S1352" s="54">
        <f>Data5[[#This Row],[PERSOANE CARE AU PARTICIPAT LA VOT (TURUL 1)]]+Data5[[#This Row],[PERSOANE CARE AU PARTICIPAT LA VOT  (TURUL AL 2-LEA)]]</f>
        <v>1583</v>
      </c>
      <c r="T1352" s="41">
        <f>Data5[[#This Row],[TOTAL CHELTUIELI LEI]]/Data5[[#This Row],[NUMĂRUL PERSOANELOR ÎNSCRISE ÎN LISTELE ELECTORALE]]</f>
        <v>4.1879754224270354</v>
      </c>
      <c r="U1352" s="41">
        <f>Data5[[#This Row],[TOTAL CHELTUIELI EURO]]/Data5[[#This Row],[NUMĂRUL PERSOANELOR ÎNSCRISE ÎN LISTELE ELECTORALE]]</f>
        <v>0.86526630078449529</v>
      </c>
      <c r="V1352" s="41">
        <f>Data5[[#This Row],[TOTAL CHELTUIELI LEI]]/Data5[[#This Row],[NUMĂRUL PERSOANELOR CARE AU PARTICIPAT LA VOT]]</f>
        <v>8.611408717624764</v>
      </c>
      <c r="W1352" s="41">
        <f>Data5[[#This Row],[TOTAL CHELTUIELI EURO]]/Data5[[#This Row],[NUMĂRUL PERSOANELOR CARE AU PARTICIPAT LA VOT]]</f>
        <v>1.779179917279553</v>
      </c>
      <c r="X1352" s="43">
        <v>4.8400999999999996</v>
      </c>
      <c r="Y1352" s="114" t="s">
        <v>2895</v>
      </c>
      <c r="Z1352" s="44">
        <v>4</v>
      </c>
      <c r="AA1352" s="115" t="s">
        <v>3105</v>
      </c>
      <c r="AB1352" s="44">
        <v>0</v>
      </c>
      <c r="AC1352" s="45"/>
    </row>
    <row r="1353" spans="1:29" ht="12" customHeight="1" x14ac:dyDescent="0.2">
      <c r="A1353" s="37">
        <v>1352</v>
      </c>
      <c r="B1353" s="38" t="s">
        <v>23</v>
      </c>
      <c r="C1353" s="39" t="s">
        <v>2128</v>
      </c>
      <c r="D1353" s="40">
        <v>44101</v>
      </c>
      <c r="E1353" s="38">
        <v>1</v>
      </c>
      <c r="F1353" s="38"/>
      <c r="G1353" s="38" t="s">
        <v>2</v>
      </c>
      <c r="H1353" s="38" t="s">
        <v>2</v>
      </c>
      <c r="I1353" s="67">
        <v>2695</v>
      </c>
      <c r="J1353" s="67">
        <v>9839</v>
      </c>
      <c r="K1353" s="67">
        <v>0</v>
      </c>
      <c r="L1353" s="41">
        <f>SUM(Data5[[#This Row],[CHELTUIELI DE PERSONAL LEI]:[CHELTUIELI DE CAPITAL (ACTIVE NEFINANCIARE ) LEI]])</f>
        <v>12534</v>
      </c>
      <c r="M1353" s="41">
        <f>Data5[[#This Row],[TOTAL CHELTUIELI LEI]]/Data5[[#This Row],[CURS VALUTAR EURO BNR 22 07 2020]]</f>
        <v>2589.6159170265078</v>
      </c>
      <c r="N1353" s="49">
        <v>1505</v>
      </c>
      <c r="O1353" s="54"/>
      <c r="P1353" s="54">
        <v>772</v>
      </c>
      <c r="Q1353" s="54"/>
      <c r="R1353" s="54">
        <f>Data5[[#This Row],[PERSOANE ÎNSCRISE ÎN LISTELE ELECTORALE (TURUL 1)            ]]+Data5[[#This Row],[PERSOANE ÎNSCRISE ÎN LISTELE ELECTORALE (TURUL AL 2-LEA)]]</f>
        <v>1505</v>
      </c>
      <c r="S1353" s="54">
        <f>Data5[[#This Row],[PERSOANE CARE AU PARTICIPAT LA VOT (TURUL 1)]]+Data5[[#This Row],[PERSOANE CARE AU PARTICIPAT LA VOT  (TURUL AL 2-LEA)]]</f>
        <v>772</v>
      </c>
      <c r="T1353" s="41">
        <f>Data5[[#This Row],[TOTAL CHELTUIELI LEI]]/Data5[[#This Row],[NUMĂRUL PERSOANELOR ÎNSCRISE ÎN LISTELE ELECTORALE]]</f>
        <v>8.3282392026578069</v>
      </c>
      <c r="U1353" s="41">
        <f>Data5[[#This Row],[TOTAL CHELTUIELI EURO]]/Data5[[#This Row],[NUMĂRUL PERSOANELOR ÎNSCRISE ÎN LISTELE ELECTORALE]]</f>
        <v>1.7206750279245899</v>
      </c>
      <c r="V1353" s="41">
        <f>Data5[[#This Row],[TOTAL CHELTUIELI LEI]]/Data5[[#This Row],[NUMĂRUL PERSOANELOR CARE AU PARTICIPAT LA VOT]]</f>
        <v>16.235751295336787</v>
      </c>
      <c r="W1353" s="41">
        <f>Data5[[#This Row],[TOTAL CHELTUIELI EURO]]/Data5[[#This Row],[NUMĂRUL PERSOANELOR CARE AU PARTICIPAT LA VOT]]</f>
        <v>3.3544247629877044</v>
      </c>
      <c r="X1353" s="43">
        <v>4.8400999999999996</v>
      </c>
      <c r="Y1353" s="114" t="s">
        <v>2896</v>
      </c>
      <c r="Z1353" s="44">
        <v>8</v>
      </c>
      <c r="AA1353" s="115" t="s">
        <v>3107</v>
      </c>
      <c r="AB1353" s="44">
        <v>1</v>
      </c>
      <c r="AC1353" s="45"/>
    </row>
    <row r="1354" spans="1:29" ht="12" customHeight="1" x14ac:dyDescent="0.2">
      <c r="A1354" s="37">
        <v>1353</v>
      </c>
      <c r="B1354" s="38" t="s">
        <v>23</v>
      </c>
      <c r="C1354" s="39" t="s">
        <v>2129</v>
      </c>
      <c r="D1354" s="40">
        <v>44101</v>
      </c>
      <c r="E1354" s="38">
        <v>1</v>
      </c>
      <c r="F1354" s="38"/>
      <c r="G1354" s="38" t="s">
        <v>2</v>
      </c>
      <c r="H1354" s="38" t="s">
        <v>2</v>
      </c>
      <c r="I1354" s="41">
        <v>2000</v>
      </c>
      <c r="J1354" s="41">
        <v>8412.5</v>
      </c>
      <c r="K1354" s="41">
        <v>0</v>
      </c>
      <c r="L1354" s="41">
        <f>SUM(Data5[[#This Row],[CHELTUIELI DE PERSONAL LEI]:[CHELTUIELI DE CAPITAL (ACTIVE NEFINANCIARE ) LEI]])</f>
        <v>10412.5</v>
      </c>
      <c r="M1354" s="41">
        <f>Data5[[#This Row],[TOTAL CHELTUIELI LEI]]/Data5[[#This Row],[CURS VALUTAR EURO BNR 22 07 2020]]</f>
        <v>2151.2985268899406</v>
      </c>
      <c r="N1354" s="49">
        <v>9116</v>
      </c>
      <c r="O1354" s="54"/>
      <c r="P1354" s="54">
        <v>3943</v>
      </c>
      <c r="Q1354" s="54"/>
      <c r="R1354" s="54">
        <f>Data5[[#This Row],[PERSOANE ÎNSCRISE ÎN LISTELE ELECTORALE (TURUL 1)            ]]+Data5[[#This Row],[PERSOANE ÎNSCRISE ÎN LISTELE ELECTORALE (TURUL AL 2-LEA)]]</f>
        <v>9116</v>
      </c>
      <c r="S1354" s="54">
        <f>Data5[[#This Row],[PERSOANE CARE AU PARTICIPAT LA VOT (TURUL 1)]]+Data5[[#This Row],[PERSOANE CARE AU PARTICIPAT LA VOT  (TURUL AL 2-LEA)]]</f>
        <v>3943</v>
      </c>
      <c r="T1354" s="41">
        <f>Data5[[#This Row],[TOTAL CHELTUIELI LEI]]/Data5[[#This Row],[NUMĂRUL PERSOANELOR ÎNSCRISE ÎN LISTELE ELECTORALE]]</f>
        <v>1.1422224659938569</v>
      </c>
      <c r="U1354" s="41">
        <f>Data5[[#This Row],[TOTAL CHELTUIELI EURO]]/Data5[[#This Row],[NUMĂRUL PERSOANELOR ÎNSCRISE ÎN LISTELE ELECTORALE]]</f>
        <v>0.23599150141399086</v>
      </c>
      <c r="V1354" s="41">
        <f>Data5[[#This Row],[TOTAL CHELTUIELI LEI]]/Data5[[#This Row],[NUMĂRUL PERSOANELOR CARE AU PARTICIPAT LA VOT]]</f>
        <v>2.6407557697184885</v>
      </c>
      <c r="W1354" s="41">
        <f>Data5[[#This Row],[TOTAL CHELTUIELI EURO]]/Data5[[#This Row],[NUMĂRUL PERSOANELOR CARE AU PARTICIPAT LA VOT]]</f>
        <v>0.5455994235074666</v>
      </c>
      <c r="X1354" s="43">
        <v>4.8400999999999996</v>
      </c>
      <c r="Y1354" s="114" t="s">
        <v>2894</v>
      </c>
      <c r="Z1354" s="44">
        <v>1</v>
      </c>
      <c r="AA1354" s="115" t="s">
        <v>3105</v>
      </c>
      <c r="AB1354" s="44">
        <v>0</v>
      </c>
      <c r="AC1354" s="45"/>
    </row>
    <row r="1355" spans="1:29" ht="12" customHeight="1" x14ac:dyDescent="0.2">
      <c r="A1355" s="37">
        <v>1354</v>
      </c>
      <c r="B1355" s="38" t="s">
        <v>23</v>
      </c>
      <c r="C1355" s="39" t="s">
        <v>2130</v>
      </c>
      <c r="D1355" s="40">
        <v>44101</v>
      </c>
      <c r="E1355" s="38">
        <v>1</v>
      </c>
      <c r="F1355" s="38"/>
      <c r="G1355" s="38" t="s">
        <v>2</v>
      </c>
      <c r="H1355" s="38" t="s">
        <v>2</v>
      </c>
      <c r="I1355" s="41">
        <v>6000</v>
      </c>
      <c r="J1355" s="41">
        <v>14400.68</v>
      </c>
      <c r="K1355" s="41">
        <v>0</v>
      </c>
      <c r="L1355" s="41">
        <f>SUM(Data5[[#This Row],[CHELTUIELI DE PERSONAL LEI]:[CHELTUIELI DE CAPITAL (ACTIVE NEFINANCIARE ) LEI]])</f>
        <v>20400.68</v>
      </c>
      <c r="M1355" s="41">
        <f>Data5[[#This Row],[TOTAL CHELTUIELI LEI]]/Data5[[#This Row],[CURS VALUTAR EURO BNR 22 07 2020]]</f>
        <v>4214.9294436065375</v>
      </c>
      <c r="N1355" s="49">
        <v>4011</v>
      </c>
      <c r="O1355" s="54"/>
      <c r="P1355" s="54">
        <v>1816</v>
      </c>
      <c r="Q1355" s="54"/>
      <c r="R1355" s="54">
        <f>Data5[[#This Row],[PERSOANE ÎNSCRISE ÎN LISTELE ELECTORALE (TURUL 1)            ]]+Data5[[#This Row],[PERSOANE ÎNSCRISE ÎN LISTELE ELECTORALE (TURUL AL 2-LEA)]]</f>
        <v>4011</v>
      </c>
      <c r="S1355" s="54">
        <f>Data5[[#This Row],[PERSOANE CARE AU PARTICIPAT LA VOT (TURUL 1)]]+Data5[[#This Row],[PERSOANE CARE AU PARTICIPAT LA VOT  (TURUL AL 2-LEA)]]</f>
        <v>1816</v>
      </c>
      <c r="T1355" s="41">
        <f>Data5[[#This Row],[TOTAL CHELTUIELI LEI]]/Data5[[#This Row],[NUMĂRUL PERSOANELOR ÎNSCRISE ÎN LISTELE ELECTORALE]]</f>
        <v>5.0861829967589127</v>
      </c>
      <c r="U1355" s="41">
        <f>Data5[[#This Row],[TOTAL CHELTUIELI EURO]]/Data5[[#This Row],[NUMĂRUL PERSOANELOR ÎNSCRISE ÎN LISTELE ELECTORALE]]</f>
        <v>1.0508425439058933</v>
      </c>
      <c r="V1355" s="41">
        <f>Data5[[#This Row],[TOTAL CHELTUIELI LEI]]/Data5[[#This Row],[NUMĂRUL PERSOANELOR CARE AU PARTICIPAT LA VOT]]</f>
        <v>11.233854625550661</v>
      </c>
      <c r="W1355" s="41">
        <f>Data5[[#This Row],[TOTAL CHELTUIELI EURO]]/Data5[[#This Row],[NUMĂRUL PERSOANELOR CARE AU PARTICIPAT LA VOT]]</f>
        <v>2.3209963896511772</v>
      </c>
      <c r="X1355" s="43">
        <v>4.8400999999999996</v>
      </c>
      <c r="Y1355" s="114" t="s">
        <v>2892</v>
      </c>
      <c r="Z1355" s="44">
        <v>5</v>
      </c>
      <c r="AA1355" s="115" t="s">
        <v>3107</v>
      </c>
      <c r="AB1355" s="44">
        <v>1</v>
      </c>
      <c r="AC1355" s="45"/>
    </row>
    <row r="1356" spans="1:29" ht="12" customHeight="1" x14ac:dyDescent="0.2">
      <c r="A1356" s="37">
        <v>1355</v>
      </c>
      <c r="B1356" s="38" t="s">
        <v>23</v>
      </c>
      <c r="C1356" s="39" t="s">
        <v>1978</v>
      </c>
      <c r="D1356" s="40">
        <v>44101</v>
      </c>
      <c r="E1356" s="38">
        <v>1</v>
      </c>
      <c r="F1356" s="38"/>
      <c r="G1356" s="38" t="s">
        <v>2</v>
      </c>
      <c r="H1356" s="38" t="s">
        <v>2</v>
      </c>
      <c r="I1356" s="41">
        <v>0</v>
      </c>
      <c r="J1356" s="41">
        <v>12401.89</v>
      </c>
      <c r="K1356" s="41">
        <v>0</v>
      </c>
      <c r="L1356" s="41">
        <f>SUM(Data5[[#This Row],[CHELTUIELI DE PERSONAL LEI]:[CHELTUIELI DE CAPITAL (ACTIVE NEFINANCIARE ) LEI]])</f>
        <v>12401.89</v>
      </c>
      <c r="M1356" s="41">
        <f>Data5[[#This Row],[TOTAL CHELTUIELI LEI]]/Data5[[#This Row],[CURS VALUTAR EURO BNR 22 07 2020]]</f>
        <v>2562.3210264250738</v>
      </c>
      <c r="N1356" s="49">
        <v>1416</v>
      </c>
      <c r="O1356" s="54"/>
      <c r="P1356" s="54">
        <v>1007</v>
      </c>
      <c r="Q1356" s="54"/>
      <c r="R1356" s="54">
        <f>Data5[[#This Row],[PERSOANE ÎNSCRISE ÎN LISTELE ELECTORALE (TURUL 1)            ]]+Data5[[#This Row],[PERSOANE ÎNSCRISE ÎN LISTELE ELECTORALE (TURUL AL 2-LEA)]]</f>
        <v>1416</v>
      </c>
      <c r="S1356" s="54">
        <f>Data5[[#This Row],[PERSOANE CARE AU PARTICIPAT LA VOT (TURUL 1)]]+Data5[[#This Row],[PERSOANE CARE AU PARTICIPAT LA VOT  (TURUL AL 2-LEA)]]</f>
        <v>1007</v>
      </c>
      <c r="T1356" s="41">
        <f>Data5[[#This Row],[TOTAL CHELTUIELI LEI]]/Data5[[#This Row],[NUMĂRUL PERSOANELOR ÎNSCRISE ÎN LISTELE ELECTORALE]]</f>
        <v>8.7583968926553677</v>
      </c>
      <c r="U1356" s="41">
        <f>Data5[[#This Row],[TOTAL CHELTUIELI EURO]]/Data5[[#This Row],[NUMĂRUL PERSOANELOR ÎNSCRISE ÎN LISTELE ELECTORALE]]</f>
        <v>1.8095487474753347</v>
      </c>
      <c r="V1356" s="41">
        <f>Data5[[#This Row],[TOTAL CHELTUIELI LEI]]/Data5[[#This Row],[NUMĂRUL PERSOANELOR CARE AU PARTICIPAT LA VOT]]</f>
        <v>12.315680238331678</v>
      </c>
      <c r="W1356" s="41">
        <f>Data5[[#This Row],[TOTAL CHELTUIELI EURO]]/Data5[[#This Row],[NUMĂRUL PERSOANELOR CARE AU PARTICIPAT LA VOT]]</f>
        <v>2.5445094602036482</v>
      </c>
      <c r="X1356" s="43">
        <v>4.8400999999999996</v>
      </c>
      <c r="Y1356" s="114" t="s">
        <v>2896</v>
      </c>
      <c r="Z1356" s="44">
        <v>8</v>
      </c>
      <c r="AA1356" s="115" t="s">
        <v>3107</v>
      </c>
      <c r="AB1356" s="44">
        <v>1</v>
      </c>
      <c r="AC1356" s="45"/>
    </row>
    <row r="1357" spans="1:29" ht="12" customHeight="1" x14ac:dyDescent="0.2">
      <c r="A1357" s="37">
        <v>1356</v>
      </c>
      <c r="B1357" s="38" t="s">
        <v>23</v>
      </c>
      <c r="C1357" s="39" t="s">
        <v>2131</v>
      </c>
      <c r="D1357" s="40">
        <v>44101</v>
      </c>
      <c r="E1357" s="38">
        <v>1</v>
      </c>
      <c r="F1357" s="38"/>
      <c r="G1357" s="38" t="s">
        <v>2</v>
      </c>
      <c r="H1357" s="38" t="s">
        <v>2</v>
      </c>
      <c r="I1357" s="41">
        <v>0</v>
      </c>
      <c r="J1357" s="41">
        <v>15185</v>
      </c>
      <c r="K1357" s="41">
        <v>0</v>
      </c>
      <c r="L1357" s="41">
        <f>SUM(Data5[[#This Row],[CHELTUIELI DE PERSONAL LEI]:[CHELTUIELI DE CAPITAL (ACTIVE NEFINANCIARE ) LEI]])</f>
        <v>15185</v>
      </c>
      <c r="M1357" s="41">
        <f>Data5[[#This Row],[TOTAL CHELTUIELI LEI]]/Data5[[#This Row],[CURS VALUTAR EURO BNR 22 07 2020]]</f>
        <v>3137.3318733084029</v>
      </c>
      <c r="N1357" s="49">
        <v>1749</v>
      </c>
      <c r="O1357" s="54"/>
      <c r="P1357" s="54">
        <v>1036</v>
      </c>
      <c r="Q1357" s="54"/>
      <c r="R1357" s="54">
        <f>Data5[[#This Row],[PERSOANE ÎNSCRISE ÎN LISTELE ELECTORALE (TURUL 1)            ]]+Data5[[#This Row],[PERSOANE ÎNSCRISE ÎN LISTELE ELECTORALE (TURUL AL 2-LEA)]]</f>
        <v>1749</v>
      </c>
      <c r="S1357" s="54">
        <f>Data5[[#This Row],[PERSOANE CARE AU PARTICIPAT LA VOT (TURUL 1)]]+Data5[[#This Row],[PERSOANE CARE AU PARTICIPAT LA VOT  (TURUL AL 2-LEA)]]</f>
        <v>1036</v>
      </c>
      <c r="T1357" s="41">
        <f>Data5[[#This Row],[TOTAL CHELTUIELI LEI]]/Data5[[#This Row],[NUMĂRUL PERSOANELOR ÎNSCRISE ÎN LISTELE ELECTORALE]]</f>
        <v>8.6821040594625494</v>
      </c>
      <c r="U1357" s="41">
        <f>Data5[[#This Row],[TOTAL CHELTUIELI EURO]]/Data5[[#This Row],[NUMĂRUL PERSOANELOR ÎNSCRISE ÎN LISTELE ELECTORALE]]</f>
        <v>1.793786091085422</v>
      </c>
      <c r="V1357" s="41">
        <f>Data5[[#This Row],[TOTAL CHELTUIELI LEI]]/Data5[[#This Row],[NUMĂRUL PERSOANELOR CARE AU PARTICIPAT LA VOT]]</f>
        <v>14.657335907335908</v>
      </c>
      <c r="W1357" s="41">
        <f>Data5[[#This Row],[TOTAL CHELTUIELI EURO]]/Data5[[#This Row],[NUMĂRUL PERSOANELOR CARE AU PARTICIPAT LA VOT]]</f>
        <v>3.0283126190235548</v>
      </c>
      <c r="X1357" s="43">
        <v>4.8400999999999996</v>
      </c>
      <c r="Y1357" s="114" t="s">
        <v>2896</v>
      </c>
      <c r="Z1357" s="44">
        <v>8</v>
      </c>
      <c r="AA1357" s="115" t="s">
        <v>3107</v>
      </c>
      <c r="AB1357" s="44">
        <v>1</v>
      </c>
      <c r="AC1357" s="45"/>
    </row>
    <row r="1358" spans="1:29" ht="12" customHeight="1" x14ac:dyDescent="0.2">
      <c r="A1358" s="37">
        <v>1357</v>
      </c>
      <c r="B1358" s="38" t="s">
        <v>23</v>
      </c>
      <c r="C1358" s="39" t="s">
        <v>2132</v>
      </c>
      <c r="D1358" s="40">
        <v>44101</v>
      </c>
      <c r="E1358" s="38">
        <v>1</v>
      </c>
      <c r="F1358" s="38"/>
      <c r="G1358" s="38" t="s">
        <v>2</v>
      </c>
      <c r="H1358" s="38" t="s">
        <v>2</v>
      </c>
      <c r="I1358" s="41">
        <v>600</v>
      </c>
      <c r="J1358" s="41">
        <v>7440</v>
      </c>
      <c r="K1358" s="41">
        <v>0</v>
      </c>
      <c r="L1358" s="41">
        <f>SUM(Data5[[#This Row],[CHELTUIELI DE PERSONAL LEI]:[CHELTUIELI DE CAPITAL (ACTIVE NEFINANCIARE ) LEI]])</f>
        <v>8040</v>
      </c>
      <c r="M1358" s="41">
        <f>Data5[[#This Row],[TOTAL CHELTUIELI LEI]]/Data5[[#This Row],[CURS VALUTAR EURO BNR 22 07 2020]]</f>
        <v>1661.1227040763622</v>
      </c>
      <c r="N1358" s="49">
        <v>1149</v>
      </c>
      <c r="O1358" s="54"/>
      <c r="P1358" s="54">
        <v>721</v>
      </c>
      <c r="Q1358" s="54"/>
      <c r="R1358" s="54">
        <f>Data5[[#This Row],[PERSOANE ÎNSCRISE ÎN LISTELE ELECTORALE (TURUL 1)            ]]+Data5[[#This Row],[PERSOANE ÎNSCRISE ÎN LISTELE ELECTORALE (TURUL AL 2-LEA)]]</f>
        <v>1149</v>
      </c>
      <c r="S1358" s="54">
        <f>Data5[[#This Row],[PERSOANE CARE AU PARTICIPAT LA VOT (TURUL 1)]]+Data5[[#This Row],[PERSOANE CARE AU PARTICIPAT LA VOT  (TURUL AL 2-LEA)]]</f>
        <v>721</v>
      </c>
      <c r="T1358" s="41">
        <f>Data5[[#This Row],[TOTAL CHELTUIELI LEI]]/Data5[[#This Row],[NUMĂRUL PERSOANELOR ÎNSCRISE ÎN LISTELE ELECTORALE]]</f>
        <v>6.9973890339425591</v>
      </c>
      <c r="U1358" s="41">
        <f>Data5[[#This Row],[TOTAL CHELTUIELI EURO]]/Data5[[#This Row],[NUMĂRUL PERSOANELOR ÎNSCRISE ÎN LISTELE ELECTORALE]]</f>
        <v>1.4457116658628044</v>
      </c>
      <c r="V1358" s="41">
        <f>Data5[[#This Row],[TOTAL CHELTUIELI LEI]]/Data5[[#This Row],[NUMĂRUL PERSOANELOR CARE AU PARTICIPAT LA VOT]]</f>
        <v>11.15117891816921</v>
      </c>
      <c r="W1358" s="41">
        <f>Data5[[#This Row],[TOTAL CHELTUIELI EURO]]/Data5[[#This Row],[NUMĂRUL PERSOANELOR CARE AU PARTICIPAT LA VOT]]</f>
        <v>2.3039149848493232</v>
      </c>
      <c r="X1358" s="43">
        <v>4.8400999999999996</v>
      </c>
      <c r="Y1358" s="114" t="s">
        <v>2886</v>
      </c>
      <c r="Z1358" s="44">
        <v>7</v>
      </c>
      <c r="AA1358" s="115" t="s">
        <v>3107</v>
      </c>
      <c r="AB1358" s="44">
        <v>1</v>
      </c>
      <c r="AC1358" s="45"/>
    </row>
    <row r="1359" spans="1:29" ht="12" customHeight="1" x14ac:dyDescent="0.2">
      <c r="A1359" s="37">
        <v>1358</v>
      </c>
      <c r="B1359" s="38" t="s">
        <v>23</v>
      </c>
      <c r="C1359" s="39" t="s">
        <v>164</v>
      </c>
      <c r="D1359" s="40">
        <v>44101</v>
      </c>
      <c r="E1359" s="38">
        <v>1</v>
      </c>
      <c r="F1359" s="38"/>
      <c r="G1359" s="38" t="s">
        <v>2</v>
      </c>
      <c r="H1359" s="38" t="s">
        <v>2</v>
      </c>
      <c r="I1359" s="41">
        <v>1000</v>
      </c>
      <c r="J1359" s="41">
        <v>8504</v>
      </c>
      <c r="K1359" s="41">
        <v>0</v>
      </c>
      <c r="L1359" s="41">
        <f>SUM(Data5[[#This Row],[CHELTUIELI DE PERSONAL LEI]:[CHELTUIELI DE CAPITAL (ACTIVE NEFINANCIARE ) LEI]])</f>
        <v>9504</v>
      </c>
      <c r="M1359" s="41">
        <f>Data5[[#This Row],[TOTAL CHELTUIELI LEI]]/Data5[[#This Row],[CURS VALUTAR EURO BNR 22 07 2020]]</f>
        <v>1963.5957934753417</v>
      </c>
      <c r="N1359" s="49">
        <v>1756</v>
      </c>
      <c r="O1359" s="54"/>
      <c r="P1359" s="54">
        <v>1047</v>
      </c>
      <c r="Q1359" s="54"/>
      <c r="R1359" s="54">
        <f>Data5[[#This Row],[PERSOANE ÎNSCRISE ÎN LISTELE ELECTORALE (TURUL 1)            ]]+Data5[[#This Row],[PERSOANE ÎNSCRISE ÎN LISTELE ELECTORALE (TURUL AL 2-LEA)]]</f>
        <v>1756</v>
      </c>
      <c r="S1359" s="54">
        <f>Data5[[#This Row],[PERSOANE CARE AU PARTICIPAT LA VOT (TURUL 1)]]+Data5[[#This Row],[PERSOANE CARE AU PARTICIPAT LA VOT  (TURUL AL 2-LEA)]]</f>
        <v>1047</v>
      </c>
      <c r="T1359" s="41">
        <f>Data5[[#This Row],[TOTAL CHELTUIELI LEI]]/Data5[[#This Row],[NUMĂRUL PERSOANELOR ÎNSCRISE ÎN LISTELE ELECTORALE]]</f>
        <v>5.4123006833712983</v>
      </c>
      <c r="U1359" s="41">
        <f>Data5[[#This Row],[TOTAL CHELTUIELI EURO]]/Data5[[#This Row],[NUMĂRUL PERSOANELOR ÎNSCRISE ÎN LISTELE ELECTORALE]]</f>
        <v>1.1182208391089645</v>
      </c>
      <c r="V1359" s="41">
        <f>Data5[[#This Row],[TOTAL CHELTUIELI LEI]]/Data5[[#This Row],[NUMĂRUL PERSOANELOR CARE AU PARTICIPAT LA VOT]]</f>
        <v>9.0773638968481372</v>
      </c>
      <c r="W1359" s="41">
        <f>Data5[[#This Row],[TOTAL CHELTUIELI EURO]]/Data5[[#This Row],[NUMĂRUL PERSOANELOR CARE AU PARTICIPAT LA VOT]]</f>
        <v>1.8754496594797916</v>
      </c>
      <c r="X1359" s="43">
        <v>4.8400999999999996</v>
      </c>
      <c r="Y1359" s="114" t="s">
        <v>2892</v>
      </c>
      <c r="Z1359" s="44">
        <v>5</v>
      </c>
      <c r="AA1359" s="115" t="s">
        <v>3107</v>
      </c>
      <c r="AB1359" s="44">
        <v>1</v>
      </c>
      <c r="AC1359" s="45"/>
    </row>
    <row r="1360" spans="1:29" ht="12" customHeight="1" x14ac:dyDescent="0.2">
      <c r="A1360" s="37">
        <v>1359</v>
      </c>
      <c r="B1360" s="38" t="s">
        <v>23</v>
      </c>
      <c r="C1360" s="39" t="s">
        <v>2133</v>
      </c>
      <c r="D1360" s="40">
        <v>44101</v>
      </c>
      <c r="E1360" s="38">
        <v>1</v>
      </c>
      <c r="F1360" s="38"/>
      <c r="G1360" s="38" t="s">
        <v>2</v>
      </c>
      <c r="H1360" s="38" t="s">
        <v>2</v>
      </c>
      <c r="I1360" s="41">
        <v>1620</v>
      </c>
      <c r="J1360" s="41">
        <v>7900.51</v>
      </c>
      <c r="K1360" s="41">
        <v>0</v>
      </c>
      <c r="L1360" s="41">
        <f>SUM(Data5[[#This Row],[CHELTUIELI DE PERSONAL LEI]:[CHELTUIELI DE CAPITAL (ACTIVE NEFINANCIARE ) LEI]])</f>
        <v>9520.51</v>
      </c>
      <c r="M1360" s="41">
        <f>Data5[[#This Row],[TOTAL CHELTUIELI LEI]]/Data5[[#This Row],[CURS VALUTAR EURO BNR 22 07 2020]]</f>
        <v>1967.0068800231402</v>
      </c>
      <c r="N1360" s="54">
        <v>3137</v>
      </c>
      <c r="O1360" s="54"/>
      <c r="P1360" s="54">
        <v>1878</v>
      </c>
      <c r="Q1360" s="54"/>
      <c r="R1360" s="54">
        <f>Data5[[#This Row],[PERSOANE ÎNSCRISE ÎN LISTELE ELECTORALE (TURUL 1)            ]]+Data5[[#This Row],[PERSOANE ÎNSCRISE ÎN LISTELE ELECTORALE (TURUL AL 2-LEA)]]</f>
        <v>3137</v>
      </c>
      <c r="S1360" s="54">
        <f>Data5[[#This Row],[PERSOANE CARE AU PARTICIPAT LA VOT (TURUL 1)]]+Data5[[#This Row],[PERSOANE CARE AU PARTICIPAT LA VOT  (TURUL AL 2-LEA)]]</f>
        <v>1878</v>
      </c>
      <c r="T1360" s="41">
        <f>Data5[[#This Row],[TOTAL CHELTUIELI LEI]]/Data5[[#This Row],[NUMĂRUL PERSOANELOR ÎNSCRISE ÎN LISTELE ELECTORALE]]</f>
        <v>3.0349091488683455</v>
      </c>
      <c r="U1360" s="41">
        <f>Data5[[#This Row],[TOTAL CHELTUIELI EURO]]/Data5[[#This Row],[NUMĂRUL PERSOANELOR ÎNSCRISE ÎN LISTELE ELECTORALE]]</f>
        <v>0.62703438955152702</v>
      </c>
      <c r="V1360" s="41">
        <f>Data5[[#This Row],[TOTAL CHELTUIELI LEI]]/Data5[[#This Row],[NUMĂRUL PERSOANELOR CARE AU PARTICIPAT LA VOT]]</f>
        <v>5.0694941427050058</v>
      </c>
      <c r="W1360" s="41">
        <f>Data5[[#This Row],[TOTAL CHELTUIELI EURO]]/Data5[[#This Row],[NUMĂRUL PERSOANELOR CARE AU PARTICIPAT LA VOT]]</f>
        <v>1.047394504804654</v>
      </c>
      <c r="X1360" s="43">
        <v>4.8400999999999996</v>
      </c>
      <c r="Y1360" s="114" t="s">
        <v>2884</v>
      </c>
      <c r="Z1360" s="44">
        <v>3</v>
      </c>
      <c r="AA1360" s="115" t="s">
        <v>3105</v>
      </c>
      <c r="AB1360" s="44">
        <v>0</v>
      </c>
      <c r="AC1360" s="45"/>
    </row>
    <row r="1361" spans="1:29" ht="12" customHeight="1" x14ac:dyDescent="0.2">
      <c r="A1361" s="37">
        <v>1360</v>
      </c>
      <c r="B1361" s="38" t="s">
        <v>23</v>
      </c>
      <c r="C1361" s="39" t="s">
        <v>2134</v>
      </c>
      <c r="D1361" s="40">
        <v>44101</v>
      </c>
      <c r="E1361" s="38">
        <v>1</v>
      </c>
      <c r="F1361" s="38"/>
      <c r="G1361" s="38" t="s">
        <v>2</v>
      </c>
      <c r="H1361" s="38" t="s">
        <v>2</v>
      </c>
      <c r="I1361" s="41">
        <v>1200</v>
      </c>
      <c r="J1361" s="41">
        <v>4597</v>
      </c>
      <c r="K1361" s="41">
        <v>0</v>
      </c>
      <c r="L1361" s="41">
        <f>SUM(Data5[[#This Row],[CHELTUIELI DE PERSONAL LEI]:[CHELTUIELI DE CAPITAL (ACTIVE NEFINANCIARE ) LEI]])</f>
        <v>5797</v>
      </c>
      <c r="M1361" s="41">
        <f>Data5[[#This Row],[TOTAL CHELTUIELI LEI]]/Data5[[#This Row],[CURS VALUTAR EURO BNR 22 07 2020]]</f>
        <v>1197.7025268072975</v>
      </c>
      <c r="N1361" s="54">
        <v>1980</v>
      </c>
      <c r="O1361" s="54"/>
      <c r="P1361" s="54">
        <v>1167</v>
      </c>
      <c r="Q1361" s="54"/>
      <c r="R1361" s="54">
        <f>Data5[[#This Row],[PERSOANE ÎNSCRISE ÎN LISTELE ELECTORALE (TURUL 1)            ]]+Data5[[#This Row],[PERSOANE ÎNSCRISE ÎN LISTELE ELECTORALE (TURUL AL 2-LEA)]]</f>
        <v>1980</v>
      </c>
      <c r="S1361" s="54">
        <f>Data5[[#This Row],[PERSOANE CARE AU PARTICIPAT LA VOT (TURUL 1)]]+Data5[[#This Row],[PERSOANE CARE AU PARTICIPAT LA VOT  (TURUL AL 2-LEA)]]</f>
        <v>1167</v>
      </c>
      <c r="T1361" s="41">
        <f>Data5[[#This Row],[TOTAL CHELTUIELI LEI]]/Data5[[#This Row],[NUMĂRUL PERSOANELOR ÎNSCRISE ÎN LISTELE ELECTORALE]]</f>
        <v>2.9277777777777776</v>
      </c>
      <c r="U1361" s="41">
        <f>Data5[[#This Row],[TOTAL CHELTUIELI EURO]]/Data5[[#This Row],[NUMĂRUL PERSOANELOR ÎNSCRISE ÎN LISTELE ELECTORALE]]</f>
        <v>0.6049002660642917</v>
      </c>
      <c r="V1361" s="41">
        <f>Data5[[#This Row],[TOTAL CHELTUIELI LEI]]/Data5[[#This Row],[NUMĂRUL PERSOANELOR CARE AU PARTICIPAT LA VOT]]</f>
        <v>4.9674378748928874</v>
      </c>
      <c r="W1361" s="41">
        <f>Data5[[#This Row],[TOTAL CHELTUIELI EURO]]/Data5[[#This Row],[NUMĂRUL PERSOANELOR CARE AU PARTICIPAT LA VOT]]</f>
        <v>1.0263089347106233</v>
      </c>
      <c r="X1361" s="43">
        <v>4.8400999999999996</v>
      </c>
      <c r="Y1361" s="114" t="s">
        <v>2891</v>
      </c>
      <c r="Z1361" s="44">
        <v>2</v>
      </c>
      <c r="AA1361" s="115" t="s">
        <v>3105</v>
      </c>
      <c r="AB1361" s="44">
        <v>0</v>
      </c>
      <c r="AC1361" s="45"/>
    </row>
    <row r="1362" spans="1:29" ht="12" customHeight="1" x14ac:dyDescent="0.2">
      <c r="A1362" s="37">
        <v>1361</v>
      </c>
      <c r="B1362" s="38" t="s">
        <v>23</v>
      </c>
      <c r="C1362" s="39" t="s">
        <v>2135</v>
      </c>
      <c r="D1362" s="40">
        <v>44101</v>
      </c>
      <c r="E1362" s="38">
        <v>1</v>
      </c>
      <c r="F1362" s="38"/>
      <c r="G1362" s="38" t="s">
        <v>2</v>
      </c>
      <c r="H1362" s="38" t="s">
        <v>2</v>
      </c>
      <c r="I1362" s="41">
        <v>2700</v>
      </c>
      <c r="J1362" s="41">
        <v>53418.63</v>
      </c>
      <c r="K1362" s="41">
        <v>0</v>
      </c>
      <c r="L1362" s="41">
        <f>SUM(Data5[[#This Row],[CHELTUIELI DE PERSONAL LEI]:[CHELTUIELI DE CAPITAL (ACTIVE NEFINANCIARE ) LEI]])</f>
        <v>56118.63</v>
      </c>
      <c r="M1362" s="41">
        <f>Data5[[#This Row],[TOTAL CHELTUIELI LEI]]/Data5[[#This Row],[CURS VALUTAR EURO BNR 22 07 2020]]</f>
        <v>11594.518708291151</v>
      </c>
      <c r="N1362" s="49">
        <v>3422</v>
      </c>
      <c r="O1362" s="54"/>
      <c r="P1362" s="54">
        <v>1726</v>
      </c>
      <c r="Q1362" s="54"/>
      <c r="R1362" s="54">
        <f>Data5[[#This Row],[PERSOANE ÎNSCRISE ÎN LISTELE ELECTORALE (TURUL 1)            ]]+Data5[[#This Row],[PERSOANE ÎNSCRISE ÎN LISTELE ELECTORALE (TURUL AL 2-LEA)]]</f>
        <v>3422</v>
      </c>
      <c r="S1362" s="54">
        <f>Data5[[#This Row],[PERSOANE CARE AU PARTICIPAT LA VOT (TURUL 1)]]+Data5[[#This Row],[PERSOANE CARE AU PARTICIPAT LA VOT  (TURUL AL 2-LEA)]]</f>
        <v>1726</v>
      </c>
      <c r="T1362" s="41">
        <f>Data5[[#This Row],[TOTAL CHELTUIELI LEI]]/Data5[[#This Row],[NUMĂRUL PERSOANELOR ÎNSCRISE ÎN LISTELE ELECTORALE]]</f>
        <v>16.399365867913499</v>
      </c>
      <c r="U1362" s="41">
        <f>Data5[[#This Row],[TOTAL CHELTUIELI EURO]]/Data5[[#This Row],[NUMĂRUL PERSOANELOR ÎNSCRISE ÎN LISTELE ELECTORALE]]</f>
        <v>3.3882287283141879</v>
      </c>
      <c r="V1362" s="41">
        <f>Data5[[#This Row],[TOTAL CHELTUIELI LEI]]/Data5[[#This Row],[NUMĂRUL PERSOANELOR CARE AU PARTICIPAT LA VOT]]</f>
        <v>32.513690614136728</v>
      </c>
      <c r="W1362" s="41">
        <f>Data5[[#This Row],[TOTAL CHELTUIELI EURO]]/Data5[[#This Row],[NUMĂRUL PERSOANELOR CARE AU PARTICIPAT LA VOT]]</f>
        <v>6.717565879658836</v>
      </c>
      <c r="X1362" s="43">
        <v>4.8400999999999996</v>
      </c>
      <c r="Y1362" s="114" t="s">
        <v>2920</v>
      </c>
      <c r="Z1362" s="44">
        <v>16</v>
      </c>
      <c r="AA1362" s="115" t="s">
        <v>3106</v>
      </c>
      <c r="AB1362" s="44">
        <v>3</v>
      </c>
      <c r="AC1362" s="45"/>
    </row>
    <row r="1363" spans="1:29" ht="12" customHeight="1" x14ac:dyDescent="0.2">
      <c r="A1363" s="37">
        <v>1362</v>
      </c>
      <c r="B1363" s="38" t="s">
        <v>23</v>
      </c>
      <c r="C1363" s="39" t="s">
        <v>469</v>
      </c>
      <c r="D1363" s="40">
        <v>44101</v>
      </c>
      <c r="E1363" s="38">
        <v>1</v>
      </c>
      <c r="F1363" s="38"/>
      <c r="G1363" s="38" t="s">
        <v>2</v>
      </c>
      <c r="H1363" s="38" t="s">
        <v>2</v>
      </c>
      <c r="I1363" s="41">
        <v>2499</v>
      </c>
      <c r="J1363" s="41">
        <v>3395</v>
      </c>
      <c r="K1363" s="41">
        <v>0</v>
      </c>
      <c r="L1363" s="41">
        <f>SUM(Data5[[#This Row],[CHELTUIELI DE PERSONAL LEI]:[CHELTUIELI DE CAPITAL (ACTIVE NEFINANCIARE ) LEI]])</f>
        <v>5894</v>
      </c>
      <c r="M1363" s="41">
        <f>Data5[[#This Row],[TOTAL CHELTUIELI LEI]]/Data5[[#This Row],[CURS VALUTAR EURO BNR 22 07 2020]]</f>
        <v>1217.7434350529948</v>
      </c>
      <c r="N1363" s="49">
        <v>4738</v>
      </c>
      <c r="O1363" s="54"/>
      <c r="P1363" s="54">
        <v>2391</v>
      </c>
      <c r="Q1363" s="54"/>
      <c r="R1363" s="54">
        <f>Data5[[#This Row],[PERSOANE ÎNSCRISE ÎN LISTELE ELECTORALE (TURUL 1)            ]]+Data5[[#This Row],[PERSOANE ÎNSCRISE ÎN LISTELE ELECTORALE (TURUL AL 2-LEA)]]</f>
        <v>4738</v>
      </c>
      <c r="S1363" s="54">
        <f>Data5[[#This Row],[PERSOANE CARE AU PARTICIPAT LA VOT (TURUL 1)]]+Data5[[#This Row],[PERSOANE CARE AU PARTICIPAT LA VOT  (TURUL AL 2-LEA)]]</f>
        <v>2391</v>
      </c>
      <c r="T1363" s="41">
        <f>Data5[[#This Row],[TOTAL CHELTUIELI LEI]]/Data5[[#This Row],[NUMĂRUL PERSOANELOR ÎNSCRISE ÎN LISTELE ELECTORALE]]</f>
        <v>1.2439848037146475</v>
      </c>
      <c r="U1363" s="41">
        <f>Data5[[#This Row],[TOTAL CHELTUIELI EURO]]/Data5[[#This Row],[NUMĂRUL PERSOANELOR ÎNSCRISE ÎN LISTELE ELECTORALE]]</f>
        <v>0.25701634340502211</v>
      </c>
      <c r="V1363" s="41">
        <f>Data5[[#This Row],[TOTAL CHELTUIELI LEI]]/Data5[[#This Row],[NUMĂRUL PERSOANELOR CARE AU PARTICIPAT LA VOT]]</f>
        <v>2.465077373483898</v>
      </c>
      <c r="W1363" s="41">
        <f>Data5[[#This Row],[TOTAL CHELTUIELI EURO]]/Data5[[#This Row],[NUMĂRUL PERSOANELOR CARE AU PARTICIPAT LA VOT]]</f>
        <v>0.50930298412923247</v>
      </c>
      <c r="X1363" s="43">
        <v>4.8400999999999996</v>
      </c>
      <c r="Y1363" s="114" t="s">
        <v>2894</v>
      </c>
      <c r="Z1363" s="44">
        <v>1</v>
      </c>
      <c r="AA1363" s="115" t="s">
        <v>3105</v>
      </c>
      <c r="AB1363" s="44">
        <v>0</v>
      </c>
      <c r="AC1363" s="45"/>
    </row>
    <row r="1364" spans="1:29" ht="12" customHeight="1" x14ac:dyDescent="0.2">
      <c r="A1364" s="37">
        <v>1363</v>
      </c>
      <c r="B1364" s="38" t="s">
        <v>23</v>
      </c>
      <c r="C1364" s="39" t="s">
        <v>2136</v>
      </c>
      <c r="D1364" s="40">
        <v>44101</v>
      </c>
      <c r="E1364" s="38">
        <v>1</v>
      </c>
      <c r="F1364" s="38"/>
      <c r="G1364" s="38" t="s">
        <v>2</v>
      </c>
      <c r="H1364" s="38" t="s">
        <v>2</v>
      </c>
      <c r="I1364" s="41">
        <v>600</v>
      </c>
      <c r="J1364" s="41">
        <v>5743</v>
      </c>
      <c r="K1364" s="41">
        <v>0</v>
      </c>
      <c r="L1364" s="41">
        <f>SUM(Data5[[#This Row],[CHELTUIELI DE PERSONAL LEI]:[CHELTUIELI DE CAPITAL (ACTIVE NEFINANCIARE ) LEI]])</f>
        <v>6343</v>
      </c>
      <c r="M1364" s="41">
        <f>Data5[[#This Row],[TOTAL CHELTUIELI LEI]]/Data5[[#This Row],[CURS VALUTAR EURO BNR 22 07 2020]]</f>
        <v>1310.5101134274087</v>
      </c>
      <c r="N1364" s="49">
        <v>1126</v>
      </c>
      <c r="O1364" s="54"/>
      <c r="P1364" s="54">
        <v>704</v>
      </c>
      <c r="Q1364" s="54"/>
      <c r="R1364" s="54">
        <f>Data5[[#This Row],[PERSOANE ÎNSCRISE ÎN LISTELE ELECTORALE (TURUL 1)            ]]+Data5[[#This Row],[PERSOANE ÎNSCRISE ÎN LISTELE ELECTORALE (TURUL AL 2-LEA)]]</f>
        <v>1126</v>
      </c>
      <c r="S1364" s="54">
        <f>Data5[[#This Row],[PERSOANE CARE AU PARTICIPAT LA VOT (TURUL 1)]]+Data5[[#This Row],[PERSOANE CARE AU PARTICIPAT LA VOT  (TURUL AL 2-LEA)]]</f>
        <v>704</v>
      </c>
      <c r="T1364" s="41">
        <f>Data5[[#This Row],[TOTAL CHELTUIELI LEI]]/Data5[[#This Row],[NUMĂRUL PERSOANELOR ÎNSCRISE ÎN LISTELE ELECTORALE]]</f>
        <v>5.6332149200710475</v>
      </c>
      <c r="U1364" s="41">
        <f>Data5[[#This Row],[TOTAL CHELTUIELI EURO]]/Data5[[#This Row],[NUMĂRUL PERSOANELOR ÎNSCRISE ÎN LISTELE ELECTORALE]]</f>
        <v>1.1638633334168815</v>
      </c>
      <c r="V1364" s="41">
        <f>Data5[[#This Row],[TOTAL CHELTUIELI LEI]]/Data5[[#This Row],[NUMĂRUL PERSOANELOR CARE AU PARTICIPAT LA VOT]]</f>
        <v>9.0099431818181817</v>
      </c>
      <c r="W1364" s="41">
        <f>Data5[[#This Row],[TOTAL CHELTUIELI EURO]]/Data5[[#This Row],[NUMĂRUL PERSOANELOR CARE AU PARTICIPAT LA VOT]]</f>
        <v>1.8615200474821145</v>
      </c>
      <c r="X1364" s="43">
        <v>4.8400999999999996</v>
      </c>
      <c r="Y1364" s="114" t="s">
        <v>2892</v>
      </c>
      <c r="Z1364" s="44">
        <v>5</v>
      </c>
      <c r="AA1364" s="115" t="s">
        <v>3107</v>
      </c>
      <c r="AB1364" s="44">
        <v>1</v>
      </c>
      <c r="AC1364" s="45"/>
    </row>
    <row r="1365" spans="1:29" ht="12" customHeight="1" x14ac:dyDescent="0.2">
      <c r="A1365" s="37">
        <v>1364</v>
      </c>
      <c r="B1365" s="38" t="s">
        <v>23</v>
      </c>
      <c r="C1365" s="39" t="s">
        <v>2137</v>
      </c>
      <c r="D1365" s="40">
        <v>44101</v>
      </c>
      <c r="E1365" s="38">
        <v>1</v>
      </c>
      <c r="F1365" s="38"/>
      <c r="G1365" s="38" t="s">
        <v>2</v>
      </c>
      <c r="H1365" s="38" t="s">
        <v>2</v>
      </c>
      <c r="I1365" s="41">
        <v>0</v>
      </c>
      <c r="J1365" s="41">
        <v>7651</v>
      </c>
      <c r="K1365" s="41">
        <v>0</v>
      </c>
      <c r="L1365" s="41">
        <f>SUM(Data5[[#This Row],[CHELTUIELI DE PERSONAL LEI]:[CHELTUIELI DE CAPITAL (ACTIVE NEFINANCIARE ) LEI]])</f>
        <v>7651</v>
      </c>
      <c r="M1365" s="41">
        <f>Data5[[#This Row],[TOTAL CHELTUIELI LEI]]/Data5[[#This Row],[CURS VALUTAR EURO BNR 22 07 2020]]</f>
        <v>1580.7524637920706</v>
      </c>
      <c r="N1365" s="49">
        <v>1376</v>
      </c>
      <c r="O1365" s="54"/>
      <c r="P1365" s="54">
        <v>843</v>
      </c>
      <c r="Q1365" s="54"/>
      <c r="R1365" s="54">
        <f>Data5[[#This Row],[PERSOANE ÎNSCRISE ÎN LISTELE ELECTORALE (TURUL 1)            ]]+Data5[[#This Row],[PERSOANE ÎNSCRISE ÎN LISTELE ELECTORALE (TURUL AL 2-LEA)]]</f>
        <v>1376</v>
      </c>
      <c r="S1365" s="54">
        <f>Data5[[#This Row],[PERSOANE CARE AU PARTICIPAT LA VOT (TURUL 1)]]+Data5[[#This Row],[PERSOANE CARE AU PARTICIPAT LA VOT  (TURUL AL 2-LEA)]]</f>
        <v>843</v>
      </c>
      <c r="T1365" s="41">
        <f>Data5[[#This Row],[TOTAL CHELTUIELI LEI]]/Data5[[#This Row],[NUMĂRUL PERSOANELOR ÎNSCRISE ÎN LISTELE ELECTORALE]]</f>
        <v>5.5603197674418601</v>
      </c>
      <c r="U1365" s="41">
        <f>Data5[[#This Row],[TOTAL CHELTUIELI EURO]]/Data5[[#This Row],[NUMĂRUL PERSOANELOR ÎNSCRISE ÎN LISTELE ELECTORALE]]</f>
        <v>1.1488026626395862</v>
      </c>
      <c r="V1365" s="41">
        <f>Data5[[#This Row],[TOTAL CHELTUIELI LEI]]/Data5[[#This Row],[NUMĂRUL PERSOANELOR CARE AU PARTICIPAT LA VOT]]</f>
        <v>9.0759193357058123</v>
      </c>
      <c r="W1365" s="41">
        <f>Data5[[#This Row],[TOTAL CHELTUIELI EURO]]/Data5[[#This Row],[NUMĂRUL PERSOANELOR CARE AU PARTICIPAT LA VOT]]</f>
        <v>1.875151202600321</v>
      </c>
      <c r="X1365" s="43">
        <v>4.8400999999999996</v>
      </c>
      <c r="Y1365" s="114" t="s">
        <v>2892</v>
      </c>
      <c r="Z1365" s="44">
        <v>5</v>
      </c>
      <c r="AA1365" s="115" t="s">
        <v>3107</v>
      </c>
      <c r="AB1365" s="44">
        <v>1</v>
      </c>
      <c r="AC1365" s="45"/>
    </row>
    <row r="1366" spans="1:29" ht="12" customHeight="1" x14ac:dyDescent="0.2">
      <c r="A1366" s="37">
        <v>1365</v>
      </c>
      <c r="B1366" s="38" t="s">
        <v>23</v>
      </c>
      <c r="C1366" s="39" t="s">
        <v>2138</v>
      </c>
      <c r="D1366" s="40">
        <v>44101</v>
      </c>
      <c r="E1366" s="38">
        <v>1</v>
      </c>
      <c r="F1366" s="38"/>
      <c r="G1366" s="38" t="s">
        <v>2</v>
      </c>
      <c r="H1366" s="38" t="s">
        <v>2</v>
      </c>
      <c r="I1366" s="41">
        <v>0</v>
      </c>
      <c r="J1366" s="41">
        <v>4074</v>
      </c>
      <c r="K1366" s="41">
        <v>0</v>
      </c>
      <c r="L1366" s="41">
        <f>SUM(Data5[[#This Row],[CHELTUIELI DE PERSONAL LEI]:[CHELTUIELI DE CAPITAL (ACTIVE NEFINANCIARE ) LEI]])</f>
        <v>4074</v>
      </c>
      <c r="M1366" s="41">
        <f>Data5[[#This Row],[TOTAL CHELTUIELI LEI]]/Data5[[#This Row],[CURS VALUTAR EURO BNR 22 07 2020]]</f>
        <v>841.71814631929101</v>
      </c>
      <c r="N1366" s="49">
        <v>1130</v>
      </c>
      <c r="O1366" s="54"/>
      <c r="P1366" s="54">
        <v>583</v>
      </c>
      <c r="Q1366" s="54"/>
      <c r="R1366" s="54">
        <f>Data5[[#This Row],[PERSOANE ÎNSCRISE ÎN LISTELE ELECTORALE (TURUL 1)            ]]+Data5[[#This Row],[PERSOANE ÎNSCRISE ÎN LISTELE ELECTORALE (TURUL AL 2-LEA)]]</f>
        <v>1130</v>
      </c>
      <c r="S1366" s="54">
        <f>Data5[[#This Row],[PERSOANE CARE AU PARTICIPAT LA VOT (TURUL 1)]]+Data5[[#This Row],[PERSOANE CARE AU PARTICIPAT LA VOT  (TURUL AL 2-LEA)]]</f>
        <v>583</v>
      </c>
      <c r="T1366" s="41">
        <f>Data5[[#This Row],[TOTAL CHELTUIELI LEI]]/Data5[[#This Row],[NUMĂRUL PERSOANELOR ÎNSCRISE ÎN LISTELE ELECTORALE]]</f>
        <v>3.6053097345132743</v>
      </c>
      <c r="U1366" s="41">
        <f>Data5[[#This Row],[TOTAL CHELTUIELI EURO]]/Data5[[#This Row],[NUMĂRUL PERSOANELOR ÎNSCRISE ÎN LISTELE ELECTORALE]]</f>
        <v>0.74488331532680618</v>
      </c>
      <c r="V1366" s="41">
        <f>Data5[[#This Row],[TOTAL CHELTUIELI LEI]]/Data5[[#This Row],[NUMĂRUL PERSOANELOR CARE AU PARTICIPAT LA VOT]]</f>
        <v>6.9879931389365355</v>
      </c>
      <c r="W1366" s="41">
        <f>Data5[[#This Row],[TOTAL CHELTUIELI EURO]]/Data5[[#This Row],[NUMĂRUL PERSOANELOR CARE AU PARTICIPAT LA VOT]]</f>
        <v>1.4437704053504135</v>
      </c>
      <c r="X1366" s="43">
        <v>4.8400999999999996</v>
      </c>
      <c r="Y1366" s="114" t="s">
        <v>2884</v>
      </c>
      <c r="Z1366" s="44">
        <v>3</v>
      </c>
      <c r="AA1366" s="115" t="s">
        <v>3105</v>
      </c>
      <c r="AB1366" s="44">
        <v>0</v>
      </c>
      <c r="AC1366" s="45"/>
    </row>
    <row r="1367" spans="1:29" ht="12" customHeight="1" x14ac:dyDescent="0.2">
      <c r="A1367" s="37">
        <v>1366</v>
      </c>
      <c r="B1367" s="38" t="s">
        <v>23</v>
      </c>
      <c r="C1367" s="39" t="s">
        <v>2139</v>
      </c>
      <c r="D1367" s="40">
        <v>44101</v>
      </c>
      <c r="E1367" s="38">
        <v>1</v>
      </c>
      <c r="F1367" s="38"/>
      <c r="G1367" s="38" t="s">
        <v>2</v>
      </c>
      <c r="H1367" s="38" t="s">
        <v>2</v>
      </c>
      <c r="I1367" s="65">
        <v>4500</v>
      </c>
      <c r="J1367" s="65">
        <v>3888.99</v>
      </c>
      <c r="K1367" s="65">
        <v>0</v>
      </c>
      <c r="L1367" s="41">
        <f>SUM(Data5[[#This Row],[CHELTUIELI DE PERSONAL LEI]:[CHELTUIELI DE CAPITAL (ACTIVE NEFINANCIARE ) LEI]])</f>
        <v>8388.99</v>
      </c>
      <c r="M1367" s="41">
        <f>Data5[[#This Row],[TOTAL CHELTUIELI LEI]]/Data5[[#This Row],[CURS VALUTAR EURO BNR 22 07 2020]]</f>
        <v>1733.2265862275574</v>
      </c>
      <c r="N1367" s="49">
        <v>4276</v>
      </c>
      <c r="O1367" s="54"/>
      <c r="P1367" s="54">
        <v>2178</v>
      </c>
      <c r="Q1367" s="54"/>
      <c r="R1367" s="54">
        <f>Data5[[#This Row],[PERSOANE ÎNSCRISE ÎN LISTELE ELECTORALE (TURUL 1)            ]]+Data5[[#This Row],[PERSOANE ÎNSCRISE ÎN LISTELE ELECTORALE (TURUL AL 2-LEA)]]</f>
        <v>4276</v>
      </c>
      <c r="S1367" s="54">
        <f>Data5[[#This Row],[PERSOANE CARE AU PARTICIPAT LA VOT (TURUL 1)]]+Data5[[#This Row],[PERSOANE CARE AU PARTICIPAT LA VOT  (TURUL AL 2-LEA)]]</f>
        <v>2178</v>
      </c>
      <c r="T1367" s="41">
        <f>Data5[[#This Row],[TOTAL CHELTUIELI LEI]]/Data5[[#This Row],[NUMĂRUL PERSOANELOR ÎNSCRISE ÎN LISTELE ELECTORALE]]</f>
        <v>1.961877923292797</v>
      </c>
      <c r="U1367" s="41">
        <f>Data5[[#This Row],[TOTAL CHELTUIELI EURO]]/Data5[[#This Row],[NUMĂRUL PERSOANELOR ÎNSCRISE ÎN LISTELE ELECTORALE]]</f>
        <v>0.40533830360794137</v>
      </c>
      <c r="V1367" s="41">
        <f>Data5[[#This Row],[TOTAL CHELTUIELI LEI]]/Data5[[#This Row],[NUMĂRUL PERSOANELOR CARE AU PARTICIPAT LA VOT]]</f>
        <v>3.8516942148760331</v>
      </c>
      <c r="W1367" s="41">
        <f>Data5[[#This Row],[TOTAL CHELTUIELI EURO]]/Data5[[#This Row],[NUMĂRUL PERSOANELOR CARE AU PARTICIPAT LA VOT]]</f>
        <v>0.79578814794653696</v>
      </c>
      <c r="X1367" s="43">
        <v>4.8400999999999996</v>
      </c>
      <c r="Y1367" s="114" t="s">
        <v>2894</v>
      </c>
      <c r="Z1367" s="44">
        <v>1</v>
      </c>
      <c r="AA1367" s="115" t="s">
        <v>3105</v>
      </c>
      <c r="AB1367" s="44">
        <v>0</v>
      </c>
      <c r="AC1367" s="45"/>
    </row>
    <row r="1368" spans="1:29" ht="12" customHeight="1" x14ac:dyDescent="0.2">
      <c r="A1368" s="37">
        <v>1367</v>
      </c>
      <c r="B1368" s="38" t="s">
        <v>23</v>
      </c>
      <c r="C1368" s="39" t="s">
        <v>2140</v>
      </c>
      <c r="D1368" s="40">
        <v>44101</v>
      </c>
      <c r="E1368" s="38">
        <v>1</v>
      </c>
      <c r="F1368" s="38"/>
      <c r="G1368" s="38" t="s">
        <v>2</v>
      </c>
      <c r="H1368" s="38" t="s">
        <v>2</v>
      </c>
      <c r="I1368" s="41">
        <v>2880</v>
      </c>
      <c r="J1368" s="41">
        <v>8271</v>
      </c>
      <c r="K1368" s="41">
        <v>0</v>
      </c>
      <c r="L1368" s="41">
        <f>SUM(Data5[[#This Row],[CHELTUIELI DE PERSONAL LEI]:[CHELTUIELI DE CAPITAL (ACTIVE NEFINANCIARE ) LEI]])</f>
        <v>11151</v>
      </c>
      <c r="M1368" s="41">
        <f>Data5[[#This Row],[TOTAL CHELTUIELI LEI]]/Data5[[#This Row],[CURS VALUTAR EURO BNR 22 07 2020]]</f>
        <v>2303.8780190491934</v>
      </c>
      <c r="N1368" s="49">
        <v>4300</v>
      </c>
      <c r="O1368" s="54"/>
      <c r="P1368" s="54">
        <v>2205</v>
      </c>
      <c r="Q1368" s="54"/>
      <c r="R1368" s="54">
        <f>Data5[[#This Row],[PERSOANE ÎNSCRISE ÎN LISTELE ELECTORALE (TURUL 1)            ]]+Data5[[#This Row],[PERSOANE ÎNSCRISE ÎN LISTELE ELECTORALE (TURUL AL 2-LEA)]]</f>
        <v>4300</v>
      </c>
      <c r="S1368" s="54">
        <f>Data5[[#This Row],[PERSOANE CARE AU PARTICIPAT LA VOT (TURUL 1)]]+Data5[[#This Row],[PERSOANE CARE AU PARTICIPAT LA VOT  (TURUL AL 2-LEA)]]</f>
        <v>2205</v>
      </c>
      <c r="T1368" s="41">
        <f>Data5[[#This Row],[TOTAL CHELTUIELI LEI]]/Data5[[#This Row],[NUMĂRUL PERSOANELOR ÎNSCRISE ÎN LISTELE ELECTORALE]]</f>
        <v>2.5932558139534883</v>
      </c>
      <c r="U1368" s="41">
        <f>Data5[[#This Row],[TOTAL CHELTUIELI EURO]]/Data5[[#This Row],[NUMĂRUL PERSOANELOR ÎNSCRISE ÎN LISTELE ELECTORALE]]</f>
        <v>0.53578558582539382</v>
      </c>
      <c r="V1368" s="41">
        <f>Data5[[#This Row],[TOTAL CHELTUIELI LEI]]/Data5[[#This Row],[NUMĂRUL PERSOANELOR CARE AU PARTICIPAT LA VOT]]</f>
        <v>5.0571428571428569</v>
      </c>
      <c r="W1368" s="41">
        <f>Data5[[#This Row],[TOTAL CHELTUIELI EURO]]/Data5[[#This Row],[NUMĂRUL PERSOANELOR CARE AU PARTICIPAT LA VOT]]</f>
        <v>1.0448426390245775</v>
      </c>
      <c r="X1368" s="43">
        <v>4.8400999999999996</v>
      </c>
      <c r="Y1368" s="114" t="s">
        <v>2891</v>
      </c>
      <c r="Z1368" s="44">
        <v>2</v>
      </c>
      <c r="AA1368" s="115" t="s">
        <v>3105</v>
      </c>
      <c r="AB1368" s="44">
        <v>0</v>
      </c>
      <c r="AC1368" s="45"/>
    </row>
    <row r="1369" spans="1:29" ht="12" customHeight="1" x14ac:dyDescent="0.2">
      <c r="A1369" s="37">
        <v>1368</v>
      </c>
      <c r="B1369" s="38" t="s">
        <v>23</v>
      </c>
      <c r="C1369" s="39" t="s">
        <v>2141</v>
      </c>
      <c r="D1369" s="40">
        <v>44101</v>
      </c>
      <c r="E1369" s="38">
        <v>1</v>
      </c>
      <c r="F1369" s="38"/>
      <c r="G1369" s="38" t="s">
        <v>2</v>
      </c>
      <c r="H1369" s="38" t="s">
        <v>2</v>
      </c>
      <c r="I1369" s="41">
        <v>7500</v>
      </c>
      <c r="J1369" s="41">
        <v>11468.04</v>
      </c>
      <c r="K1369" s="41">
        <v>0</v>
      </c>
      <c r="L1369" s="41">
        <f>SUM(Data5[[#This Row],[CHELTUIELI DE PERSONAL LEI]:[CHELTUIELI DE CAPITAL (ACTIVE NEFINANCIARE ) LEI]])</f>
        <v>18968.04</v>
      </c>
      <c r="M1369" s="41">
        <f>Data5[[#This Row],[TOTAL CHELTUIELI LEI]]/Data5[[#This Row],[CURS VALUTAR EURO BNR 22 07 2020]]</f>
        <v>3918.935559182662</v>
      </c>
      <c r="N1369" s="49">
        <v>6401</v>
      </c>
      <c r="O1369" s="54"/>
      <c r="P1369" s="54">
        <v>2698</v>
      </c>
      <c r="Q1369" s="54"/>
      <c r="R1369" s="54">
        <f>Data5[[#This Row],[PERSOANE ÎNSCRISE ÎN LISTELE ELECTORALE (TURUL 1)            ]]+Data5[[#This Row],[PERSOANE ÎNSCRISE ÎN LISTELE ELECTORALE (TURUL AL 2-LEA)]]</f>
        <v>6401</v>
      </c>
      <c r="S1369" s="54">
        <f>Data5[[#This Row],[PERSOANE CARE AU PARTICIPAT LA VOT (TURUL 1)]]+Data5[[#This Row],[PERSOANE CARE AU PARTICIPAT LA VOT  (TURUL AL 2-LEA)]]</f>
        <v>2698</v>
      </c>
      <c r="T1369" s="41">
        <f>Data5[[#This Row],[TOTAL CHELTUIELI LEI]]/Data5[[#This Row],[NUMĂRUL PERSOANELOR ÎNSCRISE ÎN LISTELE ELECTORALE]]</f>
        <v>2.9632932354319639</v>
      </c>
      <c r="U1369" s="41">
        <f>Data5[[#This Row],[TOTAL CHELTUIELI EURO]]/Data5[[#This Row],[NUMĂRUL PERSOANELOR ÎNSCRISE ÎN LISTELE ELECTORALE]]</f>
        <v>0.61223801893183283</v>
      </c>
      <c r="V1369" s="41">
        <f>Data5[[#This Row],[TOTAL CHELTUIELI LEI]]/Data5[[#This Row],[NUMĂRUL PERSOANELOR CARE AU PARTICIPAT LA VOT]]</f>
        <v>7.0304077094143818</v>
      </c>
      <c r="W1369" s="41">
        <f>Data5[[#This Row],[TOTAL CHELTUIELI EURO]]/Data5[[#This Row],[NUMĂRUL PERSOANELOR CARE AU PARTICIPAT LA VOT]]</f>
        <v>1.452533565301209</v>
      </c>
      <c r="X1369" s="43">
        <v>4.8400999999999996</v>
      </c>
      <c r="Y1369" s="114" t="s">
        <v>2891</v>
      </c>
      <c r="Z1369" s="44">
        <v>2</v>
      </c>
      <c r="AA1369" s="115" t="s">
        <v>3105</v>
      </c>
      <c r="AB1369" s="44">
        <v>0</v>
      </c>
      <c r="AC1369" s="45"/>
    </row>
    <row r="1370" spans="1:29" ht="12" customHeight="1" x14ac:dyDescent="0.2">
      <c r="A1370" s="37">
        <v>1369</v>
      </c>
      <c r="B1370" s="38" t="s">
        <v>23</v>
      </c>
      <c r="C1370" s="39" t="s">
        <v>2142</v>
      </c>
      <c r="D1370" s="40">
        <v>44101</v>
      </c>
      <c r="E1370" s="38">
        <v>1</v>
      </c>
      <c r="F1370" s="38"/>
      <c r="G1370" s="38" t="s">
        <v>2</v>
      </c>
      <c r="H1370" s="38" t="s">
        <v>2</v>
      </c>
      <c r="I1370" s="41">
        <v>0</v>
      </c>
      <c r="J1370" s="41">
        <v>12174.12</v>
      </c>
      <c r="K1370" s="41">
        <v>0</v>
      </c>
      <c r="L1370" s="41">
        <f>SUM(Data5[[#This Row],[CHELTUIELI DE PERSONAL LEI]:[CHELTUIELI DE CAPITAL (ACTIVE NEFINANCIARE ) LEI]])</f>
        <v>12174.12</v>
      </c>
      <c r="M1370" s="41">
        <f>Data5[[#This Row],[TOTAL CHELTUIELI LEI]]/Data5[[#This Row],[CURS VALUTAR EURO BNR 22 07 2020]]</f>
        <v>2515.2620813619556</v>
      </c>
      <c r="N1370" s="49">
        <v>1975</v>
      </c>
      <c r="O1370" s="54"/>
      <c r="P1370" s="54">
        <v>1302</v>
      </c>
      <c r="Q1370" s="54"/>
      <c r="R1370" s="54">
        <f>Data5[[#This Row],[PERSOANE ÎNSCRISE ÎN LISTELE ELECTORALE (TURUL 1)            ]]+Data5[[#This Row],[PERSOANE ÎNSCRISE ÎN LISTELE ELECTORALE (TURUL AL 2-LEA)]]</f>
        <v>1975</v>
      </c>
      <c r="S1370" s="54">
        <f>Data5[[#This Row],[PERSOANE CARE AU PARTICIPAT LA VOT (TURUL 1)]]+Data5[[#This Row],[PERSOANE CARE AU PARTICIPAT LA VOT  (TURUL AL 2-LEA)]]</f>
        <v>1302</v>
      </c>
      <c r="T1370" s="41">
        <f>Data5[[#This Row],[TOTAL CHELTUIELI LEI]]/Data5[[#This Row],[NUMĂRUL PERSOANELOR ÎNSCRISE ÎN LISTELE ELECTORALE]]</f>
        <v>6.1641113924050641</v>
      </c>
      <c r="U1370" s="41">
        <f>Data5[[#This Row],[TOTAL CHELTUIELI EURO]]/Data5[[#This Row],[NUMĂRUL PERSOANELOR ÎNSCRISE ÎN LISTELE ELECTORALE]]</f>
        <v>1.2735504209427624</v>
      </c>
      <c r="V1370" s="41">
        <f>Data5[[#This Row],[TOTAL CHELTUIELI LEI]]/Data5[[#This Row],[NUMĂRUL PERSOANELOR CARE AU PARTICIPAT LA VOT]]</f>
        <v>9.3503225806451624</v>
      </c>
      <c r="W1370" s="41">
        <f>Data5[[#This Row],[TOTAL CHELTUIELI EURO]]/Data5[[#This Row],[NUMĂRUL PERSOANELOR CARE AU PARTICIPAT LA VOT]]</f>
        <v>1.9318449165606417</v>
      </c>
      <c r="X1370" s="43">
        <v>4.8400999999999996</v>
      </c>
      <c r="Y1370" s="114" t="s">
        <v>2889</v>
      </c>
      <c r="Z1370" s="44">
        <v>6</v>
      </c>
      <c r="AA1370" s="115" t="s">
        <v>3107</v>
      </c>
      <c r="AB1370" s="44">
        <v>1</v>
      </c>
      <c r="AC1370" s="45"/>
    </row>
    <row r="1371" spans="1:29" ht="12" customHeight="1" x14ac:dyDescent="0.2">
      <c r="A1371" s="37">
        <v>1370</v>
      </c>
      <c r="B1371" s="38" t="s">
        <v>23</v>
      </c>
      <c r="C1371" s="39" t="s">
        <v>2143</v>
      </c>
      <c r="D1371" s="40">
        <v>44101</v>
      </c>
      <c r="E1371" s="38">
        <v>1</v>
      </c>
      <c r="F1371" s="38"/>
      <c r="G1371" s="38" t="s">
        <v>2</v>
      </c>
      <c r="H1371" s="38" t="s">
        <v>2</v>
      </c>
      <c r="I1371" s="41">
        <v>2520</v>
      </c>
      <c r="J1371" s="41">
        <v>21549</v>
      </c>
      <c r="K1371" s="41">
        <v>0</v>
      </c>
      <c r="L1371" s="41">
        <f>SUM(Data5[[#This Row],[CHELTUIELI DE PERSONAL LEI]:[CHELTUIELI DE CAPITAL (ACTIVE NEFINANCIARE ) LEI]])</f>
        <v>24069</v>
      </c>
      <c r="M1371" s="41">
        <f>Data5[[#This Row],[TOTAL CHELTUIELI LEI]]/Data5[[#This Row],[CURS VALUTAR EURO BNR 22 07 2020]]</f>
        <v>4972.8311398524829</v>
      </c>
      <c r="N1371" s="49">
        <v>5876</v>
      </c>
      <c r="O1371" s="54"/>
      <c r="P1371" s="54">
        <v>2814</v>
      </c>
      <c r="Q1371" s="54"/>
      <c r="R1371" s="54">
        <f>Data5[[#This Row],[PERSOANE ÎNSCRISE ÎN LISTELE ELECTORALE (TURUL 1)            ]]+Data5[[#This Row],[PERSOANE ÎNSCRISE ÎN LISTELE ELECTORALE (TURUL AL 2-LEA)]]</f>
        <v>5876</v>
      </c>
      <c r="S1371" s="54">
        <f>Data5[[#This Row],[PERSOANE CARE AU PARTICIPAT LA VOT (TURUL 1)]]+Data5[[#This Row],[PERSOANE CARE AU PARTICIPAT LA VOT  (TURUL AL 2-LEA)]]</f>
        <v>2814</v>
      </c>
      <c r="T1371" s="41">
        <f>Data5[[#This Row],[TOTAL CHELTUIELI LEI]]/Data5[[#This Row],[NUMĂRUL PERSOANELOR ÎNSCRISE ÎN LISTELE ELECTORALE]]</f>
        <v>4.0961538461538458</v>
      </c>
      <c r="U1371" s="41">
        <f>Data5[[#This Row],[TOTAL CHELTUIELI EURO]]/Data5[[#This Row],[NUMĂRUL PERSOANELOR ÎNSCRISE ÎN LISTELE ELECTORALE]]</f>
        <v>0.84629529269102843</v>
      </c>
      <c r="V1371" s="41">
        <f>Data5[[#This Row],[TOTAL CHELTUIELI LEI]]/Data5[[#This Row],[NUMĂRUL PERSOANELOR CARE AU PARTICIPAT LA VOT]]</f>
        <v>8.5533049040511724</v>
      </c>
      <c r="W1371" s="41">
        <f>Data5[[#This Row],[TOTAL CHELTUIELI EURO]]/Data5[[#This Row],[NUMĂRUL PERSOANELOR CARE AU PARTICIPAT LA VOT]]</f>
        <v>1.7671752451501361</v>
      </c>
      <c r="X1371" s="43">
        <v>4.8400999999999996</v>
      </c>
      <c r="Y1371" s="114" t="s">
        <v>2895</v>
      </c>
      <c r="Z1371" s="44">
        <v>4</v>
      </c>
      <c r="AA1371" s="115" t="s">
        <v>3105</v>
      </c>
      <c r="AB1371" s="44">
        <v>0</v>
      </c>
      <c r="AC1371" s="45"/>
    </row>
    <row r="1372" spans="1:29" ht="12" customHeight="1" x14ac:dyDescent="0.2">
      <c r="A1372" s="37">
        <v>1371</v>
      </c>
      <c r="B1372" s="38" t="s">
        <v>23</v>
      </c>
      <c r="C1372" s="39" t="s">
        <v>2144</v>
      </c>
      <c r="D1372" s="40">
        <v>44101</v>
      </c>
      <c r="E1372" s="38">
        <v>1</v>
      </c>
      <c r="F1372" s="38"/>
      <c r="G1372" s="38" t="s">
        <v>2</v>
      </c>
      <c r="H1372" s="38" t="s">
        <v>2</v>
      </c>
      <c r="I1372" s="41">
        <v>3840</v>
      </c>
      <c r="J1372" s="41">
        <v>9560</v>
      </c>
      <c r="K1372" s="41">
        <v>0</v>
      </c>
      <c r="L1372" s="41">
        <f>SUM(Data5[[#This Row],[CHELTUIELI DE PERSONAL LEI]:[CHELTUIELI DE CAPITAL (ACTIVE NEFINANCIARE ) LEI]])</f>
        <v>13400</v>
      </c>
      <c r="M1372" s="41">
        <f>Data5[[#This Row],[TOTAL CHELTUIELI LEI]]/Data5[[#This Row],[CURS VALUTAR EURO BNR 22 07 2020]]</f>
        <v>2768.5378401272701</v>
      </c>
      <c r="N1372" s="49">
        <v>2958</v>
      </c>
      <c r="O1372" s="54"/>
      <c r="P1372" s="54">
        <v>1601</v>
      </c>
      <c r="Q1372" s="54"/>
      <c r="R1372" s="54">
        <f>Data5[[#This Row],[PERSOANE ÎNSCRISE ÎN LISTELE ELECTORALE (TURUL 1)            ]]+Data5[[#This Row],[PERSOANE ÎNSCRISE ÎN LISTELE ELECTORALE (TURUL AL 2-LEA)]]</f>
        <v>2958</v>
      </c>
      <c r="S1372" s="54">
        <f>Data5[[#This Row],[PERSOANE CARE AU PARTICIPAT LA VOT (TURUL 1)]]+Data5[[#This Row],[PERSOANE CARE AU PARTICIPAT LA VOT  (TURUL AL 2-LEA)]]</f>
        <v>1601</v>
      </c>
      <c r="T1372" s="41">
        <f>Data5[[#This Row],[TOTAL CHELTUIELI LEI]]/Data5[[#This Row],[NUMĂRUL PERSOANELOR ÎNSCRISE ÎN LISTELE ELECTORALE]]</f>
        <v>4.5300878972278564</v>
      </c>
      <c r="U1372" s="41">
        <f>Data5[[#This Row],[TOTAL CHELTUIELI EURO]]/Data5[[#This Row],[NUMĂRUL PERSOANELOR ÎNSCRISE ÎN LISTELE ELECTORALE]]</f>
        <v>0.93594923601327584</v>
      </c>
      <c r="V1372" s="41">
        <f>Data5[[#This Row],[TOTAL CHELTUIELI LEI]]/Data5[[#This Row],[NUMĂRUL PERSOANELOR CARE AU PARTICIPAT LA VOT]]</f>
        <v>8.3697688944409752</v>
      </c>
      <c r="W1372" s="41">
        <f>Data5[[#This Row],[TOTAL CHELTUIELI EURO]]/Data5[[#This Row],[NUMĂRUL PERSOANELOR CARE AU PARTICIPAT LA VOT]]</f>
        <v>1.7292553654761211</v>
      </c>
      <c r="X1372" s="43">
        <v>4.8400999999999996</v>
      </c>
      <c r="Y1372" s="114" t="s">
        <v>2895</v>
      </c>
      <c r="Z1372" s="44">
        <v>4</v>
      </c>
      <c r="AA1372" s="115" t="s">
        <v>3105</v>
      </c>
      <c r="AB1372" s="44">
        <v>0</v>
      </c>
      <c r="AC1372" s="45"/>
    </row>
    <row r="1373" spans="1:29" ht="12" customHeight="1" x14ac:dyDescent="0.2">
      <c r="A1373" s="37">
        <v>1372</v>
      </c>
      <c r="B1373" s="38" t="s">
        <v>23</v>
      </c>
      <c r="C1373" s="39" t="s">
        <v>187</v>
      </c>
      <c r="D1373" s="40">
        <v>44101</v>
      </c>
      <c r="E1373" s="38">
        <v>1</v>
      </c>
      <c r="F1373" s="38"/>
      <c r="G1373" s="38" t="s">
        <v>2</v>
      </c>
      <c r="H1373" s="38" t="s">
        <v>2</v>
      </c>
      <c r="I1373" s="41">
        <v>2400</v>
      </c>
      <c r="J1373" s="41">
        <v>7299</v>
      </c>
      <c r="K1373" s="41">
        <v>0</v>
      </c>
      <c r="L1373" s="41">
        <f>SUM(Data5[[#This Row],[CHELTUIELI DE PERSONAL LEI]:[CHELTUIELI DE CAPITAL (ACTIVE NEFINANCIARE ) LEI]])</f>
        <v>9699</v>
      </c>
      <c r="M1373" s="41">
        <f>Data5[[#This Row],[TOTAL CHELTUIELI LEI]]/Data5[[#This Row],[CURS VALUTAR EURO BNR 22 07 2020]]</f>
        <v>2003.8842172682384</v>
      </c>
      <c r="N1373" s="49">
        <v>5353</v>
      </c>
      <c r="O1373" s="54"/>
      <c r="P1373" s="54">
        <v>2782</v>
      </c>
      <c r="Q1373" s="54"/>
      <c r="R1373" s="54">
        <f>Data5[[#This Row],[PERSOANE ÎNSCRISE ÎN LISTELE ELECTORALE (TURUL 1)            ]]+Data5[[#This Row],[PERSOANE ÎNSCRISE ÎN LISTELE ELECTORALE (TURUL AL 2-LEA)]]</f>
        <v>5353</v>
      </c>
      <c r="S1373" s="54">
        <f>Data5[[#This Row],[PERSOANE CARE AU PARTICIPAT LA VOT (TURUL 1)]]+Data5[[#This Row],[PERSOANE CARE AU PARTICIPAT LA VOT  (TURUL AL 2-LEA)]]</f>
        <v>2782</v>
      </c>
      <c r="T1373" s="41">
        <f>Data5[[#This Row],[TOTAL CHELTUIELI LEI]]/Data5[[#This Row],[NUMĂRUL PERSOANELOR ÎNSCRISE ÎN LISTELE ELECTORALE]]</f>
        <v>1.8118811881188119</v>
      </c>
      <c r="U1373" s="41">
        <f>Data5[[#This Row],[TOTAL CHELTUIELI EURO]]/Data5[[#This Row],[NUMĂRUL PERSOANELOR ÎNSCRISE ÎN LISTELE ELECTORALE]]</f>
        <v>0.37434788291952892</v>
      </c>
      <c r="V1373" s="41">
        <f>Data5[[#This Row],[TOTAL CHELTUIELI LEI]]/Data5[[#This Row],[NUMĂRUL PERSOANELOR CARE AU PARTICIPAT LA VOT]]</f>
        <v>3.4863407620416966</v>
      </c>
      <c r="W1373" s="41">
        <f>Data5[[#This Row],[TOTAL CHELTUIELI EURO]]/Data5[[#This Row],[NUMĂRUL PERSOANELOR CARE AU PARTICIPAT LA VOT]]</f>
        <v>0.72030345696198361</v>
      </c>
      <c r="X1373" s="43">
        <v>4.8400999999999996</v>
      </c>
      <c r="Y1373" s="114" t="s">
        <v>2894</v>
      </c>
      <c r="Z1373" s="44">
        <v>1</v>
      </c>
      <c r="AA1373" s="115" t="s">
        <v>3105</v>
      </c>
      <c r="AB1373" s="44">
        <v>0</v>
      </c>
      <c r="AC1373" s="45"/>
    </row>
    <row r="1374" spans="1:29" ht="12" customHeight="1" x14ac:dyDescent="0.2">
      <c r="A1374" s="37">
        <v>1373</v>
      </c>
      <c r="B1374" s="38" t="s">
        <v>23</v>
      </c>
      <c r="C1374" s="39" t="s">
        <v>2145</v>
      </c>
      <c r="D1374" s="40">
        <v>44101</v>
      </c>
      <c r="E1374" s="38">
        <v>1</v>
      </c>
      <c r="F1374" s="38"/>
      <c r="G1374" s="38" t="s">
        <v>2</v>
      </c>
      <c r="H1374" s="38" t="s">
        <v>2</v>
      </c>
      <c r="I1374" s="41">
        <v>1200</v>
      </c>
      <c r="J1374" s="41">
        <v>1564</v>
      </c>
      <c r="K1374" s="41">
        <v>0</v>
      </c>
      <c r="L1374" s="41">
        <f>SUM(Data5[[#This Row],[CHELTUIELI DE PERSONAL LEI]:[CHELTUIELI DE CAPITAL (ACTIVE NEFINANCIARE ) LEI]])</f>
        <v>2764</v>
      </c>
      <c r="M1374" s="41">
        <f>Data5[[#This Row],[TOTAL CHELTUIELI LEI]]/Data5[[#This Row],[CURS VALUTAR EURO BNR 22 07 2020]]</f>
        <v>571.062581351625</v>
      </c>
      <c r="N1374" s="49">
        <v>1526</v>
      </c>
      <c r="O1374" s="54"/>
      <c r="P1374" s="54">
        <v>1029</v>
      </c>
      <c r="Q1374" s="54"/>
      <c r="R1374" s="54">
        <f>Data5[[#This Row],[PERSOANE ÎNSCRISE ÎN LISTELE ELECTORALE (TURUL 1)            ]]+Data5[[#This Row],[PERSOANE ÎNSCRISE ÎN LISTELE ELECTORALE (TURUL AL 2-LEA)]]</f>
        <v>1526</v>
      </c>
      <c r="S1374" s="54">
        <f>Data5[[#This Row],[PERSOANE CARE AU PARTICIPAT LA VOT (TURUL 1)]]+Data5[[#This Row],[PERSOANE CARE AU PARTICIPAT LA VOT  (TURUL AL 2-LEA)]]</f>
        <v>1029</v>
      </c>
      <c r="T1374" s="41">
        <f>Data5[[#This Row],[TOTAL CHELTUIELI LEI]]/Data5[[#This Row],[NUMĂRUL PERSOANELOR ÎNSCRISE ÎN LISTELE ELECTORALE]]</f>
        <v>1.8112712975098295</v>
      </c>
      <c r="U1374" s="41">
        <f>Data5[[#This Row],[TOTAL CHELTUIELI EURO]]/Data5[[#This Row],[NUMĂRUL PERSOANELOR ÎNSCRISE ÎN LISTELE ELECTORALE]]</f>
        <v>0.37422187506659566</v>
      </c>
      <c r="V1374" s="41">
        <f>Data5[[#This Row],[TOTAL CHELTUIELI LEI]]/Data5[[#This Row],[NUMĂRUL PERSOANELOR CARE AU PARTICIPAT LA VOT]]</f>
        <v>2.6861030126336249</v>
      </c>
      <c r="W1374" s="41">
        <f>Data5[[#This Row],[TOTAL CHELTUIELI EURO]]/Data5[[#This Row],[NUMĂRUL PERSOANELOR CARE AU PARTICIPAT LA VOT]]</f>
        <v>0.55496849499672007</v>
      </c>
      <c r="X1374" s="43">
        <v>4.8400999999999996</v>
      </c>
      <c r="Y1374" s="114" t="s">
        <v>2894</v>
      </c>
      <c r="Z1374" s="44">
        <v>1</v>
      </c>
      <c r="AA1374" s="115" t="s">
        <v>3105</v>
      </c>
      <c r="AB1374" s="44">
        <v>0</v>
      </c>
      <c r="AC1374" s="45"/>
    </row>
    <row r="1375" spans="1:29" ht="12" customHeight="1" x14ac:dyDescent="0.2">
      <c r="A1375" s="37">
        <v>1374</v>
      </c>
      <c r="B1375" s="38" t="s">
        <v>23</v>
      </c>
      <c r="C1375" s="39" t="s">
        <v>429</v>
      </c>
      <c r="D1375" s="40">
        <v>44101</v>
      </c>
      <c r="E1375" s="38">
        <v>1</v>
      </c>
      <c r="F1375" s="38"/>
      <c r="G1375" s="38" t="s">
        <v>2</v>
      </c>
      <c r="H1375" s="38" t="s">
        <v>2</v>
      </c>
      <c r="I1375" s="41">
        <v>880</v>
      </c>
      <c r="J1375" s="41">
        <v>3867</v>
      </c>
      <c r="K1375" s="41">
        <v>0</v>
      </c>
      <c r="L1375" s="41">
        <f>SUM(Data5[[#This Row],[CHELTUIELI DE PERSONAL LEI]:[CHELTUIELI DE CAPITAL (ACTIVE NEFINANCIARE ) LEI]])</f>
        <v>4747</v>
      </c>
      <c r="M1375" s="41">
        <f>Data5[[#This Row],[TOTAL CHELTUIELI LEI]]/Data5[[#This Row],[CURS VALUTAR EURO BNR 22 07 2020]]</f>
        <v>980.76486023016059</v>
      </c>
      <c r="N1375" s="49">
        <v>2095</v>
      </c>
      <c r="O1375" s="54"/>
      <c r="P1375" s="54">
        <v>975</v>
      </c>
      <c r="Q1375" s="54"/>
      <c r="R1375" s="54">
        <f>Data5[[#This Row],[PERSOANE ÎNSCRISE ÎN LISTELE ELECTORALE (TURUL 1)            ]]+Data5[[#This Row],[PERSOANE ÎNSCRISE ÎN LISTELE ELECTORALE (TURUL AL 2-LEA)]]</f>
        <v>2095</v>
      </c>
      <c r="S1375" s="54">
        <f>Data5[[#This Row],[PERSOANE CARE AU PARTICIPAT LA VOT (TURUL 1)]]+Data5[[#This Row],[PERSOANE CARE AU PARTICIPAT LA VOT  (TURUL AL 2-LEA)]]</f>
        <v>975</v>
      </c>
      <c r="T1375" s="41">
        <f>Data5[[#This Row],[TOTAL CHELTUIELI LEI]]/Data5[[#This Row],[NUMĂRUL PERSOANELOR ÎNSCRISE ÎN LISTELE ELECTORALE]]</f>
        <v>2.2658711217183769</v>
      </c>
      <c r="U1375" s="41">
        <f>Data5[[#This Row],[TOTAL CHELTUIELI EURO]]/Data5[[#This Row],[NUMĂRUL PERSOANELOR ÎNSCRISE ÎN LISTELE ELECTORALE]]</f>
        <v>0.46814551800962317</v>
      </c>
      <c r="V1375" s="41">
        <f>Data5[[#This Row],[TOTAL CHELTUIELI LEI]]/Data5[[#This Row],[NUMĂRUL PERSOANELOR CARE AU PARTICIPAT LA VOT]]</f>
        <v>4.8687179487179488</v>
      </c>
      <c r="W1375" s="41">
        <f>Data5[[#This Row],[TOTAL CHELTUIELI EURO]]/Data5[[#This Row],[NUMĂRUL PERSOANELOR CARE AU PARTICIPAT LA VOT]]</f>
        <v>1.0059126771591391</v>
      </c>
      <c r="X1375" s="43">
        <v>4.8400999999999996</v>
      </c>
      <c r="Y1375" s="114" t="s">
        <v>2891</v>
      </c>
      <c r="Z1375" s="44">
        <v>2</v>
      </c>
      <c r="AA1375" s="115" t="s">
        <v>3105</v>
      </c>
      <c r="AB1375" s="44">
        <v>0</v>
      </c>
      <c r="AC1375" s="45"/>
    </row>
    <row r="1376" spans="1:29" ht="12" customHeight="1" x14ac:dyDescent="0.2">
      <c r="A1376" s="37">
        <v>1375</v>
      </c>
      <c r="B1376" s="38" t="s">
        <v>24</v>
      </c>
      <c r="C1376" s="39" t="s">
        <v>2146</v>
      </c>
      <c r="D1376" s="40">
        <v>44101</v>
      </c>
      <c r="E1376" s="38">
        <v>1</v>
      </c>
      <c r="F1376" s="38"/>
      <c r="G1376" s="38" t="s">
        <v>2</v>
      </c>
      <c r="H1376" s="38" t="s">
        <v>2</v>
      </c>
      <c r="I1376" s="39">
        <v>0</v>
      </c>
      <c r="J1376" s="39">
        <v>53324.98</v>
      </c>
      <c r="K1376" s="39">
        <v>0</v>
      </c>
      <c r="L1376" s="41">
        <f>SUM(Data5[[#This Row],[CHELTUIELI DE PERSONAL LEI]:[CHELTUIELI DE CAPITAL (ACTIVE NEFINANCIARE ) LEI]])</f>
        <v>53324.98</v>
      </c>
      <c r="M1376" s="41">
        <f>Data5[[#This Row],[TOTAL CHELTUIELI LEI]]/Data5[[#This Row],[CURS VALUTAR EURO BNR 22 07 2020]]</f>
        <v>11017.330220449992</v>
      </c>
      <c r="N1376" s="49">
        <v>56086</v>
      </c>
      <c r="O1376" s="54"/>
      <c r="P1376" s="54">
        <v>20170</v>
      </c>
      <c r="Q1376" s="54"/>
      <c r="R1376" s="54">
        <f>Data5[[#This Row],[PERSOANE ÎNSCRISE ÎN LISTELE ELECTORALE (TURUL 1)            ]]+Data5[[#This Row],[PERSOANE ÎNSCRISE ÎN LISTELE ELECTORALE (TURUL AL 2-LEA)]]</f>
        <v>56086</v>
      </c>
      <c r="S1376" s="54">
        <f>Data5[[#This Row],[PERSOANE CARE AU PARTICIPAT LA VOT (TURUL 1)]]+Data5[[#This Row],[PERSOANE CARE AU PARTICIPAT LA VOT  (TURUL AL 2-LEA)]]</f>
        <v>20170</v>
      </c>
      <c r="T1376" s="41">
        <f>Data5[[#This Row],[TOTAL CHELTUIELI LEI]]/Data5[[#This Row],[NUMĂRUL PERSOANELOR ÎNSCRISE ÎN LISTELE ELECTORALE]]</f>
        <v>0.95077167207502766</v>
      </c>
      <c r="U1376" s="41">
        <f>Data5[[#This Row],[TOTAL CHELTUIELI EURO]]/Data5[[#This Row],[NUMĂRUL PERSOANELOR ÎNSCRISE ÎN LISTELE ELECTORALE]]</f>
        <v>0.1964363695119993</v>
      </c>
      <c r="V1376" s="41">
        <f>Data5[[#This Row],[TOTAL CHELTUIELI LEI]]/Data5[[#This Row],[NUMĂRUL PERSOANELOR CARE AU PARTICIPAT LA VOT]]</f>
        <v>2.6437768963807637</v>
      </c>
      <c r="W1376" s="41">
        <f>Data5[[#This Row],[TOTAL CHELTUIELI EURO]]/Data5[[#This Row],[NUMĂRUL PERSOANELOR CARE AU PARTICIPAT LA VOT]]</f>
        <v>0.54622361033465505</v>
      </c>
      <c r="X1376" s="43">
        <v>4.8400999999999996</v>
      </c>
      <c r="Y1376" s="114" t="s">
        <v>2890</v>
      </c>
      <c r="Z1376" s="44">
        <v>0</v>
      </c>
      <c r="AA1376" s="115" t="s">
        <v>3105</v>
      </c>
      <c r="AB1376" s="44">
        <v>0</v>
      </c>
      <c r="AC1376" s="45"/>
    </row>
    <row r="1377" spans="1:29" ht="12" customHeight="1" x14ac:dyDescent="0.2">
      <c r="A1377" s="37">
        <v>1376</v>
      </c>
      <c r="B1377" s="38" t="s">
        <v>24</v>
      </c>
      <c r="C1377" s="39" t="s">
        <v>3041</v>
      </c>
      <c r="D1377" s="40">
        <v>44101</v>
      </c>
      <c r="E1377" s="38">
        <v>1</v>
      </c>
      <c r="F1377" s="38"/>
      <c r="G1377" s="38" t="s">
        <v>2</v>
      </c>
      <c r="H1377" s="38" t="s">
        <v>2</v>
      </c>
      <c r="I1377" s="39">
        <v>1920</v>
      </c>
      <c r="J1377" s="39">
        <v>5232</v>
      </c>
      <c r="K1377" s="39">
        <v>0</v>
      </c>
      <c r="L1377" s="41">
        <f>SUM(Data5[[#This Row],[CHELTUIELI DE PERSONAL LEI]:[CHELTUIELI DE CAPITAL (ACTIVE NEFINANCIARE ) LEI]])</f>
        <v>7152</v>
      </c>
      <c r="M1377" s="41">
        <f>Data5[[#This Row],[TOTAL CHELTUIELI LEI]]/Data5[[#This Row],[CURS VALUTAR EURO BNR 22 07 2020]]</f>
        <v>1477.6554203425551</v>
      </c>
      <c r="N1377" s="49">
        <v>10500</v>
      </c>
      <c r="O1377" s="54"/>
      <c r="P1377" s="54">
        <v>4832</v>
      </c>
      <c r="Q1377" s="54"/>
      <c r="R1377" s="54">
        <f>Data5[[#This Row],[PERSOANE ÎNSCRISE ÎN LISTELE ELECTORALE (TURUL 1)            ]]+Data5[[#This Row],[PERSOANE ÎNSCRISE ÎN LISTELE ELECTORALE (TURUL AL 2-LEA)]]</f>
        <v>10500</v>
      </c>
      <c r="S1377" s="54">
        <f>Data5[[#This Row],[PERSOANE CARE AU PARTICIPAT LA VOT (TURUL 1)]]+Data5[[#This Row],[PERSOANE CARE AU PARTICIPAT LA VOT  (TURUL AL 2-LEA)]]</f>
        <v>4832</v>
      </c>
      <c r="T1377" s="41">
        <f>Data5[[#This Row],[TOTAL CHELTUIELI LEI]]/Data5[[#This Row],[NUMĂRUL PERSOANELOR ÎNSCRISE ÎN LISTELE ELECTORALE]]</f>
        <v>0.68114285714285716</v>
      </c>
      <c r="U1377" s="41">
        <f>Data5[[#This Row],[TOTAL CHELTUIELI EURO]]/Data5[[#This Row],[NUMĂRUL PERSOANELOR ÎNSCRISE ÎN LISTELE ELECTORALE]]</f>
        <v>0.14072908765167191</v>
      </c>
      <c r="V1377" s="41">
        <f>Data5[[#This Row],[TOTAL CHELTUIELI LEI]]/Data5[[#This Row],[NUMĂRUL PERSOANELOR CARE AU PARTICIPAT LA VOT]]</f>
        <v>1.4801324503311257</v>
      </c>
      <c r="W1377" s="41">
        <f>Data5[[#This Row],[TOTAL CHELTUIELI EURO]]/Data5[[#This Row],[NUMĂRUL PERSOANELOR CARE AU PARTICIPAT LA VOT]]</f>
        <v>0.30580617142850891</v>
      </c>
      <c r="X1377" s="43">
        <v>4.8400999999999996</v>
      </c>
      <c r="Y1377" s="114" t="s">
        <v>2890</v>
      </c>
      <c r="Z1377" s="44">
        <v>0</v>
      </c>
      <c r="AA1377" s="115" t="s">
        <v>3105</v>
      </c>
      <c r="AB1377" s="44">
        <v>0</v>
      </c>
      <c r="AC1377" s="45"/>
    </row>
    <row r="1378" spans="1:29" ht="12" customHeight="1" x14ac:dyDescent="0.2">
      <c r="A1378" s="37">
        <v>1377</v>
      </c>
      <c r="B1378" s="38" t="s">
        <v>24</v>
      </c>
      <c r="C1378" s="39" t="s">
        <v>3042</v>
      </c>
      <c r="D1378" s="40">
        <v>44101</v>
      </c>
      <c r="E1378" s="38">
        <v>1</v>
      </c>
      <c r="F1378" s="38"/>
      <c r="G1378" s="38" t="s">
        <v>2</v>
      </c>
      <c r="H1378" s="38" t="s">
        <v>2</v>
      </c>
      <c r="I1378" s="39">
        <v>6000</v>
      </c>
      <c r="J1378" s="39">
        <v>85000</v>
      </c>
      <c r="K1378" s="39">
        <v>0</v>
      </c>
      <c r="L1378" s="41">
        <f>SUM(Data5[[#This Row],[CHELTUIELI DE PERSONAL LEI]:[CHELTUIELI DE CAPITAL (ACTIVE NEFINANCIARE ) LEI]])</f>
        <v>91000</v>
      </c>
      <c r="M1378" s="41">
        <f>Data5[[#This Row],[TOTAL CHELTUIELI LEI]]/Data5[[#This Row],[CURS VALUTAR EURO BNR 22 07 2020]]</f>
        <v>18801.264436685193</v>
      </c>
      <c r="N1378" s="49">
        <v>6051</v>
      </c>
      <c r="O1378" s="54"/>
      <c r="P1378" s="54">
        <v>4239</v>
      </c>
      <c r="Q1378" s="54"/>
      <c r="R1378" s="54">
        <f>Data5[[#This Row],[PERSOANE ÎNSCRISE ÎN LISTELE ELECTORALE (TURUL 1)            ]]+Data5[[#This Row],[PERSOANE ÎNSCRISE ÎN LISTELE ELECTORALE (TURUL AL 2-LEA)]]</f>
        <v>6051</v>
      </c>
      <c r="S1378" s="54">
        <f>Data5[[#This Row],[PERSOANE CARE AU PARTICIPAT LA VOT (TURUL 1)]]+Data5[[#This Row],[PERSOANE CARE AU PARTICIPAT LA VOT  (TURUL AL 2-LEA)]]</f>
        <v>4239</v>
      </c>
      <c r="T1378" s="41">
        <f>Data5[[#This Row],[TOTAL CHELTUIELI LEI]]/Data5[[#This Row],[NUMĂRUL PERSOANELOR ÎNSCRISE ÎN LISTELE ELECTORALE]]</f>
        <v>15.038836555941167</v>
      </c>
      <c r="U1378" s="41">
        <f>Data5[[#This Row],[TOTAL CHELTUIELI EURO]]/Data5[[#This Row],[NUMĂRUL PERSOANELOR ÎNSCRISE ÎN LISTELE ELECTORALE]]</f>
        <v>3.1071334385531637</v>
      </c>
      <c r="V1378" s="41">
        <f>Data5[[#This Row],[TOTAL CHELTUIELI LEI]]/Data5[[#This Row],[NUMĂRUL PERSOANELOR CARE AU PARTICIPAT LA VOT]]</f>
        <v>21.467327199811276</v>
      </c>
      <c r="W1378" s="41">
        <f>Data5[[#This Row],[TOTAL CHELTUIELI EURO]]/Data5[[#This Row],[NUMĂRUL PERSOANELOR CARE AU PARTICIPAT LA VOT]]</f>
        <v>4.4353065432142467</v>
      </c>
      <c r="X1378" s="43">
        <v>4.8400999999999996</v>
      </c>
      <c r="Y1378" s="114" t="s">
        <v>2909</v>
      </c>
      <c r="Z1378" s="44">
        <v>15</v>
      </c>
      <c r="AA1378" s="115" t="s">
        <v>3106</v>
      </c>
      <c r="AB1378" s="44">
        <v>3</v>
      </c>
      <c r="AC1378" s="45"/>
    </row>
    <row r="1379" spans="1:29" ht="12" customHeight="1" x14ac:dyDescent="0.2">
      <c r="A1379" s="37">
        <v>1378</v>
      </c>
      <c r="B1379" s="38" t="s">
        <v>24</v>
      </c>
      <c r="C1379" s="39" t="s">
        <v>2147</v>
      </c>
      <c r="D1379" s="40">
        <v>44101</v>
      </c>
      <c r="E1379" s="38">
        <v>1</v>
      </c>
      <c r="F1379" s="38"/>
      <c r="G1379" s="38" t="s">
        <v>2</v>
      </c>
      <c r="H1379" s="38" t="s">
        <v>2</v>
      </c>
      <c r="I1379" s="39">
        <v>7669</v>
      </c>
      <c r="J1379" s="39">
        <v>69614.58</v>
      </c>
      <c r="K1379" s="39">
        <v>0</v>
      </c>
      <c r="L1379" s="41">
        <f>SUM(Data5[[#This Row],[CHELTUIELI DE PERSONAL LEI]:[CHELTUIELI DE CAPITAL (ACTIVE NEFINANCIARE ) LEI]])</f>
        <v>77283.58</v>
      </c>
      <c r="M1379" s="41">
        <f>Data5[[#This Row],[TOTAL CHELTUIELI LEI]]/Data5[[#This Row],[CURS VALUTAR EURO BNR 22 07 2020]]</f>
        <v>15967.35191421665</v>
      </c>
      <c r="N1379" s="49">
        <v>5157</v>
      </c>
      <c r="O1379" s="54"/>
      <c r="P1379" s="54">
        <v>3432</v>
      </c>
      <c r="Q1379" s="54"/>
      <c r="R1379" s="54">
        <f>Data5[[#This Row],[PERSOANE ÎNSCRISE ÎN LISTELE ELECTORALE (TURUL 1)            ]]+Data5[[#This Row],[PERSOANE ÎNSCRISE ÎN LISTELE ELECTORALE (TURUL AL 2-LEA)]]</f>
        <v>5157</v>
      </c>
      <c r="S1379" s="54">
        <f>Data5[[#This Row],[PERSOANE CARE AU PARTICIPAT LA VOT (TURUL 1)]]+Data5[[#This Row],[PERSOANE CARE AU PARTICIPAT LA VOT  (TURUL AL 2-LEA)]]</f>
        <v>3432</v>
      </c>
      <c r="T1379" s="41">
        <f>Data5[[#This Row],[TOTAL CHELTUIELI LEI]]/Data5[[#This Row],[NUMĂRUL PERSOANELOR ÎNSCRISE ÎN LISTELE ELECTORALE]]</f>
        <v>14.98615086290479</v>
      </c>
      <c r="U1379" s="41">
        <f>Data5[[#This Row],[TOTAL CHELTUIELI EURO]]/Data5[[#This Row],[NUMĂRUL PERSOANELOR ÎNSCRISE ÎN LISTELE ELECTORALE]]</f>
        <v>3.0962481896871532</v>
      </c>
      <c r="V1379" s="41">
        <f>Data5[[#This Row],[TOTAL CHELTUIELI LEI]]/Data5[[#This Row],[NUMĂRUL PERSOANELOR CARE AU PARTICIPAT LA VOT]]</f>
        <v>22.51852564102564</v>
      </c>
      <c r="W1379" s="41">
        <f>Data5[[#This Row],[TOTAL CHELTUIELI EURO]]/Data5[[#This Row],[NUMĂRUL PERSOANELOR CARE AU PARTICIPAT LA VOT]]</f>
        <v>4.6524918164966929</v>
      </c>
      <c r="X1379" s="43">
        <v>4.8400999999999996</v>
      </c>
      <c r="Y1379" s="114" t="s">
        <v>2885</v>
      </c>
      <c r="Z1379" s="44">
        <v>14</v>
      </c>
      <c r="AA1379" s="115" t="s">
        <v>3106</v>
      </c>
      <c r="AB1379" s="44">
        <v>3</v>
      </c>
      <c r="AC1379" s="45"/>
    </row>
    <row r="1380" spans="1:29" ht="12" customHeight="1" x14ac:dyDescent="0.2">
      <c r="A1380" s="37">
        <v>1379</v>
      </c>
      <c r="B1380" s="38" t="s">
        <v>24</v>
      </c>
      <c r="C1380" s="39" t="s">
        <v>1850</v>
      </c>
      <c r="D1380" s="40">
        <v>44101</v>
      </c>
      <c r="E1380" s="38">
        <v>1</v>
      </c>
      <c r="F1380" s="38"/>
      <c r="G1380" s="38" t="s">
        <v>2</v>
      </c>
      <c r="H1380" s="38" t="s">
        <v>2</v>
      </c>
      <c r="I1380" s="39">
        <v>9026</v>
      </c>
      <c r="J1380" s="39">
        <v>22877.77</v>
      </c>
      <c r="K1380" s="39">
        <v>0</v>
      </c>
      <c r="L1380" s="41">
        <f>SUM(Data5[[#This Row],[CHELTUIELI DE PERSONAL LEI]:[CHELTUIELI DE CAPITAL (ACTIVE NEFINANCIARE ) LEI]])</f>
        <v>31903.77</v>
      </c>
      <c r="M1380" s="41">
        <f>Data5[[#This Row],[TOTAL CHELTUIELI LEI]]/Data5[[#This Row],[CURS VALUTAR EURO BNR 22 07 2020]]</f>
        <v>6591.5518274415826</v>
      </c>
      <c r="N1380" s="49">
        <v>3887</v>
      </c>
      <c r="O1380" s="54"/>
      <c r="P1380" s="54">
        <v>2498</v>
      </c>
      <c r="Q1380" s="54"/>
      <c r="R1380" s="54">
        <f>Data5[[#This Row],[PERSOANE ÎNSCRISE ÎN LISTELE ELECTORALE (TURUL 1)            ]]+Data5[[#This Row],[PERSOANE ÎNSCRISE ÎN LISTELE ELECTORALE (TURUL AL 2-LEA)]]</f>
        <v>3887</v>
      </c>
      <c r="S1380" s="54">
        <f>Data5[[#This Row],[PERSOANE CARE AU PARTICIPAT LA VOT (TURUL 1)]]+Data5[[#This Row],[PERSOANE CARE AU PARTICIPAT LA VOT  (TURUL AL 2-LEA)]]</f>
        <v>2498</v>
      </c>
      <c r="T1380" s="41">
        <f>Data5[[#This Row],[TOTAL CHELTUIELI LEI]]/Data5[[#This Row],[NUMĂRUL PERSOANELOR ÎNSCRISE ÎN LISTELE ELECTORALE]]</f>
        <v>8.2078132235657328</v>
      </c>
      <c r="U1380" s="41">
        <f>Data5[[#This Row],[TOTAL CHELTUIELI EURO]]/Data5[[#This Row],[NUMĂRUL PERSOANELOR ÎNSCRISE ÎN LISTELE ELECTORALE]]</f>
        <v>1.6957941413536359</v>
      </c>
      <c r="V1380" s="41">
        <f>Data5[[#This Row],[TOTAL CHELTUIELI LEI]]/Data5[[#This Row],[NUMĂRUL PERSOANELOR CARE AU PARTICIPAT LA VOT]]</f>
        <v>12.771725380304243</v>
      </c>
      <c r="W1380" s="41">
        <f>Data5[[#This Row],[TOTAL CHELTUIELI EURO]]/Data5[[#This Row],[NUMĂRUL PERSOANELOR CARE AU PARTICIPAT LA VOT]]</f>
        <v>2.6387317163497128</v>
      </c>
      <c r="X1380" s="43">
        <v>4.8400999999999996</v>
      </c>
      <c r="Y1380" s="114" t="s">
        <v>2896</v>
      </c>
      <c r="Z1380" s="44">
        <v>8</v>
      </c>
      <c r="AA1380" s="115" t="s">
        <v>3107</v>
      </c>
      <c r="AB1380" s="44">
        <v>1</v>
      </c>
      <c r="AC1380" s="45"/>
    </row>
    <row r="1381" spans="1:29" ht="12" customHeight="1" x14ac:dyDescent="0.2">
      <c r="A1381" s="37">
        <v>1380</v>
      </c>
      <c r="B1381" s="38" t="s">
        <v>24</v>
      </c>
      <c r="C1381" s="39" t="s">
        <v>2148</v>
      </c>
      <c r="D1381" s="40">
        <v>44101</v>
      </c>
      <c r="E1381" s="38">
        <v>1</v>
      </c>
      <c r="F1381" s="38"/>
      <c r="G1381" s="38" t="s">
        <v>2</v>
      </c>
      <c r="H1381" s="38" t="s">
        <v>2</v>
      </c>
      <c r="I1381" s="39">
        <v>2400</v>
      </c>
      <c r="J1381" s="39">
        <v>9620</v>
      </c>
      <c r="K1381" s="39">
        <v>0</v>
      </c>
      <c r="L1381" s="41">
        <f>SUM(Data5[[#This Row],[CHELTUIELI DE PERSONAL LEI]:[CHELTUIELI DE CAPITAL (ACTIVE NEFINANCIARE ) LEI]])</f>
        <v>12020</v>
      </c>
      <c r="M1381" s="41">
        <f>Data5[[#This Row],[TOTAL CHELTUIELI LEI]]/Data5[[#This Row],[CURS VALUTAR EURO BNR 22 07 2020]]</f>
        <v>2483.4197640544617</v>
      </c>
      <c r="N1381" s="49">
        <v>5149</v>
      </c>
      <c r="O1381" s="54"/>
      <c r="P1381" s="54">
        <v>2212</v>
      </c>
      <c r="Q1381" s="54"/>
      <c r="R1381" s="54">
        <f>Data5[[#This Row],[PERSOANE ÎNSCRISE ÎN LISTELE ELECTORALE (TURUL 1)            ]]+Data5[[#This Row],[PERSOANE ÎNSCRISE ÎN LISTELE ELECTORALE (TURUL AL 2-LEA)]]</f>
        <v>5149</v>
      </c>
      <c r="S1381" s="54">
        <f>Data5[[#This Row],[PERSOANE CARE AU PARTICIPAT LA VOT (TURUL 1)]]+Data5[[#This Row],[PERSOANE CARE AU PARTICIPAT LA VOT  (TURUL AL 2-LEA)]]</f>
        <v>2212</v>
      </c>
      <c r="T1381" s="41">
        <f>Data5[[#This Row],[TOTAL CHELTUIELI LEI]]/Data5[[#This Row],[NUMĂRUL PERSOANELOR ÎNSCRISE ÎN LISTELE ELECTORALE]]</f>
        <v>2.3344338706544958</v>
      </c>
      <c r="U1381" s="41">
        <f>Data5[[#This Row],[TOTAL CHELTUIELI EURO]]/Data5[[#This Row],[NUMĂRUL PERSOANELOR ÎNSCRISE ÎN LISTELE ELECTORALE]]</f>
        <v>0.48231108255087624</v>
      </c>
      <c r="V1381" s="41">
        <f>Data5[[#This Row],[TOTAL CHELTUIELI LEI]]/Data5[[#This Row],[NUMĂRUL PERSOANELOR CARE AU PARTICIPAT LA VOT]]</f>
        <v>5.4339963833634721</v>
      </c>
      <c r="W1381" s="41">
        <f>Data5[[#This Row],[TOTAL CHELTUIELI EURO]]/Data5[[#This Row],[NUMĂRUL PERSOANELOR CARE AU PARTICIPAT LA VOT]]</f>
        <v>1.1227033291385451</v>
      </c>
      <c r="X1381" s="43">
        <v>4.8400999999999996</v>
      </c>
      <c r="Y1381" s="114" t="s">
        <v>2891</v>
      </c>
      <c r="Z1381" s="44">
        <v>2</v>
      </c>
      <c r="AA1381" s="115" t="s">
        <v>3105</v>
      </c>
      <c r="AB1381" s="44">
        <v>0</v>
      </c>
      <c r="AC1381" s="45"/>
    </row>
    <row r="1382" spans="1:29" ht="12" customHeight="1" x14ac:dyDescent="0.2">
      <c r="A1382" s="37">
        <v>1381</v>
      </c>
      <c r="B1382" s="38" t="s">
        <v>24</v>
      </c>
      <c r="C1382" s="39" t="s">
        <v>1937</v>
      </c>
      <c r="D1382" s="40">
        <v>44101</v>
      </c>
      <c r="E1382" s="38">
        <v>1</v>
      </c>
      <c r="F1382" s="38"/>
      <c r="G1382" s="38" t="s">
        <v>2</v>
      </c>
      <c r="H1382" s="38" t="s">
        <v>2</v>
      </c>
      <c r="I1382" s="39">
        <v>5930</v>
      </c>
      <c r="J1382" s="39">
        <v>19589.66</v>
      </c>
      <c r="K1382" s="39">
        <v>0</v>
      </c>
      <c r="L1382" s="41">
        <f>SUM(Data5[[#This Row],[CHELTUIELI DE PERSONAL LEI]:[CHELTUIELI DE CAPITAL (ACTIVE NEFINANCIARE ) LEI]])</f>
        <v>25519.66</v>
      </c>
      <c r="M1382" s="41">
        <f>Data5[[#This Row],[TOTAL CHELTUIELI LEI]]/Data5[[#This Row],[CURS VALUTAR EURO BNR 22 07 2020]]</f>
        <v>5272.5480878494254</v>
      </c>
      <c r="N1382" s="49">
        <v>2745</v>
      </c>
      <c r="O1382" s="54"/>
      <c r="P1382" s="54">
        <v>2254</v>
      </c>
      <c r="Q1382" s="54"/>
      <c r="R1382" s="54">
        <f>Data5[[#This Row],[PERSOANE ÎNSCRISE ÎN LISTELE ELECTORALE (TURUL 1)            ]]+Data5[[#This Row],[PERSOANE ÎNSCRISE ÎN LISTELE ELECTORALE (TURUL AL 2-LEA)]]</f>
        <v>2745</v>
      </c>
      <c r="S1382" s="54">
        <f>Data5[[#This Row],[PERSOANE CARE AU PARTICIPAT LA VOT (TURUL 1)]]+Data5[[#This Row],[PERSOANE CARE AU PARTICIPAT LA VOT  (TURUL AL 2-LEA)]]</f>
        <v>2254</v>
      </c>
      <c r="T1382" s="41">
        <f>Data5[[#This Row],[TOTAL CHELTUIELI LEI]]/Data5[[#This Row],[NUMĂRUL PERSOANELOR ÎNSCRISE ÎN LISTELE ELECTORALE]]</f>
        <v>9.2967795992714031</v>
      </c>
      <c r="U1382" s="41">
        <f>Data5[[#This Row],[TOTAL CHELTUIELI EURO]]/Data5[[#This Row],[NUMĂRUL PERSOANELOR ÎNSCRISE ÎN LISTELE ELECTORALE]]</f>
        <v>1.9207825456646359</v>
      </c>
      <c r="V1382" s="41">
        <f>Data5[[#This Row],[TOTAL CHELTUIELI LEI]]/Data5[[#This Row],[NUMĂRUL PERSOANELOR CARE AU PARTICIPAT LA VOT]]</f>
        <v>11.321943212067435</v>
      </c>
      <c r="W1382" s="41">
        <f>Data5[[#This Row],[TOTAL CHELTUIELI EURO]]/Data5[[#This Row],[NUMĂRUL PERSOANELOR CARE AU PARTICIPAT LA VOT]]</f>
        <v>2.3391961348045367</v>
      </c>
      <c r="X1382" s="43">
        <v>4.8400999999999996</v>
      </c>
      <c r="Y1382" s="114" t="s">
        <v>2887</v>
      </c>
      <c r="Z1382" s="44">
        <v>9</v>
      </c>
      <c r="AA1382" s="115" t="s">
        <v>3107</v>
      </c>
      <c r="AB1382" s="44">
        <v>1</v>
      </c>
      <c r="AC1382" s="45"/>
    </row>
    <row r="1383" spans="1:29" ht="12" customHeight="1" x14ac:dyDescent="0.2">
      <c r="A1383" s="37">
        <v>1382</v>
      </c>
      <c r="B1383" s="38" t="s">
        <v>24</v>
      </c>
      <c r="C1383" s="39" t="s">
        <v>2149</v>
      </c>
      <c r="D1383" s="40">
        <v>44101</v>
      </c>
      <c r="E1383" s="38">
        <v>1</v>
      </c>
      <c r="F1383" s="38"/>
      <c r="G1383" s="38" t="s">
        <v>2</v>
      </c>
      <c r="H1383" s="38" t="s">
        <v>2</v>
      </c>
      <c r="I1383" s="39">
        <v>6325.02</v>
      </c>
      <c r="J1383" s="39">
        <v>2644.38</v>
      </c>
      <c r="K1383" s="39">
        <v>0</v>
      </c>
      <c r="L1383" s="41">
        <f>SUM(Data5[[#This Row],[CHELTUIELI DE PERSONAL LEI]:[CHELTUIELI DE CAPITAL (ACTIVE NEFINANCIARE ) LEI]])</f>
        <v>8969.4000000000015</v>
      </c>
      <c r="M1383" s="41">
        <f>Data5[[#This Row],[TOTAL CHELTUIELI LEI]]/Data5[[#This Row],[CURS VALUTAR EURO BNR 22 07 2020]]</f>
        <v>1853.143530092354</v>
      </c>
      <c r="N1383" s="49">
        <v>1088</v>
      </c>
      <c r="O1383" s="54"/>
      <c r="P1383" s="54">
        <v>1162</v>
      </c>
      <c r="Q1383" s="54"/>
      <c r="R1383" s="54">
        <f>Data5[[#This Row],[PERSOANE ÎNSCRISE ÎN LISTELE ELECTORALE (TURUL 1)            ]]+Data5[[#This Row],[PERSOANE ÎNSCRISE ÎN LISTELE ELECTORALE (TURUL AL 2-LEA)]]</f>
        <v>1088</v>
      </c>
      <c r="S1383" s="54">
        <f>Data5[[#This Row],[PERSOANE CARE AU PARTICIPAT LA VOT (TURUL 1)]]+Data5[[#This Row],[PERSOANE CARE AU PARTICIPAT LA VOT  (TURUL AL 2-LEA)]]</f>
        <v>1162</v>
      </c>
      <c r="T1383" s="41">
        <f>Data5[[#This Row],[TOTAL CHELTUIELI LEI]]/Data5[[#This Row],[NUMĂRUL PERSOANELOR ÎNSCRISE ÎN LISTELE ELECTORALE]]</f>
        <v>8.2439338235294137</v>
      </c>
      <c r="U1383" s="41">
        <f>Data5[[#This Row],[TOTAL CHELTUIELI EURO]]/Data5[[#This Row],[NUMĂRUL PERSOANELOR ÎNSCRISE ÎN LISTELE ELECTORALE]]</f>
        <v>1.7032569210407666</v>
      </c>
      <c r="V1383" s="41">
        <f>Data5[[#This Row],[TOTAL CHELTUIELI LEI]]/Data5[[#This Row],[NUMĂRUL PERSOANELOR CARE AU PARTICIPAT LA VOT]]</f>
        <v>7.7189328743545627</v>
      </c>
      <c r="W1383" s="41">
        <f>Data5[[#This Row],[TOTAL CHELTUIELI EURO]]/Data5[[#This Row],[NUMĂRUL PERSOANELOR CARE AU PARTICIPAT LA VOT]]</f>
        <v>1.5947878916457436</v>
      </c>
      <c r="X1383" s="43">
        <v>4.8400999999999996</v>
      </c>
      <c r="Y1383" s="114" t="s">
        <v>2896</v>
      </c>
      <c r="Z1383" s="44">
        <v>8</v>
      </c>
      <c r="AA1383" s="115" t="s">
        <v>3107</v>
      </c>
      <c r="AB1383" s="44">
        <v>1</v>
      </c>
      <c r="AC1383" s="45"/>
    </row>
    <row r="1384" spans="1:29" ht="12" customHeight="1" x14ac:dyDescent="0.2">
      <c r="A1384" s="37">
        <v>1383</v>
      </c>
      <c r="B1384" s="38" t="s">
        <v>24</v>
      </c>
      <c r="C1384" s="39" t="s">
        <v>2150</v>
      </c>
      <c r="D1384" s="40">
        <v>44101</v>
      </c>
      <c r="E1384" s="38">
        <v>1</v>
      </c>
      <c r="F1384" s="38"/>
      <c r="G1384" s="38" t="s">
        <v>2</v>
      </c>
      <c r="H1384" s="38" t="s">
        <v>2</v>
      </c>
      <c r="I1384" s="39">
        <v>800</v>
      </c>
      <c r="J1384" s="39">
        <v>2800</v>
      </c>
      <c r="K1384" s="39">
        <v>0</v>
      </c>
      <c r="L1384" s="41">
        <f>SUM(Data5[[#This Row],[CHELTUIELI DE PERSONAL LEI]:[CHELTUIELI DE CAPITAL (ACTIVE NEFINANCIARE ) LEI]])</f>
        <v>3600</v>
      </c>
      <c r="M1384" s="41">
        <f>Data5[[#This Row],[TOTAL CHELTUIELI LEI]]/Data5[[#This Row],[CURS VALUTAR EURO BNR 22 07 2020]]</f>
        <v>743.78628540732632</v>
      </c>
      <c r="N1384" s="49">
        <v>3126</v>
      </c>
      <c r="O1384" s="54"/>
      <c r="P1384" s="54">
        <v>2539</v>
      </c>
      <c r="Q1384" s="54"/>
      <c r="R1384" s="54">
        <f>Data5[[#This Row],[PERSOANE ÎNSCRISE ÎN LISTELE ELECTORALE (TURUL 1)            ]]+Data5[[#This Row],[PERSOANE ÎNSCRISE ÎN LISTELE ELECTORALE (TURUL AL 2-LEA)]]</f>
        <v>3126</v>
      </c>
      <c r="S1384" s="54">
        <f>Data5[[#This Row],[PERSOANE CARE AU PARTICIPAT LA VOT (TURUL 1)]]+Data5[[#This Row],[PERSOANE CARE AU PARTICIPAT LA VOT  (TURUL AL 2-LEA)]]</f>
        <v>2539</v>
      </c>
      <c r="T1384" s="41">
        <f>Data5[[#This Row],[TOTAL CHELTUIELI LEI]]/Data5[[#This Row],[NUMĂRUL PERSOANELOR ÎNSCRISE ÎN LISTELE ELECTORALE]]</f>
        <v>1.1516314779270633</v>
      </c>
      <c r="U1384" s="41">
        <f>Data5[[#This Row],[TOTAL CHELTUIELI EURO]]/Data5[[#This Row],[NUMĂRUL PERSOANELOR ÎNSCRISE ÎN LISTELE ELECTORALE]]</f>
        <v>0.23793547197931103</v>
      </c>
      <c r="V1384" s="41">
        <f>Data5[[#This Row],[TOTAL CHELTUIELI LEI]]/Data5[[#This Row],[NUMĂRUL PERSOANELOR CARE AU PARTICIPAT LA VOT]]</f>
        <v>1.4178810555336747</v>
      </c>
      <c r="W1384" s="41">
        <f>Data5[[#This Row],[TOTAL CHELTUIELI EURO]]/Data5[[#This Row],[NUMĂRUL PERSOANELOR CARE AU PARTICIPAT LA VOT]]</f>
        <v>0.29294457873466967</v>
      </c>
      <c r="X1384" s="43">
        <v>4.8400999999999996</v>
      </c>
      <c r="Y1384" s="114" t="s">
        <v>2894</v>
      </c>
      <c r="Z1384" s="44">
        <v>1</v>
      </c>
      <c r="AA1384" s="115" t="s">
        <v>3105</v>
      </c>
      <c r="AB1384" s="44">
        <v>0</v>
      </c>
      <c r="AC1384" s="45"/>
    </row>
    <row r="1385" spans="1:29" ht="12" customHeight="1" x14ac:dyDescent="0.2">
      <c r="A1385" s="37">
        <v>1384</v>
      </c>
      <c r="B1385" s="38" t="s">
        <v>24</v>
      </c>
      <c r="C1385" s="39" t="s">
        <v>2151</v>
      </c>
      <c r="D1385" s="40">
        <v>44101</v>
      </c>
      <c r="E1385" s="38">
        <v>1</v>
      </c>
      <c r="F1385" s="38"/>
      <c r="G1385" s="38" t="s">
        <v>2</v>
      </c>
      <c r="H1385" s="38" t="s">
        <v>2</v>
      </c>
      <c r="I1385" s="39">
        <v>4260</v>
      </c>
      <c r="J1385" s="39">
        <v>5731</v>
      </c>
      <c r="K1385" s="39">
        <v>0</v>
      </c>
      <c r="L1385" s="41">
        <f>SUM(Data5[[#This Row],[CHELTUIELI DE PERSONAL LEI]:[CHELTUIELI DE CAPITAL (ACTIVE NEFINANCIARE ) LEI]])</f>
        <v>9991</v>
      </c>
      <c r="M1385" s="41">
        <f>Data5[[#This Row],[TOTAL CHELTUIELI LEI]]/Data5[[#This Row],[CURS VALUTAR EURO BNR 22 07 2020]]</f>
        <v>2064.2135493068326</v>
      </c>
      <c r="N1385" s="49">
        <v>4511</v>
      </c>
      <c r="O1385" s="54"/>
      <c r="P1385" s="54">
        <v>2814</v>
      </c>
      <c r="Q1385" s="54"/>
      <c r="R1385" s="54">
        <f>Data5[[#This Row],[PERSOANE ÎNSCRISE ÎN LISTELE ELECTORALE (TURUL 1)            ]]+Data5[[#This Row],[PERSOANE ÎNSCRISE ÎN LISTELE ELECTORALE (TURUL AL 2-LEA)]]</f>
        <v>4511</v>
      </c>
      <c r="S1385" s="54">
        <f>Data5[[#This Row],[PERSOANE CARE AU PARTICIPAT LA VOT (TURUL 1)]]+Data5[[#This Row],[PERSOANE CARE AU PARTICIPAT LA VOT  (TURUL AL 2-LEA)]]</f>
        <v>2814</v>
      </c>
      <c r="T1385" s="41">
        <f>Data5[[#This Row],[TOTAL CHELTUIELI LEI]]/Data5[[#This Row],[NUMĂRUL PERSOANELOR ÎNSCRISE ÎN LISTELE ELECTORALE]]</f>
        <v>2.2148082465085346</v>
      </c>
      <c r="U1385" s="41">
        <f>Data5[[#This Row],[TOTAL CHELTUIELI EURO]]/Data5[[#This Row],[NUMĂRUL PERSOANELOR ÎNSCRISE ÎN LISTELE ELECTORALE]]</f>
        <v>0.45759555515558248</v>
      </c>
      <c r="V1385" s="41">
        <f>Data5[[#This Row],[TOTAL CHELTUIELI LEI]]/Data5[[#This Row],[NUMĂRUL PERSOANELOR CARE AU PARTICIPAT LA VOT]]</f>
        <v>3.5504619758351104</v>
      </c>
      <c r="W1385" s="41">
        <f>Data5[[#This Row],[TOTAL CHELTUIELI EURO]]/Data5[[#This Row],[NUMĂRUL PERSOANELOR CARE AU PARTICIPAT LA VOT]]</f>
        <v>0.7335513679128759</v>
      </c>
      <c r="X1385" s="43">
        <v>4.8400999999999996</v>
      </c>
      <c r="Y1385" s="114" t="s">
        <v>2891</v>
      </c>
      <c r="Z1385" s="44">
        <v>2</v>
      </c>
      <c r="AA1385" s="115" t="s">
        <v>3105</v>
      </c>
      <c r="AB1385" s="44">
        <v>0</v>
      </c>
      <c r="AC1385" s="45"/>
    </row>
    <row r="1386" spans="1:29" ht="12" customHeight="1" x14ac:dyDescent="0.2">
      <c r="A1386" s="37">
        <v>1385</v>
      </c>
      <c r="B1386" s="38" t="s">
        <v>24</v>
      </c>
      <c r="C1386" s="39" t="s">
        <v>2152</v>
      </c>
      <c r="D1386" s="40">
        <v>44101</v>
      </c>
      <c r="E1386" s="38">
        <v>1</v>
      </c>
      <c r="F1386" s="38"/>
      <c r="G1386" s="38" t="s">
        <v>2</v>
      </c>
      <c r="H1386" s="38" t="s">
        <v>2</v>
      </c>
      <c r="I1386" s="39">
        <v>25266</v>
      </c>
      <c r="J1386" s="39">
        <v>6576.5</v>
      </c>
      <c r="K1386" s="39">
        <v>0</v>
      </c>
      <c r="L1386" s="41">
        <f>SUM(Data5[[#This Row],[CHELTUIELI DE PERSONAL LEI]:[CHELTUIELI DE CAPITAL (ACTIVE NEFINANCIARE ) LEI]])</f>
        <v>31842.5</v>
      </c>
      <c r="M1386" s="41">
        <f>Data5[[#This Row],[TOTAL CHELTUIELI LEI]]/Data5[[#This Row],[CURS VALUTAR EURO BNR 22 07 2020]]</f>
        <v>6578.8929980785524</v>
      </c>
      <c r="N1386" s="49">
        <v>2464</v>
      </c>
      <c r="O1386" s="54"/>
      <c r="P1386" s="54">
        <v>1724</v>
      </c>
      <c r="Q1386" s="54"/>
      <c r="R1386" s="54">
        <f>Data5[[#This Row],[PERSOANE ÎNSCRISE ÎN LISTELE ELECTORALE (TURUL 1)            ]]+Data5[[#This Row],[PERSOANE ÎNSCRISE ÎN LISTELE ELECTORALE (TURUL AL 2-LEA)]]</f>
        <v>2464</v>
      </c>
      <c r="S1386" s="54">
        <f>Data5[[#This Row],[PERSOANE CARE AU PARTICIPAT LA VOT (TURUL 1)]]+Data5[[#This Row],[PERSOANE CARE AU PARTICIPAT LA VOT  (TURUL AL 2-LEA)]]</f>
        <v>1724</v>
      </c>
      <c r="T1386" s="41">
        <f>Data5[[#This Row],[TOTAL CHELTUIELI LEI]]/Data5[[#This Row],[NUMĂRUL PERSOANELOR ÎNSCRISE ÎN LISTELE ELECTORALE]]</f>
        <v>12.923092532467532</v>
      </c>
      <c r="U1386" s="41">
        <f>Data5[[#This Row],[TOTAL CHELTUIELI EURO]]/Data5[[#This Row],[NUMĂRUL PERSOANELOR ÎNSCRISE ÎN LISTELE ELECTORALE]]</f>
        <v>2.6700052751942178</v>
      </c>
      <c r="V1386" s="41">
        <f>Data5[[#This Row],[TOTAL CHELTUIELI LEI]]/Data5[[#This Row],[NUMĂRUL PERSOANELOR CARE AU PARTICIPAT LA VOT]]</f>
        <v>18.470127610208817</v>
      </c>
      <c r="W1386" s="41">
        <f>Data5[[#This Row],[TOTAL CHELTUIELI EURO]]/Data5[[#This Row],[NUMĂRUL PERSOANELOR CARE AU PARTICIPAT LA VOT]]</f>
        <v>3.816063223943476</v>
      </c>
      <c r="X1386" s="43">
        <v>4.8400999999999996</v>
      </c>
      <c r="Y1386" s="114" t="s">
        <v>2897</v>
      </c>
      <c r="Z1386" s="44">
        <v>12</v>
      </c>
      <c r="AA1386" s="115" t="s">
        <v>3108</v>
      </c>
      <c r="AB1386" s="44">
        <v>2</v>
      </c>
      <c r="AC1386" s="45"/>
    </row>
    <row r="1387" spans="1:29" ht="12" customHeight="1" x14ac:dyDescent="0.2">
      <c r="A1387" s="37">
        <v>1386</v>
      </c>
      <c r="B1387" s="38" t="s">
        <v>24</v>
      </c>
      <c r="C1387" s="39" t="s">
        <v>2153</v>
      </c>
      <c r="D1387" s="40">
        <v>44101</v>
      </c>
      <c r="E1387" s="38">
        <v>1</v>
      </c>
      <c r="F1387" s="38"/>
      <c r="G1387" s="38" t="s">
        <v>2</v>
      </c>
      <c r="H1387" s="38" t="s">
        <v>2</v>
      </c>
      <c r="I1387" s="39">
        <v>999</v>
      </c>
      <c r="J1387" s="39">
        <v>1261</v>
      </c>
      <c r="K1387" s="39">
        <v>0</v>
      </c>
      <c r="L1387" s="41">
        <f>SUM(Data5[[#This Row],[CHELTUIELI DE PERSONAL LEI]:[CHELTUIELI DE CAPITAL (ACTIVE NEFINANCIARE ) LEI]])</f>
        <v>2260</v>
      </c>
      <c r="M1387" s="41">
        <f>Data5[[#This Row],[TOTAL CHELTUIELI LEI]]/Data5[[#This Row],[CURS VALUTAR EURO BNR 22 07 2020]]</f>
        <v>466.93250139459934</v>
      </c>
      <c r="N1387" s="49">
        <v>2675</v>
      </c>
      <c r="O1387" s="54"/>
      <c r="P1387" s="54">
        <v>1966</v>
      </c>
      <c r="Q1387" s="54"/>
      <c r="R1387" s="54">
        <f>Data5[[#This Row],[PERSOANE ÎNSCRISE ÎN LISTELE ELECTORALE (TURUL 1)            ]]+Data5[[#This Row],[PERSOANE ÎNSCRISE ÎN LISTELE ELECTORALE (TURUL AL 2-LEA)]]</f>
        <v>2675</v>
      </c>
      <c r="S1387" s="54">
        <f>Data5[[#This Row],[PERSOANE CARE AU PARTICIPAT LA VOT (TURUL 1)]]+Data5[[#This Row],[PERSOANE CARE AU PARTICIPAT LA VOT  (TURUL AL 2-LEA)]]</f>
        <v>1966</v>
      </c>
      <c r="T1387" s="41">
        <f>Data5[[#This Row],[TOTAL CHELTUIELI LEI]]/Data5[[#This Row],[NUMĂRUL PERSOANELOR ÎNSCRISE ÎN LISTELE ELECTORALE]]</f>
        <v>0.84485981308411218</v>
      </c>
      <c r="U1387" s="41">
        <f>Data5[[#This Row],[TOTAL CHELTUIELI EURO]]/Data5[[#This Row],[NUMĂRUL PERSOANELOR ÎNSCRISE ÎN LISTELE ELECTORALE]]</f>
        <v>0.17455420612882219</v>
      </c>
      <c r="V1387" s="41">
        <f>Data5[[#This Row],[TOTAL CHELTUIELI LEI]]/Data5[[#This Row],[NUMĂRUL PERSOANELOR CARE AU PARTICIPAT LA VOT]]</f>
        <v>1.1495422177009156</v>
      </c>
      <c r="W1387" s="41">
        <f>Data5[[#This Row],[TOTAL CHELTUIELI EURO]]/Data5[[#This Row],[NUMĂRUL PERSOANELOR CARE AU PARTICIPAT LA VOT]]</f>
        <v>0.23750381556185113</v>
      </c>
      <c r="X1387" s="43">
        <v>4.8400999999999996</v>
      </c>
      <c r="Y1387" s="114" t="s">
        <v>2890</v>
      </c>
      <c r="Z1387" s="44">
        <v>0</v>
      </c>
      <c r="AA1387" s="115" t="s">
        <v>3105</v>
      </c>
      <c r="AB1387" s="44">
        <v>0</v>
      </c>
      <c r="AC1387" s="45"/>
    </row>
    <row r="1388" spans="1:29" ht="12" customHeight="1" x14ac:dyDescent="0.2">
      <c r="A1388" s="37">
        <v>1387</v>
      </c>
      <c r="B1388" s="38" t="s">
        <v>24</v>
      </c>
      <c r="C1388" s="39" t="s">
        <v>1507</v>
      </c>
      <c r="D1388" s="40">
        <v>44101</v>
      </c>
      <c r="E1388" s="38">
        <v>1</v>
      </c>
      <c r="F1388" s="38"/>
      <c r="G1388" s="38" t="s">
        <v>2</v>
      </c>
      <c r="H1388" s="38" t="s">
        <v>2</v>
      </c>
      <c r="I1388" s="39">
        <v>50322</v>
      </c>
      <c r="J1388" s="39">
        <v>6734.88</v>
      </c>
      <c r="K1388" s="39">
        <v>22925.58</v>
      </c>
      <c r="L1388" s="41">
        <f>SUM(Data5[[#This Row],[CHELTUIELI DE PERSONAL LEI]:[CHELTUIELI DE CAPITAL (ACTIVE NEFINANCIARE ) LEI]])</f>
        <v>79982.459999999992</v>
      </c>
      <c r="M1388" s="41">
        <f>Data5[[#This Row],[TOTAL CHELTUIELI LEI]]/Data5[[#This Row],[CURS VALUTAR EURO BNR 22 07 2020]]</f>
        <v>16524.96022809446</v>
      </c>
      <c r="N1388" s="49">
        <v>5337</v>
      </c>
      <c r="O1388" s="54"/>
      <c r="P1388" s="54">
        <v>3605</v>
      </c>
      <c r="Q1388" s="54"/>
      <c r="R1388" s="54">
        <f>Data5[[#This Row],[PERSOANE ÎNSCRISE ÎN LISTELE ELECTORALE (TURUL 1)            ]]+Data5[[#This Row],[PERSOANE ÎNSCRISE ÎN LISTELE ELECTORALE (TURUL AL 2-LEA)]]</f>
        <v>5337</v>
      </c>
      <c r="S1388" s="54">
        <f>Data5[[#This Row],[PERSOANE CARE AU PARTICIPAT LA VOT (TURUL 1)]]+Data5[[#This Row],[PERSOANE CARE AU PARTICIPAT LA VOT  (TURUL AL 2-LEA)]]</f>
        <v>3605</v>
      </c>
      <c r="T1388" s="41">
        <f>Data5[[#This Row],[TOTAL CHELTUIELI LEI]]/Data5[[#This Row],[NUMĂRUL PERSOANELOR ÎNSCRISE ÎN LISTELE ELECTORALE]]</f>
        <v>14.986408094435074</v>
      </c>
      <c r="U1388" s="41">
        <f>Data5[[#This Row],[TOTAL CHELTUIELI EURO]]/Data5[[#This Row],[NUMĂRUL PERSOANELOR ÎNSCRISE ÎN LISTELE ELECTORALE]]</f>
        <v>3.0963013355994864</v>
      </c>
      <c r="V1388" s="41">
        <f>Data5[[#This Row],[TOTAL CHELTUIELI LEI]]/Data5[[#This Row],[NUMĂRUL PERSOANELOR CARE AU PARTICIPAT LA VOT]]</f>
        <v>22.186535367545073</v>
      </c>
      <c r="W1388" s="41">
        <f>Data5[[#This Row],[TOTAL CHELTUIELI EURO]]/Data5[[#This Row],[NUMĂRUL PERSOANELOR CARE AU PARTICIPAT LA VOT]]</f>
        <v>4.5839002019679498</v>
      </c>
      <c r="X1388" s="43">
        <v>4.8400999999999996</v>
      </c>
      <c r="Y1388" s="114" t="s">
        <v>2885</v>
      </c>
      <c r="Z1388" s="44">
        <v>14</v>
      </c>
      <c r="AA1388" s="115" t="s">
        <v>3106</v>
      </c>
      <c r="AB1388" s="44">
        <v>3</v>
      </c>
      <c r="AC1388" s="45"/>
    </row>
    <row r="1389" spans="1:29" ht="12" customHeight="1" x14ac:dyDescent="0.2">
      <c r="A1389" s="37">
        <v>1388</v>
      </c>
      <c r="B1389" s="38" t="s">
        <v>24</v>
      </c>
      <c r="C1389" s="39" t="s">
        <v>2154</v>
      </c>
      <c r="D1389" s="40">
        <v>44101</v>
      </c>
      <c r="E1389" s="38">
        <v>1</v>
      </c>
      <c r="F1389" s="38"/>
      <c r="G1389" s="38" t="s">
        <v>2</v>
      </c>
      <c r="H1389" s="38" t="s">
        <v>2</v>
      </c>
      <c r="I1389" s="39">
        <v>18744</v>
      </c>
      <c r="J1389" s="39">
        <v>11852.23</v>
      </c>
      <c r="K1389" s="39">
        <v>0</v>
      </c>
      <c r="L1389" s="41">
        <f>SUM(Data5[[#This Row],[CHELTUIELI DE PERSONAL LEI]:[CHELTUIELI DE CAPITAL (ACTIVE NEFINANCIARE ) LEI]])</f>
        <v>30596.23</v>
      </c>
      <c r="M1389" s="41">
        <f>Data5[[#This Row],[TOTAL CHELTUIELI LEI]]/Data5[[#This Row],[CURS VALUTAR EURO BNR 22 07 2020]]</f>
        <v>6321.4045164356112</v>
      </c>
      <c r="N1389" s="49">
        <v>2168</v>
      </c>
      <c r="O1389" s="54"/>
      <c r="P1389" s="54">
        <v>1182</v>
      </c>
      <c r="Q1389" s="54"/>
      <c r="R1389" s="54">
        <f>Data5[[#This Row],[PERSOANE ÎNSCRISE ÎN LISTELE ELECTORALE (TURUL 1)            ]]+Data5[[#This Row],[PERSOANE ÎNSCRISE ÎN LISTELE ELECTORALE (TURUL AL 2-LEA)]]</f>
        <v>2168</v>
      </c>
      <c r="S1389" s="54">
        <f>Data5[[#This Row],[PERSOANE CARE AU PARTICIPAT LA VOT (TURUL 1)]]+Data5[[#This Row],[PERSOANE CARE AU PARTICIPAT LA VOT  (TURUL AL 2-LEA)]]</f>
        <v>1182</v>
      </c>
      <c r="T1389" s="41">
        <f>Data5[[#This Row],[TOTAL CHELTUIELI LEI]]/Data5[[#This Row],[NUMĂRUL PERSOANELOR ÎNSCRISE ÎN LISTELE ELECTORALE]]</f>
        <v>14.112652214022139</v>
      </c>
      <c r="U1389" s="41">
        <f>Data5[[#This Row],[TOTAL CHELTUIELI EURO]]/Data5[[#This Row],[NUMĂRUL PERSOANELOR ÎNSCRISE ÎN LISTELE ELECTORALE]]</f>
        <v>2.9157769909758353</v>
      </c>
      <c r="V1389" s="41">
        <f>Data5[[#This Row],[TOTAL CHELTUIELI LEI]]/Data5[[#This Row],[NUMĂRUL PERSOANELOR CARE AU PARTICIPAT LA VOT]]</f>
        <v>25.885135363790187</v>
      </c>
      <c r="W1389" s="41">
        <f>Data5[[#This Row],[TOTAL CHELTUIELI EURO]]/Data5[[#This Row],[NUMĂRUL PERSOANELOR CARE AU PARTICIPAT LA VOT]]</f>
        <v>5.3480579665275902</v>
      </c>
      <c r="X1389" s="43">
        <v>4.8400999999999996</v>
      </c>
      <c r="Y1389" s="114" t="s">
        <v>2885</v>
      </c>
      <c r="Z1389" s="44">
        <v>14</v>
      </c>
      <c r="AA1389" s="115" t="s">
        <v>3108</v>
      </c>
      <c r="AB1389" s="44">
        <v>2</v>
      </c>
      <c r="AC1389" s="45"/>
    </row>
    <row r="1390" spans="1:29" ht="12" customHeight="1" x14ac:dyDescent="0.2">
      <c r="A1390" s="37">
        <v>1389</v>
      </c>
      <c r="B1390" s="38" t="s">
        <v>24</v>
      </c>
      <c r="C1390" s="39" t="s">
        <v>2155</v>
      </c>
      <c r="D1390" s="40">
        <v>44101</v>
      </c>
      <c r="E1390" s="38">
        <v>1</v>
      </c>
      <c r="F1390" s="38"/>
      <c r="G1390" s="38" t="s">
        <v>2</v>
      </c>
      <c r="H1390" s="38" t="s">
        <v>2</v>
      </c>
      <c r="I1390" s="39">
        <v>6000</v>
      </c>
      <c r="J1390" s="39">
        <v>5185.6000000000004</v>
      </c>
      <c r="K1390" s="39">
        <v>0</v>
      </c>
      <c r="L1390" s="41">
        <f>SUM(Data5[[#This Row],[CHELTUIELI DE PERSONAL LEI]:[CHELTUIELI DE CAPITAL (ACTIVE NEFINANCIARE ) LEI]])</f>
        <v>11185.6</v>
      </c>
      <c r="M1390" s="41">
        <f>Data5[[#This Row],[TOTAL CHELTUIELI LEI]]/Data5[[#This Row],[CURS VALUTAR EURO BNR 22 07 2020]]</f>
        <v>2311.026631681164</v>
      </c>
      <c r="N1390" s="49">
        <v>3791</v>
      </c>
      <c r="O1390" s="54"/>
      <c r="P1390" s="54">
        <v>2253</v>
      </c>
      <c r="Q1390" s="54"/>
      <c r="R1390" s="54">
        <f>Data5[[#This Row],[PERSOANE ÎNSCRISE ÎN LISTELE ELECTORALE (TURUL 1)            ]]+Data5[[#This Row],[PERSOANE ÎNSCRISE ÎN LISTELE ELECTORALE (TURUL AL 2-LEA)]]</f>
        <v>3791</v>
      </c>
      <c r="S1390" s="54">
        <f>Data5[[#This Row],[PERSOANE CARE AU PARTICIPAT LA VOT (TURUL 1)]]+Data5[[#This Row],[PERSOANE CARE AU PARTICIPAT LA VOT  (TURUL AL 2-LEA)]]</f>
        <v>2253</v>
      </c>
      <c r="T1390" s="41">
        <f>Data5[[#This Row],[TOTAL CHELTUIELI LEI]]/Data5[[#This Row],[NUMĂRUL PERSOANELOR ÎNSCRISE ÎN LISTELE ELECTORALE]]</f>
        <v>2.9505671326826697</v>
      </c>
      <c r="U1390" s="41">
        <f>Data5[[#This Row],[TOTAL CHELTUIELI EURO]]/Data5[[#This Row],[NUMĂRUL PERSOANELOR ÎNSCRISE ÎN LISTELE ELECTORALE]]</f>
        <v>0.60960871318416354</v>
      </c>
      <c r="V1390" s="41">
        <f>Data5[[#This Row],[TOTAL CHELTUIELI LEI]]/Data5[[#This Row],[NUMĂRUL PERSOANELOR CARE AU PARTICIPAT LA VOT]]</f>
        <v>4.9647581003106973</v>
      </c>
      <c r="W1390" s="41">
        <f>Data5[[#This Row],[TOTAL CHELTUIELI EURO]]/Data5[[#This Row],[NUMĂRUL PERSOANELOR CARE AU PARTICIPAT LA VOT]]</f>
        <v>1.0257552737155633</v>
      </c>
      <c r="X1390" s="43">
        <v>4.8400999999999996</v>
      </c>
      <c r="Y1390" s="114" t="s">
        <v>2891</v>
      </c>
      <c r="Z1390" s="44">
        <v>2</v>
      </c>
      <c r="AA1390" s="115" t="s">
        <v>3105</v>
      </c>
      <c r="AB1390" s="44">
        <v>0</v>
      </c>
      <c r="AC1390" s="45"/>
    </row>
    <row r="1391" spans="1:29" ht="12" customHeight="1" x14ac:dyDescent="0.2">
      <c r="A1391" s="37">
        <v>1390</v>
      </c>
      <c r="B1391" s="38" t="s">
        <v>24</v>
      </c>
      <c r="C1391" s="39" t="s">
        <v>2156</v>
      </c>
      <c r="D1391" s="40">
        <v>44101</v>
      </c>
      <c r="E1391" s="38">
        <v>1</v>
      </c>
      <c r="F1391" s="38"/>
      <c r="G1391" s="38" t="s">
        <v>2</v>
      </c>
      <c r="H1391" s="38" t="s">
        <v>2</v>
      </c>
      <c r="I1391" s="39">
        <v>1200</v>
      </c>
      <c r="J1391" s="39">
        <v>1600</v>
      </c>
      <c r="K1391" s="39">
        <v>0</v>
      </c>
      <c r="L1391" s="41">
        <f>SUM(Data5[[#This Row],[CHELTUIELI DE PERSONAL LEI]:[CHELTUIELI DE CAPITAL (ACTIVE NEFINANCIARE ) LEI]])</f>
        <v>2800</v>
      </c>
      <c r="M1391" s="41">
        <f>Data5[[#This Row],[TOTAL CHELTUIELI LEI]]/Data5[[#This Row],[CURS VALUTAR EURO BNR 22 07 2020]]</f>
        <v>578.50044420569827</v>
      </c>
      <c r="N1391" s="49">
        <v>2113</v>
      </c>
      <c r="O1391" s="54"/>
      <c r="P1391" s="54">
        <v>1557</v>
      </c>
      <c r="Q1391" s="54"/>
      <c r="R1391" s="54">
        <f>Data5[[#This Row],[PERSOANE ÎNSCRISE ÎN LISTELE ELECTORALE (TURUL 1)            ]]+Data5[[#This Row],[PERSOANE ÎNSCRISE ÎN LISTELE ELECTORALE (TURUL AL 2-LEA)]]</f>
        <v>2113</v>
      </c>
      <c r="S1391" s="54">
        <f>Data5[[#This Row],[PERSOANE CARE AU PARTICIPAT LA VOT (TURUL 1)]]+Data5[[#This Row],[PERSOANE CARE AU PARTICIPAT LA VOT  (TURUL AL 2-LEA)]]</f>
        <v>1557</v>
      </c>
      <c r="T1391" s="41">
        <f>Data5[[#This Row],[TOTAL CHELTUIELI LEI]]/Data5[[#This Row],[NUMĂRUL PERSOANELOR ÎNSCRISE ÎN LISTELE ELECTORALE]]</f>
        <v>1.3251301467108376</v>
      </c>
      <c r="U1391" s="41">
        <f>Data5[[#This Row],[TOTAL CHELTUIELI EURO]]/Data5[[#This Row],[NUMĂRUL PERSOANELOR ÎNSCRISE ÎN LISTELE ELECTORALE]]</f>
        <v>0.27378156375092205</v>
      </c>
      <c r="V1391" s="41">
        <f>Data5[[#This Row],[TOTAL CHELTUIELI LEI]]/Data5[[#This Row],[NUMĂRUL PERSOANELOR CARE AU PARTICIPAT LA VOT]]</f>
        <v>1.798330122029544</v>
      </c>
      <c r="W1391" s="41">
        <f>Data5[[#This Row],[TOTAL CHELTUIELI EURO]]/Data5[[#This Row],[NUMĂRUL PERSOANELOR CARE AU PARTICIPAT LA VOT]]</f>
        <v>0.37154813372234957</v>
      </c>
      <c r="X1391" s="43">
        <v>4.8400999999999996</v>
      </c>
      <c r="Y1391" s="114" t="s">
        <v>2894</v>
      </c>
      <c r="Z1391" s="44">
        <v>1</v>
      </c>
      <c r="AA1391" s="115" t="s">
        <v>3105</v>
      </c>
      <c r="AB1391" s="44">
        <v>0</v>
      </c>
      <c r="AC1391" s="45"/>
    </row>
    <row r="1392" spans="1:29" ht="12" customHeight="1" x14ac:dyDescent="0.2">
      <c r="A1392" s="37">
        <v>1391</v>
      </c>
      <c r="B1392" s="38" t="s">
        <v>24</v>
      </c>
      <c r="C1392" s="39" t="s">
        <v>2157</v>
      </c>
      <c r="D1392" s="40">
        <v>44101</v>
      </c>
      <c r="E1392" s="38">
        <v>1</v>
      </c>
      <c r="F1392" s="38"/>
      <c r="G1392" s="38" t="s">
        <v>2</v>
      </c>
      <c r="H1392" s="38" t="s">
        <v>2</v>
      </c>
      <c r="I1392" s="39">
        <v>3600</v>
      </c>
      <c r="J1392" s="39">
        <v>13111.47</v>
      </c>
      <c r="K1392" s="39">
        <v>0</v>
      </c>
      <c r="L1392" s="41">
        <f>SUM(Data5[[#This Row],[CHELTUIELI DE PERSONAL LEI]:[CHELTUIELI DE CAPITAL (ACTIVE NEFINANCIARE ) LEI]])</f>
        <v>16711.47</v>
      </c>
      <c r="M1392" s="41">
        <f>Data5[[#This Row],[TOTAL CHELTUIELI LEI]]/Data5[[#This Row],[CURS VALUTAR EURO BNR 22 07 2020]]</f>
        <v>3452.7117208322147</v>
      </c>
      <c r="N1392" s="49">
        <v>7142</v>
      </c>
      <c r="O1392" s="54"/>
      <c r="P1392" s="54">
        <v>4306</v>
      </c>
      <c r="Q1392" s="54"/>
      <c r="R1392" s="54">
        <f>Data5[[#This Row],[PERSOANE ÎNSCRISE ÎN LISTELE ELECTORALE (TURUL 1)            ]]+Data5[[#This Row],[PERSOANE ÎNSCRISE ÎN LISTELE ELECTORALE (TURUL AL 2-LEA)]]</f>
        <v>7142</v>
      </c>
      <c r="S1392" s="54">
        <f>Data5[[#This Row],[PERSOANE CARE AU PARTICIPAT LA VOT (TURUL 1)]]+Data5[[#This Row],[PERSOANE CARE AU PARTICIPAT LA VOT  (TURUL AL 2-LEA)]]</f>
        <v>4306</v>
      </c>
      <c r="T1392" s="41">
        <f>Data5[[#This Row],[TOTAL CHELTUIELI LEI]]/Data5[[#This Row],[NUMĂRUL PERSOANELOR ÎNSCRISE ÎN LISTELE ELECTORALE]]</f>
        <v>2.3398865863903668</v>
      </c>
      <c r="U1392" s="41">
        <f>Data5[[#This Row],[TOTAL CHELTUIELI EURO]]/Data5[[#This Row],[NUMĂRUL PERSOANELOR ÎNSCRISE ÎN LISTELE ELECTORALE]]</f>
        <v>0.48343765343492223</v>
      </c>
      <c r="V1392" s="41">
        <f>Data5[[#This Row],[TOTAL CHELTUIELI LEI]]/Data5[[#This Row],[NUMĂRUL PERSOANELOR CARE AU PARTICIPAT LA VOT]]</f>
        <v>3.8809730608453323</v>
      </c>
      <c r="W1392" s="41">
        <f>Data5[[#This Row],[TOTAL CHELTUIELI EURO]]/Data5[[#This Row],[NUMĂRUL PERSOANELOR CARE AU PARTICIPAT LA VOT]]</f>
        <v>0.80183737130334753</v>
      </c>
      <c r="X1392" s="43">
        <v>4.8400999999999996</v>
      </c>
      <c r="Y1392" s="114" t="s">
        <v>2891</v>
      </c>
      <c r="Z1392" s="44">
        <v>2</v>
      </c>
      <c r="AA1392" s="115" t="s">
        <v>3105</v>
      </c>
      <c r="AB1392" s="44">
        <v>0</v>
      </c>
      <c r="AC1392" s="45"/>
    </row>
    <row r="1393" spans="1:29" ht="12" customHeight="1" x14ac:dyDescent="0.2">
      <c r="A1393" s="37">
        <v>1392</v>
      </c>
      <c r="B1393" s="38" t="s">
        <v>24</v>
      </c>
      <c r="C1393" s="39" t="s">
        <v>2158</v>
      </c>
      <c r="D1393" s="40">
        <v>44101</v>
      </c>
      <c r="E1393" s="38">
        <v>1</v>
      </c>
      <c r="F1393" s="38"/>
      <c r="G1393" s="38" t="s">
        <v>2</v>
      </c>
      <c r="H1393" s="38" t="s">
        <v>2</v>
      </c>
      <c r="I1393" s="39">
        <v>0</v>
      </c>
      <c r="J1393" s="39">
        <v>32160.37</v>
      </c>
      <c r="K1393" s="39">
        <v>0</v>
      </c>
      <c r="L1393" s="41">
        <f>SUM(Data5[[#This Row],[CHELTUIELI DE PERSONAL LEI]:[CHELTUIELI DE CAPITAL (ACTIVE NEFINANCIARE ) LEI]])</f>
        <v>32160.37</v>
      </c>
      <c r="M1393" s="41">
        <f>Data5[[#This Row],[TOTAL CHELTUIELI LEI]]/Data5[[#This Row],[CURS VALUTAR EURO BNR 22 07 2020]]</f>
        <v>6644.5672610070042</v>
      </c>
      <c r="N1393" s="49">
        <v>4286</v>
      </c>
      <c r="O1393" s="54"/>
      <c r="P1393" s="54">
        <v>2898</v>
      </c>
      <c r="Q1393" s="54"/>
      <c r="R1393" s="54">
        <f>Data5[[#This Row],[PERSOANE ÎNSCRISE ÎN LISTELE ELECTORALE (TURUL 1)            ]]+Data5[[#This Row],[PERSOANE ÎNSCRISE ÎN LISTELE ELECTORALE (TURUL AL 2-LEA)]]</f>
        <v>4286</v>
      </c>
      <c r="S1393" s="54">
        <f>Data5[[#This Row],[PERSOANE CARE AU PARTICIPAT LA VOT (TURUL 1)]]+Data5[[#This Row],[PERSOANE CARE AU PARTICIPAT LA VOT  (TURUL AL 2-LEA)]]</f>
        <v>2898</v>
      </c>
      <c r="T1393" s="41">
        <f>Data5[[#This Row],[TOTAL CHELTUIELI LEI]]/Data5[[#This Row],[NUMĂRUL PERSOANELOR ÎNSCRISE ÎN LISTELE ELECTORALE]]</f>
        <v>7.503586094260382</v>
      </c>
      <c r="U1393" s="41">
        <f>Data5[[#This Row],[TOTAL CHELTUIELI EURO]]/Data5[[#This Row],[NUMĂRUL PERSOANELOR ÎNSCRISE ÎN LISTELE ELECTORALE]]</f>
        <v>1.5502956745233327</v>
      </c>
      <c r="V1393" s="41">
        <f>Data5[[#This Row],[TOTAL CHELTUIELI LEI]]/Data5[[#This Row],[NUMĂRUL PERSOANELOR CARE AU PARTICIPAT LA VOT]]</f>
        <v>11.097436162870945</v>
      </c>
      <c r="W1393" s="41">
        <f>Data5[[#This Row],[TOTAL CHELTUIELI EURO]]/Data5[[#This Row],[NUMĂRUL PERSOANELOR CARE AU PARTICIPAT LA VOT]]</f>
        <v>2.2928113392018648</v>
      </c>
      <c r="X1393" s="43">
        <v>4.8400999999999996</v>
      </c>
      <c r="Y1393" s="114" t="s">
        <v>2886</v>
      </c>
      <c r="Z1393" s="44">
        <v>7</v>
      </c>
      <c r="AA1393" s="115" t="s">
        <v>3107</v>
      </c>
      <c r="AB1393" s="44">
        <v>1</v>
      </c>
      <c r="AC1393" s="45"/>
    </row>
    <row r="1394" spans="1:29" ht="12" customHeight="1" x14ac:dyDescent="0.2">
      <c r="A1394" s="37">
        <v>1393</v>
      </c>
      <c r="B1394" s="38" t="s">
        <v>24</v>
      </c>
      <c r="C1394" s="39" t="s">
        <v>2159</v>
      </c>
      <c r="D1394" s="40">
        <v>44101</v>
      </c>
      <c r="E1394" s="38">
        <v>1</v>
      </c>
      <c r="F1394" s="38"/>
      <c r="G1394" s="38" t="s">
        <v>2</v>
      </c>
      <c r="H1394" s="38" t="s">
        <v>2</v>
      </c>
      <c r="I1394" s="39">
        <v>14022</v>
      </c>
      <c r="J1394" s="39">
        <v>20884</v>
      </c>
      <c r="K1394" s="39">
        <v>0</v>
      </c>
      <c r="L1394" s="41">
        <f>SUM(Data5[[#This Row],[CHELTUIELI DE PERSONAL LEI]:[CHELTUIELI DE CAPITAL (ACTIVE NEFINANCIARE ) LEI]])</f>
        <v>34906</v>
      </c>
      <c r="M1394" s="41">
        <f>Data5[[#This Row],[TOTAL CHELTUIELI LEI]]/Data5[[#This Row],[CURS VALUTAR EURO BNR 22 07 2020]]</f>
        <v>7211.8344662300369</v>
      </c>
      <c r="N1394" s="49">
        <v>4241</v>
      </c>
      <c r="O1394" s="54"/>
      <c r="P1394" s="54">
        <v>2445</v>
      </c>
      <c r="Q1394" s="54"/>
      <c r="R1394" s="54">
        <f>Data5[[#This Row],[PERSOANE ÎNSCRISE ÎN LISTELE ELECTORALE (TURUL 1)            ]]+Data5[[#This Row],[PERSOANE ÎNSCRISE ÎN LISTELE ELECTORALE (TURUL AL 2-LEA)]]</f>
        <v>4241</v>
      </c>
      <c r="S1394" s="54">
        <f>Data5[[#This Row],[PERSOANE CARE AU PARTICIPAT LA VOT (TURUL 1)]]+Data5[[#This Row],[PERSOANE CARE AU PARTICIPAT LA VOT  (TURUL AL 2-LEA)]]</f>
        <v>2445</v>
      </c>
      <c r="T1394" s="41">
        <f>Data5[[#This Row],[TOTAL CHELTUIELI LEI]]/Data5[[#This Row],[NUMĂRUL PERSOANELOR ÎNSCRISE ÎN LISTELE ELECTORALE]]</f>
        <v>8.2306059891535011</v>
      </c>
      <c r="U1394" s="41">
        <f>Data5[[#This Row],[TOTAL CHELTUIELI EURO]]/Data5[[#This Row],[NUMĂRUL PERSOANELOR ÎNSCRISE ÎN LISTELE ELECTORALE]]</f>
        <v>1.7005032931454933</v>
      </c>
      <c r="V1394" s="41">
        <f>Data5[[#This Row],[TOTAL CHELTUIELI LEI]]/Data5[[#This Row],[NUMĂRUL PERSOANELOR CARE AU PARTICIPAT LA VOT]]</f>
        <v>14.276482617586913</v>
      </c>
      <c r="W1394" s="41">
        <f>Data5[[#This Row],[TOTAL CHELTUIELI EURO]]/Data5[[#This Row],[NUMĂRUL PERSOANELOR CARE AU PARTICIPAT LA VOT]]</f>
        <v>2.9496255485603422</v>
      </c>
      <c r="X1394" s="43">
        <v>4.8400999999999996</v>
      </c>
      <c r="Y1394" s="114" t="s">
        <v>2896</v>
      </c>
      <c r="Z1394" s="44">
        <v>8</v>
      </c>
      <c r="AA1394" s="115" t="s">
        <v>3107</v>
      </c>
      <c r="AB1394" s="44">
        <v>1</v>
      </c>
      <c r="AC1394" s="45"/>
    </row>
    <row r="1395" spans="1:29" ht="12" customHeight="1" x14ac:dyDescent="0.2">
      <c r="A1395" s="37">
        <v>1394</v>
      </c>
      <c r="B1395" s="38" t="s">
        <v>24</v>
      </c>
      <c r="C1395" s="39" t="s">
        <v>2160</v>
      </c>
      <c r="D1395" s="40">
        <v>44101</v>
      </c>
      <c r="E1395" s="38">
        <v>1</v>
      </c>
      <c r="F1395" s="38"/>
      <c r="G1395" s="38" t="s">
        <v>2</v>
      </c>
      <c r="H1395" s="38" t="s">
        <v>2</v>
      </c>
      <c r="I1395" s="39">
        <v>1800</v>
      </c>
      <c r="J1395" s="39">
        <v>5000</v>
      </c>
      <c r="K1395" s="39">
        <v>0</v>
      </c>
      <c r="L1395" s="41">
        <f>SUM(Data5[[#This Row],[CHELTUIELI DE PERSONAL LEI]:[CHELTUIELI DE CAPITAL (ACTIVE NEFINANCIARE ) LEI]])</f>
        <v>6800</v>
      </c>
      <c r="M1395" s="41">
        <f>Data5[[#This Row],[TOTAL CHELTUIELI LEI]]/Data5[[#This Row],[CURS VALUTAR EURO BNR 22 07 2020]]</f>
        <v>1404.9296502138386</v>
      </c>
      <c r="N1395" s="49">
        <v>1904</v>
      </c>
      <c r="O1395" s="54"/>
      <c r="P1395" s="54">
        <v>1722</v>
      </c>
      <c r="Q1395" s="54"/>
      <c r="R1395" s="54">
        <f>Data5[[#This Row],[PERSOANE ÎNSCRISE ÎN LISTELE ELECTORALE (TURUL 1)            ]]+Data5[[#This Row],[PERSOANE ÎNSCRISE ÎN LISTELE ELECTORALE (TURUL AL 2-LEA)]]</f>
        <v>1904</v>
      </c>
      <c r="S1395" s="54">
        <f>Data5[[#This Row],[PERSOANE CARE AU PARTICIPAT LA VOT (TURUL 1)]]+Data5[[#This Row],[PERSOANE CARE AU PARTICIPAT LA VOT  (TURUL AL 2-LEA)]]</f>
        <v>1722</v>
      </c>
      <c r="T1395" s="41">
        <f>Data5[[#This Row],[TOTAL CHELTUIELI LEI]]/Data5[[#This Row],[NUMĂRUL PERSOANELOR ÎNSCRISE ÎN LISTELE ELECTORALE]]</f>
        <v>3.5714285714285716</v>
      </c>
      <c r="U1395" s="41">
        <f>Data5[[#This Row],[TOTAL CHELTUIELI EURO]]/Data5[[#This Row],[NUMĂRUL PERSOANELOR ÎNSCRISE ÎN LISTELE ELECTORALE]]</f>
        <v>0.73788321965012538</v>
      </c>
      <c r="V1395" s="41">
        <f>Data5[[#This Row],[TOTAL CHELTUIELI LEI]]/Data5[[#This Row],[NUMĂRUL PERSOANELOR CARE AU PARTICIPAT LA VOT]]</f>
        <v>3.9488966318234611</v>
      </c>
      <c r="W1395" s="41">
        <f>Data5[[#This Row],[TOTAL CHELTUIELI EURO]]/Data5[[#This Row],[NUMĂRUL PERSOANELOR CARE AU PARTICIPAT LA VOT]]</f>
        <v>0.81587087701152072</v>
      </c>
      <c r="X1395" s="43">
        <v>4.8400999999999996</v>
      </c>
      <c r="Y1395" s="114" t="s">
        <v>2884</v>
      </c>
      <c r="Z1395" s="44">
        <v>3</v>
      </c>
      <c r="AA1395" s="115" t="s">
        <v>3105</v>
      </c>
      <c r="AB1395" s="44">
        <v>0</v>
      </c>
      <c r="AC1395" s="45"/>
    </row>
    <row r="1396" spans="1:29" ht="12" customHeight="1" x14ac:dyDescent="0.2">
      <c r="A1396" s="37">
        <v>1395</v>
      </c>
      <c r="B1396" s="38" t="s">
        <v>24</v>
      </c>
      <c r="C1396" s="39" t="s">
        <v>2161</v>
      </c>
      <c r="D1396" s="40">
        <v>44101</v>
      </c>
      <c r="E1396" s="38">
        <v>1</v>
      </c>
      <c r="F1396" s="38"/>
      <c r="G1396" s="38" t="s">
        <v>2</v>
      </c>
      <c r="H1396" s="38" t="s">
        <v>2</v>
      </c>
      <c r="I1396" s="39">
        <v>24000</v>
      </c>
      <c r="J1396" s="39">
        <v>7000</v>
      </c>
      <c r="K1396" s="39">
        <v>0</v>
      </c>
      <c r="L1396" s="41">
        <f>SUM(Data5[[#This Row],[CHELTUIELI DE PERSONAL LEI]:[CHELTUIELI DE CAPITAL (ACTIVE NEFINANCIARE ) LEI]])</f>
        <v>31000</v>
      </c>
      <c r="M1396" s="41">
        <f>Data5[[#This Row],[TOTAL CHELTUIELI LEI]]/Data5[[#This Row],[CURS VALUTAR EURO BNR 22 07 2020]]</f>
        <v>6404.826346563088</v>
      </c>
      <c r="N1396" s="49">
        <v>4244</v>
      </c>
      <c r="O1396" s="54"/>
      <c r="P1396" s="54">
        <v>3278</v>
      </c>
      <c r="Q1396" s="54"/>
      <c r="R1396" s="54">
        <f>Data5[[#This Row],[PERSOANE ÎNSCRISE ÎN LISTELE ELECTORALE (TURUL 1)            ]]+Data5[[#This Row],[PERSOANE ÎNSCRISE ÎN LISTELE ELECTORALE (TURUL AL 2-LEA)]]</f>
        <v>4244</v>
      </c>
      <c r="S1396" s="54">
        <f>Data5[[#This Row],[PERSOANE CARE AU PARTICIPAT LA VOT (TURUL 1)]]+Data5[[#This Row],[PERSOANE CARE AU PARTICIPAT LA VOT  (TURUL AL 2-LEA)]]</f>
        <v>3278</v>
      </c>
      <c r="T1396" s="41">
        <f>Data5[[#This Row],[TOTAL CHELTUIELI LEI]]/Data5[[#This Row],[NUMĂRUL PERSOANELOR ÎNSCRISE ÎN LISTELE ELECTORALE]]</f>
        <v>7.304429783223374</v>
      </c>
      <c r="U1396" s="41">
        <f>Data5[[#This Row],[TOTAL CHELTUIELI EURO]]/Data5[[#This Row],[NUMĂRUL PERSOANELOR ÎNSCRISE ÎN LISTELE ELECTORALE]]</f>
        <v>1.5091485265228766</v>
      </c>
      <c r="V1396" s="41">
        <f>Data5[[#This Row],[TOTAL CHELTUIELI LEI]]/Data5[[#This Row],[NUMĂRUL PERSOANELOR CARE AU PARTICIPAT LA VOT]]</f>
        <v>9.4569859670530807</v>
      </c>
      <c r="W1396" s="41">
        <f>Data5[[#This Row],[TOTAL CHELTUIELI EURO]]/Data5[[#This Row],[NUMĂRUL PERSOANELOR CARE AU PARTICIPAT LA VOT]]</f>
        <v>1.9538823509954508</v>
      </c>
      <c r="X1396" s="43">
        <v>4.8400999999999996</v>
      </c>
      <c r="Y1396" s="114" t="s">
        <v>2886</v>
      </c>
      <c r="Z1396" s="44">
        <v>7</v>
      </c>
      <c r="AA1396" s="115" t="s">
        <v>3107</v>
      </c>
      <c r="AB1396" s="44">
        <v>1</v>
      </c>
      <c r="AC1396" s="45"/>
    </row>
    <row r="1397" spans="1:29" ht="12" customHeight="1" x14ac:dyDescent="0.2">
      <c r="A1397" s="37">
        <v>1396</v>
      </c>
      <c r="B1397" s="38" t="s">
        <v>24</v>
      </c>
      <c r="C1397" s="39" t="s">
        <v>2162</v>
      </c>
      <c r="D1397" s="40">
        <v>44101</v>
      </c>
      <c r="E1397" s="38">
        <v>1</v>
      </c>
      <c r="F1397" s="38"/>
      <c r="G1397" s="38" t="s">
        <v>2</v>
      </c>
      <c r="H1397" s="38" t="s">
        <v>2</v>
      </c>
      <c r="I1397" s="39">
        <v>3240</v>
      </c>
      <c r="J1397" s="39">
        <v>9913.51</v>
      </c>
      <c r="K1397" s="39">
        <v>0</v>
      </c>
      <c r="L1397" s="41">
        <f>SUM(Data5[[#This Row],[CHELTUIELI DE PERSONAL LEI]:[CHELTUIELI DE CAPITAL (ACTIVE NEFINANCIARE ) LEI]])</f>
        <v>13153.51</v>
      </c>
      <c r="M1397" s="41">
        <f>Data5[[#This Row],[TOTAL CHELTUIELI LEI]]/Data5[[#This Row],[CURS VALUTAR EURO BNR 22 07 2020]]</f>
        <v>2717.6112063800338</v>
      </c>
      <c r="N1397" s="49">
        <v>1358</v>
      </c>
      <c r="O1397" s="54"/>
      <c r="P1397" s="54">
        <v>975</v>
      </c>
      <c r="Q1397" s="54"/>
      <c r="R1397" s="54">
        <f>Data5[[#This Row],[PERSOANE ÎNSCRISE ÎN LISTELE ELECTORALE (TURUL 1)            ]]+Data5[[#This Row],[PERSOANE ÎNSCRISE ÎN LISTELE ELECTORALE (TURUL AL 2-LEA)]]</f>
        <v>1358</v>
      </c>
      <c r="S1397" s="54">
        <f>Data5[[#This Row],[PERSOANE CARE AU PARTICIPAT LA VOT (TURUL 1)]]+Data5[[#This Row],[PERSOANE CARE AU PARTICIPAT LA VOT  (TURUL AL 2-LEA)]]</f>
        <v>975</v>
      </c>
      <c r="T1397" s="41">
        <f>Data5[[#This Row],[TOTAL CHELTUIELI LEI]]/Data5[[#This Row],[NUMĂRUL PERSOANELOR ÎNSCRISE ÎN LISTELE ELECTORALE]]</f>
        <v>9.6859425625920466</v>
      </c>
      <c r="U1397" s="41">
        <f>Data5[[#This Row],[TOTAL CHELTUIELI EURO]]/Data5[[#This Row],[NUMĂRUL PERSOANELOR ÎNSCRISE ÎN LISTELE ELECTORALE]]</f>
        <v>2.0011864553608496</v>
      </c>
      <c r="V1397" s="41">
        <f>Data5[[#This Row],[TOTAL CHELTUIELI LEI]]/Data5[[#This Row],[NUMĂRUL PERSOANELOR CARE AU PARTICIPAT LA VOT]]</f>
        <v>13.490779487179488</v>
      </c>
      <c r="W1397" s="41">
        <f>Data5[[#This Row],[TOTAL CHELTUIELI EURO]]/Data5[[#This Row],[NUMĂRUL PERSOANELOR CARE AU PARTICIPAT LA VOT]]</f>
        <v>2.7872935450051628</v>
      </c>
      <c r="X1397" s="43">
        <v>4.8400999999999996</v>
      </c>
      <c r="Y1397" s="114" t="s">
        <v>2887</v>
      </c>
      <c r="Z1397" s="44">
        <v>9</v>
      </c>
      <c r="AA1397" s="115" t="s">
        <v>3108</v>
      </c>
      <c r="AB1397" s="44">
        <v>2</v>
      </c>
      <c r="AC1397" s="45"/>
    </row>
    <row r="1398" spans="1:29" ht="12" customHeight="1" x14ac:dyDescent="0.2">
      <c r="A1398" s="37">
        <v>1397</v>
      </c>
      <c r="B1398" s="38" t="s">
        <v>24</v>
      </c>
      <c r="C1398" s="39" t="s">
        <v>2163</v>
      </c>
      <c r="D1398" s="40">
        <v>44101</v>
      </c>
      <c r="E1398" s="38">
        <v>1</v>
      </c>
      <c r="F1398" s="38"/>
      <c r="G1398" s="38" t="s">
        <v>2</v>
      </c>
      <c r="H1398" s="38" t="s">
        <v>2</v>
      </c>
      <c r="I1398" s="39">
        <v>19992</v>
      </c>
      <c r="J1398" s="39">
        <v>769.92</v>
      </c>
      <c r="K1398" s="39">
        <v>0</v>
      </c>
      <c r="L1398" s="41">
        <f>SUM(Data5[[#This Row],[CHELTUIELI DE PERSONAL LEI]:[CHELTUIELI DE CAPITAL (ACTIVE NEFINANCIARE ) LEI]])</f>
        <v>20761.919999999998</v>
      </c>
      <c r="M1398" s="41">
        <f>Data5[[#This Row],[TOTAL CHELTUIELI LEI]]/Data5[[#This Row],[CURS VALUTAR EURO BNR 22 07 2020]]</f>
        <v>4289.564265201132</v>
      </c>
      <c r="N1398" s="49">
        <v>1855</v>
      </c>
      <c r="O1398" s="54"/>
      <c r="P1398" s="54">
        <v>1556</v>
      </c>
      <c r="Q1398" s="54"/>
      <c r="R1398" s="54">
        <f>Data5[[#This Row],[PERSOANE ÎNSCRISE ÎN LISTELE ELECTORALE (TURUL 1)            ]]+Data5[[#This Row],[PERSOANE ÎNSCRISE ÎN LISTELE ELECTORALE (TURUL AL 2-LEA)]]</f>
        <v>1855</v>
      </c>
      <c r="S1398" s="54">
        <f>Data5[[#This Row],[PERSOANE CARE AU PARTICIPAT LA VOT (TURUL 1)]]+Data5[[#This Row],[PERSOANE CARE AU PARTICIPAT LA VOT  (TURUL AL 2-LEA)]]</f>
        <v>1556</v>
      </c>
      <c r="T1398" s="41">
        <f>Data5[[#This Row],[TOTAL CHELTUIELI LEI]]/Data5[[#This Row],[NUMĂRUL PERSOANELOR ÎNSCRISE ÎN LISTELE ELECTORALE]]</f>
        <v>11.192409703504042</v>
      </c>
      <c r="U1398" s="41">
        <f>Data5[[#This Row],[TOTAL CHELTUIELI EURO]]/Data5[[#This Row],[NUMĂRUL PERSOANELOR ÎNSCRISE ÎN LISTELE ELECTORALE]]</f>
        <v>2.3124335661461628</v>
      </c>
      <c r="V1398" s="41">
        <f>Data5[[#This Row],[TOTAL CHELTUIELI LEI]]/Data5[[#This Row],[NUMĂRUL PERSOANELOR CARE AU PARTICIPAT LA VOT]]</f>
        <v>13.343136246786631</v>
      </c>
      <c r="W1398" s="41">
        <f>Data5[[#This Row],[TOTAL CHELTUIELI EURO]]/Data5[[#This Row],[NUMĂRUL PERSOANELOR CARE AU PARTICIPAT LA VOT]]</f>
        <v>2.7567893735225786</v>
      </c>
      <c r="X1398" s="43">
        <v>4.8400999999999996</v>
      </c>
      <c r="Y1398" s="114" t="s">
        <v>2888</v>
      </c>
      <c r="Z1398" s="44">
        <v>11</v>
      </c>
      <c r="AA1398" s="115" t="s">
        <v>3108</v>
      </c>
      <c r="AB1398" s="44">
        <v>2</v>
      </c>
      <c r="AC1398" s="45"/>
    </row>
    <row r="1399" spans="1:29" ht="12" customHeight="1" x14ac:dyDescent="0.2">
      <c r="A1399" s="37">
        <v>1398</v>
      </c>
      <c r="B1399" s="38" t="s">
        <v>24</v>
      </c>
      <c r="C1399" s="39" t="s">
        <v>2164</v>
      </c>
      <c r="D1399" s="40">
        <v>44101</v>
      </c>
      <c r="E1399" s="38">
        <v>1</v>
      </c>
      <c r="F1399" s="38"/>
      <c r="G1399" s="38" t="s">
        <v>2</v>
      </c>
      <c r="H1399" s="38" t="s">
        <v>2</v>
      </c>
      <c r="I1399" s="39">
        <v>0</v>
      </c>
      <c r="J1399" s="39">
        <v>4600</v>
      </c>
      <c r="K1399" s="39">
        <v>0</v>
      </c>
      <c r="L1399" s="41">
        <f>SUM(Data5[[#This Row],[CHELTUIELI DE PERSONAL LEI]:[CHELTUIELI DE CAPITAL (ACTIVE NEFINANCIARE ) LEI]])</f>
        <v>4600</v>
      </c>
      <c r="M1399" s="41">
        <f>Data5[[#This Row],[TOTAL CHELTUIELI LEI]]/Data5[[#This Row],[CURS VALUTAR EURO BNR 22 07 2020]]</f>
        <v>950.39358690936149</v>
      </c>
      <c r="N1399" s="49">
        <v>1466</v>
      </c>
      <c r="O1399" s="54"/>
      <c r="P1399" s="54">
        <v>881</v>
      </c>
      <c r="Q1399" s="54"/>
      <c r="R1399" s="54">
        <f>Data5[[#This Row],[PERSOANE ÎNSCRISE ÎN LISTELE ELECTORALE (TURUL 1)            ]]+Data5[[#This Row],[PERSOANE ÎNSCRISE ÎN LISTELE ELECTORALE (TURUL AL 2-LEA)]]</f>
        <v>1466</v>
      </c>
      <c r="S1399" s="54">
        <f>Data5[[#This Row],[PERSOANE CARE AU PARTICIPAT LA VOT (TURUL 1)]]+Data5[[#This Row],[PERSOANE CARE AU PARTICIPAT LA VOT  (TURUL AL 2-LEA)]]</f>
        <v>881</v>
      </c>
      <c r="T1399" s="41">
        <f>Data5[[#This Row],[TOTAL CHELTUIELI LEI]]/Data5[[#This Row],[NUMĂRUL PERSOANELOR ÎNSCRISE ÎN LISTELE ELECTORALE]]</f>
        <v>3.1377899045020463</v>
      </c>
      <c r="U1399" s="41">
        <f>Data5[[#This Row],[TOTAL CHELTUIELI EURO]]/Data5[[#This Row],[NUMĂRUL PERSOANELOR ÎNSCRISE ÎN LISTELE ELECTORALE]]</f>
        <v>0.64829030484949624</v>
      </c>
      <c r="V1399" s="41">
        <f>Data5[[#This Row],[TOTAL CHELTUIELI LEI]]/Data5[[#This Row],[NUMĂRUL PERSOANELOR CARE AU PARTICIPAT LA VOT]]</f>
        <v>5.2213393870601585</v>
      </c>
      <c r="W1399" s="41">
        <f>Data5[[#This Row],[TOTAL CHELTUIELI EURO]]/Data5[[#This Row],[NUMĂRUL PERSOANELOR CARE AU PARTICIPAT LA VOT]]</f>
        <v>1.0787668409867894</v>
      </c>
      <c r="X1399" s="43">
        <v>4.8400999999999996</v>
      </c>
      <c r="Y1399" s="114" t="s">
        <v>2884</v>
      </c>
      <c r="Z1399" s="44">
        <v>3</v>
      </c>
      <c r="AA1399" s="115" t="s">
        <v>3105</v>
      </c>
      <c r="AB1399" s="44">
        <v>0</v>
      </c>
      <c r="AC1399" s="45"/>
    </row>
    <row r="1400" spans="1:29" ht="12" customHeight="1" x14ac:dyDescent="0.2">
      <c r="A1400" s="37">
        <v>1399</v>
      </c>
      <c r="B1400" s="38" t="s">
        <v>24</v>
      </c>
      <c r="C1400" s="39" t="s">
        <v>291</v>
      </c>
      <c r="D1400" s="40">
        <v>44101</v>
      </c>
      <c r="E1400" s="38">
        <v>1</v>
      </c>
      <c r="F1400" s="38"/>
      <c r="G1400" s="38" t="s">
        <v>2</v>
      </c>
      <c r="H1400" s="38" t="s">
        <v>2</v>
      </c>
      <c r="I1400" s="39">
        <v>18383</v>
      </c>
      <c r="J1400" s="39">
        <v>10040.57</v>
      </c>
      <c r="K1400" s="39">
        <v>0</v>
      </c>
      <c r="L1400" s="41">
        <f>SUM(Data5[[#This Row],[CHELTUIELI DE PERSONAL LEI]:[CHELTUIELI DE CAPITAL (ACTIVE NEFINANCIARE ) LEI]])</f>
        <v>28423.57</v>
      </c>
      <c r="M1400" s="41">
        <f>Data5[[#This Row],[TOTAL CHELTUIELI LEI]]/Data5[[#This Row],[CURS VALUTAR EURO BNR 22 07 2020]]</f>
        <v>5872.5170967541999</v>
      </c>
      <c r="N1400" s="49">
        <v>2700</v>
      </c>
      <c r="O1400" s="54"/>
      <c r="P1400" s="54">
        <v>1765</v>
      </c>
      <c r="Q1400" s="54"/>
      <c r="R1400" s="54">
        <f>Data5[[#This Row],[PERSOANE ÎNSCRISE ÎN LISTELE ELECTORALE (TURUL 1)            ]]+Data5[[#This Row],[PERSOANE ÎNSCRISE ÎN LISTELE ELECTORALE (TURUL AL 2-LEA)]]</f>
        <v>2700</v>
      </c>
      <c r="S1400" s="54">
        <f>Data5[[#This Row],[PERSOANE CARE AU PARTICIPAT LA VOT (TURUL 1)]]+Data5[[#This Row],[PERSOANE CARE AU PARTICIPAT LA VOT  (TURUL AL 2-LEA)]]</f>
        <v>1765</v>
      </c>
      <c r="T1400" s="41">
        <f>Data5[[#This Row],[TOTAL CHELTUIELI LEI]]/Data5[[#This Row],[NUMĂRUL PERSOANELOR ÎNSCRISE ÎN LISTELE ELECTORALE]]</f>
        <v>10.527248148148148</v>
      </c>
      <c r="U1400" s="41">
        <f>Data5[[#This Row],[TOTAL CHELTUIELI EURO]]/Data5[[#This Row],[NUMĂRUL PERSOANELOR ÎNSCRISE ÎN LISTELE ELECTORALE]]</f>
        <v>2.175006332131185</v>
      </c>
      <c r="V1400" s="41">
        <f>Data5[[#This Row],[TOTAL CHELTUIELI LEI]]/Data5[[#This Row],[NUMĂRUL PERSOANELOR CARE AU PARTICIPAT LA VOT]]</f>
        <v>16.104005665722379</v>
      </c>
      <c r="W1400" s="41">
        <f>Data5[[#This Row],[TOTAL CHELTUIELI EURO]]/Data5[[#This Row],[NUMĂRUL PERSOANELOR CARE AU PARTICIPAT LA VOT]]</f>
        <v>3.3272051539683853</v>
      </c>
      <c r="X1400" s="43">
        <v>4.8400999999999996</v>
      </c>
      <c r="Y1400" s="114" t="s">
        <v>2898</v>
      </c>
      <c r="Z1400" s="44">
        <v>10</v>
      </c>
      <c r="AA1400" s="115" t="s">
        <v>3108</v>
      </c>
      <c r="AB1400" s="44">
        <v>2</v>
      </c>
      <c r="AC1400" s="45"/>
    </row>
    <row r="1401" spans="1:29" ht="12" customHeight="1" x14ac:dyDescent="0.2">
      <c r="A1401" s="37">
        <v>1400</v>
      </c>
      <c r="B1401" s="38" t="s">
        <v>24</v>
      </c>
      <c r="C1401" s="39" t="s">
        <v>2165</v>
      </c>
      <c r="D1401" s="40">
        <v>44101</v>
      </c>
      <c r="E1401" s="38">
        <v>1</v>
      </c>
      <c r="F1401" s="38"/>
      <c r="G1401" s="38" t="s">
        <v>2</v>
      </c>
      <c r="H1401" s="38" t="s">
        <v>2</v>
      </c>
      <c r="I1401" s="39">
        <v>0</v>
      </c>
      <c r="J1401" s="39">
        <v>6548.85</v>
      </c>
      <c r="K1401" s="39">
        <v>0</v>
      </c>
      <c r="L1401" s="41">
        <f>SUM(Data5[[#This Row],[CHELTUIELI DE PERSONAL LEI]:[CHELTUIELI DE CAPITAL (ACTIVE NEFINANCIARE ) LEI]])</f>
        <v>6548.85</v>
      </c>
      <c r="M1401" s="41">
        <f>Data5[[#This Row],[TOTAL CHELTUIELI LEI]]/Data5[[#This Row],[CURS VALUTAR EURO BNR 22 07 2020]]</f>
        <v>1353.0402264416027</v>
      </c>
      <c r="N1401" s="49">
        <v>1822</v>
      </c>
      <c r="O1401" s="54"/>
      <c r="P1401" s="54">
        <v>1326</v>
      </c>
      <c r="Q1401" s="54"/>
      <c r="R1401" s="54">
        <f>Data5[[#This Row],[PERSOANE ÎNSCRISE ÎN LISTELE ELECTORALE (TURUL 1)            ]]+Data5[[#This Row],[PERSOANE ÎNSCRISE ÎN LISTELE ELECTORALE (TURUL AL 2-LEA)]]</f>
        <v>1822</v>
      </c>
      <c r="S1401" s="54">
        <f>Data5[[#This Row],[PERSOANE CARE AU PARTICIPAT LA VOT (TURUL 1)]]+Data5[[#This Row],[PERSOANE CARE AU PARTICIPAT LA VOT  (TURUL AL 2-LEA)]]</f>
        <v>1326</v>
      </c>
      <c r="T1401" s="41">
        <f>Data5[[#This Row],[TOTAL CHELTUIELI LEI]]/Data5[[#This Row],[NUMĂRUL PERSOANELOR ÎNSCRISE ÎN LISTELE ELECTORALE]]</f>
        <v>3.5943194291986829</v>
      </c>
      <c r="U1401" s="41">
        <f>Data5[[#This Row],[TOTAL CHELTUIELI EURO]]/Data5[[#This Row],[NUMĂRUL PERSOANELOR ÎNSCRISE ÎN LISTELE ELECTORALE]]</f>
        <v>0.74261263800307509</v>
      </c>
      <c r="V1401" s="41">
        <f>Data5[[#This Row],[TOTAL CHELTUIELI LEI]]/Data5[[#This Row],[NUMĂRUL PERSOANELOR CARE AU PARTICIPAT LA VOT]]</f>
        <v>4.9388009049773762</v>
      </c>
      <c r="W1401" s="41">
        <f>Data5[[#This Row],[TOTAL CHELTUIELI EURO]]/Data5[[#This Row],[NUMĂRUL PERSOANELOR CARE AU PARTICIPAT LA VOT]]</f>
        <v>1.0203923276331845</v>
      </c>
      <c r="X1401" s="43">
        <v>4.8400999999999996</v>
      </c>
      <c r="Y1401" s="114" t="s">
        <v>2884</v>
      </c>
      <c r="Z1401" s="44">
        <v>3</v>
      </c>
      <c r="AA1401" s="115" t="s">
        <v>3105</v>
      </c>
      <c r="AB1401" s="44">
        <v>0</v>
      </c>
      <c r="AC1401" s="45"/>
    </row>
    <row r="1402" spans="1:29" ht="12" customHeight="1" x14ac:dyDescent="0.2">
      <c r="A1402" s="37">
        <v>1401</v>
      </c>
      <c r="B1402" s="38" t="s">
        <v>24</v>
      </c>
      <c r="C1402" s="39" t="s">
        <v>2166</v>
      </c>
      <c r="D1402" s="40">
        <v>44101</v>
      </c>
      <c r="E1402" s="38">
        <v>1</v>
      </c>
      <c r="F1402" s="38"/>
      <c r="G1402" s="38" t="s">
        <v>2</v>
      </c>
      <c r="H1402" s="38" t="s">
        <v>2</v>
      </c>
      <c r="I1402" s="39">
        <v>1200</v>
      </c>
      <c r="J1402" s="39">
        <v>100</v>
      </c>
      <c r="K1402" s="39">
        <v>0</v>
      </c>
      <c r="L1402" s="41">
        <f>SUM(Data5[[#This Row],[CHELTUIELI DE PERSONAL LEI]:[CHELTUIELI DE CAPITAL (ACTIVE NEFINANCIARE ) LEI]])</f>
        <v>1300</v>
      </c>
      <c r="M1402" s="41">
        <f>Data5[[#This Row],[TOTAL CHELTUIELI LEI]]/Data5[[#This Row],[CURS VALUTAR EURO BNR 22 07 2020]]</f>
        <v>268.58949195264563</v>
      </c>
      <c r="N1402" s="49">
        <v>1725</v>
      </c>
      <c r="O1402" s="54"/>
      <c r="P1402" s="54">
        <v>1292</v>
      </c>
      <c r="Q1402" s="54"/>
      <c r="R1402" s="54">
        <f>Data5[[#This Row],[PERSOANE ÎNSCRISE ÎN LISTELE ELECTORALE (TURUL 1)            ]]+Data5[[#This Row],[PERSOANE ÎNSCRISE ÎN LISTELE ELECTORALE (TURUL AL 2-LEA)]]</f>
        <v>1725</v>
      </c>
      <c r="S1402" s="54">
        <f>Data5[[#This Row],[PERSOANE CARE AU PARTICIPAT LA VOT (TURUL 1)]]+Data5[[#This Row],[PERSOANE CARE AU PARTICIPAT LA VOT  (TURUL AL 2-LEA)]]</f>
        <v>1292</v>
      </c>
      <c r="T1402" s="41">
        <f>Data5[[#This Row],[TOTAL CHELTUIELI LEI]]/Data5[[#This Row],[NUMĂRUL PERSOANELOR ÎNSCRISE ÎN LISTELE ELECTORALE]]</f>
        <v>0.75362318840579712</v>
      </c>
      <c r="U1402" s="41">
        <f>Data5[[#This Row],[TOTAL CHELTUIELI EURO]]/Data5[[#This Row],[NUMĂRUL PERSOANELOR ÎNSCRISE ÎN LISTELE ELECTORALE]]</f>
        <v>0.15570405330588152</v>
      </c>
      <c r="V1402" s="41">
        <f>Data5[[#This Row],[TOTAL CHELTUIELI LEI]]/Data5[[#This Row],[NUMĂRUL PERSOANELOR CARE AU PARTICIPAT LA VOT]]</f>
        <v>1.0061919504643964</v>
      </c>
      <c r="W1402" s="41">
        <f>Data5[[#This Row],[TOTAL CHELTUIELI EURO]]/Data5[[#This Row],[NUMĂRUL PERSOANELOR CARE AU PARTICIPAT LA VOT]]</f>
        <v>0.2078866036785183</v>
      </c>
      <c r="X1402" s="43">
        <v>4.8400999999999996</v>
      </c>
      <c r="Y1402" s="114" t="s">
        <v>2890</v>
      </c>
      <c r="Z1402" s="44">
        <v>0</v>
      </c>
      <c r="AA1402" s="115" t="s">
        <v>3105</v>
      </c>
      <c r="AB1402" s="44">
        <v>0</v>
      </c>
      <c r="AC1402" s="45"/>
    </row>
    <row r="1403" spans="1:29" ht="12" customHeight="1" x14ac:dyDescent="0.2">
      <c r="A1403" s="37">
        <v>1402</v>
      </c>
      <c r="B1403" s="38" t="s">
        <v>24</v>
      </c>
      <c r="C1403" s="39" t="s">
        <v>2167</v>
      </c>
      <c r="D1403" s="40">
        <v>44101</v>
      </c>
      <c r="E1403" s="38">
        <v>1</v>
      </c>
      <c r="F1403" s="38"/>
      <c r="G1403" s="38" t="s">
        <v>2</v>
      </c>
      <c r="H1403" s="38" t="s">
        <v>2</v>
      </c>
      <c r="I1403" s="39">
        <v>16200</v>
      </c>
      <c r="J1403" s="39">
        <v>2400</v>
      </c>
      <c r="K1403" s="39">
        <v>0</v>
      </c>
      <c r="L1403" s="41">
        <f>SUM(Data5[[#This Row],[CHELTUIELI DE PERSONAL LEI]:[CHELTUIELI DE CAPITAL (ACTIVE NEFINANCIARE ) LEI]])</f>
        <v>18600</v>
      </c>
      <c r="M1403" s="41">
        <f>Data5[[#This Row],[TOTAL CHELTUIELI LEI]]/Data5[[#This Row],[CURS VALUTAR EURO BNR 22 07 2020]]</f>
        <v>3842.8958079378526</v>
      </c>
      <c r="N1403" s="49">
        <v>2795</v>
      </c>
      <c r="O1403" s="54"/>
      <c r="P1403" s="54">
        <v>2139</v>
      </c>
      <c r="Q1403" s="54"/>
      <c r="R1403" s="54">
        <f>Data5[[#This Row],[PERSOANE ÎNSCRISE ÎN LISTELE ELECTORALE (TURUL 1)            ]]+Data5[[#This Row],[PERSOANE ÎNSCRISE ÎN LISTELE ELECTORALE (TURUL AL 2-LEA)]]</f>
        <v>2795</v>
      </c>
      <c r="S1403" s="54">
        <f>Data5[[#This Row],[PERSOANE CARE AU PARTICIPAT LA VOT (TURUL 1)]]+Data5[[#This Row],[PERSOANE CARE AU PARTICIPAT LA VOT  (TURUL AL 2-LEA)]]</f>
        <v>2139</v>
      </c>
      <c r="T1403" s="41">
        <f>Data5[[#This Row],[TOTAL CHELTUIELI LEI]]/Data5[[#This Row],[NUMĂRUL PERSOANELOR ÎNSCRISE ÎN LISTELE ELECTORALE]]</f>
        <v>6.6547406082289804</v>
      </c>
      <c r="U1403" s="41">
        <f>Data5[[#This Row],[TOTAL CHELTUIELI EURO]]/Data5[[#This Row],[NUMĂRUL PERSOANELOR ÎNSCRISE ÎN LISTELE ELECTORALE]]</f>
        <v>1.3749179992622014</v>
      </c>
      <c r="V1403" s="41">
        <f>Data5[[#This Row],[TOTAL CHELTUIELI LEI]]/Data5[[#This Row],[NUMĂRUL PERSOANELOR CARE AU PARTICIPAT LA VOT]]</f>
        <v>8.695652173913043</v>
      </c>
      <c r="W1403" s="41">
        <f>Data5[[#This Row],[TOTAL CHELTUIELI EURO]]/Data5[[#This Row],[NUMĂRUL PERSOANELOR CARE AU PARTICIPAT LA VOT]]</f>
        <v>1.796585230452479</v>
      </c>
      <c r="X1403" s="43">
        <v>4.8400999999999996</v>
      </c>
      <c r="Y1403" s="114" t="s">
        <v>2889</v>
      </c>
      <c r="Z1403" s="44">
        <v>6</v>
      </c>
      <c r="AA1403" s="115" t="s">
        <v>3107</v>
      </c>
      <c r="AB1403" s="44">
        <v>1</v>
      </c>
      <c r="AC1403" s="45"/>
    </row>
    <row r="1404" spans="1:29" ht="12" customHeight="1" x14ac:dyDescent="0.2">
      <c r="A1404" s="37">
        <v>1403</v>
      </c>
      <c r="B1404" s="38" t="s">
        <v>24</v>
      </c>
      <c r="C1404" s="39" t="s">
        <v>2168</v>
      </c>
      <c r="D1404" s="40">
        <v>44101</v>
      </c>
      <c r="E1404" s="38">
        <v>1</v>
      </c>
      <c r="F1404" s="38"/>
      <c r="G1404" s="38" t="s">
        <v>2</v>
      </c>
      <c r="H1404" s="38" t="s">
        <v>2</v>
      </c>
      <c r="I1404" s="39">
        <v>5000</v>
      </c>
      <c r="J1404" s="39">
        <v>7954.8</v>
      </c>
      <c r="K1404" s="39">
        <v>2969</v>
      </c>
      <c r="L1404" s="41">
        <f>SUM(Data5[[#This Row],[CHELTUIELI DE PERSONAL LEI]:[CHELTUIELI DE CAPITAL (ACTIVE NEFINANCIARE ) LEI]])</f>
        <v>15923.8</v>
      </c>
      <c r="M1404" s="41">
        <f>Data5[[#This Row],[TOTAL CHELTUIELI LEI]]/Data5[[#This Row],[CURS VALUTAR EURO BNR 22 07 2020]]</f>
        <v>3289.9733476581064</v>
      </c>
      <c r="N1404" s="49">
        <v>1543</v>
      </c>
      <c r="O1404" s="54"/>
      <c r="P1404" s="54">
        <v>1515</v>
      </c>
      <c r="Q1404" s="54"/>
      <c r="R1404" s="54">
        <f>Data5[[#This Row],[PERSOANE ÎNSCRISE ÎN LISTELE ELECTORALE (TURUL 1)            ]]+Data5[[#This Row],[PERSOANE ÎNSCRISE ÎN LISTELE ELECTORALE (TURUL AL 2-LEA)]]</f>
        <v>1543</v>
      </c>
      <c r="S1404" s="54">
        <f>Data5[[#This Row],[PERSOANE CARE AU PARTICIPAT LA VOT (TURUL 1)]]+Data5[[#This Row],[PERSOANE CARE AU PARTICIPAT LA VOT  (TURUL AL 2-LEA)]]</f>
        <v>1515</v>
      </c>
      <c r="T1404" s="41">
        <f>Data5[[#This Row],[TOTAL CHELTUIELI LEI]]/Data5[[#This Row],[NUMĂRUL PERSOANELOR ÎNSCRISE ÎN LISTELE ELECTORALE]]</f>
        <v>10.320025923525598</v>
      </c>
      <c r="U1404" s="41">
        <f>Data5[[#This Row],[TOTAL CHELTUIELI EURO]]/Data5[[#This Row],[NUMĂRUL PERSOANELOR ÎNSCRISE ÎN LISTELE ELECTORALE]]</f>
        <v>2.1321927074906717</v>
      </c>
      <c r="V1404" s="41">
        <f>Data5[[#This Row],[TOTAL CHELTUIELI LEI]]/Data5[[#This Row],[NUMĂRUL PERSOANELOR CARE AU PARTICIPAT LA VOT]]</f>
        <v>10.51075907590759</v>
      </c>
      <c r="W1404" s="41">
        <f>Data5[[#This Row],[TOTAL CHELTUIELI EURO]]/Data5[[#This Row],[NUMĂRUL PERSOANELOR CARE AU PARTICIPAT LA VOT]]</f>
        <v>2.1715995694112915</v>
      </c>
      <c r="X1404" s="43">
        <v>4.8400999999999996</v>
      </c>
      <c r="Y1404" s="114" t="s">
        <v>2898</v>
      </c>
      <c r="Z1404" s="44">
        <v>10</v>
      </c>
      <c r="AA1404" s="115" t="s">
        <v>3108</v>
      </c>
      <c r="AB1404" s="44">
        <v>2</v>
      </c>
      <c r="AC1404" s="45"/>
    </row>
    <row r="1405" spans="1:29" ht="12" customHeight="1" x14ac:dyDescent="0.2">
      <c r="A1405" s="37">
        <v>1404</v>
      </c>
      <c r="B1405" s="38" t="s">
        <v>24</v>
      </c>
      <c r="C1405" s="39" t="s">
        <v>2169</v>
      </c>
      <c r="D1405" s="40">
        <v>44101</v>
      </c>
      <c r="E1405" s="38">
        <v>1</v>
      </c>
      <c r="F1405" s="38"/>
      <c r="G1405" s="38" t="s">
        <v>2</v>
      </c>
      <c r="H1405" s="38" t="s">
        <v>2</v>
      </c>
      <c r="I1405" s="39">
        <v>3000</v>
      </c>
      <c r="J1405" s="39">
        <v>7849</v>
      </c>
      <c r="K1405" s="39">
        <v>0</v>
      </c>
      <c r="L1405" s="41">
        <f>SUM(Data5[[#This Row],[CHELTUIELI DE PERSONAL LEI]:[CHELTUIELI DE CAPITAL (ACTIVE NEFINANCIARE ) LEI]])</f>
        <v>10849</v>
      </c>
      <c r="M1405" s="41">
        <f>Data5[[#This Row],[TOTAL CHELTUIELI LEI]]/Data5[[#This Row],[CURS VALUTAR EURO BNR 22 07 2020]]</f>
        <v>2241.482613995579</v>
      </c>
      <c r="N1405" s="49">
        <v>1245</v>
      </c>
      <c r="O1405" s="54"/>
      <c r="P1405" s="54">
        <v>970</v>
      </c>
      <c r="Q1405" s="54"/>
      <c r="R1405" s="54">
        <f>Data5[[#This Row],[PERSOANE ÎNSCRISE ÎN LISTELE ELECTORALE (TURUL 1)            ]]+Data5[[#This Row],[PERSOANE ÎNSCRISE ÎN LISTELE ELECTORALE (TURUL AL 2-LEA)]]</f>
        <v>1245</v>
      </c>
      <c r="S1405" s="54">
        <f>Data5[[#This Row],[PERSOANE CARE AU PARTICIPAT LA VOT (TURUL 1)]]+Data5[[#This Row],[PERSOANE CARE AU PARTICIPAT LA VOT  (TURUL AL 2-LEA)]]</f>
        <v>970</v>
      </c>
      <c r="T1405" s="41">
        <f>Data5[[#This Row],[TOTAL CHELTUIELI LEI]]/Data5[[#This Row],[NUMĂRUL PERSOANELOR ÎNSCRISE ÎN LISTELE ELECTORALE]]</f>
        <v>8.7140562248995987</v>
      </c>
      <c r="U1405" s="41">
        <f>Data5[[#This Row],[TOTAL CHELTUIELI EURO]]/Data5[[#This Row],[NUMĂRUL PERSOANELOR ÎNSCRISE ÎN LISTELE ELECTORALE]]</f>
        <v>1.8003876417635172</v>
      </c>
      <c r="V1405" s="41">
        <f>Data5[[#This Row],[TOTAL CHELTUIELI LEI]]/Data5[[#This Row],[NUMĂRUL PERSOANELOR CARE AU PARTICIPAT LA VOT]]</f>
        <v>11.184536082474226</v>
      </c>
      <c r="W1405" s="41">
        <f>Data5[[#This Row],[TOTAL CHELTUIELI EURO]]/Data5[[#This Row],[NUMĂRUL PERSOANELOR CARE AU PARTICIPAT LA VOT]]</f>
        <v>2.3108068185521433</v>
      </c>
      <c r="X1405" s="43">
        <v>4.8400999999999996</v>
      </c>
      <c r="Y1405" s="114" t="s">
        <v>2896</v>
      </c>
      <c r="Z1405" s="44">
        <v>8</v>
      </c>
      <c r="AA1405" s="115" t="s">
        <v>3107</v>
      </c>
      <c r="AB1405" s="44">
        <v>1</v>
      </c>
      <c r="AC1405" s="45"/>
    </row>
    <row r="1406" spans="1:29" ht="12" customHeight="1" x14ac:dyDescent="0.2">
      <c r="A1406" s="37">
        <v>1405</v>
      </c>
      <c r="B1406" s="38" t="s">
        <v>24</v>
      </c>
      <c r="C1406" s="39" t="s">
        <v>300</v>
      </c>
      <c r="D1406" s="40">
        <v>44101</v>
      </c>
      <c r="E1406" s="38">
        <v>1</v>
      </c>
      <c r="F1406" s="38"/>
      <c r="G1406" s="38" t="s">
        <v>2</v>
      </c>
      <c r="H1406" s="38" t="s">
        <v>2</v>
      </c>
      <c r="I1406" s="39">
        <v>0</v>
      </c>
      <c r="J1406" s="39">
        <v>15566.47</v>
      </c>
      <c r="K1406" s="39">
        <v>0</v>
      </c>
      <c r="L1406" s="41">
        <f>SUM(Data5[[#This Row],[CHELTUIELI DE PERSONAL LEI]:[CHELTUIELI DE CAPITAL (ACTIVE NEFINANCIARE ) LEI]])</f>
        <v>15566.47</v>
      </c>
      <c r="M1406" s="41">
        <f>Data5[[#This Row],[TOTAL CHELTUIELI LEI]]/Data5[[#This Row],[CURS VALUTAR EURO BNR 22 07 2020]]</f>
        <v>3216.1463606123843</v>
      </c>
      <c r="N1406" s="49">
        <v>2728</v>
      </c>
      <c r="O1406" s="54"/>
      <c r="P1406" s="54">
        <v>2553</v>
      </c>
      <c r="Q1406" s="54"/>
      <c r="R1406" s="54">
        <f>Data5[[#This Row],[PERSOANE ÎNSCRISE ÎN LISTELE ELECTORALE (TURUL 1)            ]]+Data5[[#This Row],[PERSOANE ÎNSCRISE ÎN LISTELE ELECTORALE (TURUL AL 2-LEA)]]</f>
        <v>2728</v>
      </c>
      <c r="S1406" s="54">
        <f>Data5[[#This Row],[PERSOANE CARE AU PARTICIPAT LA VOT (TURUL 1)]]+Data5[[#This Row],[PERSOANE CARE AU PARTICIPAT LA VOT  (TURUL AL 2-LEA)]]</f>
        <v>2553</v>
      </c>
      <c r="T1406" s="41">
        <f>Data5[[#This Row],[TOTAL CHELTUIELI LEI]]/Data5[[#This Row],[NUMĂRUL PERSOANELOR ÎNSCRISE ÎN LISTELE ELECTORALE]]</f>
        <v>5.7061840175953078</v>
      </c>
      <c r="U1406" s="41">
        <f>Data5[[#This Row],[TOTAL CHELTUIELI EURO]]/Data5[[#This Row],[NUMĂRUL PERSOANELOR ÎNSCRISE ÎN LISTELE ELECTORALE]]</f>
        <v>1.1789392817494078</v>
      </c>
      <c r="V1406" s="41">
        <f>Data5[[#This Row],[TOTAL CHELTUIELI LEI]]/Data5[[#This Row],[NUMĂRUL PERSOANELOR CARE AU PARTICIPAT LA VOT]]</f>
        <v>6.0973247160203679</v>
      </c>
      <c r="W1406" s="41">
        <f>Data5[[#This Row],[TOTAL CHELTUIELI EURO]]/Data5[[#This Row],[NUMĂRUL PERSOANELOR CARE AU PARTICIPAT LA VOT]]</f>
        <v>1.2597518059586308</v>
      </c>
      <c r="X1406" s="43">
        <v>4.8400999999999996</v>
      </c>
      <c r="Y1406" s="114" t="s">
        <v>2892</v>
      </c>
      <c r="Z1406" s="44">
        <v>5</v>
      </c>
      <c r="AA1406" s="115" t="s">
        <v>3107</v>
      </c>
      <c r="AB1406" s="44">
        <v>1</v>
      </c>
      <c r="AC1406" s="45"/>
    </row>
    <row r="1407" spans="1:29" ht="12" customHeight="1" x14ac:dyDescent="0.2">
      <c r="A1407" s="37">
        <v>1406</v>
      </c>
      <c r="B1407" s="38" t="s">
        <v>24</v>
      </c>
      <c r="C1407" s="39" t="s">
        <v>2170</v>
      </c>
      <c r="D1407" s="40">
        <v>44101</v>
      </c>
      <c r="E1407" s="38">
        <v>1</v>
      </c>
      <c r="F1407" s="38"/>
      <c r="G1407" s="38" t="s">
        <v>2</v>
      </c>
      <c r="H1407" s="38" t="s">
        <v>2</v>
      </c>
      <c r="I1407" s="39">
        <v>540</v>
      </c>
      <c r="J1407" s="39">
        <v>4574</v>
      </c>
      <c r="K1407" s="39">
        <v>0</v>
      </c>
      <c r="L1407" s="41">
        <f>SUM(Data5[[#This Row],[CHELTUIELI DE PERSONAL LEI]:[CHELTUIELI DE CAPITAL (ACTIVE NEFINANCIARE ) LEI]])</f>
        <v>5114</v>
      </c>
      <c r="M1407" s="41">
        <f>Data5[[#This Row],[TOTAL CHELTUIELI LEI]]/Data5[[#This Row],[CURS VALUTAR EURO BNR 22 07 2020]]</f>
        <v>1056.5897398814075</v>
      </c>
      <c r="N1407" s="49">
        <v>3086</v>
      </c>
      <c r="O1407" s="54"/>
      <c r="P1407" s="54">
        <v>1607</v>
      </c>
      <c r="Q1407" s="54"/>
      <c r="R1407" s="54">
        <f>Data5[[#This Row],[PERSOANE ÎNSCRISE ÎN LISTELE ELECTORALE (TURUL 1)            ]]+Data5[[#This Row],[PERSOANE ÎNSCRISE ÎN LISTELE ELECTORALE (TURUL AL 2-LEA)]]</f>
        <v>3086</v>
      </c>
      <c r="S1407" s="54">
        <f>Data5[[#This Row],[PERSOANE CARE AU PARTICIPAT LA VOT (TURUL 1)]]+Data5[[#This Row],[PERSOANE CARE AU PARTICIPAT LA VOT  (TURUL AL 2-LEA)]]</f>
        <v>1607</v>
      </c>
      <c r="T1407" s="41">
        <f>Data5[[#This Row],[TOTAL CHELTUIELI LEI]]/Data5[[#This Row],[NUMĂRUL PERSOANELOR ÎNSCRISE ÎN LISTELE ELECTORALE]]</f>
        <v>1.6571613739468567</v>
      </c>
      <c r="U1407" s="41">
        <f>Data5[[#This Row],[TOTAL CHELTUIELI EURO]]/Data5[[#This Row],[NUMĂRUL PERSOANELOR ÎNSCRISE ÎN LISTELE ELECTORALE]]</f>
        <v>0.34238163962456497</v>
      </c>
      <c r="V1407" s="41">
        <f>Data5[[#This Row],[TOTAL CHELTUIELI LEI]]/Data5[[#This Row],[NUMĂRUL PERSOANELOR CARE AU PARTICIPAT LA VOT]]</f>
        <v>3.182327317983821</v>
      </c>
      <c r="W1407" s="41">
        <f>Data5[[#This Row],[TOTAL CHELTUIELI EURO]]/Data5[[#This Row],[NUMĂRUL PERSOANELOR CARE AU PARTICIPAT LA VOT]]</f>
        <v>0.65749205966484592</v>
      </c>
      <c r="X1407" s="43">
        <v>4.8400999999999996</v>
      </c>
      <c r="Y1407" s="114" t="s">
        <v>2894</v>
      </c>
      <c r="Z1407" s="44">
        <v>1</v>
      </c>
      <c r="AA1407" s="115" t="s">
        <v>3105</v>
      </c>
      <c r="AB1407" s="44">
        <v>0</v>
      </c>
      <c r="AC1407" s="45"/>
    </row>
    <row r="1408" spans="1:29" ht="12" customHeight="1" x14ac:dyDescent="0.2">
      <c r="A1408" s="37">
        <v>1407</v>
      </c>
      <c r="B1408" s="38" t="s">
        <v>24</v>
      </c>
      <c r="C1408" s="39" t="s">
        <v>2171</v>
      </c>
      <c r="D1408" s="40">
        <v>44101</v>
      </c>
      <c r="E1408" s="38">
        <v>1</v>
      </c>
      <c r="F1408" s="38"/>
      <c r="G1408" s="38" t="s">
        <v>2</v>
      </c>
      <c r="H1408" s="38" t="s">
        <v>2</v>
      </c>
      <c r="I1408" s="39">
        <v>5694</v>
      </c>
      <c r="J1408" s="39">
        <v>854.51</v>
      </c>
      <c r="K1408" s="39">
        <v>0</v>
      </c>
      <c r="L1408" s="41">
        <f>SUM(Data5[[#This Row],[CHELTUIELI DE PERSONAL LEI]:[CHELTUIELI DE CAPITAL (ACTIVE NEFINANCIARE ) LEI]])</f>
        <v>6548.51</v>
      </c>
      <c r="M1408" s="41">
        <f>Data5[[#This Row],[TOTAL CHELTUIELI LEI]]/Data5[[#This Row],[CURS VALUTAR EURO BNR 22 07 2020]]</f>
        <v>1352.9699799590919</v>
      </c>
      <c r="N1408" s="49">
        <v>2567</v>
      </c>
      <c r="O1408" s="54"/>
      <c r="P1408" s="54">
        <v>1979</v>
      </c>
      <c r="Q1408" s="54"/>
      <c r="R1408" s="54">
        <f>Data5[[#This Row],[PERSOANE ÎNSCRISE ÎN LISTELE ELECTORALE (TURUL 1)            ]]+Data5[[#This Row],[PERSOANE ÎNSCRISE ÎN LISTELE ELECTORALE (TURUL AL 2-LEA)]]</f>
        <v>2567</v>
      </c>
      <c r="S1408" s="54">
        <f>Data5[[#This Row],[PERSOANE CARE AU PARTICIPAT LA VOT (TURUL 1)]]+Data5[[#This Row],[PERSOANE CARE AU PARTICIPAT LA VOT  (TURUL AL 2-LEA)]]</f>
        <v>1979</v>
      </c>
      <c r="T1408" s="41">
        <f>Data5[[#This Row],[TOTAL CHELTUIELI LEI]]/Data5[[#This Row],[NUMĂRUL PERSOANELOR ÎNSCRISE ÎN LISTELE ELECTORALE]]</f>
        <v>2.551036229061161</v>
      </c>
      <c r="U1408" s="41">
        <f>Data5[[#This Row],[TOTAL CHELTUIELI EURO]]/Data5[[#This Row],[NUMĂRUL PERSOANELOR ÎNSCRISE ÎN LISTELE ELECTORALE]]</f>
        <v>0.52706271132025395</v>
      </c>
      <c r="V1408" s="41">
        <f>Data5[[#This Row],[TOTAL CHELTUIELI LEI]]/Data5[[#This Row],[NUMĂRUL PERSOANELOR CARE AU PARTICIPAT LA VOT]]</f>
        <v>3.30899949469429</v>
      </c>
      <c r="W1408" s="41">
        <f>Data5[[#This Row],[TOTAL CHELTUIELI EURO]]/Data5[[#This Row],[NUMĂRUL PERSOANELOR CARE AU PARTICIPAT LA VOT]]</f>
        <v>0.68366345627038505</v>
      </c>
      <c r="X1408" s="43">
        <v>4.8400999999999996</v>
      </c>
      <c r="Y1408" s="114" t="s">
        <v>2891</v>
      </c>
      <c r="Z1408" s="44">
        <v>2</v>
      </c>
      <c r="AA1408" s="115" t="s">
        <v>3105</v>
      </c>
      <c r="AB1408" s="44">
        <v>0</v>
      </c>
      <c r="AC1408" s="45"/>
    </row>
    <row r="1409" spans="1:29" ht="12" customHeight="1" x14ac:dyDescent="0.2">
      <c r="A1409" s="37">
        <v>1408</v>
      </c>
      <c r="B1409" s="38" t="s">
        <v>24</v>
      </c>
      <c r="C1409" s="39" t="s">
        <v>2172</v>
      </c>
      <c r="D1409" s="40">
        <v>44101</v>
      </c>
      <c r="E1409" s="38">
        <v>1</v>
      </c>
      <c r="F1409" s="38"/>
      <c r="G1409" s="38" t="s">
        <v>2</v>
      </c>
      <c r="H1409" s="38" t="s">
        <v>2</v>
      </c>
      <c r="I1409" s="39">
        <v>0</v>
      </c>
      <c r="J1409" s="39">
        <v>2848</v>
      </c>
      <c r="K1409" s="39">
        <v>0</v>
      </c>
      <c r="L1409" s="41">
        <f>SUM(Data5[[#This Row],[CHELTUIELI DE PERSONAL LEI]:[CHELTUIELI DE CAPITAL (ACTIVE NEFINANCIARE ) LEI]])</f>
        <v>2848</v>
      </c>
      <c r="M1409" s="41">
        <f>Data5[[#This Row],[TOTAL CHELTUIELI LEI]]/Data5[[#This Row],[CURS VALUTAR EURO BNR 22 07 2020]]</f>
        <v>588.41759467779593</v>
      </c>
      <c r="N1409" s="49">
        <v>1789</v>
      </c>
      <c r="O1409" s="54"/>
      <c r="P1409" s="54">
        <v>1258</v>
      </c>
      <c r="Q1409" s="54"/>
      <c r="R1409" s="54">
        <f>Data5[[#This Row],[PERSOANE ÎNSCRISE ÎN LISTELE ELECTORALE (TURUL 1)            ]]+Data5[[#This Row],[PERSOANE ÎNSCRISE ÎN LISTELE ELECTORALE (TURUL AL 2-LEA)]]</f>
        <v>1789</v>
      </c>
      <c r="S1409" s="54">
        <f>Data5[[#This Row],[PERSOANE CARE AU PARTICIPAT LA VOT (TURUL 1)]]+Data5[[#This Row],[PERSOANE CARE AU PARTICIPAT LA VOT  (TURUL AL 2-LEA)]]</f>
        <v>1258</v>
      </c>
      <c r="T1409" s="41">
        <f>Data5[[#This Row],[TOTAL CHELTUIELI LEI]]/Data5[[#This Row],[NUMĂRUL PERSOANELOR ÎNSCRISE ÎN LISTELE ELECTORALE]]</f>
        <v>1.5919508105086642</v>
      </c>
      <c r="U1409" s="41">
        <f>Data5[[#This Row],[TOTAL CHELTUIELI EURO]]/Data5[[#This Row],[NUMĂRUL PERSOANELOR ÎNSCRISE ÎN LISTELE ELECTORALE]]</f>
        <v>0.32890866108317268</v>
      </c>
      <c r="V1409" s="41">
        <f>Data5[[#This Row],[TOTAL CHELTUIELI LEI]]/Data5[[#This Row],[NUMĂRUL PERSOANELOR CARE AU PARTICIPAT LA VOT]]</f>
        <v>2.2639109697933226</v>
      </c>
      <c r="W1409" s="41">
        <f>Data5[[#This Row],[TOTAL CHELTUIELI EURO]]/Data5[[#This Row],[NUMĂRUL PERSOANELOR CARE AU PARTICIPAT LA VOT]]</f>
        <v>0.46774053630985368</v>
      </c>
      <c r="X1409" s="43">
        <v>4.8400999999999996</v>
      </c>
      <c r="Y1409" s="114" t="s">
        <v>2894</v>
      </c>
      <c r="Z1409" s="44">
        <v>1</v>
      </c>
      <c r="AA1409" s="115" t="s">
        <v>3105</v>
      </c>
      <c r="AB1409" s="44">
        <v>0</v>
      </c>
      <c r="AC1409" s="45"/>
    </row>
    <row r="1410" spans="1:29" ht="12" customHeight="1" x14ac:dyDescent="0.2">
      <c r="A1410" s="37">
        <v>1409</v>
      </c>
      <c r="B1410" s="38" t="s">
        <v>24</v>
      </c>
      <c r="C1410" s="39" t="s">
        <v>2173</v>
      </c>
      <c r="D1410" s="40">
        <v>44101</v>
      </c>
      <c r="E1410" s="38">
        <v>1</v>
      </c>
      <c r="F1410" s="38"/>
      <c r="G1410" s="38" t="s">
        <v>2</v>
      </c>
      <c r="H1410" s="38" t="s">
        <v>2</v>
      </c>
      <c r="I1410" s="39">
        <v>900</v>
      </c>
      <c r="J1410" s="39">
        <v>1216.75</v>
      </c>
      <c r="K1410" s="39">
        <v>0</v>
      </c>
      <c r="L1410" s="41">
        <f>SUM(Data5[[#This Row],[CHELTUIELI DE PERSONAL LEI]:[CHELTUIELI DE CAPITAL (ACTIVE NEFINANCIARE ) LEI]])</f>
        <v>2116.75</v>
      </c>
      <c r="M1410" s="41">
        <f>Data5[[#This Row],[TOTAL CHELTUIELI LEI]]/Data5[[#This Row],[CURS VALUTAR EURO BNR 22 07 2020]]</f>
        <v>437.33600545443278</v>
      </c>
      <c r="N1410" s="49">
        <v>2182</v>
      </c>
      <c r="O1410" s="54"/>
      <c r="P1410" s="54">
        <v>1432</v>
      </c>
      <c r="Q1410" s="54"/>
      <c r="R1410" s="54">
        <f>Data5[[#This Row],[PERSOANE ÎNSCRISE ÎN LISTELE ELECTORALE (TURUL 1)            ]]+Data5[[#This Row],[PERSOANE ÎNSCRISE ÎN LISTELE ELECTORALE (TURUL AL 2-LEA)]]</f>
        <v>2182</v>
      </c>
      <c r="S1410" s="54">
        <f>Data5[[#This Row],[PERSOANE CARE AU PARTICIPAT LA VOT (TURUL 1)]]+Data5[[#This Row],[PERSOANE CARE AU PARTICIPAT LA VOT  (TURUL AL 2-LEA)]]</f>
        <v>1432</v>
      </c>
      <c r="T1410" s="41">
        <f>Data5[[#This Row],[TOTAL CHELTUIELI LEI]]/Data5[[#This Row],[NUMĂRUL PERSOANELOR ÎNSCRISE ÎN LISTELE ELECTORALE]]</f>
        <v>0.97009624197983502</v>
      </c>
      <c r="U1410" s="41">
        <f>Data5[[#This Row],[TOTAL CHELTUIELI EURO]]/Data5[[#This Row],[NUMĂRUL PERSOANELOR ÎNSCRISE ÎN LISTELE ELECTORALE]]</f>
        <v>0.20042896675271896</v>
      </c>
      <c r="V1410" s="41">
        <f>Data5[[#This Row],[TOTAL CHELTUIELI LEI]]/Data5[[#This Row],[NUMĂRUL PERSOANELOR CARE AU PARTICIPAT LA VOT]]</f>
        <v>1.478177374301676</v>
      </c>
      <c r="W1410" s="41">
        <f>Data5[[#This Row],[TOTAL CHELTUIELI EURO]]/Data5[[#This Row],[NUMĂRUL PERSOANELOR CARE AU PARTICIPAT LA VOT]]</f>
        <v>0.30540223844583297</v>
      </c>
      <c r="X1410" s="43">
        <v>4.8400999999999996</v>
      </c>
      <c r="Y1410" s="114" t="s">
        <v>2890</v>
      </c>
      <c r="Z1410" s="44">
        <v>0</v>
      </c>
      <c r="AA1410" s="115" t="s">
        <v>3105</v>
      </c>
      <c r="AB1410" s="44">
        <v>0</v>
      </c>
      <c r="AC1410" s="45"/>
    </row>
    <row r="1411" spans="1:29" ht="12" customHeight="1" x14ac:dyDescent="0.2">
      <c r="A1411" s="37">
        <v>1410</v>
      </c>
      <c r="B1411" s="38" t="s">
        <v>24</v>
      </c>
      <c r="C1411" s="39" t="s">
        <v>458</v>
      </c>
      <c r="D1411" s="40">
        <v>44101</v>
      </c>
      <c r="E1411" s="38">
        <v>1</v>
      </c>
      <c r="F1411" s="38"/>
      <c r="G1411" s="38" t="s">
        <v>2</v>
      </c>
      <c r="H1411" s="38" t="s">
        <v>2</v>
      </c>
      <c r="I1411" s="39">
        <v>0</v>
      </c>
      <c r="J1411" s="39">
        <v>10108</v>
      </c>
      <c r="K1411" s="39">
        <v>0</v>
      </c>
      <c r="L1411" s="41">
        <f>SUM(Data5[[#This Row],[CHELTUIELI DE PERSONAL LEI]:[CHELTUIELI DE CAPITAL (ACTIVE NEFINANCIARE ) LEI]])</f>
        <v>10108</v>
      </c>
      <c r="M1411" s="41">
        <f>Data5[[#This Row],[TOTAL CHELTUIELI LEI]]/Data5[[#This Row],[CURS VALUTAR EURO BNR 22 07 2020]]</f>
        <v>2088.3866035825708</v>
      </c>
      <c r="N1411" s="49">
        <v>1869</v>
      </c>
      <c r="O1411" s="54"/>
      <c r="P1411" s="54">
        <v>1451</v>
      </c>
      <c r="Q1411" s="54"/>
      <c r="R1411" s="54">
        <f>Data5[[#This Row],[PERSOANE ÎNSCRISE ÎN LISTELE ELECTORALE (TURUL 1)            ]]+Data5[[#This Row],[PERSOANE ÎNSCRISE ÎN LISTELE ELECTORALE (TURUL AL 2-LEA)]]</f>
        <v>1869</v>
      </c>
      <c r="S1411" s="54">
        <f>Data5[[#This Row],[PERSOANE CARE AU PARTICIPAT LA VOT (TURUL 1)]]+Data5[[#This Row],[PERSOANE CARE AU PARTICIPAT LA VOT  (TURUL AL 2-LEA)]]</f>
        <v>1451</v>
      </c>
      <c r="T1411" s="41">
        <f>Data5[[#This Row],[TOTAL CHELTUIELI LEI]]/Data5[[#This Row],[NUMĂRUL PERSOANELOR ÎNSCRISE ÎN LISTELE ELECTORALE]]</f>
        <v>5.4082397003745317</v>
      </c>
      <c r="U1411" s="41">
        <f>Data5[[#This Row],[TOTAL CHELTUIELI EURO]]/Data5[[#This Row],[NUMĂRUL PERSOANELOR ÎNSCRISE ÎN LISTELE ELECTORALE]]</f>
        <v>1.1173818103705568</v>
      </c>
      <c r="V1411" s="41">
        <f>Data5[[#This Row],[TOTAL CHELTUIELI LEI]]/Data5[[#This Row],[NUMĂRUL PERSOANELOR CARE AU PARTICIPAT LA VOT]]</f>
        <v>6.9662301860785663</v>
      </c>
      <c r="W1411" s="41">
        <f>Data5[[#This Row],[TOTAL CHELTUIELI EURO]]/Data5[[#This Row],[NUMĂRUL PERSOANELOR CARE AU PARTICIPAT LA VOT]]</f>
        <v>1.4392740203877126</v>
      </c>
      <c r="X1411" s="43">
        <v>4.8400999999999996</v>
      </c>
      <c r="Y1411" s="114" t="s">
        <v>2892</v>
      </c>
      <c r="Z1411" s="44">
        <v>5</v>
      </c>
      <c r="AA1411" s="115" t="s">
        <v>3107</v>
      </c>
      <c r="AB1411" s="44">
        <v>1</v>
      </c>
      <c r="AC1411" s="45"/>
    </row>
    <row r="1412" spans="1:29" ht="12" customHeight="1" x14ac:dyDescent="0.2">
      <c r="A1412" s="37">
        <v>1411</v>
      </c>
      <c r="B1412" s="38" t="s">
        <v>24</v>
      </c>
      <c r="C1412" s="39" t="s">
        <v>2174</v>
      </c>
      <c r="D1412" s="40">
        <v>44101</v>
      </c>
      <c r="E1412" s="38">
        <v>1</v>
      </c>
      <c r="F1412" s="38"/>
      <c r="G1412" s="38" t="s">
        <v>2</v>
      </c>
      <c r="H1412" s="38" t="s">
        <v>2</v>
      </c>
      <c r="I1412" s="39">
        <v>0</v>
      </c>
      <c r="J1412" s="39">
        <v>3756.07</v>
      </c>
      <c r="K1412" s="39">
        <v>0</v>
      </c>
      <c r="L1412" s="41">
        <f>SUM(Data5[[#This Row],[CHELTUIELI DE PERSONAL LEI]:[CHELTUIELI DE CAPITAL (ACTIVE NEFINANCIARE ) LEI]])</f>
        <v>3756.07</v>
      </c>
      <c r="M1412" s="41">
        <f>Data5[[#This Row],[TOTAL CHELTUIELI LEI]]/Data5[[#This Row],[CURS VALUTAR EURO BNR 22 07 2020]]</f>
        <v>776.03148695274899</v>
      </c>
      <c r="N1412" s="49">
        <v>3785</v>
      </c>
      <c r="O1412" s="54"/>
      <c r="P1412" s="54">
        <v>2545</v>
      </c>
      <c r="Q1412" s="54"/>
      <c r="R1412" s="54">
        <f>Data5[[#This Row],[PERSOANE ÎNSCRISE ÎN LISTELE ELECTORALE (TURUL 1)            ]]+Data5[[#This Row],[PERSOANE ÎNSCRISE ÎN LISTELE ELECTORALE (TURUL AL 2-LEA)]]</f>
        <v>3785</v>
      </c>
      <c r="S1412" s="54">
        <f>Data5[[#This Row],[PERSOANE CARE AU PARTICIPAT LA VOT (TURUL 1)]]+Data5[[#This Row],[PERSOANE CARE AU PARTICIPAT LA VOT  (TURUL AL 2-LEA)]]</f>
        <v>2545</v>
      </c>
      <c r="T1412" s="41">
        <f>Data5[[#This Row],[TOTAL CHELTUIELI LEI]]/Data5[[#This Row],[NUMĂRUL PERSOANELOR ÎNSCRISE ÎN LISTELE ELECTORALE]]</f>
        <v>0.99235667107001324</v>
      </c>
      <c r="U1412" s="41">
        <f>Data5[[#This Row],[TOTAL CHELTUIELI EURO]]/Data5[[#This Row],[NUMĂRUL PERSOANELOR ÎNSCRISE ÎN LISTELE ELECTORALE]]</f>
        <v>0.20502813393731809</v>
      </c>
      <c r="V1412" s="41">
        <f>Data5[[#This Row],[TOTAL CHELTUIELI LEI]]/Data5[[#This Row],[NUMĂRUL PERSOANELOR CARE AU PARTICIPAT LA VOT]]</f>
        <v>1.4758624754420433</v>
      </c>
      <c r="W1412" s="41">
        <f>Data5[[#This Row],[TOTAL CHELTUIELI EURO]]/Data5[[#This Row],[NUMĂRUL PERSOANELOR CARE AU PARTICIPAT LA VOT]]</f>
        <v>0.30492396343919409</v>
      </c>
      <c r="X1412" s="43">
        <v>4.8400999999999996</v>
      </c>
      <c r="Y1412" s="114" t="s">
        <v>2890</v>
      </c>
      <c r="Z1412" s="44">
        <v>0</v>
      </c>
      <c r="AA1412" s="115" t="s">
        <v>3105</v>
      </c>
      <c r="AB1412" s="44">
        <v>0</v>
      </c>
      <c r="AC1412" s="45"/>
    </row>
    <row r="1413" spans="1:29" ht="12" customHeight="1" x14ac:dyDescent="0.2">
      <c r="A1413" s="37">
        <v>1412</v>
      </c>
      <c r="B1413" s="38" t="s">
        <v>24</v>
      </c>
      <c r="C1413" s="39" t="s">
        <v>2175</v>
      </c>
      <c r="D1413" s="40">
        <v>44101</v>
      </c>
      <c r="E1413" s="38">
        <v>1</v>
      </c>
      <c r="F1413" s="38"/>
      <c r="G1413" s="38" t="s">
        <v>2</v>
      </c>
      <c r="H1413" s="38" t="s">
        <v>2</v>
      </c>
      <c r="I1413" s="39">
        <v>2160</v>
      </c>
      <c r="J1413" s="39">
        <v>11755.48</v>
      </c>
      <c r="K1413" s="39">
        <v>0</v>
      </c>
      <c r="L1413" s="41">
        <f>SUM(Data5[[#This Row],[CHELTUIELI DE PERSONAL LEI]:[CHELTUIELI DE CAPITAL (ACTIVE NEFINANCIARE ) LEI]])</f>
        <v>13915.48</v>
      </c>
      <c r="M1413" s="41">
        <f>Data5[[#This Row],[TOTAL CHELTUIELI LEI]]/Data5[[#This Row],[CURS VALUTAR EURO BNR 22 07 2020]]</f>
        <v>2875.0397719055391</v>
      </c>
      <c r="N1413" s="49">
        <v>2768</v>
      </c>
      <c r="O1413" s="54"/>
      <c r="P1413" s="54">
        <v>2112</v>
      </c>
      <c r="Q1413" s="54"/>
      <c r="R1413" s="54">
        <f>Data5[[#This Row],[PERSOANE ÎNSCRISE ÎN LISTELE ELECTORALE (TURUL 1)            ]]+Data5[[#This Row],[PERSOANE ÎNSCRISE ÎN LISTELE ELECTORALE (TURUL AL 2-LEA)]]</f>
        <v>2768</v>
      </c>
      <c r="S1413" s="54">
        <f>Data5[[#This Row],[PERSOANE CARE AU PARTICIPAT LA VOT (TURUL 1)]]+Data5[[#This Row],[PERSOANE CARE AU PARTICIPAT LA VOT  (TURUL AL 2-LEA)]]</f>
        <v>2112</v>
      </c>
      <c r="T1413" s="41">
        <f>Data5[[#This Row],[TOTAL CHELTUIELI LEI]]/Data5[[#This Row],[NUMĂRUL PERSOANELOR ÎNSCRISE ÎN LISTELE ELECTORALE]]</f>
        <v>5.0272687861271672</v>
      </c>
      <c r="U1413" s="41">
        <f>Data5[[#This Row],[TOTAL CHELTUIELI EURO]]/Data5[[#This Row],[NUMĂRUL PERSOANELOR ÎNSCRISE ÎN LISTELE ELECTORALE]]</f>
        <v>1.0386704378271456</v>
      </c>
      <c r="V1413" s="41">
        <f>Data5[[#This Row],[TOTAL CHELTUIELI LEI]]/Data5[[#This Row],[NUMĂRUL PERSOANELOR CARE AU PARTICIPAT LA VOT]]</f>
        <v>6.5887689393939395</v>
      </c>
      <c r="W1413" s="41">
        <f>Data5[[#This Row],[TOTAL CHELTUIELI EURO]]/Data5[[#This Row],[NUMĂRUL PERSOANELOR CARE AU PARTICIPAT LA VOT]]</f>
        <v>1.3612877707886075</v>
      </c>
      <c r="X1413" s="43">
        <v>4.8400999999999996</v>
      </c>
      <c r="Y1413" s="114" t="s">
        <v>2892</v>
      </c>
      <c r="Z1413" s="44">
        <v>5</v>
      </c>
      <c r="AA1413" s="115" t="s">
        <v>3107</v>
      </c>
      <c r="AB1413" s="44">
        <v>1</v>
      </c>
      <c r="AC1413" s="45"/>
    </row>
    <row r="1414" spans="1:29" ht="12" customHeight="1" x14ac:dyDescent="0.2">
      <c r="A1414" s="37">
        <v>1413</v>
      </c>
      <c r="B1414" s="38" t="s">
        <v>24</v>
      </c>
      <c r="C1414" s="39" t="s">
        <v>2176</v>
      </c>
      <c r="D1414" s="40">
        <v>44101</v>
      </c>
      <c r="E1414" s="38">
        <v>1</v>
      </c>
      <c r="F1414" s="38"/>
      <c r="G1414" s="38" t="s">
        <v>2</v>
      </c>
      <c r="H1414" s="38" t="s">
        <v>2</v>
      </c>
      <c r="I1414" s="39">
        <v>1080</v>
      </c>
      <c r="J1414" s="39">
        <v>5000</v>
      </c>
      <c r="K1414" s="39">
        <v>0</v>
      </c>
      <c r="L1414" s="41">
        <f>SUM(Data5[[#This Row],[CHELTUIELI DE PERSONAL LEI]:[CHELTUIELI DE CAPITAL (ACTIVE NEFINANCIARE ) LEI]])</f>
        <v>6080</v>
      </c>
      <c r="M1414" s="41">
        <f>Data5[[#This Row],[TOTAL CHELTUIELI LEI]]/Data5[[#This Row],[CURS VALUTAR EURO BNR 22 07 2020]]</f>
        <v>1256.1723931323734</v>
      </c>
      <c r="N1414" s="49">
        <v>3318</v>
      </c>
      <c r="O1414" s="54"/>
      <c r="P1414" s="54">
        <v>1838</v>
      </c>
      <c r="Q1414" s="54"/>
      <c r="R1414" s="54">
        <f>Data5[[#This Row],[PERSOANE ÎNSCRISE ÎN LISTELE ELECTORALE (TURUL 1)            ]]+Data5[[#This Row],[PERSOANE ÎNSCRISE ÎN LISTELE ELECTORALE (TURUL AL 2-LEA)]]</f>
        <v>3318</v>
      </c>
      <c r="S1414" s="54">
        <f>Data5[[#This Row],[PERSOANE CARE AU PARTICIPAT LA VOT (TURUL 1)]]+Data5[[#This Row],[PERSOANE CARE AU PARTICIPAT LA VOT  (TURUL AL 2-LEA)]]</f>
        <v>1838</v>
      </c>
      <c r="T1414" s="41">
        <f>Data5[[#This Row],[TOTAL CHELTUIELI LEI]]/Data5[[#This Row],[NUMĂRUL PERSOANELOR ÎNSCRISE ÎN LISTELE ELECTORALE]]</f>
        <v>1.8324291742013261</v>
      </c>
      <c r="U1414" s="41">
        <f>Data5[[#This Row],[TOTAL CHELTUIELI EURO]]/Data5[[#This Row],[NUMĂRUL PERSOANELOR ÎNSCRISE ÎN LISTELE ELECTORALE]]</f>
        <v>0.37859324687533857</v>
      </c>
      <c r="V1414" s="41">
        <f>Data5[[#This Row],[TOTAL CHELTUIELI LEI]]/Data5[[#This Row],[NUMĂRUL PERSOANELOR CARE AU PARTICIPAT LA VOT]]</f>
        <v>3.3079434167573449</v>
      </c>
      <c r="W1414" s="41">
        <f>Data5[[#This Row],[TOTAL CHELTUIELI EURO]]/Data5[[#This Row],[NUMĂRUL PERSOANELOR CARE AU PARTICIPAT LA VOT]]</f>
        <v>0.68344526285765694</v>
      </c>
      <c r="X1414" s="43">
        <v>4.8400999999999996</v>
      </c>
      <c r="Y1414" s="114" t="s">
        <v>2894</v>
      </c>
      <c r="Z1414" s="44">
        <v>1</v>
      </c>
      <c r="AA1414" s="115" t="s">
        <v>3105</v>
      </c>
      <c r="AB1414" s="44">
        <v>0</v>
      </c>
      <c r="AC1414" s="45"/>
    </row>
    <row r="1415" spans="1:29" ht="12" customHeight="1" x14ac:dyDescent="0.2">
      <c r="A1415" s="37">
        <v>1414</v>
      </c>
      <c r="B1415" s="38" t="s">
        <v>24</v>
      </c>
      <c r="C1415" s="39" t="s">
        <v>538</v>
      </c>
      <c r="D1415" s="40">
        <v>44101</v>
      </c>
      <c r="E1415" s="38">
        <v>1</v>
      </c>
      <c r="F1415" s="38"/>
      <c r="G1415" s="38" t="s">
        <v>2</v>
      </c>
      <c r="H1415" s="38" t="s">
        <v>2</v>
      </c>
      <c r="I1415" s="39">
        <v>26940</v>
      </c>
      <c r="J1415" s="39">
        <v>5908.13</v>
      </c>
      <c r="K1415" s="39">
        <v>0</v>
      </c>
      <c r="L1415" s="41">
        <f>SUM(Data5[[#This Row],[CHELTUIELI DE PERSONAL LEI]:[CHELTUIELI DE CAPITAL (ACTIVE NEFINANCIARE ) LEI]])</f>
        <v>32848.129999999997</v>
      </c>
      <c r="M1415" s="41">
        <f>Data5[[#This Row],[TOTAL CHELTUIELI LEI]]/Data5[[#This Row],[CURS VALUTAR EURO BNR 22 07 2020]]</f>
        <v>6786.6634986880435</v>
      </c>
      <c r="N1415" s="49">
        <v>1836</v>
      </c>
      <c r="O1415" s="54"/>
      <c r="P1415" s="54">
        <v>1512</v>
      </c>
      <c r="Q1415" s="54"/>
      <c r="R1415" s="54">
        <f>Data5[[#This Row],[PERSOANE ÎNSCRISE ÎN LISTELE ELECTORALE (TURUL 1)            ]]+Data5[[#This Row],[PERSOANE ÎNSCRISE ÎN LISTELE ELECTORALE (TURUL AL 2-LEA)]]</f>
        <v>1836</v>
      </c>
      <c r="S1415" s="54">
        <f>Data5[[#This Row],[PERSOANE CARE AU PARTICIPAT LA VOT (TURUL 1)]]+Data5[[#This Row],[PERSOANE CARE AU PARTICIPAT LA VOT  (TURUL AL 2-LEA)]]</f>
        <v>1512</v>
      </c>
      <c r="T1415" s="41">
        <f>Data5[[#This Row],[TOTAL CHELTUIELI LEI]]/Data5[[#This Row],[NUMĂRUL PERSOANELOR ÎNSCRISE ÎN LISTELE ELECTORALE]]</f>
        <v>17.891138344226579</v>
      </c>
      <c r="U1415" s="41">
        <f>Data5[[#This Row],[TOTAL CHELTUIELI EURO]]/Data5[[#This Row],[NUMĂRUL PERSOANELOR ÎNSCRISE ÎN LISTELE ELECTORALE]]</f>
        <v>3.6964398141002417</v>
      </c>
      <c r="V1415" s="41">
        <f>Data5[[#This Row],[TOTAL CHELTUIELI LEI]]/Data5[[#This Row],[NUMĂRUL PERSOANELOR CARE AU PARTICIPAT LA VOT]]</f>
        <v>21.724953703703701</v>
      </c>
      <c r="W1415" s="41">
        <f>Data5[[#This Row],[TOTAL CHELTUIELI EURO]]/Data5[[#This Row],[NUMĂRUL PERSOANELOR CARE AU PARTICIPAT LA VOT]]</f>
        <v>4.488534059978865</v>
      </c>
      <c r="X1415" s="43">
        <v>4.8400999999999996</v>
      </c>
      <c r="Y1415" s="114" t="s">
        <v>2907</v>
      </c>
      <c r="Z1415" s="44">
        <v>17</v>
      </c>
      <c r="AA1415" s="115" t="s">
        <v>3106</v>
      </c>
      <c r="AB1415" s="44">
        <v>3</v>
      </c>
      <c r="AC1415" s="45"/>
    </row>
    <row r="1416" spans="1:29" ht="12" customHeight="1" x14ac:dyDescent="0.2">
      <c r="A1416" s="37">
        <v>1415</v>
      </c>
      <c r="B1416" s="38" t="s">
        <v>24</v>
      </c>
      <c r="C1416" s="39" t="s">
        <v>2177</v>
      </c>
      <c r="D1416" s="40">
        <v>44101</v>
      </c>
      <c r="E1416" s="38">
        <v>1</v>
      </c>
      <c r="F1416" s="38"/>
      <c r="G1416" s="38" t="s">
        <v>2</v>
      </c>
      <c r="H1416" s="38" t="s">
        <v>2</v>
      </c>
      <c r="I1416" s="39">
        <v>2700</v>
      </c>
      <c r="J1416" s="39">
        <v>3466.58</v>
      </c>
      <c r="K1416" s="39">
        <v>0</v>
      </c>
      <c r="L1416" s="41">
        <f>SUM(Data5[[#This Row],[CHELTUIELI DE PERSONAL LEI]:[CHELTUIELI DE CAPITAL (ACTIVE NEFINANCIARE ) LEI]])</f>
        <v>6166.58</v>
      </c>
      <c r="M1416" s="41">
        <f>Data5[[#This Row],[TOTAL CHELTUIELI LEI]]/Data5[[#This Row],[CURS VALUTAR EURO BNR 22 07 2020]]</f>
        <v>1274.0604532964196</v>
      </c>
      <c r="N1416" s="49">
        <v>1750</v>
      </c>
      <c r="O1416" s="54"/>
      <c r="P1416" s="54">
        <v>1115</v>
      </c>
      <c r="Q1416" s="54"/>
      <c r="R1416" s="54">
        <f>Data5[[#This Row],[PERSOANE ÎNSCRISE ÎN LISTELE ELECTORALE (TURUL 1)            ]]+Data5[[#This Row],[PERSOANE ÎNSCRISE ÎN LISTELE ELECTORALE (TURUL AL 2-LEA)]]</f>
        <v>1750</v>
      </c>
      <c r="S1416" s="54">
        <f>Data5[[#This Row],[PERSOANE CARE AU PARTICIPAT LA VOT (TURUL 1)]]+Data5[[#This Row],[PERSOANE CARE AU PARTICIPAT LA VOT  (TURUL AL 2-LEA)]]</f>
        <v>1115</v>
      </c>
      <c r="T1416" s="41">
        <f>Data5[[#This Row],[TOTAL CHELTUIELI LEI]]/Data5[[#This Row],[NUMĂRUL PERSOANELOR ÎNSCRISE ÎN LISTELE ELECTORALE]]</f>
        <v>3.5237599999999998</v>
      </c>
      <c r="U1416" s="41">
        <f>Data5[[#This Row],[TOTAL CHELTUIELI EURO]]/Data5[[#This Row],[NUMĂRUL PERSOANELOR ÎNSCRISE ÎN LISTELE ELECTORALE]]</f>
        <v>0.7280345447408112</v>
      </c>
      <c r="V1416" s="41">
        <f>Data5[[#This Row],[TOTAL CHELTUIELI LEI]]/Data5[[#This Row],[NUMĂRUL PERSOANELOR CARE AU PARTICIPAT LA VOT]]</f>
        <v>5.5305650224215244</v>
      </c>
      <c r="W1416" s="41">
        <f>Data5[[#This Row],[TOTAL CHELTUIELI EURO]]/Data5[[#This Row],[NUMĂRUL PERSOANELOR CARE AU PARTICIPAT LA VOT]]</f>
        <v>1.1426551150640534</v>
      </c>
      <c r="X1416" s="43">
        <v>4.8400999999999996</v>
      </c>
      <c r="Y1416" s="114" t="s">
        <v>2884</v>
      </c>
      <c r="Z1416" s="44">
        <v>3</v>
      </c>
      <c r="AA1416" s="115" t="s">
        <v>3105</v>
      </c>
      <c r="AB1416" s="44">
        <v>0</v>
      </c>
      <c r="AC1416" s="45"/>
    </row>
    <row r="1417" spans="1:29" ht="12" customHeight="1" x14ac:dyDescent="0.2">
      <c r="A1417" s="37">
        <v>1416</v>
      </c>
      <c r="B1417" s="38" t="s">
        <v>24</v>
      </c>
      <c r="C1417" s="39" t="s">
        <v>2178</v>
      </c>
      <c r="D1417" s="40">
        <v>44101</v>
      </c>
      <c r="E1417" s="38">
        <v>1</v>
      </c>
      <c r="F1417" s="38"/>
      <c r="G1417" s="38" t="s">
        <v>2</v>
      </c>
      <c r="H1417" s="38" t="s">
        <v>2</v>
      </c>
      <c r="I1417" s="39">
        <v>7000</v>
      </c>
      <c r="J1417" s="39">
        <v>2343.89</v>
      </c>
      <c r="K1417" s="39">
        <v>0</v>
      </c>
      <c r="L1417" s="41">
        <f>SUM(Data5[[#This Row],[CHELTUIELI DE PERSONAL LEI]:[CHELTUIELI DE CAPITAL (ACTIVE NEFINANCIARE ) LEI]])</f>
        <v>9343.89</v>
      </c>
      <c r="M1417" s="41">
        <f>Data5[[#This Row],[TOTAL CHELTUIELI LEI]]/Data5[[#This Row],[CURS VALUTAR EURO BNR 22 07 2020]]</f>
        <v>1930.5158984318507</v>
      </c>
      <c r="N1417" s="49">
        <v>6471</v>
      </c>
      <c r="O1417" s="54"/>
      <c r="P1417" s="54">
        <v>4721</v>
      </c>
      <c r="Q1417" s="54"/>
      <c r="R1417" s="54">
        <f>Data5[[#This Row],[PERSOANE ÎNSCRISE ÎN LISTELE ELECTORALE (TURUL 1)            ]]+Data5[[#This Row],[PERSOANE ÎNSCRISE ÎN LISTELE ELECTORALE (TURUL AL 2-LEA)]]</f>
        <v>6471</v>
      </c>
      <c r="S1417" s="54">
        <f>Data5[[#This Row],[PERSOANE CARE AU PARTICIPAT LA VOT (TURUL 1)]]+Data5[[#This Row],[PERSOANE CARE AU PARTICIPAT LA VOT  (TURUL AL 2-LEA)]]</f>
        <v>4721</v>
      </c>
      <c r="T1417" s="41">
        <f>Data5[[#This Row],[TOTAL CHELTUIELI LEI]]/Data5[[#This Row],[NUMĂRUL PERSOANELOR ÎNSCRISE ÎN LISTELE ELECTORALE]]</f>
        <v>1.4439638386648121</v>
      </c>
      <c r="U1417" s="41">
        <f>Data5[[#This Row],[TOTAL CHELTUIELI EURO]]/Data5[[#This Row],[NUMĂRUL PERSOANELOR ÎNSCRISE ÎN LISTELE ELECTORALE]]</f>
        <v>0.29833347217305684</v>
      </c>
      <c r="V1417" s="41">
        <f>Data5[[#This Row],[TOTAL CHELTUIELI LEI]]/Data5[[#This Row],[NUMĂRUL PERSOANELOR CARE AU PARTICIPAT LA VOT]]</f>
        <v>1.9792183859351831</v>
      </c>
      <c r="W1417" s="41">
        <f>Data5[[#This Row],[TOTAL CHELTUIELI EURO]]/Data5[[#This Row],[NUMĂRUL PERSOANELOR CARE AU PARTICIPAT LA VOT]]</f>
        <v>0.40892096980128168</v>
      </c>
      <c r="X1417" s="43">
        <v>4.8400999999999996</v>
      </c>
      <c r="Y1417" s="114" t="s">
        <v>2894</v>
      </c>
      <c r="Z1417" s="44">
        <v>1</v>
      </c>
      <c r="AA1417" s="115" t="s">
        <v>3105</v>
      </c>
      <c r="AB1417" s="44">
        <v>0</v>
      </c>
      <c r="AC1417" s="45"/>
    </row>
    <row r="1418" spans="1:29" ht="12" customHeight="1" x14ac:dyDescent="0.2">
      <c r="A1418" s="37">
        <v>1417</v>
      </c>
      <c r="B1418" s="38" t="s">
        <v>24</v>
      </c>
      <c r="C1418" s="39" t="s">
        <v>2179</v>
      </c>
      <c r="D1418" s="40">
        <v>44101</v>
      </c>
      <c r="E1418" s="38">
        <v>1</v>
      </c>
      <c r="F1418" s="38"/>
      <c r="G1418" s="38" t="s">
        <v>2</v>
      </c>
      <c r="H1418" s="38" t="s">
        <v>2</v>
      </c>
      <c r="I1418" s="39">
        <v>18084</v>
      </c>
      <c r="J1418" s="39">
        <v>5047.21</v>
      </c>
      <c r="K1418" s="39">
        <v>0</v>
      </c>
      <c r="L1418" s="41">
        <f>SUM(Data5[[#This Row],[CHELTUIELI DE PERSONAL LEI]:[CHELTUIELI DE CAPITAL (ACTIVE NEFINANCIARE ) LEI]])</f>
        <v>23131.21</v>
      </c>
      <c r="M1418" s="41">
        <f>Data5[[#This Row],[TOTAL CHELTUIELI LEI]]/Data5[[#This Row],[CURS VALUTAR EURO BNR 22 07 2020]]</f>
        <v>4779.0768785768887</v>
      </c>
      <c r="N1418" s="49">
        <v>2149</v>
      </c>
      <c r="O1418" s="54"/>
      <c r="P1418" s="54">
        <v>1700</v>
      </c>
      <c r="Q1418" s="54"/>
      <c r="R1418" s="54">
        <f>Data5[[#This Row],[PERSOANE ÎNSCRISE ÎN LISTELE ELECTORALE (TURUL 1)            ]]+Data5[[#This Row],[PERSOANE ÎNSCRISE ÎN LISTELE ELECTORALE (TURUL AL 2-LEA)]]</f>
        <v>2149</v>
      </c>
      <c r="S1418" s="54">
        <f>Data5[[#This Row],[PERSOANE CARE AU PARTICIPAT LA VOT (TURUL 1)]]+Data5[[#This Row],[PERSOANE CARE AU PARTICIPAT LA VOT  (TURUL AL 2-LEA)]]</f>
        <v>1700</v>
      </c>
      <c r="T1418" s="41">
        <f>Data5[[#This Row],[TOTAL CHELTUIELI LEI]]/Data5[[#This Row],[NUMĂRUL PERSOANELOR ÎNSCRISE ÎN LISTELE ELECTORALE]]</f>
        <v>10.763708701721731</v>
      </c>
      <c r="U1418" s="41">
        <f>Data5[[#This Row],[TOTAL CHELTUIELI EURO]]/Data5[[#This Row],[NUMĂRUL PERSOANELOR ÎNSCRISE ÎN LISTELE ELECTORALE]]</f>
        <v>2.2238608090167</v>
      </c>
      <c r="V1418" s="41">
        <f>Data5[[#This Row],[TOTAL CHELTUIELI LEI]]/Data5[[#This Row],[NUMĂRUL PERSOANELOR CARE AU PARTICIPAT LA VOT]]</f>
        <v>13.606594117647058</v>
      </c>
      <c r="W1418" s="41">
        <f>Data5[[#This Row],[TOTAL CHELTUIELI EURO]]/Data5[[#This Row],[NUMĂRUL PERSOANELOR CARE AU PARTICIPAT LA VOT]]</f>
        <v>2.811221693280523</v>
      </c>
      <c r="X1418" s="43">
        <v>4.8400999999999996</v>
      </c>
      <c r="Y1418" s="114" t="s">
        <v>2898</v>
      </c>
      <c r="Z1418" s="44">
        <v>10</v>
      </c>
      <c r="AA1418" s="115" t="s">
        <v>3108</v>
      </c>
      <c r="AB1418" s="44">
        <v>2</v>
      </c>
      <c r="AC1418" s="45"/>
    </row>
    <row r="1419" spans="1:29" ht="12" customHeight="1" x14ac:dyDescent="0.2">
      <c r="A1419" s="37">
        <v>1418</v>
      </c>
      <c r="B1419" s="38" t="s">
        <v>24</v>
      </c>
      <c r="C1419" s="39" t="s">
        <v>324</v>
      </c>
      <c r="D1419" s="40">
        <v>44101</v>
      </c>
      <c r="E1419" s="38">
        <v>1</v>
      </c>
      <c r="F1419" s="38"/>
      <c r="G1419" s="38" t="s">
        <v>2</v>
      </c>
      <c r="H1419" s="38" t="s">
        <v>2</v>
      </c>
      <c r="I1419" s="39">
        <v>2000</v>
      </c>
      <c r="J1419" s="39">
        <v>5326.74</v>
      </c>
      <c r="K1419" s="39">
        <v>0</v>
      </c>
      <c r="L1419" s="41">
        <f>SUM(Data5[[#This Row],[CHELTUIELI DE PERSONAL LEI]:[CHELTUIELI DE CAPITAL (ACTIVE NEFINANCIARE ) LEI]])</f>
        <v>7326.74</v>
      </c>
      <c r="M1419" s="41">
        <f>Data5[[#This Row],[TOTAL CHELTUIELI LEI]]/Data5[[#This Row],[CURS VALUTAR EURO BNR 22 07 2020]]</f>
        <v>1513.7579802070206</v>
      </c>
      <c r="N1419" s="49">
        <v>1264</v>
      </c>
      <c r="O1419" s="54"/>
      <c r="P1419" s="54">
        <v>950</v>
      </c>
      <c r="Q1419" s="54"/>
      <c r="R1419" s="54">
        <f>Data5[[#This Row],[PERSOANE ÎNSCRISE ÎN LISTELE ELECTORALE (TURUL 1)            ]]+Data5[[#This Row],[PERSOANE ÎNSCRISE ÎN LISTELE ELECTORALE (TURUL AL 2-LEA)]]</f>
        <v>1264</v>
      </c>
      <c r="S1419" s="54">
        <f>Data5[[#This Row],[PERSOANE CARE AU PARTICIPAT LA VOT (TURUL 1)]]+Data5[[#This Row],[PERSOANE CARE AU PARTICIPAT LA VOT  (TURUL AL 2-LEA)]]</f>
        <v>950</v>
      </c>
      <c r="T1419" s="41">
        <f>Data5[[#This Row],[TOTAL CHELTUIELI LEI]]/Data5[[#This Row],[NUMĂRUL PERSOANELOR ÎNSCRISE ÎN LISTELE ELECTORALE]]</f>
        <v>5.7964715189873415</v>
      </c>
      <c r="U1419" s="41">
        <f>Data5[[#This Row],[TOTAL CHELTUIELI EURO]]/Data5[[#This Row],[NUMĂRUL PERSOANELOR ÎNSCRISE ÎN LISTELE ELECTORALE]]</f>
        <v>1.1975933387713771</v>
      </c>
      <c r="V1419" s="41">
        <f>Data5[[#This Row],[TOTAL CHELTUIELI LEI]]/Data5[[#This Row],[NUMĂRUL PERSOANELOR CARE AU PARTICIPAT LA VOT]]</f>
        <v>7.7123578947368419</v>
      </c>
      <c r="W1419" s="41">
        <f>Data5[[#This Row],[TOTAL CHELTUIELI EURO]]/Data5[[#This Row],[NUMĂRUL PERSOANELOR CARE AU PARTICIPAT LA VOT]]</f>
        <v>1.5934294528494954</v>
      </c>
      <c r="X1419" s="43">
        <v>4.8400999999999996</v>
      </c>
      <c r="Y1419" s="114" t="s">
        <v>2892</v>
      </c>
      <c r="Z1419" s="44">
        <v>5</v>
      </c>
      <c r="AA1419" s="115" t="s">
        <v>3107</v>
      </c>
      <c r="AB1419" s="44">
        <v>1</v>
      </c>
      <c r="AC1419" s="45"/>
    </row>
    <row r="1420" spans="1:29" ht="12" customHeight="1" x14ac:dyDescent="0.2">
      <c r="A1420" s="37">
        <v>1419</v>
      </c>
      <c r="B1420" s="38" t="s">
        <v>24</v>
      </c>
      <c r="C1420" s="39" t="s">
        <v>2180</v>
      </c>
      <c r="D1420" s="40">
        <v>44101</v>
      </c>
      <c r="E1420" s="38">
        <v>1</v>
      </c>
      <c r="F1420" s="38"/>
      <c r="G1420" s="38" t="s">
        <v>2</v>
      </c>
      <c r="H1420" s="38" t="s">
        <v>2</v>
      </c>
      <c r="I1420" s="39">
        <v>28951</v>
      </c>
      <c r="J1420" s="39">
        <v>4070</v>
      </c>
      <c r="K1420" s="39">
        <v>0</v>
      </c>
      <c r="L1420" s="41">
        <f>SUM(Data5[[#This Row],[CHELTUIELI DE PERSONAL LEI]:[CHELTUIELI DE CAPITAL (ACTIVE NEFINANCIARE ) LEI]])</f>
        <v>33021</v>
      </c>
      <c r="M1420" s="41">
        <f>Data5[[#This Row],[TOTAL CHELTUIELI LEI]]/Data5[[#This Row],[CURS VALUTAR EURO BNR 22 07 2020]]</f>
        <v>6822.379702898701</v>
      </c>
      <c r="N1420" s="49">
        <v>2294</v>
      </c>
      <c r="O1420" s="54"/>
      <c r="P1420" s="54">
        <v>1908</v>
      </c>
      <c r="Q1420" s="54"/>
      <c r="R1420" s="54">
        <f>Data5[[#This Row],[PERSOANE ÎNSCRISE ÎN LISTELE ELECTORALE (TURUL 1)            ]]+Data5[[#This Row],[PERSOANE ÎNSCRISE ÎN LISTELE ELECTORALE (TURUL AL 2-LEA)]]</f>
        <v>2294</v>
      </c>
      <c r="S1420" s="54">
        <f>Data5[[#This Row],[PERSOANE CARE AU PARTICIPAT LA VOT (TURUL 1)]]+Data5[[#This Row],[PERSOANE CARE AU PARTICIPAT LA VOT  (TURUL AL 2-LEA)]]</f>
        <v>1908</v>
      </c>
      <c r="T1420" s="41">
        <f>Data5[[#This Row],[TOTAL CHELTUIELI LEI]]/Data5[[#This Row],[NUMĂRUL PERSOANELOR ÎNSCRISE ÎN LISTELE ELECTORALE]]</f>
        <v>14.394507410636443</v>
      </c>
      <c r="U1420" s="41">
        <f>Data5[[#This Row],[TOTAL CHELTUIELI EURO]]/Data5[[#This Row],[NUMĂRUL PERSOANELOR ÎNSCRISE ÎN LISTELE ELECTORALE]]</f>
        <v>2.9740103325626421</v>
      </c>
      <c r="V1420" s="41">
        <f>Data5[[#This Row],[TOTAL CHELTUIELI LEI]]/Data5[[#This Row],[NUMĂRUL PERSOANELOR CARE AU PARTICIPAT LA VOT]]</f>
        <v>17.306603773584907</v>
      </c>
      <c r="W1420" s="41">
        <f>Data5[[#This Row],[TOTAL CHELTUIELI EURO]]/Data5[[#This Row],[NUMĂRUL PERSOANELOR CARE AU PARTICIPAT LA VOT]]</f>
        <v>3.575670703825315</v>
      </c>
      <c r="X1420" s="43">
        <v>4.8400999999999996</v>
      </c>
      <c r="Y1420" s="114" t="s">
        <v>2885</v>
      </c>
      <c r="Z1420" s="44">
        <v>14</v>
      </c>
      <c r="AA1420" s="115" t="s">
        <v>3108</v>
      </c>
      <c r="AB1420" s="44">
        <v>2</v>
      </c>
      <c r="AC1420" s="45"/>
    </row>
    <row r="1421" spans="1:29" ht="12" customHeight="1" x14ac:dyDescent="0.2">
      <c r="A1421" s="37">
        <v>1420</v>
      </c>
      <c r="B1421" s="38" t="s">
        <v>24</v>
      </c>
      <c r="C1421" s="39" t="s">
        <v>2181</v>
      </c>
      <c r="D1421" s="40">
        <v>44101</v>
      </c>
      <c r="E1421" s="38">
        <v>1</v>
      </c>
      <c r="F1421" s="38"/>
      <c r="G1421" s="38" t="s">
        <v>2</v>
      </c>
      <c r="H1421" s="38" t="s">
        <v>2</v>
      </c>
      <c r="I1421" s="39">
        <v>2000</v>
      </c>
      <c r="J1421" s="39">
        <v>26833</v>
      </c>
      <c r="K1421" s="39">
        <v>0</v>
      </c>
      <c r="L1421" s="41">
        <f>SUM(Data5[[#This Row],[CHELTUIELI DE PERSONAL LEI]:[CHELTUIELI DE CAPITAL (ACTIVE NEFINANCIARE ) LEI]])</f>
        <v>28833</v>
      </c>
      <c r="M1421" s="41">
        <f>Data5[[#This Row],[TOTAL CHELTUIELI LEI]]/Data5[[#This Row],[CURS VALUTAR EURO BNR 22 07 2020]]</f>
        <v>5957.1083242081777</v>
      </c>
      <c r="N1421" s="49">
        <v>1925</v>
      </c>
      <c r="O1421" s="54"/>
      <c r="P1421" s="54">
        <v>1056</v>
      </c>
      <c r="Q1421" s="54"/>
      <c r="R1421" s="54">
        <f>Data5[[#This Row],[PERSOANE ÎNSCRISE ÎN LISTELE ELECTORALE (TURUL 1)            ]]+Data5[[#This Row],[PERSOANE ÎNSCRISE ÎN LISTELE ELECTORALE (TURUL AL 2-LEA)]]</f>
        <v>1925</v>
      </c>
      <c r="S1421" s="54">
        <f>Data5[[#This Row],[PERSOANE CARE AU PARTICIPAT LA VOT (TURUL 1)]]+Data5[[#This Row],[PERSOANE CARE AU PARTICIPAT LA VOT  (TURUL AL 2-LEA)]]</f>
        <v>1056</v>
      </c>
      <c r="T1421" s="41">
        <f>Data5[[#This Row],[TOTAL CHELTUIELI LEI]]/Data5[[#This Row],[NUMĂRUL PERSOANELOR ÎNSCRISE ÎN LISTELE ELECTORALE]]</f>
        <v>14.978181818181818</v>
      </c>
      <c r="U1421" s="41">
        <f>Data5[[#This Row],[TOTAL CHELTUIELI EURO]]/Data5[[#This Row],[NUMĂRUL PERSOANELOR ÎNSCRISE ÎN LISTELE ELECTORALE]]</f>
        <v>3.094601726861391</v>
      </c>
      <c r="V1421" s="41">
        <f>Data5[[#This Row],[TOTAL CHELTUIELI LEI]]/Data5[[#This Row],[NUMĂRUL PERSOANELOR CARE AU PARTICIPAT LA VOT]]</f>
        <v>27.303977272727273</v>
      </c>
      <c r="W1421" s="41">
        <f>Data5[[#This Row],[TOTAL CHELTUIELI EURO]]/Data5[[#This Row],[NUMĂRUL PERSOANELOR CARE AU PARTICIPAT LA VOT]]</f>
        <v>5.6412010645910771</v>
      </c>
      <c r="X1421" s="43">
        <v>4.8400999999999996</v>
      </c>
      <c r="Y1421" s="114" t="s">
        <v>2885</v>
      </c>
      <c r="Z1421" s="44">
        <v>14</v>
      </c>
      <c r="AA1421" s="115" t="s">
        <v>3106</v>
      </c>
      <c r="AB1421" s="44">
        <v>3</v>
      </c>
      <c r="AC1421" s="45"/>
    </row>
    <row r="1422" spans="1:29" ht="12" customHeight="1" x14ac:dyDescent="0.2">
      <c r="A1422" s="37">
        <v>1421</v>
      </c>
      <c r="B1422" s="38" t="s">
        <v>24</v>
      </c>
      <c r="C1422" s="39" t="s">
        <v>2182</v>
      </c>
      <c r="D1422" s="40">
        <v>44101</v>
      </c>
      <c r="E1422" s="38">
        <v>1</v>
      </c>
      <c r="F1422" s="38"/>
      <c r="G1422" s="38" t="s">
        <v>2</v>
      </c>
      <c r="H1422" s="38" t="s">
        <v>2</v>
      </c>
      <c r="I1422" s="39">
        <v>2240</v>
      </c>
      <c r="J1422" s="39">
        <v>6281</v>
      </c>
      <c r="K1422" s="39">
        <v>0</v>
      </c>
      <c r="L1422" s="41">
        <f>SUM(Data5[[#This Row],[CHELTUIELI DE PERSONAL LEI]:[CHELTUIELI DE CAPITAL (ACTIVE NEFINANCIARE ) LEI]])</f>
        <v>8521</v>
      </c>
      <c r="M1422" s="41">
        <f>Data5[[#This Row],[TOTAL CHELTUIELI LEI]]/Data5[[#This Row],[CURS VALUTAR EURO BNR 22 07 2020]]</f>
        <v>1760.5008160988411</v>
      </c>
      <c r="N1422" s="49">
        <v>2123</v>
      </c>
      <c r="O1422" s="54"/>
      <c r="P1422" s="54">
        <v>1657</v>
      </c>
      <c r="Q1422" s="54"/>
      <c r="R1422" s="54">
        <f>Data5[[#This Row],[PERSOANE ÎNSCRISE ÎN LISTELE ELECTORALE (TURUL 1)            ]]+Data5[[#This Row],[PERSOANE ÎNSCRISE ÎN LISTELE ELECTORALE (TURUL AL 2-LEA)]]</f>
        <v>2123</v>
      </c>
      <c r="S1422" s="54">
        <f>Data5[[#This Row],[PERSOANE CARE AU PARTICIPAT LA VOT (TURUL 1)]]+Data5[[#This Row],[PERSOANE CARE AU PARTICIPAT LA VOT  (TURUL AL 2-LEA)]]</f>
        <v>1657</v>
      </c>
      <c r="T1422" s="41">
        <f>Data5[[#This Row],[TOTAL CHELTUIELI LEI]]/Data5[[#This Row],[NUMĂRUL PERSOANELOR ÎNSCRISE ÎN LISTELE ELECTORALE]]</f>
        <v>4.0136599152143191</v>
      </c>
      <c r="U1422" s="41">
        <f>Data5[[#This Row],[TOTAL CHELTUIELI EURO]]/Data5[[#This Row],[NUMĂRUL PERSOANELOR ÎNSCRISE ÎN LISTELE ELECTORALE]]</f>
        <v>0.82925144422931751</v>
      </c>
      <c r="V1422" s="41">
        <f>Data5[[#This Row],[TOTAL CHELTUIELI LEI]]/Data5[[#This Row],[NUMĂRUL PERSOANELOR CARE AU PARTICIPAT LA VOT]]</f>
        <v>5.1424260712130359</v>
      </c>
      <c r="W1422" s="41">
        <f>Data5[[#This Row],[TOTAL CHELTUIELI EURO]]/Data5[[#This Row],[NUMĂRUL PERSOANELOR CARE AU PARTICIPAT LA VOT]]</f>
        <v>1.0624627737470376</v>
      </c>
      <c r="X1422" s="43">
        <v>4.8400999999999996</v>
      </c>
      <c r="Y1422" s="114" t="s">
        <v>2895</v>
      </c>
      <c r="Z1422" s="44">
        <v>4</v>
      </c>
      <c r="AA1422" s="115" t="s">
        <v>3105</v>
      </c>
      <c r="AB1422" s="44">
        <v>0</v>
      </c>
      <c r="AC1422" s="45"/>
    </row>
    <row r="1423" spans="1:29" ht="12" customHeight="1" x14ac:dyDescent="0.2">
      <c r="A1423" s="37">
        <v>1422</v>
      </c>
      <c r="B1423" s="38" t="s">
        <v>24</v>
      </c>
      <c r="C1423" s="39" t="s">
        <v>2183</v>
      </c>
      <c r="D1423" s="40">
        <v>44101</v>
      </c>
      <c r="E1423" s="38">
        <v>1</v>
      </c>
      <c r="F1423" s="38"/>
      <c r="G1423" s="38" t="s">
        <v>2</v>
      </c>
      <c r="H1423" s="38" t="s">
        <v>2</v>
      </c>
      <c r="I1423" s="39">
        <v>2700</v>
      </c>
      <c r="J1423" s="39">
        <v>7085</v>
      </c>
      <c r="K1423" s="39">
        <v>0</v>
      </c>
      <c r="L1423" s="41">
        <f>SUM(Data5[[#This Row],[CHELTUIELI DE PERSONAL LEI]:[CHELTUIELI DE CAPITAL (ACTIVE NEFINANCIARE ) LEI]])</f>
        <v>9785</v>
      </c>
      <c r="M1423" s="41">
        <f>Data5[[#This Row],[TOTAL CHELTUIELI LEI]]/Data5[[#This Row],[CURS VALUTAR EURO BNR 22 07 2020]]</f>
        <v>2021.6524451974135</v>
      </c>
      <c r="N1423" s="49">
        <v>1567</v>
      </c>
      <c r="O1423" s="54"/>
      <c r="P1423" s="54">
        <v>1325</v>
      </c>
      <c r="Q1423" s="54"/>
      <c r="R1423" s="54">
        <f>Data5[[#This Row],[PERSOANE ÎNSCRISE ÎN LISTELE ELECTORALE (TURUL 1)            ]]+Data5[[#This Row],[PERSOANE ÎNSCRISE ÎN LISTELE ELECTORALE (TURUL AL 2-LEA)]]</f>
        <v>1567</v>
      </c>
      <c r="S1423" s="54">
        <f>Data5[[#This Row],[PERSOANE CARE AU PARTICIPAT LA VOT (TURUL 1)]]+Data5[[#This Row],[PERSOANE CARE AU PARTICIPAT LA VOT  (TURUL AL 2-LEA)]]</f>
        <v>1325</v>
      </c>
      <c r="T1423" s="41">
        <f>Data5[[#This Row],[TOTAL CHELTUIELI LEI]]/Data5[[#This Row],[NUMĂRUL PERSOANELOR ÎNSCRISE ÎN LISTELE ELECTORALE]]</f>
        <v>6.244416081684748</v>
      </c>
      <c r="U1423" s="41">
        <f>Data5[[#This Row],[TOTAL CHELTUIELI EURO]]/Data5[[#This Row],[NUMĂRUL PERSOANELOR ÎNSCRISE ÎN LISTELE ELECTORALE]]</f>
        <v>1.2901419560927974</v>
      </c>
      <c r="V1423" s="41">
        <f>Data5[[#This Row],[TOTAL CHELTUIELI LEI]]/Data5[[#This Row],[NUMĂRUL PERSOANELOR CARE AU PARTICIPAT LA VOT]]</f>
        <v>7.3849056603773588</v>
      </c>
      <c r="W1423" s="41">
        <f>Data5[[#This Row],[TOTAL CHELTUIELI EURO]]/Data5[[#This Row],[NUMĂRUL PERSOANELOR CARE AU PARTICIPAT LA VOT]]</f>
        <v>1.5257754303376705</v>
      </c>
      <c r="X1423" s="43">
        <v>4.8400999999999996</v>
      </c>
      <c r="Y1423" s="114" t="s">
        <v>2889</v>
      </c>
      <c r="Z1423" s="44">
        <v>6</v>
      </c>
      <c r="AA1423" s="115" t="s">
        <v>3107</v>
      </c>
      <c r="AB1423" s="44">
        <v>1</v>
      </c>
      <c r="AC1423" s="45"/>
    </row>
    <row r="1424" spans="1:29" ht="12" customHeight="1" x14ac:dyDescent="0.2">
      <c r="A1424" s="37">
        <v>1423</v>
      </c>
      <c r="B1424" s="38" t="s">
        <v>24</v>
      </c>
      <c r="C1424" s="39" t="s">
        <v>2184</v>
      </c>
      <c r="D1424" s="40">
        <v>44101</v>
      </c>
      <c r="E1424" s="38">
        <v>1</v>
      </c>
      <c r="F1424" s="38"/>
      <c r="G1424" s="38" t="s">
        <v>2</v>
      </c>
      <c r="H1424" s="38" t="s">
        <v>2</v>
      </c>
      <c r="I1424" s="39">
        <v>2000</v>
      </c>
      <c r="J1424" s="39">
        <v>4436</v>
      </c>
      <c r="K1424" s="39">
        <v>0</v>
      </c>
      <c r="L1424" s="41">
        <f>SUM(Data5[[#This Row],[CHELTUIELI DE PERSONAL LEI]:[CHELTUIELI DE CAPITAL (ACTIVE NEFINANCIARE ) LEI]])</f>
        <v>6436</v>
      </c>
      <c r="M1424" s="41">
        <f>Data5[[#This Row],[TOTAL CHELTUIELI LEI]]/Data5[[#This Row],[CURS VALUTAR EURO BNR 22 07 2020]]</f>
        <v>1329.7245924670979</v>
      </c>
      <c r="N1424" s="49">
        <v>1503</v>
      </c>
      <c r="O1424" s="54"/>
      <c r="P1424" s="54">
        <v>1117</v>
      </c>
      <c r="Q1424" s="54"/>
      <c r="R1424" s="54">
        <f>Data5[[#This Row],[PERSOANE ÎNSCRISE ÎN LISTELE ELECTORALE (TURUL 1)            ]]+Data5[[#This Row],[PERSOANE ÎNSCRISE ÎN LISTELE ELECTORALE (TURUL AL 2-LEA)]]</f>
        <v>1503</v>
      </c>
      <c r="S1424" s="54">
        <f>Data5[[#This Row],[PERSOANE CARE AU PARTICIPAT LA VOT (TURUL 1)]]+Data5[[#This Row],[PERSOANE CARE AU PARTICIPAT LA VOT  (TURUL AL 2-LEA)]]</f>
        <v>1117</v>
      </c>
      <c r="T1424" s="41">
        <f>Data5[[#This Row],[TOTAL CHELTUIELI LEI]]/Data5[[#This Row],[NUMĂRUL PERSOANELOR ÎNSCRISE ÎN LISTELE ELECTORALE]]</f>
        <v>4.2821024617431807</v>
      </c>
      <c r="U1424" s="41">
        <f>Data5[[#This Row],[TOTAL CHELTUIELI EURO]]/Data5[[#This Row],[NUMĂRUL PERSOANELOR ÎNSCRISE ÎN LISTELE ELECTORALE]]</f>
        <v>0.88471363437597994</v>
      </c>
      <c r="V1424" s="41">
        <f>Data5[[#This Row],[TOTAL CHELTUIELI LEI]]/Data5[[#This Row],[NUMĂRUL PERSOANELOR CARE AU PARTICIPAT LA VOT]]</f>
        <v>5.7618621307072519</v>
      </c>
      <c r="W1424" s="41">
        <f>Data5[[#This Row],[TOTAL CHELTUIELI EURO]]/Data5[[#This Row],[NUMĂRUL PERSOANELOR CARE AU PARTICIPAT LA VOT]]</f>
        <v>1.1904427864521914</v>
      </c>
      <c r="X1424" s="43">
        <v>4.8400999999999996</v>
      </c>
      <c r="Y1424" s="114" t="s">
        <v>2895</v>
      </c>
      <c r="Z1424" s="44">
        <v>4</v>
      </c>
      <c r="AA1424" s="115" t="s">
        <v>3105</v>
      </c>
      <c r="AB1424" s="44">
        <v>0</v>
      </c>
      <c r="AC1424" s="45"/>
    </row>
    <row r="1425" spans="1:29" ht="12" customHeight="1" x14ac:dyDescent="0.2">
      <c r="A1425" s="37">
        <v>1424</v>
      </c>
      <c r="B1425" s="38" t="s">
        <v>24</v>
      </c>
      <c r="C1425" s="39" t="s">
        <v>1993</v>
      </c>
      <c r="D1425" s="40">
        <v>44101</v>
      </c>
      <c r="E1425" s="38">
        <v>1</v>
      </c>
      <c r="F1425" s="38"/>
      <c r="G1425" s="38" t="s">
        <v>2</v>
      </c>
      <c r="H1425" s="38" t="s">
        <v>2</v>
      </c>
      <c r="I1425" s="39">
        <v>19625</v>
      </c>
      <c r="J1425" s="39">
        <v>9816.6</v>
      </c>
      <c r="K1425" s="39">
        <v>0</v>
      </c>
      <c r="L1425" s="41">
        <f>SUM(Data5[[#This Row],[CHELTUIELI DE PERSONAL LEI]:[CHELTUIELI DE CAPITAL (ACTIVE NEFINANCIARE ) LEI]])</f>
        <v>29441.599999999999</v>
      </c>
      <c r="M1425" s="41">
        <f>Data5[[#This Row],[TOTAL CHELTUIELI LEI]]/Data5[[#This Row],[CURS VALUTAR EURO BNR 22 07 2020]]</f>
        <v>6082.8495279023164</v>
      </c>
      <c r="N1425" s="49">
        <v>6046</v>
      </c>
      <c r="O1425" s="54"/>
      <c r="P1425" s="54">
        <v>3384</v>
      </c>
      <c r="Q1425" s="54"/>
      <c r="R1425" s="54">
        <f>Data5[[#This Row],[PERSOANE ÎNSCRISE ÎN LISTELE ELECTORALE (TURUL 1)            ]]+Data5[[#This Row],[PERSOANE ÎNSCRISE ÎN LISTELE ELECTORALE (TURUL AL 2-LEA)]]</f>
        <v>6046</v>
      </c>
      <c r="S1425" s="54">
        <f>Data5[[#This Row],[PERSOANE CARE AU PARTICIPAT LA VOT (TURUL 1)]]+Data5[[#This Row],[PERSOANE CARE AU PARTICIPAT LA VOT  (TURUL AL 2-LEA)]]</f>
        <v>3384</v>
      </c>
      <c r="T1425" s="41">
        <f>Data5[[#This Row],[TOTAL CHELTUIELI LEI]]/Data5[[#This Row],[NUMĂRUL PERSOANELOR ÎNSCRISE ÎN LISTELE ELECTORALE]]</f>
        <v>4.8695997353622227</v>
      </c>
      <c r="U1425" s="41">
        <f>Data5[[#This Row],[TOTAL CHELTUIELI EURO]]/Data5[[#This Row],[NUMĂRUL PERSOANELOR ÎNSCRISE ÎN LISTELE ELECTORALE]]</f>
        <v>1.0060948607182132</v>
      </c>
      <c r="V1425" s="41">
        <f>Data5[[#This Row],[TOTAL CHELTUIELI LEI]]/Data5[[#This Row],[NUMĂRUL PERSOANELOR CARE AU PARTICIPAT LA VOT]]</f>
        <v>8.7002364066193856</v>
      </c>
      <c r="W1425" s="41">
        <f>Data5[[#This Row],[TOTAL CHELTUIELI EURO]]/Data5[[#This Row],[NUMĂRUL PERSOANELOR CARE AU PARTICIPAT LA VOT]]</f>
        <v>1.7975323664013938</v>
      </c>
      <c r="X1425" s="43">
        <v>4.8400999999999996</v>
      </c>
      <c r="Y1425" s="114" t="s">
        <v>2895</v>
      </c>
      <c r="Z1425" s="44">
        <v>4</v>
      </c>
      <c r="AA1425" s="115" t="s">
        <v>3107</v>
      </c>
      <c r="AB1425" s="44">
        <v>1</v>
      </c>
      <c r="AC1425" s="45"/>
    </row>
    <row r="1426" spans="1:29" ht="12" customHeight="1" x14ac:dyDescent="0.2">
      <c r="A1426" s="37">
        <v>1425</v>
      </c>
      <c r="B1426" s="38" t="s">
        <v>24</v>
      </c>
      <c r="C1426" s="39" t="s">
        <v>2185</v>
      </c>
      <c r="D1426" s="40">
        <v>44101</v>
      </c>
      <c r="E1426" s="38">
        <v>1</v>
      </c>
      <c r="F1426" s="38"/>
      <c r="G1426" s="38" t="s">
        <v>2</v>
      </c>
      <c r="H1426" s="38" t="s">
        <v>2</v>
      </c>
      <c r="I1426" s="39">
        <v>0</v>
      </c>
      <c r="J1426" s="39">
        <v>3910</v>
      </c>
      <c r="K1426" s="39">
        <v>0</v>
      </c>
      <c r="L1426" s="41">
        <f>SUM(Data5[[#This Row],[CHELTUIELI DE PERSONAL LEI]:[CHELTUIELI DE CAPITAL (ACTIVE NEFINANCIARE ) LEI]])</f>
        <v>3910</v>
      </c>
      <c r="M1426" s="41">
        <f>Data5[[#This Row],[TOTAL CHELTUIELI LEI]]/Data5[[#This Row],[CURS VALUTAR EURO BNR 22 07 2020]]</f>
        <v>807.83454887295727</v>
      </c>
      <c r="N1426" s="49">
        <v>2307</v>
      </c>
      <c r="O1426" s="54"/>
      <c r="P1426" s="54">
        <v>1876</v>
      </c>
      <c r="Q1426" s="54"/>
      <c r="R1426" s="54">
        <f>Data5[[#This Row],[PERSOANE ÎNSCRISE ÎN LISTELE ELECTORALE (TURUL 1)            ]]+Data5[[#This Row],[PERSOANE ÎNSCRISE ÎN LISTELE ELECTORALE (TURUL AL 2-LEA)]]</f>
        <v>2307</v>
      </c>
      <c r="S1426" s="54">
        <f>Data5[[#This Row],[PERSOANE CARE AU PARTICIPAT LA VOT (TURUL 1)]]+Data5[[#This Row],[PERSOANE CARE AU PARTICIPAT LA VOT  (TURUL AL 2-LEA)]]</f>
        <v>1876</v>
      </c>
      <c r="T1426" s="41">
        <f>Data5[[#This Row],[TOTAL CHELTUIELI LEI]]/Data5[[#This Row],[NUMĂRUL PERSOANELOR ÎNSCRISE ÎN LISTELE ELECTORALE]]</f>
        <v>1.6948417858690941</v>
      </c>
      <c r="U1426" s="41">
        <f>Data5[[#This Row],[TOTAL CHELTUIELI EURO]]/Data5[[#This Row],[NUMĂRUL PERSOANELOR ÎNSCRISE ÎN LISTELE ELECTORALE]]</f>
        <v>0.35016668785130356</v>
      </c>
      <c r="V1426" s="41">
        <f>Data5[[#This Row],[TOTAL CHELTUIELI LEI]]/Data5[[#This Row],[NUMĂRUL PERSOANELOR CARE AU PARTICIPAT LA VOT]]</f>
        <v>2.0842217484008527</v>
      </c>
      <c r="W1426" s="41">
        <f>Data5[[#This Row],[TOTAL CHELTUIELI EURO]]/Data5[[#This Row],[NUMĂRUL PERSOANELOR CARE AU PARTICIPAT LA VOT]]</f>
        <v>0.43061543116895379</v>
      </c>
      <c r="X1426" s="43">
        <v>4.8400999999999996</v>
      </c>
      <c r="Y1426" s="114" t="s">
        <v>2894</v>
      </c>
      <c r="Z1426" s="44">
        <v>1</v>
      </c>
      <c r="AA1426" s="115" t="s">
        <v>3105</v>
      </c>
      <c r="AB1426" s="44">
        <v>0</v>
      </c>
      <c r="AC1426" s="45"/>
    </row>
    <row r="1427" spans="1:29" ht="12" customHeight="1" x14ac:dyDescent="0.2">
      <c r="A1427" s="37">
        <v>1426</v>
      </c>
      <c r="B1427" s="38" t="s">
        <v>24</v>
      </c>
      <c r="C1427" s="39" t="s">
        <v>2186</v>
      </c>
      <c r="D1427" s="40">
        <v>44101</v>
      </c>
      <c r="E1427" s="38">
        <v>1</v>
      </c>
      <c r="F1427" s="38"/>
      <c r="G1427" s="38" t="s">
        <v>2</v>
      </c>
      <c r="H1427" s="38" t="s">
        <v>2</v>
      </c>
      <c r="I1427" s="39">
        <v>6500</v>
      </c>
      <c r="J1427" s="39">
        <v>7431</v>
      </c>
      <c r="K1427" s="39">
        <v>0</v>
      </c>
      <c r="L1427" s="41">
        <f>SUM(Data5[[#This Row],[CHELTUIELI DE PERSONAL LEI]:[CHELTUIELI DE CAPITAL (ACTIVE NEFINANCIARE ) LEI]])</f>
        <v>13931</v>
      </c>
      <c r="M1427" s="41">
        <f>Data5[[#This Row],[TOTAL CHELTUIELI LEI]]/Data5[[#This Row],[CURS VALUTAR EURO BNR 22 07 2020]]</f>
        <v>2878.2463172248508</v>
      </c>
      <c r="N1427" s="49">
        <v>4676</v>
      </c>
      <c r="O1427" s="54"/>
      <c r="P1427" s="54">
        <v>3067</v>
      </c>
      <c r="Q1427" s="54"/>
      <c r="R1427" s="54">
        <f>Data5[[#This Row],[PERSOANE ÎNSCRISE ÎN LISTELE ELECTORALE (TURUL 1)            ]]+Data5[[#This Row],[PERSOANE ÎNSCRISE ÎN LISTELE ELECTORALE (TURUL AL 2-LEA)]]</f>
        <v>4676</v>
      </c>
      <c r="S1427" s="54">
        <f>Data5[[#This Row],[PERSOANE CARE AU PARTICIPAT LA VOT (TURUL 1)]]+Data5[[#This Row],[PERSOANE CARE AU PARTICIPAT LA VOT  (TURUL AL 2-LEA)]]</f>
        <v>3067</v>
      </c>
      <c r="T1427" s="41">
        <f>Data5[[#This Row],[TOTAL CHELTUIELI LEI]]/Data5[[#This Row],[NUMĂRUL PERSOANELOR ÎNSCRISE ÎN LISTELE ELECTORALE]]</f>
        <v>2.9792557741659538</v>
      </c>
      <c r="U1427" s="41">
        <f>Data5[[#This Row],[TOTAL CHELTUIELI EURO]]/Data5[[#This Row],[NUMĂRUL PERSOANELOR ÎNSCRISE ÎN LISTELE ELECTORALE]]</f>
        <v>0.61553599598478415</v>
      </c>
      <c r="V1427" s="41">
        <f>Data5[[#This Row],[TOTAL CHELTUIELI LEI]]/Data5[[#This Row],[NUMĂRUL PERSOANELOR CARE AU PARTICIPAT LA VOT]]</f>
        <v>4.5422236713400714</v>
      </c>
      <c r="W1427" s="41">
        <f>Data5[[#This Row],[TOTAL CHELTUIELI EURO]]/Data5[[#This Row],[NUMĂRUL PERSOANELOR CARE AU PARTICIPAT LA VOT]]</f>
        <v>0.93845657555423889</v>
      </c>
      <c r="X1427" s="43">
        <v>4.8400999999999996</v>
      </c>
      <c r="Y1427" s="114" t="s">
        <v>2891</v>
      </c>
      <c r="Z1427" s="44">
        <v>2</v>
      </c>
      <c r="AA1427" s="115" t="s">
        <v>3105</v>
      </c>
      <c r="AB1427" s="44">
        <v>0</v>
      </c>
      <c r="AC1427" s="45"/>
    </row>
    <row r="1428" spans="1:29" ht="12" customHeight="1" x14ac:dyDescent="0.2">
      <c r="A1428" s="37">
        <v>1427</v>
      </c>
      <c r="B1428" s="38" t="s">
        <v>24</v>
      </c>
      <c r="C1428" s="39" t="s">
        <v>2187</v>
      </c>
      <c r="D1428" s="40">
        <v>44101</v>
      </c>
      <c r="E1428" s="38">
        <v>1</v>
      </c>
      <c r="F1428" s="38"/>
      <c r="G1428" s="38" t="s">
        <v>2</v>
      </c>
      <c r="H1428" s="38" t="s">
        <v>2</v>
      </c>
      <c r="I1428" s="39">
        <v>6600</v>
      </c>
      <c r="J1428" s="39">
        <v>49842</v>
      </c>
      <c r="K1428" s="39">
        <v>0</v>
      </c>
      <c r="L1428" s="41">
        <f>SUM(Data5[[#This Row],[CHELTUIELI DE PERSONAL LEI]:[CHELTUIELI DE CAPITAL (ACTIVE NEFINANCIARE ) LEI]])</f>
        <v>56442</v>
      </c>
      <c r="M1428" s="41">
        <f>Data5[[#This Row],[TOTAL CHELTUIELI LEI]]/Data5[[#This Row],[CURS VALUTAR EURO BNR 22 07 2020]]</f>
        <v>11661.329311377865</v>
      </c>
      <c r="N1428" s="49">
        <v>3628</v>
      </c>
      <c r="O1428" s="54"/>
      <c r="P1428" s="54">
        <v>2431</v>
      </c>
      <c r="Q1428" s="54"/>
      <c r="R1428" s="54">
        <f>Data5[[#This Row],[PERSOANE ÎNSCRISE ÎN LISTELE ELECTORALE (TURUL 1)            ]]+Data5[[#This Row],[PERSOANE ÎNSCRISE ÎN LISTELE ELECTORALE (TURUL AL 2-LEA)]]</f>
        <v>3628</v>
      </c>
      <c r="S1428" s="54">
        <f>Data5[[#This Row],[PERSOANE CARE AU PARTICIPAT LA VOT (TURUL 1)]]+Data5[[#This Row],[PERSOANE CARE AU PARTICIPAT LA VOT  (TURUL AL 2-LEA)]]</f>
        <v>2431</v>
      </c>
      <c r="T1428" s="41">
        <f>Data5[[#This Row],[TOTAL CHELTUIELI LEI]]/Data5[[#This Row],[NUMĂRUL PERSOANELOR ÎNSCRISE ÎN LISTELE ELECTORALE]]</f>
        <v>15.557331863285556</v>
      </c>
      <c r="U1428" s="41">
        <f>Data5[[#This Row],[TOTAL CHELTUIELI EURO]]/Data5[[#This Row],[NUMĂRUL PERSOANELOR ÎNSCRISE ÎN LISTELE ELECTORALE]]</f>
        <v>3.2142583548450565</v>
      </c>
      <c r="V1428" s="41">
        <f>Data5[[#This Row],[TOTAL CHELTUIELI LEI]]/Data5[[#This Row],[NUMĂRUL PERSOANELOR CARE AU PARTICIPAT LA VOT]]</f>
        <v>23.217605923488275</v>
      </c>
      <c r="W1428" s="41">
        <f>Data5[[#This Row],[TOTAL CHELTUIELI EURO]]/Data5[[#This Row],[NUMĂRUL PERSOANELOR CARE AU PARTICIPAT LA VOT]]</f>
        <v>4.7969269071895786</v>
      </c>
      <c r="X1428" s="43">
        <v>4.8400999999999996</v>
      </c>
      <c r="Y1428" s="114" t="s">
        <v>2909</v>
      </c>
      <c r="Z1428" s="44">
        <v>15</v>
      </c>
      <c r="AA1428" s="115" t="s">
        <v>3106</v>
      </c>
      <c r="AB1428" s="44">
        <v>3</v>
      </c>
      <c r="AC1428" s="45"/>
    </row>
    <row r="1429" spans="1:29" ht="12" customHeight="1" x14ac:dyDescent="0.2">
      <c r="A1429" s="37">
        <v>1428</v>
      </c>
      <c r="B1429" s="38" t="s">
        <v>24</v>
      </c>
      <c r="C1429" s="39" t="s">
        <v>562</v>
      </c>
      <c r="D1429" s="40">
        <v>44101</v>
      </c>
      <c r="E1429" s="38">
        <v>1</v>
      </c>
      <c r="F1429" s="38"/>
      <c r="G1429" s="38" t="s">
        <v>2</v>
      </c>
      <c r="H1429" s="38" t="s">
        <v>2</v>
      </c>
      <c r="I1429" s="39">
        <v>84343</v>
      </c>
      <c r="J1429" s="39">
        <v>0</v>
      </c>
      <c r="K1429" s="39">
        <v>0</v>
      </c>
      <c r="L1429" s="41">
        <f>SUM(Data5[[#This Row],[CHELTUIELI DE PERSONAL LEI]:[CHELTUIELI DE CAPITAL (ACTIVE NEFINANCIARE ) LEI]])</f>
        <v>84343</v>
      </c>
      <c r="M1429" s="41">
        <f>Data5[[#This Row],[TOTAL CHELTUIELI LEI]]/Data5[[#This Row],[CURS VALUTAR EURO BNR 22 07 2020]]</f>
        <v>17425.879630586147</v>
      </c>
      <c r="N1429" s="49">
        <v>2151</v>
      </c>
      <c r="O1429" s="54"/>
      <c r="P1429" s="54">
        <v>1595</v>
      </c>
      <c r="Q1429" s="54"/>
      <c r="R1429" s="54">
        <f>Data5[[#This Row],[PERSOANE ÎNSCRISE ÎN LISTELE ELECTORALE (TURUL 1)            ]]+Data5[[#This Row],[PERSOANE ÎNSCRISE ÎN LISTELE ELECTORALE (TURUL AL 2-LEA)]]</f>
        <v>2151</v>
      </c>
      <c r="S1429" s="54">
        <f>Data5[[#This Row],[PERSOANE CARE AU PARTICIPAT LA VOT (TURUL 1)]]+Data5[[#This Row],[PERSOANE CARE AU PARTICIPAT LA VOT  (TURUL AL 2-LEA)]]</f>
        <v>1595</v>
      </c>
      <c r="T1429" s="41">
        <f>Data5[[#This Row],[TOTAL CHELTUIELI LEI]]/Data5[[#This Row],[NUMĂRUL PERSOANELOR ÎNSCRISE ÎN LISTELE ELECTORALE]]</f>
        <v>39.211064621106459</v>
      </c>
      <c r="U1429" s="41">
        <f>Data5[[#This Row],[TOTAL CHELTUIELI EURO]]/Data5[[#This Row],[NUMĂRUL PERSOANELOR ÎNSCRISE ÎN LISTELE ELECTORALE]]</f>
        <v>8.1012922503887239</v>
      </c>
      <c r="V1429" s="41">
        <f>Data5[[#This Row],[TOTAL CHELTUIELI LEI]]/Data5[[#This Row],[NUMĂRUL PERSOANELOR CARE AU PARTICIPAT LA VOT]]</f>
        <v>52.879623824451407</v>
      </c>
      <c r="W1429" s="41">
        <f>Data5[[#This Row],[TOTAL CHELTUIELI EURO]]/Data5[[#This Row],[NUMĂRUL PERSOANELOR CARE AU PARTICIPAT LA VOT]]</f>
        <v>10.925316382812632</v>
      </c>
      <c r="X1429" s="43">
        <v>4.8400999999999996</v>
      </c>
      <c r="Y1429" s="114" t="s">
        <v>2927</v>
      </c>
      <c r="Z1429" s="44">
        <v>39</v>
      </c>
      <c r="AA1429" s="115" t="s">
        <v>3112</v>
      </c>
      <c r="AB1429" s="44">
        <v>8</v>
      </c>
      <c r="AC1429" s="45"/>
    </row>
    <row r="1430" spans="1:29" ht="12" customHeight="1" x14ac:dyDescent="0.2">
      <c r="A1430" s="37">
        <v>1429</v>
      </c>
      <c r="B1430" s="38" t="s">
        <v>25</v>
      </c>
      <c r="C1430" s="39" t="s">
        <v>2188</v>
      </c>
      <c r="D1430" s="40">
        <v>44101</v>
      </c>
      <c r="E1430" s="38">
        <v>1</v>
      </c>
      <c r="F1430" s="38"/>
      <c r="G1430" s="38" t="s">
        <v>2</v>
      </c>
      <c r="H1430" s="38" t="s">
        <v>2</v>
      </c>
      <c r="I1430" s="41">
        <v>75300</v>
      </c>
      <c r="J1430" s="41">
        <v>106769.47</v>
      </c>
      <c r="K1430" s="41">
        <v>0</v>
      </c>
      <c r="L1430" s="41">
        <f>SUM(Data5[[#This Row],[CHELTUIELI DE PERSONAL LEI]:[CHELTUIELI DE CAPITAL (ACTIVE NEFINANCIARE ) LEI]])</f>
        <v>182069.47</v>
      </c>
      <c r="M1430" s="41">
        <f>Data5[[#This Row],[TOTAL CHELTUIELI LEI]]/Data5[[#This Row],[CURS VALUTAR EURO BNR 22 07 2020]]</f>
        <v>37616.881882605732</v>
      </c>
      <c r="N1430" s="49">
        <v>78291</v>
      </c>
      <c r="O1430" s="54"/>
      <c r="P1430" s="54">
        <v>27378</v>
      </c>
      <c r="Q1430" s="54"/>
      <c r="R1430" s="54">
        <f>Data5[[#This Row],[PERSOANE ÎNSCRISE ÎN LISTELE ELECTORALE (TURUL 1)            ]]+Data5[[#This Row],[PERSOANE ÎNSCRISE ÎN LISTELE ELECTORALE (TURUL AL 2-LEA)]]</f>
        <v>78291</v>
      </c>
      <c r="S1430" s="54">
        <f>Data5[[#This Row],[PERSOANE CARE AU PARTICIPAT LA VOT (TURUL 1)]]+Data5[[#This Row],[PERSOANE CARE AU PARTICIPAT LA VOT  (TURUL AL 2-LEA)]]</f>
        <v>27378</v>
      </c>
      <c r="T1430" s="41">
        <f>Data5[[#This Row],[TOTAL CHELTUIELI LEI]]/Data5[[#This Row],[NUMĂRUL PERSOANELOR ÎNSCRISE ÎN LISTELE ELECTORALE]]</f>
        <v>2.3255478918394195</v>
      </c>
      <c r="U1430" s="41">
        <f>Data5[[#This Row],[TOTAL CHELTUIELI EURO]]/Data5[[#This Row],[NUMĂRUL PERSOANELOR ÎNSCRISE ÎN LISTELE ELECTORALE]]</f>
        <v>0.48047517444668902</v>
      </c>
      <c r="V1430" s="41">
        <f>Data5[[#This Row],[TOTAL CHELTUIELI LEI]]/Data5[[#This Row],[NUMĂRUL PERSOANELOR CARE AU PARTICIPAT LA VOT]]</f>
        <v>6.6502107531594712</v>
      </c>
      <c r="W1430" s="41">
        <f>Data5[[#This Row],[TOTAL CHELTUIELI EURO]]/Data5[[#This Row],[NUMĂRUL PERSOANELOR CARE AU PARTICIPAT LA VOT]]</f>
        <v>1.3739820981300948</v>
      </c>
      <c r="X1430" s="43">
        <v>4.8400999999999996</v>
      </c>
      <c r="Y1430" s="114" t="s">
        <v>2891</v>
      </c>
      <c r="Z1430" s="44">
        <v>2</v>
      </c>
      <c r="AA1430" s="115" t="s">
        <v>3105</v>
      </c>
      <c r="AB1430" s="44">
        <v>0</v>
      </c>
      <c r="AC1430" s="45"/>
    </row>
    <row r="1431" spans="1:29" ht="12" customHeight="1" x14ac:dyDescent="0.2">
      <c r="A1431" s="37">
        <v>1430</v>
      </c>
      <c r="B1431" s="38" t="s">
        <v>25</v>
      </c>
      <c r="C1431" s="39" t="s">
        <v>2189</v>
      </c>
      <c r="D1431" s="40">
        <v>44101</v>
      </c>
      <c r="E1431" s="38">
        <v>1</v>
      </c>
      <c r="F1431" s="38"/>
      <c r="G1431" s="38" t="s">
        <v>2</v>
      </c>
      <c r="H1431" s="38" t="s">
        <v>2</v>
      </c>
      <c r="I1431" s="41">
        <v>7500</v>
      </c>
      <c r="J1431" s="41">
        <v>52814.39</v>
      </c>
      <c r="K1431" s="41">
        <v>0</v>
      </c>
      <c r="L1431" s="41">
        <f>SUM(Data5[[#This Row],[CHELTUIELI DE PERSONAL LEI]:[CHELTUIELI DE CAPITAL (ACTIVE NEFINANCIARE ) LEI]])</f>
        <v>60314.39</v>
      </c>
      <c r="M1431" s="41">
        <f>Data5[[#This Row],[TOTAL CHELTUIELI LEI]]/Data5[[#This Row],[CURS VALUTAR EURO BNR 22 07 2020]]</f>
        <v>12461.39335964133</v>
      </c>
      <c r="N1431" s="49">
        <v>17977</v>
      </c>
      <c r="O1431" s="54"/>
      <c r="P1431" s="54">
        <v>7694</v>
      </c>
      <c r="Q1431" s="54"/>
      <c r="R1431" s="54">
        <f>Data5[[#This Row],[PERSOANE ÎNSCRISE ÎN LISTELE ELECTORALE (TURUL 1)            ]]+Data5[[#This Row],[PERSOANE ÎNSCRISE ÎN LISTELE ELECTORALE (TURUL AL 2-LEA)]]</f>
        <v>17977</v>
      </c>
      <c r="S1431" s="54">
        <f>Data5[[#This Row],[PERSOANE CARE AU PARTICIPAT LA VOT (TURUL 1)]]+Data5[[#This Row],[PERSOANE CARE AU PARTICIPAT LA VOT  (TURUL AL 2-LEA)]]</f>
        <v>7694</v>
      </c>
      <c r="T1431" s="41">
        <f>Data5[[#This Row],[TOTAL CHELTUIELI LEI]]/Data5[[#This Row],[NUMĂRUL PERSOANELOR ÎNSCRISE ÎN LISTELE ELECTORALE]]</f>
        <v>3.3550864994159202</v>
      </c>
      <c r="U1431" s="41">
        <f>Data5[[#This Row],[TOTAL CHELTUIELI EURO]]/Data5[[#This Row],[NUMĂRUL PERSOANELOR ÎNSCRISE ÎN LISTELE ELECTORALE]]</f>
        <v>0.69318536795023256</v>
      </c>
      <c r="V1431" s="41">
        <f>Data5[[#This Row],[TOTAL CHELTUIELI LEI]]/Data5[[#This Row],[NUMĂRUL PERSOANELOR CARE AU PARTICIPAT LA VOT]]</f>
        <v>7.8391460878606702</v>
      </c>
      <c r="W1431" s="41">
        <f>Data5[[#This Row],[TOTAL CHELTUIELI EURO]]/Data5[[#This Row],[NUMĂRUL PERSOANELOR CARE AU PARTICIPAT LA VOT]]</f>
        <v>1.6196248192931284</v>
      </c>
      <c r="X1431" s="43">
        <v>4.8400999999999996</v>
      </c>
      <c r="Y1431" s="114" t="s">
        <v>2884</v>
      </c>
      <c r="Z1431" s="44">
        <v>3</v>
      </c>
      <c r="AA1431" s="115" t="s">
        <v>3105</v>
      </c>
      <c r="AB1431" s="44">
        <v>0</v>
      </c>
      <c r="AC1431" s="45"/>
    </row>
    <row r="1432" spans="1:29" ht="12" customHeight="1" x14ac:dyDescent="0.2">
      <c r="A1432" s="37">
        <v>1431</v>
      </c>
      <c r="B1432" s="38" t="s">
        <v>25</v>
      </c>
      <c r="C1432" s="39" t="s">
        <v>3043</v>
      </c>
      <c r="D1432" s="40">
        <v>44101</v>
      </c>
      <c r="E1432" s="38">
        <v>1</v>
      </c>
      <c r="F1432" s="38"/>
      <c r="G1432" s="38" t="s">
        <v>2</v>
      </c>
      <c r="H1432" s="38" t="s">
        <v>2</v>
      </c>
      <c r="I1432" s="41">
        <v>720</v>
      </c>
      <c r="J1432" s="41">
        <v>4769.47</v>
      </c>
      <c r="K1432" s="41">
        <v>0</v>
      </c>
      <c r="L1432" s="41">
        <f>SUM(Data5[[#This Row],[CHELTUIELI DE PERSONAL LEI]:[CHELTUIELI DE CAPITAL (ACTIVE NEFINANCIARE ) LEI]])</f>
        <v>5489.47</v>
      </c>
      <c r="M1432" s="41">
        <f>Data5[[#This Row],[TOTAL CHELTUIELI LEI]]/Data5[[#This Row],[CURS VALUTAR EURO BNR 22 07 2020]]</f>
        <v>1134.1645833763766</v>
      </c>
      <c r="N1432" s="49">
        <v>8097</v>
      </c>
      <c r="O1432" s="54"/>
      <c r="P1432" s="54">
        <v>3343</v>
      </c>
      <c r="Q1432" s="54"/>
      <c r="R1432" s="54">
        <f>Data5[[#This Row],[PERSOANE ÎNSCRISE ÎN LISTELE ELECTORALE (TURUL 1)            ]]+Data5[[#This Row],[PERSOANE ÎNSCRISE ÎN LISTELE ELECTORALE (TURUL AL 2-LEA)]]</f>
        <v>8097</v>
      </c>
      <c r="S1432" s="54">
        <f>Data5[[#This Row],[PERSOANE CARE AU PARTICIPAT LA VOT (TURUL 1)]]+Data5[[#This Row],[PERSOANE CARE AU PARTICIPAT LA VOT  (TURUL AL 2-LEA)]]</f>
        <v>3343</v>
      </c>
      <c r="T1432" s="41">
        <f>Data5[[#This Row],[TOTAL CHELTUIELI LEI]]/Data5[[#This Row],[NUMĂRUL PERSOANELOR ÎNSCRISE ÎN LISTELE ELECTORALE]]</f>
        <v>0.67796344325058666</v>
      </c>
      <c r="U1432" s="41">
        <f>Data5[[#This Row],[TOTAL CHELTUIELI EURO]]/Data5[[#This Row],[NUMĂRUL PERSOANELOR ÎNSCRISE ÎN LISTELE ELECTORALE]]</f>
        <v>0.14007219752703182</v>
      </c>
      <c r="V1432" s="41">
        <f>Data5[[#This Row],[TOTAL CHELTUIELI LEI]]/Data5[[#This Row],[NUMĂRUL PERSOANELOR CARE AU PARTICIPAT LA VOT]]</f>
        <v>1.6420789709841461</v>
      </c>
      <c r="W1432" s="41">
        <f>Data5[[#This Row],[TOTAL CHELTUIELI EURO]]/Data5[[#This Row],[NUMĂRUL PERSOANELOR CARE AU PARTICIPAT LA VOT]]</f>
        <v>0.33926550504827302</v>
      </c>
      <c r="X1432" s="43">
        <v>4.8400999999999996</v>
      </c>
      <c r="Y1432" s="114" t="s">
        <v>2890</v>
      </c>
      <c r="Z1432" s="44">
        <v>0</v>
      </c>
      <c r="AA1432" s="115" t="s">
        <v>3105</v>
      </c>
      <c r="AB1432" s="44">
        <v>0</v>
      </c>
      <c r="AC1432" s="45"/>
    </row>
    <row r="1433" spans="1:29" ht="12" customHeight="1" x14ac:dyDescent="0.2">
      <c r="A1433" s="37">
        <v>1432</v>
      </c>
      <c r="B1433" s="38" t="s">
        <v>25</v>
      </c>
      <c r="C1433" s="39" t="s">
        <v>3044</v>
      </c>
      <c r="D1433" s="40">
        <v>44101</v>
      </c>
      <c r="E1433" s="38">
        <v>1</v>
      </c>
      <c r="F1433" s="38"/>
      <c r="G1433" s="38" t="s">
        <v>2</v>
      </c>
      <c r="H1433" s="38" t="s">
        <v>2</v>
      </c>
      <c r="I1433" s="41">
        <v>800</v>
      </c>
      <c r="J1433" s="41">
        <v>11650.67</v>
      </c>
      <c r="K1433" s="41">
        <v>0</v>
      </c>
      <c r="L1433" s="41">
        <f>SUM(Data5[[#This Row],[CHELTUIELI DE PERSONAL LEI]:[CHELTUIELI DE CAPITAL (ACTIVE NEFINANCIARE ) LEI]])</f>
        <v>12450.67</v>
      </c>
      <c r="M1433" s="41">
        <f>Data5[[#This Row],[TOTAL CHELTUIELI LEI]]/Data5[[#This Row],[CURS VALUTAR EURO BNR 22 07 2020]]</f>
        <v>2572.3993305923432</v>
      </c>
      <c r="N1433" s="49">
        <v>4759</v>
      </c>
      <c r="O1433" s="54"/>
      <c r="P1433" s="54">
        <v>2836</v>
      </c>
      <c r="Q1433" s="54"/>
      <c r="R1433" s="54">
        <f>Data5[[#This Row],[PERSOANE ÎNSCRISE ÎN LISTELE ELECTORALE (TURUL 1)            ]]+Data5[[#This Row],[PERSOANE ÎNSCRISE ÎN LISTELE ELECTORALE (TURUL AL 2-LEA)]]</f>
        <v>4759</v>
      </c>
      <c r="S1433" s="54">
        <f>Data5[[#This Row],[PERSOANE CARE AU PARTICIPAT LA VOT (TURUL 1)]]+Data5[[#This Row],[PERSOANE CARE AU PARTICIPAT LA VOT  (TURUL AL 2-LEA)]]</f>
        <v>2836</v>
      </c>
      <c r="T1433" s="41">
        <f>Data5[[#This Row],[TOTAL CHELTUIELI LEI]]/Data5[[#This Row],[NUMĂRUL PERSOANELOR ÎNSCRISE ÎN LISTELE ELECTORALE]]</f>
        <v>2.6162366043286407</v>
      </c>
      <c r="U1433" s="41">
        <f>Data5[[#This Row],[TOTAL CHELTUIELI EURO]]/Data5[[#This Row],[NUMĂRUL PERSOANELOR ÎNSCRISE ÎN LISTELE ELECTORALE]]</f>
        <v>0.54053358491118786</v>
      </c>
      <c r="V1433" s="41">
        <f>Data5[[#This Row],[TOTAL CHELTUIELI LEI]]/Data5[[#This Row],[NUMĂRUL PERSOANELOR CARE AU PARTICIPAT LA VOT]]</f>
        <v>4.3902221438645981</v>
      </c>
      <c r="W1433" s="41">
        <f>Data5[[#This Row],[TOTAL CHELTUIELI EURO]]/Data5[[#This Row],[NUMĂRUL PERSOANELOR CARE AU PARTICIPAT LA VOT]]</f>
        <v>0.90705195013834383</v>
      </c>
      <c r="X1433" s="43">
        <v>4.8400999999999996</v>
      </c>
      <c r="Y1433" s="114" t="s">
        <v>2891</v>
      </c>
      <c r="Z1433" s="44">
        <v>2</v>
      </c>
      <c r="AA1433" s="115" t="s">
        <v>3105</v>
      </c>
      <c r="AB1433" s="44">
        <v>0</v>
      </c>
      <c r="AC1433" s="45"/>
    </row>
    <row r="1434" spans="1:29" ht="12" customHeight="1" x14ac:dyDescent="0.2">
      <c r="A1434" s="37">
        <v>1433</v>
      </c>
      <c r="B1434" s="38" t="s">
        <v>25</v>
      </c>
      <c r="C1434" s="39" t="s">
        <v>3045</v>
      </c>
      <c r="D1434" s="40">
        <v>44101</v>
      </c>
      <c r="E1434" s="38">
        <v>1</v>
      </c>
      <c r="F1434" s="38"/>
      <c r="G1434" s="38" t="s">
        <v>2</v>
      </c>
      <c r="H1434" s="38" t="s">
        <v>2</v>
      </c>
      <c r="I1434" s="41">
        <v>18000</v>
      </c>
      <c r="J1434" s="41">
        <v>51611.39</v>
      </c>
      <c r="K1434" s="41">
        <v>0</v>
      </c>
      <c r="L1434" s="41">
        <f>SUM(Data5[[#This Row],[CHELTUIELI DE PERSONAL LEI]:[CHELTUIELI DE CAPITAL (ACTIVE NEFINANCIARE ) LEI]])</f>
        <v>69611.39</v>
      </c>
      <c r="M1434" s="41">
        <f>Data5[[#This Row],[TOTAL CHELTUIELI LEI]]/Data5[[#This Row],[CURS VALUTAR EURO BNR 22 07 2020]]</f>
        <v>14382.221441705751</v>
      </c>
      <c r="N1434" s="49">
        <v>10676</v>
      </c>
      <c r="O1434" s="54"/>
      <c r="P1434" s="54">
        <v>4637</v>
      </c>
      <c r="Q1434" s="54"/>
      <c r="R1434" s="54">
        <f>Data5[[#This Row],[PERSOANE ÎNSCRISE ÎN LISTELE ELECTORALE (TURUL 1)            ]]+Data5[[#This Row],[PERSOANE ÎNSCRISE ÎN LISTELE ELECTORALE (TURUL AL 2-LEA)]]</f>
        <v>10676</v>
      </c>
      <c r="S1434" s="54">
        <f>Data5[[#This Row],[PERSOANE CARE AU PARTICIPAT LA VOT (TURUL 1)]]+Data5[[#This Row],[PERSOANE CARE AU PARTICIPAT LA VOT  (TURUL AL 2-LEA)]]</f>
        <v>4637</v>
      </c>
      <c r="T1434" s="41">
        <f>Data5[[#This Row],[TOTAL CHELTUIELI LEI]]/Data5[[#This Row],[NUMĂRUL PERSOANELOR ÎNSCRISE ÎN LISTELE ELECTORALE]]</f>
        <v>6.520362495316598</v>
      </c>
      <c r="U1434" s="41">
        <f>Data5[[#This Row],[TOTAL CHELTUIELI EURO]]/Data5[[#This Row],[NUMĂRUL PERSOANELOR ÎNSCRISE ÎN LISTELE ELECTORALE]]</f>
        <v>1.3471544999724383</v>
      </c>
      <c r="V1434" s="41">
        <f>Data5[[#This Row],[TOTAL CHELTUIELI LEI]]/Data5[[#This Row],[NUMĂRUL PERSOANELOR CARE AU PARTICIPAT LA VOT]]</f>
        <v>15.012160879879232</v>
      </c>
      <c r="W1434" s="41">
        <f>Data5[[#This Row],[TOTAL CHELTUIELI EURO]]/Data5[[#This Row],[NUMĂRUL PERSOANELOR CARE AU PARTICIPAT LA VOT]]</f>
        <v>3.1016220491062652</v>
      </c>
      <c r="X1434" s="43">
        <v>4.8400999999999996</v>
      </c>
      <c r="Y1434" s="114" t="s">
        <v>2889</v>
      </c>
      <c r="Z1434" s="44">
        <v>6</v>
      </c>
      <c r="AA1434" s="115" t="s">
        <v>3107</v>
      </c>
      <c r="AB1434" s="44">
        <v>1</v>
      </c>
      <c r="AC1434" s="45"/>
    </row>
    <row r="1435" spans="1:29" ht="12" customHeight="1" x14ac:dyDescent="0.2">
      <c r="A1435" s="37">
        <v>1434</v>
      </c>
      <c r="B1435" s="38" t="s">
        <v>25</v>
      </c>
      <c r="C1435" s="39" t="s">
        <v>3046</v>
      </c>
      <c r="D1435" s="40">
        <v>44101</v>
      </c>
      <c r="E1435" s="38">
        <v>1</v>
      </c>
      <c r="F1435" s="38"/>
      <c r="G1435" s="38" t="s">
        <v>2</v>
      </c>
      <c r="H1435" s="38" t="s">
        <v>2</v>
      </c>
      <c r="I1435" s="41">
        <v>9500</v>
      </c>
      <c r="J1435" s="41">
        <v>4616.33</v>
      </c>
      <c r="K1435" s="41">
        <v>0</v>
      </c>
      <c r="L1435" s="41">
        <f>SUM(Data5[[#This Row],[CHELTUIELI DE PERSONAL LEI]:[CHELTUIELI DE CAPITAL (ACTIVE NEFINANCIARE ) LEI]])</f>
        <v>14116.33</v>
      </c>
      <c r="M1435" s="41">
        <f>Data5[[#This Row],[TOTAL CHELTUIELI LEI]]/Data5[[#This Row],[CURS VALUTAR EURO BNR 22 07 2020]]</f>
        <v>2916.5368484122232</v>
      </c>
      <c r="N1435" s="49">
        <v>3909</v>
      </c>
      <c r="O1435" s="54"/>
      <c r="P1435" s="54">
        <v>2370</v>
      </c>
      <c r="Q1435" s="54"/>
      <c r="R1435" s="54">
        <f>Data5[[#This Row],[PERSOANE ÎNSCRISE ÎN LISTELE ELECTORALE (TURUL 1)            ]]+Data5[[#This Row],[PERSOANE ÎNSCRISE ÎN LISTELE ELECTORALE (TURUL AL 2-LEA)]]</f>
        <v>3909</v>
      </c>
      <c r="S1435" s="54">
        <f>Data5[[#This Row],[PERSOANE CARE AU PARTICIPAT LA VOT (TURUL 1)]]+Data5[[#This Row],[PERSOANE CARE AU PARTICIPAT LA VOT  (TURUL AL 2-LEA)]]</f>
        <v>2370</v>
      </c>
      <c r="T1435" s="41">
        <f>Data5[[#This Row],[TOTAL CHELTUIELI LEI]]/Data5[[#This Row],[NUMĂRUL PERSOANELOR ÎNSCRISE ÎN LISTELE ELECTORALE]]</f>
        <v>3.6112381683294958</v>
      </c>
      <c r="U1435" s="41">
        <f>Data5[[#This Row],[TOTAL CHELTUIELI EURO]]/Data5[[#This Row],[NUMĂRUL PERSOANELOR ÎNSCRISE ÎN LISTELE ELECTORALE]]</f>
        <v>0.74610817303970922</v>
      </c>
      <c r="V1435" s="41">
        <f>Data5[[#This Row],[TOTAL CHELTUIELI LEI]]/Data5[[#This Row],[NUMĂRUL PERSOANELOR CARE AU PARTICIPAT LA VOT]]</f>
        <v>5.9562573839662445</v>
      </c>
      <c r="W1435" s="41">
        <f>Data5[[#This Row],[TOTAL CHELTUIELI EURO]]/Data5[[#This Row],[NUMĂRUL PERSOANELOR CARE AU PARTICIPAT LA VOT]]</f>
        <v>1.2306062651528369</v>
      </c>
      <c r="X1435" s="43">
        <v>4.8400999999999996</v>
      </c>
      <c r="Y1435" s="114" t="s">
        <v>2884</v>
      </c>
      <c r="Z1435" s="44">
        <v>3</v>
      </c>
      <c r="AA1435" s="115" t="s">
        <v>3105</v>
      </c>
      <c r="AB1435" s="44">
        <v>0</v>
      </c>
      <c r="AC1435" s="45"/>
    </row>
    <row r="1436" spans="1:29" ht="12" customHeight="1" x14ac:dyDescent="0.2">
      <c r="A1436" s="37">
        <v>1435</v>
      </c>
      <c r="B1436" s="38" t="s">
        <v>25</v>
      </c>
      <c r="C1436" s="39" t="s">
        <v>3047</v>
      </c>
      <c r="D1436" s="40">
        <v>44101</v>
      </c>
      <c r="E1436" s="38">
        <v>1</v>
      </c>
      <c r="F1436" s="38"/>
      <c r="G1436" s="38" t="s">
        <v>2</v>
      </c>
      <c r="H1436" s="38" t="s">
        <v>2</v>
      </c>
      <c r="I1436" s="41">
        <v>5500</v>
      </c>
      <c r="J1436" s="41">
        <v>8509</v>
      </c>
      <c r="K1436" s="41">
        <v>0</v>
      </c>
      <c r="L1436" s="41">
        <f>SUM(Data5[[#This Row],[CHELTUIELI DE PERSONAL LEI]:[CHELTUIELI DE CAPITAL (ACTIVE NEFINANCIARE ) LEI]])</f>
        <v>14009</v>
      </c>
      <c r="M1436" s="41">
        <f>Data5[[#This Row],[TOTAL CHELTUIELI LEI]]/Data5[[#This Row],[CURS VALUTAR EURO BNR 22 07 2020]]</f>
        <v>2894.3616867420096</v>
      </c>
      <c r="N1436" s="49">
        <v>7048</v>
      </c>
      <c r="O1436" s="54"/>
      <c r="P1436" s="54">
        <v>3722</v>
      </c>
      <c r="Q1436" s="54"/>
      <c r="R1436" s="54">
        <f>Data5[[#This Row],[PERSOANE ÎNSCRISE ÎN LISTELE ELECTORALE (TURUL 1)            ]]+Data5[[#This Row],[PERSOANE ÎNSCRISE ÎN LISTELE ELECTORALE (TURUL AL 2-LEA)]]</f>
        <v>7048</v>
      </c>
      <c r="S1436" s="54">
        <f>Data5[[#This Row],[PERSOANE CARE AU PARTICIPAT LA VOT (TURUL 1)]]+Data5[[#This Row],[PERSOANE CARE AU PARTICIPAT LA VOT  (TURUL AL 2-LEA)]]</f>
        <v>3722</v>
      </c>
      <c r="T1436" s="41">
        <f>Data5[[#This Row],[TOTAL CHELTUIELI LEI]]/Data5[[#This Row],[NUMĂRUL PERSOANELOR ÎNSCRISE ÎN LISTELE ELECTORALE]]</f>
        <v>1.9876560726447219</v>
      </c>
      <c r="U1436" s="41">
        <f>Data5[[#This Row],[TOTAL CHELTUIELI EURO]]/Data5[[#This Row],[NUMĂRUL PERSOANELOR ÎNSCRISE ÎN LISTELE ELECTORALE]]</f>
        <v>0.41066425748325902</v>
      </c>
      <c r="V1436" s="41">
        <f>Data5[[#This Row],[TOTAL CHELTUIELI LEI]]/Data5[[#This Row],[NUMĂRUL PERSOANELOR CARE AU PARTICIPAT LA VOT]]</f>
        <v>3.7638366469639979</v>
      </c>
      <c r="W1436" s="41">
        <f>Data5[[#This Row],[TOTAL CHELTUIELI EURO]]/Data5[[#This Row],[NUMĂRUL PERSOANELOR CARE AU PARTICIPAT LA VOT]]</f>
        <v>0.77763613292369949</v>
      </c>
      <c r="X1436" s="43">
        <v>4.8400999999999996</v>
      </c>
      <c r="Y1436" s="114" t="s">
        <v>2894</v>
      </c>
      <c r="Z1436" s="44">
        <v>1</v>
      </c>
      <c r="AA1436" s="115" t="s">
        <v>3105</v>
      </c>
      <c r="AB1436" s="44">
        <v>0</v>
      </c>
      <c r="AC1436" s="45"/>
    </row>
    <row r="1437" spans="1:29" ht="12" customHeight="1" x14ac:dyDescent="0.2">
      <c r="A1437" s="37">
        <v>1436</v>
      </c>
      <c r="B1437" s="38" t="s">
        <v>25</v>
      </c>
      <c r="C1437" s="39" t="s">
        <v>3048</v>
      </c>
      <c r="D1437" s="40">
        <v>44101</v>
      </c>
      <c r="E1437" s="38">
        <v>1</v>
      </c>
      <c r="F1437" s="38"/>
      <c r="G1437" s="38" t="s">
        <v>2</v>
      </c>
      <c r="H1437" s="38" t="s">
        <v>2</v>
      </c>
      <c r="I1437" s="41">
        <v>5258</v>
      </c>
      <c r="J1437" s="41">
        <v>26239</v>
      </c>
      <c r="K1437" s="41">
        <v>0</v>
      </c>
      <c r="L1437" s="41">
        <f>SUM(Data5[[#This Row],[CHELTUIELI DE PERSONAL LEI]:[CHELTUIELI DE CAPITAL (ACTIVE NEFINANCIARE ) LEI]])</f>
        <v>31497</v>
      </c>
      <c r="M1437" s="41">
        <f>Data5[[#This Row],[TOTAL CHELTUIELI LEI]]/Data5[[#This Row],[CURS VALUTAR EURO BNR 22 07 2020]]</f>
        <v>6507.5101754095995</v>
      </c>
      <c r="N1437" s="49">
        <v>5882</v>
      </c>
      <c r="O1437" s="54"/>
      <c r="P1437" s="54">
        <v>3541</v>
      </c>
      <c r="Q1437" s="54"/>
      <c r="R1437" s="54">
        <f>Data5[[#This Row],[PERSOANE ÎNSCRISE ÎN LISTELE ELECTORALE (TURUL 1)            ]]+Data5[[#This Row],[PERSOANE ÎNSCRISE ÎN LISTELE ELECTORALE (TURUL AL 2-LEA)]]</f>
        <v>5882</v>
      </c>
      <c r="S1437" s="54">
        <f>Data5[[#This Row],[PERSOANE CARE AU PARTICIPAT LA VOT (TURUL 1)]]+Data5[[#This Row],[PERSOANE CARE AU PARTICIPAT LA VOT  (TURUL AL 2-LEA)]]</f>
        <v>3541</v>
      </c>
      <c r="T1437" s="41">
        <f>Data5[[#This Row],[TOTAL CHELTUIELI LEI]]/Data5[[#This Row],[NUMĂRUL PERSOANELOR ÎNSCRISE ÎN LISTELE ELECTORALE]]</f>
        <v>5.3548112886773209</v>
      </c>
      <c r="U1437" s="41">
        <f>Data5[[#This Row],[TOTAL CHELTUIELI EURO]]/Data5[[#This Row],[NUMĂRUL PERSOANELOR ÎNSCRISE ÎN LISTELE ELECTORALE]]</f>
        <v>1.1063431104062562</v>
      </c>
      <c r="V1437" s="41">
        <f>Data5[[#This Row],[TOTAL CHELTUIELI LEI]]/Data5[[#This Row],[NUMĂRUL PERSOANELOR CARE AU PARTICIPAT LA VOT]]</f>
        <v>8.8949449308105049</v>
      </c>
      <c r="W1437" s="41">
        <f>Data5[[#This Row],[TOTAL CHELTUIELI EURO]]/Data5[[#This Row],[NUMĂRUL PERSOANELOR CARE AU PARTICIPAT LA VOT]]</f>
        <v>1.8377605691639649</v>
      </c>
      <c r="X1437" s="43">
        <v>4.8400999999999996</v>
      </c>
      <c r="Y1437" s="114" t="s">
        <v>2892</v>
      </c>
      <c r="Z1437" s="44">
        <v>5</v>
      </c>
      <c r="AA1437" s="115" t="s">
        <v>3107</v>
      </c>
      <c r="AB1437" s="44">
        <v>1</v>
      </c>
      <c r="AC1437" s="45"/>
    </row>
    <row r="1438" spans="1:29" ht="12" customHeight="1" x14ac:dyDescent="0.2">
      <c r="A1438" s="37">
        <v>1437</v>
      </c>
      <c r="B1438" s="38" t="s">
        <v>25</v>
      </c>
      <c r="C1438" s="39" t="s">
        <v>3049</v>
      </c>
      <c r="D1438" s="40">
        <v>44101</v>
      </c>
      <c r="E1438" s="38">
        <v>1</v>
      </c>
      <c r="F1438" s="38"/>
      <c r="G1438" s="38" t="s">
        <v>2</v>
      </c>
      <c r="H1438" s="38" t="s">
        <v>2</v>
      </c>
      <c r="I1438" s="41">
        <v>4950</v>
      </c>
      <c r="J1438" s="41">
        <v>17064.46</v>
      </c>
      <c r="K1438" s="41">
        <v>0</v>
      </c>
      <c r="L1438" s="41">
        <f>SUM(Data5[[#This Row],[CHELTUIELI DE PERSONAL LEI]:[CHELTUIELI DE CAPITAL (ACTIVE NEFINANCIARE ) LEI]])</f>
        <v>22014.46</v>
      </c>
      <c r="M1438" s="41">
        <f>Data5[[#This Row],[TOTAL CHELTUIELI LEI]]/Data5[[#This Row],[CURS VALUTAR EURO BNR 22 07 2020]]</f>
        <v>4548.3481746244915</v>
      </c>
      <c r="N1438" s="49">
        <v>6701</v>
      </c>
      <c r="O1438" s="54"/>
      <c r="P1438" s="54">
        <v>3685</v>
      </c>
      <c r="Q1438" s="54"/>
      <c r="R1438" s="54">
        <f>Data5[[#This Row],[PERSOANE ÎNSCRISE ÎN LISTELE ELECTORALE (TURUL 1)            ]]+Data5[[#This Row],[PERSOANE ÎNSCRISE ÎN LISTELE ELECTORALE (TURUL AL 2-LEA)]]</f>
        <v>6701</v>
      </c>
      <c r="S1438" s="54">
        <f>Data5[[#This Row],[PERSOANE CARE AU PARTICIPAT LA VOT (TURUL 1)]]+Data5[[#This Row],[PERSOANE CARE AU PARTICIPAT LA VOT  (TURUL AL 2-LEA)]]</f>
        <v>3685</v>
      </c>
      <c r="T1438" s="41">
        <f>Data5[[#This Row],[TOTAL CHELTUIELI LEI]]/Data5[[#This Row],[NUMĂRUL PERSOANELOR ÎNSCRISE ÎN LISTELE ELECTORALE]]</f>
        <v>3.2852499626921352</v>
      </c>
      <c r="U1438" s="41">
        <f>Data5[[#This Row],[TOTAL CHELTUIELI EURO]]/Data5[[#This Row],[NUMĂRUL PERSOANELOR ÎNSCRISE ÎN LISTELE ELECTORALE]]</f>
        <v>0.67875662955148364</v>
      </c>
      <c r="V1438" s="41">
        <f>Data5[[#This Row],[TOTAL CHELTUIELI LEI]]/Data5[[#This Row],[NUMĂRUL PERSOANELOR CARE AU PARTICIPAT LA VOT]]</f>
        <v>5.9740732700135686</v>
      </c>
      <c r="W1438" s="41">
        <f>Data5[[#This Row],[TOTAL CHELTUIELI EURO]]/Data5[[#This Row],[NUMĂRUL PERSOANELOR CARE AU PARTICIPAT LA VOT]]</f>
        <v>1.2342871572929421</v>
      </c>
      <c r="X1438" s="43">
        <v>4.8400999999999996</v>
      </c>
      <c r="Y1438" s="114" t="s">
        <v>2884</v>
      </c>
      <c r="Z1438" s="44">
        <v>3</v>
      </c>
      <c r="AA1438" s="115" t="s">
        <v>3105</v>
      </c>
      <c r="AB1438" s="44">
        <v>0</v>
      </c>
      <c r="AC1438" s="45"/>
    </row>
    <row r="1439" spans="1:29" ht="12" customHeight="1" x14ac:dyDescent="0.2">
      <c r="A1439" s="37">
        <v>1438</v>
      </c>
      <c r="B1439" s="38" t="s">
        <v>25</v>
      </c>
      <c r="C1439" s="39" t="s">
        <v>2190</v>
      </c>
      <c r="D1439" s="40">
        <v>44101</v>
      </c>
      <c r="E1439" s="38">
        <v>1</v>
      </c>
      <c r="F1439" s="38"/>
      <c r="G1439" s="38" t="s">
        <v>2</v>
      </c>
      <c r="H1439" s="38" t="s">
        <v>2</v>
      </c>
      <c r="I1439" s="41">
        <v>4000</v>
      </c>
      <c r="J1439" s="41">
        <v>36184.18</v>
      </c>
      <c r="K1439" s="41">
        <v>0</v>
      </c>
      <c r="L1439" s="41">
        <f>SUM(Data5[[#This Row],[CHELTUIELI DE PERSONAL LEI]:[CHELTUIELI DE CAPITAL (ACTIVE NEFINANCIARE ) LEI]])</f>
        <v>40184.18</v>
      </c>
      <c r="M1439" s="41">
        <f>Data5[[#This Row],[TOTAL CHELTUIELI LEI]]/Data5[[#This Row],[CURS VALUTAR EURO BNR 22 07 2020]]</f>
        <v>8302.3449928720493</v>
      </c>
      <c r="N1439" s="49">
        <v>2334</v>
      </c>
      <c r="O1439" s="54"/>
      <c r="P1439" s="54">
        <v>1449</v>
      </c>
      <c r="Q1439" s="54"/>
      <c r="R1439" s="54">
        <f>Data5[[#This Row],[PERSOANE ÎNSCRISE ÎN LISTELE ELECTORALE (TURUL 1)            ]]+Data5[[#This Row],[PERSOANE ÎNSCRISE ÎN LISTELE ELECTORALE (TURUL AL 2-LEA)]]</f>
        <v>2334</v>
      </c>
      <c r="S1439" s="54">
        <f>Data5[[#This Row],[PERSOANE CARE AU PARTICIPAT LA VOT (TURUL 1)]]+Data5[[#This Row],[PERSOANE CARE AU PARTICIPAT LA VOT  (TURUL AL 2-LEA)]]</f>
        <v>1449</v>
      </c>
      <c r="T1439" s="41">
        <f>Data5[[#This Row],[TOTAL CHELTUIELI LEI]]/Data5[[#This Row],[NUMĂRUL PERSOANELOR ÎNSCRISE ÎN LISTELE ELECTORALE]]</f>
        <v>17.216872322193659</v>
      </c>
      <c r="U1439" s="41">
        <f>Data5[[#This Row],[TOTAL CHELTUIELI EURO]]/Data5[[#This Row],[NUMĂRUL PERSOANELOR ÎNSCRISE ÎN LISTELE ELECTORALE]]</f>
        <v>3.5571315307935087</v>
      </c>
      <c r="V1439" s="41">
        <f>Data5[[#This Row],[TOTAL CHELTUIELI LEI]]/Data5[[#This Row],[NUMĂRUL PERSOANELOR CARE AU PARTICIPAT LA VOT]]</f>
        <v>27.732353347135955</v>
      </c>
      <c r="W1439" s="41">
        <f>Data5[[#This Row],[TOTAL CHELTUIELI EURO]]/Data5[[#This Row],[NUMĂRUL PERSOANELOR CARE AU PARTICIPAT LA VOT]]</f>
        <v>5.7297066893526907</v>
      </c>
      <c r="X1439" s="43">
        <v>4.8400999999999996</v>
      </c>
      <c r="Y1439" s="114" t="s">
        <v>2907</v>
      </c>
      <c r="Z1439" s="44">
        <v>17</v>
      </c>
      <c r="AA1439" s="115" t="s">
        <v>3106</v>
      </c>
      <c r="AB1439" s="44">
        <v>3</v>
      </c>
      <c r="AC1439" s="45"/>
    </row>
    <row r="1440" spans="1:29" ht="12" customHeight="1" x14ac:dyDescent="0.2">
      <c r="A1440" s="37">
        <v>1439</v>
      </c>
      <c r="B1440" s="38" t="s">
        <v>25</v>
      </c>
      <c r="C1440" s="39" t="s">
        <v>2191</v>
      </c>
      <c r="D1440" s="40">
        <v>44101</v>
      </c>
      <c r="E1440" s="38">
        <v>1</v>
      </c>
      <c r="F1440" s="38"/>
      <c r="G1440" s="38" t="s">
        <v>2</v>
      </c>
      <c r="H1440" s="38" t="s">
        <v>2</v>
      </c>
      <c r="I1440" s="41">
        <v>0</v>
      </c>
      <c r="J1440" s="41">
        <v>5590</v>
      </c>
      <c r="K1440" s="41">
        <v>0</v>
      </c>
      <c r="L1440" s="41">
        <f>SUM(Data5[[#This Row],[CHELTUIELI DE PERSONAL LEI]:[CHELTUIELI DE CAPITAL (ACTIVE NEFINANCIARE ) LEI]])</f>
        <v>5590</v>
      </c>
      <c r="M1440" s="41">
        <f>Data5[[#This Row],[TOTAL CHELTUIELI LEI]]/Data5[[#This Row],[CURS VALUTAR EURO BNR 22 07 2020]]</f>
        <v>1154.9348153963763</v>
      </c>
      <c r="N1440" s="49">
        <v>1495</v>
      </c>
      <c r="O1440" s="54"/>
      <c r="P1440" s="54">
        <v>964</v>
      </c>
      <c r="Q1440" s="54"/>
      <c r="R1440" s="54">
        <f>Data5[[#This Row],[PERSOANE ÎNSCRISE ÎN LISTELE ELECTORALE (TURUL 1)            ]]+Data5[[#This Row],[PERSOANE ÎNSCRISE ÎN LISTELE ELECTORALE (TURUL AL 2-LEA)]]</f>
        <v>1495</v>
      </c>
      <c r="S1440" s="54">
        <f>Data5[[#This Row],[PERSOANE CARE AU PARTICIPAT LA VOT (TURUL 1)]]+Data5[[#This Row],[PERSOANE CARE AU PARTICIPAT LA VOT  (TURUL AL 2-LEA)]]</f>
        <v>964</v>
      </c>
      <c r="T1440" s="41">
        <f>Data5[[#This Row],[TOTAL CHELTUIELI LEI]]/Data5[[#This Row],[NUMĂRUL PERSOANELOR ÎNSCRISE ÎN LISTELE ELECTORALE]]</f>
        <v>3.7391304347826089</v>
      </c>
      <c r="U1440" s="41">
        <f>Data5[[#This Row],[TOTAL CHELTUIELI EURO]]/Data5[[#This Row],[NUMĂRUL PERSOANELOR ÎNSCRISE ÎN LISTELE ELECTORALE]]</f>
        <v>0.77253164909456606</v>
      </c>
      <c r="V1440" s="41">
        <f>Data5[[#This Row],[TOTAL CHELTUIELI LEI]]/Data5[[#This Row],[NUMĂRUL PERSOANELOR CARE AU PARTICIPAT LA VOT]]</f>
        <v>5.7987551867219915</v>
      </c>
      <c r="W1440" s="41">
        <f>Data5[[#This Row],[TOTAL CHELTUIELI EURO]]/Data5[[#This Row],[NUMĂRUL PERSOANELOR CARE AU PARTICIPAT LA VOT]]</f>
        <v>1.1980651611995605</v>
      </c>
      <c r="X1440" s="43">
        <v>4.8400999999999996</v>
      </c>
      <c r="Y1440" s="114" t="s">
        <v>2884</v>
      </c>
      <c r="Z1440" s="44">
        <v>3</v>
      </c>
      <c r="AA1440" s="115" t="s">
        <v>3105</v>
      </c>
      <c r="AB1440" s="44">
        <v>0</v>
      </c>
      <c r="AC1440" s="45"/>
    </row>
    <row r="1441" spans="1:29" ht="12" customHeight="1" x14ac:dyDescent="0.2">
      <c r="A1441" s="37">
        <v>1440</v>
      </c>
      <c r="B1441" s="38" t="s">
        <v>25</v>
      </c>
      <c r="C1441" s="39" t="s">
        <v>1120</v>
      </c>
      <c r="D1441" s="40">
        <v>44101</v>
      </c>
      <c r="E1441" s="38">
        <v>1</v>
      </c>
      <c r="F1441" s="38"/>
      <c r="G1441" s="38" t="s">
        <v>2</v>
      </c>
      <c r="H1441" s="38" t="s">
        <v>2</v>
      </c>
      <c r="I1441" s="41">
        <v>0</v>
      </c>
      <c r="J1441" s="41">
        <v>15504</v>
      </c>
      <c r="K1441" s="41">
        <v>0</v>
      </c>
      <c r="L1441" s="41">
        <f>SUM(Data5[[#This Row],[CHELTUIELI DE PERSONAL LEI]:[CHELTUIELI DE CAPITAL (ACTIVE NEFINANCIARE ) LEI]])</f>
        <v>15504</v>
      </c>
      <c r="M1441" s="41">
        <f>Data5[[#This Row],[TOTAL CHELTUIELI LEI]]/Data5[[#This Row],[CURS VALUTAR EURO BNR 22 07 2020]]</f>
        <v>3203.239602487552</v>
      </c>
      <c r="N1441" s="49">
        <v>3078</v>
      </c>
      <c r="O1441" s="54"/>
      <c r="P1441" s="54">
        <v>2096</v>
      </c>
      <c r="Q1441" s="54"/>
      <c r="R1441" s="54">
        <f>Data5[[#This Row],[PERSOANE ÎNSCRISE ÎN LISTELE ELECTORALE (TURUL 1)            ]]+Data5[[#This Row],[PERSOANE ÎNSCRISE ÎN LISTELE ELECTORALE (TURUL AL 2-LEA)]]</f>
        <v>3078</v>
      </c>
      <c r="S1441" s="54">
        <f>Data5[[#This Row],[PERSOANE CARE AU PARTICIPAT LA VOT (TURUL 1)]]+Data5[[#This Row],[PERSOANE CARE AU PARTICIPAT LA VOT  (TURUL AL 2-LEA)]]</f>
        <v>2096</v>
      </c>
      <c r="T1441" s="41">
        <f>Data5[[#This Row],[TOTAL CHELTUIELI LEI]]/Data5[[#This Row],[NUMĂRUL PERSOANELOR ÎNSCRISE ÎN LISTELE ELECTORALE]]</f>
        <v>5.0370370370370372</v>
      </c>
      <c r="U1441" s="41">
        <f>Data5[[#This Row],[TOTAL CHELTUIELI EURO]]/Data5[[#This Row],[NUMĂRUL PERSOANELOR ÎNSCRISE ÎN LISTELE ELECTORALE]]</f>
        <v>1.0406886297880287</v>
      </c>
      <c r="V1441" s="41">
        <f>Data5[[#This Row],[TOTAL CHELTUIELI LEI]]/Data5[[#This Row],[NUMĂRUL PERSOANELOR CARE AU PARTICIPAT LA VOT]]</f>
        <v>7.3969465648854964</v>
      </c>
      <c r="W1441" s="41">
        <f>Data5[[#This Row],[TOTAL CHELTUIELI EURO]]/Data5[[#This Row],[NUMĂRUL PERSOANELOR CARE AU PARTICIPAT LA VOT]]</f>
        <v>1.5282631691257405</v>
      </c>
      <c r="X1441" s="43">
        <v>4.8400999999999996</v>
      </c>
      <c r="Y1441" s="114" t="s">
        <v>2892</v>
      </c>
      <c r="Z1441" s="44">
        <v>5</v>
      </c>
      <c r="AA1441" s="115" t="s">
        <v>3107</v>
      </c>
      <c r="AB1441" s="44">
        <v>1</v>
      </c>
      <c r="AC1441" s="45"/>
    </row>
    <row r="1442" spans="1:29" ht="12" customHeight="1" x14ac:dyDescent="0.2">
      <c r="A1442" s="37">
        <v>1441</v>
      </c>
      <c r="B1442" s="38" t="s">
        <v>25</v>
      </c>
      <c r="C1442" s="39" t="s">
        <v>2192</v>
      </c>
      <c r="D1442" s="40">
        <v>44101</v>
      </c>
      <c r="E1442" s="38">
        <v>1</v>
      </c>
      <c r="F1442" s="38"/>
      <c r="G1442" s="38" t="s">
        <v>2</v>
      </c>
      <c r="H1442" s="38" t="s">
        <v>2</v>
      </c>
      <c r="I1442" s="41">
        <v>5600</v>
      </c>
      <c r="J1442" s="41">
        <v>5077</v>
      </c>
      <c r="K1442" s="41">
        <v>0</v>
      </c>
      <c r="L1442" s="41">
        <f>SUM(Data5[[#This Row],[CHELTUIELI DE PERSONAL LEI]:[CHELTUIELI DE CAPITAL (ACTIVE NEFINANCIARE ) LEI]])</f>
        <v>10677</v>
      </c>
      <c r="M1442" s="41">
        <f>Data5[[#This Row],[TOTAL CHELTUIELI LEI]]/Data5[[#This Row],[CURS VALUTAR EURO BNR 22 07 2020]]</f>
        <v>2205.9461581372288</v>
      </c>
      <c r="N1442" s="49">
        <v>1114</v>
      </c>
      <c r="O1442" s="54"/>
      <c r="P1442" s="54">
        <v>886</v>
      </c>
      <c r="Q1442" s="54"/>
      <c r="R1442" s="54">
        <f>Data5[[#This Row],[PERSOANE ÎNSCRISE ÎN LISTELE ELECTORALE (TURUL 1)            ]]+Data5[[#This Row],[PERSOANE ÎNSCRISE ÎN LISTELE ELECTORALE (TURUL AL 2-LEA)]]</f>
        <v>1114</v>
      </c>
      <c r="S1442" s="54">
        <f>Data5[[#This Row],[PERSOANE CARE AU PARTICIPAT LA VOT (TURUL 1)]]+Data5[[#This Row],[PERSOANE CARE AU PARTICIPAT LA VOT  (TURUL AL 2-LEA)]]</f>
        <v>886</v>
      </c>
      <c r="T1442" s="41">
        <f>Data5[[#This Row],[TOTAL CHELTUIELI LEI]]/Data5[[#This Row],[NUMĂRUL PERSOANELOR ÎNSCRISE ÎN LISTELE ELECTORALE]]</f>
        <v>9.5843806104129268</v>
      </c>
      <c r="U1442" s="41">
        <f>Data5[[#This Row],[TOTAL CHELTUIELI EURO]]/Data5[[#This Row],[NUMĂRUL PERSOANELOR ÎNSCRISE ÎN LISTELE ELECTORALE]]</f>
        <v>1.9802030144858427</v>
      </c>
      <c r="V1442" s="41">
        <f>Data5[[#This Row],[TOTAL CHELTUIELI LEI]]/Data5[[#This Row],[NUMĂRUL PERSOANELOR CARE AU PARTICIPAT LA VOT]]</f>
        <v>12.05079006772009</v>
      </c>
      <c r="W1442" s="41">
        <f>Data5[[#This Row],[TOTAL CHELTUIELI EURO]]/Data5[[#This Row],[NUMĂRUL PERSOANELOR CARE AU PARTICIPAT LA VOT]]</f>
        <v>2.4897812168591749</v>
      </c>
      <c r="X1442" s="43">
        <v>4.8400999999999996</v>
      </c>
      <c r="Y1442" s="114" t="s">
        <v>2887</v>
      </c>
      <c r="Z1442" s="44">
        <v>9</v>
      </c>
      <c r="AA1442" s="115" t="s">
        <v>3107</v>
      </c>
      <c r="AB1442" s="44">
        <v>1</v>
      </c>
      <c r="AC1442" s="45"/>
    </row>
    <row r="1443" spans="1:29" ht="12" customHeight="1" x14ac:dyDescent="0.2">
      <c r="A1443" s="37">
        <v>1442</v>
      </c>
      <c r="B1443" s="38" t="s">
        <v>25</v>
      </c>
      <c r="C1443" s="39" t="s">
        <v>2193</v>
      </c>
      <c r="D1443" s="40">
        <v>44101</v>
      </c>
      <c r="E1443" s="38">
        <v>1</v>
      </c>
      <c r="F1443" s="38"/>
      <c r="G1443" s="38" t="s">
        <v>2</v>
      </c>
      <c r="H1443" s="38" t="s">
        <v>2</v>
      </c>
      <c r="I1443" s="41">
        <v>1200</v>
      </c>
      <c r="J1443" s="41">
        <v>4675</v>
      </c>
      <c r="K1443" s="41">
        <v>0</v>
      </c>
      <c r="L1443" s="41">
        <f>SUM(Data5[[#This Row],[CHELTUIELI DE PERSONAL LEI]:[CHELTUIELI DE CAPITAL (ACTIVE NEFINANCIARE ) LEI]])</f>
        <v>5875</v>
      </c>
      <c r="M1443" s="41">
        <f>Data5[[#This Row],[TOTAL CHELTUIELI LEI]]/Data5[[#This Row],[CURS VALUTAR EURO BNR 22 07 2020]]</f>
        <v>1213.8178963244561</v>
      </c>
      <c r="N1443" s="49">
        <v>3525</v>
      </c>
      <c r="O1443" s="54"/>
      <c r="P1443" s="54">
        <v>2069</v>
      </c>
      <c r="Q1443" s="54"/>
      <c r="R1443" s="54">
        <f>Data5[[#This Row],[PERSOANE ÎNSCRISE ÎN LISTELE ELECTORALE (TURUL 1)            ]]+Data5[[#This Row],[PERSOANE ÎNSCRISE ÎN LISTELE ELECTORALE (TURUL AL 2-LEA)]]</f>
        <v>3525</v>
      </c>
      <c r="S1443" s="54">
        <f>Data5[[#This Row],[PERSOANE CARE AU PARTICIPAT LA VOT (TURUL 1)]]+Data5[[#This Row],[PERSOANE CARE AU PARTICIPAT LA VOT  (TURUL AL 2-LEA)]]</f>
        <v>2069</v>
      </c>
      <c r="T1443" s="41">
        <f>Data5[[#This Row],[TOTAL CHELTUIELI LEI]]/Data5[[#This Row],[NUMĂRUL PERSOANELOR ÎNSCRISE ÎN LISTELE ELECTORALE]]</f>
        <v>1.6666666666666667</v>
      </c>
      <c r="U1443" s="41">
        <f>Data5[[#This Row],[TOTAL CHELTUIELI EURO]]/Data5[[#This Row],[NUMĂRUL PERSOANELOR ÎNSCRISE ÎN LISTELE ELECTORALE]]</f>
        <v>0.3443455025033918</v>
      </c>
      <c r="V1443" s="41">
        <f>Data5[[#This Row],[TOTAL CHELTUIELI LEI]]/Data5[[#This Row],[NUMĂRUL PERSOANELOR CARE AU PARTICIPAT LA VOT]]</f>
        <v>2.8395360077332046</v>
      </c>
      <c r="W1443" s="41">
        <f>Data5[[#This Row],[TOTAL CHELTUIELI EURO]]/Data5[[#This Row],[NUMĂRUL PERSOANELOR CARE AU PARTICIPAT LA VOT]]</f>
        <v>0.58666887207561924</v>
      </c>
      <c r="X1443" s="43">
        <v>4.8400999999999996</v>
      </c>
      <c r="Y1443" s="114" t="s">
        <v>2894</v>
      </c>
      <c r="Z1443" s="44">
        <v>1</v>
      </c>
      <c r="AA1443" s="115" t="s">
        <v>3105</v>
      </c>
      <c r="AB1443" s="44">
        <v>0</v>
      </c>
      <c r="AC1443" s="45"/>
    </row>
    <row r="1444" spans="1:29" ht="12" customHeight="1" x14ac:dyDescent="0.2">
      <c r="A1444" s="37">
        <v>1443</v>
      </c>
      <c r="B1444" s="38" t="s">
        <v>25</v>
      </c>
      <c r="C1444" s="39" t="s">
        <v>2194</v>
      </c>
      <c r="D1444" s="40">
        <v>44101</v>
      </c>
      <c r="E1444" s="38">
        <v>1</v>
      </c>
      <c r="F1444" s="38"/>
      <c r="G1444" s="38" t="s">
        <v>2</v>
      </c>
      <c r="H1444" s="38" t="s">
        <v>2</v>
      </c>
      <c r="I1444" s="41">
        <v>0</v>
      </c>
      <c r="J1444" s="41">
        <v>9800</v>
      </c>
      <c r="K1444" s="41">
        <v>0</v>
      </c>
      <c r="L1444" s="41">
        <f>SUM(Data5[[#This Row],[CHELTUIELI DE PERSONAL LEI]:[CHELTUIELI DE CAPITAL (ACTIVE NEFINANCIARE ) LEI]])</f>
        <v>9800</v>
      </c>
      <c r="M1444" s="41">
        <f>Data5[[#This Row],[TOTAL CHELTUIELI LEI]]/Data5[[#This Row],[CURS VALUTAR EURO BNR 22 07 2020]]</f>
        <v>2024.7515547199439</v>
      </c>
      <c r="N1444" s="49">
        <v>1797</v>
      </c>
      <c r="O1444" s="54"/>
      <c r="P1444" s="54">
        <v>1279</v>
      </c>
      <c r="Q1444" s="54"/>
      <c r="R1444" s="54">
        <f>Data5[[#This Row],[PERSOANE ÎNSCRISE ÎN LISTELE ELECTORALE (TURUL 1)            ]]+Data5[[#This Row],[PERSOANE ÎNSCRISE ÎN LISTELE ELECTORALE (TURUL AL 2-LEA)]]</f>
        <v>1797</v>
      </c>
      <c r="S1444" s="54">
        <f>Data5[[#This Row],[PERSOANE CARE AU PARTICIPAT LA VOT (TURUL 1)]]+Data5[[#This Row],[PERSOANE CARE AU PARTICIPAT LA VOT  (TURUL AL 2-LEA)]]</f>
        <v>1279</v>
      </c>
      <c r="T1444" s="41">
        <f>Data5[[#This Row],[TOTAL CHELTUIELI LEI]]/Data5[[#This Row],[NUMĂRUL PERSOANELOR ÎNSCRISE ÎN LISTELE ELECTORALE]]</f>
        <v>5.4535336672231498</v>
      </c>
      <c r="U1444" s="41">
        <f>Data5[[#This Row],[TOTAL CHELTUIELI EURO]]/Data5[[#This Row],[NUMĂRUL PERSOANELOR ÎNSCRISE ÎN LISTELE ELECTORALE]]</f>
        <v>1.1267398746354724</v>
      </c>
      <c r="V1444" s="41">
        <f>Data5[[#This Row],[TOTAL CHELTUIELI LEI]]/Data5[[#This Row],[NUMĂRUL PERSOANELOR CARE AU PARTICIPAT LA VOT]]</f>
        <v>7.662236121970289</v>
      </c>
      <c r="W1444" s="41">
        <f>Data5[[#This Row],[TOTAL CHELTUIELI EURO]]/Data5[[#This Row],[NUMĂRUL PERSOANELOR CARE AU PARTICIPAT LA VOT]]</f>
        <v>1.5830739286316997</v>
      </c>
      <c r="X1444" s="43">
        <v>4.8400999999999996</v>
      </c>
      <c r="Y1444" s="114" t="s">
        <v>2892</v>
      </c>
      <c r="Z1444" s="44">
        <v>5</v>
      </c>
      <c r="AA1444" s="115" t="s">
        <v>3107</v>
      </c>
      <c r="AB1444" s="44">
        <v>1</v>
      </c>
      <c r="AC1444" s="45"/>
    </row>
    <row r="1445" spans="1:29" ht="12" customHeight="1" x14ac:dyDescent="0.2">
      <c r="A1445" s="37">
        <v>1444</v>
      </c>
      <c r="B1445" s="38" t="s">
        <v>25</v>
      </c>
      <c r="C1445" s="39" t="s">
        <v>2195</v>
      </c>
      <c r="D1445" s="40">
        <v>44101</v>
      </c>
      <c r="E1445" s="38">
        <v>1</v>
      </c>
      <c r="F1445" s="38"/>
      <c r="G1445" s="38" t="s">
        <v>2</v>
      </c>
      <c r="H1445" s="38" t="s">
        <v>2</v>
      </c>
      <c r="I1445" s="41">
        <v>4200</v>
      </c>
      <c r="J1445" s="41">
        <v>6133</v>
      </c>
      <c r="K1445" s="41">
        <v>0</v>
      </c>
      <c r="L1445" s="41">
        <f>SUM(Data5[[#This Row],[CHELTUIELI DE PERSONAL LEI]:[CHELTUIELI DE CAPITAL (ACTIVE NEFINANCIARE ) LEI]])</f>
        <v>10333</v>
      </c>
      <c r="M1445" s="41">
        <f>Data5[[#This Row],[TOTAL CHELTUIELI LEI]]/Data5[[#This Row],[CURS VALUTAR EURO BNR 22 07 2020]]</f>
        <v>2134.8732464205286</v>
      </c>
      <c r="N1445" s="49">
        <v>6341</v>
      </c>
      <c r="O1445" s="54"/>
      <c r="P1445" s="54">
        <v>3845</v>
      </c>
      <c r="Q1445" s="54"/>
      <c r="R1445" s="54">
        <f>Data5[[#This Row],[PERSOANE ÎNSCRISE ÎN LISTELE ELECTORALE (TURUL 1)            ]]+Data5[[#This Row],[PERSOANE ÎNSCRISE ÎN LISTELE ELECTORALE (TURUL AL 2-LEA)]]</f>
        <v>6341</v>
      </c>
      <c r="S1445" s="54">
        <f>Data5[[#This Row],[PERSOANE CARE AU PARTICIPAT LA VOT (TURUL 1)]]+Data5[[#This Row],[PERSOANE CARE AU PARTICIPAT LA VOT  (TURUL AL 2-LEA)]]</f>
        <v>3845</v>
      </c>
      <c r="T1445" s="41">
        <f>Data5[[#This Row],[TOTAL CHELTUIELI LEI]]/Data5[[#This Row],[NUMĂRUL PERSOANELOR ÎNSCRISE ÎN LISTELE ELECTORALE]]</f>
        <v>1.6295536981548651</v>
      </c>
      <c r="U1445" s="41">
        <f>Data5[[#This Row],[TOTAL CHELTUIELI EURO]]/Data5[[#This Row],[NUMĂRUL PERSOANELOR ÎNSCRISE ÎN LISTELE ELECTORALE]]</f>
        <v>0.33667769222843852</v>
      </c>
      <c r="V1445" s="41">
        <f>Data5[[#This Row],[TOTAL CHELTUIELI LEI]]/Data5[[#This Row],[NUMĂRUL PERSOANELOR CARE AU PARTICIPAT LA VOT]]</f>
        <v>2.6873862158647595</v>
      </c>
      <c r="W1445" s="41">
        <f>Data5[[#This Row],[TOTAL CHELTUIELI EURO]]/Data5[[#This Row],[NUMĂRUL PERSOANELOR CARE AU PARTICIPAT LA VOT]]</f>
        <v>0.55523361415358352</v>
      </c>
      <c r="X1445" s="43">
        <v>4.8400999999999996</v>
      </c>
      <c r="Y1445" s="114" t="s">
        <v>2894</v>
      </c>
      <c r="Z1445" s="44">
        <v>1</v>
      </c>
      <c r="AA1445" s="115" t="s">
        <v>3105</v>
      </c>
      <c r="AB1445" s="44">
        <v>0</v>
      </c>
      <c r="AC1445" s="45"/>
    </row>
    <row r="1446" spans="1:29" ht="12" customHeight="1" x14ac:dyDescent="0.2">
      <c r="A1446" s="37">
        <v>1445</v>
      </c>
      <c r="B1446" s="38" t="s">
        <v>25</v>
      </c>
      <c r="C1446" s="39" t="s">
        <v>361</v>
      </c>
      <c r="D1446" s="40">
        <v>44101</v>
      </c>
      <c r="E1446" s="38">
        <v>1</v>
      </c>
      <c r="F1446" s="38"/>
      <c r="G1446" s="38" t="s">
        <v>2</v>
      </c>
      <c r="H1446" s="38" t="s">
        <v>2</v>
      </c>
      <c r="I1446" s="41">
        <v>4000</v>
      </c>
      <c r="J1446" s="41">
        <v>10729.42</v>
      </c>
      <c r="K1446" s="41">
        <v>0</v>
      </c>
      <c r="L1446" s="41">
        <f>SUM(Data5[[#This Row],[CHELTUIELI DE PERSONAL LEI]:[CHELTUIELI DE CAPITAL (ACTIVE NEFINANCIARE ) LEI]])</f>
        <v>14729.42</v>
      </c>
      <c r="M1446" s="41">
        <f>Data5[[#This Row],[TOTAL CHELTUIELI LEI]]/Data5[[#This Row],[CURS VALUTAR EURO BNR 22 07 2020]]</f>
        <v>3043.2057188901058</v>
      </c>
      <c r="N1446" s="49">
        <v>1357</v>
      </c>
      <c r="O1446" s="54"/>
      <c r="P1446" s="54">
        <v>816</v>
      </c>
      <c r="Q1446" s="54"/>
      <c r="R1446" s="54">
        <f>Data5[[#This Row],[PERSOANE ÎNSCRISE ÎN LISTELE ELECTORALE (TURUL 1)            ]]+Data5[[#This Row],[PERSOANE ÎNSCRISE ÎN LISTELE ELECTORALE (TURUL AL 2-LEA)]]</f>
        <v>1357</v>
      </c>
      <c r="S1446" s="54">
        <f>Data5[[#This Row],[PERSOANE CARE AU PARTICIPAT LA VOT (TURUL 1)]]+Data5[[#This Row],[PERSOANE CARE AU PARTICIPAT LA VOT  (TURUL AL 2-LEA)]]</f>
        <v>816</v>
      </c>
      <c r="T1446" s="41">
        <f>Data5[[#This Row],[TOTAL CHELTUIELI LEI]]/Data5[[#This Row],[NUMĂRUL PERSOANELOR ÎNSCRISE ÎN LISTELE ELECTORALE]]</f>
        <v>10.854399410464259</v>
      </c>
      <c r="U1446" s="41">
        <f>Data5[[#This Row],[TOTAL CHELTUIELI EURO]]/Data5[[#This Row],[NUMĂRUL PERSOANELOR ÎNSCRISE ÎN LISTELE ELECTORALE]]</f>
        <v>2.2425981716213013</v>
      </c>
      <c r="V1446" s="41">
        <f>Data5[[#This Row],[TOTAL CHELTUIELI LEI]]/Data5[[#This Row],[NUMĂRUL PERSOANELOR CARE AU PARTICIPAT LA VOT]]</f>
        <v>18.050759803921569</v>
      </c>
      <c r="W1446" s="41">
        <f>Data5[[#This Row],[TOTAL CHELTUIELI EURO]]/Data5[[#This Row],[NUMĂRUL PERSOANELOR CARE AU PARTICIPAT LA VOT]]</f>
        <v>3.7294187731496393</v>
      </c>
      <c r="X1446" s="43">
        <v>4.8400999999999996</v>
      </c>
      <c r="Y1446" s="114" t="s">
        <v>2898</v>
      </c>
      <c r="Z1446" s="44">
        <v>10</v>
      </c>
      <c r="AA1446" s="115" t="s">
        <v>3108</v>
      </c>
      <c r="AB1446" s="44">
        <v>2</v>
      </c>
      <c r="AC1446" s="45"/>
    </row>
    <row r="1447" spans="1:29" ht="12" customHeight="1" x14ac:dyDescent="0.2">
      <c r="A1447" s="37">
        <v>1446</v>
      </c>
      <c r="B1447" s="38" t="s">
        <v>25</v>
      </c>
      <c r="C1447" s="39" t="s">
        <v>2196</v>
      </c>
      <c r="D1447" s="40">
        <v>44101</v>
      </c>
      <c r="E1447" s="38">
        <v>1</v>
      </c>
      <c r="F1447" s="38"/>
      <c r="G1447" s="38" t="s">
        <v>2</v>
      </c>
      <c r="H1447" s="38" t="s">
        <v>2</v>
      </c>
      <c r="I1447" s="41">
        <v>2400</v>
      </c>
      <c r="J1447" s="41">
        <v>5268</v>
      </c>
      <c r="K1447" s="41">
        <v>0</v>
      </c>
      <c r="L1447" s="41">
        <f>SUM(Data5[[#This Row],[CHELTUIELI DE PERSONAL LEI]:[CHELTUIELI DE CAPITAL (ACTIVE NEFINANCIARE ) LEI]])</f>
        <v>7668</v>
      </c>
      <c r="M1447" s="41">
        <f>Data5[[#This Row],[TOTAL CHELTUIELI LEI]]/Data5[[#This Row],[CURS VALUTAR EURO BNR 22 07 2020]]</f>
        <v>1584.2647879176052</v>
      </c>
      <c r="N1447" s="49">
        <v>2631</v>
      </c>
      <c r="O1447" s="54"/>
      <c r="P1447" s="54">
        <v>1560</v>
      </c>
      <c r="Q1447" s="54"/>
      <c r="R1447" s="54">
        <f>Data5[[#This Row],[PERSOANE ÎNSCRISE ÎN LISTELE ELECTORALE (TURUL 1)            ]]+Data5[[#This Row],[PERSOANE ÎNSCRISE ÎN LISTELE ELECTORALE (TURUL AL 2-LEA)]]</f>
        <v>2631</v>
      </c>
      <c r="S1447" s="54">
        <f>Data5[[#This Row],[PERSOANE CARE AU PARTICIPAT LA VOT (TURUL 1)]]+Data5[[#This Row],[PERSOANE CARE AU PARTICIPAT LA VOT  (TURUL AL 2-LEA)]]</f>
        <v>1560</v>
      </c>
      <c r="T1447" s="41">
        <f>Data5[[#This Row],[TOTAL CHELTUIELI LEI]]/Data5[[#This Row],[NUMĂRUL PERSOANELOR ÎNSCRISE ÎN LISTELE ELECTORALE]]</f>
        <v>2.9144811858608892</v>
      </c>
      <c r="U1447" s="41">
        <f>Data5[[#This Row],[TOTAL CHELTUIELI EURO]]/Data5[[#This Row],[NUMĂRUL PERSOANELOR ÎNSCRISE ÎN LISTELE ELECTORALE]]</f>
        <v>0.60215309308916964</v>
      </c>
      <c r="V1447" s="41">
        <f>Data5[[#This Row],[TOTAL CHELTUIELI LEI]]/Data5[[#This Row],[NUMĂRUL PERSOANELOR CARE AU PARTICIPAT LA VOT]]</f>
        <v>4.9153846153846157</v>
      </c>
      <c r="W1447" s="41">
        <f>Data5[[#This Row],[TOTAL CHELTUIELI EURO]]/Data5[[#This Row],[NUMĂRUL PERSOANELOR CARE AU PARTICIPAT LA VOT]]</f>
        <v>1.015554351229234</v>
      </c>
      <c r="X1447" s="43">
        <v>4.8400999999999996</v>
      </c>
      <c r="Y1447" s="114" t="s">
        <v>2891</v>
      </c>
      <c r="Z1447" s="44">
        <v>2</v>
      </c>
      <c r="AA1447" s="115" t="s">
        <v>3105</v>
      </c>
      <c r="AB1447" s="44">
        <v>0</v>
      </c>
      <c r="AC1447" s="45"/>
    </row>
    <row r="1448" spans="1:29" ht="12" customHeight="1" x14ac:dyDescent="0.2">
      <c r="A1448" s="37">
        <v>1447</v>
      </c>
      <c r="B1448" s="38" t="s">
        <v>25</v>
      </c>
      <c r="C1448" s="39" t="s">
        <v>2197</v>
      </c>
      <c r="D1448" s="40">
        <v>44101</v>
      </c>
      <c r="E1448" s="38">
        <v>1</v>
      </c>
      <c r="F1448" s="38"/>
      <c r="G1448" s="38" t="s">
        <v>2</v>
      </c>
      <c r="H1448" s="38" t="s">
        <v>2</v>
      </c>
      <c r="I1448" s="41">
        <v>0</v>
      </c>
      <c r="J1448" s="41">
        <v>1111</v>
      </c>
      <c r="K1448" s="41">
        <v>0</v>
      </c>
      <c r="L1448" s="41">
        <f>SUM(Data5[[#This Row],[CHELTUIELI DE PERSONAL LEI]:[CHELTUIELI DE CAPITAL (ACTIVE NEFINANCIARE ) LEI]])</f>
        <v>1111</v>
      </c>
      <c r="M1448" s="41">
        <f>Data5[[#This Row],[TOTAL CHELTUIELI LEI]]/Data5[[#This Row],[CURS VALUTAR EURO BNR 22 07 2020]]</f>
        <v>229.540711968761</v>
      </c>
      <c r="N1448" s="49">
        <v>1706</v>
      </c>
      <c r="O1448" s="54"/>
      <c r="P1448" s="54">
        <v>1337</v>
      </c>
      <c r="Q1448" s="54"/>
      <c r="R1448" s="54">
        <f>Data5[[#This Row],[PERSOANE ÎNSCRISE ÎN LISTELE ELECTORALE (TURUL 1)            ]]+Data5[[#This Row],[PERSOANE ÎNSCRISE ÎN LISTELE ELECTORALE (TURUL AL 2-LEA)]]</f>
        <v>1706</v>
      </c>
      <c r="S1448" s="54">
        <f>Data5[[#This Row],[PERSOANE CARE AU PARTICIPAT LA VOT (TURUL 1)]]+Data5[[#This Row],[PERSOANE CARE AU PARTICIPAT LA VOT  (TURUL AL 2-LEA)]]</f>
        <v>1337</v>
      </c>
      <c r="T1448" s="41">
        <f>Data5[[#This Row],[TOTAL CHELTUIELI LEI]]/Data5[[#This Row],[NUMĂRUL PERSOANELOR ÎNSCRISE ÎN LISTELE ELECTORALE]]</f>
        <v>0.65123094958968342</v>
      </c>
      <c r="U1448" s="41">
        <f>Data5[[#This Row],[TOTAL CHELTUIELI EURO]]/Data5[[#This Row],[NUMĂRUL PERSOANELOR ÎNSCRISE ÎN LISTELE ELECTORALE]]</f>
        <v>0.13454906914933235</v>
      </c>
      <c r="V1448" s="41">
        <f>Data5[[#This Row],[TOTAL CHELTUIELI LEI]]/Data5[[#This Row],[NUMĂRUL PERSOANELOR CARE AU PARTICIPAT LA VOT]]</f>
        <v>0.83096484667165293</v>
      </c>
      <c r="W1448" s="41">
        <f>Data5[[#This Row],[TOTAL CHELTUIELI EURO]]/Data5[[#This Row],[NUMĂRUL PERSOANELOR CARE AU PARTICIPAT LA VOT]]</f>
        <v>0.17168340461388257</v>
      </c>
      <c r="X1448" s="43">
        <v>4.8400999999999996</v>
      </c>
      <c r="Y1448" s="114" t="s">
        <v>2890</v>
      </c>
      <c r="Z1448" s="44">
        <v>0</v>
      </c>
      <c r="AA1448" s="115" t="s">
        <v>3105</v>
      </c>
      <c r="AB1448" s="44">
        <v>0</v>
      </c>
      <c r="AC1448" s="45"/>
    </row>
    <row r="1449" spans="1:29" ht="12" customHeight="1" x14ac:dyDescent="0.2">
      <c r="A1449" s="37">
        <v>1448</v>
      </c>
      <c r="B1449" s="38" t="s">
        <v>25</v>
      </c>
      <c r="C1449" s="39" t="s">
        <v>2198</v>
      </c>
      <c r="D1449" s="40">
        <v>44101</v>
      </c>
      <c r="E1449" s="38">
        <v>1</v>
      </c>
      <c r="F1449" s="38"/>
      <c r="G1449" s="38" t="s">
        <v>2</v>
      </c>
      <c r="H1449" s="38" t="s">
        <v>2</v>
      </c>
      <c r="I1449" s="41">
        <v>0</v>
      </c>
      <c r="J1449" s="41">
        <v>6099</v>
      </c>
      <c r="K1449" s="41">
        <v>0</v>
      </c>
      <c r="L1449" s="41">
        <f>SUM(Data5[[#This Row],[CHELTUIELI DE PERSONAL LEI]:[CHELTUIELI DE CAPITAL (ACTIVE NEFINANCIARE ) LEI]])</f>
        <v>6099</v>
      </c>
      <c r="M1449" s="41">
        <f>Data5[[#This Row],[TOTAL CHELTUIELI LEI]]/Data5[[#This Row],[CURS VALUTAR EURO BNR 22 07 2020]]</f>
        <v>1260.097931860912</v>
      </c>
      <c r="N1449" s="49">
        <v>6222</v>
      </c>
      <c r="O1449" s="54"/>
      <c r="P1449" s="54">
        <v>3304</v>
      </c>
      <c r="Q1449" s="54"/>
      <c r="R1449" s="54">
        <f>Data5[[#This Row],[PERSOANE ÎNSCRISE ÎN LISTELE ELECTORALE (TURUL 1)            ]]+Data5[[#This Row],[PERSOANE ÎNSCRISE ÎN LISTELE ELECTORALE (TURUL AL 2-LEA)]]</f>
        <v>6222</v>
      </c>
      <c r="S1449" s="54">
        <f>Data5[[#This Row],[PERSOANE CARE AU PARTICIPAT LA VOT (TURUL 1)]]+Data5[[#This Row],[PERSOANE CARE AU PARTICIPAT LA VOT  (TURUL AL 2-LEA)]]</f>
        <v>3304</v>
      </c>
      <c r="T1449" s="41">
        <f>Data5[[#This Row],[TOTAL CHELTUIELI LEI]]/Data5[[#This Row],[NUMĂRUL PERSOANELOR ÎNSCRISE ÎN LISTELE ELECTORALE]]</f>
        <v>0.98023143683702985</v>
      </c>
      <c r="U1449" s="41">
        <f>Data5[[#This Row],[TOTAL CHELTUIELI EURO]]/Data5[[#This Row],[NUMĂRUL PERSOANELOR ÎNSCRISE ÎN LISTELE ELECTORALE]]</f>
        <v>0.2025229720123613</v>
      </c>
      <c r="V1449" s="41">
        <f>Data5[[#This Row],[TOTAL CHELTUIELI LEI]]/Data5[[#This Row],[NUMĂRUL PERSOANELOR CARE AU PARTICIPAT LA VOT]]</f>
        <v>1.8459443099273607</v>
      </c>
      <c r="W1449" s="41">
        <f>Data5[[#This Row],[TOTAL CHELTUIELI EURO]]/Data5[[#This Row],[NUMĂRUL PERSOANELOR CARE AU PARTICIPAT LA VOT]]</f>
        <v>0.38138557259712835</v>
      </c>
      <c r="X1449" s="43">
        <v>4.8400999999999996</v>
      </c>
      <c r="Y1449" s="114" t="s">
        <v>2890</v>
      </c>
      <c r="Z1449" s="44">
        <v>0</v>
      </c>
      <c r="AA1449" s="115" t="s">
        <v>3105</v>
      </c>
      <c r="AB1449" s="44">
        <v>0</v>
      </c>
      <c r="AC1449" s="45"/>
    </row>
    <row r="1450" spans="1:29" ht="12" customHeight="1" x14ac:dyDescent="0.2">
      <c r="A1450" s="37">
        <v>1449</v>
      </c>
      <c r="B1450" s="38" t="s">
        <v>25</v>
      </c>
      <c r="C1450" s="39" t="s">
        <v>2199</v>
      </c>
      <c r="D1450" s="40">
        <v>44101</v>
      </c>
      <c r="E1450" s="38">
        <v>1</v>
      </c>
      <c r="F1450" s="38"/>
      <c r="G1450" s="38" t="s">
        <v>2</v>
      </c>
      <c r="H1450" s="38" t="s">
        <v>2</v>
      </c>
      <c r="I1450" s="41">
        <v>2848</v>
      </c>
      <c r="J1450" s="41">
        <v>220</v>
      </c>
      <c r="K1450" s="41">
        <v>0</v>
      </c>
      <c r="L1450" s="41">
        <f>SUM(Data5[[#This Row],[CHELTUIELI DE PERSONAL LEI]:[CHELTUIELI DE CAPITAL (ACTIVE NEFINANCIARE ) LEI]])</f>
        <v>3068</v>
      </c>
      <c r="M1450" s="41">
        <f>Data5[[#This Row],[TOTAL CHELTUIELI LEI]]/Data5[[#This Row],[CURS VALUTAR EURO BNR 22 07 2020]]</f>
        <v>633.8712010082437</v>
      </c>
      <c r="N1450" s="49">
        <v>2559</v>
      </c>
      <c r="O1450" s="54"/>
      <c r="P1450" s="54">
        <v>1512</v>
      </c>
      <c r="Q1450" s="54"/>
      <c r="R1450" s="54">
        <f>Data5[[#This Row],[PERSOANE ÎNSCRISE ÎN LISTELE ELECTORALE (TURUL 1)            ]]+Data5[[#This Row],[PERSOANE ÎNSCRISE ÎN LISTELE ELECTORALE (TURUL AL 2-LEA)]]</f>
        <v>2559</v>
      </c>
      <c r="S1450" s="54">
        <f>Data5[[#This Row],[PERSOANE CARE AU PARTICIPAT LA VOT (TURUL 1)]]+Data5[[#This Row],[PERSOANE CARE AU PARTICIPAT LA VOT  (TURUL AL 2-LEA)]]</f>
        <v>1512</v>
      </c>
      <c r="T1450" s="41">
        <f>Data5[[#This Row],[TOTAL CHELTUIELI LEI]]/Data5[[#This Row],[NUMĂRUL PERSOANELOR ÎNSCRISE ÎN LISTELE ELECTORALE]]</f>
        <v>1.198905822586948</v>
      </c>
      <c r="U1450" s="41">
        <f>Data5[[#This Row],[TOTAL CHELTUIELI EURO]]/Data5[[#This Row],[NUMĂRUL PERSOANELOR ÎNSCRISE ÎN LISTELE ELECTORALE]]</f>
        <v>0.24770269675976697</v>
      </c>
      <c r="V1450" s="41">
        <f>Data5[[#This Row],[TOTAL CHELTUIELI LEI]]/Data5[[#This Row],[NUMĂRUL PERSOANELOR CARE AU PARTICIPAT LA VOT]]</f>
        <v>2.0291005291005293</v>
      </c>
      <c r="W1450" s="41">
        <f>Data5[[#This Row],[TOTAL CHELTUIELI EURO]]/Data5[[#This Row],[NUMĂRUL PERSOANELOR CARE AU PARTICIPAT LA VOT]]</f>
        <v>0.41922698479381199</v>
      </c>
      <c r="X1450" s="43">
        <v>4.8400999999999996</v>
      </c>
      <c r="Y1450" s="114" t="s">
        <v>2894</v>
      </c>
      <c r="Z1450" s="44">
        <v>1</v>
      </c>
      <c r="AA1450" s="115" t="s">
        <v>3105</v>
      </c>
      <c r="AB1450" s="44">
        <v>0</v>
      </c>
      <c r="AC1450" s="45"/>
    </row>
    <row r="1451" spans="1:29" ht="12" customHeight="1" x14ac:dyDescent="0.2">
      <c r="A1451" s="37">
        <v>1450</v>
      </c>
      <c r="B1451" s="38" t="s">
        <v>25</v>
      </c>
      <c r="C1451" s="39" t="s">
        <v>2200</v>
      </c>
      <c r="D1451" s="40">
        <v>44101</v>
      </c>
      <c r="E1451" s="38">
        <v>1</v>
      </c>
      <c r="F1451" s="38"/>
      <c r="G1451" s="38" t="s">
        <v>2</v>
      </c>
      <c r="H1451" s="38" t="s">
        <v>2</v>
      </c>
      <c r="I1451" s="41">
        <v>0</v>
      </c>
      <c r="J1451" s="41">
        <v>8638.65</v>
      </c>
      <c r="K1451" s="41">
        <v>0</v>
      </c>
      <c r="L1451" s="41">
        <f>SUM(Data5[[#This Row],[CHELTUIELI DE PERSONAL LEI]:[CHELTUIELI DE CAPITAL (ACTIVE NEFINANCIARE ) LEI]])</f>
        <v>8638.65</v>
      </c>
      <c r="M1451" s="41">
        <f>Data5[[#This Row],[TOTAL CHELTUIELI LEI]]/Data5[[#This Row],[CURS VALUTAR EURO BNR 22 07 2020]]</f>
        <v>1784.8081651205555</v>
      </c>
      <c r="N1451" s="49">
        <v>2653</v>
      </c>
      <c r="O1451" s="54"/>
      <c r="P1451" s="54">
        <v>1431</v>
      </c>
      <c r="Q1451" s="54"/>
      <c r="R1451" s="54">
        <f>Data5[[#This Row],[PERSOANE ÎNSCRISE ÎN LISTELE ELECTORALE (TURUL 1)            ]]+Data5[[#This Row],[PERSOANE ÎNSCRISE ÎN LISTELE ELECTORALE (TURUL AL 2-LEA)]]</f>
        <v>2653</v>
      </c>
      <c r="S1451" s="54">
        <f>Data5[[#This Row],[PERSOANE CARE AU PARTICIPAT LA VOT (TURUL 1)]]+Data5[[#This Row],[PERSOANE CARE AU PARTICIPAT LA VOT  (TURUL AL 2-LEA)]]</f>
        <v>1431</v>
      </c>
      <c r="T1451" s="41">
        <f>Data5[[#This Row],[TOTAL CHELTUIELI LEI]]/Data5[[#This Row],[NUMĂRUL PERSOANELOR ÎNSCRISE ÎN LISTELE ELECTORALE]]</f>
        <v>3.2561816811157178</v>
      </c>
      <c r="U1451" s="41">
        <f>Data5[[#This Row],[TOTAL CHELTUIELI EURO]]/Data5[[#This Row],[NUMĂRUL PERSOANELOR ÎNSCRISE ÎN LISTELE ELECTORALE]]</f>
        <v>0.67275091033567869</v>
      </c>
      <c r="V1451" s="41">
        <f>Data5[[#This Row],[TOTAL CHELTUIELI LEI]]/Data5[[#This Row],[NUMĂRUL PERSOANELOR CARE AU PARTICIPAT LA VOT]]</f>
        <v>6.0367924528301886</v>
      </c>
      <c r="W1451" s="41">
        <f>Data5[[#This Row],[TOTAL CHELTUIELI EURO]]/Data5[[#This Row],[NUMĂRUL PERSOANELOR CARE AU PARTICIPAT LA VOT]]</f>
        <v>1.2472453984070968</v>
      </c>
      <c r="X1451" s="43">
        <v>4.8400999999999996</v>
      </c>
      <c r="Y1451" s="114" t="s">
        <v>2884</v>
      </c>
      <c r="Z1451" s="44">
        <v>3</v>
      </c>
      <c r="AA1451" s="115" t="s">
        <v>3105</v>
      </c>
      <c r="AB1451" s="44">
        <v>0</v>
      </c>
      <c r="AC1451" s="45"/>
    </row>
    <row r="1452" spans="1:29" ht="12" customHeight="1" x14ac:dyDescent="0.2">
      <c r="A1452" s="37">
        <v>1451</v>
      </c>
      <c r="B1452" s="38" t="s">
        <v>25</v>
      </c>
      <c r="C1452" s="39" t="s">
        <v>2201</v>
      </c>
      <c r="D1452" s="40">
        <v>44101</v>
      </c>
      <c r="E1452" s="38">
        <v>1</v>
      </c>
      <c r="F1452" s="38"/>
      <c r="G1452" s="38" t="s">
        <v>2</v>
      </c>
      <c r="H1452" s="38" t="s">
        <v>2</v>
      </c>
      <c r="I1452" s="41">
        <v>7669</v>
      </c>
      <c r="J1452" s="41">
        <v>6823</v>
      </c>
      <c r="K1452" s="41">
        <v>0</v>
      </c>
      <c r="L1452" s="41">
        <f>SUM(Data5[[#This Row],[CHELTUIELI DE PERSONAL LEI]:[CHELTUIELI DE CAPITAL (ACTIVE NEFINANCIARE ) LEI]])</f>
        <v>14492</v>
      </c>
      <c r="M1452" s="41">
        <f>Data5[[#This Row],[TOTAL CHELTUIELI LEI]]/Data5[[#This Row],[CURS VALUTAR EURO BNR 22 07 2020]]</f>
        <v>2994.1530133674928</v>
      </c>
      <c r="N1452" s="49">
        <v>1865</v>
      </c>
      <c r="O1452" s="54"/>
      <c r="P1452" s="54">
        <v>1311</v>
      </c>
      <c r="Q1452" s="54"/>
      <c r="R1452" s="54">
        <f>Data5[[#This Row],[PERSOANE ÎNSCRISE ÎN LISTELE ELECTORALE (TURUL 1)            ]]+Data5[[#This Row],[PERSOANE ÎNSCRISE ÎN LISTELE ELECTORALE (TURUL AL 2-LEA)]]</f>
        <v>1865</v>
      </c>
      <c r="S1452" s="54">
        <f>Data5[[#This Row],[PERSOANE CARE AU PARTICIPAT LA VOT (TURUL 1)]]+Data5[[#This Row],[PERSOANE CARE AU PARTICIPAT LA VOT  (TURUL AL 2-LEA)]]</f>
        <v>1311</v>
      </c>
      <c r="T1452" s="41">
        <f>Data5[[#This Row],[TOTAL CHELTUIELI LEI]]/Data5[[#This Row],[NUMĂRUL PERSOANELOR ÎNSCRISE ÎN LISTELE ELECTORALE]]</f>
        <v>7.7705093833780161</v>
      </c>
      <c r="U1452" s="41">
        <f>Data5[[#This Row],[TOTAL CHELTUIELI EURO]]/Data5[[#This Row],[NUMĂRUL PERSOANELOR ÎNSCRISE ÎN LISTELE ELECTORALE]]</f>
        <v>1.6054439749959748</v>
      </c>
      <c r="V1452" s="41">
        <f>Data5[[#This Row],[TOTAL CHELTUIELI LEI]]/Data5[[#This Row],[NUMĂRUL PERSOANELOR CARE AU PARTICIPAT LA VOT]]</f>
        <v>11.054157131960336</v>
      </c>
      <c r="W1452" s="41">
        <f>Data5[[#This Row],[TOTAL CHELTUIELI EURO]]/Data5[[#This Row],[NUMĂRUL PERSOANELOR CARE AU PARTICIPAT LA VOT]]</f>
        <v>2.2838695754138008</v>
      </c>
      <c r="X1452" s="43">
        <v>4.8400999999999996</v>
      </c>
      <c r="Y1452" s="114" t="s">
        <v>2886</v>
      </c>
      <c r="Z1452" s="44">
        <v>7</v>
      </c>
      <c r="AA1452" s="115" t="s">
        <v>3107</v>
      </c>
      <c r="AB1452" s="44">
        <v>1</v>
      </c>
      <c r="AC1452" s="45"/>
    </row>
    <row r="1453" spans="1:29" ht="12" customHeight="1" x14ac:dyDescent="0.2">
      <c r="A1453" s="37">
        <v>1452</v>
      </c>
      <c r="B1453" s="38" t="s">
        <v>25</v>
      </c>
      <c r="C1453" s="39" t="s">
        <v>2202</v>
      </c>
      <c r="D1453" s="40">
        <v>44101</v>
      </c>
      <c r="E1453" s="38">
        <v>1</v>
      </c>
      <c r="F1453" s="38"/>
      <c r="G1453" s="38" t="s">
        <v>2</v>
      </c>
      <c r="H1453" s="38" t="s">
        <v>2</v>
      </c>
      <c r="I1453" s="41">
        <v>0</v>
      </c>
      <c r="J1453" s="41">
        <v>4061.7</v>
      </c>
      <c r="K1453" s="41">
        <v>0</v>
      </c>
      <c r="L1453" s="41">
        <f>SUM(Data5[[#This Row],[CHELTUIELI DE PERSONAL LEI]:[CHELTUIELI DE CAPITAL (ACTIVE NEFINANCIARE ) LEI]])</f>
        <v>4061.7</v>
      </c>
      <c r="M1453" s="41">
        <f>Data5[[#This Row],[TOTAL CHELTUIELI LEI]]/Data5[[#This Row],[CURS VALUTAR EURO BNR 22 07 2020]]</f>
        <v>839.17687651081587</v>
      </c>
      <c r="N1453" s="49">
        <v>1779</v>
      </c>
      <c r="O1453" s="54"/>
      <c r="P1453" s="54">
        <v>1352</v>
      </c>
      <c r="Q1453" s="54"/>
      <c r="R1453" s="54">
        <f>Data5[[#This Row],[PERSOANE ÎNSCRISE ÎN LISTELE ELECTORALE (TURUL 1)            ]]+Data5[[#This Row],[PERSOANE ÎNSCRISE ÎN LISTELE ELECTORALE (TURUL AL 2-LEA)]]</f>
        <v>1779</v>
      </c>
      <c r="S1453" s="54">
        <f>Data5[[#This Row],[PERSOANE CARE AU PARTICIPAT LA VOT (TURUL 1)]]+Data5[[#This Row],[PERSOANE CARE AU PARTICIPAT LA VOT  (TURUL AL 2-LEA)]]</f>
        <v>1352</v>
      </c>
      <c r="T1453" s="41">
        <f>Data5[[#This Row],[TOTAL CHELTUIELI LEI]]/Data5[[#This Row],[NUMĂRUL PERSOANELOR ÎNSCRISE ÎN LISTELE ELECTORALE]]</f>
        <v>2.2831365935919057</v>
      </c>
      <c r="U1453" s="41">
        <f>Data5[[#This Row],[TOTAL CHELTUIELI EURO]]/Data5[[#This Row],[NUMĂRUL PERSOANELOR ÎNSCRISE ÎN LISTELE ELECTORALE]]</f>
        <v>0.47171269056257215</v>
      </c>
      <c r="V1453" s="41">
        <f>Data5[[#This Row],[TOTAL CHELTUIELI LEI]]/Data5[[#This Row],[NUMĂRUL PERSOANELOR CARE AU PARTICIPAT LA VOT]]</f>
        <v>3.0042159763313609</v>
      </c>
      <c r="W1453" s="41">
        <f>Data5[[#This Row],[TOTAL CHELTUIELI EURO]]/Data5[[#This Row],[NUMĂRUL PERSOANELOR CARE AU PARTICIPAT LA VOT]]</f>
        <v>0.62069295599912422</v>
      </c>
      <c r="X1453" s="43">
        <v>4.8400999999999996</v>
      </c>
      <c r="Y1453" s="114" t="s">
        <v>2891</v>
      </c>
      <c r="Z1453" s="44">
        <v>2</v>
      </c>
      <c r="AA1453" s="115" t="s">
        <v>3105</v>
      </c>
      <c r="AB1453" s="44">
        <v>0</v>
      </c>
      <c r="AC1453" s="45"/>
    </row>
    <row r="1454" spans="1:29" ht="12" customHeight="1" x14ac:dyDescent="0.2">
      <c r="A1454" s="37">
        <v>1453</v>
      </c>
      <c r="B1454" s="38" t="s">
        <v>25</v>
      </c>
      <c r="C1454" s="39" t="s">
        <v>2203</v>
      </c>
      <c r="D1454" s="40">
        <v>44101</v>
      </c>
      <c r="E1454" s="38">
        <v>1</v>
      </c>
      <c r="F1454" s="38"/>
      <c r="G1454" s="38" t="s">
        <v>2</v>
      </c>
      <c r="H1454" s="38" t="s">
        <v>2</v>
      </c>
      <c r="I1454" s="41">
        <v>0</v>
      </c>
      <c r="J1454" s="41">
        <v>7515.58</v>
      </c>
      <c r="K1454" s="41">
        <v>0</v>
      </c>
      <c r="L1454" s="41">
        <f>SUM(Data5[[#This Row],[CHELTUIELI DE PERSONAL LEI]:[CHELTUIELI DE CAPITAL (ACTIVE NEFINANCIARE ) LEI]])</f>
        <v>7515.58</v>
      </c>
      <c r="M1454" s="41">
        <f>Data5[[#This Row],[TOTAL CHELTUIELI LEI]]/Data5[[#This Row],[CURS VALUTAR EURO BNR 22 07 2020]]</f>
        <v>1552.7737030226649</v>
      </c>
      <c r="N1454" s="49">
        <v>2685</v>
      </c>
      <c r="O1454" s="54"/>
      <c r="P1454" s="54">
        <v>1986</v>
      </c>
      <c r="Q1454" s="54"/>
      <c r="R1454" s="54">
        <f>Data5[[#This Row],[PERSOANE ÎNSCRISE ÎN LISTELE ELECTORALE (TURUL 1)            ]]+Data5[[#This Row],[PERSOANE ÎNSCRISE ÎN LISTELE ELECTORALE (TURUL AL 2-LEA)]]</f>
        <v>2685</v>
      </c>
      <c r="S1454" s="54">
        <f>Data5[[#This Row],[PERSOANE CARE AU PARTICIPAT LA VOT (TURUL 1)]]+Data5[[#This Row],[PERSOANE CARE AU PARTICIPAT LA VOT  (TURUL AL 2-LEA)]]</f>
        <v>1986</v>
      </c>
      <c r="T1454" s="41">
        <f>Data5[[#This Row],[TOTAL CHELTUIELI LEI]]/Data5[[#This Row],[NUMĂRUL PERSOANELOR ÎNSCRISE ÎN LISTELE ELECTORALE]]</f>
        <v>2.799098696461825</v>
      </c>
      <c r="U1454" s="41">
        <f>Data5[[#This Row],[TOTAL CHELTUIELI EURO]]/Data5[[#This Row],[NUMĂRUL PERSOANELOR ÎNSCRISE ÎN LISTELE ELECTORALE]]</f>
        <v>0.57831422831384172</v>
      </c>
      <c r="V1454" s="41">
        <f>Data5[[#This Row],[TOTAL CHELTUIELI LEI]]/Data5[[#This Row],[NUMĂRUL PERSOANELOR CARE AU PARTICIPAT LA VOT]]</f>
        <v>3.7842799597180261</v>
      </c>
      <c r="W1454" s="41">
        <f>Data5[[#This Row],[TOTAL CHELTUIELI EURO]]/Data5[[#This Row],[NUMĂRUL PERSOANELOR CARE AU PARTICIPAT LA VOT]]</f>
        <v>0.78185987060557149</v>
      </c>
      <c r="X1454" s="43">
        <v>4.8400999999999996</v>
      </c>
      <c r="Y1454" s="114" t="s">
        <v>2891</v>
      </c>
      <c r="Z1454" s="44">
        <v>2</v>
      </c>
      <c r="AA1454" s="115" t="s">
        <v>3105</v>
      </c>
      <c r="AB1454" s="44">
        <v>0</v>
      </c>
      <c r="AC1454" s="45"/>
    </row>
    <row r="1455" spans="1:29" ht="12" customHeight="1" x14ac:dyDescent="0.2">
      <c r="A1455" s="37">
        <v>1454</v>
      </c>
      <c r="B1455" s="38" t="s">
        <v>25</v>
      </c>
      <c r="C1455" s="39" t="s">
        <v>2204</v>
      </c>
      <c r="D1455" s="40">
        <v>44101</v>
      </c>
      <c r="E1455" s="38">
        <v>1</v>
      </c>
      <c r="F1455" s="38"/>
      <c r="G1455" s="38" t="s">
        <v>2</v>
      </c>
      <c r="H1455" s="38" t="s">
        <v>2</v>
      </c>
      <c r="I1455" s="41">
        <v>0</v>
      </c>
      <c r="J1455" s="41">
        <v>6743.96</v>
      </c>
      <c r="K1455" s="41">
        <v>0</v>
      </c>
      <c r="L1455" s="41">
        <f>SUM(Data5[[#This Row],[CHELTUIELI DE PERSONAL LEI]:[CHELTUIELI DE CAPITAL (ACTIVE NEFINANCIARE ) LEI]])</f>
        <v>6743.96</v>
      </c>
      <c r="M1455" s="41">
        <f>Data5[[#This Row],[TOTAL CHELTUIELI LEI]]/Data5[[#This Row],[CURS VALUTAR EURO BNR 22 07 2020]]</f>
        <v>1393.3513770376646</v>
      </c>
      <c r="N1455" s="49">
        <v>1691</v>
      </c>
      <c r="O1455" s="54"/>
      <c r="P1455" s="54">
        <v>864</v>
      </c>
      <c r="Q1455" s="54"/>
      <c r="R1455" s="54">
        <f>Data5[[#This Row],[PERSOANE ÎNSCRISE ÎN LISTELE ELECTORALE (TURUL 1)            ]]+Data5[[#This Row],[PERSOANE ÎNSCRISE ÎN LISTELE ELECTORALE (TURUL AL 2-LEA)]]</f>
        <v>1691</v>
      </c>
      <c r="S1455" s="54">
        <f>Data5[[#This Row],[PERSOANE CARE AU PARTICIPAT LA VOT (TURUL 1)]]+Data5[[#This Row],[PERSOANE CARE AU PARTICIPAT LA VOT  (TURUL AL 2-LEA)]]</f>
        <v>864</v>
      </c>
      <c r="T1455" s="41">
        <f>Data5[[#This Row],[TOTAL CHELTUIELI LEI]]/Data5[[#This Row],[NUMĂRUL PERSOANELOR ÎNSCRISE ÎN LISTELE ELECTORALE]]</f>
        <v>3.9881490242460083</v>
      </c>
      <c r="U1455" s="41">
        <f>Data5[[#This Row],[TOTAL CHELTUIELI EURO]]/Data5[[#This Row],[NUMĂRUL PERSOANELOR ÎNSCRISE ÎN LISTELE ELECTORALE]]</f>
        <v>0.82398070788744215</v>
      </c>
      <c r="V1455" s="41">
        <f>Data5[[#This Row],[TOTAL CHELTUIELI LEI]]/Data5[[#This Row],[NUMĂRUL PERSOANELOR CARE AU PARTICIPAT LA VOT]]</f>
        <v>7.8055092592592592</v>
      </c>
      <c r="W1455" s="41">
        <f>Data5[[#This Row],[TOTAL CHELTUIELI EURO]]/Data5[[#This Row],[NUMĂRUL PERSOANELOR CARE AU PARTICIPAT LA VOT]]</f>
        <v>1.6126752049047044</v>
      </c>
      <c r="X1455" s="43">
        <v>4.8400999999999996</v>
      </c>
      <c r="Y1455" s="114" t="s">
        <v>2884</v>
      </c>
      <c r="Z1455" s="44">
        <v>3</v>
      </c>
      <c r="AA1455" s="115" t="s">
        <v>3105</v>
      </c>
      <c r="AB1455" s="44">
        <v>0</v>
      </c>
      <c r="AC1455" s="45"/>
    </row>
    <row r="1456" spans="1:29" ht="12" customHeight="1" x14ac:dyDescent="0.2">
      <c r="A1456" s="37">
        <v>1455</v>
      </c>
      <c r="B1456" s="38" t="s">
        <v>25</v>
      </c>
      <c r="C1456" s="39" t="s">
        <v>2205</v>
      </c>
      <c r="D1456" s="40">
        <v>44101</v>
      </c>
      <c r="E1456" s="38">
        <v>1</v>
      </c>
      <c r="F1456" s="38"/>
      <c r="G1456" s="38" t="s">
        <v>2</v>
      </c>
      <c r="H1456" s="38" t="s">
        <v>2</v>
      </c>
      <c r="I1456" s="41">
        <v>6000</v>
      </c>
      <c r="J1456" s="41">
        <v>6337</v>
      </c>
      <c r="K1456" s="41">
        <v>0</v>
      </c>
      <c r="L1456" s="41">
        <f>SUM(Data5[[#This Row],[CHELTUIELI DE PERSONAL LEI]:[CHELTUIELI DE CAPITAL (ACTIVE NEFINANCIARE ) LEI]])</f>
        <v>12337</v>
      </c>
      <c r="M1456" s="41">
        <f>Data5[[#This Row],[TOTAL CHELTUIELI LEI]]/Data5[[#This Row],[CURS VALUTAR EURO BNR 22 07 2020]]</f>
        <v>2548.914278630607</v>
      </c>
      <c r="N1456" s="49">
        <v>2157</v>
      </c>
      <c r="O1456" s="54"/>
      <c r="P1456" s="54">
        <v>1466</v>
      </c>
      <c r="Q1456" s="54"/>
      <c r="R1456" s="54">
        <f>Data5[[#This Row],[PERSOANE ÎNSCRISE ÎN LISTELE ELECTORALE (TURUL 1)            ]]+Data5[[#This Row],[PERSOANE ÎNSCRISE ÎN LISTELE ELECTORALE (TURUL AL 2-LEA)]]</f>
        <v>2157</v>
      </c>
      <c r="S1456" s="54">
        <f>Data5[[#This Row],[PERSOANE CARE AU PARTICIPAT LA VOT (TURUL 1)]]+Data5[[#This Row],[PERSOANE CARE AU PARTICIPAT LA VOT  (TURUL AL 2-LEA)]]</f>
        <v>1466</v>
      </c>
      <c r="T1456" s="41">
        <f>Data5[[#This Row],[TOTAL CHELTUIELI LEI]]/Data5[[#This Row],[NUMĂRUL PERSOANELOR ÎNSCRISE ÎN LISTELE ELECTORALE]]</f>
        <v>5.7195178488641636</v>
      </c>
      <c r="U1456" s="41">
        <f>Data5[[#This Row],[TOTAL CHELTUIELI EURO]]/Data5[[#This Row],[NUMĂRUL PERSOANELOR ÎNSCRISE ÎN LISTELE ELECTORALE]]</f>
        <v>1.1816941486465493</v>
      </c>
      <c r="V1456" s="41">
        <f>Data5[[#This Row],[TOTAL CHELTUIELI LEI]]/Data5[[#This Row],[NUMĂRUL PERSOANELOR CARE AU PARTICIPAT LA VOT]]</f>
        <v>8.4154160982264674</v>
      </c>
      <c r="W1456" s="41">
        <f>Data5[[#This Row],[TOTAL CHELTUIELI EURO]]/Data5[[#This Row],[NUMĂRUL PERSOANELOR CARE AU PARTICIPAT LA VOT]]</f>
        <v>1.7386864110713554</v>
      </c>
      <c r="X1456" s="43">
        <v>4.8400999999999996</v>
      </c>
      <c r="Y1456" s="114" t="s">
        <v>2892</v>
      </c>
      <c r="Z1456" s="44">
        <v>5</v>
      </c>
      <c r="AA1456" s="115" t="s">
        <v>3107</v>
      </c>
      <c r="AB1456" s="44">
        <v>1</v>
      </c>
      <c r="AC1456" s="45"/>
    </row>
    <row r="1457" spans="1:29" ht="12" customHeight="1" x14ac:dyDescent="0.2">
      <c r="A1457" s="37">
        <v>1456</v>
      </c>
      <c r="B1457" s="38" t="s">
        <v>25</v>
      </c>
      <c r="C1457" s="39" t="s">
        <v>985</v>
      </c>
      <c r="D1457" s="40">
        <v>44101</v>
      </c>
      <c r="E1457" s="38">
        <v>1</v>
      </c>
      <c r="F1457" s="38"/>
      <c r="G1457" s="38" t="s">
        <v>2</v>
      </c>
      <c r="H1457" s="38" t="s">
        <v>2</v>
      </c>
      <c r="I1457" s="41">
        <v>6605</v>
      </c>
      <c r="J1457" s="41">
        <v>1857</v>
      </c>
      <c r="K1457" s="41">
        <v>0</v>
      </c>
      <c r="L1457" s="41">
        <f>SUM(Data5[[#This Row],[CHELTUIELI DE PERSONAL LEI]:[CHELTUIELI DE CAPITAL (ACTIVE NEFINANCIARE ) LEI]])</f>
        <v>8462</v>
      </c>
      <c r="M1457" s="41">
        <f>Data5[[#This Row],[TOTAL CHELTUIELI LEI]]/Data5[[#This Row],[CURS VALUTAR EURO BNR 22 07 2020]]</f>
        <v>1748.310985310221</v>
      </c>
      <c r="N1457" s="49">
        <v>1836</v>
      </c>
      <c r="O1457" s="54"/>
      <c r="P1457" s="54">
        <v>1376</v>
      </c>
      <c r="Q1457" s="54"/>
      <c r="R1457" s="54">
        <f>Data5[[#This Row],[PERSOANE ÎNSCRISE ÎN LISTELE ELECTORALE (TURUL 1)            ]]+Data5[[#This Row],[PERSOANE ÎNSCRISE ÎN LISTELE ELECTORALE (TURUL AL 2-LEA)]]</f>
        <v>1836</v>
      </c>
      <c r="S1457" s="54">
        <f>Data5[[#This Row],[PERSOANE CARE AU PARTICIPAT LA VOT (TURUL 1)]]+Data5[[#This Row],[PERSOANE CARE AU PARTICIPAT LA VOT  (TURUL AL 2-LEA)]]</f>
        <v>1376</v>
      </c>
      <c r="T1457" s="41">
        <f>Data5[[#This Row],[TOTAL CHELTUIELI LEI]]/Data5[[#This Row],[NUMĂRUL PERSOANELOR ÎNSCRISE ÎN LISTELE ELECTORALE]]</f>
        <v>4.6089324618736383</v>
      </c>
      <c r="U1457" s="41">
        <f>Data5[[#This Row],[TOTAL CHELTUIELI EURO]]/Data5[[#This Row],[NUMĂRUL PERSOANELOR ÎNSCRISE ÎN LISTELE ELECTORALE]]</f>
        <v>0.95223909875284363</v>
      </c>
      <c r="V1457" s="41">
        <f>Data5[[#This Row],[TOTAL CHELTUIELI LEI]]/Data5[[#This Row],[NUMĂRUL PERSOANELOR CARE AU PARTICIPAT LA VOT]]</f>
        <v>6.1497093023255811</v>
      </c>
      <c r="W1457" s="41">
        <f>Data5[[#This Row],[TOTAL CHELTUIELI EURO]]/Data5[[#This Row],[NUMĂRUL PERSOANELOR CARE AU PARTICIPAT LA VOT]]</f>
        <v>1.2705748439754514</v>
      </c>
      <c r="X1457" s="43">
        <v>4.8400999999999996</v>
      </c>
      <c r="Y1457" s="114" t="s">
        <v>2895</v>
      </c>
      <c r="Z1457" s="44">
        <v>4</v>
      </c>
      <c r="AA1457" s="115" t="s">
        <v>3105</v>
      </c>
      <c r="AB1457" s="44">
        <v>0</v>
      </c>
      <c r="AC1457" s="45"/>
    </row>
    <row r="1458" spans="1:29" ht="12" customHeight="1" x14ac:dyDescent="0.2">
      <c r="A1458" s="37">
        <v>1457</v>
      </c>
      <c r="B1458" s="38" t="s">
        <v>25</v>
      </c>
      <c r="C1458" s="39" t="s">
        <v>497</v>
      </c>
      <c r="D1458" s="40">
        <v>44101</v>
      </c>
      <c r="E1458" s="38">
        <v>1</v>
      </c>
      <c r="F1458" s="38"/>
      <c r="G1458" s="38" t="s">
        <v>2</v>
      </c>
      <c r="H1458" s="38" t="s">
        <v>2</v>
      </c>
      <c r="I1458" s="41">
        <v>8500</v>
      </c>
      <c r="J1458" s="41">
        <v>16013</v>
      </c>
      <c r="K1458" s="41">
        <v>0</v>
      </c>
      <c r="L1458" s="41">
        <f>SUM(Data5[[#This Row],[CHELTUIELI DE PERSONAL LEI]:[CHELTUIELI DE CAPITAL (ACTIVE NEFINANCIARE ) LEI]])</f>
        <v>24513</v>
      </c>
      <c r="M1458" s="41">
        <f>Data5[[#This Row],[TOTAL CHELTUIELI LEI]]/Data5[[#This Row],[CURS VALUTAR EURO BNR 22 07 2020]]</f>
        <v>5064.5647817193867</v>
      </c>
      <c r="N1458" s="49">
        <v>1305</v>
      </c>
      <c r="O1458" s="54"/>
      <c r="P1458" s="54">
        <v>1001</v>
      </c>
      <c r="Q1458" s="54"/>
      <c r="R1458" s="54">
        <f>Data5[[#This Row],[PERSOANE ÎNSCRISE ÎN LISTELE ELECTORALE (TURUL 1)            ]]+Data5[[#This Row],[PERSOANE ÎNSCRISE ÎN LISTELE ELECTORALE (TURUL AL 2-LEA)]]</f>
        <v>1305</v>
      </c>
      <c r="S1458" s="54">
        <f>Data5[[#This Row],[PERSOANE CARE AU PARTICIPAT LA VOT (TURUL 1)]]+Data5[[#This Row],[PERSOANE CARE AU PARTICIPAT LA VOT  (TURUL AL 2-LEA)]]</f>
        <v>1001</v>
      </c>
      <c r="T1458" s="41">
        <f>Data5[[#This Row],[TOTAL CHELTUIELI LEI]]/Data5[[#This Row],[NUMĂRUL PERSOANELOR ÎNSCRISE ÎN LISTELE ELECTORALE]]</f>
        <v>18.783908045977011</v>
      </c>
      <c r="U1458" s="41">
        <f>Data5[[#This Row],[TOTAL CHELTUIELI EURO]]/Data5[[#This Row],[NUMĂRUL PERSOANELOR ÎNSCRISE ÎN LISTELE ELECTORALE]]</f>
        <v>3.8808925530416758</v>
      </c>
      <c r="V1458" s="41">
        <f>Data5[[#This Row],[TOTAL CHELTUIELI LEI]]/Data5[[#This Row],[NUMĂRUL PERSOANELOR CARE AU PARTICIPAT LA VOT]]</f>
        <v>24.488511488511488</v>
      </c>
      <c r="W1458" s="41">
        <f>Data5[[#This Row],[TOTAL CHELTUIELI EURO]]/Data5[[#This Row],[NUMĂRUL PERSOANELOR CARE AU PARTICIPAT LA VOT]]</f>
        <v>5.0595052764429438</v>
      </c>
      <c r="X1458" s="43">
        <v>4.8400999999999996</v>
      </c>
      <c r="Y1458" s="114" t="s">
        <v>2917</v>
      </c>
      <c r="Z1458" s="44">
        <v>18</v>
      </c>
      <c r="AA1458" s="115" t="s">
        <v>3106</v>
      </c>
      <c r="AB1458" s="44">
        <v>3</v>
      </c>
      <c r="AC1458" s="45"/>
    </row>
    <row r="1459" spans="1:29" ht="12" customHeight="1" x14ac:dyDescent="0.2">
      <c r="A1459" s="37">
        <v>1458</v>
      </c>
      <c r="B1459" s="38" t="s">
        <v>25</v>
      </c>
      <c r="C1459" s="39" t="s">
        <v>922</v>
      </c>
      <c r="D1459" s="40">
        <v>44101</v>
      </c>
      <c r="E1459" s="38">
        <v>1</v>
      </c>
      <c r="F1459" s="38"/>
      <c r="G1459" s="38" t="s">
        <v>2</v>
      </c>
      <c r="H1459" s="38" t="s">
        <v>2</v>
      </c>
      <c r="I1459" s="41">
        <v>0</v>
      </c>
      <c r="J1459" s="41">
        <v>7541</v>
      </c>
      <c r="K1459" s="41">
        <v>0</v>
      </c>
      <c r="L1459" s="41">
        <f>SUM(Data5[[#This Row],[CHELTUIELI DE PERSONAL LEI]:[CHELTUIELI DE CAPITAL (ACTIVE NEFINANCIARE ) LEI]])</f>
        <v>7541</v>
      </c>
      <c r="M1459" s="41">
        <f>Data5[[#This Row],[TOTAL CHELTUIELI LEI]]/Data5[[#This Row],[CURS VALUTAR EURO BNR 22 07 2020]]</f>
        <v>1558.0256606268467</v>
      </c>
      <c r="N1459" s="49">
        <v>4108</v>
      </c>
      <c r="O1459" s="54"/>
      <c r="P1459" s="54">
        <v>2513</v>
      </c>
      <c r="Q1459" s="54"/>
      <c r="R1459" s="54">
        <f>Data5[[#This Row],[PERSOANE ÎNSCRISE ÎN LISTELE ELECTORALE (TURUL 1)            ]]+Data5[[#This Row],[PERSOANE ÎNSCRISE ÎN LISTELE ELECTORALE (TURUL AL 2-LEA)]]</f>
        <v>4108</v>
      </c>
      <c r="S1459" s="54">
        <f>Data5[[#This Row],[PERSOANE CARE AU PARTICIPAT LA VOT (TURUL 1)]]+Data5[[#This Row],[PERSOANE CARE AU PARTICIPAT LA VOT  (TURUL AL 2-LEA)]]</f>
        <v>2513</v>
      </c>
      <c r="T1459" s="41">
        <f>Data5[[#This Row],[TOTAL CHELTUIELI LEI]]/Data5[[#This Row],[NUMĂRUL PERSOANELOR ÎNSCRISE ÎN LISTELE ELECTORALE]]</f>
        <v>1.8356864654333009</v>
      </c>
      <c r="U1459" s="41">
        <f>Data5[[#This Row],[TOTAL CHELTUIELI EURO]]/Data5[[#This Row],[NUMĂRUL PERSOANELOR ÎNSCRISE ÎN LISTELE ELECTORALE]]</f>
        <v>0.37926622702698315</v>
      </c>
      <c r="V1459" s="41">
        <f>Data5[[#This Row],[TOTAL CHELTUIELI LEI]]/Data5[[#This Row],[NUMĂRUL PERSOANELOR CARE AU PARTICIPAT LA VOT]]</f>
        <v>3.0007958615200954</v>
      </c>
      <c r="W1459" s="41">
        <f>Data5[[#This Row],[TOTAL CHELTUIELI EURO]]/Data5[[#This Row],[NUMĂRUL PERSOANELOR CARE AU PARTICIPAT LA VOT]]</f>
        <v>0.61998633530714153</v>
      </c>
      <c r="X1459" s="43">
        <v>4.8400999999999996</v>
      </c>
      <c r="Y1459" s="114" t="s">
        <v>2894</v>
      </c>
      <c r="Z1459" s="44">
        <v>1</v>
      </c>
      <c r="AA1459" s="115" t="s">
        <v>3105</v>
      </c>
      <c r="AB1459" s="44">
        <v>0</v>
      </c>
      <c r="AC1459" s="45"/>
    </row>
    <row r="1460" spans="1:29" ht="12" customHeight="1" x14ac:dyDescent="0.2">
      <c r="A1460" s="37">
        <v>1459</v>
      </c>
      <c r="B1460" s="38" t="s">
        <v>25</v>
      </c>
      <c r="C1460" s="39" t="s">
        <v>2206</v>
      </c>
      <c r="D1460" s="40">
        <v>44101</v>
      </c>
      <c r="E1460" s="38">
        <v>1</v>
      </c>
      <c r="F1460" s="38"/>
      <c r="G1460" s="38" t="s">
        <v>2</v>
      </c>
      <c r="H1460" s="38" t="s">
        <v>2</v>
      </c>
      <c r="I1460" s="41">
        <v>1500</v>
      </c>
      <c r="J1460" s="41">
        <v>9800</v>
      </c>
      <c r="K1460" s="41">
        <v>0</v>
      </c>
      <c r="L1460" s="41">
        <f>SUM(Data5[[#This Row],[CHELTUIELI DE PERSONAL LEI]:[CHELTUIELI DE CAPITAL (ACTIVE NEFINANCIARE ) LEI]])</f>
        <v>11300</v>
      </c>
      <c r="M1460" s="41">
        <f>Data5[[#This Row],[TOTAL CHELTUIELI LEI]]/Data5[[#This Row],[CURS VALUTAR EURO BNR 22 07 2020]]</f>
        <v>2334.6625069729967</v>
      </c>
      <c r="N1460" s="49">
        <v>2452</v>
      </c>
      <c r="O1460" s="54"/>
      <c r="P1460" s="54">
        <v>1546</v>
      </c>
      <c r="Q1460" s="54"/>
      <c r="R1460" s="54">
        <f>Data5[[#This Row],[PERSOANE ÎNSCRISE ÎN LISTELE ELECTORALE (TURUL 1)            ]]+Data5[[#This Row],[PERSOANE ÎNSCRISE ÎN LISTELE ELECTORALE (TURUL AL 2-LEA)]]</f>
        <v>2452</v>
      </c>
      <c r="S1460" s="54">
        <f>Data5[[#This Row],[PERSOANE CARE AU PARTICIPAT LA VOT (TURUL 1)]]+Data5[[#This Row],[PERSOANE CARE AU PARTICIPAT LA VOT  (TURUL AL 2-LEA)]]</f>
        <v>1546</v>
      </c>
      <c r="T1460" s="41">
        <f>Data5[[#This Row],[TOTAL CHELTUIELI LEI]]/Data5[[#This Row],[NUMĂRUL PERSOANELOR ÎNSCRISE ÎN LISTELE ELECTORALE]]</f>
        <v>4.6084828711256121</v>
      </c>
      <c r="U1460" s="41">
        <f>Data5[[#This Row],[TOTAL CHELTUIELI EURO]]/Data5[[#This Row],[NUMĂRUL PERSOANELOR ÎNSCRISE ÎN LISTELE ELECTORALE]]</f>
        <v>0.95214621002161359</v>
      </c>
      <c r="V1460" s="41">
        <f>Data5[[#This Row],[TOTAL CHELTUIELI LEI]]/Data5[[#This Row],[NUMĂRUL PERSOANELOR CARE AU PARTICIPAT LA VOT]]</f>
        <v>7.3091849935316944</v>
      </c>
      <c r="W1460" s="41">
        <f>Data5[[#This Row],[TOTAL CHELTUIELI EURO]]/Data5[[#This Row],[NUMĂRUL PERSOANELOR CARE AU PARTICIPAT LA VOT]]</f>
        <v>1.5101309876927533</v>
      </c>
      <c r="X1460" s="43">
        <v>4.8400999999999996</v>
      </c>
      <c r="Y1460" s="114" t="s">
        <v>2895</v>
      </c>
      <c r="Z1460" s="44">
        <v>4</v>
      </c>
      <c r="AA1460" s="115" t="s">
        <v>3105</v>
      </c>
      <c r="AB1460" s="44">
        <v>0</v>
      </c>
      <c r="AC1460" s="45"/>
    </row>
    <row r="1461" spans="1:29" ht="12" customHeight="1" x14ac:dyDescent="0.2">
      <c r="A1461" s="37">
        <v>1460</v>
      </c>
      <c r="B1461" s="38" t="s">
        <v>25</v>
      </c>
      <c r="C1461" s="39" t="s">
        <v>2207</v>
      </c>
      <c r="D1461" s="40">
        <v>44101</v>
      </c>
      <c r="E1461" s="38">
        <v>1</v>
      </c>
      <c r="F1461" s="38"/>
      <c r="G1461" s="38" t="s">
        <v>2</v>
      </c>
      <c r="H1461" s="38" t="s">
        <v>2</v>
      </c>
      <c r="I1461" s="41">
        <v>0</v>
      </c>
      <c r="J1461" s="41">
        <v>7693</v>
      </c>
      <c r="K1461" s="41">
        <v>0</v>
      </c>
      <c r="L1461" s="41">
        <f>SUM(Data5[[#This Row],[CHELTUIELI DE PERSONAL LEI]:[CHELTUIELI DE CAPITAL (ACTIVE NEFINANCIARE ) LEI]])</f>
        <v>7693</v>
      </c>
      <c r="M1461" s="41">
        <f>Data5[[#This Row],[TOTAL CHELTUIELI LEI]]/Data5[[#This Row],[CURS VALUTAR EURO BNR 22 07 2020]]</f>
        <v>1589.4299704551561</v>
      </c>
      <c r="N1461" s="49">
        <v>1568</v>
      </c>
      <c r="O1461" s="54"/>
      <c r="P1461" s="54">
        <v>1292</v>
      </c>
      <c r="Q1461" s="54"/>
      <c r="R1461" s="54">
        <f>Data5[[#This Row],[PERSOANE ÎNSCRISE ÎN LISTELE ELECTORALE (TURUL 1)            ]]+Data5[[#This Row],[PERSOANE ÎNSCRISE ÎN LISTELE ELECTORALE (TURUL AL 2-LEA)]]</f>
        <v>1568</v>
      </c>
      <c r="S1461" s="54">
        <f>Data5[[#This Row],[PERSOANE CARE AU PARTICIPAT LA VOT (TURUL 1)]]+Data5[[#This Row],[PERSOANE CARE AU PARTICIPAT LA VOT  (TURUL AL 2-LEA)]]</f>
        <v>1292</v>
      </c>
      <c r="T1461" s="41">
        <f>Data5[[#This Row],[TOTAL CHELTUIELI LEI]]/Data5[[#This Row],[NUMĂRUL PERSOANELOR ÎNSCRISE ÎN LISTELE ELECTORALE]]</f>
        <v>4.90625</v>
      </c>
      <c r="U1461" s="41">
        <f>Data5[[#This Row],[TOTAL CHELTUIELI EURO]]/Data5[[#This Row],[NUMĂRUL PERSOANELOR ÎNSCRISE ÎN LISTELE ELECTORALE]]</f>
        <v>1.0136670729943598</v>
      </c>
      <c r="V1461" s="41">
        <f>Data5[[#This Row],[TOTAL CHELTUIELI LEI]]/Data5[[#This Row],[NUMĂRUL PERSOANELOR CARE AU PARTICIPAT LA VOT]]</f>
        <v>5.9543343653250771</v>
      </c>
      <c r="W1461" s="41">
        <f>Data5[[#This Row],[TOTAL CHELTUIELI EURO]]/Data5[[#This Row],[NUMĂRUL PERSOANELOR CARE AU PARTICIPAT LA VOT]]</f>
        <v>1.230208955460647</v>
      </c>
      <c r="X1461" s="43">
        <v>4.8400999999999996</v>
      </c>
      <c r="Y1461" s="114" t="s">
        <v>2895</v>
      </c>
      <c r="Z1461" s="44">
        <v>4</v>
      </c>
      <c r="AA1461" s="115" t="s">
        <v>3107</v>
      </c>
      <c r="AB1461" s="44">
        <v>1</v>
      </c>
      <c r="AC1461" s="45"/>
    </row>
    <row r="1462" spans="1:29" ht="12" customHeight="1" x14ac:dyDescent="0.2">
      <c r="A1462" s="37">
        <v>1461</v>
      </c>
      <c r="B1462" s="38" t="s">
        <v>25</v>
      </c>
      <c r="C1462" s="39" t="s">
        <v>2208</v>
      </c>
      <c r="D1462" s="40">
        <v>44101</v>
      </c>
      <c r="E1462" s="38">
        <v>1</v>
      </c>
      <c r="F1462" s="38"/>
      <c r="G1462" s="38" t="s">
        <v>2</v>
      </c>
      <c r="H1462" s="38" t="s">
        <v>2</v>
      </c>
      <c r="I1462" s="41">
        <v>1600</v>
      </c>
      <c r="J1462" s="41">
        <v>12394.26</v>
      </c>
      <c r="K1462" s="41">
        <v>0</v>
      </c>
      <c r="L1462" s="41">
        <f>SUM(Data5[[#This Row],[CHELTUIELI DE PERSONAL LEI]:[CHELTUIELI DE CAPITAL (ACTIVE NEFINANCIARE ) LEI]])</f>
        <v>13994.26</v>
      </c>
      <c r="M1462" s="41">
        <f>Data5[[#This Row],[TOTAL CHELTUIELI LEI]]/Data5[[#This Row],[CURS VALUTAR EURO BNR 22 07 2020]]</f>
        <v>2891.3162951178697</v>
      </c>
      <c r="N1462" s="49">
        <v>3227</v>
      </c>
      <c r="O1462" s="54"/>
      <c r="P1462" s="54">
        <v>2307</v>
      </c>
      <c r="Q1462" s="54"/>
      <c r="R1462" s="54">
        <f>Data5[[#This Row],[PERSOANE ÎNSCRISE ÎN LISTELE ELECTORALE (TURUL 1)            ]]+Data5[[#This Row],[PERSOANE ÎNSCRISE ÎN LISTELE ELECTORALE (TURUL AL 2-LEA)]]</f>
        <v>3227</v>
      </c>
      <c r="S1462" s="54">
        <f>Data5[[#This Row],[PERSOANE CARE AU PARTICIPAT LA VOT (TURUL 1)]]+Data5[[#This Row],[PERSOANE CARE AU PARTICIPAT LA VOT  (TURUL AL 2-LEA)]]</f>
        <v>2307</v>
      </c>
      <c r="T1462" s="41">
        <f>Data5[[#This Row],[TOTAL CHELTUIELI LEI]]/Data5[[#This Row],[NUMĂRUL PERSOANELOR ÎNSCRISE ÎN LISTELE ELECTORALE]]</f>
        <v>4.3366160520607373</v>
      </c>
      <c r="U1462" s="41">
        <f>Data5[[#This Row],[TOTAL CHELTUIELI EURO]]/Data5[[#This Row],[NUMĂRUL PERSOANELOR ÎNSCRISE ÎN LISTELE ELECTORALE]]</f>
        <v>0.89597654016667794</v>
      </c>
      <c r="V1462" s="41">
        <f>Data5[[#This Row],[TOTAL CHELTUIELI LEI]]/Data5[[#This Row],[NUMĂRUL PERSOANELOR CARE AU PARTICIPAT LA VOT]]</f>
        <v>6.0659991330732552</v>
      </c>
      <c r="W1462" s="41">
        <f>Data5[[#This Row],[TOTAL CHELTUIELI EURO]]/Data5[[#This Row],[NUMĂRUL PERSOANELOR CARE AU PARTICIPAT LA VOT]]</f>
        <v>1.2532797117979495</v>
      </c>
      <c r="X1462" s="43">
        <v>4.8400999999999996</v>
      </c>
      <c r="Y1462" s="114" t="s">
        <v>2895</v>
      </c>
      <c r="Z1462" s="44">
        <v>4</v>
      </c>
      <c r="AA1462" s="115" t="s">
        <v>3105</v>
      </c>
      <c r="AB1462" s="44">
        <v>0</v>
      </c>
      <c r="AC1462" s="45"/>
    </row>
    <row r="1463" spans="1:29" ht="12" customHeight="1" x14ac:dyDescent="0.2">
      <c r="A1463" s="37">
        <v>1462</v>
      </c>
      <c r="B1463" s="38" t="s">
        <v>25</v>
      </c>
      <c r="C1463" s="39" t="s">
        <v>2037</v>
      </c>
      <c r="D1463" s="40">
        <v>44101</v>
      </c>
      <c r="E1463" s="38">
        <v>1</v>
      </c>
      <c r="F1463" s="38"/>
      <c r="G1463" s="38" t="s">
        <v>2</v>
      </c>
      <c r="H1463" s="38" t="s">
        <v>2</v>
      </c>
      <c r="I1463" s="41">
        <v>2500</v>
      </c>
      <c r="J1463" s="41">
        <v>5609</v>
      </c>
      <c r="K1463" s="41">
        <v>0</v>
      </c>
      <c r="L1463" s="41">
        <f>SUM(Data5[[#This Row],[CHELTUIELI DE PERSONAL LEI]:[CHELTUIELI DE CAPITAL (ACTIVE NEFINANCIARE ) LEI]])</f>
        <v>8109</v>
      </c>
      <c r="M1463" s="41">
        <f>Data5[[#This Row],[TOTAL CHELTUIELI LEI]]/Data5[[#This Row],[CURS VALUTAR EURO BNR 22 07 2020]]</f>
        <v>1675.3786078800026</v>
      </c>
      <c r="N1463" s="49">
        <v>2061</v>
      </c>
      <c r="O1463" s="54"/>
      <c r="P1463" s="54">
        <v>1135</v>
      </c>
      <c r="Q1463" s="54"/>
      <c r="R1463" s="54">
        <f>Data5[[#This Row],[PERSOANE ÎNSCRISE ÎN LISTELE ELECTORALE (TURUL 1)            ]]+Data5[[#This Row],[PERSOANE ÎNSCRISE ÎN LISTELE ELECTORALE (TURUL AL 2-LEA)]]</f>
        <v>2061</v>
      </c>
      <c r="S1463" s="54">
        <f>Data5[[#This Row],[PERSOANE CARE AU PARTICIPAT LA VOT (TURUL 1)]]+Data5[[#This Row],[PERSOANE CARE AU PARTICIPAT LA VOT  (TURUL AL 2-LEA)]]</f>
        <v>1135</v>
      </c>
      <c r="T1463" s="41">
        <f>Data5[[#This Row],[TOTAL CHELTUIELI LEI]]/Data5[[#This Row],[NUMĂRUL PERSOANELOR ÎNSCRISE ÎN LISTELE ELECTORALE]]</f>
        <v>3.9344978165938866</v>
      </c>
      <c r="U1463" s="41">
        <f>Data5[[#This Row],[TOTAL CHELTUIELI EURO]]/Data5[[#This Row],[NUMĂRUL PERSOANELOR ÎNSCRISE ÎN LISTELE ELECTORALE]]</f>
        <v>0.81289597665211188</v>
      </c>
      <c r="V1463" s="41">
        <f>Data5[[#This Row],[TOTAL CHELTUIELI LEI]]/Data5[[#This Row],[NUMĂRUL PERSOANELOR CARE AU PARTICIPAT LA VOT]]</f>
        <v>7.1444933920704843</v>
      </c>
      <c r="W1463" s="41">
        <f>Data5[[#This Row],[TOTAL CHELTUIELI EURO]]/Data5[[#This Row],[NUMĂRUL PERSOANELOR CARE AU PARTICIPAT LA VOT]]</f>
        <v>1.4761045003348041</v>
      </c>
      <c r="X1463" s="43">
        <v>4.8400999999999996</v>
      </c>
      <c r="Y1463" s="114" t="s">
        <v>2884</v>
      </c>
      <c r="Z1463" s="44">
        <v>3</v>
      </c>
      <c r="AA1463" s="115" t="s">
        <v>3105</v>
      </c>
      <c r="AB1463" s="44">
        <v>0</v>
      </c>
      <c r="AC1463" s="45"/>
    </row>
    <row r="1464" spans="1:29" ht="12" customHeight="1" x14ac:dyDescent="0.2">
      <c r="A1464" s="37">
        <v>1463</v>
      </c>
      <c r="B1464" s="38" t="s">
        <v>25</v>
      </c>
      <c r="C1464" s="39" t="s">
        <v>2209</v>
      </c>
      <c r="D1464" s="40">
        <v>44101</v>
      </c>
      <c r="E1464" s="38">
        <v>1</v>
      </c>
      <c r="F1464" s="38"/>
      <c r="G1464" s="38" t="s">
        <v>2</v>
      </c>
      <c r="H1464" s="38" t="s">
        <v>2</v>
      </c>
      <c r="I1464" s="41">
        <v>1000</v>
      </c>
      <c r="J1464" s="41">
        <v>2457</v>
      </c>
      <c r="K1464" s="41">
        <v>0</v>
      </c>
      <c r="L1464" s="41">
        <f>SUM(Data5[[#This Row],[CHELTUIELI DE PERSONAL LEI]:[CHELTUIELI DE CAPITAL (ACTIVE NEFINANCIARE ) LEI]])</f>
        <v>3457</v>
      </c>
      <c r="M1464" s="41">
        <f>Data5[[#This Row],[TOTAL CHELTUIELI LEI]]/Data5[[#This Row],[CURS VALUTAR EURO BNR 22 07 2020]]</f>
        <v>714.24144129253534</v>
      </c>
      <c r="N1464" s="49">
        <v>4286</v>
      </c>
      <c r="O1464" s="54"/>
      <c r="P1464" s="54">
        <v>3114</v>
      </c>
      <c r="Q1464" s="54"/>
      <c r="R1464" s="54">
        <f>Data5[[#This Row],[PERSOANE ÎNSCRISE ÎN LISTELE ELECTORALE (TURUL 1)            ]]+Data5[[#This Row],[PERSOANE ÎNSCRISE ÎN LISTELE ELECTORALE (TURUL AL 2-LEA)]]</f>
        <v>4286</v>
      </c>
      <c r="S1464" s="54">
        <f>Data5[[#This Row],[PERSOANE CARE AU PARTICIPAT LA VOT (TURUL 1)]]+Data5[[#This Row],[PERSOANE CARE AU PARTICIPAT LA VOT  (TURUL AL 2-LEA)]]</f>
        <v>3114</v>
      </c>
      <c r="T1464" s="41">
        <f>Data5[[#This Row],[TOTAL CHELTUIELI LEI]]/Data5[[#This Row],[NUMĂRUL PERSOANELOR ÎNSCRISE ÎN LISTELE ELECTORALE]]</f>
        <v>0.8065795613625758</v>
      </c>
      <c r="U1464" s="41">
        <f>Data5[[#This Row],[TOTAL CHELTUIELI EURO]]/Data5[[#This Row],[NUMĂRUL PERSOANELOR ÎNSCRISE ÎN LISTELE ELECTORALE]]</f>
        <v>0.16664522661981693</v>
      </c>
      <c r="V1464" s="41">
        <f>Data5[[#This Row],[TOTAL CHELTUIELI LEI]]/Data5[[#This Row],[NUMĂRUL PERSOANELOR CARE AU PARTICIPAT LA VOT]]</f>
        <v>1.1101477199743095</v>
      </c>
      <c r="W1464" s="41">
        <f>Data5[[#This Row],[TOTAL CHELTUIELI EURO]]/Data5[[#This Row],[NUMĂRUL PERSOANELOR CARE AU PARTICIPAT LA VOT]]</f>
        <v>0.22936462469252902</v>
      </c>
      <c r="X1464" s="43">
        <v>4.8400999999999996</v>
      </c>
      <c r="Y1464" s="114" t="s">
        <v>2890</v>
      </c>
      <c r="Z1464" s="44">
        <v>0</v>
      </c>
      <c r="AA1464" s="115" t="s">
        <v>3105</v>
      </c>
      <c r="AB1464" s="44">
        <v>0</v>
      </c>
      <c r="AC1464" s="45"/>
    </row>
    <row r="1465" spans="1:29" ht="12" customHeight="1" x14ac:dyDescent="0.2">
      <c r="A1465" s="37">
        <v>1464</v>
      </c>
      <c r="B1465" s="38" t="s">
        <v>25</v>
      </c>
      <c r="C1465" s="39" t="s">
        <v>2210</v>
      </c>
      <c r="D1465" s="40">
        <v>44101</v>
      </c>
      <c r="E1465" s="38">
        <v>1</v>
      </c>
      <c r="F1465" s="38"/>
      <c r="G1465" s="38" t="s">
        <v>2</v>
      </c>
      <c r="H1465" s="38" t="s">
        <v>2</v>
      </c>
      <c r="I1465" s="41">
        <v>0</v>
      </c>
      <c r="J1465" s="41">
        <v>29652</v>
      </c>
      <c r="K1465" s="41">
        <v>0</v>
      </c>
      <c r="L1465" s="41">
        <f>SUM(Data5[[#This Row],[CHELTUIELI DE PERSONAL LEI]:[CHELTUIELI DE CAPITAL (ACTIVE NEFINANCIARE ) LEI]])</f>
        <v>29652</v>
      </c>
      <c r="M1465" s="41">
        <f>Data5[[#This Row],[TOTAL CHELTUIELI LEI]]/Data5[[#This Row],[CURS VALUTAR EURO BNR 22 07 2020]]</f>
        <v>6126.3197041383446</v>
      </c>
      <c r="N1465" s="49">
        <v>2650</v>
      </c>
      <c r="O1465" s="54"/>
      <c r="P1465" s="54">
        <v>1993</v>
      </c>
      <c r="Q1465" s="54"/>
      <c r="R1465" s="54">
        <f>Data5[[#This Row],[PERSOANE ÎNSCRISE ÎN LISTELE ELECTORALE (TURUL 1)            ]]+Data5[[#This Row],[PERSOANE ÎNSCRISE ÎN LISTELE ELECTORALE (TURUL AL 2-LEA)]]</f>
        <v>2650</v>
      </c>
      <c r="S1465" s="54">
        <f>Data5[[#This Row],[PERSOANE CARE AU PARTICIPAT LA VOT (TURUL 1)]]+Data5[[#This Row],[PERSOANE CARE AU PARTICIPAT LA VOT  (TURUL AL 2-LEA)]]</f>
        <v>1993</v>
      </c>
      <c r="T1465" s="41">
        <f>Data5[[#This Row],[TOTAL CHELTUIELI LEI]]/Data5[[#This Row],[NUMĂRUL PERSOANELOR ÎNSCRISE ÎN LISTELE ELECTORALE]]</f>
        <v>11.18943396226415</v>
      </c>
      <c r="U1465" s="41">
        <f>Data5[[#This Row],[TOTAL CHELTUIELI EURO]]/Data5[[#This Row],[NUMĂRUL PERSOANELOR ÎNSCRISE ÎN LISTELE ELECTORALE]]</f>
        <v>2.3118187562786208</v>
      </c>
      <c r="V1465" s="41">
        <f>Data5[[#This Row],[TOTAL CHELTUIELI LEI]]/Data5[[#This Row],[NUMĂRUL PERSOANELOR CARE AU PARTICIPAT LA VOT]]</f>
        <v>14.878073256397391</v>
      </c>
      <c r="W1465" s="41">
        <f>Data5[[#This Row],[TOTAL CHELTUIELI EURO]]/Data5[[#This Row],[NUMĂRUL PERSOANELOR CARE AU PARTICIPAT LA VOT]]</f>
        <v>3.0739185670538607</v>
      </c>
      <c r="X1465" s="43">
        <v>4.8400999999999996</v>
      </c>
      <c r="Y1465" s="114" t="s">
        <v>2888</v>
      </c>
      <c r="Z1465" s="44">
        <v>11</v>
      </c>
      <c r="AA1465" s="115" t="s">
        <v>3108</v>
      </c>
      <c r="AB1465" s="44">
        <v>2</v>
      </c>
      <c r="AC1465" s="45"/>
    </row>
    <row r="1466" spans="1:29" ht="12" customHeight="1" x14ac:dyDescent="0.2">
      <c r="A1466" s="37">
        <v>1465</v>
      </c>
      <c r="B1466" s="38" t="s">
        <v>25</v>
      </c>
      <c r="C1466" s="39" t="s">
        <v>2211</v>
      </c>
      <c r="D1466" s="40">
        <v>44101</v>
      </c>
      <c r="E1466" s="38">
        <v>1</v>
      </c>
      <c r="F1466" s="38"/>
      <c r="G1466" s="38" t="s">
        <v>2</v>
      </c>
      <c r="H1466" s="38" t="s">
        <v>2</v>
      </c>
      <c r="I1466" s="41">
        <v>0</v>
      </c>
      <c r="J1466" s="41">
        <v>9239.41</v>
      </c>
      <c r="K1466" s="41">
        <v>0</v>
      </c>
      <c r="L1466" s="41">
        <f>SUM(Data5[[#This Row],[CHELTUIELI DE PERSONAL LEI]:[CHELTUIELI DE CAPITAL (ACTIVE NEFINANCIARE ) LEI]])</f>
        <v>9239.41</v>
      </c>
      <c r="M1466" s="41">
        <f>Data5[[#This Row],[TOTAL CHELTUIELI LEI]]/Data5[[#This Row],[CURS VALUTAR EURO BNR 22 07 2020]]</f>
        <v>1908.9295675709182</v>
      </c>
      <c r="N1466" s="49">
        <v>1572</v>
      </c>
      <c r="O1466" s="54"/>
      <c r="P1466" s="54">
        <v>1156</v>
      </c>
      <c r="Q1466" s="54"/>
      <c r="R1466" s="54">
        <f>Data5[[#This Row],[PERSOANE ÎNSCRISE ÎN LISTELE ELECTORALE (TURUL 1)            ]]+Data5[[#This Row],[PERSOANE ÎNSCRISE ÎN LISTELE ELECTORALE (TURUL AL 2-LEA)]]</f>
        <v>1572</v>
      </c>
      <c r="S1466" s="54">
        <f>Data5[[#This Row],[PERSOANE CARE AU PARTICIPAT LA VOT (TURUL 1)]]+Data5[[#This Row],[PERSOANE CARE AU PARTICIPAT LA VOT  (TURUL AL 2-LEA)]]</f>
        <v>1156</v>
      </c>
      <c r="T1466" s="41">
        <f>Data5[[#This Row],[TOTAL CHELTUIELI LEI]]/Data5[[#This Row],[NUMĂRUL PERSOANELOR ÎNSCRISE ÎN LISTELE ELECTORALE]]</f>
        <v>5.8774872773536897</v>
      </c>
      <c r="U1466" s="41">
        <f>Data5[[#This Row],[TOTAL CHELTUIELI EURO]]/Data5[[#This Row],[NUMĂRUL PERSOANELOR ÎNSCRISE ÎN LISTELE ELECTORALE]]</f>
        <v>1.2143317859865892</v>
      </c>
      <c r="V1466" s="41">
        <f>Data5[[#This Row],[TOTAL CHELTUIELI LEI]]/Data5[[#This Row],[NUMĂRUL PERSOANELOR CARE AU PARTICIPAT LA VOT]]</f>
        <v>7.9925692041522494</v>
      </c>
      <c r="W1466" s="41">
        <f>Data5[[#This Row],[TOTAL CHELTUIELI EURO]]/Data5[[#This Row],[NUMĂRUL PERSOANELOR CARE AU PARTICIPAT LA VOT]]</f>
        <v>1.6513231553381644</v>
      </c>
      <c r="X1466" s="43">
        <v>4.8400999999999996</v>
      </c>
      <c r="Y1466" s="114" t="s">
        <v>2892</v>
      </c>
      <c r="Z1466" s="44">
        <v>5</v>
      </c>
      <c r="AA1466" s="115" t="s">
        <v>3107</v>
      </c>
      <c r="AB1466" s="44">
        <v>1</v>
      </c>
      <c r="AC1466" s="45"/>
    </row>
    <row r="1467" spans="1:29" ht="12" customHeight="1" x14ac:dyDescent="0.2">
      <c r="A1467" s="37">
        <v>1466</v>
      </c>
      <c r="B1467" s="38" t="s">
        <v>25</v>
      </c>
      <c r="C1467" s="39" t="s">
        <v>2212</v>
      </c>
      <c r="D1467" s="40">
        <v>44101</v>
      </c>
      <c r="E1467" s="38">
        <v>1</v>
      </c>
      <c r="F1467" s="38"/>
      <c r="G1467" s="38" t="s">
        <v>2</v>
      </c>
      <c r="H1467" s="38" t="s">
        <v>2</v>
      </c>
      <c r="I1467" s="41">
        <v>5400</v>
      </c>
      <c r="J1467" s="41">
        <v>4913</v>
      </c>
      <c r="K1467" s="41">
        <v>0</v>
      </c>
      <c r="L1467" s="41">
        <f>SUM(Data5[[#This Row],[CHELTUIELI DE PERSONAL LEI]:[CHELTUIELI DE CAPITAL (ACTIVE NEFINANCIARE ) LEI]])</f>
        <v>10313</v>
      </c>
      <c r="M1467" s="41">
        <f>Data5[[#This Row],[TOTAL CHELTUIELI LEI]]/Data5[[#This Row],[CURS VALUTAR EURO BNR 22 07 2020]]</f>
        <v>2130.7411003904881</v>
      </c>
      <c r="N1467" s="49">
        <v>1636</v>
      </c>
      <c r="O1467" s="54"/>
      <c r="P1467" s="54">
        <v>1098</v>
      </c>
      <c r="Q1467" s="54"/>
      <c r="R1467" s="54">
        <f>Data5[[#This Row],[PERSOANE ÎNSCRISE ÎN LISTELE ELECTORALE (TURUL 1)            ]]+Data5[[#This Row],[PERSOANE ÎNSCRISE ÎN LISTELE ELECTORALE (TURUL AL 2-LEA)]]</f>
        <v>1636</v>
      </c>
      <c r="S1467" s="54">
        <f>Data5[[#This Row],[PERSOANE CARE AU PARTICIPAT LA VOT (TURUL 1)]]+Data5[[#This Row],[PERSOANE CARE AU PARTICIPAT LA VOT  (TURUL AL 2-LEA)]]</f>
        <v>1098</v>
      </c>
      <c r="T1467" s="41">
        <f>Data5[[#This Row],[TOTAL CHELTUIELI LEI]]/Data5[[#This Row],[NUMĂRUL PERSOANELOR ÎNSCRISE ÎN LISTELE ELECTORALE]]</f>
        <v>6.3037897310513449</v>
      </c>
      <c r="U1467" s="41">
        <f>Data5[[#This Row],[TOTAL CHELTUIELI EURO]]/Data5[[#This Row],[NUMĂRUL PERSOANELOR ÎNSCRISE ÎN LISTELE ELECTORALE]]</f>
        <v>1.3024089855687579</v>
      </c>
      <c r="V1467" s="41">
        <f>Data5[[#This Row],[TOTAL CHELTUIELI LEI]]/Data5[[#This Row],[NUMĂRUL PERSOANELOR CARE AU PARTICIPAT LA VOT]]</f>
        <v>9.3925318761384329</v>
      </c>
      <c r="W1467" s="41">
        <f>Data5[[#This Row],[TOTAL CHELTUIELI EURO]]/Data5[[#This Row],[NUMĂRUL PERSOANELOR CARE AU PARTICIPAT LA VOT]]</f>
        <v>1.9405656652008088</v>
      </c>
      <c r="X1467" s="43">
        <v>4.8400999999999996</v>
      </c>
      <c r="Y1467" s="114" t="s">
        <v>2889</v>
      </c>
      <c r="Z1467" s="44">
        <v>6</v>
      </c>
      <c r="AA1467" s="115" t="s">
        <v>3107</v>
      </c>
      <c r="AB1467" s="44">
        <v>1</v>
      </c>
      <c r="AC1467" s="45"/>
    </row>
    <row r="1468" spans="1:29" ht="12" customHeight="1" x14ac:dyDescent="0.2">
      <c r="A1468" s="37">
        <v>1467</v>
      </c>
      <c r="B1468" s="38" t="s">
        <v>25</v>
      </c>
      <c r="C1468" s="39" t="s">
        <v>2213</v>
      </c>
      <c r="D1468" s="40">
        <v>44101</v>
      </c>
      <c r="E1468" s="38">
        <v>1</v>
      </c>
      <c r="F1468" s="38"/>
      <c r="G1468" s="38" t="s">
        <v>2</v>
      </c>
      <c r="H1468" s="38" t="s">
        <v>2</v>
      </c>
      <c r="I1468" s="41">
        <v>0</v>
      </c>
      <c r="J1468" s="41">
        <v>5763</v>
      </c>
      <c r="K1468" s="41">
        <v>0</v>
      </c>
      <c r="L1468" s="41">
        <f>SUM(Data5[[#This Row],[CHELTUIELI DE PERSONAL LEI]:[CHELTUIELI DE CAPITAL (ACTIVE NEFINANCIARE ) LEI]])</f>
        <v>5763</v>
      </c>
      <c r="M1468" s="41">
        <f>Data5[[#This Row],[TOTAL CHELTUIELI LEI]]/Data5[[#This Row],[CURS VALUTAR EURO BNR 22 07 2020]]</f>
        <v>1190.6778785562283</v>
      </c>
      <c r="N1468" s="49">
        <v>1301</v>
      </c>
      <c r="O1468" s="54"/>
      <c r="P1468" s="54">
        <v>913</v>
      </c>
      <c r="Q1468" s="54"/>
      <c r="R1468" s="54">
        <f>Data5[[#This Row],[PERSOANE ÎNSCRISE ÎN LISTELE ELECTORALE (TURUL 1)            ]]+Data5[[#This Row],[PERSOANE ÎNSCRISE ÎN LISTELE ELECTORALE (TURUL AL 2-LEA)]]</f>
        <v>1301</v>
      </c>
      <c r="S1468" s="54">
        <f>Data5[[#This Row],[PERSOANE CARE AU PARTICIPAT LA VOT (TURUL 1)]]+Data5[[#This Row],[PERSOANE CARE AU PARTICIPAT LA VOT  (TURUL AL 2-LEA)]]</f>
        <v>913</v>
      </c>
      <c r="T1468" s="41">
        <f>Data5[[#This Row],[TOTAL CHELTUIELI LEI]]/Data5[[#This Row],[NUMĂRUL PERSOANELOR ÎNSCRISE ÎN LISTELE ELECTORALE]]</f>
        <v>4.4296694850115292</v>
      </c>
      <c r="U1468" s="41">
        <f>Data5[[#This Row],[TOTAL CHELTUIELI EURO]]/Data5[[#This Row],[NUMĂRUL PERSOANELOR ÎNSCRISE ÎN LISTELE ELECTORALE]]</f>
        <v>0.91520205884414163</v>
      </c>
      <c r="V1468" s="41">
        <f>Data5[[#This Row],[TOTAL CHELTUIELI LEI]]/Data5[[#This Row],[NUMĂRUL PERSOANELOR CARE AU PARTICIPAT LA VOT]]</f>
        <v>6.3121577217962761</v>
      </c>
      <c r="W1468" s="41">
        <f>Data5[[#This Row],[TOTAL CHELTUIELI EURO]]/Data5[[#This Row],[NUMĂRUL PERSOANELOR CARE AU PARTICIPAT LA VOT]]</f>
        <v>1.3041378735555622</v>
      </c>
      <c r="X1468" s="43">
        <v>4.8400999999999996</v>
      </c>
      <c r="Y1468" s="114" t="s">
        <v>2895</v>
      </c>
      <c r="Z1468" s="44">
        <v>4</v>
      </c>
      <c r="AA1468" s="115" t="s">
        <v>3105</v>
      </c>
      <c r="AB1468" s="44">
        <v>0</v>
      </c>
      <c r="AC1468" s="45"/>
    </row>
    <row r="1469" spans="1:29" ht="12" customHeight="1" x14ac:dyDescent="0.2">
      <c r="A1469" s="37">
        <v>1468</v>
      </c>
      <c r="B1469" s="38" t="s">
        <v>25</v>
      </c>
      <c r="C1469" s="39" t="s">
        <v>385</v>
      </c>
      <c r="D1469" s="40">
        <v>44101</v>
      </c>
      <c r="E1469" s="38">
        <v>1</v>
      </c>
      <c r="F1469" s="38"/>
      <c r="G1469" s="38" t="s">
        <v>2</v>
      </c>
      <c r="H1469" s="38" t="s">
        <v>2</v>
      </c>
      <c r="I1469" s="41">
        <v>0</v>
      </c>
      <c r="J1469" s="41">
        <v>6886</v>
      </c>
      <c r="K1469" s="41">
        <v>0</v>
      </c>
      <c r="L1469" s="41">
        <f>SUM(Data5[[#This Row],[CHELTUIELI DE PERSONAL LEI]:[CHELTUIELI DE CAPITAL (ACTIVE NEFINANCIARE ) LEI]])</f>
        <v>6886</v>
      </c>
      <c r="M1469" s="41">
        <f>Data5[[#This Row],[TOTAL CHELTUIELI LEI]]/Data5[[#This Row],[CURS VALUTAR EURO BNR 22 07 2020]]</f>
        <v>1422.6978781430137</v>
      </c>
      <c r="N1469" s="49">
        <v>1909</v>
      </c>
      <c r="O1469" s="54"/>
      <c r="P1469" s="54">
        <v>1370</v>
      </c>
      <c r="Q1469" s="54"/>
      <c r="R1469" s="54">
        <f>Data5[[#This Row],[PERSOANE ÎNSCRISE ÎN LISTELE ELECTORALE (TURUL 1)            ]]+Data5[[#This Row],[PERSOANE ÎNSCRISE ÎN LISTELE ELECTORALE (TURUL AL 2-LEA)]]</f>
        <v>1909</v>
      </c>
      <c r="S1469" s="54">
        <f>Data5[[#This Row],[PERSOANE CARE AU PARTICIPAT LA VOT (TURUL 1)]]+Data5[[#This Row],[PERSOANE CARE AU PARTICIPAT LA VOT  (TURUL AL 2-LEA)]]</f>
        <v>1370</v>
      </c>
      <c r="T1469" s="41">
        <f>Data5[[#This Row],[TOTAL CHELTUIELI LEI]]/Data5[[#This Row],[NUMĂRUL PERSOANELOR ÎNSCRISE ÎN LISTELE ELECTORALE]]</f>
        <v>3.6071241487689889</v>
      </c>
      <c r="U1469" s="41">
        <f>Data5[[#This Row],[TOTAL CHELTUIELI EURO]]/Data5[[#This Row],[NUMĂRUL PERSOANELOR ÎNSCRISE ÎN LISTELE ELECTORALE]]</f>
        <v>0.74525818655998621</v>
      </c>
      <c r="V1469" s="41">
        <f>Data5[[#This Row],[TOTAL CHELTUIELI LEI]]/Data5[[#This Row],[NUMĂRUL PERSOANELOR CARE AU PARTICIPAT LA VOT]]</f>
        <v>5.0262773722627738</v>
      </c>
      <c r="W1469" s="41">
        <f>Data5[[#This Row],[TOTAL CHELTUIELI EURO]]/Data5[[#This Row],[NUMĂRUL PERSOANELOR CARE AU PARTICIPAT LA VOT]]</f>
        <v>1.0384656044839515</v>
      </c>
      <c r="X1469" s="43">
        <v>4.8400999999999996</v>
      </c>
      <c r="Y1469" s="114" t="s">
        <v>2884</v>
      </c>
      <c r="Z1469" s="44">
        <v>3</v>
      </c>
      <c r="AA1469" s="115" t="s">
        <v>3105</v>
      </c>
      <c r="AB1469" s="44">
        <v>0</v>
      </c>
      <c r="AC1469" s="45"/>
    </row>
    <row r="1470" spans="1:29" ht="12" customHeight="1" x14ac:dyDescent="0.2">
      <c r="A1470" s="37">
        <v>1469</v>
      </c>
      <c r="B1470" s="38" t="s">
        <v>25</v>
      </c>
      <c r="C1470" s="39" t="s">
        <v>2214</v>
      </c>
      <c r="D1470" s="40">
        <v>44101</v>
      </c>
      <c r="E1470" s="38">
        <v>1</v>
      </c>
      <c r="F1470" s="38"/>
      <c r="G1470" s="38" t="s">
        <v>2</v>
      </c>
      <c r="H1470" s="38" t="s">
        <v>2</v>
      </c>
      <c r="I1470" s="41">
        <v>0</v>
      </c>
      <c r="J1470" s="41">
        <v>16114</v>
      </c>
      <c r="K1470" s="41">
        <v>0</v>
      </c>
      <c r="L1470" s="41">
        <f>SUM(Data5[[#This Row],[CHELTUIELI DE PERSONAL LEI]:[CHELTUIELI DE CAPITAL (ACTIVE NEFINANCIARE ) LEI]])</f>
        <v>16114</v>
      </c>
      <c r="M1470" s="41">
        <f>Data5[[#This Row],[TOTAL CHELTUIELI LEI]]/Data5[[#This Row],[CURS VALUTAR EURO BNR 22 07 2020]]</f>
        <v>3329.2700564037937</v>
      </c>
      <c r="N1470" s="49">
        <v>1707</v>
      </c>
      <c r="O1470" s="54"/>
      <c r="P1470" s="54">
        <v>933</v>
      </c>
      <c r="Q1470" s="54"/>
      <c r="R1470" s="54">
        <f>Data5[[#This Row],[PERSOANE ÎNSCRISE ÎN LISTELE ELECTORALE (TURUL 1)            ]]+Data5[[#This Row],[PERSOANE ÎNSCRISE ÎN LISTELE ELECTORALE (TURUL AL 2-LEA)]]</f>
        <v>1707</v>
      </c>
      <c r="S1470" s="54">
        <f>Data5[[#This Row],[PERSOANE CARE AU PARTICIPAT LA VOT (TURUL 1)]]+Data5[[#This Row],[PERSOANE CARE AU PARTICIPAT LA VOT  (TURUL AL 2-LEA)]]</f>
        <v>933</v>
      </c>
      <c r="T1470" s="41">
        <f>Data5[[#This Row],[TOTAL CHELTUIELI LEI]]/Data5[[#This Row],[NUMĂRUL PERSOANELOR ÎNSCRISE ÎN LISTELE ELECTORALE]]</f>
        <v>9.4399531341534857</v>
      </c>
      <c r="U1470" s="41">
        <f>Data5[[#This Row],[TOTAL CHELTUIELI EURO]]/Data5[[#This Row],[NUMĂRUL PERSOANELOR ÎNSCRISE ÎN LISTELE ELECTORALE]]</f>
        <v>1.9503632433531304</v>
      </c>
      <c r="V1470" s="41">
        <f>Data5[[#This Row],[TOTAL CHELTUIELI LEI]]/Data5[[#This Row],[NUMĂRUL PERSOANELOR CARE AU PARTICIPAT LA VOT]]</f>
        <v>17.271168274383708</v>
      </c>
      <c r="W1470" s="41">
        <f>Data5[[#This Row],[TOTAL CHELTUIELI EURO]]/Data5[[#This Row],[NUMĂRUL PERSOANELOR CARE AU PARTICIPAT LA VOT]]</f>
        <v>3.5683494709579784</v>
      </c>
      <c r="X1470" s="43">
        <v>4.8400999999999996</v>
      </c>
      <c r="Y1470" s="114" t="s">
        <v>2887</v>
      </c>
      <c r="Z1470" s="44">
        <v>9</v>
      </c>
      <c r="AA1470" s="115" t="s">
        <v>3107</v>
      </c>
      <c r="AB1470" s="44">
        <v>1</v>
      </c>
      <c r="AC1470" s="45"/>
    </row>
    <row r="1471" spans="1:29" ht="12" customHeight="1" x14ac:dyDescent="0.2">
      <c r="A1471" s="37">
        <v>1470</v>
      </c>
      <c r="B1471" s="38" t="s">
        <v>25</v>
      </c>
      <c r="C1471" s="39" t="s">
        <v>2215</v>
      </c>
      <c r="D1471" s="40">
        <v>44101</v>
      </c>
      <c r="E1471" s="38">
        <v>1</v>
      </c>
      <c r="F1471" s="38"/>
      <c r="G1471" s="38" t="s">
        <v>2</v>
      </c>
      <c r="H1471" s="38" t="s">
        <v>2</v>
      </c>
      <c r="I1471" s="41">
        <v>3000</v>
      </c>
      <c r="J1471" s="41">
        <v>3475.31</v>
      </c>
      <c r="K1471" s="41">
        <v>0</v>
      </c>
      <c r="L1471" s="41">
        <f>SUM(Data5[[#This Row],[CHELTUIELI DE PERSONAL LEI]:[CHELTUIELI DE CAPITAL (ACTIVE NEFINANCIARE ) LEI]])</f>
        <v>6475.3099999999995</v>
      </c>
      <c r="M1471" s="41">
        <f>Data5[[#This Row],[TOTAL CHELTUIELI LEI]]/Data5[[#This Row],[CURS VALUTAR EURO BNR 22 07 2020]]</f>
        <v>1337.8463254891428</v>
      </c>
      <c r="N1471" s="49">
        <v>1509</v>
      </c>
      <c r="O1471" s="54"/>
      <c r="P1471" s="54">
        <v>998</v>
      </c>
      <c r="Q1471" s="54"/>
      <c r="R1471" s="54">
        <f>Data5[[#This Row],[PERSOANE ÎNSCRISE ÎN LISTELE ELECTORALE (TURUL 1)            ]]+Data5[[#This Row],[PERSOANE ÎNSCRISE ÎN LISTELE ELECTORALE (TURUL AL 2-LEA)]]</f>
        <v>1509</v>
      </c>
      <c r="S1471" s="54">
        <f>Data5[[#This Row],[PERSOANE CARE AU PARTICIPAT LA VOT (TURUL 1)]]+Data5[[#This Row],[PERSOANE CARE AU PARTICIPAT LA VOT  (TURUL AL 2-LEA)]]</f>
        <v>998</v>
      </c>
      <c r="T1471" s="41">
        <f>Data5[[#This Row],[TOTAL CHELTUIELI LEI]]/Data5[[#This Row],[NUMĂRUL PERSOANELOR ÎNSCRISE ÎN LISTELE ELECTORALE]]</f>
        <v>4.2911265738899926</v>
      </c>
      <c r="U1471" s="41">
        <f>Data5[[#This Row],[TOTAL CHELTUIELI EURO]]/Data5[[#This Row],[NUMĂRUL PERSOANELOR ÎNSCRISE ÎN LISTELE ELECTORALE]]</f>
        <v>0.88657808183508469</v>
      </c>
      <c r="V1471" s="41">
        <f>Data5[[#This Row],[TOTAL CHELTUIELI LEI]]/Data5[[#This Row],[NUMĂRUL PERSOANELOR CARE AU PARTICIPAT LA VOT]]</f>
        <v>6.4882865731462918</v>
      </c>
      <c r="W1471" s="41">
        <f>Data5[[#This Row],[TOTAL CHELTUIELI EURO]]/Data5[[#This Row],[NUMĂRUL PERSOANELOR CARE AU PARTICIPAT LA VOT]]</f>
        <v>1.340527380249642</v>
      </c>
      <c r="X1471" s="43">
        <v>4.8400999999999996</v>
      </c>
      <c r="Y1471" s="114" t="s">
        <v>2895</v>
      </c>
      <c r="Z1471" s="44">
        <v>4</v>
      </c>
      <c r="AA1471" s="115" t="s">
        <v>3105</v>
      </c>
      <c r="AB1471" s="44">
        <v>0</v>
      </c>
      <c r="AC1471" s="45"/>
    </row>
    <row r="1472" spans="1:29" ht="12" customHeight="1" x14ac:dyDescent="0.2">
      <c r="A1472" s="37">
        <v>1471</v>
      </c>
      <c r="B1472" s="38" t="s">
        <v>25</v>
      </c>
      <c r="C1472" s="39" t="s">
        <v>2216</v>
      </c>
      <c r="D1472" s="40">
        <v>44101</v>
      </c>
      <c r="E1472" s="38">
        <v>1</v>
      </c>
      <c r="F1472" s="38"/>
      <c r="G1472" s="38" t="s">
        <v>2</v>
      </c>
      <c r="H1472" s="38" t="s">
        <v>2</v>
      </c>
      <c r="I1472" s="41">
        <v>1500</v>
      </c>
      <c r="J1472" s="41">
        <v>5142.99</v>
      </c>
      <c r="K1472" s="41">
        <v>0</v>
      </c>
      <c r="L1472" s="41">
        <f>SUM(Data5[[#This Row],[CHELTUIELI DE PERSONAL LEI]:[CHELTUIELI DE CAPITAL (ACTIVE NEFINANCIARE ) LEI]])</f>
        <v>6642.99</v>
      </c>
      <c r="M1472" s="41">
        <f>Data5[[#This Row],[TOTAL CHELTUIELI LEI]]/Data5[[#This Row],[CURS VALUTAR EURO BNR 22 07 2020]]</f>
        <v>1372.4902378050042</v>
      </c>
      <c r="N1472" s="49">
        <v>1786</v>
      </c>
      <c r="O1472" s="54"/>
      <c r="P1472" s="54">
        <v>1222</v>
      </c>
      <c r="Q1472" s="54"/>
      <c r="R1472" s="54">
        <f>Data5[[#This Row],[PERSOANE ÎNSCRISE ÎN LISTELE ELECTORALE (TURUL 1)            ]]+Data5[[#This Row],[PERSOANE ÎNSCRISE ÎN LISTELE ELECTORALE (TURUL AL 2-LEA)]]</f>
        <v>1786</v>
      </c>
      <c r="S1472" s="54">
        <f>Data5[[#This Row],[PERSOANE CARE AU PARTICIPAT LA VOT (TURUL 1)]]+Data5[[#This Row],[PERSOANE CARE AU PARTICIPAT LA VOT  (TURUL AL 2-LEA)]]</f>
        <v>1222</v>
      </c>
      <c r="T1472" s="41">
        <f>Data5[[#This Row],[TOTAL CHELTUIELI LEI]]/Data5[[#This Row],[NUMĂRUL PERSOANELOR ÎNSCRISE ÎN LISTELE ELECTORALE]]</f>
        <v>3.7194792833146697</v>
      </c>
      <c r="U1472" s="41">
        <f>Data5[[#This Row],[TOTAL CHELTUIELI EURO]]/Data5[[#This Row],[NUMĂRUL PERSOANELOR ÎNSCRISE ÎN LISTELE ELECTORALE]]</f>
        <v>0.76847157771836738</v>
      </c>
      <c r="V1472" s="41">
        <f>Data5[[#This Row],[TOTAL CHELTUIELI LEI]]/Data5[[#This Row],[NUMĂRUL PERSOANELOR CARE AU PARTICIPAT LA VOT]]</f>
        <v>5.4361620294599016</v>
      </c>
      <c r="W1472" s="41">
        <f>Data5[[#This Row],[TOTAL CHELTUIELI EURO]]/Data5[[#This Row],[NUMĂRUL PERSOANELOR CARE AU PARTICIPAT LA VOT]]</f>
        <v>1.1231507674345369</v>
      </c>
      <c r="X1472" s="43">
        <v>4.8400999999999996</v>
      </c>
      <c r="Y1472" s="114" t="s">
        <v>2884</v>
      </c>
      <c r="Z1472" s="44">
        <v>3</v>
      </c>
      <c r="AA1472" s="115" t="s">
        <v>3105</v>
      </c>
      <c r="AB1472" s="44">
        <v>0</v>
      </c>
      <c r="AC1472" s="45"/>
    </row>
    <row r="1473" spans="1:29" ht="12" customHeight="1" x14ac:dyDescent="0.2">
      <c r="A1473" s="37">
        <v>1472</v>
      </c>
      <c r="B1473" s="38" t="s">
        <v>25</v>
      </c>
      <c r="C1473" s="39" t="s">
        <v>2217</v>
      </c>
      <c r="D1473" s="40">
        <v>44101</v>
      </c>
      <c r="E1473" s="38">
        <v>1</v>
      </c>
      <c r="F1473" s="38"/>
      <c r="G1473" s="38" t="s">
        <v>2</v>
      </c>
      <c r="H1473" s="38" t="s">
        <v>2</v>
      </c>
      <c r="I1473" s="41">
        <v>2500</v>
      </c>
      <c r="J1473" s="41">
        <v>3195</v>
      </c>
      <c r="K1473" s="41">
        <v>0</v>
      </c>
      <c r="L1473" s="41">
        <f>SUM(Data5[[#This Row],[CHELTUIELI DE PERSONAL LEI]:[CHELTUIELI DE CAPITAL (ACTIVE NEFINANCIARE ) LEI]])</f>
        <v>5695</v>
      </c>
      <c r="M1473" s="41">
        <f>Data5[[#This Row],[TOTAL CHELTUIELI LEI]]/Data5[[#This Row],[CURS VALUTAR EURO BNR 22 07 2020]]</f>
        <v>1176.62858205409</v>
      </c>
      <c r="N1473" s="49">
        <v>2116</v>
      </c>
      <c r="O1473" s="54"/>
      <c r="P1473" s="54">
        <v>1384</v>
      </c>
      <c r="Q1473" s="54"/>
      <c r="R1473" s="54">
        <f>Data5[[#This Row],[PERSOANE ÎNSCRISE ÎN LISTELE ELECTORALE (TURUL 1)            ]]+Data5[[#This Row],[PERSOANE ÎNSCRISE ÎN LISTELE ELECTORALE (TURUL AL 2-LEA)]]</f>
        <v>2116</v>
      </c>
      <c r="S1473" s="54">
        <f>Data5[[#This Row],[PERSOANE CARE AU PARTICIPAT LA VOT (TURUL 1)]]+Data5[[#This Row],[PERSOANE CARE AU PARTICIPAT LA VOT  (TURUL AL 2-LEA)]]</f>
        <v>1384</v>
      </c>
      <c r="T1473" s="41">
        <f>Data5[[#This Row],[TOTAL CHELTUIELI LEI]]/Data5[[#This Row],[NUMĂRUL PERSOANELOR ÎNSCRISE ÎN LISTELE ELECTORALE]]</f>
        <v>2.6913988657844992</v>
      </c>
      <c r="U1473" s="41">
        <f>Data5[[#This Row],[TOTAL CHELTUIELI EURO]]/Data5[[#This Row],[NUMĂRUL PERSOANELOR ÎNSCRISE ÎN LISTELE ELECTORALE]]</f>
        <v>0.55606265692537338</v>
      </c>
      <c r="V1473" s="41">
        <f>Data5[[#This Row],[TOTAL CHELTUIELI LEI]]/Data5[[#This Row],[NUMĂRUL PERSOANELOR CARE AU PARTICIPAT LA VOT]]</f>
        <v>4.1148843930635834</v>
      </c>
      <c r="W1473" s="41">
        <f>Data5[[#This Row],[TOTAL CHELTUIELI EURO]]/Data5[[#This Row],[NUMĂRUL PERSOANELOR CARE AU PARTICIPAT LA VOT]]</f>
        <v>0.8501651604437066</v>
      </c>
      <c r="X1473" s="43">
        <v>4.8400999999999996</v>
      </c>
      <c r="Y1473" s="114" t="s">
        <v>2891</v>
      </c>
      <c r="Z1473" s="44">
        <v>2</v>
      </c>
      <c r="AA1473" s="115" t="s">
        <v>3105</v>
      </c>
      <c r="AB1473" s="44">
        <v>0</v>
      </c>
      <c r="AC1473" s="45"/>
    </row>
    <row r="1474" spans="1:29" ht="12" customHeight="1" x14ac:dyDescent="0.2">
      <c r="A1474" s="37">
        <v>1473</v>
      </c>
      <c r="B1474" s="38" t="s">
        <v>25</v>
      </c>
      <c r="C1474" s="39" t="s">
        <v>2218</v>
      </c>
      <c r="D1474" s="40">
        <v>44101</v>
      </c>
      <c r="E1474" s="38">
        <v>1</v>
      </c>
      <c r="F1474" s="38"/>
      <c r="G1474" s="38" t="s">
        <v>2</v>
      </c>
      <c r="H1474" s="38" t="s">
        <v>2</v>
      </c>
      <c r="I1474" s="41">
        <v>2500</v>
      </c>
      <c r="J1474" s="41">
        <v>37500</v>
      </c>
      <c r="K1474" s="41">
        <v>0</v>
      </c>
      <c r="L1474" s="41">
        <f>SUM(Data5[[#This Row],[CHELTUIELI DE PERSONAL LEI]:[CHELTUIELI DE CAPITAL (ACTIVE NEFINANCIARE ) LEI]])</f>
        <v>40000</v>
      </c>
      <c r="M1474" s="41">
        <f>Data5[[#This Row],[TOTAL CHELTUIELI LEI]]/Data5[[#This Row],[CURS VALUTAR EURO BNR 22 07 2020]]</f>
        <v>8264.2920600814032</v>
      </c>
      <c r="N1474" s="49">
        <v>4042</v>
      </c>
      <c r="O1474" s="54"/>
      <c r="P1474" s="54">
        <v>2211</v>
      </c>
      <c r="Q1474" s="54"/>
      <c r="R1474" s="54">
        <f>Data5[[#This Row],[PERSOANE ÎNSCRISE ÎN LISTELE ELECTORALE (TURUL 1)            ]]+Data5[[#This Row],[PERSOANE ÎNSCRISE ÎN LISTELE ELECTORALE (TURUL AL 2-LEA)]]</f>
        <v>4042</v>
      </c>
      <c r="S1474" s="54">
        <f>Data5[[#This Row],[PERSOANE CARE AU PARTICIPAT LA VOT (TURUL 1)]]+Data5[[#This Row],[PERSOANE CARE AU PARTICIPAT LA VOT  (TURUL AL 2-LEA)]]</f>
        <v>2211</v>
      </c>
      <c r="T1474" s="41">
        <f>Data5[[#This Row],[TOTAL CHELTUIELI LEI]]/Data5[[#This Row],[NUMĂRUL PERSOANELOR ÎNSCRISE ÎN LISTELE ELECTORALE]]</f>
        <v>9.8960910440376058</v>
      </c>
      <c r="U1474" s="41">
        <f>Data5[[#This Row],[TOTAL CHELTUIELI EURO]]/Data5[[#This Row],[NUMĂRUL PERSOANELOR ÎNSCRISE ÎN LISTELE ELECTORALE]]</f>
        <v>2.0446046660270665</v>
      </c>
      <c r="V1474" s="41">
        <f>Data5[[#This Row],[TOTAL CHELTUIELI LEI]]/Data5[[#This Row],[NUMĂRUL PERSOANELOR CARE AU PARTICIPAT LA VOT]]</f>
        <v>18.091361374943464</v>
      </c>
      <c r="W1474" s="41">
        <f>Data5[[#This Row],[TOTAL CHELTUIELI EURO]]/Data5[[#This Row],[NUMĂRUL PERSOANELOR CARE AU PARTICIPAT LA VOT]]</f>
        <v>3.7378073541752164</v>
      </c>
      <c r="X1474" s="43">
        <v>4.8400999999999996</v>
      </c>
      <c r="Y1474" s="114" t="s">
        <v>2887</v>
      </c>
      <c r="Z1474" s="44">
        <v>9</v>
      </c>
      <c r="AA1474" s="115" t="s">
        <v>3108</v>
      </c>
      <c r="AB1474" s="44">
        <v>2</v>
      </c>
      <c r="AC1474" s="45"/>
    </row>
    <row r="1475" spans="1:29" ht="12" customHeight="1" x14ac:dyDescent="0.2">
      <c r="A1475" s="37">
        <v>1474</v>
      </c>
      <c r="B1475" s="38" t="s">
        <v>25</v>
      </c>
      <c r="C1475" s="39" t="s">
        <v>2219</v>
      </c>
      <c r="D1475" s="40">
        <v>44101</v>
      </c>
      <c r="E1475" s="38">
        <v>1</v>
      </c>
      <c r="F1475" s="38"/>
      <c r="G1475" s="38" t="s">
        <v>2</v>
      </c>
      <c r="H1475" s="38" t="s">
        <v>2</v>
      </c>
      <c r="I1475" s="41">
        <v>1500</v>
      </c>
      <c r="J1475" s="41">
        <v>6020.38</v>
      </c>
      <c r="K1475" s="41">
        <v>0</v>
      </c>
      <c r="L1475" s="41">
        <f>SUM(Data5[[#This Row],[CHELTUIELI DE PERSONAL LEI]:[CHELTUIELI DE CAPITAL (ACTIVE NEFINANCIARE ) LEI]])</f>
        <v>7520.38</v>
      </c>
      <c r="M1475" s="41">
        <f>Data5[[#This Row],[TOTAL CHELTUIELI LEI]]/Data5[[#This Row],[CURS VALUTAR EURO BNR 22 07 2020]]</f>
        <v>1553.7654180698748</v>
      </c>
      <c r="N1475" s="49">
        <v>1622</v>
      </c>
      <c r="O1475" s="54"/>
      <c r="P1475" s="54">
        <v>1242</v>
      </c>
      <c r="Q1475" s="54"/>
      <c r="R1475" s="54">
        <f>Data5[[#This Row],[PERSOANE ÎNSCRISE ÎN LISTELE ELECTORALE (TURUL 1)            ]]+Data5[[#This Row],[PERSOANE ÎNSCRISE ÎN LISTELE ELECTORALE (TURUL AL 2-LEA)]]</f>
        <v>1622</v>
      </c>
      <c r="S1475" s="54">
        <f>Data5[[#This Row],[PERSOANE CARE AU PARTICIPAT LA VOT (TURUL 1)]]+Data5[[#This Row],[PERSOANE CARE AU PARTICIPAT LA VOT  (TURUL AL 2-LEA)]]</f>
        <v>1242</v>
      </c>
      <c r="T1475" s="41">
        <f>Data5[[#This Row],[TOTAL CHELTUIELI LEI]]/Data5[[#This Row],[NUMĂRUL PERSOANELOR ÎNSCRISE ÎN LISTELE ELECTORALE]]</f>
        <v>4.6364858199753396</v>
      </c>
      <c r="U1475" s="41">
        <f>Data5[[#This Row],[TOTAL CHELTUIELI EURO]]/Data5[[#This Row],[NUMĂRUL PERSOANELOR ÎNSCRISE ÎN LISTELE ELECTORALE]]</f>
        <v>0.95793182371755536</v>
      </c>
      <c r="V1475" s="41">
        <f>Data5[[#This Row],[TOTAL CHELTUIELI LEI]]/Data5[[#This Row],[NUMĂRUL PERSOANELOR CARE AU PARTICIPAT LA VOT]]</f>
        <v>6.0550563607085346</v>
      </c>
      <c r="W1475" s="41">
        <f>Data5[[#This Row],[TOTAL CHELTUIELI EURO]]/Data5[[#This Row],[NUMĂRUL PERSOANELOR CARE AU PARTICIPAT LA VOT]]</f>
        <v>1.2510188551287238</v>
      </c>
      <c r="X1475" s="43">
        <v>4.8400999999999996</v>
      </c>
      <c r="Y1475" s="114" t="s">
        <v>2895</v>
      </c>
      <c r="Z1475" s="44">
        <v>4</v>
      </c>
      <c r="AA1475" s="115" t="s">
        <v>3105</v>
      </c>
      <c r="AB1475" s="44">
        <v>0</v>
      </c>
      <c r="AC1475" s="45"/>
    </row>
    <row r="1476" spans="1:29" ht="12" customHeight="1" x14ac:dyDescent="0.2">
      <c r="A1476" s="37">
        <v>1475</v>
      </c>
      <c r="B1476" s="38" t="s">
        <v>25</v>
      </c>
      <c r="C1476" s="39" t="s">
        <v>2220</v>
      </c>
      <c r="D1476" s="40">
        <v>44101</v>
      </c>
      <c r="E1476" s="38">
        <v>1</v>
      </c>
      <c r="F1476" s="38"/>
      <c r="G1476" s="38" t="s">
        <v>2</v>
      </c>
      <c r="H1476" s="38" t="s">
        <v>2</v>
      </c>
      <c r="I1476" s="41">
        <v>1500</v>
      </c>
      <c r="J1476" s="41">
        <v>3383</v>
      </c>
      <c r="K1476" s="41">
        <v>0</v>
      </c>
      <c r="L1476" s="41">
        <f>SUM(Data5[[#This Row],[CHELTUIELI DE PERSONAL LEI]:[CHELTUIELI DE CAPITAL (ACTIVE NEFINANCIARE ) LEI]])</f>
        <v>4883</v>
      </c>
      <c r="M1476" s="41">
        <f>Data5[[#This Row],[TOTAL CHELTUIELI LEI]]/Data5[[#This Row],[CURS VALUTAR EURO BNR 22 07 2020]]</f>
        <v>1008.8634532344374</v>
      </c>
      <c r="N1476" s="49">
        <v>2851</v>
      </c>
      <c r="O1476" s="54"/>
      <c r="P1476" s="54">
        <v>2152</v>
      </c>
      <c r="Q1476" s="54"/>
      <c r="R1476" s="54">
        <f>Data5[[#This Row],[PERSOANE ÎNSCRISE ÎN LISTELE ELECTORALE (TURUL 1)            ]]+Data5[[#This Row],[PERSOANE ÎNSCRISE ÎN LISTELE ELECTORALE (TURUL AL 2-LEA)]]</f>
        <v>2851</v>
      </c>
      <c r="S1476" s="54">
        <f>Data5[[#This Row],[PERSOANE CARE AU PARTICIPAT LA VOT (TURUL 1)]]+Data5[[#This Row],[PERSOANE CARE AU PARTICIPAT LA VOT  (TURUL AL 2-LEA)]]</f>
        <v>2152</v>
      </c>
      <c r="T1476" s="41">
        <f>Data5[[#This Row],[TOTAL CHELTUIELI LEI]]/Data5[[#This Row],[NUMĂRUL PERSOANELOR ÎNSCRISE ÎN LISTELE ELECTORALE]]</f>
        <v>1.7127323746054015</v>
      </c>
      <c r="U1476" s="41">
        <f>Data5[[#This Row],[TOTAL CHELTUIELI EURO]]/Data5[[#This Row],[NUMĂRUL PERSOANELOR ÎNSCRISE ÎN LISTELE ELECTORALE]]</f>
        <v>0.35386301411239474</v>
      </c>
      <c r="V1476" s="41">
        <f>Data5[[#This Row],[TOTAL CHELTUIELI LEI]]/Data5[[#This Row],[NUMĂRUL PERSOANELOR CARE AU PARTICIPAT LA VOT]]</f>
        <v>2.2690520446096656</v>
      </c>
      <c r="W1476" s="41">
        <f>Data5[[#This Row],[TOTAL CHELTUIELI EURO]]/Data5[[#This Row],[NUMĂRUL PERSOANELOR CARE AU PARTICIPAT LA VOT]]</f>
        <v>0.46880271990447836</v>
      </c>
      <c r="X1476" s="43">
        <v>4.8400999999999996</v>
      </c>
      <c r="Y1476" s="114" t="s">
        <v>2894</v>
      </c>
      <c r="Z1476" s="44">
        <v>1</v>
      </c>
      <c r="AA1476" s="115" t="s">
        <v>3105</v>
      </c>
      <c r="AB1476" s="44">
        <v>0</v>
      </c>
      <c r="AC1476" s="45"/>
    </row>
    <row r="1477" spans="1:29" ht="12" customHeight="1" x14ac:dyDescent="0.2">
      <c r="A1477" s="37">
        <v>1476</v>
      </c>
      <c r="B1477" s="38" t="s">
        <v>25</v>
      </c>
      <c r="C1477" s="39" t="s">
        <v>2221</v>
      </c>
      <c r="D1477" s="40">
        <v>44101</v>
      </c>
      <c r="E1477" s="38">
        <v>1</v>
      </c>
      <c r="F1477" s="38"/>
      <c r="G1477" s="38" t="s">
        <v>2</v>
      </c>
      <c r="H1477" s="38" t="s">
        <v>2</v>
      </c>
      <c r="I1477" s="41">
        <v>2400</v>
      </c>
      <c r="J1477" s="41">
        <v>2358.27</v>
      </c>
      <c r="K1477" s="41">
        <v>0</v>
      </c>
      <c r="L1477" s="41">
        <f>SUM(Data5[[#This Row],[CHELTUIELI DE PERSONAL LEI]:[CHELTUIELI DE CAPITAL (ACTIVE NEFINANCIARE ) LEI]])</f>
        <v>4758.2700000000004</v>
      </c>
      <c r="M1477" s="41">
        <f>Data5[[#This Row],[TOTAL CHELTUIELI LEI]]/Data5[[#This Row],[CURS VALUTAR EURO BNR 22 07 2020]]</f>
        <v>983.09332451808859</v>
      </c>
      <c r="N1477" s="49">
        <v>3931</v>
      </c>
      <c r="O1477" s="54"/>
      <c r="P1477" s="54">
        <v>2653</v>
      </c>
      <c r="Q1477" s="54"/>
      <c r="R1477" s="54">
        <f>Data5[[#This Row],[PERSOANE ÎNSCRISE ÎN LISTELE ELECTORALE (TURUL 1)            ]]+Data5[[#This Row],[PERSOANE ÎNSCRISE ÎN LISTELE ELECTORALE (TURUL AL 2-LEA)]]</f>
        <v>3931</v>
      </c>
      <c r="S1477" s="54">
        <f>Data5[[#This Row],[PERSOANE CARE AU PARTICIPAT LA VOT (TURUL 1)]]+Data5[[#This Row],[PERSOANE CARE AU PARTICIPAT LA VOT  (TURUL AL 2-LEA)]]</f>
        <v>2653</v>
      </c>
      <c r="T1477" s="41">
        <f>Data5[[#This Row],[TOTAL CHELTUIELI LEI]]/Data5[[#This Row],[NUMĂRUL PERSOANELOR ÎNSCRISE ÎN LISTELE ELECTORALE]]</f>
        <v>1.2104477232256425</v>
      </c>
      <c r="U1477" s="41">
        <f>Data5[[#This Row],[TOTAL CHELTUIELI EURO]]/Data5[[#This Row],[NUMĂRUL PERSOANELOR ÎNSCRISE ÎN LISTELE ELECTORALE]]</f>
        <v>0.25008733770493224</v>
      </c>
      <c r="V1477" s="41">
        <f>Data5[[#This Row],[TOTAL CHELTUIELI LEI]]/Data5[[#This Row],[NUMĂRUL PERSOANELOR CARE AU PARTICIPAT LA VOT]]</f>
        <v>1.7935431586882775</v>
      </c>
      <c r="W1477" s="41">
        <f>Data5[[#This Row],[TOTAL CHELTUIELI EURO]]/Data5[[#This Row],[NUMĂRUL PERSOANELOR CARE AU PARTICIPAT LA VOT]]</f>
        <v>0.37055911214402132</v>
      </c>
      <c r="X1477" s="43">
        <v>4.8400999999999996</v>
      </c>
      <c r="Y1477" s="114" t="s">
        <v>2894</v>
      </c>
      <c r="Z1477" s="44">
        <v>1</v>
      </c>
      <c r="AA1477" s="115" t="s">
        <v>3105</v>
      </c>
      <c r="AB1477" s="44">
        <v>0</v>
      </c>
      <c r="AC1477" s="45"/>
    </row>
    <row r="1478" spans="1:29" ht="12" customHeight="1" x14ac:dyDescent="0.2">
      <c r="A1478" s="37">
        <v>1477</v>
      </c>
      <c r="B1478" s="38" t="s">
        <v>25</v>
      </c>
      <c r="C1478" s="39" t="s">
        <v>2222</v>
      </c>
      <c r="D1478" s="40">
        <v>44101</v>
      </c>
      <c r="E1478" s="38">
        <v>1</v>
      </c>
      <c r="F1478" s="38"/>
      <c r="G1478" s="38" t="s">
        <v>2</v>
      </c>
      <c r="H1478" s="38" t="s">
        <v>2</v>
      </c>
      <c r="I1478" s="41">
        <v>3600</v>
      </c>
      <c r="J1478" s="41">
        <v>1038</v>
      </c>
      <c r="K1478" s="41">
        <v>0</v>
      </c>
      <c r="L1478" s="41">
        <f>SUM(Data5[[#This Row],[CHELTUIELI DE PERSONAL LEI]:[CHELTUIELI DE CAPITAL (ACTIVE NEFINANCIARE ) LEI]])</f>
        <v>4638</v>
      </c>
      <c r="M1478" s="41">
        <f>Data5[[#This Row],[TOTAL CHELTUIELI LEI]]/Data5[[#This Row],[CURS VALUTAR EURO BNR 22 07 2020]]</f>
        <v>958.24466436643877</v>
      </c>
      <c r="N1478" s="49">
        <v>3164</v>
      </c>
      <c r="O1478" s="54"/>
      <c r="P1478" s="54">
        <v>2282</v>
      </c>
      <c r="Q1478" s="54"/>
      <c r="R1478" s="54">
        <f>Data5[[#This Row],[PERSOANE ÎNSCRISE ÎN LISTELE ELECTORALE (TURUL 1)            ]]+Data5[[#This Row],[PERSOANE ÎNSCRISE ÎN LISTELE ELECTORALE (TURUL AL 2-LEA)]]</f>
        <v>3164</v>
      </c>
      <c r="S1478" s="54">
        <f>Data5[[#This Row],[PERSOANE CARE AU PARTICIPAT LA VOT (TURUL 1)]]+Data5[[#This Row],[PERSOANE CARE AU PARTICIPAT LA VOT  (TURUL AL 2-LEA)]]</f>
        <v>2282</v>
      </c>
      <c r="T1478" s="41">
        <f>Data5[[#This Row],[TOTAL CHELTUIELI LEI]]/Data5[[#This Row],[NUMĂRUL PERSOANELOR ÎNSCRISE ÎN LISTELE ELECTORALE]]</f>
        <v>1.4658659924146651</v>
      </c>
      <c r="U1478" s="41">
        <f>Data5[[#This Row],[TOTAL CHELTUIELI EURO]]/Data5[[#This Row],[NUMĂRUL PERSOANELOR ÎNSCRISE ÎN LISTELE ELECTORALE]]</f>
        <v>0.30285861705639655</v>
      </c>
      <c r="V1478" s="41">
        <f>Data5[[#This Row],[TOTAL CHELTUIELI LEI]]/Data5[[#This Row],[NUMĂRUL PERSOANELOR CARE AU PARTICIPAT LA VOT]]</f>
        <v>2.0324276950043823</v>
      </c>
      <c r="W1478" s="41">
        <f>Data5[[#This Row],[TOTAL CHELTUIELI EURO]]/Data5[[#This Row],[NUMĂRUL PERSOANELOR CARE AU PARTICIPAT LA VOT]]</f>
        <v>0.41991440156285659</v>
      </c>
      <c r="X1478" s="43">
        <v>4.8400999999999996</v>
      </c>
      <c r="Y1478" s="114" t="s">
        <v>2894</v>
      </c>
      <c r="Z1478" s="44">
        <v>1</v>
      </c>
      <c r="AA1478" s="115" t="s">
        <v>3105</v>
      </c>
      <c r="AB1478" s="44">
        <v>0</v>
      </c>
      <c r="AC1478" s="45"/>
    </row>
    <row r="1479" spans="1:29" ht="12" customHeight="1" x14ac:dyDescent="0.2">
      <c r="A1479" s="37">
        <v>1478</v>
      </c>
      <c r="B1479" s="38" t="s">
        <v>25</v>
      </c>
      <c r="C1479" s="39" t="s">
        <v>2223</v>
      </c>
      <c r="D1479" s="40">
        <v>44101</v>
      </c>
      <c r="E1479" s="38">
        <v>1</v>
      </c>
      <c r="F1479" s="38"/>
      <c r="G1479" s="38" t="s">
        <v>2</v>
      </c>
      <c r="H1479" s="38" t="s">
        <v>2</v>
      </c>
      <c r="I1479" s="41">
        <v>3750</v>
      </c>
      <c r="J1479" s="41">
        <v>5416</v>
      </c>
      <c r="K1479" s="41">
        <v>0</v>
      </c>
      <c r="L1479" s="41">
        <f>SUM(Data5[[#This Row],[CHELTUIELI DE PERSONAL LEI]:[CHELTUIELI DE CAPITAL (ACTIVE NEFINANCIARE ) LEI]])</f>
        <v>9166</v>
      </c>
      <c r="M1479" s="41">
        <f>Data5[[#This Row],[TOTAL CHELTUIELI LEI]]/Data5[[#This Row],[CURS VALUTAR EURO BNR 22 07 2020]]</f>
        <v>1893.7625255676537</v>
      </c>
      <c r="N1479" s="49">
        <v>5287</v>
      </c>
      <c r="O1479" s="54"/>
      <c r="P1479" s="54">
        <v>3276</v>
      </c>
      <c r="Q1479" s="54"/>
      <c r="R1479" s="54">
        <f>Data5[[#This Row],[PERSOANE ÎNSCRISE ÎN LISTELE ELECTORALE (TURUL 1)            ]]+Data5[[#This Row],[PERSOANE ÎNSCRISE ÎN LISTELE ELECTORALE (TURUL AL 2-LEA)]]</f>
        <v>5287</v>
      </c>
      <c r="S1479" s="54">
        <f>Data5[[#This Row],[PERSOANE CARE AU PARTICIPAT LA VOT (TURUL 1)]]+Data5[[#This Row],[PERSOANE CARE AU PARTICIPAT LA VOT  (TURUL AL 2-LEA)]]</f>
        <v>3276</v>
      </c>
      <c r="T1479" s="41">
        <f>Data5[[#This Row],[TOTAL CHELTUIELI LEI]]/Data5[[#This Row],[NUMĂRUL PERSOANELOR ÎNSCRISE ÎN LISTELE ELECTORALE]]</f>
        <v>1.7336864006052581</v>
      </c>
      <c r="U1479" s="41">
        <f>Data5[[#This Row],[TOTAL CHELTUIELI EURO]]/Data5[[#This Row],[NUMĂRUL PERSOANELOR ÎNSCRISE ÎN LISTELE ELECTORALE]]</f>
        <v>0.35819226887982858</v>
      </c>
      <c r="V1479" s="41">
        <f>Data5[[#This Row],[TOTAL CHELTUIELI LEI]]/Data5[[#This Row],[NUMĂRUL PERSOANELOR CARE AU PARTICIPAT LA VOT]]</f>
        <v>2.7979242979242978</v>
      </c>
      <c r="W1479" s="41">
        <f>Data5[[#This Row],[TOTAL CHELTUIELI EURO]]/Data5[[#This Row],[NUMĂRUL PERSOANELOR CARE AU PARTICIPAT LA VOT]]</f>
        <v>0.57807158900111533</v>
      </c>
      <c r="X1479" s="43">
        <v>4.8400999999999996</v>
      </c>
      <c r="Y1479" s="114" t="s">
        <v>2894</v>
      </c>
      <c r="Z1479" s="44">
        <v>1</v>
      </c>
      <c r="AA1479" s="115" t="s">
        <v>3105</v>
      </c>
      <c r="AB1479" s="44">
        <v>0</v>
      </c>
      <c r="AC1479" s="45"/>
    </row>
    <row r="1480" spans="1:29" ht="12" customHeight="1" x14ac:dyDescent="0.2">
      <c r="A1480" s="37">
        <v>1479</v>
      </c>
      <c r="B1480" s="38" t="s">
        <v>25</v>
      </c>
      <c r="C1480" s="39" t="s">
        <v>2224</v>
      </c>
      <c r="D1480" s="40">
        <v>44101</v>
      </c>
      <c r="E1480" s="38">
        <v>1</v>
      </c>
      <c r="F1480" s="38"/>
      <c r="G1480" s="38" t="s">
        <v>2</v>
      </c>
      <c r="H1480" s="38" t="s">
        <v>2</v>
      </c>
      <c r="I1480" s="41">
        <v>9500</v>
      </c>
      <c r="J1480" s="41">
        <v>4613</v>
      </c>
      <c r="K1480" s="41">
        <v>0</v>
      </c>
      <c r="L1480" s="41">
        <f>SUM(Data5[[#This Row],[CHELTUIELI DE PERSONAL LEI]:[CHELTUIELI DE CAPITAL (ACTIVE NEFINANCIARE ) LEI]])</f>
        <v>14113</v>
      </c>
      <c r="M1480" s="41">
        <f>Data5[[#This Row],[TOTAL CHELTUIELI LEI]]/Data5[[#This Row],[CURS VALUTAR EURO BNR 22 07 2020]]</f>
        <v>2915.8488460982212</v>
      </c>
      <c r="N1480" s="49">
        <v>2252</v>
      </c>
      <c r="O1480" s="54"/>
      <c r="P1480" s="54">
        <v>1509</v>
      </c>
      <c r="Q1480" s="54"/>
      <c r="R1480" s="54">
        <f>Data5[[#This Row],[PERSOANE ÎNSCRISE ÎN LISTELE ELECTORALE (TURUL 1)            ]]+Data5[[#This Row],[PERSOANE ÎNSCRISE ÎN LISTELE ELECTORALE (TURUL AL 2-LEA)]]</f>
        <v>2252</v>
      </c>
      <c r="S1480" s="54">
        <f>Data5[[#This Row],[PERSOANE CARE AU PARTICIPAT LA VOT (TURUL 1)]]+Data5[[#This Row],[PERSOANE CARE AU PARTICIPAT LA VOT  (TURUL AL 2-LEA)]]</f>
        <v>1509</v>
      </c>
      <c r="T1480" s="41">
        <f>Data5[[#This Row],[TOTAL CHELTUIELI LEI]]/Data5[[#This Row],[NUMĂRUL PERSOANELOR ÎNSCRISE ÎN LISTELE ELECTORALE]]</f>
        <v>6.266873889875666</v>
      </c>
      <c r="U1480" s="41">
        <f>Data5[[#This Row],[TOTAL CHELTUIELI EURO]]/Data5[[#This Row],[NUMĂRUL PERSOANELOR ÎNSCRISE ÎN LISTELE ELECTORALE]]</f>
        <v>1.2947819032407732</v>
      </c>
      <c r="V1480" s="41">
        <f>Data5[[#This Row],[TOTAL CHELTUIELI LEI]]/Data5[[#This Row],[NUMĂRUL PERSOANELOR CARE AU PARTICIPAT LA VOT]]</f>
        <v>9.3525513585155728</v>
      </c>
      <c r="W1480" s="41">
        <f>Data5[[#This Row],[TOTAL CHELTUIELI EURO]]/Data5[[#This Row],[NUMĂRUL PERSOANELOR CARE AU PARTICIPAT LA VOT]]</f>
        <v>1.9323053983420948</v>
      </c>
      <c r="X1480" s="43">
        <v>4.8400999999999996</v>
      </c>
      <c r="Y1480" s="114" t="s">
        <v>2889</v>
      </c>
      <c r="Z1480" s="44">
        <v>6</v>
      </c>
      <c r="AA1480" s="115" t="s">
        <v>3107</v>
      </c>
      <c r="AB1480" s="44">
        <v>1</v>
      </c>
      <c r="AC1480" s="45"/>
    </row>
    <row r="1481" spans="1:29" ht="12" customHeight="1" x14ac:dyDescent="0.2">
      <c r="A1481" s="37">
        <v>1480</v>
      </c>
      <c r="B1481" s="38" t="s">
        <v>25</v>
      </c>
      <c r="C1481" s="39" t="s">
        <v>2225</v>
      </c>
      <c r="D1481" s="40">
        <v>44101</v>
      </c>
      <c r="E1481" s="38">
        <v>1</v>
      </c>
      <c r="F1481" s="38"/>
      <c r="G1481" s="38" t="s">
        <v>2</v>
      </c>
      <c r="H1481" s="38" t="s">
        <v>2</v>
      </c>
      <c r="I1481" s="41">
        <v>1800</v>
      </c>
      <c r="J1481" s="41">
        <v>22412</v>
      </c>
      <c r="K1481" s="41">
        <v>0</v>
      </c>
      <c r="L1481" s="41">
        <f>SUM(Data5[[#This Row],[CHELTUIELI DE PERSONAL LEI]:[CHELTUIELI DE CAPITAL (ACTIVE NEFINANCIARE ) LEI]])</f>
        <v>24212</v>
      </c>
      <c r="M1481" s="41">
        <f>Data5[[#This Row],[TOTAL CHELTUIELI LEI]]/Data5[[#This Row],[CURS VALUTAR EURO BNR 22 07 2020]]</f>
        <v>5002.3759839672739</v>
      </c>
      <c r="N1481" s="49">
        <v>2386</v>
      </c>
      <c r="O1481" s="54"/>
      <c r="P1481" s="54">
        <v>1566</v>
      </c>
      <c r="Q1481" s="54"/>
      <c r="R1481" s="54">
        <f>Data5[[#This Row],[PERSOANE ÎNSCRISE ÎN LISTELE ELECTORALE (TURUL 1)            ]]+Data5[[#This Row],[PERSOANE ÎNSCRISE ÎN LISTELE ELECTORALE (TURUL AL 2-LEA)]]</f>
        <v>2386</v>
      </c>
      <c r="S1481" s="54">
        <f>Data5[[#This Row],[PERSOANE CARE AU PARTICIPAT LA VOT (TURUL 1)]]+Data5[[#This Row],[PERSOANE CARE AU PARTICIPAT LA VOT  (TURUL AL 2-LEA)]]</f>
        <v>1566</v>
      </c>
      <c r="T1481" s="41">
        <f>Data5[[#This Row],[TOTAL CHELTUIELI LEI]]/Data5[[#This Row],[NUMĂRUL PERSOANELOR ÎNSCRISE ÎN LISTELE ELECTORALE]]</f>
        <v>10.147527242246438</v>
      </c>
      <c r="U1481" s="41">
        <f>Data5[[#This Row],[TOTAL CHELTUIELI EURO]]/Data5[[#This Row],[NUMĂRUL PERSOANELOR ÎNSCRISE ÎN LISTELE ELECTORALE]]</f>
        <v>2.0965532204389246</v>
      </c>
      <c r="V1481" s="41">
        <f>Data5[[#This Row],[TOTAL CHELTUIELI LEI]]/Data5[[#This Row],[NUMĂRUL PERSOANELOR CARE AU PARTICIPAT LA VOT]]</f>
        <v>15.461047254150703</v>
      </c>
      <c r="W1481" s="41">
        <f>Data5[[#This Row],[TOTAL CHELTUIELI EURO]]/Data5[[#This Row],[NUMĂRUL PERSOANELOR CARE AU PARTICIPAT LA VOT]]</f>
        <v>3.1943652515755261</v>
      </c>
      <c r="X1481" s="43">
        <v>4.8400999999999996</v>
      </c>
      <c r="Y1481" s="114" t="s">
        <v>2898</v>
      </c>
      <c r="Z1481" s="44">
        <v>10</v>
      </c>
      <c r="AA1481" s="115" t="s">
        <v>3108</v>
      </c>
      <c r="AB1481" s="44">
        <v>2</v>
      </c>
      <c r="AC1481" s="45"/>
    </row>
    <row r="1482" spans="1:29" ht="12" customHeight="1" x14ac:dyDescent="0.2">
      <c r="A1482" s="37">
        <v>1481</v>
      </c>
      <c r="B1482" s="38" t="s">
        <v>25</v>
      </c>
      <c r="C1482" s="39" t="s">
        <v>2226</v>
      </c>
      <c r="D1482" s="40">
        <v>44101</v>
      </c>
      <c r="E1482" s="38">
        <v>1</v>
      </c>
      <c r="F1482" s="38"/>
      <c r="G1482" s="38" t="s">
        <v>2</v>
      </c>
      <c r="H1482" s="38" t="s">
        <v>2</v>
      </c>
      <c r="I1482" s="41">
        <v>0</v>
      </c>
      <c r="J1482" s="41">
        <v>11792</v>
      </c>
      <c r="K1482" s="41">
        <v>0</v>
      </c>
      <c r="L1482" s="41">
        <f>SUM(Data5[[#This Row],[CHELTUIELI DE PERSONAL LEI]:[CHELTUIELI DE CAPITAL (ACTIVE NEFINANCIARE ) LEI]])</f>
        <v>11792</v>
      </c>
      <c r="M1482" s="41">
        <f>Data5[[#This Row],[TOTAL CHELTUIELI LEI]]/Data5[[#This Row],[CURS VALUTAR EURO BNR 22 07 2020]]</f>
        <v>2436.313299311998</v>
      </c>
      <c r="N1482" s="49">
        <v>2462</v>
      </c>
      <c r="O1482" s="54"/>
      <c r="P1482" s="54">
        <v>1619</v>
      </c>
      <c r="Q1482" s="54"/>
      <c r="R1482" s="54">
        <f>Data5[[#This Row],[PERSOANE ÎNSCRISE ÎN LISTELE ELECTORALE (TURUL 1)            ]]+Data5[[#This Row],[PERSOANE ÎNSCRISE ÎN LISTELE ELECTORALE (TURUL AL 2-LEA)]]</f>
        <v>2462</v>
      </c>
      <c r="S1482" s="54">
        <f>Data5[[#This Row],[PERSOANE CARE AU PARTICIPAT LA VOT (TURUL 1)]]+Data5[[#This Row],[PERSOANE CARE AU PARTICIPAT LA VOT  (TURUL AL 2-LEA)]]</f>
        <v>1619</v>
      </c>
      <c r="T1482" s="41">
        <f>Data5[[#This Row],[TOTAL CHELTUIELI LEI]]/Data5[[#This Row],[NUMĂRUL PERSOANELOR ÎNSCRISE ÎN LISTELE ELECTORALE]]</f>
        <v>4.7896019496344433</v>
      </c>
      <c r="U1482" s="41">
        <f>Data5[[#This Row],[TOTAL CHELTUIELI EURO]]/Data5[[#This Row],[NUMĂRUL PERSOANELOR ÎNSCRISE ÎN LISTELE ELECTORALE]]</f>
        <v>0.98956673408285867</v>
      </c>
      <c r="V1482" s="41">
        <f>Data5[[#This Row],[TOTAL CHELTUIELI LEI]]/Data5[[#This Row],[NUMĂRUL PERSOANELOR CARE AU PARTICIPAT LA VOT]]</f>
        <v>7.2835083384805435</v>
      </c>
      <c r="W1482" s="41">
        <f>Data5[[#This Row],[TOTAL CHELTUIELI EURO]]/Data5[[#This Row],[NUMĂRUL PERSOANELOR CARE AU PARTICIPAT LA VOT]]</f>
        <v>1.5048260032810363</v>
      </c>
      <c r="X1482" s="43">
        <v>4.8400999999999996</v>
      </c>
      <c r="Y1482" s="114" t="s">
        <v>2895</v>
      </c>
      <c r="Z1482" s="44">
        <v>4</v>
      </c>
      <c r="AA1482" s="115" t="s">
        <v>3105</v>
      </c>
      <c r="AB1482" s="44">
        <v>0</v>
      </c>
      <c r="AC1482" s="45"/>
    </row>
    <row r="1483" spans="1:29" ht="12" customHeight="1" x14ac:dyDescent="0.2">
      <c r="A1483" s="37">
        <v>1482</v>
      </c>
      <c r="B1483" s="38" t="s">
        <v>25</v>
      </c>
      <c r="C1483" s="39" t="s">
        <v>414</v>
      </c>
      <c r="D1483" s="40">
        <v>44101</v>
      </c>
      <c r="E1483" s="38">
        <v>1</v>
      </c>
      <c r="F1483" s="38"/>
      <c r="G1483" s="38" t="s">
        <v>2</v>
      </c>
      <c r="H1483" s="38" t="s">
        <v>2</v>
      </c>
      <c r="I1483" s="41">
        <v>5000</v>
      </c>
      <c r="J1483" s="41">
        <v>6821</v>
      </c>
      <c r="K1483" s="41">
        <v>0</v>
      </c>
      <c r="L1483" s="41">
        <f>SUM(Data5[[#This Row],[CHELTUIELI DE PERSONAL LEI]:[CHELTUIELI DE CAPITAL (ACTIVE NEFINANCIARE ) LEI]])</f>
        <v>11821</v>
      </c>
      <c r="M1483" s="41">
        <f>Data5[[#This Row],[TOTAL CHELTUIELI LEI]]/Data5[[#This Row],[CURS VALUTAR EURO BNR 22 07 2020]]</f>
        <v>2442.3049110555571</v>
      </c>
      <c r="N1483" s="49">
        <v>4329</v>
      </c>
      <c r="O1483" s="54"/>
      <c r="P1483" s="54">
        <v>2939</v>
      </c>
      <c r="Q1483" s="54"/>
      <c r="R1483" s="54">
        <f>Data5[[#This Row],[PERSOANE ÎNSCRISE ÎN LISTELE ELECTORALE (TURUL 1)            ]]+Data5[[#This Row],[PERSOANE ÎNSCRISE ÎN LISTELE ELECTORALE (TURUL AL 2-LEA)]]</f>
        <v>4329</v>
      </c>
      <c r="S1483" s="54">
        <f>Data5[[#This Row],[PERSOANE CARE AU PARTICIPAT LA VOT (TURUL 1)]]+Data5[[#This Row],[PERSOANE CARE AU PARTICIPAT LA VOT  (TURUL AL 2-LEA)]]</f>
        <v>2939</v>
      </c>
      <c r="T1483" s="41">
        <f>Data5[[#This Row],[TOTAL CHELTUIELI LEI]]/Data5[[#This Row],[NUMĂRUL PERSOANELOR ÎNSCRISE ÎN LISTELE ELECTORALE]]</f>
        <v>2.7306537306537306</v>
      </c>
      <c r="U1483" s="41">
        <f>Data5[[#This Row],[TOTAL CHELTUIELI EURO]]/Data5[[#This Row],[NUMĂRUL PERSOANELOR ÎNSCRISE ÎN LISTELE ELECTORALE]]</f>
        <v>0.56417299862683234</v>
      </c>
      <c r="V1483" s="41">
        <f>Data5[[#This Row],[TOTAL CHELTUIELI LEI]]/Data5[[#This Row],[NUMĂRUL PERSOANELOR CARE AU PARTICIPAT LA VOT]]</f>
        <v>4.0221163661109225</v>
      </c>
      <c r="W1483" s="41">
        <f>Data5[[#This Row],[TOTAL CHELTUIELI EURO]]/Data5[[#This Row],[NUMĂRUL PERSOANELOR CARE AU PARTICIPAT LA VOT]]</f>
        <v>0.83099860872934916</v>
      </c>
      <c r="X1483" s="43">
        <v>4.8400999999999996</v>
      </c>
      <c r="Y1483" s="114" t="s">
        <v>2891</v>
      </c>
      <c r="Z1483" s="44">
        <v>2</v>
      </c>
      <c r="AA1483" s="115" t="s">
        <v>3105</v>
      </c>
      <c r="AB1483" s="44">
        <v>0</v>
      </c>
      <c r="AC1483" s="45"/>
    </row>
    <row r="1484" spans="1:29" ht="12" customHeight="1" x14ac:dyDescent="0.2">
      <c r="A1484" s="37">
        <v>1483</v>
      </c>
      <c r="B1484" s="38" t="s">
        <v>25</v>
      </c>
      <c r="C1484" s="39" t="s">
        <v>2227</v>
      </c>
      <c r="D1484" s="40">
        <v>44101</v>
      </c>
      <c r="E1484" s="38">
        <v>1</v>
      </c>
      <c r="F1484" s="38"/>
      <c r="G1484" s="38" t="s">
        <v>2</v>
      </c>
      <c r="H1484" s="38" t="s">
        <v>2</v>
      </c>
      <c r="I1484" s="41">
        <v>0</v>
      </c>
      <c r="J1484" s="41">
        <v>5162.16</v>
      </c>
      <c r="K1484" s="41">
        <v>0</v>
      </c>
      <c r="L1484" s="41">
        <f>SUM(Data5[[#This Row],[CHELTUIELI DE PERSONAL LEI]:[CHELTUIELI DE CAPITAL (ACTIVE NEFINANCIARE ) LEI]])</f>
        <v>5162.16</v>
      </c>
      <c r="M1484" s="41">
        <f>Data5[[#This Row],[TOTAL CHELTUIELI LEI]]/Data5[[#This Row],[CURS VALUTAR EURO BNR 22 07 2020]]</f>
        <v>1066.5399475217455</v>
      </c>
      <c r="N1484" s="49">
        <v>1214</v>
      </c>
      <c r="O1484" s="54"/>
      <c r="P1484" s="54">
        <v>1046</v>
      </c>
      <c r="Q1484" s="54"/>
      <c r="R1484" s="54">
        <f>Data5[[#This Row],[PERSOANE ÎNSCRISE ÎN LISTELE ELECTORALE (TURUL 1)            ]]+Data5[[#This Row],[PERSOANE ÎNSCRISE ÎN LISTELE ELECTORALE (TURUL AL 2-LEA)]]</f>
        <v>1214</v>
      </c>
      <c r="S1484" s="54">
        <f>Data5[[#This Row],[PERSOANE CARE AU PARTICIPAT LA VOT (TURUL 1)]]+Data5[[#This Row],[PERSOANE CARE AU PARTICIPAT LA VOT  (TURUL AL 2-LEA)]]</f>
        <v>1046</v>
      </c>
      <c r="T1484" s="41">
        <f>Data5[[#This Row],[TOTAL CHELTUIELI LEI]]/Data5[[#This Row],[NUMĂRUL PERSOANELOR ÎNSCRISE ÎN LISTELE ELECTORALE]]</f>
        <v>4.2521911037891265</v>
      </c>
      <c r="U1484" s="41">
        <f>Data5[[#This Row],[TOTAL CHELTUIELI EURO]]/Data5[[#This Row],[NUMĂRUL PERSOANELOR ÎNSCRISE ÎN LISTELE ELECTORALE]]</f>
        <v>0.87853372942483154</v>
      </c>
      <c r="V1484" s="41">
        <f>Data5[[#This Row],[TOTAL CHELTUIELI LEI]]/Data5[[#This Row],[NUMĂRUL PERSOANELOR CARE AU PARTICIPAT LA VOT]]</f>
        <v>4.9351434034416828</v>
      </c>
      <c r="W1484" s="41">
        <f>Data5[[#This Row],[TOTAL CHELTUIELI EURO]]/Data5[[#This Row],[NUMĂRUL PERSOANELOR CARE AU PARTICIPAT LA VOT]]</f>
        <v>1.0196366611106553</v>
      </c>
      <c r="X1484" s="43">
        <v>4.8400999999999996</v>
      </c>
      <c r="Y1484" s="114" t="s">
        <v>2895</v>
      </c>
      <c r="Z1484" s="44">
        <v>4</v>
      </c>
      <c r="AA1484" s="115" t="s">
        <v>3105</v>
      </c>
      <c r="AB1484" s="44">
        <v>0</v>
      </c>
      <c r="AC1484" s="45"/>
    </row>
    <row r="1485" spans="1:29" ht="12" customHeight="1" x14ac:dyDescent="0.2">
      <c r="A1485" s="37">
        <v>1484</v>
      </c>
      <c r="B1485" s="38" t="s">
        <v>25</v>
      </c>
      <c r="C1485" s="39" t="s">
        <v>2228</v>
      </c>
      <c r="D1485" s="40">
        <v>44101</v>
      </c>
      <c r="E1485" s="38">
        <v>1</v>
      </c>
      <c r="F1485" s="38"/>
      <c r="G1485" s="38" t="s">
        <v>2</v>
      </c>
      <c r="H1485" s="38" t="s">
        <v>2</v>
      </c>
      <c r="I1485" s="41">
        <v>3120</v>
      </c>
      <c r="J1485" s="41">
        <v>9477</v>
      </c>
      <c r="K1485" s="41">
        <v>0</v>
      </c>
      <c r="L1485" s="41">
        <f>SUM(Data5[[#This Row],[CHELTUIELI DE PERSONAL LEI]:[CHELTUIELI DE CAPITAL (ACTIVE NEFINANCIARE ) LEI]])</f>
        <v>12597</v>
      </c>
      <c r="M1485" s="41">
        <f>Data5[[#This Row],[TOTAL CHELTUIELI LEI]]/Data5[[#This Row],[CURS VALUTAR EURO BNR 22 07 2020]]</f>
        <v>2602.6321770211362</v>
      </c>
      <c r="N1485" s="49">
        <v>1458</v>
      </c>
      <c r="O1485" s="54"/>
      <c r="P1485" s="54">
        <v>1105</v>
      </c>
      <c r="Q1485" s="54"/>
      <c r="R1485" s="54">
        <f>Data5[[#This Row],[PERSOANE ÎNSCRISE ÎN LISTELE ELECTORALE (TURUL 1)            ]]+Data5[[#This Row],[PERSOANE ÎNSCRISE ÎN LISTELE ELECTORALE (TURUL AL 2-LEA)]]</f>
        <v>1458</v>
      </c>
      <c r="S1485" s="54">
        <f>Data5[[#This Row],[PERSOANE CARE AU PARTICIPAT LA VOT (TURUL 1)]]+Data5[[#This Row],[PERSOANE CARE AU PARTICIPAT LA VOT  (TURUL AL 2-LEA)]]</f>
        <v>1105</v>
      </c>
      <c r="T1485" s="41">
        <f>Data5[[#This Row],[TOTAL CHELTUIELI LEI]]/Data5[[#This Row],[NUMĂRUL PERSOANELOR ÎNSCRISE ÎN LISTELE ELECTORALE]]</f>
        <v>8.6399176954732511</v>
      </c>
      <c r="U1485" s="41">
        <f>Data5[[#This Row],[TOTAL CHELTUIELI EURO]]/Data5[[#This Row],[NUMĂRUL PERSOANELOR ÎNSCRISE ÎN LISTELE ELECTORALE]]</f>
        <v>1.7850700802614103</v>
      </c>
      <c r="V1485" s="41">
        <f>Data5[[#This Row],[TOTAL CHELTUIELI LEI]]/Data5[[#This Row],[NUMĂRUL PERSOANELOR CARE AU PARTICIPAT LA VOT]]</f>
        <v>11.4</v>
      </c>
      <c r="W1485" s="41">
        <f>Data5[[#This Row],[TOTAL CHELTUIELI EURO]]/Data5[[#This Row],[NUMĂRUL PERSOANELOR CARE AU PARTICIPAT LA VOT]]</f>
        <v>2.3553232371232</v>
      </c>
      <c r="X1485" s="43">
        <v>4.8400999999999996</v>
      </c>
      <c r="Y1485" s="114" t="s">
        <v>2896</v>
      </c>
      <c r="Z1485" s="44">
        <v>8</v>
      </c>
      <c r="AA1485" s="115" t="s">
        <v>3107</v>
      </c>
      <c r="AB1485" s="44">
        <v>1</v>
      </c>
      <c r="AC1485" s="45"/>
    </row>
    <row r="1486" spans="1:29" ht="12" customHeight="1" x14ac:dyDescent="0.2">
      <c r="A1486" s="37">
        <v>1485</v>
      </c>
      <c r="B1486" s="38" t="s">
        <v>25</v>
      </c>
      <c r="C1486" s="39" t="s">
        <v>2229</v>
      </c>
      <c r="D1486" s="40">
        <v>44101</v>
      </c>
      <c r="E1486" s="38">
        <v>1</v>
      </c>
      <c r="F1486" s="38"/>
      <c r="G1486" s="38" t="s">
        <v>2</v>
      </c>
      <c r="H1486" s="38" t="s">
        <v>2</v>
      </c>
      <c r="I1486" s="41">
        <v>0</v>
      </c>
      <c r="J1486" s="41">
        <v>9981.67</v>
      </c>
      <c r="K1486" s="41">
        <v>0</v>
      </c>
      <c r="L1486" s="41">
        <f>SUM(Data5[[#This Row],[CHELTUIELI DE PERSONAL LEI]:[CHELTUIELI DE CAPITAL (ACTIVE NEFINANCIARE ) LEI]])</f>
        <v>9981.67</v>
      </c>
      <c r="M1486" s="41">
        <f>Data5[[#This Row],[TOTAL CHELTUIELI LEI]]/Data5[[#This Row],[CURS VALUTAR EURO BNR 22 07 2020]]</f>
        <v>2062.2859031838188</v>
      </c>
      <c r="N1486" s="49">
        <v>1864</v>
      </c>
      <c r="O1486" s="54"/>
      <c r="P1486" s="54">
        <v>1260</v>
      </c>
      <c r="Q1486" s="54"/>
      <c r="R1486" s="54">
        <f>Data5[[#This Row],[PERSOANE ÎNSCRISE ÎN LISTELE ELECTORALE (TURUL 1)            ]]+Data5[[#This Row],[PERSOANE ÎNSCRISE ÎN LISTELE ELECTORALE (TURUL AL 2-LEA)]]</f>
        <v>1864</v>
      </c>
      <c r="S1486" s="54">
        <f>Data5[[#This Row],[PERSOANE CARE AU PARTICIPAT LA VOT (TURUL 1)]]+Data5[[#This Row],[PERSOANE CARE AU PARTICIPAT LA VOT  (TURUL AL 2-LEA)]]</f>
        <v>1260</v>
      </c>
      <c r="T1486" s="41">
        <f>Data5[[#This Row],[TOTAL CHELTUIELI LEI]]/Data5[[#This Row],[NUMĂRUL PERSOANELOR ÎNSCRISE ÎN LISTELE ELECTORALE]]</f>
        <v>5.3549731759656654</v>
      </c>
      <c r="U1486" s="41">
        <f>Data5[[#This Row],[TOTAL CHELTUIELI EURO]]/Data5[[#This Row],[NUMĂRUL PERSOANELOR ÎNSCRISE ÎN LISTELE ELECTORALE]]</f>
        <v>1.1063765575020488</v>
      </c>
      <c r="V1486" s="41">
        <f>Data5[[#This Row],[TOTAL CHELTUIELI LEI]]/Data5[[#This Row],[NUMĂRUL PERSOANELOR CARE AU PARTICIPAT LA VOT]]</f>
        <v>7.9219603174603179</v>
      </c>
      <c r="W1486" s="41">
        <f>Data5[[#This Row],[TOTAL CHELTUIELI EURO]]/Data5[[#This Row],[NUMĂRUL PERSOANELOR CARE AU PARTICIPAT LA VOT]]</f>
        <v>1.6367348437966815</v>
      </c>
      <c r="X1486" s="43">
        <v>4.8400999999999996</v>
      </c>
      <c r="Y1486" s="114" t="s">
        <v>2892</v>
      </c>
      <c r="Z1486" s="44">
        <v>5</v>
      </c>
      <c r="AA1486" s="115" t="s">
        <v>3107</v>
      </c>
      <c r="AB1486" s="44">
        <v>1</v>
      </c>
      <c r="AC1486" s="45"/>
    </row>
    <row r="1487" spans="1:29" ht="12" customHeight="1" x14ac:dyDescent="0.2">
      <c r="A1487" s="37">
        <v>1486</v>
      </c>
      <c r="B1487" s="38" t="s">
        <v>25</v>
      </c>
      <c r="C1487" s="39" t="s">
        <v>2133</v>
      </c>
      <c r="D1487" s="40">
        <v>44101</v>
      </c>
      <c r="E1487" s="38">
        <v>1</v>
      </c>
      <c r="F1487" s="38"/>
      <c r="G1487" s="38" t="s">
        <v>2</v>
      </c>
      <c r="H1487" s="38" t="s">
        <v>2</v>
      </c>
      <c r="I1487" s="41">
        <v>900</v>
      </c>
      <c r="J1487" s="41">
        <v>12200</v>
      </c>
      <c r="K1487" s="41">
        <v>0</v>
      </c>
      <c r="L1487" s="41">
        <f>SUM(Data5[[#This Row],[CHELTUIELI DE PERSONAL LEI]:[CHELTUIELI DE CAPITAL (ACTIVE NEFINANCIARE ) LEI]])</f>
        <v>13100</v>
      </c>
      <c r="M1487" s="41">
        <f>Data5[[#This Row],[TOTAL CHELTUIELI LEI]]/Data5[[#This Row],[CURS VALUTAR EURO BNR 22 07 2020]]</f>
        <v>2706.5556496766599</v>
      </c>
      <c r="N1487" s="49">
        <v>1432</v>
      </c>
      <c r="O1487" s="54"/>
      <c r="P1487" s="54">
        <v>1010</v>
      </c>
      <c r="Q1487" s="54"/>
      <c r="R1487" s="54">
        <f>Data5[[#This Row],[PERSOANE ÎNSCRISE ÎN LISTELE ELECTORALE (TURUL 1)            ]]+Data5[[#This Row],[PERSOANE ÎNSCRISE ÎN LISTELE ELECTORALE (TURUL AL 2-LEA)]]</f>
        <v>1432</v>
      </c>
      <c r="S1487" s="54">
        <f>Data5[[#This Row],[PERSOANE CARE AU PARTICIPAT LA VOT (TURUL 1)]]+Data5[[#This Row],[PERSOANE CARE AU PARTICIPAT LA VOT  (TURUL AL 2-LEA)]]</f>
        <v>1010</v>
      </c>
      <c r="T1487" s="41">
        <f>Data5[[#This Row],[TOTAL CHELTUIELI LEI]]/Data5[[#This Row],[NUMĂRUL PERSOANELOR ÎNSCRISE ÎN LISTELE ELECTORALE]]</f>
        <v>9.1480446927374306</v>
      </c>
      <c r="U1487" s="41">
        <f>Data5[[#This Row],[TOTAL CHELTUIELI EURO]]/Data5[[#This Row],[NUMĂRUL PERSOANELOR ÎNSCRISE ÎN LISTELE ELECTORALE]]</f>
        <v>1.8900528279864943</v>
      </c>
      <c r="V1487" s="41">
        <f>Data5[[#This Row],[TOTAL CHELTUIELI LEI]]/Data5[[#This Row],[NUMĂRUL PERSOANELOR CARE AU PARTICIPAT LA VOT]]</f>
        <v>12.970297029702971</v>
      </c>
      <c r="W1487" s="41">
        <f>Data5[[#This Row],[TOTAL CHELTUIELI EURO]]/Data5[[#This Row],[NUMĂRUL PERSOANELOR CARE AU PARTICIPAT LA VOT]]</f>
        <v>2.6797580689867919</v>
      </c>
      <c r="X1487" s="43">
        <v>4.8400999999999996</v>
      </c>
      <c r="Y1487" s="114" t="s">
        <v>2887</v>
      </c>
      <c r="Z1487" s="44">
        <v>9</v>
      </c>
      <c r="AA1487" s="115" t="s">
        <v>3107</v>
      </c>
      <c r="AB1487" s="44">
        <v>1</v>
      </c>
      <c r="AC1487" s="45"/>
    </row>
    <row r="1488" spans="1:29" ht="12" customHeight="1" x14ac:dyDescent="0.2">
      <c r="A1488" s="37">
        <v>1487</v>
      </c>
      <c r="B1488" s="38" t="s">
        <v>25</v>
      </c>
      <c r="C1488" s="39" t="s">
        <v>2230</v>
      </c>
      <c r="D1488" s="40">
        <v>44101</v>
      </c>
      <c r="E1488" s="38">
        <v>1</v>
      </c>
      <c r="F1488" s="38"/>
      <c r="G1488" s="38" t="s">
        <v>2</v>
      </c>
      <c r="H1488" s="38" t="s">
        <v>2</v>
      </c>
      <c r="I1488" s="41">
        <v>11300</v>
      </c>
      <c r="J1488" s="41">
        <v>6164</v>
      </c>
      <c r="K1488" s="41">
        <v>0</v>
      </c>
      <c r="L1488" s="41">
        <f>SUM(Data5[[#This Row],[CHELTUIELI DE PERSONAL LEI]:[CHELTUIELI DE CAPITAL (ACTIVE NEFINANCIARE ) LEI]])</f>
        <v>17464</v>
      </c>
      <c r="M1488" s="41">
        <f>Data5[[#This Row],[TOTAL CHELTUIELI LEI]]/Data5[[#This Row],[CURS VALUTAR EURO BNR 22 07 2020]]</f>
        <v>3608.1899134315408</v>
      </c>
      <c r="N1488" s="49">
        <v>3939</v>
      </c>
      <c r="O1488" s="54"/>
      <c r="P1488" s="54">
        <v>2357</v>
      </c>
      <c r="Q1488" s="54"/>
      <c r="R1488" s="54">
        <f>Data5[[#This Row],[PERSOANE ÎNSCRISE ÎN LISTELE ELECTORALE (TURUL 1)            ]]+Data5[[#This Row],[PERSOANE ÎNSCRISE ÎN LISTELE ELECTORALE (TURUL AL 2-LEA)]]</f>
        <v>3939</v>
      </c>
      <c r="S1488" s="54">
        <f>Data5[[#This Row],[PERSOANE CARE AU PARTICIPAT LA VOT (TURUL 1)]]+Data5[[#This Row],[PERSOANE CARE AU PARTICIPAT LA VOT  (TURUL AL 2-LEA)]]</f>
        <v>2357</v>
      </c>
      <c r="T1488" s="41">
        <f>Data5[[#This Row],[TOTAL CHELTUIELI LEI]]/Data5[[#This Row],[NUMĂRUL PERSOANELOR ÎNSCRISE ÎN LISTELE ELECTORALE]]</f>
        <v>4.4336125920284335</v>
      </c>
      <c r="U1488" s="41">
        <f>Data5[[#This Row],[TOTAL CHELTUIELI EURO]]/Data5[[#This Row],[NUMĂRUL PERSOANELOR ÎNSCRISE ÎN LISTELE ELECTORALE]]</f>
        <v>0.91601673354443791</v>
      </c>
      <c r="V1488" s="41">
        <f>Data5[[#This Row],[TOTAL CHELTUIELI LEI]]/Data5[[#This Row],[NUMĂRUL PERSOANELOR CARE AU PARTICIPAT LA VOT]]</f>
        <v>7.4094187526516757</v>
      </c>
      <c r="W1488" s="41">
        <f>Data5[[#This Row],[TOTAL CHELTUIELI EURO]]/Data5[[#This Row],[NUMĂRUL PERSOANELOR CARE AU PARTICIPAT LA VOT]]</f>
        <v>1.5308400141839376</v>
      </c>
      <c r="X1488" s="43">
        <v>4.8400999999999996</v>
      </c>
      <c r="Y1488" s="114" t="s">
        <v>2895</v>
      </c>
      <c r="Z1488" s="44">
        <v>4</v>
      </c>
      <c r="AA1488" s="115" t="s">
        <v>3105</v>
      </c>
      <c r="AB1488" s="44">
        <v>0</v>
      </c>
      <c r="AC1488" s="45"/>
    </row>
    <row r="1489" spans="1:29" ht="12" customHeight="1" x14ac:dyDescent="0.2">
      <c r="A1489" s="37">
        <v>1488</v>
      </c>
      <c r="B1489" s="38" t="s">
        <v>25</v>
      </c>
      <c r="C1489" s="39" t="s">
        <v>2231</v>
      </c>
      <c r="D1489" s="40">
        <v>44101</v>
      </c>
      <c r="E1489" s="38">
        <v>1</v>
      </c>
      <c r="F1489" s="38"/>
      <c r="G1489" s="38" t="s">
        <v>2</v>
      </c>
      <c r="H1489" s="38" t="s">
        <v>2</v>
      </c>
      <c r="I1489" s="41">
        <v>2500</v>
      </c>
      <c r="J1489" s="41">
        <v>7375</v>
      </c>
      <c r="K1489" s="41">
        <v>0</v>
      </c>
      <c r="L1489" s="41">
        <f>SUM(Data5[[#This Row],[CHELTUIELI DE PERSONAL LEI]:[CHELTUIELI DE CAPITAL (ACTIVE NEFINANCIARE ) LEI]])</f>
        <v>9875</v>
      </c>
      <c r="M1489" s="41">
        <f>Data5[[#This Row],[TOTAL CHELTUIELI LEI]]/Data5[[#This Row],[CURS VALUTAR EURO BNR 22 07 2020]]</f>
        <v>2040.2471023325966</v>
      </c>
      <c r="N1489" s="49">
        <v>2569</v>
      </c>
      <c r="O1489" s="54"/>
      <c r="P1489" s="54">
        <v>1532</v>
      </c>
      <c r="Q1489" s="54"/>
      <c r="R1489" s="54">
        <f>Data5[[#This Row],[PERSOANE ÎNSCRISE ÎN LISTELE ELECTORALE (TURUL 1)            ]]+Data5[[#This Row],[PERSOANE ÎNSCRISE ÎN LISTELE ELECTORALE (TURUL AL 2-LEA)]]</f>
        <v>2569</v>
      </c>
      <c r="S1489" s="54">
        <f>Data5[[#This Row],[PERSOANE CARE AU PARTICIPAT LA VOT (TURUL 1)]]+Data5[[#This Row],[PERSOANE CARE AU PARTICIPAT LA VOT  (TURUL AL 2-LEA)]]</f>
        <v>1532</v>
      </c>
      <c r="T1489" s="41">
        <f>Data5[[#This Row],[TOTAL CHELTUIELI LEI]]/Data5[[#This Row],[NUMĂRUL PERSOANELOR ÎNSCRISE ÎN LISTELE ELECTORALE]]</f>
        <v>3.8439081354612692</v>
      </c>
      <c r="U1489" s="41">
        <f>Data5[[#This Row],[TOTAL CHELTUIELI EURO]]/Data5[[#This Row],[NUMĂRUL PERSOANELOR ÎNSCRISE ÎN LISTELE ELECTORALE]]</f>
        <v>0.79417948708937192</v>
      </c>
      <c r="V1489" s="41">
        <f>Data5[[#This Row],[TOTAL CHELTUIELI LEI]]/Data5[[#This Row],[NUMĂRUL PERSOANELOR CARE AU PARTICIPAT LA VOT]]</f>
        <v>6.445822454308094</v>
      </c>
      <c r="W1489" s="41">
        <f>Data5[[#This Row],[TOTAL CHELTUIELI EURO]]/Data5[[#This Row],[NUMĂRUL PERSOANELOR CARE AU PARTICIPAT LA VOT]]</f>
        <v>1.3317539832458203</v>
      </c>
      <c r="X1489" s="43">
        <v>4.8400999999999996</v>
      </c>
      <c r="Y1489" s="114" t="s">
        <v>2884</v>
      </c>
      <c r="Z1489" s="44">
        <v>3</v>
      </c>
      <c r="AA1489" s="115" t="s">
        <v>3105</v>
      </c>
      <c r="AB1489" s="44">
        <v>0</v>
      </c>
      <c r="AC1489" s="45"/>
    </row>
    <row r="1490" spans="1:29" ht="12" customHeight="1" x14ac:dyDescent="0.2">
      <c r="A1490" s="37">
        <v>1489</v>
      </c>
      <c r="B1490" s="38" t="s">
        <v>25</v>
      </c>
      <c r="C1490" s="39" t="s">
        <v>419</v>
      </c>
      <c r="D1490" s="40">
        <v>44101</v>
      </c>
      <c r="E1490" s="38">
        <v>1</v>
      </c>
      <c r="F1490" s="38"/>
      <c r="G1490" s="38" t="s">
        <v>2</v>
      </c>
      <c r="H1490" s="38" t="s">
        <v>2</v>
      </c>
      <c r="I1490" s="41">
        <v>1700</v>
      </c>
      <c r="J1490" s="41">
        <v>4363</v>
      </c>
      <c r="K1490" s="41">
        <v>0</v>
      </c>
      <c r="L1490" s="41">
        <f>SUM(Data5[[#This Row],[CHELTUIELI DE PERSONAL LEI]:[CHELTUIELI DE CAPITAL (ACTIVE NEFINANCIARE ) LEI]])</f>
        <v>6063</v>
      </c>
      <c r="M1490" s="41">
        <f>Data5[[#This Row],[TOTAL CHELTUIELI LEI]]/Data5[[#This Row],[CURS VALUTAR EURO BNR 22 07 2020]]</f>
        <v>1252.6600690068387</v>
      </c>
      <c r="N1490" s="49">
        <v>1894</v>
      </c>
      <c r="O1490" s="54"/>
      <c r="P1490" s="54">
        <v>1259</v>
      </c>
      <c r="Q1490" s="54"/>
      <c r="R1490" s="54">
        <f>Data5[[#This Row],[PERSOANE ÎNSCRISE ÎN LISTELE ELECTORALE (TURUL 1)            ]]+Data5[[#This Row],[PERSOANE ÎNSCRISE ÎN LISTELE ELECTORALE (TURUL AL 2-LEA)]]</f>
        <v>1894</v>
      </c>
      <c r="S1490" s="54">
        <f>Data5[[#This Row],[PERSOANE CARE AU PARTICIPAT LA VOT (TURUL 1)]]+Data5[[#This Row],[PERSOANE CARE AU PARTICIPAT LA VOT  (TURUL AL 2-LEA)]]</f>
        <v>1259</v>
      </c>
      <c r="T1490" s="41">
        <f>Data5[[#This Row],[TOTAL CHELTUIELI LEI]]/Data5[[#This Row],[NUMĂRUL PERSOANELOR ÎNSCRISE ÎN LISTELE ELECTORALE]]</f>
        <v>3.2011615628299896</v>
      </c>
      <c r="U1490" s="41">
        <f>Data5[[#This Row],[TOTAL CHELTUIELI EURO]]/Data5[[#This Row],[NUMĂRUL PERSOANELOR ÎNSCRISE ÎN LISTELE ELECTORALE]]</f>
        <v>0.66138335216834143</v>
      </c>
      <c r="V1490" s="41">
        <f>Data5[[#This Row],[TOTAL CHELTUIELI LEI]]/Data5[[#This Row],[NUMĂRUL PERSOANELOR CARE AU PARTICIPAT LA VOT]]</f>
        <v>4.8157267672756152</v>
      </c>
      <c r="W1490" s="41">
        <f>Data5[[#This Row],[TOTAL CHELTUIELI EURO]]/Data5[[#This Row],[NUMĂRUL PERSOANELOR CARE AU PARTICIPAT LA VOT]]</f>
        <v>0.99496431215793391</v>
      </c>
      <c r="X1490" s="43">
        <v>4.8400999999999996</v>
      </c>
      <c r="Y1490" s="114" t="s">
        <v>2884</v>
      </c>
      <c r="Z1490" s="44">
        <v>3</v>
      </c>
      <c r="AA1490" s="115" t="s">
        <v>3105</v>
      </c>
      <c r="AB1490" s="44">
        <v>0</v>
      </c>
      <c r="AC1490" s="45"/>
    </row>
    <row r="1491" spans="1:29" ht="12" customHeight="1" x14ac:dyDescent="0.2">
      <c r="A1491" s="37">
        <v>1490</v>
      </c>
      <c r="B1491" s="38" t="s">
        <v>25</v>
      </c>
      <c r="C1491" s="39" t="s">
        <v>2232</v>
      </c>
      <c r="D1491" s="40">
        <v>44101</v>
      </c>
      <c r="E1491" s="38">
        <v>1</v>
      </c>
      <c r="F1491" s="38"/>
      <c r="G1491" s="38" t="s">
        <v>2</v>
      </c>
      <c r="H1491" s="38" t="s">
        <v>2</v>
      </c>
      <c r="I1491" s="41">
        <v>6359</v>
      </c>
      <c r="J1491" s="41">
        <v>1057</v>
      </c>
      <c r="K1491" s="41">
        <v>0</v>
      </c>
      <c r="L1491" s="41">
        <f>SUM(Data5[[#This Row],[CHELTUIELI DE PERSONAL LEI]:[CHELTUIELI DE CAPITAL (ACTIVE NEFINANCIARE ) LEI]])</f>
        <v>7416</v>
      </c>
      <c r="M1491" s="41">
        <f>Data5[[#This Row],[TOTAL CHELTUIELI LEI]]/Data5[[#This Row],[CURS VALUTAR EURO BNR 22 07 2020]]</f>
        <v>1532.1997479390923</v>
      </c>
      <c r="N1491" s="49">
        <v>1948</v>
      </c>
      <c r="O1491" s="54"/>
      <c r="P1491" s="54">
        <v>1337</v>
      </c>
      <c r="Q1491" s="54"/>
      <c r="R1491" s="54">
        <f>Data5[[#This Row],[PERSOANE ÎNSCRISE ÎN LISTELE ELECTORALE (TURUL 1)            ]]+Data5[[#This Row],[PERSOANE ÎNSCRISE ÎN LISTELE ELECTORALE (TURUL AL 2-LEA)]]</f>
        <v>1948</v>
      </c>
      <c r="S1491" s="54">
        <f>Data5[[#This Row],[PERSOANE CARE AU PARTICIPAT LA VOT (TURUL 1)]]+Data5[[#This Row],[PERSOANE CARE AU PARTICIPAT LA VOT  (TURUL AL 2-LEA)]]</f>
        <v>1337</v>
      </c>
      <c r="T1491" s="41">
        <f>Data5[[#This Row],[TOTAL CHELTUIELI LEI]]/Data5[[#This Row],[NUMĂRUL PERSOANELOR ÎNSCRISE ÎN LISTELE ELECTORALE]]</f>
        <v>3.806981519507187</v>
      </c>
      <c r="U1491" s="41">
        <f>Data5[[#This Row],[TOTAL CHELTUIELI EURO]]/Data5[[#This Row],[NUMĂRUL PERSOANELOR ÎNSCRISE ÎN LISTELE ELECTORALE]]</f>
        <v>0.78655017861349708</v>
      </c>
      <c r="V1491" s="41">
        <f>Data5[[#This Row],[TOTAL CHELTUIELI LEI]]/Data5[[#This Row],[NUMĂRUL PERSOANELOR CARE AU PARTICIPAT LA VOT]]</f>
        <v>5.5467464472700074</v>
      </c>
      <c r="W1491" s="41">
        <f>Data5[[#This Row],[TOTAL CHELTUIELI EURO]]/Data5[[#This Row],[NUMĂRUL PERSOANELOR CARE AU PARTICIPAT LA VOT]]</f>
        <v>1.1459983155864564</v>
      </c>
      <c r="X1491" s="43">
        <v>4.8400999999999996</v>
      </c>
      <c r="Y1491" s="114" t="s">
        <v>2884</v>
      </c>
      <c r="Z1491" s="44">
        <v>3</v>
      </c>
      <c r="AA1491" s="115" t="s">
        <v>3105</v>
      </c>
      <c r="AB1491" s="44">
        <v>0</v>
      </c>
      <c r="AC1491" s="45"/>
    </row>
    <row r="1492" spans="1:29" ht="12" customHeight="1" x14ac:dyDescent="0.2">
      <c r="A1492" s="37">
        <v>1491</v>
      </c>
      <c r="B1492" s="38" t="s">
        <v>25</v>
      </c>
      <c r="C1492" s="39" t="s">
        <v>2233</v>
      </c>
      <c r="D1492" s="40">
        <v>44101</v>
      </c>
      <c r="E1492" s="38">
        <v>1</v>
      </c>
      <c r="F1492" s="38"/>
      <c r="G1492" s="38" t="s">
        <v>2</v>
      </c>
      <c r="H1492" s="38" t="s">
        <v>2</v>
      </c>
      <c r="I1492" s="41">
        <v>0</v>
      </c>
      <c r="J1492" s="41">
        <v>23537</v>
      </c>
      <c r="K1492" s="41">
        <v>0</v>
      </c>
      <c r="L1492" s="41">
        <f>SUM(Data5[[#This Row],[CHELTUIELI DE PERSONAL LEI]:[CHELTUIELI DE CAPITAL (ACTIVE NEFINANCIARE ) LEI]])</f>
        <v>23537</v>
      </c>
      <c r="M1492" s="41">
        <f>Data5[[#This Row],[TOTAL CHELTUIELI LEI]]/Data5[[#This Row],[CURS VALUTAR EURO BNR 22 07 2020]]</f>
        <v>4862.9160554534001</v>
      </c>
      <c r="N1492" s="49">
        <v>1827</v>
      </c>
      <c r="O1492" s="54"/>
      <c r="P1492" s="54">
        <v>1275</v>
      </c>
      <c r="Q1492" s="54"/>
      <c r="R1492" s="54">
        <f>Data5[[#This Row],[PERSOANE ÎNSCRISE ÎN LISTELE ELECTORALE (TURUL 1)            ]]+Data5[[#This Row],[PERSOANE ÎNSCRISE ÎN LISTELE ELECTORALE (TURUL AL 2-LEA)]]</f>
        <v>1827</v>
      </c>
      <c r="S1492" s="54">
        <f>Data5[[#This Row],[PERSOANE CARE AU PARTICIPAT LA VOT (TURUL 1)]]+Data5[[#This Row],[PERSOANE CARE AU PARTICIPAT LA VOT  (TURUL AL 2-LEA)]]</f>
        <v>1275</v>
      </c>
      <c r="T1492" s="41">
        <f>Data5[[#This Row],[TOTAL CHELTUIELI LEI]]/Data5[[#This Row],[NUMĂRUL PERSOANELOR ÎNSCRISE ÎN LISTELE ELECTORALE]]</f>
        <v>12.882868089764642</v>
      </c>
      <c r="U1492" s="41">
        <f>Data5[[#This Row],[TOTAL CHELTUIELI EURO]]/Data5[[#This Row],[NUMĂRUL PERSOANELOR ÎNSCRISE ÎN LISTELE ELECTORALE]]</f>
        <v>2.6616946116329503</v>
      </c>
      <c r="V1492" s="41">
        <f>Data5[[#This Row],[TOTAL CHELTUIELI LEI]]/Data5[[#This Row],[NUMĂRUL PERSOANELOR CARE AU PARTICIPAT LA VOT]]</f>
        <v>18.460392156862746</v>
      </c>
      <c r="W1492" s="41">
        <f>Data5[[#This Row],[TOTAL CHELTUIELI EURO]]/Data5[[#This Row],[NUMĂRUL PERSOANELOR CARE AU PARTICIPAT LA VOT]]</f>
        <v>3.8140518081987453</v>
      </c>
      <c r="X1492" s="43">
        <v>4.8400999999999996</v>
      </c>
      <c r="Y1492" s="114" t="s">
        <v>2897</v>
      </c>
      <c r="Z1492" s="44">
        <v>12</v>
      </c>
      <c r="AA1492" s="115" t="s">
        <v>3108</v>
      </c>
      <c r="AB1492" s="44">
        <v>2</v>
      </c>
      <c r="AC1492" s="45"/>
    </row>
    <row r="1493" spans="1:29" ht="12" customHeight="1" x14ac:dyDescent="0.2">
      <c r="A1493" s="37">
        <v>1492</v>
      </c>
      <c r="B1493" s="38" t="s">
        <v>25</v>
      </c>
      <c r="C1493" s="39" t="s">
        <v>2234</v>
      </c>
      <c r="D1493" s="40">
        <v>44101</v>
      </c>
      <c r="E1493" s="38">
        <v>1</v>
      </c>
      <c r="F1493" s="38"/>
      <c r="G1493" s="38" t="s">
        <v>2</v>
      </c>
      <c r="H1493" s="38" t="s">
        <v>2</v>
      </c>
      <c r="I1493" s="41">
        <v>15840</v>
      </c>
      <c r="J1493" s="41">
        <v>12130</v>
      </c>
      <c r="K1493" s="41">
        <v>0</v>
      </c>
      <c r="L1493" s="41">
        <f>SUM(Data5[[#This Row],[CHELTUIELI DE PERSONAL LEI]:[CHELTUIELI DE CAPITAL (ACTIVE NEFINANCIARE ) LEI]])</f>
        <v>27970</v>
      </c>
      <c r="M1493" s="41">
        <f>Data5[[#This Row],[TOTAL CHELTUIELI LEI]]/Data5[[#This Row],[CURS VALUTAR EURO BNR 22 07 2020]]</f>
        <v>5778.8062230119212</v>
      </c>
      <c r="N1493" s="49">
        <v>2295</v>
      </c>
      <c r="O1493" s="54"/>
      <c r="P1493" s="54">
        <v>1566</v>
      </c>
      <c r="Q1493" s="54"/>
      <c r="R1493" s="54">
        <f>Data5[[#This Row],[PERSOANE ÎNSCRISE ÎN LISTELE ELECTORALE (TURUL 1)            ]]+Data5[[#This Row],[PERSOANE ÎNSCRISE ÎN LISTELE ELECTORALE (TURUL AL 2-LEA)]]</f>
        <v>2295</v>
      </c>
      <c r="S1493" s="54">
        <f>Data5[[#This Row],[PERSOANE CARE AU PARTICIPAT LA VOT (TURUL 1)]]+Data5[[#This Row],[PERSOANE CARE AU PARTICIPAT LA VOT  (TURUL AL 2-LEA)]]</f>
        <v>1566</v>
      </c>
      <c r="T1493" s="41">
        <f>Data5[[#This Row],[TOTAL CHELTUIELI LEI]]/Data5[[#This Row],[NUMĂRUL PERSOANELOR ÎNSCRISE ÎN LISTELE ELECTORALE]]</f>
        <v>12.187363834422658</v>
      </c>
      <c r="U1493" s="41">
        <f>Data5[[#This Row],[TOTAL CHELTUIELI EURO]]/Data5[[#This Row],[NUMĂRUL PERSOANELOR ÎNSCRISE ÎN LISTELE ELECTORALE]]</f>
        <v>2.5179983542535607</v>
      </c>
      <c r="V1493" s="41">
        <f>Data5[[#This Row],[TOTAL CHELTUIELI LEI]]/Data5[[#This Row],[NUMĂRUL PERSOANELOR CARE AU PARTICIPAT LA VOT]]</f>
        <v>17.860791826309068</v>
      </c>
      <c r="W1493" s="41">
        <f>Data5[[#This Row],[TOTAL CHELTUIELI EURO]]/Data5[[#This Row],[NUMĂRUL PERSOANELOR CARE AU PARTICIPAT LA VOT]]</f>
        <v>3.6901700019233212</v>
      </c>
      <c r="X1493" s="43">
        <v>4.8400999999999996</v>
      </c>
      <c r="Y1493" s="114" t="s">
        <v>2897</v>
      </c>
      <c r="Z1493" s="44">
        <v>12</v>
      </c>
      <c r="AA1493" s="115" t="s">
        <v>3108</v>
      </c>
      <c r="AB1493" s="44">
        <v>2</v>
      </c>
      <c r="AC1493" s="45"/>
    </row>
    <row r="1494" spans="1:29" ht="12" customHeight="1" x14ac:dyDescent="0.2">
      <c r="A1494" s="37">
        <v>1493</v>
      </c>
      <c r="B1494" s="38" t="s">
        <v>25</v>
      </c>
      <c r="C1494" s="39" t="s">
        <v>2235</v>
      </c>
      <c r="D1494" s="40">
        <v>44101</v>
      </c>
      <c r="E1494" s="38">
        <v>1</v>
      </c>
      <c r="F1494" s="38"/>
      <c r="G1494" s="38" t="s">
        <v>2</v>
      </c>
      <c r="H1494" s="38" t="s">
        <v>2</v>
      </c>
      <c r="I1494" s="41">
        <v>0</v>
      </c>
      <c r="J1494" s="41">
        <v>32897</v>
      </c>
      <c r="K1494" s="41">
        <v>0</v>
      </c>
      <c r="L1494" s="41">
        <f>SUM(Data5[[#This Row],[CHELTUIELI DE PERSONAL LEI]:[CHELTUIELI DE CAPITAL (ACTIVE NEFINANCIARE ) LEI]])</f>
        <v>32897</v>
      </c>
      <c r="M1494" s="41">
        <f>Data5[[#This Row],[TOTAL CHELTUIELI LEI]]/Data5[[#This Row],[CURS VALUTAR EURO BNR 22 07 2020]]</f>
        <v>6796.7603975124484</v>
      </c>
      <c r="N1494" s="49">
        <v>4471</v>
      </c>
      <c r="O1494" s="54"/>
      <c r="P1494" s="54">
        <v>2705</v>
      </c>
      <c r="Q1494" s="54"/>
      <c r="R1494" s="54">
        <f>Data5[[#This Row],[PERSOANE ÎNSCRISE ÎN LISTELE ELECTORALE (TURUL 1)            ]]+Data5[[#This Row],[PERSOANE ÎNSCRISE ÎN LISTELE ELECTORALE (TURUL AL 2-LEA)]]</f>
        <v>4471</v>
      </c>
      <c r="S1494" s="54">
        <f>Data5[[#This Row],[PERSOANE CARE AU PARTICIPAT LA VOT (TURUL 1)]]+Data5[[#This Row],[PERSOANE CARE AU PARTICIPAT LA VOT  (TURUL AL 2-LEA)]]</f>
        <v>2705</v>
      </c>
      <c r="T1494" s="41">
        <f>Data5[[#This Row],[TOTAL CHELTUIELI LEI]]/Data5[[#This Row],[NUMĂRUL PERSOANELOR ÎNSCRISE ÎN LISTELE ELECTORALE]]</f>
        <v>7.357861775889063</v>
      </c>
      <c r="U1494" s="41">
        <f>Data5[[#This Row],[TOTAL CHELTUIELI EURO]]/Data5[[#This Row],[NUMĂRUL PERSOANELOR ÎNSCRISE ÎN LISTELE ELECTORALE]]</f>
        <v>1.5201879663414111</v>
      </c>
      <c r="V1494" s="41">
        <f>Data5[[#This Row],[TOTAL CHELTUIELI LEI]]/Data5[[#This Row],[NUMĂRUL PERSOANELOR CARE AU PARTICIPAT LA VOT]]</f>
        <v>12.161552680221812</v>
      </c>
      <c r="W1494" s="41">
        <f>Data5[[#This Row],[TOTAL CHELTUIELI EURO]]/Data5[[#This Row],[NUMĂRUL PERSOANELOR CARE AU PARTICIPAT LA VOT]]</f>
        <v>2.5126655813354706</v>
      </c>
      <c r="X1494" s="43">
        <v>4.8400999999999996</v>
      </c>
      <c r="Y1494" s="114" t="s">
        <v>2886</v>
      </c>
      <c r="Z1494" s="44">
        <v>7</v>
      </c>
      <c r="AA1494" s="115" t="s">
        <v>3107</v>
      </c>
      <c r="AB1494" s="44">
        <v>1</v>
      </c>
      <c r="AC1494" s="45"/>
    </row>
    <row r="1495" spans="1:29" ht="12" customHeight="1" x14ac:dyDescent="0.2">
      <c r="A1495" s="37">
        <v>1494</v>
      </c>
      <c r="B1495" s="38" t="s">
        <v>25</v>
      </c>
      <c r="C1495" s="39" t="s">
        <v>2236</v>
      </c>
      <c r="D1495" s="40">
        <v>44101</v>
      </c>
      <c r="E1495" s="38">
        <v>1</v>
      </c>
      <c r="F1495" s="38"/>
      <c r="G1495" s="38" t="s">
        <v>2</v>
      </c>
      <c r="H1495" s="38" t="s">
        <v>2</v>
      </c>
      <c r="I1495" s="41">
        <v>12347</v>
      </c>
      <c r="J1495" s="41">
        <v>110666</v>
      </c>
      <c r="K1495" s="41">
        <v>0</v>
      </c>
      <c r="L1495" s="41">
        <f>SUM(Data5[[#This Row],[CHELTUIELI DE PERSONAL LEI]:[CHELTUIELI DE CAPITAL (ACTIVE NEFINANCIARE ) LEI]])</f>
        <v>123013</v>
      </c>
      <c r="M1495" s="41">
        <f>Data5[[#This Row],[TOTAL CHELTUIELI LEI]]/Data5[[#This Row],[CURS VALUTAR EURO BNR 22 07 2020]]</f>
        <v>25415.383979669845</v>
      </c>
      <c r="N1495" s="49">
        <v>3536</v>
      </c>
      <c r="O1495" s="54"/>
      <c r="P1495" s="54">
        <v>2112</v>
      </c>
      <c r="Q1495" s="54"/>
      <c r="R1495" s="54">
        <f>Data5[[#This Row],[PERSOANE ÎNSCRISE ÎN LISTELE ELECTORALE (TURUL 1)            ]]+Data5[[#This Row],[PERSOANE ÎNSCRISE ÎN LISTELE ELECTORALE (TURUL AL 2-LEA)]]</f>
        <v>3536</v>
      </c>
      <c r="S1495" s="54">
        <f>Data5[[#This Row],[PERSOANE CARE AU PARTICIPAT LA VOT (TURUL 1)]]+Data5[[#This Row],[PERSOANE CARE AU PARTICIPAT LA VOT  (TURUL AL 2-LEA)]]</f>
        <v>2112</v>
      </c>
      <c r="T1495" s="41">
        <f>Data5[[#This Row],[TOTAL CHELTUIELI LEI]]/Data5[[#This Row],[NUMĂRUL PERSOANELOR ÎNSCRISE ÎN LISTELE ELECTORALE]]</f>
        <v>34.788744343891402</v>
      </c>
      <c r="U1495" s="41">
        <f>Data5[[#This Row],[TOTAL CHELTUIELI EURO]]/Data5[[#This Row],[NUMĂRUL PERSOANELOR ÎNSCRISE ÎN LISTELE ELECTORALE]]</f>
        <v>7.1876085915355894</v>
      </c>
      <c r="V1495" s="41">
        <f>Data5[[#This Row],[TOTAL CHELTUIELI LEI]]/Data5[[#This Row],[NUMĂRUL PERSOANELOR CARE AU PARTICIPAT LA VOT]]</f>
        <v>58.244791666666664</v>
      </c>
      <c r="W1495" s="41">
        <f>Data5[[#This Row],[TOTAL CHELTUIELI EURO]]/Data5[[#This Row],[NUMĂRUL PERSOANELOR CARE AU PARTICIPAT LA VOT]]</f>
        <v>12.033799232798222</v>
      </c>
      <c r="X1495" s="43">
        <v>4.8400999999999996</v>
      </c>
      <c r="Y1495" s="114" t="s">
        <v>2915</v>
      </c>
      <c r="Z1495" s="44">
        <v>34</v>
      </c>
      <c r="AA1495" s="115" t="s">
        <v>3113</v>
      </c>
      <c r="AB1495" s="44">
        <v>7</v>
      </c>
      <c r="AC1495" s="45"/>
    </row>
    <row r="1496" spans="1:29" ht="12" customHeight="1" x14ac:dyDescent="0.2">
      <c r="A1496" s="37">
        <v>1495</v>
      </c>
      <c r="B1496" s="38" t="s">
        <v>25</v>
      </c>
      <c r="C1496" s="39" t="s">
        <v>2237</v>
      </c>
      <c r="D1496" s="40">
        <v>44101</v>
      </c>
      <c r="E1496" s="38">
        <v>1</v>
      </c>
      <c r="F1496" s="38"/>
      <c r="G1496" s="38" t="s">
        <v>2</v>
      </c>
      <c r="H1496" s="38" t="s">
        <v>2</v>
      </c>
      <c r="I1496" s="41">
        <v>400</v>
      </c>
      <c r="J1496" s="41">
        <v>1825</v>
      </c>
      <c r="K1496" s="41">
        <v>0</v>
      </c>
      <c r="L1496" s="41">
        <f>SUM(Data5[[#This Row],[CHELTUIELI DE PERSONAL LEI]:[CHELTUIELI DE CAPITAL (ACTIVE NEFINANCIARE ) LEI]])</f>
        <v>2225</v>
      </c>
      <c r="M1496" s="41">
        <f>Data5[[#This Row],[TOTAL CHELTUIELI LEI]]/Data5[[#This Row],[CURS VALUTAR EURO BNR 22 07 2020]]</f>
        <v>459.70124584202807</v>
      </c>
      <c r="N1496" s="49">
        <v>1824</v>
      </c>
      <c r="O1496" s="54"/>
      <c r="P1496" s="54">
        <v>1288</v>
      </c>
      <c r="Q1496" s="54"/>
      <c r="R1496" s="54">
        <f>Data5[[#This Row],[PERSOANE ÎNSCRISE ÎN LISTELE ELECTORALE (TURUL 1)            ]]+Data5[[#This Row],[PERSOANE ÎNSCRISE ÎN LISTELE ELECTORALE (TURUL AL 2-LEA)]]</f>
        <v>1824</v>
      </c>
      <c r="S1496" s="54">
        <f>Data5[[#This Row],[PERSOANE CARE AU PARTICIPAT LA VOT (TURUL 1)]]+Data5[[#This Row],[PERSOANE CARE AU PARTICIPAT LA VOT  (TURUL AL 2-LEA)]]</f>
        <v>1288</v>
      </c>
      <c r="T1496" s="41">
        <f>Data5[[#This Row],[TOTAL CHELTUIELI LEI]]/Data5[[#This Row],[NUMĂRUL PERSOANELOR ÎNSCRISE ÎN LISTELE ELECTORALE]]</f>
        <v>1.2198464912280702</v>
      </c>
      <c r="U1496" s="41">
        <f>Data5[[#This Row],[TOTAL CHELTUIELI EURO]]/Data5[[#This Row],[NUMĂRUL PERSOANELOR ÎNSCRISE ÎN LISTELE ELECTORALE]]</f>
        <v>0.25202919179935751</v>
      </c>
      <c r="V1496" s="41">
        <f>Data5[[#This Row],[TOTAL CHELTUIELI LEI]]/Data5[[#This Row],[NUMĂRUL PERSOANELOR CARE AU PARTICIPAT LA VOT]]</f>
        <v>1.7274844720496894</v>
      </c>
      <c r="W1496" s="41">
        <f>Data5[[#This Row],[TOTAL CHELTUIELI EURO]]/Data5[[#This Row],[NUMĂRUL PERSOANELOR CARE AU PARTICIPAT LA VOT]]</f>
        <v>0.35691090515685409</v>
      </c>
      <c r="X1496" s="43">
        <v>4.8400999999999996</v>
      </c>
      <c r="Y1496" s="114" t="s">
        <v>2894</v>
      </c>
      <c r="Z1496" s="44">
        <v>1</v>
      </c>
      <c r="AA1496" s="115" t="s">
        <v>3105</v>
      </c>
      <c r="AB1496" s="44">
        <v>0</v>
      </c>
      <c r="AC1496" s="45"/>
    </row>
    <row r="1497" spans="1:29" ht="12" customHeight="1" x14ac:dyDescent="0.2">
      <c r="A1497" s="37">
        <v>1496</v>
      </c>
      <c r="B1497" s="38" t="s">
        <v>25</v>
      </c>
      <c r="C1497" s="39" t="s">
        <v>2238</v>
      </c>
      <c r="D1497" s="40">
        <v>44101</v>
      </c>
      <c r="E1497" s="38">
        <v>1</v>
      </c>
      <c r="F1497" s="38"/>
      <c r="G1497" s="38" t="s">
        <v>2</v>
      </c>
      <c r="H1497" s="38" t="s">
        <v>2</v>
      </c>
      <c r="I1497" s="41">
        <v>1467</v>
      </c>
      <c r="J1497" s="41">
        <v>10756.94</v>
      </c>
      <c r="K1497" s="41">
        <v>0</v>
      </c>
      <c r="L1497" s="41">
        <f>SUM(Data5[[#This Row],[CHELTUIELI DE PERSONAL LEI]:[CHELTUIELI DE CAPITAL (ACTIVE NEFINANCIARE ) LEI]])</f>
        <v>12223.94</v>
      </c>
      <c r="M1497" s="41">
        <f>Data5[[#This Row],[TOTAL CHELTUIELI LEI]]/Data5[[#This Row],[CURS VALUTAR EURO BNR 22 07 2020]]</f>
        <v>2525.5552571227872</v>
      </c>
      <c r="N1497" s="49">
        <v>2562</v>
      </c>
      <c r="O1497" s="54"/>
      <c r="P1497" s="54">
        <v>1946</v>
      </c>
      <c r="Q1497" s="54"/>
      <c r="R1497" s="54">
        <f>Data5[[#This Row],[PERSOANE ÎNSCRISE ÎN LISTELE ELECTORALE (TURUL 1)            ]]+Data5[[#This Row],[PERSOANE ÎNSCRISE ÎN LISTELE ELECTORALE (TURUL AL 2-LEA)]]</f>
        <v>2562</v>
      </c>
      <c r="S1497" s="54">
        <f>Data5[[#This Row],[PERSOANE CARE AU PARTICIPAT LA VOT (TURUL 1)]]+Data5[[#This Row],[PERSOANE CARE AU PARTICIPAT LA VOT  (TURUL AL 2-LEA)]]</f>
        <v>1946</v>
      </c>
      <c r="T1497" s="41">
        <f>Data5[[#This Row],[TOTAL CHELTUIELI LEI]]/Data5[[#This Row],[NUMĂRUL PERSOANELOR ÎNSCRISE ÎN LISTELE ELECTORALE]]</f>
        <v>4.771249024199844</v>
      </c>
      <c r="U1497" s="41">
        <f>Data5[[#This Row],[TOTAL CHELTUIELI EURO]]/Data5[[#This Row],[NUMĂRUL PERSOANELOR ÎNSCRISE ÎN LISTELE ELECTORALE]]</f>
        <v>0.98577488568414806</v>
      </c>
      <c r="V1497" s="41">
        <f>Data5[[#This Row],[TOTAL CHELTUIELI LEI]]/Data5[[#This Row],[NUMĂRUL PERSOANELOR CARE AU PARTICIPAT LA VOT]]</f>
        <v>6.2815724563206583</v>
      </c>
      <c r="W1497" s="41">
        <f>Data5[[#This Row],[TOTAL CHELTUIELI EURO]]/Data5[[#This Row],[NUMĂRUL PERSOANELOR CARE AU PARTICIPAT LA VOT]]</f>
        <v>1.2978187343899215</v>
      </c>
      <c r="X1497" s="43">
        <v>4.8400999999999996</v>
      </c>
      <c r="Y1497" s="114" t="s">
        <v>2895</v>
      </c>
      <c r="Z1497" s="44">
        <v>4</v>
      </c>
      <c r="AA1497" s="115" t="s">
        <v>3105</v>
      </c>
      <c r="AB1497" s="44">
        <v>0</v>
      </c>
      <c r="AC1497" s="45"/>
    </row>
    <row r="1498" spans="1:29" ht="12" customHeight="1" x14ac:dyDescent="0.2">
      <c r="A1498" s="37">
        <v>1497</v>
      </c>
      <c r="B1498" s="38" t="s">
        <v>25</v>
      </c>
      <c r="C1498" s="39" t="s">
        <v>2239</v>
      </c>
      <c r="D1498" s="40">
        <v>44101</v>
      </c>
      <c r="E1498" s="38">
        <v>1</v>
      </c>
      <c r="F1498" s="38"/>
      <c r="G1498" s="38" t="s">
        <v>2</v>
      </c>
      <c r="H1498" s="38" t="s">
        <v>2</v>
      </c>
      <c r="I1498" s="41">
        <v>0</v>
      </c>
      <c r="J1498" s="41">
        <v>8373</v>
      </c>
      <c r="K1498" s="41">
        <v>0</v>
      </c>
      <c r="L1498" s="41">
        <f>SUM(Data5[[#This Row],[CHELTUIELI DE PERSONAL LEI]:[CHELTUIELI DE CAPITAL (ACTIVE NEFINANCIARE ) LEI]])</f>
        <v>8373</v>
      </c>
      <c r="M1498" s="41">
        <f>Data5[[#This Row],[TOTAL CHELTUIELI LEI]]/Data5[[#This Row],[CURS VALUTAR EURO BNR 22 07 2020]]</f>
        <v>1729.9229354765398</v>
      </c>
      <c r="N1498" s="49">
        <v>2047</v>
      </c>
      <c r="O1498" s="54"/>
      <c r="P1498" s="54">
        <v>1377</v>
      </c>
      <c r="Q1498" s="54"/>
      <c r="R1498" s="54">
        <f>Data5[[#This Row],[PERSOANE ÎNSCRISE ÎN LISTELE ELECTORALE (TURUL 1)            ]]+Data5[[#This Row],[PERSOANE ÎNSCRISE ÎN LISTELE ELECTORALE (TURUL AL 2-LEA)]]</f>
        <v>2047</v>
      </c>
      <c r="S1498" s="54">
        <f>Data5[[#This Row],[PERSOANE CARE AU PARTICIPAT LA VOT (TURUL 1)]]+Data5[[#This Row],[PERSOANE CARE AU PARTICIPAT LA VOT  (TURUL AL 2-LEA)]]</f>
        <v>1377</v>
      </c>
      <c r="T1498" s="41">
        <f>Data5[[#This Row],[TOTAL CHELTUIELI LEI]]/Data5[[#This Row],[NUMĂRUL PERSOANELOR ÎNSCRISE ÎN LISTELE ELECTORALE]]</f>
        <v>4.0903761602344897</v>
      </c>
      <c r="U1498" s="41">
        <f>Data5[[#This Row],[TOTAL CHELTUIELI EURO]]/Data5[[#This Row],[NUMĂRUL PERSOANELOR ÎNSCRISE ÎN LISTELE ELECTORALE]]</f>
        <v>0.84510158059430374</v>
      </c>
      <c r="V1498" s="41">
        <f>Data5[[#This Row],[TOTAL CHELTUIELI LEI]]/Data5[[#This Row],[NUMĂRUL PERSOANELOR CARE AU PARTICIPAT LA VOT]]</f>
        <v>6.0806100217864927</v>
      </c>
      <c r="W1498" s="41">
        <f>Data5[[#This Row],[TOTAL CHELTUIELI EURO]]/Data5[[#This Row],[NUMĂRUL PERSOANELOR CARE AU PARTICIPAT LA VOT]]</f>
        <v>1.256298428087538</v>
      </c>
      <c r="X1498" s="43">
        <v>4.8400999999999996</v>
      </c>
      <c r="Y1498" s="114" t="s">
        <v>2895</v>
      </c>
      <c r="Z1498" s="44">
        <v>4</v>
      </c>
      <c r="AA1498" s="115" t="s">
        <v>3105</v>
      </c>
      <c r="AB1498" s="44">
        <v>0</v>
      </c>
      <c r="AC1498" s="45"/>
    </row>
    <row r="1499" spans="1:29" ht="12" customHeight="1" x14ac:dyDescent="0.2">
      <c r="A1499" s="37">
        <v>1498</v>
      </c>
      <c r="B1499" s="38" t="s">
        <v>25</v>
      </c>
      <c r="C1499" s="39" t="s">
        <v>2240</v>
      </c>
      <c r="D1499" s="40">
        <v>44101</v>
      </c>
      <c r="E1499" s="38">
        <v>1</v>
      </c>
      <c r="F1499" s="38"/>
      <c r="G1499" s="38" t="s">
        <v>2</v>
      </c>
      <c r="H1499" s="38" t="s">
        <v>2</v>
      </c>
      <c r="I1499" s="41">
        <v>0</v>
      </c>
      <c r="J1499" s="41">
        <v>2564</v>
      </c>
      <c r="K1499" s="41">
        <v>0</v>
      </c>
      <c r="L1499" s="41">
        <f>SUM(Data5[[#This Row],[CHELTUIELI DE PERSONAL LEI]:[CHELTUIELI DE CAPITAL (ACTIVE NEFINANCIARE ) LEI]])</f>
        <v>2564</v>
      </c>
      <c r="M1499" s="41">
        <f>Data5[[#This Row],[TOTAL CHELTUIELI LEI]]/Data5[[#This Row],[CURS VALUTAR EURO BNR 22 07 2020]]</f>
        <v>529.74112105121799</v>
      </c>
      <c r="N1499" s="49">
        <v>2276</v>
      </c>
      <c r="O1499" s="54"/>
      <c r="P1499" s="54">
        <v>1676</v>
      </c>
      <c r="Q1499" s="54"/>
      <c r="R1499" s="54">
        <f>Data5[[#This Row],[PERSOANE ÎNSCRISE ÎN LISTELE ELECTORALE (TURUL 1)            ]]+Data5[[#This Row],[PERSOANE ÎNSCRISE ÎN LISTELE ELECTORALE (TURUL AL 2-LEA)]]</f>
        <v>2276</v>
      </c>
      <c r="S1499" s="54">
        <f>Data5[[#This Row],[PERSOANE CARE AU PARTICIPAT LA VOT (TURUL 1)]]+Data5[[#This Row],[PERSOANE CARE AU PARTICIPAT LA VOT  (TURUL AL 2-LEA)]]</f>
        <v>1676</v>
      </c>
      <c r="T1499" s="41">
        <f>Data5[[#This Row],[TOTAL CHELTUIELI LEI]]/Data5[[#This Row],[NUMĂRUL PERSOANELOR ÎNSCRISE ÎN LISTELE ELECTORALE]]</f>
        <v>1.1265377855887522</v>
      </c>
      <c r="U1499" s="41">
        <f>Data5[[#This Row],[TOTAL CHELTUIELI EURO]]/Data5[[#This Row],[NUMĂRUL PERSOANELOR ÎNSCRISE ÎN LISTELE ELECTORALE]]</f>
        <v>0.23275093192057028</v>
      </c>
      <c r="V1499" s="41">
        <f>Data5[[#This Row],[TOTAL CHELTUIELI LEI]]/Data5[[#This Row],[NUMĂRUL PERSOANELOR CARE AU PARTICIPAT LA VOT]]</f>
        <v>1.5298329355608591</v>
      </c>
      <c r="W1499" s="41">
        <f>Data5[[#This Row],[TOTAL CHELTUIELI EURO]]/Data5[[#This Row],[NUMĂRUL PERSOANELOR CARE AU PARTICIPAT LA VOT]]</f>
        <v>0.31607465456516587</v>
      </c>
      <c r="X1499" s="43">
        <v>4.8400999999999996</v>
      </c>
      <c r="Y1499" s="114" t="s">
        <v>2894</v>
      </c>
      <c r="Z1499" s="44">
        <v>1</v>
      </c>
      <c r="AA1499" s="115" t="s">
        <v>3105</v>
      </c>
      <c r="AB1499" s="44">
        <v>0</v>
      </c>
      <c r="AC1499" s="45"/>
    </row>
    <row r="1500" spans="1:29" ht="12" customHeight="1" x14ac:dyDescent="0.2">
      <c r="A1500" s="37">
        <v>1499</v>
      </c>
      <c r="B1500" s="38" t="s">
        <v>26</v>
      </c>
      <c r="C1500" s="39" t="s">
        <v>2241</v>
      </c>
      <c r="D1500" s="40">
        <v>44101</v>
      </c>
      <c r="E1500" s="38">
        <v>1</v>
      </c>
      <c r="F1500" s="38"/>
      <c r="G1500" s="38" t="s">
        <v>2</v>
      </c>
      <c r="H1500" s="38" t="s">
        <v>2</v>
      </c>
      <c r="I1500" s="39">
        <v>28800</v>
      </c>
      <c r="J1500" s="39">
        <v>25971.46</v>
      </c>
      <c r="K1500" s="39">
        <v>0</v>
      </c>
      <c r="L1500" s="41">
        <f>SUM(Data5[[#This Row],[CHELTUIELI DE PERSONAL LEI]:[CHELTUIELI DE CAPITAL (ACTIVE NEFINANCIARE ) LEI]])</f>
        <v>54771.46</v>
      </c>
      <c r="M1500" s="41">
        <f>Data5[[#This Row],[TOTAL CHELTUIELI LEI]]/Data5[[#This Row],[CURS VALUTAR EURO BNR 22 07 2020]]</f>
        <v>11316.183549926654</v>
      </c>
      <c r="N1500" s="49">
        <v>34427</v>
      </c>
      <c r="O1500" s="54"/>
      <c r="P1500" s="54">
        <v>11108</v>
      </c>
      <c r="Q1500" s="54"/>
      <c r="R1500" s="54">
        <f>Data5[[#This Row],[PERSOANE ÎNSCRISE ÎN LISTELE ELECTORALE (TURUL 1)            ]]+Data5[[#This Row],[PERSOANE ÎNSCRISE ÎN LISTELE ELECTORALE (TURUL AL 2-LEA)]]</f>
        <v>34427</v>
      </c>
      <c r="S1500" s="54">
        <f>Data5[[#This Row],[PERSOANE CARE AU PARTICIPAT LA VOT (TURUL 1)]]+Data5[[#This Row],[PERSOANE CARE AU PARTICIPAT LA VOT  (TURUL AL 2-LEA)]]</f>
        <v>11108</v>
      </c>
      <c r="T1500" s="41">
        <f>Data5[[#This Row],[TOTAL CHELTUIELI LEI]]/Data5[[#This Row],[NUMĂRUL PERSOANELOR ÎNSCRISE ÎN LISTELE ELECTORALE]]</f>
        <v>1.5909448978999041</v>
      </c>
      <c r="U1500" s="41">
        <f>Data5[[#This Row],[TOTAL CHELTUIELI EURO]]/Data5[[#This Row],[NUMĂRUL PERSOANELOR ÎNSCRISE ÎN LISTELE ELECTORALE]]</f>
        <v>0.32870083219352991</v>
      </c>
      <c r="V1500" s="41">
        <f>Data5[[#This Row],[TOTAL CHELTUIELI LEI]]/Data5[[#This Row],[NUMĂRUL PERSOANELOR CARE AU PARTICIPAT LA VOT]]</f>
        <v>4.9308120273676632</v>
      </c>
      <c r="W1500" s="41">
        <f>Data5[[#This Row],[TOTAL CHELTUIELI EURO]]/Data5[[#This Row],[NUMĂRUL PERSOANELOR CARE AU PARTICIPAT LA VOT]]</f>
        <v>1.0187417671882115</v>
      </c>
      <c r="X1500" s="43">
        <v>4.8400999999999996</v>
      </c>
      <c r="Y1500" s="114" t="s">
        <v>2894</v>
      </c>
      <c r="Z1500" s="44">
        <v>1</v>
      </c>
      <c r="AA1500" s="115" t="s">
        <v>3105</v>
      </c>
      <c r="AB1500" s="44">
        <v>0</v>
      </c>
      <c r="AC1500" s="45"/>
    </row>
    <row r="1501" spans="1:29" ht="12" customHeight="1" x14ac:dyDescent="0.2">
      <c r="A1501" s="37">
        <v>1500</v>
      </c>
      <c r="B1501" s="38" t="s">
        <v>26</v>
      </c>
      <c r="C1501" s="39" t="s">
        <v>2242</v>
      </c>
      <c r="D1501" s="40">
        <v>44101</v>
      </c>
      <c r="E1501" s="38">
        <v>1</v>
      </c>
      <c r="F1501" s="38"/>
      <c r="G1501" s="38" t="s">
        <v>2</v>
      </c>
      <c r="H1501" s="38" t="s">
        <v>2</v>
      </c>
      <c r="I1501" s="39">
        <v>6500</v>
      </c>
      <c r="J1501" s="39">
        <v>7076.13</v>
      </c>
      <c r="K1501" s="39">
        <v>0</v>
      </c>
      <c r="L1501" s="41">
        <f>SUM(Data5[[#This Row],[CHELTUIELI DE PERSONAL LEI]:[CHELTUIELI DE CAPITAL (ACTIVE NEFINANCIARE ) LEI]])</f>
        <v>13576.130000000001</v>
      </c>
      <c r="M1501" s="41">
        <f>Data5[[#This Row],[TOTAL CHELTUIELI LEI]]/Data5[[#This Row],[CURS VALUTAR EURO BNR 22 07 2020]]</f>
        <v>2804.9275841408239</v>
      </c>
      <c r="N1501" s="49">
        <v>16328</v>
      </c>
      <c r="O1501" s="54"/>
      <c r="P1501" s="54">
        <v>5590</v>
      </c>
      <c r="Q1501" s="54"/>
      <c r="R1501" s="54">
        <f>Data5[[#This Row],[PERSOANE ÎNSCRISE ÎN LISTELE ELECTORALE (TURUL 1)            ]]+Data5[[#This Row],[PERSOANE ÎNSCRISE ÎN LISTELE ELECTORALE (TURUL AL 2-LEA)]]</f>
        <v>16328</v>
      </c>
      <c r="S1501" s="54">
        <f>Data5[[#This Row],[PERSOANE CARE AU PARTICIPAT LA VOT (TURUL 1)]]+Data5[[#This Row],[PERSOANE CARE AU PARTICIPAT LA VOT  (TURUL AL 2-LEA)]]</f>
        <v>5590</v>
      </c>
      <c r="T1501" s="41">
        <f>Data5[[#This Row],[TOTAL CHELTUIELI LEI]]/Data5[[#This Row],[NUMĂRUL PERSOANELOR ÎNSCRISE ÎN LISTELE ELECTORALE]]</f>
        <v>0.83146313081822643</v>
      </c>
      <c r="U1501" s="41">
        <f>Data5[[#This Row],[TOTAL CHELTUIELI EURO]]/Data5[[#This Row],[NUMĂRUL PERSOANELOR ÎNSCRISE ÎN LISTELE ELECTORALE]]</f>
        <v>0.17178635375678736</v>
      </c>
      <c r="V1501" s="41">
        <f>Data5[[#This Row],[TOTAL CHELTUIELI LEI]]/Data5[[#This Row],[NUMĂRUL PERSOANELOR CARE AU PARTICIPAT LA VOT]]</f>
        <v>2.428645796064401</v>
      </c>
      <c r="W1501" s="41">
        <f>Data5[[#This Row],[TOTAL CHELTUIELI EURO]]/Data5[[#This Row],[NUMĂRUL PERSOANELOR CARE AU PARTICIPAT LA VOT]]</f>
        <v>0.50177595422912769</v>
      </c>
      <c r="X1501" s="43">
        <v>4.8400999999999996</v>
      </c>
      <c r="Y1501" s="114" t="s">
        <v>2890</v>
      </c>
      <c r="Z1501" s="44">
        <v>0</v>
      </c>
      <c r="AA1501" s="115" t="s">
        <v>3105</v>
      </c>
      <c r="AB1501" s="44">
        <v>0</v>
      </c>
      <c r="AC1501" s="45"/>
    </row>
    <row r="1502" spans="1:29" ht="12" customHeight="1" x14ac:dyDescent="0.2">
      <c r="A1502" s="37">
        <v>1501</v>
      </c>
      <c r="B1502" s="38" t="s">
        <v>26</v>
      </c>
      <c r="C1502" s="39" t="s">
        <v>2243</v>
      </c>
      <c r="D1502" s="40">
        <v>44101</v>
      </c>
      <c r="E1502" s="38">
        <v>1</v>
      </c>
      <c r="F1502" s="38"/>
      <c r="G1502" s="38" t="s">
        <v>2</v>
      </c>
      <c r="H1502" s="38" t="s">
        <v>2</v>
      </c>
      <c r="I1502" s="39">
        <v>18200</v>
      </c>
      <c r="J1502" s="39">
        <v>24366.400000000001</v>
      </c>
      <c r="K1502" s="39">
        <v>0</v>
      </c>
      <c r="L1502" s="41">
        <f>SUM(Data5[[#This Row],[CHELTUIELI DE PERSONAL LEI]:[CHELTUIELI DE CAPITAL (ACTIVE NEFINANCIARE ) LEI]])</f>
        <v>42566.400000000001</v>
      </c>
      <c r="M1502" s="41">
        <f>Data5[[#This Row],[TOTAL CHELTUIELI LEI]]/Data5[[#This Row],[CURS VALUTAR EURO BNR 22 07 2020]]</f>
        <v>8794.5290386562265</v>
      </c>
      <c r="N1502" s="49">
        <v>31385</v>
      </c>
      <c r="O1502" s="54"/>
      <c r="P1502" s="54">
        <v>12840</v>
      </c>
      <c r="Q1502" s="54"/>
      <c r="R1502" s="54">
        <f>Data5[[#This Row],[PERSOANE ÎNSCRISE ÎN LISTELE ELECTORALE (TURUL 1)            ]]+Data5[[#This Row],[PERSOANE ÎNSCRISE ÎN LISTELE ELECTORALE (TURUL AL 2-LEA)]]</f>
        <v>31385</v>
      </c>
      <c r="S1502" s="54">
        <f>Data5[[#This Row],[PERSOANE CARE AU PARTICIPAT LA VOT (TURUL 1)]]+Data5[[#This Row],[PERSOANE CARE AU PARTICIPAT LA VOT  (TURUL AL 2-LEA)]]</f>
        <v>12840</v>
      </c>
      <c r="T1502" s="41">
        <f>Data5[[#This Row],[TOTAL CHELTUIELI LEI]]/Data5[[#This Row],[NUMĂRUL PERSOANELOR ÎNSCRISE ÎN LISTELE ELECTORALE]]</f>
        <v>1.3562657320375977</v>
      </c>
      <c r="U1502" s="41">
        <f>Data5[[#This Row],[TOTAL CHELTUIELI EURO]]/Data5[[#This Row],[NUMĂRUL PERSOANELOR ÎNSCRISE ÎN LISTELE ELECTORALE]]</f>
        <v>0.28021440301597028</v>
      </c>
      <c r="V1502" s="41">
        <f>Data5[[#This Row],[TOTAL CHELTUIELI LEI]]/Data5[[#This Row],[NUMĂRUL PERSOANELOR CARE AU PARTICIPAT LA VOT]]</f>
        <v>3.3151401869158881</v>
      </c>
      <c r="W1502" s="41">
        <f>Data5[[#This Row],[TOTAL CHELTUIELI EURO]]/Data5[[#This Row],[NUMĂRUL PERSOANELOR CARE AU PARTICIPAT LA VOT]]</f>
        <v>0.68493216811964386</v>
      </c>
      <c r="X1502" s="43">
        <v>4.8400999999999996</v>
      </c>
      <c r="Y1502" s="114" t="s">
        <v>2894</v>
      </c>
      <c r="Z1502" s="44">
        <v>1</v>
      </c>
      <c r="AA1502" s="115" t="s">
        <v>3105</v>
      </c>
      <c r="AB1502" s="44">
        <v>0</v>
      </c>
      <c r="AC1502" s="45"/>
    </row>
    <row r="1503" spans="1:29" ht="12" customHeight="1" x14ac:dyDescent="0.2">
      <c r="A1503" s="37">
        <v>1502</v>
      </c>
      <c r="B1503" s="38" t="s">
        <v>26</v>
      </c>
      <c r="C1503" s="39" t="s">
        <v>2244</v>
      </c>
      <c r="D1503" s="40">
        <v>44101</v>
      </c>
      <c r="E1503" s="38">
        <v>1</v>
      </c>
      <c r="F1503" s="38"/>
      <c r="G1503" s="38" t="s">
        <v>2</v>
      </c>
      <c r="H1503" s="38" t="s">
        <v>2</v>
      </c>
      <c r="I1503" s="39">
        <v>0</v>
      </c>
      <c r="J1503" s="39">
        <v>14610</v>
      </c>
      <c r="K1503" s="39">
        <v>0</v>
      </c>
      <c r="L1503" s="41">
        <f>SUM(Data5[[#This Row],[CHELTUIELI DE PERSONAL LEI]:[CHELTUIELI DE CAPITAL (ACTIVE NEFINANCIARE ) LEI]])</f>
        <v>14610</v>
      </c>
      <c r="M1503" s="41">
        <f>Data5[[#This Row],[TOTAL CHELTUIELI LEI]]/Data5[[#This Row],[CURS VALUTAR EURO BNR 22 07 2020]]</f>
        <v>3018.5326749447327</v>
      </c>
      <c r="N1503" s="49">
        <v>13017</v>
      </c>
      <c r="O1503" s="54"/>
      <c r="P1503" s="54">
        <v>4901</v>
      </c>
      <c r="Q1503" s="54"/>
      <c r="R1503" s="54">
        <f>Data5[[#This Row],[PERSOANE ÎNSCRISE ÎN LISTELE ELECTORALE (TURUL 1)            ]]+Data5[[#This Row],[PERSOANE ÎNSCRISE ÎN LISTELE ELECTORALE (TURUL AL 2-LEA)]]</f>
        <v>13017</v>
      </c>
      <c r="S1503" s="54">
        <f>Data5[[#This Row],[PERSOANE CARE AU PARTICIPAT LA VOT (TURUL 1)]]+Data5[[#This Row],[PERSOANE CARE AU PARTICIPAT LA VOT  (TURUL AL 2-LEA)]]</f>
        <v>4901</v>
      </c>
      <c r="T1503" s="41">
        <f>Data5[[#This Row],[TOTAL CHELTUIELI LEI]]/Data5[[#This Row],[NUMĂRUL PERSOANELOR ÎNSCRISE ÎN LISTELE ELECTORALE]]</f>
        <v>1.1223784282092648</v>
      </c>
      <c r="U1503" s="41">
        <f>Data5[[#This Row],[TOTAL CHELTUIELI EURO]]/Data5[[#This Row],[NUMĂRUL PERSOANELOR ÎNSCRISE ÎN LISTELE ELECTORALE]]</f>
        <v>0.23189157831641183</v>
      </c>
      <c r="V1503" s="41">
        <f>Data5[[#This Row],[TOTAL CHELTUIELI LEI]]/Data5[[#This Row],[NUMĂRUL PERSOANELOR CARE AU PARTICIPAT LA VOT]]</f>
        <v>2.9810242807590286</v>
      </c>
      <c r="W1503" s="41">
        <f>Data5[[#This Row],[TOTAL CHELTUIELI EURO]]/Data5[[#This Row],[NUMĂRUL PERSOANELOR CARE AU PARTICIPAT LA VOT]]</f>
        <v>0.61590138235966796</v>
      </c>
      <c r="X1503" s="43">
        <v>4.8400999999999996</v>
      </c>
      <c r="Y1503" s="114" t="s">
        <v>2894</v>
      </c>
      <c r="Z1503" s="44">
        <v>1</v>
      </c>
      <c r="AA1503" s="115" t="s">
        <v>3105</v>
      </c>
      <c r="AB1503" s="44">
        <v>0</v>
      </c>
      <c r="AC1503" s="45"/>
    </row>
    <row r="1504" spans="1:29" ht="12" customHeight="1" x14ac:dyDescent="0.2">
      <c r="A1504" s="37">
        <v>1503</v>
      </c>
      <c r="B1504" s="38" t="s">
        <v>26</v>
      </c>
      <c r="C1504" s="39" t="s">
        <v>3050</v>
      </c>
      <c r="D1504" s="40">
        <v>44101</v>
      </c>
      <c r="E1504" s="38">
        <v>1</v>
      </c>
      <c r="F1504" s="38"/>
      <c r="G1504" s="38" t="s">
        <v>2</v>
      </c>
      <c r="H1504" s="38" t="s">
        <v>2</v>
      </c>
      <c r="I1504" s="50">
        <v>0</v>
      </c>
      <c r="J1504" s="50">
        <v>0</v>
      </c>
      <c r="K1504" s="50">
        <v>0</v>
      </c>
      <c r="L1504" s="41">
        <f>SUM(Data5[[#This Row],[CHELTUIELI DE PERSONAL LEI]:[CHELTUIELI DE CAPITAL (ACTIVE NEFINANCIARE ) LEI]])</f>
        <v>0</v>
      </c>
      <c r="M1504" s="41">
        <f>Data5[[#This Row],[TOTAL CHELTUIELI LEI]]/Data5[[#This Row],[CURS VALUTAR EURO BNR 22 07 2020]]</f>
        <v>0</v>
      </c>
      <c r="N1504" s="49">
        <v>1372</v>
      </c>
      <c r="O1504" s="54"/>
      <c r="P1504" s="54">
        <v>833</v>
      </c>
      <c r="Q1504" s="54"/>
      <c r="R1504" s="54">
        <f>Data5[[#This Row],[PERSOANE ÎNSCRISE ÎN LISTELE ELECTORALE (TURUL 1)            ]]+Data5[[#This Row],[PERSOANE ÎNSCRISE ÎN LISTELE ELECTORALE (TURUL AL 2-LEA)]]</f>
        <v>1372</v>
      </c>
      <c r="S1504" s="54">
        <f>Data5[[#This Row],[PERSOANE CARE AU PARTICIPAT LA VOT (TURUL 1)]]+Data5[[#This Row],[PERSOANE CARE AU PARTICIPAT LA VOT  (TURUL AL 2-LEA)]]</f>
        <v>833</v>
      </c>
      <c r="T1504" s="41">
        <f>Data5[[#This Row],[TOTAL CHELTUIELI LEI]]/Data5[[#This Row],[NUMĂRUL PERSOANELOR ÎNSCRISE ÎN LISTELE ELECTORALE]]</f>
        <v>0</v>
      </c>
      <c r="U1504" s="41">
        <f>Data5[[#This Row],[TOTAL CHELTUIELI EURO]]/Data5[[#This Row],[NUMĂRUL PERSOANELOR ÎNSCRISE ÎN LISTELE ELECTORALE]]</f>
        <v>0</v>
      </c>
      <c r="V1504" s="41">
        <f>Data5[[#This Row],[TOTAL CHELTUIELI LEI]]/Data5[[#This Row],[NUMĂRUL PERSOANELOR CARE AU PARTICIPAT LA VOT]]</f>
        <v>0</v>
      </c>
      <c r="W1504" s="41">
        <f>Data5[[#This Row],[TOTAL CHELTUIELI EURO]]/Data5[[#This Row],[NUMĂRUL PERSOANELOR CARE AU PARTICIPAT LA VOT]]</f>
        <v>0</v>
      </c>
      <c r="X1504" s="43">
        <v>4.8400999999999996</v>
      </c>
      <c r="Y1504" s="114" t="s">
        <v>2890</v>
      </c>
      <c r="Z1504" s="44">
        <v>0</v>
      </c>
      <c r="AA1504" s="115" t="s">
        <v>3105</v>
      </c>
      <c r="AB1504" s="44">
        <v>0</v>
      </c>
      <c r="AC1504" s="45"/>
    </row>
    <row r="1505" spans="1:29" ht="12" customHeight="1" x14ac:dyDescent="0.2">
      <c r="A1505" s="37">
        <v>1504</v>
      </c>
      <c r="B1505" s="38" t="s">
        <v>26</v>
      </c>
      <c r="C1505" s="39" t="s">
        <v>3051</v>
      </c>
      <c r="D1505" s="40">
        <v>44101</v>
      </c>
      <c r="E1505" s="38">
        <v>1</v>
      </c>
      <c r="F1505" s="38"/>
      <c r="G1505" s="38" t="s">
        <v>2</v>
      </c>
      <c r="H1505" s="38" t="s">
        <v>2</v>
      </c>
      <c r="I1505" s="39">
        <v>0</v>
      </c>
      <c r="J1505" s="39">
        <v>2369.44</v>
      </c>
      <c r="K1505" s="39">
        <v>0</v>
      </c>
      <c r="L1505" s="41">
        <f>SUM(Data5[[#This Row],[CHELTUIELI DE PERSONAL LEI]:[CHELTUIELI DE CAPITAL (ACTIVE NEFINANCIARE ) LEI]])</f>
        <v>2369.44</v>
      </c>
      <c r="M1505" s="41">
        <f>Data5[[#This Row],[TOTAL CHELTUIELI LEI]]/Data5[[#This Row],[CURS VALUTAR EURO BNR 22 07 2020]]</f>
        <v>489.54360447098207</v>
      </c>
      <c r="N1505" s="49">
        <v>6310</v>
      </c>
      <c r="O1505" s="54"/>
      <c r="P1505" s="54">
        <v>2041</v>
      </c>
      <c r="Q1505" s="54"/>
      <c r="R1505" s="54">
        <f>Data5[[#This Row],[PERSOANE ÎNSCRISE ÎN LISTELE ELECTORALE (TURUL 1)            ]]+Data5[[#This Row],[PERSOANE ÎNSCRISE ÎN LISTELE ELECTORALE (TURUL AL 2-LEA)]]</f>
        <v>6310</v>
      </c>
      <c r="S1505" s="54">
        <f>Data5[[#This Row],[PERSOANE CARE AU PARTICIPAT LA VOT (TURUL 1)]]+Data5[[#This Row],[PERSOANE CARE AU PARTICIPAT LA VOT  (TURUL AL 2-LEA)]]</f>
        <v>2041</v>
      </c>
      <c r="T1505" s="41">
        <f>Data5[[#This Row],[TOTAL CHELTUIELI LEI]]/Data5[[#This Row],[NUMĂRUL PERSOANELOR ÎNSCRISE ÎN LISTELE ELECTORALE]]</f>
        <v>0.37550554675118858</v>
      </c>
      <c r="U1505" s="41">
        <f>Data5[[#This Row],[TOTAL CHELTUIELI EURO]]/Data5[[#This Row],[NUMĂRUL PERSOANELOR ÎNSCRISE ÎN LISTELE ELECTORALE]]</f>
        <v>7.7582187713309367E-2</v>
      </c>
      <c r="V1505" s="41">
        <f>Data5[[#This Row],[TOTAL CHELTUIELI LEI]]/Data5[[#This Row],[NUMĂRUL PERSOANELOR CARE AU PARTICIPAT LA VOT]]</f>
        <v>1.1609211170994611</v>
      </c>
      <c r="W1505" s="41">
        <f>Data5[[#This Row],[TOTAL CHELTUIELI EURO]]/Data5[[#This Row],[NUMĂRUL PERSOANELOR CARE AU PARTICIPAT LA VOT]]</f>
        <v>0.23985477926064777</v>
      </c>
      <c r="X1505" s="43">
        <v>4.8400999999999996</v>
      </c>
      <c r="Y1505" s="114" t="s">
        <v>2890</v>
      </c>
      <c r="Z1505" s="44">
        <v>0</v>
      </c>
      <c r="AA1505" s="115" t="s">
        <v>3105</v>
      </c>
      <c r="AB1505" s="44">
        <v>0</v>
      </c>
      <c r="AC1505" s="45"/>
    </row>
    <row r="1506" spans="1:29" ht="12" customHeight="1" x14ac:dyDescent="0.2">
      <c r="A1506" s="37">
        <v>1505</v>
      </c>
      <c r="B1506" s="38" t="s">
        <v>26</v>
      </c>
      <c r="C1506" s="39" t="s">
        <v>3052</v>
      </c>
      <c r="D1506" s="40">
        <v>44101</v>
      </c>
      <c r="E1506" s="38">
        <v>1</v>
      </c>
      <c r="F1506" s="38"/>
      <c r="G1506" s="38" t="s">
        <v>2</v>
      </c>
      <c r="H1506" s="38" t="s">
        <v>2</v>
      </c>
      <c r="I1506" s="39">
        <v>3000</v>
      </c>
      <c r="J1506" s="39">
        <v>879</v>
      </c>
      <c r="K1506" s="39">
        <v>0</v>
      </c>
      <c r="L1506" s="41">
        <f>SUM(Data5[[#This Row],[CHELTUIELI DE PERSONAL LEI]:[CHELTUIELI DE CAPITAL (ACTIVE NEFINANCIARE ) LEI]])</f>
        <v>3879</v>
      </c>
      <c r="M1506" s="41">
        <f>Data5[[#This Row],[TOTAL CHELTUIELI LEI]]/Data5[[#This Row],[CURS VALUTAR EURO BNR 22 07 2020]]</f>
        <v>801.42972252639413</v>
      </c>
      <c r="N1506" s="49">
        <v>2306</v>
      </c>
      <c r="O1506" s="54"/>
      <c r="P1506" s="54">
        <v>1110</v>
      </c>
      <c r="Q1506" s="54"/>
      <c r="R1506" s="54">
        <f>Data5[[#This Row],[PERSOANE ÎNSCRISE ÎN LISTELE ELECTORALE (TURUL 1)            ]]+Data5[[#This Row],[PERSOANE ÎNSCRISE ÎN LISTELE ELECTORALE (TURUL AL 2-LEA)]]</f>
        <v>2306</v>
      </c>
      <c r="S1506" s="54">
        <f>Data5[[#This Row],[PERSOANE CARE AU PARTICIPAT LA VOT (TURUL 1)]]+Data5[[#This Row],[PERSOANE CARE AU PARTICIPAT LA VOT  (TURUL AL 2-LEA)]]</f>
        <v>1110</v>
      </c>
      <c r="T1506" s="41">
        <f>Data5[[#This Row],[TOTAL CHELTUIELI LEI]]/Data5[[#This Row],[NUMĂRUL PERSOANELOR ÎNSCRISE ÎN LISTELE ELECTORALE]]</f>
        <v>1.6821335646140503</v>
      </c>
      <c r="U1506" s="41">
        <f>Data5[[#This Row],[TOTAL CHELTUIELI EURO]]/Data5[[#This Row],[NUMĂRUL PERSOANELOR ÎNSCRISE ÎN LISTELE ELECTORALE]]</f>
        <v>0.3475410765509081</v>
      </c>
      <c r="V1506" s="41">
        <f>Data5[[#This Row],[TOTAL CHELTUIELI LEI]]/Data5[[#This Row],[NUMĂRUL PERSOANELOR CARE AU PARTICIPAT LA VOT]]</f>
        <v>3.4945945945945946</v>
      </c>
      <c r="W1506" s="41">
        <f>Data5[[#This Row],[TOTAL CHELTUIELI EURO]]/Data5[[#This Row],[NUMĂRUL PERSOANELOR CARE AU PARTICIPAT LA VOT]]</f>
        <v>0.72200875903278749</v>
      </c>
      <c r="X1506" s="43">
        <v>4.8400999999999996</v>
      </c>
      <c r="Y1506" s="114" t="s">
        <v>2894</v>
      </c>
      <c r="Z1506" s="44">
        <v>1</v>
      </c>
      <c r="AA1506" s="115" t="s">
        <v>3105</v>
      </c>
      <c r="AB1506" s="44">
        <v>0</v>
      </c>
      <c r="AC1506" s="45"/>
    </row>
    <row r="1507" spans="1:29" ht="12" customHeight="1" x14ac:dyDescent="0.2">
      <c r="A1507" s="37">
        <v>1506</v>
      </c>
      <c r="B1507" s="38" t="s">
        <v>26</v>
      </c>
      <c r="C1507" s="39" t="s">
        <v>3053</v>
      </c>
      <c r="D1507" s="40">
        <v>44101</v>
      </c>
      <c r="E1507" s="38">
        <v>1</v>
      </c>
      <c r="F1507" s="38"/>
      <c r="G1507" s="38" t="s">
        <v>2</v>
      </c>
      <c r="H1507" s="38" t="s">
        <v>2</v>
      </c>
      <c r="I1507" s="39">
        <v>8000</v>
      </c>
      <c r="J1507" s="39">
        <v>12000</v>
      </c>
      <c r="K1507" s="39">
        <v>0</v>
      </c>
      <c r="L1507" s="41">
        <f>SUM(Data5[[#This Row],[CHELTUIELI DE PERSONAL LEI]:[CHELTUIELI DE CAPITAL (ACTIVE NEFINANCIARE ) LEI]])</f>
        <v>20000</v>
      </c>
      <c r="M1507" s="41">
        <f>Data5[[#This Row],[TOTAL CHELTUIELI LEI]]/Data5[[#This Row],[CURS VALUTAR EURO BNR 22 07 2020]]</f>
        <v>4132.1460300407016</v>
      </c>
      <c r="N1507" s="49">
        <v>8878</v>
      </c>
      <c r="O1507" s="54"/>
      <c r="P1507" s="54">
        <v>4756</v>
      </c>
      <c r="Q1507" s="54"/>
      <c r="R1507" s="54">
        <f>Data5[[#This Row],[PERSOANE ÎNSCRISE ÎN LISTELE ELECTORALE (TURUL 1)            ]]+Data5[[#This Row],[PERSOANE ÎNSCRISE ÎN LISTELE ELECTORALE (TURUL AL 2-LEA)]]</f>
        <v>8878</v>
      </c>
      <c r="S1507" s="54">
        <f>Data5[[#This Row],[PERSOANE CARE AU PARTICIPAT LA VOT (TURUL 1)]]+Data5[[#This Row],[PERSOANE CARE AU PARTICIPAT LA VOT  (TURUL AL 2-LEA)]]</f>
        <v>4756</v>
      </c>
      <c r="T1507" s="41">
        <f>Data5[[#This Row],[TOTAL CHELTUIELI LEI]]/Data5[[#This Row],[NUMĂRUL PERSOANELOR ÎNSCRISE ÎN LISTELE ELECTORALE]]</f>
        <v>2.2527596305474207</v>
      </c>
      <c r="U1507" s="41">
        <f>Data5[[#This Row],[TOTAL CHELTUIELI EURO]]/Data5[[#This Row],[NUMĂRUL PERSOANELOR ÎNSCRISE ÎN LISTELE ELECTORALE]]</f>
        <v>0.46543658820012407</v>
      </c>
      <c r="V1507" s="41">
        <f>Data5[[#This Row],[TOTAL CHELTUIELI LEI]]/Data5[[#This Row],[NUMĂRUL PERSOANELOR CARE AU PARTICIPAT LA VOT]]</f>
        <v>4.2052144659377628</v>
      </c>
      <c r="W1507" s="41">
        <f>Data5[[#This Row],[TOTAL CHELTUIELI EURO]]/Data5[[#This Row],[NUMĂRUL PERSOANELOR CARE AU PARTICIPAT LA VOT]]</f>
        <v>0.86882801304472279</v>
      </c>
      <c r="X1507" s="43">
        <v>4.8400999999999996</v>
      </c>
      <c r="Y1507" s="114" t="s">
        <v>2891</v>
      </c>
      <c r="Z1507" s="44">
        <v>2</v>
      </c>
      <c r="AA1507" s="115" t="s">
        <v>3105</v>
      </c>
      <c r="AB1507" s="44">
        <v>0</v>
      </c>
      <c r="AC1507" s="45"/>
    </row>
    <row r="1508" spans="1:29" ht="12" customHeight="1" x14ac:dyDescent="0.2">
      <c r="A1508" s="37">
        <v>1507</v>
      </c>
      <c r="B1508" s="38" t="s">
        <v>26</v>
      </c>
      <c r="C1508" s="39" t="s">
        <v>3054</v>
      </c>
      <c r="D1508" s="40">
        <v>44101</v>
      </c>
      <c r="E1508" s="38">
        <v>1</v>
      </c>
      <c r="F1508" s="38"/>
      <c r="G1508" s="38" t="s">
        <v>2</v>
      </c>
      <c r="H1508" s="38" t="s">
        <v>2</v>
      </c>
      <c r="I1508" s="39">
        <v>3600</v>
      </c>
      <c r="J1508" s="39">
        <v>5096</v>
      </c>
      <c r="K1508" s="39">
        <v>0</v>
      </c>
      <c r="L1508" s="41">
        <f>SUM(Data5[[#This Row],[CHELTUIELI DE PERSONAL LEI]:[CHELTUIELI DE CAPITAL (ACTIVE NEFINANCIARE ) LEI]])</f>
        <v>8696</v>
      </c>
      <c r="M1508" s="41">
        <f>Data5[[#This Row],[TOTAL CHELTUIELI LEI]]/Data5[[#This Row],[CURS VALUTAR EURO BNR 22 07 2020]]</f>
        <v>1796.6570938616971</v>
      </c>
      <c r="N1508" s="49">
        <v>6169</v>
      </c>
      <c r="O1508" s="54"/>
      <c r="P1508" s="54">
        <v>3063</v>
      </c>
      <c r="Q1508" s="54"/>
      <c r="R1508" s="54">
        <f>Data5[[#This Row],[PERSOANE ÎNSCRISE ÎN LISTELE ELECTORALE (TURUL 1)            ]]+Data5[[#This Row],[PERSOANE ÎNSCRISE ÎN LISTELE ELECTORALE (TURUL AL 2-LEA)]]</f>
        <v>6169</v>
      </c>
      <c r="S1508" s="54">
        <f>Data5[[#This Row],[PERSOANE CARE AU PARTICIPAT LA VOT (TURUL 1)]]+Data5[[#This Row],[PERSOANE CARE AU PARTICIPAT LA VOT  (TURUL AL 2-LEA)]]</f>
        <v>3063</v>
      </c>
      <c r="T1508" s="41">
        <f>Data5[[#This Row],[TOTAL CHELTUIELI LEI]]/Data5[[#This Row],[NUMĂRUL PERSOANELOR ÎNSCRISE ÎN LISTELE ELECTORALE]]</f>
        <v>1.4096287891068244</v>
      </c>
      <c r="U1508" s="41">
        <f>Data5[[#This Row],[TOTAL CHELTUIELI EURO]]/Data5[[#This Row],[NUMĂRUL PERSOANELOR ÎNSCRISE ÎN LISTELE ELECTORALE]]</f>
        <v>0.29123960023694234</v>
      </c>
      <c r="V1508" s="41">
        <f>Data5[[#This Row],[TOTAL CHELTUIELI LEI]]/Data5[[#This Row],[NUMĂRUL PERSOANELOR CARE AU PARTICIPAT LA VOT]]</f>
        <v>2.8390466862553052</v>
      </c>
      <c r="W1508" s="41">
        <f>Data5[[#This Row],[TOTAL CHELTUIELI EURO]]/Data5[[#This Row],[NUMĂRUL PERSOANELOR CARE AU PARTICIPAT LA VOT]]</f>
        <v>0.58656777468550347</v>
      </c>
      <c r="X1508" s="43">
        <v>4.8400999999999996</v>
      </c>
      <c r="Y1508" s="114" t="s">
        <v>2894</v>
      </c>
      <c r="Z1508" s="44">
        <v>1</v>
      </c>
      <c r="AA1508" s="115" t="s">
        <v>3105</v>
      </c>
      <c r="AB1508" s="44">
        <v>0</v>
      </c>
      <c r="AC1508" s="45"/>
    </row>
    <row r="1509" spans="1:29" ht="12" customHeight="1" x14ac:dyDescent="0.2">
      <c r="A1509" s="37">
        <v>1508</v>
      </c>
      <c r="B1509" s="38" t="s">
        <v>26</v>
      </c>
      <c r="C1509" s="39" t="s">
        <v>2245</v>
      </c>
      <c r="D1509" s="40">
        <v>44101</v>
      </c>
      <c r="E1509" s="38">
        <v>1</v>
      </c>
      <c r="F1509" s="38"/>
      <c r="G1509" s="38" t="s">
        <v>2</v>
      </c>
      <c r="H1509" s="38" t="s">
        <v>2</v>
      </c>
      <c r="I1509" s="39">
        <v>104365</v>
      </c>
      <c r="J1509" s="39">
        <v>0</v>
      </c>
      <c r="K1509" s="39">
        <v>0</v>
      </c>
      <c r="L1509" s="41">
        <f>SUM(Data5[[#This Row],[CHELTUIELI DE PERSONAL LEI]:[CHELTUIELI DE CAPITAL (ACTIVE NEFINANCIARE ) LEI]])</f>
        <v>104365</v>
      </c>
      <c r="M1509" s="41">
        <f>Data5[[#This Row],[TOTAL CHELTUIELI LEI]]/Data5[[#This Row],[CURS VALUTAR EURO BNR 22 07 2020]]</f>
        <v>21562.571021259893</v>
      </c>
      <c r="N1509" s="49">
        <v>2250</v>
      </c>
      <c r="O1509" s="54"/>
      <c r="P1509" s="54">
        <v>884</v>
      </c>
      <c r="Q1509" s="54"/>
      <c r="R1509" s="54">
        <f>Data5[[#This Row],[PERSOANE ÎNSCRISE ÎN LISTELE ELECTORALE (TURUL 1)            ]]+Data5[[#This Row],[PERSOANE ÎNSCRISE ÎN LISTELE ELECTORALE (TURUL AL 2-LEA)]]</f>
        <v>2250</v>
      </c>
      <c r="S1509" s="54">
        <f>Data5[[#This Row],[PERSOANE CARE AU PARTICIPAT LA VOT (TURUL 1)]]+Data5[[#This Row],[PERSOANE CARE AU PARTICIPAT LA VOT  (TURUL AL 2-LEA)]]</f>
        <v>884</v>
      </c>
      <c r="T1509" s="41">
        <f>Data5[[#This Row],[TOTAL CHELTUIELI LEI]]/Data5[[#This Row],[NUMĂRUL PERSOANELOR ÎNSCRISE ÎN LISTELE ELECTORALE]]</f>
        <v>46.384444444444448</v>
      </c>
      <c r="U1509" s="41">
        <f>Data5[[#This Row],[TOTAL CHELTUIELI EURO]]/Data5[[#This Row],[NUMĂRUL PERSOANELOR ÎNSCRISE ÎN LISTELE ELECTORALE]]</f>
        <v>9.5833648983377309</v>
      </c>
      <c r="V1509" s="41">
        <f>Data5[[#This Row],[TOTAL CHELTUIELI LEI]]/Data5[[#This Row],[NUMĂRUL PERSOANELOR CARE AU PARTICIPAT LA VOT]]</f>
        <v>118.05995475113122</v>
      </c>
      <c r="W1509" s="41">
        <f>Data5[[#This Row],[TOTAL CHELTUIELI EURO]]/Data5[[#This Row],[NUMĂRUL PERSOANELOR CARE AU PARTICIPAT LA VOT]]</f>
        <v>24.392048666583591</v>
      </c>
      <c r="X1509" s="43">
        <v>4.8400999999999996</v>
      </c>
      <c r="Y1509" s="114" t="s">
        <v>2913</v>
      </c>
      <c r="Z1509" s="44">
        <v>46</v>
      </c>
      <c r="AA1509" s="115" t="s">
        <v>3111</v>
      </c>
      <c r="AB1509" s="44">
        <v>9</v>
      </c>
      <c r="AC1509" s="45"/>
    </row>
    <row r="1510" spans="1:29" ht="12" customHeight="1" x14ac:dyDescent="0.2">
      <c r="A1510" s="37">
        <v>1509</v>
      </c>
      <c r="B1510" s="38" t="s">
        <v>26</v>
      </c>
      <c r="C1510" s="39" t="s">
        <v>2246</v>
      </c>
      <c r="D1510" s="40">
        <v>44101</v>
      </c>
      <c r="E1510" s="38">
        <v>1</v>
      </c>
      <c r="F1510" s="38"/>
      <c r="G1510" s="38" t="s">
        <v>2</v>
      </c>
      <c r="H1510" s="38" t="s">
        <v>2</v>
      </c>
      <c r="I1510" s="39">
        <v>1600</v>
      </c>
      <c r="J1510" s="39">
        <v>2100</v>
      </c>
      <c r="K1510" s="39">
        <v>0</v>
      </c>
      <c r="L1510" s="41">
        <f>SUM(Data5[[#This Row],[CHELTUIELI DE PERSONAL LEI]:[CHELTUIELI DE CAPITAL (ACTIVE NEFINANCIARE ) LEI]])</f>
        <v>3700</v>
      </c>
      <c r="M1510" s="41">
        <f>Data5[[#This Row],[TOTAL CHELTUIELI LEI]]/Data5[[#This Row],[CURS VALUTAR EURO BNR 22 07 2020]]</f>
        <v>764.44701555752988</v>
      </c>
      <c r="N1510" s="49">
        <v>2166</v>
      </c>
      <c r="O1510" s="54"/>
      <c r="P1510" s="54">
        <v>737</v>
      </c>
      <c r="Q1510" s="54"/>
      <c r="R1510" s="54">
        <f>Data5[[#This Row],[PERSOANE ÎNSCRISE ÎN LISTELE ELECTORALE (TURUL 1)            ]]+Data5[[#This Row],[PERSOANE ÎNSCRISE ÎN LISTELE ELECTORALE (TURUL AL 2-LEA)]]</f>
        <v>2166</v>
      </c>
      <c r="S1510" s="54">
        <f>Data5[[#This Row],[PERSOANE CARE AU PARTICIPAT LA VOT (TURUL 1)]]+Data5[[#This Row],[PERSOANE CARE AU PARTICIPAT LA VOT  (TURUL AL 2-LEA)]]</f>
        <v>737</v>
      </c>
      <c r="T1510" s="41">
        <f>Data5[[#This Row],[TOTAL CHELTUIELI LEI]]/Data5[[#This Row],[NUMĂRUL PERSOANELOR ÎNSCRISE ÎN LISTELE ELECTORALE]]</f>
        <v>1.7082179132040627</v>
      </c>
      <c r="U1510" s="41">
        <f>Data5[[#This Row],[TOTAL CHELTUIELI EURO]]/Data5[[#This Row],[NUMĂRUL PERSOANELOR ÎNSCRISE ÎN LISTELE ELECTORALE]]</f>
        <v>0.35293029342452903</v>
      </c>
      <c r="V1510" s="41">
        <f>Data5[[#This Row],[TOTAL CHELTUIELI LEI]]/Data5[[#This Row],[NUMĂRUL PERSOANELOR CARE AU PARTICIPAT LA VOT]]</f>
        <v>5.0203527815468112</v>
      </c>
      <c r="W1510" s="41">
        <f>Data5[[#This Row],[TOTAL CHELTUIELI EURO]]/Data5[[#This Row],[NUMĂRUL PERSOANELOR CARE AU PARTICIPAT LA VOT]]</f>
        <v>1.0372415407836226</v>
      </c>
      <c r="X1510" s="43">
        <v>4.8400999999999996</v>
      </c>
      <c r="Y1510" s="114" t="s">
        <v>2894</v>
      </c>
      <c r="Z1510" s="44">
        <v>1</v>
      </c>
      <c r="AA1510" s="115" t="s">
        <v>3105</v>
      </c>
      <c r="AB1510" s="44">
        <v>0</v>
      </c>
      <c r="AC1510" s="45"/>
    </row>
    <row r="1511" spans="1:29" ht="12" customHeight="1" x14ac:dyDescent="0.2">
      <c r="A1511" s="37">
        <v>1510</v>
      </c>
      <c r="B1511" s="38" t="s">
        <v>26</v>
      </c>
      <c r="C1511" s="39" t="s">
        <v>2247</v>
      </c>
      <c r="D1511" s="40">
        <v>44101</v>
      </c>
      <c r="E1511" s="38">
        <v>1</v>
      </c>
      <c r="F1511" s="38"/>
      <c r="G1511" s="38" t="s">
        <v>2</v>
      </c>
      <c r="H1511" s="38" t="s">
        <v>2</v>
      </c>
      <c r="I1511" s="39">
        <v>2200</v>
      </c>
      <c r="J1511" s="39">
        <v>2086</v>
      </c>
      <c r="K1511" s="39">
        <v>0</v>
      </c>
      <c r="L1511" s="41">
        <f>SUM(Data5[[#This Row],[CHELTUIELI DE PERSONAL LEI]:[CHELTUIELI DE CAPITAL (ACTIVE NEFINANCIARE ) LEI]])</f>
        <v>4286</v>
      </c>
      <c r="M1511" s="41">
        <f>Data5[[#This Row],[TOTAL CHELTUIELI LEI]]/Data5[[#This Row],[CURS VALUTAR EURO BNR 22 07 2020]]</f>
        <v>885.51889423772241</v>
      </c>
      <c r="N1511" s="49">
        <v>2231</v>
      </c>
      <c r="O1511" s="54"/>
      <c r="P1511" s="54">
        <v>1418</v>
      </c>
      <c r="Q1511" s="54"/>
      <c r="R1511" s="54">
        <f>Data5[[#This Row],[PERSOANE ÎNSCRISE ÎN LISTELE ELECTORALE (TURUL 1)            ]]+Data5[[#This Row],[PERSOANE ÎNSCRISE ÎN LISTELE ELECTORALE (TURUL AL 2-LEA)]]</f>
        <v>2231</v>
      </c>
      <c r="S1511" s="54">
        <f>Data5[[#This Row],[PERSOANE CARE AU PARTICIPAT LA VOT (TURUL 1)]]+Data5[[#This Row],[PERSOANE CARE AU PARTICIPAT LA VOT  (TURUL AL 2-LEA)]]</f>
        <v>1418</v>
      </c>
      <c r="T1511" s="41">
        <f>Data5[[#This Row],[TOTAL CHELTUIELI LEI]]/Data5[[#This Row],[NUMĂRUL PERSOANELOR ÎNSCRISE ÎN LISTELE ELECTORALE]]</f>
        <v>1.9211116091438816</v>
      </c>
      <c r="U1511" s="41">
        <f>Data5[[#This Row],[TOTAL CHELTUIELI EURO]]/Data5[[#This Row],[NUMĂRUL PERSOANELOR ÎNSCRISE ÎN LISTELE ELECTORALE]]</f>
        <v>0.39691568544944977</v>
      </c>
      <c r="V1511" s="41">
        <f>Data5[[#This Row],[TOTAL CHELTUIELI LEI]]/Data5[[#This Row],[NUMĂRUL PERSOANELOR CARE AU PARTICIPAT LA VOT]]</f>
        <v>3.0225669957686883</v>
      </c>
      <c r="W1511" s="41">
        <f>Data5[[#This Row],[TOTAL CHELTUIELI EURO]]/Data5[[#This Row],[NUMĂRUL PERSOANELOR CARE AU PARTICIPAT LA VOT]]</f>
        <v>0.6244844106048818</v>
      </c>
      <c r="X1511" s="43">
        <v>4.8400999999999996</v>
      </c>
      <c r="Y1511" s="114" t="s">
        <v>2894</v>
      </c>
      <c r="Z1511" s="44">
        <v>1</v>
      </c>
      <c r="AA1511" s="115" t="s">
        <v>3105</v>
      </c>
      <c r="AB1511" s="44">
        <v>0</v>
      </c>
      <c r="AC1511" s="45"/>
    </row>
    <row r="1512" spans="1:29" ht="12" customHeight="1" x14ac:dyDescent="0.2">
      <c r="A1512" s="37">
        <v>1511</v>
      </c>
      <c r="B1512" s="38" t="s">
        <v>26</v>
      </c>
      <c r="C1512" s="39" t="s">
        <v>2014</v>
      </c>
      <c r="D1512" s="40">
        <v>44101</v>
      </c>
      <c r="E1512" s="38">
        <v>1</v>
      </c>
      <c r="F1512" s="38"/>
      <c r="G1512" s="38" t="s">
        <v>2</v>
      </c>
      <c r="H1512" s="38" t="s">
        <v>2</v>
      </c>
      <c r="I1512" s="39">
        <v>0</v>
      </c>
      <c r="J1512" s="39">
        <v>5051</v>
      </c>
      <c r="K1512" s="39">
        <v>0</v>
      </c>
      <c r="L1512" s="41">
        <f>SUM(Data5[[#This Row],[CHELTUIELI DE PERSONAL LEI]:[CHELTUIELI DE CAPITAL (ACTIVE NEFINANCIARE ) LEI]])</f>
        <v>5051</v>
      </c>
      <c r="M1512" s="41">
        <f>Data5[[#This Row],[TOTAL CHELTUIELI LEI]]/Data5[[#This Row],[CURS VALUTAR EURO BNR 22 07 2020]]</f>
        <v>1043.5734798867793</v>
      </c>
      <c r="N1512" s="49">
        <v>1648</v>
      </c>
      <c r="O1512" s="54"/>
      <c r="P1512" s="54">
        <v>681</v>
      </c>
      <c r="Q1512" s="54"/>
      <c r="R1512" s="54">
        <f>Data5[[#This Row],[PERSOANE ÎNSCRISE ÎN LISTELE ELECTORALE (TURUL 1)            ]]+Data5[[#This Row],[PERSOANE ÎNSCRISE ÎN LISTELE ELECTORALE (TURUL AL 2-LEA)]]</f>
        <v>1648</v>
      </c>
      <c r="S1512" s="54">
        <f>Data5[[#This Row],[PERSOANE CARE AU PARTICIPAT LA VOT (TURUL 1)]]+Data5[[#This Row],[PERSOANE CARE AU PARTICIPAT LA VOT  (TURUL AL 2-LEA)]]</f>
        <v>681</v>
      </c>
      <c r="T1512" s="41">
        <f>Data5[[#This Row],[TOTAL CHELTUIELI LEI]]/Data5[[#This Row],[NUMĂRUL PERSOANELOR ÎNSCRISE ÎN LISTELE ELECTORALE]]</f>
        <v>3.0649271844660193</v>
      </c>
      <c r="U1512" s="41">
        <f>Data5[[#This Row],[TOTAL CHELTUIELI EURO]]/Data5[[#This Row],[NUMĂRUL PERSOANELOR ÎNSCRISE ÎN LISTELE ELECTORALE]]</f>
        <v>0.63323633488275444</v>
      </c>
      <c r="V1512" s="41">
        <f>Data5[[#This Row],[TOTAL CHELTUIELI LEI]]/Data5[[#This Row],[NUMĂRUL PERSOANELOR CARE AU PARTICIPAT LA VOT]]</f>
        <v>7.4170337738619674</v>
      </c>
      <c r="W1512" s="41">
        <f>Data5[[#This Row],[TOTAL CHELTUIELI EURO]]/Data5[[#This Row],[NUMĂRUL PERSOANELOR CARE AU PARTICIPAT LA VOT]]</f>
        <v>1.5324133331670768</v>
      </c>
      <c r="X1512" s="43">
        <v>4.8400999999999996</v>
      </c>
      <c r="Y1512" s="114" t="s">
        <v>2884</v>
      </c>
      <c r="Z1512" s="44">
        <v>3</v>
      </c>
      <c r="AA1512" s="115" t="s">
        <v>3105</v>
      </c>
      <c r="AB1512" s="44">
        <v>0</v>
      </c>
      <c r="AC1512" s="45"/>
    </row>
    <row r="1513" spans="1:29" ht="12" customHeight="1" x14ac:dyDescent="0.2">
      <c r="A1513" s="37">
        <v>1512</v>
      </c>
      <c r="B1513" s="38" t="s">
        <v>26</v>
      </c>
      <c r="C1513" s="39" t="s">
        <v>2248</v>
      </c>
      <c r="D1513" s="40">
        <v>44101</v>
      </c>
      <c r="E1513" s="38">
        <v>1</v>
      </c>
      <c r="F1513" s="38"/>
      <c r="G1513" s="38" t="s">
        <v>2</v>
      </c>
      <c r="H1513" s="38" t="s">
        <v>2</v>
      </c>
      <c r="I1513" s="48">
        <v>2500</v>
      </c>
      <c r="J1513" s="39">
        <v>1500</v>
      </c>
      <c r="K1513" s="39">
        <v>0</v>
      </c>
      <c r="L1513" s="41">
        <f>SUM(Data5[[#This Row],[CHELTUIELI DE PERSONAL LEI]:[CHELTUIELI DE CAPITAL (ACTIVE NEFINANCIARE ) LEI]])</f>
        <v>4000</v>
      </c>
      <c r="M1513" s="41">
        <f>Data5[[#This Row],[TOTAL CHELTUIELI LEI]]/Data5[[#This Row],[CURS VALUTAR EURO BNR 22 07 2020]]</f>
        <v>826.42920600814034</v>
      </c>
      <c r="N1513" s="49">
        <v>1665</v>
      </c>
      <c r="O1513" s="54"/>
      <c r="P1513" s="54">
        <v>1058</v>
      </c>
      <c r="Q1513" s="54"/>
      <c r="R1513" s="54">
        <f>Data5[[#This Row],[PERSOANE ÎNSCRISE ÎN LISTELE ELECTORALE (TURUL 1)            ]]+Data5[[#This Row],[PERSOANE ÎNSCRISE ÎN LISTELE ELECTORALE (TURUL AL 2-LEA)]]</f>
        <v>1665</v>
      </c>
      <c r="S1513" s="54">
        <f>Data5[[#This Row],[PERSOANE CARE AU PARTICIPAT LA VOT (TURUL 1)]]+Data5[[#This Row],[PERSOANE CARE AU PARTICIPAT LA VOT  (TURUL AL 2-LEA)]]</f>
        <v>1058</v>
      </c>
      <c r="T1513" s="41">
        <f>Data5[[#This Row],[TOTAL CHELTUIELI LEI]]/Data5[[#This Row],[NUMĂRUL PERSOANELOR ÎNSCRISE ÎN LISTELE ELECTORALE]]</f>
        <v>2.4024024024024024</v>
      </c>
      <c r="U1513" s="41">
        <f>Data5[[#This Row],[TOTAL CHELTUIELI EURO]]/Data5[[#This Row],[NUMĂRUL PERSOANELOR ÎNSCRISE ÎN LISTELE ELECTORALE]]</f>
        <v>0.49635387748236659</v>
      </c>
      <c r="V1513" s="41">
        <f>Data5[[#This Row],[TOTAL CHELTUIELI LEI]]/Data5[[#This Row],[NUMĂRUL PERSOANELOR CARE AU PARTICIPAT LA VOT]]</f>
        <v>3.7807183364839321</v>
      </c>
      <c r="W1513" s="41">
        <f>Data5[[#This Row],[TOTAL CHELTUIELI EURO]]/Data5[[#This Row],[NUMĂRUL PERSOANELOR CARE AU PARTICIPAT LA VOT]]</f>
        <v>0.7811240132402083</v>
      </c>
      <c r="X1513" s="43">
        <v>4.8400999999999996</v>
      </c>
      <c r="Y1513" s="114" t="s">
        <v>2891</v>
      </c>
      <c r="Z1513" s="44">
        <v>2</v>
      </c>
      <c r="AA1513" s="115" t="s">
        <v>3105</v>
      </c>
      <c r="AB1513" s="44">
        <v>0</v>
      </c>
      <c r="AC1513" s="45"/>
    </row>
    <row r="1514" spans="1:29" ht="12" customHeight="1" x14ac:dyDescent="0.2">
      <c r="A1514" s="37">
        <v>1513</v>
      </c>
      <c r="B1514" s="38" t="s">
        <v>26</v>
      </c>
      <c r="C1514" s="39" t="s">
        <v>2249</v>
      </c>
      <c r="D1514" s="40">
        <v>44101</v>
      </c>
      <c r="E1514" s="38">
        <v>1</v>
      </c>
      <c r="F1514" s="38"/>
      <c r="G1514" s="38" t="s">
        <v>2</v>
      </c>
      <c r="H1514" s="38" t="s">
        <v>2</v>
      </c>
      <c r="I1514" s="39">
        <v>1700</v>
      </c>
      <c r="J1514" s="39">
        <v>4579</v>
      </c>
      <c r="K1514" s="39">
        <v>0</v>
      </c>
      <c r="L1514" s="41">
        <f>SUM(Data5[[#This Row],[CHELTUIELI DE PERSONAL LEI]:[CHELTUIELI DE CAPITAL (ACTIVE NEFINANCIARE ) LEI]])</f>
        <v>6279</v>
      </c>
      <c r="M1514" s="41">
        <f>Data5[[#This Row],[TOTAL CHELTUIELI LEI]]/Data5[[#This Row],[CURS VALUTAR EURO BNR 22 07 2020]]</f>
        <v>1297.2872461312784</v>
      </c>
      <c r="N1514" s="49">
        <v>2271</v>
      </c>
      <c r="O1514" s="54"/>
      <c r="P1514" s="54">
        <v>1165</v>
      </c>
      <c r="Q1514" s="54"/>
      <c r="R1514" s="54">
        <f>Data5[[#This Row],[PERSOANE ÎNSCRISE ÎN LISTELE ELECTORALE (TURUL 1)            ]]+Data5[[#This Row],[PERSOANE ÎNSCRISE ÎN LISTELE ELECTORALE (TURUL AL 2-LEA)]]</f>
        <v>2271</v>
      </c>
      <c r="S1514" s="54">
        <f>Data5[[#This Row],[PERSOANE CARE AU PARTICIPAT LA VOT (TURUL 1)]]+Data5[[#This Row],[PERSOANE CARE AU PARTICIPAT LA VOT  (TURUL AL 2-LEA)]]</f>
        <v>1165</v>
      </c>
      <c r="T1514" s="41">
        <f>Data5[[#This Row],[TOTAL CHELTUIELI LEI]]/Data5[[#This Row],[NUMĂRUL PERSOANELOR ÎNSCRISE ÎN LISTELE ELECTORALE]]</f>
        <v>2.7648612945838837</v>
      </c>
      <c r="U1514" s="41">
        <f>Data5[[#This Row],[TOTAL CHELTUIELI EURO]]/Data5[[#This Row],[NUMĂRUL PERSOANELOR ÎNSCRISE ÎN LISTELE ELECTORALE]]</f>
        <v>0.5712405311013995</v>
      </c>
      <c r="V1514" s="41">
        <f>Data5[[#This Row],[TOTAL CHELTUIELI LEI]]/Data5[[#This Row],[NUMĂRUL PERSOANELOR CARE AU PARTICIPAT LA VOT]]</f>
        <v>5.3896995708154503</v>
      </c>
      <c r="W1514" s="41">
        <f>Data5[[#This Row],[TOTAL CHELTUIELI EURO]]/Data5[[#This Row],[NUMĂRUL PERSOANELOR CARE AU PARTICIPAT LA VOT]]</f>
        <v>1.113551284232857</v>
      </c>
      <c r="X1514" s="43">
        <v>4.8400999999999996</v>
      </c>
      <c r="Y1514" s="114" t="s">
        <v>2891</v>
      </c>
      <c r="Z1514" s="44">
        <v>2</v>
      </c>
      <c r="AA1514" s="115" t="s">
        <v>3105</v>
      </c>
      <c r="AB1514" s="44">
        <v>0</v>
      </c>
      <c r="AC1514" s="45"/>
    </row>
    <row r="1515" spans="1:29" ht="12" customHeight="1" x14ac:dyDescent="0.2">
      <c r="A1515" s="37">
        <v>1514</v>
      </c>
      <c r="B1515" s="38" t="s">
        <v>26</v>
      </c>
      <c r="C1515" s="39" t="s">
        <v>2250</v>
      </c>
      <c r="D1515" s="40">
        <v>44101</v>
      </c>
      <c r="E1515" s="38">
        <v>1</v>
      </c>
      <c r="F1515" s="38"/>
      <c r="G1515" s="38" t="s">
        <v>2</v>
      </c>
      <c r="H1515" s="38" t="s">
        <v>2</v>
      </c>
      <c r="I1515" s="48">
        <v>400</v>
      </c>
      <c r="J1515" s="39">
        <v>300</v>
      </c>
      <c r="K1515" s="39">
        <v>0</v>
      </c>
      <c r="L1515" s="41">
        <f>SUM(Data5[[#This Row],[CHELTUIELI DE PERSONAL LEI]:[CHELTUIELI DE CAPITAL (ACTIVE NEFINANCIARE ) LEI]])</f>
        <v>700</v>
      </c>
      <c r="M1515" s="41">
        <f>Data5[[#This Row],[TOTAL CHELTUIELI LEI]]/Data5[[#This Row],[CURS VALUTAR EURO BNR 22 07 2020]]</f>
        <v>144.62511105142457</v>
      </c>
      <c r="N1515" s="49">
        <v>2306</v>
      </c>
      <c r="O1515" s="54"/>
      <c r="P1515" s="54">
        <v>1417</v>
      </c>
      <c r="Q1515" s="54"/>
      <c r="R1515" s="54">
        <f>Data5[[#This Row],[PERSOANE ÎNSCRISE ÎN LISTELE ELECTORALE (TURUL 1)            ]]+Data5[[#This Row],[PERSOANE ÎNSCRISE ÎN LISTELE ELECTORALE (TURUL AL 2-LEA)]]</f>
        <v>2306</v>
      </c>
      <c r="S1515" s="54">
        <f>Data5[[#This Row],[PERSOANE CARE AU PARTICIPAT LA VOT (TURUL 1)]]+Data5[[#This Row],[PERSOANE CARE AU PARTICIPAT LA VOT  (TURUL AL 2-LEA)]]</f>
        <v>1417</v>
      </c>
      <c r="T1515" s="41">
        <f>Data5[[#This Row],[TOTAL CHELTUIELI LEI]]/Data5[[#This Row],[NUMĂRUL PERSOANELOR ÎNSCRISE ÎN LISTELE ELECTORALE]]</f>
        <v>0.30355594102341715</v>
      </c>
      <c r="U1515" s="41">
        <f>Data5[[#This Row],[TOTAL CHELTUIELI EURO]]/Data5[[#This Row],[NUMĂRUL PERSOANELOR ÎNSCRISE ÎN LISTELE ELECTORALE]]</f>
        <v>6.2716873829759143E-2</v>
      </c>
      <c r="V1515" s="41">
        <f>Data5[[#This Row],[TOTAL CHELTUIELI LEI]]/Data5[[#This Row],[NUMĂRUL PERSOANELOR CARE AU PARTICIPAT LA VOT]]</f>
        <v>0.49400141143260412</v>
      </c>
      <c r="W1515" s="41">
        <f>Data5[[#This Row],[TOTAL CHELTUIELI EURO]]/Data5[[#This Row],[NUMĂRUL PERSOANELOR CARE AU PARTICIPAT LA VOT]]</f>
        <v>0.10206429855428692</v>
      </c>
      <c r="X1515" s="43">
        <v>4.8400999999999996</v>
      </c>
      <c r="Y1515" s="114" t="s">
        <v>2890</v>
      </c>
      <c r="Z1515" s="44">
        <v>0</v>
      </c>
      <c r="AA1515" s="115" t="s">
        <v>3105</v>
      </c>
      <c r="AB1515" s="44">
        <v>0</v>
      </c>
      <c r="AC1515" s="45"/>
    </row>
    <row r="1516" spans="1:29" ht="12" customHeight="1" x14ac:dyDescent="0.2">
      <c r="A1516" s="37">
        <v>1515</v>
      </c>
      <c r="B1516" s="38" t="s">
        <v>26</v>
      </c>
      <c r="C1516" s="39" t="s">
        <v>2251</v>
      </c>
      <c r="D1516" s="40">
        <v>44101</v>
      </c>
      <c r="E1516" s="38">
        <v>1</v>
      </c>
      <c r="F1516" s="38"/>
      <c r="G1516" s="38" t="s">
        <v>2</v>
      </c>
      <c r="H1516" s="38" t="s">
        <v>2</v>
      </c>
      <c r="I1516" s="48">
        <v>1800</v>
      </c>
      <c r="J1516" s="39">
        <v>17357.400000000001</v>
      </c>
      <c r="K1516" s="39">
        <v>0</v>
      </c>
      <c r="L1516" s="41">
        <f>SUM(Data5[[#This Row],[CHELTUIELI DE PERSONAL LEI]:[CHELTUIELI DE CAPITAL (ACTIVE NEFINANCIARE ) LEI]])</f>
        <v>19157.400000000001</v>
      </c>
      <c r="M1516" s="41">
        <f>Data5[[#This Row],[TOTAL CHELTUIELI LEI]]/Data5[[#This Row],[CURS VALUTAR EURO BNR 22 07 2020]]</f>
        <v>3958.0587177950874</v>
      </c>
      <c r="N1516" s="49">
        <v>3894</v>
      </c>
      <c r="O1516" s="54"/>
      <c r="P1516" s="54">
        <v>2221</v>
      </c>
      <c r="Q1516" s="54"/>
      <c r="R1516" s="54">
        <f>Data5[[#This Row],[PERSOANE ÎNSCRISE ÎN LISTELE ELECTORALE (TURUL 1)            ]]+Data5[[#This Row],[PERSOANE ÎNSCRISE ÎN LISTELE ELECTORALE (TURUL AL 2-LEA)]]</f>
        <v>3894</v>
      </c>
      <c r="S1516" s="54">
        <f>Data5[[#This Row],[PERSOANE CARE AU PARTICIPAT LA VOT (TURUL 1)]]+Data5[[#This Row],[PERSOANE CARE AU PARTICIPAT LA VOT  (TURUL AL 2-LEA)]]</f>
        <v>2221</v>
      </c>
      <c r="T1516" s="41">
        <f>Data5[[#This Row],[TOTAL CHELTUIELI LEI]]/Data5[[#This Row],[NUMĂRUL PERSOANELOR ÎNSCRISE ÎN LISTELE ELECTORALE]]</f>
        <v>4.9197226502311251</v>
      </c>
      <c r="U1516" s="41">
        <f>Data5[[#This Row],[TOTAL CHELTUIELI EURO]]/Data5[[#This Row],[NUMĂRUL PERSOANELOR ÎNSCRISE ÎN LISTELE ELECTORALE]]</f>
        <v>1.0164506209026933</v>
      </c>
      <c r="V1516" s="41">
        <f>Data5[[#This Row],[TOTAL CHELTUIELI LEI]]/Data5[[#This Row],[NUMĂRUL PERSOANELOR CARE AU PARTICIPAT LA VOT]]</f>
        <v>8.6255740657361564</v>
      </c>
      <c r="W1516" s="41">
        <f>Data5[[#This Row],[TOTAL CHELTUIELI EURO]]/Data5[[#This Row],[NUMĂRUL PERSOANELOR CARE AU PARTICIPAT LA VOT]]</f>
        <v>1.7821065816276846</v>
      </c>
      <c r="X1516" s="43">
        <v>4.8400999999999996</v>
      </c>
      <c r="Y1516" s="114" t="s">
        <v>2895</v>
      </c>
      <c r="Z1516" s="44">
        <v>4</v>
      </c>
      <c r="AA1516" s="115" t="s">
        <v>3107</v>
      </c>
      <c r="AB1516" s="44">
        <v>1</v>
      </c>
      <c r="AC1516" s="45"/>
    </row>
    <row r="1517" spans="1:29" ht="12" customHeight="1" x14ac:dyDescent="0.2">
      <c r="A1517" s="37">
        <v>1516</v>
      </c>
      <c r="B1517" s="38" t="s">
        <v>26</v>
      </c>
      <c r="C1517" s="39" t="s">
        <v>2252</v>
      </c>
      <c r="D1517" s="40">
        <v>44101</v>
      </c>
      <c r="E1517" s="38">
        <v>1</v>
      </c>
      <c r="F1517" s="38"/>
      <c r="G1517" s="38" t="s">
        <v>2</v>
      </c>
      <c r="H1517" s="38" t="s">
        <v>2</v>
      </c>
      <c r="I1517" s="39">
        <v>1200</v>
      </c>
      <c r="J1517" s="39">
        <v>1678</v>
      </c>
      <c r="K1517" s="39">
        <v>0</v>
      </c>
      <c r="L1517" s="41">
        <f>SUM(Data5[[#This Row],[CHELTUIELI DE PERSONAL LEI]:[CHELTUIELI DE CAPITAL (ACTIVE NEFINANCIARE ) LEI]])</f>
        <v>2878</v>
      </c>
      <c r="M1517" s="41">
        <f>Data5[[#This Row],[TOTAL CHELTUIELI LEI]]/Data5[[#This Row],[CURS VALUTAR EURO BNR 22 07 2020]]</f>
        <v>594.61581372285696</v>
      </c>
      <c r="N1517" s="49">
        <v>3648</v>
      </c>
      <c r="O1517" s="54"/>
      <c r="P1517" s="54">
        <v>1599</v>
      </c>
      <c r="Q1517" s="54"/>
      <c r="R1517" s="54">
        <f>Data5[[#This Row],[PERSOANE ÎNSCRISE ÎN LISTELE ELECTORALE (TURUL 1)            ]]+Data5[[#This Row],[PERSOANE ÎNSCRISE ÎN LISTELE ELECTORALE (TURUL AL 2-LEA)]]</f>
        <v>3648</v>
      </c>
      <c r="S1517" s="54">
        <f>Data5[[#This Row],[PERSOANE CARE AU PARTICIPAT LA VOT (TURUL 1)]]+Data5[[#This Row],[PERSOANE CARE AU PARTICIPAT LA VOT  (TURUL AL 2-LEA)]]</f>
        <v>1599</v>
      </c>
      <c r="T1517" s="41">
        <f>Data5[[#This Row],[TOTAL CHELTUIELI LEI]]/Data5[[#This Row],[NUMĂRUL PERSOANELOR ÎNSCRISE ÎN LISTELE ELECTORALE]]</f>
        <v>0.78892543859649122</v>
      </c>
      <c r="U1517" s="41">
        <f>Data5[[#This Row],[TOTAL CHELTUIELI EURO]]/Data5[[#This Row],[NUMĂRUL PERSOANELOR ÎNSCRISE ÎN LISTELE ELECTORALE]]</f>
        <v>0.16299775595473054</v>
      </c>
      <c r="V1517" s="41">
        <f>Data5[[#This Row],[TOTAL CHELTUIELI LEI]]/Data5[[#This Row],[NUMĂRUL PERSOANELOR CARE AU PARTICIPAT LA VOT]]</f>
        <v>1.7998749218261414</v>
      </c>
      <c r="W1517" s="41">
        <f>Data5[[#This Row],[TOTAL CHELTUIELI EURO]]/Data5[[#This Row],[NUMĂRUL PERSOANELOR CARE AU PARTICIPAT LA VOT]]</f>
        <v>0.37186730063968543</v>
      </c>
      <c r="X1517" s="43">
        <v>4.8400999999999996</v>
      </c>
      <c r="Y1517" s="114" t="s">
        <v>2890</v>
      </c>
      <c r="Z1517" s="44">
        <v>0</v>
      </c>
      <c r="AA1517" s="115" t="s">
        <v>3105</v>
      </c>
      <c r="AB1517" s="44">
        <v>0</v>
      </c>
      <c r="AC1517" s="45"/>
    </row>
    <row r="1518" spans="1:29" ht="12" customHeight="1" x14ac:dyDescent="0.2">
      <c r="A1518" s="37">
        <v>1517</v>
      </c>
      <c r="B1518" s="38" t="s">
        <v>26</v>
      </c>
      <c r="C1518" s="39" t="s">
        <v>271</v>
      </c>
      <c r="D1518" s="40">
        <v>44101</v>
      </c>
      <c r="E1518" s="38">
        <v>1</v>
      </c>
      <c r="F1518" s="38"/>
      <c r="G1518" s="38" t="s">
        <v>2</v>
      </c>
      <c r="H1518" s="38" t="s">
        <v>2</v>
      </c>
      <c r="I1518" s="39">
        <v>0</v>
      </c>
      <c r="J1518" s="39">
        <v>452</v>
      </c>
      <c r="K1518" s="39">
        <v>0</v>
      </c>
      <c r="L1518" s="41">
        <f>SUM(Data5[[#This Row],[CHELTUIELI DE PERSONAL LEI]:[CHELTUIELI DE CAPITAL (ACTIVE NEFINANCIARE ) LEI]])</f>
        <v>452</v>
      </c>
      <c r="M1518" s="41">
        <f>Data5[[#This Row],[TOTAL CHELTUIELI LEI]]/Data5[[#This Row],[CURS VALUTAR EURO BNR 22 07 2020]]</f>
        <v>93.386500278919868</v>
      </c>
      <c r="N1518" s="49">
        <v>1152</v>
      </c>
      <c r="O1518" s="54"/>
      <c r="P1518" s="54">
        <v>655</v>
      </c>
      <c r="Q1518" s="54"/>
      <c r="R1518" s="54">
        <f>Data5[[#This Row],[PERSOANE ÎNSCRISE ÎN LISTELE ELECTORALE (TURUL 1)            ]]+Data5[[#This Row],[PERSOANE ÎNSCRISE ÎN LISTELE ELECTORALE (TURUL AL 2-LEA)]]</f>
        <v>1152</v>
      </c>
      <c r="S1518" s="54">
        <f>Data5[[#This Row],[PERSOANE CARE AU PARTICIPAT LA VOT (TURUL 1)]]+Data5[[#This Row],[PERSOANE CARE AU PARTICIPAT LA VOT  (TURUL AL 2-LEA)]]</f>
        <v>655</v>
      </c>
      <c r="T1518" s="41">
        <f>Data5[[#This Row],[TOTAL CHELTUIELI LEI]]/Data5[[#This Row],[NUMĂRUL PERSOANELOR ÎNSCRISE ÎN LISTELE ELECTORALE]]</f>
        <v>0.3923611111111111</v>
      </c>
      <c r="U1518" s="41">
        <f>Data5[[#This Row],[TOTAL CHELTUIELI EURO]]/Data5[[#This Row],[NUMĂRUL PERSOANELOR ÎNSCRISE ÎN LISTELE ELECTORALE]]</f>
        <v>8.1064670381006829E-2</v>
      </c>
      <c r="V1518" s="41">
        <f>Data5[[#This Row],[TOTAL CHELTUIELI LEI]]/Data5[[#This Row],[NUMĂRUL PERSOANELOR CARE AU PARTICIPAT LA VOT]]</f>
        <v>0.69007633587786255</v>
      </c>
      <c r="W1518" s="41">
        <f>Data5[[#This Row],[TOTAL CHELTUIELI EURO]]/Data5[[#This Row],[NUMĂRUL PERSOANELOR CARE AU PARTICIPAT LA VOT]]</f>
        <v>0.14257480958613719</v>
      </c>
      <c r="X1518" s="43">
        <v>4.8400999999999996</v>
      </c>
      <c r="Y1518" s="114" t="s">
        <v>2890</v>
      </c>
      <c r="Z1518" s="44">
        <v>0</v>
      </c>
      <c r="AA1518" s="115" t="s">
        <v>3105</v>
      </c>
      <c r="AB1518" s="44">
        <v>0</v>
      </c>
      <c r="AC1518" s="45"/>
    </row>
    <row r="1519" spans="1:29" ht="12" customHeight="1" x14ac:dyDescent="0.2">
      <c r="A1519" s="37">
        <v>1518</v>
      </c>
      <c r="B1519" s="38" t="s">
        <v>26</v>
      </c>
      <c r="C1519" s="39" t="s">
        <v>2253</v>
      </c>
      <c r="D1519" s="40">
        <v>44101</v>
      </c>
      <c r="E1519" s="38">
        <v>1</v>
      </c>
      <c r="F1519" s="38"/>
      <c r="G1519" s="38" t="s">
        <v>2</v>
      </c>
      <c r="H1519" s="38" t="s">
        <v>2</v>
      </c>
      <c r="I1519" s="39">
        <v>0</v>
      </c>
      <c r="J1519" s="39">
        <v>1200</v>
      </c>
      <c r="K1519" s="39">
        <v>0</v>
      </c>
      <c r="L1519" s="41">
        <f>SUM(Data5[[#This Row],[CHELTUIELI DE PERSONAL LEI]:[CHELTUIELI DE CAPITAL (ACTIVE NEFINANCIARE ) LEI]])</f>
        <v>1200</v>
      </c>
      <c r="M1519" s="41">
        <f>Data5[[#This Row],[TOTAL CHELTUIELI LEI]]/Data5[[#This Row],[CURS VALUTAR EURO BNR 22 07 2020]]</f>
        <v>247.92876180244212</v>
      </c>
      <c r="N1519" s="49">
        <v>4969</v>
      </c>
      <c r="O1519" s="54"/>
      <c r="P1519" s="54">
        <v>1880</v>
      </c>
      <c r="Q1519" s="54"/>
      <c r="R1519" s="54">
        <f>Data5[[#This Row],[PERSOANE ÎNSCRISE ÎN LISTELE ELECTORALE (TURUL 1)            ]]+Data5[[#This Row],[PERSOANE ÎNSCRISE ÎN LISTELE ELECTORALE (TURUL AL 2-LEA)]]</f>
        <v>4969</v>
      </c>
      <c r="S1519" s="54">
        <f>Data5[[#This Row],[PERSOANE CARE AU PARTICIPAT LA VOT (TURUL 1)]]+Data5[[#This Row],[PERSOANE CARE AU PARTICIPAT LA VOT  (TURUL AL 2-LEA)]]</f>
        <v>1880</v>
      </c>
      <c r="T1519" s="41">
        <f>Data5[[#This Row],[TOTAL CHELTUIELI LEI]]/Data5[[#This Row],[NUMĂRUL PERSOANELOR ÎNSCRISE ÎN LISTELE ELECTORALE]]</f>
        <v>0.24149728315556451</v>
      </c>
      <c r="U1519" s="41">
        <f>Data5[[#This Row],[TOTAL CHELTUIELI EURO]]/Data5[[#This Row],[NUMĂRUL PERSOANELOR ÎNSCRISE ÎN LISTELE ELECTORALE]]</f>
        <v>4.9895101992844061E-2</v>
      </c>
      <c r="V1519" s="41">
        <f>Data5[[#This Row],[TOTAL CHELTUIELI LEI]]/Data5[[#This Row],[NUMĂRUL PERSOANELOR CARE AU PARTICIPAT LA VOT]]</f>
        <v>0.63829787234042556</v>
      </c>
      <c r="W1519" s="41">
        <f>Data5[[#This Row],[TOTAL CHELTUIELI EURO]]/Data5[[#This Row],[NUMĂRUL PERSOANELOR CARE AU PARTICIPAT LA VOT]]</f>
        <v>0.1318770009587458</v>
      </c>
      <c r="X1519" s="43">
        <v>4.8400999999999996</v>
      </c>
      <c r="Y1519" s="114" t="s">
        <v>2890</v>
      </c>
      <c r="Z1519" s="44">
        <v>0</v>
      </c>
      <c r="AA1519" s="115" t="s">
        <v>3105</v>
      </c>
      <c r="AB1519" s="44">
        <v>0</v>
      </c>
      <c r="AC1519" s="45"/>
    </row>
    <row r="1520" spans="1:29" ht="12" customHeight="1" x14ac:dyDescent="0.2">
      <c r="A1520" s="37">
        <v>1519</v>
      </c>
      <c r="B1520" s="38" t="s">
        <v>26</v>
      </c>
      <c r="C1520" s="39" t="s">
        <v>2254</v>
      </c>
      <c r="D1520" s="40">
        <v>44101</v>
      </c>
      <c r="E1520" s="38">
        <v>1</v>
      </c>
      <c r="F1520" s="38"/>
      <c r="G1520" s="38" t="s">
        <v>2</v>
      </c>
      <c r="H1520" s="38" t="s">
        <v>2</v>
      </c>
      <c r="I1520" s="48">
        <v>0</v>
      </c>
      <c r="J1520" s="39">
        <v>1600</v>
      </c>
      <c r="K1520" s="39">
        <v>0</v>
      </c>
      <c r="L1520" s="41">
        <f>SUM(Data5[[#This Row],[CHELTUIELI DE PERSONAL LEI]:[CHELTUIELI DE CAPITAL (ACTIVE NEFINANCIARE ) LEI]])</f>
        <v>1600</v>
      </c>
      <c r="M1520" s="41">
        <f>Data5[[#This Row],[TOTAL CHELTUIELI LEI]]/Data5[[#This Row],[CURS VALUTAR EURO BNR 22 07 2020]]</f>
        <v>330.57168240325615</v>
      </c>
      <c r="N1520" s="49">
        <v>1647</v>
      </c>
      <c r="O1520" s="54"/>
      <c r="P1520" s="54">
        <v>648</v>
      </c>
      <c r="Q1520" s="54"/>
      <c r="R1520" s="54">
        <f>Data5[[#This Row],[PERSOANE ÎNSCRISE ÎN LISTELE ELECTORALE (TURUL 1)            ]]+Data5[[#This Row],[PERSOANE ÎNSCRISE ÎN LISTELE ELECTORALE (TURUL AL 2-LEA)]]</f>
        <v>1647</v>
      </c>
      <c r="S1520" s="54">
        <f>Data5[[#This Row],[PERSOANE CARE AU PARTICIPAT LA VOT (TURUL 1)]]+Data5[[#This Row],[PERSOANE CARE AU PARTICIPAT LA VOT  (TURUL AL 2-LEA)]]</f>
        <v>648</v>
      </c>
      <c r="T1520" s="41">
        <f>Data5[[#This Row],[TOTAL CHELTUIELI LEI]]/Data5[[#This Row],[NUMĂRUL PERSOANELOR ÎNSCRISE ÎN LISTELE ELECTORALE]]</f>
        <v>0.97146326654523374</v>
      </c>
      <c r="U1520" s="41">
        <f>Data5[[#This Row],[TOTAL CHELTUIELI EURO]]/Data5[[#This Row],[NUMĂRUL PERSOANELOR ÎNSCRISE ÎN LISTELE ELECTORALE]]</f>
        <v>0.20071140400926299</v>
      </c>
      <c r="V1520" s="41">
        <f>Data5[[#This Row],[TOTAL CHELTUIELI LEI]]/Data5[[#This Row],[NUMĂRUL PERSOANELOR CARE AU PARTICIPAT LA VOT]]</f>
        <v>2.4691358024691357</v>
      </c>
      <c r="W1520" s="41">
        <f>Data5[[#This Row],[TOTAL CHELTUIELI EURO]]/Data5[[#This Row],[NUMĂRUL PERSOANELOR CARE AU PARTICIPAT LA VOT]]</f>
        <v>0.51014148519021008</v>
      </c>
      <c r="X1520" s="43">
        <v>4.8400999999999996</v>
      </c>
      <c r="Y1520" s="114" t="s">
        <v>2890</v>
      </c>
      <c r="Z1520" s="44">
        <v>0</v>
      </c>
      <c r="AA1520" s="115" t="s">
        <v>3105</v>
      </c>
      <c r="AB1520" s="44">
        <v>0</v>
      </c>
      <c r="AC1520" s="45"/>
    </row>
    <row r="1521" spans="1:29" ht="12" customHeight="1" x14ac:dyDescent="0.2">
      <c r="A1521" s="37">
        <v>1520</v>
      </c>
      <c r="B1521" s="38" t="s">
        <v>26</v>
      </c>
      <c r="C1521" s="39" t="s">
        <v>2208</v>
      </c>
      <c r="D1521" s="40">
        <v>44101</v>
      </c>
      <c r="E1521" s="38">
        <v>1</v>
      </c>
      <c r="F1521" s="38"/>
      <c r="G1521" s="38" t="s">
        <v>2</v>
      </c>
      <c r="H1521" s="38" t="s">
        <v>2</v>
      </c>
      <c r="I1521" s="39">
        <v>3000</v>
      </c>
      <c r="J1521" s="39">
        <v>95</v>
      </c>
      <c r="K1521" s="39">
        <v>0</v>
      </c>
      <c r="L1521" s="41">
        <f>SUM(Data5[[#This Row],[CHELTUIELI DE PERSONAL LEI]:[CHELTUIELI DE CAPITAL (ACTIVE NEFINANCIARE ) LEI]])</f>
        <v>3095</v>
      </c>
      <c r="M1521" s="41">
        <f>Data5[[#This Row],[TOTAL CHELTUIELI LEI]]/Data5[[#This Row],[CURS VALUTAR EURO BNR 22 07 2020]]</f>
        <v>639.4495981487986</v>
      </c>
      <c r="N1521" s="49">
        <v>1852</v>
      </c>
      <c r="O1521" s="54"/>
      <c r="P1521" s="54">
        <v>813</v>
      </c>
      <c r="Q1521" s="54"/>
      <c r="R1521" s="54">
        <f>Data5[[#This Row],[PERSOANE ÎNSCRISE ÎN LISTELE ELECTORALE (TURUL 1)            ]]+Data5[[#This Row],[PERSOANE ÎNSCRISE ÎN LISTELE ELECTORALE (TURUL AL 2-LEA)]]</f>
        <v>1852</v>
      </c>
      <c r="S1521" s="54">
        <f>Data5[[#This Row],[PERSOANE CARE AU PARTICIPAT LA VOT (TURUL 1)]]+Data5[[#This Row],[PERSOANE CARE AU PARTICIPAT LA VOT  (TURUL AL 2-LEA)]]</f>
        <v>813</v>
      </c>
      <c r="T1521" s="41">
        <f>Data5[[#This Row],[TOTAL CHELTUIELI LEI]]/Data5[[#This Row],[NUMĂRUL PERSOANELOR ÎNSCRISE ÎN LISTELE ELECTORALE]]</f>
        <v>1.6711663066954643</v>
      </c>
      <c r="U1521" s="41">
        <f>Data5[[#This Row],[TOTAL CHELTUIELI EURO]]/Data5[[#This Row],[NUMĂRUL PERSOANELOR ÎNSCRISE ÎN LISTELE ELECTORALE]]</f>
        <v>0.34527516098747224</v>
      </c>
      <c r="V1521" s="41">
        <f>Data5[[#This Row],[TOTAL CHELTUIELI LEI]]/Data5[[#This Row],[NUMĂRUL PERSOANELOR CARE AU PARTICIPAT LA VOT]]</f>
        <v>3.806888068880689</v>
      </c>
      <c r="W1521" s="41">
        <f>Data5[[#This Row],[TOTAL CHELTUIELI EURO]]/Data5[[#This Row],[NUMĂRUL PERSOANELOR CARE AU PARTICIPAT LA VOT]]</f>
        <v>0.78653087103173258</v>
      </c>
      <c r="X1521" s="43">
        <v>4.8400999999999996</v>
      </c>
      <c r="Y1521" s="114" t="s">
        <v>2894</v>
      </c>
      <c r="Z1521" s="44">
        <v>1</v>
      </c>
      <c r="AA1521" s="115" t="s">
        <v>3105</v>
      </c>
      <c r="AB1521" s="44">
        <v>0</v>
      </c>
      <c r="AC1521" s="45"/>
    </row>
    <row r="1522" spans="1:29" ht="12" customHeight="1" x14ac:dyDescent="0.2">
      <c r="A1522" s="37">
        <v>1521</v>
      </c>
      <c r="B1522" s="38" t="s">
        <v>26</v>
      </c>
      <c r="C1522" s="39" t="s">
        <v>2255</v>
      </c>
      <c r="D1522" s="40">
        <v>44101</v>
      </c>
      <c r="E1522" s="38">
        <v>1</v>
      </c>
      <c r="F1522" s="38"/>
      <c r="G1522" s="38" t="s">
        <v>2</v>
      </c>
      <c r="H1522" s="38" t="s">
        <v>2</v>
      </c>
      <c r="I1522" s="48">
        <v>1000</v>
      </c>
      <c r="J1522" s="39">
        <v>242</v>
      </c>
      <c r="K1522" s="39">
        <v>0</v>
      </c>
      <c r="L1522" s="41">
        <f>SUM(Data5[[#This Row],[CHELTUIELI DE PERSONAL LEI]:[CHELTUIELI DE CAPITAL (ACTIVE NEFINANCIARE ) LEI]])</f>
        <v>1242</v>
      </c>
      <c r="M1522" s="41">
        <f>Data5[[#This Row],[TOTAL CHELTUIELI LEI]]/Data5[[#This Row],[CURS VALUTAR EURO BNR 22 07 2020]]</f>
        <v>256.60626846552759</v>
      </c>
      <c r="N1522" s="49">
        <v>810</v>
      </c>
      <c r="O1522" s="54"/>
      <c r="P1522" s="54">
        <v>276</v>
      </c>
      <c r="Q1522" s="54"/>
      <c r="R1522" s="54">
        <f>Data5[[#This Row],[PERSOANE ÎNSCRISE ÎN LISTELE ELECTORALE (TURUL 1)            ]]+Data5[[#This Row],[PERSOANE ÎNSCRISE ÎN LISTELE ELECTORALE (TURUL AL 2-LEA)]]</f>
        <v>810</v>
      </c>
      <c r="S1522" s="54">
        <f>Data5[[#This Row],[PERSOANE CARE AU PARTICIPAT LA VOT (TURUL 1)]]+Data5[[#This Row],[PERSOANE CARE AU PARTICIPAT LA VOT  (TURUL AL 2-LEA)]]</f>
        <v>276</v>
      </c>
      <c r="T1522" s="41">
        <f>Data5[[#This Row],[TOTAL CHELTUIELI LEI]]/Data5[[#This Row],[NUMĂRUL PERSOANELOR ÎNSCRISE ÎN LISTELE ELECTORALE]]</f>
        <v>1.5333333333333334</v>
      </c>
      <c r="U1522" s="41">
        <f>Data5[[#This Row],[TOTAL CHELTUIELI EURO]]/Data5[[#This Row],[NUMĂRUL PERSOANELOR ÎNSCRISE ÎN LISTELE ELECTORALE]]</f>
        <v>0.31679786230312046</v>
      </c>
      <c r="V1522" s="41">
        <f>Data5[[#This Row],[TOTAL CHELTUIELI LEI]]/Data5[[#This Row],[NUMĂRUL PERSOANELOR CARE AU PARTICIPAT LA VOT]]</f>
        <v>4.5</v>
      </c>
      <c r="W1522" s="41">
        <f>Data5[[#This Row],[TOTAL CHELTUIELI EURO]]/Data5[[#This Row],[NUMĂRUL PERSOANELOR CARE AU PARTICIPAT LA VOT]]</f>
        <v>0.92973285675915796</v>
      </c>
      <c r="X1522" s="43">
        <v>4.8400999999999996</v>
      </c>
      <c r="Y1522" s="114" t="s">
        <v>2894</v>
      </c>
      <c r="Z1522" s="44">
        <v>1</v>
      </c>
      <c r="AA1522" s="115" t="s">
        <v>3105</v>
      </c>
      <c r="AB1522" s="44">
        <v>0</v>
      </c>
      <c r="AC1522" s="45"/>
    </row>
    <row r="1523" spans="1:29" ht="12" customHeight="1" x14ac:dyDescent="0.2">
      <c r="A1523" s="37">
        <v>1522</v>
      </c>
      <c r="B1523" s="38" t="s">
        <v>26</v>
      </c>
      <c r="C1523" s="39" t="s">
        <v>2256</v>
      </c>
      <c r="D1523" s="40">
        <v>44101</v>
      </c>
      <c r="E1523" s="38">
        <v>1</v>
      </c>
      <c r="F1523" s="38"/>
      <c r="G1523" s="38" t="s">
        <v>2</v>
      </c>
      <c r="H1523" s="38" t="s">
        <v>2</v>
      </c>
      <c r="I1523" s="39">
        <v>0</v>
      </c>
      <c r="J1523" s="39">
        <v>3776.82</v>
      </c>
      <c r="K1523" s="39">
        <v>0</v>
      </c>
      <c r="L1523" s="41">
        <f>SUM(Data5[[#This Row],[CHELTUIELI DE PERSONAL LEI]:[CHELTUIELI DE CAPITAL (ACTIVE NEFINANCIARE ) LEI]])</f>
        <v>3776.82</v>
      </c>
      <c r="M1523" s="41">
        <f>Data5[[#This Row],[TOTAL CHELTUIELI LEI]]/Data5[[#This Row],[CURS VALUTAR EURO BNR 22 07 2020]]</f>
        <v>780.31858845891622</v>
      </c>
      <c r="N1523" s="49">
        <v>3214</v>
      </c>
      <c r="O1523" s="54"/>
      <c r="P1523" s="54">
        <v>1198</v>
      </c>
      <c r="Q1523" s="54"/>
      <c r="R1523" s="54">
        <f>Data5[[#This Row],[PERSOANE ÎNSCRISE ÎN LISTELE ELECTORALE (TURUL 1)            ]]+Data5[[#This Row],[PERSOANE ÎNSCRISE ÎN LISTELE ELECTORALE (TURUL AL 2-LEA)]]</f>
        <v>3214</v>
      </c>
      <c r="S1523" s="54">
        <f>Data5[[#This Row],[PERSOANE CARE AU PARTICIPAT LA VOT (TURUL 1)]]+Data5[[#This Row],[PERSOANE CARE AU PARTICIPAT LA VOT  (TURUL AL 2-LEA)]]</f>
        <v>1198</v>
      </c>
      <c r="T1523" s="41">
        <f>Data5[[#This Row],[TOTAL CHELTUIELI LEI]]/Data5[[#This Row],[NUMĂRUL PERSOANELOR ÎNSCRISE ÎN LISTELE ELECTORALE]]</f>
        <v>1.1751151213441196</v>
      </c>
      <c r="U1523" s="41">
        <f>Data5[[#This Row],[TOTAL CHELTUIELI EURO]]/Data5[[#This Row],[NUMĂRUL PERSOANELOR ÎNSCRISE ÎN LISTELE ELECTORALE]]</f>
        <v>0.24278736417514507</v>
      </c>
      <c r="V1523" s="41">
        <f>Data5[[#This Row],[TOTAL CHELTUIELI LEI]]/Data5[[#This Row],[NUMĂRUL PERSOANELOR CARE AU PARTICIPAT LA VOT]]</f>
        <v>3.152604340567613</v>
      </c>
      <c r="W1523" s="41">
        <f>Data5[[#This Row],[TOTAL CHELTUIELI EURO]]/Data5[[#This Row],[NUMĂRUL PERSOANELOR CARE AU PARTICIPAT LA VOT]]</f>
        <v>0.65135107550827731</v>
      </c>
      <c r="X1523" s="43">
        <v>4.8400999999999996</v>
      </c>
      <c r="Y1523" s="114" t="s">
        <v>2894</v>
      </c>
      <c r="Z1523" s="44">
        <v>1</v>
      </c>
      <c r="AA1523" s="115" t="s">
        <v>3105</v>
      </c>
      <c r="AB1523" s="44">
        <v>0</v>
      </c>
      <c r="AC1523" s="45"/>
    </row>
    <row r="1524" spans="1:29" ht="12" customHeight="1" x14ac:dyDescent="0.2">
      <c r="A1524" s="37">
        <v>1523</v>
      </c>
      <c r="B1524" s="38" t="s">
        <v>26</v>
      </c>
      <c r="C1524" s="39" t="s">
        <v>2257</v>
      </c>
      <c r="D1524" s="40">
        <v>44101</v>
      </c>
      <c r="E1524" s="38">
        <v>1</v>
      </c>
      <c r="F1524" s="38"/>
      <c r="G1524" s="38" t="s">
        <v>2</v>
      </c>
      <c r="H1524" s="38" t="s">
        <v>2</v>
      </c>
      <c r="I1524" s="39">
        <v>2147</v>
      </c>
      <c r="J1524" s="39">
        <v>14475</v>
      </c>
      <c r="K1524" s="39">
        <v>0</v>
      </c>
      <c r="L1524" s="41">
        <f>SUM(Data5[[#This Row],[CHELTUIELI DE PERSONAL LEI]:[CHELTUIELI DE CAPITAL (ACTIVE NEFINANCIARE ) LEI]])</f>
        <v>16622</v>
      </c>
      <c r="M1524" s="41">
        <f>Data5[[#This Row],[TOTAL CHELTUIELI LEI]]/Data5[[#This Row],[CURS VALUTAR EURO BNR 22 07 2020]]</f>
        <v>3434.2265655668275</v>
      </c>
      <c r="N1524" s="49">
        <v>4800</v>
      </c>
      <c r="O1524" s="54"/>
      <c r="P1524" s="54">
        <v>1328</v>
      </c>
      <c r="Q1524" s="54"/>
      <c r="R1524" s="54">
        <f>Data5[[#This Row],[PERSOANE ÎNSCRISE ÎN LISTELE ELECTORALE (TURUL 1)            ]]+Data5[[#This Row],[PERSOANE ÎNSCRISE ÎN LISTELE ELECTORALE (TURUL AL 2-LEA)]]</f>
        <v>4800</v>
      </c>
      <c r="S1524" s="54">
        <f>Data5[[#This Row],[PERSOANE CARE AU PARTICIPAT LA VOT (TURUL 1)]]+Data5[[#This Row],[PERSOANE CARE AU PARTICIPAT LA VOT  (TURUL AL 2-LEA)]]</f>
        <v>1328</v>
      </c>
      <c r="T1524" s="41">
        <f>Data5[[#This Row],[TOTAL CHELTUIELI LEI]]/Data5[[#This Row],[NUMĂRUL PERSOANELOR ÎNSCRISE ÎN LISTELE ELECTORALE]]</f>
        <v>3.4629166666666666</v>
      </c>
      <c r="U1524" s="41">
        <f>Data5[[#This Row],[TOTAL CHELTUIELI EURO]]/Data5[[#This Row],[NUMĂRUL PERSOANELOR ÎNSCRISE ÎN LISTELE ELECTORALE]]</f>
        <v>0.71546386782642235</v>
      </c>
      <c r="V1524" s="41">
        <f>Data5[[#This Row],[TOTAL CHELTUIELI LEI]]/Data5[[#This Row],[NUMĂRUL PERSOANELOR CARE AU PARTICIPAT LA VOT]]</f>
        <v>12.516566265060241</v>
      </c>
      <c r="W1524" s="41">
        <f>Data5[[#This Row],[TOTAL CHELTUIELI EURO]]/Data5[[#This Row],[NUMĂRUL PERSOANELOR CARE AU PARTICIPAT LA VOT]]</f>
        <v>2.5860139800955024</v>
      </c>
      <c r="X1524" s="43">
        <v>4.8400999999999996</v>
      </c>
      <c r="Y1524" s="114" t="s">
        <v>2884</v>
      </c>
      <c r="Z1524" s="44">
        <v>3</v>
      </c>
      <c r="AA1524" s="115" t="s">
        <v>3105</v>
      </c>
      <c r="AB1524" s="44">
        <v>0</v>
      </c>
      <c r="AC1524" s="45"/>
    </row>
    <row r="1525" spans="1:29" ht="12" customHeight="1" x14ac:dyDescent="0.2">
      <c r="A1525" s="37">
        <v>1524</v>
      </c>
      <c r="B1525" s="38" t="s">
        <v>26</v>
      </c>
      <c r="C1525" s="39" t="s">
        <v>2258</v>
      </c>
      <c r="D1525" s="40">
        <v>44101</v>
      </c>
      <c r="E1525" s="38">
        <v>1</v>
      </c>
      <c r="F1525" s="38"/>
      <c r="G1525" s="38" t="s">
        <v>2</v>
      </c>
      <c r="H1525" s="38" t="s">
        <v>2</v>
      </c>
      <c r="I1525" s="39">
        <v>0</v>
      </c>
      <c r="J1525" s="39">
        <v>8159</v>
      </c>
      <c r="K1525" s="39">
        <v>0</v>
      </c>
      <c r="L1525" s="41">
        <f>SUM(Data5[[#This Row],[CHELTUIELI DE PERSONAL LEI]:[CHELTUIELI DE CAPITAL (ACTIVE NEFINANCIARE ) LEI]])</f>
        <v>8159</v>
      </c>
      <c r="M1525" s="41">
        <f>Data5[[#This Row],[TOTAL CHELTUIELI LEI]]/Data5[[#This Row],[CURS VALUTAR EURO BNR 22 07 2020]]</f>
        <v>1685.7089729551044</v>
      </c>
      <c r="N1525" s="49">
        <v>2811</v>
      </c>
      <c r="O1525" s="54"/>
      <c r="P1525" s="54">
        <v>1591</v>
      </c>
      <c r="Q1525" s="54"/>
      <c r="R1525" s="54">
        <f>Data5[[#This Row],[PERSOANE ÎNSCRISE ÎN LISTELE ELECTORALE (TURUL 1)            ]]+Data5[[#This Row],[PERSOANE ÎNSCRISE ÎN LISTELE ELECTORALE (TURUL AL 2-LEA)]]</f>
        <v>2811</v>
      </c>
      <c r="S1525" s="54">
        <f>Data5[[#This Row],[PERSOANE CARE AU PARTICIPAT LA VOT (TURUL 1)]]+Data5[[#This Row],[PERSOANE CARE AU PARTICIPAT LA VOT  (TURUL AL 2-LEA)]]</f>
        <v>1591</v>
      </c>
      <c r="T1525" s="41">
        <f>Data5[[#This Row],[TOTAL CHELTUIELI LEI]]/Data5[[#This Row],[NUMĂRUL PERSOANELOR ÎNSCRISE ÎN LISTELE ELECTORALE]]</f>
        <v>2.9025257915332623</v>
      </c>
      <c r="U1525" s="41">
        <f>Data5[[#This Row],[TOTAL CHELTUIELI EURO]]/Data5[[#This Row],[NUMĂRUL PERSOANELOR ÎNSCRISE ÎN LISTELE ELECTORALE]]</f>
        <v>0.59968302132874574</v>
      </c>
      <c r="V1525" s="41">
        <f>Data5[[#This Row],[TOTAL CHELTUIELI LEI]]/Data5[[#This Row],[NUMĂRUL PERSOANELOR CARE AU PARTICIPAT LA VOT]]</f>
        <v>5.1282212445003141</v>
      </c>
      <c r="W1525" s="41">
        <f>Data5[[#This Row],[TOTAL CHELTUIELI EURO]]/Data5[[#This Row],[NUMĂRUL PERSOANELOR CARE AU PARTICIPAT LA VOT]]</f>
        <v>1.0595279528316182</v>
      </c>
      <c r="X1525" s="43">
        <v>4.8400999999999996</v>
      </c>
      <c r="Y1525" s="114" t="s">
        <v>2891</v>
      </c>
      <c r="Z1525" s="44">
        <v>2</v>
      </c>
      <c r="AA1525" s="115" t="s">
        <v>3105</v>
      </c>
      <c r="AB1525" s="44">
        <v>0</v>
      </c>
      <c r="AC1525" s="45"/>
    </row>
    <row r="1526" spans="1:29" s="68" customFormat="1" ht="12" customHeight="1" x14ac:dyDescent="0.2">
      <c r="A1526" s="37">
        <v>1525</v>
      </c>
      <c r="B1526" s="38" t="s">
        <v>26</v>
      </c>
      <c r="C1526" s="39" t="s">
        <v>510</v>
      </c>
      <c r="D1526" s="40">
        <v>44101</v>
      </c>
      <c r="E1526" s="38">
        <v>1</v>
      </c>
      <c r="F1526" s="38"/>
      <c r="G1526" s="38" t="s">
        <v>2</v>
      </c>
      <c r="H1526" s="38" t="s">
        <v>2</v>
      </c>
      <c r="I1526" s="50">
        <v>0</v>
      </c>
      <c r="J1526" s="50">
        <v>0</v>
      </c>
      <c r="K1526" s="50">
        <v>0</v>
      </c>
      <c r="L1526" s="41">
        <f>SUM(Data5[[#This Row],[CHELTUIELI DE PERSONAL LEI]:[CHELTUIELI DE CAPITAL (ACTIVE NEFINANCIARE ) LEI]])</f>
        <v>0</v>
      </c>
      <c r="M1526" s="41">
        <f>Data5[[#This Row],[TOTAL CHELTUIELI LEI]]/Data5[[#This Row],[CURS VALUTAR EURO BNR 22 07 2020]]</f>
        <v>0</v>
      </c>
      <c r="N1526" s="49">
        <v>2988</v>
      </c>
      <c r="O1526" s="54"/>
      <c r="P1526" s="54">
        <v>1136</v>
      </c>
      <c r="Q1526" s="54"/>
      <c r="R1526" s="54">
        <f>Data5[[#This Row],[PERSOANE ÎNSCRISE ÎN LISTELE ELECTORALE (TURUL 1)            ]]+Data5[[#This Row],[PERSOANE ÎNSCRISE ÎN LISTELE ELECTORALE (TURUL AL 2-LEA)]]</f>
        <v>2988</v>
      </c>
      <c r="S1526" s="54">
        <f>Data5[[#This Row],[PERSOANE CARE AU PARTICIPAT LA VOT (TURUL 1)]]+Data5[[#This Row],[PERSOANE CARE AU PARTICIPAT LA VOT  (TURUL AL 2-LEA)]]</f>
        <v>1136</v>
      </c>
      <c r="T1526" s="41">
        <f>Data5[[#This Row],[TOTAL CHELTUIELI LEI]]/Data5[[#This Row],[NUMĂRUL PERSOANELOR ÎNSCRISE ÎN LISTELE ELECTORALE]]</f>
        <v>0</v>
      </c>
      <c r="U1526" s="41">
        <f>Data5[[#This Row],[TOTAL CHELTUIELI EURO]]/Data5[[#This Row],[NUMĂRUL PERSOANELOR ÎNSCRISE ÎN LISTELE ELECTORALE]]</f>
        <v>0</v>
      </c>
      <c r="V1526" s="41">
        <f>Data5[[#This Row],[TOTAL CHELTUIELI LEI]]/Data5[[#This Row],[NUMĂRUL PERSOANELOR CARE AU PARTICIPAT LA VOT]]</f>
        <v>0</v>
      </c>
      <c r="W1526" s="41">
        <f>Data5[[#This Row],[TOTAL CHELTUIELI EURO]]/Data5[[#This Row],[NUMĂRUL PERSOANELOR CARE AU PARTICIPAT LA VOT]]</f>
        <v>0</v>
      </c>
      <c r="X1526" s="43">
        <v>4.8400999999999996</v>
      </c>
      <c r="Y1526" s="114" t="s">
        <v>2890</v>
      </c>
      <c r="Z1526" s="44">
        <v>0</v>
      </c>
      <c r="AA1526" s="115" t="s">
        <v>3105</v>
      </c>
      <c r="AB1526" s="44">
        <v>0</v>
      </c>
    </row>
    <row r="1527" spans="1:29" ht="12" customHeight="1" x14ac:dyDescent="0.2">
      <c r="A1527" s="37">
        <v>1526</v>
      </c>
      <c r="B1527" s="38" t="s">
        <v>26</v>
      </c>
      <c r="C1527" s="39" t="s">
        <v>2259</v>
      </c>
      <c r="D1527" s="40">
        <v>44101</v>
      </c>
      <c r="E1527" s="38">
        <v>1</v>
      </c>
      <c r="F1527" s="38"/>
      <c r="G1527" s="38" t="s">
        <v>2</v>
      </c>
      <c r="H1527" s="38" t="s">
        <v>2</v>
      </c>
      <c r="I1527" s="39">
        <v>720</v>
      </c>
      <c r="J1527" s="39">
        <v>5541</v>
      </c>
      <c r="K1527" s="39">
        <v>2991</v>
      </c>
      <c r="L1527" s="41">
        <f>SUM(Data5[[#This Row],[CHELTUIELI DE PERSONAL LEI]:[CHELTUIELI DE CAPITAL (ACTIVE NEFINANCIARE ) LEI]])</f>
        <v>9252</v>
      </c>
      <c r="M1527" s="41">
        <f>Data5[[#This Row],[TOTAL CHELTUIELI LEI]]/Data5[[#This Row],[CURS VALUTAR EURO BNR 22 07 2020]]</f>
        <v>1911.5307534968288</v>
      </c>
      <c r="N1527" s="49">
        <v>2005</v>
      </c>
      <c r="O1527" s="54"/>
      <c r="P1527" s="54">
        <v>801</v>
      </c>
      <c r="Q1527" s="54"/>
      <c r="R1527" s="54">
        <f>Data5[[#This Row],[PERSOANE ÎNSCRISE ÎN LISTELE ELECTORALE (TURUL 1)            ]]+Data5[[#This Row],[PERSOANE ÎNSCRISE ÎN LISTELE ELECTORALE (TURUL AL 2-LEA)]]</f>
        <v>2005</v>
      </c>
      <c r="S1527" s="54">
        <f>Data5[[#This Row],[PERSOANE CARE AU PARTICIPAT LA VOT (TURUL 1)]]+Data5[[#This Row],[PERSOANE CARE AU PARTICIPAT LA VOT  (TURUL AL 2-LEA)]]</f>
        <v>801</v>
      </c>
      <c r="T1527" s="41">
        <f>Data5[[#This Row],[TOTAL CHELTUIELI LEI]]/Data5[[#This Row],[NUMĂRUL PERSOANELOR ÎNSCRISE ÎN LISTELE ELECTORALE]]</f>
        <v>4.6144638403990026</v>
      </c>
      <c r="U1527" s="41">
        <f>Data5[[#This Row],[TOTAL CHELTUIELI EURO]]/Data5[[#This Row],[NUMĂRUL PERSOANELOR ÎNSCRISE ÎN LISTELE ELECTORALE]]</f>
        <v>0.95338192194355553</v>
      </c>
      <c r="V1527" s="41">
        <f>Data5[[#This Row],[TOTAL CHELTUIELI LEI]]/Data5[[#This Row],[NUMĂRUL PERSOANELOR CARE AU PARTICIPAT LA VOT]]</f>
        <v>11.55056179775281</v>
      </c>
      <c r="W1527" s="41">
        <f>Data5[[#This Row],[TOTAL CHELTUIELI EURO]]/Data5[[#This Row],[NUMĂRUL PERSOANELOR CARE AU PARTICIPAT LA VOT]]</f>
        <v>2.3864304038662034</v>
      </c>
      <c r="X1527" s="43">
        <v>4.8400999999999996</v>
      </c>
      <c r="Y1527" s="114" t="s">
        <v>2895</v>
      </c>
      <c r="Z1527" s="44">
        <v>4</v>
      </c>
      <c r="AA1527" s="115" t="s">
        <v>3105</v>
      </c>
      <c r="AB1527" s="44">
        <v>0</v>
      </c>
      <c r="AC1527" s="45"/>
    </row>
    <row r="1528" spans="1:29" ht="12" customHeight="1" x14ac:dyDescent="0.2">
      <c r="A1528" s="37">
        <v>1527</v>
      </c>
      <c r="B1528" s="38" t="s">
        <v>26</v>
      </c>
      <c r="C1528" s="39" t="s">
        <v>2260</v>
      </c>
      <c r="D1528" s="40">
        <v>44101</v>
      </c>
      <c r="E1528" s="38">
        <v>1</v>
      </c>
      <c r="F1528" s="38"/>
      <c r="G1528" s="38" t="s">
        <v>2</v>
      </c>
      <c r="H1528" s="38" t="s">
        <v>2</v>
      </c>
      <c r="I1528" s="39">
        <v>3400</v>
      </c>
      <c r="J1528" s="39">
        <v>6241</v>
      </c>
      <c r="K1528" s="39">
        <v>0</v>
      </c>
      <c r="L1528" s="41">
        <f>SUM(Data5[[#This Row],[CHELTUIELI DE PERSONAL LEI]:[CHELTUIELI DE CAPITAL (ACTIVE NEFINANCIARE ) LEI]])</f>
        <v>9641</v>
      </c>
      <c r="M1528" s="41">
        <f>Data5[[#This Row],[TOTAL CHELTUIELI LEI]]/Data5[[#This Row],[CURS VALUTAR EURO BNR 22 07 2020]]</f>
        <v>1991.9009937811204</v>
      </c>
      <c r="N1528" s="49">
        <v>4747</v>
      </c>
      <c r="O1528" s="54"/>
      <c r="P1528" s="54">
        <v>1541</v>
      </c>
      <c r="Q1528" s="54"/>
      <c r="R1528" s="54">
        <f>Data5[[#This Row],[PERSOANE ÎNSCRISE ÎN LISTELE ELECTORALE (TURUL 1)            ]]+Data5[[#This Row],[PERSOANE ÎNSCRISE ÎN LISTELE ELECTORALE (TURUL AL 2-LEA)]]</f>
        <v>4747</v>
      </c>
      <c r="S1528" s="54">
        <f>Data5[[#This Row],[PERSOANE CARE AU PARTICIPAT LA VOT (TURUL 1)]]+Data5[[#This Row],[PERSOANE CARE AU PARTICIPAT LA VOT  (TURUL AL 2-LEA)]]</f>
        <v>1541</v>
      </c>
      <c r="T1528" s="41">
        <f>Data5[[#This Row],[TOTAL CHELTUIELI LEI]]/Data5[[#This Row],[NUMĂRUL PERSOANELOR ÎNSCRISE ÎN LISTELE ELECTORALE]]</f>
        <v>2.030966926479882</v>
      </c>
      <c r="U1528" s="41">
        <f>Data5[[#This Row],[TOTAL CHELTUIELI EURO]]/Data5[[#This Row],[NUMĂRUL PERSOANELOR ÎNSCRISE ÎN LISTELE ELECTORALE]]</f>
        <v>0.41961259611989055</v>
      </c>
      <c r="V1528" s="41">
        <f>Data5[[#This Row],[TOTAL CHELTUIELI LEI]]/Data5[[#This Row],[NUMĂRUL PERSOANELOR CARE AU PARTICIPAT LA VOT]]</f>
        <v>6.2563270603504222</v>
      </c>
      <c r="W1528" s="41">
        <f>Data5[[#This Row],[TOTAL CHELTUIELI EURO]]/Data5[[#This Row],[NUMĂRUL PERSOANELOR CARE AU PARTICIPAT LA VOT]]</f>
        <v>1.2926028512531607</v>
      </c>
      <c r="X1528" s="43">
        <v>4.8400999999999996</v>
      </c>
      <c r="Y1528" s="114" t="s">
        <v>2891</v>
      </c>
      <c r="Z1528" s="44">
        <v>2</v>
      </c>
      <c r="AA1528" s="115" t="s">
        <v>3105</v>
      </c>
      <c r="AB1528" s="44">
        <v>0</v>
      </c>
      <c r="AC1528" s="45"/>
    </row>
    <row r="1529" spans="1:29" ht="12" customHeight="1" x14ac:dyDescent="0.2">
      <c r="A1529" s="37">
        <v>1528</v>
      </c>
      <c r="B1529" s="38" t="s">
        <v>26</v>
      </c>
      <c r="C1529" s="39" t="s">
        <v>2261</v>
      </c>
      <c r="D1529" s="40">
        <v>44101</v>
      </c>
      <c r="E1529" s="38">
        <v>1</v>
      </c>
      <c r="F1529" s="38"/>
      <c r="G1529" s="38" t="s">
        <v>2</v>
      </c>
      <c r="H1529" s="38" t="s">
        <v>2</v>
      </c>
      <c r="I1529" s="39">
        <v>1800</v>
      </c>
      <c r="J1529" s="39">
        <v>1560.17</v>
      </c>
      <c r="K1529" s="39">
        <v>0</v>
      </c>
      <c r="L1529" s="41">
        <f>SUM(Data5[[#This Row],[CHELTUIELI DE PERSONAL LEI]:[CHELTUIELI DE CAPITAL (ACTIVE NEFINANCIARE ) LEI]])</f>
        <v>3360.17</v>
      </c>
      <c r="M1529" s="41">
        <f>Data5[[#This Row],[TOTAL CHELTUIELI LEI]]/Data5[[#This Row],[CURS VALUTAR EURO BNR 22 07 2020]]</f>
        <v>694.23565628809331</v>
      </c>
      <c r="N1529" s="49">
        <v>2928</v>
      </c>
      <c r="O1529" s="54"/>
      <c r="P1529" s="54">
        <v>1382</v>
      </c>
      <c r="Q1529" s="54"/>
      <c r="R1529" s="54">
        <f>Data5[[#This Row],[PERSOANE ÎNSCRISE ÎN LISTELE ELECTORALE (TURUL 1)            ]]+Data5[[#This Row],[PERSOANE ÎNSCRISE ÎN LISTELE ELECTORALE (TURUL AL 2-LEA)]]</f>
        <v>2928</v>
      </c>
      <c r="S1529" s="54">
        <f>Data5[[#This Row],[PERSOANE CARE AU PARTICIPAT LA VOT (TURUL 1)]]+Data5[[#This Row],[PERSOANE CARE AU PARTICIPAT LA VOT  (TURUL AL 2-LEA)]]</f>
        <v>1382</v>
      </c>
      <c r="T1529" s="41">
        <f>Data5[[#This Row],[TOTAL CHELTUIELI LEI]]/Data5[[#This Row],[NUMĂRUL PERSOANELOR ÎNSCRISE ÎN LISTELE ELECTORALE]]</f>
        <v>1.147599043715847</v>
      </c>
      <c r="U1529" s="41">
        <f>Data5[[#This Row],[TOTAL CHELTUIELI EURO]]/Data5[[#This Row],[NUMĂRUL PERSOANELOR ÎNSCRISE ÎN LISTELE ELECTORALE]]</f>
        <v>0.23710234162844718</v>
      </c>
      <c r="V1529" s="41">
        <f>Data5[[#This Row],[TOTAL CHELTUIELI LEI]]/Data5[[#This Row],[NUMĂRUL PERSOANELOR CARE AU PARTICIPAT LA VOT]]</f>
        <v>2.4313820549927643</v>
      </c>
      <c r="W1529" s="41">
        <f>Data5[[#This Row],[TOTAL CHELTUIELI EURO]]/Data5[[#This Row],[NUMĂRUL PERSOANELOR CARE AU PARTICIPAT LA VOT]]</f>
        <v>0.50234128530252775</v>
      </c>
      <c r="X1529" s="43">
        <v>4.8400999999999996</v>
      </c>
      <c r="Y1529" s="114" t="s">
        <v>2894</v>
      </c>
      <c r="Z1529" s="44">
        <v>1</v>
      </c>
      <c r="AA1529" s="115" t="s">
        <v>3105</v>
      </c>
      <c r="AB1529" s="44">
        <v>0</v>
      </c>
      <c r="AC1529" s="45"/>
    </row>
    <row r="1530" spans="1:29" s="68" customFormat="1" ht="12" customHeight="1" x14ac:dyDescent="0.2">
      <c r="A1530" s="37">
        <v>1529</v>
      </c>
      <c r="B1530" s="38" t="s">
        <v>26</v>
      </c>
      <c r="C1530" s="39" t="s">
        <v>2262</v>
      </c>
      <c r="D1530" s="40">
        <v>44101</v>
      </c>
      <c r="E1530" s="38">
        <v>1</v>
      </c>
      <c r="F1530" s="69"/>
      <c r="G1530" s="69" t="s">
        <v>2</v>
      </c>
      <c r="H1530" s="69" t="s">
        <v>2</v>
      </c>
      <c r="I1530" s="50">
        <v>0</v>
      </c>
      <c r="J1530" s="50">
        <v>0</v>
      </c>
      <c r="K1530" s="50">
        <v>0</v>
      </c>
      <c r="L1530" s="41">
        <f>SUM(Data5[[#This Row],[CHELTUIELI DE PERSONAL LEI]:[CHELTUIELI DE CAPITAL (ACTIVE NEFINANCIARE ) LEI]])</f>
        <v>0</v>
      </c>
      <c r="M1530" s="41">
        <f>Data5[[#This Row],[TOTAL CHELTUIELI LEI]]/Data5[[#This Row],[CURS VALUTAR EURO BNR 22 07 2020]]</f>
        <v>0</v>
      </c>
      <c r="N1530" s="49">
        <v>1777</v>
      </c>
      <c r="O1530" s="54"/>
      <c r="P1530" s="54">
        <v>862</v>
      </c>
      <c r="Q1530" s="54"/>
      <c r="R1530" s="54">
        <f>Data5[[#This Row],[PERSOANE ÎNSCRISE ÎN LISTELE ELECTORALE (TURUL 1)            ]]+Data5[[#This Row],[PERSOANE ÎNSCRISE ÎN LISTELE ELECTORALE (TURUL AL 2-LEA)]]</f>
        <v>1777</v>
      </c>
      <c r="S1530" s="54">
        <f>Data5[[#This Row],[PERSOANE CARE AU PARTICIPAT LA VOT (TURUL 1)]]+Data5[[#This Row],[PERSOANE CARE AU PARTICIPAT LA VOT  (TURUL AL 2-LEA)]]</f>
        <v>862</v>
      </c>
      <c r="T1530" s="41">
        <f>Data5[[#This Row],[TOTAL CHELTUIELI LEI]]/Data5[[#This Row],[NUMĂRUL PERSOANELOR ÎNSCRISE ÎN LISTELE ELECTORALE]]</f>
        <v>0</v>
      </c>
      <c r="U1530" s="41">
        <f>Data5[[#This Row],[TOTAL CHELTUIELI EURO]]/Data5[[#This Row],[NUMĂRUL PERSOANELOR ÎNSCRISE ÎN LISTELE ELECTORALE]]</f>
        <v>0</v>
      </c>
      <c r="V1530" s="41">
        <f>Data5[[#This Row],[TOTAL CHELTUIELI LEI]]/Data5[[#This Row],[NUMĂRUL PERSOANELOR CARE AU PARTICIPAT LA VOT]]</f>
        <v>0</v>
      </c>
      <c r="W1530" s="41">
        <f>Data5[[#This Row],[TOTAL CHELTUIELI EURO]]/Data5[[#This Row],[NUMĂRUL PERSOANELOR CARE AU PARTICIPAT LA VOT]]</f>
        <v>0</v>
      </c>
      <c r="X1530" s="43">
        <v>4.8400999999999996</v>
      </c>
      <c r="Y1530" s="114" t="s">
        <v>2890</v>
      </c>
      <c r="Z1530" s="44">
        <v>0</v>
      </c>
      <c r="AA1530" s="115" t="s">
        <v>3105</v>
      </c>
      <c r="AB1530" s="44">
        <v>0</v>
      </c>
    </row>
    <row r="1531" spans="1:29" ht="12" customHeight="1" x14ac:dyDescent="0.2">
      <c r="A1531" s="37">
        <v>1530</v>
      </c>
      <c r="B1531" s="38" t="s">
        <v>26</v>
      </c>
      <c r="C1531" s="39" t="s">
        <v>2263</v>
      </c>
      <c r="D1531" s="40">
        <v>44101</v>
      </c>
      <c r="E1531" s="38">
        <v>1</v>
      </c>
      <c r="F1531" s="38"/>
      <c r="G1531" s="38" t="s">
        <v>2</v>
      </c>
      <c r="H1531" s="38" t="s">
        <v>2</v>
      </c>
      <c r="I1531" s="39">
        <v>0</v>
      </c>
      <c r="J1531" s="39">
        <v>1415</v>
      </c>
      <c r="K1531" s="39">
        <v>0</v>
      </c>
      <c r="L1531" s="41">
        <f>SUM(Data5[[#This Row],[CHELTUIELI DE PERSONAL LEI]:[CHELTUIELI DE CAPITAL (ACTIVE NEFINANCIARE ) LEI]])</f>
        <v>1415</v>
      </c>
      <c r="M1531" s="41">
        <f>Data5[[#This Row],[TOTAL CHELTUIELI LEI]]/Data5[[#This Row],[CURS VALUTAR EURO BNR 22 07 2020]]</f>
        <v>292.34933162537965</v>
      </c>
      <c r="N1531" s="49">
        <v>3038</v>
      </c>
      <c r="O1531" s="54"/>
      <c r="P1531" s="54">
        <v>1480</v>
      </c>
      <c r="Q1531" s="54"/>
      <c r="R1531" s="54">
        <f>Data5[[#This Row],[PERSOANE ÎNSCRISE ÎN LISTELE ELECTORALE (TURUL 1)            ]]+Data5[[#This Row],[PERSOANE ÎNSCRISE ÎN LISTELE ELECTORALE (TURUL AL 2-LEA)]]</f>
        <v>3038</v>
      </c>
      <c r="S1531" s="54">
        <f>Data5[[#This Row],[PERSOANE CARE AU PARTICIPAT LA VOT (TURUL 1)]]+Data5[[#This Row],[PERSOANE CARE AU PARTICIPAT LA VOT  (TURUL AL 2-LEA)]]</f>
        <v>1480</v>
      </c>
      <c r="T1531" s="41">
        <f>Data5[[#This Row],[TOTAL CHELTUIELI LEI]]/Data5[[#This Row],[NUMĂRUL PERSOANELOR ÎNSCRISE ÎN LISTELE ELECTORALE]]</f>
        <v>0.46576695194206713</v>
      </c>
      <c r="U1531" s="41">
        <f>Data5[[#This Row],[TOTAL CHELTUIELI EURO]]/Data5[[#This Row],[NUMĂRUL PERSOANELOR ÎNSCRISE ÎN LISTELE ELECTORALE]]</f>
        <v>9.6230853069578556E-2</v>
      </c>
      <c r="V1531" s="41">
        <f>Data5[[#This Row],[TOTAL CHELTUIELI LEI]]/Data5[[#This Row],[NUMĂRUL PERSOANELOR CARE AU PARTICIPAT LA VOT]]</f>
        <v>0.95608108108108103</v>
      </c>
      <c r="W1531" s="41">
        <f>Data5[[#This Row],[TOTAL CHELTUIELI EURO]]/Data5[[#This Row],[NUMĂRUL PERSOANELOR CARE AU PARTICIPAT LA VOT]]</f>
        <v>0.19753333217931057</v>
      </c>
      <c r="X1531" s="43">
        <v>4.8400999999999996</v>
      </c>
      <c r="Y1531" s="114" t="s">
        <v>2890</v>
      </c>
      <c r="Z1531" s="44">
        <v>0</v>
      </c>
      <c r="AA1531" s="115" t="s">
        <v>3105</v>
      </c>
      <c r="AB1531" s="44">
        <v>0</v>
      </c>
      <c r="AC1531" s="45"/>
    </row>
    <row r="1532" spans="1:29" ht="12" customHeight="1" x14ac:dyDescent="0.2">
      <c r="A1532" s="37">
        <v>1531</v>
      </c>
      <c r="B1532" s="38" t="s">
        <v>26</v>
      </c>
      <c r="C1532" s="39" t="s">
        <v>2264</v>
      </c>
      <c r="D1532" s="40">
        <v>44101</v>
      </c>
      <c r="E1532" s="38">
        <v>1</v>
      </c>
      <c r="F1532" s="38"/>
      <c r="G1532" s="38" t="s">
        <v>2</v>
      </c>
      <c r="H1532" s="38" t="s">
        <v>2</v>
      </c>
      <c r="I1532" s="39">
        <v>2500</v>
      </c>
      <c r="J1532" s="39">
        <v>2000</v>
      </c>
      <c r="K1532" s="39">
        <v>0</v>
      </c>
      <c r="L1532" s="41">
        <f>SUM(Data5[[#This Row],[CHELTUIELI DE PERSONAL LEI]:[CHELTUIELI DE CAPITAL (ACTIVE NEFINANCIARE ) LEI]])</f>
        <v>4500</v>
      </c>
      <c r="M1532" s="41">
        <f>Data5[[#This Row],[TOTAL CHELTUIELI LEI]]/Data5[[#This Row],[CURS VALUTAR EURO BNR 22 07 2020]]</f>
        <v>929.73285675915793</v>
      </c>
      <c r="N1532" s="49">
        <v>4301</v>
      </c>
      <c r="O1532" s="54"/>
      <c r="P1532" s="54">
        <v>1570</v>
      </c>
      <c r="Q1532" s="54"/>
      <c r="R1532" s="54">
        <f>Data5[[#This Row],[PERSOANE ÎNSCRISE ÎN LISTELE ELECTORALE (TURUL 1)            ]]+Data5[[#This Row],[PERSOANE ÎNSCRISE ÎN LISTELE ELECTORALE (TURUL AL 2-LEA)]]</f>
        <v>4301</v>
      </c>
      <c r="S1532" s="54">
        <f>Data5[[#This Row],[PERSOANE CARE AU PARTICIPAT LA VOT (TURUL 1)]]+Data5[[#This Row],[PERSOANE CARE AU PARTICIPAT LA VOT  (TURUL AL 2-LEA)]]</f>
        <v>1570</v>
      </c>
      <c r="T1532" s="41">
        <f>Data5[[#This Row],[TOTAL CHELTUIELI LEI]]/Data5[[#This Row],[NUMĂRUL PERSOANELOR ÎNSCRISE ÎN LISTELE ELECTORALE]]</f>
        <v>1.0462683096954197</v>
      </c>
      <c r="U1532" s="41">
        <f>Data5[[#This Row],[TOTAL CHELTUIELI EURO]]/Data5[[#This Row],[NUMĂRUL PERSOANELOR ÎNSCRISE ÎN LISTELE ELECTORALE]]</f>
        <v>0.21616667211326621</v>
      </c>
      <c r="V1532" s="41">
        <f>Data5[[#This Row],[TOTAL CHELTUIELI LEI]]/Data5[[#This Row],[NUMĂRUL PERSOANELOR CARE AU PARTICIPAT LA VOT]]</f>
        <v>2.8662420382165603</v>
      </c>
      <c r="W1532" s="41">
        <f>Data5[[#This Row],[TOTAL CHELTUIELI EURO]]/Data5[[#This Row],[NUMĂRUL PERSOANELOR CARE AU PARTICIPAT LA VOT]]</f>
        <v>0.59218653296761647</v>
      </c>
      <c r="X1532" s="43">
        <v>4.8400999999999996</v>
      </c>
      <c r="Y1532" s="114" t="s">
        <v>2894</v>
      </c>
      <c r="Z1532" s="44">
        <v>1</v>
      </c>
      <c r="AA1532" s="115" t="s">
        <v>3105</v>
      </c>
      <c r="AB1532" s="44">
        <v>0</v>
      </c>
      <c r="AC1532" s="45"/>
    </row>
    <row r="1533" spans="1:29" ht="12" customHeight="1" x14ac:dyDescent="0.2">
      <c r="A1533" s="37">
        <v>1532</v>
      </c>
      <c r="B1533" s="38" t="s">
        <v>26</v>
      </c>
      <c r="C1533" s="39" t="s">
        <v>2265</v>
      </c>
      <c r="D1533" s="40">
        <v>44101</v>
      </c>
      <c r="E1533" s="38">
        <v>1</v>
      </c>
      <c r="F1533" s="38"/>
      <c r="G1533" s="38" t="s">
        <v>2</v>
      </c>
      <c r="H1533" s="38" t="s">
        <v>2</v>
      </c>
      <c r="I1533" s="50">
        <v>0</v>
      </c>
      <c r="J1533" s="50">
        <v>0</v>
      </c>
      <c r="K1533" s="50">
        <v>0</v>
      </c>
      <c r="L1533" s="41">
        <f>SUM(Data5[[#This Row],[CHELTUIELI DE PERSONAL LEI]:[CHELTUIELI DE CAPITAL (ACTIVE NEFINANCIARE ) LEI]])</f>
        <v>0</v>
      </c>
      <c r="M1533" s="41">
        <f>Data5[[#This Row],[TOTAL CHELTUIELI LEI]]/Data5[[#This Row],[CURS VALUTAR EURO BNR 22 07 2020]]</f>
        <v>0</v>
      </c>
      <c r="N1533" s="49">
        <v>2663</v>
      </c>
      <c r="O1533" s="54"/>
      <c r="P1533" s="54">
        <v>1497</v>
      </c>
      <c r="Q1533" s="54"/>
      <c r="R1533" s="54">
        <f>Data5[[#This Row],[PERSOANE ÎNSCRISE ÎN LISTELE ELECTORALE (TURUL 1)            ]]+Data5[[#This Row],[PERSOANE ÎNSCRISE ÎN LISTELE ELECTORALE (TURUL AL 2-LEA)]]</f>
        <v>2663</v>
      </c>
      <c r="S1533" s="54">
        <f>Data5[[#This Row],[PERSOANE CARE AU PARTICIPAT LA VOT (TURUL 1)]]+Data5[[#This Row],[PERSOANE CARE AU PARTICIPAT LA VOT  (TURUL AL 2-LEA)]]</f>
        <v>1497</v>
      </c>
      <c r="T1533" s="41">
        <f>Data5[[#This Row],[TOTAL CHELTUIELI LEI]]/Data5[[#This Row],[NUMĂRUL PERSOANELOR ÎNSCRISE ÎN LISTELE ELECTORALE]]</f>
        <v>0</v>
      </c>
      <c r="U1533" s="41">
        <f>Data5[[#This Row],[TOTAL CHELTUIELI EURO]]/Data5[[#This Row],[NUMĂRUL PERSOANELOR ÎNSCRISE ÎN LISTELE ELECTORALE]]</f>
        <v>0</v>
      </c>
      <c r="V1533" s="41">
        <f>Data5[[#This Row],[TOTAL CHELTUIELI LEI]]/Data5[[#This Row],[NUMĂRUL PERSOANELOR CARE AU PARTICIPAT LA VOT]]</f>
        <v>0</v>
      </c>
      <c r="W1533" s="41">
        <f>Data5[[#This Row],[TOTAL CHELTUIELI EURO]]/Data5[[#This Row],[NUMĂRUL PERSOANELOR CARE AU PARTICIPAT LA VOT]]</f>
        <v>0</v>
      </c>
      <c r="X1533" s="43">
        <v>4.8400999999999996</v>
      </c>
      <c r="Y1533" s="114" t="s">
        <v>2890</v>
      </c>
      <c r="Z1533" s="44">
        <v>0</v>
      </c>
      <c r="AA1533" s="115" t="s">
        <v>3105</v>
      </c>
      <c r="AB1533" s="44">
        <v>0</v>
      </c>
      <c r="AC1533" s="45"/>
    </row>
    <row r="1534" spans="1:29" ht="12" customHeight="1" x14ac:dyDescent="0.2">
      <c r="A1534" s="37">
        <v>1533</v>
      </c>
      <c r="B1534" s="38" t="s">
        <v>26</v>
      </c>
      <c r="C1534" s="39" t="s">
        <v>2266</v>
      </c>
      <c r="D1534" s="40">
        <v>44101</v>
      </c>
      <c r="E1534" s="38">
        <v>1</v>
      </c>
      <c r="F1534" s="38"/>
      <c r="G1534" s="38" t="s">
        <v>2</v>
      </c>
      <c r="H1534" s="38" t="s">
        <v>2</v>
      </c>
      <c r="I1534" s="39">
        <v>2000</v>
      </c>
      <c r="J1534" s="39">
        <v>13700</v>
      </c>
      <c r="K1534" s="39">
        <v>0</v>
      </c>
      <c r="L1534" s="41">
        <f>SUM(Data5[[#This Row],[CHELTUIELI DE PERSONAL LEI]:[CHELTUIELI DE CAPITAL (ACTIVE NEFINANCIARE ) LEI]])</f>
        <v>15700</v>
      </c>
      <c r="M1534" s="41">
        <f>Data5[[#This Row],[TOTAL CHELTUIELI LEI]]/Data5[[#This Row],[CURS VALUTAR EURO BNR 22 07 2020]]</f>
        <v>3243.7346335819511</v>
      </c>
      <c r="N1534" s="49">
        <v>3821</v>
      </c>
      <c r="O1534" s="54"/>
      <c r="P1534" s="54">
        <v>2263</v>
      </c>
      <c r="Q1534" s="54"/>
      <c r="R1534" s="54">
        <f>Data5[[#This Row],[PERSOANE ÎNSCRISE ÎN LISTELE ELECTORALE (TURUL 1)            ]]+Data5[[#This Row],[PERSOANE ÎNSCRISE ÎN LISTELE ELECTORALE (TURUL AL 2-LEA)]]</f>
        <v>3821</v>
      </c>
      <c r="S1534" s="54">
        <f>Data5[[#This Row],[PERSOANE CARE AU PARTICIPAT LA VOT (TURUL 1)]]+Data5[[#This Row],[PERSOANE CARE AU PARTICIPAT LA VOT  (TURUL AL 2-LEA)]]</f>
        <v>2263</v>
      </c>
      <c r="T1534" s="41">
        <f>Data5[[#This Row],[TOTAL CHELTUIELI LEI]]/Data5[[#This Row],[NUMĂRUL PERSOANELOR ÎNSCRISE ÎN LISTELE ELECTORALE]]</f>
        <v>4.1088720230306199</v>
      </c>
      <c r="U1534" s="41">
        <f>Data5[[#This Row],[TOTAL CHELTUIELI EURO]]/Data5[[#This Row],[NUMĂRUL PERSOANELOR ÎNSCRISE ÎN LISTELE ELECTORALE]]</f>
        <v>0.84892296089556429</v>
      </c>
      <c r="V1534" s="41">
        <f>Data5[[#This Row],[TOTAL CHELTUIELI LEI]]/Data5[[#This Row],[NUMĂRUL PERSOANELOR CARE AU PARTICIPAT LA VOT]]</f>
        <v>6.9376933274414494</v>
      </c>
      <c r="W1534" s="41">
        <f>Data5[[#This Row],[TOTAL CHELTUIELI EURO]]/Data5[[#This Row],[NUMĂRUL PERSOANELOR CARE AU PARTICIPAT LA VOT]]</f>
        <v>1.4333780970313528</v>
      </c>
      <c r="X1534" s="43">
        <v>4.8400999999999996</v>
      </c>
      <c r="Y1534" s="114" t="s">
        <v>2895</v>
      </c>
      <c r="Z1534" s="44">
        <v>4</v>
      </c>
      <c r="AA1534" s="115" t="s">
        <v>3105</v>
      </c>
      <c r="AB1534" s="44">
        <v>0</v>
      </c>
      <c r="AC1534" s="45"/>
    </row>
    <row r="1535" spans="1:29" ht="12" customHeight="1" x14ac:dyDescent="0.2">
      <c r="A1535" s="37">
        <v>1534</v>
      </c>
      <c r="B1535" s="38" t="s">
        <v>26</v>
      </c>
      <c r="C1535" s="39" t="s">
        <v>2267</v>
      </c>
      <c r="D1535" s="40">
        <v>44101</v>
      </c>
      <c r="E1535" s="38">
        <v>1</v>
      </c>
      <c r="F1535" s="38"/>
      <c r="G1535" s="38" t="s">
        <v>2</v>
      </c>
      <c r="H1535" s="38" t="s">
        <v>2</v>
      </c>
      <c r="I1535" s="39">
        <v>1929.43</v>
      </c>
      <c r="J1535" s="39">
        <v>0</v>
      </c>
      <c r="K1535" s="39">
        <v>0</v>
      </c>
      <c r="L1535" s="41">
        <f>SUM(Data5[[#This Row],[CHELTUIELI DE PERSONAL LEI]:[CHELTUIELI DE CAPITAL (ACTIVE NEFINANCIARE ) LEI]])</f>
        <v>1929.43</v>
      </c>
      <c r="M1535" s="41">
        <f>Data5[[#This Row],[TOTAL CHELTUIELI LEI]]/Data5[[#This Row],[CURS VALUTAR EURO BNR 22 07 2020]]</f>
        <v>398.63432573707161</v>
      </c>
      <c r="N1535" s="49">
        <v>1825</v>
      </c>
      <c r="O1535" s="54"/>
      <c r="P1535" s="54">
        <v>1159</v>
      </c>
      <c r="Q1535" s="54"/>
      <c r="R1535" s="54">
        <f>Data5[[#This Row],[PERSOANE ÎNSCRISE ÎN LISTELE ELECTORALE (TURUL 1)            ]]+Data5[[#This Row],[PERSOANE ÎNSCRISE ÎN LISTELE ELECTORALE (TURUL AL 2-LEA)]]</f>
        <v>1825</v>
      </c>
      <c r="S1535" s="54">
        <f>Data5[[#This Row],[PERSOANE CARE AU PARTICIPAT LA VOT (TURUL 1)]]+Data5[[#This Row],[PERSOANE CARE AU PARTICIPAT LA VOT  (TURUL AL 2-LEA)]]</f>
        <v>1159</v>
      </c>
      <c r="T1535" s="41">
        <f>Data5[[#This Row],[TOTAL CHELTUIELI LEI]]/Data5[[#This Row],[NUMĂRUL PERSOANELOR ÎNSCRISE ÎN LISTELE ELECTORALE]]</f>
        <v>1.0572219178082192</v>
      </c>
      <c r="U1535" s="41">
        <f>Data5[[#This Row],[TOTAL CHELTUIELI EURO]]/Data5[[#This Row],[NUMĂRUL PERSOANELOR ÎNSCRISE ÎN LISTELE ELECTORALE]]</f>
        <v>0.21842976752716253</v>
      </c>
      <c r="V1535" s="41">
        <f>Data5[[#This Row],[TOTAL CHELTUIELI LEI]]/Data5[[#This Row],[NUMĂRUL PERSOANELOR CARE AU PARTICIPAT LA VOT]]</f>
        <v>1.6647368421052633</v>
      </c>
      <c r="W1535" s="41">
        <f>Data5[[#This Row],[TOTAL CHELTUIELI EURO]]/Data5[[#This Row],[NUMĂRUL PERSOANELOR CARE AU PARTICIPAT LA VOT]]</f>
        <v>0.3439467866583879</v>
      </c>
      <c r="X1535" s="43">
        <v>4.8400999999999996</v>
      </c>
      <c r="Y1535" s="114" t="s">
        <v>2894</v>
      </c>
      <c r="Z1535" s="44">
        <v>1</v>
      </c>
      <c r="AA1535" s="115" t="s">
        <v>3105</v>
      </c>
      <c r="AB1535" s="44">
        <v>0</v>
      </c>
      <c r="AC1535" s="45"/>
    </row>
    <row r="1536" spans="1:29" ht="12" customHeight="1" x14ac:dyDescent="0.2">
      <c r="A1536" s="37">
        <v>1535</v>
      </c>
      <c r="B1536" s="38" t="s">
        <v>26</v>
      </c>
      <c r="C1536" s="39" t="s">
        <v>2268</v>
      </c>
      <c r="D1536" s="40">
        <v>44101</v>
      </c>
      <c r="E1536" s="38">
        <v>1</v>
      </c>
      <c r="F1536" s="38"/>
      <c r="G1536" s="38" t="s">
        <v>2</v>
      </c>
      <c r="H1536" s="38" t="s">
        <v>2</v>
      </c>
      <c r="I1536" s="39">
        <v>5000</v>
      </c>
      <c r="J1536" s="39">
        <v>5766</v>
      </c>
      <c r="K1536" s="39">
        <v>0</v>
      </c>
      <c r="L1536" s="41">
        <f>SUM(Data5[[#This Row],[CHELTUIELI DE PERSONAL LEI]:[CHELTUIELI DE CAPITAL (ACTIVE NEFINANCIARE ) LEI]])</f>
        <v>10766</v>
      </c>
      <c r="M1536" s="41">
        <f>Data5[[#This Row],[TOTAL CHELTUIELI LEI]]/Data5[[#This Row],[CURS VALUTAR EURO BNR 22 07 2020]]</f>
        <v>2224.33420797091</v>
      </c>
      <c r="N1536" s="49">
        <v>2339</v>
      </c>
      <c r="O1536" s="54"/>
      <c r="P1536" s="54">
        <v>1498</v>
      </c>
      <c r="Q1536" s="54"/>
      <c r="R1536" s="54">
        <f>Data5[[#This Row],[PERSOANE ÎNSCRISE ÎN LISTELE ELECTORALE (TURUL 1)            ]]+Data5[[#This Row],[PERSOANE ÎNSCRISE ÎN LISTELE ELECTORALE (TURUL AL 2-LEA)]]</f>
        <v>2339</v>
      </c>
      <c r="S1536" s="54">
        <f>Data5[[#This Row],[PERSOANE CARE AU PARTICIPAT LA VOT (TURUL 1)]]+Data5[[#This Row],[PERSOANE CARE AU PARTICIPAT LA VOT  (TURUL AL 2-LEA)]]</f>
        <v>1498</v>
      </c>
      <c r="T1536" s="41">
        <f>Data5[[#This Row],[TOTAL CHELTUIELI LEI]]/Data5[[#This Row],[NUMĂRUL PERSOANELOR ÎNSCRISE ÎN LISTELE ELECTORALE]]</f>
        <v>4.6028217186831979</v>
      </c>
      <c r="U1536" s="41">
        <f>Data5[[#This Row],[TOTAL CHELTUIELI EURO]]/Data5[[#This Row],[NUMĂRUL PERSOANELOR ÎNSCRISE ÎN LISTELE ELECTORALE]]</f>
        <v>0.95097657459209495</v>
      </c>
      <c r="V1536" s="41">
        <f>Data5[[#This Row],[TOTAL CHELTUIELI LEI]]/Data5[[#This Row],[NUMĂRUL PERSOANELOR CARE AU PARTICIPAT LA VOT]]</f>
        <v>7.1869158878504669</v>
      </c>
      <c r="W1536" s="41">
        <f>Data5[[#This Row],[TOTAL CHELTUIELI EURO]]/Data5[[#This Row],[NUMĂRUL PERSOANELOR CARE AU PARTICIPAT LA VOT]]</f>
        <v>1.4848692977108879</v>
      </c>
      <c r="X1536" s="43">
        <v>4.8400999999999996</v>
      </c>
      <c r="Y1536" s="114" t="s">
        <v>2895</v>
      </c>
      <c r="Z1536" s="44">
        <v>4</v>
      </c>
      <c r="AA1536" s="115" t="s">
        <v>3105</v>
      </c>
      <c r="AB1536" s="44">
        <v>0</v>
      </c>
      <c r="AC1536" s="45"/>
    </row>
    <row r="1537" spans="1:29" ht="12" customHeight="1" x14ac:dyDescent="0.2">
      <c r="A1537" s="37">
        <v>1536</v>
      </c>
      <c r="B1537" s="38" t="s">
        <v>26</v>
      </c>
      <c r="C1537" s="39" t="s">
        <v>2269</v>
      </c>
      <c r="D1537" s="40">
        <v>44101</v>
      </c>
      <c r="E1537" s="38">
        <v>1</v>
      </c>
      <c r="F1537" s="38"/>
      <c r="G1537" s="38" t="s">
        <v>2</v>
      </c>
      <c r="H1537" s="38" t="s">
        <v>2</v>
      </c>
      <c r="I1537" s="39">
        <v>600</v>
      </c>
      <c r="J1537" s="39">
        <v>70</v>
      </c>
      <c r="K1537" s="39">
        <v>0</v>
      </c>
      <c r="L1537" s="41">
        <f>SUM(Data5[[#This Row],[CHELTUIELI DE PERSONAL LEI]:[CHELTUIELI DE CAPITAL (ACTIVE NEFINANCIARE ) LEI]])</f>
        <v>670</v>
      </c>
      <c r="M1537" s="41">
        <f>Data5[[#This Row],[TOTAL CHELTUIELI LEI]]/Data5[[#This Row],[CURS VALUTAR EURO BNR 22 07 2020]]</f>
        <v>138.42689200636352</v>
      </c>
      <c r="N1537" s="49">
        <v>1088</v>
      </c>
      <c r="O1537" s="54"/>
      <c r="P1537" s="54">
        <v>464</v>
      </c>
      <c r="Q1537" s="54"/>
      <c r="R1537" s="54">
        <f>Data5[[#This Row],[PERSOANE ÎNSCRISE ÎN LISTELE ELECTORALE (TURUL 1)            ]]+Data5[[#This Row],[PERSOANE ÎNSCRISE ÎN LISTELE ELECTORALE (TURUL AL 2-LEA)]]</f>
        <v>1088</v>
      </c>
      <c r="S1537" s="54">
        <f>Data5[[#This Row],[PERSOANE CARE AU PARTICIPAT LA VOT (TURUL 1)]]+Data5[[#This Row],[PERSOANE CARE AU PARTICIPAT LA VOT  (TURUL AL 2-LEA)]]</f>
        <v>464</v>
      </c>
      <c r="T1537" s="41">
        <f>Data5[[#This Row],[TOTAL CHELTUIELI LEI]]/Data5[[#This Row],[NUMĂRUL PERSOANELOR ÎNSCRISE ÎN LISTELE ELECTORALE]]</f>
        <v>0.6158088235294118</v>
      </c>
      <c r="U1537" s="41">
        <f>Data5[[#This Row],[TOTAL CHELTUIELI EURO]]/Data5[[#This Row],[NUMĂRUL PERSOANELOR ÎNSCRISE ÎN LISTELE ELECTORALE]]</f>
        <v>0.12723059927055469</v>
      </c>
      <c r="V1537" s="41">
        <f>Data5[[#This Row],[TOTAL CHELTUIELI LEI]]/Data5[[#This Row],[NUMĂRUL PERSOANELOR CARE AU PARTICIPAT LA VOT]]</f>
        <v>1.4439655172413792</v>
      </c>
      <c r="W1537" s="41">
        <f>Data5[[#This Row],[TOTAL CHELTUIELI EURO]]/Data5[[#This Row],[NUMĂRUL PERSOANELOR CARE AU PARTICIPAT LA VOT]]</f>
        <v>0.29833381897923172</v>
      </c>
      <c r="X1537" s="43">
        <v>4.8400999999999996</v>
      </c>
      <c r="Y1537" s="114" t="s">
        <v>2890</v>
      </c>
      <c r="Z1537" s="44">
        <v>0</v>
      </c>
      <c r="AA1537" s="115" t="s">
        <v>3105</v>
      </c>
      <c r="AB1537" s="44">
        <v>0</v>
      </c>
      <c r="AC1537" s="45"/>
    </row>
    <row r="1538" spans="1:29" ht="12" customHeight="1" x14ac:dyDescent="0.2">
      <c r="A1538" s="37">
        <v>1537</v>
      </c>
      <c r="B1538" s="38" t="s">
        <v>26</v>
      </c>
      <c r="C1538" s="39" t="s">
        <v>1467</v>
      </c>
      <c r="D1538" s="40">
        <v>44101</v>
      </c>
      <c r="E1538" s="38">
        <v>1</v>
      </c>
      <c r="F1538" s="38"/>
      <c r="G1538" s="38" t="s">
        <v>2</v>
      </c>
      <c r="H1538" s="38" t="s">
        <v>2</v>
      </c>
      <c r="I1538" s="39">
        <v>34090</v>
      </c>
      <c r="J1538" s="39">
        <v>4236.55</v>
      </c>
      <c r="K1538" s="39">
        <v>0</v>
      </c>
      <c r="L1538" s="41">
        <f>SUM(Data5[[#This Row],[CHELTUIELI DE PERSONAL LEI]:[CHELTUIELI DE CAPITAL (ACTIVE NEFINANCIARE ) LEI]])</f>
        <v>38326.550000000003</v>
      </c>
      <c r="M1538" s="41">
        <f>Data5[[#This Row],[TOTAL CHELTUIELI LEI]]/Data5[[#This Row],[CURS VALUTAR EURO BNR 22 07 2020]]</f>
        <v>7918.5450713828241</v>
      </c>
      <c r="N1538" s="49">
        <v>2220</v>
      </c>
      <c r="O1538" s="54"/>
      <c r="P1538" s="54">
        <v>1173</v>
      </c>
      <c r="Q1538" s="54"/>
      <c r="R1538" s="54">
        <f>Data5[[#This Row],[PERSOANE ÎNSCRISE ÎN LISTELE ELECTORALE (TURUL 1)            ]]+Data5[[#This Row],[PERSOANE ÎNSCRISE ÎN LISTELE ELECTORALE (TURUL AL 2-LEA)]]</f>
        <v>2220</v>
      </c>
      <c r="S1538" s="54">
        <f>Data5[[#This Row],[PERSOANE CARE AU PARTICIPAT LA VOT (TURUL 1)]]+Data5[[#This Row],[PERSOANE CARE AU PARTICIPAT LA VOT  (TURUL AL 2-LEA)]]</f>
        <v>1173</v>
      </c>
      <c r="T1538" s="41">
        <f>Data5[[#This Row],[TOTAL CHELTUIELI LEI]]/Data5[[#This Row],[NUMĂRUL PERSOANELOR ÎNSCRISE ÎN LISTELE ELECTORALE]]</f>
        <v>17.264211711711713</v>
      </c>
      <c r="U1538" s="41">
        <f>Data5[[#This Row],[TOTAL CHELTUIELI EURO]]/Data5[[#This Row],[NUMĂRUL PERSOANELOR ÎNSCRISE ÎN LISTELE ELECTORALE]]</f>
        <v>3.5669121943165876</v>
      </c>
      <c r="V1538" s="41">
        <f>Data5[[#This Row],[TOTAL CHELTUIELI LEI]]/Data5[[#This Row],[NUMĂRUL PERSOANELOR CARE AU PARTICIPAT LA VOT]]</f>
        <v>32.673955669224213</v>
      </c>
      <c r="W1538" s="41">
        <f>Data5[[#This Row],[TOTAL CHELTUIELI EURO]]/Data5[[#This Row],[NUMĂRUL PERSOANELOR CARE AU PARTICIPAT LA VOT]]</f>
        <v>6.750677810215536</v>
      </c>
      <c r="X1538" s="43">
        <v>4.8400999999999996</v>
      </c>
      <c r="Y1538" s="114" t="s">
        <v>2907</v>
      </c>
      <c r="Z1538" s="44">
        <v>17</v>
      </c>
      <c r="AA1538" s="115" t="s">
        <v>3106</v>
      </c>
      <c r="AB1538" s="44">
        <v>3</v>
      </c>
      <c r="AC1538" s="45"/>
    </row>
    <row r="1539" spans="1:29" ht="12" customHeight="1" x14ac:dyDescent="0.2">
      <c r="A1539" s="37">
        <v>1538</v>
      </c>
      <c r="B1539" s="38" t="s">
        <v>26</v>
      </c>
      <c r="C1539" s="39" t="s">
        <v>2270</v>
      </c>
      <c r="D1539" s="40">
        <v>44101</v>
      </c>
      <c r="E1539" s="38">
        <v>1</v>
      </c>
      <c r="F1539" s="38"/>
      <c r="G1539" s="38" t="s">
        <v>2</v>
      </c>
      <c r="H1539" s="38" t="s">
        <v>2</v>
      </c>
      <c r="I1539" s="39">
        <v>0</v>
      </c>
      <c r="J1539" s="39">
        <v>14690.65</v>
      </c>
      <c r="K1539" s="39">
        <v>0</v>
      </c>
      <c r="L1539" s="41">
        <f>SUM(Data5[[#This Row],[CHELTUIELI DE PERSONAL LEI]:[CHELTUIELI DE CAPITAL (ACTIVE NEFINANCIARE ) LEI]])</f>
        <v>14690.65</v>
      </c>
      <c r="M1539" s="41">
        <f>Data5[[#This Row],[TOTAL CHELTUIELI LEI]]/Data5[[#This Row],[CURS VALUTAR EURO BNR 22 07 2020]]</f>
        <v>3035.1955538108718</v>
      </c>
      <c r="N1539" s="49">
        <v>2910</v>
      </c>
      <c r="O1539" s="54"/>
      <c r="P1539" s="54">
        <v>1899</v>
      </c>
      <c r="Q1539" s="54"/>
      <c r="R1539" s="54">
        <f>Data5[[#This Row],[PERSOANE ÎNSCRISE ÎN LISTELE ELECTORALE (TURUL 1)            ]]+Data5[[#This Row],[PERSOANE ÎNSCRISE ÎN LISTELE ELECTORALE (TURUL AL 2-LEA)]]</f>
        <v>2910</v>
      </c>
      <c r="S1539" s="54">
        <f>Data5[[#This Row],[PERSOANE CARE AU PARTICIPAT LA VOT (TURUL 1)]]+Data5[[#This Row],[PERSOANE CARE AU PARTICIPAT LA VOT  (TURUL AL 2-LEA)]]</f>
        <v>1899</v>
      </c>
      <c r="T1539" s="41">
        <f>Data5[[#This Row],[TOTAL CHELTUIELI LEI]]/Data5[[#This Row],[NUMĂRUL PERSOANELOR ÎNSCRISE ÎN LISTELE ELECTORALE]]</f>
        <v>5.0483333333333329</v>
      </c>
      <c r="U1539" s="41">
        <f>Data5[[#This Row],[TOTAL CHELTUIELI EURO]]/Data5[[#This Row],[NUMĂRUL PERSOANELOR ÎNSCRISE ÎN LISTELE ELECTORALE]]</f>
        <v>1.0430225270827738</v>
      </c>
      <c r="V1539" s="41">
        <f>Data5[[#This Row],[TOTAL CHELTUIELI LEI]]/Data5[[#This Row],[NUMĂRUL PERSOANELOR CARE AU PARTICIPAT LA VOT]]</f>
        <v>7.7359926276987885</v>
      </c>
      <c r="W1539" s="41">
        <f>Data5[[#This Row],[TOTAL CHELTUIELI EURO]]/Data5[[#This Row],[NUMĂRUL PERSOANELOR CARE AU PARTICIPAT LA VOT]]</f>
        <v>1.5983125612484843</v>
      </c>
      <c r="X1539" s="43">
        <v>4.8400999999999996</v>
      </c>
      <c r="Y1539" s="114" t="s">
        <v>2892</v>
      </c>
      <c r="Z1539" s="44">
        <v>5</v>
      </c>
      <c r="AA1539" s="115" t="s">
        <v>3107</v>
      </c>
      <c r="AB1539" s="44">
        <v>1</v>
      </c>
      <c r="AC1539" s="45"/>
    </row>
    <row r="1540" spans="1:29" ht="12" customHeight="1" x14ac:dyDescent="0.2">
      <c r="A1540" s="37">
        <v>1539</v>
      </c>
      <c r="B1540" s="38" t="s">
        <v>26</v>
      </c>
      <c r="C1540" s="39" t="s">
        <v>2271</v>
      </c>
      <c r="D1540" s="40">
        <v>44101</v>
      </c>
      <c r="E1540" s="38">
        <v>1</v>
      </c>
      <c r="F1540" s="38"/>
      <c r="G1540" s="38" t="s">
        <v>2</v>
      </c>
      <c r="H1540" s="38" t="s">
        <v>2</v>
      </c>
      <c r="I1540" s="39">
        <v>1400</v>
      </c>
      <c r="J1540" s="39">
        <v>7318.33</v>
      </c>
      <c r="K1540" s="39">
        <v>0</v>
      </c>
      <c r="L1540" s="41">
        <f>SUM(Data5[[#This Row],[CHELTUIELI DE PERSONAL LEI]:[CHELTUIELI DE CAPITAL (ACTIVE NEFINANCIARE ) LEI]])</f>
        <v>8718.33</v>
      </c>
      <c r="M1540" s="41">
        <f>Data5[[#This Row],[TOTAL CHELTUIELI LEI]]/Data5[[#This Row],[CURS VALUTAR EURO BNR 22 07 2020]]</f>
        <v>1801.2706349042376</v>
      </c>
      <c r="N1540" s="49">
        <v>990</v>
      </c>
      <c r="O1540" s="54"/>
      <c r="P1540" s="54">
        <v>466</v>
      </c>
      <c r="Q1540" s="54"/>
      <c r="R1540" s="54">
        <f>Data5[[#This Row],[PERSOANE ÎNSCRISE ÎN LISTELE ELECTORALE (TURUL 1)            ]]+Data5[[#This Row],[PERSOANE ÎNSCRISE ÎN LISTELE ELECTORALE (TURUL AL 2-LEA)]]</f>
        <v>990</v>
      </c>
      <c r="S1540" s="54">
        <f>Data5[[#This Row],[PERSOANE CARE AU PARTICIPAT LA VOT (TURUL 1)]]+Data5[[#This Row],[PERSOANE CARE AU PARTICIPAT LA VOT  (TURUL AL 2-LEA)]]</f>
        <v>466</v>
      </c>
      <c r="T1540" s="41">
        <f>Data5[[#This Row],[TOTAL CHELTUIELI LEI]]/Data5[[#This Row],[NUMĂRUL PERSOANELOR ÎNSCRISE ÎN LISTELE ELECTORALE]]</f>
        <v>8.8063939393939386</v>
      </c>
      <c r="U1540" s="41">
        <f>Data5[[#This Row],[TOTAL CHELTUIELI EURO]]/Data5[[#This Row],[NUMĂRUL PERSOANELOR ÎNSCRISE ÎN LISTELE ELECTORALE]]</f>
        <v>1.8194652877820581</v>
      </c>
      <c r="V1540" s="41">
        <f>Data5[[#This Row],[TOTAL CHELTUIELI LEI]]/Data5[[#This Row],[NUMĂRUL PERSOANELOR CARE AU PARTICIPAT LA VOT]]</f>
        <v>18.708862660944206</v>
      </c>
      <c r="W1540" s="41">
        <f>Data5[[#This Row],[TOTAL CHELTUIELI EURO]]/Data5[[#This Row],[NUMĂRUL PERSOANELOR CARE AU PARTICIPAT LA VOT]]</f>
        <v>3.8653876285498661</v>
      </c>
      <c r="X1540" s="43">
        <v>4.8400999999999996</v>
      </c>
      <c r="Y1540" s="114" t="s">
        <v>2896</v>
      </c>
      <c r="Z1540" s="44">
        <v>8</v>
      </c>
      <c r="AA1540" s="115" t="s">
        <v>3107</v>
      </c>
      <c r="AB1540" s="44">
        <v>1</v>
      </c>
      <c r="AC1540" s="45"/>
    </row>
    <row r="1541" spans="1:29" ht="12" customHeight="1" x14ac:dyDescent="0.2">
      <c r="A1541" s="37">
        <v>1540</v>
      </c>
      <c r="B1541" s="38" t="s">
        <v>26</v>
      </c>
      <c r="C1541" s="39" t="s">
        <v>2272</v>
      </c>
      <c r="D1541" s="40">
        <v>44101</v>
      </c>
      <c r="E1541" s="38">
        <v>1</v>
      </c>
      <c r="F1541" s="38"/>
      <c r="G1541" s="38" t="s">
        <v>2</v>
      </c>
      <c r="H1541" s="38" t="s">
        <v>2</v>
      </c>
      <c r="I1541" s="39">
        <v>1700</v>
      </c>
      <c r="J1541" s="39">
        <v>10447</v>
      </c>
      <c r="K1541" s="39">
        <v>0</v>
      </c>
      <c r="L1541" s="41">
        <f>SUM(Data5[[#This Row],[CHELTUIELI DE PERSONAL LEI]:[CHELTUIELI DE CAPITAL (ACTIVE NEFINANCIARE ) LEI]])</f>
        <v>12147</v>
      </c>
      <c r="M1541" s="41">
        <f>Data5[[#This Row],[TOTAL CHELTUIELI LEI]]/Data5[[#This Row],[CURS VALUTAR EURO BNR 22 07 2020]]</f>
        <v>2509.6588913452201</v>
      </c>
      <c r="N1541" s="49">
        <v>1594</v>
      </c>
      <c r="O1541" s="54"/>
      <c r="P1541" s="54">
        <v>965</v>
      </c>
      <c r="Q1541" s="54"/>
      <c r="R1541" s="54">
        <f>Data5[[#This Row],[PERSOANE ÎNSCRISE ÎN LISTELE ELECTORALE (TURUL 1)            ]]+Data5[[#This Row],[PERSOANE ÎNSCRISE ÎN LISTELE ELECTORALE (TURUL AL 2-LEA)]]</f>
        <v>1594</v>
      </c>
      <c r="S1541" s="54">
        <f>Data5[[#This Row],[PERSOANE CARE AU PARTICIPAT LA VOT (TURUL 1)]]+Data5[[#This Row],[PERSOANE CARE AU PARTICIPAT LA VOT  (TURUL AL 2-LEA)]]</f>
        <v>965</v>
      </c>
      <c r="T1541" s="41">
        <f>Data5[[#This Row],[TOTAL CHELTUIELI LEI]]/Data5[[#This Row],[NUMĂRUL PERSOANELOR ÎNSCRISE ÎN LISTELE ELECTORALE]]</f>
        <v>7.6204516938519449</v>
      </c>
      <c r="U1541" s="41">
        <f>Data5[[#This Row],[TOTAL CHELTUIELI EURO]]/Data5[[#This Row],[NUMĂRUL PERSOANELOR ÎNSCRISE ÎN LISTELE ELECTORALE]]</f>
        <v>1.5744409606933627</v>
      </c>
      <c r="V1541" s="41">
        <f>Data5[[#This Row],[TOTAL CHELTUIELI LEI]]/Data5[[#This Row],[NUMĂRUL PERSOANELOR CARE AU PARTICIPAT LA VOT]]</f>
        <v>12.587564766839378</v>
      </c>
      <c r="W1541" s="41">
        <f>Data5[[#This Row],[TOTAL CHELTUIELI EURO]]/Data5[[#This Row],[NUMĂRUL PERSOANELOR CARE AU PARTICIPAT LA VOT]]</f>
        <v>2.6006827889587774</v>
      </c>
      <c r="X1541" s="43">
        <v>4.8400999999999996</v>
      </c>
      <c r="Y1541" s="114" t="s">
        <v>2886</v>
      </c>
      <c r="Z1541" s="44">
        <v>7</v>
      </c>
      <c r="AA1541" s="115" t="s">
        <v>3107</v>
      </c>
      <c r="AB1541" s="44">
        <v>1</v>
      </c>
      <c r="AC1541" s="45"/>
    </row>
    <row r="1542" spans="1:29" ht="12" customHeight="1" x14ac:dyDescent="0.2">
      <c r="A1542" s="37">
        <v>1541</v>
      </c>
      <c r="B1542" s="38" t="s">
        <v>26</v>
      </c>
      <c r="C1542" s="39" t="s">
        <v>2273</v>
      </c>
      <c r="D1542" s="40">
        <v>44101</v>
      </c>
      <c r="E1542" s="38">
        <v>1</v>
      </c>
      <c r="F1542" s="38"/>
      <c r="G1542" s="38" t="s">
        <v>2</v>
      </c>
      <c r="H1542" s="38" t="s">
        <v>2</v>
      </c>
      <c r="I1542" s="39">
        <v>0</v>
      </c>
      <c r="J1542" s="39">
        <v>6973</v>
      </c>
      <c r="K1542" s="39">
        <v>0</v>
      </c>
      <c r="L1542" s="41">
        <f>SUM(Data5[[#This Row],[CHELTUIELI DE PERSONAL LEI]:[CHELTUIELI DE CAPITAL (ACTIVE NEFINANCIARE ) LEI]])</f>
        <v>6973</v>
      </c>
      <c r="M1542" s="41">
        <f>Data5[[#This Row],[TOTAL CHELTUIELI LEI]]/Data5[[#This Row],[CURS VALUTAR EURO BNR 22 07 2020]]</f>
        <v>1440.6727133736908</v>
      </c>
      <c r="N1542" s="49">
        <v>2085</v>
      </c>
      <c r="O1542" s="54"/>
      <c r="P1542" s="54">
        <v>761</v>
      </c>
      <c r="Q1542" s="54"/>
      <c r="R1542" s="54">
        <f>Data5[[#This Row],[PERSOANE ÎNSCRISE ÎN LISTELE ELECTORALE (TURUL 1)            ]]+Data5[[#This Row],[PERSOANE ÎNSCRISE ÎN LISTELE ELECTORALE (TURUL AL 2-LEA)]]</f>
        <v>2085</v>
      </c>
      <c r="S1542" s="54">
        <f>Data5[[#This Row],[PERSOANE CARE AU PARTICIPAT LA VOT (TURUL 1)]]+Data5[[#This Row],[PERSOANE CARE AU PARTICIPAT LA VOT  (TURUL AL 2-LEA)]]</f>
        <v>761</v>
      </c>
      <c r="T1542" s="41">
        <f>Data5[[#This Row],[TOTAL CHELTUIELI LEI]]/Data5[[#This Row],[NUMĂRUL PERSOANELOR ÎNSCRISE ÎN LISTELE ELECTORALE]]</f>
        <v>3.3443645083932854</v>
      </c>
      <c r="U1542" s="41">
        <f>Data5[[#This Row],[TOTAL CHELTUIELI EURO]]/Data5[[#This Row],[NUMĂRUL PERSOANELOR ÎNSCRISE ÎN LISTELE ELECTORALE]]</f>
        <v>0.690970126318317</v>
      </c>
      <c r="V1542" s="41">
        <f>Data5[[#This Row],[TOTAL CHELTUIELI LEI]]/Data5[[#This Row],[NUMĂRUL PERSOANELOR CARE AU PARTICIPAT LA VOT]]</f>
        <v>9.1629434954007891</v>
      </c>
      <c r="W1542" s="41">
        <f>Data5[[#This Row],[TOTAL CHELTUIELI EURO]]/Data5[[#This Row],[NUMĂRUL PERSOANELOR CARE AU PARTICIPAT LA VOT]]</f>
        <v>1.8931310294003822</v>
      </c>
      <c r="X1542" s="43">
        <v>4.8400999999999996</v>
      </c>
      <c r="Y1542" s="114" t="s">
        <v>2884</v>
      </c>
      <c r="Z1542" s="44">
        <v>3</v>
      </c>
      <c r="AA1542" s="115" t="s">
        <v>3105</v>
      </c>
      <c r="AB1542" s="44">
        <v>0</v>
      </c>
      <c r="AC1542" s="45"/>
    </row>
    <row r="1543" spans="1:29" s="68" customFormat="1" ht="12" customHeight="1" x14ac:dyDescent="0.2">
      <c r="A1543" s="37">
        <v>1542</v>
      </c>
      <c r="B1543" s="38" t="s">
        <v>26</v>
      </c>
      <c r="C1543" s="39" t="s">
        <v>2274</v>
      </c>
      <c r="D1543" s="40">
        <v>44101</v>
      </c>
      <c r="E1543" s="38">
        <v>1</v>
      </c>
      <c r="F1543" s="69"/>
      <c r="G1543" s="69" t="s">
        <v>2</v>
      </c>
      <c r="H1543" s="69" t="s">
        <v>2</v>
      </c>
      <c r="I1543" s="50">
        <v>0</v>
      </c>
      <c r="J1543" s="50">
        <v>0</v>
      </c>
      <c r="K1543" s="50">
        <v>0</v>
      </c>
      <c r="L1543" s="41">
        <f>SUM(Data5[[#This Row],[CHELTUIELI DE PERSONAL LEI]:[CHELTUIELI DE CAPITAL (ACTIVE NEFINANCIARE ) LEI]])</f>
        <v>0</v>
      </c>
      <c r="M1543" s="41">
        <f>Data5[[#This Row],[TOTAL CHELTUIELI LEI]]/Data5[[#This Row],[CURS VALUTAR EURO BNR 22 07 2020]]</f>
        <v>0</v>
      </c>
      <c r="N1543" s="49">
        <v>1419</v>
      </c>
      <c r="O1543" s="54"/>
      <c r="P1543" s="54">
        <v>661</v>
      </c>
      <c r="Q1543" s="54"/>
      <c r="R1543" s="54">
        <f>Data5[[#This Row],[PERSOANE ÎNSCRISE ÎN LISTELE ELECTORALE (TURUL 1)            ]]+Data5[[#This Row],[PERSOANE ÎNSCRISE ÎN LISTELE ELECTORALE (TURUL AL 2-LEA)]]</f>
        <v>1419</v>
      </c>
      <c r="S1543" s="54">
        <f>Data5[[#This Row],[PERSOANE CARE AU PARTICIPAT LA VOT (TURUL 1)]]+Data5[[#This Row],[PERSOANE CARE AU PARTICIPAT LA VOT  (TURUL AL 2-LEA)]]</f>
        <v>661</v>
      </c>
      <c r="T1543" s="41">
        <f>Data5[[#This Row],[TOTAL CHELTUIELI LEI]]/Data5[[#This Row],[NUMĂRUL PERSOANELOR ÎNSCRISE ÎN LISTELE ELECTORALE]]</f>
        <v>0</v>
      </c>
      <c r="U1543" s="41">
        <f>Data5[[#This Row],[TOTAL CHELTUIELI EURO]]/Data5[[#This Row],[NUMĂRUL PERSOANELOR ÎNSCRISE ÎN LISTELE ELECTORALE]]</f>
        <v>0</v>
      </c>
      <c r="V1543" s="41">
        <f>Data5[[#This Row],[TOTAL CHELTUIELI LEI]]/Data5[[#This Row],[NUMĂRUL PERSOANELOR CARE AU PARTICIPAT LA VOT]]</f>
        <v>0</v>
      </c>
      <c r="W1543" s="41">
        <f>Data5[[#This Row],[TOTAL CHELTUIELI EURO]]/Data5[[#This Row],[NUMĂRUL PERSOANELOR CARE AU PARTICIPAT LA VOT]]</f>
        <v>0</v>
      </c>
      <c r="X1543" s="43">
        <v>4.8400999999999996</v>
      </c>
      <c r="Y1543" s="114" t="s">
        <v>2890</v>
      </c>
      <c r="Z1543" s="44">
        <v>0</v>
      </c>
      <c r="AA1543" s="115" t="s">
        <v>3105</v>
      </c>
      <c r="AB1543" s="44">
        <v>0</v>
      </c>
    </row>
    <row r="1544" spans="1:29" ht="12" customHeight="1" x14ac:dyDescent="0.2">
      <c r="A1544" s="37">
        <v>1543</v>
      </c>
      <c r="B1544" s="38" t="s">
        <v>26</v>
      </c>
      <c r="C1544" s="39" t="s">
        <v>2275</v>
      </c>
      <c r="D1544" s="40">
        <v>44101</v>
      </c>
      <c r="E1544" s="38">
        <v>1</v>
      </c>
      <c r="F1544" s="38"/>
      <c r="G1544" s="38" t="s">
        <v>2</v>
      </c>
      <c r="H1544" s="38" t="s">
        <v>2</v>
      </c>
      <c r="I1544" s="39">
        <v>2500</v>
      </c>
      <c r="J1544" s="39">
        <v>491</v>
      </c>
      <c r="K1544" s="39">
        <v>0</v>
      </c>
      <c r="L1544" s="41">
        <f>SUM(Data5[[#This Row],[CHELTUIELI DE PERSONAL LEI]:[CHELTUIELI DE CAPITAL (ACTIVE NEFINANCIARE ) LEI]])</f>
        <v>2991</v>
      </c>
      <c r="M1544" s="41">
        <f>Data5[[#This Row],[TOTAL CHELTUIELI LEI]]/Data5[[#This Row],[CURS VALUTAR EURO BNR 22 07 2020]]</f>
        <v>617.96243879258702</v>
      </c>
      <c r="N1544" s="49">
        <v>5574</v>
      </c>
      <c r="O1544" s="54"/>
      <c r="P1544" s="54">
        <v>2866</v>
      </c>
      <c r="Q1544" s="54"/>
      <c r="R1544" s="54">
        <f>Data5[[#This Row],[PERSOANE ÎNSCRISE ÎN LISTELE ELECTORALE (TURUL 1)            ]]+Data5[[#This Row],[PERSOANE ÎNSCRISE ÎN LISTELE ELECTORALE (TURUL AL 2-LEA)]]</f>
        <v>5574</v>
      </c>
      <c r="S1544" s="54">
        <f>Data5[[#This Row],[PERSOANE CARE AU PARTICIPAT LA VOT (TURUL 1)]]+Data5[[#This Row],[PERSOANE CARE AU PARTICIPAT LA VOT  (TURUL AL 2-LEA)]]</f>
        <v>2866</v>
      </c>
      <c r="T1544" s="41">
        <f>Data5[[#This Row],[TOTAL CHELTUIELI LEI]]/Data5[[#This Row],[NUMĂRUL PERSOANELOR ÎNSCRISE ÎN LISTELE ELECTORALE]]</f>
        <v>0.53659849300322926</v>
      </c>
      <c r="U1544" s="41">
        <f>Data5[[#This Row],[TOTAL CHELTUIELI EURO]]/Data5[[#This Row],[NUMĂRUL PERSOANELOR ÎNSCRISE ÎN LISTELE ELECTORALE]]</f>
        <v>0.11086516662945588</v>
      </c>
      <c r="V1544" s="41">
        <f>Data5[[#This Row],[TOTAL CHELTUIELI LEI]]/Data5[[#This Row],[NUMĂRUL PERSOANELOR CARE AU PARTICIPAT LA VOT]]</f>
        <v>1.0436147941381717</v>
      </c>
      <c r="W1544" s="41">
        <f>Data5[[#This Row],[TOTAL CHELTUIELI EURO]]/Data5[[#This Row],[NUMĂRUL PERSOANELOR CARE AU PARTICIPAT LA VOT]]</f>
        <v>0.21561843642448955</v>
      </c>
      <c r="X1544" s="43">
        <v>4.8400999999999996</v>
      </c>
      <c r="Y1544" s="114" t="s">
        <v>2890</v>
      </c>
      <c r="Z1544" s="44">
        <v>0</v>
      </c>
      <c r="AA1544" s="115" t="s">
        <v>3105</v>
      </c>
      <c r="AB1544" s="44">
        <v>0</v>
      </c>
      <c r="AC1544" s="45"/>
    </row>
    <row r="1545" spans="1:29" ht="12" customHeight="1" x14ac:dyDescent="0.2">
      <c r="A1545" s="37">
        <v>1544</v>
      </c>
      <c r="B1545" s="38" t="s">
        <v>26</v>
      </c>
      <c r="C1545" s="39" t="s">
        <v>2276</v>
      </c>
      <c r="D1545" s="40">
        <v>44101</v>
      </c>
      <c r="E1545" s="38">
        <v>1</v>
      </c>
      <c r="F1545" s="38"/>
      <c r="G1545" s="38" t="s">
        <v>2</v>
      </c>
      <c r="H1545" s="38" t="s">
        <v>2</v>
      </c>
      <c r="I1545" s="39">
        <v>900</v>
      </c>
      <c r="J1545" s="39">
        <v>1468.45</v>
      </c>
      <c r="K1545" s="39">
        <v>0</v>
      </c>
      <c r="L1545" s="41">
        <f>SUM(Data5[[#This Row],[CHELTUIELI DE PERSONAL LEI]:[CHELTUIELI DE CAPITAL (ACTIVE NEFINANCIARE ) LEI]])</f>
        <v>2368.4499999999998</v>
      </c>
      <c r="M1545" s="41">
        <f>Data5[[#This Row],[TOTAL CHELTUIELI LEI]]/Data5[[#This Row],[CURS VALUTAR EURO BNR 22 07 2020]]</f>
        <v>489.339063242495</v>
      </c>
      <c r="N1545" s="49">
        <v>1301</v>
      </c>
      <c r="O1545" s="54"/>
      <c r="P1545" s="54">
        <v>580</v>
      </c>
      <c r="Q1545" s="54"/>
      <c r="R1545" s="54">
        <f>Data5[[#This Row],[PERSOANE ÎNSCRISE ÎN LISTELE ELECTORALE (TURUL 1)            ]]+Data5[[#This Row],[PERSOANE ÎNSCRISE ÎN LISTELE ELECTORALE (TURUL AL 2-LEA)]]</f>
        <v>1301</v>
      </c>
      <c r="S1545" s="54">
        <f>Data5[[#This Row],[PERSOANE CARE AU PARTICIPAT LA VOT (TURUL 1)]]+Data5[[#This Row],[PERSOANE CARE AU PARTICIPAT LA VOT  (TURUL AL 2-LEA)]]</f>
        <v>580</v>
      </c>
      <c r="T1545" s="41">
        <f>Data5[[#This Row],[TOTAL CHELTUIELI LEI]]/Data5[[#This Row],[NUMĂRUL PERSOANELOR ÎNSCRISE ÎN LISTELE ELECTORALE]]</f>
        <v>1.8204842428900845</v>
      </c>
      <c r="U1545" s="41">
        <f>Data5[[#This Row],[TOTAL CHELTUIELI EURO]]/Data5[[#This Row],[NUMĂRUL PERSOANELOR ÎNSCRISE ÎN LISTELE ELECTORALE]]</f>
        <v>0.37612533685049576</v>
      </c>
      <c r="V1545" s="41">
        <f>Data5[[#This Row],[TOTAL CHELTUIELI LEI]]/Data5[[#This Row],[NUMĂRUL PERSOANELOR CARE AU PARTICIPAT LA VOT]]</f>
        <v>4.08353448275862</v>
      </c>
      <c r="W1545" s="41">
        <f>Data5[[#This Row],[TOTAL CHELTUIELI EURO]]/Data5[[#This Row],[NUMĂRUL PERSOANELOR CARE AU PARTICIPAT LA VOT]]</f>
        <v>0.84368804007326725</v>
      </c>
      <c r="X1545" s="43">
        <v>4.8400999999999996</v>
      </c>
      <c r="Y1545" s="114" t="s">
        <v>2894</v>
      </c>
      <c r="Z1545" s="44">
        <v>1</v>
      </c>
      <c r="AA1545" s="115" t="s">
        <v>3105</v>
      </c>
      <c r="AB1545" s="44">
        <v>0</v>
      </c>
      <c r="AC1545" s="45"/>
    </row>
    <row r="1546" spans="1:29" ht="12" customHeight="1" x14ac:dyDescent="0.2">
      <c r="A1546" s="37">
        <v>1545</v>
      </c>
      <c r="B1546" s="38" t="s">
        <v>26</v>
      </c>
      <c r="C1546" s="39" t="s">
        <v>2277</v>
      </c>
      <c r="D1546" s="40">
        <v>44101</v>
      </c>
      <c r="E1546" s="38">
        <v>1</v>
      </c>
      <c r="F1546" s="38"/>
      <c r="G1546" s="38" t="s">
        <v>2</v>
      </c>
      <c r="H1546" s="38" t="s">
        <v>2</v>
      </c>
      <c r="I1546" s="50">
        <v>1200</v>
      </c>
      <c r="J1546" s="50">
        <v>743.5</v>
      </c>
      <c r="K1546" s="50">
        <v>0</v>
      </c>
      <c r="L1546" s="41">
        <f>SUM(Data5[[#This Row],[CHELTUIELI DE PERSONAL LEI]:[CHELTUIELI DE CAPITAL (ACTIVE NEFINANCIARE ) LEI]])</f>
        <v>1943.5</v>
      </c>
      <c r="M1546" s="41">
        <f>Data5[[#This Row],[TOTAL CHELTUIELI LEI]]/Data5[[#This Row],[CURS VALUTAR EURO BNR 22 07 2020]]</f>
        <v>401.54129046920519</v>
      </c>
      <c r="N1546" s="49">
        <v>5179</v>
      </c>
      <c r="O1546" s="54"/>
      <c r="P1546" s="54">
        <v>2719</v>
      </c>
      <c r="Q1546" s="54"/>
      <c r="R1546" s="54">
        <f>Data5[[#This Row],[PERSOANE ÎNSCRISE ÎN LISTELE ELECTORALE (TURUL 1)            ]]+Data5[[#This Row],[PERSOANE ÎNSCRISE ÎN LISTELE ELECTORALE (TURUL AL 2-LEA)]]</f>
        <v>5179</v>
      </c>
      <c r="S1546" s="54">
        <f>Data5[[#This Row],[PERSOANE CARE AU PARTICIPAT LA VOT (TURUL 1)]]+Data5[[#This Row],[PERSOANE CARE AU PARTICIPAT LA VOT  (TURUL AL 2-LEA)]]</f>
        <v>2719</v>
      </c>
      <c r="T1546" s="41">
        <f>Data5[[#This Row],[TOTAL CHELTUIELI LEI]]/Data5[[#This Row],[NUMĂRUL PERSOANELOR ÎNSCRISE ÎN LISTELE ELECTORALE]]</f>
        <v>0.37526549526935704</v>
      </c>
      <c r="U1546" s="41">
        <f>Data5[[#This Row],[TOTAL CHELTUIELI EURO]]/Data5[[#This Row],[NUMĂRUL PERSOANELOR ÎNSCRISE ÎN LISTELE ELECTORALE]]</f>
        <v>7.7532591324426567E-2</v>
      </c>
      <c r="V1546" s="41">
        <f>Data5[[#This Row],[TOTAL CHELTUIELI LEI]]/Data5[[#This Row],[NUMĂRUL PERSOANELOR CARE AU PARTICIPAT LA VOT]]</f>
        <v>0.71478484737035675</v>
      </c>
      <c r="W1546" s="41">
        <f>Data5[[#This Row],[TOTAL CHELTUIELI EURO]]/Data5[[#This Row],[NUMĂRUL PERSOANELOR CARE AU PARTICIPAT LA VOT]]</f>
        <v>0.14767976846973344</v>
      </c>
      <c r="X1546" s="43">
        <v>4.8400999999999996</v>
      </c>
      <c r="Y1546" s="114" t="s">
        <v>2890</v>
      </c>
      <c r="Z1546" s="44">
        <v>0</v>
      </c>
      <c r="AA1546" s="115" t="s">
        <v>3105</v>
      </c>
      <c r="AB1546" s="44">
        <v>0</v>
      </c>
      <c r="AC1546" s="45"/>
    </row>
    <row r="1547" spans="1:29" ht="12" customHeight="1" x14ac:dyDescent="0.2">
      <c r="A1547" s="37">
        <v>1546</v>
      </c>
      <c r="B1547" s="38" t="s">
        <v>26</v>
      </c>
      <c r="C1547" s="39" t="s">
        <v>2278</v>
      </c>
      <c r="D1547" s="40">
        <v>44101</v>
      </c>
      <c r="E1547" s="38">
        <v>1</v>
      </c>
      <c r="F1547" s="38"/>
      <c r="G1547" s="38" t="s">
        <v>2</v>
      </c>
      <c r="H1547" s="38" t="s">
        <v>2</v>
      </c>
      <c r="I1547" s="39">
        <v>1764</v>
      </c>
      <c r="J1547" s="39">
        <v>2928</v>
      </c>
      <c r="K1547" s="39">
        <v>0</v>
      </c>
      <c r="L1547" s="41">
        <f>SUM(Data5[[#This Row],[CHELTUIELI DE PERSONAL LEI]:[CHELTUIELI DE CAPITAL (ACTIVE NEFINANCIARE ) LEI]])</f>
        <v>4692</v>
      </c>
      <c r="M1547" s="41">
        <f>Data5[[#This Row],[TOTAL CHELTUIELI LEI]]/Data5[[#This Row],[CURS VALUTAR EURO BNR 22 07 2020]]</f>
        <v>969.40145864754868</v>
      </c>
      <c r="N1547" s="49">
        <v>930</v>
      </c>
      <c r="O1547" s="54"/>
      <c r="P1547" s="54">
        <v>419</v>
      </c>
      <c r="Q1547" s="54"/>
      <c r="R1547" s="54">
        <f>Data5[[#This Row],[PERSOANE ÎNSCRISE ÎN LISTELE ELECTORALE (TURUL 1)            ]]+Data5[[#This Row],[PERSOANE ÎNSCRISE ÎN LISTELE ELECTORALE (TURUL AL 2-LEA)]]</f>
        <v>930</v>
      </c>
      <c r="S1547" s="54">
        <f>Data5[[#This Row],[PERSOANE CARE AU PARTICIPAT LA VOT (TURUL 1)]]+Data5[[#This Row],[PERSOANE CARE AU PARTICIPAT LA VOT  (TURUL AL 2-LEA)]]</f>
        <v>419</v>
      </c>
      <c r="T1547" s="41">
        <f>Data5[[#This Row],[TOTAL CHELTUIELI LEI]]/Data5[[#This Row],[NUMĂRUL PERSOANELOR ÎNSCRISE ÎN LISTELE ELECTORALE]]</f>
        <v>5.0451612903225804</v>
      </c>
      <c r="U1547" s="41">
        <f>Data5[[#This Row],[TOTAL CHELTUIELI EURO]]/Data5[[#This Row],[NUMĂRUL PERSOANELOR ÎNSCRISE ÎN LISTELE ELECTORALE]]</f>
        <v>1.0423671598360738</v>
      </c>
      <c r="V1547" s="41">
        <f>Data5[[#This Row],[TOTAL CHELTUIELI LEI]]/Data5[[#This Row],[NUMĂRUL PERSOANELOR CARE AU PARTICIPAT LA VOT]]</f>
        <v>11.198090692124104</v>
      </c>
      <c r="W1547" s="41">
        <f>Data5[[#This Row],[TOTAL CHELTUIELI EURO]]/Data5[[#This Row],[NUMĂRUL PERSOANELOR CARE AU PARTICIPAT LA VOT]]</f>
        <v>2.3136072998748181</v>
      </c>
      <c r="X1547" s="43">
        <v>4.8400999999999996</v>
      </c>
      <c r="Y1547" s="114" t="s">
        <v>2892</v>
      </c>
      <c r="Z1547" s="44">
        <v>5</v>
      </c>
      <c r="AA1547" s="115" t="s">
        <v>3107</v>
      </c>
      <c r="AB1547" s="44">
        <v>1</v>
      </c>
      <c r="AC1547" s="45"/>
    </row>
    <row r="1548" spans="1:29" ht="12" customHeight="1" x14ac:dyDescent="0.2">
      <c r="A1548" s="37">
        <v>1547</v>
      </c>
      <c r="B1548" s="38" t="s">
        <v>26</v>
      </c>
      <c r="C1548" s="39" t="s">
        <v>2279</v>
      </c>
      <c r="D1548" s="40">
        <v>44101</v>
      </c>
      <c r="E1548" s="38">
        <v>1</v>
      </c>
      <c r="F1548" s="38"/>
      <c r="G1548" s="38" t="s">
        <v>2</v>
      </c>
      <c r="H1548" s="38" t="s">
        <v>2</v>
      </c>
      <c r="I1548" s="39">
        <v>0</v>
      </c>
      <c r="J1548" s="39">
        <v>1180.51</v>
      </c>
      <c r="K1548" s="39">
        <v>0</v>
      </c>
      <c r="L1548" s="41">
        <f>SUM(Data5[[#This Row],[CHELTUIELI DE PERSONAL LEI]:[CHELTUIELI DE CAPITAL (ACTIVE NEFINANCIARE ) LEI]])</f>
        <v>1180.51</v>
      </c>
      <c r="M1548" s="41">
        <f>Data5[[#This Row],[TOTAL CHELTUIELI LEI]]/Data5[[#This Row],[CURS VALUTAR EURO BNR 22 07 2020]]</f>
        <v>243.90198549616744</v>
      </c>
      <c r="N1548" s="49">
        <v>2135</v>
      </c>
      <c r="O1548" s="54"/>
      <c r="P1548" s="54">
        <v>675</v>
      </c>
      <c r="Q1548" s="54"/>
      <c r="R1548" s="54">
        <f>Data5[[#This Row],[PERSOANE ÎNSCRISE ÎN LISTELE ELECTORALE (TURUL 1)            ]]+Data5[[#This Row],[PERSOANE ÎNSCRISE ÎN LISTELE ELECTORALE (TURUL AL 2-LEA)]]</f>
        <v>2135</v>
      </c>
      <c r="S1548" s="54">
        <f>Data5[[#This Row],[PERSOANE CARE AU PARTICIPAT LA VOT (TURUL 1)]]+Data5[[#This Row],[PERSOANE CARE AU PARTICIPAT LA VOT  (TURUL AL 2-LEA)]]</f>
        <v>675</v>
      </c>
      <c r="T1548" s="41">
        <f>Data5[[#This Row],[TOTAL CHELTUIELI LEI]]/Data5[[#This Row],[NUMĂRUL PERSOANELOR ÎNSCRISE ÎN LISTELE ELECTORALE]]</f>
        <v>0.55293208430913343</v>
      </c>
      <c r="U1548" s="41">
        <f>Data5[[#This Row],[TOTAL CHELTUIELI EURO]]/Data5[[#This Row],[NUMĂRUL PERSOANELOR ÎNSCRISE ÎN LISTELE ELECTORALE]]</f>
        <v>0.11423980585300583</v>
      </c>
      <c r="V1548" s="41">
        <f>Data5[[#This Row],[TOTAL CHELTUIELI LEI]]/Data5[[#This Row],[NUMĂRUL PERSOANELOR CARE AU PARTICIPAT LA VOT]]</f>
        <v>1.7489037037037036</v>
      </c>
      <c r="W1548" s="41">
        <f>Data5[[#This Row],[TOTAL CHELTUIELI EURO]]/Data5[[#This Row],[NUMĂRUL PERSOANELOR CARE AU PARTICIPAT LA VOT]]</f>
        <v>0.36133627480913694</v>
      </c>
      <c r="X1548" s="43">
        <v>4.8400999999999996</v>
      </c>
      <c r="Y1548" s="114" t="s">
        <v>2890</v>
      </c>
      <c r="Z1548" s="44">
        <v>0</v>
      </c>
      <c r="AA1548" s="115" t="s">
        <v>3105</v>
      </c>
      <c r="AB1548" s="44">
        <v>0</v>
      </c>
      <c r="AC1548" s="45"/>
    </row>
    <row r="1549" spans="1:29" ht="12" customHeight="1" x14ac:dyDescent="0.2">
      <c r="A1549" s="37">
        <v>1548</v>
      </c>
      <c r="B1549" s="38" t="s">
        <v>26</v>
      </c>
      <c r="C1549" s="39" t="s">
        <v>2280</v>
      </c>
      <c r="D1549" s="40">
        <v>44101</v>
      </c>
      <c r="E1549" s="38">
        <v>1</v>
      </c>
      <c r="F1549" s="38"/>
      <c r="G1549" s="38" t="s">
        <v>2</v>
      </c>
      <c r="H1549" s="38" t="s">
        <v>2</v>
      </c>
      <c r="I1549" s="48">
        <v>0</v>
      </c>
      <c r="J1549" s="39">
        <v>2716.89</v>
      </c>
      <c r="K1549" s="39">
        <v>0</v>
      </c>
      <c r="L1549" s="41">
        <f>SUM(Data5[[#This Row],[CHELTUIELI DE PERSONAL LEI]:[CHELTUIELI DE CAPITAL (ACTIVE NEFINANCIARE ) LEI]])</f>
        <v>2716.89</v>
      </c>
      <c r="M1549" s="41">
        <f>Data5[[#This Row],[TOTAL CHELTUIELI LEI]]/Data5[[#This Row],[CURS VALUTAR EURO BNR 22 07 2020]]</f>
        <v>561.32931137786409</v>
      </c>
      <c r="N1549" s="49">
        <v>5188</v>
      </c>
      <c r="O1549" s="54"/>
      <c r="P1549" s="54">
        <v>1782</v>
      </c>
      <c r="Q1549" s="54"/>
      <c r="R1549" s="54">
        <f>Data5[[#This Row],[PERSOANE ÎNSCRISE ÎN LISTELE ELECTORALE (TURUL 1)            ]]+Data5[[#This Row],[PERSOANE ÎNSCRISE ÎN LISTELE ELECTORALE (TURUL AL 2-LEA)]]</f>
        <v>5188</v>
      </c>
      <c r="S1549" s="54">
        <f>Data5[[#This Row],[PERSOANE CARE AU PARTICIPAT LA VOT (TURUL 1)]]+Data5[[#This Row],[PERSOANE CARE AU PARTICIPAT LA VOT  (TURUL AL 2-LEA)]]</f>
        <v>1782</v>
      </c>
      <c r="T1549" s="41">
        <f>Data5[[#This Row],[TOTAL CHELTUIELI LEI]]/Data5[[#This Row],[NUMĂRUL PERSOANELOR ÎNSCRISE ÎN LISTELE ELECTORALE]]</f>
        <v>0.52368735543562062</v>
      </c>
      <c r="U1549" s="41">
        <f>Data5[[#This Row],[TOTAL CHELTUIELI EURO]]/Data5[[#This Row],[NUMĂRUL PERSOANELOR ÎNSCRISE ÎN LISTELE ELECTORALE]]</f>
        <v>0.10819763133729068</v>
      </c>
      <c r="V1549" s="41">
        <f>Data5[[#This Row],[TOTAL CHELTUIELI LEI]]/Data5[[#This Row],[NUMĂRUL PERSOANELOR CARE AU PARTICIPAT LA VOT]]</f>
        <v>1.5246296296296296</v>
      </c>
      <c r="W1549" s="41">
        <f>Data5[[#This Row],[TOTAL CHELTUIELI EURO]]/Data5[[#This Row],[NUMĂRUL PERSOANELOR CARE AU PARTICIPAT LA VOT]]</f>
        <v>0.31499961356782497</v>
      </c>
      <c r="X1549" s="43">
        <v>4.8400999999999996</v>
      </c>
      <c r="Y1549" s="114" t="s">
        <v>2890</v>
      </c>
      <c r="Z1549" s="44">
        <v>0</v>
      </c>
      <c r="AA1549" s="115" t="s">
        <v>3105</v>
      </c>
      <c r="AB1549" s="44">
        <v>0</v>
      </c>
      <c r="AC1549" s="45"/>
    </row>
    <row r="1550" spans="1:29" ht="12" customHeight="1" x14ac:dyDescent="0.2">
      <c r="A1550" s="37">
        <v>1549</v>
      </c>
      <c r="B1550" s="38" t="s">
        <v>26</v>
      </c>
      <c r="C1550" s="39" t="s">
        <v>2281</v>
      </c>
      <c r="D1550" s="40">
        <v>44101</v>
      </c>
      <c r="E1550" s="38">
        <v>1</v>
      </c>
      <c r="F1550" s="38"/>
      <c r="G1550" s="38" t="s">
        <v>2</v>
      </c>
      <c r="H1550" s="38" t="s">
        <v>2</v>
      </c>
      <c r="I1550" s="39">
        <v>3700</v>
      </c>
      <c r="J1550" s="39">
        <v>6922</v>
      </c>
      <c r="K1550" s="39">
        <v>0</v>
      </c>
      <c r="L1550" s="41">
        <f>SUM(Data5[[#This Row],[CHELTUIELI DE PERSONAL LEI]:[CHELTUIELI DE CAPITAL (ACTIVE NEFINANCIARE ) LEI]])</f>
        <v>10622</v>
      </c>
      <c r="M1550" s="41">
        <f>Data5[[#This Row],[TOTAL CHELTUIELI LEI]]/Data5[[#This Row],[CURS VALUTAR EURO BNR 22 07 2020]]</f>
        <v>2194.5827565546169</v>
      </c>
      <c r="N1550" s="49">
        <v>1819</v>
      </c>
      <c r="O1550" s="54"/>
      <c r="P1550" s="54">
        <v>662</v>
      </c>
      <c r="Q1550" s="54"/>
      <c r="R1550" s="54">
        <f>Data5[[#This Row],[PERSOANE ÎNSCRISE ÎN LISTELE ELECTORALE (TURUL 1)            ]]+Data5[[#This Row],[PERSOANE ÎNSCRISE ÎN LISTELE ELECTORALE (TURUL AL 2-LEA)]]</f>
        <v>1819</v>
      </c>
      <c r="S1550" s="54">
        <f>Data5[[#This Row],[PERSOANE CARE AU PARTICIPAT LA VOT (TURUL 1)]]+Data5[[#This Row],[PERSOANE CARE AU PARTICIPAT LA VOT  (TURUL AL 2-LEA)]]</f>
        <v>662</v>
      </c>
      <c r="T1550" s="41">
        <f>Data5[[#This Row],[TOTAL CHELTUIELI LEI]]/Data5[[#This Row],[NUMĂRUL PERSOANELOR ÎNSCRISE ÎN LISTELE ELECTORALE]]</f>
        <v>5.839472237493128</v>
      </c>
      <c r="U1550" s="41">
        <f>Data5[[#This Row],[TOTAL CHELTUIELI EURO]]/Data5[[#This Row],[NUMĂRUL PERSOANELOR ÎNSCRISE ÎN LISTELE ELECTORALE]]</f>
        <v>1.2064776011845062</v>
      </c>
      <c r="V1550" s="41">
        <f>Data5[[#This Row],[TOTAL CHELTUIELI LEI]]/Data5[[#This Row],[NUMĂRUL PERSOANELOR CARE AU PARTICIPAT LA VOT]]</f>
        <v>16.045317220543808</v>
      </c>
      <c r="W1550" s="41">
        <f>Data5[[#This Row],[TOTAL CHELTUIELI EURO]]/Data5[[#This Row],[NUMĂRUL PERSOANELOR CARE AU PARTICIPAT LA VOT]]</f>
        <v>3.31507969268069</v>
      </c>
      <c r="X1550" s="43">
        <v>4.8400999999999996</v>
      </c>
      <c r="Y1550" s="114" t="s">
        <v>2892</v>
      </c>
      <c r="Z1550" s="44">
        <v>5</v>
      </c>
      <c r="AA1550" s="115" t="s">
        <v>3107</v>
      </c>
      <c r="AB1550" s="44">
        <v>1</v>
      </c>
      <c r="AC1550" s="45"/>
    </row>
    <row r="1551" spans="1:29" ht="12" customHeight="1" x14ac:dyDescent="0.2">
      <c r="A1551" s="37">
        <v>1550</v>
      </c>
      <c r="B1551" s="38" t="s">
        <v>26</v>
      </c>
      <c r="C1551" s="39" t="s">
        <v>2282</v>
      </c>
      <c r="D1551" s="40">
        <v>44101</v>
      </c>
      <c r="E1551" s="38">
        <v>1</v>
      </c>
      <c r="F1551" s="38"/>
      <c r="G1551" s="38" t="s">
        <v>2</v>
      </c>
      <c r="H1551" s="38" t="s">
        <v>2</v>
      </c>
      <c r="I1551" s="39">
        <v>0</v>
      </c>
      <c r="J1551" s="39">
        <v>0</v>
      </c>
      <c r="K1551" s="39">
        <v>0</v>
      </c>
      <c r="L1551" s="41">
        <f>SUM(Data5[[#This Row],[CHELTUIELI DE PERSONAL LEI]:[CHELTUIELI DE CAPITAL (ACTIVE NEFINANCIARE ) LEI]])</f>
        <v>0</v>
      </c>
      <c r="M1551" s="41">
        <f>Data5[[#This Row],[TOTAL CHELTUIELI LEI]]/Data5[[#This Row],[CURS VALUTAR EURO BNR 22 07 2020]]</f>
        <v>0</v>
      </c>
      <c r="N1551" s="49">
        <v>2793</v>
      </c>
      <c r="O1551" s="54"/>
      <c r="P1551" s="54">
        <v>1345</v>
      </c>
      <c r="Q1551" s="54"/>
      <c r="R1551" s="54">
        <f>Data5[[#This Row],[PERSOANE ÎNSCRISE ÎN LISTELE ELECTORALE (TURUL 1)            ]]+Data5[[#This Row],[PERSOANE ÎNSCRISE ÎN LISTELE ELECTORALE (TURUL AL 2-LEA)]]</f>
        <v>2793</v>
      </c>
      <c r="S1551" s="54">
        <f>Data5[[#This Row],[PERSOANE CARE AU PARTICIPAT LA VOT (TURUL 1)]]+Data5[[#This Row],[PERSOANE CARE AU PARTICIPAT LA VOT  (TURUL AL 2-LEA)]]</f>
        <v>1345</v>
      </c>
      <c r="T1551" s="41">
        <f>Data5[[#This Row],[TOTAL CHELTUIELI LEI]]/Data5[[#This Row],[NUMĂRUL PERSOANELOR ÎNSCRISE ÎN LISTELE ELECTORALE]]</f>
        <v>0</v>
      </c>
      <c r="U1551" s="41">
        <f>Data5[[#This Row],[TOTAL CHELTUIELI EURO]]/Data5[[#This Row],[NUMĂRUL PERSOANELOR ÎNSCRISE ÎN LISTELE ELECTORALE]]</f>
        <v>0</v>
      </c>
      <c r="V1551" s="41">
        <f>Data5[[#This Row],[TOTAL CHELTUIELI LEI]]/Data5[[#This Row],[NUMĂRUL PERSOANELOR CARE AU PARTICIPAT LA VOT]]</f>
        <v>0</v>
      </c>
      <c r="W1551" s="41">
        <f>Data5[[#This Row],[TOTAL CHELTUIELI EURO]]/Data5[[#This Row],[NUMĂRUL PERSOANELOR CARE AU PARTICIPAT LA VOT]]</f>
        <v>0</v>
      </c>
      <c r="X1551" s="43">
        <v>4.8400999999999996</v>
      </c>
      <c r="Y1551" s="114" t="s">
        <v>2890</v>
      </c>
      <c r="Z1551" s="44">
        <v>0</v>
      </c>
      <c r="AA1551" s="115" t="s">
        <v>3105</v>
      </c>
      <c r="AB1551" s="44">
        <v>0</v>
      </c>
      <c r="AC1551" s="45"/>
    </row>
    <row r="1552" spans="1:29" ht="12" customHeight="1" x14ac:dyDescent="0.2">
      <c r="A1552" s="37">
        <v>1551</v>
      </c>
      <c r="B1552" s="38" t="s">
        <v>26</v>
      </c>
      <c r="C1552" s="39" t="s">
        <v>1029</v>
      </c>
      <c r="D1552" s="40">
        <v>44101</v>
      </c>
      <c r="E1552" s="38">
        <v>1</v>
      </c>
      <c r="F1552" s="38"/>
      <c r="G1552" s="38" t="s">
        <v>2</v>
      </c>
      <c r="H1552" s="38" t="s">
        <v>2</v>
      </c>
      <c r="I1552" s="39">
        <v>0</v>
      </c>
      <c r="J1552" s="39">
        <v>0</v>
      </c>
      <c r="K1552" s="39">
        <v>0</v>
      </c>
      <c r="L1552" s="41">
        <f>SUM(Data5[[#This Row],[CHELTUIELI DE PERSONAL LEI]:[CHELTUIELI DE CAPITAL (ACTIVE NEFINANCIARE ) LEI]])</f>
        <v>0</v>
      </c>
      <c r="M1552" s="41">
        <f>Data5[[#This Row],[TOTAL CHELTUIELI LEI]]/Data5[[#This Row],[CURS VALUTAR EURO BNR 22 07 2020]]</f>
        <v>0</v>
      </c>
      <c r="N1552" s="49">
        <v>1722</v>
      </c>
      <c r="O1552" s="54"/>
      <c r="P1552" s="54">
        <v>712</v>
      </c>
      <c r="Q1552" s="54"/>
      <c r="R1552" s="54">
        <f>Data5[[#This Row],[PERSOANE ÎNSCRISE ÎN LISTELE ELECTORALE (TURUL 1)            ]]+Data5[[#This Row],[PERSOANE ÎNSCRISE ÎN LISTELE ELECTORALE (TURUL AL 2-LEA)]]</f>
        <v>1722</v>
      </c>
      <c r="S1552" s="54">
        <f>Data5[[#This Row],[PERSOANE CARE AU PARTICIPAT LA VOT (TURUL 1)]]+Data5[[#This Row],[PERSOANE CARE AU PARTICIPAT LA VOT  (TURUL AL 2-LEA)]]</f>
        <v>712</v>
      </c>
      <c r="T1552" s="41">
        <f>Data5[[#This Row],[TOTAL CHELTUIELI LEI]]/Data5[[#This Row],[NUMĂRUL PERSOANELOR ÎNSCRISE ÎN LISTELE ELECTORALE]]</f>
        <v>0</v>
      </c>
      <c r="U1552" s="41">
        <f>Data5[[#This Row],[TOTAL CHELTUIELI EURO]]/Data5[[#This Row],[NUMĂRUL PERSOANELOR ÎNSCRISE ÎN LISTELE ELECTORALE]]</f>
        <v>0</v>
      </c>
      <c r="V1552" s="41">
        <f>Data5[[#This Row],[TOTAL CHELTUIELI LEI]]/Data5[[#This Row],[NUMĂRUL PERSOANELOR CARE AU PARTICIPAT LA VOT]]</f>
        <v>0</v>
      </c>
      <c r="W1552" s="41">
        <f>Data5[[#This Row],[TOTAL CHELTUIELI EURO]]/Data5[[#This Row],[NUMĂRUL PERSOANELOR CARE AU PARTICIPAT LA VOT]]</f>
        <v>0</v>
      </c>
      <c r="X1552" s="43">
        <v>4.8400999999999996</v>
      </c>
      <c r="Y1552" s="114" t="s">
        <v>2890</v>
      </c>
      <c r="Z1552" s="44">
        <v>0</v>
      </c>
      <c r="AA1552" s="115" t="s">
        <v>3105</v>
      </c>
      <c r="AB1552" s="44">
        <v>0</v>
      </c>
      <c r="AC1552" s="45"/>
    </row>
    <row r="1553" spans="1:29" ht="12" customHeight="1" x14ac:dyDescent="0.2">
      <c r="A1553" s="37">
        <v>1552</v>
      </c>
      <c r="B1553" s="38" t="s">
        <v>26</v>
      </c>
      <c r="C1553" s="39" t="s">
        <v>2283</v>
      </c>
      <c r="D1553" s="40">
        <v>44101</v>
      </c>
      <c r="E1553" s="38">
        <v>1</v>
      </c>
      <c r="F1553" s="38"/>
      <c r="G1553" s="38" t="s">
        <v>2</v>
      </c>
      <c r="H1553" s="38" t="s">
        <v>2</v>
      </c>
      <c r="I1553" s="39">
        <v>0</v>
      </c>
      <c r="J1553" s="39">
        <v>3541</v>
      </c>
      <c r="K1553" s="39">
        <v>0</v>
      </c>
      <c r="L1553" s="41">
        <f>SUM(Data5[[#This Row],[CHELTUIELI DE PERSONAL LEI]:[CHELTUIELI DE CAPITAL (ACTIVE NEFINANCIARE ) LEI]])</f>
        <v>3541</v>
      </c>
      <c r="M1553" s="41">
        <f>Data5[[#This Row],[TOTAL CHELTUIELI LEI]]/Data5[[#This Row],[CURS VALUTAR EURO BNR 22 07 2020]]</f>
        <v>731.59645461870628</v>
      </c>
      <c r="N1553" s="49">
        <v>3220</v>
      </c>
      <c r="O1553" s="54"/>
      <c r="P1553" s="54">
        <v>1710</v>
      </c>
      <c r="Q1553" s="54"/>
      <c r="R1553" s="54">
        <f>Data5[[#This Row],[PERSOANE ÎNSCRISE ÎN LISTELE ELECTORALE (TURUL 1)            ]]+Data5[[#This Row],[PERSOANE ÎNSCRISE ÎN LISTELE ELECTORALE (TURUL AL 2-LEA)]]</f>
        <v>3220</v>
      </c>
      <c r="S1553" s="54">
        <f>Data5[[#This Row],[PERSOANE CARE AU PARTICIPAT LA VOT (TURUL 1)]]+Data5[[#This Row],[PERSOANE CARE AU PARTICIPAT LA VOT  (TURUL AL 2-LEA)]]</f>
        <v>1710</v>
      </c>
      <c r="T1553" s="41">
        <f>Data5[[#This Row],[TOTAL CHELTUIELI LEI]]/Data5[[#This Row],[NUMĂRUL PERSOANELOR ÎNSCRISE ÎN LISTELE ELECTORALE]]</f>
        <v>1.0996894409937887</v>
      </c>
      <c r="U1553" s="41">
        <f>Data5[[#This Row],[TOTAL CHELTUIELI EURO]]/Data5[[#This Row],[NUMĂRUL PERSOANELOR ÎNSCRISE ÎN LISTELE ELECTORALE]]</f>
        <v>0.22720386789400815</v>
      </c>
      <c r="V1553" s="41">
        <f>Data5[[#This Row],[TOTAL CHELTUIELI LEI]]/Data5[[#This Row],[NUMĂRUL PERSOANELOR CARE AU PARTICIPAT LA VOT]]</f>
        <v>2.0707602339181288</v>
      </c>
      <c r="W1553" s="41">
        <f>Data5[[#This Row],[TOTAL CHELTUIELI EURO]]/Data5[[#This Row],[NUMĂRUL PERSOANELOR CARE AU PARTICIPAT LA VOT]]</f>
        <v>0.42783418398754752</v>
      </c>
      <c r="X1553" s="43">
        <v>4.8400999999999996</v>
      </c>
      <c r="Y1553" s="114" t="s">
        <v>2894</v>
      </c>
      <c r="Z1553" s="44">
        <v>1</v>
      </c>
      <c r="AA1553" s="115" t="s">
        <v>3105</v>
      </c>
      <c r="AB1553" s="44">
        <v>0</v>
      </c>
      <c r="AC1553" s="45"/>
    </row>
    <row r="1554" spans="1:29" ht="12" customHeight="1" x14ac:dyDescent="0.2">
      <c r="A1554" s="37">
        <v>1553</v>
      </c>
      <c r="B1554" s="38" t="s">
        <v>26</v>
      </c>
      <c r="C1554" s="39" t="s">
        <v>721</v>
      </c>
      <c r="D1554" s="40">
        <v>44101</v>
      </c>
      <c r="E1554" s="38">
        <v>1</v>
      </c>
      <c r="F1554" s="38"/>
      <c r="G1554" s="38" t="s">
        <v>2</v>
      </c>
      <c r="H1554" s="38" t="s">
        <v>2</v>
      </c>
      <c r="I1554" s="39">
        <v>800</v>
      </c>
      <c r="J1554" s="39">
        <v>1500</v>
      </c>
      <c r="K1554" s="39">
        <v>0</v>
      </c>
      <c r="L1554" s="41">
        <f>SUM(Data5[[#This Row],[CHELTUIELI DE PERSONAL LEI]:[CHELTUIELI DE CAPITAL (ACTIVE NEFINANCIARE ) LEI]])</f>
        <v>2300</v>
      </c>
      <c r="M1554" s="41">
        <f>Data5[[#This Row],[TOTAL CHELTUIELI LEI]]/Data5[[#This Row],[CURS VALUTAR EURO BNR 22 07 2020]]</f>
        <v>475.19679345468074</v>
      </c>
      <c r="N1554" s="49">
        <v>1628</v>
      </c>
      <c r="O1554" s="54"/>
      <c r="P1554" s="54">
        <v>629</v>
      </c>
      <c r="Q1554" s="54"/>
      <c r="R1554" s="54">
        <f>Data5[[#This Row],[PERSOANE ÎNSCRISE ÎN LISTELE ELECTORALE (TURUL 1)            ]]+Data5[[#This Row],[PERSOANE ÎNSCRISE ÎN LISTELE ELECTORALE (TURUL AL 2-LEA)]]</f>
        <v>1628</v>
      </c>
      <c r="S1554" s="54">
        <f>Data5[[#This Row],[PERSOANE CARE AU PARTICIPAT LA VOT (TURUL 1)]]+Data5[[#This Row],[PERSOANE CARE AU PARTICIPAT LA VOT  (TURUL AL 2-LEA)]]</f>
        <v>629</v>
      </c>
      <c r="T1554" s="41">
        <f>Data5[[#This Row],[TOTAL CHELTUIELI LEI]]/Data5[[#This Row],[NUMĂRUL PERSOANELOR ÎNSCRISE ÎN LISTELE ELECTORALE]]</f>
        <v>1.4127764127764129</v>
      </c>
      <c r="U1554" s="41">
        <f>Data5[[#This Row],[TOTAL CHELTUIELI EURO]]/Data5[[#This Row],[NUMĂRUL PERSOANELOR ÎNSCRISE ÎN LISTELE ELECTORALE]]</f>
        <v>0.29188992226945992</v>
      </c>
      <c r="V1554" s="41">
        <f>Data5[[#This Row],[TOTAL CHELTUIELI LEI]]/Data5[[#This Row],[NUMĂRUL PERSOANELOR CARE AU PARTICIPAT LA VOT]]</f>
        <v>3.6565977742448332</v>
      </c>
      <c r="W1554" s="41">
        <f>Data5[[#This Row],[TOTAL CHELTUIELI EURO]]/Data5[[#This Row],[NUMĂRUL PERSOANELOR CARE AU PARTICIPAT LA VOT]]</f>
        <v>0.75547979881507277</v>
      </c>
      <c r="X1554" s="43">
        <v>4.8400999999999996</v>
      </c>
      <c r="Y1554" s="114" t="s">
        <v>2894</v>
      </c>
      <c r="Z1554" s="44">
        <v>1</v>
      </c>
      <c r="AA1554" s="115" t="s">
        <v>3105</v>
      </c>
      <c r="AB1554" s="44">
        <v>0</v>
      </c>
      <c r="AC1554" s="45"/>
    </row>
    <row r="1555" spans="1:29" ht="12" customHeight="1" x14ac:dyDescent="0.2">
      <c r="A1555" s="37">
        <v>1554</v>
      </c>
      <c r="B1555" s="38" t="s">
        <v>26</v>
      </c>
      <c r="C1555" s="39" t="s">
        <v>805</v>
      </c>
      <c r="D1555" s="40">
        <v>44101</v>
      </c>
      <c r="E1555" s="38">
        <v>1</v>
      </c>
      <c r="F1555" s="38"/>
      <c r="G1555" s="38" t="s">
        <v>2</v>
      </c>
      <c r="H1555" s="38" t="s">
        <v>2</v>
      </c>
      <c r="I1555" s="39">
        <v>990</v>
      </c>
      <c r="J1555" s="39">
        <v>6695</v>
      </c>
      <c r="K1555" s="39">
        <v>0</v>
      </c>
      <c r="L1555" s="41">
        <f>SUM(Data5[[#This Row],[CHELTUIELI DE PERSONAL LEI]:[CHELTUIELI DE CAPITAL (ACTIVE NEFINANCIARE ) LEI]])</f>
        <v>7685</v>
      </c>
      <c r="M1555" s="41">
        <f>Data5[[#This Row],[TOTAL CHELTUIELI LEI]]/Data5[[#This Row],[CURS VALUTAR EURO BNR 22 07 2020]]</f>
        <v>1587.7771120431398</v>
      </c>
      <c r="N1555" s="49">
        <v>2314</v>
      </c>
      <c r="O1555" s="54"/>
      <c r="P1555" s="54">
        <v>1108</v>
      </c>
      <c r="Q1555" s="54"/>
      <c r="R1555" s="54">
        <f>Data5[[#This Row],[PERSOANE ÎNSCRISE ÎN LISTELE ELECTORALE (TURUL 1)            ]]+Data5[[#This Row],[PERSOANE ÎNSCRISE ÎN LISTELE ELECTORALE (TURUL AL 2-LEA)]]</f>
        <v>2314</v>
      </c>
      <c r="S1555" s="54">
        <f>Data5[[#This Row],[PERSOANE CARE AU PARTICIPAT LA VOT (TURUL 1)]]+Data5[[#This Row],[PERSOANE CARE AU PARTICIPAT LA VOT  (TURUL AL 2-LEA)]]</f>
        <v>1108</v>
      </c>
      <c r="T1555" s="41">
        <f>Data5[[#This Row],[TOTAL CHELTUIELI LEI]]/Data5[[#This Row],[NUMĂRUL PERSOANELOR ÎNSCRISE ÎN LISTELE ELECTORALE]]</f>
        <v>3.3210890233362145</v>
      </c>
      <c r="U1555" s="41">
        <f>Data5[[#This Row],[TOTAL CHELTUIELI EURO]]/Data5[[#This Row],[NUMĂRUL PERSOANELOR ÎNSCRISE ÎN LISTELE ELECTORALE]]</f>
        <v>0.68616124115952459</v>
      </c>
      <c r="V1555" s="41">
        <f>Data5[[#This Row],[TOTAL CHELTUIELI LEI]]/Data5[[#This Row],[NUMĂRUL PERSOANELOR CARE AU PARTICIPAT LA VOT]]</f>
        <v>6.9359205776173285</v>
      </c>
      <c r="W1555" s="41">
        <f>Data5[[#This Row],[TOTAL CHELTUIELI EURO]]/Data5[[#This Row],[NUMĂRUL PERSOANELOR CARE AU PARTICIPAT LA VOT]]</f>
        <v>1.4330118339739528</v>
      </c>
      <c r="X1555" s="43">
        <v>4.8400999999999996</v>
      </c>
      <c r="Y1555" s="114" t="s">
        <v>2884</v>
      </c>
      <c r="Z1555" s="44">
        <v>3</v>
      </c>
      <c r="AA1555" s="115" t="s">
        <v>3105</v>
      </c>
      <c r="AB1555" s="44">
        <v>0</v>
      </c>
      <c r="AC1555" s="45"/>
    </row>
    <row r="1556" spans="1:29" ht="12" customHeight="1" x14ac:dyDescent="0.2">
      <c r="A1556" s="37">
        <v>1555</v>
      </c>
      <c r="B1556" s="38" t="s">
        <v>26</v>
      </c>
      <c r="C1556" s="39" t="s">
        <v>2284</v>
      </c>
      <c r="D1556" s="40">
        <v>44101</v>
      </c>
      <c r="E1556" s="38">
        <v>1</v>
      </c>
      <c r="F1556" s="38"/>
      <c r="G1556" s="38" t="s">
        <v>2</v>
      </c>
      <c r="H1556" s="38" t="s">
        <v>2</v>
      </c>
      <c r="I1556" s="48">
        <v>0</v>
      </c>
      <c r="J1556" s="39">
        <v>1055.68</v>
      </c>
      <c r="K1556" s="39">
        <v>0</v>
      </c>
      <c r="L1556" s="41">
        <f>SUM(Data5[[#This Row],[CHELTUIELI DE PERSONAL LEI]:[CHELTUIELI DE CAPITAL (ACTIVE NEFINANCIARE ) LEI]])</f>
        <v>1055.68</v>
      </c>
      <c r="M1556" s="41">
        <f>Data5[[#This Row],[TOTAL CHELTUIELI LEI]]/Data5[[#This Row],[CURS VALUTAR EURO BNR 22 07 2020]]</f>
        <v>218.11119604966842</v>
      </c>
      <c r="N1556" s="49">
        <v>2252</v>
      </c>
      <c r="O1556" s="54"/>
      <c r="P1556" s="54">
        <v>959</v>
      </c>
      <c r="Q1556" s="54"/>
      <c r="R1556" s="54">
        <f>Data5[[#This Row],[PERSOANE ÎNSCRISE ÎN LISTELE ELECTORALE (TURUL 1)            ]]+Data5[[#This Row],[PERSOANE ÎNSCRISE ÎN LISTELE ELECTORALE (TURUL AL 2-LEA)]]</f>
        <v>2252</v>
      </c>
      <c r="S1556" s="54">
        <f>Data5[[#This Row],[PERSOANE CARE AU PARTICIPAT LA VOT (TURUL 1)]]+Data5[[#This Row],[PERSOANE CARE AU PARTICIPAT LA VOT  (TURUL AL 2-LEA)]]</f>
        <v>959</v>
      </c>
      <c r="T1556" s="41">
        <f>Data5[[#This Row],[TOTAL CHELTUIELI LEI]]/Data5[[#This Row],[NUMĂRUL PERSOANELOR ÎNSCRISE ÎN LISTELE ELECTORALE]]</f>
        <v>0.46877442273534636</v>
      </c>
      <c r="U1556" s="41">
        <f>Data5[[#This Row],[TOTAL CHELTUIELI EURO]]/Data5[[#This Row],[NUMĂRUL PERSOANELOR ÎNSCRISE ÎN LISTELE ELECTORALE]]</f>
        <v>9.6852218494524162E-2</v>
      </c>
      <c r="V1556" s="41">
        <f>Data5[[#This Row],[TOTAL CHELTUIELI LEI]]/Data5[[#This Row],[NUMĂRUL PERSOANELOR CARE AU PARTICIPAT LA VOT]]</f>
        <v>1.100813347236705</v>
      </c>
      <c r="W1556" s="41">
        <f>Data5[[#This Row],[TOTAL CHELTUIELI EURO]]/Data5[[#This Row],[NUMĂRUL PERSOANELOR CARE AU PARTICIPAT LA VOT]]</f>
        <v>0.22743607512999836</v>
      </c>
      <c r="X1556" s="43">
        <v>4.8400999999999996</v>
      </c>
      <c r="Y1556" s="114" t="s">
        <v>2890</v>
      </c>
      <c r="Z1556" s="44">
        <v>0</v>
      </c>
      <c r="AA1556" s="115" t="s">
        <v>3105</v>
      </c>
      <c r="AB1556" s="44">
        <v>0</v>
      </c>
      <c r="AC1556" s="45"/>
    </row>
    <row r="1557" spans="1:29" ht="12" customHeight="1" x14ac:dyDescent="0.2">
      <c r="A1557" s="37">
        <v>1556</v>
      </c>
      <c r="B1557" s="38" t="s">
        <v>26</v>
      </c>
      <c r="C1557" s="39" t="s">
        <v>2285</v>
      </c>
      <c r="D1557" s="40">
        <v>44101</v>
      </c>
      <c r="E1557" s="38">
        <v>1</v>
      </c>
      <c r="F1557" s="38"/>
      <c r="G1557" s="38" t="s">
        <v>2</v>
      </c>
      <c r="H1557" s="38" t="s">
        <v>2</v>
      </c>
      <c r="I1557" s="48">
        <v>2160</v>
      </c>
      <c r="J1557" s="39">
        <v>6186.65</v>
      </c>
      <c r="K1557" s="39">
        <v>0</v>
      </c>
      <c r="L1557" s="41">
        <f>SUM(Data5[[#This Row],[CHELTUIELI DE PERSONAL LEI]:[CHELTUIELI DE CAPITAL (ACTIVE NEFINANCIARE ) LEI]])</f>
        <v>8346.65</v>
      </c>
      <c r="M1557" s="41">
        <f>Data5[[#This Row],[TOTAL CHELTUIELI LEI]]/Data5[[#This Row],[CURS VALUTAR EURO BNR 22 07 2020]]</f>
        <v>1724.4788330819613</v>
      </c>
      <c r="N1557" s="49">
        <v>3147</v>
      </c>
      <c r="O1557" s="54"/>
      <c r="P1557" s="54">
        <v>1622</v>
      </c>
      <c r="Q1557" s="54"/>
      <c r="R1557" s="54">
        <f>Data5[[#This Row],[PERSOANE ÎNSCRISE ÎN LISTELE ELECTORALE (TURUL 1)            ]]+Data5[[#This Row],[PERSOANE ÎNSCRISE ÎN LISTELE ELECTORALE (TURUL AL 2-LEA)]]</f>
        <v>3147</v>
      </c>
      <c r="S1557" s="54">
        <f>Data5[[#This Row],[PERSOANE CARE AU PARTICIPAT LA VOT (TURUL 1)]]+Data5[[#This Row],[PERSOANE CARE AU PARTICIPAT LA VOT  (TURUL AL 2-LEA)]]</f>
        <v>1622</v>
      </c>
      <c r="T1557" s="41">
        <f>Data5[[#This Row],[TOTAL CHELTUIELI LEI]]/Data5[[#This Row],[NUMĂRUL PERSOANELOR ÎNSCRISE ÎN LISTELE ELECTORALE]]</f>
        <v>2.6522561169367651</v>
      </c>
      <c r="U1557" s="41">
        <f>Data5[[#This Row],[TOTAL CHELTUIELI EURO]]/Data5[[#This Row],[NUMĂRUL PERSOANELOR ÎNSCRISE ÎN LISTELE ELECTORALE]]</f>
        <v>0.54797547921257106</v>
      </c>
      <c r="V1557" s="41">
        <f>Data5[[#This Row],[TOTAL CHELTUIELI LEI]]/Data5[[#This Row],[NUMĂRUL PERSOANELOR CARE AU PARTICIPAT LA VOT]]</f>
        <v>5.1459001233045623</v>
      </c>
      <c r="W1557" s="41">
        <f>Data5[[#This Row],[TOTAL CHELTUIELI EURO]]/Data5[[#This Row],[NUMĂRUL PERSOANELOR CARE AU PARTICIPAT LA VOT]]</f>
        <v>1.0631805382749453</v>
      </c>
      <c r="X1557" s="43">
        <v>4.8400999999999996</v>
      </c>
      <c r="Y1557" s="114" t="s">
        <v>2891</v>
      </c>
      <c r="Z1557" s="44">
        <v>2</v>
      </c>
      <c r="AA1557" s="115" t="s">
        <v>3105</v>
      </c>
      <c r="AB1557" s="44">
        <v>0</v>
      </c>
      <c r="AC1557" s="45"/>
    </row>
    <row r="1558" spans="1:29" ht="12" customHeight="1" x14ac:dyDescent="0.2">
      <c r="A1558" s="37">
        <v>1557</v>
      </c>
      <c r="B1558" s="38" t="s">
        <v>26</v>
      </c>
      <c r="C1558" s="39" t="s">
        <v>2286</v>
      </c>
      <c r="D1558" s="40">
        <v>44101</v>
      </c>
      <c r="E1558" s="38">
        <v>1</v>
      </c>
      <c r="F1558" s="38"/>
      <c r="G1558" s="38" t="s">
        <v>2</v>
      </c>
      <c r="H1558" s="38" t="s">
        <v>2</v>
      </c>
      <c r="I1558" s="48">
        <v>1080</v>
      </c>
      <c r="J1558" s="39">
        <v>1521.87</v>
      </c>
      <c r="K1558" s="39">
        <v>0</v>
      </c>
      <c r="L1558" s="41">
        <f>SUM(Data5[[#This Row],[CHELTUIELI DE PERSONAL LEI]:[CHELTUIELI DE CAPITAL (ACTIVE NEFINANCIARE ) LEI]])</f>
        <v>2601.87</v>
      </c>
      <c r="M1558" s="41">
        <f>Data5[[#This Row],[TOTAL CHELTUIELI LEI]]/Data5[[#This Row],[CURS VALUTAR EURO BNR 22 07 2020]]</f>
        <v>537.56533955910004</v>
      </c>
      <c r="N1558" s="49">
        <v>1464</v>
      </c>
      <c r="O1558" s="54"/>
      <c r="P1558" s="54">
        <v>760</v>
      </c>
      <c r="Q1558" s="54"/>
      <c r="R1558" s="54">
        <f>Data5[[#This Row],[PERSOANE ÎNSCRISE ÎN LISTELE ELECTORALE (TURUL 1)            ]]+Data5[[#This Row],[PERSOANE ÎNSCRISE ÎN LISTELE ELECTORALE (TURUL AL 2-LEA)]]</f>
        <v>1464</v>
      </c>
      <c r="S1558" s="54">
        <f>Data5[[#This Row],[PERSOANE CARE AU PARTICIPAT LA VOT (TURUL 1)]]+Data5[[#This Row],[PERSOANE CARE AU PARTICIPAT LA VOT  (TURUL AL 2-LEA)]]</f>
        <v>760</v>
      </c>
      <c r="T1558" s="41">
        <f>Data5[[#This Row],[TOTAL CHELTUIELI LEI]]/Data5[[#This Row],[NUMĂRUL PERSOANELOR ÎNSCRISE ÎN LISTELE ELECTORALE]]</f>
        <v>1.7772336065573771</v>
      </c>
      <c r="U1558" s="41">
        <f>Data5[[#This Row],[TOTAL CHELTUIELI EURO]]/Data5[[#This Row],[NUMĂRUL PERSOANELOR ÎNSCRISE ÎN LISTELE ELECTORALE]]</f>
        <v>0.36718943958954919</v>
      </c>
      <c r="V1558" s="41">
        <f>Data5[[#This Row],[TOTAL CHELTUIELI LEI]]/Data5[[#This Row],[NUMĂRUL PERSOANELOR CARE AU PARTICIPAT LA VOT]]</f>
        <v>3.4235131578947366</v>
      </c>
      <c r="W1558" s="41">
        <f>Data5[[#This Row],[TOTAL CHELTUIELI EURO]]/Data5[[#This Row],[NUMĂRUL PERSOANELOR CARE AU PARTICIPAT LA VOT]]</f>
        <v>0.70732281520934215</v>
      </c>
      <c r="X1558" s="43">
        <v>4.8400999999999996</v>
      </c>
      <c r="Y1558" s="114" t="s">
        <v>2894</v>
      </c>
      <c r="Z1558" s="44">
        <v>1</v>
      </c>
      <c r="AA1558" s="115" t="s">
        <v>3105</v>
      </c>
      <c r="AB1558" s="44">
        <v>0</v>
      </c>
      <c r="AC1558" s="45"/>
    </row>
    <row r="1559" spans="1:29" ht="12" customHeight="1" x14ac:dyDescent="0.2">
      <c r="A1559" s="37">
        <v>1558</v>
      </c>
      <c r="B1559" s="38" t="s">
        <v>26</v>
      </c>
      <c r="C1559" s="39" t="s">
        <v>1195</v>
      </c>
      <c r="D1559" s="40">
        <v>44101</v>
      </c>
      <c r="E1559" s="38">
        <v>1</v>
      </c>
      <c r="F1559" s="38"/>
      <c r="G1559" s="38" t="s">
        <v>2</v>
      </c>
      <c r="H1559" s="38" t="s">
        <v>2</v>
      </c>
      <c r="I1559" s="39">
        <v>3000</v>
      </c>
      <c r="J1559" s="39">
        <v>6765</v>
      </c>
      <c r="K1559" s="39">
        <v>0</v>
      </c>
      <c r="L1559" s="41">
        <f>SUM(Data5[[#This Row],[CHELTUIELI DE PERSONAL LEI]:[CHELTUIELI DE CAPITAL (ACTIVE NEFINANCIARE ) LEI]])</f>
        <v>9765</v>
      </c>
      <c r="M1559" s="41">
        <f>Data5[[#This Row],[TOTAL CHELTUIELI LEI]]/Data5[[#This Row],[CURS VALUTAR EURO BNR 22 07 2020]]</f>
        <v>2017.5202991673727</v>
      </c>
      <c r="N1559" s="49">
        <v>4232</v>
      </c>
      <c r="O1559" s="54"/>
      <c r="P1559" s="54">
        <v>1506</v>
      </c>
      <c r="Q1559" s="54"/>
      <c r="R1559" s="54">
        <f>Data5[[#This Row],[PERSOANE ÎNSCRISE ÎN LISTELE ELECTORALE (TURUL 1)            ]]+Data5[[#This Row],[PERSOANE ÎNSCRISE ÎN LISTELE ELECTORALE (TURUL AL 2-LEA)]]</f>
        <v>4232</v>
      </c>
      <c r="S1559" s="54">
        <f>Data5[[#This Row],[PERSOANE CARE AU PARTICIPAT LA VOT (TURUL 1)]]+Data5[[#This Row],[PERSOANE CARE AU PARTICIPAT LA VOT  (TURUL AL 2-LEA)]]</f>
        <v>1506</v>
      </c>
      <c r="T1559" s="41">
        <f>Data5[[#This Row],[TOTAL CHELTUIELI LEI]]/Data5[[#This Row],[NUMĂRUL PERSOANELOR ÎNSCRISE ÎN LISTELE ELECTORALE]]</f>
        <v>2.3074196597353498</v>
      </c>
      <c r="U1559" s="41">
        <f>Data5[[#This Row],[TOTAL CHELTUIELI EURO]]/Data5[[#This Row],[NUMĂRUL PERSOANELOR ÎNSCRISE ÎN LISTELE ELECTORALE]]</f>
        <v>0.47672974933066464</v>
      </c>
      <c r="V1559" s="41">
        <f>Data5[[#This Row],[TOTAL CHELTUIELI LEI]]/Data5[[#This Row],[NUMĂRUL PERSOANELOR CARE AU PARTICIPAT LA VOT]]</f>
        <v>6.4840637450199203</v>
      </c>
      <c r="W1559" s="41">
        <f>Data5[[#This Row],[TOTAL CHELTUIELI EURO]]/Data5[[#This Row],[NUMĂRUL PERSOANELOR CARE AU PARTICIPAT LA VOT]]</f>
        <v>1.3396549131257456</v>
      </c>
      <c r="X1559" s="43">
        <v>4.8400999999999996</v>
      </c>
      <c r="Y1559" s="114" t="s">
        <v>2891</v>
      </c>
      <c r="Z1559" s="44">
        <v>2</v>
      </c>
      <c r="AA1559" s="115" t="s">
        <v>3105</v>
      </c>
      <c r="AB1559" s="44">
        <v>0</v>
      </c>
      <c r="AC1559" s="45"/>
    </row>
    <row r="1560" spans="1:29" ht="12" customHeight="1" x14ac:dyDescent="0.2">
      <c r="A1560" s="37">
        <v>1559</v>
      </c>
      <c r="B1560" s="38" t="s">
        <v>26</v>
      </c>
      <c r="C1560" s="39" t="s">
        <v>896</v>
      </c>
      <c r="D1560" s="40">
        <v>44101</v>
      </c>
      <c r="E1560" s="38">
        <v>1</v>
      </c>
      <c r="F1560" s="38"/>
      <c r="G1560" s="38" t="s">
        <v>2</v>
      </c>
      <c r="H1560" s="38" t="s">
        <v>2</v>
      </c>
      <c r="I1560" s="39">
        <v>2100</v>
      </c>
      <c r="J1560" s="39">
        <v>719</v>
      </c>
      <c r="K1560" s="39">
        <v>0</v>
      </c>
      <c r="L1560" s="41">
        <f>SUM(Data5[[#This Row],[CHELTUIELI DE PERSONAL LEI]:[CHELTUIELI DE CAPITAL (ACTIVE NEFINANCIARE ) LEI]])</f>
        <v>2819</v>
      </c>
      <c r="M1560" s="41">
        <f>Data5[[#This Row],[TOTAL CHELTUIELI LEI]]/Data5[[#This Row],[CURS VALUTAR EURO BNR 22 07 2020]]</f>
        <v>582.42598293423691</v>
      </c>
      <c r="N1560" s="49">
        <v>2146</v>
      </c>
      <c r="O1560" s="54"/>
      <c r="P1560" s="54">
        <v>719</v>
      </c>
      <c r="Q1560" s="54"/>
      <c r="R1560" s="54">
        <f>Data5[[#This Row],[PERSOANE ÎNSCRISE ÎN LISTELE ELECTORALE (TURUL 1)            ]]+Data5[[#This Row],[PERSOANE ÎNSCRISE ÎN LISTELE ELECTORALE (TURUL AL 2-LEA)]]</f>
        <v>2146</v>
      </c>
      <c r="S1560" s="54">
        <f>Data5[[#This Row],[PERSOANE CARE AU PARTICIPAT LA VOT (TURUL 1)]]+Data5[[#This Row],[PERSOANE CARE AU PARTICIPAT LA VOT  (TURUL AL 2-LEA)]]</f>
        <v>719</v>
      </c>
      <c r="T1560" s="41">
        <f>Data5[[#This Row],[TOTAL CHELTUIELI LEI]]/Data5[[#This Row],[NUMĂRUL PERSOANELOR ÎNSCRISE ÎN LISTELE ELECTORALE]]</f>
        <v>1.3136067101584343</v>
      </c>
      <c r="U1560" s="41">
        <f>Data5[[#This Row],[TOTAL CHELTUIELI EURO]]/Data5[[#This Row],[NUMĂRUL PERSOANELOR ÎNSCRISE ÎN LISTELE ELECTORALE]]</f>
        <v>0.27140073762080003</v>
      </c>
      <c r="V1560" s="41">
        <f>Data5[[#This Row],[TOTAL CHELTUIELI LEI]]/Data5[[#This Row],[NUMĂRUL PERSOANELOR CARE AU PARTICIPAT LA VOT]]</f>
        <v>3.9207232267037551</v>
      </c>
      <c r="W1560" s="41">
        <f>Data5[[#This Row],[TOTAL CHELTUIELI EURO]]/Data5[[#This Row],[NUMĂRUL PERSOANELOR CARE AU PARTICIPAT LA VOT]]</f>
        <v>0.81005004580561457</v>
      </c>
      <c r="X1560" s="43">
        <v>4.8400999999999996</v>
      </c>
      <c r="Y1560" s="114" t="s">
        <v>2894</v>
      </c>
      <c r="Z1560" s="44">
        <v>1</v>
      </c>
      <c r="AA1560" s="115" t="s">
        <v>3105</v>
      </c>
      <c r="AB1560" s="44">
        <v>0</v>
      </c>
      <c r="AC1560" s="45"/>
    </row>
    <row r="1561" spans="1:29" ht="12" customHeight="1" x14ac:dyDescent="0.2">
      <c r="A1561" s="37">
        <v>1560</v>
      </c>
      <c r="B1561" s="38" t="s">
        <v>26</v>
      </c>
      <c r="C1561" s="39" t="s">
        <v>2287</v>
      </c>
      <c r="D1561" s="40">
        <v>44101</v>
      </c>
      <c r="E1561" s="38">
        <v>1</v>
      </c>
      <c r="F1561" s="38"/>
      <c r="G1561" s="38" t="s">
        <v>2</v>
      </c>
      <c r="H1561" s="38" t="s">
        <v>2</v>
      </c>
      <c r="I1561" s="39">
        <v>0</v>
      </c>
      <c r="J1561" s="39">
        <v>1098.73</v>
      </c>
      <c r="K1561" s="39">
        <v>0</v>
      </c>
      <c r="L1561" s="41">
        <f>SUM(Data5[[#This Row],[CHELTUIELI DE PERSONAL LEI]:[CHELTUIELI DE CAPITAL (ACTIVE NEFINANCIARE ) LEI]])</f>
        <v>1098.73</v>
      </c>
      <c r="M1561" s="41">
        <f>Data5[[#This Row],[TOTAL CHELTUIELI LEI]]/Data5[[#This Row],[CURS VALUTAR EURO BNR 22 07 2020]]</f>
        <v>227.00564037933103</v>
      </c>
      <c r="N1561" s="49">
        <v>2627</v>
      </c>
      <c r="O1561" s="54"/>
      <c r="P1561" s="54">
        <v>1138</v>
      </c>
      <c r="Q1561" s="54"/>
      <c r="R1561" s="54">
        <f>Data5[[#This Row],[PERSOANE ÎNSCRISE ÎN LISTELE ELECTORALE (TURUL 1)            ]]+Data5[[#This Row],[PERSOANE ÎNSCRISE ÎN LISTELE ELECTORALE (TURUL AL 2-LEA)]]</f>
        <v>2627</v>
      </c>
      <c r="S1561" s="54">
        <f>Data5[[#This Row],[PERSOANE CARE AU PARTICIPAT LA VOT (TURUL 1)]]+Data5[[#This Row],[PERSOANE CARE AU PARTICIPAT LA VOT  (TURUL AL 2-LEA)]]</f>
        <v>1138</v>
      </c>
      <c r="T1561" s="41">
        <f>Data5[[#This Row],[TOTAL CHELTUIELI LEI]]/Data5[[#This Row],[NUMĂRUL PERSOANELOR ÎNSCRISE ÎN LISTELE ELECTORALE]]</f>
        <v>0.41824514655500572</v>
      </c>
      <c r="U1561" s="41">
        <f>Data5[[#This Row],[TOTAL CHELTUIELI EURO]]/Data5[[#This Row],[NUMĂRUL PERSOANELOR ÎNSCRISE ÎN LISTELE ELECTORALE]]</f>
        <v>8.6412501096052918E-2</v>
      </c>
      <c r="V1561" s="41">
        <f>Data5[[#This Row],[TOTAL CHELTUIELI LEI]]/Data5[[#This Row],[NUMĂRUL PERSOANELOR CARE AU PARTICIPAT LA VOT]]</f>
        <v>0.96549209138840075</v>
      </c>
      <c r="W1561" s="41">
        <f>Data5[[#This Row],[TOTAL CHELTUIELI EURO]]/Data5[[#This Row],[NUMĂRUL PERSOANELOR CARE AU PARTICIPAT LA VOT]]</f>
        <v>0.19947771562331373</v>
      </c>
      <c r="X1561" s="43">
        <v>4.8400999999999996</v>
      </c>
      <c r="Y1561" s="114" t="s">
        <v>2890</v>
      </c>
      <c r="Z1561" s="44">
        <v>0</v>
      </c>
      <c r="AA1561" s="115" t="s">
        <v>3105</v>
      </c>
      <c r="AB1561" s="44">
        <v>0</v>
      </c>
      <c r="AC1561" s="45"/>
    </row>
    <row r="1562" spans="1:29" ht="12" customHeight="1" x14ac:dyDescent="0.2">
      <c r="A1562" s="37">
        <v>1561</v>
      </c>
      <c r="B1562" s="38" t="s">
        <v>26</v>
      </c>
      <c r="C1562" s="39" t="s">
        <v>2288</v>
      </c>
      <c r="D1562" s="40">
        <v>44101</v>
      </c>
      <c r="E1562" s="38">
        <v>1</v>
      </c>
      <c r="F1562" s="38"/>
      <c r="G1562" s="38" t="s">
        <v>2</v>
      </c>
      <c r="H1562" s="38" t="s">
        <v>2</v>
      </c>
      <c r="I1562" s="48">
        <v>0</v>
      </c>
      <c r="J1562" s="39">
        <v>1861.2</v>
      </c>
      <c r="K1562" s="39">
        <v>0</v>
      </c>
      <c r="L1562" s="41">
        <f>SUM(Data5[[#This Row],[CHELTUIELI DE PERSONAL LEI]:[CHELTUIELI DE CAPITAL (ACTIVE NEFINANCIARE ) LEI]])</f>
        <v>1861.2</v>
      </c>
      <c r="M1562" s="41">
        <f>Data5[[#This Row],[TOTAL CHELTUIELI LEI]]/Data5[[#This Row],[CURS VALUTAR EURO BNR 22 07 2020]]</f>
        <v>384.53750955558775</v>
      </c>
      <c r="N1562" s="49">
        <v>1733</v>
      </c>
      <c r="O1562" s="54"/>
      <c r="P1562" s="54">
        <v>829</v>
      </c>
      <c r="Q1562" s="54"/>
      <c r="R1562" s="54">
        <f>Data5[[#This Row],[PERSOANE ÎNSCRISE ÎN LISTELE ELECTORALE (TURUL 1)            ]]+Data5[[#This Row],[PERSOANE ÎNSCRISE ÎN LISTELE ELECTORALE (TURUL AL 2-LEA)]]</f>
        <v>1733</v>
      </c>
      <c r="S1562" s="54">
        <f>Data5[[#This Row],[PERSOANE CARE AU PARTICIPAT LA VOT (TURUL 1)]]+Data5[[#This Row],[PERSOANE CARE AU PARTICIPAT LA VOT  (TURUL AL 2-LEA)]]</f>
        <v>829</v>
      </c>
      <c r="T1562" s="41">
        <f>Data5[[#This Row],[TOTAL CHELTUIELI LEI]]/Data5[[#This Row],[NUMĂRUL PERSOANELOR ÎNSCRISE ÎN LISTELE ELECTORALE]]</f>
        <v>1.0739757645701096</v>
      </c>
      <c r="U1562" s="41">
        <f>Data5[[#This Row],[TOTAL CHELTUIELI EURO]]/Data5[[#This Row],[NUMĂRUL PERSOANELOR ÎNSCRISE ÎN LISTELE ELECTORALE]]</f>
        <v>0.22189123459641533</v>
      </c>
      <c r="V1562" s="41">
        <f>Data5[[#This Row],[TOTAL CHELTUIELI LEI]]/Data5[[#This Row],[NUMĂRUL PERSOANELOR CARE AU PARTICIPAT LA VOT]]</f>
        <v>2.2451145958986731</v>
      </c>
      <c r="W1562" s="41">
        <f>Data5[[#This Row],[TOTAL CHELTUIELI EURO]]/Data5[[#This Row],[NUMĂRUL PERSOANELOR CARE AU PARTICIPAT LA VOT]]</f>
        <v>0.46385706822145689</v>
      </c>
      <c r="X1562" s="43">
        <v>4.8400999999999996</v>
      </c>
      <c r="Y1562" s="114" t="s">
        <v>2894</v>
      </c>
      <c r="Z1562" s="44">
        <v>1</v>
      </c>
      <c r="AA1562" s="115" t="s">
        <v>3105</v>
      </c>
      <c r="AB1562" s="44">
        <v>0</v>
      </c>
      <c r="AC1562" s="45"/>
    </row>
    <row r="1563" spans="1:29" ht="12" customHeight="1" x14ac:dyDescent="0.2">
      <c r="A1563" s="37">
        <v>1562</v>
      </c>
      <c r="B1563" s="38" t="s">
        <v>26</v>
      </c>
      <c r="C1563" s="39" t="s">
        <v>2289</v>
      </c>
      <c r="D1563" s="40">
        <v>44101</v>
      </c>
      <c r="E1563" s="38">
        <v>1</v>
      </c>
      <c r="F1563" s="38"/>
      <c r="G1563" s="38" t="s">
        <v>2</v>
      </c>
      <c r="H1563" s="38" t="s">
        <v>2</v>
      </c>
      <c r="I1563" s="39">
        <v>118085</v>
      </c>
      <c r="J1563" s="39">
        <v>692</v>
      </c>
      <c r="K1563" s="39">
        <v>0</v>
      </c>
      <c r="L1563" s="41">
        <f>SUM(Data5[[#This Row],[CHELTUIELI DE PERSONAL LEI]:[CHELTUIELI DE CAPITAL (ACTIVE NEFINANCIARE ) LEI]])</f>
        <v>118777</v>
      </c>
      <c r="M1563" s="41">
        <f>Data5[[#This Row],[TOTAL CHELTUIELI LEI]]/Data5[[#This Row],[CURS VALUTAR EURO BNR 22 07 2020]]</f>
        <v>24540.195450507224</v>
      </c>
      <c r="N1563" s="49">
        <v>914</v>
      </c>
      <c r="O1563" s="54"/>
      <c r="P1563" s="54">
        <v>468</v>
      </c>
      <c r="Q1563" s="54"/>
      <c r="R1563" s="54">
        <f>Data5[[#This Row],[PERSOANE ÎNSCRISE ÎN LISTELE ELECTORALE (TURUL 1)            ]]+Data5[[#This Row],[PERSOANE ÎNSCRISE ÎN LISTELE ELECTORALE (TURUL AL 2-LEA)]]</f>
        <v>914</v>
      </c>
      <c r="S1563" s="54">
        <f>Data5[[#This Row],[PERSOANE CARE AU PARTICIPAT LA VOT (TURUL 1)]]+Data5[[#This Row],[PERSOANE CARE AU PARTICIPAT LA VOT  (TURUL AL 2-LEA)]]</f>
        <v>468</v>
      </c>
      <c r="T1563" s="41">
        <f>Data5[[#This Row],[TOTAL CHELTUIELI LEI]]/Data5[[#This Row],[NUMĂRUL PERSOANELOR ÎNSCRISE ÎN LISTELE ELECTORALE]]</f>
        <v>129.95295404814004</v>
      </c>
      <c r="U1563" s="41">
        <f>Data5[[#This Row],[TOTAL CHELTUIELI EURO]]/Data5[[#This Row],[NUMĂRUL PERSOANELOR ÎNSCRISE ÎN LISTELE ELECTORALE]]</f>
        <v>26.849229158104183</v>
      </c>
      <c r="V1563" s="41">
        <f>Data5[[#This Row],[TOTAL CHELTUIELI LEI]]/Data5[[#This Row],[NUMĂRUL PERSOANELOR CARE AU PARTICIPAT LA VOT]]</f>
        <v>253.79700854700855</v>
      </c>
      <c r="W1563" s="41">
        <f>Data5[[#This Row],[TOTAL CHELTUIELI EURO]]/Data5[[#This Row],[NUMĂRUL PERSOANELOR CARE AU PARTICIPAT LA VOT]]</f>
        <v>52.436315065186378</v>
      </c>
      <c r="X1563" s="43">
        <v>4.8400999999999996</v>
      </c>
      <c r="Y1563" s="114" t="s">
        <v>3091</v>
      </c>
      <c r="Z1563" s="44">
        <v>129</v>
      </c>
      <c r="AA1563" s="115" t="s">
        <v>3118</v>
      </c>
      <c r="AB1563" s="44">
        <v>26</v>
      </c>
      <c r="AC1563" s="45"/>
    </row>
    <row r="1564" spans="1:29" ht="12" customHeight="1" x14ac:dyDescent="0.2">
      <c r="A1564" s="37">
        <v>1563</v>
      </c>
      <c r="B1564" s="38" t="s">
        <v>26</v>
      </c>
      <c r="C1564" s="39" t="s">
        <v>2290</v>
      </c>
      <c r="D1564" s="40">
        <v>44101</v>
      </c>
      <c r="E1564" s="38">
        <v>1</v>
      </c>
      <c r="F1564" s="38"/>
      <c r="G1564" s="38" t="s">
        <v>2</v>
      </c>
      <c r="H1564" s="38" t="s">
        <v>2</v>
      </c>
      <c r="I1564" s="39">
        <v>0</v>
      </c>
      <c r="J1564" s="39">
        <v>956.94</v>
      </c>
      <c r="K1564" s="39">
        <v>0</v>
      </c>
      <c r="L1564" s="41">
        <f>SUM(Data5[[#This Row],[CHELTUIELI DE PERSONAL LEI]:[CHELTUIELI DE CAPITAL (ACTIVE NEFINANCIARE ) LEI]])</f>
        <v>956.94</v>
      </c>
      <c r="M1564" s="41">
        <f>Data5[[#This Row],[TOTAL CHELTUIELI LEI]]/Data5[[#This Row],[CURS VALUTAR EURO BNR 22 07 2020]]</f>
        <v>197.71079109935746</v>
      </c>
      <c r="N1564" s="49">
        <v>1323</v>
      </c>
      <c r="O1564" s="54"/>
      <c r="P1564" s="54">
        <v>590</v>
      </c>
      <c r="Q1564" s="54"/>
      <c r="R1564" s="54">
        <f>Data5[[#This Row],[PERSOANE ÎNSCRISE ÎN LISTELE ELECTORALE (TURUL 1)            ]]+Data5[[#This Row],[PERSOANE ÎNSCRISE ÎN LISTELE ELECTORALE (TURUL AL 2-LEA)]]</f>
        <v>1323</v>
      </c>
      <c r="S1564" s="54">
        <f>Data5[[#This Row],[PERSOANE CARE AU PARTICIPAT LA VOT (TURUL 1)]]+Data5[[#This Row],[PERSOANE CARE AU PARTICIPAT LA VOT  (TURUL AL 2-LEA)]]</f>
        <v>590</v>
      </c>
      <c r="T1564" s="41">
        <f>Data5[[#This Row],[TOTAL CHELTUIELI LEI]]/Data5[[#This Row],[NUMĂRUL PERSOANELOR ÎNSCRISE ÎN LISTELE ELECTORALE]]</f>
        <v>0.72331065759637192</v>
      </c>
      <c r="U1564" s="41">
        <f>Data5[[#This Row],[TOTAL CHELTUIELI EURO]]/Data5[[#This Row],[NUMĂRUL PERSOANELOR ÎNSCRISE ÎN LISTELE ELECTORALE]]</f>
        <v>0.14944126311364889</v>
      </c>
      <c r="V1564" s="41">
        <f>Data5[[#This Row],[TOTAL CHELTUIELI LEI]]/Data5[[#This Row],[NUMĂRUL PERSOANELOR CARE AU PARTICIPAT LA VOT]]</f>
        <v>1.6219322033898307</v>
      </c>
      <c r="W1564" s="41">
        <f>Data5[[#This Row],[TOTAL CHELTUIELI EURO]]/Data5[[#This Row],[NUMĂRUL PERSOANELOR CARE AU PARTICIPAT LA VOT]]</f>
        <v>0.33510303576162281</v>
      </c>
      <c r="X1564" s="43">
        <v>4.8400999999999996</v>
      </c>
      <c r="Y1564" s="114" t="s">
        <v>2890</v>
      </c>
      <c r="Z1564" s="44">
        <v>0</v>
      </c>
      <c r="AA1564" s="115" t="s">
        <v>3105</v>
      </c>
      <c r="AB1564" s="44">
        <v>0</v>
      </c>
      <c r="AC1564" s="45"/>
    </row>
    <row r="1565" spans="1:29" ht="12" customHeight="1" x14ac:dyDescent="0.2">
      <c r="A1565" s="37">
        <v>1564</v>
      </c>
      <c r="B1565" s="38" t="s">
        <v>26</v>
      </c>
      <c r="C1565" s="39" t="s">
        <v>2291</v>
      </c>
      <c r="D1565" s="40">
        <v>44101</v>
      </c>
      <c r="E1565" s="38">
        <v>1</v>
      </c>
      <c r="F1565" s="38"/>
      <c r="G1565" s="38" t="s">
        <v>2</v>
      </c>
      <c r="H1565" s="38" t="s">
        <v>2</v>
      </c>
      <c r="I1565" s="50">
        <v>0</v>
      </c>
      <c r="J1565" s="50">
        <v>0</v>
      </c>
      <c r="K1565" s="50">
        <v>0</v>
      </c>
      <c r="L1565" s="41">
        <f>SUM(Data5[[#This Row],[CHELTUIELI DE PERSONAL LEI]:[CHELTUIELI DE CAPITAL (ACTIVE NEFINANCIARE ) LEI]])</f>
        <v>0</v>
      </c>
      <c r="M1565" s="41">
        <f>Data5[[#This Row],[TOTAL CHELTUIELI LEI]]/Data5[[#This Row],[CURS VALUTAR EURO BNR 22 07 2020]]</f>
        <v>0</v>
      </c>
      <c r="N1565" s="49">
        <v>1639</v>
      </c>
      <c r="O1565" s="54"/>
      <c r="P1565" s="54">
        <v>994</v>
      </c>
      <c r="Q1565" s="54"/>
      <c r="R1565" s="54">
        <f>Data5[[#This Row],[PERSOANE ÎNSCRISE ÎN LISTELE ELECTORALE (TURUL 1)            ]]+Data5[[#This Row],[PERSOANE ÎNSCRISE ÎN LISTELE ELECTORALE (TURUL AL 2-LEA)]]</f>
        <v>1639</v>
      </c>
      <c r="S1565" s="54">
        <f>Data5[[#This Row],[PERSOANE CARE AU PARTICIPAT LA VOT (TURUL 1)]]+Data5[[#This Row],[PERSOANE CARE AU PARTICIPAT LA VOT  (TURUL AL 2-LEA)]]</f>
        <v>994</v>
      </c>
      <c r="T1565" s="41">
        <f>Data5[[#This Row],[TOTAL CHELTUIELI LEI]]/Data5[[#This Row],[NUMĂRUL PERSOANELOR ÎNSCRISE ÎN LISTELE ELECTORALE]]</f>
        <v>0</v>
      </c>
      <c r="U1565" s="41">
        <f>Data5[[#This Row],[TOTAL CHELTUIELI EURO]]/Data5[[#This Row],[NUMĂRUL PERSOANELOR ÎNSCRISE ÎN LISTELE ELECTORALE]]</f>
        <v>0</v>
      </c>
      <c r="V1565" s="41">
        <f>Data5[[#This Row],[TOTAL CHELTUIELI LEI]]/Data5[[#This Row],[NUMĂRUL PERSOANELOR CARE AU PARTICIPAT LA VOT]]</f>
        <v>0</v>
      </c>
      <c r="W1565" s="41">
        <f>Data5[[#This Row],[TOTAL CHELTUIELI EURO]]/Data5[[#This Row],[NUMĂRUL PERSOANELOR CARE AU PARTICIPAT LA VOT]]</f>
        <v>0</v>
      </c>
      <c r="X1565" s="43">
        <v>4.8400999999999996</v>
      </c>
      <c r="Y1565" s="114" t="s">
        <v>2890</v>
      </c>
      <c r="Z1565" s="44">
        <v>0</v>
      </c>
      <c r="AA1565" s="115" t="s">
        <v>3105</v>
      </c>
      <c r="AB1565" s="44">
        <v>0</v>
      </c>
      <c r="AC1565" s="45"/>
    </row>
    <row r="1566" spans="1:29" ht="12" customHeight="1" x14ac:dyDescent="0.2">
      <c r="A1566" s="37">
        <v>1565</v>
      </c>
      <c r="B1566" s="38" t="s">
        <v>26</v>
      </c>
      <c r="C1566" s="39" t="s">
        <v>2292</v>
      </c>
      <c r="D1566" s="40">
        <v>44101</v>
      </c>
      <c r="E1566" s="38">
        <v>1</v>
      </c>
      <c r="F1566" s="38"/>
      <c r="G1566" s="38" t="s">
        <v>2</v>
      </c>
      <c r="H1566" s="38" t="s">
        <v>2</v>
      </c>
      <c r="I1566" s="48">
        <v>1800</v>
      </c>
      <c r="J1566" s="39">
        <v>1110</v>
      </c>
      <c r="K1566" s="39">
        <v>0</v>
      </c>
      <c r="L1566" s="41">
        <f>SUM(Data5[[#This Row],[CHELTUIELI DE PERSONAL LEI]:[CHELTUIELI DE CAPITAL (ACTIVE NEFINANCIARE ) LEI]])</f>
        <v>2910</v>
      </c>
      <c r="M1566" s="41">
        <f>Data5[[#This Row],[TOTAL CHELTUIELI LEI]]/Data5[[#This Row],[CURS VALUTAR EURO BNR 22 07 2020]]</f>
        <v>601.2272473709221</v>
      </c>
      <c r="N1566" s="49">
        <v>4822</v>
      </c>
      <c r="O1566" s="54"/>
      <c r="P1566" s="54">
        <v>1321</v>
      </c>
      <c r="Q1566" s="54"/>
      <c r="R1566" s="54">
        <f>Data5[[#This Row],[PERSOANE ÎNSCRISE ÎN LISTELE ELECTORALE (TURUL 1)            ]]+Data5[[#This Row],[PERSOANE ÎNSCRISE ÎN LISTELE ELECTORALE (TURUL AL 2-LEA)]]</f>
        <v>4822</v>
      </c>
      <c r="S1566" s="54">
        <f>Data5[[#This Row],[PERSOANE CARE AU PARTICIPAT LA VOT (TURUL 1)]]+Data5[[#This Row],[PERSOANE CARE AU PARTICIPAT LA VOT  (TURUL AL 2-LEA)]]</f>
        <v>1321</v>
      </c>
      <c r="T1566" s="41">
        <f>Data5[[#This Row],[TOTAL CHELTUIELI LEI]]/Data5[[#This Row],[NUMĂRUL PERSOANELOR ÎNSCRISE ÎN LISTELE ELECTORALE]]</f>
        <v>0.60348403152218999</v>
      </c>
      <c r="U1566" s="41">
        <f>Data5[[#This Row],[TOTAL CHELTUIELI EURO]]/Data5[[#This Row],[NUMĂRUL PERSOANELOR ÎNSCRISE ÎN LISTELE ELECTORALE]]</f>
        <v>0.12468420725236874</v>
      </c>
      <c r="V1566" s="41">
        <f>Data5[[#This Row],[TOTAL CHELTUIELI LEI]]/Data5[[#This Row],[NUMĂRUL PERSOANELOR CARE AU PARTICIPAT LA VOT]]</f>
        <v>2.2028766086298259</v>
      </c>
      <c r="W1566" s="41">
        <f>Data5[[#This Row],[TOTAL CHELTUIELI EURO]]/Data5[[#This Row],[NUMĂRUL PERSOANELOR CARE AU PARTICIPAT LA VOT]]</f>
        <v>0.45513039165096297</v>
      </c>
      <c r="X1566" s="43">
        <v>4.8400999999999996</v>
      </c>
      <c r="Y1566" s="114" t="s">
        <v>2890</v>
      </c>
      <c r="Z1566" s="44">
        <v>0</v>
      </c>
      <c r="AA1566" s="115" t="s">
        <v>3105</v>
      </c>
      <c r="AB1566" s="44">
        <v>0</v>
      </c>
      <c r="AC1566" s="45"/>
    </row>
    <row r="1567" spans="1:29" ht="12" customHeight="1" x14ac:dyDescent="0.2">
      <c r="A1567" s="37">
        <v>1566</v>
      </c>
      <c r="B1567" s="38" t="s">
        <v>27</v>
      </c>
      <c r="C1567" s="39" t="s">
        <v>2293</v>
      </c>
      <c r="D1567" s="40">
        <v>44101</v>
      </c>
      <c r="E1567" s="38">
        <v>1</v>
      </c>
      <c r="F1567" s="38"/>
      <c r="G1567" s="38" t="s">
        <v>2</v>
      </c>
      <c r="H1567" s="38" t="s">
        <v>2</v>
      </c>
      <c r="I1567" s="39">
        <v>24600</v>
      </c>
      <c r="J1567" s="39">
        <v>81494.039999999994</v>
      </c>
      <c r="K1567" s="39">
        <v>0</v>
      </c>
      <c r="L1567" s="41">
        <f>SUM(Data5[[#This Row],[CHELTUIELI DE PERSONAL LEI]:[CHELTUIELI DE CAPITAL (ACTIVE NEFINANCIARE ) LEI]])</f>
        <v>106094.04</v>
      </c>
      <c r="M1567" s="41">
        <f>Data5[[#This Row],[TOTAL CHELTUIELI LEI]]/Data5[[#This Row],[CURS VALUTAR EURO BNR 22 07 2020]]</f>
        <v>21919.803309848969</v>
      </c>
      <c r="N1567" s="49">
        <v>58095</v>
      </c>
      <c r="O1567" s="54"/>
      <c r="P1567" s="54">
        <v>21113</v>
      </c>
      <c r="Q1567" s="54"/>
      <c r="R1567" s="54">
        <f>Data5[[#This Row],[PERSOANE ÎNSCRISE ÎN LISTELE ELECTORALE (TURUL 1)            ]]+Data5[[#This Row],[PERSOANE ÎNSCRISE ÎN LISTELE ELECTORALE (TURUL AL 2-LEA)]]</f>
        <v>58095</v>
      </c>
      <c r="S1567" s="54">
        <f>Data5[[#This Row],[PERSOANE CARE AU PARTICIPAT LA VOT (TURUL 1)]]+Data5[[#This Row],[PERSOANE CARE AU PARTICIPAT LA VOT  (TURUL AL 2-LEA)]]</f>
        <v>21113</v>
      </c>
      <c r="T1567" s="41">
        <f>Data5[[#This Row],[TOTAL CHELTUIELI LEI]]/Data5[[#This Row],[NUMĂRUL PERSOANELOR ÎNSCRISE ÎN LISTELE ELECTORALE]]</f>
        <v>1.8262163697392202</v>
      </c>
      <c r="U1567" s="41">
        <f>Data5[[#This Row],[TOTAL CHELTUIELI EURO]]/Data5[[#This Row],[NUMĂRUL PERSOANELOR ÎNSCRISE ÎN LISTELE ELECTORALE]]</f>
        <v>0.37730963611066304</v>
      </c>
      <c r="V1567" s="41">
        <f>Data5[[#This Row],[TOTAL CHELTUIELI LEI]]/Data5[[#This Row],[NUMĂRUL PERSOANELOR CARE AU PARTICIPAT LA VOT]]</f>
        <v>5.0250575474825929</v>
      </c>
      <c r="W1567" s="41">
        <f>Data5[[#This Row],[TOTAL CHELTUIELI EURO]]/Data5[[#This Row],[NUMĂRUL PERSOANELOR CARE AU PARTICIPAT LA VOT]]</f>
        <v>1.0382135797778131</v>
      </c>
      <c r="X1567" s="43">
        <v>4.8400999999999996</v>
      </c>
      <c r="Y1567" s="114" t="s">
        <v>2894</v>
      </c>
      <c r="Z1567" s="44">
        <v>1</v>
      </c>
      <c r="AA1567" s="115" t="s">
        <v>3105</v>
      </c>
      <c r="AB1567" s="44">
        <v>0</v>
      </c>
      <c r="AC1567" s="45"/>
    </row>
    <row r="1568" spans="1:29" ht="12" customHeight="1" x14ac:dyDescent="0.2">
      <c r="A1568" s="37">
        <v>1567</v>
      </c>
      <c r="B1568" s="38" t="s">
        <v>27</v>
      </c>
      <c r="C1568" s="39" t="s">
        <v>2294</v>
      </c>
      <c r="D1568" s="40">
        <v>44101</v>
      </c>
      <c r="E1568" s="38">
        <v>1</v>
      </c>
      <c r="F1568" s="38"/>
      <c r="G1568" s="38" t="s">
        <v>2</v>
      </c>
      <c r="H1568" s="38" t="s">
        <v>2</v>
      </c>
      <c r="I1568" s="39">
        <v>14200</v>
      </c>
      <c r="J1568" s="39">
        <v>16334</v>
      </c>
      <c r="K1568" s="39">
        <v>0</v>
      </c>
      <c r="L1568" s="41">
        <f>SUM(Data5[[#This Row],[CHELTUIELI DE PERSONAL LEI]:[CHELTUIELI DE CAPITAL (ACTIVE NEFINANCIARE ) LEI]])</f>
        <v>30534</v>
      </c>
      <c r="M1568" s="41">
        <f>Data5[[#This Row],[TOTAL CHELTUIELI LEI]]/Data5[[#This Row],[CURS VALUTAR EURO BNR 22 07 2020]]</f>
        <v>6308.5473440631395</v>
      </c>
      <c r="N1568" s="49">
        <v>13158</v>
      </c>
      <c r="O1568" s="54"/>
      <c r="P1568" s="54">
        <v>5436</v>
      </c>
      <c r="Q1568" s="54"/>
      <c r="R1568" s="54">
        <f>Data5[[#This Row],[PERSOANE ÎNSCRISE ÎN LISTELE ELECTORALE (TURUL 1)            ]]+Data5[[#This Row],[PERSOANE ÎNSCRISE ÎN LISTELE ELECTORALE (TURUL AL 2-LEA)]]</f>
        <v>13158</v>
      </c>
      <c r="S1568" s="54">
        <f>Data5[[#This Row],[PERSOANE CARE AU PARTICIPAT LA VOT (TURUL 1)]]+Data5[[#This Row],[PERSOANE CARE AU PARTICIPAT LA VOT  (TURUL AL 2-LEA)]]</f>
        <v>5436</v>
      </c>
      <c r="T1568" s="41">
        <f>Data5[[#This Row],[TOTAL CHELTUIELI LEI]]/Data5[[#This Row],[NUMĂRUL PERSOANELOR ÎNSCRISE ÎN LISTELE ELECTORALE]]</f>
        <v>2.3205654354765164</v>
      </c>
      <c r="U1568" s="41">
        <f>Data5[[#This Row],[TOTAL CHELTUIELI EURO]]/Data5[[#This Row],[NUMĂRUL PERSOANELOR ÎNSCRISE ÎN LISTELE ELECTORALE]]</f>
        <v>0.47944576258269794</v>
      </c>
      <c r="V1568" s="41">
        <f>Data5[[#This Row],[TOTAL CHELTUIELI LEI]]/Data5[[#This Row],[NUMĂRUL PERSOANELOR CARE AU PARTICIPAT LA VOT]]</f>
        <v>5.6169977924944812</v>
      </c>
      <c r="W1568" s="41">
        <f>Data5[[#This Row],[TOTAL CHELTUIELI EURO]]/Data5[[#This Row],[NUMĂRUL PERSOANELOR CARE AU PARTICIPAT LA VOT]]</f>
        <v>1.1605127564501729</v>
      </c>
      <c r="X1568" s="43">
        <v>4.8400999999999996</v>
      </c>
      <c r="Y1568" s="114" t="s">
        <v>2891</v>
      </c>
      <c r="Z1568" s="44">
        <v>2</v>
      </c>
      <c r="AA1568" s="115" t="s">
        <v>3105</v>
      </c>
      <c r="AB1568" s="44">
        <v>0</v>
      </c>
      <c r="AC1568" s="45"/>
    </row>
    <row r="1569" spans="1:29" ht="12" customHeight="1" x14ac:dyDescent="0.2">
      <c r="A1569" s="37">
        <v>1568</v>
      </c>
      <c r="B1569" s="38" t="s">
        <v>27</v>
      </c>
      <c r="C1569" s="39" t="s">
        <v>2295</v>
      </c>
      <c r="D1569" s="40">
        <v>44101</v>
      </c>
      <c r="E1569" s="38">
        <v>1</v>
      </c>
      <c r="F1569" s="38"/>
      <c r="G1569" s="38" t="s">
        <v>2</v>
      </c>
      <c r="H1569" s="38" t="s">
        <v>2</v>
      </c>
      <c r="I1569" s="39">
        <v>49800</v>
      </c>
      <c r="J1569" s="39">
        <v>34217.25</v>
      </c>
      <c r="K1569" s="39">
        <v>0</v>
      </c>
      <c r="L1569" s="41">
        <f>SUM(Data5[[#This Row],[CHELTUIELI DE PERSONAL LEI]:[CHELTUIELI DE CAPITAL (ACTIVE NEFINANCIARE ) LEI]])</f>
        <v>84017.25</v>
      </c>
      <c r="M1569" s="41">
        <f>Data5[[#This Row],[TOTAL CHELTUIELI LEI]]/Data5[[#This Row],[CURS VALUTAR EURO BNR 22 07 2020]]</f>
        <v>17358.577302121859</v>
      </c>
      <c r="N1569" s="49">
        <v>60271</v>
      </c>
      <c r="O1569" s="54"/>
      <c r="P1569" s="54">
        <v>21767</v>
      </c>
      <c r="Q1569" s="54"/>
      <c r="R1569" s="54">
        <f>Data5[[#This Row],[PERSOANE ÎNSCRISE ÎN LISTELE ELECTORALE (TURUL 1)            ]]+Data5[[#This Row],[PERSOANE ÎNSCRISE ÎN LISTELE ELECTORALE (TURUL AL 2-LEA)]]</f>
        <v>60271</v>
      </c>
      <c r="S1569" s="54">
        <f>Data5[[#This Row],[PERSOANE CARE AU PARTICIPAT LA VOT (TURUL 1)]]+Data5[[#This Row],[PERSOANE CARE AU PARTICIPAT LA VOT  (TURUL AL 2-LEA)]]</f>
        <v>21767</v>
      </c>
      <c r="T1569" s="41">
        <f>Data5[[#This Row],[TOTAL CHELTUIELI LEI]]/Data5[[#This Row],[NUMĂRUL PERSOANELOR ÎNSCRISE ÎN LISTELE ELECTORALE]]</f>
        <v>1.393991305934861</v>
      </c>
      <c r="U1569" s="41">
        <f>Data5[[#This Row],[TOTAL CHELTUIELI EURO]]/Data5[[#This Row],[NUMĂRUL PERSOANELOR ÎNSCRISE ÎN LISTELE ELECTORALE]]</f>
        <v>0.28800878203649949</v>
      </c>
      <c r="V1569" s="41">
        <f>Data5[[#This Row],[TOTAL CHELTUIELI LEI]]/Data5[[#This Row],[NUMĂRUL PERSOANELOR CARE AU PARTICIPAT LA VOT]]</f>
        <v>3.8598451784811871</v>
      </c>
      <c r="W1569" s="41">
        <f>Data5[[#This Row],[TOTAL CHELTUIELI EURO]]/Data5[[#This Row],[NUMĂRUL PERSOANELOR CARE AU PARTICIPAT LA VOT]]</f>
        <v>0.79747219654163914</v>
      </c>
      <c r="X1569" s="43">
        <v>4.8400999999999996</v>
      </c>
      <c r="Y1569" s="114" t="s">
        <v>2894</v>
      </c>
      <c r="Z1569" s="44">
        <v>1</v>
      </c>
      <c r="AA1569" s="115" t="s">
        <v>3105</v>
      </c>
      <c r="AB1569" s="44">
        <v>0</v>
      </c>
      <c r="AC1569" s="45"/>
    </row>
    <row r="1570" spans="1:29" ht="12" customHeight="1" x14ac:dyDescent="0.2">
      <c r="A1570" s="37">
        <v>1569</v>
      </c>
      <c r="B1570" s="38" t="s">
        <v>27</v>
      </c>
      <c r="C1570" s="39" t="s">
        <v>2296</v>
      </c>
      <c r="D1570" s="40">
        <v>44101</v>
      </c>
      <c r="E1570" s="38">
        <v>1</v>
      </c>
      <c r="F1570" s="38"/>
      <c r="G1570" s="38" t="s">
        <v>2</v>
      </c>
      <c r="H1570" s="38" t="s">
        <v>2</v>
      </c>
      <c r="I1570" s="39">
        <v>9000</v>
      </c>
      <c r="J1570" s="39">
        <v>31334.06</v>
      </c>
      <c r="K1570" s="39">
        <v>0</v>
      </c>
      <c r="L1570" s="41">
        <f>SUM(Data5[[#This Row],[CHELTUIELI DE PERSONAL LEI]:[CHELTUIELI DE CAPITAL (ACTIVE NEFINANCIARE ) LEI]])</f>
        <v>40334.06</v>
      </c>
      <c r="M1570" s="41">
        <f>Data5[[#This Row],[TOTAL CHELTUIELI LEI]]/Data5[[#This Row],[CURS VALUTAR EURO BNR 22 07 2020]]</f>
        <v>8333.3112952211741</v>
      </c>
      <c r="N1570" s="49">
        <v>21573</v>
      </c>
      <c r="O1570" s="54"/>
      <c r="P1570" s="54">
        <v>7659</v>
      </c>
      <c r="Q1570" s="54"/>
      <c r="R1570" s="54">
        <f>Data5[[#This Row],[PERSOANE ÎNSCRISE ÎN LISTELE ELECTORALE (TURUL 1)            ]]+Data5[[#This Row],[PERSOANE ÎNSCRISE ÎN LISTELE ELECTORALE (TURUL AL 2-LEA)]]</f>
        <v>21573</v>
      </c>
      <c r="S1570" s="54">
        <f>Data5[[#This Row],[PERSOANE CARE AU PARTICIPAT LA VOT (TURUL 1)]]+Data5[[#This Row],[PERSOANE CARE AU PARTICIPAT LA VOT  (TURUL AL 2-LEA)]]</f>
        <v>7659</v>
      </c>
      <c r="T1570" s="41">
        <f>Data5[[#This Row],[TOTAL CHELTUIELI LEI]]/Data5[[#This Row],[NUMĂRUL PERSOANELOR ÎNSCRISE ÎN LISTELE ELECTORALE]]</f>
        <v>1.869654660918741</v>
      </c>
      <c r="U1570" s="41">
        <f>Data5[[#This Row],[TOTAL CHELTUIELI EURO]]/Data5[[#This Row],[NUMĂRUL PERSOANELOR ÎNSCRISE ÎN LISTELE ELECTORALE]]</f>
        <v>0.38628430423312354</v>
      </c>
      <c r="V1570" s="41">
        <f>Data5[[#This Row],[TOTAL CHELTUIELI LEI]]/Data5[[#This Row],[NUMĂRUL PERSOANELOR CARE AU PARTICIPAT LA VOT]]</f>
        <v>5.2662305784044907</v>
      </c>
      <c r="W1570" s="41">
        <f>Data5[[#This Row],[TOTAL CHELTUIELI EURO]]/Data5[[#This Row],[NUMĂRUL PERSOANELOR CARE AU PARTICIPAT LA VOT]]</f>
        <v>1.0880416888916535</v>
      </c>
      <c r="X1570" s="43">
        <v>4.8400999999999996</v>
      </c>
      <c r="Y1570" s="114" t="s">
        <v>2894</v>
      </c>
      <c r="Z1570" s="44">
        <v>1</v>
      </c>
      <c r="AA1570" s="115" t="s">
        <v>3105</v>
      </c>
      <c r="AB1570" s="44">
        <v>0</v>
      </c>
      <c r="AC1570" s="45"/>
    </row>
    <row r="1571" spans="1:29" ht="12" customHeight="1" x14ac:dyDescent="0.2">
      <c r="A1571" s="37">
        <v>1570</v>
      </c>
      <c r="B1571" s="38" t="s">
        <v>27</v>
      </c>
      <c r="C1571" s="39" t="s">
        <v>2297</v>
      </c>
      <c r="D1571" s="40">
        <v>44101</v>
      </c>
      <c r="E1571" s="38">
        <v>1</v>
      </c>
      <c r="F1571" s="38"/>
      <c r="G1571" s="38" t="s">
        <v>2</v>
      </c>
      <c r="H1571" s="38" t="s">
        <v>2</v>
      </c>
      <c r="I1571" s="39">
        <v>9900</v>
      </c>
      <c r="J1571" s="39">
        <v>25267.14</v>
      </c>
      <c r="K1571" s="39">
        <v>0</v>
      </c>
      <c r="L1571" s="41">
        <f>SUM(Data5[[#This Row],[CHELTUIELI DE PERSONAL LEI]:[CHELTUIELI DE CAPITAL (ACTIVE NEFINANCIARE ) LEI]])</f>
        <v>35167.14</v>
      </c>
      <c r="M1571" s="41">
        <f>Data5[[#This Row],[TOTAL CHELTUIELI LEI]]/Data5[[#This Row],[CURS VALUTAR EURO BNR 22 07 2020]]</f>
        <v>7265.7878969442781</v>
      </c>
      <c r="N1571" s="49">
        <v>18056</v>
      </c>
      <c r="O1571" s="54"/>
      <c r="P1571" s="54">
        <v>6745</v>
      </c>
      <c r="Q1571" s="54"/>
      <c r="R1571" s="54">
        <f>Data5[[#This Row],[PERSOANE ÎNSCRISE ÎN LISTELE ELECTORALE (TURUL 1)            ]]+Data5[[#This Row],[PERSOANE ÎNSCRISE ÎN LISTELE ELECTORALE (TURUL AL 2-LEA)]]</f>
        <v>18056</v>
      </c>
      <c r="S1571" s="54">
        <f>Data5[[#This Row],[PERSOANE CARE AU PARTICIPAT LA VOT (TURUL 1)]]+Data5[[#This Row],[PERSOANE CARE AU PARTICIPAT LA VOT  (TURUL AL 2-LEA)]]</f>
        <v>6745</v>
      </c>
      <c r="T1571" s="41">
        <f>Data5[[#This Row],[TOTAL CHELTUIELI LEI]]/Data5[[#This Row],[NUMĂRUL PERSOANELOR ÎNSCRISE ÎN LISTELE ELECTORALE]]</f>
        <v>1.947670580416482</v>
      </c>
      <c r="U1571" s="41">
        <f>Data5[[#This Row],[TOTAL CHELTUIELI EURO]]/Data5[[#This Row],[NUMĂRUL PERSOANELOR ÎNSCRISE ÎN LISTELE ELECTORALE]]</f>
        <v>0.4024029628347518</v>
      </c>
      <c r="V1571" s="41">
        <f>Data5[[#This Row],[TOTAL CHELTUIELI LEI]]/Data5[[#This Row],[NUMĂRUL PERSOANELOR CARE AU PARTICIPAT LA VOT]]</f>
        <v>5.2138087472201633</v>
      </c>
      <c r="W1571" s="41">
        <f>Data5[[#This Row],[TOTAL CHELTUIELI EURO]]/Data5[[#This Row],[NUMĂRUL PERSOANELOR CARE AU PARTICIPAT LA VOT]]</f>
        <v>1.077210955810864</v>
      </c>
      <c r="X1571" s="43">
        <v>4.8400999999999996</v>
      </c>
      <c r="Y1571" s="114" t="s">
        <v>2894</v>
      </c>
      <c r="Z1571" s="44">
        <v>1</v>
      </c>
      <c r="AA1571" s="115" t="s">
        <v>3105</v>
      </c>
      <c r="AB1571" s="44">
        <v>0</v>
      </c>
      <c r="AC1571" s="45"/>
    </row>
    <row r="1572" spans="1:29" ht="12" customHeight="1" x14ac:dyDescent="0.2">
      <c r="A1572" s="37">
        <v>1571</v>
      </c>
      <c r="B1572" s="38" t="s">
        <v>27</v>
      </c>
      <c r="C1572" s="39" t="s">
        <v>2298</v>
      </c>
      <c r="D1572" s="40">
        <v>44101</v>
      </c>
      <c r="E1572" s="38">
        <v>1</v>
      </c>
      <c r="F1572" s="38"/>
      <c r="G1572" s="38" t="s">
        <v>2</v>
      </c>
      <c r="H1572" s="38" t="s">
        <v>2</v>
      </c>
      <c r="I1572" s="39">
        <v>44300</v>
      </c>
      <c r="J1572" s="39">
        <v>24139.040000000001</v>
      </c>
      <c r="K1572" s="39">
        <v>0</v>
      </c>
      <c r="L1572" s="41">
        <f>SUM(Data5[[#This Row],[CHELTUIELI DE PERSONAL LEI]:[CHELTUIELI DE CAPITAL (ACTIVE NEFINANCIARE ) LEI]])</f>
        <v>68439.040000000008</v>
      </c>
      <c r="M1572" s="41">
        <f>Data5[[#This Row],[TOTAL CHELTUIELI LEI]]/Data5[[#This Row],[CURS VALUTAR EURO BNR 22 07 2020]]</f>
        <v>14140.005371789843</v>
      </c>
      <c r="N1572" s="49">
        <v>34643</v>
      </c>
      <c r="O1572" s="54"/>
      <c r="P1572" s="54">
        <v>11684</v>
      </c>
      <c r="Q1572" s="54"/>
      <c r="R1572" s="54">
        <f>Data5[[#This Row],[PERSOANE ÎNSCRISE ÎN LISTELE ELECTORALE (TURUL 1)            ]]+Data5[[#This Row],[PERSOANE ÎNSCRISE ÎN LISTELE ELECTORALE (TURUL AL 2-LEA)]]</f>
        <v>34643</v>
      </c>
      <c r="S1572" s="54">
        <f>Data5[[#This Row],[PERSOANE CARE AU PARTICIPAT LA VOT (TURUL 1)]]+Data5[[#This Row],[PERSOANE CARE AU PARTICIPAT LA VOT  (TURUL AL 2-LEA)]]</f>
        <v>11684</v>
      </c>
      <c r="T1572" s="41">
        <f>Data5[[#This Row],[TOTAL CHELTUIELI LEI]]/Data5[[#This Row],[NUMĂRUL PERSOANELOR ÎNSCRISE ÎN LISTELE ELECTORALE]]</f>
        <v>1.9755517709205326</v>
      </c>
      <c r="U1572" s="41">
        <f>Data5[[#This Row],[TOTAL CHELTUIELI EURO]]/Data5[[#This Row],[NUMĂRUL PERSOANELOR ÎNSCRISE ÎN LISTELE ELECTORALE]]</f>
        <v>0.40816342036745784</v>
      </c>
      <c r="V1572" s="41">
        <f>Data5[[#This Row],[TOTAL CHELTUIELI LEI]]/Data5[[#This Row],[NUMĂRUL PERSOANELOR CARE AU PARTICIPAT LA VOT]]</f>
        <v>5.8575008558712778</v>
      </c>
      <c r="W1572" s="41">
        <f>Data5[[#This Row],[TOTAL CHELTUIELI EURO]]/Data5[[#This Row],[NUMĂRUL PERSOANELOR CARE AU PARTICIPAT LA VOT]]</f>
        <v>1.2102024453774258</v>
      </c>
      <c r="X1572" s="43">
        <v>4.8400999999999996</v>
      </c>
      <c r="Y1572" s="114" t="s">
        <v>2894</v>
      </c>
      <c r="Z1572" s="44">
        <v>1</v>
      </c>
      <c r="AA1572" s="115" t="s">
        <v>3105</v>
      </c>
      <c r="AB1572" s="44">
        <v>0</v>
      </c>
      <c r="AC1572" s="45"/>
    </row>
    <row r="1573" spans="1:29" ht="12" customHeight="1" x14ac:dyDescent="0.2">
      <c r="A1573" s="37">
        <v>1572</v>
      </c>
      <c r="B1573" s="38" t="s">
        <v>27</v>
      </c>
      <c r="C1573" s="39" t="s">
        <v>2299</v>
      </c>
      <c r="D1573" s="40">
        <v>44101</v>
      </c>
      <c r="E1573" s="38">
        <v>1</v>
      </c>
      <c r="F1573" s="38"/>
      <c r="G1573" s="38" t="s">
        <v>2</v>
      </c>
      <c r="H1573" s="38" t="s">
        <v>2</v>
      </c>
      <c r="I1573" s="39">
        <v>10500</v>
      </c>
      <c r="J1573" s="39">
        <v>58143</v>
      </c>
      <c r="K1573" s="39">
        <v>0</v>
      </c>
      <c r="L1573" s="41">
        <f>SUM(Data5[[#This Row],[CHELTUIELI DE PERSONAL LEI]:[CHELTUIELI DE CAPITAL (ACTIVE NEFINANCIARE ) LEI]])</f>
        <v>68643</v>
      </c>
      <c r="M1573" s="41">
        <f>Data5[[#This Row],[TOTAL CHELTUIELI LEI]]/Data5[[#This Row],[CURS VALUTAR EURO BNR 22 07 2020]]</f>
        <v>14182.144997004196</v>
      </c>
      <c r="N1573" s="49">
        <v>22950</v>
      </c>
      <c r="O1573" s="54"/>
      <c r="P1573" s="54">
        <v>8444</v>
      </c>
      <c r="Q1573" s="54"/>
      <c r="R1573" s="54">
        <f>Data5[[#This Row],[PERSOANE ÎNSCRISE ÎN LISTELE ELECTORALE (TURUL 1)            ]]+Data5[[#This Row],[PERSOANE ÎNSCRISE ÎN LISTELE ELECTORALE (TURUL AL 2-LEA)]]</f>
        <v>22950</v>
      </c>
      <c r="S1573" s="54">
        <f>Data5[[#This Row],[PERSOANE CARE AU PARTICIPAT LA VOT (TURUL 1)]]+Data5[[#This Row],[PERSOANE CARE AU PARTICIPAT LA VOT  (TURUL AL 2-LEA)]]</f>
        <v>8444</v>
      </c>
      <c r="T1573" s="41">
        <f>Data5[[#This Row],[TOTAL CHELTUIELI LEI]]/Data5[[#This Row],[NUMĂRUL PERSOANELOR ÎNSCRISE ÎN LISTELE ELECTORALE]]</f>
        <v>2.990980392156863</v>
      </c>
      <c r="U1573" s="41">
        <f>Data5[[#This Row],[TOTAL CHELTUIELI EURO]]/Data5[[#This Row],[NUMĂRUL PERSOANELOR ÎNSCRISE ÎN LISTELE ELECTORALE]]</f>
        <v>0.61795838766902811</v>
      </c>
      <c r="V1573" s="41">
        <f>Data5[[#This Row],[TOTAL CHELTUIELI LEI]]/Data5[[#This Row],[NUMĂRUL PERSOANELOR CARE AU PARTICIPAT LA VOT]]</f>
        <v>8.1292041686404541</v>
      </c>
      <c r="W1573" s="41">
        <f>Data5[[#This Row],[TOTAL CHELTUIELI EURO]]/Data5[[#This Row],[NUMĂRUL PERSOANELOR CARE AU PARTICIPAT LA VOT]]</f>
        <v>1.6795529366418991</v>
      </c>
      <c r="X1573" s="43">
        <v>4.8400999999999996</v>
      </c>
      <c r="Y1573" s="114" t="s">
        <v>2891</v>
      </c>
      <c r="Z1573" s="44">
        <v>2</v>
      </c>
      <c r="AA1573" s="115" t="s">
        <v>3105</v>
      </c>
      <c r="AB1573" s="44">
        <v>0</v>
      </c>
      <c r="AC1573" s="45"/>
    </row>
    <row r="1574" spans="1:29" ht="12" customHeight="1" x14ac:dyDescent="0.2">
      <c r="A1574" s="37">
        <v>1573</v>
      </c>
      <c r="B1574" s="38" t="s">
        <v>27</v>
      </c>
      <c r="C1574" s="39" t="s">
        <v>3055</v>
      </c>
      <c r="D1574" s="40">
        <v>44101</v>
      </c>
      <c r="E1574" s="38">
        <v>1</v>
      </c>
      <c r="F1574" s="38"/>
      <c r="G1574" s="38" t="s">
        <v>2</v>
      </c>
      <c r="H1574" s="38" t="s">
        <v>2</v>
      </c>
      <c r="I1574" s="39">
        <v>0</v>
      </c>
      <c r="J1574" s="39">
        <v>911</v>
      </c>
      <c r="K1574" s="39">
        <v>0</v>
      </c>
      <c r="L1574" s="41">
        <f>SUM(Data5[[#This Row],[CHELTUIELI DE PERSONAL LEI]:[CHELTUIELI DE CAPITAL (ACTIVE NEFINANCIARE ) LEI]])</f>
        <v>911</v>
      </c>
      <c r="M1574" s="41">
        <f>Data5[[#This Row],[TOTAL CHELTUIELI LEI]]/Data5[[#This Row],[CURS VALUTAR EURO BNR 22 07 2020]]</f>
        <v>188.21925166835396</v>
      </c>
      <c r="N1574" s="49">
        <v>3721</v>
      </c>
      <c r="O1574" s="54"/>
      <c r="P1574" s="54">
        <v>1677</v>
      </c>
      <c r="Q1574" s="54"/>
      <c r="R1574" s="54">
        <f>Data5[[#This Row],[PERSOANE ÎNSCRISE ÎN LISTELE ELECTORALE (TURUL 1)            ]]+Data5[[#This Row],[PERSOANE ÎNSCRISE ÎN LISTELE ELECTORALE (TURUL AL 2-LEA)]]</f>
        <v>3721</v>
      </c>
      <c r="S1574" s="54">
        <f>Data5[[#This Row],[PERSOANE CARE AU PARTICIPAT LA VOT (TURUL 1)]]+Data5[[#This Row],[PERSOANE CARE AU PARTICIPAT LA VOT  (TURUL AL 2-LEA)]]</f>
        <v>1677</v>
      </c>
      <c r="T1574" s="41">
        <f>Data5[[#This Row],[TOTAL CHELTUIELI LEI]]/Data5[[#This Row],[NUMĂRUL PERSOANELOR ÎNSCRISE ÎN LISTELE ELECTORALE]]</f>
        <v>0.24482665950013438</v>
      </c>
      <c r="U1574" s="41">
        <f>Data5[[#This Row],[TOTAL CHELTUIELI EURO]]/Data5[[#This Row],[NUMĂRUL PERSOANELOR ÎNSCRISE ÎN LISTELE ELECTORALE]]</f>
        <v>5.0582975455080344E-2</v>
      </c>
      <c r="V1574" s="41">
        <f>Data5[[#This Row],[TOTAL CHELTUIELI LEI]]/Data5[[#This Row],[NUMĂRUL PERSOANELOR CARE AU PARTICIPAT LA VOT]]</f>
        <v>0.54323196183661304</v>
      </c>
      <c r="W1574" s="41">
        <f>Data5[[#This Row],[TOTAL CHELTUIELI EURO]]/Data5[[#This Row],[NUMĂRUL PERSOANELOR CARE AU PARTICIPAT LA VOT]]</f>
        <v>0.11223568972471912</v>
      </c>
      <c r="X1574" s="43">
        <v>4.8400999999999996</v>
      </c>
      <c r="Y1574" s="114" t="s">
        <v>2890</v>
      </c>
      <c r="Z1574" s="44">
        <v>0</v>
      </c>
      <c r="AA1574" s="115" t="s">
        <v>3105</v>
      </c>
      <c r="AB1574" s="44">
        <v>0</v>
      </c>
      <c r="AC1574" s="45"/>
    </row>
    <row r="1575" spans="1:29" ht="12" customHeight="1" x14ac:dyDescent="0.2">
      <c r="A1575" s="37">
        <v>1574</v>
      </c>
      <c r="B1575" s="38" t="s">
        <v>27</v>
      </c>
      <c r="C1575" s="39" t="s">
        <v>3056</v>
      </c>
      <c r="D1575" s="40">
        <v>44101</v>
      </c>
      <c r="E1575" s="38">
        <v>1</v>
      </c>
      <c r="F1575" s="38"/>
      <c r="G1575" s="38" t="s">
        <v>2</v>
      </c>
      <c r="H1575" s="38" t="s">
        <v>2</v>
      </c>
      <c r="I1575" s="39">
        <v>6200</v>
      </c>
      <c r="J1575" s="39">
        <v>14933</v>
      </c>
      <c r="K1575" s="39">
        <v>0</v>
      </c>
      <c r="L1575" s="41">
        <f>SUM(Data5[[#This Row],[CHELTUIELI DE PERSONAL LEI]:[CHELTUIELI DE CAPITAL (ACTIVE NEFINANCIARE ) LEI]])</f>
        <v>21133</v>
      </c>
      <c r="M1575" s="41">
        <f>Data5[[#This Row],[TOTAL CHELTUIELI LEI]]/Data5[[#This Row],[CURS VALUTAR EURO BNR 22 07 2020]]</f>
        <v>4366.2321026425079</v>
      </c>
      <c r="N1575" s="49">
        <v>10848</v>
      </c>
      <c r="O1575" s="54"/>
      <c r="P1575" s="54">
        <v>4950</v>
      </c>
      <c r="Q1575" s="54"/>
      <c r="R1575" s="54">
        <f>Data5[[#This Row],[PERSOANE ÎNSCRISE ÎN LISTELE ELECTORALE (TURUL 1)            ]]+Data5[[#This Row],[PERSOANE ÎNSCRISE ÎN LISTELE ELECTORALE (TURUL AL 2-LEA)]]</f>
        <v>10848</v>
      </c>
      <c r="S1575" s="54">
        <f>Data5[[#This Row],[PERSOANE CARE AU PARTICIPAT LA VOT (TURUL 1)]]+Data5[[#This Row],[PERSOANE CARE AU PARTICIPAT LA VOT  (TURUL AL 2-LEA)]]</f>
        <v>4950</v>
      </c>
      <c r="T1575" s="41">
        <f>Data5[[#This Row],[TOTAL CHELTUIELI LEI]]/Data5[[#This Row],[NUMĂRUL PERSOANELOR ÎNSCRISE ÎN LISTELE ELECTORALE]]</f>
        <v>1.9481010324483776</v>
      </c>
      <c r="U1575" s="41">
        <f>Data5[[#This Row],[TOTAL CHELTUIELI EURO]]/Data5[[#This Row],[NUMĂRUL PERSOANELOR ÎNSCRISE ÎN LISTELE ELECTORALE]]</f>
        <v>0.40249189736748781</v>
      </c>
      <c r="V1575" s="41">
        <f>Data5[[#This Row],[TOTAL CHELTUIELI LEI]]/Data5[[#This Row],[NUMĂRUL PERSOANELOR CARE AU PARTICIPAT LA VOT]]</f>
        <v>4.2692929292929289</v>
      </c>
      <c r="W1575" s="41">
        <f>Data5[[#This Row],[TOTAL CHELTUIELI EURO]]/Data5[[#This Row],[NUMĂRUL PERSOANELOR CARE AU PARTICIPAT LA VOT]]</f>
        <v>0.88206709144293094</v>
      </c>
      <c r="X1575" s="43">
        <v>4.8400999999999996</v>
      </c>
      <c r="Y1575" s="114" t="s">
        <v>2894</v>
      </c>
      <c r="Z1575" s="44">
        <v>1</v>
      </c>
      <c r="AA1575" s="115" t="s">
        <v>3105</v>
      </c>
      <c r="AB1575" s="44">
        <v>0</v>
      </c>
      <c r="AC1575" s="45"/>
    </row>
    <row r="1576" spans="1:29" ht="12" customHeight="1" x14ac:dyDescent="0.2">
      <c r="A1576" s="37">
        <v>1575</v>
      </c>
      <c r="B1576" s="38" t="s">
        <v>27</v>
      </c>
      <c r="C1576" s="39" t="s">
        <v>3057</v>
      </c>
      <c r="D1576" s="40">
        <v>44101</v>
      </c>
      <c r="E1576" s="38">
        <v>1</v>
      </c>
      <c r="F1576" s="38"/>
      <c r="G1576" s="38" t="s">
        <v>2</v>
      </c>
      <c r="H1576" s="38" t="s">
        <v>2</v>
      </c>
      <c r="I1576" s="39">
        <v>5000</v>
      </c>
      <c r="J1576" s="39">
        <v>9085.73</v>
      </c>
      <c r="K1576" s="39">
        <v>0</v>
      </c>
      <c r="L1576" s="41">
        <f>SUM(Data5[[#This Row],[CHELTUIELI DE PERSONAL LEI]:[CHELTUIELI DE CAPITAL (ACTIVE NEFINANCIARE ) LEI]])</f>
        <v>14085.73</v>
      </c>
      <c r="M1576" s="41">
        <f>Data5[[#This Row],[TOTAL CHELTUIELI LEI]]/Data5[[#This Row],[CURS VALUTAR EURO BNR 22 07 2020]]</f>
        <v>2910.2146649862607</v>
      </c>
      <c r="N1576" s="49">
        <v>4679</v>
      </c>
      <c r="O1576" s="54"/>
      <c r="P1576" s="54">
        <v>2993</v>
      </c>
      <c r="Q1576" s="54"/>
      <c r="R1576" s="54">
        <f>Data5[[#This Row],[PERSOANE ÎNSCRISE ÎN LISTELE ELECTORALE (TURUL 1)            ]]+Data5[[#This Row],[PERSOANE ÎNSCRISE ÎN LISTELE ELECTORALE (TURUL AL 2-LEA)]]</f>
        <v>4679</v>
      </c>
      <c r="S1576" s="54">
        <f>Data5[[#This Row],[PERSOANE CARE AU PARTICIPAT LA VOT (TURUL 1)]]+Data5[[#This Row],[PERSOANE CARE AU PARTICIPAT LA VOT  (TURUL AL 2-LEA)]]</f>
        <v>2993</v>
      </c>
      <c r="T1576" s="41">
        <f>Data5[[#This Row],[TOTAL CHELTUIELI LEI]]/Data5[[#This Row],[NUMĂRUL PERSOANELOR ÎNSCRISE ÎN LISTELE ELECTORALE]]</f>
        <v>3.0104146185082281</v>
      </c>
      <c r="U1576" s="41">
        <f>Data5[[#This Row],[TOTAL CHELTUIELI EURO]]/Data5[[#This Row],[NUMĂRUL PERSOANELOR ÎNSCRISE ÎN LISTELE ELECTORALE]]</f>
        <v>0.62197364073226347</v>
      </c>
      <c r="V1576" s="41">
        <f>Data5[[#This Row],[TOTAL CHELTUIELI LEI]]/Data5[[#This Row],[NUMĂRUL PERSOANELOR CARE AU PARTICIPAT LA VOT]]</f>
        <v>4.7062245238890741</v>
      </c>
      <c r="W1576" s="41">
        <f>Data5[[#This Row],[TOTAL CHELTUIELI EURO]]/Data5[[#This Row],[NUMĂRUL PERSOANELOR CARE AU PARTICIPAT LA VOT]]</f>
        <v>0.9723403491434216</v>
      </c>
      <c r="X1576" s="43">
        <v>4.8400999999999996</v>
      </c>
      <c r="Y1576" s="114" t="s">
        <v>2884</v>
      </c>
      <c r="Z1576" s="44">
        <v>3</v>
      </c>
      <c r="AA1576" s="115" t="s">
        <v>3105</v>
      </c>
      <c r="AB1576" s="44">
        <v>0</v>
      </c>
      <c r="AC1576" s="45"/>
    </row>
    <row r="1577" spans="1:29" ht="12" customHeight="1" x14ac:dyDescent="0.2">
      <c r="A1577" s="37">
        <v>1576</v>
      </c>
      <c r="B1577" s="38" t="s">
        <v>27</v>
      </c>
      <c r="C1577" s="39" t="s">
        <v>3058</v>
      </c>
      <c r="D1577" s="40">
        <v>44101</v>
      </c>
      <c r="E1577" s="38">
        <v>1</v>
      </c>
      <c r="F1577" s="38"/>
      <c r="G1577" s="38" t="s">
        <v>2</v>
      </c>
      <c r="H1577" s="38" t="s">
        <v>2</v>
      </c>
      <c r="I1577" s="39">
        <v>9600</v>
      </c>
      <c r="J1577" s="39">
        <v>7027.42</v>
      </c>
      <c r="K1577" s="39">
        <v>0</v>
      </c>
      <c r="L1577" s="41">
        <f>SUM(Data5[[#This Row],[CHELTUIELI DE PERSONAL LEI]:[CHELTUIELI DE CAPITAL (ACTIVE NEFINANCIARE ) LEI]])</f>
        <v>16627.419999999998</v>
      </c>
      <c r="M1577" s="41">
        <f>Data5[[#This Row],[TOTAL CHELTUIELI LEI]]/Data5[[#This Row],[CURS VALUTAR EURO BNR 22 07 2020]]</f>
        <v>3435.3463771409679</v>
      </c>
      <c r="N1577" s="49">
        <v>8838</v>
      </c>
      <c r="O1577" s="54"/>
      <c r="P1577" s="54">
        <v>4996</v>
      </c>
      <c r="Q1577" s="54"/>
      <c r="R1577" s="54">
        <f>Data5[[#This Row],[PERSOANE ÎNSCRISE ÎN LISTELE ELECTORALE (TURUL 1)            ]]+Data5[[#This Row],[PERSOANE ÎNSCRISE ÎN LISTELE ELECTORALE (TURUL AL 2-LEA)]]</f>
        <v>8838</v>
      </c>
      <c r="S1577" s="54">
        <f>Data5[[#This Row],[PERSOANE CARE AU PARTICIPAT LA VOT (TURUL 1)]]+Data5[[#This Row],[PERSOANE CARE AU PARTICIPAT LA VOT  (TURUL AL 2-LEA)]]</f>
        <v>4996</v>
      </c>
      <c r="T1577" s="41">
        <f>Data5[[#This Row],[TOTAL CHELTUIELI LEI]]/Data5[[#This Row],[NUMĂRUL PERSOANELOR ÎNSCRISE ÎN LISTELE ELECTORALE]]</f>
        <v>1.881355510296447</v>
      </c>
      <c r="U1577" s="41">
        <f>Data5[[#This Row],[TOTAL CHELTUIELI EURO]]/Data5[[#This Row],[NUMĂRUL PERSOANELOR ÎNSCRISE ÎN LISTELE ELECTORALE]]</f>
        <v>0.38870178514833309</v>
      </c>
      <c r="V1577" s="41">
        <f>Data5[[#This Row],[TOTAL CHELTUIELI LEI]]/Data5[[#This Row],[NUMĂRUL PERSOANELOR CARE AU PARTICIPAT LA VOT]]</f>
        <v>3.3281465172137707</v>
      </c>
      <c r="W1577" s="41">
        <f>Data5[[#This Row],[TOTAL CHELTUIELI EURO]]/Data5[[#This Row],[NUMĂRUL PERSOANELOR CARE AU PARTICIPAT LA VOT]]</f>
        <v>0.68761937092493353</v>
      </c>
      <c r="X1577" s="43">
        <v>4.8400999999999996</v>
      </c>
      <c r="Y1577" s="114" t="s">
        <v>2894</v>
      </c>
      <c r="Z1577" s="44">
        <v>1</v>
      </c>
      <c r="AA1577" s="115" t="s">
        <v>3105</v>
      </c>
      <c r="AB1577" s="44">
        <v>0</v>
      </c>
      <c r="AC1577" s="45"/>
    </row>
    <row r="1578" spans="1:29" ht="12" customHeight="1" x14ac:dyDescent="0.2">
      <c r="A1578" s="37">
        <v>1577</v>
      </c>
      <c r="B1578" s="38" t="s">
        <v>27</v>
      </c>
      <c r="C1578" s="39" t="s">
        <v>3059</v>
      </c>
      <c r="D1578" s="40">
        <v>44101</v>
      </c>
      <c r="E1578" s="38">
        <v>1</v>
      </c>
      <c r="F1578" s="38"/>
      <c r="G1578" s="38" t="s">
        <v>2</v>
      </c>
      <c r="H1578" s="38" t="s">
        <v>2</v>
      </c>
      <c r="I1578" s="39">
        <v>5028</v>
      </c>
      <c r="J1578" s="39">
        <v>26110</v>
      </c>
      <c r="K1578" s="39">
        <v>0</v>
      </c>
      <c r="L1578" s="41">
        <f>SUM(Data5[[#This Row],[CHELTUIELI DE PERSONAL LEI]:[CHELTUIELI DE CAPITAL (ACTIVE NEFINANCIARE ) LEI]])</f>
        <v>31138</v>
      </c>
      <c r="M1578" s="41">
        <f>Data5[[#This Row],[TOTAL CHELTUIELI LEI]]/Data5[[#This Row],[CURS VALUTAR EURO BNR 22 07 2020]]</f>
        <v>6433.3381541703693</v>
      </c>
      <c r="N1578" s="49">
        <v>19872</v>
      </c>
      <c r="O1578" s="54"/>
      <c r="P1578" s="54">
        <v>8794</v>
      </c>
      <c r="Q1578" s="54"/>
      <c r="R1578" s="54">
        <f>Data5[[#This Row],[PERSOANE ÎNSCRISE ÎN LISTELE ELECTORALE (TURUL 1)            ]]+Data5[[#This Row],[PERSOANE ÎNSCRISE ÎN LISTELE ELECTORALE (TURUL AL 2-LEA)]]</f>
        <v>19872</v>
      </c>
      <c r="S1578" s="54">
        <f>Data5[[#This Row],[PERSOANE CARE AU PARTICIPAT LA VOT (TURUL 1)]]+Data5[[#This Row],[PERSOANE CARE AU PARTICIPAT LA VOT  (TURUL AL 2-LEA)]]</f>
        <v>8794</v>
      </c>
      <c r="T1578" s="41">
        <f>Data5[[#This Row],[TOTAL CHELTUIELI LEI]]/Data5[[#This Row],[NUMĂRUL PERSOANELOR ÎNSCRISE ÎN LISTELE ELECTORALE]]</f>
        <v>1.5669283413848631</v>
      </c>
      <c r="U1578" s="41">
        <f>Data5[[#This Row],[TOTAL CHELTUIELI EURO]]/Data5[[#This Row],[NUMĂRUL PERSOANELOR ÎNSCRISE ÎN LISTELE ELECTORALE]]</f>
        <v>0.32373883626058619</v>
      </c>
      <c r="V1578" s="41">
        <f>Data5[[#This Row],[TOTAL CHELTUIELI LEI]]/Data5[[#This Row],[NUMĂRUL PERSOANELOR CARE AU PARTICIPAT LA VOT]]</f>
        <v>3.5408232886058677</v>
      </c>
      <c r="W1578" s="41">
        <f>Data5[[#This Row],[TOTAL CHELTUIELI EURO]]/Data5[[#This Row],[NUMĂRUL PERSOANELOR CARE AU PARTICIPAT LA VOT]]</f>
        <v>0.73155994475441999</v>
      </c>
      <c r="X1578" s="43">
        <v>4.8400999999999996</v>
      </c>
      <c r="Y1578" s="114" t="s">
        <v>2894</v>
      </c>
      <c r="Z1578" s="44">
        <v>1</v>
      </c>
      <c r="AA1578" s="115" t="s">
        <v>3105</v>
      </c>
      <c r="AB1578" s="44">
        <v>0</v>
      </c>
      <c r="AC1578" s="45"/>
    </row>
    <row r="1579" spans="1:29" ht="12" customHeight="1" x14ac:dyDescent="0.2">
      <c r="A1579" s="37">
        <v>1578</v>
      </c>
      <c r="B1579" s="38" t="s">
        <v>27</v>
      </c>
      <c r="C1579" s="39" t="s">
        <v>3060</v>
      </c>
      <c r="D1579" s="40">
        <v>44101</v>
      </c>
      <c r="E1579" s="38">
        <v>1</v>
      </c>
      <c r="F1579" s="38"/>
      <c r="G1579" s="38" t="s">
        <v>2</v>
      </c>
      <c r="H1579" s="38" t="s">
        <v>2</v>
      </c>
      <c r="I1579" s="39">
        <v>6000</v>
      </c>
      <c r="J1579" s="39">
        <v>12288.14</v>
      </c>
      <c r="K1579" s="39">
        <v>0</v>
      </c>
      <c r="L1579" s="41">
        <f>SUM(Data5[[#This Row],[CHELTUIELI DE PERSONAL LEI]:[CHELTUIELI DE CAPITAL (ACTIVE NEFINANCIARE ) LEI]])</f>
        <v>18288.14</v>
      </c>
      <c r="M1579" s="41">
        <f>Data5[[#This Row],[TOTAL CHELTUIELI LEI]]/Data5[[#This Row],[CURS VALUTAR EURO BNR 22 07 2020]]</f>
        <v>3778.4632548914278</v>
      </c>
      <c r="N1579" s="49">
        <v>11446</v>
      </c>
      <c r="O1579" s="54"/>
      <c r="P1579" s="54">
        <v>4624</v>
      </c>
      <c r="Q1579" s="54"/>
      <c r="R1579" s="54">
        <f>Data5[[#This Row],[PERSOANE ÎNSCRISE ÎN LISTELE ELECTORALE (TURUL 1)            ]]+Data5[[#This Row],[PERSOANE ÎNSCRISE ÎN LISTELE ELECTORALE (TURUL AL 2-LEA)]]</f>
        <v>11446</v>
      </c>
      <c r="S1579" s="54">
        <f>Data5[[#This Row],[PERSOANE CARE AU PARTICIPAT LA VOT (TURUL 1)]]+Data5[[#This Row],[PERSOANE CARE AU PARTICIPAT LA VOT  (TURUL AL 2-LEA)]]</f>
        <v>4624</v>
      </c>
      <c r="T1579" s="41">
        <f>Data5[[#This Row],[TOTAL CHELTUIELI LEI]]/Data5[[#This Row],[NUMĂRUL PERSOANELOR ÎNSCRISE ÎN LISTELE ELECTORALE]]</f>
        <v>1.5977756421457276</v>
      </c>
      <c r="U1579" s="41">
        <f>Data5[[#This Row],[TOTAL CHELTUIELI EURO]]/Data5[[#This Row],[NUMĂRUL PERSOANELOR ÎNSCRISE ÎN LISTELE ELECTORALE]]</f>
        <v>0.33011211382941008</v>
      </c>
      <c r="V1579" s="41">
        <f>Data5[[#This Row],[TOTAL CHELTUIELI LEI]]/Data5[[#This Row],[NUMĂRUL PERSOANELOR CARE AU PARTICIPAT LA VOT]]</f>
        <v>3.9550475778546712</v>
      </c>
      <c r="W1579" s="41">
        <f>Data5[[#This Row],[TOTAL CHELTUIELI EURO]]/Data5[[#This Row],[NUMĂRUL PERSOANELOR CARE AU PARTICIPAT LA VOT]]</f>
        <v>0.81714170737271363</v>
      </c>
      <c r="X1579" s="43">
        <v>4.8400999999999996</v>
      </c>
      <c r="Y1579" s="114" t="s">
        <v>2894</v>
      </c>
      <c r="Z1579" s="44">
        <v>1</v>
      </c>
      <c r="AA1579" s="115" t="s">
        <v>3105</v>
      </c>
      <c r="AB1579" s="44">
        <v>0</v>
      </c>
      <c r="AC1579" s="45"/>
    </row>
    <row r="1580" spans="1:29" ht="12" customHeight="1" x14ac:dyDescent="0.2">
      <c r="A1580" s="37">
        <v>1579</v>
      </c>
      <c r="B1580" s="38" t="s">
        <v>27</v>
      </c>
      <c r="C1580" s="39" t="s">
        <v>3061</v>
      </c>
      <c r="D1580" s="40">
        <v>44101</v>
      </c>
      <c r="E1580" s="38">
        <v>1</v>
      </c>
      <c r="F1580" s="38"/>
      <c r="G1580" s="38" t="s">
        <v>2</v>
      </c>
      <c r="H1580" s="38" t="s">
        <v>2</v>
      </c>
      <c r="I1580" s="39">
        <v>5000</v>
      </c>
      <c r="J1580" s="39">
        <v>7539.46</v>
      </c>
      <c r="K1580" s="39">
        <v>0</v>
      </c>
      <c r="L1580" s="41">
        <f>SUM(Data5[[#This Row],[CHELTUIELI DE PERSONAL LEI]:[CHELTUIELI DE CAPITAL (ACTIVE NEFINANCIARE ) LEI]])</f>
        <v>12539.46</v>
      </c>
      <c r="M1580" s="41">
        <f>Data5[[#This Row],[TOTAL CHELTUIELI LEI]]/Data5[[#This Row],[CURS VALUTAR EURO BNR 22 07 2020]]</f>
        <v>2590.7439928927088</v>
      </c>
      <c r="N1580" s="49">
        <v>7727</v>
      </c>
      <c r="O1580" s="54"/>
      <c r="P1580" s="54">
        <v>3171</v>
      </c>
      <c r="Q1580" s="54"/>
      <c r="R1580" s="54">
        <f>Data5[[#This Row],[PERSOANE ÎNSCRISE ÎN LISTELE ELECTORALE (TURUL 1)            ]]+Data5[[#This Row],[PERSOANE ÎNSCRISE ÎN LISTELE ELECTORALE (TURUL AL 2-LEA)]]</f>
        <v>7727</v>
      </c>
      <c r="S1580" s="54">
        <f>Data5[[#This Row],[PERSOANE CARE AU PARTICIPAT LA VOT (TURUL 1)]]+Data5[[#This Row],[PERSOANE CARE AU PARTICIPAT LA VOT  (TURUL AL 2-LEA)]]</f>
        <v>3171</v>
      </c>
      <c r="T1580" s="41">
        <f>Data5[[#This Row],[TOTAL CHELTUIELI LEI]]/Data5[[#This Row],[NUMĂRUL PERSOANELOR ÎNSCRISE ÎN LISTELE ELECTORALE]]</f>
        <v>1.6228109227384495</v>
      </c>
      <c r="U1580" s="41">
        <f>Data5[[#This Row],[TOTAL CHELTUIELI EURO]]/Data5[[#This Row],[NUMĂRUL PERSOANELOR ÎNSCRISE ÎN LISTELE ELECTORALE]]</f>
        <v>0.33528458559501861</v>
      </c>
      <c r="V1580" s="41">
        <f>Data5[[#This Row],[TOTAL CHELTUIELI LEI]]/Data5[[#This Row],[NUMĂRUL PERSOANELOR CARE AU PARTICIPAT LA VOT]]</f>
        <v>3.9544181646168397</v>
      </c>
      <c r="W1580" s="41">
        <f>Data5[[#This Row],[TOTAL CHELTUIELI EURO]]/Data5[[#This Row],[NUMĂRUL PERSOANELOR CARE AU PARTICIPAT LA VOT]]</f>
        <v>0.81701166600211561</v>
      </c>
      <c r="X1580" s="43">
        <v>4.8400999999999996</v>
      </c>
      <c r="Y1580" s="114" t="s">
        <v>2894</v>
      </c>
      <c r="Z1580" s="44">
        <v>1</v>
      </c>
      <c r="AA1580" s="115" t="s">
        <v>3105</v>
      </c>
      <c r="AB1580" s="44">
        <v>0</v>
      </c>
      <c r="AC1580" s="45"/>
    </row>
    <row r="1581" spans="1:29" ht="12" customHeight="1" x14ac:dyDescent="0.2">
      <c r="A1581" s="37">
        <v>1580</v>
      </c>
      <c r="B1581" s="38" t="s">
        <v>27</v>
      </c>
      <c r="C1581" s="39" t="s">
        <v>2300</v>
      </c>
      <c r="D1581" s="40">
        <v>44101</v>
      </c>
      <c r="E1581" s="38">
        <v>1</v>
      </c>
      <c r="F1581" s="38"/>
      <c r="G1581" s="38" t="s">
        <v>2</v>
      </c>
      <c r="H1581" s="38" t="s">
        <v>2</v>
      </c>
      <c r="I1581" s="39">
        <v>5040</v>
      </c>
      <c r="J1581" s="39">
        <v>8958</v>
      </c>
      <c r="K1581" s="39">
        <v>0</v>
      </c>
      <c r="L1581" s="41">
        <f>SUM(Data5[[#This Row],[CHELTUIELI DE PERSONAL LEI]:[CHELTUIELI DE CAPITAL (ACTIVE NEFINANCIARE ) LEI]])</f>
        <v>13998</v>
      </c>
      <c r="M1581" s="41">
        <f>Data5[[#This Row],[TOTAL CHELTUIELI LEI]]/Data5[[#This Row],[CURS VALUTAR EURO BNR 22 07 2020]]</f>
        <v>2892.0890064254872</v>
      </c>
      <c r="N1581" s="49">
        <v>2141</v>
      </c>
      <c r="O1581" s="54"/>
      <c r="P1581" s="54">
        <v>1368</v>
      </c>
      <c r="Q1581" s="54"/>
      <c r="R1581" s="54">
        <f>Data5[[#This Row],[PERSOANE ÎNSCRISE ÎN LISTELE ELECTORALE (TURUL 1)            ]]+Data5[[#This Row],[PERSOANE ÎNSCRISE ÎN LISTELE ELECTORALE (TURUL AL 2-LEA)]]</f>
        <v>2141</v>
      </c>
      <c r="S1581" s="54">
        <f>Data5[[#This Row],[PERSOANE CARE AU PARTICIPAT LA VOT (TURUL 1)]]+Data5[[#This Row],[PERSOANE CARE AU PARTICIPAT LA VOT  (TURUL AL 2-LEA)]]</f>
        <v>1368</v>
      </c>
      <c r="T1581" s="41">
        <f>Data5[[#This Row],[TOTAL CHELTUIELI LEI]]/Data5[[#This Row],[NUMĂRUL PERSOANELOR ÎNSCRISE ÎN LISTELE ELECTORALE]]</f>
        <v>6.5380663241475947</v>
      </c>
      <c r="U1581" s="41">
        <f>Data5[[#This Row],[TOTAL CHELTUIELI EURO]]/Data5[[#This Row],[NUMĂRUL PERSOANELOR ÎNSCRISE ÎN LISTELE ELECTORALE]]</f>
        <v>1.3508122402734644</v>
      </c>
      <c r="V1581" s="41">
        <f>Data5[[#This Row],[TOTAL CHELTUIELI LEI]]/Data5[[#This Row],[NUMĂRUL PERSOANELOR CARE AU PARTICIPAT LA VOT]]</f>
        <v>10.232456140350877</v>
      </c>
      <c r="W1581" s="41">
        <f>Data5[[#This Row],[TOTAL CHELTUIELI EURO]]/Data5[[#This Row],[NUMĂRUL PERSOANELOR CARE AU PARTICIPAT LA VOT]]</f>
        <v>2.1141001508958239</v>
      </c>
      <c r="X1581" s="43">
        <v>4.8400999999999996</v>
      </c>
      <c r="Y1581" s="114" t="s">
        <v>2889</v>
      </c>
      <c r="Z1581" s="44">
        <v>6</v>
      </c>
      <c r="AA1581" s="115" t="s">
        <v>3107</v>
      </c>
      <c r="AB1581" s="44">
        <v>1</v>
      </c>
      <c r="AC1581" s="45"/>
    </row>
    <row r="1582" spans="1:29" ht="12" customHeight="1" x14ac:dyDescent="0.2">
      <c r="A1582" s="37">
        <v>1581</v>
      </c>
      <c r="B1582" s="38" t="s">
        <v>27</v>
      </c>
      <c r="C1582" s="39" t="s">
        <v>2301</v>
      </c>
      <c r="D1582" s="40">
        <v>44101</v>
      </c>
      <c r="E1582" s="38">
        <v>1</v>
      </c>
      <c r="F1582" s="38"/>
      <c r="G1582" s="38" t="s">
        <v>2</v>
      </c>
      <c r="H1582" s="38" t="s">
        <v>2</v>
      </c>
      <c r="I1582" s="39">
        <v>0</v>
      </c>
      <c r="J1582" s="39">
        <v>24825</v>
      </c>
      <c r="K1582" s="39">
        <v>0</v>
      </c>
      <c r="L1582" s="41">
        <f>SUM(Data5[[#This Row],[CHELTUIELI DE PERSONAL LEI]:[CHELTUIELI DE CAPITAL (ACTIVE NEFINANCIARE ) LEI]])</f>
        <v>24825</v>
      </c>
      <c r="M1582" s="41">
        <f>Data5[[#This Row],[TOTAL CHELTUIELI LEI]]/Data5[[#This Row],[CURS VALUTAR EURO BNR 22 07 2020]]</f>
        <v>5129.026259788021</v>
      </c>
      <c r="N1582" s="49">
        <v>692</v>
      </c>
      <c r="O1582" s="54"/>
      <c r="P1582" s="54">
        <v>715</v>
      </c>
      <c r="Q1582" s="54"/>
      <c r="R1582" s="54">
        <f>Data5[[#This Row],[PERSOANE ÎNSCRISE ÎN LISTELE ELECTORALE (TURUL 1)            ]]+Data5[[#This Row],[PERSOANE ÎNSCRISE ÎN LISTELE ELECTORALE (TURUL AL 2-LEA)]]</f>
        <v>692</v>
      </c>
      <c r="S1582" s="54">
        <f>Data5[[#This Row],[PERSOANE CARE AU PARTICIPAT LA VOT (TURUL 1)]]+Data5[[#This Row],[PERSOANE CARE AU PARTICIPAT LA VOT  (TURUL AL 2-LEA)]]</f>
        <v>715</v>
      </c>
      <c r="T1582" s="41">
        <f>Data5[[#This Row],[TOTAL CHELTUIELI LEI]]/Data5[[#This Row],[NUMĂRUL PERSOANELOR ÎNSCRISE ÎN LISTELE ELECTORALE]]</f>
        <v>35.874277456647398</v>
      </c>
      <c r="U1582" s="41">
        <f>Data5[[#This Row],[TOTAL CHELTUIELI EURO]]/Data5[[#This Row],[NUMĂRUL PERSOANELOR ÎNSCRISE ÎN LISTELE ELECTORALE]]</f>
        <v>7.4118876586532094</v>
      </c>
      <c r="V1582" s="41">
        <f>Data5[[#This Row],[TOTAL CHELTUIELI LEI]]/Data5[[#This Row],[NUMĂRUL PERSOANELOR CARE AU PARTICIPAT LA VOT]]</f>
        <v>34.72027972027972</v>
      </c>
      <c r="W1582" s="41">
        <f>Data5[[#This Row],[TOTAL CHELTUIELI EURO]]/Data5[[#This Row],[NUMĂRUL PERSOANELOR CARE AU PARTICIPAT LA VOT]]</f>
        <v>7.173463300402827</v>
      </c>
      <c r="X1582" s="43">
        <v>4.8400999999999996</v>
      </c>
      <c r="Y1582" s="114" t="s">
        <v>2921</v>
      </c>
      <c r="Z1582" s="44">
        <v>35</v>
      </c>
      <c r="AA1582" s="115" t="s">
        <v>3113</v>
      </c>
      <c r="AB1582" s="44">
        <v>7</v>
      </c>
      <c r="AC1582" s="45"/>
    </row>
    <row r="1583" spans="1:29" ht="12" customHeight="1" x14ac:dyDescent="0.2">
      <c r="A1583" s="37">
        <v>1582</v>
      </c>
      <c r="B1583" s="38" t="s">
        <v>27</v>
      </c>
      <c r="C1583" s="39" t="s">
        <v>2302</v>
      </c>
      <c r="D1583" s="40">
        <v>44101</v>
      </c>
      <c r="E1583" s="38">
        <v>1</v>
      </c>
      <c r="F1583" s="38"/>
      <c r="G1583" s="38" t="s">
        <v>2</v>
      </c>
      <c r="H1583" s="38" t="s">
        <v>2</v>
      </c>
      <c r="I1583" s="39">
        <v>0</v>
      </c>
      <c r="J1583" s="39">
        <v>9915.7800000000007</v>
      </c>
      <c r="K1583" s="39">
        <v>0</v>
      </c>
      <c r="L1583" s="41">
        <f>SUM(Data5[[#This Row],[CHELTUIELI DE PERSONAL LEI]:[CHELTUIELI DE CAPITAL (ACTIVE NEFINANCIARE ) LEI]])</f>
        <v>9915.7800000000007</v>
      </c>
      <c r="M1583" s="41">
        <f>Data5[[#This Row],[TOTAL CHELTUIELI LEI]]/Data5[[#This Row],[CURS VALUTAR EURO BNR 22 07 2020]]</f>
        <v>2048.6725480878499</v>
      </c>
      <c r="N1583" s="49">
        <v>2289</v>
      </c>
      <c r="O1583" s="54"/>
      <c r="P1583" s="54">
        <v>1559</v>
      </c>
      <c r="Q1583" s="54"/>
      <c r="R1583" s="54">
        <f>Data5[[#This Row],[PERSOANE ÎNSCRISE ÎN LISTELE ELECTORALE (TURUL 1)            ]]+Data5[[#This Row],[PERSOANE ÎNSCRISE ÎN LISTELE ELECTORALE (TURUL AL 2-LEA)]]</f>
        <v>2289</v>
      </c>
      <c r="S1583" s="54">
        <f>Data5[[#This Row],[PERSOANE CARE AU PARTICIPAT LA VOT (TURUL 1)]]+Data5[[#This Row],[PERSOANE CARE AU PARTICIPAT LA VOT  (TURUL AL 2-LEA)]]</f>
        <v>1559</v>
      </c>
      <c r="T1583" s="41">
        <f>Data5[[#This Row],[TOTAL CHELTUIELI LEI]]/Data5[[#This Row],[NUMĂRUL PERSOANELOR ÎNSCRISE ÎN LISTELE ELECTORALE]]</f>
        <v>4.3319266055045871</v>
      </c>
      <c r="U1583" s="41">
        <f>Data5[[#This Row],[TOTAL CHELTUIELI EURO]]/Data5[[#This Row],[NUMĂRUL PERSOANELOR ÎNSCRISE ÎN LISTELE ELECTORALE]]</f>
        <v>0.89500766626817385</v>
      </c>
      <c r="V1583" s="41">
        <f>Data5[[#This Row],[TOTAL CHELTUIELI LEI]]/Data5[[#This Row],[NUMĂRUL PERSOANELOR CARE AU PARTICIPAT LA VOT]]</f>
        <v>6.360346375881976</v>
      </c>
      <c r="W1583" s="41">
        <f>Data5[[#This Row],[TOTAL CHELTUIELI EURO]]/Data5[[#This Row],[NUMĂRUL PERSOANELOR CARE AU PARTICIPAT LA VOT]]</f>
        <v>1.3140940013392237</v>
      </c>
      <c r="X1583" s="43">
        <v>4.8400999999999996</v>
      </c>
      <c r="Y1583" s="114" t="s">
        <v>2895</v>
      </c>
      <c r="Z1583" s="44">
        <v>4</v>
      </c>
      <c r="AA1583" s="115" t="s">
        <v>3105</v>
      </c>
      <c r="AB1583" s="44">
        <v>0</v>
      </c>
      <c r="AC1583" s="45"/>
    </row>
    <row r="1584" spans="1:29" ht="12" customHeight="1" x14ac:dyDescent="0.2">
      <c r="A1584" s="37">
        <v>1583</v>
      </c>
      <c r="B1584" s="38" t="s">
        <v>27</v>
      </c>
      <c r="C1584" s="39" t="s">
        <v>2303</v>
      </c>
      <c r="D1584" s="40">
        <v>44101</v>
      </c>
      <c r="E1584" s="38">
        <v>1</v>
      </c>
      <c r="F1584" s="38"/>
      <c r="G1584" s="38" t="s">
        <v>2</v>
      </c>
      <c r="H1584" s="38" t="s">
        <v>2</v>
      </c>
      <c r="I1584" s="39">
        <v>1350</v>
      </c>
      <c r="J1584" s="39">
        <v>500</v>
      </c>
      <c r="K1584" s="39">
        <v>0</v>
      </c>
      <c r="L1584" s="41">
        <f>SUM(Data5[[#This Row],[CHELTUIELI DE PERSONAL LEI]:[CHELTUIELI DE CAPITAL (ACTIVE NEFINANCIARE ) LEI]])</f>
        <v>1850</v>
      </c>
      <c r="M1584" s="41">
        <f>Data5[[#This Row],[TOTAL CHELTUIELI LEI]]/Data5[[#This Row],[CURS VALUTAR EURO BNR 22 07 2020]]</f>
        <v>382.22350777876494</v>
      </c>
      <c r="N1584" s="49">
        <v>1567</v>
      </c>
      <c r="O1584" s="54"/>
      <c r="P1584" s="54">
        <v>1023</v>
      </c>
      <c r="Q1584" s="54"/>
      <c r="R1584" s="54">
        <f>Data5[[#This Row],[PERSOANE ÎNSCRISE ÎN LISTELE ELECTORALE (TURUL 1)            ]]+Data5[[#This Row],[PERSOANE ÎNSCRISE ÎN LISTELE ELECTORALE (TURUL AL 2-LEA)]]</f>
        <v>1567</v>
      </c>
      <c r="S1584" s="54">
        <f>Data5[[#This Row],[PERSOANE CARE AU PARTICIPAT LA VOT (TURUL 1)]]+Data5[[#This Row],[PERSOANE CARE AU PARTICIPAT LA VOT  (TURUL AL 2-LEA)]]</f>
        <v>1023</v>
      </c>
      <c r="T1584" s="41">
        <f>Data5[[#This Row],[TOTAL CHELTUIELI LEI]]/Data5[[#This Row],[NUMĂRUL PERSOANELOR ÎNSCRISE ÎN LISTELE ELECTORALE]]</f>
        <v>1.1805998723675815</v>
      </c>
      <c r="U1584" s="41">
        <f>Data5[[#This Row],[TOTAL CHELTUIELI EURO]]/Data5[[#This Row],[NUMĂRUL PERSOANELOR ÎNSCRISE ÎN LISTELE ELECTORALE]]</f>
        <v>0.24392055378351304</v>
      </c>
      <c r="V1584" s="41">
        <f>Data5[[#This Row],[TOTAL CHELTUIELI LEI]]/Data5[[#This Row],[NUMĂRUL PERSOANELOR CARE AU PARTICIPAT LA VOT]]</f>
        <v>1.8084066471163245</v>
      </c>
      <c r="W1584" s="41">
        <f>Data5[[#This Row],[TOTAL CHELTUIELI EURO]]/Data5[[#This Row],[NUMĂRUL PERSOANELOR CARE AU PARTICIPAT LA VOT]]</f>
        <v>0.37363001737904689</v>
      </c>
      <c r="X1584" s="43">
        <v>4.8400999999999996</v>
      </c>
      <c r="Y1584" s="114" t="s">
        <v>2894</v>
      </c>
      <c r="Z1584" s="44">
        <v>1</v>
      </c>
      <c r="AA1584" s="115" t="s">
        <v>3105</v>
      </c>
      <c r="AB1584" s="44">
        <v>0</v>
      </c>
      <c r="AC1584" s="45"/>
    </row>
    <row r="1585" spans="1:29" ht="12" customHeight="1" x14ac:dyDescent="0.2">
      <c r="A1585" s="37">
        <v>1584</v>
      </c>
      <c r="B1585" s="38" t="s">
        <v>27</v>
      </c>
      <c r="C1585" s="39" t="s">
        <v>2304</v>
      </c>
      <c r="D1585" s="40">
        <v>44101</v>
      </c>
      <c r="E1585" s="38">
        <v>1</v>
      </c>
      <c r="F1585" s="38"/>
      <c r="G1585" s="38" t="s">
        <v>2</v>
      </c>
      <c r="H1585" s="38" t="s">
        <v>2</v>
      </c>
      <c r="I1585" s="39">
        <v>9000</v>
      </c>
      <c r="J1585" s="39">
        <v>9182</v>
      </c>
      <c r="K1585" s="39">
        <v>0</v>
      </c>
      <c r="L1585" s="41">
        <f>SUM(Data5[[#This Row],[CHELTUIELI DE PERSONAL LEI]:[CHELTUIELI DE CAPITAL (ACTIVE NEFINANCIARE ) LEI]])</f>
        <v>18182</v>
      </c>
      <c r="M1585" s="41">
        <f>Data5[[#This Row],[TOTAL CHELTUIELI LEI]]/Data5[[#This Row],[CURS VALUTAR EURO BNR 22 07 2020]]</f>
        <v>3756.5339559100021</v>
      </c>
      <c r="N1585" s="49">
        <v>2899</v>
      </c>
      <c r="O1585" s="54"/>
      <c r="P1585" s="54">
        <v>1939</v>
      </c>
      <c r="Q1585" s="54"/>
      <c r="R1585" s="54">
        <f>Data5[[#This Row],[PERSOANE ÎNSCRISE ÎN LISTELE ELECTORALE (TURUL 1)            ]]+Data5[[#This Row],[PERSOANE ÎNSCRISE ÎN LISTELE ELECTORALE (TURUL AL 2-LEA)]]</f>
        <v>2899</v>
      </c>
      <c r="S1585" s="54">
        <f>Data5[[#This Row],[PERSOANE CARE AU PARTICIPAT LA VOT (TURUL 1)]]+Data5[[#This Row],[PERSOANE CARE AU PARTICIPAT LA VOT  (TURUL AL 2-LEA)]]</f>
        <v>1939</v>
      </c>
      <c r="T1585" s="41">
        <f>Data5[[#This Row],[TOTAL CHELTUIELI LEI]]/Data5[[#This Row],[NUMĂRUL PERSOANELOR ÎNSCRISE ÎN LISTELE ELECTORALE]]</f>
        <v>6.271817868230424</v>
      </c>
      <c r="U1585" s="41">
        <f>Data5[[#This Row],[TOTAL CHELTUIELI EURO]]/Data5[[#This Row],[NUMĂRUL PERSOANELOR ÎNSCRISE ÎN LISTELE ELECTORALE]]</f>
        <v>1.2958033652673342</v>
      </c>
      <c r="V1585" s="41">
        <f>Data5[[#This Row],[TOTAL CHELTUIELI LEI]]/Data5[[#This Row],[NUMĂRUL PERSOANELOR CARE AU PARTICIPAT LA VOT]]</f>
        <v>9.376998452810728</v>
      </c>
      <c r="W1585" s="41">
        <f>Data5[[#This Row],[TOTAL CHELTUIELI EURO]]/Data5[[#This Row],[NUMĂRUL PERSOANELOR CARE AU PARTICIPAT LA VOT]]</f>
        <v>1.9373563465239825</v>
      </c>
      <c r="X1585" s="43">
        <v>4.8400999999999996</v>
      </c>
      <c r="Y1585" s="114" t="s">
        <v>2889</v>
      </c>
      <c r="Z1585" s="44">
        <v>6</v>
      </c>
      <c r="AA1585" s="115" t="s">
        <v>3107</v>
      </c>
      <c r="AB1585" s="44">
        <v>1</v>
      </c>
      <c r="AC1585" s="45"/>
    </row>
    <row r="1586" spans="1:29" ht="12" customHeight="1" x14ac:dyDescent="0.2">
      <c r="A1586" s="37">
        <v>1585</v>
      </c>
      <c r="B1586" s="38" t="s">
        <v>27</v>
      </c>
      <c r="C1586" s="39" t="s">
        <v>2305</v>
      </c>
      <c r="D1586" s="40">
        <v>44101</v>
      </c>
      <c r="E1586" s="38">
        <v>1</v>
      </c>
      <c r="F1586" s="38"/>
      <c r="G1586" s="38" t="s">
        <v>2</v>
      </c>
      <c r="H1586" s="38" t="s">
        <v>2</v>
      </c>
      <c r="I1586" s="39">
        <v>0</v>
      </c>
      <c r="J1586" s="39">
        <v>8704</v>
      </c>
      <c r="K1586" s="39">
        <v>0</v>
      </c>
      <c r="L1586" s="41">
        <f>SUM(Data5[[#This Row],[CHELTUIELI DE PERSONAL LEI]:[CHELTUIELI DE CAPITAL (ACTIVE NEFINANCIARE ) LEI]])</f>
        <v>8704</v>
      </c>
      <c r="M1586" s="41">
        <f>Data5[[#This Row],[TOTAL CHELTUIELI LEI]]/Data5[[#This Row],[CURS VALUTAR EURO BNR 22 07 2020]]</f>
        <v>1798.3099522737134</v>
      </c>
      <c r="N1586" s="49">
        <v>989</v>
      </c>
      <c r="O1586" s="54"/>
      <c r="P1586" s="54">
        <v>761</v>
      </c>
      <c r="Q1586" s="54"/>
      <c r="R1586" s="54">
        <f>Data5[[#This Row],[PERSOANE ÎNSCRISE ÎN LISTELE ELECTORALE (TURUL 1)            ]]+Data5[[#This Row],[PERSOANE ÎNSCRISE ÎN LISTELE ELECTORALE (TURUL AL 2-LEA)]]</f>
        <v>989</v>
      </c>
      <c r="S1586" s="54">
        <f>Data5[[#This Row],[PERSOANE CARE AU PARTICIPAT LA VOT (TURUL 1)]]+Data5[[#This Row],[PERSOANE CARE AU PARTICIPAT LA VOT  (TURUL AL 2-LEA)]]</f>
        <v>761</v>
      </c>
      <c r="T1586" s="41">
        <f>Data5[[#This Row],[TOTAL CHELTUIELI LEI]]/Data5[[#This Row],[NUMĂRUL PERSOANELOR ÎNSCRISE ÎN LISTELE ELECTORALE]]</f>
        <v>8.8008088978766423</v>
      </c>
      <c r="U1586" s="41">
        <f>Data5[[#This Row],[TOTAL CHELTUIELI EURO]]/Data5[[#This Row],[NUMĂRUL PERSOANELOR ÎNSCRISE ÎN LISTELE ELECTORALE]]</f>
        <v>1.8183113774253927</v>
      </c>
      <c r="V1586" s="41">
        <f>Data5[[#This Row],[TOTAL CHELTUIELI LEI]]/Data5[[#This Row],[NUMĂRUL PERSOANELOR CARE AU PARTICIPAT LA VOT]]</f>
        <v>11.437582128777924</v>
      </c>
      <c r="W1586" s="41">
        <f>Data5[[#This Row],[TOTAL CHELTUIELI EURO]]/Data5[[#This Row],[NUMĂRUL PERSOANELOR CARE AU PARTICIPAT LA VOT]]</f>
        <v>2.3630879793347086</v>
      </c>
      <c r="X1586" s="43">
        <v>4.8400999999999996</v>
      </c>
      <c r="Y1586" s="114" t="s">
        <v>2896</v>
      </c>
      <c r="Z1586" s="44">
        <v>8</v>
      </c>
      <c r="AA1586" s="115" t="s">
        <v>3107</v>
      </c>
      <c r="AB1586" s="44">
        <v>1</v>
      </c>
      <c r="AC1586" s="45"/>
    </row>
    <row r="1587" spans="1:29" ht="12" customHeight="1" x14ac:dyDescent="0.2">
      <c r="A1587" s="37">
        <v>1586</v>
      </c>
      <c r="B1587" s="38" t="s">
        <v>27</v>
      </c>
      <c r="C1587" s="39" t="s">
        <v>2306</v>
      </c>
      <c r="D1587" s="40">
        <v>44101</v>
      </c>
      <c r="E1587" s="38">
        <v>1</v>
      </c>
      <c r="F1587" s="38"/>
      <c r="G1587" s="38" t="s">
        <v>2</v>
      </c>
      <c r="H1587" s="38" t="s">
        <v>2</v>
      </c>
      <c r="I1587" s="39">
        <v>0</v>
      </c>
      <c r="J1587" s="39">
        <v>7419</v>
      </c>
      <c r="K1587" s="39">
        <v>0</v>
      </c>
      <c r="L1587" s="41">
        <f>SUM(Data5[[#This Row],[CHELTUIELI DE PERSONAL LEI]:[CHELTUIELI DE CAPITAL (ACTIVE NEFINANCIARE ) LEI]])</f>
        <v>7419</v>
      </c>
      <c r="M1587" s="41">
        <f>Data5[[#This Row],[TOTAL CHELTUIELI LEI]]/Data5[[#This Row],[CURS VALUTAR EURO BNR 22 07 2020]]</f>
        <v>1532.8195698435984</v>
      </c>
      <c r="N1587" s="49">
        <v>98</v>
      </c>
      <c r="O1587" s="54"/>
      <c r="P1587" s="54">
        <v>150</v>
      </c>
      <c r="Q1587" s="54"/>
      <c r="R1587" s="54">
        <f>Data5[[#This Row],[PERSOANE ÎNSCRISE ÎN LISTELE ELECTORALE (TURUL 1)            ]]+Data5[[#This Row],[PERSOANE ÎNSCRISE ÎN LISTELE ELECTORALE (TURUL AL 2-LEA)]]</f>
        <v>98</v>
      </c>
      <c r="S1587" s="54">
        <f>Data5[[#This Row],[PERSOANE CARE AU PARTICIPAT LA VOT (TURUL 1)]]+Data5[[#This Row],[PERSOANE CARE AU PARTICIPAT LA VOT  (TURUL AL 2-LEA)]]</f>
        <v>150</v>
      </c>
      <c r="T1587" s="41">
        <f>Data5[[#This Row],[TOTAL CHELTUIELI LEI]]/Data5[[#This Row],[NUMĂRUL PERSOANELOR ÎNSCRISE ÎN LISTELE ELECTORALE]]</f>
        <v>75.704081632653057</v>
      </c>
      <c r="U1587" s="41">
        <f>Data5[[#This Row],[TOTAL CHELTUIELI EURO]]/Data5[[#This Row],[NUMĂRUL PERSOANELOR ÎNSCRISE ÎN LISTELE ELECTORALE]]</f>
        <v>15.641016018812229</v>
      </c>
      <c r="V1587" s="41">
        <f>Data5[[#This Row],[TOTAL CHELTUIELI LEI]]/Data5[[#This Row],[NUMĂRUL PERSOANELOR CARE AU PARTICIPAT LA VOT]]</f>
        <v>49.46</v>
      </c>
      <c r="W1587" s="41">
        <f>Data5[[#This Row],[TOTAL CHELTUIELI EURO]]/Data5[[#This Row],[NUMĂRUL PERSOANELOR CARE AU PARTICIPAT LA VOT]]</f>
        <v>10.218797132290655</v>
      </c>
      <c r="X1587" s="43">
        <v>4.8400999999999996</v>
      </c>
      <c r="Y1587" s="114" t="s">
        <v>3092</v>
      </c>
      <c r="Z1587" s="44">
        <v>75</v>
      </c>
      <c r="AA1587" s="115" t="s">
        <v>3129</v>
      </c>
      <c r="AB1587" s="44">
        <v>15</v>
      </c>
      <c r="AC1587" s="45"/>
    </row>
    <row r="1588" spans="1:29" ht="12" customHeight="1" x14ac:dyDescent="0.2">
      <c r="A1588" s="37">
        <v>1587</v>
      </c>
      <c r="B1588" s="38" t="s">
        <v>27</v>
      </c>
      <c r="C1588" s="39" t="s">
        <v>2307</v>
      </c>
      <c r="D1588" s="40">
        <v>44101</v>
      </c>
      <c r="E1588" s="38">
        <v>1</v>
      </c>
      <c r="F1588" s="38"/>
      <c r="G1588" s="38" t="s">
        <v>2</v>
      </c>
      <c r="H1588" s="38" t="s">
        <v>2</v>
      </c>
      <c r="I1588" s="39">
        <v>12000</v>
      </c>
      <c r="J1588" s="39">
        <v>3669</v>
      </c>
      <c r="K1588" s="39">
        <v>0</v>
      </c>
      <c r="L1588" s="41">
        <f>SUM(Data5[[#This Row],[CHELTUIELI DE PERSONAL LEI]:[CHELTUIELI DE CAPITAL (ACTIVE NEFINANCIARE ) LEI]])</f>
        <v>15669</v>
      </c>
      <c r="M1588" s="41">
        <f>Data5[[#This Row],[TOTAL CHELTUIELI LEI]]/Data5[[#This Row],[CURS VALUTAR EURO BNR 22 07 2020]]</f>
        <v>3237.3298072353878</v>
      </c>
      <c r="N1588" s="49">
        <v>2870</v>
      </c>
      <c r="O1588" s="54"/>
      <c r="P1588" s="54">
        <v>1589</v>
      </c>
      <c r="Q1588" s="54"/>
      <c r="R1588" s="54">
        <f>Data5[[#This Row],[PERSOANE ÎNSCRISE ÎN LISTELE ELECTORALE (TURUL 1)            ]]+Data5[[#This Row],[PERSOANE ÎNSCRISE ÎN LISTELE ELECTORALE (TURUL AL 2-LEA)]]</f>
        <v>2870</v>
      </c>
      <c r="S1588" s="54">
        <f>Data5[[#This Row],[PERSOANE CARE AU PARTICIPAT LA VOT (TURUL 1)]]+Data5[[#This Row],[PERSOANE CARE AU PARTICIPAT LA VOT  (TURUL AL 2-LEA)]]</f>
        <v>1589</v>
      </c>
      <c r="T1588" s="41">
        <f>Data5[[#This Row],[TOTAL CHELTUIELI LEI]]/Data5[[#This Row],[NUMĂRUL PERSOANELOR ÎNSCRISE ÎN LISTELE ELECTORALE]]</f>
        <v>5.4595818815331008</v>
      </c>
      <c r="U1588" s="41">
        <f>Data5[[#This Row],[TOTAL CHELTUIELI EURO]]/Data5[[#This Row],[NUMĂRUL PERSOANELOR ÎNSCRISE ÎN LISTELE ELECTORALE]]</f>
        <v>1.1279894798729575</v>
      </c>
      <c r="V1588" s="41">
        <f>Data5[[#This Row],[TOTAL CHELTUIELI LEI]]/Data5[[#This Row],[NUMĂRUL PERSOANELOR CARE AU PARTICIPAT LA VOT]]</f>
        <v>9.8609188168659543</v>
      </c>
      <c r="W1588" s="41">
        <f>Data5[[#This Row],[TOTAL CHELTUIELI EURO]]/Data5[[#This Row],[NUMĂRUL PERSOANELOR CARE AU PARTICIPAT LA VOT]]</f>
        <v>2.0373378270833151</v>
      </c>
      <c r="X1588" s="43">
        <v>4.8400999999999996</v>
      </c>
      <c r="Y1588" s="114" t="s">
        <v>2892</v>
      </c>
      <c r="Z1588" s="44">
        <v>5</v>
      </c>
      <c r="AA1588" s="115" t="s">
        <v>3107</v>
      </c>
      <c r="AB1588" s="44">
        <v>1</v>
      </c>
      <c r="AC1588" s="45"/>
    </row>
    <row r="1589" spans="1:29" ht="12" customHeight="1" x14ac:dyDescent="0.2">
      <c r="A1589" s="37">
        <v>1588</v>
      </c>
      <c r="B1589" s="38" t="s">
        <v>27</v>
      </c>
      <c r="C1589" s="39" t="s">
        <v>2308</v>
      </c>
      <c r="D1589" s="40">
        <v>44101</v>
      </c>
      <c r="E1589" s="38">
        <v>1</v>
      </c>
      <c r="F1589" s="38"/>
      <c r="G1589" s="38" t="s">
        <v>2</v>
      </c>
      <c r="H1589" s="38" t="s">
        <v>2</v>
      </c>
      <c r="I1589" s="39">
        <v>3600</v>
      </c>
      <c r="J1589" s="39">
        <v>560</v>
      </c>
      <c r="K1589" s="39">
        <v>0</v>
      </c>
      <c r="L1589" s="41">
        <f>SUM(Data5[[#This Row],[CHELTUIELI DE PERSONAL LEI]:[CHELTUIELI DE CAPITAL (ACTIVE NEFINANCIARE ) LEI]])</f>
        <v>4160</v>
      </c>
      <c r="M1589" s="41">
        <f>Data5[[#This Row],[TOTAL CHELTUIELI LEI]]/Data5[[#This Row],[CURS VALUTAR EURO BNR 22 07 2020]]</f>
        <v>859.48637424846606</v>
      </c>
      <c r="N1589" s="49">
        <v>866</v>
      </c>
      <c r="O1589" s="54"/>
      <c r="P1589" s="54">
        <v>755</v>
      </c>
      <c r="Q1589" s="54"/>
      <c r="R1589" s="54">
        <f>Data5[[#This Row],[PERSOANE ÎNSCRISE ÎN LISTELE ELECTORALE (TURUL 1)            ]]+Data5[[#This Row],[PERSOANE ÎNSCRISE ÎN LISTELE ELECTORALE (TURUL AL 2-LEA)]]</f>
        <v>866</v>
      </c>
      <c r="S1589" s="54">
        <f>Data5[[#This Row],[PERSOANE CARE AU PARTICIPAT LA VOT (TURUL 1)]]+Data5[[#This Row],[PERSOANE CARE AU PARTICIPAT LA VOT  (TURUL AL 2-LEA)]]</f>
        <v>755</v>
      </c>
      <c r="T1589" s="41">
        <f>Data5[[#This Row],[TOTAL CHELTUIELI LEI]]/Data5[[#This Row],[NUMĂRUL PERSOANELOR ÎNSCRISE ÎN LISTELE ELECTORALE]]</f>
        <v>4.8036951501154732</v>
      </c>
      <c r="U1589" s="41">
        <f>Data5[[#This Row],[TOTAL CHELTUIELI EURO]]/Data5[[#This Row],[NUMĂRUL PERSOANELOR ÎNSCRISE ÎN LISTELE ELECTORALE]]</f>
        <v>0.99247849220377149</v>
      </c>
      <c r="V1589" s="41">
        <f>Data5[[#This Row],[TOTAL CHELTUIELI LEI]]/Data5[[#This Row],[NUMĂRUL PERSOANELOR CARE AU PARTICIPAT LA VOT]]</f>
        <v>5.5099337748344368</v>
      </c>
      <c r="W1589" s="41">
        <f>Data5[[#This Row],[TOTAL CHELTUIELI EURO]]/Data5[[#This Row],[NUMĂRUL PERSOANELOR CARE AU PARTICIPAT LA VOT]]</f>
        <v>1.138392548673465</v>
      </c>
      <c r="X1589" s="43">
        <v>4.8400999999999996</v>
      </c>
      <c r="Y1589" s="114" t="s">
        <v>2895</v>
      </c>
      <c r="Z1589" s="44">
        <v>4</v>
      </c>
      <c r="AA1589" s="115" t="s">
        <v>3105</v>
      </c>
      <c r="AB1589" s="44">
        <v>0</v>
      </c>
      <c r="AC1589" s="45"/>
    </row>
    <row r="1590" spans="1:29" ht="12" customHeight="1" x14ac:dyDescent="0.2">
      <c r="A1590" s="37">
        <v>1589</v>
      </c>
      <c r="B1590" s="38" t="s">
        <v>27</v>
      </c>
      <c r="C1590" s="39" t="s">
        <v>2309</v>
      </c>
      <c r="D1590" s="40">
        <v>44101</v>
      </c>
      <c r="E1590" s="38">
        <v>1</v>
      </c>
      <c r="F1590" s="38"/>
      <c r="G1590" s="38" t="s">
        <v>2</v>
      </c>
      <c r="H1590" s="38" t="s">
        <v>2</v>
      </c>
      <c r="I1590" s="39">
        <v>1800</v>
      </c>
      <c r="J1590" s="39">
        <v>11132.42</v>
      </c>
      <c r="K1590" s="39">
        <v>0</v>
      </c>
      <c r="L1590" s="41">
        <f>SUM(Data5[[#This Row],[CHELTUIELI DE PERSONAL LEI]:[CHELTUIELI DE CAPITAL (ACTIVE NEFINANCIARE ) LEI]])</f>
        <v>12932.42</v>
      </c>
      <c r="M1590" s="41">
        <f>Data5[[#This Row],[TOTAL CHELTUIELI LEI]]/Data5[[#This Row],[CURS VALUTAR EURO BNR 22 07 2020]]</f>
        <v>2671.9323980909489</v>
      </c>
      <c r="N1590" s="49">
        <v>1617</v>
      </c>
      <c r="O1590" s="54"/>
      <c r="P1590" s="54">
        <v>1217</v>
      </c>
      <c r="Q1590" s="54"/>
      <c r="R1590" s="54">
        <f>Data5[[#This Row],[PERSOANE ÎNSCRISE ÎN LISTELE ELECTORALE (TURUL 1)            ]]+Data5[[#This Row],[PERSOANE ÎNSCRISE ÎN LISTELE ELECTORALE (TURUL AL 2-LEA)]]</f>
        <v>1617</v>
      </c>
      <c r="S1590" s="54">
        <f>Data5[[#This Row],[PERSOANE CARE AU PARTICIPAT LA VOT (TURUL 1)]]+Data5[[#This Row],[PERSOANE CARE AU PARTICIPAT LA VOT  (TURUL AL 2-LEA)]]</f>
        <v>1217</v>
      </c>
      <c r="T1590" s="41">
        <f>Data5[[#This Row],[TOTAL CHELTUIELI LEI]]/Data5[[#This Row],[NUMĂRUL PERSOANELOR ÎNSCRISE ÎN LISTELE ELECTORALE]]</f>
        <v>7.9977860235003089</v>
      </c>
      <c r="U1590" s="41">
        <f>Data5[[#This Row],[TOTAL CHELTUIELI EURO]]/Data5[[#This Row],[NUMĂRUL PERSOANELOR ÎNSCRISE ÎN LISTELE ELECTORALE]]</f>
        <v>1.6524009883060908</v>
      </c>
      <c r="V1590" s="41">
        <f>Data5[[#This Row],[TOTAL CHELTUIELI LEI]]/Data5[[#This Row],[NUMĂRUL PERSOANELOR CARE AU PARTICIPAT LA VOT]]</f>
        <v>10.626474938373049</v>
      </c>
      <c r="W1590" s="41">
        <f>Data5[[#This Row],[TOTAL CHELTUIELI EURO]]/Data5[[#This Row],[NUMĂRUL PERSOANELOR CARE AU PARTICIPAT LA VOT]]</f>
        <v>2.1955073114962604</v>
      </c>
      <c r="X1590" s="43">
        <v>4.8400999999999996</v>
      </c>
      <c r="Y1590" s="114" t="s">
        <v>2896</v>
      </c>
      <c r="Z1590" s="44">
        <v>8</v>
      </c>
      <c r="AA1590" s="115" t="s">
        <v>3107</v>
      </c>
      <c r="AB1590" s="44">
        <v>1</v>
      </c>
      <c r="AC1590" s="45"/>
    </row>
    <row r="1591" spans="1:29" ht="12" customHeight="1" x14ac:dyDescent="0.2">
      <c r="A1591" s="37">
        <v>1590</v>
      </c>
      <c r="B1591" s="38" t="s">
        <v>27</v>
      </c>
      <c r="C1591" s="39" t="s">
        <v>2310</v>
      </c>
      <c r="D1591" s="40">
        <v>44101</v>
      </c>
      <c r="E1591" s="38">
        <v>1</v>
      </c>
      <c r="F1591" s="38"/>
      <c r="G1591" s="38" t="s">
        <v>2</v>
      </c>
      <c r="H1591" s="38" t="s">
        <v>2</v>
      </c>
      <c r="I1591" s="39">
        <v>0</v>
      </c>
      <c r="J1591" s="39">
        <v>10355</v>
      </c>
      <c r="K1591" s="39">
        <v>0</v>
      </c>
      <c r="L1591" s="41">
        <f>SUM(Data5[[#This Row],[CHELTUIELI DE PERSONAL LEI]:[CHELTUIELI DE CAPITAL (ACTIVE NEFINANCIARE ) LEI]])</f>
        <v>10355</v>
      </c>
      <c r="M1591" s="41">
        <f>Data5[[#This Row],[TOTAL CHELTUIELI LEI]]/Data5[[#This Row],[CURS VALUTAR EURO BNR 22 07 2020]]</f>
        <v>2139.4186070535734</v>
      </c>
      <c r="N1591" s="49">
        <v>1346</v>
      </c>
      <c r="O1591" s="54"/>
      <c r="P1591" s="54">
        <v>880</v>
      </c>
      <c r="Q1591" s="54"/>
      <c r="R1591" s="54">
        <f>Data5[[#This Row],[PERSOANE ÎNSCRISE ÎN LISTELE ELECTORALE (TURUL 1)            ]]+Data5[[#This Row],[PERSOANE ÎNSCRISE ÎN LISTELE ELECTORALE (TURUL AL 2-LEA)]]</f>
        <v>1346</v>
      </c>
      <c r="S1591" s="54">
        <f>Data5[[#This Row],[PERSOANE CARE AU PARTICIPAT LA VOT (TURUL 1)]]+Data5[[#This Row],[PERSOANE CARE AU PARTICIPAT LA VOT  (TURUL AL 2-LEA)]]</f>
        <v>880</v>
      </c>
      <c r="T1591" s="41">
        <f>Data5[[#This Row],[TOTAL CHELTUIELI LEI]]/Data5[[#This Row],[NUMĂRUL PERSOANELOR ÎNSCRISE ÎN LISTELE ELECTORALE]]</f>
        <v>7.6931649331352157</v>
      </c>
      <c r="U1591" s="41">
        <f>Data5[[#This Row],[TOTAL CHELTUIELI EURO]]/Data5[[#This Row],[NUMĂRUL PERSOANELOR ÎNSCRISE ÎN LISTELE ELECTORALE]]</f>
        <v>1.5894640468451511</v>
      </c>
      <c r="V1591" s="41">
        <f>Data5[[#This Row],[TOTAL CHELTUIELI LEI]]/Data5[[#This Row],[NUMĂRUL PERSOANELOR CARE AU PARTICIPAT LA VOT]]</f>
        <v>11.767045454545455</v>
      </c>
      <c r="W1591" s="41">
        <f>Data5[[#This Row],[TOTAL CHELTUIELI EURO]]/Data5[[#This Row],[NUMĂRUL PERSOANELOR CARE AU PARTICIPAT LA VOT]]</f>
        <v>2.4311575080154242</v>
      </c>
      <c r="X1591" s="43">
        <v>4.8400999999999996</v>
      </c>
      <c r="Y1591" s="114" t="s">
        <v>2886</v>
      </c>
      <c r="Z1591" s="44">
        <v>7</v>
      </c>
      <c r="AA1591" s="115" t="s">
        <v>3107</v>
      </c>
      <c r="AB1591" s="44">
        <v>1</v>
      </c>
      <c r="AC1591" s="45"/>
    </row>
    <row r="1592" spans="1:29" ht="12" customHeight="1" x14ac:dyDescent="0.2">
      <c r="A1592" s="37">
        <v>1591</v>
      </c>
      <c r="B1592" s="38" t="s">
        <v>27</v>
      </c>
      <c r="C1592" s="39" t="s">
        <v>2311</v>
      </c>
      <c r="D1592" s="40">
        <v>44101</v>
      </c>
      <c r="E1592" s="38">
        <v>1</v>
      </c>
      <c r="F1592" s="38"/>
      <c r="G1592" s="38" t="s">
        <v>2</v>
      </c>
      <c r="H1592" s="38" t="s">
        <v>2</v>
      </c>
      <c r="I1592" s="39">
        <v>11000</v>
      </c>
      <c r="J1592" s="39">
        <v>12623</v>
      </c>
      <c r="K1592" s="39">
        <v>0</v>
      </c>
      <c r="L1592" s="41">
        <f>SUM(Data5[[#This Row],[CHELTUIELI DE PERSONAL LEI]:[CHELTUIELI DE CAPITAL (ACTIVE NEFINANCIARE ) LEI]])</f>
        <v>23623</v>
      </c>
      <c r="M1592" s="41">
        <f>Data5[[#This Row],[TOTAL CHELTUIELI LEI]]/Data5[[#This Row],[CURS VALUTAR EURO BNR 22 07 2020]]</f>
        <v>4880.6842833825749</v>
      </c>
      <c r="N1592" s="49">
        <v>2406</v>
      </c>
      <c r="O1592" s="54"/>
      <c r="P1592" s="54">
        <v>1887</v>
      </c>
      <c r="Q1592" s="54"/>
      <c r="R1592" s="54">
        <f>Data5[[#This Row],[PERSOANE ÎNSCRISE ÎN LISTELE ELECTORALE (TURUL 1)            ]]+Data5[[#This Row],[PERSOANE ÎNSCRISE ÎN LISTELE ELECTORALE (TURUL AL 2-LEA)]]</f>
        <v>2406</v>
      </c>
      <c r="S1592" s="54">
        <f>Data5[[#This Row],[PERSOANE CARE AU PARTICIPAT LA VOT (TURUL 1)]]+Data5[[#This Row],[PERSOANE CARE AU PARTICIPAT LA VOT  (TURUL AL 2-LEA)]]</f>
        <v>1887</v>
      </c>
      <c r="T1592" s="41">
        <f>Data5[[#This Row],[TOTAL CHELTUIELI LEI]]/Data5[[#This Row],[NUMĂRUL PERSOANELOR ÎNSCRISE ÎN LISTELE ELECTORALE]]</f>
        <v>9.8183707398171247</v>
      </c>
      <c r="U1592" s="41">
        <f>Data5[[#This Row],[TOTAL CHELTUIELI EURO]]/Data5[[#This Row],[NUMĂRUL PERSOANELOR ÎNSCRISE ÎN LISTELE ELECTORALE]]</f>
        <v>2.0285470837001558</v>
      </c>
      <c r="V1592" s="41">
        <f>Data5[[#This Row],[TOTAL CHELTUIELI LEI]]/Data5[[#This Row],[NUMĂRUL PERSOANELOR CARE AU PARTICIPAT LA VOT]]</f>
        <v>12.518812930577637</v>
      </c>
      <c r="W1592" s="41">
        <f>Data5[[#This Row],[TOTAL CHELTUIELI EURO]]/Data5[[#This Row],[NUMĂRUL PERSOANELOR CARE AU PARTICIPAT LA VOT]]</f>
        <v>2.5864781575954292</v>
      </c>
      <c r="X1592" s="43">
        <v>4.8400999999999996</v>
      </c>
      <c r="Y1592" s="114" t="s">
        <v>2887</v>
      </c>
      <c r="Z1592" s="44">
        <v>9</v>
      </c>
      <c r="AA1592" s="115" t="s">
        <v>3108</v>
      </c>
      <c r="AB1592" s="44">
        <v>2</v>
      </c>
      <c r="AC1592" s="45"/>
    </row>
    <row r="1593" spans="1:29" ht="12" customHeight="1" x14ac:dyDescent="0.2">
      <c r="A1593" s="37">
        <v>1592</v>
      </c>
      <c r="B1593" s="38" t="s">
        <v>27</v>
      </c>
      <c r="C1593" s="39" t="s">
        <v>2312</v>
      </c>
      <c r="D1593" s="40">
        <v>44101</v>
      </c>
      <c r="E1593" s="38">
        <v>1</v>
      </c>
      <c r="F1593" s="38"/>
      <c r="G1593" s="38" t="s">
        <v>2</v>
      </c>
      <c r="H1593" s="38" t="s">
        <v>2</v>
      </c>
      <c r="I1593" s="39">
        <v>1200</v>
      </c>
      <c r="J1593" s="39">
        <v>8400</v>
      </c>
      <c r="K1593" s="39">
        <v>0</v>
      </c>
      <c r="L1593" s="41">
        <f>SUM(Data5[[#This Row],[CHELTUIELI DE PERSONAL LEI]:[CHELTUIELI DE CAPITAL (ACTIVE NEFINANCIARE ) LEI]])</f>
        <v>9600</v>
      </c>
      <c r="M1593" s="41">
        <f>Data5[[#This Row],[TOTAL CHELTUIELI LEI]]/Data5[[#This Row],[CURS VALUTAR EURO BNR 22 07 2020]]</f>
        <v>1983.430094419537</v>
      </c>
      <c r="N1593" s="49">
        <v>1517</v>
      </c>
      <c r="O1593" s="54"/>
      <c r="P1593" s="54">
        <v>993</v>
      </c>
      <c r="Q1593" s="54"/>
      <c r="R1593" s="54">
        <f>Data5[[#This Row],[PERSOANE ÎNSCRISE ÎN LISTELE ELECTORALE (TURUL 1)            ]]+Data5[[#This Row],[PERSOANE ÎNSCRISE ÎN LISTELE ELECTORALE (TURUL AL 2-LEA)]]</f>
        <v>1517</v>
      </c>
      <c r="S1593" s="54">
        <f>Data5[[#This Row],[PERSOANE CARE AU PARTICIPAT LA VOT (TURUL 1)]]+Data5[[#This Row],[PERSOANE CARE AU PARTICIPAT LA VOT  (TURUL AL 2-LEA)]]</f>
        <v>993</v>
      </c>
      <c r="T1593" s="41">
        <f>Data5[[#This Row],[TOTAL CHELTUIELI LEI]]/Data5[[#This Row],[NUMĂRUL PERSOANELOR ÎNSCRISE ÎN LISTELE ELECTORALE]]</f>
        <v>6.3282794990112059</v>
      </c>
      <c r="U1593" s="41">
        <f>Data5[[#This Row],[TOTAL CHELTUIELI EURO]]/Data5[[#This Row],[NUMĂRUL PERSOANELOR ÎNSCRISE ÎN LISTELE ELECTORALE]]</f>
        <v>1.307468750441356</v>
      </c>
      <c r="V1593" s="41">
        <f>Data5[[#This Row],[TOTAL CHELTUIELI LEI]]/Data5[[#This Row],[NUMĂRUL PERSOANELOR CARE AU PARTICIPAT LA VOT]]</f>
        <v>9.667673716012084</v>
      </c>
      <c r="W1593" s="41">
        <f>Data5[[#This Row],[TOTAL CHELTUIELI EURO]]/Data5[[#This Row],[NUMĂRUL PERSOANELOR CARE AU PARTICIPAT LA VOT]]</f>
        <v>1.9974119782674089</v>
      </c>
      <c r="X1593" s="43">
        <v>4.8400999999999996</v>
      </c>
      <c r="Y1593" s="114" t="s">
        <v>2889</v>
      </c>
      <c r="Z1593" s="44">
        <v>6</v>
      </c>
      <c r="AA1593" s="115" t="s">
        <v>3107</v>
      </c>
      <c r="AB1593" s="44">
        <v>1</v>
      </c>
      <c r="AC1593" s="45"/>
    </row>
    <row r="1594" spans="1:29" ht="12" customHeight="1" x14ac:dyDescent="0.2">
      <c r="A1594" s="37">
        <v>1593</v>
      </c>
      <c r="B1594" s="38" t="s">
        <v>27</v>
      </c>
      <c r="C1594" s="39" t="s">
        <v>2313</v>
      </c>
      <c r="D1594" s="40">
        <v>44101</v>
      </c>
      <c r="E1594" s="38">
        <v>1</v>
      </c>
      <c r="F1594" s="38"/>
      <c r="G1594" s="38" t="s">
        <v>2</v>
      </c>
      <c r="H1594" s="38" t="s">
        <v>2</v>
      </c>
      <c r="I1594" s="39">
        <v>2700</v>
      </c>
      <c r="J1594" s="39">
        <v>6700</v>
      </c>
      <c r="K1594" s="39">
        <v>0</v>
      </c>
      <c r="L1594" s="41">
        <f>SUM(Data5[[#This Row],[CHELTUIELI DE PERSONAL LEI]:[CHELTUIELI DE CAPITAL (ACTIVE NEFINANCIARE ) LEI]])</f>
        <v>9400</v>
      </c>
      <c r="M1594" s="41">
        <f>Data5[[#This Row],[TOTAL CHELTUIELI LEI]]/Data5[[#This Row],[CURS VALUTAR EURO BNR 22 07 2020]]</f>
        <v>1942.1086341191299</v>
      </c>
      <c r="N1594" s="49">
        <v>1308</v>
      </c>
      <c r="O1594" s="54"/>
      <c r="P1594" s="54">
        <v>1116</v>
      </c>
      <c r="Q1594" s="54"/>
      <c r="R1594" s="54">
        <f>Data5[[#This Row],[PERSOANE ÎNSCRISE ÎN LISTELE ELECTORALE (TURUL 1)            ]]+Data5[[#This Row],[PERSOANE ÎNSCRISE ÎN LISTELE ELECTORALE (TURUL AL 2-LEA)]]</f>
        <v>1308</v>
      </c>
      <c r="S1594" s="54">
        <f>Data5[[#This Row],[PERSOANE CARE AU PARTICIPAT LA VOT (TURUL 1)]]+Data5[[#This Row],[PERSOANE CARE AU PARTICIPAT LA VOT  (TURUL AL 2-LEA)]]</f>
        <v>1116</v>
      </c>
      <c r="T1594" s="41">
        <f>Data5[[#This Row],[TOTAL CHELTUIELI LEI]]/Data5[[#This Row],[NUMĂRUL PERSOANELOR ÎNSCRISE ÎN LISTELE ELECTORALE]]</f>
        <v>7.186544342507645</v>
      </c>
      <c r="U1594" s="41">
        <f>Data5[[#This Row],[TOTAL CHELTUIELI EURO]]/Data5[[#This Row],[NUMĂRUL PERSOANELOR ÎNSCRISE ÎN LISTELE ELECTORALE]]</f>
        <v>1.4847925337302217</v>
      </c>
      <c r="V1594" s="41">
        <f>Data5[[#This Row],[TOTAL CHELTUIELI LEI]]/Data5[[#This Row],[NUMĂRUL PERSOANELOR CARE AU PARTICIPAT LA VOT]]</f>
        <v>8.4229390681003586</v>
      </c>
      <c r="W1594" s="41">
        <f>Data5[[#This Row],[TOTAL CHELTUIELI EURO]]/Data5[[#This Row],[NUMĂRUL PERSOANELOR CARE AU PARTICIPAT LA VOT]]</f>
        <v>1.7402407115762812</v>
      </c>
      <c r="X1594" s="43">
        <v>4.8400999999999996</v>
      </c>
      <c r="Y1594" s="114" t="s">
        <v>2886</v>
      </c>
      <c r="Z1594" s="44">
        <v>7</v>
      </c>
      <c r="AA1594" s="115" t="s">
        <v>3107</v>
      </c>
      <c r="AB1594" s="44">
        <v>1</v>
      </c>
      <c r="AC1594" s="45"/>
    </row>
    <row r="1595" spans="1:29" ht="12" customHeight="1" x14ac:dyDescent="0.2">
      <c r="A1595" s="37">
        <v>1594</v>
      </c>
      <c r="B1595" s="38" t="s">
        <v>27</v>
      </c>
      <c r="C1595" s="39" t="s">
        <v>2314</v>
      </c>
      <c r="D1595" s="40">
        <v>44101</v>
      </c>
      <c r="E1595" s="38">
        <v>1</v>
      </c>
      <c r="F1595" s="38"/>
      <c r="G1595" s="38" t="s">
        <v>2</v>
      </c>
      <c r="H1595" s="38" t="s">
        <v>2</v>
      </c>
      <c r="I1595" s="39">
        <v>400</v>
      </c>
      <c r="J1595" s="39">
        <v>4539</v>
      </c>
      <c r="K1595" s="39">
        <v>0</v>
      </c>
      <c r="L1595" s="41">
        <f>SUM(Data5[[#This Row],[CHELTUIELI DE PERSONAL LEI]:[CHELTUIELI DE CAPITAL (ACTIVE NEFINANCIARE ) LEI]])</f>
        <v>4939</v>
      </c>
      <c r="M1595" s="41">
        <f>Data5[[#This Row],[TOTAL CHELTUIELI LEI]]/Data5[[#This Row],[CURS VALUTAR EURO BNR 22 07 2020]]</f>
        <v>1020.4334621185513</v>
      </c>
      <c r="N1595" s="49">
        <v>224</v>
      </c>
      <c r="O1595" s="54"/>
      <c r="P1595" s="54">
        <v>323</v>
      </c>
      <c r="Q1595" s="54"/>
      <c r="R1595" s="54">
        <f>Data5[[#This Row],[PERSOANE ÎNSCRISE ÎN LISTELE ELECTORALE (TURUL 1)            ]]+Data5[[#This Row],[PERSOANE ÎNSCRISE ÎN LISTELE ELECTORALE (TURUL AL 2-LEA)]]</f>
        <v>224</v>
      </c>
      <c r="S1595" s="54">
        <f>Data5[[#This Row],[PERSOANE CARE AU PARTICIPAT LA VOT (TURUL 1)]]+Data5[[#This Row],[PERSOANE CARE AU PARTICIPAT LA VOT  (TURUL AL 2-LEA)]]</f>
        <v>323</v>
      </c>
      <c r="T1595" s="41">
        <f>Data5[[#This Row],[TOTAL CHELTUIELI LEI]]/Data5[[#This Row],[NUMĂRUL PERSOANELOR ÎNSCRISE ÎN LISTELE ELECTORALE]]</f>
        <v>22.049107142857142</v>
      </c>
      <c r="U1595" s="41">
        <f>Data5[[#This Row],[TOTAL CHELTUIELI EURO]]/Data5[[#This Row],[NUMĂRUL PERSOANELOR ÎNSCRISE ÎN LISTELE ELECTORALE]]</f>
        <v>4.5555065273149618</v>
      </c>
      <c r="V1595" s="41">
        <f>Data5[[#This Row],[TOTAL CHELTUIELI LEI]]/Data5[[#This Row],[NUMĂRUL PERSOANELOR CARE AU PARTICIPAT LA VOT]]</f>
        <v>15.291021671826625</v>
      </c>
      <c r="W1595" s="41">
        <f>Data5[[#This Row],[TOTAL CHELTUIELI EURO]]/Data5[[#This Row],[NUMĂRUL PERSOANELOR CARE AU PARTICIPAT LA VOT]]</f>
        <v>3.1592367248252362</v>
      </c>
      <c r="X1595" s="43">
        <v>4.8400999999999996</v>
      </c>
      <c r="Y1595" s="114" t="s">
        <v>2900</v>
      </c>
      <c r="Z1595" s="44">
        <v>22</v>
      </c>
      <c r="AA1595" s="115" t="s">
        <v>3110</v>
      </c>
      <c r="AB1595" s="44">
        <v>4</v>
      </c>
      <c r="AC1595" s="45"/>
    </row>
    <row r="1596" spans="1:29" ht="12" customHeight="1" x14ac:dyDescent="0.2">
      <c r="A1596" s="37">
        <v>1595</v>
      </c>
      <c r="B1596" s="38" t="s">
        <v>27</v>
      </c>
      <c r="C1596" s="39" t="s">
        <v>2315</v>
      </c>
      <c r="D1596" s="40">
        <v>44101</v>
      </c>
      <c r="E1596" s="38">
        <v>1</v>
      </c>
      <c r="F1596" s="38"/>
      <c r="G1596" s="38" t="s">
        <v>2</v>
      </c>
      <c r="H1596" s="38" t="s">
        <v>2</v>
      </c>
      <c r="I1596" s="39">
        <v>19243</v>
      </c>
      <c r="J1596" s="39">
        <v>17743.09</v>
      </c>
      <c r="K1596" s="39">
        <v>0</v>
      </c>
      <c r="L1596" s="41">
        <f>SUM(Data5[[#This Row],[CHELTUIELI DE PERSONAL LEI]:[CHELTUIELI DE CAPITAL (ACTIVE NEFINANCIARE ) LEI]])</f>
        <v>36986.089999999997</v>
      </c>
      <c r="M1596" s="41">
        <f>Data5[[#This Row],[TOTAL CHELTUIELI LEI]]/Data5[[#This Row],[CURS VALUTAR EURO BNR 22 07 2020]]</f>
        <v>7641.5962480114049</v>
      </c>
      <c r="N1596" s="49">
        <v>353</v>
      </c>
      <c r="O1596" s="54"/>
      <c r="P1596" s="54">
        <v>306</v>
      </c>
      <c r="Q1596" s="54"/>
      <c r="R1596" s="54">
        <f>Data5[[#This Row],[PERSOANE ÎNSCRISE ÎN LISTELE ELECTORALE (TURUL 1)            ]]+Data5[[#This Row],[PERSOANE ÎNSCRISE ÎN LISTELE ELECTORALE (TURUL AL 2-LEA)]]</f>
        <v>353</v>
      </c>
      <c r="S1596" s="54">
        <f>Data5[[#This Row],[PERSOANE CARE AU PARTICIPAT LA VOT (TURUL 1)]]+Data5[[#This Row],[PERSOANE CARE AU PARTICIPAT LA VOT  (TURUL AL 2-LEA)]]</f>
        <v>306</v>
      </c>
      <c r="T1596" s="41">
        <f>Data5[[#This Row],[TOTAL CHELTUIELI LEI]]/Data5[[#This Row],[NUMĂRUL PERSOANELOR ÎNSCRISE ÎN LISTELE ELECTORALE]]</f>
        <v>104.77645892351273</v>
      </c>
      <c r="U1596" s="41">
        <f>Data5[[#This Row],[TOTAL CHELTUIELI EURO]]/Data5[[#This Row],[NUMĂRUL PERSOANELOR ÎNSCRISE ÎN LISTELE ELECTORALE]]</f>
        <v>21.647581439125794</v>
      </c>
      <c r="V1596" s="41">
        <f>Data5[[#This Row],[TOTAL CHELTUIELI LEI]]/Data5[[#This Row],[NUMĂRUL PERSOANELOR CARE AU PARTICIPAT LA VOT]]</f>
        <v>120.86957516339868</v>
      </c>
      <c r="W1596" s="41">
        <f>Data5[[#This Row],[TOTAL CHELTUIELI EURO]]/Data5[[#This Row],[NUMĂRUL PERSOANELOR CARE AU PARTICIPAT LA VOT]]</f>
        <v>24.972536758207205</v>
      </c>
      <c r="X1596" s="43">
        <v>4.8400999999999996</v>
      </c>
      <c r="Y1596" s="114" t="s">
        <v>3093</v>
      </c>
      <c r="Z1596" s="44">
        <v>104</v>
      </c>
      <c r="AA1596" s="115" t="s">
        <v>3117</v>
      </c>
      <c r="AB1596" s="44">
        <v>21</v>
      </c>
      <c r="AC1596" s="45"/>
    </row>
    <row r="1597" spans="1:29" ht="12" customHeight="1" x14ac:dyDescent="0.2">
      <c r="A1597" s="37">
        <v>1596</v>
      </c>
      <c r="B1597" s="38" t="s">
        <v>27</v>
      </c>
      <c r="C1597" s="39" t="s">
        <v>2316</v>
      </c>
      <c r="D1597" s="40">
        <v>44101</v>
      </c>
      <c r="E1597" s="38">
        <v>1</v>
      </c>
      <c r="F1597" s="38"/>
      <c r="G1597" s="38" t="s">
        <v>2</v>
      </c>
      <c r="H1597" s="38" t="s">
        <v>2</v>
      </c>
      <c r="I1597" s="39">
        <v>2750</v>
      </c>
      <c r="J1597" s="39">
        <v>16290.03</v>
      </c>
      <c r="K1597" s="39">
        <v>0</v>
      </c>
      <c r="L1597" s="41">
        <f>SUM(Data5[[#This Row],[CHELTUIELI DE PERSONAL LEI]:[CHELTUIELI DE CAPITAL (ACTIVE NEFINANCIARE ) LEI]])</f>
        <v>19040.03</v>
      </c>
      <c r="M1597" s="41">
        <f>Data5[[#This Row],[TOTAL CHELTUIELI LEI]]/Data5[[#This Row],[CURS VALUTAR EURO BNR 22 07 2020]]</f>
        <v>3933.809218817793</v>
      </c>
      <c r="N1597" s="49">
        <v>664</v>
      </c>
      <c r="O1597" s="54"/>
      <c r="P1597" s="54">
        <v>576</v>
      </c>
      <c r="Q1597" s="54"/>
      <c r="R1597" s="54">
        <f>Data5[[#This Row],[PERSOANE ÎNSCRISE ÎN LISTELE ELECTORALE (TURUL 1)            ]]+Data5[[#This Row],[PERSOANE ÎNSCRISE ÎN LISTELE ELECTORALE (TURUL AL 2-LEA)]]</f>
        <v>664</v>
      </c>
      <c r="S1597" s="54">
        <f>Data5[[#This Row],[PERSOANE CARE AU PARTICIPAT LA VOT (TURUL 1)]]+Data5[[#This Row],[PERSOANE CARE AU PARTICIPAT LA VOT  (TURUL AL 2-LEA)]]</f>
        <v>576</v>
      </c>
      <c r="T1597" s="41">
        <f>Data5[[#This Row],[TOTAL CHELTUIELI LEI]]/Data5[[#This Row],[NUMĂRUL PERSOANELOR ÎNSCRISE ÎN LISTELE ELECTORALE]]</f>
        <v>28.674743975903613</v>
      </c>
      <c r="U1597" s="41">
        <f>Data5[[#This Row],[TOTAL CHELTUIELI EURO]]/Data5[[#This Row],[NUMĂRUL PERSOANELOR ÎNSCRISE ÎN LISTELE ELECTORALE]]</f>
        <v>5.9244114741231826</v>
      </c>
      <c r="V1597" s="41">
        <f>Data5[[#This Row],[TOTAL CHELTUIELI LEI]]/Data5[[#This Row],[NUMĂRUL PERSOANELOR CARE AU PARTICIPAT LA VOT]]</f>
        <v>33.055607638888887</v>
      </c>
      <c r="W1597" s="41">
        <f>Data5[[#This Row],[TOTAL CHELTUIELI EURO]]/Data5[[#This Row],[NUMĂRUL PERSOANELOR CARE AU PARTICIPAT LA VOT]]</f>
        <v>6.8295298937808901</v>
      </c>
      <c r="X1597" s="43">
        <v>4.8400999999999996</v>
      </c>
      <c r="Y1597" s="114" t="s">
        <v>2910</v>
      </c>
      <c r="Z1597" s="44">
        <v>28</v>
      </c>
      <c r="AA1597" s="115" t="s">
        <v>3109</v>
      </c>
      <c r="AB1597" s="44">
        <v>5</v>
      </c>
      <c r="AC1597" s="45"/>
    </row>
    <row r="1598" spans="1:29" ht="12" customHeight="1" x14ac:dyDescent="0.2">
      <c r="A1598" s="37">
        <v>1597</v>
      </c>
      <c r="B1598" s="38" t="s">
        <v>27</v>
      </c>
      <c r="C1598" s="39" t="s">
        <v>2317</v>
      </c>
      <c r="D1598" s="40">
        <v>44101</v>
      </c>
      <c r="E1598" s="38">
        <v>1</v>
      </c>
      <c r="F1598" s="38"/>
      <c r="G1598" s="38" t="s">
        <v>2</v>
      </c>
      <c r="H1598" s="38" t="s">
        <v>2</v>
      </c>
      <c r="I1598" s="39">
        <v>0</v>
      </c>
      <c r="J1598" s="39">
        <v>10973</v>
      </c>
      <c r="K1598" s="39">
        <v>0</v>
      </c>
      <c r="L1598" s="41">
        <f>SUM(Data5[[#This Row],[CHELTUIELI DE PERSONAL LEI]:[CHELTUIELI DE CAPITAL (ACTIVE NEFINANCIARE ) LEI]])</f>
        <v>10973</v>
      </c>
      <c r="M1598" s="41">
        <f>Data5[[#This Row],[TOTAL CHELTUIELI LEI]]/Data5[[#This Row],[CURS VALUTAR EURO BNR 22 07 2020]]</f>
        <v>2267.1019193818311</v>
      </c>
      <c r="N1598" s="49">
        <v>584</v>
      </c>
      <c r="O1598" s="54"/>
      <c r="P1598" s="54">
        <v>525</v>
      </c>
      <c r="Q1598" s="54"/>
      <c r="R1598" s="54">
        <f>Data5[[#This Row],[PERSOANE ÎNSCRISE ÎN LISTELE ELECTORALE (TURUL 1)            ]]+Data5[[#This Row],[PERSOANE ÎNSCRISE ÎN LISTELE ELECTORALE (TURUL AL 2-LEA)]]</f>
        <v>584</v>
      </c>
      <c r="S1598" s="54">
        <f>Data5[[#This Row],[PERSOANE CARE AU PARTICIPAT LA VOT (TURUL 1)]]+Data5[[#This Row],[PERSOANE CARE AU PARTICIPAT LA VOT  (TURUL AL 2-LEA)]]</f>
        <v>525</v>
      </c>
      <c r="T1598" s="41">
        <f>Data5[[#This Row],[TOTAL CHELTUIELI LEI]]/Data5[[#This Row],[NUMĂRUL PERSOANELOR ÎNSCRISE ÎN LISTELE ELECTORALE]]</f>
        <v>18.789383561643834</v>
      </c>
      <c r="U1598" s="41">
        <f>Data5[[#This Row],[TOTAL CHELTUIELI EURO]]/Data5[[#This Row],[NUMĂRUL PERSOANELOR ÎNSCRISE ÎN LISTELE ELECTORALE]]</f>
        <v>3.8820238345579301</v>
      </c>
      <c r="V1598" s="41">
        <f>Data5[[#This Row],[TOTAL CHELTUIELI LEI]]/Data5[[#This Row],[NUMĂRUL PERSOANELOR CARE AU PARTICIPAT LA VOT]]</f>
        <v>20.900952380952383</v>
      </c>
      <c r="W1598" s="41">
        <f>Data5[[#This Row],[TOTAL CHELTUIELI EURO]]/Data5[[#This Row],[NUMĂRUL PERSOANELOR CARE AU PARTICIPAT LA VOT]]</f>
        <v>4.3182893702511072</v>
      </c>
      <c r="X1598" s="43">
        <v>4.8400999999999996</v>
      </c>
      <c r="Y1598" s="114" t="s">
        <v>2917</v>
      </c>
      <c r="Z1598" s="44">
        <v>18</v>
      </c>
      <c r="AA1598" s="115" t="s">
        <v>3106</v>
      </c>
      <c r="AB1598" s="44">
        <v>3</v>
      </c>
      <c r="AC1598" s="45"/>
    </row>
    <row r="1599" spans="1:29" ht="12" customHeight="1" x14ac:dyDescent="0.2">
      <c r="A1599" s="37">
        <v>1598</v>
      </c>
      <c r="B1599" s="38" t="s">
        <v>27</v>
      </c>
      <c r="C1599" s="39" t="s">
        <v>2318</v>
      </c>
      <c r="D1599" s="40">
        <v>44101</v>
      </c>
      <c r="E1599" s="38">
        <v>1</v>
      </c>
      <c r="F1599" s="38"/>
      <c r="G1599" s="38" t="s">
        <v>2</v>
      </c>
      <c r="H1599" s="38" t="s">
        <v>2</v>
      </c>
      <c r="I1599" s="39">
        <v>11130</v>
      </c>
      <c r="J1599" s="39">
        <v>7238</v>
      </c>
      <c r="K1599" s="39">
        <v>2000</v>
      </c>
      <c r="L1599" s="41">
        <f>SUM(Data5[[#This Row],[CHELTUIELI DE PERSONAL LEI]:[CHELTUIELI DE CAPITAL (ACTIVE NEFINANCIARE ) LEI]])</f>
        <v>20368</v>
      </c>
      <c r="M1599" s="41">
        <f>Data5[[#This Row],[TOTAL CHELTUIELI LEI]]/Data5[[#This Row],[CURS VALUTAR EURO BNR 22 07 2020]]</f>
        <v>4208.1775169934508</v>
      </c>
      <c r="N1599" s="49">
        <v>402</v>
      </c>
      <c r="O1599" s="54"/>
      <c r="P1599" s="54">
        <v>402</v>
      </c>
      <c r="Q1599" s="54"/>
      <c r="R1599" s="54">
        <f>Data5[[#This Row],[PERSOANE ÎNSCRISE ÎN LISTELE ELECTORALE (TURUL 1)            ]]+Data5[[#This Row],[PERSOANE ÎNSCRISE ÎN LISTELE ELECTORALE (TURUL AL 2-LEA)]]</f>
        <v>402</v>
      </c>
      <c r="S1599" s="54">
        <f>Data5[[#This Row],[PERSOANE CARE AU PARTICIPAT LA VOT (TURUL 1)]]+Data5[[#This Row],[PERSOANE CARE AU PARTICIPAT LA VOT  (TURUL AL 2-LEA)]]</f>
        <v>402</v>
      </c>
      <c r="T1599" s="41">
        <f>Data5[[#This Row],[TOTAL CHELTUIELI LEI]]/Data5[[#This Row],[NUMĂRUL PERSOANELOR ÎNSCRISE ÎN LISTELE ELECTORALE]]</f>
        <v>50.666666666666664</v>
      </c>
      <c r="U1599" s="41">
        <f>Data5[[#This Row],[TOTAL CHELTUIELI EURO]]/Data5[[#This Row],[NUMĂRUL PERSOANELOR ÎNSCRISE ÎN LISTELE ELECTORALE]]</f>
        <v>10.468103276103111</v>
      </c>
      <c r="V1599" s="41">
        <f>Data5[[#This Row],[TOTAL CHELTUIELI LEI]]/Data5[[#This Row],[NUMĂRUL PERSOANELOR CARE AU PARTICIPAT LA VOT]]</f>
        <v>50.666666666666664</v>
      </c>
      <c r="W1599" s="41">
        <f>Data5[[#This Row],[TOTAL CHELTUIELI EURO]]/Data5[[#This Row],[NUMĂRUL PERSOANELOR CARE AU PARTICIPAT LA VOT]]</f>
        <v>10.468103276103111</v>
      </c>
      <c r="X1599" s="43">
        <v>4.8400999999999996</v>
      </c>
      <c r="Y1599" s="114" t="s">
        <v>3094</v>
      </c>
      <c r="Z1599" s="44">
        <v>50</v>
      </c>
      <c r="AA1599" s="115" t="s">
        <v>3127</v>
      </c>
      <c r="AB1599" s="44">
        <v>10</v>
      </c>
      <c r="AC1599" s="45"/>
    </row>
    <row r="1600" spans="1:29" ht="12" customHeight="1" x14ac:dyDescent="0.2">
      <c r="A1600" s="37">
        <v>1599</v>
      </c>
      <c r="B1600" s="38" t="s">
        <v>27</v>
      </c>
      <c r="C1600" s="39" t="s">
        <v>2319</v>
      </c>
      <c r="D1600" s="40">
        <v>44101</v>
      </c>
      <c r="E1600" s="38">
        <v>1</v>
      </c>
      <c r="F1600" s="38"/>
      <c r="G1600" s="38" t="s">
        <v>2</v>
      </c>
      <c r="H1600" s="38" t="s">
        <v>2</v>
      </c>
      <c r="I1600" s="39">
        <v>14800</v>
      </c>
      <c r="J1600" s="39">
        <v>18219.240000000002</v>
      </c>
      <c r="K1600" s="39">
        <v>0</v>
      </c>
      <c r="L1600" s="41">
        <f>SUM(Data5[[#This Row],[CHELTUIELI DE PERSONAL LEI]:[CHELTUIELI DE CAPITAL (ACTIVE NEFINANCIARE ) LEI]])</f>
        <v>33019.240000000005</v>
      </c>
      <c r="M1600" s="41">
        <f>Data5[[#This Row],[TOTAL CHELTUIELI LEI]]/Data5[[#This Row],[CURS VALUTAR EURO BNR 22 07 2020]]</f>
        <v>6822.0160740480587</v>
      </c>
      <c r="N1600" s="49">
        <v>2489</v>
      </c>
      <c r="O1600" s="54"/>
      <c r="P1600" s="54">
        <v>1697</v>
      </c>
      <c r="Q1600" s="54"/>
      <c r="R1600" s="54">
        <f>Data5[[#This Row],[PERSOANE ÎNSCRISE ÎN LISTELE ELECTORALE (TURUL 1)            ]]+Data5[[#This Row],[PERSOANE ÎNSCRISE ÎN LISTELE ELECTORALE (TURUL AL 2-LEA)]]</f>
        <v>2489</v>
      </c>
      <c r="S1600" s="54">
        <f>Data5[[#This Row],[PERSOANE CARE AU PARTICIPAT LA VOT (TURUL 1)]]+Data5[[#This Row],[PERSOANE CARE AU PARTICIPAT LA VOT  (TURUL AL 2-LEA)]]</f>
        <v>1697</v>
      </c>
      <c r="T1600" s="41">
        <f>Data5[[#This Row],[TOTAL CHELTUIELI LEI]]/Data5[[#This Row],[NUMĂRUL PERSOANELOR ÎNSCRISE ÎN LISTELE ELECTORALE]]</f>
        <v>13.266066693451187</v>
      </c>
      <c r="U1600" s="41">
        <f>Data5[[#This Row],[TOTAL CHELTUIELI EURO]]/Data5[[#This Row],[NUMĂRUL PERSOANELOR ÎNSCRISE ÎN LISTELE ELECTORALE]]</f>
        <v>2.7408662410799756</v>
      </c>
      <c r="V1600" s="41">
        <f>Data5[[#This Row],[TOTAL CHELTUIELI LEI]]/Data5[[#This Row],[NUMĂRUL PERSOANELOR CARE AU PARTICIPAT LA VOT]]</f>
        <v>19.45741897466117</v>
      </c>
      <c r="W1600" s="41">
        <f>Data5[[#This Row],[TOTAL CHELTUIELI EURO]]/Data5[[#This Row],[NUMĂRUL PERSOANELOR CARE AU PARTICIPAT LA VOT]]</f>
        <v>4.0200448285492394</v>
      </c>
      <c r="X1600" s="43">
        <v>4.8400999999999996</v>
      </c>
      <c r="Y1600" s="114" t="s">
        <v>2906</v>
      </c>
      <c r="Z1600" s="44">
        <v>13</v>
      </c>
      <c r="AA1600" s="115" t="s">
        <v>3108</v>
      </c>
      <c r="AB1600" s="44">
        <v>2</v>
      </c>
      <c r="AC1600" s="45"/>
    </row>
    <row r="1601" spans="1:29" ht="12" customHeight="1" x14ac:dyDescent="0.2">
      <c r="A1601" s="37">
        <v>1600</v>
      </c>
      <c r="B1601" s="38" t="s">
        <v>27</v>
      </c>
      <c r="C1601" s="39" t="s">
        <v>2320</v>
      </c>
      <c r="D1601" s="40">
        <v>44101</v>
      </c>
      <c r="E1601" s="38">
        <v>1</v>
      </c>
      <c r="F1601" s="38"/>
      <c r="G1601" s="38" t="s">
        <v>2</v>
      </c>
      <c r="H1601" s="38" t="s">
        <v>2</v>
      </c>
      <c r="I1601" s="39">
        <v>6000</v>
      </c>
      <c r="J1601" s="39">
        <v>5472</v>
      </c>
      <c r="K1601" s="39">
        <v>0</v>
      </c>
      <c r="L1601" s="41">
        <f>SUM(Data5[[#This Row],[CHELTUIELI DE PERSONAL LEI]:[CHELTUIELI DE CAPITAL (ACTIVE NEFINANCIARE ) LEI]])</f>
        <v>11472</v>
      </c>
      <c r="M1601" s="41">
        <f>Data5[[#This Row],[TOTAL CHELTUIELI LEI]]/Data5[[#This Row],[CURS VALUTAR EURO BNR 22 07 2020]]</f>
        <v>2370.1989628313468</v>
      </c>
      <c r="N1601" s="49">
        <v>3268</v>
      </c>
      <c r="O1601" s="54"/>
      <c r="P1601" s="54">
        <v>1790</v>
      </c>
      <c r="Q1601" s="54"/>
      <c r="R1601" s="54">
        <f>Data5[[#This Row],[PERSOANE ÎNSCRISE ÎN LISTELE ELECTORALE (TURUL 1)            ]]+Data5[[#This Row],[PERSOANE ÎNSCRISE ÎN LISTELE ELECTORALE (TURUL AL 2-LEA)]]</f>
        <v>3268</v>
      </c>
      <c r="S1601" s="54">
        <f>Data5[[#This Row],[PERSOANE CARE AU PARTICIPAT LA VOT (TURUL 1)]]+Data5[[#This Row],[PERSOANE CARE AU PARTICIPAT LA VOT  (TURUL AL 2-LEA)]]</f>
        <v>1790</v>
      </c>
      <c r="T1601" s="41">
        <f>Data5[[#This Row],[TOTAL CHELTUIELI LEI]]/Data5[[#This Row],[NUMĂRUL PERSOANELOR ÎNSCRISE ÎN LISTELE ELECTORALE]]</f>
        <v>3.510403916768666</v>
      </c>
      <c r="U1601" s="41">
        <f>Data5[[#This Row],[TOTAL CHELTUIELI EURO]]/Data5[[#This Row],[NUMĂRUL PERSOANELOR ÎNSCRISE ÎN LISTELE ELECTORALE]]</f>
        <v>0.72527508042574873</v>
      </c>
      <c r="V1601" s="41">
        <f>Data5[[#This Row],[TOTAL CHELTUIELI LEI]]/Data5[[#This Row],[NUMĂRUL PERSOANELOR CARE AU PARTICIPAT LA VOT]]</f>
        <v>6.4089385474860334</v>
      </c>
      <c r="W1601" s="41">
        <f>Data5[[#This Row],[TOTAL CHELTUIELI EURO]]/Data5[[#This Row],[NUMĂRUL PERSOANELOR CARE AU PARTICIPAT LA VOT]]</f>
        <v>1.3241334987884619</v>
      </c>
      <c r="X1601" s="43">
        <v>4.8400999999999996</v>
      </c>
      <c r="Y1601" s="114" t="s">
        <v>2884</v>
      </c>
      <c r="Z1601" s="44">
        <v>3</v>
      </c>
      <c r="AA1601" s="115" t="s">
        <v>3105</v>
      </c>
      <c r="AB1601" s="44">
        <v>0</v>
      </c>
      <c r="AC1601" s="45"/>
    </row>
    <row r="1602" spans="1:29" ht="12" customHeight="1" x14ac:dyDescent="0.2">
      <c r="A1602" s="37">
        <v>1601</v>
      </c>
      <c r="B1602" s="38" t="s">
        <v>27</v>
      </c>
      <c r="C1602" s="39" t="s">
        <v>2321</v>
      </c>
      <c r="D1602" s="40">
        <v>44101</v>
      </c>
      <c r="E1602" s="38">
        <v>1</v>
      </c>
      <c r="F1602" s="38"/>
      <c r="G1602" s="38" t="s">
        <v>2</v>
      </c>
      <c r="H1602" s="38" t="s">
        <v>2</v>
      </c>
      <c r="I1602" s="39">
        <v>2500</v>
      </c>
      <c r="J1602" s="39">
        <v>2409</v>
      </c>
      <c r="K1602" s="39">
        <v>0</v>
      </c>
      <c r="L1602" s="41">
        <f>SUM(Data5[[#This Row],[CHELTUIELI DE PERSONAL LEI]:[CHELTUIELI DE CAPITAL (ACTIVE NEFINANCIARE ) LEI]])</f>
        <v>4909</v>
      </c>
      <c r="M1602" s="41">
        <f>Data5[[#This Row],[TOTAL CHELTUIELI LEI]]/Data5[[#This Row],[CURS VALUTAR EURO BNR 22 07 2020]]</f>
        <v>1014.2352430734903</v>
      </c>
      <c r="N1602" s="49">
        <v>1251</v>
      </c>
      <c r="O1602" s="54"/>
      <c r="P1602" s="54">
        <v>1013</v>
      </c>
      <c r="Q1602" s="54"/>
      <c r="R1602" s="54">
        <f>Data5[[#This Row],[PERSOANE ÎNSCRISE ÎN LISTELE ELECTORALE (TURUL 1)            ]]+Data5[[#This Row],[PERSOANE ÎNSCRISE ÎN LISTELE ELECTORALE (TURUL AL 2-LEA)]]</f>
        <v>1251</v>
      </c>
      <c r="S1602" s="54">
        <f>Data5[[#This Row],[PERSOANE CARE AU PARTICIPAT LA VOT (TURUL 1)]]+Data5[[#This Row],[PERSOANE CARE AU PARTICIPAT LA VOT  (TURUL AL 2-LEA)]]</f>
        <v>1013</v>
      </c>
      <c r="T1602" s="41">
        <f>Data5[[#This Row],[TOTAL CHELTUIELI LEI]]/Data5[[#This Row],[NUMĂRUL PERSOANELOR ÎNSCRISE ÎN LISTELE ELECTORALE]]</f>
        <v>3.9240607513988808</v>
      </c>
      <c r="U1602" s="41">
        <f>Data5[[#This Row],[TOTAL CHELTUIELI EURO]]/Data5[[#This Row],[NUMĂRUL PERSOANELOR ÎNSCRISE ÎN LISTELE ELECTORALE]]</f>
        <v>0.81073960277657098</v>
      </c>
      <c r="V1602" s="41">
        <f>Data5[[#This Row],[TOTAL CHELTUIELI LEI]]/Data5[[#This Row],[NUMĂRUL PERSOANELOR CARE AU PARTICIPAT LA VOT]]</f>
        <v>4.846001974333662</v>
      </c>
      <c r="W1602" s="41">
        <f>Data5[[#This Row],[TOTAL CHELTUIELI EURO]]/Data5[[#This Row],[NUMĂRUL PERSOANELOR CARE AU PARTICIPAT LA VOT]]</f>
        <v>1.0012193909906124</v>
      </c>
      <c r="X1602" s="43">
        <v>4.8400999999999996</v>
      </c>
      <c r="Y1602" s="114" t="s">
        <v>2884</v>
      </c>
      <c r="Z1602" s="44">
        <v>3</v>
      </c>
      <c r="AA1602" s="115" t="s">
        <v>3105</v>
      </c>
      <c r="AB1602" s="44">
        <v>0</v>
      </c>
      <c r="AC1602" s="45"/>
    </row>
    <row r="1603" spans="1:29" ht="12" customHeight="1" x14ac:dyDescent="0.2">
      <c r="A1603" s="37">
        <v>1602</v>
      </c>
      <c r="B1603" s="38" t="s">
        <v>27</v>
      </c>
      <c r="C1603" s="39" t="s">
        <v>1950</v>
      </c>
      <c r="D1603" s="40">
        <v>44101</v>
      </c>
      <c r="E1603" s="38">
        <v>1</v>
      </c>
      <c r="F1603" s="38"/>
      <c r="G1603" s="38" t="s">
        <v>2</v>
      </c>
      <c r="H1603" s="38" t="s">
        <v>2</v>
      </c>
      <c r="I1603" s="39">
        <v>4800</v>
      </c>
      <c r="J1603" s="39">
        <v>8929</v>
      </c>
      <c r="K1603" s="39">
        <v>0</v>
      </c>
      <c r="L1603" s="41">
        <f>SUM(Data5[[#This Row],[CHELTUIELI DE PERSONAL LEI]:[CHELTUIELI DE CAPITAL (ACTIVE NEFINANCIARE ) LEI]])</f>
        <v>13729</v>
      </c>
      <c r="M1603" s="41">
        <f>Data5[[#This Row],[TOTAL CHELTUIELI LEI]]/Data5[[#This Row],[CURS VALUTAR EURO BNR 22 07 2020]]</f>
        <v>2836.5116423214399</v>
      </c>
      <c r="N1603" s="49">
        <v>2611</v>
      </c>
      <c r="O1603" s="54"/>
      <c r="P1603" s="54">
        <v>1875</v>
      </c>
      <c r="Q1603" s="54"/>
      <c r="R1603" s="54">
        <f>Data5[[#This Row],[PERSOANE ÎNSCRISE ÎN LISTELE ELECTORALE (TURUL 1)            ]]+Data5[[#This Row],[PERSOANE ÎNSCRISE ÎN LISTELE ELECTORALE (TURUL AL 2-LEA)]]</f>
        <v>2611</v>
      </c>
      <c r="S1603" s="54">
        <f>Data5[[#This Row],[PERSOANE CARE AU PARTICIPAT LA VOT (TURUL 1)]]+Data5[[#This Row],[PERSOANE CARE AU PARTICIPAT LA VOT  (TURUL AL 2-LEA)]]</f>
        <v>1875</v>
      </c>
      <c r="T1603" s="41">
        <f>Data5[[#This Row],[TOTAL CHELTUIELI LEI]]/Data5[[#This Row],[NUMĂRUL PERSOANELOR ÎNSCRISE ÎN LISTELE ELECTORALE]]</f>
        <v>5.2581386441976257</v>
      </c>
      <c r="U1603" s="41">
        <f>Data5[[#This Row],[TOTAL CHELTUIELI EURO]]/Data5[[#This Row],[NUMĂRUL PERSOANELOR ÎNSCRISE ÎN LISTELE ELECTORALE]]</f>
        <v>1.0863698362012408</v>
      </c>
      <c r="V1603" s="41">
        <f>Data5[[#This Row],[TOTAL CHELTUIELI LEI]]/Data5[[#This Row],[NUMĂRUL PERSOANELOR CARE AU PARTICIPAT LA VOT]]</f>
        <v>7.3221333333333334</v>
      </c>
      <c r="W1603" s="41">
        <f>Data5[[#This Row],[TOTAL CHELTUIELI EURO]]/Data5[[#This Row],[NUMĂRUL PERSOANELOR CARE AU PARTICIPAT LA VOT]]</f>
        <v>1.5128062092381014</v>
      </c>
      <c r="X1603" s="43">
        <v>4.8400999999999996</v>
      </c>
      <c r="Y1603" s="114" t="s">
        <v>2892</v>
      </c>
      <c r="Z1603" s="44">
        <v>5</v>
      </c>
      <c r="AA1603" s="115" t="s">
        <v>3107</v>
      </c>
      <c r="AB1603" s="44">
        <v>1</v>
      </c>
      <c r="AC1603" s="45"/>
    </row>
    <row r="1604" spans="1:29" ht="12" customHeight="1" x14ac:dyDescent="0.2">
      <c r="A1604" s="37">
        <v>1603</v>
      </c>
      <c r="B1604" s="38" t="s">
        <v>27</v>
      </c>
      <c r="C1604" s="39" t="s">
        <v>2322</v>
      </c>
      <c r="D1604" s="40">
        <v>44101</v>
      </c>
      <c r="E1604" s="38">
        <v>1</v>
      </c>
      <c r="F1604" s="38"/>
      <c r="G1604" s="38" t="s">
        <v>2</v>
      </c>
      <c r="H1604" s="38" t="s">
        <v>2</v>
      </c>
      <c r="I1604" s="39">
        <v>4000</v>
      </c>
      <c r="J1604" s="39">
        <v>4434.1000000000004</v>
      </c>
      <c r="K1604" s="39">
        <v>0</v>
      </c>
      <c r="L1604" s="41">
        <f>SUM(Data5[[#This Row],[CHELTUIELI DE PERSONAL LEI]:[CHELTUIELI DE CAPITAL (ACTIVE NEFINANCIARE ) LEI]])</f>
        <v>8434.1</v>
      </c>
      <c r="M1604" s="41">
        <f>Data5[[#This Row],[TOTAL CHELTUIELI LEI]]/Data5[[#This Row],[CURS VALUTAR EURO BNR 22 07 2020]]</f>
        <v>1742.5466415983142</v>
      </c>
      <c r="N1604" s="49">
        <v>752</v>
      </c>
      <c r="O1604" s="54"/>
      <c r="P1604" s="54">
        <v>582</v>
      </c>
      <c r="Q1604" s="54"/>
      <c r="R1604" s="54">
        <f>Data5[[#This Row],[PERSOANE ÎNSCRISE ÎN LISTELE ELECTORALE (TURUL 1)            ]]+Data5[[#This Row],[PERSOANE ÎNSCRISE ÎN LISTELE ELECTORALE (TURUL AL 2-LEA)]]</f>
        <v>752</v>
      </c>
      <c r="S1604" s="54">
        <f>Data5[[#This Row],[PERSOANE CARE AU PARTICIPAT LA VOT (TURUL 1)]]+Data5[[#This Row],[PERSOANE CARE AU PARTICIPAT LA VOT  (TURUL AL 2-LEA)]]</f>
        <v>582</v>
      </c>
      <c r="T1604" s="41">
        <f>Data5[[#This Row],[TOTAL CHELTUIELI LEI]]/Data5[[#This Row],[NUMĂRUL PERSOANELOR ÎNSCRISE ÎN LISTELE ELECTORALE]]</f>
        <v>11.215558510638298</v>
      </c>
      <c r="U1604" s="41">
        <f>Data5[[#This Row],[TOTAL CHELTUIELI EURO]]/Data5[[#This Row],[NUMĂRUL PERSOANELOR ÎNSCRISE ÎN LISTELE ELECTORALE]]</f>
        <v>2.3172162787211623</v>
      </c>
      <c r="V1604" s="41">
        <f>Data5[[#This Row],[TOTAL CHELTUIELI LEI]]/Data5[[#This Row],[NUMĂRUL PERSOANELOR CARE AU PARTICIPAT LA VOT]]</f>
        <v>14.491580756013747</v>
      </c>
      <c r="W1604" s="41">
        <f>Data5[[#This Row],[TOTAL CHELTUIELI EURO]]/Data5[[#This Row],[NUMĂRUL PERSOANELOR CARE AU PARTICIPAT LA VOT]]</f>
        <v>2.9940663944988217</v>
      </c>
      <c r="X1604" s="43">
        <v>4.8400999999999996</v>
      </c>
      <c r="Y1604" s="114" t="s">
        <v>2888</v>
      </c>
      <c r="Z1604" s="44">
        <v>11</v>
      </c>
      <c r="AA1604" s="115" t="s">
        <v>3108</v>
      </c>
      <c r="AB1604" s="44">
        <v>2</v>
      </c>
      <c r="AC1604" s="45"/>
    </row>
    <row r="1605" spans="1:29" ht="12" customHeight="1" x14ac:dyDescent="0.2">
      <c r="A1605" s="37">
        <v>1604</v>
      </c>
      <c r="B1605" s="38" t="s">
        <v>27</v>
      </c>
      <c r="C1605" s="39" t="s">
        <v>2323</v>
      </c>
      <c r="D1605" s="40">
        <v>44101</v>
      </c>
      <c r="E1605" s="38">
        <v>1</v>
      </c>
      <c r="F1605" s="38"/>
      <c r="G1605" s="38" t="s">
        <v>2</v>
      </c>
      <c r="H1605" s="38" t="s">
        <v>2</v>
      </c>
      <c r="I1605" s="39">
        <v>22207</v>
      </c>
      <c r="J1605" s="39">
        <v>23247</v>
      </c>
      <c r="K1605" s="70">
        <v>0</v>
      </c>
      <c r="L1605" s="41">
        <f>SUM(Data5[[#This Row],[CHELTUIELI DE PERSONAL LEI]:[CHELTUIELI DE CAPITAL (ACTIVE NEFINANCIARE ) LEI]])</f>
        <v>45454</v>
      </c>
      <c r="M1605" s="41">
        <f>Data5[[#This Row],[TOTAL CHELTUIELI LEI]]/Data5[[#This Row],[CURS VALUTAR EURO BNR 22 07 2020]]</f>
        <v>9391.1282824735026</v>
      </c>
      <c r="N1605" s="49">
        <v>1739</v>
      </c>
      <c r="O1605" s="54"/>
      <c r="P1605" s="54">
        <v>1040</v>
      </c>
      <c r="Q1605" s="54"/>
      <c r="R1605" s="54">
        <f>Data5[[#This Row],[PERSOANE ÎNSCRISE ÎN LISTELE ELECTORALE (TURUL 1)            ]]+Data5[[#This Row],[PERSOANE ÎNSCRISE ÎN LISTELE ELECTORALE (TURUL AL 2-LEA)]]</f>
        <v>1739</v>
      </c>
      <c r="S1605" s="54">
        <f>Data5[[#This Row],[PERSOANE CARE AU PARTICIPAT LA VOT (TURUL 1)]]+Data5[[#This Row],[PERSOANE CARE AU PARTICIPAT LA VOT  (TURUL AL 2-LEA)]]</f>
        <v>1040</v>
      </c>
      <c r="T1605" s="41">
        <f>Data5[[#This Row],[TOTAL CHELTUIELI LEI]]/Data5[[#This Row],[NUMĂRUL PERSOANELOR ÎNSCRISE ÎN LISTELE ELECTORALE]]</f>
        <v>26.138010350776309</v>
      </c>
      <c r="U1605" s="41">
        <f>Data5[[#This Row],[TOTAL CHELTUIELI EURO]]/Data5[[#This Row],[NUMĂRUL PERSOANELOR ÎNSCRISE ÎN LISTELE ELECTORALE]]</f>
        <v>5.4003037852061544</v>
      </c>
      <c r="V1605" s="41">
        <f>Data5[[#This Row],[TOTAL CHELTUIELI LEI]]/Data5[[#This Row],[NUMĂRUL PERSOANELOR CARE AU PARTICIPAT LA VOT]]</f>
        <v>43.705769230769228</v>
      </c>
      <c r="W1605" s="41">
        <f>Data5[[#This Row],[TOTAL CHELTUIELI EURO]]/Data5[[#This Row],[NUMĂRUL PERSOANELOR CARE AU PARTICIPAT LA VOT]]</f>
        <v>9.0299310408399069</v>
      </c>
      <c r="X1605" s="43">
        <v>4.8400999999999996</v>
      </c>
      <c r="Y1605" s="114" t="s">
        <v>2926</v>
      </c>
      <c r="Z1605" s="44">
        <v>26</v>
      </c>
      <c r="AA1605" s="115" t="s">
        <v>3109</v>
      </c>
      <c r="AB1605" s="44">
        <v>5</v>
      </c>
      <c r="AC1605" s="45"/>
    </row>
    <row r="1606" spans="1:29" ht="12" customHeight="1" x14ac:dyDescent="0.2">
      <c r="A1606" s="37">
        <v>1605</v>
      </c>
      <c r="B1606" s="38" t="s">
        <v>27</v>
      </c>
      <c r="C1606" s="39" t="s">
        <v>2324</v>
      </c>
      <c r="D1606" s="40">
        <v>44101</v>
      </c>
      <c r="E1606" s="38">
        <v>1</v>
      </c>
      <c r="F1606" s="38"/>
      <c r="G1606" s="38" t="s">
        <v>2</v>
      </c>
      <c r="H1606" s="38" t="s">
        <v>2</v>
      </c>
      <c r="I1606" s="39">
        <v>2000</v>
      </c>
      <c r="J1606" s="39">
        <v>5961.92</v>
      </c>
      <c r="K1606" s="39">
        <v>0</v>
      </c>
      <c r="L1606" s="41">
        <f>SUM(Data5[[#This Row],[CHELTUIELI DE PERSONAL LEI]:[CHELTUIELI DE CAPITAL (ACTIVE NEFINANCIARE ) LEI]])</f>
        <v>7961.92</v>
      </c>
      <c r="M1606" s="41">
        <f>Data5[[#This Row],[TOTAL CHELTUIELI LEI]]/Data5[[#This Row],[CURS VALUTAR EURO BNR 22 07 2020]]</f>
        <v>1644.9908059750833</v>
      </c>
      <c r="N1606" s="49">
        <v>1104</v>
      </c>
      <c r="O1606" s="54"/>
      <c r="P1606" s="54">
        <v>707</v>
      </c>
      <c r="Q1606" s="54"/>
      <c r="R1606" s="54">
        <f>Data5[[#This Row],[PERSOANE ÎNSCRISE ÎN LISTELE ELECTORALE (TURUL 1)            ]]+Data5[[#This Row],[PERSOANE ÎNSCRISE ÎN LISTELE ELECTORALE (TURUL AL 2-LEA)]]</f>
        <v>1104</v>
      </c>
      <c r="S1606" s="54">
        <f>Data5[[#This Row],[PERSOANE CARE AU PARTICIPAT LA VOT (TURUL 1)]]+Data5[[#This Row],[PERSOANE CARE AU PARTICIPAT LA VOT  (TURUL AL 2-LEA)]]</f>
        <v>707</v>
      </c>
      <c r="T1606" s="41">
        <f>Data5[[#This Row],[TOTAL CHELTUIELI LEI]]/Data5[[#This Row],[NUMĂRUL PERSOANELOR ÎNSCRISE ÎN LISTELE ELECTORALE]]</f>
        <v>7.2118840579710142</v>
      </c>
      <c r="U1606" s="41">
        <f>Data5[[#This Row],[TOTAL CHELTUIELI EURO]]/Data5[[#This Row],[NUMĂRUL PERSOANELOR ÎNSCRISE ÎN LISTELE ELECTORALE]]</f>
        <v>1.4900279039629378</v>
      </c>
      <c r="V1606" s="41">
        <f>Data5[[#This Row],[TOTAL CHELTUIELI LEI]]/Data5[[#This Row],[NUMĂRUL PERSOANELOR CARE AU PARTICIPAT LA VOT]]</f>
        <v>11.261555869872701</v>
      </c>
      <c r="W1606" s="41">
        <f>Data5[[#This Row],[TOTAL CHELTUIELI EURO]]/Data5[[#This Row],[NUMĂRUL PERSOANELOR CARE AU PARTICIPAT LA VOT]]</f>
        <v>2.3267196689888023</v>
      </c>
      <c r="X1606" s="43">
        <v>4.8400999999999996</v>
      </c>
      <c r="Y1606" s="114" t="s">
        <v>2886</v>
      </c>
      <c r="Z1606" s="44">
        <v>7</v>
      </c>
      <c r="AA1606" s="115" t="s">
        <v>3107</v>
      </c>
      <c r="AB1606" s="44">
        <v>1</v>
      </c>
      <c r="AC1606" s="45"/>
    </row>
    <row r="1607" spans="1:29" ht="12" customHeight="1" x14ac:dyDescent="0.2">
      <c r="A1607" s="37">
        <v>1606</v>
      </c>
      <c r="B1607" s="38" t="s">
        <v>27</v>
      </c>
      <c r="C1607" s="39" t="s">
        <v>2325</v>
      </c>
      <c r="D1607" s="40">
        <v>44101</v>
      </c>
      <c r="E1607" s="38">
        <v>1</v>
      </c>
      <c r="F1607" s="38"/>
      <c r="G1607" s="38" t="s">
        <v>2</v>
      </c>
      <c r="H1607" s="38" t="s">
        <v>2</v>
      </c>
      <c r="I1607" s="39">
        <v>5760</v>
      </c>
      <c r="J1607" s="39">
        <v>5971.45</v>
      </c>
      <c r="K1607" s="39">
        <v>0</v>
      </c>
      <c r="L1607" s="41">
        <f>SUM(Data5[[#This Row],[CHELTUIELI DE PERSONAL LEI]:[CHELTUIELI DE CAPITAL (ACTIVE NEFINANCIARE ) LEI]])</f>
        <v>11731.45</v>
      </c>
      <c r="M1607" s="41">
        <f>Data5[[#This Row],[TOTAL CHELTUIELI LEI]]/Data5[[#This Row],[CURS VALUTAR EURO BNR 22 07 2020]]</f>
        <v>2423.80322720605</v>
      </c>
      <c r="N1607" s="49">
        <v>1774</v>
      </c>
      <c r="O1607" s="54"/>
      <c r="P1607" s="54">
        <v>1079</v>
      </c>
      <c r="Q1607" s="54"/>
      <c r="R1607" s="54">
        <f>Data5[[#This Row],[PERSOANE ÎNSCRISE ÎN LISTELE ELECTORALE (TURUL 1)            ]]+Data5[[#This Row],[PERSOANE ÎNSCRISE ÎN LISTELE ELECTORALE (TURUL AL 2-LEA)]]</f>
        <v>1774</v>
      </c>
      <c r="S1607" s="54">
        <f>Data5[[#This Row],[PERSOANE CARE AU PARTICIPAT LA VOT (TURUL 1)]]+Data5[[#This Row],[PERSOANE CARE AU PARTICIPAT LA VOT  (TURUL AL 2-LEA)]]</f>
        <v>1079</v>
      </c>
      <c r="T1607" s="41">
        <f>Data5[[#This Row],[TOTAL CHELTUIELI LEI]]/Data5[[#This Row],[NUMĂRUL PERSOANELOR ÎNSCRISE ÎN LISTELE ELECTORALE]]</f>
        <v>6.6129932356257051</v>
      </c>
      <c r="U1607" s="41">
        <f>Data5[[#This Row],[TOTAL CHELTUIELI EURO]]/Data5[[#This Row],[NUMĂRUL PERSOANELOR ÎNSCRISE ÎN LISTELE ELECTORALE]]</f>
        <v>1.3662926872638388</v>
      </c>
      <c r="V1607" s="41">
        <f>Data5[[#This Row],[TOTAL CHELTUIELI LEI]]/Data5[[#This Row],[NUMĂRUL PERSOANELOR CARE AU PARTICIPAT LA VOT]]</f>
        <v>10.872520852641335</v>
      </c>
      <c r="W1607" s="41">
        <f>Data5[[#This Row],[TOTAL CHELTUIELI EURO]]/Data5[[#This Row],[NUMĂRUL PERSOANELOR CARE AU PARTICIPAT LA VOT]]</f>
        <v>2.2463421938888324</v>
      </c>
      <c r="X1607" s="43">
        <v>4.8400999999999996</v>
      </c>
      <c r="Y1607" s="114" t="s">
        <v>2889</v>
      </c>
      <c r="Z1607" s="44">
        <v>6</v>
      </c>
      <c r="AA1607" s="115" t="s">
        <v>3107</v>
      </c>
      <c r="AB1607" s="44">
        <v>1</v>
      </c>
      <c r="AC1607" s="45"/>
    </row>
    <row r="1608" spans="1:29" ht="12" customHeight="1" x14ac:dyDescent="0.2">
      <c r="A1608" s="37">
        <v>1607</v>
      </c>
      <c r="B1608" s="38" t="s">
        <v>27</v>
      </c>
      <c r="C1608" s="39" t="s">
        <v>2326</v>
      </c>
      <c r="D1608" s="40">
        <v>44101</v>
      </c>
      <c r="E1608" s="38">
        <v>1</v>
      </c>
      <c r="F1608" s="38"/>
      <c r="G1608" s="38" t="s">
        <v>2</v>
      </c>
      <c r="H1608" s="38" t="s">
        <v>2</v>
      </c>
      <c r="I1608" s="39">
        <v>24500</v>
      </c>
      <c r="J1608" s="39">
        <v>5733</v>
      </c>
      <c r="K1608" s="39">
        <v>0</v>
      </c>
      <c r="L1608" s="41">
        <f>SUM(Data5[[#This Row],[CHELTUIELI DE PERSONAL LEI]:[CHELTUIELI DE CAPITAL (ACTIVE NEFINANCIARE ) LEI]])</f>
        <v>30233</v>
      </c>
      <c r="M1608" s="41">
        <f>Data5[[#This Row],[TOTAL CHELTUIELI LEI]]/Data5[[#This Row],[CURS VALUTAR EURO BNR 22 07 2020]]</f>
        <v>6246.3585463110276</v>
      </c>
      <c r="N1608" s="49">
        <v>3052</v>
      </c>
      <c r="O1608" s="54"/>
      <c r="P1608" s="54">
        <v>2134</v>
      </c>
      <c r="Q1608" s="54"/>
      <c r="R1608" s="54">
        <f>Data5[[#This Row],[PERSOANE ÎNSCRISE ÎN LISTELE ELECTORALE (TURUL 1)            ]]+Data5[[#This Row],[PERSOANE ÎNSCRISE ÎN LISTELE ELECTORALE (TURUL AL 2-LEA)]]</f>
        <v>3052</v>
      </c>
      <c r="S1608" s="54">
        <f>Data5[[#This Row],[PERSOANE CARE AU PARTICIPAT LA VOT (TURUL 1)]]+Data5[[#This Row],[PERSOANE CARE AU PARTICIPAT LA VOT  (TURUL AL 2-LEA)]]</f>
        <v>2134</v>
      </c>
      <c r="T1608" s="41">
        <f>Data5[[#This Row],[TOTAL CHELTUIELI LEI]]/Data5[[#This Row],[NUMĂRUL PERSOANELOR ÎNSCRISE ÎN LISTELE ELECTORALE]]</f>
        <v>9.9059633027522942</v>
      </c>
      <c r="U1608" s="41">
        <f>Data5[[#This Row],[TOTAL CHELTUIELI EURO]]/Data5[[#This Row],[NUMĂRUL PERSOANELOR ÎNSCRISE ÎN LISTELE ELECTORALE]]</f>
        <v>2.0466443467598388</v>
      </c>
      <c r="V1608" s="41">
        <f>Data5[[#This Row],[TOTAL CHELTUIELI LEI]]/Data5[[#This Row],[NUMĂRUL PERSOANELOR CARE AU PARTICIPAT LA VOT]]</f>
        <v>14.167291471415183</v>
      </c>
      <c r="W1608" s="41">
        <f>Data5[[#This Row],[TOTAL CHELTUIELI EURO]]/Data5[[#This Row],[NUMĂRUL PERSOANELOR CARE AU PARTICIPAT LA VOT]]</f>
        <v>2.9270658605018873</v>
      </c>
      <c r="X1608" s="43">
        <v>4.8400999999999996</v>
      </c>
      <c r="Y1608" s="114" t="s">
        <v>2887</v>
      </c>
      <c r="Z1608" s="44">
        <v>9</v>
      </c>
      <c r="AA1608" s="115" t="s">
        <v>3108</v>
      </c>
      <c r="AB1608" s="44">
        <v>2</v>
      </c>
      <c r="AC1608" s="45"/>
    </row>
    <row r="1609" spans="1:29" ht="12" customHeight="1" x14ac:dyDescent="0.2">
      <c r="A1609" s="37">
        <v>1608</v>
      </c>
      <c r="B1609" s="38" t="s">
        <v>27</v>
      </c>
      <c r="C1609" s="39" t="s">
        <v>2327</v>
      </c>
      <c r="D1609" s="40">
        <v>44101</v>
      </c>
      <c r="E1609" s="38">
        <v>1</v>
      </c>
      <c r="F1609" s="38"/>
      <c r="G1609" s="38" t="s">
        <v>2</v>
      </c>
      <c r="H1609" s="38" t="s">
        <v>2</v>
      </c>
      <c r="I1609" s="39">
        <v>6000</v>
      </c>
      <c r="J1609" s="39">
        <v>7721.48</v>
      </c>
      <c r="K1609" s="39">
        <v>0</v>
      </c>
      <c r="L1609" s="41">
        <f>SUM(Data5[[#This Row],[CHELTUIELI DE PERSONAL LEI]:[CHELTUIELI DE CAPITAL (ACTIVE NEFINANCIARE ) LEI]])</f>
        <v>13721.48</v>
      </c>
      <c r="M1609" s="41">
        <f>Data5[[#This Row],[TOTAL CHELTUIELI LEI]]/Data5[[#This Row],[CURS VALUTAR EURO BNR 22 07 2020]]</f>
        <v>2834.9579554141446</v>
      </c>
      <c r="N1609" s="49">
        <v>1082</v>
      </c>
      <c r="O1609" s="54"/>
      <c r="P1609" s="54">
        <v>1058</v>
      </c>
      <c r="Q1609" s="54"/>
      <c r="R1609" s="54">
        <f>Data5[[#This Row],[PERSOANE ÎNSCRISE ÎN LISTELE ELECTORALE (TURUL 1)            ]]+Data5[[#This Row],[PERSOANE ÎNSCRISE ÎN LISTELE ELECTORALE (TURUL AL 2-LEA)]]</f>
        <v>1082</v>
      </c>
      <c r="S1609" s="54">
        <f>Data5[[#This Row],[PERSOANE CARE AU PARTICIPAT LA VOT (TURUL 1)]]+Data5[[#This Row],[PERSOANE CARE AU PARTICIPAT LA VOT  (TURUL AL 2-LEA)]]</f>
        <v>1058</v>
      </c>
      <c r="T1609" s="41">
        <f>Data5[[#This Row],[TOTAL CHELTUIELI LEI]]/Data5[[#This Row],[NUMĂRUL PERSOANELOR ÎNSCRISE ÎN LISTELE ELECTORALE]]</f>
        <v>12.681589648798521</v>
      </c>
      <c r="U1609" s="41">
        <f>Data5[[#This Row],[TOTAL CHELTUIELI EURO]]/Data5[[#This Row],[NUMĂRUL PERSOANELOR ÎNSCRISE ÎN LISTELE ELECTORALE]]</f>
        <v>2.6201090160944034</v>
      </c>
      <c r="V1609" s="41">
        <f>Data5[[#This Row],[TOTAL CHELTUIELI LEI]]/Data5[[#This Row],[NUMĂRUL PERSOANELOR CARE AU PARTICIPAT LA VOT]]</f>
        <v>12.969262759924385</v>
      </c>
      <c r="W1609" s="41">
        <f>Data5[[#This Row],[TOTAL CHELTUIELI EURO]]/Data5[[#This Row],[NUMĂRUL PERSOANELOR CARE AU PARTICIPAT LA VOT]]</f>
        <v>2.6795443812988133</v>
      </c>
      <c r="X1609" s="43">
        <v>4.8400999999999996</v>
      </c>
      <c r="Y1609" s="114" t="s">
        <v>2897</v>
      </c>
      <c r="Z1609" s="44">
        <v>12</v>
      </c>
      <c r="AA1609" s="115" t="s">
        <v>3108</v>
      </c>
      <c r="AB1609" s="44">
        <v>2</v>
      </c>
      <c r="AC1609" s="45"/>
    </row>
    <row r="1610" spans="1:29" ht="12" customHeight="1" x14ac:dyDescent="0.2">
      <c r="A1610" s="37">
        <v>1609</v>
      </c>
      <c r="B1610" s="38" t="s">
        <v>27</v>
      </c>
      <c r="C1610" s="39" t="s">
        <v>2328</v>
      </c>
      <c r="D1610" s="40">
        <v>44101</v>
      </c>
      <c r="E1610" s="38">
        <v>1</v>
      </c>
      <c r="F1610" s="38"/>
      <c r="G1610" s="38" t="s">
        <v>2</v>
      </c>
      <c r="H1610" s="38" t="s">
        <v>2</v>
      </c>
      <c r="I1610" s="39">
        <v>1500</v>
      </c>
      <c r="J1610" s="39">
        <v>3220.16</v>
      </c>
      <c r="K1610" s="39">
        <v>0</v>
      </c>
      <c r="L1610" s="41">
        <f>SUM(Data5[[#This Row],[CHELTUIELI DE PERSONAL LEI]:[CHELTUIELI DE CAPITAL (ACTIVE NEFINANCIARE ) LEI]])</f>
        <v>4720.16</v>
      </c>
      <c r="M1610" s="41">
        <f>Data5[[#This Row],[TOTAL CHELTUIELI LEI]]/Data5[[#This Row],[CURS VALUTAR EURO BNR 22 07 2020]]</f>
        <v>975.21952025784594</v>
      </c>
      <c r="N1610" s="49">
        <v>316</v>
      </c>
      <c r="O1610" s="54"/>
      <c r="P1610" s="54">
        <v>218</v>
      </c>
      <c r="Q1610" s="54"/>
      <c r="R1610" s="54">
        <f>Data5[[#This Row],[PERSOANE ÎNSCRISE ÎN LISTELE ELECTORALE (TURUL 1)            ]]+Data5[[#This Row],[PERSOANE ÎNSCRISE ÎN LISTELE ELECTORALE (TURUL AL 2-LEA)]]</f>
        <v>316</v>
      </c>
      <c r="S1610" s="54">
        <f>Data5[[#This Row],[PERSOANE CARE AU PARTICIPAT LA VOT (TURUL 1)]]+Data5[[#This Row],[PERSOANE CARE AU PARTICIPAT LA VOT  (TURUL AL 2-LEA)]]</f>
        <v>218</v>
      </c>
      <c r="T1610" s="41">
        <f>Data5[[#This Row],[TOTAL CHELTUIELI LEI]]/Data5[[#This Row],[NUMĂRUL PERSOANELOR ÎNSCRISE ÎN LISTELE ELECTORALE]]</f>
        <v>14.937215189873417</v>
      </c>
      <c r="U1610" s="41">
        <f>Data5[[#This Row],[TOTAL CHELTUIELI EURO]]/Data5[[#This Row],[NUMĂRUL PERSOANELOR ÎNSCRISE ÎN LISTELE ELECTORALE]]</f>
        <v>3.0861377223349553</v>
      </c>
      <c r="V1610" s="41">
        <f>Data5[[#This Row],[TOTAL CHELTUIELI LEI]]/Data5[[#This Row],[NUMĂRUL PERSOANELOR CARE AU PARTICIPAT LA VOT]]</f>
        <v>21.652110091743118</v>
      </c>
      <c r="W1610" s="41">
        <f>Data5[[#This Row],[TOTAL CHELTUIELI EURO]]/Data5[[#This Row],[NUMĂRUL PERSOANELOR CARE AU PARTICIPAT LA VOT]]</f>
        <v>4.4734840378800271</v>
      </c>
      <c r="X1610" s="43">
        <v>4.8400999999999996</v>
      </c>
      <c r="Y1610" s="114" t="s">
        <v>2885</v>
      </c>
      <c r="Z1610" s="44">
        <v>14</v>
      </c>
      <c r="AA1610" s="115" t="s">
        <v>3106</v>
      </c>
      <c r="AB1610" s="44">
        <v>3</v>
      </c>
      <c r="AC1610" s="45"/>
    </row>
    <row r="1611" spans="1:29" ht="12" customHeight="1" x14ac:dyDescent="0.2">
      <c r="A1611" s="37">
        <v>1610</v>
      </c>
      <c r="B1611" s="38" t="s">
        <v>27</v>
      </c>
      <c r="C1611" s="39" t="s">
        <v>2329</v>
      </c>
      <c r="D1611" s="40">
        <v>44101</v>
      </c>
      <c r="E1611" s="38">
        <v>1</v>
      </c>
      <c r="F1611" s="38"/>
      <c r="G1611" s="38" t="s">
        <v>2</v>
      </c>
      <c r="H1611" s="38" t="s">
        <v>2</v>
      </c>
      <c r="I1611" s="39">
        <v>3000</v>
      </c>
      <c r="J1611" s="39">
        <v>5000</v>
      </c>
      <c r="K1611" s="39">
        <v>0</v>
      </c>
      <c r="L1611" s="41">
        <f>SUM(Data5[[#This Row],[CHELTUIELI DE PERSONAL LEI]:[CHELTUIELI DE CAPITAL (ACTIVE NEFINANCIARE ) LEI]])</f>
        <v>8000</v>
      </c>
      <c r="M1611" s="41">
        <f>Data5[[#This Row],[TOTAL CHELTUIELI LEI]]/Data5[[#This Row],[CURS VALUTAR EURO BNR 22 07 2020]]</f>
        <v>1652.8584120162807</v>
      </c>
      <c r="N1611" s="49">
        <v>748</v>
      </c>
      <c r="O1611" s="54"/>
      <c r="P1611" s="54">
        <v>500</v>
      </c>
      <c r="Q1611" s="54"/>
      <c r="R1611" s="54">
        <f>Data5[[#This Row],[PERSOANE ÎNSCRISE ÎN LISTELE ELECTORALE (TURUL 1)            ]]+Data5[[#This Row],[PERSOANE ÎNSCRISE ÎN LISTELE ELECTORALE (TURUL AL 2-LEA)]]</f>
        <v>748</v>
      </c>
      <c r="S1611" s="54">
        <f>Data5[[#This Row],[PERSOANE CARE AU PARTICIPAT LA VOT (TURUL 1)]]+Data5[[#This Row],[PERSOANE CARE AU PARTICIPAT LA VOT  (TURUL AL 2-LEA)]]</f>
        <v>500</v>
      </c>
      <c r="T1611" s="41">
        <f>Data5[[#This Row],[TOTAL CHELTUIELI LEI]]/Data5[[#This Row],[NUMĂRUL PERSOANELOR ÎNSCRISE ÎN LISTELE ELECTORALE]]</f>
        <v>10.695187165775401</v>
      </c>
      <c r="U1611" s="41">
        <f>Data5[[#This Row],[TOTAL CHELTUIELI EURO]]/Data5[[#This Row],[NUMĂRUL PERSOANELOR ÎNSCRISE ÎN LISTELE ELECTORALE]]</f>
        <v>2.2097037593800546</v>
      </c>
      <c r="V1611" s="41">
        <f>Data5[[#This Row],[TOTAL CHELTUIELI LEI]]/Data5[[#This Row],[NUMĂRUL PERSOANELOR CARE AU PARTICIPAT LA VOT]]</f>
        <v>16</v>
      </c>
      <c r="W1611" s="41">
        <f>Data5[[#This Row],[TOTAL CHELTUIELI EURO]]/Data5[[#This Row],[NUMĂRUL PERSOANELOR CARE AU PARTICIPAT LA VOT]]</f>
        <v>3.3057168240325612</v>
      </c>
      <c r="X1611" s="43">
        <v>4.8400999999999996</v>
      </c>
      <c r="Y1611" s="114" t="s">
        <v>2898</v>
      </c>
      <c r="Z1611" s="44">
        <v>10</v>
      </c>
      <c r="AA1611" s="115" t="s">
        <v>3108</v>
      </c>
      <c r="AB1611" s="44">
        <v>2</v>
      </c>
      <c r="AC1611" s="45"/>
    </row>
    <row r="1612" spans="1:29" ht="12" customHeight="1" x14ac:dyDescent="0.2">
      <c r="A1612" s="37">
        <v>1611</v>
      </c>
      <c r="B1612" s="38" t="s">
        <v>27</v>
      </c>
      <c r="C1612" s="39" t="s">
        <v>2330</v>
      </c>
      <c r="D1612" s="40">
        <v>44101</v>
      </c>
      <c r="E1612" s="38">
        <v>1</v>
      </c>
      <c r="F1612" s="38"/>
      <c r="G1612" s="38" t="s">
        <v>2</v>
      </c>
      <c r="H1612" s="38" t="s">
        <v>2</v>
      </c>
      <c r="I1612" s="39">
        <v>3600</v>
      </c>
      <c r="J1612" s="39">
        <v>5355.08</v>
      </c>
      <c r="K1612" s="39">
        <v>0</v>
      </c>
      <c r="L1612" s="41">
        <f>SUM(Data5[[#This Row],[CHELTUIELI DE PERSONAL LEI]:[CHELTUIELI DE CAPITAL (ACTIVE NEFINANCIARE ) LEI]])</f>
        <v>8955.08</v>
      </c>
      <c r="M1612" s="41">
        <f>Data5[[#This Row],[TOTAL CHELTUIELI LEI]]/Data5[[#This Row],[CURS VALUTAR EURO BNR 22 07 2020]]</f>
        <v>1850.1849135348446</v>
      </c>
      <c r="N1612" s="49">
        <v>1508</v>
      </c>
      <c r="O1612" s="54"/>
      <c r="P1612" s="54">
        <v>1071</v>
      </c>
      <c r="Q1612" s="54"/>
      <c r="R1612" s="54">
        <f>Data5[[#This Row],[PERSOANE ÎNSCRISE ÎN LISTELE ELECTORALE (TURUL 1)            ]]+Data5[[#This Row],[PERSOANE ÎNSCRISE ÎN LISTELE ELECTORALE (TURUL AL 2-LEA)]]</f>
        <v>1508</v>
      </c>
      <c r="S1612" s="54">
        <f>Data5[[#This Row],[PERSOANE CARE AU PARTICIPAT LA VOT (TURUL 1)]]+Data5[[#This Row],[PERSOANE CARE AU PARTICIPAT LA VOT  (TURUL AL 2-LEA)]]</f>
        <v>1071</v>
      </c>
      <c r="T1612" s="41">
        <f>Data5[[#This Row],[TOTAL CHELTUIELI LEI]]/Data5[[#This Row],[NUMĂRUL PERSOANELOR ÎNSCRISE ÎN LISTELE ELECTORALE]]</f>
        <v>5.9383819628647219</v>
      </c>
      <c r="U1612" s="41">
        <f>Data5[[#This Row],[TOTAL CHELTUIELI EURO]]/Data5[[#This Row],[NUMĂRUL PERSOANELOR ÎNSCRISE ÎN LISTELE ELECTORALE]]</f>
        <v>1.2269130726358386</v>
      </c>
      <c r="V1612" s="41">
        <f>Data5[[#This Row],[TOTAL CHELTUIELI LEI]]/Data5[[#This Row],[NUMĂRUL PERSOANELOR CARE AU PARTICIPAT LA VOT]]</f>
        <v>8.3614192343604099</v>
      </c>
      <c r="W1612" s="41">
        <f>Data5[[#This Row],[TOTAL CHELTUIELI EURO]]/Data5[[#This Row],[NUMĂRUL PERSOANELOR CARE AU PARTICIPAT LA VOT]]</f>
        <v>1.727530264738417</v>
      </c>
      <c r="X1612" s="43">
        <v>4.8400999999999996</v>
      </c>
      <c r="Y1612" s="114" t="s">
        <v>2892</v>
      </c>
      <c r="Z1612" s="44">
        <v>5</v>
      </c>
      <c r="AA1612" s="115" t="s">
        <v>3107</v>
      </c>
      <c r="AB1612" s="44">
        <v>1</v>
      </c>
      <c r="AC1612" s="45"/>
    </row>
    <row r="1613" spans="1:29" ht="12" customHeight="1" x14ac:dyDescent="0.2">
      <c r="A1613" s="37">
        <v>1612</v>
      </c>
      <c r="B1613" s="38" t="s">
        <v>27</v>
      </c>
      <c r="C1613" s="39" t="s">
        <v>2331</v>
      </c>
      <c r="D1613" s="40">
        <v>44101</v>
      </c>
      <c r="E1613" s="38">
        <v>1</v>
      </c>
      <c r="F1613" s="38"/>
      <c r="G1613" s="38" t="s">
        <v>2</v>
      </c>
      <c r="H1613" s="38" t="s">
        <v>2</v>
      </c>
      <c r="I1613" s="39">
        <v>2500</v>
      </c>
      <c r="J1613" s="39">
        <v>843</v>
      </c>
      <c r="K1613" s="39">
        <v>0</v>
      </c>
      <c r="L1613" s="41">
        <f>SUM(Data5[[#This Row],[CHELTUIELI DE PERSONAL LEI]:[CHELTUIELI DE CAPITAL (ACTIVE NEFINANCIARE ) LEI]])</f>
        <v>3343</v>
      </c>
      <c r="M1613" s="41">
        <f>Data5[[#This Row],[TOTAL CHELTUIELI LEI]]/Data5[[#This Row],[CURS VALUTAR EURO BNR 22 07 2020]]</f>
        <v>690.68820892130339</v>
      </c>
      <c r="N1613" s="49">
        <v>992</v>
      </c>
      <c r="O1613" s="54"/>
      <c r="P1613" s="54">
        <v>831</v>
      </c>
      <c r="Q1613" s="54"/>
      <c r="R1613" s="54">
        <f>Data5[[#This Row],[PERSOANE ÎNSCRISE ÎN LISTELE ELECTORALE (TURUL 1)            ]]+Data5[[#This Row],[PERSOANE ÎNSCRISE ÎN LISTELE ELECTORALE (TURUL AL 2-LEA)]]</f>
        <v>992</v>
      </c>
      <c r="S1613" s="54">
        <f>Data5[[#This Row],[PERSOANE CARE AU PARTICIPAT LA VOT (TURUL 1)]]+Data5[[#This Row],[PERSOANE CARE AU PARTICIPAT LA VOT  (TURUL AL 2-LEA)]]</f>
        <v>831</v>
      </c>
      <c r="T1613" s="41">
        <f>Data5[[#This Row],[TOTAL CHELTUIELI LEI]]/Data5[[#This Row],[NUMĂRUL PERSOANELOR ÎNSCRISE ÎN LISTELE ELECTORALE]]</f>
        <v>3.369959677419355</v>
      </c>
      <c r="U1613" s="41">
        <f>Data5[[#This Row],[TOTAL CHELTUIELI EURO]]/Data5[[#This Row],[NUMĂRUL PERSOANELOR ÎNSCRISE ÎN LISTELE ELECTORALE]]</f>
        <v>0.69625827512228167</v>
      </c>
      <c r="V1613" s="41">
        <f>Data5[[#This Row],[TOTAL CHELTUIELI LEI]]/Data5[[#This Row],[NUMĂRUL PERSOANELOR CARE AU PARTICIPAT LA VOT]]</f>
        <v>4.0228640192539107</v>
      </c>
      <c r="W1613" s="41">
        <f>Data5[[#This Row],[TOTAL CHELTUIELI EURO]]/Data5[[#This Row],[NUMĂRUL PERSOANELOR CARE AU PARTICIPAT LA VOT]]</f>
        <v>0.83115307932768157</v>
      </c>
      <c r="X1613" s="43">
        <v>4.8400999999999996</v>
      </c>
      <c r="Y1613" s="114" t="s">
        <v>2884</v>
      </c>
      <c r="Z1613" s="44">
        <v>3</v>
      </c>
      <c r="AA1613" s="115" t="s">
        <v>3105</v>
      </c>
      <c r="AB1613" s="44">
        <v>0</v>
      </c>
      <c r="AC1613" s="45"/>
    </row>
    <row r="1614" spans="1:29" ht="12" customHeight="1" x14ac:dyDescent="0.2">
      <c r="A1614" s="37">
        <v>1613</v>
      </c>
      <c r="B1614" s="38" t="s">
        <v>27</v>
      </c>
      <c r="C1614" s="39" t="s">
        <v>2332</v>
      </c>
      <c r="D1614" s="40">
        <v>44101</v>
      </c>
      <c r="E1614" s="38">
        <v>1</v>
      </c>
      <c r="F1614" s="38"/>
      <c r="G1614" s="38" t="s">
        <v>2</v>
      </c>
      <c r="H1614" s="38" t="s">
        <v>2</v>
      </c>
      <c r="I1614" s="39">
        <v>10000</v>
      </c>
      <c r="J1614" s="39">
        <v>8427.82</v>
      </c>
      <c r="K1614" s="39">
        <v>0</v>
      </c>
      <c r="L1614" s="41">
        <f>SUM(Data5[[#This Row],[CHELTUIELI DE PERSONAL LEI]:[CHELTUIELI DE CAPITAL (ACTIVE NEFINANCIARE ) LEI]])</f>
        <v>18427.82</v>
      </c>
      <c r="M1614" s="41">
        <f>Data5[[#This Row],[TOTAL CHELTUIELI LEI]]/Data5[[#This Row],[CURS VALUTAR EURO BNR 22 07 2020]]</f>
        <v>3807.3221627652324</v>
      </c>
      <c r="N1614" s="49">
        <v>1829</v>
      </c>
      <c r="O1614" s="54"/>
      <c r="P1614" s="54">
        <v>1370</v>
      </c>
      <c r="Q1614" s="54"/>
      <c r="R1614" s="54">
        <f>Data5[[#This Row],[PERSOANE ÎNSCRISE ÎN LISTELE ELECTORALE (TURUL 1)            ]]+Data5[[#This Row],[PERSOANE ÎNSCRISE ÎN LISTELE ELECTORALE (TURUL AL 2-LEA)]]</f>
        <v>1829</v>
      </c>
      <c r="S1614" s="54">
        <f>Data5[[#This Row],[PERSOANE CARE AU PARTICIPAT LA VOT (TURUL 1)]]+Data5[[#This Row],[PERSOANE CARE AU PARTICIPAT LA VOT  (TURUL AL 2-LEA)]]</f>
        <v>1370</v>
      </c>
      <c r="T1614" s="41">
        <f>Data5[[#This Row],[TOTAL CHELTUIELI LEI]]/Data5[[#This Row],[NUMĂRUL PERSOANELOR ÎNSCRISE ÎN LISTELE ELECTORALE]]</f>
        <v>10.075352651722252</v>
      </c>
      <c r="U1614" s="41">
        <f>Data5[[#This Row],[TOTAL CHELTUIELI EURO]]/Data5[[#This Row],[NUMĂRUL PERSOANELOR ÎNSCRISE ÎN LISTELE ELECTORALE]]</f>
        <v>2.0816414230537084</v>
      </c>
      <c r="V1614" s="41">
        <f>Data5[[#This Row],[TOTAL CHELTUIELI LEI]]/Data5[[#This Row],[NUMĂRUL PERSOANELOR CARE AU PARTICIPAT LA VOT]]</f>
        <v>13.450963503649636</v>
      </c>
      <c r="W1614" s="41">
        <f>Data5[[#This Row],[TOTAL CHELTUIELI EURO]]/Data5[[#This Row],[NUMĂRUL PERSOANELOR CARE AU PARTICIPAT LA VOT]]</f>
        <v>2.7790672720914107</v>
      </c>
      <c r="X1614" s="43">
        <v>4.8400999999999996</v>
      </c>
      <c r="Y1614" s="114" t="s">
        <v>2898</v>
      </c>
      <c r="Z1614" s="44">
        <v>10</v>
      </c>
      <c r="AA1614" s="115" t="s">
        <v>3108</v>
      </c>
      <c r="AB1614" s="44">
        <v>2</v>
      </c>
      <c r="AC1614" s="45"/>
    </row>
    <row r="1615" spans="1:29" ht="12" customHeight="1" x14ac:dyDescent="0.2">
      <c r="A1615" s="37">
        <v>1614</v>
      </c>
      <c r="B1615" s="38" t="s">
        <v>27</v>
      </c>
      <c r="C1615" s="39" t="s">
        <v>2333</v>
      </c>
      <c r="D1615" s="40">
        <v>44101</v>
      </c>
      <c r="E1615" s="38">
        <v>1</v>
      </c>
      <c r="F1615" s="38"/>
      <c r="G1615" s="38" t="s">
        <v>2</v>
      </c>
      <c r="H1615" s="38" t="s">
        <v>2</v>
      </c>
      <c r="I1615" s="39">
        <v>5000</v>
      </c>
      <c r="J1615" s="39">
        <v>17693</v>
      </c>
      <c r="K1615" s="39">
        <v>0</v>
      </c>
      <c r="L1615" s="41">
        <f>SUM(Data5[[#This Row],[CHELTUIELI DE PERSONAL LEI]:[CHELTUIELI DE CAPITAL (ACTIVE NEFINANCIARE ) LEI]])</f>
        <v>22693</v>
      </c>
      <c r="M1615" s="41">
        <f>Data5[[#This Row],[TOTAL CHELTUIELI LEI]]/Data5[[#This Row],[CURS VALUTAR EURO BNR 22 07 2020]]</f>
        <v>4688.539492985682</v>
      </c>
      <c r="N1615" s="49">
        <v>998</v>
      </c>
      <c r="O1615" s="54"/>
      <c r="P1615" s="54">
        <v>818</v>
      </c>
      <c r="Q1615" s="54"/>
      <c r="R1615" s="54">
        <f>Data5[[#This Row],[PERSOANE ÎNSCRISE ÎN LISTELE ELECTORALE (TURUL 1)            ]]+Data5[[#This Row],[PERSOANE ÎNSCRISE ÎN LISTELE ELECTORALE (TURUL AL 2-LEA)]]</f>
        <v>998</v>
      </c>
      <c r="S1615" s="54">
        <f>Data5[[#This Row],[PERSOANE CARE AU PARTICIPAT LA VOT (TURUL 1)]]+Data5[[#This Row],[PERSOANE CARE AU PARTICIPAT LA VOT  (TURUL AL 2-LEA)]]</f>
        <v>818</v>
      </c>
      <c r="T1615" s="41">
        <f>Data5[[#This Row],[TOTAL CHELTUIELI LEI]]/Data5[[#This Row],[NUMĂRUL PERSOANELOR ÎNSCRISE ÎN LISTELE ELECTORALE]]</f>
        <v>22.738476953907817</v>
      </c>
      <c r="U1615" s="41">
        <f>Data5[[#This Row],[TOTAL CHELTUIELI EURO]]/Data5[[#This Row],[NUMĂRUL PERSOANELOR ÎNSCRISE ÎN LISTELE ELECTORALE]]</f>
        <v>4.6979353637131078</v>
      </c>
      <c r="V1615" s="41">
        <f>Data5[[#This Row],[TOTAL CHELTUIELI LEI]]/Data5[[#This Row],[NUMĂRUL PERSOANELOR CARE AU PARTICIPAT LA VOT]]</f>
        <v>27.742053789731052</v>
      </c>
      <c r="W1615" s="41">
        <f>Data5[[#This Row],[TOTAL CHELTUIELI EURO]]/Data5[[#This Row],[NUMĂRUL PERSOANELOR CARE AU PARTICIPAT LA VOT]]</f>
        <v>5.7317108716206384</v>
      </c>
      <c r="X1615" s="43">
        <v>4.8400999999999996</v>
      </c>
      <c r="Y1615" s="114" t="s">
        <v>2900</v>
      </c>
      <c r="Z1615" s="44">
        <v>22</v>
      </c>
      <c r="AA1615" s="115" t="s">
        <v>3110</v>
      </c>
      <c r="AB1615" s="44">
        <v>4</v>
      </c>
      <c r="AC1615" s="45"/>
    </row>
    <row r="1616" spans="1:29" ht="12" customHeight="1" x14ac:dyDescent="0.2">
      <c r="A1616" s="37">
        <v>1615</v>
      </c>
      <c r="B1616" s="38" t="s">
        <v>27</v>
      </c>
      <c r="C1616" s="39" t="s">
        <v>2334</v>
      </c>
      <c r="D1616" s="40">
        <v>44101</v>
      </c>
      <c r="E1616" s="38">
        <v>1</v>
      </c>
      <c r="F1616" s="38"/>
      <c r="G1616" s="38" t="s">
        <v>2</v>
      </c>
      <c r="H1616" s="38" t="s">
        <v>2</v>
      </c>
      <c r="I1616" s="39">
        <v>19200</v>
      </c>
      <c r="J1616" s="39">
        <v>15225</v>
      </c>
      <c r="K1616" s="39">
        <v>0</v>
      </c>
      <c r="L1616" s="41">
        <f>SUM(Data5[[#This Row],[CHELTUIELI DE PERSONAL LEI]:[CHELTUIELI DE CAPITAL (ACTIVE NEFINANCIARE ) LEI]])</f>
        <v>34425</v>
      </c>
      <c r="M1616" s="41">
        <f>Data5[[#This Row],[TOTAL CHELTUIELI LEI]]/Data5[[#This Row],[CURS VALUTAR EURO BNR 22 07 2020]]</f>
        <v>7112.4563542075584</v>
      </c>
      <c r="N1616" s="49">
        <v>3469</v>
      </c>
      <c r="O1616" s="54"/>
      <c r="P1616" s="54">
        <v>2476</v>
      </c>
      <c r="Q1616" s="54"/>
      <c r="R1616" s="54">
        <f>Data5[[#This Row],[PERSOANE ÎNSCRISE ÎN LISTELE ELECTORALE (TURUL 1)            ]]+Data5[[#This Row],[PERSOANE ÎNSCRISE ÎN LISTELE ELECTORALE (TURUL AL 2-LEA)]]</f>
        <v>3469</v>
      </c>
      <c r="S1616" s="54">
        <f>Data5[[#This Row],[PERSOANE CARE AU PARTICIPAT LA VOT (TURUL 1)]]+Data5[[#This Row],[PERSOANE CARE AU PARTICIPAT LA VOT  (TURUL AL 2-LEA)]]</f>
        <v>2476</v>
      </c>
      <c r="T1616" s="41">
        <f>Data5[[#This Row],[TOTAL CHELTUIELI LEI]]/Data5[[#This Row],[NUMĂRUL PERSOANELOR ÎNSCRISE ÎN LISTELE ELECTORALE]]</f>
        <v>9.9236091092533876</v>
      </c>
      <c r="U1616" s="41">
        <f>Data5[[#This Row],[TOTAL CHELTUIELI EURO]]/Data5[[#This Row],[NUMĂRUL PERSOANELOR ÎNSCRISE ÎN LISTELE ELECTORALE]]</f>
        <v>2.0502900992238566</v>
      </c>
      <c r="V1616" s="41">
        <f>Data5[[#This Row],[TOTAL CHELTUIELI LEI]]/Data5[[#This Row],[NUMĂRUL PERSOANELOR CARE AU PARTICIPAT LA VOT]]</f>
        <v>13.903473344103393</v>
      </c>
      <c r="W1616" s="41">
        <f>Data5[[#This Row],[TOTAL CHELTUIELI EURO]]/Data5[[#This Row],[NUMĂRUL PERSOANELOR CARE AU PARTICIPAT LA VOT]]</f>
        <v>2.8725591091306777</v>
      </c>
      <c r="X1616" s="43">
        <v>4.8400999999999996</v>
      </c>
      <c r="Y1616" s="114" t="s">
        <v>2887</v>
      </c>
      <c r="Z1616" s="44">
        <v>9</v>
      </c>
      <c r="AA1616" s="115" t="s">
        <v>3108</v>
      </c>
      <c r="AB1616" s="44">
        <v>2</v>
      </c>
      <c r="AC1616" s="45"/>
    </row>
    <row r="1617" spans="1:29" ht="12" customHeight="1" x14ac:dyDescent="0.2">
      <c r="A1617" s="37">
        <v>1616</v>
      </c>
      <c r="B1617" s="38" t="s">
        <v>27</v>
      </c>
      <c r="C1617" s="39" t="s">
        <v>2335</v>
      </c>
      <c r="D1617" s="40">
        <v>44101</v>
      </c>
      <c r="E1617" s="38">
        <v>1</v>
      </c>
      <c r="F1617" s="38"/>
      <c r="G1617" s="38" t="s">
        <v>2</v>
      </c>
      <c r="H1617" s="38" t="s">
        <v>2</v>
      </c>
      <c r="I1617" s="39">
        <v>7500</v>
      </c>
      <c r="J1617" s="39">
        <v>5791</v>
      </c>
      <c r="K1617" s="39">
        <v>0</v>
      </c>
      <c r="L1617" s="41">
        <f>SUM(Data5[[#This Row],[CHELTUIELI DE PERSONAL LEI]:[CHELTUIELI DE CAPITAL (ACTIVE NEFINANCIARE ) LEI]])</f>
        <v>13291</v>
      </c>
      <c r="M1617" s="41">
        <f>Data5[[#This Row],[TOTAL CHELTUIELI LEI]]/Data5[[#This Row],[CURS VALUTAR EURO BNR 22 07 2020]]</f>
        <v>2746.0176442635484</v>
      </c>
      <c r="N1617" s="49">
        <v>1582</v>
      </c>
      <c r="O1617" s="54"/>
      <c r="P1617" s="54">
        <v>1032</v>
      </c>
      <c r="Q1617" s="54"/>
      <c r="R1617" s="54">
        <f>Data5[[#This Row],[PERSOANE ÎNSCRISE ÎN LISTELE ELECTORALE (TURUL 1)            ]]+Data5[[#This Row],[PERSOANE ÎNSCRISE ÎN LISTELE ELECTORALE (TURUL AL 2-LEA)]]</f>
        <v>1582</v>
      </c>
      <c r="S1617" s="54">
        <f>Data5[[#This Row],[PERSOANE CARE AU PARTICIPAT LA VOT (TURUL 1)]]+Data5[[#This Row],[PERSOANE CARE AU PARTICIPAT LA VOT  (TURUL AL 2-LEA)]]</f>
        <v>1032</v>
      </c>
      <c r="T1617" s="41">
        <f>Data5[[#This Row],[TOTAL CHELTUIELI LEI]]/Data5[[#This Row],[NUMĂRUL PERSOANELOR ÎNSCRISE ÎN LISTELE ELECTORALE]]</f>
        <v>8.4013906447534765</v>
      </c>
      <c r="U1617" s="41">
        <f>Data5[[#This Row],[TOTAL CHELTUIELI EURO]]/Data5[[#This Row],[NUMĂRUL PERSOANELOR ÎNSCRISE ÎN LISTELE ELECTORALE]]</f>
        <v>1.7357886499769586</v>
      </c>
      <c r="V1617" s="41">
        <f>Data5[[#This Row],[TOTAL CHELTUIELI LEI]]/Data5[[#This Row],[NUMĂRUL PERSOANELOR CARE AU PARTICIPAT LA VOT]]</f>
        <v>12.878875968992247</v>
      </c>
      <c r="W1617" s="41">
        <f>Data5[[#This Row],[TOTAL CHELTUIELI EURO]]/Data5[[#This Row],[NUMĂRUL PERSOANELOR CARE AU PARTICIPAT LA VOT]]</f>
        <v>2.6608698103328958</v>
      </c>
      <c r="X1617" s="43">
        <v>4.8400999999999996</v>
      </c>
      <c r="Y1617" s="114" t="s">
        <v>2896</v>
      </c>
      <c r="Z1617" s="44">
        <v>8</v>
      </c>
      <c r="AA1617" s="115" t="s">
        <v>3107</v>
      </c>
      <c r="AB1617" s="44">
        <v>1</v>
      </c>
      <c r="AC1617" s="45"/>
    </row>
    <row r="1618" spans="1:29" ht="12" customHeight="1" x14ac:dyDescent="0.2">
      <c r="A1618" s="37">
        <v>1617</v>
      </c>
      <c r="B1618" s="38" t="s">
        <v>27</v>
      </c>
      <c r="C1618" s="39" t="s">
        <v>2336</v>
      </c>
      <c r="D1618" s="40">
        <v>44101</v>
      </c>
      <c r="E1618" s="38">
        <v>1</v>
      </c>
      <c r="F1618" s="38"/>
      <c r="G1618" s="38" t="s">
        <v>2</v>
      </c>
      <c r="H1618" s="38" t="s">
        <v>2</v>
      </c>
      <c r="I1618" s="39">
        <v>2500</v>
      </c>
      <c r="J1618" s="39">
        <v>6963</v>
      </c>
      <c r="K1618" s="39">
        <v>0</v>
      </c>
      <c r="L1618" s="41">
        <f>SUM(Data5[[#This Row],[CHELTUIELI DE PERSONAL LEI]:[CHELTUIELI DE CAPITAL (ACTIVE NEFINANCIARE ) LEI]])</f>
        <v>9463</v>
      </c>
      <c r="M1618" s="41">
        <f>Data5[[#This Row],[TOTAL CHELTUIELI LEI]]/Data5[[#This Row],[CURS VALUTAR EURO BNR 22 07 2020]]</f>
        <v>1955.124894113758</v>
      </c>
      <c r="N1618" s="49">
        <v>1058</v>
      </c>
      <c r="O1618" s="54"/>
      <c r="P1618" s="54">
        <v>910</v>
      </c>
      <c r="Q1618" s="54"/>
      <c r="R1618" s="54">
        <f>Data5[[#This Row],[PERSOANE ÎNSCRISE ÎN LISTELE ELECTORALE (TURUL 1)            ]]+Data5[[#This Row],[PERSOANE ÎNSCRISE ÎN LISTELE ELECTORALE (TURUL AL 2-LEA)]]</f>
        <v>1058</v>
      </c>
      <c r="S1618" s="54">
        <f>Data5[[#This Row],[PERSOANE CARE AU PARTICIPAT LA VOT (TURUL 1)]]+Data5[[#This Row],[PERSOANE CARE AU PARTICIPAT LA VOT  (TURUL AL 2-LEA)]]</f>
        <v>910</v>
      </c>
      <c r="T1618" s="41">
        <f>Data5[[#This Row],[TOTAL CHELTUIELI LEI]]/Data5[[#This Row],[NUMĂRUL PERSOANELOR ÎNSCRISE ÎN LISTELE ELECTORALE]]</f>
        <v>8.9442344045368625</v>
      </c>
      <c r="U1618" s="41">
        <f>Data5[[#This Row],[TOTAL CHELTUIELI EURO]]/Data5[[#This Row],[NUMĂRUL PERSOANELOR ÎNSCRISE ÎN LISTELE ELECTORALE]]</f>
        <v>1.8479441343230227</v>
      </c>
      <c r="V1618" s="41">
        <f>Data5[[#This Row],[TOTAL CHELTUIELI LEI]]/Data5[[#This Row],[NUMĂRUL PERSOANELOR CARE AU PARTICIPAT LA VOT]]</f>
        <v>10.398901098901099</v>
      </c>
      <c r="W1618" s="41">
        <f>Data5[[#This Row],[TOTAL CHELTUIELI EURO]]/Data5[[#This Row],[NUMĂRUL PERSOANELOR CARE AU PARTICIPAT LA VOT]]</f>
        <v>2.1484888946305034</v>
      </c>
      <c r="X1618" s="43">
        <v>4.8400999999999996</v>
      </c>
      <c r="Y1618" s="114" t="s">
        <v>2896</v>
      </c>
      <c r="Z1618" s="44">
        <v>8</v>
      </c>
      <c r="AA1618" s="115" t="s">
        <v>3107</v>
      </c>
      <c r="AB1618" s="44">
        <v>1</v>
      </c>
      <c r="AC1618" s="45"/>
    </row>
    <row r="1619" spans="1:29" ht="12" customHeight="1" x14ac:dyDescent="0.2">
      <c r="A1619" s="37">
        <v>1618</v>
      </c>
      <c r="B1619" s="38" t="s">
        <v>27</v>
      </c>
      <c r="C1619" s="39" t="s">
        <v>2337</v>
      </c>
      <c r="D1619" s="40">
        <v>44101</v>
      </c>
      <c r="E1619" s="38">
        <v>1</v>
      </c>
      <c r="F1619" s="38"/>
      <c r="G1619" s="38" t="s">
        <v>2</v>
      </c>
      <c r="H1619" s="38" t="s">
        <v>2</v>
      </c>
      <c r="I1619" s="39">
        <v>1100</v>
      </c>
      <c r="J1619" s="39">
        <v>17597</v>
      </c>
      <c r="K1619" s="39">
        <v>0</v>
      </c>
      <c r="L1619" s="41">
        <f>SUM(Data5[[#This Row],[CHELTUIELI DE PERSONAL LEI]:[CHELTUIELI DE CAPITAL (ACTIVE NEFINANCIARE ) LEI]])</f>
        <v>18697</v>
      </c>
      <c r="M1619" s="41">
        <f>Data5[[#This Row],[TOTAL CHELTUIELI LEI]]/Data5[[#This Row],[CURS VALUTAR EURO BNR 22 07 2020]]</f>
        <v>3862.9367161835503</v>
      </c>
      <c r="N1619" s="49">
        <v>1152</v>
      </c>
      <c r="O1619" s="54"/>
      <c r="P1619" s="54">
        <v>1059</v>
      </c>
      <c r="Q1619" s="54"/>
      <c r="R1619" s="54">
        <f>Data5[[#This Row],[PERSOANE ÎNSCRISE ÎN LISTELE ELECTORALE (TURUL 1)            ]]+Data5[[#This Row],[PERSOANE ÎNSCRISE ÎN LISTELE ELECTORALE (TURUL AL 2-LEA)]]</f>
        <v>1152</v>
      </c>
      <c r="S1619" s="54">
        <f>Data5[[#This Row],[PERSOANE CARE AU PARTICIPAT LA VOT (TURUL 1)]]+Data5[[#This Row],[PERSOANE CARE AU PARTICIPAT LA VOT  (TURUL AL 2-LEA)]]</f>
        <v>1059</v>
      </c>
      <c r="T1619" s="41">
        <f>Data5[[#This Row],[TOTAL CHELTUIELI LEI]]/Data5[[#This Row],[NUMĂRUL PERSOANELOR ÎNSCRISE ÎN LISTELE ELECTORALE]]</f>
        <v>16.230034722222221</v>
      </c>
      <c r="U1619" s="41">
        <f>Data5[[#This Row],[TOTAL CHELTUIELI EURO]]/Data5[[#This Row],[NUMĂRUL PERSOANELOR ÎNSCRISE ÎN LISTELE ELECTORALE]]</f>
        <v>3.353243677242665</v>
      </c>
      <c r="V1619" s="41">
        <f>Data5[[#This Row],[TOTAL CHELTUIELI LEI]]/Data5[[#This Row],[NUMĂRUL PERSOANELOR CARE AU PARTICIPAT LA VOT]]</f>
        <v>17.65533522190746</v>
      </c>
      <c r="W1619" s="41">
        <f>Data5[[#This Row],[TOTAL CHELTUIELI EURO]]/Data5[[#This Row],[NUMĂRUL PERSOANELOR CARE AU PARTICIPAT LA VOT]]</f>
        <v>3.6477211673121346</v>
      </c>
      <c r="X1619" s="43">
        <v>4.8400999999999996</v>
      </c>
      <c r="Y1619" s="114" t="s">
        <v>2920</v>
      </c>
      <c r="Z1619" s="44">
        <v>16</v>
      </c>
      <c r="AA1619" s="115" t="s">
        <v>3106</v>
      </c>
      <c r="AB1619" s="44">
        <v>3</v>
      </c>
      <c r="AC1619" s="45"/>
    </row>
    <row r="1620" spans="1:29" ht="12" customHeight="1" x14ac:dyDescent="0.2">
      <c r="A1620" s="37">
        <v>1619</v>
      </c>
      <c r="B1620" s="38" t="s">
        <v>27</v>
      </c>
      <c r="C1620" s="39" t="s">
        <v>2338</v>
      </c>
      <c r="D1620" s="40">
        <v>44101</v>
      </c>
      <c r="E1620" s="38">
        <v>1</v>
      </c>
      <c r="F1620" s="38"/>
      <c r="G1620" s="38" t="s">
        <v>2</v>
      </c>
      <c r="H1620" s="38" t="s">
        <v>2</v>
      </c>
      <c r="I1620" s="39">
        <v>10400</v>
      </c>
      <c r="J1620" s="39">
        <v>4437</v>
      </c>
      <c r="K1620" s="39">
        <v>0</v>
      </c>
      <c r="L1620" s="41">
        <f>SUM(Data5[[#This Row],[CHELTUIELI DE PERSONAL LEI]:[CHELTUIELI DE CAPITAL (ACTIVE NEFINANCIARE ) LEI]])</f>
        <v>14837</v>
      </c>
      <c r="M1620" s="41">
        <f>Data5[[#This Row],[TOTAL CHELTUIELI LEI]]/Data5[[#This Row],[CURS VALUTAR EURO BNR 22 07 2020]]</f>
        <v>3065.4325323856947</v>
      </c>
      <c r="N1620" s="49">
        <v>2610</v>
      </c>
      <c r="O1620" s="54"/>
      <c r="P1620" s="54">
        <v>2013</v>
      </c>
      <c r="Q1620" s="54"/>
      <c r="R1620" s="54">
        <f>Data5[[#This Row],[PERSOANE ÎNSCRISE ÎN LISTELE ELECTORALE (TURUL 1)            ]]+Data5[[#This Row],[PERSOANE ÎNSCRISE ÎN LISTELE ELECTORALE (TURUL AL 2-LEA)]]</f>
        <v>2610</v>
      </c>
      <c r="S1620" s="54">
        <f>Data5[[#This Row],[PERSOANE CARE AU PARTICIPAT LA VOT (TURUL 1)]]+Data5[[#This Row],[PERSOANE CARE AU PARTICIPAT LA VOT  (TURUL AL 2-LEA)]]</f>
        <v>2013</v>
      </c>
      <c r="T1620" s="41">
        <f>Data5[[#This Row],[TOTAL CHELTUIELI LEI]]/Data5[[#This Row],[NUMĂRUL PERSOANELOR ÎNSCRISE ÎN LISTELE ELECTORALE]]</f>
        <v>5.6846743295019158</v>
      </c>
      <c r="U1620" s="41">
        <f>Data5[[#This Row],[TOTAL CHELTUIELI EURO]]/Data5[[#This Row],[NUMĂRUL PERSOANELOR ÎNSCRISE ÎN LISTELE ELECTORALE]]</f>
        <v>1.1744952231362815</v>
      </c>
      <c r="V1620" s="41">
        <f>Data5[[#This Row],[TOTAL CHELTUIELI LEI]]/Data5[[#This Row],[NUMĂRUL PERSOANELOR CARE AU PARTICIPAT LA VOT]]</f>
        <v>7.3705911574764036</v>
      </c>
      <c r="W1620" s="41">
        <f>Data5[[#This Row],[TOTAL CHELTUIELI EURO]]/Data5[[#This Row],[NUMĂRUL PERSOANELOR CARE AU PARTICIPAT LA VOT]]</f>
        <v>1.5228179495209611</v>
      </c>
      <c r="X1620" s="43">
        <v>4.8400999999999996</v>
      </c>
      <c r="Y1620" s="114" t="s">
        <v>2892</v>
      </c>
      <c r="Z1620" s="44">
        <v>5</v>
      </c>
      <c r="AA1620" s="115" t="s">
        <v>3107</v>
      </c>
      <c r="AB1620" s="44">
        <v>1</v>
      </c>
      <c r="AC1620" s="45"/>
    </row>
    <row r="1621" spans="1:29" ht="12" customHeight="1" x14ac:dyDescent="0.2">
      <c r="A1621" s="37">
        <v>1620</v>
      </c>
      <c r="B1621" s="38" t="s">
        <v>27</v>
      </c>
      <c r="C1621" s="39" t="s">
        <v>2339</v>
      </c>
      <c r="D1621" s="40">
        <v>44101</v>
      </c>
      <c r="E1621" s="38">
        <v>1</v>
      </c>
      <c r="F1621" s="38"/>
      <c r="G1621" s="38" t="s">
        <v>2</v>
      </c>
      <c r="H1621" s="38" t="s">
        <v>2</v>
      </c>
      <c r="I1621" s="39">
        <v>4000</v>
      </c>
      <c r="J1621" s="39">
        <v>5998</v>
      </c>
      <c r="K1621" s="39">
        <v>0</v>
      </c>
      <c r="L1621" s="41">
        <f>SUM(Data5[[#This Row],[CHELTUIELI DE PERSONAL LEI]:[CHELTUIELI DE CAPITAL (ACTIVE NEFINANCIARE ) LEI]])</f>
        <v>9998</v>
      </c>
      <c r="M1621" s="41">
        <f>Data5[[#This Row],[TOTAL CHELTUIELI LEI]]/Data5[[#This Row],[CURS VALUTAR EURO BNR 22 07 2020]]</f>
        <v>2065.659800417347</v>
      </c>
      <c r="N1621" s="49">
        <v>2256</v>
      </c>
      <c r="O1621" s="54"/>
      <c r="P1621" s="54">
        <v>1276</v>
      </c>
      <c r="Q1621" s="54"/>
      <c r="R1621" s="54">
        <f>Data5[[#This Row],[PERSOANE ÎNSCRISE ÎN LISTELE ELECTORALE (TURUL 1)            ]]+Data5[[#This Row],[PERSOANE ÎNSCRISE ÎN LISTELE ELECTORALE (TURUL AL 2-LEA)]]</f>
        <v>2256</v>
      </c>
      <c r="S1621" s="54">
        <f>Data5[[#This Row],[PERSOANE CARE AU PARTICIPAT LA VOT (TURUL 1)]]+Data5[[#This Row],[PERSOANE CARE AU PARTICIPAT LA VOT  (TURUL AL 2-LEA)]]</f>
        <v>1276</v>
      </c>
      <c r="T1621" s="41">
        <f>Data5[[#This Row],[TOTAL CHELTUIELI LEI]]/Data5[[#This Row],[NUMĂRUL PERSOANELOR ÎNSCRISE ÎN LISTELE ELECTORALE]]</f>
        <v>4.4317375886524824</v>
      </c>
      <c r="U1621" s="41">
        <f>Data5[[#This Row],[TOTAL CHELTUIELI EURO]]/Data5[[#This Row],[NUMĂRUL PERSOANELOR ÎNSCRISE ÎN LISTELE ELECTORALE]]</f>
        <v>0.91562934415662545</v>
      </c>
      <c r="V1621" s="41">
        <f>Data5[[#This Row],[TOTAL CHELTUIELI LEI]]/Data5[[#This Row],[NUMĂRUL PERSOANELOR CARE AU PARTICIPAT LA VOT]]</f>
        <v>7.8354231974921627</v>
      </c>
      <c r="W1621" s="41">
        <f>Data5[[#This Row],[TOTAL CHELTUIELI EURO]]/Data5[[#This Row],[NUMĂRUL PERSOANELOR CARE AU PARTICIPAT LA VOT]]</f>
        <v>1.6188556429603034</v>
      </c>
      <c r="X1621" s="43">
        <v>4.8400999999999996</v>
      </c>
      <c r="Y1621" s="114" t="s">
        <v>2895</v>
      </c>
      <c r="Z1621" s="44">
        <v>4</v>
      </c>
      <c r="AA1621" s="115" t="s">
        <v>3105</v>
      </c>
      <c r="AB1621" s="44">
        <v>0</v>
      </c>
      <c r="AC1621" s="45"/>
    </row>
    <row r="1622" spans="1:29" ht="12" customHeight="1" x14ac:dyDescent="0.2">
      <c r="A1622" s="37">
        <v>1621</v>
      </c>
      <c r="B1622" s="38" t="s">
        <v>27</v>
      </c>
      <c r="C1622" s="39" t="s">
        <v>2340</v>
      </c>
      <c r="D1622" s="40">
        <v>44101</v>
      </c>
      <c r="E1622" s="38">
        <v>1</v>
      </c>
      <c r="F1622" s="38"/>
      <c r="G1622" s="38" t="s">
        <v>2</v>
      </c>
      <c r="H1622" s="38" t="s">
        <v>2</v>
      </c>
      <c r="I1622" s="39">
        <v>6000</v>
      </c>
      <c r="J1622" s="39">
        <v>7362.58</v>
      </c>
      <c r="K1622" s="39">
        <v>0</v>
      </c>
      <c r="L1622" s="41">
        <f>SUM(Data5[[#This Row],[CHELTUIELI DE PERSONAL LEI]:[CHELTUIELI DE CAPITAL (ACTIVE NEFINANCIARE ) LEI]])</f>
        <v>13362.58</v>
      </c>
      <c r="M1622" s="41">
        <f>Data5[[#This Row],[TOTAL CHELTUIELI LEI]]/Data5[[#This Row],[CURS VALUTAR EURO BNR 22 07 2020]]</f>
        <v>2760.8065949050642</v>
      </c>
      <c r="N1622" s="49">
        <v>965</v>
      </c>
      <c r="O1622" s="54"/>
      <c r="P1622" s="54">
        <v>815</v>
      </c>
      <c r="Q1622" s="54"/>
      <c r="R1622" s="54">
        <f>Data5[[#This Row],[PERSOANE ÎNSCRISE ÎN LISTELE ELECTORALE (TURUL 1)            ]]+Data5[[#This Row],[PERSOANE ÎNSCRISE ÎN LISTELE ELECTORALE (TURUL AL 2-LEA)]]</f>
        <v>965</v>
      </c>
      <c r="S1622" s="54">
        <f>Data5[[#This Row],[PERSOANE CARE AU PARTICIPAT LA VOT (TURUL 1)]]+Data5[[#This Row],[PERSOANE CARE AU PARTICIPAT LA VOT  (TURUL AL 2-LEA)]]</f>
        <v>815</v>
      </c>
      <c r="T1622" s="41">
        <f>Data5[[#This Row],[TOTAL CHELTUIELI LEI]]/Data5[[#This Row],[NUMĂRUL PERSOANELOR ÎNSCRISE ÎN LISTELE ELECTORALE]]</f>
        <v>13.847233160621762</v>
      </c>
      <c r="U1622" s="41">
        <f>Data5[[#This Row],[TOTAL CHELTUIELI EURO]]/Data5[[#This Row],[NUMĂRUL PERSOANELOR ÎNSCRISE ÎN LISTELE ELECTORALE]]</f>
        <v>2.8609394765855587</v>
      </c>
      <c r="V1622" s="41">
        <f>Data5[[#This Row],[TOTAL CHELTUIELI LEI]]/Data5[[#This Row],[NUMĂRUL PERSOANELOR CARE AU PARTICIPAT LA VOT]]</f>
        <v>16.395803680981594</v>
      </c>
      <c r="W1622" s="41">
        <f>Data5[[#This Row],[TOTAL CHELTUIELI EURO]]/Data5[[#This Row],[NUMĂRUL PERSOANELOR CARE AU PARTICIPAT LA VOT]]</f>
        <v>3.3874927544847413</v>
      </c>
      <c r="X1622" s="43">
        <v>4.8400999999999996</v>
      </c>
      <c r="Y1622" s="114" t="s">
        <v>2906</v>
      </c>
      <c r="Z1622" s="44">
        <v>13</v>
      </c>
      <c r="AA1622" s="115" t="s">
        <v>3108</v>
      </c>
      <c r="AB1622" s="44">
        <v>2</v>
      </c>
      <c r="AC1622" s="45"/>
    </row>
    <row r="1623" spans="1:29" ht="12" customHeight="1" x14ac:dyDescent="0.2">
      <c r="A1623" s="37">
        <v>1622</v>
      </c>
      <c r="B1623" s="38" t="s">
        <v>27</v>
      </c>
      <c r="C1623" s="39" t="s">
        <v>2341</v>
      </c>
      <c r="D1623" s="40">
        <v>44101</v>
      </c>
      <c r="E1623" s="38">
        <v>1</v>
      </c>
      <c r="F1623" s="38"/>
      <c r="G1623" s="38" t="s">
        <v>2</v>
      </c>
      <c r="H1623" s="38" t="s">
        <v>2</v>
      </c>
      <c r="I1623" s="39">
        <v>7000</v>
      </c>
      <c r="J1623" s="39">
        <v>10407</v>
      </c>
      <c r="K1623" s="39">
        <v>0</v>
      </c>
      <c r="L1623" s="41">
        <f>SUM(Data5[[#This Row],[CHELTUIELI DE PERSONAL LEI]:[CHELTUIELI DE CAPITAL (ACTIVE NEFINANCIARE ) LEI]])</f>
        <v>17407</v>
      </c>
      <c r="M1623" s="41">
        <f>Data5[[#This Row],[TOTAL CHELTUIELI LEI]]/Data5[[#This Row],[CURS VALUTAR EURO BNR 22 07 2020]]</f>
        <v>3596.4132972459252</v>
      </c>
      <c r="N1623" s="49">
        <v>1971</v>
      </c>
      <c r="O1623" s="54"/>
      <c r="P1623" s="54">
        <v>1580</v>
      </c>
      <c r="Q1623" s="54"/>
      <c r="R1623" s="54">
        <f>Data5[[#This Row],[PERSOANE ÎNSCRISE ÎN LISTELE ELECTORALE (TURUL 1)            ]]+Data5[[#This Row],[PERSOANE ÎNSCRISE ÎN LISTELE ELECTORALE (TURUL AL 2-LEA)]]</f>
        <v>1971</v>
      </c>
      <c r="S1623" s="54">
        <f>Data5[[#This Row],[PERSOANE CARE AU PARTICIPAT LA VOT (TURUL 1)]]+Data5[[#This Row],[PERSOANE CARE AU PARTICIPAT LA VOT  (TURUL AL 2-LEA)]]</f>
        <v>1580</v>
      </c>
      <c r="T1623" s="41">
        <f>Data5[[#This Row],[TOTAL CHELTUIELI LEI]]/Data5[[#This Row],[NUMĂRUL PERSOANELOR ÎNSCRISE ÎN LISTELE ELECTORALE]]</f>
        <v>8.8315575849822423</v>
      </c>
      <c r="U1623" s="41">
        <f>Data5[[#This Row],[TOTAL CHELTUIELI EURO]]/Data5[[#This Row],[NUMĂRUL PERSOANELOR ÎNSCRISE ÎN LISTELE ELECTORALE]]</f>
        <v>1.8246642806930113</v>
      </c>
      <c r="V1623" s="41">
        <f>Data5[[#This Row],[TOTAL CHELTUIELI LEI]]/Data5[[#This Row],[NUMĂRUL PERSOANELOR CARE AU PARTICIPAT LA VOT]]</f>
        <v>11.017088607594937</v>
      </c>
      <c r="W1623" s="41">
        <f>Data5[[#This Row],[TOTAL CHELTUIELI EURO]]/Data5[[#This Row],[NUMĂRUL PERSOANELOR CARE AU PARTICIPAT LA VOT]]</f>
        <v>2.2762109476240031</v>
      </c>
      <c r="X1623" s="43">
        <v>4.8400999999999996</v>
      </c>
      <c r="Y1623" s="114" t="s">
        <v>2896</v>
      </c>
      <c r="Z1623" s="44">
        <v>8</v>
      </c>
      <c r="AA1623" s="115" t="s">
        <v>3107</v>
      </c>
      <c r="AB1623" s="44">
        <v>1</v>
      </c>
      <c r="AC1623" s="45"/>
    </row>
    <row r="1624" spans="1:29" ht="12" customHeight="1" x14ac:dyDescent="0.2">
      <c r="A1624" s="37">
        <v>1623</v>
      </c>
      <c r="B1624" s="38" t="s">
        <v>27</v>
      </c>
      <c r="C1624" s="39" t="s">
        <v>2342</v>
      </c>
      <c r="D1624" s="40">
        <v>44101</v>
      </c>
      <c r="E1624" s="38">
        <v>1</v>
      </c>
      <c r="F1624" s="38"/>
      <c r="G1624" s="38" t="s">
        <v>2</v>
      </c>
      <c r="H1624" s="38" t="s">
        <v>2</v>
      </c>
      <c r="I1624" s="39">
        <v>1920</v>
      </c>
      <c r="J1624" s="39">
        <v>8840</v>
      </c>
      <c r="K1624" s="39">
        <v>0</v>
      </c>
      <c r="L1624" s="41">
        <f>SUM(Data5[[#This Row],[CHELTUIELI DE PERSONAL LEI]:[CHELTUIELI DE CAPITAL (ACTIVE NEFINANCIARE ) LEI]])</f>
        <v>10760</v>
      </c>
      <c r="M1624" s="41">
        <f>Data5[[#This Row],[TOTAL CHELTUIELI LEI]]/Data5[[#This Row],[CURS VALUTAR EURO BNR 22 07 2020]]</f>
        <v>2223.0945641618978</v>
      </c>
      <c r="N1624" s="49">
        <v>2587</v>
      </c>
      <c r="O1624" s="54"/>
      <c r="P1624" s="54">
        <v>1767</v>
      </c>
      <c r="Q1624" s="54"/>
      <c r="R1624" s="54">
        <f>Data5[[#This Row],[PERSOANE ÎNSCRISE ÎN LISTELE ELECTORALE (TURUL 1)            ]]+Data5[[#This Row],[PERSOANE ÎNSCRISE ÎN LISTELE ELECTORALE (TURUL AL 2-LEA)]]</f>
        <v>2587</v>
      </c>
      <c r="S1624" s="54">
        <f>Data5[[#This Row],[PERSOANE CARE AU PARTICIPAT LA VOT (TURUL 1)]]+Data5[[#This Row],[PERSOANE CARE AU PARTICIPAT LA VOT  (TURUL AL 2-LEA)]]</f>
        <v>1767</v>
      </c>
      <c r="T1624" s="41">
        <f>Data5[[#This Row],[TOTAL CHELTUIELI LEI]]/Data5[[#This Row],[NUMĂRUL PERSOANELOR ÎNSCRISE ÎN LISTELE ELECTORALE]]</f>
        <v>4.1592578275995358</v>
      </c>
      <c r="U1624" s="41">
        <f>Data5[[#This Row],[TOTAL CHELTUIELI EURO]]/Data5[[#This Row],[NUMĂRUL PERSOANELOR ÎNSCRISE ÎN LISTELE ELECTORALE]]</f>
        <v>0.85933303601155697</v>
      </c>
      <c r="V1624" s="41">
        <f>Data5[[#This Row],[TOTAL CHELTUIELI LEI]]/Data5[[#This Row],[NUMĂRUL PERSOANELOR CARE AU PARTICIPAT LA VOT]]</f>
        <v>6.0894170911148837</v>
      </c>
      <c r="W1624" s="41">
        <f>Data5[[#This Row],[TOTAL CHELTUIELI EURO]]/Data5[[#This Row],[NUMĂRUL PERSOANELOR CARE AU PARTICIPAT LA VOT]]</f>
        <v>1.2581180329156185</v>
      </c>
      <c r="X1624" s="43">
        <v>4.8400999999999996</v>
      </c>
      <c r="Y1624" s="114" t="s">
        <v>2895</v>
      </c>
      <c r="Z1624" s="44">
        <v>4</v>
      </c>
      <c r="AA1624" s="115" t="s">
        <v>3105</v>
      </c>
      <c r="AB1624" s="44">
        <v>0</v>
      </c>
      <c r="AC1624" s="45"/>
    </row>
    <row r="1625" spans="1:29" ht="12" customHeight="1" x14ac:dyDescent="0.2">
      <c r="A1625" s="37">
        <v>1624</v>
      </c>
      <c r="B1625" s="38" t="s">
        <v>27</v>
      </c>
      <c r="C1625" s="39" t="s">
        <v>2343</v>
      </c>
      <c r="D1625" s="40">
        <v>44101</v>
      </c>
      <c r="E1625" s="38">
        <v>1</v>
      </c>
      <c r="F1625" s="38"/>
      <c r="G1625" s="38" t="s">
        <v>2</v>
      </c>
      <c r="H1625" s="38" t="s">
        <v>2</v>
      </c>
      <c r="I1625" s="39">
        <v>6120</v>
      </c>
      <c r="J1625" s="39">
        <v>6343.02</v>
      </c>
      <c r="K1625" s="39">
        <v>0</v>
      </c>
      <c r="L1625" s="41">
        <f>SUM(Data5[[#This Row],[CHELTUIELI DE PERSONAL LEI]:[CHELTUIELI DE CAPITAL (ACTIVE NEFINANCIARE ) LEI]])</f>
        <v>12463.02</v>
      </c>
      <c r="M1625" s="41">
        <f>Data5[[#This Row],[TOTAL CHELTUIELI LEI]]/Data5[[#This Row],[CURS VALUTAR EURO BNR 22 07 2020]]</f>
        <v>2574.9509307658936</v>
      </c>
      <c r="N1625" s="49">
        <v>2991</v>
      </c>
      <c r="O1625" s="54"/>
      <c r="P1625" s="54">
        <v>2084</v>
      </c>
      <c r="Q1625" s="54"/>
      <c r="R1625" s="54">
        <f>Data5[[#This Row],[PERSOANE ÎNSCRISE ÎN LISTELE ELECTORALE (TURUL 1)            ]]+Data5[[#This Row],[PERSOANE ÎNSCRISE ÎN LISTELE ELECTORALE (TURUL AL 2-LEA)]]</f>
        <v>2991</v>
      </c>
      <c r="S1625" s="54">
        <f>Data5[[#This Row],[PERSOANE CARE AU PARTICIPAT LA VOT (TURUL 1)]]+Data5[[#This Row],[PERSOANE CARE AU PARTICIPAT LA VOT  (TURUL AL 2-LEA)]]</f>
        <v>2084</v>
      </c>
      <c r="T1625" s="41">
        <f>Data5[[#This Row],[TOTAL CHELTUIELI LEI]]/Data5[[#This Row],[NUMĂRUL PERSOANELOR ÎNSCRISE ÎN LISTELE ELECTORALE]]</f>
        <v>4.1668405215646942</v>
      </c>
      <c r="U1625" s="41">
        <f>Data5[[#This Row],[TOTAL CHELTUIELI EURO]]/Data5[[#This Row],[NUMĂRUL PERSOANELOR ÎNSCRISE ÎN LISTELE ELECTORALE]]</f>
        <v>0.86089967594981398</v>
      </c>
      <c r="V1625" s="41">
        <f>Data5[[#This Row],[TOTAL CHELTUIELI LEI]]/Data5[[#This Row],[NUMĂRUL PERSOANELOR CARE AU PARTICIPAT LA VOT]]</f>
        <v>5.9803358925143959</v>
      </c>
      <c r="W1625" s="41">
        <f>Data5[[#This Row],[TOTAL CHELTUIELI EURO]]/Data5[[#This Row],[NUMĂRUL PERSOANELOR CARE AU PARTICIPAT LA VOT]]</f>
        <v>1.2355810608281639</v>
      </c>
      <c r="X1625" s="43">
        <v>4.8400999999999996</v>
      </c>
      <c r="Y1625" s="114" t="s">
        <v>2895</v>
      </c>
      <c r="Z1625" s="44">
        <v>4</v>
      </c>
      <c r="AA1625" s="115" t="s">
        <v>3105</v>
      </c>
      <c r="AB1625" s="44">
        <v>0</v>
      </c>
      <c r="AC1625" s="45"/>
    </row>
    <row r="1626" spans="1:29" ht="12" customHeight="1" x14ac:dyDescent="0.2">
      <c r="A1626" s="37">
        <v>1625</v>
      </c>
      <c r="B1626" s="38" t="s">
        <v>27</v>
      </c>
      <c r="C1626" s="39" t="s">
        <v>2344</v>
      </c>
      <c r="D1626" s="40">
        <v>44101</v>
      </c>
      <c r="E1626" s="38">
        <v>1</v>
      </c>
      <c r="F1626" s="38"/>
      <c r="G1626" s="38" t="s">
        <v>2</v>
      </c>
      <c r="H1626" s="38" t="s">
        <v>2</v>
      </c>
      <c r="I1626" s="39">
        <v>16944</v>
      </c>
      <c r="J1626" s="39">
        <v>15488.76</v>
      </c>
      <c r="K1626" s="39">
        <v>0</v>
      </c>
      <c r="L1626" s="41">
        <f>SUM(Data5[[#This Row],[CHELTUIELI DE PERSONAL LEI]:[CHELTUIELI DE CAPITAL (ACTIVE NEFINANCIARE ) LEI]])</f>
        <v>32432.760000000002</v>
      </c>
      <c r="M1626" s="41">
        <f>Data5[[#This Row],[TOTAL CHELTUIELI LEI]]/Data5[[#This Row],[CURS VALUTAR EURO BNR 22 07 2020]]</f>
        <v>6700.845023863144</v>
      </c>
      <c r="N1626" s="49">
        <v>2086</v>
      </c>
      <c r="O1626" s="54"/>
      <c r="P1626" s="54">
        <v>1227</v>
      </c>
      <c r="Q1626" s="54"/>
      <c r="R1626" s="54">
        <f>Data5[[#This Row],[PERSOANE ÎNSCRISE ÎN LISTELE ELECTORALE (TURUL 1)            ]]+Data5[[#This Row],[PERSOANE ÎNSCRISE ÎN LISTELE ELECTORALE (TURUL AL 2-LEA)]]</f>
        <v>2086</v>
      </c>
      <c r="S1626" s="54">
        <f>Data5[[#This Row],[PERSOANE CARE AU PARTICIPAT LA VOT (TURUL 1)]]+Data5[[#This Row],[PERSOANE CARE AU PARTICIPAT LA VOT  (TURUL AL 2-LEA)]]</f>
        <v>1227</v>
      </c>
      <c r="T1626" s="41">
        <f>Data5[[#This Row],[TOTAL CHELTUIELI LEI]]/Data5[[#This Row],[NUMĂRUL PERSOANELOR ÎNSCRISE ÎN LISTELE ELECTORALE]]</f>
        <v>15.547823585810164</v>
      </c>
      <c r="U1626" s="41">
        <f>Data5[[#This Row],[TOTAL CHELTUIELI EURO]]/Data5[[#This Row],[NUMĂRUL PERSOANELOR ÎNSCRISE ÎN LISTELE ELECTORALE]]</f>
        <v>3.2122938752939327</v>
      </c>
      <c r="V1626" s="41">
        <f>Data5[[#This Row],[TOTAL CHELTUIELI LEI]]/Data5[[#This Row],[NUMĂRUL PERSOANELOR CARE AU PARTICIPAT LA VOT]]</f>
        <v>26.432567237163816</v>
      </c>
      <c r="W1626" s="41">
        <f>Data5[[#This Row],[TOTAL CHELTUIELI EURO]]/Data5[[#This Row],[NUMĂRUL PERSOANELOR CARE AU PARTICIPAT LA VOT]]</f>
        <v>5.4611613886415196</v>
      </c>
      <c r="X1626" s="43">
        <v>4.8400999999999996</v>
      </c>
      <c r="Y1626" s="114" t="s">
        <v>2909</v>
      </c>
      <c r="Z1626" s="44">
        <v>15</v>
      </c>
      <c r="AA1626" s="115" t="s">
        <v>3106</v>
      </c>
      <c r="AB1626" s="44">
        <v>3</v>
      </c>
      <c r="AC1626" s="45"/>
    </row>
    <row r="1627" spans="1:29" ht="12" customHeight="1" x14ac:dyDescent="0.2">
      <c r="A1627" s="37">
        <v>1626</v>
      </c>
      <c r="B1627" s="38" t="s">
        <v>27</v>
      </c>
      <c r="C1627" s="39" t="s">
        <v>896</v>
      </c>
      <c r="D1627" s="40">
        <v>44101</v>
      </c>
      <c r="E1627" s="38">
        <v>1</v>
      </c>
      <c r="F1627" s="38"/>
      <c r="G1627" s="38" t="s">
        <v>2</v>
      </c>
      <c r="H1627" s="38" t="s">
        <v>2</v>
      </c>
      <c r="I1627" s="39">
        <v>1800</v>
      </c>
      <c r="J1627" s="39">
        <v>7110.5</v>
      </c>
      <c r="K1627" s="39">
        <v>0</v>
      </c>
      <c r="L1627" s="41">
        <f>SUM(Data5[[#This Row],[CHELTUIELI DE PERSONAL LEI]:[CHELTUIELI DE CAPITAL (ACTIVE NEFINANCIARE ) LEI]])</f>
        <v>8910.5</v>
      </c>
      <c r="M1627" s="41">
        <f>Data5[[#This Row],[TOTAL CHELTUIELI LEI]]/Data5[[#This Row],[CURS VALUTAR EURO BNR 22 07 2020]]</f>
        <v>1840.9743600338838</v>
      </c>
      <c r="N1627" s="49">
        <v>847</v>
      </c>
      <c r="O1627" s="54"/>
      <c r="P1627" s="54">
        <v>645</v>
      </c>
      <c r="Q1627" s="54"/>
      <c r="R1627" s="54">
        <f>Data5[[#This Row],[PERSOANE ÎNSCRISE ÎN LISTELE ELECTORALE (TURUL 1)            ]]+Data5[[#This Row],[PERSOANE ÎNSCRISE ÎN LISTELE ELECTORALE (TURUL AL 2-LEA)]]</f>
        <v>847</v>
      </c>
      <c r="S1627" s="54">
        <f>Data5[[#This Row],[PERSOANE CARE AU PARTICIPAT LA VOT (TURUL 1)]]+Data5[[#This Row],[PERSOANE CARE AU PARTICIPAT LA VOT  (TURUL AL 2-LEA)]]</f>
        <v>645</v>
      </c>
      <c r="T1627" s="41">
        <f>Data5[[#This Row],[TOTAL CHELTUIELI LEI]]/Data5[[#This Row],[NUMĂRUL PERSOANELOR ÎNSCRISE ÎN LISTELE ELECTORALE]]</f>
        <v>10.520070838252657</v>
      </c>
      <c r="U1627" s="41">
        <f>Data5[[#This Row],[TOTAL CHELTUIELI EURO]]/Data5[[#This Row],[NUMĂRUL PERSOANELOR ÎNSCRISE ÎN LISTELE ELECTORALE]]</f>
        <v>2.1735234475016338</v>
      </c>
      <c r="V1627" s="41">
        <f>Data5[[#This Row],[TOTAL CHELTUIELI LEI]]/Data5[[#This Row],[NUMĂRUL PERSOANELOR CARE AU PARTICIPAT LA VOT]]</f>
        <v>13.814728682170543</v>
      </c>
      <c r="W1627" s="41">
        <f>Data5[[#This Row],[TOTAL CHELTUIELI EURO]]/Data5[[#This Row],[NUMĂRUL PERSOANELOR CARE AU PARTICIPAT LA VOT]]</f>
        <v>2.8542238140060214</v>
      </c>
      <c r="X1627" s="43">
        <v>4.8400999999999996</v>
      </c>
      <c r="Y1627" s="114" t="s">
        <v>2898</v>
      </c>
      <c r="Z1627" s="44">
        <v>10</v>
      </c>
      <c r="AA1627" s="115" t="s">
        <v>3108</v>
      </c>
      <c r="AB1627" s="44">
        <v>2</v>
      </c>
      <c r="AC1627" s="45"/>
    </row>
    <row r="1628" spans="1:29" ht="12" customHeight="1" x14ac:dyDescent="0.2">
      <c r="A1628" s="37">
        <v>1627</v>
      </c>
      <c r="B1628" s="38" t="s">
        <v>27</v>
      </c>
      <c r="C1628" s="39" t="s">
        <v>2345</v>
      </c>
      <c r="D1628" s="40">
        <v>44101</v>
      </c>
      <c r="E1628" s="38">
        <v>1</v>
      </c>
      <c r="F1628" s="38"/>
      <c r="G1628" s="38" t="s">
        <v>2</v>
      </c>
      <c r="H1628" s="38" t="s">
        <v>2</v>
      </c>
      <c r="I1628" s="39">
        <v>24643</v>
      </c>
      <c r="J1628" s="39">
        <v>15062.41</v>
      </c>
      <c r="K1628" s="39">
        <v>0</v>
      </c>
      <c r="L1628" s="41">
        <f>SUM(Data5[[#This Row],[CHELTUIELI DE PERSONAL LEI]:[CHELTUIELI DE CAPITAL (ACTIVE NEFINANCIARE ) LEI]])</f>
        <v>39705.410000000003</v>
      </c>
      <c r="M1628" s="41">
        <f>Data5[[#This Row],[TOTAL CHELTUIELI LEI]]/Data5[[#This Row],[CURS VALUTAR EURO BNR 22 07 2020]]</f>
        <v>8203.4276151319209</v>
      </c>
      <c r="N1628" s="49">
        <v>643</v>
      </c>
      <c r="O1628" s="54"/>
      <c r="P1628" s="54">
        <v>557</v>
      </c>
      <c r="Q1628" s="54"/>
      <c r="R1628" s="54">
        <f>Data5[[#This Row],[PERSOANE ÎNSCRISE ÎN LISTELE ELECTORALE (TURUL 1)            ]]+Data5[[#This Row],[PERSOANE ÎNSCRISE ÎN LISTELE ELECTORALE (TURUL AL 2-LEA)]]</f>
        <v>643</v>
      </c>
      <c r="S1628" s="54">
        <f>Data5[[#This Row],[PERSOANE CARE AU PARTICIPAT LA VOT (TURUL 1)]]+Data5[[#This Row],[PERSOANE CARE AU PARTICIPAT LA VOT  (TURUL AL 2-LEA)]]</f>
        <v>557</v>
      </c>
      <c r="T1628" s="41">
        <f>Data5[[#This Row],[TOTAL CHELTUIELI LEI]]/Data5[[#This Row],[NUMĂRUL PERSOANELOR ÎNSCRISE ÎN LISTELE ELECTORALE]]</f>
        <v>61.750248833592543</v>
      </c>
      <c r="U1628" s="41">
        <f>Data5[[#This Row],[TOTAL CHELTUIELI EURO]]/Data5[[#This Row],[NUMĂRUL PERSOANELOR ÎNSCRISE ÎN LISTELE ELECTORALE]]</f>
        <v>12.758052278587746</v>
      </c>
      <c r="V1628" s="41">
        <f>Data5[[#This Row],[TOTAL CHELTUIELI LEI]]/Data5[[#This Row],[NUMĂRUL PERSOANELOR CARE AU PARTICIPAT LA VOT]]</f>
        <v>71.2843985637343</v>
      </c>
      <c r="W1628" s="41">
        <f>Data5[[#This Row],[TOTAL CHELTUIELI EURO]]/Data5[[#This Row],[NUMĂRUL PERSOANELOR CARE AU PARTICIPAT LA VOT]]</f>
        <v>14.72787722644869</v>
      </c>
      <c r="X1628" s="43">
        <v>4.8400999999999996</v>
      </c>
      <c r="Y1628" s="114" t="s">
        <v>3087</v>
      </c>
      <c r="Z1628" s="44">
        <v>61</v>
      </c>
      <c r="AA1628" s="115" t="s">
        <v>3123</v>
      </c>
      <c r="AB1628" s="44">
        <v>12</v>
      </c>
      <c r="AC1628" s="45"/>
    </row>
    <row r="1629" spans="1:29" ht="12" customHeight="1" x14ac:dyDescent="0.2">
      <c r="A1629" s="37">
        <v>1628</v>
      </c>
      <c r="B1629" s="38" t="s">
        <v>27</v>
      </c>
      <c r="C1629" s="39" t="s">
        <v>2346</v>
      </c>
      <c r="D1629" s="40">
        <v>44101</v>
      </c>
      <c r="E1629" s="38">
        <v>1</v>
      </c>
      <c r="F1629" s="38"/>
      <c r="G1629" s="38" t="s">
        <v>2</v>
      </c>
      <c r="H1629" s="38" t="s">
        <v>2</v>
      </c>
      <c r="I1629" s="39">
        <v>6600</v>
      </c>
      <c r="J1629" s="39">
        <v>8986</v>
      </c>
      <c r="K1629" s="39">
        <v>0</v>
      </c>
      <c r="L1629" s="41">
        <f>SUM(Data5[[#This Row],[CHELTUIELI DE PERSONAL LEI]:[CHELTUIELI DE CAPITAL (ACTIVE NEFINANCIARE ) LEI]])</f>
        <v>15586</v>
      </c>
      <c r="M1629" s="41">
        <f>Data5[[#This Row],[TOTAL CHELTUIELI LEI]]/Data5[[#This Row],[CURS VALUTAR EURO BNR 22 07 2020]]</f>
        <v>3220.1814012107188</v>
      </c>
      <c r="N1629" s="49">
        <v>1537</v>
      </c>
      <c r="O1629" s="54"/>
      <c r="P1629" s="54">
        <v>1112</v>
      </c>
      <c r="Q1629" s="54"/>
      <c r="R1629" s="54">
        <f>Data5[[#This Row],[PERSOANE ÎNSCRISE ÎN LISTELE ELECTORALE (TURUL 1)            ]]+Data5[[#This Row],[PERSOANE ÎNSCRISE ÎN LISTELE ELECTORALE (TURUL AL 2-LEA)]]</f>
        <v>1537</v>
      </c>
      <c r="S1629" s="54">
        <f>Data5[[#This Row],[PERSOANE CARE AU PARTICIPAT LA VOT (TURUL 1)]]+Data5[[#This Row],[PERSOANE CARE AU PARTICIPAT LA VOT  (TURUL AL 2-LEA)]]</f>
        <v>1112</v>
      </c>
      <c r="T1629" s="41">
        <f>Data5[[#This Row],[TOTAL CHELTUIELI LEI]]/Data5[[#This Row],[NUMĂRUL PERSOANELOR ÎNSCRISE ÎN LISTELE ELECTORALE]]</f>
        <v>10.14053350683149</v>
      </c>
      <c r="U1629" s="41">
        <f>Data5[[#This Row],[TOTAL CHELTUIELI EURO]]/Data5[[#This Row],[NUMĂRUL PERSOANELOR ÎNSCRISE ÎN LISTELE ELECTORALE]]</f>
        <v>2.0951082636374228</v>
      </c>
      <c r="V1629" s="41">
        <f>Data5[[#This Row],[TOTAL CHELTUIELI LEI]]/Data5[[#This Row],[NUMĂRUL PERSOANELOR CARE AU PARTICIPAT LA VOT]]</f>
        <v>14.016187050359711</v>
      </c>
      <c r="W1629" s="41">
        <f>Data5[[#This Row],[TOTAL CHELTUIELI EURO]]/Data5[[#This Row],[NUMĂRUL PERSOANELOR CARE AU PARTICIPAT LA VOT]]</f>
        <v>2.8958465838225891</v>
      </c>
      <c r="X1629" s="43">
        <v>4.8400999999999996</v>
      </c>
      <c r="Y1629" s="114" t="s">
        <v>2898</v>
      </c>
      <c r="Z1629" s="44">
        <v>10</v>
      </c>
      <c r="AA1629" s="115" t="s">
        <v>3108</v>
      </c>
      <c r="AB1629" s="44">
        <v>2</v>
      </c>
      <c r="AC1629" s="45"/>
    </row>
    <row r="1630" spans="1:29" ht="12" customHeight="1" x14ac:dyDescent="0.2">
      <c r="A1630" s="37">
        <v>1629</v>
      </c>
      <c r="B1630" s="38" t="s">
        <v>27</v>
      </c>
      <c r="C1630" s="39" t="s">
        <v>2347</v>
      </c>
      <c r="D1630" s="40">
        <v>44101</v>
      </c>
      <c r="E1630" s="38">
        <v>1</v>
      </c>
      <c r="F1630" s="38"/>
      <c r="G1630" s="38" t="s">
        <v>2</v>
      </c>
      <c r="H1630" s="38" t="s">
        <v>2</v>
      </c>
      <c r="I1630" s="39">
        <v>4000</v>
      </c>
      <c r="J1630" s="39">
        <v>2933.4</v>
      </c>
      <c r="K1630" s="39">
        <v>0</v>
      </c>
      <c r="L1630" s="41">
        <f>SUM(Data5[[#This Row],[CHELTUIELI DE PERSONAL LEI]:[CHELTUIELI DE CAPITAL (ACTIVE NEFINANCIARE ) LEI]])</f>
        <v>6933.4</v>
      </c>
      <c r="M1630" s="41">
        <f>Data5[[#This Row],[TOTAL CHELTUIELI LEI]]/Data5[[#This Row],[CURS VALUTAR EURO BNR 22 07 2020]]</f>
        <v>1432.4910642342102</v>
      </c>
      <c r="N1630" s="49">
        <v>1693</v>
      </c>
      <c r="O1630" s="54"/>
      <c r="P1630" s="54">
        <v>1092</v>
      </c>
      <c r="Q1630" s="54"/>
      <c r="R1630" s="54">
        <f>Data5[[#This Row],[PERSOANE ÎNSCRISE ÎN LISTELE ELECTORALE (TURUL 1)            ]]+Data5[[#This Row],[PERSOANE ÎNSCRISE ÎN LISTELE ELECTORALE (TURUL AL 2-LEA)]]</f>
        <v>1693</v>
      </c>
      <c r="S1630" s="54">
        <f>Data5[[#This Row],[PERSOANE CARE AU PARTICIPAT LA VOT (TURUL 1)]]+Data5[[#This Row],[PERSOANE CARE AU PARTICIPAT LA VOT  (TURUL AL 2-LEA)]]</f>
        <v>1092</v>
      </c>
      <c r="T1630" s="41">
        <f>Data5[[#This Row],[TOTAL CHELTUIELI LEI]]/Data5[[#This Row],[NUMĂRUL PERSOANELOR ÎNSCRISE ÎN LISTELE ELECTORALE]]</f>
        <v>4.0953337271116359</v>
      </c>
      <c r="U1630" s="41">
        <f>Data5[[#This Row],[TOTAL CHELTUIELI EURO]]/Data5[[#This Row],[NUMĂRUL PERSOANELOR ÎNSCRISE ÎN LISTELE ELECTORALE]]</f>
        <v>0.84612585010880692</v>
      </c>
      <c r="V1630" s="41">
        <f>Data5[[#This Row],[TOTAL CHELTUIELI LEI]]/Data5[[#This Row],[NUMĂRUL PERSOANELOR CARE AU PARTICIPAT LA VOT]]</f>
        <v>6.3492673992673989</v>
      </c>
      <c r="W1630" s="41">
        <f>Data5[[#This Row],[TOTAL CHELTUIELI EURO]]/Data5[[#This Row],[NUMĂRUL PERSOANELOR CARE AU PARTICIPAT LA VOT]]</f>
        <v>1.3118050038774818</v>
      </c>
      <c r="X1630" s="43">
        <v>4.8400999999999996</v>
      </c>
      <c r="Y1630" s="114" t="s">
        <v>2895</v>
      </c>
      <c r="Z1630" s="44">
        <v>4</v>
      </c>
      <c r="AA1630" s="115" t="s">
        <v>3105</v>
      </c>
      <c r="AB1630" s="44">
        <v>0</v>
      </c>
      <c r="AC1630" s="45"/>
    </row>
    <row r="1631" spans="1:29" ht="12" customHeight="1" x14ac:dyDescent="0.2">
      <c r="A1631" s="37">
        <v>1630</v>
      </c>
      <c r="B1631" s="38" t="s">
        <v>27</v>
      </c>
      <c r="C1631" s="39" t="s">
        <v>2348</v>
      </c>
      <c r="D1631" s="40">
        <v>44101</v>
      </c>
      <c r="E1631" s="38">
        <v>1</v>
      </c>
      <c r="F1631" s="38"/>
      <c r="G1631" s="38" t="s">
        <v>2</v>
      </c>
      <c r="H1631" s="38" t="s">
        <v>2</v>
      </c>
      <c r="I1631" s="39">
        <v>4800</v>
      </c>
      <c r="J1631" s="39">
        <v>4845.25</v>
      </c>
      <c r="K1631" s="39">
        <v>0</v>
      </c>
      <c r="L1631" s="41">
        <f>SUM(Data5[[#This Row],[CHELTUIELI DE PERSONAL LEI]:[CHELTUIELI DE CAPITAL (ACTIVE NEFINANCIARE ) LEI]])</f>
        <v>9645.25</v>
      </c>
      <c r="M1631" s="41">
        <f>Data5[[#This Row],[TOTAL CHELTUIELI LEI]]/Data5[[#This Row],[CURS VALUTAR EURO BNR 22 07 2020]]</f>
        <v>1992.7790748125039</v>
      </c>
      <c r="N1631" s="49">
        <v>3034</v>
      </c>
      <c r="O1631" s="54"/>
      <c r="P1631" s="54">
        <v>2166</v>
      </c>
      <c r="Q1631" s="54"/>
      <c r="R1631" s="54">
        <f>Data5[[#This Row],[PERSOANE ÎNSCRISE ÎN LISTELE ELECTORALE (TURUL 1)            ]]+Data5[[#This Row],[PERSOANE ÎNSCRISE ÎN LISTELE ELECTORALE (TURUL AL 2-LEA)]]</f>
        <v>3034</v>
      </c>
      <c r="S1631" s="54">
        <f>Data5[[#This Row],[PERSOANE CARE AU PARTICIPAT LA VOT (TURUL 1)]]+Data5[[#This Row],[PERSOANE CARE AU PARTICIPAT LA VOT  (TURUL AL 2-LEA)]]</f>
        <v>2166</v>
      </c>
      <c r="T1631" s="41">
        <f>Data5[[#This Row],[TOTAL CHELTUIELI LEI]]/Data5[[#This Row],[NUMĂRUL PERSOANELOR ÎNSCRISE ÎN LISTELE ELECTORALE]]</f>
        <v>3.1790540540540539</v>
      </c>
      <c r="U1631" s="41">
        <f>Data5[[#This Row],[TOTAL CHELTUIELI EURO]]/Data5[[#This Row],[NUMĂRUL PERSOANELOR ÎNSCRISE ÎN LISTELE ELECTORALE]]</f>
        <v>0.65681577943721292</v>
      </c>
      <c r="V1631" s="41">
        <f>Data5[[#This Row],[TOTAL CHELTUIELI LEI]]/Data5[[#This Row],[NUMĂRUL PERSOANELOR CARE AU PARTICIPAT LA VOT]]</f>
        <v>4.4530240073868885</v>
      </c>
      <c r="W1631" s="41">
        <f>Data5[[#This Row],[TOTAL CHELTUIELI EURO]]/Data5[[#This Row],[NUMĂRUL PERSOANELOR CARE AU PARTICIPAT LA VOT]]</f>
        <v>0.92002727368998338</v>
      </c>
      <c r="X1631" s="43">
        <v>4.8400999999999996</v>
      </c>
      <c r="Y1631" s="114" t="s">
        <v>2884</v>
      </c>
      <c r="Z1631" s="44">
        <v>3</v>
      </c>
      <c r="AA1631" s="115" t="s">
        <v>3105</v>
      </c>
      <c r="AB1631" s="44">
        <v>0</v>
      </c>
      <c r="AC1631" s="45"/>
    </row>
    <row r="1632" spans="1:29" ht="12" customHeight="1" x14ac:dyDescent="0.2">
      <c r="A1632" s="37">
        <v>1631</v>
      </c>
      <c r="B1632" s="38" t="s">
        <v>27</v>
      </c>
      <c r="C1632" s="39" t="s">
        <v>2349</v>
      </c>
      <c r="D1632" s="40">
        <v>44101</v>
      </c>
      <c r="E1632" s="38">
        <v>1</v>
      </c>
      <c r="F1632" s="38"/>
      <c r="G1632" s="38" t="s">
        <v>2</v>
      </c>
      <c r="H1632" s="38" t="s">
        <v>2</v>
      </c>
      <c r="I1632" s="39">
        <v>360</v>
      </c>
      <c r="J1632" s="39">
        <v>0</v>
      </c>
      <c r="K1632" s="39">
        <v>0</v>
      </c>
      <c r="L1632" s="41">
        <f>SUM(Data5[[#This Row],[CHELTUIELI DE PERSONAL LEI]:[CHELTUIELI DE CAPITAL (ACTIVE NEFINANCIARE ) LEI]])</f>
        <v>360</v>
      </c>
      <c r="M1632" s="41">
        <f>Data5[[#This Row],[TOTAL CHELTUIELI LEI]]/Data5[[#This Row],[CURS VALUTAR EURO BNR 22 07 2020]]</f>
        <v>74.378628540732635</v>
      </c>
      <c r="N1632" s="49">
        <v>1010</v>
      </c>
      <c r="O1632" s="54"/>
      <c r="P1632" s="54">
        <v>768</v>
      </c>
      <c r="Q1632" s="54"/>
      <c r="R1632" s="54">
        <f>Data5[[#This Row],[PERSOANE ÎNSCRISE ÎN LISTELE ELECTORALE (TURUL 1)            ]]+Data5[[#This Row],[PERSOANE ÎNSCRISE ÎN LISTELE ELECTORALE (TURUL AL 2-LEA)]]</f>
        <v>1010</v>
      </c>
      <c r="S1632" s="54">
        <f>Data5[[#This Row],[PERSOANE CARE AU PARTICIPAT LA VOT (TURUL 1)]]+Data5[[#This Row],[PERSOANE CARE AU PARTICIPAT LA VOT  (TURUL AL 2-LEA)]]</f>
        <v>768</v>
      </c>
      <c r="T1632" s="41">
        <f>Data5[[#This Row],[TOTAL CHELTUIELI LEI]]/Data5[[#This Row],[NUMĂRUL PERSOANELOR ÎNSCRISE ÎN LISTELE ELECTORALE]]</f>
        <v>0.35643564356435642</v>
      </c>
      <c r="U1632" s="41">
        <f>Data5[[#This Row],[TOTAL CHELTUIELI EURO]]/Data5[[#This Row],[NUMĂRUL PERSOANELOR ÎNSCRISE ÎN LISTELE ELECTORALE]]</f>
        <v>7.3642206475972902E-2</v>
      </c>
      <c r="V1632" s="41">
        <f>Data5[[#This Row],[TOTAL CHELTUIELI LEI]]/Data5[[#This Row],[NUMĂRUL PERSOANELOR CARE AU PARTICIPAT LA VOT]]</f>
        <v>0.46875</v>
      </c>
      <c r="W1632" s="41">
        <f>Data5[[#This Row],[TOTAL CHELTUIELI EURO]]/Data5[[#This Row],[NUMĂRUL PERSOANELOR CARE AU PARTICIPAT LA VOT]]</f>
        <v>9.6847172579078947E-2</v>
      </c>
      <c r="X1632" s="43">
        <v>4.8400999999999996</v>
      </c>
      <c r="Y1632" s="114" t="s">
        <v>2890</v>
      </c>
      <c r="Z1632" s="44">
        <v>0</v>
      </c>
      <c r="AA1632" s="115" t="s">
        <v>3105</v>
      </c>
      <c r="AB1632" s="44">
        <v>0</v>
      </c>
      <c r="AC1632" s="45"/>
    </row>
    <row r="1633" spans="1:29" ht="12" customHeight="1" x14ac:dyDescent="0.2">
      <c r="A1633" s="37">
        <v>1632</v>
      </c>
      <c r="B1633" s="38" t="s">
        <v>27</v>
      </c>
      <c r="C1633" s="39" t="s">
        <v>2350</v>
      </c>
      <c r="D1633" s="40">
        <v>44101</v>
      </c>
      <c r="E1633" s="38">
        <v>1</v>
      </c>
      <c r="F1633" s="38"/>
      <c r="G1633" s="38" t="s">
        <v>2</v>
      </c>
      <c r="H1633" s="38" t="s">
        <v>2</v>
      </c>
      <c r="I1633" s="39">
        <v>1800</v>
      </c>
      <c r="J1633" s="39">
        <v>5950.56</v>
      </c>
      <c r="K1633" s="39">
        <v>1932.56</v>
      </c>
      <c r="L1633" s="41">
        <f>SUM(Data5[[#This Row],[CHELTUIELI DE PERSONAL LEI]:[CHELTUIELI DE CAPITAL (ACTIVE NEFINANCIARE ) LEI]])</f>
        <v>9683.1200000000008</v>
      </c>
      <c r="M1633" s="41">
        <f>Data5[[#This Row],[TOTAL CHELTUIELI LEI]]/Data5[[#This Row],[CURS VALUTAR EURO BNR 22 07 2020]]</f>
        <v>2000.6032933203862</v>
      </c>
      <c r="N1633" s="49">
        <v>2434</v>
      </c>
      <c r="O1633" s="54"/>
      <c r="P1633" s="54">
        <v>1381</v>
      </c>
      <c r="Q1633" s="54"/>
      <c r="R1633" s="54">
        <f>Data5[[#This Row],[PERSOANE ÎNSCRISE ÎN LISTELE ELECTORALE (TURUL 1)            ]]+Data5[[#This Row],[PERSOANE ÎNSCRISE ÎN LISTELE ELECTORALE (TURUL AL 2-LEA)]]</f>
        <v>2434</v>
      </c>
      <c r="S1633" s="54">
        <f>Data5[[#This Row],[PERSOANE CARE AU PARTICIPAT LA VOT (TURUL 1)]]+Data5[[#This Row],[PERSOANE CARE AU PARTICIPAT LA VOT  (TURUL AL 2-LEA)]]</f>
        <v>1381</v>
      </c>
      <c r="T1633" s="41">
        <f>Data5[[#This Row],[TOTAL CHELTUIELI LEI]]/Data5[[#This Row],[NUMĂRUL PERSOANELOR ÎNSCRISE ÎN LISTELE ELECTORALE]]</f>
        <v>3.9782744453574366</v>
      </c>
      <c r="U1633" s="41">
        <f>Data5[[#This Row],[TOTAL CHELTUIELI EURO]]/Data5[[#This Row],[NUMĂRUL PERSOANELOR ÎNSCRISE ÎN LISTELE ELECTORALE]]</f>
        <v>0.8219405477898053</v>
      </c>
      <c r="V1633" s="41">
        <f>Data5[[#This Row],[TOTAL CHELTUIELI LEI]]/Data5[[#This Row],[NUMĂRUL PERSOANELOR CARE AU PARTICIPAT LA VOT]]</f>
        <v>7.0116727009413475</v>
      </c>
      <c r="W1633" s="41">
        <f>Data5[[#This Row],[TOTAL CHELTUIELI EURO]]/Data5[[#This Row],[NUMĂRUL PERSOANELOR CARE AU PARTICIPAT LA VOT]]</f>
        <v>1.4486627757569777</v>
      </c>
      <c r="X1633" s="43">
        <v>4.8400999999999996</v>
      </c>
      <c r="Y1633" s="114" t="s">
        <v>2884</v>
      </c>
      <c r="Z1633" s="44">
        <v>3</v>
      </c>
      <c r="AA1633" s="115" t="s">
        <v>3105</v>
      </c>
      <c r="AB1633" s="44">
        <v>0</v>
      </c>
      <c r="AC1633" s="45"/>
    </row>
    <row r="1634" spans="1:29" ht="12" customHeight="1" x14ac:dyDescent="0.2">
      <c r="A1634" s="37">
        <v>1633</v>
      </c>
      <c r="B1634" s="38" t="s">
        <v>27</v>
      </c>
      <c r="C1634" s="39" t="s">
        <v>2351</v>
      </c>
      <c r="D1634" s="40">
        <v>44101</v>
      </c>
      <c r="E1634" s="38">
        <v>1</v>
      </c>
      <c r="F1634" s="38"/>
      <c r="G1634" s="38" t="s">
        <v>2</v>
      </c>
      <c r="H1634" s="38" t="s">
        <v>2</v>
      </c>
      <c r="I1634" s="39">
        <v>3000</v>
      </c>
      <c r="J1634" s="39">
        <v>5932.85</v>
      </c>
      <c r="K1634" s="39">
        <v>0</v>
      </c>
      <c r="L1634" s="41">
        <f>SUM(Data5[[#This Row],[CHELTUIELI DE PERSONAL LEI]:[CHELTUIELI DE CAPITAL (ACTIVE NEFINANCIARE ) LEI]])</f>
        <v>8932.85</v>
      </c>
      <c r="M1634" s="41">
        <f>Data5[[#This Row],[TOTAL CHELTUIELI LEI]]/Data5[[#This Row],[CURS VALUTAR EURO BNR 22 07 2020]]</f>
        <v>1845.5920332224543</v>
      </c>
      <c r="N1634" s="49">
        <v>626</v>
      </c>
      <c r="O1634" s="54"/>
      <c r="P1634" s="54">
        <v>529</v>
      </c>
      <c r="Q1634" s="54"/>
      <c r="R1634" s="54">
        <f>Data5[[#This Row],[PERSOANE ÎNSCRISE ÎN LISTELE ELECTORALE (TURUL 1)            ]]+Data5[[#This Row],[PERSOANE ÎNSCRISE ÎN LISTELE ELECTORALE (TURUL AL 2-LEA)]]</f>
        <v>626</v>
      </c>
      <c r="S1634" s="54">
        <f>Data5[[#This Row],[PERSOANE CARE AU PARTICIPAT LA VOT (TURUL 1)]]+Data5[[#This Row],[PERSOANE CARE AU PARTICIPAT LA VOT  (TURUL AL 2-LEA)]]</f>
        <v>529</v>
      </c>
      <c r="T1634" s="41">
        <f>Data5[[#This Row],[TOTAL CHELTUIELI LEI]]/Data5[[#This Row],[NUMĂRUL PERSOANELOR ÎNSCRISE ÎN LISTELE ELECTORALE]]</f>
        <v>14.269728434504794</v>
      </c>
      <c r="U1634" s="41">
        <f>Data5[[#This Row],[TOTAL CHELTUIELI EURO]]/Data5[[#This Row],[NUMĂRUL PERSOANELOR ÎNSCRISE ÎN LISTELE ELECTORALE]]</f>
        <v>2.9482300850198953</v>
      </c>
      <c r="V1634" s="41">
        <f>Data5[[#This Row],[TOTAL CHELTUIELI LEI]]/Data5[[#This Row],[NUMĂRUL PERSOANELOR CARE AU PARTICIPAT LA VOT]]</f>
        <v>16.886294896030247</v>
      </c>
      <c r="W1634" s="41">
        <f>Data5[[#This Row],[TOTAL CHELTUIELI EURO]]/Data5[[#This Row],[NUMĂRUL PERSOANELOR CARE AU PARTICIPAT LA VOT]]</f>
        <v>3.4888318208363978</v>
      </c>
      <c r="X1634" s="43">
        <v>4.8400999999999996</v>
      </c>
      <c r="Y1634" s="114" t="s">
        <v>2885</v>
      </c>
      <c r="Z1634" s="44">
        <v>14</v>
      </c>
      <c r="AA1634" s="115" t="s">
        <v>3108</v>
      </c>
      <c r="AB1634" s="44">
        <v>2</v>
      </c>
      <c r="AC1634" s="45"/>
    </row>
    <row r="1635" spans="1:29" ht="12" customHeight="1" x14ac:dyDescent="0.2">
      <c r="A1635" s="37">
        <v>1634</v>
      </c>
      <c r="B1635" s="38" t="s">
        <v>27</v>
      </c>
      <c r="C1635" s="39" t="s">
        <v>2352</v>
      </c>
      <c r="D1635" s="40">
        <v>44101</v>
      </c>
      <c r="E1635" s="38">
        <v>1</v>
      </c>
      <c r="F1635" s="38"/>
      <c r="G1635" s="38" t="s">
        <v>2</v>
      </c>
      <c r="H1635" s="38" t="s">
        <v>2</v>
      </c>
      <c r="I1635" s="39">
        <v>7500</v>
      </c>
      <c r="J1635" s="39">
        <v>5573</v>
      </c>
      <c r="K1635" s="39">
        <v>0</v>
      </c>
      <c r="L1635" s="41">
        <f>SUM(Data5[[#This Row],[CHELTUIELI DE PERSONAL LEI]:[CHELTUIELI DE CAPITAL (ACTIVE NEFINANCIARE ) LEI]])</f>
        <v>13073</v>
      </c>
      <c r="M1635" s="41">
        <f>Data5[[#This Row],[TOTAL CHELTUIELI LEI]]/Data5[[#This Row],[CURS VALUTAR EURO BNR 22 07 2020]]</f>
        <v>2700.977252536105</v>
      </c>
      <c r="N1635" s="49">
        <v>1358</v>
      </c>
      <c r="O1635" s="54"/>
      <c r="P1635" s="54">
        <v>855</v>
      </c>
      <c r="Q1635" s="54"/>
      <c r="R1635" s="54">
        <f>Data5[[#This Row],[PERSOANE ÎNSCRISE ÎN LISTELE ELECTORALE (TURUL 1)            ]]+Data5[[#This Row],[PERSOANE ÎNSCRISE ÎN LISTELE ELECTORALE (TURUL AL 2-LEA)]]</f>
        <v>1358</v>
      </c>
      <c r="S1635" s="54">
        <f>Data5[[#This Row],[PERSOANE CARE AU PARTICIPAT LA VOT (TURUL 1)]]+Data5[[#This Row],[PERSOANE CARE AU PARTICIPAT LA VOT  (TURUL AL 2-LEA)]]</f>
        <v>855</v>
      </c>
      <c r="T1635" s="41">
        <f>Data5[[#This Row],[TOTAL CHELTUIELI LEI]]/Data5[[#This Row],[NUMĂRUL PERSOANELOR ÎNSCRISE ÎN LISTELE ELECTORALE]]</f>
        <v>9.6266568483063324</v>
      </c>
      <c r="U1635" s="41">
        <f>Data5[[#This Row],[TOTAL CHELTUIELI EURO]]/Data5[[#This Row],[NUMĂRUL PERSOANELOR ÎNSCRISE ÎN LISTELE ELECTORALE]]</f>
        <v>1.9889375939146576</v>
      </c>
      <c r="V1635" s="41">
        <f>Data5[[#This Row],[TOTAL CHELTUIELI LEI]]/Data5[[#This Row],[NUMĂRUL PERSOANELOR CARE AU PARTICIPAT LA VOT]]</f>
        <v>15.290058479532163</v>
      </c>
      <c r="W1635" s="41">
        <f>Data5[[#This Row],[TOTAL CHELTUIELI EURO]]/Data5[[#This Row],[NUMĂRUL PERSOANELOR CARE AU PARTICIPAT LA VOT]]</f>
        <v>3.1590377222644501</v>
      </c>
      <c r="X1635" s="43">
        <v>4.8400999999999996</v>
      </c>
      <c r="Y1635" s="114" t="s">
        <v>2887</v>
      </c>
      <c r="Z1635" s="44">
        <v>9</v>
      </c>
      <c r="AA1635" s="115" t="s">
        <v>3107</v>
      </c>
      <c r="AB1635" s="44">
        <v>1</v>
      </c>
      <c r="AC1635" s="45"/>
    </row>
    <row r="1636" spans="1:29" x14ac:dyDescent="0.2">
      <c r="A1636" s="37">
        <v>1635</v>
      </c>
      <c r="B1636" s="38" t="s">
        <v>34</v>
      </c>
      <c r="C1636" s="39" t="s">
        <v>35</v>
      </c>
      <c r="D1636" s="40">
        <v>44101</v>
      </c>
      <c r="E1636" s="38">
        <v>1</v>
      </c>
      <c r="F1636" s="38"/>
      <c r="G1636" s="38" t="s">
        <v>2</v>
      </c>
      <c r="H1636" s="38" t="s">
        <v>2</v>
      </c>
      <c r="I1636" s="48">
        <v>2500</v>
      </c>
      <c r="J1636" s="48">
        <v>4331</v>
      </c>
      <c r="K1636" s="48">
        <v>0</v>
      </c>
      <c r="L1636" s="41">
        <f>SUM(Data5[[#This Row],[CHELTUIELI DE PERSONAL LEI]:[CHELTUIELI DE CAPITAL (ACTIVE NEFINANCIARE ) LEI]])</f>
        <v>6831</v>
      </c>
      <c r="M1636" s="41">
        <f>Data5[[#This Row],[TOTAL CHELTUIELI LEI]]/Data5[[#This Row],[CURS VALUTAR EURO BNR 22 07 2020]]</f>
        <v>1411.3344765604018</v>
      </c>
      <c r="N1636" s="49">
        <v>1960</v>
      </c>
      <c r="O1636" s="54"/>
      <c r="P1636" s="54">
        <v>1362</v>
      </c>
      <c r="Q1636" s="54"/>
      <c r="R1636" s="54">
        <f>Data5[[#This Row],[PERSOANE ÎNSCRISE ÎN LISTELE ELECTORALE (TURUL 1)            ]]+Data5[[#This Row],[PERSOANE ÎNSCRISE ÎN LISTELE ELECTORALE (TURUL AL 2-LEA)]]</f>
        <v>1960</v>
      </c>
      <c r="S1636" s="54">
        <f>Data5[[#This Row],[PERSOANE CARE AU PARTICIPAT LA VOT (TURUL 1)]]+Data5[[#This Row],[PERSOANE CARE AU PARTICIPAT LA VOT  (TURUL AL 2-LEA)]]</f>
        <v>1362</v>
      </c>
      <c r="T1636" s="41">
        <f>Data5[[#This Row],[TOTAL CHELTUIELI LEI]]/Data5[[#This Row],[NUMĂRUL PERSOANELOR ÎNSCRISE ÎN LISTELE ELECTORALE]]</f>
        <v>3.4852040816326531</v>
      </c>
      <c r="U1636" s="41">
        <f>Data5[[#This Row],[TOTAL CHELTUIELI EURO]]/Data5[[#This Row],[NUMĂRUL PERSOANELOR ÎNSCRISE ÎN LISTELE ELECTORALE]]</f>
        <v>0.72006861049000093</v>
      </c>
      <c r="V1636" s="41">
        <f>Data5[[#This Row],[TOTAL CHELTUIELI LEI]]/Data5[[#This Row],[NUMĂRUL PERSOANELOR CARE AU PARTICIPAT LA VOT]]</f>
        <v>5.0154185022026434</v>
      </c>
      <c r="W1636" s="41">
        <f>Data5[[#This Row],[TOTAL CHELTUIELI EURO]]/Data5[[#This Row],[NUMĂRUL PERSOANELOR CARE AU PARTICIPAT LA VOT]]</f>
        <v>1.0362220826434667</v>
      </c>
      <c r="X1636" s="43">
        <v>4.8400999999999996</v>
      </c>
      <c r="Y1636" s="114" t="s">
        <v>2884</v>
      </c>
      <c r="Z1636" s="44">
        <v>3</v>
      </c>
      <c r="AA1636" s="115" t="s">
        <v>3105</v>
      </c>
      <c r="AB1636" s="44">
        <v>0</v>
      </c>
      <c r="AC1636" s="45"/>
    </row>
    <row r="1637" spans="1:29" x14ac:dyDescent="0.2">
      <c r="A1637" s="37">
        <v>1636</v>
      </c>
      <c r="B1637" s="38" t="s">
        <v>34</v>
      </c>
      <c r="C1637" s="39" t="s">
        <v>36</v>
      </c>
      <c r="D1637" s="40">
        <v>44101</v>
      </c>
      <c r="E1637" s="38">
        <v>1</v>
      </c>
      <c r="F1637" s="38"/>
      <c r="G1637" s="38" t="s">
        <v>2</v>
      </c>
      <c r="H1637" s="38" t="s">
        <v>2</v>
      </c>
      <c r="I1637" s="50">
        <v>3000</v>
      </c>
      <c r="J1637" s="50">
        <v>17800</v>
      </c>
      <c r="K1637" s="50">
        <v>0</v>
      </c>
      <c r="L1637" s="41">
        <f>SUM(Data5[[#This Row],[CHELTUIELI DE PERSONAL LEI]:[CHELTUIELI DE CAPITAL (ACTIVE NEFINANCIARE ) LEI]])</f>
        <v>20800</v>
      </c>
      <c r="M1637" s="41">
        <f>Data5[[#This Row],[TOTAL CHELTUIELI LEI]]/Data5[[#This Row],[CURS VALUTAR EURO BNR 22 07 2020]]</f>
        <v>4297.4318712423301</v>
      </c>
      <c r="N1637" s="49">
        <v>952</v>
      </c>
      <c r="O1637" s="54"/>
      <c r="P1637" s="54">
        <v>699</v>
      </c>
      <c r="Q1637" s="54"/>
      <c r="R1637" s="54">
        <f>Data5[[#This Row],[PERSOANE ÎNSCRISE ÎN LISTELE ELECTORALE (TURUL 1)            ]]+Data5[[#This Row],[PERSOANE ÎNSCRISE ÎN LISTELE ELECTORALE (TURUL AL 2-LEA)]]</f>
        <v>952</v>
      </c>
      <c r="S1637" s="54">
        <f>Data5[[#This Row],[PERSOANE CARE AU PARTICIPAT LA VOT (TURUL 1)]]+Data5[[#This Row],[PERSOANE CARE AU PARTICIPAT LA VOT  (TURUL AL 2-LEA)]]</f>
        <v>699</v>
      </c>
      <c r="T1637" s="41">
        <f>Data5[[#This Row],[TOTAL CHELTUIELI LEI]]/Data5[[#This Row],[NUMĂRUL PERSOANELOR ÎNSCRISE ÎN LISTELE ELECTORALE]]</f>
        <v>21.84873949579832</v>
      </c>
      <c r="U1637" s="41">
        <f>Data5[[#This Row],[TOTAL CHELTUIELI EURO]]/Data5[[#This Row],[NUMĂRUL PERSOANELOR ÎNSCRISE ÎN LISTELE ELECTORALE]]</f>
        <v>4.5141091084478253</v>
      </c>
      <c r="V1637" s="41">
        <f>Data5[[#This Row],[TOTAL CHELTUIELI LEI]]/Data5[[#This Row],[NUMĂRUL PERSOANELOR CARE AU PARTICIPAT LA VOT]]</f>
        <v>29.756795422031473</v>
      </c>
      <c r="W1637" s="41">
        <f>Data5[[#This Row],[TOTAL CHELTUIELI EURO]]/Data5[[#This Row],[NUMĂRUL PERSOANELOR CARE AU PARTICIPAT LA VOT]]</f>
        <v>6.1479712034940341</v>
      </c>
      <c r="X1637" s="43">
        <v>4.8400999999999996</v>
      </c>
      <c r="Y1637" s="114" t="s">
        <v>2893</v>
      </c>
      <c r="Z1637" s="44">
        <v>21</v>
      </c>
      <c r="AA1637" s="115" t="s">
        <v>3110</v>
      </c>
      <c r="AB1637" s="44">
        <v>4</v>
      </c>
      <c r="AC1637" s="45"/>
    </row>
    <row r="1638" spans="1:29" x14ac:dyDescent="0.2">
      <c r="A1638" s="37">
        <v>1637</v>
      </c>
      <c r="B1638" s="38" t="s">
        <v>34</v>
      </c>
      <c r="C1638" s="39" t="s">
        <v>37</v>
      </c>
      <c r="D1638" s="40">
        <v>44101</v>
      </c>
      <c r="E1638" s="38">
        <v>1</v>
      </c>
      <c r="F1638" s="38"/>
      <c r="G1638" s="38" t="s">
        <v>2</v>
      </c>
      <c r="H1638" s="38" t="s">
        <v>2</v>
      </c>
      <c r="I1638" s="50">
        <v>1321</v>
      </c>
      <c r="J1638" s="50">
        <v>4502.42</v>
      </c>
      <c r="K1638" s="50">
        <v>0</v>
      </c>
      <c r="L1638" s="41">
        <f>SUM(Data5[[#This Row],[CHELTUIELI DE PERSONAL LEI]:[CHELTUIELI DE CAPITAL (ACTIVE NEFINANCIARE ) LEI]])</f>
        <v>5823.42</v>
      </c>
      <c r="M1638" s="41">
        <f>Data5[[#This Row],[TOTAL CHELTUIELI LEI]]/Data5[[#This Row],[CURS VALUTAR EURO BNR 22 07 2020]]</f>
        <v>1203.1610917129813</v>
      </c>
      <c r="N1638" s="49">
        <v>1884</v>
      </c>
      <c r="O1638" s="54"/>
      <c r="P1638" s="54">
        <v>1335</v>
      </c>
      <c r="Q1638" s="54"/>
      <c r="R1638" s="54">
        <f>Data5[[#This Row],[PERSOANE ÎNSCRISE ÎN LISTELE ELECTORALE (TURUL 1)            ]]+Data5[[#This Row],[PERSOANE ÎNSCRISE ÎN LISTELE ELECTORALE (TURUL AL 2-LEA)]]</f>
        <v>1884</v>
      </c>
      <c r="S1638" s="54">
        <f>Data5[[#This Row],[PERSOANE CARE AU PARTICIPAT LA VOT (TURUL 1)]]+Data5[[#This Row],[PERSOANE CARE AU PARTICIPAT LA VOT  (TURUL AL 2-LEA)]]</f>
        <v>1335</v>
      </c>
      <c r="T1638" s="41">
        <f>Data5[[#This Row],[TOTAL CHELTUIELI LEI]]/Data5[[#This Row],[NUMĂRUL PERSOANELOR ÎNSCRISE ÎN LISTELE ELECTORALE]]</f>
        <v>3.090987261146497</v>
      </c>
      <c r="U1638" s="41">
        <f>Data5[[#This Row],[TOTAL CHELTUIELI EURO]]/Data5[[#This Row],[NUMĂRUL PERSOANELOR ÎNSCRISE ÎN LISTELE ELECTORALE]]</f>
        <v>0.63862053700264398</v>
      </c>
      <c r="V1638" s="41">
        <f>Data5[[#This Row],[TOTAL CHELTUIELI LEI]]/Data5[[#This Row],[NUMĂRUL PERSOANELOR CARE AU PARTICIPAT LA VOT]]</f>
        <v>4.3621123595505615</v>
      </c>
      <c r="W1638" s="41">
        <f>Data5[[#This Row],[TOTAL CHELTUIELI EURO]]/Data5[[#This Row],[NUMĂRUL PERSOANELOR CARE AU PARTICIPAT LA VOT]]</f>
        <v>0.90124426345541664</v>
      </c>
      <c r="X1638" s="43">
        <v>4.8400999999999996</v>
      </c>
      <c r="Y1638" s="114" t="s">
        <v>2884</v>
      </c>
      <c r="Z1638" s="44">
        <v>3</v>
      </c>
      <c r="AA1638" s="115" t="s">
        <v>3105</v>
      </c>
      <c r="AB1638" s="44">
        <v>0</v>
      </c>
      <c r="AC1638" s="45"/>
    </row>
    <row r="1639" spans="1:29" x14ac:dyDescent="0.2">
      <c r="A1639" s="37">
        <v>1638</v>
      </c>
      <c r="B1639" s="38" t="s">
        <v>34</v>
      </c>
      <c r="C1639" s="39" t="s">
        <v>38</v>
      </c>
      <c r="D1639" s="40">
        <v>44101</v>
      </c>
      <c r="E1639" s="38">
        <v>1</v>
      </c>
      <c r="F1639" s="38"/>
      <c r="G1639" s="38" t="s">
        <v>2</v>
      </c>
      <c r="H1639" s="38" t="s">
        <v>2</v>
      </c>
      <c r="I1639" s="48">
        <v>644</v>
      </c>
      <c r="J1639" s="48">
        <v>10835</v>
      </c>
      <c r="K1639" s="48">
        <v>0</v>
      </c>
      <c r="L1639" s="41">
        <f>SUM(Data5[[#This Row],[CHELTUIELI DE PERSONAL LEI]:[CHELTUIELI DE CAPITAL (ACTIVE NEFINANCIARE ) LEI]])</f>
        <v>11479</v>
      </c>
      <c r="M1639" s="41">
        <f>Data5[[#This Row],[TOTAL CHELTUIELI LEI]]/Data5[[#This Row],[CURS VALUTAR EURO BNR 22 07 2020]]</f>
        <v>2371.6452139418607</v>
      </c>
      <c r="N1639" s="49">
        <v>1727</v>
      </c>
      <c r="O1639" s="54"/>
      <c r="P1639" s="54">
        <v>1031</v>
      </c>
      <c r="Q1639" s="54"/>
      <c r="R1639" s="54">
        <f>Data5[[#This Row],[PERSOANE ÎNSCRISE ÎN LISTELE ELECTORALE (TURUL 1)            ]]+Data5[[#This Row],[PERSOANE ÎNSCRISE ÎN LISTELE ELECTORALE (TURUL AL 2-LEA)]]</f>
        <v>1727</v>
      </c>
      <c r="S1639" s="54">
        <f>Data5[[#This Row],[PERSOANE CARE AU PARTICIPAT LA VOT (TURUL 1)]]+Data5[[#This Row],[PERSOANE CARE AU PARTICIPAT LA VOT  (TURUL AL 2-LEA)]]</f>
        <v>1031</v>
      </c>
      <c r="T1639" s="41">
        <f>Data5[[#This Row],[TOTAL CHELTUIELI LEI]]/Data5[[#This Row],[NUMĂRUL PERSOANELOR ÎNSCRISE ÎN LISTELE ELECTORALE]]</f>
        <v>6.6467863346844238</v>
      </c>
      <c r="U1639" s="41">
        <f>Data5[[#This Row],[TOTAL CHELTUIELI EURO]]/Data5[[#This Row],[NUMĂRUL PERSOANELOR ÎNSCRISE ÎN LISTELE ELECTORALE]]</f>
        <v>1.3732745882697515</v>
      </c>
      <c r="V1639" s="41">
        <f>Data5[[#This Row],[TOTAL CHELTUIELI LEI]]/Data5[[#This Row],[NUMĂRUL PERSOANELOR CARE AU PARTICIPAT LA VOT]]</f>
        <v>11.133850630455868</v>
      </c>
      <c r="W1639" s="41">
        <f>Data5[[#This Row],[TOTAL CHELTUIELI EURO]]/Data5[[#This Row],[NUMĂRUL PERSOANELOR CARE AU PARTICIPAT LA VOT]]</f>
        <v>2.300334834085219</v>
      </c>
      <c r="X1639" s="43">
        <v>4.8400999999999996</v>
      </c>
      <c r="Y1639" s="114" t="s">
        <v>2889</v>
      </c>
      <c r="Z1639" s="44">
        <v>6</v>
      </c>
      <c r="AA1639" s="115" t="s">
        <v>3107</v>
      </c>
      <c r="AB1639" s="44">
        <v>1</v>
      </c>
      <c r="AC1639" s="45"/>
    </row>
    <row r="1640" spans="1:29" x14ac:dyDescent="0.2">
      <c r="A1640" s="37">
        <v>1639</v>
      </c>
      <c r="B1640" s="38" t="s">
        <v>34</v>
      </c>
      <c r="C1640" s="39" t="s">
        <v>39</v>
      </c>
      <c r="D1640" s="40">
        <v>44101</v>
      </c>
      <c r="E1640" s="38">
        <v>1</v>
      </c>
      <c r="F1640" s="38"/>
      <c r="G1640" s="38" t="s">
        <v>2</v>
      </c>
      <c r="H1640" s="38" t="s">
        <v>2</v>
      </c>
      <c r="I1640" s="48">
        <v>1200</v>
      </c>
      <c r="J1640" s="48">
        <v>9068</v>
      </c>
      <c r="K1640" s="48">
        <v>0</v>
      </c>
      <c r="L1640" s="41">
        <f>SUM(Data5[[#This Row],[CHELTUIELI DE PERSONAL LEI]:[CHELTUIELI DE CAPITAL (ACTIVE NEFINANCIARE ) LEI]])</f>
        <v>10268</v>
      </c>
      <c r="M1640" s="41">
        <f>Data5[[#This Row],[TOTAL CHELTUIELI LEI]]/Data5[[#This Row],[CURS VALUTAR EURO BNR 22 07 2020]]</f>
        <v>2121.4437718228965</v>
      </c>
      <c r="N1640" s="49">
        <v>1749</v>
      </c>
      <c r="O1640" s="54"/>
      <c r="P1640" s="54">
        <v>900</v>
      </c>
      <c r="Q1640" s="54"/>
      <c r="R1640" s="54">
        <f>Data5[[#This Row],[PERSOANE ÎNSCRISE ÎN LISTELE ELECTORALE (TURUL 1)            ]]+Data5[[#This Row],[PERSOANE ÎNSCRISE ÎN LISTELE ELECTORALE (TURUL AL 2-LEA)]]</f>
        <v>1749</v>
      </c>
      <c r="S1640" s="54">
        <f>Data5[[#This Row],[PERSOANE CARE AU PARTICIPAT LA VOT (TURUL 1)]]+Data5[[#This Row],[PERSOANE CARE AU PARTICIPAT LA VOT  (TURUL AL 2-LEA)]]</f>
        <v>900</v>
      </c>
      <c r="T1640" s="41">
        <f>Data5[[#This Row],[TOTAL CHELTUIELI LEI]]/Data5[[#This Row],[NUMĂRUL PERSOANELOR ÎNSCRISE ÎN LISTELE ELECTORALE]]</f>
        <v>5.8707833047455686</v>
      </c>
      <c r="U1640" s="41">
        <f>Data5[[#This Row],[TOTAL CHELTUIELI EURO]]/Data5[[#This Row],[NUMĂRUL PERSOANELOR ÎNSCRISE ÎN LISTELE ELECTORALE]]</f>
        <v>1.2129466962966817</v>
      </c>
      <c r="V1640" s="41">
        <f>Data5[[#This Row],[TOTAL CHELTUIELI LEI]]/Data5[[#This Row],[NUMĂRUL PERSOANELOR CARE AU PARTICIPAT LA VOT]]</f>
        <v>11.408888888888889</v>
      </c>
      <c r="W1640" s="41">
        <f>Data5[[#This Row],[TOTAL CHELTUIELI EURO]]/Data5[[#This Row],[NUMĂRUL PERSOANELOR CARE AU PARTICIPAT LA VOT]]</f>
        <v>2.3571597464698848</v>
      </c>
      <c r="X1640" s="43">
        <v>4.8400999999999996</v>
      </c>
      <c r="Y1640" s="114" t="s">
        <v>2892</v>
      </c>
      <c r="Z1640" s="44">
        <v>5</v>
      </c>
      <c r="AA1640" s="115" t="s">
        <v>3107</v>
      </c>
      <c r="AB1640" s="44">
        <v>1</v>
      </c>
      <c r="AC1640" s="45"/>
    </row>
    <row r="1641" spans="1:29" x14ac:dyDescent="0.2">
      <c r="A1641" s="37">
        <v>1640</v>
      </c>
      <c r="B1641" s="38" t="s">
        <v>34</v>
      </c>
      <c r="C1641" s="39" t="s">
        <v>40</v>
      </c>
      <c r="D1641" s="40">
        <v>44101</v>
      </c>
      <c r="E1641" s="38">
        <v>1</v>
      </c>
      <c r="F1641" s="38"/>
      <c r="G1641" s="38" t="s">
        <v>2</v>
      </c>
      <c r="H1641" s="38" t="s">
        <v>2</v>
      </c>
      <c r="I1641" s="48">
        <v>4060</v>
      </c>
      <c r="J1641" s="48">
        <v>7169.58</v>
      </c>
      <c r="K1641" s="48">
        <v>5299</v>
      </c>
      <c r="L1641" s="41">
        <f>SUM(Data5[[#This Row],[CHELTUIELI DE PERSONAL LEI]:[CHELTUIELI DE CAPITAL (ACTIVE NEFINANCIARE ) LEI]])</f>
        <v>16528.580000000002</v>
      </c>
      <c r="M1641" s="41">
        <f>Data5[[#This Row],[TOTAL CHELTUIELI LEI]]/Data5[[#This Row],[CURS VALUTAR EURO BNR 22 07 2020]]</f>
        <v>3414.9253114605076</v>
      </c>
      <c r="N1641" s="49">
        <v>1789</v>
      </c>
      <c r="O1641" s="54"/>
      <c r="P1641" s="54">
        <v>891</v>
      </c>
      <c r="Q1641" s="54"/>
      <c r="R1641" s="54">
        <f>Data5[[#This Row],[PERSOANE ÎNSCRISE ÎN LISTELE ELECTORALE (TURUL 1)            ]]+Data5[[#This Row],[PERSOANE ÎNSCRISE ÎN LISTELE ELECTORALE (TURUL AL 2-LEA)]]</f>
        <v>1789</v>
      </c>
      <c r="S1641" s="54">
        <f>Data5[[#This Row],[PERSOANE CARE AU PARTICIPAT LA VOT (TURUL 1)]]+Data5[[#This Row],[PERSOANE CARE AU PARTICIPAT LA VOT  (TURUL AL 2-LEA)]]</f>
        <v>891</v>
      </c>
      <c r="T1641" s="41">
        <f>Data5[[#This Row],[TOTAL CHELTUIELI LEI]]/Data5[[#This Row],[NUMĂRUL PERSOANELOR ÎNSCRISE ÎN LISTELE ELECTORALE]]</f>
        <v>9.2390050307434333</v>
      </c>
      <c r="U1641" s="41">
        <f>Data5[[#This Row],[TOTAL CHELTUIELI EURO]]/Data5[[#This Row],[NUMĂRUL PERSOANELOR ÎNSCRISE ÎN LISTELE ELECTORALE]]</f>
        <v>1.9088458979656275</v>
      </c>
      <c r="V1641" s="41">
        <f>Data5[[#This Row],[TOTAL CHELTUIELI LEI]]/Data5[[#This Row],[NUMĂRUL PERSOANELOR CARE AU PARTICIPAT LA VOT]]</f>
        <v>18.550594837261507</v>
      </c>
      <c r="W1641" s="41">
        <f>Data5[[#This Row],[TOTAL CHELTUIELI EURO]]/Data5[[#This Row],[NUMĂRUL PERSOANELOR CARE AU PARTICIPAT LA VOT]]</f>
        <v>3.8326883405841836</v>
      </c>
      <c r="X1641" s="43">
        <v>4.8400999999999996</v>
      </c>
      <c r="Y1641" s="114" t="s">
        <v>2887</v>
      </c>
      <c r="Z1641" s="44">
        <v>9</v>
      </c>
      <c r="AA1641" s="115" t="s">
        <v>3107</v>
      </c>
      <c r="AB1641" s="44">
        <v>1</v>
      </c>
      <c r="AC1641" s="45"/>
    </row>
    <row r="1642" spans="1:29" x14ac:dyDescent="0.2">
      <c r="A1642" s="37">
        <v>1641</v>
      </c>
      <c r="B1642" s="38" t="s">
        <v>34</v>
      </c>
      <c r="C1642" s="39" t="s">
        <v>41</v>
      </c>
      <c r="D1642" s="40">
        <v>44101</v>
      </c>
      <c r="E1642" s="38">
        <v>1</v>
      </c>
      <c r="F1642" s="38"/>
      <c r="G1642" s="38" t="s">
        <v>2</v>
      </c>
      <c r="H1642" s="38" t="s">
        <v>2</v>
      </c>
      <c r="I1642" s="48">
        <v>1200</v>
      </c>
      <c r="J1642" s="48">
        <v>13115</v>
      </c>
      <c r="K1642" s="48">
        <v>0</v>
      </c>
      <c r="L1642" s="41">
        <f>SUM(Data5[[#This Row],[CHELTUIELI DE PERSONAL LEI]:[CHELTUIELI DE CAPITAL (ACTIVE NEFINANCIARE ) LEI]])</f>
        <v>14315</v>
      </c>
      <c r="M1642" s="41">
        <f>Data5[[#This Row],[TOTAL CHELTUIELI LEI]]/Data5[[#This Row],[CURS VALUTAR EURO BNR 22 07 2020]]</f>
        <v>2957.5835210016326</v>
      </c>
      <c r="N1642" s="49">
        <v>1226</v>
      </c>
      <c r="O1642" s="54"/>
      <c r="P1642" s="54">
        <v>723</v>
      </c>
      <c r="Q1642" s="54"/>
      <c r="R1642" s="54">
        <f>Data5[[#This Row],[PERSOANE ÎNSCRISE ÎN LISTELE ELECTORALE (TURUL 1)            ]]+Data5[[#This Row],[PERSOANE ÎNSCRISE ÎN LISTELE ELECTORALE (TURUL AL 2-LEA)]]</f>
        <v>1226</v>
      </c>
      <c r="S1642" s="54">
        <f>Data5[[#This Row],[PERSOANE CARE AU PARTICIPAT LA VOT (TURUL 1)]]+Data5[[#This Row],[PERSOANE CARE AU PARTICIPAT LA VOT  (TURUL AL 2-LEA)]]</f>
        <v>723</v>
      </c>
      <c r="T1642" s="41">
        <f>Data5[[#This Row],[TOTAL CHELTUIELI LEI]]/Data5[[#This Row],[NUMĂRUL PERSOANELOR ÎNSCRISE ÎN LISTELE ELECTORALE]]</f>
        <v>11.676182707993474</v>
      </c>
      <c r="U1642" s="41">
        <f>Data5[[#This Row],[TOTAL CHELTUIELI EURO]]/Data5[[#This Row],[NUMĂRUL PERSOANELOR ÎNSCRISE ÎN LISTELE ELECTORALE]]</f>
        <v>2.4123846011432564</v>
      </c>
      <c r="V1642" s="41">
        <f>Data5[[#This Row],[TOTAL CHELTUIELI LEI]]/Data5[[#This Row],[NUMĂRUL PERSOANELOR CARE AU PARTICIPAT LA VOT]]</f>
        <v>19.799446749654219</v>
      </c>
      <c r="W1642" s="41">
        <f>Data5[[#This Row],[TOTAL CHELTUIELI EURO]]/Data5[[#This Row],[NUMĂRUL PERSOANELOR CARE AU PARTICIPAT LA VOT]]</f>
        <v>4.0907102641792985</v>
      </c>
      <c r="X1642" s="43">
        <v>4.8400999999999996</v>
      </c>
      <c r="Y1642" s="114" t="s">
        <v>2888</v>
      </c>
      <c r="Z1642" s="44">
        <v>11</v>
      </c>
      <c r="AA1642" s="115" t="s">
        <v>3108</v>
      </c>
      <c r="AB1642" s="44">
        <v>2</v>
      </c>
      <c r="AC1642" s="45"/>
    </row>
    <row r="1643" spans="1:29" x14ac:dyDescent="0.2">
      <c r="A1643" s="37">
        <v>1642</v>
      </c>
      <c r="B1643" s="38" t="s">
        <v>34</v>
      </c>
      <c r="C1643" s="39" t="s">
        <v>42</v>
      </c>
      <c r="D1643" s="40">
        <v>44101</v>
      </c>
      <c r="E1643" s="38">
        <v>1</v>
      </c>
      <c r="F1643" s="38"/>
      <c r="G1643" s="38" t="s">
        <v>2</v>
      </c>
      <c r="H1643" s="38" t="s">
        <v>2</v>
      </c>
      <c r="I1643" s="50">
        <v>450</v>
      </c>
      <c r="J1643" s="50">
        <v>8978</v>
      </c>
      <c r="K1643" s="50">
        <v>0</v>
      </c>
      <c r="L1643" s="41">
        <f>SUM(Data5[[#This Row],[CHELTUIELI DE PERSONAL LEI]:[CHELTUIELI DE CAPITAL (ACTIVE NEFINANCIARE ) LEI]])</f>
        <v>9428</v>
      </c>
      <c r="M1643" s="41">
        <f>Data5[[#This Row],[TOTAL CHELTUIELI LEI]]/Data5[[#This Row],[CURS VALUTAR EURO BNR 22 07 2020]]</f>
        <v>1947.8936385611869</v>
      </c>
      <c r="N1643" s="49">
        <v>4071</v>
      </c>
      <c r="O1643" s="54"/>
      <c r="P1643" s="54">
        <v>1662</v>
      </c>
      <c r="Q1643" s="54"/>
      <c r="R1643" s="54">
        <f>Data5[[#This Row],[PERSOANE ÎNSCRISE ÎN LISTELE ELECTORALE (TURUL 1)            ]]+Data5[[#This Row],[PERSOANE ÎNSCRISE ÎN LISTELE ELECTORALE (TURUL AL 2-LEA)]]</f>
        <v>4071</v>
      </c>
      <c r="S1643" s="54">
        <f>Data5[[#This Row],[PERSOANE CARE AU PARTICIPAT LA VOT (TURUL 1)]]+Data5[[#This Row],[PERSOANE CARE AU PARTICIPAT LA VOT  (TURUL AL 2-LEA)]]</f>
        <v>1662</v>
      </c>
      <c r="T1643" s="41">
        <f>Data5[[#This Row],[TOTAL CHELTUIELI LEI]]/Data5[[#This Row],[NUMĂRUL PERSOANELOR ÎNSCRISE ÎN LISTELE ELECTORALE]]</f>
        <v>2.3158929010071234</v>
      </c>
      <c r="U1643" s="41">
        <f>Data5[[#This Row],[TOTAL CHELTUIELI EURO]]/Data5[[#This Row],[NUMĂRUL PERSOANELOR ÎNSCRISE ÎN LISTELE ELECTORALE]]</f>
        <v>0.47848038284480149</v>
      </c>
      <c r="V1643" s="41">
        <f>Data5[[#This Row],[TOTAL CHELTUIELI LEI]]/Data5[[#This Row],[NUMĂRUL PERSOANELOR CARE AU PARTICIPAT LA VOT]]</f>
        <v>5.6726835138387486</v>
      </c>
      <c r="W1643" s="41">
        <f>Data5[[#This Row],[TOTAL CHELTUIELI EURO]]/Data5[[#This Row],[NUMĂRUL PERSOANELOR CARE AU PARTICIPAT LA VOT]]</f>
        <v>1.1720178330693063</v>
      </c>
      <c r="X1643" s="43">
        <v>4.8400999999999996</v>
      </c>
      <c r="Y1643" s="114" t="s">
        <v>2891</v>
      </c>
      <c r="Z1643" s="44">
        <v>2</v>
      </c>
      <c r="AA1643" s="115" t="s">
        <v>3105</v>
      </c>
      <c r="AB1643" s="44">
        <v>0</v>
      </c>
      <c r="AC1643" s="45"/>
    </row>
    <row r="1644" spans="1:29" x14ac:dyDescent="0.2">
      <c r="A1644" s="37">
        <v>1643</v>
      </c>
      <c r="B1644" s="38" t="s">
        <v>34</v>
      </c>
      <c r="C1644" s="39" t="s">
        <v>43</v>
      </c>
      <c r="D1644" s="40">
        <v>44101</v>
      </c>
      <c r="E1644" s="38">
        <v>1</v>
      </c>
      <c r="F1644" s="38"/>
      <c r="G1644" s="38" t="s">
        <v>2</v>
      </c>
      <c r="H1644" s="38" t="s">
        <v>2</v>
      </c>
      <c r="I1644" s="48">
        <v>2400</v>
      </c>
      <c r="J1644" s="48">
        <v>13847</v>
      </c>
      <c r="K1644" s="48">
        <v>0</v>
      </c>
      <c r="L1644" s="41">
        <f>SUM(Data5[[#This Row],[CHELTUIELI DE PERSONAL LEI]:[CHELTUIELI DE CAPITAL (ACTIVE NEFINANCIARE ) LEI]])</f>
        <v>16247</v>
      </c>
      <c r="M1644" s="41">
        <f>Data5[[#This Row],[TOTAL CHELTUIELI LEI]]/Data5[[#This Row],[CURS VALUTAR EURO BNR 22 07 2020]]</f>
        <v>3356.7488275035644</v>
      </c>
      <c r="N1644" s="49">
        <v>2654</v>
      </c>
      <c r="O1644" s="54"/>
      <c r="P1644" s="54">
        <v>1495</v>
      </c>
      <c r="Q1644" s="54"/>
      <c r="R1644" s="54">
        <f>Data5[[#This Row],[PERSOANE ÎNSCRISE ÎN LISTELE ELECTORALE (TURUL 1)            ]]+Data5[[#This Row],[PERSOANE ÎNSCRISE ÎN LISTELE ELECTORALE (TURUL AL 2-LEA)]]</f>
        <v>2654</v>
      </c>
      <c r="S1644" s="54">
        <f>Data5[[#This Row],[PERSOANE CARE AU PARTICIPAT LA VOT (TURUL 1)]]+Data5[[#This Row],[PERSOANE CARE AU PARTICIPAT LA VOT  (TURUL AL 2-LEA)]]</f>
        <v>1495</v>
      </c>
      <c r="T1644" s="41">
        <f>Data5[[#This Row],[TOTAL CHELTUIELI LEI]]/Data5[[#This Row],[NUMĂRUL PERSOANELOR ÎNSCRISE ÎN LISTELE ELECTORALE]]</f>
        <v>6.121703089675961</v>
      </c>
      <c r="U1644" s="41">
        <f>Data5[[#This Row],[TOTAL CHELTUIELI EURO]]/Data5[[#This Row],[NUMĂRUL PERSOANELOR ÎNSCRISE ÎN LISTELE ELECTORALE]]</f>
        <v>1.264788555954621</v>
      </c>
      <c r="V1644" s="41">
        <f>Data5[[#This Row],[TOTAL CHELTUIELI LEI]]/Data5[[#This Row],[NUMĂRUL PERSOANELOR CARE AU PARTICIPAT LA VOT]]</f>
        <v>10.867558528428093</v>
      </c>
      <c r="W1644" s="41">
        <f>Data5[[#This Row],[TOTAL CHELTUIELI EURO]]/Data5[[#This Row],[NUMĂRUL PERSOANELOR CARE AU PARTICIPAT LA VOT]]</f>
        <v>2.245316941473956</v>
      </c>
      <c r="X1644" s="43">
        <v>4.8400999999999996</v>
      </c>
      <c r="Y1644" s="114" t="s">
        <v>2889</v>
      </c>
      <c r="Z1644" s="44">
        <v>6</v>
      </c>
      <c r="AA1644" s="115" t="s">
        <v>3107</v>
      </c>
      <c r="AB1644" s="44">
        <v>1</v>
      </c>
      <c r="AC1644" s="45"/>
    </row>
    <row r="1645" spans="1:29" x14ac:dyDescent="0.2">
      <c r="A1645" s="37">
        <v>1644</v>
      </c>
      <c r="B1645" s="38" t="s">
        <v>34</v>
      </c>
      <c r="C1645" s="39" t="s">
        <v>44</v>
      </c>
      <c r="D1645" s="40">
        <v>44101</v>
      </c>
      <c r="E1645" s="38">
        <v>1</v>
      </c>
      <c r="F1645" s="38"/>
      <c r="G1645" s="38" t="s">
        <v>2</v>
      </c>
      <c r="H1645" s="38" t="s">
        <v>2</v>
      </c>
      <c r="I1645" s="50">
        <v>1800</v>
      </c>
      <c r="J1645" s="50">
        <v>20176</v>
      </c>
      <c r="K1645" s="48">
        <v>0</v>
      </c>
      <c r="L1645" s="41">
        <f>SUM(Data5[[#This Row],[CHELTUIELI DE PERSONAL LEI]:[CHELTUIELI DE CAPITAL (ACTIVE NEFINANCIARE ) LEI]])</f>
        <v>21976</v>
      </c>
      <c r="M1645" s="41">
        <f>Data5[[#This Row],[TOTAL CHELTUIELI LEI]]/Data5[[#This Row],[CURS VALUTAR EURO BNR 22 07 2020]]</f>
        <v>4540.4020578087229</v>
      </c>
      <c r="N1645" s="49">
        <v>1877</v>
      </c>
      <c r="O1645" s="54"/>
      <c r="P1645" s="54">
        <v>1466</v>
      </c>
      <c r="Q1645" s="54"/>
      <c r="R1645" s="54">
        <f>Data5[[#This Row],[PERSOANE ÎNSCRISE ÎN LISTELE ELECTORALE (TURUL 1)            ]]+Data5[[#This Row],[PERSOANE ÎNSCRISE ÎN LISTELE ELECTORALE (TURUL AL 2-LEA)]]</f>
        <v>1877</v>
      </c>
      <c r="S1645" s="54">
        <f>Data5[[#This Row],[PERSOANE CARE AU PARTICIPAT LA VOT (TURUL 1)]]+Data5[[#This Row],[PERSOANE CARE AU PARTICIPAT LA VOT  (TURUL AL 2-LEA)]]</f>
        <v>1466</v>
      </c>
      <c r="T1645" s="41">
        <f>Data5[[#This Row],[TOTAL CHELTUIELI LEI]]/Data5[[#This Row],[NUMĂRUL PERSOANELOR ÎNSCRISE ÎN LISTELE ELECTORALE]]</f>
        <v>11.708044752264252</v>
      </c>
      <c r="U1645" s="41">
        <f>Data5[[#This Row],[TOTAL CHELTUIELI EURO]]/Data5[[#This Row],[NUMĂRUL PERSOANELOR ÎNSCRISE ÎN LISTELE ELECTORALE]]</f>
        <v>2.4189675321303796</v>
      </c>
      <c r="V1645" s="41">
        <f>Data5[[#This Row],[TOTAL CHELTUIELI LEI]]/Data5[[#This Row],[NUMĂRUL PERSOANELOR CARE AU PARTICIPAT LA VOT]]</f>
        <v>14.990450204638472</v>
      </c>
      <c r="W1645" s="41">
        <f>Data5[[#This Row],[TOTAL CHELTUIELI EURO]]/Data5[[#This Row],[NUMĂRUL PERSOANELOR CARE AU PARTICIPAT LA VOT]]</f>
        <v>3.0971364650809843</v>
      </c>
      <c r="X1645" s="43">
        <v>4.8400999999999996</v>
      </c>
      <c r="Y1645" s="114" t="s">
        <v>2888</v>
      </c>
      <c r="Z1645" s="44">
        <v>11</v>
      </c>
      <c r="AA1645" s="115" t="s">
        <v>3108</v>
      </c>
      <c r="AB1645" s="44">
        <v>2</v>
      </c>
      <c r="AC1645" s="45"/>
    </row>
    <row r="1646" spans="1:29" x14ac:dyDescent="0.2">
      <c r="A1646" s="37">
        <v>1645</v>
      </c>
      <c r="B1646" s="38" t="s">
        <v>34</v>
      </c>
      <c r="C1646" s="39" t="s">
        <v>45</v>
      </c>
      <c r="D1646" s="40">
        <v>44101</v>
      </c>
      <c r="E1646" s="38">
        <v>1</v>
      </c>
      <c r="F1646" s="38"/>
      <c r="G1646" s="38" t="s">
        <v>2</v>
      </c>
      <c r="H1646" s="38" t="s">
        <v>2</v>
      </c>
      <c r="I1646" s="50">
        <v>0</v>
      </c>
      <c r="J1646" s="50">
        <v>5888</v>
      </c>
      <c r="K1646" s="50">
        <v>0</v>
      </c>
      <c r="L1646" s="41">
        <f>SUM(Data5[[#This Row],[CHELTUIELI DE PERSONAL LEI]:[CHELTUIELI DE CAPITAL (ACTIVE NEFINANCIARE ) LEI]])</f>
        <v>5888</v>
      </c>
      <c r="M1646" s="41">
        <f>Data5[[#This Row],[TOTAL CHELTUIELI LEI]]/Data5[[#This Row],[CURS VALUTAR EURO BNR 22 07 2020]]</f>
        <v>1216.5037912439827</v>
      </c>
      <c r="N1646" s="49">
        <v>3946</v>
      </c>
      <c r="O1646" s="54"/>
      <c r="P1646" s="54">
        <v>1827</v>
      </c>
      <c r="Q1646" s="54"/>
      <c r="R1646" s="54">
        <f>Data5[[#This Row],[PERSOANE ÎNSCRISE ÎN LISTELE ELECTORALE (TURUL 1)            ]]+Data5[[#This Row],[PERSOANE ÎNSCRISE ÎN LISTELE ELECTORALE (TURUL AL 2-LEA)]]</f>
        <v>3946</v>
      </c>
      <c r="S1646" s="54">
        <f>Data5[[#This Row],[PERSOANE CARE AU PARTICIPAT LA VOT (TURUL 1)]]+Data5[[#This Row],[PERSOANE CARE AU PARTICIPAT LA VOT  (TURUL AL 2-LEA)]]</f>
        <v>1827</v>
      </c>
      <c r="T1646" s="41">
        <f>Data5[[#This Row],[TOTAL CHELTUIELI LEI]]/Data5[[#This Row],[NUMĂRUL PERSOANELOR ÎNSCRISE ÎN LISTELE ELECTORALE]]</f>
        <v>1.4921439432336543</v>
      </c>
      <c r="U1646" s="41">
        <f>Data5[[#This Row],[TOTAL CHELTUIELI EURO]]/Data5[[#This Row],[NUMĂRUL PERSOANELOR ÎNSCRISE ÎN LISTELE ELECTORALE]]</f>
        <v>0.30828783356411116</v>
      </c>
      <c r="V1646" s="41">
        <f>Data5[[#This Row],[TOTAL CHELTUIELI LEI]]/Data5[[#This Row],[NUMĂRUL PERSOANELOR CARE AU PARTICIPAT LA VOT]]</f>
        <v>3.2227695675971537</v>
      </c>
      <c r="W1646" s="41">
        <f>Data5[[#This Row],[TOTAL CHELTUIELI EURO]]/Data5[[#This Row],[NUMĂRUL PERSOANELOR CARE AU PARTICIPAT LA VOT]]</f>
        <v>0.66584772372412848</v>
      </c>
      <c r="X1646" s="43">
        <v>4.8400999999999996</v>
      </c>
      <c r="Y1646" s="114" t="s">
        <v>2894</v>
      </c>
      <c r="Z1646" s="44">
        <v>1</v>
      </c>
      <c r="AA1646" s="115" t="s">
        <v>3105</v>
      </c>
      <c r="AB1646" s="44">
        <v>0</v>
      </c>
      <c r="AC1646" s="45"/>
    </row>
    <row r="1647" spans="1:29" x14ac:dyDescent="0.2">
      <c r="A1647" s="37">
        <v>1646</v>
      </c>
      <c r="B1647" s="38" t="s">
        <v>34</v>
      </c>
      <c r="C1647" s="39" t="s">
        <v>46</v>
      </c>
      <c r="D1647" s="40">
        <v>44101</v>
      </c>
      <c r="E1647" s="38">
        <v>1</v>
      </c>
      <c r="F1647" s="38"/>
      <c r="G1647" s="38" t="s">
        <v>2</v>
      </c>
      <c r="H1647" s="38" t="s">
        <v>2</v>
      </c>
      <c r="I1647" s="50">
        <v>0</v>
      </c>
      <c r="J1647" s="50">
        <v>2953</v>
      </c>
      <c r="K1647" s="50">
        <v>0</v>
      </c>
      <c r="L1647" s="41">
        <f>SUM(Data5[[#This Row],[CHELTUIELI DE PERSONAL LEI]:[CHELTUIELI DE CAPITAL (ACTIVE NEFINANCIARE ) LEI]])</f>
        <v>2953</v>
      </c>
      <c r="M1647" s="41">
        <f>Data5[[#This Row],[TOTAL CHELTUIELI LEI]]/Data5[[#This Row],[CURS VALUTAR EURO BNR 22 07 2020]]</f>
        <v>610.11136133550963</v>
      </c>
      <c r="N1647" s="49">
        <v>2071</v>
      </c>
      <c r="O1647" s="54"/>
      <c r="P1647" s="54">
        <v>925</v>
      </c>
      <c r="Q1647" s="54"/>
      <c r="R1647" s="54">
        <f>Data5[[#This Row],[PERSOANE ÎNSCRISE ÎN LISTELE ELECTORALE (TURUL 1)            ]]+Data5[[#This Row],[PERSOANE ÎNSCRISE ÎN LISTELE ELECTORALE (TURUL AL 2-LEA)]]</f>
        <v>2071</v>
      </c>
      <c r="S1647" s="54">
        <f>Data5[[#This Row],[PERSOANE CARE AU PARTICIPAT LA VOT (TURUL 1)]]+Data5[[#This Row],[PERSOANE CARE AU PARTICIPAT LA VOT  (TURUL AL 2-LEA)]]</f>
        <v>925</v>
      </c>
      <c r="T1647" s="41">
        <f>Data5[[#This Row],[TOTAL CHELTUIELI LEI]]/Data5[[#This Row],[NUMĂRUL PERSOANELOR ÎNSCRISE ÎN LISTELE ELECTORALE]]</f>
        <v>1.4258812168034767</v>
      </c>
      <c r="U1647" s="41">
        <f>Data5[[#This Row],[TOTAL CHELTUIELI EURO]]/Data5[[#This Row],[NUMĂRUL PERSOANELOR ÎNSCRISE ÎN LISTELE ELECTORALE]]</f>
        <v>0.29459747046620455</v>
      </c>
      <c r="V1647" s="41">
        <f>Data5[[#This Row],[TOTAL CHELTUIELI LEI]]/Data5[[#This Row],[NUMĂRUL PERSOANELOR CARE AU PARTICIPAT LA VOT]]</f>
        <v>3.1924324324324322</v>
      </c>
      <c r="W1647" s="41">
        <f>Data5[[#This Row],[TOTAL CHELTUIELI EURO]]/Data5[[#This Row],[NUMĂRUL PERSOANELOR CARE AU PARTICIPAT LA VOT]]</f>
        <v>0.6595798500924428</v>
      </c>
      <c r="X1647" s="43">
        <v>4.8400999999999996</v>
      </c>
      <c r="Y1647" s="114" t="s">
        <v>2894</v>
      </c>
      <c r="Z1647" s="44">
        <v>1</v>
      </c>
      <c r="AA1647" s="115" t="s">
        <v>3105</v>
      </c>
      <c r="AB1647" s="44">
        <v>0</v>
      </c>
      <c r="AC1647" s="45"/>
    </row>
    <row r="1648" spans="1:29" x14ac:dyDescent="0.2">
      <c r="A1648" s="37">
        <v>1647</v>
      </c>
      <c r="B1648" s="38" t="s">
        <v>34</v>
      </c>
      <c r="C1648" s="39" t="s">
        <v>47</v>
      </c>
      <c r="D1648" s="40">
        <v>44101</v>
      </c>
      <c r="E1648" s="38">
        <v>1</v>
      </c>
      <c r="F1648" s="38"/>
      <c r="G1648" s="38" t="s">
        <v>2</v>
      </c>
      <c r="H1648" s="38" t="s">
        <v>2</v>
      </c>
      <c r="I1648" s="50">
        <v>2000</v>
      </c>
      <c r="J1648" s="50">
        <v>7334.84</v>
      </c>
      <c r="K1648" s="50">
        <v>0</v>
      </c>
      <c r="L1648" s="41">
        <f>SUM(Data5[[#This Row],[CHELTUIELI DE PERSONAL LEI]:[CHELTUIELI DE CAPITAL (ACTIVE NEFINANCIARE ) LEI]])</f>
        <v>9334.84</v>
      </c>
      <c r="M1648" s="41">
        <f>Data5[[#This Row],[TOTAL CHELTUIELI LEI]]/Data5[[#This Row],[CURS VALUTAR EURO BNR 22 07 2020]]</f>
        <v>1928.6461023532574</v>
      </c>
      <c r="N1648" s="49">
        <v>837</v>
      </c>
      <c r="O1648" s="54"/>
      <c r="P1648" s="54">
        <v>542</v>
      </c>
      <c r="Q1648" s="54"/>
      <c r="R1648" s="54">
        <f>Data5[[#This Row],[PERSOANE ÎNSCRISE ÎN LISTELE ELECTORALE (TURUL 1)            ]]+Data5[[#This Row],[PERSOANE ÎNSCRISE ÎN LISTELE ELECTORALE (TURUL AL 2-LEA)]]</f>
        <v>837</v>
      </c>
      <c r="S1648" s="54">
        <f>Data5[[#This Row],[PERSOANE CARE AU PARTICIPAT LA VOT (TURUL 1)]]+Data5[[#This Row],[PERSOANE CARE AU PARTICIPAT LA VOT  (TURUL AL 2-LEA)]]</f>
        <v>542</v>
      </c>
      <c r="T1648" s="41">
        <f>Data5[[#This Row],[TOTAL CHELTUIELI LEI]]/Data5[[#This Row],[NUMĂRUL PERSOANELOR ÎNSCRISE ÎN LISTELE ELECTORALE]]</f>
        <v>11.15273596176822</v>
      </c>
      <c r="U1648" s="41">
        <f>Data5[[#This Row],[TOTAL CHELTUIELI EURO]]/Data5[[#This Row],[NUMĂRUL PERSOANELOR ÎNSCRISE ÎN LISTELE ELECTORALE]]</f>
        <v>2.3042366814256363</v>
      </c>
      <c r="V1648" s="41">
        <f>Data5[[#This Row],[TOTAL CHELTUIELI LEI]]/Data5[[#This Row],[NUMĂRUL PERSOANELOR CARE AU PARTICIPAT LA VOT]]</f>
        <v>17.222952029520297</v>
      </c>
      <c r="W1648" s="41">
        <f>Data5[[#This Row],[TOTAL CHELTUIELI EURO]]/Data5[[#This Row],[NUMĂRUL PERSOANELOR CARE AU PARTICIPAT LA VOT]]</f>
        <v>3.5583876427181873</v>
      </c>
      <c r="X1648" s="43">
        <v>4.8400999999999996</v>
      </c>
      <c r="Y1648" s="114" t="s">
        <v>2888</v>
      </c>
      <c r="Z1648" s="44">
        <v>11</v>
      </c>
      <c r="AA1648" s="115" t="s">
        <v>3108</v>
      </c>
      <c r="AB1648" s="44">
        <v>2</v>
      </c>
      <c r="AC1648" s="45"/>
    </row>
    <row r="1649" spans="1:29" x14ac:dyDescent="0.2">
      <c r="A1649" s="37">
        <v>1648</v>
      </c>
      <c r="B1649" s="38" t="s">
        <v>34</v>
      </c>
      <c r="C1649" s="39" t="s">
        <v>48</v>
      </c>
      <c r="D1649" s="40">
        <v>44101</v>
      </c>
      <c r="E1649" s="38">
        <v>1</v>
      </c>
      <c r="F1649" s="38"/>
      <c r="G1649" s="38" t="s">
        <v>2</v>
      </c>
      <c r="H1649" s="38" t="s">
        <v>2</v>
      </c>
      <c r="I1649" s="48">
        <v>1000</v>
      </c>
      <c r="J1649" s="48">
        <v>3053.65</v>
      </c>
      <c r="K1649" s="48">
        <v>0</v>
      </c>
      <c r="L1649" s="41">
        <f>SUM(Data5[[#This Row],[CHELTUIELI DE PERSONAL LEI]:[CHELTUIELI DE CAPITAL (ACTIVE NEFINANCIARE ) LEI]])</f>
        <v>4053.65</v>
      </c>
      <c r="M1649" s="41">
        <f>Data5[[#This Row],[TOTAL CHELTUIELI LEI]]/Data5[[#This Row],[CURS VALUTAR EURO BNR 22 07 2020]]</f>
        <v>837.51368773372462</v>
      </c>
      <c r="N1649" s="49">
        <v>639</v>
      </c>
      <c r="O1649" s="54"/>
      <c r="P1649" s="54">
        <v>424</v>
      </c>
      <c r="Q1649" s="54"/>
      <c r="R1649" s="54">
        <f>Data5[[#This Row],[PERSOANE ÎNSCRISE ÎN LISTELE ELECTORALE (TURUL 1)            ]]+Data5[[#This Row],[PERSOANE ÎNSCRISE ÎN LISTELE ELECTORALE (TURUL AL 2-LEA)]]</f>
        <v>639</v>
      </c>
      <c r="S1649" s="54">
        <f>Data5[[#This Row],[PERSOANE CARE AU PARTICIPAT LA VOT (TURUL 1)]]+Data5[[#This Row],[PERSOANE CARE AU PARTICIPAT LA VOT  (TURUL AL 2-LEA)]]</f>
        <v>424</v>
      </c>
      <c r="T1649" s="41">
        <f>Data5[[#This Row],[TOTAL CHELTUIELI LEI]]/Data5[[#This Row],[NUMĂRUL PERSOANELOR ÎNSCRISE ÎN LISTELE ELECTORALE]]</f>
        <v>6.3437402190923322</v>
      </c>
      <c r="U1649" s="41">
        <f>Data5[[#This Row],[TOTAL CHELTUIELI EURO]]/Data5[[#This Row],[NUMĂRUL PERSOANELOR ÎNSCRISE ÎN LISTELE ELECTORALE]]</f>
        <v>1.3106630480965957</v>
      </c>
      <c r="V1649" s="41">
        <f>Data5[[#This Row],[TOTAL CHELTUIELI LEI]]/Data5[[#This Row],[NUMĂRUL PERSOANELOR CARE AU PARTICIPAT LA VOT]]</f>
        <v>9.5604952830188683</v>
      </c>
      <c r="W1649" s="41">
        <f>Data5[[#This Row],[TOTAL CHELTUIELI EURO]]/Data5[[#This Row],[NUMĂRUL PERSOANELOR CARE AU PARTICIPAT LA VOT]]</f>
        <v>1.9752681314474638</v>
      </c>
      <c r="X1649" s="43">
        <v>4.8400999999999996</v>
      </c>
      <c r="Y1649" s="114" t="s">
        <v>2889</v>
      </c>
      <c r="Z1649" s="44">
        <v>6</v>
      </c>
      <c r="AA1649" s="115" t="s">
        <v>3107</v>
      </c>
      <c r="AB1649" s="44">
        <v>1</v>
      </c>
      <c r="AC1649" s="45"/>
    </row>
    <row r="1650" spans="1:29" x14ac:dyDescent="0.2">
      <c r="A1650" s="37">
        <v>1649</v>
      </c>
      <c r="B1650" s="38" t="s">
        <v>34</v>
      </c>
      <c r="C1650" s="39" t="s">
        <v>49</v>
      </c>
      <c r="D1650" s="40">
        <v>44101</v>
      </c>
      <c r="E1650" s="38">
        <v>1</v>
      </c>
      <c r="F1650" s="38"/>
      <c r="G1650" s="38" t="s">
        <v>2</v>
      </c>
      <c r="H1650" s="38" t="s">
        <v>2</v>
      </c>
      <c r="I1650" s="50">
        <v>3085</v>
      </c>
      <c r="J1650" s="50">
        <v>12970.86</v>
      </c>
      <c r="K1650" s="50">
        <v>0</v>
      </c>
      <c r="L1650" s="41">
        <f>SUM(Data5[[#This Row],[CHELTUIELI DE PERSONAL LEI]:[CHELTUIELI DE CAPITAL (ACTIVE NEFINANCIARE ) LEI]])</f>
        <v>16055.86</v>
      </c>
      <c r="M1650" s="41">
        <f>Data5[[#This Row],[TOTAL CHELTUIELI LEI]]/Data5[[#This Row],[CURS VALUTAR EURO BNR 22 07 2020]]</f>
        <v>3317.2579078944655</v>
      </c>
      <c r="N1650" s="49">
        <v>2473</v>
      </c>
      <c r="O1650" s="54"/>
      <c r="P1650" s="54">
        <v>1700</v>
      </c>
      <c r="Q1650" s="54"/>
      <c r="R1650" s="54">
        <f>Data5[[#This Row],[PERSOANE ÎNSCRISE ÎN LISTELE ELECTORALE (TURUL 1)            ]]+Data5[[#This Row],[PERSOANE ÎNSCRISE ÎN LISTELE ELECTORALE (TURUL AL 2-LEA)]]</f>
        <v>2473</v>
      </c>
      <c r="S1650" s="54">
        <f>Data5[[#This Row],[PERSOANE CARE AU PARTICIPAT LA VOT (TURUL 1)]]+Data5[[#This Row],[PERSOANE CARE AU PARTICIPAT LA VOT  (TURUL AL 2-LEA)]]</f>
        <v>1700</v>
      </c>
      <c r="T1650" s="41">
        <f>Data5[[#This Row],[TOTAL CHELTUIELI LEI]]/Data5[[#This Row],[NUMĂRUL PERSOANELOR ÎNSCRISE ÎN LISTELE ELECTORALE]]</f>
        <v>6.4924625960372024</v>
      </c>
      <c r="U1650" s="41">
        <f>Data5[[#This Row],[TOTAL CHELTUIELI EURO]]/Data5[[#This Row],[NUMĂRUL PERSOANELOR ÎNSCRISE ÎN LISTELE ELECTORALE]]</f>
        <v>1.3413901770701437</v>
      </c>
      <c r="V1650" s="41">
        <f>Data5[[#This Row],[TOTAL CHELTUIELI LEI]]/Data5[[#This Row],[NUMĂRUL PERSOANELOR CARE AU PARTICIPAT LA VOT]]</f>
        <v>9.4446235294117642</v>
      </c>
      <c r="W1650" s="41">
        <f>Data5[[#This Row],[TOTAL CHELTUIELI EURO]]/Data5[[#This Row],[NUMĂRUL PERSOANELOR CARE AU PARTICIPAT LA VOT]]</f>
        <v>1.9513281811143914</v>
      </c>
      <c r="X1650" s="43">
        <v>4.8400999999999996</v>
      </c>
      <c r="Y1650" s="114" t="s">
        <v>2889</v>
      </c>
      <c r="Z1650" s="44">
        <v>6</v>
      </c>
      <c r="AA1650" s="115" t="s">
        <v>3107</v>
      </c>
      <c r="AB1650" s="44">
        <v>1</v>
      </c>
      <c r="AC1650" s="45"/>
    </row>
    <row r="1651" spans="1:29" x14ac:dyDescent="0.2">
      <c r="A1651" s="37">
        <v>1650</v>
      </c>
      <c r="B1651" s="38" t="s">
        <v>34</v>
      </c>
      <c r="C1651" s="39" t="s">
        <v>50</v>
      </c>
      <c r="D1651" s="40">
        <v>44101</v>
      </c>
      <c r="E1651" s="38">
        <v>1</v>
      </c>
      <c r="F1651" s="38"/>
      <c r="G1651" s="38" t="s">
        <v>2</v>
      </c>
      <c r="H1651" s="38" t="s">
        <v>2</v>
      </c>
      <c r="I1651" s="48">
        <v>0</v>
      </c>
      <c r="J1651" s="48">
        <v>8281</v>
      </c>
      <c r="K1651" s="48">
        <v>0</v>
      </c>
      <c r="L1651" s="41">
        <f>SUM(Data5[[#This Row],[CHELTUIELI DE PERSONAL LEI]:[CHELTUIELI DE CAPITAL (ACTIVE NEFINANCIARE ) LEI]])</f>
        <v>8281</v>
      </c>
      <c r="M1651" s="41">
        <f>Data5[[#This Row],[TOTAL CHELTUIELI LEI]]/Data5[[#This Row],[CURS VALUTAR EURO BNR 22 07 2020]]</f>
        <v>1710.9150637383527</v>
      </c>
      <c r="N1651" s="49">
        <v>1947</v>
      </c>
      <c r="O1651" s="54"/>
      <c r="P1651" s="54">
        <v>1087</v>
      </c>
      <c r="Q1651" s="54"/>
      <c r="R1651" s="54">
        <f>Data5[[#This Row],[PERSOANE ÎNSCRISE ÎN LISTELE ELECTORALE (TURUL 1)            ]]+Data5[[#This Row],[PERSOANE ÎNSCRISE ÎN LISTELE ELECTORALE (TURUL AL 2-LEA)]]</f>
        <v>1947</v>
      </c>
      <c r="S1651" s="54">
        <f>Data5[[#This Row],[PERSOANE CARE AU PARTICIPAT LA VOT (TURUL 1)]]+Data5[[#This Row],[PERSOANE CARE AU PARTICIPAT LA VOT  (TURUL AL 2-LEA)]]</f>
        <v>1087</v>
      </c>
      <c r="T1651" s="41">
        <f>Data5[[#This Row],[TOTAL CHELTUIELI LEI]]/Data5[[#This Row],[NUMĂRUL PERSOANELOR ÎNSCRISE ÎN LISTELE ELECTORALE]]</f>
        <v>4.2532100667693884</v>
      </c>
      <c r="U1651" s="41">
        <f>Data5[[#This Row],[TOTAL CHELTUIELI EURO]]/Data5[[#This Row],[NUMĂRUL PERSOANELOR ÎNSCRISE ÎN LISTELE ELECTORALE]]</f>
        <v>0.87874425461651395</v>
      </c>
      <c r="V1651" s="41">
        <f>Data5[[#This Row],[TOTAL CHELTUIELI LEI]]/Data5[[#This Row],[NUMĂRUL PERSOANELOR CARE AU PARTICIPAT LA VOT]]</f>
        <v>7.6182152713891442</v>
      </c>
      <c r="W1651" s="41">
        <f>Data5[[#This Row],[TOTAL CHELTUIELI EURO]]/Data5[[#This Row],[NUMĂRUL PERSOANELOR CARE AU PARTICIPAT LA VOT]]</f>
        <v>1.5739788994833053</v>
      </c>
      <c r="X1651" s="43">
        <v>4.8400999999999996</v>
      </c>
      <c r="Y1651" s="114" t="s">
        <v>2895</v>
      </c>
      <c r="Z1651" s="44">
        <v>4</v>
      </c>
      <c r="AA1651" s="115" t="s">
        <v>3105</v>
      </c>
      <c r="AB1651" s="44">
        <v>0</v>
      </c>
      <c r="AC1651" s="45"/>
    </row>
    <row r="1652" spans="1:29" x14ac:dyDescent="0.2">
      <c r="A1652" s="37">
        <v>1651</v>
      </c>
      <c r="B1652" s="38" t="s">
        <v>34</v>
      </c>
      <c r="C1652" s="39" t="s">
        <v>51</v>
      </c>
      <c r="D1652" s="40">
        <v>44101</v>
      </c>
      <c r="E1652" s="38">
        <v>1</v>
      </c>
      <c r="F1652" s="38"/>
      <c r="G1652" s="38" t="s">
        <v>2</v>
      </c>
      <c r="H1652" s="38" t="s">
        <v>2</v>
      </c>
      <c r="I1652" s="50">
        <v>7000</v>
      </c>
      <c r="J1652" s="50">
        <v>6047.08</v>
      </c>
      <c r="K1652" s="50">
        <v>2685</v>
      </c>
      <c r="L1652" s="41">
        <f>SUM(Data5[[#This Row],[CHELTUIELI DE PERSONAL LEI]:[CHELTUIELI DE CAPITAL (ACTIVE NEFINANCIARE ) LEI]])</f>
        <v>15732.08</v>
      </c>
      <c r="M1652" s="41">
        <f>Data5[[#This Row],[TOTAL CHELTUIELI LEI]]/Data5[[#This Row],[CURS VALUTAR EURO BNR 22 07 2020]]</f>
        <v>3250.3625958141365</v>
      </c>
      <c r="N1652" s="49">
        <v>1649</v>
      </c>
      <c r="O1652" s="54"/>
      <c r="P1652" s="54">
        <v>1158</v>
      </c>
      <c r="Q1652" s="54"/>
      <c r="R1652" s="54">
        <f>Data5[[#This Row],[PERSOANE ÎNSCRISE ÎN LISTELE ELECTORALE (TURUL 1)            ]]+Data5[[#This Row],[PERSOANE ÎNSCRISE ÎN LISTELE ELECTORALE (TURUL AL 2-LEA)]]</f>
        <v>1649</v>
      </c>
      <c r="S1652" s="54">
        <f>Data5[[#This Row],[PERSOANE CARE AU PARTICIPAT LA VOT (TURUL 1)]]+Data5[[#This Row],[PERSOANE CARE AU PARTICIPAT LA VOT  (TURUL AL 2-LEA)]]</f>
        <v>1158</v>
      </c>
      <c r="T1652" s="41">
        <f>Data5[[#This Row],[TOTAL CHELTUIELI LEI]]/Data5[[#This Row],[NUMĂRUL PERSOANELOR ÎNSCRISE ÎN LISTELE ELECTORALE]]</f>
        <v>9.5403759854457242</v>
      </c>
      <c r="U1652" s="41">
        <f>Data5[[#This Row],[TOTAL CHELTUIELI EURO]]/Data5[[#This Row],[NUMĂRUL PERSOANELOR ÎNSCRISE ÎN LISTELE ELECTORALE]]</f>
        <v>1.9711113376677603</v>
      </c>
      <c r="V1652" s="41">
        <f>Data5[[#This Row],[TOTAL CHELTUIELI LEI]]/Data5[[#This Row],[NUMĂRUL PERSOANELOR CARE AU PARTICIPAT LA VOT]]</f>
        <v>13.585561312607945</v>
      </c>
      <c r="W1652" s="41">
        <f>Data5[[#This Row],[TOTAL CHELTUIELI EURO]]/Data5[[#This Row],[NUMĂRUL PERSOANELOR CARE AU PARTICIPAT LA VOT]]</f>
        <v>2.8068761621883733</v>
      </c>
      <c r="X1652" s="43">
        <v>4.8400999999999996</v>
      </c>
      <c r="Y1652" s="114" t="s">
        <v>2887</v>
      </c>
      <c r="Z1652" s="44">
        <v>9</v>
      </c>
      <c r="AA1652" s="115" t="s">
        <v>3107</v>
      </c>
      <c r="AB1652" s="44">
        <v>1</v>
      </c>
      <c r="AC1652" s="45"/>
    </row>
    <row r="1653" spans="1:29" x14ac:dyDescent="0.2">
      <c r="A1653" s="37">
        <v>1652</v>
      </c>
      <c r="B1653" s="38" t="s">
        <v>34</v>
      </c>
      <c r="C1653" s="39" t="s">
        <v>52</v>
      </c>
      <c r="D1653" s="40">
        <v>44101</v>
      </c>
      <c r="E1653" s="38">
        <v>1</v>
      </c>
      <c r="F1653" s="38"/>
      <c r="G1653" s="38" t="s">
        <v>2</v>
      </c>
      <c r="H1653" s="38" t="s">
        <v>2</v>
      </c>
      <c r="I1653" s="48">
        <v>0</v>
      </c>
      <c r="J1653" s="48">
        <v>2866</v>
      </c>
      <c r="K1653" s="48">
        <v>0</v>
      </c>
      <c r="L1653" s="41">
        <f>SUM(Data5[[#This Row],[CHELTUIELI DE PERSONAL LEI]:[CHELTUIELI DE CAPITAL (ACTIVE NEFINANCIARE ) LEI]])</f>
        <v>2866</v>
      </c>
      <c r="M1653" s="41">
        <f>Data5[[#This Row],[TOTAL CHELTUIELI LEI]]/Data5[[#This Row],[CURS VALUTAR EURO BNR 22 07 2020]]</f>
        <v>592.13652610483257</v>
      </c>
      <c r="N1653" s="49">
        <v>915</v>
      </c>
      <c r="O1653" s="54"/>
      <c r="P1653" s="54">
        <v>601</v>
      </c>
      <c r="Q1653" s="54"/>
      <c r="R1653" s="54">
        <f>Data5[[#This Row],[PERSOANE ÎNSCRISE ÎN LISTELE ELECTORALE (TURUL 1)            ]]+Data5[[#This Row],[PERSOANE ÎNSCRISE ÎN LISTELE ELECTORALE (TURUL AL 2-LEA)]]</f>
        <v>915</v>
      </c>
      <c r="S1653" s="54">
        <f>Data5[[#This Row],[PERSOANE CARE AU PARTICIPAT LA VOT (TURUL 1)]]+Data5[[#This Row],[PERSOANE CARE AU PARTICIPAT LA VOT  (TURUL AL 2-LEA)]]</f>
        <v>601</v>
      </c>
      <c r="T1653" s="41">
        <f>Data5[[#This Row],[TOTAL CHELTUIELI LEI]]/Data5[[#This Row],[NUMĂRUL PERSOANELOR ÎNSCRISE ÎN LISTELE ELECTORALE]]</f>
        <v>3.1322404371584698</v>
      </c>
      <c r="U1653" s="41">
        <f>Data5[[#This Row],[TOTAL CHELTUIELI EURO]]/Data5[[#This Row],[NUMĂRUL PERSOANELOR ÎNSCRISE ÎN LISTELE ELECTORALE]]</f>
        <v>0.64714374437686617</v>
      </c>
      <c r="V1653" s="41">
        <f>Data5[[#This Row],[TOTAL CHELTUIELI LEI]]/Data5[[#This Row],[NUMĂRUL PERSOANELOR CARE AU PARTICIPAT LA VOT]]</f>
        <v>4.7687188019966724</v>
      </c>
      <c r="W1653" s="41">
        <f>Data5[[#This Row],[TOTAL CHELTUIELI EURO]]/Data5[[#This Row],[NUMĂRUL PERSOANELOR CARE AU PARTICIPAT LA VOT]]</f>
        <v>0.98525212330255008</v>
      </c>
      <c r="X1653" s="43">
        <v>4.8400999999999996</v>
      </c>
      <c r="Y1653" s="114" t="s">
        <v>2884</v>
      </c>
      <c r="Z1653" s="44">
        <v>3</v>
      </c>
      <c r="AA1653" s="115" t="s">
        <v>3105</v>
      </c>
      <c r="AB1653" s="44">
        <v>0</v>
      </c>
      <c r="AC1653" s="45"/>
    </row>
    <row r="1654" spans="1:29" x14ac:dyDescent="0.2">
      <c r="A1654" s="37">
        <v>1653</v>
      </c>
      <c r="B1654" s="38" t="s">
        <v>34</v>
      </c>
      <c r="C1654" s="39" t="s">
        <v>53</v>
      </c>
      <c r="D1654" s="40">
        <v>44101</v>
      </c>
      <c r="E1654" s="38">
        <v>1</v>
      </c>
      <c r="F1654" s="38"/>
      <c r="G1654" s="38" t="s">
        <v>2</v>
      </c>
      <c r="H1654" s="38" t="s">
        <v>2</v>
      </c>
      <c r="I1654" s="50">
        <v>2338</v>
      </c>
      <c r="J1654" s="50">
        <v>3636</v>
      </c>
      <c r="K1654" s="50">
        <v>0</v>
      </c>
      <c r="L1654" s="41">
        <f>SUM(Data5[[#This Row],[CHELTUIELI DE PERSONAL LEI]:[CHELTUIELI DE CAPITAL (ACTIVE NEFINANCIARE ) LEI]])</f>
        <v>5974</v>
      </c>
      <c r="M1654" s="41">
        <f>Data5[[#This Row],[TOTAL CHELTUIELI LEI]]/Data5[[#This Row],[CURS VALUTAR EURO BNR 22 07 2020]]</f>
        <v>1234.2720191731578</v>
      </c>
      <c r="N1654" s="49">
        <v>1542</v>
      </c>
      <c r="O1654" s="54"/>
      <c r="P1654" s="54">
        <v>979</v>
      </c>
      <c r="Q1654" s="54"/>
      <c r="R1654" s="54">
        <f>Data5[[#This Row],[PERSOANE ÎNSCRISE ÎN LISTELE ELECTORALE (TURUL 1)            ]]+Data5[[#This Row],[PERSOANE ÎNSCRISE ÎN LISTELE ELECTORALE (TURUL AL 2-LEA)]]</f>
        <v>1542</v>
      </c>
      <c r="S1654" s="54">
        <f>Data5[[#This Row],[PERSOANE CARE AU PARTICIPAT LA VOT (TURUL 1)]]+Data5[[#This Row],[PERSOANE CARE AU PARTICIPAT LA VOT  (TURUL AL 2-LEA)]]</f>
        <v>979</v>
      </c>
      <c r="T1654" s="41">
        <f>Data5[[#This Row],[TOTAL CHELTUIELI LEI]]/Data5[[#This Row],[NUMĂRUL PERSOANELOR ÎNSCRISE ÎN LISTELE ELECTORALE]]</f>
        <v>3.874189364461738</v>
      </c>
      <c r="U1654" s="41">
        <f>Data5[[#This Row],[TOTAL CHELTUIELI EURO]]/Data5[[#This Row],[NUMĂRUL PERSOANELOR ÎNSCRISE ÎN LISTELE ELECTORALE]]</f>
        <v>0.80043581009932407</v>
      </c>
      <c r="V1654" s="41">
        <f>Data5[[#This Row],[TOTAL CHELTUIELI LEI]]/Data5[[#This Row],[NUMĂRUL PERSOANELOR CARE AU PARTICIPAT LA VOT]]</f>
        <v>6.1021450459652709</v>
      </c>
      <c r="W1654" s="41">
        <f>Data5[[#This Row],[TOTAL CHELTUIELI EURO]]/Data5[[#This Row],[NUMĂRUL PERSOANELOR CARE AU PARTICIPAT LA VOT]]</f>
        <v>1.2607477213208966</v>
      </c>
      <c r="X1654" s="43">
        <v>4.8400999999999996</v>
      </c>
      <c r="Y1654" s="114" t="s">
        <v>2884</v>
      </c>
      <c r="Z1654" s="44">
        <v>3</v>
      </c>
      <c r="AA1654" s="115" t="s">
        <v>3105</v>
      </c>
      <c r="AB1654" s="44">
        <v>0</v>
      </c>
      <c r="AC1654" s="45"/>
    </row>
    <row r="1655" spans="1:29" x14ac:dyDescent="0.2">
      <c r="A1655" s="37">
        <v>1654</v>
      </c>
      <c r="B1655" s="38" t="s">
        <v>34</v>
      </c>
      <c r="C1655" s="39" t="s">
        <v>54</v>
      </c>
      <c r="D1655" s="40">
        <v>44101</v>
      </c>
      <c r="E1655" s="38">
        <v>1</v>
      </c>
      <c r="F1655" s="38"/>
      <c r="G1655" s="38" t="s">
        <v>2</v>
      </c>
      <c r="H1655" s="38" t="s">
        <v>2</v>
      </c>
      <c r="I1655" s="50">
        <v>1800</v>
      </c>
      <c r="J1655" s="50">
        <v>7506</v>
      </c>
      <c r="K1655" s="50">
        <v>0</v>
      </c>
      <c r="L1655" s="41">
        <f>SUM(Data5[[#This Row],[CHELTUIELI DE PERSONAL LEI]:[CHELTUIELI DE CAPITAL (ACTIVE NEFINANCIARE ) LEI]])</f>
        <v>9306</v>
      </c>
      <c r="M1655" s="41">
        <f>Data5[[#This Row],[TOTAL CHELTUIELI LEI]]/Data5[[#This Row],[CURS VALUTAR EURO BNR 22 07 2020]]</f>
        <v>1922.6875477779386</v>
      </c>
      <c r="N1655" s="49">
        <v>3609</v>
      </c>
      <c r="O1655" s="54"/>
      <c r="P1655" s="54">
        <v>2183</v>
      </c>
      <c r="Q1655" s="54"/>
      <c r="R1655" s="54">
        <f>Data5[[#This Row],[PERSOANE ÎNSCRISE ÎN LISTELE ELECTORALE (TURUL 1)            ]]+Data5[[#This Row],[PERSOANE ÎNSCRISE ÎN LISTELE ELECTORALE (TURUL AL 2-LEA)]]</f>
        <v>3609</v>
      </c>
      <c r="S1655" s="54">
        <f>Data5[[#This Row],[PERSOANE CARE AU PARTICIPAT LA VOT (TURUL 1)]]+Data5[[#This Row],[PERSOANE CARE AU PARTICIPAT LA VOT  (TURUL AL 2-LEA)]]</f>
        <v>2183</v>
      </c>
      <c r="T1655" s="41">
        <f>Data5[[#This Row],[TOTAL CHELTUIELI LEI]]/Data5[[#This Row],[NUMĂRUL PERSOANELOR ÎNSCRISE ÎN LISTELE ELECTORALE]]</f>
        <v>2.5785536159600997</v>
      </c>
      <c r="U1655" s="41">
        <f>Data5[[#This Row],[TOTAL CHELTUIELI EURO]]/Data5[[#This Row],[NUMĂRUL PERSOANELOR ÎNSCRISE ÎN LISTELE ELECTORALE]]</f>
        <v>0.53274800437183112</v>
      </c>
      <c r="V1655" s="41">
        <f>Data5[[#This Row],[TOTAL CHELTUIELI LEI]]/Data5[[#This Row],[NUMĂRUL PERSOANELOR CARE AU PARTICIPAT LA VOT]]</f>
        <v>4.2629409070087032</v>
      </c>
      <c r="W1655" s="41">
        <f>Data5[[#This Row],[TOTAL CHELTUIELI EURO]]/Data5[[#This Row],[NUMĂRUL PERSOANELOR CARE AU PARTICIPAT LA VOT]]</f>
        <v>0.88075471725970622</v>
      </c>
      <c r="X1655" s="43">
        <v>4.8400999999999996</v>
      </c>
      <c r="Y1655" s="114" t="s">
        <v>2891</v>
      </c>
      <c r="Z1655" s="44">
        <v>2</v>
      </c>
      <c r="AA1655" s="115" t="s">
        <v>3105</v>
      </c>
      <c r="AB1655" s="44">
        <v>0</v>
      </c>
      <c r="AC1655" s="45"/>
    </row>
    <row r="1656" spans="1:29" x14ac:dyDescent="0.2">
      <c r="A1656" s="37">
        <v>1655</v>
      </c>
      <c r="B1656" s="38" t="s">
        <v>34</v>
      </c>
      <c r="C1656" s="39" t="s">
        <v>55</v>
      </c>
      <c r="D1656" s="40">
        <v>44101</v>
      </c>
      <c r="E1656" s="38">
        <v>1</v>
      </c>
      <c r="F1656" s="38"/>
      <c r="G1656" s="38" t="s">
        <v>2</v>
      </c>
      <c r="H1656" s="38" t="s">
        <v>2</v>
      </c>
      <c r="I1656" s="50">
        <v>300</v>
      </c>
      <c r="J1656" s="50">
        <v>4507</v>
      </c>
      <c r="K1656" s="50">
        <v>0</v>
      </c>
      <c r="L1656" s="41">
        <f>SUM(Data5[[#This Row],[CHELTUIELI DE PERSONAL LEI]:[CHELTUIELI DE CAPITAL (ACTIVE NEFINANCIARE ) LEI]])</f>
        <v>4807</v>
      </c>
      <c r="M1656" s="41">
        <f>Data5[[#This Row],[TOTAL CHELTUIELI LEI]]/Data5[[#This Row],[CURS VALUTAR EURO BNR 22 07 2020]]</f>
        <v>993.16129832028275</v>
      </c>
      <c r="N1656" s="49">
        <v>744</v>
      </c>
      <c r="O1656" s="54"/>
      <c r="P1656" s="54">
        <v>747</v>
      </c>
      <c r="Q1656" s="54"/>
      <c r="R1656" s="54">
        <f>Data5[[#This Row],[PERSOANE ÎNSCRISE ÎN LISTELE ELECTORALE (TURUL 1)            ]]+Data5[[#This Row],[PERSOANE ÎNSCRISE ÎN LISTELE ELECTORALE (TURUL AL 2-LEA)]]</f>
        <v>744</v>
      </c>
      <c r="S1656" s="54">
        <f>Data5[[#This Row],[PERSOANE CARE AU PARTICIPAT LA VOT (TURUL 1)]]+Data5[[#This Row],[PERSOANE CARE AU PARTICIPAT LA VOT  (TURUL AL 2-LEA)]]</f>
        <v>747</v>
      </c>
      <c r="T1656" s="41">
        <f>Data5[[#This Row],[TOTAL CHELTUIELI LEI]]/Data5[[#This Row],[NUMĂRUL PERSOANELOR ÎNSCRISE ÎN LISTELE ELECTORALE]]</f>
        <v>6.461021505376344</v>
      </c>
      <c r="U1656" s="41">
        <f>Data5[[#This Row],[TOTAL CHELTUIELI EURO]]/Data5[[#This Row],[NUMĂRUL PERSOANELOR ÎNSCRISE ÎN LISTELE ELECTORALE]]</f>
        <v>1.334894218172423</v>
      </c>
      <c r="V1656" s="41">
        <f>Data5[[#This Row],[TOTAL CHELTUIELI LEI]]/Data5[[#This Row],[NUMĂRUL PERSOANELOR CARE AU PARTICIPAT LA VOT]]</f>
        <v>6.4350736278447123</v>
      </c>
      <c r="W1656" s="41">
        <f>Data5[[#This Row],[TOTAL CHELTUIELI EURO]]/Data5[[#This Row],[NUMĂRUL PERSOANELOR CARE AU PARTICIPAT LA VOT]]</f>
        <v>1.3295331972159072</v>
      </c>
      <c r="X1656" s="43">
        <v>4.8400999999999996</v>
      </c>
      <c r="Y1656" s="114" t="s">
        <v>2889</v>
      </c>
      <c r="Z1656" s="44">
        <v>6</v>
      </c>
      <c r="AA1656" s="115" t="s">
        <v>3107</v>
      </c>
      <c r="AB1656" s="44">
        <v>1</v>
      </c>
      <c r="AC1656" s="45"/>
    </row>
    <row r="1657" spans="1:29" x14ac:dyDescent="0.2">
      <c r="A1657" s="37">
        <v>1656</v>
      </c>
      <c r="B1657" s="38" t="s">
        <v>34</v>
      </c>
      <c r="C1657" s="39" t="s">
        <v>56</v>
      </c>
      <c r="D1657" s="40">
        <v>44101</v>
      </c>
      <c r="E1657" s="38">
        <v>1</v>
      </c>
      <c r="F1657" s="38"/>
      <c r="G1657" s="38" t="s">
        <v>2</v>
      </c>
      <c r="H1657" s="38" t="s">
        <v>2</v>
      </c>
      <c r="I1657" s="48">
        <v>1200</v>
      </c>
      <c r="J1657" s="48">
        <v>2473.3000000000002</v>
      </c>
      <c r="K1657" s="48">
        <v>0</v>
      </c>
      <c r="L1657" s="41">
        <f>SUM(Data5[[#This Row],[CHELTUIELI DE PERSONAL LEI]:[CHELTUIELI DE CAPITAL (ACTIVE NEFINANCIARE ) LEI]])</f>
        <v>3673.3</v>
      </c>
      <c r="M1657" s="41">
        <f>Data5[[#This Row],[TOTAL CHELTUIELI LEI]]/Data5[[#This Row],[CURS VALUTAR EURO BNR 22 07 2020]]</f>
        <v>758.93060060742562</v>
      </c>
      <c r="N1657" s="49">
        <v>2660</v>
      </c>
      <c r="O1657" s="54"/>
      <c r="P1657" s="54">
        <v>1631</v>
      </c>
      <c r="Q1657" s="54"/>
      <c r="R1657" s="54">
        <f>Data5[[#This Row],[PERSOANE ÎNSCRISE ÎN LISTELE ELECTORALE (TURUL 1)            ]]+Data5[[#This Row],[PERSOANE ÎNSCRISE ÎN LISTELE ELECTORALE (TURUL AL 2-LEA)]]</f>
        <v>2660</v>
      </c>
      <c r="S1657" s="54">
        <f>Data5[[#This Row],[PERSOANE CARE AU PARTICIPAT LA VOT (TURUL 1)]]+Data5[[#This Row],[PERSOANE CARE AU PARTICIPAT LA VOT  (TURUL AL 2-LEA)]]</f>
        <v>1631</v>
      </c>
      <c r="T1657" s="41">
        <f>Data5[[#This Row],[TOTAL CHELTUIELI LEI]]/Data5[[#This Row],[NUMĂRUL PERSOANELOR ÎNSCRISE ÎN LISTELE ELECTORALE]]</f>
        <v>1.3809398496240601</v>
      </c>
      <c r="U1657" s="41">
        <f>Data5[[#This Row],[TOTAL CHELTUIELI EURO]]/Data5[[#This Row],[NUMĂRUL PERSOANELOR ÎNSCRISE ÎN LISTELE ELECTORALE]]</f>
        <v>0.28531225586745323</v>
      </c>
      <c r="V1657" s="41">
        <f>Data5[[#This Row],[TOTAL CHELTUIELI LEI]]/Data5[[#This Row],[NUMĂRUL PERSOANELOR CARE AU PARTICIPAT LA VOT]]</f>
        <v>2.2521765787860208</v>
      </c>
      <c r="W1657" s="41">
        <f>Data5[[#This Row],[TOTAL CHELTUIELI EURO]]/Data5[[#This Row],[NUMĂRUL PERSOANELOR CARE AU PARTICIPAT LA VOT]]</f>
        <v>0.46531612544906537</v>
      </c>
      <c r="X1657" s="43">
        <v>4.8400999999999996</v>
      </c>
      <c r="Y1657" s="114" t="s">
        <v>2894</v>
      </c>
      <c r="Z1657" s="44">
        <v>1</v>
      </c>
      <c r="AA1657" s="115" t="s">
        <v>3105</v>
      </c>
      <c r="AB1657" s="44">
        <v>0</v>
      </c>
      <c r="AC1657" s="45"/>
    </row>
    <row r="1658" spans="1:29" x14ac:dyDescent="0.2">
      <c r="A1658" s="37">
        <v>1657</v>
      </c>
      <c r="B1658" s="38" t="s">
        <v>34</v>
      </c>
      <c r="C1658" s="39" t="s">
        <v>57</v>
      </c>
      <c r="D1658" s="40">
        <v>44101</v>
      </c>
      <c r="E1658" s="38">
        <v>1</v>
      </c>
      <c r="F1658" s="38"/>
      <c r="G1658" s="38" t="s">
        <v>2</v>
      </c>
      <c r="H1658" s="38" t="s">
        <v>2</v>
      </c>
      <c r="I1658" s="50">
        <v>7060</v>
      </c>
      <c r="J1658" s="50">
        <v>7684</v>
      </c>
      <c r="K1658" s="50">
        <v>0</v>
      </c>
      <c r="L1658" s="41">
        <f>SUM(Data5[[#This Row],[CHELTUIELI DE PERSONAL LEI]:[CHELTUIELI DE CAPITAL (ACTIVE NEFINANCIARE ) LEI]])</f>
        <v>14744</v>
      </c>
      <c r="M1658" s="41">
        <f>Data5[[#This Row],[TOTAL CHELTUIELI LEI]]/Data5[[#This Row],[CURS VALUTAR EURO BNR 22 07 2020]]</f>
        <v>3046.2180533460055</v>
      </c>
      <c r="N1658" s="49">
        <v>4338</v>
      </c>
      <c r="O1658" s="54"/>
      <c r="P1658" s="54">
        <v>2304</v>
      </c>
      <c r="Q1658" s="54"/>
      <c r="R1658" s="54">
        <f>Data5[[#This Row],[PERSOANE ÎNSCRISE ÎN LISTELE ELECTORALE (TURUL 1)            ]]+Data5[[#This Row],[PERSOANE ÎNSCRISE ÎN LISTELE ELECTORALE (TURUL AL 2-LEA)]]</f>
        <v>4338</v>
      </c>
      <c r="S1658" s="54">
        <f>Data5[[#This Row],[PERSOANE CARE AU PARTICIPAT LA VOT (TURUL 1)]]+Data5[[#This Row],[PERSOANE CARE AU PARTICIPAT LA VOT  (TURUL AL 2-LEA)]]</f>
        <v>2304</v>
      </c>
      <c r="T1658" s="41">
        <f>Data5[[#This Row],[TOTAL CHELTUIELI LEI]]/Data5[[#This Row],[NUMĂRUL PERSOANELOR ÎNSCRISE ÎN LISTELE ELECTORALE]]</f>
        <v>3.3988012909174734</v>
      </c>
      <c r="U1658" s="41">
        <f>Data5[[#This Row],[TOTAL CHELTUIELI EURO]]/Data5[[#This Row],[NUMĂRUL PERSOANELOR ÎNSCRISE ÎN LISTELE ELECTORALE]]</f>
        <v>0.70221716305809256</v>
      </c>
      <c r="V1658" s="41">
        <f>Data5[[#This Row],[TOTAL CHELTUIELI LEI]]/Data5[[#This Row],[NUMĂRUL PERSOANELOR CARE AU PARTICIPAT LA VOT]]</f>
        <v>6.3993055555555554</v>
      </c>
      <c r="W1658" s="41">
        <f>Data5[[#This Row],[TOTAL CHELTUIELI EURO]]/Data5[[#This Row],[NUMĂRUL PERSOANELOR CARE AU PARTICIPAT LA VOT]]</f>
        <v>1.3221432523203149</v>
      </c>
      <c r="X1658" s="43">
        <v>4.8400999999999996</v>
      </c>
      <c r="Y1658" s="114" t="s">
        <v>2884</v>
      </c>
      <c r="Z1658" s="44">
        <v>3</v>
      </c>
      <c r="AA1658" s="115" t="s">
        <v>3105</v>
      </c>
      <c r="AB1658" s="44">
        <v>0</v>
      </c>
      <c r="AC1658" s="45"/>
    </row>
    <row r="1659" spans="1:29" x14ac:dyDescent="0.2">
      <c r="A1659" s="37">
        <v>1658</v>
      </c>
      <c r="B1659" s="38" t="s">
        <v>34</v>
      </c>
      <c r="C1659" s="39" t="s">
        <v>58</v>
      </c>
      <c r="D1659" s="40">
        <v>44101</v>
      </c>
      <c r="E1659" s="38">
        <v>1</v>
      </c>
      <c r="F1659" s="38"/>
      <c r="G1659" s="38" t="s">
        <v>2</v>
      </c>
      <c r="H1659" s="38" t="s">
        <v>2</v>
      </c>
      <c r="I1659" s="50">
        <v>1800</v>
      </c>
      <c r="J1659" s="50">
        <v>9590</v>
      </c>
      <c r="K1659" s="50">
        <v>0</v>
      </c>
      <c r="L1659" s="41">
        <f>SUM(Data5[[#This Row],[CHELTUIELI DE PERSONAL LEI]:[CHELTUIELI DE CAPITAL (ACTIVE NEFINANCIARE ) LEI]])</f>
        <v>11390</v>
      </c>
      <c r="M1659" s="41">
        <f>Data5[[#This Row],[TOTAL CHELTUIELI LEI]]/Data5[[#This Row],[CURS VALUTAR EURO BNR 22 07 2020]]</f>
        <v>2353.2571641081799</v>
      </c>
      <c r="N1659" s="49">
        <v>3065</v>
      </c>
      <c r="O1659" s="54"/>
      <c r="P1659" s="54">
        <v>1484</v>
      </c>
      <c r="Q1659" s="54"/>
      <c r="R1659" s="54">
        <f>Data5[[#This Row],[PERSOANE ÎNSCRISE ÎN LISTELE ELECTORALE (TURUL 1)            ]]+Data5[[#This Row],[PERSOANE ÎNSCRISE ÎN LISTELE ELECTORALE (TURUL AL 2-LEA)]]</f>
        <v>3065</v>
      </c>
      <c r="S1659" s="54">
        <f>Data5[[#This Row],[PERSOANE CARE AU PARTICIPAT LA VOT (TURUL 1)]]+Data5[[#This Row],[PERSOANE CARE AU PARTICIPAT LA VOT  (TURUL AL 2-LEA)]]</f>
        <v>1484</v>
      </c>
      <c r="T1659" s="41">
        <f>Data5[[#This Row],[TOTAL CHELTUIELI LEI]]/Data5[[#This Row],[NUMĂRUL PERSOANELOR ÎNSCRISE ÎN LISTELE ELECTORALE]]</f>
        <v>3.7161500815660684</v>
      </c>
      <c r="U1659" s="41">
        <f>Data5[[#This Row],[TOTAL CHELTUIELI EURO]]/Data5[[#This Row],[NUMĂRUL PERSOANELOR ÎNSCRISE ÎN LISTELE ELECTORALE]]</f>
        <v>0.76778374032893315</v>
      </c>
      <c r="V1659" s="41">
        <f>Data5[[#This Row],[TOTAL CHELTUIELI LEI]]/Data5[[#This Row],[NUMĂRUL PERSOANELOR CARE AU PARTICIPAT LA VOT]]</f>
        <v>7.6752021563342314</v>
      </c>
      <c r="W1659" s="41">
        <f>Data5[[#This Row],[TOTAL CHELTUIELI EURO]]/Data5[[#This Row],[NUMĂRUL PERSOANELOR CARE AU PARTICIPAT LA VOT]]</f>
        <v>1.5857528060028168</v>
      </c>
      <c r="X1659" s="43">
        <v>4.8400999999999996</v>
      </c>
      <c r="Y1659" s="114" t="s">
        <v>2884</v>
      </c>
      <c r="Z1659" s="44">
        <v>3</v>
      </c>
      <c r="AA1659" s="115" t="s">
        <v>3105</v>
      </c>
      <c r="AB1659" s="44">
        <v>0</v>
      </c>
      <c r="AC1659" s="45"/>
    </row>
    <row r="1660" spans="1:29" x14ac:dyDescent="0.2">
      <c r="A1660" s="37">
        <v>1659</v>
      </c>
      <c r="B1660" s="38" t="s">
        <v>34</v>
      </c>
      <c r="C1660" s="39" t="s">
        <v>59</v>
      </c>
      <c r="D1660" s="40">
        <v>44101</v>
      </c>
      <c r="E1660" s="38">
        <v>1</v>
      </c>
      <c r="F1660" s="38"/>
      <c r="G1660" s="38" t="s">
        <v>2</v>
      </c>
      <c r="H1660" s="38" t="s">
        <v>2</v>
      </c>
      <c r="I1660" s="50">
        <v>3000</v>
      </c>
      <c r="J1660" s="50">
        <v>13066</v>
      </c>
      <c r="K1660" s="50">
        <v>0</v>
      </c>
      <c r="L1660" s="41">
        <f>SUM(Data5[[#This Row],[CHELTUIELI DE PERSONAL LEI]:[CHELTUIELI DE CAPITAL (ACTIVE NEFINANCIARE ) LEI]])</f>
        <v>16066</v>
      </c>
      <c r="M1660" s="41">
        <f>Data5[[#This Row],[TOTAL CHELTUIELI LEI]]/Data5[[#This Row],[CURS VALUTAR EURO BNR 22 07 2020]]</f>
        <v>3319.3529059316957</v>
      </c>
      <c r="N1660" s="49">
        <v>2171</v>
      </c>
      <c r="O1660" s="54"/>
      <c r="P1660" s="54">
        <v>1441</v>
      </c>
      <c r="Q1660" s="54"/>
      <c r="R1660" s="54">
        <f>Data5[[#This Row],[PERSOANE ÎNSCRISE ÎN LISTELE ELECTORALE (TURUL 1)            ]]+Data5[[#This Row],[PERSOANE ÎNSCRISE ÎN LISTELE ELECTORALE (TURUL AL 2-LEA)]]</f>
        <v>2171</v>
      </c>
      <c r="S1660" s="54">
        <f>Data5[[#This Row],[PERSOANE CARE AU PARTICIPAT LA VOT (TURUL 1)]]+Data5[[#This Row],[PERSOANE CARE AU PARTICIPAT LA VOT  (TURUL AL 2-LEA)]]</f>
        <v>1441</v>
      </c>
      <c r="T1660" s="41">
        <f>Data5[[#This Row],[TOTAL CHELTUIELI LEI]]/Data5[[#This Row],[NUMĂRUL PERSOANELOR ÎNSCRISE ÎN LISTELE ELECTORALE]]</f>
        <v>7.4002763703362504</v>
      </c>
      <c r="U1660" s="41">
        <f>Data5[[#This Row],[TOTAL CHELTUIELI EURO]]/Data5[[#This Row],[NUMĂRUL PERSOANELOR ÎNSCRISE ÎN LISTELE ELECTORALE]]</f>
        <v>1.5289511312444475</v>
      </c>
      <c r="V1660" s="41">
        <f>Data5[[#This Row],[TOTAL CHELTUIELI LEI]]/Data5[[#This Row],[NUMĂRUL PERSOANELOR CARE AU PARTICIPAT LA VOT]]</f>
        <v>11.149201943095074</v>
      </c>
      <c r="W1660" s="41">
        <f>Data5[[#This Row],[TOTAL CHELTUIELI EURO]]/Data5[[#This Row],[NUMĂRUL PERSOANELOR CARE AU PARTICIPAT LA VOT]]</f>
        <v>2.3035065273641191</v>
      </c>
      <c r="X1660" s="43">
        <v>4.8400999999999996</v>
      </c>
      <c r="Y1660" s="114" t="s">
        <v>2886</v>
      </c>
      <c r="Z1660" s="44">
        <v>7</v>
      </c>
      <c r="AA1660" s="115" t="s">
        <v>3107</v>
      </c>
      <c r="AB1660" s="44">
        <v>1</v>
      </c>
      <c r="AC1660" s="45"/>
    </row>
    <row r="1661" spans="1:29" x14ac:dyDescent="0.2">
      <c r="A1661" s="37">
        <v>1660</v>
      </c>
      <c r="B1661" s="38" t="s">
        <v>34</v>
      </c>
      <c r="C1661" s="39" t="s">
        <v>60</v>
      </c>
      <c r="D1661" s="40">
        <v>44101</v>
      </c>
      <c r="E1661" s="38">
        <v>1</v>
      </c>
      <c r="F1661" s="38"/>
      <c r="G1661" s="38" t="s">
        <v>2</v>
      </c>
      <c r="H1661" s="38" t="s">
        <v>2</v>
      </c>
      <c r="I1661" s="48">
        <v>0</v>
      </c>
      <c r="J1661" s="48">
        <v>12600</v>
      </c>
      <c r="K1661" s="48">
        <v>0</v>
      </c>
      <c r="L1661" s="41">
        <f>SUM(Data5[[#This Row],[CHELTUIELI DE PERSONAL LEI]:[CHELTUIELI DE CAPITAL (ACTIVE NEFINANCIARE ) LEI]])</f>
        <v>12600</v>
      </c>
      <c r="M1661" s="41">
        <f>Data5[[#This Row],[TOTAL CHELTUIELI LEI]]/Data5[[#This Row],[CURS VALUTAR EURO BNR 22 07 2020]]</f>
        <v>2603.2519989256421</v>
      </c>
      <c r="N1661" s="49">
        <v>1858</v>
      </c>
      <c r="O1661" s="54"/>
      <c r="P1661" s="54">
        <v>1249</v>
      </c>
      <c r="Q1661" s="54"/>
      <c r="R1661" s="54">
        <f>Data5[[#This Row],[PERSOANE ÎNSCRISE ÎN LISTELE ELECTORALE (TURUL 1)            ]]+Data5[[#This Row],[PERSOANE ÎNSCRISE ÎN LISTELE ELECTORALE (TURUL AL 2-LEA)]]</f>
        <v>1858</v>
      </c>
      <c r="S1661" s="54">
        <f>Data5[[#This Row],[PERSOANE CARE AU PARTICIPAT LA VOT (TURUL 1)]]+Data5[[#This Row],[PERSOANE CARE AU PARTICIPAT LA VOT  (TURUL AL 2-LEA)]]</f>
        <v>1249</v>
      </c>
      <c r="T1661" s="41">
        <f>Data5[[#This Row],[TOTAL CHELTUIELI LEI]]/Data5[[#This Row],[NUMĂRUL PERSOANELOR ÎNSCRISE ÎN LISTELE ELECTORALE]]</f>
        <v>6.7814854682454255</v>
      </c>
      <c r="U1661" s="41">
        <f>Data5[[#This Row],[TOTAL CHELTUIELI EURO]]/Data5[[#This Row],[NUMĂRUL PERSOANELOR ÎNSCRISE ÎN LISTELE ELECTORALE]]</f>
        <v>1.4011044127694521</v>
      </c>
      <c r="V1661" s="41">
        <f>Data5[[#This Row],[TOTAL CHELTUIELI LEI]]/Data5[[#This Row],[NUMĂRUL PERSOANELOR CARE AU PARTICIPAT LA VOT]]</f>
        <v>10.088070456365092</v>
      </c>
      <c r="W1661" s="41">
        <f>Data5[[#This Row],[TOTAL CHELTUIELI EURO]]/Data5[[#This Row],[NUMĂRUL PERSOANELOR CARE AU PARTICIPAT LA VOT]]</f>
        <v>2.0842690143519951</v>
      </c>
      <c r="X1661" s="43">
        <v>4.8400999999999996</v>
      </c>
      <c r="Y1661" s="114" t="s">
        <v>2889</v>
      </c>
      <c r="Z1661" s="44">
        <v>6</v>
      </c>
      <c r="AA1661" s="115" t="s">
        <v>3107</v>
      </c>
      <c r="AB1661" s="44">
        <v>1</v>
      </c>
      <c r="AC1661" s="45"/>
    </row>
    <row r="1662" spans="1:29" x14ac:dyDescent="0.2">
      <c r="A1662" s="37">
        <v>1661</v>
      </c>
      <c r="B1662" s="38" t="s">
        <v>34</v>
      </c>
      <c r="C1662" s="39" t="s">
        <v>61</v>
      </c>
      <c r="D1662" s="40">
        <v>44101</v>
      </c>
      <c r="E1662" s="38">
        <v>1</v>
      </c>
      <c r="F1662" s="38"/>
      <c r="G1662" s="38" t="s">
        <v>2</v>
      </c>
      <c r="H1662" s="38" t="s">
        <v>2</v>
      </c>
      <c r="I1662" s="48">
        <v>0</v>
      </c>
      <c r="J1662" s="48">
        <v>4967</v>
      </c>
      <c r="K1662" s="48">
        <v>0</v>
      </c>
      <c r="L1662" s="41">
        <f>SUM(Data5[[#This Row],[CHELTUIELI DE PERSONAL LEI]:[CHELTUIELI DE CAPITAL (ACTIVE NEFINANCIARE ) LEI]])</f>
        <v>4967</v>
      </c>
      <c r="M1662" s="41">
        <f>Data5[[#This Row],[TOTAL CHELTUIELI LEI]]/Data5[[#This Row],[CURS VALUTAR EURO BNR 22 07 2020]]</f>
        <v>1026.2184665606082</v>
      </c>
      <c r="N1662" s="49">
        <v>1142</v>
      </c>
      <c r="O1662" s="54"/>
      <c r="P1662" s="54">
        <v>756</v>
      </c>
      <c r="Q1662" s="54"/>
      <c r="R1662" s="54">
        <f>Data5[[#This Row],[PERSOANE ÎNSCRISE ÎN LISTELE ELECTORALE (TURUL 1)            ]]+Data5[[#This Row],[PERSOANE ÎNSCRISE ÎN LISTELE ELECTORALE (TURUL AL 2-LEA)]]</f>
        <v>1142</v>
      </c>
      <c r="S1662" s="54">
        <f>Data5[[#This Row],[PERSOANE CARE AU PARTICIPAT LA VOT (TURUL 1)]]+Data5[[#This Row],[PERSOANE CARE AU PARTICIPAT LA VOT  (TURUL AL 2-LEA)]]</f>
        <v>756</v>
      </c>
      <c r="T1662" s="41">
        <f>Data5[[#This Row],[TOTAL CHELTUIELI LEI]]/Data5[[#This Row],[NUMĂRUL PERSOANELOR ÎNSCRISE ÎN LISTELE ELECTORALE]]</f>
        <v>4.3493870402802104</v>
      </c>
      <c r="U1662" s="41">
        <f>Data5[[#This Row],[TOTAL CHELTUIELI EURO]]/Data5[[#This Row],[NUMĂRUL PERSOANELOR ÎNSCRISE ÎN LISTELE ELECTORALE]]</f>
        <v>0.89861511958021734</v>
      </c>
      <c r="V1662" s="41">
        <f>Data5[[#This Row],[TOTAL CHELTUIELI LEI]]/Data5[[#This Row],[NUMĂRUL PERSOANELOR CARE AU PARTICIPAT LA VOT]]</f>
        <v>6.5701058201058204</v>
      </c>
      <c r="W1662" s="41">
        <f>Data5[[#This Row],[TOTAL CHELTUIELI EURO]]/Data5[[#This Row],[NUMĂRUL PERSOANELOR CARE AU PARTICIPAT LA VOT]]</f>
        <v>1.3574318340748786</v>
      </c>
      <c r="X1662" s="43">
        <v>4.8400999999999996</v>
      </c>
      <c r="Y1662" s="114" t="s">
        <v>2895</v>
      </c>
      <c r="Z1662" s="44">
        <v>4</v>
      </c>
      <c r="AA1662" s="115" t="s">
        <v>3105</v>
      </c>
      <c r="AB1662" s="44">
        <v>0</v>
      </c>
      <c r="AC1662" s="45"/>
    </row>
    <row r="1663" spans="1:29" x14ac:dyDescent="0.2">
      <c r="A1663" s="37">
        <v>1662</v>
      </c>
      <c r="B1663" s="38" t="s">
        <v>34</v>
      </c>
      <c r="C1663" s="39" t="s">
        <v>62</v>
      </c>
      <c r="D1663" s="40">
        <v>44101</v>
      </c>
      <c r="E1663" s="38">
        <v>1</v>
      </c>
      <c r="F1663" s="38"/>
      <c r="G1663" s="38" t="s">
        <v>2</v>
      </c>
      <c r="H1663" s="38" t="s">
        <v>2</v>
      </c>
      <c r="I1663" s="50">
        <v>2000</v>
      </c>
      <c r="J1663" s="50">
        <v>1079</v>
      </c>
      <c r="K1663" s="50">
        <v>0</v>
      </c>
      <c r="L1663" s="41">
        <f>SUM(Data5[[#This Row],[CHELTUIELI DE PERSONAL LEI]:[CHELTUIELI DE CAPITAL (ACTIVE NEFINANCIARE ) LEI]])</f>
        <v>3079</v>
      </c>
      <c r="M1663" s="41">
        <f>Data5[[#This Row],[TOTAL CHELTUIELI LEI]]/Data5[[#This Row],[CURS VALUTAR EURO BNR 22 07 2020]]</f>
        <v>636.14388132476608</v>
      </c>
      <c r="N1663" s="49">
        <v>1583</v>
      </c>
      <c r="O1663" s="54"/>
      <c r="P1663" s="54">
        <v>935</v>
      </c>
      <c r="Q1663" s="54"/>
      <c r="R1663" s="54">
        <f>Data5[[#This Row],[PERSOANE ÎNSCRISE ÎN LISTELE ELECTORALE (TURUL 1)            ]]+Data5[[#This Row],[PERSOANE ÎNSCRISE ÎN LISTELE ELECTORALE (TURUL AL 2-LEA)]]</f>
        <v>1583</v>
      </c>
      <c r="S1663" s="54">
        <f>Data5[[#This Row],[PERSOANE CARE AU PARTICIPAT LA VOT (TURUL 1)]]+Data5[[#This Row],[PERSOANE CARE AU PARTICIPAT LA VOT  (TURUL AL 2-LEA)]]</f>
        <v>935</v>
      </c>
      <c r="T1663" s="41">
        <f>Data5[[#This Row],[TOTAL CHELTUIELI LEI]]/Data5[[#This Row],[NUMĂRUL PERSOANELOR ÎNSCRISE ÎN LISTELE ELECTORALE]]</f>
        <v>1.945041061276058</v>
      </c>
      <c r="U1663" s="41">
        <f>Data5[[#This Row],[TOTAL CHELTUIELI EURO]]/Data5[[#This Row],[NUMĂRUL PERSOANELOR ÎNSCRISE ÎN LISTELE ELECTORALE]]</f>
        <v>0.40185968498090086</v>
      </c>
      <c r="V1663" s="41">
        <f>Data5[[#This Row],[TOTAL CHELTUIELI LEI]]/Data5[[#This Row],[NUMĂRUL PERSOANELOR CARE AU PARTICIPAT LA VOT]]</f>
        <v>3.2930481283422459</v>
      </c>
      <c r="W1663" s="41">
        <f>Data5[[#This Row],[TOTAL CHELTUIELI EURO]]/Data5[[#This Row],[NUMĂRUL PERSOANELOR CARE AU PARTICIPAT LA VOT]]</f>
        <v>0.68036778751311877</v>
      </c>
      <c r="X1663" s="43">
        <v>4.8400999999999996</v>
      </c>
      <c r="Y1663" s="114" t="s">
        <v>2894</v>
      </c>
      <c r="Z1663" s="44">
        <v>1</v>
      </c>
      <c r="AA1663" s="115" t="s">
        <v>3105</v>
      </c>
      <c r="AB1663" s="44">
        <v>0</v>
      </c>
      <c r="AC1663" s="45"/>
    </row>
    <row r="1664" spans="1:29" x14ac:dyDescent="0.2">
      <c r="A1664" s="37">
        <v>1663</v>
      </c>
      <c r="B1664" s="38" t="s">
        <v>34</v>
      </c>
      <c r="C1664" s="39" t="s">
        <v>63</v>
      </c>
      <c r="D1664" s="40">
        <v>44101</v>
      </c>
      <c r="E1664" s="38">
        <v>1</v>
      </c>
      <c r="F1664" s="38"/>
      <c r="G1664" s="38" t="s">
        <v>2</v>
      </c>
      <c r="H1664" s="38" t="s">
        <v>2</v>
      </c>
      <c r="I1664" s="48">
        <v>0</v>
      </c>
      <c r="J1664" s="48">
        <v>2804</v>
      </c>
      <c r="K1664" s="48">
        <v>0</v>
      </c>
      <c r="L1664" s="41">
        <f>SUM(Data5[[#This Row],[CHELTUIELI DE PERSONAL LEI]:[CHELTUIELI DE CAPITAL (ACTIVE NEFINANCIARE ) LEI]])</f>
        <v>2804</v>
      </c>
      <c r="M1664" s="41">
        <f>Data5[[#This Row],[TOTAL CHELTUIELI LEI]]/Data5[[#This Row],[CURS VALUTAR EURO BNR 22 07 2020]]</f>
        <v>579.3268734117064</v>
      </c>
      <c r="N1664" s="49">
        <v>2678</v>
      </c>
      <c r="O1664" s="54"/>
      <c r="P1664" s="54">
        <v>1526</v>
      </c>
      <c r="Q1664" s="54"/>
      <c r="R1664" s="54">
        <f>Data5[[#This Row],[PERSOANE ÎNSCRISE ÎN LISTELE ELECTORALE (TURUL 1)            ]]+Data5[[#This Row],[PERSOANE ÎNSCRISE ÎN LISTELE ELECTORALE (TURUL AL 2-LEA)]]</f>
        <v>2678</v>
      </c>
      <c r="S1664" s="54">
        <f>Data5[[#This Row],[PERSOANE CARE AU PARTICIPAT LA VOT (TURUL 1)]]+Data5[[#This Row],[PERSOANE CARE AU PARTICIPAT LA VOT  (TURUL AL 2-LEA)]]</f>
        <v>1526</v>
      </c>
      <c r="T1664" s="41">
        <f>Data5[[#This Row],[TOTAL CHELTUIELI LEI]]/Data5[[#This Row],[NUMĂRUL PERSOANELOR ÎNSCRISE ÎN LISTELE ELECTORALE]]</f>
        <v>1.0470500373412994</v>
      </c>
      <c r="U1664" s="41">
        <f>Data5[[#This Row],[TOTAL CHELTUIELI EURO]]/Data5[[#This Row],[NUMĂRUL PERSOANELOR ÎNSCRISE ÎN LISTELE ELECTORALE]]</f>
        <v>0.21632818275269097</v>
      </c>
      <c r="V1664" s="41">
        <f>Data5[[#This Row],[TOTAL CHELTUIELI LEI]]/Data5[[#This Row],[NUMĂRUL PERSOANELOR CARE AU PARTICIPAT LA VOT]]</f>
        <v>1.837483617300131</v>
      </c>
      <c r="W1664" s="41">
        <f>Data5[[#This Row],[TOTAL CHELTUIELI EURO]]/Data5[[#This Row],[NUMĂRUL PERSOANELOR CARE AU PARTICIPAT LA VOT]]</f>
        <v>0.37963753172457826</v>
      </c>
      <c r="X1664" s="43">
        <v>4.8400999999999996</v>
      </c>
      <c r="Y1664" s="114" t="s">
        <v>2894</v>
      </c>
      <c r="Z1664" s="44">
        <v>1</v>
      </c>
      <c r="AA1664" s="115" t="s">
        <v>3105</v>
      </c>
      <c r="AB1664" s="44">
        <v>0</v>
      </c>
      <c r="AC1664" s="45"/>
    </row>
    <row r="1665" spans="1:29" x14ac:dyDescent="0.2">
      <c r="A1665" s="37">
        <v>1664</v>
      </c>
      <c r="B1665" s="38" t="s">
        <v>34</v>
      </c>
      <c r="C1665" s="39" t="s">
        <v>64</v>
      </c>
      <c r="D1665" s="40">
        <v>44101</v>
      </c>
      <c r="E1665" s="38">
        <v>1</v>
      </c>
      <c r="F1665" s="38"/>
      <c r="G1665" s="38" t="s">
        <v>2</v>
      </c>
      <c r="H1665" s="38" t="s">
        <v>2</v>
      </c>
      <c r="I1665" s="50">
        <v>2160</v>
      </c>
      <c r="J1665" s="50">
        <v>3641</v>
      </c>
      <c r="K1665" s="50">
        <v>0</v>
      </c>
      <c r="L1665" s="41">
        <f>SUM(Data5[[#This Row],[CHELTUIELI DE PERSONAL LEI]:[CHELTUIELI DE CAPITAL (ACTIVE NEFINANCIARE ) LEI]])</f>
        <v>5801</v>
      </c>
      <c r="M1665" s="41">
        <f>Data5[[#This Row],[TOTAL CHELTUIELI LEI]]/Data5[[#This Row],[CURS VALUTAR EURO BNR 22 07 2020]]</f>
        <v>1198.5289560133056</v>
      </c>
      <c r="N1665" s="49">
        <v>2056</v>
      </c>
      <c r="O1665" s="54"/>
      <c r="P1665" s="54">
        <v>1309</v>
      </c>
      <c r="Q1665" s="54"/>
      <c r="R1665" s="54">
        <f>Data5[[#This Row],[PERSOANE ÎNSCRISE ÎN LISTELE ELECTORALE (TURUL 1)            ]]+Data5[[#This Row],[PERSOANE ÎNSCRISE ÎN LISTELE ELECTORALE (TURUL AL 2-LEA)]]</f>
        <v>2056</v>
      </c>
      <c r="S1665" s="54">
        <f>Data5[[#This Row],[PERSOANE CARE AU PARTICIPAT LA VOT (TURUL 1)]]+Data5[[#This Row],[PERSOANE CARE AU PARTICIPAT LA VOT  (TURUL AL 2-LEA)]]</f>
        <v>1309</v>
      </c>
      <c r="T1665" s="41">
        <f>Data5[[#This Row],[TOTAL CHELTUIELI LEI]]/Data5[[#This Row],[NUMĂRUL PERSOANELOR ÎNSCRISE ÎN LISTELE ELECTORALE]]</f>
        <v>2.8214980544747084</v>
      </c>
      <c r="U1665" s="41">
        <f>Data5[[#This Row],[TOTAL CHELTUIELI EURO]]/Data5[[#This Row],[NUMĂRUL PERSOANELOR ÎNSCRISE ÎN LISTELE ELECTORALE]]</f>
        <v>0.58294209922826146</v>
      </c>
      <c r="V1665" s="41">
        <f>Data5[[#This Row],[TOTAL CHELTUIELI LEI]]/Data5[[#This Row],[NUMĂRUL PERSOANELOR CARE AU PARTICIPAT LA VOT]]</f>
        <v>4.4316271963330784</v>
      </c>
      <c r="W1665" s="41">
        <f>Data5[[#This Row],[TOTAL CHELTUIELI EURO]]/Data5[[#This Row],[NUMĂRUL PERSOANELOR CARE AU PARTICIPAT LA VOT]]</f>
        <v>0.91560653629740685</v>
      </c>
      <c r="X1665" s="43">
        <v>4.8400999999999996</v>
      </c>
      <c r="Y1665" s="114" t="s">
        <v>2891</v>
      </c>
      <c r="Z1665" s="44">
        <v>2</v>
      </c>
      <c r="AA1665" s="115" t="s">
        <v>3105</v>
      </c>
      <c r="AB1665" s="44">
        <v>0</v>
      </c>
      <c r="AC1665" s="45"/>
    </row>
    <row r="1666" spans="1:29" x14ac:dyDescent="0.2">
      <c r="A1666" s="37">
        <v>1665</v>
      </c>
      <c r="B1666" s="38" t="s">
        <v>34</v>
      </c>
      <c r="C1666" s="39" t="s">
        <v>65</v>
      </c>
      <c r="D1666" s="40">
        <v>44101</v>
      </c>
      <c r="E1666" s="38">
        <v>1</v>
      </c>
      <c r="F1666" s="38"/>
      <c r="G1666" s="38" t="s">
        <v>2</v>
      </c>
      <c r="H1666" s="38" t="s">
        <v>2</v>
      </c>
      <c r="I1666" s="50">
        <v>1350</v>
      </c>
      <c r="J1666" s="50">
        <v>4068</v>
      </c>
      <c r="K1666" s="50">
        <v>0</v>
      </c>
      <c r="L1666" s="41">
        <f>SUM(Data5[[#This Row],[CHELTUIELI DE PERSONAL LEI]:[CHELTUIELI DE CAPITAL (ACTIVE NEFINANCIARE ) LEI]])</f>
        <v>5418</v>
      </c>
      <c r="M1666" s="41">
        <f>Data5[[#This Row],[TOTAL CHELTUIELI LEI]]/Data5[[#This Row],[CURS VALUTAR EURO BNR 22 07 2020]]</f>
        <v>1119.3983595380262</v>
      </c>
      <c r="N1666" s="49">
        <v>2833</v>
      </c>
      <c r="O1666" s="54"/>
      <c r="P1666" s="54">
        <v>1931</v>
      </c>
      <c r="Q1666" s="54"/>
      <c r="R1666" s="54">
        <f>Data5[[#This Row],[PERSOANE ÎNSCRISE ÎN LISTELE ELECTORALE (TURUL 1)            ]]+Data5[[#This Row],[PERSOANE ÎNSCRISE ÎN LISTELE ELECTORALE (TURUL AL 2-LEA)]]</f>
        <v>2833</v>
      </c>
      <c r="S1666" s="54">
        <f>Data5[[#This Row],[PERSOANE CARE AU PARTICIPAT LA VOT (TURUL 1)]]+Data5[[#This Row],[PERSOANE CARE AU PARTICIPAT LA VOT  (TURUL AL 2-LEA)]]</f>
        <v>1931</v>
      </c>
      <c r="T1666" s="41">
        <f>Data5[[#This Row],[TOTAL CHELTUIELI LEI]]/Data5[[#This Row],[NUMĂRUL PERSOANELOR ÎNSCRISE ÎN LISTELE ELECTORALE]]</f>
        <v>1.9124602894458171</v>
      </c>
      <c r="U1666" s="41">
        <f>Data5[[#This Row],[TOTAL CHELTUIELI EURO]]/Data5[[#This Row],[NUMĂRUL PERSOANELOR ÎNSCRISE ÎN LISTELE ELECTORALE]]</f>
        <v>0.39512825963220127</v>
      </c>
      <c r="V1666" s="41">
        <f>Data5[[#This Row],[TOTAL CHELTUIELI LEI]]/Data5[[#This Row],[NUMĂRUL PERSOANELOR CARE AU PARTICIPAT LA VOT]]</f>
        <v>2.805800103573278</v>
      </c>
      <c r="W1666" s="41">
        <f>Data5[[#This Row],[TOTAL CHELTUIELI EURO]]/Data5[[#This Row],[NUMĂRUL PERSOANELOR CARE AU PARTICIPAT LA VOT]]</f>
        <v>0.57969878795340557</v>
      </c>
      <c r="X1666" s="43">
        <v>4.8400999999999996</v>
      </c>
      <c r="Y1666" s="114" t="s">
        <v>2894</v>
      </c>
      <c r="Z1666" s="44">
        <v>1</v>
      </c>
      <c r="AA1666" s="115" t="s">
        <v>3105</v>
      </c>
      <c r="AB1666" s="44">
        <v>0</v>
      </c>
      <c r="AC1666" s="45"/>
    </row>
    <row r="1667" spans="1:29" x14ac:dyDescent="0.2">
      <c r="A1667" s="37">
        <v>1666</v>
      </c>
      <c r="B1667" s="38" t="s">
        <v>34</v>
      </c>
      <c r="C1667" s="39" t="s">
        <v>66</v>
      </c>
      <c r="D1667" s="40">
        <v>44101</v>
      </c>
      <c r="E1667" s="38">
        <v>1</v>
      </c>
      <c r="F1667" s="38"/>
      <c r="G1667" s="38" t="s">
        <v>2</v>
      </c>
      <c r="H1667" s="38" t="s">
        <v>2</v>
      </c>
      <c r="I1667" s="50">
        <v>3500</v>
      </c>
      <c r="J1667" s="50">
        <v>2175</v>
      </c>
      <c r="K1667" s="50">
        <v>0</v>
      </c>
      <c r="L1667" s="41">
        <f>SUM(Data5[[#This Row],[CHELTUIELI DE PERSONAL LEI]:[CHELTUIELI DE CAPITAL (ACTIVE NEFINANCIARE ) LEI]])</f>
        <v>5675</v>
      </c>
      <c r="M1667" s="41">
        <f>Data5[[#This Row],[TOTAL CHELTUIELI LEI]]/Data5[[#This Row],[CURS VALUTAR EURO BNR 22 07 2020]]</f>
        <v>1172.4964360240492</v>
      </c>
      <c r="N1667" s="49">
        <v>2718</v>
      </c>
      <c r="O1667" s="54"/>
      <c r="P1667" s="54">
        <v>1418</v>
      </c>
      <c r="Q1667" s="54"/>
      <c r="R1667" s="54">
        <f>Data5[[#This Row],[PERSOANE ÎNSCRISE ÎN LISTELE ELECTORALE (TURUL 1)            ]]+Data5[[#This Row],[PERSOANE ÎNSCRISE ÎN LISTELE ELECTORALE (TURUL AL 2-LEA)]]</f>
        <v>2718</v>
      </c>
      <c r="S1667" s="54">
        <f>Data5[[#This Row],[PERSOANE CARE AU PARTICIPAT LA VOT (TURUL 1)]]+Data5[[#This Row],[PERSOANE CARE AU PARTICIPAT LA VOT  (TURUL AL 2-LEA)]]</f>
        <v>1418</v>
      </c>
      <c r="T1667" s="41">
        <f>Data5[[#This Row],[TOTAL CHELTUIELI LEI]]/Data5[[#This Row],[NUMĂRUL PERSOANELOR ÎNSCRISE ÎN LISTELE ELECTORALE]]</f>
        <v>2.0879323031640911</v>
      </c>
      <c r="U1667" s="41">
        <f>Data5[[#This Row],[TOTAL CHELTUIELI EURO]]/Data5[[#This Row],[NUMĂRUL PERSOANELOR ÎNSCRISE ÎN LISTELE ELECTORALE]]</f>
        <v>0.43138205887566194</v>
      </c>
      <c r="V1667" s="41">
        <f>Data5[[#This Row],[TOTAL CHELTUIELI LEI]]/Data5[[#This Row],[NUMĂRUL PERSOANELOR CARE AU PARTICIPAT LA VOT]]</f>
        <v>4.0021156558533146</v>
      </c>
      <c r="W1667" s="41">
        <f>Data5[[#This Row],[TOTAL CHELTUIELI EURO]]/Data5[[#This Row],[NUMĂRUL PERSOANELOR CARE AU PARTICIPAT LA VOT]]</f>
        <v>0.82686631595490068</v>
      </c>
      <c r="X1667" s="43">
        <v>4.8400999999999996</v>
      </c>
      <c r="Y1667" s="114" t="s">
        <v>2891</v>
      </c>
      <c r="Z1667" s="44">
        <v>2</v>
      </c>
      <c r="AA1667" s="115" t="s">
        <v>3105</v>
      </c>
      <c r="AB1667" s="44">
        <v>0</v>
      </c>
      <c r="AC1667" s="45"/>
    </row>
    <row r="1668" spans="1:29" x14ac:dyDescent="0.2">
      <c r="A1668" s="37">
        <v>1667</v>
      </c>
      <c r="B1668" s="38" t="s">
        <v>34</v>
      </c>
      <c r="C1668" s="39" t="s">
        <v>67</v>
      </c>
      <c r="D1668" s="40">
        <v>44101</v>
      </c>
      <c r="E1668" s="38">
        <v>1</v>
      </c>
      <c r="F1668" s="38"/>
      <c r="G1668" s="38" t="s">
        <v>2</v>
      </c>
      <c r="H1668" s="38" t="s">
        <v>2</v>
      </c>
      <c r="I1668" s="48">
        <v>0</v>
      </c>
      <c r="J1668" s="48">
        <v>4657.1400000000003</v>
      </c>
      <c r="K1668" s="48">
        <v>0</v>
      </c>
      <c r="L1668" s="41">
        <f>SUM(Data5[[#This Row],[CHELTUIELI DE PERSONAL LEI]:[CHELTUIELI DE CAPITAL (ACTIVE NEFINANCIARE ) LEI]])</f>
        <v>4657.1400000000003</v>
      </c>
      <c r="M1668" s="41">
        <f>Data5[[#This Row],[TOTAL CHELTUIELI LEI]]/Data5[[#This Row],[CURS VALUTAR EURO BNR 22 07 2020]]</f>
        <v>962.1991281171878</v>
      </c>
      <c r="N1668" s="49">
        <v>1338</v>
      </c>
      <c r="O1668" s="54"/>
      <c r="P1668" s="54">
        <v>1121</v>
      </c>
      <c r="Q1668" s="54"/>
      <c r="R1668" s="54">
        <f>Data5[[#This Row],[PERSOANE ÎNSCRISE ÎN LISTELE ELECTORALE (TURUL 1)            ]]+Data5[[#This Row],[PERSOANE ÎNSCRISE ÎN LISTELE ELECTORALE (TURUL AL 2-LEA)]]</f>
        <v>1338</v>
      </c>
      <c r="S1668" s="54">
        <f>Data5[[#This Row],[PERSOANE CARE AU PARTICIPAT LA VOT (TURUL 1)]]+Data5[[#This Row],[PERSOANE CARE AU PARTICIPAT LA VOT  (TURUL AL 2-LEA)]]</f>
        <v>1121</v>
      </c>
      <c r="T1668" s="41">
        <f>Data5[[#This Row],[TOTAL CHELTUIELI LEI]]/Data5[[#This Row],[NUMĂRUL PERSOANELOR ÎNSCRISE ÎN LISTELE ELECTORALE]]</f>
        <v>3.4806726457399106</v>
      </c>
      <c r="U1668" s="41">
        <f>Data5[[#This Row],[TOTAL CHELTUIELI EURO]]/Data5[[#This Row],[NUMĂRUL PERSOANELOR ÎNSCRISE ÎN LISTELE ELECTORALE]]</f>
        <v>0.71913238274827185</v>
      </c>
      <c r="V1668" s="41">
        <f>Data5[[#This Row],[TOTAL CHELTUIELI LEI]]/Data5[[#This Row],[NUMĂRUL PERSOANELOR CARE AU PARTICIPAT LA VOT]]</f>
        <v>4.1544513826940239</v>
      </c>
      <c r="W1668" s="41">
        <f>Data5[[#This Row],[TOTAL CHELTUIELI EURO]]/Data5[[#This Row],[NUMĂRUL PERSOANELOR CARE AU PARTICIPAT LA VOT]]</f>
        <v>0.85833998939981071</v>
      </c>
      <c r="X1668" s="43">
        <v>4.8400999999999996</v>
      </c>
      <c r="Y1668" s="114" t="s">
        <v>2884</v>
      </c>
      <c r="Z1668" s="44">
        <v>3</v>
      </c>
      <c r="AA1668" s="115" t="s">
        <v>3105</v>
      </c>
      <c r="AB1668" s="44">
        <v>0</v>
      </c>
      <c r="AC1668" s="45"/>
    </row>
    <row r="1669" spans="1:29" x14ac:dyDescent="0.2">
      <c r="A1669" s="37">
        <v>1668</v>
      </c>
      <c r="B1669" s="38" t="s">
        <v>34</v>
      </c>
      <c r="C1669" s="39" t="s">
        <v>68</v>
      </c>
      <c r="D1669" s="40">
        <v>44101</v>
      </c>
      <c r="E1669" s="38">
        <v>1</v>
      </c>
      <c r="F1669" s="38"/>
      <c r="G1669" s="38" t="s">
        <v>2</v>
      </c>
      <c r="H1669" s="38" t="s">
        <v>2</v>
      </c>
      <c r="I1669" s="48">
        <v>900</v>
      </c>
      <c r="J1669" s="48">
        <v>4225</v>
      </c>
      <c r="K1669" s="48">
        <v>0</v>
      </c>
      <c r="L1669" s="41">
        <f>SUM(Data5[[#This Row],[CHELTUIELI DE PERSONAL LEI]:[CHELTUIELI DE CAPITAL (ACTIVE NEFINANCIARE ) LEI]])</f>
        <v>5125</v>
      </c>
      <c r="M1669" s="41">
        <f>Data5[[#This Row],[TOTAL CHELTUIELI LEI]]/Data5[[#This Row],[CURS VALUTAR EURO BNR 22 07 2020]]</f>
        <v>1058.8624201979299</v>
      </c>
      <c r="N1669" s="49">
        <v>3763</v>
      </c>
      <c r="O1669" s="54"/>
      <c r="P1669" s="54">
        <v>1960</v>
      </c>
      <c r="Q1669" s="54"/>
      <c r="R1669" s="54">
        <f>Data5[[#This Row],[PERSOANE ÎNSCRISE ÎN LISTELE ELECTORALE (TURUL 1)            ]]+Data5[[#This Row],[PERSOANE ÎNSCRISE ÎN LISTELE ELECTORALE (TURUL AL 2-LEA)]]</f>
        <v>3763</v>
      </c>
      <c r="S1669" s="54">
        <f>Data5[[#This Row],[PERSOANE CARE AU PARTICIPAT LA VOT (TURUL 1)]]+Data5[[#This Row],[PERSOANE CARE AU PARTICIPAT LA VOT  (TURUL AL 2-LEA)]]</f>
        <v>1960</v>
      </c>
      <c r="T1669" s="41">
        <f>Data5[[#This Row],[TOTAL CHELTUIELI LEI]]/Data5[[#This Row],[NUMĂRUL PERSOANELOR ÎNSCRISE ÎN LISTELE ELECTORALE]]</f>
        <v>1.3619452564443264</v>
      </c>
      <c r="U1669" s="41">
        <f>Data5[[#This Row],[TOTAL CHELTUIELI EURO]]/Data5[[#This Row],[NUMĂRUL PERSOANELOR ÎNSCRISE ÎN LISTELE ELECTORALE]]</f>
        <v>0.28138783422745944</v>
      </c>
      <c r="V1669" s="41">
        <f>Data5[[#This Row],[TOTAL CHELTUIELI LEI]]/Data5[[#This Row],[NUMĂRUL PERSOANELOR CARE AU PARTICIPAT LA VOT]]</f>
        <v>2.614795918367347</v>
      </c>
      <c r="W1669" s="41">
        <f>Data5[[#This Row],[TOTAL CHELTUIELI EURO]]/Data5[[#This Row],[NUMĂRUL PERSOANELOR CARE AU PARTICIPAT LA VOT]]</f>
        <v>0.54023592867241321</v>
      </c>
      <c r="X1669" s="43">
        <v>4.8400999999999996</v>
      </c>
      <c r="Y1669" s="114" t="s">
        <v>2894</v>
      </c>
      <c r="Z1669" s="44">
        <v>1</v>
      </c>
      <c r="AA1669" s="115" t="s">
        <v>3105</v>
      </c>
      <c r="AB1669" s="44">
        <v>0</v>
      </c>
      <c r="AC1669" s="45"/>
    </row>
    <row r="1670" spans="1:29" x14ac:dyDescent="0.2">
      <c r="A1670" s="37">
        <v>1669</v>
      </c>
      <c r="B1670" s="38" t="s">
        <v>34</v>
      </c>
      <c r="C1670" s="39" t="s">
        <v>69</v>
      </c>
      <c r="D1670" s="40">
        <v>44101</v>
      </c>
      <c r="E1670" s="38">
        <v>1</v>
      </c>
      <c r="F1670" s="38"/>
      <c r="G1670" s="38" t="s">
        <v>2</v>
      </c>
      <c r="H1670" s="38" t="s">
        <v>2</v>
      </c>
      <c r="I1670" s="50">
        <v>0</v>
      </c>
      <c r="J1670" s="50">
        <v>2000</v>
      </c>
      <c r="K1670" s="50">
        <v>0</v>
      </c>
      <c r="L1670" s="41">
        <f>SUM(Data5[[#This Row],[CHELTUIELI DE PERSONAL LEI]:[CHELTUIELI DE CAPITAL (ACTIVE NEFINANCIARE ) LEI]])</f>
        <v>2000</v>
      </c>
      <c r="M1670" s="41">
        <f>Data5[[#This Row],[TOTAL CHELTUIELI LEI]]/Data5[[#This Row],[CURS VALUTAR EURO BNR 22 07 2020]]</f>
        <v>413.21460300407017</v>
      </c>
      <c r="N1670" s="49">
        <v>1329</v>
      </c>
      <c r="O1670" s="54"/>
      <c r="P1670" s="54">
        <v>896</v>
      </c>
      <c r="Q1670" s="54"/>
      <c r="R1670" s="54">
        <f>Data5[[#This Row],[PERSOANE ÎNSCRISE ÎN LISTELE ELECTORALE (TURUL 1)            ]]+Data5[[#This Row],[PERSOANE ÎNSCRISE ÎN LISTELE ELECTORALE (TURUL AL 2-LEA)]]</f>
        <v>1329</v>
      </c>
      <c r="S1670" s="54">
        <f>Data5[[#This Row],[PERSOANE CARE AU PARTICIPAT LA VOT (TURUL 1)]]+Data5[[#This Row],[PERSOANE CARE AU PARTICIPAT LA VOT  (TURUL AL 2-LEA)]]</f>
        <v>896</v>
      </c>
      <c r="T1670" s="41">
        <f>Data5[[#This Row],[TOTAL CHELTUIELI LEI]]/Data5[[#This Row],[NUMĂRUL PERSOANELOR ÎNSCRISE ÎN LISTELE ELECTORALE]]</f>
        <v>1.5048908954100828</v>
      </c>
      <c r="U1670" s="41">
        <f>Data5[[#This Row],[TOTAL CHELTUIELI EURO]]/Data5[[#This Row],[NUMĂRUL PERSOANELOR ÎNSCRISE ÎN LISTELE ELECTORALE]]</f>
        <v>0.31092144695565854</v>
      </c>
      <c r="V1670" s="41">
        <f>Data5[[#This Row],[TOTAL CHELTUIELI LEI]]/Data5[[#This Row],[NUMĂRUL PERSOANELOR CARE AU PARTICIPAT LA VOT]]</f>
        <v>2.2321428571428572</v>
      </c>
      <c r="W1670" s="41">
        <f>Data5[[#This Row],[TOTAL CHELTUIELI EURO]]/Data5[[#This Row],[NUMĂRUL PERSOANELOR CARE AU PARTICIPAT LA VOT]]</f>
        <v>0.46117701228132829</v>
      </c>
      <c r="X1670" s="43">
        <v>4.8400999999999996</v>
      </c>
      <c r="Y1670" s="114" t="s">
        <v>2894</v>
      </c>
      <c r="Z1670" s="44">
        <v>1</v>
      </c>
      <c r="AA1670" s="115" t="s">
        <v>3105</v>
      </c>
      <c r="AB1670" s="44">
        <v>0</v>
      </c>
      <c r="AC1670" s="45"/>
    </row>
    <row r="1671" spans="1:29" x14ac:dyDescent="0.2">
      <c r="A1671" s="37">
        <v>1670</v>
      </c>
      <c r="B1671" s="38" t="s">
        <v>34</v>
      </c>
      <c r="C1671" s="39" t="s">
        <v>70</v>
      </c>
      <c r="D1671" s="40">
        <v>44101</v>
      </c>
      <c r="E1671" s="38">
        <v>1</v>
      </c>
      <c r="F1671" s="38"/>
      <c r="G1671" s="38" t="s">
        <v>2</v>
      </c>
      <c r="H1671" s="38" t="s">
        <v>2</v>
      </c>
      <c r="I1671" s="50">
        <v>1200</v>
      </c>
      <c r="J1671" s="50">
        <v>3482</v>
      </c>
      <c r="K1671" s="50">
        <v>0</v>
      </c>
      <c r="L1671" s="41">
        <f>SUM(Data5[[#This Row],[CHELTUIELI DE PERSONAL LEI]:[CHELTUIELI DE CAPITAL (ACTIVE NEFINANCIARE ) LEI]])</f>
        <v>4682</v>
      </c>
      <c r="M1671" s="41">
        <f>Data5[[#This Row],[TOTAL CHELTUIELI LEI]]/Data5[[#This Row],[CURS VALUTAR EURO BNR 22 07 2020]]</f>
        <v>967.3353856325283</v>
      </c>
      <c r="N1671" s="49">
        <v>2669</v>
      </c>
      <c r="O1671" s="54"/>
      <c r="P1671" s="54">
        <v>1671</v>
      </c>
      <c r="Q1671" s="54"/>
      <c r="R1671" s="54">
        <f>Data5[[#This Row],[PERSOANE ÎNSCRISE ÎN LISTELE ELECTORALE (TURUL 1)            ]]+Data5[[#This Row],[PERSOANE ÎNSCRISE ÎN LISTELE ELECTORALE (TURUL AL 2-LEA)]]</f>
        <v>2669</v>
      </c>
      <c r="S1671" s="54">
        <f>Data5[[#This Row],[PERSOANE CARE AU PARTICIPAT LA VOT (TURUL 1)]]+Data5[[#This Row],[PERSOANE CARE AU PARTICIPAT LA VOT  (TURUL AL 2-LEA)]]</f>
        <v>1671</v>
      </c>
      <c r="T1671" s="41">
        <f>Data5[[#This Row],[TOTAL CHELTUIELI LEI]]/Data5[[#This Row],[NUMĂRUL PERSOANELOR ÎNSCRISE ÎN LISTELE ELECTORALE]]</f>
        <v>1.7542150618209067</v>
      </c>
      <c r="U1671" s="41">
        <f>Data5[[#This Row],[TOTAL CHELTUIELI EURO]]/Data5[[#This Row],[NUMĂRUL PERSOANELOR ÎNSCRISE ÎN LISTELE ELECTORALE]]</f>
        <v>0.36243364017704321</v>
      </c>
      <c r="V1671" s="41">
        <f>Data5[[#This Row],[TOTAL CHELTUIELI LEI]]/Data5[[#This Row],[NUMĂRUL PERSOANELOR CARE AU PARTICIPAT LA VOT]]</f>
        <v>2.8019150209455415</v>
      </c>
      <c r="W1671" s="41">
        <f>Data5[[#This Row],[TOTAL CHELTUIELI EURO]]/Data5[[#This Row],[NUMĂRUL PERSOANELOR CARE AU PARTICIPAT LA VOT]]</f>
        <v>0.57889610151557647</v>
      </c>
      <c r="X1671" s="43">
        <v>4.8400999999999996</v>
      </c>
      <c r="Y1671" s="114" t="s">
        <v>2894</v>
      </c>
      <c r="Z1671" s="44">
        <v>1</v>
      </c>
      <c r="AA1671" s="115" t="s">
        <v>3105</v>
      </c>
      <c r="AB1671" s="44">
        <v>0</v>
      </c>
      <c r="AC1671" s="45"/>
    </row>
    <row r="1672" spans="1:29" x14ac:dyDescent="0.2">
      <c r="A1672" s="37">
        <v>1671</v>
      </c>
      <c r="B1672" s="38" t="s">
        <v>34</v>
      </c>
      <c r="C1672" s="39" t="s">
        <v>71</v>
      </c>
      <c r="D1672" s="40">
        <v>44101</v>
      </c>
      <c r="E1672" s="38">
        <v>1</v>
      </c>
      <c r="F1672" s="38"/>
      <c r="G1672" s="38" t="s">
        <v>2</v>
      </c>
      <c r="H1672" s="38" t="s">
        <v>2</v>
      </c>
      <c r="I1672" s="48">
        <v>5120</v>
      </c>
      <c r="J1672" s="48">
        <v>11985.25</v>
      </c>
      <c r="K1672" s="48">
        <v>0</v>
      </c>
      <c r="L1672" s="41">
        <f>SUM(Data5[[#This Row],[CHELTUIELI DE PERSONAL LEI]:[CHELTUIELI DE CAPITAL (ACTIVE NEFINANCIARE ) LEI]])</f>
        <v>17105.25</v>
      </c>
      <c r="M1672" s="41">
        <f>Data5[[#This Row],[TOTAL CHELTUIELI LEI]]/Data5[[#This Row],[CURS VALUTAR EURO BNR 22 07 2020]]</f>
        <v>3534.069544017686</v>
      </c>
      <c r="N1672" s="49">
        <v>2029</v>
      </c>
      <c r="O1672" s="54"/>
      <c r="P1672" s="54">
        <v>1345</v>
      </c>
      <c r="Q1672" s="54"/>
      <c r="R1672" s="54">
        <f>Data5[[#This Row],[PERSOANE ÎNSCRISE ÎN LISTELE ELECTORALE (TURUL 1)            ]]+Data5[[#This Row],[PERSOANE ÎNSCRISE ÎN LISTELE ELECTORALE (TURUL AL 2-LEA)]]</f>
        <v>2029</v>
      </c>
      <c r="S1672" s="54">
        <f>Data5[[#This Row],[PERSOANE CARE AU PARTICIPAT LA VOT (TURUL 1)]]+Data5[[#This Row],[PERSOANE CARE AU PARTICIPAT LA VOT  (TURUL AL 2-LEA)]]</f>
        <v>1345</v>
      </c>
      <c r="T1672" s="41">
        <f>Data5[[#This Row],[TOTAL CHELTUIELI LEI]]/Data5[[#This Row],[NUMĂRUL PERSOANELOR ÎNSCRISE ÎN LISTELE ELECTORALE]]</f>
        <v>8.4303844258255296</v>
      </c>
      <c r="U1672" s="41">
        <f>Data5[[#This Row],[TOTAL CHELTUIELI EURO]]/Data5[[#This Row],[NUMĂRUL PERSOANELOR ÎNSCRISE ÎN LISTELE ELECTORALE]]</f>
        <v>1.7417789768445964</v>
      </c>
      <c r="V1672" s="41">
        <f>Data5[[#This Row],[TOTAL CHELTUIELI LEI]]/Data5[[#This Row],[NUMĂRUL PERSOANELOR CARE AU PARTICIPAT LA VOT]]</f>
        <v>12.717657992565055</v>
      </c>
      <c r="W1672" s="41">
        <f>Data5[[#This Row],[TOTAL CHELTUIELI EURO]]/Data5[[#This Row],[NUMĂRUL PERSOANELOR CARE AU PARTICIPAT LA VOT]]</f>
        <v>2.6275609992696549</v>
      </c>
      <c r="X1672" s="43">
        <v>4.8400999999999996</v>
      </c>
      <c r="Y1672" s="114" t="s">
        <v>2896</v>
      </c>
      <c r="Z1672" s="44">
        <v>8</v>
      </c>
      <c r="AA1672" s="115" t="s">
        <v>3107</v>
      </c>
      <c r="AB1672" s="44">
        <v>1</v>
      </c>
      <c r="AC1672" s="45"/>
    </row>
    <row r="1673" spans="1:29" x14ac:dyDescent="0.2">
      <c r="A1673" s="37">
        <v>1672</v>
      </c>
      <c r="B1673" s="38" t="s">
        <v>34</v>
      </c>
      <c r="C1673" s="39" t="s">
        <v>72</v>
      </c>
      <c r="D1673" s="40">
        <v>44101</v>
      </c>
      <c r="E1673" s="38">
        <v>1</v>
      </c>
      <c r="F1673" s="38"/>
      <c r="G1673" s="38" t="s">
        <v>2</v>
      </c>
      <c r="H1673" s="38" t="s">
        <v>2</v>
      </c>
      <c r="I1673" s="50">
        <v>0</v>
      </c>
      <c r="J1673" s="50">
        <v>860</v>
      </c>
      <c r="K1673" s="50">
        <v>0</v>
      </c>
      <c r="L1673" s="41">
        <f>SUM(Data5[[#This Row],[CHELTUIELI DE PERSONAL LEI]:[CHELTUIELI DE CAPITAL (ACTIVE NEFINANCIARE ) LEI]])</f>
        <v>860</v>
      </c>
      <c r="M1673" s="41">
        <f>Data5[[#This Row],[TOTAL CHELTUIELI LEI]]/Data5[[#This Row],[CURS VALUTAR EURO BNR 22 07 2020]]</f>
        <v>177.68227929175018</v>
      </c>
      <c r="N1673" s="49">
        <v>878</v>
      </c>
      <c r="O1673" s="54"/>
      <c r="P1673" s="54">
        <v>542</v>
      </c>
      <c r="Q1673" s="54"/>
      <c r="R1673" s="54">
        <f>Data5[[#This Row],[PERSOANE ÎNSCRISE ÎN LISTELE ELECTORALE (TURUL 1)            ]]+Data5[[#This Row],[PERSOANE ÎNSCRISE ÎN LISTELE ELECTORALE (TURUL AL 2-LEA)]]</f>
        <v>878</v>
      </c>
      <c r="S1673" s="54">
        <f>Data5[[#This Row],[PERSOANE CARE AU PARTICIPAT LA VOT (TURUL 1)]]+Data5[[#This Row],[PERSOANE CARE AU PARTICIPAT LA VOT  (TURUL AL 2-LEA)]]</f>
        <v>542</v>
      </c>
      <c r="T1673" s="41">
        <f>Data5[[#This Row],[TOTAL CHELTUIELI LEI]]/Data5[[#This Row],[NUMĂRUL PERSOANELOR ÎNSCRISE ÎN LISTELE ELECTORALE]]</f>
        <v>0.97949886104783601</v>
      </c>
      <c r="U1673" s="41">
        <f>Data5[[#This Row],[TOTAL CHELTUIELI EURO]]/Data5[[#This Row],[NUMĂRUL PERSOANELOR ÎNSCRISE ÎN LISTELE ELECTORALE]]</f>
        <v>0.20237161650541022</v>
      </c>
      <c r="V1673" s="41">
        <f>Data5[[#This Row],[TOTAL CHELTUIELI LEI]]/Data5[[#This Row],[NUMĂRUL PERSOANELOR CARE AU PARTICIPAT LA VOT]]</f>
        <v>1.5867158671586716</v>
      </c>
      <c r="W1673" s="41">
        <f>Data5[[#This Row],[TOTAL CHELTUIELI EURO]]/Data5[[#This Row],[NUMĂRUL PERSOANELOR CARE AU PARTICIPAT LA VOT]]</f>
        <v>0.32782708356411472</v>
      </c>
      <c r="X1673" s="43">
        <v>4.8400999999999996</v>
      </c>
      <c r="Y1673" s="114" t="s">
        <v>2890</v>
      </c>
      <c r="Z1673" s="44">
        <v>0</v>
      </c>
      <c r="AA1673" s="115" t="s">
        <v>3105</v>
      </c>
      <c r="AB1673" s="44">
        <v>0</v>
      </c>
      <c r="AC1673" s="45"/>
    </row>
    <row r="1674" spans="1:29" x14ac:dyDescent="0.2">
      <c r="A1674" s="37">
        <v>1673</v>
      </c>
      <c r="B1674" s="38" t="s">
        <v>34</v>
      </c>
      <c r="C1674" s="39" t="s">
        <v>73</v>
      </c>
      <c r="D1674" s="40">
        <v>44101</v>
      </c>
      <c r="E1674" s="38">
        <v>1</v>
      </c>
      <c r="F1674" s="38"/>
      <c r="G1674" s="38" t="s">
        <v>2</v>
      </c>
      <c r="H1674" s="38" t="s">
        <v>2</v>
      </c>
      <c r="I1674" s="50">
        <v>4800</v>
      </c>
      <c r="J1674" s="50">
        <v>4321.92</v>
      </c>
      <c r="K1674" s="50">
        <v>0</v>
      </c>
      <c r="L1674" s="41">
        <f>SUM(Data5[[#This Row],[CHELTUIELI DE PERSONAL LEI]:[CHELTUIELI DE CAPITAL (ACTIVE NEFINANCIARE ) LEI]])</f>
        <v>9121.92</v>
      </c>
      <c r="M1674" s="41">
        <f>Data5[[#This Row],[TOTAL CHELTUIELI LEI]]/Data5[[#This Row],[CURS VALUTAR EURO BNR 22 07 2020]]</f>
        <v>1884.6552757174441</v>
      </c>
      <c r="N1674" s="49">
        <v>1561</v>
      </c>
      <c r="O1674" s="54"/>
      <c r="P1674" s="54">
        <v>830</v>
      </c>
      <c r="Q1674" s="54"/>
      <c r="R1674" s="54">
        <f>Data5[[#This Row],[PERSOANE ÎNSCRISE ÎN LISTELE ELECTORALE (TURUL 1)            ]]+Data5[[#This Row],[PERSOANE ÎNSCRISE ÎN LISTELE ELECTORALE (TURUL AL 2-LEA)]]</f>
        <v>1561</v>
      </c>
      <c r="S1674" s="54">
        <f>Data5[[#This Row],[PERSOANE CARE AU PARTICIPAT LA VOT (TURUL 1)]]+Data5[[#This Row],[PERSOANE CARE AU PARTICIPAT LA VOT  (TURUL AL 2-LEA)]]</f>
        <v>830</v>
      </c>
      <c r="T1674" s="41">
        <f>Data5[[#This Row],[TOTAL CHELTUIELI LEI]]/Data5[[#This Row],[NUMĂRUL PERSOANELOR ÎNSCRISE ÎN LISTELE ELECTORALE]]</f>
        <v>5.8436386931454196</v>
      </c>
      <c r="U1674" s="41">
        <f>Data5[[#This Row],[TOTAL CHELTUIELI EURO]]/Data5[[#This Row],[NUMĂRUL PERSOANELOR ÎNSCRISE ÎN LISTELE ELECTORALE]]</f>
        <v>1.2073384213436542</v>
      </c>
      <c r="V1674" s="41">
        <f>Data5[[#This Row],[TOTAL CHELTUIELI LEI]]/Data5[[#This Row],[NUMĂRUL PERSOANELOR CARE AU PARTICIPAT LA VOT]]</f>
        <v>10.990265060240963</v>
      </c>
      <c r="W1674" s="41">
        <f>Data5[[#This Row],[TOTAL CHELTUIELI EURO]]/Data5[[#This Row],[NUMĂRUL PERSOANELOR CARE AU PARTICIPAT LA VOT]]</f>
        <v>2.2706690068884869</v>
      </c>
      <c r="X1674" s="43">
        <v>4.8400999999999996</v>
      </c>
      <c r="Y1674" s="114" t="s">
        <v>2892</v>
      </c>
      <c r="Z1674" s="44">
        <v>5</v>
      </c>
      <c r="AA1674" s="115" t="s">
        <v>3107</v>
      </c>
      <c r="AB1674" s="44">
        <v>1</v>
      </c>
      <c r="AC1674" s="45"/>
    </row>
    <row r="1675" spans="1:29" x14ac:dyDescent="0.2">
      <c r="A1675" s="37">
        <v>1674</v>
      </c>
      <c r="B1675" s="38" t="s">
        <v>34</v>
      </c>
      <c r="C1675" s="39" t="s">
        <v>74</v>
      </c>
      <c r="D1675" s="40">
        <v>44101</v>
      </c>
      <c r="E1675" s="38">
        <v>1</v>
      </c>
      <c r="F1675" s="38"/>
      <c r="G1675" s="38" t="s">
        <v>2</v>
      </c>
      <c r="H1675" s="38" t="s">
        <v>2</v>
      </c>
      <c r="I1675" s="50">
        <v>300</v>
      </c>
      <c r="J1675" s="50">
        <v>8346.5</v>
      </c>
      <c r="K1675" s="50">
        <v>0</v>
      </c>
      <c r="L1675" s="41">
        <f>SUM(Data5[[#This Row],[CHELTUIELI DE PERSONAL LEI]:[CHELTUIELI DE CAPITAL (ACTIVE NEFINANCIARE ) LEI]])</f>
        <v>8646.5</v>
      </c>
      <c r="M1675" s="41">
        <f>Data5[[#This Row],[TOTAL CHELTUIELI LEI]]/Data5[[#This Row],[CURS VALUTAR EURO BNR 22 07 2020]]</f>
        <v>1786.4300324373464</v>
      </c>
      <c r="N1675" s="49">
        <v>1950</v>
      </c>
      <c r="O1675" s="54"/>
      <c r="P1675" s="54">
        <v>1189</v>
      </c>
      <c r="Q1675" s="54"/>
      <c r="R1675" s="54">
        <f>Data5[[#This Row],[PERSOANE ÎNSCRISE ÎN LISTELE ELECTORALE (TURUL 1)            ]]+Data5[[#This Row],[PERSOANE ÎNSCRISE ÎN LISTELE ELECTORALE (TURUL AL 2-LEA)]]</f>
        <v>1950</v>
      </c>
      <c r="S1675" s="54">
        <f>Data5[[#This Row],[PERSOANE CARE AU PARTICIPAT LA VOT (TURUL 1)]]+Data5[[#This Row],[PERSOANE CARE AU PARTICIPAT LA VOT  (TURUL AL 2-LEA)]]</f>
        <v>1189</v>
      </c>
      <c r="T1675" s="41">
        <f>Data5[[#This Row],[TOTAL CHELTUIELI LEI]]/Data5[[#This Row],[NUMĂRUL PERSOANELOR ÎNSCRISE ÎN LISTELE ELECTORALE]]</f>
        <v>4.434102564102564</v>
      </c>
      <c r="U1675" s="41">
        <f>Data5[[#This Row],[TOTAL CHELTUIELI EURO]]/Data5[[#This Row],[NUMĂRUL PERSOANELOR ÎNSCRISE ÎN LISTELE ELECTORALE]]</f>
        <v>0.91611796535248535</v>
      </c>
      <c r="V1675" s="41">
        <f>Data5[[#This Row],[TOTAL CHELTUIELI LEI]]/Data5[[#This Row],[NUMĂRUL PERSOANELOR CARE AU PARTICIPAT LA VOT]]</f>
        <v>7.2720773759461732</v>
      </c>
      <c r="W1675" s="41">
        <f>Data5[[#This Row],[TOTAL CHELTUIELI EURO]]/Data5[[#This Row],[NUMĂRUL PERSOANELOR CARE AU PARTICIPAT LA VOT]]</f>
        <v>1.5024642829582393</v>
      </c>
      <c r="X1675" s="43">
        <v>4.8400999999999996</v>
      </c>
      <c r="Y1675" s="114" t="s">
        <v>2895</v>
      </c>
      <c r="Z1675" s="44">
        <v>4</v>
      </c>
      <c r="AA1675" s="115" t="s">
        <v>3105</v>
      </c>
      <c r="AB1675" s="44">
        <v>0</v>
      </c>
      <c r="AC1675" s="45"/>
    </row>
    <row r="1676" spans="1:29" x14ac:dyDescent="0.2">
      <c r="A1676" s="37">
        <v>1675</v>
      </c>
      <c r="B1676" s="38" t="s">
        <v>34</v>
      </c>
      <c r="C1676" s="39" t="s">
        <v>75</v>
      </c>
      <c r="D1676" s="40">
        <v>44101</v>
      </c>
      <c r="E1676" s="38">
        <v>1</v>
      </c>
      <c r="F1676" s="38"/>
      <c r="G1676" s="38" t="s">
        <v>2</v>
      </c>
      <c r="H1676" s="38" t="s">
        <v>2</v>
      </c>
      <c r="I1676" s="50">
        <v>8800</v>
      </c>
      <c r="J1676" s="50">
        <v>19885</v>
      </c>
      <c r="K1676" s="50">
        <v>0</v>
      </c>
      <c r="L1676" s="41">
        <f>SUM(Data5[[#This Row],[CHELTUIELI DE PERSONAL LEI]:[CHELTUIELI DE CAPITAL (ACTIVE NEFINANCIARE ) LEI]])</f>
        <v>28685</v>
      </c>
      <c r="M1676" s="41">
        <f>Data5[[#This Row],[TOTAL CHELTUIELI LEI]]/Data5[[#This Row],[CURS VALUTAR EURO BNR 22 07 2020]]</f>
        <v>5926.530443585877</v>
      </c>
      <c r="N1676" s="49">
        <v>27776</v>
      </c>
      <c r="O1676" s="54"/>
      <c r="P1676" s="54">
        <v>9891</v>
      </c>
      <c r="Q1676" s="54"/>
      <c r="R1676" s="54">
        <f>Data5[[#This Row],[PERSOANE ÎNSCRISE ÎN LISTELE ELECTORALE (TURUL 1)            ]]+Data5[[#This Row],[PERSOANE ÎNSCRISE ÎN LISTELE ELECTORALE (TURUL AL 2-LEA)]]</f>
        <v>27776</v>
      </c>
      <c r="S1676" s="54">
        <f>Data5[[#This Row],[PERSOANE CARE AU PARTICIPAT LA VOT (TURUL 1)]]+Data5[[#This Row],[PERSOANE CARE AU PARTICIPAT LA VOT  (TURUL AL 2-LEA)]]</f>
        <v>9891</v>
      </c>
      <c r="T1676" s="41">
        <f>Data5[[#This Row],[TOTAL CHELTUIELI LEI]]/Data5[[#This Row],[NUMĂRUL PERSOANELOR ÎNSCRISE ÎN LISTELE ELECTORALE]]</f>
        <v>1.032726094470046</v>
      </c>
      <c r="U1676" s="41">
        <f>Data5[[#This Row],[TOTAL CHELTUIELI EURO]]/Data5[[#This Row],[NUMĂRUL PERSOANELOR ÎNSCRISE ÎN LISTELE ELECTORALE]]</f>
        <v>0.21336875156919199</v>
      </c>
      <c r="V1676" s="41">
        <f>Data5[[#This Row],[TOTAL CHELTUIELI LEI]]/Data5[[#This Row],[NUMĂRUL PERSOANELOR CARE AU PARTICIPAT LA VOT]]</f>
        <v>2.900111212213123</v>
      </c>
      <c r="W1676" s="41">
        <f>Data5[[#This Row],[TOTAL CHELTUIELI EURO]]/Data5[[#This Row],[NUMĂRUL PERSOANELOR CARE AU PARTICIPAT LA VOT]]</f>
        <v>0.59918415161114924</v>
      </c>
      <c r="X1676" s="43">
        <v>4.8400999999999996</v>
      </c>
      <c r="Y1676" s="114" t="s">
        <v>2894</v>
      </c>
      <c r="Z1676" s="44">
        <v>1</v>
      </c>
      <c r="AA1676" s="115" t="s">
        <v>3105</v>
      </c>
      <c r="AB1676" s="44">
        <v>0</v>
      </c>
      <c r="AC1676" s="45"/>
    </row>
    <row r="1677" spans="1:29" x14ac:dyDescent="0.2">
      <c r="A1677" s="37">
        <v>1676</v>
      </c>
      <c r="B1677" s="38" t="s">
        <v>34</v>
      </c>
      <c r="C1677" s="39" t="s">
        <v>76</v>
      </c>
      <c r="D1677" s="40">
        <v>44101</v>
      </c>
      <c r="E1677" s="38">
        <v>1</v>
      </c>
      <c r="F1677" s="38"/>
      <c r="G1677" s="38" t="s">
        <v>2</v>
      </c>
      <c r="H1677" s="38" t="s">
        <v>2</v>
      </c>
      <c r="I1677" s="48">
        <v>8000</v>
      </c>
      <c r="J1677" s="48">
        <v>30895.73</v>
      </c>
      <c r="K1677" s="48">
        <v>0</v>
      </c>
      <c r="L1677" s="41">
        <f>SUM(Data5[[#This Row],[CHELTUIELI DE PERSONAL LEI]:[CHELTUIELI DE CAPITAL (ACTIVE NEFINANCIARE ) LEI]])</f>
        <v>38895.729999999996</v>
      </c>
      <c r="M1677" s="41">
        <f>Data5[[#This Row],[TOTAL CHELTUIELI LEI]]/Data5[[#This Row],[CURS VALUTAR EURO BNR 22 07 2020]]</f>
        <v>8036.1418152517508</v>
      </c>
      <c r="N1677" s="49">
        <v>42983</v>
      </c>
      <c r="O1677" s="54"/>
      <c r="P1677" s="54">
        <v>16202</v>
      </c>
      <c r="Q1677" s="54"/>
      <c r="R1677" s="54">
        <f>Data5[[#This Row],[PERSOANE ÎNSCRISE ÎN LISTELE ELECTORALE (TURUL 1)            ]]+Data5[[#This Row],[PERSOANE ÎNSCRISE ÎN LISTELE ELECTORALE (TURUL AL 2-LEA)]]</f>
        <v>42983</v>
      </c>
      <c r="S1677" s="54">
        <f>Data5[[#This Row],[PERSOANE CARE AU PARTICIPAT LA VOT (TURUL 1)]]+Data5[[#This Row],[PERSOANE CARE AU PARTICIPAT LA VOT  (TURUL AL 2-LEA)]]</f>
        <v>16202</v>
      </c>
      <c r="T1677" s="41">
        <f>Data5[[#This Row],[TOTAL CHELTUIELI LEI]]/Data5[[#This Row],[NUMĂRUL PERSOANELOR ÎNSCRISE ÎN LISTELE ELECTORALE]]</f>
        <v>0.90490961542935566</v>
      </c>
      <c r="U1677" s="41">
        <f>Data5[[#This Row],[TOTAL CHELTUIELI EURO]]/Data5[[#This Row],[NUMĂRUL PERSOANELOR ÎNSCRISE ÎN LISTELE ELECTORALE]]</f>
        <v>0.18696093374710351</v>
      </c>
      <c r="V1677" s="41">
        <f>Data5[[#This Row],[TOTAL CHELTUIELI LEI]]/Data5[[#This Row],[NUMĂRUL PERSOANELOR CARE AU PARTICIPAT LA VOT]]</f>
        <v>2.4006746080730772</v>
      </c>
      <c r="W1677" s="41">
        <f>Data5[[#This Row],[TOTAL CHELTUIELI EURO]]/Data5[[#This Row],[NUMĂRUL PERSOANELOR CARE AU PARTICIPAT LA VOT]]</f>
        <v>0.49599690255843421</v>
      </c>
      <c r="X1677" s="43">
        <v>4.8400999999999996</v>
      </c>
      <c r="Y1677" s="114" t="s">
        <v>2890</v>
      </c>
      <c r="Z1677" s="44">
        <v>0</v>
      </c>
      <c r="AA1677" s="115" t="s">
        <v>3105</v>
      </c>
      <c r="AB1677" s="44">
        <v>0</v>
      </c>
      <c r="AC1677" s="45"/>
    </row>
    <row r="1678" spans="1:29" x14ac:dyDescent="0.2">
      <c r="A1678" s="37">
        <v>1677</v>
      </c>
      <c r="B1678" s="38" t="s">
        <v>34</v>
      </c>
      <c r="C1678" s="39" t="s">
        <v>77</v>
      </c>
      <c r="D1678" s="40">
        <v>44101</v>
      </c>
      <c r="E1678" s="38">
        <v>1</v>
      </c>
      <c r="F1678" s="38"/>
      <c r="G1678" s="38" t="s">
        <v>2</v>
      </c>
      <c r="H1678" s="38" t="s">
        <v>2</v>
      </c>
      <c r="I1678" s="50">
        <v>5500</v>
      </c>
      <c r="J1678" s="50">
        <v>25028.21</v>
      </c>
      <c r="K1678" s="50">
        <v>0</v>
      </c>
      <c r="L1678" s="41">
        <f>SUM(Data5[[#This Row],[CHELTUIELI DE PERSONAL LEI]:[CHELTUIELI DE CAPITAL (ACTIVE NEFINANCIARE ) LEI]])</f>
        <v>30528.21</v>
      </c>
      <c r="M1678" s="41">
        <f>Data5[[#This Row],[TOTAL CHELTUIELI LEI]]/Data5[[#This Row],[CURS VALUTAR EURO BNR 22 07 2020]]</f>
        <v>6307.3510877874423</v>
      </c>
      <c r="N1678" s="49">
        <v>13858</v>
      </c>
      <c r="O1678" s="54"/>
      <c r="P1678" s="54">
        <v>5057</v>
      </c>
      <c r="Q1678" s="54"/>
      <c r="R1678" s="54">
        <f>Data5[[#This Row],[PERSOANE ÎNSCRISE ÎN LISTELE ELECTORALE (TURUL 1)            ]]+Data5[[#This Row],[PERSOANE ÎNSCRISE ÎN LISTELE ELECTORALE (TURUL AL 2-LEA)]]</f>
        <v>13858</v>
      </c>
      <c r="S1678" s="54">
        <f>Data5[[#This Row],[PERSOANE CARE AU PARTICIPAT LA VOT (TURUL 1)]]+Data5[[#This Row],[PERSOANE CARE AU PARTICIPAT LA VOT  (TURUL AL 2-LEA)]]</f>
        <v>5057</v>
      </c>
      <c r="T1678" s="41">
        <f>Data5[[#This Row],[TOTAL CHELTUIELI LEI]]/Data5[[#This Row],[NUMĂRUL PERSOANELOR ÎNSCRISE ÎN LISTELE ELECTORALE]]</f>
        <v>2.2029304372925385</v>
      </c>
      <c r="U1678" s="41">
        <f>Data5[[#This Row],[TOTAL CHELTUIELI EURO]]/Data5[[#This Row],[NUMĂRUL PERSOANELOR ÎNSCRISE ÎN LISTELE ELECTORALE]]</f>
        <v>0.45514151304570949</v>
      </c>
      <c r="V1678" s="41">
        <f>Data5[[#This Row],[TOTAL CHELTUIELI LEI]]/Data5[[#This Row],[NUMĂRUL PERSOANELOR CARE AU PARTICIPAT LA VOT]]</f>
        <v>6.0368222266165708</v>
      </c>
      <c r="W1678" s="41">
        <f>Data5[[#This Row],[TOTAL CHELTUIELI EURO]]/Data5[[#This Row],[NUMĂRUL PERSOANELOR CARE AU PARTICIPAT LA VOT]]</f>
        <v>1.2472515498887566</v>
      </c>
      <c r="X1678" s="43">
        <v>4.8400999999999996</v>
      </c>
      <c r="Y1678" s="114" t="s">
        <v>2891</v>
      </c>
      <c r="Z1678" s="44">
        <v>2</v>
      </c>
      <c r="AA1678" s="115" t="s">
        <v>3105</v>
      </c>
      <c r="AB1678" s="44">
        <v>0</v>
      </c>
      <c r="AC1678" s="45"/>
    </row>
    <row r="1679" spans="1:29" x14ac:dyDescent="0.2">
      <c r="A1679" s="37">
        <v>1678</v>
      </c>
      <c r="B1679" s="38" t="s">
        <v>34</v>
      </c>
      <c r="C1679" s="39" t="s">
        <v>78</v>
      </c>
      <c r="D1679" s="40">
        <v>44101</v>
      </c>
      <c r="E1679" s="38">
        <v>1</v>
      </c>
      <c r="F1679" s="38"/>
      <c r="G1679" s="38" t="s">
        <v>2</v>
      </c>
      <c r="H1679" s="38" t="s">
        <v>2</v>
      </c>
      <c r="I1679" s="50">
        <v>0</v>
      </c>
      <c r="J1679" s="50">
        <v>5368.5</v>
      </c>
      <c r="K1679" s="50">
        <v>0</v>
      </c>
      <c r="L1679" s="41">
        <f>SUM(Data5[[#This Row],[CHELTUIELI DE PERSONAL LEI]:[CHELTUIELI DE CAPITAL (ACTIVE NEFINANCIARE ) LEI]])</f>
        <v>5368.5</v>
      </c>
      <c r="M1679" s="41">
        <f>Data5[[#This Row],[TOTAL CHELTUIELI LEI]]/Data5[[#This Row],[CURS VALUTAR EURO BNR 22 07 2020]]</f>
        <v>1109.1712981136754</v>
      </c>
      <c r="N1679" s="49">
        <v>2752</v>
      </c>
      <c r="O1679" s="54"/>
      <c r="P1679" s="54">
        <v>1564</v>
      </c>
      <c r="Q1679" s="54"/>
      <c r="R1679" s="54">
        <f>Data5[[#This Row],[PERSOANE ÎNSCRISE ÎN LISTELE ELECTORALE (TURUL 1)            ]]+Data5[[#This Row],[PERSOANE ÎNSCRISE ÎN LISTELE ELECTORALE (TURUL AL 2-LEA)]]</f>
        <v>2752</v>
      </c>
      <c r="S1679" s="54">
        <f>Data5[[#This Row],[PERSOANE CARE AU PARTICIPAT LA VOT (TURUL 1)]]+Data5[[#This Row],[PERSOANE CARE AU PARTICIPAT LA VOT  (TURUL AL 2-LEA)]]</f>
        <v>1564</v>
      </c>
      <c r="T1679" s="41">
        <f>Data5[[#This Row],[TOTAL CHELTUIELI LEI]]/Data5[[#This Row],[NUMĂRUL PERSOANELOR ÎNSCRISE ÎN LISTELE ELECTORALE]]</f>
        <v>1.9507630813953489</v>
      </c>
      <c r="U1679" s="41">
        <f>Data5[[#This Row],[TOTAL CHELTUIELI EURO]]/Data5[[#This Row],[NUMĂRUL PERSOANELOR ÎNSCRISE ÎN LISTELE ELECTORALE]]</f>
        <v>0.4030418961168879</v>
      </c>
      <c r="V1679" s="41">
        <f>Data5[[#This Row],[TOTAL CHELTUIELI LEI]]/Data5[[#This Row],[NUMĂRUL PERSOANELOR CARE AU PARTICIPAT LA VOT]]</f>
        <v>3.4325447570332481</v>
      </c>
      <c r="W1679" s="41">
        <f>Data5[[#This Row],[TOTAL CHELTUIELI EURO]]/Data5[[#This Row],[NUMĂRUL PERSOANELOR CARE AU PARTICIPAT LA VOT]]</f>
        <v>0.70918880953559815</v>
      </c>
      <c r="X1679" s="43">
        <v>4.8400999999999996</v>
      </c>
      <c r="Y1679" s="114" t="s">
        <v>2894</v>
      </c>
      <c r="Z1679" s="44">
        <v>1</v>
      </c>
      <c r="AA1679" s="115" t="s">
        <v>3105</v>
      </c>
      <c r="AB1679" s="44">
        <v>0</v>
      </c>
      <c r="AC1679" s="45"/>
    </row>
    <row r="1680" spans="1:29" x14ac:dyDescent="0.2">
      <c r="A1680" s="37">
        <v>1679</v>
      </c>
      <c r="B1680" s="38" t="s">
        <v>34</v>
      </c>
      <c r="C1680" s="39" t="s">
        <v>79</v>
      </c>
      <c r="D1680" s="40">
        <v>44101</v>
      </c>
      <c r="E1680" s="38">
        <v>1</v>
      </c>
      <c r="F1680" s="38"/>
      <c r="G1680" s="38" t="s">
        <v>2</v>
      </c>
      <c r="H1680" s="38" t="s">
        <v>2</v>
      </c>
      <c r="I1680" s="50">
        <v>1800</v>
      </c>
      <c r="J1680" s="50">
        <v>3807</v>
      </c>
      <c r="K1680" s="50">
        <v>0</v>
      </c>
      <c r="L1680" s="41">
        <f>SUM(Data5[[#This Row],[CHELTUIELI DE PERSONAL LEI]:[CHELTUIELI DE CAPITAL (ACTIVE NEFINANCIARE ) LEI]])</f>
        <v>5607</v>
      </c>
      <c r="M1680" s="41">
        <f>Data5[[#This Row],[TOTAL CHELTUIELI LEI]]/Data5[[#This Row],[CURS VALUTAR EURO BNR 22 07 2020]]</f>
        <v>1158.4471395219107</v>
      </c>
      <c r="N1680" s="49">
        <v>2350</v>
      </c>
      <c r="O1680" s="54"/>
      <c r="P1680" s="54">
        <v>1409</v>
      </c>
      <c r="Q1680" s="54"/>
      <c r="R1680" s="54">
        <f>Data5[[#This Row],[PERSOANE ÎNSCRISE ÎN LISTELE ELECTORALE (TURUL 1)            ]]+Data5[[#This Row],[PERSOANE ÎNSCRISE ÎN LISTELE ELECTORALE (TURUL AL 2-LEA)]]</f>
        <v>2350</v>
      </c>
      <c r="S1680" s="54">
        <f>Data5[[#This Row],[PERSOANE CARE AU PARTICIPAT LA VOT (TURUL 1)]]+Data5[[#This Row],[PERSOANE CARE AU PARTICIPAT LA VOT  (TURUL AL 2-LEA)]]</f>
        <v>1409</v>
      </c>
      <c r="T1680" s="41">
        <f>Data5[[#This Row],[TOTAL CHELTUIELI LEI]]/Data5[[#This Row],[NUMĂRUL PERSOANELOR ÎNSCRISE ÎN LISTELE ELECTORALE]]</f>
        <v>2.3859574468085105</v>
      </c>
      <c r="U1680" s="41">
        <f>Data5[[#This Row],[TOTAL CHELTUIELI EURO]]/Data5[[#This Row],[NUMĂRUL PERSOANELOR ÎNSCRISE ÎN LISTELE ELECTORALE]]</f>
        <v>0.49295622958379176</v>
      </c>
      <c r="V1680" s="41">
        <f>Data5[[#This Row],[TOTAL CHELTUIELI LEI]]/Data5[[#This Row],[NUMĂRUL PERSOANELOR CARE AU PARTICIPAT LA VOT]]</f>
        <v>3.9794180269694821</v>
      </c>
      <c r="W1680" s="41">
        <f>Data5[[#This Row],[TOTAL CHELTUIELI EURO]]/Data5[[#This Row],[NUMĂRUL PERSOANELOR CARE AU PARTICIPAT LA VOT]]</f>
        <v>0.82217682010071735</v>
      </c>
      <c r="X1680" s="43">
        <v>4.8400999999999996</v>
      </c>
      <c r="Y1680" s="114" t="s">
        <v>2891</v>
      </c>
      <c r="Z1680" s="44">
        <v>2</v>
      </c>
      <c r="AA1680" s="115" t="s">
        <v>3105</v>
      </c>
      <c r="AB1680" s="44">
        <v>0</v>
      </c>
      <c r="AC1680" s="45"/>
    </row>
    <row r="1681" spans="1:29" x14ac:dyDescent="0.2">
      <c r="A1681" s="37">
        <v>1680</v>
      </c>
      <c r="B1681" s="38" t="s">
        <v>34</v>
      </c>
      <c r="C1681" s="39" t="s">
        <v>3062</v>
      </c>
      <c r="D1681" s="40">
        <v>44101</v>
      </c>
      <c r="E1681" s="38">
        <v>1</v>
      </c>
      <c r="F1681" s="38"/>
      <c r="G1681" s="38" t="s">
        <v>2</v>
      </c>
      <c r="H1681" s="38" t="s">
        <v>2</v>
      </c>
      <c r="I1681" s="50">
        <v>600</v>
      </c>
      <c r="J1681" s="50">
        <v>1096</v>
      </c>
      <c r="K1681" s="50">
        <v>0</v>
      </c>
      <c r="L1681" s="41">
        <f>SUM(Data5[[#This Row],[CHELTUIELI DE PERSONAL LEI]:[CHELTUIELI DE CAPITAL (ACTIVE NEFINANCIARE ) LEI]])</f>
        <v>1696</v>
      </c>
      <c r="M1681" s="41">
        <f>Data5[[#This Row],[TOTAL CHELTUIELI LEI]]/Data5[[#This Row],[CURS VALUTAR EURO BNR 22 07 2020]]</f>
        <v>350.40598334745152</v>
      </c>
      <c r="N1681" s="49">
        <v>6544</v>
      </c>
      <c r="O1681" s="54"/>
      <c r="P1681" s="54">
        <v>3142</v>
      </c>
      <c r="Q1681" s="54"/>
      <c r="R1681" s="54">
        <f>Data5[[#This Row],[PERSOANE ÎNSCRISE ÎN LISTELE ELECTORALE (TURUL 1)            ]]+Data5[[#This Row],[PERSOANE ÎNSCRISE ÎN LISTELE ELECTORALE (TURUL AL 2-LEA)]]</f>
        <v>6544</v>
      </c>
      <c r="S1681" s="54">
        <f>Data5[[#This Row],[PERSOANE CARE AU PARTICIPAT LA VOT (TURUL 1)]]+Data5[[#This Row],[PERSOANE CARE AU PARTICIPAT LA VOT  (TURUL AL 2-LEA)]]</f>
        <v>3142</v>
      </c>
      <c r="T1681" s="41">
        <f>Data5[[#This Row],[TOTAL CHELTUIELI LEI]]/Data5[[#This Row],[NUMĂRUL PERSOANELOR ÎNSCRISE ÎN LISTELE ELECTORALE]]</f>
        <v>0.25916870415647919</v>
      </c>
      <c r="U1681" s="41">
        <f>Data5[[#This Row],[TOTAL CHELTUIELI EURO]]/Data5[[#This Row],[NUMĂRUL PERSOANELOR ÎNSCRISE ÎN LISTELE ELECTORALE]]</f>
        <v>5.3546146599549441E-2</v>
      </c>
      <c r="V1681" s="41">
        <f>Data5[[#This Row],[TOTAL CHELTUIELI LEI]]/Data5[[#This Row],[NUMĂRUL PERSOANELOR CARE AU PARTICIPAT LA VOT]]</f>
        <v>0.5397835773392744</v>
      </c>
      <c r="W1681" s="41">
        <f>Data5[[#This Row],[TOTAL CHELTUIELI EURO]]/Data5[[#This Row],[NUMĂRUL PERSOANELOR CARE AU PARTICIPAT LA VOT]]</f>
        <v>0.11152322830918253</v>
      </c>
      <c r="X1681" s="43">
        <v>4.8400999999999996</v>
      </c>
      <c r="Y1681" s="114" t="s">
        <v>2890</v>
      </c>
      <c r="Z1681" s="44">
        <v>0</v>
      </c>
      <c r="AA1681" s="115" t="s">
        <v>3105</v>
      </c>
      <c r="AB1681" s="44">
        <v>0</v>
      </c>
      <c r="AC1681" s="45"/>
    </row>
    <row r="1682" spans="1:29" x14ac:dyDescent="0.2">
      <c r="A1682" s="37">
        <v>1681</v>
      </c>
      <c r="B1682" s="38" t="s">
        <v>34</v>
      </c>
      <c r="C1682" s="39" t="s">
        <v>3063</v>
      </c>
      <c r="D1682" s="40">
        <v>44101</v>
      </c>
      <c r="E1682" s="38">
        <v>1</v>
      </c>
      <c r="F1682" s="38"/>
      <c r="G1682" s="38" t="s">
        <v>2</v>
      </c>
      <c r="H1682" s="38" t="s">
        <v>2</v>
      </c>
      <c r="I1682" s="50">
        <v>1200</v>
      </c>
      <c r="J1682" s="50">
        <v>2786</v>
      </c>
      <c r="K1682" s="50">
        <v>0</v>
      </c>
      <c r="L1682" s="41">
        <f>SUM(Data5[[#This Row],[CHELTUIELI DE PERSONAL LEI]:[CHELTUIELI DE CAPITAL (ACTIVE NEFINANCIARE ) LEI]])</f>
        <v>3986</v>
      </c>
      <c r="M1682" s="41">
        <f>Data5[[#This Row],[TOTAL CHELTUIELI LEI]]/Data5[[#This Row],[CURS VALUTAR EURO BNR 22 07 2020]]</f>
        <v>823.53670378711195</v>
      </c>
      <c r="N1682" s="49">
        <v>2850</v>
      </c>
      <c r="O1682" s="54"/>
      <c r="P1682" s="54">
        <v>1501</v>
      </c>
      <c r="Q1682" s="54"/>
      <c r="R1682" s="54">
        <f>Data5[[#This Row],[PERSOANE ÎNSCRISE ÎN LISTELE ELECTORALE (TURUL 1)            ]]+Data5[[#This Row],[PERSOANE ÎNSCRISE ÎN LISTELE ELECTORALE (TURUL AL 2-LEA)]]</f>
        <v>2850</v>
      </c>
      <c r="S1682" s="54">
        <f>Data5[[#This Row],[PERSOANE CARE AU PARTICIPAT LA VOT (TURUL 1)]]+Data5[[#This Row],[PERSOANE CARE AU PARTICIPAT LA VOT  (TURUL AL 2-LEA)]]</f>
        <v>1501</v>
      </c>
      <c r="T1682" s="41">
        <f>Data5[[#This Row],[TOTAL CHELTUIELI LEI]]/Data5[[#This Row],[NUMĂRUL PERSOANELOR ÎNSCRISE ÎN LISTELE ELECTORALE]]</f>
        <v>1.3985964912280702</v>
      </c>
      <c r="U1682" s="41">
        <f>Data5[[#This Row],[TOTAL CHELTUIELI EURO]]/Data5[[#This Row],[NUMĂRUL PERSOANELOR ÎNSCRISE ÎN LISTELE ELECTORALE]]</f>
        <v>0.28896024694284628</v>
      </c>
      <c r="V1682" s="41">
        <f>Data5[[#This Row],[TOTAL CHELTUIELI LEI]]/Data5[[#This Row],[NUMĂRUL PERSOANELOR CARE AU PARTICIPAT LA VOT]]</f>
        <v>2.6555629580279811</v>
      </c>
      <c r="W1682" s="41">
        <f>Data5[[#This Row],[TOTAL CHELTUIELI EURO]]/Data5[[#This Row],[NUMĂRUL PERSOANELOR CARE AU PARTICIPAT LA VOT]]</f>
        <v>0.54865869672692336</v>
      </c>
      <c r="X1682" s="43">
        <v>4.8400999999999996</v>
      </c>
      <c r="Y1682" s="114" t="s">
        <v>2894</v>
      </c>
      <c r="Z1682" s="44">
        <v>1</v>
      </c>
      <c r="AA1682" s="115" t="s">
        <v>3105</v>
      </c>
      <c r="AB1682" s="44">
        <v>0</v>
      </c>
      <c r="AC1682" s="45"/>
    </row>
    <row r="1683" spans="1:29" x14ac:dyDescent="0.2">
      <c r="A1683" s="37">
        <v>1682</v>
      </c>
      <c r="B1683" s="38" t="s">
        <v>34</v>
      </c>
      <c r="C1683" s="39" t="s">
        <v>3064</v>
      </c>
      <c r="D1683" s="40">
        <v>44101</v>
      </c>
      <c r="E1683" s="38">
        <v>1</v>
      </c>
      <c r="F1683" s="38"/>
      <c r="G1683" s="38" t="s">
        <v>2</v>
      </c>
      <c r="H1683" s="38" t="s">
        <v>2</v>
      </c>
      <c r="I1683" s="50">
        <v>400</v>
      </c>
      <c r="J1683" s="50">
        <v>5333.42</v>
      </c>
      <c r="K1683" s="50">
        <v>0</v>
      </c>
      <c r="L1683" s="41">
        <f>SUM(Data5[[#This Row],[CHELTUIELI DE PERSONAL LEI]:[CHELTUIELI DE CAPITAL (ACTIVE NEFINANCIARE ) LEI]])</f>
        <v>5733.42</v>
      </c>
      <c r="M1683" s="41">
        <f>Data5[[#This Row],[TOTAL CHELTUIELI LEI]]/Data5[[#This Row],[CURS VALUTAR EURO BNR 22 07 2020]]</f>
        <v>1184.5664345777982</v>
      </c>
      <c r="N1683" s="49">
        <v>3746</v>
      </c>
      <c r="O1683" s="54"/>
      <c r="P1683" s="54">
        <v>2854</v>
      </c>
      <c r="Q1683" s="54"/>
      <c r="R1683" s="54">
        <f>Data5[[#This Row],[PERSOANE ÎNSCRISE ÎN LISTELE ELECTORALE (TURUL 1)            ]]+Data5[[#This Row],[PERSOANE ÎNSCRISE ÎN LISTELE ELECTORALE (TURUL AL 2-LEA)]]</f>
        <v>3746</v>
      </c>
      <c r="S1683" s="54">
        <f>Data5[[#This Row],[PERSOANE CARE AU PARTICIPAT LA VOT (TURUL 1)]]+Data5[[#This Row],[PERSOANE CARE AU PARTICIPAT LA VOT  (TURUL AL 2-LEA)]]</f>
        <v>2854</v>
      </c>
      <c r="T1683" s="41">
        <f>Data5[[#This Row],[TOTAL CHELTUIELI LEI]]/Data5[[#This Row],[NUMĂRUL PERSOANELOR ÎNSCRISE ÎN LISTELE ELECTORALE]]</f>
        <v>1.5305445808862788</v>
      </c>
      <c r="U1683" s="41">
        <f>Data5[[#This Row],[TOTAL CHELTUIELI EURO]]/Data5[[#This Row],[NUMĂRUL PERSOANELOR ÎNSCRISE ÎN LISTELE ELECTORALE]]</f>
        <v>0.31622168568547737</v>
      </c>
      <c r="V1683" s="41">
        <f>Data5[[#This Row],[TOTAL CHELTUIELI LEI]]/Data5[[#This Row],[NUMĂRUL PERSOANELOR CARE AU PARTICIPAT LA VOT]]</f>
        <v>2.0089067974772248</v>
      </c>
      <c r="W1683" s="41">
        <f>Data5[[#This Row],[TOTAL CHELTUIELI EURO]]/Data5[[#This Row],[NUMĂRUL PERSOANELOR CARE AU PARTICIPAT LA VOT]]</f>
        <v>0.41505481239586484</v>
      </c>
      <c r="X1683" s="43">
        <v>4.8400999999999996</v>
      </c>
      <c r="Y1683" s="114" t="s">
        <v>2894</v>
      </c>
      <c r="Z1683" s="44">
        <v>1</v>
      </c>
      <c r="AA1683" s="115" t="s">
        <v>3105</v>
      </c>
      <c r="AB1683" s="44">
        <v>0</v>
      </c>
      <c r="AC1683" s="45"/>
    </row>
    <row r="1684" spans="1:29" x14ac:dyDescent="0.2">
      <c r="A1684" s="37">
        <v>1683</v>
      </c>
      <c r="B1684" s="38" t="s">
        <v>34</v>
      </c>
      <c r="C1684" s="39" t="s">
        <v>3065</v>
      </c>
      <c r="D1684" s="40">
        <v>44101</v>
      </c>
      <c r="E1684" s="38">
        <v>1</v>
      </c>
      <c r="F1684" s="38"/>
      <c r="G1684" s="38" t="s">
        <v>2</v>
      </c>
      <c r="H1684" s="38" t="s">
        <v>2</v>
      </c>
      <c r="I1684" s="50">
        <v>11000</v>
      </c>
      <c r="J1684" s="50">
        <v>23189.1</v>
      </c>
      <c r="K1684" s="50">
        <v>0</v>
      </c>
      <c r="L1684" s="41">
        <f>SUM(Data5[[#This Row],[CHELTUIELI DE PERSONAL LEI]:[CHELTUIELI DE CAPITAL (ACTIVE NEFINANCIARE ) LEI]])</f>
        <v>34189.1</v>
      </c>
      <c r="M1684" s="41">
        <f>Data5[[#This Row],[TOTAL CHELTUIELI LEI]]/Data5[[#This Row],[CURS VALUTAR EURO BNR 22 07 2020]]</f>
        <v>7063.7176917832276</v>
      </c>
      <c r="N1684" s="49">
        <v>11506</v>
      </c>
      <c r="O1684" s="54"/>
      <c r="P1684" s="54">
        <v>4062</v>
      </c>
      <c r="Q1684" s="54"/>
      <c r="R1684" s="54">
        <f>Data5[[#This Row],[PERSOANE ÎNSCRISE ÎN LISTELE ELECTORALE (TURUL 1)            ]]+Data5[[#This Row],[PERSOANE ÎNSCRISE ÎN LISTELE ELECTORALE (TURUL AL 2-LEA)]]</f>
        <v>11506</v>
      </c>
      <c r="S1684" s="54">
        <f>Data5[[#This Row],[PERSOANE CARE AU PARTICIPAT LA VOT (TURUL 1)]]+Data5[[#This Row],[PERSOANE CARE AU PARTICIPAT LA VOT  (TURUL AL 2-LEA)]]</f>
        <v>4062</v>
      </c>
      <c r="T1684" s="41">
        <f>Data5[[#This Row],[TOTAL CHELTUIELI LEI]]/Data5[[#This Row],[NUMĂRUL PERSOANELOR ÎNSCRISE ÎN LISTELE ELECTORALE]]</f>
        <v>2.9714149139579349</v>
      </c>
      <c r="U1684" s="41">
        <f>Data5[[#This Row],[TOTAL CHELTUIELI EURO]]/Data5[[#This Row],[NUMĂRUL PERSOANELOR ÎNSCRISE ÎN LISTELE ELECTORALE]]</f>
        <v>0.61391601701575071</v>
      </c>
      <c r="V1684" s="41">
        <f>Data5[[#This Row],[TOTAL CHELTUIELI LEI]]/Data5[[#This Row],[NUMĂRUL PERSOANELOR CARE AU PARTICIPAT LA VOT]]</f>
        <v>8.4168143771541111</v>
      </c>
      <c r="W1684" s="41">
        <f>Data5[[#This Row],[TOTAL CHELTUIELI EURO]]/Data5[[#This Row],[NUMĂRUL PERSOANELOR CARE AU PARTICIPAT LA VOT]]</f>
        <v>1.7389753057073432</v>
      </c>
      <c r="X1684" s="43">
        <v>4.8400999999999996</v>
      </c>
      <c r="Y1684" s="114" t="s">
        <v>2891</v>
      </c>
      <c r="Z1684" s="44">
        <v>2</v>
      </c>
      <c r="AA1684" s="115" t="s">
        <v>3105</v>
      </c>
      <c r="AB1684" s="44">
        <v>0</v>
      </c>
      <c r="AC1684" s="45"/>
    </row>
    <row r="1685" spans="1:29" x14ac:dyDescent="0.2">
      <c r="A1685" s="37">
        <v>1684</v>
      </c>
      <c r="B1685" s="38" t="s">
        <v>34</v>
      </c>
      <c r="C1685" s="39" t="s">
        <v>80</v>
      </c>
      <c r="D1685" s="40">
        <v>44101</v>
      </c>
      <c r="E1685" s="38">
        <v>1</v>
      </c>
      <c r="F1685" s="38"/>
      <c r="G1685" s="38" t="s">
        <v>2</v>
      </c>
      <c r="H1685" s="38" t="s">
        <v>2</v>
      </c>
      <c r="I1685" s="48">
        <v>1600</v>
      </c>
      <c r="J1685" s="48">
        <v>5000</v>
      </c>
      <c r="K1685" s="48">
        <v>0</v>
      </c>
      <c r="L1685" s="41">
        <f>SUM(Data5[[#This Row],[CHELTUIELI DE PERSONAL LEI]:[CHELTUIELI DE CAPITAL (ACTIVE NEFINANCIARE ) LEI]])</f>
        <v>6600</v>
      </c>
      <c r="M1685" s="41">
        <f>Data5[[#This Row],[TOTAL CHELTUIELI LEI]]/Data5[[#This Row],[CURS VALUTAR EURO BNR 22 07 2020]]</f>
        <v>1363.6081899134317</v>
      </c>
      <c r="N1685" s="49">
        <v>3028</v>
      </c>
      <c r="O1685" s="54"/>
      <c r="P1685" s="54">
        <v>1782</v>
      </c>
      <c r="Q1685" s="54"/>
      <c r="R1685" s="54">
        <f>Data5[[#This Row],[PERSOANE ÎNSCRISE ÎN LISTELE ELECTORALE (TURUL 1)            ]]+Data5[[#This Row],[PERSOANE ÎNSCRISE ÎN LISTELE ELECTORALE (TURUL AL 2-LEA)]]</f>
        <v>3028</v>
      </c>
      <c r="S1685" s="54">
        <f>Data5[[#This Row],[PERSOANE CARE AU PARTICIPAT LA VOT (TURUL 1)]]+Data5[[#This Row],[PERSOANE CARE AU PARTICIPAT LA VOT  (TURUL AL 2-LEA)]]</f>
        <v>1782</v>
      </c>
      <c r="T1685" s="41">
        <f>Data5[[#This Row],[TOTAL CHELTUIELI LEI]]/Data5[[#This Row],[NUMĂRUL PERSOANELOR ÎNSCRISE ÎN LISTELE ELECTORALE]]</f>
        <v>2.179656538969617</v>
      </c>
      <c r="U1685" s="41">
        <f>Data5[[#This Row],[TOTAL CHELTUIELI EURO]]/Data5[[#This Row],[NUMĂRUL PERSOANELOR ÎNSCRISE ÎN LISTELE ELECTORALE]]</f>
        <v>0.45033295571777798</v>
      </c>
      <c r="V1685" s="41">
        <f>Data5[[#This Row],[TOTAL CHELTUIELI LEI]]/Data5[[#This Row],[NUMĂRUL PERSOANELOR CARE AU PARTICIPAT LA VOT]]</f>
        <v>3.7037037037037037</v>
      </c>
      <c r="W1685" s="41">
        <f>Data5[[#This Row],[TOTAL CHELTUIELI EURO]]/Data5[[#This Row],[NUMĂRUL PERSOANELOR CARE AU PARTICIPAT LA VOT]]</f>
        <v>0.76521222778531517</v>
      </c>
      <c r="X1685" s="43">
        <v>4.8400999999999996</v>
      </c>
      <c r="Y1685" s="114" t="s">
        <v>2891</v>
      </c>
      <c r="Z1685" s="44">
        <v>2</v>
      </c>
      <c r="AA1685" s="115" t="s">
        <v>3105</v>
      </c>
      <c r="AB1685" s="44">
        <v>0</v>
      </c>
      <c r="AC1685" s="45"/>
    </row>
    <row r="1686" spans="1:29" x14ac:dyDescent="0.2">
      <c r="A1686" s="37">
        <v>1685</v>
      </c>
      <c r="B1686" s="38" t="s">
        <v>34</v>
      </c>
      <c r="C1686" s="39" t="s">
        <v>81</v>
      </c>
      <c r="D1686" s="40">
        <v>44101</v>
      </c>
      <c r="E1686" s="38">
        <v>1</v>
      </c>
      <c r="F1686" s="38"/>
      <c r="G1686" s="38" t="s">
        <v>2</v>
      </c>
      <c r="H1686" s="38" t="s">
        <v>2</v>
      </c>
      <c r="I1686" s="48">
        <v>2220</v>
      </c>
      <c r="J1686" s="48">
        <v>2488</v>
      </c>
      <c r="K1686" s="48">
        <v>0</v>
      </c>
      <c r="L1686" s="41">
        <f>SUM(Data5[[#This Row],[CHELTUIELI DE PERSONAL LEI]:[CHELTUIELI DE CAPITAL (ACTIVE NEFINANCIARE ) LEI]])</f>
        <v>4708</v>
      </c>
      <c r="M1686" s="41">
        <f>Data5[[#This Row],[TOTAL CHELTUIELI LEI]]/Data5[[#This Row],[CURS VALUTAR EURO BNR 22 07 2020]]</f>
        <v>972.70717547158119</v>
      </c>
      <c r="N1686" s="49">
        <v>1525</v>
      </c>
      <c r="O1686" s="54"/>
      <c r="P1686" s="54">
        <v>975</v>
      </c>
      <c r="Q1686" s="54"/>
      <c r="R1686" s="54">
        <f>Data5[[#This Row],[PERSOANE ÎNSCRISE ÎN LISTELE ELECTORALE (TURUL 1)            ]]+Data5[[#This Row],[PERSOANE ÎNSCRISE ÎN LISTELE ELECTORALE (TURUL AL 2-LEA)]]</f>
        <v>1525</v>
      </c>
      <c r="S1686" s="54">
        <f>Data5[[#This Row],[PERSOANE CARE AU PARTICIPAT LA VOT (TURUL 1)]]+Data5[[#This Row],[PERSOANE CARE AU PARTICIPAT LA VOT  (TURUL AL 2-LEA)]]</f>
        <v>975</v>
      </c>
      <c r="T1686" s="41">
        <f>Data5[[#This Row],[TOTAL CHELTUIELI LEI]]/Data5[[#This Row],[NUMĂRUL PERSOANELOR ÎNSCRISE ÎN LISTELE ELECTORALE]]</f>
        <v>3.0872131147540984</v>
      </c>
      <c r="U1686" s="41">
        <f>Data5[[#This Row],[TOTAL CHELTUIELI EURO]]/Data5[[#This Row],[NUMĂRUL PERSOANELOR ÎNSCRISE ÎN LISTELE ELECTORALE]]</f>
        <v>0.63784077080103685</v>
      </c>
      <c r="V1686" s="41">
        <f>Data5[[#This Row],[TOTAL CHELTUIELI LEI]]/Data5[[#This Row],[NUMĂRUL PERSOANELOR CARE AU PARTICIPAT LA VOT]]</f>
        <v>4.8287179487179488</v>
      </c>
      <c r="W1686" s="41">
        <f>Data5[[#This Row],[TOTAL CHELTUIELI EURO]]/Data5[[#This Row],[NUMĂRUL PERSOANELOR CARE AU PARTICIPAT LA VOT]]</f>
        <v>0.99764838509905762</v>
      </c>
      <c r="X1686" s="43">
        <v>4.8400999999999996</v>
      </c>
      <c r="Y1686" s="114" t="s">
        <v>2884</v>
      </c>
      <c r="Z1686" s="44">
        <v>3</v>
      </c>
      <c r="AA1686" s="115" t="s">
        <v>3105</v>
      </c>
      <c r="AB1686" s="44">
        <v>0</v>
      </c>
      <c r="AC1686" s="45"/>
    </row>
    <row r="1687" spans="1:29" x14ac:dyDescent="0.2">
      <c r="A1687" s="37">
        <v>1686</v>
      </c>
      <c r="B1687" s="38" t="s">
        <v>34</v>
      </c>
      <c r="C1687" s="39" t="s">
        <v>82</v>
      </c>
      <c r="D1687" s="40">
        <v>44101</v>
      </c>
      <c r="E1687" s="38">
        <v>1</v>
      </c>
      <c r="F1687" s="38"/>
      <c r="G1687" s="38" t="s">
        <v>2</v>
      </c>
      <c r="H1687" s="38" t="s">
        <v>2</v>
      </c>
      <c r="I1687" s="48">
        <v>1000</v>
      </c>
      <c r="J1687" s="48">
        <v>7555.9</v>
      </c>
      <c r="K1687" s="48">
        <v>0</v>
      </c>
      <c r="L1687" s="41">
        <f>SUM(Data5[[#This Row],[CHELTUIELI DE PERSONAL LEI]:[CHELTUIELI DE CAPITAL (ACTIVE NEFINANCIARE ) LEI]])</f>
        <v>8555.9</v>
      </c>
      <c r="M1687" s="41">
        <f>Data5[[#This Row],[TOTAL CHELTUIELI LEI]]/Data5[[#This Row],[CURS VALUTAR EURO BNR 22 07 2020]]</f>
        <v>1767.7114109212621</v>
      </c>
      <c r="N1687" s="49">
        <v>901</v>
      </c>
      <c r="O1687" s="54"/>
      <c r="P1687" s="54">
        <v>679</v>
      </c>
      <c r="Q1687" s="54"/>
      <c r="R1687" s="54">
        <f>Data5[[#This Row],[PERSOANE ÎNSCRISE ÎN LISTELE ELECTORALE (TURUL 1)            ]]+Data5[[#This Row],[PERSOANE ÎNSCRISE ÎN LISTELE ELECTORALE (TURUL AL 2-LEA)]]</f>
        <v>901</v>
      </c>
      <c r="S1687" s="54">
        <f>Data5[[#This Row],[PERSOANE CARE AU PARTICIPAT LA VOT (TURUL 1)]]+Data5[[#This Row],[PERSOANE CARE AU PARTICIPAT LA VOT  (TURUL AL 2-LEA)]]</f>
        <v>679</v>
      </c>
      <c r="T1687" s="41">
        <f>Data5[[#This Row],[TOTAL CHELTUIELI LEI]]/Data5[[#This Row],[NUMĂRUL PERSOANELOR ÎNSCRISE ÎN LISTELE ELECTORALE]]</f>
        <v>9.496004439511653</v>
      </c>
      <c r="U1687" s="41">
        <f>Data5[[#This Row],[TOTAL CHELTUIELI EURO]]/Data5[[#This Row],[NUMĂRUL PERSOANELOR ÎNSCRISE ÎN LISTELE ELECTORALE]]</f>
        <v>1.9619438522988479</v>
      </c>
      <c r="V1687" s="41">
        <f>Data5[[#This Row],[TOTAL CHELTUIELI LEI]]/Data5[[#This Row],[NUMĂRUL PERSOANELOR CARE AU PARTICIPAT LA VOT]]</f>
        <v>12.600736377025036</v>
      </c>
      <c r="W1687" s="41">
        <f>Data5[[#This Row],[TOTAL CHELTUIELI EURO]]/Data5[[#This Row],[NUMĂRUL PERSOANELOR CARE AU PARTICIPAT LA VOT]]</f>
        <v>2.6034041397956731</v>
      </c>
      <c r="X1687" s="43">
        <v>4.8400999999999996</v>
      </c>
      <c r="Y1687" s="114" t="s">
        <v>2887</v>
      </c>
      <c r="Z1687" s="44">
        <v>9</v>
      </c>
      <c r="AA1687" s="115" t="s">
        <v>3107</v>
      </c>
      <c r="AB1687" s="44">
        <v>1</v>
      </c>
      <c r="AC1687" s="45"/>
    </row>
    <row r="1688" spans="1:29" x14ac:dyDescent="0.2">
      <c r="A1688" s="37">
        <v>1687</v>
      </c>
      <c r="B1688" s="38" t="s">
        <v>34</v>
      </c>
      <c r="C1688" s="39" t="s">
        <v>83</v>
      </c>
      <c r="D1688" s="40">
        <v>44101</v>
      </c>
      <c r="E1688" s="38">
        <v>1</v>
      </c>
      <c r="F1688" s="38"/>
      <c r="G1688" s="38" t="s">
        <v>2</v>
      </c>
      <c r="H1688" s="38" t="s">
        <v>2</v>
      </c>
      <c r="I1688" s="50">
        <v>1800</v>
      </c>
      <c r="J1688" s="50">
        <v>4048</v>
      </c>
      <c r="K1688" s="50">
        <v>0</v>
      </c>
      <c r="L1688" s="41">
        <f>SUM(Data5[[#This Row],[CHELTUIELI DE PERSONAL LEI]:[CHELTUIELI DE CAPITAL (ACTIVE NEFINANCIARE ) LEI]])</f>
        <v>5848</v>
      </c>
      <c r="M1688" s="41">
        <f>Data5[[#This Row],[TOTAL CHELTUIELI LEI]]/Data5[[#This Row],[CURS VALUTAR EURO BNR 22 07 2020]]</f>
        <v>1208.2394991839012</v>
      </c>
      <c r="N1688" s="49">
        <v>2153</v>
      </c>
      <c r="O1688" s="54"/>
      <c r="P1688" s="54">
        <v>1293</v>
      </c>
      <c r="Q1688" s="54"/>
      <c r="R1688" s="54">
        <f>Data5[[#This Row],[PERSOANE ÎNSCRISE ÎN LISTELE ELECTORALE (TURUL 1)            ]]+Data5[[#This Row],[PERSOANE ÎNSCRISE ÎN LISTELE ELECTORALE (TURUL AL 2-LEA)]]</f>
        <v>2153</v>
      </c>
      <c r="S1688" s="54">
        <f>Data5[[#This Row],[PERSOANE CARE AU PARTICIPAT LA VOT (TURUL 1)]]+Data5[[#This Row],[PERSOANE CARE AU PARTICIPAT LA VOT  (TURUL AL 2-LEA)]]</f>
        <v>1293</v>
      </c>
      <c r="T1688" s="41">
        <f>Data5[[#This Row],[TOTAL CHELTUIELI LEI]]/Data5[[#This Row],[NUMĂRUL PERSOANELOR ÎNSCRISE ÎN LISTELE ELECTORALE]]</f>
        <v>2.7162099396191359</v>
      </c>
      <c r="U1688" s="41">
        <f>Data5[[#This Row],[TOTAL CHELTUIELI EURO]]/Data5[[#This Row],[NUMĂRUL PERSOANELOR ÎNSCRISE ÎN LISTELE ELECTORALE]]</f>
        <v>0.56118880593771536</v>
      </c>
      <c r="V1688" s="41">
        <f>Data5[[#This Row],[TOTAL CHELTUIELI LEI]]/Data5[[#This Row],[NUMĂRUL PERSOANELOR CARE AU PARTICIPAT LA VOT]]</f>
        <v>4.5228151585460168</v>
      </c>
      <c r="W1688" s="41">
        <f>Data5[[#This Row],[TOTAL CHELTUIELI EURO]]/Data5[[#This Row],[NUMĂRUL PERSOANELOR CARE AU PARTICIPAT LA VOT]]</f>
        <v>0.93444663509969161</v>
      </c>
      <c r="X1688" s="43">
        <v>4.8400999999999996</v>
      </c>
      <c r="Y1688" s="114" t="s">
        <v>2891</v>
      </c>
      <c r="Z1688" s="44">
        <v>2</v>
      </c>
      <c r="AA1688" s="115" t="s">
        <v>3105</v>
      </c>
      <c r="AB1688" s="44">
        <v>0</v>
      </c>
      <c r="AC1688" s="45"/>
    </row>
    <row r="1689" spans="1:29" x14ac:dyDescent="0.2">
      <c r="A1689" s="37">
        <v>1688</v>
      </c>
      <c r="B1689" s="38" t="s">
        <v>34</v>
      </c>
      <c r="C1689" s="39" t="s">
        <v>84</v>
      </c>
      <c r="D1689" s="40">
        <v>44101</v>
      </c>
      <c r="E1689" s="38">
        <v>1</v>
      </c>
      <c r="F1689" s="38"/>
      <c r="G1689" s="38" t="s">
        <v>2</v>
      </c>
      <c r="H1689" s="38" t="s">
        <v>2</v>
      </c>
      <c r="I1689" s="50">
        <v>2500</v>
      </c>
      <c r="J1689" s="50">
        <v>3692.76</v>
      </c>
      <c r="K1689" s="50">
        <v>0</v>
      </c>
      <c r="L1689" s="41">
        <f>SUM(Data5[[#This Row],[CHELTUIELI DE PERSONAL LEI]:[CHELTUIELI DE CAPITAL (ACTIVE NEFINANCIARE ) LEI]])</f>
        <v>6192.76</v>
      </c>
      <c r="M1689" s="41">
        <f>Data5[[#This Row],[TOTAL CHELTUIELI LEI]]/Data5[[#This Row],[CURS VALUTAR EURO BNR 22 07 2020]]</f>
        <v>1279.469432449743</v>
      </c>
      <c r="N1689" s="49">
        <v>1552</v>
      </c>
      <c r="O1689" s="54"/>
      <c r="P1689" s="54">
        <v>1145</v>
      </c>
      <c r="Q1689" s="54"/>
      <c r="R1689" s="54">
        <f>Data5[[#This Row],[PERSOANE ÎNSCRISE ÎN LISTELE ELECTORALE (TURUL 1)            ]]+Data5[[#This Row],[PERSOANE ÎNSCRISE ÎN LISTELE ELECTORALE (TURUL AL 2-LEA)]]</f>
        <v>1552</v>
      </c>
      <c r="S1689" s="54">
        <f>Data5[[#This Row],[PERSOANE CARE AU PARTICIPAT LA VOT (TURUL 1)]]+Data5[[#This Row],[PERSOANE CARE AU PARTICIPAT LA VOT  (TURUL AL 2-LEA)]]</f>
        <v>1145</v>
      </c>
      <c r="T1689" s="41">
        <f>Data5[[#This Row],[TOTAL CHELTUIELI LEI]]/Data5[[#This Row],[NUMĂRUL PERSOANELOR ÎNSCRISE ÎN LISTELE ELECTORALE]]</f>
        <v>3.9901804123711342</v>
      </c>
      <c r="U1689" s="41">
        <f>Data5[[#This Row],[TOTAL CHELTUIELI EURO]]/Data5[[#This Row],[NUMĂRUL PERSOANELOR ÎNSCRISE ÎN LISTELE ELECTORALE]]</f>
        <v>0.82440040750627763</v>
      </c>
      <c r="V1689" s="41">
        <f>Data5[[#This Row],[TOTAL CHELTUIELI LEI]]/Data5[[#This Row],[NUMĂRUL PERSOANELOR CARE AU PARTICIPAT LA VOT]]</f>
        <v>5.4085240174672489</v>
      </c>
      <c r="W1689" s="41">
        <f>Data5[[#This Row],[TOTAL CHELTUIELI EURO]]/Data5[[#This Row],[NUMĂRUL PERSOANELOR CARE AU PARTICIPAT LA VOT]]</f>
        <v>1.1174405523578541</v>
      </c>
      <c r="X1689" s="43">
        <v>4.8400999999999996</v>
      </c>
      <c r="Y1689" s="114" t="s">
        <v>2884</v>
      </c>
      <c r="Z1689" s="44">
        <v>3</v>
      </c>
      <c r="AA1689" s="115" t="s">
        <v>3105</v>
      </c>
      <c r="AB1689" s="44">
        <v>0</v>
      </c>
      <c r="AC1689" s="45"/>
    </row>
    <row r="1690" spans="1:29" x14ac:dyDescent="0.2">
      <c r="A1690" s="37">
        <v>1689</v>
      </c>
      <c r="B1690" s="38" t="s">
        <v>34</v>
      </c>
      <c r="C1690" s="39" t="s">
        <v>85</v>
      </c>
      <c r="D1690" s="40">
        <v>44101</v>
      </c>
      <c r="E1690" s="38">
        <v>1</v>
      </c>
      <c r="F1690" s="38"/>
      <c r="G1690" s="38" t="s">
        <v>2</v>
      </c>
      <c r="H1690" s="38" t="s">
        <v>2</v>
      </c>
      <c r="I1690" s="50">
        <v>2000</v>
      </c>
      <c r="J1690" s="50">
        <v>6300</v>
      </c>
      <c r="K1690" s="50">
        <v>0</v>
      </c>
      <c r="L1690" s="41">
        <f>SUM(Data5[[#This Row],[CHELTUIELI DE PERSONAL LEI]:[CHELTUIELI DE CAPITAL (ACTIVE NEFINANCIARE ) LEI]])</f>
        <v>8300</v>
      </c>
      <c r="M1690" s="41">
        <f>Data5[[#This Row],[TOTAL CHELTUIELI LEI]]/Data5[[#This Row],[CURS VALUTAR EURO BNR 22 07 2020]]</f>
        <v>1714.8406024668914</v>
      </c>
      <c r="N1690" s="49">
        <v>1764</v>
      </c>
      <c r="O1690" s="54"/>
      <c r="P1690" s="54">
        <v>1426</v>
      </c>
      <c r="Q1690" s="54"/>
      <c r="R1690" s="54">
        <f>Data5[[#This Row],[PERSOANE ÎNSCRISE ÎN LISTELE ELECTORALE (TURUL 1)            ]]+Data5[[#This Row],[PERSOANE ÎNSCRISE ÎN LISTELE ELECTORALE (TURUL AL 2-LEA)]]</f>
        <v>1764</v>
      </c>
      <c r="S1690" s="54">
        <f>Data5[[#This Row],[PERSOANE CARE AU PARTICIPAT LA VOT (TURUL 1)]]+Data5[[#This Row],[PERSOANE CARE AU PARTICIPAT LA VOT  (TURUL AL 2-LEA)]]</f>
        <v>1426</v>
      </c>
      <c r="T1690" s="41">
        <f>Data5[[#This Row],[TOTAL CHELTUIELI LEI]]/Data5[[#This Row],[NUMĂRUL PERSOANELOR ÎNSCRISE ÎN LISTELE ELECTORALE]]</f>
        <v>4.7052154195011342</v>
      </c>
      <c r="U1690" s="41">
        <f>Data5[[#This Row],[TOTAL CHELTUIELI EURO]]/Data5[[#This Row],[NUMĂRUL PERSOANELOR ÎNSCRISE ÎN LISTELE ELECTORALE]]</f>
        <v>0.97213186080889535</v>
      </c>
      <c r="V1690" s="41">
        <f>Data5[[#This Row],[TOTAL CHELTUIELI LEI]]/Data5[[#This Row],[NUMĂRUL PERSOANELOR CARE AU PARTICIPAT LA VOT]]</f>
        <v>5.820476858345021</v>
      </c>
      <c r="W1690" s="41">
        <f>Data5[[#This Row],[TOTAL CHELTUIELI EURO]]/Data5[[#This Row],[NUMĂRUL PERSOANELOR CARE AU PARTICIPAT LA VOT]]</f>
        <v>1.2025530171577079</v>
      </c>
      <c r="X1690" s="43">
        <v>4.8400999999999996</v>
      </c>
      <c r="Y1690" s="114" t="s">
        <v>2895</v>
      </c>
      <c r="Z1690" s="44">
        <v>4</v>
      </c>
      <c r="AA1690" s="115" t="s">
        <v>3105</v>
      </c>
      <c r="AB1690" s="44">
        <v>0</v>
      </c>
      <c r="AC1690" s="45"/>
    </row>
    <row r="1691" spans="1:29" x14ac:dyDescent="0.2">
      <c r="A1691" s="37">
        <v>1690</v>
      </c>
      <c r="B1691" s="38" t="s">
        <v>34</v>
      </c>
      <c r="C1691" s="39" t="s">
        <v>86</v>
      </c>
      <c r="D1691" s="40">
        <v>44101</v>
      </c>
      <c r="E1691" s="38">
        <v>1</v>
      </c>
      <c r="F1691" s="38"/>
      <c r="G1691" s="38" t="s">
        <v>2</v>
      </c>
      <c r="H1691" s="38" t="s">
        <v>2</v>
      </c>
      <c r="I1691" s="50">
        <v>240</v>
      </c>
      <c r="J1691" s="50">
        <v>4402.7</v>
      </c>
      <c r="K1691" s="50">
        <v>0</v>
      </c>
      <c r="L1691" s="41">
        <f>SUM(Data5[[#This Row],[CHELTUIELI DE PERSONAL LEI]:[CHELTUIELI DE CAPITAL (ACTIVE NEFINANCIARE ) LEI]])</f>
        <v>4642.7</v>
      </c>
      <c r="M1691" s="41">
        <f>Data5[[#This Row],[TOTAL CHELTUIELI LEI]]/Data5[[#This Row],[CURS VALUTAR EURO BNR 22 07 2020]]</f>
        <v>959.21571868349827</v>
      </c>
      <c r="N1691" s="49">
        <v>950</v>
      </c>
      <c r="O1691" s="54"/>
      <c r="P1691" s="54">
        <v>730</v>
      </c>
      <c r="Q1691" s="54"/>
      <c r="R1691" s="54">
        <f>Data5[[#This Row],[PERSOANE ÎNSCRISE ÎN LISTELE ELECTORALE (TURUL 1)            ]]+Data5[[#This Row],[PERSOANE ÎNSCRISE ÎN LISTELE ELECTORALE (TURUL AL 2-LEA)]]</f>
        <v>950</v>
      </c>
      <c r="S1691" s="54">
        <f>Data5[[#This Row],[PERSOANE CARE AU PARTICIPAT LA VOT (TURUL 1)]]+Data5[[#This Row],[PERSOANE CARE AU PARTICIPAT LA VOT  (TURUL AL 2-LEA)]]</f>
        <v>730</v>
      </c>
      <c r="T1691" s="41">
        <f>Data5[[#This Row],[TOTAL CHELTUIELI LEI]]/Data5[[#This Row],[NUMĂRUL PERSOANELOR ÎNSCRISE ÎN LISTELE ELECTORALE]]</f>
        <v>4.8870526315789471</v>
      </c>
      <c r="U1691" s="41">
        <f>Data5[[#This Row],[TOTAL CHELTUIELI EURO]]/Data5[[#This Row],[NUMĂRUL PERSOANELOR ÎNSCRISE ÎN LISTELE ELECTORALE]]</f>
        <v>1.0097007565089455</v>
      </c>
      <c r="V1691" s="41">
        <f>Data5[[#This Row],[TOTAL CHELTUIELI LEI]]/Data5[[#This Row],[NUMĂRUL PERSOANELOR CARE AU PARTICIPAT LA VOT]]</f>
        <v>6.3598630136986296</v>
      </c>
      <c r="W1691" s="41">
        <f>Data5[[#This Row],[TOTAL CHELTUIELI EURO]]/Data5[[#This Row],[NUMĂRUL PERSOANELOR CARE AU PARTICIPAT LA VOT]]</f>
        <v>1.3139941351828743</v>
      </c>
      <c r="X1691" s="43">
        <v>4.8400999999999996</v>
      </c>
      <c r="Y1691" s="114" t="s">
        <v>2895</v>
      </c>
      <c r="Z1691" s="44">
        <v>4</v>
      </c>
      <c r="AA1691" s="115" t="s">
        <v>3107</v>
      </c>
      <c r="AB1691" s="44">
        <v>1</v>
      </c>
      <c r="AC1691" s="45"/>
    </row>
    <row r="1692" spans="1:29" x14ac:dyDescent="0.2">
      <c r="A1692" s="37">
        <v>1691</v>
      </c>
      <c r="B1692" s="38" t="s">
        <v>34</v>
      </c>
      <c r="C1692" s="39" t="s">
        <v>87</v>
      </c>
      <c r="D1692" s="40">
        <v>44101</v>
      </c>
      <c r="E1692" s="38">
        <v>1</v>
      </c>
      <c r="F1692" s="38"/>
      <c r="G1692" s="38" t="s">
        <v>2</v>
      </c>
      <c r="H1692" s="38" t="s">
        <v>2</v>
      </c>
      <c r="I1692" s="50">
        <v>3172.79</v>
      </c>
      <c r="J1692" s="50">
        <v>0</v>
      </c>
      <c r="K1692" s="50">
        <v>0</v>
      </c>
      <c r="L1692" s="41">
        <f>SUM(Data5[[#This Row],[CHELTUIELI DE PERSONAL LEI]:[CHELTUIELI DE CAPITAL (ACTIVE NEFINANCIARE ) LEI]])</f>
        <v>3172.79</v>
      </c>
      <c r="M1692" s="41">
        <f>Data5[[#This Row],[TOTAL CHELTUIELI LEI]]/Data5[[#This Row],[CURS VALUTAR EURO BNR 22 07 2020]]</f>
        <v>655.52158013264193</v>
      </c>
      <c r="N1692" s="49">
        <v>2796</v>
      </c>
      <c r="O1692" s="54"/>
      <c r="P1692" s="54">
        <v>1378</v>
      </c>
      <c r="Q1692" s="54"/>
      <c r="R1692" s="54">
        <f>Data5[[#This Row],[PERSOANE ÎNSCRISE ÎN LISTELE ELECTORALE (TURUL 1)            ]]+Data5[[#This Row],[PERSOANE ÎNSCRISE ÎN LISTELE ELECTORALE (TURUL AL 2-LEA)]]</f>
        <v>2796</v>
      </c>
      <c r="S1692" s="54">
        <f>Data5[[#This Row],[PERSOANE CARE AU PARTICIPAT LA VOT (TURUL 1)]]+Data5[[#This Row],[PERSOANE CARE AU PARTICIPAT LA VOT  (TURUL AL 2-LEA)]]</f>
        <v>1378</v>
      </c>
      <c r="T1692" s="41">
        <f>Data5[[#This Row],[TOTAL CHELTUIELI LEI]]/Data5[[#This Row],[NUMĂRUL PERSOANELOR ÎNSCRISE ÎN LISTELE ELECTORALE]]</f>
        <v>1.1347603719599428</v>
      </c>
      <c r="U1692" s="41">
        <f>Data5[[#This Row],[TOTAL CHELTUIELI EURO]]/Data5[[#This Row],[NUMĂRUL PERSOANELOR ÎNSCRISE ÎN LISTELE ELECTORALE]]</f>
        <v>0.23444977830208938</v>
      </c>
      <c r="V1692" s="41">
        <f>Data5[[#This Row],[TOTAL CHELTUIELI LEI]]/Data5[[#This Row],[NUMĂRUL PERSOANELOR CARE AU PARTICIPAT LA VOT]]</f>
        <v>2.3024600870827285</v>
      </c>
      <c r="W1692" s="41">
        <f>Data5[[#This Row],[TOTAL CHELTUIELI EURO]]/Data5[[#This Row],[NUMĂRUL PERSOANELOR CARE AU PARTICIPAT LA VOT]]</f>
        <v>0.47570506540830326</v>
      </c>
      <c r="X1692" s="43">
        <v>4.8400999999999996</v>
      </c>
      <c r="Y1692" s="114" t="s">
        <v>2894</v>
      </c>
      <c r="Z1692" s="44">
        <v>1</v>
      </c>
      <c r="AA1692" s="115" t="s">
        <v>3105</v>
      </c>
      <c r="AB1692" s="44">
        <v>0</v>
      </c>
      <c r="AC1692" s="45"/>
    </row>
    <row r="1693" spans="1:29" x14ac:dyDescent="0.2">
      <c r="A1693" s="37">
        <v>1692</v>
      </c>
      <c r="B1693" s="38" t="s">
        <v>34</v>
      </c>
      <c r="C1693" s="39" t="s">
        <v>88</v>
      </c>
      <c r="D1693" s="40">
        <v>44101</v>
      </c>
      <c r="E1693" s="38">
        <v>1</v>
      </c>
      <c r="F1693" s="38"/>
      <c r="G1693" s="38" t="s">
        <v>2</v>
      </c>
      <c r="H1693" s="38" t="s">
        <v>2</v>
      </c>
      <c r="I1693" s="50">
        <v>540</v>
      </c>
      <c r="J1693" s="50">
        <v>10348</v>
      </c>
      <c r="K1693" s="50">
        <v>0</v>
      </c>
      <c r="L1693" s="41">
        <f>SUM(Data5[[#This Row],[CHELTUIELI DE PERSONAL LEI]:[CHELTUIELI DE CAPITAL (ACTIVE NEFINANCIARE ) LEI]])</f>
        <v>10888</v>
      </c>
      <c r="M1693" s="41">
        <f>Data5[[#This Row],[TOTAL CHELTUIELI LEI]]/Data5[[#This Row],[CURS VALUTAR EURO BNR 22 07 2020]]</f>
        <v>2249.5402987541584</v>
      </c>
      <c r="N1693" s="49">
        <v>3051</v>
      </c>
      <c r="O1693" s="54"/>
      <c r="P1693" s="54">
        <v>1530</v>
      </c>
      <c r="Q1693" s="54"/>
      <c r="R1693" s="54">
        <f>Data5[[#This Row],[PERSOANE ÎNSCRISE ÎN LISTELE ELECTORALE (TURUL 1)            ]]+Data5[[#This Row],[PERSOANE ÎNSCRISE ÎN LISTELE ELECTORALE (TURUL AL 2-LEA)]]</f>
        <v>3051</v>
      </c>
      <c r="S1693" s="54">
        <f>Data5[[#This Row],[PERSOANE CARE AU PARTICIPAT LA VOT (TURUL 1)]]+Data5[[#This Row],[PERSOANE CARE AU PARTICIPAT LA VOT  (TURUL AL 2-LEA)]]</f>
        <v>1530</v>
      </c>
      <c r="T1693" s="41">
        <f>Data5[[#This Row],[TOTAL CHELTUIELI LEI]]/Data5[[#This Row],[NUMĂRUL PERSOANELOR ÎNSCRISE ÎN LISTELE ELECTORALE]]</f>
        <v>3.568666011143887</v>
      </c>
      <c r="U1693" s="41">
        <f>Data5[[#This Row],[TOTAL CHELTUIELI EURO]]/Data5[[#This Row],[NUMĂRUL PERSOANELOR ÎNSCRISE ÎN LISTELE ELECTORALE]]</f>
        <v>0.73731245452447014</v>
      </c>
      <c r="V1693" s="41">
        <f>Data5[[#This Row],[TOTAL CHELTUIELI LEI]]/Data5[[#This Row],[NUMĂRUL PERSOANELOR CARE AU PARTICIPAT LA VOT]]</f>
        <v>7.1163398692810453</v>
      </c>
      <c r="W1693" s="41">
        <f>Data5[[#This Row],[TOTAL CHELTUIELI EURO]]/Data5[[#This Row],[NUMĂRUL PERSOANELOR CARE AU PARTICIPAT LA VOT]]</f>
        <v>1.4702877769635021</v>
      </c>
      <c r="X1693" s="43">
        <v>4.8400999999999996</v>
      </c>
      <c r="Y1693" s="114" t="s">
        <v>2884</v>
      </c>
      <c r="Z1693" s="44">
        <v>3</v>
      </c>
      <c r="AA1693" s="115" t="s">
        <v>3105</v>
      </c>
      <c r="AB1693" s="44">
        <v>0</v>
      </c>
      <c r="AC1693" s="45"/>
    </row>
    <row r="1694" spans="1:29" x14ac:dyDescent="0.2">
      <c r="A1694" s="37">
        <v>1693</v>
      </c>
      <c r="B1694" s="38" t="s">
        <v>34</v>
      </c>
      <c r="C1694" s="39" t="s">
        <v>89</v>
      </c>
      <c r="D1694" s="40">
        <v>44101</v>
      </c>
      <c r="E1694" s="38">
        <v>1</v>
      </c>
      <c r="F1694" s="38"/>
      <c r="G1694" s="38" t="s">
        <v>2</v>
      </c>
      <c r="H1694" s="38" t="s">
        <v>2</v>
      </c>
      <c r="I1694" s="50">
        <v>0</v>
      </c>
      <c r="J1694" s="50">
        <v>14500</v>
      </c>
      <c r="K1694" s="50">
        <v>0</v>
      </c>
      <c r="L1694" s="41">
        <f>SUM(Data5[[#This Row],[CHELTUIELI DE PERSONAL LEI]:[CHELTUIELI DE CAPITAL (ACTIVE NEFINANCIARE ) LEI]])</f>
        <v>14500</v>
      </c>
      <c r="M1694" s="41">
        <f>Data5[[#This Row],[TOTAL CHELTUIELI LEI]]/Data5[[#This Row],[CURS VALUTAR EURO BNR 22 07 2020]]</f>
        <v>2995.8058717795088</v>
      </c>
      <c r="N1694" s="49">
        <v>1503</v>
      </c>
      <c r="O1694" s="54"/>
      <c r="P1694" s="54">
        <v>904</v>
      </c>
      <c r="Q1694" s="54"/>
      <c r="R1694" s="54">
        <f>Data5[[#This Row],[PERSOANE ÎNSCRISE ÎN LISTELE ELECTORALE (TURUL 1)            ]]+Data5[[#This Row],[PERSOANE ÎNSCRISE ÎN LISTELE ELECTORALE (TURUL AL 2-LEA)]]</f>
        <v>1503</v>
      </c>
      <c r="S1694" s="54">
        <f>Data5[[#This Row],[PERSOANE CARE AU PARTICIPAT LA VOT (TURUL 1)]]+Data5[[#This Row],[PERSOANE CARE AU PARTICIPAT LA VOT  (TURUL AL 2-LEA)]]</f>
        <v>904</v>
      </c>
      <c r="T1694" s="41">
        <f>Data5[[#This Row],[TOTAL CHELTUIELI LEI]]/Data5[[#This Row],[NUMĂRUL PERSOANELOR ÎNSCRISE ÎN LISTELE ELECTORALE]]</f>
        <v>9.6473719228210246</v>
      </c>
      <c r="U1694" s="41">
        <f>Data5[[#This Row],[TOTAL CHELTUIELI EURO]]/Data5[[#This Row],[NUMĂRUL PERSOANELOR ÎNSCRISE ÎN LISTELE ELECTORALE]]</f>
        <v>1.9932174795605515</v>
      </c>
      <c r="V1694" s="41">
        <f>Data5[[#This Row],[TOTAL CHELTUIELI LEI]]/Data5[[#This Row],[NUMĂRUL PERSOANELOR CARE AU PARTICIPAT LA VOT]]</f>
        <v>16.039823008849556</v>
      </c>
      <c r="W1694" s="41">
        <f>Data5[[#This Row],[TOTAL CHELTUIELI EURO]]/Data5[[#This Row],[NUMĂRUL PERSOANELOR CARE AU PARTICIPAT LA VOT]]</f>
        <v>3.31394454842866</v>
      </c>
      <c r="X1694" s="43">
        <v>4.8400999999999996</v>
      </c>
      <c r="Y1694" s="114" t="s">
        <v>2887</v>
      </c>
      <c r="Z1694" s="44">
        <v>9</v>
      </c>
      <c r="AA1694" s="115" t="s">
        <v>3107</v>
      </c>
      <c r="AB1694" s="44">
        <v>1</v>
      </c>
      <c r="AC1694" s="45"/>
    </row>
    <row r="1695" spans="1:29" x14ac:dyDescent="0.2">
      <c r="A1695" s="37">
        <v>1694</v>
      </c>
      <c r="B1695" s="38" t="s">
        <v>34</v>
      </c>
      <c r="C1695" s="39" t="s">
        <v>90</v>
      </c>
      <c r="D1695" s="40">
        <v>44101</v>
      </c>
      <c r="E1695" s="38">
        <v>1</v>
      </c>
      <c r="F1695" s="38"/>
      <c r="G1695" s="38" t="s">
        <v>2</v>
      </c>
      <c r="H1695" s="38" t="s">
        <v>2</v>
      </c>
      <c r="I1695" s="50">
        <v>0</v>
      </c>
      <c r="J1695" s="50">
        <v>8851.6</v>
      </c>
      <c r="K1695" s="50">
        <v>0</v>
      </c>
      <c r="L1695" s="41">
        <f>SUM(Data5[[#This Row],[CHELTUIELI DE PERSONAL LEI]:[CHELTUIELI DE CAPITAL (ACTIVE NEFINANCIARE ) LEI]])</f>
        <v>8851.6</v>
      </c>
      <c r="M1695" s="41">
        <f>Data5[[#This Row],[TOTAL CHELTUIELI LEI]]/Data5[[#This Row],[CURS VALUTAR EURO BNR 22 07 2020]]</f>
        <v>1828.8051899754139</v>
      </c>
      <c r="N1695" s="49">
        <v>2117</v>
      </c>
      <c r="O1695" s="54"/>
      <c r="P1695" s="54">
        <v>1649</v>
      </c>
      <c r="Q1695" s="54"/>
      <c r="R1695" s="54">
        <f>Data5[[#This Row],[PERSOANE ÎNSCRISE ÎN LISTELE ELECTORALE (TURUL 1)            ]]+Data5[[#This Row],[PERSOANE ÎNSCRISE ÎN LISTELE ELECTORALE (TURUL AL 2-LEA)]]</f>
        <v>2117</v>
      </c>
      <c r="S1695" s="54">
        <f>Data5[[#This Row],[PERSOANE CARE AU PARTICIPAT LA VOT (TURUL 1)]]+Data5[[#This Row],[PERSOANE CARE AU PARTICIPAT LA VOT  (TURUL AL 2-LEA)]]</f>
        <v>1649</v>
      </c>
      <c r="T1695" s="41">
        <f>Data5[[#This Row],[TOTAL CHELTUIELI LEI]]/Data5[[#This Row],[NUMĂRUL PERSOANELOR ÎNSCRISE ÎN LISTELE ELECTORALE]]</f>
        <v>4.1811998110533777</v>
      </c>
      <c r="U1695" s="41">
        <f>Data5[[#This Row],[TOTAL CHELTUIELI EURO]]/Data5[[#This Row],[NUMĂRUL PERSOANELOR ÎNSCRISE ÎN LISTELE ELECTORALE]]</f>
        <v>0.86386641000255737</v>
      </c>
      <c r="V1695" s="41">
        <f>Data5[[#This Row],[TOTAL CHELTUIELI LEI]]/Data5[[#This Row],[NUMĂRUL PERSOANELOR CARE AU PARTICIPAT LA VOT]]</f>
        <v>5.3678593086719228</v>
      </c>
      <c r="W1695" s="41">
        <f>Data5[[#This Row],[TOTAL CHELTUIELI EURO]]/Data5[[#This Row],[NUMĂRUL PERSOANELOR CARE AU PARTICIPAT LA VOT]]</f>
        <v>1.1090389266072855</v>
      </c>
      <c r="X1695" s="43">
        <v>4.8400999999999996</v>
      </c>
      <c r="Y1695" s="114" t="s">
        <v>2895</v>
      </c>
      <c r="Z1695" s="44">
        <v>4</v>
      </c>
      <c r="AA1695" s="115" t="s">
        <v>3105</v>
      </c>
      <c r="AB1695" s="44">
        <v>0</v>
      </c>
      <c r="AC1695" s="45"/>
    </row>
    <row r="1696" spans="1:29" x14ac:dyDescent="0.2">
      <c r="A1696" s="37">
        <v>1695</v>
      </c>
      <c r="B1696" s="38" t="s">
        <v>34</v>
      </c>
      <c r="C1696" s="39" t="s">
        <v>91</v>
      </c>
      <c r="D1696" s="40">
        <v>44101</v>
      </c>
      <c r="E1696" s="38">
        <v>1</v>
      </c>
      <c r="F1696" s="38"/>
      <c r="G1696" s="38" t="s">
        <v>2</v>
      </c>
      <c r="H1696" s="38" t="s">
        <v>2</v>
      </c>
      <c r="I1696" s="48">
        <v>423</v>
      </c>
      <c r="J1696" s="48">
        <v>2430.92</v>
      </c>
      <c r="K1696" s="48">
        <v>0</v>
      </c>
      <c r="L1696" s="41">
        <f>SUM(Data5[[#This Row],[CHELTUIELI DE PERSONAL LEI]:[CHELTUIELI DE CAPITAL (ACTIVE NEFINANCIARE ) LEI]])</f>
        <v>2853.92</v>
      </c>
      <c r="M1696" s="41">
        <f>Data5[[#This Row],[TOTAL CHELTUIELI LEI]]/Data5[[#This Row],[CURS VALUTAR EURO BNR 22 07 2020]]</f>
        <v>589.64070990268806</v>
      </c>
      <c r="N1696" s="49">
        <v>1479</v>
      </c>
      <c r="O1696" s="54"/>
      <c r="P1696" s="54">
        <v>899</v>
      </c>
      <c r="Q1696" s="54"/>
      <c r="R1696" s="54">
        <f>Data5[[#This Row],[PERSOANE ÎNSCRISE ÎN LISTELE ELECTORALE (TURUL 1)            ]]+Data5[[#This Row],[PERSOANE ÎNSCRISE ÎN LISTELE ELECTORALE (TURUL AL 2-LEA)]]</f>
        <v>1479</v>
      </c>
      <c r="S1696" s="54">
        <f>Data5[[#This Row],[PERSOANE CARE AU PARTICIPAT LA VOT (TURUL 1)]]+Data5[[#This Row],[PERSOANE CARE AU PARTICIPAT LA VOT  (TURUL AL 2-LEA)]]</f>
        <v>899</v>
      </c>
      <c r="T1696" s="41">
        <f>Data5[[#This Row],[TOTAL CHELTUIELI LEI]]/Data5[[#This Row],[NUMĂRUL PERSOANELOR ÎNSCRISE ÎN LISTELE ELECTORALE]]</f>
        <v>1.9296281271129141</v>
      </c>
      <c r="U1696" s="41">
        <f>Data5[[#This Row],[TOTAL CHELTUIELI EURO]]/Data5[[#This Row],[NUMĂRUL PERSOANELOR ÎNSCRISE ÎN LISTELE ELECTORALE]]</f>
        <v>0.3986752602452252</v>
      </c>
      <c r="V1696" s="41">
        <f>Data5[[#This Row],[TOTAL CHELTUIELI LEI]]/Data5[[#This Row],[NUMĂRUL PERSOANELOR CARE AU PARTICIPAT LA VOT]]</f>
        <v>3.1745494994438266</v>
      </c>
      <c r="W1696" s="41">
        <f>Data5[[#This Row],[TOTAL CHELTUIELI EURO]]/Data5[[#This Row],[NUMĂRUL PERSOANELOR CARE AU PARTICIPAT LA VOT]]</f>
        <v>0.65588510556472535</v>
      </c>
      <c r="X1696" s="43">
        <v>4.8400999999999996</v>
      </c>
      <c r="Y1696" s="114" t="s">
        <v>2894</v>
      </c>
      <c r="Z1696" s="44">
        <v>1</v>
      </c>
      <c r="AA1696" s="115" t="s">
        <v>3105</v>
      </c>
      <c r="AB1696" s="44">
        <v>0</v>
      </c>
      <c r="AC1696" s="45"/>
    </row>
    <row r="1697" spans="1:29" x14ac:dyDescent="0.2">
      <c r="A1697" s="37">
        <v>1696</v>
      </c>
      <c r="B1697" s="38" t="s">
        <v>34</v>
      </c>
      <c r="C1697" s="39" t="s">
        <v>92</v>
      </c>
      <c r="D1697" s="40">
        <v>44101</v>
      </c>
      <c r="E1697" s="38">
        <v>1</v>
      </c>
      <c r="F1697" s="38"/>
      <c r="G1697" s="38" t="s">
        <v>2</v>
      </c>
      <c r="H1697" s="38" t="s">
        <v>2</v>
      </c>
      <c r="I1697" s="48">
        <v>1810</v>
      </c>
      <c r="J1697" s="48">
        <v>1360</v>
      </c>
      <c r="K1697" s="48">
        <v>0</v>
      </c>
      <c r="L1697" s="41">
        <f>SUM(Data5[[#This Row],[CHELTUIELI DE PERSONAL LEI]:[CHELTUIELI DE CAPITAL (ACTIVE NEFINANCIARE ) LEI]])</f>
        <v>3170</v>
      </c>
      <c r="M1697" s="41">
        <f>Data5[[#This Row],[TOTAL CHELTUIELI LEI]]/Data5[[#This Row],[CURS VALUTAR EURO BNR 22 07 2020]]</f>
        <v>654.94514576145127</v>
      </c>
      <c r="N1697" s="49">
        <v>1667</v>
      </c>
      <c r="O1697" s="54"/>
      <c r="P1697" s="54">
        <v>1211</v>
      </c>
      <c r="Q1697" s="54"/>
      <c r="R1697" s="54">
        <f>Data5[[#This Row],[PERSOANE ÎNSCRISE ÎN LISTELE ELECTORALE (TURUL 1)            ]]+Data5[[#This Row],[PERSOANE ÎNSCRISE ÎN LISTELE ELECTORALE (TURUL AL 2-LEA)]]</f>
        <v>1667</v>
      </c>
      <c r="S1697" s="54">
        <f>Data5[[#This Row],[PERSOANE CARE AU PARTICIPAT LA VOT (TURUL 1)]]+Data5[[#This Row],[PERSOANE CARE AU PARTICIPAT LA VOT  (TURUL AL 2-LEA)]]</f>
        <v>1211</v>
      </c>
      <c r="T1697" s="41">
        <f>Data5[[#This Row],[TOTAL CHELTUIELI LEI]]/Data5[[#This Row],[NUMĂRUL PERSOANELOR ÎNSCRISE ÎN LISTELE ELECTORALE]]</f>
        <v>1.901619676064787</v>
      </c>
      <c r="U1697" s="41">
        <f>Data5[[#This Row],[TOTAL CHELTUIELI EURO]]/Data5[[#This Row],[NUMĂRUL PERSOANELOR ÎNSCRISE ÎN LISTELE ELECTORALE]]</f>
        <v>0.39288850975491979</v>
      </c>
      <c r="V1697" s="41">
        <f>Data5[[#This Row],[TOTAL CHELTUIELI LEI]]/Data5[[#This Row],[NUMĂRUL PERSOANELOR CARE AU PARTICIPAT LA VOT]]</f>
        <v>2.6176713459950456</v>
      </c>
      <c r="W1697" s="41">
        <f>Data5[[#This Row],[TOTAL CHELTUIELI EURO]]/Data5[[#This Row],[NUMĂRUL PERSOANELOR CARE AU PARTICIPAT LA VOT]]</f>
        <v>0.54083001301523637</v>
      </c>
      <c r="X1697" s="43">
        <v>4.8400999999999996</v>
      </c>
      <c r="Y1697" s="114" t="s">
        <v>2894</v>
      </c>
      <c r="Z1697" s="44">
        <v>1</v>
      </c>
      <c r="AA1697" s="115" t="s">
        <v>3105</v>
      </c>
      <c r="AB1697" s="44">
        <v>0</v>
      </c>
      <c r="AC1697" s="45"/>
    </row>
    <row r="1698" spans="1:29" x14ac:dyDescent="0.2">
      <c r="A1698" s="37">
        <v>1697</v>
      </c>
      <c r="B1698" s="38" t="s">
        <v>34</v>
      </c>
      <c r="C1698" s="39" t="s">
        <v>93</v>
      </c>
      <c r="D1698" s="40">
        <v>44101</v>
      </c>
      <c r="E1698" s="38">
        <v>1</v>
      </c>
      <c r="F1698" s="38"/>
      <c r="G1698" s="38" t="s">
        <v>2</v>
      </c>
      <c r="H1698" s="38" t="s">
        <v>2</v>
      </c>
      <c r="I1698" s="48">
        <v>0</v>
      </c>
      <c r="J1698" s="48">
        <v>10108.39</v>
      </c>
      <c r="K1698" s="48">
        <v>0</v>
      </c>
      <c r="L1698" s="41">
        <f>SUM(Data5[[#This Row],[CHELTUIELI DE PERSONAL LEI]:[CHELTUIELI DE CAPITAL (ACTIVE NEFINANCIARE ) LEI]])</f>
        <v>10108.39</v>
      </c>
      <c r="M1698" s="41">
        <f>Data5[[#This Row],[TOTAL CHELTUIELI LEI]]/Data5[[#This Row],[CURS VALUTAR EURO BNR 22 07 2020]]</f>
        <v>2088.4671804301565</v>
      </c>
      <c r="N1698" s="49">
        <v>2483</v>
      </c>
      <c r="O1698" s="54"/>
      <c r="P1698" s="54">
        <v>1704</v>
      </c>
      <c r="Q1698" s="54"/>
      <c r="R1698" s="54">
        <f>Data5[[#This Row],[PERSOANE ÎNSCRISE ÎN LISTELE ELECTORALE (TURUL 1)            ]]+Data5[[#This Row],[PERSOANE ÎNSCRISE ÎN LISTELE ELECTORALE (TURUL AL 2-LEA)]]</f>
        <v>2483</v>
      </c>
      <c r="S1698" s="54">
        <f>Data5[[#This Row],[PERSOANE CARE AU PARTICIPAT LA VOT (TURUL 1)]]+Data5[[#This Row],[PERSOANE CARE AU PARTICIPAT LA VOT  (TURUL AL 2-LEA)]]</f>
        <v>1704</v>
      </c>
      <c r="T1698" s="41">
        <f>Data5[[#This Row],[TOTAL CHELTUIELI LEI]]/Data5[[#This Row],[NUMĂRUL PERSOANELOR ÎNSCRISE ÎN LISTELE ELECTORALE]]</f>
        <v>4.0710390656463948</v>
      </c>
      <c r="U1698" s="41">
        <f>Data5[[#This Row],[TOTAL CHELTUIELI EURO]]/Data5[[#This Row],[NUMĂRUL PERSOANELOR ÎNSCRISE ÎN LISTELE ELECTORALE]]</f>
        <v>0.84110639566256806</v>
      </c>
      <c r="V1698" s="41">
        <f>Data5[[#This Row],[TOTAL CHELTUIELI LEI]]/Data5[[#This Row],[NUMĂRUL PERSOANELOR CARE AU PARTICIPAT LA VOT]]</f>
        <v>5.9321537558685442</v>
      </c>
      <c r="W1698" s="41">
        <f>Data5[[#This Row],[TOTAL CHELTUIELI EURO]]/Data5[[#This Row],[NUMĂRUL PERSOANELOR CARE AU PARTICIPAT LA VOT]]</f>
        <v>1.2256262795951622</v>
      </c>
      <c r="X1698" s="43">
        <v>4.8400999999999996</v>
      </c>
      <c r="Y1698" s="114" t="s">
        <v>2895</v>
      </c>
      <c r="Z1698" s="44">
        <v>4</v>
      </c>
      <c r="AA1698" s="115" t="s">
        <v>3105</v>
      </c>
      <c r="AB1698" s="44">
        <v>0</v>
      </c>
      <c r="AC1698" s="45"/>
    </row>
    <row r="1699" spans="1:29" x14ac:dyDescent="0.2">
      <c r="A1699" s="37">
        <v>1698</v>
      </c>
      <c r="B1699" s="38" t="s">
        <v>34</v>
      </c>
      <c r="C1699" s="39" t="s">
        <v>94</v>
      </c>
      <c r="D1699" s="40">
        <v>44101</v>
      </c>
      <c r="E1699" s="38">
        <v>1</v>
      </c>
      <c r="F1699" s="38"/>
      <c r="G1699" s="38" t="s">
        <v>2</v>
      </c>
      <c r="H1699" s="38" t="s">
        <v>2</v>
      </c>
      <c r="I1699" s="50">
        <v>3869</v>
      </c>
      <c r="J1699" s="50">
        <v>2383</v>
      </c>
      <c r="K1699" s="50">
        <v>0</v>
      </c>
      <c r="L1699" s="41">
        <f>SUM(Data5[[#This Row],[CHELTUIELI DE PERSONAL LEI]:[CHELTUIELI DE CAPITAL (ACTIVE NEFINANCIARE ) LEI]])</f>
        <v>6252</v>
      </c>
      <c r="M1699" s="41">
        <f>Data5[[#This Row],[TOTAL CHELTUIELI LEI]]/Data5[[#This Row],[CURS VALUTAR EURO BNR 22 07 2020]]</f>
        <v>1291.7088489907235</v>
      </c>
      <c r="N1699" s="49">
        <v>1446</v>
      </c>
      <c r="O1699" s="54"/>
      <c r="P1699" s="54">
        <v>1061</v>
      </c>
      <c r="Q1699" s="54"/>
      <c r="R1699" s="54">
        <f>Data5[[#This Row],[PERSOANE ÎNSCRISE ÎN LISTELE ELECTORALE (TURUL 1)            ]]+Data5[[#This Row],[PERSOANE ÎNSCRISE ÎN LISTELE ELECTORALE (TURUL AL 2-LEA)]]</f>
        <v>1446</v>
      </c>
      <c r="S1699" s="54">
        <f>Data5[[#This Row],[PERSOANE CARE AU PARTICIPAT LA VOT (TURUL 1)]]+Data5[[#This Row],[PERSOANE CARE AU PARTICIPAT LA VOT  (TURUL AL 2-LEA)]]</f>
        <v>1061</v>
      </c>
      <c r="T1699" s="41">
        <f>Data5[[#This Row],[TOTAL CHELTUIELI LEI]]/Data5[[#This Row],[NUMĂRUL PERSOANELOR ÎNSCRISE ÎN LISTELE ELECTORALE]]</f>
        <v>4.3236514522821574</v>
      </c>
      <c r="U1699" s="41">
        <f>Data5[[#This Row],[TOTAL CHELTUIELI EURO]]/Data5[[#This Row],[NUMĂRUL PERSOANELOR ÎNSCRISE ÎN LISTELE ELECTORALE]]</f>
        <v>0.89329795919137167</v>
      </c>
      <c r="V1699" s="41">
        <f>Data5[[#This Row],[TOTAL CHELTUIELI LEI]]/Data5[[#This Row],[NUMĂRUL PERSOANELOR CARE AU PARTICIPAT LA VOT]]</f>
        <v>5.8925541941564559</v>
      </c>
      <c r="W1699" s="41">
        <f>Data5[[#This Row],[TOTAL CHELTUIELI EURO]]/Data5[[#This Row],[NUMĂRUL PERSOANELOR CARE AU PARTICIPAT LA VOT]]</f>
        <v>1.2174447210091643</v>
      </c>
      <c r="X1699" s="43">
        <v>4.8400999999999996</v>
      </c>
      <c r="Y1699" s="114" t="s">
        <v>2895</v>
      </c>
      <c r="Z1699" s="44">
        <v>4</v>
      </c>
      <c r="AA1699" s="115" t="s">
        <v>3105</v>
      </c>
      <c r="AB1699" s="44">
        <v>0</v>
      </c>
      <c r="AC1699" s="45"/>
    </row>
    <row r="1700" spans="1:29" x14ac:dyDescent="0.2">
      <c r="A1700" s="37">
        <v>1699</v>
      </c>
      <c r="B1700" s="38" t="s">
        <v>34</v>
      </c>
      <c r="C1700" s="39" t="s">
        <v>95</v>
      </c>
      <c r="D1700" s="40">
        <v>44101</v>
      </c>
      <c r="E1700" s="38">
        <v>1</v>
      </c>
      <c r="F1700" s="38"/>
      <c r="G1700" s="38" t="s">
        <v>2</v>
      </c>
      <c r="H1700" s="38" t="s">
        <v>2</v>
      </c>
      <c r="I1700" s="50">
        <v>4840</v>
      </c>
      <c r="J1700" s="50">
        <v>7331.29</v>
      </c>
      <c r="K1700" s="50">
        <v>0</v>
      </c>
      <c r="L1700" s="41">
        <f>SUM(Data5[[#This Row],[CHELTUIELI DE PERSONAL LEI]:[CHELTUIELI DE CAPITAL (ACTIVE NEFINANCIARE ) LEI]])</f>
        <v>12171.29</v>
      </c>
      <c r="M1700" s="41">
        <f>Data5[[#This Row],[TOTAL CHELTUIELI LEI]]/Data5[[#This Row],[CURS VALUTAR EURO BNR 22 07 2020]]</f>
        <v>2514.6773826987051</v>
      </c>
      <c r="N1700" s="49">
        <v>1335</v>
      </c>
      <c r="O1700" s="54"/>
      <c r="P1700" s="54">
        <v>957</v>
      </c>
      <c r="Q1700" s="54"/>
      <c r="R1700" s="54">
        <f>Data5[[#This Row],[PERSOANE ÎNSCRISE ÎN LISTELE ELECTORALE (TURUL 1)            ]]+Data5[[#This Row],[PERSOANE ÎNSCRISE ÎN LISTELE ELECTORALE (TURUL AL 2-LEA)]]</f>
        <v>1335</v>
      </c>
      <c r="S1700" s="54">
        <f>Data5[[#This Row],[PERSOANE CARE AU PARTICIPAT LA VOT (TURUL 1)]]+Data5[[#This Row],[PERSOANE CARE AU PARTICIPAT LA VOT  (TURUL AL 2-LEA)]]</f>
        <v>957</v>
      </c>
      <c r="T1700" s="41">
        <f>Data5[[#This Row],[TOTAL CHELTUIELI LEI]]/Data5[[#This Row],[NUMĂRUL PERSOANELOR ÎNSCRISE ÎN LISTELE ELECTORALE]]</f>
        <v>9.1170711610486901</v>
      </c>
      <c r="U1700" s="41">
        <f>Data5[[#This Row],[TOTAL CHELTUIELI EURO]]/Data5[[#This Row],[NUMĂRUL PERSOANELOR ÎNSCRISE ÎN LISTELE ELECTORALE]]</f>
        <v>1.8836534701862959</v>
      </c>
      <c r="V1700" s="41">
        <f>Data5[[#This Row],[TOTAL CHELTUIELI LEI]]/Data5[[#This Row],[NUMĂRUL PERSOANELOR CARE AU PARTICIPAT LA VOT]]</f>
        <v>12.718171368861025</v>
      </c>
      <c r="W1700" s="41">
        <f>Data5[[#This Row],[TOTAL CHELTUIELI EURO]]/Data5[[#This Row],[NUMĂRUL PERSOANELOR CARE AU PARTICIPAT LA VOT]]</f>
        <v>2.6276670665608202</v>
      </c>
      <c r="X1700" s="43">
        <v>4.8400999999999996</v>
      </c>
      <c r="Y1700" s="114" t="s">
        <v>2887</v>
      </c>
      <c r="Z1700" s="44">
        <v>9</v>
      </c>
      <c r="AA1700" s="115" t="s">
        <v>3107</v>
      </c>
      <c r="AB1700" s="44">
        <v>1</v>
      </c>
      <c r="AC1700" s="45"/>
    </row>
    <row r="1701" spans="1:29" x14ac:dyDescent="0.2">
      <c r="A1701" s="37">
        <v>1700</v>
      </c>
      <c r="B1701" s="38" t="s">
        <v>34</v>
      </c>
      <c r="C1701" s="39" t="s">
        <v>96</v>
      </c>
      <c r="D1701" s="40">
        <v>44101</v>
      </c>
      <c r="E1701" s="38">
        <v>1</v>
      </c>
      <c r="F1701" s="38"/>
      <c r="G1701" s="38" t="s">
        <v>2</v>
      </c>
      <c r="H1701" s="38" t="s">
        <v>2</v>
      </c>
      <c r="I1701" s="50">
        <v>1000</v>
      </c>
      <c r="J1701" s="50">
        <v>8093</v>
      </c>
      <c r="K1701" s="50">
        <v>0</v>
      </c>
      <c r="L1701" s="41">
        <f>SUM(Data5[[#This Row],[CHELTUIELI DE PERSONAL LEI]:[CHELTUIELI DE CAPITAL (ACTIVE NEFINANCIARE ) LEI]])</f>
        <v>9093</v>
      </c>
      <c r="M1701" s="41">
        <f>Data5[[#This Row],[TOTAL CHELTUIELI LEI]]/Data5[[#This Row],[CURS VALUTAR EURO BNR 22 07 2020]]</f>
        <v>1878.680192558005</v>
      </c>
      <c r="N1701" s="49">
        <v>1660</v>
      </c>
      <c r="O1701" s="54"/>
      <c r="P1701" s="54">
        <v>1148</v>
      </c>
      <c r="Q1701" s="54"/>
      <c r="R1701" s="54">
        <f>Data5[[#This Row],[PERSOANE ÎNSCRISE ÎN LISTELE ELECTORALE (TURUL 1)            ]]+Data5[[#This Row],[PERSOANE ÎNSCRISE ÎN LISTELE ELECTORALE (TURUL AL 2-LEA)]]</f>
        <v>1660</v>
      </c>
      <c r="S1701" s="54">
        <f>Data5[[#This Row],[PERSOANE CARE AU PARTICIPAT LA VOT (TURUL 1)]]+Data5[[#This Row],[PERSOANE CARE AU PARTICIPAT LA VOT  (TURUL AL 2-LEA)]]</f>
        <v>1148</v>
      </c>
      <c r="T1701" s="41">
        <f>Data5[[#This Row],[TOTAL CHELTUIELI LEI]]/Data5[[#This Row],[NUMĂRUL PERSOANELOR ÎNSCRISE ÎN LISTELE ELECTORALE]]</f>
        <v>5.4777108433734938</v>
      </c>
      <c r="U1701" s="41">
        <f>Data5[[#This Row],[TOTAL CHELTUIELI EURO]]/Data5[[#This Row],[NUMĂRUL PERSOANELOR ÎNSCRISE ÎN LISTELE ELECTORALE]]</f>
        <v>1.1317350557578343</v>
      </c>
      <c r="V1701" s="41">
        <f>Data5[[#This Row],[TOTAL CHELTUIELI LEI]]/Data5[[#This Row],[NUMĂRUL PERSOANELOR CARE AU PARTICIPAT LA VOT]]</f>
        <v>7.9207317073170733</v>
      </c>
      <c r="W1701" s="41">
        <f>Data5[[#This Row],[TOTAL CHELTUIELI EURO]]/Data5[[#This Row],[NUMĂRUL PERSOANELOR CARE AU PARTICIPAT LA VOT]]</f>
        <v>1.6364810039703876</v>
      </c>
      <c r="X1701" s="43">
        <v>4.8400999999999996</v>
      </c>
      <c r="Y1701" s="114" t="s">
        <v>2892</v>
      </c>
      <c r="Z1701" s="44">
        <v>5</v>
      </c>
      <c r="AA1701" s="115" t="s">
        <v>3107</v>
      </c>
      <c r="AB1701" s="44">
        <v>1</v>
      </c>
      <c r="AC1701" s="45"/>
    </row>
    <row r="1702" spans="1:29" x14ac:dyDescent="0.2">
      <c r="A1702" s="37">
        <v>1701</v>
      </c>
      <c r="B1702" s="38" t="s">
        <v>97</v>
      </c>
      <c r="C1702" s="39" t="s">
        <v>98</v>
      </c>
      <c r="D1702" s="40">
        <v>44101</v>
      </c>
      <c r="E1702" s="38">
        <v>1</v>
      </c>
      <c r="F1702" s="38"/>
      <c r="G1702" s="38" t="s">
        <v>2</v>
      </c>
      <c r="H1702" s="38" t="s">
        <v>2</v>
      </c>
      <c r="I1702" s="67">
        <v>368400</v>
      </c>
      <c r="J1702" s="67">
        <v>901849.68</v>
      </c>
      <c r="K1702" s="50">
        <v>0</v>
      </c>
      <c r="L1702" s="41">
        <f>SUM(Data5[[#This Row],[CHELTUIELI DE PERSONAL LEI]:[CHELTUIELI DE CAPITAL (ACTIVE NEFINANCIARE ) LEI]])</f>
        <v>1270249.6800000002</v>
      </c>
      <c r="M1702" s="41">
        <f>Data5[[#This Row],[TOTAL CHELTUIELI LEI]]/Data5[[#This Row],[CURS VALUTAR EURO BNR 22 07 2020]]</f>
        <v>262442.85861862364</v>
      </c>
      <c r="N1702" s="49">
        <v>321854</v>
      </c>
      <c r="O1702" s="54"/>
      <c r="P1702" s="54">
        <v>89328</v>
      </c>
      <c r="Q1702" s="54"/>
      <c r="R1702" s="54">
        <f>Data5[[#This Row],[PERSOANE ÎNSCRISE ÎN LISTELE ELECTORALE (TURUL 1)            ]]+Data5[[#This Row],[PERSOANE ÎNSCRISE ÎN LISTELE ELECTORALE (TURUL AL 2-LEA)]]</f>
        <v>321854</v>
      </c>
      <c r="S1702" s="54">
        <f>Data5[[#This Row],[PERSOANE CARE AU PARTICIPAT LA VOT (TURUL 1)]]+Data5[[#This Row],[PERSOANE CARE AU PARTICIPAT LA VOT  (TURUL AL 2-LEA)]]</f>
        <v>89328</v>
      </c>
      <c r="T1702" s="41">
        <f>Data5[[#This Row],[TOTAL CHELTUIELI LEI]]/Data5[[#This Row],[NUMĂRUL PERSOANELOR ÎNSCRISE ÎN LISTELE ELECTORALE]]</f>
        <v>3.9466642639209089</v>
      </c>
      <c r="U1702" s="41">
        <f>Data5[[#This Row],[TOTAL CHELTUIELI EURO]]/Data5[[#This Row],[NUMĂRUL PERSOANELOR ÎNSCRISE ÎN LISTELE ELECTORALE]]</f>
        <v>0.81540965350321459</v>
      </c>
      <c r="V1702" s="41">
        <f>Data5[[#This Row],[TOTAL CHELTUIELI LEI]]/Data5[[#This Row],[NUMĂRUL PERSOANELOR CARE AU PARTICIPAT LA VOT]]</f>
        <v>14.220061794734017</v>
      </c>
      <c r="W1702" s="41">
        <f>Data5[[#This Row],[TOTAL CHELTUIELI EURO]]/Data5[[#This Row],[NUMĂRUL PERSOANELOR CARE AU PARTICIPAT LA VOT]]</f>
        <v>2.937968594602181</v>
      </c>
      <c r="X1702" s="43">
        <v>4.8400999999999996</v>
      </c>
      <c r="Y1702" s="114" t="s">
        <v>2884</v>
      </c>
      <c r="Z1702" s="44">
        <v>3</v>
      </c>
      <c r="AA1702" s="115" t="s">
        <v>3105</v>
      </c>
      <c r="AB1702" s="44">
        <v>0</v>
      </c>
      <c r="AC1702" s="45"/>
    </row>
    <row r="1703" spans="1:29" x14ac:dyDescent="0.2">
      <c r="A1703" s="37">
        <v>1702</v>
      </c>
      <c r="B1703" s="38" t="s">
        <v>97</v>
      </c>
      <c r="C1703" s="39" t="s">
        <v>99</v>
      </c>
      <c r="D1703" s="40">
        <v>44101</v>
      </c>
      <c r="E1703" s="38">
        <v>1</v>
      </c>
      <c r="F1703" s="38"/>
      <c r="G1703" s="38" t="s">
        <v>2</v>
      </c>
      <c r="H1703" s="38" t="s">
        <v>2</v>
      </c>
      <c r="I1703" s="50">
        <v>20520</v>
      </c>
      <c r="J1703" s="50">
        <v>27607.34</v>
      </c>
      <c r="K1703" s="50">
        <v>0</v>
      </c>
      <c r="L1703" s="41">
        <f>SUM(Data5[[#This Row],[CHELTUIELI DE PERSONAL LEI]:[CHELTUIELI DE CAPITAL (ACTIVE NEFINANCIARE ) LEI]])</f>
        <v>48127.34</v>
      </c>
      <c r="M1703" s="41">
        <f>Data5[[#This Row],[TOTAL CHELTUIELI LEI]]/Data5[[#This Row],[CURS VALUTAR EURO BNR 22 07 2020]]</f>
        <v>9943.4598458709534</v>
      </c>
      <c r="N1703" s="49">
        <v>38278</v>
      </c>
      <c r="O1703" s="54"/>
      <c r="P1703" s="54">
        <v>12871</v>
      </c>
      <c r="Q1703" s="54"/>
      <c r="R1703" s="54">
        <f>Data5[[#This Row],[PERSOANE ÎNSCRISE ÎN LISTELE ELECTORALE (TURUL 1)            ]]+Data5[[#This Row],[PERSOANE ÎNSCRISE ÎN LISTELE ELECTORALE (TURUL AL 2-LEA)]]</f>
        <v>38278</v>
      </c>
      <c r="S1703" s="54">
        <f>Data5[[#This Row],[PERSOANE CARE AU PARTICIPAT LA VOT (TURUL 1)]]+Data5[[#This Row],[PERSOANE CARE AU PARTICIPAT LA VOT  (TURUL AL 2-LEA)]]</f>
        <v>12871</v>
      </c>
      <c r="T1703" s="41">
        <f>Data5[[#This Row],[TOTAL CHELTUIELI LEI]]/Data5[[#This Row],[NUMĂRUL PERSOANELOR ÎNSCRISE ÎN LISTELE ELECTORALE]]</f>
        <v>1.2573107267882333</v>
      </c>
      <c r="U1703" s="41">
        <f>Data5[[#This Row],[TOTAL CHELTUIELI EURO]]/Data5[[#This Row],[NUMĂRUL PERSOANELOR ÎNSCRISE ÎN LISTELE ELECTORALE]]</f>
        <v>0.2597695764112794</v>
      </c>
      <c r="V1703" s="41">
        <f>Data5[[#This Row],[TOTAL CHELTUIELI LEI]]/Data5[[#This Row],[NUMĂRUL PERSOANELOR CARE AU PARTICIPAT LA VOT]]</f>
        <v>3.7392075207831557</v>
      </c>
      <c r="W1703" s="41">
        <f>Data5[[#This Row],[TOTAL CHELTUIELI EURO]]/Data5[[#This Row],[NUMĂRUL PERSOANELOR CARE AU PARTICIPAT LA VOT]]</f>
        <v>0.77254757562512266</v>
      </c>
      <c r="X1703" s="43">
        <v>4.8400999999999996</v>
      </c>
      <c r="Y1703" s="114" t="s">
        <v>2894</v>
      </c>
      <c r="Z1703" s="44">
        <v>1</v>
      </c>
      <c r="AA1703" s="115" t="s">
        <v>3105</v>
      </c>
      <c r="AB1703" s="44">
        <v>0</v>
      </c>
      <c r="AC1703" s="45"/>
    </row>
    <row r="1704" spans="1:29" x14ac:dyDescent="0.2">
      <c r="A1704" s="37">
        <v>1703</v>
      </c>
      <c r="B1704" s="38" t="s">
        <v>97</v>
      </c>
      <c r="C1704" s="39" t="s">
        <v>2763</v>
      </c>
      <c r="D1704" s="40">
        <v>44101</v>
      </c>
      <c r="E1704" s="38">
        <v>1</v>
      </c>
      <c r="F1704" s="38"/>
      <c r="G1704" s="38" t="s">
        <v>2</v>
      </c>
      <c r="H1704" s="38" t="s">
        <v>2</v>
      </c>
      <c r="I1704" s="67">
        <v>1400</v>
      </c>
      <c r="J1704" s="67">
        <v>28523</v>
      </c>
      <c r="K1704" s="67">
        <v>0</v>
      </c>
      <c r="L1704" s="41">
        <f>SUM(Data5[[#This Row],[CHELTUIELI DE PERSONAL LEI]:[CHELTUIELI DE CAPITAL (ACTIVE NEFINANCIARE ) LEI]])</f>
        <v>29923</v>
      </c>
      <c r="M1704" s="41">
        <f>Data5[[#This Row],[TOTAL CHELTUIELI LEI]]/Data5[[#This Row],[CURS VALUTAR EURO BNR 22 07 2020]]</f>
        <v>6182.3102828453966</v>
      </c>
      <c r="N1704" s="49">
        <v>12097</v>
      </c>
      <c r="O1704" s="54"/>
      <c r="P1704" s="54">
        <v>4110</v>
      </c>
      <c r="Q1704" s="54"/>
      <c r="R1704" s="54">
        <f>Data5[[#This Row],[PERSOANE ÎNSCRISE ÎN LISTELE ELECTORALE (TURUL 1)            ]]+Data5[[#This Row],[PERSOANE ÎNSCRISE ÎN LISTELE ELECTORALE (TURUL AL 2-LEA)]]</f>
        <v>12097</v>
      </c>
      <c r="S1704" s="54">
        <f>Data5[[#This Row],[PERSOANE CARE AU PARTICIPAT LA VOT (TURUL 1)]]+Data5[[#This Row],[PERSOANE CARE AU PARTICIPAT LA VOT  (TURUL AL 2-LEA)]]</f>
        <v>4110</v>
      </c>
      <c r="T1704" s="41">
        <f>Data5[[#This Row],[TOTAL CHELTUIELI LEI]]/Data5[[#This Row],[NUMĂRUL PERSOANELOR ÎNSCRISE ÎN LISTELE ELECTORALE]]</f>
        <v>2.4735884930147969</v>
      </c>
      <c r="U1704" s="41">
        <f>Data5[[#This Row],[TOTAL CHELTUIELI EURO]]/Data5[[#This Row],[NUMĂRUL PERSOANELOR ÎNSCRISE ÎN LISTELE ELECTORALE]]</f>
        <v>0.51106144356827288</v>
      </c>
      <c r="V1704" s="41">
        <f>Data5[[#This Row],[TOTAL CHELTUIELI LEI]]/Data5[[#This Row],[NUMĂRUL PERSOANELOR CARE AU PARTICIPAT LA VOT]]</f>
        <v>7.2805352798053526</v>
      </c>
      <c r="W1704" s="41">
        <f>Data5[[#This Row],[TOTAL CHELTUIELI EURO]]/Data5[[#This Row],[NUMĂRUL PERSOANELOR CARE AU PARTICIPAT LA VOT]]</f>
        <v>1.504211747650948</v>
      </c>
      <c r="X1704" s="43">
        <v>4.8400999999999996</v>
      </c>
      <c r="Y1704" s="114" t="s">
        <v>2891</v>
      </c>
      <c r="Z1704" s="44">
        <v>2</v>
      </c>
      <c r="AA1704" s="115" t="s">
        <v>3105</v>
      </c>
      <c r="AB1704" s="44">
        <v>0</v>
      </c>
      <c r="AC1704" s="45"/>
    </row>
    <row r="1705" spans="1:29" x14ac:dyDescent="0.2">
      <c r="A1705" s="37">
        <v>1704</v>
      </c>
      <c r="B1705" s="38" t="s">
        <v>97</v>
      </c>
      <c r="C1705" s="39" t="s">
        <v>2764</v>
      </c>
      <c r="D1705" s="40">
        <v>44101</v>
      </c>
      <c r="E1705" s="38">
        <v>1</v>
      </c>
      <c r="F1705" s="38"/>
      <c r="G1705" s="38" t="s">
        <v>2</v>
      </c>
      <c r="H1705" s="38" t="s">
        <v>2</v>
      </c>
      <c r="I1705" s="67">
        <v>0</v>
      </c>
      <c r="J1705" s="67">
        <v>5149.9399999999996</v>
      </c>
      <c r="K1705" s="67">
        <v>0</v>
      </c>
      <c r="L1705" s="41">
        <f>SUM(Data5[[#This Row],[CHELTUIELI DE PERSONAL LEI]:[CHELTUIELI DE CAPITAL (ACTIVE NEFINANCIARE ) LEI]])</f>
        <v>5149.9399999999996</v>
      </c>
      <c r="M1705" s="41">
        <f>Data5[[#This Row],[TOTAL CHELTUIELI LEI]]/Data5[[#This Row],[CURS VALUTAR EURO BNR 22 07 2020]]</f>
        <v>1064.0152062973905</v>
      </c>
      <c r="N1705" s="49">
        <v>8603</v>
      </c>
      <c r="O1705" s="54"/>
      <c r="P1705" s="54">
        <v>4151</v>
      </c>
      <c r="Q1705" s="54"/>
      <c r="R1705" s="54">
        <f>Data5[[#This Row],[PERSOANE ÎNSCRISE ÎN LISTELE ELECTORALE (TURUL 1)            ]]+Data5[[#This Row],[PERSOANE ÎNSCRISE ÎN LISTELE ELECTORALE (TURUL AL 2-LEA)]]</f>
        <v>8603</v>
      </c>
      <c r="S1705" s="54">
        <f>Data5[[#This Row],[PERSOANE CARE AU PARTICIPAT LA VOT (TURUL 1)]]+Data5[[#This Row],[PERSOANE CARE AU PARTICIPAT LA VOT  (TURUL AL 2-LEA)]]</f>
        <v>4151</v>
      </c>
      <c r="T1705" s="41">
        <f>Data5[[#This Row],[TOTAL CHELTUIELI LEI]]/Data5[[#This Row],[NUMĂRUL PERSOANELOR ÎNSCRISE ÎN LISTELE ELECTORALE]]</f>
        <v>0.59862141113565026</v>
      </c>
      <c r="U1705" s="41">
        <f>Data5[[#This Row],[TOTAL CHELTUIELI EURO]]/Data5[[#This Row],[NUMĂRUL PERSOANELOR ÎNSCRISE ÎN LISTELE ELECTORALE]]</f>
        <v>0.123679554376077</v>
      </c>
      <c r="V1705" s="41">
        <f>Data5[[#This Row],[TOTAL CHELTUIELI LEI]]/Data5[[#This Row],[NUMĂRUL PERSOANELOR CARE AU PARTICIPAT LA VOT]]</f>
        <v>1.2406504456757408</v>
      </c>
      <c r="W1705" s="41">
        <f>Data5[[#This Row],[TOTAL CHELTUIELI EURO]]/Data5[[#This Row],[NUMĂRUL PERSOANELOR CARE AU PARTICIPAT LA VOT]]</f>
        <v>0.25632744068836194</v>
      </c>
      <c r="X1705" s="43">
        <v>4.8400999999999996</v>
      </c>
      <c r="Y1705" s="114" t="s">
        <v>2890</v>
      </c>
      <c r="Z1705" s="44">
        <v>0</v>
      </c>
      <c r="AA1705" s="115" t="s">
        <v>3105</v>
      </c>
      <c r="AB1705" s="44">
        <v>0</v>
      </c>
      <c r="AC1705" s="45"/>
    </row>
    <row r="1706" spans="1:29" x14ac:dyDescent="0.2">
      <c r="A1706" s="37">
        <v>1705</v>
      </c>
      <c r="B1706" s="38" t="s">
        <v>97</v>
      </c>
      <c r="C1706" s="39" t="s">
        <v>2765</v>
      </c>
      <c r="D1706" s="40">
        <v>44101</v>
      </c>
      <c r="E1706" s="38">
        <v>1</v>
      </c>
      <c r="F1706" s="38"/>
      <c r="G1706" s="38" t="s">
        <v>2</v>
      </c>
      <c r="H1706" s="38" t="s">
        <v>2</v>
      </c>
      <c r="I1706" s="67">
        <v>2400</v>
      </c>
      <c r="J1706" s="67">
        <v>5649.65</v>
      </c>
      <c r="K1706" s="67">
        <v>0</v>
      </c>
      <c r="L1706" s="41">
        <f>SUM(Data5[[#This Row],[CHELTUIELI DE PERSONAL LEI]:[CHELTUIELI DE CAPITAL (ACTIVE NEFINANCIARE ) LEI]])</f>
        <v>8049.65</v>
      </c>
      <c r="M1706" s="41">
        <f>Data5[[#This Row],[TOTAL CHELTUIELI LEI]]/Data5[[#This Row],[CURS VALUTAR EURO BNR 22 07 2020]]</f>
        <v>1663.1164645358567</v>
      </c>
      <c r="N1706" s="49">
        <v>11550</v>
      </c>
      <c r="O1706" s="54"/>
      <c r="P1706" s="54">
        <v>4278</v>
      </c>
      <c r="Q1706" s="54"/>
      <c r="R1706" s="54">
        <f>Data5[[#This Row],[PERSOANE ÎNSCRISE ÎN LISTELE ELECTORALE (TURUL 1)            ]]+Data5[[#This Row],[PERSOANE ÎNSCRISE ÎN LISTELE ELECTORALE (TURUL AL 2-LEA)]]</f>
        <v>11550</v>
      </c>
      <c r="S1706" s="54">
        <f>Data5[[#This Row],[PERSOANE CARE AU PARTICIPAT LA VOT (TURUL 1)]]+Data5[[#This Row],[PERSOANE CARE AU PARTICIPAT LA VOT  (TURUL AL 2-LEA)]]</f>
        <v>4278</v>
      </c>
      <c r="T1706" s="41">
        <f>Data5[[#This Row],[TOTAL CHELTUIELI LEI]]/Data5[[#This Row],[NUMĂRUL PERSOANELOR ÎNSCRISE ÎN LISTELE ELECTORALE]]</f>
        <v>0.69693939393939386</v>
      </c>
      <c r="U1706" s="41">
        <f>Data5[[#This Row],[TOTAL CHELTUIELI EURO]]/Data5[[#This Row],[NUMĂRUL PERSOANELOR ÎNSCRISE ÎN LISTELE ELECTORALE]]</f>
        <v>0.14399276749228196</v>
      </c>
      <c r="V1706" s="41">
        <f>Data5[[#This Row],[TOTAL CHELTUIELI LEI]]/Data5[[#This Row],[NUMĂRUL PERSOANELOR CARE AU PARTICIPAT LA VOT]]</f>
        <v>1.881638616175783</v>
      </c>
      <c r="W1706" s="41">
        <f>Data5[[#This Row],[TOTAL CHELTUIELI EURO]]/Data5[[#This Row],[NUMĂRUL PERSOANELOR CARE AU PARTICIPAT LA VOT]]</f>
        <v>0.38876027689010206</v>
      </c>
      <c r="X1706" s="43">
        <v>4.8400999999999996</v>
      </c>
      <c r="Y1706" s="114" t="s">
        <v>2890</v>
      </c>
      <c r="Z1706" s="44">
        <v>0</v>
      </c>
      <c r="AA1706" s="115" t="s">
        <v>3105</v>
      </c>
      <c r="AB1706" s="44">
        <v>0</v>
      </c>
      <c r="AC1706" s="45"/>
    </row>
    <row r="1707" spans="1:29" x14ac:dyDescent="0.2">
      <c r="A1707" s="37">
        <v>1706</v>
      </c>
      <c r="B1707" s="38" t="s">
        <v>97</v>
      </c>
      <c r="C1707" s="39" t="s">
        <v>100</v>
      </c>
      <c r="D1707" s="40">
        <v>44101</v>
      </c>
      <c r="E1707" s="38">
        <v>1</v>
      </c>
      <c r="F1707" s="38"/>
      <c r="G1707" s="38" t="s">
        <v>2</v>
      </c>
      <c r="H1707" s="38" t="s">
        <v>2</v>
      </c>
      <c r="I1707" s="67">
        <v>0</v>
      </c>
      <c r="J1707" s="67">
        <v>9199</v>
      </c>
      <c r="K1707" s="50">
        <v>0</v>
      </c>
      <c r="L1707" s="41">
        <f>SUM(Data5[[#This Row],[CHELTUIELI DE PERSONAL LEI]:[CHELTUIELI DE CAPITAL (ACTIVE NEFINANCIARE ) LEI]])</f>
        <v>9199</v>
      </c>
      <c r="M1707" s="41">
        <f>Data5[[#This Row],[TOTAL CHELTUIELI LEI]]/Data5[[#This Row],[CURS VALUTAR EURO BNR 22 07 2020]]</f>
        <v>1900.5805665172209</v>
      </c>
      <c r="N1707" s="49">
        <v>2297</v>
      </c>
      <c r="O1707" s="54"/>
      <c r="P1707" s="54">
        <v>1275</v>
      </c>
      <c r="Q1707" s="54"/>
      <c r="R1707" s="54">
        <f>Data5[[#This Row],[PERSOANE ÎNSCRISE ÎN LISTELE ELECTORALE (TURUL 1)            ]]+Data5[[#This Row],[PERSOANE ÎNSCRISE ÎN LISTELE ELECTORALE (TURUL AL 2-LEA)]]</f>
        <v>2297</v>
      </c>
      <c r="S1707" s="54">
        <f>Data5[[#This Row],[PERSOANE CARE AU PARTICIPAT LA VOT (TURUL 1)]]+Data5[[#This Row],[PERSOANE CARE AU PARTICIPAT LA VOT  (TURUL AL 2-LEA)]]</f>
        <v>1275</v>
      </c>
      <c r="T1707" s="41">
        <f>Data5[[#This Row],[TOTAL CHELTUIELI LEI]]/Data5[[#This Row],[NUMĂRUL PERSOANELOR ÎNSCRISE ÎN LISTELE ELECTORALE]]</f>
        <v>4.0047888550282975</v>
      </c>
      <c r="U1707" s="41">
        <f>Data5[[#This Row],[TOTAL CHELTUIELI EURO]]/Data5[[#This Row],[NUMĂRUL PERSOANELOR ÎNSCRISE ÎN LISTELE ELECTORALE]]</f>
        <v>0.82741861842282149</v>
      </c>
      <c r="V1707" s="41">
        <f>Data5[[#This Row],[TOTAL CHELTUIELI LEI]]/Data5[[#This Row],[NUMĂRUL PERSOANELOR CARE AU PARTICIPAT LA VOT]]</f>
        <v>7.2149019607843137</v>
      </c>
      <c r="W1707" s="41">
        <f>Data5[[#This Row],[TOTAL CHELTUIELI EURO]]/Data5[[#This Row],[NUMĂRUL PERSOANELOR CARE AU PARTICIPAT LA VOT]]</f>
        <v>1.4906514247193889</v>
      </c>
      <c r="X1707" s="43">
        <v>4.8400999999999996</v>
      </c>
      <c r="Y1707" s="114" t="s">
        <v>2895</v>
      </c>
      <c r="Z1707" s="44">
        <v>4</v>
      </c>
      <c r="AA1707" s="115" t="s">
        <v>3105</v>
      </c>
      <c r="AB1707" s="44">
        <v>0</v>
      </c>
      <c r="AC1707" s="45"/>
    </row>
    <row r="1708" spans="1:29" x14ac:dyDescent="0.2">
      <c r="A1708" s="37">
        <v>1707</v>
      </c>
      <c r="B1708" s="38" t="s">
        <v>97</v>
      </c>
      <c r="C1708" s="39" t="s">
        <v>101</v>
      </c>
      <c r="D1708" s="40">
        <v>44101</v>
      </c>
      <c r="E1708" s="38">
        <v>1</v>
      </c>
      <c r="F1708" s="38"/>
      <c r="G1708" s="38" t="s">
        <v>2</v>
      </c>
      <c r="H1708" s="38" t="s">
        <v>2</v>
      </c>
      <c r="I1708" s="67">
        <v>6640</v>
      </c>
      <c r="J1708" s="67">
        <v>11945</v>
      </c>
      <c r="K1708" s="67">
        <v>0</v>
      </c>
      <c r="L1708" s="41">
        <f>SUM(Data5[[#This Row],[CHELTUIELI DE PERSONAL LEI]:[CHELTUIELI DE CAPITAL (ACTIVE NEFINANCIARE ) LEI]])</f>
        <v>18585</v>
      </c>
      <c r="M1708" s="41">
        <f>Data5[[#This Row],[TOTAL CHELTUIELI LEI]]/Data5[[#This Row],[CURS VALUTAR EURO BNR 22 07 2020]]</f>
        <v>3839.7966984153222</v>
      </c>
      <c r="N1708" s="49">
        <v>3187</v>
      </c>
      <c r="O1708" s="54"/>
      <c r="P1708" s="54">
        <v>1663</v>
      </c>
      <c r="Q1708" s="54"/>
      <c r="R1708" s="54">
        <f>Data5[[#This Row],[PERSOANE ÎNSCRISE ÎN LISTELE ELECTORALE (TURUL 1)            ]]+Data5[[#This Row],[PERSOANE ÎNSCRISE ÎN LISTELE ELECTORALE (TURUL AL 2-LEA)]]</f>
        <v>3187</v>
      </c>
      <c r="S1708" s="54">
        <f>Data5[[#This Row],[PERSOANE CARE AU PARTICIPAT LA VOT (TURUL 1)]]+Data5[[#This Row],[PERSOANE CARE AU PARTICIPAT LA VOT  (TURUL AL 2-LEA)]]</f>
        <v>1663</v>
      </c>
      <c r="T1708" s="41">
        <f>Data5[[#This Row],[TOTAL CHELTUIELI LEI]]/Data5[[#This Row],[NUMĂRUL PERSOANELOR ÎNSCRISE ÎN LISTELE ELECTORALE]]</f>
        <v>5.8315029808597423</v>
      </c>
      <c r="U1708" s="41">
        <f>Data5[[#This Row],[TOTAL CHELTUIELI EURO]]/Data5[[#This Row],[NUMĂRUL PERSOANELOR ÎNSCRISE ÎN LISTELE ELECTORALE]]</f>
        <v>1.2048310945765053</v>
      </c>
      <c r="V1708" s="41">
        <f>Data5[[#This Row],[TOTAL CHELTUIELI LEI]]/Data5[[#This Row],[NUMĂRUL PERSOANELOR CARE AU PARTICIPAT LA VOT]]</f>
        <v>11.175586289837643</v>
      </c>
      <c r="W1708" s="41">
        <f>Data5[[#This Row],[TOTAL CHELTUIELI EURO]]/Data5[[#This Row],[NUMĂRUL PERSOANELOR CARE AU PARTICIPAT LA VOT]]</f>
        <v>2.3089577260464957</v>
      </c>
      <c r="X1708" s="43">
        <v>4.8400999999999996</v>
      </c>
      <c r="Y1708" s="114" t="s">
        <v>2892</v>
      </c>
      <c r="Z1708" s="44">
        <v>5</v>
      </c>
      <c r="AA1708" s="115" t="s">
        <v>3107</v>
      </c>
      <c r="AB1708" s="44">
        <v>1</v>
      </c>
      <c r="AC1708" s="45"/>
    </row>
    <row r="1709" spans="1:29" x14ac:dyDescent="0.2">
      <c r="A1709" s="37">
        <v>1708</v>
      </c>
      <c r="B1709" s="38" t="s">
        <v>97</v>
      </c>
      <c r="C1709" s="39" t="s">
        <v>102</v>
      </c>
      <c r="D1709" s="40">
        <v>44101</v>
      </c>
      <c r="E1709" s="38">
        <v>1</v>
      </c>
      <c r="F1709" s="38"/>
      <c r="G1709" s="38" t="s">
        <v>2</v>
      </c>
      <c r="H1709" s="38" t="s">
        <v>2</v>
      </c>
      <c r="I1709" s="67">
        <v>31623</v>
      </c>
      <c r="J1709" s="67">
        <v>12000</v>
      </c>
      <c r="K1709" s="50">
        <v>0</v>
      </c>
      <c r="L1709" s="41">
        <f>SUM(Data5[[#This Row],[CHELTUIELI DE PERSONAL LEI]:[CHELTUIELI DE CAPITAL (ACTIVE NEFINANCIARE ) LEI]])</f>
        <v>43623</v>
      </c>
      <c r="M1709" s="41">
        <f>Data5[[#This Row],[TOTAL CHELTUIELI LEI]]/Data5[[#This Row],[CURS VALUTAR EURO BNR 22 07 2020]]</f>
        <v>9012.8303134232774</v>
      </c>
      <c r="N1709" s="49">
        <v>3400</v>
      </c>
      <c r="O1709" s="54"/>
      <c r="P1709" s="54">
        <v>1965</v>
      </c>
      <c r="Q1709" s="54"/>
      <c r="R1709" s="54">
        <f>Data5[[#This Row],[PERSOANE ÎNSCRISE ÎN LISTELE ELECTORALE (TURUL 1)            ]]+Data5[[#This Row],[PERSOANE ÎNSCRISE ÎN LISTELE ELECTORALE (TURUL AL 2-LEA)]]</f>
        <v>3400</v>
      </c>
      <c r="S1709" s="54">
        <f>Data5[[#This Row],[PERSOANE CARE AU PARTICIPAT LA VOT (TURUL 1)]]+Data5[[#This Row],[PERSOANE CARE AU PARTICIPAT LA VOT  (TURUL AL 2-LEA)]]</f>
        <v>1965</v>
      </c>
      <c r="T1709" s="41">
        <f>Data5[[#This Row],[TOTAL CHELTUIELI LEI]]/Data5[[#This Row],[NUMĂRUL PERSOANELOR ÎNSCRISE ÎN LISTELE ELECTORALE]]</f>
        <v>12.830294117647059</v>
      </c>
      <c r="U1709" s="41">
        <f>Data5[[#This Row],[TOTAL CHELTUIELI EURO]]/Data5[[#This Row],[NUMĂRUL PERSOANELOR ÎNSCRISE ÎN LISTELE ELECTORALE]]</f>
        <v>2.6508324451244936</v>
      </c>
      <c r="V1709" s="41">
        <f>Data5[[#This Row],[TOTAL CHELTUIELI LEI]]/Data5[[#This Row],[NUMĂRUL PERSOANELOR CARE AU PARTICIPAT LA VOT]]</f>
        <v>22.2</v>
      </c>
      <c r="W1709" s="41">
        <f>Data5[[#This Row],[TOTAL CHELTUIELI EURO]]/Data5[[#This Row],[NUMĂRUL PERSOANELOR CARE AU PARTICIPAT LA VOT]]</f>
        <v>4.5866820933451793</v>
      </c>
      <c r="X1709" s="43">
        <v>4.8400999999999996</v>
      </c>
      <c r="Y1709" s="114" t="s">
        <v>2897</v>
      </c>
      <c r="Z1709" s="44">
        <v>12</v>
      </c>
      <c r="AA1709" s="115" t="s">
        <v>3108</v>
      </c>
      <c r="AB1709" s="44">
        <v>2</v>
      </c>
      <c r="AC1709" s="45"/>
    </row>
    <row r="1710" spans="1:29" x14ac:dyDescent="0.2">
      <c r="A1710" s="37">
        <v>1709</v>
      </c>
      <c r="B1710" s="38" t="s">
        <v>97</v>
      </c>
      <c r="C1710" s="39" t="s">
        <v>103</v>
      </c>
      <c r="D1710" s="40">
        <v>44101</v>
      </c>
      <c r="E1710" s="38">
        <v>1</v>
      </c>
      <c r="F1710" s="38"/>
      <c r="G1710" s="38" t="s">
        <v>2</v>
      </c>
      <c r="H1710" s="38" t="s">
        <v>2</v>
      </c>
      <c r="I1710" s="67">
        <v>4000</v>
      </c>
      <c r="J1710" s="67">
        <v>11424.98</v>
      </c>
      <c r="K1710" s="50">
        <v>0</v>
      </c>
      <c r="L1710" s="41">
        <f>SUM(Data5[[#This Row],[CHELTUIELI DE PERSONAL LEI]:[CHELTUIELI DE CAPITAL (ACTIVE NEFINANCIARE ) LEI]])</f>
        <v>15424.98</v>
      </c>
      <c r="M1710" s="41">
        <f>Data5[[#This Row],[TOTAL CHELTUIELI LEI]]/Data5[[#This Row],[CURS VALUTAR EURO BNR 22 07 2020]]</f>
        <v>3186.9134935228612</v>
      </c>
      <c r="N1710" s="49">
        <v>2798</v>
      </c>
      <c r="O1710" s="54"/>
      <c r="P1710" s="54">
        <v>1554</v>
      </c>
      <c r="Q1710" s="54"/>
      <c r="R1710" s="54">
        <f>Data5[[#This Row],[PERSOANE ÎNSCRISE ÎN LISTELE ELECTORALE (TURUL 1)            ]]+Data5[[#This Row],[PERSOANE ÎNSCRISE ÎN LISTELE ELECTORALE (TURUL AL 2-LEA)]]</f>
        <v>2798</v>
      </c>
      <c r="S1710" s="54">
        <f>Data5[[#This Row],[PERSOANE CARE AU PARTICIPAT LA VOT (TURUL 1)]]+Data5[[#This Row],[PERSOANE CARE AU PARTICIPAT LA VOT  (TURUL AL 2-LEA)]]</f>
        <v>1554</v>
      </c>
      <c r="T1710" s="41">
        <f>Data5[[#This Row],[TOTAL CHELTUIELI LEI]]/Data5[[#This Row],[NUMĂRUL PERSOANELOR ÎNSCRISE ÎN LISTELE ELECTORALE]]</f>
        <v>5.5128591851322373</v>
      </c>
      <c r="U1710" s="41">
        <f>Data5[[#This Row],[TOTAL CHELTUIELI EURO]]/Data5[[#This Row],[NUMĂRUL PERSOANELOR ÎNSCRISE ÎN LISTELE ELECTORALE]]</f>
        <v>1.1389969598008796</v>
      </c>
      <c r="V1710" s="41">
        <f>Data5[[#This Row],[TOTAL CHELTUIELI LEI]]/Data5[[#This Row],[NUMĂRUL PERSOANELOR CARE AU PARTICIPAT LA VOT]]</f>
        <v>9.9259845559845559</v>
      </c>
      <c r="W1710" s="41">
        <f>Data5[[#This Row],[TOTAL CHELTUIELI EURO]]/Data5[[#This Row],[NUMĂRUL PERSOANELOR CARE AU PARTICIPAT LA VOT]]</f>
        <v>2.0507808838628452</v>
      </c>
      <c r="X1710" s="43">
        <v>4.8400999999999996</v>
      </c>
      <c r="Y1710" s="114" t="s">
        <v>2892</v>
      </c>
      <c r="Z1710" s="44">
        <v>5</v>
      </c>
      <c r="AA1710" s="115" t="s">
        <v>3107</v>
      </c>
      <c r="AB1710" s="44">
        <v>1</v>
      </c>
      <c r="AC1710" s="45"/>
    </row>
    <row r="1711" spans="1:29" x14ac:dyDescent="0.2">
      <c r="A1711" s="37">
        <v>1710</v>
      </c>
      <c r="B1711" s="38" t="s">
        <v>97</v>
      </c>
      <c r="C1711" s="39" t="s">
        <v>104</v>
      </c>
      <c r="D1711" s="40">
        <v>44101</v>
      </c>
      <c r="E1711" s="38">
        <v>1</v>
      </c>
      <c r="F1711" s="38"/>
      <c r="G1711" s="38" t="s">
        <v>2</v>
      </c>
      <c r="H1711" s="38" t="s">
        <v>2</v>
      </c>
      <c r="I1711" s="67">
        <v>0</v>
      </c>
      <c r="J1711" s="67">
        <v>10024</v>
      </c>
      <c r="K1711" s="67">
        <v>0</v>
      </c>
      <c r="L1711" s="41">
        <f>SUM(Data5[[#This Row],[CHELTUIELI DE PERSONAL LEI]:[CHELTUIELI DE CAPITAL (ACTIVE NEFINANCIARE ) LEI]])</f>
        <v>10024</v>
      </c>
      <c r="M1711" s="41">
        <f>Data5[[#This Row],[TOTAL CHELTUIELI LEI]]/Data5[[#This Row],[CURS VALUTAR EURO BNR 22 07 2020]]</f>
        <v>2071.0315902563998</v>
      </c>
      <c r="N1711" s="49">
        <v>4482</v>
      </c>
      <c r="O1711" s="54"/>
      <c r="P1711" s="54">
        <v>2611</v>
      </c>
      <c r="Q1711" s="54"/>
      <c r="R1711" s="54">
        <f>Data5[[#This Row],[PERSOANE ÎNSCRISE ÎN LISTELE ELECTORALE (TURUL 1)            ]]+Data5[[#This Row],[PERSOANE ÎNSCRISE ÎN LISTELE ELECTORALE (TURUL AL 2-LEA)]]</f>
        <v>4482</v>
      </c>
      <c r="S1711" s="54">
        <f>Data5[[#This Row],[PERSOANE CARE AU PARTICIPAT LA VOT (TURUL 1)]]+Data5[[#This Row],[PERSOANE CARE AU PARTICIPAT LA VOT  (TURUL AL 2-LEA)]]</f>
        <v>2611</v>
      </c>
      <c r="T1711" s="41">
        <f>Data5[[#This Row],[TOTAL CHELTUIELI LEI]]/Data5[[#This Row],[NUMĂRUL PERSOANELOR ÎNSCRISE ÎN LISTELE ELECTORALE]]</f>
        <v>2.2365015618027666</v>
      </c>
      <c r="U1711" s="41">
        <f>Data5[[#This Row],[TOTAL CHELTUIELI EURO]]/Data5[[#This Row],[NUMĂRUL PERSOANELOR ÎNSCRISE ÎN LISTELE ELECTORALE]]</f>
        <v>0.46207755248915661</v>
      </c>
      <c r="V1711" s="41">
        <f>Data5[[#This Row],[TOTAL CHELTUIELI LEI]]/Data5[[#This Row],[NUMĂRUL PERSOANELOR CARE AU PARTICIPAT LA VOT]]</f>
        <v>3.8391420911528149</v>
      </c>
      <c r="W1711" s="41">
        <f>Data5[[#This Row],[TOTAL CHELTUIELI EURO]]/Data5[[#This Row],[NUMĂRUL PERSOANELOR CARE AU PARTICIPAT LA VOT]]</f>
        <v>0.79319478753596317</v>
      </c>
      <c r="X1711" s="43">
        <v>4.8400999999999996</v>
      </c>
      <c r="Y1711" s="114" t="s">
        <v>2891</v>
      </c>
      <c r="Z1711" s="44">
        <v>2</v>
      </c>
      <c r="AA1711" s="115" t="s">
        <v>3105</v>
      </c>
      <c r="AB1711" s="44">
        <v>0</v>
      </c>
      <c r="AC1711" s="45"/>
    </row>
    <row r="1712" spans="1:29" x14ac:dyDescent="0.2">
      <c r="A1712" s="37">
        <v>1711</v>
      </c>
      <c r="B1712" s="38" t="s">
        <v>97</v>
      </c>
      <c r="C1712" s="39" t="s">
        <v>105</v>
      </c>
      <c r="D1712" s="40">
        <v>44101</v>
      </c>
      <c r="E1712" s="38">
        <v>1</v>
      </c>
      <c r="F1712" s="38"/>
      <c r="G1712" s="38" t="s">
        <v>2</v>
      </c>
      <c r="H1712" s="38" t="s">
        <v>2</v>
      </c>
      <c r="I1712" s="50">
        <v>9495</v>
      </c>
      <c r="J1712" s="50">
        <v>0</v>
      </c>
      <c r="K1712" s="50">
        <v>0</v>
      </c>
      <c r="L1712" s="41">
        <f>SUM(Data5[[#This Row],[CHELTUIELI DE PERSONAL LEI]:[CHELTUIELI DE CAPITAL (ACTIVE NEFINANCIARE ) LEI]])</f>
        <v>9495</v>
      </c>
      <c r="M1712" s="41">
        <f>Data5[[#This Row],[TOTAL CHELTUIELI LEI]]/Data5[[#This Row],[CURS VALUTAR EURO BNR 22 07 2020]]</f>
        <v>1961.7363277618233</v>
      </c>
      <c r="N1712" s="49">
        <v>5725</v>
      </c>
      <c r="O1712" s="54"/>
      <c r="P1712" s="54">
        <v>2860</v>
      </c>
      <c r="Q1712" s="54"/>
      <c r="R1712" s="54">
        <f>Data5[[#This Row],[PERSOANE ÎNSCRISE ÎN LISTELE ELECTORALE (TURUL 1)            ]]+Data5[[#This Row],[PERSOANE ÎNSCRISE ÎN LISTELE ELECTORALE (TURUL AL 2-LEA)]]</f>
        <v>5725</v>
      </c>
      <c r="S1712" s="54">
        <f>Data5[[#This Row],[PERSOANE CARE AU PARTICIPAT LA VOT (TURUL 1)]]+Data5[[#This Row],[PERSOANE CARE AU PARTICIPAT LA VOT  (TURUL AL 2-LEA)]]</f>
        <v>2860</v>
      </c>
      <c r="T1712" s="41">
        <f>Data5[[#This Row],[TOTAL CHELTUIELI LEI]]/Data5[[#This Row],[NUMĂRUL PERSOANELOR ÎNSCRISE ÎN LISTELE ELECTORALE]]</f>
        <v>1.6585152838427948</v>
      </c>
      <c r="U1712" s="41">
        <f>Data5[[#This Row],[TOTAL CHELTUIELI EURO]]/Data5[[#This Row],[NUMĂRUL PERSOANELOR ÎNSCRISE ÎN LISTELE ELECTORALE]]</f>
        <v>0.34266136729464164</v>
      </c>
      <c r="V1712" s="41">
        <f>Data5[[#This Row],[TOTAL CHELTUIELI LEI]]/Data5[[#This Row],[NUMĂRUL PERSOANELOR CARE AU PARTICIPAT LA VOT]]</f>
        <v>3.31993006993007</v>
      </c>
      <c r="W1712" s="41">
        <f>Data5[[#This Row],[TOTAL CHELTUIELI EURO]]/Data5[[#This Row],[NUMĂRUL PERSOANELOR CARE AU PARTICIPAT LA VOT]]</f>
        <v>0.68592179292371447</v>
      </c>
      <c r="X1712" s="43">
        <v>4.8400999999999996</v>
      </c>
      <c r="Y1712" s="114" t="s">
        <v>2894</v>
      </c>
      <c r="Z1712" s="44">
        <v>1</v>
      </c>
      <c r="AA1712" s="115" t="s">
        <v>3105</v>
      </c>
      <c r="AB1712" s="44">
        <v>0</v>
      </c>
      <c r="AC1712" s="45"/>
    </row>
    <row r="1713" spans="1:29" x14ac:dyDescent="0.2">
      <c r="A1713" s="37">
        <v>1712</v>
      </c>
      <c r="B1713" s="38" t="s">
        <v>97</v>
      </c>
      <c r="C1713" s="39" t="s">
        <v>106</v>
      </c>
      <c r="D1713" s="40">
        <v>44101</v>
      </c>
      <c r="E1713" s="38">
        <v>1</v>
      </c>
      <c r="F1713" s="38"/>
      <c r="G1713" s="38" t="s">
        <v>2</v>
      </c>
      <c r="H1713" s="38" t="s">
        <v>2</v>
      </c>
      <c r="I1713" s="67">
        <v>10800</v>
      </c>
      <c r="J1713" s="67">
        <v>8984.59</v>
      </c>
      <c r="K1713" s="67">
        <v>0</v>
      </c>
      <c r="L1713" s="41">
        <f>SUM(Data5[[#This Row],[CHELTUIELI DE PERSONAL LEI]:[CHELTUIELI DE CAPITAL (ACTIVE NEFINANCIARE ) LEI]])</f>
        <v>19784.59</v>
      </c>
      <c r="M1713" s="41">
        <f>Data5[[#This Row],[TOTAL CHELTUIELI LEI]]/Data5[[#This Row],[CURS VALUTAR EURO BNR 22 07 2020]]</f>
        <v>4087.6407512241485</v>
      </c>
      <c r="N1713" s="49">
        <v>8390</v>
      </c>
      <c r="O1713" s="54"/>
      <c r="P1713" s="54">
        <v>3750</v>
      </c>
      <c r="Q1713" s="54"/>
      <c r="R1713" s="54">
        <f>Data5[[#This Row],[PERSOANE ÎNSCRISE ÎN LISTELE ELECTORALE (TURUL 1)            ]]+Data5[[#This Row],[PERSOANE ÎNSCRISE ÎN LISTELE ELECTORALE (TURUL AL 2-LEA)]]</f>
        <v>8390</v>
      </c>
      <c r="S1713" s="54">
        <f>Data5[[#This Row],[PERSOANE CARE AU PARTICIPAT LA VOT (TURUL 1)]]+Data5[[#This Row],[PERSOANE CARE AU PARTICIPAT LA VOT  (TURUL AL 2-LEA)]]</f>
        <v>3750</v>
      </c>
      <c r="T1713" s="41">
        <f>Data5[[#This Row],[TOTAL CHELTUIELI LEI]]/Data5[[#This Row],[NUMĂRUL PERSOANELOR ÎNSCRISE ÎN LISTELE ELECTORALE]]</f>
        <v>2.3581156138259831</v>
      </c>
      <c r="U1713" s="41">
        <f>Data5[[#This Row],[TOTAL CHELTUIELI EURO]]/Data5[[#This Row],[NUMĂRUL PERSOANELOR ÎNSCRISE ÎN LISTELE ELECTORALE]]</f>
        <v>0.48720390360240151</v>
      </c>
      <c r="V1713" s="41">
        <f>Data5[[#This Row],[TOTAL CHELTUIELI LEI]]/Data5[[#This Row],[NUMĂRUL PERSOANELOR CARE AU PARTICIPAT LA VOT]]</f>
        <v>5.2758906666666663</v>
      </c>
      <c r="W1713" s="41">
        <f>Data5[[#This Row],[TOTAL CHELTUIELI EURO]]/Data5[[#This Row],[NUMĂRUL PERSOANELOR CARE AU PARTICIPAT LA VOT]]</f>
        <v>1.090037533659773</v>
      </c>
      <c r="X1713" s="43">
        <v>4.8400999999999996</v>
      </c>
      <c r="Y1713" s="114" t="s">
        <v>2891</v>
      </c>
      <c r="Z1713" s="44">
        <v>2</v>
      </c>
      <c r="AA1713" s="115" t="s">
        <v>3105</v>
      </c>
      <c r="AB1713" s="44">
        <v>0</v>
      </c>
      <c r="AC1713" s="45"/>
    </row>
    <row r="1714" spans="1:29" x14ac:dyDescent="0.2">
      <c r="A1714" s="37">
        <v>1713</v>
      </c>
      <c r="B1714" s="38" t="s">
        <v>97</v>
      </c>
      <c r="C1714" s="39" t="s">
        <v>107</v>
      </c>
      <c r="D1714" s="40">
        <v>44101</v>
      </c>
      <c r="E1714" s="38">
        <v>1</v>
      </c>
      <c r="F1714" s="38"/>
      <c r="G1714" s="38" t="s">
        <v>2</v>
      </c>
      <c r="H1714" s="38" t="s">
        <v>2</v>
      </c>
      <c r="I1714" s="67">
        <v>16000</v>
      </c>
      <c r="J1714" s="67">
        <v>22252</v>
      </c>
      <c r="K1714" s="67">
        <v>0</v>
      </c>
      <c r="L1714" s="41">
        <f>SUM(Data5[[#This Row],[CHELTUIELI DE PERSONAL LEI]:[CHELTUIELI DE CAPITAL (ACTIVE NEFINANCIARE ) LEI]])</f>
        <v>38252</v>
      </c>
      <c r="M1714" s="41">
        <f>Data5[[#This Row],[TOTAL CHELTUIELI LEI]]/Data5[[#This Row],[CURS VALUTAR EURO BNR 22 07 2020]]</f>
        <v>7903.1424970558464</v>
      </c>
      <c r="N1714" s="49">
        <v>3322</v>
      </c>
      <c r="O1714" s="54"/>
      <c r="P1714" s="54">
        <v>1199</v>
      </c>
      <c r="Q1714" s="54"/>
      <c r="R1714" s="54">
        <f>Data5[[#This Row],[PERSOANE ÎNSCRISE ÎN LISTELE ELECTORALE (TURUL 1)            ]]+Data5[[#This Row],[PERSOANE ÎNSCRISE ÎN LISTELE ELECTORALE (TURUL AL 2-LEA)]]</f>
        <v>3322</v>
      </c>
      <c r="S1714" s="54">
        <f>Data5[[#This Row],[PERSOANE CARE AU PARTICIPAT LA VOT (TURUL 1)]]+Data5[[#This Row],[PERSOANE CARE AU PARTICIPAT LA VOT  (TURUL AL 2-LEA)]]</f>
        <v>1199</v>
      </c>
      <c r="T1714" s="41">
        <f>Data5[[#This Row],[TOTAL CHELTUIELI LEI]]/Data5[[#This Row],[NUMĂRUL PERSOANELOR ÎNSCRISE ÎN LISTELE ELECTORALE]]</f>
        <v>11.514750150511739</v>
      </c>
      <c r="U1714" s="41">
        <f>Data5[[#This Row],[TOTAL CHELTUIELI EURO]]/Data5[[#This Row],[NUMĂRUL PERSOANELOR ÎNSCRISE ÎN LISTELE ELECTORALE]]</f>
        <v>2.3790314560673829</v>
      </c>
      <c r="V1714" s="41">
        <f>Data5[[#This Row],[TOTAL CHELTUIELI LEI]]/Data5[[#This Row],[NUMĂRUL PERSOANELOR CARE AU PARTICIPAT LA VOT]]</f>
        <v>31.90325271059216</v>
      </c>
      <c r="W1714" s="41">
        <f>Data5[[#This Row],[TOTAL CHELTUIELI EURO]]/Data5[[#This Row],[NUMĂRUL PERSOANELOR CARE AU PARTICIPAT LA VOT]]</f>
        <v>6.5914449516729325</v>
      </c>
      <c r="X1714" s="43">
        <v>4.8400999999999996</v>
      </c>
      <c r="Y1714" s="114" t="s">
        <v>2888</v>
      </c>
      <c r="Z1714" s="44">
        <v>11</v>
      </c>
      <c r="AA1714" s="115" t="s">
        <v>3108</v>
      </c>
      <c r="AB1714" s="44">
        <v>2</v>
      </c>
      <c r="AC1714" s="45"/>
    </row>
    <row r="1715" spans="1:29" x14ac:dyDescent="0.2">
      <c r="A1715" s="37">
        <v>1714</v>
      </c>
      <c r="B1715" s="38" t="s">
        <v>97</v>
      </c>
      <c r="C1715" s="39" t="s">
        <v>108</v>
      </c>
      <c r="D1715" s="40">
        <v>44101</v>
      </c>
      <c r="E1715" s="38">
        <v>1</v>
      </c>
      <c r="F1715" s="38"/>
      <c r="G1715" s="38" t="s">
        <v>2</v>
      </c>
      <c r="H1715" s="38" t="s">
        <v>2</v>
      </c>
      <c r="I1715" s="67">
        <v>3300</v>
      </c>
      <c r="J1715" s="67">
        <v>9700</v>
      </c>
      <c r="K1715" s="67">
        <v>0</v>
      </c>
      <c r="L1715" s="41">
        <f>SUM(Data5[[#This Row],[CHELTUIELI DE PERSONAL LEI]:[CHELTUIELI DE CAPITAL (ACTIVE NEFINANCIARE ) LEI]])</f>
        <v>13000</v>
      </c>
      <c r="M1715" s="41">
        <f>Data5[[#This Row],[TOTAL CHELTUIELI LEI]]/Data5[[#This Row],[CURS VALUTAR EURO BNR 22 07 2020]]</f>
        <v>2685.8949195264563</v>
      </c>
      <c r="N1715" s="49">
        <v>2501</v>
      </c>
      <c r="O1715" s="54"/>
      <c r="P1715" s="54">
        <v>1417</v>
      </c>
      <c r="Q1715" s="54"/>
      <c r="R1715" s="54">
        <f>Data5[[#This Row],[PERSOANE ÎNSCRISE ÎN LISTELE ELECTORALE (TURUL 1)            ]]+Data5[[#This Row],[PERSOANE ÎNSCRISE ÎN LISTELE ELECTORALE (TURUL AL 2-LEA)]]</f>
        <v>2501</v>
      </c>
      <c r="S1715" s="54">
        <f>Data5[[#This Row],[PERSOANE CARE AU PARTICIPAT LA VOT (TURUL 1)]]+Data5[[#This Row],[PERSOANE CARE AU PARTICIPAT LA VOT  (TURUL AL 2-LEA)]]</f>
        <v>1417</v>
      </c>
      <c r="T1715" s="41">
        <f>Data5[[#This Row],[TOTAL CHELTUIELI LEI]]/Data5[[#This Row],[NUMĂRUL PERSOANELOR ÎNSCRISE ÎN LISTELE ELECTORALE]]</f>
        <v>5.1979208316673331</v>
      </c>
      <c r="U1715" s="41">
        <f>Data5[[#This Row],[TOTAL CHELTUIELI EURO]]/Data5[[#This Row],[NUMĂRUL PERSOANELOR ÎNSCRISE ÎN LISTELE ELECTORALE]]</f>
        <v>1.0739283964520017</v>
      </c>
      <c r="V1715" s="41">
        <f>Data5[[#This Row],[TOTAL CHELTUIELI LEI]]/Data5[[#This Row],[NUMĂRUL PERSOANELOR CARE AU PARTICIPAT LA VOT]]</f>
        <v>9.1743119266055047</v>
      </c>
      <c r="W1715" s="41">
        <f>Data5[[#This Row],[TOTAL CHELTUIELI EURO]]/Data5[[#This Row],[NUMĂRUL PERSOANELOR CARE AU PARTICIPAT LA VOT]]</f>
        <v>1.8954798302939</v>
      </c>
      <c r="X1715" s="43">
        <v>4.8400999999999996</v>
      </c>
      <c r="Y1715" s="114" t="s">
        <v>2892</v>
      </c>
      <c r="Z1715" s="44">
        <v>5</v>
      </c>
      <c r="AA1715" s="115" t="s">
        <v>3107</v>
      </c>
      <c r="AB1715" s="44">
        <v>1</v>
      </c>
      <c r="AC1715" s="45"/>
    </row>
    <row r="1716" spans="1:29" x14ac:dyDescent="0.2">
      <c r="A1716" s="37">
        <v>1715</v>
      </c>
      <c r="B1716" s="38" t="s">
        <v>97</v>
      </c>
      <c r="C1716" s="39" t="s">
        <v>109</v>
      </c>
      <c r="D1716" s="40">
        <v>44101</v>
      </c>
      <c r="E1716" s="38">
        <v>1</v>
      </c>
      <c r="F1716" s="38"/>
      <c r="G1716" s="38" t="s">
        <v>2</v>
      </c>
      <c r="H1716" s="38" t="s">
        <v>2</v>
      </c>
      <c r="I1716" s="50">
        <v>2556</v>
      </c>
      <c r="J1716" s="50">
        <v>7591</v>
      </c>
      <c r="K1716" s="50">
        <v>0</v>
      </c>
      <c r="L1716" s="41">
        <f>SUM(Data5[[#This Row],[CHELTUIELI DE PERSONAL LEI]:[CHELTUIELI DE CAPITAL (ACTIVE NEFINANCIARE ) LEI]])</f>
        <v>10147</v>
      </c>
      <c r="M1716" s="41">
        <f>Data5[[#This Row],[TOTAL CHELTUIELI LEI]]/Data5[[#This Row],[CURS VALUTAR EURO BNR 22 07 2020]]</f>
        <v>2096.4442883411502</v>
      </c>
      <c r="N1716" s="49">
        <v>3519</v>
      </c>
      <c r="O1716" s="54"/>
      <c r="P1716" s="54">
        <v>1407</v>
      </c>
      <c r="Q1716" s="54"/>
      <c r="R1716" s="54">
        <f>Data5[[#This Row],[PERSOANE ÎNSCRISE ÎN LISTELE ELECTORALE (TURUL 1)            ]]+Data5[[#This Row],[PERSOANE ÎNSCRISE ÎN LISTELE ELECTORALE (TURUL AL 2-LEA)]]</f>
        <v>3519</v>
      </c>
      <c r="S1716" s="54">
        <f>Data5[[#This Row],[PERSOANE CARE AU PARTICIPAT LA VOT (TURUL 1)]]+Data5[[#This Row],[PERSOANE CARE AU PARTICIPAT LA VOT  (TURUL AL 2-LEA)]]</f>
        <v>1407</v>
      </c>
      <c r="T1716" s="41">
        <f>Data5[[#This Row],[TOTAL CHELTUIELI LEI]]/Data5[[#This Row],[NUMĂRUL PERSOANELOR ÎNSCRISE ÎN LISTELE ELECTORALE]]</f>
        <v>2.8834896277351518</v>
      </c>
      <c r="U1716" s="41">
        <f>Data5[[#This Row],[TOTAL CHELTUIELI EURO]]/Data5[[#This Row],[NUMĂRUL PERSOANELOR ÎNSCRISE ÎN LISTELE ELECTORALE]]</f>
        <v>0.59575001089546753</v>
      </c>
      <c r="V1716" s="41">
        <f>Data5[[#This Row],[TOTAL CHELTUIELI LEI]]/Data5[[#This Row],[NUMĂRUL PERSOANELOR CARE AU PARTICIPAT LA VOT]]</f>
        <v>7.2117981520966596</v>
      </c>
      <c r="W1716" s="41">
        <f>Data5[[#This Row],[TOTAL CHELTUIELI EURO]]/Data5[[#This Row],[NUMĂRUL PERSOANELOR CARE AU PARTICIPAT LA VOT]]</f>
        <v>1.4900101551820542</v>
      </c>
      <c r="X1716" s="43">
        <v>4.8400999999999996</v>
      </c>
      <c r="Y1716" s="114" t="s">
        <v>2891</v>
      </c>
      <c r="Z1716" s="44">
        <v>2</v>
      </c>
      <c r="AA1716" s="115" t="s">
        <v>3105</v>
      </c>
      <c r="AB1716" s="44">
        <v>0</v>
      </c>
      <c r="AC1716" s="45"/>
    </row>
    <row r="1717" spans="1:29" x14ac:dyDescent="0.2">
      <c r="A1717" s="37">
        <v>1716</v>
      </c>
      <c r="B1717" s="38" t="s">
        <v>97</v>
      </c>
      <c r="C1717" s="39" t="s">
        <v>110</v>
      </c>
      <c r="D1717" s="40">
        <v>44101</v>
      </c>
      <c r="E1717" s="38">
        <v>1</v>
      </c>
      <c r="F1717" s="38"/>
      <c r="G1717" s="38" t="s">
        <v>2</v>
      </c>
      <c r="H1717" s="38" t="s">
        <v>2</v>
      </c>
      <c r="I1717" s="67">
        <v>0</v>
      </c>
      <c r="J1717" s="67">
        <v>23310</v>
      </c>
      <c r="K1717" s="50">
        <v>0</v>
      </c>
      <c r="L1717" s="41">
        <f>SUM(Data5[[#This Row],[CHELTUIELI DE PERSONAL LEI]:[CHELTUIELI DE CAPITAL (ACTIVE NEFINANCIARE ) LEI]])</f>
        <v>23310</v>
      </c>
      <c r="M1717" s="41">
        <f>Data5[[#This Row],[TOTAL CHELTUIELI LEI]]/Data5[[#This Row],[CURS VALUTAR EURO BNR 22 07 2020]]</f>
        <v>4816.0161980124385</v>
      </c>
      <c r="N1717" s="49">
        <v>3356</v>
      </c>
      <c r="O1717" s="54"/>
      <c r="P1717" s="54">
        <v>1581</v>
      </c>
      <c r="Q1717" s="54"/>
      <c r="R1717" s="54">
        <f>Data5[[#This Row],[PERSOANE ÎNSCRISE ÎN LISTELE ELECTORALE (TURUL 1)            ]]+Data5[[#This Row],[PERSOANE ÎNSCRISE ÎN LISTELE ELECTORALE (TURUL AL 2-LEA)]]</f>
        <v>3356</v>
      </c>
      <c r="S1717" s="54">
        <f>Data5[[#This Row],[PERSOANE CARE AU PARTICIPAT LA VOT (TURUL 1)]]+Data5[[#This Row],[PERSOANE CARE AU PARTICIPAT LA VOT  (TURUL AL 2-LEA)]]</f>
        <v>1581</v>
      </c>
      <c r="T1717" s="41">
        <f>Data5[[#This Row],[TOTAL CHELTUIELI LEI]]/Data5[[#This Row],[NUMĂRUL PERSOANELOR ÎNSCRISE ÎN LISTELE ELECTORALE]]</f>
        <v>6.9457687723480337</v>
      </c>
      <c r="U1717" s="41">
        <f>Data5[[#This Row],[TOTAL CHELTUIELI EURO]]/Data5[[#This Row],[NUMĂRUL PERSOANELOR ÎNSCRISE ÎN LISTELE ELECTORALE]]</f>
        <v>1.4350465429119303</v>
      </c>
      <c r="V1717" s="41">
        <f>Data5[[#This Row],[TOTAL CHELTUIELI LEI]]/Data5[[#This Row],[NUMĂRUL PERSOANELOR CARE AU PARTICIPAT LA VOT]]</f>
        <v>14.743833017077799</v>
      </c>
      <c r="W1717" s="41">
        <f>Data5[[#This Row],[TOTAL CHELTUIELI EURO]]/Data5[[#This Row],[NUMĂRUL PERSOANELOR CARE AU PARTICIPAT LA VOT]]</f>
        <v>3.046183553455053</v>
      </c>
      <c r="X1717" s="43">
        <v>4.8400999999999996</v>
      </c>
      <c r="Y1717" s="114" t="s">
        <v>2889</v>
      </c>
      <c r="Z1717" s="44">
        <v>6</v>
      </c>
      <c r="AA1717" s="115" t="s">
        <v>3107</v>
      </c>
      <c r="AB1717" s="44">
        <v>1</v>
      </c>
      <c r="AC1717" s="45"/>
    </row>
    <row r="1718" spans="1:29" x14ac:dyDescent="0.2">
      <c r="A1718" s="37">
        <v>1717</v>
      </c>
      <c r="B1718" s="38" t="s">
        <v>97</v>
      </c>
      <c r="C1718" s="39" t="s">
        <v>111</v>
      </c>
      <c r="D1718" s="40">
        <v>44101</v>
      </c>
      <c r="E1718" s="38">
        <v>1</v>
      </c>
      <c r="F1718" s="38"/>
      <c r="G1718" s="38" t="s">
        <v>2</v>
      </c>
      <c r="H1718" s="38" t="s">
        <v>2</v>
      </c>
      <c r="I1718" s="67">
        <v>3320</v>
      </c>
      <c r="J1718" s="67">
        <v>9180</v>
      </c>
      <c r="K1718" s="50">
        <v>0</v>
      </c>
      <c r="L1718" s="41">
        <f>SUM(Data5[[#This Row],[CHELTUIELI DE PERSONAL LEI]:[CHELTUIELI DE CAPITAL (ACTIVE NEFINANCIARE ) LEI]])</f>
        <v>12500</v>
      </c>
      <c r="M1718" s="41">
        <f>Data5[[#This Row],[TOTAL CHELTUIELI LEI]]/Data5[[#This Row],[CURS VALUTAR EURO BNR 22 07 2020]]</f>
        <v>2582.5912687754389</v>
      </c>
      <c r="N1718" s="49">
        <v>1508</v>
      </c>
      <c r="O1718" s="54"/>
      <c r="P1718" s="54">
        <v>742</v>
      </c>
      <c r="Q1718" s="54"/>
      <c r="R1718" s="54">
        <f>Data5[[#This Row],[PERSOANE ÎNSCRISE ÎN LISTELE ELECTORALE (TURUL 1)            ]]+Data5[[#This Row],[PERSOANE ÎNSCRISE ÎN LISTELE ELECTORALE (TURUL AL 2-LEA)]]</f>
        <v>1508</v>
      </c>
      <c r="S1718" s="54">
        <f>Data5[[#This Row],[PERSOANE CARE AU PARTICIPAT LA VOT (TURUL 1)]]+Data5[[#This Row],[PERSOANE CARE AU PARTICIPAT LA VOT  (TURUL AL 2-LEA)]]</f>
        <v>742</v>
      </c>
      <c r="T1718" s="41">
        <f>Data5[[#This Row],[TOTAL CHELTUIELI LEI]]/Data5[[#This Row],[NUMĂRUL PERSOANELOR ÎNSCRISE ÎN LISTELE ELECTORALE]]</f>
        <v>8.2891246684350133</v>
      </c>
      <c r="U1718" s="41">
        <f>Data5[[#This Row],[TOTAL CHELTUIELI EURO]]/Data5[[#This Row],[NUMĂRUL PERSOANELOR ÎNSCRISE ÎN LISTELE ELECTORALE]]</f>
        <v>1.7125936795593097</v>
      </c>
      <c r="V1718" s="41">
        <f>Data5[[#This Row],[TOTAL CHELTUIELI LEI]]/Data5[[#This Row],[NUMĂRUL PERSOANELOR CARE AU PARTICIPAT LA VOT]]</f>
        <v>16.846361185983827</v>
      </c>
      <c r="W1718" s="41">
        <f>Data5[[#This Row],[TOTAL CHELTUIELI EURO]]/Data5[[#This Row],[NUMĂRUL PERSOANELOR CARE AU PARTICIPAT LA VOT]]</f>
        <v>3.4805812247647423</v>
      </c>
      <c r="X1718" s="43">
        <v>4.8400999999999996</v>
      </c>
      <c r="Y1718" s="114" t="s">
        <v>2896</v>
      </c>
      <c r="Z1718" s="44">
        <v>8</v>
      </c>
      <c r="AA1718" s="115" t="s">
        <v>3107</v>
      </c>
      <c r="AB1718" s="44">
        <v>1</v>
      </c>
      <c r="AC1718" s="45"/>
    </row>
    <row r="1719" spans="1:29" x14ac:dyDescent="0.2">
      <c r="A1719" s="37">
        <v>1718</v>
      </c>
      <c r="B1719" s="38" t="s">
        <v>97</v>
      </c>
      <c r="C1719" s="39" t="s">
        <v>112</v>
      </c>
      <c r="D1719" s="40">
        <v>44101</v>
      </c>
      <c r="E1719" s="38">
        <v>1</v>
      </c>
      <c r="F1719" s="38"/>
      <c r="G1719" s="38" t="s">
        <v>2</v>
      </c>
      <c r="H1719" s="38" t="s">
        <v>2</v>
      </c>
      <c r="I1719" s="50">
        <v>0</v>
      </c>
      <c r="J1719" s="67">
        <v>7345</v>
      </c>
      <c r="K1719" s="50">
        <v>0</v>
      </c>
      <c r="L1719" s="41">
        <f>SUM(Data5[[#This Row],[CHELTUIELI DE PERSONAL LEI]:[CHELTUIELI DE CAPITAL (ACTIVE NEFINANCIARE ) LEI]])</f>
        <v>7345</v>
      </c>
      <c r="M1719" s="41">
        <f>Data5[[#This Row],[TOTAL CHELTUIELI LEI]]/Data5[[#This Row],[CURS VALUTAR EURO BNR 22 07 2020]]</f>
        <v>1517.5306295324478</v>
      </c>
      <c r="N1719" s="49">
        <v>3033</v>
      </c>
      <c r="O1719" s="54"/>
      <c r="P1719" s="54">
        <v>1746</v>
      </c>
      <c r="Q1719" s="54"/>
      <c r="R1719" s="54">
        <f>Data5[[#This Row],[PERSOANE ÎNSCRISE ÎN LISTELE ELECTORALE (TURUL 1)            ]]+Data5[[#This Row],[PERSOANE ÎNSCRISE ÎN LISTELE ELECTORALE (TURUL AL 2-LEA)]]</f>
        <v>3033</v>
      </c>
      <c r="S1719" s="54">
        <f>Data5[[#This Row],[PERSOANE CARE AU PARTICIPAT LA VOT (TURUL 1)]]+Data5[[#This Row],[PERSOANE CARE AU PARTICIPAT LA VOT  (TURUL AL 2-LEA)]]</f>
        <v>1746</v>
      </c>
      <c r="T1719" s="41">
        <f>Data5[[#This Row],[TOTAL CHELTUIELI LEI]]/Data5[[#This Row],[NUMĂRUL PERSOANELOR ÎNSCRISE ÎN LISTELE ELECTORALE]]</f>
        <v>2.4216946917243654</v>
      </c>
      <c r="U1719" s="41">
        <f>Data5[[#This Row],[TOTAL CHELTUIELI EURO]]/Data5[[#This Row],[NUMĂRUL PERSOANELOR ÎNSCRISE ÎN LISTELE ELECTORALE]]</f>
        <v>0.50033980531897393</v>
      </c>
      <c r="V1719" s="41">
        <f>Data5[[#This Row],[TOTAL CHELTUIELI LEI]]/Data5[[#This Row],[NUMĂRUL PERSOANELOR CARE AU PARTICIPAT LA VOT]]</f>
        <v>4.2067583046964492</v>
      </c>
      <c r="W1719" s="41">
        <f>Data5[[#This Row],[TOTAL CHELTUIELI EURO]]/Data5[[#This Row],[NUMĂRUL PERSOANELOR CARE AU PARTICIPAT LA VOT]]</f>
        <v>0.86914698140460933</v>
      </c>
      <c r="X1719" s="43">
        <v>4.8400999999999996</v>
      </c>
      <c r="Y1719" s="114" t="s">
        <v>2891</v>
      </c>
      <c r="Z1719" s="44">
        <v>2</v>
      </c>
      <c r="AA1719" s="115" t="s">
        <v>3105</v>
      </c>
      <c r="AB1719" s="44">
        <v>0</v>
      </c>
      <c r="AC1719" s="45"/>
    </row>
    <row r="1720" spans="1:29" x14ac:dyDescent="0.2">
      <c r="A1720" s="37">
        <v>1719</v>
      </c>
      <c r="B1720" s="38" t="s">
        <v>97</v>
      </c>
      <c r="C1720" s="39" t="s">
        <v>113</v>
      </c>
      <c r="D1720" s="40">
        <v>44101</v>
      </c>
      <c r="E1720" s="38">
        <v>1</v>
      </c>
      <c r="F1720" s="38"/>
      <c r="G1720" s="38" t="s">
        <v>2</v>
      </c>
      <c r="H1720" s="38" t="s">
        <v>2</v>
      </c>
      <c r="I1720" s="50">
        <v>13040</v>
      </c>
      <c r="J1720" s="50">
        <v>45882</v>
      </c>
      <c r="K1720" s="50">
        <v>0</v>
      </c>
      <c r="L1720" s="41">
        <f>SUM(Data5[[#This Row],[CHELTUIELI DE PERSONAL LEI]:[CHELTUIELI DE CAPITAL (ACTIVE NEFINANCIARE ) LEI]])</f>
        <v>58922</v>
      </c>
      <c r="M1720" s="41">
        <f>Data5[[#This Row],[TOTAL CHELTUIELI LEI]]/Data5[[#This Row],[CURS VALUTAR EURO BNR 22 07 2020]]</f>
        <v>12173.715419102911</v>
      </c>
      <c r="N1720" s="49">
        <v>13534</v>
      </c>
      <c r="O1720" s="54"/>
      <c r="P1720" s="54">
        <v>5412</v>
      </c>
      <c r="Q1720" s="54"/>
      <c r="R1720" s="54">
        <f>Data5[[#This Row],[PERSOANE ÎNSCRISE ÎN LISTELE ELECTORALE (TURUL 1)            ]]+Data5[[#This Row],[PERSOANE ÎNSCRISE ÎN LISTELE ELECTORALE (TURUL AL 2-LEA)]]</f>
        <v>13534</v>
      </c>
      <c r="S1720" s="54">
        <f>Data5[[#This Row],[PERSOANE CARE AU PARTICIPAT LA VOT (TURUL 1)]]+Data5[[#This Row],[PERSOANE CARE AU PARTICIPAT LA VOT  (TURUL AL 2-LEA)]]</f>
        <v>5412</v>
      </c>
      <c r="T1720" s="41">
        <f>Data5[[#This Row],[TOTAL CHELTUIELI LEI]]/Data5[[#This Row],[NUMĂRUL PERSOANELOR ÎNSCRISE ÎN LISTELE ELECTORALE]]</f>
        <v>4.3536279001034428</v>
      </c>
      <c r="U1720" s="41">
        <f>Data5[[#This Row],[TOTAL CHELTUIELI EURO]]/Data5[[#This Row],[NUMĂRUL PERSOANELOR ÎNSCRISE ÎN LISTELE ELECTORALE]]</f>
        <v>0.89949131218434397</v>
      </c>
      <c r="V1720" s="41">
        <f>Data5[[#This Row],[TOTAL CHELTUIELI LEI]]/Data5[[#This Row],[NUMĂRUL PERSOANELOR CARE AU PARTICIPAT LA VOT]]</f>
        <v>10.887287509238728</v>
      </c>
      <c r="W1720" s="41">
        <f>Data5[[#This Row],[TOTAL CHELTUIELI EURO]]/Data5[[#This Row],[NUMĂRUL PERSOANELOR CARE AU PARTICIPAT LA VOT]]</f>
        <v>2.2493930929606267</v>
      </c>
      <c r="X1720" s="43">
        <v>4.8400999999999996</v>
      </c>
      <c r="Y1720" s="114" t="s">
        <v>2895</v>
      </c>
      <c r="Z1720" s="44">
        <v>4</v>
      </c>
      <c r="AA1720" s="115" t="s">
        <v>3105</v>
      </c>
      <c r="AB1720" s="44">
        <v>0</v>
      </c>
      <c r="AC1720" s="45"/>
    </row>
    <row r="1721" spans="1:29" x14ac:dyDescent="0.2">
      <c r="A1721" s="37">
        <v>1720</v>
      </c>
      <c r="B1721" s="38" t="s">
        <v>97</v>
      </c>
      <c r="C1721" s="39" t="s">
        <v>114</v>
      </c>
      <c r="D1721" s="40">
        <v>44101</v>
      </c>
      <c r="E1721" s="38">
        <v>1</v>
      </c>
      <c r="F1721" s="38"/>
      <c r="G1721" s="38" t="s">
        <v>2</v>
      </c>
      <c r="H1721" s="38" t="s">
        <v>2</v>
      </c>
      <c r="I1721" s="67">
        <v>0</v>
      </c>
      <c r="J1721" s="67">
        <v>10000</v>
      </c>
      <c r="K1721" s="67">
        <v>0</v>
      </c>
      <c r="L1721" s="41">
        <f>SUM(Data5[[#This Row],[CHELTUIELI DE PERSONAL LEI]:[CHELTUIELI DE CAPITAL (ACTIVE NEFINANCIARE ) LEI]])</f>
        <v>10000</v>
      </c>
      <c r="M1721" s="41">
        <f>Data5[[#This Row],[TOTAL CHELTUIELI LEI]]/Data5[[#This Row],[CURS VALUTAR EURO BNR 22 07 2020]]</f>
        <v>2066.0730150203508</v>
      </c>
      <c r="N1721" s="49">
        <v>2204</v>
      </c>
      <c r="O1721" s="54"/>
      <c r="P1721" s="54">
        <v>1527</v>
      </c>
      <c r="Q1721" s="54"/>
      <c r="R1721" s="54">
        <f>Data5[[#This Row],[PERSOANE ÎNSCRISE ÎN LISTELE ELECTORALE (TURUL 1)            ]]+Data5[[#This Row],[PERSOANE ÎNSCRISE ÎN LISTELE ELECTORALE (TURUL AL 2-LEA)]]</f>
        <v>2204</v>
      </c>
      <c r="S1721" s="54">
        <f>Data5[[#This Row],[PERSOANE CARE AU PARTICIPAT LA VOT (TURUL 1)]]+Data5[[#This Row],[PERSOANE CARE AU PARTICIPAT LA VOT  (TURUL AL 2-LEA)]]</f>
        <v>1527</v>
      </c>
      <c r="T1721" s="41">
        <f>Data5[[#This Row],[TOTAL CHELTUIELI LEI]]/Data5[[#This Row],[NUMĂRUL PERSOANELOR ÎNSCRISE ÎN LISTELE ELECTORALE]]</f>
        <v>4.5372050816696916</v>
      </c>
      <c r="U1721" s="41">
        <f>Data5[[#This Row],[TOTAL CHELTUIELI EURO]]/Data5[[#This Row],[NUMĂRUL PERSOANELOR ÎNSCRISE ÎN LISTELE ELECTORALE]]</f>
        <v>0.93741969828509564</v>
      </c>
      <c r="V1721" s="41">
        <f>Data5[[#This Row],[TOTAL CHELTUIELI LEI]]/Data5[[#This Row],[NUMĂRUL PERSOANELOR CARE AU PARTICIPAT LA VOT]]</f>
        <v>6.5487884741322855</v>
      </c>
      <c r="W1721" s="41">
        <f>Data5[[#This Row],[TOTAL CHELTUIELI EURO]]/Data5[[#This Row],[NUMĂRUL PERSOANELOR CARE AU PARTICIPAT LA VOT]]</f>
        <v>1.3530275147481015</v>
      </c>
      <c r="X1721" s="43">
        <v>4.8400999999999996</v>
      </c>
      <c r="Y1721" s="114" t="s">
        <v>2895</v>
      </c>
      <c r="Z1721" s="44">
        <v>4</v>
      </c>
      <c r="AA1721" s="115" t="s">
        <v>3105</v>
      </c>
      <c r="AB1721" s="44">
        <v>0</v>
      </c>
      <c r="AC1721" s="45"/>
    </row>
    <row r="1722" spans="1:29" x14ac:dyDescent="0.2">
      <c r="A1722" s="37">
        <v>1721</v>
      </c>
      <c r="B1722" s="38" t="s">
        <v>97</v>
      </c>
      <c r="C1722" s="39" t="s">
        <v>115</v>
      </c>
      <c r="D1722" s="40">
        <v>44101</v>
      </c>
      <c r="E1722" s="38">
        <v>1</v>
      </c>
      <c r="F1722" s="38"/>
      <c r="G1722" s="38" t="s">
        <v>2</v>
      </c>
      <c r="H1722" s="38" t="s">
        <v>2</v>
      </c>
      <c r="I1722" s="67">
        <v>6000</v>
      </c>
      <c r="J1722" s="67">
        <v>20653</v>
      </c>
      <c r="K1722" s="67">
        <v>0</v>
      </c>
      <c r="L1722" s="41">
        <f>SUM(Data5[[#This Row],[CHELTUIELI DE PERSONAL LEI]:[CHELTUIELI DE CAPITAL (ACTIVE NEFINANCIARE ) LEI]])</f>
        <v>26653</v>
      </c>
      <c r="M1722" s="41">
        <f>Data5[[#This Row],[TOTAL CHELTUIELI LEI]]/Data5[[#This Row],[CURS VALUTAR EURO BNR 22 07 2020]]</f>
        <v>5506.7044069337417</v>
      </c>
      <c r="N1722" s="49">
        <v>5698</v>
      </c>
      <c r="O1722" s="54"/>
      <c r="P1722" s="54">
        <v>1985</v>
      </c>
      <c r="Q1722" s="54"/>
      <c r="R1722" s="54">
        <f>Data5[[#This Row],[PERSOANE ÎNSCRISE ÎN LISTELE ELECTORALE (TURUL 1)            ]]+Data5[[#This Row],[PERSOANE ÎNSCRISE ÎN LISTELE ELECTORALE (TURUL AL 2-LEA)]]</f>
        <v>5698</v>
      </c>
      <c r="S1722" s="54">
        <f>Data5[[#This Row],[PERSOANE CARE AU PARTICIPAT LA VOT (TURUL 1)]]+Data5[[#This Row],[PERSOANE CARE AU PARTICIPAT LA VOT  (TURUL AL 2-LEA)]]</f>
        <v>1985</v>
      </c>
      <c r="T1722" s="41">
        <f>Data5[[#This Row],[TOTAL CHELTUIELI LEI]]/Data5[[#This Row],[NUMĂRUL PERSOANELOR ÎNSCRISE ÎN LISTELE ELECTORALE]]</f>
        <v>4.6776061776061777</v>
      </c>
      <c r="U1722" s="41">
        <f>Data5[[#This Row],[TOTAL CHELTUIELI EURO]]/Data5[[#This Row],[NUMĂRUL PERSOANELOR ÎNSCRISE ÎN LISTELE ELECTORALE]]</f>
        <v>0.96642758984446153</v>
      </c>
      <c r="V1722" s="41">
        <f>Data5[[#This Row],[TOTAL CHELTUIELI LEI]]/Data5[[#This Row],[NUMĂRUL PERSOANELOR CARE AU PARTICIPAT LA VOT]]</f>
        <v>13.427204030226701</v>
      </c>
      <c r="W1722" s="41">
        <f>Data5[[#This Row],[TOTAL CHELTUIELI EURO]]/Data5[[#This Row],[NUMĂRUL PERSOANELOR CARE AU PARTICIPAT LA VOT]]</f>
        <v>2.7741583914023886</v>
      </c>
      <c r="X1722" s="43">
        <v>4.8400999999999996</v>
      </c>
      <c r="Y1722" s="114" t="s">
        <v>2895</v>
      </c>
      <c r="Z1722" s="44">
        <v>4</v>
      </c>
      <c r="AA1722" s="115" t="s">
        <v>3105</v>
      </c>
      <c r="AB1722" s="44">
        <v>0</v>
      </c>
      <c r="AC1722" s="45"/>
    </row>
    <row r="1723" spans="1:29" x14ac:dyDescent="0.2">
      <c r="A1723" s="37">
        <v>1722</v>
      </c>
      <c r="B1723" s="38" t="s">
        <v>97</v>
      </c>
      <c r="C1723" s="39" t="s">
        <v>116</v>
      </c>
      <c r="D1723" s="40">
        <v>44101</v>
      </c>
      <c r="E1723" s="38">
        <v>1</v>
      </c>
      <c r="F1723" s="38"/>
      <c r="G1723" s="38" t="s">
        <v>2</v>
      </c>
      <c r="H1723" s="38" t="s">
        <v>2</v>
      </c>
      <c r="I1723" s="67">
        <v>0</v>
      </c>
      <c r="J1723" s="67">
        <v>7884.12</v>
      </c>
      <c r="K1723" s="67">
        <v>0</v>
      </c>
      <c r="L1723" s="41">
        <f>SUM(Data5[[#This Row],[CHELTUIELI DE PERSONAL LEI]:[CHELTUIELI DE CAPITAL (ACTIVE NEFINANCIARE ) LEI]])</f>
        <v>7884.12</v>
      </c>
      <c r="M1723" s="41">
        <f>Data5[[#This Row],[TOTAL CHELTUIELI LEI]]/Data5[[#This Row],[CURS VALUTAR EURO BNR 22 07 2020]]</f>
        <v>1628.9167579182249</v>
      </c>
      <c r="N1723" s="49">
        <v>1420</v>
      </c>
      <c r="O1723" s="54"/>
      <c r="P1723" s="54">
        <v>897</v>
      </c>
      <c r="Q1723" s="54"/>
      <c r="R1723" s="54">
        <f>Data5[[#This Row],[PERSOANE ÎNSCRISE ÎN LISTELE ELECTORALE (TURUL 1)            ]]+Data5[[#This Row],[PERSOANE ÎNSCRISE ÎN LISTELE ELECTORALE (TURUL AL 2-LEA)]]</f>
        <v>1420</v>
      </c>
      <c r="S1723" s="54">
        <f>Data5[[#This Row],[PERSOANE CARE AU PARTICIPAT LA VOT (TURUL 1)]]+Data5[[#This Row],[PERSOANE CARE AU PARTICIPAT LA VOT  (TURUL AL 2-LEA)]]</f>
        <v>897</v>
      </c>
      <c r="T1723" s="41">
        <f>Data5[[#This Row],[TOTAL CHELTUIELI LEI]]/Data5[[#This Row],[NUMĂRUL PERSOANELOR ÎNSCRISE ÎN LISTELE ELECTORALE]]</f>
        <v>5.5521971830985919</v>
      </c>
      <c r="U1723" s="41">
        <f>Data5[[#This Row],[TOTAL CHELTUIELI EURO]]/Data5[[#This Row],[NUMĂRUL PERSOANELOR ÎNSCRISE ÎN LISTELE ELECTORALE]]</f>
        <v>1.1471244774072007</v>
      </c>
      <c r="V1723" s="41">
        <f>Data5[[#This Row],[TOTAL CHELTUIELI LEI]]/Data5[[#This Row],[NUMĂRUL PERSOANELOR CARE AU PARTICIPAT LA VOT]]</f>
        <v>8.7894314381270906</v>
      </c>
      <c r="W1723" s="41">
        <f>Data5[[#This Row],[TOTAL CHELTUIELI EURO]]/Data5[[#This Row],[NUMĂRUL PERSOANELOR CARE AU PARTICIPAT LA VOT]]</f>
        <v>1.8159607111685896</v>
      </c>
      <c r="X1723" s="43">
        <v>4.8400999999999996</v>
      </c>
      <c r="Y1723" s="114" t="s">
        <v>2892</v>
      </c>
      <c r="Z1723" s="44">
        <v>5</v>
      </c>
      <c r="AA1723" s="115" t="s">
        <v>3107</v>
      </c>
      <c r="AB1723" s="44">
        <v>1</v>
      </c>
      <c r="AC1723" s="45"/>
    </row>
    <row r="1724" spans="1:29" x14ac:dyDescent="0.2">
      <c r="A1724" s="37">
        <v>1723</v>
      </c>
      <c r="B1724" s="38" t="s">
        <v>97</v>
      </c>
      <c r="C1724" s="39" t="s">
        <v>117</v>
      </c>
      <c r="D1724" s="40">
        <v>44101</v>
      </c>
      <c r="E1724" s="38">
        <v>1</v>
      </c>
      <c r="F1724" s="38"/>
      <c r="G1724" s="38" t="s">
        <v>2</v>
      </c>
      <c r="H1724" s="38" t="s">
        <v>2</v>
      </c>
      <c r="I1724" s="50">
        <v>5000</v>
      </c>
      <c r="J1724" s="50">
        <v>5650</v>
      </c>
      <c r="K1724" s="50">
        <v>0</v>
      </c>
      <c r="L1724" s="41">
        <f>SUM(Data5[[#This Row],[CHELTUIELI DE PERSONAL LEI]:[CHELTUIELI DE CAPITAL (ACTIVE NEFINANCIARE ) LEI]])</f>
        <v>10650</v>
      </c>
      <c r="M1724" s="41">
        <f>Data5[[#This Row],[TOTAL CHELTUIELI LEI]]/Data5[[#This Row],[CURS VALUTAR EURO BNR 22 07 2020]]</f>
        <v>2200.367760996674</v>
      </c>
      <c r="N1724" s="49">
        <v>6280</v>
      </c>
      <c r="O1724" s="54"/>
      <c r="P1724" s="54">
        <v>1723</v>
      </c>
      <c r="Q1724" s="54"/>
      <c r="R1724" s="54">
        <f>Data5[[#This Row],[PERSOANE ÎNSCRISE ÎN LISTELE ELECTORALE (TURUL 1)            ]]+Data5[[#This Row],[PERSOANE ÎNSCRISE ÎN LISTELE ELECTORALE (TURUL AL 2-LEA)]]</f>
        <v>6280</v>
      </c>
      <c r="S1724" s="54">
        <f>Data5[[#This Row],[PERSOANE CARE AU PARTICIPAT LA VOT (TURUL 1)]]+Data5[[#This Row],[PERSOANE CARE AU PARTICIPAT LA VOT  (TURUL AL 2-LEA)]]</f>
        <v>1723</v>
      </c>
      <c r="T1724" s="41">
        <f>Data5[[#This Row],[TOTAL CHELTUIELI LEI]]/Data5[[#This Row],[NUMĂRUL PERSOANELOR ÎNSCRISE ÎN LISTELE ELECTORALE]]</f>
        <v>1.6958598726114649</v>
      </c>
      <c r="U1724" s="41">
        <f>Data5[[#This Row],[TOTAL CHELTUIELI EURO]]/Data5[[#This Row],[NUMĂRUL PERSOANELOR ÎNSCRISE ÎN LISTELE ELECTORALE]]</f>
        <v>0.35037703200583981</v>
      </c>
      <c r="V1724" s="41">
        <f>Data5[[#This Row],[TOTAL CHELTUIELI LEI]]/Data5[[#This Row],[NUMĂRUL PERSOANELOR CARE AU PARTICIPAT LA VOT]]</f>
        <v>6.1810795124782354</v>
      </c>
      <c r="W1724" s="41">
        <f>Data5[[#This Row],[TOTAL CHELTUIELI EURO]]/Data5[[#This Row],[NUMĂRUL PERSOANELOR CARE AU PARTICIPAT LA VOT]]</f>
        <v>1.277056158442643</v>
      </c>
      <c r="X1724" s="43">
        <v>4.8400999999999996</v>
      </c>
      <c r="Y1724" s="114" t="s">
        <v>2894</v>
      </c>
      <c r="Z1724" s="44">
        <v>1</v>
      </c>
      <c r="AA1724" s="115" t="s">
        <v>3105</v>
      </c>
      <c r="AB1724" s="44">
        <v>0</v>
      </c>
      <c r="AC1724" s="45"/>
    </row>
    <row r="1725" spans="1:29" x14ac:dyDescent="0.2">
      <c r="A1725" s="37">
        <v>1724</v>
      </c>
      <c r="B1725" s="38" t="s">
        <v>97</v>
      </c>
      <c r="C1725" s="39" t="s">
        <v>118</v>
      </c>
      <c r="D1725" s="40">
        <v>44101</v>
      </c>
      <c r="E1725" s="38">
        <v>1</v>
      </c>
      <c r="F1725" s="38"/>
      <c r="G1725" s="38" t="s">
        <v>2</v>
      </c>
      <c r="H1725" s="38" t="s">
        <v>2</v>
      </c>
      <c r="I1725" s="67">
        <v>2880</v>
      </c>
      <c r="J1725" s="67">
        <v>8985</v>
      </c>
      <c r="K1725" s="67">
        <v>0</v>
      </c>
      <c r="L1725" s="41">
        <f>SUM(Data5[[#This Row],[CHELTUIELI DE PERSONAL LEI]:[CHELTUIELI DE CAPITAL (ACTIVE NEFINANCIARE ) LEI]])</f>
        <v>11865</v>
      </c>
      <c r="M1725" s="41">
        <f>Data5[[#This Row],[TOTAL CHELTUIELI LEI]]/Data5[[#This Row],[CURS VALUTAR EURO BNR 22 07 2020]]</f>
        <v>2451.3956323216466</v>
      </c>
      <c r="N1725" s="49">
        <v>5985</v>
      </c>
      <c r="O1725" s="54"/>
      <c r="P1725" s="54">
        <v>2830</v>
      </c>
      <c r="Q1725" s="54"/>
      <c r="R1725" s="54">
        <f>Data5[[#This Row],[PERSOANE ÎNSCRISE ÎN LISTELE ELECTORALE (TURUL 1)            ]]+Data5[[#This Row],[PERSOANE ÎNSCRISE ÎN LISTELE ELECTORALE (TURUL AL 2-LEA)]]</f>
        <v>5985</v>
      </c>
      <c r="S1725" s="54">
        <f>Data5[[#This Row],[PERSOANE CARE AU PARTICIPAT LA VOT (TURUL 1)]]+Data5[[#This Row],[PERSOANE CARE AU PARTICIPAT LA VOT  (TURUL AL 2-LEA)]]</f>
        <v>2830</v>
      </c>
      <c r="T1725" s="41">
        <f>Data5[[#This Row],[TOTAL CHELTUIELI LEI]]/Data5[[#This Row],[NUMĂRUL PERSOANELOR ÎNSCRISE ÎN LISTELE ELECTORALE]]</f>
        <v>1.9824561403508771</v>
      </c>
      <c r="U1725" s="41">
        <f>Data5[[#This Row],[TOTAL CHELTUIELI EURO]]/Data5[[#This Row],[NUMĂRUL PERSOANELOR ÎNSCRISE ÎN LISTELE ELECTORALE]]</f>
        <v>0.40958991350403451</v>
      </c>
      <c r="V1725" s="41">
        <f>Data5[[#This Row],[TOTAL CHELTUIELI LEI]]/Data5[[#This Row],[NUMĂRUL PERSOANELOR CARE AU PARTICIPAT LA VOT]]</f>
        <v>4.1925795053003529</v>
      </c>
      <c r="W1725" s="41">
        <f>Data5[[#This Row],[TOTAL CHELTUIELI EURO]]/Data5[[#This Row],[NUMĂRUL PERSOANELOR CARE AU PARTICIPAT LA VOT]]</f>
        <v>0.86621753792284328</v>
      </c>
      <c r="X1725" s="43">
        <v>4.8400999999999996</v>
      </c>
      <c r="Y1725" s="114" t="s">
        <v>2894</v>
      </c>
      <c r="Z1725" s="44">
        <v>1</v>
      </c>
      <c r="AA1725" s="115" t="s">
        <v>3105</v>
      </c>
      <c r="AB1725" s="44">
        <v>0</v>
      </c>
      <c r="AC1725" s="45"/>
    </row>
    <row r="1726" spans="1:29" x14ac:dyDescent="0.2">
      <c r="A1726" s="37">
        <v>1725</v>
      </c>
      <c r="B1726" s="38" t="s">
        <v>97</v>
      </c>
      <c r="C1726" s="39" t="s">
        <v>119</v>
      </c>
      <c r="D1726" s="40">
        <v>44101</v>
      </c>
      <c r="E1726" s="38">
        <v>1</v>
      </c>
      <c r="F1726" s="38"/>
      <c r="G1726" s="38" t="s">
        <v>2</v>
      </c>
      <c r="H1726" s="38" t="s">
        <v>2</v>
      </c>
      <c r="I1726" s="67">
        <v>3500</v>
      </c>
      <c r="J1726" s="67">
        <v>8000</v>
      </c>
      <c r="K1726" s="67">
        <v>0</v>
      </c>
      <c r="L1726" s="41">
        <f>SUM(Data5[[#This Row],[CHELTUIELI DE PERSONAL LEI]:[CHELTUIELI DE CAPITAL (ACTIVE NEFINANCIARE ) LEI]])</f>
        <v>11500</v>
      </c>
      <c r="M1726" s="41">
        <f>Data5[[#This Row],[TOTAL CHELTUIELI LEI]]/Data5[[#This Row],[CURS VALUTAR EURO BNR 22 07 2020]]</f>
        <v>2375.9839672734038</v>
      </c>
      <c r="N1726" s="49">
        <v>2178</v>
      </c>
      <c r="O1726" s="54"/>
      <c r="P1726" s="54">
        <v>1256</v>
      </c>
      <c r="Q1726" s="54"/>
      <c r="R1726" s="54">
        <f>Data5[[#This Row],[PERSOANE ÎNSCRISE ÎN LISTELE ELECTORALE (TURUL 1)            ]]+Data5[[#This Row],[PERSOANE ÎNSCRISE ÎN LISTELE ELECTORALE (TURUL AL 2-LEA)]]</f>
        <v>2178</v>
      </c>
      <c r="S1726" s="54">
        <f>Data5[[#This Row],[PERSOANE CARE AU PARTICIPAT LA VOT (TURUL 1)]]+Data5[[#This Row],[PERSOANE CARE AU PARTICIPAT LA VOT  (TURUL AL 2-LEA)]]</f>
        <v>1256</v>
      </c>
      <c r="T1726" s="41">
        <f>Data5[[#This Row],[TOTAL CHELTUIELI LEI]]/Data5[[#This Row],[NUMĂRUL PERSOANELOR ÎNSCRISE ÎN LISTELE ELECTORALE]]</f>
        <v>5.2800734618916438</v>
      </c>
      <c r="U1726" s="41">
        <f>Data5[[#This Row],[TOTAL CHELTUIELI EURO]]/Data5[[#This Row],[NUMĂRUL PERSOANELOR ÎNSCRISE ÎN LISTELE ELECTORALE]]</f>
        <v>1.0909017296939412</v>
      </c>
      <c r="V1726" s="41">
        <f>Data5[[#This Row],[TOTAL CHELTUIELI LEI]]/Data5[[#This Row],[NUMĂRUL PERSOANELOR CARE AU PARTICIPAT LA VOT]]</f>
        <v>9.1560509554140133</v>
      </c>
      <c r="W1726" s="41">
        <f>Data5[[#This Row],[TOTAL CHELTUIELI EURO]]/Data5[[#This Row],[NUMĂRUL PERSOANELOR CARE AU PARTICIPAT LA VOT]]</f>
        <v>1.8917069803132196</v>
      </c>
      <c r="X1726" s="43">
        <v>4.8400999999999996</v>
      </c>
      <c r="Y1726" s="114" t="s">
        <v>2892</v>
      </c>
      <c r="Z1726" s="44">
        <v>5</v>
      </c>
      <c r="AA1726" s="115" t="s">
        <v>3107</v>
      </c>
      <c r="AB1726" s="44">
        <v>1</v>
      </c>
      <c r="AC1726" s="45"/>
    </row>
    <row r="1727" spans="1:29" x14ac:dyDescent="0.2">
      <c r="A1727" s="37">
        <v>1726</v>
      </c>
      <c r="B1727" s="38" t="s">
        <v>97</v>
      </c>
      <c r="C1727" s="39" t="s">
        <v>120</v>
      </c>
      <c r="D1727" s="40">
        <v>44101</v>
      </c>
      <c r="E1727" s="38">
        <v>1</v>
      </c>
      <c r="F1727" s="38"/>
      <c r="G1727" s="38" t="s">
        <v>2</v>
      </c>
      <c r="H1727" s="38" t="s">
        <v>2</v>
      </c>
      <c r="I1727" s="67">
        <v>10776</v>
      </c>
      <c r="J1727" s="67">
        <v>7935</v>
      </c>
      <c r="K1727" s="67">
        <v>0</v>
      </c>
      <c r="L1727" s="41">
        <f>SUM(Data5[[#This Row],[CHELTUIELI DE PERSONAL LEI]:[CHELTUIELI DE CAPITAL (ACTIVE NEFINANCIARE ) LEI]])</f>
        <v>18711</v>
      </c>
      <c r="M1727" s="41">
        <f>Data5[[#This Row],[TOTAL CHELTUIELI LEI]]/Data5[[#This Row],[CURS VALUTAR EURO BNR 22 07 2020]]</f>
        <v>3865.8292184045786</v>
      </c>
      <c r="N1727" s="49">
        <v>3219</v>
      </c>
      <c r="O1727" s="54"/>
      <c r="P1727" s="54">
        <v>1946</v>
      </c>
      <c r="Q1727" s="54"/>
      <c r="R1727" s="54">
        <f>Data5[[#This Row],[PERSOANE ÎNSCRISE ÎN LISTELE ELECTORALE (TURUL 1)            ]]+Data5[[#This Row],[PERSOANE ÎNSCRISE ÎN LISTELE ELECTORALE (TURUL AL 2-LEA)]]</f>
        <v>3219</v>
      </c>
      <c r="S1727" s="54">
        <f>Data5[[#This Row],[PERSOANE CARE AU PARTICIPAT LA VOT (TURUL 1)]]+Data5[[#This Row],[PERSOANE CARE AU PARTICIPAT LA VOT  (TURUL AL 2-LEA)]]</f>
        <v>1946</v>
      </c>
      <c r="T1727" s="41">
        <f>Data5[[#This Row],[TOTAL CHELTUIELI LEI]]/Data5[[#This Row],[NUMĂRUL PERSOANELOR ÎNSCRISE ÎN LISTELE ELECTORALE]]</f>
        <v>5.8126747437092261</v>
      </c>
      <c r="U1727" s="41">
        <f>Data5[[#This Row],[TOTAL CHELTUIELI EURO]]/Data5[[#This Row],[NUMĂRUL PERSOANELOR ÎNSCRISE ÎN LISTELE ELECTORALE]]</f>
        <v>1.2009410433067966</v>
      </c>
      <c r="V1727" s="41">
        <f>Data5[[#This Row],[TOTAL CHELTUIELI LEI]]/Data5[[#This Row],[NUMĂRUL PERSOANELOR CARE AU PARTICIPAT LA VOT]]</f>
        <v>9.615107913669064</v>
      </c>
      <c r="W1727" s="41">
        <f>Data5[[#This Row],[TOTAL CHELTUIELI EURO]]/Data5[[#This Row],[NUMĂRUL PERSOANELOR CARE AU PARTICIPAT LA VOT]]</f>
        <v>1.9865514996940281</v>
      </c>
      <c r="X1727" s="43">
        <v>4.8400999999999996</v>
      </c>
      <c r="Y1727" s="114" t="s">
        <v>2892</v>
      </c>
      <c r="Z1727" s="44">
        <v>5</v>
      </c>
      <c r="AA1727" s="115" t="s">
        <v>3107</v>
      </c>
      <c r="AB1727" s="44">
        <v>1</v>
      </c>
      <c r="AC1727" s="45"/>
    </row>
    <row r="1728" spans="1:29" x14ac:dyDescent="0.2">
      <c r="A1728" s="37">
        <v>1727</v>
      </c>
      <c r="B1728" s="38" t="s">
        <v>97</v>
      </c>
      <c r="C1728" s="39" t="s">
        <v>121</v>
      </c>
      <c r="D1728" s="40">
        <v>44101</v>
      </c>
      <c r="E1728" s="38">
        <v>1</v>
      </c>
      <c r="F1728" s="38"/>
      <c r="G1728" s="38" t="s">
        <v>2</v>
      </c>
      <c r="H1728" s="38" t="s">
        <v>2</v>
      </c>
      <c r="I1728" s="67">
        <v>3500</v>
      </c>
      <c r="J1728" s="67">
        <v>15000</v>
      </c>
      <c r="K1728" s="67">
        <v>0</v>
      </c>
      <c r="L1728" s="41">
        <f>SUM(Data5[[#This Row],[CHELTUIELI DE PERSONAL LEI]:[CHELTUIELI DE CAPITAL (ACTIVE NEFINANCIARE ) LEI]])</f>
        <v>18500</v>
      </c>
      <c r="M1728" s="41">
        <f>Data5[[#This Row],[TOTAL CHELTUIELI LEI]]/Data5[[#This Row],[CURS VALUTAR EURO BNR 22 07 2020]]</f>
        <v>3822.2350777876495</v>
      </c>
      <c r="N1728" s="49">
        <v>1089</v>
      </c>
      <c r="O1728" s="54"/>
      <c r="P1728" s="54">
        <v>659</v>
      </c>
      <c r="Q1728" s="54"/>
      <c r="R1728" s="54">
        <f>Data5[[#This Row],[PERSOANE ÎNSCRISE ÎN LISTELE ELECTORALE (TURUL 1)            ]]+Data5[[#This Row],[PERSOANE ÎNSCRISE ÎN LISTELE ELECTORALE (TURUL AL 2-LEA)]]</f>
        <v>1089</v>
      </c>
      <c r="S1728" s="54">
        <f>Data5[[#This Row],[PERSOANE CARE AU PARTICIPAT LA VOT (TURUL 1)]]+Data5[[#This Row],[PERSOANE CARE AU PARTICIPAT LA VOT  (TURUL AL 2-LEA)]]</f>
        <v>659</v>
      </c>
      <c r="T1728" s="41">
        <f>Data5[[#This Row],[TOTAL CHELTUIELI LEI]]/Data5[[#This Row],[NUMĂRUL PERSOANELOR ÎNSCRISE ÎN LISTELE ELECTORALE]]</f>
        <v>16.988062442607898</v>
      </c>
      <c r="U1728" s="41">
        <f>Data5[[#This Row],[TOTAL CHELTUIELI EURO]]/Data5[[#This Row],[NUMĂRUL PERSOANELOR ÎNSCRISE ÎN LISTELE ELECTORALE]]</f>
        <v>3.5098577390152887</v>
      </c>
      <c r="V1728" s="41">
        <f>Data5[[#This Row],[TOTAL CHELTUIELI LEI]]/Data5[[#This Row],[NUMĂRUL PERSOANELOR CARE AU PARTICIPAT LA VOT]]</f>
        <v>28.072837632776935</v>
      </c>
      <c r="W1728" s="41">
        <f>Data5[[#This Row],[TOTAL CHELTUIELI EURO]]/Data5[[#This Row],[NUMĂRUL PERSOANELOR CARE AU PARTICIPAT LA VOT]]</f>
        <v>5.8000532288128221</v>
      </c>
      <c r="X1728" s="43">
        <v>4.8400999999999996</v>
      </c>
      <c r="Y1728" s="114" t="s">
        <v>2920</v>
      </c>
      <c r="Z1728" s="44">
        <v>16</v>
      </c>
      <c r="AA1728" s="115" t="s">
        <v>3106</v>
      </c>
      <c r="AB1728" s="44">
        <v>3</v>
      </c>
      <c r="AC1728" s="45"/>
    </row>
    <row r="1729" spans="1:29" x14ac:dyDescent="0.2">
      <c r="A1729" s="37">
        <v>1728</v>
      </c>
      <c r="B1729" s="38" t="s">
        <v>97</v>
      </c>
      <c r="C1729" s="39" t="s">
        <v>122</v>
      </c>
      <c r="D1729" s="40">
        <v>44101</v>
      </c>
      <c r="E1729" s="38">
        <v>1</v>
      </c>
      <c r="F1729" s="38"/>
      <c r="G1729" s="38" t="s">
        <v>2</v>
      </c>
      <c r="H1729" s="38" t="s">
        <v>2</v>
      </c>
      <c r="I1729" s="67">
        <v>0</v>
      </c>
      <c r="J1729" s="67">
        <v>14847</v>
      </c>
      <c r="K1729" s="67">
        <v>0</v>
      </c>
      <c r="L1729" s="41">
        <f>SUM(Data5[[#This Row],[CHELTUIELI DE PERSONAL LEI]:[CHELTUIELI DE CAPITAL (ACTIVE NEFINANCIARE ) LEI]])</f>
        <v>14847</v>
      </c>
      <c r="M1729" s="41">
        <f>Data5[[#This Row],[TOTAL CHELTUIELI LEI]]/Data5[[#This Row],[CURS VALUTAR EURO BNR 22 07 2020]]</f>
        <v>3067.498605400715</v>
      </c>
      <c r="N1729" s="49">
        <v>3589</v>
      </c>
      <c r="O1729" s="54"/>
      <c r="P1729" s="54">
        <v>1855</v>
      </c>
      <c r="Q1729" s="54"/>
      <c r="R1729" s="54">
        <f>Data5[[#This Row],[PERSOANE ÎNSCRISE ÎN LISTELE ELECTORALE (TURUL 1)            ]]+Data5[[#This Row],[PERSOANE ÎNSCRISE ÎN LISTELE ELECTORALE (TURUL AL 2-LEA)]]</f>
        <v>3589</v>
      </c>
      <c r="S1729" s="54">
        <f>Data5[[#This Row],[PERSOANE CARE AU PARTICIPAT LA VOT (TURUL 1)]]+Data5[[#This Row],[PERSOANE CARE AU PARTICIPAT LA VOT  (TURUL AL 2-LEA)]]</f>
        <v>1855</v>
      </c>
      <c r="T1729" s="41">
        <f>Data5[[#This Row],[TOTAL CHELTUIELI LEI]]/Data5[[#This Row],[NUMĂRUL PERSOANELOR ÎNSCRISE ÎN LISTELE ELECTORALE]]</f>
        <v>4.136806910002786</v>
      </c>
      <c r="U1729" s="41">
        <f>Data5[[#This Row],[TOTAL CHELTUIELI EURO]]/Data5[[#This Row],[NUMĂRUL PERSOANELOR ÎNSCRISE ÎN LISTELE ELECTORALE]]</f>
        <v>0.85469451251064776</v>
      </c>
      <c r="V1729" s="41">
        <f>Data5[[#This Row],[TOTAL CHELTUIELI LEI]]/Data5[[#This Row],[NUMĂRUL PERSOANELOR CARE AU PARTICIPAT LA VOT]]</f>
        <v>8.0037735849056606</v>
      </c>
      <c r="W1729" s="41">
        <f>Data5[[#This Row],[TOTAL CHELTUIELI EURO]]/Data5[[#This Row],[NUMĂRUL PERSOANELOR CARE AU PARTICIPAT LA VOT]]</f>
        <v>1.6536380622106279</v>
      </c>
      <c r="X1729" s="43">
        <v>4.8400999999999996</v>
      </c>
      <c r="Y1729" s="114" t="s">
        <v>2895</v>
      </c>
      <c r="Z1729" s="44">
        <v>4</v>
      </c>
      <c r="AA1729" s="115" t="s">
        <v>3105</v>
      </c>
      <c r="AB1729" s="44">
        <v>0</v>
      </c>
      <c r="AC1729" s="45"/>
    </row>
    <row r="1730" spans="1:29" x14ac:dyDescent="0.2">
      <c r="A1730" s="37">
        <v>1729</v>
      </c>
      <c r="B1730" s="38" t="s">
        <v>97</v>
      </c>
      <c r="C1730" s="39" t="s">
        <v>123</v>
      </c>
      <c r="D1730" s="40">
        <v>44101</v>
      </c>
      <c r="E1730" s="38">
        <v>1</v>
      </c>
      <c r="F1730" s="38"/>
      <c r="G1730" s="38" t="s">
        <v>2</v>
      </c>
      <c r="H1730" s="38" t="s">
        <v>2</v>
      </c>
      <c r="I1730" s="67">
        <v>0</v>
      </c>
      <c r="J1730" s="67">
        <v>38964</v>
      </c>
      <c r="K1730" s="67">
        <v>0</v>
      </c>
      <c r="L1730" s="41">
        <f>SUM(Data5[[#This Row],[CHELTUIELI DE PERSONAL LEI]:[CHELTUIELI DE CAPITAL (ACTIVE NEFINANCIARE ) LEI]])</f>
        <v>38964</v>
      </c>
      <c r="M1730" s="41">
        <f>Data5[[#This Row],[TOTAL CHELTUIELI LEI]]/Data5[[#This Row],[CURS VALUTAR EURO BNR 22 07 2020]]</f>
        <v>8050.2468957252959</v>
      </c>
      <c r="N1730" s="49">
        <v>7856</v>
      </c>
      <c r="O1730" s="54"/>
      <c r="P1730" s="54">
        <v>2873</v>
      </c>
      <c r="Q1730" s="54"/>
      <c r="R1730" s="54">
        <f>Data5[[#This Row],[PERSOANE ÎNSCRISE ÎN LISTELE ELECTORALE (TURUL 1)            ]]+Data5[[#This Row],[PERSOANE ÎNSCRISE ÎN LISTELE ELECTORALE (TURUL AL 2-LEA)]]</f>
        <v>7856</v>
      </c>
      <c r="S1730" s="54">
        <f>Data5[[#This Row],[PERSOANE CARE AU PARTICIPAT LA VOT (TURUL 1)]]+Data5[[#This Row],[PERSOANE CARE AU PARTICIPAT LA VOT  (TURUL AL 2-LEA)]]</f>
        <v>2873</v>
      </c>
      <c r="T1730" s="41">
        <f>Data5[[#This Row],[TOTAL CHELTUIELI LEI]]/Data5[[#This Row],[NUMĂRUL PERSOANELOR ÎNSCRISE ÎN LISTELE ELECTORALE]]</f>
        <v>4.9597759674134423</v>
      </c>
      <c r="U1730" s="41">
        <f>Data5[[#This Row],[TOTAL CHELTUIELI EURO]]/Data5[[#This Row],[NUMĂRUL PERSOANELOR ÎNSCRISE ÎN LISTELE ELECTORALE]]</f>
        <v>1.0247259286819368</v>
      </c>
      <c r="V1730" s="41">
        <f>Data5[[#This Row],[TOTAL CHELTUIELI LEI]]/Data5[[#This Row],[NUMĂRUL PERSOANELOR CARE AU PARTICIPAT LA VOT]]</f>
        <v>13.562130177514794</v>
      </c>
      <c r="W1730" s="41">
        <f>Data5[[#This Row],[TOTAL CHELTUIELI EURO]]/Data5[[#This Row],[NUMĂRUL PERSOANELOR CARE AU PARTICIPAT LA VOT]]</f>
        <v>2.8020351185956476</v>
      </c>
      <c r="X1730" s="43">
        <v>4.8400999999999996</v>
      </c>
      <c r="Y1730" s="114" t="s">
        <v>2895</v>
      </c>
      <c r="Z1730" s="44">
        <v>4</v>
      </c>
      <c r="AA1730" s="115" t="s">
        <v>3107</v>
      </c>
      <c r="AB1730" s="44">
        <v>1</v>
      </c>
      <c r="AC1730" s="45"/>
    </row>
    <row r="1731" spans="1:29" x14ac:dyDescent="0.2">
      <c r="A1731" s="37">
        <v>1730</v>
      </c>
      <c r="B1731" s="38" t="s">
        <v>97</v>
      </c>
      <c r="C1731" s="39" t="s">
        <v>124</v>
      </c>
      <c r="D1731" s="40">
        <v>44101</v>
      </c>
      <c r="E1731" s="38">
        <v>1</v>
      </c>
      <c r="F1731" s="38"/>
      <c r="G1731" s="38" t="s">
        <v>2</v>
      </c>
      <c r="H1731" s="38" t="s">
        <v>2</v>
      </c>
      <c r="I1731" s="67">
        <v>6247</v>
      </c>
      <c r="J1731" s="67">
        <v>2859</v>
      </c>
      <c r="K1731" s="67">
        <v>0</v>
      </c>
      <c r="L1731" s="41">
        <f>SUM(Data5[[#This Row],[CHELTUIELI DE PERSONAL LEI]:[CHELTUIELI DE CAPITAL (ACTIVE NEFINANCIARE ) LEI]])</f>
        <v>9106</v>
      </c>
      <c r="M1731" s="41">
        <f>Data5[[#This Row],[TOTAL CHELTUIELI LEI]]/Data5[[#This Row],[CURS VALUTAR EURO BNR 22 07 2020]]</f>
        <v>1881.3660874775317</v>
      </c>
      <c r="N1731" s="49">
        <v>1861</v>
      </c>
      <c r="O1731" s="54"/>
      <c r="P1731" s="54">
        <v>958</v>
      </c>
      <c r="Q1731" s="54"/>
      <c r="R1731" s="54">
        <f>Data5[[#This Row],[PERSOANE ÎNSCRISE ÎN LISTELE ELECTORALE (TURUL 1)            ]]+Data5[[#This Row],[PERSOANE ÎNSCRISE ÎN LISTELE ELECTORALE (TURUL AL 2-LEA)]]</f>
        <v>1861</v>
      </c>
      <c r="S1731" s="54">
        <f>Data5[[#This Row],[PERSOANE CARE AU PARTICIPAT LA VOT (TURUL 1)]]+Data5[[#This Row],[PERSOANE CARE AU PARTICIPAT LA VOT  (TURUL AL 2-LEA)]]</f>
        <v>958</v>
      </c>
      <c r="T1731" s="41">
        <f>Data5[[#This Row],[TOTAL CHELTUIELI LEI]]/Data5[[#This Row],[NUMĂRUL PERSOANELOR ÎNSCRISE ÎN LISTELE ELECTORALE]]</f>
        <v>4.8930682428801724</v>
      </c>
      <c r="U1731" s="41">
        <f>Data5[[#This Row],[TOTAL CHELTUIELI EURO]]/Data5[[#This Row],[NUMĂRUL PERSOANELOR ÎNSCRISE ÎN LISTELE ELECTORALE]]</f>
        <v>1.0109436257267768</v>
      </c>
      <c r="V1731" s="41">
        <f>Data5[[#This Row],[TOTAL CHELTUIELI LEI]]/Data5[[#This Row],[NUMĂRUL PERSOANELOR CARE AU PARTICIPAT LA VOT]]</f>
        <v>9.5052192066805841</v>
      </c>
      <c r="W1731" s="41">
        <f>Data5[[#This Row],[TOTAL CHELTUIELI EURO]]/Data5[[#This Row],[NUMĂRUL PERSOANELOR CARE AU PARTICIPAT LA VOT]]</f>
        <v>1.9638476904775906</v>
      </c>
      <c r="X1731" s="43">
        <v>4.8400999999999996</v>
      </c>
      <c r="Y1731" s="114" t="s">
        <v>2895</v>
      </c>
      <c r="Z1731" s="44">
        <v>4</v>
      </c>
      <c r="AA1731" s="115" t="s">
        <v>3107</v>
      </c>
      <c r="AB1731" s="44">
        <v>1</v>
      </c>
      <c r="AC1731" s="45"/>
    </row>
    <row r="1732" spans="1:29" x14ac:dyDescent="0.2">
      <c r="A1732" s="37">
        <v>1731</v>
      </c>
      <c r="B1732" s="38" t="s">
        <v>97</v>
      </c>
      <c r="C1732" s="39" t="s">
        <v>125</v>
      </c>
      <c r="D1732" s="40">
        <v>44101</v>
      </c>
      <c r="E1732" s="38">
        <v>1</v>
      </c>
      <c r="F1732" s="38"/>
      <c r="G1732" s="38" t="s">
        <v>2</v>
      </c>
      <c r="H1732" s="38" t="s">
        <v>2</v>
      </c>
      <c r="I1732" s="67">
        <v>0</v>
      </c>
      <c r="J1732" s="67">
        <v>8235</v>
      </c>
      <c r="K1732" s="67">
        <v>0</v>
      </c>
      <c r="L1732" s="41">
        <f>SUM(Data5[[#This Row],[CHELTUIELI DE PERSONAL LEI]:[CHELTUIELI DE CAPITAL (ACTIVE NEFINANCIARE ) LEI]])</f>
        <v>8235</v>
      </c>
      <c r="M1732" s="41">
        <f>Data5[[#This Row],[TOTAL CHELTUIELI LEI]]/Data5[[#This Row],[CURS VALUTAR EURO BNR 22 07 2020]]</f>
        <v>1701.411127869259</v>
      </c>
      <c r="N1732" s="49">
        <v>2139</v>
      </c>
      <c r="O1732" s="54"/>
      <c r="P1732" s="54">
        <v>1253</v>
      </c>
      <c r="Q1732" s="54"/>
      <c r="R1732" s="54">
        <f>Data5[[#This Row],[PERSOANE ÎNSCRISE ÎN LISTELE ELECTORALE (TURUL 1)            ]]+Data5[[#This Row],[PERSOANE ÎNSCRISE ÎN LISTELE ELECTORALE (TURUL AL 2-LEA)]]</f>
        <v>2139</v>
      </c>
      <c r="S1732" s="54">
        <f>Data5[[#This Row],[PERSOANE CARE AU PARTICIPAT LA VOT (TURUL 1)]]+Data5[[#This Row],[PERSOANE CARE AU PARTICIPAT LA VOT  (TURUL AL 2-LEA)]]</f>
        <v>1253</v>
      </c>
      <c r="T1732" s="41">
        <f>Data5[[#This Row],[TOTAL CHELTUIELI LEI]]/Data5[[#This Row],[NUMĂRUL PERSOANELOR ÎNSCRISE ÎN LISTELE ELECTORALE]]</f>
        <v>3.8499298737727909</v>
      </c>
      <c r="U1732" s="41">
        <f>Data5[[#This Row],[TOTAL CHELTUIELI EURO]]/Data5[[#This Row],[NUMĂRUL PERSOANELOR ÎNSCRISE ÎN LISTELE ELECTORALE]]</f>
        <v>0.79542362219226692</v>
      </c>
      <c r="V1732" s="41">
        <f>Data5[[#This Row],[TOTAL CHELTUIELI LEI]]/Data5[[#This Row],[NUMĂRUL PERSOANELOR CARE AU PARTICIPAT LA VOT]]</f>
        <v>6.5722266560255385</v>
      </c>
      <c r="W1732" s="41">
        <f>Data5[[#This Row],[TOTAL CHELTUIELI EURO]]/Data5[[#This Row],[NUMĂRUL PERSOANELOR CARE AU PARTICIPAT LA VOT]]</f>
        <v>1.3578700142611804</v>
      </c>
      <c r="X1732" s="43">
        <v>4.8400999999999996</v>
      </c>
      <c r="Y1732" s="114" t="s">
        <v>2884</v>
      </c>
      <c r="Z1732" s="44">
        <v>3</v>
      </c>
      <c r="AA1732" s="115" t="s">
        <v>3105</v>
      </c>
      <c r="AB1732" s="44">
        <v>0</v>
      </c>
      <c r="AC1732" s="45"/>
    </row>
    <row r="1733" spans="1:29" x14ac:dyDescent="0.2">
      <c r="A1733" s="37">
        <v>1732</v>
      </c>
      <c r="B1733" s="38" t="s">
        <v>97</v>
      </c>
      <c r="C1733" s="39" t="s">
        <v>126</v>
      </c>
      <c r="D1733" s="40">
        <v>44101</v>
      </c>
      <c r="E1733" s="38">
        <v>1</v>
      </c>
      <c r="F1733" s="38"/>
      <c r="G1733" s="38" t="s">
        <v>2</v>
      </c>
      <c r="H1733" s="38" t="s">
        <v>2</v>
      </c>
      <c r="I1733" s="67">
        <v>2640</v>
      </c>
      <c r="J1733" s="67">
        <v>2709</v>
      </c>
      <c r="K1733" s="67">
        <v>0</v>
      </c>
      <c r="L1733" s="41">
        <f>SUM(Data5[[#This Row],[CHELTUIELI DE PERSONAL LEI]:[CHELTUIELI DE CAPITAL (ACTIVE NEFINANCIARE ) LEI]])</f>
        <v>5349</v>
      </c>
      <c r="M1733" s="41">
        <f>Data5[[#This Row],[TOTAL CHELTUIELI LEI]]/Data5[[#This Row],[CURS VALUTAR EURO BNR 22 07 2020]]</f>
        <v>1105.1424557343857</v>
      </c>
      <c r="N1733" s="49">
        <v>1174</v>
      </c>
      <c r="O1733" s="54"/>
      <c r="P1733" s="54">
        <v>587</v>
      </c>
      <c r="Q1733" s="54"/>
      <c r="R1733" s="54">
        <f>Data5[[#This Row],[PERSOANE ÎNSCRISE ÎN LISTELE ELECTORALE (TURUL 1)            ]]+Data5[[#This Row],[PERSOANE ÎNSCRISE ÎN LISTELE ELECTORALE (TURUL AL 2-LEA)]]</f>
        <v>1174</v>
      </c>
      <c r="S1733" s="54">
        <f>Data5[[#This Row],[PERSOANE CARE AU PARTICIPAT LA VOT (TURUL 1)]]+Data5[[#This Row],[PERSOANE CARE AU PARTICIPAT LA VOT  (TURUL AL 2-LEA)]]</f>
        <v>587</v>
      </c>
      <c r="T1733" s="41">
        <f>Data5[[#This Row],[TOTAL CHELTUIELI LEI]]/Data5[[#This Row],[NUMĂRUL PERSOANELOR ÎNSCRISE ÎN LISTELE ELECTORALE]]</f>
        <v>4.5562180579216358</v>
      </c>
      <c r="U1733" s="41">
        <f>Data5[[#This Row],[TOTAL CHELTUIELI EURO]]/Data5[[#This Row],[NUMĂRUL PERSOANELOR ÎNSCRISE ÎN LISTELE ELECTORALE]]</f>
        <v>0.9413479180020321</v>
      </c>
      <c r="V1733" s="41">
        <f>Data5[[#This Row],[TOTAL CHELTUIELI LEI]]/Data5[[#This Row],[NUMĂRUL PERSOANELOR CARE AU PARTICIPAT LA VOT]]</f>
        <v>9.1124361158432716</v>
      </c>
      <c r="W1733" s="41">
        <f>Data5[[#This Row],[TOTAL CHELTUIELI EURO]]/Data5[[#This Row],[NUMĂRUL PERSOANELOR CARE AU PARTICIPAT LA VOT]]</f>
        <v>1.8826958360040642</v>
      </c>
      <c r="X1733" s="43">
        <v>4.8400999999999996</v>
      </c>
      <c r="Y1733" s="114" t="s">
        <v>2895</v>
      </c>
      <c r="Z1733" s="44">
        <v>4</v>
      </c>
      <c r="AA1733" s="115" t="s">
        <v>3105</v>
      </c>
      <c r="AB1733" s="44">
        <v>0</v>
      </c>
      <c r="AC1733" s="45"/>
    </row>
    <row r="1734" spans="1:29" x14ac:dyDescent="0.2">
      <c r="A1734" s="37">
        <v>1733</v>
      </c>
      <c r="B1734" s="38" t="s">
        <v>97</v>
      </c>
      <c r="C1734" s="39" t="s">
        <v>127</v>
      </c>
      <c r="D1734" s="40">
        <v>44101</v>
      </c>
      <c r="E1734" s="38">
        <v>1</v>
      </c>
      <c r="F1734" s="38"/>
      <c r="G1734" s="38" t="s">
        <v>2</v>
      </c>
      <c r="H1734" s="38" t="s">
        <v>2</v>
      </c>
      <c r="I1734" s="67">
        <v>0</v>
      </c>
      <c r="J1734" s="71">
        <v>17472.490000000002</v>
      </c>
      <c r="K1734" s="67">
        <v>0</v>
      </c>
      <c r="L1734" s="41">
        <f>SUM(Data5[[#This Row],[CHELTUIELI DE PERSONAL LEI]:[CHELTUIELI DE CAPITAL (ACTIVE NEFINANCIARE ) LEI]])</f>
        <v>17472.490000000002</v>
      </c>
      <c r="M1734" s="41">
        <f>Data5[[#This Row],[TOTAL CHELTUIELI LEI]]/Data5[[#This Row],[CURS VALUTAR EURO BNR 22 07 2020]]</f>
        <v>3609.9440094212937</v>
      </c>
      <c r="N1734" s="49">
        <v>3901</v>
      </c>
      <c r="O1734" s="54"/>
      <c r="P1734" s="54">
        <v>2199</v>
      </c>
      <c r="Q1734" s="54"/>
      <c r="R1734" s="54">
        <f>Data5[[#This Row],[PERSOANE ÎNSCRISE ÎN LISTELE ELECTORALE (TURUL 1)            ]]+Data5[[#This Row],[PERSOANE ÎNSCRISE ÎN LISTELE ELECTORALE (TURUL AL 2-LEA)]]</f>
        <v>3901</v>
      </c>
      <c r="S1734" s="54">
        <f>Data5[[#This Row],[PERSOANE CARE AU PARTICIPAT LA VOT (TURUL 1)]]+Data5[[#This Row],[PERSOANE CARE AU PARTICIPAT LA VOT  (TURUL AL 2-LEA)]]</f>
        <v>2199</v>
      </c>
      <c r="T1734" s="41">
        <f>Data5[[#This Row],[TOTAL CHELTUIELI LEI]]/Data5[[#This Row],[NUMĂRUL PERSOANELOR ÎNSCRISE ÎN LISTELE ELECTORALE]]</f>
        <v>4.4789771853370937</v>
      </c>
      <c r="U1734" s="41">
        <f>Data5[[#This Row],[TOTAL CHELTUIELI EURO]]/Data5[[#This Row],[NUMĂRUL PERSOANELOR ÎNSCRISE ÎN LISTELE ELECTORALE]]</f>
        <v>0.92538938975167739</v>
      </c>
      <c r="V1734" s="41">
        <f>Data5[[#This Row],[TOTAL CHELTUIELI LEI]]/Data5[[#This Row],[NUMĂRUL PERSOANELOR CARE AU PARTICIPAT LA VOT]]</f>
        <v>7.9456525693497051</v>
      </c>
      <c r="W1734" s="41">
        <f>Data5[[#This Row],[TOTAL CHELTUIELI EURO]]/Data5[[#This Row],[NUMĂRUL PERSOANELOR CARE AU PARTICIPAT LA VOT]]</f>
        <v>1.6416298360260544</v>
      </c>
      <c r="X1734" s="43">
        <v>4.8400999999999996</v>
      </c>
      <c r="Y1734" s="114" t="s">
        <v>2895</v>
      </c>
      <c r="Z1734" s="44">
        <v>4</v>
      </c>
      <c r="AA1734" s="115" t="s">
        <v>3105</v>
      </c>
      <c r="AB1734" s="44">
        <v>0</v>
      </c>
      <c r="AC1734" s="45"/>
    </row>
    <row r="1735" spans="1:29" x14ac:dyDescent="0.2">
      <c r="A1735" s="37">
        <v>1734</v>
      </c>
      <c r="B1735" s="38" t="s">
        <v>97</v>
      </c>
      <c r="C1735" s="39" t="s">
        <v>128</v>
      </c>
      <c r="D1735" s="40">
        <v>44101</v>
      </c>
      <c r="E1735" s="38">
        <v>1</v>
      </c>
      <c r="F1735" s="38"/>
      <c r="G1735" s="38" t="s">
        <v>2</v>
      </c>
      <c r="H1735" s="38" t="s">
        <v>2</v>
      </c>
      <c r="I1735" s="67">
        <v>0</v>
      </c>
      <c r="J1735" s="67">
        <v>14681</v>
      </c>
      <c r="K1735" s="67">
        <v>0</v>
      </c>
      <c r="L1735" s="41">
        <f>SUM(Data5[[#This Row],[CHELTUIELI DE PERSONAL LEI]:[CHELTUIELI DE CAPITAL (ACTIVE NEFINANCIARE ) LEI]])</f>
        <v>14681</v>
      </c>
      <c r="M1735" s="41">
        <f>Data5[[#This Row],[TOTAL CHELTUIELI LEI]]/Data5[[#This Row],[CURS VALUTAR EURO BNR 22 07 2020]]</f>
        <v>3033.2017933513771</v>
      </c>
      <c r="N1735" s="49">
        <v>4417</v>
      </c>
      <c r="O1735" s="54"/>
      <c r="P1735" s="54">
        <v>2071</v>
      </c>
      <c r="Q1735" s="54"/>
      <c r="R1735" s="54">
        <f>Data5[[#This Row],[PERSOANE ÎNSCRISE ÎN LISTELE ELECTORALE (TURUL 1)            ]]+Data5[[#This Row],[PERSOANE ÎNSCRISE ÎN LISTELE ELECTORALE (TURUL AL 2-LEA)]]</f>
        <v>4417</v>
      </c>
      <c r="S1735" s="54">
        <f>Data5[[#This Row],[PERSOANE CARE AU PARTICIPAT LA VOT (TURUL 1)]]+Data5[[#This Row],[PERSOANE CARE AU PARTICIPAT LA VOT  (TURUL AL 2-LEA)]]</f>
        <v>2071</v>
      </c>
      <c r="T1735" s="41">
        <f>Data5[[#This Row],[TOTAL CHELTUIELI LEI]]/Data5[[#This Row],[NUMĂRUL PERSOANELOR ÎNSCRISE ÎN LISTELE ELECTORALE]]</f>
        <v>3.3237491510074713</v>
      </c>
      <c r="U1735" s="41">
        <f>Data5[[#This Row],[TOTAL CHELTUIELI EURO]]/Data5[[#This Row],[NUMĂRUL PERSOANELOR ÎNSCRISE ÎN LISTELE ELECTORALE]]</f>
        <v>0.68671084295933371</v>
      </c>
      <c r="V1735" s="41">
        <f>Data5[[#This Row],[TOTAL CHELTUIELI LEI]]/Data5[[#This Row],[NUMĂRUL PERSOANELOR CARE AU PARTICIPAT LA VOT]]</f>
        <v>7.0888459681313378</v>
      </c>
      <c r="W1735" s="41">
        <f>Data5[[#This Row],[TOTAL CHELTUIELI EURO]]/Data5[[#This Row],[NUMĂRUL PERSOANELOR CARE AU PARTICIPAT LA VOT]]</f>
        <v>1.4646073362391971</v>
      </c>
      <c r="X1735" s="43">
        <v>4.8400999999999996</v>
      </c>
      <c r="Y1735" s="114" t="s">
        <v>2884</v>
      </c>
      <c r="Z1735" s="44">
        <v>3</v>
      </c>
      <c r="AA1735" s="115" t="s">
        <v>3105</v>
      </c>
      <c r="AB1735" s="44">
        <v>0</v>
      </c>
      <c r="AC1735" s="45"/>
    </row>
    <row r="1736" spans="1:29" x14ac:dyDescent="0.2">
      <c r="A1736" s="37">
        <v>1735</v>
      </c>
      <c r="B1736" s="38" t="s">
        <v>97</v>
      </c>
      <c r="C1736" s="39" t="s">
        <v>129</v>
      </c>
      <c r="D1736" s="40">
        <v>44101</v>
      </c>
      <c r="E1736" s="38">
        <v>1</v>
      </c>
      <c r="F1736" s="38"/>
      <c r="G1736" s="38" t="s">
        <v>2</v>
      </c>
      <c r="H1736" s="38" t="s">
        <v>2</v>
      </c>
      <c r="I1736" s="67">
        <v>17120</v>
      </c>
      <c r="J1736" s="67">
        <v>9799.7000000000007</v>
      </c>
      <c r="K1736" s="67">
        <v>0</v>
      </c>
      <c r="L1736" s="41">
        <f>SUM(Data5[[#This Row],[CHELTUIELI DE PERSONAL LEI]:[CHELTUIELI DE CAPITAL (ACTIVE NEFINANCIARE ) LEI]])</f>
        <v>26919.7</v>
      </c>
      <c r="M1736" s="41">
        <f>Data5[[#This Row],[TOTAL CHELTUIELI LEI]]/Data5[[#This Row],[CURS VALUTAR EURO BNR 22 07 2020]]</f>
        <v>5561.8065742443341</v>
      </c>
      <c r="N1736" s="49">
        <v>1525</v>
      </c>
      <c r="O1736" s="54"/>
      <c r="P1736" s="54">
        <v>915</v>
      </c>
      <c r="Q1736" s="54"/>
      <c r="R1736" s="54">
        <f>Data5[[#This Row],[PERSOANE ÎNSCRISE ÎN LISTELE ELECTORALE (TURUL 1)            ]]+Data5[[#This Row],[PERSOANE ÎNSCRISE ÎN LISTELE ELECTORALE (TURUL AL 2-LEA)]]</f>
        <v>1525</v>
      </c>
      <c r="S1736" s="54">
        <f>Data5[[#This Row],[PERSOANE CARE AU PARTICIPAT LA VOT (TURUL 1)]]+Data5[[#This Row],[PERSOANE CARE AU PARTICIPAT LA VOT  (TURUL AL 2-LEA)]]</f>
        <v>915</v>
      </c>
      <c r="T1736" s="41">
        <f>Data5[[#This Row],[TOTAL CHELTUIELI LEI]]/Data5[[#This Row],[NUMĂRUL PERSOANELOR ÎNSCRISE ÎN LISTELE ELECTORALE]]</f>
        <v>17.652262295081968</v>
      </c>
      <c r="U1736" s="41">
        <f>Data5[[#This Row],[TOTAL CHELTUIELI EURO]]/Data5[[#This Row],[NUMĂRUL PERSOANELOR ÎNSCRISE ÎN LISTELE ELECTORALE]]</f>
        <v>3.6470862781930058</v>
      </c>
      <c r="V1736" s="41">
        <f>Data5[[#This Row],[TOTAL CHELTUIELI LEI]]/Data5[[#This Row],[NUMĂRUL PERSOANELOR CARE AU PARTICIPAT LA VOT]]</f>
        <v>29.420437158469944</v>
      </c>
      <c r="W1736" s="41">
        <f>Data5[[#This Row],[TOTAL CHELTUIELI EURO]]/Data5[[#This Row],[NUMĂRUL PERSOANELOR CARE AU PARTICIPAT LA VOT]]</f>
        <v>6.0784771303216765</v>
      </c>
      <c r="X1736" s="43">
        <v>4.8400999999999996</v>
      </c>
      <c r="Y1736" s="114" t="s">
        <v>2907</v>
      </c>
      <c r="Z1736" s="44">
        <v>17</v>
      </c>
      <c r="AA1736" s="115" t="s">
        <v>3106</v>
      </c>
      <c r="AB1736" s="44">
        <v>3</v>
      </c>
      <c r="AC1736" s="45"/>
    </row>
    <row r="1737" spans="1:29" x14ac:dyDescent="0.2">
      <c r="A1737" s="37">
        <v>1736</v>
      </c>
      <c r="B1737" s="38" t="s">
        <v>97</v>
      </c>
      <c r="C1737" s="39" t="s">
        <v>130</v>
      </c>
      <c r="D1737" s="40">
        <v>44101</v>
      </c>
      <c r="E1737" s="38">
        <v>1</v>
      </c>
      <c r="F1737" s="38"/>
      <c r="G1737" s="38" t="s">
        <v>2</v>
      </c>
      <c r="H1737" s="38" t="s">
        <v>2</v>
      </c>
      <c r="I1737" s="67">
        <v>0</v>
      </c>
      <c r="J1737" s="67">
        <v>3846</v>
      </c>
      <c r="K1737" s="67">
        <v>0</v>
      </c>
      <c r="L1737" s="41">
        <f>SUM(Data5[[#This Row],[CHELTUIELI DE PERSONAL LEI]:[CHELTUIELI DE CAPITAL (ACTIVE NEFINANCIARE ) LEI]])</f>
        <v>3846</v>
      </c>
      <c r="M1737" s="41">
        <f>Data5[[#This Row],[TOTAL CHELTUIELI LEI]]/Data5[[#This Row],[CURS VALUTAR EURO BNR 22 07 2020]]</f>
        <v>794.61168157682698</v>
      </c>
      <c r="N1737" s="49">
        <v>2985</v>
      </c>
      <c r="O1737" s="54"/>
      <c r="P1737" s="54">
        <v>1527</v>
      </c>
      <c r="Q1737" s="54"/>
      <c r="R1737" s="54">
        <f>Data5[[#This Row],[PERSOANE ÎNSCRISE ÎN LISTELE ELECTORALE (TURUL 1)            ]]+Data5[[#This Row],[PERSOANE ÎNSCRISE ÎN LISTELE ELECTORALE (TURUL AL 2-LEA)]]</f>
        <v>2985</v>
      </c>
      <c r="S1737" s="54">
        <f>Data5[[#This Row],[PERSOANE CARE AU PARTICIPAT LA VOT (TURUL 1)]]+Data5[[#This Row],[PERSOANE CARE AU PARTICIPAT LA VOT  (TURUL AL 2-LEA)]]</f>
        <v>1527</v>
      </c>
      <c r="T1737" s="41">
        <f>Data5[[#This Row],[TOTAL CHELTUIELI LEI]]/Data5[[#This Row],[NUMĂRUL PERSOANELOR ÎNSCRISE ÎN LISTELE ELECTORALE]]</f>
        <v>1.2884422110552765</v>
      </c>
      <c r="U1737" s="41">
        <f>Data5[[#This Row],[TOTAL CHELTUIELI EURO]]/Data5[[#This Row],[NUMĂRUL PERSOANELOR ÎNSCRISE ÎN LISTELE ELECTORALE]]</f>
        <v>0.26620156836744624</v>
      </c>
      <c r="V1737" s="41">
        <f>Data5[[#This Row],[TOTAL CHELTUIELI LEI]]/Data5[[#This Row],[NUMĂRUL PERSOANELOR CARE AU PARTICIPAT LA VOT]]</f>
        <v>2.5186640471512769</v>
      </c>
      <c r="W1737" s="41">
        <f>Data5[[#This Row],[TOTAL CHELTUIELI EURO]]/Data5[[#This Row],[NUMĂRUL PERSOANELOR CARE AU PARTICIPAT LA VOT]]</f>
        <v>0.52037438217211984</v>
      </c>
      <c r="X1737" s="43">
        <v>4.8400999999999996</v>
      </c>
      <c r="Y1737" s="114" t="s">
        <v>2894</v>
      </c>
      <c r="Z1737" s="44">
        <v>1</v>
      </c>
      <c r="AA1737" s="115" t="s">
        <v>3105</v>
      </c>
      <c r="AB1737" s="44">
        <v>0</v>
      </c>
      <c r="AC1737" s="45"/>
    </row>
    <row r="1738" spans="1:29" x14ac:dyDescent="0.2">
      <c r="A1738" s="37">
        <v>1737</v>
      </c>
      <c r="B1738" s="38" t="s">
        <v>97</v>
      </c>
      <c r="C1738" s="39" t="s">
        <v>131</v>
      </c>
      <c r="D1738" s="40">
        <v>44101</v>
      </c>
      <c r="E1738" s="38">
        <v>1</v>
      </c>
      <c r="F1738" s="38"/>
      <c r="G1738" s="38" t="s">
        <v>2</v>
      </c>
      <c r="H1738" s="38" t="s">
        <v>2</v>
      </c>
      <c r="I1738" s="67">
        <v>18500</v>
      </c>
      <c r="J1738" s="67">
        <v>10800</v>
      </c>
      <c r="K1738" s="67">
        <v>0</v>
      </c>
      <c r="L1738" s="41">
        <f>SUM(Data5[[#This Row],[CHELTUIELI DE PERSONAL LEI]:[CHELTUIELI DE CAPITAL (ACTIVE NEFINANCIARE ) LEI]])</f>
        <v>29300</v>
      </c>
      <c r="M1738" s="41">
        <f>Data5[[#This Row],[TOTAL CHELTUIELI LEI]]/Data5[[#This Row],[CURS VALUTAR EURO BNR 22 07 2020]]</f>
        <v>6053.5939340096284</v>
      </c>
      <c r="N1738" s="49">
        <v>3037</v>
      </c>
      <c r="O1738" s="54"/>
      <c r="P1738" s="54">
        <v>1908</v>
      </c>
      <c r="Q1738" s="54"/>
      <c r="R1738" s="54">
        <f>Data5[[#This Row],[PERSOANE ÎNSCRISE ÎN LISTELE ELECTORALE (TURUL 1)            ]]+Data5[[#This Row],[PERSOANE ÎNSCRISE ÎN LISTELE ELECTORALE (TURUL AL 2-LEA)]]</f>
        <v>3037</v>
      </c>
      <c r="S1738" s="54">
        <f>Data5[[#This Row],[PERSOANE CARE AU PARTICIPAT LA VOT (TURUL 1)]]+Data5[[#This Row],[PERSOANE CARE AU PARTICIPAT LA VOT  (TURUL AL 2-LEA)]]</f>
        <v>1908</v>
      </c>
      <c r="T1738" s="41">
        <f>Data5[[#This Row],[TOTAL CHELTUIELI LEI]]/Data5[[#This Row],[NUMĂRUL PERSOANELOR ÎNSCRISE ÎN LISTELE ELECTORALE]]</f>
        <v>9.6476786302271975</v>
      </c>
      <c r="U1738" s="41">
        <f>Data5[[#This Row],[TOTAL CHELTUIELI EURO]]/Data5[[#This Row],[NUMĂRUL PERSOANELOR ÎNSCRISE ÎN LISTELE ELECTORALE]]</f>
        <v>1.9932808475500916</v>
      </c>
      <c r="V1738" s="41">
        <f>Data5[[#This Row],[TOTAL CHELTUIELI LEI]]/Data5[[#This Row],[NUMĂRUL PERSOANELOR CARE AU PARTICIPAT LA VOT]]</f>
        <v>15.356394129979035</v>
      </c>
      <c r="W1738" s="41">
        <f>Data5[[#This Row],[TOTAL CHELTUIELI EURO]]/Data5[[#This Row],[NUMĂRUL PERSOANELOR CARE AU PARTICIPAT LA VOT]]</f>
        <v>3.1727431519966607</v>
      </c>
      <c r="X1738" s="43">
        <v>4.8400999999999996</v>
      </c>
      <c r="Y1738" s="114" t="s">
        <v>2887</v>
      </c>
      <c r="Z1738" s="44">
        <v>9</v>
      </c>
      <c r="AA1738" s="115" t="s">
        <v>3107</v>
      </c>
      <c r="AB1738" s="44">
        <v>1</v>
      </c>
      <c r="AC1738" s="45"/>
    </row>
    <row r="1739" spans="1:29" x14ac:dyDescent="0.2">
      <c r="A1739" s="37">
        <v>1738</v>
      </c>
      <c r="B1739" s="38" t="s">
        <v>97</v>
      </c>
      <c r="C1739" s="39" t="s">
        <v>132</v>
      </c>
      <c r="D1739" s="40">
        <v>44101</v>
      </c>
      <c r="E1739" s="38">
        <v>1</v>
      </c>
      <c r="F1739" s="38"/>
      <c r="G1739" s="38" t="s">
        <v>2</v>
      </c>
      <c r="H1739" s="38" t="s">
        <v>2</v>
      </c>
      <c r="I1739" s="50">
        <v>5624</v>
      </c>
      <c r="J1739" s="50">
        <v>9148</v>
      </c>
      <c r="K1739" s="50">
        <v>0</v>
      </c>
      <c r="L1739" s="41">
        <f>SUM(Data5[[#This Row],[CHELTUIELI DE PERSONAL LEI]:[CHELTUIELI DE CAPITAL (ACTIVE NEFINANCIARE ) LEI]])</f>
        <v>14772</v>
      </c>
      <c r="M1739" s="41">
        <f>Data5[[#This Row],[TOTAL CHELTUIELI LEI]]/Data5[[#This Row],[CURS VALUTAR EURO BNR 22 07 2020]]</f>
        <v>3052.0030577880625</v>
      </c>
      <c r="N1739" s="49">
        <v>2401</v>
      </c>
      <c r="O1739" s="54"/>
      <c r="P1739" s="54">
        <v>1232</v>
      </c>
      <c r="Q1739" s="54"/>
      <c r="R1739" s="54">
        <f>Data5[[#This Row],[PERSOANE ÎNSCRISE ÎN LISTELE ELECTORALE (TURUL 1)            ]]+Data5[[#This Row],[PERSOANE ÎNSCRISE ÎN LISTELE ELECTORALE (TURUL AL 2-LEA)]]</f>
        <v>2401</v>
      </c>
      <c r="S1739" s="54">
        <f>Data5[[#This Row],[PERSOANE CARE AU PARTICIPAT LA VOT (TURUL 1)]]+Data5[[#This Row],[PERSOANE CARE AU PARTICIPAT LA VOT  (TURUL AL 2-LEA)]]</f>
        <v>1232</v>
      </c>
      <c r="T1739" s="41">
        <f>Data5[[#This Row],[TOTAL CHELTUIELI LEI]]/Data5[[#This Row],[NUMĂRUL PERSOANELOR ÎNSCRISE ÎN LISTELE ELECTORALE]]</f>
        <v>6.1524364847980006</v>
      </c>
      <c r="U1739" s="41">
        <f>Data5[[#This Row],[TOTAL CHELTUIELI EURO]]/Data5[[#This Row],[NUMĂRUL PERSOANELOR ÎNSCRISE ÎN LISTELE ELECTORALE]]</f>
        <v>1.2711382997867815</v>
      </c>
      <c r="V1739" s="41">
        <f>Data5[[#This Row],[TOTAL CHELTUIELI LEI]]/Data5[[#This Row],[NUMĂRUL PERSOANELOR CARE AU PARTICIPAT LA VOT]]</f>
        <v>11.99025974025974</v>
      </c>
      <c r="W1739" s="41">
        <f>Data5[[#This Row],[TOTAL CHELTUIELI EURO]]/Data5[[#This Row],[NUMĂRUL PERSOANELOR CARE AU PARTICIPAT LA VOT]]</f>
        <v>2.4772752092435573</v>
      </c>
      <c r="X1739" s="43">
        <v>4.8400999999999996</v>
      </c>
      <c r="Y1739" s="114" t="s">
        <v>2889</v>
      </c>
      <c r="Z1739" s="44">
        <v>6</v>
      </c>
      <c r="AA1739" s="115" t="s">
        <v>3107</v>
      </c>
      <c r="AB1739" s="44">
        <v>1</v>
      </c>
      <c r="AC1739" s="45"/>
    </row>
    <row r="1740" spans="1:29" x14ac:dyDescent="0.2">
      <c r="A1740" s="37">
        <v>1739</v>
      </c>
      <c r="B1740" s="38" t="s">
        <v>97</v>
      </c>
      <c r="C1740" s="39" t="s">
        <v>133</v>
      </c>
      <c r="D1740" s="40">
        <v>44101</v>
      </c>
      <c r="E1740" s="38">
        <v>1</v>
      </c>
      <c r="F1740" s="38"/>
      <c r="G1740" s="38" t="s">
        <v>2</v>
      </c>
      <c r="H1740" s="38" t="s">
        <v>2</v>
      </c>
      <c r="I1740" s="50">
        <v>10700</v>
      </c>
      <c r="J1740" s="50">
        <v>31905</v>
      </c>
      <c r="K1740" s="50">
        <v>0</v>
      </c>
      <c r="L1740" s="41">
        <f>SUM(Data5[[#This Row],[CHELTUIELI DE PERSONAL LEI]:[CHELTUIELI DE CAPITAL (ACTIVE NEFINANCIARE ) LEI]])</f>
        <v>42605</v>
      </c>
      <c r="M1740" s="41">
        <f>Data5[[#This Row],[TOTAL CHELTUIELI LEI]]/Data5[[#This Row],[CURS VALUTAR EURO BNR 22 07 2020]]</f>
        <v>8802.5040804942055</v>
      </c>
      <c r="N1740" s="49">
        <v>8289</v>
      </c>
      <c r="O1740" s="54"/>
      <c r="P1740" s="54">
        <v>1279</v>
      </c>
      <c r="Q1740" s="54"/>
      <c r="R1740" s="54">
        <f>Data5[[#This Row],[PERSOANE ÎNSCRISE ÎN LISTELE ELECTORALE (TURUL 1)            ]]+Data5[[#This Row],[PERSOANE ÎNSCRISE ÎN LISTELE ELECTORALE (TURUL AL 2-LEA)]]</f>
        <v>8289</v>
      </c>
      <c r="S1740" s="54">
        <f>Data5[[#This Row],[PERSOANE CARE AU PARTICIPAT LA VOT (TURUL 1)]]+Data5[[#This Row],[PERSOANE CARE AU PARTICIPAT LA VOT  (TURUL AL 2-LEA)]]</f>
        <v>1279</v>
      </c>
      <c r="T1740" s="41">
        <f>Data5[[#This Row],[TOTAL CHELTUIELI LEI]]/Data5[[#This Row],[NUMĂRUL PERSOANELOR ÎNSCRISE ÎN LISTELE ELECTORALE]]</f>
        <v>5.139944504765352</v>
      </c>
      <c r="U1740" s="41">
        <f>Data5[[#This Row],[TOTAL CHELTUIELI EURO]]/Data5[[#This Row],[NUMĂRUL PERSOANELOR ÎNSCRISE ÎN LISTELE ELECTORALE]]</f>
        <v>1.0619500639997834</v>
      </c>
      <c r="V1740" s="41">
        <f>Data5[[#This Row],[TOTAL CHELTUIELI LEI]]/Data5[[#This Row],[NUMĂRUL PERSOANELOR CARE AU PARTICIPAT LA VOT]]</f>
        <v>33.311180609851448</v>
      </c>
      <c r="W1740" s="41">
        <f>Data5[[#This Row],[TOTAL CHELTUIELI EURO]]/Data5[[#This Row],[NUMĂRUL PERSOANELOR CARE AU PARTICIPAT LA VOT]]</f>
        <v>6.8823331356483237</v>
      </c>
      <c r="X1740" s="43">
        <v>4.8400999999999996</v>
      </c>
      <c r="Y1740" s="114" t="s">
        <v>2892</v>
      </c>
      <c r="Z1740" s="44">
        <v>5</v>
      </c>
      <c r="AA1740" s="115" t="s">
        <v>3107</v>
      </c>
      <c r="AB1740" s="44">
        <v>1</v>
      </c>
      <c r="AC1740" s="45"/>
    </row>
    <row r="1741" spans="1:29" x14ac:dyDescent="0.2">
      <c r="A1741" s="37">
        <v>1740</v>
      </c>
      <c r="B1741" s="38" t="s">
        <v>97</v>
      </c>
      <c r="C1741" s="39" t="s">
        <v>134</v>
      </c>
      <c r="D1741" s="40">
        <v>44101</v>
      </c>
      <c r="E1741" s="38">
        <v>1</v>
      </c>
      <c r="F1741" s="38"/>
      <c r="G1741" s="38" t="s">
        <v>2</v>
      </c>
      <c r="H1741" s="38" t="s">
        <v>2</v>
      </c>
      <c r="I1741" s="67">
        <v>0</v>
      </c>
      <c r="J1741" s="67">
        <v>23265</v>
      </c>
      <c r="K1741" s="50">
        <v>0</v>
      </c>
      <c r="L1741" s="41">
        <f>SUM(Data5[[#This Row],[CHELTUIELI DE PERSONAL LEI]:[CHELTUIELI DE CAPITAL (ACTIVE NEFINANCIARE ) LEI]])</f>
        <v>23265</v>
      </c>
      <c r="M1741" s="41">
        <f>Data5[[#This Row],[TOTAL CHELTUIELI LEI]]/Data5[[#This Row],[CURS VALUTAR EURO BNR 22 07 2020]]</f>
        <v>4806.7188694448469</v>
      </c>
      <c r="N1741" s="49">
        <v>2542</v>
      </c>
      <c r="O1741" s="54"/>
      <c r="P1741" s="54">
        <v>1533</v>
      </c>
      <c r="Q1741" s="54"/>
      <c r="R1741" s="54">
        <f>Data5[[#This Row],[PERSOANE ÎNSCRISE ÎN LISTELE ELECTORALE (TURUL 1)            ]]+Data5[[#This Row],[PERSOANE ÎNSCRISE ÎN LISTELE ELECTORALE (TURUL AL 2-LEA)]]</f>
        <v>2542</v>
      </c>
      <c r="S1741" s="54">
        <f>Data5[[#This Row],[PERSOANE CARE AU PARTICIPAT LA VOT (TURUL 1)]]+Data5[[#This Row],[PERSOANE CARE AU PARTICIPAT LA VOT  (TURUL AL 2-LEA)]]</f>
        <v>1533</v>
      </c>
      <c r="T1741" s="41">
        <f>Data5[[#This Row],[TOTAL CHELTUIELI LEI]]/Data5[[#This Row],[NUMĂRUL PERSOANELOR ÎNSCRISE ÎN LISTELE ELECTORALE]]</f>
        <v>9.1522423288749017</v>
      </c>
      <c r="U1741" s="41">
        <f>Data5[[#This Row],[TOTAL CHELTUIELI EURO]]/Data5[[#This Row],[NUMĂRUL PERSOANELOR ÎNSCRISE ÎN LISTELE ELECTORALE]]</f>
        <v>1.8909200902615448</v>
      </c>
      <c r="V1741" s="41">
        <f>Data5[[#This Row],[TOTAL CHELTUIELI LEI]]/Data5[[#This Row],[NUMĂRUL PERSOANELOR CARE AU PARTICIPAT LA VOT]]</f>
        <v>15.176125244618396</v>
      </c>
      <c r="W1741" s="41">
        <f>Data5[[#This Row],[TOTAL CHELTUIELI EURO]]/Data5[[#This Row],[NUMĂRUL PERSOANELOR CARE AU PARTICIPAT LA VOT]]</f>
        <v>3.135498284047519</v>
      </c>
      <c r="X1741" s="43">
        <v>4.8400999999999996</v>
      </c>
      <c r="Y1741" s="114" t="s">
        <v>2887</v>
      </c>
      <c r="Z1741" s="44">
        <v>9</v>
      </c>
      <c r="AA1741" s="115" t="s">
        <v>3107</v>
      </c>
      <c r="AB1741" s="44">
        <v>1</v>
      </c>
      <c r="AC1741" s="45"/>
    </row>
    <row r="1742" spans="1:29" x14ac:dyDescent="0.2">
      <c r="A1742" s="37">
        <v>1741</v>
      </c>
      <c r="B1742" s="38" t="s">
        <v>97</v>
      </c>
      <c r="C1742" s="39" t="s">
        <v>135</v>
      </c>
      <c r="D1742" s="40">
        <v>44101</v>
      </c>
      <c r="E1742" s="38">
        <v>1</v>
      </c>
      <c r="F1742" s="38"/>
      <c r="G1742" s="38" t="s">
        <v>2</v>
      </c>
      <c r="H1742" s="38" t="s">
        <v>2</v>
      </c>
      <c r="I1742" s="67">
        <v>1200</v>
      </c>
      <c r="J1742" s="67">
        <v>100</v>
      </c>
      <c r="K1742" s="50">
        <v>0</v>
      </c>
      <c r="L1742" s="41">
        <f>SUM(Data5[[#This Row],[CHELTUIELI DE PERSONAL LEI]:[CHELTUIELI DE CAPITAL (ACTIVE NEFINANCIARE ) LEI]])</f>
        <v>1300</v>
      </c>
      <c r="M1742" s="41">
        <f>Data5[[#This Row],[TOTAL CHELTUIELI LEI]]/Data5[[#This Row],[CURS VALUTAR EURO BNR 22 07 2020]]</f>
        <v>268.58949195264563</v>
      </c>
      <c r="N1742" s="49">
        <v>1368</v>
      </c>
      <c r="O1742" s="54"/>
      <c r="P1742" s="54">
        <v>903</v>
      </c>
      <c r="Q1742" s="54"/>
      <c r="R1742" s="54">
        <f>Data5[[#This Row],[PERSOANE ÎNSCRISE ÎN LISTELE ELECTORALE (TURUL 1)            ]]+Data5[[#This Row],[PERSOANE ÎNSCRISE ÎN LISTELE ELECTORALE (TURUL AL 2-LEA)]]</f>
        <v>1368</v>
      </c>
      <c r="S1742" s="54">
        <f>Data5[[#This Row],[PERSOANE CARE AU PARTICIPAT LA VOT (TURUL 1)]]+Data5[[#This Row],[PERSOANE CARE AU PARTICIPAT LA VOT  (TURUL AL 2-LEA)]]</f>
        <v>903</v>
      </c>
      <c r="T1742" s="41">
        <f>Data5[[#This Row],[TOTAL CHELTUIELI LEI]]/Data5[[#This Row],[NUMĂRUL PERSOANELOR ÎNSCRISE ÎN LISTELE ELECTORALE]]</f>
        <v>0.95029239766081874</v>
      </c>
      <c r="U1742" s="41">
        <f>Data5[[#This Row],[TOTAL CHELTUIELI EURO]]/Data5[[#This Row],[NUMĂRUL PERSOANELOR ÎNSCRISE ÎN LISTELE ELECTORALE]]</f>
        <v>0.19633734791860061</v>
      </c>
      <c r="V1742" s="41">
        <f>Data5[[#This Row],[TOTAL CHELTUIELI LEI]]/Data5[[#This Row],[NUMĂRUL PERSOANELOR CARE AU PARTICIPAT LA VOT]]</f>
        <v>1.4396456256921373</v>
      </c>
      <c r="W1742" s="41">
        <f>Data5[[#This Row],[TOTAL CHELTUIELI EURO]]/Data5[[#This Row],[NUMĂRUL PERSOANELOR CARE AU PARTICIPAT LA VOT]]</f>
        <v>0.29744129784346141</v>
      </c>
      <c r="X1742" s="43">
        <v>4.8400999999999996</v>
      </c>
      <c r="Y1742" s="114" t="s">
        <v>2890</v>
      </c>
      <c r="Z1742" s="44">
        <v>0</v>
      </c>
      <c r="AA1742" s="115" t="s">
        <v>3105</v>
      </c>
      <c r="AB1742" s="44">
        <v>0</v>
      </c>
      <c r="AC1742" s="45"/>
    </row>
    <row r="1743" spans="1:29" x14ac:dyDescent="0.2">
      <c r="A1743" s="37">
        <v>1742</v>
      </c>
      <c r="B1743" s="38" t="s">
        <v>97</v>
      </c>
      <c r="C1743" s="39" t="s">
        <v>136</v>
      </c>
      <c r="D1743" s="40">
        <v>44101</v>
      </c>
      <c r="E1743" s="38">
        <v>1</v>
      </c>
      <c r="F1743" s="38"/>
      <c r="G1743" s="38" t="s">
        <v>2</v>
      </c>
      <c r="H1743" s="38" t="s">
        <v>2</v>
      </c>
      <c r="I1743" s="67">
        <v>2400</v>
      </c>
      <c r="J1743" s="67">
        <v>16337.87</v>
      </c>
      <c r="K1743" s="67">
        <v>0</v>
      </c>
      <c r="L1743" s="41">
        <f>SUM(Data5[[#This Row],[CHELTUIELI DE PERSONAL LEI]:[CHELTUIELI DE CAPITAL (ACTIVE NEFINANCIARE ) LEI]])</f>
        <v>18737.870000000003</v>
      </c>
      <c r="M1743" s="41">
        <f>Data5[[#This Row],[TOTAL CHELTUIELI LEI]]/Data5[[#This Row],[CURS VALUTAR EURO BNR 22 07 2020]]</f>
        <v>3871.3807565959391</v>
      </c>
      <c r="N1743" s="49">
        <v>4760</v>
      </c>
      <c r="O1743" s="54"/>
      <c r="P1743" s="54">
        <v>1764</v>
      </c>
      <c r="Q1743" s="54"/>
      <c r="R1743" s="54">
        <f>Data5[[#This Row],[PERSOANE ÎNSCRISE ÎN LISTELE ELECTORALE (TURUL 1)            ]]+Data5[[#This Row],[PERSOANE ÎNSCRISE ÎN LISTELE ELECTORALE (TURUL AL 2-LEA)]]</f>
        <v>4760</v>
      </c>
      <c r="S1743" s="54">
        <f>Data5[[#This Row],[PERSOANE CARE AU PARTICIPAT LA VOT (TURUL 1)]]+Data5[[#This Row],[PERSOANE CARE AU PARTICIPAT LA VOT  (TURUL AL 2-LEA)]]</f>
        <v>1764</v>
      </c>
      <c r="T1743" s="41">
        <f>Data5[[#This Row],[TOTAL CHELTUIELI LEI]]/Data5[[#This Row],[NUMĂRUL PERSOANELOR ÎNSCRISE ÎN LISTELE ELECTORALE]]</f>
        <v>3.9365273109243701</v>
      </c>
      <c r="U1743" s="41">
        <f>Data5[[#This Row],[TOTAL CHELTUIELI EURO]]/Data5[[#This Row],[NUMĂRUL PERSOANELOR ÎNSCRISE ÎN LISTELE ELECTORALE]]</f>
        <v>0.81331528499914685</v>
      </c>
      <c r="V1743" s="41">
        <f>Data5[[#This Row],[TOTAL CHELTUIELI LEI]]/Data5[[#This Row],[NUMĂRUL PERSOANELOR CARE AU PARTICIPAT LA VOT]]</f>
        <v>10.622375283446713</v>
      </c>
      <c r="W1743" s="41">
        <f>Data5[[#This Row],[TOTAL CHELTUIELI EURO]]/Data5[[#This Row],[NUMĂRUL PERSOANELOR CARE AU PARTICIPAT LA VOT]]</f>
        <v>2.1946602928548407</v>
      </c>
      <c r="X1743" s="43">
        <v>4.8400999999999996</v>
      </c>
      <c r="Y1743" s="114" t="s">
        <v>2884</v>
      </c>
      <c r="Z1743" s="44">
        <v>3</v>
      </c>
      <c r="AA1743" s="115" t="s">
        <v>3105</v>
      </c>
      <c r="AB1743" s="44">
        <v>0</v>
      </c>
      <c r="AC1743" s="45"/>
    </row>
    <row r="1744" spans="1:29" x14ac:dyDescent="0.2">
      <c r="A1744" s="37">
        <v>1743</v>
      </c>
      <c r="B1744" s="38" t="s">
        <v>97</v>
      </c>
      <c r="C1744" s="39" t="s">
        <v>137</v>
      </c>
      <c r="D1744" s="40">
        <v>44101</v>
      </c>
      <c r="E1744" s="38">
        <v>1</v>
      </c>
      <c r="F1744" s="38"/>
      <c r="G1744" s="38" t="s">
        <v>2</v>
      </c>
      <c r="H1744" s="38" t="s">
        <v>2</v>
      </c>
      <c r="I1744" s="50">
        <v>5000</v>
      </c>
      <c r="J1744" s="50">
        <v>1947</v>
      </c>
      <c r="K1744" s="50">
        <v>0</v>
      </c>
      <c r="L1744" s="41">
        <f>SUM(Data5[[#This Row],[CHELTUIELI DE PERSONAL LEI]:[CHELTUIELI DE CAPITAL (ACTIVE NEFINANCIARE ) LEI]])</f>
        <v>6947</v>
      </c>
      <c r="M1744" s="41">
        <f>Data5[[#This Row],[TOTAL CHELTUIELI LEI]]/Data5[[#This Row],[CURS VALUTAR EURO BNR 22 07 2020]]</f>
        <v>1435.3009235346378</v>
      </c>
      <c r="N1744" s="49">
        <v>1987</v>
      </c>
      <c r="O1744" s="54"/>
      <c r="P1744" s="54">
        <v>1061</v>
      </c>
      <c r="Q1744" s="54"/>
      <c r="R1744" s="54">
        <f>Data5[[#This Row],[PERSOANE ÎNSCRISE ÎN LISTELE ELECTORALE (TURUL 1)            ]]+Data5[[#This Row],[PERSOANE ÎNSCRISE ÎN LISTELE ELECTORALE (TURUL AL 2-LEA)]]</f>
        <v>1987</v>
      </c>
      <c r="S1744" s="54">
        <f>Data5[[#This Row],[PERSOANE CARE AU PARTICIPAT LA VOT (TURUL 1)]]+Data5[[#This Row],[PERSOANE CARE AU PARTICIPAT LA VOT  (TURUL AL 2-LEA)]]</f>
        <v>1061</v>
      </c>
      <c r="T1744" s="41">
        <f>Data5[[#This Row],[TOTAL CHELTUIELI LEI]]/Data5[[#This Row],[NUMĂRUL PERSOANELOR ÎNSCRISE ÎN LISTELE ELECTORALE]]</f>
        <v>3.4962254655259186</v>
      </c>
      <c r="U1744" s="41">
        <f>Data5[[#This Row],[TOTAL CHELTUIELI EURO]]/Data5[[#This Row],[NUMĂRUL PERSOANELOR ÎNSCRISE ÎN LISTELE ELECTORALE]]</f>
        <v>0.72234570887500649</v>
      </c>
      <c r="V1744" s="41">
        <f>Data5[[#This Row],[TOTAL CHELTUIELI LEI]]/Data5[[#This Row],[NUMĂRUL PERSOANELOR CARE AU PARTICIPAT LA VOT]]</f>
        <v>6.5475966069745519</v>
      </c>
      <c r="W1744" s="41">
        <f>Data5[[#This Row],[TOTAL CHELTUIELI EURO]]/Data5[[#This Row],[NUMĂRUL PERSOANELOR CARE AU PARTICIPAT LA VOT]]</f>
        <v>1.3527812662908933</v>
      </c>
      <c r="X1744" s="43">
        <v>4.8400999999999996</v>
      </c>
      <c r="Y1744" s="114" t="s">
        <v>2884</v>
      </c>
      <c r="Z1744" s="44">
        <v>3</v>
      </c>
      <c r="AA1744" s="115" t="s">
        <v>3105</v>
      </c>
      <c r="AB1744" s="44">
        <v>0</v>
      </c>
      <c r="AC1744" s="45"/>
    </row>
    <row r="1745" spans="1:29" x14ac:dyDescent="0.2">
      <c r="A1745" s="37">
        <v>1744</v>
      </c>
      <c r="B1745" s="38" t="s">
        <v>97</v>
      </c>
      <c r="C1745" s="39" t="s">
        <v>138</v>
      </c>
      <c r="D1745" s="40">
        <v>44101</v>
      </c>
      <c r="E1745" s="38">
        <v>1</v>
      </c>
      <c r="F1745" s="38"/>
      <c r="G1745" s="38" t="s">
        <v>2</v>
      </c>
      <c r="H1745" s="38" t="s">
        <v>2</v>
      </c>
      <c r="I1745" s="50">
        <v>0</v>
      </c>
      <c r="J1745" s="50">
        <v>9209</v>
      </c>
      <c r="K1745" s="50">
        <v>0</v>
      </c>
      <c r="L1745" s="41">
        <f>SUM(Data5[[#This Row],[CHELTUIELI DE PERSONAL LEI]:[CHELTUIELI DE CAPITAL (ACTIVE NEFINANCIARE ) LEI]])</f>
        <v>9209</v>
      </c>
      <c r="M1745" s="41">
        <f>Data5[[#This Row],[TOTAL CHELTUIELI LEI]]/Data5[[#This Row],[CURS VALUTAR EURO BNR 22 07 2020]]</f>
        <v>1902.6466395322411</v>
      </c>
      <c r="N1745" s="49">
        <v>2006</v>
      </c>
      <c r="O1745" s="54"/>
      <c r="P1745" s="54">
        <v>1156</v>
      </c>
      <c r="Q1745" s="54"/>
      <c r="R1745" s="54">
        <f>Data5[[#This Row],[PERSOANE ÎNSCRISE ÎN LISTELE ELECTORALE (TURUL 1)            ]]+Data5[[#This Row],[PERSOANE ÎNSCRISE ÎN LISTELE ELECTORALE (TURUL AL 2-LEA)]]</f>
        <v>2006</v>
      </c>
      <c r="S1745" s="54">
        <f>Data5[[#This Row],[PERSOANE CARE AU PARTICIPAT LA VOT (TURUL 1)]]+Data5[[#This Row],[PERSOANE CARE AU PARTICIPAT LA VOT  (TURUL AL 2-LEA)]]</f>
        <v>1156</v>
      </c>
      <c r="T1745" s="41">
        <f>Data5[[#This Row],[TOTAL CHELTUIELI LEI]]/Data5[[#This Row],[NUMĂRUL PERSOANELOR ÎNSCRISE ÎN LISTELE ELECTORALE]]</f>
        <v>4.5907278165503493</v>
      </c>
      <c r="U1745" s="41">
        <f>Data5[[#This Row],[TOTAL CHELTUIELI EURO]]/Data5[[#This Row],[NUMĂRUL PERSOANELOR ÎNSCRISE ÎN LISTELE ELECTORALE]]</f>
        <v>0.94847788610779715</v>
      </c>
      <c r="V1745" s="41">
        <f>Data5[[#This Row],[TOTAL CHELTUIELI LEI]]/Data5[[#This Row],[NUMĂRUL PERSOANELOR CARE AU PARTICIPAT LA VOT]]</f>
        <v>7.9662629757785464</v>
      </c>
      <c r="W1745" s="41">
        <f>Data5[[#This Row],[TOTAL CHELTUIELI EURO]]/Data5[[#This Row],[NUMĂRUL PERSOANELOR CARE AU PARTICIPAT LA VOT]]</f>
        <v>1.6458880964811775</v>
      </c>
      <c r="X1745" s="43">
        <v>4.8400999999999996</v>
      </c>
      <c r="Y1745" s="114" t="s">
        <v>2895</v>
      </c>
      <c r="Z1745" s="44">
        <v>4</v>
      </c>
      <c r="AA1745" s="115" t="s">
        <v>3105</v>
      </c>
      <c r="AB1745" s="44">
        <v>0</v>
      </c>
      <c r="AC1745" s="45"/>
    </row>
    <row r="1746" spans="1:29" x14ac:dyDescent="0.2">
      <c r="A1746" s="37">
        <v>1745</v>
      </c>
      <c r="B1746" s="38" t="s">
        <v>97</v>
      </c>
      <c r="C1746" s="39" t="s">
        <v>139</v>
      </c>
      <c r="D1746" s="40">
        <v>44101</v>
      </c>
      <c r="E1746" s="38">
        <v>1</v>
      </c>
      <c r="F1746" s="38"/>
      <c r="G1746" s="38" t="s">
        <v>2</v>
      </c>
      <c r="H1746" s="38" t="s">
        <v>2</v>
      </c>
      <c r="I1746" s="67">
        <v>4764</v>
      </c>
      <c r="J1746" s="67">
        <v>21285.23</v>
      </c>
      <c r="K1746" s="50">
        <v>0</v>
      </c>
      <c r="L1746" s="41">
        <f>SUM(Data5[[#This Row],[CHELTUIELI DE PERSONAL LEI]:[CHELTUIELI DE CAPITAL (ACTIVE NEFINANCIARE ) LEI]])</f>
        <v>26049.23</v>
      </c>
      <c r="M1746" s="41">
        <f>Data5[[#This Row],[TOTAL CHELTUIELI LEI]]/Data5[[#This Row],[CURS VALUTAR EURO BNR 22 07 2020]]</f>
        <v>5381.9611165058577</v>
      </c>
      <c r="N1746" s="49">
        <v>12453</v>
      </c>
      <c r="O1746" s="54"/>
      <c r="P1746" s="54">
        <v>5656</v>
      </c>
      <c r="Q1746" s="54"/>
      <c r="R1746" s="54">
        <f>Data5[[#This Row],[PERSOANE ÎNSCRISE ÎN LISTELE ELECTORALE (TURUL 1)            ]]+Data5[[#This Row],[PERSOANE ÎNSCRISE ÎN LISTELE ELECTORALE (TURUL AL 2-LEA)]]</f>
        <v>12453</v>
      </c>
      <c r="S1746" s="54">
        <f>Data5[[#This Row],[PERSOANE CARE AU PARTICIPAT LA VOT (TURUL 1)]]+Data5[[#This Row],[PERSOANE CARE AU PARTICIPAT LA VOT  (TURUL AL 2-LEA)]]</f>
        <v>5656</v>
      </c>
      <c r="T1746" s="41">
        <f>Data5[[#This Row],[TOTAL CHELTUIELI LEI]]/Data5[[#This Row],[NUMĂRUL PERSOANELOR ÎNSCRISE ÎN LISTELE ELECTORALE]]</f>
        <v>2.0918035814663134</v>
      </c>
      <c r="U1746" s="41">
        <f>Data5[[#This Row],[TOTAL CHELTUIELI EURO]]/Data5[[#This Row],[NUMĂRUL PERSOANELOR ÎNSCRISE ÎN LISTELE ELECTORALE]]</f>
        <v>0.43218189323904743</v>
      </c>
      <c r="V1746" s="41">
        <f>Data5[[#This Row],[TOTAL CHELTUIELI LEI]]/Data5[[#This Row],[NUMĂRUL PERSOANELOR CARE AU PARTICIPAT LA VOT]]</f>
        <v>4.6055922913719947</v>
      </c>
      <c r="W1746" s="41">
        <f>Data5[[#This Row],[TOTAL CHELTUIELI EURO]]/Data5[[#This Row],[NUMĂRUL PERSOANELOR CARE AU PARTICIPAT LA VOT]]</f>
        <v>0.95154899513894231</v>
      </c>
      <c r="X1746" s="43">
        <v>4.8400999999999996</v>
      </c>
      <c r="Y1746" s="114" t="s">
        <v>2891</v>
      </c>
      <c r="Z1746" s="44">
        <v>2</v>
      </c>
      <c r="AA1746" s="115" t="s">
        <v>3105</v>
      </c>
      <c r="AB1746" s="44">
        <v>0</v>
      </c>
      <c r="AC1746" s="45"/>
    </row>
    <row r="1747" spans="1:29" x14ac:dyDescent="0.2">
      <c r="A1747" s="37">
        <v>1746</v>
      </c>
      <c r="B1747" s="38" t="s">
        <v>97</v>
      </c>
      <c r="C1747" s="39" t="s">
        <v>140</v>
      </c>
      <c r="D1747" s="40">
        <v>44101</v>
      </c>
      <c r="E1747" s="38">
        <v>1</v>
      </c>
      <c r="F1747" s="38"/>
      <c r="G1747" s="38" t="s">
        <v>2</v>
      </c>
      <c r="H1747" s="38" t="s">
        <v>2</v>
      </c>
      <c r="I1747" s="67">
        <v>11400</v>
      </c>
      <c r="J1747" s="67">
        <v>12577.42</v>
      </c>
      <c r="K1747" s="67">
        <v>0</v>
      </c>
      <c r="L1747" s="41">
        <f>SUM(Data5[[#This Row],[CHELTUIELI DE PERSONAL LEI]:[CHELTUIELI DE CAPITAL (ACTIVE NEFINANCIARE ) LEI]])</f>
        <v>23977.42</v>
      </c>
      <c r="M1747" s="41">
        <f>Data5[[#This Row],[TOTAL CHELTUIELI LEI]]/Data5[[#This Row],[CURS VALUTAR EURO BNR 22 07 2020]]</f>
        <v>4953.9100431809256</v>
      </c>
      <c r="N1747" s="49">
        <v>2325</v>
      </c>
      <c r="O1747" s="54"/>
      <c r="P1747" s="54">
        <v>1269</v>
      </c>
      <c r="Q1747" s="54"/>
      <c r="R1747" s="54">
        <f>Data5[[#This Row],[PERSOANE ÎNSCRISE ÎN LISTELE ELECTORALE (TURUL 1)            ]]+Data5[[#This Row],[PERSOANE ÎNSCRISE ÎN LISTELE ELECTORALE (TURUL AL 2-LEA)]]</f>
        <v>2325</v>
      </c>
      <c r="S1747" s="54">
        <f>Data5[[#This Row],[PERSOANE CARE AU PARTICIPAT LA VOT (TURUL 1)]]+Data5[[#This Row],[PERSOANE CARE AU PARTICIPAT LA VOT  (TURUL AL 2-LEA)]]</f>
        <v>1269</v>
      </c>
      <c r="T1747" s="41">
        <f>Data5[[#This Row],[TOTAL CHELTUIELI LEI]]/Data5[[#This Row],[NUMĂRUL PERSOANELOR ÎNSCRISE ÎN LISTELE ELECTORALE]]</f>
        <v>10.312868817204301</v>
      </c>
      <c r="U1747" s="41">
        <f>Data5[[#This Row],[TOTAL CHELTUIELI EURO]]/Data5[[#This Row],[NUMĂRUL PERSOANELOR ÎNSCRISE ÎN LISTELE ELECTORALE]]</f>
        <v>2.130713997067065</v>
      </c>
      <c r="V1747" s="41">
        <f>Data5[[#This Row],[TOTAL CHELTUIELI LEI]]/Data5[[#This Row],[NUMĂRUL PERSOANELOR CARE AU PARTICIPAT LA VOT]]</f>
        <v>18.894736012608352</v>
      </c>
      <c r="W1747" s="41">
        <f>Data5[[#This Row],[TOTAL CHELTUIELI EURO]]/Data5[[#This Row],[NUMĂRUL PERSOANELOR CARE AU PARTICIPAT LA VOT]]</f>
        <v>3.9037904201583338</v>
      </c>
      <c r="X1747" s="43">
        <v>4.8400999999999996</v>
      </c>
      <c r="Y1747" s="114" t="s">
        <v>2898</v>
      </c>
      <c r="Z1747" s="44">
        <v>10</v>
      </c>
      <c r="AA1747" s="115" t="s">
        <v>3108</v>
      </c>
      <c r="AB1747" s="44">
        <v>2</v>
      </c>
      <c r="AC1747" s="45"/>
    </row>
    <row r="1748" spans="1:29" x14ac:dyDescent="0.2">
      <c r="A1748" s="37">
        <v>1747</v>
      </c>
      <c r="B1748" s="38" t="s">
        <v>97</v>
      </c>
      <c r="C1748" s="39" t="s">
        <v>141</v>
      </c>
      <c r="D1748" s="40">
        <v>44101</v>
      </c>
      <c r="E1748" s="38">
        <v>1</v>
      </c>
      <c r="F1748" s="38"/>
      <c r="G1748" s="38" t="s">
        <v>2</v>
      </c>
      <c r="H1748" s="38" t="s">
        <v>2</v>
      </c>
      <c r="I1748" s="67">
        <v>11400</v>
      </c>
      <c r="J1748" s="67">
        <v>16258.81</v>
      </c>
      <c r="K1748" s="50">
        <v>0</v>
      </c>
      <c r="L1748" s="41">
        <f>SUM(Data5[[#This Row],[CHELTUIELI DE PERSONAL LEI]:[CHELTUIELI DE CAPITAL (ACTIVE NEFINANCIARE ) LEI]])</f>
        <v>27658.809999999998</v>
      </c>
      <c r="M1748" s="41">
        <f>Data5[[#This Row],[TOTAL CHELTUIELI LEI]]/Data5[[#This Row],[CURS VALUTAR EURO BNR 22 07 2020]]</f>
        <v>5714.5120968575029</v>
      </c>
      <c r="N1748" s="49">
        <v>4684</v>
      </c>
      <c r="O1748" s="54"/>
      <c r="P1748" s="54">
        <v>2445</v>
      </c>
      <c r="Q1748" s="54"/>
      <c r="R1748" s="54">
        <f>Data5[[#This Row],[PERSOANE ÎNSCRISE ÎN LISTELE ELECTORALE (TURUL 1)            ]]+Data5[[#This Row],[PERSOANE ÎNSCRISE ÎN LISTELE ELECTORALE (TURUL AL 2-LEA)]]</f>
        <v>4684</v>
      </c>
      <c r="S1748" s="54">
        <f>Data5[[#This Row],[PERSOANE CARE AU PARTICIPAT LA VOT (TURUL 1)]]+Data5[[#This Row],[PERSOANE CARE AU PARTICIPAT LA VOT  (TURUL AL 2-LEA)]]</f>
        <v>2445</v>
      </c>
      <c r="T1748" s="41">
        <f>Data5[[#This Row],[TOTAL CHELTUIELI LEI]]/Data5[[#This Row],[NUMĂRUL PERSOANELOR ÎNSCRISE ÎN LISTELE ELECTORALE]]</f>
        <v>5.9049551665243376</v>
      </c>
      <c r="U1748" s="41">
        <f>Data5[[#This Row],[TOTAL CHELTUIELI EURO]]/Data5[[#This Row],[NUMĂRUL PERSOANELOR ÎNSCRISE ÎN LISTELE ELECTORALE]]</f>
        <v>1.2200068524460936</v>
      </c>
      <c r="V1748" s="41">
        <f>Data5[[#This Row],[TOTAL CHELTUIELI LEI]]/Data5[[#This Row],[NUMĂRUL PERSOANELOR CARE AU PARTICIPAT LA VOT]]</f>
        <v>11.31239672801636</v>
      </c>
      <c r="W1748" s="41">
        <f>Data5[[#This Row],[TOTAL CHELTUIELI EURO]]/Data5[[#This Row],[NUMĂRUL PERSOANELOR CARE AU PARTICIPAT LA VOT]]</f>
        <v>2.337223761495911</v>
      </c>
      <c r="X1748" s="43">
        <v>4.8400999999999996</v>
      </c>
      <c r="Y1748" s="114" t="s">
        <v>2892</v>
      </c>
      <c r="Z1748" s="44">
        <v>5</v>
      </c>
      <c r="AA1748" s="115" t="s">
        <v>3107</v>
      </c>
      <c r="AB1748" s="44">
        <v>1</v>
      </c>
      <c r="AC1748" s="45"/>
    </row>
    <row r="1749" spans="1:29" x14ac:dyDescent="0.2">
      <c r="A1749" s="37">
        <v>1748</v>
      </c>
      <c r="B1749" s="38" t="s">
        <v>97</v>
      </c>
      <c r="C1749" s="39" t="s">
        <v>142</v>
      </c>
      <c r="D1749" s="40">
        <v>44101</v>
      </c>
      <c r="E1749" s="38">
        <v>1</v>
      </c>
      <c r="F1749" s="38"/>
      <c r="G1749" s="38" t="s">
        <v>2</v>
      </c>
      <c r="H1749" s="38" t="s">
        <v>2</v>
      </c>
      <c r="I1749" s="67">
        <v>0</v>
      </c>
      <c r="J1749" s="67">
        <v>7511</v>
      </c>
      <c r="K1749" s="67">
        <v>0</v>
      </c>
      <c r="L1749" s="41">
        <f>SUM(Data5[[#This Row],[CHELTUIELI DE PERSONAL LEI]:[CHELTUIELI DE CAPITAL (ACTIVE NEFINANCIARE ) LEI]])</f>
        <v>7511</v>
      </c>
      <c r="M1749" s="41">
        <f>Data5[[#This Row],[TOTAL CHELTUIELI LEI]]/Data5[[#This Row],[CURS VALUTAR EURO BNR 22 07 2020]]</f>
        <v>1551.8274415817857</v>
      </c>
      <c r="N1749" s="49">
        <v>1311</v>
      </c>
      <c r="O1749" s="54"/>
      <c r="P1749" s="54">
        <v>779</v>
      </c>
      <c r="Q1749" s="54"/>
      <c r="R1749" s="54">
        <f>Data5[[#This Row],[PERSOANE ÎNSCRISE ÎN LISTELE ELECTORALE (TURUL 1)            ]]+Data5[[#This Row],[PERSOANE ÎNSCRISE ÎN LISTELE ELECTORALE (TURUL AL 2-LEA)]]</f>
        <v>1311</v>
      </c>
      <c r="S1749" s="54">
        <f>Data5[[#This Row],[PERSOANE CARE AU PARTICIPAT LA VOT (TURUL 1)]]+Data5[[#This Row],[PERSOANE CARE AU PARTICIPAT LA VOT  (TURUL AL 2-LEA)]]</f>
        <v>779</v>
      </c>
      <c r="T1749" s="41">
        <f>Data5[[#This Row],[TOTAL CHELTUIELI LEI]]/Data5[[#This Row],[NUMĂRUL PERSOANELOR ÎNSCRISE ÎN LISTELE ELECTORALE]]</f>
        <v>5.7292143401983218</v>
      </c>
      <c r="U1749" s="41">
        <f>Data5[[#This Row],[TOTAL CHELTUIELI EURO]]/Data5[[#This Row],[NUMĂRUL PERSOANELOR ÎNSCRISE ÎN LISTELE ELECTORALE]]</f>
        <v>1.1836975145551378</v>
      </c>
      <c r="V1749" s="41">
        <f>Data5[[#This Row],[TOTAL CHELTUIELI LEI]]/Data5[[#This Row],[NUMĂRUL PERSOANELOR CARE AU PARTICIPAT LA VOT]]</f>
        <v>9.6418485237483953</v>
      </c>
      <c r="W1749" s="41">
        <f>Data5[[#This Row],[TOTAL CHELTUIELI EURO]]/Data5[[#This Row],[NUMĂRUL PERSOANELOR CARE AU PARTICIPAT LA VOT]]</f>
        <v>1.9920763049830368</v>
      </c>
      <c r="X1749" s="43">
        <v>4.8400999999999996</v>
      </c>
      <c r="Y1749" s="114" t="s">
        <v>2892</v>
      </c>
      <c r="Z1749" s="44">
        <v>5</v>
      </c>
      <c r="AA1749" s="115" t="s">
        <v>3107</v>
      </c>
      <c r="AB1749" s="44">
        <v>1</v>
      </c>
      <c r="AC1749" s="45"/>
    </row>
    <row r="1750" spans="1:29" x14ac:dyDescent="0.2">
      <c r="A1750" s="37">
        <v>1749</v>
      </c>
      <c r="B1750" s="38" t="s">
        <v>97</v>
      </c>
      <c r="C1750" s="39" t="s">
        <v>143</v>
      </c>
      <c r="D1750" s="40">
        <v>44101</v>
      </c>
      <c r="E1750" s="38">
        <v>1</v>
      </c>
      <c r="F1750" s="38"/>
      <c r="G1750" s="38" t="s">
        <v>2</v>
      </c>
      <c r="H1750" s="38" t="s">
        <v>2</v>
      </c>
      <c r="I1750" s="67">
        <v>0</v>
      </c>
      <c r="J1750" s="67">
        <v>10150</v>
      </c>
      <c r="K1750" s="67">
        <v>0</v>
      </c>
      <c r="L1750" s="41">
        <f>SUM(Data5[[#This Row],[CHELTUIELI DE PERSONAL LEI]:[CHELTUIELI DE CAPITAL (ACTIVE NEFINANCIARE ) LEI]])</f>
        <v>10150</v>
      </c>
      <c r="M1750" s="41">
        <f>Data5[[#This Row],[TOTAL CHELTUIELI LEI]]/Data5[[#This Row],[CURS VALUTAR EURO BNR 22 07 2020]]</f>
        <v>2097.0641102456561</v>
      </c>
      <c r="N1750" s="49">
        <v>4694</v>
      </c>
      <c r="O1750" s="54"/>
      <c r="P1750" s="54">
        <v>2313</v>
      </c>
      <c r="Q1750" s="54"/>
      <c r="R1750" s="54">
        <f>Data5[[#This Row],[PERSOANE ÎNSCRISE ÎN LISTELE ELECTORALE (TURUL 1)            ]]+Data5[[#This Row],[PERSOANE ÎNSCRISE ÎN LISTELE ELECTORALE (TURUL AL 2-LEA)]]</f>
        <v>4694</v>
      </c>
      <c r="S1750" s="54">
        <f>Data5[[#This Row],[PERSOANE CARE AU PARTICIPAT LA VOT (TURUL 1)]]+Data5[[#This Row],[PERSOANE CARE AU PARTICIPAT LA VOT  (TURUL AL 2-LEA)]]</f>
        <v>2313</v>
      </c>
      <c r="T1750" s="41">
        <f>Data5[[#This Row],[TOTAL CHELTUIELI LEI]]/Data5[[#This Row],[NUMĂRUL PERSOANELOR ÎNSCRISE ÎN LISTELE ELECTORALE]]</f>
        <v>2.1623348956114188</v>
      </c>
      <c r="U1750" s="41">
        <f>Data5[[#This Row],[TOTAL CHELTUIELI EURO]]/Data5[[#This Row],[NUMĂRUL PERSOANELOR ÎNSCRISE ÎN LISTELE ELECTORALE]]</f>
        <v>0.44675417772595999</v>
      </c>
      <c r="V1750" s="41">
        <f>Data5[[#This Row],[TOTAL CHELTUIELI LEI]]/Data5[[#This Row],[NUMĂRUL PERSOANELOR CARE AU PARTICIPAT LA VOT]]</f>
        <v>4.3882403804582797</v>
      </c>
      <c r="W1750" s="41">
        <f>Data5[[#This Row],[TOTAL CHELTUIELI EURO]]/Data5[[#This Row],[NUMĂRUL PERSOANELOR CARE AU PARTICIPAT LA VOT]]</f>
        <v>0.90664250334874885</v>
      </c>
      <c r="X1750" s="43">
        <v>4.8400999999999996</v>
      </c>
      <c r="Y1750" s="114" t="s">
        <v>2891</v>
      </c>
      <c r="Z1750" s="44">
        <v>2</v>
      </c>
      <c r="AA1750" s="115" t="s">
        <v>3105</v>
      </c>
      <c r="AB1750" s="44">
        <v>0</v>
      </c>
      <c r="AC1750" s="45"/>
    </row>
    <row r="1751" spans="1:29" x14ac:dyDescent="0.2">
      <c r="A1751" s="37">
        <v>1750</v>
      </c>
      <c r="B1751" s="38" t="s">
        <v>97</v>
      </c>
      <c r="C1751" s="39" t="s">
        <v>144</v>
      </c>
      <c r="D1751" s="40">
        <v>44101</v>
      </c>
      <c r="E1751" s="38">
        <v>1</v>
      </c>
      <c r="F1751" s="38"/>
      <c r="G1751" s="38" t="s">
        <v>2</v>
      </c>
      <c r="H1751" s="38" t="s">
        <v>2</v>
      </c>
      <c r="I1751" s="67">
        <v>0</v>
      </c>
      <c r="J1751" s="67">
        <v>42981</v>
      </c>
      <c r="K1751" s="67">
        <v>0</v>
      </c>
      <c r="L1751" s="41">
        <f>SUM(Data5[[#This Row],[CHELTUIELI DE PERSONAL LEI]:[CHELTUIELI DE CAPITAL (ACTIVE NEFINANCIARE ) LEI]])</f>
        <v>42981</v>
      </c>
      <c r="M1751" s="41">
        <f>Data5[[#This Row],[TOTAL CHELTUIELI LEI]]/Data5[[#This Row],[CURS VALUTAR EURO BNR 22 07 2020]]</f>
        <v>8880.1884258589707</v>
      </c>
      <c r="N1751" s="49">
        <v>6319</v>
      </c>
      <c r="O1751" s="54"/>
      <c r="P1751" s="54">
        <v>3151</v>
      </c>
      <c r="Q1751" s="54"/>
      <c r="R1751" s="54">
        <f>Data5[[#This Row],[PERSOANE ÎNSCRISE ÎN LISTELE ELECTORALE (TURUL 1)            ]]+Data5[[#This Row],[PERSOANE ÎNSCRISE ÎN LISTELE ELECTORALE (TURUL AL 2-LEA)]]</f>
        <v>6319</v>
      </c>
      <c r="S1751" s="54">
        <f>Data5[[#This Row],[PERSOANE CARE AU PARTICIPAT LA VOT (TURUL 1)]]+Data5[[#This Row],[PERSOANE CARE AU PARTICIPAT LA VOT  (TURUL AL 2-LEA)]]</f>
        <v>3151</v>
      </c>
      <c r="T1751" s="41">
        <f>Data5[[#This Row],[TOTAL CHELTUIELI LEI]]/Data5[[#This Row],[NUMĂRUL PERSOANELOR ÎNSCRISE ÎN LISTELE ELECTORALE]]</f>
        <v>6.8018673840797597</v>
      </c>
      <c r="U1751" s="41">
        <f>Data5[[#This Row],[TOTAL CHELTUIELI EURO]]/Data5[[#This Row],[NUMĂRUL PERSOANELOR ÎNSCRISE ÎN LISTELE ELECTORALE]]</f>
        <v>1.4053154653994258</v>
      </c>
      <c r="V1751" s="41">
        <f>Data5[[#This Row],[TOTAL CHELTUIELI LEI]]/Data5[[#This Row],[NUMĂRUL PERSOANELOR CARE AU PARTICIPAT LA VOT]]</f>
        <v>13.640431609013012</v>
      </c>
      <c r="W1751" s="41">
        <f>Data5[[#This Row],[TOTAL CHELTUIELI EURO]]/Data5[[#This Row],[NUMĂRUL PERSOANELOR CARE AU PARTICIPAT LA VOT]]</f>
        <v>2.818212766061241</v>
      </c>
      <c r="X1751" s="43">
        <v>4.8400999999999996</v>
      </c>
      <c r="Y1751" s="114" t="s">
        <v>2889</v>
      </c>
      <c r="Z1751" s="44">
        <v>6</v>
      </c>
      <c r="AA1751" s="115" t="s">
        <v>3107</v>
      </c>
      <c r="AB1751" s="44">
        <v>1</v>
      </c>
      <c r="AC1751" s="45"/>
    </row>
    <row r="1752" spans="1:29" x14ac:dyDescent="0.2">
      <c r="A1752" s="37">
        <v>1751</v>
      </c>
      <c r="B1752" s="38" t="s">
        <v>97</v>
      </c>
      <c r="C1752" s="39" t="s">
        <v>145</v>
      </c>
      <c r="D1752" s="40">
        <v>44101</v>
      </c>
      <c r="E1752" s="38">
        <v>1</v>
      </c>
      <c r="F1752" s="38"/>
      <c r="G1752" s="38" t="s">
        <v>2</v>
      </c>
      <c r="H1752" s="38" t="s">
        <v>2</v>
      </c>
      <c r="I1752" s="67">
        <v>0</v>
      </c>
      <c r="J1752" s="67">
        <v>7020</v>
      </c>
      <c r="K1752" s="67">
        <v>0</v>
      </c>
      <c r="L1752" s="41">
        <f>SUM(Data5[[#This Row],[CHELTUIELI DE PERSONAL LEI]:[CHELTUIELI DE CAPITAL (ACTIVE NEFINANCIARE ) LEI]])</f>
        <v>7020</v>
      </c>
      <c r="M1752" s="41">
        <f>Data5[[#This Row],[TOTAL CHELTUIELI LEI]]/Data5[[#This Row],[CURS VALUTAR EURO BNR 22 07 2020]]</f>
        <v>1450.3832565442865</v>
      </c>
      <c r="N1752" s="49">
        <v>4250</v>
      </c>
      <c r="O1752" s="54"/>
      <c r="P1752" s="54">
        <v>2574</v>
      </c>
      <c r="Q1752" s="54"/>
      <c r="R1752" s="54">
        <f>Data5[[#This Row],[PERSOANE ÎNSCRISE ÎN LISTELE ELECTORALE (TURUL 1)            ]]+Data5[[#This Row],[PERSOANE ÎNSCRISE ÎN LISTELE ELECTORALE (TURUL AL 2-LEA)]]</f>
        <v>4250</v>
      </c>
      <c r="S1752" s="54">
        <f>Data5[[#This Row],[PERSOANE CARE AU PARTICIPAT LA VOT (TURUL 1)]]+Data5[[#This Row],[PERSOANE CARE AU PARTICIPAT LA VOT  (TURUL AL 2-LEA)]]</f>
        <v>2574</v>
      </c>
      <c r="T1752" s="41">
        <f>Data5[[#This Row],[TOTAL CHELTUIELI LEI]]/Data5[[#This Row],[NUMĂRUL PERSOANELOR ÎNSCRISE ÎN LISTELE ELECTORALE]]</f>
        <v>1.651764705882353</v>
      </c>
      <c r="U1752" s="41">
        <f>Data5[[#This Row],[TOTAL CHELTUIELI EURO]]/Data5[[#This Row],[NUMĂRUL PERSOANELOR ÎNSCRISE ÎN LISTELE ELECTORALE]]</f>
        <v>0.34126664859865563</v>
      </c>
      <c r="V1752" s="41">
        <f>Data5[[#This Row],[TOTAL CHELTUIELI LEI]]/Data5[[#This Row],[NUMĂRUL PERSOANELOR CARE AU PARTICIPAT LA VOT]]</f>
        <v>2.7272727272727271</v>
      </c>
      <c r="W1752" s="41">
        <f>Data5[[#This Row],[TOTAL CHELTUIELI EURO]]/Data5[[#This Row],[NUMĂRUL PERSOANELOR CARE AU PARTICIPAT LA VOT]]</f>
        <v>0.56347445864191392</v>
      </c>
      <c r="X1752" s="43">
        <v>4.8400999999999996</v>
      </c>
      <c r="Y1752" s="114" t="s">
        <v>2894</v>
      </c>
      <c r="Z1752" s="44">
        <v>1</v>
      </c>
      <c r="AA1752" s="115" t="s">
        <v>3105</v>
      </c>
      <c r="AB1752" s="44">
        <v>0</v>
      </c>
      <c r="AC1752" s="45"/>
    </row>
    <row r="1753" spans="1:29" x14ac:dyDescent="0.2">
      <c r="A1753" s="37">
        <v>1752</v>
      </c>
      <c r="B1753" s="38" t="s">
        <v>97</v>
      </c>
      <c r="C1753" s="39" t="s">
        <v>146</v>
      </c>
      <c r="D1753" s="40">
        <v>44101</v>
      </c>
      <c r="E1753" s="38">
        <v>1</v>
      </c>
      <c r="F1753" s="38"/>
      <c r="G1753" s="38" t="s">
        <v>2</v>
      </c>
      <c r="H1753" s="38" t="s">
        <v>2</v>
      </c>
      <c r="I1753" s="67">
        <v>0</v>
      </c>
      <c r="J1753" s="67">
        <v>6483</v>
      </c>
      <c r="K1753" s="67">
        <v>0</v>
      </c>
      <c r="L1753" s="41">
        <f>SUM(Data5[[#This Row],[CHELTUIELI DE PERSONAL LEI]:[CHELTUIELI DE CAPITAL (ACTIVE NEFINANCIARE ) LEI]])</f>
        <v>6483</v>
      </c>
      <c r="M1753" s="41">
        <f>Data5[[#This Row],[TOTAL CHELTUIELI LEI]]/Data5[[#This Row],[CURS VALUTAR EURO BNR 22 07 2020]]</f>
        <v>1339.4351356376935</v>
      </c>
      <c r="N1753" s="49">
        <v>1176</v>
      </c>
      <c r="O1753" s="54"/>
      <c r="P1753" s="54">
        <v>824</v>
      </c>
      <c r="Q1753" s="54"/>
      <c r="R1753" s="54">
        <f>Data5[[#This Row],[PERSOANE ÎNSCRISE ÎN LISTELE ELECTORALE (TURUL 1)            ]]+Data5[[#This Row],[PERSOANE ÎNSCRISE ÎN LISTELE ELECTORALE (TURUL AL 2-LEA)]]</f>
        <v>1176</v>
      </c>
      <c r="S1753" s="54">
        <f>Data5[[#This Row],[PERSOANE CARE AU PARTICIPAT LA VOT (TURUL 1)]]+Data5[[#This Row],[PERSOANE CARE AU PARTICIPAT LA VOT  (TURUL AL 2-LEA)]]</f>
        <v>824</v>
      </c>
      <c r="T1753" s="41">
        <f>Data5[[#This Row],[TOTAL CHELTUIELI LEI]]/Data5[[#This Row],[NUMĂRUL PERSOANELOR ÎNSCRISE ÎN LISTELE ELECTORALE]]</f>
        <v>5.5127551020408161</v>
      </c>
      <c r="U1753" s="41">
        <f>Data5[[#This Row],[TOTAL CHELTUIELI EURO]]/Data5[[#This Row],[NUMĂRUL PERSOANELOR ÎNSCRISE ÎN LISTELE ELECTORALE]]</f>
        <v>1.1389754554742293</v>
      </c>
      <c r="V1753" s="41">
        <f>Data5[[#This Row],[TOTAL CHELTUIELI LEI]]/Data5[[#This Row],[NUMĂRUL PERSOANELOR CARE AU PARTICIPAT LA VOT]]</f>
        <v>7.8677184466019421</v>
      </c>
      <c r="W1753" s="41">
        <f>Data5[[#This Row],[TOTAL CHELTUIELI EURO]]/Data5[[#This Row],[NUMĂRUL PERSOANELOR CARE AU PARTICIPAT LA VOT]]</f>
        <v>1.6255280772302105</v>
      </c>
      <c r="X1753" s="43">
        <v>4.8400999999999996</v>
      </c>
      <c r="Y1753" s="114" t="s">
        <v>2892</v>
      </c>
      <c r="Z1753" s="44">
        <v>5</v>
      </c>
      <c r="AA1753" s="115" t="s">
        <v>3107</v>
      </c>
      <c r="AB1753" s="44">
        <v>1</v>
      </c>
      <c r="AC1753" s="45"/>
    </row>
    <row r="1754" spans="1:29" x14ac:dyDescent="0.2">
      <c r="A1754" s="37">
        <v>1753</v>
      </c>
      <c r="B1754" s="38" t="s">
        <v>97</v>
      </c>
      <c r="C1754" s="39" t="s">
        <v>147</v>
      </c>
      <c r="D1754" s="40">
        <v>44101</v>
      </c>
      <c r="E1754" s="38">
        <v>1</v>
      </c>
      <c r="F1754" s="38"/>
      <c r="G1754" s="38" t="s">
        <v>2</v>
      </c>
      <c r="H1754" s="38" t="s">
        <v>2</v>
      </c>
      <c r="I1754" s="67">
        <v>598</v>
      </c>
      <c r="J1754" s="67">
        <v>5414.4</v>
      </c>
      <c r="K1754" s="67">
        <v>0</v>
      </c>
      <c r="L1754" s="41">
        <f>SUM(Data5[[#This Row],[CHELTUIELI DE PERSONAL LEI]:[CHELTUIELI DE CAPITAL (ACTIVE NEFINANCIARE ) LEI]])</f>
        <v>6012.4</v>
      </c>
      <c r="M1754" s="41">
        <f>Data5[[#This Row],[TOTAL CHELTUIELI LEI]]/Data5[[#This Row],[CURS VALUTAR EURO BNR 22 07 2020]]</f>
        <v>1242.2057395508357</v>
      </c>
      <c r="N1754" s="49">
        <v>3109</v>
      </c>
      <c r="O1754" s="54"/>
      <c r="P1754" s="54">
        <v>1495</v>
      </c>
      <c r="Q1754" s="54"/>
      <c r="R1754" s="54">
        <f>Data5[[#This Row],[PERSOANE ÎNSCRISE ÎN LISTELE ELECTORALE (TURUL 1)            ]]+Data5[[#This Row],[PERSOANE ÎNSCRISE ÎN LISTELE ELECTORALE (TURUL AL 2-LEA)]]</f>
        <v>3109</v>
      </c>
      <c r="S1754" s="54">
        <f>Data5[[#This Row],[PERSOANE CARE AU PARTICIPAT LA VOT (TURUL 1)]]+Data5[[#This Row],[PERSOANE CARE AU PARTICIPAT LA VOT  (TURUL AL 2-LEA)]]</f>
        <v>1495</v>
      </c>
      <c r="T1754" s="41">
        <f>Data5[[#This Row],[TOTAL CHELTUIELI LEI]]/Data5[[#This Row],[NUMĂRUL PERSOANELOR ÎNSCRISE ÎN LISTELE ELECTORALE]]</f>
        <v>1.9338694113862978</v>
      </c>
      <c r="U1754" s="41">
        <f>Data5[[#This Row],[TOTAL CHELTUIELI EURO]]/Data5[[#This Row],[NUMĂRUL PERSOANELOR ÎNSCRISE ÎN LISTELE ELECTORALE]]</f>
        <v>0.39955154054385195</v>
      </c>
      <c r="V1754" s="41">
        <f>Data5[[#This Row],[TOTAL CHELTUIELI LEI]]/Data5[[#This Row],[NUMĂRUL PERSOANELOR CARE AU PARTICIPAT LA VOT]]</f>
        <v>4.0216722408026753</v>
      </c>
      <c r="W1754" s="41">
        <f>Data5[[#This Row],[TOTAL CHELTUIELI EURO]]/Data5[[#This Row],[NUMĂRUL PERSOANELOR CARE AU PARTICIPAT LA VOT]]</f>
        <v>0.83090684919788338</v>
      </c>
      <c r="X1754" s="43">
        <v>4.8400999999999996</v>
      </c>
      <c r="Y1754" s="114" t="s">
        <v>2894</v>
      </c>
      <c r="Z1754" s="44">
        <v>1</v>
      </c>
      <c r="AA1754" s="115" t="s">
        <v>3105</v>
      </c>
      <c r="AB1754" s="44">
        <v>0</v>
      </c>
      <c r="AC1754" s="45"/>
    </row>
    <row r="1755" spans="1:29" x14ac:dyDescent="0.2">
      <c r="A1755" s="37">
        <v>1754</v>
      </c>
      <c r="B1755" s="38" t="s">
        <v>97</v>
      </c>
      <c r="C1755" s="39" t="s">
        <v>148</v>
      </c>
      <c r="D1755" s="40">
        <v>44101</v>
      </c>
      <c r="E1755" s="38">
        <v>1</v>
      </c>
      <c r="F1755" s="38"/>
      <c r="G1755" s="38" t="s">
        <v>2</v>
      </c>
      <c r="H1755" s="38" t="s">
        <v>2</v>
      </c>
      <c r="I1755" s="67">
        <v>14800</v>
      </c>
      <c r="J1755" s="67">
        <v>9795</v>
      </c>
      <c r="K1755" s="67">
        <v>0</v>
      </c>
      <c r="L1755" s="41">
        <f>SUM(Data5[[#This Row],[CHELTUIELI DE PERSONAL LEI]:[CHELTUIELI DE CAPITAL (ACTIVE NEFINANCIARE ) LEI]])</f>
        <v>24595</v>
      </c>
      <c r="M1755" s="41">
        <f>Data5[[#This Row],[TOTAL CHELTUIELI LEI]]/Data5[[#This Row],[CURS VALUTAR EURO BNR 22 07 2020]]</f>
        <v>5081.5065804425531</v>
      </c>
      <c r="N1755" s="49">
        <v>4367</v>
      </c>
      <c r="O1755" s="54"/>
      <c r="P1755" s="54">
        <v>1713</v>
      </c>
      <c r="Q1755" s="54"/>
      <c r="R1755" s="54">
        <f>Data5[[#This Row],[PERSOANE ÎNSCRISE ÎN LISTELE ELECTORALE (TURUL 1)            ]]+Data5[[#This Row],[PERSOANE ÎNSCRISE ÎN LISTELE ELECTORALE (TURUL AL 2-LEA)]]</f>
        <v>4367</v>
      </c>
      <c r="S1755" s="54">
        <f>Data5[[#This Row],[PERSOANE CARE AU PARTICIPAT LA VOT (TURUL 1)]]+Data5[[#This Row],[PERSOANE CARE AU PARTICIPAT LA VOT  (TURUL AL 2-LEA)]]</f>
        <v>1713</v>
      </c>
      <c r="T1755" s="41">
        <f>Data5[[#This Row],[TOTAL CHELTUIELI LEI]]/Data5[[#This Row],[NUMĂRUL PERSOANELOR ÎNSCRISE ÎN LISTELE ELECTORALE]]</f>
        <v>5.6320128234485916</v>
      </c>
      <c r="U1755" s="41">
        <f>Data5[[#This Row],[TOTAL CHELTUIELI EURO]]/Data5[[#This Row],[NUMĂRUL PERSOANELOR ÎNSCRISE ÎN LISTELE ELECTORALE]]</f>
        <v>1.1636149714775712</v>
      </c>
      <c r="V1755" s="41">
        <f>Data5[[#This Row],[TOTAL CHELTUIELI LEI]]/Data5[[#This Row],[NUMĂRUL PERSOANELOR CARE AU PARTICIPAT LA VOT]]</f>
        <v>14.357851722124927</v>
      </c>
      <c r="W1755" s="41">
        <f>Data5[[#This Row],[TOTAL CHELTUIELI EURO]]/Data5[[#This Row],[NUMĂRUL PERSOANELOR CARE AU PARTICIPAT LA VOT]]</f>
        <v>2.9664369996745785</v>
      </c>
      <c r="X1755" s="43">
        <v>4.8400999999999996</v>
      </c>
      <c r="Y1755" s="114" t="s">
        <v>2892</v>
      </c>
      <c r="Z1755" s="44">
        <v>5</v>
      </c>
      <c r="AA1755" s="115" t="s">
        <v>3107</v>
      </c>
      <c r="AB1755" s="44">
        <v>1</v>
      </c>
      <c r="AC1755" s="45"/>
    </row>
    <row r="1756" spans="1:29" x14ac:dyDescent="0.2">
      <c r="A1756" s="37">
        <v>1755</v>
      </c>
      <c r="B1756" s="38" t="s">
        <v>97</v>
      </c>
      <c r="C1756" s="39" t="s">
        <v>149</v>
      </c>
      <c r="D1756" s="40">
        <v>44101</v>
      </c>
      <c r="E1756" s="38">
        <v>1</v>
      </c>
      <c r="F1756" s="38"/>
      <c r="G1756" s="38" t="s">
        <v>2</v>
      </c>
      <c r="H1756" s="38" t="s">
        <v>2</v>
      </c>
      <c r="I1756" s="67">
        <v>0</v>
      </c>
      <c r="J1756" s="67">
        <v>4410</v>
      </c>
      <c r="K1756" s="67">
        <v>0</v>
      </c>
      <c r="L1756" s="41">
        <f>SUM(Data5[[#This Row],[CHELTUIELI DE PERSONAL LEI]:[CHELTUIELI DE CAPITAL (ACTIVE NEFINANCIARE ) LEI]])</f>
        <v>4410</v>
      </c>
      <c r="M1756" s="41">
        <f>Data5[[#This Row],[TOTAL CHELTUIELI LEI]]/Data5[[#This Row],[CURS VALUTAR EURO BNR 22 07 2020]]</f>
        <v>911.13819962397474</v>
      </c>
      <c r="N1756" s="49">
        <v>17767</v>
      </c>
      <c r="O1756" s="54"/>
      <c r="P1756" s="54">
        <v>6505</v>
      </c>
      <c r="Q1756" s="54"/>
      <c r="R1756" s="54">
        <f>Data5[[#This Row],[PERSOANE ÎNSCRISE ÎN LISTELE ELECTORALE (TURUL 1)            ]]+Data5[[#This Row],[PERSOANE ÎNSCRISE ÎN LISTELE ELECTORALE (TURUL AL 2-LEA)]]</f>
        <v>17767</v>
      </c>
      <c r="S1756" s="54">
        <f>Data5[[#This Row],[PERSOANE CARE AU PARTICIPAT LA VOT (TURUL 1)]]+Data5[[#This Row],[PERSOANE CARE AU PARTICIPAT LA VOT  (TURUL AL 2-LEA)]]</f>
        <v>6505</v>
      </c>
      <c r="T1756" s="41">
        <f>Data5[[#This Row],[TOTAL CHELTUIELI LEI]]/Data5[[#This Row],[NUMĂRUL PERSOANELOR ÎNSCRISE ÎN LISTELE ELECTORALE]]</f>
        <v>0.24821297911859064</v>
      </c>
      <c r="U1756" s="41">
        <f>Data5[[#This Row],[TOTAL CHELTUIELI EURO]]/Data5[[#This Row],[NUMĂRUL PERSOANELOR ÎNSCRISE ÎN LISTELE ELECTORALE]]</f>
        <v>5.1282613813472995E-2</v>
      </c>
      <c r="V1756" s="41">
        <f>Data5[[#This Row],[TOTAL CHELTUIELI LEI]]/Data5[[#This Row],[NUMĂRUL PERSOANELOR CARE AU PARTICIPAT LA VOT]]</f>
        <v>0.67794004611837044</v>
      </c>
      <c r="W1756" s="41">
        <f>Data5[[#This Row],[TOTAL CHELTUIELI EURO]]/Data5[[#This Row],[NUMĂRUL PERSOANELOR CARE AU PARTICIPAT LA VOT]]</f>
        <v>0.14006736350868174</v>
      </c>
      <c r="X1756" s="43">
        <v>4.8400999999999996</v>
      </c>
      <c r="Y1756" s="114" t="s">
        <v>2890</v>
      </c>
      <c r="Z1756" s="44">
        <v>0</v>
      </c>
      <c r="AA1756" s="115" t="s">
        <v>3105</v>
      </c>
      <c r="AB1756" s="44">
        <v>0</v>
      </c>
      <c r="AC1756" s="45"/>
    </row>
    <row r="1757" spans="1:29" x14ac:dyDescent="0.2">
      <c r="A1757" s="37">
        <v>1756</v>
      </c>
      <c r="B1757" s="38" t="s">
        <v>97</v>
      </c>
      <c r="C1757" s="39" t="s">
        <v>150</v>
      </c>
      <c r="D1757" s="40">
        <v>44101</v>
      </c>
      <c r="E1757" s="38">
        <v>1</v>
      </c>
      <c r="F1757" s="38"/>
      <c r="G1757" s="38" t="s">
        <v>2</v>
      </c>
      <c r="H1757" s="38" t="s">
        <v>2</v>
      </c>
      <c r="I1757" s="67">
        <v>4667</v>
      </c>
      <c r="J1757" s="67">
        <v>8260.24</v>
      </c>
      <c r="K1757" s="67">
        <v>0</v>
      </c>
      <c r="L1757" s="41">
        <f>SUM(Data5[[#This Row],[CHELTUIELI DE PERSONAL LEI]:[CHELTUIELI DE CAPITAL (ACTIVE NEFINANCIARE ) LEI]])</f>
        <v>12927.24</v>
      </c>
      <c r="M1757" s="41">
        <f>Data5[[#This Row],[TOTAL CHELTUIELI LEI]]/Data5[[#This Row],[CURS VALUTAR EURO BNR 22 07 2020]]</f>
        <v>2670.8621722691682</v>
      </c>
      <c r="N1757" s="49">
        <v>3476</v>
      </c>
      <c r="O1757" s="54"/>
      <c r="P1757" s="54">
        <v>2104</v>
      </c>
      <c r="Q1757" s="54"/>
      <c r="R1757" s="54">
        <f>Data5[[#This Row],[PERSOANE ÎNSCRISE ÎN LISTELE ELECTORALE (TURUL 1)            ]]+Data5[[#This Row],[PERSOANE ÎNSCRISE ÎN LISTELE ELECTORALE (TURUL AL 2-LEA)]]</f>
        <v>3476</v>
      </c>
      <c r="S1757" s="54">
        <f>Data5[[#This Row],[PERSOANE CARE AU PARTICIPAT LA VOT (TURUL 1)]]+Data5[[#This Row],[PERSOANE CARE AU PARTICIPAT LA VOT  (TURUL AL 2-LEA)]]</f>
        <v>2104</v>
      </c>
      <c r="T1757" s="41">
        <f>Data5[[#This Row],[TOTAL CHELTUIELI LEI]]/Data5[[#This Row],[NUMĂRUL PERSOANELOR ÎNSCRISE ÎN LISTELE ELECTORALE]]</f>
        <v>3.7189988492520136</v>
      </c>
      <c r="U1757" s="41">
        <f>Data5[[#This Row],[TOTAL CHELTUIELI EURO]]/Data5[[#This Row],[NUMĂRUL PERSOANELOR ÎNSCRISE ÎN LISTELE ELECTORALE]]</f>
        <v>0.76837231653313243</v>
      </c>
      <c r="V1757" s="41">
        <f>Data5[[#This Row],[TOTAL CHELTUIELI LEI]]/Data5[[#This Row],[NUMĂRUL PERSOANELOR CARE AU PARTICIPAT LA VOT]]</f>
        <v>6.1441254752851711</v>
      </c>
      <c r="W1757" s="41">
        <f>Data5[[#This Row],[TOTAL CHELTUIELI EURO]]/Data5[[#This Row],[NUMĂRUL PERSOANELOR CARE AU PARTICIPAT LA VOT]]</f>
        <v>1.2694211845385781</v>
      </c>
      <c r="X1757" s="43">
        <v>4.8400999999999996</v>
      </c>
      <c r="Y1757" s="114" t="s">
        <v>2884</v>
      </c>
      <c r="Z1757" s="44">
        <v>3</v>
      </c>
      <c r="AA1757" s="115" t="s">
        <v>3105</v>
      </c>
      <c r="AB1757" s="44">
        <v>0</v>
      </c>
      <c r="AC1757" s="45"/>
    </row>
    <row r="1758" spans="1:29" x14ac:dyDescent="0.2">
      <c r="A1758" s="37">
        <v>1757</v>
      </c>
      <c r="B1758" s="38" t="s">
        <v>97</v>
      </c>
      <c r="C1758" s="39" t="s">
        <v>151</v>
      </c>
      <c r="D1758" s="40">
        <v>44101</v>
      </c>
      <c r="E1758" s="38">
        <v>1</v>
      </c>
      <c r="F1758" s="38"/>
      <c r="G1758" s="38" t="s">
        <v>2</v>
      </c>
      <c r="H1758" s="38" t="s">
        <v>2</v>
      </c>
      <c r="I1758" s="67">
        <v>0</v>
      </c>
      <c r="J1758" s="67">
        <v>17900</v>
      </c>
      <c r="K1758" s="67">
        <v>0</v>
      </c>
      <c r="L1758" s="41">
        <f>SUM(Data5[[#This Row],[CHELTUIELI DE PERSONAL LEI]:[CHELTUIELI DE CAPITAL (ACTIVE NEFINANCIARE ) LEI]])</f>
        <v>17900</v>
      </c>
      <c r="M1758" s="41">
        <f>Data5[[#This Row],[TOTAL CHELTUIELI LEI]]/Data5[[#This Row],[CURS VALUTAR EURO BNR 22 07 2020]]</f>
        <v>3698.2706968864281</v>
      </c>
      <c r="N1758" s="49">
        <v>4016</v>
      </c>
      <c r="O1758" s="54"/>
      <c r="P1758" s="54">
        <v>2063</v>
      </c>
      <c r="Q1758" s="54"/>
      <c r="R1758" s="54">
        <f>Data5[[#This Row],[PERSOANE ÎNSCRISE ÎN LISTELE ELECTORALE (TURUL 1)            ]]+Data5[[#This Row],[PERSOANE ÎNSCRISE ÎN LISTELE ELECTORALE (TURUL AL 2-LEA)]]</f>
        <v>4016</v>
      </c>
      <c r="S1758" s="54">
        <f>Data5[[#This Row],[PERSOANE CARE AU PARTICIPAT LA VOT (TURUL 1)]]+Data5[[#This Row],[PERSOANE CARE AU PARTICIPAT LA VOT  (TURUL AL 2-LEA)]]</f>
        <v>2063</v>
      </c>
      <c r="T1758" s="41">
        <f>Data5[[#This Row],[TOTAL CHELTUIELI LEI]]/Data5[[#This Row],[NUMĂRUL PERSOANELOR ÎNSCRISE ÎN LISTELE ELECTORALE]]</f>
        <v>4.4571713147410357</v>
      </c>
      <c r="U1758" s="41">
        <f>Data5[[#This Row],[TOTAL CHELTUIELI EURO]]/Data5[[#This Row],[NUMĂRUL PERSOANELOR ÎNSCRISE ÎN LISTELE ELECTORALE]]</f>
        <v>0.92088413767092336</v>
      </c>
      <c r="V1758" s="41">
        <f>Data5[[#This Row],[TOTAL CHELTUIELI LEI]]/Data5[[#This Row],[NUMĂRUL PERSOANELOR CARE AU PARTICIPAT LA VOT]]</f>
        <v>8.676684440135725</v>
      </c>
      <c r="W1758" s="41">
        <f>Data5[[#This Row],[TOTAL CHELTUIELI EURO]]/Data5[[#This Row],[NUMĂRUL PERSOANELOR CARE AU PARTICIPAT LA VOT]]</f>
        <v>1.7926663581611382</v>
      </c>
      <c r="X1758" s="43">
        <v>4.8400999999999996</v>
      </c>
      <c r="Y1758" s="114" t="s">
        <v>2895</v>
      </c>
      <c r="Z1758" s="44">
        <v>4</v>
      </c>
      <c r="AA1758" s="115" t="s">
        <v>3105</v>
      </c>
      <c r="AB1758" s="44">
        <v>0</v>
      </c>
      <c r="AC1758" s="45"/>
    </row>
    <row r="1759" spans="1:29" x14ac:dyDescent="0.2">
      <c r="A1759" s="37">
        <v>1758</v>
      </c>
      <c r="B1759" s="38" t="s">
        <v>97</v>
      </c>
      <c r="C1759" s="39" t="s">
        <v>152</v>
      </c>
      <c r="D1759" s="40">
        <v>44101</v>
      </c>
      <c r="E1759" s="38">
        <v>1</v>
      </c>
      <c r="F1759" s="38"/>
      <c r="G1759" s="38" t="s">
        <v>2</v>
      </c>
      <c r="H1759" s="38" t="s">
        <v>2</v>
      </c>
      <c r="I1759" s="67">
        <v>0</v>
      </c>
      <c r="J1759" s="67">
        <v>3566</v>
      </c>
      <c r="K1759" s="67">
        <v>0</v>
      </c>
      <c r="L1759" s="41">
        <f>SUM(Data5[[#This Row],[CHELTUIELI DE PERSONAL LEI]:[CHELTUIELI DE CAPITAL (ACTIVE NEFINANCIARE ) LEI]])</f>
        <v>3566</v>
      </c>
      <c r="M1759" s="41">
        <f>Data5[[#This Row],[TOTAL CHELTUIELI LEI]]/Data5[[#This Row],[CURS VALUTAR EURO BNR 22 07 2020]]</f>
        <v>736.76163715625717</v>
      </c>
      <c r="N1759" s="49">
        <v>3119</v>
      </c>
      <c r="O1759" s="54"/>
      <c r="P1759" s="54">
        <v>1623</v>
      </c>
      <c r="Q1759" s="54"/>
      <c r="R1759" s="54">
        <f>Data5[[#This Row],[PERSOANE ÎNSCRISE ÎN LISTELE ELECTORALE (TURUL 1)            ]]+Data5[[#This Row],[PERSOANE ÎNSCRISE ÎN LISTELE ELECTORALE (TURUL AL 2-LEA)]]</f>
        <v>3119</v>
      </c>
      <c r="S1759" s="54">
        <f>Data5[[#This Row],[PERSOANE CARE AU PARTICIPAT LA VOT (TURUL 1)]]+Data5[[#This Row],[PERSOANE CARE AU PARTICIPAT LA VOT  (TURUL AL 2-LEA)]]</f>
        <v>1623</v>
      </c>
      <c r="T1759" s="41">
        <f>Data5[[#This Row],[TOTAL CHELTUIELI LEI]]/Data5[[#This Row],[NUMĂRUL PERSOANELOR ÎNSCRISE ÎN LISTELE ELECTORALE]]</f>
        <v>1.1433151651170246</v>
      </c>
      <c r="U1759" s="41">
        <f>Data5[[#This Row],[TOTAL CHELTUIELI EURO]]/Data5[[#This Row],[NUMĂRUL PERSOANELOR ÎNSCRISE ÎN LISTELE ELECTORALE]]</f>
        <v>0.23621726103118215</v>
      </c>
      <c r="V1759" s="41">
        <f>Data5[[#This Row],[TOTAL CHELTUIELI LEI]]/Data5[[#This Row],[NUMĂRUL PERSOANELOR CARE AU PARTICIPAT LA VOT]]</f>
        <v>2.197165742452249</v>
      </c>
      <c r="W1759" s="41">
        <f>Data5[[#This Row],[TOTAL CHELTUIELI EURO]]/Data5[[#This Row],[NUMĂRUL PERSOANELOR CARE AU PARTICIPAT LA VOT]]</f>
        <v>0.45395048500077462</v>
      </c>
      <c r="X1759" s="43">
        <v>4.8400999999999996</v>
      </c>
      <c r="Y1759" s="114" t="s">
        <v>2894</v>
      </c>
      <c r="Z1759" s="44">
        <v>1</v>
      </c>
      <c r="AA1759" s="115" t="s">
        <v>3105</v>
      </c>
      <c r="AB1759" s="44">
        <v>0</v>
      </c>
      <c r="AC1759" s="45"/>
    </row>
    <row r="1760" spans="1:29" x14ac:dyDescent="0.2">
      <c r="A1760" s="37">
        <v>1759</v>
      </c>
      <c r="B1760" s="38" t="s">
        <v>97</v>
      </c>
      <c r="C1760" s="39" t="s">
        <v>153</v>
      </c>
      <c r="D1760" s="40">
        <v>44101</v>
      </c>
      <c r="E1760" s="38">
        <v>1</v>
      </c>
      <c r="F1760" s="38"/>
      <c r="G1760" s="38" t="s">
        <v>2</v>
      </c>
      <c r="H1760" s="38" t="s">
        <v>2</v>
      </c>
      <c r="I1760" s="67">
        <v>4800</v>
      </c>
      <c r="J1760" s="67">
        <v>5856</v>
      </c>
      <c r="K1760" s="67">
        <v>0</v>
      </c>
      <c r="L1760" s="41">
        <f>SUM(Data5[[#This Row],[CHELTUIELI DE PERSONAL LEI]:[CHELTUIELI DE CAPITAL (ACTIVE NEFINANCIARE ) LEI]])</f>
        <v>10656</v>
      </c>
      <c r="M1760" s="41">
        <f>Data5[[#This Row],[TOTAL CHELTUIELI LEI]]/Data5[[#This Row],[CURS VALUTAR EURO BNR 22 07 2020]]</f>
        <v>2201.6074048056862</v>
      </c>
      <c r="N1760" s="49">
        <v>7522</v>
      </c>
      <c r="O1760" s="54"/>
      <c r="P1760" s="54">
        <v>712</v>
      </c>
      <c r="Q1760" s="54"/>
      <c r="R1760" s="54">
        <f>Data5[[#This Row],[PERSOANE ÎNSCRISE ÎN LISTELE ELECTORALE (TURUL 1)            ]]+Data5[[#This Row],[PERSOANE ÎNSCRISE ÎN LISTELE ELECTORALE (TURUL AL 2-LEA)]]</f>
        <v>7522</v>
      </c>
      <c r="S1760" s="54">
        <f>Data5[[#This Row],[PERSOANE CARE AU PARTICIPAT LA VOT (TURUL 1)]]+Data5[[#This Row],[PERSOANE CARE AU PARTICIPAT LA VOT  (TURUL AL 2-LEA)]]</f>
        <v>712</v>
      </c>
      <c r="T1760" s="41">
        <f>Data5[[#This Row],[TOTAL CHELTUIELI LEI]]/Data5[[#This Row],[NUMĂRUL PERSOANELOR ÎNSCRISE ÎN LISTELE ELECTORALE]]</f>
        <v>1.416644509438979</v>
      </c>
      <c r="U1760" s="41">
        <f>Data5[[#This Row],[TOTAL CHELTUIELI EURO]]/Data5[[#This Row],[NUMĂRUL PERSOANELOR ÎNSCRISE ÎN LISTELE ELECTORALE]]</f>
        <v>0.29268909928286174</v>
      </c>
      <c r="V1760" s="41">
        <f>Data5[[#This Row],[TOTAL CHELTUIELI LEI]]/Data5[[#This Row],[NUMĂRUL PERSOANELOR CARE AU PARTICIPAT LA VOT]]</f>
        <v>14.966292134831461</v>
      </c>
      <c r="W1760" s="41">
        <f>Data5[[#This Row],[TOTAL CHELTUIELI EURO]]/Data5[[#This Row],[NUMĂRUL PERSOANELOR CARE AU PARTICIPAT LA VOT]]</f>
        <v>3.0921452314686606</v>
      </c>
      <c r="X1760" s="43">
        <v>4.8400999999999996</v>
      </c>
      <c r="Y1760" s="114" t="s">
        <v>2894</v>
      </c>
      <c r="Z1760" s="44">
        <v>1</v>
      </c>
      <c r="AA1760" s="115" t="s">
        <v>3105</v>
      </c>
      <c r="AB1760" s="44">
        <v>0</v>
      </c>
      <c r="AC1760" s="45"/>
    </row>
    <row r="1761" spans="1:29" x14ac:dyDescent="0.2">
      <c r="A1761" s="37">
        <v>1760</v>
      </c>
      <c r="B1761" s="38" t="s">
        <v>97</v>
      </c>
      <c r="C1761" s="39" t="s">
        <v>154</v>
      </c>
      <c r="D1761" s="40">
        <v>44101</v>
      </c>
      <c r="E1761" s="38">
        <v>1</v>
      </c>
      <c r="F1761" s="38"/>
      <c r="G1761" s="38" t="s">
        <v>2</v>
      </c>
      <c r="H1761" s="38" t="s">
        <v>2</v>
      </c>
      <c r="I1761" s="67">
        <v>1500</v>
      </c>
      <c r="J1761" s="67">
        <v>8039.82</v>
      </c>
      <c r="K1761" s="67">
        <v>0</v>
      </c>
      <c r="L1761" s="41">
        <f>SUM(Data5[[#This Row],[CHELTUIELI DE PERSONAL LEI]:[CHELTUIELI DE CAPITAL (ACTIVE NEFINANCIARE ) LEI]])</f>
        <v>9539.82</v>
      </c>
      <c r="M1761" s="41">
        <f>Data5[[#This Row],[TOTAL CHELTUIELI LEI]]/Data5[[#This Row],[CURS VALUTAR EURO BNR 22 07 2020]]</f>
        <v>1970.9964670151444</v>
      </c>
      <c r="N1761" s="49">
        <v>4208</v>
      </c>
      <c r="O1761" s="54"/>
      <c r="P1761" s="54">
        <v>2001</v>
      </c>
      <c r="Q1761" s="54"/>
      <c r="R1761" s="54">
        <f>Data5[[#This Row],[PERSOANE ÎNSCRISE ÎN LISTELE ELECTORALE (TURUL 1)            ]]+Data5[[#This Row],[PERSOANE ÎNSCRISE ÎN LISTELE ELECTORALE (TURUL AL 2-LEA)]]</f>
        <v>4208</v>
      </c>
      <c r="S1761" s="54">
        <f>Data5[[#This Row],[PERSOANE CARE AU PARTICIPAT LA VOT (TURUL 1)]]+Data5[[#This Row],[PERSOANE CARE AU PARTICIPAT LA VOT  (TURUL AL 2-LEA)]]</f>
        <v>2001</v>
      </c>
      <c r="T1761" s="41">
        <f>Data5[[#This Row],[TOTAL CHELTUIELI LEI]]/Data5[[#This Row],[NUMĂRUL PERSOANELOR ÎNSCRISE ÎN LISTELE ELECTORALE]]</f>
        <v>2.2670674904942967</v>
      </c>
      <c r="U1761" s="41">
        <f>Data5[[#This Row],[TOTAL CHELTUIELI EURO]]/Data5[[#This Row],[NUMĂRUL PERSOANELOR ÎNSCRISE ÎN LISTELE ELECTORALE]]</f>
        <v>0.46839269653401722</v>
      </c>
      <c r="V1761" s="41">
        <f>Data5[[#This Row],[TOTAL CHELTUIELI LEI]]/Data5[[#This Row],[NUMĂRUL PERSOANELOR CARE AU PARTICIPAT LA VOT]]</f>
        <v>4.767526236881559</v>
      </c>
      <c r="W1761" s="41">
        <f>Data5[[#This Row],[TOTAL CHELTUIELI EURO]]/Data5[[#This Row],[NUMĂRUL PERSOANELOR CARE AU PARTICIPAT LA VOT]]</f>
        <v>0.98500573064225105</v>
      </c>
      <c r="X1761" s="43">
        <v>4.8400999999999996</v>
      </c>
      <c r="Y1761" s="114" t="s">
        <v>2891</v>
      </c>
      <c r="Z1761" s="44">
        <v>2</v>
      </c>
      <c r="AA1761" s="115" t="s">
        <v>3105</v>
      </c>
      <c r="AB1761" s="44">
        <v>0</v>
      </c>
      <c r="AC1761" s="45"/>
    </row>
    <row r="1762" spans="1:29" x14ac:dyDescent="0.2">
      <c r="A1762" s="37">
        <v>1761</v>
      </c>
      <c r="B1762" s="38" t="s">
        <v>97</v>
      </c>
      <c r="C1762" s="39" t="s">
        <v>155</v>
      </c>
      <c r="D1762" s="40">
        <v>44101</v>
      </c>
      <c r="E1762" s="38">
        <v>1</v>
      </c>
      <c r="F1762" s="38"/>
      <c r="G1762" s="38" t="s">
        <v>2</v>
      </c>
      <c r="H1762" s="38" t="s">
        <v>2</v>
      </c>
      <c r="I1762" s="67">
        <v>0</v>
      </c>
      <c r="J1762" s="67">
        <v>2380</v>
      </c>
      <c r="K1762" s="67">
        <v>0</v>
      </c>
      <c r="L1762" s="41">
        <f>SUM(Data5[[#This Row],[CHELTUIELI DE PERSONAL LEI]:[CHELTUIELI DE CAPITAL (ACTIVE NEFINANCIARE ) LEI]])</f>
        <v>2380</v>
      </c>
      <c r="M1762" s="41">
        <f>Data5[[#This Row],[TOTAL CHELTUIELI LEI]]/Data5[[#This Row],[CURS VALUTAR EURO BNR 22 07 2020]]</f>
        <v>491.72537757484355</v>
      </c>
      <c r="N1762" s="49">
        <v>2463</v>
      </c>
      <c r="O1762" s="54"/>
      <c r="P1762" s="54">
        <v>1211</v>
      </c>
      <c r="Q1762" s="54"/>
      <c r="R1762" s="54">
        <f>Data5[[#This Row],[PERSOANE ÎNSCRISE ÎN LISTELE ELECTORALE (TURUL 1)            ]]+Data5[[#This Row],[PERSOANE ÎNSCRISE ÎN LISTELE ELECTORALE (TURUL AL 2-LEA)]]</f>
        <v>2463</v>
      </c>
      <c r="S1762" s="54">
        <f>Data5[[#This Row],[PERSOANE CARE AU PARTICIPAT LA VOT (TURUL 1)]]+Data5[[#This Row],[PERSOANE CARE AU PARTICIPAT LA VOT  (TURUL AL 2-LEA)]]</f>
        <v>1211</v>
      </c>
      <c r="T1762" s="41">
        <f>Data5[[#This Row],[TOTAL CHELTUIELI LEI]]/Data5[[#This Row],[NUMĂRUL PERSOANELOR ÎNSCRISE ÎN LISTELE ELECTORALE]]</f>
        <v>0.96630125862768979</v>
      </c>
      <c r="U1762" s="41">
        <f>Data5[[#This Row],[TOTAL CHELTUIELI EURO]]/Data5[[#This Row],[NUMĂRUL PERSOANELOR ÎNSCRISE ÎN LISTELE ELECTORALE]]</f>
        <v>0.19964489548308711</v>
      </c>
      <c r="V1762" s="41">
        <f>Data5[[#This Row],[TOTAL CHELTUIELI LEI]]/Data5[[#This Row],[NUMĂRUL PERSOANELOR CARE AU PARTICIPAT LA VOT]]</f>
        <v>1.9653179190751444</v>
      </c>
      <c r="W1762" s="41">
        <f>Data5[[#This Row],[TOTAL CHELTUIELI EURO]]/Data5[[#This Row],[NUMĂRUL PERSOANELOR CARE AU PARTICIPAT LA VOT]]</f>
        <v>0.40604903185371061</v>
      </c>
      <c r="X1762" s="43">
        <v>4.8400999999999996</v>
      </c>
      <c r="Y1762" s="114" t="s">
        <v>2890</v>
      </c>
      <c r="Z1762" s="44">
        <v>0</v>
      </c>
      <c r="AA1762" s="115" t="s">
        <v>3105</v>
      </c>
      <c r="AB1762" s="44">
        <v>0</v>
      </c>
      <c r="AC1762" s="45"/>
    </row>
    <row r="1763" spans="1:29" x14ac:dyDescent="0.2">
      <c r="A1763" s="37">
        <v>1762</v>
      </c>
      <c r="B1763" s="38" t="s">
        <v>97</v>
      </c>
      <c r="C1763" s="39" t="s">
        <v>156</v>
      </c>
      <c r="D1763" s="40">
        <v>44101</v>
      </c>
      <c r="E1763" s="38">
        <v>1</v>
      </c>
      <c r="F1763" s="38"/>
      <c r="G1763" s="38" t="s">
        <v>2</v>
      </c>
      <c r="H1763" s="38" t="s">
        <v>2</v>
      </c>
      <c r="I1763" s="67">
        <v>1800</v>
      </c>
      <c r="J1763" s="67">
        <v>114</v>
      </c>
      <c r="K1763" s="67">
        <v>0</v>
      </c>
      <c r="L1763" s="41">
        <f>SUM(Data5[[#This Row],[CHELTUIELI DE PERSONAL LEI]:[CHELTUIELI DE CAPITAL (ACTIVE NEFINANCIARE ) LEI]])</f>
        <v>1914</v>
      </c>
      <c r="M1763" s="41">
        <f>Data5[[#This Row],[TOTAL CHELTUIELI LEI]]/Data5[[#This Row],[CURS VALUTAR EURO BNR 22 07 2020]]</f>
        <v>395.44637507489517</v>
      </c>
      <c r="N1763" s="49">
        <v>2956</v>
      </c>
      <c r="O1763" s="54"/>
      <c r="P1763" s="54">
        <v>1648</v>
      </c>
      <c r="Q1763" s="54"/>
      <c r="R1763" s="54">
        <f>Data5[[#This Row],[PERSOANE ÎNSCRISE ÎN LISTELE ELECTORALE (TURUL 1)            ]]+Data5[[#This Row],[PERSOANE ÎNSCRISE ÎN LISTELE ELECTORALE (TURUL AL 2-LEA)]]</f>
        <v>2956</v>
      </c>
      <c r="S1763" s="54">
        <f>Data5[[#This Row],[PERSOANE CARE AU PARTICIPAT LA VOT (TURUL 1)]]+Data5[[#This Row],[PERSOANE CARE AU PARTICIPAT LA VOT  (TURUL AL 2-LEA)]]</f>
        <v>1648</v>
      </c>
      <c r="T1763" s="41">
        <f>Data5[[#This Row],[TOTAL CHELTUIELI LEI]]/Data5[[#This Row],[NUMĂRUL PERSOANELOR ÎNSCRISE ÎN LISTELE ELECTORALE]]</f>
        <v>0.64749661705006767</v>
      </c>
      <c r="U1763" s="41">
        <f>Data5[[#This Row],[TOTAL CHELTUIELI EURO]]/Data5[[#This Row],[NUMĂRUL PERSOANELOR ÎNSCRISE ÎN LISTELE ELECTORALE]]</f>
        <v>0.13377752878041108</v>
      </c>
      <c r="V1763" s="41">
        <f>Data5[[#This Row],[TOTAL CHELTUIELI LEI]]/Data5[[#This Row],[NUMĂRUL PERSOANELOR CARE AU PARTICIPAT LA VOT]]</f>
        <v>1.1614077669902914</v>
      </c>
      <c r="W1763" s="41">
        <f>Data5[[#This Row],[TOTAL CHELTUIELI EURO]]/Data5[[#This Row],[NUMĂRUL PERSOANELOR CARE AU PARTICIPAT LA VOT]]</f>
        <v>0.23995532468136843</v>
      </c>
      <c r="X1763" s="43">
        <v>4.8400999999999996</v>
      </c>
      <c r="Y1763" s="114" t="s">
        <v>2890</v>
      </c>
      <c r="Z1763" s="44">
        <v>0</v>
      </c>
      <c r="AA1763" s="115" t="s">
        <v>3105</v>
      </c>
      <c r="AB1763" s="44">
        <v>0</v>
      </c>
      <c r="AC1763" s="45"/>
    </row>
    <row r="1764" spans="1:29" x14ac:dyDescent="0.2">
      <c r="A1764" s="37">
        <v>1763</v>
      </c>
      <c r="B1764" s="38" t="s">
        <v>97</v>
      </c>
      <c r="C1764" s="39" t="s">
        <v>157</v>
      </c>
      <c r="D1764" s="40">
        <v>44101</v>
      </c>
      <c r="E1764" s="38">
        <v>1</v>
      </c>
      <c r="F1764" s="38"/>
      <c r="G1764" s="38" t="s">
        <v>2</v>
      </c>
      <c r="H1764" s="38" t="s">
        <v>2</v>
      </c>
      <c r="I1764" s="67">
        <v>2400</v>
      </c>
      <c r="J1764" s="67">
        <v>4539.51</v>
      </c>
      <c r="K1764" s="67">
        <v>0</v>
      </c>
      <c r="L1764" s="41">
        <f>SUM(Data5[[#This Row],[CHELTUIELI DE PERSONAL LEI]:[CHELTUIELI DE CAPITAL (ACTIVE NEFINANCIARE ) LEI]])</f>
        <v>6939.51</v>
      </c>
      <c r="M1764" s="41">
        <f>Data5[[#This Row],[TOTAL CHELTUIELI LEI]]/Data5[[#This Row],[CURS VALUTAR EURO BNR 22 07 2020]]</f>
        <v>1433.7534348463876</v>
      </c>
      <c r="N1764" s="49">
        <v>2724</v>
      </c>
      <c r="O1764" s="54"/>
      <c r="P1764" s="54">
        <v>1195</v>
      </c>
      <c r="Q1764" s="54"/>
      <c r="R1764" s="54">
        <f>Data5[[#This Row],[PERSOANE ÎNSCRISE ÎN LISTELE ELECTORALE (TURUL 1)            ]]+Data5[[#This Row],[PERSOANE ÎNSCRISE ÎN LISTELE ELECTORALE (TURUL AL 2-LEA)]]</f>
        <v>2724</v>
      </c>
      <c r="S1764" s="54">
        <f>Data5[[#This Row],[PERSOANE CARE AU PARTICIPAT LA VOT (TURUL 1)]]+Data5[[#This Row],[PERSOANE CARE AU PARTICIPAT LA VOT  (TURUL AL 2-LEA)]]</f>
        <v>1195</v>
      </c>
      <c r="T1764" s="41">
        <f>Data5[[#This Row],[TOTAL CHELTUIELI LEI]]/Data5[[#This Row],[NUMĂRUL PERSOANELOR ÎNSCRISE ÎN LISTELE ELECTORALE]]</f>
        <v>2.5475440528634361</v>
      </c>
      <c r="U1764" s="41">
        <f>Data5[[#This Row],[TOTAL CHELTUIELI EURO]]/Data5[[#This Row],[NUMĂRUL PERSOANELOR ÎNSCRISE ÎN LISTELE ELECTORALE]]</f>
        <v>0.5263412022196724</v>
      </c>
      <c r="V1764" s="41">
        <f>Data5[[#This Row],[TOTAL CHELTUIELI LEI]]/Data5[[#This Row],[NUMĂRUL PERSOANELOR CARE AU PARTICIPAT LA VOT]]</f>
        <v>5.8071213389121343</v>
      </c>
      <c r="W1764" s="41">
        <f>Data5[[#This Row],[TOTAL CHELTUIELI EURO]]/Data5[[#This Row],[NUMĂRUL PERSOANELOR CARE AU PARTICIPAT LA VOT]]</f>
        <v>1.1997936693275211</v>
      </c>
      <c r="X1764" s="43">
        <v>4.8400999999999996</v>
      </c>
      <c r="Y1764" s="114" t="s">
        <v>2891</v>
      </c>
      <c r="Z1764" s="44">
        <v>2</v>
      </c>
      <c r="AA1764" s="115" t="s">
        <v>3105</v>
      </c>
      <c r="AB1764" s="44">
        <v>0</v>
      </c>
      <c r="AC1764" s="45"/>
    </row>
    <row r="1765" spans="1:29" x14ac:dyDescent="0.2">
      <c r="A1765" s="37">
        <v>1764</v>
      </c>
      <c r="B1765" s="38" t="s">
        <v>97</v>
      </c>
      <c r="C1765" s="39" t="s">
        <v>158</v>
      </c>
      <c r="D1765" s="40">
        <v>44101</v>
      </c>
      <c r="E1765" s="38">
        <v>1</v>
      </c>
      <c r="F1765" s="38"/>
      <c r="G1765" s="38" t="s">
        <v>2</v>
      </c>
      <c r="H1765" s="38" t="s">
        <v>2</v>
      </c>
      <c r="I1765" s="50">
        <v>7100</v>
      </c>
      <c r="J1765" s="50">
        <v>2161</v>
      </c>
      <c r="K1765" s="50">
        <v>0</v>
      </c>
      <c r="L1765" s="41">
        <f>SUM(Data5[[#This Row],[CHELTUIELI DE PERSONAL LEI]:[CHELTUIELI DE CAPITAL (ACTIVE NEFINANCIARE ) LEI]])</f>
        <v>9261</v>
      </c>
      <c r="M1765" s="41">
        <f>Data5[[#This Row],[TOTAL CHELTUIELI LEI]]/Data5[[#This Row],[CURS VALUTAR EURO BNR 22 07 2020]]</f>
        <v>1913.3902192103471</v>
      </c>
      <c r="N1765" s="49">
        <v>5899</v>
      </c>
      <c r="O1765" s="54"/>
      <c r="P1765" s="54">
        <v>1793</v>
      </c>
      <c r="Q1765" s="54"/>
      <c r="R1765" s="54">
        <f>Data5[[#This Row],[PERSOANE ÎNSCRISE ÎN LISTELE ELECTORALE (TURUL 1)            ]]+Data5[[#This Row],[PERSOANE ÎNSCRISE ÎN LISTELE ELECTORALE (TURUL AL 2-LEA)]]</f>
        <v>5899</v>
      </c>
      <c r="S1765" s="54">
        <f>Data5[[#This Row],[PERSOANE CARE AU PARTICIPAT LA VOT (TURUL 1)]]+Data5[[#This Row],[PERSOANE CARE AU PARTICIPAT LA VOT  (TURUL AL 2-LEA)]]</f>
        <v>1793</v>
      </c>
      <c r="T1765" s="41">
        <f>Data5[[#This Row],[TOTAL CHELTUIELI LEI]]/Data5[[#This Row],[NUMĂRUL PERSOANELOR ÎNSCRISE ÎN LISTELE ELECTORALE]]</f>
        <v>1.5699271062892015</v>
      </c>
      <c r="U1765" s="41">
        <f>Data5[[#This Row],[TOTAL CHELTUIELI EURO]]/Data5[[#This Row],[NUMĂRUL PERSOANELOR ÎNSCRISE ÎN LISTELE ELECTORALE]]</f>
        <v>0.3243584029853106</v>
      </c>
      <c r="V1765" s="41">
        <f>Data5[[#This Row],[TOTAL CHELTUIELI LEI]]/Data5[[#This Row],[NUMĂRUL PERSOANELOR CARE AU PARTICIPAT LA VOT]]</f>
        <v>5.1650864472950362</v>
      </c>
      <c r="W1765" s="41">
        <f>Data5[[#This Row],[TOTAL CHELTUIELI EURO]]/Data5[[#This Row],[NUMĂRUL PERSOANELOR CARE AU PARTICIPAT LA VOT]]</f>
        <v>1.067144572900361</v>
      </c>
      <c r="X1765" s="43">
        <v>4.8400999999999996</v>
      </c>
      <c r="Y1765" s="114" t="s">
        <v>2894</v>
      </c>
      <c r="Z1765" s="44">
        <v>1</v>
      </c>
      <c r="AA1765" s="115" t="s">
        <v>3105</v>
      </c>
      <c r="AB1765" s="44">
        <v>0</v>
      </c>
      <c r="AC1765" s="45"/>
    </row>
    <row r="1766" spans="1:29" x14ac:dyDescent="0.2">
      <c r="A1766" s="37">
        <v>1765</v>
      </c>
      <c r="B1766" s="38" t="s">
        <v>97</v>
      </c>
      <c r="C1766" s="39" t="s">
        <v>159</v>
      </c>
      <c r="D1766" s="40">
        <v>44101</v>
      </c>
      <c r="E1766" s="38">
        <v>1</v>
      </c>
      <c r="F1766" s="38"/>
      <c r="G1766" s="38" t="s">
        <v>2</v>
      </c>
      <c r="H1766" s="38" t="s">
        <v>2</v>
      </c>
      <c r="I1766" s="50">
        <v>0</v>
      </c>
      <c r="J1766" s="67">
        <v>39167</v>
      </c>
      <c r="K1766" s="50">
        <v>0</v>
      </c>
      <c r="L1766" s="41">
        <f>SUM(Data5[[#This Row],[CHELTUIELI DE PERSONAL LEI]:[CHELTUIELI DE CAPITAL (ACTIVE NEFINANCIARE ) LEI]])</f>
        <v>39167</v>
      </c>
      <c r="M1766" s="41">
        <f>Data5[[#This Row],[TOTAL CHELTUIELI LEI]]/Data5[[#This Row],[CURS VALUTAR EURO BNR 22 07 2020]]</f>
        <v>8092.1881779302084</v>
      </c>
      <c r="N1766" s="49">
        <v>6772</v>
      </c>
      <c r="O1766" s="54"/>
      <c r="P1766" s="54">
        <v>3707</v>
      </c>
      <c r="Q1766" s="54"/>
      <c r="R1766" s="54">
        <f>Data5[[#This Row],[PERSOANE ÎNSCRISE ÎN LISTELE ELECTORALE (TURUL 1)            ]]+Data5[[#This Row],[PERSOANE ÎNSCRISE ÎN LISTELE ELECTORALE (TURUL AL 2-LEA)]]</f>
        <v>6772</v>
      </c>
      <c r="S1766" s="54">
        <f>Data5[[#This Row],[PERSOANE CARE AU PARTICIPAT LA VOT (TURUL 1)]]+Data5[[#This Row],[PERSOANE CARE AU PARTICIPAT LA VOT  (TURUL AL 2-LEA)]]</f>
        <v>3707</v>
      </c>
      <c r="T1766" s="41">
        <f>Data5[[#This Row],[TOTAL CHELTUIELI LEI]]/Data5[[#This Row],[NUMĂRUL PERSOANELOR ÎNSCRISE ÎN LISTELE ELECTORALE]]</f>
        <v>5.7836680448907263</v>
      </c>
      <c r="U1766" s="41">
        <f>Data5[[#This Row],[TOTAL CHELTUIELI EURO]]/Data5[[#This Row],[NUMĂRUL PERSOANELOR ÎNSCRISE ÎN LISTELE ELECTORALE]]</f>
        <v>1.1949480475384242</v>
      </c>
      <c r="V1766" s="41">
        <f>Data5[[#This Row],[TOTAL CHELTUIELI LEI]]/Data5[[#This Row],[NUMĂRUL PERSOANELOR CARE AU PARTICIPAT LA VOT]]</f>
        <v>10.565686538980307</v>
      </c>
      <c r="W1766" s="41">
        <f>Data5[[#This Row],[TOTAL CHELTUIELI EURO]]/Data5[[#This Row],[NUMĂRUL PERSOANELOR CARE AU PARTICIPAT LA VOT]]</f>
        <v>2.1829479843350978</v>
      </c>
      <c r="X1766" s="43">
        <v>4.8400999999999996</v>
      </c>
      <c r="Y1766" s="114" t="s">
        <v>2892</v>
      </c>
      <c r="Z1766" s="44">
        <v>5</v>
      </c>
      <c r="AA1766" s="115" t="s">
        <v>3107</v>
      </c>
      <c r="AB1766" s="44">
        <v>1</v>
      </c>
      <c r="AC1766" s="45"/>
    </row>
    <row r="1767" spans="1:29" x14ac:dyDescent="0.2">
      <c r="A1767" s="37">
        <v>1766</v>
      </c>
      <c r="B1767" s="38" t="s">
        <v>97</v>
      </c>
      <c r="C1767" s="39" t="s">
        <v>160</v>
      </c>
      <c r="D1767" s="40">
        <v>44101</v>
      </c>
      <c r="E1767" s="38">
        <v>1</v>
      </c>
      <c r="F1767" s="38"/>
      <c r="G1767" s="38" t="s">
        <v>2</v>
      </c>
      <c r="H1767" s="38" t="s">
        <v>2</v>
      </c>
      <c r="I1767" s="67">
        <v>3640</v>
      </c>
      <c r="J1767" s="67">
        <v>5229.67</v>
      </c>
      <c r="K1767" s="67">
        <v>0</v>
      </c>
      <c r="L1767" s="41">
        <f>SUM(Data5[[#This Row],[CHELTUIELI DE PERSONAL LEI]:[CHELTUIELI DE CAPITAL (ACTIVE NEFINANCIARE ) LEI]])</f>
        <v>8869.67</v>
      </c>
      <c r="M1767" s="41">
        <f>Data5[[#This Row],[TOTAL CHELTUIELI LEI]]/Data5[[#This Row],[CURS VALUTAR EURO BNR 22 07 2020]]</f>
        <v>1832.5385839135556</v>
      </c>
      <c r="N1767" s="49">
        <v>4385</v>
      </c>
      <c r="O1767" s="54"/>
      <c r="P1767" s="54">
        <v>1655</v>
      </c>
      <c r="Q1767" s="54"/>
      <c r="R1767" s="54">
        <f>Data5[[#This Row],[PERSOANE ÎNSCRISE ÎN LISTELE ELECTORALE (TURUL 1)            ]]+Data5[[#This Row],[PERSOANE ÎNSCRISE ÎN LISTELE ELECTORALE (TURUL AL 2-LEA)]]</f>
        <v>4385</v>
      </c>
      <c r="S1767" s="54">
        <f>Data5[[#This Row],[PERSOANE CARE AU PARTICIPAT LA VOT (TURUL 1)]]+Data5[[#This Row],[PERSOANE CARE AU PARTICIPAT LA VOT  (TURUL AL 2-LEA)]]</f>
        <v>1655</v>
      </c>
      <c r="T1767" s="41">
        <f>Data5[[#This Row],[TOTAL CHELTUIELI LEI]]/Data5[[#This Row],[NUMĂRUL PERSOANELOR ÎNSCRISE ÎN LISTELE ELECTORALE]]</f>
        <v>2.0227297605473202</v>
      </c>
      <c r="U1767" s="41">
        <f>Data5[[#This Row],[TOTAL CHELTUIELI EURO]]/Data5[[#This Row],[NUMĂRUL PERSOANELOR ÎNSCRISE ÎN LISTELE ELECTORALE]]</f>
        <v>0.4179107374945395</v>
      </c>
      <c r="V1767" s="41">
        <f>Data5[[#This Row],[TOTAL CHELTUIELI LEI]]/Data5[[#This Row],[NUMĂRUL PERSOANELOR CARE AU PARTICIPAT LA VOT]]</f>
        <v>5.3593172205438071</v>
      </c>
      <c r="W1767" s="41">
        <f>Data5[[#This Row],[TOTAL CHELTUIELI EURO]]/Data5[[#This Row],[NUMĂRUL PERSOANELOR CARE AU PARTICIPAT LA VOT]]</f>
        <v>1.1072740688299429</v>
      </c>
      <c r="X1767" s="43">
        <v>4.8400999999999996</v>
      </c>
      <c r="Y1767" s="114" t="s">
        <v>2891</v>
      </c>
      <c r="Z1767" s="44">
        <v>2</v>
      </c>
      <c r="AA1767" s="115" t="s">
        <v>3105</v>
      </c>
      <c r="AB1767" s="44">
        <v>0</v>
      </c>
      <c r="AC1767" s="45"/>
    </row>
    <row r="1768" spans="1:29" x14ac:dyDescent="0.2">
      <c r="A1768" s="37">
        <v>1767</v>
      </c>
      <c r="B1768" s="38" t="s">
        <v>97</v>
      </c>
      <c r="C1768" s="39" t="s">
        <v>161</v>
      </c>
      <c r="D1768" s="40">
        <v>44101</v>
      </c>
      <c r="E1768" s="38">
        <v>1</v>
      </c>
      <c r="F1768" s="38"/>
      <c r="G1768" s="38" t="s">
        <v>2</v>
      </c>
      <c r="H1768" s="38" t="s">
        <v>2</v>
      </c>
      <c r="I1768" s="67">
        <v>2740</v>
      </c>
      <c r="J1768" s="67">
        <v>3665</v>
      </c>
      <c r="K1768" s="67">
        <v>0</v>
      </c>
      <c r="L1768" s="41">
        <f>SUM(Data5[[#This Row],[CHELTUIELI DE PERSONAL LEI]:[CHELTUIELI DE CAPITAL (ACTIVE NEFINANCIARE ) LEI]])</f>
        <v>6405</v>
      </c>
      <c r="M1768" s="41">
        <f>Data5[[#This Row],[TOTAL CHELTUIELI LEI]]/Data5[[#This Row],[CURS VALUTAR EURO BNR 22 07 2020]]</f>
        <v>1323.3197661205347</v>
      </c>
      <c r="N1768" s="49">
        <v>2883</v>
      </c>
      <c r="O1768" s="54"/>
      <c r="P1768" s="54">
        <v>1484</v>
      </c>
      <c r="Q1768" s="54"/>
      <c r="R1768" s="54">
        <f>Data5[[#This Row],[PERSOANE ÎNSCRISE ÎN LISTELE ELECTORALE (TURUL 1)            ]]+Data5[[#This Row],[PERSOANE ÎNSCRISE ÎN LISTELE ELECTORALE (TURUL AL 2-LEA)]]</f>
        <v>2883</v>
      </c>
      <c r="S1768" s="54">
        <f>Data5[[#This Row],[PERSOANE CARE AU PARTICIPAT LA VOT (TURUL 1)]]+Data5[[#This Row],[PERSOANE CARE AU PARTICIPAT LA VOT  (TURUL AL 2-LEA)]]</f>
        <v>1484</v>
      </c>
      <c r="T1768" s="41">
        <f>Data5[[#This Row],[TOTAL CHELTUIELI LEI]]/Data5[[#This Row],[NUMĂRUL PERSOANELOR ÎNSCRISE ÎN LISTELE ELECTORALE]]</f>
        <v>2.2216441207075963</v>
      </c>
      <c r="U1768" s="41">
        <f>Data5[[#This Row],[TOTAL CHELTUIELI EURO]]/Data5[[#This Row],[NUMĂRUL PERSOANELOR ÎNSCRISE ÎN LISTELE ELECTORALE]]</f>
        <v>0.45900789667725794</v>
      </c>
      <c r="V1768" s="41">
        <f>Data5[[#This Row],[TOTAL CHELTUIELI LEI]]/Data5[[#This Row],[NUMĂRUL PERSOANELOR CARE AU PARTICIPAT LA VOT]]</f>
        <v>4.3160377358490569</v>
      </c>
      <c r="W1768" s="41">
        <f>Data5[[#This Row],[TOTAL CHELTUIELI EURO]]/Data5[[#This Row],[NUMĂRUL PERSOANELOR CARE AU PARTICIPAT LA VOT]]</f>
        <v>0.89172490978472685</v>
      </c>
      <c r="X1768" s="43">
        <v>4.8400999999999996</v>
      </c>
      <c r="Y1768" s="114" t="s">
        <v>2891</v>
      </c>
      <c r="Z1768" s="44">
        <v>2</v>
      </c>
      <c r="AA1768" s="115" t="s">
        <v>3105</v>
      </c>
      <c r="AB1768" s="44">
        <v>0</v>
      </c>
      <c r="AC1768" s="45"/>
    </row>
    <row r="1769" spans="1:29" x14ac:dyDescent="0.2">
      <c r="A1769" s="37">
        <v>1768</v>
      </c>
      <c r="B1769" s="38" t="s">
        <v>97</v>
      </c>
      <c r="C1769" s="39" t="s">
        <v>162</v>
      </c>
      <c r="D1769" s="40">
        <v>44101</v>
      </c>
      <c r="E1769" s="38">
        <v>1</v>
      </c>
      <c r="F1769" s="38"/>
      <c r="G1769" s="38" t="s">
        <v>2</v>
      </c>
      <c r="H1769" s="38" t="s">
        <v>2</v>
      </c>
      <c r="I1769" s="50">
        <v>0</v>
      </c>
      <c r="J1769" s="50">
        <v>67</v>
      </c>
      <c r="K1769" s="50">
        <v>0</v>
      </c>
      <c r="L1769" s="41">
        <f>SUM(Data5[[#This Row],[CHELTUIELI DE PERSONAL LEI]:[CHELTUIELI DE CAPITAL (ACTIVE NEFINANCIARE ) LEI]])</f>
        <v>67</v>
      </c>
      <c r="M1769" s="41">
        <f>Data5[[#This Row],[TOTAL CHELTUIELI LEI]]/Data5[[#This Row],[CURS VALUTAR EURO BNR 22 07 2020]]</f>
        <v>13.842689200636352</v>
      </c>
      <c r="N1769" s="49">
        <v>2707</v>
      </c>
      <c r="O1769" s="54"/>
      <c r="P1769" s="54">
        <v>1283</v>
      </c>
      <c r="Q1769" s="54"/>
      <c r="R1769" s="54">
        <f>Data5[[#This Row],[PERSOANE ÎNSCRISE ÎN LISTELE ELECTORALE (TURUL 1)            ]]+Data5[[#This Row],[PERSOANE ÎNSCRISE ÎN LISTELE ELECTORALE (TURUL AL 2-LEA)]]</f>
        <v>2707</v>
      </c>
      <c r="S1769" s="54">
        <f>Data5[[#This Row],[PERSOANE CARE AU PARTICIPAT LA VOT (TURUL 1)]]+Data5[[#This Row],[PERSOANE CARE AU PARTICIPAT LA VOT  (TURUL AL 2-LEA)]]</f>
        <v>1283</v>
      </c>
      <c r="T1769" s="41">
        <f>Data5[[#This Row],[TOTAL CHELTUIELI LEI]]/Data5[[#This Row],[NUMĂRUL PERSOANELOR ÎNSCRISE ÎN LISTELE ELECTORALE]]</f>
        <v>2.4750646472109346E-2</v>
      </c>
      <c r="U1769" s="41">
        <f>Data5[[#This Row],[TOTAL CHELTUIELI EURO]]/Data5[[#This Row],[NUMĂRUL PERSOANELOR ÎNSCRISE ÎN LISTELE ELECTORALE]]</f>
        <v>5.1136642780333771E-3</v>
      </c>
      <c r="V1769" s="41">
        <f>Data5[[#This Row],[TOTAL CHELTUIELI LEI]]/Data5[[#This Row],[NUMĂRUL PERSOANELOR CARE AU PARTICIPAT LA VOT]]</f>
        <v>5.2221356196414652E-2</v>
      </c>
      <c r="W1769" s="41">
        <f>Data5[[#This Row],[TOTAL CHELTUIELI EURO]]/Data5[[#This Row],[NUMĂRUL PERSOANELOR CARE AU PARTICIPAT LA VOT]]</f>
        <v>1.0789313484517811E-2</v>
      </c>
      <c r="X1769" s="43">
        <v>4.8400999999999996</v>
      </c>
      <c r="Y1769" s="114" t="s">
        <v>2890</v>
      </c>
      <c r="Z1769" s="44">
        <v>0</v>
      </c>
      <c r="AA1769" s="115" t="s">
        <v>3105</v>
      </c>
      <c r="AB1769" s="44">
        <v>0</v>
      </c>
      <c r="AC1769" s="45"/>
    </row>
    <row r="1770" spans="1:29" x14ac:dyDescent="0.2">
      <c r="A1770" s="37">
        <v>1769</v>
      </c>
      <c r="B1770" s="38" t="s">
        <v>97</v>
      </c>
      <c r="C1770" s="39" t="s">
        <v>163</v>
      </c>
      <c r="D1770" s="40">
        <v>44101</v>
      </c>
      <c r="E1770" s="38">
        <v>1</v>
      </c>
      <c r="F1770" s="38"/>
      <c r="G1770" s="38" t="s">
        <v>2</v>
      </c>
      <c r="H1770" s="38" t="s">
        <v>2</v>
      </c>
      <c r="I1770" s="67">
        <v>0</v>
      </c>
      <c r="J1770" s="67">
        <v>1485</v>
      </c>
      <c r="K1770" s="67">
        <v>0</v>
      </c>
      <c r="L1770" s="41">
        <f>SUM(Data5[[#This Row],[CHELTUIELI DE PERSONAL LEI]:[CHELTUIELI DE CAPITAL (ACTIVE NEFINANCIARE ) LEI]])</f>
        <v>1485</v>
      </c>
      <c r="M1770" s="41">
        <f>Data5[[#This Row],[TOTAL CHELTUIELI LEI]]/Data5[[#This Row],[CURS VALUTAR EURO BNR 22 07 2020]]</f>
        <v>306.81184273052213</v>
      </c>
      <c r="N1770" s="49">
        <v>6961</v>
      </c>
      <c r="O1770" s="54"/>
      <c r="P1770" s="54">
        <v>2933</v>
      </c>
      <c r="Q1770" s="54"/>
      <c r="R1770" s="54">
        <f>Data5[[#This Row],[PERSOANE ÎNSCRISE ÎN LISTELE ELECTORALE (TURUL 1)            ]]+Data5[[#This Row],[PERSOANE ÎNSCRISE ÎN LISTELE ELECTORALE (TURUL AL 2-LEA)]]</f>
        <v>6961</v>
      </c>
      <c r="S1770" s="54">
        <f>Data5[[#This Row],[PERSOANE CARE AU PARTICIPAT LA VOT (TURUL 1)]]+Data5[[#This Row],[PERSOANE CARE AU PARTICIPAT LA VOT  (TURUL AL 2-LEA)]]</f>
        <v>2933</v>
      </c>
      <c r="T1770" s="41">
        <f>Data5[[#This Row],[TOTAL CHELTUIELI LEI]]/Data5[[#This Row],[NUMĂRUL PERSOANELOR ÎNSCRISE ÎN LISTELE ELECTORALE]]</f>
        <v>0.21333141789972704</v>
      </c>
      <c r="U1770" s="41">
        <f>Data5[[#This Row],[TOTAL CHELTUIELI EURO]]/Data5[[#This Row],[NUMĂRUL PERSOANELOR ÎNSCRISE ÎN LISTELE ELECTORALE]]</f>
        <v>4.4075828577865558E-2</v>
      </c>
      <c r="V1770" s="41">
        <f>Data5[[#This Row],[TOTAL CHELTUIELI LEI]]/Data5[[#This Row],[NUMĂRUL PERSOANELOR CARE AU PARTICIPAT LA VOT]]</f>
        <v>0.50630753494715308</v>
      </c>
      <c r="W1770" s="41">
        <f>Data5[[#This Row],[TOTAL CHELTUIELI EURO]]/Data5[[#This Row],[NUMĂRUL PERSOANELOR CARE AU PARTICIPAT LA VOT]]</f>
        <v>0.10460683352557863</v>
      </c>
      <c r="X1770" s="43">
        <v>4.8400999999999996</v>
      </c>
      <c r="Y1770" s="114" t="s">
        <v>2890</v>
      </c>
      <c r="Z1770" s="44">
        <v>0</v>
      </c>
      <c r="AA1770" s="115" t="s">
        <v>3105</v>
      </c>
      <c r="AB1770" s="44">
        <v>0</v>
      </c>
      <c r="AC1770" s="45"/>
    </row>
    <row r="1771" spans="1:29" x14ac:dyDescent="0.2">
      <c r="A1771" s="37">
        <v>1770</v>
      </c>
      <c r="B1771" s="38" t="s">
        <v>97</v>
      </c>
      <c r="C1771" s="39" t="s">
        <v>164</v>
      </c>
      <c r="D1771" s="40">
        <v>44101</v>
      </c>
      <c r="E1771" s="38">
        <v>1</v>
      </c>
      <c r="F1771" s="38"/>
      <c r="G1771" s="38" t="s">
        <v>2</v>
      </c>
      <c r="H1771" s="38" t="s">
        <v>2</v>
      </c>
      <c r="I1771" s="50">
        <v>0</v>
      </c>
      <c r="J1771" s="50">
        <v>19500</v>
      </c>
      <c r="K1771" s="50">
        <v>0</v>
      </c>
      <c r="L1771" s="41">
        <f>SUM(Data5[[#This Row],[CHELTUIELI DE PERSONAL LEI]:[CHELTUIELI DE CAPITAL (ACTIVE NEFINANCIARE ) LEI]])</f>
        <v>19500</v>
      </c>
      <c r="M1771" s="41">
        <f>Data5[[#This Row],[TOTAL CHELTUIELI LEI]]/Data5[[#This Row],[CURS VALUTAR EURO BNR 22 07 2020]]</f>
        <v>4028.8423792896842</v>
      </c>
      <c r="N1771" s="49">
        <v>6141</v>
      </c>
      <c r="O1771" s="54"/>
      <c r="P1771" s="54">
        <v>2911</v>
      </c>
      <c r="Q1771" s="54"/>
      <c r="R1771" s="54">
        <f>Data5[[#This Row],[PERSOANE ÎNSCRISE ÎN LISTELE ELECTORALE (TURUL 1)            ]]+Data5[[#This Row],[PERSOANE ÎNSCRISE ÎN LISTELE ELECTORALE (TURUL AL 2-LEA)]]</f>
        <v>6141</v>
      </c>
      <c r="S1771" s="54">
        <f>Data5[[#This Row],[PERSOANE CARE AU PARTICIPAT LA VOT (TURUL 1)]]+Data5[[#This Row],[PERSOANE CARE AU PARTICIPAT LA VOT  (TURUL AL 2-LEA)]]</f>
        <v>2911</v>
      </c>
      <c r="T1771" s="41">
        <f>Data5[[#This Row],[TOTAL CHELTUIELI LEI]]/Data5[[#This Row],[NUMĂRUL PERSOANELOR ÎNSCRISE ÎN LISTELE ELECTORALE]]</f>
        <v>3.1753786028334146</v>
      </c>
      <c r="U1771" s="41">
        <f>Data5[[#This Row],[TOTAL CHELTUIELI EURO]]/Data5[[#This Row],[NUMĂRUL PERSOANELOR ÎNSCRISE ÎN LISTELE ELECTORALE]]</f>
        <v>0.65605640437871426</v>
      </c>
      <c r="V1771" s="41">
        <f>Data5[[#This Row],[TOTAL CHELTUIELI LEI]]/Data5[[#This Row],[NUMĂRUL PERSOANELOR CARE AU PARTICIPAT LA VOT]]</f>
        <v>6.6987289591205768</v>
      </c>
      <c r="W1771" s="41">
        <f>Data5[[#This Row],[TOTAL CHELTUIELI EURO]]/Data5[[#This Row],[NUMĂRUL PERSOANELOR CARE AU PARTICIPAT LA VOT]]</f>
        <v>1.3840063137374388</v>
      </c>
      <c r="X1771" s="43">
        <v>4.8400999999999996</v>
      </c>
      <c r="Y1771" s="114" t="s">
        <v>2884</v>
      </c>
      <c r="Z1771" s="44">
        <v>3</v>
      </c>
      <c r="AA1771" s="115" t="s">
        <v>3105</v>
      </c>
      <c r="AB1771" s="44">
        <v>0</v>
      </c>
      <c r="AC1771" s="45"/>
    </row>
    <row r="1772" spans="1:29" x14ac:dyDescent="0.2">
      <c r="A1772" s="37">
        <v>1771</v>
      </c>
      <c r="B1772" s="38" t="s">
        <v>97</v>
      </c>
      <c r="C1772" s="39" t="s">
        <v>165</v>
      </c>
      <c r="D1772" s="40">
        <v>44101</v>
      </c>
      <c r="E1772" s="38">
        <v>1</v>
      </c>
      <c r="F1772" s="38"/>
      <c r="G1772" s="38" t="s">
        <v>2</v>
      </c>
      <c r="H1772" s="38" t="s">
        <v>2</v>
      </c>
      <c r="I1772" s="67">
        <v>0</v>
      </c>
      <c r="J1772" s="67">
        <v>8548</v>
      </c>
      <c r="K1772" s="67">
        <v>0</v>
      </c>
      <c r="L1772" s="41">
        <f>SUM(Data5[[#This Row],[CHELTUIELI DE PERSONAL LEI]:[CHELTUIELI DE CAPITAL (ACTIVE NEFINANCIARE ) LEI]])</f>
        <v>8548</v>
      </c>
      <c r="M1772" s="41">
        <f>Data5[[#This Row],[TOTAL CHELTUIELI LEI]]/Data5[[#This Row],[CURS VALUTAR EURO BNR 22 07 2020]]</f>
        <v>1766.079213239396</v>
      </c>
      <c r="N1772" s="49">
        <v>1435</v>
      </c>
      <c r="O1772" s="54"/>
      <c r="P1772" s="54">
        <v>926</v>
      </c>
      <c r="Q1772" s="54"/>
      <c r="R1772" s="54">
        <f>Data5[[#This Row],[PERSOANE ÎNSCRISE ÎN LISTELE ELECTORALE (TURUL 1)            ]]+Data5[[#This Row],[PERSOANE ÎNSCRISE ÎN LISTELE ELECTORALE (TURUL AL 2-LEA)]]</f>
        <v>1435</v>
      </c>
      <c r="S1772" s="54">
        <f>Data5[[#This Row],[PERSOANE CARE AU PARTICIPAT LA VOT (TURUL 1)]]+Data5[[#This Row],[PERSOANE CARE AU PARTICIPAT LA VOT  (TURUL AL 2-LEA)]]</f>
        <v>926</v>
      </c>
      <c r="T1772" s="41">
        <f>Data5[[#This Row],[TOTAL CHELTUIELI LEI]]/Data5[[#This Row],[NUMĂRUL PERSOANELOR ÎNSCRISE ÎN LISTELE ELECTORALE]]</f>
        <v>5.9567944250871081</v>
      </c>
      <c r="U1772" s="41">
        <f>Data5[[#This Row],[TOTAL CHELTUIELI EURO]]/Data5[[#This Row],[NUMĂRUL PERSOANELOR ÎNSCRISE ÎN LISTELE ELECTORALE]]</f>
        <v>1.2307172217696141</v>
      </c>
      <c r="V1772" s="41">
        <f>Data5[[#This Row],[TOTAL CHELTUIELI LEI]]/Data5[[#This Row],[NUMĂRUL PERSOANELOR CARE AU PARTICIPAT LA VOT]]</f>
        <v>9.23110151187905</v>
      </c>
      <c r="W1772" s="41">
        <f>Data5[[#This Row],[TOTAL CHELTUIELI EURO]]/Data5[[#This Row],[NUMĂRUL PERSOANELOR CARE AU PARTICIPAT LA VOT]]</f>
        <v>1.9072129732606868</v>
      </c>
      <c r="X1772" s="43">
        <v>4.8400999999999996</v>
      </c>
      <c r="Y1772" s="114" t="s">
        <v>2892</v>
      </c>
      <c r="Z1772" s="44">
        <v>5</v>
      </c>
      <c r="AA1772" s="115" t="s">
        <v>3107</v>
      </c>
      <c r="AB1772" s="44">
        <v>1</v>
      </c>
      <c r="AC1772" s="45"/>
    </row>
    <row r="1773" spans="1:29" x14ac:dyDescent="0.2">
      <c r="A1773" s="37">
        <v>1772</v>
      </c>
      <c r="B1773" s="38" t="s">
        <v>97</v>
      </c>
      <c r="C1773" s="39" t="s">
        <v>166</v>
      </c>
      <c r="D1773" s="40">
        <v>44101</v>
      </c>
      <c r="E1773" s="38">
        <v>1</v>
      </c>
      <c r="F1773" s="38"/>
      <c r="G1773" s="38" t="s">
        <v>2</v>
      </c>
      <c r="H1773" s="38" t="s">
        <v>2</v>
      </c>
      <c r="I1773" s="67">
        <v>4826</v>
      </c>
      <c r="J1773" s="67">
        <v>8690.6</v>
      </c>
      <c r="K1773" s="67">
        <v>0</v>
      </c>
      <c r="L1773" s="41">
        <f>SUM(Data5[[#This Row],[CHELTUIELI DE PERSONAL LEI]:[CHELTUIELI DE CAPITAL (ACTIVE NEFINANCIARE ) LEI]])</f>
        <v>13516.6</v>
      </c>
      <c r="M1773" s="41">
        <f>Data5[[#This Row],[TOTAL CHELTUIELI LEI]]/Data5[[#This Row],[CURS VALUTAR EURO BNR 22 07 2020]]</f>
        <v>2792.6282514824079</v>
      </c>
      <c r="N1773" s="49">
        <v>1155</v>
      </c>
      <c r="O1773" s="54"/>
      <c r="P1773" s="54">
        <v>761</v>
      </c>
      <c r="Q1773" s="54"/>
      <c r="R1773" s="54">
        <f>Data5[[#This Row],[PERSOANE ÎNSCRISE ÎN LISTELE ELECTORALE (TURUL 1)            ]]+Data5[[#This Row],[PERSOANE ÎNSCRISE ÎN LISTELE ELECTORALE (TURUL AL 2-LEA)]]</f>
        <v>1155</v>
      </c>
      <c r="S1773" s="54">
        <f>Data5[[#This Row],[PERSOANE CARE AU PARTICIPAT LA VOT (TURUL 1)]]+Data5[[#This Row],[PERSOANE CARE AU PARTICIPAT LA VOT  (TURUL AL 2-LEA)]]</f>
        <v>761</v>
      </c>
      <c r="T1773" s="41">
        <f>Data5[[#This Row],[TOTAL CHELTUIELI LEI]]/Data5[[#This Row],[NUMĂRUL PERSOANELOR ÎNSCRISE ÎN LISTELE ELECTORALE]]</f>
        <v>11.702683982683983</v>
      </c>
      <c r="U1773" s="41">
        <f>Data5[[#This Row],[TOTAL CHELTUIELI EURO]]/Data5[[#This Row],[NUMĂRUL PERSOANELOR ÎNSCRISE ÎN LISTELE ELECTORALE]]</f>
        <v>2.4178599579934268</v>
      </c>
      <c r="V1773" s="41">
        <f>Data5[[#This Row],[TOTAL CHELTUIELI LEI]]/Data5[[#This Row],[NUMĂRUL PERSOANELOR CARE AU PARTICIPAT LA VOT]]</f>
        <v>17.76162943495401</v>
      </c>
      <c r="W1773" s="41">
        <f>Data5[[#This Row],[TOTAL CHELTUIELI EURO]]/Data5[[#This Row],[NUMĂRUL PERSOANELOR CARE AU PARTICIPAT LA VOT]]</f>
        <v>3.6696823278349644</v>
      </c>
      <c r="X1773" s="43">
        <v>4.8400999999999996</v>
      </c>
      <c r="Y1773" s="114" t="s">
        <v>2888</v>
      </c>
      <c r="Z1773" s="44">
        <v>11</v>
      </c>
      <c r="AA1773" s="115" t="s">
        <v>3108</v>
      </c>
      <c r="AB1773" s="44">
        <v>2</v>
      </c>
      <c r="AC1773" s="45"/>
    </row>
    <row r="1774" spans="1:29" x14ac:dyDescent="0.2">
      <c r="A1774" s="37">
        <v>1773</v>
      </c>
      <c r="B1774" s="38" t="s">
        <v>97</v>
      </c>
      <c r="C1774" s="39" t="s">
        <v>167</v>
      </c>
      <c r="D1774" s="40">
        <v>44101</v>
      </c>
      <c r="E1774" s="38">
        <v>1</v>
      </c>
      <c r="F1774" s="38"/>
      <c r="G1774" s="38" t="s">
        <v>2</v>
      </c>
      <c r="H1774" s="38" t="s">
        <v>2</v>
      </c>
      <c r="I1774" s="72">
        <v>4000</v>
      </c>
      <c r="J1774" s="72">
        <v>9372</v>
      </c>
      <c r="K1774" s="72">
        <v>0</v>
      </c>
      <c r="L1774" s="41">
        <f>SUM(Data5[[#This Row],[CHELTUIELI DE PERSONAL LEI]:[CHELTUIELI DE CAPITAL (ACTIVE NEFINANCIARE ) LEI]])</f>
        <v>13372</v>
      </c>
      <c r="M1774" s="41">
        <f>Data5[[#This Row],[TOTAL CHELTUIELI LEI]]/Data5[[#This Row],[CURS VALUTAR EURO BNR 22 07 2020]]</f>
        <v>2762.7528356852135</v>
      </c>
      <c r="N1774" s="49">
        <v>4987</v>
      </c>
      <c r="O1774" s="54"/>
      <c r="P1774" s="54">
        <v>2670</v>
      </c>
      <c r="Q1774" s="54"/>
      <c r="R1774" s="54">
        <f>Data5[[#This Row],[PERSOANE ÎNSCRISE ÎN LISTELE ELECTORALE (TURUL 1)            ]]+Data5[[#This Row],[PERSOANE ÎNSCRISE ÎN LISTELE ELECTORALE (TURUL AL 2-LEA)]]</f>
        <v>4987</v>
      </c>
      <c r="S1774" s="54">
        <f>Data5[[#This Row],[PERSOANE CARE AU PARTICIPAT LA VOT (TURUL 1)]]+Data5[[#This Row],[PERSOANE CARE AU PARTICIPAT LA VOT  (TURUL AL 2-LEA)]]</f>
        <v>2670</v>
      </c>
      <c r="T1774" s="41">
        <f>Data5[[#This Row],[TOTAL CHELTUIELI LEI]]/Data5[[#This Row],[NUMĂRUL PERSOANELOR ÎNSCRISE ÎN LISTELE ELECTORALE]]</f>
        <v>2.6813715660717867</v>
      </c>
      <c r="U1774" s="41">
        <f>Data5[[#This Row],[TOTAL CHELTUIELI EURO]]/Data5[[#This Row],[NUMĂRUL PERSOANELOR ÎNSCRISE ÎN LISTELE ELECTORALE]]</f>
        <v>0.5539909435903777</v>
      </c>
      <c r="V1774" s="41">
        <f>Data5[[#This Row],[TOTAL CHELTUIELI LEI]]/Data5[[#This Row],[NUMĂRUL PERSOANELOR CARE AU PARTICIPAT LA VOT]]</f>
        <v>5.0082397003745323</v>
      </c>
      <c r="W1774" s="41">
        <f>Data5[[#This Row],[TOTAL CHELTUIELI EURO]]/Data5[[#This Row],[NUMĂRUL PERSOANELOR CARE AU PARTICIPAT LA VOT]]</f>
        <v>1.0347388897697429</v>
      </c>
      <c r="X1774" s="43">
        <v>4.8400999999999996</v>
      </c>
      <c r="Y1774" s="114" t="s">
        <v>2891</v>
      </c>
      <c r="Z1774" s="44">
        <v>2</v>
      </c>
      <c r="AA1774" s="115" t="s">
        <v>3105</v>
      </c>
      <c r="AB1774" s="44">
        <v>0</v>
      </c>
      <c r="AC1774" s="45"/>
    </row>
    <row r="1775" spans="1:29" x14ac:dyDescent="0.2">
      <c r="A1775" s="37">
        <v>1774</v>
      </c>
      <c r="B1775" s="38" t="s">
        <v>97</v>
      </c>
      <c r="C1775" s="39" t="s">
        <v>88</v>
      </c>
      <c r="D1775" s="40">
        <v>44101</v>
      </c>
      <c r="E1775" s="38">
        <v>1</v>
      </c>
      <c r="F1775" s="38"/>
      <c r="G1775" s="38" t="s">
        <v>2</v>
      </c>
      <c r="H1775" s="38" t="s">
        <v>2</v>
      </c>
      <c r="I1775" s="67">
        <v>0</v>
      </c>
      <c r="J1775" s="67">
        <v>9659</v>
      </c>
      <c r="K1775" s="67">
        <v>0</v>
      </c>
      <c r="L1775" s="41">
        <f>SUM(Data5[[#This Row],[CHELTUIELI DE PERSONAL LEI]:[CHELTUIELI DE CAPITAL (ACTIVE NEFINANCIARE ) LEI]])</f>
        <v>9659</v>
      </c>
      <c r="M1775" s="41">
        <f>Data5[[#This Row],[TOTAL CHELTUIELI LEI]]/Data5[[#This Row],[CURS VALUTAR EURO BNR 22 07 2020]]</f>
        <v>1995.6199252081569</v>
      </c>
      <c r="N1775" s="49">
        <v>8914</v>
      </c>
      <c r="O1775" s="54"/>
      <c r="P1775" s="54">
        <v>1748</v>
      </c>
      <c r="Q1775" s="54"/>
      <c r="R1775" s="54">
        <f>Data5[[#This Row],[PERSOANE ÎNSCRISE ÎN LISTELE ELECTORALE (TURUL 1)            ]]+Data5[[#This Row],[PERSOANE ÎNSCRISE ÎN LISTELE ELECTORALE (TURUL AL 2-LEA)]]</f>
        <v>8914</v>
      </c>
      <c r="S1775" s="54">
        <f>Data5[[#This Row],[PERSOANE CARE AU PARTICIPAT LA VOT (TURUL 1)]]+Data5[[#This Row],[PERSOANE CARE AU PARTICIPAT LA VOT  (TURUL AL 2-LEA)]]</f>
        <v>1748</v>
      </c>
      <c r="T1775" s="41">
        <f>Data5[[#This Row],[TOTAL CHELTUIELI LEI]]/Data5[[#This Row],[NUMĂRUL PERSOANELOR ÎNSCRISE ÎN LISTELE ELECTORALE]]</f>
        <v>1.0835763966793808</v>
      </c>
      <c r="U1775" s="41">
        <f>Data5[[#This Row],[TOTAL CHELTUIELI EURO]]/Data5[[#This Row],[NUMĂRUL PERSOANELOR ÎNSCRISE ÎN LISTELE ELECTORALE]]</f>
        <v>0.2238747952892256</v>
      </c>
      <c r="V1775" s="41">
        <f>Data5[[#This Row],[TOTAL CHELTUIELI LEI]]/Data5[[#This Row],[NUMĂRUL PERSOANELOR CARE AU PARTICIPAT LA VOT]]</f>
        <v>5.5257437070938211</v>
      </c>
      <c r="W1775" s="41">
        <f>Data5[[#This Row],[TOTAL CHELTUIELI EURO]]/Data5[[#This Row],[NUMĂRUL PERSOANELOR CARE AU PARTICIPAT LA VOT]]</f>
        <v>1.1416589961145063</v>
      </c>
      <c r="X1775" s="43">
        <v>4.8400999999999996</v>
      </c>
      <c r="Y1775" s="114" t="s">
        <v>2894</v>
      </c>
      <c r="Z1775" s="44">
        <v>1</v>
      </c>
      <c r="AA1775" s="115" t="s">
        <v>3105</v>
      </c>
      <c r="AB1775" s="44">
        <v>0</v>
      </c>
      <c r="AC1775" s="45"/>
    </row>
    <row r="1776" spans="1:29" x14ac:dyDescent="0.2">
      <c r="A1776" s="37">
        <v>1775</v>
      </c>
      <c r="B1776" s="38" t="s">
        <v>97</v>
      </c>
      <c r="C1776" s="39" t="s">
        <v>168</v>
      </c>
      <c r="D1776" s="40">
        <v>44101</v>
      </c>
      <c r="E1776" s="38">
        <v>1</v>
      </c>
      <c r="F1776" s="38"/>
      <c r="G1776" s="38" t="s">
        <v>2</v>
      </c>
      <c r="H1776" s="38" t="s">
        <v>2</v>
      </c>
      <c r="I1776" s="50">
        <v>15158</v>
      </c>
      <c r="J1776" s="50">
        <v>3845</v>
      </c>
      <c r="K1776" s="50">
        <v>0</v>
      </c>
      <c r="L1776" s="41">
        <f>SUM(Data5[[#This Row],[CHELTUIELI DE PERSONAL LEI]:[CHELTUIELI DE CAPITAL (ACTIVE NEFINANCIARE ) LEI]])</f>
        <v>19003</v>
      </c>
      <c r="M1776" s="41">
        <f>Data5[[#This Row],[TOTAL CHELTUIELI LEI]]/Data5[[#This Row],[CURS VALUTAR EURO BNR 22 07 2020]]</f>
        <v>3926.1585504431728</v>
      </c>
      <c r="N1776" s="49">
        <v>3171</v>
      </c>
      <c r="O1776" s="54"/>
      <c r="P1776" s="54">
        <v>1790</v>
      </c>
      <c r="Q1776" s="54"/>
      <c r="R1776" s="54">
        <f>Data5[[#This Row],[PERSOANE ÎNSCRISE ÎN LISTELE ELECTORALE (TURUL 1)            ]]+Data5[[#This Row],[PERSOANE ÎNSCRISE ÎN LISTELE ELECTORALE (TURUL AL 2-LEA)]]</f>
        <v>3171</v>
      </c>
      <c r="S1776" s="54">
        <f>Data5[[#This Row],[PERSOANE CARE AU PARTICIPAT LA VOT (TURUL 1)]]+Data5[[#This Row],[PERSOANE CARE AU PARTICIPAT LA VOT  (TURUL AL 2-LEA)]]</f>
        <v>1790</v>
      </c>
      <c r="T1776" s="41">
        <f>Data5[[#This Row],[TOTAL CHELTUIELI LEI]]/Data5[[#This Row],[NUMĂRUL PERSOANELOR ÎNSCRISE ÎN LISTELE ELECTORALE]]</f>
        <v>5.9927467675812043</v>
      </c>
      <c r="U1776" s="41">
        <f>Data5[[#This Row],[TOTAL CHELTUIELI EURO]]/Data5[[#This Row],[NUMĂRUL PERSOANELOR ÎNSCRISE ÎN LISTELE ELECTORALE]]</f>
        <v>1.2381452382349962</v>
      </c>
      <c r="V1776" s="41">
        <f>Data5[[#This Row],[TOTAL CHELTUIELI LEI]]/Data5[[#This Row],[NUMĂRUL PERSOANELOR CARE AU PARTICIPAT LA VOT]]</f>
        <v>10.616201117318436</v>
      </c>
      <c r="W1776" s="41">
        <f>Data5[[#This Row],[TOTAL CHELTUIELI EURO]]/Data5[[#This Row],[NUMĂRUL PERSOANELOR CARE AU PARTICIPAT LA VOT]]</f>
        <v>2.1933846650520517</v>
      </c>
      <c r="X1776" s="43">
        <v>4.8400999999999996</v>
      </c>
      <c r="Y1776" s="114" t="s">
        <v>2892</v>
      </c>
      <c r="Z1776" s="44">
        <v>5</v>
      </c>
      <c r="AA1776" s="115" t="s">
        <v>3107</v>
      </c>
      <c r="AB1776" s="44">
        <v>1</v>
      </c>
      <c r="AC1776" s="45"/>
    </row>
    <row r="1777" spans="1:29" x14ac:dyDescent="0.2">
      <c r="A1777" s="37">
        <v>1776</v>
      </c>
      <c r="B1777" s="38" t="s">
        <v>97</v>
      </c>
      <c r="C1777" s="39" t="s">
        <v>169</v>
      </c>
      <c r="D1777" s="40">
        <v>44101</v>
      </c>
      <c r="E1777" s="38">
        <v>1</v>
      </c>
      <c r="F1777" s="38"/>
      <c r="G1777" s="38" t="s">
        <v>2</v>
      </c>
      <c r="H1777" s="38" t="s">
        <v>2</v>
      </c>
      <c r="I1777" s="67">
        <v>0</v>
      </c>
      <c r="J1777" s="67">
        <v>25618</v>
      </c>
      <c r="K1777" s="67">
        <v>0</v>
      </c>
      <c r="L1777" s="41">
        <f>SUM(Data5[[#This Row],[CHELTUIELI DE PERSONAL LEI]:[CHELTUIELI DE CAPITAL (ACTIVE NEFINANCIARE ) LEI]])</f>
        <v>25618</v>
      </c>
      <c r="M1777" s="41">
        <f>Data5[[#This Row],[TOTAL CHELTUIELI LEI]]/Data5[[#This Row],[CURS VALUTAR EURO BNR 22 07 2020]]</f>
        <v>5292.8658498791356</v>
      </c>
      <c r="N1777" s="49">
        <v>6001</v>
      </c>
      <c r="O1777" s="54"/>
      <c r="P1777" s="54">
        <v>2430</v>
      </c>
      <c r="Q1777" s="54"/>
      <c r="R1777" s="54">
        <f>Data5[[#This Row],[PERSOANE ÎNSCRISE ÎN LISTELE ELECTORALE (TURUL 1)            ]]+Data5[[#This Row],[PERSOANE ÎNSCRISE ÎN LISTELE ELECTORALE (TURUL AL 2-LEA)]]</f>
        <v>6001</v>
      </c>
      <c r="S1777" s="54">
        <f>Data5[[#This Row],[PERSOANE CARE AU PARTICIPAT LA VOT (TURUL 1)]]+Data5[[#This Row],[PERSOANE CARE AU PARTICIPAT LA VOT  (TURUL AL 2-LEA)]]</f>
        <v>2430</v>
      </c>
      <c r="T1777" s="41">
        <f>Data5[[#This Row],[TOTAL CHELTUIELI LEI]]/Data5[[#This Row],[NUMĂRUL PERSOANELOR ÎNSCRISE ÎN LISTELE ELECTORALE]]</f>
        <v>4.2689551741376439</v>
      </c>
      <c r="U1777" s="41">
        <f>Data5[[#This Row],[TOTAL CHELTUIELI EURO]]/Data5[[#This Row],[NUMĂRUL PERSOANELOR ÎNSCRISE ÎN LISTELE ELECTORALE]]</f>
        <v>0.88199730876172899</v>
      </c>
      <c r="V1777" s="41">
        <f>Data5[[#This Row],[TOTAL CHELTUIELI LEI]]/Data5[[#This Row],[NUMĂRUL PERSOANELOR CARE AU PARTICIPAT LA VOT]]</f>
        <v>10.542386831275721</v>
      </c>
      <c r="W1777" s="41">
        <f>Data5[[#This Row],[TOTAL CHELTUIELI EURO]]/Data5[[#This Row],[NUMĂRUL PERSOANELOR CARE AU PARTICIPAT LA VOT]]</f>
        <v>2.1781340946004675</v>
      </c>
      <c r="X1777" s="43">
        <v>4.8400999999999996</v>
      </c>
      <c r="Y1777" s="114" t="s">
        <v>2895</v>
      </c>
      <c r="Z1777" s="44">
        <v>4</v>
      </c>
      <c r="AA1777" s="115" t="s">
        <v>3105</v>
      </c>
      <c r="AB1777" s="44">
        <v>0</v>
      </c>
      <c r="AC1777" s="45"/>
    </row>
    <row r="1778" spans="1:29" x14ac:dyDescent="0.2">
      <c r="A1778" s="37">
        <v>1777</v>
      </c>
      <c r="B1778" s="38" t="s">
        <v>97</v>
      </c>
      <c r="C1778" s="39" t="s">
        <v>90</v>
      </c>
      <c r="D1778" s="40">
        <v>44101</v>
      </c>
      <c r="E1778" s="38">
        <v>1</v>
      </c>
      <c r="F1778" s="38"/>
      <c r="G1778" s="38" t="s">
        <v>2</v>
      </c>
      <c r="H1778" s="38" t="s">
        <v>2</v>
      </c>
      <c r="I1778" s="67">
        <v>0</v>
      </c>
      <c r="J1778" s="67">
        <v>15122</v>
      </c>
      <c r="K1778" s="67">
        <v>0</v>
      </c>
      <c r="L1778" s="41">
        <f>SUM(Data5[[#This Row],[CHELTUIELI DE PERSONAL LEI]:[CHELTUIELI DE CAPITAL (ACTIVE NEFINANCIARE ) LEI]])</f>
        <v>15122</v>
      </c>
      <c r="M1778" s="41">
        <f>Data5[[#This Row],[TOTAL CHELTUIELI LEI]]/Data5[[#This Row],[CURS VALUTAR EURO BNR 22 07 2020]]</f>
        <v>3124.315613313775</v>
      </c>
      <c r="N1778" s="49">
        <v>3176</v>
      </c>
      <c r="O1778" s="54"/>
      <c r="P1778" s="54">
        <v>1334</v>
      </c>
      <c r="Q1778" s="54"/>
      <c r="R1778" s="54">
        <f>Data5[[#This Row],[PERSOANE ÎNSCRISE ÎN LISTELE ELECTORALE (TURUL 1)            ]]+Data5[[#This Row],[PERSOANE ÎNSCRISE ÎN LISTELE ELECTORALE (TURUL AL 2-LEA)]]</f>
        <v>3176</v>
      </c>
      <c r="S1778" s="54">
        <f>Data5[[#This Row],[PERSOANE CARE AU PARTICIPAT LA VOT (TURUL 1)]]+Data5[[#This Row],[PERSOANE CARE AU PARTICIPAT LA VOT  (TURUL AL 2-LEA)]]</f>
        <v>1334</v>
      </c>
      <c r="T1778" s="41">
        <f>Data5[[#This Row],[TOTAL CHELTUIELI LEI]]/Data5[[#This Row],[NUMĂRUL PERSOANELOR ÎNSCRISE ÎN LISTELE ELECTORALE]]</f>
        <v>4.7613350125944587</v>
      </c>
      <c r="U1778" s="41">
        <f>Data5[[#This Row],[TOTAL CHELTUIELI EURO]]/Data5[[#This Row],[NUMĂRUL PERSOANELOR ÎNSCRISE ÎN LISTELE ELECTORALE]]</f>
        <v>0.98372657849929945</v>
      </c>
      <c r="V1778" s="41">
        <f>Data5[[#This Row],[TOTAL CHELTUIELI LEI]]/Data5[[#This Row],[NUMĂRUL PERSOANELOR CARE AU PARTICIPAT LA VOT]]</f>
        <v>11.335832083958021</v>
      </c>
      <c r="W1778" s="41">
        <f>Data5[[#This Row],[TOTAL CHELTUIELI EURO]]/Data5[[#This Row],[NUMĂRUL PERSOANELOR CARE AU PARTICIPAT LA VOT]]</f>
        <v>2.3420656771467581</v>
      </c>
      <c r="X1778" s="43">
        <v>4.8400999999999996</v>
      </c>
      <c r="Y1778" s="114" t="s">
        <v>2895</v>
      </c>
      <c r="Z1778" s="44">
        <v>4</v>
      </c>
      <c r="AA1778" s="115" t="s">
        <v>3105</v>
      </c>
      <c r="AB1778" s="44">
        <v>0</v>
      </c>
      <c r="AC1778" s="45"/>
    </row>
    <row r="1779" spans="1:29" x14ac:dyDescent="0.2">
      <c r="A1779" s="37">
        <v>1778</v>
      </c>
      <c r="B1779" s="38" t="s">
        <v>97</v>
      </c>
      <c r="C1779" s="39" t="s">
        <v>170</v>
      </c>
      <c r="D1779" s="40">
        <v>44101</v>
      </c>
      <c r="E1779" s="38">
        <v>1</v>
      </c>
      <c r="F1779" s="38"/>
      <c r="G1779" s="38" t="s">
        <v>2</v>
      </c>
      <c r="H1779" s="38" t="s">
        <v>2</v>
      </c>
      <c r="I1779" s="67">
        <v>0</v>
      </c>
      <c r="J1779" s="67">
        <v>42623</v>
      </c>
      <c r="K1779" s="67">
        <v>0</v>
      </c>
      <c r="L1779" s="41">
        <f>SUM(Data5[[#This Row],[CHELTUIELI DE PERSONAL LEI]:[CHELTUIELI DE CAPITAL (ACTIVE NEFINANCIARE ) LEI]])</f>
        <v>42623</v>
      </c>
      <c r="M1779" s="41">
        <f>Data5[[#This Row],[TOTAL CHELTUIELI LEI]]/Data5[[#This Row],[CURS VALUTAR EURO BNR 22 07 2020]]</f>
        <v>8806.2230119212418</v>
      </c>
      <c r="N1779" s="49">
        <v>3179</v>
      </c>
      <c r="O1779" s="54"/>
      <c r="P1779" s="54">
        <v>1922</v>
      </c>
      <c r="Q1779" s="54"/>
      <c r="R1779" s="54">
        <f>Data5[[#This Row],[PERSOANE ÎNSCRISE ÎN LISTELE ELECTORALE (TURUL 1)            ]]+Data5[[#This Row],[PERSOANE ÎNSCRISE ÎN LISTELE ELECTORALE (TURUL AL 2-LEA)]]</f>
        <v>3179</v>
      </c>
      <c r="S1779" s="54">
        <f>Data5[[#This Row],[PERSOANE CARE AU PARTICIPAT LA VOT (TURUL 1)]]+Data5[[#This Row],[PERSOANE CARE AU PARTICIPAT LA VOT  (TURUL AL 2-LEA)]]</f>
        <v>1922</v>
      </c>
      <c r="T1779" s="41">
        <f>Data5[[#This Row],[TOTAL CHELTUIELI LEI]]/Data5[[#This Row],[NUMĂRUL PERSOANELOR ÎNSCRISE ÎN LISTELE ELECTORALE]]</f>
        <v>13.407675369613086</v>
      </c>
      <c r="U1779" s="41">
        <f>Data5[[#This Row],[TOTAL CHELTUIELI EURO]]/Data5[[#This Row],[NUMĂRUL PERSOANELOR ÎNSCRISE ÎN LISTELE ELECTORALE]]</f>
        <v>2.7701236275310608</v>
      </c>
      <c r="V1779" s="41">
        <f>Data5[[#This Row],[TOTAL CHELTUIELI LEI]]/Data5[[#This Row],[NUMĂRUL PERSOANELOR CARE AU PARTICIPAT LA VOT]]</f>
        <v>22.176378772112383</v>
      </c>
      <c r="W1779" s="41">
        <f>Data5[[#This Row],[TOTAL CHELTUIELI EURO]]/Data5[[#This Row],[NUMĂRUL PERSOANELOR CARE AU PARTICIPAT LA VOT]]</f>
        <v>4.5818017751931537</v>
      </c>
      <c r="X1779" s="43">
        <v>4.8400999999999996</v>
      </c>
      <c r="Y1779" s="114" t="s">
        <v>2906</v>
      </c>
      <c r="Z1779" s="44">
        <v>13</v>
      </c>
      <c r="AA1779" s="115" t="s">
        <v>3108</v>
      </c>
      <c r="AB1779" s="44">
        <v>2</v>
      </c>
      <c r="AC1779" s="45"/>
    </row>
    <row r="1780" spans="1:29" x14ac:dyDescent="0.2">
      <c r="A1780" s="37">
        <v>1779</v>
      </c>
      <c r="B1780" s="38" t="s">
        <v>97</v>
      </c>
      <c r="C1780" s="39" t="s">
        <v>171</v>
      </c>
      <c r="D1780" s="40">
        <v>44101</v>
      </c>
      <c r="E1780" s="38">
        <v>1</v>
      </c>
      <c r="F1780" s="38"/>
      <c r="G1780" s="38" t="s">
        <v>2</v>
      </c>
      <c r="H1780" s="38" t="s">
        <v>2</v>
      </c>
      <c r="I1780" s="67">
        <v>2789</v>
      </c>
      <c r="J1780" s="67">
        <v>6310</v>
      </c>
      <c r="K1780" s="67">
        <v>0</v>
      </c>
      <c r="L1780" s="41">
        <f>SUM(Data5[[#This Row],[CHELTUIELI DE PERSONAL LEI]:[CHELTUIELI DE CAPITAL (ACTIVE NEFINANCIARE ) LEI]])</f>
        <v>9099</v>
      </c>
      <c r="M1780" s="41">
        <f>Data5[[#This Row],[TOTAL CHELTUIELI LEI]]/Data5[[#This Row],[CURS VALUTAR EURO BNR 22 07 2020]]</f>
        <v>1879.9198363670173</v>
      </c>
      <c r="N1780" s="49">
        <v>4348</v>
      </c>
      <c r="O1780" s="54"/>
      <c r="P1780" s="54">
        <v>2199</v>
      </c>
      <c r="Q1780" s="54"/>
      <c r="R1780" s="54">
        <f>Data5[[#This Row],[PERSOANE ÎNSCRISE ÎN LISTELE ELECTORALE (TURUL 1)            ]]+Data5[[#This Row],[PERSOANE ÎNSCRISE ÎN LISTELE ELECTORALE (TURUL AL 2-LEA)]]</f>
        <v>4348</v>
      </c>
      <c r="S1780" s="54">
        <f>Data5[[#This Row],[PERSOANE CARE AU PARTICIPAT LA VOT (TURUL 1)]]+Data5[[#This Row],[PERSOANE CARE AU PARTICIPAT LA VOT  (TURUL AL 2-LEA)]]</f>
        <v>2199</v>
      </c>
      <c r="T1780" s="41">
        <f>Data5[[#This Row],[TOTAL CHELTUIELI LEI]]/Data5[[#This Row],[NUMĂRUL PERSOANELOR ÎNSCRISE ÎN LISTELE ELECTORALE]]</f>
        <v>2.0926862925482981</v>
      </c>
      <c r="U1780" s="41">
        <f>Data5[[#This Row],[TOTAL CHELTUIELI EURO]]/Data5[[#This Row],[NUMĂRUL PERSOANELOR ÎNSCRISE ÎN LISTELE ELECTORALE]]</f>
        <v>0.43236426779370224</v>
      </c>
      <c r="V1780" s="41">
        <f>Data5[[#This Row],[TOTAL CHELTUIELI LEI]]/Data5[[#This Row],[NUMĂRUL PERSOANELOR CARE AU PARTICIPAT LA VOT]]</f>
        <v>4.1377899045020463</v>
      </c>
      <c r="W1780" s="41">
        <f>Data5[[#This Row],[TOTAL CHELTUIELI EURO]]/Data5[[#This Row],[NUMĂRUL PERSOANELOR CARE AU PARTICIPAT LA VOT]]</f>
        <v>0.85489760635153134</v>
      </c>
      <c r="X1780" s="43">
        <v>4.8400999999999996</v>
      </c>
      <c r="Y1780" s="114" t="s">
        <v>2891</v>
      </c>
      <c r="Z1780" s="44">
        <v>2</v>
      </c>
      <c r="AA1780" s="115" t="s">
        <v>3105</v>
      </c>
      <c r="AB1780" s="44">
        <v>0</v>
      </c>
      <c r="AC1780" s="45"/>
    </row>
    <row r="1781" spans="1:29" x14ac:dyDescent="0.2">
      <c r="A1781" s="37">
        <v>1780</v>
      </c>
      <c r="B1781" s="38" t="s">
        <v>97</v>
      </c>
      <c r="C1781" s="39" t="s">
        <v>172</v>
      </c>
      <c r="D1781" s="40">
        <v>44101</v>
      </c>
      <c r="E1781" s="38">
        <v>1</v>
      </c>
      <c r="F1781" s="38"/>
      <c r="G1781" s="38" t="s">
        <v>2</v>
      </c>
      <c r="H1781" s="38" t="s">
        <v>2</v>
      </c>
      <c r="I1781" s="67">
        <v>5600</v>
      </c>
      <c r="J1781" s="67">
        <v>6652</v>
      </c>
      <c r="K1781" s="67">
        <v>0</v>
      </c>
      <c r="L1781" s="41">
        <f>SUM(Data5[[#This Row],[CHELTUIELI DE PERSONAL LEI]:[CHELTUIELI DE CAPITAL (ACTIVE NEFINANCIARE ) LEI]])</f>
        <v>12252</v>
      </c>
      <c r="M1781" s="41">
        <f>Data5[[#This Row],[TOTAL CHELTUIELI LEI]]/Data5[[#This Row],[CURS VALUTAR EURO BNR 22 07 2020]]</f>
        <v>2531.3526580029338</v>
      </c>
      <c r="N1781" s="49">
        <v>3422</v>
      </c>
      <c r="O1781" s="54"/>
      <c r="P1781" s="54">
        <v>1532</v>
      </c>
      <c r="Q1781" s="54"/>
      <c r="R1781" s="54">
        <f>Data5[[#This Row],[PERSOANE ÎNSCRISE ÎN LISTELE ELECTORALE (TURUL 1)            ]]+Data5[[#This Row],[PERSOANE ÎNSCRISE ÎN LISTELE ELECTORALE (TURUL AL 2-LEA)]]</f>
        <v>3422</v>
      </c>
      <c r="S1781" s="54">
        <f>Data5[[#This Row],[PERSOANE CARE AU PARTICIPAT LA VOT (TURUL 1)]]+Data5[[#This Row],[PERSOANE CARE AU PARTICIPAT LA VOT  (TURUL AL 2-LEA)]]</f>
        <v>1532</v>
      </c>
      <c r="T1781" s="41">
        <f>Data5[[#This Row],[TOTAL CHELTUIELI LEI]]/Data5[[#This Row],[NUMĂRUL PERSOANELOR ÎNSCRISE ÎN LISTELE ELECTORALE]]</f>
        <v>3.580362361192285</v>
      </c>
      <c r="U1781" s="41">
        <f>Data5[[#This Row],[TOTAL CHELTUIELI EURO]]/Data5[[#This Row],[NUMĂRUL PERSOANELOR ÎNSCRISE ÎN LISTELE ELECTORALE]]</f>
        <v>0.7397290058453927</v>
      </c>
      <c r="V1781" s="41">
        <f>Data5[[#This Row],[TOTAL CHELTUIELI LEI]]/Data5[[#This Row],[NUMĂRUL PERSOANELOR CARE AU PARTICIPAT LA VOT]]</f>
        <v>7.9973890339425591</v>
      </c>
      <c r="W1781" s="41">
        <f>Data5[[#This Row],[TOTAL CHELTUIELI EURO]]/Data5[[#This Row],[NUMĂRUL PERSOANELOR CARE AU PARTICIPAT LA VOT]]</f>
        <v>1.6523189673648393</v>
      </c>
      <c r="X1781" s="43">
        <v>4.8400999999999996</v>
      </c>
      <c r="Y1781" s="114" t="s">
        <v>2884</v>
      </c>
      <c r="Z1781" s="44">
        <v>3</v>
      </c>
      <c r="AA1781" s="115" t="s">
        <v>3105</v>
      </c>
      <c r="AB1781" s="44">
        <v>0</v>
      </c>
      <c r="AC1781" s="45"/>
    </row>
    <row r="1782" spans="1:29" x14ac:dyDescent="0.2">
      <c r="A1782" s="37">
        <v>1781</v>
      </c>
      <c r="B1782" s="38" t="s">
        <v>97</v>
      </c>
      <c r="C1782" s="39" t="s">
        <v>173</v>
      </c>
      <c r="D1782" s="40">
        <v>44101</v>
      </c>
      <c r="E1782" s="38">
        <v>1</v>
      </c>
      <c r="F1782" s="38"/>
      <c r="G1782" s="38" t="s">
        <v>2</v>
      </c>
      <c r="H1782" s="38" t="s">
        <v>2</v>
      </c>
      <c r="I1782" s="67">
        <v>1980</v>
      </c>
      <c r="J1782" s="67">
        <v>5323.25</v>
      </c>
      <c r="K1782" s="67">
        <v>0</v>
      </c>
      <c r="L1782" s="41">
        <f>SUM(Data5[[#This Row],[CHELTUIELI DE PERSONAL LEI]:[CHELTUIELI DE CAPITAL (ACTIVE NEFINANCIARE ) LEI]])</f>
        <v>7303.25</v>
      </c>
      <c r="M1782" s="41">
        <f>Data5[[#This Row],[TOTAL CHELTUIELI LEI]]/Data5[[#This Row],[CURS VALUTAR EURO BNR 22 07 2020]]</f>
        <v>1508.9047746947379</v>
      </c>
      <c r="N1782" s="49">
        <v>2437</v>
      </c>
      <c r="O1782" s="54"/>
      <c r="P1782" s="54">
        <v>1361</v>
      </c>
      <c r="Q1782" s="54"/>
      <c r="R1782" s="54">
        <f>Data5[[#This Row],[PERSOANE ÎNSCRISE ÎN LISTELE ELECTORALE (TURUL 1)            ]]+Data5[[#This Row],[PERSOANE ÎNSCRISE ÎN LISTELE ELECTORALE (TURUL AL 2-LEA)]]</f>
        <v>2437</v>
      </c>
      <c r="S1782" s="54">
        <f>Data5[[#This Row],[PERSOANE CARE AU PARTICIPAT LA VOT (TURUL 1)]]+Data5[[#This Row],[PERSOANE CARE AU PARTICIPAT LA VOT  (TURUL AL 2-LEA)]]</f>
        <v>1361</v>
      </c>
      <c r="T1782" s="41">
        <f>Data5[[#This Row],[TOTAL CHELTUIELI LEI]]/Data5[[#This Row],[NUMĂRUL PERSOANELOR ÎNSCRISE ÎN LISTELE ELECTORALE]]</f>
        <v>2.996819860484202</v>
      </c>
      <c r="U1782" s="41">
        <f>Data5[[#This Row],[TOTAL CHELTUIELI EURO]]/Data5[[#This Row],[NUMĂRUL PERSOANELOR ÎNSCRISE ÎN LISTELE ELECTORALE]]</f>
        <v>0.61916486446234631</v>
      </c>
      <c r="V1782" s="41">
        <f>Data5[[#This Row],[TOTAL CHELTUIELI LEI]]/Data5[[#This Row],[NUMĂRUL PERSOANELOR CARE AU PARTICIPAT LA VOT]]</f>
        <v>5.366091109478325</v>
      </c>
      <c r="W1782" s="41">
        <f>Data5[[#This Row],[TOTAL CHELTUIELI EURO]]/Data5[[#This Row],[NUMĂRUL PERSOANELOR CARE AU PARTICIPAT LA VOT]]</f>
        <v>1.1086736037433782</v>
      </c>
      <c r="X1782" s="43">
        <v>4.8400999999999996</v>
      </c>
      <c r="Y1782" s="114" t="s">
        <v>2884</v>
      </c>
      <c r="Z1782" s="44">
        <v>3</v>
      </c>
      <c r="AA1782" s="115" t="s">
        <v>3105</v>
      </c>
      <c r="AB1782" s="44">
        <v>0</v>
      </c>
      <c r="AC1782" s="45"/>
    </row>
    <row r="1783" spans="1:29" x14ac:dyDescent="0.2">
      <c r="A1783" s="37">
        <v>1782</v>
      </c>
      <c r="B1783" s="38" t="s">
        <v>97</v>
      </c>
      <c r="C1783" s="39" t="s">
        <v>174</v>
      </c>
      <c r="D1783" s="40">
        <v>44101</v>
      </c>
      <c r="E1783" s="38">
        <v>1</v>
      </c>
      <c r="F1783" s="38"/>
      <c r="G1783" s="38" t="s">
        <v>2</v>
      </c>
      <c r="H1783" s="38" t="s">
        <v>2</v>
      </c>
      <c r="I1783" s="67">
        <v>0</v>
      </c>
      <c r="J1783" s="67">
        <v>15198</v>
      </c>
      <c r="K1783" s="67">
        <v>0</v>
      </c>
      <c r="L1783" s="41">
        <f>SUM(Data5[[#This Row],[CHELTUIELI DE PERSONAL LEI]:[CHELTUIELI DE CAPITAL (ACTIVE NEFINANCIARE ) LEI]])</f>
        <v>15198</v>
      </c>
      <c r="M1783" s="41">
        <f>Data5[[#This Row],[TOTAL CHELTUIELI LEI]]/Data5[[#This Row],[CURS VALUTAR EURO BNR 22 07 2020]]</f>
        <v>3140.0177682279295</v>
      </c>
      <c r="N1783" s="49">
        <v>3911</v>
      </c>
      <c r="O1783" s="54"/>
      <c r="P1783" s="54">
        <v>1852</v>
      </c>
      <c r="Q1783" s="54"/>
      <c r="R1783" s="54">
        <f>Data5[[#This Row],[PERSOANE ÎNSCRISE ÎN LISTELE ELECTORALE (TURUL 1)            ]]+Data5[[#This Row],[PERSOANE ÎNSCRISE ÎN LISTELE ELECTORALE (TURUL AL 2-LEA)]]</f>
        <v>3911</v>
      </c>
      <c r="S1783" s="54">
        <f>Data5[[#This Row],[PERSOANE CARE AU PARTICIPAT LA VOT (TURUL 1)]]+Data5[[#This Row],[PERSOANE CARE AU PARTICIPAT LA VOT  (TURUL AL 2-LEA)]]</f>
        <v>1852</v>
      </c>
      <c r="T1783" s="41">
        <f>Data5[[#This Row],[TOTAL CHELTUIELI LEI]]/Data5[[#This Row],[NUMĂRUL PERSOANELOR ÎNSCRISE ÎN LISTELE ELECTORALE]]</f>
        <v>3.8859626693940168</v>
      </c>
      <c r="U1783" s="41">
        <f>Data5[[#This Row],[TOTAL CHELTUIELI EURO]]/Data5[[#This Row],[NUMĂRUL PERSOANELOR ÎNSCRISE ÎN LISTELE ELECTORALE]]</f>
        <v>0.80286826086114282</v>
      </c>
      <c r="V1783" s="41">
        <f>Data5[[#This Row],[TOTAL CHELTUIELI LEI]]/Data5[[#This Row],[NUMĂRUL PERSOANELOR CARE AU PARTICIPAT LA VOT]]</f>
        <v>8.2062634989200856</v>
      </c>
      <c r="W1783" s="41">
        <f>Data5[[#This Row],[TOTAL CHELTUIELI EURO]]/Data5[[#This Row],[NUMĂRUL PERSOANELOR CARE AU PARTICIPAT LA VOT]]</f>
        <v>1.6954739569265278</v>
      </c>
      <c r="X1783" s="43">
        <v>4.8400999999999996</v>
      </c>
      <c r="Y1783" s="114" t="s">
        <v>2884</v>
      </c>
      <c r="Z1783" s="44">
        <v>3</v>
      </c>
      <c r="AA1783" s="115" t="s">
        <v>3105</v>
      </c>
      <c r="AB1783" s="44">
        <v>0</v>
      </c>
      <c r="AC1783" s="45"/>
    </row>
    <row r="1784" spans="1:29" x14ac:dyDescent="0.2">
      <c r="A1784" s="37">
        <v>1783</v>
      </c>
      <c r="B1784" s="38" t="s">
        <v>97</v>
      </c>
      <c r="C1784" s="39" t="s">
        <v>175</v>
      </c>
      <c r="D1784" s="40">
        <v>44101</v>
      </c>
      <c r="E1784" s="38">
        <v>1</v>
      </c>
      <c r="F1784" s="38"/>
      <c r="G1784" s="38" t="s">
        <v>2</v>
      </c>
      <c r="H1784" s="38" t="s">
        <v>2</v>
      </c>
      <c r="I1784" s="67">
        <v>0</v>
      </c>
      <c r="J1784" s="67">
        <v>16295.5</v>
      </c>
      <c r="K1784" s="67">
        <v>0</v>
      </c>
      <c r="L1784" s="41">
        <f>SUM(Data5[[#This Row],[CHELTUIELI DE PERSONAL LEI]:[CHELTUIELI DE CAPITAL (ACTIVE NEFINANCIARE ) LEI]])</f>
        <v>16295.5</v>
      </c>
      <c r="M1784" s="41">
        <f>Data5[[#This Row],[TOTAL CHELTUIELI LEI]]/Data5[[#This Row],[CURS VALUTAR EURO BNR 22 07 2020]]</f>
        <v>3366.769281626413</v>
      </c>
      <c r="N1784" s="49">
        <v>2527</v>
      </c>
      <c r="O1784" s="54"/>
      <c r="P1784" s="54">
        <v>1261</v>
      </c>
      <c r="Q1784" s="54"/>
      <c r="R1784" s="54">
        <f>Data5[[#This Row],[PERSOANE ÎNSCRISE ÎN LISTELE ELECTORALE (TURUL 1)            ]]+Data5[[#This Row],[PERSOANE ÎNSCRISE ÎN LISTELE ELECTORALE (TURUL AL 2-LEA)]]</f>
        <v>2527</v>
      </c>
      <c r="S1784" s="54">
        <f>Data5[[#This Row],[PERSOANE CARE AU PARTICIPAT LA VOT (TURUL 1)]]+Data5[[#This Row],[PERSOANE CARE AU PARTICIPAT LA VOT  (TURUL AL 2-LEA)]]</f>
        <v>1261</v>
      </c>
      <c r="T1784" s="41">
        <f>Data5[[#This Row],[TOTAL CHELTUIELI LEI]]/Data5[[#This Row],[NUMĂRUL PERSOANELOR ÎNSCRISE ÎN LISTELE ELECTORALE]]</f>
        <v>6.4485555995251289</v>
      </c>
      <c r="U1784" s="41">
        <f>Data5[[#This Row],[TOTAL CHELTUIELI EURO]]/Data5[[#This Row],[NUMĂRUL PERSOANELOR ÎNSCRISE ÎN LISTELE ELECTORALE]]</f>
        <v>1.3323186710037249</v>
      </c>
      <c r="V1784" s="41">
        <f>Data5[[#This Row],[TOTAL CHELTUIELI LEI]]/Data5[[#This Row],[NUMĂRUL PERSOANELOR CARE AU PARTICIPAT LA VOT]]</f>
        <v>12.922680412371134</v>
      </c>
      <c r="W1784" s="41">
        <f>Data5[[#This Row],[TOTAL CHELTUIELI EURO]]/Data5[[#This Row],[NUMĂRUL PERSOANELOR CARE AU PARTICIPAT LA VOT]]</f>
        <v>2.6699201281732061</v>
      </c>
      <c r="X1784" s="43">
        <v>4.8400999999999996</v>
      </c>
      <c r="Y1784" s="114" t="s">
        <v>2889</v>
      </c>
      <c r="Z1784" s="44">
        <v>6</v>
      </c>
      <c r="AA1784" s="115" t="s">
        <v>3107</v>
      </c>
      <c r="AB1784" s="44">
        <v>1</v>
      </c>
      <c r="AC1784" s="45"/>
    </row>
    <row r="1785" spans="1:29" x14ac:dyDescent="0.2">
      <c r="A1785" s="37">
        <v>1784</v>
      </c>
      <c r="B1785" s="38" t="s">
        <v>97</v>
      </c>
      <c r="C1785" s="39" t="s">
        <v>176</v>
      </c>
      <c r="D1785" s="40">
        <v>44101</v>
      </c>
      <c r="E1785" s="38">
        <v>1</v>
      </c>
      <c r="F1785" s="38"/>
      <c r="G1785" s="38" t="s">
        <v>2</v>
      </c>
      <c r="H1785" s="38" t="s">
        <v>2</v>
      </c>
      <c r="I1785" s="67">
        <v>3434</v>
      </c>
      <c r="J1785" s="67">
        <v>11744</v>
      </c>
      <c r="K1785" s="67">
        <v>0</v>
      </c>
      <c r="L1785" s="41">
        <f>SUM(Data5[[#This Row],[CHELTUIELI DE PERSONAL LEI]:[CHELTUIELI DE CAPITAL (ACTIVE NEFINANCIARE ) LEI]])</f>
        <v>15178</v>
      </c>
      <c r="M1785" s="41">
        <f>Data5[[#This Row],[TOTAL CHELTUIELI LEI]]/Data5[[#This Row],[CURS VALUTAR EURO BNR 22 07 2020]]</f>
        <v>3135.8856221978886</v>
      </c>
      <c r="N1785" s="49">
        <v>4444</v>
      </c>
      <c r="O1785" s="54"/>
      <c r="P1785" s="54">
        <v>2164</v>
      </c>
      <c r="Q1785" s="54"/>
      <c r="R1785" s="54">
        <f>Data5[[#This Row],[PERSOANE ÎNSCRISE ÎN LISTELE ELECTORALE (TURUL 1)            ]]+Data5[[#This Row],[PERSOANE ÎNSCRISE ÎN LISTELE ELECTORALE (TURUL AL 2-LEA)]]</f>
        <v>4444</v>
      </c>
      <c r="S1785" s="54">
        <f>Data5[[#This Row],[PERSOANE CARE AU PARTICIPAT LA VOT (TURUL 1)]]+Data5[[#This Row],[PERSOANE CARE AU PARTICIPAT LA VOT  (TURUL AL 2-LEA)]]</f>
        <v>2164</v>
      </c>
      <c r="T1785" s="41">
        <f>Data5[[#This Row],[TOTAL CHELTUIELI LEI]]/Data5[[#This Row],[NUMĂRUL PERSOANELOR ÎNSCRISE ÎN LISTELE ELECTORALE]]</f>
        <v>3.4153915391539154</v>
      </c>
      <c r="U1785" s="41">
        <f>Data5[[#This Row],[TOTAL CHELTUIELI EURO]]/Data5[[#This Row],[NUMĂRUL PERSOANELOR ÎNSCRISE ÎN LISTELE ELECTORALE]]</f>
        <v>0.70564482947747265</v>
      </c>
      <c r="V1785" s="41">
        <f>Data5[[#This Row],[TOTAL CHELTUIELI LEI]]/Data5[[#This Row],[NUMĂRUL PERSOANELOR CARE AU PARTICIPAT LA VOT]]</f>
        <v>7.0138632162661736</v>
      </c>
      <c r="W1785" s="41">
        <f>Data5[[#This Row],[TOTAL CHELTUIELI EURO]]/Data5[[#This Row],[NUMĂRUL PERSOANELOR CARE AU PARTICIPAT LA VOT]]</f>
        <v>1.4491153522171389</v>
      </c>
      <c r="X1785" s="43">
        <v>4.8400999999999996</v>
      </c>
      <c r="Y1785" s="114" t="s">
        <v>2884</v>
      </c>
      <c r="Z1785" s="44">
        <v>3</v>
      </c>
      <c r="AA1785" s="115" t="s">
        <v>3105</v>
      </c>
      <c r="AB1785" s="44">
        <v>0</v>
      </c>
      <c r="AC1785" s="45"/>
    </row>
    <row r="1786" spans="1:29" x14ac:dyDescent="0.2">
      <c r="A1786" s="37">
        <v>1785</v>
      </c>
      <c r="B1786" s="38" t="s">
        <v>97</v>
      </c>
      <c r="C1786" s="39" t="s">
        <v>177</v>
      </c>
      <c r="D1786" s="40">
        <v>44101</v>
      </c>
      <c r="E1786" s="38">
        <v>1</v>
      </c>
      <c r="F1786" s="38"/>
      <c r="G1786" s="38" t="s">
        <v>2</v>
      </c>
      <c r="H1786" s="38" t="s">
        <v>2</v>
      </c>
      <c r="I1786" s="67">
        <v>5000</v>
      </c>
      <c r="J1786" s="67">
        <v>12000</v>
      </c>
      <c r="K1786" s="67">
        <v>0</v>
      </c>
      <c r="L1786" s="41">
        <f>SUM(Data5[[#This Row],[CHELTUIELI DE PERSONAL LEI]:[CHELTUIELI DE CAPITAL (ACTIVE NEFINANCIARE ) LEI]])</f>
        <v>17000</v>
      </c>
      <c r="M1786" s="41">
        <f>Data5[[#This Row],[TOTAL CHELTUIELI LEI]]/Data5[[#This Row],[CURS VALUTAR EURO BNR 22 07 2020]]</f>
        <v>3512.3241255345965</v>
      </c>
      <c r="N1786" s="49">
        <v>3830</v>
      </c>
      <c r="O1786" s="54"/>
      <c r="P1786" s="54">
        <v>1907</v>
      </c>
      <c r="Q1786" s="54"/>
      <c r="R1786" s="54">
        <f>Data5[[#This Row],[PERSOANE ÎNSCRISE ÎN LISTELE ELECTORALE (TURUL 1)            ]]+Data5[[#This Row],[PERSOANE ÎNSCRISE ÎN LISTELE ELECTORALE (TURUL AL 2-LEA)]]</f>
        <v>3830</v>
      </c>
      <c r="S1786" s="54">
        <f>Data5[[#This Row],[PERSOANE CARE AU PARTICIPAT LA VOT (TURUL 1)]]+Data5[[#This Row],[PERSOANE CARE AU PARTICIPAT LA VOT  (TURUL AL 2-LEA)]]</f>
        <v>1907</v>
      </c>
      <c r="T1786" s="41">
        <f>Data5[[#This Row],[TOTAL CHELTUIELI LEI]]/Data5[[#This Row],[NUMĂRUL PERSOANELOR ÎNSCRISE ÎN LISTELE ELECTORALE]]</f>
        <v>4.438642297650131</v>
      </c>
      <c r="U1786" s="41">
        <f>Data5[[#This Row],[TOTAL CHELTUIELI EURO]]/Data5[[#This Row],[NUMĂRUL PERSOANELOR ÎNSCRISE ÎN LISTELE ELECTORALE]]</f>
        <v>0.91705590745028631</v>
      </c>
      <c r="V1786" s="41">
        <f>Data5[[#This Row],[TOTAL CHELTUIELI LEI]]/Data5[[#This Row],[NUMĂRUL PERSOANELOR CARE AU PARTICIPAT LA VOT]]</f>
        <v>8.9145254326166761</v>
      </c>
      <c r="W1786" s="41">
        <f>Data5[[#This Row],[TOTAL CHELTUIELI EURO]]/Data5[[#This Row],[NUMĂRUL PERSOANELOR CARE AU PARTICIPAT LA VOT]]</f>
        <v>1.8418060438041932</v>
      </c>
      <c r="X1786" s="43">
        <v>4.8400999999999996</v>
      </c>
      <c r="Y1786" s="114" t="s">
        <v>2895</v>
      </c>
      <c r="Z1786" s="44">
        <v>4</v>
      </c>
      <c r="AA1786" s="115" t="s">
        <v>3105</v>
      </c>
      <c r="AB1786" s="44">
        <v>0</v>
      </c>
      <c r="AC1786" s="45"/>
    </row>
    <row r="1787" spans="1:29" x14ac:dyDescent="0.2">
      <c r="A1787" s="37">
        <v>1786</v>
      </c>
      <c r="B1787" s="38" t="s">
        <v>97</v>
      </c>
      <c r="C1787" s="39" t="s">
        <v>178</v>
      </c>
      <c r="D1787" s="40">
        <v>44101</v>
      </c>
      <c r="E1787" s="38">
        <v>1</v>
      </c>
      <c r="F1787" s="38"/>
      <c r="G1787" s="38" t="s">
        <v>2</v>
      </c>
      <c r="H1787" s="38" t="s">
        <v>2</v>
      </c>
      <c r="I1787" s="67">
        <v>7780.85</v>
      </c>
      <c r="J1787" s="67">
        <v>8587.4500000000007</v>
      </c>
      <c r="K1787" s="67">
        <v>0</v>
      </c>
      <c r="L1787" s="41">
        <f>SUM(Data5[[#This Row],[CHELTUIELI DE PERSONAL LEI]:[CHELTUIELI DE CAPITAL (ACTIVE NEFINANCIARE ) LEI]])</f>
        <v>16368.300000000001</v>
      </c>
      <c r="M1787" s="41">
        <f>Data5[[#This Row],[TOTAL CHELTUIELI LEI]]/Data5[[#This Row],[CURS VALUTAR EURO BNR 22 07 2020]]</f>
        <v>3381.8102931757612</v>
      </c>
      <c r="N1787" s="49">
        <v>11531</v>
      </c>
      <c r="O1787" s="54"/>
      <c r="P1787" s="54">
        <v>3831</v>
      </c>
      <c r="Q1787" s="54"/>
      <c r="R1787" s="54">
        <f>Data5[[#This Row],[PERSOANE ÎNSCRISE ÎN LISTELE ELECTORALE (TURUL 1)            ]]+Data5[[#This Row],[PERSOANE ÎNSCRISE ÎN LISTELE ELECTORALE (TURUL AL 2-LEA)]]</f>
        <v>11531</v>
      </c>
      <c r="S1787" s="54">
        <f>Data5[[#This Row],[PERSOANE CARE AU PARTICIPAT LA VOT (TURUL 1)]]+Data5[[#This Row],[PERSOANE CARE AU PARTICIPAT LA VOT  (TURUL AL 2-LEA)]]</f>
        <v>3831</v>
      </c>
      <c r="T1787" s="41">
        <f>Data5[[#This Row],[TOTAL CHELTUIELI LEI]]/Data5[[#This Row],[NUMĂRUL PERSOANELOR ÎNSCRISE ÎN LISTELE ELECTORALE]]</f>
        <v>1.4195039458850058</v>
      </c>
      <c r="U1787" s="41">
        <f>Data5[[#This Row],[TOTAL CHELTUIELI EURO]]/Data5[[#This Row],[NUMĂRUL PERSOANELOR ÎNSCRISE ÎN LISTELE ELECTORALE]]</f>
        <v>0.29327987973079189</v>
      </c>
      <c r="V1787" s="41">
        <f>Data5[[#This Row],[TOTAL CHELTUIELI LEI]]/Data5[[#This Row],[NUMĂRUL PERSOANELOR CARE AU PARTICIPAT LA VOT]]</f>
        <v>4.2725920125293664</v>
      </c>
      <c r="W1787" s="41">
        <f>Data5[[#This Row],[TOTAL CHELTUIELI EURO]]/Data5[[#This Row],[NUMĂRUL PERSOANELOR CARE AU PARTICIPAT LA VOT]]</f>
        <v>0.88274870612784162</v>
      </c>
      <c r="X1787" s="43">
        <v>4.8400999999999996</v>
      </c>
      <c r="Y1787" s="114" t="s">
        <v>2894</v>
      </c>
      <c r="Z1787" s="44">
        <v>1</v>
      </c>
      <c r="AA1787" s="115" t="s">
        <v>3105</v>
      </c>
      <c r="AB1787" s="44">
        <v>0</v>
      </c>
      <c r="AC1787" s="45"/>
    </row>
    <row r="1788" spans="1:29" x14ac:dyDescent="0.2">
      <c r="A1788" s="37">
        <v>1787</v>
      </c>
      <c r="B1788" s="38" t="s">
        <v>97</v>
      </c>
      <c r="C1788" s="39" t="s">
        <v>179</v>
      </c>
      <c r="D1788" s="40">
        <v>44101</v>
      </c>
      <c r="E1788" s="38">
        <v>1</v>
      </c>
      <c r="F1788" s="38"/>
      <c r="G1788" s="38" t="s">
        <v>2</v>
      </c>
      <c r="H1788" s="38" t="s">
        <v>2</v>
      </c>
      <c r="I1788" s="67">
        <v>0</v>
      </c>
      <c r="J1788" s="67">
        <v>12986</v>
      </c>
      <c r="K1788" s="67">
        <v>0</v>
      </c>
      <c r="L1788" s="41">
        <f>SUM(Data5[[#This Row],[CHELTUIELI DE PERSONAL LEI]:[CHELTUIELI DE CAPITAL (ACTIVE NEFINANCIARE ) LEI]])</f>
        <v>12986</v>
      </c>
      <c r="M1788" s="41">
        <f>Data5[[#This Row],[TOTAL CHELTUIELI LEI]]/Data5[[#This Row],[CURS VALUTAR EURO BNR 22 07 2020]]</f>
        <v>2683.0024173054276</v>
      </c>
      <c r="N1788" s="49">
        <v>2943</v>
      </c>
      <c r="O1788" s="54"/>
      <c r="P1788" s="54">
        <v>1509</v>
      </c>
      <c r="Q1788" s="54"/>
      <c r="R1788" s="54">
        <f>Data5[[#This Row],[PERSOANE ÎNSCRISE ÎN LISTELE ELECTORALE (TURUL 1)            ]]+Data5[[#This Row],[PERSOANE ÎNSCRISE ÎN LISTELE ELECTORALE (TURUL AL 2-LEA)]]</f>
        <v>2943</v>
      </c>
      <c r="S1788" s="54">
        <f>Data5[[#This Row],[PERSOANE CARE AU PARTICIPAT LA VOT (TURUL 1)]]+Data5[[#This Row],[PERSOANE CARE AU PARTICIPAT LA VOT  (TURUL AL 2-LEA)]]</f>
        <v>1509</v>
      </c>
      <c r="T1788" s="41">
        <f>Data5[[#This Row],[TOTAL CHELTUIELI LEI]]/Data5[[#This Row],[NUMĂRUL PERSOANELOR ÎNSCRISE ÎN LISTELE ELECTORALE]]</f>
        <v>4.4125042473666323</v>
      </c>
      <c r="U1788" s="41">
        <f>Data5[[#This Row],[TOTAL CHELTUIELI EURO]]/Data5[[#This Row],[NUMĂRUL PERSOANELOR ÎNSCRISE ÎN LISTELE ELECTORALE]]</f>
        <v>0.91165559541468821</v>
      </c>
      <c r="V1788" s="41">
        <f>Data5[[#This Row],[TOTAL CHELTUIELI LEI]]/Data5[[#This Row],[NUMĂRUL PERSOANELOR CARE AU PARTICIPAT LA VOT]]</f>
        <v>8.6056991385023203</v>
      </c>
      <c r="W1788" s="41">
        <f>Data5[[#This Row],[TOTAL CHELTUIELI EURO]]/Data5[[#This Row],[NUMĂRUL PERSOANELOR CARE AU PARTICIPAT LA VOT]]</f>
        <v>1.7780002765443523</v>
      </c>
      <c r="X1788" s="43">
        <v>4.8400999999999996</v>
      </c>
      <c r="Y1788" s="114" t="s">
        <v>2895</v>
      </c>
      <c r="Z1788" s="44">
        <v>4</v>
      </c>
      <c r="AA1788" s="115" t="s">
        <v>3105</v>
      </c>
      <c r="AB1788" s="44">
        <v>0</v>
      </c>
      <c r="AC1788" s="45"/>
    </row>
    <row r="1789" spans="1:29" x14ac:dyDescent="0.2">
      <c r="A1789" s="37">
        <v>1788</v>
      </c>
      <c r="B1789" s="38" t="s">
        <v>97</v>
      </c>
      <c r="C1789" s="39" t="s">
        <v>180</v>
      </c>
      <c r="D1789" s="40">
        <v>44101</v>
      </c>
      <c r="E1789" s="38">
        <v>1</v>
      </c>
      <c r="F1789" s="38"/>
      <c r="G1789" s="38" t="s">
        <v>2</v>
      </c>
      <c r="H1789" s="38" t="s">
        <v>2</v>
      </c>
      <c r="I1789" s="67">
        <v>2500</v>
      </c>
      <c r="J1789" s="67">
        <v>5000</v>
      </c>
      <c r="K1789" s="67">
        <v>2000</v>
      </c>
      <c r="L1789" s="41">
        <f>SUM(Data5[[#This Row],[CHELTUIELI DE PERSONAL LEI]:[CHELTUIELI DE CAPITAL (ACTIVE NEFINANCIARE ) LEI]])</f>
        <v>9500</v>
      </c>
      <c r="M1789" s="41">
        <f>Data5[[#This Row],[TOTAL CHELTUIELI LEI]]/Data5[[#This Row],[CURS VALUTAR EURO BNR 22 07 2020]]</f>
        <v>1962.7693642693334</v>
      </c>
      <c r="N1789" s="49">
        <v>5790</v>
      </c>
      <c r="O1789" s="54"/>
      <c r="P1789" s="54">
        <v>2451</v>
      </c>
      <c r="Q1789" s="54"/>
      <c r="R1789" s="54">
        <f>Data5[[#This Row],[PERSOANE ÎNSCRISE ÎN LISTELE ELECTORALE (TURUL 1)            ]]+Data5[[#This Row],[PERSOANE ÎNSCRISE ÎN LISTELE ELECTORALE (TURUL AL 2-LEA)]]</f>
        <v>5790</v>
      </c>
      <c r="S1789" s="54">
        <f>Data5[[#This Row],[PERSOANE CARE AU PARTICIPAT LA VOT (TURUL 1)]]+Data5[[#This Row],[PERSOANE CARE AU PARTICIPAT LA VOT  (TURUL AL 2-LEA)]]</f>
        <v>2451</v>
      </c>
      <c r="T1789" s="41">
        <f>Data5[[#This Row],[TOTAL CHELTUIELI LEI]]/Data5[[#This Row],[NUMĂRUL PERSOANELOR ÎNSCRISE ÎN LISTELE ELECTORALE]]</f>
        <v>1.6407599309153713</v>
      </c>
      <c r="U1789" s="41">
        <f>Data5[[#This Row],[TOTAL CHELTUIELI EURO]]/Data5[[#This Row],[NUMĂRUL PERSOANELOR ÎNSCRISE ÎN LISTELE ELECTORALE]]</f>
        <v>0.33899298173909043</v>
      </c>
      <c r="V1789" s="41">
        <f>Data5[[#This Row],[TOTAL CHELTUIELI LEI]]/Data5[[#This Row],[NUMĂRUL PERSOANELOR CARE AU PARTICIPAT LA VOT]]</f>
        <v>3.8759689922480618</v>
      </c>
      <c r="W1789" s="41">
        <f>Data5[[#This Row],[TOTAL CHELTUIELI EURO]]/Data5[[#This Row],[NUMĂRUL PERSOANELOR CARE AU PARTICIPAT LA VOT]]</f>
        <v>0.80080349419393448</v>
      </c>
      <c r="X1789" s="43">
        <v>4.8400999999999996</v>
      </c>
      <c r="Y1789" s="114" t="s">
        <v>2894</v>
      </c>
      <c r="Z1789" s="44">
        <v>1</v>
      </c>
      <c r="AA1789" s="115" t="s">
        <v>3105</v>
      </c>
      <c r="AB1789" s="44">
        <v>0</v>
      </c>
      <c r="AC1789" s="45"/>
    </row>
    <row r="1790" spans="1:29" x14ac:dyDescent="0.2">
      <c r="A1790" s="37">
        <v>1789</v>
      </c>
      <c r="B1790" s="38" t="s">
        <v>97</v>
      </c>
      <c r="C1790" s="39" t="s">
        <v>181</v>
      </c>
      <c r="D1790" s="40">
        <v>44101</v>
      </c>
      <c r="E1790" s="38">
        <v>1</v>
      </c>
      <c r="F1790" s="38"/>
      <c r="G1790" s="38" t="s">
        <v>2</v>
      </c>
      <c r="H1790" s="38" t="s">
        <v>2</v>
      </c>
      <c r="I1790" s="50">
        <v>0</v>
      </c>
      <c r="J1790" s="50">
        <v>15937.4</v>
      </c>
      <c r="K1790" s="50">
        <v>0</v>
      </c>
      <c r="L1790" s="41">
        <f>SUM(Data5[[#This Row],[CHELTUIELI DE PERSONAL LEI]:[CHELTUIELI DE CAPITAL (ACTIVE NEFINANCIARE ) LEI]])</f>
        <v>15937.4</v>
      </c>
      <c r="M1790" s="41">
        <f>Data5[[#This Row],[TOTAL CHELTUIELI LEI]]/Data5[[#This Row],[CURS VALUTAR EURO BNR 22 07 2020]]</f>
        <v>3292.7832069585343</v>
      </c>
      <c r="N1790" s="49">
        <v>6298</v>
      </c>
      <c r="O1790" s="54"/>
      <c r="P1790" s="54">
        <v>3035</v>
      </c>
      <c r="Q1790" s="54"/>
      <c r="R1790" s="54">
        <f>Data5[[#This Row],[PERSOANE ÎNSCRISE ÎN LISTELE ELECTORALE (TURUL 1)            ]]+Data5[[#This Row],[PERSOANE ÎNSCRISE ÎN LISTELE ELECTORALE (TURUL AL 2-LEA)]]</f>
        <v>6298</v>
      </c>
      <c r="S1790" s="54">
        <f>Data5[[#This Row],[PERSOANE CARE AU PARTICIPAT LA VOT (TURUL 1)]]+Data5[[#This Row],[PERSOANE CARE AU PARTICIPAT LA VOT  (TURUL AL 2-LEA)]]</f>
        <v>3035</v>
      </c>
      <c r="T1790" s="41">
        <f>Data5[[#This Row],[TOTAL CHELTUIELI LEI]]/Data5[[#This Row],[NUMĂRUL PERSOANELOR ÎNSCRISE ÎN LISTELE ELECTORALE]]</f>
        <v>2.5305493807557955</v>
      </c>
      <c r="U1790" s="41">
        <f>Data5[[#This Row],[TOTAL CHELTUIELI EURO]]/Data5[[#This Row],[NUMĂRUL PERSOANELOR ÎNSCRISE ÎN LISTELE ELECTORALE]]</f>
        <v>0.5228299788756009</v>
      </c>
      <c r="V1790" s="41">
        <f>Data5[[#This Row],[TOTAL CHELTUIELI LEI]]/Data5[[#This Row],[NUMĂRUL PERSOANELOR CARE AU PARTICIPAT LA VOT]]</f>
        <v>5.2512026359143329</v>
      </c>
      <c r="W1790" s="41">
        <f>Data5[[#This Row],[TOTAL CHELTUIELI EURO]]/Data5[[#This Row],[NUMĂRUL PERSOANELOR CARE AU PARTICIPAT LA VOT]]</f>
        <v>1.084936806246634</v>
      </c>
      <c r="X1790" s="43">
        <v>4.8400999999999996</v>
      </c>
      <c r="Y1790" s="114" t="s">
        <v>2891</v>
      </c>
      <c r="Z1790" s="44">
        <v>2</v>
      </c>
      <c r="AA1790" s="115" t="s">
        <v>3105</v>
      </c>
      <c r="AB1790" s="44">
        <v>0</v>
      </c>
      <c r="AC1790" s="45"/>
    </row>
    <row r="1791" spans="1:29" x14ac:dyDescent="0.2">
      <c r="A1791" s="37">
        <v>1790</v>
      </c>
      <c r="B1791" s="38" t="s">
        <v>97</v>
      </c>
      <c r="C1791" s="39" t="s">
        <v>182</v>
      </c>
      <c r="D1791" s="40">
        <v>44101</v>
      </c>
      <c r="E1791" s="38">
        <v>1</v>
      </c>
      <c r="F1791" s="38"/>
      <c r="G1791" s="38" t="s">
        <v>2</v>
      </c>
      <c r="H1791" s="38" t="s">
        <v>2</v>
      </c>
      <c r="I1791" s="67">
        <v>28992</v>
      </c>
      <c r="J1791" s="67">
        <v>11175.57</v>
      </c>
      <c r="K1791" s="67">
        <v>0</v>
      </c>
      <c r="L1791" s="41">
        <f>SUM(Data5[[#This Row],[CHELTUIELI DE PERSONAL LEI]:[CHELTUIELI DE CAPITAL (ACTIVE NEFINANCIARE ) LEI]])</f>
        <v>40167.57</v>
      </c>
      <c r="M1791" s="41">
        <f>Data5[[#This Row],[TOTAL CHELTUIELI LEI]]/Data5[[#This Row],[CURS VALUTAR EURO BNR 22 07 2020]]</f>
        <v>8298.9132455940999</v>
      </c>
      <c r="N1791" s="49">
        <v>3808</v>
      </c>
      <c r="O1791" s="54"/>
      <c r="P1791" s="54">
        <v>1932</v>
      </c>
      <c r="Q1791" s="54"/>
      <c r="R1791" s="54">
        <f>Data5[[#This Row],[PERSOANE ÎNSCRISE ÎN LISTELE ELECTORALE (TURUL 1)            ]]+Data5[[#This Row],[PERSOANE ÎNSCRISE ÎN LISTELE ELECTORALE (TURUL AL 2-LEA)]]</f>
        <v>3808</v>
      </c>
      <c r="S1791" s="54">
        <f>Data5[[#This Row],[PERSOANE CARE AU PARTICIPAT LA VOT (TURUL 1)]]+Data5[[#This Row],[PERSOANE CARE AU PARTICIPAT LA VOT  (TURUL AL 2-LEA)]]</f>
        <v>1932</v>
      </c>
      <c r="T1791" s="41">
        <f>Data5[[#This Row],[TOTAL CHELTUIELI LEI]]/Data5[[#This Row],[NUMĂRUL PERSOANELOR ÎNSCRISE ÎN LISTELE ELECTORALE]]</f>
        <v>10.548206407563026</v>
      </c>
      <c r="U1791" s="41">
        <f>Data5[[#This Row],[TOTAL CHELTUIELI EURO]]/Data5[[#This Row],[NUMĂRUL PERSOANELOR ÎNSCRISE ÎN LISTELE ELECTORALE]]</f>
        <v>2.1793364615530724</v>
      </c>
      <c r="V1791" s="41">
        <f>Data5[[#This Row],[TOTAL CHELTUIELI LEI]]/Data5[[#This Row],[NUMĂRUL PERSOANELOR CARE AU PARTICIPAT LA VOT]]</f>
        <v>20.790667701863352</v>
      </c>
      <c r="W1791" s="41">
        <f>Data5[[#This Row],[TOTAL CHELTUIELI EURO]]/Data5[[#This Row],[NUMĂRUL PERSOANELOR CARE AU PARTICIPAT LA VOT]]</f>
        <v>4.2955037503075051</v>
      </c>
      <c r="X1791" s="43">
        <v>4.8400999999999996</v>
      </c>
      <c r="Y1791" s="114" t="s">
        <v>2898</v>
      </c>
      <c r="Z1791" s="44">
        <v>10</v>
      </c>
      <c r="AA1791" s="115" t="s">
        <v>3108</v>
      </c>
      <c r="AB1791" s="44">
        <v>2</v>
      </c>
      <c r="AC1791" s="45"/>
    </row>
    <row r="1792" spans="1:29" x14ac:dyDescent="0.2">
      <c r="A1792" s="37">
        <v>1791</v>
      </c>
      <c r="B1792" s="38" t="s">
        <v>97</v>
      </c>
      <c r="C1792" s="39" t="s">
        <v>183</v>
      </c>
      <c r="D1792" s="40">
        <v>44101</v>
      </c>
      <c r="E1792" s="38">
        <v>1</v>
      </c>
      <c r="F1792" s="38"/>
      <c r="G1792" s="38" t="s">
        <v>2</v>
      </c>
      <c r="H1792" s="38" t="s">
        <v>2</v>
      </c>
      <c r="I1792" s="67">
        <v>0</v>
      </c>
      <c r="J1792" s="67">
        <v>8886.26</v>
      </c>
      <c r="K1792" s="67">
        <v>0</v>
      </c>
      <c r="L1792" s="41">
        <f>SUM(Data5[[#This Row],[CHELTUIELI DE PERSONAL LEI]:[CHELTUIELI DE CAPITAL (ACTIVE NEFINANCIARE ) LEI]])</f>
        <v>8886.26</v>
      </c>
      <c r="M1792" s="41">
        <f>Data5[[#This Row],[TOTAL CHELTUIELI LEI]]/Data5[[#This Row],[CURS VALUTAR EURO BNR 22 07 2020]]</f>
        <v>1835.9661990454745</v>
      </c>
      <c r="N1792" s="49">
        <v>1842</v>
      </c>
      <c r="O1792" s="54"/>
      <c r="P1792" s="54">
        <v>1041</v>
      </c>
      <c r="Q1792" s="54"/>
      <c r="R1792" s="54">
        <f>Data5[[#This Row],[PERSOANE ÎNSCRISE ÎN LISTELE ELECTORALE (TURUL 1)            ]]+Data5[[#This Row],[PERSOANE ÎNSCRISE ÎN LISTELE ELECTORALE (TURUL AL 2-LEA)]]</f>
        <v>1842</v>
      </c>
      <c r="S1792" s="54">
        <f>Data5[[#This Row],[PERSOANE CARE AU PARTICIPAT LA VOT (TURUL 1)]]+Data5[[#This Row],[PERSOANE CARE AU PARTICIPAT LA VOT  (TURUL AL 2-LEA)]]</f>
        <v>1041</v>
      </c>
      <c r="T1792" s="41">
        <f>Data5[[#This Row],[TOTAL CHELTUIELI LEI]]/Data5[[#This Row],[NUMĂRUL PERSOANELOR ÎNSCRISE ÎN LISTELE ELECTORALE]]</f>
        <v>4.8242453854505971</v>
      </c>
      <c r="U1792" s="41">
        <f>Data5[[#This Row],[TOTAL CHELTUIELI EURO]]/Data5[[#This Row],[NUMĂRUL PERSOANELOR ÎNSCRISE ÎN LISTELE ELECTORALE]]</f>
        <v>0.99672432087159313</v>
      </c>
      <c r="V1792" s="41">
        <f>Data5[[#This Row],[TOTAL CHELTUIELI LEI]]/Data5[[#This Row],[NUMĂRUL PERSOANELOR CARE AU PARTICIPAT LA VOT]]</f>
        <v>8.5362728146013449</v>
      </c>
      <c r="W1792" s="41">
        <f>Data5[[#This Row],[TOTAL CHELTUIELI EURO]]/Data5[[#This Row],[NUMĂRUL PERSOANELOR CARE AU PARTICIPAT LA VOT]]</f>
        <v>1.7636562911099658</v>
      </c>
      <c r="X1792" s="43">
        <v>4.8400999999999996</v>
      </c>
      <c r="Y1792" s="114" t="s">
        <v>2895</v>
      </c>
      <c r="Z1792" s="44">
        <v>4</v>
      </c>
      <c r="AA1792" s="115" t="s">
        <v>3107</v>
      </c>
      <c r="AB1792" s="44">
        <v>1</v>
      </c>
      <c r="AC1792" s="45"/>
    </row>
    <row r="1793" spans="1:29" x14ac:dyDescent="0.2">
      <c r="A1793" s="37">
        <v>1792</v>
      </c>
      <c r="B1793" s="38" t="s">
        <v>97</v>
      </c>
      <c r="C1793" s="39" t="s">
        <v>184</v>
      </c>
      <c r="D1793" s="40">
        <v>44101</v>
      </c>
      <c r="E1793" s="38">
        <v>1</v>
      </c>
      <c r="F1793" s="38"/>
      <c r="G1793" s="38" t="s">
        <v>2</v>
      </c>
      <c r="H1793" s="38" t="s">
        <v>2</v>
      </c>
      <c r="I1793" s="67">
        <v>0</v>
      </c>
      <c r="J1793" s="67">
        <v>16330</v>
      </c>
      <c r="K1793" s="67">
        <v>0</v>
      </c>
      <c r="L1793" s="41">
        <f>SUM(Data5[[#This Row],[CHELTUIELI DE PERSONAL LEI]:[CHELTUIELI DE CAPITAL (ACTIVE NEFINANCIARE ) LEI]])</f>
        <v>16330</v>
      </c>
      <c r="M1793" s="41">
        <f>Data5[[#This Row],[TOTAL CHELTUIELI LEI]]/Data5[[#This Row],[CURS VALUTAR EURO BNR 22 07 2020]]</f>
        <v>3373.8972335282333</v>
      </c>
      <c r="N1793" s="49">
        <v>3474</v>
      </c>
      <c r="O1793" s="54"/>
      <c r="P1793" s="54">
        <v>1709</v>
      </c>
      <c r="Q1793" s="54"/>
      <c r="R1793" s="54">
        <f>Data5[[#This Row],[PERSOANE ÎNSCRISE ÎN LISTELE ELECTORALE (TURUL 1)            ]]+Data5[[#This Row],[PERSOANE ÎNSCRISE ÎN LISTELE ELECTORALE (TURUL AL 2-LEA)]]</f>
        <v>3474</v>
      </c>
      <c r="S1793" s="54">
        <f>Data5[[#This Row],[PERSOANE CARE AU PARTICIPAT LA VOT (TURUL 1)]]+Data5[[#This Row],[PERSOANE CARE AU PARTICIPAT LA VOT  (TURUL AL 2-LEA)]]</f>
        <v>1709</v>
      </c>
      <c r="T1793" s="41">
        <f>Data5[[#This Row],[TOTAL CHELTUIELI LEI]]/Data5[[#This Row],[NUMĂRUL PERSOANELOR ÎNSCRISE ÎN LISTELE ELECTORALE]]</f>
        <v>4.7006332757628098</v>
      </c>
      <c r="U1793" s="41">
        <f>Data5[[#This Row],[TOTAL CHELTUIELI EURO]]/Data5[[#This Row],[NUMĂRUL PERSOANELOR ÎNSCRISE ÎN LISTELE ELECTORALE]]</f>
        <v>0.97118515645602566</v>
      </c>
      <c r="V1793" s="41">
        <f>Data5[[#This Row],[TOTAL CHELTUIELI LEI]]/Data5[[#This Row],[NUMĂRUL PERSOANELOR CARE AU PARTICIPAT LA VOT]]</f>
        <v>9.555295494441193</v>
      </c>
      <c r="W1793" s="41">
        <f>Data5[[#This Row],[TOTAL CHELTUIELI EURO]]/Data5[[#This Row],[NUMĂRUL PERSOANELOR CARE AU PARTICIPAT LA VOT]]</f>
        <v>1.9741938171610494</v>
      </c>
      <c r="X1793" s="43">
        <v>4.8400999999999996</v>
      </c>
      <c r="Y1793" s="114" t="s">
        <v>2895</v>
      </c>
      <c r="Z1793" s="44">
        <v>4</v>
      </c>
      <c r="AA1793" s="115" t="s">
        <v>3105</v>
      </c>
      <c r="AB1793" s="44">
        <v>0</v>
      </c>
      <c r="AC1793" s="45"/>
    </row>
    <row r="1794" spans="1:29" x14ac:dyDescent="0.2">
      <c r="A1794" s="37">
        <v>1793</v>
      </c>
      <c r="B1794" s="38" t="s">
        <v>97</v>
      </c>
      <c r="C1794" s="39" t="s">
        <v>185</v>
      </c>
      <c r="D1794" s="40">
        <v>44101</v>
      </c>
      <c r="E1794" s="38">
        <v>1</v>
      </c>
      <c r="F1794" s="38"/>
      <c r="G1794" s="38" t="s">
        <v>2</v>
      </c>
      <c r="H1794" s="38" t="s">
        <v>2</v>
      </c>
      <c r="I1794" s="67">
        <v>0</v>
      </c>
      <c r="J1794" s="67">
        <v>3634.53</v>
      </c>
      <c r="K1794" s="67">
        <v>0</v>
      </c>
      <c r="L1794" s="41">
        <f>SUM(Data5[[#This Row],[CHELTUIELI DE PERSONAL LEI]:[CHELTUIELI DE CAPITAL (ACTIVE NEFINANCIARE ) LEI]])</f>
        <v>3634.53</v>
      </c>
      <c r="M1794" s="41">
        <f>Data5[[#This Row],[TOTAL CHELTUIELI LEI]]/Data5[[#This Row],[CURS VALUTAR EURO BNR 22 07 2020]]</f>
        <v>750.92043552819166</v>
      </c>
      <c r="N1794" s="49">
        <v>8716</v>
      </c>
      <c r="O1794" s="54"/>
      <c r="P1794" s="54">
        <v>4062</v>
      </c>
      <c r="Q1794" s="54"/>
      <c r="R1794" s="54">
        <f>Data5[[#This Row],[PERSOANE ÎNSCRISE ÎN LISTELE ELECTORALE (TURUL 1)            ]]+Data5[[#This Row],[PERSOANE ÎNSCRISE ÎN LISTELE ELECTORALE (TURUL AL 2-LEA)]]</f>
        <v>8716</v>
      </c>
      <c r="S1794" s="54">
        <f>Data5[[#This Row],[PERSOANE CARE AU PARTICIPAT LA VOT (TURUL 1)]]+Data5[[#This Row],[PERSOANE CARE AU PARTICIPAT LA VOT  (TURUL AL 2-LEA)]]</f>
        <v>4062</v>
      </c>
      <c r="T1794" s="41">
        <f>Data5[[#This Row],[TOTAL CHELTUIELI LEI]]/Data5[[#This Row],[NUMĂRUL PERSOANELOR ÎNSCRISE ÎN LISTELE ELECTORALE]]</f>
        <v>0.41699518127581464</v>
      </c>
      <c r="U1794" s="41">
        <f>Data5[[#This Row],[TOTAL CHELTUIELI EURO]]/Data5[[#This Row],[NUMĂRUL PERSOANELOR ÎNSCRISE ÎN LISTELE ELECTORALE]]</f>
        <v>8.615424914274801E-2</v>
      </c>
      <c r="V1794" s="41">
        <f>Data5[[#This Row],[TOTAL CHELTUIELI LEI]]/Data5[[#This Row],[NUMĂRUL PERSOANELOR CARE AU PARTICIPAT LA VOT]]</f>
        <v>0.89476366322008871</v>
      </c>
      <c r="W1794" s="41">
        <f>Data5[[#This Row],[TOTAL CHELTUIELI EURO]]/Data5[[#This Row],[NUMĂRUL PERSOANELOR CARE AU PARTICIPAT LA VOT]]</f>
        <v>0.18486470593997825</v>
      </c>
      <c r="X1794" s="43">
        <v>4.8400999999999996</v>
      </c>
      <c r="Y1794" s="114" t="s">
        <v>2890</v>
      </c>
      <c r="Z1794" s="44">
        <v>0</v>
      </c>
      <c r="AA1794" s="115" t="s">
        <v>3105</v>
      </c>
      <c r="AB1794" s="44">
        <v>0</v>
      </c>
      <c r="AC1794" s="45"/>
    </row>
    <row r="1795" spans="1:29" x14ac:dyDescent="0.2">
      <c r="A1795" s="37">
        <v>1794</v>
      </c>
      <c r="B1795" s="38" t="s">
        <v>97</v>
      </c>
      <c r="C1795" s="39" t="s">
        <v>186</v>
      </c>
      <c r="D1795" s="40">
        <v>44101</v>
      </c>
      <c r="E1795" s="38">
        <v>1</v>
      </c>
      <c r="F1795" s="38"/>
      <c r="G1795" s="38" t="s">
        <v>2</v>
      </c>
      <c r="H1795" s="38" t="s">
        <v>2</v>
      </c>
      <c r="I1795" s="67">
        <v>0</v>
      </c>
      <c r="J1795" s="67">
        <v>5848.57</v>
      </c>
      <c r="K1795" s="67">
        <v>0</v>
      </c>
      <c r="L1795" s="41">
        <f>SUM(Data5[[#This Row],[CHELTUIELI DE PERSONAL LEI]:[CHELTUIELI DE CAPITAL (ACTIVE NEFINANCIARE ) LEI]])</f>
        <v>5848.57</v>
      </c>
      <c r="M1795" s="41">
        <f>Data5[[#This Row],[TOTAL CHELTUIELI LEI]]/Data5[[#This Row],[CURS VALUTAR EURO BNR 22 07 2020]]</f>
        <v>1208.3572653457572</v>
      </c>
      <c r="N1795" s="49">
        <v>4960</v>
      </c>
      <c r="O1795" s="54"/>
      <c r="P1795" s="54">
        <v>2522</v>
      </c>
      <c r="Q1795" s="54"/>
      <c r="R1795" s="54">
        <f>Data5[[#This Row],[PERSOANE ÎNSCRISE ÎN LISTELE ELECTORALE (TURUL 1)            ]]+Data5[[#This Row],[PERSOANE ÎNSCRISE ÎN LISTELE ELECTORALE (TURUL AL 2-LEA)]]</f>
        <v>4960</v>
      </c>
      <c r="S1795" s="54">
        <f>Data5[[#This Row],[PERSOANE CARE AU PARTICIPAT LA VOT (TURUL 1)]]+Data5[[#This Row],[PERSOANE CARE AU PARTICIPAT LA VOT  (TURUL AL 2-LEA)]]</f>
        <v>2522</v>
      </c>
      <c r="T1795" s="41">
        <f>Data5[[#This Row],[TOTAL CHELTUIELI LEI]]/Data5[[#This Row],[NUMĂRUL PERSOANELOR ÎNSCRISE ÎN LISTELE ELECTORALE]]</f>
        <v>1.1791471774193547</v>
      </c>
      <c r="U1795" s="41">
        <f>Data5[[#This Row],[TOTAL CHELTUIELI EURO]]/Data5[[#This Row],[NUMĂRUL PERSOANELOR ÎNSCRISE ÎN LISTELE ELECTORALE]]</f>
        <v>0.24362041640035428</v>
      </c>
      <c r="V1795" s="41">
        <f>Data5[[#This Row],[TOTAL CHELTUIELI LEI]]/Data5[[#This Row],[NUMĂRUL PERSOANELOR CARE AU PARTICIPAT LA VOT]]</f>
        <v>2.3190206185567011</v>
      </c>
      <c r="W1795" s="41">
        <f>Data5[[#This Row],[TOTAL CHELTUIELI EURO]]/Data5[[#This Row],[NUMĂRUL PERSOANELOR CARE AU PARTICIPAT LA VOT]]</f>
        <v>0.47912659212758019</v>
      </c>
      <c r="X1795" s="43">
        <v>4.8400999999999996</v>
      </c>
      <c r="Y1795" s="114" t="s">
        <v>2894</v>
      </c>
      <c r="Z1795" s="44">
        <v>1</v>
      </c>
      <c r="AA1795" s="115" t="s">
        <v>3105</v>
      </c>
      <c r="AB1795" s="44">
        <v>0</v>
      </c>
      <c r="AC1795" s="45"/>
    </row>
    <row r="1796" spans="1:29" x14ac:dyDescent="0.2">
      <c r="A1796" s="37">
        <v>1795</v>
      </c>
      <c r="B1796" s="38" t="s">
        <v>97</v>
      </c>
      <c r="C1796" s="39" t="s">
        <v>187</v>
      </c>
      <c r="D1796" s="40">
        <v>44101</v>
      </c>
      <c r="E1796" s="38">
        <v>1</v>
      </c>
      <c r="F1796" s="38"/>
      <c r="G1796" s="38" t="s">
        <v>2</v>
      </c>
      <c r="H1796" s="38" t="s">
        <v>2</v>
      </c>
      <c r="I1796" s="67">
        <v>0</v>
      </c>
      <c r="J1796" s="67">
        <v>0</v>
      </c>
      <c r="K1796" s="67">
        <v>0</v>
      </c>
      <c r="L1796" s="41">
        <f>SUM(Data5[[#This Row],[CHELTUIELI DE PERSONAL LEI]:[CHELTUIELI DE CAPITAL (ACTIVE NEFINANCIARE ) LEI]])</f>
        <v>0</v>
      </c>
      <c r="M1796" s="41">
        <f>Data5[[#This Row],[TOTAL CHELTUIELI LEI]]/Data5[[#This Row],[CURS VALUTAR EURO BNR 22 07 2020]]</f>
        <v>0</v>
      </c>
      <c r="N1796" s="49">
        <v>3694</v>
      </c>
      <c r="O1796" s="54"/>
      <c r="P1796" s="54">
        <v>2489</v>
      </c>
      <c r="Q1796" s="54"/>
      <c r="R1796" s="54">
        <f>Data5[[#This Row],[PERSOANE ÎNSCRISE ÎN LISTELE ELECTORALE (TURUL 1)            ]]+Data5[[#This Row],[PERSOANE ÎNSCRISE ÎN LISTELE ELECTORALE (TURUL AL 2-LEA)]]</f>
        <v>3694</v>
      </c>
      <c r="S1796" s="54">
        <f>Data5[[#This Row],[PERSOANE CARE AU PARTICIPAT LA VOT (TURUL 1)]]+Data5[[#This Row],[PERSOANE CARE AU PARTICIPAT LA VOT  (TURUL AL 2-LEA)]]</f>
        <v>2489</v>
      </c>
      <c r="T1796" s="41">
        <f>Data5[[#This Row],[TOTAL CHELTUIELI LEI]]/Data5[[#This Row],[NUMĂRUL PERSOANELOR ÎNSCRISE ÎN LISTELE ELECTORALE]]</f>
        <v>0</v>
      </c>
      <c r="U1796" s="41">
        <f>Data5[[#This Row],[TOTAL CHELTUIELI EURO]]/Data5[[#This Row],[NUMĂRUL PERSOANELOR ÎNSCRISE ÎN LISTELE ELECTORALE]]</f>
        <v>0</v>
      </c>
      <c r="V1796" s="41">
        <f>Data5[[#This Row],[TOTAL CHELTUIELI LEI]]/Data5[[#This Row],[NUMĂRUL PERSOANELOR CARE AU PARTICIPAT LA VOT]]</f>
        <v>0</v>
      </c>
      <c r="W1796" s="41">
        <f>Data5[[#This Row],[TOTAL CHELTUIELI EURO]]/Data5[[#This Row],[NUMĂRUL PERSOANELOR CARE AU PARTICIPAT LA VOT]]</f>
        <v>0</v>
      </c>
      <c r="X1796" s="43">
        <v>4.8400999999999996</v>
      </c>
      <c r="Y1796" s="114" t="s">
        <v>2890</v>
      </c>
      <c r="Z1796" s="44">
        <v>0</v>
      </c>
      <c r="AA1796" s="115" t="s">
        <v>3105</v>
      </c>
      <c r="AB1796" s="44">
        <v>0</v>
      </c>
      <c r="AC1796" s="45"/>
    </row>
    <row r="1797" spans="1:29" x14ac:dyDescent="0.2">
      <c r="A1797" s="37">
        <v>1796</v>
      </c>
      <c r="B1797" s="38" t="s">
        <v>97</v>
      </c>
      <c r="C1797" s="39" t="s">
        <v>188</v>
      </c>
      <c r="D1797" s="40">
        <v>44101</v>
      </c>
      <c r="E1797" s="38">
        <v>1</v>
      </c>
      <c r="F1797" s="38"/>
      <c r="G1797" s="38" t="s">
        <v>2</v>
      </c>
      <c r="H1797" s="38" t="s">
        <v>2</v>
      </c>
      <c r="I1797" s="67">
        <v>0</v>
      </c>
      <c r="J1797" s="67">
        <v>19801.89</v>
      </c>
      <c r="K1797" s="67">
        <v>0</v>
      </c>
      <c r="L1797" s="41">
        <f>SUM(Data5[[#This Row],[CHELTUIELI DE PERSONAL LEI]:[CHELTUIELI DE CAPITAL (ACTIVE NEFINANCIARE ) LEI]])</f>
        <v>19801.89</v>
      </c>
      <c r="M1797" s="41">
        <f>Data5[[#This Row],[TOTAL CHELTUIELI LEI]]/Data5[[#This Row],[CURS VALUTAR EURO BNR 22 07 2020]]</f>
        <v>4091.2150575401338</v>
      </c>
      <c r="N1797" s="49">
        <v>3448</v>
      </c>
      <c r="O1797" s="54"/>
      <c r="P1797" s="54">
        <v>1827</v>
      </c>
      <c r="Q1797" s="54"/>
      <c r="R1797" s="54">
        <f>Data5[[#This Row],[PERSOANE ÎNSCRISE ÎN LISTELE ELECTORALE (TURUL 1)            ]]+Data5[[#This Row],[PERSOANE ÎNSCRISE ÎN LISTELE ELECTORALE (TURUL AL 2-LEA)]]</f>
        <v>3448</v>
      </c>
      <c r="S1797" s="54">
        <f>Data5[[#This Row],[PERSOANE CARE AU PARTICIPAT LA VOT (TURUL 1)]]+Data5[[#This Row],[PERSOANE CARE AU PARTICIPAT LA VOT  (TURUL AL 2-LEA)]]</f>
        <v>1827</v>
      </c>
      <c r="T1797" s="41">
        <f>Data5[[#This Row],[TOTAL CHELTUIELI LEI]]/Data5[[#This Row],[NUMĂRUL PERSOANELOR ÎNSCRISE ÎN LISTELE ELECTORALE]]</f>
        <v>5.7430075406032479</v>
      </c>
      <c r="U1797" s="41">
        <f>Data5[[#This Row],[TOTAL CHELTUIELI EURO]]/Data5[[#This Row],[NUMĂRUL PERSOANELOR ÎNSCRISE ÎN LISTELE ELECTORALE]]</f>
        <v>1.1865472904698764</v>
      </c>
      <c r="V1797" s="41">
        <f>Data5[[#This Row],[TOTAL CHELTUIELI LEI]]/Data5[[#This Row],[NUMĂRUL PERSOANELOR CARE AU PARTICIPAT LA VOT]]</f>
        <v>10.83847290640394</v>
      </c>
      <c r="W1797" s="41">
        <f>Data5[[#This Row],[TOTAL CHELTUIELI EURO]]/Data5[[#This Row],[NUMĂRUL PERSOANELOR CARE AU PARTICIPAT LA VOT]]</f>
        <v>2.2393076395950375</v>
      </c>
      <c r="X1797" s="43">
        <v>4.8400999999999996</v>
      </c>
      <c r="Y1797" s="114" t="s">
        <v>2892</v>
      </c>
      <c r="Z1797" s="44">
        <v>5</v>
      </c>
      <c r="AA1797" s="115" t="s">
        <v>3107</v>
      </c>
      <c r="AB1797" s="44">
        <v>1</v>
      </c>
      <c r="AC1797" s="45"/>
    </row>
    <row r="1798" spans="1:29" x14ac:dyDescent="0.2">
      <c r="A1798" s="37">
        <v>1797</v>
      </c>
      <c r="B1798" s="38" t="s">
        <v>97</v>
      </c>
      <c r="C1798" s="39" t="s">
        <v>96</v>
      </c>
      <c r="D1798" s="40">
        <v>44101</v>
      </c>
      <c r="E1798" s="38">
        <v>1</v>
      </c>
      <c r="F1798" s="38"/>
      <c r="G1798" s="38" t="s">
        <v>2</v>
      </c>
      <c r="H1798" s="38" t="s">
        <v>2</v>
      </c>
      <c r="I1798" s="67">
        <v>0</v>
      </c>
      <c r="J1798" s="67">
        <v>21430.39</v>
      </c>
      <c r="K1798" s="67">
        <v>0</v>
      </c>
      <c r="L1798" s="41">
        <f>SUM(Data5[[#This Row],[CHELTUIELI DE PERSONAL LEI]:[CHELTUIELI DE CAPITAL (ACTIVE NEFINANCIARE ) LEI]])</f>
        <v>21430.39</v>
      </c>
      <c r="M1798" s="41">
        <f>Data5[[#This Row],[TOTAL CHELTUIELI LEI]]/Data5[[#This Row],[CURS VALUTAR EURO BNR 22 07 2020]]</f>
        <v>4427.6750480361979</v>
      </c>
      <c r="N1798" s="49">
        <v>3309</v>
      </c>
      <c r="O1798" s="54"/>
      <c r="P1798" s="54">
        <v>1618</v>
      </c>
      <c r="Q1798" s="54"/>
      <c r="R1798" s="54">
        <f>Data5[[#This Row],[PERSOANE ÎNSCRISE ÎN LISTELE ELECTORALE (TURUL 1)            ]]+Data5[[#This Row],[PERSOANE ÎNSCRISE ÎN LISTELE ELECTORALE (TURUL AL 2-LEA)]]</f>
        <v>3309</v>
      </c>
      <c r="S1798" s="54">
        <f>Data5[[#This Row],[PERSOANE CARE AU PARTICIPAT LA VOT (TURUL 1)]]+Data5[[#This Row],[PERSOANE CARE AU PARTICIPAT LA VOT  (TURUL AL 2-LEA)]]</f>
        <v>1618</v>
      </c>
      <c r="T1798" s="41">
        <f>Data5[[#This Row],[TOTAL CHELTUIELI LEI]]/Data5[[#This Row],[NUMĂRUL PERSOANELOR ÎNSCRISE ÎN LISTELE ELECTORALE]]</f>
        <v>6.4763946811725592</v>
      </c>
      <c r="U1798" s="41">
        <f>Data5[[#This Row],[TOTAL CHELTUIELI EURO]]/Data5[[#This Row],[NUMĂRUL PERSOANELOR ÎNSCRISE ÎN LISTELE ELECTORALE]]</f>
        <v>1.3380704285391956</v>
      </c>
      <c r="V1798" s="41">
        <f>Data5[[#This Row],[TOTAL CHELTUIELI LEI]]/Data5[[#This Row],[NUMĂRUL PERSOANELOR CARE AU PARTICIPAT LA VOT]]</f>
        <v>13.244987639060568</v>
      </c>
      <c r="W1798" s="41">
        <f>Data5[[#This Row],[TOTAL CHELTUIELI EURO]]/Data5[[#This Row],[NUMĂRUL PERSOANELOR CARE AU PARTICIPAT LA VOT]]</f>
        <v>2.736511154534115</v>
      </c>
      <c r="X1798" s="43">
        <v>4.8400999999999996</v>
      </c>
      <c r="Y1798" s="114" t="s">
        <v>2889</v>
      </c>
      <c r="Z1798" s="44">
        <v>6</v>
      </c>
      <c r="AA1798" s="115" t="s">
        <v>3107</v>
      </c>
      <c r="AB1798" s="44">
        <v>1</v>
      </c>
      <c r="AC1798" s="45"/>
    </row>
    <row r="1799" spans="1:29" x14ac:dyDescent="0.2">
      <c r="A1799" s="37">
        <v>1798</v>
      </c>
      <c r="B1799" s="38" t="s">
        <v>97</v>
      </c>
      <c r="C1799" s="39" t="s">
        <v>189</v>
      </c>
      <c r="D1799" s="40">
        <v>44101</v>
      </c>
      <c r="E1799" s="38">
        <v>1</v>
      </c>
      <c r="F1799" s="38"/>
      <c r="G1799" s="38" t="s">
        <v>2</v>
      </c>
      <c r="H1799" s="38" t="s">
        <v>2</v>
      </c>
      <c r="I1799" s="67">
        <v>0</v>
      </c>
      <c r="J1799" s="67">
        <v>2703</v>
      </c>
      <c r="K1799" s="67">
        <v>0</v>
      </c>
      <c r="L1799" s="41">
        <f>SUM(Data5[[#This Row],[CHELTUIELI DE PERSONAL LEI]:[CHELTUIELI DE CAPITAL (ACTIVE NEFINANCIARE ) LEI]])</f>
        <v>2703</v>
      </c>
      <c r="M1799" s="41">
        <f>Data5[[#This Row],[TOTAL CHELTUIELI LEI]]/Data5[[#This Row],[CURS VALUTAR EURO BNR 22 07 2020]]</f>
        <v>558.45953596000084</v>
      </c>
      <c r="N1799" s="49">
        <v>5627</v>
      </c>
      <c r="O1799" s="54"/>
      <c r="P1799" s="54">
        <v>2696</v>
      </c>
      <c r="Q1799" s="54"/>
      <c r="R1799" s="54">
        <f>Data5[[#This Row],[PERSOANE ÎNSCRISE ÎN LISTELE ELECTORALE (TURUL 1)            ]]+Data5[[#This Row],[PERSOANE ÎNSCRISE ÎN LISTELE ELECTORALE (TURUL AL 2-LEA)]]</f>
        <v>5627</v>
      </c>
      <c r="S1799" s="54">
        <f>Data5[[#This Row],[PERSOANE CARE AU PARTICIPAT LA VOT (TURUL 1)]]+Data5[[#This Row],[PERSOANE CARE AU PARTICIPAT LA VOT  (TURUL AL 2-LEA)]]</f>
        <v>2696</v>
      </c>
      <c r="T1799" s="41">
        <f>Data5[[#This Row],[TOTAL CHELTUIELI LEI]]/Data5[[#This Row],[NUMĂRUL PERSOANELOR ÎNSCRISE ÎN LISTELE ELECTORALE]]</f>
        <v>0.48036253776435045</v>
      </c>
      <c r="U1799" s="41">
        <f>Data5[[#This Row],[TOTAL CHELTUIELI EURO]]/Data5[[#This Row],[NUMĂRUL PERSOANELOR ÎNSCRISE ÎN LISTELE ELECTORALE]]</f>
        <v>9.9246407670161865E-2</v>
      </c>
      <c r="V1799" s="41">
        <f>Data5[[#This Row],[TOTAL CHELTUIELI LEI]]/Data5[[#This Row],[NUMĂRUL PERSOANELOR CARE AU PARTICIPAT LA VOT]]</f>
        <v>1.0025964391691395</v>
      </c>
      <c r="W1799" s="41">
        <f>Data5[[#This Row],[TOTAL CHELTUIELI EURO]]/Data5[[#This Row],[NUMĂRUL PERSOANELOR CARE AU PARTICIPAT LA VOT]]</f>
        <v>0.20714374479228517</v>
      </c>
      <c r="X1799" s="43">
        <v>4.8400999999999996</v>
      </c>
      <c r="Y1799" s="114" t="s">
        <v>2890</v>
      </c>
      <c r="Z1799" s="44">
        <v>0</v>
      </c>
      <c r="AA1799" s="115" t="s">
        <v>3105</v>
      </c>
      <c r="AB1799" s="44">
        <v>0</v>
      </c>
      <c r="AC1799" s="45"/>
    </row>
    <row r="1800" spans="1:29" ht="25.5" x14ac:dyDescent="0.2">
      <c r="A1800" s="37">
        <v>1799</v>
      </c>
      <c r="B1800" s="38" t="s">
        <v>190</v>
      </c>
      <c r="C1800" s="39" t="s">
        <v>191</v>
      </c>
      <c r="D1800" s="40">
        <v>44101</v>
      </c>
      <c r="E1800" s="38">
        <v>1</v>
      </c>
      <c r="F1800" s="38"/>
      <c r="G1800" s="38" t="s">
        <v>2</v>
      </c>
      <c r="H1800" s="38" t="s">
        <v>2</v>
      </c>
      <c r="I1800" s="41">
        <v>16800</v>
      </c>
      <c r="J1800" s="41">
        <v>291102</v>
      </c>
      <c r="K1800" s="41">
        <v>40627</v>
      </c>
      <c r="L1800" s="41">
        <f>SUM(Data5[[#This Row],[CHELTUIELI DE PERSONAL LEI]:[CHELTUIELI DE CAPITAL (ACTIVE NEFINANCIARE ) LEI]])</f>
        <v>348529</v>
      </c>
      <c r="M1800" s="41">
        <f>Data5[[#This Row],[TOTAL CHELTUIELI LEI]]/Data5[[#This Row],[CURS VALUTAR EURO BNR 22 07 2020]]</f>
        <v>72008.636185202791</v>
      </c>
      <c r="N1800" s="49">
        <v>88949</v>
      </c>
      <c r="O1800" s="54"/>
      <c r="P1800" s="54">
        <v>32470</v>
      </c>
      <c r="Q1800" s="54"/>
      <c r="R1800" s="54">
        <f>Data5[[#This Row],[PERSOANE ÎNSCRISE ÎN LISTELE ELECTORALE (TURUL 1)            ]]+Data5[[#This Row],[PERSOANE ÎNSCRISE ÎN LISTELE ELECTORALE (TURUL AL 2-LEA)]]</f>
        <v>88949</v>
      </c>
      <c r="S1800" s="54">
        <f>Data5[[#This Row],[PERSOANE CARE AU PARTICIPAT LA VOT (TURUL 1)]]+Data5[[#This Row],[PERSOANE CARE AU PARTICIPAT LA VOT  (TURUL AL 2-LEA)]]</f>
        <v>32470</v>
      </c>
      <c r="T1800" s="41">
        <f>Data5[[#This Row],[TOTAL CHELTUIELI LEI]]/Data5[[#This Row],[NUMĂRUL PERSOANELOR ÎNSCRISE ÎN LISTELE ELECTORALE]]</f>
        <v>3.9183014986115641</v>
      </c>
      <c r="U1800" s="41">
        <f>Data5[[#This Row],[TOTAL CHELTUIELI EURO]]/Data5[[#This Row],[NUMĂRUL PERSOANELOR ÎNSCRISE ÎN LISTELE ELECTORALE]]</f>
        <v>0.80954969909951535</v>
      </c>
      <c r="V1800" s="41">
        <f>Data5[[#This Row],[TOTAL CHELTUIELI LEI]]/Data5[[#This Row],[NUMĂRUL PERSOANELOR CARE AU PARTICIPAT LA VOT]]</f>
        <v>10.733877425315676</v>
      </c>
      <c r="W1800" s="41">
        <f>Data5[[#This Row],[TOTAL CHELTUIELI EURO]]/Data5[[#This Row],[NUMĂRUL PERSOANELOR CARE AU PARTICIPAT LA VOT]]</f>
        <v>2.2176974494980839</v>
      </c>
      <c r="X1800" s="43">
        <v>4.8400999999999996</v>
      </c>
      <c r="Y1800" s="114" t="s">
        <v>2884</v>
      </c>
      <c r="Z1800" s="44">
        <v>3</v>
      </c>
      <c r="AA1800" s="115" t="s">
        <v>3105</v>
      </c>
      <c r="AB1800" s="44">
        <v>0</v>
      </c>
      <c r="AC1800" s="45"/>
    </row>
    <row r="1801" spans="1:29" x14ac:dyDescent="0.2">
      <c r="A1801" s="37">
        <v>1800</v>
      </c>
      <c r="B1801" s="38" t="s">
        <v>190</v>
      </c>
      <c r="C1801" s="39" t="s">
        <v>192</v>
      </c>
      <c r="D1801" s="40">
        <v>44101</v>
      </c>
      <c r="E1801" s="38">
        <v>1</v>
      </c>
      <c r="F1801" s="38"/>
      <c r="G1801" s="38" t="s">
        <v>2</v>
      </c>
      <c r="H1801" s="38" t="s">
        <v>2</v>
      </c>
      <c r="I1801" s="41">
        <v>4000</v>
      </c>
      <c r="J1801" s="41">
        <v>13411.96</v>
      </c>
      <c r="K1801" s="41">
        <v>0</v>
      </c>
      <c r="L1801" s="41">
        <f>SUM(Data5[[#This Row],[CHELTUIELI DE PERSONAL LEI]:[CHELTUIELI DE CAPITAL (ACTIVE NEFINANCIARE ) LEI]])</f>
        <v>17411.96</v>
      </c>
      <c r="M1801" s="41">
        <f>Data5[[#This Row],[TOTAL CHELTUIELI LEI]]/Data5[[#This Row],[CURS VALUTAR EURO BNR 22 07 2020]]</f>
        <v>3597.4380694613747</v>
      </c>
      <c r="N1801" s="49">
        <v>10495</v>
      </c>
      <c r="O1801" s="54"/>
      <c r="P1801" s="54">
        <v>4517</v>
      </c>
      <c r="Q1801" s="54"/>
      <c r="R1801" s="54">
        <f>Data5[[#This Row],[PERSOANE ÎNSCRISE ÎN LISTELE ELECTORALE (TURUL 1)            ]]+Data5[[#This Row],[PERSOANE ÎNSCRISE ÎN LISTELE ELECTORALE (TURUL AL 2-LEA)]]</f>
        <v>10495</v>
      </c>
      <c r="S1801" s="54">
        <f>Data5[[#This Row],[PERSOANE CARE AU PARTICIPAT LA VOT (TURUL 1)]]+Data5[[#This Row],[PERSOANE CARE AU PARTICIPAT LA VOT  (TURUL AL 2-LEA)]]</f>
        <v>4517</v>
      </c>
      <c r="T1801" s="41">
        <f>Data5[[#This Row],[TOTAL CHELTUIELI LEI]]/Data5[[#This Row],[NUMĂRUL PERSOANELOR ÎNSCRISE ÎN LISTELE ELECTORALE]]</f>
        <v>1.6590719390185802</v>
      </c>
      <c r="U1801" s="41">
        <f>Data5[[#This Row],[TOTAL CHELTUIELI EURO]]/Data5[[#This Row],[NUMĂRUL PERSOANELOR ÎNSCRISE ÎN LISTELE ELECTORALE]]</f>
        <v>0.34277637631837776</v>
      </c>
      <c r="V1801" s="41">
        <f>Data5[[#This Row],[TOTAL CHELTUIELI LEI]]/Data5[[#This Row],[NUMĂRUL PERSOANELOR CARE AU PARTICIPAT LA VOT]]</f>
        <v>3.8547620101837499</v>
      </c>
      <c r="W1801" s="41">
        <f>Data5[[#This Row],[TOTAL CHELTUIELI EURO]]/Data5[[#This Row],[NUMĂRUL PERSOANELOR CARE AU PARTICIPAT LA VOT]]</f>
        <v>0.79642197685662486</v>
      </c>
      <c r="X1801" s="43">
        <v>4.8400999999999996</v>
      </c>
      <c r="Y1801" s="114" t="s">
        <v>2894</v>
      </c>
      <c r="Z1801" s="44">
        <v>1</v>
      </c>
      <c r="AA1801" s="115" t="s">
        <v>3105</v>
      </c>
      <c r="AB1801" s="44">
        <v>0</v>
      </c>
      <c r="AC1801" s="45"/>
    </row>
    <row r="1802" spans="1:29" x14ac:dyDescent="0.2">
      <c r="A1802" s="37">
        <v>1801</v>
      </c>
      <c r="B1802" s="38" t="s">
        <v>190</v>
      </c>
      <c r="C1802" s="39" t="s">
        <v>2766</v>
      </c>
      <c r="D1802" s="40">
        <v>44101</v>
      </c>
      <c r="E1802" s="38">
        <v>1</v>
      </c>
      <c r="F1802" s="38"/>
      <c r="G1802" s="38" t="s">
        <v>2</v>
      </c>
      <c r="H1802" s="38" t="s">
        <v>2</v>
      </c>
      <c r="I1802" s="41">
        <v>9570</v>
      </c>
      <c r="J1802" s="41">
        <v>749.4</v>
      </c>
      <c r="K1802" s="41">
        <v>0</v>
      </c>
      <c r="L1802" s="41">
        <f>SUM(Data5[[#This Row],[CHELTUIELI DE PERSONAL LEI]:[CHELTUIELI DE CAPITAL (ACTIVE NEFINANCIARE ) LEI]])</f>
        <v>10319.4</v>
      </c>
      <c r="M1802" s="41">
        <f>Data5[[#This Row],[TOTAL CHELTUIELI LEI]]/Data5[[#This Row],[CURS VALUTAR EURO BNR 22 07 2020]]</f>
        <v>2132.0633871201007</v>
      </c>
      <c r="N1802" s="49">
        <v>4562</v>
      </c>
      <c r="O1802" s="54"/>
      <c r="P1802" s="54">
        <v>2832</v>
      </c>
      <c r="Q1802" s="54"/>
      <c r="R1802" s="54">
        <f>Data5[[#This Row],[PERSOANE ÎNSCRISE ÎN LISTELE ELECTORALE (TURUL 1)            ]]+Data5[[#This Row],[PERSOANE ÎNSCRISE ÎN LISTELE ELECTORALE (TURUL AL 2-LEA)]]</f>
        <v>4562</v>
      </c>
      <c r="S1802" s="54">
        <f>Data5[[#This Row],[PERSOANE CARE AU PARTICIPAT LA VOT (TURUL 1)]]+Data5[[#This Row],[PERSOANE CARE AU PARTICIPAT LA VOT  (TURUL AL 2-LEA)]]</f>
        <v>2832</v>
      </c>
      <c r="T1802" s="41">
        <f>Data5[[#This Row],[TOTAL CHELTUIELI LEI]]/Data5[[#This Row],[NUMĂRUL PERSOANELOR ÎNSCRISE ÎN LISTELE ELECTORALE]]</f>
        <v>2.262034195528277</v>
      </c>
      <c r="U1802" s="41">
        <f>Data5[[#This Row],[TOTAL CHELTUIELI EURO]]/Data5[[#This Row],[NUMĂRUL PERSOANELOR ÎNSCRISE ÎN LISTELE ELECTORALE]]</f>
        <v>0.46735278104342409</v>
      </c>
      <c r="V1802" s="41">
        <f>Data5[[#This Row],[TOTAL CHELTUIELI LEI]]/Data5[[#This Row],[NUMĂRUL PERSOANELOR CARE AU PARTICIPAT LA VOT]]</f>
        <v>3.6438559322033899</v>
      </c>
      <c r="W1802" s="41">
        <f>Data5[[#This Row],[TOTAL CHELTUIELI EURO]]/Data5[[#This Row],[NUMĂRUL PERSOANELOR CARE AU PARTICIPAT LA VOT]]</f>
        <v>0.75284724121472479</v>
      </c>
      <c r="X1802" s="43">
        <v>4.8400999999999996</v>
      </c>
      <c r="Y1802" s="114" t="s">
        <v>2891</v>
      </c>
      <c r="Z1802" s="44">
        <v>2</v>
      </c>
      <c r="AA1802" s="115" t="s">
        <v>3105</v>
      </c>
      <c r="AB1802" s="44">
        <v>0</v>
      </c>
      <c r="AC1802" s="45"/>
    </row>
    <row r="1803" spans="1:29" x14ac:dyDescent="0.2">
      <c r="A1803" s="37">
        <v>1802</v>
      </c>
      <c r="B1803" s="38" t="s">
        <v>190</v>
      </c>
      <c r="C1803" s="39" t="s">
        <v>2767</v>
      </c>
      <c r="D1803" s="40">
        <v>44101</v>
      </c>
      <c r="E1803" s="38">
        <v>1</v>
      </c>
      <c r="F1803" s="38"/>
      <c r="G1803" s="38" t="s">
        <v>2</v>
      </c>
      <c r="H1803" s="38" t="s">
        <v>2</v>
      </c>
      <c r="I1803" s="41">
        <v>0</v>
      </c>
      <c r="J1803" s="41">
        <v>14462.59</v>
      </c>
      <c r="K1803" s="41">
        <v>0</v>
      </c>
      <c r="L1803" s="41">
        <f>SUM(Data5[[#This Row],[CHELTUIELI DE PERSONAL LEI]:[CHELTUIELI DE CAPITAL (ACTIVE NEFINANCIARE ) LEI]])</f>
        <v>14462.59</v>
      </c>
      <c r="M1803" s="41">
        <f>Data5[[#This Row],[TOTAL CHELTUIELI LEI]]/Data5[[#This Row],[CURS VALUTAR EURO BNR 22 07 2020]]</f>
        <v>2988.0766926303177</v>
      </c>
      <c r="N1803" s="49">
        <v>9038</v>
      </c>
      <c r="O1803" s="54"/>
      <c r="P1803" s="54">
        <v>4886</v>
      </c>
      <c r="Q1803" s="54"/>
      <c r="R1803" s="54">
        <f>Data5[[#This Row],[PERSOANE ÎNSCRISE ÎN LISTELE ELECTORALE (TURUL 1)            ]]+Data5[[#This Row],[PERSOANE ÎNSCRISE ÎN LISTELE ELECTORALE (TURUL AL 2-LEA)]]</f>
        <v>9038</v>
      </c>
      <c r="S1803" s="54">
        <f>Data5[[#This Row],[PERSOANE CARE AU PARTICIPAT LA VOT (TURUL 1)]]+Data5[[#This Row],[PERSOANE CARE AU PARTICIPAT LA VOT  (TURUL AL 2-LEA)]]</f>
        <v>4886</v>
      </c>
      <c r="T1803" s="41">
        <f>Data5[[#This Row],[TOTAL CHELTUIELI LEI]]/Data5[[#This Row],[NUMĂRUL PERSOANELOR ÎNSCRISE ÎN LISTELE ELECTORALE]]</f>
        <v>1.6001980526665192</v>
      </c>
      <c r="U1803" s="41">
        <f>Data5[[#This Row],[TOTAL CHELTUIELI EURO]]/Data5[[#This Row],[NUMĂRUL PERSOANELOR ÎNSCRISE ÎN LISTELE ELECTORALE]]</f>
        <v>0.33061260153024097</v>
      </c>
      <c r="V1803" s="41">
        <f>Data5[[#This Row],[TOTAL CHELTUIELI LEI]]/Data5[[#This Row],[NUMĂRUL PERSOANELOR CARE AU PARTICIPAT LA VOT]]</f>
        <v>2.9600061399918132</v>
      </c>
      <c r="W1803" s="41">
        <f>Data5[[#This Row],[TOTAL CHELTUIELI EURO]]/Data5[[#This Row],[NUMĂRUL PERSOANELOR CARE AU PARTICIPAT LA VOT]]</f>
        <v>0.61155888101316369</v>
      </c>
      <c r="X1803" s="43">
        <v>4.8400999999999996</v>
      </c>
      <c r="Y1803" s="114" t="s">
        <v>2894</v>
      </c>
      <c r="Z1803" s="44">
        <v>1</v>
      </c>
      <c r="AA1803" s="115" t="s">
        <v>3105</v>
      </c>
      <c r="AB1803" s="44">
        <v>0</v>
      </c>
      <c r="AC1803" s="45"/>
    </row>
    <row r="1804" spans="1:29" x14ac:dyDescent="0.2">
      <c r="A1804" s="37">
        <v>1803</v>
      </c>
      <c r="B1804" s="38" t="s">
        <v>190</v>
      </c>
      <c r="C1804" s="39" t="s">
        <v>2768</v>
      </c>
      <c r="D1804" s="40">
        <v>44101</v>
      </c>
      <c r="E1804" s="38">
        <v>1</v>
      </c>
      <c r="F1804" s="38"/>
      <c r="G1804" s="38" t="s">
        <v>2</v>
      </c>
      <c r="H1804" s="38" t="s">
        <v>2</v>
      </c>
      <c r="I1804" s="41">
        <v>0</v>
      </c>
      <c r="J1804" s="41">
        <v>10000</v>
      </c>
      <c r="K1804" s="41">
        <v>0</v>
      </c>
      <c r="L1804" s="41">
        <f>SUM(Data5[[#This Row],[CHELTUIELI DE PERSONAL LEI]:[CHELTUIELI DE CAPITAL (ACTIVE NEFINANCIARE ) LEI]])</f>
        <v>10000</v>
      </c>
      <c r="M1804" s="41">
        <f>Data5[[#This Row],[TOTAL CHELTUIELI LEI]]/Data5[[#This Row],[CURS VALUTAR EURO BNR 22 07 2020]]</f>
        <v>2066.0730150203508</v>
      </c>
      <c r="N1804" s="49">
        <v>4824</v>
      </c>
      <c r="O1804" s="54"/>
      <c r="P1804" s="54">
        <v>2899</v>
      </c>
      <c r="Q1804" s="54"/>
      <c r="R1804" s="54">
        <f>Data5[[#This Row],[PERSOANE ÎNSCRISE ÎN LISTELE ELECTORALE (TURUL 1)            ]]+Data5[[#This Row],[PERSOANE ÎNSCRISE ÎN LISTELE ELECTORALE (TURUL AL 2-LEA)]]</f>
        <v>4824</v>
      </c>
      <c r="S1804" s="54">
        <f>Data5[[#This Row],[PERSOANE CARE AU PARTICIPAT LA VOT (TURUL 1)]]+Data5[[#This Row],[PERSOANE CARE AU PARTICIPAT LA VOT  (TURUL AL 2-LEA)]]</f>
        <v>2899</v>
      </c>
      <c r="T1804" s="41">
        <f>Data5[[#This Row],[TOTAL CHELTUIELI LEI]]/Data5[[#This Row],[NUMĂRUL PERSOANELOR ÎNSCRISE ÎN LISTELE ELECTORALE]]</f>
        <v>2.0729684908789388</v>
      </c>
      <c r="U1804" s="41">
        <f>Data5[[#This Row],[TOTAL CHELTUIELI EURO]]/Data5[[#This Row],[NUMĂRUL PERSOANELOR ÎNSCRISE ÎN LISTELE ELECTORALE]]</f>
        <v>0.42829042599924355</v>
      </c>
      <c r="V1804" s="41">
        <f>Data5[[#This Row],[TOTAL CHELTUIELI LEI]]/Data5[[#This Row],[NUMĂRUL PERSOANELOR CARE AU PARTICIPAT LA VOT]]</f>
        <v>3.4494653328734048</v>
      </c>
      <c r="W1804" s="41">
        <f>Data5[[#This Row],[TOTAL CHELTUIELI EURO]]/Data5[[#This Row],[NUMĂRUL PERSOANELOR CARE AU PARTICIPAT LA VOT]]</f>
        <v>0.71268472404979333</v>
      </c>
      <c r="X1804" s="43">
        <v>4.8400999999999996</v>
      </c>
      <c r="Y1804" s="114" t="s">
        <v>2891</v>
      </c>
      <c r="Z1804" s="44">
        <v>2</v>
      </c>
      <c r="AA1804" s="115" t="s">
        <v>3105</v>
      </c>
      <c r="AB1804" s="44">
        <v>0</v>
      </c>
      <c r="AC1804" s="45"/>
    </row>
    <row r="1805" spans="1:29" x14ac:dyDescent="0.2">
      <c r="A1805" s="37">
        <v>1804</v>
      </c>
      <c r="B1805" s="38" t="s">
        <v>190</v>
      </c>
      <c r="C1805" s="39" t="s">
        <v>193</v>
      </c>
      <c r="D1805" s="40">
        <v>44101</v>
      </c>
      <c r="E1805" s="38">
        <v>1</v>
      </c>
      <c r="F1805" s="38"/>
      <c r="G1805" s="38" t="s">
        <v>2</v>
      </c>
      <c r="H1805" s="38" t="s">
        <v>2</v>
      </c>
      <c r="I1805" s="41">
        <v>2400</v>
      </c>
      <c r="J1805" s="41">
        <v>10137</v>
      </c>
      <c r="K1805" s="41">
        <v>0</v>
      </c>
      <c r="L1805" s="41">
        <f>SUM(Data5[[#This Row],[CHELTUIELI DE PERSONAL LEI]:[CHELTUIELI DE CAPITAL (ACTIVE NEFINANCIARE ) LEI]])</f>
        <v>12537</v>
      </c>
      <c r="M1805" s="41">
        <f>Data5[[#This Row],[TOTAL CHELTUIELI LEI]]/Data5[[#This Row],[CURS VALUTAR EURO BNR 22 07 2020]]</f>
        <v>2590.2357389310141</v>
      </c>
      <c r="N1805" s="49">
        <v>3063</v>
      </c>
      <c r="O1805" s="54"/>
      <c r="P1805" s="54">
        <v>2353</v>
      </c>
      <c r="Q1805" s="54"/>
      <c r="R1805" s="54">
        <f>Data5[[#This Row],[PERSOANE ÎNSCRISE ÎN LISTELE ELECTORALE (TURUL 1)            ]]+Data5[[#This Row],[PERSOANE ÎNSCRISE ÎN LISTELE ELECTORALE (TURUL AL 2-LEA)]]</f>
        <v>3063</v>
      </c>
      <c r="S1805" s="54">
        <f>Data5[[#This Row],[PERSOANE CARE AU PARTICIPAT LA VOT (TURUL 1)]]+Data5[[#This Row],[PERSOANE CARE AU PARTICIPAT LA VOT  (TURUL AL 2-LEA)]]</f>
        <v>2353</v>
      </c>
      <c r="T1805" s="41">
        <f>Data5[[#This Row],[TOTAL CHELTUIELI LEI]]/Data5[[#This Row],[NUMĂRUL PERSOANELOR ÎNSCRISE ÎN LISTELE ELECTORALE]]</f>
        <v>4.0930460333006859</v>
      </c>
      <c r="U1805" s="41">
        <f>Data5[[#This Row],[TOTAL CHELTUIELI EURO]]/Data5[[#This Row],[NUMĂRUL PERSOANELOR ÎNSCRISE ÎN LISTELE ELECTORALE]]</f>
        <v>0.84565319586386356</v>
      </c>
      <c r="V1805" s="41">
        <f>Data5[[#This Row],[TOTAL CHELTUIELI LEI]]/Data5[[#This Row],[NUMĂRUL PERSOANELOR CARE AU PARTICIPAT LA VOT]]</f>
        <v>5.3280917977050573</v>
      </c>
      <c r="W1805" s="41">
        <f>Data5[[#This Row],[TOTAL CHELTUIELI EURO]]/Data5[[#This Row],[NUMĂRUL PERSOANELOR CARE AU PARTICIPAT LA VOT]]</f>
        <v>1.100822668478969</v>
      </c>
      <c r="X1805" s="43">
        <v>4.8400999999999996</v>
      </c>
      <c r="Y1805" s="114" t="s">
        <v>2895</v>
      </c>
      <c r="Z1805" s="44">
        <v>4</v>
      </c>
      <c r="AA1805" s="115" t="s">
        <v>3105</v>
      </c>
      <c r="AB1805" s="44">
        <v>0</v>
      </c>
      <c r="AC1805" s="45"/>
    </row>
    <row r="1806" spans="1:29" x14ac:dyDescent="0.2">
      <c r="A1806" s="37">
        <v>1805</v>
      </c>
      <c r="B1806" s="38" t="s">
        <v>190</v>
      </c>
      <c r="C1806" s="39" t="s">
        <v>194</v>
      </c>
      <c r="D1806" s="40">
        <v>44101</v>
      </c>
      <c r="E1806" s="38">
        <v>1</v>
      </c>
      <c r="F1806" s="38"/>
      <c r="G1806" s="38" t="s">
        <v>2</v>
      </c>
      <c r="H1806" s="38" t="s">
        <v>2</v>
      </c>
      <c r="I1806" s="41">
        <v>0</v>
      </c>
      <c r="J1806" s="41">
        <v>11436</v>
      </c>
      <c r="K1806" s="41">
        <v>0</v>
      </c>
      <c r="L1806" s="41">
        <f>SUM(Data5[[#This Row],[CHELTUIELI DE PERSONAL LEI]:[CHELTUIELI DE CAPITAL (ACTIVE NEFINANCIARE ) LEI]])</f>
        <v>11436</v>
      </c>
      <c r="M1806" s="41">
        <f>Data5[[#This Row],[TOTAL CHELTUIELI LEI]]/Data5[[#This Row],[CURS VALUTAR EURO BNR 22 07 2020]]</f>
        <v>2362.7610999772733</v>
      </c>
      <c r="N1806" s="49">
        <v>2133</v>
      </c>
      <c r="O1806" s="54"/>
      <c r="P1806" s="54">
        <v>1637</v>
      </c>
      <c r="Q1806" s="54"/>
      <c r="R1806" s="54">
        <f>Data5[[#This Row],[PERSOANE ÎNSCRISE ÎN LISTELE ELECTORALE (TURUL 1)            ]]+Data5[[#This Row],[PERSOANE ÎNSCRISE ÎN LISTELE ELECTORALE (TURUL AL 2-LEA)]]</f>
        <v>2133</v>
      </c>
      <c r="S1806" s="54">
        <f>Data5[[#This Row],[PERSOANE CARE AU PARTICIPAT LA VOT (TURUL 1)]]+Data5[[#This Row],[PERSOANE CARE AU PARTICIPAT LA VOT  (TURUL AL 2-LEA)]]</f>
        <v>1637</v>
      </c>
      <c r="T1806" s="41">
        <f>Data5[[#This Row],[TOTAL CHELTUIELI LEI]]/Data5[[#This Row],[NUMĂRUL PERSOANELOR ÎNSCRISE ÎN LISTELE ELECTORALE]]</f>
        <v>5.3614627285513361</v>
      </c>
      <c r="U1806" s="41">
        <f>Data5[[#This Row],[TOTAL CHELTUIELI EURO]]/Data5[[#This Row],[NUMĂRUL PERSOANELOR ÎNSCRISE ÎN LISTELE ELECTORALE]]</f>
        <v>1.1077173464497296</v>
      </c>
      <c r="V1806" s="41">
        <f>Data5[[#This Row],[TOTAL CHELTUIELI LEI]]/Data5[[#This Row],[NUMĂRUL PERSOANELOR CARE AU PARTICIPAT LA VOT]]</f>
        <v>6.9859499083689673</v>
      </c>
      <c r="W1806" s="41">
        <f>Data5[[#This Row],[TOTAL CHELTUIELI EURO]]/Data5[[#This Row],[NUMĂRUL PERSOANELOR CARE AU PARTICIPAT LA VOT]]</f>
        <v>1.4433482589965017</v>
      </c>
      <c r="X1806" s="43">
        <v>4.8400999999999996</v>
      </c>
      <c r="Y1806" s="114" t="s">
        <v>2892</v>
      </c>
      <c r="Z1806" s="44">
        <v>5</v>
      </c>
      <c r="AA1806" s="115" t="s">
        <v>3107</v>
      </c>
      <c r="AB1806" s="44">
        <v>1</v>
      </c>
      <c r="AC1806" s="45"/>
    </row>
    <row r="1807" spans="1:29" x14ac:dyDescent="0.2">
      <c r="A1807" s="37">
        <v>1806</v>
      </c>
      <c r="B1807" s="38" t="s">
        <v>190</v>
      </c>
      <c r="C1807" s="39" t="s">
        <v>195</v>
      </c>
      <c r="D1807" s="40">
        <v>44101</v>
      </c>
      <c r="E1807" s="38">
        <v>1</v>
      </c>
      <c r="F1807" s="38"/>
      <c r="G1807" s="38" t="s">
        <v>2</v>
      </c>
      <c r="H1807" s="38" t="s">
        <v>2</v>
      </c>
      <c r="I1807" s="41">
        <v>5114</v>
      </c>
      <c r="J1807" s="41">
        <v>3254</v>
      </c>
      <c r="K1807" s="41">
        <v>0</v>
      </c>
      <c r="L1807" s="41">
        <f>SUM(Data5[[#This Row],[CHELTUIELI DE PERSONAL LEI]:[CHELTUIELI DE CAPITAL (ACTIVE NEFINANCIARE ) LEI]])</f>
        <v>8368</v>
      </c>
      <c r="M1807" s="41">
        <f>Data5[[#This Row],[TOTAL CHELTUIELI LEI]]/Data5[[#This Row],[CURS VALUTAR EURO BNR 22 07 2020]]</f>
        <v>1728.8898989690297</v>
      </c>
      <c r="N1807" s="49">
        <v>841</v>
      </c>
      <c r="O1807" s="54"/>
      <c r="P1807" s="54">
        <v>1113</v>
      </c>
      <c r="Q1807" s="54"/>
      <c r="R1807" s="54">
        <f>Data5[[#This Row],[PERSOANE ÎNSCRISE ÎN LISTELE ELECTORALE (TURUL 1)            ]]+Data5[[#This Row],[PERSOANE ÎNSCRISE ÎN LISTELE ELECTORALE (TURUL AL 2-LEA)]]</f>
        <v>841</v>
      </c>
      <c r="S1807" s="54">
        <f>Data5[[#This Row],[PERSOANE CARE AU PARTICIPAT LA VOT (TURUL 1)]]+Data5[[#This Row],[PERSOANE CARE AU PARTICIPAT LA VOT  (TURUL AL 2-LEA)]]</f>
        <v>1113</v>
      </c>
      <c r="T1807" s="41">
        <f>Data5[[#This Row],[TOTAL CHELTUIELI LEI]]/Data5[[#This Row],[NUMĂRUL PERSOANELOR ÎNSCRISE ÎN LISTELE ELECTORALE]]</f>
        <v>9.9500594530321038</v>
      </c>
      <c r="U1807" s="41">
        <f>Data5[[#This Row],[TOTAL CHELTUIELI EURO]]/Data5[[#This Row],[NUMĂRUL PERSOANELOR ÎNSCRISE ÎN LISTELE ELECTORALE]]</f>
        <v>2.0557549333757783</v>
      </c>
      <c r="V1807" s="41">
        <f>Data5[[#This Row],[TOTAL CHELTUIELI LEI]]/Data5[[#This Row],[NUMĂRUL PERSOANELOR CARE AU PARTICIPAT LA VOT]]</f>
        <v>7.5184186882300086</v>
      </c>
      <c r="W1807" s="41">
        <f>Data5[[#This Row],[TOTAL CHELTUIELI EURO]]/Data5[[#This Row],[NUMĂRUL PERSOANELOR CARE AU PARTICIPAT LA VOT]]</f>
        <v>1.5533601967376727</v>
      </c>
      <c r="X1807" s="43">
        <v>4.8400999999999996</v>
      </c>
      <c r="Y1807" s="114" t="s">
        <v>2887</v>
      </c>
      <c r="Z1807" s="44">
        <v>9</v>
      </c>
      <c r="AA1807" s="115" t="s">
        <v>3108</v>
      </c>
      <c r="AB1807" s="44">
        <v>2</v>
      </c>
      <c r="AC1807" s="45"/>
    </row>
    <row r="1808" spans="1:29" x14ac:dyDescent="0.2">
      <c r="A1808" s="37">
        <v>1807</v>
      </c>
      <c r="B1808" s="38" t="s">
        <v>190</v>
      </c>
      <c r="C1808" s="39" t="s">
        <v>196</v>
      </c>
      <c r="D1808" s="40">
        <v>44101</v>
      </c>
      <c r="E1808" s="38">
        <v>1</v>
      </c>
      <c r="F1808" s="38"/>
      <c r="G1808" s="38" t="s">
        <v>2</v>
      </c>
      <c r="H1808" s="38" t="s">
        <v>2</v>
      </c>
      <c r="I1808" s="41">
        <v>0</v>
      </c>
      <c r="J1808" s="41">
        <v>24288</v>
      </c>
      <c r="K1808" s="41">
        <v>0</v>
      </c>
      <c r="L1808" s="41">
        <f>SUM(Data5[[#This Row],[CHELTUIELI DE PERSONAL LEI]:[CHELTUIELI DE CAPITAL (ACTIVE NEFINANCIARE ) LEI]])</f>
        <v>24288</v>
      </c>
      <c r="M1808" s="41">
        <f>Data5[[#This Row],[TOTAL CHELTUIELI LEI]]/Data5[[#This Row],[CURS VALUTAR EURO BNR 22 07 2020]]</f>
        <v>5018.0781388814285</v>
      </c>
      <c r="N1808" s="49">
        <v>1442</v>
      </c>
      <c r="O1808" s="54"/>
      <c r="P1808" s="54">
        <v>1210</v>
      </c>
      <c r="Q1808" s="54"/>
      <c r="R1808" s="54">
        <f>Data5[[#This Row],[PERSOANE ÎNSCRISE ÎN LISTELE ELECTORALE (TURUL 1)            ]]+Data5[[#This Row],[PERSOANE ÎNSCRISE ÎN LISTELE ELECTORALE (TURUL AL 2-LEA)]]</f>
        <v>1442</v>
      </c>
      <c r="S1808" s="54">
        <f>Data5[[#This Row],[PERSOANE CARE AU PARTICIPAT LA VOT (TURUL 1)]]+Data5[[#This Row],[PERSOANE CARE AU PARTICIPAT LA VOT  (TURUL AL 2-LEA)]]</f>
        <v>1210</v>
      </c>
      <c r="T1808" s="41">
        <f>Data5[[#This Row],[TOTAL CHELTUIELI LEI]]/Data5[[#This Row],[NUMĂRUL PERSOANELOR ÎNSCRISE ÎN LISTELE ELECTORALE]]</f>
        <v>16.843273231622746</v>
      </c>
      <c r="U1808" s="41">
        <f>Data5[[#This Row],[TOTAL CHELTUIELI EURO]]/Data5[[#This Row],[NUMĂRUL PERSOANELOR ÎNSCRISE ÎN LISTELE ELECTORALE]]</f>
        <v>3.4799432308470379</v>
      </c>
      <c r="V1808" s="41">
        <f>Data5[[#This Row],[TOTAL CHELTUIELI LEI]]/Data5[[#This Row],[NUMĂRUL PERSOANELOR CARE AU PARTICIPAT LA VOT]]</f>
        <v>20.072727272727274</v>
      </c>
      <c r="W1808" s="41">
        <f>Data5[[#This Row],[TOTAL CHELTUIELI EURO]]/Data5[[#This Row],[NUMĂRUL PERSOANELOR CARE AU PARTICIPAT LA VOT]]</f>
        <v>4.147172015604486</v>
      </c>
      <c r="X1808" s="43">
        <v>4.8400999999999996</v>
      </c>
      <c r="Y1808" s="114" t="s">
        <v>2920</v>
      </c>
      <c r="Z1808" s="44">
        <v>16</v>
      </c>
      <c r="AA1808" s="115" t="s">
        <v>3106</v>
      </c>
      <c r="AB1808" s="44">
        <v>3</v>
      </c>
      <c r="AC1808" s="45"/>
    </row>
    <row r="1809" spans="1:29" x14ac:dyDescent="0.2">
      <c r="A1809" s="37">
        <v>1808</v>
      </c>
      <c r="B1809" s="38" t="s">
        <v>190</v>
      </c>
      <c r="C1809" s="39" t="s">
        <v>197</v>
      </c>
      <c r="D1809" s="40">
        <v>44101</v>
      </c>
      <c r="E1809" s="38">
        <v>1</v>
      </c>
      <c r="F1809" s="38"/>
      <c r="G1809" s="38" t="s">
        <v>2</v>
      </c>
      <c r="H1809" s="38" t="s">
        <v>2</v>
      </c>
      <c r="I1809" s="41">
        <v>0</v>
      </c>
      <c r="J1809" s="41">
        <v>5461</v>
      </c>
      <c r="K1809" s="41">
        <v>0</v>
      </c>
      <c r="L1809" s="41">
        <f>SUM(Data5[[#This Row],[CHELTUIELI DE PERSONAL LEI]:[CHELTUIELI DE CAPITAL (ACTIVE NEFINANCIARE ) LEI]])</f>
        <v>5461</v>
      </c>
      <c r="M1809" s="41">
        <f>Data5[[#This Row],[TOTAL CHELTUIELI LEI]]/Data5[[#This Row],[CURS VALUTAR EURO BNR 22 07 2020]]</f>
        <v>1128.2824735026136</v>
      </c>
      <c r="N1809" s="49">
        <v>727</v>
      </c>
      <c r="O1809" s="54"/>
      <c r="P1809" s="54">
        <v>699</v>
      </c>
      <c r="Q1809" s="54"/>
      <c r="R1809" s="54">
        <f>Data5[[#This Row],[PERSOANE ÎNSCRISE ÎN LISTELE ELECTORALE (TURUL 1)            ]]+Data5[[#This Row],[PERSOANE ÎNSCRISE ÎN LISTELE ELECTORALE (TURUL AL 2-LEA)]]</f>
        <v>727</v>
      </c>
      <c r="S1809" s="54">
        <f>Data5[[#This Row],[PERSOANE CARE AU PARTICIPAT LA VOT (TURUL 1)]]+Data5[[#This Row],[PERSOANE CARE AU PARTICIPAT LA VOT  (TURUL AL 2-LEA)]]</f>
        <v>699</v>
      </c>
      <c r="T1809" s="41">
        <f>Data5[[#This Row],[TOTAL CHELTUIELI LEI]]/Data5[[#This Row],[NUMĂRUL PERSOANELOR ÎNSCRISE ÎN LISTELE ELECTORALE]]</f>
        <v>7.5116918844566714</v>
      </c>
      <c r="U1809" s="41">
        <f>Data5[[#This Row],[TOTAL CHELTUIELI EURO]]/Data5[[#This Row],[NUMĂRUL PERSOANELOR ÎNSCRISE ÎN LISTELE ELECTORALE]]</f>
        <v>1.5519703899623296</v>
      </c>
      <c r="V1809" s="41">
        <f>Data5[[#This Row],[TOTAL CHELTUIELI LEI]]/Data5[[#This Row],[NUMĂRUL PERSOANELOR CARE AU PARTICIPAT LA VOT]]</f>
        <v>7.8125894134477827</v>
      </c>
      <c r="W1809" s="41">
        <f>Data5[[#This Row],[TOTAL CHELTUIELI EURO]]/Data5[[#This Row],[NUMĂRUL PERSOANELOR CARE AU PARTICIPAT LA VOT]]</f>
        <v>1.6141380164558135</v>
      </c>
      <c r="X1809" s="43">
        <v>4.8400999999999996</v>
      </c>
      <c r="Y1809" s="114" t="s">
        <v>2886</v>
      </c>
      <c r="Z1809" s="44">
        <v>7</v>
      </c>
      <c r="AA1809" s="115" t="s">
        <v>3107</v>
      </c>
      <c r="AB1809" s="44">
        <v>1</v>
      </c>
      <c r="AC1809" s="45"/>
    </row>
    <row r="1810" spans="1:29" x14ac:dyDescent="0.2">
      <c r="A1810" s="37">
        <v>1809</v>
      </c>
      <c r="B1810" s="38" t="s">
        <v>190</v>
      </c>
      <c r="C1810" s="39" t="s">
        <v>198</v>
      </c>
      <c r="D1810" s="40">
        <v>44101</v>
      </c>
      <c r="E1810" s="38">
        <v>1</v>
      </c>
      <c r="F1810" s="38"/>
      <c r="G1810" s="38" t="s">
        <v>2</v>
      </c>
      <c r="H1810" s="38" t="s">
        <v>2</v>
      </c>
      <c r="I1810" s="41">
        <v>960</v>
      </c>
      <c r="J1810" s="41">
        <v>5954</v>
      </c>
      <c r="K1810" s="41">
        <v>0</v>
      </c>
      <c r="L1810" s="41">
        <f>SUM(Data5[[#This Row],[CHELTUIELI DE PERSONAL LEI]:[CHELTUIELI DE CAPITAL (ACTIVE NEFINANCIARE ) LEI]])</f>
        <v>6914</v>
      </c>
      <c r="M1810" s="41">
        <f>Data5[[#This Row],[TOTAL CHELTUIELI LEI]]/Data5[[#This Row],[CURS VALUTAR EURO BNR 22 07 2020]]</f>
        <v>1428.4828825850707</v>
      </c>
      <c r="N1810" s="49">
        <v>1473</v>
      </c>
      <c r="O1810" s="54"/>
      <c r="P1810" s="54">
        <v>1128</v>
      </c>
      <c r="Q1810" s="54"/>
      <c r="R1810" s="54">
        <f>Data5[[#This Row],[PERSOANE ÎNSCRISE ÎN LISTELE ELECTORALE (TURUL 1)            ]]+Data5[[#This Row],[PERSOANE ÎNSCRISE ÎN LISTELE ELECTORALE (TURUL AL 2-LEA)]]</f>
        <v>1473</v>
      </c>
      <c r="S1810" s="54">
        <f>Data5[[#This Row],[PERSOANE CARE AU PARTICIPAT LA VOT (TURUL 1)]]+Data5[[#This Row],[PERSOANE CARE AU PARTICIPAT LA VOT  (TURUL AL 2-LEA)]]</f>
        <v>1128</v>
      </c>
      <c r="T1810" s="41">
        <f>Data5[[#This Row],[TOTAL CHELTUIELI LEI]]/Data5[[#This Row],[NUMĂRUL PERSOANELOR ÎNSCRISE ÎN LISTELE ELECTORALE]]</f>
        <v>4.6938221317040059</v>
      </c>
      <c r="U1810" s="41">
        <f>Data5[[#This Row],[TOTAL CHELTUIELI EURO]]/Data5[[#This Row],[NUMĂRUL PERSOANELOR ÎNSCRISE ÎN LISTELE ELECTORALE]]</f>
        <v>0.96977792436189458</v>
      </c>
      <c r="V1810" s="41">
        <f>Data5[[#This Row],[TOTAL CHELTUIELI LEI]]/Data5[[#This Row],[NUMĂRUL PERSOANELOR CARE AU PARTICIPAT LA VOT]]</f>
        <v>6.1294326241134751</v>
      </c>
      <c r="W1810" s="41">
        <f>Data5[[#This Row],[TOTAL CHELTUIELI EURO]]/Data5[[#This Row],[NUMĂRUL PERSOANELOR CARE AU PARTICIPAT LA VOT]]</f>
        <v>1.266385534206623</v>
      </c>
      <c r="X1810" s="43">
        <v>4.8400999999999996</v>
      </c>
      <c r="Y1810" s="114" t="s">
        <v>2895</v>
      </c>
      <c r="Z1810" s="44">
        <v>4</v>
      </c>
      <c r="AA1810" s="115" t="s">
        <v>3105</v>
      </c>
      <c r="AB1810" s="44">
        <v>0</v>
      </c>
      <c r="AC1810" s="45"/>
    </row>
    <row r="1811" spans="1:29" x14ac:dyDescent="0.2">
      <c r="A1811" s="37">
        <v>1810</v>
      </c>
      <c r="B1811" s="38" t="s">
        <v>190</v>
      </c>
      <c r="C1811" s="39" t="s">
        <v>199</v>
      </c>
      <c r="D1811" s="40">
        <v>44101</v>
      </c>
      <c r="E1811" s="38">
        <v>1</v>
      </c>
      <c r="F1811" s="38"/>
      <c r="G1811" s="38" t="s">
        <v>2</v>
      </c>
      <c r="H1811" s="38" t="s">
        <v>2</v>
      </c>
      <c r="I1811" s="41">
        <v>0</v>
      </c>
      <c r="J1811" s="41">
        <v>2885</v>
      </c>
      <c r="K1811" s="41">
        <v>0</v>
      </c>
      <c r="L1811" s="41">
        <f>SUM(Data5[[#This Row],[CHELTUIELI DE PERSONAL LEI]:[CHELTUIELI DE CAPITAL (ACTIVE NEFINANCIARE ) LEI]])</f>
        <v>2885</v>
      </c>
      <c r="M1811" s="41">
        <f>Data5[[#This Row],[TOTAL CHELTUIELI LEI]]/Data5[[#This Row],[CURS VALUTAR EURO BNR 22 07 2020]]</f>
        <v>596.06206483337121</v>
      </c>
      <c r="N1811" s="49">
        <v>1103</v>
      </c>
      <c r="O1811" s="54"/>
      <c r="P1811" s="54">
        <v>844</v>
      </c>
      <c r="Q1811" s="54"/>
      <c r="R1811" s="54">
        <f>Data5[[#This Row],[PERSOANE ÎNSCRISE ÎN LISTELE ELECTORALE (TURUL 1)            ]]+Data5[[#This Row],[PERSOANE ÎNSCRISE ÎN LISTELE ELECTORALE (TURUL AL 2-LEA)]]</f>
        <v>1103</v>
      </c>
      <c r="S1811" s="54">
        <f>Data5[[#This Row],[PERSOANE CARE AU PARTICIPAT LA VOT (TURUL 1)]]+Data5[[#This Row],[PERSOANE CARE AU PARTICIPAT LA VOT  (TURUL AL 2-LEA)]]</f>
        <v>844</v>
      </c>
      <c r="T1811" s="41">
        <f>Data5[[#This Row],[TOTAL CHELTUIELI LEI]]/Data5[[#This Row],[NUMĂRUL PERSOANELOR ÎNSCRISE ÎN LISTELE ELECTORALE]]</f>
        <v>2.615593834995467</v>
      </c>
      <c r="U1811" s="41">
        <f>Data5[[#This Row],[TOTAL CHELTUIELI EURO]]/Data5[[#This Row],[NUMĂRUL PERSOANELOR ÎNSCRISE ÎN LISTELE ELECTORALE]]</f>
        <v>0.54040078407377268</v>
      </c>
      <c r="V1811" s="41">
        <f>Data5[[#This Row],[TOTAL CHELTUIELI LEI]]/Data5[[#This Row],[NUMĂRUL PERSOANELOR CARE AU PARTICIPAT LA VOT]]</f>
        <v>3.4182464454976302</v>
      </c>
      <c r="W1811" s="41">
        <f>Data5[[#This Row],[TOTAL CHELTUIELI EURO]]/Data5[[#This Row],[NUMĂRUL PERSOANELOR CARE AU PARTICIPAT LA VOT]]</f>
        <v>0.70623467397318862</v>
      </c>
      <c r="X1811" s="43">
        <v>4.8400999999999996</v>
      </c>
      <c r="Y1811" s="114" t="s">
        <v>2891</v>
      </c>
      <c r="Z1811" s="44">
        <v>2</v>
      </c>
      <c r="AA1811" s="115" t="s">
        <v>3105</v>
      </c>
      <c r="AB1811" s="44">
        <v>0</v>
      </c>
      <c r="AC1811" s="45"/>
    </row>
    <row r="1812" spans="1:29" x14ac:dyDescent="0.2">
      <c r="A1812" s="37">
        <v>1811</v>
      </c>
      <c r="B1812" s="38" t="s">
        <v>190</v>
      </c>
      <c r="C1812" s="39" t="s">
        <v>200</v>
      </c>
      <c r="D1812" s="40">
        <v>44101</v>
      </c>
      <c r="E1812" s="38">
        <v>1</v>
      </c>
      <c r="F1812" s="38"/>
      <c r="G1812" s="38" t="s">
        <v>2</v>
      </c>
      <c r="H1812" s="38" t="s">
        <v>2</v>
      </c>
      <c r="I1812" s="41">
        <v>614</v>
      </c>
      <c r="J1812" s="41">
        <v>4891</v>
      </c>
      <c r="K1812" s="41">
        <v>0</v>
      </c>
      <c r="L1812" s="41">
        <f>SUM(Data5[[#This Row],[CHELTUIELI DE PERSONAL LEI]:[CHELTUIELI DE CAPITAL (ACTIVE NEFINANCIARE ) LEI]])</f>
        <v>5505</v>
      </c>
      <c r="M1812" s="41">
        <f>Data5[[#This Row],[TOTAL CHELTUIELI LEI]]/Data5[[#This Row],[CURS VALUTAR EURO BNR 22 07 2020]]</f>
        <v>1137.3731947687031</v>
      </c>
      <c r="N1812" s="49">
        <v>3323</v>
      </c>
      <c r="O1812" s="54"/>
      <c r="P1812" s="54">
        <v>1749</v>
      </c>
      <c r="Q1812" s="54"/>
      <c r="R1812" s="54">
        <f>Data5[[#This Row],[PERSOANE ÎNSCRISE ÎN LISTELE ELECTORALE (TURUL 1)            ]]+Data5[[#This Row],[PERSOANE ÎNSCRISE ÎN LISTELE ELECTORALE (TURUL AL 2-LEA)]]</f>
        <v>3323</v>
      </c>
      <c r="S1812" s="54">
        <f>Data5[[#This Row],[PERSOANE CARE AU PARTICIPAT LA VOT (TURUL 1)]]+Data5[[#This Row],[PERSOANE CARE AU PARTICIPAT LA VOT  (TURUL AL 2-LEA)]]</f>
        <v>1749</v>
      </c>
      <c r="T1812" s="41">
        <f>Data5[[#This Row],[TOTAL CHELTUIELI LEI]]/Data5[[#This Row],[NUMĂRUL PERSOANELOR ÎNSCRISE ÎN LISTELE ELECTORALE]]</f>
        <v>1.6566355702678304</v>
      </c>
      <c r="U1812" s="41">
        <f>Data5[[#This Row],[TOTAL CHELTUIELI EURO]]/Data5[[#This Row],[NUMĂRUL PERSOANELOR ÎNSCRISE ÎN LISTELE ELECTORALE]]</f>
        <v>0.34227300474532141</v>
      </c>
      <c r="V1812" s="41">
        <f>Data5[[#This Row],[TOTAL CHELTUIELI LEI]]/Data5[[#This Row],[NUMĂRUL PERSOANELOR CARE AU PARTICIPAT LA VOT]]</f>
        <v>3.1475128644939967</v>
      </c>
      <c r="W1812" s="41">
        <f>Data5[[#This Row],[TOTAL CHELTUIELI EURO]]/Data5[[#This Row],[NUMĂRUL PERSOANELOR CARE AU PARTICIPAT LA VOT]]</f>
        <v>0.65029913937604522</v>
      </c>
      <c r="X1812" s="43">
        <v>4.8400999999999996</v>
      </c>
      <c r="Y1812" s="114" t="s">
        <v>2894</v>
      </c>
      <c r="Z1812" s="44">
        <v>1</v>
      </c>
      <c r="AA1812" s="115" t="s">
        <v>3105</v>
      </c>
      <c r="AB1812" s="44">
        <v>0</v>
      </c>
      <c r="AC1812" s="45"/>
    </row>
    <row r="1813" spans="1:29" x14ac:dyDescent="0.2">
      <c r="A1813" s="37">
        <v>1812</v>
      </c>
      <c r="B1813" s="38" t="s">
        <v>190</v>
      </c>
      <c r="C1813" s="39" t="s">
        <v>201</v>
      </c>
      <c r="D1813" s="40">
        <v>44101</v>
      </c>
      <c r="E1813" s="38">
        <v>1</v>
      </c>
      <c r="F1813" s="38"/>
      <c r="G1813" s="38" t="s">
        <v>2</v>
      </c>
      <c r="H1813" s="38" t="s">
        <v>2</v>
      </c>
      <c r="I1813" s="41">
        <v>0</v>
      </c>
      <c r="J1813" s="41">
        <v>3000</v>
      </c>
      <c r="K1813" s="41">
        <v>0</v>
      </c>
      <c r="L1813" s="41">
        <f>SUM(Data5[[#This Row],[CHELTUIELI DE PERSONAL LEI]:[CHELTUIELI DE CAPITAL (ACTIVE NEFINANCIARE ) LEI]])</f>
        <v>3000</v>
      </c>
      <c r="M1813" s="41">
        <f>Data5[[#This Row],[TOTAL CHELTUIELI LEI]]/Data5[[#This Row],[CURS VALUTAR EURO BNR 22 07 2020]]</f>
        <v>619.82190450610528</v>
      </c>
      <c r="N1813" s="49">
        <v>2285</v>
      </c>
      <c r="O1813" s="54"/>
      <c r="P1813" s="54">
        <v>1670</v>
      </c>
      <c r="Q1813" s="54"/>
      <c r="R1813" s="54">
        <f>Data5[[#This Row],[PERSOANE ÎNSCRISE ÎN LISTELE ELECTORALE (TURUL 1)            ]]+Data5[[#This Row],[PERSOANE ÎNSCRISE ÎN LISTELE ELECTORALE (TURUL AL 2-LEA)]]</f>
        <v>2285</v>
      </c>
      <c r="S1813" s="54">
        <f>Data5[[#This Row],[PERSOANE CARE AU PARTICIPAT LA VOT (TURUL 1)]]+Data5[[#This Row],[PERSOANE CARE AU PARTICIPAT LA VOT  (TURUL AL 2-LEA)]]</f>
        <v>1670</v>
      </c>
      <c r="T1813" s="41">
        <f>Data5[[#This Row],[TOTAL CHELTUIELI LEI]]/Data5[[#This Row],[NUMĂRUL PERSOANELOR ÎNSCRISE ÎN LISTELE ELECTORALE]]</f>
        <v>1.3129102844638949</v>
      </c>
      <c r="U1813" s="41">
        <f>Data5[[#This Row],[TOTAL CHELTUIELI EURO]]/Data5[[#This Row],[NUMĂRUL PERSOANELOR ÎNSCRISE ÎN LISTELE ELECTORALE]]</f>
        <v>0.27125685098735464</v>
      </c>
      <c r="V1813" s="41">
        <f>Data5[[#This Row],[TOTAL CHELTUIELI LEI]]/Data5[[#This Row],[NUMĂRUL PERSOANELOR CARE AU PARTICIPAT LA VOT]]</f>
        <v>1.7964071856287425</v>
      </c>
      <c r="W1813" s="41">
        <f>Data5[[#This Row],[TOTAL CHELTUIELI EURO]]/Data5[[#This Row],[NUMĂRUL PERSOANELOR CARE AU PARTICIPAT LA VOT]]</f>
        <v>0.37115084102161994</v>
      </c>
      <c r="X1813" s="43">
        <v>4.8400999999999996</v>
      </c>
      <c r="Y1813" s="114" t="s">
        <v>2894</v>
      </c>
      <c r="Z1813" s="44">
        <v>1</v>
      </c>
      <c r="AA1813" s="115" t="s">
        <v>3105</v>
      </c>
      <c r="AB1813" s="44">
        <v>0</v>
      </c>
      <c r="AC1813" s="45"/>
    </row>
    <row r="1814" spans="1:29" x14ac:dyDescent="0.2">
      <c r="A1814" s="37">
        <v>1813</v>
      </c>
      <c r="B1814" s="38" t="s">
        <v>190</v>
      </c>
      <c r="C1814" s="39" t="s">
        <v>202</v>
      </c>
      <c r="D1814" s="40">
        <v>44101</v>
      </c>
      <c r="E1814" s="38">
        <v>1</v>
      </c>
      <c r="F1814" s="38"/>
      <c r="G1814" s="38" t="s">
        <v>2</v>
      </c>
      <c r="H1814" s="38" t="s">
        <v>2</v>
      </c>
      <c r="I1814" s="41">
        <v>0</v>
      </c>
      <c r="J1814" s="41">
        <v>7255</v>
      </c>
      <c r="K1814" s="41">
        <v>0</v>
      </c>
      <c r="L1814" s="41">
        <f>SUM(Data5[[#This Row],[CHELTUIELI DE PERSONAL LEI]:[CHELTUIELI DE CAPITAL (ACTIVE NEFINANCIARE ) LEI]])</f>
        <v>7255</v>
      </c>
      <c r="M1814" s="41">
        <f>Data5[[#This Row],[TOTAL CHELTUIELI LEI]]/Data5[[#This Row],[CURS VALUTAR EURO BNR 22 07 2020]]</f>
        <v>1498.9359723972645</v>
      </c>
      <c r="N1814" s="49">
        <v>1703</v>
      </c>
      <c r="O1814" s="54"/>
      <c r="P1814" s="54">
        <v>975</v>
      </c>
      <c r="Q1814" s="54"/>
      <c r="R1814" s="54">
        <f>Data5[[#This Row],[PERSOANE ÎNSCRISE ÎN LISTELE ELECTORALE (TURUL 1)            ]]+Data5[[#This Row],[PERSOANE ÎNSCRISE ÎN LISTELE ELECTORALE (TURUL AL 2-LEA)]]</f>
        <v>1703</v>
      </c>
      <c r="S1814" s="54">
        <f>Data5[[#This Row],[PERSOANE CARE AU PARTICIPAT LA VOT (TURUL 1)]]+Data5[[#This Row],[PERSOANE CARE AU PARTICIPAT LA VOT  (TURUL AL 2-LEA)]]</f>
        <v>975</v>
      </c>
      <c r="T1814" s="41">
        <f>Data5[[#This Row],[TOTAL CHELTUIELI LEI]]/Data5[[#This Row],[NUMĂRUL PERSOANELOR ÎNSCRISE ÎN LISTELE ELECTORALE]]</f>
        <v>4.260129183793306</v>
      </c>
      <c r="U1814" s="41">
        <f>Data5[[#This Row],[TOTAL CHELTUIELI EURO]]/Data5[[#This Row],[NUMĂRUL PERSOANELOR ÎNSCRISE ÎN LISTELE ELECTORALE]]</f>
        <v>0.88017379471360224</v>
      </c>
      <c r="V1814" s="41">
        <f>Data5[[#This Row],[TOTAL CHELTUIELI LEI]]/Data5[[#This Row],[NUMĂRUL PERSOANELOR CARE AU PARTICIPAT LA VOT]]</f>
        <v>7.4410256410256412</v>
      </c>
      <c r="W1814" s="41">
        <f>Data5[[#This Row],[TOTAL CHELTUIELI EURO]]/Data5[[#This Row],[NUMĂRUL PERSOANELOR CARE AU PARTICIPAT LA VOT]]</f>
        <v>1.5373702280997585</v>
      </c>
      <c r="X1814" s="43">
        <v>4.8400999999999996</v>
      </c>
      <c r="Y1814" s="114" t="s">
        <v>2895</v>
      </c>
      <c r="Z1814" s="44">
        <v>4</v>
      </c>
      <c r="AA1814" s="115" t="s">
        <v>3105</v>
      </c>
      <c r="AB1814" s="44">
        <v>0</v>
      </c>
      <c r="AC1814" s="45"/>
    </row>
    <row r="1815" spans="1:29" x14ac:dyDescent="0.2">
      <c r="A1815" s="37">
        <v>1814</v>
      </c>
      <c r="B1815" s="38" t="s">
        <v>190</v>
      </c>
      <c r="C1815" s="39" t="s">
        <v>203</v>
      </c>
      <c r="D1815" s="40">
        <v>44101</v>
      </c>
      <c r="E1815" s="38">
        <v>1</v>
      </c>
      <c r="F1815" s="38"/>
      <c r="G1815" s="38" t="s">
        <v>2</v>
      </c>
      <c r="H1815" s="38" t="s">
        <v>2</v>
      </c>
      <c r="I1815" s="41">
        <v>7274.2</v>
      </c>
      <c r="J1815" s="41">
        <v>5092</v>
      </c>
      <c r="K1815" s="41">
        <v>0</v>
      </c>
      <c r="L1815" s="41">
        <f>SUM(Data5[[#This Row],[CHELTUIELI DE PERSONAL LEI]:[CHELTUIELI DE CAPITAL (ACTIVE NEFINANCIARE ) LEI]])</f>
        <v>12366.2</v>
      </c>
      <c r="M1815" s="41">
        <f>Data5[[#This Row],[TOTAL CHELTUIELI LEI]]/Data5[[#This Row],[CURS VALUTAR EURO BNR 22 07 2020]]</f>
        <v>2554.9472118344665</v>
      </c>
      <c r="N1815" s="49">
        <v>2589</v>
      </c>
      <c r="O1815" s="54"/>
      <c r="P1815" s="54">
        <v>2111</v>
      </c>
      <c r="Q1815" s="54"/>
      <c r="R1815" s="54">
        <f>Data5[[#This Row],[PERSOANE ÎNSCRISE ÎN LISTELE ELECTORALE (TURUL 1)            ]]+Data5[[#This Row],[PERSOANE ÎNSCRISE ÎN LISTELE ELECTORALE (TURUL AL 2-LEA)]]</f>
        <v>2589</v>
      </c>
      <c r="S1815" s="54">
        <f>Data5[[#This Row],[PERSOANE CARE AU PARTICIPAT LA VOT (TURUL 1)]]+Data5[[#This Row],[PERSOANE CARE AU PARTICIPAT LA VOT  (TURUL AL 2-LEA)]]</f>
        <v>2111</v>
      </c>
      <c r="T1815" s="41">
        <f>Data5[[#This Row],[TOTAL CHELTUIELI LEI]]/Data5[[#This Row],[NUMĂRUL PERSOANELOR ÎNSCRISE ÎN LISTELE ELECTORALE]]</f>
        <v>4.7764387794515262</v>
      </c>
      <c r="U1815" s="41">
        <f>Data5[[#This Row],[TOTAL CHELTUIELI EURO]]/Data5[[#This Row],[NUMĂRUL PERSOANELOR ÎNSCRISE ÎN LISTELE ELECTORALE]]</f>
        <v>0.98684712701215394</v>
      </c>
      <c r="V1815" s="41">
        <f>Data5[[#This Row],[TOTAL CHELTUIELI LEI]]/Data5[[#This Row],[NUMĂRUL PERSOANELOR CARE AU PARTICIPAT LA VOT]]</f>
        <v>5.8579819990525817</v>
      </c>
      <c r="W1815" s="41">
        <f>Data5[[#This Row],[TOTAL CHELTUIELI EURO]]/Data5[[#This Row],[NUMĂRUL PERSOANELOR CARE AU PARTICIPAT LA VOT]]</f>
        <v>1.2103018530717511</v>
      </c>
      <c r="X1815" s="43">
        <v>4.8400999999999996</v>
      </c>
      <c r="Y1815" s="114" t="s">
        <v>2895</v>
      </c>
      <c r="Z1815" s="44">
        <v>4</v>
      </c>
      <c r="AA1815" s="115" t="s">
        <v>3105</v>
      </c>
      <c r="AB1815" s="44">
        <v>0</v>
      </c>
      <c r="AC1815" s="45"/>
    </row>
    <row r="1816" spans="1:29" x14ac:dyDescent="0.2">
      <c r="A1816" s="37">
        <v>1815</v>
      </c>
      <c r="B1816" s="38" t="s">
        <v>190</v>
      </c>
      <c r="C1816" s="39" t="s">
        <v>204</v>
      </c>
      <c r="D1816" s="40">
        <v>44101</v>
      </c>
      <c r="E1816" s="38">
        <v>1</v>
      </c>
      <c r="F1816" s="38"/>
      <c r="G1816" s="38" t="s">
        <v>2</v>
      </c>
      <c r="H1816" s="38" t="s">
        <v>2</v>
      </c>
      <c r="I1816" s="41">
        <v>1000</v>
      </c>
      <c r="J1816" s="41">
        <v>12284</v>
      </c>
      <c r="K1816" s="41">
        <v>0</v>
      </c>
      <c r="L1816" s="41">
        <f>SUM(Data5[[#This Row],[CHELTUIELI DE PERSONAL LEI]:[CHELTUIELI DE CAPITAL (ACTIVE NEFINANCIARE ) LEI]])</f>
        <v>13284</v>
      </c>
      <c r="M1816" s="41">
        <f>Data5[[#This Row],[TOTAL CHELTUIELI LEI]]/Data5[[#This Row],[CURS VALUTAR EURO BNR 22 07 2020]]</f>
        <v>2744.571393153034</v>
      </c>
      <c r="N1816" s="49">
        <v>1714</v>
      </c>
      <c r="O1816" s="54"/>
      <c r="P1816" s="54">
        <v>1437</v>
      </c>
      <c r="Q1816" s="54"/>
      <c r="R1816" s="54">
        <f>Data5[[#This Row],[PERSOANE ÎNSCRISE ÎN LISTELE ELECTORALE (TURUL 1)            ]]+Data5[[#This Row],[PERSOANE ÎNSCRISE ÎN LISTELE ELECTORALE (TURUL AL 2-LEA)]]</f>
        <v>1714</v>
      </c>
      <c r="S1816" s="54">
        <f>Data5[[#This Row],[PERSOANE CARE AU PARTICIPAT LA VOT (TURUL 1)]]+Data5[[#This Row],[PERSOANE CARE AU PARTICIPAT LA VOT  (TURUL AL 2-LEA)]]</f>
        <v>1437</v>
      </c>
      <c r="T1816" s="41">
        <f>Data5[[#This Row],[TOTAL CHELTUIELI LEI]]/Data5[[#This Row],[NUMĂRUL PERSOANELOR ÎNSCRISE ÎN LISTELE ELECTORALE]]</f>
        <v>7.750291715285881</v>
      </c>
      <c r="U1816" s="41">
        <f>Data5[[#This Row],[TOTAL CHELTUIELI EURO]]/Data5[[#This Row],[NUMĂRUL PERSOANELOR ÎNSCRISE ÎN LISTELE ELECTORALE]]</f>
        <v>1.6012668571487947</v>
      </c>
      <c r="V1816" s="41">
        <f>Data5[[#This Row],[TOTAL CHELTUIELI LEI]]/Data5[[#This Row],[NUMĂRUL PERSOANELOR CARE AU PARTICIPAT LA VOT]]</f>
        <v>9.2442588726513577</v>
      </c>
      <c r="W1816" s="41">
        <f>Data5[[#This Row],[TOTAL CHELTUIELI EURO]]/Data5[[#This Row],[NUMĂRUL PERSOANELOR CARE AU PARTICIPAT LA VOT]]</f>
        <v>1.9099313800647419</v>
      </c>
      <c r="X1816" s="43">
        <v>4.8400999999999996</v>
      </c>
      <c r="Y1816" s="114" t="s">
        <v>2886</v>
      </c>
      <c r="Z1816" s="44">
        <v>7</v>
      </c>
      <c r="AA1816" s="115" t="s">
        <v>3107</v>
      </c>
      <c r="AB1816" s="44">
        <v>1</v>
      </c>
      <c r="AC1816" s="45"/>
    </row>
    <row r="1817" spans="1:29" x14ac:dyDescent="0.2">
      <c r="A1817" s="37">
        <v>1816</v>
      </c>
      <c r="B1817" s="38" t="s">
        <v>190</v>
      </c>
      <c r="C1817" s="39" t="s">
        <v>205</v>
      </c>
      <c r="D1817" s="40">
        <v>44101</v>
      </c>
      <c r="E1817" s="38">
        <v>1</v>
      </c>
      <c r="F1817" s="38"/>
      <c r="G1817" s="38" t="s">
        <v>2</v>
      </c>
      <c r="H1817" s="38" t="s">
        <v>2</v>
      </c>
      <c r="I1817" s="41">
        <v>0</v>
      </c>
      <c r="J1817" s="41">
        <v>2128</v>
      </c>
      <c r="K1817" s="41">
        <v>0</v>
      </c>
      <c r="L1817" s="41">
        <f>SUM(Data5[[#This Row],[CHELTUIELI DE PERSONAL LEI]:[CHELTUIELI DE CAPITAL (ACTIVE NEFINANCIARE ) LEI]])</f>
        <v>2128</v>
      </c>
      <c r="M1817" s="41">
        <f>Data5[[#This Row],[TOTAL CHELTUIELI LEI]]/Data5[[#This Row],[CURS VALUTAR EURO BNR 22 07 2020]]</f>
        <v>439.66033759633069</v>
      </c>
      <c r="N1817" s="49">
        <v>389</v>
      </c>
      <c r="O1817" s="54"/>
      <c r="P1817" s="54">
        <v>389</v>
      </c>
      <c r="Q1817" s="54"/>
      <c r="R1817" s="54">
        <f>Data5[[#This Row],[PERSOANE ÎNSCRISE ÎN LISTELE ELECTORALE (TURUL 1)            ]]+Data5[[#This Row],[PERSOANE ÎNSCRISE ÎN LISTELE ELECTORALE (TURUL AL 2-LEA)]]</f>
        <v>389</v>
      </c>
      <c r="S1817" s="54">
        <f>Data5[[#This Row],[PERSOANE CARE AU PARTICIPAT LA VOT (TURUL 1)]]+Data5[[#This Row],[PERSOANE CARE AU PARTICIPAT LA VOT  (TURUL AL 2-LEA)]]</f>
        <v>389</v>
      </c>
      <c r="T1817" s="41">
        <f>Data5[[#This Row],[TOTAL CHELTUIELI LEI]]/Data5[[#This Row],[NUMĂRUL PERSOANELOR ÎNSCRISE ÎN LISTELE ELECTORALE]]</f>
        <v>5.4704370179948585</v>
      </c>
      <c r="U1817" s="41">
        <f>Data5[[#This Row],[TOTAL CHELTUIELI EURO]]/Data5[[#This Row],[NUMĂRUL PERSOANELOR ÎNSCRISE ÎN LISTELE ELECTORALE]]</f>
        <v>1.1302322303247576</v>
      </c>
      <c r="V1817" s="41">
        <f>Data5[[#This Row],[TOTAL CHELTUIELI LEI]]/Data5[[#This Row],[NUMĂRUL PERSOANELOR CARE AU PARTICIPAT LA VOT]]</f>
        <v>5.4704370179948585</v>
      </c>
      <c r="W1817" s="41">
        <f>Data5[[#This Row],[TOTAL CHELTUIELI EURO]]/Data5[[#This Row],[NUMĂRUL PERSOANELOR CARE AU PARTICIPAT LA VOT]]</f>
        <v>1.1302322303247576</v>
      </c>
      <c r="X1817" s="43">
        <v>4.8400999999999996</v>
      </c>
      <c r="Y1817" s="114" t="s">
        <v>2892</v>
      </c>
      <c r="Z1817" s="44">
        <v>5</v>
      </c>
      <c r="AA1817" s="115" t="s">
        <v>3107</v>
      </c>
      <c r="AB1817" s="44">
        <v>1</v>
      </c>
      <c r="AC1817" s="45"/>
    </row>
    <row r="1818" spans="1:29" x14ac:dyDescent="0.2">
      <c r="A1818" s="37">
        <v>1817</v>
      </c>
      <c r="B1818" s="38" t="s">
        <v>190</v>
      </c>
      <c r="C1818" s="39" t="s">
        <v>206</v>
      </c>
      <c r="D1818" s="40">
        <v>44101</v>
      </c>
      <c r="E1818" s="38">
        <v>1</v>
      </c>
      <c r="F1818" s="38"/>
      <c r="G1818" s="38" t="s">
        <v>2</v>
      </c>
      <c r="H1818" s="38" t="s">
        <v>2</v>
      </c>
      <c r="I1818" s="41">
        <v>0</v>
      </c>
      <c r="J1818" s="41">
        <v>10280</v>
      </c>
      <c r="K1818" s="41">
        <v>0</v>
      </c>
      <c r="L1818" s="41">
        <f>SUM(Data5[[#This Row],[CHELTUIELI DE PERSONAL LEI]:[CHELTUIELI DE CAPITAL (ACTIVE NEFINANCIARE ) LEI]])</f>
        <v>10280</v>
      </c>
      <c r="M1818" s="41">
        <f>Data5[[#This Row],[TOTAL CHELTUIELI LEI]]/Data5[[#This Row],[CURS VALUTAR EURO BNR 22 07 2020]]</f>
        <v>2123.923059440921</v>
      </c>
      <c r="N1818" s="49">
        <v>4816</v>
      </c>
      <c r="O1818" s="54"/>
      <c r="P1818" s="54">
        <v>3453</v>
      </c>
      <c r="Q1818" s="54"/>
      <c r="R1818" s="54">
        <f>Data5[[#This Row],[PERSOANE ÎNSCRISE ÎN LISTELE ELECTORALE (TURUL 1)            ]]+Data5[[#This Row],[PERSOANE ÎNSCRISE ÎN LISTELE ELECTORALE (TURUL AL 2-LEA)]]</f>
        <v>4816</v>
      </c>
      <c r="S1818" s="54">
        <f>Data5[[#This Row],[PERSOANE CARE AU PARTICIPAT LA VOT (TURUL 1)]]+Data5[[#This Row],[PERSOANE CARE AU PARTICIPAT LA VOT  (TURUL AL 2-LEA)]]</f>
        <v>3453</v>
      </c>
      <c r="T1818" s="41">
        <f>Data5[[#This Row],[TOTAL CHELTUIELI LEI]]/Data5[[#This Row],[NUMĂRUL PERSOANELOR ÎNSCRISE ÎN LISTELE ELECTORALE]]</f>
        <v>2.1345514950166113</v>
      </c>
      <c r="U1818" s="41">
        <f>Data5[[#This Row],[TOTAL CHELTUIELI EURO]]/Data5[[#This Row],[NUMĂRUL PERSOANELOR ÎNSCRISE ÎN LISTELE ELECTORALE]]</f>
        <v>0.44101392430251679</v>
      </c>
      <c r="V1818" s="41">
        <f>Data5[[#This Row],[TOTAL CHELTUIELI LEI]]/Data5[[#This Row],[NUMĂRUL PERSOANELOR CARE AU PARTICIPAT LA VOT]]</f>
        <v>2.97712134375905</v>
      </c>
      <c r="W1818" s="41">
        <f>Data5[[#This Row],[TOTAL CHELTUIELI EURO]]/Data5[[#This Row],[NUMĂRUL PERSOANELOR CARE AU PARTICIPAT LA VOT]]</f>
        <v>0.61509500707817</v>
      </c>
      <c r="X1818" s="43">
        <v>4.8400999999999996</v>
      </c>
      <c r="Y1818" s="114" t="s">
        <v>2891</v>
      </c>
      <c r="Z1818" s="44">
        <v>2</v>
      </c>
      <c r="AA1818" s="115" t="s">
        <v>3105</v>
      </c>
      <c r="AB1818" s="44">
        <v>0</v>
      </c>
      <c r="AC1818" s="45"/>
    </row>
    <row r="1819" spans="1:29" x14ac:dyDescent="0.2">
      <c r="A1819" s="37">
        <v>1818</v>
      </c>
      <c r="B1819" s="38" t="s">
        <v>190</v>
      </c>
      <c r="C1819" s="39" t="s">
        <v>207</v>
      </c>
      <c r="D1819" s="40">
        <v>44101</v>
      </c>
      <c r="E1819" s="38">
        <v>1</v>
      </c>
      <c r="F1819" s="38"/>
      <c r="G1819" s="38" t="s">
        <v>2</v>
      </c>
      <c r="H1819" s="38" t="s">
        <v>2</v>
      </c>
      <c r="I1819" s="41">
        <v>4000</v>
      </c>
      <c r="J1819" s="41">
        <v>2810</v>
      </c>
      <c r="K1819" s="41">
        <v>0</v>
      </c>
      <c r="L1819" s="41">
        <f>SUM(Data5[[#This Row],[CHELTUIELI DE PERSONAL LEI]:[CHELTUIELI DE CAPITAL (ACTIVE NEFINANCIARE ) LEI]])</f>
        <v>6810</v>
      </c>
      <c r="M1819" s="41">
        <f>Data5[[#This Row],[TOTAL CHELTUIELI LEI]]/Data5[[#This Row],[CURS VALUTAR EURO BNR 22 07 2020]]</f>
        <v>1406.9957232288591</v>
      </c>
      <c r="N1819" s="49">
        <v>1032</v>
      </c>
      <c r="O1819" s="54"/>
      <c r="P1819" s="54">
        <v>739</v>
      </c>
      <c r="Q1819" s="54"/>
      <c r="R1819" s="54">
        <f>Data5[[#This Row],[PERSOANE ÎNSCRISE ÎN LISTELE ELECTORALE (TURUL 1)            ]]+Data5[[#This Row],[PERSOANE ÎNSCRISE ÎN LISTELE ELECTORALE (TURUL AL 2-LEA)]]</f>
        <v>1032</v>
      </c>
      <c r="S1819" s="54">
        <f>Data5[[#This Row],[PERSOANE CARE AU PARTICIPAT LA VOT (TURUL 1)]]+Data5[[#This Row],[PERSOANE CARE AU PARTICIPAT LA VOT  (TURUL AL 2-LEA)]]</f>
        <v>739</v>
      </c>
      <c r="T1819" s="41">
        <f>Data5[[#This Row],[TOTAL CHELTUIELI LEI]]/Data5[[#This Row],[NUMĂRUL PERSOANELOR ÎNSCRISE ÎN LISTELE ELECTORALE]]</f>
        <v>6.5988372093023253</v>
      </c>
      <c r="U1819" s="41">
        <f>Data5[[#This Row],[TOTAL CHELTUIELI EURO]]/Data5[[#This Row],[NUMĂRUL PERSOANELOR ÎNSCRISE ÎN LISTELE ELECTORALE]]</f>
        <v>1.3633679488651735</v>
      </c>
      <c r="V1819" s="41">
        <f>Data5[[#This Row],[TOTAL CHELTUIELI LEI]]/Data5[[#This Row],[NUMĂRUL PERSOANELOR CARE AU PARTICIPAT LA VOT]]</f>
        <v>9.2151556156968883</v>
      </c>
      <c r="W1819" s="41">
        <f>Data5[[#This Row],[TOTAL CHELTUIELI EURO]]/Data5[[#This Row],[NUMĂRUL PERSOANELOR CARE AU PARTICIPAT LA VOT]]</f>
        <v>1.903918434680459</v>
      </c>
      <c r="X1819" s="43">
        <v>4.8400999999999996</v>
      </c>
      <c r="Y1819" s="114" t="s">
        <v>2889</v>
      </c>
      <c r="Z1819" s="44">
        <v>6</v>
      </c>
      <c r="AA1819" s="115" t="s">
        <v>3107</v>
      </c>
      <c r="AB1819" s="44">
        <v>1</v>
      </c>
      <c r="AC1819" s="45"/>
    </row>
    <row r="1820" spans="1:29" x14ac:dyDescent="0.2">
      <c r="A1820" s="37">
        <v>1819</v>
      </c>
      <c r="B1820" s="38" t="s">
        <v>190</v>
      </c>
      <c r="C1820" s="39" t="s">
        <v>208</v>
      </c>
      <c r="D1820" s="40">
        <v>44101</v>
      </c>
      <c r="E1820" s="38">
        <v>1</v>
      </c>
      <c r="F1820" s="38"/>
      <c r="G1820" s="38" t="s">
        <v>2</v>
      </c>
      <c r="H1820" s="38" t="s">
        <v>2</v>
      </c>
      <c r="I1820" s="41">
        <v>17490</v>
      </c>
      <c r="J1820" s="41">
        <v>8439</v>
      </c>
      <c r="K1820" s="41">
        <v>0</v>
      </c>
      <c r="L1820" s="41">
        <f>SUM(Data5[[#This Row],[CHELTUIELI DE PERSONAL LEI]:[CHELTUIELI DE CAPITAL (ACTIVE NEFINANCIARE ) LEI]])</f>
        <v>25929</v>
      </c>
      <c r="M1820" s="41">
        <f>Data5[[#This Row],[TOTAL CHELTUIELI LEI]]/Data5[[#This Row],[CURS VALUTAR EURO BNR 22 07 2020]]</f>
        <v>5357.1207206462677</v>
      </c>
      <c r="N1820" s="49">
        <v>2688</v>
      </c>
      <c r="O1820" s="54"/>
      <c r="P1820" s="54">
        <v>2023</v>
      </c>
      <c r="Q1820" s="54"/>
      <c r="R1820" s="54">
        <f>Data5[[#This Row],[PERSOANE ÎNSCRISE ÎN LISTELE ELECTORALE (TURUL 1)            ]]+Data5[[#This Row],[PERSOANE ÎNSCRISE ÎN LISTELE ELECTORALE (TURUL AL 2-LEA)]]</f>
        <v>2688</v>
      </c>
      <c r="S1820" s="54">
        <f>Data5[[#This Row],[PERSOANE CARE AU PARTICIPAT LA VOT (TURUL 1)]]+Data5[[#This Row],[PERSOANE CARE AU PARTICIPAT LA VOT  (TURUL AL 2-LEA)]]</f>
        <v>2023</v>
      </c>
      <c r="T1820" s="41">
        <f>Data5[[#This Row],[TOTAL CHELTUIELI LEI]]/Data5[[#This Row],[NUMĂRUL PERSOANELOR ÎNSCRISE ÎN LISTELE ELECTORALE]]</f>
        <v>9.6462053571428577</v>
      </c>
      <c r="U1820" s="41">
        <f>Data5[[#This Row],[TOTAL CHELTUIELI EURO]]/Data5[[#This Row],[NUMĂRUL PERSOANELOR ÎNSCRISE ÎN LISTELE ELECTORALE]]</f>
        <v>1.9929764585737604</v>
      </c>
      <c r="V1820" s="41">
        <f>Data5[[#This Row],[TOTAL CHELTUIELI LEI]]/Data5[[#This Row],[NUMĂRUL PERSOANELOR CARE AU PARTICIPAT LA VOT]]</f>
        <v>12.817103311913</v>
      </c>
      <c r="W1820" s="41">
        <f>Data5[[#This Row],[TOTAL CHELTUIELI EURO]]/Data5[[#This Row],[NUMĂRUL PERSOANELOR CARE AU PARTICIPAT LA VOT]]</f>
        <v>2.6481071283471418</v>
      </c>
      <c r="X1820" s="43">
        <v>4.8400999999999996</v>
      </c>
      <c r="Y1820" s="114" t="s">
        <v>2887</v>
      </c>
      <c r="Z1820" s="44">
        <v>9</v>
      </c>
      <c r="AA1820" s="115" t="s">
        <v>3107</v>
      </c>
      <c r="AB1820" s="44">
        <v>1</v>
      </c>
      <c r="AC1820" s="45"/>
    </row>
    <row r="1821" spans="1:29" x14ac:dyDescent="0.2">
      <c r="A1821" s="37">
        <v>1820</v>
      </c>
      <c r="B1821" s="38" t="s">
        <v>190</v>
      </c>
      <c r="C1821" s="39" t="s">
        <v>209</v>
      </c>
      <c r="D1821" s="40">
        <v>44101</v>
      </c>
      <c r="E1821" s="38">
        <v>1</v>
      </c>
      <c r="F1821" s="38"/>
      <c r="G1821" s="38" t="s">
        <v>2</v>
      </c>
      <c r="H1821" s="38" t="s">
        <v>2</v>
      </c>
      <c r="I1821" s="41">
        <v>112015</v>
      </c>
      <c r="J1821" s="41">
        <v>5099.5</v>
      </c>
      <c r="K1821" s="41">
        <v>0</v>
      </c>
      <c r="L1821" s="41">
        <f>SUM(Data5[[#This Row],[CHELTUIELI DE PERSONAL LEI]:[CHELTUIELI DE CAPITAL (ACTIVE NEFINANCIARE ) LEI]])</f>
        <v>117114.5</v>
      </c>
      <c r="M1821" s="41">
        <f>Data5[[#This Row],[TOTAL CHELTUIELI LEI]]/Data5[[#This Row],[CURS VALUTAR EURO BNR 22 07 2020]]</f>
        <v>24196.710811760091</v>
      </c>
      <c r="N1821" s="49">
        <v>2407</v>
      </c>
      <c r="O1821" s="54"/>
      <c r="P1821" s="54">
        <v>2069</v>
      </c>
      <c r="Q1821" s="54"/>
      <c r="R1821" s="54">
        <f>Data5[[#This Row],[PERSOANE ÎNSCRISE ÎN LISTELE ELECTORALE (TURUL 1)            ]]+Data5[[#This Row],[PERSOANE ÎNSCRISE ÎN LISTELE ELECTORALE (TURUL AL 2-LEA)]]</f>
        <v>2407</v>
      </c>
      <c r="S1821" s="54">
        <f>Data5[[#This Row],[PERSOANE CARE AU PARTICIPAT LA VOT (TURUL 1)]]+Data5[[#This Row],[PERSOANE CARE AU PARTICIPAT LA VOT  (TURUL AL 2-LEA)]]</f>
        <v>2069</v>
      </c>
      <c r="T1821" s="41">
        <f>Data5[[#This Row],[TOTAL CHELTUIELI LEI]]/Data5[[#This Row],[NUMĂRUL PERSOANELOR ÎNSCRISE ÎN LISTELE ELECTORALE]]</f>
        <v>48.655795596177818</v>
      </c>
      <c r="U1821" s="41">
        <f>Data5[[#This Row],[TOTAL CHELTUIELI EURO]]/Data5[[#This Row],[NUMĂRUL PERSOANELOR ÎNSCRISE ÎN LISTELE ELECTORALE]]</f>
        <v>10.052642630560902</v>
      </c>
      <c r="V1821" s="41">
        <f>Data5[[#This Row],[TOTAL CHELTUIELI LEI]]/Data5[[#This Row],[NUMĂRUL PERSOANELOR CARE AU PARTICIPAT LA VOT]]</f>
        <v>56.604398260029001</v>
      </c>
      <c r="W1821" s="41">
        <f>Data5[[#This Row],[TOTAL CHELTUIELI EURO]]/Data5[[#This Row],[NUMĂRUL PERSOANELOR CARE AU PARTICIPAT LA VOT]]</f>
        <v>11.694881977651082</v>
      </c>
      <c r="X1821" s="43">
        <v>4.8400999999999996</v>
      </c>
      <c r="Y1821" s="114" t="s">
        <v>2932</v>
      </c>
      <c r="Z1821" s="44">
        <v>48</v>
      </c>
      <c r="AA1821" s="115" t="s">
        <v>3127</v>
      </c>
      <c r="AB1821" s="44">
        <v>10</v>
      </c>
      <c r="AC1821" s="45"/>
    </row>
    <row r="1822" spans="1:29" x14ac:dyDescent="0.2">
      <c r="A1822" s="37">
        <v>1821</v>
      </c>
      <c r="B1822" s="38" t="s">
        <v>190</v>
      </c>
      <c r="C1822" s="39" t="s">
        <v>210</v>
      </c>
      <c r="D1822" s="40">
        <v>44101</v>
      </c>
      <c r="E1822" s="38">
        <v>1</v>
      </c>
      <c r="F1822" s="38"/>
      <c r="G1822" s="38" t="s">
        <v>2</v>
      </c>
      <c r="H1822" s="38" t="s">
        <v>2</v>
      </c>
      <c r="I1822" s="41">
        <v>0</v>
      </c>
      <c r="J1822" s="41">
        <v>8292</v>
      </c>
      <c r="K1822" s="41">
        <v>0</v>
      </c>
      <c r="L1822" s="41">
        <f>SUM(Data5[[#This Row],[CHELTUIELI DE PERSONAL LEI]:[CHELTUIELI DE CAPITAL (ACTIVE NEFINANCIARE ) LEI]])</f>
        <v>8292</v>
      </c>
      <c r="M1822" s="41">
        <f>Data5[[#This Row],[TOTAL CHELTUIELI LEI]]/Data5[[#This Row],[CURS VALUTAR EURO BNR 22 07 2020]]</f>
        <v>1713.1877440548751</v>
      </c>
      <c r="N1822" s="49">
        <v>2056</v>
      </c>
      <c r="O1822" s="54"/>
      <c r="P1822" s="54">
        <v>1489</v>
      </c>
      <c r="Q1822" s="54"/>
      <c r="R1822" s="54">
        <f>Data5[[#This Row],[PERSOANE ÎNSCRISE ÎN LISTELE ELECTORALE (TURUL 1)            ]]+Data5[[#This Row],[PERSOANE ÎNSCRISE ÎN LISTELE ELECTORALE (TURUL AL 2-LEA)]]</f>
        <v>2056</v>
      </c>
      <c r="S1822" s="54">
        <f>Data5[[#This Row],[PERSOANE CARE AU PARTICIPAT LA VOT (TURUL 1)]]+Data5[[#This Row],[PERSOANE CARE AU PARTICIPAT LA VOT  (TURUL AL 2-LEA)]]</f>
        <v>1489</v>
      </c>
      <c r="T1822" s="41">
        <f>Data5[[#This Row],[TOTAL CHELTUIELI LEI]]/Data5[[#This Row],[NUMĂRUL PERSOANELOR ÎNSCRISE ÎN LISTELE ELECTORALE]]</f>
        <v>4.0330739299610894</v>
      </c>
      <c r="U1822" s="41">
        <f>Data5[[#This Row],[TOTAL CHELTUIELI EURO]]/Data5[[#This Row],[NUMĂRUL PERSOANELOR ÎNSCRISE ÎN LISTELE ELECTORALE]]</f>
        <v>0.83326252142746848</v>
      </c>
      <c r="V1822" s="41">
        <f>Data5[[#This Row],[TOTAL CHELTUIELI LEI]]/Data5[[#This Row],[NUMĂRUL PERSOANELOR CARE AU PARTICIPAT LA VOT]]</f>
        <v>5.5688381464069847</v>
      </c>
      <c r="W1822" s="41">
        <f>Data5[[#This Row],[TOTAL CHELTUIELI EURO]]/Data5[[#This Row],[NUMĂRUL PERSOANELOR CARE AU PARTICIPAT LA VOT]]</f>
        <v>1.1505626219307421</v>
      </c>
      <c r="X1822" s="43">
        <v>4.8400999999999996</v>
      </c>
      <c r="Y1822" s="114" t="s">
        <v>2895</v>
      </c>
      <c r="Z1822" s="44">
        <v>4</v>
      </c>
      <c r="AA1822" s="115" t="s">
        <v>3105</v>
      </c>
      <c r="AB1822" s="44">
        <v>0</v>
      </c>
      <c r="AC1822" s="45"/>
    </row>
    <row r="1823" spans="1:29" x14ac:dyDescent="0.2">
      <c r="A1823" s="37">
        <v>1822</v>
      </c>
      <c r="B1823" s="38" t="s">
        <v>190</v>
      </c>
      <c r="C1823" s="39" t="s">
        <v>211</v>
      </c>
      <c r="D1823" s="40">
        <v>44101</v>
      </c>
      <c r="E1823" s="38">
        <v>1</v>
      </c>
      <c r="F1823" s="38"/>
      <c r="G1823" s="38" t="s">
        <v>2</v>
      </c>
      <c r="H1823" s="38" t="s">
        <v>2</v>
      </c>
      <c r="I1823" s="41">
        <v>510</v>
      </c>
      <c r="J1823" s="41">
        <v>4380</v>
      </c>
      <c r="K1823" s="41">
        <v>0</v>
      </c>
      <c r="L1823" s="41">
        <f>SUM(Data5[[#This Row],[CHELTUIELI DE PERSONAL LEI]:[CHELTUIELI DE CAPITAL (ACTIVE NEFINANCIARE ) LEI]])</f>
        <v>4890</v>
      </c>
      <c r="M1823" s="41">
        <f>Data5[[#This Row],[TOTAL CHELTUIELI LEI]]/Data5[[#This Row],[CURS VALUTAR EURO BNR 22 07 2020]]</f>
        <v>1010.3097043449517</v>
      </c>
      <c r="N1823" s="49">
        <v>818</v>
      </c>
      <c r="O1823" s="54"/>
      <c r="P1823" s="54">
        <v>590</v>
      </c>
      <c r="Q1823" s="54"/>
      <c r="R1823" s="54">
        <f>Data5[[#This Row],[PERSOANE ÎNSCRISE ÎN LISTELE ELECTORALE (TURUL 1)            ]]+Data5[[#This Row],[PERSOANE ÎNSCRISE ÎN LISTELE ELECTORALE (TURUL AL 2-LEA)]]</f>
        <v>818</v>
      </c>
      <c r="S1823" s="54">
        <f>Data5[[#This Row],[PERSOANE CARE AU PARTICIPAT LA VOT (TURUL 1)]]+Data5[[#This Row],[PERSOANE CARE AU PARTICIPAT LA VOT  (TURUL AL 2-LEA)]]</f>
        <v>590</v>
      </c>
      <c r="T1823" s="41">
        <f>Data5[[#This Row],[TOTAL CHELTUIELI LEI]]/Data5[[#This Row],[NUMĂRUL PERSOANELOR ÎNSCRISE ÎN LISTELE ELECTORALE]]</f>
        <v>5.9779951100244499</v>
      </c>
      <c r="U1823" s="41">
        <f>Data5[[#This Row],[TOTAL CHELTUIELI EURO]]/Data5[[#This Row],[NUMĂRUL PERSOANELOR ÎNSCRISE ÎN LISTELE ELECTORALE]]</f>
        <v>1.235097438074513</v>
      </c>
      <c r="V1823" s="41">
        <f>Data5[[#This Row],[TOTAL CHELTUIELI LEI]]/Data5[[#This Row],[NUMĂRUL PERSOANELOR CARE AU PARTICIPAT LA VOT]]</f>
        <v>8.2881355932203391</v>
      </c>
      <c r="W1823" s="41">
        <f>Data5[[#This Row],[TOTAL CHELTUIELI EURO]]/Data5[[#This Row],[NUMĂRUL PERSOANELOR CARE AU PARTICIPAT LA VOT]]</f>
        <v>1.7123893293982231</v>
      </c>
      <c r="X1823" s="43">
        <v>4.8400999999999996</v>
      </c>
      <c r="Y1823" s="114" t="s">
        <v>2892</v>
      </c>
      <c r="Z1823" s="44">
        <v>5</v>
      </c>
      <c r="AA1823" s="115" t="s">
        <v>3107</v>
      </c>
      <c r="AB1823" s="44">
        <v>1</v>
      </c>
      <c r="AC1823" s="45"/>
    </row>
    <row r="1824" spans="1:29" x14ac:dyDescent="0.2">
      <c r="A1824" s="37">
        <v>1823</v>
      </c>
      <c r="B1824" s="38" t="s">
        <v>190</v>
      </c>
      <c r="C1824" s="39" t="s">
        <v>212</v>
      </c>
      <c r="D1824" s="40">
        <v>44101</v>
      </c>
      <c r="E1824" s="38">
        <v>1</v>
      </c>
      <c r="F1824" s="38"/>
      <c r="G1824" s="38" t="s">
        <v>2</v>
      </c>
      <c r="H1824" s="38" t="s">
        <v>2</v>
      </c>
      <c r="I1824" s="41">
        <v>12080</v>
      </c>
      <c r="J1824" s="41">
        <v>5165.1099999999997</v>
      </c>
      <c r="K1824" s="41">
        <v>0</v>
      </c>
      <c r="L1824" s="41">
        <f>SUM(Data5[[#This Row],[CHELTUIELI DE PERSONAL LEI]:[CHELTUIELI DE CAPITAL (ACTIVE NEFINANCIARE ) LEI]])</f>
        <v>17245.11</v>
      </c>
      <c r="M1824" s="41">
        <f>Data5[[#This Row],[TOTAL CHELTUIELI LEI]]/Data5[[#This Row],[CURS VALUTAR EURO BNR 22 07 2020]]</f>
        <v>3562.9656412057607</v>
      </c>
      <c r="N1824" s="49">
        <v>1083</v>
      </c>
      <c r="O1824" s="54"/>
      <c r="P1824" s="54">
        <v>926</v>
      </c>
      <c r="Q1824" s="54"/>
      <c r="R1824" s="54">
        <f>Data5[[#This Row],[PERSOANE ÎNSCRISE ÎN LISTELE ELECTORALE (TURUL 1)            ]]+Data5[[#This Row],[PERSOANE ÎNSCRISE ÎN LISTELE ELECTORALE (TURUL AL 2-LEA)]]</f>
        <v>1083</v>
      </c>
      <c r="S1824" s="54">
        <f>Data5[[#This Row],[PERSOANE CARE AU PARTICIPAT LA VOT (TURUL 1)]]+Data5[[#This Row],[PERSOANE CARE AU PARTICIPAT LA VOT  (TURUL AL 2-LEA)]]</f>
        <v>926</v>
      </c>
      <c r="T1824" s="41">
        <f>Data5[[#This Row],[TOTAL CHELTUIELI LEI]]/Data5[[#This Row],[NUMĂRUL PERSOANELOR ÎNSCRISE ÎN LISTELE ELECTORALE]]</f>
        <v>15.923462603878116</v>
      </c>
      <c r="U1824" s="41">
        <f>Data5[[#This Row],[TOTAL CHELTUIELI EURO]]/Data5[[#This Row],[NUMĂRUL PERSOANELOR ÎNSCRISE ÎN LISTELE ELECTORALE]]</f>
        <v>3.2899036391558272</v>
      </c>
      <c r="V1824" s="41">
        <f>Data5[[#This Row],[TOTAL CHELTUIELI LEI]]/Data5[[#This Row],[NUMĂRUL PERSOANELOR CARE AU PARTICIPAT LA VOT]]</f>
        <v>18.623228941684665</v>
      </c>
      <c r="W1824" s="41">
        <f>Data5[[#This Row],[TOTAL CHELTUIELI EURO]]/Data5[[#This Row],[NUMĂRUL PERSOANELOR CARE AU PARTICIPAT LA VOT]]</f>
        <v>3.8476950768960698</v>
      </c>
      <c r="X1824" s="43">
        <v>4.8400999999999996</v>
      </c>
      <c r="Y1824" s="114" t="s">
        <v>2909</v>
      </c>
      <c r="Z1824" s="44">
        <v>15</v>
      </c>
      <c r="AA1824" s="115" t="s">
        <v>3106</v>
      </c>
      <c r="AB1824" s="44">
        <v>3</v>
      </c>
      <c r="AC1824" s="45"/>
    </row>
    <row r="1825" spans="1:29" x14ac:dyDescent="0.2">
      <c r="A1825" s="37">
        <v>1824</v>
      </c>
      <c r="B1825" s="38" t="s">
        <v>190</v>
      </c>
      <c r="C1825" s="39" t="s">
        <v>213</v>
      </c>
      <c r="D1825" s="40">
        <v>44101</v>
      </c>
      <c r="E1825" s="38">
        <v>1</v>
      </c>
      <c r="F1825" s="38"/>
      <c r="G1825" s="38" t="s">
        <v>2</v>
      </c>
      <c r="H1825" s="38" t="s">
        <v>2</v>
      </c>
      <c r="I1825" s="41">
        <v>750</v>
      </c>
      <c r="J1825" s="41">
        <v>939</v>
      </c>
      <c r="K1825" s="41">
        <v>0</v>
      </c>
      <c r="L1825" s="41">
        <f>SUM(Data5[[#This Row],[CHELTUIELI DE PERSONAL LEI]:[CHELTUIELI DE CAPITAL (ACTIVE NEFINANCIARE ) LEI]])</f>
        <v>1689</v>
      </c>
      <c r="M1825" s="41">
        <f>Data5[[#This Row],[TOTAL CHELTUIELI LEI]]/Data5[[#This Row],[CURS VALUTAR EURO BNR 22 07 2020]]</f>
        <v>348.95973223693727</v>
      </c>
      <c r="N1825" s="49">
        <v>2377</v>
      </c>
      <c r="O1825" s="54"/>
      <c r="P1825" s="54">
        <v>1374</v>
      </c>
      <c r="Q1825" s="54"/>
      <c r="R1825" s="54">
        <f>Data5[[#This Row],[PERSOANE ÎNSCRISE ÎN LISTELE ELECTORALE (TURUL 1)            ]]+Data5[[#This Row],[PERSOANE ÎNSCRISE ÎN LISTELE ELECTORALE (TURUL AL 2-LEA)]]</f>
        <v>2377</v>
      </c>
      <c r="S1825" s="54">
        <f>Data5[[#This Row],[PERSOANE CARE AU PARTICIPAT LA VOT (TURUL 1)]]+Data5[[#This Row],[PERSOANE CARE AU PARTICIPAT LA VOT  (TURUL AL 2-LEA)]]</f>
        <v>1374</v>
      </c>
      <c r="T1825" s="41">
        <f>Data5[[#This Row],[TOTAL CHELTUIELI LEI]]/Data5[[#This Row],[NUMĂRUL PERSOANELOR ÎNSCRISE ÎN LISTELE ELECTORALE]]</f>
        <v>0.71055952881783757</v>
      </c>
      <c r="U1825" s="41">
        <f>Data5[[#This Row],[TOTAL CHELTUIELI EURO]]/Data5[[#This Row],[NUMĂRUL PERSOANELOR ÎNSCRISE ÎN LISTELE ELECTORALE]]</f>
        <v>0.14680678680561096</v>
      </c>
      <c r="V1825" s="41">
        <f>Data5[[#This Row],[TOTAL CHELTUIELI LEI]]/Data5[[#This Row],[NUMĂRUL PERSOANELOR CARE AU PARTICIPAT LA VOT]]</f>
        <v>1.2292576419213974</v>
      </c>
      <c r="W1825" s="41">
        <f>Data5[[#This Row],[TOTAL CHELTUIELI EURO]]/Data5[[#This Row],[NUMĂRUL PERSOANELOR CARE AU PARTICIPAT LA VOT]]</f>
        <v>0.25397360424813487</v>
      </c>
      <c r="X1825" s="43">
        <v>4.8400999999999996</v>
      </c>
      <c r="Y1825" s="114" t="s">
        <v>2890</v>
      </c>
      <c r="Z1825" s="44">
        <v>0</v>
      </c>
      <c r="AA1825" s="115" t="s">
        <v>3105</v>
      </c>
      <c r="AB1825" s="44">
        <v>0</v>
      </c>
      <c r="AC1825" s="45"/>
    </row>
    <row r="1826" spans="1:29" x14ac:dyDescent="0.2">
      <c r="A1826" s="37">
        <v>1825</v>
      </c>
      <c r="B1826" s="38" t="s">
        <v>190</v>
      </c>
      <c r="C1826" s="39" t="s">
        <v>214</v>
      </c>
      <c r="D1826" s="40">
        <v>44101</v>
      </c>
      <c r="E1826" s="38">
        <v>1</v>
      </c>
      <c r="F1826" s="38"/>
      <c r="G1826" s="38" t="s">
        <v>2</v>
      </c>
      <c r="H1826" s="38" t="s">
        <v>2</v>
      </c>
      <c r="I1826" s="41">
        <v>0</v>
      </c>
      <c r="J1826" s="41">
        <v>2364</v>
      </c>
      <c r="K1826" s="41">
        <v>0</v>
      </c>
      <c r="L1826" s="41">
        <f>SUM(Data5[[#This Row],[CHELTUIELI DE PERSONAL LEI]:[CHELTUIELI DE CAPITAL (ACTIVE NEFINANCIARE ) LEI]])</f>
        <v>2364</v>
      </c>
      <c r="M1826" s="41">
        <f>Data5[[#This Row],[TOTAL CHELTUIELI LEI]]/Data5[[#This Row],[CURS VALUTAR EURO BNR 22 07 2020]]</f>
        <v>488.41966075081098</v>
      </c>
      <c r="N1826" s="49">
        <v>2182</v>
      </c>
      <c r="O1826" s="54"/>
      <c r="P1826" s="54">
        <v>1514</v>
      </c>
      <c r="Q1826" s="54"/>
      <c r="R1826" s="54">
        <f>Data5[[#This Row],[PERSOANE ÎNSCRISE ÎN LISTELE ELECTORALE (TURUL 1)            ]]+Data5[[#This Row],[PERSOANE ÎNSCRISE ÎN LISTELE ELECTORALE (TURUL AL 2-LEA)]]</f>
        <v>2182</v>
      </c>
      <c r="S1826" s="54">
        <f>Data5[[#This Row],[PERSOANE CARE AU PARTICIPAT LA VOT (TURUL 1)]]+Data5[[#This Row],[PERSOANE CARE AU PARTICIPAT LA VOT  (TURUL AL 2-LEA)]]</f>
        <v>1514</v>
      </c>
      <c r="T1826" s="41">
        <f>Data5[[#This Row],[TOTAL CHELTUIELI LEI]]/Data5[[#This Row],[NUMĂRUL PERSOANELOR ÎNSCRISE ÎN LISTELE ELECTORALE]]</f>
        <v>1.083409715857012</v>
      </c>
      <c r="U1826" s="41">
        <f>Data5[[#This Row],[TOTAL CHELTUIELI EURO]]/Data5[[#This Row],[NUMĂRUL PERSOANELOR ÎNSCRISE ÎN LISTELE ELECTORALE]]</f>
        <v>0.22384035781430384</v>
      </c>
      <c r="V1826" s="41">
        <f>Data5[[#This Row],[TOTAL CHELTUIELI LEI]]/Data5[[#This Row],[NUMĂRUL PERSOANELOR CARE AU PARTICIPAT LA VOT]]</f>
        <v>1.5614266842800528</v>
      </c>
      <c r="W1826" s="41">
        <f>Data5[[#This Row],[TOTAL CHELTUIELI EURO]]/Data5[[#This Row],[NUMĂRUL PERSOANELOR CARE AU PARTICIPAT LA VOT]]</f>
        <v>0.32260215373237183</v>
      </c>
      <c r="X1826" s="43">
        <v>4.8400999999999996</v>
      </c>
      <c r="Y1826" s="114" t="s">
        <v>2894</v>
      </c>
      <c r="Z1826" s="44">
        <v>1</v>
      </c>
      <c r="AA1826" s="115" t="s">
        <v>3105</v>
      </c>
      <c r="AB1826" s="44">
        <v>0</v>
      </c>
      <c r="AC1826" s="45"/>
    </row>
    <row r="1827" spans="1:29" x14ac:dyDescent="0.2">
      <c r="A1827" s="37">
        <v>1826</v>
      </c>
      <c r="B1827" s="38" t="s">
        <v>190</v>
      </c>
      <c r="C1827" s="39" t="s">
        <v>215</v>
      </c>
      <c r="D1827" s="40">
        <v>44101</v>
      </c>
      <c r="E1827" s="38">
        <v>1</v>
      </c>
      <c r="F1827" s="38"/>
      <c r="G1827" s="38" t="s">
        <v>2</v>
      </c>
      <c r="H1827" s="38" t="s">
        <v>2</v>
      </c>
      <c r="I1827" s="41">
        <v>0</v>
      </c>
      <c r="J1827" s="41">
        <v>7449</v>
      </c>
      <c r="K1827" s="41">
        <v>0</v>
      </c>
      <c r="L1827" s="41">
        <f>SUM(Data5[[#This Row],[CHELTUIELI DE PERSONAL LEI]:[CHELTUIELI DE CAPITAL (ACTIVE NEFINANCIARE ) LEI]])</f>
        <v>7449</v>
      </c>
      <c r="M1827" s="41">
        <f>Data5[[#This Row],[TOTAL CHELTUIELI LEI]]/Data5[[#This Row],[CURS VALUTAR EURO BNR 22 07 2020]]</f>
        <v>1539.0177888886594</v>
      </c>
      <c r="N1827" s="49">
        <v>2625</v>
      </c>
      <c r="O1827" s="54"/>
      <c r="P1827" s="54">
        <v>1358</v>
      </c>
      <c r="Q1827" s="54"/>
      <c r="R1827" s="54">
        <f>Data5[[#This Row],[PERSOANE ÎNSCRISE ÎN LISTELE ELECTORALE (TURUL 1)            ]]+Data5[[#This Row],[PERSOANE ÎNSCRISE ÎN LISTELE ELECTORALE (TURUL AL 2-LEA)]]</f>
        <v>2625</v>
      </c>
      <c r="S1827" s="54">
        <f>Data5[[#This Row],[PERSOANE CARE AU PARTICIPAT LA VOT (TURUL 1)]]+Data5[[#This Row],[PERSOANE CARE AU PARTICIPAT LA VOT  (TURUL AL 2-LEA)]]</f>
        <v>1358</v>
      </c>
      <c r="T1827" s="41">
        <f>Data5[[#This Row],[TOTAL CHELTUIELI LEI]]/Data5[[#This Row],[NUMĂRUL PERSOANELOR ÎNSCRISE ÎN LISTELE ELECTORALE]]</f>
        <v>2.8377142857142856</v>
      </c>
      <c r="U1827" s="41">
        <f>Data5[[#This Row],[TOTAL CHELTUIELI EURO]]/Data5[[#This Row],[NUMĂRUL PERSOANELOR ÎNSCRISE ÎN LISTELE ELECTORALE]]</f>
        <v>0.58629249100520364</v>
      </c>
      <c r="V1827" s="41">
        <f>Data5[[#This Row],[TOTAL CHELTUIELI LEI]]/Data5[[#This Row],[NUMĂRUL PERSOANELOR CARE AU PARTICIPAT LA VOT]]</f>
        <v>5.4852724594992637</v>
      </c>
      <c r="W1827" s="41">
        <f>Data5[[#This Row],[TOTAL CHELTUIELI EURO]]/Data5[[#This Row],[NUMĂRUL PERSOANELOR CARE AU PARTICIPAT LA VOT]]</f>
        <v>1.133297340860574</v>
      </c>
      <c r="X1827" s="43">
        <v>4.8400999999999996</v>
      </c>
      <c r="Y1827" s="114" t="s">
        <v>2891</v>
      </c>
      <c r="Z1827" s="44">
        <v>2</v>
      </c>
      <c r="AA1827" s="115" t="s">
        <v>3105</v>
      </c>
      <c r="AB1827" s="44">
        <v>0</v>
      </c>
      <c r="AC1827" s="45"/>
    </row>
    <row r="1828" spans="1:29" x14ac:dyDescent="0.2">
      <c r="A1828" s="37">
        <v>1827</v>
      </c>
      <c r="B1828" s="38" t="s">
        <v>190</v>
      </c>
      <c r="C1828" s="39" t="s">
        <v>216</v>
      </c>
      <c r="D1828" s="40">
        <v>44101</v>
      </c>
      <c r="E1828" s="38">
        <v>1</v>
      </c>
      <c r="F1828" s="38"/>
      <c r="G1828" s="38" t="s">
        <v>2</v>
      </c>
      <c r="H1828" s="38" t="s">
        <v>2</v>
      </c>
      <c r="I1828" s="41">
        <v>500</v>
      </c>
      <c r="J1828" s="41">
        <v>2444.67</v>
      </c>
      <c r="K1828" s="41">
        <v>0</v>
      </c>
      <c r="L1828" s="41">
        <f>SUM(Data5[[#This Row],[CHELTUIELI DE PERSONAL LEI]:[CHELTUIELI DE CAPITAL (ACTIVE NEFINANCIARE ) LEI]])</f>
        <v>2944.67</v>
      </c>
      <c r="M1828" s="41">
        <f>Data5[[#This Row],[TOTAL CHELTUIELI LEI]]/Data5[[#This Row],[CURS VALUTAR EURO BNR 22 07 2020]]</f>
        <v>608.39032251399772</v>
      </c>
      <c r="N1828" s="49">
        <v>457</v>
      </c>
      <c r="O1828" s="54"/>
      <c r="P1828" s="54">
        <v>593</v>
      </c>
      <c r="Q1828" s="54"/>
      <c r="R1828" s="54">
        <f>Data5[[#This Row],[PERSOANE ÎNSCRISE ÎN LISTELE ELECTORALE (TURUL 1)            ]]+Data5[[#This Row],[PERSOANE ÎNSCRISE ÎN LISTELE ELECTORALE (TURUL AL 2-LEA)]]</f>
        <v>457</v>
      </c>
      <c r="S1828" s="54">
        <f>Data5[[#This Row],[PERSOANE CARE AU PARTICIPAT LA VOT (TURUL 1)]]+Data5[[#This Row],[PERSOANE CARE AU PARTICIPAT LA VOT  (TURUL AL 2-LEA)]]</f>
        <v>593</v>
      </c>
      <c r="T1828" s="41">
        <f>Data5[[#This Row],[TOTAL CHELTUIELI LEI]]/Data5[[#This Row],[NUMĂRUL PERSOANELOR ÎNSCRISE ÎN LISTELE ELECTORALE]]</f>
        <v>6.4434792122538296</v>
      </c>
      <c r="U1828" s="41">
        <f>Data5[[#This Row],[TOTAL CHELTUIELI EURO]]/Data5[[#This Row],[NUMĂRUL PERSOANELOR ÎNSCRISE ÎN LISTELE ELECTORALE]]</f>
        <v>1.3312698523282225</v>
      </c>
      <c r="V1828" s="41">
        <f>Data5[[#This Row],[TOTAL CHELTUIELI LEI]]/Data5[[#This Row],[NUMĂRUL PERSOANELOR CARE AU PARTICIPAT LA VOT]]</f>
        <v>4.9657166947723441</v>
      </c>
      <c r="W1828" s="41">
        <f>Data5[[#This Row],[TOTAL CHELTUIELI EURO]]/Data5[[#This Row],[NUMĂRUL PERSOANELOR CARE AU PARTICIPAT LA VOT]]</f>
        <v>1.0259533263305189</v>
      </c>
      <c r="X1828" s="43">
        <v>4.8400999999999996</v>
      </c>
      <c r="Y1828" s="114" t="s">
        <v>2889</v>
      </c>
      <c r="Z1828" s="44">
        <v>6</v>
      </c>
      <c r="AA1828" s="115" t="s">
        <v>3107</v>
      </c>
      <c r="AB1828" s="44">
        <v>1</v>
      </c>
      <c r="AC1828" s="45"/>
    </row>
    <row r="1829" spans="1:29" x14ac:dyDescent="0.2">
      <c r="A1829" s="37">
        <v>1828</v>
      </c>
      <c r="B1829" s="38" t="s">
        <v>190</v>
      </c>
      <c r="C1829" s="39" t="s">
        <v>217</v>
      </c>
      <c r="D1829" s="40">
        <v>44101</v>
      </c>
      <c r="E1829" s="38">
        <v>1</v>
      </c>
      <c r="F1829" s="38"/>
      <c r="G1829" s="38" t="s">
        <v>2</v>
      </c>
      <c r="H1829" s="38" t="s">
        <v>2</v>
      </c>
      <c r="I1829" s="41">
        <v>1540</v>
      </c>
      <c r="J1829" s="41">
        <v>14568</v>
      </c>
      <c r="K1829" s="41">
        <v>0</v>
      </c>
      <c r="L1829" s="41">
        <f>SUM(Data5[[#This Row],[CHELTUIELI DE PERSONAL LEI]:[CHELTUIELI DE CAPITAL (ACTIVE NEFINANCIARE ) LEI]])</f>
        <v>16108</v>
      </c>
      <c r="M1829" s="41">
        <f>Data5[[#This Row],[TOTAL CHELTUIELI LEI]]/Data5[[#This Row],[CURS VALUTAR EURO BNR 22 07 2020]]</f>
        <v>3328.0304125947814</v>
      </c>
      <c r="N1829" s="49">
        <v>3257</v>
      </c>
      <c r="O1829" s="54"/>
      <c r="P1829" s="54">
        <v>1920</v>
      </c>
      <c r="Q1829" s="54"/>
      <c r="R1829" s="54">
        <f>Data5[[#This Row],[PERSOANE ÎNSCRISE ÎN LISTELE ELECTORALE (TURUL 1)            ]]+Data5[[#This Row],[PERSOANE ÎNSCRISE ÎN LISTELE ELECTORALE (TURUL AL 2-LEA)]]</f>
        <v>3257</v>
      </c>
      <c r="S1829" s="54">
        <f>Data5[[#This Row],[PERSOANE CARE AU PARTICIPAT LA VOT (TURUL 1)]]+Data5[[#This Row],[PERSOANE CARE AU PARTICIPAT LA VOT  (TURUL AL 2-LEA)]]</f>
        <v>1920</v>
      </c>
      <c r="T1829" s="41">
        <f>Data5[[#This Row],[TOTAL CHELTUIELI LEI]]/Data5[[#This Row],[NUMĂRUL PERSOANELOR ÎNSCRISE ÎN LISTELE ELECTORALE]]</f>
        <v>4.945655511206632</v>
      </c>
      <c r="U1829" s="41">
        <f>Data5[[#This Row],[TOTAL CHELTUIELI EURO]]/Data5[[#This Row],[NUMĂRUL PERSOANELOR ÎNSCRISE ÎN LISTELE ELECTORALE]]</f>
        <v>1.0218085393290701</v>
      </c>
      <c r="V1829" s="41">
        <f>Data5[[#This Row],[TOTAL CHELTUIELI LEI]]/Data5[[#This Row],[NUMĂRUL PERSOANELOR CARE AU PARTICIPAT LA VOT]]</f>
        <v>8.3895833333333325</v>
      </c>
      <c r="W1829" s="41">
        <f>Data5[[#This Row],[TOTAL CHELTUIELI EURO]]/Data5[[#This Row],[NUMĂRUL PERSOANELOR CARE AU PARTICIPAT LA VOT]]</f>
        <v>1.7333491732264485</v>
      </c>
      <c r="X1829" s="43">
        <v>4.8400999999999996</v>
      </c>
      <c r="Y1829" s="114" t="s">
        <v>2895</v>
      </c>
      <c r="Z1829" s="44">
        <v>4</v>
      </c>
      <c r="AA1829" s="115" t="s">
        <v>3107</v>
      </c>
      <c r="AB1829" s="44">
        <v>1</v>
      </c>
      <c r="AC1829" s="45"/>
    </row>
    <row r="1830" spans="1:29" x14ac:dyDescent="0.2">
      <c r="A1830" s="37">
        <v>1829</v>
      </c>
      <c r="B1830" s="38" t="s">
        <v>190</v>
      </c>
      <c r="C1830" s="39" t="s">
        <v>218</v>
      </c>
      <c r="D1830" s="40">
        <v>44101</v>
      </c>
      <c r="E1830" s="38">
        <v>1</v>
      </c>
      <c r="F1830" s="38"/>
      <c r="G1830" s="38" t="s">
        <v>2</v>
      </c>
      <c r="H1830" s="38" t="s">
        <v>2</v>
      </c>
      <c r="I1830" s="41">
        <v>0</v>
      </c>
      <c r="J1830" s="41">
        <v>4928</v>
      </c>
      <c r="K1830" s="41">
        <v>0</v>
      </c>
      <c r="L1830" s="41">
        <f>SUM(Data5[[#This Row],[CHELTUIELI DE PERSONAL LEI]:[CHELTUIELI DE CAPITAL (ACTIVE NEFINANCIARE ) LEI]])</f>
        <v>4928</v>
      </c>
      <c r="M1830" s="41">
        <f>Data5[[#This Row],[TOTAL CHELTUIELI LEI]]/Data5[[#This Row],[CURS VALUTAR EURO BNR 22 07 2020]]</f>
        <v>1018.160781802029</v>
      </c>
      <c r="N1830" s="49">
        <v>972</v>
      </c>
      <c r="O1830" s="54"/>
      <c r="P1830" s="54">
        <v>868</v>
      </c>
      <c r="Q1830" s="54"/>
      <c r="R1830" s="54">
        <f>Data5[[#This Row],[PERSOANE ÎNSCRISE ÎN LISTELE ELECTORALE (TURUL 1)            ]]+Data5[[#This Row],[PERSOANE ÎNSCRISE ÎN LISTELE ELECTORALE (TURUL AL 2-LEA)]]</f>
        <v>972</v>
      </c>
      <c r="S1830" s="54">
        <f>Data5[[#This Row],[PERSOANE CARE AU PARTICIPAT LA VOT (TURUL 1)]]+Data5[[#This Row],[PERSOANE CARE AU PARTICIPAT LA VOT  (TURUL AL 2-LEA)]]</f>
        <v>868</v>
      </c>
      <c r="T1830" s="41">
        <f>Data5[[#This Row],[TOTAL CHELTUIELI LEI]]/Data5[[#This Row],[NUMĂRUL PERSOANELOR ÎNSCRISE ÎN LISTELE ELECTORALE]]</f>
        <v>5.0699588477366255</v>
      </c>
      <c r="U1830" s="41">
        <f>Data5[[#This Row],[TOTAL CHELTUIELI EURO]]/Data5[[#This Row],[NUMĂRUL PERSOANELOR ÎNSCRISE ÎN LISTELE ELECTORALE]]</f>
        <v>1.0474905162572314</v>
      </c>
      <c r="V1830" s="41">
        <f>Data5[[#This Row],[TOTAL CHELTUIELI LEI]]/Data5[[#This Row],[NUMĂRUL PERSOANELOR CARE AU PARTICIPAT LA VOT]]</f>
        <v>5.67741935483871</v>
      </c>
      <c r="W1830" s="41">
        <f>Data5[[#This Row],[TOTAL CHELTUIELI EURO]]/Data5[[#This Row],[NUMĂRUL PERSOANELOR CARE AU PARTICIPAT LA VOT]]</f>
        <v>1.1729962923986508</v>
      </c>
      <c r="X1830" s="43">
        <v>4.8400999999999996</v>
      </c>
      <c r="Y1830" s="114" t="s">
        <v>2892</v>
      </c>
      <c r="Z1830" s="44">
        <v>5</v>
      </c>
      <c r="AA1830" s="115" t="s">
        <v>3107</v>
      </c>
      <c r="AB1830" s="44">
        <v>1</v>
      </c>
      <c r="AC1830" s="45"/>
    </row>
    <row r="1831" spans="1:29" x14ac:dyDescent="0.2">
      <c r="A1831" s="37">
        <v>1830</v>
      </c>
      <c r="B1831" s="38" t="s">
        <v>190</v>
      </c>
      <c r="C1831" s="39" t="s">
        <v>219</v>
      </c>
      <c r="D1831" s="40">
        <v>44101</v>
      </c>
      <c r="E1831" s="38">
        <v>1</v>
      </c>
      <c r="F1831" s="38"/>
      <c r="G1831" s="38" t="s">
        <v>2</v>
      </c>
      <c r="H1831" s="38" t="s">
        <v>2</v>
      </c>
      <c r="I1831" s="41">
        <v>34376</v>
      </c>
      <c r="J1831" s="41">
        <v>7006</v>
      </c>
      <c r="K1831" s="41">
        <v>0</v>
      </c>
      <c r="L1831" s="41">
        <f>SUM(Data5[[#This Row],[CHELTUIELI DE PERSONAL LEI]:[CHELTUIELI DE CAPITAL (ACTIVE NEFINANCIARE ) LEI]])</f>
        <v>41382</v>
      </c>
      <c r="M1831" s="41">
        <f>Data5[[#This Row],[TOTAL CHELTUIELI LEI]]/Data5[[#This Row],[CURS VALUTAR EURO BNR 22 07 2020]]</f>
        <v>8549.8233507572168</v>
      </c>
      <c r="N1831" s="49">
        <v>1540</v>
      </c>
      <c r="O1831" s="54"/>
      <c r="P1831" s="54">
        <v>923</v>
      </c>
      <c r="Q1831" s="54"/>
      <c r="R1831" s="54">
        <f>Data5[[#This Row],[PERSOANE ÎNSCRISE ÎN LISTELE ELECTORALE (TURUL 1)            ]]+Data5[[#This Row],[PERSOANE ÎNSCRISE ÎN LISTELE ELECTORALE (TURUL AL 2-LEA)]]</f>
        <v>1540</v>
      </c>
      <c r="S1831" s="54">
        <f>Data5[[#This Row],[PERSOANE CARE AU PARTICIPAT LA VOT (TURUL 1)]]+Data5[[#This Row],[PERSOANE CARE AU PARTICIPAT LA VOT  (TURUL AL 2-LEA)]]</f>
        <v>923</v>
      </c>
      <c r="T1831" s="41">
        <f>Data5[[#This Row],[TOTAL CHELTUIELI LEI]]/Data5[[#This Row],[NUMĂRUL PERSOANELOR ÎNSCRISE ÎN LISTELE ELECTORALE]]</f>
        <v>26.87142857142857</v>
      </c>
      <c r="U1831" s="41">
        <f>Data5[[#This Row],[TOTAL CHELTUIELI EURO]]/Data5[[#This Row],[NUMĂRUL PERSOANELOR ÎNSCRISE ÎN LISTELE ELECTORALE]]</f>
        <v>5.5518333446475436</v>
      </c>
      <c r="V1831" s="41">
        <f>Data5[[#This Row],[TOTAL CHELTUIELI LEI]]/Data5[[#This Row],[NUMĂRUL PERSOANELOR CARE AU PARTICIPAT LA VOT]]</f>
        <v>44.834236186348861</v>
      </c>
      <c r="W1831" s="41">
        <f>Data5[[#This Row],[TOTAL CHELTUIELI EURO]]/Data5[[#This Row],[NUMĂRUL PERSOANELOR CARE AU PARTICIPAT LA VOT]]</f>
        <v>9.2630805533664322</v>
      </c>
      <c r="X1831" s="43">
        <v>4.8400999999999996</v>
      </c>
      <c r="Y1831" s="114" t="s">
        <v>2926</v>
      </c>
      <c r="Z1831" s="44">
        <v>26</v>
      </c>
      <c r="AA1831" s="115" t="s">
        <v>3109</v>
      </c>
      <c r="AB1831" s="44">
        <v>5</v>
      </c>
      <c r="AC1831" s="45"/>
    </row>
    <row r="1832" spans="1:29" x14ac:dyDescent="0.2">
      <c r="A1832" s="37">
        <v>1831</v>
      </c>
      <c r="B1832" s="38" t="s">
        <v>190</v>
      </c>
      <c r="C1832" s="39" t="s">
        <v>220</v>
      </c>
      <c r="D1832" s="40">
        <v>44101</v>
      </c>
      <c r="E1832" s="38">
        <v>1</v>
      </c>
      <c r="F1832" s="38"/>
      <c r="G1832" s="38" t="s">
        <v>2</v>
      </c>
      <c r="H1832" s="38" t="s">
        <v>2</v>
      </c>
      <c r="I1832" s="41">
        <v>960</v>
      </c>
      <c r="J1832" s="41">
        <v>7857.18</v>
      </c>
      <c r="K1832" s="41">
        <v>0</v>
      </c>
      <c r="L1832" s="41">
        <f>SUM(Data5[[#This Row],[CHELTUIELI DE PERSONAL LEI]:[CHELTUIELI DE CAPITAL (ACTIVE NEFINANCIARE ) LEI]])</f>
        <v>8817.18</v>
      </c>
      <c r="M1832" s="41">
        <f>Data5[[#This Row],[TOTAL CHELTUIELI LEI]]/Data5[[#This Row],[CURS VALUTAR EURO BNR 22 07 2020]]</f>
        <v>1821.6937666577139</v>
      </c>
      <c r="N1832" s="49">
        <v>2189</v>
      </c>
      <c r="O1832" s="54"/>
      <c r="P1832" s="54">
        <v>1366</v>
      </c>
      <c r="Q1832" s="54"/>
      <c r="R1832" s="54">
        <f>Data5[[#This Row],[PERSOANE ÎNSCRISE ÎN LISTELE ELECTORALE (TURUL 1)            ]]+Data5[[#This Row],[PERSOANE ÎNSCRISE ÎN LISTELE ELECTORALE (TURUL AL 2-LEA)]]</f>
        <v>2189</v>
      </c>
      <c r="S1832" s="54">
        <f>Data5[[#This Row],[PERSOANE CARE AU PARTICIPAT LA VOT (TURUL 1)]]+Data5[[#This Row],[PERSOANE CARE AU PARTICIPAT LA VOT  (TURUL AL 2-LEA)]]</f>
        <v>1366</v>
      </c>
      <c r="T1832" s="41">
        <f>Data5[[#This Row],[TOTAL CHELTUIELI LEI]]/Data5[[#This Row],[NUMĂRUL PERSOANELOR ÎNSCRISE ÎN LISTELE ELECTORALE]]</f>
        <v>4.0279488350845138</v>
      </c>
      <c r="U1832" s="41">
        <f>Data5[[#This Row],[TOTAL CHELTUIELI EURO]]/Data5[[#This Row],[NUMĂRUL PERSOANELOR ÎNSCRISE ÎN LISTELE ELECTORALE]]</f>
        <v>0.83220363940507713</v>
      </c>
      <c r="V1832" s="41">
        <f>Data5[[#This Row],[TOTAL CHELTUIELI LEI]]/Data5[[#This Row],[NUMĂRUL PERSOANELOR CARE AU PARTICIPAT LA VOT]]</f>
        <v>6.4547437774524159</v>
      </c>
      <c r="W1832" s="41">
        <f>Data5[[#This Row],[TOTAL CHELTUIELI EURO]]/Data5[[#This Row],[NUMĂRUL PERSOANELOR CARE AU PARTICIPAT LA VOT]]</f>
        <v>1.3335971937464963</v>
      </c>
      <c r="X1832" s="43">
        <v>4.8400999999999996</v>
      </c>
      <c r="Y1832" s="114" t="s">
        <v>2895</v>
      </c>
      <c r="Z1832" s="44">
        <v>4</v>
      </c>
      <c r="AA1832" s="115" t="s">
        <v>3105</v>
      </c>
      <c r="AB1832" s="44">
        <v>0</v>
      </c>
      <c r="AC1832" s="45"/>
    </row>
    <row r="1833" spans="1:29" x14ac:dyDescent="0.2">
      <c r="A1833" s="37">
        <v>1832</v>
      </c>
      <c r="B1833" s="38" t="s">
        <v>190</v>
      </c>
      <c r="C1833" s="39" t="s">
        <v>221</v>
      </c>
      <c r="D1833" s="40">
        <v>44101</v>
      </c>
      <c r="E1833" s="38">
        <v>1</v>
      </c>
      <c r="F1833" s="38"/>
      <c r="G1833" s="38" t="s">
        <v>2</v>
      </c>
      <c r="H1833" s="38" t="s">
        <v>2</v>
      </c>
      <c r="I1833" s="41">
        <v>0</v>
      </c>
      <c r="J1833" s="41">
        <v>5138.57</v>
      </c>
      <c r="K1833" s="41">
        <v>0</v>
      </c>
      <c r="L1833" s="41">
        <f>SUM(Data5[[#This Row],[CHELTUIELI DE PERSONAL LEI]:[CHELTUIELI DE CAPITAL (ACTIVE NEFINANCIARE ) LEI]])</f>
        <v>5138.57</v>
      </c>
      <c r="M1833" s="41">
        <f>Data5[[#This Row],[TOTAL CHELTUIELI LEI]]/Data5[[#This Row],[CURS VALUTAR EURO BNR 22 07 2020]]</f>
        <v>1061.6660812793125</v>
      </c>
      <c r="N1833" s="49">
        <v>2329</v>
      </c>
      <c r="O1833" s="54"/>
      <c r="P1833" s="54">
        <v>1619</v>
      </c>
      <c r="Q1833" s="54"/>
      <c r="R1833" s="54">
        <f>Data5[[#This Row],[PERSOANE ÎNSCRISE ÎN LISTELE ELECTORALE (TURUL 1)            ]]+Data5[[#This Row],[PERSOANE ÎNSCRISE ÎN LISTELE ELECTORALE (TURUL AL 2-LEA)]]</f>
        <v>2329</v>
      </c>
      <c r="S1833" s="54">
        <f>Data5[[#This Row],[PERSOANE CARE AU PARTICIPAT LA VOT (TURUL 1)]]+Data5[[#This Row],[PERSOANE CARE AU PARTICIPAT LA VOT  (TURUL AL 2-LEA)]]</f>
        <v>1619</v>
      </c>
      <c r="T1833" s="41">
        <f>Data5[[#This Row],[TOTAL CHELTUIELI LEI]]/Data5[[#This Row],[NUMĂRUL PERSOANELOR ÎNSCRISE ÎN LISTELE ELECTORALE]]</f>
        <v>2.2063417775869469</v>
      </c>
      <c r="U1833" s="41">
        <f>Data5[[#This Row],[TOTAL CHELTUIELI EURO]]/Data5[[#This Row],[NUMĂRUL PERSOANELOR ÎNSCRISE ÎN LISTELE ELECTORALE]]</f>
        <v>0.45584632085844246</v>
      </c>
      <c r="V1833" s="41">
        <f>Data5[[#This Row],[TOTAL CHELTUIELI LEI]]/Data5[[#This Row],[NUMĂRUL PERSOANELOR CARE AU PARTICIPAT LA VOT]]</f>
        <v>3.1739159975293387</v>
      </c>
      <c r="W1833" s="41">
        <f>Data5[[#This Row],[TOTAL CHELTUIELI EURO]]/Data5[[#This Row],[NUMĂRUL PERSOANELOR CARE AU PARTICIPAT LA VOT]]</f>
        <v>0.65575421944367662</v>
      </c>
      <c r="X1833" s="43">
        <v>4.8400999999999996</v>
      </c>
      <c r="Y1833" s="114" t="s">
        <v>2891</v>
      </c>
      <c r="Z1833" s="44">
        <v>2</v>
      </c>
      <c r="AA1833" s="115" t="s">
        <v>3105</v>
      </c>
      <c r="AB1833" s="44">
        <v>0</v>
      </c>
      <c r="AC1833" s="45"/>
    </row>
    <row r="1834" spans="1:29" x14ac:dyDescent="0.2">
      <c r="A1834" s="37">
        <v>1833</v>
      </c>
      <c r="B1834" s="38" t="s">
        <v>190</v>
      </c>
      <c r="C1834" s="39" t="s">
        <v>222</v>
      </c>
      <c r="D1834" s="40">
        <v>44101</v>
      </c>
      <c r="E1834" s="38">
        <v>1</v>
      </c>
      <c r="F1834" s="38"/>
      <c r="G1834" s="38" t="s">
        <v>2</v>
      </c>
      <c r="H1834" s="38" t="s">
        <v>2</v>
      </c>
      <c r="I1834" s="41">
        <v>11593</v>
      </c>
      <c r="J1834" s="41">
        <v>0</v>
      </c>
      <c r="K1834" s="41">
        <v>0</v>
      </c>
      <c r="L1834" s="41">
        <f>SUM(Data5[[#This Row],[CHELTUIELI DE PERSONAL LEI]:[CHELTUIELI DE CAPITAL (ACTIVE NEFINANCIARE ) LEI]])</f>
        <v>11593</v>
      </c>
      <c r="M1834" s="41">
        <f>Data5[[#This Row],[TOTAL CHELTUIELI LEI]]/Data5[[#This Row],[CURS VALUTAR EURO BNR 22 07 2020]]</f>
        <v>2395.198446313093</v>
      </c>
      <c r="N1834" s="49">
        <v>983</v>
      </c>
      <c r="O1834" s="54"/>
      <c r="P1834" s="54">
        <v>919</v>
      </c>
      <c r="Q1834" s="54"/>
      <c r="R1834" s="54">
        <f>Data5[[#This Row],[PERSOANE ÎNSCRISE ÎN LISTELE ELECTORALE (TURUL 1)            ]]+Data5[[#This Row],[PERSOANE ÎNSCRISE ÎN LISTELE ELECTORALE (TURUL AL 2-LEA)]]</f>
        <v>983</v>
      </c>
      <c r="S1834" s="54">
        <f>Data5[[#This Row],[PERSOANE CARE AU PARTICIPAT LA VOT (TURUL 1)]]+Data5[[#This Row],[PERSOANE CARE AU PARTICIPAT LA VOT  (TURUL AL 2-LEA)]]</f>
        <v>919</v>
      </c>
      <c r="T1834" s="41">
        <f>Data5[[#This Row],[TOTAL CHELTUIELI LEI]]/Data5[[#This Row],[NUMĂRUL PERSOANELOR ÎNSCRISE ÎN LISTELE ELECTORALE]]</f>
        <v>11.793489318413021</v>
      </c>
      <c r="U1834" s="41">
        <f>Data5[[#This Row],[TOTAL CHELTUIELI EURO]]/Data5[[#This Row],[NUMĂRUL PERSOANELOR ÎNSCRISE ÎN LISTELE ELECTORALE]]</f>
        <v>2.4366210033703894</v>
      </c>
      <c r="V1834" s="41">
        <f>Data5[[#This Row],[TOTAL CHELTUIELI LEI]]/Data5[[#This Row],[NUMĂRUL PERSOANELOR CARE AU PARTICIPAT LA VOT]]</f>
        <v>12.614798694232862</v>
      </c>
      <c r="W1834" s="41">
        <f>Data5[[#This Row],[TOTAL CHELTUIELI EURO]]/Data5[[#This Row],[NUMĂRUL PERSOANELOR CARE AU PARTICIPAT LA VOT]]</f>
        <v>2.6063095172068476</v>
      </c>
      <c r="X1834" s="43">
        <v>4.8400999999999996</v>
      </c>
      <c r="Y1834" s="114" t="s">
        <v>2888</v>
      </c>
      <c r="Z1834" s="44">
        <v>11</v>
      </c>
      <c r="AA1834" s="115" t="s">
        <v>3108</v>
      </c>
      <c r="AB1834" s="44">
        <v>2</v>
      </c>
      <c r="AC1834" s="45"/>
    </row>
    <row r="1835" spans="1:29" x14ac:dyDescent="0.2">
      <c r="A1835" s="37">
        <v>1834</v>
      </c>
      <c r="B1835" s="38" t="s">
        <v>190</v>
      </c>
      <c r="C1835" s="39" t="s">
        <v>223</v>
      </c>
      <c r="D1835" s="40">
        <v>44101</v>
      </c>
      <c r="E1835" s="38">
        <v>1</v>
      </c>
      <c r="F1835" s="38"/>
      <c r="G1835" s="38" t="s">
        <v>2</v>
      </c>
      <c r="H1835" s="38" t="s">
        <v>2</v>
      </c>
      <c r="I1835" s="41">
        <v>0</v>
      </c>
      <c r="J1835" s="41">
        <v>1896</v>
      </c>
      <c r="K1835" s="41">
        <v>0</v>
      </c>
      <c r="L1835" s="41">
        <f>SUM(Data5[[#This Row],[CHELTUIELI DE PERSONAL LEI]:[CHELTUIELI DE CAPITAL (ACTIVE NEFINANCIARE ) LEI]])</f>
        <v>1896</v>
      </c>
      <c r="M1835" s="41">
        <f>Data5[[#This Row],[TOTAL CHELTUIELI LEI]]/Data5[[#This Row],[CURS VALUTAR EURO BNR 22 07 2020]]</f>
        <v>391.72744364785854</v>
      </c>
      <c r="N1835" s="49">
        <v>974</v>
      </c>
      <c r="O1835" s="54"/>
      <c r="P1835" s="54">
        <v>1008</v>
      </c>
      <c r="Q1835" s="54"/>
      <c r="R1835" s="54">
        <f>Data5[[#This Row],[PERSOANE ÎNSCRISE ÎN LISTELE ELECTORALE (TURUL 1)            ]]+Data5[[#This Row],[PERSOANE ÎNSCRISE ÎN LISTELE ELECTORALE (TURUL AL 2-LEA)]]</f>
        <v>974</v>
      </c>
      <c r="S1835" s="54">
        <f>Data5[[#This Row],[PERSOANE CARE AU PARTICIPAT LA VOT (TURUL 1)]]+Data5[[#This Row],[PERSOANE CARE AU PARTICIPAT LA VOT  (TURUL AL 2-LEA)]]</f>
        <v>1008</v>
      </c>
      <c r="T1835" s="41">
        <f>Data5[[#This Row],[TOTAL CHELTUIELI LEI]]/Data5[[#This Row],[NUMĂRUL PERSOANELOR ÎNSCRISE ÎN LISTELE ELECTORALE]]</f>
        <v>1.946611909650924</v>
      </c>
      <c r="U1835" s="41">
        <f>Data5[[#This Row],[TOTAL CHELTUIELI EURO]]/Data5[[#This Row],[NUMĂRUL PERSOANELOR ÎNSCRISE ÎN LISTELE ELECTORALE]]</f>
        <v>0.40218423372470075</v>
      </c>
      <c r="V1835" s="41">
        <f>Data5[[#This Row],[TOTAL CHELTUIELI LEI]]/Data5[[#This Row],[NUMĂRUL PERSOANELOR CARE AU PARTICIPAT LA VOT]]</f>
        <v>1.8809523809523809</v>
      </c>
      <c r="W1835" s="41">
        <f>Data5[[#This Row],[TOTAL CHELTUIELI EURO]]/Data5[[#This Row],[NUMĂRUL PERSOANELOR CARE AU PARTICIPAT LA VOT]]</f>
        <v>0.38861849568239937</v>
      </c>
      <c r="X1835" s="43">
        <v>4.8400999999999996</v>
      </c>
      <c r="Y1835" s="114" t="s">
        <v>2894</v>
      </c>
      <c r="Z1835" s="44">
        <v>1</v>
      </c>
      <c r="AA1835" s="115" t="s">
        <v>3105</v>
      </c>
      <c r="AB1835" s="44">
        <v>0</v>
      </c>
      <c r="AC1835" s="45"/>
    </row>
    <row r="1836" spans="1:29" x14ac:dyDescent="0.2">
      <c r="A1836" s="37">
        <v>1835</v>
      </c>
      <c r="B1836" s="38" t="s">
        <v>190</v>
      </c>
      <c r="C1836" s="39" t="s">
        <v>224</v>
      </c>
      <c r="D1836" s="40">
        <v>44101</v>
      </c>
      <c r="E1836" s="38">
        <v>1</v>
      </c>
      <c r="F1836" s="38"/>
      <c r="G1836" s="38" t="s">
        <v>2</v>
      </c>
      <c r="H1836" s="38" t="s">
        <v>2</v>
      </c>
      <c r="I1836" s="41">
        <v>0</v>
      </c>
      <c r="J1836" s="41">
        <v>3518</v>
      </c>
      <c r="K1836" s="41">
        <v>0</v>
      </c>
      <c r="L1836" s="41">
        <f>SUM(Data5[[#This Row],[CHELTUIELI DE PERSONAL LEI]:[CHELTUIELI DE CAPITAL (ACTIVE NEFINANCIARE ) LEI]])</f>
        <v>3518</v>
      </c>
      <c r="M1836" s="41">
        <f>Data5[[#This Row],[TOTAL CHELTUIELI LEI]]/Data5[[#This Row],[CURS VALUTAR EURO BNR 22 07 2020]]</f>
        <v>726.84448668415951</v>
      </c>
      <c r="N1836" s="49">
        <v>1068</v>
      </c>
      <c r="O1836" s="54"/>
      <c r="P1836" s="54">
        <v>785</v>
      </c>
      <c r="Q1836" s="54"/>
      <c r="R1836" s="54">
        <f>Data5[[#This Row],[PERSOANE ÎNSCRISE ÎN LISTELE ELECTORALE (TURUL 1)            ]]+Data5[[#This Row],[PERSOANE ÎNSCRISE ÎN LISTELE ELECTORALE (TURUL AL 2-LEA)]]</f>
        <v>1068</v>
      </c>
      <c r="S1836" s="54">
        <f>Data5[[#This Row],[PERSOANE CARE AU PARTICIPAT LA VOT (TURUL 1)]]+Data5[[#This Row],[PERSOANE CARE AU PARTICIPAT LA VOT  (TURUL AL 2-LEA)]]</f>
        <v>785</v>
      </c>
      <c r="T1836" s="41">
        <f>Data5[[#This Row],[TOTAL CHELTUIELI LEI]]/Data5[[#This Row],[NUMĂRUL PERSOANELOR ÎNSCRISE ÎN LISTELE ELECTORALE]]</f>
        <v>3.2940074906367043</v>
      </c>
      <c r="U1836" s="41">
        <f>Data5[[#This Row],[TOTAL CHELTUIELI EURO]]/Data5[[#This Row],[NUMĂRUL PERSOANELOR ÎNSCRISE ÎN LISTELE ELECTORALE]]</f>
        <v>0.68056599876793966</v>
      </c>
      <c r="V1836" s="41">
        <f>Data5[[#This Row],[TOTAL CHELTUIELI LEI]]/Data5[[#This Row],[NUMĂRUL PERSOANELOR CARE AU PARTICIPAT LA VOT]]</f>
        <v>4.4815286624203825</v>
      </c>
      <c r="W1836" s="41">
        <f>Data5[[#This Row],[TOTAL CHELTUIELI EURO]]/Data5[[#This Row],[NUMĂRUL PERSOANELOR CARE AU PARTICIPAT LA VOT]]</f>
        <v>0.92591654354670005</v>
      </c>
      <c r="X1836" s="43">
        <v>4.8400999999999996</v>
      </c>
      <c r="Y1836" s="114" t="s">
        <v>2884</v>
      </c>
      <c r="Z1836" s="44">
        <v>3</v>
      </c>
      <c r="AA1836" s="115" t="s">
        <v>3105</v>
      </c>
      <c r="AB1836" s="44">
        <v>0</v>
      </c>
      <c r="AC1836" s="45"/>
    </row>
    <row r="1837" spans="1:29" x14ac:dyDescent="0.2">
      <c r="A1837" s="37">
        <v>1836</v>
      </c>
      <c r="B1837" s="38" t="s">
        <v>190</v>
      </c>
      <c r="C1837" s="39" t="s">
        <v>225</v>
      </c>
      <c r="D1837" s="40">
        <v>44101</v>
      </c>
      <c r="E1837" s="38">
        <v>1</v>
      </c>
      <c r="F1837" s="38"/>
      <c r="G1837" s="38" t="s">
        <v>2</v>
      </c>
      <c r="H1837" s="38" t="s">
        <v>2</v>
      </c>
      <c r="I1837" s="41">
        <v>1760</v>
      </c>
      <c r="J1837" s="41">
        <v>9934.5</v>
      </c>
      <c r="K1837" s="41">
        <v>0</v>
      </c>
      <c r="L1837" s="41">
        <f>SUM(Data5[[#This Row],[CHELTUIELI DE PERSONAL LEI]:[CHELTUIELI DE CAPITAL (ACTIVE NEFINANCIARE ) LEI]])</f>
        <v>11694.5</v>
      </c>
      <c r="M1837" s="41">
        <f>Data5[[#This Row],[TOTAL CHELTUIELI LEI]]/Data5[[#This Row],[CURS VALUTAR EURO BNR 22 07 2020]]</f>
        <v>2416.1690874155493</v>
      </c>
      <c r="N1837" s="49">
        <v>1754</v>
      </c>
      <c r="O1837" s="54"/>
      <c r="P1837" s="54">
        <v>1733</v>
      </c>
      <c r="Q1837" s="54"/>
      <c r="R1837" s="54">
        <f>Data5[[#This Row],[PERSOANE ÎNSCRISE ÎN LISTELE ELECTORALE (TURUL 1)            ]]+Data5[[#This Row],[PERSOANE ÎNSCRISE ÎN LISTELE ELECTORALE (TURUL AL 2-LEA)]]</f>
        <v>1754</v>
      </c>
      <c r="S1837" s="54">
        <f>Data5[[#This Row],[PERSOANE CARE AU PARTICIPAT LA VOT (TURUL 1)]]+Data5[[#This Row],[PERSOANE CARE AU PARTICIPAT LA VOT  (TURUL AL 2-LEA)]]</f>
        <v>1733</v>
      </c>
      <c r="T1837" s="41">
        <f>Data5[[#This Row],[TOTAL CHELTUIELI LEI]]/Data5[[#This Row],[NUMĂRUL PERSOANELOR ÎNSCRISE ÎN LISTELE ELECTORALE]]</f>
        <v>6.6673318129988601</v>
      </c>
      <c r="U1837" s="41">
        <f>Data5[[#This Row],[TOTAL CHELTUIELI EURO]]/Data5[[#This Row],[NUMĂRUL PERSOANELOR ÎNSCRISE ÎN LISTELE ELECTORALE]]</f>
        <v>1.3775194341023655</v>
      </c>
      <c r="V1837" s="41">
        <f>Data5[[#This Row],[TOTAL CHELTUIELI LEI]]/Data5[[#This Row],[NUMĂRUL PERSOANELOR CARE AU PARTICIPAT LA VOT]]</f>
        <v>6.7481246393537218</v>
      </c>
      <c r="W1837" s="41">
        <f>Data5[[#This Row],[TOTAL CHELTUIELI EURO]]/Data5[[#This Row],[NUMĂRUL PERSOANELOR CARE AU PARTICIPAT LA VOT]]</f>
        <v>1.3942118219362662</v>
      </c>
      <c r="X1837" s="43">
        <v>4.8400999999999996</v>
      </c>
      <c r="Y1837" s="114" t="s">
        <v>2889</v>
      </c>
      <c r="Z1837" s="44">
        <v>6</v>
      </c>
      <c r="AA1837" s="115" t="s">
        <v>3107</v>
      </c>
      <c r="AB1837" s="44">
        <v>1</v>
      </c>
      <c r="AC1837" s="45"/>
    </row>
    <row r="1838" spans="1:29" x14ac:dyDescent="0.2">
      <c r="A1838" s="37">
        <v>1837</v>
      </c>
      <c r="B1838" s="38" t="s">
        <v>190</v>
      </c>
      <c r="C1838" s="39" t="s">
        <v>226</v>
      </c>
      <c r="D1838" s="40">
        <v>44101</v>
      </c>
      <c r="E1838" s="38">
        <v>1</v>
      </c>
      <c r="F1838" s="38"/>
      <c r="G1838" s="38" t="s">
        <v>2</v>
      </c>
      <c r="H1838" s="38" t="s">
        <v>2</v>
      </c>
      <c r="I1838" s="41">
        <v>0</v>
      </c>
      <c r="J1838" s="41">
        <v>2978</v>
      </c>
      <c r="K1838" s="41">
        <v>0</v>
      </c>
      <c r="L1838" s="41">
        <f>SUM(Data5[[#This Row],[CHELTUIELI DE PERSONAL LEI]:[CHELTUIELI DE CAPITAL (ACTIVE NEFINANCIARE ) LEI]])</f>
        <v>2978</v>
      </c>
      <c r="M1838" s="41">
        <f>Data5[[#This Row],[TOTAL CHELTUIELI LEI]]/Data5[[#This Row],[CURS VALUTAR EURO BNR 22 07 2020]]</f>
        <v>615.27654387306052</v>
      </c>
      <c r="N1838" s="49">
        <v>2304</v>
      </c>
      <c r="O1838" s="54"/>
      <c r="P1838" s="54">
        <v>1514</v>
      </c>
      <c r="Q1838" s="54"/>
      <c r="R1838" s="54">
        <f>Data5[[#This Row],[PERSOANE ÎNSCRISE ÎN LISTELE ELECTORALE (TURUL 1)            ]]+Data5[[#This Row],[PERSOANE ÎNSCRISE ÎN LISTELE ELECTORALE (TURUL AL 2-LEA)]]</f>
        <v>2304</v>
      </c>
      <c r="S1838" s="54">
        <f>Data5[[#This Row],[PERSOANE CARE AU PARTICIPAT LA VOT (TURUL 1)]]+Data5[[#This Row],[PERSOANE CARE AU PARTICIPAT LA VOT  (TURUL AL 2-LEA)]]</f>
        <v>1514</v>
      </c>
      <c r="T1838" s="41">
        <f>Data5[[#This Row],[TOTAL CHELTUIELI LEI]]/Data5[[#This Row],[NUMĂRUL PERSOANELOR ÎNSCRISE ÎN LISTELE ELECTORALE]]</f>
        <v>1.2925347222222223</v>
      </c>
      <c r="U1838" s="41">
        <f>Data5[[#This Row],[TOTAL CHELTUIELI EURO]]/Data5[[#This Row],[NUMĂRUL PERSOANELOR ÎNSCRISE ÎN LISTELE ELECTORALE]]</f>
        <v>0.26704711105601586</v>
      </c>
      <c r="V1838" s="41">
        <f>Data5[[#This Row],[TOTAL CHELTUIELI LEI]]/Data5[[#This Row],[NUMĂRUL PERSOANELOR CARE AU PARTICIPAT LA VOT]]</f>
        <v>1.9669749009247028</v>
      </c>
      <c r="W1838" s="41">
        <f>Data5[[#This Row],[TOTAL CHELTUIELI EURO]]/Data5[[#This Row],[NUMĂRUL PERSOANELOR CARE AU PARTICIPAT LA VOT]]</f>
        <v>0.40639137640228568</v>
      </c>
      <c r="X1838" s="43">
        <v>4.8400999999999996</v>
      </c>
      <c r="Y1838" s="114" t="s">
        <v>2894</v>
      </c>
      <c r="Z1838" s="44">
        <v>1</v>
      </c>
      <c r="AA1838" s="115" t="s">
        <v>3105</v>
      </c>
      <c r="AB1838" s="44">
        <v>0</v>
      </c>
      <c r="AC1838" s="45"/>
    </row>
    <row r="1839" spans="1:29" x14ac:dyDescent="0.2">
      <c r="A1839" s="37">
        <v>1838</v>
      </c>
      <c r="B1839" s="38" t="s">
        <v>190</v>
      </c>
      <c r="C1839" s="39" t="s">
        <v>227</v>
      </c>
      <c r="D1839" s="40">
        <v>44101</v>
      </c>
      <c r="E1839" s="38">
        <v>1</v>
      </c>
      <c r="F1839" s="38"/>
      <c r="G1839" s="38" t="s">
        <v>2</v>
      </c>
      <c r="H1839" s="38" t="s">
        <v>2</v>
      </c>
      <c r="I1839" s="41">
        <v>2500</v>
      </c>
      <c r="J1839" s="41">
        <v>7497</v>
      </c>
      <c r="K1839" s="41">
        <v>3609.27</v>
      </c>
      <c r="L1839" s="41">
        <f>SUM(Data5[[#This Row],[CHELTUIELI DE PERSONAL LEI]:[CHELTUIELI DE CAPITAL (ACTIVE NEFINANCIARE ) LEI]])</f>
        <v>13606.27</v>
      </c>
      <c r="M1839" s="41">
        <f>Data5[[#This Row],[TOTAL CHELTUIELI LEI]]/Data5[[#This Row],[CURS VALUTAR EURO BNR 22 07 2020]]</f>
        <v>2811.1547282080951</v>
      </c>
      <c r="N1839" s="49">
        <v>3560</v>
      </c>
      <c r="O1839" s="54"/>
      <c r="P1839" s="54">
        <v>1967</v>
      </c>
      <c r="Q1839" s="54"/>
      <c r="R1839" s="54">
        <f>Data5[[#This Row],[PERSOANE ÎNSCRISE ÎN LISTELE ELECTORALE (TURUL 1)            ]]+Data5[[#This Row],[PERSOANE ÎNSCRISE ÎN LISTELE ELECTORALE (TURUL AL 2-LEA)]]</f>
        <v>3560</v>
      </c>
      <c r="S1839" s="54">
        <f>Data5[[#This Row],[PERSOANE CARE AU PARTICIPAT LA VOT (TURUL 1)]]+Data5[[#This Row],[PERSOANE CARE AU PARTICIPAT LA VOT  (TURUL AL 2-LEA)]]</f>
        <v>1967</v>
      </c>
      <c r="T1839" s="41">
        <f>Data5[[#This Row],[TOTAL CHELTUIELI LEI]]/Data5[[#This Row],[NUMĂRUL PERSOANELOR ÎNSCRISE ÎN LISTELE ELECTORALE]]</f>
        <v>3.8219859550561801</v>
      </c>
      <c r="U1839" s="41">
        <f>Data5[[#This Row],[TOTAL CHELTUIELI EURO]]/Data5[[#This Row],[NUMĂRUL PERSOANELOR ÎNSCRISE ÎN LISTELE ELECTORALE]]</f>
        <v>0.78965020455283574</v>
      </c>
      <c r="V1839" s="41">
        <f>Data5[[#This Row],[TOTAL CHELTUIELI LEI]]/Data5[[#This Row],[NUMĂRUL PERSOANELOR CARE AU PARTICIPAT LA VOT]]</f>
        <v>6.9172699542450431</v>
      </c>
      <c r="W1839" s="41">
        <f>Data5[[#This Row],[TOTAL CHELTUIELI EURO]]/Data5[[#This Row],[NUMĂRUL PERSOANELOR CARE AU PARTICIPAT LA VOT]]</f>
        <v>1.4291584790076741</v>
      </c>
      <c r="X1839" s="43">
        <v>4.8400999999999996</v>
      </c>
      <c r="Y1839" s="114" t="s">
        <v>2884</v>
      </c>
      <c r="Z1839" s="44">
        <v>3</v>
      </c>
      <c r="AA1839" s="115" t="s">
        <v>3105</v>
      </c>
      <c r="AB1839" s="44">
        <v>0</v>
      </c>
      <c r="AC1839" s="45"/>
    </row>
    <row r="1840" spans="1:29" x14ac:dyDescent="0.2">
      <c r="A1840" s="37">
        <v>1839</v>
      </c>
      <c r="B1840" s="38" t="s">
        <v>190</v>
      </c>
      <c r="C1840" s="39" t="s">
        <v>228</v>
      </c>
      <c r="D1840" s="40">
        <v>44101</v>
      </c>
      <c r="E1840" s="38">
        <v>1</v>
      </c>
      <c r="F1840" s="38"/>
      <c r="G1840" s="38" t="s">
        <v>2</v>
      </c>
      <c r="H1840" s="38" t="s">
        <v>2</v>
      </c>
      <c r="I1840" s="41">
        <v>0</v>
      </c>
      <c r="J1840" s="41">
        <v>5933.5</v>
      </c>
      <c r="K1840" s="41">
        <v>0</v>
      </c>
      <c r="L1840" s="41">
        <f>SUM(Data5[[#This Row],[CHELTUIELI DE PERSONAL LEI]:[CHELTUIELI DE CAPITAL (ACTIVE NEFINANCIARE ) LEI]])</f>
        <v>5933.5</v>
      </c>
      <c r="M1840" s="41">
        <f>Data5[[#This Row],[TOTAL CHELTUIELI LEI]]/Data5[[#This Row],[CURS VALUTAR EURO BNR 22 07 2020]]</f>
        <v>1225.9044234623252</v>
      </c>
      <c r="N1840" s="49">
        <v>1154</v>
      </c>
      <c r="O1840" s="54"/>
      <c r="P1840" s="54">
        <v>1138</v>
      </c>
      <c r="Q1840" s="54"/>
      <c r="R1840" s="54">
        <f>Data5[[#This Row],[PERSOANE ÎNSCRISE ÎN LISTELE ELECTORALE (TURUL 1)            ]]+Data5[[#This Row],[PERSOANE ÎNSCRISE ÎN LISTELE ELECTORALE (TURUL AL 2-LEA)]]</f>
        <v>1154</v>
      </c>
      <c r="S1840" s="54">
        <f>Data5[[#This Row],[PERSOANE CARE AU PARTICIPAT LA VOT (TURUL 1)]]+Data5[[#This Row],[PERSOANE CARE AU PARTICIPAT LA VOT  (TURUL AL 2-LEA)]]</f>
        <v>1138</v>
      </c>
      <c r="T1840" s="41">
        <f>Data5[[#This Row],[TOTAL CHELTUIELI LEI]]/Data5[[#This Row],[NUMĂRUL PERSOANELOR ÎNSCRISE ÎN LISTELE ELECTORALE]]</f>
        <v>5.1416811091854422</v>
      </c>
      <c r="U1840" s="41">
        <f>Data5[[#This Row],[TOTAL CHELTUIELI EURO]]/Data5[[#This Row],[NUMĂRUL PERSOANELOR ÎNSCRISE ÎN LISTELE ELECTORALE]]</f>
        <v>1.0623088591527947</v>
      </c>
      <c r="V1840" s="41">
        <f>Data5[[#This Row],[TOTAL CHELTUIELI LEI]]/Data5[[#This Row],[NUMĂRUL PERSOANELOR CARE AU PARTICIPAT LA VOT]]</f>
        <v>5.2139718804920916</v>
      </c>
      <c r="W1840" s="41">
        <f>Data5[[#This Row],[TOTAL CHELTUIELI EURO]]/Data5[[#This Row],[NUMĂRUL PERSOANELOR CARE AU PARTICIPAT LA VOT]]</f>
        <v>1.0772446603359624</v>
      </c>
      <c r="X1840" s="43">
        <v>4.8400999999999996</v>
      </c>
      <c r="Y1840" s="114" t="s">
        <v>2892</v>
      </c>
      <c r="Z1840" s="44">
        <v>5</v>
      </c>
      <c r="AA1840" s="115" t="s">
        <v>3107</v>
      </c>
      <c r="AB1840" s="44">
        <v>1</v>
      </c>
      <c r="AC1840" s="45"/>
    </row>
    <row r="1841" spans="1:29" x14ac:dyDescent="0.2">
      <c r="A1841" s="37">
        <v>1840</v>
      </c>
      <c r="B1841" s="38" t="s">
        <v>190</v>
      </c>
      <c r="C1841" s="39" t="s">
        <v>229</v>
      </c>
      <c r="D1841" s="40">
        <v>44101</v>
      </c>
      <c r="E1841" s="38">
        <v>1</v>
      </c>
      <c r="F1841" s="38"/>
      <c r="G1841" s="38" t="s">
        <v>2</v>
      </c>
      <c r="H1841" s="38" t="s">
        <v>2</v>
      </c>
      <c r="I1841" s="41">
        <v>2400</v>
      </c>
      <c r="J1841" s="41">
        <v>16694</v>
      </c>
      <c r="K1841" s="41">
        <v>0</v>
      </c>
      <c r="L1841" s="41">
        <f>SUM(Data5[[#This Row],[CHELTUIELI DE PERSONAL LEI]:[CHELTUIELI DE CAPITAL (ACTIVE NEFINANCIARE ) LEI]])</f>
        <v>19094</v>
      </c>
      <c r="M1841" s="41">
        <f>Data5[[#This Row],[TOTAL CHELTUIELI LEI]]/Data5[[#This Row],[CURS VALUTAR EURO BNR 22 07 2020]]</f>
        <v>3944.9598148798582</v>
      </c>
      <c r="N1841" s="49">
        <v>2145</v>
      </c>
      <c r="O1841" s="54"/>
      <c r="P1841" s="54">
        <v>1834</v>
      </c>
      <c r="Q1841" s="54"/>
      <c r="R1841" s="54">
        <f>Data5[[#This Row],[PERSOANE ÎNSCRISE ÎN LISTELE ELECTORALE (TURUL 1)            ]]+Data5[[#This Row],[PERSOANE ÎNSCRISE ÎN LISTELE ELECTORALE (TURUL AL 2-LEA)]]</f>
        <v>2145</v>
      </c>
      <c r="S1841" s="54">
        <f>Data5[[#This Row],[PERSOANE CARE AU PARTICIPAT LA VOT (TURUL 1)]]+Data5[[#This Row],[PERSOANE CARE AU PARTICIPAT LA VOT  (TURUL AL 2-LEA)]]</f>
        <v>1834</v>
      </c>
      <c r="T1841" s="41">
        <f>Data5[[#This Row],[TOTAL CHELTUIELI LEI]]/Data5[[#This Row],[NUMĂRUL PERSOANELOR ÎNSCRISE ÎN LISTELE ELECTORALE]]</f>
        <v>8.9016317016317021</v>
      </c>
      <c r="U1841" s="41">
        <f>Data5[[#This Row],[TOTAL CHELTUIELI EURO]]/Data5[[#This Row],[NUMĂRUL PERSOANELOR ÎNSCRISE ÎN LISTELE ELECTORALE]]</f>
        <v>1.8391421048390948</v>
      </c>
      <c r="V1841" s="41">
        <f>Data5[[#This Row],[TOTAL CHELTUIELI LEI]]/Data5[[#This Row],[NUMĂRUL PERSOANELOR CARE AU PARTICIPAT LA VOT]]</f>
        <v>10.411123227917122</v>
      </c>
      <c r="W1841" s="41">
        <f>Data5[[#This Row],[TOTAL CHELTUIELI EURO]]/Data5[[#This Row],[NUMĂRUL PERSOANELOR CARE AU PARTICIPAT LA VOT]]</f>
        <v>2.1510140757251137</v>
      </c>
      <c r="X1841" s="43">
        <v>4.8400999999999996</v>
      </c>
      <c r="Y1841" s="114" t="s">
        <v>2896</v>
      </c>
      <c r="Z1841" s="44">
        <v>8</v>
      </c>
      <c r="AA1841" s="115" t="s">
        <v>3107</v>
      </c>
      <c r="AB1841" s="44">
        <v>1</v>
      </c>
      <c r="AC1841" s="45"/>
    </row>
    <row r="1842" spans="1:29" x14ac:dyDescent="0.2">
      <c r="A1842" s="37">
        <v>1841</v>
      </c>
      <c r="B1842" s="38" t="s">
        <v>190</v>
      </c>
      <c r="C1842" s="39" t="s">
        <v>230</v>
      </c>
      <c r="D1842" s="40">
        <v>44101</v>
      </c>
      <c r="E1842" s="38">
        <v>1</v>
      </c>
      <c r="F1842" s="38"/>
      <c r="G1842" s="38" t="s">
        <v>2</v>
      </c>
      <c r="H1842" s="38" t="s">
        <v>2</v>
      </c>
      <c r="I1842" s="41">
        <v>0</v>
      </c>
      <c r="J1842" s="41">
        <v>4571</v>
      </c>
      <c r="K1842" s="41">
        <v>0</v>
      </c>
      <c r="L1842" s="41">
        <f>SUM(Data5[[#This Row],[CHELTUIELI DE PERSONAL LEI]:[CHELTUIELI DE CAPITAL (ACTIVE NEFINANCIARE ) LEI]])</f>
        <v>4571</v>
      </c>
      <c r="M1842" s="41">
        <f>Data5[[#This Row],[TOTAL CHELTUIELI LEI]]/Data5[[#This Row],[CURS VALUTAR EURO BNR 22 07 2020]]</f>
        <v>944.40197516580247</v>
      </c>
      <c r="N1842" s="49">
        <v>1434</v>
      </c>
      <c r="O1842" s="54"/>
      <c r="P1842" s="54">
        <v>1340</v>
      </c>
      <c r="Q1842" s="54"/>
      <c r="R1842" s="54">
        <f>Data5[[#This Row],[PERSOANE ÎNSCRISE ÎN LISTELE ELECTORALE (TURUL 1)            ]]+Data5[[#This Row],[PERSOANE ÎNSCRISE ÎN LISTELE ELECTORALE (TURUL AL 2-LEA)]]</f>
        <v>1434</v>
      </c>
      <c r="S1842" s="54">
        <f>Data5[[#This Row],[PERSOANE CARE AU PARTICIPAT LA VOT (TURUL 1)]]+Data5[[#This Row],[PERSOANE CARE AU PARTICIPAT LA VOT  (TURUL AL 2-LEA)]]</f>
        <v>1340</v>
      </c>
      <c r="T1842" s="41">
        <f>Data5[[#This Row],[TOTAL CHELTUIELI LEI]]/Data5[[#This Row],[NUMĂRUL PERSOANELOR ÎNSCRISE ÎN LISTELE ELECTORALE]]</f>
        <v>3.1875871687587169</v>
      </c>
      <c r="U1842" s="41">
        <f>Data5[[#This Row],[TOTAL CHELTUIELI EURO]]/Data5[[#This Row],[NUMĂRUL PERSOANELOR ÎNSCRISE ÎN LISTELE ELECTORALE]]</f>
        <v>0.65857878323975072</v>
      </c>
      <c r="V1842" s="41">
        <f>Data5[[#This Row],[TOTAL CHELTUIELI LEI]]/Data5[[#This Row],[NUMĂRUL PERSOANELOR CARE AU PARTICIPAT LA VOT]]</f>
        <v>3.4111940298507464</v>
      </c>
      <c r="W1842" s="41">
        <f>Data5[[#This Row],[TOTAL CHELTUIELI EURO]]/Data5[[#This Row],[NUMĂRUL PERSOANELOR CARE AU PARTICIPAT LA VOT]]</f>
        <v>0.70477759340731527</v>
      </c>
      <c r="X1842" s="43">
        <v>4.8400999999999996</v>
      </c>
      <c r="Y1842" s="114" t="s">
        <v>2884</v>
      </c>
      <c r="Z1842" s="44">
        <v>3</v>
      </c>
      <c r="AA1842" s="115" t="s">
        <v>3105</v>
      </c>
      <c r="AB1842" s="44">
        <v>0</v>
      </c>
      <c r="AC1842" s="45"/>
    </row>
    <row r="1843" spans="1:29" x14ac:dyDescent="0.2">
      <c r="A1843" s="37">
        <v>1842</v>
      </c>
      <c r="B1843" s="38" t="s">
        <v>190</v>
      </c>
      <c r="C1843" s="39" t="s">
        <v>231</v>
      </c>
      <c r="D1843" s="40">
        <v>44101</v>
      </c>
      <c r="E1843" s="38">
        <v>1</v>
      </c>
      <c r="F1843" s="38"/>
      <c r="G1843" s="38" t="s">
        <v>2</v>
      </c>
      <c r="H1843" s="38" t="s">
        <v>2</v>
      </c>
      <c r="I1843" s="41">
        <v>500</v>
      </c>
      <c r="J1843" s="41">
        <v>0</v>
      </c>
      <c r="K1843" s="41">
        <v>0</v>
      </c>
      <c r="L1843" s="41">
        <f>SUM(Data5[[#This Row],[CHELTUIELI DE PERSONAL LEI]:[CHELTUIELI DE CAPITAL (ACTIVE NEFINANCIARE ) LEI]])</f>
        <v>500</v>
      </c>
      <c r="M1843" s="41">
        <f>Data5[[#This Row],[TOTAL CHELTUIELI LEI]]/Data5[[#This Row],[CURS VALUTAR EURO BNR 22 07 2020]]</f>
        <v>103.30365075101754</v>
      </c>
      <c r="N1843" s="49">
        <v>856</v>
      </c>
      <c r="O1843" s="54"/>
      <c r="P1843" s="54">
        <v>677</v>
      </c>
      <c r="Q1843" s="54"/>
      <c r="R1843" s="54">
        <f>Data5[[#This Row],[PERSOANE ÎNSCRISE ÎN LISTELE ELECTORALE (TURUL 1)            ]]+Data5[[#This Row],[PERSOANE ÎNSCRISE ÎN LISTELE ELECTORALE (TURUL AL 2-LEA)]]</f>
        <v>856</v>
      </c>
      <c r="S1843" s="54">
        <f>Data5[[#This Row],[PERSOANE CARE AU PARTICIPAT LA VOT (TURUL 1)]]+Data5[[#This Row],[PERSOANE CARE AU PARTICIPAT LA VOT  (TURUL AL 2-LEA)]]</f>
        <v>677</v>
      </c>
      <c r="T1843" s="41">
        <f>Data5[[#This Row],[TOTAL CHELTUIELI LEI]]/Data5[[#This Row],[NUMĂRUL PERSOANELOR ÎNSCRISE ÎN LISTELE ELECTORALE]]</f>
        <v>0.58411214953271029</v>
      </c>
      <c r="U1843" s="41">
        <f>Data5[[#This Row],[TOTAL CHELTUIELI EURO]]/Data5[[#This Row],[NUMĂRUL PERSOANELOR ÎNSCRISE ÎN LISTELE ELECTORALE]]</f>
        <v>0.12068183498950648</v>
      </c>
      <c r="V1843" s="41">
        <f>Data5[[#This Row],[TOTAL CHELTUIELI LEI]]/Data5[[#This Row],[NUMĂRUL PERSOANELOR CARE AU PARTICIPAT LA VOT]]</f>
        <v>0.73855243722304287</v>
      </c>
      <c r="W1843" s="41">
        <f>Data5[[#This Row],[TOTAL CHELTUIELI EURO]]/Data5[[#This Row],[NUMĂRUL PERSOANELOR CARE AU PARTICIPAT LA VOT]]</f>
        <v>0.15259032607240405</v>
      </c>
      <c r="X1843" s="43">
        <v>4.8400999999999996</v>
      </c>
      <c r="Y1843" s="114" t="s">
        <v>2890</v>
      </c>
      <c r="Z1843" s="44">
        <v>0</v>
      </c>
      <c r="AA1843" s="115" t="s">
        <v>3105</v>
      </c>
      <c r="AB1843" s="44">
        <v>0</v>
      </c>
      <c r="AC1843" s="45"/>
    </row>
    <row r="1844" spans="1:29" x14ac:dyDescent="0.2">
      <c r="A1844" s="37">
        <v>1843</v>
      </c>
      <c r="B1844" s="38" t="s">
        <v>190</v>
      </c>
      <c r="C1844" s="39" t="s">
        <v>232</v>
      </c>
      <c r="D1844" s="40">
        <v>44101</v>
      </c>
      <c r="E1844" s="38">
        <v>1</v>
      </c>
      <c r="F1844" s="38"/>
      <c r="G1844" s="38" t="s">
        <v>2</v>
      </c>
      <c r="H1844" s="38" t="s">
        <v>2</v>
      </c>
      <c r="I1844" s="41">
        <v>0</v>
      </c>
      <c r="J1844" s="41">
        <v>908</v>
      </c>
      <c r="K1844" s="41">
        <v>0</v>
      </c>
      <c r="L1844" s="41">
        <f>SUM(Data5[[#This Row],[CHELTUIELI DE PERSONAL LEI]:[CHELTUIELI DE CAPITAL (ACTIVE NEFINANCIARE ) LEI]])</f>
        <v>908</v>
      </c>
      <c r="M1844" s="41">
        <f>Data5[[#This Row],[TOTAL CHELTUIELI LEI]]/Data5[[#This Row],[CURS VALUTAR EURO BNR 22 07 2020]]</f>
        <v>187.59942976384787</v>
      </c>
      <c r="N1844" s="49">
        <v>1721</v>
      </c>
      <c r="O1844" s="54"/>
      <c r="P1844" s="54">
        <v>1337</v>
      </c>
      <c r="Q1844" s="54"/>
      <c r="R1844" s="54">
        <f>Data5[[#This Row],[PERSOANE ÎNSCRISE ÎN LISTELE ELECTORALE (TURUL 1)            ]]+Data5[[#This Row],[PERSOANE ÎNSCRISE ÎN LISTELE ELECTORALE (TURUL AL 2-LEA)]]</f>
        <v>1721</v>
      </c>
      <c r="S1844" s="54">
        <f>Data5[[#This Row],[PERSOANE CARE AU PARTICIPAT LA VOT (TURUL 1)]]+Data5[[#This Row],[PERSOANE CARE AU PARTICIPAT LA VOT  (TURUL AL 2-LEA)]]</f>
        <v>1337</v>
      </c>
      <c r="T1844" s="41">
        <f>Data5[[#This Row],[TOTAL CHELTUIELI LEI]]/Data5[[#This Row],[NUMĂRUL PERSOANELOR ÎNSCRISE ÎN LISTELE ELECTORALE]]</f>
        <v>0.52760023242300991</v>
      </c>
      <c r="U1844" s="41">
        <f>Data5[[#This Row],[TOTAL CHELTUIELI EURO]]/Data5[[#This Row],[NUMĂRUL PERSOANELOR ÎNSCRISE ÎN LISTELE ELECTORALE]]</f>
        <v>0.10900606029276459</v>
      </c>
      <c r="V1844" s="41">
        <f>Data5[[#This Row],[TOTAL CHELTUIELI LEI]]/Data5[[#This Row],[NUMĂRUL PERSOANELOR CARE AU PARTICIPAT LA VOT]]</f>
        <v>0.67913238593866865</v>
      </c>
      <c r="W1844" s="41">
        <f>Data5[[#This Row],[TOTAL CHELTUIELI EURO]]/Data5[[#This Row],[NUMĂRUL PERSOANELOR CARE AU PARTICIPAT LA VOT]]</f>
        <v>0.14031370962142697</v>
      </c>
      <c r="X1844" s="43">
        <v>4.8400999999999996</v>
      </c>
      <c r="Y1844" s="114" t="s">
        <v>2890</v>
      </c>
      <c r="Z1844" s="44">
        <v>0</v>
      </c>
      <c r="AA1844" s="115" t="s">
        <v>3105</v>
      </c>
      <c r="AB1844" s="44">
        <v>0</v>
      </c>
      <c r="AC1844" s="45"/>
    </row>
    <row r="1845" spans="1:29" x14ac:dyDescent="0.2">
      <c r="A1845" s="37">
        <v>1844</v>
      </c>
      <c r="B1845" s="38" t="s">
        <v>190</v>
      </c>
      <c r="C1845" s="39" t="s">
        <v>233</v>
      </c>
      <c r="D1845" s="40">
        <v>44101</v>
      </c>
      <c r="E1845" s="38">
        <v>1</v>
      </c>
      <c r="F1845" s="38"/>
      <c r="G1845" s="38" t="s">
        <v>2</v>
      </c>
      <c r="H1845" s="38" t="s">
        <v>2</v>
      </c>
      <c r="I1845" s="41">
        <v>330</v>
      </c>
      <c r="J1845" s="41">
        <v>5378</v>
      </c>
      <c r="K1845" s="41">
        <v>0</v>
      </c>
      <c r="L1845" s="41">
        <f>SUM(Data5[[#This Row],[CHELTUIELI DE PERSONAL LEI]:[CHELTUIELI DE CAPITAL (ACTIVE NEFINANCIARE ) LEI]])</f>
        <v>5708</v>
      </c>
      <c r="M1845" s="41">
        <f>Data5[[#This Row],[TOTAL CHELTUIELI LEI]]/Data5[[#This Row],[CURS VALUTAR EURO BNR 22 07 2020]]</f>
        <v>1179.3144769736164</v>
      </c>
      <c r="N1845" s="49">
        <v>970</v>
      </c>
      <c r="O1845" s="54"/>
      <c r="P1845" s="54">
        <v>1003</v>
      </c>
      <c r="Q1845" s="54"/>
      <c r="R1845" s="54">
        <f>Data5[[#This Row],[PERSOANE ÎNSCRISE ÎN LISTELE ELECTORALE (TURUL 1)            ]]+Data5[[#This Row],[PERSOANE ÎNSCRISE ÎN LISTELE ELECTORALE (TURUL AL 2-LEA)]]</f>
        <v>970</v>
      </c>
      <c r="S1845" s="54">
        <f>Data5[[#This Row],[PERSOANE CARE AU PARTICIPAT LA VOT (TURUL 1)]]+Data5[[#This Row],[PERSOANE CARE AU PARTICIPAT LA VOT  (TURUL AL 2-LEA)]]</f>
        <v>1003</v>
      </c>
      <c r="T1845" s="41">
        <f>Data5[[#This Row],[TOTAL CHELTUIELI LEI]]/Data5[[#This Row],[NUMĂRUL PERSOANELOR ÎNSCRISE ÎN LISTELE ELECTORALE]]</f>
        <v>5.8845360824742272</v>
      </c>
      <c r="U1845" s="41">
        <f>Data5[[#This Row],[TOTAL CHELTUIELI EURO]]/Data5[[#This Row],[NUMĂRUL PERSOANELOR ÎNSCRISE ÎN LISTELE ELECTORALE]]</f>
        <v>1.215788120591357</v>
      </c>
      <c r="V1845" s="41">
        <f>Data5[[#This Row],[TOTAL CHELTUIELI LEI]]/Data5[[#This Row],[NUMĂRUL PERSOANELOR CARE AU PARTICIPAT LA VOT]]</f>
        <v>5.6909272183449655</v>
      </c>
      <c r="W1845" s="41">
        <f>Data5[[#This Row],[TOTAL CHELTUIELI EURO]]/Data5[[#This Row],[NUMĂRUL PERSOANELOR CARE AU PARTICIPAT LA VOT]]</f>
        <v>1.1757871156267361</v>
      </c>
      <c r="X1845" s="43">
        <v>4.8400999999999996</v>
      </c>
      <c r="Y1845" s="114" t="s">
        <v>2892</v>
      </c>
      <c r="Z1845" s="44">
        <v>5</v>
      </c>
      <c r="AA1845" s="115" t="s">
        <v>3107</v>
      </c>
      <c r="AB1845" s="44">
        <v>1</v>
      </c>
      <c r="AC1845" s="45"/>
    </row>
    <row r="1846" spans="1:29" x14ac:dyDescent="0.2">
      <c r="A1846" s="37">
        <v>1845</v>
      </c>
      <c r="B1846" s="38" t="s">
        <v>190</v>
      </c>
      <c r="C1846" s="39" t="s">
        <v>234</v>
      </c>
      <c r="D1846" s="40">
        <v>44101</v>
      </c>
      <c r="E1846" s="38">
        <v>1</v>
      </c>
      <c r="F1846" s="38"/>
      <c r="G1846" s="38" t="s">
        <v>2</v>
      </c>
      <c r="H1846" s="38" t="s">
        <v>2</v>
      </c>
      <c r="I1846" s="41">
        <v>4486</v>
      </c>
      <c r="J1846" s="41">
        <v>2792.02</v>
      </c>
      <c r="K1846" s="41">
        <v>0</v>
      </c>
      <c r="L1846" s="41">
        <f>SUM(Data5[[#This Row],[CHELTUIELI DE PERSONAL LEI]:[CHELTUIELI DE CAPITAL (ACTIVE NEFINANCIARE ) LEI]])</f>
        <v>7278.02</v>
      </c>
      <c r="M1846" s="41">
        <f>Data5[[#This Row],[TOTAL CHELTUIELI LEI]]/Data5[[#This Row],[CURS VALUTAR EURO BNR 22 07 2020]]</f>
        <v>1503.6920724778415</v>
      </c>
      <c r="N1846" s="49">
        <v>2990</v>
      </c>
      <c r="O1846" s="54"/>
      <c r="P1846" s="54">
        <v>2007</v>
      </c>
      <c r="Q1846" s="54"/>
      <c r="R1846" s="54">
        <f>Data5[[#This Row],[PERSOANE ÎNSCRISE ÎN LISTELE ELECTORALE (TURUL 1)            ]]+Data5[[#This Row],[PERSOANE ÎNSCRISE ÎN LISTELE ELECTORALE (TURUL AL 2-LEA)]]</f>
        <v>2990</v>
      </c>
      <c r="S1846" s="54">
        <f>Data5[[#This Row],[PERSOANE CARE AU PARTICIPAT LA VOT (TURUL 1)]]+Data5[[#This Row],[PERSOANE CARE AU PARTICIPAT LA VOT  (TURUL AL 2-LEA)]]</f>
        <v>2007</v>
      </c>
      <c r="T1846" s="41">
        <f>Data5[[#This Row],[TOTAL CHELTUIELI LEI]]/Data5[[#This Row],[NUMĂRUL PERSOANELOR ÎNSCRISE ÎN LISTELE ELECTORALE]]</f>
        <v>2.4341204013377928</v>
      </c>
      <c r="U1846" s="41">
        <f>Data5[[#This Row],[TOTAL CHELTUIELI EURO]]/Data5[[#This Row],[NUMĂRUL PERSOANELOR ÎNSCRISE ÎN LISTELE ELECTORALE]]</f>
        <v>0.502907047651452</v>
      </c>
      <c r="V1846" s="41">
        <f>Data5[[#This Row],[TOTAL CHELTUIELI LEI]]/Data5[[#This Row],[NUMĂRUL PERSOANELOR CARE AU PARTICIPAT LA VOT]]</f>
        <v>3.6263178873941206</v>
      </c>
      <c r="W1846" s="41">
        <f>Data5[[#This Row],[TOTAL CHELTUIELI EURO]]/Data5[[#This Row],[NUMĂRUL PERSOANELOR CARE AU PARTICIPAT LA VOT]]</f>
        <v>0.74922375310306</v>
      </c>
      <c r="X1846" s="43">
        <v>4.8400999999999996</v>
      </c>
      <c r="Y1846" s="114" t="s">
        <v>2891</v>
      </c>
      <c r="Z1846" s="44">
        <v>2</v>
      </c>
      <c r="AA1846" s="115" t="s">
        <v>3105</v>
      </c>
      <c r="AB1846" s="44">
        <v>0</v>
      </c>
      <c r="AC1846" s="45"/>
    </row>
    <row r="1847" spans="1:29" x14ac:dyDescent="0.2">
      <c r="A1847" s="37">
        <v>1846</v>
      </c>
      <c r="B1847" s="38" t="s">
        <v>190</v>
      </c>
      <c r="C1847" s="39" t="s">
        <v>235</v>
      </c>
      <c r="D1847" s="40">
        <v>44101</v>
      </c>
      <c r="E1847" s="38">
        <v>1</v>
      </c>
      <c r="F1847" s="38"/>
      <c r="G1847" s="38" t="s">
        <v>2</v>
      </c>
      <c r="H1847" s="38" t="s">
        <v>2</v>
      </c>
      <c r="I1847" s="41">
        <v>660</v>
      </c>
      <c r="J1847" s="41">
        <v>5998.1</v>
      </c>
      <c r="K1847" s="41">
        <v>0</v>
      </c>
      <c r="L1847" s="41">
        <f>SUM(Data5[[#This Row],[CHELTUIELI DE PERSONAL LEI]:[CHELTUIELI DE CAPITAL (ACTIVE NEFINANCIARE ) LEI]])</f>
        <v>6658.1</v>
      </c>
      <c r="M1847" s="41">
        <f>Data5[[#This Row],[TOTAL CHELTUIELI LEI]]/Data5[[#This Row],[CURS VALUTAR EURO BNR 22 07 2020]]</f>
        <v>1375.6120741307</v>
      </c>
      <c r="N1847" s="49">
        <v>677</v>
      </c>
      <c r="O1847" s="54"/>
      <c r="P1847" s="54">
        <v>557</v>
      </c>
      <c r="Q1847" s="54"/>
      <c r="R1847" s="54">
        <f>Data5[[#This Row],[PERSOANE ÎNSCRISE ÎN LISTELE ELECTORALE (TURUL 1)            ]]+Data5[[#This Row],[PERSOANE ÎNSCRISE ÎN LISTELE ELECTORALE (TURUL AL 2-LEA)]]</f>
        <v>677</v>
      </c>
      <c r="S1847" s="54">
        <f>Data5[[#This Row],[PERSOANE CARE AU PARTICIPAT LA VOT (TURUL 1)]]+Data5[[#This Row],[PERSOANE CARE AU PARTICIPAT LA VOT  (TURUL AL 2-LEA)]]</f>
        <v>557</v>
      </c>
      <c r="T1847" s="41">
        <f>Data5[[#This Row],[TOTAL CHELTUIELI LEI]]/Data5[[#This Row],[NUMĂRUL PERSOANELOR ÎNSCRISE ÎN LISTELE ELECTORALE]]</f>
        <v>9.8347119645494843</v>
      </c>
      <c r="U1847" s="41">
        <f>Data5[[#This Row],[TOTAL CHELTUIELI EURO]]/Data5[[#This Row],[NUMĂRUL PERSOANELOR ÎNSCRISE ÎN LISTELE ELECTORALE]]</f>
        <v>2.0319233000453472</v>
      </c>
      <c r="V1847" s="41">
        <f>Data5[[#This Row],[TOTAL CHELTUIELI LEI]]/Data5[[#This Row],[NUMĂRUL PERSOANELOR CARE AU PARTICIPAT LA VOT]]</f>
        <v>11.953500897666069</v>
      </c>
      <c r="W1847" s="41">
        <f>Data5[[#This Row],[TOTAL CHELTUIELI EURO]]/Data5[[#This Row],[NUMĂRUL PERSOANELOR CARE AU PARTICIPAT LA VOT]]</f>
        <v>2.4696805639689408</v>
      </c>
      <c r="X1847" s="43">
        <v>4.8400999999999996</v>
      </c>
      <c r="Y1847" s="114" t="s">
        <v>2887</v>
      </c>
      <c r="Z1847" s="44">
        <v>9</v>
      </c>
      <c r="AA1847" s="115" t="s">
        <v>3108</v>
      </c>
      <c r="AB1847" s="44">
        <v>2</v>
      </c>
      <c r="AC1847" s="45"/>
    </row>
    <row r="1848" spans="1:29" x14ac:dyDescent="0.2">
      <c r="A1848" s="37">
        <v>1847</v>
      </c>
      <c r="B1848" s="38" t="s">
        <v>190</v>
      </c>
      <c r="C1848" s="39" t="s">
        <v>236</v>
      </c>
      <c r="D1848" s="40">
        <v>44101</v>
      </c>
      <c r="E1848" s="38">
        <v>1</v>
      </c>
      <c r="F1848" s="38"/>
      <c r="G1848" s="38" t="s">
        <v>2</v>
      </c>
      <c r="H1848" s="38" t="s">
        <v>2</v>
      </c>
      <c r="I1848" s="41">
        <v>3080</v>
      </c>
      <c r="J1848" s="41">
        <v>8000</v>
      </c>
      <c r="K1848" s="41">
        <v>0</v>
      </c>
      <c r="L1848" s="41">
        <f>SUM(Data5[[#This Row],[CHELTUIELI DE PERSONAL LEI]:[CHELTUIELI DE CAPITAL (ACTIVE NEFINANCIARE ) LEI]])</f>
        <v>11080</v>
      </c>
      <c r="M1848" s="41">
        <f>Data5[[#This Row],[TOTAL CHELTUIELI LEI]]/Data5[[#This Row],[CURS VALUTAR EURO BNR 22 07 2020]]</f>
        <v>2289.208900642549</v>
      </c>
      <c r="N1848" s="49">
        <v>1987</v>
      </c>
      <c r="O1848" s="54"/>
      <c r="P1848" s="54">
        <v>1489</v>
      </c>
      <c r="Q1848" s="54"/>
      <c r="R1848" s="54">
        <f>Data5[[#This Row],[PERSOANE ÎNSCRISE ÎN LISTELE ELECTORALE (TURUL 1)            ]]+Data5[[#This Row],[PERSOANE ÎNSCRISE ÎN LISTELE ELECTORALE (TURUL AL 2-LEA)]]</f>
        <v>1987</v>
      </c>
      <c r="S1848" s="54">
        <f>Data5[[#This Row],[PERSOANE CARE AU PARTICIPAT LA VOT (TURUL 1)]]+Data5[[#This Row],[PERSOANE CARE AU PARTICIPAT LA VOT  (TURUL AL 2-LEA)]]</f>
        <v>1489</v>
      </c>
      <c r="T1848" s="41">
        <f>Data5[[#This Row],[TOTAL CHELTUIELI LEI]]/Data5[[#This Row],[NUMĂRUL PERSOANELOR ÎNSCRISE ÎN LISTELE ELECTORALE]]</f>
        <v>5.576245596376447</v>
      </c>
      <c r="U1848" s="41">
        <f>Data5[[#This Row],[TOTAL CHELTUIELI EURO]]/Data5[[#This Row],[NUMĂRUL PERSOANELOR ÎNSCRISE ÎN LISTELE ELECTORALE]]</f>
        <v>1.1520930551799442</v>
      </c>
      <c r="V1848" s="41">
        <f>Data5[[#This Row],[TOTAL CHELTUIELI LEI]]/Data5[[#This Row],[NUMĂRUL PERSOANELOR CARE AU PARTICIPAT LA VOT]]</f>
        <v>7.4412357286769648</v>
      </c>
      <c r="W1848" s="41">
        <f>Data5[[#This Row],[TOTAL CHELTUIELI EURO]]/Data5[[#This Row],[NUMĂRUL PERSOANELOR CARE AU PARTICIPAT LA VOT]]</f>
        <v>1.5374136337424775</v>
      </c>
      <c r="X1848" s="43">
        <v>4.8400999999999996</v>
      </c>
      <c r="Y1848" s="114" t="s">
        <v>2892</v>
      </c>
      <c r="Z1848" s="44">
        <v>5</v>
      </c>
      <c r="AA1848" s="115" t="s">
        <v>3107</v>
      </c>
      <c r="AB1848" s="44">
        <v>1</v>
      </c>
      <c r="AC1848" s="45"/>
    </row>
    <row r="1849" spans="1:29" x14ac:dyDescent="0.2">
      <c r="A1849" s="37">
        <v>1848</v>
      </c>
      <c r="B1849" s="38" t="s">
        <v>190</v>
      </c>
      <c r="C1849" s="39" t="s">
        <v>237</v>
      </c>
      <c r="D1849" s="40">
        <v>44101</v>
      </c>
      <c r="E1849" s="38">
        <v>1</v>
      </c>
      <c r="F1849" s="38"/>
      <c r="G1849" s="38" t="s">
        <v>2</v>
      </c>
      <c r="H1849" s="38" t="s">
        <v>2</v>
      </c>
      <c r="I1849" s="41">
        <v>12905</v>
      </c>
      <c r="J1849" s="41">
        <v>2653.7</v>
      </c>
      <c r="K1849" s="41">
        <v>0</v>
      </c>
      <c r="L1849" s="41">
        <f>SUM(Data5[[#This Row],[CHELTUIELI DE PERSONAL LEI]:[CHELTUIELI DE CAPITAL (ACTIVE NEFINANCIARE ) LEI]])</f>
        <v>15558.7</v>
      </c>
      <c r="M1849" s="41">
        <f>Data5[[#This Row],[TOTAL CHELTUIELI LEI]]/Data5[[#This Row],[CURS VALUTAR EURO BNR 22 07 2020]]</f>
        <v>3214.5410218797138</v>
      </c>
      <c r="N1849" s="49">
        <v>766</v>
      </c>
      <c r="O1849" s="54"/>
      <c r="P1849" s="54">
        <v>833</v>
      </c>
      <c r="Q1849" s="54"/>
      <c r="R1849" s="54">
        <f>Data5[[#This Row],[PERSOANE ÎNSCRISE ÎN LISTELE ELECTORALE (TURUL 1)            ]]+Data5[[#This Row],[PERSOANE ÎNSCRISE ÎN LISTELE ELECTORALE (TURUL AL 2-LEA)]]</f>
        <v>766</v>
      </c>
      <c r="S1849" s="54">
        <f>Data5[[#This Row],[PERSOANE CARE AU PARTICIPAT LA VOT (TURUL 1)]]+Data5[[#This Row],[PERSOANE CARE AU PARTICIPAT LA VOT  (TURUL AL 2-LEA)]]</f>
        <v>833</v>
      </c>
      <c r="T1849" s="41">
        <f>Data5[[#This Row],[TOTAL CHELTUIELI LEI]]/Data5[[#This Row],[NUMĂRUL PERSOANELOR ÎNSCRISE ÎN LISTELE ELECTORALE]]</f>
        <v>20.311618798955614</v>
      </c>
      <c r="U1849" s="41">
        <f>Data5[[#This Row],[TOTAL CHELTUIELI EURO]]/Data5[[#This Row],[NUMĂRUL PERSOANELOR ÎNSCRISE ÎN LISTELE ELECTORALE]]</f>
        <v>4.196528749190227</v>
      </c>
      <c r="V1849" s="41">
        <f>Data5[[#This Row],[TOTAL CHELTUIELI LEI]]/Data5[[#This Row],[NUMĂRUL PERSOANELOR CARE AU PARTICIPAT LA VOT]]</f>
        <v>18.677911164465787</v>
      </c>
      <c r="W1849" s="41">
        <f>Data5[[#This Row],[TOTAL CHELTUIELI EURO]]/Data5[[#This Row],[NUMĂRUL PERSOANELOR CARE AU PARTICIPAT LA VOT]]</f>
        <v>3.8589928233850106</v>
      </c>
      <c r="X1849" s="43">
        <v>4.8400999999999996</v>
      </c>
      <c r="Y1849" s="114" t="s">
        <v>2911</v>
      </c>
      <c r="Z1849" s="44">
        <v>20</v>
      </c>
      <c r="AA1849" s="115" t="s">
        <v>3110</v>
      </c>
      <c r="AB1849" s="44">
        <v>4</v>
      </c>
      <c r="AC1849" s="45"/>
    </row>
    <row r="1850" spans="1:29" x14ac:dyDescent="0.2">
      <c r="A1850" s="37">
        <v>1849</v>
      </c>
      <c r="B1850" s="38" t="s">
        <v>190</v>
      </c>
      <c r="C1850" s="39" t="s">
        <v>238</v>
      </c>
      <c r="D1850" s="40">
        <v>44101</v>
      </c>
      <c r="E1850" s="38">
        <v>1</v>
      </c>
      <c r="F1850" s="38"/>
      <c r="G1850" s="38" t="s">
        <v>2</v>
      </c>
      <c r="H1850" s="38" t="s">
        <v>2</v>
      </c>
      <c r="I1850" s="41">
        <v>92.775000000000006</v>
      </c>
      <c r="J1850" s="41">
        <v>63.88</v>
      </c>
      <c r="K1850" s="41">
        <v>0</v>
      </c>
      <c r="L1850" s="41">
        <f>SUM(Data5[[#This Row],[CHELTUIELI DE PERSONAL LEI]:[CHELTUIELI DE CAPITAL (ACTIVE NEFINANCIARE ) LEI]])</f>
        <v>156.655</v>
      </c>
      <c r="M1850" s="41">
        <f>Data5[[#This Row],[TOTAL CHELTUIELI LEI]]/Data5[[#This Row],[CURS VALUTAR EURO BNR 22 07 2020]]</f>
        <v>32.366066816801307</v>
      </c>
      <c r="N1850" s="49">
        <v>1222</v>
      </c>
      <c r="O1850" s="54"/>
      <c r="P1850" s="54">
        <v>921</v>
      </c>
      <c r="Q1850" s="54"/>
      <c r="R1850" s="54">
        <f>Data5[[#This Row],[PERSOANE ÎNSCRISE ÎN LISTELE ELECTORALE (TURUL 1)            ]]+Data5[[#This Row],[PERSOANE ÎNSCRISE ÎN LISTELE ELECTORALE (TURUL AL 2-LEA)]]</f>
        <v>1222</v>
      </c>
      <c r="S1850" s="54">
        <f>Data5[[#This Row],[PERSOANE CARE AU PARTICIPAT LA VOT (TURUL 1)]]+Data5[[#This Row],[PERSOANE CARE AU PARTICIPAT LA VOT  (TURUL AL 2-LEA)]]</f>
        <v>921</v>
      </c>
      <c r="T1850" s="41">
        <f>Data5[[#This Row],[TOTAL CHELTUIELI LEI]]/Data5[[#This Row],[NUMĂRUL PERSOANELOR ÎNSCRISE ÎN LISTELE ELECTORALE]]</f>
        <v>0.12819558101472994</v>
      </c>
      <c r="U1850" s="41">
        <f>Data5[[#This Row],[TOTAL CHELTUIELI EURO]]/Data5[[#This Row],[NUMĂRUL PERSOANELOR ÎNSCRISE ÎN LISTELE ELECTORALE]]</f>
        <v>2.6486143057938876E-2</v>
      </c>
      <c r="V1850" s="41">
        <f>Data5[[#This Row],[TOTAL CHELTUIELI LEI]]/Data5[[#This Row],[NUMĂRUL PERSOANELOR CARE AU PARTICIPAT LA VOT]]</f>
        <v>0.17009229098805645</v>
      </c>
      <c r="W1850" s="41">
        <f>Data5[[#This Row],[TOTAL CHELTUIELI EURO]]/Data5[[#This Row],[NUMĂRUL PERSOANELOR CARE AU PARTICIPAT LA VOT]]</f>
        <v>3.5142309247341269E-2</v>
      </c>
      <c r="X1850" s="43">
        <v>4.8400999999999996</v>
      </c>
      <c r="Y1850" s="114" t="s">
        <v>2890</v>
      </c>
      <c r="Z1850" s="44">
        <v>0</v>
      </c>
      <c r="AA1850" s="115" t="s">
        <v>3105</v>
      </c>
      <c r="AB1850" s="44">
        <v>0</v>
      </c>
      <c r="AC1850" s="45"/>
    </row>
    <row r="1851" spans="1:29" x14ac:dyDescent="0.2">
      <c r="A1851" s="37">
        <v>1850</v>
      </c>
      <c r="B1851" s="38" t="s">
        <v>190</v>
      </c>
      <c r="C1851" s="39" t="s">
        <v>239</v>
      </c>
      <c r="D1851" s="40">
        <v>44101</v>
      </c>
      <c r="E1851" s="38">
        <v>1</v>
      </c>
      <c r="F1851" s="38"/>
      <c r="G1851" s="38" t="s">
        <v>2</v>
      </c>
      <c r="H1851" s="38" t="s">
        <v>2</v>
      </c>
      <c r="I1851" s="41">
        <v>0</v>
      </c>
      <c r="J1851" s="41">
        <v>32641</v>
      </c>
      <c r="K1851" s="41">
        <v>0</v>
      </c>
      <c r="L1851" s="41">
        <f>SUM(Data5[[#This Row],[CHELTUIELI DE PERSONAL LEI]:[CHELTUIELI DE CAPITAL (ACTIVE NEFINANCIARE ) LEI]])</f>
        <v>32641</v>
      </c>
      <c r="M1851" s="41">
        <f>Data5[[#This Row],[TOTAL CHELTUIELI LEI]]/Data5[[#This Row],[CURS VALUTAR EURO BNR 22 07 2020]]</f>
        <v>6743.8689283279273</v>
      </c>
      <c r="N1851" s="49">
        <v>1537</v>
      </c>
      <c r="O1851" s="54"/>
      <c r="P1851" s="54">
        <v>1514</v>
      </c>
      <c r="Q1851" s="54"/>
      <c r="R1851" s="54">
        <f>Data5[[#This Row],[PERSOANE ÎNSCRISE ÎN LISTELE ELECTORALE (TURUL 1)            ]]+Data5[[#This Row],[PERSOANE ÎNSCRISE ÎN LISTELE ELECTORALE (TURUL AL 2-LEA)]]</f>
        <v>1537</v>
      </c>
      <c r="S1851" s="54">
        <f>Data5[[#This Row],[PERSOANE CARE AU PARTICIPAT LA VOT (TURUL 1)]]+Data5[[#This Row],[PERSOANE CARE AU PARTICIPAT LA VOT  (TURUL AL 2-LEA)]]</f>
        <v>1514</v>
      </c>
      <c r="T1851" s="41">
        <f>Data5[[#This Row],[TOTAL CHELTUIELI LEI]]/Data5[[#This Row],[NUMĂRUL PERSOANELOR ÎNSCRISE ÎN LISTELE ELECTORALE]]</f>
        <v>21.236824983734547</v>
      </c>
      <c r="U1851" s="41">
        <f>Data5[[#This Row],[TOTAL CHELTUIELI EURO]]/Data5[[#This Row],[NUMĂRUL PERSOANELOR ÎNSCRISE ÎN LISTELE ELECTORALE]]</f>
        <v>4.3876831023603948</v>
      </c>
      <c r="V1851" s="41">
        <f>Data5[[#This Row],[TOTAL CHELTUIELI LEI]]/Data5[[#This Row],[NUMĂRUL PERSOANELOR CARE AU PARTICIPAT LA VOT]]</f>
        <v>21.559445178335537</v>
      </c>
      <c r="W1851" s="41">
        <f>Data5[[#This Row],[TOTAL CHELTUIELI EURO]]/Data5[[#This Row],[NUMĂRUL PERSOANELOR CARE AU PARTICIPAT LA VOT]]</f>
        <v>4.4543387901769664</v>
      </c>
      <c r="X1851" s="43">
        <v>4.8400999999999996</v>
      </c>
      <c r="Y1851" s="114" t="s">
        <v>2893</v>
      </c>
      <c r="Z1851" s="44">
        <v>21</v>
      </c>
      <c r="AA1851" s="115" t="s">
        <v>3110</v>
      </c>
      <c r="AB1851" s="44">
        <v>4</v>
      </c>
      <c r="AC1851" s="45"/>
    </row>
    <row r="1852" spans="1:29" x14ac:dyDescent="0.2">
      <c r="A1852" s="37">
        <v>1851</v>
      </c>
      <c r="B1852" s="38" t="s">
        <v>190</v>
      </c>
      <c r="C1852" s="39" t="s">
        <v>240</v>
      </c>
      <c r="D1852" s="40">
        <v>44101</v>
      </c>
      <c r="E1852" s="38">
        <v>1</v>
      </c>
      <c r="F1852" s="38"/>
      <c r="G1852" s="38" t="s">
        <v>2</v>
      </c>
      <c r="H1852" s="38" t="s">
        <v>2</v>
      </c>
      <c r="I1852" s="41">
        <v>2000</v>
      </c>
      <c r="J1852" s="41">
        <v>2000</v>
      </c>
      <c r="K1852" s="41">
        <v>0</v>
      </c>
      <c r="L1852" s="41">
        <f>SUM(Data5[[#This Row],[CHELTUIELI DE PERSONAL LEI]:[CHELTUIELI DE CAPITAL (ACTIVE NEFINANCIARE ) LEI]])</f>
        <v>4000</v>
      </c>
      <c r="M1852" s="41">
        <f>Data5[[#This Row],[TOTAL CHELTUIELI LEI]]/Data5[[#This Row],[CURS VALUTAR EURO BNR 22 07 2020]]</f>
        <v>826.42920600814034</v>
      </c>
      <c r="N1852" s="49">
        <v>2170</v>
      </c>
      <c r="O1852" s="54"/>
      <c r="P1852" s="54">
        <v>1005</v>
      </c>
      <c r="Q1852" s="54"/>
      <c r="R1852" s="54">
        <f>Data5[[#This Row],[PERSOANE ÎNSCRISE ÎN LISTELE ELECTORALE (TURUL 1)            ]]+Data5[[#This Row],[PERSOANE ÎNSCRISE ÎN LISTELE ELECTORALE (TURUL AL 2-LEA)]]</f>
        <v>2170</v>
      </c>
      <c r="S1852" s="54">
        <f>Data5[[#This Row],[PERSOANE CARE AU PARTICIPAT LA VOT (TURUL 1)]]+Data5[[#This Row],[PERSOANE CARE AU PARTICIPAT LA VOT  (TURUL AL 2-LEA)]]</f>
        <v>1005</v>
      </c>
      <c r="T1852" s="41">
        <f>Data5[[#This Row],[TOTAL CHELTUIELI LEI]]/Data5[[#This Row],[NUMĂRUL PERSOANELOR ÎNSCRISE ÎN LISTELE ELECTORALE]]</f>
        <v>1.8433179723502304</v>
      </c>
      <c r="U1852" s="41">
        <f>Data5[[#This Row],[TOTAL CHELTUIELI EURO]]/Data5[[#This Row],[NUMĂRUL PERSOANELOR ÎNSCRISE ÎN LISTELE ELECTORALE]]</f>
        <v>0.38084295207748403</v>
      </c>
      <c r="V1852" s="41">
        <f>Data5[[#This Row],[TOTAL CHELTUIELI LEI]]/Data5[[#This Row],[NUMĂRUL PERSOANELOR CARE AU PARTICIPAT LA VOT]]</f>
        <v>3.9800995024875623</v>
      </c>
      <c r="W1852" s="41">
        <f>Data5[[#This Row],[TOTAL CHELTUIELI EURO]]/Data5[[#This Row],[NUMĂRUL PERSOANELOR CARE AU PARTICIPAT LA VOT]]</f>
        <v>0.82231761791854763</v>
      </c>
      <c r="X1852" s="43">
        <v>4.8400999999999996</v>
      </c>
      <c r="Y1852" s="114" t="s">
        <v>2894</v>
      </c>
      <c r="Z1852" s="44">
        <v>1</v>
      </c>
      <c r="AA1852" s="115" t="s">
        <v>3105</v>
      </c>
      <c r="AB1852" s="44">
        <v>0</v>
      </c>
      <c r="AC1852" s="45"/>
    </row>
    <row r="1853" spans="1:29" x14ac:dyDescent="0.2">
      <c r="A1853" s="37">
        <v>1852</v>
      </c>
      <c r="B1853" s="38" t="s">
        <v>190</v>
      </c>
      <c r="C1853" s="39" t="s">
        <v>241</v>
      </c>
      <c r="D1853" s="40">
        <v>44101</v>
      </c>
      <c r="E1853" s="38">
        <v>1</v>
      </c>
      <c r="F1853" s="38"/>
      <c r="G1853" s="38" t="s">
        <v>2</v>
      </c>
      <c r="H1853" s="38" t="s">
        <v>2</v>
      </c>
      <c r="I1853" s="41">
        <v>2200</v>
      </c>
      <c r="J1853" s="41">
        <v>7800</v>
      </c>
      <c r="K1853" s="41">
        <v>0</v>
      </c>
      <c r="L1853" s="41">
        <f>SUM(Data5[[#This Row],[CHELTUIELI DE PERSONAL LEI]:[CHELTUIELI DE CAPITAL (ACTIVE NEFINANCIARE ) LEI]])</f>
        <v>10000</v>
      </c>
      <c r="M1853" s="41">
        <f>Data5[[#This Row],[TOTAL CHELTUIELI LEI]]/Data5[[#This Row],[CURS VALUTAR EURO BNR 22 07 2020]]</f>
        <v>2066.0730150203508</v>
      </c>
      <c r="N1853" s="49">
        <v>1165</v>
      </c>
      <c r="O1853" s="54"/>
      <c r="P1853" s="54">
        <v>1056</v>
      </c>
      <c r="Q1853" s="54"/>
      <c r="R1853" s="54">
        <f>Data5[[#This Row],[PERSOANE ÎNSCRISE ÎN LISTELE ELECTORALE (TURUL 1)            ]]+Data5[[#This Row],[PERSOANE ÎNSCRISE ÎN LISTELE ELECTORALE (TURUL AL 2-LEA)]]</f>
        <v>1165</v>
      </c>
      <c r="S1853" s="54">
        <f>Data5[[#This Row],[PERSOANE CARE AU PARTICIPAT LA VOT (TURUL 1)]]+Data5[[#This Row],[PERSOANE CARE AU PARTICIPAT LA VOT  (TURUL AL 2-LEA)]]</f>
        <v>1056</v>
      </c>
      <c r="T1853" s="41">
        <f>Data5[[#This Row],[TOTAL CHELTUIELI LEI]]/Data5[[#This Row],[NUMĂRUL PERSOANELOR ÎNSCRISE ÎN LISTELE ELECTORALE]]</f>
        <v>8.5836909871244629</v>
      </c>
      <c r="U1853" s="41">
        <f>Data5[[#This Row],[TOTAL CHELTUIELI EURO]]/Data5[[#This Row],[NUMĂRUL PERSOANELOR ÎNSCRISE ÎN LISTELE ELECTORALE]]</f>
        <v>1.7734532317771252</v>
      </c>
      <c r="V1853" s="41">
        <f>Data5[[#This Row],[TOTAL CHELTUIELI LEI]]/Data5[[#This Row],[NUMĂRUL PERSOANELOR CARE AU PARTICIPAT LA VOT]]</f>
        <v>9.4696969696969688</v>
      </c>
      <c r="W1853" s="41">
        <f>Data5[[#This Row],[TOTAL CHELTUIELI EURO]]/Data5[[#This Row],[NUMĂRUL PERSOANELOR CARE AU PARTICIPAT LA VOT]]</f>
        <v>1.9565085369510897</v>
      </c>
      <c r="X1853" s="43">
        <v>4.8400999999999996</v>
      </c>
      <c r="Y1853" s="114" t="s">
        <v>2896</v>
      </c>
      <c r="Z1853" s="44">
        <v>8</v>
      </c>
      <c r="AA1853" s="115" t="s">
        <v>3107</v>
      </c>
      <c r="AB1853" s="44">
        <v>1</v>
      </c>
      <c r="AC1853" s="45"/>
    </row>
    <row r="1854" spans="1:29" x14ac:dyDescent="0.2">
      <c r="A1854" s="37">
        <v>1853</v>
      </c>
      <c r="B1854" s="38" t="s">
        <v>190</v>
      </c>
      <c r="C1854" s="39" t="s">
        <v>242</v>
      </c>
      <c r="D1854" s="40">
        <v>44101</v>
      </c>
      <c r="E1854" s="38">
        <v>1</v>
      </c>
      <c r="F1854" s="38"/>
      <c r="G1854" s="38" t="s">
        <v>2</v>
      </c>
      <c r="H1854" s="38" t="s">
        <v>2</v>
      </c>
      <c r="I1854" s="41">
        <v>3720</v>
      </c>
      <c r="J1854" s="41">
        <v>11784</v>
      </c>
      <c r="K1854" s="41">
        <v>0</v>
      </c>
      <c r="L1854" s="41">
        <f>SUM(Data5[[#This Row],[CHELTUIELI DE PERSONAL LEI]:[CHELTUIELI DE CAPITAL (ACTIVE NEFINANCIARE ) LEI]])</f>
        <v>15504</v>
      </c>
      <c r="M1854" s="41">
        <f>Data5[[#This Row],[TOTAL CHELTUIELI LEI]]/Data5[[#This Row],[CURS VALUTAR EURO BNR 22 07 2020]]</f>
        <v>3203.239602487552</v>
      </c>
      <c r="N1854" s="49">
        <v>2320</v>
      </c>
      <c r="O1854" s="54"/>
      <c r="P1854" s="54">
        <v>1698</v>
      </c>
      <c r="Q1854" s="54"/>
      <c r="R1854" s="54">
        <f>Data5[[#This Row],[PERSOANE ÎNSCRISE ÎN LISTELE ELECTORALE (TURUL 1)            ]]+Data5[[#This Row],[PERSOANE ÎNSCRISE ÎN LISTELE ELECTORALE (TURUL AL 2-LEA)]]</f>
        <v>2320</v>
      </c>
      <c r="S1854" s="54">
        <f>Data5[[#This Row],[PERSOANE CARE AU PARTICIPAT LA VOT (TURUL 1)]]+Data5[[#This Row],[PERSOANE CARE AU PARTICIPAT LA VOT  (TURUL AL 2-LEA)]]</f>
        <v>1698</v>
      </c>
      <c r="T1854" s="41">
        <f>Data5[[#This Row],[TOTAL CHELTUIELI LEI]]/Data5[[#This Row],[NUMĂRUL PERSOANELOR ÎNSCRISE ÎN LISTELE ELECTORALE]]</f>
        <v>6.682758620689655</v>
      </c>
      <c r="U1854" s="41">
        <f>Data5[[#This Row],[TOTAL CHELTUIELI EURO]]/Data5[[#This Row],[NUMĂRUL PERSOANELOR ÎNSCRISE ÎN LISTELE ELECTORALE]]</f>
        <v>1.3807067252101517</v>
      </c>
      <c r="V1854" s="41">
        <f>Data5[[#This Row],[TOTAL CHELTUIELI LEI]]/Data5[[#This Row],[NUMĂRUL PERSOANELOR CARE AU PARTICIPAT LA VOT]]</f>
        <v>9.1307420494699638</v>
      </c>
      <c r="W1854" s="41">
        <f>Data5[[#This Row],[TOTAL CHELTUIELI EURO]]/Data5[[#This Row],[NUMĂRUL PERSOANELOR CARE AU PARTICIPAT LA VOT]]</f>
        <v>1.8864779755521508</v>
      </c>
      <c r="X1854" s="43">
        <v>4.8400999999999996</v>
      </c>
      <c r="Y1854" s="114" t="s">
        <v>2889</v>
      </c>
      <c r="Z1854" s="44">
        <v>6</v>
      </c>
      <c r="AA1854" s="115" t="s">
        <v>3107</v>
      </c>
      <c r="AB1854" s="44">
        <v>1</v>
      </c>
      <c r="AC1854" s="45"/>
    </row>
    <row r="1855" spans="1:29" x14ac:dyDescent="0.2">
      <c r="A1855" s="37">
        <v>1854</v>
      </c>
      <c r="B1855" s="38" t="s">
        <v>190</v>
      </c>
      <c r="C1855" s="39" t="s">
        <v>243</v>
      </c>
      <c r="D1855" s="40">
        <v>44101</v>
      </c>
      <c r="E1855" s="38">
        <v>1</v>
      </c>
      <c r="F1855" s="38"/>
      <c r="G1855" s="38" t="s">
        <v>2</v>
      </c>
      <c r="H1855" s="38" t="s">
        <v>2</v>
      </c>
      <c r="I1855" s="41">
        <v>12120</v>
      </c>
      <c r="J1855" s="41">
        <v>9219.76</v>
      </c>
      <c r="K1855" s="41">
        <v>0</v>
      </c>
      <c r="L1855" s="41">
        <f>SUM(Data5[[#This Row],[CHELTUIELI DE PERSONAL LEI]:[CHELTUIELI DE CAPITAL (ACTIVE NEFINANCIARE ) LEI]])</f>
        <v>21339.760000000002</v>
      </c>
      <c r="M1855" s="41">
        <f>Data5[[#This Row],[TOTAL CHELTUIELI LEI]]/Data5[[#This Row],[CURS VALUTAR EURO BNR 22 07 2020]]</f>
        <v>4408.9502283010688</v>
      </c>
      <c r="N1855" s="49">
        <v>8584</v>
      </c>
      <c r="O1855" s="54"/>
      <c r="P1855" s="54">
        <v>4458</v>
      </c>
      <c r="Q1855" s="54"/>
      <c r="R1855" s="54">
        <f>Data5[[#This Row],[PERSOANE ÎNSCRISE ÎN LISTELE ELECTORALE (TURUL 1)            ]]+Data5[[#This Row],[PERSOANE ÎNSCRISE ÎN LISTELE ELECTORALE (TURUL AL 2-LEA)]]</f>
        <v>8584</v>
      </c>
      <c r="S1855" s="54">
        <f>Data5[[#This Row],[PERSOANE CARE AU PARTICIPAT LA VOT (TURUL 1)]]+Data5[[#This Row],[PERSOANE CARE AU PARTICIPAT LA VOT  (TURUL AL 2-LEA)]]</f>
        <v>4458</v>
      </c>
      <c r="T1855" s="41">
        <f>Data5[[#This Row],[TOTAL CHELTUIELI LEI]]/Data5[[#This Row],[NUMĂRUL PERSOANELOR ÎNSCRISE ÎN LISTELE ELECTORALE]]</f>
        <v>2.4859925442684068</v>
      </c>
      <c r="U1855" s="41">
        <f>Data5[[#This Row],[TOTAL CHELTUIELI EURO]]/Data5[[#This Row],[NUMĂRUL PERSOANELOR ÎNSCRISE ÎN LISTELE ELECTORALE]]</f>
        <v>0.51362421112547396</v>
      </c>
      <c r="V1855" s="41">
        <f>Data5[[#This Row],[TOTAL CHELTUIELI LEI]]/Data5[[#This Row],[NUMĂRUL PERSOANELOR CARE AU PARTICIPAT LA VOT]]</f>
        <v>4.7868461193360252</v>
      </c>
      <c r="W1855" s="41">
        <f>Data5[[#This Row],[TOTAL CHELTUIELI EURO]]/Data5[[#This Row],[NUMĂRUL PERSOANELOR CARE AU PARTICIPAT LA VOT]]</f>
        <v>0.98899735942150491</v>
      </c>
      <c r="X1855" s="43">
        <v>4.8400999999999996</v>
      </c>
      <c r="Y1855" s="114" t="s">
        <v>2891</v>
      </c>
      <c r="Z1855" s="44">
        <v>2</v>
      </c>
      <c r="AA1855" s="115" t="s">
        <v>3105</v>
      </c>
      <c r="AB1855" s="44">
        <v>0</v>
      </c>
      <c r="AC1855" s="45"/>
    </row>
    <row r="1856" spans="1:29" x14ac:dyDescent="0.2">
      <c r="A1856" s="37">
        <v>1855</v>
      </c>
      <c r="B1856" s="38" t="s">
        <v>190</v>
      </c>
      <c r="C1856" s="39" t="s">
        <v>244</v>
      </c>
      <c r="D1856" s="40">
        <v>44101</v>
      </c>
      <c r="E1856" s="38">
        <v>1</v>
      </c>
      <c r="F1856" s="38"/>
      <c r="G1856" s="38" t="s">
        <v>2</v>
      </c>
      <c r="H1856" s="38" t="s">
        <v>2</v>
      </c>
      <c r="I1856" s="41">
        <v>1200</v>
      </c>
      <c r="J1856" s="41">
        <v>6008</v>
      </c>
      <c r="K1856" s="41">
        <v>0</v>
      </c>
      <c r="L1856" s="41">
        <f>SUM(Data5[[#This Row],[CHELTUIELI DE PERSONAL LEI]:[CHELTUIELI DE CAPITAL (ACTIVE NEFINANCIARE ) LEI]])</f>
        <v>7208</v>
      </c>
      <c r="M1856" s="41">
        <f>Data5[[#This Row],[TOTAL CHELTUIELI LEI]]/Data5[[#This Row],[CURS VALUTAR EURO BNR 22 07 2020]]</f>
        <v>1489.2254292266689</v>
      </c>
      <c r="N1856" s="49">
        <v>2097</v>
      </c>
      <c r="O1856" s="54"/>
      <c r="P1856" s="54">
        <v>1243</v>
      </c>
      <c r="Q1856" s="54"/>
      <c r="R1856" s="54">
        <f>Data5[[#This Row],[PERSOANE ÎNSCRISE ÎN LISTELE ELECTORALE (TURUL 1)            ]]+Data5[[#This Row],[PERSOANE ÎNSCRISE ÎN LISTELE ELECTORALE (TURUL AL 2-LEA)]]</f>
        <v>2097</v>
      </c>
      <c r="S1856" s="54">
        <f>Data5[[#This Row],[PERSOANE CARE AU PARTICIPAT LA VOT (TURUL 1)]]+Data5[[#This Row],[PERSOANE CARE AU PARTICIPAT LA VOT  (TURUL AL 2-LEA)]]</f>
        <v>1243</v>
      </c>
      <c r="T1856" s="41">
        <f>Data5[[#This Row],[TOTAL CHELTUIELI LEI]]/Data5[[#This Row],[NUMĂRUL PERSOANELOR ÎNSCRISE ÎN LISTELE ELECTORALE]]</f>
        <v>3.4372913686218407</v>
      </c>
      <c r="U1856" s="41">
        <f>Data5[[#This Row],[TOTAL CHELTUIELI EURO]]/Data5[[#This Row],[NUMĂRUL PERSOANELOR ÎNSCRISE ÎN LISTELE ELECTORALE]]</f>
        <v>0.71016949414719543</v>
      </c>
      <c r="V1856" s="41">
        <f>Data5[[#This Row],[TOTAL CHELTUIELI LEI]]/Data5[[#This Row],[NUMĂRUL PERSOANELOR CARE AU PARTICIPAT LA VOT]]</f>
        <v>5.7988736926790025</v>
      </c>
      <c r="W1856" s="41">
        <f>Data5[[#This Row],[TOTAL CHELTUIELI EURO]]/Data5[[#This Row],[NUMĂRUL PERSOANELOR CARE AU PARTICIPAT LA VOT]]</f>
        <v>1.1980896453955503</v>
      </c>
      <c r="X1856" s="43">
        <v>4.8400999999999996</v>
      </c>
      <c r="Y1856" s="114" t="s">
        <v>2884</v>
      </c>
      <c r="Z1856" s="44">
        <v>3</v>
      </c>
      <c r="AA1856" s="115" t="s">
        <v>3105</v>
      </c>
      <c r="AB1856" s="44">
        <v>0</v>
      </c>
      <c r="AC1856" s="45"/>
    </row>
    <row r="1857" spans="1:29" x14ac:dyDescent="0.2">
      <c r="A1857" s="37">
        <v>1856</v>
      </c>
      <c r="B1857" s="38" t="s">
        <v>190</v>
      </c>
      <c r="C1857" s="39" t="s">
        <v>245</v>
      </c>
      <c r="D1857" s="40">
        <v>44101</v>
      </c>
      <c r="E1857" s="38">
        <v>1</v>
      </c>
      <c r="F1857" s="38"/>
      <c r="G1857" s="38" t="s">
        <v>2</v>
      </c>
      <c r="H1857" s="38" t="s">
        <v>2</v>
      </c>
      <c r="I1857" s="41">
        <v>1240</v>
      </c>
      <c r="J1857" s="41">
        <v>3264</v>
      </c>
      <c r="K1857" s="41">
        <v>0</v>
      </c>
      <c r="L1857" s="41">
        <f>SUM(Data5[[#This Row],[CHELTUIELI DE PERSONAL LEI]:[CHELTUIELI DE CAPITAL (ACTIVE NEFINANCIARE ) LEI]])</f>
        <v>4504</v>
      </c>
      <c r="M1857" s="41">
        <f>Data5[[#This Row],[TOTAL CHELTUIELI LEI]]/Data5[[#This Row],[CURS VALUTAR EURO BNR 22 07 2020]]</f>
        <v>930.55928596516605</v>
      </c>
      <c r="N1857" s="49">
        <v>922</v>
      </c>
      <c r="O1857" s="54"/>
      <c r="P1857" s="54">
        <v>697</v>
      </c>
      <c r="Q1857" s="54"/>
      <c r="R1857" s="54">
        <f>Data5[[#This Row],[PERSOANE ÎNSCRISE ÎN LISTELE ELECTORALE (TURUL 1)            ]]+Data5[[#This Row],[PERSOANE ÎNSCRISE ÎN LISTELE ELECTORALE (TURUL AL 2-LEA)]]</f>
        <v>922</v>
      </c>
      <c r="S1857" s="54">
        <f>Data5[[#This Row],[PERSOANE CARE AU PARTICIPAT LA VOT (TURUL 1)]]+Data5[[#This Row],[PERSOANE CARE AU PARTICIPAT LA VOT  (TURUL AL 2-LEA)]]</f>
        <v>697</v>
      </c>
      <c r="T1857" s="41">
        <f>Data5[[#This Row],[TOTAL CHELTUIELI LEI]]/Data5[[#This Row],[NUMĂRUL PERSOANELOR ÎNSCRISE ÎN LISTELE ELECTORALE]]</f>
        <v>4.8850325379609547</v>
      </c>
      <c r="U1857" s="41">
        <f>Data5[[#This Row],[TOTAL CHELTUIELI EURO]]/Data5[[#This Row],[NUMĂRUL PERSOANELOR ÎNSCRISE ÎN LISTELE ELECTORALE]]</f>
        <v>1.0092833904177505</v>
      </c>
      <c r="V1857" s="41">
        <f>Data5[[#This Row],[TOTAL CHELTUIELI LEI]]/Data5[[#This Row],[NUMĂRUL PERSOANELOR CARE AU PARTICIPAT LA VOT]]</f>
        <v>6.4619799139167862</v>
      </c>
      <c r="W1857" s="41">
        <f>Data5[[#This Row],[TOTAL CHELTUIELI EURO]]/Data5[[#This Row],[NUMĂRUL PERSOANELOR CARE AU PARTICIPAT LA VOT]]</f>
        <v>1.3350922323747003</v>
      </c>
      <c r="X1857" s="43">
        <v>4.8400999999999996</v>
      </c>
      <c r="Y1857" s="114" t="s">
        <v>2895</v>
      </c>
      <c r="Z1857" s="44">
        <v>4</v>
      </c>
      <c r="AA1857" s="115" t="s">
        <v>3107</v>
      </c>
      <c r="AB1857" s="44">
        <v>1</v>
      </c>
      <c r="AC1857" s="45"/>
    </row>
    <row r="1858" spans="1:29" x14ac:dyDescent="0.2">
      <c r="A1858" s="37">
        <v>1857</v>
      </c>
      <c r="B1858" s="38" t="s">
        <v>190</v>
      </c>
      <c r="C1858" s="39" t="s">
        <v>246</v>
      </c>
      <c r="D1858" s="40">
        <v>44101</v>
      </c>
      <c r="E1858" s="38">
        <v>1</v>
      </c>
      <c r="F1858" s="38"/>
      <c r="G1858" s="38" t="s">
        <v>2</v>
      </c>
      <c r="H1858" s="38" t="s">
        <v>2</v>
      </c>
      <c r="I1858" s="41">
        <v>270</v>
      </c>
      <c r="J1858" s="41">
        <v>7672</v>
      </c>
      <c r="K1858" s="41">
        <v>0</v>
      </c>
      <c r="L1858" s="41">
        <f>SUM(Data5[[#This Row],[CHELTUIELI DE PERSONAL LEI]:[CHELTUIELI DE CAPITAL (ACTIVE NEFINANCIARE ) LEI]])</f>
        <v>7942</v>
      </c>
      <c r="M1858" s="41">
        <f>Data5[[#This Row],[TOTAL CHELTUIELI LEI]]/Data5[[#This Row],[CURS VALUTAR EURO BNR 22 07 2020]]</f>
        <v>1640.8751885291626</v>
      </c>
      <c r="N1858" s="49">
        <v>1055</v>
      </c>
      <c r="O1858" s="54"/>
      <c r="P1858" s="54">
        <v>821</v>
      </c>
      <c r="Q1858" s="54"/>
      <c r="R1858" s="54">
        <f>Data5[[#This Row],[PERSOANE ÎNSCRISE ÎN LISTELE ELECTORALE (TURUL 1)            ]]+Data5[[#This Row],[PERSOANE ÎNSCRISE ÎN LISTELE ELECTORALE (TURUL AL 2-LEA)]]</f>
        <v>1055</v>
      </c>
      <c r="S1858" s="54">
        <f>Data5[[#This Row],[PERSOANE CARE AU PARTICIPAT LA VOT (TURUL 1)]]+Data5[[#This Row],[PERSOANE CARE AU PARTICIPAT LA VOT  (TURUL AL 2-LEA)]]</f>
        <v>821</v>
      </c>
      <c r="T1858" s="41">
        <f>Data5[[#This Row],[TOTAL CHELTUIELI LEI]]/Data5[[#This Row],[NUMĂRUL PERSOANELOR ÎNSCRISE ÎN LISTELE ELECTORALE]]</f>
        <v>7.5279620853080571</v>
      </c>
      <c r="U1858" s="41">
        <f>Data5[[#This Row],[TOTAL CHELTUIELI EURO]]/Data5[[#This Row],[NUMĂRUL PERSOANELOR ÎNSCRISE ÎN LISTELE ELECTORALE]]</f>
        <v>1.5553319322551304</v>
      </c>
      <c r="V1858" s="41">
        <f>Data5[[#This Row],[TOTAL CHELTUIELI LEI]]/Data5[[#This Row],[NUMĂRUL PERSOANELOR CARE AU PARTICIPAT LA VOT]]</f>
        <v>9.6735688185140081</v>
      </c>
      <c r="W1858" s="41">
        <f>Data5[[#This Row],[TOTAL CHELTUIELI EURO]]/Data5[[#This Row],[NUMĂRUL PERSOANELOR CARE AU PARTICIPAT LA VOT]]</f>
        <v>1.9986299494874089</v>
      </c>
      <c r="X1858" s="43">
        <v>4.8400999999999996</v>
      </c>
      <c r="Y1858" s="114" t="s">
        <v>2886</v>
      </c>
      <c r="Z1858" s="44">
        <v>7</v>
      </c>
      <c r="AA1858" s="115" t="s">
        <v>3107</v>
      </c>
      <c r="AB1858" s="44">
        <v>1</v>
      </c>
      <c r="AC1858" s="45"/>
    </row>
    <row r="1859" spans="1:29" x14ac:dyDescent="0.2">
      <c r="A1859" s="37">
        <v>1858</v>
      </c>
      <c r="B1859" s="38" t="s">
        <v>190</v>
      </c>
      <c r="C1859" s="39" t="s">
        <v>247</v>
      </c>
      <c r="D1859" s="40">
        <v>44101</v>
      </c>
      <c r="E1859" s="38">
        <v>1</v>
      </c>
      <c r="F1859" s="38"/>
      <c r="G1859" s="38" t="s">
        <v>2</v>
      </c>
      <c r="H1859" s="38" t="s">
        <v>2</v>
      </c>
      <c r="I1859" s="41">
        <v>200</v>
      </c>
      <c r="J1859" s="41">
        <v>11318</v>
      </c>
      <c r="K1859" s="41">
        <v>0</v>
      </c>
      <c r="L1859" s="41">
        <f>SUM(Data5[[#This Row],[CHELTUIELI DE PERSONAL LEI]:[CHELTUIELI DE CAPITAL (ACTIVE NEFINANCIARE ) LEI]])</f>
        <v>11518</v>
      </c>
      <c r="M1859" s="41">
        <f>Data5[[#This Row],[TOTAL CHELTUIELI LEI]]/Data5[[#This Row],[CURS VALUTAR EURO BNR 22 07 2020]]</f>
        <v>2379.7028987004401</v>
      </c>
      <c r="N1859" s="49">
        <v>780</v>
      </c>
      <c r="O1859" s="54"/>
      <c r="P1859" s="54">
        <v>628</v>
      </c>
      <c r="Q1859" s="54"/>
      <c r="R1859" s="54">
        <f>Data5[[#This Row],[PERSOANE ÎNSCRISE ÎN LISTELE ELECTORALE (TURUL 1)            ]]+Data5[[#This Row],[PERSOANE ÎNSCRISE ÎN LISTELE ELECTORALE (TURUL AL 2-LEA)]]</f>
        <v>780</v>
      </c>
      <c r="S1859" s="54">
        <f>Data5[[#This Row],[PERSOANE CARE AU PARTICIPAT LA VOT (TURUL 1)]]+Data5[[#This Row],[PERSOANE CARE AU PARTICIPAT LA VOT  (TURUL AL 2-LEA)]]</f>
        <v>628</v>
      </c>
      <c r="T1859" s="41">
        <f>Data5[[#This Row],[TOTAL CHELTUIELI LEI]]/Data5[[#This Row],[NUMĂRUL PERSOANELOR ÎNSCRISE ÎN LISTELE ELECTORALE]]</f>
        <v>14.766666666666667</v>
      </c>
      <c r="U1859" s="41">
        <f>Data5[[#This Row],[TOTAL CHELTUIELI EURO]]/Data5[[#This Row],[NUMĂRUL PERSOANELOR ÎNSCRISE ÎN LISTELE ELECTORALE]]</f>
        <v>3.0509011521800513</v>
      </c>
      <c r="V1859" s="41">
        <f>Data5[[#This Row],[TOTAL CHELTUIELI LEI]]/Data5[[#This Row],[NUMĂRUL PERSOANELOR CARE AU PARTICIPAT LA VOT]]</f>
        <v>18.340764331210192</v>
      </c>
      <c r="W1859" s="41">
        <f>Data5[[#This Row],[TOTAL CHELTUIELI EURO]]/Data5[[#This Row],[NUMĂRUL PERSOANELOR CARE AU PARTICIPAT LA VOT]]</f>
        <v>3.789335825956115</v>
      </c>
      <c r="X1859" s="43">
        <v>4.8400999999999996</v>
      </c>
      <c r="Y1859" s="114" t="s">
        <v>2885</v>
      </c>
      <c r="Z1859" s="44">
        <v>14</v>
      </c>
      <c r="AA1859" s="115" t="s">
        <v>3106</v>
      </c>
      <c r="AB1859" s="44">
        <v>3</v>
      </c>
      <c r="AC1859" s="45"/>
    </row>
    <row r="1860" spans="1:29" x14ac:dyDescent="0.2">
      <c r="A1860" s="37">
        <v>1859</v>
      </c>
      <c r="B1860" s="38" t="s">
        <v>190</v>
      </c>
      <c r="C1860" s="39" t="s">
        <v>248</v>
      </c>
      <c r="D1860" s="40">
        <v>44101</v>
      </c>
      <c r="E1860" s="38">
        <v>1</v>
      </c>
      <c r="F1860" s="38"/>
      <c r="G1860" s="38" t="s">
        <v>2</v>
      </c>
      <c r="H1860" s="38" t="s">
        <v>2</v>
      </c>
      <c r="I1860" s="41">
        <v>0</v>
      </c>
      <c r="J1860" s="41">
        <v>10826</v>
      </c>
      <c r="K1860" s="41">
        <v>0</v>
      </c>
      <c r="L1860" s="41">
        <f>SUM(Data5[[#This Row],[CHELTUIELI DE PERSONAL LEI]:[CHELTUIELI DE CAPITAL (ACTIVE NEFINANCIARE ) LEI]])</f>
        <v>10826</v>
      </c>
      <c r="M1860" s="41">
        <f>Data5[[#This Row],[TOTAL CHELTUIELI LEI]]/Data5[[#This Row],[CURS VALUTAR EURO BNR 22 07 2020]]</f>
        <v>2236.7306460610321</v>
      </c>
      <c r="N1860" s="49">
        <v>2425</v>
      </c>
      <c r="O1860" s="54"/>
      <c r="P1860" s="54">
        <v>1637</v>
      </c>
      <c r="Q1860" s="54"/>
      <c r="R1860" s="54">
        <f>Data5[[#This Row],[PERSOANE ÎNSCRISE ÎN LISTELE ELECTORALE (TURUL 1)            ]]+Data5[[#This Row],[PERSOANE ÎNSCRISE ÎN LISTELE ELECTORALE (TURUL AL 2-LEA)]]</f>
        <v>2425</v>
      </c>
      <c r="S1860" s="54">
        <f>Data5[[#This Row],[PERSOANE CARE AU PARTICIPAT LA VOT (TURUL 1)]]+Data5[[#This Row],[PERSOANE CARE AU PARTICIPAT LA VOT  (TURUL AL 2-LEA)]]</f>
        <v>1637</v>
      </c>
      <c r="T1860" s="41">
        <f>Data5[[#This Row],[TOTAL CHELTUIELI LEI]]/Data5[[#This Row],[NUMĂRUL PERSOANELOR ÎNSCRISE ÎN LISTELE ELECTORALE]]</f>
        <v>4.4643298969072163</v>
      </c>
      <c r="U1860" s="41">
        <f>Data5[[#This Row],[TOTAL CHELTUIELI EURO]]/Data5[[#This Row],[NUMĂRUL PERSOANELOR ÎNSCRISE ÎN LISTELE ELECTORALE]]</f>
        <v>0.92236315301485861</v>
      </c>
      <c r="V1860" s="41">
        <f>Data5[[#This Row],[TOTAL CHELTUIELI LEI]]/Data5[[#This Row],[NUMĂRUL PERSOANELOR CARE AU PARTICIPAT LA VOT]]</f>
        <v>6.6133170433720219</v>
      </c>
      <c r="W1860" s="41">
        <f>Data5[[#This Row],[TOTAL CHELTUIELI EURO]]/Data5[[#This Row],[NUMĂRUL PERSOANELOR CARE AU PARTICIPAT LA VOT]]</f>
        <v>1.3663595883085107</v>
      </c>
      <c r="X1860" s="43">
        <v>4.8400999999999996</v>
      </c>
      <c r="Y1860" s="114" t="s">
        <v>2895</v>
      </c>
      <c r="Z1860" s="44">
        <v>4</v>
      </c>
      <c r="AA1860" s="115" t="s">
        <v>3105</v>
      </c>
      <c r="AB1860" s="44">
        <v>0</v>
      </c>
      <c r="AC1860" s="45"/>
    </row>
    <row r="1861" spans="1:29" x14ac:dyDescent="0.2">
      <c r="A1861" s="37">
        <v>1860</v>
      </c>
      <c r="B1861" s="38" t="s">
        <v>190</v>
      </c>
      <c r="C1861" s="39" t="s">
        <v>187</v>
      </c>
      <c r="D1861" s="40">
        <v>44101</v>
      </c>
      <c r="E1861" s="38">
        <v>1</v>
      </c>
      <c r="F1861" s="38"/>
      <c r="G1861" s="38" t="s">
        <v>2</v>
      </c>
      <c r="H1861" s="38" t="s">
        <v>2</v>
      </c>
      <c r="I1861" s="41">
        <v>0</v>
      </c>
      <c r="J1861" s="41">
        <v>4765.7</v>
      </c>
      <c r="K1861" s="41">
        <v>0</v>
      </c>
      <c r="L1861" s="41">
        <f>SUM(Data5[[#This Row],[CHELTUIELI DE PERSONAL LEI]:[CHELTUIELI DE CAPITAL (ACTIVE NEFINANCIARE ) LEI]])</f>
        <v>4765.7</v>
      </c>
      <c r="M1861" s="41">
        <f>Data5[[#This Row],[TOTAL CHELTUIELI LEI]]/Data5[[#This Row],[CURS VALUTAR EURO BNR 22 07 2020]]</f>
        <v>984.6284167682486</v>
      </c>
      <c r="N1861" s="49">
        <v>1610</v>
      </c>
      <c r="O1861" s="54"/>
      <c r="P1861" s="54">
        <v>1109</v>
      </c>
      <c r="Q1861" s="54"/>
      <c r="R1861" s="54">
        <f>Data5[[#This Row],[PERSOANE ÎNSCRISE ÎN LISTELE ELECTORALE (TURUL 1)            ]]+Data5[[#This Row],[PERSOANE ÎNSCRISE ÎN LISTELE ELECTORALE (TURUL AL 2-LEA)]]</f>
        <v>1610</v>
      </c>
      <c r="S1861" s="54">
        <f>Data5[[#This Row],[PERSOANE CARE AU PARTICIPAT LA VOT (TURUL 1)]]+Data5[[#This Row],[PERSOANE CARE AU PARTICIPAT LA VOT  (TURUL AL 2-LEA)]]</f>
        <v>1109</v>
      </c>
      <c r="T1861" s="41">
        <f>Data5[[#This Row],[TOTAL CHELTUIELI LEI]]/Data5[[#This Row],[NUMĂRUL PERSOANELOR ÎNSCRISE ÎN LISTELE ELECTORALE]]</f>
        <v>2.9600621118012422</v>
      </c>
      <c r="U1861" s="41">
        <f>Data5[[#This Row],[TOTAL CHELTUIELI EURO]]/Data5[[#This Row],[NUMĂRUL PERSOANELOR ÎNSCRISE ÎN LISTELE ELECTORALE]]</f>
        <v>0.6115704451976699</v>
      </c>
      <c r="V1861" s="41">
        <f>Data5[[#This Row],[TOTAL CHELTUIELI LEI]]/Data5[[#This Row],[NUMĂRUL PERSOANELOR CARE AU PARTICIPAT LA VOT]]</f>
        <v>4.2972948602344454</v>
      </c>
      <c r="W1861" s="41">
        <f>Data5[[#This Row],[TOTAL CHELTUIELI EURO]]/Data5[[#This Row],[NUMĂRUL PERSOANELOR CARE AU PARTICIPAT LA VOT]]</f>
        <v>0.88785249483160378</v>
      </c>
      <c r="X1861" s="43">
        <v>4.8400999999999996</v>
      </c>
      <c r="Y1861" s="114" t="s">
        <v>2891</v>
      </c>
      <c r="Z1861" s="44">
        <v>2</v>
      </c>
      <c r="AA1861" s="115" t="s">
        <v>3105</v>
      </c>
      <c r="AB1861" s="44">
        <v>0</v>
      </c>
      <c r="AC1861" s="45"/>
    </row>
    <row r="1862" spans="1:29" x14ac:dyDescent="0.2">
      <c r="A1862" s="37">
        <v>1861</v>
      </c>
      <c r="B1862" s="38" t="s">
        <v>190</v>
      </c>
      <c r="C1862" s="39" t="s">
        <v>249</v>
      </c>
      <c r="D1862" s="40">
        <v>44101</v>
      </c>
      <c r="E1862" s="38">
        <v>1</v>
      </c>
      <c r="F1862" s="38"/>
      <c r="G1862" s="38" t="s">
        <v>2</v>
      </c>
      <c r="H1862" s="38" t="s">
        <v>2</v>
      </c>
      <c r="I1862" s="41">
        <v>0</v>
      </c>
      <c r="J1862" s="41">
        <v>2180</v>
      </c>
      <c r="K1862" s="41">
        <v>0</v>
      </c>
      <c r="L1862" s="41">
        <f>SUM(Data5[[#This Row],[CHELTUIELI DE PERSONAL LEI]:[CHELTUIELI DE CAPITAL (ACTIVE NEFINANCIARE ) LEI]])</f>
        <v>2180</v>
      </c>
      <c r="M1862" s="41">
        <f>Data5[[#This Row],[TOTAL CHELTUIELI LEI]]/Data5[[#This Row],[CURS VALUTAR EURO BNR 22 07 2020]]</f>
        <v>450.40391727443654</v>
      </c>
      <c r="N1862" s="49">
        <v>1438</v>
      </c>
      <c r="O1862" s="54"/>
      <c r="P1862" s="54">
        <v>740</v>
      </c>
      <c r="Q1862" s="54"/>
      <c r="R1862" s="54">
        <f>Data5[[#This Row],[PERSOANE ÎNSCRISE ÎN LISTELE ELECTORALE (TURUL 1)            ]]+Data5[[#This Row],[PERSOANE ÎNSCRISE ÎN LISTELE ELECTORALE (TURUL AL 2-LEA)]]</f>
        <v>1438</v>
      </c>
      <c r="S1862" s="54">
        <f>Data5[[#This Row],[PERSOANE CARE AU PARTICIPAT LA VOT (TURUL 1)]]+Data5[[#This Row],[PERSOANE CARE AU PARTICIPAT LA VOT  (TURUL AL 2-LEA)]]</f>
        <v>740</v>
      </c>
      <c r="T1862" s="41">
        <f>Data5[[#This Row],[TOTAL CHELTUIELI LEI]]/Data5[[#This Row],[NUMĂRUL PERSOANELOR ÎNSCRISE ÎN LISTELE ELECTORALE]]</f>
        <v>1.5159944367176634</v>
      </c>
      <c r="U1862" s="41">
        <f>Data5[[#This Row],[TOTAL CHELTUIELI EURO]]/Data5[[#This Row],[NUMĂRUL PERSOANELOR ÎNSCRISE ÎN LISTELE ELECTORALE]]</f>
        <v>0.31321551966233419</v>
      </c>
      <c r="V1862" s="41">
        <f>Data5[[#This Row],[TOTAL CHELTUIELI LEI]]/Data5[[#This Row],[NUMĂRUL PERSOANELOR CARE AU PARTICIPAT LA VOT]]</f>
        <v>2.9459459459459461</v>
      </c>
      <c r="W1862" s="41">
        <f>Data5[[#This Row],[TOTAL CHELTUIELI EURO]]/Data5[[#This Row],[NUMĂRUL PERSOANELOR CARE AU PARTICIPAT LA VOT]]</f>
        <v>0.60865394226275205</v>
      </c>
      <c r="X1862" s="43">
        <v>4.8400999999999996</v>
      </c>
      <c r="Y1862" s="114" t="s">
        <v>2894</v>
      </c>
      <c r="Z1862" s="44">
        <v>1</v>
      </c>
      <c r="AA1862" s="115" t="s">
        <v>3105</v>
      </c>
      <c r="AB1862" s="44">
        <v>0</v>
      </c>
      <c r="AC1862" s="45"/>
    </row>
    <row r="1863" spans="1:29" x14ac:dyDescent="0.2">
      <c r="A1863" s="37">
        <v>1862</v>
      </c>
      <c r="B1863" s="38" t="s">
        <v>190</v>
      </c>
      <c r="C1863" s="39" t="s">
        <v>250</v>
      </c>
      <c r="D1863" s="40">
        <v>44101</v>
      </c>
      <c r="E1863" s="38">
        <v>1</v>
      </c>
      <c r="F1863" s="38"/>
      <c r="G1863" s="38" t="s">
        <v>2</v>
      </c>
      <c r="H1863" s="38" t="s">
        <v>2</v>
      </c>
      <c r="I1863" s="41">
        <v>0</v>
      </c>
      <c r="J1863" s="41">
        <v>4092</v>
      </c>
      <c r="K1863" s="41">
        <v>0</v>
      </c>
      <c r="L1863" s="41">
        <f>SUM(Data5[[#This Row],[CHELTUIELI DE PERSONAL LEI]:[CHELTUIELI DE CAPITAL (ACTIVE NEFINANCIARE ) LEI]])</f>
        <v>4092</v>
      </c>
      <c r="M1863" s="41">
        <f>Data5[[#This Row],[TOTAL CHELTUIELI LEI]]/Data5[[#This Row],[CURS VALUTAR EURO BNR 22 07 2020]]</f>
        <v>845.43707774632765</v>
      </c>
      <c r="N1863" s="49">
        <v>1273</v>
      </c>
      <c r="O1863" s="54"/>
      <c r="P1863" s="54">
        <v>775</v>
      </c>
      <c r="Q1863" s="54"/>
      <c r="R1863" s="54">
        <f>Data5[[#This Row],[PERSOANE ÎNSCRISE ÎN LISTELE ELECTORALE (TURUL 1)            ]]+Data5[[#This Row],[PERSOANE ÎNSCRISE ÎN LISTELE ELECTORALE (TURUL AL 2-LEA)]]</f>
        <v>1273</v>
      </c>
      <c r="S1863" s="54">
        <f>Data5[[#This Row],[PERSOANE CARE AU PARTICIPAT LA VOT (TURUL 1)]]+Data5[[#This Row],[PERSOANE CARE AU PARTICIPAT LA VOT  (TURUL AL 2-LEA)]]</f>
        <v>775</v>
      </c>
      <c r="T1863" s="41">
        <f>Data5[[#This Row],[TOTAL CHELTUIELI LEI]]/Data5[[#This Row],[NUMĂRUL PERSOANELOR ÎNSCRISE ÎN LISTELE ELECTORALE]]</f>
        <v>3.2144540455616655</v>
      </c>
      <c r="U1863" s="41">
        <f>Data5[[#This Row],[TOTAL CHELTUIELI EURO]]/Data5[[#This Row],[NUMĂRUL PERSOANELOR ÎNSCRISE ÎN LISTELE ELECTORALE]]</f>
        <v>0.66412967615579543</v>
      </c>
      <c r="V1863" s="41">
        <f>Data5[[#This Row],[TOTAL CHELTUIELI LEI]]/Data5[[#This Row],[NUMĂRUL PERSOANELOR CARE AU PARTICIPAT LA VOT]]</f>
        <v>5.28</v>
      </c>
      <c r="W1863" s="41">
        <f>Data5[[#This Row],[TOTAL CHELTUIELI EURO]]/Data5[[#This Row],[NUMĂRUL PERSOANELOR CARE AU PARTICIPAT LA VOT]]</f>
        <v>1.0908865519307454</v>
      </c>
      <c r="X1863" s="43">
        <v>4.8400999999999996</v>
      </c>
      <c r="Y1863" s="114" t="s">
        <v>2884</v>
      </c>
      <c r="Z1863" s="44">
        <v>3</v>
      </c>
      <c r="AA1863" s="115" t="s">
        <v>3105</v>
      </c>
      <c r="AB1863" s="44">
        <v>0</v>
      </c>
      <c r="AC1863" s="45"/>
    </row>
    <row r="1864" spans="1:29" x14ac:dyDescent="0.2">
      <c r="A1864" s="37">
        <v>1863</v>
      </c>
      <c r="B1864" s="38" t="s">
        <v>190</v>
      </c>
      <c r="C1864" s="39" t="s">
        <v>251</v>
      </c>
      <c r="D1864" s="40">
        <v>44101</v>
      </c>
      <c r="E1864" s="38">
        <v>1</v>
      </c>
      <c r="F1864" s="38"/>
      <c r="G1864" s="38" t="s">
        <v>2</v>
      </c>
      <c r="H1864" s="38" t="s">
        <v>2</v>
      </c>
      <c r="I1864" s="41">
        <v>10360</v>
      </c>
      <c r="J1864" s="41">
        <v>14235.35</v>
      </c>
      <c r="K1864" s="41">
        <v>0</v>
      </c>
      <c r="L1864" s="41">
        <f>SUM(Data5[[#This Row],[CHELTUIELI DE PERSONAL LEI]:[CHELTUIELI DE CAPITAL (ACTIVE NEFINANCIARE ) LEI]])</f>
        <v>24595.35</v>
      </c>
      <c r="M1864" s="41">
        <f>Data5[[#This Row],[TOTAL CHELTUIELI LEI]]/Data5[[#This Row],[CURS VALUTAR EURO BNR 22 07 2020]]</f>
        <v>5081.578892998079</v>
      </c>
      <c r="N1864" s="49">
        <v>1312</v>
      </c>
      <c r="O1864" s="54"/>
      <c r="P1864" s="54">
        <v>892</v>
      </c>
      <c r="Q1864" s="54"/>
      <c r="R1864" s="54">
        <f>Data5[[#This Row],[PERSOANE ÎNSCRISE ÎN LISTELE ELECTORALE (TURUL 1)            ]]+Data5[[#This Row],[PERSOANE ÎNSCRISE ÎN LISTELE ELECTORALE (TURUL AL 2-LEA)]]</f>
        <v>1312</v>
      </c>
      <c r="S1864" s="54">
        <f>Data5[[#This Row],[PERSOANE CARE AU PARTICIPAT LA VOT (TURUL 1)]]+Data5[[#This Row],[PERSOANE CARE AU PARTICIPAT LA VOT  (TURUL AL 2-LEA)]]</f>
        <v>892</v>
      </c>
      <c r="T1864" s="41">
        <f>Data5[[#This Row],[TOTAL CHELTUIELI LEI]]/Data5[[#This Row],[NUMĂRUL PERSOANELOR ÎNSCRISE ÎN LISTELE ELECTORALE]]</f>
        <v>18.746455792682926</v>
      </c>
      <c r="U1864" s="41">
        <f>Data5[[#This Row],[TOTAL CHELTUIELI EURO]]/Data5[[#This Row],[NUMĂRUL PERSOANELOR ÎNSCRISE ÎN LISTELE ELECTORALE]]</f>
        <v>3.8731546440534137</v>
      </c>
      <c r="V1864" s="41">
        <f>Data5[[#This Row],[TOTAL CHELTUIELI LEI]]/Data5[[#This Row],[NUMĂRUL PERSOANELOR CARE AU PARTICIPAT LA VOT]]</f>
        <v>27.573262331838563</v>
      </c>
      <c r="W1864" s="41">
        <f>Data5[[#This Row],[TOTAL CHELTUIELI EURO]]/Data5[[#This Row],[NUMĂRUL PERSOANELOR CARE AU PARTICIPAT LA VOT]]</f>
        <v>5.6968373239888779</v>
      </c>
      <c r="X1864" s="43">
        <v>4.8400999999999996</v>
      </c>
      <c r="Y1864" s="114" t="s">
        <v>2917</v>
      </c>
      <c r="Z1864" s="44">
        <v>18</v>
      </c>
      <c r="AA1864" s="115" t="s">
        <v>3106</v>
      </c>
      <c r="AB1864" s="44">
        <v>3</v>
      </c>
      <c r="AC1864" s="45"/>
    </row>
    <row r="1865" spans="1:29" x14ac:dyDescent="0.2">
      <c r="A1865" s="37">
        <v>1864</v>
      </c>
      <c r="B1865" s="38" t="s">
        <v>190</v>
      </c>
      <c r="C1865" s="39" t="s">
        <v>252</v>
      </c>
      <c r="D1865" s="40">
        <v>44101</v>
      </c>
      <c r="E1865" s="38">
        <v>1</v>
      </c>
      <c r="F1865" s="38"/>
      <c r="G1865" s="38" t="s">
        <v>2</v>
      </c>
      <c r="H1865" s="38" t="s">
        <v>2</v>
      </c>
      <c r="I1865" s="41">
        <v>0</v>
      </c>
      <c r="J1865" s="41">
        <v>5514.62</v>
      </c>
      <c r="K1865" s="41">
        <v>0</v>
      </c>
      <c r="L1865" s="41">
        <f>SUM(Data5[[#This Row],[CHELTUIELI DE PERSONAL LEI]:[CHELTUIELI DE CAPITAL (ACTIVE NEFINANCIARE ) LEI]])</f>
        <v>5514.62</v>
      </c>
      <c r="M1865" s="41">
        <f>Data5[[#This Row],[TOTAL CHELTUIELI LEI]]/Data5[[#This Row],[CURS VALUTAR EURO BNR 22 07 2020]]</f>
        <v>1139.3607570091528</v>
      </c>
      <c r="N1865" s="49">
        <v>1518</v>
      </c>
      <c r="O1865" s="54"/>
      <c r="P1865" s="54">
        <v>894</v>
      </c>
      <c r="Q1865" s="54"/>
      <c r="R1865" s="54">
        <f>Data5[[#This Row],[PERSOANE ÎNSCRISE ÎN LISTELE ELECTORALE (TURUL 1)            ]]+Data5[[#This Row],[PERSOANE ÎNSCRISE ÎN LISTELE ELECTORALE (TURUL AL 2-LEA)]]</f>
        <v>1518</v>
      </c>
      <c r="S1865" s="54">
        <f>Data5[[#This Row],[PERSOANE CARE AU PARTICIPAT LA VOT (TURUL 1)]]+Data5[[#This Row],[PERSOANE CARE AU PARTICIPAT LA VOT  (TURUL AL 2-LEA)]]</f>
        <v>894</v>
      </c>
      <c r="T1865" s="41">
        <f>Data5[[#This Row],[TOTAL CHELTUIELI LEI]]/Data5[[#This Row],[NUMĂRUL PERSOANELOR ÎNSCRISE ÎN LISTELE ELECTORALE]]</f>
        <v>3.6328194993412386</v>
      </c>
      <c r="U1865" s="41">
        <f>Data5[[#This Row],[TOTAL CHELTUIELI EURO]]/Data5[[#This Row],[NUMĂRUL PERSOANELOR ÎNSCRISE ÎN LISTELE ELECTORALE]]</f>
        <v>0.75056703360286747</v>
      </c>
      <c r="V1865" s="41">
        <f>Data5[[#This Row],[TOTAL CHELTUIELI LEI]]/Data5[[#This Row],[NUMĂRUL PERSOANELOR CARE AU PARTICIPAT LA VOT]]</f>
        <v>6.1684787472035794</v>
      </c>
      <c r="W1865" s="41">
        <f>Data5[[#This Row],[TOTAL CHELTUIELI EURO]]/Data5[[#This Row],[NUMĂRUL PERSOANELOR CARE AU PARTICIPAT LA VOT]]</f>
        <v>1.2744527483323858</v>
      </c>
      <c r="X1865" s="43">
        <v>4.8400999999999996</v>
      </c>
      <c r="Y1865" s="114" t="s">
        <v>2884</v>
      </c>
      <c r="Z1865" s="44">
        <v>3</v>
      </c>
      <c r="AA1865" s="115" t="s">
        <v>3105</v>
      </c>
      <c r="AB1865" s="44">
        <v>0</v>
      </c>
      <c r="AC1865" s="45"/>
    </row>
    <row r="1866" spans="1:29" x14ac:dyDescent="0.2">
      <c r="A1866" s="37">
        <v>1865</v>
      </c>
      <c r="B1866" s="38" t="s">
        <v>253</v>
      </c>
      <c r="C1866" s="39" t="s">
        <v>254</v>
      </c>
      <c r="D1866" s="40">
        <v>44101</v>
      </c>
      <c r="E1866" s="38">
        <v>1</v>
      </c>
      <c r="F1866" s="38"/>
      <c r="G1866" s="38" t="s">
        <v>2</v>
      </c>
      <c r="H1866" s="38" t="s">
        <v>2</v>
      </c>
      <c r="I1866" s="41">
        <v>11780</v>
      </c>
      <c r="J1866" s="41">
        <v>101545.36</v>
      </c>
      <c r="K1866" s="41">
        <v>0</v>
      </c>
      <c r="L1866" s="41">
        <f>SUM(Data5[[#This Row],[CHELTUIELI DE PERSONAL LEI]:[CHELTUIELI DE CAPITAL (ACTIVE NEFINANCIARE ) LEI]])</f>
        <v>113325.36</v>
      </c>
      <c r="M1866" s="41">
        <f>Data5[[#This Row],[TOTAL CHELTUIELI LEI]]/Data5[[#This Row],[CURS VALUTAR EURO BNR 22 07 2020]]</f>
        <v>23413.846821346669</v>
      </c>
      <c r="N1866" s="49">
        <v>68286</v>
      </c>
      <c r="O1866" s="54"/>
      <c r="P1866" s="54">
        <v>25767</v>
      </c>
      <c r="Q1866" s="54"/>
      <c r="R1866" s="54">
        <f>Data5[[#This Row],[PERSOANE ÎNSCRISE ÎN LISTELE ELECTORALE (TURUL 1)            ]]+Data5[[#This Row],[PERSOANE ÎNSCRISE ÎN LISTELE ELECTORALE (TURUL AL 2-LEA)]]</f>
        <v>68286</v>
      </c>
      <c r="S1866" s="54">
        <f>Data5[[#This Row],[PERSOANE CARE AU PARTICIPAT LA VOT (TURUL 1)]]+Data5[[#This Row],[PERSOANE CARE AU PARTICIPAT LA VOT  (TURUL AL 2-LEA)]]</f>
        <v>25767</v>
      </c>
      <c r="T1866" s="41">
        <f>Data5[[#This Row],[TOTAL CHELTUIELI LEI]]/Data5[[#This Row],[NUMĂRUL PERSOANELOR ÎNSCRISE ÎN LISTELE ELECTORALE]]</f>
        <v>1.6595694578683771</v>
      </c>
      <c r="U1866" s="41">
        <f>Data5[[#This Row],[TOTAL CHELTUIELI EURO]]/Data5[[#This Row],[NUMĂRUL PERSOANELOR ÎNSCRISE ÎN LISTELE ELECTORALE]]</f>
        <v>0.34287916734538076</v>
      </c>
      <c r="V1866" s="41">
        <f>Data5[[#This Row],[TOTAL CHELTUIELI LEI]]/Data5[[#This Row],[NUMĂRUL PERSOANELOR CARE AU PARTICIPAT LA VOT]]</f>
        <v>4.3980812667365239</v>
      </c>
      <c r="W1866" s="41">
        <f>Data5[[#This Row],[TOTAL CHELTUIELI EURO]]/Data5[[#This Row],[NUMĂRUL PERSOANELOR CARE AU PARTICIPAT LA VOT]]</f>
        <v>0.90867570230708539</v>
      </c>
      <c r="X1866" s="43">
        <v>4.8400999999999996</v>
      </c>
      <c r="Y1866" s="114" t="s">
        <v>2894</v>
      </c>
      <c r="Z1866" s="44">
        <v>1</v>
      </c>
      <c r="AA1866" s="115" t="s">
        <v>3105</v>
      </c>
      <c r="AB1866" s="44">
        <v>0</v>
      </c>
      <c r="AC1866" s="45"/>
    </row>
    <row r="1867" spans="1:29" x14ac:dyDescent="0.2">
      <c r="A1867" s="37">
        <v>1866</v>
      </c>
      <c r="B1867" s="38" t="s">
        <v>253</v>
      </c>
      <c r="C1867" s="39" t="s">
        <v>255</v>
      </c>
      <c r="D1867" s="40">
        <v>44101</v>
      </c>
      <c r="E1867" s="38">
        <v>1</v>
      </c>
      <c r="F1867" s="38"/>
      <c r="G1867" s="38" t="s">
        <v>2</v>
      </c>
      <c r="H1867" s="38" t="s">
        <v>2</v>
      </c>
      <c r="I1867" s="41">
        <v>3087</v>
      </c>
      <c r="J1867" s="41">
        <v>1969</v>
      </c>
      <c r="K1867" s="41">
        <v>0</v>
      </c>
      <c r="L1867" s="41">
        <f>SUM(Data5[[#This Row],[CHELTUIELI DE PERSONAL LEI]:[CHELTUIELI DE CAPITAL (ACTIVE NEFINANCIARE ) LEI]])</f>
        <v>5056</v>
      </c>
      <c r="M1867" s="41">
        <f>Data5[[#This Row],[TOTAL CHELTUIELI LEI]]/Data5[[#This Row],[CURS VALUTAR EURO BNR 22 07 2020]]</f>
        <v>1044.6065163942894</v>
      </c>
      <c r="N1867" s="49">
        <v>27927</v>
      </c>
      <c r="O1867" s="54"/>
      <c r="P1867" s="54">
        <v>11164</v>
      </c>
      <c r="Q1867" s="54"/>
      <c r="R1867" s="54">
        <f>Data5[[#This Row],[PERSOANE ÎNSCRISE ÎN LISTELE ELECTORALE (TURUL 1)            ]]+Data5[[#This Row],[PERSOANE ÎNSCRISE ÎN LISTELE ELECTORALE (TURUL AL 2-LEA)]]</f>
        <v>27927</v>
      </c>
      <c r="S1867" s="54">
        <f>Data5[[#This Row],[PERSOANE CARE AU PARTICIPAT LA VOT (TURUL 1)]]+Data5[[#This Row],[PERSOANE CARE AU PARTICIPAT LA VOT  (TURUL AL 2-LEA)]]</f>
        <v>11164</v>
      </c>
      <c r="T1867" s="41">
        <f>Data5[[#This Row],[TOTAL CHELTUIELI LEI]]/Data5[[#This Row],[NUMĂRUL PERSOANELOR ÎNSCRISE ÎN LISTELE ELECTORALE]]</f>
        <v>0.18104343466895836</v>
      </c>
      <c r="U1867" s="41">
        <f>Data5[[#This Row],[TOTAL CHELTUIELI EURO]]/Data5[[#This Row],[NUMĂRUL PERSOANELOR ÎNSCRISE ÎN LISTELE ELECTORALE]]</f>
        <v>3.7404895491613473E-2</v>
      </c>
      <c r="V1867" s="41">
        <f>Data5[[#This Row],[TOTAL CHELTUIELI LEI]]/Data5[[#This Row],[NUMĂRUL PERSOANELOR CARE AU PARTICIPAT LA VOT]]</f>
        <v>0.45288427087065569</v>
      </c>
      <c r="W1867" s="41">
        <f>Data5[[#This Row],[TOTAL CHELTUIELI EURO]]/Data5[[#This Row],[NUMĂRUL PERSOANELOR CARE AU PARTICIPAT LA VOT]]</f>
        <v>9.3569197097302881E-2</v>
      </c>
      <c r="X1867" s="43">
        <v>4.8400999999999996</v>
      </c>
      <c r="Y1867" s="114" t="s">
        <v>2890</v>
      </c>
      <c r="Z1867" s="44">
        <v>0</v>
      </c>
      <c r="AA1867" s="115" t="s">
        <v>3105</v>
      </c>
      <c r="AB1867" s="44">
        <v>0</v>
      </c>
      <c r="AC1867" s="45"/>
    </row>
    <row r="1868" spans="1:29" x14ac:dyDescent="0.2">
      <c r="A1868" s="37">
        <v>1867</v>
      </c>
      <c r="B1868" s="38" t="s">
        <v>253</v>
      </c>
      <c r="C1868" s="39" t="s">
        <v>2769</v>
      </c>
      <c r="D1868" s="40">
        <v>44101</v>
      </c>
      <c r="E1868" s="38">
        <v>1</v>
      </c>
      <c r="F1868" s="38"/>
      <c r="G1868" s="38" t="s">
        <v>2</v>
      </c>
      <c r="H1868" s="38" t="s">
        <v>2</v>
      </c>
      <c r="I1868" s="41">
        <v>0</v>
      </c>
      <c r="J1868" s="41">
        <v>46193.95</v>
      </c>
      <c r="K1868" s="41">
        <v>0</v>
      </c>
      <c r="L1868" s="41">
        <f>SUM(Data5[[#This Row],[CHELTUIELI DE PERSONAL LEI]:[CHELTUIELI DE CAPITAL (ACTIVE NEFINANCIARE ) LEI]])</f>
        <v>46193.95</v>
      </c>
      <c r="M1868" s="41">
        <f>Data5[[#This Row],[TOTAL CHELTUIELI LEI]]/Data5[[#This Row],[CURS VALUTAR EURO BNR 22 07 2020]]</f>
        <v>9544.0073552199337</v>
      </c>
      <c r="N1868" s="49">
        <v>17003</v>
      </c>
      <c r="O1868" s="54"/>
      <c r="P1868" s="54">
        <v>8247</v>
      </c>
      <c r="Q1868" s="54"/>
      <c r="R1868" s="54">
        <f>Data5[[#This Row],[PERSOANE ÎNSCRISE ÎN LISTELE ELECTORALE (TURUL 1)            ]]+Data5[[#This Row],[PERSOANE ÎNSCRISE ÎN LISTELE ELECTORALE (TURUL AL 2-LEA)]]</f>
        <v>17003</v>
      </c>
      <c r="S1868" s="54">
        <f>Data5[[#This Row],[PERSOANE CARE AU PARTICIPAT LA VOT (TURUL 1)]]+Data5[[#This Row],[PERSOANE CARE AU PARTICIPAT LA VOT  (TURUL AL 2-LEA)]]</f>
        <v>8247</v>
      </c>
      <c r="T1868" s="41">
        <f>Data5[[#This Row],[TOTAL CHELTUIELI LEI]]/Data5[[#This Row],[NUMĂRUL PERSOANELOR ÎNSCRISE ÎN LISTELE ELECTORALE]]</f>
        <v>2.7168117391048638</v>
      </c>
      <c r="U1868" s="41">
        <f>Data5[[#This Row],[TOTAL CHELTUIELI EURO]]/Data5[[#This Row],[NUMĂRUL PERSOANELOR ÎNSCRISE ÎN LISTELE ELECTORALE]]</f>
        <v>0.56131314210550687</v>
      </c>
      <c r="V1868" s="41">
        <f>Data5[[#This Row],[TOTAL CHELTUIELI LEI]]/Data5[[#This Row],[NUMĂRUL PERSOANELOR CARE AU PARTICIPAT LA VOT]]</f>
        <v>5.6013035043045951</v>
      </c>
      <c r="W1868" s="41">
        <f>Data5[[#This Row],[TOTAL CHELTUIELI EURO]]/Data5[[#This Row],[NUMĂRUL PERSOANELOR CARE AU PARTICIPAT LA VOT]]</f>
        <v>1.1572702019182652</v>
      </c>
      <c r="X1868" s="43">
        <v>4.8400999999999996</v>
      </c>
      <c r="Y1868" s="114" t="s">
        <v>2891</v>
      </c>
      <c r="Z1868" s="44">
        <v>2</v>
      </c>
      <c r="AA1868" s="115" t="s">
        <v>3105</v>
      </c>
      <c r="AB1868" s="44">
        <v>0</v>
      </c>
      <c r="AC1868" s="45"/>
    </row>
    <row r="1869" spans="1:29" x14ac:dyDescent="0.2">
      <c r="A1869" s="37">
        <v>1868</v>
      </c>
      <c r="B1869" s="38" t="s">
        <v>253</v>
      </c>
      <c r="C1869" s="39" t="s">
        <v>2770</v>
      </c>
      <c r="D1869" s="40">
        <v>44101</v>
      </c>
      <c r="E1869" s="38">
        <v>1</v>
      </c>
      <c r="F1869" s="38"/>
      <c r="G1869" s="38" t="s">
        <v>2</v>
      </c>
      <c r="H1869" s="38" t="s">
        <v>2</v>
      </c>
      <c r="I1869" s="41">
        <v>43735</v>
      </c>
      <c r="J1869" s="41">
        <v>21749</v>
      </c>
      <c r="K1869" s="41">
        <v>0</v>
      </c>
      <c r="L1869" s="41">
        <f>SUM(Data5[[#This Row],[CHELTUIELI DE PERSONAL LEI]:[CHELTUIELI DE CAPITAL (ACTIVE NEFINANCIARE ) LEI]])</f>
        <v>65484</v>
      </c>
      <c r="M1869" s="41">
        <f>Data5[[#This Row],[TOTAL CHELTUIELI LEI]]/Data5[[#This Row],[CURS VALUTAR EURO BNR 22 07 2020]]</f>
        <v>13529.472531559266</v>
      </c>
      <c r="N1869" s="49">
        <v>14331</v>
      </c>
      <c r="O1869" s="54"/>
      <c r="P1869" s="54">
        <v>6396</v>
      </c>
      <c r="Q1869" s="54"/>
      <c r="R1869" s="54">
        <f>Data5[[#This Row],[PERSOANE ÎNSCRISE ÎN LISTELE ELECTORALE (TURUL 1)            ]]+Data5[[#This Row],[PERSOANE ÎNSCRISE ÎN LISTELE ELECTORALE (TURUL AL 2-LEA)]]</f>
        <v>14331</v>
      </c>
      <c r="S1869" s="54">
        <f>Data5[[#This Row],[PERSOANE CARE AU PARTICIPAT LA VOT (TURUL 1)]]+Data5[[#This Row],[PERSOANE CARE AU PARTICIPAT LA VOT  (TURUL AL 2-LEA)]]</f>
        <v>6396</v>
      </c>
      <c r="T1869" s="41">
        <f>Data5[[#This Row],[TOTAL CHELTUIELI LEI]]/Data5[[#This Row],[NUMĂRUL PERSOANELOR ÎNSCRISE ÎN LISTELE ELECTORALE]]</f>
        <v>4.5693950177935942</v>
      </c>
      <c r="U1869" s="41">
        <f>Data5[[#This Row],[TOTAL CHELTUIELI EURO]]/Data5[[#This Row],[NUMĂRUL PERSOANELOR ÎNSCRISE ÎN LISTELE ELECTORALE]]</f>
        <v>0.94407037412317818</v>
      </c>
      <c r="V1869" s="41">
        <f>Data5[[#This Row],[TOTAL CHELTUIELI LEI]]/Data5[[#This Row],[NUMĂRUL PERSOANELOR CARE AU PARTICIPAT LA VOT]]</f>
        <v>10.238273921200751</v>
      </c>
      <c r="W1869" s="41">
        <f>Data5[[#This Row],[TOTAL CHELTUIELI EURO]]/Data5[[#This Row],[NUMĂRUL PERSOANELOR CARE AU PARTICIPAT LA VOT]]</f>
        <v>2.1153021468979465</v>
      </c>
      <c r="X1869" s="43">
        <v>4.8400999999999996</v>
      </c>
      <c r="Y1869" s="114" t="s">
        <v>2895</v>
      </c>
      <c r="Z1869" s="44">
        <v>4</v>
      </c>
      <c r="AA1869" s="115" t="s">
        <v>3105</v>
      </c>
      <c r="AB1869" s="44">
        <v>0</v>
      </c>
      <c r="AC1869" s="45"/>
    </row>
    <row r="1870" spans="1:29" x14ac:dyDescent="0.2">
      <c r="A1870" s="37">
        <v>1869</v>
      </c>
      <c r="B1870" s="38" t="s">
        <v>253</v>
      </c>
      <c r="C1870" s="39" t="s">
        <v>2771</v>
      </c>
      <c r="D1870" s="40">
        <v>44101</v>
      </c>
      <c r="E1870" s="38">
        <v>1</v>
      </c>
      <c r="F1870" s="38"/>
      <c r="G1870" s="38" t="s">
        <v>2</v>
      </c>
      <c r="H1870" s="38" t="s">
        <v>2</v>
      </c>
      <c r="I1870" s="41">
        <v>3360</v>
      </c>
      <c r="J1870" s="41">
        <v>6441.41</v>
      </c>
      <c r="K1870" s="41">
        <v>0</v>
      </c>
      <c r="L1870" s="41">
        <f>SUM(Data5[[#This Row],[CHELTUIELI DE PERSONAL LEI]:[CHELTUIELI DE CAPITAL (ACTIVE NEFINANCIARE ) LEI]])</f>
        <v>9801.41</v>
      </c>
      <c r="M1870" s="41">
        <f>Data5[[#This Row],[TOTAL CHELTUIELI LEI]]/Data5[[#This Row],[CURS VALUTAR EURO BNR 22 07 2020]]</f>
        <v>2025.0428710150618</v>
      </c>
      <c r="N1870" s="49">
        <v>9506</v>
      </c>
      <c r="O1870" s="54"/>
      <c r="P1870" s="54">
        <v>5504</v>
      </c>
      <c r="Q1870" s="54"/>
      <c r="R1870" s="54">
        <f>Data5[[#This Row],[PERSOANE ÎNSCRISE ÎN LISTELE ELECTORALE (TURUL 1)            ]]+Data5[[#This Row],[PERSOANE ÎNSCRISE ÎN LISTELE ELECTORALE (TURUL AL 2-LEA)]]</f>
        <v>9506</v>
      </c>
      <c r="S1870" s="54">
        <f>Data5[[#This Row],[PERSOANE CARE AU PARTICIPAT LA VOT (TURUL 1)]]+Data5[[#This Row],[PERSOANE CARE AU PARTICIPAT LA VOT  (TURUL AL 2-LEA)]]</f>
        <v>5504</v>
      </c>
      <c r="T1870" s="41">
        <f>Data5[[#This Row],[TOTAL CHELTUIELI LEI]]/Data5[[#This Row],[NUMĂRUL PERSOANELOR ÎNSCRISE ÎN LISTELE ELECTORALE]]</f>
        <v>1.0310761624237323</v>
      </c>
      <c r="U1870" s="41">
        <f>Data5[[#This Row],[TOTAL CHELTUIELI EURO]]/Data5[[#This Row],[NUMĂRUL PERSOANELOR ÎNSCRISE ÎN LISTELE ELECTORALE]]</f>
        <v>0.21302786356144138</v>
      </c>
      <c r="V1870" s="41">
        <f>Data5[[#This Row],[TOTAL CHELTUIELI LEI]]/Data5[[#This Row],[NUMĂRUL PERSOANELOR CARE AU PARTICIPAT LA VOT]]</f>
        <v>1.7807794331395348</v>
      </c>
      <c r="W1870" s="41">
        <f>Data5[[#This Row],[TOTAL CHELTUIELI EURO]]/Data5[[#This Row],[NUMĂRUL PERSOANELOR CARE AU PARTICIPAT LA VOT]]</f>
        <v>0.36792203325128303</v>
      </c>
      <c r="X1870" s="43">
        <v>4.8400999999999996</v>
      </c>
      <c r="Y1870" s="114" t="s">
        <v>2894</v>
      </c>
      <c r="Z1870" s="44">
        <v>1</v>
      </c>
      <c r="AA1870" s="115" t="s">
        <v>3105</v>
      </c>
      <c r="AB1870" s="44">
        <v>0</v>
      </c>
      <c r="AC1870" s="45"/>
    </row>
    <row r="1871" spans="1:29" x14ac:dyDescent="0.2">
      <c r="A1871" s="37">
        <v>1870</v>
      </c>
      <c r="B1871" s="38" t="s">
        <v>253</v>
      </c>
      <c r="C1871" s="39" t="s">
        <v>2772</v>
      </c>
      <c r="D1871" s="40">
        <v>44101</v>
      </c>
      <c r="E1871" s="38">
        <v>1</v>
      </c>
      <c r="F1871" s="38"/>
      <c r="G1871" s="38" t="s">
        <v>2</v>
      </c>
      <c r="H1871" s="38" t="s">
        <v>2</v>
      </c>
      <c r="I1871" s="41">
        <v>2000</v>
      </c>
      <c r="J1871" s="41">
        <v>20606.599999999999</v>
      </c>
      <c r="K1871" s="41">
        <v>0</v>
      </c>
      <c r="L1871" s="41">
        <f>SUM(Data5[[#This Row],[CHELTUIELI DE PERSONAL LEI]:[CHELTUIELI DE CAPITAL (ACTIVE NEFINANCIARE ) LEI]])</f>
        <v>22606.6</v>
      </c>
      <c r="M1871" s="41">
        <f>Data5[[#This Row],[TOTAL CHELTUIELI LEI]]/Data5[[#This Row],[CURS VALUTAR EURO BNR 22 07 2020]]</f>
        <v>4670.6886221359064</v>
      </c>
      <c r="N1871" s="49">
        <v>5187</v>
      </c>
      <c r="O1871" s="54"/>
      <c r="P1871" s="54">
        <v>3785</v>
      </c>
      <c r="Q1871" s="54"/>
      <c r="R1871" s="54">
        <f>Data5[[#This Row],[PERSOANE ÎNSCRISE ÎN LISTELE ELECTORALE (TURUL 1)            ]]+Data5[[#This Row],[PERSOANE ÎNSCRISE ÎN LISTELE ELECTORALE (TURUL AL 2-LEA)]]</f>
        <v>5187</v>
      </c>
      <c r="S1871" s="54">
        <f>Data5[[#This Row],[PERSOANE CARE AU PARTICIPAT LA VOT (TURUL 1)]]+Data5[[#This Row],[PERSOANE CARE AU PARTICIPAT LA VOT  (TURUL AL 2-LEA)]]</f>
        <v>3785</v>
      </c>
      <c r="T1871" s="41">
        <f>Data5[[#This Row],[TOTAL CHELTUIELI LEI]]/Data5[[#This Row],[NUMĂRUL PERSOANELOR ÎNSCRISE ÎN LISTELE ELECTORALE]]</f>
        <v>4.3583188741083472</v>
      </c>
      <c r="U1871" s="41">
        <f>Data5[[#This Row],[TOTAL CHELTUIELI EURO]]/Data5[[#This Row],[NUMĂRUL PERSOANELOR ÎNSCRISE ÎN LISTELE ELECTORALE]]</f>
        <v>0.90046050166491354</v>
      </c>
      <c r="V1871" s="41">
        <f>Data5[[#This Row],[TOTAL CHELTUIELI LEI]]/Data5[[#This Row],[NUMĂRUL PERSOANELOR CARE AU PARTICIPAT LA VOT]]</f>
        <v>5.9726816380449135</v>
      </c>
      <c r="W1871" s="41">
        <f>Data5[[#This Row],[TOTAL CHELTUIELI EURO]]/Data5[[#This Row],[NUMĂRUL PERSOANELOR CARE AU PARTICIPAT LA VOT]]</f>
        <v>1.2339996359672143</v>
      </c>
      <c r="X1871" s="43">
        <v>4.8400999999999996</v>
      </c>
      <c r="Y1871" s="114" t="s">
        <v>2895</v>
      </c>
      <c r="Z1871" s="44">
        <v>4</v>
      </c>
      <c r="AA1871" s="115" t="s">
        <v>3105</v>
      </c>
      <c r="AB1871" s="44">
        <v>0</v>
      </c>
      <c r="AC1871" s="45"/>
    </row>
    <row r="1872" spans="1:29" x14ac:dyDescent="0.2">
      <c r="A1872" s="37">
        <v>1871</v>
      </c>
      <c r="B1872" s="38" t="s">
        <v>253</v>
      </c>
      <c r="C1872" s="39" t="s">
        <v>2773</v>
      </c>
      <c r="D1872" s="40">
        <v>44101</v>
      </c>
      <c r="E1872" s="38">
        <v>1</v>
      </c>
      <c r="F1872" s="38"/>
      <c r="G1872" s="38" t="s">
        <v>2</v>
      </c>
      <c r="H1872" s="38" t="s">
        <v>2</v>
      </c>
      <c r="I1872" s="41">
        <v>4400</v>
      </c>
      <c r="J1872" s="41">
        <v>8367.33</v>
      </c>
      <c r="K1872" s="41">
        <v>0</v>
      </c>
      <c r="L1872" s="41">
        <f>SUM(Data5[[#This Row],[CHELTUIELI DE PERSONAL LEI]:[CHELTUIELI DE CAPITAL (ACTIVE NEFINANCIARE ) LEI]])</f>
        <v>12767.33</v>
      </c>
      <c r="M1872" s="41">
        <f>Data5[[#This Row],[TOTAL CHELTUIELI LEI]]/Data5[[#This Row],[CURS VALUTAR EURO BNR 22 07 2020]]</f>
        <v>2637.8235986859777</v>
      </c>
      <c r="N1872" s="49">
        <v>4747</v>
      </c>
      <c r="O1872" s="54"/>
      <c r="P1872" s="54">
        <v>3359</v>
      </c>
      <c r="Q1872" s="54"/>
      <c r="R1872" s="54">
        <f>Data5[[#This Row],[PERSOANE ÎNSCRISE ÎN LISTELE ELECTORALE (TURUL 1)            ]]+Data5[[#This Row],[PERSOANE ÎNSCRISE ÎN LISTELE ELECTORALE (TURUL AL 2-LEA)]]</f>
        <v>4747</v>
      </c>
      <c r="S1872" s="54">
        <f>Data5[[#This Row],[PERSOANE CARE AU PARTICIPAT LA VOT (TURUL 1)]]+Data5[[#This Row],[PERSOANE CARE AU PARTICIPAT LA VOT  (TURUL AL 2-LEA)]]</f>
        <v>3359</v>
      </c>
      <c r="T1872" s="41">
        <f>Data5[[#This Row],[TOTAL CHELTUIELI LEI]]/Data5[[#This Row],[NUMĂRUL PERSOANELOR ÎNSCRISE ÎN LISTELE ELECTORALE]]</f>
        <v>2.6895576153360015</v>
      </c>
      <c r="U1872" s="41">
        <f>Data5[[#This Row],[TOTAL CHELTUIELI EURO]]/Data5[[#This Row],[NUMĂRUL PERSOANELOR ÎNSCRISE ÎN LISTELE ELECTORALE]]</f>
        <v>0.55568224113881981</v>
      </c>
      <c r="V1872" s="41">
        <f>Data5[[#This Row],[TOTAL CHELTUIELI LEI]]/Data5[[#This Row],[NUMĂRUL PERSOANELOR CARE AU PARTICIPAT LA VOT]]</f>
        <v>3.8009318249479009</v>
      </c>
      <c r="W1872" s="41">
        <f>Data5[[#This Row],[TOTAL CHELTUIELI EURO]]/Data5[[#This Row],[NUMĂRUL PERSOANELOR CARE AU PARTICIPAT LA VOT]]</f>
        <v>0.78530026754569149</v>
      </c>
      <c r="X1872" s="43">
        <v>4.8400999999999996</v>
      </c>
      <c r="Y1872" s="114" t="s">
        <v>2891</v>
      </c>
      <c r="Z1872" s="44">
        <v>2</v>
      </c>
      <c r="AA1872" s="115" t="s">
        <v>3105</v>
      </c>
      <c r="AB1872" s="44">
        <v>0</v>
      </c>
      <c r="AC1872" s="45"/>
    </row>
    <row r="1873" spans="1:29" x14ac:dyDescent="0.2">
      <c r="A1873" s="37">
        <v>1872</v>
      </c>
      <c r="B1873" s="38" t="s">
        <v>253</v>
      </c>
      <c r="C1873" s="39" t="s">
        <v>2774</v>
      </c>
      <c r="D1873" s="40">
        <v>44101</v>
      </c>
      <c r="E1873" s="38">
        <v>1</v>
      </c>
      <c r="F1873" s="38"/>
      <c r="G1873" s="38" t="s">
        <v>2</v>
      </c>
      <c r="H1873" s="38" t="s">
        <v>2</v>
      </c>
      <c r="I1873" s="41">
        <v>0</v>
      </c>
      <c r="J1873" s="41">
        <v>7302</v>
      </c>
      <c r="K1873" s="41">
        <v>0</v>
      </c>
      <c r="L1873" s="41">
        <f>SUM(Data5[[#This Row],[CHELTUIELI DE PERSONAL LEI]:[CHELTUIELI DE CAPITAL (ACTIVE NEFINANCIARE ) LEI]])</f>
        <v>7302</v>
      </c>
      <c r="M1873" s="41">
        <f>Data5[[#This Row],[TOTAL CHELTUIELI LEI]]/Data5[[#This Row],[CURS VALUTAR EURO BNR 22 07 2020]]</f>
        <v>1508.6465155678602</v>
      </c>
      <c r="N1873" s="49">
        <v>9860</v>
      </c>
      <c r="O1873" s="54"/>
      <c r="P1873" s="54">
        <v>6528</v>
      </c>
      <c r="Q1873" s="54"/>
      <c r="R1873" s="54">
        <f>Data5[[#This Row],[PERSOANE ÎNSCRISE ÎN LISTELE ELECTORALE (TURUL 1)            ]]+Data5[[#This Row],[PERSOANE ÎNSCRISE ÎN LISTELE ELECTORALE (TURUL AL 2-LEA)]]</f>
        <v>9860</v>
      </c>
      <c r="S1873" s="54">
        <f>Data5[[#This Row],[PERSOANE CARE AU PARTICIPAT LA VOT (TURUL 1)]]+Data5[[#This Row],[PERSOANE CARE AU PARTICIPAT LA VOT  (TURUL AL 2-LEA)]]</f>
        <v>6528</v>
      </c>
      <c r="T1873" s="41">
        <f>Data5[[#This Row],[TOTAL CHELTUIELI LEI]]/Data5[[#This Row],[NUMĂRUL PERSOANELOR ÎNSCRISE ÎN LISTELE ELECTORALE]]</f>
        <v>0.74056795131845843</v>
      </c>
      <c r="U1873" s="41">
        <f>Data5[[#This Row],[TOTAL CHELTUIELI EURO]]/Data5[[#This Row],[NUMĂRUL PERSOANELOR ÎNSCRISE ÎN LISTELE ELECTORALE]]</f>
        <v>0.15300674600079719</v>
      </c>
      <c r="V1873" s="41">
        <f>Data5[[#This Row],[TOTAL CHELTUIELI LEI]]/Data5[[#This Row],[NUMĂRUL PERSOANELOR CARE AU PARTICIPAT LA VOT]]</f>
        <v>1.1185661764705883</v>
      </c>
      <c r="W1873" s="41">
        <f>Data5[[#This Row],[TOTAL CHELTUIELI EURO]]/Data5[[#This Row],[NUMĂRUL PERSOANELOR CARE AU PARTICIPAT LA VOT]]</f>
        <v>0.2311039392720374</v>
      </c>
      <c r="X1873" s="43">
        <v>4.8400999999999996</v>
      </c>
      <c r="Y1873" s="114" t="s">
        <v>2890</v>
      </c>
      <c r="Z1873" s="44">
        <v>0</v>
      </c>
      <c r="AA1873" s="115" t="s">
        <v>3105</v>
      </c>
      <c r="AB1873" s="44">
        <v>0</v>
      </c>
      <c r="AC1873" s="45"/>
    </row>
    <row r="1874" spans="1:29" x14ac:dyDescent="0.2">
      <c r="A1874" s="37">
        <v>1873</v>
      </c>
      <c r="B1874" s="38" t="s">
        <v>253</v>
      </c>
      <c r="C1874" s="39" t="s">
        <v>256</v>
      </c>
      <c r="D1874" s="40">
        <v>44101</v>
      </c>
      <c r="E1874" s="38">
        <v>1</v>
      </c>
      <c r="F1874" s="38"/>
      <c r="G1874" s="38" t="s">
        <v>2</v>
      </c>
      <c r="H1874" s="38" t="s">
        <v>2</v>
      </c>
      <c r="I1874" s="41">
        <v>0</v>
      </c>
      <c r="J1874" s="41">
        <v>5700</v>
      </c>
      <c r="K1874" s="41">
        <v>0</v>
      </c>
      <c r="L1874" s="41">
        <f>SUM(Data5[[#This Row],[CHELTUIELI DE PERSONAL LEI]:[CHELTUIELI DE CAPITAL (ACTIVE NEFINANCIARE ) LEI]])</f>
        <v>5700</v>
      </c>
      <c r="M1874" s="41">
        <f>Data5[[#This Row],[TOTAL CHELTUIELI LEI]]/Data5[[#This Row],[CURS VALUTAR EURO BNR 22 07 2020]]</f>
        <v>1177.6616185616001</v>
      </c>
      <c r="N1874" s="49">
        <v>1709</v>
      </c>
      <c r="O1874" s="54"/>
      <c r="P1874" s="54">
        <v>1408</v>
      </c>
      <c r="Q1874" s="54"/>
      <c r="R1874" s="54">
        <f>Data5[[#This Row],[PERSOANE ÎNSCRISE ÎN LISTELE ELECTORALE (TURUL 1)            ]]+Data5[[#This Row],[PERSOANE ÎNSCRISE ÎN LISTELE ELECTORALE (TURUL AL 2-LEA)]]</f>
        <v>1709</v>
      </c>
      <c r="S1874" s="54">
        <f>Data5[[#This Row],[PERSOANE CARE AU PARTICIPAT LA VOT (TURUL 1)]]+Data5[[#This Row],[PERSOANE CARE AU PARTICIPAT LA VOT  (TURUL AL 2-LEA)]]</f>
        <v>1408</v>
      </c>
      <c r="T1874" s="41">
        <f>Data5[[#This Row],[TOTAL CHELTUIELI LEI]]/Data5[[#This Row],[NUMĂRUL PERSOANELOR ÎNSCRISE ÎN LISTELE ELECTORALE]]</f>
        <v>3.3352837916910474</v>
      </c>
      <c r="U1874" s="41">
        <f>Data5[[#This Row],[TOTAL CHELTUIELI EURO]]/Data5[[#This Row],[NUMĂRUL PERSOANELOR ÎNSCRISE ÎN LISTELE ELECTORALE]]</f>
        <v>0.68909398394476307</v>
      </c>
      <c r="V1874" s="41">
        <f>Data5[[#This Row],[TOTAL CHELTUIELI LEI]]/Data5[[#This Row],[NUMĂRUL PERSOANELOR CARE AU PARTICIPAT LA VOT]]</f>
        <v>4.0482954545454541</v>
      </c>
      <c r="W1874" s="41">
        <f>Data5[[#This Row],[TOTAL CHELTUIELI EURO]]/Data5[[#This Row],[NUMĂRUL PERSOANELOR CARE AU PARTICIPAT LA VOT]]</f>
        <v>0.83640739954659094</v>
      </c>
      <c r="X1874" s="43">
        <v>4.8400999999999996</v>
      </c>
      <c r="Y1874" s="114" t="s">
        <v>2884</v>
      </c>
      <c r="Z1874" s="44">
        <v>3</v>
      </c>
      <c r="AA1874" s="115" t="s">
        <v>3105</v>
      </c>
      <c r="AB1874" s="44">
        <v>0</v>
      </c>
      <c r="AC1874" s="45"/>
    </row>
    <row r="1875" spans="1:29" x14ac:dyDescent="0.2">
      <c r="A1875" s="37">
        <v>1874</v>
      </c>
      <c r="B1875" s="38" t="s">
        <v>253</v>
      </c>
      <c r="C1875" s="39" t="s">
        <v>257</v>
      </c>
      <c r="D1875" s="40">
        <v>44101</v>
      </c>
      <c r="E1875" s="38">
        <v>1</v>
      </c>
      <c r="F1875" s="38"/>
      <c r="G1875" s="38" t="s">
        <v>2</v>
      </c>
      <c r="H1875" s="38" t="s">
        <v>2</v>
      </c>
      <c r="I1875" s="41">
        <v>3530</v>
      </c>
      <c r="J1875" s="41">
        <v>8735</v>
      </c>
      <c r="K1875" s="41">
        <v>0</v>
      </c>
      <c r="L1875" s="41">
        <f>SUM(Data5[[#This Row],[CHELTUIELI DE PERSONAL LEI]:[CHELTUIELI DE CAPITAL (ACTIVE NEFINANCIARE ) LEI]])</f>
        <v>12265</v>
      </c>
      <c r="M1875" s="41">
        <f>Data5[[#This Row],[TOTAL CHELTUIELI LEI]]/Data5[[#This Row],[CURS VALUTAR EURO BNR 22 07 2020]]</f>
        <v>2534.0385529224604</v>
      </c>
      <c r="N1875" s="49">
        <v>913</v>
      </c>
      <c r="O1875" s="54"/>
      <c r="P1875" s="54">
        <v>658</v>
      </c>
      <c r="Q1875" s="54"/>
      <c r="R1875" s="54">
        <f>Data5[[#This Row],[PERSOANE ÎNSCRISE ÎN LISTELE ELECTORALE (TURUL 1)            ]]+Data5[[#This Row],[PERSOANE ÎNSCRISE ÎN LISTELE ELECTORALE (TURUL AL 2-LEA)]]</f>
        <v>913</v>
      </c>
      <c r="S1875" s="54">
        <f>Data5[[#This Row],[PERSOANE CARE AU PARTICIPAT LA VOT (TURUL 1)]]+Data5[[#This Row],[PERSOANE CARE AU PARTICIPAT LA VOT  (TURUL AL 2-LEA)]]</f>
        <v>658</v>
      </c>
      <c r="T1875" s="41">
        <f>Data5[[#This Row],[TOTAL CHELTUIELI LEI]]/Data5[[#This Row],[NUMĂRUL PERSOANELOR ÎNSCRISE ÎN LISTELE ELECTORALE]]</f>
        <v>13.433734939759036</v>
      </c>
      <c r="U1875" s="41">
        <f>Data5[[#This Row],[TOTAL CHELTUIELI EURO]]/Data5[[#This Row],[NUMĂRUL PERSOANELOR ÎNSCRISE ÎN LISTELE ELECTORALE]]</f>
        <v>2.7755077249972184</v>
      </c>
      <c r="V1875" s="41">
        <f>Data5[[#This Row],[TOTAL CHELTUIELI LEI]]/Data5[[#This Row],[NUMĂRUL PERSOANELOR CARE AU PARTICIPAT LA VOT]]</f>
        <v>18.63981762917933</v>
      </c>
      <c r="W1875" s="41">
        <f>Data5[[#This Row],[TOTAL CHELTUIELI EURO]]/Data5[[#This Row],[NUMĂRUL PERSOANELOR CARE AU PARTICIPAT LA VOT]]</f>
        <v>3.8511224208548032</v>
      </c>
      <c r="X1875" s="43">
        <v>4.8400999999999996</v>
      </c>
      <c r="Y1875" s="114" t="s">
        <v>2906</v>
      </c>
      <c r="Z1875" s="44">
        <v>13</v>
      </c>
      <c r="AA1875" s="115" t="s">
        <v>3108</v>
      </c>
      <c r="AB1875" s="44">
        <v>2</v>
      </c>
      <c r="AC1875" s="45"/>
    </row>
    <row r="1876" spans="1:29" x14ac:dyDescent="0.2">
      <c r="A1876" s="37">
        <v>1875</v>
      </c>
      <c r="B1876" s="38" t="s">
        <v>253</v>
      </c>
      <c r="C1876" s="39" t="s">
        <v>258</v>
      </c>
      <c r="D1876" s="40">
        <v>44101</v>
      </c>
      <c r="E1876" s="38">
        <v>1</v>
      </c>
      <c r="F1876" s="38"/>
      <c r="G1876" s="38" t="s">
        <v>2</v>
      </c>
      <c r="H1876" s="38" t="s">
        <v>2</v>
      </c>
      <c r="I1876" s="41">
        <v>720</v>
      </c>
      <c r="J1876" s="41">
        <v>5027</v>
      </c>
      <c r="K1876" s="41">
        <v>0</v>
      </c>
      <c r="L1876" s="41">
        <f>SUM(Data5[[#This Row],[CHELTUIELI DE PERSONAL LEI]:[CHELTUIELI DE CAPITAL (ACTIVE NEFINANCIARE ) LEI]])</f>
        <v>5747</v>
      </c>
      <c r="M1876" s="41">
        <f>Data5[[#This Row],[TOTAL CHELTUIELI LEI]]/Data5[[#This Row],[CURS VALUTAR EURO BNR 22 07 2020]]</f>
        <v>1187.3721617321958</v>
      </c>
      <c r="N1876" s="49">
        <v>1334</v>
      </c>
      <c r="O1876" s="54"/>
      <c r="P1876" s="54">
        <v>1032</v>
      </c>
      <c r="Q1876" s="54"/>
      <c r="R1876" s="54">
        <f>Data5[[#This Row],[PERSOANE ÎNSCRISE ÎN LISTELE ELECTORALE (TURUL 1)            ]]+Data5[[#This Row],[PERSOANE ÎNSCRISE ÎN LISTELE ELECTORALE (TURUL AL 2-LEA)]]</f>
        <v>1334</v>
      </c>
      <c r="S1876" s="54">
        <f>Data5[[#This Row],[PERSOANE CARE AU PARTICIPAT LA VOT (TURUL 1)]]+Data5[[#This Row],[PERSOANE CARE AU PARTICIPAT LA VOT  (TURUL AL 2-LEA)]]</f>
        <v>1032</v>
      </c>
      <c r="T1876" s="41">
        <f>Data5[[#This Row],[TOTAL CHELTUIELI LEI]]/Data5[[#This Row],[NUMĂRUL PERSOANELOR ÎNSCRISE ÎN LISTELE ELECTORALE]]</f>
        <v>4.3080959520239883</v>
      </c>
      <c r="U1876" s="41">
        <f>Data5[[#This Row],[TOTAL CHELTUIELI EURO]]/Data5[[#This Row],[NUMĂRUL PERSOANELOR ÎNSCRISE ÎN LISTELE ELECTORALE]]</f>
        <v>0.89008407925951705</v>
      </c>
      <c r="V1876" s="41">
        <f>Data5[[#This Row],[TOTAL CHELTUIELI LEI]]/Data5[[#This Row],[NUMĂRUL PERSOANELOR CARE AU PARTICIPAT LA VOT]]</f>
        <v>5.5687984496124034</v>
      </c>
      <c r="W1876" s="41">
        <f>Data5[[#This Row],[TOTAL CHELTUIELI EURO]]/Data5[[#This Row],[NUMĂRUL PERSOANELOR CARE AU PARTICIPAT LA VOT]]</f>
        <v>1.1505544202831355</v>
      </c>
      <c r="X1876" s="43">
        <v>4.8400999999999996</v>
      </c>
      <c r="Y1876" s="114" t="s">
        <v>2895</v>
      </c>
      <c r="Z1876" s="44">
        <v>4</v>
      </c>
      <c r="AA1876" s="115" t="s">
        <v>3105</v>
      </c>
      <c r="AB1876" s="44">
        <v>0</v>
      </c>
      <c r="AC1876" s="45"/>
    </row>
    <row r="1877" spans="1:29" x14ac:dyDescent="0.2">
      <c r="A1877" s="37">
        <v>1876</v>
      </c>
      <c r="B1877" s="38" t="s">
        <v>253</v>
      </c>
      <c r="C1877" s="39" t="s">
        <v>259</v>
      </c>
      <c r="D1877" s="40">
        <v>44101</v>
      </c>
      <c r="E1877" s="38">
        <v>1</v>
      </c>
      <c r="F1877" s="38"/>
      <c r="G1877" s="38" t="s">
        <v>2</v>
      </c>
      <c r="H1877" s="38" t="s">
        <v>2</v>
      </c>
      <c r="I1877" s="41">
        <v>2160</v>
      </c>
      <c r="J1877" s="41">
        <v>7814</v>
      </c>
      <c r="K1877" s="41">
        <v>0</v>
      </c>
      <c r="L1877" s="41">
        <f>SUM(Data5[[#This Row],[CHELTUIELI DE PERSONAL LEI]:[CHELTUIELI DE CAPITAL (ACTIVE NEFINANCIARE ) LEI]])</f>
        <v>9974</v>
      </c>
      <c r="M1877" s="41">
        <f>Data5[[#This Row],[TOTAL CHELTUIELI LEI]]/Data5[[#This Row],[CURS VALUTAR EURO BNR 22 07 2020]]</f>
        <v>2060.701225181298</v>
      </c>
      <c r="N1877" s="49">
        <v>1091</v>
      </c>
      <c r="O1877" s="54"/>
      <c r="P1877" s="54">
        <v>1175</v>
      </c>
      <c r="Q1877" s="54"/>
      <c r="R1877" s="54">
        <f>Data5[[#This Row],[PERSOANE ÎNSCRISE ÎN LISTELE ELECTORALE (TURUL 1)            ]]+Data5[[#This Row],[PERSOANE ÎNSCRISE ÎN LISTELE ELECTORALE (TURUL AL 2-LEA)]]</f>
        <v>1091</v>
      </c>
      <c r="S1877" s="54">
        <f>Data5[[#This Row],[PERSOANE CARE AU PARTICIPAT LA VOT (TURUL 1)]]+Data5[[#This Row],[PERSOANE CARE AU PARTICIPAT LA VOT  (TURUL AL 2-LEA)]]</f>
        <v>1175</v>
      </c>
      <c r="T1877" s="41">
        <f>Data5[[#This Row],[TOTAL CHELTUIELI LEI]]/Data5[[#This Row],[NUMĂRUL PERSOANELOR ÎNSCRISE ÎN LISTELE ELECTORALE]]</f>
        <v>9.1420714940421632</v>
      </c>
      <c r="U1877" s="41">
        <f>Data5[[#This Row],[TOTAL CHELTUIELI EURO]]/Data5[[#This Row],[NUMĂRUL PERSOANELOR ÎNSCRISE ÎN LISTELE ELECTORALE]]</f>
        <v>1.8888187215227297</v>
      </c>
      <c r="V1877" s="41">
        <f>Data5[[#This Row],[TOTAL CHELTUIELI LEI]]/Data5[[#This Row],[NUMĂRUL PERSOANELOR CARE AU PARTICIPAT LA VOT]]</f>
        <v>8.488510638297873</v>
      </c>
      <c r="W1877" s="41">
        <f>Data5[[#This Row],[TOTAL CHELTUIELI EURO]]/Data5[[#This Row],[NUMĂRUL PERSOANELOR CARE AU PARTICIPAT LA VOT]]</f>
        <v>1.7537882767500408</v>
      </c>
      <c r="X1877" s="43">
        <v>4.8400999999999996</v>
      </c>
      <c r="Y1877" s="114" t="s">
        <v>2887</v>
      </c>
      <c r="Z1877" s="44">
        <v>9</v>
      </c>
      <c r="AA1877" s="115" t="s">
        <v>3107</v>
      </c>
      <c r="AB1877" s="44">
        <v>1</v>
      </c>
      <c r="AC1877" s="45"/>
    </row>
    <row r="1878" spans="1:29" x14ac:dyDescent="0.2">
      <c r="A1878" s="37">
        <v>1877</v>
      </c>
      <c r="B1878" s="38" t="s">
        <v>253</v>
      </c>
      <c r="C1878" s="39" t="s">
        <v>260</v>
      </c>
      <c r="D1878" s="40">
        <v>44101</v>
      </c>
      <c r="E1878" s="38">
        <v>1</v>
      </c>
      <c r="F1878" s="38"/>
      <c r="G1878" s="38" t="s">
        <v>2</v>
      </c>
      <c r="H1878" s="38" t="s">
        <v>2</v>
      </c>
      <c r="I1878" s="41">
        <v>0</v>
      </c>
      <c r="J1878" s="41">
        <v>2934</v>
      </c>
      <c r="K1878" s="41">
        <v>0</v>
      </c>
      <c r="L1878" s="41">
        <f>SUM(Data5[[#This Row],[CHELTUIELI DE PERSONAL LEI]:[CHELTUIELI DE CAPITAL (ACTIVE NEFINANCIARE ) LEI]])</f>
        <v>2934</v>
      </c>
      <c r="M1878" s="41">
        <f>Data5[[#This Row],[TOTAL CHELTUIELI LEI]]/Data5[[#This Row],[CURS VALUTAR EURO BNR 22 07 2020]]</f>
        <v>606.18582260697099</v>
      </c>
      <c r="N1878" s="49">
        <v>2154</v>
      </c>
      <c r="O1878" s="54"/>
      <c r="P1878" s="54">
        <v>1425</v>
      </c>
      <c r="Q1878" s="54"/>
      <c r="R1878" s="54">
        <f>Data5[[#This Row],[PERSOANE ÎNSCRISE ÎN LISTELE ELECTORALE (TURUL 1)            ]]+Data5[[#This Row],[PERSOANE ÎNSCRISE ÎN LISTELE ELECTORALE (TURUL AL 2-LEA)]]</f>
        <v>2154</v>
      </c>
      <c r="S1878" s="54">
        <f>Data5[[#This Row],[PERSOANE CARE AU PARTICIPAT LA VOT (TURUL 1)]]+Data5[[#This Row],[PERSOANE CARE AU PARTICIPAT LA VOT  (TURUL AL 2-LEA)]]</f>
        <v>1425</v>
      </c>
      <c r="T1878" s="41">
        <f>Data5[[#This Row],[TOTAL CHELTUIELI LEI]]/Data5[[#This Row],[NUMĂRUL PERSOANELOR ÎNSCRISE ÎN LISTELE ELECTORALE]]</f>
        <v>1.3621169916434541</v>
      </c>
      <c r="U1878" s="41">
        <f>Data5[[#This Row],[TOTAL CHELTUIELI EURO]]/Data5[[#This Row],[NUMĂRUL PERSOANELOR ÎNSCRISE ÎN LISTELE ELECTORALE]]</f>
        <v>0.28142331597352416</v>
      </c>
      <c r="V1878" s="41">
        <f>Data5[[#This Row],[TOTAL CHELTUIELI LEI]]/Data5[[#This Row],[NUMĂRUL PERSOANELOR CARE AU PARTICIPAT LA VOT]]</f>
        <v>2.0589473684210526</v>
      </c>
      <c r="W1878" s="41">
        <f>Data5[[#This Row],[TOTAL CHELTUIELI EURO]]/Data5[[#This Row],[NUMĂRUL PERSOANELOR CARE AU PARTICIPAT LA VOT]]</f>
        <v>0.42539355972419018</v>
      </c>
      <c r="X1878" s="43">
        <v>4.8400999999999996</v>
      </c>
      <c r="Y1878" s="114" t="s">
        <v>2894</v>
      </c>
      <c r="Z1878" s="44">
        <v>1</v>
      </c>
      <c r="AA1878" s="115" t="s">
        <v>3105</v>
      </c>
      <c r="AB1878" s="44">
        <v>0</v>
      </c>
      <c r="AC1878" s="45"/>
    </row>
    <row r="1879" spans="1:29" x14ac:dyDescent="0.2">
      <c r="A1879" s="37">
        <v>1878</v>
      </c>
      <c r="B1879" s="38" t="s">
        <v>253</v>
      </c>
      <c r="C1879" s="39" t="s">
        <v>261</v>
      </c>
      <c r="D1879" s="40">
        <v>44101</v>
      </c>
      <c r="E1879" s="38">
        <v>1</v>
      </c>
      <c r="F1879" s="38"/>
      <c r="G1879" s="38" t="s">
        <v>2</v>
      </c>
      <c r="H1879" s="38" t="s">
        <v>2</v>
      </c>
      <c r="I1879" s="41">
        <v>2460</v>
      </c>
      <c r="J1879" s="41">
        <v>6232</v>
      </c>
      <c r="K1879" s="41">
        <v>0</v>
      </c>
      <c r="L1879" s="41">
        <f>SUM(Data5[[#This Row],[CHELTUIELI DE PERSONAL LEI]:[CHELTUIELI DE CAPITAL (ACTIVE NEFINANCIARE ) LEI]])</f>
        <v>8692</v>
      </c>
      <c r="M1879" s="41">
        <f>Data5[[#This Row],[TOTAL CHELTUIELI LEI]]/Data5[[#This Row],[CURS VALUTAR EURO BNR 22 07 2020]]</f>
        <v>1795.8306646556891</v>
      </c>
      <c r="N1879" s="49">
        <v>2619</v>
      </c>
      <c r="O1879" s="54"/>
      <c r="P1879" s="54">
        <v>1467</v>
      </c>
      <c r="Q1879" s="54"/>
      <c r="R1879" s="54">
        <f>Data5[[#This Row],[PERSOANE ÎNSCRISE ÎN LISTELE ELECTORALE (TURUL 1)            ]]+Data5[[#This Row],[PERSOANE ÎNSCRISE ÎN LISTELE ELECTORALE (TURUL AL 2-LEA)]]</f>
        <v>2619</v>
      </c>
      <c r="S1879" s="54">
        <f>Data5[[#This Row],[PERSOANE CARE AU PARTICIPAT LA VOT (TURUL 1)]]+Data5[[#This Row],[PERSOANE CARE AU PARTICIPAT LA VOT  (TURUL AL 2-LEA)]]</f>
        <v>1467</v>
      </c>
      <c r="T1879" s="41">
        <f>Data5[[#This Row],[TOTAL CHELTUIELI LEI]]/Data5[[#This Row],[NUMĂRUL PERSOANELOR ÎNSCRISE ÎN LISTELE ELECTORALE]]</f>
        <v>3.3188239786177931</v>
      </c>
      <c r="U1879" s="41">
        <f>Data5[[#This Row],[TOTAL CHELTUIELI EURO]]/Data5[[#This Row],[NUMĂRUL PERSOANELOR ÎNSCRISE ÎN LISTELE ELECTORALE]]</f>
        <v>0.68569326638247008</v>
      </c>
      <c r="V1879" s="41">
        <f>Data5[[#This Row],[TOTAL CHELTUIELI LEI]]/Data5[[#This Row],[NUMĂRUL PERSOANELOR CARE AU PARTICIPAT LA VOT]]</f>
        <v>5.9250170415814587</v>
      </c>
      <c r="W1879" s="41">
        <f>Data5[[#This Row],[TOTAL CHELTUIELI EURO]]/Data5[[#This Row],[NUMĂRUL PERSOANELOR CARE AU PARTICIPAT LA VOT]]</f>
        <v>1.2241517823147166</v>
      </c>
      <c r="X1879" s="43">
        <v>4.8400999999999996</v>
      </c>
      <c r="Y1879" s="114" t="s">
        <v>2884</v>
      </c>
      <c r="Z1879" s="44">
        <v>3</v>
      </c>
      <c r="AA1879" s="115" t="s">
        <v>3105</v>
      </c>
      <c r="AB1879" s="44">
        <v>0</v>
      </c>
      <c r="AC1879" s="45"/>
    </row>
    <row r="1880" spans="1:29" x14ac:dyDescent="0.2">
      <c r="A1880" s="37">
        <v>1879</v>
      </c>
      <c r="B1880" s="38" t="s">
        <v>253</v>
      </c>
      <c r="C1880" s="39" t="s">
        <v>262</v>
      </c>
      <c r="D1880" s="40">
        <v>44101</v>
      </c>
      <c r="E1880" s="38">
        <v>1</v>
      </c>
      <c r="F1880" s="38"/>
      <c r="G1880" s="38" t="s">
        <v>2</v>
      </c>
      <c r="H1880" s="38" t="s">
        <v>2</v>
      </c>
      <c r="I1880" s="41">
        <v>3600</v>
      </c>
      <c r="J1880" s="41">
        <v>4397.01</v>
      </c>
      <c r="K1880" s="41">
        <v>0</v>
      </c>
      <c r="L1880" s="41">
        <f>SUM(Data5[[#This Row],[CHELTUIELI DE PERSONAL LEI]:[CHELTUIELI DE CAPITAL (ACTIVE NEFINANCIARE ) LEI]])</f>
        <v>7997.01</v>
      </c>
      <c r="M1880" s="41">
        <f>Data5[[#This Row],[TOTAL CHELTUIELI LEI]]/Data5[[#This Row],[CURS VALUTAR EURO BNR 22 07 2020]]</f>
        <v>1652.2406561847897</v>
      </c>
      <c r="N1880" s="49">
        <v>3512</v>
      </c>
      <c r="O1880" s="54"/>
      <c r="P1880" s="54">
        <v>2156</v>
      </c>
      <c r="Q1880" s="54"/>
      <c r="R1880" s="54">
        <f>Data5[[#This Row],[PERSOANE ÎNSCRISE ÎN LISTELE ELECTORALE (TURUL 1)            ]]+Data5[[#This Row],[PERSOANE ÎNSCRISE ÎN LISTELE ELECTORALE (TURUL AL 2-LEA)]]</f>
        <v>3512</v>
      </c>
      <c r="S1880" s="54">
        <f>Data5[[#This Row],[PERSOANE CARE AU PARTICIPAT LA VOT (TURUL 1)]]+Data5[[#This Row],[PERSOANE CARE AU PARTICIPAT LA VOT  (TURUL AL 2-LEA)]]</f>
        <v>2156</v>
      </c>
      <c r="T1880" s="41">
        <f>Data5[[#This Row],[TOTAL CHELTUIELI LEI]]/Data5[[#This Row],[NUMĂRUL PERSOANELOR ÎNSCRISE ÎN LISTELE ELECTORALE]]</f>
        <v>2.2770529612756265</v>
      </c>
      <c r="U1880" s="41">
        <f>Data5[[#This Row],[TOTAL CHELTUIELI EURO]]/Data5[[#This Row],[NUMĂRUL PERSOANELOR ÎNSCRISE ÎN LISTELE ELECTORALE]]</f>
        <v>0.47045576770637521</v>
      </c>
      <c r="V1880" s="41">
        <f>Data5[[#This Row],[TOTAL CHELTUIELI LEI]]/Data5[[#This Row],[NUMĂRUL PERSOANELOR CARE AU PARTICIPAT LA VOT]]</f>
        <v>3.7091883116883118</v>
      </c>
      <c r="W1880" s="41">
        <f>Data5[[#This Row],[TOTAL CHELTUIELI EURO]]/Data5[[#This Row],[NUMĂRUL PERSOANELOR CARE AU PARTICIPAT LA VOT]]</f>
        <v>0.76634538784081152</v>
      </c>
      <c r="X1880" s="43">
        <v>4.8400999999999996</v>
      </c>
      <c r="Y1880" s="114" t="s">
        <v>2891</v>
      </c>
      <c r="Z1880" s="44">
        <v>2</v>
      </c>
      <c r="AA1880" s="115" t="s">
        <v>3105</v>
      </c>
      <c r="AB1880" s="44">
        <v>0</v>
      </c>
      <c r="AC1880" s="45"/>
    </row>
    <row r="1881" spans="1:29" x14ac:dyDescent="0.2">
      <c r="A1881" s="37">
        <v>1880</v>
      </c>
      <c r="B1881" s="38" t="s">
        <v>253</v>
      </c>
      <c r="C1881" s="39" t="s">
        <v>263</v>
      </c>
      <c r="D1881" s="40">
        <v>44101</v>
      </c>
      <c r="E1881" s="38">
        <v>1</v>
      </c>
      <c r="F1881" s="38"/>
      <c r="G1881" s="38" t="s">
        <v>2</v>
      </c>
      <c r="H1881" s="38" t="s">
        <v>2</v>
      </c>
      <c r="I1881" s="41">
        <v>2000</v>
      </c>
      <c r="J1881" s="41">
        <v>9341</v>
      </c>
      <c r="K1881" s="41">
        <v>0</v>
      </c>
      <c r="L1881" s="41">
        <f>SUM(Data5[[#This Row],[CHELTUIELI DE PERSONAL LEI]:[CHELTUIELI DE CAPITAL (ACTIVE NEFINANCIARE ) LEI]])</f>
        <v>11341</v>
      </c>
      <c r="M1881" s="41">
        <f>Data5[[#This Row],[TOTAL CHELTUIELI LEI]]/Data5[[#This Row],[CURS VALUTAR EURO BNR 22 07 2020]]</f>
        <v>2343.1334063345798</v>
      </c>
      <c r="N1881" s="49">
        <v>2230</v>
      </c>
      <c r="O1881" s="54"/>
      <c r="P1881" s="54">
        <v>1500</v>
      </c>
      <c r="Q1881" s="54"/>
      <c r="R1881" s="54">
        <f>Data5[[#This Row],[PERSOANE ÎNSCRISE ÎN LISTELE ELECTORALE (TURUL 1)            ]]+Data5[[#This Row],[PERSOANE ÎNSCRISE ÎN LISTELE ELECTORALE (TURUL AL 2-LEA)]]</f>
        <v>2230</v>
      </c>
      <c r="S1881" s="54">
        <f>Data5[[#This Row],[PERSOANE CARE AU PARTICIPAT LA VOT (TURUL 1)]]+Data5[[#This Row],[PERSOANE CARE AU PARTICIPAT LA VOT  (TURUL AL 2-LEA)]]</f>
        <v>1500</v>
      </c>
      <c r="T1881" s="41">
        <f>Data5[[#This Row],[TOTAL CHELTUIELI LEI]]/Data5[[#This Row],[NUMĂRUL PERSOANELOR ÎNSCRISE ÎN LISTELE ELECTORALE]]</f>
        <v>5.0856502242152466</v>
      </c>
      <c r="U1881" s="41">
        <f>Data5[[#This Row],[TOTAL CHELTUIELI EURO]]/Data5[[#This Row],[NUMĂRUL PERSOANELOR ÎNSCRISE ÎN LISTELE ELECTORALE]]</f>
        <v>1.0507324692083317</v>
      </c>
      <c r="V1881" s="41">
        <f>Data5[[#This Row],[TOTAL CHELTUIELI LEI]]/Data5[[#This Row],[NUMĂRUL PERSOANELOR CARE AU PARTICIPAT LA VOT]]</f>
        <v>7.5606666666666671</v>
      </c>
      <c r="W1881" s="41">
        <f>Data5[[#This Row],[TOTAL CHELTUIELI EURO]]/Data5[[#This Row],[NUMĂRUL PERSOANELOR CARE AU PARTICIPAT LA VOT]]</f>
        <v>1.5620889375563864</v>
      </c>
      <c r="X1881" s="43">
        <v>4.8400999999999996</v>
      </c>
      <c r="Y1881" s="114" t="s">
        <v>2892</v>
      </c>
      <c r="Z1881" s="44">
        <v>5</v>
      </c>
      <c r="AA1881" s="115" t="s">
        <v>3107</v>
      </c>
      <c r="AB1881" s="44">
        <v>1</v>
      </c>
      <c r="AC1881" s="45"/>
    </row>
    <row r="1882" spans="1:29" x14ac:dyDescent="0.2">
      <c r="A1882" s="37">
        <v>1881</v>
      </c>
      <c r="B1882" s="38" t="s">
        <v>253</v>
      </c>
      <c r="C1882" s="39" t="s">
        <v>264</v>
      </c>
      <c r="D1882" s="40">
        <v>44101</v>
      </c>
      <c r="E1882" s="38">
        <v>1</v>
      </c>
      <c r="F1882" s="38"/>
      <c r="G1882" s="38" t="s">
        <v>2</v>
      </c>
      <c r="H1882" s="38" t="s">
        <v>2</v>
      </c>
      <c r="I1882" s="41">
        <v>7920</v>
      </c>
      <c r="J1882" s="41">
        <v>8380</v>
      </c>
      <c r="K1882" s="41">
        <v>0</v>
      </c>
      <c r="L1882" s="41">
        <f>SUM(Data5[[#This Row],[CHELTUIELI DE PERSONAL LEI]:[CHELTUIELI DE CAPITAL (ACTIVE NEFINANCIARE ) LEI]])</f>
        <v>16300</v>
      </c>
      <c r="M1882" s="41">
        <f>Data5[[#This Row],[TOTAL CHELTUIELI LEI]]/Data5[[#This Row],[CURS VALUTAR EURO BNR 22 07 2020]]</f>
        <v>3367.699014483172</v>
      </c>
      <c r="N1882" s="49">
        <v>2244</v>
      </c>
      <c r="O1882" s="54"/>
      <c r="P1882" s="54">
        <v>1750</v>
      </c>
      <c r="Q1882" s="54"/>
      <c r="R1882" s="54">
        <f>Data5[[#This Row],[PERSOANE ÎNSCRISE ÎN LISTELE ELECTORALE (TURUL 1)            ]]+Data5[[#This Row],[PERSOANE ÎNSCRISE ÎN LISTELE ELECTORALE (TURUL AL 2-LEA)]]</f>
        <v>2244</v>
      </c>
      <c r="S1882" s="54">
        <f>Data5[[#This Row],[PERSOANE CARE AU PARTICIPAT LA VOT (TURUL 1)]]+Data5[[#This Row],[PERSOANE CARE AU PARTICIPAT LA VOT  (TURUL AL 2-LEA)]]</f>
        <v>1750</v>
      </c>
      <c r="T1882" s="41">
        <f>Data5[[#This Row],[TOTAL CHELTUIELI LEI]]/Data5[[#This Row],[NUMĂRUL PERSOANELOR ÎNSCRISE ÎN LISTELE ELECTORALE]]</f>
        <v>7.2638146167557931</v>
      </c>
      <c r="U1882" s="41">
        <f>Data5[[#This Row],[TOTAL CHELTUIELI EURO]]/Data5[[#This Row],[NUMĂRUL PERSOANELOR ÎNSCRISE ÎN LISTELE ELECTORALE]]</f>
        <v>1.5007571365789536</v>
      </c>
      <c r="V1882" s="41">
        <f>Data5[[#This Row],[TOTAL CHELTUIELI LEI]]/Data5[[#This Row],[NUMĂRUL PERSOANELOR CARE AU PARTICIPAT LA VOT]]</f>
        <v>9.3142857142857149</v>
      </c>
      <c r="W1882" s="41">
        <f>Data5[[#This Row],[TOTAL CHELTUIELI EURO]]/Data5[[#This Row],[NUMĂRUL PERSOANELOR CARE AU PARTICIPAT LA VOT]]</f>
        <v>1.9243994368475268</v>
      </c>
      <c r="X1882" s="43">
        <v>4.8400999999999996</v>
      </c>
      <c r="Y1882" s="114" t="s">
        <v>2886</v>
      </c>
      <c r="Z1882" s="44">
        <v>7</v>
      </c>
      <c r="AA1882" s="115" t="s">
        <v>3107</v>
      </c>
      <c r="AB1882" s="44">
        <v>1</v>
      </c>
      <c r="AC1882" s="45"/>
    </row>
    <row r="1883" spans="1:29" x14ac:dyDescent="0.2">
      <c r="A1883" s="37">
        <v>1882</v>
      </c>
      <c r="B1883" s="38" t="s">
        <v>253</v>
      </c>
      <c r="C1883" s="39" t="s">
        <v>265</v>
      </c>
      <c r="D1883" s="40">
        <v>44101</v>
      </c>
      <c r="E1883" s="38">
        <v>1</v>
      </c>
      <c r="F1883" s="38"/>
      <c r="G1883" s="38" t="s">
        <v>2</v>
      </c>
      <c r="H1883" s="38" t="s">
        <v>2</v>
      </c>
      <c r="I1883" s="41">
        <v>3125.44</v>
      </c>
      <c r="J1883" s="41">
        <v>0</v>
      </c>
      <c r="K1883" s="41">
        <v>0</v>
      </c>
      <c r="L1883" s="41">
        <f>SUM(Data5[[#This Row],[CHELTUIELI DE PERSONAL LEI]:[CHELTUIELI DE CAPITAL (ACTIVE NEFINANCIARE ) LEI]])</f>
        <v>3125.44</v>
      </c>
      <c r="M1883" s="41">
        <f>Data5[[#This Row],[TOTAL CHELTUIELI LEI]]/Data5[[#This Row],[CURS VALUTAR EURO BNR 22 07 2020]]</f>
        <v>645.73872440652053</v>
      </c>
      <c r="N1883" s="49">
        <v>1593</v>
      </c>
      <c r="O1883" s="54"/>
      <c r="P1883" s="54">
        <v>1466</v>
      </c>
      <c r="Q1883" s="54"/>
      <c r="R1883" s="54">
        <f>Data5[[#This Row],[PERSOANE ÎNSCRISE ÎN LISTELE ELECTORALE (TURUL 1)            ]]+Data5[[#This Row],[PERSOANE ÎNSCRISE ÎN LISTELE ELECTORALE (TURUL AL 2-LEA)]]</f>
        <v>1593</v>
      </c>
      <c r="S1883" s="54">
        <f>Data5[[#This Row],[PERSOANE CARE AU PARTICIPAT LA VOT (TURUL 1)]]+Data5[[#This Row],[PERSOANE CARE AU PARTICIPAT LA VOT  (TURUL AL 2-LEA)]]</f>
        <v>1466</v>
      </c>
      <c r="T1883" s="41">
        <f>Data5[[#This Row],[TOTAL CHELTUIELI LEI]]/Data5[[#This Row],[NUMĂRUL PERSOANELOR ÎNSCRISE ÎN LISTELE ELECTORALE]]</f>
        <v>1.961983678593848</v>
      </c>
      <c r="U1883" s="41">
        <f>Data5[[#This Row],[TOTAL CHELTUIELI EURO]]/Data5[[#This Row],[NUMĂRUL PERSOANELOR ÎNSCRISE ÎN LISTELE ELECTORALE]]</f>
        <v>0.40536015342531106</v>
      </c>
      <c r="V1883" s="41">
        <f>Data5[[#This Row],[TOTAL CHELTUIELI LEI]]/Data5[[#This Row],[NUMĂRUL PERSOANELOR CARE AU PARTICIPAT LA VOT]]</f>
        <v>2.1319508867667123</v>
      </c>
      <c r="W1883" s="41">
        <f>Data5[[#This Row],[TOTAL CHELTUIELI EURO]]/Data5[[#This Row],[NUMĂRUL PERSOANELOR CARE AU PARTICIPAT LA VOT]]</f>
        <v>0.44047661964974116</v>
      </c>
      <c r="X1883" s="43">
        <v>4.8400999999999996</v>
      </c>
      <c r="Y1883" s="114" t="s">
        <v>2894</v>
      </c>
      <c r="Z1883" s="44">
        <v>1</v>
      </c>
      <c r="AA1883" s="115" t="s">
        <v>3105</v>
      </c>
      <c r="AB1883" s="44">
        <v>0</v>
      </c>
      <c r="AC1883" s="45"/>
    </row>
    <row r="1884" spans="1:29" x14ac:dyDescent="0.2">
      <c r="A1884" s="37">
        <v>1883</v>
      </c>
      <c r="B1884" s="38" t="s">
        <v>253</v>
      </c>
      <c r="C1884" s="39" t="s">
        <v>266</v>
      </c>
      <c r="D1884" s="40">
        <v>44101</v>
      </c>
      <c r="E1884" s="38">
        <v>1</v>
      </c>
      <c r="F1884" s="38"/>
      <c r="G1884" s="38" t="s">
        <v>2</v>
      </c>
      <c r="H1884" s="38" t="s">
        <v>2</v>
      </c>
      <c r="I1884" s="41">
        <v>2400</v>
      </c>
      <c r="J1884" s="41">
        <v>2959</v>
      </c>
      <c r="K1884" s="41">
        <v>0</v>
      </c>
      <c r="L1884" s="41">
        <f>SUM(Data5[[#This Row],[CHELTUIELI DE PERSONAL LEI]:[CHELTUIELI DE CAPITAL (ACTIVE NEFINANCIARE ) LEI]])</f>
        <v>5359</v>
      </c>
      <c r="M1884" s="41">
        <f>Data5[[#This Row],[TOTAL CHELTUIELI LEI]]/Data5[[#This Row],[CURS VALUTAR EURO BNR 22 07 2020]]</f>
        <v>1107.208528749406</v>
      </c>
      <c r="N1884" s="49">
        <v>1241</v>
      </c>
      <c r="O1884" s="54"/>
      <c r="P1884" s="54">
        <v>889</v>
      </c>
      <c r="Q1884" s="54"/>
      <c r="R1884" s="54">
        <f>Data5[[#This Row],[PERSOANE ÎNSCRISE ÎN LISTELE ELECTORALE (TURUL 1)            ]]+Data5[[#This Row],[PERSOANE ÎNSCRISE ÎN LISTELE ELECTORALE (TURUL AL 2-LEA)]]</f>
        <v>1241</v>
      </c>
      <c r="S1884" s="54">
        <f>Data5[[#This Row],[PERSOANE CARE AU PARTICIPAT LA VOT (TURUL 1)]]+Data5[[#This Row],[PERSOANE CARE AU PARTICIPAT LA VOT  (TURUL AL 2-LEA)]]</f>
        <v>889</v>
      </c>
      <c r="T1884" s="41">
        <f>Data5[[#This Row],[TOTAL CHELTUIELI LEI]]/Data5[[#This Row],[NUMĂRUL PERSOANELOR ÎNSCRISE ÎN LISTELE ELECTORALE]]</f>
        <v>4.3182917002417405</v>
      </c>
      <c r="U1884" s="41">
        <f>Data5[[#This Row],[TOTAL CHELTUIELI EURO]]/Data5[[#This Row],[NUMĂRUL PERSOANELOR ÎNSCRISE ÎN LISTELE ELECTORALE]]</f>
        <v>0.89219059528558098</v>
      </c>
      <c r="V1884" s="41">
        <f>Data5[[#This Row],[TOTAL CHELTUIELI LEI]]/Data5[[#This Row],[NUMĂRUL PERSOANELOR CARE AU PARTICIPAT LA VOT]]</f>
        <v>6.028121484814398</v>
      </c>
      <c r="W1884" s="41">
        <f>Data5[[#This Row],[TOTAL CHELTUIELI EURO]]/Data5[[#This Row],[NUMĂRUL PERSOANELOR CARE AU PARTICIPAT LA VOT]]</f>
        <v>1.2454539131039437</v>
      </c>
      <c r="X1884" s="43">
        <v>4.8400999999999996</v>
      </c>
      <c r="Y1884" s="114" t="s">
        <v>2895</v>
      </c>
      <c r="Z1884" s="44">
        <v>4</v>
      </c>
      <c r="AA1884" s="115" t="s">
        <v>3105</v>
      </c>
      <c r="AB1884" s="44">
        <v>0</v>
      </c>
      <c r="AC1884" s="45"/>
    </row>
    <row r="1885" spans="1:29" x14ac:dyDescent="0.2">
      <c r="A1885" s="37">
        <v>1884</v>
      </c>
      <c r="B1885" s="38" t="s">
        <v>253</v>
      </c>
      <c r="C1885" s="39" t="s">
        <v>267</v>
      </c>
      <c r="D1885" s="40">
        <v>44101</v>
      </c>
      <c r="E1885" s="38">
        <v>1</v>
      </c>
      <c r="F1885" s="38"/>
      <c r="G1885" s="38" t="s">
        <v>2</v>
      </c>
      <c r="H1885" s="38" t="s">
        <v>2</v>
      </c>
      <c r="I1885" s="41">
        <v>0</v>
      </c>
      <c r="J1885" s="41">
        <v>4614</v>
      </c>
      <c r="K1885" s="41">
        <v>0</v>
      </c>
      <c r="L1885" s="41">
        <f>SUM(Data5[[#This Row],[CHELTUIELI DE PERSONAL LEI]:[CHELTUIELI DE CAPITAL (ACTIVE NEFINANCIARE ) LEI]])</f>
        <v>4614</v>
      </c>
      <c r="M1885" s="41">
        <f>Data5[[#This Row],[TOTAL CHELTUIELI LEI]]/Data5[[#This Row],[CURS VALUTAR EURO BNR 22 07 2020]]</f>
        <v>953.28608913039</v>
      </c>
      <c r="N1885" s="49">
        <v>1396</v>
      </c>
      <c r="O1885" s="54"/>
      <c r="P1885" s="54">
        <v>882</v>
      </c>
      <c r="Q1885" s="54"/>
      <c r="R1885" s="54">
        <f>Data5[[#This Row],[PERSOANE ÎNSCRISE ÎN LISTELE ELECTORALE (TURUL 1)            ]]+Data5[[#This Row],[PERSOANE ÎNSCRISE ÎN LISTELE ELECTORALE (TURUL AL 2-LEA)]]</f>
        <v>1396</v>
      </c>
      <c r="S1885" s="54">
        <f>Data5[[#This Row],[PERSOANE CARE AU PARTICIPAT LA VOT (TURUL 1)]]+Data5[[#This Row],[PERSOANE CARE AU PARTICIPAT LA VOT  (TURUL AL 2-LEA)]]</f>
        <v>882</v>
      </c>
      <c r="T1885" s="41">
        <f>Data5[[#This Row],[TOTAL CHELTUIELI LEI]]/Data5[[#This Row],[NUMĂRUL PERSOANELOR ÎNSCRISE ÎN LISTELE ELECTORALE]]</f>
        <v>3.3051575931232091</v>
      </c>
      <c r="U1885" s="41">
        <f>Data5[[#This Row],[TOTAL CHELTUIELI EURO]]/Data5[[#This Row],[NUMĂRUL PERSOANELOR ÎNSCRISE ÎN LISTELE ELECTORALE]]</f>
        <v>0.68286969135414755</v>
      </c>
      <c r="V1885" s="41">
        <f>Data5[[#This Row],[TOTAL CHELTUIELI LEI]]/Data5[[#This Row],[NUMĂRUL PERSOANELOR CARE AU PARTICIPAT LA VOT]]</f>
        <v>5.2312925170068025</v>
      </c>
      <c r="W1885" s="41">
        <f>Data5[[#This Row],[TOTAL CHELTUIELI EURO]]/Data5[[#This Row],[NUMĂRUL PERSOANELOR CARE AU PARTICIPAT LA VOT]]</f>
        <v>1.0808232303065646</v>
      </c>
      <c r="X1885" s="43">
        <v>4.8400999999999996</v>
      </c>
      <c r="Y1885" s="114" t="s">
        <v>2884</v>
      </c>
      <c r="Z1885" s="44">
        <v>3</v>
      </c>
      <c r="AA1885" s="115" t="s">
        <v>3105</v>
      </c>
      <c r="AB1885" s="44">
        <v>0</v>
      </c>
      <c r="AC1885" s="45"/>
    </row>
    <row r="1886" spans="1:29" x14ac:dyDescent="0.2">
      <c r="A1886" s="37">
        <v>1885</v>
      </c>
      <c r="B1886" s="38" t="s">
        <v>253</v>
      </c>
      <c r="C1886" s="39" t="s">
        <v>268</v>
      </c>
      <c r="D1886" s="40">
        <v>44101</v>
      </c>
      <c r="E1886" s="38">
        <v>1</v>
      </c>
      <c r="F1886" s="38"/>
      <c r="G1886" s="38" t="s">
        <v>2</v>
      </c>
      <c r="H1886" s="38" t="s">
        <v>2</v>
      </c>
      <c r="I1886" s="41">
        <v>1023</v>
      </c>
      <c r="J1886" s="41">
        <v>5608</v>
      </c>
      <c r="K1886" s="41">
        <v>0</v>
      </c>
      <c r="L1886" s="41">
        <f>SUM(Data5[[#This Row],[CHELTUIELI DE PERSONAL LEI]:[CHELTUIELI DE CAPITAL (ACTIVE NEFINANCIARE ) LEI]])</f>
        <v>6631</v>
      </c>
      <c r="M1886" s="41">
        <f>Data5[[#This Row],[TOTAL CHELTUIELI LEI]]/Data5[[#This Row],[CURS VALUTAR EURO BNR 22 07 2020]]</f>
        <v>1370.0130162599946</v>
      </c>
      <c r="N1886" s="49">
        <v>2616</v>
      </c>
      <c r="O1886" s="54"/>
      <c r="P1886" s="54">
        <v>1585</v>
      </c>
      <c r="Q1886" s="54"/>
      <c r="R1886" s="54">
        <f>Data5[[#This Row],[PERSOANE ÎNSCRISE ÎN LISTELE ELECTORALE (TURUL 1)            ]]+Data5[[#This Row],[PERSOANE ÎNSCRISE ÎN LISTELE ELECTORALE (TURUL AL 2-LEA)]]</f>
        <v>2616</v>
      </c>
      <c r="S1886" s="54">
        <f>Data5[[#This Row],[PERSOANE CARE AU PARTICIPAT LA VOT (TURUL 1)]]+Data5[[#This Row],[PERSOANE CARE AU PARTICIPAT LA VOT  (TURUL AL 2-LEA)]]</f>
        <v>1585</v>
      </c>
      <c r="T1886" s="41">
        <f>Data5[[#This Row],[TOTAL CHELTUIELI LEI]]/Data5[[#This Row],[NUMĂRUL PERSOANELOR ÎNSCRISE ÎN LISTELE ELECTORALE]]</f>
        <v>2.5347859327217126</v>
      </c>
      <c r="U1886" s="41">
        <f>Data5[[#This Row],[TOTAL CHELTUIELI EURO]]/Data5[[#This Row],[NUMĂRUL PERSOANELOR ÎNSCRISE ÎN LISTELE ELECTORALE]]</f>
        <v>0.5237052814449521</v>
      </c>
      <c r="V1886" s="41">
        <f>Data5[[#This Row],[TOTAL CHELTUIELI LEI]]/Data5[[#This Row],[NUMĂRUL PERSOANELOR CARE AU PARTICIPAT LA VOT]]</f>
        <v>4.1835962145110406</v>
      </c>
      <c r="W1886" s="41">
        <f>Data5[[#This Row],[TOTAL CHELTUIELI EURO]]/Data5[[#This Row],[NUMĂRUL PERSOANELOR CARE AU PARTICIPAT LA VOT]]</f>
        <v>0.86436152445425529</v>
      </c>
      <c r="X1886" s="43">
        <v>4.8400999999999996</v>
      </c>
      <c r="Y1886" s="114" t="s">
        <v>2891</v>
      </c>
      <c r="Z1886" s="44">
        <v>2</v>
      </c>
      <c r="AA1886" s="115" t="s">
        <v>3105</v>
      </c>
      <c r="AB1886" s="44">
        <v>0</v>
      </c>
      <c r="AC1886" s="45"/>
    </row>
    <row r="1887" spans="1:29" x14ac:dyDescent="0.2">
      <c r="A1887" s="37">
        <v>1886</v>
      </c>
      <c r="B1887" s="38" t="s">
        <v>253</v>
      </c>
      <c r="C1887" s="39" t="s">
        <v>269</v>
      </c>
      <c r="D1887" s="40">
        <v>44101</v>
      </c>
      <c r="E1887" s="38">
        <v>1</v>
      </c>
      <c r="F1887" s="38"/>
      <c r="G1887" s="38" t="s">
        <v>2</v>
      </c>
      <c r="H1887" s="38" t="s">
        <v>2</v>
      </c>
      <c r="I1887" s="41">
        <v>1000</v>
      </c>
      <c r="J1887" s="41">
        <v>15692</v>
      </c>
      <c r="K1887" s="41">
        <v>0</v>
      </c>
      <c r="L1887" s="41">
        <f>SUM(Data5[[#This Row],[CHELTUIELI DE PERSONAL LEI]:[CHELTUIELI DE CAPITAL (ACTIVE NEFINANCIARE ) LEI]])</f>
        <v>16692</v>
      </c>
      <c r="M1887" s="41">
        <f>Data5[[#This Row],[TOTAL CHELTUIELI LEI]]/Data5[[#This Row],[CURS VALUTAR EURO BNR 22 07 2020]]</f>
        <v>3448.6890766719698</v>
      </c>
      <c r="N1887" s="49">
        <v>1860</v>
      </c>
      <c r="O1887" s="54"/>
      <c r="P1887" s="54">
        <v>1189</v>
      </c>
      <c r="Q1887" s="54"/>
      <c r="R1887" s="54">
        <f>Data5[[#This Row],[PERSOANE ÎNSCRISE ÎN LISTELE ELECTORALE (TURUL 1)            ]]+Data5[[#This Row],[PERSOANE ÎNSCRISE ÎN LISTELE ELECTORALE (TURUL AL 2-LEA)]]</f>
        <v>1860</v>
      </c>
      <c r="S1887" s="54">
        <f>Data5[[#This Row],[PERSOANE CARE AU PARTICIPAT LA VOT (TURUL 1)]]+Data5[[#This Row],[PERSOANE CARE AU PARTICIPAT LA VOT  (TURUL AL 2-LEA)]]</f>
        <v>1189</v>
      </c>
      <c r="T1887" s="41">
        <f>Data5[[#This Row],[TOTAL CHELTUIELI LEI]]/Data5[[#This Row],[NUMĂRUL PERSOANELOR ÎNSCRISE ÎN LISTELE ELECTORALE]]</f>
        <v>8.9741935483870972</v>
      </c>
      <c r="U1887" s="41">
        <f>Data5[[#This Row],[TOTAL CHELTUIELI EURO]]/Data5[[#This Row],[NUMĂRUL PERSOANELOR ÎNSCRISE ÎN LISTELE ELECTORALE]]</f>
        <v>1.8541339121892311</v>
      </c>
      <c r="V1887" s="41">
        <f>Data5[[#This Row],[TOTAL CHELTUIELI LEI]]/Data5[[#This Row],[NUMĂRUL PERSOANELOR CARE AU PARTICIPAT LA VOT]]</f>
        <v>14.038687973086628</v>
      </c>
      <c r="W1887" s="41">
        <f>Data5[[#This Row],[TOTAL CHELTUIELI EURO]]/Data5[[#This Row],[NUMĂRUL PERSOANELOR CARE AU PARTICIPAT LA VOT]]</f>
        <v>2.9004954387485027</v>
      </c>
      <c r="X1887" s="43">
        <v>4.8400999999999996</v>
      </c>
      <c r="Y1887" s="114" t="s">
        <v>2896</v>
      </c>
      <c r="Z1887" s="44">
        <v>8</v>
      </c>
      <c r="AA1887" s="115" t="s">
        <v>3107</v>
      </c>
      <c r="AB1887" s="44">
        <v>1</v>
      </c>
      <c r="AC1887" s="45"/>
    </row>
    <row r="1888" spans="1:29" x14ac:dyDescent="0.2">
      <c r="A1888" s="37">
        <v>1887</v>
      </c>
      <c r="B1888" s="38" t="s">
        <v>253</v>
      </c>
      <c r="C1888" s="39" t="s">
        <v>270</v>
      </c>
      <c r="D1888" s="40">
        <v>44101</v>
      </c>
      <c r="E1888" s="38">
        <v>1</v>
      </c>
      <c r="F1888" s="38"/>
      <c r="G1888" s="38" t="s">
        <v>2</v>
      </c>
      <c r="H1888" s="38" t="s">
        <v>2</v>
      </c>
      <c r="I1888" s="41">
        <v>0</v>
      </c>
      <c r="J1888" s="41">
        <v>5000</v>
      </c>
      <c r="K1888" s="41">
        <v>0</v>
      </c>
      <c r="L1888" s="41">
        <f>SUM(Data5[[#This Row],[CHELTUIELI DE PERSONAL LEI]:[CHELTUIELI DE CAPITAL (ACTIVE NEFINANCIARE ) LEI]])</f>
        <v>5000</v>
      </c>
      <c r="M1888" s="41">
        <f>Data5[[#This Row],[TOTAL CHELTUIELI LEI]]/Data5[[#This Row],[CURS VALUTAR EURO BNR 22 07 2020]]</f>
        <v>1033.0365075101754</v>
      </c>
      <c r="N1888" s="49">
        <v>1426</v>
      </c>
      <c r="O1888" s="54"/>
      <c r="P1888" s="54">
        <v>1064</v>
      </c>
      <c r="Q1888" s="54"/>
      <c r="R1888" s="54">
        <f>Data5[[#This Row],[PERSOANE ÎNSCRISE ÎN LISTELE ELECTORALE (TURUL 1)            ]]+Data5[[#This Row],[PERSOANE ÎNSCRISE ÎN LISTELE ELECTORALE (TURUL AL 2-LEA)]]</f>
        <v>1426</v>
      </c>
      <c r="S1888" s="54">
        <f>Data5[[#This Row],[PERSOANE CARE AU PARTICIPAT LA VOT (TURUL 1)]]+Data5[[#This Row],[PERSOANE CARE AU PARTICIPAT LA VOT  (TURUL AL 2-LEA)]]</f>
        <v>1064</v>
      </c>
      <c r="T1888" s="41">
        <f>Data5[[#This Row],[TOTAL CHELTUIELI LEI]]/Data5[[#This Row],[NUMĂRUL PERSOANELOR ÎNSCRISE ÎN LISTELE ELECTORALE]]</f>
        <v>3.5063113604488079</v>
      </c>
      <c r="U1888" s="41">
        <f>Data5[[#This Row],[TOTAL CHELTUIELI EURO]]/Data5[[#This Row],[NUMĂRUL PERSOANELOR ÎNSCRISE ÎN LISTELE ELECTORALE]]</f>
        <v>0.72442952840825769</v>
      </c>
      <c r="V1888" s="41">
        <f>Data5[[#This Row],[TOTAL CHELTUIELI LEI]]/Data5[[#This Row],[NUMĂRUL PERSOANELOR CARE AU PARTICIPAT LA VOT]]</f>
        <v>4.6992481203007515</v>
      </c>
      <c r="W1888" s="41">
        <f>Data5[[#This Row],[TOTAL CHELTUIELI EURO]]/Data5[[#This Row],[NUMĂRUL PERSOANELOR CARE AU PARTICIPAT LA VOT]]</f>
        <v>0.9708989732238491</v>
      </c>
      <c r="X1888" s="43">
        <v>4.8400999999999996</v>
      </c>
      <c r="Y1888" s="114" t="s">
        <v>2884</v>
      </c>
      <c r="Z1888" s="44">
        <v>3</v>
      </c>
      <c r="AA1888" s="115" t="s">
        <v>3105</v>
      </c>
      <c r="AB1888" s="44">
        <v>0</v>
      </c>
      <c r="AC1888" s="45"/>
    </row>
    <row r="1889" spans="1:29" x14ac:dyDescent="0.2">
      <c r="A1889" s="37">
        <v>1888</v>
      </c>
      <c r="B1889" s="38" t="s">
        <v>253</v>
      </c>
      <c r="C1889" s="39" t="s">
        <v>271</v>
      </c>
      <c r="D1889" s="40">
        <v>44101</v>
      </c>
      <c r="E1889" s="38">
        <v>1</v>
      </c>
      <c r="F1889" s="38"/>
      <c r="G1889" s="38" t="s">
        <v>2</v>
      </c>
      <c r="H1889" s="38" t="s">
        <v>2</v>
      </c>
      <c r="I1889" s="41">
        <v>0</v>
      </c>
      <c r="J1889" s="41">
        <v>13700</v>
      </c>
      <c r="K1889" s="41">
        <v>0</v>
      </c>
      <c r="L1889" s="41">
        <f>SUM(Data5[[#This Row],[CHELTUIELI DE PERSONAL LEI]:[CHELTUIELI DE CAPITAL (ACTIVE NEFINANCIARE ) LEI]])</f>
        <v>13700</v>
      </c>
      <c r="M1889" s="41">
        <f>Data5[[#This Row],[TOTAL CHELTUIELI LEI]]/Data5[[#This Row],[CURS VALUTAR EURO BNR 22 07 2020]]</f>
        <v>2830.5200305778808</v>
      </c>
      <c r="N1889" s="49">
        <v>1702</v>
      </c>
      <c r="O1889" s="54"/>
      <c r="P1889" s="54">
        <v>1260</v>
      </c>
      <c r="Q1889" s="54"/>
      <c r="R1889" s="54">
        <f>Data5[[#This Row],[PERSOANE ÎNSCRISE ÎN LISTELE ELECTORALE (TURUL 1)            ]]+Data5[[#This Row],[PERSOANE ÎNSCRISE ÎN LISTELE ELECTORALE (TURUL AL 2-LEA)]]</f>
        <v>1702</v>
      </c>
      <c r="S1889" s="54">
        <f>Data5[[#This Row],[PERSOANE CARE AU PARTICIPAT LA VOT (TURUL 1)]]+Data5[[#This Row],[PERSOANE CARE AU PARTICIPAT LA VOT  (TURUL AL 2-LEA)]]</f>
        <v>1260</v>
      </c>
      <c r="T1889" s="41">
        <f>Data5[[#This Row],[TOTAL CHELTUIELI LEI]]/Data5[[#This Row],[NUMĂRUL PERSOANELOR ÎNSCRISE ÎN LISTELE ELECTORALE]]</f>
        <v>8.0493537015276146</v>
      </c>
      <c r="U1889" s="41">
        <f>Data5[[#This Row],[TOTAL CHELTUIELI EURO]]/Data5[[#This Row],[NUMĂRUL PERSOANELOR ÎNSCRISE ÎN LISTELE ELECTORALE]]</f>
        <v>1.663055247108038</v>
      </c>
      <c r="V1889" s="41">
        <f>Data5[[#This Row],[TOTAL CHELTUIELI LEI]]/Data5[[#This Row],[NUMĂRUL PERSOANELOR CARE AU PARTICIPAT LA VOT]]</f>
        <v>10.873015873015873</v>
      </c>
      <c r="W1889" s="41">
        <f>Data5[[#This Row],[TOTAL CHELTUIELI EURO]]/Data5[[#This Row],[NUMĂRUL PERSOANELOR CARE AU PARTICIPAT LA VOT]]</f>
        <v>2.2464444687126037</v>
      </c>
      <c r="X1889" s="43">
        <v>4.8400999999999996</v>
      </c>
      <c r="Y1889" s="114" t="s">
        <v>2896</v>
      </c>
      <c r="Z1889" s="44">
        <v>8</v>
      </c>
      <c r="AA1889" s="115" t="s">
        <v>3107</v>
      </c>
      <c r="AB1889" s="44">
        <v>1</v>
      </c>
      <c r="AC1889" s="45"/>
    </row>
    <row r="1890" spans="1:29" x14ac:dyDescent="0.2">
      <c r="A1890" s="37">
        <v>1889</v>
      </c>
      <c r="B1890" s="38" t="s">
        <v>253</v>
      </c>
      <c r="C1890" s="39" t="s">
        <v>272</v>
      </c>
      <c r="D1890" s="40">
        <v>44101</v>
      </c>
      <c r="E1890" s="38">
        <v>1</v>
      </c>
      <c r="F1890" s="38"/>
      <c r="G1890" s="38" t="s">
        <v>2</v>
      </c>
      <c r="H1890" s="38" t="s">
        <v>2</v>
      </c>
      <c r="I1890" s="41">
        <v>0</v>
      </c>
      <c r="J1890" s="41">
        <v>4955</v>
      </c>
      <c r="K1890" s="41">
        <v>0</v>
      </c>
      <c r="L1890" s="41">
        <f>SUM(Data5[[#This Row],[CHELTUIELI DE PERSONAL LEI]:[CHELTUIELI DE CAPITAL (ACTIVE NEFINANCIARE ) LEI]])</f>
        <v>4955</v>
      </c>
      <c r="M1890" s="41">
        <f>Data5[[#This Row],[TOTAL CHELTUIELI LEI]]/Data5[[#This Row],[CURS VALUTAR EURO BNR 22 07 2020]]</f>
        <v>1023.7391789425839</v>
      </c>
      <c r="N1890" s="49">
        <v>1831</v>
      </c>
      <c r="O1890" s="54"/>
      <c r="P1890" s="54">
        <v>1470</v>
      </c>
      <c r="Q1890" s="54"/>
      <c r="R1890" s="54">
        <f>Data5[[#This Row],[PERSOANE ÎNSCRISE ÎN LISTELE ELECTORALE (TURUL 1)            ]]+Data5[[#This Row],[PERSOANE ÎNSCRISE ÎN LISTELE ELECTORALE (TURUL AL 2-LEA)]]</f>
        <v>1831</v>
      </c>
      <c r="S1890" s="54">
        <f>Data5[[#This Row],[PERSOANE CARE AU PARTICIPAT LA VOT (TURUL 1)]]+Data5[[#This Row],[PERSOANE CARE AU PARTICIPAT LA VOT  (TURUL AL 2-LEA)]]</f>
        <v>1470</v>
      </c>
      <c r="T1890" s="41">
        <f>Data5[[#This Row],[TOTAL CHELTUIELI LEI]]/Data5[[#This Row],[NUMĂRUL PERSOANELOR ÎNSCRISE ÎN LISTELE ELECTORALE]]</f>
        <v>2.706171490988531</v>
      </c>
      <c r="U1890" s="41">
        <f>Data5[[#This Row],[TOTAL CHELTUIELI EURO]]/Data5[[#This Row],[NUMĂRUL PERSOANELOR ÎNSCRISE ÎN LISTELE ELECTORALE]]</f>
        <v>0.55911478915487922</v>
      </c>
      <c r="V1890" s="41">
        <f>Data5[[#This Row],[TOTAL CHELTUIELI LEI]]/Data5[[#This Row],[NUMĂRUL PERSOANELOR CARE AU PARTICIPAT LA VOT]]</f>
        <v>3.370748299319728</v>
      </c>
      <c r="W1890" s="41">
        <f>Data5[[#This Row],[TOTAL CHELTUIELI EURO]]/Data5[[#This Row],[NUMĂRUL PERSOANELOR CARE AU PARTICIPAT LA VOT]]</f>
        <v>0.69642121016502301</v>
      </c>
      <c r="X1890" s="43">
        <v>4.8400999999999996</v>
      </c>
      <c r="Y1890" s="114" t="s">
        <v>2891</v>
      </c>
      <c r="Z1890" s="44">
        <v>2</v>
      </c>
      <c r="AA1890" s="115" t="s">
        <v>3105</v>
      </c>
      <c r="AB1890" s="44">
        <v>0</v>
      </c>
      <c r="AC1890" s="45"/>
    </row>
    <row r="1891" spans="1:29" x14ac:dyDescent="0.2">
      <c r="A1891" s="37">
        <v>1890</v>
      </c>
      <c r="B1891" s="38" t="s">
        <v>253</v>
      </c>
      <c r="C1891" s="39" t="s">
        <v>273</v>
      </c>
      <c r="D1891" s="40">
        <v>44101</v>
      </c>
      <c r="E1891" s="38">
        <v>1</v>
      </c>
      <c r="F1891" s="38"/>
      <c r="G1891" s="38" t="s">
        <v>2</v>
      </c>
      <c r="H1891" s="38" t="s">
        <v>2</v>
      </c>
      <c r="I1891" s="41">
        <v>3000</v>
      </c>
      <c r="J1891" s="41">
        <v>4935.1400000000003</v>
      </c>
      <c r="K1891" s="41">
        <v>0</v>
      </c>
      <c r="L1891" s="41">
        <f>SUM(Data5[[#This Row],[CHELTUIELI DE PERSONAL LEI]:[CHELTUIELI DE CAPITAL (ACTIVE NEFINANCIARE ) LEI]])</f>
        <v>7935.14</v>
      </c>
      <c r="M1891" s="41">
        <f>Data5[[#This Row],[TOTAL CHELTUIELI LEI]]/Data5[[#This Row],[CURS VALUTAR EURO BNR 22 07 2020]]</f>
        <v>1639.4578624408589</v>
      </c>
      <c r="N1891" s="49">
        <v>2890</v>
      </c>
      <c r="O1891" s="54"/>
      <c r="P1891" s="54">
        <v>1698</v>
      </c>
      <c r="Q1891" s="54"/>
      <c r="R1891" s="54">
        <f>Data5[[#This Row],[PERSOANE ÎNSCRISE ÎN LISTELE ELECTORALE (TURUL 1)            ]]+Data5[[#This Row],[PERSOANE ÎNSCRISE ÎN LISTELE ELECTORALE (TURUL AL 2-LEA)]]</f>
        <v>2890</v>
      </c>
      <c r="S1891" s="54">
        <f>Data5[[#This Row],[PERSOANE CARE AU PARTICIPAT LA VOT (TURUL 1)]]+Data5[[#This Row],[PERSOANE CARE AU PARTICIPAT LA VOT  (TURUL AL 2-LEA)]]</f>
        <v>1698</v>
      </c>
      <c r="T1891" s="41">
        <f>Data5[[#This Row],[TOTAL CHELTUIELI LEI]]/Data5[[#This Row],[NUMĂRUL PERSOANELOR ÎNSCRISE ÎN LISTELE ELECTORALE]]</f>
        <v>2.7457231833910036</v>
      </c>
      <c r="U1891" s="41">
        <f>Data5[[#This Row],[TOTAL CHELTUIELI EURO]]/Data5[[#This Row],[NUMĂRUL PERSOANELOR ÎNSCRISE ÎN LISTELE ELECTORALE]]</f>
        <v>0.5672864575919927</v>
      </c>
      <c r="V1891" s="41">
        <f>Data5[[#This Row],[TOTAL CHELTUIELI LEI]]/Data5[[#This Row],[NUMĂRUL PERSOANELOR CARE AU PARTICIPAT LA VOT]]</f>
        <v>4.6732273262661961</v>
      </c>
      <c r="W1891" s="41">
        <f>Data5[[#This Row],[TOTAL CHELTUIELI EURO]]/Data5[[#This Row],[NUMĂRUL PERSOANELOR CARE AU PARTICIPAT LA VOT]]</f>
        <v>0.96552288718542922</v>
      </c>
      <c r="X1891" s="43">
        <v>4.8400999999999996</v>
      </c>
      <c r="Y1891" s="114" t="s">
        <v>2891</v>
      </c>
      <c r="Z1891" s="44">
        <v>2</v>
      </c>
      <c r="AA1891" s="115" t="s">
        <v>3105</v>
      </c>
      <c r="AB1891" s="44">
        <v>0</v>
      </c>
      <c r="AC1891" s="45"/>
    </row>
    <row r="1892" spans="1:29" x14ac:dyDescent="0.2">
      <c r="A1892" s="37">
        <v>1891</v>
      </c>
      <c r="B1892" s="38" t="s">
        <v>253</v>
      </c>
      <c r="C1892" s="39" t="s">
        <v>274</v>
      </c>
      <c r="D1892" s="40">
        <v>44101</v>
      </c>
      <c r="E1892" s="38">
        <v>1</v>
      </c>
      <c r="F1892" s="38"/>
      <c r="G1892" s="38" t="s">
        <v>2</v>
      </c>
      <c r="H1892" s="38" t="s">
        <v>2</v>
      </c>
      <c r="I1892" s="41">
        <v>1500</v>
      </c>
      <c r="J1892" s="41">
        <v>2616.67</v>
      </c>
      <c r="K1892" s="41">
        <v>0</v>
      </c>
      <c r="L1892" s="41">
        <f>SUM(Data5[[#This Row],[CHELTUIELI DE PERSONAL LEI]:[CHELTUIELI DE CAPITAL (ACTIVE NEFINANCIARE ) LEI]])</f>
        <v>4116.67</v>
      </c>
      <c r="M1892" s="41">
        <f>Data5[[#This Row],[TOTAL CHELTUIELI LEI]]/Data5[[#This Row],[CURS VALUTAR EURO BNR 22 07 2020]]</f>
        <v>850.53407987438288</v>
      </c>
      <c r="N1892" s="49">
        <v>1562</v>
      </c>
      <c r="O1892" s="54"/>
      <c r="P1892" s="54">
        <v>1347</v>
      </c>
      <c r="Q1892" s="54"/>
      <c r="R1892" s="54">
        <f>Data5[[#This Row],[PERSOANE ÎNSCRISE ÎN LISTELE ELECTORALE (TURUL 1)            ]]+Data5[[#This Row],[PERSOANE ÎNSCRISE ÎN LISTELE ELECTORALE (TURUL AL 2-LEA)]]</f>
        <v>1562</v>
      </c>
      <c r="S1892" s="54">
        <f>Data5[[#This Row],[PERSOANE CARE AU PARTICIPAT LA VOT (TURUL 1)]]+Data5[[#This Row],[PERSOANE CARE AU PARTICIPAT LA VOT  (TURUL AL 2-LEA)]]</f>
        <v>1347</v>
      </c>
      <c r="T1892" s="41">
        <f>Data5[[#This Row],[TOTAL CHELTUIELI LEI]]/Data5[[#This Row],[NUMĂRUL PERSOANELOR ÎNSCRISE ÎN LISTELE ELECTORALE]]</f>
        <v>2.6355121638924457</v>
      </c>
      <c r="U1892" s="41">
        <f>Data5[[#This Row],[TOTAL CHELTUIELI EURO]]/Data5[[#This Row],[NUMĂRUL PERSOANELOR ÎNSCRISE ÎN LISTELE ELECTORALE]]</f>
        <v>0.54451605625760746</v>
      </c>
      <c r="V1892" s="41">
        <f>Data5[[#This Row],[TOTAL CHELTUIELI LEI]]/Data5[[#This Row],[NUMĂRUL PERSOANELOR CARE AU PARTICIPAT LA VOT]]</f>
        <v>3.0561766889383817</v>
      </c>
      <c r="W1892" s="41">
        <f>Data5[[#This Row],[TOTAL CHELTUIELI EURO]]/Data5[[#This Row],[NUMĂRUL PERSOANELOR CARE AU PARTICIPAT LA VOT]]</f>
        <v>0.63142841861498356</v>
      </c>
      <c r="X1892" s="43">
        <v>4.8400999999999996</v>
      </c>
      <c r="Y1892" s="114" t="s">
        <v>2891</v>
      </c>
      <c r="Z1892" s="44">
        <v>2</v>
      </c>
      <c r="AA1892" s="115" t="s">
        <v>3105</v>
      </c>
      <c r="AB1892" s="44">
        <v>0</v>
      </c>
      <c r="AC1892" s="45"/>
    </row>
    <row r="1893" spans="1:29" x14ac:dyDescent="0.2">
      <c r="A1893" s="37">
        <v>1892</v>
      </c>
      <c r="B1893" s="38" t="s">
        <v>253</v>
      </c>
      <c r="C1893" s="39" t="s">
        <v>275</v>
      </c>
      <c r="D1893" s="40">
        <v>44101</v>
      </c>
      <c r="E1893" s="38">
        <v>1</v>
      </c>
      <c r="F1893" s="38"/>
      <c r="G1893" s="38" t="s">
        <v>2</v>
      </c>
      <c r="H1893" s="38" t="s">
        <v>2</v>
      </c>
      <c r="I1893" s="41">
        <v>1500</v>
      </c>
      <c r="J1893" s="41">
        <v>7140</v>
      </c>
      <c r="K1893" s="41">
        <v>0</v>
      </c>
      <c r="L1893" s="41">
        <f>SUM(Data5[[#This Row],[CHELTUIELI DE PERSONAL LEI]:[CHELTUIELI DE CAPITAL (ACTIVE NEFINANCIARE ) LEI]])</f>
        <v>8640</v>
      </c>
      <c r="M1893" s="41">
        <f>Data5[[#This Row],[TOTAL CHELTUIELI LEI]]/Data5[[#This Row],[CURS VALUTAR EURO BNR 22 07 2020]]</f>
        <v>1785.0870849775833</v>
      </c>
      <c r="N1893" s="49">
        <v>3670</v>
      </c>
      <c r="O1893" s="54"/>
      <c r="P1893" s="54">
        <v>2386</v>
      </c>
      <c r="Q1893" s="54"/>
      <c r="R1893" s="54">
        <f>Data5[[#This Row],[PERSOANE ÎNSCRISE ÎN LISTELE ELECTORALE (TURUL 1)            ]]+Data5[[#This Row],[PERSOANE ÎNSCRISE ÎN LISTELE ELECTORALE (TURUL AL 2-LEA)]]</f>
        <v>3670</v>
      </c>
      <c r="S1893" s="54">
        <f>Data5[[#This Row],[PERSOANE CARE AU PARTICIPAT LA VOT (TURUL 1)]]+Data5[[#This Row],[PERSOANE CARE AU PARTICIPAT LA VOT  (TURUL AL 2-LEA)]]</f>
        <v>2386</v>
      </c>
      <c r="T1893" s="41">
        <f>Data5[[#This Row],[TOTAL CHELTUIELI LEI]]/Data5[[#This Row],[NUMĂRUL PERSOANELOR ÎNSCRISE ÎN LISTELE ELECTORALE]]</f>
        <v>2.3542234332425069</v>
      </c>
      <c r="U1893" s="41">
        <f>Data5[[#This Row],[TOTAL CHELTUIELI EURO]]/Data5[[#This Row],[NUMĂRUL PERSOANELOR ÎNSCRISE ÎN LISTELE ELECTORALE]]</f>
        <v>0.48639975067509084</v>
      </c>
      <c r="V1893" s="41">
        <f>Data5[[#This Row],[TOTAL CHELTUIELI LEI]]/Data5[[#This Row],[NUMĂRUL PERSOANELOR CARE AU PARTICIPAT LA VOT]]</f>
        <v>3.6211232187761944</v>
      </c>
      <c r="W1893" s="41">
        <f>Data5[[#This Row],[TOTAL CHELTUIELI EURO]]/Data5[[#This Row],[NUMĂRUL PERSOANELOR CARE AU PARTICIPAT LA VOT]]</f>
        <v>0.74815049663771305</v>
      </c>
      <c r="X1893" s="43">
        <v>4.8400999999999996</v>
      </c>
      <c r="Y1893" s="114" t="s">
        <v>2891</v>
      </c>
      <c r="Z1893" s="44">
        <v>2</v>
      </c>
      <c r="AA1893" s="115" t="s">
        <v>3105</v>
      </c>
      <c r="AB1893" s="44">
        <v>0</v>
      </c>
      <c r="AC1893" s="45"/>
    </row>
    <row r="1894" spans="1:29" x14ac:dyDescent="0.2">
      <c r="A1894" s="37">
        <v>1893</v>
      </c>
      <c r="B1894" s="38" t="s">
        <v>253</v>
      </c>
      <c r="C1894" s="39" t="s">
        <v>276</v>
      </c>
      <c r="D1894" s="40">
        <v>44101</v>
      </c>
      <c r="E1894" s="38">
        <v>1</v>
      </c>
      <c r="F1894" s="38"/>
      <c r="G1894" s="38" t="s">
        <v>2</v>
      </c>
      <c r="H1894" s="38" t="s">
        <v>2</v>
      </c>
      <c r="I1894" s="41">
        <v>0</v>
      </c>
      <c r="J1894" s="41">
        <v>12852</v>
      </c>
      <c r="K1894" s="41">
        <v>0</v>
      </c>
      <c r="L1894" s="41">
        <f>SUM(Data5[[#This Row],[CHELTUIELI DE PERSONAL LEI]:[CHELTUIELI DE CAPITAL (ACTIVE NEFINANCIARE ) LEI]])</f>
        <v>12852</v>
      </c>
      <c r="M1894" s="41">
        <f>Data5[[#This Row],[TOTAL CHELTUIELI LEI]]/Data5[[#This Row],[CURS VALUTAR EURO BNR 22 07 2020]]</f>
        <v>2655.3170389041552</v>
      </c>
      <c r="N1894" s="49">
        <v>2875</v>
      </c>
      <c r="O1894" s="54"/>
      <c r="P1894" s="54">
        <v>1958</v>
      </c>
      <c r="Q1894" s="54"/>
      <c r="R1894" s="54">
        <f>Data5[[#This Row],[PERSOANE ÎNSCRISE ÎN LISTELE ELECTORALE (TURUL 1)            ]]+Data5[[#This Row],[PERSOANE ÎNSCRISE ÎN LISTELE ELECTORALE (TURUL AL 2-LEA)]]</f>
        <v>2875</v>
      </c>
      <c r="S1894" s="54">
        <f>Data5[[#This Row],[PERSOANE CARE AU PARTICIPAT LA VOT (TURUL 1)]]+Data5[[#This Row],[PERSOANE CARE AU PARTICIPAT LA VOT  (TURUL AL 2-LEA)]]</f>
        <v>1958</v>
      </c>
      <c r="T1894" s="41">
        <f>Data5[[#This Row],[TOTAL CHELTUIELI LEI]]/Data5[[#This Row],[NUMĂRUL PERSOANELOR ÎNSCRISE ÎN LISTELE ELECTORALE]]</f>
        <v>4.4702608695652177</v>
      </c>
      <c r="U1894" s="41">
        <f>Data5[[#This Row],[TOTAL CHELTUIELI EURO]]/Data5[[#This Row],[NUMĂRUL PERSOANELOR ÎNSCRISE ÎN LISTELE ELECTORALE]]</f>
        <v>0.92358853527101048</v>
      </c>
      <c r="V1894" s="41">
        <f>Data5[[#This Row],[TOTAL CHELTUIELI LEI]]/Data5[[#This Row],[NUMĂRUL PERSOANELOR CARE AU PARTICIPAT LA VOT]]</f>
        <v>6.5638406537282945</v>
      </c>
      <c r="W1894" s="41">
        <f>Data5[[#This Row],[TOTAL CHELTUIELI EURO]]/Data5[[#This Row],[NUMĂRUL PERSOANELOR CARE AU PARTICIPAT LA VOT]]</f>
        <v>1.356137404956157</v>
      </c>
      <c r="X1894" s="43">
        <v>4.8400999999999996</v>
      </c>
      <c r="Y1894" s="114" t="s">
        <v>2895</v>
      </c>
      <c r="Z1894" s="44">
        <v>4</v>
      </c>
      <c r="AA1894" s="115" t="s">
        <v>3105</v>
      </c>
      <c r="AB1894" s="44">
        <v>0</v>
      </c>
      <c r="AC1894" s="45"/>
    </row>
    <row r="1895" spans="1:29" x14ac:dyDescent="0.2">
      <c r="A1895" s="37">
        <v>1894</v>
      </c>
      <c r="B1895" s="38" t="s">
        <v>253</v>
      </c>
      <c r="C1895" s="39" t="s">
        <v>277</v>
      </c>
      <c r="D1895" s="40">
        <v>44101</v>
      </c>
      <c r="E1895" s="38">
        <v>1</v>
      </c>
      <c r="F1895" s="38"/>
      <c r="G1895" s="38" t="s">
        <v>2</v>
      </c>
      <c r="H1895" s="38" t="s">
        <v>2</v>
      </c>
      <c r="I1895" s="41">
        <v>500</v>
      </c>
      <c r="J1895" s="41">
        <v>1457.29</v>
      </c>
      <c r="K1895" s="41">
        <v>0</v>
      </c>
      <c r="L1895" s="41">
        <f>SUM(Data5[[#This Row],[CHELTUIELI DE PERSONAL LEI]:[CHELTUIELI DE CAPITAL (ACTIVE NEFINANCIARE ) LEI]])</f>
        <v>1957.29</v>
      </c>
      <c r="M1895" s="41">
        <f>Data5[[#This Row],[TOTAL CHELTUIELI LEI]]/Data5[[#This Row],[CURS VALUTAR EURO BNR 22 07 2020]]</f>
        <v>404.39040515691829</v>
      </c>
      <c r="N1895" s="49">
        <v>2611</v>
      </c>
      <c r="O1895" s="54"/>
      <c r="P1895" s="54">
        <v>1708</v>
      </c>
      <c r="Q1895" s="54"/>
      <c r="R1895" s="54">
        <f>Data5[[#This Row],[PERSOANE ÎNSCRISE ÎN LISTELE ELECTORALE (TURUL 1)            ]]+Data5[[#This Row],[PERSOANE ÎNSCRISE ÎN LISTELE ELECTORALE (TURUL AL 2-LEA)]]</f>
        <v>2611</v>
      </c>
      <c r="S1895" s="54">
        <f>Data5[[#This Row],[PERSOANE CARE AU PARTICIPAT LA VOT (TURUL 1)]]+Data5[[#This Row],[PERSOANE CARE AU PARTICIPAT LA VOT  (TURUL AL 2-LEA)]]</f>
        <v>1708</v>
      </c>
      <c r="T1895" s="41">
        <f>Data5[[#This Row],[TOTAL CHELTUIELI LEI]]/Data5[[#This Row],[NUMĂRUL PERSOANELOR ÎNSCRISE ÎN LISTELE ELECTORALE]]</f>
        <v>0.74963232477977781</v>
      </c>
      <c r="U1895" s="41">
        <f>Data5[[#This Row],[TOTAL CHELTUIELI EURO]]/Data5[[#This Row],[NUMĂRUL PERSOANELOR ÎNSCRISE ÎN LISTELE ELECTORALE]]</f>
        <v>0.15487951174144707</v>
      </c>
      <c r="V1895" s="41">
        <f>Data5[[#This Row],[TOTAL CHELTUIELI LEI]]/Data5[[#This Row],[NUMĂRUL PERSOANELOR CARE AU PARTICIPAT LA VOT]]</f>
        <v>1.1459543325526931</v>
      </c>
      <c r="W1895" s="41">
        <f>Data5[[#This Row],[TOTAL CHELTUIELI EURO]]/Data5[[#This Row],[NUMĂRUL PERSOANELOR CARE AU PARTICIPAT LA VOT]]</f>
        <v>0.23676253229327768</v>
      </c>
      <c r="X1895" s="43">
        <v>4.8400999999999996</v>
      </c>
      <c r="Y1895" s="114" t="s">
        <v>2890</v>
      </c>
      <c r="Z1895" s="44">
        <v>0</v>
      </c>
      <c r="AA1895" s="115" t="s">
        <v>3105</v>
      </c>
      <c r="AB1895" s="44">
        <v>0</v>
      </c>
      <c r="AC1895" s="45"/>
    </row>
    <row r="1896" spans="1:29" x14ac:dyDescent="0.2">
      <c r="A1896" s="37">
        <v>1895</v>
      </c>
      <c r="B1896" s="38" t="s">
        <v>253</v>
      </c>
      <c r="C1896" s="39" t="s">
        <v>278</v>
      </c>
      <c r="D1896" s="40">
        <v>44101</v>
      </c>
      <c r="E1896" s="38">
        <v>1</v>
      </c>
      <c r="F1896" s="38"/>
      <c r="G1896" s="38" t="s">
        <v>2</v>
      </c>
      <c r="H1896" s="38" t="s">
        <v>2</v>
      </c>
      <c r="I1896" s="41">
        <v>0</v>
      </c>
      <c r="J1896" s="41">
        <v>11662</v>
      </c>
      <c r="K1896" s="41">
        <v>0</v>
      </c>
      <c r="L1896" s="41">
        <f>SUM(Data5[[#This Row],[CHELTUIELI DE PERSONAL LEI]:[CHELTUIELI DE CAPITAL (ACTIVE NEFINANCIARE ) LEI]])</f>
        <v>11662</v>
      </c>
      <c r="M1896" s="41">
        <f>Data5[[#This Row],[TOTAL CHELTUIELI LEI]]/Data5[[#This Row],[CURS VALUTAR EURO BNR 22 07 2020]]</f>
        <v>2409.4543501167332</v>
      </c>
      <c r="N1896" s="49">
        <v>1025</v>
      </c>
      <c r="O1896" s="54"/>
      <c r="P1896" s="54">
        <v>761</v>
      </c>
      <c r="Q1896" s="54"/>
      <c r="R1896" s="54">
        <f>Data5[[#This Row],[PERSOANE ÎNSCRISE ÎN LISTELE ELECTORALE (TURUL 1)            ]]+Data5[[#This Row],[PERSOANE ÎNSCRISE ÎN LISTELE ELECTORALE (TURUL AL 2-LEA)]]</f>
        <v>1025</v>
      </c>
      <c r="S1896" s="54">
        <f>Data5[[#This Row],[PERSOANE CARE AU PARTICIPAT LA VOT (TURUL 1)]]+Data5[[#This Row],[PERSOANE CARE AU PARTICIPAT LA VOT  (TURUL AL 2-LEA)]]</f>
        <v>761</v>
      </c>
      <c r="T1896" s="41">
        <f>Data5[[#This Row],[TOTAL CHELTUIELI LEI]]/Data5[[#This Row],[NUMĂRUL PERSOANELOR ÎNSCRISE ÎN LISTELE ELECTORALE]]</f>
        <v>11.377560975609756</v>
      </c>
      <c r="U1896" s="41">
        <f>Data5[[#This Row],[TOTAL CHELTUIELI EURO]]/Data5[[#This Row],[NUMĂRUL PERSOANELOR ÎNSCRISE ÎN LISTELE ELECTORALE]]</f>
        <v>2.3506871708455934</v>
      </c>
      <c r="V1896" s="41">
        <f>Data5[[#This Row],[TOTAL CHELTUIELI LEI]]/Data5[[#This Row],[NUMĂRUL PERSOANELOR CARE AU PARTICIPAT LA VOT]]</f>
        <v>15.324572930354796</v>
      </c>
      <c r="W1896" s="41">
        <f>Data5[[#This Row],[TOTAL CHELTUIELI EURO]]/Data5[[#This Row],[NUMĂRUL PERSOANELOR CARE AU PARTICIPAT LA VOT]]</f>
        <v>3.1661686598117389</v>
      </c>
      <c r="X1896" s="43">
        <v>4.8400999999999996</v>
      </c>
      <c r="Y1896" s="114" t="s">
        <v>2888</v>
      </c>
      <c r="Z1896" s="44">
        <v>11</v>
      </c>
      <c r="AA1896" s="115" t="s">
        <v>3108</v>
      </c>
      <c r="AB1896" s="44">
        <v>2</v>
      </c>
      <c r="AC1896" s="45"/>
    </row>
    <row r="1897" spans="1:29" x14ac:dyDescent="0.2">
      <c r="A1897" s="37">
        <v>1896</v>
      </c>
      <c r="B1897" s="38" t="s">
        <v>253</v>
      </c>
      <c r="C1897" s="39" t="s">
        <v>279</v>
      </c>
      <c r="D1897" s="40">
        <v>44101</v>
      </c>
      <c r="E1897" s="38">
        <v>1</v>
      </c>
      <c r="F1897" s="38"/>
      <c r="G1897" s="38" t="s">
        <v>2</v>
      </c>
      <c r="H1897" s="38" t="s">
        <v>2</v>
      </c>
      <c r="I1897" s="41">
        <v>1600</v>
      </c>
      <c r="J1897" s="41">
        <v>20023</v>
      </c>
      <c r="K1897" s="41">
        <v>0</v>
      </c>
      <c r="L1897" s="41">
        <f>SUM(Data5[[#This Row],[CHELTUIELI DE PERSONAL LEI]:[CHELTUIELI DE CAPITAL (ACTIVE NEFINANCIARE ) LEI]])</f>
        <v>21623</v>
      </c>
      <c r="M1897" s="41">
        <f>Data5[[#This Row],[TOTAL CHELTUIELI LEI]]/Data5[[#This Row],[CURS VALUTAR EURO BNR 22 07 2020]]</f>
        <v>4467.4696803785046</v>
      </c>
      <c r="N1897" s="49">
        <v>2998</v>
      </c>
      <c r="O1897" s="54"/>
      <c r="P1897" s="54">
        <v>1624</v>
      </c>
      <c r="Q1897" s="54"/>
      <c r="R1897" s="54">
        <f>Data5[[#This Row],[PERSOANE ÎNSCRISE ÎN LISTELE ELECTORALE (TURUL 1)            ]]+Data5[[#This Row],[PERSOANE ÎNSCRISE ÎN LISTELE ELECTORALE (TURUL AL 2-LEA)]]</f>
        <v>2998</v>
      </c>
      <c r="S1897" s="54">
        <f>Data5[[#This Row],[PERSOANE CARE AU PARTICIPAT LA VOT (TURUL 1)]]+Data5[[#This Row],[PERSOANE CARE AU PARTICIPAT LA VOT  (TURUL AL 2-LEA)]]</f>
        <v>1624</v>
      </c>
      <c r="T1897" s="41">
        <f>Data5[[#This Row],[TOTAL CHELTUIELI LEI]]/Data5[[#This Row],[NUMĂRUL PERSOANELOR ÎNSCRISE ÎN LISTELE ELECTORALE]]</f>
        <v>7.212474983322215</v>
      </c>
      <c r="U1897" s="41">
        <f>Data5[[#This Row],[TOTAL CHELTUIELI EURO]]/Data5[[#This Row],[NUMĂRUL PERSOANELOR ÎNSCRISE ÎN LISTELE ELECTORALE]]</f>
        <v>1.4901499934551383</v>
      </c>
      <c r="V1897" s="41">
        <f>Data5[[#This Row],[TOTAL CHELTUIELI LEI]]/Data5[[#This Row],[NUMĂRUL PERSOANELOR CARE AU PARTICIPAT LA VOT]]</f>
        <v>13.314655172413794</v>
      </c>
      <c r="W1897" s="41">
        <f>Data5[[#This Row],[TOTAL CHELTUIELI EURO]]/Data5[[#This Row],[NUMĂRUL PERSOANELOR CARE AU PARTICIPAT LA VOT]]</f>
        <v>2.7509049756025274</v>
      </c>
      <c r="X1897" s="43">
        <v>4.8400999999999996</v>
      </c>
      <c r="Y1897" s="114" t="s">
        <v>2886</v>
      </c>
      <c r="Z1897" s="44">
        <v>7</v>
      </c>
      <c r="AA1897" s="115" t="s">
        <v>3107</v>
      </c>
      <c r="AB1897" s="44">
        <v>1</v>
      </c>
      <c r="AC1897" s="45"/>
    </row>
    <row r="1898" spans="1:29" x14ac:dyDescent="0.2">
      <c r="A1898" s="37">
        <v>1897</v>
      </c>
      <c r="B1898" s="38" t="s">
        <v>253</v>
      </c>
      <c r="C1898" s="39" t="s">
        <v>280</v>
      </c>
      <c r="D1898" s="40">
        <v>44101</v>
      </c>
      <c r="E1898" s="38">
        <v>1</v>
      </c>
      <c r="F1898" s="38"/>
      <c r="G1898" s="38" t="s">
        <v>2</v>
      </c>
      <c r="H1898" s="38" t="s">
        <v>2</v>
      </c>
      <c r="I1898" s="41">
        <v>1200</v>
      </c>
      <c r="J1898" s="41">
        <v>6504.5</v>
      </c>
      <c r="K1898" s="41">
        <v>0</v>
      </c>
      <c r="L1898" s="41">
        <f>SUM(Data5[[#This Row],[CHELTUIELI DE PERSONAL LEI]:[CHELTUIELI DE CAPITAL (ACTIVE NEFINANCIARE ) LEI]])</f>
        <v>7704.5</v>
      </c>
      <c r="M1898" s="41">
        <f>Data5[[#This Row],[TOTAL CHELTUIELI LEI]]/Data5[[#This Row],[CURS VALUTAR EURO BNR 22 07 2020]]</f>
        <v>1591.8059544224295</v>
      </c>
      <c r="N1898" s="49">
        <v>1259</v>
      </c>
      <c r="O1898" s="54"/>
      <c r="P1898" s="54">
        <v>805</v>
      </c>
      <c r="Q1898" s="54"/>
      <c r="R1898" s="54">
        <f>Data5[[#This Row],[PERSOANE ÎNSCRISE ÎN LISTELE ELECTORALE (TURUL 1)            ]]+Data5[[#This Row],[PERSOANE ÎNSCRISE ÎN LISTELE ELECTORALE (TURUL AL 2-LEA)]]</f>
        <v>1259</v>
      </c>
      <c r="S1898" s="54">
        <f>Data5[[#This Row],[PERSOANE CARE AU PARTICIPAT LA VOT (TURUL 1)]]+Data5[[#This Row],[PERSOANE CARE AU PARTICIPAT LA VOT  (TURUL AL 2-LEA)]]</f>
        <v>805</v>
      </c>
      <c r="T1898" s="41">
        <f>Data5[[#This Row],[TOTAL CHELTUIELI LEI]]/Data5[[#This Row],[NUMĂRUL PERSOANELOR ÎNSCRISE ÎN LISTELE ELECTORALE]]</f>
        <v>6.1195393169181891</v>
      </c>
      <c r="U1898" s="41">
        <f>Data5[[#This Row],[TOTAL CHELTUIELI EURO]]/Data5[[#This Row],[NUMĂRUL PERSOANELOR ÎNSCRISE ÎN LISTELE ELECTORALE]]</f>
        <v>1.2643415047040742</v>
      </c>
      <c r="V1898" s="41">
        <f>Data5[[#This Row],[TOTAL CHELTUIELI LEI]]/Data5[[#This Row],[NUMĂRUL PERSOANELOR CARE AU PARTICIPAT LA VOT]]</f>
        <v>9.5708074534161494</v>
      </c>
      <c r="W1898" s="41">
        <f>Data5[[#This Row],[TOTAL CHELTUIELI EURO]]/Data5[[#This Row],[NUMĂRUL PERSOANELOR CARE AU PARTICIPAT LA VOT]]</f>
        <v>1.9773987011458751</v>
      </c>
      <c r="X1898" s="43">
        <v>4.8400999999999996</v>
      </c>
      <c r="Y1898" s="114" t="s">
        <v>2889</v>
      </c>
      <c r="Z1898" s="44">
        <v>6</v>
      </c>
      <c r="AA1898" s="115" t="s">
        <v>3107</v>
      </c>
      <c r="AB1898" s="44">
        <v>1</v>
      </c>
      <c r="AC1898" s="45"/>
    </row>
    <row r="1899" spans="1:29" x14ac:dyDescent="0.2">
      <c r="A1899" s="37">
        <v>1898</v>
      </c>
      <c r="B1899" s="38" t="s">
        <v>253</v>
      </c>
      <c r="C1899" s="39" t="s">
        <v>281</v>
      </c>
      <c r="D1899" s="40">
        <v>44101</v>
      </c>
      <c r="E1899" s="38">
        <v>1</v>
      </c>
      <c r="F1899" s="38"/>
      <c r="G1899" s="38" t="s">
        <v>2</v>
      </c>
      <c r="H1899" s="38" t="s">
        <v>2</v>
      </c>
      <c r="I1899" s="41">
        <v>0</v>
      </c>
      <c r="J1899" s="41">
        <v>8851</v>
      </c>
      <c r="K1899" s="41">
        <v>0</v>
      </c>
      <c r="L1899" s="41">
        <f>SUM(Data5[[#This Row],[CHELTUIELI DE PERSONAL LEI]:[CHELTUIELI DE CAPITAL (ACTIVE NEFINANCIARE ) LEI]])</f>
        <v>8851</v>
      </c>
      <c r="M1899" s="41">
        <f>Data5[[#This Row],[TOTAL CHELTUIELI LEI]]/Data5[[#This Row],[CURS VALUTAR EURO BNR 22 07 2020]]</f>
        <v>1828.6812255945126</v>
      </c>
      <c r="N1899" s="49">
        <v>1191</v>
      </c>
      <c r="O1899" s="54"/>
      <c r="P1899" s="54">
        <v>772</v>
      </c>
      <c r="Q1899" s="54"/>
      <c r="R1899" s="54">
        <f>Data5[[#This Row],[PERSOANE ÎNSCRISE ÎN LISTELE ELECTORALE (TURUL 1)            ]]+Data5[[#This Row],[PERSOANE ÎNSCRISE ÎN LISTELE ELECTORALE (TURUL AL 2-LEA)]]</f>
        <v>1191</v>
      </c>
      <c r="S1899" s="54">
        <f>Data5[[#This Row],[PERSOANE CARE AU PARTICIPAT LA VOT (TURUL 1)]]+Data5[[#This Row],[PERSOANE CARE AU PARTICIPAT LA VOT  (TURUL AL 2-LEA)]]</f>
        <v>772</v>
      </c>
      <c r="T1899" s="41">
        <f>Data5[[#This Row],[TOTAL CHELTUIELI LEI]]/Data5[[#This Row],[NUMĂRUL PERSOANELOR ÎNSCRISE ÎN LISTELE ELECTORALE]]</f>
        <v>7.4315701091519735</v>
      </c>
      <c r="U1899" s="41">
        <f>Data5[[#This Row],[TOTAL CHELTUIELI EURO]]/Data5[[#This Row],[NUMĂRUL PERSOANELOR ÎNSCRISE ÎN LISTELE ELECTORALE]]</f>
        <v>1.5354166461750736</v>
      </c>
      <c r="V1899" s="41">
        <f>Data5[[#This Row],[TOTAL CHELTUIELI LEI]]/Data5[[#This Row],[NUMĂRUL PERSOANELOR CARE AU PARTICIPAT LA VOT]]</f>
        <v>11.465025906735752</v>
      </c>
      <c r="W1899" s="41">
        <f>Data5[[#This Row],[TOTAL CHELTUIELI EURO]]/Data5[[#This Row],[NUMĂRUL PERSOANELOR CARE AU PARTICIPAT LA VOT]]</f>
        <v>2.3687580642415966</v>
      </c>
      <c r="X1899" s="43">
        <v>4.8400999999999996</v>
      </c>
      <c r="Y1899" s="114" t="s">
        <v>2886</v>
      </c>
      <c r="Z1899" s="44">
        <v>7</v>
      </c>
      <c r="AA1899" s="115" t="s">
        <v>3107</v>
      </c>
      <c r="AB1899" s="44">
        <v>1</v>
      </c>
      <c r="AC1899" s="45"/>
    </row>
    <row r="1900" spans="1:29" x14ac:dyDescent="0.2">
      <c r="A1900" s="37">
        <v>1899</v>
      </c>
      <c r="B1900" s="38" t="s">
        <v>253</v>
      </c>
      <c r="C1900" s="39" t="s">
        <v>282</v>
      </c>
      <c r="D1900" s="40">
        <v>44101</v>
      </c>
      <c r="E1900" s="38">
        <v>1</v>
      </c>
      <c r="F1900" s="38"/>
      <c r="G1900" s="38" t="s">
        <v>2</v>
      </c>
      <c r="H1900" s="38" t="s">
        <v>2</v>
      </c>
      <c r="I1900" s="41">
        <v>0</v>
      </c>
      <c r="J1900" s="41">
        <v>0</v>
      </c>
      <c r="K1900" s="41">
        <v>0</v>
      </c>
      <c r="L1900" s="41">
        <f>SUM(Data5[[#This Row],[CHELTUIELI DE PERSONAL LEI]:[CHELTUIELI DE CAPITAL (ACTIVE NEFINANCIARE ) LEI]])</f>
        <v>0</v>
      </c>
      <c r="M1900" s="41">
        <f>Data5[[#This Row],[TOTAL CHELTUIELI LEI]]/Data5[[#This Row],[CURS VALUTAR EURO BNR 22 07 2020]]</f>
        <v>0</v>
      </c>
      <c r="N1900" s="49">
        <v>1515</v>
      </c>
      <c r="O1900" s="54"/>
      <c r="P1900" s="54">
        <v>1180</v>
      </c>
      <c r="Q1900" s="54"/>
      <c r="R1900" s="54">
        <f>Data5[[#This Row],[PERSOANE ÎNSCRISE ÎN LISTELE ELECTORALE (TURUL 1)            ]]+Data5[[#This Row],[PERSOANE ÎNSCRISE ÎN LISTELE ELECTORALE (TURUL AL 2-LEA)]]</f>
        <v>1515</v>
      </c>
      <c r="S1900" s="54">
        <f>Data5[[#This Row],[PERSOANE CARE AU PARTICIPAT LA VOT (TURUL 1)]]+Data5[[#This Row],[PERSOANE CARE AU PARTICIPAT LA VOT  (TURUL AL 2-LEA)]]</f>
        <v>1180</v>
      </c>
      <c r="T1900" s="41">
        <f>Data5[[#This Row],[TOTAL CHELTUIELI LEI]]/Data5[[#This Row],[NUMĂRUL PERSOANELOR ÎNSCRISE ÎN LISTELE ELECTORALE]]</f>
        <v>0</v>
      </c>
      <c r="U1900" s="41">
        <f>Data5[[#This Row],[TOTAL CHELTUIELI EURO]]/Data5[[#This Row],[NUMĂRUL PERSOANELOR ÎNSCRISE ÎN LISTELE ELECTORALE]]</f>
        <v>0</v>
      </c>
      <c r="V1900" s="41">
        <f>Data5[[#This Row],[TOTAL CHELTUIELI LEI]]/Data5[[#This Row],[NUMĂRUL PERSOANELOR CARE AU PARTICIPAT LA VOT]]</f>
        <v>0</v>
      </c>
      <c r="W1900" s="41">
        <f>Data5[[#This Row],[TOTAL CHELTUIELI EURO]]/Data5[[#This Row],[NUMĂRUL PERSOANELOR CARE AU PARTICIPAT LA VOT]]</f>
        <v>0</v>
      </c>
      <c r="X1900" s="43">
        <v>4.8400999999999996</v>
      </c>
      <c r="Y1900" s="114" t="s">
        <v>2890</v>
      </c>
      <c r="Z1900" s="44">
        <v>0</v>
      </c>
      <c r="AA1900" s="115" t="s">
        <v>3105</v>
      </c>
      <c r="AB1900" s="44">
        <v>0</v>
      </c>
      <c r="AC1900" s="45"/>
    </row>
    <row r="1901" spans="1:29" x14ac:dyDescent="0.2">
      <c r="A1901" s="37">
        <v>1900</v>
      </c>
      <c r="B1901" s="38" t="s">
        <v>253</v>
      </c>
      <c r="C1901" s="39" t="s">
        <v>283</v>
      </c>
      <c r="D1901" s="40">
        <v>44101</v>
      </c>
      <c r="E1901" s="38">
        <v>1</v>
      </c>
      <c r="F1901" s="38"/>
      <c r="G1901" s="38" t="s">
        <v>2</v>
      </c>
      <c r="H1901" s="38" t="s">
        <v>2</v>
      </c>
      <c r="I1901" s="41">
        <v>1100</v>
      </c>
      <c r="J1901" s="41">
        <v>8744</v>
      </c>
      <c r="K1901" s="41">
        <v>0</v>
      </c>
      <c r="L1901" s="41">
        <f>SUM(Data5[[#This Row],[CHELTUIELI DE PERSONAL LEI]:[CHELTUIELI DE CAPITAL (ACTIVE NEFINANCIARE ) LEI]])</f>
        <v>9844</v>
      </c>
      <c r="M1901" s="41">
        <f>Data5[[#This Row],[TOTAL CHELTUIELI LEI]]/Data5[[#This Row],[CURS VALUTAR EURO BNR 22 07 2020]]</f>
        <v>2033.8422759860334</v>
      </c>
      <c r="N1901" s="49">
        <v>666</v>
      </c>
      <c r="O1901" s="54"/>
      <c r="P1901" s="54">
        <v>734</v>
      </c>
      <c r="Q1901" s="54"/>
      <c r="R1901" s="54">
        <f>Data5[[#This Row],[PERSOANE ÎNSCRISE ÎN LISTELE ELECTORALE (TURUL 1)            ]]+Data5[[#This Row],[PERSOANE ÎNSCRISE ÎN LISTELE ELECTORALE (TURUL AL 2-LEA)]]</f>
        <v>666</v>
      </c>
      <c r="S1901" s="54">
        <f>Data5[[#This Row],[PERSOANE CARE AU PARTICIPAT LA VOT (TURUL 1)]]+Data5[[#This Row],[PERSOANE CARE AU PARTICIPAT LA VOT  (TURUL AL 2-LEA)]]</f>
        <v>734</v>
      </c>
      <c r="T1901" s="41">
        <f>Data5[[#This Row],[TOTAL CHELTUIELI LEI]]/Data5[[#This Row],[NUMĂRUL PERSOANELOR ÎNSCRISE ÎN LISTELE ELECTORALE]]</f>
        <v>14.780780780780781</v>
      </c>
      <c r="U1901" s="41">
        <f>Data5[[#This Row],[TOTAL CHELTUIELI EURO]]/Data5[[#This Row],[NUMĂRUL PERSOANELOR ÎNSCRISE ÎN LISTELE ELECTORALE]]</f>
        <v>3.0538172312102603</v>
      </c>
      <c r="V1901" s="41">
        <f>Data5[[#This Row],[TOTAL CHELTUIELI LEI]]/Data5[[#This Row],[NUMĂRUL PERSOANELOR CARE AU PARTICIPAT LA VOT]]</f>
        <v>13.411444141689373</v>
      </c>
      <c r="W1901" s="41">
        <f>Data5[[#This Row],[TOTAL CHELTUIELI EURO]]/Data5[[#This Row],[NUMĂRUL PERSOANELOR CARE AU PARTICIPAT LA VOT]]</f>
        <v>2.7709022833597188</v>
      </c>
      <c r="X1901" s="43">
        <v>4.8400999999999996</v>
      </c>
      <c r="Y1901" s="114" t="s">
        <v>2885</v>
      </c>
      <c r="Z1901" s="44">
        <v>14</v>
      </c>
      <c r="AA1901" s="115" t="s">
        <v>3106</v>
      </c>
      <c r="AB1901" s="44">
        <v>3</v>
      </c>
      <c r="AC1901" s="45"/>
    </row>
    <row r="1902" spans="1:29" x14ac:dyDescent="0.2">
      <c r="A1902" s="37">
        <v>1901</v>
      </c>
      <c r="B1902" s="38" t="s">
        <v>253</v>
      </c>
      <c r="C1902" s="39" t="s">
        <v>284</v>
      </c>
      <c r="D1902" s="40">
        <v>44101</v>
      </c>
      <c r="E1902" s="38">
        <v>1</v>
      </c>
      <c r="F1902" s="38"/>
      <c r="G1902" s="38" t="s">
        <v>2</v>
      </c>
      <c r="H1902" s="38" t="s">
        <v>2</v>
      </c>
      <c r="I1902" s="41">
        <v>0</v>
      </c>
      <c r="J1902" s="41">
        <v>4342</v>
      </c>
      <c r="K1902" s="41">
        <v>0</v>
      </c>
      <c r="L1902" s="41">
        <f>SUM(Data5[[#This Row],[CHELTUIELI DE PERSONAL LEI]:[CHELTUIELI DE CAPITAL (ACTIVE NEFINANCIARE ) LEI]])</f>
        <v>4342</v>
      </c>
      <c r="M1902" s="41">
        <f>Data5[[#This Row],[TOTAL CHELTUIELI LEI]]/Data5[[#This Row],[CURS VALUTAR EURO BNR 22 07 2020]]</f>
        <v>897.08890312183644</v>
      </c>
      <c r="N1902" s="49">
        <v>3065</v>
      </c>
      <c r="O1902" s="54"/>
      <c r="P1902" s="54">
        <v>1611</v>
      </c>
      <c r="Q1902" s="54"/>
      <c r="R1902" s="54">
        <f>Data5[[#This Row],[PERSOANE ÎNSCRISE ÎN LISTELE ELECTORALE (TURUL 1)            ]]+Data5[[#This Row],[PERSOANE ÎNSCRISE ÎN LISTELE ELECTORALE (TURUL AL 2-LEA)]]</f>
        <v>3065</v>
      </c>
      <c r="S1902" s="54">
        <f>Data5[[#This Row],[PERSOANE CARE AU PARTICIPAT LA VOT (TURUL 1)]]+Data5[[#This Row],[PERSOANE CARE AU PARTICIPAT LA VOT  (TURUL AL 2-LEA)]]</f>
        <v>1611</v>
      </c>
      <c r="T1902" s="41">
        <f>Data5[[#This Row],[TOTAL CHELTUIELI LEI]]/Data5[[#This Row],[NUMĂRUL PERSOANELOR ÎNSCRISE ÎN LISTELE ELECTORALE]]</f>
        <v>1.4166394779771616</v>
      </c>
      <c r="U1902" s="41">
        <f>Data5[[#This Row],[TOTAL CHELTUIELI EURO]]/Data5[[#This Row],[NUMĂRUL PERSOANELOR ÎNSCRISE ÎN LISTELE ELECTORALE]]</f>
        <v>0.29268805974611301</v>
      </c>
      <c r="V1902" s="41">
        <f>Data5[[#This Row],[TOTAL CHELTUIELI LEI]]/Data5[[#This Row],[NUMĂRUL PERSOANELOR CARE AU PARTICIPAT LA VOT]]</f>
        <v>2.6952203600248295</v>
      </c>
      <c r="W1902" s="41">
        <f>Data5[[#This Row],[TOTAL CHELTUIELI EURO]]/Data5[[#This Row],[NUMĂRUL PERSOANELOR CARE AU PARTICIPAT LA VOT]]</f>
        <v>0.55685220553807346</v>
      </c>
      <c r="X1902" s="43">
        <v>4.8400999999999996</v>
      </c>
      <c r="Y1902" s="114" t="s">
        <v>2894</v>
      </c>
      <c r="Z1902" s="44">
        <v>1</v>
      </c>
      <c r="AA1902" s="115" t="s">
        <v>3105</v>
      </c>
      <c r="AB1902" s="44">
        <v>0</v>
      </c>
      <c r="AC1902" s="45"/>
    </row>
    <row r="1903" spans="1:29" x14ac:dyDescent="0.2">
      <c r="A1903" s="37">
        <v>1902</v>
      </c>
      <c r="B1903" s="38" t="s">
        <v>253</v>
      </c>
      <c r="C1903" s="39" t="s">
        <v>285</v>
      </c>
      <c r="D1903" s="40">
        <v>44101</v>
      </c>
      <c r="E1903" s="38">
        <v>1</v>
      </c>
      <c r="F1903" s="38"/>
      <c r="G1903" s="38" t="s">
        <v>2</v>
      </c>
      <c r="H1903" s="38" t="s">
        <v>2</v>
      </c>
      <c r="I1903" s="41">
        <v>4400</v>
      </c>
      <c r="J1903" s="41">
        <v>3997</v>
      </c>
      <c r="K1903" s="41">
        <v>0</v>
      </c>
      <c r="L1903" s="41">
        <f>SUM(Data5[[#This Row],[CHELTUIELI DE PERSONAL LEI]:[CHELTUIELI DE CAPITAL (ACTIVE NEFINANCIARE ) LEI]])</f>
        <v>8397</v>
      </c>
      <c r="M1903" s="41">
        <f>Data5[[#This Row],[TOTAL CHELTUIELI LEI]]/Data5[[#This Row],[CURS VALUTAR EURO BNR 22 07 2020]]</f>
        <v>1734.8815107125888</v>
      </c>
      <c r="N1903" s="49">
        <v>3863</v>
      </c>
      <c r="O1903" s="54"/>
      <c r="P1903" s="54">
        <v>2493</v>
      </c>
      <c r="Q1903" s="54"/>
      <c r="R1903" s="54">
        <f>Data5[[#This Row],[PERSOANE ÎNSCRISE ÎN LISTELE ELECTORALE (TURUL 1)            ]]+Data5[[#This Row],[PERSOANE ÎNSCRISE ÎN LISTELE ELECTORALE (TURUL AL 2-LEA)]]</f>
        <v>3863</v>
      </c>
      <c r="S1903" s="54">
        <f>Data5[[#This Row],[PERSOANE CARE AU PARTICIPAT LA VOT (TURUL 1)]]+Data5[[#This Row],[PERSOANE CARE AU PARTICIPAT LA VOT  (TURUL AL 2-LEA)]]</f>
        <v>2493</v>
      </c>
      <c r="T1903" s="41">
        <f>Data5[[#This Row],[TOTAL CHELTUIELI LEI]]/Data5[[#This Row],[NUMĂRUL PERSOANELOR ÎNSCRISE ÎN LISTELE ELECTORALE]]</f>
        <v>2.1736991975148849</v>
      </c>
      <c r="U1903" s="41">
        <f>Data5[[#This Row],[TOTAL CHELTUIELI EURO]]/Data5[[#This Row],[NUMĂRUL PERSOANELOR ÎNSCRISE ÎN LISTELE ELECTORALE]]</f>
        <v>0.44910212547568956</v>
      </c>
      <c r="V1903" s="41">
        <f>Data5[[#This Row],[TOTAL CHELTUIELI LEI]]/Data5[[#This Row],[NUMĂRUL PERSOANELOR CARE AU PARTICIPAT LA VOT]]</f>
        <v>3.3682310469314078</v>
      </c>
      <c r="W1903" s="41">
        <f>Data5[[#This Row],[TOTAL CHELTUIELI EURO]]/Data5[[#This Row],[NUMĂRUL PERSOANELOR CARE AU PARTICIPAT LA VOT]]</f>
        <v>0.69590112744187271</v>
      </c>
      <c r="X1903" s="43">
        <v>4.8400999999999996</v>
      </c>
      <c r="Y1903" s="114" t="s">
        <v>2891</v>
      </c>
      <c r="Z1903" s="44">
        <v>2</v>
      </c>
      <c r="AA1903" s="115" t="s">
        <v>3105</v>
      </c>
      <c r="AB1903" s="44">
        <v>0</v>
      </c>
      <c r="AC1903" s="45"/>
    </row>
    <row r="1904" spans="1:29" x14ac:dyDescent="0.2">
      <c r="A1904" s="37">
        <v>1903</v>
      </c>
      <c r="B1904" s="38" t="s">
        <v>253</v>
      </c>
      <c r="C1904" s="39" t="s">
        <v>286</v>
      </c>
      <c r="D1904" s="40">
        <v>44101</v>
      </c>
      <c r="E1904" s="38">
        <v>1</v>
      </c>
      <c r="F1904" s="38"/>
      <c r="G1904" s="38" t="s">
        <v>2</v>
      </c>
      <c r="H1904" s="38" t="s">
        <v>2</v>
      </c>
      <c r="I1904" s="41">
        <v>3300</v>
      </c>
      <c r="J1904" s="41">
        <v>9168.66</v>
      </c>
      <c r="K1904" s="41">
        <v>0</v>
      </c>
      <c r="L1904" s="41">
        <f>SUM(Data5[[#This Row],[CHELTUIELI DE PERSONAL LEI]:[CHELTUIELI DE CAPITAL (ACTIVE NEFINANCIARE ) LEI]])</f>
        <v>12468.66</v>
      </c>
      <c r="M1904" s="41">
        <f>Data5[[#This Row],[TOTAL CHELTUIELI LEI]]/Data5[[#This Row],[CURS VALUTAR EURO BNR 22 07 2020]]</f>
        <v>2576.1161959463648</v>
      </c>
      <c r="N1904" s="49">
        <v>2931</v>
      </c>
      <c r="O1904" s="54"/>
      <c r="P1904" s="54">
        <v>2139</v>
      </c>
      <c r="Q1904" s="54"/>
      <c r="R1904" s="54">
        <f>Data5[[#This Row],[PERSOANE ÎNSCRISE ÎN LISTELE ELECTORALE (TURUL 1)            ]]+Data5[[#This Row],[PERSOANE ÎNSCRISE ÎN LISTELE ELECTORALE (TURUL AL 2-LEA)]]</f>
        <v>2931</v>
      </c>
      <c r="S1904" s="54">
        <f>Data5[[#This Row],[PERSOANE CARE AU PARTICIPAT LA VOT (TURUL 1)]]+Data5[[#This Row],[PERSOANE CARE AU PARTICIPAT LA VOT  (TURUL AL 2-LEA)]]</f>
        <v>2139</v>
      </c>
      <c r="T1904" s="41">
        <f>Data5[[#This Row],[TOTAL CHELTUIELI LEI]]/Data5[[#This Row],[NUMĂRUL PERSOANELOR ÎNSCRISE ÎN LISTELE ELECTORALE]]</f>
        <v>4.2540634595701121</v>
      </c>
      <c r="U1904" s="41">
        <f>Data5[[#This Row],[TOTAL CHELTUIELI EURO]]/Data5[[#This Row],[NUMĂRUL PERSOANELOR ÎNSCRISE ÎN LISTELE ELECTORALE]]</f>
        <v>0.87892057180019267</v>
      </c>
      <c r="V1904" s="41">
        <f>Data5[[#This Row],[TOTAL CHELTUIELI LEI]]/Data5[[#This Row],[NUMĂRUL PERSOANELOR CARE AU PARTICIPAT LA VOT]]</f>
        <v>5.8292005610098174</v>
      </c>
      <c r="W1904" s="41">
        <f>Data5[[#This Row],[TOTAL CHELTUIELI EURO]]/Data5[[#This Row],[NUMĂRUL PERSOANELOR CARE AU PARTICIPAT LA VOT]]</f>
        <v>1.2043553978243875</v>
      </c>
      <c r="X1904" s="43">
        <v>4.8400999999999996</v>
      </c>
      <c r="Y1904" s="114" t="s">
        <v>2895</v>
      </c>
      <c r="Z1904" s="44">
        <v>4</v>
      </c>
      <c r="AA1904" s="115" t="s">
        <v>3105</v>
      </c>
      <c r="AB1904" s="44">
        <v>0</v>
      </c>
      <c r="AC1904" s="45"/>
    </row>
    <row r="1905" spans="1:29" x14ac:dyDescent="0.2">
      <c r="A1905" s="37">
        <v>1904</v>
      </c>
      <c r="B1905" s="38" t="s">
        <v>253</v>
      </c>
      <c r="C1905" s="39" t="s">
        <v>2762</v>
      </c>
      <c r="D1905" s="40">
        <v>44101</v>
      </c>
      <c r="E1905" s="38">
        <v>1</v>
      </c>
      <c r="F1905" s="38"/>
      <c r="G1905" s="38" t="s">
        <v>2</v>
      </c>
      <c r="H1905" s="38" t="s">
        <v>2</v>
      </c>
      <c r="I1905" s="41">
        <v>1500</v>
      </c>
      <c r="J1905" s="41">
        <v>2974</v>
      </c>
      <c r="K1905" s="41">
        <v>0</v>
      </c>
      <c r="L1905" s="41">
        <f>SUM(Data5[[#This Row],[CHELTUIELI DE PERSONAL LEI]:[CHELTUIELI DE CAPITAL (ACTIVE NEFINANCIARE ) LEI]])</f>
        <v>4474</v>
      </c>
      <c r="M1905" s="41">
        <f>Data5[[#This Row],[TOTAL CHELTUIELI LEI]]/Data5[[#This Row],[CURS VALUTAR EURO BNR 22 07 2020]]</f>
        <v>924.36106692010503</v>
      </c>
      <c r="N1905" s="49">
        <v>1588</v>
      </c>
      <c r="O1905" s="54"/>
      <c r="P1905" s="54">
        <v>1166</v>
      </c>
      <c r="Q1905" s="54"/>
      <c r="R1905" s="54">
        <f>Data5[[#This Row],[PERSOANE ÎNSCRISE ÎN LISTELE ELECTORALE (TURUL 1)            ]]+Data5[[#This Row],[PERSOANE ÎNSCRISE ÎN LISTELE ELECTORALE (TURUL AL 2-LEA)]]</f>
        <v>1588</v>
      </c>
      <c r="S1905" s="54">
        <f>Data5[[#This Row],[PERSOANE CARE AU PARTICIPAT LA VOT (TURUL 1)]]+Data5[[#This Row],[PERSOANE CARE AU PARTICIPAT LA VOT  (TURUL AL 2-LEA)]]</f>
        <v>1166</v>
      </c>
      <c r="T1905" s="41">
        <f>Data5[[#This Row],[TOTAL CHELTUIELI LEI]]/Data5[[#This Row],[NUMĂRUL PERSOANELOR ÎNSCRISE ÎN LISTELE ELECTORALE]]</f>
        <v>2.8173803526448364</v>
      </c>
      <c r="U1905" s="41">
        <f>Data5[[#This Row],[TOTAL CHELTUIELI EURO]]/Data5[[#This Row],[NUMĂRUL PERSOANELOR ÎNSCRISE ÎN LISTELE ELECTORALE]]</f>
        <v>0.58209135196480166</v>
      </c>
      <c r="V1905" s="41">
        <f>Data5[[#This Row],[TOTAL CHELTUIELI LEI]]/Data5[[#This Row],[NUMĂRUL PERSOANELOR CARE AU PARTICIPAT LA VOT]]</f>
        <v>3.83704974271012</v>
      </c>
      <c r="W1905" s="41">
        <f>Data5[[#This Row],[TOTAL CHELTUIELI EURO]]/Data5[[#This Row],[NUMĂRUL PERSOANELOR CARE AU PARTICIPAT LA VOT]]</f>
        <v>0.79276249307041602</v>
      </c>
      <c r="X1905" s="43">
        <v>4.8400999999999996</v>
      </c>
      <c r="Y1905" s="114" t="s">
        <v>2891</v>
      </c>
      <c r="Z1905" s="44">
        <v>2</v>
      </c>
      <c r="AA1905" s="115" t="s">
        <v>3105</v>
      </c>
      <c r="AB1905" s="44">
        <v>0</v>
      </c>
      <c r="AC1905" s="45"/>
    </row>
    <row r="1906" spans="1:29" x14ac:dyDescent="0.2">
      <c r="A1906" s="37">
        <v>1905</v>
      </c>
      <c r="B1906" s="38" t="s">
        <v>253</v>
      </c>
      <c r="C1906" s="39" t="s">
        <v>287</v>
      </c>
      <c r="D1906" s="40">
        <v>44101</v>
      </c>
      <c r="E1906" s="38">
        <v>1</v>
      </c>
      <c r="F1906" s="38"/>
      <c r="G1906" s="38" t="s">
        <v>2</v>
      </c>
      <c r="H1906" s="38" t="s">
        <v>2</v>
      </c>
      <c r="I1906" s="41">
        <v>2400</v>
      </c>
      <c r="J1906" s="41">
        <v>3515</v>
      </c>
      <c r="K1906" s="41">
        <v>0</v>
      </c>
      <c r="L1906" s="41">
        <f>SUM(Data5[[#This Row],[CHELTUIELI DE PERSONAL LEI]:[CHELTUIELI DE CAPITAL (ACTIVE NEFINANCIARE ) LEI]])</f>
        <v>5915</v>
      </c>
      <c r="M1906" s="41">
        <f>Data5[[#This Row],[TOTAL CHELTUIELI LEI]]/Data5[[#This Row],[CURS VALUTAR EURO BNR 22 07 2020]]</f>
        <v>1222.0821883845376</v>
      </c>
      <c r="N1906" s="49">
        <v>1188</v>
      </c>
      <c r="O1906" s="54"/>
      <c r="P1906" s="54">
        <v>1004</v>
      </c>
      <c r="Q1906" s="54"/>
      <c r="R1906" s="54">
        <f>Data5[[#This Row],[PERSOANE ÎNSCRISE ÎN LISTELE ELECTORALE (TURUL 1)            ]]+Data5[[#This Row],[PERSOANE ÎNSCRISE ÎN LISTELE ELECTORALE (TURUL AL 2-LEA)]]</f>
        <v>1188</v>
      </c>
      <c r="S1906" s="54">
        <f>Data5[[#This Row],[PERSOANE CARE AU PARTICIPAT LA VOT (TURUL 1)]]+Data5[[#This Row],[PERSOANE CARE AU PARTICIPAT LA VOT  (TURUL AL 2-LEA)]]</f>
        <v>1004</v>
      </c>
      <c r="T1906" s="41">
        <f>Data5[[#This Row],[TOTAL CHELTUIELI LEI]]/Data5[[#This Row],[NUMĂRUL PERSOANELOR ÎNSCRISE ÎN LISTELE ELECTORALE]]</f>
        <v>4.9789562289562292</v>
      </c>
      <c r="U1906" s="41">
        <f>Data5[[#This Row],[TOTAL CHELTUIELI EURO]]/Data5[[#This Row],[NUMĂRUL PERSOANELOR ÎNSCRISE ÎN LISTELE ELECTORALE]]</f>
        <v>1.0286887107613953</v>
      </c>
      <c r="V1906" s="41">
        <f>Data5[[#This Row],[TOTAL CHELTUIELI LEI]]/Data5[[#This Row],[NUMĂRUL PERSOANELOR CARE AU PARTICIPAT LA VOT]]</f>
        <v>5.8914342629482075</v>
      </c>
      <c r="W1906" s="41">
        <f>Data5[[#This Row],[TOTAL CHELTUIELI EURO]]/Data5[[#This Row],[NUMĂRUL PERSOANELOR CARE AU PARTICIPAT LA VOT]]</f>
        <v>1.2172133350443601</v>
      </c>
      <c r="X1906" s="43">
        <v>4.8400999999999996</v>
      </c>
      <c r="Y1906" s="114" t="s">
        <v>2895</v>
      </c>
      <c r="Z1906" s="44">
        <v>4</v>
      </c>
      <c r="AA1906" s="115" t="s">
        <v>3107</v>
      </c>
      <c r="AB1906" s="44">
        <v>1</v>
      </c>
      <c r="AC1906" s="45"/>
    </row>
    <row r="1907" spans="1:29" x14ac:dyDescent="0.2">
      <c r="A1907" s="37">
        <v>1906</v>
      </c>
      <c r="B1907" s="38" t="s">
        <v>253</v>
      </c>
      <c r="C1907" s="39" t="s">
        <v>288</v>
      </c>
      <c r="D1907" s="40">
        <v>44101</v>
      </c>
      <c r="E1907" s="38">
        <v>1</v>
      </c>
      <c r="F1907" s="38"/>
      <c r="G1907" s="38" t="s">
        <v>2</v>
      </c>
      <c r="H1907" s="38" t="s">
        <v>2</v>
      </c>
      <c r="I1907" s="41">
        <v>0</v>
      </c>
      <c r="J1907" s="41">
        <v>1500</v>
      </c>
      <c r="K1907" s="41">
        <v>0</v>
      </c>
      <c r="L1907" s="41">
        <f>SUM(Data5[[#This Row],[CHELTUIELI DE PERSONAL LEI]:[CHELTUIELI DE CAPITAL (ACTIVE NEFINANCIARE ) LEI]])</f>
        <v>1500</v>
      </c>
      <c r="M1907" s="41">
        <f>Data5[[#This Row],[TOTAL CHELTUIELI LEI]]/Data5[[#This Row],[CURS VALUTAR EURO BNR 22 07 2020]]</f>
        <v>309.91095225305264</v>
      </c>
      <c r="N1907" s="49">
        <v>1909</v>
      </c>
      <c r="O1907" s="54"/>
      <c r="P1907" s="54">
        <v>1181</v>
      </c>
      <c r="Q1907" s="54"/>
      <c r="R1907" s="54">
        <f>Data5[[#This Row],[PERSOANE ÎNSCRISE ÎN LISTELE ELECTORALE (TURUL 1)            ]]+Data5[[#This Row],[PERSOANE ÎNSCRISE ÎN LISTELE ELECTORALE (TURUL AL 2-LEA)]]</f>
        <v>1909</v>
      </c>
      <c r="S1907" s="54">
        <f>Data5[[#This Row],[PERSOANE CARE AU PARTICIPAT LA VOT (TURUL 1)]]+Data5[[#This Row],[PERSOANE CARE AU PARTICIPAT LA VOT  (TURUL AL 2-LEA)]]</f>
        <v>1181</v>
      </c>
      <c r="T1907" s="41">
        <f>Data5[[#This Row],[TOTAL CHELTUIELI LEI]]/Data5[[#This Row],[NUMĂRUL PERSOANELOR ÎNSCRISE ÎN LISTELE ELECTORALE]]</f>
        <v>0.78575170246202197</v>
      </c>
      <c r="U1907" s="41">
        <f>Data5[[#This Row],[TOTAL CHELTUIELI EURO]]/Data5[[#This Row],[NUMĂRUL PERSOANELOR ÎNSCRISE ÎN LISTELE ELECTORALE]]</f>
        <v>0.16234203889630835</v>
      </c>
      <c r="V1907" s="41">
        <f>Data5[[#This Row],[TOTAL CHELTUIELI LEI]]/Data5[[#This Row],[NUMĂRUL PERSOANELOR CARE AU PARTICIPAT LA VOT]]</f>
        <v>1.2701100762066047</v>
      </c>
      <c r="W1907" s="41">
        <f>Data5[[#This Row],[TOTAL CHELTUIELI EURO]]/Data5[[#This Row],[NUMĂRUL PERSOANELOR CARE AU PARTICIPAT LA VOT]]</f>
        <v>0.26241401545559073</v>
      </c>
      <c r="X1907" s="43">
        <v>4.8400999999999996</v>
      </c>
      <c r="Y1907" s="114" t="s">
        <v>2890</v>
      </c>
      <c r="Z1907" s="44">
        <v>0</v>
      </c>
      <c r="AA1907" s="115" t="s">
        <v>3105</v>
      </c>
      <c r="AB1907" s="44">
        <v>0</v>
      </c>
      <c r="AC1907" s="45"/>
    </row>
    <row r="1908" spans="1:29" x14ac:dyDescent="0.2">
      <c r="A1908" s="37">
        <v>1907</v>
      </c>
      <c r="B1908" s="38" t="s">
        <v>253</v>
      </c>
      <c r="C1908" s="39" t="s">
        <v>289</v>
      </c>
      <c r="D1908" s="40">
        <v>44101</v>
      </c>
      <c r="E1908" s="38">
        <v>1</v>
      </c>
      <c r="F1908" s="38"/>
      <c r="G1908" s="38" t="s">
        <v>2</v>
      </c>
      <c r="H1908" s="38" t="s">
        <v>2</v>
      </c>
      <c r="I1908" s="41">
        <v>2000</v>
      </c>
      <c r="J1908" s="41">
        <v>2911.58</v>
      </c>
      <c r="K1908" s="41">
        <v>0</v>
      </c>
      <c r="L1908" s="41">
        <f>SUM(Data5[[#This Row],[CHELTUIELI DE PERSONAL LEI]:[CHELTUIELI DE CAPITAL (ACTIVE NEFINANCIARE ) LEI]])</f>
        <v>4911.58</v>
      </c>
      <c r="M1908" s="41">
        <f>Data5[[#This Row],[TOTAL CHELTUIELI LEI]]/Data5[[#This Row],[CURS VALUTAR EURO BNR 22 07 2020]]</f>
        <v>1014.7682899113655</v>
      </c>
      <c r="N1908" s="49">
        <v>1842</v>
      </c>
      <c r="O1908" s="54"/>
      <c r="P1908" s="54">
        <v>1103</v>
      </c>
      <c r="Q1908" s="54"/>
      <c r="R1908" s="54">
        <f>Data5[[#This Row],[PERSOANE ÎNSCRISE ÎN LISTELE ELECTORALE (TURUL 1)            ]]+Data5[[#This Row],[PERSOANE ÎNSCRISE ÎN LISTELE ELECTORALE (TURUL AL 2-LEA)]]</f>
        <v>1842</v>
      </c>
      <c r="S1908" s="54">
        <f>Data5[[#This Row],[PERSOANE CARE AU PARTICIPAT LA VOT (TURUL 1)]]+Data5[[#This Row],[PERSOANE CARE AU PARTICIPAT LA VOT  (TURUL AL 2-LEA)]]</f>
        <v>1103</v>
      </c>
      <c r="T1908" s="41">
        <f>Data5[[#This Row],[TOTAL CHELTUIELI LEI]]/Data5[[#This Row],[NUMĂRUL PERSOANELOR ÎNSCRISE ÎN LISTELE ELECTORALE]]</f>
        <v>2.6664386536373508</v>
      </c>
      <c r="U1908" s="41">
        <f>Data5[[#This Row],[TOTAL CHELTUIELI EURO]]/Data5[[#This Row],[NUMĂRUL PERSOANELOR ÎNSCRISE ÎN LISTELE ELECTORALE]]</f>
        <v>0.55090569484873264</v>
      </c>
      <c r="V1908" s="41">
        <f>Data5[[#This Row],[TOTAL CHELTUIELI LEI]]/Data5[[#This Row],[NUMĂRUL PERSOANELOR CARE AU PARTICIPAT LA VOT]]</f>
        <v>4.452928377153218</v>
      </c>
      <c r="W1908" s="41">
        <f>Data5[[#This Row],[TOTAL CHELTUIELI EURO]]/Data5[[#This Row],[NUMĂRUL PERSOANELOR CARE AU PARTICIPAT LA VOT]]</f>
        <v>0.9200075157854628</v>
      </c>
      <c r="X1908" s="43">
        <v>4.8400999999999996</v>
      </c>
      <c r="Y1908" s="114" t="s">
        <v>2891</v>
      </c>
      <c r="Z1908" s="44">
        <v>2</v>
      </c>
      <c r="AA1908" s="115" t="s">
        <v>3105</v>
      </c>
      <c r="AB1908" s="44">
        <v>0</v>
      </c>
      <c r="AC1908" s="45"/>
    </row>
    <row r="1909" spans="1:29" x14ac:dyDescent="0.2">
      <c r="A1909" s="37">
        <v>1908</v>
      </c>
      <c r="B1909" s="38" t="s">
        <v>253</v>
      </c>
      <c r="C1909" s="39" t="s">
        <v>290</v>
      </c>
      <c r="D1909" s="40">
        <v>44101</v>
      </c>
      <c r="E1909" s="38">
        <v>1</v>
      </c>
      <c r="F1909" s="38"/>
      <c r="G1909" s="38" t="s">
        <v>2</v>
      </c>
      <c r="H1909" s="38" t="s">
        <v>2</v>
      </c>
      <c r="I1909" s="41">
        <v>1200</v>
      </c>
      <c r="J1909" s="41">
        <v>3307</v>
      </c>
      <c r="K1909" s="41">
        <v>0</v>
      </c>
      <c r="L1909" s="41">
        <f>SUM(Data5[[#This Row],[CHELTUIELI DE PERSONAL LEI]:[CHELTUIELI DE CAPITAL (ACTIVE NEFINANCIARE ) LEI]])</f>
        <v>4507</v>
      </c>
      <c r="M1909" s="41">
        <f>Data5[[#This Row],[TOTAL CHELTUIELI LEI]]/Data5[[#This Row],[CURS VALUTAR EURO BNR 22 07 2020]]</f>
        <v>931.17910786967218</v>
      </c>
      <c r="N1909" s="49">
        <v>2379</v>
      </c>
      <c r="O1909" s="54"/>
      <c r="P1909" s="54">
        <v>1486</v>
      </c>
      <c r="Q1909" s="54"/>
      <c r="R1909" s="54">
        <f>Data5[[#This Row],[PERSOANE ÎNSCRISE ÎN LISTELE ELECTORALE (TURUL 1)            ]]+Data5[[#This Row],[PERSOANE ÎNSCRISE ÎN LISTELE ELECTORALE (TURUL AL 2-LEA)]]</f>
        <v>2379</v>
      </c>
      <c r="S1909" s="54">
        <f>Data5[[#This Row],[PERSOANE CARE AU PARTICIPAT LA VOT (TURUL 1)]]+Data5[[#This Row],[PERSOANE CARE AU PARTICIPAT LA VOT  (TURUL AL 2-LEA)]]</f>
        <v>1486</v>
      </c>
      <c r="T1909" s="41">
        <f>Data5[[#This Row],[TOTAL CHELTUIELI LEI]]/Data5[[#This Row],[NUMĂRUL PERSOANELOR ÎNSCRISE ÎN LISTELE ELECTORALE]]</f>
        <v>1.8944934846574191</v>
      </c>
      <c r="U1909" s="41">
        <f>Data5[[#This Row],[TOTAL CHELTUIELI EURO]]/Data5[[#This Row],[NUMĂRUL PERSOANELOR ÎNSCRISE ÎN LISTELE ELECTORALE]]</f>
        <v>0.3914161865782565</v>
      </c>
      <c r="V1909" s="41">
        <f>Data5[[#This Row],[TOTAL CHELTUIELI LEI]]/Data5[[#This Row],[NUMĂRUL PERSOANELOR CARE AU PARTICIPAT LA VOT]]</f>
        <v>3.0329744279946165</v>
      </c>
      <c r="W1909" s="41">
        <f>Data5[[#This Row],[TOTAL CHELTUIELI EURO]]/Data5[[#This Row],[NUMĂRUL PERSOANELOR CARE AU PARTICIPAT LA VOT]]</f>
        <v>0.62663466209264618</v>
      </c>
      <c r="X1909" s="43">
        <v>4.8400999999999996</v>
      </c>
      <c r="Y1909" s="114" t="s">
        <v>2894</v>
      </c>
      <c r="Z1909" s="44">
        <v>1</v>
      </c>
      <c r="AA1909" s="115" t="s">
        <v>3105</v>
      </c>
      <c r="AB1909" s="44">
        <v>0</v>
      </c>
      <c r="AC1909" s="45"/>
    </row>
    <row r="1910" spans="1:29" x14ac:dyDescent="0.2">
      <c r="A1910" s="37">
        <v>1909</v>
      </c>
      <c r="B1910" s="38" t="s">
        <v>253</v>
      </c>
      <c r="C1910" s="39" t="s">
        <v>291</v>
      </c>
      <c r="D1910" s="40">
        <v>44101</v>
      </c>
      <c r="E1910" s="38">
        <v>1</v>
      </c>
      <c r="F1910" s="38"/>
      <c r="G1910" s="38" t="s">
        <v>2</v>
      </c>
      <c r="H1910" s="38" t="s">
        <v>2</v>
      </c>
      <c r="I1910" s="41">
        <v>2160</v>
      </c>
      <c r="J1910" s="41">
        <v>10073</v>
      </c>
      <c r="K1910" s="41">
        <v>0</v>
      </c>
      <c r="L1910" s="41">
        <f>SUM(Data5[[#This Row],[CHELTUIELI DE PERSONAL LEI]:[CHELTUIELI DE CAPITAL (ACTIVE NEFINANCIARE ) LEI]])</f>
        <v>12233</v>
      </c>
      <c r="M1910" s="41">
        <f>Data5[[#This Row],[TOTAL CHELTUIELI LEI]]/Data5[[#This Row],[CURS VALUTAR EURO BNR 22 07 2020]]</f>
        <v>2527.4271192743954</v>
      </c>
      <c r="N1910" s="49">
        <v>1905</v>
      </c>
      <c r="O1910" s="54"/>
      <c r="P1910" s="54">
        <v>1060</v>
      </c>
      <c r="Q1910" s="54"/>
      <c r="R1910" s="54">
        <f>Data5[[#This Row],[PERSOANE ÎNSCRISE ÎN LISTELE ELECTORALE (TURUL 1)            ]]+Data5[[#This Row],[PERSOANE ÎNSCRISE ÎN LISTELE ELECTORALE (TURUL AL 2-LEA)]]</f>
        <v>1905</v>
      </c>
      <c r="S1910" s="54">
        <f>Data5[[#This Row],[PERSOANE CARE AU PARTICIPAT LA VOT (TURUL 1)]]+Data5[[#This Row],[PERSOANE CARE AU PARTICIPAT LA VOT  (TURUL AL 2-LEA)]]</f>
        <v>1060</v>
      </c>
      <c r="T1910" s="41">
        <f>Data5[[#This Row],[TOTAL CHELTUIELI LEI]]/Data5[[#This Row],[NUMĂRUL PERSOANELOR ÎNSCRISE ÎN LISTELE ELECTORALE]]</f>
        <v>6.4215223097112863</v>
      </c>
      <c r="U1910" s="41">
        <f>Data5[[#This Row],[TOTAL CHELTUIELI EURO]]/Data5[[#This Row],[NUMĂRUL PERSOANELOR ÎNSCRISE ÎN LISTELE ELECTORALE]]</f>
        <v>1.3267333959445644</v>
      </c>
      <c r="V1910" s="41">
        <f>Data5[[#This Row],[TOTAL CHELTUIELI LEI]]/Data5[[#This Row],[NUMĂRUL PERSOANELOR CARE AU PARTICIPAT LA VOT]]</f>
        <v>11.540566037735848</v>
      </c>
      <c r="W1910" s="41">
        <f>Data5[[#This Row],[TOTAL CHELTUIELI EURO]]/Data5[[#This Row],[NUMĂRUL PERSOANELOR CARE AU PARTICIPAT LA VOT]]</f>
        <v>2.3843652068626371</v>
      </c>
      <c r="X1910" s="43">
        <v>4.8400999999999996</v>
      </c>
      <c r="Y1910" s="114" t="s">
        <v>2889</v>
      </c>
      <c r="Z1910" s="44">
        <v>6</v>
      </c>
      <c r="AA1910" s="115" t="s">
        <v>3107</v>
      </c>
      <c r="AB1910" s="44">
        <v>1</v>
      </c>
      <c r="AC1910" s="45"/>
    </row>
    <row r="1911" spans="1:29" x14ac:dyDescent="0.2">
      <c r="A1911" s="37">
        <v>1910</v>
      </c>
      <c r="B1911" s="38" t="s">
        <v>253</v>
      </c>
      <c r="C1911" s="39" t="s">
        <v>292</v>
      </c>
      <c r="D1911" s="40">
        <v>44101</v>
      </c>
      <c r="E1911" s="38">
        <v>1</v>
      </c>
      <c r="F1911" s="38"/>
      <c r="G1911" s="38" t="s">
        <v>2</v>
      </c>
      <c r="H1911" s="38" t="s">
        <v>2</v>
      </c>
      <c r="I1911" s="41">
        <v>0</v>
      </c>
      <c r="J1911" s="41">
        <v>2400</v>
      </c>
      <c r="K1911" s="41">
        <v>0</v>
      </c>
      <c r="L1911" s="41">
        <f>SUM(Data5[[#This Row],[CHELTUIELI DE PERSONAL LEI]:[CHELTUIELI DE CAPITAL (ACTIVE NEFINANCIARE ) LEI]])</f>
        <v>2400</v>
      </c>
      <c r="M1911" s="41">
        <f>Data5[[#This Row],[TOTAL CHELTUIELI LEI]]/Data5[[#This Row],[CURS VALUTAR EURO BNR 22 07 2020]]</f>
        <v>495.85752360488425</v>
      </c>
      <c r="N1911" s="49">
        <v>1217</v>
      </c>
      <c r="O1911" s="54"/>
      <c r="P1911" s="54">
        <v>793</v>
      </c>
      <c r="Q1911" s="54"/>
      <c r="R1911" s="54">
        <f>Data5[[#This Row],[PERSOANE ÎNSCRISE ÎN LISTELE ELECTORALE (TURUL 1)            ]]+Data5[[#This Row],[PERSOANE ÎNSCRISE ÎN LISTELE ELECTORALE (TURUL AL 2-LEA)]]</f>
        <v>1217</v>
      </c>
      <c r="S1911" s="54">
        <f>Data5[[#This Row],[PERSOANE CARE AU PARTICIPAT LA VOT (TURUL 1)]]+Data5[[#This Row],[PERSOANE CARE AU PARTICIPAT LA VOT  (TURUL AL 2-LEA)]]</f>
        <v>793</v>
      </c>
      <c r="T1911" s="41">
        <f>Data5[[#This Row],[TOTAL CHELTUIELI LEI]]/Data5[[#This Row],[NUMĂRUL PERSOANELOR ÎNSCRISE ÎN LISTELE ELECTORALE]]</f>
        <v>1.9720624486442071</v>
      </c>
      <c r="U1911" s="41">
        <f>Data5[[#This Row],[TOTAL CHELTUIELI EURO]]/Data5[[#This Row],[NUMĂRUL PERSOANELOR ÎNSCRISE ÎN LISTELE ELECTORALE]]</f>
        <v>0.40744250090787532</v>
      </c>
      <c r="V1911" s="41">
        <f>Data5[[#This Row],[TOTAL CHELTUIELI LEI]]/Data5[[#This Row],[NUMĂRUL PERSOANELOR CARE AU PARTICIPAT LA VOT]]</f>
        <v>3.0264817150063053</v>
      </c>
      <c r="W1911" s="41">
        <f>Data5[[#This Row],[TOTAL CHELTUIELI EURO]]/Data5[[#This Row],[NUMĂRUL PERSOANELOR CARE AU PARTICIPAT LA VOT]]</f>
        <v>0.62529322018270395</v>
      </c>
      <c r="X1911" s="43">
        <v>4.8400999999999996</v>
      </c>
      <c r="Y1911" s="114" t="s">
        <v>2894</v>
      </c>
      <c r="Z1911" s="44">
        <v>1</v>
      </c>
      <c r="AA1911" s="115" t="s">
        <v>3105</v>
      </c>
      <c r="AB1911" s="44">
        <v>0</v>
      </c>
      <c r="AC1911" s="45"/>
    </row>
    <row r="1912" spans="1:29" x14ac:dyDescent="0.2">
      <c r="A1912" s="37">
        <v>1911</v>
      </c>
      <c r="B1912" s="38" t="s">
        <v>253</v>
      </c>
      <c r="C1912" s="39" t="s">
        <v>293</v>
      </c>
      <c r="D1912" s="40">
        <v>44101</v>
      </c>
      <c r="E1912" s="38">
        <v>1</v>
      </c>
      <c r="F1912" s="38"/>
      <c r="G1912" s="38" t="s">
        <v>2</v>
      </c>
      <c r="H1912" s="38" t="s">
        <v>2</v>
      </c>
      <c r="I1912" s="41">
        <v>3000</v>
      </c>
      <c r="J1912" s="41">
        <v>10301</v>
      </c>
      <c r="K1912" s="41">
        <v>0</v>
      </c>
      <c r="L1912" s="41">
        <f>SUM(Data5[[#This Row],[CHELTUIELI DE PERSONAL LEI]:[CHELTUIELI DE CAPITAL (ACTIVE NEFINANCIARE ) LEI]])</f>
        <v>13301</v>
      </c>
      <c r="M1912" s="41">
        <f>Data5[[#This Row],[TOTAL CHELTUIELI LEI]]/Data5[[#This Row],[CURS VALUTAR EURO BNR 22 07 2020]]</f>
        <v>2748.0837172785687</v>
      </c>
      <c r="N1912" s="49">
        <v>2269</v>
      </c>
      <c r="O1912" s="54"/>
      <c r="P1912" s="54">
        <v>1402</v>
      </c>
      <c r="Q1912" s="54"/>
      <c r="R1912" s="54">
        <f>Data5[[#This Row],[PERSOANE ÎNSCRISE ÎN LISTELE ELECTORALE (TURUL 1)            ]]+Data5[[#This Row],[PERSOANE ÎNSCRISE ÎN LISTELE ELECTORALE (TURUL AL 2-LEA)]]</f>
        <v>2269</v>
      </c>
      <c r="S1912" s="54">
        <f>Data5[[#This Row],[PERSOANE CARE AU PARTICIPAT LA VOT (TURUL 1)]]+Data5[[#This Row],[PERSOANE CARE AU PARTICIPAT LA VOT  (TURUL AL 2-LEA)]]</f>
        <v>1402</v>
      </c>
      <c r="T1912" s="41">
        <f>Data5[[#This Row],[TOTAL CHELTUIELI LEI]]/Data5[[#This Row],[NUMĂRUL PERSOANELOR ÎNSCRISE ÎN LISTELE ELECTORALE]]</f>
        <v>5.8620537681798153</v>
      </c>
      <c r="U1912" s="41">
        <f>Data5[[#This Row],[TOTAL CHELTUIELI EURO]]/Data5[[#This Row],[NUMĂRUL PERSOANELOR ÎNSCRISE ÎN LISTELE ELECTORALE]]</f>
        <v>1.211143110303468</v>
      </c>
      <c r="V1912" s="41">
        <f>Data5[[#This Row],[TOTAL CHELTUIELI LEI]]/Data5[[#This Row],[NUMĂRUL PERSOANELOR CARE AU PARTICIPAT LA VOT]]</f>
        <v>9.4871611982881596</v>
      </c>
      <c r="W1912" s="41">
        <f>Data5[[#This Row],[TOTAL CHELTUIELI EURO]]/Data5[[#This Row],[NUMĂRUL PERSOANELOR CARE AU PARTICIPAT LA VOT]]</f>
        <v>1.9601167740931302</v>
      </c>
      <c r="X1912" s="43">
        <v>4.8400999999999996</v>
      </c>
      <c r="Y1912" s="114" t="s">
        <v>2892</v>
      </c>
      <c r="Z1912" s="44">
        <v>5</v>
      </c>
      <c r="AA1912" s="115" t="s">
        <v>3107</v>
      </c>
      <c r="AB1912" s="44">
        <v>1</v>
      </c>
      <c r="AC1912" s="45"/>
    </row>
    <row r="1913" spans="1:29" x14ac:dyDescent="0.2">
      <c r="A1913" s="37">
        <v>1912</v>
      </c>
      <c r="B1913" s="38" t="s">
        <v>253</v>
      </c>
      <c r="C1913" s="39" t="s">
        <v>294</v>
      </c>
      <c r="D1913" s="40">
        <v>44101</v>
      </c>
      <c r="E1913" s="38">
        <v>1</v>
      </c>
      <c r="F1913" s="38"/>
      <c r="G1913" s="38" t="s">
        <v>2</v>
      </c>
      <c r="H1913" s="38" t="s">
        <v>2</v>
      </c>
      <c r="I1913" s="41">
        <v>4535</v>
      </c>
      <c r="J1913" s="41">
        <v>0</v>
      </c>
      <c r="K1913" s="41">
        <v>0</v>
      </c>
      <c r="L1913" s="41">
        <f>SUM(Data5[[#This Row],[CHELTUIELI DE PERSONAL LEI]:[CHELTUIELI DE CAPITAL (ACTIVE NEFINANCIARE ) LEI]])</f>
        <v>4535</v>
      </c>
      <c r="M1913" s="41">
        <f>Data5[[#This Row],[TOTAL CHELTUIELI LEI]]/Data5[[#This Row],[CURS VALUTAR EURO BNR 22 07 2020]]</f>
        <v>936.9641123117292</v>
      </c>
      <c r="N1913" s="49">
        <v>1427</v>
      </c>
      <c r="O1913" s="54"/>
      <c r="P1913" s="54">
        <v>1092</v>
      </c>
      <c r="Q1913" s="54"/>
      <c r="R1913" s="54">
        <f>Data5[[#This Row],[PERSOANE ÎNSCRISE ÎN LISTELE ELECTORALE (TURUL 1)            ]]+Data5[[#This Row],[PERSOANE ÎNSCRISE ÎN LISTELE ELECTORALE (TURUL AL 2-LEA)]]</f>
        <v>1427</v>
      </c>
      <c r="S1913" s="54">
        <f>Data5[[#This Row],[PERSOANE CARE AU PARTICIPAT LA VOT (TURUL 1)]]+Data5[[#This Row],[PERSOANE CARE AU PARTICIPAT LA VOT  (TURUL AL 2-LEA)]]</f>
        <v>1092</v>
      </c>
      <c r="T1913" s="41">
        <f>Data5[[#This Row],[TOTAL CHELTUIELI LEI]]/Data5[[#This Row],[NUMĂRUL PERSOANELOR ÎNSCRISE ÎN LISTELE ELECTORALE]]</f>
        <v>3.1779957953749123</v>
      </c>
      <c r="U1913" s="41">
        <f>Data5[[#This Row],[TOTAL CHELTUIELI EURO]]/Data5[[#This Row],[NUMĂRUL PERSOANELOR ÎNSCRISE ÎN LISTELE ELECTORALE]]</f>
        <v>0.65659713546722442</v>
      </c>
      <c r="V1913" s="41">
        <f>Data5[[#This Row],[TOTAL CHELTUIELI LEI]]/Data5[[#This Row],[NUMĂRUL PERSOANELOR CARE AU PARTICIPAT LA VOT]]</f>
        <v>4.1529304029304033</v>
      </c>
      <c r="W1913" s="41">
        <f>Data5[[#This Row],[TOTAL CHELTUIELI EURO]]/Data5[[#This Row],[NUMĂRUL PERSOANELOR CARE AU PARTICIPAT LA VOT]]</f>
        <v>0.85802574387520991</v>
      </c>
      <c r="X1913" s="43">
        <v>4.8400999999999996</v>
      </c>
      <c r="Y1913" s="114" t="s">
        <v>2884</v>
      </c>
      <c r="Z1913" s="44">
        <v>3</v>
      </c>
      <c r="AA1913" s="115" t="s">
        <v>3105</v>
      </c>
      <c r="AB1913" s="44">
        <v>0</v>
      </c>
      <c r="AC1913" s="45"/>
    </row>
    <row r="1914" spans="1:29" x14ac:dyDescent="0.2">
      <c r="A1914" s="37">
        <v>1913</v>
      </c>
      <c r="B1914" s="38" t="s">
        <v>253</v>
      </c>
      <c r="C1914" s="39" t="s">
        <v>295</v>
      </c>
      <c r="D1914" s="40">
        <v>44101</v>
      </c>
      <c r="E1914" s="38">
        <v>1</v>
      </c>
      <c r="F1914" s="38"/>
      <c r="G1914" s="38" t="s">
        <v>2</v>
      </c>
      <c r="H1914" s="38" t="s">
        <v>2</v>
      </c>
      <c r="I1914" s="41">
        <v>3600</v>
      </c>
      <c r="J1914" s="41">
        <v>5442</v>
      </c>
      <c r="K1914" s="41">
        <v>0</v>
      </c>
      <c r="L1914" s="41">
        <f>SUM(Data5[[#This Row],[CHELTUIELI DE PERSONAL LEI]:[CHELTUIELI DE CAPITAL (ACTIVE NEFINANCIARE ) LEI]])</f>
        <v>9042</v>
      </c>
      <c r="M1914" s="41">
        <f>Data5[[#This Row],[TOTAL CHELTUIELI LEI]]/Data5[[#This Row],[CURS VALUTAR EURO BNR 22 07 2020]]</f>
        <v>1868.1432201814014</v>
      </c>
      <c r="N1914" s="49">
        <v>3065</v>
      </c>
      <c r="O1914" s="54"/>
      <c r="P1914" s="54">
        <v>2046</v>
      </c>
      <c r="Q1914" s="54"/>
      <c r="R1914" s="54">
        <f>Data5[[#This Row],[PERSOANE ÎNSCRISE ÎN LISTELE ELECTORALE (TURUL 1)            ]]+Data5[[#This Row],[PERSOANE ÎNSCRISE ÎN LISTELE ELECTORALE (TURUL AL 2-LEA)]]</f>
        <v>3065</v>
      </c>
      <c r="S1914" s="54">
        <f>Data5[[#This Row],[PERSOANE CARE AU PARTICIPAT LA VOT (TURUL 1)]]+Data5[[#This Row],[PERSOANE CARE AU PARTICIPAT LA VOT  (TURUL AL 2-LEA)]]</f>
        <v>2046</v>
      </c>
      <c r="T1914" s="41">
        <f>Data5[[#This Row],[TOTAL CHELTUIELI LEI]]/Data5[[#This Row],[NUMĂRUL PERSOANELOR ÎNSCRISE ÎN LISTELE ELECTORALE]]</f>
        <v>2.9500815660685156</v>
      </c>
      <c r="U1914" s="41">
        <f>Data5[[#This Row],[TOTAL CHELTUIELI EURO]]/Data5[[#This Row],[NUMĂRUL PERSOANELOR ÎNSCRISE ÎN LISTELE ELECTORALE]]</f>
        <v>0.60950839157631365</v>
      </c>
      <c r="V1914" s="41">
        <f>Data5[[#This Row],[TOTAL CHELTUIELI LEI]]/Data5[[#This Row],[NUMĂRUL PERSOANELOR CARE AU PARTICIPAT LA VOT]]</f>
        <v>4.419354838709677</v>
      </c>
      <c r="W1914" s="41">
        <f>Data5[[#This Row],[TOTAL CHELTUIELI EURO]]/Data5[[#This Row],[NUMĂRUL PERSOANELOR CARE AU PARTICIPAT LA VOT]]</f>
        <v>0.91307097760576805</v>
      </c>
      <c r="X1914" s="43">
        <v>4.8400999999999996</v>
      </c>
      <c r="Y1914" s="114" t="s">
        <v>2891</v>
      </c>
      <c r="Z1914" s="44">
        <v>2</v>
      </c>
      <c r="AA1914" s="115" t="s">
        <v>3105</v>
      </c>
      <c r="AB1914" s="44">
        <v>0</v>
      </c>
      <c r="AC1914" s="45"/>
    </row>
    <row r="1915" spans="1:29" x14ac:dyDescent="0.2">
      <c r="A1915" s="37">
        <v>1914</v>
      </c>
      <c r="B1915" s="38" t="s">
        <v>253</v>
      </c>
      <c r="C1915" s="39" t="s">
        <v>296</v>
      </c>
      <c r="D1915" s="40">
        <v>44101</v>
      </c>
      <c r="E1915" s="38">
        <v>1</v>
      </c>
      <c r="F1915" s="38"/>
      <c r="G1915" s="38" t="s">
        <v>2</v>
      </c>
      <c r="H1915" s="38" t="s">
        <v>2</v>
      </c>
      <c r="I1915" s="41">
        <v>0</v>
      </c>
      <c r="J1915" s="41">
        <v>7355</v>
      </c>
      <c r="K1915" s="41">
        <v>0</v>
      </c>
      <c r="L1915" s="41">
        <f>SUM(Data5[[#This Row],[CHELTUIELI DE PERSONAL LEI]:[CHELTUIELI DE CAPITAL (ACTIVE NEFINANCIARE ) LEI]])</f>
        <v>7355</v>
      </c>
      <c r="M1915" s="41">
        <f>Data5[[#This Row],[TOTAL CHELTUIELI LEI]]/Data5[[#This Row],[CURS VALUTAR EURO BNR 22 07 2020]]</f>
        <v>1519.5967025474681</v>
      </c>
      <c r="N1915" s="49">
        <v>3522</v>
      </c>
      <c r="O1915" s="54"/>
      <c r="P1915" s="54">
        <v>1978</v>
      </c>
      <c r="Q1915" s="54"/>
      <c r="R1915" s="54">
        <f>Data5[[#This Row],[PERSOANE ÎNSCRISE ÎN LISTELE ELECTORALE (TURUL 1)            ]]+Data5[[#This Row],[PERSOANE ÎNSCRISE ÎN LISTELE ELECTORALE (TURUL AL 2-LEA)]]</f>
        <v>3522</v>
      </c>
      <c r="S1915" s="54">
        <f>Data5[[#This Row],[PERSOANE CARE AU PARTICIPAT LA VOT (TURUL 1)]]+Data5[[#This Row],[PERSOANE CARE AU PARTICIPAT LA VOT  (TURUL AL 2-LEA)]]</f>
        <v>1978</v>
      </c>
      <c r="T1915" s="41">
        <f>Data5[[#This Row],[TOTAL CHELTUIELI LEI]]/Data5[[#This Row],[NUMĂRUL PERSOANELOR ÎNSCRISE ÎN LISTELE ELECTORALE]]</f>
        <v>2.0883021010789324</v>
      </c>
      <c r="U1915" s="41">
        <f>Data5[[#This Row],[TOTAL CHELTUIELI EURO]]/Data5[[#This Row],[NUMĂRUL PERSOANELOR ÎNSCRISE ÎN LISTELE ELECTORALE]]</f>
        <v>0.43145846182494835</v>
      </c>
      <c r="V1915" s="41">
        <f>Data5[[#This Row],[TOTAL CHELTUIELI LEI]]/Data5[[#This Row],[NUMĂRUL PERSOANELOR CARE AU PARTICIPAT LA VOT]]</f>
        <v>3.71840242669363</v>
      </c>
      <c r="W1915" s="41">
        <f>Data5[[#This Row],[TOTAL CHELTUIELI EURO]]/Data5[[#This Row],[NUMĂRUL PERSOANELOR CARE AU PARTICIPAT LA VOT]]</f>
        <v>0.76824909127778973</v>
      </c>
      <c r="X1915" s="43">
        <v>4.8400999999999996</v>
      </c>
      <c r="Y1915" s="114" t="s">
        <v>2891</v>
      </c>
      <c r="Z1915" s="44">
        <v>2</v>
      </c>
      <c r="AA1915" s="115" t="s">
        <v>3105</v>
      </c>
      <c r="AB1915" s="44">
        <v>0</v>
      </c>
      <c r="AC1915" s="45"/>
    </row>
    <row r="1916" spans="1:29" x14ac:dyDescent="0.2">
      <c r="A1916" s="37">
        <v>1915</v>
      </c>
      <c r="B1916" s="38" t="s">
        <v>253</v>
      </c>
      <c r="C1916" s="39" t="s">
        <v>297</v>
      </c>
      <c r="D1916" s="40">
        <v>44101</v>
      </c>
      <c r="E1916" s="38">
        <v>1</v>
      </c>
      <c r="F1916" s="38"/>
      <c r="G1916" s="38" t="s">
        <v>2</v>
      </c>
      <c r="H1916" s="38" t="s">
        <v>2</v>
      </c>
      <c r="I1916" s="41">
        <v>1800</v>
      </c>
      <c r="J1916" s="41">
        <v>8024</v>
      </c>
      <c r="K1916" s="41">
        <v>0</v>
      </c>
      <c r="L1916" s="41">
        <f>SUM(Data5[[#This Row],[CHELTUIELI DE PERSONAL LEI]:[CHELTUIELI DE CAPITAL (ACTIVE NEFINANCIARE ) LEI]])</f>
        <v>9824</v>
      </c>
      <c r="M1916" s="41">
        <f>Data5[[#This Row],[TOTAL CHELTUIELI LEI]]/Data5[[#This Row],[CURS VALUTAR EURO BNR 22 07 2020]]</f>
        <v>2029.7101299559929</v>
      </c>
      <c r="N1916" s="49">
        <v>1434</v>
      </c>
      <c r="O1916" s="54"/>
      <c r="P1916" s="54">
        <v>1133</v>
      </c>
      <c r="Q1916" s="54"/>
      <c r="R1916" s="54">
        <f>Data5[[#This Row],[PERSOANE ÎNSCRISE ÎN LISTELE ELECTORALE (TURUL 1)            ]]+Data5[[#This Row],[PERSOANE ÎNSCRISE ÎN LISTELE ELECTORALE (TURUL AL 2-LEA)]]</f>
        <v>1434</v>
      </c>
      <c r="S1916" s="54">
        <f>Data5[[#This Row],[PERSOANE CARE AU PARTICIPAT LA VOT (TURUL 1)]]+Data5[[#This Row],[PERSOANE CARE AU PARTICIPAT LA VOT  (TURUL AL 2-LEA)]]</f>
        <v>1133</v>
      </c>
      <c r="T1916" s="41">
        <f>Data5[[#This Row],[TOTAL CHELTUIELI LEI]]/Data5[[#This Row],[NUMĂRUL PERSOANELOR ÎNSCRISE ÎN LISTELE ELECTORALE]]</f>
        <v>6.8507670850767086</v>
      </c>
      <c r="U1916" s="41">
        <f>Data5[[#This Row],[TOTAL CHELTUIELI EURO]]/Data5[[#This Row],[NUMĂRUL PERSOANELOR ÎNSCRISE ÎN LISTELE ELECTORALE]]</f>
        <v>1.4154185006666617</v>
      </c>
      <c r="V1916" s="41">
        <f>Data5[[#This Row],[TOTAL CHELTUIELI LEI]]/Data5[[#This Row],[NUMĂRUL PERSOANELOR CARE AU PARTICIPAT LA VOT]]</f>
        <v>8.6707855251544572</v>
      </c>
      <c r="W1916" s="41">
        <f>Data5[[#This Row],[TOTAL CHELTUIELI EURO]]/Data5[[#This Row],[NUMĂRUL PERSOANELOR CARE AU PARTICIPAT LA VOT]]</f>
        <v>1.7914475992550687</v>
      </c>
      <c r="X1916" s="43">
        <v>4.8400999999999996</v>
      </c>
      <c r="Y1916" s="114" t="s">
        <v>2889</v>
      </c>
      <c r="Z1916" s="44">
        <v>6</v>
      </c>
      <c r="AA1916" s="115" t="s">
        <v>3107</v>
      </c>
      <c r="AB1916" s="44">
        <v>1</v>
      </c>
      <c r="AC1916" s="45"/>
    </row>
    <row r="1917" spans="1:29" x14ac:dyDescent="0.2">
      <c r="A1917" s="37">
        <v>1916</v>
      </c>
      <c r="B1917" s="38" t="s">
        <v>253</v>
      </c>
      <c r="C1917" s="39" t="s">
        <v>298</v>
      </c>
      <c r="D1917" s="40">
        <v>44101</v>
      </c>
      <c r="E1917" s="38">
        <v>1</v>
      </c>
      <c r="F1917" s="38"/>
      <c r="G1917" s="38" t="s">
        <v>2</v>
      </c>
      <c r="H1917" s="38" t="s">
        <v>2</v>
      </c>
      <c r="I1917" s="41">
        <v>600</v>
      </c>
      <c r="J1917" s="41">
        <v>4863.82</v>
      </c>
      <c r="K1917" s="41">
        <v>0</v>
      </c>
      <c r="L1917" s="41">
        <f>SUM(Data5[[#This Row],[CHELTUIELI DE PERSONAL LEI]:[CHELTUIELI DE CAPITAL (ACTIVE NEFINANCIARE ) LEI]])</f>
        <v>5463.82</v>
      </c>
      <c r="M1917" s="41">
        <f>Data5[[#This Row],[TOTAL CHELTUIELI LEI]]/Data5[[#This Row],[CURS VALUTAR EURO BNR 22 07 2020]]</f>
        <v>1128.8651060928494</v>
      </c>
      <c r="N1917" s="49">
        <v>1204</v>
      </c>
      <c r="O1917" s="54"/>
      <c r="P1917" s="54">
        <v>893</v>
      </c>
      <c r="Q1917" s="54"/>
      <c r="R1917" s="54">
        <f>Data5[[#This Row],[PERSOANE ÎNSCRISE ÎN LISTELE ELECTORALE (TURUL 1)            ]]+Data5[[#This Row],[PERSOANE ÎNSCRISE ÎN LISTELE ELECTORALE (TURUL AL 2-LEA)]]</f>
        <v>1204</v>
      </c>
      <c r="S1917" s="54">
        <f>Data5[[#This Row],[PERSOANE CARE AU PARTICIPAT LA VOT (TURUL 1)]]+Data5[[#This Row],[PERSOANE CARE AU PARTICIPAT LA VOT  (TURUL AL 2-LEA)]]</f>
        <v>893</v>
      </c>
      <c r="T1917" s="41">
        <f>Data5[[#This Row],[TOTAL CHELTUIELI LEI]]/Data5[[#This Row],[NUMĂRUL PERSOANELOR ÎNSCRISE ÎN LISTELE ELECTORALE]]</f>
        <v>4.5380564784053155</v>
      </c>
      <c r="U1917" s="41">
        <f>Data5[[#This Row],[TOTAL CHELTUIELI EURO]]/Data5[[#This Row],[NUMĂRUL PERSOANELOR ÎNSCRISE ÎN LISTELE ELECTORALE]]</f>
        <v>0.93759560306715062</v>
      </c>
      <c r="V1917" s="41">
        <f>Data5[[#This Row],[TOTAL CHELTUIELI LEI]]/Data5[[#This Row],[NUMĂRUL PERSOANELOR CARE AU PARTICIPAT LA VOT]]</f>
        <v>6.1184994400895851</v>
      </c>
      <c r="W1917" s="41">
        <f>Data5[[#This Row],[TOTAL CHELTUIELI EURO]]/Data5[[#This Row],[NUMĂRUL PERSOANELOR CARE AU PARTICIPAT LA VOT]]</f>
        <v>1.2641266585586219</v>
      </c>
      <c r="X1917" s="43">
        <v>4.8400999999999996</v>
      </c>
      <c r="Y1917" s="114" t="s">
        <v>2895</v>
      </c>
      <c r="Z1917" s="44">
        <v>4</v>
      </c>
      <c r="AA1917" s="115" t="s">
        <v>3105</v>
      </c>
      <c r="AB1917" s="44">
        <v>0</v>
      </c>
      <c r="AC1917" s="45"/>
    </row>
    <row r="1918" spans="1:29" x14ac:dyDescent="0.2">
      <c r="A1918" s="37">
        <v>1917</v>
      </c>
      <c r="B1918" s="38" t="s">
        <v>253</v>
      </c>
      <c r="C1918" s="39" t="s">
        <v>299</v>
      </c>
      <c r="D1918" s="40">
        <v>44101</v>
      </c>
      <c r="E1918" s="38">
        <v>1</v>
      </c>
      <c r="F1918" s="38"/>
      <c r="G1918" s="38" t="s">
        <v>2</v>
      </c>
      <c r="H1918" s="38" t="s">
        <v>2</v>
      </c>
      <c r="I1918" s="41">
        <v>1500</v>
      </c>
      <c r="J1918" s="41">
        <v>9399</v>
      </c>
      <c r="K1918" s="41">
        <v>0</v>
      </c>
      <c r="L1918" s="41">
        <f>SUM(Data5[[#This Row],[CHELTUIELI DE PERSONAL LEI]:[CHELTUIELI DE CAPITAL (ACTIVE NEFINANCIARE ) LEI]])</f>
        <v>10899</v>
      </c>
      <c r="M1918" s="41">
        <f>Data5[[#This Row],[TOTAL CHELTUIELI LEI]]/Data5[[#This Row],[CURS VALUTAR EURO BNR 22 07 2020]]</f>
        <v>2251.8129790706807</v>
      </c>
      <c r="N1918" s="49">
        <v>3815</v>
      </c>
      <c r="O1918" s="54"/>
      <c r="P1918" s="54">
        <v>2583</v>
      </c>
      <c r="Q1918" s="54"/>
      <c r="R1918" s="54">
        <f>Data5[[#This Row],[PERSOANE ÎNSCRISE ÎN LISTELE ELECTORALE (TURUL 1)            ]]+Data5[[#This Row],[PERSOANE ÎNSCRISE ÎN LISTELE ELECTORALE (TURUL AL 2-LEA)]]</f>
        <v>3815</v>
      </c>
      <c r="S1918" s="54">
        <f>Data5[[#This Row],[PERSOANE CARE AU PARTICIPAT LA VOT (TURUL 1)]]+Data5[[#This Row],[PERSOANE CARE AU PARTICIPAT LA VOT  (TURUL AL 2-LEA)]]</f>
        <v>2583</v>
      </c>
      <c r="T1918" s="41">
        <f>Data5[[#This Row],[TOTAL CHELTUIELI LEI]]/Data5[[#This Row],[NUMĂRUL PERSOANELOR ÎNSCRISE ÎN LISTELE ELECTORALE]]</f>
        <v>2.856880733944954</v>
      </c>
      <c r="U1918" s="41">
        <f>Data5[[#This Row],[TOTAL CHELTUIELI EURO]]/Data5[[#This Row],[NUMĂRUL PERSOANELOR ÎNSCRISE ÎN LISTELE ELECTORALE]]</f>
        <v>0.59025241915352056</v>
      </c>
      <c r="V1918" s="41">
        <f>Data5[[#This Row],[TOTAL CHELTUIELI LEI]]/Data5[[#This Row],[NUMĂRUL PERSOANELOR CARE AU PARTICIPAT LA VOT]]</f>
        <v>4.2195121951219514</v>
      </c>
      <c r="W1918" s="41">
        <f>Data5[[#This Row],[TOTAL CHELTUIELI EURO]]/Data5[[#This Row],[NUMĂRUL PERSOANELOR CARE AU PARTICIPAT LA VOT]]</f>
        <v>0.87178202828907503</v>
      </c>
      <c r="X1918" s="43">
        <v>4.8400999999999996</v>
      </c>
      <c r="Y1918" s="114" t="s">
        <v>2891</v>
      </c>
      <c r="Z1918" s="44">
        <v>2</v>
      </c>
      <c r="AA1918" s="115" t="s">
        <v>3105</v>
      </c>
      <c r="AB1918" s="44">
        <v>0</v>
      </c>
      <c r="AC1918" s="45"/>
    </row>
    <row r="1919" spans="1:29" x14ac:dyDescent="0.2">
      <c r="A1919" s="37">
        <v>1918</v>
      </c>
      <c r="B1919" s="38" t="s">
        <v>253</v>
      </c>
      <c r="C1919" s="39" t="s">
        <v>300</v>
      </c>
      <c r="D1919" s="40">
        <v>44101</v>
      </c>
      <c r="E1919" s="38">
        <v>1</v>
      </c>
      <c r="F1919" s="38"/>
      <c r="G1919" s="38" t="s">
        <v>2</v>
      </c>
      <c r="H1919" s="38" t="s">
        <v>2</v>
      </c>
      <c r="I1919" s="41">
        <v>0</v>
      </c>
      <c r="J1919" s="41">
        <v>30942</v>
      </c>
      <c r="K1919" s="41">
        <v>0</v>
      </c>
      <c r="L1919" s="41">
        <f>SUM(Data5[[#This Row],[CHELTUIELI DE PERSONAL LEI]:[CHELTUIELI DE CAPITAL (ACTIVE NEFINANCIARE ) LEI]])</f>
        <v>30942</v>
      </c>
      <c r="M1919" s="41">
        <f>Data5[[#This Row],[TOTAL CHELTUIELI LEI]]/Data5[[#This Row],[CURS VALUTAR EURO BNR 22 07 2020]]</f>
        <v>6392.8431230759697</v>
      </c>
      <c r="N1919" s="49">
        <v>2767</v>
      </c>
      <c r="O1919" s="54"/>
      <c r="P1919" s="54">
        <v>1711</v>
      </c>
      <c r="Q1919" s="54"/>
      <c r="R1919" s="54">
        <f>Data5[[#This Row],[PERSOANE ÎNSCRISE ÎN LISTELE ELECTORALE (TURUL 1)            ]]+Data5[[#This Row],[PERSOANE ÎNSCRISE ÎN LISTELE ELECTORALE (TURUL AL 2-LEA)]]</f>
        <v>2767</v>
      </c>
      <c r="S1919" s="54">
        <f>Data5[[#This Row],[PERSOANE CARE AU PARTICIPAT LA VOT (TURUL 1)]]+Data5[[#This Row],[PERSOANE CARE AU PARTICIPAT LA VOT  (TURUL AL 2-LEA)]]</f>
        <v>1711</v>
      </c>
      <c r="T1919" s="41">
        <f>Data5[[#This Row],[TOTAL CHELTUIELI LEI]]/Data5[[#This Row],[NUMĂRUL PERSOANELOR ÎNSCRISE ÎN LISTELE ELECTORALE]]</f>
        <v>11.182508131550415</v>
      </c>
      <c r="U1919" s="41">
        <f>Data5[[#This Row],[TOTAL CHELTUIELI EURO]]/Data5[[#This Row],[NUMĂRUL PERSOANELOR ÎNSCRISE ÎN LISTELE ELECTORALE]]</f>
        <v>2.3103878290841959</v>
      </c>
      <c r="V1919" s="41">
        <f>Data5[[#This Row],[TOTAL CHELTUIELI LEI]]/Data5[[#This Row],[NUMĂRUL PERSOANELOR CARE AU PARTICIPAT LA VOT]]</f>
        <v>18.084161309175922</v>
      </c>
      <c r="W1919" s="41">
        <f>Data5[[#This Row],[TOTAL CHELTUIELI EURO]]/Data5[[#This Row],[NUMĂRUL PERSOANELOR CARE AU PARTICIPAT LA VOT]]</f>
        <v>3.7363197680163469</v>
      </c>
      <c r="X1919" s="43">
        <v>4.8400999999999996</v>
      </c>
      <c r="Y1919" s="114" t="s">
        <v>2888</v>
      </c>
      <c r="Z1919" s="44">
        <v>11</v>
      </c>
      <c r="AA1919" s="115" t="s">
        <v>3108</v>
      </c>
      <c r="AB1919" s="44">
        <v>2</v>
      </c>
      <c r="AC1919" s="45"/>
    </row>
    <row r="1920" spans="1:29" x14ac:dyDescent="0.2">
      <c r="A1920" s="37">
        <v>1919</v>
      </c>
      <c r="B1920" s="38" t="s">
        <v>253</v>
      </c>
      <c r="C1920" s="39" t="s">
        <v>301</v>
      </c>
      <c r="D1920" s="40">
        <v>44101</v>
      </c>
      <c r="E1920" s="38">
        <v>1</v>
      </c>
      <c r="F1920" s="38"/>
      <c r="G1920" s="38" t="s">
        <v>2</v>
      </c>
      <c r="H1920" s="38" t="s">
        <v>2</v>
      </c>
      <c r="I1920" s="41">
        <v>18700</v>
      </c>
      <c r="J1920" s="41">
        <v>15209</v>
      </c>
      <c r="K1920" s="41">
        <v>0</v>
      </c>
      <c r="L1920" s="41">
        <f>SUM(Data5[[#This Row],[CHELTUIELI DE PERSONAL LEI]:[CHELTUIELI DE CAPITAL (ACTIVE NEFINANCIARE ) LEI]])</f>
        <v>33909</v>
      </c>
      <c r="M1920" s="41">
        <f>Data5[[#This Row],[TOTAL CHELTUIELI LEI]]/Data5[[#This Row],[CURS VALUTAR EURO BNR 22 07 2020]]</f>
        <v>7005.8469866325086</v>
      </c>
      <c r="N1920" s="49">
        <v>1094</v>
      </c>
      <c r="O1920" s="54"/>
      <c r="P1920" s="54">
        <v>980</v>
      </c>
      <c r="Q1920" s="54"/>
      <c r="R1920" s="54">
        <f>Data5[[#This Row],[PERSOANE ÎNSCRISE ÎN LISTELE ELECTORALE (TURUL 1)            ]]+Data5[[#This Row],[PERSOANE ÎNSCRISE ÎN LISTELE ELECTORALE (TURUL AL 2-LEA)]]</f>
        <v>1094</v>
      </c>
      <c r="S1920" s="54">
        <f>Data5[[#This Row],[PERSOANE CARE AU PARTICIPAT LA VOT (TURUL 1)]]+Data5[[#This Row],[PERSOANE CARE AU PARTICIPAT LA VOT  (TURUL AL 2-LEA)]]</f>
        <v>980</v>
      </c>
      <c r="T1920" s="41">
        <f>Data5[[#This Row],[TOTAL CHELTUIELI LEI]]/Data5[[#This Row],[NUMĂRUL PERSOANELOR ÎNSCRISE ÎN LISTELE ELECTORALE]]</f>
        <v>30.995429616087751</v>
      </c>
      <c r="U1920" s="41">
        <f>Data5[[#This Row],[TOTAL CHELTUIELI EURO]]/Data5[[#This Row],[NUMĂRUL PERSOANELOR ÎNSCRISE ÎN LISTELE ELECTORALE]]</f>
        <v>6.4038820718761507</v>
      </c>
      <c r="V1920" s="41">
        <f>Data5[[#This Row],[TOTAL CHELTUIELI LEI]]/Data5[[#This Row],[NUMĂRUL PERSOANELOR CARE AU PARTICIPAT LA VOT]]</f>
        <v>34.601020408163265</v>
      </c>
      <c r="W1920" s="41">
        <f>Data5[[#This Row],[TOTAL CHELTUIELI EURO]]/Data5[[#This Row],[NUMĂRUL PERSOANELOR CARE AU PARTICIPAT LA VOT]]</f>
        <v>7.1488234557474577</v>
      </c>
      <c r="X1920" s="43">
        <v>4.8400999999999996</v>
      </c>
      <c r="Y1920" s="114" t="s">
        <v>2912</v>
      </c>
      <c r="Z1920" s="44">
        <v>31</v>
      </c>
      <c r="AA1920" s="115" t="s">
        <v>3114</v>
      </c>
      <c r="AB1920" s="44">
        <v>6</v>
      </c>
      <c r="AC1920" s="45"/>
    </row>
    <row r="1921" spans="1:29" x14ac:dyDescent="0.2">
      <c r="A1921" s="37">
        <v>1920</v>
      </c>
      <c r="B1921" s="38" t="s">
        <v>253</v>
      </c>
      <c r="C1921" s="39" t="s">
        <v>302</v>
      </c>
      <c r="D1921" s="40">
        <v>44101</v>
      </c>
      <c r="E1921" s="38">
        <v>1</v>
      </c>
      <c r="F1921" s="38"/>
      <c r="G1921" s="38" t="s">
        <v>2</v>
      </c>
      <c r="H1921" s="38" t="s">
        <v>2</v>
      </c>
      <c r="I1921" s="41">
        <v>0</v>
      </c>
      <c r="J1921" s="41">
        <v>13685.78</v>
      </c>
      <c r="K1921" s="41">
        <v>0</v>
      </c>
      <c r="L1921" s="41">
        <f>SUM(Data5[[#This Row],[CHELTUIELI DE PERSONAL LEI]:[CHELTUIELI DE CAPITAL (ACTIVE NEFINANCIARE ) LEI]])</f>
        <v>13685.78</v>
      </c>
      <c r="M1921" s="41">
        <f>Data5[[#This Row],[TOTAL CHELTUIELI LEI]]/Data5[[#This Row],[CURS VALUTAR EURO BNR 22 07 2020]]</f>
        <v>2827.5820747505222</v>
      </c>
      <c r="N1921" s="49">
        <v>3240</v>
      </c>
      <c r="O1921" s="54"/>
      <c r="P1921" s="54">
        <v>2061</v>
      </c>
      <c r="Q1921" s="54"/>
      <c r="R1921" s="54">
        <f>Data5[[#This Row],[PERSOANE ÎNSCRISE ÎN LISTELE ELECTORALE (TURUL 1)            ]]+Data5[[#This Row],[PERSOANE ÎNSCRISE ÎN LISTELE ELECTORALE (TURUL AL 2-LEA)]]</f>
        <v>3240</v>
      </c>
      <c r="S1921" s="54">
        <f>Data5[[#This Row],[PERSOANE CARE AU PARTICIPAT LA VOT (TURUL 1)]]+Data5[[#This Row],[PERSOANE CARE AU PARTICIPAT LA VOT  (TURUL AL 2-LEA)]]</f>
        <v>2061</v>
      </c>
      <c r="T1921" s="41">
        <f>Data5[[#This Row],[TOTAL CHELTUIELI LEI]]/Data5[[#This Row],[NUMĂRUL PERSOANELOR ÎNSCRISE ÎN LISTELE ELECTORALE]]</f>
        <v>4.2240061728395064</v>
      </c>
      <c r="U1921" s="41">
        <f>Data5[[#This Row],[TOTAL CHELTUIELI EURO]]/Data5[[#This Row],[NUMĂRUL PERSOANELOR ÎNSCRISE ÎN LISTELE ELECTORALE]]</f>
        <v>0.87271051689830936</v>
      </c>
      <c r="V1921" s="41">
        <f>Data5[[#This Row],[TOTAL CHELTUIELI LEI]]/Data5[[#This Row],[NUMĂRUL PERSOANELOR CARE AU PARTICIPAT LA VOT]]</f>
        <v>6.6403590490053377</v>
      </c>
      <c r="W1921" s="41">
        <f>Data5[[#This Row],[TOTAL CHELTUIELI EURO]]/Data5[[#This Row],[NUMĂRUL PERSOANELOR CARE AU PARTICIPAT LA VOT]]</f>
        <v>1.371946664119613</v>
      </c>
      <c r="X1921" s="43">
        <v>4.8400999999999996</v>
      </c>
      <c r="Y1921" s="114" t="s">
        <v>2895</v>
      </c>
      <c r="Z1921" s="44">
        <v>4</v>
      </c>
      <c r="AA1921" s="115" t="s">
        <v>3105</v>
      </c>
      <c r="AB1921" s="44">
        <v>0</v>
      </c>
      <c r="AC1921" s="45"/>
    </row>
    <row r="1922" spans="1:29" x14ac:dyDescent="0.2">
      <c r="A1922" s="37">
        <v>1921</v>
      </c>
      <c r="B1922" s="38" t="s">
        <v>253</v>
      </c>
      <c r="C1922" s="39" t="s">
        <v>303</v>
      </c>
      <c r="D1922" s="40">
        <v>44101</v>
      </c>
      <c r="E1922" s="38">
        <v>1</v>
      </c>
      <c r="F1922" s="38"/>
      <c r="G1922" s="38" t="s">
        <v>2</v>
      </c>
      <c r="H1922" s="38" t="s">
        <v>2</v>
      </c>
      <c r="I1922" s="41">
        <v>5000</v>
      </c>
      <c r="J1922" s="41">
        <v>500</v>
      </c>
      <c r="K1922" s="41">
        <v>0</v>
      </c>
      <c r="L1922" s="41">
        <f>SUM(Data5[[#This Row],[CHELTUIELI DE PERSONAL LEI]:[CHELTUIELI DE CAPITAL (ACTIVE NEFINANCIARE ) LEI]])</f>
        <v>5500</v>
      </c>
      <c r="M1922" s="41">
        <f>Data5[[#This Row],[TOTAL CHELTUIELI LEI]]/Data5[[#This Row],[CURS VALUTAR EURO BNR 22 07 2020]]</f>
        <v>1136.340158261193</v>
      </c>
      <c r="N1922" s="49">
        <v>1173</v>
      </c>
      <c r="O1922" s="54"/>
      <c r="P1922" s="54">
        <v>917</v>
      </c>
      <c r="Q1922" s="54"/>
      <c r="R1922" s="54">
        <f>Data5[[#This Row],[PERSOANE ÎNSCRISE ÎN LISTELE ELECTORALE (TURUL 1)            ]]+Data5[[#This Row],[PERSOANE ÎNSCRISE ÎN LISTELE ELECTORALE (TURUL AL 2-LEA)]]</f>
        <v>1173</v>
      </c>
      <c r="S1922" s="54">
        <f>Data5[[#This Row],[PERSOANE CARE AU PARTICIPAT LA VOT (TURUL 1)]]+Data5[[#This Row],[PERSOANE CARE AU PARTICIPAT LA VOT  (TURUL AL 2-LEA)]]</f>
        <v>917</v>
      </c>
      <c r="T1922" s="41">
        <f>Data5[[#This Row],[TOTAL CHELTUIELI LEI]]/Data5[[#This Row],[NUMĂRUL PERSOANELOR ÎNSCRISE ÎN LISTELE ELECTORALE]]</f>
        <v>4.6888320545609545</v>
      </c>
      <c r="U1922" s="41">
        <f>Data5[[#This Row],[TOTAL CHELTUIELI EURO]]/Data5[[#This Row],[NUMĂRUL PERSOANELOR ÎNSCRISE ÎN LISTELE ELECTORALE]]</f>
        <v>0.96874693798908185</v>
      </c>
      <c r="V1922" s="41">
        <f>Data5[[#This Row],[TOTAL CHELTUIELI LEI]]/Data5[[#This Row],[NUMĂRUL PERSOANELOR CARE AU PARTICIPAT LA VOT]]</f>
        <v>5.9978189749182116</v>
      </c>
      <c r="W1922" s="41">
        <f>Data5[[#This Row],[TOTAL CHELTUIELI EURO]]/Data5[[#This Row],[NUMĂRUL PERSOANELOR CARE AU PARTICIPAT LA VOT]]</f>
        <v>1.239193193305554</v>
      </c>
      <c r="X1922" s="43">
        <v>4.8400999999999996</v>
      </c>
      <c r="Y1922" s="114" t="s">
        <v>2895</v>
      </c>
      <c r="Z1922" s="44">
        <v>4</v>
      </c>
      <c r="AA1922" s="115" t="s">
        <v>3105</v>
      </c>
      <c r="AB1922" s="44">
        <v>0</v>
      </c>
      <c r="AC1922" s="45"/>
    </row>
    <row r="1923" spans="1:29" x14ac:dyDescent="0.2">
      <c r="A1923" s="37">
        <v>1922</v>
      </c>
      <c r="B1923" s="38" t="s">
        <v>253</v>
      </c>
      <c r="C1923" s="39" t="s">
        <v>304</v>
      </c>
      <c r="D1923" s="40">
        <v>44101</v>
      </c>
      <c r="E1923" s="38">
        <v>1</v>
      </c>
      <c r="F1923" s="38"/>
      <c r="G1923" s="38" t="s">
        <v>2</v>
      </c>
      <c r="H1923" s="38" t="s">
        <v>2</v>
      </c>
      <c r="I1923" s="41">
        <v>3600</v>
      </c>
      <c r="J1923" s="41">
        <v>4389</v>
      </c>
      <c r="K1923" s="41">
        <v>0</v>
      </c>
      <c r="L1923" s="41">
        <f>SUM(Data5[[#This Row],[CHELTUIELI DE PERSONAL LEI]:[CHELTUIELI DE CAPITAL (ACTIVE NEFINANCIARE ) LEI]])</f>
        <v>7989</v>
      </c>
      <c r="M1923" s="41">
        <f>Data5[[#This Row],[TOTAL CHELTUIELI LEI]]/Data5[[#This Row],[CURS VALUTAR EURO BNR 22 07 2020]]</f>
        <v>1650.5857316997583</v>
      </c>
      <c r="N1923" s="49">
        <v>1283</v>
      </c>
      <c r="O1923" s="54"/>
      <c r="P1923" s="54">
        <v>1164</v>
      </c>
      <c r="Q1923" s="54"/>
      <c r="R1923" s="54">
        <f>Data5[[#This Row],[PERSOANE ÎNSCRISE ÎN LISTELE ELECTORALE (TURUL 1)            ]]+Data5[[#This Row],[PERSOANE ÎNSCRISE ÎN LISTELE ELECTORALE (TURUL AL 2-LEA)]]</f>
        <v>1283</v>
      </c>
      <c r="S1923" s="54">
        <f>Data5[[#This Row],[PERSOANE CARE AU PARTICIPAT LA VOT (TURUL 1)]]+Data5[[#This Row],[PERSOANE CARE AU PARTICIPAT LA VOT  (TURUL AL 2-LEA)]]</f>
        <v>1164</v>
      </c>
      <c r="T1923" s="41">
        <f>Data5[[#This Row],[TOTAL CHELTUIELI LEI]]/Data5[[#This Row],[NUMĂRUL PERSOANELOR ÎNSCRISE ÎN LISTELE ELECTORALE]]</f>
        <v>6.2268121590023382</v>
      </c>
      <c r="U1923" s="41">
        <f>Data5[[#This Row],[TOTAL CHELTUIELI EURO]]/Data5[[#This Row],[NUMĂRUL PERSOANELOR ÎNSCRISE ÎN LISTELE ELECTORALE]]</f>
        <v>1.2865048571315341</v>
      </c>
      <c r="V1923" s="41">
        <f>Data5[[#This Row],[TOTAL CHELTUIELI LEI]]/Data5[[#This Row],[NUMĂRUL PERSOANELOR CARE AU PARTICIPAT LA VOT]]</f>
        <v>6.8634020618556697</v>
      </c>
      <c r="W1923" s="41">
        <f>Data5[[#This Row],[TOTAL CHELTUIELI EURO]]/Data5[[#This Row],[NUMĂRUL PERSOANELOR CARE AU PARTICIPAT LA VOT]]</f>
        <v>1.4180289791235037</v>
      </c>
      <c r="X1923" s="43">
        <v>4.8400999999999996</v>
      </c>
      <c r="Y1923" s="114" t="s">
        <v>2889</v>
      </c>
      <c r="Z1923" s="44">
        <v>6</v>
      </c>
      <c r="AA1923" s="115" t="s">
        <v>3107</v>
      </c>
      <c r="AB1923" s="44">
        <v>1</v>
      </c>
      <c r="AC1923" s="45"/>
    </row>
    <row r="1924" spans="1:29" x14ac:dyDescent="0.2">
      <c r="A1924" s="37">
        <v>1923</v>
      </c>
      <c r="B1924" s="38" t="s">
        <v>253</v>
      </c>
      <c r="C1924" s="39" t="s">
        <v>305</v>
      </c>
      <c r="D1924" s="40">
        <v>44101</v>
      </c>
      <c r="E1924" s="38">
        <v>1</v>
      </c>
      <c r="F1924" s="38"/>
      <c r="G1924" s="38" t="s">
        <v>2</v>
      </c>
      <c r="H1924" s="38" t="s">
        <v>2</v>
      </c>
      <c r="I1924" s="41">
        <v>0</v>
      </c>
      <c r="J1924" s="41">
        <v>13725.38</v>
      </c>
      <c r="K1924" s="41">
        <v>0</v>
      </c>
      <c r="L1924" s="41">
        <f>SUM(Data5[[#This Row],[CHELTUIELI DE PERSONAL LEI]:[CHELTUIELI DE CAPITAL (ACTIVE NEFINANCIARE ) LEI]])</f>
        <v>13725.38</v>
      </c>
      <c r="M1924" s="41">
        <f>Data5[[#This Row],[TOTAL CHELTUIELI LEI]]/Data5[[#This Row],[CURS VALUTAR EURO BNR 22 07 2020]]</f>
        <v>2835.7637238900024</v>
      </c>
      <c r="N1924" s="49">
        <v>1949</v>
      </c>
      <c r="O1924" s="54"/>
      <c r="P1924" s="54">
        <v>1267</v>
      </c>
      <c r="Q1924" s="54"/>
      <c r="R1924" s="54">
        <f>Data5[[#This Row],[PERSOANE ÎNSCRISE ÎN LISTELE ELECTORALE (TURUL 1)            ]]+Data5[[#This Row],[PERSOANE ÎNSCRISE ÎN LISTELE ELECTORALE (TURUL AL 2-LEA)]]</f>
        <v>1949</v>
      </c>
      <c r="S1924" s="54">
        <f>Data5[[#This Row],[PERSOANE CARE AU PARTICIPAT LA VOT (TURUL 1)]]+Data5[[#This Row],[PERSOANE CARE AU PARTICIPAT LA VOT  (TURUL AL 2-LEA)]]</f>
        <v>1267</v>
      </c>
      <c r="T1924" s="41">
        <f>Data5[[#This Row],[TOTAL CHELTUIELI LEI]]/Data5[[#This Row],[NUMĂRUL PERSOANELOR ÎNSCRISE ÎN LISTELE ELECTORALE]]</f>
        <v>7.0422678296562333</v>
      </c>
      <c r="U1924" s="41">
        <f>Data5[[#This Row],[TOTAL CHELTUIELI EURO]]/Data5[[#This Row],[NUMĂRUL PERSOANELOR ÎNSCRISE ÎN LISTELE ELECTORALE]]</f>
        <v>1.4549839527398678</v>
      </c>
      <c r="V1924" s="41">
        <f>Data5[[#This Row],[TOTAL CHELTUIELI LEI]]/Data5[[#This Row],[NUMĂRUL PERSOANELOR CARE AU PARTICIPAT LA VOT]]</f>
        <v>10.832975532754539</v>
      </c>
      <c r="W1924" s="41">
        <f>Data5[[#This Row],[TOTAL CHELTUIELI EURO]]/Data5[[#This Row],[NUMĂRUL PERSOANELOR CARE AU PARTICIPAT LA VOT]]</f>
        <v>2.2381718420599861</v>
      </c>
      <c r="X1924" s="43">
        <v>4.8400999999999996</v>
      </c>
      <c r="Y1924" s="114" t="s">
        <v>2886</v>
      </c>
      <c r="Z1924" s="44">
        <v>7</v>
      </c>
      <c r="AA1924" s="115" t="s">
        <v>3107</v>
      </c>
      <c r="AB1924" s="44">
        <v>1</v>
      </c>
      <c r="AC1924" s="45"/>
    </row>
    <row r="1925" spans="1:29" x14ac:dyDescent="0.2">
      <c r="A1925" s="37">
        <v>1924</v>
      </c>
      <c r="B1925" s="38" t="s">
        <v>253</v>
      </c>
      <c r="C1925" s="39" t="s">
        <v>155</v>
      </c>
      <c r="D1925" s="40">
        <v>44101</v>
      </c>
      <c r="E1925" s="38">
        <v>1</v>
      </c>
      <c r="F1925" s="38"/>
      <c r="G1925" s="38" t="s">
        <v>2</v>
      </c>
      <c r="H1925" s="38" t="s">
        <v>2</v>
      </c>
      <c r="I1925" s="41">
        <v>8080</v>
      </c>
      <c r="J1925" s="41">
        <v>6587</v>
      </c>
      <c r="K1925" s="41">
        <v>0</v>
      </c>
      <c r="L1925" s="41">
        <f>SUM(Data5[[#This Row],[CHELTUIELI DE PERSONAL LEI]:[CHELTUIELI DE CAPITAL (ACTIVE NEFINANCIARE ) LEI]])</f>
        <v>14667</v>
      </c>
      <c r="M1925" s="41">
        <f>Data5[[#This Row],[TOTAL CHELTUIELI LEI]]/Data5[[#This Row],[CURS VALUTAR EURO BNR 22 07 2020]]</f>
        <v>3030.3092911303488</v>
      </c>
      <c r="N1925" s="49">
        <v>2774</v>
      </c>
      <c r="O1925" s="54"/>
      <c r="P1925" s="54">
        <v>1893</v>
      </c>
      <c r="Q1925" s="54"/>
      <c r="R1925" s="54">
        <f>Data5[[#This Row],[PERSOANE ÎNSCRISE ÎN LISTELE ELECTORALE (TURUL 1)            ]]+Data5[[#This Row],[PERSOANE ÎNSCRISE ÎN LISTELE ELECTORALE (TURUL AL 2-LEA)]]</f>
        <v>2774</v>
      </c>
      <c r="S1925" s="54">
        <f>Data5[[#This Row],[PERSOANE CARE AU PARTICIPAT LA VOT (TURUL 1)]]+Data5[[#This Row],[PERSOANE CARE AU PARTICIPAT LA VOT  (TURUL AL 2-LEA)]]</f>
        <v>1893</v>
      </c>
      <c r="T1925" s="41">
        <f>Data5[[#This Row],[TOTAL CHELTUIELI LEI]]/Data5[[#This Row],[NUMĂRUL PERSOANELOR ÎNSCRISE ÎN LISTELE ELECTORALE]]</f>
        <v>5.2873107426099493</v>
      </c>
      <c r="U1925" s="41">
        <f>Data5[[#This Row],[TOTAL CHELTUIELI EURO]]/Data5[[#This Row],[NUMĂRUL PERSOANELOR ÎNSCRISE ÎN LISTELE ELECTORALE]]</f>
        <v>1.0923970047333629</v>
      </c>
      <c r="V1925" s="41">
        <f>Data5[[#This Row],[TOTAL CHELTUIELI LEI]]/Data5[[#This Row],[NUMĂRUL PERSOANELOR CARE AU PARTICIPAT LA VOT]]</f>
        <v>7.7480190174326466</v>
      </c>
      <c r="W1925" s="41">
        <f>Data5[[#This Row],[TOTAL CHELTUIELI EURO]]/Data5[[#This Row],[NUMĂRUL PERSOANELOR CARE AU PARTICIPAT LA VOT]]</f>
        <v>1.6007973011782086</v>
      </c>
      <c r="X1925" s="43">
        <v>4.8400999999999996</v>
      </c>
      <c r="Y1925" s="114" t="s">
        <v>2892</v>
      </c>
      <c r="Z1925" s="44">
        <v>5</v>
      </c>
      <c r="AA1925" s="115" t="s">
        <v>3107</v>
      </c>
      <c r="AB1925" s="44">
        <v>1</v>
      </c>
      <c r="AC1925" s="45"/>
    </row>
    <row r="1926" spans="1:29" x14ac:dyDescent="0.2">
      <c r="A1926" s="37">
        <v>1925</v>
      </c>
      <c r="B1926" s="38" t="s">
        <v>253</v>
      </c>
      <c r="C1926" s="39" t="s">
        <v>306</v>
      </c>
      <c r="D1926" s="40">
        <v>44101</v>
      </c>
      <c r="E1926" s="38">
        <v>1</v>
      </c>
      <c r="F1926" s="38"/>
      <c r="G1926" s="38" t="s">
        <v>2</v>
      </c>
      <c r="H1926" s="38" t="s">
        <v>2</v>
      </c>
      <c r="I1926" s="41">
        <v>0</v>
      </c>
      <c r="J1926" s="41">
        <v>6822.6</v>
      </c>
      <c r="K1926" s="41">
        <v>0</v>
      </c>
      <c r="L1926" s="41">
        <f>SUM(Data5[[#This Row],[CHELTUIELI DE PERSONAL LEI]:[CHELTUIELI DE CAPITAL (ACTIVE NEFINANCIARE ) LEI]])</f>
        <v>6822.6</v>
      </c>
      <c r="M1926" s="41">
        <f>Data5[[#This Row],[TOTAL CHELTUIELI LEI]]/Data5[[#This Row],[CURS VALUTAR EURO BNR 22 07 2020]]</f>
        <v>1409.5989752277846</v>
      </c>
      <c r="N1926" s="49">
        <v>950</v>
      </c>
      <c r="O1926" s="54"/>
      <c r="P1926" s="54">
        <v>686</v>
      </c>
      <c r="Q1926" s="54"/>
      <c r="R1926" s="54">
        <f>Data5[[#This Row],[PERSOANE ÎNSCRISE ÎN LISTELE ELECTORALE (TURUL 1)            ]]+Data5[[#This Row],[PERSOANE ÎNSCRISE ÎN LISTELE ELECTORALE (TURUL AL 2-LEA)]]</f>
        <v>950</v>
      </c>
      <c r="S1926" s="54">
        <f>Data5[[#This Row],[PERSOANE CARE AU PARTICIPAT LA VOT (TURUL 1)]]+Data5[[#This Row],[PERSOANE CARE AU PARTICIPAT LA VOT  (TURUL AL 2-LEA)]]</f>
        <v>686</v>
      </c>
      <c r="T1926" s="41">
        <f>Data5[[#This Row],[TOTAL CHELTUIELI LEI]]/Data5[[#This Row],[NUMĂRUL PERSOANELOR ÎNSCRISE ÎN LISTELE ELECTORALE]]</f>
        <v>7.1816842105263161</v>
      </c>
      <c r="U1926" s="41">
        <f>Data5[[#This Row],[TOTAL CHELTUIELI EURO]]/Data5[[#This Row],[NUMĂRUL PERSOANELOR ÎNSCRISE ÎN LISTELE ELECTORALE]]</f>
        <v>1.4837883949766155</v>
      </c>
      <c r="V1926" s="41">
        <f>Data5[[#This Row],[TOTAL CHELTUIELI LEI]]/Data5[[#This Row],[NUMĂRUL PERSOANELOR CARE AU PARTICIPAT LA VOT]]</f>
        <v>9.945481049562682</v>
      </c>
      <c r="W1926" s="41">
        <f>Data5[[#This Row],[TOTAL CHELTUIELI EURO]]/Data5[[#This Row],[NUMĂRUL PERSOANELOR CARE AU PARTICIPAT LA VOT]]</f>
        <v>2.0548090017897733</v>
      </c>
      <c r="X1926" s="43">
        <v>4.8400999999999996</v>
      </c>
      <c r="Y1926" s="114" t="s">
        <v>2886</v>
      </c>
      <c r="Z1926" s="44">
        <v>7</v>
      </c>
      <c r="AA1926" s="115" t="s">
        <v>3107</v>
      </c>
      <c r="AB1926" s="44">
        <v>1</v>
      </c>
      <c r="AC1926" s="45"/>
    </row>
    <row r="1927" spans="1:29" x14ac:dyDescent="0.2">
      <c r="A1927" s="37">
        <v>1926</v>
      </c>
      <c r="B1927" s="38" t="s">
        <v>253</v>
      </c>
      <c r="C1927" s="39" t="s">
        <v>307</v>
      </c>
      <c r="D1927" s="40">
        <v>44101</v>
      </c>
      <c r="E1927" s="38">
        <v>1</v>
      </c>
      <c r="F1927" s="38"/>
      <c r="G1927" s="38" t="s">
        <v>2</v>
      </c>
      <c r="H1927" s="38" t="s">
        <v>2</v>
      </c>
      <c r="I1927" s="41">
        <v>0</v>
      </c>
      <c r="J1927" s="41">
        <v>7037</v>
      </c>
      <c r="K1927" s="41">
        <v>0</v>
      </c>
      <c r="L1927" s="41">
        <f>SUM(Data5[[#This Row],[CHELTUIELI DE PERSONAL LEI]:[CHELTUIELI DE CAPITAL (ACTIVE NEFINANCIARE ) LEI]])</f>
        <v>7037</v>
      </c>
      <c r="M1927" s="41">
        <f>Data5[[#This Row],[TOTAL CHELTUIELI LEI]]/Data5[[#This Row],[CURS VALUTAR EURO BNR 22 07 2020]]</f>
        <v>1453.8955806698209</v>
      </c>
      <c r="N1927" s="49">
        <v>1999</v>
      </c>
      <c r="O1927" s="54"/>
      <c r="P1927" s="54">
        <v>1546</v>
      </c>
      <c r="Q1927" s="54"/>
      <c r="R1927" s="54">
        <f>Data5[[#This Row],[PERSOANE ÎNSCRISE ÎN LISTELE ELECTORALE (TURUL 1)            ]]+Data5[[#This Row],[PERSOANE ÎNSCRISE ÎN LISTELE ELECTORALE (TURUL AL 2-LEA)]]</f>
        <v>1999</v>
      </c>
      <c r="S1927" s="54">
        <f>Data5[[#This Row],[PERSOANE CARE AU PARTICIPAT LA VOT (TURUL 1)]]+Data5[[#This Row],[PERSOANE CARE AU PARTICIPAT LA VOT  (TURUL AL 2-LEA)]]</f>
        <v>1546</v>
      </c>
      <c r="T1927" s="41">
        <f>Data5[[#This Row],[TOTAL CHELTUIELI LEI]]/Data5[[#This Row],[NUMĂRUL PERSOANELOR ÎNSCRISE ÎN LISTELE ELECTORALE]]</f>
        <v>3.5202601300650325</v>
      </c>
      <c r="U1927" s="41">
        <f>Data5[[#This Row],[TOTAL CHELTUIELI EURO]]/Data5[[#This Row],[NUMĂRUL PERSOANELOR ÎNSCRISE ÎN LISTELE ELECTORALE]]</f>
        <v>0.7273114460579394</v>
      </c>
      <c r="V1927" s="41">
        <f>Data5[[#This Row],[TOTAL CHELTUIELI LEI]]/Data5[[#This Row],[NUMĂRUL PERSOANELOR CARE AU PARTICIPAT LA VOT]]</f>
        <v>4.5517464424320826</v>
      </c>
      <c r="W1927" s="41">
        <f>Data5[[#This Row],[TOTAL CHELTUIELI EURO]]/Data5[[#This Row],[NUMĂRUL PERSOANELOR CARE AU PARTICIPAT LA VOT]]</f>
        <v>0.94042404959238091</v>
      </c>
      <c r="X1927" s="43">
        <v>4.8400999999999996</v>
      </c>
      <c r="Y1927" s="114" t="s">
        <v>2884</v>
      </c>
      <c r="Z1927" s="44">
        <v>3</v>
      </c>
      <c r="AA1927" s="115" t="s">
        <v>3105</v>
      </c>
      <c r="AB1927" s="44">
        <v>0</v>
      </c>
      <c r="AC1927" s="45"/>
    </row>
    <row r="1928" spans="1:29" x14ac:dyDescent="0.2">
      <c r="A1928" s="37">
        <v>1927</v>
      </c>
      <c r="B1928" s="38" t="s">
        <v>253</v>
      </c>
      <c r="C1928" s="39" t="s">
        <v>308</v>
      </c>
      <c r="D1928" s="40">
        <v>44101</v>
      </c>
      <c r="E1928" s="38">
        <v>1</v>
      </c>
      <c r="F1928" s="38"/>
      <c r="G1928" s="38" t="s">
        <v>2</v>
      </c>
      <c r="H1928" s="38" t="s">
        <v>2</v>
      </c>
      <c r="I1928" s="41">
        <v>22000</v>
      </c>
      <c r="J1928" s="41">
        <v>10000</v>
      </c>
      <c r="K1928" s="41">
        <v>16500</v>
      </c>
      <c r="L1928" s="41">
        <f>SUM(Data5[[#This Row],[CHELTUIELI DE PERSONAL LEI]:[CHELTUIELI DE CAPITAL (ACTIVE NEFINANCIARE ) LEI]])</f>
        <v>48500</v>
      </c>
      <c r="M1928" s="41">
        <f>Data5[[#This Row],[TOTAL CHELTUIELI LEI]]/Data5[[#This Row],[CURS VALUTAR EURO BNR 22 07 2020]]</f>
        <v>10020.454122848701</v>
      </c>
      <c r="N1928" s="49">
        <v>1380</v>
      </c>
      <c r="O1928" s="54"/>
      <c r="P1928" s="54">
        <v>954</v>
      </c>
      <c r="Q1928" s="54"/>
      <c r="R1928" s="54">
        <f>Data5[[#This Row],[PERSOANE ÎNSCRISE ÎN LISTELE ELECTORALE (TURUL 1)            ]]+Data5[[#This Row],[PERSOANE ÎNSCRISE ÎN LISTELE ELECTORALE (TURUL AL 2-LEA)]]</f>
        <v>1380</v>
      </c>
      <c r="S1928" s="54">
        <f>Data5[[#This Row],[PERSOANE CARE AU PARTICIPAT LA VOT (TURUL 1)]]+Data5[[#This Row],[PERSOANE CARE AU PARTICIPAT LA VOT  (TURUL AL 2-LEA)]]</f>
        <v>954</v>
      </c>
      <c r="T1928" s="41">
        <f>Data5[[#This Row],[TOTAL CHELTUIELI LEI]]/Data5[[#This Row],[NUMĂRUL PERSOANELOR ÎNSCRISE ÎN LISTELE ELECTORALE]]</f>
        <v>35.144927536231883</v>
      </c>
      <c r="U1928" s="41">
        <f>Data5[[#This Row],[TOTAL CHELTUIELI EURO]]/Data5[[#This Row],[NUMĂRUL PERSOANELOR ÎNSCRISE ÎN LISTELE ELECTORALE]]</f>
        <v>7.2611986397454356</v>
      </c>
      <c r="V1928" s="41">
        <f>Data5[[#This Row],[TOTAL CHELTUIELI LEI]]/Data5[[#This Row],[NUMĂRUL PERSOANELOR CARE AU PARTICIPAT LA VOT]]</f>
        <v>50.838574423480082</v>
      </c>
      <c r="W1928" s="41">
        <f>Data5[[#This Row],[TOTAL CHELTUIELI EURO]]/Data5[[#This Row],[NUMĂRUL PERSOANELOR CARE AU PARTICIPAT LA VOT]]</f>
        <v>10.503620673845599</v>
      </c>
      <c r="X1928" s="43">
        <v>4.8400999999999996</v>
      </c>
      <c r="Y1928" s="114" t="s">
        <v>2921</v>
      </c>
      <c r="Z1928" s="44">
        <v>35</v>
      </c>
      <c r="AA1928" s="115" t="s">
        <v>3113</v>
      </c>
      <c r="AB1928" s="44">
        <v>7</v>
      </c>
      <c r="AC1928" s="45"/>
    </row>
    <row r="1929" spans="1:29" x14ac:dyDescent="0.2">
      <c r="A1929" s="37">
        <v>1928</v>
      </c>
      <c r="B1929" s="38" t="s">
        <v>253</v>
      </c>
      <c r="C1929" s="39" t="s">
        <v>309</v>
      </c>
      <c r="D1929" s="40">
        <v>44101</v>
      </c>
      <c r="E1929" s="38">
        <v>1</v>
      </c>
      <c r="F1929" s="38"/>
      <c r="G1929" s="38" t="s">
        <v>2</v>
      </c>
      <c r="H1929" s="38" t="s">
        <v>2</v>
      </c>
      <c r="I1929" s="41">
        <v>720</v>
      </c>
      <c r="J1929" s="41">
        <v>4191</v>
      </c>
      <c r="K1929" s="41">
        <v>0</v>
      </c>
      <c r="L1929" s="41">
        <f>SUM(Data5[[#This Row],[CHELTUIELI DE PERSONAL LEI]:[CHELTUIELI DE CAPITAL (ACTIVE NEFINANCIARE ) LEI]])</f>
        <v>4911</v>
      </c>
      <c r="M1929" s="41">
        <f>Data5[[#This Row],[TOTAL CHELTUIELI LEI]]/Data5[[#This Row],[CURS VALUTAR EURO BNR 22 07 2020]]</f>
        <v>1014.6484576764943</v>
      </c>
      <c r="N1929" s="49">
        <v>853</v>
      </c>
      <c r="O1929" s="54"/>
      <c r="P1929" s="54">
        <v>861</v>
      </c>
      <c r="Q1929" s="54"/>
      <c r="R1929" s="54">
        <f>Data5[[#This Row],[PERSOANE ÎNSCRISE ÎN LISTELE ELECTORALE (TURUL 1)            ]]+Data5[[#This Row],[PERSOANE ÎNSCRISE ÎN LISTELE ELECTORALE (TURUL AL 2-LEA)]]</f>
        <v>853</v>
      </c>
      <c r="S1929" s="54">
        <f>Data5[[#This Row],[PERSOANE CARE AU PARTICIPAT LA VOT (TURUL 1)]]+Data5[[#This Row],[PERSOANE CARE AU PARTICIPAT LA VOT  (TURUL AL 2-LEA)]]</f>
        <v>861</v>
      </c>
      <c r="T1929" s="41">
        <f>Data5[[#This Row],[TOTAL CHELTUIELI LEI]]/Data5[[#This Row],[NUMĂRUL PERSOANELOR ÎNSCRISE ÎN LISTELE ELECTORALE]]</f>
        <v>5.7573270808909731</v>
      </c>
      <c r="U1929" s="41">
        <f>Data5[[#This Row],[TOTAL CHELTUIELI EURO]]/Data5[[#This Row],[NUMĂRUL PERSOANELOR ÎNSCRISE ÎN LISTELE ELECTORALE]]</f>
        <v>1.1895058120474729</v>
      </c>
      <c r="V1929" s="41">
        <f>Data5[[#This Row],[TOTAL CHELTUIELI LEI]]/Data5[[#This Row],[NUMĂRUL PERSOANELOR CARE AU PARTICIPAT LA VOT]]</f>
        <v>5.7038327526132404</v>
      </c>
      <c r="W1929" s="41">
        <f>Data5[[#This Row],[TOTAL CHELTUIELI EURO]]/Data5[[#This Row],[NUMĂRUL PERSOANELOR CARE AU PARTICIPAT LA VOT]]</f>
        <v>1.1784534932363464</v>
      </c>
      <c r="X1929" s="43">
        <v>4.8400999999999996</v>
      </c>
      <c r="Y1929" s="114" t="s">
        <v>2892</v>
      </c>
      <c r="Z1929" s="44">
        <v>5</v>
      </c>
      <c r="AA1929" s="115" t="s">
        <v>3107</v>
      </c>
      <c r="AB1929" s="44">
        <v>1</v>
      </c>
      <c r="AC1929" s="45"/>
    </row>
    <row r="1930" spans="1:29" x14ac:dyDescent="0.2">
      <c r="A1930" s="37">
        <v>1929</v>
      </c>
      <c r="B1930" s="38" t="s">
        <v>253</v>
      </c>
      <c r="C1930" s="39" t="s">
        <v>310</v>
      </c>
      <c r="D1930" s="40">
        <v>44101</v>
      </c>
      <c r="E1930" s="38">
        <v>1</v>
      </c>
      <c r="F1930" s="38"/>
      <c r="G1930" s="38" t="s">
        <v>2</v>
      </c>
      <c r="H1930" s="38" t="s">
        <v>2</v>
      </c>
      <c r="I1930" s="41">
        <v>600</v>
      </c>
      <c r="J1930" s="41">
        <v>10598</v>
      </c>
      <c r="K1930" s="41">
        <v>0</v>
      </c>
      <c r="L1930" s="41">
        <f>SUM(Data5[[#This Row],[CHELTUIELI DE PERSONAL LEI]:[CHELTUIELI DE CAPITAL (ACTIVE NEFINANCIARE ) LEI]])</f>
        <v>11198</v>
      </c>
      <c r="M1930" s="41">
        <f>Data5[[#This Row],[TOTAL CHELTUIELI LEI]]/Data5[[#This Row],[CURS VALUTAR EURO BNR 22 07 2020]]</f>
        <v>2313.5885622197889</v>
      </c>
      <c r="N1930" s="49">
        <v>966</v>
      </c>
      <c r="O1930" s="54"/>
      <c r="P1930" s="54">
        <v>693</v>
      </c>
      <c r="Q1930" s="54"/>
      <c r="R1930" s="54">
        <f>Data5[[#This Row],[PERSOANE ÎNSCRISE ÎN LISTELE ELECTORALE (TURUL 1)            ]]+Data5[[#This Row],[PERSOANE ÎNSCRISE ÎN LISTELE ELECTORALE (TURUL AL 2-LEA)]]</f>
        <v>966</v>
      </c>
      <c r="S1930" s="54">
        <f>Data5[[#This Row],[PERSOANE CARE AU PARTICIPAT LA VOT (TURUL 1)]]+Data5[[#This Row],[PERSOANE CARE AU PARTICIPAT LA VOT  (TURUL AL 2-LEA)]]</f>
        <v>693</v>
      </c>
      <c r="T1930" s="41">
        <f>Data5[[#This Row],[TOTAL CHELTUIELI LEI]]/Data5[[#This Row],[NUMĂRUL PERSOANELOR ÎNSCRISE ÎN LISTELE ELECTORALE]]</f>
        <v>11.592132505175984</v>
      </c>
      <c r="U1930" s="41">
        <f>Data5[[#This Row],[TOTAL CHELTUIELI EURO]]/Data5[[#This Row],[NUMĂRUL PERSOANELOR ÎNSCRISE ÎN LISTELE ELECTORALE]]</f>
        <v>2.3950192155484356</v>
      </c>
      <c r="V1930" s="41">
        <f>Data5[[#This Row],[TOTAL CHELTUIELI LEI]]/Data5[[#This Row],[NUMĂRUL PERSOANELOR CARE AU PARTICIPAT LA VOT]]</f>
        <v>16.158730158730158</v>
      </c>
      <c r="W1930" s="41">
        <f>Data5[[#This Row],[TOTAL CHELTUIELI EURO]]/Data5[[#This Row],[NUMĂRUL PERSOANELOR CARE AU PARTICIPAT LA VOT]]</f>
        <v>3.3385116337947891</v>
      </c>
      <c r="X1930" s="43">
        <v>4.8400999999999996</v>
      </c>
      <c r="Y1930" s="114" t="s">
        <v>2888</v>
      </c>
      <c r="Z1930" s="44">
        <v>11</v>
      </c>
      <c r="AA1930" s="115" t="s">
        <v>3108</v>
      </c>
      <c r="AB1930" s="44">
        <v>2</v>
      </c>
      <c r="AC1930" s="45"/>
    </row>
    <row r="1931" spans="1:29" x14ac:dyDescent="0.2">
      <c r="A1931" s="37">
        <v>1930</v>
      </c>
      <c r="B1931" s="38" t="s">
        <v>253</v>
      </c>
      <c r="C1931" s="39" t="s">
        <v>311</v>
      </c>
      <c r="D1931" s="40">
        <v>44101</v>
      </c>
      <c r="E1931" s="38">
        <v>1</v>
      </c>
      <c r="F1931" s="38"/>
      <c r="G1931" s="38" t="s">
        <v>2</v>
      </c>
      <c r="H1931" s="38" t="s">
        <v>2</v>
      </c>
      <c r="I1931" s="41">
        <v>1100</v>
      </c>
      <c r="J1931" s="41">
        <v>5911</v>
      </c>
      <c r="K1931" s="41">
        <v>0</v>
      </c>
      <c r="L1931" s="41">
        <f>SUM(Data5[[#This Row],[CHELTUIELI DE PERSONAL LEI]:[CHELTUIELI DE CAPITAL (ACTIVE NEFINANCIARE ) LEI]])</f>
        <v>7011</v>
      </c>
      <c r="M1931" s="41">
        <f>Data5[[#This Row],[TOTAL CHELTUIELI LEI]]/Data5[[#This Row],[CURS VALUTAR EURO BNR 22 07 2020]]</f>
        <v>1448.5237908307681</v>
      </c>
      <c r="N1931" s="49">
        <v>1850</v>
      </c>
      <c r="O1931" s="54"/>
      <c r="P1931" s="54">
        <v>1178</v>
      </c>
      <c r="Q1931" s="54"/>
      <c r="R1931" s="54">
        <f>Data5[[#This Row],[PERSOANE ÎNSCRISE ÎN LISTELE ELECTORALE (TURUL 1)            ]]+Data5[[#This Row],[PERSOANE ÎNSCRISE ÎN LISTELE ELECTORALE (TURUL AL 2-LEA)]]</f>
        <v>1850</v>
      </c>
      <c r="S1931" s="54">
        <f>Data5[[#This Row],[PERSOANE CARE AU PARTICIPAT LA VOT (TURUL 1)]]+Data5[[#This Row],[PERSOANE CARE AU PARTICIPAT LA VOT  (TURUL AL 2-LEA)]]</f>
        <v>1178</v>
      </c>
      <c r="T1931" s="41">
        <f>Data5[[#This Row],[TOTAL CHELTUIELI LEI]]/Data5[[#This Row],[NUMĂRUL PERSOANELOR ÎNSCRISE ÎN LISTELE ELECTORALE]]</f>
        <v>3.7897297297297299</v>
      </c>
      <c r="U1931" s="41">
        <f>Data5[[#This Row],[TOTAL CHELTUIELI EURO]]/Data5[[#This Row],[NUMĂRUL PERSOANELOR ÎNSCRISE ÎN LISTELE ELECTORALE]]</f>
        <v>0.78298583288149626</v>
      </c>
      <c r="V1931" s="41">
        <f>Data5[[#This Row],[TOTAL CHELTUIELI LEI]]/Data5[[#This Row],[NUMĂRUL PERSOANELOR CARE AU PARTICIPAT LA VOT]]</f>
        <v>5.9516129032258061</v>
      </c>
      <c r="W1931" s="41">
        <f>Data5[[#This Row],[TOTAL CHELTUIELI EURO]]/Data5[[#This Row],[NUMĂRUL PERSOANELOR CARE AU PARTICIPAT LA VOT]]</f>
        <v>1.2296466815201768</v>
      </c>
      <c r="X1931" s="43">
        <v>4.8400999999999996</v>
      </c>
      <c r="Y1931" s="114" t="s">
        <v>2884</v>
      </c>
      <c r="Z1931" s="44">
        <v>3</v>
      </c>
      <c r="AA1931" s="115" t="s">
        <v>3105</v>
      </c>
      <c r="AB1931" s="44">
        <v>0</v>
      </c>
      <c r="AC1931" s="45"/>
    </row>
    <row r="1932" spans="1:29" x14ac:dyDescent="0.2">
      <c r="A1932" s="37">
        <v>1931</v>
      </c>
      <c r="B1932" s="38" t="s">
        <v>253</v>
      </c>
      <c r="C1932" s="39" t="s">
        <v>312</v>
      </c>
      <c r="D1932" s="40">
        <v>44101</v>
      </c>
      <c r="E1932" s="38">
        <v>1</v>
      </c>
      <c r="F1932" s="38"/>
      <c r="G1932" s="38" t="s">
        <v>2</v>
      </c>
      <c r="H1932" s="38" t="s">
        <v>2</v>
      </c>
      <c r="I1932" s="41">
        <v>2400</v>
      </c>
      <c r="J1932" s="41">
        <v>3363</v>
      </c>
      <c r="K1932" s="41">
        <v>0</v>
      </c>
      <c r="L1932" s="41">
        <f>SUM(Data5[[#This Row],[CHELTUIELI DE PERSONAL LEI]:[CHELTUIELI DE CAPITAL (ACTIVE NEFINANCIARE ) LEI]])</f>
        <v>5763</v>
      </c>
      <c r="M1932" s="41">
        <f>Data5[[#This Row],[TOTAL CHELTUIELI LEI]]/Data5[[#This Row],[CURS VALUTAR EURO BNR 22 07 2020]]</f>
        <v>1190.6778785562283</v>
      </c>
      <c r="N1932" s="49">
        <v>1255</v>
      </c>
      <c r="O1932" s="54"/>
      <c r="P1932" s="54">
        <v>917</v>
      </c>
      <c r="Q1932" s="54"/>
      <c r="R1932" s="54">
        <f>Data5[[#This Row],[PERSOANE ÎNSCRISE ÎN LISTELE ELECTORALE (TURUL 1)            ]]+Data5[[#This Row],[PERSOANE ÎNSCRISE ÎN LISTELE ELECTORALE (TURUL AL 2-LEA)]]</f>
        <v>1255</v>
      </c>
      <c r="S1932" s="54">
        <f>Data5[[#This Row],[PERSOANE CARE AU PARTICIPAT LA VOT (TURUL 1)]]+Data5[[#This Row],[PERSOANE CARE AU PARTICIPAT LA VOT  (TURUL AL 2-LEA)]]</f>
        <v>917</v>
      </c>
      <c r="T1932" s="41">
        <f>Data5[[#This Row],[TOTAL CHELTUIELI LEI]]/Data5[[#This Row],[NUMĂRUL PERSOANELOR ÎNSCRISE ÎN LISTELE ELECTORALE]]</f>
        <v>4.5920318725099598</v>
      </c>
      <c r="U1932" s="41">
        <f>Data5[[#This Row],[TOTAL CHELTUIELI EURO]]/Data5[[#This Row],[NUMĂRUL PERSOANELOR ÎNSCRISE ÎN LISTELE ELECTORALE]]</f>
        <v>0.94874731359062014</v>
      </c>
      <c r="V1932" s="41">
        <f>Data5[[#This Row],[TOTAL CHELTUIELI LEI]]/Data5[[#This Row],[NUMĂRUL PERSOANELOR CARE AU PARTICIPAT LA VOT]]</f>
        <v>6.2846237731733918</v>
      </c>
      <c r="W1932" s="41">
        <f>Data5[[#This Row],[TOTAL CHELTUIELI EURO]]/Data5[[#This Row],[NUMĂRUL PERSOANELOR CARE AU PARTICIPAT LA VOT]]</f>
        <v>1.2984491587308924</v>
      </c>
      <c r="X1932" s="43">
        <v>4.8400999999999996</v>
      </c>
      <c r="Y1932" s="114" t="s">
        <v>2895</v>
      </c>
      <c r="Z1932" s="44">
        <v>4</v>
      </c>
      <c r="AA1932" s="115" t="s">
        <v>3105</v>
      </c>
      <c r="AB1932" s="44">
        <v>0</v>
      </c>
      <c r="AC1932" s="45"/>
    </row>
    <row r="1933" spans="1:29" x14ac:dyDescent="0.2">
      <c r="A1933" s="37">
        <v>1932</v>
      </c>
      <c r="B1933" s="38" t="s">
        <v>253</v>
      </c>
      <c r="C1933" s="39" t="s">
        <v>313</v>
      </c>
      <c r="D1933" s="40">
        <v>44101</v>
      </c>
      <c r="E1933" s="38">
        <v>1</v>
      </c>
      <c r="F1933" s="38"/>
      <c r="G1933" s="38" t="s">
        <v>2</v>
      </c>
      <c r="H1933" s="38" t="s">
        <v>2</v>
      </c>
      <c r="I1933" s="41">
        <v>3000</v>
      </c>
      <c r="J1933" s="41">
        <v>1923</v>
      </c>
      <c r="K1933" s="41">
        <v>0</v>
      </c>
      <c r="L1933" s="41">
        <f>SUM(Data5[[#This Row],[CHELTUIELI DE PERSONAL LEI]:[CHELTUIELI DE CAPITAL (ACTIVE NEFINANCIARE ) LEI]])</f>
        <v>4923</v>
      </c>
      <c r="M1933" s="41">
        <f>Data5[[#This Row],[TOTAL CHELTUIELI LEI]]/Data5[[#This Row],[CURS VALUTAR EURO BNR 22 07 2020]]</f>
        <v>1017.1277452945188</v>
      </c>
      <c r="N1933" s="49">
        <v>3900</v>
      </c>
      <c r="O1933" s="54"/>
      <c r="P1933" s="54">
        <v>2399</v>
      </c>
      <c r="Q1933" s="54"/>
      <c r="R1933" s="54">
        <f>Data5[[#This Row],[PERSOANE ÎNSCRISE ÎN LISTELE ELECTORALE (TURUL 1)            ]]+Data5[[#This Row],[PERSOANE ÎNSCRISE ÎN LISTELE ELECTORALE (TURUL AL 2-LEA)]]</f>
        <v>3900</v>
      </c>
      <c r="S1933" s="54">
        <f>Data5[[#This Row],[PERSOANE CARE AU PARTICIPAT LA VOT (TURUL 1)]]+Data5[[#This Row],[PERSOANE CARE AU PARTICIPAT LA VOT  (TURUL AL 2-LEA)]]</f>
        <v>2399</v>
      </c>
      <c r="T1933" s="41">
        <f>Data5[[#This Row],[TOTAL CHELTUIELI LEI]]/Data5[[#This Row],[NUMĂRUL PERSOANELOR ÎNSCRISE ÎN LISTELE ELECTORALE]]</f>
        <v>1.2623076923076924</v>
      </c>
      <c r="U1933" s="41">
        <f>Data5[[#This Row],[TOTAL CHELTUIELI EURO]]/Data5[[#This Row],[NUMĂRUL PERSOANELOR ÎNSCRISE ÎN LISTELE ELECTORALE]]</f>
        <v>0.26080198597295356</v>
      </c>
      <c r="V1933" s="41">
        <f>Data5[[#This Row],[TOTAL CHELTUIELI LEI]]/Data5[[#This Row],[NUMĂRUL PERSOANELOR CARE AU PARTICIPAT LA VOT]]</f>
        <v>2.0521050437682367</v>
      </c>
      <c r="W1933" s="41">
        <f>Data5[[#This Row],[TOTAL CHELTUIELI EURO]]/Data5[[#This Row],[NUMĂRUL PERSOANELOR CARE AU PARTICIPAT LA VOT]]</f>
        <v>0.42397988549167104</v>
      </c>
      <c r="X1933" s="43">
        <v>4.8400999999999996</v>
      </c>
      <c r="Y1933" s="114" t="s">
        <v>2894</v>
      </c>
      <c r="Z1933" s="44">
        <v>1</v>
      </c>
      <c r="AA1933" s="115" t="s">
        <v>3105</v>
      </c>
      <c r="AB1933" s="44">
        <v>0</v>
      </c>
      <c r="AC1933" s="45"/>
    </row>
    <row r="1934" spans="1:29" x14ac:dyDescent="0.2">
      <c r="A1934" s="37">
        <v>1933</v>
      </c>
      <c r="B1934" s="38" t="s">
        <v>253</v>
      </c>
      <c r="C1934" s="39" t="s">
        <v>314</v>
      </c>
      <c r="D1934" s="40">
        <v>44101</v>
      </c>
      <c r="E1934" s="38">
        <v>1</v>
      </c>
      <c r="F1934" s="38"/>
      <c r="G1934" s="38" t="s">
        <v>2</v>
      </c>
      <c r="H1934" s="38" t="s">
        <v>2</v>
      </c>
      <c r="I1934" s="41">
        <v>0</v>
      </c>
      <c r="J1934" s="41">
        <v>5155</v>
      </c>
      <c r="K1934" s="41">
        <v>0</v>
      </c>
      <c r="L1934" s="41">
        <f>SUM(Data5[[#This Row],[CHELTUIELI DE PERSONAL LEI]:[CHELTUIELI DE CAPITAL (ACTIVE NEFINANCIARE ) LEI]])</f>
        <v>5155</v>
      </c>
      <c r="M1934" s="41">
        <f>Data5[[#This Row],[TOTAL CHELTUIELI LEI]]/Data5[[#This Row],[CURS VALUTAR EURO BNR 22 07 2020]]</f>
        <v>1065.0606392429909</v>
      </c>
      <c r="N1934" s="49">
        <v>2471</v>
      </c>
      <c r="O1934" s="54"/>
      <c r="P1934" s="54">
        <v>1789</v>
      </c>
      <c r="Q1934" s="54"/>
      <c r="R1934" s="54">
        <f>Data5[[#This Row],[PERSOANE ÎNSCRISE ÎN LISTELE ELECTORALE (TURUL 1)            ]]+Data5[[#This Row],[PERSOANE ÎNSCRISE ÎN LISTELE ELECTORALE (TURUL AL 2-LEA)]]</f>
        <v>2471</v>
      </c>
      <c r="S1934" s="54">
        <f>Data5[[#This Row],[PERSOANE CARE AU PARTICIPAT LA VOT (TURUL 1)]]+Data5[[#This Row],[PERSOANE CARE AU PARTICIPAT LA VOT  (TURUL AL 2-LEA)]]</f>
        <v>1789</v>
      </c>
      <c r="T1934" s="41">
        <f>Data5[[#This Row],[TOTAL CHELTUIELI LEI]]/Data5[[#This Row],[NUMĂRUL PERSOANELOR ÎNSCRISE ÎN LISTELE ELECTORALE]]</f>
        <v>2.0861999190611087</v>
      </c>
      <c r="U1934" s="41">
        <f>Data5[[#This Row],[TOTAL CHELTUIELI EURO]]/Data5[[#This Row],[NUMĂRUL PERSOANELOR ÎNSCRISE ÎN LISTELE ELECTORALE]]</f>
        <v>0.43102413567097969</v>
      </c>
      <c r="V1934" s="41">
        <f>Data5[[#This Row],[TOTAL CHELTUIELI LEI]]/Data5[[#This Row],[NUMĂRUL PERSOANELOR CARE AU PARTICIPAT LA VOT]]</f>
        <v>2.8814980435997763</v>
      </c>
      <c r="W1934" s="41">
        <f>Data5[[#This Row],[TOTAL CHELTUIELI EURO]]/Data5[[#This Row],[NUMĂRUL PERSOANELOR CARE AU PARTICIPAT LA VOT]]</f>
        <v>0.59533853507154322</v>
      </c>
      <c r="X1934" s="43">
        <v>4.8400999999999996</v>
      </c>
      <c r="Y1934" s="114" t="s">
        <v>2891</v>
      </c>
      <c r="Z1934" s="44">
        <v>2</v>
      </c>
      <c r="AA1934" s="115" t="s">
        <v>3105</v>
      </c>
      <c r="AB1934" s="44">
        <v>0</v>
      </c>
      <c r="AC1934" s="45"/>
    </row>
    <row r="1935" spans="1:29" x14ac:dyDescent="0.2">
      <c r="A1935" s="37">
        <v>1934</v>
      </c>
      <c r="B1935" s="38" t="s">
        <v>253</v>
      </c>
      <c r="C1935" s="39" t="s">
        <v>315</v>
      </c>
      <c r="D1935" s="40">
        <v>44101</v>
      </c>
      <c r="E1935" s="38">
        <v>1</v>
      </c>
      <c r="F1935" s="38"/>
      <c r="G1935" s="38" t="s">
        <v>2</v>
      </c>
      <c r="H1935" s="38" t="s">
        <v>2</v>
      </c>
      <c r="I1935" s="41">
        <v>0</v>
      </c>
      <c r="J1935" s="41">
        <v>1152</v>
      </c>
      <c r="K1935" s="41">
        <v>0</v>
      </c>
      <c r="L1935" s="41">
        <f>SUM(Data5[[#This Row],[CHELTUIELI DE PERSONAL LEI]:[CHELTUIELI DE CAPITAL (ACTIVE NEFINANCIARE ) LEI]])</f>
        <v>1152</v>
      </c>
      <c r="M1935" s="41">
        <f>Data5[[#This Row],[TOTAL CHELTUIELI LEI]]/Data5[[#This Row],[CURS VALUTAR EURO BNR 22 07 2020]]</f>
        <v>238.01161133034444</v>
      </c>
      <c r="N1935" s="49">
        <v>1644</v>
      </c>
      <c r="O1935" s="54"/>
      <c r="P1935" s="54">
        <v>1182</v>
      </c>
      <c r="Q1935" s="54"/>
      <c r="R1935" s="54">
        <f>Data5[[#This Row],[PERSOANE ÎNSCRISE ÎN LISTELE ELECTORALE (TURUL 1)            ]]+Data5[[#This Row],[PERSOANE ÎNSCRISE ÎN LISTELE ELECTORALE (TURUL AL 2-LEA)]]</f>
        <v>1644</v>
      </c>
      <c r="S1935" s="54">
        <f>Data5[[#This Row],[PERSOANE CARE AU PARTICIPAT LA VOT (TURUL 1)]]+Data5[[#This Row],[PERSOANE CARE AU PARTICIPAT LA VOT  (TURUL AL 2-LEA)]]</f>
        <v>1182</v>
      </c>
      <c r="T1935" s="41">
        <f>Data5[[#This Row],[TOTAL CHELTUIELI LEI]]/Data5[[#This Row],[NUMĂRUL PERSOANELOR ÎNSCRISE ÎN LISTELE ELECTORALE]]</f>
        <v>0.7007299270072993</v>
      </c>
      <c r="U1935" s="41">
        <f>Data5[[#This Row],[TOTAL CHELTUIELI EURO]]/Data5[[#This Row],[NUMĂRUL PERSOANELOR ÎNSCRISE ÎN LISTELE ELECTORALE]]</f>
        <v>0.14477591930069614</v>
      </c>
      <c r="V1935" s="41">
        <f>Data5[[#This Row],[TOTAL CHELTUIELI LEI]]/Data5[[#This Row],[NUMĂRUL PERSOANELOR CARE AU PARTICIPAT LA VOT]]</f>
        <v>0.97461928934010156</v>
      </c>
      <c r="W1935" s="41">
        <f>Data5[[#This Row],[TOTAL CHELTUIELI EURO]]/Data5[[#This Row],[NUMĂRUL PERSOANELOR CARE AU PARTICIPAT LA VOT]]</f>
        <v>0.20136346136238953</v>
      </c>
      <c r="X1935" s="43">
        <v>4.8400999999999996</v>
      </c>
      <c r="Y1935" s="114" t="s">
        <v>2890</v>
      </c>
      <c r="Z1935" s="44">
        <v>0</v>
      </c>
      <c r="AA1935" s="115" t="s">
        <v>3105</v>
      </c>
      <c r="AB1935" s="44">
        <v>0</v>
      </c>
      <c r="AC1935" s="45"/>
    </row>
    <row r="1936" spans="1:29" x14ac:dyDescent="0.2">
      <c r="A1936" s="37">
        <v>1935</v>
      </c>
      <c r="B1936" s="38" t="s">
        <v>253</v>
      </c>
      <c r="C1936" s="39" t="s">
        <v>316</v>
      </c>
      <c r="D1936" s="40">
        <v>44101</v>
      </c>
      <c r="E1936" s="38">
        <v>1</v>
      </c>
      <c r="F1936" s="38"/>
      <c r="G1936" s="38" t="s">
        <v>2</v>
      </c>
      <c r="H1936" s="38" t="s">
        <v>2</v>
      </c>
      <c r="I1936" s="41">
        <v>0</v>
      </c>
      <c r="J1936" s="41">
        <v>8253</v>
      </c>
      <c r="K1936" s="41">
        <v>0</v>
      </c>
      <c r="L1936" s="41">
        <f>SUM(Data5[[#This Row],[CHELTUIELI DE PERSONAL LEI]:[CHELTUIELI DE CAPITAL (ACTIVE NEFINANCIARE ) LEI]])</f>
        <v>8253</v>
      </c>
      <c r="M1936" s="41">
        <f>Data5[[#This Row],[TOTAL CHELTUIELI LEI]]/Data5[[#This Row],[CURS VALUTAR EURO BNR 22 07 2020]]</f>
        <v>1705.1300592962957</v>
      </c>
      <c r="N1936" s="49">
        <v>2435</v>
      </c>
      <c r="O1936" s="54"/>
      <c r="P1936" s="54">
        <v>1876</v>
      </c>
      <c r="Q1936" s="54"/>
      <c r="R1936" s="54">
        <f>Data5[[#This Row],[PERSOANE ÎNSCRISE ÎN LISTELE ELECTORALE (TURUL 1)            ]]+Data5[[#This Row],[PERSOANE ÎNSCRISE ÎN LISTELE ELECTORALE (TURUL AL 2-LEA)]]</f>
        <v>2435</v>
      </c>
      <c r="S1936" s="54">
        <f>Data5[[#This Row],[PERSOANE CARE AU PARTICIPAT LA VOT (TURUL 1)]]+Data5[[#This Row],[PERSOANE CARE AU PARTICIPAT LA VOT  (TURUL AL 2-LEA)]]</f>
        <v>1876</v>
      </c>
      <c r="T1936" s="41">
        <f>Data5[[#This Row],[TOTAL CHELTUIELI LEI]]/Data5[[#This Row],[NUMĂRUL PERSOANELOR ÎNSCRISE ÎN LISTELE ELECTORALE]]</f>
        <v>3.3893223819301848</v>
      </c>
      <c r="U1936" s="41">
        <f>Data5[[#This Row],[TOTAL CHELTUIELI EURO]]/Data5[[#This Row],[NUMĂRUL PERSOANELOR ÎNSCRISE ÎN LISTELE ELECTORALE]]</f>
        <v>0.70025875125104542</v>
      </c>
      <c r="V1936" s="41">
        <f>Data5[[#This Row],[TOTAL CHELTUIELI LEI]]/Data5[[#This Row],[NUMĂRUL PERSOANELOR CARE AU PARTICIPAT LA VOT]]</f>
        <v>4.3992537313432836</v>
      </c>
      <c r="W1936" s="41">
        <f>Data5[[#This Row],[TOTAL CHELTUIELI EURO]]/Data5[[#This Row],[NUMĂRUL PERSOANELOR CARE AU PARTICIPAT LA VOT]]</f>
        <v>0.90891794205559473</v>
      </c>
      <c r="X1936" s="43">
        <v>4.8400999999999996</v>
      </c>
      <c r="Y1936" s="114" t="s">
        <v>2884</v>
      </c>
      <c r="Z1936" s="44">
        <v>3</v>
      </c>
      <c r="AA1936" s="115" t="s">
        <v>3105</v>
      </c>
      <c r="AB1936" s="44">
        <v>0</v>
      </c>
      <c r="AC1936" s="45"/>
    </row>
    <row r="1937" spans="1:29" x14ac:dyDescent="0.2">
      <c r="A1937" s="37">
        <v>1936</v>
      </c>
      <c r="B1937" s="38" t="s">
        <v>253</v>
      </c>
      <c r="C1937" s="39" t="s">
        <v>317</v>
      </c>
      <c r="D1937" s="40">
        <v>44101</v>
      </c>
      <c r="E1937" s="38">
        <v>1</v>
      </c>
      <c r="F1937" s="38"/>
      <c r="G1937" s="38" t="s">
        <v>2</v>
      </c>
      <c r="H1937" s="38" t="s">
        <v>2</v>
      </c>
      <c r="I1937" s="41">
        <v>680</v>
      </c>
      <c r="J1937" s="41">
        <v>2787</v>
      </c>
      <c r="K1937" s="41">
        <v>481.96</v>
      </c>
      <c r="L1937" s="41">
        <f>SUM(Data5[[#This Row],[CHELTUIELI DE PERSONAL LEI]:[CHELTUIELI DE CAPITAL (ACTIVE NEFINANCIARE ) LEI]])</f>
        <v>3948.96</v>
      </c>
      <c r="M1937" s="41">
        <f>Data5[[#This Row],[TOTAL CHELTUIELI LEI]]/Data5[[#This Row],[CURS VALUTAR EURO BNR 22 07 2020]]</f>
        <v>815.88396933947649</v>
      </c>
      <c r="N1937" s="49">
        <v>1558</v>
      </c>
      <c r="O1937" s="54"/>
      <c r="P1937" s="54">
        <v>1178</v>
      </c>
      <c r="Q1937" s="54"/>
      <c r="R1937" s="54">
        <f>Data5[[#This Row],[PERSOANE ÎNSCRISE ÎN LISTELE ELECTORALE (TURUL 1)            ]]+Data5[[#This Row],[PERSOANE ÎNSCRISE ÎN LISTELE ELECTORALE (TURUL AL 2-LEA)]]</f>
        <v>1558</v>
      </c>
      <c r="S1937" s="54">
        <f>Data5[[#This Row],[PERSOANE CARE AU PARTICIPAT LA VOT (TURUL 1)]]+Data5[[#This Row],[PERSOANE CARE AU PARTICIPAT LA VOT  (TURUL AL 2-LEA)]]</f>
        <v>1178</v>
      </c>
      <c r="T1937" s="41">
        <f>Data5[[#This Row],[TOTAL CHELTUIELI LEI]]/Data5[[#This Row],[NUMĂRUL PERSOANELOR ÎNSCRISE ÎN LISTELE ELECTORALE]]</f>
        <v>2.5346341463414634</v>
      </c>
      <c r="U1937" s="41">
        <f>Data5[[#This Row],[TOTAL CHELTUIELI EURO]]/Data5[[#This Row],[NUMĂRUL PERSOANELOR ÎNSCRISE ÎN LISTELE ELECTORALE]]</f>
        <v>0.52367392127052403</v>
      </c>
      <c r="V1937" s="41">
        <f>Data5[[#This Row],[TOTAL CHELTUIELI LEI]]/Data5[[#This Row],[NUMĂRUL PERSOANELOR CARE AU PARTICIPAT LA VOT]]</f>
        <v>3.3522580645161288</v>
      </c>
      <c r="W1937" s="41">
        <f>Data5[[#This Row],[TOTAL CHELTUIELI EURO]]/Data5[[#This Row],[NUMĂRUL PERSOANELOR CARE AU PARTICIPAT LA VOT]]</f>
        <v>0.69260099264811248</v>
      </c>
      <c r="X1937" s="43">
        <v>4.8400999999999996</v>
      </c>
      <c r="Y1937" s="114" t="s">
        <v>2891</v>
      </c>
      <c r="Z1937" s="44">
        <v>2</v>
      </c>
      <c r="AA1937" s="115" t="s">
        <v>3105</v>
      </c>
      <c r="AB1937" s="44">
        <v>0</v>
      </c>
      <c r="AC1937" s="45"/>
    </row>
    <row r="1938" spans="1:29" x14ac:dyDescent="0.2">
      <c r="A1938" s="37">
        <v>1937</v>
      </c>
      <c r="B1938" s="38" t="s">
        <v>253</v>
      </c>
      <c r="C1938" s="39" t="s">
        <v>318</v>
      </c>
      <c r="D1938" s="40">
        <v>44101</v>
      </c>
      <c r="E1938" s="38">
        <v>1</v>
      </c>
      <c r="F1938" s="38"/>
      <c r="G1938" s="38" t="s">
        <v>2</v>
      </c>
      <c r="H1938" s="38" t="s">
        <v>2</v>
      </c>
      <c r="I1938" s="41">
        <v>0</v>
      </c>
      <c r="J1938" s="41">
        <v>2985.05</v>
      </c>
      <c r="K1938" s="41">
        <v>0</v>
      </c>
      <c r="L1938" s="41">
        <f>SUM(Data5[[#This Row],[CHELTUIELI DE PERSONAL LEI]:[CHELTUIELI DE CAPITAL (ACTIVE NEFINANCIARE ) LEI]])</f>
        <v>2985.05</v>
      </c>
      <c r="M1938" s="41">
        <f>Data5[[#This Row],[TOTAL CHELTUIELI LEI]]/Data5[[#This Row],[CURS VALUTAR EURO BNR 22 07 2020]]</f>
        <v>616.73312534864988</v>
      </c>
      <c r="N1938" s="49">
        <v>1347</v>
      </c>
      <c r="O1938" s="54"/>
      <c r="P1938" s="54">
        <v>993</v>
      </c>
      <c r="Q1938" s="54"/>
      <c r="R1938" s="54">
        <f>Data5[[#This Row],[PERSOANE ÎNSCRISE ÎN LISTELE ELECTORALE (TURUL 1)            ]]+Data5[[#This Row],[PERSOANE ÎNSCRISE ÎN LISTELE ELECTORALE (TURUL AL 2-LEA)]]</f>
        <v>1347</v>
      </c>
      <c r="S1938" s="54">
        <f>Data5[[#This Row],[PERSOANE CARE AU PARTICIPAT LA VOT (TURUL 1)]]+Data5[[#This Row],[PERSOANE CARE AU PARTICIPAT LA VOT  (TURUL AL 2-LEA)]]</f>
        <v>993</v>
      </c>
      <c r="T1938" s="41">
        <f>Data5[[#This Row],[TOTAL CHELTUIELI LEI]]/Data5[[#This Row],[NUMĂRUL PERSOANELOR ÎNSCRISE ÎN LISTELE ELECTORALE]]</f>
        <v>2.2160727542687453</v>
      </c>
      <c r="U1938" s="41">
        <f>Data5[[#This Row],[TOTAL CHELTUIELI EURO]]/Data5[[#This Row],[NUMĂRUL PERSOANELOR ÎNSCRISE ÎN LISTELE ELECTORALE]]</f>
        <v>0.45785681169164799</v>
      </c>
      <c r="V1938" s="41">
        <f>Data5[[#This Row],[TOTAL CHELTUIELI LEI]]/Data5[[#This Row],[NUMĂRUL PERSOANELOR CARE AU PARTICIPAT LA VOT]]</f>
        <v>3.0060926485397785</v>
      </c>
      <c r="W1938" s="41">
        <f>Data5[[#This Row],[TOTAL CHELTUIELI EURO]]/Data5[[#This Row],[NUMĂRUL PERSOANELOR CARE AU PARTICIPAT LA VOT]]</f>
        <v>0.62108069017990919</v>
      </c>
      <c r="X1938" s="43">
        <v>4.8400999999999996</v>
      </c>
      <c r="Y1938" s="114" t="s">
        <v>2891</v>
      </c>
      <c r="Z1938" s="44">
        <v>2</v>
      </c>
      <c r="AA1938" s="115" t="s">
        <v>3105</v>
      </c>
      <c r="AB1938" s="44">
        <v>0</v>
      </c>
      <c r="AC1938" s="45"/>
    </row>
    <row r="1939" spans="1:29" x14ac:dyDescent="0.2">
      <c r="A1939" s="37">
        <v>1938</v>
      </c>
      <c r="B1939" s="38" t="s">
        <v>253</v>
      </c>
      <c r="C1939" s="39" t="s">
        <v>319</v>
      </c>
      <c r="D1939" s="40">
        <v>44101</v>
      </c>
      <c r="E1939" s="38">
        <v>1</v>
      </c>
      <c r="F1939" s="38"/>
      <c r="G1939" s="38" t="s">
        <v>2</v>
      </c>
      <c r="H1939" s="38" t="s">
        <v>2</v>
      </c>
      <c r="I1939" s="41">
        <v>0</v>
      </c>
      <c r="J1939" s="41">
        <v>7740</v>
      </c>
      <c r="K1939" s="41">
        <v>0</v>
      </c>
      <c r="L1939" s="41">
        <f>SUM(Data5[[#This Row],[CHELTUIELI DE PERSONAL LEI]:[CHELTUIELI DE CAPITAL (ACTIVE NEFINANCIARE ) LEI]])</f>
        <v>7740</v>
      </c>
      <c r="M1939" s="41">
        <f>Data5[[#This Row],[TOTAL CHELTUIELI LEI]]/Data5[[#This Row],[CURS VALUTAR EURO BNR 22 07 2020]]</f>
        <v>1599.1405136257517</v>
      </c>
      <c r="N1939" s="49">
        <v>2409</v>
      </c>
      <c r="O1939" s="54"/>
      <c r="P1939" s="54">
        <v>1404</v>
      </c>
      <c r="Q1939" s="54"/>
      <c r="R1939" s="54">
        <f>Data5[[#This Row],[PERSOANE ÎNSCRISE ÎN LISTELE ELECTORALE (TURUL 1)            ]]+Data5[[#This Row],[PERSOANE ÎNSCRISE ÎN LISTELE ELECTORALE (TURUL AL 2-LEA)]]</f>
        <v>2409</v>
      </c>
      <c r="S1939" s="54">
        <f>Data5[[#This Row],[PERSOANE CARE AU PARTICIPAT LA VOT (TURUL 1)]]+Data5[[#This Row],[PERSOANE CARE AU PARTICIPAT LA VOT  (TURUL AL 2-LEA)]]</f>
        <v>1404</v>
      </c>
      <c r="T1939" s="41">
        <f>Data5[[#This Row],[TOTAL CHELTUIELI LEI]]/Data5[[#This Row],[NUMĂRUL PERSOANELOR ÎNSCRISE ÎN LISTELE ELECTORALE]]</f>
        <v>3.2129514321295143</v>
      </c>
      <c r="U1939" s="41">
        <f>Data5[[#This Row],[TOTAL CHELTUIELI EURO]]/Data5[[#This Row],[NUMĂRUL PERSOANELOR ÎNSCRISE ÎN LISTELE ELECTORALE]]</f>
        <v>0.66381922524937809</v>
      </c>
      <c r="V1939" s="41">
        <f>Data5[[#This Row],[TOTAL CHELTUIELI LEI]]/Data5[[#This Row],[NUMĂRUL PERSOANELOR CARE AU PARTICIPAT LA VOT]]</f>
        <v>5.5128205128205128</v>
      </c>
      <c r="W1939" s="41">
        <f>Data5[[#This Row],[TOTAL CHELTUIELI EURO]]/Data5[[#This Row],[NUMĂRUL PERSOANELOR CARE AU PARTICIPAT LA VOT]]</f>
        <v>1.1389889698189115</v>
      </c>
      <c r="X1939" s="43">
        <v>4.8400999999999996</v>
      </c>
      <c r="Y1939" s="114" t="s">
        <v>2884</v>
      </c>
      <c r="Z1939" s="44">
        <v>3</v>
      </c>
      <c r="AA1939" s="115" t="s">
        <v>3105</v>
      </c>
      <c r="AB1939" s="44">
        <v>0</v>
      </c>
      <c r="AC1939" s="45"/>
    </row>
    <row r="1940" spans="1:29" x14ac:dyDescent="0.2">
      <c r="A1940" s="37">
        <v>1939</v>
      </c>
      <c r="B1940" s="38" t="s">
        <v>253</v>
      </c>
      <c r="C1940" s="39" t="s">
        <v>320</v>
      </c>
      <c r="D1940" s="40">
        <v>44101</v>
      </c>
      <c r="E1940" s="38">
        <v>1</v>
      </c>
      <c r="F1940" s="38"/>
      <c r="G1940" s="38" t="s">
        <v>2</v>
      </c>
      <c r="H1940" s="38" t="s">
        <v>2</v>
      </c>
      <c r="I1940" s="41">
        <v>7024</v>
      </c>
      <c r="J1940" s="41">
        <v>7533</v>
      </c>
      <c r="K1940" s="41">
        <v>0</v>
      </c>
      <c r="L1940" s="41">
        <f>SUM(Data5[[#This Row],[CHELTUIELI DE PERSONAL LEI]:[CHELTUIELI DE CAPITAL (ACTIVE NEFINANCIARE ) LEI]])</f>
        <v>14557</v>
      </c>
      <c r="M1940" s="41">
        <f>Data5[[#This Row],[TOTAL CHELTUIELI LEI]]/Data5[[#This Row],[CURS VALUTAR EURO BNR 22 07 2020]]</f>
        <v>3007.582487965125</v>
      </c>
      <c r="N1940" s="49">
        <v>2330</v>
      </c>
      <c r="O1940" s="54"/>
      <c r="P1940" s="54">
        <v>1748</v>
      </c>
      <c r="Q1940" s="54"/>
      <c r="R1940" s="54">
        <f>Data5[[#This Row],[PERSOANE ÎNSCRISE ÎN LISTELE ELECTORALE (TURUL 1)            ]]+Data5[[#This Row],[PERSOANE ÎNSCRISE ÎN LISTELE ELECTORALE (TURUL AL 2-LEA)]]</f>
        <v>2330</v>
      </c>
      <c r="S1940" s="54">
        <f>Data5[[#This Row],[PERSOANE CARE AU PARTICIPAT LA VOT (TURUL 1)]]+Data5[[#This Row],[PERSOANE CARE AU PARTICIPAT LA VOT  (TURUL AL 2-LEA)]]</f>
        <v>1748</v>
      </c>
      <c r="T1940" s="41">
        <f>Data5[[#This Row],[TOTAL CHELTUIELI LEI]]/Data5[[#This Row],[NUMĂRUL PERSOANELOR ÎNSCRISE ÎN LISTELE ELECTORALE]]</f>
        <v>6.2476394849785404</v>
      </c>
      <c r="U1940" s="41">
        <f>Data5[[#This Row],[TOTAL CHELTUIELI EURO]]/Data5[[#This Row],[NUMĂRUL PERSOANELOR ÎNSCRISE ÎN LISTELE ELECTORALE]]</f>
        <v>1.2908079347489807</v>
      </c>
      <c r="V1940" s="41">
        <f>Data5[[#This Row],[TOTAL CHELTUIELI LEI]]/Data5[[#This Row],[NUMĂRUL PERSOANELOR CARE AU PARTICIPAT LA VOT]]</f>
        <v>8.3278032036613272</v>
      </c>
      <c r="W1940" s="41">
        <f>Data5[[#This Row],[TOTAL CHELTUIELI EURO]]/Data5[[#This Row],[NUMĂRUL PERSOANELOR CARE AU PARTICIPAT LA VOT]]</f>
        <v>1.7205849473484696</v>
      </c>
      <c r="X1940" s="43">
        <v>4.8400999999999996</v>
      </c>
      <c r="Y1940" s="114" t="s">
        <v>2889</v>
      </c>
      <c r="Z1940" s="44">
        <v>6</v>
      </c>
      <c r="AA1940" s="115" t="s">
        <v>3107</v>
      </c>
      <c r="AB1940" s="44">
        <v>1</v>
      </c>
      <c r="AC1940" s="45"/>
    </row>
    <row r="1941" spans="1:29" x14ac:dyDescent="0.2">
      <c r="A1941" s="37">
        <v>1940</v>
      </c>
      <c r="B1941" s="38" t="s">
        <v>253</v>
      </c>
      <c r="C1941" s="39" t="s">
        <v>321</v>
      </c>
      <c r="D1941" s="40">
        <v>44101</v>
      </c>
      <c r="E1941" s="38">
        <v>1</v>
      </c>
      <c r="F1941" s="38"/>
      <c r="G1941" s="38" t="s">
        <v>2</v>
      </c>
      <c r="H1941" s="38" t="s">
        <v>2</v>
      </c>
      <c r="I1941" s="41">
        <v>79050</v>
      </c>
      <c r="J1941" s="41">
        <v>20424</v>
      </c>
      <c r="K1941" s="41">
        <v>0</v>
      </c>
      <c r="L1941" s="41">
        <f>SUM(Data5[[#This Row],[CHELTUIELI DE PERSONAL LEI]:[CHELTUIELI DE CAPITAL (ACTIVE NEFINANCIARE ) LEI]])</f>
        <v>99474</v>
      </c>
      <c r="M1941" s="41">
        <f>Data5[[#This Row],[TOTAL CHELTUIELI LEI]]/Data5[[#This Row],[CURS VALUTAR EURO BNR 22 07 2020]]</f>
        <v>20552.05470961344</v>
      </c>
      <c r="N1941" s="49">
        <v>2214</v>
      </c>
      <c r="O1941" s="54"/>
      <c r="P1941" s="54">
        <v>1336</v>
      </c>
      <c r="Q1941" s="54"/>
      <c r="R1941" s="54">
        <f>Data5[[#This Row],[PERSOANE ÎNSCRISE ÎN LISTELE ELECTORALE (TURUL 1)            ]]+Data5[[#This Row],[PERSOANE ÎNSCRISE ÎN LISTELE ELECTORALE (TURUL AL 2-LEA)]]</f>
        <v>2214</v>
      </c>
      <c r="S1941" s="54">
        <f>Data5[[#This Row],[PERSOANE CARE AU PARTICIPAT LA VOT (TURUL 1)]]+Data5[[#This Row],[PERSOANE CARE AU PARTICIPAT LA VOT  (TURUL AL 2-LEA)]]</f>
        <v>1336</v>
      </c>
      <c r="T1941" s="41">
        <f>Data5[[#This Row],[TOTAL CHELTUIELI LEI]]/Data5[[#This Row],[NUMĂRUL PERSOANELOR ÎNSCRISE ÎN LISTELE ELECTORALE]]</f>
        <v>44.929539295392956</v>
      </c>
      <c r="U1941" s="41">
        <f>Data5[[#This Row],[TOTAL CHELTUIELI EURO]]/Data5[[#This Row],[NUMĂRUL PERSOANELOR ÎNSCRISE ÎN LISTELE ELECTORALE]]</f>
        <v>9.2827708715507864</v>
      </c>
      <c r="V1941" s="41">
        <f>Data5[[#This Row],[TOTAL CHELTUIELI LEI]]/Data5[[#This Row],[NUMĂRUL PERSOANELOR CARE AU PARTICIPAT LA VOT]]</f>
        <v>74.456586826347305</v>
      </c>
      <c r="W1941" s="41">
        <f>Data5[[#This Row],[TOTAL CHELTUIELI EURO]]/Data5[[#This Row],[NUMĂRUL PERSOANELOR CARE AU PARTICIPAT LA VOT]]</f>
        <v>15.383274483243593</v>
      </c>
      <c r="X1941" s="43">
        <v>4.8400999999999996</v>
      </c>
      <c r="Y1941" s="114" t="s">
        <v>2914</v>
      </c>
      <c r="Z1941" s="44">
        <v>44</v>
      </c>
      <c r="AA1941" s="115" t="s">
        <v>3111</v>
      </c>
      <c r="AB1941" s="44">
        <v>9</v>
      </c>
      <c r="AC1941" s="45"/>
    </row>
    <row r="1942" spans="1:29" x14ac:dyDescent="0.2">
      <c r="A1942" s="37">
        <v>1941</v>
      </c>
      <c r="B1942" s="38" t="s">
        <v>253</v>
      </c>
      <c r="C1942" s="39" t="s">
        <v>322</v>
      </c>
      <c r="D1942" s="40">
        <v>44101</v>
      </c>
      <c r="E1942" s="38">
        <v>1</v>
      </c>
      <c r="F1942" s="38"/>
      <c r="G1942" s="38" t="s">
        <v>2</v>
      </c>
      <c r="H1942" s="38" t="s">
        <v>2</v>
      </c>
      <c r="I1942" s="41">
        <v>3000</v>
      </c>
      <c r="J1942" s="41">
        <v>2976</v>
      </c>
      <c r="K1942" s="41">
        <v>0</v>
      </c>
      <c r="L1942" s="41">
        <f>SUM(Data5[[#This Row],[CHELTUIELI DE PERSONAL LEI]:[CHELTUIELI DE CAPITAL (ACTIVE NEFINANCIARE ) LEI]])</f>
        <v>5976</v>
      </c>
      <c r="M1942" s="41">
        <f>Data5[[#This Row],[TOTAL CHELTUIELI LEI]]/Data5[[#This Row],[CURS VALUTAR EURO BNR 22 07 2020]]</f>
        <v>1234.6852337761618</v>
      </c>
      <c r="N1942" s="49">
        <v>3492</v>
      </c>
      <c r="O1942" s="54"/>
      <c r="P1942" s="54">
        <v>2375</v>
      </c>
      <c r="Q1942" s="54"/>
      <c r="R1942" s="54">
        <f>Data5[[#This Row],[PERSOANE ÎNSCRISE ÎN LISTELE ELECTORALE (TURUL 1)            ]]+Data5[[#This Row],[PERSOANE ÎNSCRISE ÎN LISTELE ELECTORALE (TURUL AL 2-LEA)]]</f>
        <v>3492</v>
      </c>
      <c r="S1942" s="54">
        <f>Data5[[#This Row],[PERSOANE CARE AU PARTICIPAT LA VOT (TURUL 1)]]+Data5[[#This Row],[PERSOANE CARE AU PARTICIPAT LA VOT  (TURUL AL 2-LEA)]]</f>
        <v>2375</v>
      </c>
      <c r="T1942" s="41">
        <f>Data5[[#This Row],[TOTAL CHELTUIELI LEI]]/Data5[[#This Row],[NUMĂRUL PERSOANELOR ÎNSCRISE ÎN LISTELE ELECTORALE]]</f>
        <v>1.7113402061855669</v>
      </c>
      <c r="U1942" s="41">
        <f>Data5[[#This Row],[TOTAL CHELTUIELI EURO]]/Data5[[#This Row],[NUMĂRUL PERSOANELOR ÎNSCRISE ÎN LISTELE ELECTORALE]]</f>
        <v>0.35357538195193638</v>
      </c>
      <c r="V1942" s="41">
        <f>Data5[[#This Row],[TOTAL CHELTUIELI LEI]]/Data5[[#This Row],[NUMĂRUL PERSOANELOR CARE AU PARTICIPAT LA VOT]]</f>
        <v>2.5162105263157897</v>
      </c>
      <c r="W1942" s="41">
        <f>Data5[[#This Row],[TOTAL CHELTUIELI EURO]]/Data5[[#This Row],[NUMĂRUL PERSOANELOR CARE AU PARTICIPAT LA VOT]]</f>
        <v>0.5198674668531208</v>
      </c>
      <c r="X1942" s="43">
        <v>4.8400999999999996</v>
      </c>
      <c r="Y1942" s="114" t="s">
        <v>2894</v>
      </c>
      <c r="Z1942" s="44">
        <v>1</v>
      </c>
      <c r="AA1942" s="115" t="s">
        <v>3105</v>
      </c>
      <c r="AB1942" s="44">
        <v>0</v>
      </c>
      <c r="AC1942" s="45"/>
    </row>
    <row r="1943" spans="1:29" x14ac:dyDescent="0.2">
      <c r="A1943" s="37">
        <v>1942</v>
      </c>
      <c r="B1943" s="38" t="s">
        <v>253</v>
      </c>
      <c r="C1943" s="39" t="s">
        <v>2863</v>
      </c>
      <c r="D1943" s="40">
        <v>44101</v>
      </c>
      <c r="E1943" s="38">
        <v>1</v>
      </c>
      <c r="F1943" s="38"/>
      <c r="G1943" s="38" t="s">
        <v>2</v>
      </c>
      <c r="H1943" s="38" t="s">
        <v>2</v>
      </c>
      <c r="I1943" s="41">
        <v>2400</v>
      </c>
      <c r="J1943" s="41">
        <v>1952</v>
      </c>
      <c r="K1943" s="41">
        <v>0</v>
      </c>
      <c r="L1943" s="41">
        <f>SUM(Data5[[#This Row],[CHELTUIELI DE PERSONAL LEI]:[CHELTUIELI DE CAPITAL (ACTIVE NEFINANCIARE ) LEI]])</f>
        <v>4352</v>
      </c>
      <c r="M1943" s="41">
        <f>Data5[[#This Row],[TOTAL CHELTUIELI LEI]]/Data5[[#This Row],[CURS VALUTAR EURO BNR 22 07 2020]]</f>
        <v>899.1549761368567</v>
      </c>
      <c r="N1943" s="49">
        <v>1556</v>
      </c>
      <c r="O1943" s="54"/>
      <c r="P1943" s="54">
        <v>1094</v>
      </c>
      <c r="Q1943" s="54"/>
      <c r="R1943" s="54">
        <f>Data5[[#This Row],[PERSOANE ÎNSCRISE ÎN LISTELE ELECTORALE (TURUL 1)            ]]+Data5[[#This Row],[PERSOANE ÎNSCRISE ÎN LISTELE ELECTORALE (TURUL AL 2-LEA)]]</f>
        <v>1556</v>
      </c>
      <c r="S1943" s="54">
        <f>Data5[[#This Row],[PERSOANE CARE AU PARTICIPAT LA VOT (TURUL 1)]]+Data5[[#This Row],[PERSOANE CARE AU PARTICIPAT LA VOT  (TURUL AL 2-LEA)]]</f>
        <v>1094</v>
      </c>
      <c r="T1943" s="41">
        <f>Data5[[#This Row],[TOTAL CHELTUIELI LEI]]/Data5[[#This Row],[NUMĂRUL PERSOANELOR ÎNSCRISE ÎN LISTELE ELECTORALE]]</f>
        <v>2.7969151670951158</v>
      </c>
      <c r="U1943" s="41">
        <f>Data5[[#This Row],[TOTAL CHELTUIELI EURO]]/Data5[[#This Row],[NUMĂRUL PERSOANELOR ÎNSCRISE ÎN LISTELE ELECTORALE]]</f>
        <v>0.57786309520363544</v>
      </c>
      <c r="V1943" s="41">
        <f>Data5[[#This Row],[TOTAL CHELTUIELI LEI]]/Data5[[#This Row],[NUMĂRUL PERSOANELOR CARE AU PARTICIPAT LA VOT]]</f>
        <v>3.9780621572212067</v>
      </c>
      <c r="W1943" s="41">
        <f>Data5[[#This Row],[TOTAL CHELTUIELI EURO]]/Data5[[#This Row],[NUMĂRUL PERSOANELOR CARE AU PARTICIPAT LA VOT]]</f>
        <v>0.82189668751083789</v>
      </c>
      <c r="X1943" s="43">
        <v>4.8400999999999996</v>
      </c>
      <c r="Y1943" s="114" t="s">
        <v>2891</v>
      </c>
      <c r="Z1943" s="44">
        <v>2</v>
      </c>
      <c r="AA1943" s="115" t="s">
        <v>3105</v>
      </c>
      <c r="AB1943" s="44">
        <v>0</v>
      </c>
      <c r="AC1943" s="45"/>
    </row>
    <row r="1944" spans="1:29" x14ac:dyDescent="0.2">
      <c r="A1944" s="37">
        <v>1943</v>
      </c>
      <c r="B1944" s="38" t="s">
        <v>253</v>
      </c>
      <c r="C1944" s="39" t="s">
        <v>323</v>
      </c>
      <c r="D1944" s="40">
        <v>44101</v>
      </c>
      <c r="E1944" s="38">
        <v>1</v>
      </c>
      <c r="F1944" s="38"/>
      <c r="G1944" s="38" t="s">
        <v>2</v>
      </c>
      <c r="H1944" s="38" t="s">
        <v>2</v>
      </c>
      <c r="I1944" s="41">
        <v>2700</v>
      </c>
      <c r="J1944" s="41">
        <v>7310</v>
      </c>
      <c r="K1944" s="41">
        <v>0</v>
      </c>
      <c r="L1944" s="41">
        <f>SUM(Data5[[#This Row],[CHELTUIELI DE PERSONAL LEI]:[CHELTUIELI DE CAPITAL (ACTIVE NEFINANCIARE ) LEI]])</f>
        <v>10010</v>
      </c>
      <c r="M1944" s="41">
        <f>Data5[[#This Row],[TOTAL CHELTUIELI LEI]]/Data5[[#This Row],[CURS VALUTAR EURO BNR 22 07 2020]]</f>
        <v>2068.1390880353715</v>
      </c>
      <c r="N1944" s="49">
        <v>2390</v>
      </c>
      <c r="O1944" s="54"/>
      <c r="P1944" s="54">
        <v>1661</v>
      </c>
      <c r="Q1944" s="54"/>
      <c r="R1944" s="54">
        <f>Data5[[#This Row],[PERSOANE ÎNSCRISE ÎN LISTELE ELECTORALE (TURUL 1)            ]]+Data5[[#This Row],[PERSOANE ÎNSCRISE ÎN LISTELE ELECTORALE (TURUL AL 2-LEA)]]</f>
        <v>2390</v>
      </c>
      <c r="S1944" s="54">
        <f>Data5[[#This Row],[PERSOANE CARE AU PARTICIPAT LA VOT (TURUL 1)]]+Data5[[#This Row],[PERSOANE CARE AU PARTICIPAT LA VOT  (TURUL AL 2-LEA)]]</f>
        <v>1661</v>
      </c>
      <c r="T1944" s="41">
        <f>Data5[[#This Row],[TOTAL CHELTUIELI LEI]]/Data5[[#This Row],[NUMĂRUL PERSOANELOR ÎNSCRISE ÎN LISTELE ELECTORALE]]</f>
        <v>4.1882845188284517</v>
      </c>
      <c r="U1944" s="41">
        <f>Data5[[#This Row],[TOTAL CHELTUIELI EURO]]/Data5[[#This Row],[NUMĂRUL PERSOANELOR ÎNSCRISE ÎN LISTELE ELECTORALE]]</f>
        <v>0.86533016235789606</v>
      </c>
      <c r="V1944" s="41">
        <f>Data5[[#This Row],[TOTAL CHELTUIELI LEI]]/Data5[[#This Row],[NUMĂRUL PERSOANELOR CARE AU PARTICIPAT LA VOT]]</f>
        <v>6.0264900662251657</v>
      </c>
      <c r="W1944" s="41">
        <f>Data5[[#This Row],[TOTAL CHELTUIELI EURO]]/Data5[[#This Row],[NUMĂRUL PERSOANELOR CARE AU PARTICIPAT LA VOT]]</f>
        <v>1.2451168501116023</v>
      </c>
      <c r="X1944" s="43">
        <v>4.8400999999999996</v>
      </c>
      <c r="Y1944" s="114" t="s">
        <v>2895</v>
      </c>
      <c r="Z1944" s="44">
        <v>4</v>
      </c>
      <c r="AA1944" s="115" t="s">
        <v>3105</v>
      </c>
      <c r="AB1944" s="44">
        <v>0</v>
      </c>
      <c r="AC1944" s="45"/>
    </row>
    <row r="1945" spans="1:29" x14ac:dyDescent="0.2">
      <c r="A1945" s="37">
        <v>1944</v>
      </c>
      <c r="B1945" s="38" t="s">
        <v>253</v>
      </c>
      <c r="C1945" s="39" t="s">
        <v>324</v>
      </c>
      <c r="D1945" s="40">
        <v>44101</v>
      </c>
      <c r="E1945" s="38">
        <v>1</v>
      </c>
      <c r="F1945" s="38"/>
      <c r="G1945" s="38" t="s">
        <v>2</v>
      </c>
      <c r="H1945" s="38" t="s">
        <v>2</v>
      </c>
      <c r="I1945" s="41">
        <v>0</v>
      </c>
      <c r="J1945" s="41">
        <v>20752</v>
      </c>
      <c r="K1945" s="41">
        <v>0</v>
      </c>
      <c r="L1945" s="41">
        <f>SUM(Data5[[#This Row],[CHELTUIELI DE PERSONAL LEI]:[CHELTUIELI DE CAPITAL (ACTIVE NEFINANCIARE ) LEI]])</f>
        <v>20752</v>
      </c>
      <c r="M1945" s="41">
        <f>Data5[[#This Row],[TOTAL CHELTUIELI LEI]]/Data5[[#This Row],[CURS VALUTAR EURO BNR 22 07 2020]]</f>
        <v>4287.5147207702321</v>
      </c>
      <c r="N1945" s="49">
        <v>2125</v>
      </c>
      <c r="O1945" s="54"/>
      <c r="P1945" s="54">
        <v>1518</v>
      </c>
      <c r="Q1945" s="54"/>
      <c r="R1945" s="54">
        <f>Data5[[#This Row],[PERSOANE ÎNSCRISE ÎN LISTELE ELECTORALE (TURUL 1)            ]]+Data5[[#This Row],[PERSOANE ÎNSCRISE ÎN LISTELE ELECTORALE (TURUL AL 2-LEA)]]</f>
        <v>2125</v>
      </c>
      <c r="S1945" s="54">
        <f>Data5[[#This Row],[PERSOANE CARE AU PARTICIPAT LA VOT (TURUL 1)]]+Data5[[#This Row],[PERSOANE CARE AU PARTICIPAT LA VOT  (TURUL AL 2-LEA)]]</f>
        <v>1518</v>
      </c>
      <c r="T1945" s="41">
        <f>Data5[[#This Row],[TOTAL CHELTUIELI LEI]]/Data5[[#This Row],[NUMĂRUL PERSOANELOR ÎNSCRISE ÎN LISTELE ELECTORALE]]</f>
        <v>9.7656470588235287</v>
      </c>
      <c r="U1945" s="41">
        <f>Data5[[#This Row],[TOTAL CHELTUIELI EURO]]/Data5[[#This Row],[NUMĂRUL PERSOANELOR ÎNSCRISE ÎN LISTELE ELECTORALE]]</f>
        <v>2.0176539862448153</v>
      </c>
      <c r="V1945" s="41">
        <f>Data5[[#This Row],[TOTAL CHELTUIELI LEI]]/Data5[[#This Row],[NUMĂRUL PERSOANELOR CARE AU PARTICIPAT LA VOT]]</f>
        <v>13.670619235836627</v>
      </c>
      <c r="W1945" s="41">
        <f>Data5[[#This Row],[TOTAL CHELTUIELI EURO]]/Data5[[#This Row],[NUMĂRUL PERSOANELOR CARE AU PARTICIPAT LA VOT]]</f>
        <v>2.8244497501780184</v>
      </c>
      <c r="X1945" s="43">
        <v>4.8400999999999996</v>
      </c>
      <c r="Y1945" s="114" t="s">
        <v>2887</v>
      </c>
      <c r="Z1945" s="44">
        <v>9</v>
      </c>
      <c r="AA1945" s="115" t="s">
        <v>3108</v>
      </c>
      <c r="AB1945" s="44">
        <v>2</v>
      </c>
      <c r="AC1945" s="45"/>
    </row>
    <row r="1946" spans="1:29" x14ac:dyDescent="0.2">
      <c r="A1946" s="37">
        <v>1945</v>
      </c>
      <c r="B1946" s="38" t="s">
        <v>253</v>
      </c>
      <c r="C1946" s="39" t="s">
        <v>325</v>
      </c>
      <c r="D1946" s="40">
        <v>44101</v>
      </c>
      <c r="E1946" s="38">
        <v>1</v>
      </c>
      <c r="F1946" s="38"/>
      <c r="G1946" s="38" t="s">
        <v>2</v>
      </c>
      <c r="H1946" s="38" t="s">
        <v>2</v>
      </c>
      <c r="I1946" s="41">
        <v>1210</v>
      </c>
      <c r="J1946" s="41">
        <v>5460.87</v>
      </c>
      <c r="K1946" s="41">
        <v>0</v>
      </c>
      <c r="L1946" s="41">
        <f>SUM(Data5[[#This Row],[CHELTUIELI DE PERSONAL LEI]:[CHELTUIELI DE CAPITAL (ACTIVE NEFINANCIARE ) LEI]])</f>
        <v>6670.87</v>
      </c>
      <c r="M1946" s="41">
        <f>Data5[[#This Row],[TOTAL CHELTUIELI LEI]]/Data5[[#This Row],[CURS VALUTAR EURO BNR 22 07 2020]]</f>
        <v>1378.2504493708809</v>
      </c>
      <c r="N1946" s="49">
        <v>1402</v>
      </c>
      <c r="O1946" s="54"/>
      <c r="P1946" s="54">
        <v>976</v>
      </c>
      <c r="Q1946" s="54"/>
      <c r="R1946" s="54">
        <f>Data5[[#This Row],[PERSOANE ÎNSCRISE ÎN LISTELE ELECTORALE (TURUL 1)            ]]+Data5[[#This Row],[PERSOANE ÎNSCRISE ÎN LISTELE ELECTORALE (TURUL AL 2-LEA)]]</f>
        <v>1402</v>
      </c>
      <c r="S1946" s="54">
        <f>Data5[[#This Row],[PERSOANE CARE AU PARTICIPAT LA VOT (TURUL 1)]]+Data5[[#This Row],[PERSOANE CARE AU PARTICIPAT LA VOT  (TURUL AL 2-LEA)]]</f>
        <v>976</v>
      </c>
      <c r="T1946" s="41">
        <f>Data5[[#This Row],[TOTAL CHELTUIELI LEI]]/Data5[[#This Row],[NUMĂRUL PERSOANELOR ÎNSCRISE ÎN LISTELE ELECTORALE]]</f>
        <v>4.7581098430813125</v>
      </c>
      <c r="U1946" s="41">
        <f>Data5[[#This Row],[TOTAL CHELTUIELI EURO]]/Data5[[#This Row],[NUMĂRUL PERSOANELOR ÎNSCRISE ÎN LISTELE ELECTORALE]]</f>
        <v>0.98306023492930161</v>
      </c>
      <c r="V1946" s="41">
        <f>Data5[[#This Row],[TOTAL CHELTUIELI LEI]]/Data5[[#This Row],[NUMĂRUL PERSOANELOR CARE AU PARTICIPAT LA VOT]]</f>
        <v>6.8349077868852461</v>
      </c>
      <c r="W1946" s="41">
        <f>Data5[[#This Row],[TOTAL CHELTUIELI EURO]]/Data5[[#This Row],[NUMĂRUL PERSOANELOR CARE AU PARTICIPAT LA VOT]]</f>
        <v>1.4121418538636075</v>
      </c>
      <c r="X1946" s="43">
        <v>4.8400999999999996</v>
      </c>
      <c r="Y1946" s="114" t="s">
        <v>2895</v>
      </c>
      <c r="Z1946" s="44">
        <v>4</v>
      </c>
      <c r="AA1946" s="115" t="s">
        <v>3105</v>
      </c>
      <c r="AB1946" s="44">
        <v>0</v>
      </c>
      <c r="AC1946" s="45"/>
    </row>
    <row r="1947" spans="1:29" x14ac:dyDescent="0.2">
      <c r="A1947" s="37">
        <v>1946</v>
      </c>
      <c r="B1947" s="38" t="s">
        <v>253</v>
      </c>
      <c r="C1947" s="39" t="s">
        <v>326</v>
      </c>
      <c r="D1947" s="40">
        <v>44101</v>
      </c>
      <c r="E1947" s="38">
        <v>1</v>
      </c>
      <c r="F1947" s="38"/>
      <c r="G1947" s="38" t="s">
        <v>2</v>
      </c>
      <c r="H1947" s="38" t="s">
        <v>2</v>
      </c>
      <c r="I1947" s="41">
        <v>6721</v>
      </c>
      <c r="J1947" s="41">
        <v>2819</v>
      </c>
      <c r="K1947" s="41">
        <v>0</v>
      </c>
      <c r="L1947" s="41">
        <f>SUM(Data5[[#This Row],[CHELTUIELI DE PERSONAL LEI]:[CHELTUIELI DE CAPITAL (ACTIVE NEFINANCIARE ) LEI]])</f>
        <v>9540</v>
      </c>
      <c r="M1947" s="41">
        <f>Data5[[#This Row],[TOTAL CHELTUIELI LEI]]/Data5[[#This Row],[CURS VALUTAR EURO BNR 22 07 2020]]</f>
        <v>1971.0336563294147</v>
      </c>
      <c r="N1947" s="49">
        <v>2266</v>
      </c>
      <c r="O1947" s="54"/>
      <c r="P1947" s="54">
        <v>1491</v>
      </c>
      <c r="Q1947" s="54"/>
      <c r="R1947" s="54">
        <f>Data5[[#This Row],[PERSOANE ÎNSCRISE ÎN LISTELE ELECTORALE (TURUL 1)            ]]+Data5[[#This Row],[PERSOANE ÎNSCRISE ÎN LISTELE ELECTORALE (TURUL AL 2-LEA)]]</f>
        <v>2266</v>
      </c>
      <c r="S1947" s="54">
        <f>Data5[[#This Row],[PERSOANE CARE AU PARTICIPAT LA VOT (TURUL 1)]]+Data5[[#This Row],[PERSOANE CARE AU PARTICIPAT LA VOT  (TURUL AL 2-LEA)]]</f>
        <v>1491</v>
      </c>
      <c r="T1947" s="41">
        <f>Data5[[#This Row],[TOTAL CHELTUIELI LEI]]/Data5[[#This Row],[NUMĂRUL PERSOANELOR ÎNSCRISE ÎN LISTELE ELECTORALE]]</f>
        <v>4.2100617828773172</v>
      </c>
      <c r="U1947" s="41">
        <f>Data5[[#This Row],[TOTAL CHELTUIELI EURO]]/Data5[[#This Row],[NUMĂRUL PERSOANELOR ÎNSCRISE ÎN LISTELE ELECTORALE]]</f>
        <v>0.86982950411712923</v>
      </c>
      <c r="V1947" s="41">
        <f>Data5[[#This Row],[TOTAL CHELTUIELI LEI]]/Data5[[#This Row],[NUMĂRUL PERSOANELOR CARE AU PARTICIPAT LA VOT]]</f>
        <v>6.3983903420523136</v>
      </c>
      <c r="W1947" s="41">
        <f>Data5[[#This Row],[TOTAL CHELTUIELI EURO]]/Data5[[#This Row],[NUMĂRUL PERSOANELOR CARE AU PARTICIPAT LA VOT]]</f>
        <v>1.3219541625281119</v>
      </c>
      <c r="X1947" s="43">
        <v>4.8400999999999996</v>
      </c>
      <c r="Y1947" s="114" t="s">
        <v>2895</v>
      </c>
      <c r="Z1947" s="44">
        <v>4</v>
      </c>
      <c r="AA1947" s="115" t="s">
        <v>3105</v>
      </c>
      <c r="AB1947" s="44">
        <v>0</v>
      </c>
      <c r="AC1947" s="45"/>
    </row>
    <row r="1948" spans="1:29" x14ac:dyDescent="0.2">
      <c r="A1948" s="37">
        <v>1947</v>
      </c>
      <c r="B1948" s="38" t="s">
        <v>253</v>
      </c>
      <c r="C1948" s="39" t="s">
        <v>327</v>
      </c>
      <c r="D1948" s="40">
        <v>44101</v>
      </c>
      <c r="E1948" s="38">
        <v>1</v>
      </c>
      <c r="F1948" s="38"/>
      <c r="G1948" s="38" t="s">
        <v>2</v>
      </c>
      <c r="H1948" s="38" t="s">
        <v>2</v>
      </c>
      <c r="I1948" s="41">
        <v>0</v>
      </c>
      <c r="J1948" s="41">
        <v>0</v>
      </c>
      <c r="K1948" s="41">
        <v>0</v>
      </c>
      <c r="L1948" s="41">
        <f>SUM(Data5[[#This Row],[CHELTUIELI DE PERSONAL LEI]:[CHELTUIELI DE CAPITAL (ACTIVE NEFINANCIARE ) LEI]])</f>
        <v>0</v>
      </c>
      <c r="M1948" s="41">
        <f>Data5[[#This Row],[TOTAL CHELTUIELI LEI]]/Data5[[#This Row],[CURS VALUTAR EURO BNR 22 07 2020]]</f>
        <v>0</v>
      </c>
      <c r="N1948" s="49">
        <v>849</v>
      </c>
      <c r="O1948" s="54"/>
      <c r="P1948" s="54">
        <v>754</v>
      </c>
      <c r="Q1948" s="54"/>
      <c r="R1948" s="54">
        <f>Data5[[#This Row],[PERSOANE ÎNSCRISE ÎN LISTELE ELECTORALE (TURUL 1)            ]]+Data5[[#This Row],[PERSOANE ÎNSCRISE ÎN LISTELE ELECTORALE (TURUL AL 2-LEA)]]</f>
        <v>849</v>
      </c>
      <c r="S1948" s="54">
        <f>Data5[[#This Row],[PERSOANE CARE AU PARTICIPAT LA VOT (TURUL 1)]]+Data5[[#This Row],[PERSOANE CARE AU PARTICIPAT LA VOT  (TURUL AL 2-LEA)]]</f>
        <v>754</v>
      </c>
      <c r="T1948" s="41">
        <f>Data5[[#This Row],[TOTAL CHELTUIELI LEI]]/Data5[[#This Row],[NUMĂRUL PERSOANELOR ÎNSCRISE ÎN LISTELE ELECTORALE]]</f>
        <v>0</v>
      </c>
      <c r="U1948" s="41">
        <f>Data5[[#This Row],[TOTAL CHELTUIELI EURO]]/Data5[[#This Row],[NUMĂRUL PERSOANELOR ÎNSCRISE ÎN LISTELE ELECTORALE]]</f>
        <v>0</v>
      </c>
      <c r="V1948" s="41">
        <f>Data5[[#This Row],[TOTAL CHELTUIELI LEI]]/Data5[[#This Row],[NUMĂRUL PERSOANELOR CARE AU PARTICIPAT LA VOT]]</f>
        <v>0</v>
      </c>
      <c r="W1948" s="41">
        <f>Data5[[#This Row],[TOTAL CHELTUIELI EURO]]/Data5[[#This Row],[NUMĂRUL PERSOANELOR CARE AU PARTICIPAT LA VOT]]</f>
        <v>0</v>
      </c>
      <c r="X1948" s="43">
        <v>4.8400999999999996</v>
      </c>
      <c r="Y1948" s="114" t="s">
        <v>2890</v>
      </c>
      <c r="Z1948" s="44">
        <v>0</v>
      </c>
      <c r="AA1948" s="115" t="s">
        <v>3105</v>
      </c>
      <c r="AB1948" s="44">
        <v>0</v>
      </c>
      <c r="AC1948" s="45"/>
    </row>
    <row r="1949" spans="1:29" x14ac:dyDescent="0.2">
      <c r="A1949" s="37">
        <v>1948</v>
      </c>
      <c r="B1949" s="38" t="s">
        <v>253</v>
      </c>
      <c r="C1949" s="39" t="s">
        <v>328</v>
      </c>
      <c r="D1949" s="40">
        <v>44101</v>
      </c>
      <c r="E1949" s="38">
        <v>1</v>
      </c>
      <c r="F1949" s="38"/>
      <c r="G1949" s="38" t="s">
        <v>2</v>
      </c>
      <c r="H1949" s="38" t="s">
        <v>2</v>
      </c>
      <c r="I1949" s="41">
        <v>2750</v>
      </c>
      <c r="J1949" s="41">
        <v>13300</v>
      </c>
      <c r="K1949" s="41">
        <v>0</v>
      </c>
      <c r="L1949" s="41">
        <f>SUM(Data5[[#This Row],[CHELTUIELI DE PERSONAL LEI]:[CHELTUIELI DE CAPITAL (ACTIVE NEFINANCIARE ) LEI]])</f>
        <v>16050</v>
      </c>
      <c r="M1949" s="41">
        <f>Data5[[#This Row],[TOTAL CHELTUIELI LEI]]/Data5[[#This Row],[CURS VALUTAR EURO BNR 22 07 2020]]</f>
        <v>3316.0471891076631</v>
      </c>
      <c r="N1949" s="49">
        <v>2202</v>
      </c>
      <c r="O1949" s="54"/>
      <c r="P1949" s="54">
        <v>1644</v>
      </c>
      <c r="Q1949" s="54"/>
      <c r="R1949" s="54">
        <f>Data5[[#This Row],[PERSOANE ÎNSCRISE ÎN LISTELE ELECTORALE (TURUL 1)            ]]+Data5[[#This Row],[PERSOANE ÎNSCRISE ÎN LISTELE ELECTORALE (TURUL AL 2-LEA)]]</f>
        <v>2202</v>
      </c>
      <c r="S1949" s="54">
        <f>Data5[[#This Row],[PERSOANE CARE AU PARTICIPAT LA VOT (TURUL 1)]]+Data5[[#This Row],[PERSOANE CARE AU PARTICIPAT LA VOT  (TURUL AL 2-LEA)]]</f>
        <v>1644</v>
      </c>
      <c r="T1949" s="41">
        <f>Data5[[#This Row],[TOTAL CHELTUIELI LEI]]/Data5[[#This Row],[NUMĂRUL PERSOANELOR ÎNSCRISE ÎN LISTELE ELECTORALE]]</f>
        <v>7.2888283378746594</v>
      </c>
      <c r="U1949" s="41">
        <f>Data5[[#This Row],[TOTAL CHELTUIELI EURO]]/Data5[[#This Row],[NUMĂRUL PERSOANELOR ÎNSCRISE ÎN LISTELE ELECTORALE]]</f>
        <v>1.5059251539998471</v>
      </c>
      <c r="V1949" s="41">
        <f>Data5[[#This Row],[TOTAL CHELTUIELI LEI]]/Data5[[#This Row],[NUMĂRUL PERSOANELOR CARE AU PARTICIPAT LA VOT]]</f>
        <v>9.7627737226277365</v>
      </c>
      <c r="W1949" s="41">
        <f>Data5[[#This Row],[TOTAL CHELTUIELI EURO]]/Data5[[#This Row],[NUMĂRUL PERSOANELOR CARE AU PARTICIPAT LA VOT]]</f>
        <v>2.0170603340070943</v>
      </c>
      <c r="X1949" s="43">
        <v>4.8400999999999996</v>
      </c>
      <c r="Y1949" s="114" t="s">
        <v>2886</v>
      </c>
      <c r="Z1949" s="44">
        <v>7</v>
      </c>
      <c r="AA1949" s="115" t="s">
        <v>3107</v>
      </c>
      <c r="AB1949" s="44">
        <v>1</v>
      </c>
      <c r="AC1949" s="45"/>
    </row>
    <row r="1950" spans="1:29" x14ac:dyDescent="0.2">
      <c r="A1950" s="37">
        <v>1949</v>
      </c>
      <c r="B1950" s="38" t="s">
        <v>253</v>
      </c>
      <c r="C1950" s="39" t="s">
        <v>329</v>
      </c>
      <c r="D1950" s="40">
        <v>44101</v>
      </c>
      <c r="E1950" s="38">
        <v>1</v>
      </c>
      <c r="F1950" s="38"/>
      <c r="G1950" s="38" t="s">
        <v>2</v>
      </c>
      <c r="H1950" s="38" t="s">
        <v>2</v>
      </c>
      <c r="I1950" s="41">
        <v>1000</v>
      </c>
      <c r="J1950" s="41">
        <v>11122</v>
      </c>
      <c r="K1950" s="41">
        <v>0</v>
      </c>
      <c r="L1950" s="41">
        <f>SUM(Data5[[#This Row],[CHELTUIELI DE PERSONAL LEI]:[CHELTUIELI DE CAPITAL (ACTIVE NEFINANCIARE ) LEI]])</f>
        <v>12122</v>
      </c>
      <c r="M1950" s="41">
        <f>Data5[[#This Row],[TOTAL CHELTUIELI LEI]]/Data5[[#This Row],[CURS VALUTAR EURO BNR 22 07 2020]]</f>
        <v>2504.4937088076695</v>
      </c>
      <c r="N1950" s="49">
        <v>999</v>
      </c>
      <c r="O1950" s="54"/>
      <c r="P1950" s="54">
        <v>872</v>
      </c>
      <c r="Q1950" s="54"/>
      <c r="R1950" s="54">
        <f>Data5[[#This Row],[PERSOANE ÎNSCRISE ÎN LISTELE ELECTORALE (TURUL 1)            ]]+Data5[[#This Row],[PERSOANE ÎNSCRISE ÎN LISTELE ELECTORALE (TURUL AL 2-LEA)]]</f>
        <v>999</v>
      </c>
      <c r="S1950" s="54">
        <f>Data5[[#This Row],[PERSOANE CARE AU PARTICIPAT LA VOT (TURUL 1)]]+Data5[[#This Row],[PERSOANE CARE AU PARTICIPAT LA VOT  (TURUL AL 2-LEA)]]</f>
        <v>872</v>
      </c>
      <c r="T1950" s="41">
        <f>Data5[[#This Row],[TOTAL CHELTUIELI LEI]]/Data5[[#This Row],[NUMĂRUL PERSOANELOR ÎNSCRISE ÎN LISTELE ELECTORALE]]</f>
        <v>12.134134134134134</v>
      </c>
      <c r="U1950" s="41">
        <f>Data5[[#This Row],[TOTAL CHELTUIELI EURO]]/Data5[[#This Row],[NUMĂRUL PERSOANELOR ÎNSCRISE ÎN LISTELE ELECTORALE]]</f>
        <v>2.5070007095171865</v>
      </c>
      <c r="V1950" s="41">
        <f>Data5[[#This Row],[TOTAL CHELTUIELI LEI]]/Data5[[#This Row],[NUMĂRUL PERSOANELOR CARE AU PARTICIPAT LA VOT]]</f>
        <v>13.901376146788991</v>
      </c>
      <c r="W1950" s="41">
        <f>Data5[[#This Row],[TOTAL CHELTUIELI EURO]]/Data5[[#This Row],[NUMĂRUL PERSOANELOR CARE AU PARTICIPAT LA VOT]]</f>
        <v>2.8721258128528317</v>
      </c>
      <c r="X1950" s="43">
        <v>4.8400999999999996</v>
      </c>
      <c r="Y1950" s="114" t="s">
        <v>2897</v>
      </c>
      <c r="Z1950" s="44">
        <v>12</v>
      </c>
      <c r="AA1950" s="115" t="s">
        <v>3108</v>
      </c>
      <c r="AB1950" s="44">
        <v>2</v>
      </c>
      <c r="AC1950" s="45"/>
    </row>
    <row r="1951" spans="1:29" x14ac:dyDescent="0.2">
      <c r="A1951" s="37">
        <v>1950</v>
      </c>
      <c r="B1951" s="38" t="s">
        <v>253</v>
      </c>
      <c r="C1951" s="39" t="s">
        <v>330</v>
      </c>
      <c r="D1951" s="40">
        <v>44101</v>
      </c>
      <c r="E1951" s="38">
        <v>1</v>
      </c>
      <c r="F1951" s="38"/>
      <c r="G1951" s="38" t="s">
        <v>2</v>
      </c>
      <c r="H1951" s="38" t="s">
        <v>2</v>
      </c>
      <c r="I1951" s="41">
        <v>0</v>
      </c>
      <c r="J1951" s="41">
        <v>21353</v>
      </c>
      <c r="K1951" s="41">
        <v>0</v>
      </c>
      <c r="L1951" s="41">
        <f>SUM(Data5[[#This Row],[CHELTUIELI DE PERSONAL LEI]:[CHELTUIELI DE CAPITAL (ACTIVE NEFINANCIARE ) LEI]])</f>
        <v>21353</v>
      </c>
      <c r="M1951" s="41">
        <f>Data5[[#This Row],[TOTAL CHELTUIELI LEI]]/Data5[[#This Row],[CURS VALUTAR EURO BNR 22 07 2020]]</f>
        <v>4411.6857089729556</v>
      </c>
      <c r="N1951" s="49">
        <v>1312</v>
      </c>
      <c r="O1951" s="54"/>
      <c r="P1951" s="54">
        <v>1011</v>
      </c>
      <c r="Q1951" s="54"/>
      <c r="R1951" s="54">
        <f>Data5[[#This Row],[PERSOANE ÎNSCRISE ÎN LISTELE ELECTORALE (TURUL 1)            ]]+Data5[[#This Row],[PERSOANE ÎNSCRISE ÎN LISTELE ELECTORALE (TURUL AL 2-LEA)]]</f>
        <v>1312</v>
      </c>
      <c r="S1951" s="54">
        <f>Data5[[#This Row],[PERSOANE CARE AU PARTICIPAT LA VOT (TURUL 1)]]+Data5[[#This Row],[PERSOANE CARE AU PARTICIPAT LA VOT  (TURUL AL 2-LEA)]]</f>
        <v>1011</v>
      </c>
      <c r="T1951" s="41">
        <f>Data5[[#This Row],[TOTAL CHELTUIELI LEI]]/Data5[[#This Row],[NUMĂRUL PERSOANELOR ÎNSCRISE ÎN LISTELE ELECTORALE]]</f>
        <v>16.275152439024389</v>
      </c>
      <c r="U1951" s="41">
        <f>Data5[[#This Row],[TOTAL CHELTUIELI EURO]]/Data5[[#This Row],[NUMĂRUL PERSOANELOR ÎNSCRISE ÎN LISTELE ELECTORALE]]</f>
        <v>3.3625653269610942</v>
      </c>
      <c r="V1951" s="41">
        <f>Data5[[#This Row],[TOTAL CHELTUIELI LEI]]/Data5[[#This Row],[NUMĂRUL PERSOANELOR CARE AU PARTICIPAT LA VOT]]</f>
        <v>21.120672601384769</v>
      </c>
      <c r="W1951" s="41">
        <f>Data5[[#This Row],[TOTAL CHELTUIELI EURO]]/Data5[[#This Row],[NUMĂRUL PERSOANELOR CARE AU PARTICIPAT LA VOT]]</f>
        <v>4.3636851720800749</v>
      </c>
      <c r="X1951" s="43">
        <v>4.8400999999999996</v>
      </c>
      <c r="Y1951" s="114" t="s">
        <v>2920</v>
      </c>
      <c r="Z1951" s="44">
        <v>16</v>
      </c>
      <c r="AA1951" s="115" t="s">
        <v>3106</v>
      </c>
      <c r="AB1951" s="44">
        <v>3</v>
      </c>
      <c r="AC1951" s="45"/>
    </row>
    <row r="1952" spans="1:29" x14ac:dyDescent="0.2">
      <c r="A1952" s="37">
        <v>1951</v>
      </c>
      <c r="B1952" s="38" t="s">
        <v>253</v>
      </c>
      <c r="C1952" s="39" t="s">
        <v>331</v>
      </c>
      <c r="D1952" s="40">
        <v>44101</v>
      </c>
      <c r="E1952" s="38">
        <v>1</v>
      </c>
      <c r="F1952" s="38"/>
      <c r="G1952" s="38" t="s">
        <v>2</v>
      </c>
      <c r="H1952" s="38" t="s">
        <v>2</v>
      </c>
      <c r="I1952" s="41">
        <v>3000</v>
      </c>
      <c r="J1952" s="41">
        <v>4899</v>
      </c>
      <c r="K1952" s="41">
        <v>0</v>
      </c>
      <c r="L1952" s="41">
        <f>SUM(Data5[[#This Row],[CHELTUIELI DE PERSONAL LEI]:[CHELTUIELI DE CAPITAL (ACTIVE NEFINANCIARE ) LEI]])</f>
        <v>7899</v>
      </c>
      <c r="M1952" s="41">
        <f>Data5[[#This Row],[TOTAL CHELTUIELI LEI]]/Data5[[#This Row],[CURS VALUTAR EURO BNR 22 07 2020]]</f>
        <v>1631.9910745645752</v>
      </c>
      <c r="N1952" s="49">
        <v>1923</v>
      </c>
      <c r="O1952" s="54"/>
      <c r="P1952" s="54">
        <v>1261</v>
      </c>
      <c r="Q1952" s="54"/>
      <c r="R1952" s="54">
        <f>Data5[[#This Row],[PERSOANE ÎNSCRISE ÎN LISTELE ELECTORALE (TURUL 1)            ]]+Data5[[#This Row],[PERSOANE ÎNSCRISE ÎN LISTELE ELECTORALE (TURUL AL 2-LEA)]]</f>
        <v>1923</v>
      </c>
      <c r="S1952" s="54">
        <f>Data5[[#This Row],[PERSOANE CARE AU PARTICIPAT LA VOT (TURUL 1)]]+Data5[[#This Row],[PERSOANE CARE AU PARTICIPAT LA VOT  (TURUL AL 2-LEA)]]</f>
        <v>1261</v>
      </c>
      <c r="T1952" s="41">
        <f>Data5[[#This Row],[TOTAL CHELTUIELI LEI]]/Data5[[#This Row],[NUMĂRUL PERSOANELOR ÎNSCRISE ÎN LISTELE ELECTORALE]]</f>
        <v>4.1076443057722312</v>
      </c>
      <c r="U1952" s="41">
        <f>Data5[[#This Row],[TOTAL CHELTUIELI EURO]]/Data5[[#This Row],[NUMĂRUL PERSOANELOR ÎNSCRISE ÎN LISTELE ELECTORALE]]</f>
        <v>0.848669305545801</v>
      </c>
      <c r="V1952" s="41">
        <f>Data5[[#This Row],[TOTAL CHELTUIELI LEI]]/Data5[[#This Row],[NUMĂRUL PERSOANELOR CARE AU PARTICIPAT LA VOT]]</f>
        <v>6.2640761300555114</v>
      </c>
      <c r="W1952" s="41">
        <f>Data5[[#This Row],[TOTAL CHELTUIELI EURO]]/Data5[[#This Row],[NUMĂRUL PERSOANELOR CARE AU PARTICIPAT LA VOT]]</f>
        <v>1.2942038656340802</v>
      </c>
      <c r="X1952" s="43">
        <v>4.8400999999999996</v>
      </c>
      <c r="Y1952" s="114" t="s">
        <v>2895</v>
      </c>
      <c r="Z1952" s="44">
        <v>4</v>
      </c>
      <c r="AA1952" s="115" t="s">
        <v>3105</v>
      </c>
      <c r="AB1952" s="44">
        <v>0</v>
      </c>
      <c r="AC1952" s="45"/>
    </row>
    <row r="1953" spans="1:29" x14ac:dyDescent="0.2">
      <c r="A1953" s="37">
        <v>1952</v>
      </c>
      <c r="B1953" s="38" t="s">
        <v>253</v>
      </c>
      <c r="C1953" s="39" t="s">
        <v>332</v>
      </c>
      <c r="D1953" s="40">
        <v>44101</v>
      </c>
      <c r="E1953" s="38">
        <v>1</v>
      </c>
      <c r="F1953" s="38"/>
      <c r="G1953" s="38" t="s">
        <v>2</v>
      </c>
      <c r="H1953" s="38" t="s">
        <v>2</v>
      </c>
      <c r="I1953" s="41">
        <v>1570</v>
      </c>
      <c r="J1953" s="41">
        <v>0</v>
      </c>
      <c r="K1953" s="41">
        <v>0</v>
      </c>
      <c r="L1953" s="41">
        <f>SUM(Data5[[#This Row],[CHELTUIELI DE PERSONAL LEI]:[CHELTUIELI DE CAPITAL (ACTIVE NEFINANCIARE ) LEI]])</f>
        <v>1570</v>
      </c>
      <c r="M1953" s="41">
        <f>Data5[[#This Row],[TOTAL CHELTUIELI LEI]]/Data5[[#This Row],[CURS VALUTAR EURO BNR 22 07 2020]]</f>
        <v>324.37346335819512</v>
      </c>
      <c r="N1953" s="49">
        <v>1402</v>
      </c>
      <c r="O1953" s="54"/>
      <c r="P1953" s="54">
        <v>1128</v>
      </c>
      <c r="Q1953" s="54"/>
      <c r="R1953" s="54">
        <f>Data5[[#This Row],[PERSOANE ÎNSCRISE ÎN LISTELE ELECTORALE (TURUL 1)            ]]+Data5[[#This Row],[PERSOANE ÎNSCRISE ÎN LISTELE ELECTORALE (TURUL AL 2-LEA)]]</f>
        <v>1402</v>
      </c>
      <c r="S1953" s="54">
        <f>Data5[[#This Row],[PERSOANE CARE AU PARTICIPAT LA VOT (TURUL 1)]]+Data5[[#This Row],[PERSOANE CARE AU PARTICIPAT LA VOT  (TURUL AL 2-LEA)]]</f>
        <v>1128</v>
      </c>
      <c r="T1953" s="41">
        <f>Data5[[#This Row],[TOTAL CHELTUIELI LEI]]/Data5[[#This Row],[NUMĂRUL PERSOANELOR ÎNSCRISE ÎN LISTELE ELECTORALE]]</f>
        <v>1.1198288159771754</v>
      </c>
      <c r="U1953" s="41">
        <f>Data5[[#This Row],[TOTAL CHELTUIELI EURO]]/Data5[[#This Row],[NUMĂRUL PERSOANELOR ÎNSCRISE ÎN LISTELE ELECTORALE]]</f>
        <v>0.23136480981326329</v>
      </c>
      <c r="V1953" s="41">
        <f>Data5[[#This Row],[TOTAL CHELTUIELI LEI]]/Data5[[#This Row],[NUMĂRUL PERSOANELOR CARE AU PARTICIPAT LA VOT]]</f>
        <v>1.3918439716312057</v>
      </c>
      <c r="W1953" s="41">
        <f>Data5[[#This Row],[TOTAL CHELTUIELI EURO]]/Data5[[#This Row],[NUMĂRUL PERSOANELOR CARE AU PARTICIPAT LA VOT]]</f>
        <v>0.2875651270905985</v>
      </c>
      <c r="X1953" s="43">
        <v>4.8400999999999996</v>
      </c>
      <c r="Y1953" s="114" t="s">
        <v>2894</v>
      </c>
      <c r="Z1953" s="44">
        <v>1</v>
      </c>
      <c r="AA1953" s="115" t="s">
        <v>3105</v>
      </c>
      <c r="AB1953" s="44">
        <v>0</v>
      </c>
      <c r="AC1953" s="45"/>
    </row>
    <row r="1954" spans="1:29" x14ac:dyDescent="0.2">
      <c r="A1954" s="37">
        <v>1953</v>
      </c>
      <c r="B1954" s="38" t="s">
        <v>253</v>
      </c>
      <c r="C1954" s="39" t="s">
        <v>333</v>
      </c>
      <c r="D1954" s="40">
        <v>44101</v>
      </c>
      <c r="E1954" s="38">
        <v>1</v>
      </c>
      <c r="F1954" s="38"/>
      <c r="G1954" s="38" t="s">
        <v>2</v>
      </c>
      <c r="H1954" s="38" t="s">
        <v>2</v>
      </c>
      <c r="I1954" s="41">
        <v>2200</v>
      </c>
      <c r="J1954" s="41">
        <v>2465</v>
      </c>
      <c r="K1954" s="41">
        <v>0</v>
      </c>
      <c r="L1954" s="41">
        <f>SUM(Data5[[#This Row],[CHELTUIELI DE PERSONAL LEI]:[CHELTUIELI DE CAPITAL (ACTIVE NEFINANCIARE ) LEI]])</f>
        <v>4665</v>
      </c>
      <c r="M1954" s="41">
        <f>Data5[[#This Row],[TOTAL CHELTUIELI LEI]]/Data5[[#This Row],[CURS VALUTAR EURO BNR 22 07 2020]]</f>
        <v>963.82306150699378</v>
      </c>
      <c r="N1954" s="49">
        <v>1850</v>
      </c>
      <c r="O1954" s="54"/>
      <c r="P1954" s="54">
        <v>1104</v>
      </c>
      <c r="Q1954" s="54"/>
      <c r="R1954" s="54">
        <f>Data5[[#This Row],[PERSOANE ÎNSCRISE ÎN LISTELE ELECTORALE (TURUL 1)            ]]+Data5[[#This Row],[PERSOANE ÎNSCRISE ÎN LISTELE ELECTORALE (TURUL AL 2-LEA)]]</f>
        <v>1850</v>
      </c>
      <c r="S1954" s="54">
        <f>Data5[[#This Row],[PERSOANE CARE AU PARTICIPAT LA VOT (TURUL 1)]]+Data5[[#This Row],[PERSOANE CARE AU PARTICIPAT LA VOT  (TURUL AL 2-LEA)]]</f>
        <v>1104</v>
      </c>
      <c r="T1954" s="41">
        <f>Data5[[#This Row],[TOTAL CHELTUIELI LEI]]/Data5[[#This Row],[NUMĂRUL PERSOANELOR ÎNSCRISE ÎN LISTELE ELECTORALE]]</f>
        <v>2.5216216216216214</v>
      </c>
      <c r="U1954" s="41">
        <f>Data5[[#This Row],[TOTAL CHELTUIELI EURO]]/Data5[[#This Row],[NUMĂRUL PERSOANELOR ÎNSCRISE ÎN LISTELE ELECTORALE]]</f>
        <v>0.52098543865242908</v>
      </c>
      <c r="V1954" s="41">
        <f>Data5[[#This Row],[TOTAL CHELTUIELI LEI]]/Data5[[#This Row],[NUMĂRUL PERSOANELOR CARE AU PARTICIPAT LA VOT]]</f>
        <v>4.2255434782608692</v>
      </c>
      <c r="W1954" s="41">
        <f>Data5[[#This Row],[TOTAL CHELTUIELI EURO]]/Data5[[#This Row],[NUMĂRUL PERSOANELOR CARE AU PARTICIPAT LA VOT]]</f>
        <v>0.87302813542300162</v>
      </c>
      <c r="X1954" s="43">
        <v>4.8400999999999996</v>
      </c>
      <c r="Y1954" s="114" t="s">
        <v>2891</v>
      </c>
      <c r="Z1954" s="44">
        <v>2</v>
      </c>
      <c r="AA1954" s="115" t="s">
        <v>3105</v>
      </c>
      <c r="AB1954" s="44">
        <v>0</v>
      </c>
      <c r="AC1954" s="45"/>
    </row>
    <row r="1955" spans="1:29" x14ac:dyDescent="0.2">
      <c r="A1955" s="37">
        <v>1954</v>
      </c>
      <c r="B1955" s="38" t="s">
        <v>253</v>
      </c>
      <c r="C1955" s="39" t="s">
        <v>334</v>
      </c>
      <c r="D1955" s="40">
        <v>44101</v>
      </c>
      <c r="E1955" s="38">
        <v>1</v>
      </c>
      <c r="F1955" s="38"/>
      <c r="G1955" s="38" t="s">
        <v>2</v>
      </c>
      <c r="H1955" s="38" t="s">
        <v>2</v>
      </c>
      <c r="I1955" s="41">
        <v>1440</v>
      </c>
      <c r="J1955" s="41">
        <v>2212</v>
      </c>
      <c r="K1955" s="41">
        <v>0</v>
      </c>
      <c r="L1955" s="41">
        <f>SUM(Data5[[#This Row],[CHELTUIELI DE PERSONAL LEI]:[CHELTUIELI DE CAPITAL (ACTIVE NEFINANCIARE ) LEI]])</f>
        <v>3652</v>
      </c>
      <c r="M1955" s="41">
        <f>Data5[[#This Row],[TOTAL CHELTUIELI LEI]]/Data5[[#This Row],[CURS VALUTAR EURO BNR 22 07 2020]]</f>
        <v>754.52986508543222</v>
      </c>
      <c r="N1955" s="49">
        <v>2111</v>
      </c>
      <c r="O1955" s="54"/>
      <c r="P1955" s="54">
        <v>1284</v>
      </c>
      <c r="Q1955" s="54"/>
      <c r="R1955" s="54">
        <f>Data5[[#This Row],[PERSOANE ÎNSCRISE ÎN LISTELE ELECTORALE (TURUL 1)            ]]+Data5[[#This Row],[PERSOANE ÎNSCRISE ÎN LISTELE ELECTORALE (TURUL AL 2-LEA)]]</f>
        <v>2111</v>
      </c>
      <c r="S1955" s="54">
        <f>Data5[[#This Row],[PERSOANE CARE AU PARTICIPAT LA VOT (TURUL 1)]]+Data5[[#This Row],[PERSOANE CARE AU PARTICIPAT LA VOT  (TURUL AL 2-LEA)]]</f>
        <v>1284</v>
      </c>
      <c r="T1955" s="41">
        <f>Data5[[#This Row],[TOTAL CHELTUIELI LEI]]/Data5[[#This Row],[NUMĂRUL PERSOANELOR ÎNSCRISE ÎN LISTELE ELECTORALE]]</f>
        <v>1.7299857887257224</v>
      </c>
      <c r="U1955" s="41">
        <f>Data5[[#This Row],[TOTAL CHELTUIELI EURO]]/Data5[[#This Row],[NUMĂRUL PERSOANELOR ÎNSCRISE ÎN LISTELE ELECTORALE]]</f>
        <v>0.35742769544549136</v>
      </c>
      <c r="V1955" s="41">
        <f>Data5[[#This Row],[TOTAL CHELTUIELI LEI]]/Data5[[#This Row],[NUMĂRUL PERSOANELOR CARE AU PARTICIPAT LA VOT]]</f>
        <v>2.8442367601246108</v>
      </c>
      <c r="W1955" s="41">
        <f>Data5[[#This Row],[TOTAL CHELTUIELI EURO]]/Data5[[#This Row],[NUMĂRUL PERSOANELOR CARE AU PARTICIPAT LA VOT]]</f>
        <v>0.58764008184223693</v>
      </c>
      <c r="X1955" s="43">
        <v>4.8400999999999996</v>
      </c>
      <c r="Y1955" s="114" t="s">
        <v>2894</v>
      </c>
      <c r="Z1955" s="44">
        <v>1</v>
      </c>
      <c r="AA1955" s="115" t="s">
        <v>3105</v>
      </c>
      <c r="AB1955" s="44">
        <v>0</v>
      </c>
      <c r="AC1955" s="45"/>
    </row>
    <row r="1956" spans="1:29" x14ac:dyDescent="0.2">
      <c r="A1956" s="37">
        <v>1955</v>
      </c>
      <c r="B1956" s="38" t="s">
        <v>253</v>
      </c>
      <c r="C1956" s="39" t="s">
        <v>335</v>
      </c>
      <c r="D1956" s="40">
        <v>44101</v>
      </c>
      <c r="E1956" s="38">
        <v>1</v>
      </c>
      <c r="F1956" s="38"/>
      <c r="G1956" s="38" t="s">
        <v>2</v>
      </c>
      <c r="H1956" s="38" t="s">
        <v>2</v>
      </c>
      <c r="I1956" s="41">
        <v>0</v>
      </c>
      <c r="J1956" s="41">
        <v>14707</v>
      </c>
      <c r="K1956" s="41">
        <v>0</v>
      </c>
      <c r="L1956" s="41">
        <f>SUM(Data5[[#This Row],[CHELTUIELI DE PERSONAL LEI]:[CHELTUIELI DE CAPITAL (ACTIVE NEFINANCIARE ) LEI]])</f>
        <v>14707</v>
      </c>
      <c r="M1956" s="41">
        <f>Data5[[#This Row],[TOTAL CHELTUIELI LEI]]/Data5[[#This Row],[CURS VALUTAR EURO BNR 22 07 2020]]</f>
        <v>3038.5735831904303</v>
      </c>
      <c r="N1956" s="49">
        <v>2544</v>
      </c>
      <c r="O1956" s="54"/>
      <c r="P1956" s="54">
        <v>1901</v>
      </c>
      <c r="Q1956" s="54"/>
      <c r="R1956" s="54">
        <f>Data5[[#This Row],[PERSOANE ÎNSCRISE ÎN LISTELE ELECTORALE (TURUL 1)            ]]+Data5[[#This Row],[PERSOANE ÎNSCRISE ÎN LISTELE ELECTORALE (TURUL AL 2-LEA)]]</f>
        <v>2544</v>
      </c>
      <c r="S1956" s="54">
        <f>Data5[[#This Row],[PERSOANE CARE AU PARTICIPAT LA VOT (TURUL 1)]]+Data5[[#This Row],[PERSOANE CARE AU PARTICIPAT LA VOT  (TURUL AL 2-LEA)]]</f>
        <v>1901</v>
      </c>
      <c r="T1956" s="41">
        <f>Data5[[#This Row],[TOTAL CHELTUIELI LEI]]/Data5[[#This Row],[NUMĂRUL PERSOANELOR ÎNSCRISE ÎN LISTELE ELECTORALE]]</f>
        <v>5.7810534591194971</v>
      </c>
      <c r="U1956" s="41">
        <f>Data5[[#This Row],[TOTAL CHELTUIELI EURO]]/Data5[[#This Row],[NUMĂRUL PERSOANELOR ÎNSCRISE ÎN LISTELE ELECTORALE]]</f>
        <v>1.1944078550276849</v>
      </c>
      <c r="V1956" s="41">
        <f>Data5[[#This Row],[TOTAL CHELTUIELI LEI]]/Data5[[#This Row],[NUMĂRUL PERSOANELOR CARE AU PARTICIPAT LA VOT]]</f>
        <v>7.7364544976328249</v>
      </c>
      <c r="W1956" s="41">
        <f>Data5[[#This Row],[TOTAL CHELTUIELI EURO]]/Data5[[#This Row],[NUMĂRUL PERSOANELOR CARE AU PARTICIPAT LA VOT]]</f>
        <v>1.5984079869492005</v>
      </c>
      <c r="X1956" s="43">
        <v>4.8400999999999996</v>
      </c>
      <c r="Y1956" s="114" t="s">
        <v>2892</v>
      </c>
      <c r="Z1956" s="44">
        <v>5</v>
      </c>
      <c r="AA1956" s="115" t="s">
        <v>3107</v>
      </c>
      <c r="AB1956" s="44">
        <v>1</v>
      </c>
      <c r="AC1956" s="45"/>
    </row>
    <row r="1957" spans="1:29" x14ac:dyDescent="0.2">
      <c r="A1957" s="37">
        <v>1956</v>
      </c>
      <c r="B1957" s="38" t="s">
        <v>253</v>
      </c>
      <c r="C1957" s="39" t="s">
        <v>336</v>
      </c>
      <c r="D1957" s="40">
        <v>44101</v>
      </c>
      <c r="E1957" s="38">
        <v>1</v>
      </c>
      <c r="F1957" s="38"/>
      <c r="G1957" s="38" t="s">
        <v>2</v>
      </c>
      <c r="H1957" s="38" t="s">
        <v>2</v>
      </c>
      <c r="I1957" s="41">
        <v>2200</v>
      </c>
      <c r="J1957" s="41">
        <v>2800</v>
      </c>
      <c r="K1957" s="41">
        <v>0</v>
      </c>
      <c r="L1957" s="41">
        <f>SUM(Data5[[#This Row],[CHELTUIELI DE PERSONAL LEI]:[CHELTUIELI DE CAPITAL (ACTIVE NEFINANCIARE ) LEI]])</f>
        <v>5000</v>
      </c>
      <c r="M1957" s="41">
        <f>Data5[[#This Row],[TOTAL CHELTUIELI LEI]]/Data5[[#This Row],[CURS VALUTAR EURO BNR 22 07 2020]]</f>
        <v>1033.0365075101754</v>
      </c>
      <c r="N1957" s="49">
        <v>2208</v>
      </c>
      <c r="O1957" s="54"/>
      <c r="P1957" s="54">
        <v>1475</v>
      </c>
      <c r="Q1957" s="54"/>
      <c r="R1957" s="54">
        <f>Data5[[#This Row],[PERSOANE ÎNSCRISE ÎN LISTELE ELECTORALE (TURUL 1)            ]]+Data5[[#This Row],[PERSOANE ÎNSCRISE ÎN LISTELE ELECTORALE (TURUL AL 2-LEA)]]</f>
        <v>2208</v>
      </c>
      <c r="S1957" s="54">
        <f>Data5[[#This Row],[PERSOANE CARE AU PARTICIPAT LA VOT (TURUL 1)]]+Data5[[#This Row],[PERSOANE CARE AU PARTICIPAT LA VOT  (TURUL AL 2-LEA)]]</f>
        <v>1475</v>
      </c>
      <c r="T1957" s="41">
        <f>Data5[[#This Row],[TOTAL CHELTUIELI LEI]]/Data5[[#This Row],[NUMĂRUL PERSOANELOR ÎNSCRISE ÎN LISTELE ELECTORALE]]</f>
        <v>2.2644927536231885</v>
      </c>
      <c r="U1957" s="41">
        <f>Data5[[#This Row],[TOTAL CHELTUIELI EURO]]/Data5[[#This Row],[NUMĂRUL PERSOANELOR ÎNSCRISE ÎN LISTELE ELECTORALE]]</f>
        <v>0.46786073709699971</v>
      </c>
      <c r="V1957" s="41">
        <f>Data5[[#This Row],[TOTAL CHELTUIELI LEI]]/Data5[[#This Row],[NUMĂRUL PERSOANELOR CARE AU PARTICIPAT LA VOT]]</f>
        <v>3.3898305084745761</v>
      </c>
      <c r="W1957" s="41">
        <f>Data5[[#This Row],[TOTAL CHELTUIELI EURO]]/Data5[[#This Row],[NUMĂRUL PERSOANELOR CARE AU PARTICIPAT LA VOT]]</f>
        <v>0.70036373390520368</v>
      </c>
      <c r="X1957" s="43">
        <v>4.8400999999999996</v>
      </c>
      <c r="Y1957" s="114" t="s">
        <v>2891</v>
      </c>
      <c r="Z1957" s="44">
        <v>2</v>
      </c>
      <c r="AA1957" s="115" t="s">
        <v>3105</v>
      </c>
      <c r="AB1957" s="44">
        <v>0</v>
      </c>
      <c r="AC1957" s="45"/>
    </row>
    <row r="1958" spans="1:29" x14ac:dyDescent="0.2">
      <c r="A1958" s="37">
        <v>1957</v>
      </c>
      <c r="B1958" s="38" t="s">
        <v>253</v>
      </c>
      <c r="C1958" s="39" t="s">
        <v>337</v>
      </c>
      <c r="D1958" s="40">
        <v>44101</v>
      </c>
      <c r="E1958" s="38">
        <v>1</v>
      </c>
      <c r="F1958" s="38"/>
      <c r="G1958" s="38" t="s">
        <v>2</v>
      </c>
      <c r="H1958" s="38" t="s">
        <v>2</v>
      </c>
      <c r="I1958" s="41">
        <v>0</v>
      </c>
      <c r="J1958" s="41">
        <v>10235</v>
      </c>
      <c r="K1958" s="41">
        <v>0</v>
      </c>
      <c r="L1958" s="41">
        <f>SUM(Data5[[#This Row],[CHELTUIELI DE PERSONAL LEI]:[CHELTUIELI DE CAPITAL (ACTIVE NEFINANCIARE ) LEI]])</f>
        <v>10235</v>
      </c>
      <c r="M1958" s="41">
        <f>Data5[[#This Row],[TOTAL CHELTUIELI LEI]]/Data5[[#This Row],[CURS VALUTAR EURO BNR 22 07 2020]]</f>
        <v>2114.6257308733293</v>
      </c>
      <c r="N1958" s="49">
        <v>714</v>
      </c>
      <c r="O1958" s="54"/>
      <c r="P1958" s="54">
        <v>886</v>
      </c>
      <c r="Q1958" s="54"/>
      <c r="R1958" s="54">
        <f>Data5[[#This Row],[PERSOANE ÎNSCRISE ÎN LISTELE ELECTORALE (TURUL 1)            ]]+Data5[[#This Row],[PERSOANE ÎNSCRISE ÎN LISTELE ELECTORALE (TURUL AL 2-LEA)]]</f>
        <v>714</v>
      </c>
      <c r="S1958" s="54">
        <f>Data5[[#This Row],[PERSOANE CARE AU PARTICIPAT LA VOT (TURUL 1)]]+Data5[[#This Row],[PERSOANE CARE AU PARTICIPAT LA VOT  (TURUL AL 2-LEA)]]</f>
        <v>886</v>
      </c>
      <c r="T1958" s="41">
        <f>Data5[[#This Row],[TOTAL CHELTUIELI LEI]]/Data5[[#This Row],[NUMĂRUL PERSOANELOR ÎNSCRISE ÎN LISTELE ELECTORALE]]</f>
        <v>14.334733893557424</v>
      </c>
      <c r="U1958" s="41">
        <f>Data5[[#This Row],[TOTAL CHELTUIELI EURO]]/Data5[[#This Row],[NUMĂRUL PERSOANELOR ÎNSCRISE ÎN LISTELE ELECTORALE]]</f>
        <v>2.9616606874976599</v>
      </c>
      <c r="V1958" s="41">
        <f>Data5[[#This Row],[TOTAL CHELTUIELI LEI]]/Data5[[#This Row],[NUMĂRUL PERSOANELOR CARE AU PARTICIPAT LA VOT]]</f>
        <v>11.551918735891649</v>
      </c>
      <c r="W1958" s="41">
        <f>Data5[[#This Row],[TOTAL CHELTUIELI EURO]]/Data5[[#This Row],[NUMĂRUL PERSOANELOR CARE AU PARTICIPAT LA VOT]]</f>
        <v>2.3867107571933741</v>
      </c>
      <c r="X1958" s="43">
        <v>4.8400999999999996</v>
      </c>
      <c r="Y1958" s="114" t="s">
        <v>2885</v>
      </c>
      <c r="Z1958" s="44">
        <v>14</v>
      </c>
      <c r="AA1958" s="115" t="s">
        <v>3108</v>
      </c>
      <c r="AB1958" s="44">
        <v>2</v>
      </c>
      <c r="AC1958" s="45"/>
    </row>
    <row r="1959" spans="1:29" x14ac:dyDescent="0.2">
      <c r="A1959" s="37">
        <v>1958</v>
      </c>
      <c r="B1959" s="38" t="s">
        <v>253</v>
      </c>
      <c r="C1959" s="39" t="s">
        <v>338</v>
      </c>
      <c r="D1959" s="40">
        <v>44101</v>
      </c>
      <c r="E1959" s="38">
        <v>1</v>
      </c>
      <c r="F1959" s="38"/>
      <c r="G1959" s="38" t="s">
        <v>2</v>
      </c>
      <c r="H1959" s="38" t="s">
        <v>2</v>
      </c>
      <c r="I1959" s="41">
        <v>810</v>
      </c>
      <c r="J1959" s="41">
        <v>6014.35</v>
      </c>
      <c r="K1959" s="41">
        <v>0</v>
      </c>
      <c r="L1959" s="41">
        <f>SUM(Data5[[#This Row],[CHELTUIELI DE PERSONAL LEI]:[CHELTUIELI DE CAPITAL (ACTIVE NEFINANCIARE ) LEI]])</f>
        <v>6824.35</v>
      </c>
      <c r="M1959" s="41">
        <f>Data5[[#This Row],[TOTAL CHELTUIELI LEI]]/Data5[[#This Row],[CURS VALUTAR EURO BNR 22 07 2020]]</f>
        <v>1409.9605380054134</v>
      </c>
      <c r="N1959" s="49">
        <v>2096</v>
      </c>
      <c r="O1959" s="54"/>
      <c r="P1959" s="54">
        <v>1423</v>
      </c>
      <c r="Q1959" s="54"/>
      <c r="R1959" s="54">
        <f>Data5[[#This Row],[PERSOANE ÎNSCRISE ÎN LISTELE ELECTORALE (TURUL 1)            ]]+Data5[[#This Row],[PERSOANE ÎNSCRISE ÎN LISTELE ELECTORALE (TURUL AL 2-LEA)]]</f>
        <v>2096</v>
      </c>
      <c r="S1959" s="54">
        <f>Data5[[#This Row],[PERSOANE CARE AU PARTICIPAT LA VOT (TURUL 1)]]+Data5[[#This Row],[PERSOANE CARE AU PARTICIPAT LA VOT  (TURUL AL 2-LEA)]]</f>
        <v>1423</v>
      </c>
      <c r="T1959" s="41">
        <f>Data5[[#This Row],[TOTAL CHELTUIELI LEI]]/Data5[[#This Row],[NUMĂRUL PERSOANELOR ÎNSCRISE ÎN LISTELE ELECTORALE]]</f>
        <v>3.2558921755725194</v>
      </c>
      <c r="U1959" s="41">
        <f>Data5[[#This Row],[TOTAL CHELTUIELI EURO]]/Data5[[#This Row],[NUMĂRUL PERSOANELOR ÎNSCRISE ÎN LISTELE ELECTORALE]]</f>
        <v>0.67269109637662849</v>
      </c>
      <c r="V1959" s="41">
        <f>Data5[[#This Row],[TOTAL CHELTUIELI LEI]]/Data5[[#This Row],[NUMĂRUL PERSOANELOR CARE AU PARTICIPAT LA VOT]]</f>
        <v>4.7957484188334512</v>
      </c>
      <c r="W1959" s="41">
        <f>Data5[[#This Row],[TOTAL CHELTUIELI EURO]]/Data5[[#This Row],[NUMĂRUL PERSOANELOR CARE AU PARTICIPAT LA VOT]]</f>
        <v>0.99083663949783085</v>
      </c>
      <c r="X1959" s="43">
        <v>4.8400999999999996</v>
      </c>
      <c r="Y1959" s="114" t="s">
        <v>2884</v>
      </c>
      <c r="Z1959" s="44">
        <v>3</v>
      </c>
      <c r="AA1959" s="115" t="s">
        <v>3105</v>
      </c>
      <c r="AB1959" s="44">
        <v>0</v>
      </c>
      <c r="AC1959" s="45"/>
    </row>
    <row r="1960" spans="1:29" x14ac:dyDescent="0.2">
      <c r="A1960" s="37">
        <v>1959</v>
      </c>
      <c r="B1960" s="38" t="s">
        <v>253</v>
      </c>
      <c r="C1960" s="39" t="s">
        <v>339</v>
      </c>
      <c r="D1960" s="40">
        <v>44101</v>
      </c>
      <c r="E1960" s="38">
        <v>1</v>
      </c>
      <c r="F1960" s="38"/>
      <c r="G1960" s="38" t="s">
        <v>2</v>
      </c>
      <c r="H1960" s="38" t="s">
        <v>2</v>
      </c>
      <c r="I1960" s="41">
        <v>2700</v>
      </c>
      <c r="J1960" s="41">
        <v>5101.2</v>
      </c>
      <c r="K1960" s="41">
        <v>0</v>
      </c>
      <c r="L1960" s="41">
        <f>SUM(Data5[[#This Row],[CHELTUIELI DE PERSONAL LEI]:[CHELTUIELI DE CAPITAL (ACTIVE NEFINANCIARE ) LEI]])</f>
        <v>7801.2</v>
      </c>
      <c r="M1960" s="41">
        <f>Data5[[#This Row],[TOTAL CHELTUIELI LEI]]/Data5[[#This Row],[CURS VALUTAR EURO BNR 22 07 2020]]</f>
        <v>1611.7848804776761</v>
      </c>
      <c r="N1960" s="49">
        <v>3517</v>
      </c>
      <c r="O1960" s="54"/>
      <c r="P1960" s="54">
        <v>2181</v>
      </c>
      <c r="Q1960" s="54"/>
      <c r="R1960" s="54">
        <f>Data5[[#This Row],[PERSOANE ÎNSCRISE ÎN LISTELE ELECTORALE (TURUL 1)            ]]+Data5[[#This Row],[PERSOANE ÎNSCRISE ÎN LISTELE ELECTORALE (TURUL AL 2-LEA)]]</f>
        <v>3517</v>
      </c>
      <c r="S1960" s="54">
        <f>Data5[[#This Row],[PERSOANE CARE AU PARTICIPAT LA VOT (TURUL 1)]]+Data5[[#This Row],[PERSOANE CARE AU PARTICIPAT LA VOT  (TURUL AL 2-LEA)]]</f>
        <v>2181</v>
      </c>
      <c r="T1960" s="41">
        <f>Data5[[#This Row],[TOTAL CHELTUIELI LEI]]/Data5[[#This Row],[NUMĂRUL PERSOANELOR ÎNSCRISE ÎN LISTELE ELECTORALE]]</f>
        <v>2.2181404606198463</v>
      </c>
      <c r="U1960" s="41">
        <f>Data5[[#This Row],[TOTAL CHELTUIELI EURO]]/Data5[[#This Row],[NUMĂRUL PERSOANELOR ÎNSCRISE ÎN LISTELE ELECTORALE]]</f>
        <v>0.45828401492114762</v>
      </c>
      <c r="V1960" s="41">
        <f>Data5[[#This Row],[TOTAL CHELTUIELI LEI]]/Data5[[#This Row],[NUMĂRUL PERSOANELOR CARE AU PARTICIPAT LA VOT]]</f>
        <v>3.5768913342503437</v>
      </c>
      <c r="W1960" s="41">
        <f>Data5[[#This Row],[TOTAL CHELTUIELI EURO]]/Data5[[#This Row],[NUMĂRUL PERSOANELOR CARE AU PARTICIPAT LA VOT]]</f>
        <v>0.73901186633547733</v>
      </c>
      <c r="X1960" s="43">
        <v>4.8400999999999996</v>
      </c>
      <c r="Y1960" s="114" t="s">
        <v>2891</v>
      </c>
      <c r="Z1960" s="44">
        <v>2</v>
      </c>
      <c r="AA1960" s="115" t="s">
        <v>3105</v>
      </c>
      <c r="AB1960" s="44">
        <v>0</v>
      </c>
      <c r="AC1960" s="45"/>
    </row>
    <row r="1961" spans="1:29" x14ac:dyDescent="0.2">
      <c r="A1961" s="37">
        <v>1960</v>
      </c>
      <c r="B1961" s="38" t="s">
        <v>253</v>
      </c>
      <c r="C1961" s="39" t="s">
        <v>340</v>
      </c>
      <c r="D1961" s="40">
        <v>44101</v>
      </c>
      <c r="E1961" s="38">
        <v>1</v>
      </c>
      <c r="F1961" s="38"/>
      <c r="G1961" s="38" t="s">
        <v>2</v>
      </c>
      <c r="H1961" s="38" t="s">
        <v>2</v>
      </c>
      <c r="I1961" s="41">
        <v>4400</v>
      </c>
      <c r="J1961" s="41">
        <v>6344.38</v>
      </c>
      <c r="K1961" s="41">
        <v>0</v>
      </c>
      <c r="L1961" s="41">
        <f>SUM(Data5[[#This Row],[CHELTUIELI DE PERSONAL LEI]:[CHELTUIELI DE CAPITAL (ACTIVE NEFINANCIARE ) LEI]])</f>
        <v>10744.380000000001</v>
      </c>
      <c r="M1961" s="41">
        <f>Data5[[#This Row],[TOTAL CHELTUIELI LEI]]/Data5[[#This Row],[CURS VALUTAR EURO BNR 22 07 2020]]</f>
        <v>2219.8673581124362</v>
      </c>
      <c r="N1961" s="49">
        <v>558</v>
      </c>
      <c r="O1961" s="54"/>
      <c r="P1961" s="54">
        <v>579</v>
      </c>
      <c r="Q1961" s="54"/>
      <c r="R1961" s="54">
        <f>Data5[[#This Row],[PERSOANE ÎNSCRISE ÎN LISTELE ELECTORALE (TURUL 1)            ]]+Data5[[#This Row],[PERSOANE ÎNSCRISE ÎN LISTELE ELECTORALE (TURUL AL 2-LEA)]]</f>
        <v>558</v>
      </c>
      <c r="S1961" s="54">
        <f>Data5[[#This Row],[PERSOANE CARE AU PARTICIPAT LA VOT (TURUL 1)]]+Data5[[#This Row],[PERSOANE CARE AU PARTICIPAT LA VOT  (TURUL AL 2-LEA)]]</f>
        <v>579</v>
      </c>
      <c r="T1961" s="41">
        <f>Data5[[#This Row],[TOTAL CHELTUIELI LEI]]/Data5[[#This Row],[NUMĂRUL PERSOANELOR ÎNSCRISE ÎN LISTELE ELECTORALE]]</f>
        <v>19.255161290322583</v>
      </c>
      <c r="U1961" s="41">
        <f>Data5[[#This Row],[TOTAL CHELTUIELI EURO]]/Data5[[#This Row],[NUMĂRUL PERSOANELOR ÎNSCRISE ÎN LISTELE ELECTORALE]]</f>
        <v>3.9782569141799935</v>
      </c>
      <c r="V1961" s="41">
        <f>Data5[[#This Row],[TOTAL CHELTUIELI LEI]]/Data5[[#This Row],[NUMĂRUL PERSOANELOR CARE AU PARTICIPAT LA VOT]]</f>
        <v>18.556787564766839</v>
      </c>
      <c r="W1961" s="41">
        <f>Data5[[#This Row],[TOTAL CHELTUIELI EURO]]/Data5[[#This Row],[NUMĂRUL PERSOANELOR CARE AU PARTICIPAT LA VOT]]</f>
        <v>3.8339678033029987</v>
      </c>
      <c r="X1961" s="43">
        <v>4.8400999999999996</v>
      </c>
      <c r="Y1961" s="114" t="s">
        <v>2908</v>
      </c>
      <c r="Z1961" s="44">
        <v>19</v>
      </c>
      <c r="AA1961" s="115" t="s">
        <v>3106</v>
      </c>
      <c r="AB1961" s="44">
        <v>3</v>
      </c>
      <c r="AC1961" s="45"/>
    </row>
    <row r="1962" spans="1:29" x14ac:dyDescent="0.2">
      <c r="A1962" s="37">
        <v>1961</v>
      </c>
      <c r="B1962" s="38" t="s">
        <v>253</v>
      </c>
      <c r="C1962" s="39" t="s">
        <v>93</v>
      </c>
      <c r="D1962" s="40">
        <v>44101</v>
      </c>
      <c r="E1962" s="38">
        <v>1</v>
      </c>
      <c r="F1962" s="38"/>
      <c r="G1962" s="38" t="s">
        <v>2</v>
      </c>
      <c r="H1962" s="38" t="s">
        <v>2</v>
      </c>
      <c r="I1962" s="41">
        <v>0</v>
      </c>
      <c r="J1962" s="41">
        <v>5801</v>
      </c>
      <c r="K1962" s="41">
        <v>0</v>
      </c>
      <c r="L1962" s="41">
        <f>SUM(Data5[[#This Row],[CHELTUIELI DE PERSONAL LEI]:[CHELTUIELI DE CAPITAL (ACTIVE NEFINANCIARE ) LEI]])</f>
        <v>5801</v>
      </c>
      <c r="M1962" s="41">
        <f>Data5[[#This Row],[TOTAL CHELTUIELI LEI]]/Data5[[#This Row],[CURS VALUTAR EURO BNR 22 07 2020]]</f>
        <v>1198.5289560133056</v>
      </c>
      <c r="N1962" s="49">
        <v>2450</v>
      </c>
      <c r="O1962" s="54"/>
      <c r="P1962" s="54">
        <v>1579</v>
      </c>
      <c r="Q1962" s="54"/>
      <c r="R1962" s="54">
        <f>Data5[[#This Row],[PERSOANE ÎNSCRISE ÎN LISTELE ELECTORALE (TURUL 1)            ]]+Data5[[#This Row],[PERSOANE ÎNSCRISE ÎN LISTELE ELECTORALE (TURUL AL 2-LEA)]]</f>
        <v>2450</v>
      </c>
      <c r="S1962" s="54">
        <f>Data5[[#This Row],[PERSOANE CARE AU PARTICIPAT LA VOT (TURUL 1)]]+Data5[[#This Row],[PERSOANE CARE AU PARTICIPAT LA VOT  (TURUL AL 2-LEA)]]</f>
        <v>1579</v>
      </c>
      <c r="T1962" s="41">
        <f>Data5[[#This Row],[TOTAL CHELTUIELI LEI]]/Data5[[#This Row],[NUMĂRUL PERSOANELOR ÎNSCRISE ÎN LISTELE ELECTORALE]]</f>
        <v>2.3677551020408165</v>
      </c>
      <c r="U1962" s="41">
        <f>Data5[[#This Row],[TOTAL CHELTUIELI EURO]]/Data5[[#This Row],[NUMĂRUL PERSOANELOR ÎNSCRISE ÎN LISTELE ELECTORALE]]</f>
        <v>0.48919549225032882</v>
      </c>
      <c r="V1962" s="41">
        <f>Data5[[#This Row],[TOTAL CHELTUIELI LEI]]/Data5[[#This Row],[NUMĂRUL PERSOANELOR CARE AU PARTICIPAT LA VOT]]</f>
        <v>3.6738442051931601</v>
      </c>
      <c r="W1962" s="41">
        <f>Data5[[#This Row],[TOTAL CHELTUIELI EURO]]/Data5[[#This Row],[NUMĂRUL PERSOANELOR CARE AU PARTICIPAT LA VOT]]</f>
        <v>0.75904303737384771</v>
      </c>
      <c r="X1962" s="43">
        <v>4.8400999999999996</v>
      </c>
      <c r="Y1962" s="114" t="s">
        <v>2891</v>
      </c>
      <c r="Z1962" s="44">
        <v>2</v>
      </c>
      <c r="AA1962" s="115" t="s">
        <v>3105</v>
      </c>
      <c r="AB1962" s="44">
        <v>0</v>
      </c>
      <c r="AC1962" s="45"/>
    </row>
    <row r="1963" spans="1:29" x14ac:dyDescent="0.2">
      <c r="A1963" s="37">
        <v>1962</v>
      </c>
      <c r="B1963" s="38" t="s">
        <v>253</v>
      </c>
      <c r="C1963" s="39" t="s">
        <v>341</v>
      </c>
      <c r="D1963" s="40">
        <v>44101</v>
      </c>
      <c r="E1963" s="38">
        <v>1</v>
      </c>
      <c r="F1963" s="38"/>
      <c r="G1963" s="38" t="s">
        <v>2</v>
      </c>
      <c r="H1963" s="38" t="s">
        <v>2</v>
      </c>
      <c r="I1963" s="41">
        <v>0</v>
      </c>
      <c r="J1963" s="41">
        <v>6950</v>
      </c>
      <c r="K1963" s="41">
        <v>0</v>
      </c>
      <c r="L1963" s="41">
        <f>SUM(Data5[[#This Row],[CHELTUIELI DE PERSONAL LEI]:[CHELTUIELI DE CAPITAL (ACTIVE NEFINANCIARE ) LEI]])</f>
        <v>6950</v>
      </c>
      <c r="M1963" s="41">
        <f>Data5[[#This Row],[TOTAL CHELTUIELI LEI]]/Data5[[#This Row],[CURS VALUTAR EURO BNR 22 07 2020]]</f>
        <v>1435.920745439144</v>
      </c>
      <c r="N1963" s="49">
        <v>2137</v>
      </c>
      <c r="O1963" s="54"/>
      <c r="P1963" s="54">
        <v>1489</v>
      </c>
      <c r="Q1963" s="54"/>
      <c r="R1963" s="54">
        <f>Data5[[#This Row],[PERSOANE ÎNSCRISE ÎN LISTELE ELECTORALE (TURUL 1)            ]]+Data5[[#This Row],[PERSOANE ÎNSCRISE ÎN LISTELE ELECTORALE (TURUL AL 2-LEA)]]</f>
        <v>2137</v>
      </c>
      <c r="S1963" s="54">
        <f>Data5[[#This Row],[PERSOANE CARE AU PARTICIPAT LA VOT (TURUL 1)]]+Data5[[#This Row],[PERSOANE CARE AU PARTICIPAT LA VOT  (TURUL AL 2-LEA)]]</f>
        <v>1489</v>
      </c>
      <c r="T1963" s="41">
        <f>Data5[[#This Row],[TOTAL CHELTUIELI LEI]]/Data5[[#This Row],[NUMĂRUL PERSOANELOR ÎNSCRISE ÎN LISTELE ELECTORALE]]</f>
        <v>3.2522227421619094</v>
      </c>
      <c r="U1963" s="41">
        <f>Data5[[#This Row],[TOTAL CHELTUIELI EURO]]/Data5[[#This Row],[NUMĂRUL PERSOANELOR ÎNSCRISE ÎN LISTELE ELECTORALE]]</f>
        <v>0.67193296464162089</v>
      </c>
      <c r="V1963" s="41">
        <f>Data5[[#This Row],[TOTAL CHELTUIELI LEI]]/Data5[[#This Row],[NUMĂRUL PERSOANELOR CARE AU PARTICIPAT LA VOT]]</f>
        <v>4.6675621222296844</v>
      </c>
      <c r="W1963" s="41">
        <f>Data5[[#This Row],[TOTAL CHELTUIELI EURO]]/Data5[[#This Row],[NUMĂRUL PERSOANELOR CARE AU PARTICIPAT LA VOT]]</f>
        <v>0.96435241466698718</v>
      </c>
      <c r="X1963" s="43">
        <v>4.8400999999999996</v>
      </c>
      <c r="Y1963" s="114" t="s">
        <v>2884</v>
      </c>
      <c r="Z1963" s="44">
        <v>3</v>
      </c>
      <c r="AA1963" s="115" t="s">
        <v>3105</v>
      </c>
      <c r="AB1963" s="44">
        <v>0</v>
      </c>
      <c r="AC1963" s="45"/>
    </row>
    <row r="1964" spans="1:29" x14ac:dyDescent="0.2">
      <c r="A1964" s="37">
        <v>1963</v>
      </c>
      <c r="B1964" s="38" t="s">
        <v>253</v>
      </c>
      <c r="C1964" s="39" t="s">
        <v>342</v>
      </c>
      <c r="D1964" s="40">
        <v>44101</v>
      </c>
      <c r="E1964" s="38">
        <v>1</v>
      </c>
      <c r="F1964" s="38"/>
      <c r="G1964" s="38" t="s">
        <v>2</v>
      </c>
      <c r="H1964" s="38" t="s">
        <v>2</v>
      </c>
      <c r="I1964" s="41">
        <v>83375</v>
      </c>
      <c r="J1964" s="41">
        <v>5554</v>
      </c>
      <c r="K1964" s="41">
        <v>0</v>
      </c>
      <c r="L1964" s="41">
        <f>SUM(Data5[[#This Row],[CHELTUIELI DE PERSONAL LEI]:[CHELTUIELI DE CAPITAL (ACTIVE NEFINANCIARE ) LEI]])</f>
        <v>88929</v>
      </c>
      <c r="M1964" s="41">
        <f>Data5[[#This Row],[TOTAL CHELTUIELI LEI]]/Data5[[#This Row],[CURS VALUTAR EURO BNR 22 07 2020]]</f>
        <v>18373.380715274478</v>
      </c>
      <c r="N1964" s="49">
        <v>1739</v>
      </c>
      <c r="O1964" s="54"/>
      <c r="P1964" s="54">
        <v>1142</v>
      </c>
      <c r="Q1964" s="54"/>
      <c r="R1964" s="54">
        <f>Data5[[#This Row],[PERSOANE ÎNSCRISE ÎN LISTELE ELECTORALE (TURUL 1)            ]]+Data5[[#This Row],[PERSOANE ÎNSCRISE ÎN LISTELE ELECTORALE (TURUL AL 2-LEA)]]</f>
        <v>1739</v>
      </c>
      <c r="S1964" s="54">
        <f>Data5[[#This Row],[PERSOANE CARE AU PARTICIPAT LA VOT (TURUL 1)]]+Data5[[#This Row],[PERSOANE CARE AU PARTICIPAT LA VOT  (TURUL AL 2-LEA)]]</f>
        <v>1142</v>
      </c>
      <c r="T1964" s="41">
        <f>Data5[[#This Row],[TOTAL CHELTUIELI LEI]]/Data5[[#This Row],[NUMĂRUL PERSOANELOR ÎNSCRISE ÎN LISTELE ELECTORALE]]</f>
        <v>51.138010350776305</v>
      </c>
      <c r="U1964" s="41">
        <f>Data5[[#This Row],[TOTAL CHELTUIELI EURO]]/Data5[[#This Row],[NUMĂRUL PERSOANELOR ÎNSCRISE ÎN LISTELE ELECTORALE]]</f>
        <v>10.565486322757032</v>
      </c>
      <c r="V1964" s="41">
        <f>Data5[[#This Row],[TOTAL CHELTUIELI LEI]]/Data5[[#This Row],[NUMĂRUL PERSOANELOR CARE AU PARTICIPAT LA VOT]]</f>
        <v>77.871278458844131</v>
      </c>
      <c r="W1964" s="41">
        <f>Data5[[#This Row],[TOTAL CHELTUIELI EURO]]/Data5[[#This Row],[NUMĂRUL PERSOANELOR CARE AU PARTICIPAT LA VOT]]</f>
        <v>16.08877470689534</v>
      </c>
      <c r="X1964" s="43">
        <v>4.8400999999999996</v>
      </c>
      <c r="Y1964" s="114" t="s">
        <v>2941</v>
      </c>
      <c r="Z1964" s="44">
        <v>51</v>
      </c>
      <c r="AA1964" s="115" t="s">
        <v>3127</v>
      </c>
      <c r="AB1964" s="44">
        <v>10</v>
      </c>
      <c r="AC1964" s="45"/>
    </row>
    <row r="1965" spans="1:29" x14ac:dyDescent="0.2">
      <c r="A1965" s="37">
        <v>1964</v>
      </c>
      <c r="B1965" s="38" t="s">
        <v>253</v>
      </c>
      <c r="C1965" s="39" t="s">
        <v>343</v>
      </c>
      <c r="D1965" s="40">
        <v>44101</v>
      </c>
      <c r="E1965" s="38">
        <v>1</v>
      </c>
      <c r="F1965" s="38"/>
      <c r="G1965" s="38" t="s">
        <v>2</v>
      </c>
      <c r="H1965" s="38" t="s">
        <v>2</v>
      </c>
      <c r="I1965" s="41">
        <v>1200</v>
      </c>
      <c r="J1965" s="41">
        <v>3500</v>
      </c>
      <c r="K1965" s="41">
        <v>0</v>
      </c>
      <c r="L1965" s="41">
        <f>SUM(Data5[[#This Row],[CHELTUIELI DE PERSONAL LEI]:[CHELTUIELI DE CAPITAL (ACTIVE NEFINANCIARE ) LEI]])</f>
        <v>4700</v>
      </c>
      <c r="M1965" s="41">
        <f>Data5[[#This Row],[TOTAL CHELTUIELI LEI]]/Data5[[#This Row],[CURS VALUTAR EURO BNR 22 07 2020]]</f>
        <v>971.05431705956494</v>
      </c>
      <c r="N1965" s="49">
        <v>1148</v>
      </c>
      <c r="O1965" s="54"/>
      <c r="P1965" s="54">
        <v>886</v>
      </c>
      <c r="Q1965" s="54"/>
      <c r="R1965" s="54">
        <f>Data5[[#This Row],[PERSOANE ÎNSCRISE ÎN LISTELE ELECTORALE (TURUL 1)            ]]+Data5[[#This Row],[PERSOANE ÎNSCRISE ÎN LISTELE ELECTORALE (TURUL AL 2-LEA)]]</f>
        <v>1148</v>
      </c>
      <c r="S1965" s="54">
        <f>Data5[[#This Row],[PERSOANE CARE AU PARTICIPAT LA VOT (TURUL 1)]]+Data5[[#This Row],[PERSOANE CARE AU PARTICIPAT LA VOT  (TURUL AL 2-LEA)]]</f>
        <v>886</v>
      </c>
      <c r="T1965" s="41">
        <f>Data5[[#This Row],[TOTAL CHELTUIELI LEI]]/Data5[[#This Row],[NUMĂRUL PERSOANELOR ÎNSCRISE ÎN LISTELE ELECTORALE]]</f>
        <v>4.0940766550522651</v>
      </c>
      <c r="U1965" s="41">
        <f>Data5[[#This Row],[TOTAL CHELTUIELI EURO]]/Data5[[#This Row],[NUMĂRUL PERSOANELOR ÎNSCRISE ÎN LISTELE ELECTORALE]]</f>
        <v>0.84586612984282661</v>
      </c>
      <c r="V1965" s="41">
        <f>Data5[[#This Row],[TOTAL CHELTUIELI LEI]]/Data5[[#This Row],[NUMĂRUL PERSOANELOR CARE AU PARTICIPAT LA VOT]]</f>
        <v>5.3047404063205414</v>
      </c>
      <c r="W1965" s="41">
        <f>Data5[[#This Row],[TOTAL CHELTUIELI EURO]]/Data5[[#This Row],[NUMĂRUL PERSOANELOR CARE AU PARTICIPAT LA VOT]]</f>
        <v>1.0959981005186963</v>
      </c>
      <c r="X1965" s="43">
        <v>4.8400999999999996</v>
      </c>
      <c r="Y1965" s="114" t="s">
        <v>2895</v>
      </c>
      <c r="Z1965" s="44">
        <v>4</v>
      </c>
      <c r="AA1965" s="115" t="s">
        <v>3105</v>
      </c>
      <c r="AB1965" s="44">
        <v>0</v>
      </c>
      <c r="AC1965" s="45"/>
    </row>
    <row r="1966" spans="1:29" x14ac:dyDescent="0.2">
      <c r="A1966" s="37">
        <v>1965</v>
      </c>
      <c r="B1966" s="38" t="s">
        <v>253</v>
      </c>
      <c r="C1966" s="39" t="s">
        <v>344</v>
      </c>
      <c r="D1966" s="40">
        <v>44101</v>
      </c>
      <c r="E1966" s="38">
        <v>1</v>
      </c>
      <c r="F1966" s="38"/>
      <c r="G1966" s="38" t="s">
        <v>2</v>
      </c>
      <c r="H1966" s="38" t="s">
        <v>2</v>
      </c>
      <c r="I1966" s="41">
        <v>2000</v>
      </c>
      <c r="J1966" s="41">
        <v>5438</v>
      </c>
      <c r="K1966" s="41">
        <v>0</v>
      </c>
      <c r="L1966" s="41">
        <f>SUM(Data5[[#This Row],[CHELTUIELI DE PERSONAL LEI]:[CHELTUIELI DE CAPITAL (ACTIVE NEFINANCIARE ) LEI]])</f>
        <v>7438</v>
      </c>
      <c r="M1966" s="41">
        <f>Data5[[#This Row],[TOTAL CHELTUIELI LEI]]/Data5[[#This Row],[CURS VALUTAR EURO BNR 22 07 2020]]</f>
        <v>1536.745108572137</v>
      </c>
      <c r="N1966" s="49">
        <v>2630</v>
      </c>
      <c r="O1966" s="54"/>
      <c r="P1966" s="54">
        <v>1684</v>
      </c>
      <c r="Q1966" s="54"/>
      <c r="R1966" s="54">
        <f>Data5[[#This Row],[PERSOANE ÎNSCRISE ÎN LISTELE ELECTORALE (TURUL 1)            ]]+Data5[[#This Row],[PERSOANE ÎNSCRISE ÎN LISTELE ELECTORALE (TURUL AL 2-LEA)]]</f>
        <v>2630</v>
      </c>
      <c r="S1966" s="54">
        <f>Data5[[#This Row],[PERSOANE CARE AU PARTICIPAT LA VOT (TURUL 1)]]+Data5[[#This Row],[PERSOANE CARE AU PARTICIPAT LA VOT  (TURUL AL 2-LEA)]]</f>
        <v>1684</v>
      </c>
      <c r="T1966" s="41">
        <f>Data5[[#This Row],[TOTAL CHELTUIELI LEI]]/Data5[[#This Row],[NUMĂRUL PERSOANELOR ÎNSCRISE ÎN LISTELE ELECTORALE]]</f>
        <v>2.8281368821292774</v>
      </c>
      <c r="U1966" s="41">
        <f>Data5[[#This Row],[TOTAL CHELTUIELI EURO]]/Data5[[#This Row],[NUMĂRUL PERSOANELOR ÎNSCRISE ÎN LISTELE ELECTORALE]]</f>
        <v>0.58431372949510918</v>
      </c>
      <c r="V1966" s="41">
        <f>Data5[[#This Row],[TOTAL CHELTUIELI LEI]]/Data5[[#This Row],[NUMĂRUL PERSOANELOR CARE AU PARTICIPAT LA VOT]]</f>
        <v>4.4168646080760094</v>
      </c>
      <c r="W1966" s="41">
        <f>Data5[[#This Row],[TOTAL CHELTUIELI EURO]]/Data5[[#This Row],[NUMĂRUL PERSOANELOR CARE AU PARTICIPAT LA VOT]]</f>
        <v>0.91255647777442817</v>
      </c>
      <c r="X1966" s="43">
        <v>4.8400999999999996</v>
      </c>
      <c r="Y1966" s="114" t="s">
        <v>2891</v>
      </c>
      <c r="Z1966" s="44">
        <v>2</v>
      </c>
      <c r="AA1966" s="115" t="s">
        <v>3105</v>
      </c>
      <c r="AB1966" s="44">
        <v>0</v>
      </c>
      <c r="AC1966" s="45"/>
    </row>
    <row r="1967" spans="1:29" x14ac:dyDescent="0.2">
      <c r="A1967" s="37">
        <v>1966</v>
      </c>
      <c r="B1967" s="38" t="s">
        <v>253</v>
      </c>
      <c r="C1967" s="39" t="s">
        <v>345</v>
      </c>
      <c r="D1967" s="40">
        <v>44101</v>
      </c>
      <c r="E1967" s="38">
        <v>1</v>
      </c>
      <c r="F1967" s="38"/>
      <c r="G1967" s="38" t="s">
        <v>2</v>
      </c>
      <c r="H1967" s="38" t="s">
        <v>2</v>
      </c>
      <c r="I1967" s="41">
        <v>4000</v>
      </c>
      <c r="J1967" s="41">
        <v>23710.38</v>
      </c>
      <c r="K1967" s="41">
        <v>0</v>
      </c>
      <c r="L1967" s="41">
        <f>SUM(Data5[[#This Row],[CHELTUIELI DE PERSONAL LEI]:[CHELTUIELI DE CAPITAL (ACTIVE NEFINANCIARE ) LEI]])</f>
        <v>27710.38</v>
      </c>
      <c r="M1967" s="41">
        <f>Data5[[#This Row],[TOTAL CHELTUIELI LEI]]/Data5[[#This Row],[CURS VALUTAR EURO BNR 22 07 2020]]</f>
        <v>5725.166835395964</v>
      </c>
      <c r="N1967" s="49">
        <v>2997</v>
      </c>
      <c r="O1967" s="54"/>
      <c r="P1967" s="54">
        <v>1886</v>
      </c>
      <c r="Q1967" s="54"/>
      <c r="R1967" s="54">
        <f>Data5[[#This Row],[PERSOANE ÎNSCRISE ÎN LISTELE ELECTORALE (TURUL 1)            ]]+Data5[[#This Row],[PERSOANE ÎNSCRISE ÎN LISTELE ELECTORALE (TURUL AL 2-LEA)]]</f>
        <v>2997</v>
      </c>
      <c r="S1967" s="54">
        <f>Data5[[#This Row],[PERSOANE CARE AU PARTICIPAT LA VOT (TURUL 1)]]+Data5[[#This Row],[PERSOANE CARE AU PARTICIPAT LA VOT  (TURUL AL 2-LEA)]]</f>
        <v>1886</v>
      </c>
      <c r="T1967" s="41">
        <f>Data5[[#This Row],[TOTAL CHELTUIELI LEI]]/Data5[[#This Row],[NUMĂRUL PERSOANELOR ÎNSCRISE ÎN LISTELE ELECTORALE]]</f>
        <v>9.2460393727060399</v>
      </c>
      <c r="U1967" s="41">
        <f>Data5[[#This Row],[TOTAL CHELTUIELI EURO]]/Data5[[#This Row],[NUMĂRUL PERSOANELOR ÎNSCRISE ÎN LISTELE ELECTORALE]]</f>
        <v>1.9102992443763644</v>
      </c>
      <c r="V1967" s="41">
        <f>Data5[[#This Row],[TOTAL CHELTUIELI LEI]]/Data5[[#This Row],[NUMĂRUL PERSOANELOR CARE AU PARTICIPAT LA VOT]]</f>
        <v>14.692672322375397</v>
      </c>
      <c r="W1967" s="41">
        <f>Data5[[#This Row],[TOTAL CHELTUIELI EURO]]/Data5[[#This Row],[NUMĂRUL PERSOANELOR CARE AU PARTICIPAT LA VOT]]</f>
        <v>3.0356133803796204</v>
      </c>
      <c r="X1967" s="43">
        <v>4.8400999999999996</v>
      </c>
      <c r="Y1967" s="114" t="s">
        <v>2887</v>
      </c>
      <c r="Z1967" s="44">
        <v>9</v>
      </c>
      <c r="AA1967" s="115" t="s">
        <v>3107</v>
      </c>
      <c r="AB1967" s="44">
        <v>1</v>
      </c>
      <c r="AC1967" s="45"/>
    </row>
    <row r="1968" spans="1:29" x14ac:dyDescent="0.2">
      <c r="A1968" s="37">
        <v>1967</v>
      </c>
      <c r="B1968" s="38" t="s">
        <v>253</v>
      </c>
      <c r="C1968" s="39" t="s">
        <v>346</v>
      </c>
      <c r="D1968" s="40">
        <v>44101</v>
      </c>
      <c r="E1968" s="38">
        <v>1</v>
      </c>
      <c r="F1968" s="38"/>
      <c r="G1968" s="38" t="s">
        <v>2</v>
      </c>
      <c r="H1968" s="38" t="s">
        <v>2</v>
      </c>
      <c r="I1968" s="41">
        <v>1650</v>
      </c>
      <c r="J1968" s="41">
        <v>0</v>
      </c>
      <c r="K1968" s="41">
        <v>0</v>
      </c>
      <c r="L1968" s="41">
        <f>SUM(Data5[[#This Row],[CHELTUIELI DE PERSONAL LEI]:[CHELTUIELI DE CAPITAL (ACTIVE NEFINANCIARE ) LEI]])</f>
        <v>1650</v>
      </c>
      <c r="M1968" s="41">
        <f>Data5[[#This Row],[TOTAL CHELTUIELI LEI]]/Data5[[#This Row],[CURS VALUTAR EURO BNR 22 07 2020]]</f>
        <v>340.90204747835793</v>
      </c>
      <c r="N1968" s="49">
        <v>2138</v>
      </c>
      <c r="O1968" s="54"/>
      <c r="P1968" s="54">
        <v>1515</v>
      </c>
      <c r="Q1968" s="54"/>
      <c r="R1968" s="54">
        <f>Data5[[#This Row],[PERSOANE ÎNSCRISE ÎN LISTELE ELECTORALE (TURUL 1)            ]]+Data5[[#This Row],[PERSOANE ÎNSCRISE ÎN LISTELE ELECTORALE (TURUL AL 2-LEA)]]</f>
        <v>2138</v>
      </c>
      <c r="S1968" s="54">
        <f>Data5[[#This Row],[PERSOANE CARE AU PARTICIPAT LA VOT (TURUL 1)]]+Data5[[#This Row],[PERSOANE CARE AU PARTICIPAT LA VOT  (TURUL AL 2-LEA)]]</f>
        <v>1515</v>
      </c>
      <c r="T1968" s="41">
        <f>Data5[[#This Row],[TOTAL CHELTUIELI LEI]]/Data5[[#This Row],[NUMĂRUL PERSOANELOR ÎNSCRISE ÎN LISTELE ELECTORALE]]</f>
        <v>0.77174929840972872</v>
      </c>
      <c r="U1968" s="41">
        <f>Data5[[#This Row],[TOTAL CHELTUIELI EURO]]/Data5[[#This Row],[NUMĂRUL PERSOANELOR ÎNSCRISE ÎN LISTELE ELECTORALE]]</f>
        <v>0.15944903998052287</v>
      </c>
      <c r="V1968" s="41">
        <f>Data5[[#This Row],[TOTAL CHELTUIELI LEI]]/Data5[[#This Row],[NUMĂRUL PERSOANELOR CARE AU PARTICIPAT LA VOT]]</f>
        <v>1.0891089108910892</v>
      </c>
      <c r="W1968" s="41">
        <f>Data5[[#This Row],[TOTAL CHELTUIELI EURO]]/Data5[[#This Row],[NUMĂRUL PERSOANELOR CARE AU PARTICIPAT LA VOT]]</f>
        <v>0.22501785312102834</v>
      </c>
      <c r="X1968" s="43">
        <v>4.8400999999999996</v>
      </c>
      <c r="Y1968" s="114" t="s">
        <v>2890</v>
      </c>
      <c r="Z1968" s="44">
        <v>0</v>
      </c>
      <c r="AA1968" s="115" t="s">
        <v>3105</v>
      </c>
      <c r="AB1968" s="44">
        <v>0</v>
      </c>
      <c r="AC1968" s="45"/>
    </row>
    <row r="1969" spans="1:29" x14ac:dyDescent="0.2">
      <c r="A1969" s="37">
        <v>1968</v>
      </c>
      <c r="B1969" s="38" t="s">
        <v>253</v>
      </c>
      <c r="C1969" s="39" t="s">
        <v>347</v>
      </c>
      <c r="D1969" s="40">
        <v>44101</v>
      </c>
      <c r="E1969" s="38">
        <v>1</v>
      </c>
      <c r="F1969" s="38"/>
      <c r="G1969" s="38" t="s">
        <v>2</v>
      </c>
      <c r="H1969" s="38" t="s">
        <v>2</v>
      </c>
      <c r="I1969" s="41">
        <v>3000</v>
      </c>
      <c r="J1969" s="41">
        <v>15889.11</v>
      </c>
      <c r="K1969" s="41">
        <v>0</v>
      </c>
      <c r="L1969" s="41">
        <f>SUM(Data5[[#This Row],[CHELTUIELI DE PERSONAL LEI]:[CHELTUIELI DE CAPITAL (ACTIVE NEFINANCIARE ) LEI]])</f>
        <v>18889.11</v>
      </c>
      <c r="M1969" s="41">
        <f>Data5[[#This Row],[TOTAL CHELTUIELI LEI]]/Data5[[#This Row],[CURS VALUTAR EURO BNR 22 07 2020]]</f>
        <v>3902.6280448751063</v>
      </c>
      <c r="N1969" s="49">
        <v>2190</v>
      </c>
      <c r="O1969" s="54"/>
      <c r="P1969" s="54">
        <v>1367</v>
      </c>
      <c r="Q1969" s="54"/>
      <c r="R1969" s="54">
        <f>Data5[[#This Row],[PERSOANE ÎNSCRISE ÎN LISTELE ELECTORALE (TURUL 1)            ]]+Data5[[#This Row],[PERSOANE ÎNSCRISE ÎN LISTELE ELECTORALE (TURUL AL 2-LEA)]]</f>
        <v>2190</v>
      </c>
      <c r="S1969" s="54">
        <f>Data5[[#This Row],[PERSOANE CARE AU PARTICIPAT LA VOT (TURUL 1)]]+Data5[[#This Row],[PERSOANE CARE AU PARTICIPAT LA VOT  (TURUL AL 2-LEA)]]</f>
        <v>1367</v>
      </c>
      <c r="T1969" s="41">
        <f>Data5[[#This Row],[TOTAL CHELTUIELI LEI]]/Data5[[#This Row],[NUMĂRUL PERSOANELOR ÎNSCRISE ÎN LISTELE ELECTORALE]]</f>
        <v>8.6251643835616445</v>
      </c>
      <c r="U1969" s="41">
        <f>Data5[[#This Row],[TOTAL CHELTUIELI EURO]]/Data5[[#This Row],[NUMĂRUL PERSOANELOR ÎNSCRISE ÎN LISTELE ELECTORALE]]</f>
        <v>1.7820219382991354</v>
      </c>
      <c r="V1969" s="41">
        <f>Data5[[#This Row],[TOTAL CHELTUIELI LEI]]/Data5[[#This Row],[NUMĂRUL PERSOANELOR CARE AU PARTICIPAT LA VOT]]</f>
        <v>13.817929773226043</v>
      </c>
      <c r="W1969" s="41">
        <f>Data5[[#This Row],[TOTAL CHELTUIELI EURO]]/Data5[[#This Row],[NUMĂRUL PERSOANELOR CARE AU PARTICIPAT LA VOT]]</f>
        <v>2.8548851827908606</v>
      </c>
      <c r="X1969" s="43">
        <v>4.8400999999999996</v>
      </c>
      <c r="Y1969" s="114" t="s">
        <v>2896</v>
      </c>
      <c r="Z1969" s="44">
        <v>8</v>
      </c>
      <c r="AA1969" s="115" t="s">
        <v>3107</v>
      </c>
      <c r="AB1969" s="44">
        <v>1</v>
      </c>
      <c r="AC1969" s="45"/>
    </row>
    <row r="1970" spans="1:29" x14ac:dyDescent="0.2">
      <c r="A1970" s="37">
        <v>1969</v>
      </c>
      <c r="B1970" s="38" t="s">
        <v>253</v>
      </c>
      <c r="C1970" s="39" t="s">
        <v>348</v>
      </c>
      <c r="D1970" s="40">
        <v>44101</v>
      </c>
      <c r="E1970" s="38">
        <v>1</v>
      </c>
      <c r="F1970" s="38"/>
      <c r="G1970" s="38" t="s">
        <v>2</v>
      </c>
      <c r="H1970" s="38" t="s">
        <v>2</v>
      </c>
      <c r="I1970" s="41">
        <v>0</v>
      </c>
      <c r="J1970" s="41">
        <v>9057</v>
      </c>
      <c r="K1970" s="41">
        <v>0</v>
      </c>
      <c r="L1970" s="41">
        <f>SUM(Data5[[#This Row],[CHELTUIELI DE PERSONAL LEI]:[CHELTUIELI DE CAPITAL (ACTIVE NEFINANCIARE ) LEI]])</f>
        <v>9057</v>
      </c>
      <c r="M1970" s="41">
        <f>Data5[[#This Row],[TOTAL CHELTUIELI LEI]]/Data5[[#This Row],[CURS VALUTAR EURO BNR 22 07 2020]]</f>
        <v>1871.2423297039318</v>
      </c>
      <c r="N1970" s="49">
        <v>1929</v>
      </c>
      <c r="O1970" s="54"/>
      <c r="P1970" s="54">
        <v>1539</v>
      </c>
      <c r="Q1970" s="54"/>
      <c r="R1970" s="54">
        <f>Data5[[#This Row],[PERSOANE ÎNSCRISE ÎN LISTELE ELECTORALE (TURUL 1)            ]]+Data5[[#This Row],[PERSOANE ÎNSCRISE ÎN LISTELE ELECTORALE (TURUL AL 2-LEA)]]</f>
        <v>1929</v>
      </c>
      <c r="S1970" s="54">
        <f>Data5[[#This Row],[PERSOANE CARE AU PARTICIPAT LA VOT (TURUL 1)]]+Data5[[#This Row],[PERSOANE CARE AU PARTICIPAT LA VOT  (TURUL AL 2-LEA)]]</f>
        <v>1539</v>
      </c>
      <c r="T1970" s="41">
        <f>Data5[[#This Row],[TOTAL CHELTUIELI LEI]]/Data5[[#This Row],[NUMĂRUL PERSOANELOR ÎNSCRISE ÎN LISTELE ELECTORALE]]</f>
        <v>4.6951788491446349</v>
      </c>
      <c r="U1970" s="41">
        <f>Data5[[#This Row],[TOTAL CHELTUIELI EURO]]/Data5[[#This Row],[NUMĂRUL PERSOANELOR ÎNSCRISE ÎN LISTELE ELECTORALE]]</f>
        <v>0.97005823209120356</v>
      </c>
      <c r="V1970" s="41">
        <f>Data5[[#This Row],[TOTAL CHELTUIELI LEI]]/Data5[[#This Row],[NUMĂRUL PERSOANELOR CARE AU PARTICIPAT LA VOT]]</f>
        <v>5.8849902534113063</v>
      </c>
      <c r="W1970" s="41">
        <f>Data5[[#This Row],[TOTAL CHELTUIELI EURO]]/Data5[[#This Row],[NUMĂRUL PERSOANELOR CARE AU PARTICIPAT LA VOT]]</f>
        <v>1.2158819556230875</v>
      </c>
      <c r="X1970" s="43">
        <v>4.8400999999999996</v>
      </c>
      <c r="Y1970" s="114" t="s">
        <v>2895</v>
      </c>
      <c r="Z1970" s="44">
        <v>4</v>
      </c>
      <c r="AA1970" s="115" t="s">
        <v>3105</v>
      </c>
      <c r="AB1970" s="44">
        <v>0</v>
      </c>
      <c r="AC1970" s="45"/>
    </row>
    <row r="1971" spans="1:29" x14ac:dyDescent="0.2">
      <c r="A1971" s="37">
        <v>1970</v>
      </c>
      <c r="B1971" s="38" t="s">
        <v>253</v>
      </c>
      <c r="C1971" s="39" t="s">
        <v>349</v>
      </c>
      <c r="D1971" s="40">
        <v>44101</v>
      </c>
      <c r="E1971" s="38">
        <v>1</v>
      </c>
      <c r="F1971" s="38"/>
      <c r="G1971" s="38" t="s">
        <v>2</v>
      </c>
      <c r="H1971" s="38" t="s">
        <v>2</v>
      </c>
      <c r="I1971" s="41">
        <v>1440</v>
      </c>
      <c r="J1971" s="41">
        <v>10147.35</v>
      </c>
      <c r="K1971" s="41">
        <v>0</v>
      </c>
      <c r="L1971" s="41">
        <f>SUM(Data5[[#This Row],[CHELTUIELI DE PERSONAL LEI]:[CHELTUIELI DE CAPITAL (ACTIVE NEFINANCIARE ) LEI]])</f>
        <v>11587.35</v>
      </c>
      <c r="M1971" s="41">
        <f>Data5[[#This Row],[TOTAL CHELTUIELI LEI]]/Data5[[#This Row],[CURS VALUTAR EURO BNR 22 07 2020]]</f>
        <v>2394.0311150596067</v>
      </c>
      <c r="N1971" s="49">
        <v>2386</v>
      </c>
      <c r="O1971" s="54"/>
      <c r="P1971" s="54">
        <v>1537</v>
      </c>
      <c r="Q1971" s="54"/>
      <c r="R1971" s="54">
        <f>Data5[[#This Row],[PERSOANE ÎNSCRISE ÎN LISTELE ELECTORALE (TURUL 1)            ]]+Data5[[#This Row],[PERSOANE ÎNSCRISE ÎN LISTELE ELECTORALE (TURUL AL 2-LEA)]]</f>
        <v>2386</v>
      </c>
      <c r="S1971" s="54">
        <f>Data5[[#This Row],[PERSOANE CARE AU PARTICIPAT LA VOT (TURUL 1)]]+Data5[[#This Row],[PERSOANE CARE AU PARTICIPAT LA VOT  (TURUL AL 2-LEA)]]</f>
        <v>1537</v>
      </c>
      <c r="T1971" s="41">
        <f>Data5[[#This Row],[TOTAL CHELTUIELI LEI]]/Data5[[#This Row],[NUMĂRUL PERSOANELOR ÎNSCRISE ÎN LISTELE ELECTORALE]]</f>
        <v>4.8563914501257335</v>
      </c>
      <c r="U1971" s="41">
        <f>Data5[[#This Row],[TOTAL CHELTUIELI EURO]]/Data5[[#This Row],[NUMĂRUL PERSOANELOR ÎNSCRISE ÎN LISTELE ELECTORALE]]</f>
        <v>1.0033659325480331</v>
      </c>
      <c r="V1971" s="41">
        <f>Data5[[#This Row],[TOTAL CHELTUIELI LEI]]/Data5[[#This Row],[NUMĂRUL PERSOANELOR CARE AU PARTICIPAT LA VOT]]</f>
        <v>7.5389394925178923</v>
      </c>
      <c r="W1971" s="41">
        <f>Data5[[#This Row],[TOTAL CHELTUIELI EURO]]/Data5[[#This Row],[NUMĂRUL PERSOANELOR CARE AU PARTICIPAT LA VOT]]</f>
        <v>1.5575999447362439</v>
      </c>
      <c r="X1971" s="43">
        <v>4.8400999999999996</v>
      </c>
      <c r="Y1971" s="114" t="s">
        <v>2895</v>
      </c>
      <c r="Z1971" s="44">
        <v>4</v>
      </c>
      <c r="AA1971" s="115" t="s">
        <v>3107</v>
      </c>
      <c r="AB1971" s="44">
        <v>1</v>
      </c>
      <c r="AC1971" s="45"/>
    </row>
    <row r="1972" spans="1:29" x14ac:dyDescent="0.2">
      <c r="A1972" s="37">
        <v>1971</v>
      </c>
      <c r="B1972" s="38" t="s">
        <v>253</v>
      </c>
      <c r="C1972" s="39" t="s">
        <v>350</v>
      </c>
      <c r="D1972" s="40">
        <v>44101</v>
      </c>
      <c r="E1972" s="38">
        <v>1</v>
      </c>
      <c r="F1972" s="38"/>
      <c r="G1972" s="38" t="s">
        <v>2</v>
      </c>
      <c r="H1972" s="38" t="s">
        <v>2</v>
      </c>
      <c r="I1972" s="41">
        <v>1200</v>
      </c>
      <c r="J1972" s="41">
        <v>300</v>
      </c>
      <c r="K1972" s="41">
        <v>0</v>
      </c>
      <c r="L1972" s="41">
        <f>SUM(Data5[[#This Row],[CHELTUIELI DE PERSONAL LEI]:[CHELTUIELI DE CAPITAL (ACTIVE NEFINANCIARE ) LEI]])</f>
        <v>1500</v>
      </c>
      <c r="M1972" s="41">
        <f>Data5[[#This Row],[TOTAL CHELTUIELI LEI]]/Data5[[#This Row],[CURS VALUTAR EURO BNR 22 07 2020]]</f>
        <v>309.91095225305264</v>
      </c>
      <c r="N1972" s="49">
        <v>1450</v>
      </c>
      <c r="O1972" s="54"/>
      <c r="P1972" s="54">
        <v>1201</v>
      </c>
      <c r="Q1972" s="54"/>
      <c r="R1972" s="54">
        <f>Data5[[#This Row],[PERSOANE ÎNSCRISE ÎN LISTELE ELECTORALE (TURUL 1)            ]]+Data5[[#This Row],[PERSOANE ÎNSCRISE ÎN LISTELE ELECTORALE (TURUL AL 2-LEA)]]</f>
        <v>1450</v>
      </c>
      <c r="S1972" s="54">
        <f>Data5[[#This Row],[PERSOANE CARE AU PARTICIPAT LA VOT (TURUL 1)]]+Data5[[#This Row],[PERSOANE CARE AU PARTICIPAT LA VOT  (TURUL AL 2-LEA)]]</f>
        <v>1201</v>
      </c>
      <c r="T1972" s="41">
        <f>Data5[[#This Row],[TOTAL CHELTUIELI LEI]]/Data5[[#This Row],[NUMĂRUL PERSOANELOR ÎNSCRISE ÎN LISTELE ELECTORALE]]</f>
        <v>1.0344827586206897</v>
      </c>
      <c r="U1972" s="41">
        <f>Data5[[#This Row],[TOTAL CHELTUIELI EURO]]/Data5[[#This Row],[NUMĂRUL PERSOANELOR ÎNSCRISE ÎN LISTELE ELECTORALE]]</f>
        <v>0.21373169120900182</v>
      </c>
      <c r="V1972" s="41">
        <f>Data5[[#This Row],[TOTAL CHELTUIELI LEI]]/Data5[[#This Row],[NUMĂRUL PERSOANELOR CARE AU PARTICIPAT LA VOT]]</f>
        <v>1.2489592006661117</v>
      </c>
      <c r="W1972" s="41">
        <f>Data5[[#This Row],[TOTAL CHELTUIELI EURO]]/Data5[[#This Row],[NUMĂRUL PERSOANELOR CARE AU PARTICIPAT LA VOT]]</f>
        <v>0.25804409013576407</v>
      </c>
      <c r="X1972" s="43">
        <v>4.8400999999999996</v>
      </c>
      <c r="Y1972" s="114" t="s">
        <v>2894</v>
      </c>
      <c r="Z1972" s="44">
        <v>1</v>
      </c>
      <c r="AA1972" s="115" t="s">
        <v>3105</v>
      </c>
      <c r="AB1972" s="44">
        <v>0</v>
      </c>
      <c r="AC1972" s="45"/>
    </row>
    <row r="1973" spans="1:29" x14ac:dyDescent="0.2">
      <c r="A1973" s="37">
        <v>1972</v>
      </c>
      <c r="B1973" s="38" t="s">
        <v>253</v>
      </c>
      <c r="C1973" s="39" t="s">
        <v>351</v>
      </c>
      <c r="D1973" s="40">
        <v>44101</v>
      </c>
      <c r="E1973" s="38">
        <v>1</v>
      </c>
      <c r="F1973" s="38"/>
      <c r="G1973" s="38" t="s">
        <v>2</v>
      </c>
      <c r="H1973" s="38" t="s">
        <v>2</v>
      </c>
      <c r="I1973" s="41">
        <v>5200</v>
      </c>
      <c r="J1973" s="41">
        <v>4966</v>
      </c>
      <c r="K1973" s="41">
        <v>0</v>
      </c>
      <c r="L1973" s="41">
        <f>SUM(Data5[[#This Row],[CHELTUIELI DE PERSONAL LEI]:[CHELTUIELI DE CAPITAL (ACTIVE NEFINANCIARE ) LEI]])</f>
        <v>10166</v>
      </c>
      <c r="M1973" s="41">
        <f>Data5[[#This Row],[TOTAL CHELTUIELI LEI]]/Data5[[#This Row],[CURS VALUTAR EURO BNR 22 07 2020]]</f>
        <v>2100.3698270696887</v>
      </c>
      <c r="N1973" s="49">
        <v>1550</v>
      </c>
      <c r="O1973" s="54"/>
      <c r="P1973" s="54">
        <v>1079</v>
      </c>
      <c r="Q1973" s="54"/>
      <c r="R1973" s="54">
        <f>Data5[[#This Row],[PERSOANE ÎNSCRISE ÎN LISTELE ELECTORALE (TURUL 1)            ]]+Data5[[#This Row],[PERSOANE ÎNSCRISE ÎN LISTELE ELECTORALE (TURUL AL 2-LEA)]]</f>
        <v>1550</v>
      </c>
      <c r="S1973" s="54">
        <f>Data5[[#This Row],[PERSOANE CARE AU PARTICIPAT LA VOT (TURUL 1)]]+Data5[[#This Row],[PERSOANE CARE AU PARTICIPAT LA VOT  (TURUL AL 2-LEA)]]</f>
        <v>1079</v>
      </c>
      <c r="T1973" s="41">
        <f>Data5[[#This Row],[TOTAL CHELTUIELI LEI]]/Data5[[#This Row],[NUMĂRUL PERSOANELOR ÎNSCRISE ÎN LISTELE ELECTORALE]]</f>
        <v>6.5587096774193547</v>
      </c>
      <c r="U1973" s="41">
        <f>Data5[[#This Row],[TOTAL CHELTUIELI EURO]]/Data5[[#This Row],[NUMĂRUL PERSOANELOR ÎNSCRISE ÎN LISTELE ELECTORALE]]</f>
        <v>1.3550773077868958</v>
      </c>
      <c r="V1973" s="41">
        <f>Data5[[#This Row],[TOTAL CHELTUIELI LEI]]/Data5[[#This Row],[NUMĂRUL PERSOANELOR CARE AU PARTICIPAT LA VOT]]</f>
        <v>9.4216867469879517</v>
      </c>
      <c r="W1973" s="41">
        <f>Data5[[#This Row],[TOTAL CHELTUIELI EURO]]/Data5[[#This Row],[NUMĂRUL PERSOANELOR CARE AU PARTICIPAT LA VOT]]</f>
        <v>1.9465892743926678</v>
      </c>
      <c r="X1973" s="43">
        <v>4.8400999999999996</v>
      </c>
      <c r="Y1973" s="114" t="s">
        <v>2889</v>
      </c>
      <c r="Z1973" s="44">
        <v>6</v>
      </c>
      <c r="AA1973" s="115" t="s">
        <v>3107</v>
      </c>
      <c r="AB1973" s="44">
        <v>1</v>
      </c>
      <c r="AC1973" s="45"/>
    </row>
    <row r="1974" spans="1:29" x14ac:dyDescent="0.2">
      <c r="A1974" s="37">
        <v>1973</v>
      </c>
      <c r="B1974" s="38" t="s">
        <v>253</v>
      </c>
      <c r="C1974" s="39" t="s">
        <v>352</v>
      </c>
      <c r="D1974" s="40">
        <v>44101</v>
      </c>
      <c r="E1974" s="38">
        <v>1</v>
      </c>
      <c r="F1974" s="38"/>
      <c r="G1974" s="38" t="s">
        <v>2</v>
      </c>
      <c r="H1974" s="38" t="s">
        <v>2</v>
      </c>
      <c r="I1974" s="41">
        <v>2200</v>
      </c>
      <c r="J1974" s="41">
        <v>2382</v>
      </c>
      <c r="K1974" s="41">
        <v>0</v>
      </c>
      <c r="L1974" s="41">
        <f>SUM(Data5[[#This Row],[CHELTUIELI DE PERSONAL LEI]:[CHELTUIELI DE CAPITAL (ACTIVE NEFINANCIARE ) LEI]])</f>
        <v>4582</v>
      </c>
      <c r="M1974" s="41">
        <f>Data5[[#This Row],[TOTAL CHELTUIELI LEI]]/Data5[[#This Row],[CURS VALUTAR EURO BNR 22 07 2020]]</f>
        <v>946.67465548232485</v>
      </c>
      <c r="N1974" s="49">
        <v>1659</v>
      </c>
      <c r="O1974" s="54"/>
      <c r="P1974" s="54">
        <v>918</v>
      </c>
      <c r="Q1974" s="54"/>
      <c r="R1974" s="54">
        <f>Data5[[#This Row],[PERSOANE ÎNSCRISE ÎN LISTELE ELECTORALE (TURUL 1)            ]]+Data5[[#This Row],[PERSOANE ÎNSCRISE ÎN LISTELE ELECTORALE (TURUL AL 2-LEA)]]</f>
        <v>1659</v>
      </c>
      <c r="S1974" s="54">
        <f>Data5[[#This Row],[PERSOANE CARE AU PARTICIPAT LA VOT (TURUL 1)]]+Data5[[#This Row],[PERSOANE CARE AU PARTICIPAT LA VOT  (TURUL AL 2-LEA)]]</f>
        <v>918</v>
      </c>
      <c r="T1974" s="41">
        <f>Data5[[#This Row],[TOTAL CHELTUIELI LEI]]/Data5[[#This Row],[NUMĂRUL PERSOANELOR ÎNSCRISE ÎN LISTELE ELECTORALE]]</f>
        <v>2.7619047619047619</v>
      </c>
      <c r="U1974" s="41">
        <f>Data5[[#This Row],[TOTAL CHELTUIELI EURO]]/Data5[[#This Row],[NUMĂRUL PERSOANELOR ÎNSCRISE ÎN LISTELE ELECTORALE]]</f>
        <v>0.57062968986276363</v>
      </c>
      <c r="V1974" s="41">
        <f>Data5[[#This Row],[TOTAL CHELTUIELI LEI]]/Data5[[#This Row],[NUMĂRUL PERSOANELOR CARE AU PARTICIPAT LA VOT]]</f>
        <v>4.9912854030501093</v>
      </c>
      <c r="W1974" s="41">
        <f>Data5[[#This Row],[TOTAL CHELTUIELI EURO]]/Data5[[#This Row],[NUMĂRUL PERSOANELOR CARE AU PARTICIPAT LA VOT]]</f>
        <v>1.0312360081506806</v>
      </c>
      <c r="X1974" s="43">
        <v>4.8400999999999996</v>
      </c>
      <c r="Y1974" s="114" t="s">
        <v>2891</v>
      </c>
      <c r="Z1974" s="44">
        <v>2</v>
      </c>
      <c r="AA1974" s="115" t="s">
        <v>3105</v>
      </c>
      <c r="AB1974" s="44">
        <v>0</v>
      </c>
      <c r="AC1974" s="45"/>
    </row>
    <row r="1975" spans="1:29" x14ac:dyDescent="0.2">
      <c r="A1975" s="37">
        <v>1974</v>
      </c>
      <c r="B1975" s="38" t="s">
        <v>253</v>
      </c>
      <c r="C1975" s="39" t="s">
        <v>353</v>
      </c>
      <c r="D1975" s="40">
        <v>44101</v>
      </c>
      <c r="E1975" s="38">
        <v>1</v>
      </c>
      <c r="F1975" s="38"/>
      <c r="G1975" s="38" t="s">
        <v>2</v>
      </c>
      <c r="H1975" s="38" t="s">
        <v>2</v>
      </c>
      <c r="I1975" s="41">
        <v>0</v>
      </c>
      <c r="J1975" s="41">
        <v>2500</v>
      </c>
      <c r="K1975" s="41">
        <v>0</v>
      </c>
      <c r="L1975" s="41">
        <f>SUM(Data5[[#This Row],[CHELTUIELI DE PERSONAL LEI]:[CHELTUIELI DE CAPITAL (ACTIVE NEFINANCIARE ) LEI]])</f>
        <v>2500</v>
      </c>
      <c r="M1975" s="41">
        <f>Data5[[#This Row],[TOTAL CHELTUIELI LEI]]/Data5[[#This Row],[CURS VALUTAR EURO BNR 22 07 2020]]</f>
        <v>516.5182537550877</v>
      </c>
      <c r="N1975" s="49">
        <v>1710</v>
      </c>
      <c r="O1975" s="54"/>
      <c r="P1975" s="54">
        <v>1281</v>
      </c>
      <c r="Q1975" s="54"/>
      <c r="R1975" s="54">
        <f>Data5[[#This Row],[PERSOANE ÎNSCRISE ÎN LISTELE ELECTORALE (TURUL 1)            ]]+Data5[[#This Row],[PERSOANE ÎNSCRISE ÎN LISTELE ELECTORALE (TURUL AL 2-LEA)]]</f>
        <v>1710</v>
      </c>
      <c r="S1975" s="54">
        <f>Data5[[#This Row],[PERSOANE CARE AU PARTICIPAT LA VOT (TURUL 1)]]+Data5[[#This Row],[PERSOANE CARE AU PARTICIPAT LA VOT  (TURUL AL 2-LEA)]]</f>
        <v>1281</v>
      </c>
      <c r="T1975" s="41">
        <f>Data5[[#This Row],[TOTAL CHELTUIELI LEI]]/Data5[[#This Row],[NUMĂRUL PERSOANELOR ÎNSCRISE ÎN LISTELE ELECTORALE]]</f>
        <v>1.4619883040935673</v>
      </c>
      <c r="U1975" s="41">
        <f>Data5[[#This Row],[TOTAL CHELTUIELI EURO]]/Data5[[#This Row],[NUMĂRUL PERSOANELOR ÎNSCRISE ÎN LISTELE ELECTORALE]]</f>
        <v>0.30205745833630859</v>
      </c>
      <c r="V1975" s="41">
        <f>Data5[[#This Row],[TOTAL CHELTUIELI LEI]]/Data5[[#This Row],[NUMĂRUL PERSOANELOR CARE AU PARTICIPAT LA VOT]]</f>
        <v>1.9516003122560499</v>
      </c>
      <c r="W1975" s="41">
        <f>Data5[[#This Row],[TOTAL CHELTUIELI EURO]]/Data5[[#This Row],[NUMĂRUL PERSOANELOR CARE AU PARTICIPAT LA VOT]]</f>
        <v>0.40321487412575152</v>
      </c>
      <c r="X1975" s="43">
        <v>4.8400999999999996</v>
      </c>
      <c r="Y1975" s="114" t="s">
        <v>2894</v>
      </c>
      <c r="Z1975" s="44">
        <v>1</v>
      </c>
      <c r="AA1975" s="115" t="s">
        <v>3105</v>
      </c>
      <c r="AB1975" s="44">
        <v>0</v>
      </c>
      <c r="AC1975" s="45"/>
    </row>
    <row r="1976" spans="1:29" x14ac:dyDescent="0.2">
      <c r="A1976" s="37">
        <v>1975</v>
      </c>
      <c r="B1976" s="38" t="s">
        <v>253</v>
      </c>
      <c r="C1976" s="39" t="s">
        <v>354</v>
      </c>
      <c r="D1976" s="40">
        <v>44101</v>
      </c>
      <c r="E1976" s="38">
        <v>1</v>
      </c>
      <c r="F1976" s="38"/>
      <c r="G1976" s="38" t="s">
        <v>2</v>
      </c>
      <c r="H1976" s="38" t="s">
        <v>2</v>
      </c>
      <c r="I1976" s="41">
        <v>12600</v>
      </c>
      <c r="J1976" s="41">
        <v>5210.8500000000004</v>
      </c>
      <c r="K1976" s="41">
        <v>0</v>
      </c>
      <c r="L1976" s="41">
        <f>SUM(Data5[[#This Row],[CHELTUIELI DE PERSONAL LEI]:[CHELTUIELI DE CAPITAL (ACTIVE NEFINANCIARE ) LEI]])</f>
        <v>17810.849999999999</v>
      </c>
      <c r="M1976" s="41">
        <f>Data5[[#This Row],[TOTAL CHELTUIELI LEI]]/Data5[[#This Row],[CURS VALUTAR EURO BNR 22 07 2020]]</f>
        <v>3679.8516559575214</v>
      </c>
      <c r="N1976" s="49">
        <v>1728</v>
      </c>
      <c r="O1976" s="54"/>
      <c r="P1976" s="54">
        <v>1214</v>
      </c>
      <c r="Q1976" s="54"/>
      <c r="R1976" s="54">
        <f>Data5[[#This Row],[PERSOANE ÎNSCRISE ÎN LISTELE ELECTORALE (TURUL 1)            ]]+Data5[[#This Row],[PERSOANE ÎNSCRISE ÎN LISTELE ELECTORALE (TURUL AL 2-LEA)]]</f>
        <v>1728</v>
      </c>
      <c r="S1976" s="54">
        <f>Data5[[#This Row],[PERSOANE CARE AU PARTICIPAT LA VOT (TURUL 1)]]+Data5[[#This Row],[PERSOANE CARE AU PARTICIPAT LA VOT  (TURUL AL 2-LEA)]]</f>
        <v>1214</v>
      </c>
      <c r="T1976" s="41">
        <f>Data5[[#This Row],[TOTAL CHELTUIELI LEI]]/Data5[[#This Row],[NUMĂRUL PERSOANELOR ÎNSCRISE ÎN LISTELE ELECTORALE]]</f>
        <v>10.30720486111111</v>
      </c>
      <c r="U1976" s="41">
        <f>Data5[[#This Row],[TOTAL CHELTUIELI EURO]]/Data5[[#This Row],[NUMĂRUL PERSOANELOR ÎNSCRISE ÎN LISTELE ELECTORALE]]</f>
        <v>2.1295437823828247</v>
      </c>
      <c r="V1976" s="41">
        <f>Data5[[#This Row],[TOTAL CHELTUIELI LEI]]/Data5[[#This Row],[NUMĂRUL PERSOANELOR CARE AU PARTICIPAT LA VOT]]</f>
        <v>14.671210873146622</v>
      </c>
      <c r="W1976" s="41">
        <f>Data5[[#This Row],[TOTAL CHELTUIELI EURO]]/Data5[[#This Row],[NUMĂRUL PERSOANELOR CARE AU PARTICIPAT LA VOT]]</f>
        <v>3.0311792882681394</v>
      </c>
      <c r="X1976" s="43">
        <v>4.8400999999999996</v>
      </c>
      <c r="Y1976" s="114" t="s">
        <v>2898</v>
      </c>
      <c r="Z1976" s="44">
        <v>10</v>
      </c>
      <c r="AA1976" s="115" t="s">
        <v>3108</v>
      </c>
      <c r="AB1976" s="44">
        <v>2</v>
      </c>
      <c r="AC1976" s="45"/>
    </row>
    <row r="1977" spans="1:29" x14ac:dyDescent="0.2">
      <c r="A1977" s="37">
        <v>1976</v>
      </c>
      <c r="B1977" s="38" t="s">
        <v>253</v>
      </c>
      <c r="C1977" s="39" t="s">
        <v>355</v>
      </c>
      <c r="D1977" s="40">
        <v>44101</v>
      </c>
      <c r="E1977" s="38">
        <v>1</v>
      </c>
      <c r="F1977" s="38"/>
      <c r="G1977" s="38" t="s">
        <v>2</v>
      </c>
      <c r="H1977" s="38" t="s">
        <v>2</v>
      </c>
      <c r="I1977" s="41">
        <v>3000</v>
      </c>
      <c r="J1977" s="41">
        <v>11864.94</v>
      </c>
      <c r="K1977" s="41">
        <v>0</v>
      </c>
      <c r="L1977" s="41">
        <f>SUM(Data5[[#This Row],[CHELTUIELI DE PERSONAL LEI]:[CHELTUIELI DE CAPITAL (ACTIVE NEFINANCIARE ) LEI]])</f>
        <v>14864.94</v>
      </c>
      <c r="M1977" s="41">
        <f>Data5[[#This Row],[TOTAL CHELTUIELI LEI]]/Data5[[#This Row],[CURS VALUTAR EURO BNR 22 07 2020]]</f>
        <v>3071.2051403896617</v>
      </c>
      <c r="N1977" s="49">
        <v>1873</v>
      </c>
      <c r="O1977" s="54"/>
      <c r="P1977" s="54">
        <v>1227</v>
      </c>
      <c r="Q1977" s="54"/>
      <c r="R1977" s="54">
        <f>Data5[[#This Row],[PERSOANE ÎNSCRISE ÎN LISTELE ELECTORALE (TURUL 1)            ]]+Data5[[#This Row],[PERSOANE ÎNSCRISE ÎN LISTELE ELECTORALE (TURUL AL 2-LEA)]]</f>
        <v>1873</v>
      </c>
      <c r="S1977" s="54">
        <f>Data5[[#This Row],[PERSOANE CARE AU PARTICIPAT LA VOT (TURUL 1)]]+Data5[[#This Row],[PERSOANE CARE AU PARTICIPAT LA VOT  (TURUL AL 2-LEA)]]</f>
        <v>1227</v>
      </c>
      <c r="T1977" s="41">
        <f>Data5[[#This Row],[TOTAL CHELTUIELI LEI]]/Data5[[#This Row],[NUMĂRUL PERSOANELOR ÎNSCRISE ÎN LISTELE ELECTORALE]]</f>
        <v>7.9364335290977044</v>
      </c>
      <c r="U1977" s="41">
        <f>Data5[[#This Row],[TOTAL CHELTUIELI EURO]]/Data5[[#This Row],[NUMĂRUL PERSOANELOR ÎNSCRISE ÎN LISTELE ELECTORALE]]</f>
        <v>1.6397251149971499</v>
      </c>
      <c r="V1977" s="41">
        <f>Data5[[#This Row],[TOTAL CHELTUIELI LEI]]/Data5[[#This Row],[NUMĂRUL PERSOANELOR CARE AU PARTICIPAT LA VOT]]</f>
        <v>12.114865525672371</v>
      </c>
      <c r="W1977" s="41">
        <f>Data5[[#This Row],[TOTAL CHELTUIELI EURO]]/Data5[[#This Row],[NUMĂRUL PERSOANELOR CARE AU PARTICIPAT LA VOT]]</f>
        <v>2.5030196743192028</v>
      </c>
      <c r="X1977" s="43">
        <v>4.8400999999999996</v>
      </c>
      <c r="Y1977" s="114" t="s">
        <v>2886</v>
      </c>
      <c r="Z1977" s="44">
        <v>7</v>
      </c>
      <c r="AA1977" s="115" t="s">
        <v>3107</v>
      </c>
      <c r="AB1977" s="44">
        <v>1</v>
      </c>
      <c r="AC1977" s="45"/>
    </row>
    <row r="1978" spans="1:29" x14ac:dyDescent="0.2">
      <c r="A1978" s="37">
        <v>1977</v>
      </c>
      <c r="B1978" s="38" t="s">
        <v>356</v>
      </c>
      <c r="C1978" s="39" t="s">
        <v>357</v>
      </c>
      <c r="D1978" s="40">
        <v>44101</v>
      </c>
      <c r="E1978" s="38">
        <v>1</v>
      </c>
      <c r="F1978" s="38"/>
      <c r="G1978" s="38" t="s">
        <v>2</v>
      </c>
      <c r="H1978" s="38" t="s">
        <v>2</v>
      </c>
      <c r="I1978" s="41">
        <v>62628</v>
      </c>
      <c r="J1978" s="41">
        <v>117445</v>
      </c>
      <c r="K1978" s="41">
        <v>0</v>
      </c>
      <c r="L1978" s="41">
        <f>SUM(Data5[[#This Row],[CHELTUIELI DE PERSONAL LEI]:[CHELTUIELI DE CAPITAL (ACTIVE NEFINANCIARE ) LEI]])</f>
        <v>180073</v>
      </c>
      <c r="M1978" s="41">
        <f>Data5[[#This Row],[TOTAL CHELTUIELI LEI]]/Data5[[#This Row],[CURS VALUTAR EURO BNR 22 07 2020]]</f>
        <v>37204.396603375964</v>
      </c>
      <c r="N1978" s="49">
        <v>97613</v>
      </c>
      <c r="O1978" s="54"/>
      <c r="P1978" s="54">
        <v>34501</v>
      </c>
      <c r="Q1978" s="54"/>
      <c r="R1978" s="54">
        <f>Data5[[#This Row],[PERSOANE ÎNSCRISE ÎN LISTELE ELECTORALE (TURUL 1)            ]]+Data5[[#This Row],[PERSOANE ÎNSCRISE ÎN LISTELE ELECTORALE (TURUL AL 2-LEA)]]</f>
        <v>97613</v>
      </c>
      <c r="S1978" s="54">
        <f>Data5[[#This Row],[PERSOANE CARE AU PARTICIPAT LA VOT (TURUL 1)]]+Data5[[#This Row],[PERSOANE CARE AU PARTICIPAT LA VOT  (TURUL AL 2-LEA)]]</f>
        <v>34501</v>
      </c>
      <c r="T1978" s="41">
        <f>Data5[[#This Row],[TOTAL CHELTUIELI LEI]]/Data5[[#This Row],[NUMĂRUL PERSOANELOR ÎNSCRISE ÎN LISTELE ELECTORALE]]</f>
        <v>1.844764529314743</v>
      </c>
      <c r="U1978" s="41">
        <f>Data5[[#This Row],[TOTAL CHELTUIELI EURO]]/Data5[[#This Row],[NUMĂRUL PERSOANELOR ÎNSCRISE ÎN LISTELE ELECTORALE]]</f>
        <v>0.38114182130839092</v>
      </c>
      <c r="V1978" s="41">
        <f>Data5[[#This Row],[TOTAL CHELTUIELI LEI]]/Data5[[#This Row],[NUMĂRUL PERSOANELOR CARE AU PARTICIPAT LA VOT]]</f>
        <v>5.2193559606967916</v>
      </c>
      <c r="W1978" s="41">
        <f>Data5[[#This Row],[TOTAL CHELTUIELI EURO]]/Data5[[#This Row],[NUMĂRUL PERSOANELOR CARE AU PARTICIPAT LA VOT]]</f>
        <v>1.0783570506181259</v>
      </c>
      <c r="X1978" s="43">
        <v>4.8400999999999996</v>
      </c>
      <c r="Y1978" s="114" t="s">
        <v>2894</v>
      </c>
      <c r="Z1978" s="44">
        <v>1</v>
      </c>
      <c r="AA1978" s="115" t="s">
        <v>3105</v>
      </c>
      <c r="AB1978" s="44">
        <v>0</v>
      </c>
      <c r="AC1978" s="45"/>
    </row>
    <row r="1979" spans="1:29" x14ac:dyDescent="0.2">
      <c r="A1979" s="37">
        <v>1978</v>
      </c>
      <c r="B1979" s="38" t="s">
        <v>356</v>
      </c>
      <c r="C1979" s="39" t="s">
        <v>358</v>
      </c>
      <c r="D1979" s="40">
        <v>44101</v>
      </c>
      <c r="E1979" s="38">
        <v>1</v>
      </c>
      <c r="F1979" s="38"/>
      <c r="G1979" s="38" t="s">
        <v>2</v>
      </c>
      <c r="H1979" s="38" t="s">
        <v>2</v>
      </c>
      <c r="I1979" s="41">
        <v>22422</v>
      </c>
      <c r="J1979" s="41">
        <v>20182</v>
      </c>
      <c r="K1979" s="41">
        <v>0</v>
      </c>
      <c r="L1979" s="41">
        <f>SUM(Data5[[#This Row],[CHELTUIELI DE PERSONAL LEI]:[CHELTUIELI DE CAPITAL (ACTIVE NEFINANCIARE ) LEI]])</f>
        <v>42604</v>
      </c>
      <c r="M1979" s="41">
        <f>Data5[[#This Row],[TOTAL CHELTUIELI LEI]]/Data5[[#This Row],[CURS VALUTAR EURO BNR 22 07 2020]]</f>
        <v>8802.2974731927025</v>
      </c>
      <c r="N1979" s="49">
        <v>16867</v>
      </c>
      <c r="O1979" s="54"/>
      <c r="P1979" s="54">
        <v>6892</v>
      </c>
      <c r="Q1979" s="54"/>
      <c r="R1979" s="54">
        <f>Data5[[#This Row],[PERSOANE ÎNSCRISE ÎN LISTELE ELECTORALE (TURUL 1)            ]]+Data5[[#This Row],[PERSOANE ÎNSCRISE ÎN LISTELE ELECTORALE (TURUL AL 2-LEA)]]</f>
        <v>16867</v>
      </c>
      <c r="S1979" s="54">
        <f>Data5[[#This Row],[PERSOANE CARE AU PARTICIPAT LA VOT (TURUL 1)]]+Data5[[#This Row],[PERSOANE CARE AU PARTICIPAT LA VOT  (TURUL AL 2-LEA)]]</f>
        <v>6892</v>
      </c>
      <c r="T1979" s="41">
        <f>Data5[[#This Row],[TOTAL CHELTUIELI LEI]]/Data5[[#This Row],[NUMĂRUL PERSOANELOR ÎNSCRISE ÎN LISTELE ELECTORALE]]</f>
        <v>2.525878935198909</v>
      </c>
      <c r="U1979" s="41">
        <f>Data5[[#This Row],[TOTAL CHELTUIELI EURO]]/Data5[[#This Row],[NUMĂRUL PERSOANELOR ÎNSCRISE ÎN LISTELE ELECTORALE]]</f>
        <v>0.5218650307222803</v>
      </c>
      <c r="V1979" s="41">
        <f>Data5[[#This Row],[TOTAL CHELTUIELI LEI]]/Data5[[#This Row],[NUMĂRUL PERSOANELOR CARE AU PARTICIPAT LA VOT]]</f>
        <v>6.1816598955310509</v>
      </c>
      <c r="W1979" s="41">
        <f>Data5[[#This Row],[TOTAL CHELTUIELI EURO]]/Data5[[#This Row],[NUMĂRUL PERSOANELOR CARE AU PARTICIPAT LA VOT]]</f>
        <v>1.2771760698190224</v>
      </c>
      <c r="X1979" s="43">
        <v>4.8400999999999996</v>
      </c>
      <c r="Y1979" s="114" t="s">
        <v>2891</v>
      </c>
      <c r="Z1979" s="44">
        <v>2</v>
      </c>
      <c r="AA1979" s="115" t="s">
        <v>3105</v>
      </c>
      <c r="AB1979" s="44">
        <v>0</v>
      </c>
      <c r="AC1979" s="45"/>
    </row>
    <row r="1980" spans="1:29" x14ac:dyDescent="0.2">
      <c r="A1980" s="37">
        <v>1979</v>
      </c>
      <c r="B1980" s="38" t="s">
        <v>356</v>
      </c>
      <c r="C1980" s="39" t="s">
        <v>2775</v>
      </c>
      <c r="D1980" s="40">
        <v>44101</v>
      </c>
      <c r="E1980" s="38">
        <v>1</v>
      </c>
      <c r="F1980" s="38"/>
      <c r="G1980" s="38" t="s">
        <v>2</v>
      </c>
      <c r="H1980" s="38" t="s">
        <v>2</v>
      </c>
      <c r="I1980" s="41">
        <v>8550</v>
      </c>
      <c r="J1980" s="41">
        <v>5155</v>
      </c>
      <c r="K1980" s="41">
        <v>0</v>
      </c>
      <c r="L1980" s="41">
        <f>SUM(Data5[[#This Row],[CHELTUIELI DE PERSONAL LEI]:[CHELTUIELI DE CAPITAL (ACTIVE NEFINANCIARE ) LEI]])</f>
        <v>13705</v>
      </c>
      <c r="M1980" s="41">
        <f>Data5[[#This Row],[TOTAL CHELTUIELI LEI]]/Data5[[#This Row],[CURS VALUTAR EURO BNR 22 07 2020]]</f>
        <v>2831.5530670853909</v>
      </c>
      <c r="N1980" s="49">
        <v>7527</v>
      </c>
      <c r="O1980" s="54"/>
      <c r="P1980" s="54">
        <v>3996</v>
      </c>
      <c r="Q1980" s="54"/>
      <c r="R1980" s="54">
        <f>Data5[[#This Row],[PERSOANE ÎNSCRISE ÎN LISTELE ELECTORALE (TURUL 1)            ]]+Data5[[#This Row],[PERSOANE ÎNSCRISE ÎN LISTELE ELECTORALE (TURUL AL 2-LEA)]]</f>
        <v>7527</v>
      </c>
      <c r="S1980" s="54">
        <f>Data5[[#This Row],[PERSOANE CARE AU PARTICIPAT LA VOT (TURUL 1)]]+Data5[[#This Row],[PERSOANE CARE AU PARTICIPAT LA VOT  (TURUL AL 2-LEA)]]</f>
        <v>3996</v>
      </c>
      <c r="T1980" s="41">
        <f>Data5[[#This Row],[TOTAL CHELTUIELI LEI]]/Data5[[#This Row],[NUMĂRUL PERSOANELOR ÎNSCRISE ÎN LISTELE ELECTORALE]]</f>
        <v>1.8207785306230901</v>
      </c>
      <c r="U1980" s="41">
        <f>Data5[[#This Row],[TOTAL CHELTUIELI EURO]]/Data5[[#This Row],[NUMĂRUL PERSOANELOR ÎNSCRISE ÎN LISTELE ELECTORALE]]</f>
        <v>0.37618613884487723</v>
      </c>
      <c r="V1980" s="41">
        <f>Data5[[#This Row],[TOTAL CHELTUIELI LEI]]/Data5[[#This Row],[NUMĂRUL PERSOANELOR CARE AU PARTICIPAT LA VOT]]</f>
        <v>3.4296796796796798</v>
      </c>
      <c r="W1980" s="41">
        <f>Data5[[#This Row],[TOTAL CHELTUIELI EURO]]/Data5[[#This Row],[NUMĂRUL PERSOANELOR CARE AU PARTICIPAT LA VOT]]</f>
        <v>0.70859686363498275</v>
      </c>
      <c r="X1980" s="43">
        <v>4.8400999999999996</v>
      </c>
      <c r="Y1980" s="114" t="s">
        <v>2894</v>
      </c>
      <c r="Z1980" s="44">
        <v>1</v>
      </c>
      <c r="AA1980" s="115" t="s">
        <v>3105</v>
      </c>
      <c r="AB1980" s="44">
        <v>0</v>
      </c>
      <c r="AC1980" s="45"/>
    </row>
    <row r="1981" spans="1:29" x14ac:dyDescent="0.2">
      <c r="A1981" s="37">
        <v>1980</v>
      </c>
      <c r="B1981" s="38" t="s">
        <v>356</v>
      </c>
      <c r="C1981" s="39" t="s">
        <v>2776</v>
      </c>
      <c r="D1981" s="40">
        <v>44101</v>
      </c>
      <c r="E1981" s="38">
        <v>1</v>
      </c>
      <c r="F1981" s="38"/>
      <c r="G1981" s="38" t="s">
        <v>2</v>
      </c>
      <c r="H1981" s="38" t="s">
        <v>2</v>
      </c>
      <c r="I1981" s="41">
        <v>19186</v>
      </c>
      <c r="J1981" s="41">
        <v>883.1</v>
      </c>
      <c r="K1981" s="41">
        <v>0</v>
      </c>
      <c r="L1981" s="41">
        <f>SUM(Data5[[#This Row],[CHELTUIELI DE PERSONAL LEI]:[CHELTUIELI DE CAPITAL (ACTIVE NEFINANCIARE ) LEI]])</f>
        <v>20069.099999999999</v>
      </c>
      <c r="M1981" s="41">
        <f>Data5[[#This Row],[TOTAL CHELTUIELI LEI]]/Data5[[#This Row],[CURS VALUTAR EURO BNR 22 07 2020]]</f>
        <v>4146.422594574492</v>
      </c>
      <c r="N1981" s="49">
        <v>2407</v>
      </c>
      <c r="O1981" s="54"/>
      <c r="P1981" s="54">
        <v>1562</v>
      </c>
      <c r="Q1981" s="54"/>
      <c r="R1981" s="54">
        <f>Data5[[#This Row],[PERSOANE ÎNSCRISE ÎN LISTELE ELECTORALE (TURUL 1)            ]]+Data5[[#This Row],[PERSOANE ÎNSCRISE ÎN LISTELE ELECTORALE (TURUL AL 2-LEA)]]</f>
        <v>2407</v>
      </c>
      <c r="S1981" s="54">
        <f>Data5[[#This Row],[PERSOANE CARE AU PARTICIPAT LA VOT (TURUL 1)]]+Data5[[#This Row],[PERSOANE CARE AU PARTICIPAT LA VOT  (TURUL AL 2-LEA)]]</f>
        <v>1562</v>
      </c>
      <c r="T1981" s="41">
        <f>Data5[[#This Row],[TOTAL CHELTUIELI LEI]]/Data5[[#This Row],[NUMĂRUL PERSOANELOR ÎNSCRISE ÎN LISTELE ELECTORALE]]</f>
        <v>8.3378063980058155</v>
      </c>
      <c r="U1981" s="41">
        <f>Data5[[#This Row],[TOTAL CHELTUIELI EURO]]/Data5[[#This Row],[NUMĂRUL PERSOANELOR ÎNSCRISE ÎN LISTELE ELECTORALE]]</f>
        <v>1.7226516803383847</v>
      </c>
      <c r="V1981" s="41">
        <f>Data5[[#This Row],[TOTAL CHELTUIELI LEI]]/Data5[[#This Row],[NUMĂRUL PERSOANELOR CARE AU PARTICIPAT LA VOT]]</f>
        <v>12.848335467349552</v>
      </c>
      <c r="W1981" s="41">
        <f>Data5[[#This Row],[TOTAL CHELTUIELI EURO]]/Data5[[#This Row],[NUMĂRUL PERSOANELOR CARE AU PARTICIPAT LA VOT]]</f>
        <v>2.6545599197019794</v>
      </c>
      <c r="X1981" s="43">
        <v>4.8400999999999996</v>
      </c>
      <c r="Y1981" s="114" t="s">
        <v>2896</v>
      </c>
      <c r="Z1981" s="44">
        <v>8</v>
      </c>
      <c r="AA1981" s="115" t="s">
        <v>3107</v>
      </c>
      <c r="AB1981" s="44">
        <v>1</v>
      </c>
      <c r="AC1981" s="45"/>
    </row>
    <row r="1982" spans="1:29" x14ac:dyDescent="0.2">
      <c r="A1982" s="37">
        <v>1981</v>
      </c>
      <c r="B1982" s="38" t="s">
        <v>356</v>
      </c>
      <c r="C1982" s="39" t="s">
        <v>2777</v>
      </c>
      <c r="D1982" s="40">
        <v>44101</v>
      </c>
      <c r="E1982" s="38">
        <v>1</v>
      </c>
      <c r="F1982" s="38"/>
      <c r="G1982" s="38" t="s">
        <v>2</v>
      </c>
      <c r="H1982" s="38" t="s">
        <v>2</v>
      </c>
      <c r="I1982" s="41">
        <v>41731</v>
      </c>
      <c r="J1982" s="41">
        <v>28806.13</v>
      </c>
      <c r="K1982" s="41">
        <v>0</v>
      </c>
      <c r="L1982" s="41">
        <f>SUM(Data5[[#This Row],[CHELTUIELI DE PERSONAL LEI]:[CHELTUIELI DE CAPITAL (ACTIVE NEFINANCIARE ) LEI]])</f>
        <v>70537.13</v>
      </c>
      <c r="M1982" s="41">
        <f>Data5[[#This Row],[TOTAL CHELTUIELI LEI]]/Data5[[#This Row],[CURS VALUTAR EURO BNR 22 07 2020]]</f>
        <v>14573.486084998245</v>
      </c>
      <c r="N1982" s="49">
        <v>3776</v>
      </c>
      <c r="O1982" s="54"/>
      <c r="P1982" s="54">
        <v>2126</v>
      </c>
      <c r="Q1982" s="54"/>
      <c r="R1982" s="54">
        <f>Data5[[#This Row],[PERSOANE ÎNSCRISE ÎN LISTELE ELECTORALE (TURUL 1)            ]]+Data5[[#This Row],[PERSOANE ÎNSCRISE ÎN LISTELE ELECTORALE (TURUL AL 2-LEA)]]</f>
        <v>3776</v>
      </c>
      <c r="S1982" s="54">
        <f>Data5[[#This Row],[PERSOANE CARE AU PARTICIPAT LA VOT (TURUL 1)]]+Data5[[#This Row],[PERSOANE CARE AU PARTICIPAT LA VOT  (TURUL AL 2-LEA)]]</f>
        <v>2126</v>
      </c>
      <c r="T1982" s="41">
        <f>Data5[[#This Row],[TOTAL CHELTUIELI LEI]]/Data5[[#This Row],[NUMĂRUL PERSOANELOR ÎNSCRISE ÎN LISTELE ELECTORALE]]</f>
        <v>18.68038400423729</v>
      </c>
      <c r="U1982" s="41">
        <f>Data5[[#This Row],[TOTAL CHELTUIELI EURO]]/Data5[[#This Row],[NUMĂRUL PERSOANELOR ÎNSCRISE ÎN LISTELE ELECTORALE]]</f>
        <v>3.8595037301372472</v>
      </c>
      <c r="V1982" s="41">
        <f>Data5[[#This Row],[TOTAL CHELTUIELI LEI]]/Data5[[#This Row],[NUMĂRUL PERSOANELOR CARE AU PARTICIPAT LA VOT]]</f>
        <v>33.178330197554097</v>
      </c>
      <c r="W1982" s="41">
        <f>Data5[[#This Row],[TOTAL CHELTUIELI EURO]]/Data5[[#This Row],[NUMĂRUL PERSOANELOR CARE AU PARTICIPAT LA VOT]]</f>
        <v>6.8548852704601337</v>
      </c>
      <c r="X1982" s="43">
        <v>4.8400999999999996</v>
      </c>
      <c r="Y1982" s="114" t="s">
        <v>2917</v>
      </c>
      <c r="Z1982" s="44">
        <v>18</v>
      </c>
      <c r="AA1982" s="115" t="s">
        <v>3106</v>
      </c>
      <c r="AB1982" s="44">
        <v>3</v>
      </c>
      <c r="AC1982" s="45"/>
    </row>
    <row r="1983" spans="1:29" x14ac:dyDescent="0.2">
      <c r="A1983" s="37">
        <v>1982</v>
      </c>
      <c r="B1983" s="38" t="s">
        <v>356</v>
      </c>
      <c r="C1983" s="39" t="s">
        <v>2778</v>
      </c>
      <c r="D1983" s="40">
        <v>44101</v>
      </c>
      <c r="E1983" s="38">
        <v>1</v>
      </c>
      <c r="F1983" s="38"/>
      <c r="G1983" s="38" t="s">
        <v>2</v>
      </c>
      <c r="H1983" s="38" t="s">
        <v>2</v>
      </c>
      <c r="I1983" s="41">
        <v>15277.12</v>
      </c>
      <c r="J1983" s="41">
        <v>7630.52</v>
      </c>
      <c r="K1983" s="41">
        <v>0</v>
      </c>
      <c r="L1983" s="41">
        <f>SUM(Data5[[#This Row],[CHELTUIELI DE PERSONAL LEI]:[CHELTUIELI DE CAPITAL (ACTIVE NEFINANCIARE ) LEI]])</f>
        <v>22907.64</v>
      </c>
      <c r="M1983" s="41">
        <f>Data5[[#This Row],[TOTAL CHELTUIELI LEI]]/Data5[[#This Row],[CURS VALUTAR EURO BNR 22 07 2020]]</f>
        <v>4732.8856841800789</v>
      </c>
      <c r="N1983" s="49">
        <v>4080</v>
      </c>
      <c r="O1983" s="54"/>
      <c r="P1983" s="54">
        <v>2083</v>
      </c>
      <c r="Q1983" s="54"/>
      <c r="R1983" s="54">
        <f>Data5[[#This Row],[PERSOANE ÎNSCRISE ÎN LISTELE ELECTORALE (TURUL 1)            ]]+Data5[[#This Row],[PERSOANE ÎNSCRISE ÎN LISTELE ELECTORALE (TURUL AL 2-LEA)]]</f>
        <v>4080</v>
      </c>
      <c r="S1983" s="54">
        <f>Data5[[#This Row],[PERSOANE CARE AU PARTICIPAT LA VOT (TURUL 1)]]+Data5[[#This Row],[PERSOANE CARE AU PARTICIPAT LA VOT  (TURUL AL 2-LEA)]]</f>
        <v>2083</v>
      </c>
      <c r="T1983" s="41">
        <f>Data5[[#This Row],[TOTAL CHELTUIELI LEI]]/Data5[[#This Row],[NUMĂRUL PERSOANELOR ÎNSCRISE ÎN LISTELE ELECTORALE]]</f>
        <v>5.6146176470588234</v>
      </c>
      <c r="U1983" s="41">
        <f>Data5[[#This Row],[TOTAL CHELTUIELI EURO]]/Data5[[#This Row],[NUMĂRUL PERSOANELOR ÎNSCRISE ÎN LISTELE ELECTORALE]]</f>
        <v>1.1600210010245291</v>
      </c>
      <c r="V1983" s="41">
        <f>Data5[[#This Row],[TOTAL CHELTUIELI LEI]]/Data5[[#This Row],[NUMĂRUL PERSOANELOR CARE AU PARTICIPAT LA VOT]]</f>
        <v>10.997426788286125</v>
      </c>
      <c r="W1983" s="41">
        <f>Data5[[#This Row],[TOTAL CHELTUIELI EURO]]/Data5[[#This Row],[NUMĂRUL PERSOANELOR CARE AU PARTICIPAT LA VOT]]</f>
        <v>2.272148672193989</v>
      </c>
      <c r="X1983" s="43">
        <v>4.8400999999999996</v>
      </c>
      <c r="Y1983" s="114" t="s">
        <v>2892</v>
      </c>
      <c r="Z1983" s="44">
        <v>5</v>
      </c>
      <c r="AA1983" s="115" t="s">
        <v>3107</v>
      </c>
      <c r="AB1983" s="44">
        <v>1</v>
      </c>
      <c r="AC1983" s="45"/>
    </row>
    <row r="1984" spans="1:29" x14ac:dyDescent="0.2">
      <c r="A1984" s="37">
        <v>1983</v>
      </c>
      <c r="B1984" s="38" t="s">
        <v>356</v>
      </c>
      <c r="C1984" s="39" t="s">
        <v>2779</v>
      </c>
      <c r="D1984" s="40">
        <v>44101</v>
      </c>
      <c r="E1984" s="38">
        <v>1</v>
      </c>
      <c r="F1984" s="38"/>
      <c r="G1984" s="38" t="s">
        <v>2</v>
      </c>
      <c r="H1984" s="38" t="s">
        <v>2</v>
      </c>
      <c r="I1984" s="41">
        <v>17491</v>
      </c>
      <c r="J1984" s="41">
        <v>12395.94</v>
      </c>
      <c r="K1984" s="41">
        <v>0</v>
      </c>
      <c r="L1984" s="41">
        <f>SUM(Data5[[#This Row],[CHELTUIELI DE PERSONAL LEI]:[CHELTUIELI DE CAPITAL (ACTIVE NEFINANCIARE ) LEI]])</f>
        <v>29886.940000000002</v>
      </c>
      <c r="M1984" s="41">
        <f>Data5[[#This Row],[TOTAL CHELTUIELI LEI]]/Data5[[#This Row],[CURS VALUTAR EURO BNR 22 07 2020]]</f>
        <v>6174.8600235532331</v>
      </c>
      <c r="N1984" s="49">
        <v>4416</v>
      </c>
      <c r="O1984" s="54"/>
      <c r="P1984" s="54">
        <v>2389</v>
      </c>
      <c r="Q1984" s="54"/>
      <c r="R1984" s="54">
        <f>Data5[[#This Row],[PERSOANE ÎNSCRISE ÎN LISTELE ELECTORALE (TURUL 1)            ]]+Data5[[#This Row],[PERSOANE ÎNSCRISE ÎN LISTELE ELECTORALE (TURUL AL 2-LEA)]]</f>
        <v>4416</v>
      </c>
      <c r="S1984" s="54">
        <f>Data5[[#This Row],[PERSOANE CARE AU PARTICIPAT LA VOT (TURUL 1)]]+Data5[[#This Row],[PERSOANE CARE AU PARTICIPAT LA VOT  (TURUL AL 2-LEA)]]</f>
        <v>2389</v>
      </c>
      <c r="T1984" s="41">
        <f>Data5[[#This Row],[TOTAL CHELTUIELI LEI]]/Data5[[#This Row],[NUMĂRUL PERSOANELOR ÎNSCRISE ÎN LISTELE ELECTORALE]]</f>
        <v>6.7678759057971023</v>
      </c>
      <c r="U1984" s="41">
        <f>Data5[[#This Row],[TOTAL CHELTUIELI EURO]]/Data5[[#This Row],[NUMĂRUL PERSOANELOR ÎNSCRISE ÎN LISTELE ELECTORALE]]</f>
        <v>1.3982925777973807</v>
      </c>
      <c r="V1984" s="41">
        <f>Data5[[#This Row],[TOTAL CHELTUIELI LEI]]/Data5[[#This Row],[NUMĂRUL PERSOANELOR CARE AU PARTICIPAT LA VOT]]</f>
        <v>12.510230221850147</v>
      </c>
      <c r="W1984" s="41">
        <f>Data5[[#This Row],[TOTAL CHELTUIELI EURO]]/Data5[[#This Row],[NUMĂRUL PERSOANELOR CARE AU PARTICIPAT LA VOT]]</f>
        <v>2.5847049073056647</v>
      </c>
      <c r="X1984" s="43">
        <v>4.8400999999999996</v>
      </c>
      <c r="Y1984" s="114" t="s">
        <v>2889</v>
      </c>
      <c r="Z1984" s="44">
        <v>6</v>
      </c>
      <c r="AA1984" s="115" t="s">
        <v>3107</v>
      </c>
      <c r="AB1984" s="44">
        <v>1</v>
      </c>
      <c r="AC1984" s="45"/>
    </row>
    <row r="1985" spans="1:29" x14ac:dyDescent="0.2">
      <c r="A1985" s="37">
        <v>1984</v>
      </c>
      <c r="B1985" s="38" t="s">
        <v>356</v>
      </c>
      <c r="C1985" s="39" t="s">
        <v>2780</v>
      </c>
      <c r="D1985" s="40">
        <v>44101</v>
      </c>
      <c r="E1985" s="38">
        <v>1</v>
      </c>
      <c r="F1985" s="38"/>
      <c r="G1985" s="38" t="s">
        <v>2</v>
      </c>
      <c r="H1985" s="38" t="s">
        <v>2</v>
      </c>
      <c r="I1985" s="41">
        <v>13167</v>
      </c>
      <c r="J1985" s="41">
        <v>29870</v>
      </c>
      <c r="K1985" s="41">
        <v>0</v>
      </c>
      <c r="L1985" s="41">
        <f>SUM(Data5[[#This Row],[CHELTUIELI DE PERSONAL LEI]:[CHELTUIELI DE CAPITAL (ACTIVE NEFINANCIARE ) LEI]])</f>
        <v>43037</v>
      </c>
      <c r="M1985" s="41">
        <f>Data5[[#This Row],[TOTAL CHELTUIELI LEI]]/Data5[[#This Row],[CURS VALUTAR EURO BNR 22 07 2020]]</f>
        <v>8891.7584347430839</v>
      </c>
      <c r="N1985" s="49">
        <v>5743</v>
      </c>
      <c r="O1985" s="54"/>
      <c r="P1985" s="54">
        <v>2386</v>
      </c>
      <c r="Q1985" s="54"/>
      <c r="R1985" s="54">
        <f>Data5[[#This Row],[PERSOANE ÎNSCRISE ÎN LISTELE ELECTORALE (TURUL 1)            ]]+Data5[[#This Row],[PERSOANE ÎNSCRISE ÎN LISTELE ELECTORALE (TURUL AL 2-LEA)]]</f>
        <v>5743</v>
      </c>
      <c r="S1985" s="54">
        <f>Data5[[#This Row],[PERSOANE CARE AU PARTICIPAT LA VOT (TURUL 1)]]+Data5[[#This Row],[PERSOANE CARE AU PARTICIPAT LA VOT  (TURUL AL 2-LEA)]]</f>
        <v>2386</v>
      </c>
      <c r="T1985" s="41">
        <f>Data5[[#This Row],[TOTAL CHELTUIELI LEI]]/Data5[[#This Row],[NUMĂRUL PERSOANELOR ÎNSCRISE ÎN LISTELE ELECTORALE]]</f>
        <v>7.4938185617273199</v>
      </c>
      <c r="U1985" s="41">
        <f>Data5[[#This Row],[TOTAL CHELTUIELI EURO]]/Data5[[#This Row],[NUMĂRUL PERSOANELOR ÎNSCRISE ÎN LISTELE ELECTORALE]]</f>
        <v>1.5482776309843433</v>
      </c>
      <c r="V1985" s="41">
        <f>Data5[[#This Row],[TOTAL CHELTUIELI LEI]]/Data5[[#This Row],[NUMĂRUL PERSOANELOR CARE AU PARTICIPAT LA VOT]]</f>
        <v>18.037300922045265</v>
      </c>
      <c r="W1985" s="41">
        <f>Data5[[#This Row],[TOTAL CHELTUIELI EURO]]/Data5[[#This Row],[NUMĂRUL PERSOANELOR CARE AU PARTICIPAT LA VOT]]</f>
        <v>3.7266380698839412</v>
      </c>
      <c r="X1985" s="43">
        <v>4.8400999999999996</v>
      </c>
      <c r="Y1985" s="114" t="s">
        <v>2886</v>
      </c>
      <c r="Z1985" s="44">
        <v>7</v>
      </c>
      <c r="AA1985" s="115" t="s">
        <v>3107</v>
      </c>
      <c r="AB1985" s="44">
        <v>1</v>
      </c>
      <c r="AC1985" s="45"/>
    </row>
    <row r="1986" spans="1:29" x14ac:dyDescent="0.2">
      <c r="A1986" s="37">
        <v>1985</v>
      </c>
      <c r="B1986" s="38" t="s">
        <v>356</v>
      </c>
      <c r="C1986" s="39" t="s">
        <v>2781</v>
      </c>
      <c r="D1986" s="40">
        <v>44101</v>
      </c>
      <c r="E1986" s="38">
        <v>1</v>
      </c>
      <c r="F1986" s="38"/>
      <c r="G1986" s="38" t="s">
        <v>2</v>
      </c>
      <c r="H1986" s="38" t="s">
        <v>2</v>
      </c>
      <c r="I1986" s="41">
        <v>25394</v>
      </c>
      <c r="J1986" s="41">
        <v>14771</v>
      </c>
      <c r="K1986" s="41">
        <v>0</v>
      </c>
      <c r="L1986" s="41">
        <f>SUM(Data5[[#This Row],[CHELTUIELI DE PERSONAL LEI]:[CHELTUIELI DE CAPITAL (ACTIVE NEFINANCIARE ) LEI]])</f>
        <v>40165</v>
      </c>
      <c r="M1986" s="41">
        <f>Data5[[#This Row],[TOTAL CHELTUIELI LEI]]/Data5[[#This Row],[CURS VALUTAR EURO BNR 22 07 2020]]</f>
        <v>8298.3822648292389</v>
      </c>
      <c r="N1986" s="49">
        <v>7299</v>
      </c>
      <c r="O1986" s="54"/>
      <c r="P1986" s="54">
        <v>3300</v>
      </c>
      <c r="Q1986" s="54"/>
      <c r="R1986" s="54">
        <f>Data5[[#This Row],[PERSOANE ÎNSCRISE ÎN LISTELE ELECTORALE (TURUL 1)            ]]+Data5[[#This Row],[PERSOANE ÎNSCRISE ÎN LISTELE ELECTORALE (TURUL AL 2-LEA)]]</f>
        <v>7299</v>
      </c>
      <c r="S1986" s="54">
        <f>Data5[[#This Row],[PERSOANE CARE AU PARTICIPAT LA VOT (TURUL 1)]]+Data5[[#This Row],[PERSOANE CARE AU PARTICIPAT LA VOT  (TURUL AL 2-LEA)]]</f>
        <v>3300</v>
      </c>
      <c r="T1986" s="41">
        <f>Data5[[#This Row],[TOTAL CHELTUIELI LEI]]/Data5[[#This Row],[NUMĂRUL PERSOANELOR ÎNSCRISE ÎN LISTELE ELECTORALE]]</f>
        <v>5.5028086039183446</v>
      </c>
      <c r="U1986" s="41">
        <f>Data5[[#This Row],[TOTAL CHELTUIELI EURO]]/Data5[[#This Row],[NUMĂRUL PERSOANELOR ÎNSCRISE ÎN LISTELE ELECTORALE]]</f>
        <v>1.1369204363377503</v>
      </c>
      <c r="V1986" s="41">
        <f>Data5[[#This Row],[TOTAL CHELTUIELI LEI]]/Data5[[#This Row],[NUMĂRUL PERSOANELOR CARE AU PARTICIPAT LA VOT]]</f>
        <v>12.171212121212122</v>
      </c>
      <c r="W1986" s="41">
        <f>Data5[[#This Row],[TOTAL CHELTUIELI EURO]]/Data5[[#This Row],[NUMĂRUL PERSOANELOR CARE AU PARTICIPAT LA VOT]]</f>
        <v>2.5146612923724967</v>
      </c>
      <c r="X1986" s="43">
        <v>4.8400999999999996</v>
      </c>
      <c r="Y1986" s="114" t="s">
        <v>2892</v>
      </c>
      <c r="Z1986" s="44">
        <v>5</v>
      </c>
      <c r="AA1986" s="115" t="s">
        <v>3107</v>
      </c>
      <c r="AB1986" s="44">
        <v>1</v>
      </c>
      <c r="AC1986" s="45"/>
    </row>
    <row r="1987" spans="1:29" x14ac:dyDescent="0.2">
      <c r="A1987" s="37">
        <v>1986</v>
      </c>
      <c r="B1987" s="38" t="s">
        <v>356</v>
      </c>
      <c r="C1987" s="39" t="s">
        <v>2782</v>
      </c>
      <c r="D1987" s="40">
        <v>44101</v>
      </c>
      <c r="E1987" s="38">
        <v>1</v>
      </c>
      <c r="F1987" s="38"/>
      <c r="G1987" s="38" t="s">
        <v>2</v>
      </c>
      <c r="H1987" s="38" t="s">
        <v>2</v>
      </c>
      <c r="I1987" s="41">
        <v>12645</v>
      </c>
      <c r="J1987" s="41">
        <v>14792.29</v>
      </c>
      <c r="K1987" s="41">
        <v>0</v>
      </c>
      <c r="L1987" s="41">
        <f>SUM(Data5[[#This Row],[CHELTUIELI DE PERSONAL LEI]:[CHELTUIELI DE CAPITAL (ACTIVE NEFINANCIARE ) LEI]])</f>
        <v>27437.29</v>
      </c>
      <c r="M1987" s="41">
        <f>Data5[[#This Row],[TOTAL CHELTUIELI LEI]]/Data5[[#This Row],[CURS VALUTAR EURO BNR 22 07 2020]]</f>
        <v>5668.7444474287731</v>
      </c>
      <c r="N1987" s="49">
        <v>5707</v>
      </c>
      <c r="O1987" s="54"/>
      <c r="P1987" s="54">
        <v>3480</v>
      </c>
      <c r="Q1987" s="54"/>
      <c r="R1987" s="54">
        <f>Data5[[#This Row],[PERSOANE ÎNSCRISE ÎN LISTELE ELECTORALE (TURUL 1)            ]]+Data5[[#This Row],[PERSOANE ÎNSCRISE ÎN LISTELE ELECTORALE (TURUL AL 2-LEA)]]</f>
        <v>5707</v>
      </c>
      <c r="S1987" s="54">
        <f>Data5[[#This Row],[PERSOANE CARE AU PARTICIPAT LA VOT (TURUL 1)]]+Data5[[#This Row],[PERSOANE CARE AU PARTICIPAT LA VOT  (TURUL AL 2-LEA)]]</f>
        <v>3480</v>
      </c>
      <c r="T1987" s="41">
        <f>Data5[[#This Row],[TOTAL CHELTUIELI LEI]]/Data5[[#This Row],[NUMĂRUL PERSOANELOR ÎNSCRISE ÎN LISTELE ELECTORALE]]</f>
        <v>4.8076555107762395</v>
      </c>
      <c r="U1987" s="41">
        <f>Data5[[#This Row],[TOTAL CHELTUIELI EURO]]/Data5[[#This Row],[NUMĂRUL PERSOANELOR ÎNSCRISE ÎN LISTELE ELECTORALE]]</f>
        <v>0.99329673163286725</v>
      </c>
      <c r="V1987" s="41">
        <f>Data5[[#This Row],[TOTAL CHELTUIELI LEI]]/Data5[[#This Row],[NUMĂRUL PERSOANELOR CARE AU PARTICIPAT LA VOT]]</f>
        <v>7.8842787356321837</v>
      </c>
      <c r="W1987" s="41">
        <f>Data5[[#This Row],[TOTAL CHELTUIELI EURO]]/Data5[[#This Row],[NUMĂRUL PERSOANELOR CARE AU PARTICIPAT LA VOT]]</f>
        <v>1.6289495538588428</v>
      </c>
      <c r="X1987" s="43">
        <v>4.8400999999999996</v>
      </c>
      <c r="Y1987" s="114" t="s">
        <v>2895</v>
      </c>
      <c r="Z1987" s="44">
        <v>4</v>
      </c>
      <c r="AA1987" s="115" t="s">
        <v>3105</v>
      </c>
      <c r="AB1987" s="44">
        <v>0</v>
      </c>
      <c r="AC1987" s="45"/>
    </row>
    <row r="1988" spans="1:29" x14ac:dyDescent="0.2">
      <c r="A1988" s="37">
        <v>1987</v>
      </c>
      <c r="B1988" s="38" t="s">
        <v>356</v>
      </c>
      <c r="C1988" s="39" t="s">
        <v>2783</v>
      </c>
      <c r="D1988" s="40">
        <v>44101</v>
      </c>
      <c r="E1988" s="38">
        <v>1</v>
      </c>
      <c r="F1988" s="38"/>
      <c r="G1988" s="38" t="s">
        <v>2</v>
      </c>
      <c r="H1988" s="38" t="s">
        <v>2</v>
      </c>
      <c r="I1988" s="41">
        <v>2000</v>
      </c>
      <c r="J1988" s="41">
        <v>36283.32</v>
      </c>
      <c r="K1988" s="41">
        <v>0</v>
      </c>
      <c r="L1988" s="41">
        <f>SUM(Data5[[#This Row],[CHELTUIELI DE PERSONAL LEI]:[CHELTUIELI DE CAPITAL (ACTIVE NEFINANCIARE ) LEI]])</f>
        <v>38283.32</v>
      </c>
      <c r="M1988" s="41">
        <f>Data5[[#This Row],[TOTAL CHELTUIELI LEI]]/Data5[[#This Row],[CURS VALUTAR EURO BNR 22 07 2020]]</f>
        <v>7909.6134377388898</v>
      </c>
      <c r="N1988" s="49">
        <v>2768</v>
      </c>
      <c r="O1988" s="54"/>
      <c r="P1988" s="54">
        <v>1985</v>
      </c>
      <c r="Q1988" s="54"/>
      <c r="R1988" s="54">
        <f>Data5[[#This Row],[PERSOANE ÎNSCRISE ÎN LISTELE ELECTORALE (TURUL 1)            ]]+Data5[[#This Row],[PERSOANE ÎNSCRISE ÎN LISTELE ELECTORALE (TURUL AL 2-LEA)]]</f>
        <v>2768</v>
      </c>
      <c r="S1988" s="54">
        <f>Data5[[#This Row],[PERSOANE CARE AU PARTICIPAT LA VOT (TURUL 1)]]+Data5[[#This Row],[PERSOANE CARE AU PARTICIPAT LA VOT  (TURUL AL 2-LEA)]]</f>
        <v>1985</v>
      </c>
      <c r="T1988" s="41">
        <f>Data5[[#This Row],[TOTAL CHELTUIELI LEI]]/Data5[[#This Row],[NUMĂRUL PERSOANELOR ÎNSCRISE ÎN LISTELE ELECTORALE]]</f>
        <v>13.830679190751445</v>
      </c>
      <c r="U1988" s="41">
        <f>Data5[[#This Row],[TOTAL CHELTUIELI EURO]]/Data5[[#This Row],[NUMĂRUL PERSOANELOR ÎNSCRISE ÎN LISTELE ELECTORALE]]</f>
        <v>2.8575193055415062</v>
      </c>
      <c r="V1988" s="41">
        <f>Data5[[#This Row],[TOTAL CHELTUIELI LEI]]/Data5[[#This Row],[NUMĂRUL PERSOANELOR CARE AU PARTICIPAT LA VOT]]</f>
        <v>19.286307304785893</v>
      </c>
      <c r="W1988" s="41">
        <f>Data5[[#This Row],[TOTAL CHELTUIELI EURO]]/Data5[[#This Row],[NUMĂRUL PERSOANELOR CARE AU PARTICIPAT LA VOT]]</f>
        <v>3.984691908180801</v>
      </c>
      <c r="X1988" s="43">
        <v>4.8400999999999996</v>
      </c>
      <c r="Y1988" s="114" t="s">
        <v>2906</v>
      </c>
      <c r="Z1988" s="44">
        <v>13</v>
      </c>
      <c r="AA1988" s="115" t="s">
        <v>3108</v>
      </c>
      <c r="AB1988" s="44">
        <v>2</v>
      </c>
      <c r="AC1988" s="45"/>
    </row>
    <row r="1989" spans="1:29" x14ac:dyDescent="0.2">
      <c r="A1989" s="37">
        <v>1988</v>
      </c>
      <c r="B1989" s="38" t="s">
        <v>356</v>
      </c>
      <c r="C1989" s="39" t="s">
        <v>359</v>
      </c>
      <c r="D1989" s="40">
        <v>44101</v>
      </c>
      <c r="E1989" s="38">
        <v>1</v>
      </c>
      <c r="F1989" s="38"/>
      <c r="G1989" s="38" t="s">
        <v>2</v>
      </c>
      <c r="H1989" s="38" t="s">
        <v>2</v>
      </c>
      <c r="I1989" s="41">
        <v>21311</v>
      </c>
      <c r="J1989" s="41">
        <v>10659.2</v>
      </c>
      <c r="K1989" s="41">
        <v>0</v>
      </c>
      <c r="L1989" s="41">
        <f>SUM(Data5[[#This Row],[CHELTUIELI DE PERSONAL LEI]:[CHELTUIELI DE CAPITAL (ACTIVE NEFINANCIARE ) LEI]])</f>
        <v>31970.2</v>
      </c>
      <c r="M1989" s="41">
        <f>Data5[[#This Row],[TOTAL CHELTUIELI LEI]]/Data5[[#This Row],[CURS VALUTAR EURO BNR 22 07 2020]]</f>
        <v>6605.2767504803624</v>
      </c>
      <c r="N1989" s="49">
        <v>3549</v>
      </c>
      <c r="O1989" s="54"/>
      <c r="P1989" s="54">
        <v>2268</v>
      </c>
      <c r="Q1989" s="54"/>
      <c r="R1989" s="54">
        <f>Data5[[#This Row],[PERSOANE ÎNSCRISE ÎN LISTELE ELECTORALE (TURUL 1)            ]]+Data5[[#This Row],[PERSOANE ÎNSCRISE ÎN LISTELE ELECTORALE (TURUL AL 2-LEA)]]</f>
        <v>3549</v>
      </c>
      <c r="S1989" s="54">
        <f>Data5[[#This Row],[PERSOANE CARE AU PARTICIPAT LA VOT (TURUL 1)]]+Data5[[#This Row],[PERSOANE CARE AU PARTICIPAT LA VOT  (TURUL AL 2-LEA)]]</f>
        <v>2268</v>
      </c>
      <c r="T1989" s="41">
        <f>Data5[[#This Row],[TOTAL CHELTUIELI LEI]]/Data5[[#This Row],[NUMĂRUL PERSOANELOR ÎNSCRISE ÎN LISTELE ELECTORALE]]</f>
        <v>9.0082276697661321</v>
      </c>
      <c r="U1989" s="41">
        <f>Data5[[#This Row],[TOTAL CHELTUIELI EURO]]/Data5[[#This Row],[NUMĂRUL PERSOANELOR ÎNSCRISE ÎN LISTELE ELECTORALE]]</f>
        <v>1.8611656101663461</v>
      </c>
      <c r="V1989" s="41">
        <f>Data5[[#This Row],[TOTAL CHELTUIELI LEI]]/Data5[[#This Row],[NUMĂRUL PERSOANELOR CARE AU PARTICIPAT LA VOT]]</f>
        <v>14.09620811287478</v>
      </c>
      <c r="W1989" s="41">
        <f>Data5[[#This Row],[TOTAL CHELTUIELI EURO]]/Data5[[#This Row],[NUMĂRUL PERSOANELOR CARE AU PARTICIPAT LA VOT]]</f>
        <v>2.9123795196121529</v>
      </c>
      <c r="X1989" s="43">
        <v>4.8400999999999996</v>
      </c>
      <c r="Y1989" s="114" t="s">
        <v>2887</v>
      </c>
      <c r="Z1989" s="44">
        <v>9</v>
      </c>
      <c r="AA1989" s="115" t="s">
        <v>3107</v>
      </c>
      <c r="AB1989" s="44">
        <v>1</v>
      </c>
      <c r="AC1989" s="45"/>
    </row>
    <row r="1990" spans="1:29" x14ac:dyDescent="0.2">
      <c r="A1990" s="37">
        <v>1989</v>
      </c>
      <c r="B1990" s="38" t="s">
        <v>356</v>
      </c>
      <c r="C1990" s="39" t="s">
        <v>360</v>
      </c>
      <c r="D1990" s="40">
        <v>44101</v>
      </c>
      <c r="E1990" s="38">
        <v>1</v>
      </c>
      <c r="F1990" s="38"/>
      <c r="G1990" s="38" t="s">
        <v>2</v>
      </c>
      <c r="H1990" s="38" t="s">
        <v>2</v>
      </c>
      <c r="I1990" s="41">
        <v>1440</v>
      </c>
      <c r="J1990" s="41">
        <v>20443</v>
      </c>
      <c r="K1990" s="41">
        <v>0</v>
      </c>
      <c r="L1990" s="41">
        <f>SUM(Data5[[#This Row],[CHELTUIELI DE PERSONAL LEI]:[CHELTUIELI DE CAPITAL (ACTIVE NEFINANCIARE ) LEI]])</f>
        <v>21883</v>
      </c>
      <c r="M1990" s="41">
        <f>Data5[[#This Row],[TOTAL CHELTUIELI LEI]]/Data5[[#This Row],[CURS VALUTAR EURO BNR 22 07 2020]]</f>
        <v>4521.1875787690342</v>
      </c>
      <c r="N1990" s="49">
        <v>1485</v>
      </c>
      <c r="O1990" s="54"/>
      <c r="P1990" s="54">
        <v>1015</v>
      </c>
      <c r="Q1990" s="54"/>
      <c r="R1990" s="54">
        <f>Data5[[#This Row],[PERSOANE ÎNSCRISE ÎN LISTELE ELECTORALE (TURUL 1)            ]]+Data5[[#This Row],[PERSOANE ÎNSCRISE ÎN LISTELE ELECTORALE (TURUL AL 2-LEA)]]</f>
        <v>1485</v>
      </c>
      <c r="S1990" s="54">
        <f>Data5[[#This Row],[PERSOANE CARE AU PARTICIPAT LA VOT (TURUL 1)]]+Data5[[#This Row],[PERSOANE CARE AU PARTICIPAT LA VOT  (TURUL AL 2-LEA)]]</f>
        <v>1015</v>
      </c>
      <c r="T1990" s="41">
        <f>Data5[[#This Row],[TOTAL CHELTUIELI LEI]]/Data5[[#This Row],[NUMĂRUL PERSOANELOR ÎNSCRISE ÎN LISTELE ELECTORALE]]</f>
        <v>14.736026936026937</v>
      </c>
      <c r="U1990" s="41">
        <f>Data5[[#This Row],[TOTAL CHELTUIELI EURO]]/Data5[[#This Row],[NUMĂRUL PERSOANELOR ÎNSCRISE ÎN LISTELE ELECTORALE]]</f>
        <v>3.0445707601138277</v>
      </c>
      <c r="V1990" s="41">
        <f>Data5[[#This Row],[TOTAL CHELTUIELI LEI]]/Data5[[#This Row],[NUMĂRUL PERSOANELOR CARE AU PARTICIPAT LA VOT]]</f>
        <v>21.559605911330049</v>
      </c>
      <c r="W1990" s="41">
        <f>Data5[[#This Row],[TOTAL CHELTUIELI EURO]]/Data5[[#This Row],[NUMĂRUL PERSOANELOR CARE AU PARTICIPAT LA VOT]]</f>
        <v>4.4543719987872255</v>
      </c>
      <c r="X1990" s="43">
        <v>4.8400999999999996</v>
      </c>
      <c r="Y1990" s="114" t="s">
        <v>2885</v>
      </c>
      <c r="Z1990" s="44">
        <v>14</v>
      </c>
      <c r="AA1990" s="115" t="s">
        <v>3106</v>
      </c>
      <c r="AB1990" s="44">
        <v>3</v>
      </c>
      <c r="AC1990" s="45"/>
    </row>
    <row r="1991" spans="1:29" x14ac:dyDescent="0.2">
      <c r="A1991" s="37">
        <v>1990</v>
      </c>
      <c r="B1991" s="38" t="s">
        <v>356</v>
      </c>
      <c r="C1991" s="39" t="s">
        <v>361</v>
      </c>
      <c r="D1991" s="40">
        <v>44101</v>
      </c>
      <c r="E1991" s="38">
        <v>1</v>
      </c>
      <c r="F1991" s="38"/>
      <c r="G1991" s="38" t="s">
        <v>2</v>
      </c>
      <c r="H1991" s="38" t="s">
        <v>2</v>
      </c>
      <c r="I1991" s="41">
        <v>900</v>
      </c>
      <c r="J1991" s="41">
        <v>665.55</v>
      </c>
      <c r="K1991" s="41">
        <v>0</v>
      </c>
      <c r="L1991" s="41">
        <f>SUM(Data5[[#This Row],[CHELTUIELI DE PERSONAL LEI]:[CHELTUIELI DE CAPITAL (ACTIVE NEFINANCIARE ) LEI]])</f>
        <v>1565.55</v>
      </c>
      <c r="M1991" s="41">
        <f>Data5[[#This Row],[TOTAL CHELTUIELI LEI]]/Data5[[#This Row],[CURS VALUTAR EURO BNR 22 07 2020]]</f>
        <v>323.45406086651104</v>
      </c>
      <c r="N1991" s="49">
        <v>2757</v>
      </c>
      <c r="O1991" s="54"/>
      <c r="P1991" s="54">
        <v>1453</v>
      </c>
      <c r="Q1991" s="54"/>
      <c r="R1991" s="54">
        <f>Data5[[#This Row],[PERSOANE ÎNSCRISE ÎN LISTELE ELECTORALE (TURUL 1)            ]]+Data5[[#This Row],[PERSOANE ÎNSCRISE ÎN LISTELE ELECTORALE (TURUL AL 2-LEA)]]</f>
        <v>2757</v>
      </c>
      <c r="S1991" s="54">
        <f>Data5[[#This Row],[PERSOANE CARE AU PARTICIPAT LA VOT (TURUL 1)]]+Data5[[#This Row],[PERSOANE CARE AU PARTICIPAT LA VOT  (TURUL AL 2-LEA)]]</f>
        <v>1453</v>
      </c>
      <c r="T1991" s="41">
        <f>Data5[[#This Row],[TOTAL CHELTUIELI LEI]]/Data5[[#This Row],[NUMĂRUL PERSOANELOR ÎNSCRISE ÎN LISTELE ELECTORALE]]</f>
        <v>0.56784548422198045</v>
      </c>
      <c r="U1991" s="41">
        <f>Data5[[#This Row],[TOTAL CHELTUIELI EURO]]/Data5[[#This Row],[NUMĂRUL PERSOANELOR ÎNSCRISE ÎN LISTELE ELECTORALE]]</f>
        <v>0.11732102316521982</v>
      </c>
      <c r="V1991" s="41">
        <f>Data5[[#This Row],[TOTAL CHELTUIELI LEI]]/Data5[[#This Row],[NUMĂRUL PERSOANELOR CARE AU PARTICIPAT LA VOT]]</f>
        <v>1.0774604267033723</v>
      </c>
      <c r="W1991" s="41">
        <f>Data5[[#This Row],[TOTAL CHELTUIELI EURO]]/Data5[[#This Row],[NUMĂRUL PERSOANELOR CARE AU PARTICIPAT LA VOT]]</f>
        <v>0.22261119123641504</v>
      </c>
      <c r="X1991" s="43">
        <v>4.8400999999999996</v>
      </c>
      <c r="Y1991" s="114" t="s">
        <v>2890</v>
      </c>
      <c r="Z1991" s="44">
        <v>0</v>
      </c>
      <c r="AA1991" s="115" t="s">
        <v>3105</v>
      </c>
      <c r="AB1991" s="44">
        <v>0</v>
      </c>
      <c r="AC1991" s="45"/>
    </row>
    <row r="1992" spans="1:29" x14ac:dyDescent="0.2">
      <c r="A1992" s="37">
        <v>1991</v>
      </c>
      <c r="B1992" s="38" t="s">
        <v>356</v>
      </c>
      <c r="C1992" s="39" t="s">
        <v>362</v>
      </c>
      <c r="D1992" s="40">
        <v>44101</v>
      </c>
      <c r="E1992" s="38">
        <v>1</v>
      </c>
      <c r="F1992" s="38"/>
      <c r="G1992" s="38" t="s">
        <v>2</v>
      </c>
      <c r="H1992" s="38" t="s">
        <v>2</v>
      </c>
      <c r="I1992" s="41">
        <v>13793</v>
      </c>
      <c r="J1992" s="41">
        <v>15854</v>
      </c>
      <c r="K1992" s="41">
        <v>0</v>
      </c>
      <c r="L1992" s="41">
        <f>SUM(Data5[[#This Row],[CHELTUIELI DE PERSONAL LEI]:[CHELTUIELI DE CAPITAL (ACTIVE NEFINANCIARE ) LEI]])</f>
        <v>29647</v>
      </c>
      <c r="M1992" s="41">
        <f>Data5[[#This Row],[TOTAL CHELTUIELI LEI]]/Data5[[#This Row],[CURS VALUTAR EURO BNR 22 07 2020]]</f>
        <v>6125.2866676308349</v>
      </c>
      <c r="N1992" s="49">
        <v>2156</v>
      </c>
      <c r="O1992" s="54"/>
      <c r="P1992" s="54">
        <v>1589</v>
      </c>
      <c r="Q1992" s="54"/>
      <c r="R1992" s="54">
        <f>Data5[[#This Row],[PERSOANE ÎNSCRISE ÎN LISTELE ELECTORALE (TURUL 1)            ]]+Data5[[#This Row],[PERSOANE ÎNSCRISE ÎN LISTELE ELECTORALE (TURUL AL 2-LEA)]]</f>
        <v>2156</v>
      </c>
      <c r="S1992" s="54">
        <f>Data5[[#This Row],[PERSOANE CARE AU PARTICIPAT LA VOT (TURUL 1)]]+Data5[[#This Row],[PERSOANE CARE AU PARTICIPAT LA VOT  (TURUL AL 2-LEA)]]</f>
        <v>1589</v>
      </c>
      <c r="T1992" s="41">
        <f>Data5[[#This Row],[TOTAL CHELTUIELI LEI]]/Data5[[#This Row],[NUMĂRUL PERSOANELOR ÎNSCRISE ÎN LISTELE ELECTORALE]]</f>
        <v>13.750927643784786</v>
      </c>
      <c r="U1992" s="41">
        <f>Data5[[#This Row],[TOTAL CHELTUIELI EURO]]/Data5[[#This Row],[NUMĂRUL PERSOANELOR ÎNSCRISE ÎN LISTELE ELECTORALE]]</f>
        <v>2.8410420536321128</v>
      </c>
      <c r="V1992" s="41">
        <f>Data5[[#This Row],[TOTAL CHELTUIELI LEI]]/Data5[[#This Row],[NUMĂRUL PERSOANELOR CARE AU PARTICIPAT LA VOT]]</f>
        <v>18.657646318439269</v>
      </c>
      <c r="W1992" s="41">
        <f>Data5[[#This Row],[TOTAL CHELTUIELI EURO]]/Data5[[#This Row],[NUMĂRUL PERSOANELOR CARE AU PARTICIPAT LA VOT]]</f>
        <v>3.8548059582321175</v>
      </c>
      <c r="X1992" s="43">
        <v>4.8400999999999996</v>
      </c>
      <c r="Y1992" s="114" t="s">
        <v>2906</v>
      </c>
      <c r="Z1992" s="44">
        <v>13</v>
      </c>
      <c r="AA1992" s="115" t="s">
        <v>3108</v>
      </c>
      <c r="AB1992" s="44">
        <v>2</v>
      </c>
      <c r="AC1992" s="45"/>
    </row>
    <row r="1993" spans="1:29" x14ac:dyDescent="0.2">
      <c r="A1993" s="37">
        <v>1992</v>
      </c>
      <c r="B1993" s="38" t="s">
        <v>356</v>
      </c>
      <c r="C1993" s="39" t="s">
        <v>363</v>
      </c>
      <c r="D1993" s="40">
        <v>44101</v>
      </c>
      <c r="E1993" s="38">
        <v>1</v>
      </c>
      <c r="F1993" s="38"/>
      <c r="G1993" s="38" t="s">
        <v>2</v>
      </c>
      <c r="H1993" s="38" t="s">
        <v>2</v>
      </c>
      <c r="I1993" s="41">
        <v>14453</v>
      </c>
      <c r="J1993" s="41">
        <v>3399</v>
      </c>
      <c r="K1993" s="41">
        <v>0</v>
      </c>
      <c r="L1993" s="41">
        <f>SUM(Data5[[#This Row],[CHELTUIELI DE PERSONAL LEI]:[CHELTUIELI DE CAPITAL (ACTIVE NEFINANCIARE ) LEI]])</f>
        <v>17852</v>
      </c>
      <c r="M1993" s="41">
        <f>Data5[[#This Row],[TOTAL CHELTUIELI LEI]]/Data5[[#This Row],[CURS VALUTAR EURO BNR 22 07 2020]]</f>
        <v>3688.3535464143306</v>
      </c>
      <c r="N1993" s="49">
        <v>964</v>
      </c>
      <c r="O1993" s="54"/>
      <c r="P1993" s="54">
        <v>701</v>
      </c>
      <c r="Q1993" s="54"/>
      <c r="R1993" s="54">
        <f>Data5[[#This Row],[PERSOANE ÎNSCRISE ÎN LISTELE ELECTORALE (TURUL 1)            ]]+Data5[[#This Row],[PERSOANE ÎNSCRISE ÎN LISTELE ELECTORALE (TURUL AL 2-LEA)]]</f>
        <v>964</v>
      </c>
      <c r="S1993" s="54">
        <f>Data5[[#This Row],[PERSOANE CARE AU PARTICIPAT LA VOT (TURUL 1)]]+Data5[[#This Row],[PERSOANE CARE AU PARTICIPAT LA VOT  (TURUL AL 2-LEA)]]</f>
        <v>701</v>
      </c>
      <c r="T1993" s="41">
        <f>Data5[[#This Row],[TOTAL CHELTUIELI LEI]]/Data5[[#This Row],[NUMĂRUL PERSOANELOR ÎNSCRISE ÎN LISTELE ELECTORALE]]</f>
        <v>18.518672199170126</v>
      </c>
      <c r="U1993" s="41">
        <f>Data5[[#This Row],[TOTAL CHELTUIELI EURO]]/Data5[[#This Row],[NUMĂRUL PERSOANELOR ÎNSCRISE ÎN LISTELE ELECTORALE]]</f>
        <v>3.8260928904712972</v>
      </c>
      <c r="V1993" s="41">
        <f>Data5[[#This Row],[TOTAL CHELTUIELI LEI]]/Data5[[#This Row],[NUMĂRUL PERSOANELOR CARE AU PARTICIPAT LA VOT]]</f>
        <v>25.466476462196862</v>
      </c>
      <c r="W1993" s="41">
        <f>Data5[[#This Row],[TOTAL CHELTUIELI EURO]]/Data5[[#This Row],[NUMĂRUL PERSOANELOR CARE AU PARTICIPAT LA VOT]]</f>
        <v>5.2615599806195874</v>
      </c>
      <c r="X1993" s="43">
        <v>4.8400999999999996</v>
      </c>
      <c r="Y1993" s="114" t="s">
        <v>2917</v>
      </c>
      <c r="Z1993" s="44">
        <v>18</v>
      </c>
      <c r="AA1993" s="115" t="s">
        <v>3106</v>
      </c>
      <c r="AB1993" s="44">
        <v>3</v>
      </c>
      <c r="AC1993" s="45"/>
    </row>
    <row r="1994" spans="1:29" x14ac:dyDescent="0.2">
      <c r="A1994" s="37">
        <v>1993</v>
      </c>
      <c r="B1994" s="38" t="s">
        <v>356</v>
      </c>
      <c r="C1994" s="39" t="s">
        <v>364</v>
      </c>
      <c r="D1994" s="40">
        <v>44101</v>
      </c>
      <c r="E1994" s="38">
        <v>1</v>
      </c>
      <c r="F1994" s="38"/>
      <c r="G1994" s="38" t="s">
        <v>2</v>
      </c>
      <c r="H1994" s="38" t="s">
        <v>2</v>
      </c>
      <c r="I1994" s="41">
        <v>24315</v>
      </c>
      <c r="J1994" s="41">
        <v>0</v>
      </c>
      <c r="K1994" s="41">
        <v>0</v>
      </c>
      <c r="L1994" s="41">
        <f>SUM(Data5[[#This Row],[CHELTUIELI DE PERSONAL LEI]:[CHELTUIELI DE CAPITAL (ACTIVE NEFINANCIARE ) LEI]])</f>
        <v>24315</v>
      </c>
      <c r="M1994" s="41">
        <f>Data5[[#This Row],[TOTAL CHELTUIELI LEI]]/Data5[[#This Row],[CURS VALUTAR EURO BNR 22 07 2020]]</f>
        <v>5023.6565360219838</v>
      </c>
      <c r="N1994" s="49">
        <v>5098</v>
      </c>
      <c r="O1994" s="54"/>
      <c r="P1994" s="54">
        <v>2667</v>
      </c>
      <c r="Q1994" s="54"/>
      <c r="R1994" s="54">
        <f>Data5[[#This Row],[PERSOANE ÎNSCRISE ÎN LISTELE ELECTORALE (TURUL 1)            ]]+Data5[[#This Row],[PERSOANE ÎNSCRISE ÎN LISTELE ELECTORALE (TURUL AL 2-LEA)]]</f>
        <v>5098</v>
      </c>
      <c r="S1994" s="54">
        <f>Data5[[#This Row],[PERSOANE CARE AU PARTICIPAT LA VOT (TURUL 1)]]+Data5[[#This Row],[PERSOANE CARE AU PARTICIPAT LA VOT  (TURUL AL 2-LEA)]]</f>
        <v>2667</v>
      </c>
      <c r="T1994" s="41">
        <f>Data5[[#This Row],[TOTAL CHELTUIELI LEI]]/Data5[[#This Row],[NUMĂRUL PERSOANELOR ÎNSCRISE ÎN LISTELE ELECTORALE]]</f>
        <v>4.7695174578265984</v>
      </c>
      <c r="U1994" s="41">
        <f>Data5[[#This Row],[TOTAL CHELTUIELI EURO]]/Data5[[#This Row],[NUMĂRUL PERSOANELOR ÎNSCRISE ÎN LISTELE ELECTORALE]]</f>
        <v>0.98541713142840015</v>
      </c>
      <c r="V1994" s="41">
        <f>Data5[[#This Row],[TOTAL CHELTUIELI LEI]]/Data5[[#This Row],[NUMĂRUL PERSOANELOR CARE AU PARTICIPAT LA VOT]]</f>
        <v>9.1169853768278966</v>
      </c>
      <c r="W1994" s="41">
        <f>Data5[[#This Row],[TOTAL CHELTUIELI EURO]]/Data5[[#This Row],[NUMĂRUL PERSOANELOR CARE AU PARTICIPAT LA VOT]]</f>
        <v>1.8836357465399265</v>
      </c>
      <c r="X1994" s="43">
        <v>4.8400999999999996</v>
      </c>
      <c r="Y1994" s="114" t="s">
        <v>2895</v>
      </c>
      <c r="Z1994" s="44">
        <v>4</v>
      </c>
      <c r="AA1994" s="115" t="s">
        <v>3105</v>
      </c>
      <c r="AB1994" s="44">
        <v>0</v>
      </c>
      <c r="AC1994" s="45"/>
    </row>
    <row r="1995" spans="1:29" x14ac:dyDescent="0.2">
      <c r="A1995" s="37">
        <v>1994</v>
      </c>
      <c r="B1995" s="38" t="s">
        <v>356</v>
      </c>
      <c r="C1995" s="39" t="s">
        <v>365</v>
      </c>
      <c r="D1995" s="40">
        <v>44101</v>
      </c>
      <c r="E1995" s="38">
        <v>1</v>
      </c>
      <c r="F1995" s="38"/>
      <c r="G1995" s="38" t="s">
        <v>2</v>
      </c>
      <c r="H1995" s="38" t="s">
        <v>2</v>
      </c>
      <c r="I1995" s="41">
        <v>21126</v>
      </c>
      <c r="J1995" s="41">
        <v>13880.38</v>
      </c>
      <c r="K1995" s="41">
        <v>0</v>
      </c>
      <c r="L1995" s="41">
        <f>SUM(Data5[[#This Row],[CHELTUIELI DE PERSONAL LEI]:[CHELTUIELI DE CAPITAL (ACTIVE NEFINANCIARE ) LEI]])</f>
        <v>35006.379999999997</v>
      </c>
      <c r="M1995" s="41">
        <f>Data5[[#This Row],[TOTAL CHELTUIELI LEI]]/Data5[[#This Row],[CURS VALUTAR EURO BNR 22 07 2020]]</f>
        <v>7232.573707154811</v>
      </c>
      <c r="N1995" s="49">
        <v>4012</v>
      </c>
      <c r="O1995" s="54"/>
      <c r="P1995" s="54">
        <v>2181</v>
      </c>
      <c r="Q1995" s="54"/>
      <c r="R1995" s="54">
        <f>Data5[[#This Row],[PERSOANE ÎNSCRISE ÎN LISTELE ELECTORALE (TURUL 1)            ]]+Data5[[#This Row],[PERSOANE ÎNSCRISE ÎN LISTELE ELECTORALE (TURUL AL 2-LEA)]]</f>
        <v>4012</v>
      </c>
      <c r="S1995" s="54">
        <f>Data5[[#This Row],[PERSOANE CARE AU PARTICIPAT LA VOT (TURUL 1)]]+Data5[[#This Row],[PERSOANE CARE AU PARTICIPAT LA VOT  (TURUL AL 2-LEA)]]</f>
        <v>2181</v>
      </c>
      <c r="T1995" s="41">
        <f>Data5[[#This Row],[TOTAL CHELTUIELI LEI]]/Data5[[#This Row],[NUMĂRUL PERSOANELOR ÎNSCRISE ÎN LISTELE ELECTORALE]]</f>
        <v>8.7254187437686941</v>
      </c>
      <c r="U1995" s="41">
        <f>Data5[[#This Row],[TOTAL CHELTUIELI EURO]]/Data5[[#This Row],[NUMĂRUL PERSOANELOR ÎNSCRISE ÎN LISTELE ELECTORALE]]</f>
        <v>1.8027352211253267</v>
      </c>
      <c r="V1995" s="41">
        <f>Data5[[#This Row],[TOTAL CHELTUIELI LEI]]/Data5[[#This Row],[NUMĂRUL PERSOANELOR CARE AU PARTICIPAT LA VOT]]</f>
        <v>16.050609812012837</v>
      </c>
      <c r="W1995" s="41">
        <f>Data5[[#This Row],[TOTAL CHELTUIELI EURO]]/Data5[[#This Row],[NUMĂRUL PERSOANELOR CARE AU PARTICIPAT LA VOT]]</f>
        <v>3.3161731807220591</v>
      </c>
      <c r="X1995" s="43">
        <v>4.8400999999999996</v>
      </c>
      <c r="Y1995" s="114" t="s">
        <v>2896</v>
      </c>
      <c r="Z1995" s="44">
        <v>8</v>
      </c>
      <c r="AA1995" s="115" t="s">
        <v>3107</v>
      </c>
      <c r="AB1995" s="44">
        <v>1</v>
      </c>
      <c r="AC1995" s="45"/>
    </row>
    <row r="1996" spans="1:29" x14ac:dyDescent="0.2">
      <c r="A1996" s="37">
        <v>1995</v>
      </c>
      <c r="B1996" s="38" t="s">
        <v>356</v>
      </c>
      <c r="C1996" s="39" t="s">
        <v>366</v>
      </c>
      <c r="D1996" s="40">
        <v>44101</v>
      </c>
      <c r="E1996" s="38">
        <v>1</v>
      </c>
      <c r="F1996" s="38"/>
      <c r="G1996" s="38" t="s">
        <v>2</v>
      </c>
      <c r="H1996" s="38" t="s">
        <v>2</v>
      </c>
      <c r="I1996" s="41">
        <v>900</v>
      </c>
      <c r="J1996" s="41">
        <v>21377.22</v>
      </c>
      <c r="K1996" s="41">
        <v>0</v>
      </c>
      <c r="L1996" s="41">
        <f>SUM(Data5[[#This Row],[CHELTUIELI DE PERSONAL LEI]:[CHELTUIELI DE CAPITAL (ACTIVE NEFINANCIARE ) LEI]])</f>
        <v>22277.22</v>
      </c>
      <c r="M1996" s="41">
        <f>Data5[[#This Row],[TOTAL CHELTUIELI LEI]]/Data5[[#This Row],[CURS VALUTAR EURO BNR 22 07 2020]]</f>
        <v>4602.6363091671665</v>
      </c>
      <c r="N1996" s="49">
        <v>2206</v>
      </c>
      <c r="O1996" s="54"/>
      <c r="P1996" s="54">
        <v>1296</v>
      </c>
      <c r="Q1996" s="54"/>
      <c r="R1996" s="54">
        <f>Data5[[#This Row],[PERSOANE ÎNSCRISE ÎN LISTELE ELECTORALE (TURUL 1)            ]]+Data5[[#This Row],[PERSOANE ÎNSCRISE ÎN LISTELE ELECTORALE (TURUL AL 2-LEA)]]</f>
        <v>2206</v>
      </c>
      <c r="S1996" s="54">
        <f>Data5[[#This Row],[PERSOANE CARE AU PARTICIPAT LA VOT (TURUL 1)]]+Data5[[#This Row],[PERSOANE CARE AU PARTICIPAT LA VOT  (TURUL AL 2-LEA)]]</f>
        <v>1296</v>
      </c>
      <c r="T1996" s="41">
        <f>Data5[[#This Row],[TOTAL CHELTUIELI LEI]]/Data5[[#This Row],[NUMĂRUL PERSOANELOR ÎNSCRISE ÎN LISTELE ELECTORALE]]</f>
        <v>10.098467815049865</v>
      </c>
      <c r="U1996" s="41">
        <f>Data5[[#This Row],[TOTAL CHELTUIELI EURO]]/Data5[[#This Row],[NUMĂRUL PERSOANELOR ÎNSCRISE ÎN LISTELE ELECTORALE]]</f>
        <v>2.0864171845726047</v>
      </c>
      <c r="V1996" s="41">
        <f>Data5[[#This Row],[TOTAL CHELTUIELI LEI]]/Data5[[#This Row],[NUMĂRUL PERSOANELOR CARE AU PARTICIPAT LA VOT]]</f>
        <v>17.189212962962962</v>
      </c>
      <c r="W1996" s="41">
        <f>Data5[[#This Row],[TOTAL CHELTUIELI EURO]]/Data5[[#This Row],[NUMĂRUL PERSOANELOR CARE AU PARTICIPAT LA VOT]]</f>
        <v>3.5514169052215792</v>
      </c>
      <c r="X1996" s="43">
        <v>4.8400999999999996</v>
      </c>
      <c r="Y1996" s="114" t="s">
        <v>2898</v>
      </c>
      <c r="Z1996" s="44">
        <v>10</v>
      </c>
      <c r="AA1996" s="115" t="s">
        <v>3108</v>
      </c>
      <c r="AB1996" s="44">
        <v>2</v>
      </c>
      <c r="AC1996" s="45"/>
    </row>
    <row r="1997" spans="1:29" x14ac:dyDescent="0.2">
      <c r="A1997" s="37">
        <v>1996</v>
      </c>
      <c r="B1997" s="38" t="s">
        <v>356</v>
      </c>
      <c r="C1997" s="39" t="s">
        <v>367</v>
      </c>
      <c r="D1997" s="40">
        <v>44101</v>
      </c>
      <c r="E1997" s="38">
        <v>1</v>
      </c>
      <c r="F1997" s="38"/>
      <c r="G1997" s="38" t="s">
        <v>2</v>
      </c>
      <c r="H1997" s="38" t="s">
        <v>2</v>
      </c>
      <c r="I1997" s="41">
        <v>15415</v>
      </c>
      <c r="J1997" s="41">
        <v>11210</v>
      </c>
      <c r="K1997" s="41">
        <v>0</v>
      </c>
      <c r="L1997" s="41">
        <f>SUM(Data5[[#This Row],[CHELTUIELI DE PERSONAL LEI]:[CHELTUIELI DE CAPITAL (ACTIVE NEFINANCIARE ) LEI]])</f>
        <v>26625</v>
      </c>
      <c r="M1997" s="41">
        <f>Data5[[#This Row],[TOTAL CHELTUIELI LEI]]/Data5[[#This Row],[CURS VALUTAR EURO BNR 22 07 2020]]</f>
        <v>5500.9194024916842</v>
      </c>
      <c r="N1997" s="49">
        <v>2933</v>
      </c>
      <c r="O1997" s="54"/>
      <c r="P1997" s="54">
        <v>1896</v>
      </c>
      <c r="Q1997" s="54"/>
      <c r="R1997" s="54">
        <f>Data5[[#This Row],[PERSOANE ÎNSCRISE ÎN LISTELE ELECTORALE (TURUL 1)            ]]+Data5[[#This Row],[PERSOANE ÎNSCRISE ÎN LISTELE ELECTORALE (TURUL AL 2-LEA)]]</f>
        <v>2933</v>
      </c>
      <c r="S1997" s="54">
        <f>Data5[[#This Row],[PERSOANE CARE AU PARTICIPAT LA VOT (TURUL 1)]]+Data5[[#This Row],[PERSOANE CARE AU PARTICIPAT LA VOT  (TURUL AL 2-LEA)]]</f>
        <v>1896</v>
      </c>
      <c r="T1997" s="41">
        <f>Data5[[#This Row],[TOTAL CHELTUIELI LEI]]/Data5[[#This Row],[NUMĂRUL PERSOANELOR ÎNSCRISE ÎN LISTELE ELECTORALE]]</f>
        <v>9.077736106375724</v>
      </c>
      <c r="U1997" s="41">
        <f>Data5[[#This Row],[TOTAL CHELTUIELI EURO]]/Data5[[#This Row],[NUMĂRUL PERSOANELOR ÎNSCRISE ÎN LISTELE ELECTORALE]]</f>
        <v>1.8755265606858793</v>
      </c>
      <c r="V1997" s="41">
        <f>Data5[[#This Row],[TOTAL CHELTUIELI LEI]]/Data5[[#This Row],[NUMĂRUL PERSOANELOR CARE AU PARTICIPAT LA VOT]]</f>
        <v>14.042721518987342</v>
      </c>
      <c r="W1997" s="41">
        <f>Data5[[#This Row],[TOTAL CHELTUIELI EURO]]/Data5[[#This Row],[NUMĂRUL PERSOANELOR CARE AU PARTICIPAT LA VOT]]</f>
        <v>2.9013287987825338</v>
      </c>
      <c r="X1997" s="43">
        <v>4.8400999999999996</v>
      </c>
      <c r="Y1997" s="114" t="s">
        <v>2887</v>
      </c>
      <c r="Z1997" s="44">
        <v>9</v>
      </c>
      <c r="AA1997" s="115" t="s">
        <v>3107</v>
      </c>
      <c r="AB1997" s="44">
        <v>1</v>
      </c>
      <c r="AC1997" s="45"/>
    </row>
    <row r="1998" spans="1:29" x14ac:dyDescent="0.2">
      <c r="A1998" s="37">
        <v>1997</v>
      </c>
      <c r="B1998" s="38" t="s">
        <v>356</v>
      </c>
      <c r="C1998" s="39" t="s">
        <v>368</v>
      </c>
      <c r="D1998" s="40">
        <v>44101</v>
      </c>
      <c r="E1998" s="38">
        <v>1</v>
      </c>
      <c r="F1998" s="38"/>
      <c r="G1998" s="38" t="s">
        <v>2</v>
      </c>
      <c r="H1998" s="38" t="s">
        <v>2</v>
      </c>
      <c r="I1998" s="41">
        <v>38596</v>
      </c>
      <c r="J1998" s="41">
        <v>3437.96</v>
      </c>
      <c r="K1998" s="41">
        <v>0</v>
      </c>
      <c r="L1998" s="41">
        <f>SUM(Data5[[#This Row],[CHELTUIELI DE PERSONAL LEI]:[CHELTUIELI DE CAPITAL (ACTIVE NEFINANCIARE ) LEI]])</f>
        <v>42033.96</v>
      </c>
      <c r="M1998" s="41">
        <f>Data5[[#This Row],[TOTAL CHELTUIELI LEI]]/Data5[[#This Row],[CURS VALUTAR EURO BNR 22 07 2020]]</f>
        <v>8684.5230470444822</v>
      </c>
      <c r="N1998" s="49">
        <v>1834</v>
      </c>
      <c r="O1998" s="54"/>
      <c r="P1998" s="54">
        <v>1487</v>
      </c>
      <c r="Q1998" s="54"/>
      <c r="R1998" s="54">
        <f>Data5[[#This Row],[PERSOANE ÎNSCRISE ÎN LISTELE ELECTORALE (TURUL 1)            ]]+Data5[[#This Row],[PERSOANE ÎNSCRISE ÎN LISTELE ELECTORALE (TURUL AL 2-LEA)]]</f>
        <v>1834</v>
      </c>
      <c r="S1998" s="54">
        <f>Data5[[#This Row],[PERSOANE CARE AU PARTICIPAT LA VOT (TURUL 1)]]+Data5[[#This Row],[PERSOANE CARE AU PARTICIPAT LA VOT  (TURUL AL 2-LEA)]]</f>
        <v>1487</v>
      </c>
      <c r="T1998" s="41">
        <f>Data5[[#This Row],[TOTAL CHELTUIELI LEI]]/Data5[[#This Row],[NUMĂRUL PERSOANELOR ÎNSCRISE ÎN LISTELE ELECTORALE]]</f>
        <v>22.91928026172301</v>
      </c>
      <c r="U1998" s="41">
        <f>Data5[[#This Row],[TOTAL CHELTUIELI EURO]]/Data5[[#This Row],[NUMĂRUL PERSOANELOR ÎNSCRISE ÎN LISTELE ELECTORALE]]</f>
        <v>4.7352906472434473</v>
      </c>
      <c r="V1998" s="41">
        <f>Data5[[#This Row],[TOTAL CHELTUIELI LEI]]/Data5[[#This Row],[NUMĂRUL PERSOANELOR CARE AU PARTICIPAT LA VOT]]</f>
        <v>28.267626092804303</v>
      </c>
      <c r="W1998" s="41">
        <f>Data5[[#This Row],[TOTAL CHELTUIELI EURO]]/Data5[[#This Row],[NUMĂRUL PERSOANELOR CARE AU PARTICIPAT LA VOT]]</f>
        <v>5.8402979469028127</v>
      </c>
      <c r="X1998" s="43">
        <v>4.8400999999999996</v>
      </c>
      <c r="Y1998" s="114" t="s">
        <v>2900</v>
      </c>
      <c r="Z1998" s="44">
        <v>22</v>
      </c>
      <c r="AA1998" s="115" t="s">
        <v>3110</v>
      </c>
      <c r="AB1998" s="44">
        <v>4</v>
      </c>
      <c r="AC1998" s="45"/>
    </row>
    <row r="1999" spans="1:29" x14ac:dyDescent="0.2">
      <c r="A1999" s="37">
        <v>1998</v>
      </c>
      <c r="B1999" s="38" t="s">
        <v>356</v>
      </c>
      <c r="C1999" s="39" t="s">
        <v>369</v>
      </c>
      <c r="D1999" s="40">
        <v>44101</v>
      </c>
      <c r="E1999" s="38">
        <v>1</v>
      </c>
      <c r="F1999" s="38"/>
      <c r="G1999" s="38" t="s">
        <v>2</v>
      </c>
      <c r="H1999" s="38" t="s">
        <v>2</v>
      </c>
      <c r="I1999" s="41">
        <v>26594</v>
      </c>
      <c r="J1999" s="41">
        <v>5901</v>
      </c>
      <c r="K1999" s="41">
        <v>0</v>
      </c>
      <c r="L1999" s="41">
        <f>SUM(Data5[[#This Row],[CHELTUIELI DE PERSONAL LEI]:[CHELTUIELI DE CAPITAL (ACTIVE NEFINANCIARE ) LEI]])</f>
        <v>32495</v>
      </c>
      <c r="M1999" s="41">
        <f>Data5[[#This Row],[TOTAL CHELTUIELI LEI]]/Data5[[#This Row],[CURS VALUTAR EURO BNR 22 07 2020]]</f>
        <v>6713.7042623086309</v>
      </c>
      <c r="N1999" s="49">
        <v>2184</v>
      </c>
      <c r="O1999" s="54"/>
      <c r="P1999" s="54">
        <v>1364</v>
      </c>
      <c r="Q1999" s="54"/>
      <c r="R1999" s="54">
        <f>Data5[[#This Row],[PERSOANE ÎNSCRISE ÎN LISTELE ELECTORALE (TURUL 1)            ]]+Data5[[#This Row],[PERSOANE ÎNSCRISE ÎN LISTELE ELECTORALE (TURUL AL 2-LEA)]]</f>
        <v>2184</v>
      </c>
      <c r="S1999" s="54">
        <f>Data5[[#This Row],[PERSOANE CARE AU PARTICIPAT LA VOT (TURUL 1)]]+Data5[[#This Row],[PERSOANE CARE AU PARTICIPAT LA VOT  (TURUL AL 2-LEA)]]</f>
        <v>1364</v>
      </c>
      <c r="T1999" s="41">
        <f>Data5[[#This Row],[TOTAL CHELTUIELI LEI]]/Data5[[#This Row],[NUMĂRUL PERSOANELOR ÎNSCRISE ÎN LISTELE ELECTORALE]]</f>
        <v>14.878663003663004</v>
      </c>
      <c r="U1999" s="41">
        <f>Data5[[#This Row],[TOTAL CHELTUIELI EURO]]/Data5[[#This Row],[NUMĂRUL PERSOANELOR ÎNSCRISE ÎN LISTELE ELECTORALE]]</f>
        <v>3.0740404131449774</v>
      </c>
      <c r="V1999" s="41">
        <f>Data5[[#This Row],[TOTAL CHELTUIELI LEI]]/Data5[[#This Row],[NUMĂRUL PERSOANELOR CARE AU PARTICIPAT LA VOT]]</f>
        <v>23.823313782991203</v>
      </c>
      <c r="W1999" s="41">
        <f>Data5[[#This Row],[TOTAL CHELTUIELI EURO]]/Data5[[#This Row],[NUMĂRUL PERSOANELOR CARE AU PARTICIPAT LA VOT]]</f>
        <v>4.9220705735400516</v>
      </c>
      <c r="X1999" s="43">
        <v>4.8400999999999996</v>
      </c>
      <c r="Y1999" s="114" t="s">
        <v>2885</v>
      </c>
      <c r="Z1999" s="44">
        <v>14</v>
      </c>
      <c r="AA1999" s="115" t="s">
        <v>3106</v>
      </c>
      <c r="AB1999" s="44">
        <v>3</v>
      </c>
      <c r="AC1999" s="45"/>
    </row>
    <row r="2000" spans="1:29" x14ac:dyDescent="0.2">
      <c r="A2000" s="37">
        <v>1999</v>
      </c>
      <c r="B2000" s="38" t="s">
        <v>356</v>
      </c>
      <c r="C2000" s="39" t="s">
        <v>370</v>
      </c>
      <c r="D2000" s="40">
        <v>44101</v>
      </c>
      <c r="E2000" s="38">
        <v>1</v>
      </c>
      <c r="F2000" s="38"/>
      <c r="G2000" s="38" t="s">
        <v>2</v>
      </c>
      <c r="H2000" s="38" t="s">
        <v>2</v>
      </c>
      <c r="I2000" s="41">
        <v>900</v>
      </c>
      <c r="J2000" s="41">
        <v>56592</v>
      </c>
      <c r="K2000" s="41">
        <v>0</v>
      </c>
      <c r="L2000" s="41">
        <f>SUM(Data5[[#This Row],[CHELTUIELI DE PERSONAL LEI]:[CHELTUIELI DE CAPITAL (ACTIVE NEFINANCIARE ) LEI]])</f>
        <v>57492</v>
      </c>
      <c r="M2000" s="41">
        <f>Data5[[#This Row],[TOTAL CHELTUIELI LEI]]/Data5[[#This Row],[CURS VALUTAR EURO BNR 22 07 2020]]</f>
        <v>11878.266977955001</v>
      </c>
      <c r="N2000" s="49">
        <v>2673</v>
      </c>
      <c r="O2000" s="54"/>
      <c r="P2000" s="54">
        <v>1801</v>
      </c>
      <c r="Q2000" s="54"/>
      <c r="R2000" s="54">
        <f>Data5[[#This Row],[PERSOANE ÎNSCRISE ÎN LISTELE ELECTORALE (TURUL 1)            ]]+Data5[[#This Row],[PERSOANE ÎNSCRISE ÎN LISTELE ELECTORALE (TURUL AL 2-LEA)]]</f>
        <v>2673</v>
      </c>
      <c r="S2000" s="54">
        <f>Data5[[#This Row],[PERSOANE CARE AU PARTICIPAT LA VOT (TURUL 1)]]+Data5[[#This Row],[PERSOANE CARE AU PARTICIPAT LA VOT  (TURUL AL 2-LEA)]]</f>
        <v>1801</v>
      </c>
      <c r="T2000" s="41">
        <f>Data5[[#This Row],[TOTAL CHELTUIELI LEI]]/Data5[[#This Row],[NUMĂRUL PERSOANELOR ÎNSCRISE ÎN LISTELE ELECTORALE]]</f>
        <v>21.508417508417509</v>
      </c>
      <c r="U2000" s="41">
        <f>Data5[[#This Row],[TOTAL CHELTUIELI EURO]]/Data5[[#This Row],[NUMĂRUL PERSOANELOR ÎNSCRISE ÎN LISTELE ELECTORALE]]</f>
        <v>4.4437961009932669</v>
      </c>
      <c r="V2000" s="41">
        <f>Data5[[#This Row],[TOTAL CHELTUIELI LEI]]/Data5[[#This Row],[NUMĂRUL PERSOANELOR CARE AU PARTICIPAT LA VOT]]</f>
        <v>31.922265408106608</v>
      </c>
      <c r="W2000" s="41">
        <f>Data5[[#This Row],[TOTAL CHELTUIELI EURO]]/Data5[[#This Row],[NUMĂRUL PERSOANELOR CARE AU PARTICIPAT LA VOT]]</f>
        <v>6.595373113800667</v>
      </c>
      <c r="X2000" s="43">
        <v>4.8400999999999996</v>
      </c>
      <c r="Y2000" s="114" t="s">
        <v>2893</v>
      </c>
      <c r="Z2000" s="44">
        <v>21</v>
      </c>
      <c r="AA2000" s="115" t="s">
        <v>3110</v>
      </c>
      <c r="AB2000" s="44">
        <v>4</v>
      </c>
      <c r="AC2000" s="45"/>
    </row>
    <row r="2001" spans="1:29" x14ac:dyDescent="0.2">
      <c r="A2001" s="37">
        <v>2000</v>
      </c>
      <c r="B2001" s="38" t="s">
        <v>356</v>
      </c>
      <c r="C2001" s="39" t="s">
        <v>371</v>
      </c>
      <c r="D2001" s="40">
        <v>44101</v>
      </c>
      <c r="E2001" s="38">
        <v>1</v>
      </c>
      <c r="F2001" s="38"/>
      <c r="G2001" s="38" t="s">
        <v>2</v>
      </c>
      <c r="H2001" s="38" t="s">
        <v>2</v>
      </c>
      <c r="I2001" s="41">
        <v>1080</v>
      </c>
      <c r="J2001" s="41">
        <v>3252</v>
      </c>
      <c r="K2001" s="41">
        <v>0</v>
      </c>
      <c r="L2001" s="41">
        <f>SUM(Data5[[#This Row],[CHELTUIELI DE PERSONAL LEI]:[CHELTUIELI DE CAPITAL (ACTIVE NEFINANCIARE ) LEI]])</f>
        <v>4332</v>
      </c>
      <c r="M2001" s="41">
        <f>Data5[[#This Row],[TOTAL CHELTUIELI LEI]]/Data5[[#This Row],[CURS VALUTAR EURO BNR 22 07 2020]]</f>
        <v>895.02283010681606</v>
      </c>
      <c r="N2001" s="49">
        <v>1815</v>
      </c>
      <c r="O2001" s="54"/>
      <c r="P2001" s="54">
        <v>1169</v>
      </c>
      <c r="Q2001" s="54"/>
      <c r="R2001" s="54">
        <f>Data5[[#This Row],[PERSOANE ÎNSCRISE ÎN LISTELE ELECTORALE (TURUL 1)            ]]+Data5[[#This Row],[PERSOANE ÎNSCRISE ÎN LISTELE ELECTORALE (TURUL AL 2-LEA)]]</f>
        <v>1815</v>
      </c>
      <c r="S2001" s="54">
        <f>Data5[[#This Row],[PERSOANE CARE AU PARTICIPAT LA VOT (TURUL 1)]]+Data5[[#This Row],[PERSOANE CARE AU PARTICIPAT LA VOT  (TURUL AL 2-LEA)]]</f>
        <v>1169</v>
      </c>
      <c r="T2001" s="41">
        <f>Data5[[#This Row],[TOTAL CHELTUIELI LEI]]/Data5[[#This Row],[NUMĂRUL PERSOANELOR ÎNSCRISE ÎN LISTELE ELECTORALE]]</f>
        <v>2.3867768595041321</v>
      </c>
      <c r="U2001" s="41">
        <f>Data5[[#This Row],[TOTAL CHELTUIELI EURO]]/Data5[[#This Row],[NUMĂRUL PERSOANELOR ÎNSCRISE ÎN LISTELE ELECTORALE]]</f>
        <v>0.49312552622965072</v>
      </c>
      <c r="V2001" s="41">
        <f>Data5[[#This Row],[TOTAL CHELTUIELI LEI]]/Data5[[#This Row],[NUMĂRUL PERSOANELOR CARE AU PARTICIPAT LA VOT]]</f>
        <v>3.705731394354149</v>
      </c>
      <c r="W2001" s="41">
        <f>Data5[[#This Row],[TOTAL CHELTUIELI EURO]]/Data5[[#This Row],[NUMĂRUL PERSOANELOR CARE AU PARTICIPAT LA VOT]]</f>
        <v>0.7656311634788846</v>
      </c>
      <c r="X2001" s="43">
        <v>4.8400999999999996</v>
      </c>
      <c r="Y2001" s="114" t="s">
        <v>2891</v>
      </c>
      <c r="Z2001" s="44">
        <v>2</v>
      </c>
      <c r="AA2001" s="115" t="s">
        <v>3105</v>
      </c>
      <c r="AB2001" s="44">
        <v>0</v>
      </c>
      <c r="AC2001" s="45"/>
    </row>
    <row r="2002" spans="1:29" x14ac:dyDescent="0.2">
      <c r="A2002" s="37">
        <v>2001</v>
      </c>
      <c r="B2002" s="38" t="s">
        <v>356</v>
      </c>
      <c r="C2002" s="39" t="s">
        <v>372</v>
      </c>
      <c r="D2002" s="40">
        <v>44101</v>
      </c>
      <c r="E2002" s="38">
        <v>1</v>
      </c>
      <c r="F2002" s="38"/>
      <c r="G2002" s="38" t="s">
        <v>2</v>
      </c>
      <c r="H2002" s="38" t="s">
        <v>2</v>
      </c>
      <c r="I2002" s="41">
        <v>30531</v>
      </c>
      <c r="J2002" s="41">
        <v>4134</v>
      </c>
      <c r="K2002" s="41">
        <v>0</v>
      </c>
      <c r="L2002" s="41">
        <f>SUM(Data5[[#This Row],[CHELTUIELI DE PERSONAL LEI]:[CHELTUIELI DE CAPITAL (ACTIVE NEFINANCIARE ) LEI]])</f>
        <v>34665</v>
      </c>
      <c r="M2002" s="41">
        <f>Data5[[#This Row],[TOTAL CHELTUIELI LEI]]/Data5[[#This Row],[CURS VALUTAR EURO BNR 22 07 2020]]</f>
        <v>7162.0421065680466</v>
      </c>
      <c r="N2002" s="49">
        <v>2530</v>
      </c>
      <c r="O2002" s="54"/>
      <c r="P2002" s="54">
        <v>1547</v>
      </c>
      <c r="Q2002" s="54"/>
      <c r="R2002" s="54">
        <f>Data5[[#This Row],[PERSOANE ÎNSCRISE ÎN LISTELE ELECTORALE (TURUL 1)            ]]+Data5[[#This Row],[PERSOANE ÎNSCRISE ÎN LISTELE ELECTORALE (TURUL AL 2-LEA)]]</f>
        <v>2530</v>
      </c>
      <c r="S2002" s="54">
        <f>Data5[[#This Row],[PERSOANE CARE AU PARTICIPAT LA VOT (TURUL 1)]]+Data5[[#This Row],[PERSOANE CARE AU PARTICIPAT LA VOT  (TURUL AL 2-LEA)]]</f>
        <v>1547</v>
      </c>
      <c r="T2002" s="41">
        <f>Data5[[#This Row],[TOTAL CHELTUIELI LEI]]/Data5[[#This Row],[NUMĂRUL PERSOANELOR ÎNSCRISE ÎN LISTELE ELECTORALE]]</f>
        <v>13.701581027667984</v>
      </c>
      <c r="U2002" s="41">
        <f>Data5[[#This Row],[TOTAL CHELTUIELI EURO]]/Data5[[#This Row],[NUMĂRUL PERSOANELOR ÎNSCRISE ÎN LISTELE ELECTORALE]]</f>
        <v>2.8308466824379632</v>
      </c>
      <c r="V2002" s="41">
        <f>Data5[[#This Row],[TOTAL CHELTUIELI LEI]]/Data5[[#This Row],[NUMĂRUL PERSOANELOR CARE AU PARTICIPAT LA VOT]]</f>
        <v>22.407886231415642</v>
      </c>
      <c r="W2002" s="41">
        <f>Data5[[#This Row],[TOTAL CHELTUIELI EURO]]/Data5[[#This Row],[NUMĂRUL PERSOANELOR CARE AU PARTICIPAT LA VOT]]</f>
        <v>4.6296329066373927</v>
      </c>
      <c r="X2002" s="43">
        <v>4.8400999999999996</v>
      </c>
      <c r="Y2002" s="114" t="s">
        <v>2906</v>
      </c>
      <c r="Z2002" s="44">
        <v>13</v>
      </c>
      <c r="AA2002" s="115" t="s">
        <v>3108</v>
      </c>
      <c r="AB2002" s="44">
        <v>2</v>
      </c>
      <c r="AC2002" s="45"/>
    </row>
    <row r="2003" spans="1:29" x14ac:dyDescent="0.2">
      <c r="A2003" s="37">
        <v>2002</v>
      </c>
      <c r="B2003" s="38" t="s">
        <v>356</v>
      </c>
      <c r="C2003" s="39" t="s">
        <v>373</v>
      </c>
      <c r="D2003" s="40">
        <v>44101</v>
      </c>
      <c r="E2003" s="38">
        <v>1</v>
      </c>
      <c r="F2003" s="38"/>
      <c r="G2003" s="38" t="s">
        <v>2</v>
      </c>
      <c r="H2003" s="38" t="s">
        <v>2</v>
      </c>
      <c r="I2003" s="41">
        <v>1040</v>
      </c>
      <c r="J2003" s="41">
        <v>3616</v>
      </c>
      <c r="K2003" s="41">
        <v>0</v>
      </c>
      <c r="L2003" s="41">
        <f>SUM(Data5[[#This Row],[CHELTUIELI DE PERSONAL LEI]:[CHELTUIELI DE CAPITAL (ACTIVE NEFINANCIARE ) LEI]])</f>
        <v>4656</v>
      </c>
      <c r="M2003" s="41">
        <f>Data5[[#This Row],[TOTAL CHELTUIELI LEI]]/Data5[[#This Row],[CURS VALUTAR EURO BNR 22 07 2020]]</f>
        <v>961.96359579347541</v>
      </c>
      <c r="N2003" s="49">
        <v>1660</v>
      </c>
      <c r="O2003" s="54"/>
      <c r="P2003" s="54">
        <v>1132</v>
      </c>
      <c r="Q2003" s="54"/>
      <c r="R2003" s="54">
        <f>Data5[[#This Row],[PERSOANE ÎNSCRISE ÎN LISTELE ELECTORALE (TURUL 1)            ]]+Data5[[#This Row],[PERSOANE ÎNSCRISE ÎN LISTELE ELECTORALE (TURUL AL 2-LEA)]]</f>
        <v>1660</v>
      </c>
      <c r="S2003" s="54">
        <f>Data5[[#This Row],[PERSOANE CARE AU PARTICIPAT LA VOT (TURUL 1)]]+Data5[[#This Row],[PERSOANE CARE AU PARTICIPAT LA VOT  (TURUL AL 2-LEA)]]</f>
        <v>1132</v>
      </c>
      <c r="T2003" s="41">
        <f>Data5[[#This Row],[TOTAL CHELTUIELI LEI]]/Data5[[#This Row],[NUMĂRUL PERSOANELOR ÎNSCRISE ÎN LISTELE ELECTORALE]]</f>
        <v>2.8048192771084337</v>
      </c>
      <c r="U2003" s="41">
        <f>Data5[[#This Row],[TOTAL CHELTUIELI EURO]]/Data5[[#This Row],[NUMĂRUL PERSOANELOR ÎNSCRISE ÎN LISTELE ELECTORALE]]</f>
        <v>0.57949614204426225</v>
      </c>
      <c r="V2003" s="41">
        <f>Data5[[#This Row],[TOTAL CHELTUIELI LEI]]/Data5[[#This Row],[NUMĂRUL PERSOANELOR CARE AU PARTICIPAT LA VOT]]</f>
        <v>4.1130742049469964</v>
      </c>
      <c r="W2003" s="41">
        <f>Data5[[#This Row],[TOTAL CHELTUIELI EURO]]/Data5[[#This Row],[NUMĂRUL PERSOANELOR CARE AU PARTICIPAT LA VOT]]</f>
        <v>0.84979116236172736</v>
      </c>
      <c r="X2003" s="43">
        <v>4.8400999999999996</v>
      </c>
      <c r="Y2003" s="114" t="s">
        <v>2891</v>
      </c>
      <c r="Z2003" s="44">
        <v>2</v>
      </c>
      <c r="AA2003" s="115" t="s">
        <v>3105</v>
      </c>
      <c r="AB2003" s="44">
        <v>0</v>
      </c>
      <c r="AC2003" s="45"/>
    </row>
    <row r="2004" spans="1:29" x14ac:dyDescent="0.2">
      <c r="A2004" s="37">
        <v>2003</v>
      </c>
      <c r="B2004" s="38" t="s">
        <v>356</v>
      </c>
      <c r="C2004" s="39" t="s">
        <v>374</v>
      </c>
      <c r="D2004" s="40">
        <v>44101</v>
      </c>
      <c r="E2004" s="38">
        <v>1</v>
      </c>
      <c r="F2004" s="38"/>
      <c r="G2004" s="38" t="s">
        <v>2</v>
      </c>
      <c r="H2004" s="38" t="s">
        <v>2</v>
      </c>
      <c r="I2004" s="41">
        <v>600</v>
      </c>
      <c r="J2004" s="41">
        <v>3940.9</v>
      </c>
      <c r="K2004" s="41">
        <v>0</v>
      </c>
      <c r="L2004" s="41">
        <f>SUM(Data5[[#This Row],[CHELTUIELI DE PERSONAL LEI]:[CHELTUIELI DE CAPITAL (ACTIVE NEFINANCIARE ) LEI]])</f>
        <v>4540.8999999999996</v>
      </c>
      <c r="M2004" s="41">
        <f>Data5[[#This Row],[TOTAL CHELTUIELI LEI]]/Data5[[#This Row],[CURS VALUTAR EURO BNR 22 07 2020]]</f>
        <v>938.18309539059112</v>
      </c>
      <c r="N2004" s="49">
        <v>1530</v>
      </c>
      <c r="O2004" s="54"/>
      <c r="P2004" s="54">
        <v>977</v>
      </c>
      <c r="Q2004" s="54"/>
      <c r="R2004" s="54">
        <f>Data5[[#This Row],[PERSOANE ÎNSCRISE ÎN LISTELE ELECTORALE (TURUL 1)            ]]+Data5[[#This Row],[PERSOANE ÎNSCRISE ÎN LISTELE ELECTORALE (TURUL AL 2-LEA)]]</f>
        <v>1530</v>
      </c>
      <c r="S2004" s="54">
        <f>Data5[[#This Row],[PERSOANE CARE AU PARTICIPAT LA VOT (TURUL 1)]]+Data5[[#This Row],[PERSOANE CARE AU PARTICIPAT LA VOT  (TURUL AL 2-LEA)]]</f>
        <v>977</v>
      </c>
      <c r="T2004" s="41">
        <f>Data5[[#This Row],[TOTAL CHELTUIELI LEI]]/Data5[[#This Row],[NUMĂRUL PERSOANELOR ÎNSCRISE ÎN LISTELE ELECTORALE]]</f>
        <v>2.9679084967320257</v>
      </c>
      <c r="U2004" s="41">
        <f>Data5[[#This Row],[TOTAL CHELTUIELI EURO]]/Data5[[#This Row],[NUMĂRUL PERSOANELOR ÎNSCRISE ÎN LISTELE ELECTORALE]]</f>
        <v>0.6131915656147654</v>
      </c>
      <c r="V2004" s="41">
        <f>Data5[[#This Row],[TOTAL CHELTUIELI LEI]]/Data5[[#This Row],[NUMĂRUL PERSOANELOR CARE AU PARTICIPAT LA VOT]]</f>
        <v>4.6477993858751274</v>
      </c>
      <c r="W2004" s="41">
        <f>Data5[[#This Row],[TOTAL CHELTUIELI EURO]]/Data5[[#This Row],[NUMĂRUL PERSOANELOR CARE AU PARTICIPAT LA VOT]]</f>
        <v>0.96026928903847608</v>
      </c>
      <c r="X2004" s="43">
        <v>4.8400999999999996</v>
      </c>
      <c r="Y2004" s="114" t="s">
        <v>2891</v>
      </c>
      <c r="Z2004" s="44">
        <v>2</v>
      </c>
      <c r="AA2004" s="115" t="s">
        <v>3105</v>
      </c>
      <c r="AB2004" s="44">
        <v>0</v>
      </c>
      <c r="AC2004" s="45"/>
    </row>
    <row r="2005" spans="1:29" x14ac:dyDescent="0.2">
      <c r="A2005" s="37">
        <v>2004</v>
      </c>
      <c r="B2005" s="38" t="s">
        <v>356</v>
      </c>
      <c r="C2005" s="39" t="s">
        <v>375</v>
      </c>
      <c r="D2005" s="40">
        <v>44101</v>
      </c>
      <c r="E2005" s="38">
        <v>1</v>
      </c>
      <c r="F2005" s="38"/>
      <c r="G2005" s="38" t="s">
        <v>2</v>
      </c>
      <c r="H2005" s="38" t="s">
        <v>2</v>
      </c>
      <c r="I2005" s="41">
        <v>2600</v>
      </c>
      <c r="J2005" s="41">
        <v>3909</v>
      </c>
      <c r="K2005" s="41">
        <v>0</v>
      </c>
      <c r="L2005" s="41">
        <f>SUM(Data5[[#This Row],[CHELTUIELI DE PERSONAL LEI]:[CHELTUIELI DE CAPITAL (ACTIVE NEFINANCIARE ) LEI]])</f>
        <v>6509</v>
      </c>
      <c r="M2005" s="41">
        <f>Data5[[#This Row],[TOTAL CHELTUIELI LEI]]/Data5[[#This Row],[CURS VALUTAR EURO BNR 22 07 2020]]</f>
        <v>1344.8069254767465</v>
      </c>
      <c r="N2005" s="49">
        <v>1636</v>
      </c>
      <c r="O2005" s="54"/>
      <c r="P2005" s="54">
        <v>1210</v>
      </c>
      <c r="Q2005" s="54"/>
      <c r="R2005" s="54">
        <f>Data5[[#This Row],[PERSOANE ÎNSCRISE ÎN LISTELE ELECTORALE (TURUL 1)            ]]+Data5[[#This Row],[PERSOANE ÎNSCRISE ÎN LISTELE ELECTORALE (TURUL AL 2-LEA)]]</f>
        <v>1636</v>
      </c>
      <c r="S2005" s="54">
        <f>Data5[[#This Row],[PERSOANE CARE AU PARTICIPAT LA VOT (TURUL 1)]]+Data5[[#This Row],[PERSOANE CARE AU PARTICIPAT LA VOT  (TURUL AL 2-LEA)]]</f>
        <v>1210</v>
      </c>
      <c r="T2005" s="41">
        <f>Data5[[#This Row],[TOTAL CHELTUIELI LEI]]/Data5[[#This Row],[NUMĂRUL PERSOANELOR ÎNSCRISE ÎN LISTELE ELECTORALE]]</f>
        <v>3.9786063569682151</v>
      </c>
      <c r="U2005" s="41">
        <f>Data5[[#This Row],[TOTAL CHELTUIELI EURO]]/Data5[[#This Row],[NUMĂRUL PERSOANELOR ÎNSCRISE ÎN LISTELE ELECTORALE]]</f>
        <v>0.82200912315204555</v>
      </c>
      <c r="V2005" s="41">
        <f>Data5[[#This Row],[TOTAL CHELTUIELI LEI]]/Data5[[#This Row],[NUMĂRUL PERSOANELOR CARE AU PARTICIPAT LA VOT]]</f>
        <v>5.3793388429752067</v>
      </c>
      <c r="W2005" s="41">
        <f>Data5[[#This Row],[TOTAL CHELTUIELI EURO]]/Data5[[#This Row],[NUMĂRUL PERSOANELOR CARE AU PARTICIPAT LA VOT]]</f>
        <v>1.1114106822121872</v>
      </c>
      <c r="X2005" s="43">
        <v>4.8400999999999996</v>
      </c>
      <c r="Y2005" s="114" t="s">
        <v>2884</v>
      </c>
      <c r="Z2005" s="44">
        <v>3</v>
      </c>
      <c r="AA2005" s="115" t="s">
        <v>3105</v>
      </c>
      <c r="AB2005" s="44">
        <v>0</v>
      </c>
      <c r="AC2005" s="45"/>
    </row>
    <row r="2006" spans="1:29" x14ac:dyDescent="0.2">
      <c r="A2006" s="37">
        <v>2005</v>
      </c>
      <c r="B2006" s="38" t="s">
        <v>356</v>
      </c>
      <c r="C2006" s="39" t="s">
        <v>376</v>
      </c>
      <c r="D2006" s="40">
        <v>44101</v>
      </c>
      <c r="E2006" s="38">
        <v>1</v>
      </c>
      <c r="F2006" s="38"/>
      <c r="G2006" s="38" t="s">
        <v>2</v>
      </c>
      <c r="H2006" s="38" t="s">
        <v>2</v>
      </c>
      <c r="I2006" s="41">
        <v>3183</v>
      </c>
      <c r="J2006" s="41">
        <v>7579.49</v>
      </c>
      <c r="K2006" s="41">
        <v>0</v>
      </c>
      <c r="L2006" s="41">
        <f>SUM(Data5[[#This Row],[CHELTUIELI DE PERSONAL LEI]:[CHELTUIELI DE CAPITAL (ACTIVE NEFINANCIARE ) LEI]])</f>
        <v>10762.49</v>
      </c>
      <c r="M2006" s="41">
        <f>Data5[[#This Row],[TOTAL CHELTUIELI LEI]]/Data5[[#This Row],[CURS VALUTAR EURO BNR 22 07 2020]]</f>
        <v>2223.6090163426375</v>
      </c>
      <c r="N2006" s="49">
        <v>1157</v>
      </c>
      <c r="O2006" s="54"/>
      <c r="P2006" s="54">
        <v>837</v>
      </c>
      <c r="Q2006" s="54"/>
      <c r="R2006" s="54">
        <f>Data5[[#This Row],[PERSOANE ÎNSCRISE ÎN LISTELE ELECTORALE (TURUL 1)            ]]+Data5[[#This Row],[PERSOANE ÎNSCRISE ÎN LISTELE ELECTORALE (TURUL AL 2-LEA)]]</f>
        <v>1157</v>
      </c>
      <c r="S2006" s="54">
        <f>Data5[[#This Row],[PERSOANE CARE AU PARTICIPAT LA VOT (TURUL 1)]]+Data5[[#This Row],[PERSOANE CARE AU PARTICIPAT LA VOT  (TURUL AL 2-LEA)]]</f>
        <v>837</v>
      </c>
      <c r="T2006" s="41">
        <f>Data5[[#This Row],[TOTAL CHELTUIELI LEI]]/Data5[[#This Row],[NUMĂRUL PERSOANELOR ÎNSCRISE ÎN LISTELE ELECTORALE]]</f>
        <v>9.3020656871218659</v>
      </c>
      <c r="U2006" s="41">
        <f>Data5[[#This Row],[TOTAL CHELTUIELI EURO]]/Data5[[#This Row],[NUMĂRUL PERSOANELOR ÎNSCRISE ÎN LISTELE ELECTORALE]]</f>
        <v>1.9218746900109227</v>
      </c>
      <c r="V2006" s="41">
        <f>Data5[[#This Row],[TOTAL CHELTUIELI LEI]]/Data5[[#This Row],[NUMĂRUL PERSOANELOR CARE AU PARTICIPAT LA VOT]]</f>
        <v>12.858410991636799</v>
      </c>
      <c r="W2006" s="41">
        <f>Data5[[#This Row],[TOTAL CHELTUIELI EURO]]/Data5[[#This Row],[NUMĂRUL PERSOANELOR CARE AU PARTICIPAT LA VOT]]</f>
        <v>2.6566415965861858</v>
      </c>
      <c r="X2006" s="43">
        <v>4.8400999999999996</v>
      </c>
      <c r="Y2006" s="114" t="s">
        <v>2887</v>
      </c>
      <c r="Z2006" s="44">
        <v>9</v>
      </c>
      <c r="AA2006" s="115" t="s">
        <v>3107</v>
      </c>
      <c r="AB2006" s="44">
        <v>1</v>
      </c>
      <c r="AC2006" s="45"/>
    </row>
    <row r="2007" spans="1:29" x14ac:dyDescent="0.2">
      <c r="A2007" s="37">
        <v>2006</v>
      </c>
      <c r="B2007" s="38" t="s">
        <v>356</v>
      </c>
      <c r="C2007" s="39" t="s">
        <v>377</v>
      </c>
      <c r="D2007" s="40">
        <v>44101</v>
      </c>
      <c r="E2007" s="38">
        <v>1</v>
      </c>
      <c r="F2007" s="38"/>
      <c r="G2007" s="38" t="s">
        <v>2</v>
      </c>
      <c r="H2007" s="38" t="s">
        <v>2</v>
      </c>
      <c r="I2007" s="41">
        <v>33570</v>
      </c>
      <c r="J2007" s="41">
        <v>3863.51</v>
      </c>
      <c r="K2007" s="41">
        <v>0</v>
      </c>
      <c r="L2007" s="41">
        <f>SUM(Data5[[#This Row],[CHELTUIELI DE PERSONAL LEI]:[CHELTUIELI DE CAPITAL (ACTIVE NEFINANCIARE ) LEI]])</f>
        <v>37433.51</v>
      </c>
      <c r="M2007" s="41">
        <f>Data5[[#This Row],[TOTAL CHELTUIELI LEI]]/Data5[[#This Row],[CURS VALUTAR EURO BNR 22 07 2020]]</f>
        <v>7734.0364868494462</v>
      </c>
      <c r="N2007" s="49">
        <v>3065</v>
      </c>
      <c r="O2007" s="54"/>
      <c r="P2007" s="54">
        <v>2019</v>
      </c>
      <c r="Q2007" s="54"/>
      <c r="R2007" s="54">
        <f>Data5[[#This Row],[PERSOANE ÎNSCRISE ÎN LISTELE ELECTORALE (TURUL 1)            ]]+Data5[[#This Row],[PERSOANE ÎNSCRISE ÎN LISTELE ELECTORALE (TURUL AL 2-LEA)]]</f>
        <v>3065</v>
      </c>
      <c r="S2007" s="54">
        <f>Data5[[#This Row],[PERSOANE CARE AU PARTICIPAT LA VOT (TURUL 1)]]+Data5[[#This Row],[PERSOANE CARE AU PARTICIPAT LA VOT  (TURUL AL 2-LEA)]]</f>
        <v>2019</v>
      </c>
      <c r="T2007" s="41">
        <f>Data5[[#This Row],[TOTAL CHELTUIELI LEI]]/Data5[[#This Row],[NUMĂRUL PERSOANELOR ÎNSCRISE ÎN LISTELE ELECTORALE]]</f>
        <v>12.213216965742252</v>
      </c>
      <c r="U2007" s="41">
        <f>Data5[[#This Row],[TOTAL CHELTUIELI EURO]]/Data5[[#This Row],[NUMĂRUL PERSOANELOR ÎNSCRISE ÎN LISTELE ELECTORALE]]</f>
        <v>2.5233397999508798</v>
      </c>
      <c r="V2007" s="41">
        <f>Data5[[#This Row],[TOTAL CHELTUIELI LEI]]/Data5[[#This Row],[NUMĂRUL PERSOANELOR CARE AU PARTICIPAT LA VOT]]</f>
        <v>18.540619118375435</v>
      </c>
      <c r="W2007" s="41">
        <f>Data5[[#This Row],[TOTAL CHELTUIELI EURO]]/Data5[[#This Row],[NUMĂRUL PERSOANELOR CARE AU PARTICIPAT LA VOT]]</f>
        <v>3.8306272842245894</v>
      </c>
      <c r="X2007" s="43">
        <v>4.8400999999999996</v>
      </c>
      <c r="Y2007" s="114" t="s">
        <v>2897</v>
      </c>
      <c r="Z2007" s="44">
        <v>12</v>
      </c>
      <c r="AA2007" s="115" t="s">
        <v>3108</v>
      </c>
      <c r="AB2007" s="44">
        <v>2</v>
      </c>
      <c r="AC2007" s="45"/>
    </row>
    <row r="2008" spans="1:29" x14ac:dyDescent="0.2">
      <c r="A2008" s="37">
        <v>2007</v>
      </c>
      <c r="B2008" s="38" t="s">
        <v>356</v>
      </c>
      <c r="C2008" s="39" t="s">
        <v>378</v>
      </c>
      <c r="D2008" s="40">
        <v>44101</v>
      </c>
      <c r="E2008" s="38">
        <v>1</v>
      </c>
      <c r="F2008" s="38"/>
      <c r="G2008" s="38" t="s">
        <v>2</v>
      </c>
      <c r="H2008" s="38" t="s">
        <v>2</v>
      </c>
      <c r="I2008" s="41">
        <v>27065</v>
      </c>
      <c r="J2008" s="41">
        <v>9318</v>
      </c>
      <c r="K2008" s="41">
        <v>0</v>
      </c>
      <c r="L2008" s="41">
        <f>SUM(Data5[[#This Row],[CHELTUIELI DE PERSONAL LEI]:[CHELTUIELI DE CAPITAL (ACTIVE NEFINANCIARE ) LEI]])</f>
        <v>36383</v>
      </c>
      <c r="M2008" s="41">
        <f>Data5[[#This Row],[TOTAL CHELTUIELI LEI]]/Data5[[#This Row],[CURS VALUTAR EURO BNR 22 07 2020]]</f>
        <v>7516.9934505485426</v>
      </c>
      <c r="N2008" s="49">
        <v>4251</v>
      </c>
      <c r="O2008" s="54"/>
      <c r="P2008" s="54">
        <v>2350</v>
      </c>
      <c r="Q2008" s="54"/>
      <c r="R2008" s="54">
        <f>Data5[[#This Row],[PERSOANE ÎNSCRISE ÎN LISTELE ELECTORALE (TURUL 1)            ]]+Data5[[#This Row],[PERSOANE ÎNSCRISE ÎN LISTELE ELECTORALE (TURUL AL 2-LEA)]]</f>
        <v>4251</v>
      </c>
      <c r="S2008" s="54">
        <f>Data5[[#This Row],[PERSOANE CARE AU PARTICIPAT LA VOT (TURUL 1)]]+Data5[[#This Row],[PERSOANE CARE AU PARTICIPAT LA VOT  (TURUL AL 2-LEA)]]</f>
        <v>2350</v>
      </c>
      <c r="T2008" s="41">
        <f>Data5[[#This Row],[TOTAL CHELTUIELI LEI]]/Data5[[#This Row],[NUMĂRUL PERSOANELOR ÎNSCRISE ÎN LISTELE ELECTORALE]]</f>
        <v>8.5586920724535407</v>
      </c>
      <c r="U2008" s="41">
        <f>Data5[[#This Row],[TOTAL CHELTUIELI EURO]]/Data5[[#This Row],[NUMĂRUL PERSOANELOR ÎNSCRISE ÎN LISTELE ELECTORALE]]</f>
        <v>1.7682882734764862</v>
      </c>
      <c r="V2008" s="41">
        <f>Data5[[#This Row],[TOTAL CHELTUIELI LEI]]/Data5[[#This Row],[NUMĂRUL PERSOANELOR CARE AU PARTICIPAT LA VOT]]</f>
        <v>15.482127659574468</v>
      </c>
      <c r="W2008" s="41">
        <f>Data5[[#This Row],[TOTAL CHELTUIELI EURO]]/Data5[[#This Row],[NUMĂRUL PERSOANELOR CARE AU PARTICIPAT LA VOT]]</f>
        <v>3.1987206172546991</v>
      </c>
      <c r="X2008" s="43">
        <v>4.8400999999999996</v>
      </c>
      <c r="Y2008" s="114" t="s">
        <v>2896</v>
      </c>
      <c r="Z2008" s="44">
        <v>8</v>
      </c>
      <c r="AA2008" s="115" t="s">
        <v>3107</v>
      </c>
      <c r="AB2008" s="44">
        <v>1</v>
      </c>
      <c r="AC2008" s="45"/>
    </row>
    <row r="2009" spans="1:29" x14ac:dyDescent="0.2">
      <c r="A2009" s="37">
        <v>2008</v>
      </c>
      <c r="B2009" s="38" t="s">
        <v>356</v>
      </c>
      <c r="C2009" s="39" t="s">
        <v>379</v>
      </c>
      <c r="D2009" s="40">
        <v>44101</v>
      </c>
      <c r="E2009" s="38">
        <v>1</v>
      </c>
      <c r="F2009" s="38"/>
      <c r="G2009" s="38" t="s">
        <v>2</v>
      </c>
      <c r="H2009" s="38" t="s">
        <v>2</v>
      </c>
      <c r="I2009" s="41">
        <v>25205</v>
      </c>
      <c r="J2009" s="41">
        <v>17512</v>
      </c>
      <c r="K2009" s="41">
        <v>0</v>
      </c>
      <c r="L2009" s="41">
        <f>SUM(Data5[[#This Row],[CHELTUIELI DE PERSONAL LEI]:[CHELTUIELI DE CAPITAL (ACTIVE NEFINANCIARE ) LEI]])</f>
        <v>42717</v>
      </c>
      <c r="M2009" s="41">
        <f>Data5[[#This Row],[TOTAL CHELTUIELI LEI]]/Data5[[#This Row],[CURS VALUTAR EURO BNR 22 07 2020]]</f>
        <v>8825.6440982624335</v>
      </c>
      <c r="N2009" s="49">
        <v>3130</v>
      </c>
      <c r="O2009" s="54"/>
      <c r="P2009" s="54">
        <v>2091</v>
      </c>
      <c r="Q2009" s="54"/>
      <c r="R2009" s="54">
        <f>Data5[[#This Row],[PERSOANE ÎNSCRISE ÎN LISTELE ELECTORALE (TURUL 1)            ]]+Data5[[#This Row],[PERSOANE ÎNSCRISE ÎN LISTELE ELECTORALE (TURUL AL 2-LEA)]]</f>
        <v>3130</v>
      </c>
      <c r="S2009" s="54">
        <f>Data5[[#This Row],[PERSOANE CARE AU PARTICIPAT LA VOT (TURUL 1)]]+Data5[[#This Row],[PERSOANE CARE AU PARTICIPAT LA VOT  (TURUL AL 2-LEA)]]</f>
        <v>2091</v>
      </c>
      <c r="T2009" s="41">
        <f>Data5[[#This Row],[TOTAL CHELTUIELI LEI]]/Data5[[#This Row],[NUMĂRUL PERSOANELOR ÎNSCRISE ÎN LISTELE ELECTORALE]]</f>
        <v>13.647603833865814</v>
      </c>
      <c r="U2009" s="41">
        <f>Data5[[#This Row],[TOTAL CHELTUIELI EURO]]/Data5[[#This Row],[NUMĂRUL PERSOANELOR ÎNSCRISE ÎN LISTELE ELECTORALE]]</f>
        <v>2.8196946000838445</v>
      </c>
      <c r="V2009" s="41">
        <f>Data5[[#This Row],[TOTAL CHELTUIELI LEI]]/Data5[[#This Row],[NUMĂRUL PERSOANELOR CARE AU PARTICIPAT LA VOT]]</f>
        <v>20.428981348637016</v>
      </c>
      <c r="W2009" s="41">
        <f>Data5[[#This Row],[TOTAL CHELTUIELI EURO]]/Data5[[#This Row],[NUMĂRUL PERSOANELOR CARE AU PARTICIPAT LA VOT]]</f>
        <v>4.2207767088772998</v>
      </c>
      <c r="X2009" s="43">
        <v>4.8400999999999996</v>
      </c>
      <c r="Y2009" s="114" t="s">
        <v>2906</v>
      </c>
      <c r="Z2009" s="44">
        <v>13</v>
      </c>
      <c r="AA2009" s="115" t="s">
        <v>3108</v>
      </c>
      <c r="AB2009" s="44">
        <v>2</v>
      </c>
      <c r="AC2009" s="45"/>
    </row>
    <row r="2010" spans="1:29" x14ac:dyDescent="0.2">
      <c r="A2010" s="37">
        <v>2009</v>
      </c>
      <c r="B2010" s="38" t="s">
        <v>356</v>
      </c>
      <c r="C2010" s="39" t="s">
        <v>380</v>
      </c>
      <c r="D2010" s="40">
        <v>44101</v>
      </c>
      <c r="E2010" s="38">
        <v>1</v>
      </c>
      <c r="F2010" s="38"/>
      <c r="G2010" s="38" t="s">
        <v>2</v>
      </c>
      <c r="H2010" s="38" t="s">
        <v>2</v>
      </c>
      <c r="I2010" s="41">
        <v>2720</v>
      </c>
      <c r="J2010" s="41">
        <v>5479</v>
      </c>
      <c r="K2010" s="41">
        <v>0</v>
      </c>
      <c r="L2010" s="41">
        <f>SUM(Data5[[#This Row],[CHELTUIELI DE PERSONAL LEI]:[CHELTUIELI DE CAPITAL (ACTIVE NEFINANCIARE ) LEI]])</f>
        <v>8199</v>
      </c>
      <c r="M2010" s="41">
        <f>Data5[[#This Row],[TOTAL CHELTUIELI LEI]]/Data5[[#This Row],[CURS VALUTAR EURO BNR 22 07 2020]]</f>
        <v>1693.9732650151857</v>
      </c>
      <c r="N2010" s="49">
        <v>1166</v>
      </c>
      <c r="O2010" s="54"/>
      <c r="P2010" s="54">
        <v>907</v>
      </c>
      <c r="Q2010" s="54"/>
      <c r="R2010" s="54">
        <f>Data5[[#This Row],[PERSOANE ÎNSCRISE ÎN LISTELE ELECTORALE (TURUL 1)            ]]+Data5[[#This Row],[PERSOANE ÎNSCRISE ÎN LISTELE ELECTORALE (TURUL AL 2-LEA)]]</f>
        <v>1166</v>
      </c>
      <c r="S2010" s="54">
        <f>Data5[[#This Row],[PERSOANE CARE AU PARTICIPAT LA VOT (TURUL 1)]]+Data5[[#This Row],[PERSOANE CARE AU PARTICIPAT LA VOT  (TURUL AL 2-LEA)]]</f>
        <v>907</v>
      </c>
      <c r="T2010" s="41">
        <f>Data5[[#This Row],[TOTAL CHELTUIELI LEI]]/Data5[[#This Row],[NUMĂRUL PERSOANELOR ÎNSCRISE ÎN LISTELE ELECTORALE]]</f>
        <v>7.0317324185248715</v>
      </c>
      <c r="U2010" s="41">
        <f>Data5[[#This Row],[TOTAL CHELTUIELI EURO]]/Data5[[#This Row],[NUMĂRUL PERSOANELOR ÎNSCRISE ÎN LISTELE ELECTORALE]]</f>
        <v>1.4528072598758024</v>
      </c>
      <c r="V2010" s="41">
        <f>Data5[[#This Row],[TOTAL CHELTUIELI LEI]]/Data5[[#This Row],[NUMĂRUL PERSOANELOR CARE AU PARTICIPAT LA VOT]]</f>
        <v>9.0396912899669246</v>
      </c>
      <c r="W2010" s="41">
        <f>Data5[[#This Row],[TOTAL CHELTUIELI EURO]]/Data5[[#This Row],[NUMĂRUL PERSOANELOR CARE AU PARTICIPAT LA VOT]]</f>
        <v>1.8676662238315167</v>
      </c>
      <c r="X2010" s="43">
        <v>4.8400999999999996</v>
      </c>
      <c r="Y2010" s="114" t="s">
        <v>2886</v>
      </c>
      <c r="Z2010" s="44">
        <v>7</v>
      </c>
      <c r="AA2010" s="115" t="s">
        <v>3107</v>
      </c>
      <c r="AB2010" s="44">
        <v>1</v>
      </c>
      <c r="AC2010" s="45"/>
    </row>
    <row r="2011" spans="1:29" x14ac:dyDescent="0.2">
      <c r="A2011" s="37">
        <v>2010</v>
      </c>
      <c r="B2011" s="38" t="s">
        <v>356</v>
      </c>
      <c r="C2011" s="39" t="s">
        <v>381</v>
      </c>
      <c r="D2011" s="40">
        <v>44101</v>
      </c>
      <c r="E2011" s="38">
        <v>1</v>
      </c>
      <c r="F2011" s="38"/>
      <c r="G2011" s="38" t="s">
        <v>2</v>
      </c>
      <c r="H2011" s="38" t="s">
        <v>2</v>
      </c>
      <c r="I2011" s="41">
        <v>1200</v>
      </c>
      <c r="J2011" s="41">
        <v>5002</v>
      </c>
      <c r="K2011" s="41">
        <v>0</v>
      </c>
      <c r="L2011" s="41">
        <f>SUM(Data5[[#This Row],[CHELTUIELI DE PERSONAL LEI]:[CHELTUIELI DE CAPITAL (ACTIVE NEFINANCIARE ) LEI]])</f>
        <v>6202</v>
      </c>
      <c r="M2011" s="41">
        <f>Data5[[#This Row],[TOTAL CHELTUIELI LEI]]/Data5[[#This Row],[CURS VALUTAR EURO BNR 22 07 2020]]</f>
        <v>1281.3784839156217</v>
      </c>
      <c r="N2011" s="49">
        <v>1602</v>
      </c>
      <c r="O2011" s="54"/>
      <c r="P2011" s="54">
        <v>1083</v>
      </c>
      <c r="Q2011" s="54"/>
      <c r="R2011" s="54">
        <f>Data5[[#This Row],[PERSOANE ÎNSCRISE ÎN LISTELE ELECTORALE (TURUL 1)            ]]+Data5[[#This Row],[PERSOANE ÎNSCRISE ÎN LISTELE ELECTORALE (TURUL AL 2-LEA)]]</f>
        <v>1602</v>
      </c>
      <c r="S2011" s="54">
        <f>Data5[[#This Row],[PERSOANE CARE AU PARTICIPAT LA VOT (TURUL 1)]]+Data5[[#This Row],[PERSOANE CARE AU PARTICIPAT LA VOT  (TURUL AL 2-LEA)]]</f>
        <v>1083</v>
      </c>
      <c r="T2011" s="41">
        <f>Data5[[#This Row],[TOTAL CHELTUIELI LEI]]/Data5[[#This Row],[NUMĂRUL PERSOANELOR ÎNSCRISE ÎN LISTELE ELECTORALE]]</f>
        <v>3.8714107365792758</v>
      </c>
      <c r="U2011" s="41">
        <f>Data5[[#This Row],[TOTAL CHELTUIELI EURO]]/Data5[[#This Row],[NUMĂRUL PERSOANELOR ÎNSCRISE ÎN LISTELE ELECTORALE]]</f>
        <v>0.79986172529065025</v>
      </c>
      <c r="V2011" s="41">
        <f>Data5[[#This Row],[TOTAL CHELTUIELI LEI]]/Data5[[#This Row],[NUMĂRUL PERSOANELOR CARE AU PARTICIPAT LA VOT]]</f>
        <v>5.7266851338873499</v>
      </c>
      <c r="W2011" s="41">
        <f>Data5[[#This Row],[TOTAL CHELTUIELI EURO]]/Data5[[#This Row],[NUMĂRUL PERSOANELOR CARE AU PARTICIPAT LA VOT]]</f>
        <v>1.183174962064286</v>
      </c>
      <c r="X2011" s="43">
        <v>4.8400999999999996</v>
      </c>
      <c r="Y2011" s="114" t="s">
        <v>2884</v>
      </c>
      <c r="Z2011" s="44">
        <v>3</v>
      </c>
      <c r="AA2011" s="115" t="s">
        <v>3105</v>
      </c>
      <c r="AB2011" s="44">
        <v>0</v>
      </c>
      <c r="AC2011" s="45"/>
    </row>
    <row r="2012" spans="1:29" x14ac:dyDescent="0.2">
      <c r="A2012" s="37">
        <v>2011</v>
      </c>
      <c r="B2012" s="38" t="s">
        <v>356</v>
      </c>
      <c r="C2012" s="39" t="s">
        <v>382</v>
      </c>
      <c r="D2012" s="40">
        <v>44101</v>
      </c>
      <c r="E2012" s="38">
        <v>1</v>
      </c>
      <c r="F2012" s="38"/>
      <c r="G2012" s="38" t="s">
        <v>2</v>
      </c>
      <c r="H2012" s="38" t="s">
        <v>2</v>
      </c>
      <c r="I2012" s="41">
        <v>21870</v>
      </c>
      <c r="J2012" s="41">
        <v>3733.48</v>
      </c>
      <c r="K2012" s="41">
        <v>0</v>
      </c>
      <c r="L2012" s="41">
        <f>SUM(Data5[[#This Row],[CHELTUIELI DE PERSONAL LEI]:[CHELTUIELI DE CAPITAL (ACTIVE NEFINANCIARE ) LEI]])</f>
        <v>25603.48</v>
      </c>
      <c r="M2012" s="41">
        <f>Data5[[#This Row],[TOTAL CHELTUIELI LEI]]/Data5[[#This Row],[CURS VALUTAR EURO BNR 22 07 2020]]</f>
        <v>5289.8659118613259</v>
      </c>
      <c r="N2012" s="49">
        <v>2149</v>
      </c>
      <c r="O2012" s="54"/>
      <c r="P2012" s="54">
        <v>1419</v>
      </c>
      <c r="Q2012" s="54"/>
      <c r="R2012" s="54">
        <f>Data5[[#This Row],[PERSOANE ÎNSCRISE ÎN LISTELE ELECTORALE (TURUL 1)            ]]+Data5[[#This Row],[PERSOANE ÎNSCRISE ÎN LISTELE ELECTORALE (TURUL AL 2-LEA)]]</f>
        <v>2149</v>
      </c>
      <c r="S2012" s="54">
        <f>Data5[[#This Row],[PERSOANE CARE AU PARTICIPAT LA VOT (TURUL 1)]]+Data5[[#This Row],[PERSOANE CARE AU PARTICIPAT LA VOT  (TURUL AL 2-LEA)]]</f>
        <v>1419</v>
      </c>
      <c r="T2012" s="41">
        <f>Data5[[#This Row],[TOTAL CHELTUIELI LEI]]/Data5[[#This Row],[NUMĂRUL PERSOANELOR ÎNSCRISE ÎN LISTELE ELECTORALE]]</f>
        <v>11.91413680781759</v>
      </c>
      <c r="U2012" s="41">
        <f>Data5[[#This Row],[TOTAL CHELTUIELI EURO]]/Data5[[#This Row],[NUMĂRUL PERSOANELOR ÎNSCRISE ÎN LISTELE ELECTORALE]]</f>
        <v>2.4615476555892628</v>
      </c>
      <c r="V2012" s="41">
        <f>Data5[[#This Row],[TOTAL CHELTUIELI LEI]]/Data5[[#This Row],[NUMĂRUL PERSOANELOR CARE AU PARTICIPAT LA VOT]]</f>
        <v>18.043326286116983</v>
      </c>
      <c r="W2012" s="41">
        <f>Data5[[#This Row],[TOTAL CHELTUIELI EURO]]/Data5[[#This Row],[NUMĂRUL PERSOANELOR CARE AU PARTICIPAT LA VOT]]</f>
        <v>3.7278829540953673</v>
      </c>
      <c r="X2012" s="43">
        <v>4.8400999999999996</v>
      </c>
      <c r="Y2012" s="114" t="s">
        <v>2888</v>
      </c>
      <c r="Z2012" s="44">
        <v>11</v>
      </c>
      <c r="AA2012" s="115" t="s">
        <v>3108</v>
      </c>
      <c r="AB2012" s="44">
        <v>2</v>
      </c>
      <c r="AC2012" s="45"/>
    </row>
    <row r="2013" spans="1:29" x14ac:dyDescent="0.2">
      <c r="A2013" s="37">
        <v>2012</v>
      </c>
      <c r="B2013" s="38" t="s">
        <v>356</v>
      </c>
      <c r="C2013" s="39" t="s">
        <v>383</v>
      </c>
      <c r="D2013" s="40">
        <v>44101</v>
      </c>
      <c r="E2013" s="38">
        <v>1</v>
      </c>
      <c r="F2013" s="38"/>
      <c r="G2013" s="38" t="s">
        <v>2</v>
      </c>
      <c r="H2013" s="38" t="s">
        <v>2</v>
      </c>
      <c r="I2013" s="41">
        <v>8518</v>
      </c>
      <c r="J2013" s="41">
        <v>5503</v>
      </c>
      <c r="K2013" s="41">
        <v>0</v>
      </c>
      <c r="L2013" s="41">
        <f>SUM(Data5[[#This Row],[CHELTUIELI DE PERSONAL LEI]:[CHELTUIELI DE CAPITAL (ACTIVE NEFINANCIARE ) LEI]])</f>
        <v>14021</v>
      </c>
      <c r="M2013" s="41">
        <f>Data5[[#This Row],[TOTAL CHELTUIELI LEI]]/Data5[[#This Row],[CURS VALUTAR EURO BNR 22 07 2020]]</f>
        <v>2896.8409743600341</v>
      </c>
      <c r="N2013" s="49">
        <v>2120</v>
      </c>
      <c r="O2013" s="54"/>
      <c r="P2013" s="54">
        <v>1533</v>
      </c>
      <c r="Q2013" s="54"/>
      <c r="R2013" s="54">
        <f>Data5[[#This Row],[PERSOANE ÎNSCRISE ÎN LISTELE ELECTORALE (TURUL 1)            ]]+Data5[[#This Row],[PERSOANE ÎNSCRISE ÎN LISTELE ELECTORALE (TURUL AL 2-LEA)]]</f>
        <v>2120</v>
      </c>
      <c r="S2013" s="54">
        <f>Data5[[#This Row],[PERSOANE CARE AU PARTICIPAT LA VOT (TURUL 1)]]+Data5[[#This Row],[PERSOANE CARE AU PARTICIPAT LA VOT  (TURUL AL 2-LEA)]]</f>
        <v>1533</v>
      </c>
      <c r="T2013" s="41">
        <f>Data5[[#This Row],[TOTAL CHELTUIELI LEI]]/Data5[[#This Row],[NUMĂRUL PERSOANELOR ÎNSCRISE ÎN LISTELE ELECTORALE]]</f>
        <v>6.6136792452830191</v>
      </c>
      <c r="U2013" s="41">
        <f>Data5[[#This Row],[TOTAL CHELTUIELI EURO]]/Data5[[#This Row],[NUMĂRUL PERSOANELOR ÎNSCRISE ÎN LISTELE ELECTORALE]]</f>
        <v>1.3664344218679407</v>
      </c>
      <c r="V2013" s="41">
        <f>Data5[[#This Row],[TOTAL CHELTUIELI LEI]]/Data5[[#This Row],[NUMĂRUL PERSOANELOR CARE AU PARTICIPAT LA VOT]]</f>
        <v>9.1461187214611872</v>
      </c>
      <c r="W2013" s="41">
        <f>Data5[[#This Row],[TOTAL CHELTUIELI EURO]]/Data5[[#This Row],[NUMĂRUL PERSOANELOR CARE AU PARTICIPAT LA VOT]]</f>
        <v>1.8896549082583394</v>
      </c>
      <c r="X2013" s="43">
        <v>4.8400999999999996</v>
      </c>
      <c r="Y2013" s="114" t="s">
        <v>2889</v>
      </c>
      <c r="Z2013" s="44">
        <v>6</v>
      </c>
      <c r="AA2013" s="115" t="s">
        <v>3107</v>
      </c>
      <c r="AB2013" s="44">
        <v>1</v>
      </c>
      <c r="AC2013" s="45"/>
    </row>
    <row r="2014" spans="1:29" x14ac:dyDescent="0.2">
      <c r="A2014" s="37">
        <v>2013</v>
      </c>
      <c r="B2014" s="38" t="s">
        <v>356</v>
      </c>
      <c r="C2014" s="39" t="s">
        <v>384</v>
      </c>
      <c r="D2014" s="40">
        <v>44101</v>
      </c>
      <c r="E2014" s="38">
        <v>1</v>
      </c>
      <c r="F2014" s="38"/>
      <c r="G2014" s="38" t="s">
        <v>2</v>
      </c>
      <c r="H2014" s="38" t="s">
        <v>2</v>
      </c>
      <c r="I2014" s="41">
        <v>4000</v>
      </c>
      <c r="J2014" s="41">
        <v>13813</v>
      </c>
      <c r="K2014" s="41">
        <v>0</v>
      </c>
      <c r="L2014" s="41">
        <f>SUM(Data5[[#This Row],[CHELTUIELI DE PERSONAL LEI]:[CHELTUIELI DE CAPITAL (ACTIVE NEFINANCIARE ) LEI]])</f>
        <v>17813</v>
      </c>
      <c r="M2014" s="41">
        <f>Data5[[#This Row],[TOTAL CHELTUIELI LEI]]/Data5[[#This Row],[CURS VALUTAR EURO BNR 22 07 2020]]</f>
        <v>3680.2958616557512</v>
      </c>
      <c r="N2014" s="49">
        <v>1202</v>
      </c>
      <c r="O2014" s="54"/>
      <c r="P2014" s="54">
        <v>837</v>
      </c>
      <c r="Q2014" s="54"/>
      <c r="R2014" s="54">
        <f>Data5[[#This Row],[PERSOANE ÎNSCRISE ÎN LISTELE ELECTORALE (TURUL 1)            ]]+Data5[[#This Row],[PERSOANE ÎNSCRISE ÎN LISTELE ELECTORALE (TURUL AL 2-LEA)]]</f>
        <v>1202</v>
      </c>
      <c r="S2014" s="54">
        <f>Data5[[#This Row],[PERSOANE CARE AU PARTICIPAT LA VOT (TURUL 1)]]+Data5[[#This Row],[PERSOANE CARE AU PARTICIPAT LA VOT  (TURUL AL 2-LEA)]]</f>
        <v>837</v>
      </c>
      <c r="T2014" s="41">
        <f>Data5[[#This Row],[TOTAL CHELTUIELI LEI]]/Data5[[#This Row],[NUMĂRUL PERSOANELOR ÎNSCRISE ÎN LISTELE ELECTORALE]]</f>
        <v>14.819467554076539</v>
      </c>
      <c r="U2014" s="41">
        <f>Data5[[#This Row],[TOTAL CHELTUIELI EURO]]/Data5[[#This Row],[NUMĂRUL PERSOANELOR ÎNSCRISE ÎN LISTELE ELECTORALE]]</f>
        <v>3.0618102010447181</v>
      </c>
      <c r="V2014" s="41">
        <f>Data5[[#This Row],[TOTAL CHELTUIELI LEI]]/Data5[[#This Row],[NUMĂRUL PERSOANELOR CARE AU PARTICIPAT LA VOT]]</f>
        <v>21.281959378733571</v>
      </c>
      <c r="W2014" s="41">
        <f>Data5[[#This Row],[TOTAL CHELTUIELI EURO]]/Data5[[#This Row],[NUMĂRUL PERSOANELOR CARE AU PARTICIPAT LA VOT]]</f>
        <v>4.3970081979160707</v>
      </c>
      <c r="X2014" s="43">
        <v>4.8400999999999996</v>
      </c>
      <c r="Y2014" s="114" t="s">
        <v>2885</v>
      </c>
      <c r="Z2014" s="44">
        <v>14</v>
      </c>
      <c r="AA2014" s="115" t="s">
        <v>3106</v>
      </c>
      <c r="AB2014" s="44">
        <v>3</v>
      </c>
      <c r="AC2014" s="45"/>
    </row>
    <row r="2015" spans="1:29" x14ac:dyDescent="0.2">
      <c r="A2015" s="37">
        <v>2014</v>
      </c>
      <c r="B2015" s="38" t="s">
        <v>356</v>
      </c>
      <c r="C2015" s="39" t="s">
        <v>385</v>
      </c>
      <c r="D2015" s="40">
        <v>44101</v>
      </c>
      <c r="E2015" s="38">
        <v>1</v>
      </c>
      <c r="F2015" s="38"/>
      <c r="G2015" s="38" t="s">
        <v>2</v>
      </c>
      <c r="H2015" s="38" t="s">
        <v>2</v>
      </c>
      <c r="I2015" s="41">
        <v>23524</v>
      </c>
      <c r="J2015" s="41">
        <v>0</v>
      </c>
      <c r="K2015" s="41">
        <v>0</v>
      </c>
      <c r="L2015" s="41">
        <f>SUM(Data5[[#This Row],[CHELTUIELI DE PERSONAL LEI]:[CHELTUIELI DE CAPITAL (ACTIVE NEFINANCIARE ) LEI]])</f>
        <v>23524</v>
      </c>
      <c r="M2015" s="41">
        <f>Data5[[#This Row],[TOTAL CHELTUIELI LEI]]/Data5[[#This Row],[CURS VALUTAR EURO BNR 22 07 2020]]</f>
        <v>4860.2301605338735</v>
      </c>
      <c r="N2015" s="49">
        <v>3322</v>
      </c>
      <c r="O2015" s="54"/>
      <c r="P2015" s="54">
        <v>1577</v>
      </c>
      <c r="Q2015" s="54"/>
      <c r="R2015" s="54">
        <f>Data5[[#This Row],[PERSOANE ÎNSCRISE ÎN LISTELE ELECTORALE (TURUL 1)            ]]+Data5[[#This Row],[PERSOANE ÎNSCRISE ÎN LISTELE ELECTORALE (TURUL AL 2-LEA)]]</f>
        <v>3322</v>
      </c>
      <c r="S2015" s="54">
        <f>Data5[[#This Row],[PERSOANE CARE AU PARTICIPAT LA VOT (TURUL 1)]]+Data5[[#This Row],[PERSOANE CARE AU PARTICIPAT LA VOT  (TURUL AL 2-LEA)]]</f>
        <v>1577</v>
      </c>
      <c r="T2015" s="41">
        <f>Data5[[#This Row],[TOTAL CHELTUIELI LEI]]/Data5[[#This Row],[NUMĂRUL PERSOANELOR ÎNSCRISE ÎN LISTELE ELECTORALE]]</f>
        <v>7.0812763395544849</v>
      </c>
      <c r="U2015" s="41">
        <f>Data5[[#This Row],[TOTAL CHELTUIELI EURO]]/Data5[[#This Row],[NUMĂRUL PERSOANELOR ÎNSCRISE ÎN LISTELE ELECTORALE]]</f>
        <v>1.4630433957055609</v>
      </c>
      <c r="V2015" s="41">
        <f>Data5[[#This Row],[TOTAL CHELTUIELI LEI]]/Data5[[#This Row],[NUMĂRUL PERSOANELOR CARE AU PARTICIPAT LA VOT]]</f>
        <v>14.916930881420418</v>
      </c>
      <c r="W2015" s="41">
        <f>Data5[[#This Row],[TOTAL CHELTUIELI EURO]]/Data5[[#This Row],[NUMĂRUL PERSOANELOR CARE AU PARTICIPAT LA VOT]]</f>
        <v>3.0819468361026465</v>
      </c>
      <c r="X2015" s="43">
        <v>4.8400999999999996</v>
      </c>
      <c r="Y2015" s="114" t="s">
        <v>2886</v>
      </c>
      <c r="Z2015" s="44">
        <v>7</v>
      </c>
      <c r="AA2015" s="115" t="s">
        <v>3107</v>
      </c>
      <c r="AB2015" s="44">
        <v>1</v>
      </c>
      <c r="AC2015" s="45"/>
    </row>
    <row r="2016" spans="1:29" x14ac:dyDescent="0.2">
      <c r="A2016" s="37">
        <v>2015</v>
      </c>
      <c r="B2016" s="38" t="s">
        <v>356</v>
      </c>
      <c r="C2016" s="39" t="s">
        <v>386</v>
      </c>
      <c r="D2016" s="40">
        <v>44101</v>
      </c>
      <c r="E2016" s="38">
        <v>1</v>
      </c>
      <c r="F2016" s="38"/>
      <c r="G2016" s="38" t="s">
        <v>2</v>
      </c>
      <c r="H2016" s="38" t="s">
        <v>2</v>
      </c>
      <c r="I2016" s="41">
        <v>30450</v>
      </c>
      <c r="J2016" s="41">
        <v>150</v>
      </c>
      <c r="K2016" s="41">
        <v>0</v>
      </c>
      <c r="L2016" s="41">
        <f>SUM(Data5[[#This Row],[CHELTUIELI DE PERSONAL LEI]:[CHELTUIELI DE CAPITAL (ACTIVE NEFINANCIARE ) LEI]])</f>
        <v>30600</v>
      </c>
      <c r="M2016" s="41">
        <f>Data5[[#This Row],[TOTAL CHELTUIELI LEI]]/Data5[[#This Row],[CURS VALUTAR EURO BNR 22 07 2020]]</f>
        <v>6322.1834259622738</v>
      </c>
      <c r="N2016" s="49">
        <v>1095</v>
      </c>
      <c r="O2016" s="54"/>
      <c r="P2016" s="54">
        <v>812</v>
      </c>
      <c r="Q2016" s="54"/>
      <c r="R2016" s="54">
        <f>Data5[[#This Row],[PERSOANE ÎNSCRISE ÎN LISTELE ELECTORALE (TURUL 1)            ]]+Data5[[#This Row],[PERSOANE ÎNSCRISE ÎN LISTELE ELECTORALE (TURUL AL 2-LEA)]]</f>
        <v>1095</v>
      </c>
      <c r="S2016" s="54">
        <f>Data5[[#This Row],[PERSOANE CARE AU PARTICIPAT LA VOT (TURUL 1)]]+Data5[[#This Row],[PERSOANE CARE AU PARTICIPAT LA VOT  (TURUL AL 2-LEA)]]</f>
        <v>812</v>
      </c>
      <c r="T2016" s="41">
        <f>Data5[[#This Row],[TOTAL CHELTUIELI LEI]]/Data5[[#This Row],[NUMĂRUL PERSOANELOR ÎNSCRISE ÎN LISTELE ELECTORALE]]</f>
        <v>27.945205479452056</v>
      </c>
      <c r="U2016" s="41">
        <f>Data5[[#This Row],[TOTAL CHELTUIELI EURO]]/Data5[[#This Row],[NUMĂRUL PERSOANELOR ÎNSCRISE ÎN LISTELE ELECTORALE]]</f>
        <v>5.7736834940294735</v>
      </c>
      <c r="V2016" s="41">
        <f>Data5[[#This Row],[TOTAL CHELTUIELI LEI]]/Data5[[#This Row],[NUMĂRUL PERSOANELOR CARE AU PARTICIPAT LA VOT]]</f>
        <v>37.684729064039409</v>
      </c>
      <c r="W2016" s="41">
        <f>Data5[[#This Row],[TOTAL CHELTUIELI EURO]]/Data5[[#This Row],[NUMĂRUL PERSOANELOR CARE AU PARTICIPAT LA VOT]]</f>
        <v>7.7859401797564951</v>
      </c>
      <c r="X2016" s="43">
        <v>4.8400999999999996</v>
      </c>
      <c r="Y2016" s="114" t="s">
        <v>3084</v>
      </c>
      <c r="Z2016" s="44">
        <v>27</v>
      </c>
      <c r="AA2016" s="115" t="s">
        <v>3109</v>
      </c>
      <c r="AB2016" s="44">
        <v>5</v>
      </c>
      <c r="AC2016" s="45"/>
    </row>
    <row r="2017" spans="1:29" x14ac:dyDescent="0.2">
      <c r="A2017" s="37">
        <v>2016</v>
      </c>
      <c r="B2017" s="38" t="s">
        <v>356</v>
      </c>
      <c r="C2017" s="39" t="s">
        <v>387</v>
      </c>
      <c r="D2017" s="40">
        <v>44101</v>
      </c>
      <c r="E2017" s="38">
        <v>1</v>
      </c>
      <c r="F2017" s="38"/>
      <c r="G2017" s="38" t="s">
        <v>2</v>
      </c>
      <c r="H2017" s="38" t="s">
        <v>2</v>
      </c>
      <c r="I2017" s="41">
        <v>22694</v>
      </c>
      <c r="J2017" s="41">
        <v>11962.83</v>
      </c>
      <c r="K2017" s="41">
        <v>0</v>
      </c>
      <c r="L2017" s="41">
        <f>SUM(Data5[[#This Row],[CHELTUIELI DE PERSONAL LEI]:[CHELTUIELI DE CAPITAL (ACTIVE NEFINANCIARE ) LEI]])</f>
        <v>34656.83</v>
      </c>
      <c r="M2017" s="41">
        <f>Data5[[#This Row],[TOTAL CHELTUIELI LEI]]/Data5[[#This Row],[CURS VALUTAR EURO BNR 22 07 2020]]</f>
        <v>7160.3541249147756</v>
      </c>
      <c r="N2017" s="49">
        <v>1373</v>
      </c>
      <c r="O2017" s="54"/>
      <c r="P2017" s="54">
        <v>1170</v>
      </c>
      <c r="Q2017" s="54"/>
      <c r="R2017" s="54">
        <f>Data5[[#This Row],[PERSOANE ÎNSCRISE ÎN LISTELE ELECTORALE (TURUL 1)            ]]+Data5[[#This Row],[PERSOANE ÎNSCRISE ÎN LISTELE ELECTORALE (TURUL AL 2-LEA)]]</f>
        <v>1373</v>
      </c>
      <c r="S2017" s="54">
        <f>Data5[[#This Row],[PERSOANE CARE AU PARTICIPAT LA VOT (TURUL 1)]]+Data5[[#This Row],[PERSOANE CARE AU PARTICIPAT LA VOT  (TURUL AL 2-LEA)]]</f>
        <v>1170</v>
      </c>
      <c r="T2017" s="41">
        <f>Data5[[#This Row],[TOTAL CHELTUIELI LEI]]/Data5[[#This Row],[NUMĂRUL PERSOANELOR ÎNSCRISE ÎN LISTELE ELECTORALE]]</f>
        <v>25.241682447195924</v>
      </c>
      <c r="U2017" s="41">
        <f>Data5[[#This Row],[TOTAL CHELTUIELI EURO]]/Data5[[#This Row],[NUMĂRUL PERSOANELOR ÎNSCRISE ÎN LISTELE ELECTORALE]]</f>
        <v>5.2151158957864352</v>
      </c>
      <c r="V2017" s="41">
        <f>Data5[[#This Row],[TOTAL CHELTUIELI LEI]]/Data5[[#This Row],[NUMĂRUL PERSOANELOR CARE AU PARTICIPAT LA VOT]]</f>
        <v>29.621222222222222</v>
      </c>
      <c r="W2017" s="41">
        <f>Data5[[#This Row],[TOTAL CHELTUIELI EURO]]/Data5[[#This Row],[NUMĂRUL PERSOANELOR CARE AU PARTICIPAT LA VOT]]</f>
        <v>6.1199607905254494</v>
      </c>
      <c r="X2017" s="43">
        <v>4.8400999999999996</v>
      </c>
      <c r="Y2017" s="114" t="s">
        <v>2904</v>
      </c>
      <c r="Z2017" s="44">
        <v>25</v>
      </c>
      <c r="AA2017" s="115" t="s">
        <v>3109</v>
      </c>
      <c r="AB2017" s="44">
        <v>5</v>
      </c>
      <c r="AC2017" s="45"/>
    </row>
    <row r="2018" spans="1:29" x14ac:dyDescent="0.2">
      <c r="A2018" s="37">
        <v>2017</v>
      </c>
      <c r="B2018" s="38" t="s">
        <v>356</v>
      </c>
      <c r="C2018" s="39" t="s">
        <v>388</v>
      </c>
      <c r="D2018" s="40">
        <v>44101</v>
      </c>
      <c r="E2018" s="38">
        <v>1</v>
      </c>
      <c r="F2018" s="38"/>
      <c r="G2018" s="38" t="s">
        <v>2</v>
      </c>
      <c r="H2018" s="38" t="s">
        <v>2</v>
      </c>
      <c r="I2018" s="41">
        <v>3600</v>
      </c>
      <c r="J2018" s="41">
        <v>4159</v>
      </c>
      <c r="K2018" s="41">
        <v>0</v>
      </c>
      <c r="L2018" s="41">
        <f>SUM(Data5[[#This Row],[CHELTUIELI DE PERSONAL LEI]:[CHELTUIELI DE CAPITAL (ACTIVE NEFINANCIARE ) LEI]])</f>
        <v>7759</v>
      </c>
      <c r="M2018" s="41">
        <f>Data5[[#This Row],[TOTAL CHELTUIELI LEI]]/Data5[[#This Row],[CURS VALUTAR EURO BNR 22 07 2020]]</f>
        <v>1603.0660523542904</v>
      </c>
      <c r="N2018" s="49">
        <v>1861</v>
      </c>
      <c r="O2018" s="54"/>
      <c r="P2018" s="54">
        <v>1339</v>
      </c>
      <c r="Q2018" s="54"/>
      <c r="R2018" s="54">
        <f>Data5[[#This Row],[PERSOANE ÎNSCRISE ÎN LISTELE ELECTORALE (TURUL 1)            ]]+Data5[[#This Row],[PERSOANE ÎNSCRISE ÎN LISTELE ELECTORALE (TURUL AL 2-LEA)]]</f>
        <v>1861</v>
      </c>
      <c r="S2018" s="54">
        <f>Data5[[#This Row],[PERSOANE CARE AU PARTICIPAT LA VOT (TURUL 1)]]+Data5[[#This Row],[PERSOANE CARE AU PARTICIPAT LA VOT  (TURUL AL 2-LEA)]]</f>
        <v>1339</v>
      </c>
      <c r="T2018" s="41">
        <f>Data5[[#This Row],[TOTAL CHELTUIELI LEI]]/Data5[[#This Row],[NUMĂRUL PERSOANELOR ÎNSCRISE ÎN LISTELE ELECTORALE]]</f>
        <v>4.1692638366469641</v>
      </c>
      <c r="U2018" s="41">
        <f>Data5[[#This Row],[TOTAL CHELTUIELI EURO]]/Data5[[#This Row],[NUMĂRUL PERSOANELOR ÎNSCRISE ÎN LISTELE ELECTORALE]]</f>
        <v>0.86140035053965092</v>
      </c>
      <c r="V2018" s="41">
        <f>Data5[[#This Row],[TOTAL CHELTUIELI LEI]]/Data5[[#This Row],[NUMĂRUL PERSOANELOR CARE AU PARTICIPAT LA VOT]]</f>
        <v>5.7946228528752801</v>
      </c>
      <c r="W2018" s="41">
        <f>Data5[[#This Row],[TOTAL CHELTUIELI EURO]]/Data5[[#This Row],[NUMĂRUL PERSOANELOR CARE AU PARTICIPAT LA VOT]]</f>
        <v>1.1972113908545858</v>
      </c>
      <c r="X2018" s="43">
        <v>4.8400999999999996</v>
      </c>
      <c r="Y2018" s="114" t="s">
        <v>2895</v>
      </c>
      <c r="Z2018" s="44">
        <v>4</v>
      </c>
      <c r="AA2018" s="115" t="s">
        <v>3105</v>
      </c>
      <c r="AB2018" s="44">
        <v>0</v>
      </c>
      <c r="AC2018" s="45"/>
    </row>
    <row r="2019" spans="1:29" x14ac:dyDescent="0.2">
      <c r="A2019" s="37">
        <v>2018</v>
      </c>
      <c r="B2019" s="38" t="s">
        <v>356</v>
      </c>
      <c r="C2019" s="39" t="s">
        <v>389</v>
      </c>
      <c r="D2019" s="40">
        <v>44101</v>
      </c>
      <c r="E2019" s="38">
        <v>1</v>
      </c>
      <c r="F2019" s="38"/>
      <c r="G2019" s="38" t="s">
        <v>2</v>
      </c>
      <c r="H2019" s="38" t="s">
        <v>2</v>
      </c>
      <c r="I2019" s="41">
        <v>22815</v>
      </c>
      <c r="J2019" s="41">
        <v>9377</v>
      </c>
      <c r="K2019" s="41">
        <v>0</v>
      </c>
      <c r="L2019" s="41">
        <f>SUM(Data5[[#This Row],[CHELTUIELI DE PERSONAL LEI]:[CHELTUIELI DE CAPITAL (ACTIVE NEFINANCIARE ) LEI]])</f>
        <v>32192</v>
      </c>
      <c r="M2019" s="41">
        <f>Data5[[#This Row],[TOTAL CHELTUIELI LEI]]/Data5[[#This Row],[CURS VALUTAR EURO BNR 22 07 2020]]</f>
        <v>6651.1022499535138</v>
      </c>
      <c r="N2019" s="49">
        <v>1665</v>
      </c>
      <c r="O2019" s="54"/>
      <c r="P2019" s="54">
        <v>1082</v>
      </c>
      <c r="Q2019" s="54"/>
      <c r="R2019" s="54">
        <f>Data5[[#This Row],[PERSOANE ÎNSCRISE ÎN LISTELE ELECTORALE (TURUL 1)            ]]+Data5[[#This Row],[PERSOANE ÎNSCRISE ÎN LISTELE ELECTORALE (TURUL AL 2-LEA)]]</f>
        <v>1665</v>
      </c>
      <c r="S2019" s="54">
        <f>Data5[[#This Row],[PERSOANE CARE AU PARTICIPAT LA VOT (TURUL 1)]]+Data5[[#This Row],[PERSOANE CARE AU PARTICIPAT LA VOT  (TURUL AL 2-LEA)]]</f>
        <v>1082</v>
      </c>
      <c r="T2019" s="41">
        <f>Data5[[#This Row],[TOTAL CHELTUIELI LEI]]/Data5[[#This Row],[NUMĂRUL PERSOANELOR ÎNSCRISE ÎN LISTELE ELECTORALE]]</f>
        <v>19.334534534534534</v>
      </c>
      <c r="U2019" s="41">
        <f>Data5[[#This Row],[TOTAL CHELTUIELI EURO]]/Data5[[#This Row],[NUMĂRUL PERSOANELOR ÎNSCRISE ÎN LISTELE ELECTORALE]]</f>
        <v>3.9946560059780865</v>
      </c>
      <c r="V2019" s="41">
        <f>Data5[[#This Row],[TOTAL CHELTUIELI LEI]]/Data5[[#This Row],[NUMĂRUL PERSOANELOR CARE AU PARTICIPAT LA VOT]]</f>
        <v>29.752310536044362</v>
      </c>
      <c r="W2019" s="41">
        <f>Data5[[#This Row],[TOTAL CHELTUIELI EURO]]/Data5[[#This Row],[NUMĂRUL PERSOANELOR CARE AU PARTICIPAT LA VOT]]</f>
        <v>6.1470445933026934</v>
      </c>
      <c r="X2019" s="43">
        <v>4.8400999999999996</v>
      </c>
      <c r="Y2019" s="114" t="s">
        <v>2908</v>
      </c>
      <c r="Z2019" s="44">
        <v>19</v>
      </c>
      <c r="AA2019" s="115" t="s">
        <v>3106</v>
      </c>
      <c r="AB2019" s="44">
        <v>3</v>
      </c>
      <c r="AC2019" s="45"/>
    </row>
    <row r="2020" spans="1:29" x14ac:dyDescent="0.2">
      <c r="A2020" s="37">
        <v>2019</v>
      </c>
      <c r="B2020" s="38" t="s">
        <v>356</v>
      </c>
      <c r="C2020" s="39" t="s">
        <v>390</v>
      </c>
      <c r="D2020" s="40">
        <v>44101</v>
      </c>
      <c r="E2020" s="38">
        <v>1</v>
      </c>
      <c r="F2020" s="38"/>
      <c r="G2020" s="38" t="s">
        <v>2</v>
      </c>
      <c r="H2020" s="38" t="s">
        <v>2</v>
      </c>
      <c r="I2020" s="41">
        <v>9997</v>
      </c>
      <c r="J2020" s="41">
        <v>1945.5</v>
      </c>
      <c r="K2020" s="41">
        <v>0</v>
      </c>
      <c r="L2020" s="41">
        <f>SUM(Data5[[#This Row],[CHELTUIELI DE PERSONAL LEI]:[CHELTUIELI DE CAPITAL (ACTIVE NEFINANCIARE ) LEI]])</f>
        <v>11942.5</v>
      </c>
      <c r="M2020" s="41">
        <f>Data5[[#This Row],[TOTAL CHELTUIELI LEI]]/Data5[[#This Row],[CURS VALUTAR EURO BNR 22 07 2020]]</f>
        <v>2467.4076981880544</v>
      </c>
      <c r="N2020" s="49">
        <v>1837</v>
      </c>
      <c r="O2020" s="54"/>
      <c r="P2020" s="54">
        <v>1228</v>
      </c>
      <c r="Q2020" s="54"/>
      <c r="R2020" s="54">
        <f>Data5[[#This Row],[PERSOANE ÎNSCRISE ÎN LISTELE ELECTORALE (TURUL 1)            ]]+Data5[[#This Row],[PERSOANE ÎNSCRISE ÎN LISTELE ELECTORALE (TURUL AL 2-LEA)]]</f>
        <v>1837</v>
      </c>
      <c r="S2020" s="54">
        <f>Data5[[#This Row],[PERSOANE CARE AU PARTICIPAT LA VOT (TURUL 1)]]+Data5[[#This Row],[PERSOANE CARE AU PARTICIPAT LA VOT  (TURUL AL 2-LEA)]]</f>
        <v>1228</v>
      </c>
      <c r="T2020" s="41">
        <f>Data5[[#This Row],[TOTAL CHELTUIELI LEI]]/Data5[[#This Row],[NUMĂRUL PERSOANELOR ÎNSCRISE ÎN LISTELE ELECTORALE]]</f>
        <v>6.5010887316276538</v>
      </c>
      <c r="U2020" s="41">
        <f>Data5[[#This Row],[TOTAL CHELTUIELI EURO]]/Data5[[#This Row],[NUMĂRUL PERSOANELOR ÎNSCRISE ÎN LISTELE ELECTORALE]]</f>
        <v>1.3431723996668776</v>
      </c>
      <c r="V2020" s="41">
        <f>Data5[[#This Row],[TOTAL CHELTUIELI LEI]]/Data5[[#This Row],[NUMĂRUL PERSOANELOR CARE AU PARTICIPAT LA VOT]]</f>
        <v>9.7251628664495122</v>
      </c>
      <c r="W2020" s="41">
        <f>Data5[[#This Row],[TOTAL CHELTUIELI EURO]]/Data5[[#This Row],[NUMĂRUL PERSOANELOR CARE AU PARTICIPAT LA VOT]]</f>
        <v>2.0092896565049303</v>
      </c>
      <c r="X2020" s="43">
        <v>4.8400999999999996</v>
      </c>
      <c r="Y2020" s="114" t="s">
        <v>2889</v>
      </c>
      <c r="Z2020" s="44">
        <v>6</v>
      </c>
      <c r="AA2020" s="115" t="s">
        <v>3107</v>
      </c>
      <c r="AB2020" s="44">
        <v>1</v>
      </c>
      <c r="AC2020" s="45"/>
    </row>
    <row r="2021" spans="1:29" x14ac:dyDescent="0.2">
      <c r="A2021" s="37">
        <v>2020</v>
      </c>
      <c r="B2021" s="38" t="s">
        <v>356</v>
      </c>
      <c r="C2021" s="39" t="s">
        <v>391</v>
      </c>
      <c r="D2021" s="40">
        <v>44101</v>
      </c>
      <c r="E2021" s="38">
        <v>1</v>
      </c>
      <c r="F2021" s="38"/>
      <c r="G2021" s="38" t="s">
        <v>2</v>
      </c>
      <c r="H2021" s="38" t="s">
        <v>2</v>
      </c>
      <c r="I2021" s="41">
        <v>800</v>
      </c>
      <c r="J2021" s="41">
        <v>5266</v>
      </c>
      <c r="K2021" s="41">
        <v>0</v>
      </c>
      <c r="L2021" s="41">
        <f>SUM(Data5[[#This Row],[CHELTUIELI DE PERSONAL LEI]:[CHELTUIELI DE CAPITAL (ACTIVE NEFINANCIARE ) LEI]])</f>
        <v>6066</v>
      </c>
      <c r="M2021" s="41">
        <f>Data5[[#This Row],[TOTAL CHELTUIELI LEI]]/Data5[[#This Row],[CURS VALUTAR EURO BNR 22 07 2020]]</f>
        <v>1253.2798909113449</v>
      </c>
      <c r="N2021" s="49">
        <v>2438</v>
      </c>
      <c r="O2021" s="54"/>
      <c r="P2021" s="54">
        <v>1436</v>
      </c>
      <c r="Q2021" s="54"/>
      <c r="R2021" s="54">
        <f>Data5[[#This Row],[PERSOANE ÎNSCRISE ÎN LISTELE ELECTORALE (TURUL 1)            ]]+Data5[[#This Row],[PERSOANE ÎNSCRISE ÎN LISTELE ELECTORALE (TURUL AL 2-LEA)]]</f>
        <v>2438</v>
      </c>
      <c r="S2021" s="54">
        <f>Data5[[#This Row],[PERSOANE CARE AU PARTICIPAT LA VOT (TURUL 1)]]+Data5[[#This Row],[PERSOANE CARE AU PARTICIPAT LA VOT  (TURUL AL 2-LEA)]]</f>
        <v>1436</v>
      </c>
      <c r="T2021" s="41">
        <f>Data5[[#This Row],[TOTAL CHELTUIELI LEI]]/Data5[[#This Row],[NUMĂRUL PERSOANELOR ÎNSCRISE ÎN LISTELE ELECTORALE]]</f>
        <v>2.4881050041017225</v>
      </c>
      <c r="U2021" s="41">
        <f>Data5[[#This Row],[TOTAL CHELTUIELI EURO]]/Data5[[#This Row],[NUMĂRUL PERSOANELOR ÎNSCRISE ÎN LISTELE ELECTORALE]]</f>
        <v>0.51406066075116685</v>
      </c>
      <c r="V2021" s="41">
        <f>Data5[[#This Row],[TOTAL CHELTUIELI LEI]]/Data5[[#This Row],[NUMĂRUL PERSOANELOR CARE AU PARTICIPAT LA VOT]]</f>
        <v>4.2242339832869078</v>
      </c>
      <c r="W2021" s="41">
        <f>Data5[[#This Row],[TOTAL CHELTUIELI EURO]]/Data5[[#This Row],[NUMĂRUL PERSOANELOR CARE AU PARTICIPAT LA VOT]]</f>
        <v>0.87275758420010086</v>
      </c>
      <c r="X2021" s="43">
        <v>4.8400999999999996</v>
      </c>
      <c r="Y2021" s="114" t="s">
        <v>2891</v>
      </c>
      <c r="Z2021" s="44">
        <v>2</v>
      </c>
      <c r="AA2021" s="115" t="s">
        <v>3105</v>
      </c>
      <c r="AB2021" s="44">
        <v>0</v>
      </c>
      <c r="AC2021" s="45"/>
    </row>
    <row r="2022" spans="1:29" x14ac:dyDescent="0.2">
      <c r="A2022" s="37">
        <v>2021</v>
      </c>
      <c r="B2022" s="38" t="s">
        <v>356</v>
      </c>
      <c r="C2022" s="39" t="s">
        <v>392</v>
      </c>
      <c r="D2022" s="40">
        <v>44101</v>
      </c>
      <c r="E2022" s="38">
        <v>1</v>
      </c>
      <c r="F2022" s="38"/>
      <c r="G2022" s="38" t="s">
        <v>2</v>
      </c>
      <c r="H2022" s="38" t="s">
        <v>2</v>
      </c>
      <c r="I2022" s="41">
        <v>11193</v>
      </c>
      <c r="J2022" s="41">
        <v>1571.29</v>
      </c>
      <c r="K2022" s="41">
        <v>0</v>
      </c>
      <c r="L2022" s="41">
        <f>SUM(Data5[[#This Row],[CHELTUIELI DE PERSONAL LEI]:[CHELTUIELI DE CAPITAL (ACTIVE NEFINANCIARE ) LEI]])</f>
        <v>12764.29</v>
      </c>
      <c r="M2022" s="41">
        <f>Data5[[#This Row],[TOTAL CHELTUIELI LEI]]/Data5[[#This Row],[CURS VALUTAR EURO BNR 22 07 2020]]</f>
        <v>2637.1955124894116</v>
      </c>
      <c r="N2022" s="49">
        <v>1402</v>
      </c>
      <c r="O2022" s="54"/>
      <c r="P2022" s="54">
        <v>1068</v>
      </c>
      <c r="Q2022" s="54"/>
      <c r="R2022" s="54">
        <f>Data5[[#This Row],[PERSOANE ÎNSCRISE ÎN LISTELE ELECTORALE (TURUL 1)            ]]+Data5[[#This Row],[PERSOANE ÎNSCRISE ÎN LISTELE ELECTORALE (TURUL AL 2-LEA)]]</f>
        <v>1402</v>
      </c>
      <c r="S2022" s="54">
        <f>Data5[[#This Row],[PERSOANE CARE AU PARTICIPAT LA VOT (TURUL 1)]]+Data5[[#This Row],[PERSOANE CARE AU PARTICIPAT LA VOT  (TURUL AL 2-LEA)]]</f>
        <v>1068</v>
      </c>
      <c r="T2022" s="41">
        <f>Data5[[#This Row],[TOTAL CHELTUIELI LEI]]/Data5[[#This Row],[NUMĂRUL PERSOANELOR ÎNSCRISE ÎN LISTELE ELECTORALE]]</f>
        <v>9.1043437945791741</v>
      </c>
      <c r="U2022" s="41">
        <f>Data5[[#This Row],[TOTAL CHELTUIELI EURO]]/Data5[[#This Row],[NUMĂRUL PERSOANELOR ÎNSCRISE ÎN LISTELE ELECTORALE]]</f>
        <v>1.8810239033448015</v>
      </c>
      <c r="V2022" s="41">
        <f>Data5[[#This Row],[TOTAL CHELTUIELI LEI]]/Data5[[#This Row],[NUMĂRUL PERSOANELOR CARE AU PARTICIPAT LA VOT]]</f>
        <v>11.951582397003746</v>
      </c>
      <c r="W2022" s="41">
        <f>Data5[[#This Row],[TOTAL CHELTUIELI EURO]]/Data5[[#This Row],[NUMĂRUL PERSOANELOR CARE AU PARTICIPAT LA VOT]]</f>
        <v>2.4692841877241682</v>
      </c>
      <c r="X2022" s="43">
        <v>4.8400999999999996</v>
      </c>
      <c r="Y2022" s="114" t="s">
        <v>2887</v>
      </c>
      <c r="Z2022" s="44">
        <v>9</v>
      </c>
      <c r="AA2022" s="115" t="s">
        <v>3107</v>
      </c>
      <c r="AB2022" s="44">
        <v>1</v>
      </c>
      <c r="AC2022" s="45"/>
    </row>
    <row r="2023" spans="1:29" x14ac:dyDescent="0.2">
      <c r="A2023" s="37">
        <v>2022</v>
      </c>
      <c r="B2023" s="38" t="s">
        <v>356</v>
      </c>
      <c r="C2023" s="39" t="s">
        <v>393</v>
      </c>
      <c r="D2023" s="40">
        <v>44101</v>
      </c>
      <c r="E2023" s="38">
        <v>1</v>
      </c>
      <c r="F2023" s="38"/>
      <c r="G2023" s="38" t="s">
        <v>2</v>
      </c>
      <c r="H2023" s="38" t="s">
        <v>2</v>
      </c>
      <c r="I2023" s="41">
        <v>4888</v>
      </c>
      <c r="J2023" s="41">
        <v>607.01</v>
      </c>
      <c r="K2023" s="41">
        <v>0</v>
      </c>
      <c r="L2023" s="41">
        <f>SUM(Data5[[#This Row],[CHELTUIELI DE PERSONAL LEI]:[CHELTUIELI DE CAPITAL (ACTIVE NEFINANCIARE ) LEI]])</f>
        <v>5495.01</v>
      </c>
      <c r="M2023" s="41">
        <f>Data5[[#This Row],[TOTAL CHELTUIELI LEI]]/Data5[[#This Row],[CURS VALUTAR EURO BNR 22 07 2020]]</f>
        <v>1135.309187826698</v>
      </c>
      <c r="N2023" s="49">
        <v>1101</v>
      </c>
      <c r="O2023" s="54"/>
      <c r="P2023" s="54">
        <v>876</v>
      </c>
      <c r="Q2023" s="54"/>
      <c r="R2023" s="54">
        <f>Data5[[#This Row],[PERSOANE ÎNSCRISE ÎN LISTELE ELECTORALE (TURUL 1)            ]]+Data5[[#This Row],[PERSOANE ÎNSCRISE ÎN LISTELE ELECTORALE (TURUL AL 2-LEA)]]</f>
        <v>1101</v>
      </c>
      <c r="S2023" s="54">
        <f>Data5[[#This Row],[PERSOANE CARE AU PARTICIPAT LA VOT (TURUL 1)]]+Data5[[#This Row],[PERSOANE CARE AU PARTICIPAT LA VOT  (TURUL AL 2-LEA)]]</f>
        <v>876</v>
      </c>
      <c r="T2023" s="41">
        <f>Data5[[#This Row],[TOTAL CHELTUIELI LEI]]/Data5[[#This Row],[NUMĂRUL PERSOANELOR ÎNSCRISE ÎN LISTELE ELECTORALE]]</f>
        <v>4.9909264305177112</v>
      </c>
      <c r="U2023" s="41">
        <f>Data5[[#This Row],[TOTAL CHELTUIELI EURO]]/Data5[[#This Row],[NUMĂRUL PERSOANELOR ÎNSCRISE ÎN LISTELE ELECTORALE]]</f>
        <v>1.0311618418044486</v>
      </c>
      <c r="V2023" s="41">
        <f>Data5[[#This Row],[TOTAL CHELTUIELI LEI]]/Data5[[#This Row],[NUMĂRUL PERSOANELOR CARE AU PARTICIPAT LA VOT]]</f>
        <v>6.272842465753425</v>
      </c>
      <c r="W2023" s="41">
        <f>Data5[[#This Row],[TOTAL CHELTUIELI EURO]]/Data5[[#This Row],[NUMĂRUL PERSOANELOR CARE AU PARTICIPAT LA VOT]]</f>
        <v>1.2960150545966873</v>
      </c>
      <c r="X2023" s="43">
        <v>4.8400999999999996</v>
      </c>
      <c r="Y2023" s="114" t="s">
        <v>2895</v>
      </c>
      <c r="Z2023" s="44">
        <v>4</v>
      </c>
      <c r="AA2023" s="115" t="s">
        <v>3107</v>
      </c>
      <c r="AB2023" s="44">
        <v>1</v>
      </c>
      <c r="AC2023" s="45"/>
    </row>
    <row r="2024" spans="1:29" x14ac:dyDescent="0.2">
      <c r="A2024" s="37">
        <v>2023</v>
      </c>
      <c r="B2024" s="38" t="s">
        <v>356</v>
      </c>
      <c r="C2024" s="39" t="s">
        <v>394</v>
      </c>
      <c r="D2024" s="40">
        <v>44101</v>
      </c>
      <c r="E2024" s="38">
        <v>1</v>
      </c>
      <c r="F2024" s="38"/>
      <c r="G2024" s="38" t="s">
        <v>2</v>
      </c>
      <c r="H2024" s="38" t="s">
        <v>2</v>
      </c>
      <c r="I2024" s="41">
        <v>1227</v>
      </c>
      <c r="J2024" s="41">
        <v>12771</v>
      </c>
      <c r="K2024" s="41">
        <v>0</v>
      </c>
      <c r="L2024" s="41">
        <f>SUM(Data5[[#This Row],[CHELTUIELI DE PERSONAL LEI]:[CHELTUIELI DE CAPITAL (ACTIVE NEFINANCIARE ) LEI]])</f>
        <v>13998</v>
      </c>
      <c r="M2024" s="41">
        <f>Data5[[#This Row],[TOTAL CHELTUIELI LEI]]/Data5[[#This Row],[CURS VALUTAR EURO BNR 22 07 2020]]</f>
        <v>2892.0890064254872</v>
      </c>
      <c r="N2024" s="49">
        <v>1490</v>
      </c>
      <c r="O2024" s="54"/>
      <c r="P2024" s="54">
        <v>1187</v>
      </c>
      <c r="Q2024" s="54"/>
      <c r="R2024" s="54">
        <f>Data5[[#This Row],[PERSOANE ÎNSCRISE ÎN LISTELE ELECTORALE (TURUL 1)            ]]+Data5[[#This Row],[PERSOANE ÎNSCRISE ÎN LISTELE ELECTORALE (TURUL AL 2-LEA)]]</f>
        <v>1490</v>
      </c>
      <c r="S2024" s="54">
        <f>Data5[[#This Row],[PERSOANE CARE AU PARTICIPAT LA VOT (TURUL 1)]]+Data5[[#This Row],[PERSOANE CARE AU PARTICIPAT LA VOT  (TURUL AL 2-LEA)]]</f>
        <v>1187</v>
      </c>
      <c r="T2024" s="41">
        <f>Data5[[#This Row],[TOTAL CHELTUIELI LEI]]/Data5[[#This Row],[NUMĂRUL PERSOANELOR ÎNSCRISE ÎN LISTELE ELECTORALE]]</f>
        <v>9.394630872483221</v>
      </c>
      <c r="U2024" s="41">
        <f>Data5[[#This Row],[TOTAL CHELTUIELI EURO]]/Data5[[#This Row],[NUMĂRUL PERSOANELOR ÎNSCRISE ÎN LISTELE ELECTORALE]]</f>
        <v>1.9409993331714679</v>
      </c>
      <c r="V2024" s="41">
        <f>Data5[[#This Row],[TOTAL CHELTUIELI LEI]]/Data5[[#This Row],[NUMĂRUL PERSOANELOR CARE AU PARTICIPAT LA VOT]]</f>
        <v>11.792754844144904</v>
      </c>
      <c r="W2024" s="41">
        <f>Data5[[#This Row],[TOTAL CHELTUIELI EURO]]/Data5[[#This Row],[NUMĂRUL PERSOANELOR CARE AU PARTICIPAT LA VOT]]</f>
        <v>2.4364692556238308</v>
      </c>
      <c r="X2024" s="43">
        <v>4.8400999999999996</v>
      </c>
      <c r="Y2024" s="114" t="s">
        <v>2887</v>
      </c>
      <c r="Z2024" s="44">
        <v>9</v>
      </c>
      <c r="AA2024" s="115" t="s">
        <v>3107</v>
      </c>
      <c r="AB2024" s="44">
        <v>1</v>
      </c>
      <c r="AC2024" s="45"/>
    </row>
    <row r="2025" spans="1:29" x14ac:dyDescent="0.2">
      <c r="A2025" s="37">
        <v>2024</v>
      </c>
      <c r="B2025" s="38" t="s">
        <v>356</v>
      </c>
      <c r="C2025" s="39" t="s">
        <v>395</v>
      </c>
      <c r="D2025" s="40">
        <v>44101</v>
      </c>
      <c r="E2025" s="38">
        <v>1</v>
      </c>
      <c r="F2025" s="38"/>
      <c r="G2025" s="38" t="s">
        <v>2</v>
      </c>
      <c r="H2025" s="38" t="s">
        <v>2</v>
      </c>
      <c r="I2025" s="41">
        <v>600</v>
      </c>
      <c r="J2025" s="41">
        <v>3973.75</v>
      </c>
      <c r="K2025" s="41">
        <v>0</v>
      </c>
      <c r="L2025" s="41">
        <f>SUM(Data5[[#This Row],[CHELTUIELI DE PERSONAL LEI]:[CHELTUIELI DE CAPITAL (ACTIVE NEFINANCIARE ) LEI]])</f>
        <v>4573.75</v>
      </c>
      <c r="M2025" s="41">
        <f>Data5[[#This Row],[TOTAL CHELTUIELI LEI]]/Data5[[#This Row],[CURS VALUTAR EURO BNR 22 07 2020]]</f>
        <v>944.97014524493306</v>
      </c>
      <c r="N2025" s="49">
        <v>1633</v>
      </c>
      <c r="O2025" s="54"/>
      <c r="P2025" s="54">
        <v>1020</v>
      </c>
      <c r="Q2025" s="54"/>
      <c r="R2025" s="54">
        <f>Data5[[#This Row],[PERSOANE ÎNSCRISE ÎN LISTELE ELECTORALE (TURUL 1)            ]]+Data5[[#This Row],[PERSOANE ÎNSCRISE ÎN LISTELE ELECTORALE (TURUL AL 2-LEA)]]</f>
        <v>1633</v>
      </c>
      <c r="S2025" s="54">
        <f>Data5[[#This Row],[PERSOANE CARE AU PARTICIPAT LA VOT (TURUL 1)]]+Data5[[#This Row],[PERSOANE CARE AU PARTICIPAT LA VOT  (TURUL AL 2-LEA)]]</f>
        <v>1020</v>
      </c>
      <c r="T2025" s="41">
        <f>Data5[[#This Row],[TOTAL CHELTUIELI LEI]]/Data5[[#This Row],[NUMĂRUL PERSOANELOR ÎNSCRISE ÎN LISTELE ELECTORALE]]</f>
        <v>2.8008266993263931</v>
      </c>
      <c r="U2025" s="41">
        <f>Data5[[#This Row],[TOTAL CHELTUIELI EURO]]/Data5[[#This Row],[NUMĂRUL PERSOANELOR ÎNSCRISE ÎN LISTELE ELECTORALE]]</f>
        <v>0.57867124632267797</v>
      </c>
      <c r="V2025" s="41">
        <f>Data5[[#This Row],[TOTAL CHELTUIELI LEI]]/Data5[[#This Row],[NUMĂRUL PERSOANELOR CARE AU PARTICIPAT LA VOT]]</f>
        <v>4.4840686274509807</v>
      </c>
      <c r="W2025" s="41">
        <f>Data5[[#This Row],[TOTAL CHELTUIELI EURO]]/Data5[[#This Row],[NUMĂRUL PERSOANELOR CARE AU PARTICIPAT LA VOT]]</f>
        <v>0.92644131886758141</v>
      </c>
      <c r="X2025" s="43">
        <v>4.8400999999999996</v>
      </c>
      <c r="Y2025" s="114" t="s">
        <v>2891</v>
      </c>
      <c r="Z2025" s="44">
        <v>2</v>
      </c>
      <c r="AA2025" s="115" t="s">
        <v>3105</v>
      </c>
      <c r="AB2025" s="44">
        <v>0</v>
      </c>
      <c r="AC2025" s="45"/>
    </row>
    <row r="2026" spans="1:29" x14ac:dyDescent="0.2">
      <c r="A2026" s="37">
        <v>2025</v>
      </c>
      <c r="B2026" s="38" t="s">
        <v>356</v>
      </c>
      <c r="C2026" s="39" t="s">
        <v>396</v>
      </c>
      <c r="D2026" s="40">
        <v>44101</v>
      </c>
      <c r="E2026" s="38">
        <v>1</v>
      </c>
      <c r="F2026" s="38"/>
      <c r="G2026" s="38" t="s">
        <v>2</v>
      </c>
      <c r="H2026" s="38" t="s">
        <v>2</v>
      </c>
      <c r="I2026" s="41">
        <v>5710</v>
      </c>
      <c r="J2026" s="41">
        <v>5773</v>
      </c>
      <c r="K2026" s="41">
        <v>0</v>
      </c>
      <c r="L2026" s="41">
        <f>SUM(Data5[[#This Row],[CHELTUIELI DE PERSONAL LEI]:[CHELTUIELI DE CAPITAL (ACTIVE NEFINANCIARE ) LEI]])</f>
        <v>11483</v>
      </c>
      <c r="M2026" s="41">
        <f>Data5[[#This Row],[TOTAL CHELTUIELI LEI]]/Data5[[#This Row],[CURS VALUTAR EURO BNR 22 07 2020]]</f>
        <v>2372.4716431478691</v>
      </c>
      <c r="N2026" s="49">
        <v>2528</v>
      </c>
      <c r="O2026" s="54"/>
      <c r="P2026" s="54">
        <v>1686</v>
      </c>
      <c r="Q2026" s="54"/>
      <c r="R2026" s="54">
        <f>Data5[[#This Row],[PERSOANE ÎNSCRISE ÎN LISTELE ELECTORALE (TURUL 1)            ]]+Data5[[#This Row],[PERSOANE ÎNSCRISE ÎN LISTELE ELECTORALE (TURUL AL 2-LEA)]]</f>
        <v>2528</v>
      </c>
      <c r="S2026" s="54">
        <f>Data5[[#This Row],[PERSOANE CARE AU PARTICIPAT LA VOT (TURUL 1)]]+Data5[[#This Row],[PERSOANE CARE AU PARTICIPAT LA VOT  (TURUL AL 2-LEA)]]</f>
        <v>1686</v>
      </c>
      <c r="T2026" s="41">
        <f>Data5[[#This Row],[TOTAL CHELTUIELI LEI]]/Data5[[#This Row],[NUMĂRUL PERSOANELOR ÎNSCRISE ÎN LISTELE ELECTORALE]]</f>
        <v>4.5423259493670889</v>
      </c>
      <c r="U2026" s="41">
        <f>Data5[[#This Row],[TOTAL CHELTUIELI EURO]]/Data5[[#This Row],[NUMĂRUL PERSOANELOR ÎNSCRISE ÎN LISTELE ELECTORALE]]</f>
        <v>0.93847770694140398</v>
      </c>
      <c r="V2026" s="41">
        <f>Data5[[#This Row],[TOTAL CHELTUIELI LEI]]/Data5[[#This Row],[NUMĂRUL PERSOANELOR CARE AU PARTICIPAT LA VOT]]</f>
        <v>6.8107947805456703</v>
      </c>
      <c r="W2026" s="41">
        <f>Data5[[#This Row],[TOTAL CHELTUIELI EURO]]/Data5[[#This Row],[NUMĂRUL PERSOANELOR CARE AU PARTICIPAT LA VOT]]</f>
        <v>1.4071599306926863</v>
      </c>
      <c r="X2026" s="43">
        <v>4.8400999999999996</v>
      </c>
      <c r="Y2026" s="114" t="s">
        <v>2895</v>
      </c>
      <c r="Z2026" s="44">
        <v>4</v>
      </c>
      <c r="AA2026" s="115" t="s">
        <v>3105</v>
      </c>
      <c r="AB2026" s="44">
        <v>0</v>
      </c>
      <c r="AC2026" s="45"/>
    </row>
    <row r="2027" spans="1:29" x14ac:dyDescent="0.2">
      <c r="A2027" s="37">
        <v>2026</v>
      </c>
      <c r="B2027" s="38" t="s">
        <v>356</v>
      </c>
      <c r="C2027" s="39" t="s">
        <v>303</v>
      </c>
      <c r="D2027" s="40">
        <v>44101</v>
      </c>
      <c r="E2027" s="38">
        <v>1</v>
      </c>
      <c r="F2027" s="38"/>
      <c r="G2027" s="38" t="s">
        <v>2</v>
      </c>
      <c r="H2027" s="38" t="s">
        <v>2</v>
      </c>
      <c r="I2027" s="41">
        <v>12840</v>
      </c>
      <c r="J2027" s="41">
        <v>4622</v>
      </c>
      <c r="K2027" s="41">
        <v>0</v>
      </c>
      <c r="L2027" s="41">
        <f>SUM(Data5[[#This Row],[CHELTUIELI DE PERSONAL LEI]:[CHELTUIELI DE CAPITAL (ACTIVE NEFINANCIARE ) LEI]])</f>
        <v>17462</v>
      </c>
      <c r="M2027" s="41">
        <f>Data5[[#This Row],[TOTAL CHELTUIELI LEI]]/Data5[[#This Row],[CURS VALUTAR EURO BNR 22 07 2020]]</f>
        <v>3607.7766988285371</v>
      </c>
      <c r="N2027" s="49">
        <v>5686</v>
      </c>
      <c r="O2027" s="54"/>
      <c r="P2027" s="54">
        <v>2972</v>
      </c>
      <c r="Q2027" s="54"/>
      <c r="R2027" s="54">
        <f>Data5[[#This Row],[PERSOANE ÎNSCRISE ÎN LISTELE ELECTORALE (TURUL 1)            ]]+Data5[[#This Row],[PERSOANE ÎNSCRISE ÎN LISTELE ELECTORALE (TURUL AL 2-LEA)]]</f>
        <v>5686</v>
      </c>
      <c r="S2027" s="54">
        <f>Data5[[#This Row],[PERSOANE CARE AU PARTICIPAT LA VOT (TURUL 1)]]+Data5[[#This Row],[PERSOANE CARE AU PARTICIPAT LA VOT  (TURUL AL 2-LEA)]]</f>
        <v>2972</v>
      </c>
      <c r="T2027" s="41">
        <f>Data5[[#This Row],[TOTAL CHELTUIELI LEI]]/Data5[[#This Row],[NUMĂRUL PERSOANELOR ÎNSCRISE ÎN LISTELE ELECTORALE]]</f>
        <v>3.0710517059444249</v>
      </c>
      <c r="U2027" s="41">
        <f>Data5[[#This Row],[TOTAL CHELTUIELI EURO]]/Data5[[#This Row],[NUMĂRUL PERSOANELOR ÎNSCRISE ÎN LISTELE ELECTORALE]]</f>
        <v>0.63450170573839904</v>
      </c>
      <c r="V2027" s="41">
        <f>Data5[[#This Row],[TOTAL CHELTUIELI LEI]]/Data5[[#This Row],[NUMĂRUL PERSOANELOR CARE AU PARTICIPAT LA VOT]]</f>
        <v>5.8755047106325708</v>
      </c>
      <c r="W2027" s="41">
        <f>Data5[[#This Row],[TOTAL CHELTUIELI EURO]]/Data5[[#This Row],[NUMĂRUL PERSOANELOR CARE AU PARTICIPAT LA VOT]]</f>
        <v>1.213922173226291</v>
      </c>
      <c r="X2027" s="43">
        <v>4.8400999999999996</v>
      </c>
      <c r="Y2027" s="114" t="s">
        <v>2884</v>
      </c>
      <c r="Z2027" s="44">
        <v>3</v>
      </c>
      <c r="AA2027" s="115" t="s">
        <v>3105</v>
      </c>
      <c r="AB2027" s="44">
        <v>0</v>
      </c>
      <c r="AC2027" s="45"/>
    </row>
    <row r="2028" spans="1:29" x14ac:dyDescent="0.2">
      <c r="A2028" s="37">
        <v>2027</v>
      </c>
      <c r="B2028" s="38" t="s">
        <v>356</v>
      </c>
      <c r="C2028" s="39" t="s">
        <v>397</v>
      </c>
      <c r="D2028" s="40">
        <v>44101</v>
      </c>
      <c r="E2028" s="38">
        <v>1</v>
      </c>
      <c r="F2028" s="38"/>
      <c r="G2028" s="38" t="s">
        <v>2</v>
      </c>
      <c r="H2028" s="38" t="s">
        <v>2</v>
      </c>
      <c r="I2028" s="41">
        <v>2000</v>
      </c>
      <c r="J2028" s="41">
        <v>7773</v>
      </c>
      <c r="K2028" s="41">
        <v>0</v>
      </c>
      <c r="L2028" s="41">
        <f>SUM(Data5[[#This Row],[CHELTUIELI DE PERSONAL LEI]:[CHELTUIELI DE CAPITAL (ACTIVE NEFINANCIARE ) LEI]])</f>
        <v>9773</v>
      </c>
      <c r="M2028" s="41">
        <f>Data5[[#This Row],[TOTAL CHELTUIELI LEI]]/Data5[[#This Row],[CURS VALUTAR EURO BNR 22 07 2020]]</f>
        <v>2019.173157579389</v>
      </c>
      <c r="N2028" s="49">
        <v>1042</v>
      </c>
      <c r="O2028" s="54"/>
      <c r="P2028" s="54">
        <v>820</v>
      </c>
      <c r="Q2028" s="54"/>
      <c r="R2028" s="54">
        <f>Data5[[#This Row],[PERSOANE ÎNSCRISE ÎN LISTELE ELECTORALE (TURUL 1)            ]]+Data5[[#This Row],[PERSOANE ÎNSCRISE ÎN LISTELE ELECTORALE (TURUL AL 2-LEA)]]</f>
        <v>1042</v>
      </c>
      <c r="S2028" s="54">
        <f>Data5[[#This Row],[PERSOANE CARE AU PARTICIPAT LA VOT (TURUL 1)]]+Data5[[#This Row],[PERSOANE CARE AU PARTICIPAT LA VOT  (TURUL AL 2-LEA)]]</f>
        <v>820</v>
      </c>
      <c r="T2028" s="41">
        <f>Data5[[#This Row],[TOTAL CHELTUIELI LEI]]/Data5[[#This Row],[NUMĂRUL PERSOANELOR ÎNSCRISE ÎN LISTELE ELECTORALE]]</f>
        <v>9.3790786948176592</v>
      </c>
      <c r="U2028" s="41">
        <f>Data5[[#This Row],[TOTAL CHELTUIELI EURO]]/Data5[[#This Row],[NUMĂRUL PERSOANELOR ÎNSCRISE ÎN LISTELE ELECTORALE]]</f>
        <v>1.9377861397115057</v>
      </c>
      <c r="V2028" s="41">
        <f>Data5[[#This Row],[TOTAL CHELTUIELI LEI]]/Data5[[#This Row],[NUMĂRUL PERSOANELOR CARE AU PARTICIPAT LA VOT]]</f>
        <v>11.918292682926829</v>
      </c>
      <c r="W2028" s="41">
        <f>Data5[[#This Row],[TOTAL CHELTUIELI EURO]]/Data5[[#This Row],[NUMĂRUL PERSOANELOR CARE AU PARTICIPAT LA VOT]]</f>
        <v>2.462406289730962</v>
      </c>
      <c r="X2028" s="43">
        <v>4.8400999999999996</v>
      </c>
      <c r="Y2028" s="114" t="s">
        <v>2887</v>
      </c>
      <c r="Z2028" s="44">
        <v>9</v>
      </c>
      <c r="AA2028" s="115" t="s">
        <v>3107</v>
      </c>
      <c r="AB2028" s="44">
        <v>1</v>
      </c>
      <c r="AC2028" s="45"/>
    </row>
    <row r="2029" spans="1:29" x14ac:dyDescent="0.2">
      <c r="A2029" s="37">
        <v>2028</v>
      </c>
      <c r="B2029" s="38" t="s">
        <v>356</v>
      </c>
      <c r="C2029" s="39" t="s">
        <v>398</v>
      </c>
      <c r="D2029" s="40">
        <v>44101</v>
      </c>
      <c r="E2029" s="38">
        <v>1</v>
      </c>
      <c r="F2029" s="38"/>
      <c r="G2029" s="38" t="s">
        <v>2</v>
      </c>
      <c r="H2029" s="38" t="s">
        <v>2</v>
      </c>
      <c r="I2029" s="41">
        <v>2080</v>
      </c>
      <c r="J2029" s="41">
        <v>390</v>
      </c>
      <c r="K2029" s="41">
        <v>0</v>
      </c>
      <c r="L2029" s="41">
        <f>SUM(Data5[[#This Row],[CHELTUIELI DE PERSONAL LEI]:[CHELTUIELI DE CAPITAL (ACTIVE NEFINANCIARE ) LEI]])</f>
        <v>2470</v>
      </c>
      <c r="M2029" s="41">
        <f>Data5[[#This Row],[TOTAL CHELTUIELI LEI]]/Data5[[#This Row],[CURS VALUTAR EURO BNR 22 07 2020]]</f>
        <v>510.32003471002668</v>
      </c>
      <c r="N2029" s="49">
        <v>789</v>
      </c>
      <c r="O2029" s="54"/>
      <c r="P2029" s="54">
        <v>598</v>
      </c>
      <c r="Q2029" s="54"/>
      <c r="R2029" s="54">
        <f>Data5[[#This Row],[PERSOANE ÎNSCRISE ÎN LISTELE ELECTORALE (TURUL 1)            ]]+Data5[[#This Row],[PERSOANE ÎNSCRISE ÎN LISTELE ELECTORALE (TURUL AL 2-LEA)]]</f>
        <v>789</v>
      </c>
      <c r="S2029" s="54">
        <f>Data5[[#This Row],[PERSOANE CARE AU PARTICIPAT LA VOT (TURUL 1)]]+Data5[[#This Row],[PERSOANE CARE AU PARTICIPAT LA VOT  (TURUL AL 2-LEA)]]</f>
        <v>598</v>
      </c>
      <c r="T2029" s="41">
        <f>Data5[[#This Row],[TOTAL CHELTUIELI LEI]]/Data5[[#This Row],[NUMĂRUL PERSOANELOR ÎNSCRISE ÎN LISTELE ELECTORALE]]</f>
        <v>3.1305449936628644</v>
      </c>
      <c r="U2029" s="41">
        <f>Data5[[#This Row],[TOTAL CHELTUIELI EURO]]/Data5[[#This Row],[NUMĂRUL PERSOANELOR ÎNSCRISE ÎN LISTELE ELECTORALE]]</f>
        <v>0.64679345337138994</v>
      </c>
      <c r="V2029" s="41">
        <f>Data5[[#This Row],[TOTAL CHELTUIELI LEI]]/Data5[[#This Row],[NUMĂRUL PERSOANELOR CARE AU PARTICIPAT LA VOT]]</f>
        <v>4.1304347826086953</v>
      </c>
      <c r="W2029" s="41">
        <f>Data5[[#This Row],[TOTAL CHELTUIELI EURO]]/Data5[[#This Row],[NUMĂRUL PERSOANELOR CARE AU PARTICIPAT LA VOT]]</f>
        <v>0.85337798446492752</v>
      </c>
      <c r="X2029" s="43">
        <v>4.8400999999999996</v>
      </c>
      <c r="Y2029" s="114" t="s">
        <v>2884</v>
      </c>
      <c r="Z2029" s="44">
        <v>3</v>
      </c>
      <c r="AA2029" s="115" t="s">
        <v>3105</v>
      </c>
      <c r="AB2029" s="44">
        <v>0</v>
      </c>
      <c r="AC2029" s="45"/>
    </row>
    <row r="2030" spans="1:29" x14ac:dyDescent="0.2">
      <c r="A2030" s="37">
        <v>2029</v>
      </c>
      <c r="B2030" s="38" t="s">
        <v>356</v>
      </c>
      <c r="C2030" s="39" t="s">
        <v>399</v>
      </c>
      <c r="D2030" s="40">
        <v>44101</v>
      </c>
      <c r="E2030" s="38">
        <v>1</v>
      </c>
      <c r="F2030" s="38"/>
      <c r="G2030" s="38" t="s">
        <v>2</v>
      </c>
      <c r="H2030" s="38" t="s">
        <v>2</v>
      </c>
      <c r="I2030" s="41">
        <v>1000</v>
      </c>
      <c r="J2030" s="41">
        <v>3573</v>
      </c>
      <c r="K2030" s="41">
        <v>0</v>
      </c>
      <c r="L2030" s="41">
        <f>SUM(Data5[[#This Row],[CHELTUIELI DE PERSONAL LEI]:[CHELTUIELI DE CAPITAL (ACTIVE NEFINANCIARE ) LEI]])</f>
        <v>4573</v>
      </c>
      <c r="M2030" s="41">
        <f>Data5[[#This Row],[TOTAL CHELTUIELI LEI]]/Data5[[#This Row],[CURS VALUTAR EURO BNR 22 07 2020]]</f>
        <v>944.81518976880648</v>
      </c>
      <c r="N2030" s="49">
        <v>2048</v>
      </c>
      <c r="O2030" s="54"/>
      <c r="P2030" s="54">
        <v>921</v>
      </c>
      <c r="Q2030" s="54"/>
      <c r="R2030" s="54">
        <f>Data5[[#This Row],[PERSOANE ÎNSCRISE ÎN LISTELE ELECTORALE (TURUL 1)            ]]+Data5[[#This Row],[PERSOANE ÎNSCRISE ÎN LISTELE ELECTORALE (TURUL AL 2-LEA)]]</f>
        <v>2048</v>
      </c>
      <c r="S2030" s="54">
        <f>Data5[[#This Row],[PERSOANE CARE AU PARTICIPAT LA VOT (TURUL 1)]]+Data5[[#This Row],[PERSOANE CARE AU PARTICIPAT LA VOT  (TURUL AL 2-LEA)]]</f>
        <v>921</v>
      </c>
      <c r="T2030" s="41">
        <f>Data5[[#This Row],[TOTAL CHELTUIELI LEI]]/Data5[[#This Row],[NUMĂRUL PERSOANELOR ÎNSCRISE ÎN LISTELE ELECTORALE]]</f>
        <v>2.23291015625</v>
      </c>
      <c r="U2030" s="41">
        <f>Data5[[#This Row],[TOTAL CHELTUIELI EURO]]/Data5[[#This Row],[NUMĂRUL PERSOANELOR ÎNSCRISE ÎN LISTELE ELECTORALE]]</f>
        <v>0.46133554187930004</v>
      </c>
      <c r="V2030" s="41">
        <f>Data5[[#This Row],[TOTAL CHELTUIELI LEI]]/Data5[[#This Row],[NUMĂRUL PERSOANELOR CARE AU PARTICIPAT LA VOT]]</f>
        <v>4.9652551574375678</v>
      </c>
      <c r="W2030" s="41">
        <f>Data5[[#This Row],[TOTAL CHELTUIELI EURO]]/Data5[[#This Row],[NUMĂRUL PERSOANELOR CARE AU PARTICIPAT LA VOT]]</f>
        <v>1.0258579693472383</v>
      </c>
      <c r="X2030" s="43">
        <v>4.8400999999999996</v>
      </c>
      <c r="Y2030" s="114" t="s">
        <v>2891</v>
      </c>
      <c r="Z2030" s="44">
        <v>2</v>
      </c>
      <c r="AA2030" s="115" t="s">
        <v>3105</v>
      </c>
      <c r="AB2030" s="44">
        <v>0</v>
      </c>
      <c r="AC2030" s="45"/>
    </row>
    <row r="2031" spans="1:29" x14ac:dyDescent="0.2">
      <c r="A2031" s="37">
        <v>2030</v>
      </c>
      <c r="B2031" s="38" t="s">
        <v>356</v>
      </c>
      <c r="C2031" s="39" t="s">
        <v>400</v>
      </c>
      <c r="D2031" s="40">
        <v>44101</v>
      </c>
      <c r="E2031" s="38">
        <v>1</v>
      </c>
      <c r="F2031" s="38"/>
      <c r="G2031" s="38" t="s">
        <v>2</v>
      </c>
      <c r="H2031" s="38" t="s">
        <v>2</v>
      </c>
      <c r="I2031" s="41">
        <v>8720</v>
      </c>
      <c r="J2031" s="41">
        <v>8958.01</v>
      </c>
      <c r="K2031" s="41">
        <v>0</v>
      </c>
      <c r="L2031" s="41">
        <f>SUM(Data5[[#This Row],[CHELTUIELI DE PERSONAL LEI]:[CHELTUIELI DE CAPITAL (ACTIVE NEFINANCIARE ) LEI]])</f>
        <v>17678.010000000002</v>
      </c>
      <c r="M2031" s="41">
        <f>Data5[[#This Row],[TOTAL CHELTUIELI LEI]]/Data5[[#This Row],[CURS VALUTAR EURO BNR 22 07 2020]]</f>
        <v>3652.4059420259919</v>
      </c>
      <c r="N2031" s="49">
        <v>2768</v>
      </c>
      <c r="O2031" s="54"/>
      <c r="P2031" s="54">
        <v>1670</v>
      </c>
      <c r="Q2031" s="54"/>
      <c r="R2031" s="54">
        <f>Data5[[#This Row],[PERSOANE ÎNSCRISE ÎN LISTELE ELECTORALE (TURUL 1)            ]]+Data5[[#This Row],[PERSOANE ÎNSCRISE ÎN LISTELE ELECTORALE (TURUL AL 2-LEA)]]</f>
        <v>2768</v>
      </c>
      <c r="S2031" s="54">
        <f>Data5[[#This Row],[PERSOANE CARE AU PARTICIPAT LA VOT (TURUL 1)]]+Data5[[#This Row],[PERSOANE CARE AU PARTICIPAT LA VOT  (TURUL AL 2-LEA)]]</f>
        <v>1670</v>
      </c>
      <c r="T2031" s="41">
        <f>Data5[[#This Row],[TOTAL CHELTUIELI LEI]]/Data5[[#This Row],[NUMĂRUL PERSOANELOR ÎNSCRISE ÎN LISTELE ELECTORALE]]</f>
        <v>6.3865643063583821</v>
      </c>
      <c r="U2031" s="41">
        <f>Data5[[#This Row],[TOTAL CHELTUIELI EURO]]/Data5[[#This Row],[NUMĂRUL PERSOANELOR ÎNSCRISE ÎN LISTELE ELECTORALE]]</f>
        <v>1.319510817205922</v>
      </c>
      <c r="V2031" s="41">
        <f>Data5[[#This Row],[TOTAL CHELTUIELI LEI]]/Data5[[#This Row],[NUMĂRUL PERSOANELOR CARE AU PARTICIPAT LA VOT]]</f>
        <v>10.585634730538924</v>
      </c>
      <c r="W2031" s="41">
        <f>Data5[[#This Row],[TOTAL CHELTUIELI EURO]]/Data5[[#This Row],[NUMĂRUL PERSOANELOR CARE AU PARTICIPAT LA VOT]]</f>
        <v>2.1870694263628692</v>
      </c>
      <c r="X2031" s="43">
        <v>4.8400999999999996</v>
      </c>
      <c r="Y2031" s="114" t="s">
        <v>2889</v>
      </c>
      <c r="Z2031" s="44">
        <v>6</v>
      </c>
      <c r="AA2031" s="115" t="s">
        <v>3107</v>
      </c>
      <c r="AB2031" s="44">
        <v>1</v>
      </c>
      <c r="AC2031" s="45"/>
    </row>
    <row r="2032" spans="1:29" x14ac:dyDescent="0.2">
      <c r="A2032" s="37">
        <v>2031</v>
      </c>
      <c r="B2032" s="38" t="s">
        <v>356</v>
      </c>
      <c r="C2032" s="39" t="s">
        <v>401</v>
      </c>
      <c r="D2032" s="40">
        <v>44101</v>
      </c>
      <c r="E2032" s="38">
        <v>1</v>
      </c>
      <c r="F2032" s="38"/>
      <c r="G2032" s="38" t="s">
        <v>2</v>
      </c>
      <c r="H2032" s="38" t="s">
        <v>2</v>
      </c>
      <c r="I2032" s="41">
        <v>14300</v>
      </c>
      <c r="J2032" s="41">
        <v>9631.14</v>
      </c>
      <c r="K2032" s="41">
        <v>0</v>
      </c>
      <c r="L2032" s="41">
        <f>SUM(Data5[[#This Row],[CHELTUIELI DE PERSONAL LEI]:[CHELTUIELI DE CAPITAL (ACTIVE NEFINANCIARE ) LEI]])</f>
        <v>23931.14</v>
      </c>
      <c r="M2032" s="41">
        <f>Data5[[#This Row],[TOTAL CHELTUIELI LEI]]/Data5[[#This Row],[CURS VALUTAR EURO BNR 22 07 2020]]</f>
        <v>4944.348257267412</v>
      </c>
      <c r="N2032" s="49">
        <v>2432</v>
      </c>
      <c r="O2032" s="54"/>
      <c r="P2032" s="54">
        <v>1428</v>
      </c>
      <c r="Q2032" s="54"/>
      <c r="R2032" s="54">
        <f>Data5[[#This Row],[PERSOANE ÎNSCRISE ÎN LISTELE ELECTORALE (TURUL 1)            ]]+Data5[[#This Row],[PERSOANE ÎNSCRISE ÎN LISTELE ELECTORALE (TURUL AL 2-LEA)]]</f>
        <v>2432</v>
      </c>
      <c r="S2032" s="54">
        <f>Data5[[#This Row],[PERSOANE CARE AU PARTICIPAT LA VOT (TURUL 1)]]+Data5[[#This Row],[PERSOANE CARE AU PARTICIPAT LA VOT  (TURUL AL 2-LEA)]]</f>
        <v>1428</v>
      </c>
      <c r="T2032" s="41">
        <f>Data5[[#This Row],[TOTAL CHELTUIELI LEI]]/Data5[[#This Row],[NUMĂRUL PERSOANELOR ÎNSCRISE ÎN LISTELE ELECTORALE]]</f>
        <v>9.8401069078947359</v>
      </c>
      <c r="U2032" s="41">
        <f>Data5[[#This Row],[TOTAL CHELTUIELI EURO]]/Data5[[#This Row],[NUMĂRUL PERSOANELOR ÎNSCRISE ÎN LISTELE ELECTORALE]]</f>
        <v>2.0330379347316661</v>
      </c>
      <c r="V2032" s="41">
        <f>Data5[[#This Row],[TOTAL CHELTUIELI LEI]]/Data5[[#This Row],[NUMĂRUL PERSOANELOR CARE AU PARTICIPAT LA VOT]]</f>
        <v>16.758501400560224</v>
      </c>
      <c r="W2032" s="41">
        <f>Data5[[#This Row],[TOTAL CHELTUIELI EURO]]/Data5[[#This Row],[NUMĂRUL PERSOANELOR CARE AU PARTICIPAT LA VOT]]</f>
        <v>3.4624287515878236</v>
      </c>
      <c r="X2032" s="43">
        <v>4.8400999999999996</v>
      </c>
      <c r="Y2032" s="114" t="s">
        <v>2887</v>
      </c>
      <c r="Z2032" s="44">
        <v>9</v>
      </c>
      <c r="AA2032" s="115" t="s">
        <v>3108</v>
      </c>
      <c r="AB2032" s="44">
        <v>2</v>
      </c>
      <c r="AC2032" s="45"/>
    </row>
    <row r="2033" spans="1:29" x14ac:dyDescent="0.2">
      <c r="A2033" s="37">
        <v>2032</v>
      </c>
      <c r="B2033" s="38" t="s">
        <v>356</v>
      </c>
      <c r="C2033" s="39" t="s">
        <v>402</v>
      </c>
      <c r="D2033" s="40">
        <v>44101</v>
      </c>
      <c r="E2033" s="38">
        <v>1</v>
      </c>
      <c r="F2033" s="38"/>
      <c r="G2033" s="38" t="s">
        <v>2</v>
      </c>
      <c r="H2033" s="38" t="s">
        <v>2</v>
      </c>
      <c r="I2033" s="41">
        <v>2550</v>
      </c>
      <c r="J2033" s="41">
        <v>6536.07</v>
      </c>
      <c r="K2033" s="41">
        <v>0</v>
      </c>
      <c r="L2033" s="41">
        <f>SUM(Data5[[#This Row],[CHELTUIELI DE PERSONAL LEI]:[CHELTUIELI DE CAPITAL (ACTIVE NEFINANCIARE ) LEI]])</f>
        <v>9086.07</v>
      </c>
      <c r="M2033" s="41">
        <f>Data5[[#This Row],[TOTAL CHELTUIELI LEI]]/Data5[[#This Row],[CURS VALUTAR EURO BNR 22 07 2020]]</f>
        <v>1877.2484039585959</v>
      </c>
      <c r="N2033" s="49">
        <v>2340</v>
      </c>
      <c r="O2033" s="54"/>
      <c r="P2033" s="54">
        <v>1313</v>
      </c>
      <c r="Q2033" s="54"/>
      <c r="R2033" s="54">
        <f>Data5[[#This Row],[PERSOANE ÎNSCRISE ÎN LISTELE ELECTORALE (TURUL 1)            ]]+Data5[[#This Row],[PERSOANE ÎNSCRISE ÎN LISTELE ELECTORALE (TURUL AL 2-LEA)]]</f>
        <v>2340</v>
      </c>
      <c r="S2033" s="54">
        <f>Data5[[#This Row],[PERSOANE CARE AU PARTICIPAT LA VOT (TURUL 1)]]+Data5[[#This Row],[PERSOANE CARE AU PARTICIPAT LA VOT  (TURUL AL 2-LEA)]]</f>
        <v>1313</v>
      </c>
      <c r="T2033" s="41">
        <f>Data5[[#This Row],[TOTAL CHELTUIELI LEI]]/Data5[[#This Row],[NUMĂRUL PERSOANELOR ÎNSCRISE ÎN LISTELE ELECTORALE]]</f>
        <v>3.8829358974358974</v>
      </c>
      <c r="U2033" s="41">
        <f>Data5[[#This Row],[TOTAL CHELTUIELI EURO]]/Data5[[#This Row],[NUMĂRUL PERSOANELOR ÎNSCRISE ÎN LISTELE ELECTORALE]]</f>
        <v>0.80224290767461359</v>
      </c>
      <c r="V2033" s="41">
        <f>Data5[[#This Row],[TOTAL CHELTUIELI LEI]]/Data5[[#This Row],[NUMĂRUL PERSOANELOR CARE AU PARTICIPAT LA VOT]]</f>
        <v>6.9200837776085296</v>
      </c>
      <c r="W2033" s="41">
        <f>Data5[[#This Row],[TOTAL CHELTUIELI EURO]]/Data5[[#This Row],[NUMĂRUL PERSOANELOR CARE AU PARTICIPAT LA VOT]]</f>
        <v>1.4297398354597075</v>
      </c>
      <c r="X2033" s="43">
        <v>4.8400999999999996</v>
      </c>
      <c r="Y2033" s="114" t="s">
        <v>2884</v>
      </c>
      <c r="Z2033" s="44">
        <v>3</v>
      </c>
      <c r="AA2033" s="115" t="s">
        <v>3105</v>
      </c>
      <c r="AB2033" s="44">
        <v>0</v>
      </c>
      <c r="AC2033" s="45"/>
    </row>
    <row r="2034" spans="1:29" x14ac:dyDescent="0.2">
      <c r="A2034" s="37">
        <v>2033</v>
      </c>
      <c r="B2034" s="38" t="s">
        <v>356</v>
      </c>
      <c r="C2034" s="39" t="s">
        <v>403</v>
      </c>
      <c r="D2034" s="40">
        <v>44101</v>
      </c>
      <c r="E2034" s="38">
        <v>1</v>
      </c>
      <c r="F2034" s="38"/>
      <c r="G2034" s="38" t="s">
        <v>2</v>
      </c>
      <c r="H2034" s="38" t="s">
        <v>2</v>
      </c>
      <c r="I2034" s="41">
        <v>2550</v>
      </c>
      <c r="J2034" s="41">
        <v>13500</v>
      </c>
      <c r="K2034" s="41">
        <v>0</v>
      </c>
      <c r="L2034" s="41">
        <f>SUM(Data5[[#This Row],[CHELTUIELI DE PERSONAL LEI]:[CHELTUIELI DE CAPITAL (ACTIVE NEFINANCIARE ) LEI]])</f>
        <v>16050</v>
      </c>
      <c r="M2034" s="41">
        <f>Data5[[#This Row],[TOTAL CHELTUIELI LEI]]/Data5[[#This Row],[CURS VALUTAR EURO BNR 22 07 2020]]</f>
        <v>3316.0471891076631</v>
      </c>
      <c r="N2034" s="49">
        <v>2185</v>
      </c>
      <c r="O2034" s="54"/>
      <c r="P2034" s="54">
        <v>1326</v>
      </c>
      <c r="Q2034" s="54"/>
      <c r="R2034" s="54">
        <f>Data5[[#This Row],[PERSOANE ÎNSCRISE ÎN LISTELE ELECTORALE (TURUL 1)            ]]+Data5[[#This Row],[PERSOANE ÎNSCRISE ÎN LISTELE ELECTORALE (TURUL AL 2-LEA)]]</f>
        <v>2185</v>
      </c>
      <c r="S2034" s="54">
        <f>Data5[[#This Row],[PERSOANE CARE AU PARTICIPAT LA VOT (TURUL 1)]]+Data5[[#This Row],[PERSOANE CARE AU PARTICIPAT LA VOT  (TURUL AL 2-LEA)]]</f>
        <v>1326</v>
      </c>
      <c r="T2034" s="41">
        <f>Data5[[#This Row],[TOTAL CHELTUIELI LEI]]/Data5[[#This Row],[NUMĂRUL PERSOANELOR ÎNSCRISE ÎN LISTELE ELECTORALE]]</f>
        <v>7.3455377574370706</v>
      </c>
      <c r="U2034" s="41">
        <f>Data5[[#This Row],[TOTAL CHELTUIELI EURO]]/Data5[[#This Row],[NUMĂRUL PERSOANELOR ÎNSCRISE ÎN LISTELE ELECTORALE]]</f>
        <v>1.5176417341453836</v>
      </c>
      <c r="V2034" s="41">
        <f>Data5[[#This Row],[TOTAL CHELTUIELI LEI]]/Data5[[#This Row],[NUMĂRUL PERSOANELOR CARE AU PARTICIPAT LA VOT]]</f>
        <v>12.104072398190045</v>
      </c>
      <c r="W2034" s="41">
        <f>Data5[[#This Row],[TOTAL CHELTUIELI EURO]]/Data5[[#This Row],[NUMĂRUL PERSOANELOR CARE AU PARTICIPAT LA VOT]]</f>
        <v>2.5007897353753115</v>
      </c>
      <c r="X2034" s="43">
        <v>4.8400999999999996</v>
      </c>
      <c r="Y2034" s="114" t="s">
        <v>2886</v>
      </c>
      <c r="Z2034" s="44">
        <v>7</v>
      </c>
      <c r="AA2034" s="115" t="s">
        <v>3107</v>
      </c>
      <c r="AB2034" s="44">
        <v>1</v>
      </c>
      <c r="AC2034" s="45"/>
    </row>
    <row r="2035" spans="1:29" x14ac:dyDescent="0.2">
      <c r="A2035" s="37">
        <v>2034</v>
      </c>
      <c r="B2035" s="38" t="s">
        <v>356</v>
      </c>
      <c r="C2035" s="39" t="s">
        <v>404</v>
      </c>
      <c r="D2035" s="40">
        <v>44101</v>
      </c>
      <c r="E2035" s="38">
        <v>1</v>
      </c>
      <c r="F2035" s="38"/>
      <c r="G2035" s="38" t="s">
        <v>2</v>
      </c>
      <c r="H2035" s="38" t="s">
        <v>2</v>
      </c>
      <c r="I2035" s="41">
        <v>6000</v>
      </c>
      <c r="J2035" s="41">
        <v>6815</v>
      </c>
      <c r="K2035" s="41">
        <v>0</v>
      </c>
      <c r="L2035" s="41">
        <f>SUM(Data5[[#This Row],[CHELTUIELI DE PERSONAL LEI]:[CHELTUIELI DE CAPITAL (ACTIVE NEFINANCIARE ) LEI]])</f>
        <v>12815</v>
      </c>
      <c r="M2035" s="41">
        <f>Data5[[#This Row],[TOTAL CHELTUIELI LEI]]/Data5[[#This Row],[CURS VALUTAR EURO BNR 22 07 2020]]</f>
        <v>2647.6725687485796</v>
      </c>
      <c r="N2035" s="49">
        <v>2097</v>
      </c>
      <c r="O2035" s="54"/>
      <c r="P2035" s="54">
        <v>1312</v>
      </c>
      <c r="Q2035" s="54"/>
      <c r="R2035" s="54">
        <f>Data5[[#This Row],[PERSOANE ÎNSCRISE ÎN LISTELE ELECTORALE (TURUL 1)            ]]+Data5[[#This Row],[PERSOANE ÎNSCRISE ÎN LISTELE ELECTORALE (TURUL AL 2-LEA)]]</f>
        <v>2097</v>
      </c>
      <c r="S2035" s="54">
        <f>Data5[[#This Row],[PERSOANE CARE AU PARTICIPAT LA VOT (TURUL 1)]]+Data5[[#This Row],[PERSOANE CARE AU PARTICIPAT LA VOT  (TURUL AL 2-LEA)]]</f>
        <v>1312</v>
      </c>
      <c r="T2035" s="41">
        <f>Data5[[#This Row],[TOTAL CHELTUIELI LEI]]/Data5[[#This Row],[NUMĂRUL PERSOANELOR ÎNSCRISE ÎN LISTELE ELECTORALE]]</f>
        <v>6.1111111111111107</v>
      </c>
      <c r="U2035" s="41">
        <f>Data5[[#This Row],[TOTAL CHELTUIELI EURO]]/Data5[[#This Row],[NUMĂRUL PERSOANELOR ÎNSCRISE ÎN LISTELE ELECTORALE]]</f>
        <v>1.2626001758457699</v>
      </c>
      <c r="V2035" s="41">
        <f>Data5[[#This Row],[TOTAL CHELTUIELI LEI]]/Data5[[#This Row],[NUMĂRUL PERSOANELOR CARE AU PARTICIPAT LA VOT]]</f>
        <v>9.7675304878048781</v>
      </c>
      <c r="W2035" s="41">
        <f>Data5[[#This Row],[TOTAL CHELTUIELI EURO]]/Data5[[#This Row],[NUMĂRUL PERSOANELOR CARE AU PARTICIPAT LA VOT]]</f>
        <v>2.0180431164242223</v>
      </c>
      <c r="X2035" s="43">
        <v>4.8400999999999996</v>
      </c>
      <c r="Y2035" s="114" t="s">
        <v>2889</v>
      </c>
      <c r="Z2035" s="44">
        <v>6</v>
      </c>
      <c r="AA2035" s="115" t="s">
        <v>3107</v>
      </c>
      <c r="AB2035" s="44">
        <v>1</v>
      </c>
      <c r="AC2035" s="45"/>
    </row>
    <row r="2036" spans="1:29" x14ac:dyDescent="0.2">
      <c r="A2036" s="37">
        <v>2035</v>
      </c>
      <c r="B2036" s="38" t="s">
        <v>356</v>
      </c>
      <c r="C2036" s="39" t="s">
        <v>405</v>
      </c>
      <c r="D2036" s="40">
        <v>44101</v>
      </c>
      <c r="E2036" s="38">
        <v>1</v>
      </c>
      <c r="F2036" s="38"/>
      <c r="G2036" s="38" t="s">
        <v>2</v>
      </c>
      <c r="H2036" s="38" t="s">
        <v>2</v>
      </c>
      <c r="I2036" s="41">
        <v>6150</v>
      </c>
      <c r="J2036" s="41">
        <v>1635</v>
      </c>
      <c r="K2036" s="41">
        <v>0</v>
      </c>
      <c r="L2036" s="41">
        <f>SUM(Data5[[#This Row],[CHELTUIELI DE PERSONAL LEI]:[CHELTUIELI DE CAPITAL (ACTIVE NEFINANCIARE ) LEI]])</f>
        <v>7785</v>
      </c>
      <c r="M2036" s="41">
        <f>Data5[[#This Row],[TOTAL CHELTUIELI LEI]]/Data5[[#This Row],[CURS VALUTAR EURO BNR 22 07 2020]]</f>
        <v>1608.4378421933432</v>
      </c>
      <c r="N2036" s="49">
        <v>3323</v>
      </c>
      <c r="O2036" s="54"/>
      <c r="P2036" s="54">
        <v>1871</v>
      </c>
      <c r="Q2036" s="54"/>
      <c r="R2036" s="54">
        <f>Data5[[#This Row],[PERSOANE ÎNSCRISE ÎN LISTELE ELECTORALE (TURUL 1)            ]]+Data5[[#This Row],[PERSOANE ÎNSCRISE ÎN LISTELE ELECTORALE (TURUL AL 2-LEA)]]</f>
        <v>3323</v>
      </c>
      <c r="S2036" s="54">
        <f>Data5[[#This Row],[PERSOANE CARE AU PARTICIPAT LA VOT (TURUL 1)]]+Data5[[#This Row],[PERSOANE CARE AU PARTICIPAT LA VOT  (TURUL AL 2-LEA)]]</f>
        <v>1871</v>
      </c>
      <c r="T2036" s="41">
        <f>Data5[[#This Row],[TOTAL CHELTUIELI LEI]]/Data5[[#This Row],[NUMĂRUL PERSOANELOR ÎNSCRISE ÎN LISTELE ELECTORALE]]</f>
        <v>2.3427625639482397</v>
      </c>
      <c r="U2036" s="41">
        <f>Data5[[#This Row],[TOTAL CHELTUIELI EURO]]/Data5[[#This Row],[NUMĂRUL PERSOANELOR ÎNSCRISE ÎN LISTELE ELECTORALE]]</f>
        <v>0.48403185139733468</v>
      </c>
      <c r="V2036" s="41">
        <f>Data5[[#This Row],[TOTAL CHELTUIELI LEI]]/Data5[[#This Row],[NUMĂRUL PERSOANELOR CARE AU PARTICIPAT LA VOT]]</f>
        <v>4.160876536611438</v>
      </c>
      <c r="W2036" s="41">
        <f>Data5[[#This Row],[TOTAL CHELTUIELI EURO]]/Data5[[#This Row],[NUMĂRUL PERSOANELOR CARE AU PARTICIPAT LA VOT]]</f>
        <v>0.85966747311242286</v>
      </c>
      <c r="X2036" s="43">
        <v>4.8400999999999996</v>
      </c>
      <c r="Y2036" s="114" t="s">
        <v>2891</v>
      </c>
      <c r="Z2036" s="44">
        <v>2</v>
      </c>
      <c r="AA2036" s="115" t="s">
        <v>3105</v>
      </c>
      <c r="AB2036" s="44">
        <v>0</v>
      </c>
      <c r="AC2036" s="45"/>
    </row>
    <row r="2037" spans="1:29" x14ac:dyDescent="0.2">
      <c r="A2037" s="37">
        <v>2036</v>
      </c>
      <c r="B2037" s="38" t="s">
        <v>356</v>
      </c>
      <c r="C2037" s="39" t="s">
        <v>406</v>
      </c>
      <c r="D2037" s="40">
        <v>44101</v>
      </c>
      <c r="E2037" s="38">
        <v>1</v>
      </c>
      <c r="F2037" s="38"/>
      <c r="G2037" s="38" t="s">
        <v>2</v>
      </c>
      <c r="H2037" s="38" t="s">
        <v>2</v>
      </c>
      <c r="I2037" s="41">
        <v>2100</v>
      </c>
      <c r="J2037" s="41">
        <v>8142</v>
      </c>
      <c r="K2037" s="41">
        <v>0</v>
      </c>
      <c r="L2037" s="41">
        <f>SUM(Data5[[#This Row],[CHELTUIELI DE PERSONAL LEI]:[CHELTUIELI DE CAPITAL (ACTIVE NEFINANCIARE ) LEI]])</f>
        <v>10242</v>
      </c>
      <c r="M2037" s="41">
        <f>Data5[[#This Row],[TOTAL CHELTUIELI LEI]]/Data5[[#This Row],[CURS VALUTAR EURO BNR 22 07 2020]]</f>
        <v>2116.0719819838437</v>
      </c>
      <c r="N2037" s="49">
        <v>1726</v>
      </c>
      <c r="O2037" s="54"/>
      <c r="P2037" s="54">
        <v>1071</v>
      </c>
      <c r="Q2037" s="54"/>
      <c r="R2037" s="54">
        <f>Data5[[#This Row],[PERSOANE ÎNSCRISE ÎN LISTELE ELECTORALE (TURUL 1)            ]]+Data5[[#This Row],[PERSOANE ÎNSCRISE ÎN LISTELE ELECTORALE (TURUL AL 2-LEA)]]</f>
        <v>1726</v>
      </c>
      <c r="S2037" s="54">
        <f>Data5[[#This Row],[PERSOANE CARE AU PARTICIPAT LA VOT (TURUL 1)]]+Data5[[#This Row],[PERSOANE CARE AU PARTICIPAT LA VOT  (TURUL AL 2-LEA)]]</f>
        <v>1071</v>
      </c>
      <c r="T2037" s="41">
        <f>Data5[[#This Row],[TOTAL CHELTUIELI LEI]]/Data5[[#This Row],[NUMĂRUL PERSOANELOR ÎNSCRISE ÎN LISTELE ELECTORALE]]</f>
        <v>5.9339513325608344</v>
      </c>
      <c r="U2037" s="41">
        <f>Data5[[#This Row],[TOTAL CHELTUIELI EURO]]/Data5[[#This Row],[NUMĂRUL PERSOANELOR ÎNSCRISE ÎN LISTELE ELECTORALE]]</f>
        <v>1.2259976720647994</v>
      </c>
      <c r="V2037" s="41">
        <f>Data5[[#This Row],[TOTAL CHELTUIELI LEI]]/Data5[[#This Row],[NUMĂRUL PERSOANELOR CARE AU PARTICIPAT LA VOT]]</f>
        <v>9.5630252100840334</v>
      </c>
      <c r="W2037" s="41">
        <f>Data5[[#This Row],[TOTAL CHELTUIELI EURO]]/Data5[[#This Row],[NUMĂRUL PERSOANELOR CARE AU PARTICIPAT LA VOT]]</f>
        <v>1.9757908328513947</v>
      </c>
      <c r="X2037" s="43">
        <v>4.8400999999999996</v>
      </c>
      <c r="Y2037" s="114" t="s">
        <v>2892</v>
      </c>
      <c r="Z2037" s="44">
        <v>5</v>
      </c>
      <c r="AA2037" s="115" t="s">
        <v>3107</v>
      </c>
      <c r="AB2037" s="44">
        <v>1</v>
      </c>
      <c r="AC2037" s="45"/>
    </row>
    <row r="2038" spans="1:29" x14ac:dyDescent="0.2">
      <c r="A2038" s="37">
        <v>2037</v>
      </c>
      <c r="B2038" s="38" t="s">
        <v>356</v>
      </c>
      <c r="C2038" s="39" t="s">
        <v>407</v>
      </c>
      <c r="D2038" s="40">
        <v>44101</v>
      </c>
      <c r="E2038" s="38">
        <v>1</v>
      </c>
      <c r="F2038" s="38"/>
      <c r="G2038" s="38" t="s">
        <v>2</v>
      </c>
      <c r="H2038" s="38" t="s">
        <v>2</v>
      </c>
      <c r="I2038" s="41">
        <v>990</v>
      </c>
      <c r="J2038" s="41">
        <v>12608</v>
      </c>
      <c r="K2038" s="41">
        <v>0</v>
      </c>
      <c r="L2038" s="41">
        <f>SUM(Data5[[#This Row],[CHELTUIELI DE PERSONAL LEI]:[CHELTUIELI DE CAPITAL (ACTIVE NEFINANCIARE ) LEI]])</f>
        <v>13598</v>
      </c>
      <c r="M2038" s="41">
        <f>Data5[[#This Row],[TOTAL CHELTUIELI LEI]]/Data5[[#This Row],[CURS VALUTAR EURO BNR 22 07 2020]]</f>
        <v>2809.4460858246734</v>
      </c>
      <c r="N2038" s="49">
        <v>1342</v>
      </c>
      <c r="O2038" s="54"/>
      <c r="P2038" s="54">
        <v>897</v>
      </c>
      <c r="Q2038" s="54"/>
      <c r="R2038" s="54">
        <f>Data5[[#This Row],[PERSOANE ÎNSCRISE ÎN LISTELE ELECTORALE (TURUL 1)            ]]+Data5[[#This Row],[PERSOANE ÎNSCRISE ÎN LISTELE ELECTORALE (TURUL AL 2-LEA)]]</f>
        <v>1342</v>
      </c>
      <c r="S2038" s="54">
        <f>Data5[[#This Row],[PERSOANE CARE AU PARTICIPAT LA VOT (TURUL 1)]]+Data5[[#This Row],[PERSOANE CARE AU PARTICIPAT LA VOT  (TURUL AL 2-LEA)]]</f>
        <v>897</v>
      </c>
      <c r="T2038" s="41">
        <f>Data5[[#This Row],[TOTAL CHELTUIELI LEI]]/Data5[[#This Row],[NUMĂRUL PERSOANELOR ÎNSCRISE ÎN LISTELE ELECTORALE]]</f>
        <v>10.13263785394933</v>
      </c>
      <c r="U2038" s="41">
        <f>Data5[[#This Row],[TOTAL CHELTUIELI EURO]]/Data5[[#This Row],[NUMĂRUL PERSOANELOR ÎNSCRISE ÎN LISTELE ELECTORALE]]</f>
        <v>2.0934769641018431</v>
      </c>
      <c r="V2038" s="41">
        <f>Data5[[#This Row],[TOTAL CHELTUIELI LEI]]/Data5[[#This Row],[NUMĂRUL PERSOANELOR CARE AU PARTICIPAT LA VOT]]</f>
        <v>15.159420289855072</v>
      </c>
      <c r="W2038" s="41">
        <f>Data5[[#This Row],[TOTAL CHELTUIELI EURO]]/Data5[[#This Row],[NUMĂRUL PERSOANELOR CARE AU PARTICIPAT LA VOT]]</f>
        <v>3.1320469184221555</v>
      </c>
      <c r="X2038" s="43">
        <v>4.8400999999999996</v>
      </c>
      <c r="Y2038" s="114" t="s">
        <v>2898</v>
      </c>
      <c r="Z2038" s="44">
        <v>10</v>
      </c>
      <c r="AA2038" s="115" t="s">
        <v>3108</v>
      </c>
      <c r="AB2038" s="44">
        <v>2</v>
      </c>
      <c r="AC2038" s="45"/>
    </row>
    <row r="2039" spans="1:29" x14ac:dyDescent="0.2">
      <c r="A2039" s="37">
        <v>2038</v>
      </c>
      <c r="B2039" s="38" t="s">
        <v>356</v>
      </c>
      <c r="C2039" s="39" t="s">
        <v>408</v>
      </c>
      <c r="D2039" s="40">
        <v>44101</v>
      </c>
      <c r="E2039" s="38">
        <v>1</v>
      </c>
      <c r="F2039" s="38"/>
      <c r="G2039" s="38" t="s">
        <v>2</v>
      </c>
      <c r="H2039" s="38" t="s">
        <v>2</v>
      </c>
      <c r="I2039" s="41">
        <v>4580</v>
      </c>
      <c r="J2039" s="41">
        <v>5584</v>
      </c>
      <c r="K2039" s="41">
        <v>0</v>
      </c>
      <c r="L2039" s="41">
        <f>SUM(Data5[[#This Row],[CHELTUIELI DE PERSONAL LEI]:[CHELTUIELI DE CAPITAL (ACTIVE NEFINANCIARE ) LEI]])</f>
        <v>10164</v>
      </c>
      <c r="M2039" s="41">
        <f>Data5[[#This Row],[TOTAL CHELTUIELI LEI]]/Data5[[#This Row],[CURS VALUTAR EURO BNR 22 07 2020]]</f>
        <v>2099.9566124666849</v>
      </c>
      <c r="N2039" s="49">
        <v>2485</v>
      </c>
      <c r="O2039" s="54"/>
      <c r="P2039" s="54">
        <v>1413</v>
      </c>
      <c r="Q2039" s="54"/>
      <c r="R2039" s="54">
        <f>Data5[[#This Row],[PERSOANE ÎNSCRISE ÎN LISTELE ELECTORALE (TURUL 1)            ]]+Data5[[#This Row],[PERSOANE ÎNSCRISE ÎN LISTELE ELECTORALE (TURUL AL 2-LEA)]]</f>
        <v>2485</v>
      </c>
      <c r="S2039" s="54">
        <f>Data5[[#This Row],[PERSOANE CARE AU PARTICIPAT LA VOT (TURUL 1)]]+Data5[[#This Row],[PERSOANE CARE AU PARTICIPAT LA VOT  (TURUL AL 2-LEA)]]</f>
        <v>1413</v>
      </c>
      <c r="T2039" s="41">
        <f>Data5[[#This Row],[TOTAL CHELTUIELI LEI]]/Data5[[#This Row],[NUMĂRUL PERSOANELOR ÎNSCRISE ÎN LISTELE ELECTORALE]]</f>
        <v>4.0901408450704224</v>
      </c>
      <c r="U2039" s="41">
        <f>Data5[[#This Row],[TOTAL CHELTUIELI EURO]]/Data5[[#This Row],[NUMĂRUL PERSOANELOR ÎNSCRISE ÎN LISTELE ELECTORALE]]</f>
        <v>0.84505296276325348</v>
      </c>
      <c r="V2039" s="41">
        <f>Data5[[#This Row],[TOTAL CHELTUIELI LEI]]/Data5[[#This Row],[NUMĂRUL PERSOANELOR CARE AU PARTICIPAT LA VOT]]</f>
        <v>7.1932059447983017</v>
      </c>
      <c r="W2039" s="41">
        <f>Data5[[#This Row],[TOTAL CHELTUIELI EURO]]/Data5[[#This Row],[NUMĂRUL PERSOANELOR CARE AU PARTICIPAT LA VOT]]</f>
        <v>1.4861688694031741</v>
      </c>
      <c r="X2039" s="43">
        <v>4.8400999999999996</v>
      </c>
      <c r="Y2039" s="114" t="s">
        <v>2895</v>
      </c>
      <c r="Z2039" s="44">
        <v>4</v>
      </c>
      <c r="AA2039" s="115" t="s">
        <v>3105</v>
      </c>
      <c r="AB2039" s="44">
        <v>0</v>
      </c>
      <c r="AC2039" s="45"/>
    </row>
    <row r="2040" spans="1:29" x14ac:dyDescent="0.2">
      <c r="A2040" s="37">
        <v>2039</v>
      </c>
      <c r="B2040" s="38" t="s">
        <v>356</v>
      </c>
      <c r="C2040" s="39" t="s">
        <v>409</v>
      </c>
      <c r="D2040" s="40">
        <v>44101</v>
      </c>
      <c r="E2040" s="38">
        <v>1</v>
      </c>
      <c r="F2040" s="38"/>
      <c r="G2040" s="38" t="s">
        <v>2</v>
      </c>
      <c r="H2040" s="38" t="s">
        <v>2</v>
      </c>
      <c r="I2040" s="41">
        <v>9800</v>
      </c>
      <c r="J2040" s="41">
        <v>5791.89</v>
      </c>
      <c r="K2040" s="41">
        <v>0</v>
      </c>
      <c r="L2040" s="41">
        <f>SUM(Data5[[#This Row],[CHELTUIELI DE PERSONAL LEI]:[CHELTUIELI DE CAPITAL (ACTIVE NEFINANCIARE ) LEI]])</f>
        <v>15591.89</v>
      </c>
      <c r="M2040" s="41">
        <f>Data5[[#This Row],[TOTAL CHELTUIELI LEI]]/Data5[[#This Row],[CURS VALUTAR EURO BNR 22 07 2020]]</f>
        <v>3221.3983182165657</v>
      </c>
      <c r="N2040" s="49">
        <v>2474</v>
      </c>
      <c r="O2040" s="54"/>
      <c r="P2040" s="54">
        <v>1780</v>
      </c>
      <c r="Q2040" s="54"/>
      <c r="R2040" s="54">
        <f>Data5[[#This Row],[PERSOANE ÎNSCRISE ÎN LISTELE ELECTORALE (TURUL 1)            ]]+Data5[[#This Row],[PERSOANE ÎNSCRISE ÎN LISTELE ELECTORALE (TURUL AL 2-LEA)]]</f>
        <v>2474</v>
      </c>
      <c r="S2040" s="54">
        <f>Data5[[#This Row],[PERSOANE CARE AU PARTICIPAT LA VOT (TURUL 1)]]+Data5[[#This Row],[PERSOANE CARE AU PARTICIPAT LA VOT  (TURUL AL 2-LEA)]]</f>
        <v>1780</v>
      </c>
      <c r="T2040" s="41">
        <f>Data5[[#This Row],[TOTAL CHELTUIELI LEI]]/Data5[[#This Row],[NUMĂRUL PERSOANELOR ÎNSCRISE ÎN LISTELE ELECTORALE]]</f>
        <v>6.3022999191592559</v>
      </c>
      <c r="U2040" s="41">
        <f>Data5[[#This Row],[TOTAL CHELTUIELI EURO]]/Data5[[#This Row],[NUMĂRUL PERSOANELOR ÎNSCRISE ÎN LISTELE ELECTORALE]]</f>
        <v>1.3021011795539879</v>
      </c>
      <c r="V2040" s="41">
        <f>Data5[[#This Row],[TOTAL CHELTUIELI LEI]]/Data5[[#This Row],[NUMĂRUL PERSOANELOR CARE AU PARTICIPAT LA VOT]]</f>
        <v>8.7594887640449439</v>
      </c>
      <c r="W2040" s="41">
        <f>Data5[[#This Row],[TOTAL CHELTUIELI EURO]]/Data5[[#This Row],[NUMĂRUL PERSOANELOR CARE AU PARTICIPAT LA VOT]]</f>
        <v>1.8097743360767222</v>
      </c>
      <c r="X2040" s="43">
        <v>4.8400999999999996</v>
      </c>
      <c r="Y2040" s="114" t="s">
        <v>2889</v>
      </c>
      <c r="Z2040" s="44">
        <v>6</v>
      </c>
      <c r="AA2040" s="115" t="s">
        <v>3107</v>
      </c>
      <c r="AB2040" s="44">
        <v>1</v>
      </c>
      <c r="AC2040" s="45"/>
    </row>
    <row r="2041" spans="1:29" x14ac:dyDescent="0.2">
      <c r="A2041" s="37">
        <v>2040</v>
      </c>
      <c r="B2041" s="38" t="s">
        <v>356</v>
      </c>
      <c r="C2041" s="39" t="s">
        <v>410</v>
      </c>
      <c r="D2041" s="40">
        <v>44101</v>
      </c>
      <c r="E2041" s="38">
        <v>1</v>
      </c>
      <c r="F2041" s="38"/>
      <c r="G2041" s="38" t="s">
        <v>2</v>
      </c>
      <c r="H2041" s="38" t="s">
        <v>2</v>
      </c>
      <c r="I2041" s="41">
        <v>600</v>
      </c>
      <c r="J2041" s="41">
        <v>4252</v>
      </c>
      <c r="K2041" s="41">
        <v>0</v>
      </c>
      <c r="L2041" s="41">
        <f>SUM(Data5[[#This Row],[CHELTUIELI DE PERSONAL LEI]:[CHELTUIELI DE CAPITAL (ACTIVE NEFINANCIARE ) LEI]])</f>
        <v>4852</v>
      </c>
      <c r="M2041" s="41">
        <f>Data5[[#This Row],[TOTAL CHELTUIELI LEI]]/Data5[[#This Row],[CURS VALUTAR EURO BNR 22 07 2020]]</f>
        <v>1002.4586268878743</v>
      </c>
      <c r="N2041" s="49">
        <v>3384</v>
      </c>
      <c r="O2041" s="54"/>
      <c r="P2041" s="54">
        <v>1771</v>
      </c>
      <c r="Q2041" s="54"/>
      <c r="R2041" s="54">
        <f>Data5[[#This Row],[PERSOANE ÎNSCRISE ÎN LISTELE ELECTORALE (TURUL 1)            ]]+Data5[[#This Row],[PERSOANE ÎNSCRISE ÎN LISTELE ELECTORALE (TURUL AL 2-LEA)]]</f>
        <v>3384</v>
      </c>
      <c r="S2041" s="54">
        <f>Data5[[#This Row],[PERSOANE CARE AU PARTICIPAT LA VOT (TURUL 1)]]+Data5[[#This Row],[PERSOANE CARE AU PARTICIPAT LA VOT  (TURUL AL 2-LEA)]]</f>
        <v>1771</v>
      </c>
      <c r="T2041" s="41">
        <f>Data5[[#This Row],[TOTAL CHELTUIELI LEI]]/Data5[[#This Row],[NUMĂRUL PERSOANELOR ÎNSCRISE ÎN LISTELE ELECTORALE]]</f>
        <v>1.4338061465721039</v>
      </c>
      <c r="U2041" s="41">
        <f>Data5[[#This Row],[TOTAL CHELTUIELI EURO]]/Data5[[#This Row],[NUMĂRUL PERSOANELOR ÎNSCRISE ÎN LISTELE ELECTORALE]]</f>
        <v>0.29623481882029384</v>
      </c>
      <c r="V2041" s="41">
        <f>Data5[[#This Row],[TOTAL CHELTUIELI LEI]]/Data5[[#This Row],[NUMĂRUL PERSOANELOR CARE AU PARTICIPAT LA VOT]]</f>
        <v>2.7396950875211745</v>
      </c>
      <c r="W2041" s="41">
        <f>Data5[[#This Row],[TOTAL CHELTUIELI EURO]]/Data5[[#This Row],[NUMĂRUL PERSOANELOR CARE AU PARTICIPAT LA VOT]]</f>
        <v>0.56604100897113174</v>
      </c>
      <c r="X2041" s="43">
        <v>4.8400999999999996</v>
      </c>
      <c r="Y2041" s="114" t="s">
        <v>2894</v>
      </c>
      <c r="Z2041" s="44">
        <v>1</v>
      </c>
      <c r="AA2041" s="115" t="s">
        <v>3105</v>
      </c>
      <c r="AB2041" s="44">
        <v>0</v>
      </c>
      <c r="AC2041" s="45"/>
    </row>
    <row r="2042" spans="1:29" x14ac:dyDescent="0.2">
      <c r="A2042" s="37">
        <v>2041</v>
      </c>
      <c r="B2042" s="38" t="s">
        <v>356</v>
      </c>
      <c r="C2042" s="39" t="s">
        <v>411</v>
      </c>
      <c r="D2042" s="40">
        <v>44101</v>
      </c>
      <c r="E2042" s="38">
        <v>1</v>
      </c>
      <c r="F2042" s="38"/>
      <c r="G2042" s="38" t="s">
        <v>2</v>
      </c>
      <c r="H2042" s="38" t="s">
        <v>2</v>
      </c>
      <c r="I2042" s="41">
        <v>3360</v>
      </c>
      <c r="J2042" s="41">
        <v>13946</v>
      </c>
      <c r="K2042" s="41">
        <v>0</v>
      </c>
      <c r="L2042" s="41">
        <f>SUM(Data5[[#This Row],[CHELTUIELI DE PERSONAL LEI]:[CHELTUIELI DE CAPITAL (ACTIVE NEFINANCIARE ) LEI]])</f>
        <v>17306</v>
      </c>
      <c r="M2042" s="41">
        <f>Data5[[#This Row],[TOTAL CHELTUIELI LEI]]/Data5[[#This Row],[CURS VALUTAR EURO BNR 22 07 2020]]</f>
        <v>3575.5459597942195</v>
      </c>
      <c r="N2042" s="49">
        <v>1331</v>
      </c>
      <c r="O2042" s="54"/>
      <c r="P2042" s="54">
        <v>991</v>
      </c>
      <c r="Q2042" s="54"/>
      <c r="R2042" s="54">
        <f>Data5[[#This Row],[PERSOANE ÎNSCRISE ÎN LISTELE ELECTORALE (TURUL 1)            ]]+Data5[[#This Row],[PERSOANE ÎNSCRISE ÎN LISTELE ELECTORALE (TURUL AL 2-LEA)]]</f>
        <v>1331</v>
      </c>
      <c r="S2042" s="54">
        <f>Data5[[#This Row],[PERSOANE CARE AU PARTICIPAT LA VOT (TURUL 1)]]+Data5[[#This Row],[PERSOANE CARE AU PARTICIPAT LA VOT  (TURUL AL 2-LEA)]]</f>
        <v>991</v>
      </c>
      <c r="T2042" s="41">
        <f>Data5[[#This Row],[TOTAL CHELTUIELI LEI]]/Data5[[#This Row],[NUMĂRUL PERSOANELOR ÎNSCRISE ÎN LISTELE ELECTORALE]]</f>
        <v>13.002253944402705</v>
      </c>
      <c r="U2042" s="41">
        <f>Data5[[#This Row],[TOTAL CHELTUIELI EURO]]/Data5[[#This Row],[NUMĂRUL PERSOANELOR ÎNSCRISE ÎN LISTELE ELECTORALE]]</f>
        <v>2.6863606008972347</v>
      </c>
      <c r="V2042" s="41">
        <f>Data5[[#This Row],[TOTAL CHELTUIELI LEI]]/Data5[[#This Row],[NUMĂRUL PERSOANELOR CARE AU PARTICIPAT LA VOT]]</f>
        <v>17.463168516649848</v>
      </c>
      <c r="W2042" s="41">
        <f>Data5[[#This Row],[TOTAL CHELTUIELI EURO]]/Data5[[#This Row],[NUMĂRUL PERSOANELOR CARE AU PARTICIPAT LA VOT]]</f>
        <v>3.6080181229003223</v>
      </c>
      <c r="X2042" s="43">
        <v>4.8400999999999996</v>
      </c>
      <c r="Y2042" s="114" t="s">
        <v>2906</v>
      </c>
      <c r="Z2042" s="44">
        <v>13</v>
      </c>
      <c r="AA2042" s="115" t="s">
        <v>3108</v>
      </c>
      <c r="AB2042" s="44">
        <v>2</v>
      </c>
      <c r="AC2042" s="45"/>
    </row>
    <row r="2043" spans="1:29" x14ac:dyDescent="0.2">
      <c r="A2043" s="37">
        <v>2042</v>
      </c>
      <c r="B2043" s="38" t="s">
        <v>356</v>
      </c>
      <c r="C2043" s="39" t="s">
        <v>412</v>
      </c>
      <c r="D2043" s="40">
        <v>44101</v>
      </c>
      <c r="E2043" s="38">
        <v>1</v>
      </c>
      <c r="F2043" s="38"/>
      <c r="G2043" s="38" t="s">
        <v>2</v>
      </c>
      <c r="H2043" s="38" t="s">
        <v>2</v>
      </c>
      <c r="I2043" s="41">
        <v>3080</v>
      </c>
      <c r="J2043" s="41">
        <v>5680.45</v>
      </c>
      <c r="K2043" s="41">
        <v>0</v>
      </c>
      <c r="L2043" s="41">
        <f>SUM(Data5[[#This Row],[CHELTUIELI DE PERSONAL LEI]:[CHELTUIELI DE CAPITAL (ACTIVE NEFINANCIARE ) LEI]])</f>
        <v>8760.4500000000007</v>
      </c>
      <c r="M2043" s="41">
        <f>Data5[[#This Row],[TOTAL CHELTUIELI LEI]]/Data5[[#This Row],[CURS VALUTAR EURO BNR 22 07 2020]]</f>
        <v>1809.9729344435036</v>
      </c>
      <c r="N2043" s="49">
        <v>1793</v>
      </c>
      <c r="O2043" s="54"/>
      <c r="P2043" s="54">
        <v>1179</v>
      </c>
      <c r="Q2043" s="54"/>
      <c r="R2043" s="54">
        <f>Data5[[#This Row],[PERSOANE ÎNSCRISE ÎN LISTELE ELECTORALE (TURUL 1)            ]]+Data5[[#This Row],[PERSOANE ÎNSCRISE ÎN LISTELE ELECTORALE (TURUL AL 2-LEA)]]</f>
        <v>1793</v>
      </c>
      <c r="S2043" s="54">
        <f>Data5[[#This Row],[PERSOANE CARE AU PARTICIPAT LA VOT (TURUL 1)]]+Data5[[#This Row],[PERSOANE CARE AU PARTICIPAT LA VOT  (TURUL AL 2-LEA)]]</f>
        <v>1179</v>
      </c>
      <c r="T2043" s="41">
        <f>Data5[[#This Row],[TOTAL CHELTUIELI LEI]]/Data5[[#This Row],[NUMĂRUL PERSOANELOR ÎNSCRISE ÎN LISTELE ELECTORALE]]</f>
        <v>4.8859174567763528</v>
      </c>
      <c r="U2043" s="41">
        <f>Data5[[#This Row],[TOTAL CHELTUIELI EURO]]/Data5[[#This Row],[NUMĂRUL PERSOANELOR ÎNSCRISE ÎN LISTELE ELECTORALE]]</f>
        <v>1.0094662211062486</v>
      </c>
      <c r="V2043" s="41">
        <f>Data5[[#This Row],[TOTAL CHELTUIELI LEI]]/Data5[[#This Row],[NUMĂRUL PERSOANELOR CARE AU PARTICIPAT LA VOT]]</f>
        <v>7.4304071246819348</v>
      </c>
      <c r="W2043" s="41">
        <f>Data5[[#This Row],[TOTAL CHELTUIELI EURO]]/Data5[[#This Row],[NUMĂRUL PERSOANELOR CARE AU PARTICIPAT LA VOT]]</f>
        <v>1.5351763650920303</v>
      </c>
      <c r="X2043" s="43">
        <v>4.8400999999999996</v>
      </c>
      <c r="Y2043" s="114" t="s">
        <v>2895</v>
      </c>
      <c r="Z2043" s="44">
        <v>4</v>
      </c>
      <c r="AA2043" s="115" t="s">
        <v>3107</v>
      </c>
      <c r="AB2043" s="44">
        <v>1</v>
      </c>
      <c r="AC2043" s="45"/>
    </row>
    <row r="2044" spans="1:29" x14ac:dyDescent="0.2">
      <c r="A2044" s="37">
        <v>2043</v>
      </c>
      <c r="B2044" s="38" t="s">
        <v>356</v>
      </c>
      <c r="C2044" s="39" t="s">
        <v>413</v>
      </c>
      <c r="D2044" s="40">
        <v>44101</v>
      </c>
      <c r="E2044" s="38">
        <v>1</v>
      </c>
      <c r="F2044" s="38"/>
      <c r="G2044" s="38" t="s">
        <v>2</v>
      </c>
      <c r="H2044" s="38" t="s">
        <v>2</v>
      </c>
      <c r="I2044" s="41">
        <v>5440</v>
      </c>
      <c r="J2044" s="41">
        <v>7824</v>
      </c>
      <c r="K2044" s="41">
        <v>0</v>
      </c>
      <c r="L2044" s="41">
        <f>SUM(Data5[[#This Row],[CHELTUIELI DE PERSONAL LEI]:[CHELTUIELI DE CAPITAL (ACTIVE NEFINANCIARE ) LEI]])</f>
        <v>13264</v>
      </c>
      <c r="M2044" s="41">
        <f>Data5[[#This Row],[TOTAL CHELTUIELI LEI]]/Data5[[#This Row],[CURS VALUTAR EURO BNR 22 07 2020]]</f>
        <v>2740.4392471229935</v>
      </c>
      <c r="N2044" s="49">
        <v>1984</v>
      </c>
      <c r="O2044" s="54"/>
      <c r="P2044" s="54">
        <v>1245</v>
      </c>
      <c r="Q2044" s="54"/>
      <c r="R2044" s="54">
        <f>Data5[[#This Row],[PERSOANE ÎNSCRISE ÎN LISTELE ELECTORALE (TURUL 1)            ]]+Data5[[#This Row],[PERSOANE ÎNSCRISE ÎN LISTELE ELECTORALE (TURUL AL 2-LEA)]]</f>
        <v>1984</v>
      </c>
      <c r="S2044" s="54">
        <f>Data5[[#This Row],[PERSOANE CARE AU PARTICIPAT LA VOT (TURUL 1)]]+Data5[[#This Row],[PERSOANE CARE AU PARTICIPAT LA VOT  (TURUL AL 2-LEA)]]</f>
        <v>1245</v>
      </c>
      <c r="T2044" s="41">
        <f>Data5[[#This Row],[TOTAL CHELTUIELI LEI]]/Data5[[#This Row],[NUMĂRUL PERSOANELOR ÎNSCRISE ÎN LISTELE ELECTORALE]]</f>
        <v>6.685483870967742</v>
      </c>
      <c r="U2044" s="41">
        <f>Data5[[#This Row],[TOTAL CHELTUIELI EURO]]/Data5[[#This Row],[NUMĂRUL PERSOANELOR ÎNSCRISE ÎN LISTELE ELECTORALE]]</f>
        <v>1.3812697818160249</v>
      </c>
      <c r="V2044" s="41">
        <f>Data5[[#This Row],[TOTAL CHELTUIELI LEI]]/Data5[[#This Row],[NUMĂRUL PERSOANELOR CARE AU PARTICIPAT LA VOT]]</f>
        <v>10.653815261044176</v>
      </c>
      <c r="W2044" s="41">
        <f>Data5[[#This Row],[TOTAL CHELTUIELI EURO]]/Data5[[#This Row],[NUMĂRUL PERSOANELOR CARE AU PARTICIPAT LA VOT]]</f>
        <v>2.201156021785537</v>
      </c>
      <c r="X2044" s="43">
        <v>4.8400999999999996</v>
      </c>
      <c r="Y2044" s="114" t="s">
        <v>2889</v>
      </c>
      <c r="Z2044" s="44">
        <v>6</v>
      </c>
      <c r="AA2044" s="115" t="s">
        <v>3107</v>
      </c>
      <c r="AB2044" s="44">
        <v>1</v>
      </c>
      <c r="AC2044" s="45"/>
    </row>
    <row r="2045" spans="1:29" x14ac:dyDescent="0.2">
      <c r="A2045" s="37">
        <v>2044</v>
      </c>
      <c r="B2045" s="38" t="s">
        <v>356</v>
      </c>
      <c r="C2045" s="39" t="s">
        <v>414</v>
      </c>
      <c r="D2045" s="40">
        <v>44101</v>
      </c>
      <c r="E2045" s="38">
        <v>1</v>
      </c>
      <c r="F2045" s="38"/>
      <c r="G2045" s="38" t="s">
        <v>2</v>
      </c>
      <c r="H2045" s="38" t="s">
        <v>2</v>
      </c>
      <c r="I2045" s="41">
        <v>6606</v>
      </c>
      <c r="J2045" s="41">
        <v>508</v>
      </c>
      <c r="K2045" s="41">
        <v>0</v>
      </c>
      <c r="L2045" s="41">
        <f>SUM(Data5[[#This Row],[CHELTUIELI DE PERSONAL LEI]:[CHELTUIELI DE CAPITAL (ACTIVE NEFINANCIARE ) LEI]])</f>
        <v>7114</v>
      </c>
      <c r="M2045" s="41">
        <f>Data5[[#This Row],[TOTAL CHELTUIELI LEI]]/Data5[[#This Row],[CURS VALUTAR EURO BNR 22 07 2020]]</f>
        <v>1469.8043428854776</v>
      </c>
      <c r="N2045" s="49">
        <v>749</v>
      </c>
      <c r="O2045" s="54"/>
      <c r="P2045" s="54">
        <v>600</v>
      </c>
      <c r="Q2045" s="54"/>
      <c r="R2045" s="54">
        <f>Data5[[#This Row],[PERSOANE ÎNSCRISE ÎN LISTELE ELECTORALE (TURUL 1)            ]]+Data5[[#This Row],[PERSOANE ÎNSCRISE ÎN LISTELE ELECTORALE (TURUL AL 2-LEA)]]</f>
        <v>749</v>
      </c>
      <c r="S2045" s="54">
        <f>Data5[[#This Row],[PERSOANE CARE AU PARTICIPAT LA VOT (TURUL 1)]]+Data5[[#This Row],[PERSOANE CARE AU PARTICIPAT LA VOT  (TURUL AL 2-LEA)]]</f>
        <v>600</v>
      </c>
      <c r="T2045" s="41">
        <f>Data5[[#This Row],[TOTAL CHELTUIELI LEI]]/Data5[[#This Row],[NUMĂRUL PERSOANELOR ÎNSCRISE ÎN LISTELE ELECTORALE]]</f>
        <v>9.49799732977303</v>
      </c>
      <c r="U2045" s="41">
        <f>Data5[[#This Row],[TOTAL CHELTUIELI EURO]]/Data5[[#This Row],[NUMĂRUL PERSOANELOR ÎNSCRISE ÎN LISTELE ELECTORALE]]</f>
        <v>1.9623555979779408</v>
      </c>
      <c r="V2045" s="41">
        <f>Data5[[#This Row],[TOTAL CHELTUIELI LEI]]/Data5[[#This Row],[NUMĂRUL PERSOANELOR CARE AU PARTICIPAT LA VOT]]</f>
        <v>11.856666666666667</v>
      </c>
      <c r="W2045" s="41">
        <f>Data5[[#This Row],[TOTAL CHELTUIELI EURO]]/Data5[[#This Row],[NUMĂRUL PERSOANELOR CARE AU PARTICIPAT LA VOT]]</f>
        <v>2.4496739048091292</v>
      </c>
      <c r="X2045" s="43">
        <v>4.8400999999999996</v>
      </c>
      <c r="Y2045" s="114" t="s">
        <v>2887</v>
      </c>
      <c r="Z2045" s="44">
        <v>9</v>
      </c>
      <c r="AA2045" s="115" t="s">
        <v>3107</v>
      </c>
      <c r="AB2045" s="44">
        <v>1</v>
      </c>
      <c r="AC2045" s="45"/>
    </row>
    <row r="2046" spans="1:29" x14ac:dyDescent="0.2">
      <c r="A2046" s="37">
        <v>2045</v>
      </c>
      <c r="B2046" s="38" t="s">
        <v>356</v>
      </c>
      <c r="C2046" s="39" t="s">
        <v>415</v>
      </c>
      <c r="D2046" s="40">
        <v>44101</v>
      </c>
      <c r="E2046" s="38">
        <v>1</v>
      </c>
      <c r="F2046" s="38"/>
      <c r="G2046" s="38" t="s">
        <v>2</v>
      </c>
      <c r="H2046" s="38" t="s">
        <v>2</v>
      </c>
      <c r="I2046" s="41">
        <v>9292</v>
      </c>
      <c r="J2046" s="41">
        <v>2714</v>
      </c>
      <c r="K2046" s="41">
        <v>0</v>
      </c>
      <c r="L2046" s="41">
        <f>SUM(Data5[[#This Row],[CHELTUIELI DE PERSONAL LEI]:[CHELTUIELI DE CAPITAL (ACTIVE NEFINANCIARE ) LEI]])</f>
        <v>12006</v>
      </c>
      <c r="M2046" s="41">
        <f>Data5[[#This Row],[TOTAL CHELTUIELI LEI]]/Data5[[#This Row],[CURS VALUTAR EURO BNR 22 07 2020]]</f>
        <v>2480.5272618334334</v>
      </c>
      <c r="N2046" s="49">
        <v>1782</v>
      </c>
      <c r="O2046" s="54"/>
      <c r="P2046" s="54">
        <v>1206</v>
      </c>
      <c r="Q2046" s="54"/>
      <c r="R2046" s="54">
        <f>Data5[[#This Row],[PERSOANE ÎNSCRISE ÎN LISTELE ELECTORALE (TURUL 1)            ]]+Data5[[#This Row],[PERSOANE ÎNSCRISE ÎN LISTELE ELECTORALE (TURUL AL 2-LEA)]]</f>
        <v>1782</v>
      </c>
      <c r="S2046" s="54">
        <f>Data5[[#This Row],[PERSOANE CARE AU PARTICIPAT LA VOT (TURUL 1)]]+Data5[[#This Row],[PERSOANE CARE AU PARTICIPAT LA VOT  (TURUL AL 2-LEA)]]</f>
        <v>1206</v>
      </c>
      <c r="T2046" s="41">
        <f>Data5[[#This Row],[TOTAL CHELTUIELI LEI]]/Data5[[#This Row],[NUMĂRUL PERSOANELOR ÎNSCRISE ÎN LISTELE ELECTORALE]]</f>
        <v>6.737373737373737</v>
      </c>
      <c r="U2046" s="41">
        <f>Data5[[#This Row],[TOTAL CHELTUIELI EURO]]/Data5[[#This Row],[NUMĂRUL PERSOANELOR ÎNSCRISE ÎN LISTELE ELECTORALE]]</f>
        <v>1.3919906070894688</v>
      </c>
      <c r="V2046" s="41">
        <f>Data5[[#This Row],[TOTAL CHELTUIELI LEI]]/Data5[[#This Row],[NUMĂRUL PERSOANELOR CARE AU PARTICIPAT LA VOT]]</f>
        <v>9.9552238805970141</v>
      </c>
      <c r="W2046" s="41">
        <f>Data5[[#This Row],[TOTAL CHELTUIELI EURO]]/Data5[[#This Row],[NUMĂRUL PERSOANELOR CARE AU PARTICIPAT LA VOT]]</f>
        <v>2.0568219418187672</v>
      </c>
      <c r="X2046" s="43">
        <v>4.8400999999999996</v>
      </c>
      <c r="Y2046" s="114" t="s">
        <v>2889</v>
      </c>
      <c r="Z2046" s="44">
        <v>6</v>
      </c>
      <c r="AA2046" s="115" t="s">
        <v>3107</v>
      </c>
      <c r="AB2046" s="44">
        <v>1</v>
      </c>
      <c r="AC2046" s="45"/>
    </row>
    <row r="2047" spans="1:29" x14ac:dyDescent="0.2">
      <c r="A2047" s="37">
        <v>2046</v>
      </c>
      <c r="B2047" s="38" t="s">
        <v>356</v>
      </c>
      <c r="C2047" s="39" t="s">
        <v>416</v>
      </c>
      <c r="D2047" s="40">
        <v>44101</v>
      </c>
      <c r="E2047" s="38">
        <v>1</v>
      </c>
      <c r="F2047" s="38"/>
      <c r="G2047" s="38" t="s">
        <v>2</v>
      </c>
      <c r="H2047" s="38" t="s">
        <v>2</v>
      </c>
      <c r="I2047" s="41">
        <v>1082</v>
      </c>
      <c r="J2047" s="41">
        <v>9826</v>
      </c>
      <c r="K2047" s="41">
        <v>0</v>
      </c>
      <c r="L2047" s="41">
        <f>SUM(Data5[[#This Row],[CHELTUIELI DE PERSONAL LEI]:[CHELTUIELI DE CAPITAL (ACTIVE NEFINANCIARE ) LEI]])</f>
        <v>10908</v>
      </c>
      <c r="M2047" s="41">
        <f>Data5[[#This Row],[TOTAL CHELTUIELI LEI]]/Data5[[#This Row],[CURS VALUTAR EURO BNR 22 07 2020]]</f>
        <v>2253.6724447841989</v>
      </c>
      <c r="N2047" s="49">
        <v>1566</v>
      </c>
      <c r="O2047" s="54"/>
      <c r="P2047" s="54">
        <v>1073</v>
      </c>
      <c r="Q2047" s="54"/>
      <c r="R2047" s="54">
        <f>Data5[[#This Row],[PERSOANE ÎNSCRISE ÎN LISTELE ELECTORALE (TURUL 1)            ]]+Data5[[#This Row],[PERSOANE ÎNSCRISE ÎN LISTELE ELECTORALE (TURUL AL 2-LEA)]]</f>
        <v>1566</v>
      </c>
      <c r="S2047" s="54">
        <f>Data5[[#This Row],[PERSOANE CARE AU PARTICIPAT LA VOT (TURUL 1)]]+Data5[[#This Row],[PERSOANE CARE AU PARTICIPAT LA VOT  (TURUL AL 2-LEA)]]</f>
        <v>1073</v>
      </c>
      <c r="T2047" s="41">
        <f>Data5[[#This Row],[TOTAL CHELTUIELI LEI]]/Data5[[#This Row],[NUMĂRUL PERSOANELOR ÎNSCRISE ÎN LISTELE ELECTORALE]]</f>
        <v>6.9655172413793105</v>
      </c>
      <c r="U2047" s="41">
        <f>Data5[[#This Row],[TOTAL CHELTUIELI EURO]]/Data5[[#This Row],[NUMĂRUL PERSOANELOR ÎNSCRISE ÎN LISTELE ELECTORALE]]</f>
        <v>1.4391267208072789</v>
      </c>
      <c r="V2047" s="41">
        <f>Data5[[#This Row],[TOTAL CHELTUIELI LEI]]/Data5[[#This Row],[NUMĂRUL PERSOANELOR CARE AU PARTICIPAT LA VOT]]</f>
        <v>10.165890027958994</v>
      </c>
      <c r="W2047" s="41">
        <f>Data5[[#This Row],[TOTAL CHELTUIELI EURO]]/Data5[[#This Row],[NUMĂRUL PERSOANELOR CARE AU PARTICIPAT LA VOT]]</f>
        <v>2.1003471060430559</v>
      </c>
      <c r="X2047" s="43">
        <v>4.8400999999999996</v>
      </c>
      <c r="Y2047" s="114" t="s">
        <v>2889</v>
      </c>
      <c r="Z2047" s="44">
        <v>6</v>
      </c>
      <c r="AA2047" s="115" t="s">
        <v>3107</v>
      </c>
      <c r="AB2047" s="44">
        <v>1</v>
      </c>
      <c r="AC2047" s="45"/>
    </row>
    <row r="2048" spans="1:29" x14ac:dyDescent="0.2">
      <c r="A2048" s="37">
        <v>2047</v>
      </c>
      <c r="B2048" s="38" t="s">
        <v>356</v>
      </c>
      <c r="C2048" s="39" t="s">
        <v>417</v>
      </c>
      <c r="D2048" s="40">
        <v>44101</v>
      </c>
      <c r="E2048" s="38">
        <v>1</v>
      </c>
      <c r="F2048" s="38"/>
      <c r="G2048" s="38" t="s">
        <v>2</v>
      </c>
      <c r="H2048" s="38" t="s">
        <v>2</v>
      </c>
      <c r="I2048" s="41">
        <v>3400</v>
      </c>
      <c r="J2048" s="41">
        <v>12715</v>
      </c>
      <c r="K2048" s="41">
        <v>0</v>
      </c>
      <c r="L2048" s="41">
        <f>SUM(Data5[[#This Row],[CHELTUIELI DE PERSONAL LEI]:[CHELTUIELI DE CAPITAL (ACTIVE NEFINANCIARE ) LEI]])</f>
        <v>16115</v>
      </c>
      <c r="M2048" s="41">
        <f>Data5[[#This Row],[TOTAL CHELTUIELI LEI]]/Data5[[#This Row],[CURS VALUTAR EURO BNR 22 07 2020]]</f>
        <v>3329.4766637052958</v>
      </c>
      <c r="N2048" s="49">
        <v>2007</v>
      </c>
      <c r="O2048" s="54"/>
      <c r="P2048" s="54">
        <v>1373</v>
      </c>
      <c r="Q2048" s="54"/>
      <c r="R2048" s="54">
        <f>Data5[[#This Row],[PERSOANE ÎNSCRISE ÎN LISTELE ELECTORALE (TURUL 1)            ]]+Data5[[#This Row],[PERSOANE ÎNSCRISE ÎN LISTELE ELECTORALE (TURUL AL 2-LEA)]]</f>
        <v>2007</v>
      </c>
      <c r="S2048" s="54">
        <f>Data5[[#This Row],[PERSOANE CARE AU PARTICIPAT LA VOT (TURUL 1)]]+Data5[[#This Row],[PERSOANE CARE AU PARTICIPAT LA VOT  (TURUL AL 2-LEA)]]</f>
        <v>1373</v>
      </c>
      <c r="T2048" s="41">
        <f>Data5[[#This Row],[TOTAL CHELTUIELI LEI]]/Data5[[#This Row],[NUMĂRUL PERSOANELOR ÎNSCRISE ÎN LISTELE ELECTORALE]]</f>
        <v>8.0293971101145996</v>
      </c>
      <c r="U2048" s="41">
        <f>Data5[[#This Row],[TOTAL CHELTUIELI EURO]]/Data5[[#This Row],[NUMĂRUL PERSOANELOR ÎNSCRISE ÎN LISTELE ELECTORALE]]</f>
        <v>1.6589320696090164</v>
      </c>
      <c r="V2048" s="41">
        <f>Data5[[#This Row],[TOTAL CHELTUIELI LEI]]/Data5[[#This Row],[NUMĂRUL PERSOANELOR CARE AU PARTICIPAT LA VOT]]</f>
        <v>11.737072104879825</v>
      </c>
      <c r="W2048" s="41">
        <f>Data5[[#This Row],[TOTAL CHELTUIELI EURO]]/Data5[[#This Row],[NUMĂRUL PERSOANELOR CARE AU PARTICIPAT LA VOT]]</f>
        <v>2.4249647951240321</v>
      </c>
      <c r="X2048" s="43">
        <v>4.8400999999999996</v>
      </c>
      <c r="Y2048" s="114" t="s">
        <v>2896</v>
      </c>
      <c r="Z2048" s="44">
        <v>8</v>
      </c>
      <c r="AA2048" s="115" t="s">
        <v>3107</v>
      </c>
      <c r="AB2048" s="44">
        <v>1</v>
      </c>
      <c r="AC2048" s="45"/>
    </row>
    <row r="2049" spans="1:29" x14ac:dyDescent="0.2">
      <c r="A2049" s="37">
        <v>2048</v>
      </c>
      <c r="B2049" s="38" t="s">
        <v>356</v>
      </c>
      <c r="C2049" s="39" t="s">
        <v>418</v>
      </c>
      <c r="D2049" s="40">
        <v>44101</v>
      </c>
      <c r="E2049" s="38">
        <v>1</v>
      </c>
      <c r="F2049" s="38"/>
      <c r="G2049" s="38" t="s">
        <v>2</v>
      </c>
      <c r="H2049" s="38" t="s">
        <v>2</v>
      </c>
      <c r="I2049" s="41">
        <v>1800</v>
      </c>
      <c r="J2049" s="41">
        <v>10185.27</v>
      </c>
      <c r="K2049" s="41">
        <v>0</v>
      </c>
      <c r="L2049" s="41">
        <f>SUM(Data5[[#This Row],[CHELTUIELI DE PERSONAL LEI]:[CHELTUIELI DE CAPITAL (ACTIVE NEFINANCIARE ) LEI]])</f>
        <v>11985.27</v>
      </c>
      <c r="M2049" s="41">
        <f>Data5[[#This Row],[TOTAL CHELTUIELI LEI]]/Data5[[#This Row],[CURS VALUTAR EURO BNR 22 07 2020]]</f>
        <v>2476.2442924732964</v>
      </c>
      <c r="N2049" s="49">
        <v>1915</v>
      </c>
      <c r="O2049" s="54"/>
      <c r="P2049" s="54">
        <v>1279</v>
      </c>
      <c r="Q2049" s="54"/>
      <c r="R2049" s="54">
        <f>Data5[[#This Row],[PERSOANE ÎNSCRISE ÎN LISTELE ELECTORALE (TURUL 1)            ]]+Data5[[#This Row],[PERSOANE ÎNSCRISE ÎN LISTELE ELECTORALE (TURUL AL 2-LEA)]]</f>
        <v>1915</v>
      </c>
      <c r="S2049" s="54">
        <f>Data5[[#This Row],[PERSOANE CARE AU PARTICIPAT LA VOT (TURUL 1)]]+Data5[[#This Row],[PERSOANE CARE AU PARTICIPAT LA VOT  (TURUL AL 2-LEA)]]</f>
        <v>1279</v>
      </c>
      <c r="T2049" s="41">
        <f>Data5[[#This Row],[TOTAL CHELTUIELI LEI]]/Data5[[#This Row],[NUMĂRUL PERSOANELOR ÎNSCRISE ÎN LISTELE ELECTORALE]]</f>
        <v>6.2586266318537858</v>
      </c>
      <c r="U2049" s="41">
        <f>Data5[[#This Row],[TOTAL CHELTUIELI EURO]]/Data5[[#This Row],[NUMĂRUL PERSOANELOR ÎNSCRISE ÎN LISTELE ELECTORALE]]</f>
        <v>1.2930779595160817</v>
      </c>
      <c r="V2049" s="41">
        <f>Data5[[#This Row],[TOTAL CHELTUIELI LEI]]/Data5[[#This Row],[NUMĂRUL PERSOANELOR CARE AU PARTICIPAT LA VOT]]</f>
        <v>9.3708131352619244</v>
      </c>
      <c r="W2049" s="41">
        <f>Data5[[#This Row],[TOTAL CHELTUIELI EURO]]/Data5[[#This Row],[NUMĂRUL PERSOANELOR CARE AU PARTICIPAT LA VOT]]</f>
        <v>1.9360784147562911</v>
      </c>
      <c r="X2049" s="43">
        <v>4.8400999999999996</v>
      </c>
      <c r="Y2049" s="114" t="s">
        <v>2889</v>
      </c>
      <c r="Z2049" s="44">
        <v>6</v>
      </c>
      <c r="AA2049" s="115" t="s">
        <v>3107</v>
      </c>
      <c r="AB2049" s="44">
        <v>1</v>
      </c>
      <c r="AC2049" s="45"/>
    </row>
    <row r="2050" spans="1:29" x14ac:dyDescent="0.2">
      <c r="A2050" s="37">
        <v>2049</v>
      </c>
      <c r="B2050" s="38" t="s">
        <v>356</v>
      </c>
      <c r="C2050" s="39" t="s">
        <v>328</v>
      </c>
      <c r="D2050" s="40">
        <v>44101</v>
      </c>
      <c r="E2050" s="38">
        <v>1</v>
      </c>
      <c r="F2050" s="38"/>
      <c r="G2050" s="38" t="s">
        <v>2</v>
      </c>
      <c r="H2050" s="38" t="s">
        <v>2</v>
      </c>
      <c r="I2050" s="41">
        <v>3000</v>
      </c>
      <c r="J2050" s="41">
        <v>42324</v>
      </c>
      <c r="K2050" s="41">
        <v>0</v>
      </c>
      <c r="L2050" s="41">
        <f>SUM(Data5[[#This Row],[CHELTUIELI DE PERSONAL LEI]:[CHELTUIELI DE CAPITAL (ACTIVE NEFINANCIARE ) LEI]])</f>
        <v>45324</v>
      </c>
      <c r="M2050" s="41">
        <f>Data5[[#This Row],[TOTAL CHELTUIELI LEI]]/Data5[[#This Row],[CURS VALUTAR EURO BNR 22 07 2020]]</f>
        <v>9364.2693332782383</v>
      </c>
      <c r="N2050" s="49">
        <v>2745</v>
      </c>
      <c r="O2050" s="54"/>
      <c r="P2050" s="54">
        <v>1498</v>
      </c>
      <c r="Q2050" s="54"/>
      <c r="R2050" s="54">
        <f>Data5[[#This Row],[PERSOANE ÎNSCRISE ÎN LISTELE ELECTORALE (TURUL 1)            ]]+Data5[[#This Row],[PERSOANE ÎNSCRISE ÎN LISTELE ELECTORALE (TURUL AL 2-LEA)]]</f>
        <v>2745</v>
      </c>
      <c r="S2050" s="54">
        <f>Data5[[#This Row],[PERSOANE CARE AU PARTICIPAT LA VOT (TURUL 1)]]+Data5[[#This Row],[PERSOANE CARE AU PARTICIPAT LA VOT  (TURUL AL 2-LEA)]]</f>
        <v>1498</v>
      </c>
      <c r="T2050" s="41">
        <f>Data5[[#This Row],[TOTAL CHELTUIELI LEI]]/Data5[[#This Row],[NUMĂRUL PERSOANELOR ÎNSCRISE ÎN LISTELE ELECTORALE]]</f>
        <v>16.511475409836066</v>
      </c>
      <c r="U2050" s="41">
        <f>Data5[[#This Row],[TOTAL CHELTUIELI EURO]]/Data5[[#This Row],[NUMĂRUL PERSOANELOR ÎNSCRISE ÎN LISTELE ELECTORALE]]</f>
        <v>3.4113913782434384</v>
      </c>
      <c r="V2050" s="41">
        <f>Data5[[#This Row],[TOTAL CHELTUIELI LEI]]/Data5[[#This Row],[NUMĂRUL PERSOANELOR CARE AU PARTICIPAT LA VOT]]</f>
        <v>30.256341789052069</v>
      </c>
      <c r="W2050" s="41">
        <f>Data5[[#This Row],[TOTAL CHELTUIELI EURO]]/Data5[[#This Row],[NUMĂRUL PERSOANELOR CARE AU PARTICIPAT LA VOT]]</f>
        <v>6.2511811303593046</v>
      </c>
      <c r="X2050" s="43">
        <v>4.8400999999999996</v>
      </c>
      <c r="Y2050" s="114" t="s">
        <v>2920</v>
      </c>
      <c r="Z2050" s="44">
        <v>16</v>
      </c>
      <c r="AA2050" s="115" t="s">
        <v>3106</v>
      </c>
      <c r="AB2050" s="44">
        <v>3</v>
      </c>
      <c r="AC2050" s="45"/>
    </row>
    <row r="2051" spans="1:29" x14ac:dyDescent="0.2">
      <c r="A2051" s="37">
        <v>2050</v>
      </c>
      <c r="B2051" s="38" t="s">
        <v>356</v>
      </c>
      <c r="C2051" s="39" t="s">
        <v>419</v>
      </c>
      <c r="D2051" s="40">
        <v>44101</v>
      </c>
      <c r="E2051" s="38">
        <v>1</v>
      </c>
      <c r="F2051" s="38"/>
      <c r="G2051" s="38" t="s">
        <v>2</v>
      </c>
      <c r="H2051" s="38" t="s">
        <v>2</v>
      </c>
      <c r="I2051" s="41">
        <v>3360</v>
      </c>
      <c r="J2051" s="41">
        <v>11311</v>
      </c>
      <c r="K2051" s="41">
        <v>0</v>
      </c>
      <c r="L2051" s="41">
        <f>SUM(Data5[[#This Row],[CHELTUIELI DE PERSONAL LEI]:[CHELTUIELI DE CAPITAL (ACTIVE NEFINANCIARE ) LEI]])</f>
        <v>14671</v>
      </c>
      <c r="M2051" s="41">
        <f>Data5[[#This Row],[TOTAL CHELTUIELI LEI]]/Data5[[#This Row],[CURS VALUTAR EURO BNR 22 07 2020]]</f>
        <v>3031.1357203363568</v>
      </c>
      <c r="N2051" s="49">
        <v>886</v>
      </c>
      <c r="O2051" s="54"/>
      <c r="P2051" s="54">
        <v>630</v>
      </c>
      <c r="Q2051" s="54"/>
      <c r="R2051" s="54">
        <f>Data5[[#This Row],[PERSOANE ÎNSCRISE ÎN LISTELE ELECTORALE (TURUL 1)            ]]+Data5[[#This Row],[PERSOANE ÎNSCRISE ÎN LISTELE ELECTORALE (TURUL AL 2-LEA)]]</f>
        <v>886</v>
      </c>
      <c r="S2051" s="54">
        <f>Data5[[#This Row],[PERSOANE CARE AU PARTICIPAT LA VOT (TURUL 1)]]+Data5[[#This Row],[PERSOANE CARE AU PARTICIPAT LA VOT  (TURUL AL 2-LEA)]]</f>
        <v>630</v>
      </c>
      <c r="T2051" s="41">
        <f>Data5[[#This Row],[TOTAL CHELTUIELI LEI]]/Data5[[#This Row],[NUMĂRUL PERSOANELOR ÎNSCRISE ÎN LISTELE ELECTORALE]]</f>
        <v>16.558690744920995</v>
      </c>
      <c r="U2051" s="41">
        <f>Data5[[#This Row],[TOTAL CHELTUIELI EURO]]/Data5[[#This Row],[NUMĂRUL PERSOANELOR ÎNSCRISE ÎN LISTELE ELECTORALE]]</f>
        <v>3.4211464112148495</v>
      </c>
      <c r="V2051" s="41">
        <f>Data5[[#This Row],[TOTAL CHELTUIELI LEI]]/Data5[[#This Row],[NUMĂRUL PERSOANELOR CARE AU PARTICIPAT LA VOT]]</f>
        <v>23.287301587301588</v>
      </c>
      <c r="W2051" s="41">
        <f>Data5[[#This Row],[TOTAL CHELTUIELI EURO]]/Data5[[#This Row],[NUMĂRUL PERSOANELOR CARE AU PARTICIPAT LA VOT]]</f>
        <v>4.8113265402164398</v>
      </c>
      <c r="X2051" s="43">
        <v>4.8400999999999996</v>
      </c>
      <c r="Y2051" s="114" t="s">
        <v>2920</v>
      </c>
      <c r="Z2051" s="44">
        <v>16</v>
      </c>
      <c r="AA2051" s="115" t="s">
        <v>3106</v>
      </c>
      <c r="AB2051" s="44">
        <v>3</v>
      </c>
      <c r="AC2051" s="45"/>
    </row>
    <row r="2052" spans="1:29" x14ac:dyDescent="0.2">
      <c r="A2052" s="37">
        <v>2051</v>
      </c>
      <c r="B2052" s="38" t="s">
        <v>356</v>
      </c>
      <c r="C2052" s="39" t="s">
        <v>420</v>
      </c>
      <c r="D2052" s="40">
        <v>44101</v>
      </c>
      <c r="E2052" s="38">
        <v>1</v>
      </c>
      <c r="F2052" s="38"/>
      <c r="G2052" s="38" t="s">
        <v>2</v>
      </c>
      <c r="H2052" s="38" t="s">
        <v>2</v>
      </c>
      <c r="I2052" s="41">
        <v>4800</v>
      </c>
      <c r="J2052" s="41">
        <v>11334</v>
      </c>
      <c r="K2052" s="41">
        <v>0</v>
      </c>
      <c r="L2052" s="41">
        <f>SUM(Data5[[#This Row],[CHELTUIELI DE PERSONAL LEI]:[CHELTUIELI DE CAPITAL (ACTIVE NEFINANCIARE ) LEI]])</f>
        <v>16134</v>
      </c>
      <c r="M2052" s="41">
        <f>Data5[[#This Row],[TOTAL CHELTUIELI LEI]]/Data5[[#This Row],[CURS VALUTAR EURO BNR 22 07 2020]]</f>
        <v>3333.4022024338342</v>
      </c>
      <c r="N2052" s="49">
        <v>2621</v>
      </c>
      <c r="O2052" s="54"/>
      <c r="P2052" s="54">
        <v>1910</v>
      </c>
      <c r="Q2052" s="54"/>
      <c r="R2052" s="54">
        <f>Data5[[#This Row],[PERSOANE ÎNSCRISE ÎN LISTELE ELECTORALE (TURUL 1)            ]]+Data5[[#This Row],[PERSOANE ÎNSCRISE ÎN LISTELE ELECTORALE (TURUL AL 2-LEA)]]</f>
        <v>2621</v>
      </c>
      <c r="S2052" s="54">
        <f>Data5[[#This Row],[PERSOANE CARE AU PARTICIPAT LA VOT (TURUL 1)]]+Data5[[#This Row],[PERSOANE CARE AU PARTICIPAT LA VOT  (TURUL AL 2-LEA)]]</f>
        <v>1910</v>
      </c>
      <c r="T2052" s="41">
        <f>Data5[[#This Row],[TOTAL CHELTUIELI LEI]]/Data5[[#This Row],[NUMĂRUL PERSOANELOR ÎNSCRISE ÎN LISTELE ELECTORALE]]</f>
        <v>6.1556657764212135</v>
      </c>
      <c r="U2052" s="41">
        <f>Data5[[#This Row],[TOTAL CHELTUIELI EURO]]/Data5[[#This Row],[NUMĂRUL PERSOANELOR ÎNSCRISE ÎN LISTELE ELECTORALE]]</f>
        <v>1.2718054950148165</v>
      </c>
      <c r="V2052" s="41">
        <f>Data5[[#This Row],[TOTAL CHELTUIELI LEI]]/Data5[[#This Row],[NUMĂRUL PERSOANELOR CARE AU PARTICIPAT LA VOT]]</f>
        <v>8.4471204188481668</v>
      </c>
      <c r="W2052" s="41">
        <f>Data5[[#This Row],[TOTAL CHELTUIELI EURO]]/Data5[[#This Row],[NUMĂRUL PERSOANELOR CARE AU PARTICIPAT LA VOT]]</f>
        <v>1.7452367552009602</v>
      </c>
      <c r="X2052" s="43">
        <v>4.8400999999999996</v>
      </c>
      <c r="Y2052" s="114" t="s">
        <v>2889</v>
      </c>
      <c r="Z2052" s="44">
        <v>6</v>
      </c>
      <c r="AA2052" s="115" t="s">
        <v>3107</v>
      </c>
      <c r="AB2052" s="44">
        <v>1</v>
      </c>
      <c r="AC2052" s="45"/>
    </row>
    <row r="2053" spans="1:29" x14ac:dyDescent="0.2">
      <c r="A2053" s="37">
        <v>2052</v>
      </c>
      <c r="B2053" s="38" t="s">
        <v>356</v>
      </c>
      <c r="C2053" s="39" t="s">
        <v>333</v>
      </c>
      <c r="D2053" s="40">
        <v>44101</v>
      </c>
      <c r="E2053" s="38">
        <v>1</v>
      </c>
      <c r="F2053" s="38"/>
      <c r="G2053" s="38" t="s">
        <v>2</v>
      </c>
      <c r="H2053" s="38" t="s">
        <v>2</v>
      </c>
      <c r="I2053" s="41">
        <v>1500</v>
      </c>
      <c r="J2053" s="41">
        <v>6500</v>
      </c>
      <c r="K2053" s="41">
        <v>0</v>
      </c>
      <c r="L2053" s="41">
        <f>SUM(Data5[[#This Row],[CHELTUIELI DE PERSONAL LEI]:[CHELTUIELI DE CAPITAL (ACTIVE NEFINANCIARE ) LEI]])</f>
        <v>8000</v>
      </c>
      <c r="M2053" s="41">
        <f>Data5[[#This Row],[TOTAL CHELTUIELI LEI]]/Data5[[#This Row],[CURS VALUTAR EURO BNR 22 07 2020]]</f>
        <v>1652.8584120162807</v>
      </c>
      <c r="N2053" s="49">
        <v>2806</v>
      </c>
      <c r="O2053" s="54"/>
      <c r="P2053" s="54">
        <v>1881</v>
      </c>
      <c r="Q2053" s="54"/>
      <c r="R2053" s="54">
        <f>Data5[[#This Row],[PERSOANE ÎNSCRISE ÎN LISTELE ELECTORALE (TURUL 1)            ]]+Data5[[#This Row],[PERSOANE ÎNSCRISE ÎN LISTELE ELECTORALE (TURUL AL 2-LEA)]]</f>
        <v>2806</v>
      </c>
      <c r="S2053" s="54">
        <f>Data5[[#This Row],[PERSOANE CARE AU PARTICIPAT LA VOT (TURUL 1)]]+Data5[[#This Row],[PERSOANE CARE AU PARTICIPAT LA VOT  (TURUL AL 2-LEA)]]</f>
        <v>1881</v>
      </c>
      <c r="T2053" s="41">
        <f>Data5[[#This Row],[TOTAL CHELTUIELI LEI]]/Data5[[#This Row],[NUMĂRUL PERSOANELOR ÎNSCRISE ÎN LISTELE ELECTORALE]]</f>
        <v>2.8510334996436208</v>
      </c>
      <c r="U2053" s="41">
        <f>Data5[[#This Row],[TOTAL CHELTUIELI EURO]]/Data5[[#This Row],[NUMĂRUL PERSOANELOR ÎNSCRISE ÎN LISTELE ELECTORALE]]</f>
        <v>0.58904433785327182</v>
      </c>
      <c r="V2053" s="41">
        <f>Data5[[#This Row],[TOTAL CHELTUIELI LEI]]/Data5[[#This Row],[NUMĂRUL PERSOANELOR CARE AU PARTICIPAT LA VOT]]</f>
        <v>4.2530568846358321</v>
      </c>
      <c r="W2053" s="41">
        <f>Data5[[#This Row],[TOTAL CHELTUIELI EURO]]/Data5[[#This Row],[NUMĂRUL PERSOANELOR CARE AU PARTICIPAT LA VOT]]</f>
        <v>0.87871260606926138</v>
      </c>
      <c r="X2053" s="43">
        <v>4.8400999999999996</v>
      </c>
      <c r="Y2053" s="114" t="s">
        <v>2891</v>
      </c>
      <c r="Z2053" s="44">
        <v>2</v>
      </c>
      <c r="AA2053" s="115" t="s">
        <v>3105</v>
      </c>
      <c r="AB2053" s="44">
        <v>0</v>
      </c>
      <c r="AC2053" s="45"/>
    </row>
    <row r="2054" spans="1:29" x14ac:dyDescent="0.2">
      <c r="A2054" s="37">
        <v>2053</v>
      </c>
      <c r="B2054" s="38" t="s">
        <v>356</v>
      </c>
      <c r="C2054" s="39" t="s">
        <v>421</v>
      </c>
      <c r="D2054" s="40">
        <v>44101</v>
      </c>
      <c r="E2054" s="38">
        <v>1</v>
      </c>
      <c r="F2054" s="38"/>
      <c r="G2054" s="38" t="s">
        <v>2</v>
      </c>
      <c r="H2054" s="38" t="s">
        <v>2</v>
      </c>
      <c r="I2054" s="41">
        <v>6000</v>
      </c>
      <c r="J2054" s="41">
        <v>12445.71</v>
      </c>
      <c r="K2054" s="41">
        <v>0</v>
      </c>
      <c r="L2054" s="41">
        <f>SUM(Data5[[#This Row],[CHELTUIELI DE PERSONAL LEI]:[CHELTUIELI DE CAPITAL (ACTIVE NEFINANCIARE ) LEI]])</f>
        <v>18445.71</v>
      </c>
      <c r="M2054" s="41">
        <f>Data5[[#This Row],[TOTAL CHELTUIELI LEI]]/Data5[[#This Row],[CURS VALUTAR EURO BNR 22 07 2020]]</f>
        <v>3811.0183673891038</v>
      </c>
      <c r="N2054" s="49">
        <v>3021</v>
      </c>
      <c r="O2054" s="54"/>
      <c r="P2054" s="54">
        <v>2016</v>
      </c>
      <c r="Q2054" s="54"/>
      <c r="R2054" s="54">
        <f>Data5[[#This Row],[PERSOANE ÎNSCRISE ÎN LISTELE ELECTORALE (TURUL 1)            ]]+Data5[[#This Row],[PERSOANE ÎNSCRISE ÎN LISTELE ELECTORALE (TURUL AL 2-LEA)]]</f>
        <v>3021</v>
      </c>
      <c r="S2054" s="54">
        <f>Data5[[#This Row],[PERSOANE CARE AU PARTICIPAT LA VOT (TURUL 1)]]+Data5[[#This Row],[PERSOANE CARE AU PARTICIPAT LA VOT  (TURUL AL 2-LEA)]]</f>
        <v>2016</v>
      </c>
      <c r="T2054" s="41">
        <f>Data5[[#This Row],[TOTAL CHELTUIELI LEI]]/Data5[[#This Row],[NUMĂRUL PERSOANELOR ÎNSCRISE ÎN LISTELE ELECTORALE]]</f>
        <v>6.1058291956305855</v>
      </c>
      <c r="U2054" s="41">
        <f>Data5[[#This Row],[TOTAL CHELTUIELI EURO]]/Data5[[#This Row],[NUMĂRUL PERSOANELOR ÎNSCRISE ÎN LISTELE ELECTORALE]]</f>
        <v>1.2615088935415768</v>
      </c>
      <c r="V2054" s="41">
        <f>Data5[[#This Row],[TOTAL CHELTUIELI LEI]]/Data5[[#This Row],[NUMĂRUL PERSOANELOR CARE AU PARTICIPAT LA VOT]]</f>
        <v>9.1496577380952377</v>
      </c>
      <c r="W2054" s="41">
        <f>Data5[[#This Row],[TOTAL CHELTUIELI EURO]]/Data5[[#This Row],[NUMĂRUL PERSOANELOR CARE AU PARTICIPAT LA VOT]]</f>
        <v>1.8903860949350713</v>
      </c>
      <c r="X2054" s="43">
        <v>4.8400999999999996</v>
      </c>
      <c r="Y2054" s="114" t="s">
        <v>2889</v>
      </c>
      <c r="Z2054" s="44">
        <v>6</v>
      </c>
      <c r="AA2054" s="115" t="s">
        <v>3107</v>
      </c>
      <c r="AB2054" s="44">
        <v>1</v>
      </c>
      <c r="AC2054" s="45"/>
    </row>
    <row r="2055" spans="1:29" x14ac:dyDescent="0.2">
      <c r="A2055" s="37">
        <v>2054</v>
      </c>
      <c r="B2055" s="38" t="s">
        <v>356</v>
      </c>
      <c r="C2055" s="39" t="s">
        <v>422</v>
      </c>
      <c r="D2055" s="40">
        <v>44101</v>
      </c>
      <c r="E2055" s="38">
        <v>1</v>
      </c>
      <c r="F2055" s="38"/>
      <c r="G2055" s="38" t="s">
        <v>2</v>
      </c>
      <c r="H2055" s="38" t="s">
        <v>2</v>
      </c>
      <c r="I2055" s="41">
        <v>1000</v>
      </c>
      <c r="J2055" s="41">
        <v>25670</v>
      </c>
      <c r="K2055" s="41">
        <v>0</v>
      </c>
      <c r="L2055" s="41">
        <f>SUM(Data5[[#This Row],[CHELTUIELI DE PERSONAL LEI]:[CHELTUIELI DE CAPITAL (ACTIVE NEFINANCIARE ) LEI]])</f>
        <v>26670</v>
      </c>
      <c r="M2055" s="41">
        <f>Data5[[#This Row],[TOTAL CHELTUIELI LEI]]/Data5[[#This Row],[CURS VALUTAR EURO BNR 22 07 2020]]</f>
        <v>5510.2167310592758</v>
      </c>
      <c r="N2055" s="49">
        <v>2263</v>
      </c>
      <c r="O2055" s="54"/>
      <c r="P2055" s="54">
        <v>1477</v>
      </c>
      <c r="Q2055" s="54"/>
      <c r="R2055" s="54">
        <f>Data5[[#This Row],[PERSOANE ÎNSCRISE ÎN LISTELE ELECTORALE (TURUL 1)            ]]+Data5[[#This Row],[PERSOANE ÎNSCRISE ÎN LISTELE ELECTORALE (TURUL AL 2-LEA)]]</f>
        <v>2263</v>
      </c>
      <c r="S2055" s="54">
        <f>Data5[[#This Row],[PERSOANE CARE AU PARTICIPAT LA VOT (TURUL 1)]]+Data5[[#This Row],[PERSOANE CARE AU PARTICIPAT LA VOT  (TURUL AL 2-LEA)]]</f>
        <v>1477</v>
      </c>
      <c r="T2055" s="41">
        <f>Data5[[#This Row],[TOTAL CHELTUIELI LEI]]/Data5[[#This Row],[NUMĂRUL PERSOANELOR ÎNSCRISE ÎN LISTELE ELECTORALE]]</f>
        <v>11.785240830755635</v>
      </c>
      <c r="U2055" s="41">
        <f>Data5[[#This Row],[TOTAL CHELTUIELI EURO]]/Data5[[#This Row],[NUMĂRUL PERSOANELOR ÎNSCRISE ÎN LISTELE ELECTORALE]]</f>
        <v>2.4349168055940238</v>
      </c>
      <c r="V2055" s="41">
        <f>Data5[[#This Row],[TOTAL CHELTUIELI LEI]]/Data5[[#This Row],[NUMĂRUL PERSOANELOR CARE AU PARTICIPAT LA VOT]]</f>
        <v>18.05687203791469</v>
      </c>
      <c r="W2055" s="41">
        <f>Data5[[#This Row],[TOTAL CHELTUIELI EURO]]/Data5[[#This Row],[NUMĂRUL PERSOANELOR CARE AU PARTICIPAT LA VOT]]</f>
        <v>3.7306816053211076</v>
      </c>
      <c r="X2055" s="43">
        <v>4.8400999999999996</v>
      </c>
      <c r="Y2055" s="114" t="s">
        <v>2888</v>
      </c>
      <c r="Z2055" s="44">
        <v>11</v>
      </c>
      <c r="AA2055" s="115" t="s">
        <v>3108</v>
      </c>
      <c r="AB2055" s="44">
        <v>2</v>
      </c>
      <c r="AC2055" s="45"/>
    </row>
    <row r="2056" spans="1:29" x14ac:dyDescent="0.2">
      <c r="A2056" s="37">
        <v>2055</v>
      </c>
      <c r="B2056" s="38" t="s">
        <v>356</v>
      </c>
      <c r="C2056" s="39" t="s">
        <v>423</v>
      </c>
      <c r="D2056" s="40">
        <v>44101</v>
      </c>
      <c r="E2056" s="38">
        <v>1</v>
      </c>
      <c r="F2056" s="38"/>
      <c r="G2056" s="38" t="s">
        <v>2</v>
      </c>
      <c r="H2056" s="38" t="s">
        <v>2</v>
      </c>
      <c r="I2056" s="41">
        <v>4620</v>
      </c>
      <c r="J2056" s="41">
        <v>13771</v>
      </c>
      <c r="K2056" s="41">
        <v>0</v>
      </c>
      <c r="L2056" s="41">
        <f>SUM(Data5[[#This Row],[CHELTUIELI DE PERSONAL LEI]:[CHELTUIELI DE CAPITAL (ACTIVE NEFINANCIARE ) LEI]])</f>
        <v>18391</v>
      </c>
      <c r="M2056" s="41">
        <f>Data5[[#This Row],[TOTAL CHELTUIELI LEI]]/Data5[[#This Row],[CURS VALUTAR EURO BNR 22 07 2020]]</f>
        <v>3799.7148819239274</v>
      </c>
      <c r="N2056" s="49">
        <v>2504</v>
      </c>
      <c r="O2056" s="54"/>
      <c r="P2056" s="54">
        <v>1743</v>
      </c>
      <c r="Q2056" s="54"/>
      <c r="R2056" s="54">
        <f>Data5[[#This Row],[PERSOANE ÎNSCRISE ÎN LISTELE ELECTORALE (TURUL 1)            ]]+Data5[[#This Row],[PERSOANE ÎNSCRISE ÎN LISTELE ELECTORALE (TURUL AL 2-LEA)]]</f>
        <v>2504</v>
      </c>
      <c r="S2056" s="54">
        <f>Data5[[#This Row],[PERSOANE CARE AU PARTICIPAT LA VOT (TURUL 1)]]+Data5[[#This Row],[PERSOANE CARE AU PARTICIPAT LA VOT  (TURUL AL 2-LEA)]]</f>
        <v>1743</v>
      </c>
      <c r="T2056" s="41">
        <f>Data5[[#This Row],[TOTAL CHELTUIELI LEI]]/Data5[[#This Row],[NUMĂRUL PERSOANELOR ÎNSCRISE ÎN LISTELE ELECTORALE]]</f>
        <v>7.3446485623003195</v>
      </c>
      <c r="U2056" s="41">
        <f>Data5[[#This Row],[TOTAL CHELTUIELI EURO]]/Data5[[#This Row],[NUMĂRUL PERSOANELOR ÎNSCRISE ÎN LISTELE ELECTORALE]]</f>
        <v>1.5174580199376706</v>
      </c>
      <c r="V2056" s="41">
        <f>Data5[[#This Row],[TOTAL CHELTUIELI LEI]]/Data5[[#This Row],[NUMĂRUL PERSOANELOR CARE AU PARTICIPAT LA VOT]]</f>
        <v>10.55134825014343</v>
      </c>
      <c r="W2056" s="41">
        <f>Data5[[#This Row],[TOTAL CHELTUIELI EURO]]/Data5[[#This Row],[NUMĂRUL PERSOANELOR CARE AU PARTICIPAT LA VOT]]</f>
        <v>2.1799855891703541</v>
      </c>
      <c r="X2056" s="43">
        <v>4.8400999999999996</v>
      </c>
      <c r="Y2056" s="114" t="s">
        <v>2886</v>
      </c>
      <c r="Z2056" s="44">
        <v>7</v>
      </c>
      <c r="AA2056" s="115" t="s">
        <v>3107</v>
      </c>
      <c r="AB2056" s="44">
        <v>1</v>
      </c>
      <c r="AC2056" s="45"/>
    </row>
    <row r="2057" spans="1:29" x14ac:dyDescent="0.2">
      <c r="A2057" s="37">
        <v>2056</v>
      </c>
      <c r="B2057" s="38" t="s">
        <v>356</v>
      </c>
      <c r="C2057" s="39" t="s">
        <v>424</v>
      </c>
      <c r="D2057" s="40">
        <v>44101</v>
      </c>
      <c r="E2057" s="38">
        <v>1</v>
      </c>
      <c r="F2057" s="38"/>
      <c r="G2057" s="38" t="s">
        <v>2</v>
      </c>
      <c r="H2057" s="38" t="s">
        <v>2</v>
      </c>
      <c r="I2057" s="41">
        <v>1180</v>
      </c>
      <c r="J2057" s="41">
        <v>3501</v>
      </c>
      <c r="K2057" s="41">
        <v>0</v>
      </c>
      <c r="L2057" s="41">
        <f>SUM(Data5[[#This Row],[CHELTUIELI DE PERSONAL LEI]:[CHELTUIELI DE CAPITAL (ACTIVE NEFINANCIARE ) LEI]])</f>
        <v>4681</v>
      </c>
      <c r="M2057" s="41">
        <f>Data5[[#This Row],[TOTAL CHELTUIELI LEI]]/Data5[[#This Row],[CURS VALUTAR EURO BNR 22 07 2020]]</f>
        <v>967.1287783310263</v>
      </c>
      <c r="N2057" s="49">
        <v>1701</v>
      </c>
      <c r="O2057" s="54"/>
      <c r="P2057" s="54">
        <v>1169</v>
      </c>
      <c r="Q2057" s="54"/>
      <c r="R2057" s="54">
        <f>Data5[[#This Row],[PERSOANE ÎNSCRISE ÎN LISTELE ELECTORALE (TURUL 1)            ]]+Data5[[#This Row],[PERSOANE ÎNSCRISE ÎN LISTELE ELECTORALE (TURUL AL 2-LEA)]]</f>
        <v>1701</v>
      </c>
      <c r="S2057" s="54">
        <f>Data5[[#This Row],[PERSOANE CARE AU PARTICIPAT LA VOT (TURUL 1)]]+Data5[[#This Row],[PERSOANE CARE AU PARTICIPAT LA VOT  (TURUL AL 2-LEA)]]</f>
        <v>1169</v>
      </c>
      <c r="T2057" s="41">
        <f>Data5[[#This Row],[TOTAL CHELTUIELI LEI]]/Data5[[#This Row],[NUMĂRUL PERSOANELOR ÎNSCRISE ÎN LISTELE ELECTORALE]]</f>
        <v>2.7519106407995295</v>
      </c>
      <c r="U2057" s="41">
        <f>Data5[[#This Row],[TOTAL CHELTUIELI EURO]]/Data5[[#This Row],[NUMĂRUL PERSOANELOR ÎNSCRISE ÎN LISTELE ELECTORALE]]</f>
        <v>0.56856483147032699</v>
      </c>
      <c r="V2057" s="41">
        <f>Data5[[#This Row],[TOTAL CHELTUIELI LEI]]/Data5[[#This Row],[NUMĂRUL PERSOANELOR CARE AU PARTICIPAT LA VOT]]</f>
        <v>4.0042771599657829</v>
      </c>
      <c r="W2057" s="41">
        <f>Data5[[#This Row],[TOTAL CHELTUIELI EURO]]/Data5[[#This Row],[NUMĂRUL PERSOANELOR CARE AU PARTICIPAT LA VOT]]</f>
        <v>0.82731289848676326</v>
      </c>
      <c r="X2057" s="43">
        <v>4.8400999999999996</v>
      </c>
      <c r="Y2057" s="114" t="s">
        <v>2891</v>
      </c>
      <c r="Z2057" s="44">
        <v>2</v>
      </c>
      <c r="AA2057" s="115" t="s">
        <v>3105</v>
      </c>
      <c r="AB2057" s="44">
        <v>0</v>
      </c>
      <c r="AC2057" s="45"/>
    </row>
    <row r="2058" spans="1:29" x14ac:dyDescent="0.2">
      <c r="A2058" s="37">
        <v>2057</v>
      </c>
      <c r="B2058" s="38" t="s">
        <v>356</v>
      </c>
      <c r="C2058" s="39" t="s">
        <v>425</v>
      </c>
      <c r="D2058" s="40">
        <v>44101</v>
      </c>
      <c r="E2058" s="38">
        <v>1</v>
      </c>
      <c r="F2058" s="38"/>
      <c r="G2058" s="38" t="s">
        <v>2</v>
      </c>
      <c r="H2058" s="38" t="s">
        <v>2</v>
      </c>
      <c r="I2058" s="41">
        <v>9000</v>
      </c>
      <c r="J2058" s="41">
        <v>11547</v>
      </c>
      <c r="K2058" s="41">
        <v>0</v>
      </c>
      <c r="L2058" s="41">
        <f>SUM(Data5[[#This Row],[CHELTUIELI DE PERSONAL LEI]:[CHELTUIELI DE CAPITAL (ACTIVE NEFINANCIARE ) LEI]])</f>
        <v>20547</v>
      </c>
      <c r="M2058" s="41">
        <f>Data5[[#This Row],[TOTAL CHELTUIELI LEI]]/Data5[[#This Row],[CURS VALUTAR EURO BNR 22 07 2020]]</f>
        <v>4245.1602239623153</v>
      </c>
      <c r="N2058" s="49">
        <v>1965</v>
      </c>
      <c r="O2058" s="54"/>
      <c r="P2058" s="54">
        <v>1391</v>
      </c>
      <c r="Q2058" s="54"/>
      <c r="R2058" s="54">
        <f>Data5[[#This Row],[PERSOANE ÎNSCRISE ÎN LISTELE ELECTORALE (TURUL 1)            ]]+Data5[[#This Row],[PERSOANE ÎNSCRISE ÎN LISTELE ELECTORALE (TURUL AL 2-LEA)]]</f>
        <v>1965</v>
      </c>
      <c r="S2058" s="54">
        <f>Data5[[#This Row],[PERSOANE CARE AU PARTICIPAT LA VOT (TURUL 1)]]+Data5[[#This Row],[PERSOANE CARE AU PARTICIPAT LA VOT  (TURUL AL 2-LEA)]]</f>
        <v>1391</v>
      </c>
      <c r="T2058" s="41">
        <f>Data5[[#This Row],[TOTAL CHELTUIELI LEI]]/Data5[[#This Row],[NUMĂRUL PERSOANELOR ÎNSCRISE ÎN LISTELE ELECTORALE]]</f>
        <v>10.456488549618321</v>
      </c>
      <c r="U2058" s="41">
        <f>Data5[[#This Row],[TOTAL CHELTUIELI EURO]]/Data5[[#This Row],[NUMĂRUL PERSOANELOR ÎNSCRISE ÎN LISTELE ELECTORALE]]</f>
        <v>2.1603868824235701</v>
      </c>
      <c r="V2058" s="41">
        <f>Data5[[#This Row],[TOTAL CHELTUIELI LEI]]/Data5[[#This Row],[NUMĂRUL PERSOANELOR CARE AU PARTICIPAT LA VOT]]</f>
        <v>14.771387491013659</v>
      </c>
      <c r="W2058" s="41">
        <f>Data5[[#This Row],[TOTAL CHELTUIELI EURO]]/Data5[[#This Row],[NUMĂRUL PERSOANELOR CARE AU PARTICIPAT LA VOT]]</f>
        <v>3.051876508959249</v>
      </c>
      <c r="X2058" s="43">
        <v>4.8400999999999996</v>
      </c>
      <c r="Y2058" s="114" t="s">
        <v>2898</v>
      </c>
      <c r="Z2058" s="44">
        <v>10</v>
      </c>
      <c r="AA2058" s="115" t="s">
        <v>3108</v>
      </c>
      <c r="AB2058" s="44">
        <v>2</v>
      </c>
      <c r="AC2058" s="45"/>
    </row>
    <row r="2059" spans="1:29" x14ac:dyDescent="0.2">
      <c r="A2059" s="37">
        <v>2058</v>
      </c>
      <c r="B2059" s="38" t="s">
        <v>356</v>
      </c>
      <c r="C2059" s="39" t="s">
        <v>426</v>
      </c>
      <c r="D2059" s="40">
        <v>44101</v>
      </c>
      <c r="E2059" s="38">
        <v>1</v>
      </c>
      <c r="F2059" s="38"/>
      <c r="G2059" s="38" t="s">
        <v>2</v>
      </c>
      <c r="H2059" s="38" t="s">
        <v>2</v>
      </c>
      <c r="I2059" s="41">
        <v>2800</v>
      </c>
      <c r="J2059" s="41">
        <v>2950.6</v>
      </c>
      <c r="K2059" s="41">
        <v>0</v>
      </c>
      <c r="L2059" s="41">
        <f>SUM(Data5[[#This Row],[CHELTUIELI DE PERSONAL LEI]:[CHELTUIELI DE CAPITAL (ACTIVE NEFINANCIARE ) LEI]])</f>
        <v>5750.6</v>
      </c>
      <c r="M2059" s="41">
        <f>Data5[[#This Row],[TOTAL CHELTUIELI LEI]]/Data5[[#This Row],[CURS VALUTAR EURO BNR 22 07 2020]]</f>
        <v>1188.1159480176032</v>
      </c>
      <c r="N2059" s="49">
        <v>588</v>
      </c>
      <c r="O2059" s="54"/>
      <c r="P2059" s="54">
        <v>357</v>
      </c>
      <c r="Q2059" s="54"/>
      <c r="R2059" s="54">
        <f>Data5[[#This Row],[PERSOANE ÎNSCRISE ÎN LISTELE ELECTORALE (TURUL 1)            ]]+Data5[[#This Row],[PERSOANE ÎNSCRISE ÎN LISTELE ELECTORALE (TURUL AL 2-LEA)]]</f>
        <v>588</v>
      </c>
      <c r="S2059" s="54">
        <f>Data5[[#This Row],[PERSOANE CARE AU PARTICIPAT LA VOT (TURUL 1)]]+Data5[[#This Row],[PERSOANE CARE AU PARTICIPAT LA VOT  (TURUL AL 2-LEA)]]</f>
        <v>357</v>
      </c>
      <c r="T2059" s="41">
        <f>Data5[[#This Row],[TOTAL CHELTUIELI LEI]]/Data5[[#This Row],[NUMĂRUL PERSOANELOR ÎNSCRISE ÎN LISTELE ELECTORALE]]</f>
        <v>9.7799319727891163</v>
      </c>
      <c r="U2059" s="41">
        <f>Data5[[#This Row],[TOTAL CHELTUIELI EURO]]/Data5[[#This Row],[NUMĂRUL PERSOANELOR ÎNSCRISE ÎN LISTELE ELECTORALE]]</f>
        <v>2.0206053537714341</v>
      </c>
      <c r="V2059" s="41">
        <f>Data5[[#This Row],[TOTAL CHELTUIELI LEI]]/Data5[[#This Row],[NUMĂRUL PERSOANELOR CARE AU PARTICIPAT LA VOT]]</f>
        <v>16.10812324929972</v>
      </c>
      <c r="W2059" s="41">
        <f>Data5[[#This Row],[TOTAL CHELTUIELI EURO]]/Data5[[#This Row],[NUMĂRUL PERSOANELOR CARE AU PARTICIPAT LA VOT]]</f>
        <v>3.328055876800009</v>
      </c>
      <c r="X2059" s="43">
        <v>4.8400999999999996</v>
      </c>
      <c r="Y2059" s="114" t="s">
        <v>2887</v>
      </c>
      <c r="Z2059" s="44">
        <v>9</v>
      </c>
      <c r="AA2059" s="115" t="s">
        <v>3108</v>
      </c>
      <c r="AB2059" s="44">
        <v>2</v>
      </c>
      <c r="AC2059" s="45"/>
    </row>
    <row r="2060" spans="1:29" x14ac:dyDescent="0.2">
      <c r="A2060" s="37">
        <v>2059</v>
      </c>
      <c r="B2060" s="38" t="s">
        <v>356</v>
      </c>
      <c r="C2060" s="39" t="s">
        <v>427</v>
      </c>
      <c r="D2060" s="40">
        <v>44101</v>
      </c>
      <c r="E2060" s="38">
        <v>1</v>
      </c>
      <c r="F2060" s="38"/>
      <c r="G2060" s="38" t="s">
        <v>2</v>
      </c>
      <c r="H2060" s="38" t="s">
        <v>2</v>
      </c>
      <c r="I2060" s="41">
        <v>3000</v>
      </c>
      <c r="J2060" s="41">
        <v>8000</v>
      </c>
      <c r="K2060" s="41">
        <v>0</v>
      </c>
      <c r="L2060" s="41">
        <f>SUM(Data5[[#This Row],[CHELTUIELI DE PERSONAL LEI]:[CHELTUIELI DE CAPITAL (ACTIVE NEFINANCIARE ) LEI]])</f>
        <v>11000</v>
      </c>
      <c r="M2060" s="41">
        <f>Data5[[#This Row],[TOTAL CHELTUIELI LEI]]/Data5[[#This Row],[CURS VALUTAR EURO BNR 22 07 2020]]</f>
        <v>2272.680316522386</v>
      </c>
      <c r="N2060" s="49">
        <v>3122</v>
      </c>
      <c r="O2060" s="54"/>
      <c r="P2060" s="54">
        <v>1895</v>
      </c>
      <c r="Q2060" s="54"/>
      <c r="R2060" s="54">
        <f>Data5[[#This Row],[PERSOANE ÎNSCRISE ÎN LISTELE ELECTORALE (TURUL 1)            ]]+Data5[[#This Row],[PERSOANE ÎNSCRISE ÎN LISTELE ELECTORALE (TURUL AL 2-LEA)]]</f>
        <v>3122</v>
      </c>
      <c r="S2060" s="54">
        <f>Data5[[#This Row],[PERSOANE CARE AU PARTICIPAT LA VOT (TURUL 1)]]+Data5[[#This Row],[PERSOANE CARE AU PARTICIPAT LA VOT  (TURUL AL 2-LEA)]]</f>
        <v>1895</v>
      </c>
      <c r="T2060" s="41">
        <f>Data5[[#This Row],[TOTAL CHELTUIELI LEI]]/Data5[[#This Row],[NUMĂRUL PERSOANELOR ÎNSCRISE ÎN LISTELE ELECTORALE]]</f>
        <v>3.5233824471492632</v>
      </c>
      <c r="U2060" s="41">
        <f>Data5[[#This Row],[TOTAL CHELTUIELI EURO]]/Data5[[#This Row],[NUMĂRUL PERSOANELOR ÎNSCRISE ÎN LISTELE ELECTORALE]]</f>
        <v>0.72795653956514605</v>
      </c>
      <c r="V2060" s="41">
        <f>Data5[[#This Row],[TOTAL CHELTUIELI LEI]]/Data5[[#This Row],[NUMĂRUL PERSOANELOR CARE AU PARTICIPAT LA VOT]]</f>
        <v>5.8047493403693933</v>
      </c>
      <c r="W2060" s="41">
        <f>Data5[[#This Row],[TOTAL CHELTUIELI EURO]]/Data5[[#This Row],[NUMĂRUL PERSOANELOR CARE AU PARTICIPAT LA VOT]]</f>
        <v>1.1993035971094386</v>
      </c>
      <c r="X2060" s="43">
        <v>4.8400999999999996</v>
      </c>
      <c r="Y2060" s="114" t="s">
        <v>2884</v>
      </c>
      <c r="Z2060" s="44">
        <v>3</v>
      </c>
      <c r="AA2060" s="115" t="s">
        <v>3105</v>
      </c>
      <c r="AB2060" s="44">
        <v>0</v>
      </c>
      <c r="AC2060" s="45"/>
    </row>
    <row r="2061" spans="1:29" x14ac:dyDescent="0.2">
      <c r="A2061" s="37">
        <v>2060</v>
      </c>
      <c r="B2061" s="38" t="s">
        <v>356</v>
      </c>
      <c r="C2061" s="39" t="s">
        <v>428</v>
      </c>
      <c r="D2061" s="40">
        <v>44101</v>
      </c>
      <c r="E2061" s="38">
        <v>1</v>
      </c>
      <c r="F2061" s="38"/>
      <c r="G2061" s="38" t="s">
        <v>2</v>
      </c>
      <c r="H2061" s="38" t="s">
        <v>2</v>
      </c>
      <c r="I2061" s="41">
        <v>6862</v>
      </c>
      <c r="J2061" s="41">
        <v>10657</v>
      </c>
      <c r="K2061" s="41">
        <v>0</v>
      </c>
      <c r="L2061" s="41">
        <f>SUM(Data5[[#This Row],[CHELTUIELI DE PERSONAL LEI]:[CHELTUIELI DE CAPITAL (ACTIVE NEFINANCIARE ) LEI]])</f>
        <v>17519</v>
      </c>
      <c r="M2061" s="41">
        <f>Data5[[#This Row],[TOTAL CHELTUIELI LEI]]/Data5[[#This Row],[CURS VALUTAR EURO BNR 22 07 2020]]</f>
        <v>3619.5533150141528</v>
      </c>
      <c r="N2061" s="49">
        <v>3217</v>
      </c>
      <c r="O2061" s="54"/>
      <c r="P2061" s="54">
        <v>2131</v>
      </c>
      <c r="Q2061" s="54"/>
      <c r="R2061" s="54">
        <f>Data5[[#This Row],[PERSOANE ÎNSCRISE ÎN LISTELE ELECTORALE (TURUL 1)            ]]+Data5[[#This Row],[PERSOANE ÎNSCRISE ÎN LISTELE ELECTORALE (TURUL AL 2-LEA)]]</f>
        <v>3217</v>
      </c>
      <c r="S2061" s="54">
        <f>Data5[[#This Row],[PERSOANE CARE AU PARTICIPAT LA VOT (TURUL 1)]]+Data5[[#This Row],[PERSOANE CARE AU PARTICIPAT LA VOT  (TURUL AL 2-LEA)]]</f>
        <v>2131</v>
      </c>
      <c r="T2061" s="41">
        <f>Data5[[#This Row],[TOTAL CHELTUIELI LEI]]/Data5[[#This Row],[NUMĂRUL PERSOANELOR ÎNSCRISE ÎN LISTELE ELECTORALE]]</f>
        <v>5.4457569163817219</v>
      </c>
      <c r="U2061" s="41">
        <f>Data5[[#This Row],[TOTAL CHELTUIELI EURO]]/Data5[[#This Row],[NUMĂRUL PERSOANELOR ÎNSCRISE ÎN LISTELE ELECTORALE]]</f>
        <v>1.1251331411296714</v>
      </c>
      <c r="V2061" s="41">
        <f>Data5[[#This Row],[TOTAL CHELTUIELI LEI]]/Data5[[#This Row],[NUMĂRUL PERSOANELOR CARE AU PARTICIPAT LA VOT]]</f>
        <v>8.2210229938995774</v>
      </c>
      <c r="W2061" s="41">
        <f>Data5[[#This Row],[TOTAL CHELTUIELI EURO]]/Data5[[#This Row],[NUMĂRUL PERSOANELOR CARE AU PARTICIPAT LA VOT]]</f>
        <v>1.6985233763557732</v>
      </c>
      <c r="X2061" s="43">
        <v>4.8400999999999996</v>
      </c>
      <c r="Y2061" s="114" t="s">
        <v>2892</v>
      </c>
      <c r="Z2061" s="44">
        <v>5</v>
      </c>
      <c r="AA2061" s="115" t="s">
        <v>3107</v>
      </c>
      <c r="AB2061" s="44">
        <v>1</v>
      </c>
      <c r="AC2061" s="45"/>
    </row>
    <row r="2062" spans="1:29" x14ac:dyDescent="0.2">
      <c r="A2062" s="37">
        <v>2061</v>
      </c>
      <c r="B2062" s="38" t="s">
        <v>356</v>
      </c>
      <c r="C2062" s="39" t="s">
        <v>345</v>
      </c>
      <c r="D2062" s="40">
        <v>44101</v>
      </c>
      <c r="E2062" s="38">
        <v>1</v>
      </c>
      <c r="F2062" s="38"/>
      <c r="G2062" s="38" t="s">
        <v>2</v>
      </c>
      <c r="H2062" s="38" t="s">
        <v>2</v>
      </c>
      <c r="I2062" s="41">
        <v>1000</v>
      </c>
      <c r="J2062" s="41">
        <v>11098.48</v>
      </c>
      <c r="K2062" s="41">
        <v>0</v>
      </c>
      <c r="L2062" s="41">
        <f>SUM(Data5[[#This Row],[CHELTUIELI DE PERSONAL LEI]:[CHELTUIELI DE CAPITAL (ACTIVE NEFINANCIARE ) LEI]])</f>
        <v>12098.48</v>
      </c>
      <c r="M2062" s="41">
        <f>Data5[[#This Row],[TOTAL CHELTUIELI LEI]]/Data5[[#This Row],[CURS VALUTAR EURO BNR 22 07 2020]]</f>
        <v>2499.6343050763417</v>
      </c>
      <c r="N2062" s="49">
        <v>2046</v>
      </c>
      <c r="O2062" s="54"/>
      <c r="P2062" s="54">
        <v>1300</v>
      </c>
      <c r="Q2062" s="54"/>
      <c r="R2062" s="54">
        <f>Data5[[#This Row],[PERSOANE ÎNSCRISE ÎN LISTELE ELECTORALE (TURUL 1)            ]]+Data5[[#This Row],[PERSOANE ÎNSCRISE ÎN LISTELE ELECTORALE (TURUL AL 2-LEA)]]</f>
        <v>2046</v>
      </c>
      <c r="S2062" s="54">
        <f>Data5[[#This Row],[PERSOANE CARE AU PARTICIPAT LA VOT (TURUL 1)]]+Data5[[#This Row],[PERSOANE CARE AU PARTICIPAT LA VOT  (TURUL AL 2-LEA)]]</f>
        <v>1300</v>
      </c>
      <c r="T2062" s="41">
        <f>Data5[[#This Row],[TOTAL CHELTUIELI LEI]]/Data5[[#This Row],[NUMĂRUL PERSOANELOR ÎNSCRISE ÎN LISTELE ELECTORALE]]</f>
        <v>5.9132355816226783</v>
      </c>
      <c r="U2062" s="41">
        <f>Data5[[#This Row],[TOTAL CHELTUIELI EURO]]/Data5[[#This Row],[NUMĂRUL PERSOANELOR ÎNSCRISE ÎN LISTELE ELECTORALE]]</f>
        <v>1.2217176466648787</v>
      </c>
      <c r="V2062" s="41">
        <f>Data5[[#This Row],[TOTAL CHELTUIELI LEI]]/Data5[[#This Row],[NUMĂRUL PERSOANELOR CARE AU PARTICIPAT LA VOT]]</f>
        <v>9.3065230769230762</v>
      </c>
      <c r="W2062" s="41">
        <f>Data5[[#This Row],[TOTAL CHELTUIELI EURO]]/Data5[[#This Row],[NUMĂRUL PERSOANELOR CARE AU PARTICIPAT LA VOT]]</f>
        <v>1.9227956192894935</v>
      </c>
      <c r="X2062" s="43">
        <v>4.8400999999999996</v>
      </c>
      <c r="Y2062" s="114" t="s">
        <v>2892</v>
      </c>
      <c r="Z2062" s="44">
        <v>5</v>
      </c>
      <c r="AA2062" s="115" t="s">
        <v>3107</v>
      </c>
      <c r="AB2062" s="44">
        <v>1</v>
      </c>
      <c r="AC2062" s="45"/>
    </row>
    <row r="2063" spans="1:29" x14ac:dyDescent="0.2">
      <c r="A2063" s="37">
        <v>2062</v>
      </c>
      <c r="B2063" s="38" t="s">
        <v>356</v>
      </c>
      <c r="C2063" s="39" t="s">
        <v>429</v>
      </c>
      <c r="D2063" s="40">
        <v>44101</v>
      </c>
      <c r="E2063" s="38">
        <v>1</v>
      </c>
      <c r="F2063" s="38"/>
      <c r="G2063" s="38" t="s">
        <v>2</v>
      </c>
      <c r="H2063" s="38" t="s">
        <v>2</v>
      </c>
      <c r="I2063" s="41">
        <v>3000</v>
      </c>
      <c r="J2063" s="41">
        <v>10648</v>
      </c>
      <c r="K2063" s="41">
        <v>0</v>
      </c>
      <c r="L2063" s="41">
        <f>SUM(Data5[[#This Row],[CHELTUIELI DE PERSONAL LEI]:[CHELTUIELI DE CAPITAL (ACTIVE NEFINANCIARE ) LEI]])</f>
        <v>13648</v>
      </c>
      <c r="M2063" s="41">
        <f>Data5[[#This Row],[TOTAL CHELTUIELI LEI]]/Data5[[#This Row],[CURS VALUTAR EURO BNR 22 07 2020]]</f>
        <v>2819.7764508997752</v>
      </c>
      <c r="N2063" s="49">
        <v>2755</v>
      </c>
      <c r="O2063" s="54"/>
      <c r="P2063" s="54">
        <v>1707</v>
      </c>
      <c r="Q2063" s="54"/>
      <c r="R2063" s="54">
        <f>Data5[[#This Row],[PERSOANE ÎNSCRISE ÎN LISTELE ELECTORALE (TURUL 1)            ]]+Data5[[#This Row],[PERSOANE ÎNSCRISE ÎN LISTELE ELECTORALE (TURUL AL 2-LEA)]]</f>
        <v>2755</v>
      </c>
      <c r="S2063" s="54">
        <f>Data5[[#This Row],[PERSOANE CARE AU PARTICIPAT LA VOT (TURUL 1)]]+Data5[[#This Row],[PERSOANE CARE AU PARTICIPAT LA VOT  (TURUL AL 2-LEA)]]</f>
        <v>1707</v>
      </c>
      <c r="T2063" s="41">
        <f>Data5[[#This Row],[TOTAL CHELTUIELI LEI]]/Data5[[#This Row],[NUMĂRUL PERSOANELOR ÎNSCRISE ÎN LISTELE ELECTORALE]]</f>
        <v>4.9539019963702362</v>
      </c>
      <c r="U2063" s="41">
        <f>Data5[[#This Row],[TOTAL CHELTUIELI EURO]]/Data5[[#This Row],[NUMĂRUL PERSOANELOR ÎNSCRISE ÎN LISTELE ELECTORALE]]</f>
        <v>1.0235123233755989</v>
      </c>
      <c r="V2063" s="41">
        <f>Data5[[#This Row],[TOTAL CHELTUIELI LEI]]/Data5[[#This Row],[NUMĂRUL PERSOANELOR CARE AU PARTICIPAT LA VOT]]</f>
        <v>7.9953134153485648</v>
      </c>
      <c r="W2063" s="41">
        <f>Data5[[#This Row],[TOTAL CHELTUIELI EURO]]/Data5[[#This Row],[NUMĂRUL PERSOANELOR CARE AU PARTICIPAT LA VOT]]</f>
        <v>1.6518901294081869</v>
      </c>
      <c r="X2063" s="43">
        <v>4.8400999999999996</v>
      </c>
      <c r="Y2063" s="114" t="s">
        <v>2895</v>
      </c>
      <c r="Z2063" s="44">
        <v>4</v>
      </c>
      <c r="AA2063" s="115" t="s">
        <v>3107</v>
      </c>
      <c r="AB2063" s="44">
        <v>1</v>
      </c>
      <c r="AC2063" s="45"/>
    </row>
    <row r="2064" spans="1:29" x14ac:dyDescent="0.2">
      <c r="A2064" s="37">
        <v>2063</v>
      </c>
      <c r="B2064" s="38" t="s">
        <v>356</v>
      </c>
      <c r="C2064" s="39" t="s">
        <v>430</v>
      </c>
      <c r="D2064" s="40">
        <v>44101</v>
      </c>
      <c r="E2064" s="38">
        <v>1</v>
      </c>
      <c r="F2064" s="38"/>
      <c r="G2064" s="38" t="s">
        <v>2</v>
      </c>
      <c r="H2064" s="38" t="s">
        <v>2</v>
      </c>
      <c r="I2064" s="41">
        <v>800</v>
      </c>
      <c r="J2064" s="41">
        <v>16114.92</v>
      </c>
      <c r="K2064" s="41">
        <v>0</v>
      </c>
      <c r="L2064" s="41">
        <f>SUM(Data5[[#This Row],[CHELTUIELI DE PERSONAL LEI]:[CHELTUIELI DE CAPITAL (ACTIVE NEFINANCIARE ) LEI]])</f>
        <v>16914.919999999998</v>
      </c>
      <c r="M2064" s="41">
        <f>Data5[[#This Row],[TOTAL CHELTUIELI LEI]]/Data5[[#This Row],[CURS VALUTAR EURO BNR 22 07 2020]]</f>
        <v>3494.745976322803</v>
      </c>
      <c r="N2064" s="49">
        <v>1235</v>
      </c>
      <c r="O2064" s="54"/>
      <c r="P2064" s="54">
        <v>943</v>
      </c>
      <c r="Q2064" s="54"/>
      <c r="R2064" s="54">
        <f>Data5[[#This Row],[PERSOANE ÎNSCRISE ÎN LISTELE ELECTORALE (TURUL 1)            ]]+Data5[[#This Row],[PERSOANE ÎNSCRISE ÎN LISTELE ELECTORALE (TURUL AL 2-LEA)]]</f>
        <v>1235</v>
      </c>
      <c r="S2064" s="54">
        <f>Data5[[#This Row],[PERSOANE CARE AU PARTICIPAT LA VOT (TURUL 1)]]+Data5[[#This Row],[PERSOANE CARE AU PARTICIPAT LA VOT  (TURUL AL 2-LEA)]]</f>
        <v>943</v>
      </c>
      <c r="T2064" s="41">
        <f>Data5[[#This Row],[TOTAL CHELTUIELI LEI]]/Data5[[#This Row],[NUMĂRUL PERSOANELOR ÎNSCRISE ÎN LISTELE ELECTORALE]]</f>
        <v>13.696291497975707</v>
      </c>
      <c r="U2064" s="41">
        <f>Data5[[#This Row],[TOTAL CHELTUIELI EURO]]/Data5[[#This Row],[NUMĂRUL PERSOANELOR ÎNSCRISE ÎN LISTELE ELECTORALE]]</f>
        <v>2.8297538269820266</v>
      </c>
      <c r="V2064" s="41">
        <f>Data5[[#This Row],[TOTAL CHELTUIELI LEI]]/Data5[[#This Row],[NUMĂRUL PERSOANELOR CARE AU PARTICIPAT LA VOT]]</f>
        <v>17.937348886532341</v>
      </c>
      <c r="W2064" s="41">
        <f>Data5[[#This Row],[TOTAL CHELTUIELI EURO]]/Data5[[#This Row],[NUMĂRUL PERSOANELOR CARE AU PARTICIPAT LA VOT]]</f>
        <v>3.7059872495469808</v>
      </c>
      <c r="X2064" s="43">
        <v>4.8400999999999996</v>
      </c>
      <c r="Y2064" s="114" t="s">
        <v>2906</v>
      </c>
      <c r="Z2064" s="44">
        <v>13</v>
      </c>
      <c r="AA2064" s="115" t="s">
        <v>3108</v>
      </c>
      <c r="AB2064" s="44">
        <v>2</v>
      </c>
      <c r="AC2064" s="45"/>
    </row>
    <row r="2065" spans="1:29" x14ac:dyDescent="0.2">
      <c r="A2065" s="37">
        <v>2064</v>
      </c>
      <c r="B2065" s="38" t="s">
        <v>356</v>
      </c>
      <c r="C2065" s="39" t="s">
        <v>353</v>
      </c>
      <c r="D2065" s="40">
        <v>44101</v>
      </c>
      <c r="E2065" s="38">
        <v>1</v>
      </c>
      <c r="F2065" s="38"/>
      <c r="G2065" s="38" t="s">
        <v>2</v>
      </c>
      <c r="H2065" s="38" t="s">
        <v>2</v>
      </c>
      <c r="I2065" s="41">
        <v>1080</v>
      </c>
      <c r="J2065" s="41">
        <v>10862</v>
      </c>
      <c r="K2065" s="41">
        <v>0</v>
      </c>
      <c r="L2065" s="41">
        <f>SUM(Data5[[#This Row],[CHELTUIELI DE PERSONAL LEI]:[CHELTUIELI DE CAPITAL (ACTIVE NEFINANCIARE ) LEI]])</f>
        <v>11942</v>
      </c>
      <c r="M2065" s="41">
        <f>Data5[[#This Row],[TOTAL CHELTUIELI LEI]]/Data5[[#This Row],[CURS VALUTAR EURO BNR 22 07 2020]]</f>
        <v>2467.3043945373033</v>
      </c>
      <c r="N2065" s="49">
        <v>1291</v>
      </c>
      <c r="O2065" s="54"/>
      <c r="P2065" s="54">
        <v>820</v>
      </c>
      <c r="Q2065" s="54"/>
      <c r="R2065" s="54">
        <f>Data5[[#This Row],[PERSOANE ÎNSCRISE ÎN LISTELE ELECTORALE (TURUL 1)            ]]+Data5[[#This Row],[PERSOANE ÎNSCRISE ÎN LISTELE ELECTORALE (TURUL AL 2-LEA)]]</f>
        <v>1291</v>
      </c>
      <c r="S2065" s="54">
        <f>Data5[[#This Row],[PERSOANE CARE AU PARTICIPAT LA VOT (TURUL 1)]]+Data5[[#This Row],[PERSOANE CARE AU PARTICIPAT LA VOT  (TURUL AL 2-LEA)]]</f>
        <v>820</v>
      </c>
      <c r="T2065" s="41">
        <f>Data5[[#This Row],[TOTAL CHELTUIELI LEI]]/Data5[[#This Row],[NUMĂRUL PERSOANELOR ÎNSCRISE ÎN LISTELE ELECTORALE]]</f>
        <v>9.2501936483346245</v>
      </c>
      <c r="U2065" s="41">
        <f>Data5[[#This Row],[TOTAL CHELTUIELI EURO]]/Data5[[#This Row],[NUMĂRUL PERSOANELOR ÎNSCRISE ÎN LISTELE ELECTORALE]]</f>
        <v>1.911157548053682</v>
      </c>
      <c r="V2065" s="41">
        <f>Data5[[#This Row],[TOTAL CHELTUIELI LEI]]/Data5[[#This Row],[NUMĂRUL PERSOANELOR CARE AU PARTICIPAT LA VOT]]</f>
        <v>14.563414634146341</v>
      </c>
      <c r="W2065" s="41">
        <f>Data5[[#This Row],[TOTAL CHELTUIELI EURO]]/Data5[[#This Row],[NUMĂRUL PERSOANELOR CARE AU PARTICIPAT LA VOT]]</f>
        <v>3.0089077982162236</v>
      </c>
      <c r="X2065" s="43">
        <v>4.8400999999999996</v>
      </c>
      <c r="Y2065" s="114" t="s">
        <v>2887</v>
      </c>
      <c r="Z2065" s="44">
        <v>9</v>
      </c>
      <c r="AA2065" s="115" t="s">
        <v>3107</v>
      </c>
      <c r="AB2065" s="44">
        <v>1</v>
      </c>
      <c r="AC2065" s="45"/>
    </row>
    <row r="2066" spans="1:29" x14ac:dyDescent="0.2">
      <c r="A2066" s="37">
        <v>2065</v>
      </c>
      <c r="B2066" s="38" t="s">
        <v>356</v>
      </c>
      <c r="C2066" s="39" t="s">
        <v>431</v>
      </c>
      <c r="D2066" s="40">
        <v>44101</v>
      </c>
      <c r="E2066" s="38">
        <v>1</v>
      </c>
      <c r="F2066" s="38"/>
      <c r="G2066" s="38" t="s">
        <v>2</v>
      </c>
      <c r="H2066" s="38" t="s">
        <v>2</v>
      </c>
      <c r="I2066" s="41">
        <v>2500</v>
      </c>
      <c r="J2066" s="41">
        <v>5680</v>
      </c>
      <c r="K2066" s="41">
        <v>0</v>
      </c>
      <c r="L2066" s="41">
        <f>SUM(Data5[[#This Row],[CHELTUIELI DE PERSONAL LEI]:[CHELTUIELI DE CAPITAL (ACTIVE NEFINANCIARE ) LEI]])</f>
        <v>8180</v>
      </c>
      <c r="M2066" s="41">
        <f>Data5[[#This Row],[TOTAL CHELTUIELI LEI]]/Data5[[#This Row],[CURS VALUTAR EURO BNR 22 07 2020]]</f>
        <v>1690.047726286647</v>
      </c>
      <c r="N2066" s="49">
        <v>1801</v>
      </c>
      <c r="O2066" s="54"/>
      <c r="P2066" s="54">
        <v>1195</v>
      </c>
      <c r="Q2066" s="54"/>
      <c r="R2066" s="54">
        <f>Data5[[#This Row],[PERSOANE ÎNSCRISE ÎN LISTELE ELECTORALE (TURUL 1)            ]]+Data5[[#This Row],[PERSOANE ÎNSCRISE ÎN LISTELE ELECTORALE (TURUL AL 2-LEA)]]</f>
        <v>1801</v>
      </c>
      <c r="S2066" s="54">
        <f>Data5[[#This Row],[PERSOANE CARE AU PARTICIPAT LA VOT (TURUL 1)]]+Data5[[#This Row],[PERSOANE CARE AU PARTICIPAT LA VOT  (TURUL AL 2-LEA)]]</f>
        <v>1195</v>
      </c>
      <c r="T2066" s="41">
        <f>Data5[[#This Row],[TOTAL CHELTUIELI LEI]]/Data5[[#This Row],[NUMĂRUL PERSOANELOR ÎNSCRISE ÎN LISTELE ELECTORALE]]</f>
        <v>4.5419211549139371</v>
      </c>
      <c r="U2066" s="41">
        <f>Data5[[#This Row],[TOTAL CHELTUIELI EURO]]/Data5[[#This Row],[NUMĂRUL PERSOANELOR ÎNSCRISE ÎN LISTELE ELECTORALE]]</f>
        <v>0.93839407345177517</v>
      </c>
      <c r="V2066" s="41">
        <f>Data5[[#This Row],[TOTAL CHELTUIELI LEI]]/Data5[[#This Row],[NUMĂRUL PERSOANELOR CARE AU PARTICIPAT LA VOT]]</f>
        <v>6.8451882845188283</v>
      </c>
      <c r="W2066" s="41">
        <f>Data5[[#This Row],[TOTAL CHELTUIELI EURO]]/Data5[[#This Row],[NUMĂRUL PERSOANELOR CARE AU PARTICIPAT LA VOT]]</f>
        <v>1.4142658797377801</v>
      </c>
      <c r="X2066" s="43">
        <v>4.8400999999999996</v>
      </c>
      <c r="Y2066" s="114" t="s">
        <v>2895</v>
      </c>
      <c r="Z2066" s="44">
        <v>4</v>
      </c>
      <c r="AA2066" s="115" t="s">
        <v>3105</v>
      </c>
      <c r="AB2066" s="44">
        <v>0</v>
      </c>
      <c r="AC2066" s="45"/>
    </row>
    <row r="2067" spans="1:29" x14ac:dyDescent="0.2">
      <c r="A2067" s="37">
        <v>2066</v>
      </c>
      <c r="B2067" s="38" t="s">
        <v>432</v>
      </c>
      <c r="C2067" s="39" t="s">
        <v>2353</v>
      </c>
      <c r="D2067" s="40">
        <v>44101</v>
      </c>
      <c r="E2067" s="38">
        <v>1</v>
      </c>
      <c r="F2067" s="38"/>
      <c r="G2067" s="38" t="s">
        <v>2</v>
      </c>
      <c r="H2067" s="38" t="s">
        <v>2</v>
      </c>
      <c r="I2067" s="39">
        <v>33000</v>
      </c>
      <c r="J2067" s="39">
        <v>154780.79</v>
      </c>
      <c r="K2067" s="39">
        <v>0</v>
      </c>
      <c r="L2067" s="41">
        <f>SUM(Data5[[#This Row],[CHELTUIELI DE PERSONAL LEI]:[CHELTUIELI DE CAPITAL (ACTIVE NEFINANCIARE ) LEI]])</f>
        <v>187780.79</v>
      </c>
      <c r="M2067" s="41">
        <f>Data5[[#This Row],[TOTAL CHELTUIELI LEI]]/Data5[[#This Row],[CURS VALUTAR EURO BNR 22 07 2020]]</f>
        <v>38796.882295820338</v>
      </c>
      <c r="N2067" s="49">
        <v>76575</v>
      </c>
      <c r="O2067" s="54"/>
      <c r="P2067" s="54">
        <v>31614</v>
      </c>
      <c r="Q2067" s="54"/>
      <c r="R2067" s="54">
        <f>Data5[[#This Row],[PERSOANE ÎNSCRISE ÎN LISTELE ELECTORALE (TURUL 1)            ]]+Data5[[#This Row],[PERSOANE ÎNSCRISE ÎN LISTELE ELECTORALE (TURUL AL 2-LEA)]]</f>
        <v>76575</v>
      </c>
      <c r="S2067" s="54">
        <f>Data5[[#This Row],[PERSOANE CARE AU PARTICIPAT LA VOT (TURUL 1)]]+Data5[[#This Row],[PERSOANE CARE AU PARTICIPAT LA VOT  (TURUL AL 2-LEA)]]</f>
        <v>31614</v>
      </c>
      <c r="T2067" s="41">
        <f>Data5[[#This Row],[TOTAL CHELTUIELI LEI]]/Data5[[#This Row],[NUMĂRUL PERSOANELOR ÎNSCRISE ÎN LISTELE ELECTORALE]]</f>
        <v>2.4522466862553052</v>
      </c>
      <c r="U2067" s="41">
        <f>Data5[[#This Row],[TOTAL CHELTUIELI EURO]]/Data5[[#This Row],[NUMĂRUL PERSOANELOR ÎNSCRISE ÎN LISTELE ELECTORALE]]</f>
        <v>0.50665207046451632</v>
      </c>
      <c r="V2067" s="41">
        <f>Data5[[#This Row],[TOTAL CHELTUIELI LEI]]/Data5[[#This Row],[NUMĂRUL PERSOANELOR CARE AU PARTICIPAT LA VOT]]</f>
        <v>5.9397985069905737</v>
      </c>
      <c r="W2067" s="41">
        <f>Data5[[#This Row],[TOTAL CHELTUIELI EURO]]/Data5[[#This Row],[NUMĂRUL PERSOANELOR CARE AU PARTICIPAT LA VOT]]</f>
        <v>1.2272057409951393</v>
      </c>
      <c r="X2067" s="43">
        <v>4.8400999999999996</v>
      </c>
      <c r="Y2067" s="114" t="s">
        <v>2891</v>
      </c>
      <c r="Z2067" s="44">
        <v>2</v>
      </c>
      <c r="AA2067" s="115" t="s">
        <v>3105</v>
      </c>
      <c r="AB2067" s="44">
        <v>0</v>
      </c>
      <c r="AC2067" s="45"/>
    </row>
    <row r="2068" spans="1:29" x14ac:dyDescent="0.2">
      <c r="A2068" s="37">
        <v>2067</v>
      </c>
      <c r="B2068" s="38" t="s">
        <v>432</v>
      </c>
      <c r="C2068" s="39" t="s">
        <v>2354</v>
      </c>
      <c r="D2068" s="40">
        <v>44101</v>
      </c>
      <c r="E2068" s="38">
        <v>1</v>
      </c>
      <c r="F2068" s="38"/>
      <c r="G2068" s="38" t="s">
        <v>2</v>
      </c>
      <c r="H2068" s="38" t="s">
        <v>2</v>
      </c>
      <c r="I2068" s="39">
        <v>17540</v>
      </c>
      <c r="J2068" s="39">
        <v>22742.85</v>
      </c>
      <c r="K2068" s="39">
        <v>0</v>
      </c>
      <c r="L2068" s="41">
        <f>SUM(Data5[[#This Row],[CHELTUIELI DE PERSONAL LEI]:[CHELTUIELI DE CAPITAL (ACTIVE NEFINANCIARE ) LEI]])</f>
        <v>40282.85</v>
      </c>
      <c r="M2068" s="41">
        <f>Data5[[#This Row],[TOTAL CHELTUIELI LEI]]/Data5[[#This Row],[CURS VALUTAR EURO BNR 22 07 2020]]</f>
        <v>8322.7309353112541</v>
      </c>
      <c r="N2068" s="49">
        <v>16351</v>
      </c>
      <c r="O2068" s="54"/>
      <c r="P2068" s="54">
        <v>6267</v>
      </c>
      <c r="Q2068" s="54"/>
      <c r="R2068" s="54">
        <f>Data5[[#This Row],[PERSOANE ÎNSCRISE ÎN LISTELE ELECTORALE (TURUL 1)            ]]+Data5[[#This Row],[PERSOANE ÎNSCRISE ÎN LISTELE ELECTORALE (TURUL AL 2-LEA)]]</f>
        <v>16351</v>
      </c>
      <c r="S2068" s="54">
        <f>Data5[[#This Row],[PERSOANE CARE AU PARTICIPAT LA VOT (TURUL 1)]]+Data5[[#This Row],[PERSOANE CARE AU PARTICIPAT LA VOT  (TURUL AL 2-LEA)]]</f>
        <v>6267</v>
      </c>
      <c r="T2068" s="41">
        <f>Data5[[#This Row],[TOTAL CHELTUIELI LEI]]/Data5[[#This Row],[NUMĂRUL PERSOANELOR ÎNSCRISE ÎN LISTELE ELECTORALE]]</f>
        <v>2.4636321937496177</v>
      </c>
      <c r="U2068" s="41">
        <f>Data5[[#This Row],[TOTAL CHELTUIELI EURO]]/Data5[[#This Row],[NUMĂRUL PERSOANELOR ÎNSCRISE ÎN LISTELE ELECTORALE]]</f>
        <v>0.50900439944414744</v>
      </c>
      <c r="V2068" s="41">
        <f>Data5[[#This Row],[TOTAL CHELTUIELI LEI]]/Data5[[#This Row],[NUMĂRUL PERSOANELOR CARE AU PARTICIPAT LA VOT]]</f>
        <v>6.4277724589117602</v>
      </c>
      <c r="W2068" s="41">
        <f>Data5[[#This Row],[TOTAL CHELTUIELI EURO]]/Data5[[#This Row],[NUMĂRUL PERSOANELOR CARE AU PARTICIPAT LA VOT]]</f>
        <v>1.3280247224048594</v>
      </c>
      <c r="X2068" s="43">
        <v>4.8400999999999996</v>
      </c>
      <c r="Y2068" s="114" t="s">
        <v>2891</v>
      </c>
      <c r="Z2068" s="44">
        <v>2</v>
      </c>
      <c r="AA2068" s="115" t="s">
        <v>3105</v>
      </c>
      <c r="AB2068" s="44">
        <v>0</v>
      </c>
      <c r="AC2068" s="45"/>
    </row>
    <row r="2069" spans="1:29" x14ac:dyDescent="0.2">
      <c r="A2069" s="37">
        <v>2068</v>
      </c>
      <c r="B2069" s="38" t="s">
        <v>432</v>
      </c>
      <c r="C2069" s="39" t="s">
        <v>3066</v>
      </c>
      <c r="D2069" s="40">
        <v>44101</v>
      </c>
      <c r="E2069" s="38">
        <v>1</v>
      </c>
      <c r="F2069" s="38"/>
      <c r="G2069" s="38" t="s">
        <v>2</v>
      </c>
      <c r="H2069" s="38" t="s">
        <v>2</v>
      </c>
      <c r="I2069" s="39">
        <v>18214</v>
      </c>
      <c r="J2069" s="39">
        <v>42052</v>
      </c>
      <c r="K2069" s="39">
        <v>0</v>
      </c>
      <c r="L2069" s="41">
        <f>SUM(Data5[[#This Row],[CHELTUIELI DE PERSONAL LEI]:[CHELTUIELI DE CAPITAL (ACTIVE NEFINANCIARE ) LEI]])</f>
        <v>60266</v>
      </c>
      <c r="M2069" s="41">
        <f>Data5[[#This Row],[TOTAL CHELTUIELI LEI]]/Data5[[#This Row],[CURS VALUTAR EURO BNR 22 07 2020]]</f>
        <v>12451.395632321648</v>
      </c>
      <c r="N2069" s="49">
        <v>10030</v>
      </c>
      <c r="O2069" s="54"/>
      <c r="P2069" s="54">
        <v>4318</v>
      </c>
      <c r="Q2069" s="54"/>
      <c r="R2069" s="54">
        <f>Data5[[#This Row],[PERSOANE ÎNSCRISE ÎN LISTELE ELECTORALE (TURUL 1)            ]]+Data5[[#This Row],[PERSOANE ÎNSCRISE ÎN LISTELE ELECTORALE (TURUL AL 2-LEA)]]</f>
        <v>10030</v>
      </c>
      <c r="S2069" s="54">
        <f>Data5[[#This Row],[PERSOANE CARE AU PARTICIPAT LA VOT (TURUL 1)]]+Data5[[#This Row],[PERSOANE CARE AU PARTICIPAT LA VOT  (TURUL AL 2-LEA)]]</f>
        <v>4318</v>
      </c>
      <c r="T2069" s="41">
        <f>Data5[[#This Row],[TOTAL CHELTUIELI LEI]]/Data5[[#This Row],[NUMĂRUL PERSOANELOR ÎNSCRISE ÎN LISTELE ELECTORALE]]</f>
        <v>6.0085742771684947</v>
      </c>
      <c r="U2069" s="41">
        <f>Data5[[#This Row],[TOTAL CHELTUIELI EURO]]/Data5[[#This Row],[NUMĂRUL PERSOANELOR ÎNSCRISE ÎN LISTELE ELECTORALE]]</f>
        <v>1.2414153172803237</v>
      </c>
      <c r="V2069" s="41">
        <f>Data5[[#This Row],[TOTAL CHELTUIELI LEI]]/Data5[[#This Row],[NUMĂRUL PERSOANELOR CARE AU PARTICIPAT LA VOT]]</f>
        <v>13.956924502084298</v>
      </c>
      <c r="W2069" s="41">
        <f>Data5[[#This Row],[TOTAL CHELTUIELI EURO]]/Data5[[#This Row],[NUMĂRUL PERSOANELOR CARE AU PARTICIPAT LA VOT]]</f>
        <v>2.8836025086432717</v>
      </c>
      <c r="X2069" s="43">
        <v>4.8400999999999996</v>
      </c>
      <c r="Y2069" s="114" t="s">
        <v>2889</v>
      </c>
      <c r="Z2069" s="44">
        <v>6</v>
      </c>
      <c r="AA2069" s="115" t="s">
        <v>3107</v>
      </c>
      <c r="AB2069" s="44">
        <v>1</v>
      </c>
      <c r="AC2069" s="45"/>
    </row>
    <row r="2070" spans="1:29" x14ac:dyDescent="0.2">
      <c r="A2070" s="37">
        <v>2069</v>
      </c>
      <c r="B2070" s="38" t="s">
        <v>432</v>
      </c>
      <c r="C2070" s="39" t="s">
        <v>3067</v>
      </c>
      <c r="D2070" s="40">
        <v>44101</v>
      </c>
      <c r="E2070" s="38">
        <v>1</v>
      </c>
      <c r="F2070" s="38"/>
      <c r="G2070" s="38" t="s">
        <v>2</v>
      </c>
      <c r="H2070" s="38" t="s">
        <v>2</v>
      </c>
      <c r="I2070" s="39">
        <v>42698</v>
      </c>
      <c r="J2070" s="39">
        <v>5369</v>
      </c>
      <c r="K2070" s="39">
        <v>0</v>
      </c>
      <c r="L2070" s="41">
        <f>SUM(Data5[[#This Row],[CHELTUIELI DE PERSONAL LEI]:[CHELTUIELI DE CAPITAL (ACTIVE NEFINANCIARE ) LEI]])</f>
        <v>48067</v>
      </c>
      <c r="M2070" s="41">
        <f>Data5[[#This Row],[TOTAL CHELTUIELI LEI]]/Data5[[#This Row],[CURS VALUTAR EURO BNR 22 07 2020]]</f>
        <v>9930.9931612983219</v>
      </c>
      <c r="N2070" s="49">
        <v>7883</v>
      </c>
      <c r="O2070" s="54"/>
      <c r="P2070" s="54">
        <v>4072</v>
      </c>
      <c r="Q2070" s="54"/>
      <c r="R2070" s="54">
        <f>Data5[[#This Row],[PERSOANE ÎNSCRISE ÎN LISTELE ELECTORALE (TURUL 1)            ]]+Data5[[#This Row],[PERSOANE ÎNSCRISE ÎN LISTELE ELECTORALE (TURUL AL 2-LEA)]]</f>
        <v>7883</v>
      </c>
      <c r="S2070" s="54">
        <f>Data5[[#This Row],[PERSOANE CARE AU PARTICIPAT LA VOT (TURUL 1)]]+Data5[[#This Row],[PERSOANE CARE AU PARTICIPAT LA VOT  (TURUL AL 2-LEA)]]</f>
        <v>4072</v>
      </c>
      <c r="T2070" s="41">
        <f>Data5[[#This Row],[TOTAL CHELTUIELI LEI]]/Data5[[#This Row],[NUMĂRUL PERSOANELOR ÎNSCRISE ÎN LISTELE ELECTORALE]]</f>
        <v>6.0975516935176959</v>
      </c>
      <c r="U2070" s="41">
        <f>Data5[[#This Row],[TOTAL CHELTUIELI EURO]]/Data5[[#This Row],[NUMĂRUL PERSOANELOR ÎNSCRISE ÎN LISTELE ELECTORALE]]</f>
        <v>1.2597987011668554</v>
      </c>
      <c r="V2070" s="41">
        <f>Data5[[#This Row],[TOTAL CHELTUIELI LEI]]/Data5[[#This Row],[NUMĂRUL PERSOANELOR CARE AU PARTICIPAT LA VOT]]</f>
        <v>11.804273084479371</v>
      </c>
      <c r="W2070" s="41">
        <f>Data5[[#This Row],[TOTAL CHELTUIELI EURO]]/Data5[[#This Row],[NUMĂRUL PERSOANELOR CARE AU PARTICIPAT LA VOT]]</f>
        <v>2.4388490081773875</v>
      </c>
      <c r="X2070" s="43">
        <v>4.8400999999999996</v>
      </c>
      <c r="Y2070" s="114" t="s">
        <v>2889</v>
      </c>
      <c r="Z2070" s="44">
        <v>6</v>
      </c>
      <c r="AA2070" s="115" t="s">
        <v>3107</v>
      </c>
      <c r="AB2070" s="44">
        <v>1</v>
      </c>
      <c r="AC2070" s="45"/>
    </row>
    <row r="2071" spans="1:29" x14ac:dyDescent="0.2">
      <c r="A2071" s="37">
        <v>2070</v>
      </c>
      <c r="B2071" s="38" t="s">
        <v>432</v>
      </c>
      <c r="C2071" s="39" t="s">
        <v>3068</v>
      </c>
      <c r="D2071" s="40">
        <v>44101</v>
      </c>
      <c r="E2071" s="38">
        <v>1</v>
      </c>
      <c r="F2071" s="38"/>
      <c r="G2071" s="38" t="s">
        <v>2</v>
      </c>
      <c r="H2071" s="38" t="s">
        <v>2</v>
      </c>
      <c r="I2071" s="39">
        <v>800</v>
      </c>
      <c r="J2071" s="39">
        <v>15943</v>
      </c>
      <c r="K2071" s="39">
        <v>0</v>
      </c>
      <c r="L2071" s="41">
        <f>SUM(Data5[[#This Row],[CHELTUIELI DE PERSONAL LEI]:[CHELTUIELI DE CAPITAL (ACTIVE NEFINANCIARE ) LEI]])</f>
        <v>16743</v>
      </c>
      <c r="M2071" s="41">
        <f>Data5[[#This Row],[TOTAL CHELTUIELI LEI]]/Data5[[#This Row],[CURS VALUTAR EURO BNR 22 07 2020]]</f>
        <v>3459.2260490485737</v>
      </c>
      <c r="N2071" s="49">
        <v>7717</v>
      </c>
      <c r="O2071" s="54"/>
      <c r="P2071" s="54">
        <v>3806</v>
      </c>
      <c r="Q2071" s="54"/>
      <c r="R2071" s="54">
        <f>Data5[[#This Row],[PERSOANE ÎNSCRISE ÎN LISTELE ELECTORALE (TURUL 1)            ]]+Data5[[#This Row],[PERSOANE ÎNSCRISE ÎN LISTELE ELECTORALE (TURUL AL 2-LEA)]]</f>
        <v>7717</v>
      </c>
      <c r="S2071" s="54">
        <f>Data5[[#This Row],[PERSOANE CARE AU PARTICIPAT LA VOT (TURUL 1)]]+Data5[[#This Row],[PERSOANE CARE AU PARTICIPAT LA VOT  (TURUL AL 2-LEA)]]</f>
        <v>3806</v>
      </c>
      <c r="T2071" s="41">
        <f>Data5[[#This Row],[TOTAL CHELTUIELI LEI]]/Data5[[#This Row],[NUMĂRUL PERSOANELOR ÎNSCRISE ÎN LISTELE ELECTORALE]]</f>
        <v>2.1696255021381368</v>
      </c>
      <c r="U2071" s="41">
        <f>Data5[[#This Row],[TOTAL CHELTUIELI EURO]]/Data5[[#This Row],[NUMĂRUL PERSOANELOR ÎNSCRISE ÎN LISTELE ELECTORALE]]</f>
        <v>0.4482604702667583</v>
      </c>
      <c r="V2071" s="41">
        <f>Data5[[#This Row],[TOTAL CHELTUIELI LEI]]/Data5[[#This Row],[NUMĂRUL PERSOANELOR CARE AU PARTICIPAT LA VOT]]</f>
        <v>4.3991066736731472</v>
      </c>
      <c r="W2071" s="41">
        <f>Data5[[#This Row],[TOTAL CHELTUIELI EURO]]/Data5[[#This Row],[NUMĂRUL PERSOANELOR CARE AU PARTICIPAT LA VOT]]</f>
        <v>0.90888755886720274</v>
      </c>
      <c r="X2071" s="43">
        <v>4.8400999999999996</v>
      </c>
      <c r="Y2071" s="114" t="s">
        <v>2891</v>
      </c>
      <c r="Z2071" s="44">
        <v>2</v>
      </c>
      <c r="AA2071" s="115" t="s">
        <v>3105</v>
      </c>
      <c r="AB2071" s="44">
        <v>0</v>
      </c>
      <c r="AC2071" s="45"/>
    </row>
    <row r="2072" spans="1:29" x14ac:dyDescent="0.2">
      <c r="A2072" s="37">
        <v>2071</v>
      </c>
      <c r="B2072" s="38" t="s">
        <v>432</v>
      </c>
      <c r="C2072" s="39" t="s">
        <v>2355</v>
      </c>
      <c r="D2072" s="40">
        <v>44101</v>
      </c>
      <c r="E2072" s="38">
        <v>1</v>
      </c>
      <c r="F2072" s="38"/>
      <c r="G2072" s="38" t="s">
        <v>2</v>
      </c>
      <c r="H2072" s="38" t="s">
        <v>2</v>
      </c>
      <c r="I2072" s="39">
        <v>6250</v>
      </c>
      <c r="J2072" s="39">
        <v>283</v>
      </c>
      <c r="K2072" s="39">
        <v>3248</v>
      </c>
      <c r="L2072" s="41">
        <f>SUM(Data5[[#This Row],[CHELTUIELI DE PERSONAL LEI]:[CHELTUIELI DE CAPITAL (ACTIVE NEFINANCIARE ) LEI]])</f>
        <v>9781</v>
      </c>
      <c r="M2072" s="41">
        <f>Data5[[#This Row],[TOTAL CHELTUIELI LEI]]/Data5[[#This Row],[CURS VALUTAR EURO BNR 22 07 2020]]</f>
        <v>2020.8260159914053</v>
      </c>
      <c r="N2072" s="49">
        <v>1404</v>
      </c>
      <c r="O2072" s="54"/>
      <c r="P2072" s="54">
        <v>928</v>
      </c>
      <c r="Q2072" s="54"/>
      <c r="R2072" s="54">
        <f>Data5[[#This Row],[PERSOANE ÎNSCRISE ÎN LISTELE ELECTORALE (TURUL 1)            ]]+Data5[[#This Row],[PERSOANE ÎNSCRISE ÎN LISTELE ELECTORALE (TURUL AL 2-LEA)]]</f>
        <v>1404</v>
      </c>
      <c r="S2072" s="54">
        <f>Data5[[#This Row],[PERSOANE CARE AU PARTICIPAT LA VOT (TURUL 1)]]+Data5[[#This Row],[PERSOANE CARE AU PARTICIPAT LA VOT  (TURUL AL 2-LEA)]]</f>
        <v>928</v>
      </c>
      <c r="T2072" s="41">
        <f>Data5[[#This Row],[TOTAL CHELTUIELI LEI]]/Data5[[#This Row],[NUMĂRUL PERSOANELOR ÎNSCRISE ÎN LISTELE ELECTORALE]]</f>
        <v>6.9665242165242169</v>
      </c>
      <c r="U2072" s="41">
        <f>Data5[[#This Row],[TOTAL CHELTUIELI EURO]]/Data5[[#This Row],[NUMĂRUL PERSOANELOR ÎNSCRISE ÎN LISTELE ELECTORALE]]</f>
        <v>1.4393347692246476</v>
      </c>
      <c r="V2072" s="41">
        <f>Data5[[#This Row],[TOTAL CHELTUIELI LEI]]/Data5[[#This Row],[NUMĂRUL PERSOANELOR CARE AU PARTICIPAT LA VOT]]</f>
        <v>10.539870689655173</v>
      </c>
      <c r="W2072" s="41">
        <f>Data5[[#This Row],[TOTAL CHELTUIELI EURO]]/Data5[[#This Row],[NUMĂRUL PERSOANELOR CARE AU PARTICIPAT LA VOT]]</f>
        <v>2.1776142413700486</v>
      </c>
      <c r="X2072" s="43">
        <v>4.8400999999999996</v>
      </c>
      <c r="Y2072" s="114" t="s">
        <v>2889</v>
      </c>
      <c r="Z2072" s="44">
        <v>6</v>
      </c>
      <c r="AA2072" s="115" t="s">
        <v>3107</v>
      </c>
      <c r="AB2072" s="44">
        <v>1</v>
      </c>
      <c r="AC2072" s="45"/>
    </row>
    <row r="2073" spans="1:29" x14ac:dyDescent="0.2">
      <c r="A2073" s="37">
        <v>2072</v>
      </c>
      <c r="B2073" s="38" t="s">
        <v>432</v>
      </c>
      <c r="C2073" s="39" t="s">
        <v>2195</v>
      </c>
      <c r="D2073" s="40">
        <v>44101</v>
      </c>
      <c r="E2073" s="38">
        <v>1</v>
      </c>
      <c r="F2073" s="38"/>
      <c r="G2073" s="38" t="s">
        <v>2</v>
      </c>
      <c r="H2073" s="38" t="s">
        <v>2</v>
      </c>
      <c r="I2073" s="48">
        <v>8274</v>
      </c>
      <c r="J2073" s="48">
        <v>4080.33</v>
      </c>
      <c r="K2073" s="39">
        <v>0</v>
      </c>
      <c r="L2073" s="41">
        <f>SUM(Data5[[#This Row],[CHELTUIELI DE PERSONAL LEI]:[CHELTUIELI DE CAPITAL (ACTIVE NEFINANCIARE ) LEI]])</f>
        <v>12354.33</v>
      </c>
      <c r="M2073" s="41">
        <f>Data5[[#This Row],[TOTAL CHELTUIELI LEI]]/Data5[[#This Row],[CURS VALUTAR EURO BNR 22 07 2020]]</f>
        <v>2552.4947831656373</v>
      </c>
      <c r="N2073" s="49">
        <v>1557</v>
      </c>
      <c r="O2073" s="54"/>
      <c r="P2073" s="54">
        <v>1087</v>
      </c>
      <c r="Q2073" s="54"/>
      <c r="R2073" s="54">
        <f>Data5[[#This Row],[PERSOANE ÎNSCRISE ÎN LISTELE ELECTORALE (TURUL 1)            ]]+Data5[[#This Row],[PERSOANE ÎNSCRISE ÎN LISTELE ELECTORALE (TURUL AL 2-LEA)]]</f>
        <v>1557</v>
      </c>
      <c r="S2073" s="54">
        <f>Data5[[#This Row],[PERSOANE CARE AU PARTICIPAT LA VOT (TURUL 1)]]+Data5[[#This Row],[PERSOANE CARE AU PARTICIPAT LA VOT  (TURUL AL 2-LEA)]]</f>
        <v>1087</v>
      </c>
      <c r="T2073" s="41">
        <f>Data5[[#This Row],[TOTAL CHELTUIELI LEI]]/Data5[[#This Row],[NUMĂRUL PERSOANELOR ÎNSCRISE ÎN LISTELE ELECTORALE]]</f>
        <v>7.9347013487475913</v>
      </c>
      <c r="U2073" s="41">
        <f>Data5[[#This Row],[TOTAL CHELTUIELI EURO]]/Data5[[#This Row],[NUMĂRUL PERSOANELOR ÎNSCRISE ÎN LISTELE ELECTORALE]]</f>
        <v>1.6393672338892982</v>
      </c>
      <c r="V2073" s="41">
        <f>Data5[[#This Row],[TOTAL CHELTUIELI LEI]]/Data5[[#This Row],[NUMĂRUL PERSOANELOR CARE AU PARTICIPAT LA VOT]]</f>
        <v>11.365528978840846</v>
      </c>
      <c r="W2073" s="41">
        <f>Data5[[#This Row],[TOTAL CHELTUIELI EURO]]/Data5[[#This Row],[NUMĂRUL PERSOANELOR CARE AU PARTICIPAT LA VOT]]</f>
        <v>2.348201272461488</v>
      </c>
      <c r="X2073" s="43">
        <v>4.8400999999999996</v>
      </c>
      <c r="Y2073" s="114" t="s">
        <v>2886</v>
      </c>
      <c r="Z2073" s="44">
        <v>7</v>
      </c>
      <c r="AA2073" s="115" t="s">
        <v>3107</v>
      </c>
      <c r="AB2073" s="44">
        <v>1</v>
      </c>
      <c r="AC2073" s="45"/>
    </row>
    <row r="2074" spans="1:29" x14ac:dyDescent="0.2">
      <c r="A2074" s="37">
        <v>2073</v>
      </c>
      <c r="B2074" s="38" t="s">
        <v>432</v>
      </c>
      <c r="C2074" s="39" t="s">
        <v>2356</v>
      </c>
      <c r="D2074" s="40">
        <v>44101</v>
      </c>
      <c r="E2074" s="38">
        <v>1</v>
      </c>
      <c r="F2074" s="38"/>
      <c r="G2074" s="38" t="s">
        <v>2</v>
      </c>
      <c r="H2074" s="38" t="s">
        <v>2</v>
      </c>
      <c r="I2074" s="39">
        <v>900</v>
      </c>
      <c r="J2074" s="39">
        <v>9763.2099999999991</v>
      </c>
      <c r="K2074" s="39">
        <v>0</v>
      </c>
      <c r="L2074" s="41">
        <f>SUM(Data5[[#This Row],[CHELTUIELI DE PERSONAL LEI]:[CHELTUIELI DE CAPITAL (ACTIVE NEFINANCIARE ) LEI]])</f>
        <v>10663.21</v>
      </c>
      <c r="M2074" s="41">
        <f>Data5[[#This Row],[TOTAL CHELTUIELI LEI]]/Data5[[#This Row],[CURS VALUTAR EURO BNR 22 07 2020]]</f>
        <v>2203.0970434495157</v>
      </c>
      <c r="N2074" s="49">
        <v>1169</v>
      </c>
      <c r="O2074" s="54"/>
      <c r="P2074" s="54">
        <v>809</v>
      </c>
      <c r="Q2074" s="54"/>
      <c r="R2074" s="54">
        <f>Data5[[#This Row],[PERSOANE ÎNSCRISE ÎN LISTELE ELECTORALE (TURUL 1)            ]]+Data5[[#This Row],[PERSOANE ÎNSCRISE ÎN LISTELE ELECTORALE (TURUL AL 2-LEA)]]</f>
        <v>1169</v>
      </c>
      <c r="S2074" s="54">
        <f>Data5[[#This Row],[PERSOANE CARE AU PARTICIPAT LA VOT (TURUL 1)]]+Data5[[#This Row],[PERSOANE CARE AU PARTICIPAT LA VOT  (TURUL AL 2-LEA)]]</f>
        <v>809</v>
      </c>
      <c r="T2074" s="41">
        <f>Data5[[#This Row],[TOTAL CHELTUIELI LEI]]/Data5[[#This Row],[NUMĂRUL PERSOANELOR ÎNSCRISE ÎN LISTELE ELECTORALE]]</f>
        <v>9.1216509837467914</v>
      </c>
      <c r="U2074" s="41">
        <f>Data5[[#This Row],[TOTAL CHELTUIELI EURO]]/Data5[[#This Row],[NUMĂRUL PERSOANELOR ÎNSCRISE ÎN LISTELE ELECTORALE]]</f>
        <v>1.8845996949953085</v>
      </c>
      <c r="V2074" s="41">
        <f>Data5[[#This Row],[TOTAL CHELTUIELI LEI]]/Data5[[#This Row],[NUMĂRUL PERSOANELOR CARE AU PARTICIPAT LA VOT]]</f>
        <v>13.180729295426451</v>
      </c>
      <c r="W2074" s="41">
        <f>Data5[[#This Row],[TOTAL CHELTUIELI EURO]]/Data5[[#This Row],[NUMĂRUL PERSOANELOR CARE AU PARTICIPAT LA VOT]]</f>
        <v>2.7232349115568799</v>
      </c>
      <c r="X2074" s="43">
        <v>4.8400999999999996</v>
      </c>
      <c r="Y2074" s="114" t="s">
        <v>2887</v>
      </c>
      <c r="Z2074" s="44">
        <v>9</v>
      </c>
      <c r="AA2074" s="115" t="s">
        <v>3107</v>
      </c>
      <c r="AB2074" s="44">
        <v>1</v>
      </c>
      <c r="AC2074" s="45"/>
    </row>
    <row r="2075" spans="1:29" x14ac:dyDescent="0.2">
      <c r="A2075" s="37">
        <v>2074</v>
      </c>
      <c r="B2075" s="38" t="s">
        <v>432</v>
      </c>
      <c r="C2075" s="39" t="s">
        <v>2357</v>
      </c>
      <c r="D2075" s="40">
        <v>44101</v>
      </c>
      <c r="E2075" s="38">
        <v>1</v>
      </c>
      <c r="F2075" s="38"/>
      <c r="G2075" s="38" t="s">
        <v>2</v>
      </c>
      <c r="H2075" s="38" t="s">
        <v>2</v>
      </c>
      <c r="I2075" s="39">
        <v>2000</v>
      </c>
      <c r="J2075" s="39">
        <v>5386</v>
      </c>
      <c r="K2075" s="39">
        <v>0</v>
      </c>
      <c r="L2075" s="41">
        <f>SUM(Data5[[#This Row],[CHELTUIELI DE PERSONAL LEI]:[CHELTUIELI DE CAPITAL (ACTIVE NEFINANCIARE ) LEI]])</f>
        <v>7386</v>
      </c>
      <c r="M2075" s="41">
        <f>Data5[[#This Row],[TOTAL CHELTUIELI LEI]]/Data5[[#This Row],[CURS VALUTAR EURO BNR 22 07 2020]]</f>
        <v>1526.0015288940313</v>
      </c>
      <c r="N2075" s="49">
        <v>2061</v>
      </c>
      <c r="O2075" s="54"/>
      <c r="P2075" s="54">
        <v>1090</v>
      </c>
      <c r="Q2075" s="54"/>
      <c r="R2075" s="54">
        <f>Data5[[#This Row],[PERSOANE ÎNSCRISE ÎN LISTELE ELECTORALE (TURUL 1)            ]]+Data5[[#This Row],[PERSOANE ÎNSCRISE ÎN LISTELE ELECTORALE (TURUL AL 2-LEA)]]</f>
        <v>2061</v>
      </c>
      <c r="S2075" s="54">
        <f>Data5[[#This Row],[PERSOANE CARE AU PARTICIPAT LA VOT (TURUL 1)]]+Data5[[#This Row],[PERSOANE CARE AU PARTICIPAT LA VOT  (TURUL AL 2-LEA)]]</f>
        <v>1090</v>
      </c>
      <c r="T2075" s="41">
        <f>Data5[[#This Row],[TOTAL CHELTUIELI LEI]]/Data5[[#This Row],[NUMĂRUL PERSOANELOR ÎNSCRISE ÎN LISTELE ELECTORALE]]</f>
        <v>3.5836972343522562</v>
      </c>
      <c r="U2075" s="41">
        <f>Data5[[#This Row],[TOTAL CHELTUIELI EURO]]/Data5[[#This Row],[NUMĂRUL PERSOANELOR ÎNSCRISE ÎN LISTELE ELECTORALE]]</f>
        <v>0.74041801498982596</v>
      </c>
      <c r="V2075" s="41">
        <f>Data5[[#This Row],[TOTAL CHELTUIELI LEI]]/Data5[[#This Row],[NUMĂRUL PERSOANELOR CARE AU PARTICIPAT LA VOT]]</f>
        <v>6.7761467889908253</v>
      </c>
      <c r="W2075" s="41">
        <f>Data5[[#This Row],[TOTAL CHELTUIELI EURO]]/Data5[[#This Row],[NUMĂRUL PERSOANELOR CARE AU PARTICIPAT LA VOT]]</f>
        <v>1.4000014026550744</v>
      </c>
      <c r="X2075" s="43">
        <v>4.8400999999999996</v>
      </c>
      <c r="Y2075" s="114" t="s">
        <v>2884</v>
      </c>
      <c r="Z2075" s="44">
        <v>3</v>
      </c>
      <c r="AA2075" s="115" t="s">
        <v>3105</v>
      </c>
      <c r="AB2075" s="44">
        <v>0</v>
      </c>
      <c r="AC2075" s="45"/>
    </row>
    <row r="2076" spans="1:29" x14ac:dyDescent="0.2">
      <c r="A2076" s="37">
        <v>2075</v>
      </c>
      <c r="B2076" s="38" t="s">
        <v>432</v>
      </c>
      <c r="C2076" s="39" t="s">
        <v>2358</v>
      </c>
      <c r="D2076" s="40">
        <v>44101</v>
      </c>
      <c r="E2076" s="38">
        <v>1</v>
      </c>
      <c r="F2076" s="38"/>
      <c r="G2076" s="38" t="s">
        <v>2</v>
      </c>
      <c r="H2076" s="38" t="s">
        <v>2</v>
      </c>
      <c r="I2076" s="41">
        <v>600</v>
      </c>
      <c r="J2076" s="41">
        <v>2985.9</v>
      </c>
      <c r="K2076" s="39">
        <v>0</v>
      </c>
      <c r="L2076" s="41">
        <f>SUM(Data5[[#This Row],[CHELTUIELI DE PERSONAL LEI]:[CHELTUIELI DE CAPITAL (ACTIVE NEFINANCIARE ) LEI]])</f>
        <v>3585.9</v>
      </c>
      <c r="M2076" s="41">
        <f>Data5[[#This Row],[TOTAL CHELTUIELI LEI]]/Data5[[#This Row],[CURS VALUTAR EURO BNR 22 07 2020]]</f>
        <v>740.87312245614771</v>
      </c>
      <c r="N2076" s="49">
        <v>1190</v>
      </c>
      <c r="O2076" s="54"/>
      <c r="P2076" s="54">
        <v>689</v>
      </c>
      <c r="Q2076" s="54"/>
      <c r="R2076" s="54">
        <f>Data5[[#This Row],[PERSOANE ÎNSCRISE ÎN LISTELE ELECTORALE (TURUL 1)            ]]+Data5[[#This Row],[PERSOANE ÎNSCRISE ÎN LISTELE ELECTORALE (TURUL AL 2-LEA)]]</f>
        <v>1190</v>
      </c>
      <c r="S2076" s="54">
        <f>Data5[[#This Row],[PERSOANE CARE AU PARTICIPAT LA VOT (TURUL 1)]]+Data5[[#This Row],[PERSOANE CARE AU PARTICIPAT LA VOT  (TURUL AL 2-LEA)]]</f>
        <v>689</v>
      </c>
      <c r="T2076" s="41">
        <f>Data5[[#This Row],[TOTAL CHELTUIELI LEI]]/Data5[[#This Row],[NUMĂRUL PERSOANELOR ÎNSCRISE ÎN LISTELE ELECTORALE]]</f>
        <v>3.0133613445378153</v>
      </c>
      <c r="U2076" s="41">
        <f>Data5[[#This Row],[TOTAL CHELTUIELI EURO]]/Data5[[#This Row],[NUMĂRUL PERSOANELOR ÎNSCRISE ÎN LISTELE ELECTORALE]]</f>
        <v>0.62258245584550231</v>
      </c>
      <c r="V2076" s="41">
        <f>Data5[[#This Row],[TOTAL CHELTUIELI LEI]]/Data5[[#This Row],[NUMĂRUL PERSOANELOR CARE AU PARTICIPAT LA VOT]]</f>
        <v>5.2044992743105949</v>
      </c>
      <c r="W2076" s="41">
        <f>Data5[[#This Row],[TOTAL CHELTUIELI EURO]]/Data5[[#This Row],[NUMĂRUL PERSOANELOR CARE AU PARTICIPAT LA VOT]]</f>
        <v>1.075287550734612</v>
      </c>
      <c r="X2076" s="43">
        <v>4.8400999999999996</v>
      </c>
      <c r="Y2076" s="114" t="s">
        <v>2884</v>
      </c>
      <c r="Z2076" s="44">
        <v>3</v>
      </c>
      <c r="AA2076" s="115" t="s">
        <v>3105</v>
      </c>
      <c r="AB2076" s="44">
        <v>0</v>
      </c>
      <c r="AC2076" s="45"/>
    </row>
    <row r="2077" spans="1:29" x14ac:dyDescent="0.2">
      <c r="A2077" s="37">
        <v>2076</v>
      </c>
      <c r="B2077" s="38" t="s">
        <v>432</v>
      </c>
      <c r="C2077" s="39" t="s">
        <v>2359</v>
      </c>
      <c r="D2077" s="40">
        <v>44101</v>
      </c>
      <c r="E2077" s="38">
        <v>1</v>
      </c>
      <c r="F2077" s="38"/>
      <c r="G2077" s="38" t="s">
        <v>2</v>
      </c>
      <c r="H2077" s="38" t="s">
        <v>2</v>
      </c>
      <c r="I2077" s="39">
        <v>4200</v>
      </c>
      <c r="J2077" s="39">
        <v>4145</v>
      </c>
      <c r="K2077" s="39">
        <v>0</v>
      </c>
      <c r="L2077" s="41">
        <f>SUM(Data5[[#This Row],[CHELTUIELI DE PERSONAL LEI]:[CHELTUIELI DE CAPITAL (ACTIVE NEFINANCIARE ) LEI]])</f>
        <v>8345</v>
      </c>
      <c r="M2077" s="41">
        <f>Data5[[#This Row],[TOTAL CHELTUIELI LEI]]/Data5[[#This Row],[CURS VALUTAR EURO BNR 22 07 2020]]</f>
        <v>1724.1379310344828</v>
      </c>
      <c r="N2077" s="49">
        <v>3854</v>
      </c>
      <c r="O2077" s="54"/>
      <c r="P2077" s="54">
        <v>2411</v>
      </c>
      <c r="Q2077" s="54"/>
      <c r="R2077" s="54">
        <f>Data5[[#This Row],[PERSOANE ÎNSCRISE ÎN LISTELE ELECTORALE (TURUL 1)            ]]+Data5[[#This Row],[PERSOANE ÎNSCRISE ÎN LISTELE ELECTORALE (TURUL AL 2-LEA)]]</f>
        <v>3854</v>
      </c>
      <c r="S2077" s="54">
        <f>Data5[[#This Row],[PERSOANE CARE AU PARTICIPAT LA VOT (TURUL 1)]]+Data5[[#This Row],[PERSOANE CARE AU PARTICIPAT LA VOT  (TURUL AL 2-LEA)]]</f>
        <v>2411</v>
      </c>
      <c r="T2077" s="41">
        <f>Data5[[#This Row],[TOTAL CHELTUIELI LEI]]/Data5[[#This Row],[NUMĂRUL PERSOANELOR ÎNSCRISE ÎN LISTELE ELECTORALE]]</f>
        <v>2.1652828230409962</v>
      </c>
      <c r="U2077" s="41">
        <f>Data5[[#This Row],[TOTAL CHELTUIELI EURO]]/Data5[[#This Row],[NUMĂRUL PERSOANELOR ÎNSCRISE ÎN LISTELE ELECTORALE]]</f>
        <v>0.44736324105720882</v>
      </c>
      <c r="V2077" s="41">
        <f>Data5[[#This Row],[TOTAL CHELTUIELI LEI]]/Data5[[#This Row],[NUMĂRUL PERSOANELOR CARE AU PARTICIPAT LA VOT]]</f>
        <v>3.4612194110327663</v>
      </c>
      <c r="W2077" s="41">
        <f>Data5[[#This Row],[TOTAL CHELTUIELI EURO]]/Data5[[#This Row],[NUMĂRUL PERSOANELOR CARE AU PARTICIPAT LA VOT]]</f>
        <v>0.71511320241994314</v>
      </c>
      <c r="X2077" s="43">
        <v>4.8400999999999996</v>
      </c>
      <c r="Y2077" s="114" t="s">
        <v>2891</v>
      </c>
      <c r="Z2077" s="44">
        <v>2</v>
      </c>
      <c r="AA2077" s="115" t="s">
        <v>3105</v>
      </c>
      <c r="AB2077" s="44">
        <v>0</v>
      </c>
      <c r="AC2077" s="45"/>
    </row>
    <row r="2078" spans="1:29" x14ac:dyDescent="0.2">
      <c r="A2078" s="37">
        <v>2077</v>
      </c>
      <c r="B2078" s="38" t="s">
        <v>432</v>
      </c>
      <c r="C2078" s="39" t="s">
        <v>2360</v>
      </c>
      <c r="D2078" s="40">
        <v>44101</v>
      </c>
      <c r="E2078" s="38">
        <v>1</v>
      </c>
      <c r="F2078" s="38"/>
      <c r="G2078" s="38" t="s">
        <v>2</v>
      </c>
      <c r="H2078" s="38" t="s">
        <v>2</v>
      </c>
      <c r="I2078" s="39">
        <v>1785</v>
      </c>
      <c r="J2078" s="39">
        <v>306</v>
      </c>
      <c r="K2078" s="39">
        <v>0</v>
      </c>
      <c r="L2078" s="41">
        <f>SUM(Data5[[#This Row],[CHELTUIELI DE PERSONAL LEI]:[CHELTUIELI DE CAPITAL (ACTIVE NEFINANCIARE ) LEI]])</f>
        <v>2091</v>
      </c>
      <c r="M2078" s="41">
        <f>Data5[[#This Row],[TOTAL CHELTUIELI LEI]]/Data5[[#This Row],[CURS VALUTAR EURO BNR 22 07 2020]]</f>
        <v>432.01586744075541</v>
      </c>
      <c r="N2078" s="49">
        <v>1405</v>
      </c>
      <c r="O2078" s="54"/>
      <c r="P2078" s="54">
        <v>943</v>
      </c>
      <c r="Q2078" s="54"/>
      <c r="R2078" s="54">
        <f>Data5[[#This Row],[PERSOANE ÎNSCRISE ÎN LISTELE ELECTORALE (TURUL 1)            ]]+Data5[[#This Row],[PERSOANE ÎNSCRISE ÎN LISTELE ELECTORALE (TURUL AL 2-LEA)]]</f>
        <v>1405</v>
      </c>
      <c r="S2078" s="54">
        <f>Data5[[#This Row],[PERSOANE CARE AU PARTICIPAT LA VOT (TURUL 1)]]+Data5[[#This Row],[PERSOANE CARE AU PARTICIPAT LA VOT  (TURUL AL 2-LEA)]]</f>
        <v>943</v>
      </c>
      <c r="T2078" s="41">
        <f>Data5[[#This Row],[TOTAL CHELTUIELI LEI]]/Data5[[#This Row],[NUMĂRUL PERSOANELOR ÎNSCRISE ÎN LISTELE ELECTORALE]]</f>
        <v>1.4882562277580071</v>
      </c>
      <c r="U2078" s="41">
        <f>Data5[[#This Row],[TOTAL CHELTUIELI EURO]]/Data5[[#This Row],[NUMĂRUL PERSOANELOR ÎNSCRISE ÎN LISTELE ELECTORALE]]</f>
        <v>0.30748460316067999</v>
      </c>
      <c r="V2078" s="41">
        <f>Data5[[#This Row],[TOTAL CHELTUIELI LEI]]/Data5[[#This Row],[NUMĂRUL PERSOANELOR CARE AU PARTICIPAT LA VOT]]</f>
        <v>2.2173913043478262</v>
      </c>
      <c r="W2078" s="41">
        <f>Data5[[#This Row],[TOTAL CHELTUIELI EURO]]/Data5[[#This Row],[NUMĂRUL PERSOANELOR CARE AU PARTICIPAT LA VOT]]</f>
        <v>0.45812923376538223</v>
      </c>
      <c r="X2078" s="43">
        <v>4.8400999999999996</v>
      </c>
      <c r="Y2078" s="114" t="s">
        <v>2894</v>
      </c>
      <c r="Z2078" s="44">
        <v>1</v>
      </c>
      <c r="AA2078" s="115" t="s">
        <v>3105</v>
      </c>
      <c r="AB2078" s="44">
        <v>0</v>
      </c>
      <c r="AC2078" s="45"/>
    </row>
    <row r="2079" spans="1:29" x14ac:dyDescent="0.2">
      <c r="A2079" s="37">
        <v>2078</v>
      </c>
      <c r="B2079" s="38" t="s">
        <v>432</v>
      </c>
      <c r="C2079" s="39" t="s">
        <v>201</v>
      </c>
      <c r="D2079" s="40">
        <v>44101</v>
      </c>
      <c r="E2079" s="38">
        <v>1</v>
      </c>
      <c r="F2079" s="38"/>
      <c r="G2079" s="38" t="s">
        <v>2</v>
      </c>
      <c r="H2079" s="38" t="s">
        <v>2</v>
      </c>
      <c r="I2079" s="39">
        <v>0</v>
      </c>
      <c r="J2079" s="73">
        <v>1237</v>
      </c>
      <c r="K2079" s="39">
        <v>0</v>
      </c>
      <c r="L2079" s="41">
        <f>SUM(Data5[[#This Row],[CHELTUIELI DE PERSONAL LEI]:[CHELTUIELI DE CAPITAL (ACTIVE NEFINANCIARE ) LEI]])</f>
        <v>1237</v>
      </c>
      <c r="M2079" s="41">
        <f>Data5[[#This Row],[TOTAL CHELTUIELI LEI]]/Data5[[#This Row],[CURS VALUTAR EURO BNR 22 07 2020]]</f>
        <v>255.5732319580174</v>
      </c>
      <c r="N2079" s="49">
        <v>1901</v>
      </c>
      <c r="O2079" s="54"/>
      <c r="P2079" s="54">
        <v>981</v>
      </c>
      <c r="Q2079" s="54"/>
      <c r="R2079" s="54">
        <f>Data5[[#This Row],[PERSOANE ÎNSCRISE ÎN LISTELE ELECTORALE (TURUL 1)            ]]+Data5[[#This Row],[PERSOANE ÎNSCRISE ÎN LISTELE ELECTORALE (TURUL AL 2-LEA)]]</f>
        <v>1901</v>
      </c>
      <c r="S2079" s="54">
        <f>Data5[[#This Row],[PERSOANE CARE AU PARTICIPAT LA VOT (TURUL 1)]]+Data5[[#This Row],[PERSOANE CARE AU PARTICIPAT LA VOT  (TURUL AL 2-LEA)]]</f>
        <v>981</v>
      </c>
      <c r="T2079" s="41">
        <f>Data5[[#This Row],[TOTAL CHELTUIELI LEI]]/Data5[[#This Row],[NUMĂRUL PERSOANELOR ÎNSCRISE ÎN LISTELE ELECTORALE]]</f>
        <v>0.65071015255128883</v>
      </c>
      <c r="U2079" s="41">
        <f>Data5[[#This Row],[TOTAL CHELTUIELI EURO]]/Data5[[#This Row],[NUMĂRUL PERSOANELOR ÎNSCRISE ÎN LISTELE ELECTORALE]]</f>
        <v>0.13444146867859938</v>
      </c>
      <c r="V2079" s="41">
        <f>Data5[[#This Row],[TOTAL CHELTUIELI LEI]]/Data5[[#This Row],[NUMĂRUL PERSOANELOR CARE AU PARTICIPAT LA VOT]]</f>
        <v>1.2609582059123343</v>
      </c>
      <c r="W2079" s="41">
        <f>Data5[[#This Row],[TOTAL CHELTUIELI EURO]]/Data5[[#This Row],[NUMĂRUL PERSOANELOR CARE AU PARTICIPAT LA VOT]]</f>
        <v>0.26052317223039489</v>
      </c>
      <c r="X2079" s="43">
        <v>4.8400999999999996</v>
      </c>
      <c r="Y2079" s="114" t="s">
        <v>2890</v>
      </c>
      <c r="Z2079" s="44">
        <v>0</v>
      </c>
      <c r="AA2079" s="115" t="s">
        <v>3105</v>
      </c>
      <c r="AB2079" s="44">
        <v>0</v>
      </c>
      <c r="AC2079" s="45"/>
    </row>
    <row r="2080" spans="1:29" x14ac:dyDescent="0.2">
      <c r="A2080" s="37">
        <v>2079</v>
      </c>
      <c r="B2080" s="38" t="s">
        <v>432</v>
      </c>
      <c r="C2080" s="39" t="s">
        <v>2361</v>
      </c>
      <c r="D2080" s="40">
        <v>44101</v>
      </c>
      <c r="E2080" s="38">
        <v>1</v>
      </c>
      <c r="F2080" s="38"/>
      <c r="G2080" s="38" t="s">
        <v>2</v>
      </c>
      <c r="H2080" s="38" t="s">
        <v>2</v>
      </c>
      <c r="I2080" s="39">
        <v>3500</v>
      </c>
      <c r="J2080" s="39">
        <v>1129.7</v>
      </c>
      <c r="K2080" s="39">
        <v>0</v>
      </c>
      <c r="L2080" s="41">
        <f>SUM(Data5[[#This Row],[CHELTUIELI DE PERSONAL LEI]:[CHELTUIELI DE CAPITAL (ACTIVE NEFINANCIARE ) LEI]])</f>
        <v>4629.7</v>
      </c>
      <c r="M2080" s="41">
        <f>Data5[[#This Row],[TOTAL CHELTUIELI LEI]]/Data5[[#This Row],[CURS VALUTAR EURO BNR 22 07 2020]]</f>
        <v>956.52982376397188</v>
      </c>
      <c r="N2080" s="49">
        <v>3573</v>
      </c>
      <c r="O2080" s="54"/>
      <c r="P2080" s="54">
        <v>1799</v>
      </c>
      <c r="Q2080" s="54"/>
      <c r="R2080" s="54">
        <f>Data5[[#This Row],[PERSOANE ÎNSCRISE ÎN LISTELE ELECTORALE (TURUL 1)            ]]+Data5[[#This Row],[PERSOANE ÎNSCRISE ÎN LISTELE ELECTORALE (TURUL AL 2-LEA)]]</f>
        <v>3573</v>
      </c>
      <c r="S2080" s="54">
        <f>Data5[[#This Row],[PERSOANE CARE AU PARTICIPAT LA VOT (TURUL 1)]]+Data5[[#This Row],[PERSOANE CARE AU PARTICIPAT LA VOT  (TURUL AL 2-LEA)]]</f>
        <v>1799</v>
      </c>
      <c r="T2080" s="41">
        <f>Data5[[#This Row],[TOTAL CHELTUIELI LEI]]/Data5[[#This Row],[NUMĂRUL PERSOANELOR ÎNSCRISE ÎN LISTELE ELECTORALE]]</f>
        <v>1.2957458718164008</v>
      </c>
      <c r="U2080" s="41">
        <f>Data5[[#This Row],[TOTAL CHELTUIELI EURO]]/Data5[[#This Row],[NUMĂRUL PERSOANELOR ÎNSCRISE ÎN LISTELE ELECTORALE]]</f>
        <v>0.26771055800838844</v>
      </c>
      <c r="V2080" s="41">
        <f>Data5[[#This Row],[TOTAL CHELTUIELI LEI]]/Data5[[#This Row],[NUMĂRUL PERSOANELOR CARE AU PARTICIPAT LA VOT]]</f>
        <v>2.5734852695942187</v>
      </c>
      <c r="W2080" s="41">
        <f>Data5[[#This Row],[TOTAL CHELTUIELI EURO]]/Data5[[#This Row],[NUMĂRUL PERSOANELOR CARE AU PARTICIPAT LA VOT]]</f>
        <v>0.53170084700609888</v>
      </c>
      <c r="X2080" s="43">
        <v>4.8400999999999996</v>
      </c>
      <c r="Y2080" s="114" t="s">
        <v>2894</v>
      </c>
      <c r="Z2080" s="44">
        <v>1</v>
      </c>
      <c r="AA2080" s="115" t="s">
        <v>3105</v>
      </c>
      <c r="AB2080" s="44">
        <v>0</v>
      </c>
      <c r="AC2080" s="45"/>
    </row>
    <row r="2081" spans="1:29" x14ac:dyDescent="0.2">
      <c r="A2081" s="37">
        <v>2080</v>
      </c>
      <c r="B2081" s="38" t="s">
        <v>432</v>
      </c>
      <c r="C2081" s="39" t="s">
        <v>2362</v>
      </c>
      <c r="D2081" s="40">
        <v>44101</v>
      </c>
      <c r="E2081" s="38">
        <v>1</v>
      </c>
      <c r="F2081" s="38"/>
      <c r="G2081" s="38" t="s">
        <v>2</v>
      </c>
      <c r="H2081" s="38" t="s">
        <v>2</v>
      </c>
      <c r="I2081" s="39">
        <v>1200</v>
      </c>
      <c r="J2081" s="39">
        <v>6764</v>
      </c>
      <c r="K2081" s="39">
        <v>0</v>
      </c>
      <c r="L2081" s="41">
        <f>SUM(Data5[[#This Row],[CHELTUIELI DE PERSONAL LEI]:[CHELTUIELI DE CAPITAL (ACTIVE NEFINANCIARE ) LEI]])</f>
        <v>7964</v>
      </c>
      <c r="M2081" s="41">
        <f>Data5[[#This Row],[TOTAL CHELTUIELI LEI]]/Data5[[#This Row],[CURS VALUTAR EURO BNR 22 07 2020]]</f>
        <v>1645.4205491622074</v>
      </c>
      <c r="N2081" s="49">
        <v>2987</v>
      </c>
      <c r="O2081" s="54"/>
      <c r="P2081" s="54">
        <v>1664</v>
      </c>
      <c r="Q2081" s="54"/>
      <c r="R2081" s="54">
        <f>Data5[[#This Row],[PERSOANE ÎNSCRISE ÎN LISTELE ELECTORALE (TURUL 1)            ]]+Data5[[#This Row],[PERSOANE ÎNSCRISE ÎN LISTELE ELECTORALE (TURUL AL 2-LEA)]]</f>
        <v>2987</v>
      </c>
      <c r="S2081" s="54">
        <f>Data5[[#This Row],[PERSOANE CARE AU PARTICIPAT LA VOT (TURUL 1)]]+Data5[[#This Row],[PERSOANE CARE AU PARTICIPAT LA VOT  (TURUL AL 2-LEA)]]</f>
        <v>1664</v>
      </c>
      <c r="T2081" s="41">
        <f>Data5[[#This Row],[TOTAL CHELTUIELI LEI]]/Data5[[#This Row],[NUMĂRUL PERSOANELOR ÎNSCRISE ÎN LISTELE ELECTORALE]]</f>
        <v>2.6662202879142951</v>
      </c>
      <c r="U2081" s="41">
        <f>Data5[[#This Row],[TOTAL CHELTUIELI EURO]]/Data5[[#This Row],[NUMĂRUL PERSOANELOR ÎNSCRISE ÎN LISTELE ELECTORALE]]</f>
        <v>0.55086057889595164</v>
      </c>
      <c r="V2081" s="41">
        <f>Data5[[#This Row],[TOTAL CHELTUIELI LEI]]/Data5[[#This Row],[NUMĂRUL PERSOANELOR CARE AU PARTICIPAT LA VOT]]</f>
        <v>4.7860576923076925</v>
      </c>
      <c r="W2081" s="41">
        <f>Data5[[#This Row],[TOTAL CHELTUIELI EURO]]/Data5[[#This Row],[NUMĂRUL PERSOANELOR CARE AU PARTICIPAT LA VOT]]</f>
        <v>0.98883446464074964</v>
      </c>
      <c r="X2081" s="43">
        <v>4.8400999999999996</v>
      </c>
      <c r="Y2081" s="114" t="s">
        <v>2891</v>
      </c>
      <c r="Z2081" s="44">
        <v>2</v>
      </c>
      <c r="AA2081" s="115" t="s">
        <v>3105</v>
      </c>
      <c r="AB2081" s="44">
        <v>0</v>
      </c>
      <c r="AC2081" s="45"/>
    </row>
    <row r="2082" spans="1:29" x14ac:dyDescent="0.2">
      <c r="A2082" s="37">
        <v>2081</v>
      </c>
      <c r="B2082" s="38" t="s">
        <v>432</v>
      </c>
      <c r="C2082" s="39" t="s">
        <v>2363</v>
      </c>
      <c r="D2082" s="40">
        <v>44101</v>
      </c>
      <c r="E2082" s="38">
        <v>1</v>
      </c>
      <c r="F2082" s="38"/>
      <c r="G2082" s="38" t="s">
        <v>2</v>
      </c>
      <c r="H2082" s="38" t="s">
        <v>2</v>
      </c>
      <c r="I2082" s="39">
        <v>0</v>
      </c>
      <c r="J2082" s="39">
        <v>13442</v>
      </c>
      <c r="K2082" s="39">
        <v>0</v>
      </c>
      <c r="L2082" s="41">
        <f>SUM(Data5[[#This Row],[CHELTUIELI DE PERSONAL LEI]:[CHELTUIELI DE CAPITAL (ACTIVE NEFINANCIARE ) LEI]])</f>
        <v>13442</v>
      </c>
      <c r="M2082" s="41">
        <f>Data5[[#This Row],[TOTAL CHELTUIELI LEI]]/Data5[[#This Row],[CURS VALUTAR EURO BNR 22 07 2020]]</f>
        <v>2777.2153467903559</v>
      </c>
      <c r="N2082" s="49">
        <v>2503</v>
      </c>
      <c r="O2082" s="54"/>
      <c r="P2082" s="54">
        <v>1224</v>
      </c>
      <c r="Q2082" s="54"/>
      <c r="R2082" s="54">
        <f>Data5[[#This Row],[PERSOANE ÎNSCRISE ÎN LISTELE ELECTORALE (TURUL 1)            ]]+Data5[[#This Row],[PERSOANE ÎNSCRISE ÎN LISTELE ELECTORALE (TURUL AL 2-LEA)]]</f>
        <v>2503</v>
      </c>
      <c r="S2082" s="54">
        <f>Data5[[#This Row],[PERSOANE CARE AU PARTICIPAT LA VOT (TURUL 1)]]+Data5[[#This Row],[PERSOANE CARE AU PARTICIPAT LA VOT  (TURUL AL 2-LEA)]]</f>
        <v>1224</v>
      </c>
      <c r="T2082" s="41">
        <f>Data5[[#This Row],[TOTAL CHELTUIELI LEI]]/Data5[[#This Row],[NUMĂRUL PERSOANELOR ÎNSCRISE ÎN LISTELE ELECTORALE]]</f>
        <v>5.3703555733120254</v>
      </c>
      <c r="U2082" s="41">
        <f>Data5[[#This Row],[TOTAL CHELTUIELI EURO]]/Data5[[#This Row],[NUMĂRUL PERSOANELOR ÎNSCRISE ÎN LISTELE ELECTORALE]]</f>
        <v>1.1095546731084123</v>
      </c>
      <c r="V2082" s="41">
        <f>Data5[[#This Row],[TOTAL CHELTUIELI LEI]]/Data5[[#This Row],[NUMĂRUL PERSOANELOR CARE AU PARTICIPAT LA VOT]]</f>
        <v>10.982026143790849</v>
      </c>
      <c r="W2082" s="41">
        <f>Data5[[#This Row],[TOTAL CHELTUIELI EURO]]/Data5[[#This Row],[NUMĂRUL PERSOANELOR CARE AU PARTICIPAT LA VOT]]</f>
        <v>2.268966786593428</v>
      </c>
      <c r="X2082" s="43">
        <v>4.8400999999999996</v>
      </c>
      <c r="Y2082" s="114" t="s">
        <v>2892</v>
      </c>
      <c r="Z2082" s="44">
        <v>5</v>
      </c>
      <c r="AA2082" s="115" t="s">
        <v>3107</v>
      </c>
      <c r="AB2082" s="44">
        <v>1</v>
      </c>
      <c r="AC2082" s="45"/>
    </row>
    <row r="2083" spans="1:29" x14ac:dyDescent="0.2">
      <c r="A2083" s="37">
        <v>2082</v>
      </c>
      <c r="B2083" s="38" t="s">
        <v>432</v>
      </c>
      <c r="C2083" s="39" t="s">
        <v>2364</v>
      </c>
      <c r="D2083" s="40">
        <v>44101</v>
      </c>
      <c r="E2083" s="38">
        <v>1</v>
      </c>
      <c r="F2083" s="38"/>
      <c r="G2083" s="38" t="s">
        <v>2</v>
      </c>
      <c r="H2083" s="38" t="s">
        <v>2</v>
      </c>
      <c r="I2083" s="39">
        <v>4480</v>
      </c>
      <c r="J2083" s="39">
        <v>5491</v>
      </c>
      <c r="K2083" s="39">
        <v>0</v>
      </c>
      <c r="L2083" s="41">
        <f>SUM(Data5[[#This Row],[CHELTUIELI DE PERSONAL LEI]:[CHELTUIELI DE CAPITAL (ACTIVE NEFINANCIARE ) LEI]])</f>
        <v>9971</v>
      </c>
      <c r="M2083" s="41">
        <f>Data5[[#This Row],[TOTAL CHELTUIELI LEI]]/Data5[[#This Row],[CURS VALUTAR EURO BNR 22 07 2020]]</f>
        <v>2060.0814032767921</v>
      </c>
      <c r="N2083" s="49">
        <v>1809</v>
      </c>
      <c r="O2083" s="54"/>
      <c r="P2083" s="54">
        <v>1195</v>
      </c>
      <c r="Q2083" s="54"/>
      <c r="R2083" s="54">
        <f>Data5[[#This Row],[PERSOANE ÎNSCRISE ÎN LISTELE ELECTORALE (TURUL 1)            ]]+Data5[[#This Row],[PERSOANE ÎNSCRISE ÎN LISTELE ELECTORALE (TURUL AL 2-LEA)]]</f>
        <v>1809</v>
      </c>
      <c r="S2083" s="54">
        <f>Data5[[#This Row],[PERSOANE CARE AU PARTICIPAT LA VOT (TURUL 1)]]+Data5[[#This Row],[PERSOANE CARE AU PARTICIPAT LA VOT  (TURUL AL 2-LEA)]]</f>
        <v>1195</v>
      </c>
      <c r="T2083" s="41">
        <f>Data5[[#This Row],[TOTAL CHELTUIELI LEI]]/Data5[[#This Row],[NUMĂRUL PERSOANELOR ÎNSCRISE ÎN LISTELE ELECTORALE]]</f>
        <v>5.511885019347706</v>
      </c>
      <c r="U2083" s="41">
        <f>Data5[[#This Row],[TOTAL CHELTUIELI EURO]]/Data5[[#This Row],[NUMĂRUL PERSOANELOR ÎNSCRISE ÎN LISTELE ELECTORALE]]</f>
        <v>1.138795690036922</v>
      </c>
      <c r="V2083" s="41">
        <f>Data5[[#This Row],[TOTAL CHELTUIELI LEI]]/Data5[[#This Row],[NUMĂRUL PERSOANELOR CARE AU PARTICIPAT LA VOT]]</f>
        <v>8.3439330543933057</v>
      </c>
      <c r="W2083" s="41">
        <f>Data5[[#This Row],[TOTAL CHELTUIELI EURO]]/Data5[[#This Row],[NUMĂRUL PERSOANELOR CARE AU PARTICIPAT LA VOT]]</f>
        <v>1.7239174922818343</v>
      </c>
      <c r="X2083" s="43">
        <v>4.8400999999999996</v>
      </c>
      <c r="Y2083" s="114" t="s">
        <v>2892</v>
      </c>
      <c r="Z2083" s="44">
        <v>5</v>
      </c>
      <c r="AA2083" s="115" t="s">
        <v>3107</v>
      </c>
      <c r="AB2083" s="44">
        <v>1</v>
      </c>
      <c r="AC2083" s="45"/>
    </row>
    <row r="2084" spans="1:29" x14ac:dyDescent="0.2">
      <c r="A2084" s="37">
        <v>2083</v>
      </c>
      <c r="B2084" s="38" t="s">
        <v>432</v>
      </c>
      <c r="C2084" s="39" t="s">
        <v>2365</v>
      </c>
      <c r="D2084" s="40">
        <v>44101</v>
      </c>
      <c r="E2084" s="38">
        <v>1</v>
      </c>
      <c r="F2084" s="38"/>
      <c r="G2084" s="38" t="s">
        <v>2</v>
      </c>
      <c r="H2084" s="38" t="s">
        <v>2</v>
      </c>
      <c r="I2084" s="39">
        <v>2900</v>
      </c>
      <c r="J2084" s="39">
        <v>5434</v>
      </c>
      <c r="K2084" s="39">
        <v>0</v>
      </c>
      <c r="L2084" s="41">
        <f>SUM(Data5[[#This Row],[CHELTUIELI DE PERSONAL LEI]:[CHELTUIELI DE CAPITAL (ACTIVE NEFINANCIARE ) LEI]])</f>
        <v>8334</v>
      </c>
      <c r="M2084" s="41">
        <f>Data5[[#This Row],[TOTAL CHELTUIELI LEI]]/Data5[[#This Row],[CURS VALUTAR EURO BNR 22 07 2020]]</f>
        <v>1721.8652507179604</v>
      </c>
      <c r="N2084" s="49">
        <v>2324</v>
      </c>
      <c r="O2084" s="54"/>
      <c r="P2084" s="54">
        <v>1201</v>
      </c>
      <c r="Q2084" s="54"/>
      <c r="R2084" s="54">
        <f>Data5[[#This Row],[PERSOANE ÎNSCRISE ÎN LISTELE ELECTORALE (TURUL 1)            ]]+Data5[[#This Row],[PERSOANE ÎNSCRISE ÎN LISTELE ELECTORALE (TURUL AL 2-LEA)]]</f>
        <v>2324</v>
      </c>
      <c r="S2084" s="54">
        <f>Data5[[#This Row],[PERSOANE CARE AU PARTICIPAT LA VOT (TURUL 1)]]+Data5[[#This Row],[PERSOANE CARE AU PARTICIPAT LA VOT  (TURUL AL 2-LEA)]]</f>
        <v>1201</v>
      </c>
      <c r="T2084" s="41">
        <f>Data5[[#This Row],[TOTAL CHELTUIELI LEI]]/Data5[[#This Row],[NUMĂRUL PERSOANELOR ÎNSCRISE ÎN LISTELE ELECTORALE]]</f>
        <v>3.5860585197934594</v>
      </c>
      <c r="U2084" s="41">
        <f>Data5[[#This Row],[TOTAL CHELTUIELI EURO]]/Data5[[#This Row],[NUMĂRUL PERSOANELOR ÎNSCRISE ÎN LISTELE ELECTORALE]]</f>
        <v>0.74090587380290895</v>
      </c>
      <c r="V2084" s="41">
        <f>Data5[[#This Row],[TOTAL CHELTUIELI LEI]]/Data5[[#This Row],[NUMĂRUL PERSOANELOR CARE AU PARTICIPAT LA VOT]]</f>
        <v>6.9392173189009156</v>
      </c>
      <c r="W2084" s="41">
        <f>Data5[[#This Row],[TOTAL CHELTUIELI EURO]]/Data5[[#This Row],[NUMĂRUL PERSOANELOR CARE AU PARTICIPAT LA VOT]]</f>
        <v>1.4336929647943051</v>
      </c>
      <c r="X2084" s="43">
        <v>4.8400999999999996</v>
      </c>
      <c r="Y2084" s="114" t="s">
        <v>2884</v>
      </c>
      <c r="Z2084" s="44">
        <v>3</v>
      </c>
      <c r="AA2084" s="115" t="s">
        <v>3105</v>
      </c>
      <c r="AB2084" s="44">
        <v>0</v>
      </c>
      <c r="AC2084" s="45"/>
    </row>
    <row r="2085" spans="1:29" x14ac:dyDescent="0.2">
      <c r="A2085" s="37">
        <v>2084</v>
      </c>
      <c r="B2085" s="38" t="s">
        <v>432</v>
      </c>
      <c r="C2085" s="39" t="s">
        <v>2366</v>
      </c>
      <c r="D2085" s="40">
        <v>44101</v>
      </c>
      <c r="E2085" s="38">
        <v>1</v>
      </c>
      <c r="F2085" s="38"/>
      <c r="G2085" s="38" t="s">
        <v>2</v>
      </c>
      <c r="H2085" s="38" t="s">
        <v>2</v>
      </c>
      <c r="I2085" s="41">
        <v>720</v>
      </c>
      <c r="J2085" s="41">
        <v>983</v>
      </c>
      <c r="K2085" s="39">
        <v>0</v>
      </c>
      <c r="L2085" s="41">
        <f>SUM(Data5[[#This Row],[CHELTUIELI DE PERSONAL LEI]:[CHELTUIELI DE CAPITAL (ACTIVE NEFINANCIARE ) LEI]])</f>
        <v>1703</v>
      </c>
      <c r="M2085" s="41">
        <f>Data5[[#This Row],[TOTAL CHELTUIELI LEI]]/Data5[[#This Row],[CURS VALUTAR EURO BNR 22 07 2020]]</f>
        <v>351.85223445796578</v>
      </c>
      <c r="N2085" s="49">
        <v>1360</v>
      </c>
      <c r="O2085" s="54"/>
      <c r="P2085" s="54">
        <v>819</v>
      </c>
      <c r="Q2085" s="54"/>
      <c r="R2085" s="54">
        <f>Data5[[#This Row],[PERSOANE ÎNSCRISE ÎN LISTELE ELECTORALE (TURUL 1)            ]]+Data5[[#This Row],[PERSOANE ÎNSCRISE ÎN LISTELE ELECTORALE (TURUL AL 2-LEA)]]</f>
        <v>1360</v>
      </c>
      <c r="S2085" s="54">
        <f>Data5[[#This Row],[PERSOANE CARE AU PARTICIPAT LA VOT (TURUL 1)]]+Data5[[#This Row],[PERSOANE CARE AU PARTICIPAT LA VOT  (TURUL AL 2-LEA)]]</f>
        <v>819</v>
      </c>
      <c r="T2085" s="41">
        <f>Data5[[#This Row],[TOTAL CHELTUIELI LEI]]/Data5[[#This Row],[NUMĂRUL PERSOANELOR ÎNSCRISE ÎN LISTELE ELECTORALE]]</f>
        <v>1.2522058823529412</v>
      </c>
      <c r="U2085" s="41">
        <f>Data5[[#This Row],[TOTAL CHELTUIELI EURO]]/Data5[[#This Row],[NUMĂRUL PERSOANELOR ÎNSCRISE ÎN LISTELE ELECTORALE]]</f>
        <v>0.25871487827791601</v>
      </c>
      <c r="V2085" s="41">
        <f>Data5[[#This Row],[TOTAL CHELTUIELI LEI]]/Data5[[#This Row],[NUMĂRUL PERSOANELOR CARE AU PARTICIPAT LA VOT]]</f>
        <v>2.0793650793650795</v>
      </c>
      <c r="W2085" s="41">
        <f>Data5[[#This Row],[TOTAL CHELTUIELI EURO]]/Data5[[#This Row],[NUMĂRUL PERSOANELOR CARE AU PARTICIPAT LA VOT]]</f>
        <v>0.42961200788518411</v>
      </c>
      <c r="X2085" s="43">
        <v>4.8400999999999996</v>
      </c>
      <c r="Y2085" s="114" t="s">
        <v>2894</v>
      </c>
      <c r="Z2085" s="44">
        <v>1</v>
      </c>
      <c r="AA2085" s="115" t="s">
        <v>3105</v>
      </c>
      <c r="AB2085" s="44">
        <v>0</v>
      </c>
      <c r="AC2085" s="45"/>
    </row>
    <row r="2086" spans="1:29" x14ac:dyDescent="0.2">
      <c r="A2086" s="37">
        <v>2085</v>
      </c>
      <c r="B2086" s="38" t="s">
        <v>432</v>
      </c>
      <c r="C2086" s="39" t="s">
        <v>2367</v>
      </c>
      <c r="D2086" s="40">
        <v>44101</v>
      </c>
      <c r="E2086" s="38">
        <v>1</v>
      </c>
      <c r="F2086" s="38"/>
      <c r="G2086" s="38" t="s">
        <v>2</v>
      </c>
      <c r="H2086" s="38" t="s">
        <v>2</v>
      </c>
      <c r="I2086" s="39">
        <v>500</v>
      </c>
      <c r="J2086" s="39">
        <v>13679.86</v>
      </c>
      <c r="K2086" s="39">
        <v>0</v>
      </c>
      <c r="L2086" s="41">
        <f>SUM(Data5[[#This Row],[CHELTUIELI DE PERSONAL LEI]:[CHELTUIELI DE CAPITAL (ACTIVE NEFINANCIARE ) LEI]])</f>
        <v>14179.86</v>
      </c>
      <c r="M2086" s="41">
        <f>Data5[[#This Row],[TOTAL CHELTUIELI LEI]]/Data5[[#This Row],[CURS VALUTAR EURO BNR 22 07 2020]]</f>
        <v>2929.6626102766477</v>
      </c>
      <c r="N2086" s="49">
        <v>3975</v>
      </c>
      <c r="O2086" s="54"/>
      <c r="P2086" s="54">
        <v>1853</v>
      </c>
      <c r="Q2086" s="54"/>
      <c r="R2086" s="54">
        <f>Data5[[#This Row],[PERSOANE ÎNSCRISE ÎN LISTELE ELECTORALE (TURUL 1)            ]]+Data5[[#This Row],[PERSOANE ÎNSCRISE ÎN LISTELE ELECTORALE (TURUL AL 2-LEA)]]</f>
        <v>3975</v>
      </c>
      <c r="S2086" s="54">
        <f>Data5[[#This Row],[PERSOANE CARE AU PARTICIPAT LA VOT (TURUL 1)]]+Data5[[#This Row],[PERSOANE CARE AU PARTICIPAT LA VOT  (TURUL AL 2-LEA)]]</f>
        <v>1853</v>
      </c>
      <c r="T2086" s="41">
        <f>Data5[[#This Row],[TOTAL CHELTUIELI LEI]]/Data5[[#This Row],[NUMĂRUL PERSOANELOR ÎNSCRISE ÎN LISTELE ELECTORALE]]</f>
        <v>3.5672603773584908</v>
      </c>
      <c r="U2086" s="41">
        <f>Data5[[#This Row],[TOTAL CHELTUIELI EURO]]/Data5[[#This Row],[NUMĂRUL PERSOANELOR ÎNSCRISE ÎN LISTELE ELECTORALE]]</f>
        <v>0.73702204032116925</v>
      </c>
      <c r="V2086" s="41">
        <f>Data5[[#This Row],[TOTAL CHELTUIELI LEI]]/Data5[[#This Row],[NUMĂRUL PERSOANELOR CARE AU PARTICIPAT LA VOT]]</f>
        <v>7.6523799244468433</v>
      </c>
      <c r="W2086" s="41">
        <f>Data5[[#This Row],[TOTAL CHELTUIELI EURO]]/Data5[[#This Row],[NUMĂRUL PERSOANELOR CARE AU PARTICIPAT LA VOT]]</f>
        <v>1.5810375662583096</v>
      </c>
      <c r="X2086" s="43">
        <v>4.8400999999999996</v>
      </c>
      <c r="Y2086" s="114" t="s">
        <v>2884</v>
      </c>
      <c r="Z2086" s="44">
        <v>3</v>
      </c>
      <c r="AA2086" s="115" t="s">
        <v>3105</v>
      </c>
      <c r="AB2086" s="44">
        <v>0</v>
      </c>
      <c r="AC2086" s="45"/>
    </row>
    <row r="2087" spans="1:29" x14ac:dyDescent="0.2">
      <c r="A2087" s="37">
        <v>2086</v>
      </c>
      <c r="B2087" s="38" t="s">
        <v>432</v>
      </c>
      <c r="C2087" s="39" t="s">
        <v>680</v>
      </c>
      <c r="D2087" s="40">
        <v>44101</v>
      </c>
      <c r="E2087" s="38">
        <v>1</v>
      </c>
      <c r="F2087" s="38"/>
      <c r="G2087" s="38" t="s">
        <v>2</v>
      </c>
      <c r="H2087" s="38" t="s">
        <v>2</v>
      </c>
      <c r="I2087" s="39">
        <v>4200</v>
      </c>
      <c r="J2087" s="39">
        <v>4071</v>
      </c>
      <c r="K2087" s="39">
        <v>0</v>
      </c>
      <c r="L2087" s="41">
        <f>SUM(Data5[[#This Row],[CHELTUIELI DE PERSONAL LEI]:[CHELTUIELI DE CAPITAL (ACTIVE NEFINANCIARE ) LEI]])</f>
        <v>8271</v>
      </c>
      <c r="M2087" s="41">
        <f>Data5[[#This Row],[TOTAL CHELTUIELI LEI]]/Data5[[#This Row],[CURS VALUTAR EURO BNR 22 07 2020]]</f>
        <v>1708.8489907233322</v>
      </c>
      <c r="N2087" s="49">
        <v>3662</v>
      </c>
      <c r="O2087" s="54"/>
      <c r="P2087" s="54">
        <v>1943</v>
      </c>
      <c r="Q2087" s="54"/>
      <c r="R2087" s="54">
        <f>Data5[[#This Row],[PERSOANE ÎNSCRISE ÎN LISTELE ELECTORALE (TURUL 1)            ]]+Data5[[#This Row],[PERSOANE ÎNSCRISE ÎN LISTELE ELECTORALE (TURUL AL 2-LEA)]]</f>
        <v>3662</v>
      </c>
      <c r="S2087" s="54">
        <f>Data5[[#This Row],[PERSOANE CARE AU PARTICIPAT LA VOT (TURUL 1)]]+Data5[[#This Row],[PERSOANE CARE AU PARTICIPAT LA VOT  (TURUL AL 2-LEA)]]</f>
        <v>1943</v>
      </c>
      <c r="T2087" s="41">
        <f>Data5[[#This Row],[TOTAL CHELTUIELI LEI]]/Data5[[#This Row],[NUMĂRUL PERSOANELOR ÎNSCRISE ÎN LISTELE ELECTORALE]]</f>
        <v>2.2586018569087929</v>
      </c>
      <c r="U2087" s="41">
        <f>Data5[[#This Row],[TOTAL CHELTUIELI EURO]]/Data5[[#This Row],[NUMĂRUL PERSOANELOR ÎNSCRISE ÎN LISTELE ELECTORALE]]</f>
        <v>0.46664363482341131</v>
      </c>
      <c r="V2087" s="41">
        <f>Data5[[#This Row],[TOTAL CHELTUIELI LEI]]/Data5[[#This Row],[NUMĂRUL PERSOANELOR CARE AU PARTICIPAT LA VOT]]</f>
        <v>4.2568193515182706</v>
      </c>
      <c r="W2087" s="41">
        <f>Data5[[#This Row],[TOTAL CHELTUIELI EURO]]/Data5[[#This Row],[NUMĂRUL PERSOANELOR CARE AU PARTICIPAT LA VOT]]</f>
        <v>0.87948995919883288</v>
      </c>
      <c r="X2087" s="43">
        <v>4.8400999999999996</v>
      </c>
      <c r="Y2087" s="114" t="s">
        <v>2891</v>
      </c>
      <c r="Z2087" s="44">
        <v>2</v>
      </c>
      <c r="AA2087" s="115" t="s">
        <v>3105</v>
      </c>
      <c r="AB2087" s="44">
        <v>0</v>
      </c>
      <c r="AC2087" s="45"/>
    </row>
    <row r="2088" spans="1:29" x14ac:dyDescent="0.2">
      <c r="A2088" s="37">
        <v>2087</v>
      </c>
      <c r="B2088" s="38" t="s">
        <v>432</v>
      </c>
      <c r="C2088" s="39" t="s">
        <v>2368</v>
      </c>
      <c r="D2088" s="40">
        <v>44101</v>
      </c>
      <c r="E2088" s="38">
        <v>1</v>
      </c>
      <c r="F2088" s="38"/>
      <c r="G2088" s="38" t="s">
        <v>2</v>
      </c>
      <c r="H2088" s="38" t="s">
        <v>2</v>
      </c>
      <c r="I2088" s="39">
        <v>9148</v>
      </c>
      <c r="J2088" s="39">
        <v>1702</v>
      </c>
      <c r="K2088" s="39">
        <v>0</v>
      </c>
      <c r="L2088" s="41">
        <f>SUM(Data5[[#This Row],[CHELTUIELI DE PERSONAL LEI]:[CHELTUIELI DE CAPITAL (ACTIVE NEFINANCIARE ) LEI]])</f>
        <v>10850</v>
      </c>
      <c r="M2088" s="41">
        <f>Data5[[#This Row],[TOTAL CHELTUIELI LEI]]/Data5[[#This Row],[CURS VALUTAR EURO BNR 22 07 2020]]</f>
        <v>2241.6892212970806</v>
      </c>
      <c r="N2088" s="49">
        <v>3574</v>
      </c>
      <c r="O2088" s="54"/>
      <c r="P2088" s="54">
        <v>2698</v>
      </c>
      <c r="Q2088" s="54"/>
      <c r="R2088" s="54">
        <f>Data5[[#This Row],[PERSOANE ÎNSCRISE ÎN LISTELE ELECTORALE (TURUL 1)            ]]+Data5[[#This Row],[PERSOANE ÎNSCRISE ÎN LISTELE ELECTORALE (TURUL AL 2-LEA)]]</f>
        <v>3574</v>
      </c>
      <c r="S2088" s="54">
        <f>Data5[[#This Row],[PERSOANE CARE AU PARTICIPAT LA VOT (TURUL 1)]]+Data5[[#This Row],[PERSOANE CARE AU PARTICIPAT LA VOT  (TURUL AL 2-LEA)]]</f>
        <v>2698</v>
      </c>
      <c r="T2088" s="41">
        <f>Data5[[#This Row],[TOTAL CHELTUIELI LEI]]/Data5[[#This Row],[NUMĂRUL PERSOANELOR ÎNSCRISE ÎN LISTELE ELECTORALE]]</f>
        <v>3.0358142137660886</v>
      </c>
      <c r="U2088" s="41">
        <f>Data5[[#This Row],[TOTAL CHELTUIELI EURO]]/Data5[[#This Row],[NUMĂRUL PERSOANELOR ÎNSCRISE ÎN LISTELE ELECTORALE]]</f>
        <v>0.62722138256773385</v>
      </c>
      <c r="V2088" s="41">
        <f>Data5[[#This Row],[TOTAL CHELTUIELI LEI]]/Data5[[#This Row],[NUMĂRUL PERSOANELOR CARE AU PARTICIPAT LA VOT]]</f>
        <v>4.0214974054855448</v>
      </c>
      <c r="W2088" s="41">
        <f>Data5[[#This Row],[TOTAL CHELTUIELI EURO]]/Data5[[#This Row],[NUMĂRUL PERSOANELOR CARE AU PARTICIPAT LA VOT]]</f>
        <v>0.83087072694480379</v>
      </c>
      <c r="X2088" s="43">
        <v>4.8400999999999996</v>
      </c>
      <c r="Y2088" s="114" t="s">
        <v>2884</v>
      </c>
      <c r="Z2088" s="44">
        <v>3</v>
      </c>
      <c r="AA2088" s="115" t="s">
        <v>3105</v>
      </c>
      <c r="AB2088" s="44">
        <v>0</v>
      </c>
      <c r="AC2088" s="45"/>
    </row>
    <row r="2089" spans="1:29" x14ac:dyDescent="0.2">
      <c r="A2089" s="37">
        <v>2088</v>
      </c>
      <c r="B2089" s="38" t="s">
        <v>432</v>
      </c>
      <c r="C2089" s="39" t="s">
        <v>2369</v>
      </c>
      <c r="D2089" s="40">
        <v>44101</v>
      </c>
      <c r="E2089" s="38">
        <v>1</v>
      </c>
      <c r="F2089" s="38"/>
      <c r="G2089" s="38" t="s">
        <v>2</v>
      </c>
      <c r="H2089" s="38" t="s">
        <v>2</v>
      </c>
      <c r="I2089" s="39">
        <v>1800</v>
      </c>
      <c r="J2089" s="39">
        <v>6838.24</v>
      </c>
      <c r="K2089" s="39">
        <v>0</v>
      </c>
      <c r="L2089" s="41">
        <f>SUM(Data5[[#This Row],[CHELTUIELI DE PERSONAL LEI]:[CHELTUIELI DE CAPITAL (ACTIVE NEFINANCIARE ) LEI]])</f>
        <v>8638.24</v>
      </c>
      <c r="M2089" s="41">
        <f>Data5[[#This Row],[TOTAL CHELTUIELI LEI]]/Data5[[#This Row],[CURS VALUTAR EURO BNR 22 07 2020]]</f>
        <v>1784.7234561269397</v>
      </c>
      <c r="N2089" s="49">
        <v>2146</v>
      </c>
      <c r="O2089" s="54"/>
      <c r="P2089" s="54">
        <v>1181</v>
      </c>
      <c r="Q2089" s="54"/>
      <c r="R2089" s="54">
        <f>Data5[[#This Row],[PERSOANE ÎNSCRISE ÎN LISTELE ELECTORALE (TURUL 1)            ]]+Data5[[#This Row],[PERSOANE ÎNSCRISE ÎN LISTELE ELECTORALE (TURUL AL 2-LEA)]]</f>
        <v>2146</v>
      </c>
      <c r="S2089" s="54">
        <f>Data5[[#This Row],[PERSOANE CARE AU PARTICIPAT LA VOT (TURUL 1)]]+Data5[[#This Row],[PERSOANE CARE AU PARTICIPAT LA VOT  (TURUL AL 2-LEA)]]</f>
        <v>1181</v>
      </c>
      <c r="T2089" s="41">
        <f>Data5[[#This Row],[TOTAL CHELTUIELI LEI]]/Data5[[#This Row],[NUMĂRUL PERSOANELOR ÎNSCRISE ÎN LISTELE ELECTORALE]]</f>
        <v>4.0252749301025164</v>
      </c>
      <c r="U2089" s="41">
        <f>Data5[[#This Row],[TOTAL CHELTUIELI EURO]]/Data5[[#This Row],[NUMĂRUL PERSOANELOR ÎNSCRISE ÎN LISTELE ELECTORALE]]</f>
        <v>0.83165119111227381</v>
      </c>
      <c r="V2089" s="41">
        <f>Data5[[#This Row],[TOTAL CHELTUIELI LEI]]/Data5[[#This Row],[NUMĂRUL PERSOANELOR CARE AU PARTICIPAT LA VOT]]</f>
        <v>7.3143437764606265</v>
      </c>
      <c r="W2089" s="41">
        <f>Data5[[#This Row],[TOTAL CHELTUIELI EURO]]/Data5[[#This Row],[NUMĂRUL PERSOANELOR CARE AU PARTICIPAT LA VOT]]</f>
        <v>1.5111968299127347</v>
      </c>
      <c r="X2089" s="43">
        <v>4.8400999999999996</v>
      </c>
      <c r="Y2089" s="114" t="s">
        <v>2895</v>
      </c>
      <c r="Z2089" s="44">
        <v>4</v>
      </c>
      <c r="AA2089" s="115" t="s">
        <v>3105</v>
      </c>
      <c r="AB2089" s="44">
        <v>0</v>
      </c>
      <c r="AC2089" s="45"/>
    </row>
    <row r="2090" spans="1:29" x14ac:dyDescent="0.2">
      <c r="A2090" s="37">
        <v>2089</v>
      </c>
      <c r="B2090" s="38" t="s">
        <v>432</v>
      </c>
      <c r="C2090" s="39" t="s">
        <v>2370</v>
      </c>
      <c r="D2090" s="40">
        <v>44101</v>
      </c>
      <c r="E2090" s="38">
        <v>1</v>
      </c>
      <c r="F2090" s="38"/>
      <c r="G2090" s="38" t="s">
        <v>2</v>
      </c>
      <c r="H2090" s="38" t="s">
        <v>2</v>
      </c>
      <c r="I2090" s="39">
        <v>409</v>
      </c>
      <c r="J2090" s="39">
        <v>2533</v>
      </c>
      <c r="K2090" s="39">
        <v>0</v>
      </c>
      <c r="L2090" s="41">
        <f>SUM(Data5[[#This Row],[CHELTUIELI DE PERSONAL LEI]:[CHELTUIELI DE CAPITAL (ACTIVE NEFINANCIARE ) LEI]])</f>
        <v>2942</v>
      </c>
      <c r="M2090" s="41">
        <f>Data5[[#This Row],[TOTAL CHELTUIELI LEI]]/Data5[[#This Row],[CURS VALUTAR EURO BNR 22 07 2020]]</f>
        <v>607.83868101898724</v>
      </c>
      <c r="N2090" s="49">
        <v>3892</v>
      </c>
      <c r="O2090" s="54"/>
      <c r="P2090" s="54">
        <v>2104</v>
      </c>
      <c r="Q2090" s="54"/>
      <c r="R2090" s="54">
        <f>Data5[[#This Row],[PERSOANE ÎNSCRISE ÎN LISTELE ELECTORALE (TURUL 1)            ]]+Data5[[#This Row],[PERSOANE ÎNSCRISE ÎN LISTELE ELECTORALE (TURUL AL 2-LEA)]]</f>
        <v>3892</v>
      </c>
      <c r="S2090" s="54">
        <f>Data5[[#This Row],[PERSOANE CARE AU PARTICIPAT LA VOT (TURUL 1)]]+Data5[[#This Row],[PERSOANE CARE AU PARTICIPAT LA VOT  (TURUL AL 2-LEA)]]</f>
        <v>2104</v>
      </c>
      <c r="T2090" s="41">
        <f>Data5[[#This Row],[TOTAL CHELTUIELI LEI]]/Data5[[#This Row],[NUMĂRUL PERSOANELOR ÎNSCRISE ÎN LISTELE ELECTORALE]]</f>
        <v>0.75590955806783144</v>
      </c>
      <c r="U2090" s="41">
        <f>Data5[[#This Row],[TOTAL CHELTUIELI EURO]]/Data5[[#This Row],[NUMĂRUL PERSOANELOR ÎNSCRISE ÎN LISTELE ELECTORALE]]</f>
        <v>0.15617643397199055</v>
      </c>
      <c r="V2090" s="41">
        <f>Data5[[#This Row],[TOTAL CHELTUIELI LEI]]/Data5[[#This Row],[NUMĂRUL PERSOANELOR CARE AU PARTICIPAT LA VOT]]</f>
        <v>1.3982889733840305</v>
      </c>
      <c r="W2090" s="41">
        <f>Data5[[#This Row],[TOTAL CHELTUIELI EURO]]/Data5[[#This Row],[NUMĂRUL PERSOANELOR CARE AU PARTICIPAT LA VOT]]</f>
        <v>0.2888967115109255</v>
      </c>
      <c r="X2090" s="43">
        <v>4.8400999999999996</v>
      </c>
      <c r="Y2090" s="114" t="s">
        <v>2890</v>
      </c>
      <c r="Z2090" s="44">
        <v>0</v>
      </c>
      <c r="AA2090" s="115" t="s">
        <v>3105</v>
      </c>
      <c r="AB2090" s="44">
        <v>0</v>
      </c>
      <c r="AC2090" s="45"/>
    </row>
    <row r="2091" spans="1:29" x14ac:dyDescent="0.2">
      <c r="A2091" s="37">
        <v>2090</v>
      </c>
      <c r="B2091" s="38" t="s">
        <v>432</v>
      </c>
      <c r="C2091" s="39" t="s">
        <v>382</v>
      </c>
      <c r="D2091" s="40">
        <v>44101</v>
      </c>
      <c r="E2091" s="38">
        <v>1</v>
      </c>
      <c r="F2091" s="38"/>
      <c r="G2091" s="38" t="s">
        <v>2</v>
      </c>
      <c r="H2091" s="38" t="s">
        <v>2</v>
      </c>
      <c r="I2091" s="39">
        <v>6600</v>
      </c>
      <c r="J2091" s="39">
        <v>4460</v>
      </c>
      <c r="K2091" s="39">
        <v>0</v>
      </c>
      <c r="L2091" s="41">
        <f>SUM(Data5[[#This Row],[CHELTUIELI DE PERSONAL LEI]:[CHELTUIELI DE CAPITAL (ACTIVE NEFINANCIARE ) LEI]])</f>
        <v>11060</v>
      </c>
      <c r="M2091" s="41">
        <f>Data5[[#This Row],[TOTAL CHELTUIELI LEI]]/Data5[[#This Row],[CURS VALUTAR EURO BNR 22 07 2020]]</f>
        <v>2285.076754612508</v>
      </c>
      <c r="N2091" s="49">
        <v>3887</v>
      </c>
      <c r="O2091" s="54"/>
      <c r="P2091" s="54">
        <v>1798</v>
      </c>
      <c r="Q2091" s="54"/>
      <c r="R2091" s="54">
        <f>Data5[[#This Row],[PERSOANE ÎNSCRISE ÎN LISTELE ELECTORALE (TURUL 1)            ]]+Data5[[#This Row],[PERSOANE ÎNSCRISE ÎN LISTELE ELECTORALE (TURUL AL 2-LEA)]]</f>
        <v>3887</v>
      </c>
      <c r="S2091" s="54">
        <f>Data5[[#This Row],[PERSOANE CARE AU PARTICIPAT LA VOT (TURUL 1)]]+Data5[[#This Row],[PERSOANE CARE AU PARTICIPAT LA VOT  (TURUL AL 2-LEA)]]</f>
        <v>1798</v>
      </c>
      <c r="T2091" s="41">
        <f>Data5[[#This Row],[TOTAL CHELTUIELI LEI]]/Data5[[#This Row],[NUMĂRUL PERSOANELOR ÎNSCRISE ÎN LISTELE ELECTORALE]]</f>
        <v>2.8453820427064573</v>
      </c>
      <c r="U2091" s="41">
        <f>Data5[[#This Row],[TOTAL CHELTUIELI EURO]]/Data5[[#This Row],[NUMĂRUL PERSOANELOR ÎNSCRISE ÎN LISTELE ELECTORALE]]</f>
        <v>0.58787670558592953</v>
      </c>
      <c r="V2091" s="41">
        <f>Data5[[#This Row],[TOTAL CHELTUIELI LEI]]/Data5[[#This Row],[NUMĂRUL PERSOANELOR CARE AU PARTICIPAT LA VOT]]</f>
        <v>6.1512791991101228</v>
      </c>
      <c r="W2091" s="41">
        <f>Data5[[#This Row],[TOTAL CHELTUIELI EURO]]/Data5[[#This Row],[NUMĂRUL PERSOANELOR CARE AU PARTICIPAT LA VOT]]</f>
        <v>1.2708991961137419</v>
      </c>
      <c r="X2091" s="43">
        <v>4.8400999999999996</v>
      </c>
      <c r="Y2091" s="114" t="s">
        <v>2891</v>
      </c>
      <c r="Z2091" s="44">
        <v>2</v>
      </c>
      <c r="AA2091" s="115" t="s">
        <v>3105</v>
      </c>
      <c r="AB2091" s="44">
        <v>0</v>
      </c>
      <c r="AC2091" s="45"/>
    </row>
    <row r="2092" spans="1:29" x14ac:dyDescent="0.2">
      <c r="A2092" s="37">
        <v>2091</v>
      </c>
      <c r="B2092" s="38" t="s">
        <v>432</v>
      </c>
      <c r="C2092" s="39" t="s">
        <v>2371</v>
      </c>
      <c r="D2092" s="40">
        <v>44101</v>
      </c>
      <c r="E2092" s="38">
        <v>1</v>
      </c>
      <c r="F2092" s="38"/>
      <c r="G2092" s="38" t="s">
        <v>2</v>
      </c>
      <c r="H2092" s="38" t="s">
        <v>2</v>
      </c>
      <c r="I2092" s="39">
        <v>1800</v>
      </c>
      <c r="J2092" s="39">
        <v>1734</v>
      </c>
      <c r="K2092" s="39">
        <v>0</v>
      </c>
      <c r="L2092" s="41">
        <f>SUM(Data5[[#This Row],[CHELTUIELI DE PERSONAL LEI]:[CHELTUIELI DE CAPITAL (ACTIVE NEFINANCIARE ) LEI]])</f>
        <v>3534</v>
      </c>
      <c r="M2092" s="41">
        <f>Data5[[#This Row],[TOTAL CHELTUIELI LEI]]/Data5[[#This Row],[CURS VALUTAR EURO BNR 22 07 2020]]</f>
        <v>730.15020350819202</v>
      </c>
      <c r="N2092" s="49">
        <v>2579</v>
      </c>
      <c r="O2092" s="54"/>
      <c r="P2092" s="54">
        <v>1522</v>
      </c>
      <c r="Q2092" s="54"/>
      <c r="R2092" s="54">
        <f>Data5[[#This Row],[PERSOANE ÎNSCRISE ÎN LISTELE ELECTORALE (TURUL 1)            ]]+Data5[[#This Row],[PERSOANE ÎNSCRISE ÎN LISTELE ELECTORALE (TURUL AL 2-LEA)]]</f>
        <v>2579</v>
      </c>
      <c r="S2092" s="54">
        <f>Data5[[#This Row],[PERSOANE CARE AU PARTICIPAT LA VOT (TURUL 1)]]+Data5[[#This Row],[PERSOANE CARE AU PARTICIPAT LA VOT  (TURUL AL 2-LEA)]]</f>
        <v>1522</v>
      </c>
      <c r="T2092" s="41">
        <f>Data5[[#This Row],[TOTAL CHELTUIELI LEI]]/Data5[[#This Row],[NUMĂRUL PERSOANELOR ÎNSCRISE ÎN LISTELE ELECTORALE]]</f>
        <v>1.3702985653354014</v>
      </c>
      <c r="U2092" s="41">
        <f>Data5[[#This Row],[TOTAL CHELTUIELI EURO]]/Data5[[#This Row],[NUMĂRUL PERSOANELOR ÎNSCRISE ÎN LISTELE ELECTORALE]]</f>
        <v>0.28311368883605742</v>
      </c>
      <c r="V2092" s="41">
        <f>Data5[[#This Row],[TOTAL CHELTUIELI LEI]]/Data5[[#This Row],[NUMĂRUL PERSOANELOR CARE AU PARTICIPAT LA VOT]]</f>
        <v>2.3219448094612352</v>
      </c>
      <c r="W2092" s="41">
        <f>Data5[[#This Row],[TOTAL CHELTUIELI EURO]]/Data5[[#This Row],[NUMĂRUL PERSOANELOR CARE AU PARTICIPAT LA VOT]]</f>
        <v>0.47973075131944287</v>
      </c>
      <c r="X2092" s="43">
        <v>4.8400999999999996</v>
      </c>
      <c r="Y2092" s="114" t="s">
        <v>2894</v>
      </c>
      <c r="Z2092" s="44">
        <v>1</v>
      </c>
      <c r="AA2092" s="115" t="s">
        <v>3105</v>
      </c>
      <c r="AB2092" s="44">
        <v>0</v>
      </c>
      <c r="AC2092" s="45"/>
    </row>
    <row r="2093" spans="1:29" x14ac:dyDescent="0.2">
      <c r="A2093" s="37">
        <v>2092</v>
      </c>
      <c r="B2093" s="38" t="s">
        <v>432</v>
      </c>
      <c r="C2093" s="39" t="s">
        <v>2372</v>
      </c>
      <c r="D2093" s="40">
        <v>44101</v>
      </c>
      <c r="E2093" s="38">
        <v>1</v>
      </c>
      <c r="F2093" s="38"/>
      <c r="G2093" s="38" t="s">
        <v>2</v>
      </c>
      <c r="H2093" s="38" t="s">
        <v>2</v>
      </c>
      <c r="I2093" s="39">
        <v>0</v>
      </c>
      <c r="J2093" s="39">
        <v>22095</v>
      </c>
      <c r="K2093" s="39">
        <v>0</v>
      </c>
      <c r="L2093" s="41">
        <f>SUM(Data5[[#This Row],[CHELTUIELI DE PERSONAL LEI]:[CHELTUIELI DE CAPITAL (ACTIVE NEFINANCIARE ) LEI]])</f>
        <v>22095</v>
      </c>
      <c r="M2093" s="41">
        <f>Data5[[#This Row],[TOTAL CHELTUIELI LEI]]/Data5[[#This Row],[CURS VALUTAR EURO BNR 22 07 2020]]</f>
        <v>4564.9883266874658</v>
      </c>
      <c r="N2093" s="49">
        <v>5438</v>
      </c>
      <c r="O2093" s="54"/>
      <c r="P2093" s="54">
        <v>2475</v>
      </c>
      <c r="Q2093" s="54"/>
      <c r="R2093" s="54">
        <f>Data5[[#This Row],[PERSOANE ÎNSCRISE ÎN LISTELE ELECTORALE (TURUL 1)            ]]+Data5[[#This Row],[PERSOANE ÎNSCRISE ÎN LISTELE ELECTORALE (TURUL AL 2-LEA)]]</f>
        <v>5438</v>
      </c>
      <c r="S2093" s="54">
        <f>Data5[[#This Row],[PERSOANE CARE AU PARTICIPAT LA VOT (TURUL 1)]]+Data5[[#This Row],[PERSOANE CARE AU PARTICIPAT LA VOT  (TURUL AL 2-LEA)]]</f>
        <v>2475</v>
      </c>
      <c r="T2093" s="41">
        <f>Data5[[#This Row],[TOTAL CHELTUIELI LEI]]/Data5[[#This Row],[NUMĂRUL PERSOANELOR ÎNSCRISE ÎN LISTELE ELECTORALE]]</f>
        <v>4.0630746598013978</v>
      </c>
      <c r="U2093" s="41">
        <f>Data5[[#This Row],[TOTAL CHELTUIELI EURO]]/Data5[[#This Row],[NUMĂRUL PERSOANELOR ÎNSCRISE ÎN LISTELE ELECTORALE]]</f>
        <v>0.83946089126286605</v>
      </c>
      <c r="V2093" s="41">
        <f>Data5[[#This Row],[TOTAL CHELTUIELI LEI]]/Data5[[#This Row],[NUMĂRUL PERSOANELOR CARE AU PARTICIPAT LA VOT]]</f>
        <v>8.9272727272727277</v>
      </c>
      <c r="W2093" s="41">
        <f>Data5[[#This Row],[TOTAL CHELTUIELI EURO]]/Data5[[#This Row],[NUMĂRUL PERSOANELOR CARE AU PARTICIPAT LA VOT]]</f>
        <v>1.8444397279545317</v>
      </c>
      <c r="X2093" s="43">
        <v>4.8400999999999996</v>
      </c>
      <c r="Y2093" s="114" t="s">
        <v>2895</v>
      </c>
      <c r="Z2093" s="44">
        <v>4</v>
      </c>
      <c r="AA2093" s="115" t="s">
        <v>3105</v>
      </c>
      <c r="AB2093" s="44">
        <v>0</v>
      </c>
      <c r="AC2093" s="45"/>
    </row>
    <row r="2094" spans="1:29" x14ac:dyDescent="0.2">
      <c r="A2094" s="37">
        <v>2093</v>
      </c>
      <c r="B2094" s="38" t="s">
        <v>432</v>
      </c>
      <c r="C2094" s="39" t="s">
        <v>2373</v>
      </c>
      <c r="D2094" s="40">
        <v>44101</v>
      </c>
      <c r="E2094" s="38">
        <v>1</v>
      </c>
      <c r="F2094" s="38"/>
      <c r="G2094" s="38" t="s">
        <v>2</v>
      </c>
      <c r="H2094" s="38" t="s">
        <v>2</v>
      </c>
      <c r="I2094" s="39">
        <v>2697</v>
      </c>
      <c r="J2094" s="39">
        <v>1564</v>
      </c>
      <c r="K2094" s="39">
        <v>0</v>
      </c>
      <c r="L2094" s="41">
        <f>SUM(Data5[[#This Row],[CHELTUIELI DE PERSONAL LEI]:[CHELTUIELI DE CAPITAL (ACTIVE NEFINANCIARE ) LEI]])</f>
        <v>4261</v>
      </c>
      <c r="M2094" s="41">
        <f>Data5[[#This Row],[TOTAL CHELTUIELI LEI]]/Data5[[#This Row],[CURS VALUTAR EURO BNR 22 07 2020]]</f>
        <v>880.35371170017152</v>
      </c>
      <c r="N2094" s="49">
        <v>2094</v>
      </c>
      <c r="O2094" s="54"/>
      <c r="P2094" s="54">
        <v>1326</v>
      </c>
      <c r="Q2094" s="54"/>
      <c r="R2094" s="54">
        <f>Data5[[#This Row],[PERSOANE ÎNSCRISE ÎN LISTELE ELECTORALE (TURUL 1)            ]]+Data5[[#This Row],[PERSOANE ÎNSCRISE ÎN LISTELE ELECTORALE (TURUL AL 2-LEA)]]</f>
        <v>2094</v>
      </c>
      <c r="S2094" s="54">
        <f>Data5[[#This Row],[PERSOANE CARE AU PARTICIPAT LA VOT (TURUL 1)]]+Data5[[#This Row],[PERSOANE CARE AU PARTICIPAT LA VOT  (TURUL AL 2-LEA)]]</f>
        <v>1326</v>
      </c>
      <c r="T2094" s="41">
        <f>Data5[[#This Row],[TOTAL CHELTUIELI LEI]]/Data5[[#This Row],[NUMĂRUL PERSOANELOR ÎNSCRISE ÎN LISTELE ELECTORALE]]</f>
        <v>2.0348615090735436</v>
      </c>
      <c r="U2094" s="41">
        <f>Data5[[#This Row],[TOTAL CHELTUIELI EURO]]/Data5[[#This Row],[NUMĂRUL PERSOANELOR ÎNSCRISE ÎN LISTELE ELECTORALE]]</f>
        <v>0.42041724532004371</v>
      </c>
      <c r="V2094" s="41">
        <f>Data5[[#This Row],[TOTAL CHELTUIELI LEI]]/Data5[[#This Row],[NUMĂRUL PERSOANELOR CARE AU PARTICIPAT LA VOT]]</f>
        <v>3.21342383107089</v>
      </c>
      <c r="W2094" s="41">
        <f>Data5[[#This Row],[TOTAL CHELTUIELI EURO]]/Data5[[#This Row],[NUMĂRUL PERSOANELOR CARE AU PARTICIPAT LA VOT]]</f>
        <v>0.66391682631988802</v>
      </c>
      <c r="X2094" s="43">
        <v>4.8400999999999996</v>
      </c>
      <c r="Y2094" s="114" t="s">
        <v>2891</v>
      </c>
      <c r="Z2094" s="44">
        <v>2</v>
      </c>
      <c r="AA2094" s="115" t="s">
        <v>3105</v>
      </c>
      <c r="AB2094" s="44">
        <v>0</v>
      </c>
      <c r="AC2094" s="45"/>
    </row>
    <row r="2095" spans="1:29" x14ac:dyDescent="0.2">
      <c r="A2095" s="37">
        <v>2094</v>
      </c>
      <c r="B2095" s="38" t="s">
        <v>432</v>
      </c>
      <c r="C2095" s="39" t="s">
        <v>2374</v>
      </c>
      <c r="D2095" s="40">
        <v>44101</v>
      </c>
      <c r="E2095" s="38">
        <v>1</v>
      </c>
      <c r="F2095" s="38"/>
      <c r="G2095" s="38" t="s">
        <v>2</v>
      </c>
      <c r="H2095" s="38" t="s">
        <v>2</v>
      </c>
      <c r="I2095" s="39">
        <v>4800</v>
      </c>
      <c r="J2095" s="39">
        <v>9763.9500000000007</v>
      </c>
      <c r="K2095" s="39">
        <v>0</v>
      </c>
      <c r="L2095" s="41">
        <f>SUM(Data5[[#This Row],[CHELTUIELI DE PERSONAL LEI]:[CHELTUIELI DE CAPITAL (ACTIVE NEFINANCIARE ) LEI]])</f>
        <v>14563.95</v>
      </c>
      <c r="M2095" s="41">
        <f>Data5[[#This Row],[TOTAL CHELTUIELI LEI]]/Data5[[#This Row],[CURS VALUTAR EURO BNR 22 07 2020]]</f>
        <v>3009.018408710564</v>
      </c>
      <c r="N2095" s="49">
        <v>5915</v>
      </c>
      <c r="O2095" s="54"/>
      <c r="P2095" s="54">
        <v>2997</v>
      </c>
      <c r="Q2095" s="54"/>
      <c r="R2095" s="54">
        <f>Data5[[#This Row],[PERSOANE ÎNSCRISE ÎN LISTELE ELECTORALE (TURUL 1)            ]]+Data5[[#This Row],[PERSOANE ÎNSCRISE ÎN LISTELE ELECTORALE (TURUL AL 2-LEA)]]</f>
        <v>5915</v>
      </c>
      <c r="S2095" s="54">
        <f>Data5[[#This Row],[PERSOANE CARE AU PARTICIPAT LA VOT (TURUL 1)]]+Data5[[#This Row],[PERSOANE CARE AU PARTICIPAT LA VOT  (TURUL AL 2-LEA)]]</f>
        <v>2997</v>
      </c>
      <c r="T2095" s="41">
        <f>Data5[[#This Row],[TOTAL CHELTUIELI LEI]]/Data5[[#This Row],[NUMĂRUL PERSOANELOR ÎNSCRISE ÎN LISTELE ELECTORALE]]</f>
        <v>2.4622062552831783</v>
      </c>
      <c r="U2095" s="41">
        <f>Data5[[#This Row],[TOTAL CHELTUIELI EURO]]/Data5[[#This Row],[NUMĂRUL PERSOANELOR ÎNSCRISE ÎN LISTELE ELECTORALE]]</f>
        <v>0.50870979014548845</v>
      </c>
      <c r="V2095" s="41">
        <f>Data5[[#This Row],[TOTAL CHELTUIELI LEI]]/Data5[[#This Row],[NUMĂRUL PERSOANELOR CARE AU PARTICIPAT LA VOT]]</f>
        <v>4.8595095095095093</v>
      </c>
      <c r="W2095" s="41">
        <f>Data5[[#This Row],[TOTAL CHELTUIELI EURO]]/Data5[[#This Row],[NUMĂRUL PERSOANELOR CARE AU PARTICIPAT LA VOT]]</f>
        <v>1.0040101463832378</v>
      </c>
      <c r="X2095" s="43">
        <v>4.8400999999999996</v>
      </c>
      <c r="Y2095" s="114" t="s">
        <v>2891</v>
      </c>
      <c r="Z2095" s="44">
        <v>2</v>
      </c>
      <c r="AA2095" s="115" t="s">
        <v>3105</v>
      </c>
      <c r="AB2095" s="44">
        <v>0</v>
      </c>
      <c r="AC2095" s="45"/>
    </row>
    <row r="2096" spans="1:29" x14ac:dyDescent="0.2">
      <c r="A2096" s="37">
        <v>2095</v>
      </c>
      <c r="B2096" s="38" t="s">
        <v>432</v>
      </c>
      <c r="C2096" s="39" t="s">
        <v>2375</v>
      </c>
      <c r="D2096" s="40">
        <v>44101</v>
      </c>
      <c r="E2096" s="38">
        <v>1</v>
      </c>
      <c r="F2096" s="38"/>
      <c r="G2096" s="38" t="s">
        <v>2</v>
      </c>
      <c r="H2096" s="38" t="s">
        <v>2</v>
      </c>
      <c r="I2096" s="39">
        <v>45500</v>
      </c>
      <c r="J2096" s="39">
        <v>23790.04</v>
      </c>
      <c r="K2096" s="39">
        <v>0</v>
      </c>
      <c r="L2096" s="41">
        <f>SUM(Data5[[#This Row],[CHELTUIELI DE PERSONAL LEI]:[CHELTUIELI DE CAPITAL (ACTIVE NEFINANCIARE ) LEI]])</f>
        <v>69290.040000000008</v>
      </c>
      <c r="M2096" s="41">
        <f>Data5[[#This Row],[TOTAL CHELTUIELI LEI]]/Data5[[#This Row],[CURS VALUTAR EURO BNR 22 07 2020]]</f>
        <v>14315.828185368073</v>
      </c>
      <c r="N2096" s="49">
        <v>3419</v>
      </c>
      <c r="O2096" s="54"/>
      <c r="P2096" s="54">
        <v>1696</v>
      </c>
      <c r="Q2096" s="54"/>
      <c r="R2096" s="54">
        <f>Data5[[#This Row],[PERSOANE ÎNSCRISE ÎN LISTELE ELECTORALE (TURUL 1)            ]]+Data5[[#This Row],[PERSOANE ÎNSCRISE ÎN LISTELE ELECTORALE (TURUL AL 2-LEA)]]</f>
        <v>3419</v>
      </c>
      <c r="S2096" s="54">
        <f>Data5[[#This Row],[PERSOANE CARE AU PARTICIPAT LA VOT (TURUL 1)]]+Data5[[#This Row],[PERSOANE CARE AU PARTICIPAT LA VOT  (TURUL AL 2-LEA)]]</f>
        <v>1696</v>
      </c>
      <c r="T2096" s="41">
        <f>Data5[[#This Row],[TOTAL CHELTUIELI LEI]]/Data5[[#This Row],[NUMĂRUL PERSOANELOR ÎNSCRISE ÎN LISTELE ELECTORALE]]</f>
        <v>20.266171395144781</v>
      </c>
      <c r="U2096" s="41">
        <f>Data5[[#This Row],[TOTAL CHELTUIELI EURO]]/Data5[[#This Row],[NUMĂRUL PERSOANELOR ÎNSCRISE ÎN LISTELE ELECTORALE]]</f>
        <v>4.1871389837285973</v>
      </c>
      <c r="V2096" s="41">
        <f>Data5[[#This Row],[TOTAL CHELTUIELI LEI]]/Data5[[#This Row],[NUMĂRUL PERSOANELOR CARE AU PARTICIPAT LA VOT]]</f>
        <v>40.854976415094342</v>
      </c>
      <c r="W2096" s="41">
        <f>Data5[[#This Row],[TOTAL CHELTUIELI EURO]]/Data5[[#This Row],[NUMĂRUL PERSOANELOR CARE AU PARTICIPAT LA VOT]]</f>
        <v>8.440936430051929</v>
      </c>
      <c r="X2096" s="43">
        <v>4.8400999999999996</v>
      </c>
      <c r="Y2096" s="114" t="s">
        <v>2911</v>
      </c>
      <c r="Z2096" s="44">
        <v>20</v>
      </c>
      <c r="AA2096" s="115" t="s">
        <v>3110</v>
      </c>
      <c r="AB2096" s="44">
        <v>4</v>
      </c>
      <c r="AC2096" s="45"/>
    </row>
    <row r="2097" spans="1:29" x14ac:dyDescent="0.2">
      <c r="A2097" s="37">
        <v>2096</v>
      </c>
      <c r="B2097" s="38" t="s">
        <v>432</v>
      </c>
      <c r="C2097" s="39" t="s">
        <v>2376</v>
      </c>
      <c r="D2097" s="40">
        <v>44101</v>
      </c>
      <c r="E2097" s="38">
        <v>1</v>
      </c>
      <c r="F2097" s="38"/>
      <c r="G2097" s="38" t="s">
        <v>2</v>
      </c>
      <c r="H2097" s="38" t="s">
        <v>2</v>
      </c>
      <c r="I2097" s="39">
        <v>0</v>
      </c>
      <c r="J2097" s="39">
        <v>6206</v>
      </c>
      <c r="K2097" s="39">
        <v>0</v>
      </c>
      <c r="L2097" s="41">
        <f>SUM(Data5[[#This Row],[CHELTUIELI DE PERSONAL LEI]:[CHELTUIELI DE CAPITAL (ACTIVE NEFINANCIARE ) LEI]])</f>
        <v>6206</v>
      </c>
      <c r="M2097" s="41">
        <f>Data5[[#This Row],[TOTAL CHELTUIELI LEI]]/Data5[[#This Row],[CURS VALUTAR EURO BNR 22 07 2020]]</f>
        <v>1282.2049131216297</v>
      </c>
      <c r="N2097" s="49">
        <v>1266</v>
      </c>
      <c r="O2097" s="54"/>
      <c r="P2097" s="54">
        <v>867</v>
      </c>
      <c r="Q2097" s="54"/>
      <c r="R2097" s="54">
        <f>Data5[[#This Row],[PERSOANE ÎNSCRISE ÎN LISTELE ELECTORALE (TURUL 1)            ]]+Data5[[#This Row],[PERSOANE ÎNSCRISE ÎN LISTELE ELECTORALE (TURUL AL 2-LEA)]]</f>
        <v>1266</v>
      </c>
      <c r="S2097" s="54">
        <f>Data5[[#This Row],[PERSOANE CARE AU PARTICIPAT LA VOT (TURUL 1)]]+Data5[[#This Row],[PERSOANE CARE AU PARTICIPAT LA VOT  (TURUL AL 2-LEA)]]</f>
        <v>867</v>
      </c>
      <c r="T2097" s="41">
        <f>Data5[[#This Row],[TOTAL CHELTUIELI LEI]]/Data5[[#This Row],[NUMĂRUL PERSOANELOR ÎNSCRISE ÎN LISTELE ELECTORALE]]</f>
        <v>4.902053712480253</v>
      </c>
      <c r="U2097" s="41">
        <f>Data5[[#This Row],[TOTAL CHELTUIELI EURO]]/Data5[[#This Row],[NUMĂRUL PERSOANELOR ÎNSCRISE ÎN LISTELE ELECTORALE]]</f>
        <v>1.012800089353578</v>
      </c>
      <c r="V2097" s="41">
        <f>Data5[[#This Row],[TOTAL CHELTUIELI LEI]]/Data5[[#This Row],[NUMĂRUL PERSOANELOR CARE AU PARTICIPAT LA VOT]]</f>
        <v>7.1580161476355251</v>
      </c>
      <c r="W2097" s="41">
        <f>Data5[[#This Row],[TOTAL CHELTUIELI EURO]]/Data5[[#This Row],[NUMĂRUL PERSOANELOR CARE AU PARTICIPAT LA VOT]]</f>
        <v>1.4788984003709684</v>
      </c>
      <c r="X2097" s="43">
        <v>4.8400999999999996</v>
      </c>
      <c r="Y2097" s="114" t="s">
        <v>2895</v>
      </c>
      <c r="Z2097" s="44">
        <v>4</v>
      </c>
      <c r="AA2097" s="115" t="s">
        <v>3107</v>
      </c>
      <c r="AB2097" s="44">
        <v>1</v>
      </c>
      <c r="AC2097" s="45"/>
    </row>
    <row r="2098" spans="1:29" x14ac:dyDescent="0.2">
      <c r="A2098" s="37">
        <v>2097</v>
      </c>
      <c r="B2098" s="38" t="s">
        <v>432</v>
      </c>
      <c r="C2098" s="39" t="s">
        <v>2377</v>
      </c>
      <c r="D2098" s="40">
        <v>44101</v>
      </c>
      <c r="E2098" s="38">
        <v>1</v>
      </c>
      <c r="F2098" s="38"/>
      <c r="G2098" s="38" t="s">
        <v>2</v>
      </c>
      <c r="H2098" s="38" t="s">
        <v>2</v>
      </c>
      <c r="I2098" s="39">
        <v>7718</v>
      </c>
      <c r="J2098" s="39">
        <v>24831</v>
      </c>
      <c r="K2098" s="39">
        <v>0</v>
      </c>
      <c r="L2098" s="41">
        <f>SUM(Data5[[#This Row],[CHELTUIELI DE PERSONAL LEI]:[CHELTUIELI DE CAPITAL (ACTIVE NEFINANCIARE ) LEI]])</f>
        <v>32549</v>
      </c>
      <c r="M2098" s="41">
        <f>Data5[[#This Row],[TOTAL CHELTUIELI LEI]]/Data5[[#This Row],[CURS VALUTAR EURO BNR 22 07 2020]]</f>
        <v>6724.8610565897407</v>
      </c>
      <c r="N2098" s="49">
        <v>3790</v>
      </c>
      <c r="O2098" s="54"/>
      <c r="P2098" s="54">
        <v>2347</v>
      </c>
      <c r="Q2098" s="54"/>
      <c r="R2098" s="54">
        <f>Data5[[#This Row],[PERSOANE ÎNSCRISE ÎN LISTELE ELECTORALE (TURUL 1)            ]]+Data5[[#This Row],[PERSOANE ÎNSCRISE ÎN LISTELE ELECTORALE (TURUL AL 2-LEA)]]</f>
        <v>3790</v>
      </c>
      <c r="S2098" s="54">
        <f>Data5[[#This Row],[PERSOANE CARE AU PARTICIPAT LA VOT (TURUL 1)]]+Data5[[#This Row],[PERSOANE CARE AU PARTICIPAT LA VOT  (TURUL AL 2-LEA)]]</f>
        <v>2347</v>
      </c>
      <c r="T2098" s="41">
        <f>Data5[[#This Row],[TOTAL CHELTUIELI LEI]]/Data5[[#This Row],[NUMĂRUL PERSOANELOR ÎNSCRISE ÎN LISTELE ELECTORALE]]</f>
        <v>8.5881266490765178</v>
      </c>
      <c r="U2098" s="41">
        <f>Data5[[#This Row],[TOTAL CHELTUIELI EURO]]/Data5[[#This Row],[NUMĂRUL PERSOANELOR ÎNSCRISE ÎN LISTELE ELECTORALE]]</f>
        <v>1.7743696719234143</v>
      </c>
      <c r="V2098" s="41">
        <f>Data5[[#This Row],[TOTAL CHELTUIELI LEI]]/Data5[[#This Row],[NUMĂRUL PERSOANELOR CARE AU PARTICIPAT LA VOT]]</f>
        <v>13.868342564976565</v>
      </c>
      <c r="W2098" s="41">
        <f>Data5[[#This Row],[TOTAL CHELTUIELI EURO]]/Data5[[#This Row],[NUMĂRUL PERSOANELOR CARE AU PARTICIPAT LA VOT]]</f>
        <v>2.86530083365562</v>
      </c>
      <c r="X2098" s="43">
        <v>4.8400999999999996</v>
      </c>
      <c r="Y2098" s="114" t="s">
        <v>2896</v>
      </c>
      <c r="Z2098" s="44">
        <v>8</v>
      </c>
      <c r="AA2098" s="115" t="s">
        <v>3107</v>
      </c>
      <c r="AB2098" s="44">
        <v>1</v>
      </c>
      <c r="AC2098" s="45"/>
    </row>
    <row r="2099" spans="1:29" x14ac:dyDescent="0.2">
      <c r="A2099" s="37">
        <v>2098</v>
      </c>
      <c r="B2099" s="38" t="s">
        <v>432</v>
      </c>
      <c r="C2099" s="39" t="s">
        <v>2378</v>
      </c>
      <c r="D2099" s="40">
        <v>44101</v>
      </c>
      <c r="E2099" s="38">
        <v>1</v>
      </c>
      <c r="F2099" s="38"/>
      <c r="G2099" s="38" t="s">
        <v>2</v>
      </c>
      <c r="H2099" s="38" t="s">
        <v>2</v>
      </c>
      <c r="I2099" s="39">
        <v>0</v>
      </c>
      <c r="J2099" s="39">
        <v>0</v>
      </c>
      <c r="K2099" s="39">
        <v>0</v>
      </c>
      <c r="L2099" s="41">
        <f>SUM(Data5[[#This Row],[CHELTUIELI DE PERSONAL LEI]:[CHELTUIELI DE CAPITAL (ACTIVE NEFINANCIARE ) LEI]])</f>
        <v>0</v>
      </c>
      <c r="M2099" s="41">
        <f>Data5[[#This Row],[TOTAL CHELTUIELI LEI]]/Data5[[#This Row],[CURS VALUTAR EURO BNR 22 07 2020]]</f>
        <v>0</v>
      </c>
      <c r="N2099" s="49">
        <v>3226</v>
      </c>
      <c r="O2099" s="54"/>
      <c r="P2099" s="54">
        <v>1732</v>
      </c>
      <c r="Q2099" s="54"/>
      <c r="R2099" s="54">
        <f>Data5[[#This Row],[PERSOANE ÎNSCRISE ÎN LISTELE ELECTORALE (TURUL 1)            ]]+Data5[[#This Row],[PERSOANE ÎNSCRISE ÎN LISTELE ELECTORALE (TURUL AL 2-LEA)]]</f>
        <v>3226</v>
      </c>
      <c r="S2099" s="54">
        <f>Data5[[#This Row],[PERSOANE CARE AU PARTICIPAT LA VOT (TURUL 1)]]+Data5[[#This Row],[PERSOANE CARE AU PARTICIPAT LA VOT  (TURUL AL 2-LEA)]]</f>
        <v>1732</v>
      </c>
      <c r="T2099" s="41">
        <f>Data5[[#This Row],[TOTAL CHELTUIELI LEI]]/Data5[[#This Row],[NUMĂRUL PERSOANELOR ÎNSCRISE ÎN LISTELE ELECTORALE]]</f>
        <v>0</v>
      </c>
      <c r="U2099" s="41">
        <f>Data5[[#This Row],[TOTAL CHELTUIELI EURO]]/Data5[[#This Row],[NUMĂRUL PERSOANELOR ÎNSCRISE ÎN LISTELE ELECTORALE]]</f>
        <v>0</v>
      </c>
      <c r="V2099" s="41">
        <f>Data5[[#This Row],[TOTAL CHELTUIELI LEI]]/Data5[[#This Row],[NUMĂRUL PERSOANELOR CARE AU PARTICIPAT LA VOT]]</f>
        <v>0</v>
      </c>
      <c r="W2099" s="41">
        <f>Data5[[#This Row],[TOTAL CHELTUIELI EURO]]/Data5[[#This Row],[NUMĂRUL PERSOANELOR CARE AU PARTICIPAT LA VOT]]</f>
        <v>0</v>
      </c>
      <c r="X2099" s="43">
        <v>4.8400999999999996</v>
      </c>
      <c r="Y2099" s="114" t="s">
        <v>2890</v>
      </c>
      <c r="Z2099" s="44">
        <v>0</v>
      </c>
      <c r="AA2099" s="115" t="s">
        <v>3105</v>
      </c>
      <c r="AB2099" s="44">
        <v>0</v>
      </c>
      <c r="AC2099" s="45"/>
    </row>
    <row r="2100" spans="1:29" x14ac:dyDescent="0.2">
      <c r="A2100" s="37">
        <v>2099</v>
      </c>
      <c r="B2100" s="38" t="s">
        <v>432</v>
      </c>
      <c r="C2100" s="39" t="s">
        <v>2379</v>
      </c>
      <c r="D2100" s="40">
        <v>44101</v>
      </c>
      <c r="E2100" s="38">
        <v>1</v>
      </c>
      <c r="F2100" s="38"/>
      <c r="G2100" s="38" t="s">
        <v>2</v>
      </c>
      <c r="H2100" s="38" t="s">
        <v>2</v>
      </c>
      <c r="I2100" s="39">
        <v>2848</v>
      </c>
      <c r="J2100" s="39">
        <v>1818</v>
      </c>
      <c r="K2100" s="39">
        <v>0</v>
      </c>
      <c r="L2100" s="41">
        <f>SUM(Data5[[#This Row],[CHELTUIELI DE PERSONAL LEI]:[CHELTUIELI DE CAPITAL (ACTIVE NEFINANCIARE ) LEI]])</f>
        <v>4666</v>
      </c>
      <c r="M2100" s="41">
        <f>Data5[[#This Row],[TOTAL CHELTUIELI LEI]]/Data5[[#This Row],[CURS VALUTAR EURO BNR 22 07 2020]]</f>
        <v>964.02966880849579</v>
      </c>
      <c r="N2100" s="49">
        <v>3025</v>
      </c>
      <c r="O2100" s="54"/>
      <c r="P2100" s="54">
        <v>1728</v>
      </c>
      <c r="Q2100" s="54"/>
      <c r="R2100" s="54">
        <f>Data5[[#This Row],[PERSOANE ÎNSCRISE ÎN LISTELE ELECTORALE (TURUL 1)            ]]+Data5[[#This Row],[PERSOANE ÎNSCRISE ÎN LISTELE ELECTORALE (TURUL AL 2-LEA)]]</f>
        <v>3025</v>
      </c>
      <c r="S2100" s="54">
        <f>Data5[[#This Row],[PERSOANE CARE AU PARTICIPAT LA VOT (TURUL 1)]]+Data5[[#This Row],[PERSOANE CARE AU PARTICIPAT LA VOT  (TURUL AL 2-LEA)]]</f>
        <v>1728</v>
      </c>
      <c r="T2100" s="41">
        <f>Data5[[#This Row],[TOTAL CHELTUIELI LEI]]/Data5[[#This Row],[NUMĂRUL PERSOANELOR ÎNSCRISE ÎN LISTELE ELECTORALE]]</f>
        <v>1.5424793388429752</v>
      </c>
      <c r="U2100" s="41">
        <f>Data5[[#This Row],[TOTAL CHELTUIELI EURO]]/Data5[[#This Row],[NUMĂRUL PERSOANELOR ÎNSCRISE ÎN LISTELE ELECTORALE]]</f>
        <v>0.31868749382099032</v>
      </c>
      <c r="V2100" s="41">
        <f>Data5[[#This Row],[TOTAL CHELTUIELI LEI]]/Data5[[#This Row],[NUMĂRUL PERSOANELOR CARE AU PARTICIPAT LA VOT]]</f>
        <v>2.7002314814814814</v>
      </c>
      <c r="W2100" s="41">
        <f>Data5[[#This Row],[TOTAL CHELTUIELI EURO]]/Data5[[#This Row],[NUMĂRUL PERSOANELOR CARE AU PARTICIPAT LA VOT]]</f>
        <v>0.55788753981973138</v>
      </c>
      <c r="X2100" s="43">
        <v>4.8400999999999996</v>
      </c>
      <c r="Y2100" s="114" t="s">
        <v>2894</v>
      </c>
      <c r="Z2100" s="44">
        <v>1</v>
      </c>
      <c r="AA2100" s="115" t="s">
        <v>3105</v>
      </c>
      <c r="AB2100" s="44">
        <v>0</v>
      </c>
      <c r="AC2100" s="45"/>
    </row>
    <row r="2101" spans="1:29" x14ac:dyDescent="0.2">
      <c r="A2101" s="37">
        <v>2100</v>
      </c>
      <c r="B2101" s="38" t="s">
        <v>432</v>
      </c>
      <c r="C2101" s="39" t="s">
        <v>2380</v>
      </c>
      <c r="D2101" s="40">
        <v>44101</v>
      </c>
      <c r="E2101" s="38">
        <v>1</v>
      </c>
      <c r="F2101" s="38"/>
      <c r="G2101" s="38" t="s">
        <v>2</v>
      </c>
      <c r="H2101" s="38" t="s">
        <v>2</v>
      </c>
      <c r="I2101" s="39">
        <v>0</v>
      </c>
      <c r="J2101" s="39">
        <v>13440</v>
      </c>
      <c r="K2101" s="39">
        <v>0</v>
      </c>
      <c r="L2101" s="41">
        <f>SUM(Data5[[#This Row],[CHELTUIELI DE PERSONAL LEI]:[CHELTUIELI DE CAPITAL (ACTIVE NEFINANCIARE ) LEI]])</f>
        <v>13440</v>
      </c>
      <c r="M2101" s="41">
        <f>Data5[[#This Row],[TOTAL CHELTUIELI LEI]]/Data5[[#This Row],[CURS VALUTAR EURO BNR 22 07 2020]]</f>
        <v>2776.8021321873516</v>
      </c>
      <c r="N2101" s="49">
        <v>3122</v>
      </c>
      <c r="O2101" s="54"/>
      <c r="P2101" s="54">
        <v>1438</v>
      </c>
      <c r="Q2101" s="54"/>
      <c r="R2101" s="54">
        <f>Data5[[#This Row],[PERSOANE ÎNSCRISE ÎN LISTELE ELECTORALE (TURUL 1)            ]]+Data5[[#This Row],[PERSOANE ÎNSCRISE ÎN LISTELE ELECTORALE (TURUL AL 2-LEA)]]</f>
        <v>3122</v>
      </c>
      <c r="S2101" s="54">
        <f>Data5[[#This Row],[PERSOANE CARE AU PARTICIPAT LA VOT (TURUL 1)]]+Data5[[#This Row],[PERSOANE CARE AU PARTICIPAT LA VOT  (TURUL AL 2-LEA)]]</f>
        <v>1438</v>
      </c>
      <c r="T2101" s="41">
        <f>Data5[[#This Row],[TOTAL CHELTUIELI LEI]]/Data5[[#This Row],[NUMĂRUL PERSOANELOR ÎNSCRISE ÎN LISTELE ELECTORALE]]</f>
        <v>4.304932735426009</v>
      </c>
      <c r="U2101" s="41">
        <f>Data5[[#This Row],[TOTAL CHELTUIELI EURO]]/Data5[[#This Row],[NUMĂRUL PERSOANELOR ÎNSCRISE ÎN LISTELE ELECTORALE]]</f>
        <v>0.88943053561414209</v>
      </c>
      <c r="V2101" s="41">
        <f>Data5[[#This Row],[TOTAL CHELTUIELI LEI]]/Data5[[#This Row],[NUMĂRUL PERSOANELOR CARE AU PARTICIPAT LA VOT]]</f>
        <v>9.3463143254520169</v>
      </c>
      <c r="W2101" s="41">
        <f>Data5[[#This Row],[TOTAL CHELTUIELI EURO]]/Data5[[#This Row],[NUMĂRUL PERSOANELOR CARE AU PARTICIPAT LA VOT]]</f>
        <v>1.9310167817714545</v>
      </c>
      <c r="X2101" s="43">
        <v>4.8400999999999996</v>
      </c>
      <c r="Y2101" s="114" t="s">
        <v>2895</v>
      </c>
      <c r="Z2101" s="44">
        <v>4</v>
      </c>
      <c r="AA2101" s="115" t="s">
        <v>3105</v>
      </c>
      <c r="AB2101" s="44">
        <v>0</v>
      </c>
      <c r="AC2101" s="45"/>
    </row>
    <row r="2102" spans="1:29" x14ac:dyDescent="0.2">
      <c r="A2102" s="37">
        <v>2101</v>
      </c>
      <c r="B2102" s="38" t="s">
        <v>432</v>
      </c>
      <c r="C2102" s="39" t="s">
        <v>2381</v>
      </c>
      <c r="D2102" s="40">
        <v>44101</v>
      </c>
      <c r="E2102" s="38">
        <v>1</v>
      </c>
      <c r="F2102" s="38"/>
      <c r="G2102" s="38" t="s">
        <v>2</v>
      </c>
      <c r="H2102" s="38" t="s">
        <v>2</v>
      </c>
      <c r="I2102" s="39">
        <v>900</v>
      </c>
      <c r="J2102" s="39">
        <v>0</v>
      </c>
      <c r="K2102" s="39">
        <v>0</v>
      </c>
      <c r="L2102" s="41">
        <f>SUM(Data5[[#This Row],[CHELTUIELI DE PERSONAL LEI]:[CHELTUIELI DE CAPITAL (ACTIVE NEFINANCIARE ) LEI]])</f>
        <v>900</v>
      </c>
      <c r="M2102" s="41">
        <f>Data5[[#This Row],[TOTAL CHELTUIELI LEI]]/Data5[[#This Row],[CURS VALUTAR EURO BNR 22 07 2020]]</f>
        <v>185.94657135183158</v>
      </c>
      <c r="N2102" s="49">
        <v>1882</v>
      </c>
      <c r="O2102" s="54"/>
      <c r="P2102" s="54">
        <v>993</v>
      </c>
      <c r="Q2102" s="54"/>
      <c r="R2102" s="54">
        <f>Data5[[#This Row],[PERSOANE ÎNSCRISE ÎN LISTELE ELECTORALE (TURUL 1)            ]]+Data5[[#This Row],[PERSOANE ÎNSCRISE ÎN LISTELE ELECTORALE (TURUL AL 2-LEA)]]</f>
        <v>1882</v>
      </c>
      <c r="S2102" s="54">
        <f>Data5[[#This Row],[PERSOANE CARE AU PARTICIPAT LA VOT (TURUL 1)]]+Data5[[#This Row],[PERSOANE CARE AU PARTICIPAT LA VOT  (TURUL AL 2-LEA)]]</f>
        <v>993</v>
      </c>
      <c r="T2102" s="41">
        <f>Data5[[#This Row],[TOTAL CHELTUIELI LEI]]/Data5[[#This Row],[NUMĂRUL PERSOANELOR ÎNSCRISE ÎN LISTELE ELECTORALE]]</f>
        <v>0.47821466524973433</v>
      </c>
      <c r="U2102" s="41">
        <f>Data5[[#This Row],[TOTAL CHELTUIELI EURO]]/Data5[[#This Row],[NUMĂRUL PERSOANELOR ÎNSCRISE ÎN LISTELE ELECTORALE]]</f>
        <v>9.8802641525946644E-2</v>
      </c>
      <c r="V2102" s="41">
        <f>Data5[[#This Row],[TOTAL CHELTUIELI LEI]]/Data5[[#This Row],[NUMĂRUL PERSOANELOR CARE AU PARTICIPAT LA VOT]]</f>
        <v>0.90634441087613293</v>
      </c>
      <c r="W2102" s="41">
        <f>Data5[[#This Row],[TOTAL CHELTUIELI EURO]]/Data5[[#This Row],[NUMĂRUL PERSOANELOR CARE AU PARTICIPAT LA VOT]]</f>
        <v>0.18725737296256956</v>
      </c>
      <c r="X2102" s="43">
        <v>4.8400999999999996</v>
      </c>
      <c r="Y2102" s="114" t="s">
        <v>2890</v>
      </c>
      <c r="Z2102" s="44">
        <v>0</v>
      </c>
      <c r="AA2102" s="115" t="s">
        <v>3105</v>
      </c>
      <c r="AB2102" s="44">
        <v>0</v>
      </c>
      <c r="AC2102" s="45"/>
    </row>
    <row r="2103" spans="1:29" x14ac:dyDescent="0.2">
      <c r="A2103" s="37">
        <v>2102</v>
      </c>
      <c r="B2103" s="38" t="s">
        <v>432</v>
      </c>
      <c r="C2103" s="39" t="s">
        <v>2382</v>
      </c>
      <c r="D2103" s="40">
        <v>44101</v>
      </c>
      <c r="E2103" s="38">
        <v>1</v>
      </c>
      <c r="F2103" s="38"/>
      <c r="G2103" s="38" t="s">
        <v>2</v>
      </c>
      <c r="H2103" s="38" t="s">
        <v>2</v>
      </c>
      <c r="I2103" s="39">
        <v>1200</v>
      </c>
      <c r="J2103" s="39">
        <v>237</v>
      </c>
      <c r="K2103" s="39">
        <v>0</v>
      </c>
      <c r="L2103" s="41">
        <f>SUM(Data5[[#This Row],[CHELTUIELI DE PERSONAL LEI]:[CHELTUIELI DE CAPITAL (ACTIVE NEFINANCIARE ) LEI]])</f>
        <v>1437</v>
      </c>
      <c r="M2103" s="41">
        <f>Data5[[#This Row],[TOTAL CHELTUIELI LEI]]/Data5[[#This Row],[CURS VALUTAR EURO BNR 22 07 2020]]</f>
        <v>296.89469225842441</v>
      </c>
      <c r="N2103" s="49">
        <v>1532</v>
      </c>
      <c r="O2103" s="54"/>
      <c r="P2103" s="54">
        <v>1075</v>
      </c>
      <c r="Q2103" s="54"/>
      <c r="R2103" s="54">
        <f>Data5[[#This Row],[PERSOANE ÎNSCRISE ÎN LISTELE ELECTORALE (TURUL 1)            ]]+Data5[[#This Row],[PERSOANE ÎNSCRISE ÎN LISTELE ELECTORALE (TURUL AL 2-LEA)]]</f>
        <v>1532</v>
      </c>
      <c r="S2103" s="54">
        <f>Data5[[#This Row],[PERSOANE CARE AU PARTICIPAT LA VOT (TURUL 1)]]+Data5[[#This Row],[PERSOANE CARE AU PARTICIPAT LA VOT  (TURUL AL 2-LEA)]]</f>
        <v>1075</v>
      </c>
      <c r="T2103" s="41">
        <f>Data5[[#This Row],[TOTAL CHELTUIELI LEI]]/Data5[[#This Row],[NUMĂRUL PERSOANELOR ÎNSCRISE ÎN LISTELE ELECTORALE]]</f>
        <v>0.93798955613577029</v>
      </c>
      <c r="U2103" s="41">
        <f>Data5[[#This Row],[TOTAL CHELTUIELI EURO]]/Data5[[#This Row],[NUMĂRUL PERSOANELOR ÎNSCRISE ÎN LISTELE ELECTORALE]]</f>
        <v>0.19379549103030314</v>
      </c>
      <c r="V2103" s="41">
        <f>Data5[[#This Row],[TOTAL CHELTUIELI LEI]]/Data5[[#This Row],[NUMĂRUL PERSOANELOR CARE AU PARTICIPAT LA VOT]]</f>
        <v>1.3367441860465117</v>
      </c>
      <c r="W2103" s="41">
        <f>Data5[[#This Row],[TOTAL CHELTUIELI EURO]]/Data5[[#This Row],[NUMĂRUL PERSOANELOR CARE AU PARTICIPAT LA VOT]]</f>
        <v>0.27618110907760413</v>
      </c>
      <c r="X2103" s="43">
        <v>4.8400999999999996</v>
      </c>
      <c r="Y2103" s="114" t="s">
        <v>2890</v>
      </c>
      <c r="Z2103" s="44">
        <v>0</v>
      </c>
      <c r="AA2103" s="115" t="s">
        <v>3105</v>
      </c>
      <c r="AB2103" s="44">
        <v>0</v>
      </c>
      <c r="AC2103" s="45"/>
    </row>
    <row r="2104" spans="1:29" x14ac:dyDescent="0.2">
      <c r="A2104" s="37">
        <v>2103</v>
      </c>
      <c r="B2104" s="38" t="s">
        <v>432</v>
      </c>
      <c r="C2104" s="39" t="s">
        <v>2126</v>
      </c>
      <c r="D2104" s="40">
        <v>44101</v>
      </c>
      <c r="E2104" s="38">
        <v>1</v>
      </c>
      <c r="F2104" s="38"/>
      <c r="G2104" s="38" t="s">
        <v>2</v>
      </c>
      <c r="H2104" s="38" t="s">
        <v>2</v>
      </c>
      <c r="I2104" s="39">
        <v>0</v>
      </c>
      <c r="J2104" s="39">
        <v>9716</v>
      </c>
      <c r="K2104" s="39">
        <v>0</v>
      </c>
      <c r="L2104" s="41">
        <f>SUM(Data5[[#This Row],[CHELTUIELI DE PERSONAL LEI]:[CHELTUIELI DE CAPITAL (ACTIVE NEFINANCIARE ) LEI]])</f>
        <v>9716</v>
      </c>
      <c r="M2104" s="41">
        <f>Data5[[#This Row],[TOTAL CHELTUIELI LEI]]/Data5[[#This Row],[CURS VALUTAR EURO BNR 22 07 2020]]</f>
        <v>2007.3965413937731</v>
      </c>
      <c r="N2104" s="49">
        <v>1408</v>
      </c>
      <c r="O2104" s="54"/>
      <c r="P2104" s="54">
        <v>734</v>
      </c>
      <c r="Q2104" s="54"/>
      <c r="R2104" s="54">
        <f>Data5[[#This Row],[PERSOANE ÎNSCRISE ÎN LISTELE ELECTORALE (TURUL 1)            ]]+Data5[[#This Row],[PERSOANE ÎNSCRISE ÎN LISTELE ELECTORALE (TURUL AL 2-LEA)]]</f>
        <v>1408</v>
      </c>
      <c r="S2104" s="54">
        <f>Data5[[#This Row],[PERSOANE CARE AU PARTICIPAT LA VOT (TURUL 1)]]+Data5[[#This Row],[PERSOANE CARE AU PARTICIPAT LA VOT  (TURUL AL 2-LEA)]]</f>
        <v>734</v>
      </c>
      <c r="T2104" s="41">
        <f>Data5[[#This Row],[TOTAL CHELTUIELI LEI]]/Data5[[#This Row],[NUMĂRUL PERSOANELOR ÎNSCRISE ÎN LISTELE ELECTORALE]]</f>
        <v>6.9005681818181817</v>
      </c>
      <c r="U2104" s="41">
        <f>Data5[[#This Row],[TOTAL CHELTUIELI EURO]]/Data5[[#This Row],[NUMĂRUL PERSOANELOR ÎNSCRISE ÎN LISTELE ELECTORALE]]</f>
        <v>1.4257077708762593</v>
      </c>
      <c r="V2104" s="41">
        <f>Data5[[#This Row],[TOTAL CHELTUIELI LEI]]/Data5[[#This Row],[NUMĂRUL PERSOANELOR CARE AU PARTICIPAT LA VOT]]</f>
        <v>13.237057220708447</v>
      </c>
      <c r="W2104" s="41">
        <f>Data5[[#This Row],[TOTAL CHELTUIELI EURO]]/Data5[[#This Row],[NUMĂRUL PERSOANELOR CARE AU PARTICIPAT LA VOT]]</f>
        <v>2.734872672198601</v>
      </c>
      <c r="X2104" s="43">
        <v>4.8400999999999996</v>
      </c>
      <c r="Y2104" s="114" t="s">
        <v>2889</v>
      </c>
      <c r="Z2104" s="44">
        <v>6</v>
      </c>
      <c r="AA2104" s="115" t="s">
        <v>3107</v>
      </c>
      <c r="AB2104" s="44">
        <v>1</v>
      </c>
      <c r="AC2104" s="45"/>
    </row>
    <row r="2105" spans="1:29" x14ac:dyDescent="0.2">
      <c r="A2105" s="37">
        <v>2104</v>
      </c>
      <c r="B2105" s="38" t="s">
        <v>432</v>
      </c>
      <c r="C2105" s="39" t="s">
        <v>2383</v>
      </c>
      <c r="D2105" s="40">
        <v>44101</v>
      </c>
      <c r="E2105" s="38">
        <v>1</v>
      </c>
      <c r="F2105" s="38"/>
      <c r="G2105" s="38" t="s">
        <v>2</v>
      </c>
      <c r="H2105" s="38" t="s">
        <v>2</v>
      </c>
      <c r="I2105" s="39">
        <v>2160</v>
      </c>
      <c r="J2105" s="39">
        <v>6174.66</v>
      </c>
      <c r="K2105" s="39">
        <v>0</v>
      </c>
      <c r="L2105" s="41">
        <f>SUM(Data5[[#This Row],[CHELTUIELI DE PERSONAL LEI]:[CHELTUIELI DE CAPITAL (ACTIVE NEFINANCIARE ) LEI]])</f>
        <v>8334.66</v>
      </c>
      <c r="M2105" s="41">
        <f>Data5[[#This Row],[TOTAL CHELTUIELI LEI]]/Data5[[#This Row],[CURS VALUTAR EURO BNR 22 07 2020]]</f>
        <v>1722.0016115369517</v>
      </c>
      <c r="N2105" s="49">
        <v>3478</v>
      </c>
      <c r="O2105" s="54"/>
      <c r="P2105" s="54">
        <v>2308</v>
      </c>
      <c r="Q2105" s="54"/>
      <c r="R2105" s="54">
        <f>Data5[[#This Row],[PERSOANE ÎNSCRISE ÎN LISTELE ELECTORALE (TURUL 1)            ]]+Data5[[#This Row],[PERSOANE ÎNSCRISE ÎN LISTELE ELECTORALE (TURUL AL 2-LEA)]]</f>
        <v>3478</v>
      </c>
      <c r="S2105" s="54">
        <f>Data5[[#This Row],[PERSOANE CARE AU PARTICIPAT LA VOT (TURUL 1)]]+Data5[[#This Row],[PERSOANE CARE AU PARTICIPAT LA VOT  (TURUL AL 2-LEA)]]</f>
        <v>2308</v>
      </c>
      <c r="T2105" s="41">
        <f>Data5[[#This Row],[TOTAL CHELTUIELI LEI]]/Data5[[#This Row],[NUMĂRUL PERSOANELOR ÎNSCRISE ÎN LISTELE ELECTORALE]]</f>
        <v>2.3963944795859691</v>
      </c>
      <c r="U2105" s="41">
        <f>Data5[[#This Row],[TOTAL CHELTUIELI EURO]]/Data5[[#This Row],[NUMĂRUL PERSOANELOR ÎNSCRISE ÎN LISTELE ELECTORALE]]</f>
        <v>0.49511259676163072</v>
      </c>
      <c r="V2105" s="41">
        <f>Data5[[#This Row],[TOTAL CHELTUIELI LEI]]/Data5[[#This Row],[NUMĂRUL PERSOANELOR CARE AU PARTICIPAT LA VOT]]</f>
        <v>3.611204506065858</v>
      </c>
      <c r="W2105" s="41">
        <f>Data5[[#This Row],[TOTAL CHELTUIELI EURO]]/Data5[[#This Row],[NUMĂRUL PERSOANELOR CARE AU PARTICIPAT LA VOT]]</f>
        <v>0.74610121817025643</v>
      </c>
      <c r="X2105" s="43">
        <v>4.8400999999999996</v>
      </c>
      <c r="Y2105" s="114" t="s">
        <v>2891</v>
      </c>
      <c r="Z2105" s="44">
        <v>2</v>
      </c>
      <c r="AA2105" s="115" t="s">
        <v>3105</v>
      </c>
      <c r="AB2105" s="44">
        <v>0</v>
      </c>
      <c r="AC2105" s="45"/>
    </row>
    <row r="2106" spans="1:29" x14ac:dyDescent="0.2">
      <c r="A2106" s="37">
        <v>2105</v>
      </c>
      <c r="B2106" s="38" t="s">
        <v>432</v>
      </c>
      <c r="C2106" s="39" t="s">
        <v>2384</v>
      </c>
      <c r="D2106" s="40">
        <v>44101</v>
      </c>
      <c r="E2106" s="38">
        <v>1</v>
      </c>
      <c r="F2106" s="38"/>
      <c r="G2106" s="38" t="s">
        <v>2</v>
      </c>
      <c r="H2106" s="38" t="s">
        <v>2</v>
      </c>
      <c r="I2106" s="39">
        <v>4705</v>
      </c>
      <c r="J2106" s="39">
        <v>5800</v>
      </c>
      <c r="K2106" s="39">
        <v>0</v>
      </c>
      <c r="L2106" s="41">
        <f>SUM(Data5[[#This Row],[CHELTUIELI DE PERSONAL LEI]:[CHELTUIELI DE CAPITAL (ACTIVE NEFINANCIARE ) LEI]])</f>
        <v>10505</v>
      </c>
      <c r="M2106" s="41">
        <f>Data5[[#This Row],[TOTAL CHELTUIELI LEI]]/Data5[[#This Row],[CURS VALUTAR EURO BNR 22 07 2020]]</f>
        <v>2170.4097022788787</v>
      </c>
      <c r="N2106" s="49">
        <v>1701</v>
      </c>
      <c r="O2106" s="54"/>
      <c r="P2106" s="54">
        <v>1081</v>
      </c>
      <c r="Q2106" s="54"/>
      <c r="R2106" s="54">
        <f>Data5[[#This Row],[PERSOANE ÎNSCRISE ÎN LISTELE ELECTORALE (TURUL 1)            ]]+Data5[[#This Row],[PERSOANE ÎNSCRISE ÎN LISTELE ELECTORALE (TURUL AL 2-LEA)]]</f>
        <v>1701</v>
      </c>
      <c r="S2106" s="54">
        <f>Data5[[#This Row],[PERSOANE CARE AU PARTICIPAT LA VOT (TURUL 1)]]+Data5[[#This Row],[PERSOANE CARE AU PARTICIPAT LA VOT  (TURUL AL 2-LEA)]]</f>
        <v>1081</v>
      </c>
      <c r="T2106" s="41">
        <f>Data5[[#This Row],[TOTAL CHELTUIELI LEI]]/Data5[[#This Row],[NUMĂRUL PERSOANELOR ÎNSCRISE ÎN LISTELE ELECTORALE]]</f>
        <v>6.1757789535567316</v>
      </c>
      <c r="U2106" s="41">
        <f>Data5[[#This Row],[TOTAL CHELTUIELI EURO]]/Data5[[#This Row],[NUMĂRUL PERSOANELOR ÎNSCRISE ÎN LISTELE ELECTORALE]]</f>
        <v>1.2759610242674184</v>
      </c>
      <c r="V2106" s="41">
        <f>Data5[[#This Row],[TOTAL CHELTUIELI LEI]]/Data5[[#This Row],[NUMĂRUL PERSOANELOR CARE AU PARTICIPAT LA VOT]]</f>
        <v>9.717853839037927</v>
      </c>
      <c r="W2106" s="41">
        <f>Data5[[#This Row],[TOTAL CHELTUIELI EURO]]/Data5[[#This Row],[NUMĂRUL PERSOANELOR CARE AU PARTICIPAT LA VOT]]</f>
        <v>2.0077795580748186</v>
      </c>
      <c r="X2106" s="43">
        <v>4.8400999999999996</v>
      </c>
      <c r="Y2106" s="114" t="s">
        <v>2889</v>
      </c>
      <c r="Z2106" s="44">
        <v>6</v>
      </c>
      <c r="AA2106" s="115" t="s">
        <v>3107</v>
      </c>
      <c r="AB2106" s="44">
        <v>1</v>
      </c>
      <c r="AC2106" s="45"/>
    </row>
    <row r="2107" spans="1:29" x14ac:dyDescent="0.2">
      <c r="A2107" s="37">
        <v>2106</v>
      </c>
      <c r="B2107" s="38" t="s">
        <v>432</v>
      </c>
      <c r="C2107" s="39" t="s">
        <v>2385</v>
      </c>
      <c r="D2107" s="40">
        <v>44101</v>
      </c>
      <c r="E2107" s="38">
        <v>1</v>
      </c>
      <c r="F2107" s="38"/>
      <c r="G2107" s="38" t="s">
        <v>2</v>
      </c>
      <c r="H2107" s="38" t="s">
        <v>2</v>
      </c>
      <c r="I2107" s="39">
        <v>1000</v>
      </c>
      <c r="J2107" s="39">
        <v>0</v>
      </c>
      <c r="K2107" s="39">
        <v>0</v>
      </c>
      <c r="L2107" s="41">
        <f>SUM(Data5[[#This Row],[CHELTUIELI DE PERSONAL LEI]:[CHELTUIELI DE CAPITAL (ACTIVE NEFINANCIARE ) LEI]])</f>
        <v>1000</v>
      </c>
      <c r="M2107" s="41">
        <f>Data5[[#This Row],[TOTAL CHELTUIELI LEI]]/Data5[[#This Row],[CURS VALUTAR EURO BNR 22 07 2020]]</f>
        <v>206.60730150203509</v>
      </c>
      <c r="N2107" s="49">
        <v>1303</v>
      </c>
      <c r="O2107" s="54"/>
      <c r="P2107" s="54">
        <v>875</v>
      </c>
      <c r="Q2107" s="54"/>
      <c r="R2107" s="54">
        <f>Data5[[#This Row],[PERSOANE ÎNSCRISE ÎN LISTELE ELECTORALE (TURUL 1)            ]]+Data5[[#This Row],[PERSOANE ÎNSCRISE ÎN LISTELE ELECTORALE (TURUL AL 2-LEA)]]</f>
        <v>1303</v>
      </c>
      <c r="S2107" s="54">
        <f>Data5[[#This Row],[PERSOANE CARE AU PARTICIPAT LA VOT (TURUL 1)]]+Data5[[#This Row],[PERSOANE CARE AU PARTICIPAT LA VOT  (TURUL AL 2-LEA)]]</f>
        <v>875</v>
      </c>
      <c r="T2107" s="41">
        <f>Data5[[#This Row],[TOTAL CHELTUIELI LEI]]/Data5[[#This Row],[NUMĂRUL PERSOANELOR ÎNSCRISE ÎN LISTELE ELECTORALE]]</f>
        <v>0.76745970836531086</v>
      </c>
      <c r="U2107" s="41">
        <f>Data5[[#This Row],[TOTAL CHELTUIELI EURO]]/Data5[[#This Row],[NUMĂRUL PERSOANELOR ÎNSCRISE ÎN LISTELE ELECTORALE]]</f>
        <v>0.15856277935689569</v>
      </c>
      <c r="V2107" s="41">
        <f>Data5[[#This Row],[TOTAL CHELTUIELI LEI]]/Data5[[#This Row],[NUMĂRUL PERSOANELOR CARE AU PARTICIPAT LA VOT]]</f>
        <v>1.1428571428571428</v>
      </c>
      <c r="W2107" s="41">
        <f>Data5[[#This Row],[TOTAL CHELTUIELI EURO]]/Data5[[#This Row],[NUMĂRUL PERSOANELOR CARE AU PARTICIPAT LA VOT]]</f>
        <v>0.23612263028804009</v>
      </c>
      <c r="X2107" s="43">
        <v>4.8400999999999996</v>
      </c>
      <c r="Y2107" s="114" t="s">
        <v>2890</v>
      </c>
      <c r="Z2107" s="44">
        <v>0</v>
      </c>
      <c r="AA2107" s="115" t="s">
        <v>3105</v>
      </c>
      <c r="AB2107" s="44">
        <v>0</v>
      </c>
      <c r="AC2107" s="45"/>
    </row>
    <row r="2108" spans="1:29" x14ac:dyDescent="0.2">
      <c r="A2108" s="37">
        <v>2107</v>
      </c>
      <c r="B2108" s="38" t="s">
        <v>432</v>
      </c>
      <c r="C2108" s="39" t="s">
        <v>2386</v>
      </c>
      <c r="D2108" s="40">
        <v>44101</v>
      </c>
      <c r="E2108" s="38">
        <v>1</v>
      </c>
      <c r="F2108" s="38"/>
      <c r="G2108" s="38" t="s">
        <v>2</v>
      </c>
      <c r="H2108" s="38" t="s">
        <v>2</v>
      </c>
      <c r="I2108" s="41">
        <v>2000</v>
      </c>
      <c r="J2108" s="41">
        <v>7444.49</v>
      </c>
      <c r="K2108" s="41">
        <v>0</v>
      </c>
      <c r="L2108" s="41">
        <f>SUM(Data5[[#This Row],[CHELTUIELI DE PERSONAL LEI]:[CHELTUIELI DE CAPITAL (ACTIVE NEFINANCIARE ) LEI]])</f>
        <v>9444.49</v>
      </c>
      <c r="M2108" s="41">
        <f>Data5[[#This Row],[TOTAL CHELTUIELI LEI]]/Data5[[#This Row],[CURS VALUTAR EURO BNR 22 07 2020]]</f>
        <v>1951.3005929629553</v>
      </c>
      <c r="N2108" s="49">
        <v>1561</v>
      </c>
      <c r="O2108" s="54"/>
      <c r="P2108" s="54">
        <v>1050</v>
      </c>
      <c r="Q2108" s="54"/>
      <c r="R2108" s="54">
        <f>Data5[[#This Row],[PERSOANE ÎNSCRISE ÎN LISTELE ELECTORALE (TURUL 1)            ]]+Data5[[#This Row],[PERSOANE ÎNSCRISE ÎN LISTELE ELECTORALE (TURUL AL 2-LEA)]]</f>
        <v>1561</v>
      </c>
      <c r="S2108" s="54">
        <f>Data5[[#This Row],[PERSOANE CARE AU PARTICIPAT LA VOT (TURUL 1)]]+Data5[[#This Row],[PERSOANE CARE AU PARTICIPAT LA VOT  (TURUL AL 2-LEA)]]</f>
        <v>1050</v>
      </c>
      <c r="T2108" s="41">
        <f>Data5[[#This Row],[TOTAL CHELTUIELI LEI]]/Data5[[#This Row],[NUMĂRUL PERSOANELOR ÎNSCRISE ÎN LISTELE ELECTORALE]]</f>
        <v>6.0502818705957715</v>
      </c>
      <c r="U2108" s="41">
        <f>Data5[[#This Row],[TOTAL CHELTUIELI EURO]]/Data5[[#This Row],[NUMĂRUL PERSOANELOR ÎNSCRISE ÎN LISTELE ELECTORALE]]</f>
        <v>1.2500324106104774</v>
      </c>
      <c r="V2108" s="41">
        <f>Data5[[#This Row],[TOTAL CHELTUIELI LEI]]/Data5[[#This Row],[NUMĂRUL PERSOANELOR CARE AU PARTICIPAT LA VOT]]</f>
        <v>8.9947523809523808</v>
      </c>
      <c r="W2108" s="41">
        <f>Data5[[#This Row],[TOTAL CHELTUIELI EURO]]/Data5[[#This Row],[NUMĂRUL PERSOANELOR CARE AU PARTICIPAT LA VOT]]</f>
        <v>1.8583815171075764</v>
      </c>
      <c r="X2108" s="43">
        <v>4.8400999999999996</v>
      </c>
      <c r="Y2108" s="114" t="s">
        <v>2889</v>
      </c>
      <c r="Z2108" s="44">
        <v>6</v>
      </c>
      <c r="AA2108" s="115" t="s">
        <v>3107</v>
      </c>
      <c r="AB2108" s="44">
        <v>1</v>
      </c>
      <c r="AC2108" s="45"/>
    </row>
    <row r="2109" spans="1:29" x14ac:dyDescent="0.2">
      <c r="A2109" s="37">
        <v>2108</v>
      </c>
      <c r="B2109" s="38" t="s">
        <v>432</v>
      </c>
      <c r="C2109" s="39" t="s">
        <v>2387</v>
      </c>
      <c r="D2109" s="40">
        <v>44101</v>
      </c>
      <c r="E2109" s="38">
        <v>1</v>
      </c>
      <c r="F2109" s="38"/>
      <c r="G2109" s="38" t="s">
        <v>2</v>
      </c>
      <c r="H2109" s="38" t="s">
        <v>2</v>
      </c>
      <c r="I2109" s="39">
        <v>1841</v>
      </c>
      <c r="J2109" s="39">
        <v>5934</v>
      </c>
      <c r="K2109" s="39">
        <v>0</v>
      </c>
      <c r="L2109" s="41">
        <f>SUM(Data5[[#This Row],[CHELTUIELI DE PERSONAL LEI]:[CHELTUIELI DE CAPITAL (ACTIVE NEFINANCIARE ) LEI]])</f>
        <v>7775</v>
      </c>
      <c r="M2109" s="41">
        <f>Data5[[#This Row],[TOTAL CHELTUIELI LEI]]/Data5[[#This Row],[CURS VALUTAR EURO BNR 22 07 2020]]</f>
        <v>1606.3717691783229</v>
      </c>
      <c r="N2109" s="49">
        <v>1585</v>
      </c>
      <c r="O2109" s="54"/>
      <c r="P2109" s="54">
        <v>1010</v>
      </c>
      <c r="Q2109" s="54"/>
      <c r="R2109" s="54">
        <f>Data5[[#This Row],[PERSOANE ÎNSCRISE ÎN LISTELE ELECTORALE (TURUL 1)            ]]+Data5[[#This Row],[PERSOANE ÎNSCRISE ÎN LISTELE ELECTORALE (TURUL AL 2-LEA)]]</f>
        <v>1585</v>
      </c>
      <c r="S2109" s="54">
        <f>Data5[[#This Row],[PERSOANE CARE AU PARTICIPAT LA VOT (TURUL 1)]]+Data5[[#This Row],[PERSOANE CARE AU PARTICIPAT LA VOT  (TURUL AL 2-LEA)]]</f>
        <v>1010</v>
      </c>
      <c r="T2109" s="41">
        <f>Data5[[#This Row],[TOTAL CHELTUIELI LEI]]/Data5[[#This Row],[NUMĂRUL PERSOANELOR ÎNSCRISE ÎN LISTELE ELECTORALE]]</f>
        <v>4.9053627760252363</v>
      </c>
      <c r="U2109" s="41">
        <f>Data5[[#This Row],[TOTAL CHELTUIELI EURO]]/Data5[[#This Row],[NUMĂRUL PERSOANELOR ÎNSCRISE ÎN LISTELE ELECTORALE]]</f>
        <v>1.013483766043106</v>
      </c>
      <c r="V2109" s="41">
        <f>Data5[[#This Row],[TOTAL CHELTUIELI LEI]]/Data5[[#This Row],[NUMĂRUL PERSOANELOR CARE AU PARTICIPAT LA VOT]]</f>
        <v>7.6980198019801982</v>
      </c>
      <c r="W2109" s="41">
        <f>Data5[[#This Row],[TOTAL CHELTUIELI EURO]]/Data5[[#This Row],[NUMĂRUL PERSOANELOR CARE AU PARTICIPAT LA VOT]]</f>
        <v>1.5904670981963593</v>
      </c>
      <c r="X2109" s="43">
        <v>4.8400999999999996</v>
      </c>
      <c r="Y2109" s="114" t="s">
        <v>2895</v>
      </c>
      <c r="Z2109" s="44">
        <v>4</v>
      </c>
      <c r="AA2109" s="115" t="s">
        <v>3107</v>
      </c>
      <c r="AB2109" s="44">
        <v>1</v>
      </c>
      <c r="AC2109" s="45"/>
    </row>
    <row r="2110" spans="1:29" x14ac:dyDescent="0.2">
      <c r="A2110" s="37">
        <v>2109</v>
      </c>
      <c r="B2110" s="38" t="s">
        <v>432</v>
      </c>
      <c r="C2110" s="39" t="s">
        <v>2388</v>
      </c>
      <c r="D2110" s="40">
        <v>44101</v>
      </c>
      <c r="E2110" s="38">
        <v>1</v>
      </c>
      <c r="F2110" s="38"/>
      <c r="G2110" s="38" t="s">
        <v>2</v>
      </c>
      <c r="H2110" s="38" t="s">
        <v>2</v>
      </c>
      <c r="I2110" s="39">
        <v>6500</v>
      </c>
      <c r="J2110" s="39">
        <v>28702</v>
      </c>
      <c r="K2110" s="39">
        <v>0</v>
      </c>
      <c r="L2110" s="41">
        <f>SUM(Data5[[#This Row],[CHELTUIELI DE PERSONAL LEI]:[CHELTUIELI DE CAPITAL (ACTIVE NEFINANCIARE ) LEI]])</f>
        <v>35202</v>
      </c>
      <c r="M2110" s="41">
        <f>Data5[[#This Row],[TOTAL CHELTUIELI LEI]]/Data5[[#This Row],[CURS VALUTAR EURO BNR 22 07 2020]]</f>
        <v>7272.9902274746391</v>
      </c>
      <c r="N2110" s="49">
        <v>5413</v>
      </c>
      <c r="O2110" s="54"/>
      <c r="P2110" s="54">
        <v>2356</v>
      </c>
      <c r="Q2110" s="54"/>
      <c r="R2110" s="54">
        <f>Data5[[#This Row],[PERSOANE ÎNSCRISE ÎN LISTELE ELECTORALE (TURUL 1)            ]]+Data5[[#This Row],[PERSOANE ÎNSCRISE ÎN LISTELE ELECTORALE (TURUL AL 2-LEA)]]</f>
        <v>5413</v>
      </c>
      <c r="S2110" s="54">
        <f>Data5[[#This Row],[PERSOANE CARE AU PARTICIPAT LA VOT (TURUL 1)]]+Data5[[#This Row],[PERSOANE CARE AU PARTICIPAT LA VOT  (TURUL AL 2-LEA)]]</f>
        <v>2356</v>
      </c>
      <c r="T2110" s="41">
        <f>Data5[[#This Row],[TOTAL CHELTUIELI LEI]]/Data5[[#This Row],[NUMĂRUL PERSOANELOR ÎNSCRISE ÎN LISTELE ELECTORALE]]</f>
        <v>6.503232957694439</v>
      </c>
      <c r="U2110" s="41">
        <f>Data5[[#This Row],[TOTAL CHELTUIELI EURO]]/Data5[[#This Row],[NUMĂRUL PERSOANELOR ÎNSCRISE ÎN LISTELE ELECTORALE]]</f>
        <v>1.3436154124283464</v>
      </c>
      <c r="V2110" s="41">
        <f>Data5[[#This Row],[TOTAL CHELTUIELI LEI]]/Data5[[#This Row],[NUMĂRUL PERSOANELOR CARE AU PARTICIPAT LA VOT]]</f>
        <v>14.941426146010187</v>
      </c>
      <c r="W2110" s="41">
        <f>Data5[[#This Row],[TOTAL CHELTUIELI EURO]]/Data5[[#This Row],[NUMĂRUL PERSOANELOR CARE AU PARTICIPAT LA VOT]]</f>
        <v>3.0870077366191166</v>
      </c>
      <c r="X2110" s="43">
        <v>4.8400999999999996</v>
      </c>
      <c r="Y2110" s="114" t="s">
        <v>2889</v>
      </c>
      <c r="Z2110" s="44">
        <v>6</v>
      </c>
      <c r="AA2110" s="115" t="s">
        <v>3107</v>
      </c>
      <c r="AB2110" s="44">
        <v>1</v>
      </c>
      <c r="AC2110" s="45"/>
    </row>
    <row r="2111" spans="1:29" x14ac:dyDescent="0.2">
      <c r="A2111" s="37">
        <v>2110</v>
      </c>
      <c r="B2111" s="38" t="s">
        <v>432</v>
      </c>
      <c r="C2111" s="39" t="s">
        <v>2389</v>
      </c>
      <c r="D2111" s="40">
        <v>44101</v>
      </c>
      <c r="E2111" s="38">
        <v>1</v>
      </c>
      <c r="F2111" s="38"/>
      <c r="G2111" s="38" t="s">
        <v>2</v>
      </c>
      <c r="H2111" s="38" t="s">
        <v>2</v>
      </c>
      <c r="I2111" s="39">
        <v>0</v>
      </c>
      <c r="J2111" s="39">
        <v>13371.89</v>
      </c>
      <c r="K2111" s="39">
        <v>0</v>
      </c>
      <c r="L2111" s="41">
        <f>SUM(Data5[[#This Row],[CHELTUIELI DE PERSONAL LEI]:[CHELTUIELI DE CAPITAL (ACTIVE NEFINANCIARE ) LEI]])</f>
        <v>13371.89</v>
      </c>
      <c r="M2111" s="41">
        <f>Data5[[#This Row],[TOTAL CHELTUIELI LEI]]/Data5[[#This Row],[CURS VALUTAR EURO BNR 22 07 2020]]</f>
        <v>2762.7301088820482</v>
      </c>
      <c r="N2111" s="49">
        <v>2496</v>
      </c>
      <c r="O2111" s="54"/>
      <c r="P2111" s="54">
        <v>1226</v>
      </c>
      <c r="Q2111" s="54"/>
      <c r="R2111" s="54">
        <f>Data5[[#This Row],[PERSOANE ÎNSCRISE ÎN LISTELE ELECTORALE (TURUL 1)            ]]+Data5[[#This Row],[PERSOANE ÎNSCRISE ÎN LISTELE ELECTORALE (TURUL AL 2-LEA)]]</f>
        <v>2496</v>
      </c>
      <c r="S2111" s="54">
        <f>Data5[[#This Row],[PERSOANE CARE AU PARTICIPAT LA VOT (TURUL 1)]]+Data5[[#This Row],[PERSOANE CARE AU PARTICIPAT LA VOT  (TURUL AL 2-LEA)]]</f>
        <v>1226</v>
      </c>
      <c r="T2111" s="41">
        <f>Data5[[#This Row],[TOTAL CHELTUIELI LEI]]/Data5[[#This Row],[NUMĂRUL PERSOANELOR ÎNSCRISE ÎN LISTELE ELECTORALE]]</f>
        <v>5.3573277243589743</v>
      </c>
      <c r="U2111" s="41">
        <f>Data5[[#This Row],[TOTAL CHELTUIELI EURO]]/Data5[[#This Row],[NUMĂRUL PERSOANELOR ÎNSCRISE ÎN LISTELE ELECTORALE]]</f>
        <v>1.1068630243918463</v>
      </c>
      <c r="V2111" s="41">
        <f>Data5[[#This Row],[TOTAL CHELTUIELI LEI]]/Data5[[#This Row],[NUMĂRUL PERSOANELOR CARE AU PARTICIPAT LA VOT]]</f>
        <v>10.906924959216965</v>
      </c>
      <c r="W2111" s="41">
        <f>Data5[[#This Row],[TOTAL CHELTUIELI EURO]]/Data5[[#This Row],[NUMĂRUL PERSOANELOR CARE AU PARTICIPAT LA VOT]]</f>
        <v>2.2534503335090115</v>
      </c>
      <c r="X2111" s="43">
        <v>4.8400999999999996</v>
      </c>
      <c r="Y2111" s="114" t="s">
        <v>2892</v>
      </c>
      <c r="Z2111" s="44">
        <v>5</v>
      </c>
      <c r="AA2111" s="115" t="s">
        <v>3107</v>
      </c>
      <c r="AB2111" s="44">
        <v>1</v>
      </c>
      <c r="AC2111" s="45"/>
    </row>
    <row r="2112" spans="1:29" x14ac:dyDescent="0.2">
      <c r="A2112" s="37">
        <v>2111</v>
      </c>
      <c r="B2112" s="38" t="s">
        <v>432</v>
      </c>
      <c r="C2112" s="39" t="s">
        <v>2390</v>
      </c>
      <c r="D2112" s="40">
        <v>44101</v>
      </c>
      <c r="E2112" s="38">
        <v>1</v>
      </c>
      <c r="F2112" s="38"/>
      <c r="G2112" s="38" t="s">
        <v>2</v>
      </c>
      <c r="H2112" s="38" t="s">
        <v>2</v>
      </c>
      <c r="I2112" s="39">
        <v>4200</v>
      </c>
      <c r="J2112" s="39">
        <v>4910</v>
      </c>
      <c r="K2112" s="39">
        <v>0</v>
      </c>
      <c r="L2112" s="41">
        <f>SUM(Data5[[#This Row],[CHELTUIELI DE PERSONAL LEI]:[CHELTUIELI DE CAPITAL (ACTIVE NEFINANCIARE ) LEI]])</f>
        <v>9110</v>
      </c>
      <c r="M2112" s="41">
        <f>Data5[[#This Row],[TOTAL CHELTUIELI LEI]]/Data5[[#This Row],[CURS VALUTAR EURO BNR 22 07 2020]]</f>
        <v>1882.1925166835397</v>
      </c>
      <c r="N2112" s="49">
        <v>2117</v>
      </c>
      <c r="O2112" s="54"/>
      <c r="P2112" s="54">
        <v>1415</v>
      </c>
      <c r="Q2112" s="54"/>
      <c r="R2112" s="54">
        <f>Data5[[#This Row],[PERSOANE ÎNSCRISE ÎN LISTELE ELECTORALE (TURUL 1)            ]]+Data5[[#This Row],[PERSOANE ÎNSCRISE ÎN LISTELE ELECTORALE (TURUL AL 2-LEA)]]</f>
        <v>2117</v>
      </c>
      <c r="S2112" s="54">
        <f>Data5[[#This Row],[PERSOANE CARE AU PARTICIPAT LA VOT (TURUL 1)]]+Data5[[#This Row],[PERSOANE CARE AU PARTICIPAT LA VOT  (TURUL AL 2-LEA)]]</f>
        <v>1415</v>
      </c>
      <c r="T2112" s="41">
        <f>Data5[[#This Row],[TOTAL CHELTUIELI LEI]]/Data5[[#This Row],[NUMĂRUL PERSOANELOR ÎNSCRISE ÎN LISTELE ELECTORALE]]</f>
        <v>4.3032593292394896</v>
      </c>
      <c r="U2112" s="41">
        <f>Data5[[#This Row],[TOTAL CHELTUIELI EURO]]/Data5[[#This Row],[NUMĂRUL PERSOANELOR ÎNSCRISE ÎN LISTELE ELECTORALE]]</f>
        <v>0.8890847976776286</v>
      </c>
      <c r="V2112" s="41">
        <f>Data5[[#This Row],[TOTAL CHELTUIELI LEI]]/Data5[[#This Row],[NUMĂRUL PERSOANELOR CARE AU PARTICIPAT LA VOT]]</f>
        <v>6.4381625441696109</v>
      </c>
      <c r="W2112" s="41">
        <f>Data5[[#This Row],[TOTAL CHELTUIELI EURO]]/Data5[[#This Row],[NUMĂRUL PERSOANELOR CARE AU PARTICIPAT LA VOT]]</f>
        <v>1.3301713898823602</v>
      </c>
      <c r="X2112" s="43">
        <v>4.8400999999999996</v>
      </c>
      <c r="Y2112" s="114" t="s">
        <v>2895</v>
      </c>
      <c r="Z2112" s="44">
        <v>4</v>
      </c>
      <c r="AA2112" s="115" t="s">
        <v>3105</v>
      </c>
      <c r="AB2112" s="44">
        <v>0</v>
      </c>
      <c r="AC2112" s="45"/>
    </row>
    <row r="2113" spans="1:29" x14ac:dyDescent="0.2">
      <c r="A2113" s="37">
        <v>2112</v>
      </c>
      <c r="B2113" s="38" t="s">
        <v>432</v>
      </c>
      <c r="C2113" s="39" t="s">
        <v>409</v>
      </c>
      <c r="D2113" s="40">
        <v>44101</v>
      </c>
      <c r="E2113" s="38">
        <v>1</v>
      </c>
      <c r="F2113" s="38"/>
      <c r="G2113" s="38" t="s">
        <v>2</v>
      </c>
      <c r="H2113" s="38" t="s">
        <v>2</v>
      </c>
      <c r="I2113" s="39">
        <v>3910</v>
      </c>
      <c r="J2113" s="39">
        <v>1050</v>
      </c>
      <c r="K2113" s="39">
        <v>0</v>
      </c>
      <c r="L2113" s="41">
        <f>SUM(Data5[[#This Row],[CHELTUIELI DE PERSONAL LEI]:[CHELTUIELI DE CAPITAL (ACTIVE NEFINANCIARE ) LEI]])</f>
        <v>4960</v>
      </c>
      <c r="M2113" s="41">
        <f>Data5[[#This Row],[TOTAL CHELTUIELI LEI]]/Data5[[#This Row],[CURS VALUTAR EURO BNR 22 07 2020]]</f>
        <v>1024.7722154500941</v>
      </c>
      <c r="N2113" s="49">
        <v>2490</v>
      </c>
      <c r="O2113" s="54"/>
      <c r="P2113" s="54">
        <v>1324</v>
      </c>
      <c r="Q2113" s="54"/>
      <c r="R2113" s="54">
        <f>Data5[[#This Row],[PERSOANE ÎNSCRISE ÎN LISTELE ELECTORALE (TURUL 1)            ]]+Data5[[#This Row],[PERSOANE ÎNSCRISE ÎN LISTELE ELECTORALE (TURUL AL 2-LEA)]]</f>
        <v>2490</v>
      </c>
      <c r="S2113" s="54">
        <f>Data5[[#This Row],[PERSOANE CARE AU PARTICIPAT LA VOT (TURUL 1)]]+Data5[[#This Row],[PERSOANE CARE AU PARTICIPAT LA VOT  (TURUL AL 2-LEA)]]</f>
        <v>1324</v>
      </c>
      <c r="T2113" s="41">
        <f>Data5[[#This Row],[TOTAL CHELTUIELI LEI]]/Data5[[#This Row],[NUMĂRUL PERSOANELOR ÎNSCRISE ÎN LISTELE ELECTORALE]]</f>
        <v>1.9919678714859437</v>
      </c>
      <c r="U2113" s="41">
        <f>Data5[[#This Row],[TOTAL CHELTUIELI EURO]]/Data5[[#This Row],[NUMĂRUL PERSOANELOR ÎNSCRISE ÎN LISTELE ELECTORALE]]</f>
        <v>0.41155510660646349</v>
      </c>
      <c r="V2113" s="41">
        <f>Data5[[#This Row],[TOTAL CHELTUIELI LEI]]/Data5[[#This Row],[NUMĂRUL PERSOANELOR CARE AU PARTICIPAT LA VOT]]</f>
        <v>3.7462235649546827</v>
      </c>
      <c r="W2113" s="41">
        <f>Data5[[#This Row],[TOTAL CHELTUIELI EURO]]/Data5[[#This Row],[NUMĂRUL PERSOANELOR CARE AU PARTICIPAT LA VOT]]</f>
        <v>0.77399714157862087</v>
      </c>
      <c r="X2113" s="43">
        <v>4.8400999999999996</v>
      </c>
      <c r="Y2113" s="114" t="s">
        <v>2894</v>
      </c>
      <c r="Z2113" s="44">
        <v>1</v>
      </c>
      <c r="AA2113" s="115" t="s">
        <v>3105</v>
      </c>
      <c r="AB2113" s="44">
        <v>0</v>
      </c>
      <c r="AC2113" s="45"/>
    </row>
    <row r="2114" spans="1:29" x14ac:dyDescent="0.2">
      <c r="A2114" s="37">
        <v>2113</v>
      </c>
      <c r="B2114" s="38" t="s">
        <v>432</v>
      </c>
      <c r="C2114" s="39" t="s">
        <v>2391</v>
      </c>
      <c r="D2114" s="40">
        <v>44101</v>
      </c>
      <c r="E2114" s="38">
        <v>1</v>
      </c>
      <c r="F2114" s="38"/>
      <c r="G2114" s="38" t="s">
        <v>2</v>
      </c>
      <c r="H2114" s="38" t="s">
        <v>2</v>
      </c>
      <c r="I2114" s="39">
        <v>1500</v>
      </c>
      <c r="J2114" s="39">
        <v>2231</v>
      </c>
      <c r="K2114" s="39">
        <v>0</v>
      </c>
      <c r="L2114" s="41">
        <f>SUM(Data5[[#This Row],[CHELTUIELI DE PERSONAL LEI]:[CHELTUIELI DE CAPITAL (ACTIVE NEFINANCIARE ) LEI]])</f>
        <v>3731</v>
      </c>
      <c r="M2114" s="41">
        <f>Data5[[#This Row],[TOTAL CHELTUIELI LEI]]/Data5[[#This Row],[CURS VALUTAR EURO BNR 22 07 2020]]</f>
        <v>770.85184190409291</v>
      </c>
      <c r="N2114" s="49">
        <v>3357</v>
      </c>
      <c r="O2114" s="54"/>
      <c r="P2114" s="54">
        <v>1776</v>
      </c>
      <c r="Q2114" s="54"/>
      <c r="R2114" s="54">
        <f>Data5[[#This Row],[PERSOANE ÎNSCRISE ÎN LISTELE ELECTORALE (TURUL 1)            ]]+Data5[[#This Row],[PERSOANE ÎNSCRISE ÎN LISTELE ELECTORALE (TURUL AL 2-LEA)]]</f>
        <v>3357</v>
      </c>
      <c r="S2114" s="54">
        <f>Data5[[#This Row],[PERSOANE CARE AU PARTICIPAT LA VOT (TURUL 1)]]+Data5[[#This Row],[PERSOANE CARE AU PARTICIPAT LA VOT  (TURUL AL 2-LEA)]]</f>
        <v>1776</v>
      </c>
      <c r="T2114" s="41">
        <f>Data5[[#This Row],[TOTAL CHELTUIELI LEI]]/Data5[[#This Row],[NUMĂRUL PERSOANELOR ÎNSCRISE ÎN LISTELE ELECTORALE]]</f>
        <v>1.1114089961274949</v>
      </c>
      <c r="U2114" s="41">
        <f>Data5[[#This Row],[TOTAL CHELTUIELI EURO]]/Data5[[#This Row],[NUMĂRUL PERSOANELOR ÎNSCRISE ÎN LISTELE ELECTORALE]]</f>
        <v>0.22962521355498747</v>
      </c>
      <c r="V2114" s="41">
        <f>Data5[[#This Row],[TOTAL CHELTUIELI LEI]]/Data5[[#This Row],[NUMĂRUL PERSOANELOR CARE AU PARTICIPAT LA VOT]]</f>
        <v>2.1007882882882885</v>
      </c>
      <c r="W2114" s="41">
        <f>Data5[[#This Row],[TOTAL CHELTUIELI EURO]]/Data5[[#This Row],[NUMĂRUL PERSOANELOR CARE AU PARTICIPAT LA VOT]]</f>
        <v>0.43403819927032256</v>
      </c>
      <c r="X2114" s="43">
        <v>4.8400999999999996</v>
      </c>
      <c r="Y2114" s="114" t="s">
        <v>2894</v>
      </c>
      <c r="Z2114" s="44">
        <v>1</v>
      </c>
      <c r="AA2114" s="115" t="s">
        <v>3105</v>
      </c>
      <c r="AB2114" s="44">
        <v>0</v>
      </c>
      <c r="AC2114" s="45"/>
    </row>
    <row r="2115" spans="1:29" x14ac:dyDescent="0.2">
      <c r="A2115" s="37">
        <v>2114</v>
      </c>
      <c r="B2115" s="38" t="s">
        <v>432</v>
      </c>
      <c r="C2115" s="39" t="s">
        <v>2392</v>
      </c>
      <c r="D2115" s="40">
        <v>44101</v>
      </c>
      <c r="E2115" s="38">
        <v>1</v>
      </c>
      <c r="F2115" s="38"/>
      <c r="G2115" s="38" t="s">
        <v>2</v>
      </c>
      <c r="H2115" s="38" t="s">
        <v>2</v>
      </c>
      <c r="I2115" s="39">
        <v>2250</v>
      </c>
      <c r="J2115" s="39">
        <v>3798</v>
      </c>
      <c r="K2115" s="39">
        <v>0</v>
      </c>
      <c r="L2115" s="41">
        <f>SUM(Data5[[#This Row],[CHELTUIELI DE PERSONAL LEI]:[CHELTUIELI DE CAPITAL (ACTIVE NEFINANCIARE ) LEI]])</f>
        <v>6048</v>
      </c>
      <c r="M2115" s="41">
        <f>Data5[[#This Row],[TOTAL CHELTUIELI LEI]]/Data5[[#This Row],[CURS VALUTAR EURO BNR 22 07 2020]]</f>
        <v>1249.5609594843083</v>
      </c>
      <c r="N2115" s="49">
        <v>2550</v>
      </c>
      <c r="O2115" s="54"/>
      <c r="P2115" s="54">
        <v>1450</v>
      </c>
      <c r="Q2115" s="54"/>
      <c r="R2115" s="54">
        <f>Data5[[#This Row],[PERSOANE ÎNSCRISE ÎN LISTELE ELECTORALE (TURUL 1)            ]]+Data5[[#This Row],[PERSOANE ÎNSCRISE ÎN LISTELE ELECTORALE (TURUL AL 2-LEA)]]</f>
        <v>2550</v>
      </c>
      <c r="S2115" s="54">
        <f>Data5[[#This Row],[PERSOANE CARE AU PARTICIPAT LA VOT (TURUL 1)]]+Data5[[#This Row],[PERSOANE CARE AU PARTICIPAT LA VOT  (TURUL AL 2-LEA)]]</f>
        <v>1450</v>
      </c>
      <c r="T2115" s="41">
        <f>Data5[[#This Row],[TOTAL CHELTUIELI LEI]]/Data5[[#This Row],[NUMĂRUL PERSOANELOR ÎNSCRISE ÎN LISTELE ELECTORALE]]</f>
        <v>2.3717647058823528</v>
      </c>
      <c r="U2115" s="41">
        <f>Data5[[#This Row],[TOTAL CHELTUIELI EURO]]/Data5[[#This Row],[NUMĂRUL PERSOANELOR ÎNSCRISE ÎN LISTELE ELECTORALE]]</f>
        <v>0.49002390568012094</v>
      </c>
      <c r="V2115" s="41">
        <f>Data5[[#This Row],[TOTAL CHELTUIELI LEI]]/Data5[[#This Row],[NUMĂRUL PERSOANELOR CARE AU PARTICIPAT LA VOT]]</f>
        <v>4.1710344827586203</v>
      </c>
      <c r="W2115" s="41">
        <f>Data5[[#This Row],[TOTAL CHELTUIELI EURO]]/Data5[[#This Row],[NUMĂRUL PERSOANELOR CARE AU PARTICIPAT LA VOT]]</f>
        <v>0.86176617895469543</v>
      </c>
      <c r="X2115" s="43">
        <v>4.8400999999999996</v>
      </c>
      <c r="Y2115" s="114" t="s">
        <v>2891</v>
      </c>
      <c r="Z2115" s="44">
        <v>2</v>
      </c>
      <c r="AA2115" s="115" t="s">
        <v>3105</v>
      </c>
      <c r="AB2115" s="44">
        <v>0</v>
      </c>
      <c r="AC2115" s="45"/>
    </row>
    <row r="2116" spans="1:29" x14ac:dyDescent="0.2">
      <c r="A2116" s="37">
        <v>2115</v>
      </c>
      <c r="B2116" s="38" t="s">
        <v>432</v>
      </c>
      <c r="C2116" s="39" t="s">
        <v>2393</v>
      </c>
      <c r="D2116" s="40">
        <v>44101</v>
      </c>
      <c r="E2116" s="38">
        <v>1</v>
      </c>
      <c r="F2116" s="38"/>
      <c r="G2116" s="38" t="s">
        <v>2</v>
      </c>
      <c r="H2116" s="38" t="s">
        <v>2</v>
      </c>
      <c r="I2116" s="39">
        <v>2607</v>
      </c>
      <c r="J2116" s="39">
        <v>140</v>
      </c>
      <c r="K2116" s="39">
        <v>0</v>
      </c>
      <c r="L2116" s="41">
        <f>SUM(Data5[[#This Row],[CHELTUIELI DE PERSONAL LEI]:[CHELTUIELI DE CAPITAL (ACTIVE NEFINANCIARE ) LEI]])</f>
        <v>2747</v>
      </c>
      <c r="M2116" s="41">
        <f>Data5[[#This Row],[TOTAL CHELTUIELI LEI]]/Data5[[#This Row],[CURS VALUTAR EURO BNR 22 07 2020]]</f>
        <v>567.55025722609037</v>
      </c>
      <c r="N2116" s="49">
        <v>2073</v>
      </c>
      <c r="O2116" s="54"/>
      <c r="P2116" s="54">
        <v>1140</v>
      </c>
      <c r="Q2116" s="54"/>
      <c r="R2116" s="54">
        <f>Data5[[#This Row],[PERSOANE ÎNSCRISE ÎN LISTELE ELECTORALE (TURUL 1)            ]]+Data5[[#This Row],[PERSOANE ÎNSCRISE ÎN LISTELE ELECTORALE (TURUL AL 2-LEA)]]</f>
        <v>2073</v>
      </c>
      <c r="S2116" s="54">
        <f>Data5[[#This Row],[PERSOANE CARE AU PARTICIPAT LA VOT (TURUL 1)]]+Data5[[#This Row],[PERSOANE CARE AU PARTICIPAT LA VOT  (TURUL AL 2-LEA)]]</f>
        <v>1140</v>
      </c>
      <c r="T2116" s="41">
        <f>Data5[[#This Row],[TOTAL CHELTUIELI LEI]]/Data5[[#This Row],[NUMĂRUL PERSOANELOR ÎNSCRISE ÎN LISTELE ELECTORALE]]</f>
        <v>1.3251326579835987</v>
      </c>
      <c r="U2116" s="41">
        <f>Data5[[#This Row],[TOTAL CHELTUIELI EURO]]/Data5[[#This Row],[NUMĂRUL PERSOANELOR ÎNSCRISE ÎN LISTELE ELECTORALE]]</f>
        <v>0.27378208259821052</v>
      </c>
      <c r="V2116" s="41">
        <f>Data5[[#This Row],[TOTAL CHELTUIELI LEI]]/Data5[[#This Row],[NUMĂRUL PERSOANELOR CARE AU PARTICIPAT LA VOT]]</f>
        <v>2.4096491228070174</v>
      </c>
      <c r="W2116" s="41">
        <f>Data5[[#This Row],[TOTAL CHELTUIELI EURO]]/Data5[[#This Row],[NUMĂRUL PERSOANELOR CARE AU PARTICIPAT LA VOT]]</f>
        <v>0.49785110282990386</v>
      </c>
      <c r="X2116" s="43">
        <v>4.8400999999999996</v>
      </c>
      <c r="Y2116" s="114" t="s">
        <v>2894</v>
      </c>
      <c r="Z2116" s="44">
        <v>1</v>
      </c>
      <c r="AA2116" s="115" t="s">
        <v>3105</v>
      </c>
      <c r="AB2116" s="44">
        <v>0</v>
      </c>
      <c r="AC2116" s="45"/>
    </row>
    <row r="2117" spans="1:29" x14ac:dyDescent="0.2">
      <c r="A2117" s="37">
        <v>2116</v>
      </c>
      <c r="B2117" s="38" t="s">
        <v>432</v>
      </c>
      <c r="C2117" s="39" t="s">
        <v>2394</v>
      </c>
      <c r="D2117" s="40">
        <v>44101</v>
      </c>
      <c r="E2117" s="38">
        <v>1</v>
      </c>
      <c r="F2117" s="38"/>
      <c r="G2117" s="38" t="s">
        <v>2</v>
      </c>
      <c r="H2117" s="38" t="s">
        <v>2</v>
      </c>
      <c r="I2117" s="41">
        <v>900</v>
      </c>
      <c r="J2117" s="41">
        <v>4108</v>
      </c>
      <c r="K2117" s="39">
        <v>0</v>
      </c>
      <c r="L2117" s="41">
        <f>SUM(Data5[[#This Row],[CHELTUIELI DE PERSONAL LEI]:[CHELTUIELI DE CAPITAL (ACTIVE NEFINANCIARE ) LEI]])</f>
        <v>5008</v>
      </c>
      <c r="M2117" s="41">
        <f>Data5[[#This Row],[TOTAL CHELTUIELI LEI]]/Data5[[#This Row],[CURS VALUTAR EURO BNR 22 07 2020]]</f>
        <v>1034.6893659221919</v>
      </c>
      <c r="N2117" s="49">
        <v>1723</v>
      </c>
      <c r="O2117" s="54"/>
      <c r="P2117" s="54">
        <v>1098</v>
      </c>
      <c r="Q2117" s="54"/>
      <c r="R2117" s="54">
        <f>Data5[[#This Row],[PERSOANE ÎNSCRISE ÎN LISTELE ELECTORALE (TURUL 1)            ]]+Data5[[#This Row],[PERSOANE ÎNSCRISE ÎN LISTELE ELECTORALE (TURUL AL 2-LEA)]]</f>
        <v>1723</v>
      </c>
      <c r="S2117" s="54">
        <f>Data5[[#This Row],[PERSOANE CARE AU PARTICIPAT LA VOT (TURUL 1)]]+Data5[[#This Row],[PERSOANE CARE AU PARTICIPAT LA VOT  (TURUL AL 2-LEA)]]</f>
        <v>1098</v>
      </c>
      <c r="T2117" s="41">
        <f>Data5[[#This Row],[TOTAL CHELTUIELI LEI]]/Data5[[#This Row],[NUMĂRUL PERSOANELOR ÎNSCRISE ÎN LISTELE ELECTORALE]]</f>
        <v>2.906558328496808</v>
      </c>
      <c r="U2117" s="41">
        <f>Data5[[#This Row],[TOTAL CHELTUIELI EURO]]/Data5[[#This Row],[NUMĂRUL PERSOANELOR ÎNSCRISE ÎN LISTELE ELECTORALE]]</f>
        <v>0.60051617290899117</v>
      </c>
      <c r="V2117" s="41">
        <f>Data5[[#This Row],[TOTAL CHELTUIELI LEI]]/Data5[[#This Row],[NUMĂRUL PERSOANELOR CARE AU PARTICIPAT LA VOT]]</f>
        <v>4.5610200364298725</v>
      </c>
      <c r="W2117" s="41">
        <f>Data5[[#This Row],[TOTAL CHELTUIELI EURO]]/Data5[[#This Row],[NUMĂRUL PERSOANELOR CARE AU PARTICIPAT LA VOT]]</f>
        <v>0.94234004182348985</v>
      </c>
      <c r="X2117" s="43">
        <v>4.8400999999999996</v>
      </c>
      <c r="Y2117" s="114" t="s">
        <v>2891</v>
      </c>
      <c r="Z2117" s="44">
        <v>2</v>
      </c>
      <c r="AA2117" s="115" t="s">
        <v>3105</v>
      </c>
      <c r="AB2117" s="44">
        <v>0</v>
      </c>
      <c r="AC2117" s="45"/>
    </row>
    <row r="2118" spans="1:29" x14ac:dyDescent="0.2">
      <c r="A2118" s="37">
        <v>2117</v>
      </c>
      <c r="B2118" s="38" t="s">
        <v>432</v>
      </c>
      <c r="C2118" s="39" t="s">
        <v>2395</v>
      </c>
      <c r="D2118" s="40">
        <v>44101</v>
      </c>
      <c r="E2118" s="38">
        <v>1</v>
      </c>
      <c r="F2118" s="38"/>
      <c r="G2118" s="38" t="s">
        <v>2</v>
      </c>
      <c r="H2118" s="38" t="s">
        <v>2</v>
      </c>
      <c r="I2118" s="39">
        <v>0</v>
      </c>
      <c r="J2118" s="39">
        <v>17027.98</v>
      </c>
      <c r="K2118" s="39">
        <v>0</v>
      </c>
      <c r="L2118" s="41">
        <f>SUM(Data5[[#This Row],[CHELTUIELI DE PERSONAL LEI]:[CHELTUIELI DE CAPITAL (ACTIVE NEFINANCIARE ) LEI]])</f>
        <v>17027.98</v>
      </c>
      <c r="M2118" s="41">
        <f>Data5[[#This Row],[TOTAL CHELTUIELI LEI]]/Data5[[#This Row],[CURS VALUTAR EURO BNR 22 07 2020]]</f>
        <v>3518.1049978306237</v>
      </c>
      <c r="N2118" s="49">
        <v>3425</v>
      </c>
      <c r="O2118" s="54"/>
      <c r="P2118" s="54">
        <v>1741</v>
      </c>
      <c r="Q2118" s="54"/>
      <c r="R2118" s="54">
        <f>Data5[[#This Row],[PERSOANE ÎNSCRISE ÎN LISTELE ELECTORALE (TURUL 1)            ]]+Data5[[#This Row],[PERSOANE ÎNSCRISE ÎN LISTELE ELECTORALE (TURUL AL 2-LEA)]]</f>
        <v>3425</v>
      </c>
      <c r="S2118" s="54">
        <f>Data5[[#This Row],[PERSOANE CARE AU PARTICIPAT LA VOT (TURUL 1)]]+Data5[[#This Row],[PERSOANE CARE AU PARTICIPAT LA VOT  (TURUL AL 2-LEA)]]</f>
        <v>1741</v>
      </c>
      <c r="T2118" s="41">
        <f>Data5[[#This Row],[TOTAL CHELTUIELI LEI]]/Data5[[#This Row],[NUMĂRUL PERSOANELOR ÎNSCRISE ÎN LISTELE ELECTORALE]]</f>
        <v>4.9716729927007295</v>
      </c>
      <c r="U2118" s="41">
        <f>Data5[[#This Row],[TOTAL CHELTUIELI EURO]]/Data5[[#This Row],[NUMĂRUL PERSOANELOR ÎNSCRISE ÎN LISTELE ELECTORALE]]</f>
        <v>1.0271839409724448</v>
      </c>
      <c r="V2118" s="41">
        <f>Data5[[#This Row],[TOTAL CHELTUIELI LEI]]/Data5[[#This Row],[NUMĂRUL PERSOANELOR CARE AU PARTICIPAT LA VOT]]</f>
        <v>9.7805743825387701</v>
      </c>
      <c r="W2118" s="41">
        <f>Data5[[#This Row],[TOTAL CHELTUIELI EURO]]/Data5[[#This Row],[NUMĂRUL PERSOANELOR CARE AU PARTICIPAT LA VOT]]</f>
        <v>2.0207380803162684</v>
      </c>
      <c r="X2118" s="43">
        <v>4.8400999999999996</v>
      </c>
      <c r="Y2118" s="114" t="s">
        <v>2895</v>
      </c>
      <c r="Z2118" s="44">
        <v>4</v>
      </c>
      <c r="AA2118" s="115" t="s">
        <v>3107</v>
      </c>
      <c r="AB2118" s="44">
        <v>1</v>
      </c>
      <c r="AC2118" s="45"/>
    </row>
    <row r="2119" spans="1:29" x14ac:dyDescent="0.2">
      <c r="A2119" s="37">
        <v>2118</v>
      </c>
      <c r="B2119" s="38" t="s">
        <v>432</v>
      </c>
      <c r="C2119" s="39" t="s">
        <v>2396</v>
      </c>
      <c r="D2119" s="40">
        <v>44101</v>
      </c>
      <c r="E2119" s="38">
        <v>1</v>
      </c>
      <c r="F2119" s="38"/>
      <c r="G2119" s="38" t="s">
        <v>2</v>
      </c>
      <c r="H2119" s="38" t="s">
        <v>2</v>
      </c>
      <c r="I2119" s="39">
        <v>1600</v>
      </c>
      <c r="J2119" s="39">
        <v>8332.31</v>
      </c>
      <c r="K2119" s="39">
        <v>0</v>
      </c>
      <c r="L2119" s="41">
        <f>SUM(Data5[[#This Row],[CHELTUIELI DE PERSONAL LEI]:[CHELTUIELI DE CAPITAL (ACTIVE NEFINANCIARE ) LEI]])</f>
        <v>9932.31</v>
      </c>
      <c r="M2119" s="41">
        <f>Data5[[#This Row],[TOTAL CHELTUIELI LEI]]/Data5[[#This Row],[CURS VALUTAR EURO BNR 22 07 2020]]</f>
        <v>2052.0877667816781</v>
      </c>
      <c r="N2119" s="49">
        <v>4060</v>
      </c>
      <c r="O2119" s="54"/>
      <c r="P2119" s="54">
        <v>2025</v>
      </c>
      <c r="Q2119" s="54"/>
      <c r="R2119" s="54">
        <f>Data5[[#This Row],[PERSOANE ÎNSCRISE ÎN LISTELE ELECTORALE (TURUL 1)            ]]+Data5[[#This Row],[PERSOANE ÎNSCRISE ÎN LISTELE ELECTORALE (TURUL AL 2-LEA)]]</f>
        <v>4060</v>
      </c>
      <c r="S2119" s="54">
        <f>Data5[[#This Row],[PERSOANE CARE AU PARTICIPAT LA VOT (TURUL 1)]]+Data5[[#This Row],[PERSOANE CARE AU PARTICIPAT LA VOT  (TURUL AL 2-LEA)]]</f>
        <v>2025</v>
      </c>
      <c r="T2119" s="41">
        <f>Data5[[#This Row],[TOTAL CHELTUIELI LEI]]/Data5[[#This Row],[NUMĂRUL PERSOANELOR ÎNSCRISE ÎN LISTELE ELECTORALE]]</f>
        <v>2.4463817733990147</v>
      </c>
      <c r="U2119" s="41">
        <f>Data5[[#This Row],[TOTAL CHELTUIELI EURO]]/Data5[[#This Row],[NUMĂRUL PERSOANELOR ÎNSCRISE ÎN LISTELE ELECTORALE]]</f>
        <v>0.50544033664573351</v>
      </c>
      <c r="V2119" s="41">
        <f>Data5[[#This Row],[TOTAL CHELTUIELI LEI]]/Data5[[#This Row],[NUMĂRUL PERSOANELOR CARE AU PARTICIPAT LA VOT]]</f>
        <v>4.9048444444444446</v>
      </c>
      <c r="W2119" s="41">
        <f>Data5[[#This Row],[TOTAL CHELTUIELI EURO]]/Data5[[#This Row],[NUMĂRUL PERSOANELOR CARE AU PARTICIPAT LA VOT]]</f>
        <v>1.013376674953915</v>
      </c>
      <c r="X2119" s="43">
        <v>4.8400999999999996</v>
      </c>
      <c r="Y2119" s="114" t="s">
        <v>2891</v>
      </c>
      <c r="Z2119" s="44">
        <v>2</v>
      </c>
      <c r="AA2119" s="115" t="s">
        <v>3105</v>
      </c>
      <c r="AB2119" s="44">
        <v>0</v>
      </c>
      <c r="AC2119" s="45"/>
    </row>
    <row r="2120" spans="1:29" x14ac:dyDescent="0.2">
      <c r="A2120" s="37">
        <v>2119</v>
      </c>
      <c r="B2120" s="38" t="s">
        <v>432</v>
      </c>
      <c r="C2120" s="39" t="s">
        <v>2397</v>
      </c>
      <c r="D2120" s="40">
        <v>44101</v>
      </c>
      <c r="E2120" s="38">
        <v>1</v>
      </c>
      <c r="F2120" s="38"/>
      <c r="G2120" s="38" t="s">
        <v>2</v>
      </c>
      <c r="H2120" s="38" t="s">
        <v>2</v>
      </c>
      <c r="I2120" s="39">
        <v>3300</v>
      </c>
      <c r="J2120" s="39">
        <v>6495.2</v>
      </c>
      <c r="K2120" s="39">
        <v>0</v>
      </c>
      <c r="L2120" s="41">
        <f>SUM(Data5[[#This Row],[CHELTUIELI DE PERSONAL LEI]:[CHELTUIELI DE CAPITAL (ACTIVE NEFINANCIARE ) LEI]])</f>
        <v>9795.2000000000007</v>
      </c>
      <c r="M2120" s="41">
        <f>Data5[[#This Row],[TOTAL CHELTUIELI LEI]]/Data5[[#This Row],[CURS VALUTAR EURO BNR 22 07 2020]]</f>
        <v>2023.7598396727344</v>
      </c>
      <c r="N2120" s="49">
        <v>4478</v>
      </c>
      <c r="O2120" s="54"/>
      <c r="P2120" s="54">
        <v>3031</v>
      </c>
      <c r="Q2120" s="54"/>
      <c r="R2120" s="54">
        <f>Data5[[#This Row],[PERSOANE ÎNSCRISE ÎN LISTELE ELECTORALE (TURUL 1)            ]]+Data5[[#This Row],[PERSOANE ÎNSCRISE ÎN LISTELE ELECTORALE (TURUL AL 2-LEA)]]</f>
        <v>4478</v>
      </c>
      <c r="S2120" s="54">
        <f>Data5[[#This Row],[PERSOANE CARE AU PARTICIPAT LA VOT (TURUL 1)]]+Data5[[#This Row],[PERSOANE CARE AU PARTICIPAT LA VOT  (TURUL AL 2-LEA)]]</f>
        <v>3031</v>
      </c>
      <c r="T2120" s="41">
        <f>Data5[[#This Row],[TOTAL CHELTUIELI LEI]]/Data5[[#This Row],[NUMĂRUL PERSOANELOR ÎNSCRISE ÎN LISTELE ELECTORALE]]</f>
        <v>2.1874050915587318</v>
      </c>
      <c r="U2120" s="41">
        <f>Data5[[#This Row],[TOTAL CHELTUIELI EURO]]/Data5[[#This Row],[NUMĂRUL PERSOANELOR ÎNSCRISE ÎN LISTELE ELECTORALE]]</f>
        <v>0.45193386325876161</v>
      </c>
      <c r="V2120" s="41">
        <f>Data5[[#This Row],[TOTAL CHELTUIELI LEI]]/Data5[[#This Row],[NUMĂRUL PERSOANELOR CARE AU PARTICIPAT LA VOT]]</f>
        <v>3.2316727152754869</v>
      </c>
      <c r="W2120" s="41">
        <f>Data5[[#This Row],[TOTAL CHELTUIELI EURO]]/Data5[[#This Row],[NUMĂRUL PERSOANELOR CARE AU PARTICIPAT LA VOT]]</f>
        <v>0.66768717904082298</v>
      </c>
      <c r="X2120" s="43">
        <v>4.8400999999999996</v>
      </c>
      <c r="Y2120" s="114" t="s">
        <v>2891</v>
      </c>
      <c r="Z2120" s="44">
        <v>2</v>
      </c>
      <c r="AA2120" s="115" t="s">
        <v>3105</v>
      </c>
      <c r="AB2120" s="44">
        <v>0</v>
      </c>
      <c r="AC2120" s="45"/>
    </row>
    <row r="2121" spans="1:29" x14ac:dyDescent="0.2">
      <c r="A2121" s="37">
        <v>2120</v>
      </c>
      <c r="B2121" s="38" t="s">
        <v>432</v>
      </c>
      <c r="C2121" s="39" t="s">
        <v>2398</v>
      </c>
      <c r="D2121" s="40">
        <v>44101</v>
      </c>
      <c r="E2121" s="38">
        <v>1</v>
      </c>
      <c r="F2121" s="38"/>
      <c r="G2121" s="38" t="s">
        <v>2</v>
      </c>
      <c r="H2121" s="38" t="s">
        <v>2</v>
      </c>
      <c r="I2121" s="39">
        <v>990</v>
      </c>
      <c r="J2121" s="39">
        <v>3700</v>
      </c>
      <c r="K2121" s="39">
        <v>0</v>
      </c>
      <c r="L2121" s="41">
        <f>SUM(Data5[[#This Row],[CHELTUIELI DE PERSONAL LEI]:[CHELTUIELI DE CAPITAL (ACTIVE NEFINANCIARE ) LEI]])</f>
        <v>4690</v>
      </c>
      <c r="M2121" s="41">
        <f>Data5[[#This Row],[TOTAL CHELTUIELI LEI]]/Data5[[#This Row],[CURS VALUTAR EURO BNR 22 07 2020]]</f>
        <v>968.98824404454456</v>
      </c>
      <c r="N2121" s="49">
        <v>1669</v>
      </c>
      <c r="O2121" s="54"/>
      <c r="P2121" s="54">
        <v>828</v>
      </c>
      <c r="Q2121" s="54"/>
      <c r="R2121" s="54">
        <f>Data5[[#This Row],[PERSOANE ÎNSCRISE ÎN LISTELE ELECTORALE (TURUL 1)            ]]+Data5[[#This Row],[PERSOANE ÎNSCRISE ÎN LISTELE ELECTORALE (TURUL AL 2-LEA)]]</f>
        <v>1669</v>
      </c>
      <c r="S2121" s="54">
        <f>Data5[[#This Row],[PERSOANE CARE AU PARTICIPAT LA VOT (TURUL 1)]]+Data5[[#This Row],[PERSOANE CARE AU PARTICIPAT LA VOT  (TURUL AL 2-LEA)]]</f>
        <v>828</v>
      </c>
      <c r="T2121" s="41">
        <f>Data5[[#This Row],[TOTAL CHELTUIELI LEI]]/Data5[[#This Row],[NUMĂRUL PERSOANELOR ÎNSCRISE ÎN LISTELE ELECTORALE]]</f>
        <v>2.8100659077291792</v>
      </c>
      <c r="U2121" s="41">
        <f>Data5[[#This Row],[TOTAL CHELTUIELI EURO]]/Data5[[#This Row],[NUMĂRUL PERSOANELOR ÎNSCRISE ÎN LISTELE ELECTORALE]]</f>
        <v>0.5805801342387924</v>
      </c>
      <c r="V2121" s="41">
        <f>Data5[[#This Row],[TOTAL CHELTUIELI LEI]]/Data5[[#This Row],[NUMĂRUL PERSOANELOR CARE AU PARTICIPAT LA VOT]]</f>
        <v>5.6642512077294684</v>
      </c>
      <c r="W2121" s="41">
        <f>Data5[[#This Row],[TOTAL CHELTUIELI EURO]]/Data5[[#This Row],[NUMĂRUL PERSOANELOR CARE AU PARTICIPAT LA VOT]]</f>
        <v>1.1702756570586288</v>
      </c>
      <c r="X2121" s="43">
        <v>4.8400999999999996</v>
      </c>
      <c r="Y2121" s="114" t="s">
        <v>2891</v>
      </c>
      <c r="Z2121" s="44">
        <v>2</v>
      </c>
      <c r="AA2121" s="115" t="s">
        <v>3105</v>
      </c>
      <c r="AB2121" s="44">
        <v>0</v>
      </c>
      <c r="AC2121" s="45"/>
    </row>
    <row r="2122" spans="1:29" x14ac:dyDescent="0.2">
      <c r="A2122" s="37">
        <v>2121</v>
      </c>
      <c r="B2122" s="38" t="s">
        <v>432</v>
      </c>
      <c r="C2122" s="39" t="s">
        <v>2399</v>
      </c>
      <c r="D2122" s="40">
        <v>44101</v>
      </c>
      <c r="E2122" s="38">
        <v>1</v>
      </c>
      <c r="F2122" s="38"/>
      <c r="G2122" s="38" t="s">
        <v>2</v>
      </c>
      <c r="H2122" s="38" t="s">
        <v>2</v>
      </c>
      <c r="I2122" s="39">
        <v>0</v>
      </c>
      <c r="J2122" s="39">
        <v>0</v>
      </c>
      <c r="K2122" s="39">
        <v>0</v>
      </c>
      <c r="L2122" s="41">
        <f>SUM(Data5[[#This Row],[CHELTUIELI DE PERSONAL LEI]:[CHELTUIELI DE CAPITAL (ACTIVE NEFINANCIARE ) LEI]])</f>
        <v>0</v>
      </c>
      <c r="M2122" s="41">
        <f>Data5[[#This Row],[TOTAL CHELTUIELI LEI]]/Data5[[#This Row],[CURS VALUTAR EURO BNR 22 07 2020]]</f>
        <v>0</v>
      </c>
      <c r="N2122" s="49">
        <v>1787</v>
      </c>
      <c r="O2122" s="54"/>
      <c r="P2122" s="54">
        <v>1235</v>
      </c>
      <c r="Q2122" s="54"/>
      <c r="R2122" s="54">
        <f>Data5[[#This Row],[PERSOANE ÎNSCRISE ÎN LISTELE ELECTORALE (TURUL 1)            ]]+Data5[[#This Row],[PERSOANE ÎNSCRISE ÎN LISTELE ELECTORALE (TURUL AL 2-LEA)]]</f>
        <v>1787</v>
      </c>
      <c r="S2122" s="54">
        <f>Data5[[#This Row],[PERSOANE CARE AU PARTICIPAT LA VOT (TURUL 1)]]+Data5[[#This Row],[PERSOANE CARE AU PARTICIPAT LA VOT  (TURUL AL 2-LEA)]]</f>
        <v>1235</v>
      </c>
      <c r="T2122" s="41">
        <f>Data5[[#This Row],[TOTAL CHELTUIELI LEI]]/Data5[[#This Row],[NUMĂRUL PERSOANELOR ÎNSCRISE ÎN LISTELE ELECTORALE]]</f>
        <v>0</v>
      </c>
      <c r="U2122" s="41">
        <f>Data5[[#This Row],[TOTAL CHELTUIELI EURO]]/Data5[[#This Row],[NUMĂRUL PERSOANELOR ÎNSCRISE ÎN LISTELE ELECTORALE]]</f>
        <v>0</v>
      </c>
      <c r="V2122" s="41">
        <f>Data5[[#This Row],[TOTAL CHELTUIELI LEI]]/Data5[[#This Row],[NUMĂRUL PERSOANELOR CARE AU PARTICIPAT LA VOT]]</f>
        <v>0</v>
      </c>
      <c r="W2122" s="41">
        <f>Data5[[#This Row],[TOTAL CHELTUIELI EURO]]/Data5[[#This Row],[NUMĂRUL PERSOANELOR CARE AU PARTICIPAT LA VOT]]</f>
        <v>0</v>
      </c>
      <c r="X2122" s="43">
        <v>4.8400999999999996</v>
      </c>
      <c r="Y2122" s="114" t="s">
        <v>2890</v>
      </c>
      <c r="Z2122" s="44">
        <v>0</v>
      </c>
      <c r="AA2122" s="115" t="s">
        <v>3105</v>
      </c>
      <c r="AB2122" s="44">
        <v>0</v>
      </c>
      <c r="AC2122" s="45"/>
    </row>
    <row r="2123" spans="1:29" x14ac:dyDescent="0.2">
      <c r="A2123" s="37">
        <v>2122</v>
      </c>
      <c r="B2123" s="38" t="s">
        <v>432</v>
      </c>
      <c r="C2123" s="39" t="s">
        <v>2400</v>
      </c>
      <c r="D2123" s="40">
        <v>44101</v>
      </c>
      <c r="E2123" s="38">
        <v>1</v>
      </c>
      <c r="F2123" s="38"/>
      <c r="G2123" s="38" t="s">
        <v>2</v>
      </c>
      <c r="H2123" s="38" t="s">
        <v>2</v>
      </c>
      <c r="I2123" s="39">
        <v>0</v>
      </c>
      <c r="J2123" s="39">
        <v>11792</v>
      </c>
      <c r="K2123" s="39">
        <v>0</v>
      </c>
      <c r="L2123" s="41">
        <f>SUM(Data5[[#This Row],[CHELTUIELI DE PERSONAL LEI]:[CHELTUIELI DE CAPITAL (ACTIVE NEFINANCIARE ) LEI]])</f>
        <v>11792</v>
      </c>
      <c r="M2123" s="41">
        <f>Data5[[#This Row],[TOTAL CHELTUIELI LEI]]/Data5[[#This Row],[CURS VALUTAR EURO BNR 22 07 2020]]</f>
        <v>2436.313299311998</v>
      </c>
      <c r="N2123" s="49">
        <v>1014</v>
      </c>
      <c r="O2123" s="54"/>
      <c r="P2123" s="54">
        <v>698</v>
      </c>
      <c r="Q2123" s="54"/>
      <c r="R2123" s="54">
        <f>Data5[[#This Row],[PERSOANE ÎNSCRISE ÎN LISTELE ELECTORALE (TURUL 1)            ]]+Data5[[#This Row],[PERSOANE ÎNSCRISE ÎN LISTELE ELECTORALE (TURUL AL 2-LEA)]]</f>
        <v>1014</v>
      </c>
      <c r="S2123" s="54">
        <f>Data5[[#This Row],[PERSOANE CARE AU PARTICIPAT LA VOT (TURUL 1)]]+Data5[[#This Row],[PERSOANE CARE AU PARTICIPAT LA VOT  (TURUL AL 2-LEA)]]</f>
        <v>698</v>
      </c>
      <c r="T2123" s="41">
        <f>Data5[[#This Row],[TOTAL CHELTUIELI LEI]]/Data5[[#This Row],[NUMĂRUL PERSOANELOR ÎNSCRISE ÎN LISTELE ELECTORALE]]</f>
        <v>11.629191321499015</v>
      </c>
      <c r="U2123" s="41">
        <f>Data5[[#This Row],[TOTAL CHELTUIELI EURO]]/Data5[[#This Row],[NUMĂRUL PERSOANELOR ÎNSCRISE ÎN LISTELE ELECTORALE]]</f>
        <v>2.4026758375857966</v>
      </c>
      <c r="V2123" s="41">
        <f>Data5[[#This Row],[TOTAL CHELTUIELI LEI]]/Data5[[#This Row],[NUMĂRUL PERSOANELOR CARE AU PARTICIPAT LA VOT]]</f>
        <v>16.893982808022923</v>
      </c>
      <c r="W2123" s="41">
        <f>Data5[[#This Row],[TOTAL CHELTUIELI EURO]]/Data5[[#This Row],[NUMĂRUL PERSOANELOR CARE AU PARTICIPAT LA VOT]]</f>
        <v>3.4904201995873896</v>
      </c>
      <c r="X2123" s="43">
        <v>4.8400999999999996</v>
      </c>
      <c r="Y2123" s="114" t="s">
        <v>2888</v>
      </c>
      <c r="Z2123" s="44">
        <v>11</v>
      </c>
      <c r="AA2123" s="115" t="s">
        <v>3108</v>
      </c>
      <c r="AB2123" s="44">
        <v>2</v>
      </c>
      <c r="AC2123" s="45"/>
    </row>
    <row r="2124" spans="1:29" x14ac:dyDescent="0.2">
      <c r="A2124" s="37">
        <v>2123</v>
      </c>
      <c r="B2124" s="38" t="s">
        <v>432</v>
      </c>
      <c r="C2124" s="39" t="s">
        <v>2401</v>
      </c>
      <c r="D2124" s="40">
        <v>44101</v>
      </c>
      <c r="E2124" s="38">
        <v>1</v>
      </c>
      <c r="F2124" s="38"/>
      <c r="G2124" s="38" t="s">
        <v>2</v>
      </c>
      <c r="H2124" s="38" t="s">
        <v>2</v>
      </c>
      <c r="I2124" s="39">
        <v>5400</v>
      </c>
      <c r="J2124" s="39">
        <v>728</v>
      </c>
      <c r="K2124" s="39">
        <v>0</v>
      </c>
      <c r="L2124" s="41">
        <f>SUM(Data5[[#This Row],[CHELTUIELI DE PERSONAL LEI]:[CHELTUIELI DE CAPITAL (ACTIVE NEFINANCIARE ) LEI]])</f>
        <v>6128</v>
      </c>
      <c r="M2124" s="41">
        <f>Data5[[#This Row],[TOTAL CHELTUIELI LEI]]/Data5[[#This Row],[CURS VALUTAR EURO BNR 22 07 2020]]</f>
        <v>1266.0895436044711</v>
      </c>
      <c r="N2124" s="49">
        <v>2964</v>
      </c>
      <c r="O2124" s="54"/>
      <c r="P2124" s="54">
        <v>1593</v>
      </c>
      <c r="Q2124" s="54"/>
      <c r="R2124" s="54">
        <f>Data5[[#This Row],[PERSOANE ÎNSCRISE ÎN LISTELE ELECTORALE (TURUL 1)            ]]+Data5[[#This Row],[PERSOANE ÎNSCRISE ÎN LISTELE ELECTORALE (TURUL AL 2-LEA)]]</f>
        <v>2964</v>
      </c>
      <c r="S2124" s="54">
        <f>Data5[[#This Row],[PERSOANE CARE AU PARTICIPAT LA VOT (TURUL 1)]]+Data5[[#This Row],[PERSOANE CARE AU PARTICIPAT LA VOT  (TURUL AL 2-LEA)]]</f>
        <v>1593</v>
      </c>
      <c r="T2124" s="41">
        <f>Data5[[#This Row],[TOTAL CHELTUIELI LEI]]/Data5[[#This Row],[NUMĂRUL PERSOANELOR ÎNSCRISE ÎN LISTELE ELECTORALE]]</f>
        <v>2.0674763832658569</v>
      </c>
      <c r="U2124" s="41">
        <f>Data5[[#This Row],[TOTAL CHELTUIELI EURO]]/Data5[[#This Row],[NUMĂRUL PERSOANELOR ÎNSCRISE ÎN LISTELE ELECTORALE]]</f>
        <v>0.42715571646574602</v>
      </c>
      <c r="V2124" s="41">
        <f>Data5[[#This Row],[TOTAL CHELTUIELI LEI]]/Data5[[#This Row],[NUMĂRUL PERSOANELOR CARE AU PARTICIPAT LA VOT]]</f>
        <v>3.846829880728186</v>
      </c>
      <c r="W2124" s="41">
        <f>Data5[[#This Row],[TOTAL CHELTUIELI EURO]]/Data5[[#This Row],[NUMĂRUL PERSOANELOR CARE AU PARTICIPAT LA VOT]]</f>
        <v>0.79478314099464609</v>
      </c>
      <c r="X2124" s="43">
        <v>4.8400999999999996</v>
      </c>
      <c r="Y2124" s="114" t="s">
        <v>2891</v>
      </c>
      <c r="Z2124" s="44">
        <v>2</v>
      </c>
      <c r="AA2124" s="115" t="s">
        <v>3105</v>
      </c>
      <c r="AB2124" s="44">
        <v>0</v>
      </c>
      <c r="AC2124" s="45"/>
    </row>
    <row r="2125" spans="1:29" x14ac:dyDescent="0.2">
      <c r="A2125" s="37">
        <v>2124</v>
      </c>
      <c r="B2125" s="38" t="s">
        <v>432</v>
      </c>
      <c r="C2125" s="39" t="s">
        <v>2402</v>
      </c>
      <c r="D2125" s="40">
        <v>44101</v>
      </c>
      <c r="E2125" s="38">
        <v>1</v>
      </c>
      <c r="F2125" s="38"/>
      <c r="G2125" s="38" t="s">
        <v>2</v>
      </c>
      <c r="H2125" s="38" t="s">
        <v>2</v>
      </c>
      <c r="I2125" s="39">
        <v>90945</v>
      </c>
      <c r="J2125" s="39">
        <v>15440</v>
      </c>
      <c r="K2125" s="39">
        <v>0</v>
      </c>
      <c r="L2125" s="41">
        <f>SUM(Data5[[#This Row],[CHELTUIELI DE PERSONAL LEI]:[CHELTUIELI DE CAPITAL (ACTIVE NEFINANCIARE ) LEI]])</f>
        <v>106385</v>
      </c>
      <c r="M2125" s="41">
        <f>Data5[[#This Row],[TOTAL CHELTUIELI LEI]]/Data5[[#This Row],[CURS VALUTAR EURO BNR 22 07 2020]]</f>
        <v>21979.917770294003</v>
      </c>
      <c r="N2125" s="49">
        <v>4877</v>
      </c>
      <c r="O2125" s="54"/>
      <c r="P2125" s="54">
        <v>2226</v>
      </c>
      <c r="Q2125" s="54"/>
      <c r="R2125" s="54">
        <f>Data5[[#This Row],[PERSOANE ÎNSCRISE ÎN LISTELE ELECTORALE (TURUL 1)            ]]+Data5[[#This Row],[PERSOANE ÎNSCRISE ÎN LISTELE ELECTORALE (TURUL AL 2-LEA)]]</f>
        <v>4877</v>
      </c>
      <c r="S2125" s="54">
        <f>Data5[[#This Row],[PERSOANE CARE AU PARTICIPAT LA VOT (TURUL 1)]]+Data5[[#This Row],[PERSOANE CARE AU PARTICIPAT LA VOT  (TURUL AL 2-LEA)]]</f>
        <v>2226</v>
      </c>
      <c r="T2125" s="41">
        <f>Data5[[#This Row],[TOTAL CHELTUIELI LEI]]/Data5[[#This Row],[NUMĂRUL PERSOANELOR ÎNSCRISE ÎN LISTELE ELECTORALE]]</f>
        <v>21.81361492720935</v>
      </c>
      <c r="U2125" s="41">
        <f>Data5[[#This Row],[TOTAL CHELTUIELI EURO]]/Data5[[#This Row],[NUMĂRUL PERSOANELOR ÎNSCRISE ÎN LISTELE ELECTORALE]]</f>
        <v>4.5068521161152351</v>
      </c>
      <c r="V2125" s="41">
        <f>Data5[[#This Row],[TOTAL CHELTUIELI LEI]]/Data5[[#This Row],[NUMĂRUL PERSOANELOR CARE AU PARTICIPAT LA VOT]]</f>
        <v>47.792003593890385</v>
      </c>
      <c r="W2125" s="41">
        <f>Data5[[#This Row],[TOTAL CHELTUIELI EURO]]/Data5[[#This Row],[NUMĂRUL PERSOANELOR CARE AU PARTICIPAT LA VOT]]</f>
        <v>9.8741768959092564</v>
      </c>
      <c r="X2125" s="43">
        <v>4.8400999999999996</v>
      </c>
      <c r="Y2125" s="114" t="s">
        <v>2893</v>
      </c>
      <c r="Z2125" s="44">
        <v>21</v>
      </c>
      <c r="AA2125" s="115" t="s">
        <v>3110</v>
      </c>
      <c r="AB2125" s="44">
        <v>4</v>
      </c>
      <c r="AC2125" s="45"/>
    </row>
    <row r="2126" spans="1:29" x14ac:dyDescent="0.2">
      <c r="A2126" s="37">
        <v>2125</v>
      </c>
      <c r="B2126" s="38" t="s">
        <v>432</v>
      </c>
      <c r="C2126" s="39" t="s">
        <v>2403</v>
      </c>
      <c r="D2126" s="40">
        <v>44101</v>
      </c>
      <c r="E2126" s="38">
        <v>1</v>
      </c>
      <c r="F2126" s="38"/>
      <c r="G2126" s="38" t="s">
        <v>2</v>
      </c>
      <c r="H2126" s="38" t="s">
        <v>2</v>
      </c>
      <c r="I2126" s="39">
        <v>4800</v>
      </c>
      <c r="J2126" s="39">
        <v>5049</v>
      </c>
      <c r="K2126" s="39">
        <v>0</v>
      </c>
      <c r="L2126" s="41">
        <f>SUM(Data5[[#This Row],[CHELTUIELI DE PERSONAL LEI]:[CHELTUIELI DE CAPITAL (ACTIVE NEFINANCIARE ) LEI]])</f>
        <v>9849</v>
      </c>
      <c r="M2126" s="41">
        <f>Data5[[#This Row],[TOTAL CHELTUIELI LEI]]/Data5[[#This Row],[CURS VALUTAR EURO BNR 22 07 2020]]</f>
        <v>2034.8753124935438</v>
      </c>
      <c r="N2126" s="49">
        <v>1697</v>
      </c>
      <c r="O2126" s="54"/>
      <c r="P2126" s="54">
        <v>1145</v>
      </c>
      <c r="Q2126" s="54"/>
      <c r="R2126" s="54">
        <f>Data5[[#This Row],[PERSOANE ÎNSCRISE ÎN LISTELE ELECTORALE (TURUL 1)            ]]+Data5[[#This Row],[PERSOANE ÎNSCRISE ÎN LISTELE ELECTORALE (TURUL AL 2-LEA)]]</f>
        <v>1697</v>
      </c>
      <c r="S2126" s="54">
        <f>Data5[[#This Row],[PERSOANE CARE AU PARTICIPAT LA VOT (TURUL 1)]]+Data5[[#This Row],[PERSOANE CARE AU PARTICIPAT LA VOT  (TURUL AL 2-LEA)]]</f>
        <v>1145</v>
      </c>
      <c r="T2126" s="41">
        <f>Data5[[#This Row],[TOTAL CHELTUIELI LEI]]/Data5[[#This Row],[NUMĂRUL PERSOANELOR ÎNSCRISE ÎN LISTELE ELECTORALE]]</f>
        <v>5.8037713612256923</v>
      </c>
      <c r="U2126" s="41">
        <f>Data5[[#This Row],[TOTAL CHELTUIELI EURO]]/Data5[[#This Row],[NUMĂRUL PERSOANELOR ÎNSCRISE ÎN LISTELE ELECTORALE]]</f>
        <v>1.1991015394776334</v>
      </c>
      <c r="V2126" s="41">
        <f>Data5[[#This Row],[TOTAL CHELTUIELI LEI]]/Data5[[#This Row],[NUMĂRUL PERSOANELOR CARE AU PARTICIPAT LA VOT]]</f>
        <v>8.6017467248908304</v>
      </c>
      <c r="W2126" s="41">
        <f>Data5[[#This Row],[TOTAL CHELTUIELI EURO]]/Data5[[#This Row],[NUMĂRUL PERSOANELOR CARE AU PARTICIPAT LA VOT]]</f>
        <v>1.7771836790336626</v>
      </c>
      <c r="X2126" s="43">
        <v>4.8400999999999996</v>
      </c>
      <c r="Y2126" s="114" t="s">
        <v>2892</v>
      </c>
      <c r="Z2126" s="44">
        <v>5</v>
      </c>
      <c r="AA2126" s="115" t="s">
        <v>3107</v>
      </c>
      <c r="AB2126" s="44">
        <v>1</v>
      </c>
      <c r="AC2126" s="45"/>
    </row>
    <row r="2127" spans="1:29" x14ac:dyDescent="0.2">
      <c r="A2127" s="37">
        <v>2126</v>
      </c>
      <c r="B2127" s="38" t="s">
        <v>432</v>
      </c>
      <c r="C2127" s="39" t="s">
        <v>2404</v>
      </c>
      <c r="D2127" s="40">
        <v>44101</v>
      </c>
      <c r="E2127" s="38">
        <v>1</v>
      </c>
      <c r="F2127" s="38"/>
      <c r="G2127" s="38" t="s">
        <v>2</v>
      </c>
      <c r="H2127" s="38" t="s">
        <v>2</v>
      </c>
      <c r="I2127" s="39">
        <v>14300</v>
      </c>
      <c r="J2127" s="39">
        <v>10705.97</v>
      </c>
      <c r="K2127" s="39">
        <v>0</v>
      </c>
      <c r="L2127" s="41">
        <f>SUM(Data5[[#This Row],[CHELTUIELI DE PERSONAL LEI]:[CHELTUIELI DE CAPITAL (ACTIVE NEFINANCIARE ) LEI]])</f>
        <v>25005.97</v>
      </c>
      <c r="M2127" s="41">
        <f>Data5[[#This Row],[TOTAL CHELTUIELI LEI]]/Data5[[#This Row],[CURS VALUTAR EURO BNR 22 07 2020]]</f>
        <v>5166.4159831408451</v>
      </c>
      <c r="N2127" s="49">
        <v>3733</v>
      </c>
      <c r="O2127" s="54"/>
      <c r="P2127" s="54">
        <v>2014</v>
      </c>
      <c r="Q2127" s="54"/>
      <c r="R2127" s="54">
        <f>Data5[[#This Row],[PERSOANE ÎNSCRISE ÎN LISTELE ELECTORALE (TURUL 1)            ]]+Data5[[#This Row],[PERSOANE ÎNSCRISE ÎN LISTELE ELECTORALE (TURUL AL 2-LEA)]]</f>
        <v>3733</v>
      </c>
      <c r="S2127" s="54">
        <f>Data5[[#This Row],[PERSOANE CARE AU PARTICIPAT LA VOT (TURUL 1)]]+Data5[[#This Row],[PERSOANE CARE AU PARTICIPAT LA VOT  (TURUL AL 2-LEA)]]</f>
        <v>2014</v>
      </c>
      <c r="T2127" s="41">
        <f>Data5[[#This Row],[TOTAL CHELTUIELI LEI]]/Data5[[#This Row],[NUMĂRUL PERSOANELOR ÎNSCRISE ÎN LISTELE ELECTORALE]]</f>
        <v>6.6986257701580501</v>
      </c>
      <c r="U2127" s="41">
        <f>Data5[[#This Row],[TOTAL CHELTUIELI EURO]]/Data5[[#This Row],[NUMĂRUL PERSOANELOR ÎNSCRISE ÎN LISTELE ELECTORALE]]</f>
        <v>1.3839849941443465</v>
      </c>
      <c r="V2127" s="41">
        <f>Data5[[#This Row],[TOTAL CHELTUIELI LEI]]/Data5[[#This Row],[NUMĂRUL PERSOANELOR CARE AU PARTICIPAT LA VOT]]</f>
        <v>12.416072492552136</v>
      </c>
      <c r="W2127" s="41">
        <f>Data5[[#This Row],[TOTAL CHELTUIELI EURO]]/Data5[[#This Row],[NUMĂRUL PERSOANELOR CARE AU PARTICIPAT LA VOT]]</f>
        <v>2.5652512329398438</v>
      </c>
      <c r="X2127" s="43">
        <v>4.8400999999999996</v>
      </c>
      <c r="Y2127" s="114" t="s">
        <v>2889</v>
      </c>
      <c r="Z2127" s="44">
        <v>6</v>
      </c>
      <c r="AA2127" s="115" t="s">
        <v>3107</v>
      </c>
      <c r="AB2127" s="44">
        <v>1</v>
      </c>
      <c r="AC2127" s="45"/>
    </row>
    <row r="2128" spans="1:29" x14ac:dyDescent="0.2">
      <c r="A2128" s="37">
        <v>2127</v>
      </c>
      <c r="B2128" s="38" t="s">
        <v>432</v>
      </c>
      <c r="C2128" s="39" t="s">
        <v>2405</v>
      </c>
      <c r="D2128" s="40">
        <v>44101</v>
      </c>
      <c r="E2128" s="38">
        <v>1</v>
      </c>
      <c r="F2128" s="38"/>
      <c r="G2128" s="38" t="s">
        <v>2</v>
      </c>
      <c r="H2128" s="38" t="s">
        <v>2</v>
      </c>
      <c r="I2128" s="39">
        <v>0</v>
      </c>
      <c r="J2128" s="39">
        <v>5000</v>
      </c>
      <c r="K2128" s="39">
        <v>0</v>
      </c>
      <c r="L2128" s="41">
        <f>SUM(Data5[[#This Row],[CHELTUIELI DE PERSONAL LEI]:[CHELTUIELI DE CAPITAL (ACTIVE NEFINANCIARE ) LEI]])</f>
        <v>5000</v>
      </c>
      <c r="M2128" s="41">
        <f>Data5[[#This Row],[TOTAL CHELTUIELI LEI]]/Data5[[#This Row],[CURS VALUTAR EURO BNR 22 07 2020]]</f>
        <v>1033.0365075101754</v>
      </c>
      <c r="N2128" s="49">
        <v>2378</v>
      </c>
      <c r="O2128" s="54"/>
      <c r="P2128" s="54">
        <v>1684</v>
      </c>
      <c r="Q2128" s="54"/>
      <c r="R2128" s="54">
        <f>Data5[[#This Row],[PERSOANE ÎNSCRISE ÎN LISTELE ELECTORALE (TURUL 1)            ]]+Data5[[#This Row],[PERSOANE ÎNSCRISE ÎN LISTELE ELECTORALE (TURUL AL 2-LEA)]]</f>
        <v>2378</v>
      </c>
      <c r="S2128" s="54">
        <f>Data5[[#This Row],[PERSOANE CARE AU PARTICIPAT LA VOT (TURUL 1)]]+Data5[[#This Row],[PERSOANE CARE AU PARTICIPAT LA VOT  (TURUL AL 2-LEA)]]</f>
        <v>1684</v>
      </c>
      <c r="T2128" s="41">
        <f>Data5[[#This Row],[TOTAL CHELTUIELI LEI]]/Data5[[#This Row],[NUMĂRUL PERSOANELOR ÎNSCRISE ÎN LISTELE ELECTORALE]]</f>
        <v>2.1026072329688814</v>
      </c>
      <c r="U2128" s="41">
        <f>Data5[[#This Row],[TOTAL CHELTUIELI EURO]]/Data5[[#This Row],[NUMĂRUL PERSOANELOR ÎNSCRISE ÎN LISTELE ELECTORALE]]</f>
        <v>0.4344140065223614</v>
      </c>
      <c r="V2128" s="41">
        <f>Data5[[#This Row],[TOTAL CHELTUIELI LEI]]/Data5[[#This Row],[NUMĂRUL PERSOANELOR CARE AU PARTICIPAT LA VOT]]</f>
        <v>2.9691211401425179</v>
      </c>
      <c r="W2128" s="41">
        <f>Data5[[#This Row],[TOTAL CHELTUIELI EURO]]/Data5[[#This Row],[NUMĂRUL PERSOANELOR CARE AU PARTICIPAT LA VOT]]</f>
        <v>0.61344210659749132</v>
      </c>
      <c r="X2128" s="43">
        <v>4.8400999999999996</v>
      </c>
      <c r="Y2128" s="114" t="s">
        <v>2891</v>
      </c>
      <c r="Z2128" s="44">
        <v>2</v>
      </c>
      <c r="AA2128" s="115" t="s">
        <v>3105</v>
      </c>
      <c r="AB2128" s="44">
        <v>0</v>
      </c>
      <c r="AC2128" s="45"/>
    </row>
    <row r="2129" spans="1:29" x14ac:dyDescent="0.2">
      <c r="A2129" s="37">
        <v>2128</v>
      </c>
      <c r="B2129" s="38" t="s">
        <v>432</v>
      </c>
      <c r="C2129" s="39" t="s">
        <v>2406</v>
      </c>
      <c r="D2129" s="40">
        <v>44101</v>
      </c>
      <c r="E2129" s="38">
        <v>1</v>
      </c>
      <c r="F2129" s="38"/>
      <c r="G2129" s="38" t="s">
        <v>2</v>
      </c>
      <c r="H2129" s="38" t="s">
        <v>2</v>
      </c>
      <c r="I2129" s="39">
        <v>1531</v>
      </c>
      <c r="J2129" s="39">
        <v>0</v>
      </c>
      <c r="K2129" s="39">
        <v>0</v>
      </c>
      <c r="L2129" s="41">
        <f>SUM(Data5[[#This Row],[CHELTUIELI DE PERSONAL LEI]:[CHELTUIELI DE CAPITAL (ACTIVE NEFINANCIARE ) LEI]])</f>
        <v>1531</v>
      </c>
      <c r="M2129" s="41">
        <f>Data5[[#This Row],[TOTAL CHELTUIELI LEI]]/Data5[[#This Row],[CURS VALUTAR EURO BNR 22 07 2020]]</f>
        <v>316.31577859961573</v>
      </c>
      <c r="N2129" s="49">
        <v>4199</v>
      </c>
      <c r="O2129" s="54"/>
      <c r="P2129" s="54">
        <v>2013</v>
      </c>
      <c r="Q2129" s="54"/>
      <c r="R2129" s="54">
        <f>Data5[[#This Row],[PERSOANE ÎNSCRISE ÎN LISTELE ELECTORALE (TURUL 1)            ]]+Data5[[#This Row],[PERSOANE ÎNSCRISE ÎN LISTELE ELECTORALE (TURUL AL 2-LEA)]]</f>
        <v>4199</v>
      </c>
      <c r="S2129" s="54">
        <f>Data5[[#This Row],[PERSOANE CARE AU PARTICIPAT LA VOT (TURUL 1)]]+Data5[[#This Row],[PERSOANE CARE AU PARTICIPAT LA VOT  (TURUL AL 2-LEA)]]</f>
        <v>2013</v>
      </c>
      <c r="T2129" s="41">
        <f>Data5[[#This Row],[TOTAL CHELTUIELI LEI]]/Data5[[#This Row],[NUMĂRUL PERSOANELOR ÎNSCRISE ÎN LISTELE ELECTORALE]]</f>
        <v>0.36461062157656587</v>
      </c>
      <c r="U2129" s="41">
        <f>Data5[[#This Row],[TOTAL CHELTUIELI EURO]]/Data5[[#This Row],[NUMĂRUL PERSOANELOR ÎNSCRISE ÎN LISTELE ELECTORALE]]</f>
        <v>7.5331216622913963E-2</v>
      </c>
      <c r="V2129" s="41">
        <f>Data5[[#This Row],[TOTAL CHELTUIELI LEI]]/Data5[[#This Row],[NUMĂRUL PERSOANELOR CARE AU PARTICIPAT LA VOT]]</f>
        <v>0.76055638350720323</v>
      </c>
      <c r="W2129" s="41">
        <f>Data5[[#This Row],[TOTAL CHELTUIELI EURO]]/Data5[[#This Row],[NUMĂRUL PERSOANELOR CARE AU PARTICIPAT LA VOT]]</f>
        <v>0.15713650203657015</v>
      </c>
      <c r="X2129" s="43">
        <v>4.8400999999999996</v>
      </c>
      <c r="Y2129" s="114" t="s">
        <v>2890</v>
      </c>
      <c r="Z2129" s="44">
        <v>0</v>
      </c>
      <c r="AA2129" s="115" t="s">
        <v>3105</v>
      </c>
      <c r="AB2129" s="44">
        <v>0</v>
      </c>
      <c r="AC2129" s="45"/>
    </row>
    <row r="2130" spans="1:29" x14ac:dyDescent="0.2">
      <c r="A2130" s="37">
        <v>2129</v>
      </c>
      <c r="B2130" s="38" t="s">
        <v>432</v>
      </c>
      <c r="C2130" s="39" t="s">
        <v>2407</v>
      </c>
      <c r="D2130" s="40">
        <v>44101</v>
      </c>
      <c r="E2130" s="38">
        <v>1</v>
      </c>
      <c r="F2130" s="38"/>
      <c r="G2130" s="38" t="s">
        <v>2</v>
      </c>
      <c r="H2130" s="38" t="s">
        <v>2</v>
      </c>
      <c r="I2130" s="39">
        <v>1800</v>
      </c>
      <c r="J2130" s="39">
        <v>6816</v>
      </c>
      <c r="K2130" s="39">
        <v>0</v>
      </c>
      <c r="L2130" s="41">
        <f>SUM(Data5[[#This Row],[CHELTUIELI DE PERSONAL LEI]:[CHELTUIELI DE CAPITAL (ACTIVE NEFINANCIARE ) LEI]])</f>
        <v>8616</v>
      </c>
      <c r="M2130" s="41">
        <f>Data5[[#This Row],[TOTAL CHELTUIELI LEI]]/Data5[[#This Row],[CURS VALUTAR EURO BNR 22 07 2020]]</f>
        <v>1780.1285097415343</v>
      </c>
      <c r="N2130" s="49">
        <v>3376</v>
      </c>
      <c r="O2130" s="54"/>
      <c r="P2130" s="54">
        <v>1874</v>
      </c>
      <c r="Q2130" s="54"/>
      <c r="R2130" s="54">
        <f>Data5[[#This Row],[PERSOANE ÎNSCRISE ÎN LISTELE ELECTORALE (TURUL 1)            ]]+Data5[[#This Row],[PERSOANE ÎNSCRISE ÎN LISTELE ELECTORALE (TURUL AL 2-LEA)]]</f>
        <v>3376</v>
      </c>
      <c r="S2130" s="54">
        <f>Data5[[#This Row],[PERSOANE CARE AU PARTICIPAT LA VOT (TURUL 1)]]+Data5[[#This Row],[PERSOANE CARE AU PARTICIPAT LA VOT  (TURUL AL 2-LEA)]]</f>
        <v>1874</v>
      </c>
      <c r="T2130" s="41">
        <f>Data5[[#This Row],[TOTAL CHELTUIELI LEI]]/Data5[[#This Row],[NUMĂRUL PERSOANELOR ÎNSCRISE ÎN LISTELE ELECTORALE]]</f>
        <v>2.5521327014218009</v>
      </c>
      <c r="U2130" s="41">
        <f>Data5[[#This Row],[TOTAL CHELTUIELI EURO]]/Data5[[#This Row],[NUMĂRUL PERSOANELOR ÎNSCRISE ÎN LISTELE ELECTORALE]]</f>
        <v>0.52728925051585729</v>
      </c>
      <c r="V2130" s="41">
        <f>Data5[[#This Row],[TOTAL CHELTUIELI LEI]]/Data5[[#This Row],[NUMĂRUL PERSOANELOR CARE AU PARTICIPAT LA VOT]]</f>
        <v>4.5976520811099251</v>
      </c>
      <c r="W2130" s="41">
        <f>Data5[[#This Row],[TOTAL CHELTUIELI EURO]]/Data5[[#This Row],[NUMĂRUL PERSOANELOR CARE AU PARTICIPAT LA VOT]]</f>
        <v>0.94990848972333741</v>
      </c>
      <c r="X2130" s="43">
        <v>4.8400999999999996</v>
      </c>
      <c r="Y2130" s="114" t="s">
        <v>2891</v>
      </c>
      <c r="Z2130" s="44">
        <v>2</v>
      </c>
      <c r="AA2130" s="115" t="s">
        <v>3105</v>
      </c>
      <c r="AB2130" s="44">
        <v>0</v>
      </c>
      <c r="AC2130" s="45"/>
    </row>
    <row r="2131" spans="1:29" x14ac:dyDescent="0.2">
      <c r="A2131" s="37">
        <v>2130</v>
      </c>
      <c r="B2131" s="38" t="s">
        <v>432</v>
      </c>
      <c r="C2131" s="39" t="s">
        <v>1277</v>
      </c>
      <c r="D2131" s="40">
        <v>44101</v>
      </c>
      <c r="E2131" s="38">
        <v>1</v>
      </c>
      <c r="F2131" s="38"/>
      <c r="G2131" s="38" t="s">
        <v>2</v>
      </c>
      <c r="H2131" s="38" t="s">
        <v>2</v>
      </c>
      <c r="I2131" s="39">
        <v>0</v>
      </c>
      <c r="J2131" s="39">
        <v>7630</v>
      </c>
      <c r="K2131" s="39">
        <v>0</v>
      </c>
      <c r="L2131" s="41">
        <f>SUM(Data5[[#This Row],[CHELTUIELI DE PERSONAL LEI]:[CHELTUIELI DE CAPITAL (ACTIVE NEFINANCIARE ) LEI]])</f>
        <v>7630</v>
      </c>
      <c r="M2131" s="41">
        <f>Data5[[#This Row],[TOTAL CHELTUIELI LEI]]/Data5[[#This Row],[CURS VALUTAR EURO BNR 22 07 2020]]</f>
        <v>1576.4137104605279</v>
      </c>
      <c r="N2131" s="49">
        <v>2255</v>
      </c>
      <c r="O2131" s="54"/>
      <c r="P2131" s="54">
        <v>1188</v>
      </c>
      <c r="Q2131" s="54"/>
      <c r="R2131" s="54">
        <f>Data5[[#This Row],[PERSOANE ÎNSCRISE ÎN LISTELE ELECTORALE (TURUL 1)            ]]+Data5[[#This Row],[PERSOANE ÎNSCRISE ÎN LISTELE ELECTORALE (TURUL AL 2-LEA)]]</f>
        <v>2255</v>
      </c>
      <c r="S2131" s="54">
        <f>Data5[[#This Row],[PERSOANE CARE AU PARTICIPAT LA VOT (TURUL 1)]]+Data5[[#This Row],[PERSOANE CARE AU PARTICIPAT LA VOT  (TURUL AL 2-LEA)]]</f>
        <v>1188</v>
      </c>
      <c r="T2131" s="41">
        <f>Data5[[#This Row],[TOTAL CHELTUIELI LEI]]/Data5[[#This Row],[NUMĂRUL PERSOANELOR ÎNSCRISE ÎN LISTELE ELECTORALE]]</f>
        <v>3.3835920177383594</v>
      </c>
      <c r="U2131" s="41">
        <f>Data5[[#This Row],[TOTAL CHELTUIELI EURO]]/Data5[[#This Row],[NUMĂRUL PERSOANELOR ÎNSCRISE ÎN LISTELE ELECTORALE]]</f>
        <v>0.69907481616874856</v>
      </c>
      <c r="V2131" s="41">
        <f>Data5[[#This Row],[TOTAL CHELTUIELI LEI]]/Data5[[#This Row],[NUMĂRUL PERSOANELOR CARE AU PARTICIPAT LA VOT]]</f>
        <v>6.4225589225589221</v>
      </c>
      <c r="W2131" s="41">
        <f>Data5[[#This Row],[TOTAL CHELTUIELI EURO]]/Data5[[#This Row],[NUMĂRUL PERSOANELOR CARE AU PARTICIPAT LA VOT]]</f>
        <v>1.3269475677277172</v>
      </c>
      <c r="X2131" s="43">
        <v>4.8400999999999996</v>
      </c>
      <c r="Y2131" s="114" t="s">
        <v>2884</v>
      </c>
      <c r="Z2131" s="44">
        <v>3</v>
      </c>
      <c r="AA2131" s="115" t="s">
        <v>3105</v>
      </c>
      <c r="AB2131" s="44">
        <v>0</v>
      </c>
      <c r="AC2131" s="45"/>
    </row>
    <row r="2132" spans="1:29" x14ac:dyDescent="0.2">
      <c r="A2132" s="37">
        <v>2131</v>
      </c>
      <c r="B2132" s="38" t="s">
        <v>432</v>
      </c>
      <c r="C2132" s="39" t="s">
        <v>2408</v>
      </c>
      <c r="D2132" s="40">
        <v>44101</v>
      </c>
      <c r="E2132" s="38">
        <v>1</v>
      </c>
      <c r="F2132" s="38"/>
      <c r="G2132" s="38" t="s">
        <v>2</v>
      </c>
      <c r="H2132" s="38" t="s">
        <v>2</v>
      </c>
      <c r="I2132" s="39">
        <v>4200</v>
      </c>
      <c r="J2132" s="39">
        <v>2681.82</v>
      </c>
      <c r="K2132" s="39">
        <v>0</v>
      </c>
      <c r="L2132" s="41">
        <f>SUM(Data5[[#This Row],[CHELTUIELI DE PERSONAL LEI]:[CHELTUIELI DE CAPITAL (ACTIVE NEFINANCIARE ) LEI]])</f>
        <v>6881.82</v>
      </c>
      <c r="M2132" s="41">
        <f>Data5[[#This Row],[TOTAL CHELTUIELI LEI]]/Data5[[#This Row],[CURS VALUTAR EURO BNR 22 07 2020]]</f>
        <v>1421.8342596227351</v>
      </c>
      <c r="N2132" s="49">
        <v>1660</v>
      </c>
      <c r="O2132" s="54"/>
      <c r="P2132" s="54">
        <v>1153</v>
      </c>
      <c r="Q2132" s="54"/>
      <c r="R2132" s="54">
        <f>Data5[[#This Row],[PERSOANE ÎNSCRISE ÎN LISTELE ELECTORALE (TURUL 1)            ]]+Data5[[#This Row],[PERSOANE ÎNSCRISE ÎN LISTELE ELECTORALE (TURUL AL 2-LEA)]]</f>
        <v>1660</v>
      </c>
      <c r="S2132" s="54">
        <f>Data5[[#This Row],[PERSOANE CARE AU PARTICIPAT LA VOT (TURUL 1)]]+Data5[[#This Row],[PERSOANE CARE AU PARTICIPAT LA VOT  (TURUL AL 2-LEA)]]</f>
        <v>1153</v>
      </c>
      <c r="T2132" s="41">
        <f>Data5[[#This Row],[TOTAL CHELTUIELI LEI]]/Data5[[#This Row],[NUMĂRUL PERSOANELOR ÎNSCRISE ÎN LISTELE ELECTORALE]]</f>
        <v>4.1456746987951805</v>
      </c>
      <c r="U2132" s="41">
        <f>Data5[[#This Row],[TOTAL CHELTUIELI EURO]]/Data5[[#This Row],[NUMĂRUL PERSOANELOR ÎNSCRISE ÎN LISTELE ELECTORALE]]</f>
        <v>0.85652666242333442</v>
      </c>
      <c r="V2132" s="41">
        <f>Data5[[#This Row],[TOTAL CHELTUIELI LEI]]/Data5[[#This Row],[NUMĂRUL PERSOANELOR CARE AU PARTICIPAT LA VOT]]</f>
        <v>5.968620988725065</v>
      </c>
      <c r="W2132" s="41">
        <f>Data5[[#This Row],[TOTAL CHELTUIELI EURO]]/Data5[[#This Row],[NUMĂRUL PERSOANELOR CARE AU PARTICIPAT LA VOT]]</f>
        <v>1.2331606761688942</v>
      </c>
      <c r="X2132" s="43">
        <v>4.8400999999999996</v>
      </c>
      <c r="Y2132" s="114" t="s">
        <v>2895</v>
      </c>
      <c r="Z2132" s="44">
        <v>4</v>
      </c>
      <c r="AA2132" s="115" t="s">
        <v>3105</v>
      </c>
      <c r="AB2132" s="44">
        <v>0</v>
      </c>
      <c r="AC2132" s="45"/>
    </row>
    <row r="2133" spans="1:29" x14ac:dyDescent="0.2">
      <c r="A2133" s="37">
        <v>2132</v>
      </c>
      <c r="B2133" s="38" t="s">
        <v>432</v>
      </c>
      <c r="C2133" s="39" t="s">
        <v>187</v>
      </c>
      <c r="D2133" s="40">
        <v>44101</v>
      </c>
      <c r="E2133" s="38">
        <v>1</v>
      </c>
      <c r="F2133" s="38"/>
      <c r="G2133" s="38" t="s">
        <v>2</v>
      </c>
      <c r="H2133" s="38" t="s">
        <v>2</v>
      </c>
      <c r="I2133" s="39">
        <v>0</v>
      </c>
      <c r="J2133" s="39">
        <v>5944.87</v>
      </c>
      <c r="K2133" s="39">
        <v>0</v>
      </c>
      <c r="L2133" s="41">
        <f>SUM(Data5[[#This Row],[CHELTUIELI DE PERSONAL LEI]:[CHELTUIELI DE CAPITAL (ACTIVE NEFINANCIARE ) LEI]])</f>
        <v>5944.87</v>
      </c>
      <c r="M2133" s="41">
        <f>Data5[[#This Row],[TOTAL CHELTUIELI LEI]]/Data5[[#This Row],[CURS VALUTAR EURO BNR 22 07 2020]]</f>
        <v>1228.2535484804034</v>
      </c>
      <c r="N2133" s="49">
        <v>5701</v>
      </c>
      <c r="O2133" s="54"/>
      <c r="P2133" s="54">
        <v>2765</v>
      </c>
      <c r="Q2133" s="54"/>
      <c r="R2133" s="54">
        <f>Data5[[#This Row],[PERSOANE ÎNSCRISE ÎN LISTELE ELECTORALE (TURUL 1)            ]]+Data5[[#This Row],[PERSOANE ÎNSCRISE ÎN LISTELE ELECTORALE (TURUL AL 2-LEA)]]</f>
        <v>5701</v>
      </c>
      <c r="S2133" s="54">
        <f>Data5[[#This Row],[PERSOANE CARE AU PARTICIPAT LA VOT (TURUL 1)]]+Data5[[#This Row],[PERSOANE CARE AU PARTICIPAT LA VOT  (TURUL AL 2-LEA)]]</f>
        <v>2765</v>
      </c>
      <c r="T2133" s="41">
        <f>Data5[[#This Row],[TOTAL CHELTUIELI LEI]]/Data5[[#This Row],[NUMĂRUL PERSOANELOR ÎNSCRISE ÎN LISTELE ELECTORALE]]</f>
        <v>1.0427767058410804</v>
      </c>
      <c r="U2133" s="41">
        <f>Data5[[#This Row],[TOTAL CHELTUIELI EURO]]/Data5[[#This Row],[NUMĂRUL PERSOANELOR ÎNSCRISE ÎN LISTELE ELECTORALE]]</f>
        <v>0.21544528126300708</v>
      </c>
      <c r="V2133" s="41">
        <f>Data5[[#This Row],[TOTAL CHELTUIELI LEI]]/Data5[[#This Row],[NUMĂRUL PERSOANELOR CARE AU PARTICIPAT LA VOT]]</f>
        <v>2.1500433996383363</v>
      </c>
      <c r="W2133" s="41">
        <f>Data5[[#This Row],[TOTAL CHELTUIELI EURO]]/Data5[[#This Row],[NUMĂRUL PERSOANELOR CARE AU PARTICIPAT LA VOT]]</f>
        <v>0.44421466491153833</v>
      </c>
      <c r="X2133" s="43">
        <v>4.8400999999999996</v>
      </c>
      <c r="Y2133" s="114" t="s">
        <v>2894</v>
      </c>
      <c r="Z2133" s="44">
        <v>1</v>
      </c>
      <c r="AA2133" s="115" t="s">
        <v>3105</v>
      </c>
      <c r="AB2133" s="44">
        <v>0</v>
      </c>
      <c r="AC2133" s="45"/>
    </row>
    <row r="2134" spans="1:29" x14ac:dyDescent="0.2">
      <c r="A2134" s="37">
        <v>2133</v>
      </c>
      <c r="B2134" s="38" t="s">
        <v>432</v>
      </c>
      <c r="C2134" s="39" t="s">
        <v>2409</v>
      </c>
      <c r="D2134" s="40">
        <v>44101</v>
      </c>
      <c r="E2134" s="38">
        <v>1</v>
      </c>
      <c r="F2134" s="38"/>
      <c r="G2134" s="38" t="s">
        <v>2</v>
      </c>
      <c r="H2134" s="38" t="s">
        <v>2</v>
      </c>
      <c r="I2134" s="39">
        <v>0</v>
      </c>
      <c r="J2134" s="39">
        <v>1058</v>
      </c>
      <c r="K2134" s="39">
        <v>0</v>
      </c>
      <c r="L2134" s="41">
        <f>SUM(Data5[[#This Row],[CHELTUIELI DE PERSONAL LEI]:[CHELTUIELI DE CAPITAL (ACTIVE NEFINANCIARE ) LEI]])</f>
        <v>1058</v>
      </c>
      <c r="M2134" s="41">
        <f>Data5[[#This Row],[TOTAL CHELTUIELI LEI]]/Data5[[#This Row],[CURS VALUTAR EURO BNR 22 07 2020]]</f>
        <v>218.59052498915312</v>
      </c>
      <c r="N2134" s="49">
        <v>2854</v>
      </c>
      <c r="O2134" s="54"/>
      <c r="P2134" s="54">
        <v>1536</v>
      </c>
      <c r="Q2134" s="54"/>
      <c r="R2134" s="54">
        <f>Data5[[#This Row],[PERSOANE ÎNSCRISE ÎN LISTELE ELECTORALE (TURUL 1)            ]]+Data5[[#This Row],[PERSOANE ÎNSCRISE ÎN LISTELE ELECTORALE (TURUL AL 2-LEA)]]</f>
        <v>2854</v>
      </c>
      <c r="S2134" s="54">
        <f>Data5[[#This Row],[PERSOANE CARE AU PARTICIPAT LA VOT (TURUL 1)]]+Data5[[#This Row],[PERSOANE CARE AU PARTICIPAT LA VOT  (TURUL AL 2-LEA)]]</f>
        <v>1536</v>
      </c>
      <c r="T2134" s="41">
        <f>Data5[[#This Row],[TOTAL CHELTUIELI LEI]]/Data5[[#This Row],[NUMĂRUL PERSOANELOR ÎNSCRISE ÎN LISTELE ELECTORALE]]</f>
        <v>0.37070777855641207</v>
      </c>
      <c r="U2134" s="41">
        <f>Data5[[#This Row],[TOTAL CHELTUIELI EURO]]/Data5[[#This Row],[NUMĂRUL PERSOANELOR ÎNSCRISE ÎN LISTELE ELECTORALE]]</f>
        <v>7.6590933773354283E-2</v>
      </c>
      <c r="V2134" s="41">
        <f>Data5[[#This Row],[TOTAL CHELTUIELI LEI]]/Data5[[#This Row],[NUMĂRUL PERSOANELOR CARE AU PARTICIPAT LA VOT]]</f>
        <v>0.68880208333333337</v>
      </c>
      <c r="W2134" s="41">
        <f>Data5[[#This Row],[TOTAL CHELTUIELI EURO]]/Data5[[#This Row],[NUMĂRUL PERSOANELOR CARE AU PARTICIPAT LA VOT]]</f>
        <v>0.14231153970647989</v>
      </c>
      <c r="X2134" s="43">
        <v>4.8400999999999996</v>
      </c>
      <c r="Y2134" s="114" t="s">
        <v>2890</v>
      </c>
      <c r="Z2134" s="44">
        <v>0</v>
      </c>
      <c r="AA2134" s="115" t="s">
        <v>3105</v>
      </c>
      <c r="AB2134" s="44">
        <v>0</v>
      </c>
      <c r="AC2134" s="45"/>
    </row>
    <row r="2135" spans="1:29" x14ac:dyDescent="0.2">
      <c r="A2135" s="37">
        <v>2134</v>
      </c>
      <c r="B2135" s="38" t="s">
        <v>432</v>
      </c>
      <c r="C2135" s="39" t="s">
        <v>1040</v>
      </c>
      <c r="D2135" s="40">
        <v>44101</v>
      </c>
      <c r="E2135" s="38">
        <v>1</v>
      </c>
      <c r="F2135" s="38"/>
      <c r="G2135" s="38" t="s">
        <v>2</v>
      </c>
      <c r="H2135" s="38" t="s">
        <v>2</v>
      </c>
      <c r="I2135" s="39">
        <v>1800</v>
      </c>
      <c r="J2135" s="39">
        <v>700</v>
      </c>
      <c r="K2135" s="39">
        <v>0</v>
      </c>
      <c r="L2135" s="41">
        <f>SUM(Data5[[#This Row],[CHELTUIELI DE PERSONAL LEI]:[CHELTUIELI DE CAPITAL (ACTIVE NEFINANCIARE ) LEI]])</f>
        <v>2500</v>
      </c>
      <c r="M2135" s="41">
        <f>Data5[[#This Row],[TOTAL CHELTUIELI LEI]]/Data5[[#This Row],[CURS VALUTAR EURO BNR 22 07 2020]]</f>
        <v>516.5182537550877</v>
      </c>
      <c r="N2135" s="49">
        <v>5885</v>
      </c>
      <c r="O2135" s="54"/>
      <c r="P2135" s="54">
        <v>3276</v>
      </c>
      <c r="Q2135" s="54"/>
      <c r="R2135" s="54">
        <f>Data5[[#This Row],[PERSOANE ÎNSCRISE ÎN LISTELE ELECTORALE (TURUL 1)            ]]+Data5[[#This Row],[PERSOANE ÎNSCRISE ÎN LISTELE ELECTORALE (TURUL AL 2-LEA)]]</f>
        <v>5885</v>
      </c>
      <c r="S2135" s="54">
        <f>Data5[[#This Row],[PERSOANE CARE AU PARTICIPAT LA VOT (TURUL 1)]]+Data5[[#This Row],[PERSOANE CARE AU PARTICIPAT LA VOT  (TURUL AL 2-LEA)]]</f>
        <v>3276</v>
      </c>
      <c r="T2135" s="41">
        <f>Data5[[#This Row],[TOTAL CHELTUIELI LEI]]/Data5[[#This Row],[NUMĂRUL PERSOANELOR ÎNSCRISE ÎN LISTELE ELECTORALE]]</f>
        <v>0.42480883602378927</v>
      </c>
      <c r="U2135" s="41">
        <f>Data5[[#This Row],[TOTAL CHELTUIELI EURO]]/Data5[[#This Row],[NUMĂRUL PERSOANELOR ÎNSCRISE ÎN LISTELE ELECTORALE]]</f>
        <v>8.7768607265095611E-2</v>
      </c>
      <c r="V2135" s="41">
        <f>Data5[[#This Row],[TOTAL CHELTUIELI LEI]]/Data5[[#This Row],[NUMĂRUL PERSOANELOR CARE AU PARTICIPAT LA VOT]]</f>
        <v>0.76312576312576308</v>
      </c>
      <c r="W2135" s="41">
        <f>Data5[[#This Row],[TOTAL CHELTUIELI EURO]]/Data5[[#This Row],[NUMĂRUL PERSOANELOR CARE AU PARTICIPAT LA VOT]]</f>
        <v>0.15766735462609516</v>
      </c>
      <c r="X2135" s="43">
        <v>4.8400999999999996</v>
      </c>
      <c r="Y2135" s="114" t="s">
        <v>2890</v>
      </c>
      <c r="Z2135" s="44">
        <v>0</v>
      </c>
      <c r="AA2135" s="115" t="s">
        <v>3105</v>
      </c>
      <c r="AB2135" s="44">
        <v>0</v>
      </c>
      <c r="AC2135" s="45"/>
    </row>
    <row r="2136" spans="1:29" x14ac:dyDescent="0.2">
      <c r="A2136" s="37">
        <v>2135</v>
      </c>
      <c r="B2136" s="38" t="s">
        <v>432</v>
      </c>
      <c r="C2136" s="39" t="s">
        <v>2410</v>
      </c>
      <c r="D2136" s="40">
        <v>44101</v>
      </c>
      <c r="E2136" s="38">
        <v>1</v>
      </c>
      <c r="F2136" s="38"/>
      <c r="G2136" s="38" t="s">
        <v>2</v>
      </c>
      <c r="H2136" s="38" t="s">
        <v>2</v>
      </c>
      <c r="I2136" s="39">
        <v>1500</v>
      </c>
      <c r="J2136" s="39">
        <v>3344.04</v>
      </c>
      <c r="K2136" s="39">
        <v>0</v>
      </c>
      <c r="L2136" s="41">
        <f>SUM(Data5[[#This Row],[CHELTUIELI DE PERSONAL LEI]:[CHELTUIELI DE CAPITAL (ACTIVE NEFINANCIARE ) LEI]])</f>
        <v>4844.04</v>
      </c>
      <c r="M2136" s="41">
        <f>Data5[[#This Row],[TOTAL CHELTUIELI LEI]]/Data5[[#This Row],[CURS VALUTAR EURO BNR 22 07 2020]]</f>
        <v>1000.8140327679181</v>
      </c>
      <c r="N2136" s="49">
        <v>1590</v>
      </c>
      <c r="O2136" s="54"/>
      <c r="P2136" s="54">
        <v>1090</v>
      </c>
      <c r="Q2136" s="54"/>
      <c r="R2136" s="54">
        <f>Data5[[#This Row],[PERSOANE ÎNSCRISE ÎN LISTELE ELECTORALE (TURUL 1)            ]]+Data5[[#This Row],[PERSOANE ÎNSCRISE ÎN LISTELE ELECTORALE (TURUL AL 2-LEA)]]</f>
        <v>1590</v>
      </c>
      <c r="S2136" s="54">
        <f>Data5[[#This Row],[PERSOANE CARE AU PARTICIPAT LA VOT (TURUL 1)]]+Data5[[#This Row],[PERSOANE CARE AU PARTICIPAT LA VOT  (TURUL AL 2-LEA)]]</f>
        <v>1090</v>
      </c>
      <c r="T2136" s="41">
        <f>Data5[[#This Row],[TOTAL CHELTUIELI LEI]]/Data5[[#This Row],[NUMĂRUL PERSOANELOR ÎNSCRISE ÎN LISTELE ELECTORALE]]</f>
        <v>3.046566037735849</v>
      </c>
      <c r="U2136" s="41">
        <f>Data5[[#This Row],[TOTAL CHELTUIELI EURO]]/Data5[[#This Row],[NUMĂRUL PERSOANELOR ÎNSCRISE ÎN LISTELE ELECTORALE]]</f>
        <v>0.62944278790435104</v>
      </c>
      <c r="V2136" s="41">
        <f>Data5[[#This Row],[TOTAL CHELTUIELI LEI]]/Data5[[#This Row],[NUMĂRUL PERSOANELOR CARE AU PARTICIPAT LA VOT]]</f>
        <v>4.4440733944954127</v>
      </c>
      <c r="W2136" s="41">
        <f>Data5[[#This Row],[TOTAL CHELTUIELI EURO]]/Data5[[#This Row],[NUMĂRUL PERSOANELOR CARE AU PARTICIPAT LA VOT]]</f>
        <v>0.91817801171368629</v>
      </c>
      <c r="X2136" s="43">
        <v>4.8400999999999996</v>
      </c>
      <c r="Y2136" s="114" t="s">
        <v>2884</v>
      </c>
      <c r="Z2136" s="44">
        <v>3</v>
      </c>
      <c r="AA2136" s="115" t="s">
        <v>3105</v>
      </c>
      <c r="AB2136" s="44">
        <v>0</v>
      </c>
      <c r="AC2136" s="45"/>
    </row>
    <row r="2137" spans="1:29" x14ac:dyDescent="0.2">
      <c r="A2137" s="37">
        <v>2136</v>
      </c>
      <c r="B2137" s="38" t="s">
        <v>432</v>
      </c>
      <c r="C2137" s="39" t="s">
        <v>2411</v>
      </c>
      <c r="D2137" s="40">
        <v>44101</v>
      </c>
      <c r="E2137" s="38">
        <v>1</v>
      </c>
      <c r="F2137" s="38"/>
      <c r="G2137" s="38" t="s">
        <v>2</v>
      </c>
      <c r="H2137" s="38" t="s">
        <v>2</v>
      </c>
      <c r="I2137" s="39">
        <v>7560</v>
      </c>
      <c r="J2137" s="39">
        <v>2486</v>
      </c>
      <c r="K2137" s="39">
        <v>0</v>
      </c>
      <c r="L2137" s="41">
        <f>SUM(Data5[[#This Row],[CHELTUIELI DE PERSONAL LEI]:[CHELTUIELI DE CAPITAL (ACTIVE NEFINANCIARE ) LEI]])</f>
        <v>10046</v>
      </c>
      <c r="M2137" s="41">
        <f>Data5[[#This Row],[TOTAL CHELTUIELI LEI]]/Data5[[#This Row],[CURS VALUTAR EURO BNR 22 07 2020]]</f>
        <v>2075.5769508894446</v>
      </c>
      <c r="N2137" s="49">
        <v>3231</v>
      </c>
      <c r="O2137" s="54"/>
      <c r="P2137" s="54">
        <v>1652</v>
      </c>
      <c r="Q2137" s="54"/>
      <c r="R2137" s="54">
        <f>Data5[[#This Row],[PERSOANE ÎNSCRISE ÎN LISTELE ELECTORALE (TURUL 1)            ]]+Data5[[#This Row],[PERSOANE ÎNSCRISE ÎN LISTELE ELECTORALE (TURUL AL 2-LEA)]]</f>
        <v>3231</v>
      </c>
      <c r="S2137" s="54">
        <f>Data5[[#This Row],[PERSOANE CARE AU PARTICIPAT LA VOT (TURUL 1)]]+Data5[[#This Row],[PERSOANE CARE AU PARTICIPAT LA VOT  (TURUL AL 2-LEA)]]</f>
        <v>1652</v>
      </c>
      <c r="T2137" s="41">
        <f>Data5[[#This Row],[TOTAL CHELTUIELI LEI]]/Data5[[#This Row],[NUMĂRUL PERSOANELOR ÎNSCRISE ÎN LISTELE ELECTORALE]]</f>
        <v>3.1092541008975547</v>
      </c>
      <c r="U2137" s="41">
        <f>Data5[[#This Row],[TOTAL CHELTUIELI EURO]]/Data5[[#This Row],[NUMĂRUL PERSOANELOR ÎNSCRISE ÎN LISTELE ELECTORALE]]</f>
        <v>0.6423945994705802</v>
      </c>
      <c r="V2137" s="41">
        <f>Data5[[#This Row],[TOTAL CHELTUIELI LEI]]/Data5[[#This Row],[NUMĂRUL PERSOANELOR CARE AU PARTICIPAT LA VOT]]</f>
        <v>6.0811138014527844</v>
      </c>
      <c r="W2137" s="41">
        <f>Data5[[#This Row],[TOTAL CHELTUIELI EURO]]/Data5[[#This Row],[NUMĂRUL PERSOANELOR CARE AU PARTICIPAT LA VOT]]</f>
        <v>1.2564025126449423</v>
      </c>
      <c r="X2137" s="43">
        <v>4.8400999999999996</v>
      </c>
      <c r="Y2137" s="114" t="s">
        <v>2884</v>
      </c>
      <c r="Z2137" s="44">
        <v>3</v>
      </c>
      <c r="AA2137" s="115" t="s">
        <v>3105</v>
      </c>
      <c r="AB2137" s="44">
        <v>0</v>
      </c>
      <c r="AC2137" s="45"/>
    </row>
    <row r="2138" spans="1:29" x14ac:dyDescent="0.2">
      <c r="A2138" s="37">
        <v>2137</v>
      </c>
      <c r="B2138" s="38" t="s">
        <v>432</v>
      </c>
      <c r="C2138" s="39" t="s">
        <v>2412</v>
      </c>
      <c r="D2138" s="40">
        <v>44101</v>
      </c>
      <c r="E2138" s="38">
        <v>1</v>
      </c>
      <c r="F2138" s="38"/>
      <c r="G2138" s="38" t="s">
        <v>2</v>
      </c>
      <c r="H2138" s="38" t="s">
        <v>2</v>
      </c>
      <c r="I2138" s="39">
        <v>5400</v>
      </c>
      <c r="J2138" s="39">
        <v>5999.76</v>
      </c>
      <c r="K2138" s="39">
        <v>0</v>
      </c>
      <c r="L2138" s="41">
        <f>SUM(Data5[[#This Row],[CHELTUIELI DE PERSONAL LEI]:[CHELTUIELI DE CAPITAL (ACTIVE NEFINANCIARE ) LEI]])</f>
        <v>11399.76</v>
      </c>
      <c r="M2138" s="41">
        <f>Data5[[#This Row],[TOTAL CHELTUIELI LEI]]/Data5[[#This Row],[CURS VALUTAR EURO BNR 22 07 2020]]</f>
        <v>2355.2736513708396</v>
      </c>
      <c r="N2138" s="49">
        <v>2257</v>
      </c>
      <c r="O2138" s="54"/>
      <c r="P2138" s="54">
        <v>1232</v>
      </c>
      <c r="Q2138" s="54"/>
      <c r="R2138" s="54">
        <f>Data5[[#This Row],[PERSOANE ÎNSCRISE ÎN LISTELE ELECTORALE (TURUL 1)            ]]+Data5[[#This Row],[PERSOANE ÎNSCRISE ÎN LISTELE ELECTORALE (TURUL AL 2-LEA)]]</f>
        <v>2257</v>
      </c>
      <c r="S2138" s="54">
        <f>Data5[[#This Row],[PERSOANE CARE AU PARTICIPAT LA VOT (TURUL 1)]]+Data5[[#This Row],[PERSOANE CARE AU PARTICIPAT LA VOT  (TURUL AL 2-LEA)]]</f>
        <v>1232</v>
      </c>
      <c r="T2138" s="41">
        <f>Data5[[#This Row],[TOTAL CHELTUIELI LEI]]/Data5[[#This Row],[NUMĂRUL PERSOANELOR ÎNSCRISE ÎN LISTELE ELECTORALE]]</f>
        <v>5.0508462560921581</v>
      </c>
      <c r="U2138" s="41">
        <f>Data5[[#This Row],[TOTAL CHELTUIELI EURO]]/Data5[[#This Row],[NUMĂRUL PERSOANELOR ÎNSCRISE ÎN LISTELE ELECTORALE]]</f>
        <v>1.0435417152728577</v>
      </c>
      <c r="V2138" s="41">
        <f>Data5[[#This Row],[TOTAL CHELTUIELI LEI]]/Data5[[#This Row],[NUMĂRUL PERSOANELOR CARE AU PARTICIPAT LA VOT]]</f>
        <v>9.2530519480519491</v>
      </c>
      <c r="W2138" s="41">
        <f>Data5[[#This Row],[TOTAL CHELTUIELI EURO]]/Data5[[#This Row],[NUMĂRUL PERSOANELOR CARE AU PARTICIPAT LA VOT]]</f>
        <v>1.9117480936451621</v>
      </c>
      <c r="X2138" s="43">
        <v>4.8400999999999996</v>
      </c>
      <c r="Y2138" s="114" t="s">
        <v>2892</v>
      </c>
      <c r="Z2138" s="44">
        <v>5</v>
      </c>
      <c r="AA2138" s="115" t="s">
        <v>3107</v>
      </c>
      <c r="AB2138" s="44">
        <v>1</v>
      </c>
      <c r="AC2138" s="45"/>
    </row>
    <row r="2139" spans="1:29" x14ac:dyDescent="0.2">
      <c r="A2139" s="37">
        <v>2138</v>
      </c>
      <c r="B2139" s="38" t="s">
        <v>432</v>
      </c>
      <c r="C2139" s="39" t="s">
        <v>1887</v>
      </c>
      <c r="D2139" s="40">
        <v>44101</v>
      </c>
      <c r="E2139" s="38">
        <v>1</v>
      </c>
      <c r="F2139" s="38"/>
      <c r="G2139" s="38" t="s">
        <v>2</v>
      </c>
      <c r="H2139" s="38" t="s">
        <v>2</v>
      </c>
      <c r="I2139" s="39">
        <v>6300</v>
      </c>
      <c r="J2139" s="39">
        <v>11647.63</v>
      </c>
      <c r="K2139" s="39">
        <v>0</v>
      </c>
      <c r="L2139" s="41">
        <f>SUM(Data5[[#This Row],[CHELTUIELI DE PERSONAL LEI]:[CHELTUIELI DE CAPITAL (ACTIVE NEFINANCIARE ) LEI]])</f>
        <v>17947.629999999997</v>
      </c>
      <c r="M2139" s="41">
        <f>Data5[[#This Row],[TOTAL CHELTUIELI LEI]]/Data5[[#This Row],[CURS VALUTAR EURO BNR 22 07 2020]]</f>
        <v>3708.1114026569699</v>
      </c>
      <c r="N2139" s="49">
        <v>6984</v>
      </c>
      <c r="O2139" s="54"/>
      <c r="P2139" s="54">
        <v>2566</v>
      </c>
      <c r="Q2139" s="54"/>
      <c r="R2139" s="54">
        <f>Data5[[#This Row],[PERSOANE ÎNSCRISE ÎN LISTELE ELECTORALE (TURUL 1)            ]]+Data5[[#This Row],[PERSOANE ÎNSCRISE ÎN LISTELE ELECTORALE (TURUL AL 2-LEA)]]</f>
        <v>6984</v>
      </c>
      <c r="S2139" s="54">
        <f>Data5[[#This Row],[PERSOANE CARE AU PARTICIPAT LA VOT (TURUL 1)]]+Data5[[#This Row],[PERSOANE CARE AU PARTICIPAT LA VOT  (TURUL AL 2-LEA)]]</f>
        <v>2566</v>
      </c>
      <c r="T2139" s="41">
        <f>Data5[[#This Row],[TOTAL CHELTUIELI LEI]]/Data5[[#This Row],[NUMĂRUL PERSOANELOR ÎNSCRISE ÎN LISTELE ELECTORALE]]</f>
        <v>2.5698210194730811</v>
      </c>
      <c r="U2139" s="41">
        <f>Data5[[#This Row],[TOTAL CHELTUIELI EURO]]/Data5[[#This Row],[NUMĂRUL PERSOANELOR ÎNSCRISE ÎN LISTELE ELECTORALE]]</f>
        <v>0.53094378617654203</v>
      </c>
      <c r="V2139" s="41">
        <f>Data5[[#This Row],[TOTAL CHELTUIELI LEI]]/Data5[[#This Row],[NUMĂRUL PERSOANELOR CARE AU PARTICIPAT LA VOT]]</f>
        <v>6.9943998441153532</v>
      </c>
      <c r="W2139" s="41">
        <f>Data5[[#This Row],[TOTAL CHELTUIELI EURO]]/Data5[[#This Row],[NUMĂRUL PERSOANELOR CARE AU PARTICIPAT LA VOT]]</f>
        <v>1.4450940774189283</v>
      </c>
      <c r="X2139" s="43">
        <v>4.8400999999999996</v>
      </c>
      <c r="Y2139" s="114" t="s">
        <v>2891</v>
      </c>
      <c r="Z2139" s="44">
        <v>2</v>
      </c>
      <c r="AA2139" s="115" t="s">
        <v>3105</v>
      </c>
      <c r="AB2139" s="44">
        <v>0</v>
      </c>
      <c r="AC2139" s="45"/>
    </row>
    <row r="2140" spans="1:29" x14ac:dyDescent="0.2">
      <c r="A2140" s="37">
        <v>2139</v>
      </c>
      <c r="B2140" s="38" t="s">
        <v>433</v>
      </c>
      <c r="C2140" s="39" t="s">
        <v>434</v>
      </c>
      <c r="D2140" s="40">
        <v>44101</v>
      </c>
      <c r="E2140" s="38">
        <v>1</v>
      </c>
      <c r="F2140" s="38"/>
      <c r="G2140" s="38" t="s">
        <v>2</v>
      </c>
      <c r="H2140" s="38" t="s">
        <v>2</v>
      </c>
      <c r="I2140" s="74">
        <v>10600</v>
      </c>
      <c r="J2140" s="75">
        <v>198238</v>
      </c>
      <c r="K2140" s="74">
        <v>0</v>
      </c>
      <c r="L2140" s="41">
        <f>SUM(Data5[[#This Row],[CHELTUIELI DE PERSONAL LEI]:[CHELTUIELI DE CAPITAL (ACTIVE NEFINANCIARE ) LEI]])</f>
        <v>208838</v>
      </c>
      <c r="M2140" s="41">
        <f>Data5[[#This Row],[TOTAL CHELTUIELI LEI]]/Data5[[#This Row],[CURS VALUTAR EURO BNR 22 07 2020]]</f>
        <v>43147.455631082004</v>
      </c>
      <c r="N2140" s="49">
        <v>71347</v>
      </c>
      <c r="O2140" s="54"/>
      <c r="P2140" s="54">
        <v>26350</v>
      </c>
      <c r="Q2140" s="54"/>
      <c r="R2140" s="54">
        <f>Data5[[#This Row],[PERSOANE ÎNSCRISE ÎN LISTELE ELECTORALE (TURUL 1)            ]]+Data5[[#This Row],[PERSOANE ÎNSCRISE ÎN LISTELE ELECTORALE (TURUL AL 2-LEA)]]</f>
        <v>71347</v>
      </c>
      <c r="S2140" s="54">
        <f>Data5[[#This Row],[PERSOANE CARE AU PARTICIPAT LA VOT (TURUL 1)]]+Data5[[#This Row],[PERSOANE CARE AU PARTICIPAT LA VOT  (TURUL AL 2-LEA)]]</f>
        <v>26350</v>
      </c>
      <c r="T2140" s="41">
        <f>Data5[[#This Row],[TOTAL CHELTUIELI LEI]]/Data5[[#This Row],[NUMĂRUL PERSOANELOR ÎNSCRISE ÎN LISTELE ELECTORALE]]</f>
        <v>2.9270747193294744</v>
      </c>
      <c r="U2140" s="41">
        <f>Data5[[#This Row],[TOTAL CHELTUIELI EURO]]/Data5[[#This Row],[NUMĂRUL PERSOANELOR ÎNSCRISE ÎN LISTELE ELECTORALE]]</f>
        <v>0.6047550090554894</v>
      </c>
      <c r="V2140" s="41">
        <f>Data5[[#This Row],[TOTAL CHELTUIELI LEI]]/Data5[[#This Row],[NUMĂRUL PERSOANELOR CARE AU PARTICIPAT LA VOT]]</f>
        <v>7.9255407969639471</v>
      </c>
      <c r="W2140" s="41">
        <f>Data5[[#This Row],[TOTAL CHELTUIELI EURO]]/Data5[[#This Row],[NUMĂRUL PERSOANELOR CARE AU PARTICIPAT LA VOT]]</f>
        <v>1.6374745970050097</v>
      </c>
      <c r="X2140" s="43">
        <v>4.8400999999999996</v>
      </c>
      <c r="Y2140" s="114" t="s">
        <v>2891</v>
      </c>
      <c r="Z2140" s="44">
        <v>2</v>
      </c>
      <c r="AA2140" s="115" t="s">
        <v>3105</v>
      </c>
      <c r="AB2140" s="44">
        <v>0</v>
      </c>
      <c r="AC2140" s="45"/>
    </row>
    <row r="2141" spans="1:29" x14ac:dyDescent="0.2">
      <c r="A2141" s="37">
        <v>2140</v>
      </c>
      <c r="B2141" s="38" t="s">
        <v>433</v>
      </c>
      <c r="C2141" s="39" t="s">
        <v>2784</v>
      </c>
      <c r="D2141" s="40">
        <v>44101</v>
      </c>
      <c r="E2141" s="38">
        <v>1</v>
      </c>
      <c r="F2141" s="38"/>
      <c r="G2141" s="38" t="s">
        <v>2</v>
      </c>
      <c r="H2141" s="38" t="s">
        <v>2</v>
      </c>
      <c r="I2141" s="74">
        <v>600</v>
      </c>
      <c r="J2141" s="75">
        <v>78206.289999999994</v>
      </c>
      <c r="K2141" s="74">
        <v>0</v>
      </c>
      <c r="L2141" s="41">
        <f>SUM(Data5[[#This Row],[CHELTUIELI DE PERSONAL LEI]:[CHELTUIELI DE CAPITAL (ACTIVE NEFINANCIARE ) LEI]])</f>
        <v>78806.289999999994</v>
      </c>
      <c r="M2141" s="41">
        <f>Data5[[#This Row],[TOTAL CHELTUIELI LEI]]/Data5[[#This Row],[CURS VALUTAR EURO BNR 22 07 2020]]</f>
        <v>16281.954918286812</v>
      </c>
      <c r="N2141" s="49">
        <v>7889</v>
      </c>
      <c r="O2141" s="54"/>
      <c r="P2141" s="54">
        <v>3770</v>
      </c>
      <c r="Q2141" s="54"/>
      <c r="R2141" s="54">
        <f>Data5[[#This Row],[PERSOANE ÎNSCRISE ÎN LISTELE ELECTORALE (TURUL 1)            ]]+Data5[[#This Row],[PERSOANE ÎNSCRISE ÎN LISTELE ELECTORALE (TURUL AL 2-LEA)]]</f>
        <v>7889</v>
      </c>
      <c r="S2141" s="54">
        <f>Data5[[#This Row],[PERSOANE CARE AU PARTICIPAT LA VOT (TURUL 1)]]+Data5[[#This Row],[PERSOANE CARE AU PARTICIPAT LA VOT  (TURUL AL 2-LEA)]]</f>
        <v>3770</v>
      </c>
      <c r="T2141" s="41">
        <f>Data5[[#This Row],[TOTAL CHELTUIELI LEI]]/Data5[[#This Row],[NUMĂRUL PERSOANELOR ÎNSCRISE ÎN LISTELE ELECTORALE]]</f>
        <v>9.9893890226898208</v>
      </c>
      <c r="U2141" s="41">
        <f>Data5[[#This Row],[TOTAL CHELTUIELI EURO]]/Data5[[#This Row],[NUMĂRUL PERSOANELOR ÎNSCRISE ÎN LISTELE ELECTORALE]]</f>
        <v>2.0638807096319955</v>
      </c>
      <c r="V2141" s="41">
        <f>Data5[[#This Row],[TOTAL CHELTUIELI LEI]]/Data5[[#This Row],[NUMĂRUL PERSOANELOR CARE AU PARTICIPAT LA VOT]]</f>
        <v>20.90352519893899</v>
      </c>
      <c r="W2141" s="41">
        <f>Data5[[#This Row],[TOTAL CHELTUIELI EURO]]/Data5[[#This Row],[NUMĂRUL PERSOANELOR CARE AU PARTICIPAT LA VOT]]</f>
        <v>4.3188209332325762</v>
      </c>
      <c r="X2141" s="43">
        <v>4.8400999999999996</v>
      </c>
      <c r="Y2141" s="114" t="s">
        <v>2887</v>
      </c>
      <c r="Z2141" s="44">
        <v>9</v>
      </c>
      <c r="AA2141" s="115" t="s">
        <v>3108</v>
      </c>
      <c r="AB2141" s="44">
        <v>2</v>
      </c>
      <c r="AC2141" s="45"/>
    </row>
    <row r="2142" spans="1:29" x14ac:dyDescent="0.2">
      <c r="A2142" s="37">
        <v>2141</v>
      </c>
      <c r="B2142" s="38" t="s">
        <v>433</v>
      </c>
      <c r="C2142" s="39" t="s">
        <v>2785</v>
      </c>
      <c r="D2142" s="40">
        <v>44101</v>
      </c>
      <c r="E2142" s="38">
        <v>1</v>
      </c>
      <c r="F2142" s="38"/>
      <c r="G2142" s="38" t="s">
        <v>2</v>
      </c>
      <c r="H2142" s="38" t="s">
        <v>2</v>
      </c>
      <c r="I2142" s="74">
        <v>135345</v>
      </c>
      <c r="J2142" s="75">
        <v>29664.43</v>
      </c>
      <c r="K2142" s="74">
        <v>0</v>
      </c>
      <c r="L2142" s="41">
        <f>SUM(Data5[[#This Row],[CHELTUIELI DE PERSONAL LEI]:[CHELTUIELI DE CAPITAL (ACTIVE NEFINANCIARE ) LEI]])</f>
        <v>165009.43</v>
      </c>
      <c r="M2142" s="41">
        <f>Data5[[#This Row],[TOTAL CHELTUIELI LEI]]/Data5[[#This Row],[CURS VALUTAR EURO BNR 22 07 2020]]</f>
        <v>34092.153054688955</v>
      </c>
      <c r="N2142" s="49">
        <v>4184</v>
      </c>
      <c r="O2142" s="54"/>
      <c r="P2142" s="54">
        <v>2115</v>
      </c>
      <c r="Q2142" s="54"/>
      <c r="R2142" s="54">
        <f>Data5[[#This Row],[PERSOANE ÎNSCRISE ÎN LISTELE ELECTORALE (TURUL 1)            ]]+Data5[[#This Row],[PERSOANE ÎNSCRISE ÎN LISTELE ELECTORALE (TURUL AL 2-LEA)]]</f>
        <v>4184</v>
      </c>
      <c r="S2142" s="54">
        <f>Data5[[#This Row],[PERSOANE CARE AU PARTICIPAT LA VOT (TURUL 1)]]+Data5[[#This Row],[PERSOANE CARE AU PARTICIPAT LA VOT  (TURUL AL 2-LEA)]]</f>
        <v>2115</v>
      </c>
      <c r="T2142" s="41">
        <f>Data5[[#This Row],[TOTAL CHELTUIELI LEI]]/Data5[[#This Row],[NUMĂRUL PERSOANELOR ÎNSCRISE ÎN LISTELE ELECTORALE]]</f>
        <v>39.438200286806882</v>
      </c>
      <c r="U2142" s="41">
        <f>Data5[[#This Row],[TOTAL CHELTUIELI EURO]]/Data5[[#This Row],[NUMĂRUL PERSOANELOR ÎNSCRISE ÎN LISTELE ELECTORALE]]</f>
        <v>8.148220137353956</v>
      </c>
      <c r="V2142" s="41">
        <f>Data5[[#This Row],[TOTAL CHELTUIELI LEI]]/Data5[[#This Row],[NUMĂRUL PERSOANELOR CARE AU PARTICIPAT LA VOT]]</f>
        <v>78.018643026004725</v>
      </c>
      <c r="W2142" s="41">
        <f>Data5[[#This Row],[TOTAL CHELTUIELI EURO]]/Data5[[#This Row],[NUMĂRUL PERSOANELOR CARE AU PARTICIPAT LA VOT]]</f>
        <v>16.119221302453408</v>
      </c>
      <c r="X2142" s="43">
        <v>4.8400999999999996</v>
      </c>
      <c r="Y2142" s="114" t="s">
        <v>2927</v>
      </c>
      <c r="Z2142" s="44">
        <v>39</v>
      </c>
      <c r="AA2142" s="115" t="s">
        <v>3112</v>
      </c>
      <c r="AB2142" s="44">
        <v>8</v>
      </c>
      <c r="AC2142" s="45"/>
    </row>
    <row r="2143" spans="1:29" x14ac:dyDescent="0.2">
      <c r="A2143" s="37">
        <v>2142</v>
      </c>
      <c r="B2143" s="38" t="s">
        <v>433</v>
      </c>
      <c r="C2143" s="39" t="s">
        <v>2786</v>
      </c>
      <c r="D2143" s="40">
        <v>44101</v>
      </c>
      <c r="E2143" s="38">
        <v>1</v>
      </c>
      <c r="F2143" s="38"/>
      <c r="G2143" s="38" t="s">
        <v>2</v>
      </c>
      <c r="H2143" s="38" t="s">
        <v>2</v>
      </c>
      <c r="I2143" s="41">
        <v>1400</v>
      </c>
      <c r="J2143" s="65">
        <v>45946</v>
      </c>
      <c r="K2143" s="41">
        <v>0</v>
      </c>
      <c r="L2143" s="41">
        <f>SUM(Data5[[#This Row],[CHELTUIELI DE PERSONAL LEI]:[CHELTUIELI DE CAPITAL (ACTIVE NEFINANCIARE ) LEI]])</f>
        <v>47346</v>
      </c>
      <c r="M2143" s="41">
        <f>Data5[[#This Row],[TOTAL CHELTUIELI LEI]]/Data5[[#This Row],[CURS VALUTAR EURO BNR 22 07 2020]]</f>
        <v>9782.0292969153543</v>
      </c>
      <c r="N2143" s="49">
        <v>8893</v>
      </c>
      <c r="O2143" s="54"/>
      <c r="P2143" s="54">
        <v>3665</v>
      </c>
      <c r="Q2143" s="54"/>
      <c r="R2143" s="54">
        <f>Data5[[#This Row],[PERSOANE ÎNSCRISE ÎN LISTELE ELECTORALE (TURUL 1)            ]]+Data5[[#This Row],[PERSOANE ÎNSCRISE ÎN LISTELE ELECTORALE (TURUL AL 2-LEA)]]</f>
        <v>8893</v>
      </c>
      <c r="S2143" s="54">
        <f>Data5[[#This Row],[PERSOANE CARE AU PARTICIPAT LA VOT (TURUL 1)]]+Data5[[#This Row],[PERSOANE CARE AU PARTICIPAT LA VOT  (TURUL AL 2-LEA)]]</f>
        <v>3665</v>
      </c>
      <c r="T2143" s="41">
        <f>Data5[[#This Row],[TOTAL CHELTUIELI LEI]]/Data5[[#This Row],[NUMĂRUL PERSOANELOR ÎNSCRISE ÎN LISTELE ELECTORALE]]</f>
        <v>5.3239626672663896</v>
      </c>
      <c r="U2143" s="41">
        <f>Data5[[#This Row],[TOTAL CHELTUIELI EURO]]/Data5[[#This Row],[NUMĂRUL PERSOANELOR ÎNSCRISE ÎN LISTELE ELECTORALE]]</f>
        <v>1.0999695599814858</v>
      </c>
      <c r="V2143" s="41">
        <f>Data5[[#This Row],[TOTAL CHELTUIELI LEI]]/Data5[[#This Row],[NUMĂRUL PERSOANELOR CARE AU PARTICIPAT LA VOT]]</f>
        <v>12.918417462482946</v>
      </c>
      <c r="W2143" s="41">
        <f>Data5[[#This Row],[TOTAL CHELTUIELI EURO]]/Data5[[#This Row],[NUMĂRUL PERSOANELOR CARE AU PARTICIPAT LA VOT]]</f>
        <v>2.6690393716003693</v>
      </c>
      <c r="X2143" s="43">
        <v>4.8400999999999996</v>
      </c>
      <c r="Y2143" s="114" t="s">
        <v>2892</v>
      </c>
      <c r="Z2143" s="44">
        <v>5</v>
      </c>
      <c r="AA2143" s="115" t="s">
        <v>3107</v>
      </c>
      <c r="AB2143" s="44">
        <v>1</v>
      </c>
      <c r="AC2143" s="45"/>
    </row>
    <row r="2144" spans="1:29" x14ac:dyDescent="0.2">
      <c r="A2144" s="37">
        <v>2143</v>
      </c>
      <c r="B2144" s="38" t="s">
        <v>433</v>
      </c>
      <c r="C2144" s="39" t="s">
        <v>2787</v>
      </c>
      <c r="D2144" s="40">
        <v>44101</v>
      </c>
      <c r="E2144" s="38">
        <v>1</v>
      </c>
      <c r="F2144" s="38"/>
      <c r="G2144" s="38" t="s">
        <v>2</v>
      </c>
      <c r="H2144" s="38" t="s">
        <v>2</v>
      </c>
      <c r="I2144" s="74">
        <v>2880</v>
      </c>
      <c r="J2144" s="75">
        <v>13055.58</v>
      </c>
      <c r="K2144" s="74">
        <v>0</v>
      </c>
      <c r="L2144" s="41">
        <f>SUM(Data5[[#This Row],[CHELTUIELI DE PERSONAL LEI]:[CHELTUIELI DE CAPITAL (ACTIVE NEFINANCIARE ) LEI]])</f>
        <v>15935.58</v>
      </c>
      <c r="M2144" s="41">
        <f>Data5[[#This Row],[TOTAL CHELTUIELI LEI]]/Data5[[#This Row],[CURS VALUTAR EURO BNR 22 07 2020]]</f>
        <v>3292.4071816698006</v>
      </c>
      <c r="N2144" s="49">
        <v>3347</v>
      </c>
      <c r="O2144" s="54"/>
      <c r="P2144" s="54">
        <v>1670</v>
      </c>
      <c r="Q2144" s="54"/>
      <c r="R2144" s="54">
        <f>Data5[[#This Row],[PERSOANE ÎNSCRISE ÎN LISTELE ELECTORALE (TURUL 1)            ]]+Data5[[#This Row],[PERSOANE ÎNSCRISE ÎN LISTELE ELECTORALE (TURUL AL 2-LEA)]]</f>
        <v>3347</v>
      </c>
      <c r="S2144" s="54">
        <f>Data5[[#This Row],[PERSOANE CARE AU PARTICIPAT LA VOT (TURUL 1)]]+Data5[[#This Row],[PERSOANE CARE AU PARTICIPAT LA VOT  (TURUL AL 2-LEA)]]</f>
        <v>1670</v>
      </c>
      <c r="T2144" s="41">
        <f>Data5[[#This Row],[TOTAL CHELTUIELI LEI]]/Data5[[#This Row],[NUMĂRUL PERSOANELOR ÎNSCRISE ÎN LISTELE ELECTORALE]]</f>
        <v>4.7611532715864957</v>
      </c>
      <c r="U2144" s="41">
        <f>Data5[[#This Row],[TOTAL CHELTUIELI EURO]]/Data5[[#This Row],[NUMĂRUL PERSOANELOR ÎNSCRISE ÎN LISTELE ELECTORALE]]</f>
        <v>0.98368902948007186</v>
      </c>
      <c r="V2144" s="41">
        <f>Data5[[#This Row],[TOTAL CHELTUIELI LEI]]/Data5[[#This Row],[NUMĂRUL PERSOANELOR CARE AU PARTICIPAT LA VOT]]</f>
        <v>9.5422634730538913</v>
      </c>
      <c r="W2144" s="41">
        <f>Data5[[#This Row],[TOTAL CHELTUIELI EURO]]/Data5[[#This Row],[NUMĂRUL PERSOANELOR CARE AU PARTICIPAT LA VOT]]</f>
        <v>1.9715013063891023</v>
      </c>
      <c r="X2144" s="43">
        <v>4.8400999999999996</v>
      </c>
      <c r="Y2144" s="114" t="s">
        <v>2895</v>
      </c>
      <c r="Z2144" s="44">
        <v>4</v>
      </c>
      <c r="AA2144" s="115" t="s">
        <v>3105</v>
      </c>
      <c r="AB2144" s="44">
        <v>0</v>
      </c>
      <c r="AC2144" s="45"/>
    </row>
    <row r="2145" spans="1:29" x14ac:dyDescent="0.2">
      <c r="A2145" s="37">
        <v>2144</v>
      </c>
      <c r="B2145" s="38" t="s">
        <v>433</v>
      </c>
      <c r="C2145" s="39" t="s">
        <v>435</v>
      </c>
      <c r="D2145" s="40">
        <v>44101</v>
      </c>
      <c r="E2145" s="38">
        <v>1</v>
      </c>
      <c r="F2145" s="38"/>
      <c r="G2145" s="38" t="s">
        <v>2</v>
      </c>
      <c r="H2145" s="38" t="s">
        <v>2</v>
      </c>
      <c r="I2145" s="74">
        <v>23782</v>
      </c>
      <c r="J2145" s="75">
        <v>31301</v>
      </c>
      <c r="K2145" s="74">
        <v>0</v>
      </c>
      <c r="L2145" s="41">
        <f>SUM(Data5[[#This Row],[CHELTUIELI DE PERSONAL LEI]:[CHELTUIELI DE CAPITAL (ACTIVE NEFINANCIARE ) LEI]])</f>
        <v>55083</v>
      </c>
      <c r="M2145" s="41">
        <f>Data5[[#This Row],[TOTAL CHELTUIELI LEI]]/Data5[[#This Row],[CURS VALUTAR EURO BNR 22 07 2020]]</f>
        <v>11380.5499886366</v>
      </c>
      <c r="N2145" s="49">
        <v>3711</v>
      </c>
      <c r="O2145" s="54"/>
      <c r="P2145" s="54">
        <v>2638</v>
      </c>
      <c r="Q2145" s="54"/>
      <c r="R2145" s="54">
        <f>Data5[[#This Row],[PERSOANE ÎNSCRISE ÎN LISTELE ELECTORALE (TURUL 1)            ]]+Data5[[#This Row],[PERSOANE ÎNSCRISE ÎN LISTELE ELECTORALE (TURUL AL 2-LEA)]]</f>
        <v>3711</v>
      </c>
      <c r="S2145" s="54">
        <f>Data5[[#This Row],[PERSOANE CARE AU PARTICIPAT LA VOT (TURUL 1)]]+Data5[[#This Row],[PERSOANE CARE AU PARTICIPAT LA VOT  (TURUL AL 2-LEA)]]</f>
        <v>2638</v>
      </c>
      <c r="T2145" s="41">
        <f>Data5[[#This Row],[TOTAL CHELTUIELI LEI]]/Data5[[#This Row],[NUMĂRUL PERSOANELOR ÎNSCRISE ÎN LISTELE ELECTORALE]]</f>
        <v>14.843168957154406</v>
      </c>
      <c r="U2145" s="41">
        <f>Data5[[#This Row],[TOTAL CHELTUIELI EURO]]/Data5[[#This Row],[NUMĂRUL PERSOANELOR ÎNSCRISE ÎN LISTELE ELECTORALE]]</f>
        <v>3.0667070839764481</v>
      </c>
      <c r="V2145" s="41">
        <f>Data5[[#This Row],[TOTAL CHELTUIELI LEI]]/Data5[[#This Row],[NUMĂRUL PERSOANELOR CARE AU PARTICIPAT LA VOT]]</f>
        <v>20.880591357088704</v>
      </c>
      <c r="W2145" s="41">
        <f>Data5[[#This Row],[TOTAL CHELTUIELI EURO]]/Data5[[#This Row],[NUMĂRUL PERSOANELOR CARE AU PARTICIPAT LA VOT]]</f>
        <v>4.314082634054814</v>
      </c>
      <c r="X2145" s="43">
        <v>4.8400999999999996</v>
      </c>
      <c r="Y2145" s="114" t="s">
        <v>2885</v>
      </c>
      <c r="Z2145" s="44">
        <v>14</v>
      </c>
      <c r="AA2145" s="115" t="s">
        <v>3106</v>
      </c>
      <c r="AB2145" s="44">
        <v>3</v>
      </c>
      <c r="AC2145" s="45"/>
    </row>
    <row r="2146" spans="1:29" x14ac:dyDescent="0.2">
      <c r="A2146" s="37">
        <v>2145</v>
      </c>
      <c r="B2146" s="38" t="s">
        <v>433</v>
      </c>
      <c r="C2146" s="39" t="s">
        <v>436</v>
      </c>
      <c r="D2146" s="40">
        <v>44101</v>
      </c>
      <c r="E2146" s="38">
        <v>1</v>
      </c>
      <c r="F2146" s="38"/>
      <c r="G2146" s="38" t="s">
        <v>2</v>
      </c>
      <c r="H2146" s="38" t="s">
        <v>2</v>
      </c>
      <c r="I2146" s="74">
        <v>1500</v>
      </c>
      <c r="J2146" s="75">
        <v>7019.2</v>
      </c>
      <c r="K2146" s="74">
        <v>0</v>
      </c>
      <c r="L2146" s="41">
        <f>SUM(Data5[[#This Row],[CHELTUIELI DE PERSONAL LEI]:[CHELTUIELI DE CAPITAL (ACTIVE NEFINANCIARE ) LEI]])</f>
        <v>8519.2000000000007</v>
      </c>
      <c r="M2146" s="41">
        <f>Data5[[#This Row],[TOTAL CHELTUIELI LEI]]/Data5[[#This Row],[CURS VALUTAR EURO BNR 22 07 2020]]</f>
        <v>1760.1289229561376</v>
      </c>
      <c r="N2146" s="49">
        <v>1289</v>
      </c>
      <c r="O2146" s="54"/>
      <c r="P2146" s="54">
        <v>992</v>
      </c>
      <c r="Q2146" s="54"/>
      <c r="R2146" s="54">
        <f>Data5[[#This Row],[PERSOANE ÎNSCRISE ÎN LISTELE ELECTORALE (TURUL 1)            ]]+Data5[[#This Row],[PERSOANE ÎNSCRISE ÎN LISTELE ELECTORALE (TURUL AL 2-LEA)]]</f>
        <v>1289</v>
      </c>
      <c r="S2146" s="54">
        <f>Data5[[#This Row],[PERSOANE CARE AU PARTICIPAT LA VOT (TURUL 1)]]+Data5[[#This Row],[PERSOANE CARE AU PARTICIPAT LA VOT  (TURUL AL 2-LEA)]]</f>
        <v>992</v>
      </c>
      <c r="T2146" s="41">
        <f>Data5[[#This Row],[TOTAL CHELTUIELI LEI]]/Data5[[#This Row],[NUMĂRUL PERSOANELOR ÎNSCRISE ÎN LISTELE ELECTORALE]]</f>
        <v>6.6091543832428243</v>
      </c>
      <c r="U2146" s="41">
        <f>Data5[[#This Row],[TOTAL CHELTUIELI EURO]]/Data5[[#This Row],[NUMĂRUL PERSOANELOR ÎNSCRISE ÎN LISTELE ELECTORALE]]</f>
        <v>1.3654995523321471</v>
      </c>
      <c r="V2146" s="41">
        <f>Data5[[#This Row],[TOTAL CHELTUIELI LEI]]/Data5[[#This Row],[NUMĂRUL PERSOANELOR CARE AU PARTICIPAT LA VOT]]</f>
        <v>8.5879032258064516</v>
      </c>
      <c r="W2146" s="41">
        <f>Data5[[#This Row],[TOTAL CHELTUIELI EURO]]/Data5[[#This Row],[NUMĂRUL PERSOANELOR CARE AU PARTICIPAT LA VOT]]</f>
        <v>1.7743235110444935</v>
      </c>
      <c r="X2146" s="43">
        <v>4.8400999999999996</v>
      </c>
      <c r="Y2146" s="114" t="s">
        <v>2889</v>
      </c>
      <c r="Z2146" s="44">
        <v>6</v>
      </c>
      <c r="AA2146" s="115" t="s">
        <v>3107</v>
      </c>
      <c r="AB2146" s="44">
        <v>1</v>
      </c>
      <c r="AC2146" s="45"/>
    </row>
    <row r="2147" spans="1:29" x14ac:dyDescent="0.2">
      <c r="A2147" s="37">
        <v>2146</v>
      </c>
      <c r="B2147" s="38" t="s">
        <v>433</v>
      </c>
      <c r="C2147" s="39" t="s">
        <v>437</v>
      </c>
      <c r="D2147" s="40">
        <v>44101</v>
      </c>
      <c r="E2147" s="38">
        <v>1</v>
      </c>
      <c r="F2147" s="38"/>
      <c r="G2147" s="38" t="s">
        <v>2</v>
      </c>
      <c r="H2147" s="38" t="s">
        <v>2</v>
      </c>
      <c r="I2147" s="74">
        <v>600</v>
      </c>
      <c r="J2147" s="75">
        <v>29421.84</v>
      </c>
      <c r="K2147" s="74">
        <v>0</v>
      </c>
      <c r="L2147" s="41">
        <f>SUM(Data5[[#This Row],[CHELTUIELI DE PERSONAL LEI]:[CHELTUIELI DE CAPITAL (ACTIVE NEFINANCIARE ) LEI]])</f>
        <v>30021.84</v>
      </c>
      <c r="M2147" s="41">
        <f>Data5[[#This Row],[TOTAL CHELTUIELI LEI]]/Data5[[#This Row],[CURS VALUTAR EURO BNR 22 07 2020]]</f>
        <v>6202.7313485258574</v>
      </c>
      <c r="N2147" s="49">
        <v>1473</v>
      </c>
      <c r="O2147" s="54"/>
      <c r="P2147" s="54">
        <v>825</v>
      </c>
      <c r="Q2147" s="54"/>
      <c r="R2147" s="54">
        <f>Data5[[#This Row],[PERSOANE ÎNSCRISE ÎN LISTELE ELECTORALE (TURUL 1)            ]]+Data5[[#This Row],[PERSOANE ÎNSCRISE ÎN LISTELE ELECTORALE (TURUL AL 2-LEA)]]</f>
        <v>1473</v>
      </c>
      <c r="S2147" s="54">
        <f>Data5[[#This Row],[PERSOANE CARE AU PARTICIPAT LA VOT (TURUL 1)]]+Data5[[#This Row],[PERSOANE CARE AU PARTICIPAT LA VOT  (TURUL AL 2-LEA)]]</f>
        <v>825</v>
      </c>
      <c r="T2147" s="41">
        <f>Data5[[#This Row],[TOTAL CHELTUIELI LEI]]/Data5[[#This Row],[NUMĂRUL PERSOANELOR ÎNSCRISE ÎN LISTELE ELECTORALE]]</f>
        <v>20.381425661914459</v>
      </c>
      <c r="U2147" s="41">
        <f>Data5[[#This Row],[TOTAL CHELTUIELI EURO]]/Data5[[#This Row],[NUMĂRUL PERSOANELOR ÎNSCRISE ÎN LISTELE ELECTORALE]]</f>
        <v>4.2109513567724761</v>
      </c>
      <c r="V2147" s="41">
        <f>Data5[[#This Row],[TOTAL CHELTUIELI LEI]]/Data5[[#This Row],[NUMĂRUL PERSOANELOR CARE AU PARTICIPAT LA VOT]]</f>
        <v>36.390109090909093</v>
      </c>
      <c r="W2147" s="41">
        <f>Data5[[#This Row],[TOTAL CHELTUIELI EURO]]/Data5[[#This Row],[NUMĂRUL PERSOANELOR CARE AU PARTICIPAT LA VOT]]</f>
        <v>7.5184622406374029</v>
      </c>
      <c r="X2147" s="43">
        <v>4.8400999999999996</v>
      </c>
      <c r="Y2147" s="114" t="s">
        <v>2911</v>
      </c>
      <c r="Z2147" s="44">
        <v>20</v>
      </c>
      <c r="AA2147" s="115" t="s">
        <v>3110</v>
      </c>
      <c r="AB2147" s="44">
        <v>4</v>
      </c>
      <c r="AC2147" s="45"/>
    </row>
    <row r="2148" spans="1:29" x14ac:dyDescent="0.2">
      <c r="A2148" s="37">
        <v>2147</v>
      </c>
      <c r="B2148" s="38" t="s">
        <v>433</v>
      </c>
      <c r="C2148" s="39" t="s">
        <v>438</v>
      </c>
      <c r="D2148" s="40">
        <v>44101</v>
      </c>
      <c r="E2148" s="38">
        <v>1</v>
      </c>
      <c r="F2148" s="38"/>
      <c r="G2148" s="38" t="s">
        <v>2</v>
      </c>
      <c r="H2148" s="38" t="s">
        <v>2</v>
      </c>
      <c r="I2148" s="74">
        <v>20</v>
      </c>
      <c r="J2148" s="75">
        <v>3172</v>
      </c>
      <c r="K2148" s="74">
        <v>0</v>
      </c>
      <c r="L2148" s="41">
        <f>SUM(Data5[[#This Row],[CHELTUIELI DE PERSONAL LEI]:[CHELTUIELI DE CAPITAL (ACTIVE NEFINANCIARE ) LEI]])</f>
        <v>3192</v>
      </c>
      <c r="M2148" s="41">
        <f>Data5[[#This Row],[TOTAL CHELTUIELI LEI]]/Data5[[#This Row],[CURS VALUTAR EURO BNR 22 07 2020]]</f>
        <v>659.49050639449604</v>
      </c>
      <c r="N2148" s="49">
        <v>641</v>
      </c>
      <c r="O2148" s="54"/>
      <c r="P2148" s="54">
        <v>368</v>
      </c>
      <c r="Q2148" s="54"/>
      <c r="R2148" s="54">
        <f>Data5[[#This Row],[PERSOANE ÎNSCRISE ÎN LISTELE ELECTORALE (TURUL 1)            ]]+Data5[[#This Row],[PERSOANE ÎNSCRISE ÎN LISTELE ELECTORALE (TURUL AL 2-LEA)]]</f>
        <v>641</v>
      </c>
      <c r="S2148" s="54">
        <f>Data5[[#This Row],[PERSOANE CARE AU PARTICIPAT LA VOT (TURUL 1)]]+Data5[[#This Row],[PERSOANE CARE AU PARTICIPAT LA VOT  (TURUL AL 2-LEA)]]</f>
        <v>368</v>
      </c>
      <c r="T2148" s="41">
        <f>Data5[[#This Row],[TOTAL CHELTUIELI LEI]]/Data5[[#This Row],[NUMĂRUL PERSOANELOR ÎNSCRISE ÎN LISTELE ELECTORALE]]</f>
        <v>4.9797191887675503</v>
      </c>
      <c r="U2148" s="41">
        <f>Data5[[#This Row],[TOTAL CHELTUIELI EURO]]/Data5[[#This Row],[NUMĂRUL PERSOANELOR ÎNSCRISE ÎN LISTELE ELECTORALE]]</f>
        <v>1.0288463438291671</v>
      </c>
      <c r="V2148" s="41">
        <f>Data5[[#This Row],[TOTAL CHELTUIELI LEI]]/Data5[[#This Row],[NUMĂRUL PERSOANELOR CARE AU PARTICIPAT LA VOT]]</f>
        <v>8.6739130434782616</v>
      </c>
      <c r="W2148" s="41">
        <f>Data5[[#This Row],[TOTAL CHELTUIELI EURO]]/Data5[[#This Row],[NUMĂRUL PERSOANELOR CARE AU PARTICIPAT LA VOT]]</f>
        <v>1.792093767376348</v>
      </c>
      <c r="X2148" s="43">
        <v>4.8400999999999996</v>
      </c>
      <c r="Y2148" s="114" t="s">
        <v>2895</v>
      </c>
      <c r="Z2148" s="44">
        <v>4</v>
      </c>
      <c r="AA2148" s="115" t="s">
        <v>3107</v>
      </c>
      <c r="AB2148" s="44">
        <v>1</v>
      </c>
      <c r="AC2148" s="45"/>
    </row>
    <row r="2149" spans="1:29" x14ac:dyDescent="0.2">
      <c r="A2149" s="37">
        <v>2148</v>
      </c>
      <c r="B2149" s="38" t="s">
        <v>433</v>
      </c>
      <c r="C2149" s="39" t="s">
        <v>439</v>
      </c>
      <c r="D2149" s="40">
        <v>44101</v>
      </c>
      <c r="E2149" s="38">
        <v>1</v>
      </c>
      <c r="F2149" s="38"/>
      <c r="G2149" s="38" t="s">
        <v>2</v>
      </c>
      <c r="H2149" s="38" t="s">
        <v>2</v>
      </c>
      <c r="I2149" s="74">
        <v>0</v>
      </c>
      <c r="J2149" s="75">
        <v>4837</v>
      </c>
      <c r="K2149" s="74">
        <v>0</v>
      </c>
      <c r="L2149" s="41">
        <f>SUM(Data5[[#This Row],[CHELTUIELI DE PERSONAL LEI]:[CHELTUIELI DE CAPITAL (ACTIVE NEFINANCIARE ) LEI]])</f>
        <v>4837</v>
      </c>
      <c r="M2149" s="41">
        <f>Data5[[#This Row],[TOTAL CHELTUIELI LEI]]/Data5[[#This Row],[CURS VALUTAR EURO BNR 22 07 2020]]</f>
        <v>999.35951736534378</v>
      </c>
      <c r="N2149" s="49">
        <v>2488</v>
      </c>
      <c r="O2149" s="54"/>
      <c r="P2149" s="54">
        <v>1003</v>
      </c>
      <c r="Q2149" s="54"/>
      <c r="R2149" s="54">
        <f>Data5[[#This Row],[PERSOANE ÎNSCRISE ÎN LISTELE ELECTORALE (TURUL 1)            ]]+Data5[[#This Row],[PERSOANE ÎNSCRISE ÎN LISTELE ELECTORALE (TURUL AL 2-LEA)]]</f>
        <v>2488</v>
      </c>
      <c r="S2149" s="54">
        <f>Data5[[#This Row],[PERSOANE CARE AU PARTICIPAT LA VOT (TURUL 1)]]+Data5[[#This Row],[PERSOANE CARE AU PARTICIPAT LA VOT  (TURUL AL 2-LEA)]]</f>
        <v>1003</v>
      </c>
      <c r="T2149" s="41">
        <f>Data5[[#This Row],[TOTAL CHELTUIELI LEI]]/Data5[[#This Row],[NUMĂRUL PERSOANELOR ÎNSCRISE ÎN LISTELE ELECTORALE]]</f>
        <v>1.9441318327974277</v>
      </c>
      <c r="U2149" s="41">
        <f>Data5[[#This Row],[TOTAL CHELTUIELI EURO]]/Data5[[#This Row],[NUMĂRUL PERSOANELOR ÎNSCRISE ÎN LISTELE ELECTORALE]]</f>
        <v>0.4016718317384822</v>
      </c>
      <c r="V2149" s="41">
        <f>Data5[[#This Row],[TOTAL CHELTUIELI LEI]]/Data5[[#This Row],[NUMĂRUL PERSOANELOR CARE AU PARTICIPAT LA VOT]]</f>
        <v>4.8225324027916248</v>
      </c>
      <c r="W2149" s="41">
        <f>Data5[[#This Row],[TOTAL CHELTUIELI EURO]]/Data5[[#This Row],[NUMĂRUL PERSOANELOR CARE AU PARTICIPAT LA VOT]]</f>
        <v>0.99637040614690309</v>
      </c>
      <c r="X2149" s="43">
        <v>4.8400999999999996</v>
      </c>
      <c r="Y2149" s="114" t="s">
        <v>2894</v>
      </c>
      <c r="Z2149" s="44">
        <v>1</v>
      </c>
      <c r="AA2149" s="115" t="s">
        <v>3105</v>
      </c>
      <c r="AB2149" s="44">
        <v>0</v>
      </c>
      <c r="AC2149" s="45"/>
    </row>
    <row r="2150" spans="1:29" x14ac:dyDescent="0.2">
      <c r="A2150" s="37">
        <v>2149</v>
      </c>
      <c r="B2150" s="38" t="s">
        <v>433</v>
      </c>
      <c r="C2150" s="39" t="s">
        <v>440</v>
      </c>
      <c r="D2150" s="40">
        <v>44101</v>
      </c>
      <c r="E2150" s="38">
        <v>1</v>
      </c>
      <c r="F2150" s="38"/>
      <c r="G2150" s="38" t="s">
        <v>2</v>
      </c>
      <c r="H2150" s="38" t="s">
        <v>2</v>
      </c>
      <c r="I2150" s="74">
        <v>2500</v>
      </c>
      <c r="J2150" s="75">
        <v>27143</v>
      </c>
      <c r="K2150" s="74">
        <v>0</v>
      </c>
      <c r="L2150" s="41">
        <f>SUM(Data5[[#This Row],[CHELTUIELI DE PERSONAL LEI]:[CHELTUIELI DE CAPITAL (ACTIVE NEFINANCIARE ) LEI]])</f>
        <v>29643</v>
      </c>
      <c r="M2150" s="41">
        <f>Data5[[#This Row],[TOTAL CHELTUIELI LEI]]/Data5[[#This Row],[CURS VALUTAR EURO BNR 22 07 2020]]</f>
        <v>6124.4602384248265</v>
      </c>
      <c r="N2150" s="49">
        <v>2190</v>
      </c>
      <c r="O2150" s="54"/>
      <c r="P2150" s="54">
        <v>1367</v>
      </c>
      <c r="Q2150" s="54"/>
      <c r="R2150" s="54">
        <f>Data5[[#This Row],[PERSOANE ÎNSCRISE ÎN LISTELE ELECTORALE (TURUL 1)            ]]+Data5[[#This Row],[PERSOANE ÎNSCRISE ÎN LISTELE ELECTORALE (TURUL AL 2-LEA)]]</f>
        <v>2190</v>
      </c>
      <c r="S2150" s="54">
        <f>Data5[[#This Row],[PERSOANE CARE AU PARTICIPAT LA VOT (TURUL 1)]]+Data5[[#This Row],[PERSOANE CARE AU PARTICIPAT LA VOT  (TURUL AL 2-LEA)]]</f>
        <v>1367</v>
      </c>
      <c r="T2150" s="41">
        <f>Data5[[#This Row],[TOTAL CHELTUIELI LEI]]/Data5[[#This Row],[NUMĂRUL PERSOANELOR ÎNSCRISE ÎN LISTELE ELECTORALE]]</f>
        <v>13.535616438356165</v>
      </c>
      <c r="U2150" s="41">
        <f>Data5[[#This Row],[TOTAL CHELTUIELI EURO]]/Data5[[#This Row],[NUMĂRUL PERSOANELOR ÎNSCRISE ÎN LISTELE ELECTORALE]]</f>
        <v>2.7965571864953547</v>
      </c>
      <c r="V2150" s="41">
        <f>Data5[[#This Row],[TOTAL CHELTUIELI LEI]]/Data5[[#This Row],[NUMĂRUL PERSOANELOR CARE AU PARTICIPAT LA VOT]]</f>
        <v>21.684711046086321</v>
      </c>
      <c r="W2150" s="41">
        <f>Data5[[#This Row],[TOTAL CHELTUIELI EURO]]/Data5[[#This Row],[NUMĂRUL PERSOANELOR CARE AU PARTICIPAT LA VOT]]</f>
        <v>4.4802196330832675</v>
      </c>
      <c r="X2150" s="43">
        <v>4.8400999999999996</v>
      </c>
      <c r="Y2150" s="114" t="s">
        <v>2906</v>
      </c>
      <c r="Z2150" s="44">
        <v>13</v>
      </c>
      <c r="AA2150" s="115" t="s">
        <v>3108</v>
      </c>
      <c r="AB2150" s="44">
        <v>2</v>
      </c>
      <c r="AC2150" s="45"/>
    </row>
    <row r="2151" spans="1:29" x14ac:dyDescent="0.2">
      <c r="A2151" s="37">
        <v>2150</v>
      </c>
      <c r="B2151" s="38" t="s">
        <v>433</v>
      </c>
      <c r="C2151" s="39" t="s">
        <v>441</v>
      </c>
      <c r="D2151" s="40">
        <v>44101</v>
      </c>
      <c r="E2151" s="38">
        <v>1</v>
      </c>
      <c r="F2151" s="38"/>
      <c r="G2151" s="38" t="s">
        <v>2</v>
      </c>
      <c r="H2151" s="38" t="s">
        <v>2</v>
      </c>
      <c r="I2151" s="74">
        <v>1000</v>
      </c>
      <c r="J2151" s="75">
        <v>14773.4</v>
      </c>
      <c r="K2151" s="74">
        <v>0</v>
      </c>
      <c r="L2151" s="41">
        <f>SUM(Data5[[#This Row],[CHELTUIELI DE PERSONAL LEI]:[CHELTUIELI DE CAPITAL (ACTIVE NEFINANCIARE ) LEI]])</f>
        <v>15773.4</v>
      </c>
      <c r="M2151" s="41">
        <f>Data5[[#This Row],[TOTAL CHELTUIELI LEI]]/Data5[[#This Row],[CURS VALUTAR EURO BNR 22 07 2020]]</f>
        <v>3258.8996095122002</v>
      </c>
      <c r="N2151" s="49">
        <v>2004</v>
      </c>
      <c r="O2151" s="54"/>
      <c r="P2151" s="54">
        <v>1094</v>
      </c>
      <c r="Q2151" s="54"/>
      <c r="R2151" s="54">
        <f>Data5[[#This Row],[PERSOANE ÎNSCRISE ÎN LISTELE ELECTORALE (TURUL 1)            ]]+Data5[[#This Row],[PERSOANE ÎNSCRISE ÎN LISTELE ELECTORALE (TURUL AL 2-LEA)]]</f>
        <v>2004</v>
      </c>
      <c r="S2151" s="54">
        <f>Data5[[#This Row],[PERSOANE CARE AU PARTICIPAT LA VOT (TURUL 1)]]+Data5[[#This Row],[PERSOANE CARE AU PARTICIPAT LA VOT  (TURUL AL 2-LEA)]]</f>
        <v>1094</v>
      </c>
      <c r="T2151" s="41">
        <f>Data5[[#This Row],[TOTAL CHELTUIELI LEI]]/Data5[[#This Row],[NUMĂRUL PERSOANELOR ÎNSCRISE ÎN LISTELE ELECTORALE]]</f>
        <v>7.8709580838323348</v>
      </c>
      <c r="U2151" s="41">
        <f>Data5[[#This Row],[TOTAL CHELTUIELI EURO]]/Data5[[#This Row],[NUMĂRUL PERSOANELOR ÎNSCRISE ÎN LISTELE ELECTORALE]]</f>
        <v>1.6261974099362277</v>
      </c>
      <c r="V2151" s="41">
        <f>Data5[[#This Row],[TOTAL CHELTUIELI LEI]]/Data5[[#This Row],[NUMĂRUL PERSOANELOR CARE AU PARTICIPAT LA VOT]]</f>
        <v>14.418098720292504</v>
      </c>
      <c r="W2151" s="41">
        <f>Data5[[#This Row],[TOTAL CHELTUIELI EURO]]/Data5[[#This Row],[NUMĂRUL PERSOANELOR CARE AU PARTICIPAT LA VOT]]</f>
        <v>2.9788844693895795</v>
      </c>
      <c r="X2151" s="43">
        <v>4.8400999999999996</v>
      </c>
      <c r="Y2151" s="114" t="s">
        <v>2886</v>
      </c>
      <c r="Z2151" s="44">
        <v>7</v>
      </c>
      <c r="AA2151" s="115" t="s">
        <v>3107</v>
      </c>
      <c r="AB2151" s="44">
        <v>1</v>
      </c>
      <c r="AC2151" s="45"/>
    </row>
    <row r="2152" spans="1:29" x14ac:dyDescent="0.2">
      <c r="A2152" s="37">
        <v>2151</v>
      </c>
      <c r="B2152" s="38" t="s">
        <v>433</v>
      </c>
      <c r="C2152" s="39" t="s">
        <v>442</v>
      </c>
      <c r="D2152" s="40">
        <v>44101</v>
      </c>
      <c r="E2152" s="38">
        <v>1</v>
      </c>
      <c r="F2152" s="38"/>
      <c r="G2152" s="38" t="s">
        <v>2</v>
      </c>
      <c r="H2152" s="38" t="s">
        <v>2</v>
      </c>
      <c r="I2152" s="74">
        <v>900</v>
      </c>
      <c r="J2152" s="75">
        <v>18739</v>
      </c>
      <c r="K2152" s="74">
        <v>0</v>
      </c>
      <c r="L2152" s="41">
        <f>SUM(Data5[[#This Row],[CHELTUIELI DE PERSONAL LEI]:[CHELTUIELI DE CAPITAL (ACTIVE NEFINANCIARE ) LEI]])</f>
        <v>19639</v>
      </c>
      <c r="M2152" s="41">
        <f>Data5[[#This Row],[TOTAL CHELTUIELI LEI]]/Data5[[#This Row],[CURS VALUTAR EURO BNR 22 07 2020]]</f>
        <v>4057.5607941984672</v>
      </c>
      <c r="N2152" s="49">
        <v>581</v>
      </c>
      <c r="O2152" s="54"/>
      <c r="P2152" s="54">
        <v>435</v>
      </c>
      <c r="Q2152" s="54"/>
      <c r="R2152" s="54">
        <f>Data5[[#This Row],[PERSOANE ÎNSCRISE ÎN LISTELE ELECTORALE (TURUL 1)            ]]+Data5[[#This Row],[PERSOANE ÎNSCRISE ÎN LISTELE ELECTORALE (TURUL AL 2-LEA)]]</f>
        <v>581</v>
      </c>
      <c r="S2152" s="54">
        <f>Data5[[#This Row],[PERSOANE CARE AU PARTICIPAT LA VOT (TURUL 1)]]+Data5[[#This Row],[PERSOANE CARE AU PARTICIPAT LA VOT  (TURUL AL 2-LEA)]]</f>
        <v>435</v>
      </c>
      <c r="T2152" s="41">
        <f>Data5[[#This Row],[TOTAL CHELTUIELI LEI]]/Data5[[#This Row],[NUMĂRUL PERSOANELOR ÎNSCRISE ÎN LISTELE ELECTORALE]]</f>
        <v>33.802065404475044</v>
      </c>
      <c r="U2152" s="41">
        <f>Data5[[#This Row],[TOTAL CHELTUIELI EURO]]/Data5[[#This Row],[NUMĂRUL PERSOANELOR ÎNSCRISE ÎN LISTELE ELECTORALE]]</f>
        <v>6.9837535184138853</v>
      </c>
      <c r="V2152" s="41">
        <f>Data5[[#This Row],[TOTAL CHELTUIELI LEI]]/Data5[[#This Row],[NUMĂRUL PERSOANELOR CARE AU PARTICIPAT LA VOT]]</f>
        <v>45.147126436781612</v>
      </c>
      <c r="W2152" s="41">
        <f>Data5[[#This Row],[TOTAL CHELTUIELI EURO]]/Data5[[#This Row],[NUMĂRUL PERSOANELOR CARE AU PARTICIPAT LA VOT]]</f>
        <v>9.3277259636746379</v>
      </c>
      <c r="X2152" s="43">
        <v>4.8400999999999996</v>
      </c>
      <c r="Y2152" s="114" t="s">
        <v>2931</v>
      </c>
      <c r="Z2152" s="44">
        <v>33</v>
      </c>
      <c r="AA2152" s="115" t="s">
        <v>3114</v>
      </c>
      <c r="AB2152" s="44">
        <v>6</v>
      </c>
      <c r="AC2152" s="45"/>
    </row>
    <row r="2153" spans="1:29" x14ac:dyDescent="0.2">
      <c r="A2153" s="37">
        <v>2152</v>
      </c>
      <c r="B2153" s="38" t="s">
        <v>433</v>
      </c>
      <c r="C2153" s="39" t="s">
        <v>443</v>
      </c>
      <c r="D2153" s="40">
        <v>44101</v>
      </c>
      <c r="E2153" s="38">
        <v>1</v>
      </c>
      <c r="F2153" s="38"/>
      <c r="G2153" s="38" t="s">
        <v>2</v>
      </c>
      <c r="H2153" s="38" t="s">
        <v>2</v>
      </c>
      <c r="I2153" s="74">
        <v>2100</v>
      </c>
      <c r="J2153" s="75">
        <v>7340.34</v>
      </c>
      <c r="K2153" s="74">
        <v>0</v>
      </c>
      <c r="L2153" s="41">
        <f>SUM(Data5[[#This Row],[CHELTUIELI DE PERSONAL LEI]:[CHELTUIELI DE CAPITAL (ACTIVE NEFINANCIARE ) LEI]])</f>
        <v>9440.34</v>
      </c>
      <c r="M2153" s="41">
        <f>Data5[[#This Row],[TOTAL CHELTUIELI LEI]]/Data5[[#This Row],[CURS VALUTAR EURO BNR 22 07 2020]]</f>
        <v>1950.443172661722</v>
      </c>
      <c r="N2153" s="49">
        <v>3058</v>
      </c>
      <c r="O2153" s="54"/>
      <c r="P2153" s="54">
        <v>2052</v>
      </c>
      <c r="Q2153" s="54"/>
      <c r="R2153" s="54">
        <f>Data5[[#This Row],[PERSOANE ÎNSCRISE ÎN LISTELE ELECTORALE (TURUL 1)            ]]+Data5[[#This Row],[PERSOANE ÎNSCRISE ÎN LISTELE ELECTORALE (TURUL AL 2-LEA)]]</f>
        <v>3058</v>
      </c>
      <c r="S2153" s="54">
        <f>Data5[[#This Row],[PERSOANE CARE AU PARTICIPAT LA VOT (TURUL 1)]]+Data5[[#This Row],[PERSOANE CARE AU PARTICIPAT LA VOT  (TURUL AL 2-LEA)]]</f>
        <v>2052</v>
      </c>
      <c r="T2153" s="41">
        <f>Data5[[#This Row],[TOTAL CHELTUIELI LEI]]/Data5[[#This Row],[NUMĂRUL PERSOANELOR ÎNSCRISE ÎN LISTELE ELECTORALE]]</f>
        <v>3.0870961412688032</v>
      </c>
      <c r="U2153" s="41">
        <f>Data5[[#This Row],[TOTAL CHELTUIELI EURO]]/Data5[[#This Row],[NUMĂRUL PERSOANELOR ÎNSCRISE ÎN LISTELE ELECTORALE]]</f>
        <v>0.63781660322489275</v>
      </c>
      <c r="V2153" s="41">
        <f>Data5[[#This Row],[TOTAL CHELTUIELI LEI]]/Data5[[#This Row],[NUMĂRUL PERSOANELOR CARE AU PARTICIPAT LA VOT]]</f>
        <v>4.6005555555555553</v>
      </c>
      <c r="W2153" s="41">
        <f>Data5[[#This Row],[TOTAL CHELTUIELI EURO]]/Data5[[#This Row],[NUMĂRUL PERSOANELOR CARE AU PARTICIPAT LA VOT]]</f>
        <v>0.95050836874352918</v>
      </c>
      <c r="X2153" s="43">
        <v>4.8400999999999996</v>
      </c>
      <c r="Y2153" s="114" t="s">
        <v>2884</v>
      </c>
      <c r="Z2153" s="44">
        <v>3</v>
      </c>
      <c r="AA2153" s="115" t="s">
        <v>3105</v>
      </c>
      <c r="AB2153" s="44">
        <v>0</v>
      </c>
      <c r="AC2153" s="45"/>
    </row>
    <row r="2154" spans="1:29" x14ac:dyDescent="0.2">
      <c r="A2154" s="37">
        <v>2153</v>
      </c>
      <c r="B2154" s="38" t="s">
        <v>433</v>
      </c>
      <c r="C2154" s="39" t="s">
        <v>444</v>
      </c>
      <c r="D2154" s="40">
        <v>44101</v>
      </c>
      <c r="E2154" s="38">
        <v>1</v>
      </c>
      <c r="F2154" s="38"/>
      <c r="G2154" s="38" t="s">
        <v>2</v>
      </c>
      <c r="H2154" s="38" t="s">
        <v>2</v>
      </c>
      <c r="I2154" s="74">
        <v>2200</v>
      </c>
      <c r="J2154" s="75">
        <v>16924</v>
      </c>
      <c r="K2154" s="74">
        <v>0</v>
      </c>
      <c r="L2154" s="41">
        <f>SUM(Data5[[#This Row],[CHELTUIELI DE PERSONAL LEI]:[CHELTUIELI DE CAPITAL (ACTIVE NEFINANCIARE ) LEI]])</f>
        <v>19124</v>
      </c>
      <c r="M2154" s="41">
        <f>Data5[[#This Row],[TOTAL CHELTUIELI LEI]]/Data5[[#This Row],[CURS VALUTAR EURO BNR 22 07 2020]]</f>
        <v>3951.1580339249194</v>
      </c>
      <c r="N2154" s="49">
        <v>1638</v>
      </c>
      <c r="O2154" s="54"/>
      <c r="P2154" s="54">
        <v>911</v>
      </c>
      <c r="Q2154" s="54"/>
      <c r="R2154" s="54">
        <f>Data5[[#This Row],[PERSOANE ÎNSCRISE ÎN LISTELE ELECTORALE (TURUL 1)            ]]+Data5[[#This Row],[PERSOANE ÎNSCRISE ÎN LISTELE ELECTORALE (TURUL AL 2-LEA)]]</f>
        <v>1638</v>
      </c>
      <c r="S2154" s="54">
        <f>Data5[[#This Row],[PERSOANE CARE AU PARTICIPAT LA VOT (TURUL 1)]]+Data5[[#This Row],[PERSOANE CARE AU PARTICIPAT LA VOT  (TURUL AL 2-LEA)]]</f>
        <v>911</v>
      </c>
      <c r="T2154" s="41">
        <f>Data5[[#This Row],[TOTAL CHELTUIELI LEI]]/Data5[[#This Row],[NUMĂRUL PERSOANELOR ÎNSCRISE ÎN LISTELE ELECTORALE]]</f>
        <v>11.675213675213675</v>
      </c>
      <c r="U2154" s="41">
        <f>Data5[[#This Row],[TOTAL CHELTUIELI EURO]]/Data5[[#This Row],[NUMĂRUL PERSOANELOR ÎNSCRISE ÎN LISTELE ELECTORALE]]</f>
        <v>2.412184391895555</v>
      </c>
      <c r="V2154" s="41">
        <f>Data5[[#This Row],[TOTAL CHELTUIELI LEI]]/Data5[[#This Row],[NUMĂRUL PERSOANELOR CARE AU PARTICIPAT LA VOT]]</f>
        <v>20.992316136114159</v>
      </c>
      <c r="W2154" s="41">
        <f>Data5[[#This Row],[TOTAL CHELTUIELI EURO]]/Data5[[#This Row],[NUMĂRUL PERSOANELOR CARE AU PARTICIPAT LA VOT]]</f>
        <v>4.3371657891601751</v>
      </c>
      <c r="X2154" s="43">
        <v>4.8400999999999996</v>
      </c>
      <c r="Y2154" s="114" t="s">
        <v>2888</v>
      </c>
      <c r="Z2154" s="44">
        <v>11</v>
      </c>
      <c r="AA2154" s="115" t="s">
        <v>3108</v>
      </c>
      <c r="AB2154" s="44">
        <v>2</v>
      </c>
      <c r="AC2154" s="45"/>
    </row>
    <row r="2155" spans="1:29" x14ac:dyDescent="0.2">
      <c r="A2155" s="37">
        <v>2154</v>
      </c>
      <c r="B2155" s="38" t="s">
        <v>433</v>
      </c>
      <c r="C2155" s="39" t="s">
        <v>445</v>
      </c>
      <c r="D2155" s="40">
        <v>44101</v>
      </c>
      <c r="E2155" s="38">
        <v>1</v>
      </c>
      <c r="F2155" s="38"/>
      <c r="G2155" s="38" t="s">
        <v>2</v>
      </c>
      <c r="H2155" s="38" t="s">
        <v>2</v>
      </c>
      <c r="I2155" s="74">
        <v>104895</v>
      </c>
      <c r="J2155" s="75">
        <v>10941</v>
      </c>
      <c r="K2155" s="74">
        <v>0</v>
      </c>
      <c r="L2155" s="41">
        <f>SUM(Data5[[#This Row],[CHELTUIELI DE PERSONAL LEI]:[CHELTUIELI DE CAPITAL (ACTIVE NEFINANCIARE ) LEI]])</f>
        <v>115836</v>
      </c>
      <c r="M2155" s="41">
        <f>Data5[[#This Row],[TOTAL CHELTUIELI LEI]]/Data5[[#This Row],[CURS VALUTAR EURO BNR 22 07 2020]]</f>
        <v>23932.563376789738</v>
      </c>
      <c r="N2155" s="49">
        <v>1703</v>
      </c>
      <c r="O2155" s="54"/>
      <c r="P2155" s="54">
        <v>953</v>
      </c>
      <c r="Q2155" s="54"/>
      <c r="R2155" s="54">
        <f>Data5[[#This Row],[PERSOANE ÎNSCRISE ÎN LISTELE ELECTORALE (TURUL 1)            ]]+Data5[[#This Row],[PERSOANE ÎNSCRISE ÎN LISTELE ELECTORALE (TURUL AL 2-LEA)]]</f>
        <v>1703</v>
      </c>
      <c r="S2155" s="54">
        <f>Data5[[#This Row],[PERSOANE CARE AU PARTICIPAT LA VOT (TURUL 1)]]+Data5[[#This Row],[PERSOANE CARE AU PARTICIPAT LA VOT  (TURUL AL 2-LEA)]]</f>
        <v>953</v>
      </c>
      <c r="T2155" s="41">
        <f>Data5[[#This Row],[TOTAL CHELTUIELI LEI]]/Data5[[#This Row],[NUMĂRUL PERSOANELOR ÎNSCRISE ÎN LISTELE ELECTORALE]]</f>
        <v>68.018790369935402</v>
      </c>
      <c r="U2155" s="41">
        <f>Data5[[#This Row],[TOTAL CHELTUIELI EURO]]/Data5[[#This Row],[NUMĂRUL PERSOANELOR ÎNSCRISE ÎN LISTELE ELECTORALE]]</f>
        <v>14.053178729764966</v>
      </c>
      <c r="V2155" s="41">
        <f>Data5[[#This Row],[TOTAL CHELTUIELI LEI]]/Data5[[#This Row],[NUMĂRUL PERSOANELOR CARE AU PARTICIPAT LA VOT]]</f>
        <v>121.54879328436516</v>
      </c>
      <c r="W2155" s="41">
        <f>Data5[[#This Row],[TOTAL CHELTUIELI EURO]]/Data5[[#This Row],[NUMĂRUL PERSOANELOR CARE AU PARTICIPAT LA VOT]]</f>
        <v>25.112868181311374</v>
      </c>
      <c r="X2155" s="43">
        <v>4.8400999999999996</v>
      </c>
      <c r="Y2155" s="114" t="s">
        <v>3095</v>
      </c>
      <c r="Z2155" s="44">
        <v>68</v>
      </c>
      <c r="AA2155" s="115" t="s">
        <v>3121</v>
      </c>
      <c r="AB2155" s="44">
        <v>14</v>
      </c>
      <c r="AC2155" s="45"/>
    </row>
    <row r="2156" spans="1:29" x14ac:dyDescent="0.2">
      <c r="A2156" s="37">
        <v>2155</v>
      </c>
      <c r="B2156" s="38" t="s">
        <v>433</v>
      </c>
      <c r="C2156" s="39" t="s">
        <v>446</v>
      </c>
      <c r="D2156" s="40">
        <v>44101</v>
      </c>
      <c r="E2156" s="38">
        <v>1</v>
      </c>
      <c r="F2156" s="38"/>
      <c r="G2156" s="38" t="s">
        <v>2</v>
      </c>
      <c r="H2156" s="38" t="s">
        <v>2</v>
      </c>
      <c r="I2156" s="74">
        <v>810</v>
      </c>
      <c r="J2156" s="75">
        <v>15018</v>
      </c>
      <c r="K2156" s="74">
        <v>0</v>
      </c>
      <c r="L2156" s="41">
        <f>SUM(Data5[[#This Row],[CHELTUIELI DE PERSONAL LEI]:[CHELTUIELI DE CAPITAL (ACTIVE NEFINANCIARE ) LEI]])</f>
        <v>15828</v>
      </c>
      <c r="M2156" s="41">
        <f>Data5[[#This Row],[TOTAL CHELTUIELI LEI]]/Data5[[#This Row],[CURS VALUTAR EURO BNR 22 07 2020]]</f>
        <v>3270.1803681742117</v>
      </c>
      <c r="N2156" s="49">
        <v>1001</v>
      </c>
      <c r="O2156" s="54"/>
      <c r="P2156" s="54">
        <v>739</v>
      </c>
      <c r="Q2156" s="54"/>
      <c r="R2156" s="54">
        <f>Data5[[#This Row],[PERSOANE ÎNSCRISE ÎN LISTELE ELECTORALE (TURUL 1)            ]]+Data5[[#This Row],[PERSOANE ÎNSCRISE ÎN LISTELE ELECTORALE (TURUL AL 2-LEA)]]</f>
        <v>1001</v>
      </c>
      <c r="S2156" s="54">
        <f>Data5[[#This Row],[PERSOANE CARE AU PARTICIPAT LA VOT (TURUL 1)]]+Data5[[#This Row],[PERSOANE CARE AU PARTICIPAT LA VOT  (TURUL AL 2-LEA)]]</f>
        <v>739</v>
      </c>
      <c r="T2156" s="41">
        <f>Data5[[#This Row],[TOTAL CHELTUIELI LEI]]/Data5[[#This Row],[NUMĂRUL PERSOANELOR ÎNSCRISE ÎN LISTELE ELECTORALE]]</f>
        <v>15.812187812187812</v>
      </c>
      <c r="U2156" s="41">
        <f>Data5[[#This Row],[TOTAL CHELTUIELI EURO]]/Data5[[#This Row],[NUMĂRUL PERSOANELOR ÎNSCRISE ÎN LISTELE ELECTORALE]]</f>
        <v>3.266913454719492</v>
      </c>
      <c r="V2156" s="41">
        <f>Data5[[#This Row],[TOTAL CHELTUIELI LEI]]/Data5[[#This Row],[NUMĂRUL PERSOANELOR CARE AU PARTICIPAT LA VOT]]</f>
        <v>21.418132611637347</v>
      </c>
      <c r="W2156" s="41">
        <f>Data5[[#This Row],[TOTAL CHELTUIELI EURO]]/Data5[[#This Row],[NUMĂRUL PERSOANELOR CARE AU PARTICIPAT LA VOT]]</f>
        <v>4.4251425821031285</v>
      </c>
      <c r="X2156" s="43">
        <v>4.8400999999999996</v>
      </c>
      <c r="Y2156" s="114" t="s">
        <v>2909</v>
      </c>
      <c r="Z2156" s="44">
        <v>15</v>
      </c>
      <c r="AA2156" s="115" t="s">
        <v>3106</v>
      </c>
      <c r="AB2156" s="44">
        <v>3</v>
      </c>
      <c r="AC2156" s="45"/>
    </row>
    <row r="2157" spans="1:29" x14ac:dyDescent="0.2">
      <c r="A2157" s="37">
        <v>2156</v>
      </c>
      <c r="B2157" s="38" t="s">
        <v>433</v>
      </c>
      <c r="C2157" s="39" t="s">
        <v>447</v>
      </c>
      <c r="D2157" s="40">
        <v>44101</v>
      </c>
      <c r="E2157" s="38">
        <v>1</v>
      </c>
      <c r="F2157" s="38"/>
      <c r="G2157" s="38" t="s">
        <v>2</v>
      </c>
      <c r="H2157" s="38" t="s">
        <v>2</v>
      </c>
      <c r="I2157" s="74">
        <v>800</v>
      </c>
      <c r="J2157" s="75">
        <v>7253</v>
      </c>
      <c r="K2157" s="74">
        <v>0</v>
      </c>
      <c r="L2157" s="41">
        <f>SUM(Data5[[#This Row],[CHELTUIELI DE PERSONAL LEI]:[CHELTUIELI DE CAPITAL (ACTIVE NEFINANCIARE ) LEI]])</f>
        <v>8053</v>
      </c>
      <c r="M2157" s="41">
        <f>Data5[[#This Row],[TOTAL CHELTUIELI LEI]]/Data5[[#This Row],[CURS VALUTAR EURO BNR 22 07 2020]]</f>
        <v>1663.8085989958886</v>
      </c>
      <c r="N2157" s="49">
        <v>1617</v>
      </c>
      <c r="O2157" s="54"/>
      <c r="P2157" s="54">
        <v>1054</v>
      </c>
      <c r="Q2157" s="54"/>
      <c r="R2157" s="54">
        <f>Data5[[#This Row],[PERSOANE ÎNSCRISE ÎN LISTELE ELECTORALE (TURUL 1)            ]]+Data5[[#This Row],[PERSOANE ÎNSCRISE ÎN LISTELE ELECTORALE (TURUL AL 2-LEA)]]</f>
        <v>1617</v>
      </c>
      <c r="S2157" s="54">
        <f>Data5[[#This Row],[PERSOANE CARE AU PARTICIPAT LA VOT (TURUL 1)]]+Data5[[#This Row],[PERSOANE CARE AU PARTICIPAT LA VOT  (TURUL AL 2-LEA)]]</f>
        <v>1054</v>
      </c>
      <c r="T2157" s="41">
        <f>Data5[[#This Row],[TOTAL CHELTUIELI LEI]]/Data5[[#This Row],[NUMĂRUL PERSOANELOR ÎNSCRISE ÎN LISTELE ELECTORALE]]</f>
        <v>4.9802102659245513</v>
      </c>
      <c r="U2157" s="41">
        <f>Data5[[#This Row],[TOTAL CHELTUIELI EURO]]/Data5[[#This Row],[NUMĂRUL PERSOANELOR ÎNSCRISE ÎN LISTELE ELECTORALE]]</f>
        <v>1.0289478039554043</v>
      </c>
      <c r="V2157" s="41">
        <f>Data5[[#This Row],[TOTAL CHELTUIELI LEI]]/Data5[[#This Row],[NUMĂRUL PERSOANELOR CARE AU PARTICIPAT LA VOT]]</f>
        <v>7.640417457305503</v>
      </c>
      <c r="W2157" s="41">
        <f>Data5[[#This Row],[TOTAL CHELTUIELI EURO]]/Data5[[#This Row],[NUMĂRUL PERSOANELOR CARE AU PARTICIPAT LA VOT]]</f>
        <v>1.5785660332029303</v>
      </c>
      <c r="X2157" s="43">
        <v>4.8400999999999996</v>
      </c>
      <c r="Y2157" s="114" t="s">
        <v>2895</v>
      </c>
      <c r="Z2157" s="44">
        <v>4</v>
      </c>
      <c r="AA2157" s="115" t="s">
        <v>3107</v>
      </c>
      <c r="AB2157" s="44">
        <v>1</v>
      </c>
      <c r="AC2157" s="45"/>
    </row>
    <row r="2158" spans="1:29" x14ac:dyDescent="0.2">
      <c r="A2158" s="37">
        <v>2157</v>
      </c>
      <c r="B2158" s="38" t="s">
        <v>433</v>
      </c>
      <c r="C2158" s="39" t="s">
        <v>448</v>
      </c>
      <c r="D2158" s="40">
        <v>44101</v>
      </c>
      <c r="E2158" s="38">
        <v>1</v>
      </c>
      <c r="F2158" s="38"/>
      <c r="G2158" s="38" t="s">
        <v>2</v>
      </c>
      <c r="H2158" s="38" t="s">
        <v>2</v>
      </c>
      <c r="I2158" s="74">
        <v>0</v>
      </c>
      <c r="J2158" s="75">
        <v>9316</v>
      </c>
      <c r="K2158" s="74">
        <v>0</v>
      </c>
      <c r="L2158" s="41">
        <f>SUM(Data5[[#This Row],[CHELTUIELI DE PERSONAL LEI]:[CHELTUIELI DE CAPITAL (ACTIVE NEFINANCIARE ) LEI]])</f>
        <v>9316</v>
      </c>
      <c r="M2158" s="41">
        <f>Data5[[#This Row],[TOTAL CHELTUIELI LEI]]/Data5[[#This Row],[CURS VALUTAR EURO BNR 22 07 2020]]</f>
        <v>1924.7536207929591</v>
      </c>
      <c r="N2158" s="49">
        <v>1086</v>
      </c>
      <c r="O2158" s="54"/>
      <c r="P2158" s="54">
        <v>686</v>
      </c>
      <c r="Q2158" s="54"/>
      <c r="R2158" s="54">
        <f>Data5[[#This Row],[PERSOANE ÎNSCRISE ÎN LISTELE ELECTORALE (TURUL 1)            ]]+Data5[[#This Row],[PERSOANE ÎNSCRISE ÎN LISTELE ELECTORALE (TURUL AL 2-LEA)]]</f>
        <v>1086</v>
      </c>
      <c r="S2158" s="54">
        <f>Data5[[#This Row],[PERSOANE CARE AU PARTICIPAT LA VOT (TURUL 1)]]+Data5[[#This Row],[PERSOANE CARE AU PARTICIPAT LA VOT  (TURUL AL 2-LEA)]]</f>
        <v>686</v>
      </c>
      <c r="T2158" s="41">
        <f>Data5[[#This Row],[TOTAL CHELTUIELI LEI]]/Data5[[#This Row],[NUMĂRUL PERSOANELOR ÎNSCRISE ÎN LISTELE ELECTORALE]]</f>
        <v>8.5782688766114177</v>
      </c>
      <c r="U2158" s="41">
        <f>Data5[[#This Row],[TOTAL CHELTUIELI EURO]]/Data5[[#This Row],[NUMĂRUL PERSOANELOR ÎNSCRISE ÎN LISTELE ELECTORALE]]</f>
        <v>1.7723329841555793</v>
      </c>
      <c r="V2158" s="41">
        <f>Data5[[#This Row],[TOTAL CHELTUIELI LEI]]/Data5[[#This Row],[NUMĂRUL PERSOANELOR CARE AU PARTICIPAT LA VOT]]</f>
        <v>13.580174927113703</v>
      </c>
      <c r="W2158" s="41">
        <f>Data5[[#This Row],[TOTAL CHELTUIELI EURO]]/Data5[[#This Row],[NUMĂRUL PERSOANELOR CARE AU PARTICIPAT LA VOT]]</f>
        <v>2.8057632956165586</v>
      </c>
      <c r="X2158" s="43">
        <v>4.8400999999999996</v>
      </c>
      <c r="Y2158" s="114" t="s">
        <v>2896</v>
      </c>
      <c r="Z2158" s="44">
        <v>8</v>
      </c>
      <c r="AA2158" s="115" t="s">
        <v>3107</v>
      </c>
      <c r="AB2158" s="44">
        <v>1</v>
      </c>
      <c r="AC2158" s="45"/>
    </row>
    <row r="2159" spans="1:29" x14ac:dyDescent="0.2">
      <c r="A2159" s="37">
        <v>2158</v>
      </c>
      <c r="B2159" s="38" t="s">
        <v>433</v>
      </c>
      <c r="C2159" s="39" t="s">
        <v>449</v>
      </c>
      <c r="D2159" s="40">
        <v>44101</v>
      </c>
      <c r="E2159" s="38">
        <v>1</v>
      </c>
      <c r="F2159" s="38"/>
      <c r="G2159" s="38" t="s">
        <v>2</v>
      </c>
      <c r="H2159" s="38" t="s">
        <v>2</v>
      </c>
      <c r="I2159" s="74">
        <v>4800</v>
      </c>
      <c r="J2159" s="75">
        <v>18667.5</v>
      </c>
      <c r="K2159" s="74">
        <v>0</v>
      </c>
      <c r="L2159" s="41">
        <f>SUM(Data5[[#This Row],[CHELTUIELI DE PERSONAL LEI]:[CHELTUIELI DE CAPITAL (ACTIVE NEFINANCIARE ) LEI]])</f>
        <v>23467.5</v>
      </c>
      <c r="M2159" s="41">
        <f>Data5[[#This Row],[TOTAL CHELTUIELI LEI]]/Data5[[#This Row],[CURS VALUTAR EURO BNR 22 07 2020]]</f>
        <v>4848.5568479990088</v>
      </c>
      <c r="N2159" s="49">
        <v>3002</v>
      </c>
      <c r="O2159" s="54"/>
      <c r="P2159" s="54">
        <v>1535</v>
      </c>
      <c r="Q2159" s="54"/>
      <c r="R2159" s="54">
        <f>Data5[[#This Row],[PERSOANE ÎNSCRISE ÎN LISTELE ELECTORALE (TURUL 1)            ]]+Data5[[#This Row],[PERSOANE ÎNSCRISE ÎN LISTELE ELECTORALE (TURUL AL 2-LEA)]]</f>
        <v>3002</v>
      </c>
      <c r="S2159" s="54">
        <f>Data5[[#This Row],[PERSOANE CARE AU PARTICIPAT LA VOT (TURUL 1)]]+Data5[[#This Row],[PERSOANE CARE AU PARTICIPAT LA VOT  (TURUL AL 2-LEA)]]</f>
        <v>1535</v>
      </c>
      <c r="T2159" s="41">
        <f>Data5[[#This Row],[TOTAL CHELTUIELI LEI]]/Data5[[#This Row],[NUMĂRUL PERSOANELOR ÎNSCRISE ÎN LISTELE ELECTORALE]]</f>
        <v>7.8172884743504332</v>
      </c>
      <c r="U2159" s="41">
        <f>Data5[[#This Row],[TOTAL CHELTUIELI EURO]]/Data5[[#This Row],[NUMĂRUL PERSOANELOR ÎNSCRISE ÎN LISTELE ELECTORALE]]</f>
        <v>1.615108876748504</v>
      </c>
      <c r="V2159" s="41">
        <f>Data5[[#This Row],[TOTAL CHELTUIELI LEI]]/Data5[[#This Row],[NUMĂRUL PERSOANELOR CARE AU PARTICIPAT LA VOT]]</f>
        <v>15.288273615635179</v>
      </c>
      <c r="W2159" s="41">
        <f>Data5[[#This Row],[TOTAL CHELTUIELI EURO]]/Data5[[#This Row],[NUMĂRUL PERSOANELOR CARE AU PARTICIPAT LA VOT]]</f>
        <v>3.1586689563511459</v>
      </c>
      <c r="X2159" s="43">
        <v>4.8400999999999996</v>
      </c>
      <c r="Y2159" s="114" t="s">
        <v>2886</v>
      </c>
      <c r="Z2159" s="44">
        <v>7</v>
      </c>
      <c r="AA2159" s="115" t="s">
        <v>3107</v>
      </c>
      <c r="AB2159" s="44">
        <v>1</v>
      </c>
      <c r="AC2159" s="45"/>
    </row>
    <row r="2160" spans="1:29" x14ac:dyDescent="0.2">
      <c r="A2160" s="37">
        <v>2159</v>
      </c>
      <c r="B2160" s="38" t="s">
        <v>433</v>
      </c>
      <c r="C2160" s="39" t="s">
        <v>218</v>
      </c>
      <c r="D2160" s="40">
        <v>44101</v>
      </c>
      <c r="E2160" s="38">
        <v>1</v>
      </c>
      <c r="F2160" s="38"/>
      <c r="G2160" s="38" t="s">
        <v>2</v>
      </c>
      <c r="H2160" s="38" t="s">
        <v>2</v>
      </c>
      <c r="I2160" s="74">
        <v>6240</v>
      </c>
      <c r="J2160" s="75">
        <v>10159</v>
      </c>
      <c r="K2160" s="74">
        <v>0</v>
      </c>
      <c r="L2160" s="41">
        <f>SUM(Data5[[#This Row],[CHELTUIELI DE PERSONAL LEI]:[CHELTUIELI DE CAPITAL (ACTIVE NEFINANCIARE ) LEI]])</f>
        <v>16399</v>
      </c>
      <c r="M2160" s="41">
        <f>Data5[[#This Row],[TOTAL CHELTUIELI LEI]]/Data5[[#This Row],[CURS VALUTAR EURO BNR 22 07 2020]]</f>
        <v>3388.1531373318735</v>
      </c>
      <c r="N2160" s="49">
        <v>4282</v>
      </c>
      <c r="O2160" s="54"/>
      <c r="P2160" s="54">
        <v>1845</v>
      </c>
      <c r="Q2160" s="54"/>
      <c r="R2160" s="54">
        <f>Data5[[#This Row],[PERSOANE ÎNSCRISE ÎN LISTELE ELECTORALE (TURUL 1)            ]]+Data5[[#This Row],[PERSOANE ÎNSCRISE ÎN LISTELE ELECTORALE (TURUL AL 2-LEA)]]</f>
        <v>4282</v>
      </c>
      <c r="S2160" s="54">
        <f>Data5[[#This Row],[PERSOANE CARE AU PARTICIPAT LA VOT (TURUL 1)]]+Data5[[#This Row],[PERSOANE CARE AU PARTICIPAT LA VOT  (TURUL AL 2-LEA)]]</f>
        <v>1845</v>
      </c>
      <c r="T2160" s="41">
        <f>Data5[[#This Row],[TOTAL CHELTUIELI LEI]]/Data5[[#This Row],[NUMĂRUL PERSOANELOR ÎNSCRISE ÎN LISTELE ELECTORALE]]</f>
        <v>3.8297524521251751</v>
      </c>
      <c r="U2160" s="41">
        <f>Data5[[#This Row],[TOTAL CHELTUIELI EURO]]/Data5[[#This Row],[NUMĂRUL PERSOANELOR ÎNSCRISE ÎN LISTELE ELECTORALE]]</f>
        <v>0.79125481955438426</v>
      </c>
      <c r="V2160" s="41">
        <f>Data5[[#This Row],[TOTAL CHELTUIELI LEI]]/Data5[[#This Row],[NUMĂRUL PERSOANELOR CARE AU PARTICIPAT LA VOT]]</f>
        <v>8.8883468834688344</v>
      </c>
      <c r="W2160" s="41">
        <f>Data5[[#This Row],[TOTAL CHELTUIELI EURO]]/Data5[[#This Row],[NUMĂRUL PERSOANELOR CARE AU PARTICIPAT LA VOT]]</f>
        <v>1.8363973644075196</v>
      </c>
      <c r="X2160" s="43">
        <v>4.8400999999999996</v>
      </c>
      <c r="Y2160" s="114" t="s">
        <v>2884</v>
      </c>
      <c r="Z2160" s="44">
        <v>3</v>
      </c>
      <c r="AA2160" s="115" t="s">
        <v>3105</v>
      </c>
      <c r="AB2160" s="44">
        <v>0</v>
      </c>
      <c r="AC2160" s="45"/>
    </row>
    <row r="2161" spans="1:29" x14ac:dyDescent="0.2">
      <c r="A2161" s="37">
        <v>2160</v>
      </c>
      <c r="B2161" s="38" t="s">
        <v>433</v>
      </c>
      <c r="C2161" s="39" t="s">
        <v>62</v>
      </c>
      <c r="D2161" s="40">
        <v>44101</v>
      </c>
      <c r="E2161" s="38">
        <v>1</v>
      </c>
      <c r="F2161" s="38"/>
      <c r="G2161" s="38" t="s">
        <v>2</v>
      </c>
      <c r="H2161" s="38" t="s">
        <v>2</v>
      </c>
      <c r="I2161" s="74">
        <v>0</v>
      </c>
      <c r="J2161" s="75">
        <v>14616</v>
      </c>
      <c r="K2161" s="74">
        <v>0</v>
      </c>
      <c r="L2161" s="41">
        <f>SUM(Data5[[#This Row],[CHELTUIELI DE PERSONAL LEI]:[CHELTUIELI DE CAPITAL (ACTIVE NEFINANCIARE ) LEI]])</f>
        <v>14616</v>
      </c>
      <c r="M2161" s="41">
        <f>Data5[[#This Row],[TOTAL CHELTUIELI LEI]]/Data5[[#This Row],[CURS VALUTAR EURO BNR 22 07 2020]]</f>
        <v>3019.7723187537449</v>
      </c>
      <c r="N2161" s="49">
        <v>1115</v>
      </c>
      <c r="O2161" s="54"/>
      <c r="P2161" s="54">
        <v>754</v>
      </c>
      <c r="Q2161" s="54"/>
      <c r="R2161" s="54">
        <f>Data5[[#This Row],[PERSOANE ÎNSCRISE ÎN LISTELE ELECTORALE (TURUL 1)            ]]+Data5[[#This Row],[PERSOANE ÎNSCRISE ÎN LISTELE ELECTORALE (TURUL AL 2-LEA)]]</f>
        <v>1115</v>
      </c>
      <c r="S2161" s="54">
        <f>Data5[[#This Row],[PERSOANE CARE AU PARTICIPAT LA VOT (TURUL 1)]]+Data5[[#This Row],[PERSOANE CARE AU PARTICIPAT LA VOT  (TURUL AL 2-LEA)]]</f>
        <v>754</v>
      </c>
      <c r="T2161" s="41">
        <f>Data5[[#This Row],[TOTAL CHELTUIELI LEI]]/Data5[[#This Row],[NUMĂRUL PERSOANELOR ÎNSCRISE ÎN LISTELE ELECTORALE]]</f>
        <v>13.108520179372197</v>
      </c>
      <c r="U2161" s="41">
        <f>Data5[[#This Row],[TOTAL CHELTUIELI EURO]]/Data5[[#This Row],[NUMĂRUL PERSOANELOR ÎNSCRISE ÎN LISTELE ELECTORALE]]</f>
        <v>2.7083159809450628</v>
      </c>
      <c r="V2161" s="41">
        <f>Data5[[#This Row],[TOTAL CHELTUIELI LEI]]/Data5[[#This Row],[NUMĂRUL PERSOANELOR CARE AU PARTICIPAT LA VOT]]</f>
        <v>19.384615384615383</v>
      </c>
      <c r="W2161" s="41">
        <f>Data5[[#This Row],[TOTAL CHELTUIELI EURO]]/Data5[[#This Row],[NUMĂRUL PERSOANELOR CARE AU PARTICIPAT LA VOT]]</f>
        <v>4.0050030752702188</v>
      </c>
      <c r="X2161" s="43">
        <v>4.8400999999999996</v>
      </c>
      <c r="Y2161" s="114" t="s">
        <v>2906</v>
      </c>
      <c r="Z2161" s="44">
        <v>13</v>
      </c>
      <c r="AA2161" s="115" t="s">
        <v>3108</v>
      </c>
      <c r="AB2161" s="44">
        <v>2</v>
      </c>
      <c r="AC2161" s="45"/>
    </row>
    <row r="2162" spans="1:29" x14ac:dyDescent="0.2">
      <c r="A2162" s="37">
        <v>2161</v>
      </c>
      <c r="B2162" s="38" t="s">
        <v>433</v>
      </c>
      <c r="C2162" s="39" t="s">
        <v>450</v>
      </c>
      <c r="D2162" s="40">
        <v>44101</v>
      </c>
      <c r="E2162" s="38">
        <v>1</v>
      </c>
      <c r="F2162" s="38"/>
      <c r="G2162" s="38" t="s">
        <v>2</v>
      </c>
      <c r="H2162" s="38" t="s">
        <v>2</v>
      </c>
      <c r="I2162" s="74">
        <v>3300</v>
      </c>
      <c r="J2162" s="75">
        <v>22030</v>
      </c>
      <c r="K2162" s="74">
        <v>0</v>
      </c>
      <c r="L2162" s="41">
        <f>SUM(Data5[[#This Row],[CHELTUIELI DE PERSONAL LEI]:[CHELTUIELI DE CAPITAL (ACTIVE NEFINANCIARE ) LEI]])</f>
        <v>25330</v>
      </c>
      <c r="M2162" s="41">
        <f>Data5[[#This Row],[TOTAL CHELTUIELI LEI]]/Data5[[#This Row],[CURS VALUTAR EURO BNR 22 07 2020]]</f>
        <v>5233.3629470465494</v>
      </c>
      <c r="N2162" s="49">
        <v>1096</v>
      </c>
      <c r="O2162" s="54"/>
      <c r="P2162" s="54">
        <v>787</v>
      </c>
      <c r="Q2162" s="54"/>
      <c r="R2162" s="54">
        <f>Data5[[#This Row],[PERSOANE ÎNSCRISE ÎN LISTELE ELECTORALE (TURUL 1)            ]]+Data5[[#This Row],[PERSOANE ÎNSCRISE ÎN LISTELE ELECTORALE (TURUL AL 2-LEA)]]</f>
        <v>1096</v>
      </c>
      <c r="S2162" s="54">
        <f>Data5[[#This Row],[PERSOANE CARE AU PARTICIPAT LA VOT (TURUL 1)]]+Data5[[#This Row],[PERSOANE CARE AU PARTICIPAT LA VOT  (TURUL AL 2-LEA)]]</f>
        <v>787</v>
      </c>
      <c r="T2162" s="41">
        <f>Data5[[#This Row],[TOTAL CHELTUIELI LEI]]/Data5[[#This Row],[NUMĂRUL PERSOANELOR ÎNSCRISE ÎN LISTELE ELECTORALE]]</f>
        <v>23.111313868613138</v>
      </c>
      <c r="U2162" s="41">
        <f>Data5[[#This Row],[TOTAL CHELTUIELI EURO]]/Data5[[#This Row],[NUMĂRUL PERSOANELOR ÎNSCRISE ÎN LISTELE ELECTORALE]]</f>
        <v>4.7749661925607203</v>
      </c>
      <c r="V2162" s="41">
        <f>Data5[[#This Row],[TOTAL CHELTUIELI LEI]]/Data5[[#This Row],[NUMĂRUL PERSOANELOR CARE AU PARTICIPAT LA VOT]]</f>
        <v>32.185514612452351</v>
      </c>
      <c r="W2162" s="41">
        <f>Data5[[#This Row],[TOTAL CHELTUIELI EURO]]/Data5[[#This Row],[NUMĂRUL PERSOANELOR CARE AU PARTICIPAT LA VOT]]</f>
        <v>6.6497623215330997</v>
      </c>
      <c r="X2162" s="43">
        <v>4.8400999999999996</v>
      </c>
      <c r="Y2162" s="114" t="s">
        <v>2918</v>
      </c>
      <c r="Z2162" s="44">
        <v>23</v>
      </c>
      <c r="AA2162" s="115" t="s">
        <v>3110</v>
      </c>
      <c r="AB2162" s="44">
        <v>4</v>
      </c>
      <c r="AC2162" s="45"/>
    </row>
    <row r="2163" spans="1:29" x14ac:dyDescent="0.2">
      <c r="A2163" s="37">
        <v>2162</v>
      </c>
      <c r="B2163" s="38" t="s">
        <v>433</v>
      </c>
      <c r="C2163" s="39" t="s">
        <v>451</v>
      </c>
      <c r="D2163" s="40">
        <v>44101</v>
      </c>
      <c r="E2163" s="38">
        <v>1</v>
      </c>
      <c r="F2163" s="38"/>
      <c r="G2163" s="38" t="s">
        <v>2</v>
      </c>
      <c r="H2163" s="38" t="s">
        <v>2</v>
      </c>
      <c r="I2163" s="74">
        <v>96535</v>
      </c>
      <c r="J2163" s="75">
        <v>12548</v>
      </c>
      <c r="K2163" s="74">
        <v>0</v>
      </c>
      <c r="L2163" s="41">
        <f>SUM(Data5[[#This Row],[CHELTUIELI DE PERSONAL LEI]:[CHELTUIELI DE CAPITAL (ACTIVE NEFINANCIARE ) LEI]])</f>
        <v>109083</v>
      </c>
      <c r="M2163" s="41">
        <f>Data5[[#This Row],[TOTAL CHELTUIELI LEI]]/Data5[[#This Row],[CURS VALUTAR EURO BNR 22 07 2020]]</f>
        <v>22537.344269746496</v>
      </c>
      <c r="N2163" s="49">
        <v>1137</v>
      </c>
      <c r="O2163" s="54"/>
      <c r="P2163" s="54">
        <v>796</v>
      </c>
      <c r="Q2163" s="54"/>
      <c r="R2163" s="54">
        <f>Data5[[#This Row],[PERSOANE ÎNSCRISE ÎN LISTELE ELECTORALE (TURUL 1)            ]]+Data5[[#This Row],[PERSOANE ÎNSCRISE ÎN LISTELE ELECTORALE (TURUL AL 2-LEA)]]</f>
        <v>1137</v>
      </c>
      <c r="S2163" s="54">
        <f>Data5[[#This Row],[PERSOANE CARE AU PARTICIPAT LA VOT (TURUL 1)]]+Data5[[#This Row],[PERSOANE CARE AU PARTICIPAT LA VOT  (TURUL AL 2-LEA)]]</f>
        <v>796</v>
      </c>
      <c r="T2163" s="41">
        <f>Data5[[#This Row],[TOTAL CHELTUIELI LEI]]/Data5[[#This Row],[NUMĂRUL PERSOANELOR ÎNSCRISE ÎN LISTELE ELECTORALE]]</f>
        <v>95.939313984168862</v>
      </c>
      <c r="U2163" s="41">
        <f>Data5[[#This Row],[TOTAL CHELTUIELI EURO]]/Data5[[#This Row],[NUMĂRUL PERSOANELOR ÎNSCRISE ÎN LISTELE ELECTORALE]]</f>
        <v>19.82176277022559</v>
      </c>
      <c r="V2163" s="41">
        <f>Data5[[#This Row],[TOTAL CHELTUIELI LEI]]/Data5[[#This Row],[NUMĂRUL PERSOANELOR CARE AU PARTICIPAT LA VOT]]</f>
        <v>137.0389447236181</v>
      </c>
      <c r="W2163" s="41">
        <f>Data5[[#This Row],[TOTAL CHELTUIELI EURO]]/Data5[[#This Row],[NUMĂRUL PERSOANELOR CARE AU PARTICIPAT LA VOT]]</f>
        <v>28.313246570033286</v>
      </c>
      <c r="X2163" s="43">
        <v>4.8400999999999996</v>
      </c>
      <c r="Y2163" s="114" t="s">
        <v>3096</v>
      </c>
      <c r="Z2163" s="44">
        <v>95</v>
      </c>
      <c r="AA2163" s="115" t="s">
        <v>3122</v>
      </c>
      <c r="AB2163" s="44">
        <v>19</v>
      </c>
      <c r="AC2163" s="45"/>
    </row>
    <row r="2164" spans="1:29" x14ac:dyDescent="0.2">
      <c r="A2164" s="37">
        <v>2163</v>
      </c>
      <c r="B2164" s="38" t="s">
        <v>433</v>
      </c>
      <c r="C2164" s="39" t="s">
        <v>452</v>
      </c>
      <c r="D2164" s="40">
        <v>44101</v>
      </c>
      <c r="E2164" s="38">
        <v>1</v>
      </c>
      <c r="F2164" s="38"/>
      <c r="G2164" s="38" t="s">
        <v>2</v>
      </c>
      <c r="H2164" s="38" t="s">
        <v>2</v>
      </c>
      <c r="I2164" s="74">
        <v>600</v>
      </c>
      <c r="J2164" s="75">
        <v>7281</v>
      </c>
      <c r="K2164" s="74">
        <v>0</v>
      </c>
      <c r="L2164" s="41">
        <f>SUM(Data5[[#This Row],[CHELTUIELI DE PERSONAL LEI]:[CHELTUIELI DE CAPITAL (ACTIVE NEFINANCIARE ) LEI]])</f>
        <v>7881</v>
      </c>
      <c r="M2164" s="41">
        <f>Data5[[#This Row],[TOTAL CHELTUIELI LEI]]/Data5[[#This Row],[CURS VALUTAR EURO BNR 22 07 2020]]</f>
        <v>1628.2721431375387</v>
      </c>
      <c r="N2164" s="49">
        <v>954</v>
      </c>
      <c r="O2164" s="54"/>
      <c r="P2164" s="54">
        <v>702</v>
      </c>
      <c r="Q2164" s="54"/>
      <c r="R2164" s="54">
        <f>Data5[[#This Row],[PERSOANE ÎNSCRISE ÎN LISTELE ELECTORALE (TURUL 1)            ]]+Data5[[#This Row],[PERSOANE ÎNSCRISE ÎN LISTELE ELECTORALE (TURUL AL 2-LEA)]]</f>
        <v>954</v>
      </c>
      <c r="S2164" s="54">
        <f>Data5[[#This Row],[PERSOANE CARE AU PARTICIPAT LA VOT (TURUL 1)]]+Data5[[#This Row],[PERSOANE CARE AU PARTICIPAT LA VOT  (TURUL AL 2-LEA)]]</f>
        <v>702</v>
      </c>
      <c r="T2164" s="41">
        <f>Data5[[#This Row],[TOTAL CHELTUIELI LEI]]/Data5[[#This Row],[NUMĂRUL PERSOANELOR ÎNSCRISE ÎN LISTELE ELECTORALE]]</f>
        <v>8.2610062893081757</v>
      </c>
      <c r="U2164" s="41">
        <f>Data5[[#This Row],[TOTAL CHELTUIELI EURO]]/Data5[[#This Row],[NUMĂRUL PERSOANELOR ÎNSCRISE ÎN LISTELE ELECTORALE]]</f>
        <v>1.7067842171253027</v>
      </c>
      <c r="V2164" s="41">
        <f>Data5[[#This Row],[TOTAL CHELTUIELI LEI]]/Data5[[#This Row],[NUMĂRUL PERSOANELOR CARE AU PARTICIPAT LA VOT]]</f>
        <v>11.226495726495726</v>
      </c>
      <c r="W2164" s="41">
        <f>Data5[[#This Row],[TOTAL CHELTUIELI EURO]]/Data5[[#This Row],[NUMĂRUL PERSOANELOR CARE AU PARTICIPAT LA VOT]]</f>
        <v>2.3194759873754114</v>
      </c>
      <c r="X2164" s="43">
        <v>4.8400999999999996</v>
      </c>
      <c r="Y2164" s="114" t="s">
        <v>2896</v>
      </c>
      <c r="Z2164" s="44">
        <v>8</v>
      </c>
      <c r="AA2164" s="115" t="s">
        <v>3107</v>
      </c>
      <c r="AB2164" s="44">
        <v>1</v>
      </c>
      <c r="AC2164" s="45"/>
    </row>
    <row r="2165" spans="1:29" x14ac:dyDescent="0.2">
      <c r="A2165" s="37">
        <v>2164</v>
      </c>
      <c r="B2165" s="38" t="s">
        <v>433</v>
      </c>
      <c r="C2165" s="39" t="s">
        <v>300</v>
      </c>
      <c r="D2165" s="40">
        <v>44101</v>
      </c>
      <c r="E2165" s="38">
        <v>1</v>
      </c>
      <c r="F2165" s="38"/>
      <c r="G2165" s="38" t="s">
        <v>2</v>
      </c>
      <c r="H2165" s="38" t="s">
        <v>2</v>
      </c>
      <c r="I2165" s="74">
        <v>4000</v>
      </c>
      <c r="J2165" s="75">
        <v>31777</v>
      </c>
      <c r="K2165" s="74">
        <v>0</v>
      </c>
      <c r="L2165" s="41">
        <f>SUM(Data5[[#This Row],[CHELTUIELI DE PERSONAL LEI]:[CHELTUIELI DE CAPITAL (ACTIVE NEFINANCIARE ) LEI]])</f>
        <v>35777</v>
      </c>
      <c r="M2165" s="41">
        <f>Data5[[#This Row],[TOTAL CHELTUIELI LEI]]/Data5[[#This Row],[CURS VALUTAR EURO BNR 22 07 2020]]</f>
        <v>7391.7894258383094</v>
      </c>
      <c r="N2165" s="49">
        <v>1731</v>
      </c>
      <c r="O2165" s="54"/>
      <c r="P2165" s="54">
        <v>1131</v>
      </c>
      <c r="Q2165" s="54"/>
      <c r="R2165" s="54">
        <f>Data5[[#This Row],[PERSOANE ÎNSCRISE ÎN LISTELE ELECTORALE (TURUL 1)            ]]+Data5[[#This Row],[PERSOANE ÎNSCRISE ÎN LISTELE ELECTORALE (TURUL AL 2-LEA)]]</f>
        <v>1731</v>
      </c>
      <c r="S2165" s="54">
        <f>Data5[[#This Row],[PERSOANE CARE AU PARTICIPAT LA VOT (TURUL 1)]]+Data5[[#This Row],[PERSOANE CARE AU PARTICIPAT LA VOT  (TURUL AL 2-LEA)]]</f>
        <v>1131</v>
      </c>
      <c r="T2165" s="41">
        <f>Data5[[#This Row],[TOTAL CHELTUIELI LEI]]/Data5[[#This Row],[NUMĂRUL PERSOANELOR ÎNSCRISE ÎN LISTELE ELECTORALE]]</f>
        <v>20.668399768919699</v>
      </c>
      <c r="U2165" s="41">
        <f>Data5[[#This Row],[TOTAL CHELTUIELI EURO]]/Data5[[#This Row],[NUMĂRUL PERSOANELOR ÎNSCRISE ÎN LISTELE ELECTORALE]]</f>
        <v>4.2702423026217851</v>
      </c>
      <c r="V2165" s="41">
        <f>Data5[[#This Row],[TOTAL CHELTUIELI LEI]]/Data5[[#This Row],[NUMĂRUL PERSOANELOR CARE AU PARTICIPAT LA VOT]]</f>
        <v>31.633068081343943</v>
      </c>
      <c r="W2165" s="41">
        <f>Data5[[#This Row],[TOTAL CHELTUIELI EURO]]/Data5[[#This Row],[NUMĂRUL PERSOANELOR CARE AU PARTICIPAT LA VOT]]</f>
        <v>6.535622834516631</v>
      </c>
      <c r="X2165" s="43">
        <v>4.8400999999999996</v>
      </c>
      <c r="Y2165" s="114" t="s">
        <v>2911</v>
      </c>
      <c r="Z2165" s="44">
        <v>20</v>
      </c>
      <c r="AA2165" s="115" t="s">
        <v>3110</v>
      </c>
      <c r="AB2165" s="44">
        <v>4</v>
      </c>
      <c r="AC2165" s="45"/>
    </row>
    <row r="2166" spans="1:29" x14ac:dyDescent="0.2">
      <c r="A2166" s="37">
        <v>2165</v>
      </c>
      <c r="B2166" s="38" t="s">
        <v>433</v>
      </c>
      <c r="C2166" s="39" t="s">
        <v>453</v>
      </c>
      <c r="D2166" s="40">
        <v>44101</v>
      </c>
      <c r="E2166" s="38">
        <v>1</v>
      </c>
      <c r="F2166" s="38"/>
      <c r="G2166" s="38" t="s">
        <v>2</v>
      </c>
      <c r="H2166" s="38" t="s">
        <v>2</v>
      </c>
      <c r="I2166" s="74">
        <v>1800</v>
      </c>
      <c r="J2166" s="75">
        <v>13325</v>
      </c>
      <c r="K2166" s="74">
        <v>0</v>
      </c>
      <c r="L2166" s="41">
        <f>SUM(Data5[[#This Row],[CHELTUIELI DE PERSONAL LEI]:[CHELTUIELI DE CAPITAL (ACTIVE NEFINANCIARE ) LEI]])</f>
        <v>15125</v>
      </c>
      <c r="M2166" s="41">
        <f>Data5[[#This Row],[TOTAL CHELTUIELI LEI]]/Data5[[#This Row],[CURS VALUTAR EURO BNR 22 07 2020]]</f>
        <v>3124.9354352182809</v>
      </c>
      <c r="N2166" s="49">
        <v>4521</v>
      </c>
      <c r="O2166" s="54"/>
      <c r="P2166" s="54">
        <v>2256</v>
      </c>
      <c r="Q2166" s="54"/>
      <c r="R2166" s="54">
        <f>Data5[[#This Row],[PERSOANE ÎNSCRISE ÎN LISTELE ELECTORALE (TURUL 1)            ]]+Data5[[#This Row],[PERSOANE ÎNSCRISE ÎN LISTELE ELECTORALE (TURUL AL 2-LEA)]]</f>
        <v>4521</v>
      </c>
      <c r="S2166" s="54">
        <f>Data5[[#This Row],[PERSOANE CARE AU PARTICIPAT LA VOT (TURUL 1)]]+Data5[[#This Row],[PERSOANE CARE AU PARTICIPAT LA VOT  (TURUL AL 2-LEA)]]</f>
        <v>2256</v>
      </c>
      <c r="T2166" s="41">
        <f>Data5[[#This Row],[TOTAL CHELTUIELI LEI]]/Data5[[#This Row],[NUMĂRUL PERSOANELOR ÎNSCRISE ÎN LISTELE ELECTORALE]]</f>
        <v>3.3454987834549876</v>
      </c>
      <c r="U2166" s="41">
        <f>Data5[[#This Row],[TOTAL CHELTUIELI EURO]]/Data5[[#This Row],[NUMĂRUL PERSOANELOR ÎNSCRISE ÎN LISTELE ELECTORALE]]</f>
        <v>0.69120447582797628</v>
      </c>
      <c r="V2166" s="41">
        <f>Data5[[#This Row],[TOTAL CHELTUIELI LEI]]/Data5[[#This Row],[NUMĂRUL PERSOANELOR CARE AU PARTICIPAT LA VOT]]</f>
        <v>6.7043439716312054</v>
      </c>
      <c r="W2166" s="41">
        <f>Data5[[#This Row],[TOTAL CHELTUIELI EURO]]/Data5[[#This Row],[NUMĂRUL PERSOANELOR CARE AU PARTICIPAT LA VOT]]</f>
        <v>1.38516641632016</v>
      </c>
      <c r="X2166" s="43">
        <v>4.8400999999999996</v>
      </c>
      <c r="Y2166" s="114" t="s">
        <v>2884</v>
      </c>
      <c r="Z2166" s="44">
        <v>3</v>
      </c>
      <c r="AA2166" s="115" t="s">
        <v>3105</v>
      </c>
      <c r="AB2166" s="44">
        <v>0</v>
      </c>
      <c r="AC2166" s="45"/>
    </row>
    <row r="2167" spans="1:29" x14ac:dyDescent="0.2">
      <c r="A2167" s="37">
        <v>2166</v>
      </c>
      <c r="B2167" s="38" t="s">
        <v>433</v>
      </c>
      <c r="C2167" s="39" t="s">
        <v>454</v>
      </c>
      <c r="D2167" s="40">
        <v>44101</v>
      </c>
      <c r="E2167" s="38">
        <v>1</v>
      </c>
      <c r="F2167" s="38"/>
      <c r="G2167" s="38" t="s">
        <v>2</v>
      </c>
      <c r="H2167" s="38" t="s">
        <v>2</v>
      </c>
      <c r="I2167" s="74">
        <v>0</v>
      </c>
      <c r="J2167" s="75">
        <v>48534</v>
      </c>
      <c r="K2167" s="74">
        <v>0</v>
      </c>
      <c r="L2167" s="41">
        <f>SUM(Data5[[#This Row],[CHELTUIELI DE PERSONAL LEI]:[CHELTUIELI DE CAPITAL (ACTIVE NEFINANCIARE ) LEI]])</f>
        <v>48534</v>
      </c>
      <c r="M2167" s="41">
        <f>Data5[[#This Row],[TOTAL CHELTUIELI LEI]]/Data5[[#This Row],[CURS VALUTAR EURO BNR 22 07 2020]]</f>
        <v>10027.478771099772</v>
      </c>
      <c r="N2167" s="49">
        <v>3649</v>
      </c>
      <c r="O2167" s="54"/>
      <c r="P2167" s="54">
        <v>1861</v>
      </c>
      <c r="Q2167" s="54"/>
      <c r="R2167" s="54">
        <f>Data5[[#This Row],[PERSOANE ÎNSCRISE ÎN LISTELE ELECTORALE (TURUL 1)            ]]+Data5[[#This Row],[PERSOANE ÎNSCRISE ÎN LISTELE ELECTORALE (TURUL AL 2-LEA)]]</f>
        <v>3649</v>
      </c>
      <c r="S2167" s="54">
        <f>Data5[[#This Row],[PERSOANE CARE AU PARTICIPAT LA VOT (TURUL 1)]]+Data5[[#This Row],[PERSOANE CARE AU PARTICIPAT LA VOT  (TURUL AL 2-LEA)]]</f>
        <v>1861</v>
      </c>
      <c r="T2167" s="41">
        <f>Data5[[#This Row],[TOTAL CHELTUIELI LEI]]/Data5[[#This Row],[NUMĂRUL PERSOANELOR ÎNSCRISE ÎN LISTELE ELECTORALE]]</f>
        <v>13.300630309673883</v>
      </c>
      <c r="U2167" s="41">
        <f>Data5[[#This Row],[TOTAL CHELTUIELI EURO]]/Data5[[#This Row],[NUMĂRUL PERSOANELOR ÎNSCRISE ÎN LISTELE ELECTORALE]]</f>
        <v>2.7480073365578983</v>
      </c>
      <c r="V2167" s="41">
        <f>Data5[[#This Row],[TOTAL CHELTUIELI LEI]]/Data5[[#This Row],[NUMĂRUL PERSOANELOR CARE AU PARTICIPAT LA VOT]]</f>
        <v>26.079527135948414</v>
      </c>
      <c r="W2167" s="41">
        <f>Data5[[#This Row],[TOTAL CHELTUIELI EURO]]/Data5[[#This Row],[NUMĂRUL PERSOANELOR CARE AU PARTICIPAT LA VOT]]</f>
        <v>5.3882207260074004</v>
      </c>
      <c r="X2167" s="43">
        <v>4.8400999999999996</v>
      </c>
      <c r="Y2167" s="114" t="s">
        <v>2906</v>
      </c>
      <c r="Z2167" s="44">
        <v>13</v>
      </c>
      <c r="AA2167" s="115" t="s">
        <v>3108</v>
      </c>
      <c r="AB2167" s="44">
        <v>2</v>
      </c>
      <c r="AC2167" s="45"/>
    </row>
    <row r="2168" spans="1:29" x14ac:dyDescent="0.2">
      <c r="A2168" s="37">
        <v>2167</v>
      </c>
      <c r="B2168" s="38" t="s">
        <v>433</v>
      </c>
      <c r="C2168" s="39" t="s">
        <v>455</v>
      </c>
      <c r="D2168" s="40">
        <v>44101</v>
      </c>
      <c r="E2168" s="38">
        <v>1</v>
      </c>
      <c r="F2168" s="38"/>
      <c r="G2168" s="38" t="s">
        <v>2</v>
      </c>
      <c r="H2168" s="38" t="s">
        <v>2</v>
      </c>
      <c r="I2168" s="74">
        <v>1440</v>
      </c>
      <c r="J2168" s="75">
        <v>1190</v>
      </c>
      <c r="K2168" s="74">
        <v>0</v>
      </c>
      <c r="L2168" s="41">
        <f>SUM(Data5[[#This Row],[CHELTUIELI DE PERSONAL LEI]:[CHELTUIELI DE CAPITAL (ACTIVE NEFINANCIARE ) LEI]])</f>
        <v>2630</v>
      </c>
      <c r="M2168" s="41">
        <f>Data5[[#This Row],[TOTAL CHELTUIELI LEI]]/Data5[[#This Row],[CURS VALUTAR EURO BNR 22 07 2020]]</f>
        <v>543.37720295035228</v>
      </c>
      <c r="N2168" s="49">
        <v>3512</v>
      </c>
      <c r="O2168" s="54"/>
      <c r="P2168" s="54">
        <v>1633</v>
      </c>
      <c r="Q2168" s="54"/>
      <c r="R2168" s="54">
        <f>Data5[[#This Row],[PERSOANE ÎNSCRISE ÎN LISTELE ELECTORALE (TURUL 1)            ]]+Data5[[#This Row],[PERSOANE ÎNSCRISE ÎN LISTELE ELECTORALE (TURUL AL 2-LEA)]]</f>
        <v>3512</v>
      </c>
      <c r="S2168" s="54">
        <f>Data5[[#This Row],[PERSOANE CARE AU PARTICIPAT LA VOT (TURUL 1)]]+Data5[[#This Row],[PERSOANE CARE AU PARTICIPAT LA VOT  (TURUL AL 2-LEA)]]</f>
        <v>1633</v>
      </c>
      <c r="T2168" s="41">
        <f>Data5[[#This Row],[TOTAL CHELTUIELI LEI]]/Data5[[#This Row],[NUMĂRUL PERSOANELOR ÎNSCRISE ÎN LISTELE ELECTORALE]]</f>
        <v>0.74886104783599083</v>
      </c>
      <c r="U2168" s="41">
        <f>Data5[[#This Row],[TOTAL CHELTUIELI EURO]]/Data5[[#This Row],[NUMĂRUL PERSOANELOR ÎNSCRISE ÎN LISTELE ELECTORALE]]</f>
        <v>0.15472016029338048</v>
      </c>
      <c r="V2168" s="41">
        <f>Data5[[#This Row],[TOTAL CHELTUIELI LEI]]/Data5[[#This Row],[NUMĂRUL PERSOANELOR CARE AU PARTICIPAT LA VOT]]</f>
        <v>1.61053276178812</v>
      </c>
      <c r="W2168" s="41">
        <f>Data5[[#This Row],[TOTAL CHELTUIELI EURO]]/Data5[[#This Row],[NUMĂRUL PERSOANELOR CARE AU PARTICIPAT LA VOT]]</f>
        <v>0.33274782789366336</v>
      </c>
      <c r="X2168" s="43">
        <v>4.8400999999999996</v>
      </c>
      <c r="Y2168" s="114" t="s">
        <v>2890</v>
      </c>
      <c r="Z2168" s="44">
        <v>0</v>
      </c>
      <c r="AA2168" s="115" t="s">
        <v>3105</v>
      </c>
      <c r="AB2168" s="44">
        <v>0</v>
      </c>
      <c r="AC2168" s="45"/>
    </row>
    <row r="2169" spans="1:29" x14ac:dyDescent="0.2">
      <c r="A2169" s="37">
        <v>2168</v>
      </c>
      <c r="B2169" s="38" t="s">
        <v>433</v>
      </c>
      <c r="C2169" s="39" t="s">
        <v>456</v>
      </c>
      <c r="D2169" s="40">
        <v>44101</v>
      </c>
      <c r="E2169" s="38">
        <v>1</v>
      </c>
      <c r="F2169" s="38"/>
      <c r="G2169" s="38" t="s">
        <v>2</v>
      </c>
      <c r="H2169" s="38" t="s">
        <v>2</v>
      </c>
      <c r="I2169" s="74">
        <v>400</v>
      </c>
      <c r="J2169" s="75">
        <v>14500</v>
      </c>
      <c r="K2169" s="74">
        <v>0</v>
      </c>
      <c r="L2169" s="41">
        <f>SUM(Data5[[#This Row],[CHELTUIELI DE PERSONAL LEI]:[CHELTUIELI DE CAPITAL (ACTIVE NEFINANCIARE ) LEI]])</f>
        <v>14900</v>
      </c>
      <c r="M2169" s="41">
        <f>Data5[[#This Row],[TOTAL CHELTUIELI LEI]]/Data5[[#This Row],[CURS VALUTAR EURO BNR 22 07 2020]]</f>
        <v>3078.4487923803231</v>
      </c>
      <c r="N2169" s="49">
        <v>2157</v>
      </c>
      <c r="O2169" s="54"/>
      <c r="P2169" s="54">
        <v>1217</v>
      </c>
      <c r="Q2169" s="54"/>
      <c r="R2169" s="54">
        <f>Data5[[#This Row],[PERSOANE ÎNSCRISE ÎN LISTELE ELECTORALE (TURUL 1)            ]]+Data5[[#This Row],[PERSOANE ÎNSCRISE ÎN LISTELE ELECTORALE (TURUL AL 2-LEA)]]</f>
        <v>2157</v>
      </c>
      <c r="S2169" s="54">
        <f>Data5[[#This Row],[PERSOANE CARE AU PARTICIPAT LA VOT (TURUL 1)]]+Data5[[#This Row],[PERSOANE CARE AU PARTICIPAT LA VOT  (TURUL AL 2-LEA)]]</f>
        <v>1217</v>
      </c>
      <c r="T2169" s="41">
        <f>Data5[[#This Row],[TOTAL CHELTUIELI LEI]]/Data5[[#This Row],[NUMĂRUL PERSOANELOR ÎNSCRISE ÎN LISTELE ELECTORALE]]</f>
        <v>6.9077422345850721</v>
      </c>
      <c r="U2169" s="41">
        <f>Data5[[#This Row],[TOTAL CHELTUIELI EURO]]/Data5[[#This Row],[NUMĂRUL PERSOANELOR ÎNSCRISE ÎN LISTELE ELECTORALE]]</f>
        <v>1.4271899825592596</v>
      </c>
      <c r="V2169" s="41">
        <f>Data5[[#This Row],[TOTAL CHELTUIELI LEI]]/Data5[[#This Row],[NUMĂRUL PERSOANELOR CARE AU PARTICIPAT LA VOT]]</f>
        <v>12.243221035332786</v>
      </c>
      <c r="W2169" s="41">
        <f>Data5[[#This Row],[TOTAL CHELTUIELI EURO]]/Data5[[#This Row],[NUMĂRUL PERSOANELOR CARE AU PARTICIPAT LA VOT]]</f>
        <v>2.529538859803059</v>
      </c>
      <c r="X2169" s="43">
        <v>4.8400999999999996</v>
      </c>
      <c r="Y2169" s="114" t="s">
        <v>2889</v>
      </c>
      <c r="Z2169" s="44">
        <v>6</v>
      </c>
      <c r="AA2169" s="115" t="s">
        <v>3107</v>
      </c>
      <c r="AB2169" s="44">
        <v>1</v>
      </c>
      <c r="AC2169" s="45"/>
    </row>
    <row r="2170" spans="1:29" x14ac:dyDescent="0.2">
      <c r="A2170" s="37">
        <v>2169</v>
      </c>
      <c r="B2170" s="38" t="s">
        <v>433</v>
      </c>
      <c r="C2170" s="39" t="s">
        <v>457</v>
      </c>
      <c r="D2170" s="40">
        <v>44101</v>
      </c>
      <c r="E2170" s="38">
        <v>1</v>
      </c>
      <c r="F2170" s="38"/>
      <c r="G2170" s="38" t="s">
        <v>2</v>
      </c>
      <c r="H2170" s="38" t="s">
        <v>2</v>
      </c>
      <c r="I2170" s="74">
        <v>130089</v>
      </c>
      <c r="J2170" s="75">
        <v>3008</v>
      </c>
      <c r="K2170" s="74">
        <v>0</v>
      </c>
      <c r="L2170" s="41">
        <f>SUM(Data5[[#This Row],[CHELTUIELI DE PERSONAL LEI]:[CHELTUIELI DE CAPITAL (ACTIVE NEFINANCIARE ) LEI]])</f>
        <v>133097</v>
      </c>
      <c r="M2170" s="41">
        <f>Data5[[#This Row],[TOTAL CHELTUIELI LEI]]/Data5[[#This Row],[CURS VALUTAR EURO BNR 22 07 2020]]</f>
        <v>27498.812008016364</v>
      </c>
      <c r="N2170" s="49">
        <v>770</v>
      </c>
      <c r="O2170" s="54"/>
      <c r="P2170" s="54">
        <v>522</v>
      </c>
      <c r="Q2170" s="54"/>
      <c r="R2170" s="54">
        <f>Data5[[#This Row],[PERSOANE ÎNSCRISE ÎN LISTELE ELECTORALE (TURUL 1)            ]]+Data5[[#This Row],[PERSOANE ÎNSCRISE ÎN LISTELE ELECTORALE (TURUL AL 2-LEA)]]</f>
        <v>770</v>
      </c>
      <c r="S2170" s="54">
        <f>Data5[[#This Row],[PERSOANE CARE AU PARTICIPAT LA VOT (TURUL 1)]]+Data5[[#This Row],[PERSOANE CARE AU PARTICIPAT LA VOT  (TURUL AL 2-LEA)]]</f>
        <v>522</v>
      </c>
      <c r="T2170" s="41">
        <f>Data5[[#This Row],[TOTAL CHELTUIELI LEI]]/Data5[[#This Row],[NUMĂRUL PERSOANELOR ÎNSCRISE ÎN LISTELE ELECTORALE]]</f>
        <v>172.85324675324676</v>
      </c>
      <c r="U2170" s="41">
        <f>Data5[[#This Row],[TOTAL CHELTUIELI EURO]]/Data5[[#This Row],[NUMĂRUL PERSOANELOR ÎNSCRISE ÎN LISTELE ELECTORALE]]</f>
        <v>35.712742867553722</v>
      </c>
      <c r="V2170" s="41">
        <f>Data5[[#This Row],[TOTAL CHELTUIELI LEI]]/Data5[[#This Row],[NUMĂRUL PERSOANELOR CARE AU PARTICIPAT LA VOT]]</f>
        <v>254.9750957854406</v>
      </c>
      <c r="W2170" s="41">
        <f>Data5[[#This Row],[TOTAL CHELTUIELI EURO]]/Data5[[#This Row],[NUMĂRUL PERSOANELOR CARE AU PARTICIPAT LA VOT]]</f>
        <v>52.679716490452805</v>
      </c>
      <c r="X2170" s="43">
        <v>4.8400999999999996</v>
      </c>
      <c r="Y2170" s="114" t="s">
        <v>3097</v>
      </c>
      <c r="Z2170" s="44">
        <v>172</v>
      </c>
      <c r="AA2170" s="115" t="s">
        <v>3130</v>
      </c>
      <c r="AB2170" s="44">
        <v>35</v>
      </c>
      <c r="AC2170" s="45"/>
    </row>
    <row r="2171" spans="1:29" x14ac:dyDescent="0.2">
      <c r="A2171" s="37">
        <v>2170</v>
      </c>
      <c r="B2171" s="38" t="s">
        <v>433</v>
      </c>
      <c r="C2171" s="39" t="s">
        <v>458</v>
      </c>
      <c r="D2171" s="40">
        <v>44101</v>
      </c>
      <c r="E2171" s="38">
        <v>1</v>
      </c>
      <c r="F2171" s="38"/>
      <c r="G2171" s="38" t="s">
        <v>2</v>
      </c>
      <c r="H2171" s="38" t="s">
        <v>2</v>
      </c>
      <c r="I2171" s="74">
        <v>1800</v>
      </c>
      <c r="J2171" s="75">
        <v>5723</v>
      </c>
      <c r="K2171" s="74">
        <v>0</v>
      </c>
      <c r="L2171" s="41">
        <f>SUM(Data5[[#This Row],[CHELTUIELI DE PERSONAL LEI]:[CHELTUIELI DE CAPITAL (ACTIVE NEFINANCIARE ) LEI]])</f>
        <v>7523</v>
      </c>
      <c r="M2171" s="41">
        <f>Data5[[#This Row],[TOTAL CHELTUIELI LEI]]/Data5[[#This Row],[CURS VALUTAR EURO BNR 22 07 2020]]</f>
        <v>1554.30672919981</v>
      </c>
      <c r="N2171" s="49">
        <v>2129</v>
      </c>
      <c r="O2171" s="54"/>
      <c r="P2171" s="54">
        <v>1210</v>
      </c>
      <c r="Q2171" s="54"/>
      <c r="R2171" s="54">
        <f>Data5[[#This Row],[PERSOANE ÎNSCRISE ÎN LISTELE ELECTORALE (TURUL 1)            ]]+Data5[[#This Row],[PERSOANE ÎNSCRISE ÎN LISTELE ELECTORALE (TURUL AL 2-LEA)]]</f>
        <v>2129</v>
      </c>
      <c r="S2171" s="54">
        <f>Data5[[#This Row],[PERSOANE CARE AU PARTICIPAT LA VOT (TURUL 1)]]+Data5[[#This Row],[PERSOANE CARE AU PARTICIPAT LA VOT  (TURUL AL 2-LEA)]]</f>
        <v>1210</v>
      </c>
      <c r="T2171" s="41">
        <f>Data5[[#This Row],[TOTAL CHELTUIELI LEI]]/Data5[[#This Row],[NUMĂRUL PERSOANELOR ÎNSCRISE ÎN LISTELE ELECTORALE]]</f>
        <v>3.5335838421794268</v>
      </c>
      <c r="U2171" s="41">
        <f>Data5[[#This Row],[TOTAL CHELTUIELI EURO]]/Data5[[#This Row],[NUMĂRUL PERSOANELOR ÎNSCRISE ÎN LISTELE ELECTORALE]]</f>
        <v>0.73006422226388445</v>
      </c>
      <c r="V2171" s="41">
        <f>Data5[[#This Row],[TOTAL CHELTUIELI LEI]]/Data5[[#This Row],[NUMĂRUL PERSOANELOR CARE AU PARTICIPAT LA VOT]]</f>
        <v>6.2173553719008261</v>
      </c>
      <c r="W2171" s="41">
        <f>Data5[[#This Row],[TOTAL CHELTUIELI EURO]]/Data5[[#This Row],[NUMĂRUL PERSOANELOR CARE AU PARTICIPAT LA VOT]]</f>
        <v>1.2845510158676114</v>
      </c>
      <c r="X2171" s="43">
        <v>4.8400999999999996</v>
      </c>
      <c r="Y2171" s="114" t="s">
        <v>2884</v>
      </c>
      <c r="Z2171" s="44">
        <v>3</v>
      </c>
      <c r="AA2171" s="115" t="s">
        <v>3105</v>
      </c>
      <c r="AB2171" s="44">
        <v>0</v>
      </c>
      <c r="AC2171" s="45"/>
    </row>
    <row r="2172" spans="1:29" x14ac:dyDescent="0.2">
      <c r="A2172" s="37">
        <v>2171</v>
      </c>
      <c r="B2172" s="38" t="s">
        <v>433</v>
      </c>
      <c r="C2172" s="39" t="s">
        <v>70</v>
      </c>
      <c r="D2172" s="40">
        <v>44101</v>
      </c>
      <c r="E2172" s="38">
        <v>1</v>
      </c>
      <c r="F2172" s="38"/>
      <c r="G2172" s="38" t="s">
        <v>2</v>
      </c>
      <c r="H2172" s="38" t="s">
        <v>2</v>
      </c>
      <c r="I2172" s="74">
        <v>36141</v>
      </c>
      <c r="J2172" s="75">
        <v>21116</v>
      </c>
      <c r="K2172" s="74">
        <v>0</v>
      </c>
      <c r="L2172" s="41">
        <f>SUM(Data5[[#This Row],[CHELTUIELI DE PERSONAL LEI]:[CHELTUIELI DE CAPITAL (ACTIVE NEFINANCIARE ) LEI]])</f>
        <v>57257</v>
      </c>
      <c r="M2172" s="41">
        <f>Data5[[#This Row],[TOTAL CHELTUIELI LEI]]/Data5[[#This Row],[CURS VALUTAR EURO BNR 22 07 2020]]</f>
        <v>11829.714262102023</v>
      </c>
      <c r="N2172" s="49">
        <v>2580</v>
      </c>
      <c r="O2172" s="54"/>
      <c r="P2172" s="54">
        <v>1570</v>
      </c>
      <c r="Q2172" s="54"/>
      <c r="R2172" s="54">
        <f>Data5[[#This Row],[PERSOANE ÎNSCRISE ÎN LISTELE ELECTORALE (TURUL 1)            ]]+Data5[[#This Row],[PERSOANE ÎNSCRISE ÎN LISTELE ELECTORALE (TURUL AL 2-LEA)]]</f>
        <v>2580</v>
      </c>
      <c r="S2172" s="54">
        <f>Data5[[#This Row],[PERSOANE CARE AU PARTICIPAT LA VOT (TURUL 1)]]+Data5[[#This Row],[PERSOANE CARE AU PARTICIPAT LA VOT  (TURUL AL 2-LEA)]]</f>
        <v>1570</v>
      </c>
      <c r="T2172" s="41">
        <f>Data5[[#This Row],[TOTAL CHELTUIELI LEI]]/Data5[[#This Row],[NUMĂRUL PERSOANELOR ÎNSCRISE ÎN LISTELE ELECTORALE]]</f>
        <v>22.192635658914728</v>
      </c>
      <c r="U2172" s="41">
        <f>Data5[[#This Row],[TOTAL CHELTUIELI EURO]]/Data5[[#This Row],[NUMĂRUL PERSOANELOR ÎNSCRISE ÎN LISTELE ELECTORALE]]</f>
        <v>4.5851605667062101</v>
      </c>
      <c r="V2172" s="41">
        <f>Data5[[#This Row],[TOTAL CHELTUIELI LEI]]/Data5[[#This Row],[NUMĂRUL PERSOANELOR CARE AU PARTICIPAT LA VOT]]</f>
        <v>36.469426751592358</v>
      </c>
      <c r="W2172" s="41">
        <f>Data5[[#This Row],[TOTAL CHELTUIELI EURO]]/Data5[[#This Row],[NUMĂRUL PERSOANELOR CARE AU PARTICIPAT LA VOT]]</f>
        <v>7.5348498484726258</v>
      </c>
      <c r="X2172" s="43">
        <v>4.8400999999999996</v>
      </c>
      <c r="Y2172" s="114" t="s">
        <v>2900</v>
      </c>
      <c r="Z2172" s="44">
        <v>22</v>
      </c>
      <c r="AA2172" s="115" t="s">
        <v>3110</v>
      </c>
      <c r="AB2172" s="44">
        <v>4</v>
      </c>
      <c r="AC2172" s="45"/>
    </row>
    <row r="2173" spans="1:29" x14ac:dyDescent="0.2">
      <c r="A2173" s="37">
        <v>2172</v>
      </c>
      <c r="B2173" s="38" t="s">
        <v>433</v>
      </c>
      <c r="C2173" s="39" t="s">
        <v>459</v>
      </c>
      <c r="D2173" s="40">
        <v>44101</v>
      </c>
      <c r="E2173" s="38">
        <v>1</v>
      </c>
      <c r="F2173" s="38"/>
      <c r="G2173" s="38" t="s">
        <v>2</v>
      </c>
      <c r="H2173" s="38" t="s">
        <v>2</v>
      </c>
      <c r="I2173" s="74">
        <v>0</v>
      </c>
      <c r="J2173" s="75">
        <v>17049</v>
      </c>
      <c r="K2173" s="74">
        <v>0</v>
      </c>
      <c r="L2173" s="41">
        <f>SUM(Data5[[#This Row],[CHELTUIELI DE PERSONAL LEI]:[CHELTUIELI DE CAPITAL (ACTIVE NEFINANCIARE ) LEI]])</f>
        <v>17049</v>
      </c>
      <c r="M2173" s="41">
        <f>Data5[[#This Row],[TOTAL CHELTUIELI LEI]]/Data5[[#This Row],[CURS VALUTAR EURO BNR 22 07 2020]]</f>
        <v>3522.4478833081962</v>
      </c>
      <c r="N2173" s="49">
        <v>2845</v>
      </c>
      <c r="O2173" s="54"/>
      <c r="P2173" s="54">
        <v>1595</v>
      </c>
      <c r="Q2173" s="54"/>
      <c r="R2173" s="54">
        <f>Data5[[#This Row],[PERSOANE ÎNSCRISE ÎN LISTELE ELECTORALE (TURUL 1)            ]]+Data5[[#This Row],[PERSOANE ÎNSCRISE ÎN LISTELE ELECTORALE (TURUL AL 2-LEA)]]</f>
        <v>2845</v>
      </c>
      <c r="S2173" s="54">
        <f>Data5[[#This Row],[PERSOANE CARE AU PARTICIPAT LA VOT (TURUL 1)]]+Data5[[#This Row],[PERSOANE CARE AU PARTICIPAT LA VOT  (TURUL AL 2-LEA)]]</f>
        <v>1595</v>
      </c>
      <c r="T2173" s="41">
        <f>Data5[[#This Row],[TOTAL CHELTUIELI LEI]]/Data5[[#This Row],[NUMĂRUL PERSOANELOR ÎNSCRISE ÎN LISTELE ELECTORALE]]</f>
        <v>5.9926186291739896</v>
      </c>
      <c r="U2173" s="41">
        <f>Data5[[#This Row],[TOTAL CHELTUIELI EURO]]/Data5[[#This Row],[NUMĂRUL PERSOANELOR ÎNSCRISE ÎN LISTELE ELECTORALE]]</f>
        <v>1.2381187639044626</v>
      </c>
      <c r="V2173" s="41">
        <f>Data5[[#This Row],[TOTAL CHELTUIELI LEI]]/Data5[[#This Row],[NUMĂRUL PERSOANELOR CARE AU PARTICIPAT LA VOT]]</f>
        <v>10.689028213166145</v>
      </c>
      <c r="W2173" s="41">
        <f>Data5[[#This Row],[TOTAL CHELTUIELI EURO]]/Data5[[#This Row],[NUMĂRUL PERSOANELOR CARE AU PARTICIPAT LA VOT]]</f>
        <v>2.2084312748013768</v>
      </c>
      <c r="X2173" s="43">
        <v>4.8400999999999996</v>
      </c>
      <c r="Y2173" s="114" t="s">
        <v>2892</v>
      </c>
      <c r="Z2173" s="44">
        <v>5</v>
      </c>
      <c r="AA2173" s="115" t="s">
        <v>3107</v>
      </c>
      <c r="AB2173" s="44">
        <v>1</v>
      </c>
      <c r="AC2173" s="45"/>
    </row>
    <row r="2174" spans="1:29" x14ac:dyDescent="0.2">
      <c r="A2174" s="37">
        <v>2173</v>
      </c>
      <c r="B2174" s="38" t="s">
        <v>433</v>
      </c>
      <c r="C2174" s="39" t="s">
        <v>460</v>
      </c>
      <c r="D2174" s="40">
        <v>44101</v>
      </c>
      <c r="E2174" s="38">
        <v>1</v>
      </c>
      <c r="F2174" s="38"/>
      <c r="G2174" s="38" t="s">
        <v>2</v>
      </c>
      <c r="H2174" s="38" t="s">
        <v>2</v>
      </c>
      <c r="I2174" s="74">
        <v>102255</v>
      </c>
      <c r="J2174" s="75">
        <v>25222</v>
      </c>
      <c r="K2174" s="74">
        <v>0</v>
      </c>
      <c r="L2174" s="41">
        <f>SUM(Data5[[#This Row],[CHELTUIELI DE PERSONAL LEI]:[CHELTUIELI DE CAPITAL (ACTIVE NEFINANCIARE ) LEI]])</f>
        <v>127477</v>
      </c>
      <c r="M2174" s="41">
        <f>Data5[[#This Row],[TOTAL CHELTUIELI LEI]]/Data5[[#This Row],[CURS VALUTAR EURO BNR 22 07 2020]]</f>
        <v>26337.67897357493</v>
      </c>
      <c r="N2174" s="49">
        <v>2074</v>
      </c>
      <c r="O2174" s="54"/>
      <c r="P2174" s="54">
        <v>1152</v>
      </c>
      <c r="Q2174" s="54"/>
      <c r="R2174" s="54">
        <f>Data5[[#This Row],[PERSOANE ÎNSCRISE ÎN LISTELE ELECTORALE (TURUL 1)            ]]+Data5[[#This Row],[PERSOANE ÎNSCRISE ÎN LISTELE ELECTORALE (TURUL AL 2-LEA)]]</f>
        <v>2074</v>
      </c>
      <c r="S2174" s="54">
        <f>Data5[[#This Row],[PERSOANE CARE AU PARTICIPAT LA VOT (TURUL 1)]]+Data5[[#This Row],[PERSOANE CARE AU PARTICIPAT LA VOT  (TURUL AL 2-LEA)]]</f>
        <v>1152</v>
      </c>
      <c r="T2174" s="41">
        <f>Data5[[#This Row],[TOTAL CHELTUIELI LEI]]/Data5[[#This Row],[NUMĂRUL PERSOANELOR ÎNSCRISE ÎN LISTELE ELECTORALE]]</f>
        <v>61.464320154291222</v>
      </c>
      <c r="U2174" s="41">
        <f>Data5[[#This Row],[TOTAL CHELTUIELI EURO]]/Data5[[#This Row],[NUMĂRUL PERSOANELOR ÎNSCRISE ÎN LISTELE ELECTORALE]]</f>
        <v>12.69897732573526</v>
      </c>
      <c r="V2174" s="41">
        <f>Data5[[#This Row],[TOTAL CHELTUIELI LEI]]/Data5[[#This Row],[NUMĂRUL PERSOANELOR CARE AU PARTICIPAT LA VOT]]</f>
        <v>110.65711805555556</v>
      </c>
      <c r="W2174" s="41">
        <f>Data5[[#This Row],[TOTAL CHELTUIELI EURO]]/Data5[[#This Row],[NUMĂRUL PERSOANELOR CARE AU PARTICIPAT LA VOT]]</f>
        <v>22.862568553450458</v>
      </c>
      <c r="X2174" s="43">
        <v>4.8400999999999996</v>
      </c>
      <c r="Y2174" s="114" t="s">
        <v>3087</v>
      </c>
      <c r="Z2174" s="44">
        <v>61</v>
      </c>
      <c r="AA2174" s="115" t="s">
        <v>3123</v>
      </c>
      <c r="AB2174" s="44">
        <v>12</v>
      </c>
      <c r="AC2174" s="45"/>
    </row>
    <row r="2175" spans="1:29" x14ac:dyDescent="0.2">
      <c r="A2175" s="37">
        <v>2174</v>
      </c>
      <c r="B2175" s="38" t="s">
        <v>433</v>
      </c>
      <c r="C2175" s="39" t="s">
        <v>461</v>
      </c>
      <c r="D2175" s="40">
        <v>44101</v>
      </c>
      <c r="E2175" s="38">
        <v>1</v>
      </c>
      <c r="F2175" s="38"/>
      <c r="G2175" s="38" t="s">
        <v>2</v>
      </c>
      <c r="H2175" s="38" t="s">
        <v>2</v>
      </c>
      <c r="I2175" s="74">
        <v>1800</v>
      </c>
      <c r="J2175" s="75">
        <v>43383.93</v>
      </c>
      <c r="K2175" s="74">
        <v>0</v>
      </c>
      <c r="L2175" s="41">
        <f>SUM(Data5[[#This Row],[CHELTUIELI DE PERSONAL LEI]:[CHELTUIELI DE CAPITAL (ACTIVE NEFINANCIARE ) LEI]])</f>
        <v>45183.93</v>
      </c>
      <c r="M2175" s="41">
        <f>Data5[[#This Row],[TOTAL CHELTUIELI LEI]]/Data5[[#This Row],[CURS VALUTAR EURO BNR 22 07 2020]]</f>
        <v>9335.3298485568484</v>
      </c>
      <c r="N2175" s="49">
        <v>3729</v>
      </c>
      <c r="O2175" s="54"/>
      <c r="P2175" s="54">
        <v>1751</v>
      </c>
      <c r="Q2175" s="54"/>
      <c r="R2175" s="54">
        <f>Data5[[#This Row],[PERSOANE ÎNSCRISE ÎN LISTELE ELECTORALE (TURUL 1)            ]]+Data5[[#This Row],[PERSOANE ÎNSCRISE ÎN LISTELE ELECTORALE (TURUL AL 2-LEA)]]</f>
        <v>3729</v>
      </c>
      <c r="S2175" s="54">
        <f>Data5[[#This Row],[PERSOANE CARE AU PARTICIPAT LA VOT (TURUL 1)]]+Data5[[#This Row],[PERSOANE CARE AU PARTICIPAT LA VOT  (TURUL AL 2-LEA)]]</f>
        <v>1751</v>
      </c>
      <c r="T2175" s="41">
        <f>Data5[[#This Row],[TOTAL CHELTUIELI LEI]]/Data5[[#This Row],[NUMĂRUL PERSOANELOR ÎNSCRISE ÎN LISTELE ELECTORALE]]</f>
        <v>12.116902654867257</v>
      </c>
      <c r="U2175" s="41">
        <f>Data5[[#This Row],[TOTAL CHELTUIELI EURO]]/Data5[[#This Row],[NUMĂRUL PERSOANELOR ÎNSCRISE ÎN LISTELE ELECTORALE]]</f>
        <v>2.503440560084969</v>
      </c>
      <c r="V2175" s="41">
        <f>Data5[[#This Row],[TOTAL CHELTUIELI LEI]]/Data5[[#This Row],[NUMĂRUL PERSOANELOR CARE AU PARTICIPAT LA VOT]]</f>
        <v>25.804643061107939</v>
      </c>
      <c r="W2175" s="41">
        <f>Data5[[#This Row],[TOTAL CHELTUIELI EURO]]/Data5[[#This Row],[NUMĂRUL PERSOANELOR CARE AU PARTICIPAT LA VOT]]</f>
        <v>5.3314276690787255</v>
      </c>
      <c r="X2175" s="43">
        <v>4.8400999999999996</v>
      </c>
      <c r="Y2175" s="114" t="s">
        <v>2897</v>
      </c>
      <c r="Z2175" s="44">
        <v>12</v>
      </c>
      <c r="AA2175" s="115" t="s">
        <v>3108</v>
      </c>
      <c r="AB2175" s="44">
        <v>2</v>
      </c>
      <c r="AC2175" s="45"/>
    </row>
    <row r="2176" spans="1:29" x14ac:dyDescent="0.2">
      <c r="A2176" s="37">
        <v>2175</v>
      </c>
      <c r="B2176" s="38" t="s">
        <v>433</v>
      </c>
      <c r="C2176" s="39" t="s">
        <v>462</v>
      </c>
      <c r="D2176" s="40">
        <v>44101</v>
      </c>
      <c r="E2176" s="38">
        <v>1</v>
      </c>
      <c r="F2176" s="38"/>
      <c r="G2176" s="38" t="s">
        <v>2</v>
      </c>
      <c r="H2176" s="38" t="s">
        <v>2</v>
      </c>
      <c r="I2176" s="41">
        <v>0</v>
      </c>
      <c r="J2176" s="74">
        <v>8810.32</v>
      </c>
      <c r="K2176" s="74">
        <v>0</v>
      </c>
      <c r="L2176" s="41">
        <f>SUM(Data5[[#This Row],[CHELTUIELI DE PERSONAL LEI]:[CHELTUIELI DE CAPITAL (ACTIVE NEFINANCIARE ) LEI]])</f>
        <v>8810.32</v>
      </c>
      <c r="M2176" s="41">
        <f>Data5[[#This Row],[TOTAL CHELTUIELI LEI]]/Data5[[#This Row],[CURS VALUTAR EURO BNR 22 07 2020]]</f>
        <v>1820.2764405694097</v>
      </c>
      <c r="N2176" s="49">
        <v>2272</v>
      </c>
      <c r="O2176" s="54"/>
      <c r="P2176" s="54">
        <v>1360</v>
      </c>
      <c r="Q2176" s="54"/>
      <c r="R2176" s="54">
        <f>Data5[[#This Row],[PERSOANE ÎNSCRISE ÎN LISTELE ELECTORALE (TURUL 1)            ]]+Data5[[#This Row],[PERSOANE ÎNSCRISE ÎN LISTELE ELECTORALE (TURUL AL 2-LEA)]]</f>
        <v>2272</v>
      </c>
      <c r="S2176" s="54">
        <f>Data5[[#This Row],[PERSOANE CARE AU PARTICIPAT LA VOT (TURUL 1)]]+Data5[[#This Row],[PERSOANE CARE AU PARTICIPAT LA VOT  (TURUL AL 2-LEA)]]</f>
        <v>1360</v>
      </c>
      <c r="T2176" s="41">
        <f>Data5[[#This Row],[TOTAL CHELTUIELI LEI]]/Data5[[#This Row],[NUMĂRUL PERSOANELOR ÎNSCRISE ÎN LISTELE ELECTORALE]]</f>
        <v>3.8777816901408451</v>
      </c>
      <c r="U2176" s="41">
        <f>Data5[[#This Row],[TOTAL CHELTUIELI EURO]]/Data5[[#This Row],[NUMĂRUL PERSOANELOR ÎNSCRISE ÎN LISTELE ELECTORALE]]</f>
        <v>0.80117801081400075</v>
      </c>
      <c r="V2176" s="41">
        <f>Data5[[#This Row],[TOTAL CHELTUIELI LEI]]/Data5[[#This Row],[NUMĂRUL PERSOANELOR CARE AU PARTICIPAT LA VOT]]</f>
        <v>6.4781764705882354</v>
      </c>
      <c r="W2176" s="41">
        <f>Data5[[#This Row],[TOTAL CHELTUIELI EURO]]/Data5[[#This Row],[NUMĂRUL PERSOANELOR CARE AU PARTICIPAT LA VOT]]</f>
        <v>1.338438559242213</v>
      </c>
      <c r="X2176" s="43">
        <v>4.8400999999999996</v>
      </c>
      <c r="Y2176" s="114" t="s">
        <v>2884</v>
      </c>
      <c r="Z2176" s="44">
        <v>3</v>
      </c>
      <c r="AA2176" s="115" t="s">
        <v>3105</v>
      </c>
      <c r="AB2176" s="44">
        <v>0</v>
      </c>
      <c r="AC2176" s="45"/>
    </row>
    <row r="2177" spans="1:29" x14ac:dyDescent="0.2">
      <c r="A2177" s="37">
        <v>2176</v>
      </c>
      <c r="B2177" s="38" t="s">
        <v>433</v>
      </c>
      <c r="C2177" s="39" t="s">
        <v>463</v>
      </c>
      <c r="D2177" s="40">
        <v>44101</v>
      </c>
      <c r="E2177" s="38">
        <v>1</v>
      </c>
      <c r="F2177" s="38"/>
      <c r="G2177" s="38" t="s">
        <v>2</v>
      </c>
      <c r="H2177" s="38" t="s">
        <v>2</v>
      </c>
      <c r="I2177" s="74">
        <v>1800</v>
      </c>
      <c r="J2177" s="75">
        <v>11071</v>
      </c>
      <c r="K2177" s="74">
        <v>0</v>
      </c>
      <c r="L2177" s="41">
        <f>SUM(Data5[[#This Row],[CHELTUIELI DE PERSONAL LEI]:[CHELTUIELI DE CAPITAL (ACTIVE NEFINANCIARE ) LEI]])</f>
        <v>12871</v>
      </c>
      <c r="M2177" s="41">
        <f>Data5[[#This Row],[TOTAL CHELTUIELI LEI]]/Data5[[#This Row],[CURS VALUTAR EURO BNR 22 07 2020]]</f>
        <v>2659.2425776326936</v>
      </c>
      <c r="N2177" s="49">
        <v>1556</v>
      </c>
      <c r="O2177" s="54"/>
      <c r="P2177" s="54">
        <v>900</v>
      </c>
      <c r="Q2177" s="54"/>
      <c r="R2177" s="54">
        <f>Data5[[#This Row],[PERSOANE ÎNSCRISE ÎN LISTELE ELECTORALE (TURUL 1)            ]]+Data5[[#This Row],[PERSOANE ÎNSCRISE ÎN LISTELE ELECTORALE (TURUL AL 2-LEA)]]</f>
        <v>1556</v>
      </c>
      <c r="S2177" s="54">
        <f>Data5[[#This Row],[PERSOANE CARE AU PARTICIPAT LA VOT (TURUL 1)]]+Data5[[#This Row],[PERSOANE CARE AU PARTICIPAT LA VOT  (TURUL AL 2-LEA)]]</f>
        <v>900</v>
      </c>
      <c r="T2177" s="41">
        <f>Data5[[#This Row],[TOTAL CHELTUIELI LEI]]/Data5[[#This Row],[NUMĂRUL PERSOANELOR ÎNSCRISE ÎN LISTELE ELECTORALE]]</f>
        <v>8.2718508997429314</v>
      </c>
      <c r="U2177" s="41">
        <f>Data5[[#This Row],[TOTAL CHELTUIELI EURO]]/Data5[[#This Row],[NUMĂRUL PERSOANELOR ÎNSCRISE ÎN LISTELE ELECTORALE]]</f>
        <v>1.709024792823068</v>
      </c>
      <c r="V2177" s="41">
        <f>Data5[[#This Row],[TOTAL CHELTUIELI LEI]]/Data5[[#This Row],[NUMĂRUL PERSOANELOR CARE AU PARTICIPAT LA VOT]]</f>
        <v>14.301111111111112</v>
      </c>
      <c r="W2177" s="41">
        <f>Data5[[#This Row],[TOTAL CHELTUIELI EURO]]/Data5[[#This Row],[NUMĂRUL PERSOANELOR CARE AU PARTICIPAT LA VOT]]</f>
        <v>2.9547139751474374</v>
      </c>
      <c r="X2177" s="43">
        <v>4.8400999999999996</v>
      </c>
      <c r="Y2177" s="114" t="s">
        <v>2896</v>
      </c>
      <c r="Z2177" s="44">
        <v>8</v>
      </c>
      <c r="AA2177" s="115" t="s">
        <v>3107</v>
      </c>
      <c r="AB2177" s="44">
        <v>1</v>
      </c>
      <c r="AC2177" s="45"/>
    </row>
    <row r="2178" spans="1:29" x14ac:dyDescent="0.2">
      <c r="A2178" s="37">
        <v>2177</v>
      </c>
      <c r="B2178" s="38" t="s">
        <v>433</v>
      </c>
      <c r="C2178" s="39" t="s">
        <v>464</v>
      </c>
      <c r="D2178" s="40">
        <v>44101</v>
      </c>
      <c r="E2178" s="38">
        <v>1</v>
      </c>
      <c r="F2178" s="38"/>
      <c r="G2178" s="38" t="s">
        <v>2</v>
      </c>
      <c r="H2178" s="38" t="s">
        <v>2</v>
      </c>
      <c r="I2178" s="74">
        <v>2147</v>
      </c>
      <c r="J2178" s="75">
        <v>832.04</v>
      </c>
      <c r="K2178" s="74">
        <v>0</v>
      </c>
      <c r="L2178" s="41">
        <f>SUM(Data5[[#This Row],[CHELTUIELI DE PERSONAL LEI]:[CHELTUIELI DE CAPITAL (ACTIVE NEFINANCIARE ) LEI]])</f>
        <v>2979.04</v>
      </c>
      <c r="M2178" s="41">
        <f>Data5[[#This Row],[TOTAL CHELTUIELI LEI]]/Data5[[#This Row],[CURS VALUTAR EURO BNR 22 07 2020]]</f>
        <v>615.49141546662258</v>
      </c>
      <c r="N2178" s="49">
        <v>472</v>
      </c>
      <c r="O2178" s="54"/>
      <c r="P2178" s="54">
        <v>375</v>
      </c>
      <c r="Q2178" s="54"/>
      <c r="R2178" s="54">
        <f>Data5[[#This Row],[PERSOANE ÎNSCRISE ÎN LISTELE ELECTORALE (TURUL 1)            ]]+Data5[[#This Row],[PERSOANE ÎNSCRISE ÎN LISTELE ELECTORALE (TURUL AL 2-LEA)]]</f>
        <v>472</v>
      </c>
      <c r="S2178" s="54">
        <f>Data5[[#This Row],[PERSOANE CARE AU PARTICIPAT LA VOT (TURUL 1)]]+Data5[[#This Row],[PERSOANE CARE AU PARTICIPAT LA VOT  (TURUL AL 2-LEA)]]</f>
        <v>375</v>
      </c>
      <c r="T2178" s="41">
        <f>Data5[[#This Row],[TOTAL CHELTUIELI LEI]]/Data5[[#This Row],[NUMĂRUL PERSOANELOR ÎNSCRISE ÎN LISTELE ELECTORALE]]</f>
        <v>6.3115254237288134</v>
      </c>
      <c r="U2178" s="41">
        <f>Data5[[#This Row],[TOTAL CHELTUIELI EURO]]/Data5[[#This Row],[NUMĂRUL PERSOANELOR ÎNSCRISE ÎN LISTELE ELECTORALE]]</f>
        <v>1.3040072361580988</v>
      </c>
      <c r="V2178" s="41">
        <f>Data5[[#This Row],[TOTAL CHELTUIELI LEI]]/Data5[[#This Row],[NUMĂRUL PERSOANELOR CARE AU PARTICIPAT LA VOT]]</f>
        <v>7.9441066666666664</v>
      </c>
      <c r="W2178" s="41">
        <f>Data5[[#This Row],[TOTAL CHELTUIELI EURO]]/Data5[[#This Row],[NUMĂRUL PERSOANELOR CARE AU PARTICIPAT LA VOT]]</f>
        <v>1.6413104412443269</v>
      </c>
      <c r="X2178" s="43">
        <v>4.8400999999999996</v>
      </c>
      <c r="Y2178" s="114" t="s">
        <v>2889</v>
      </c>
      <c r="Z2178" s="44">
        <v>6</v>
      </c>
      <c r="AA2178" s="115" t="s">
        <v>3107</v>
      </c>
      <c r="AB2178" s="44">
        <v>1</v>
      </c>
      <c r="AC2178" s="45"/>
    </row>
    <row r="2179" spans="1:29" x14ac:dyDescent="0.2">
      <c r="A2179" s="37">
        <v>2178</v>
      </c>
      <c r="B2179" s="38" t="s">
        <v>433</v>
      </c>
      <c r="C2179" s="39" t="s">
        <v>465</v>
      </c>
      <c r="D2179" s="40">
        <v>44101</v>
      </c>
      <c r="E2179" s="38">
        <v>1</v>
      </c>
      <c r="F2179" s="38"/>
      <c r="G2179" s="38" t="s">
        <v>2</v>
      </c>
      <c r="H2179" s="38" t="s">
        <v>2</v>
      </c>
      <c r="I2179" s="74">
        <v>2980</v>
      </c>
      <c r="J2179" s="75">
        <v>6418</v>
      </c>
      <c r="K2179" s="74">
        <v>0</v>
      </c>
      <c r="L2179" s="41">
        <f>SUM(Data5[[#This Row],[CHELTUIELI DE PERSONAL LEI]:[CHELTUIELI DE CAPITAL (ACTIVE NEFINANCIARE ) LEI]])</f>
        <v>9398</v>
      </c>
      <c r="M2179" s="41">
        <f>Data5[[#This Row],[TOTAL CHELTUIELI LEI]]/Data5[[#This Row],[CURS VALUTAR EURO BNR 22 07 2020]]</f>
        <v>1941.6954195161259</v>
      </c>
      <c r="N2179" s="49">
        <v>1390</v>
      </c>
      <c r="O2179" s="54"/>
      <c r="P2179" s="54">
        <v>971</v>
      </c>
      <c r="Q2179" s="54"/>
      <c r="R2179" s="54">
        <f>Data5[[#This Row],[PERSOANE ÎNSCRISE ÎN LISTELE ELECTORALE (TURUL 1)            ]]+Data5[[#This Row],[PERSOANE ÎNSCRISE ÎN LISTELE ELECTORALE (TURUL AL 2-LEA)]]</f>
        <v>1390</v>
      </c>
      <c r="S2179" s="54">
        <f>Data5[[#This Row],[PERSOANE CARE AU PARTICIPAT LA VOT (TURUL 1)]]+Data5[[#This Row],[PERSOANE CARE AU PARTICIPAT LA VOT  (TURUL AL 2-LEA)]]</f>
        <v>971</v>
      </c>
      <c r="T2179" s="41">
        <f>Data5[[#This Row],[TOTAL CHELTUIELI LEI]]/Data5[[#This Row],[NUMĂRUL PERSOANELOR ÎNSCRISE ÎN LISTELE ELECTORALE]]</f>
        <v>6.7611510791366909</v>
      </c>
      <c r="U2179" s="41">
        <f>Data5[[#This Row],[TOTAL CHELTUIELI EURO]]/Data5[[#This Row],[NUMĂRUL PERSOANELOR ÎNSCRISE ÎN LISTELE ELECTORALE]]</f>
        <v>1.3969031795080042</v>
      </c>
      <c r="V2179" s="41">
        <f>Data5[[#This Row],[TOTAL CHELTUIELI LEI]]/Data5[[#This Row],[NUMĂRUL PERSOANELOR CARE AU PARTICIPAT LA VOT]]</f>
        <v>9.6786817713697211</v>
      </c>
      <c r="W2179" s="41">
        <f>Data5[[#This Row],[TOTAL CHELTUIELI EURO]]/Data5[[#This Row],[NUMĂRUL PERSOANELOR CARE AU PARTICIPAT LA VOT]]</f>
        <v>1.9996863228796353</v>
      </c>
      <c r="X2179" s="43">
        <v>4.8400999999999996</v>
      </c>
      <c r="Y2179" s="114" t="s">
        <v>2889</v>
      </c>
      <c r="Z2179" s="44">
        <v>6</v>
      </c>
      <c r="AA2179" s="115" t="s">
        <v>3107</v>
      </c>
      <c r="AB2179" s="44">
        <v>1</v>
      </c>
      <c r="AC2179" s="45"/>
    </row>
    <row r="2180" spans="1:29" x14ac:dyDescent="0.2">
      <c r="A2180" s="37">
        <v>2179</v>
      </c>
      <c r="B2180" s="38" t="s">
        <v>433</v>
      </c>
      <c r="C2180" s="39" t="s">
        <v>466</v>
      </c>
      <c r="D2180" s="40">
        <v>44101</v>
      </c>
      <c r="E2180" s="38">
        <v>1</v>
      </c>
      <c r="F2180" s="38"/>
      <c r="G2180" s="38" t="s">
        <v>2</v>
      </c>
      <c r="H2180" s="38" t="s">
        <v>2</v>
      </c>
      <c r="I2180" s="74">
        <v>1200</v>
      </c>
      <c r="J2180" s="75">
        <v>5733</v>
      </c>
      <c r="K2180" s="74">
        <v>0</v>
      </c>
      <c r="L2180" s="41">
        <f>SUM(Data5[[#This Row],[CHELTUIELI DE PERSONAL LEI]:[CHELTUIELI DE CAPITAL (ACTIVE NEFINANCIARE ) LEI]])</f>
        <v>6933</v>
      </c>
      <c r="M2180" s="41">
        <f>Data5[[#This Row],[TOTAL CHELTUIELI LEI]]/Data5[[#This Row],[CURS VALUTAR EURO BNR 22 07 2020]]</f>
        <v>1432.4084213136093</v>
      </c>
      <c r="N2180" s="49">
        <v>5576</v>
      </c>
      <c r="O2180" s="54"/>
      <c r="P2180" s="54">
        <v>2516</v>
      </c>
      <c r="Q2180" s="54"/>
      <c r="R2180" s="54">
        <f>Data5[[#This Row],[PERSOANE ÎNSCRISE ÎN LISTELE ELECTORALE (TURUL 1)            ]]+Data5[[#This Row],[PERSOANE ÎNSCRISE ÎN LISTELE ELECTORALE (TURUL AL 2-LEA)]]</f>
        <v>5576</v>
      </c>
      <c r="S2180" s="54">
        <f>Data5[[#This Row],[PERSOANE CARE AU PARTICIPAT LA VOT (TURUL 1)]]+Data5[[#This Row],[PERSOANE CARE AU PARTICIPAT LA VOT  (TURUL AL 2-LEA)]]</f>
        <v>2516</v>
      </c>
      <c r="T2180" s="41">
        <f>Data5[[#This Row],[TOTAL CHELTUIELI LEI]]/Data5[[#This Row],[NUMĂRUL PERSOANELOR ÎNSCRISE ÎN LISTELE ELECTORALE]]</f>
        <v>1.2433644189383071</v>
      </c>
      <c r="U2180" s="41">
        <f>Data5[[#This Row],[TOTAL CHELTUIELI EURO]]/Data5[[#This Row],[NUMĂRUL PERSOANELOR ÎNSCRISE ÎN LISTELE ELECTORALE]]</f>
        <v>0.25688816738048947</v>
      </c>
      <c r="V2180" s="41">
        <f>Data5[[#This Row],[TOTAL CHELTUIELI LEI]]/Data5[[#This Row],[NUMĂRUL PERSOANELOR CARE AU PARTICIPAT LA VOT]]</f>
        <v>2.7555643879173291</v>
      </c>
      <c r="W2180" s="41">
        <f>Data5[[#This Row],[TOTAL CHELTUIELI EURO]]/Data5[[#This Row],[NUMĂRUL PERSOANELOR CARE AU PARTICIPAT LA VOT]]</f>
        <v>0.56931972230270644</v>
      </c>
      <c r="X2180" s="43">
        <v>4.8400999999999996</v>
      </c>
      <c r="Y2180" s="114" t="s">
        <v>2894</v>
      </c>
      <c r="Z2180" s="44">
        <v>1</v>
      </c>
      <c r="AA2180" s="115" t="s">
        <v>3105</v>
      </c>
      <c r="AB2180" s="44">
        <v>0</v>
      </c>
      <c r="AC2180" s="45"/>
    </row>
    <row r="2181" spans="1:29" x14ac:dyDescent="0.2">
      <c r="A2181" s="37">
        <v>2180</v>
      </c>
      <c r="B2181" s="38" t="s">
        <v>433</v>
      </c>
      <c r="C2181" s="39" t="s">
        <v>467</v>
      </c>
      <c r="D2181" s="40">
        <v>44101</v>
      </c>
      <c r="E2181" s="38">
        <v>1</v>
      </c>
      <c r="F2181" s="38"/>
      <c r="G2181" s="38" t="s">
        <v>2</v>
      </c>
      <c r="H2181" s="38" t="s">
        <v>2</v>
      </c>
      <c r="I2181" s="74">
        <v>10493.96</v>
      </c>
      <c r="J2181" s="75">
        <v>4054.64</v>
      </c>
      <c r="K2181" s="74">
        <v>0</v>
      </c>
      <c r="L2181" s="41">
        <f>SUM(Data5[[#This Row],[CHELTUIELI DE PERSONAL LEI]:[CHELTUIELI DE CAPITAL (ACTIVE NEFINANCIARE ) LEI]])</f>
        <v>14548.599999999999</v>
      </c>
      <c r="M2181" s="41">
        <f>Data5[[#This Row],[TOTAL CHELTUIELI LEI]]/Data5[[#This Row],[CURS VALUTAR EURO BNR 22 07 2020]]</f>
        <v>3005.8469866325077</v>
      </c>
      <c r="N2181" s="49">
        <v>696</v>
      </c>
      <c r="O2181" s="54"/>
      <c r="P2181" s="54">
        <v>540</v>
      </c>
      <c r="Q2181" s="54"/>
      <c r="R2181" s="54">
        <f>Data5[[#This Row],[PERSOANE ÎNSCRISE ÎN LISTELE ELECTORALE (TURUL 1)            ]]+Data5[[#This Row],[PERSOANE ÎNSCRISE ÎN LISTELE ELECTORALE (TURUL AL 2-LEA)]]</f>
        <v>696</v>
      </c>
      <c r="S2181" s="54">
        <f>Data5[[#This Row],[PERSOANE CARE AU PARTICIPAT LA VOT (TURUL 1)]]+Data5[[#This Row],[PERSOANE CARE AU PARTICIPAT LA VOT  (TURUL AL 2-LEA)]]</f>
        <v>540</v>
      </c>
      <c r="T2181" s="41">
        <f>Data5[[#This Row],[TOTAL CHELTUIELI LEI]]/Data5[[#This Row],[NUMĂRUL PERSOANELOR ÎNSCRISE ÎN LISTELE ELECTORALE]]</f>
        <v>20.903160919540227</v>
      </c>
      <c r="U2181" s="41">
        <f>Data5[[#This Row],[TOTAL CHELTUIELI EURO]]/Data5[[#This Row],[NUMĂRUL PERSOANELOR ÎNSCRISE ÎN LISTELE ELECTORALE]]</f>
        <v>4.3187456704490055</v>
      </c>
      <c r="V2181" s="41">
        <f>Data5[[#This Row],[TOTAL CHELTUIELI LEI]]/Data5[[#This Row],[NUMĂRUL PERSOANELOR CARE AU PARTICIPAT LA VOT]]</f>
        <v>26.941851851851847</v>
      </c>
      <c r="W2181" s="41">
        <f>Data5[[#This Row],[TOTAL CHELTUIELI EURO]]/Data5[[#This Row],[NUMĂRUL PERSOANELOR CARE AU PARTICIPAT LA VOT]]</f>
        <v>5.5663833085787182</v>
      </c>
      <c r="X2181" s="43">
        <v>4.8400999999999996</v>
      </c>
      <c r="Y2181" s="114" t="s">
        <v>2911</v>
      </c>
      <c r="Z2181" s="44">
        <v>20</v>
      </c>
      <c r="AA2181" s="115" t="s">
        <v>3110</v>
      </c>
      <c r="AB2181" s="44">
        <v>4</v>
      </c>
      <c r="AC2181" s="45"/>
    </row>
    <row r="2182" spans="1:29" x14ac:dyDescent="0.2">
      <c r="A2182" s="37">
        <v>2181</v>
      </c>
      <c r="B2182" s="38" t="s">
        <v>433</v>
      </c>
      <c r="C2182" s="39" t="s">
        <v>468</v>
      </c>
      <c r="D2182" s="40">
        <v>44101</v>
      </c>
      <c r="E2182" s="38">
        <v>1</v>
      </c>
      <c r="F2182" s="38"/>
      <c r="G2182" s="38" t="s">
        <v>2</v>
      </c>
      <c r="H2182" s="38" t="s">
        <v>2</v>
      </c>
      <c r="I2182" s="74">
        <v>96175</v>
      </c>
      <c r="J2182" s="75">
        <v>9137</v>
      </c>
      <c r="K2182" s="74">
        <v>0</v>
      </c>
      <c r="L2182" s="41">
        <f>SUM(Data5[[#This Row],[CHELTUIELI DE PERSONAL LEI]:[CHELTUIELI DE CAPITAL (ACTIVE NEFINANCIARE ) LEI]])</f>
        <v>105312</v>
      </c>
      <c r="M2182" s="41">
        <f>Data5[[#This Row],[TOTAL CHELTUIELI LEI]]/Data5[[#This Row],[CURS VALUTAR EURO BNR 22 07 2020]]</f>
        <v>21758.228135782319</v>
      </c>
      <c r="N2182" s="49">
        <v>1920</v>
      </c>
      <c r="O2182" s="54"/>
      <c r="P2182" s="54">
        <v>888</v>
      </c>
      <c r="Q2182" s="54"/>
      <c r="R2182" s="54">
        <f>Data5[[#This Row],[PERSOANE ÎNSCRISE ÎN LISTELE ELECTORALE (TURUL 1)            ]]+Data5[[#This Row],[PERSOANE ÎNSCRISE ÎN LISTELE ELECTORALE (TURUL AL 2-LEA)]]</f>
        <v>1920</v>
      </c>
      <c r="S2182" s="54">
        <f>Data5[[#This Row],[PERSOANE CARE AU PARTICIPAT LA VOT (TURUL 1)]]+Data5[[#This Row],[PERSOANE CARE AU PARTICIPAT LA VOT  (TURUL AL 2-LEA)]]</f>
        <v>888</v>
      </c>
      <c r="T2182" s="41">
        <f>Data5[[#This Row],[TOTAL CHELTUIELI LEI]]/Data5[[#This Row],[NUMĂRUL PERSOANELOR ÎNSCRISE ÎN LISTELE ELECTORALE]]</f>
        <v>54.85</v>
      </c>
      <c r="U2182" s="41">
        <f>Data5[[#This Row],[TOTAL CHELTUIELI EURO]]/Data5[[#This Row],[NUMĂRUL PERSOANELOR ÎNSCRISE ÎN LISTELE ELECTORALE]]</f>
        <v>11.332410487386625</v>
      </c>
      <c r="V2182" s="41">
        <f>Data5[[#This Row],[TOTAL CHELTUIELI LEI]]/Data5[[#This Row],[NUMĂRUL PERSOANELOR CARE AU PARTICIPAT LA VOT]]</f>
        <v>118.5945945945946</v>
      </c>
      <c r="W2182" s="41">
        <f>Data5[[#This Row],[TOTAL CHELTUIELI EURO]]/Data5[[#This Row],[NUMĂRUL PERSOANELOR CARE AU PARTICIPAT LA VOT]]</f>
        <v>24.502509161917025</v>
      </c>
      <c r="X2182" s="43">
        <v>4.8400999999999996</v>
      </c>
      <c r="Y2182" s="114" t="s">
        <v>2923</v>
      </c>
      <c r="Z2182" s="44">
        <v>54</v>
      </c>
      <c r="AA2182" s="115" t="s">
        <v>3126</v>
      </c>
      <c r="AB2182" s="44">
        <v>11</v>
      </c>
      <c r="AC2182" s="45"/>
    </row>
    <row r="2183" spans="1:29" x14ac:dyDescent="0.2">
      <c r="A2183" s="37">
        <v>2182</v>
      </c>
      <c r="B2183" s="38" t="s">
        <v>433</v>
      </c>
      <c r="C2183" s="39" t="s">
        <v>469</v>
      </c>
      <c r="D2183" s="40">
        <v>44101</v>
      </c>
      <c r="E2183" s="38">
        <v>1</v>
      </c>
      <c r="F2183" s="38"/>
      <c r="G2183" s="38" t="s">
        <v>2</v>
      </c>
      <c r="H2183" s="38" t="s">
        <v>2</v>
      </c>
      <c r="I2183" s="74">
        <v>500</v>
      </c>
      <c r="J2183" s="75">
        <v>9726</v>
      </c>
      <c r="K2183" s="74">
        <v>0</v>
      </c>
      <c r="L2183" s="41">
        <f>SUM(Data5[[#This Row],[CHELTUIELI DE PERSONAL LEI]:[CHELTUIELI DE CAPITAL (ACTIVE NEFINANCIARE ) LEI]])</f>
        <v>10226</v>
      </c>
      <c r="M2183" s="41">
        <f>Data5[[#This Row],[TOTAL CHELTUIELI LEI]]/Data5[[#This Row],[CURS VALUTAR EURO BNR 22 07 2020]]</f>
        <v>2112.7662651598107</v>
      </c>
      <c r="N2183" s="49">
        <v>892</v>
      </c>
      <c r="O2183" s="54"/>
      <c r="P2183" s="54">
        <v>581</v>
      </c>
      <c r="Q2183" s="54"/>
      <c r="R2183" s="54">
        <f>Data5[[#This Row],[PERSOANE ÎNSCRISE ÎN LISTELE ELECTORALE (TURUL 1)            ]]+Data5[[#This Row],[PERSOANE ÎNSCRISE ÎN LISTELE ELECTORALE (TURUL AL 2-LEA)]]</f>
        <v>892</v>
      </c>
      <c r="S2183" s="54">
        <f>Data5[[#This Row],[PERSOANE CARE AU PARTICIPAT LA VOT (TURUL 1)]]+Data5[[#This Row],[PERSOANE CARE AU PARTICIPAT LA VOT  (TURUL AL 2-LEA)]]</f>
        <v>581</v>
      </c>
      <c r="T2183" s="41">
        <f>Data5[[#This Row],[TOTAL CHELTUIELI LEI]]/Data5[[#This Row],[NUMĂRUL PERSOANELOR ÎNSCRISE ÎN LISTELE ELECTORALE]]</f>
        <v>11.464125560538116</v>
      </c>
      <c r="U2183" s="41">
        <f>Data5[[#This Row],[TOTAL CHELTUIELI EURO]]/Data5[[#This Row],[NUMĂRUL PERSOANELOR ÎNSCRISE ÎN LISTELE ELECTORALE]]</f>
        <v>2.3685720461432855</v>
      </c>
      <c r="V2183" s="41">
        <f>Data5[[#This Row],[TOTAL CHELTUIELI LEI]]/Data5[[#This Row],[NUMĂRUL PERSOANELOR CARE AU PARTICIPAT LA VOT]]</f>
        <v>17.600688468158349</v>
      </c>
      <c r="W2183" s="41">
        <f>Data5[[#This Row],[TOTAL CHELTUIELI EURO]]/Data5[[#This Row],[NUMĂRUL PERSOANELOR CARE AU PARTICIPAT LA VOT]]</f>
        <v>3.6364307489841838</v>
      </c>
      <c r="X2183" s="43">
        <v>4.8400999999999996</v>
      </c>
      <c r="Y2183" s="114" t="s">
        <v>2888</v>
      </c>
      <c r="Z2183" s="44">
        <v>11</v>
      </c>
      <c r="AA2183" s="115" t="s">
        <v>3108</v>
      </c>
      <c r="AB2183" s="44">
        <v>2</v>
      </c>
      <c r="AC2183" s="45"/>
    </row>
    <row r="2184" spans="1:29" x14ac:dyDescent="0.2">
      <c r="A2184" s="37">
        <v>2183</v>
      </c>
      <c r="B2184" s="38" t="s">
        <v>433</v>
      </c>
      <c r="C2184" s="39" t="s">
        <v>470</v>
      </c>
      <c r="D2184" s="40">
        <v>44101</v>
      </c>
      <c r="E2184" s="38">
        <v>1</v>
      </c>
      <c r="F2184" s="38"/>
      <c r="G2184" s="38" t="s">
        <v>2</v>
      </c>
      <c r="H2184" s="38" t="s">
        <v>2</v>
      </c>
      <c r="I2184" s="74">
        <v>107075</v>
      </c>
      <c r="J2184" s="75">
        <v>38400</v>
      </c>
      <c r="K2184" s="74">
        <v>0</v>
      </c>
      <c r="L2184" s="41">
        <f>SUM(Data5[[#This Row],[CHELTUIELI DE PERSONAL LEI]:[CHELTUIELI DE CAPITAL (ACTIVE NEFINANCIARE ) LEI]])</f>
        <v>145475</v>
      </c>
      <c r="M2184" s="41">
        <f>Data5[[#This Row],[TOTAL CHELTUIELI LEI]]/Data5[[#This Row],[CURS VALUTAR EURO BNR 22 07 2020]]</f>
        <v>30056.197186008554</v>
      </c>
      <c r="N2184" s="49">
        <v>4150</v>
      </c>
      <c r="O2184" s="54"/>
      <c r="P2184" s="54">
        <v>2155</v>
      </c>
      <c r="Q2184" s="54"/>
      <c r="R2184" s="54">
        <f>Data5[[#This Row],[PERSOANE ÎNSCRISE ÎN LISTELE ELECTORALE (TURUL 1)            ]]+Data5[[#This Row],[PERSOANE ÎNSCRISE ÎN LISTELE ELECTORALE (TURUL AL 2-LEA)]]</f>
        <v>4150</v>
      </c>
      <c r="S2184" s="54">
        <f>Data5[[#This Row],[PERSOANE CARE AU PARTICIPAT LA VOT (TURUL 1)]]+Data5[[#This Row],[PERSOANE CARE AU PARTICIPAT LA VOT  (TURUL AL 2-LEA)]]</f>
        <v>2155</v>
      </c>
      <c r="T2184" s="41">
        <f>Data5[[#This Row],[TOTAL CHELTUIELI LEI]]/Data5[[#This Row],[NUMĂRUL PERSOANELOR ÎNSCRISE ÎN LISTELE ELECTORALE]]</f>
        <v>35.054216867469883</v>
      </c>
      <c r="U2184" s="41">
        <f>Data5[[#This Row],[TOTAL CHELTUIELI EURO]]/Data5[[#This Row],[NUMĂRUL PERSOANELOR ÎNSCRISE ÎN LISTELE ELECTORALE]]</f>
        <v>7.2424571532550734</v>
      </c>
      <c r="V2184" s="41">
        <f>Data5[[#This Row],[TOTAL CHELTUIELI LEI]]/Data5[[#This Row],[NUMĂRUL PERSOANELOR CARE AU PARTICIPAT LA VOT]]</f>
        <v>67.505800464037122</v>
      </c>
      <c r="W2184" s="41">
        <f>Data5[[#This Row],[TOTAL CHELTUIELI EURO]]/Data5[[#This Row],[NUMĂRUL PERSOANELOR CARE AU PARTICIPAT LA VOT]]</f>
        <v>13.947191269609538</v>
      </c>
      <c r="X2184" s="43">
        <v>4.8400999999999996</v>
      </c>
      <c r="Y2184" s="114" t="s">
        <v>2921</v>
      </c>
      <c r="Z2184" s="44">
        <v>35</v>
      </c>
      <c r="AA2184" s="115" t="s">
        <v>3113</v>
      </c>
      <c r="AB2184" s="44">
        <v>7</v>
      </c>
      <c r="AC2184" s="45"/>
    </row>
    <row r="2185" spans="1:29" x14ac:dyDescent="0.2">
      <c r="A2185" s="37">
        <v>2184</v>
      </c>
      <c r="B2185" s="38" t="s">
        <v>433</v>
      </c>
      <c r="C2185" s="39" t="s">
        <v>471</v>
      </c>
      <c r="D2185" s="40">
        <v>44101</v>
      </c>
      <c r="E2185" s="38">
        <v>1</v>
      </c>
      <c r="F2185" s="38"/>
      <c r="G2185" s="38" t="s">
        <v>2</v>
      </c>
      <c r="H2185" s="38" t="s">
        <v>2</v>
      </c>
      <c r="I2185" s="74">
        <v>96170</v>
      </c>
      <c r="J2185" s="75">
        <v>7561</v>
      </c>
      <c r="K2185" s="74">
        <v>0</v>
      </c>
      <c r="L2185" s="41">
        <f>SUM(Data5[[#This Row],[CHELTUIELI DE PERSONAL LEI]:[CHELTUIELI DE CAPITAL (ACTIVE NEFINANCIARE ) LEI]])</f>
        <v>103731</v>
      </c>
      <c r="M2185" s="41">
        <f>Data5[[#This Row],[TOTAL CHELTUIELI LEI]]/Data5[[#This Row],[CURS VALUTAR EURO BNR 22 07 2020]]</f>
        <v>21431.581992107604</v>
      </c>
      <c r="N2185" s="49">
        <v>1249</v>
      </c>
      <c r="O2185" s="54"/>
      <c r="P2185" s="54">
        <v>1185</v>
      </c>
      <c r="Q2185" s="54"/>
      <c r="R2185" s="54">
        <f>Data5[[#This Row],[PERSOANE ÎNSCRISE ÎN LISTELE ELECTORALE (TURUL 1)            ]]+Data5[[#This Row],[PERSOANE ÎNSCRISE ÎN LISTELE ELECTORALE (TURUL AL 2-LEA)]]</f>
        <v>1249</v>
      </c>
      <c r="S2185" s="54">
        <f>Data5[[#This Row],[PERSOANE CARE AU PARTICIPAT LA VOT (TURUL 1)]]+Data5[[#This Row],[PERSOANE CARE AU PARTICIPAT LA VOT  (TURUL AL 2-LEA)]]</f>
        <v>1185</v>
      </c>
      <c r="T2185" s="41">
        <f>Data5[[#This Row],[TOTAL CHELTUIELI LEI]]/Data5[[#This Row],[NUMĂRUL PERSOANELOR ÎNSCRISE ÎN LISTELE ELECTORALE]]</f>
        <v>83.051240992794234</v>
      </c>
      <c r="U2185" s="41">
        <f>Data5[[#This Row],[TOTAL CHELTUIELI EURO]]/Data5[[#This Row],[NUMĂRUL PERSOANELOR ÎNSCRISE ÎN LISTELE ELECTORALE]]</f>
        <v>17.158992787916414</v>
      </c>
      <c r="V2185" s="41">
        <f>Data5[[#This Row],[TOTAL CHELTUIELI LEI]]/Data5[[#This Row],[NUMĂRUL PERSOANELOR CARE AU PARTICIPAT LA VOT]]</f>
        <v>87.536708860759489</v>
      </c>
      <c r="W2185" s="41">
        <f>Data5[[#This Row],[TOTAL CHELTUIELI EURO]]/Data5[[#This Row],[NUMĂRUL PERSOANELOR CARE AU PARTICIPAT LA VOT]]</f>
        <v>18.085723200090804</v>
      </c>
      <c r="X2185" s="43">
        <v>4.8400999999999996</v>
      </c>
      <c r="Y2185" s="114" t="s">
        <v>3098</v>
      </c>
      <c r="Z2185" s="44">
        <v>83</v>
      </c>
      <c r="AA2185" s="115" t="s">
        <v>3131</v>
      </c>
      <c r="AB2185" s="44">
        <v>17</v>
      </c>
      <c r="AC2185" s="45"/>
    </row>
    <row r="2186" spans="1:29" x14ac:dyDescent="0.2">
      <c r="A2186" s="37">
        <v>2185</v>
      </c>
      <c r="B2186" s="38" t="s">
        <v>433</v>
      </c>
      <c r="C2186" s="39" t="s">
        <v>472</v>
      </c>
      <c r="D2186" s="40">
        <v>44101</v>
      </c>
      <c r="E2186" s="38">
        <v>1</v>
      </c>
      <c r="F2186" s="38"/>
      <c r="G2186" s="38" t="s">
        <v>2</v>
      </c>
      <c r="H2186" s="38" t="s">
        <v>2</v>
      </c>
      <c r="I2186" s="74">
        <v>4000</v>
      </c>
      <c r="J2186" s="75">
        <v>19010.84</v>
      </c>
      <c r="K2186" s="74">
        <v>0</v>
      </c>
      <c r="L2186" s="41">
        <f>SUM(Data5[[#This Row],[CHELTUIELI DE PERSONAL LEI]:[CHELTUIELI DE CAPITAL (ACTIVE NEFINANCIARE ) LEI]])</f>
        <v>23010.84</v>
      </c>
      <c r="M2186" s="41">
        <f>Data5[[#This Row],[TOTAL CHELTUIELI LEI]]/Data5[[#This Row],[CURS VALUTAR EURO BNR 22 07 2020]]</f>
        <v>4754.2075576950892</v>
      </c>
      <c r="N2186" s="49">
        <v>3518</v>
      </c>
      <c r="O2186" s="54"/>
      <c r="P2186" s="54">
        <v>2019</v>
      </c>
      <c r="Q2186" s="54"/>
      <c r="R2186" s="54">
        <f>Data5[[#This Row],[PERSOANE ÎNSCRISE ÎN LISTELE ELECTORALE (TURUL 1)            ]]+Data5[[#This Row],[PERSOANE ÎNSCRISE ÎN LISTELE ELECTORALE (TURUL AL 2-LEA)]]</f>
        <v>3518</v>
      </c>
      <c r="S2186" s="54">
        <f>Data5[[#This Row],[PERSOANE CARE AU PARTICIPAT LA VOT (TURUL 1)]]+Data5[[#This Row],[PERSOANE CARE AU PARTICIPAT LA VOT  (TURUL AL 2-LEA)]]</f>
        <v>2019</v>
      </c>
      <c r="T2186" s="41">
        <f>Data5[[#This Row],[TOTAL CHELTUIELI LEI]]/Data5[[#This Row],[NUMĂRUL PERSOANELOR ÎNSCRISE ÎN LISTELE ELECTORALE]]</f>
        <v>6.540886867538374</v>
      </c>
      <c r="U2186" s="41">
        <f>Data5[[#This Row],[TOTAL CHELTUIELI EURO]]/Data5[[#This Row],[NUMĂRUL PERSOANELOR ÎNSCRISE ÎN LISTELE ELECTORALE]]</f>
        <v>1.3513949851322027</v>
      </c>
      <c r="V2186" s="41">
        <f>Data5[[#This Row],[TOTAL CHELTUIELI LEI]]/Data5[[#This Row],[NUMĂRUL PERSOANELOR CARE AU PARTICIPAT LA VOT]]</f>
        <v>11.397147102526002</v>
      </c>
      <c r="W2186" s="41">
        <f>Data5[[#This Row],[TOTAL CHELTUIELI EURO]]/Data5[[#This Row],[NUMĂRUL PERSOANELOR CARE AU PARTICIPAT LA VOT]]</f>
        <v>2.3547338076746356</v>
      </c>
      <c r="X2186" s="43">
        <v>4.8400999999999996</v>
      </c>
      <c r="Y2186" s="114" t="s">
        <v>2889</v>
      </c>
      <c r="Z2186" s="44">
        <v>6</v>
      </c>
      <c r="AA2186" s="115" t="s">
        <v>3107</v>
      </c>
      <c r="AB2186" s="44">
        <v>1</v>
      </c>
      <c r="AC2186" s="45"/>
    </row>
    <row r="2187" spans="1:29" x14ac:dyDescent="0.2">
      <c r="A2187" s="37">
        <v>2186</v>
      </c>
      <c r="B2187" s="38" t="s">
        <v>433</v>
      </c>
      <c r="C2187" s="39" t="s">
        <v>473</v>
      </c>
      <c r="D2187" s="40">
        <v>44101</v>
      </c>
      <c r="E2187" s="38">
        <v>1</v>
      </c>
      <c r="F2187" s="38"/>
      <c r="G2187" s="38" t="s">
        <v>2</v>
      </c>
      <c r="H2187" s="38" t="s">
        <v>2</v>
      </c>
      <c r="I2187" s="74">
        <v>200</v>
      </c>
      <c r="J2187" s="75">
        <v>12401</v>
      </c>
      <c r="K2187" s="74">
        <v>0</v>
      </c>
      <c r="L2187" s="41">
        <f>SUM(Data5[[#This Row],[CHELTUIELI DE PERSONAL LEI]:[CHELTUIELI DE CAPITAL (ACTIVE NEFINANCIARE ) LEI]])</f>
        <v>12601</v>
      </c>
      <c r="M2187" s="41">
        <f>Data5[[#This Row],[TOTAL CHELTUIELI LEI]]/Data5[[#This Row],[CURS VALUTAR EURO BNR 22 07 2020]]</f>
        <v>2603.4586062271442</v>
      </c>
      <c r="N2187" s="49">
        <v>2669</v>
      </c>
      <c r="O2187" s="54"/>
      <c r="P2187" s="54">
        <v>1698</v>
      </c>
      <c r="Q2187" s="54"/>
      <c r="R2187" s="54">
        <f>Data5[[#This Row],[PERSOANE ÎNSCRISE ÎN LISTELE ELECTORALE (TURUL 1)            ]]+Data5[[#This Row],[PERSOANE ÎNSCRISE ÎN LISTELE ELECTORALE (TURUL AL 2-LEA)]]</f>
        <v>2669</v>
      </c>
      <c r="S2187" s="54">
        <f>Data5[[#This Row],[PERSOANE CARE AU PARTICIPAT LA VOT (TURUL 1)]]+Data5[[#This Row],[PERSOANE CARE AU PARTICIPAT LA VOT  (TURUL AL 2-LEA)]]</f>
        <v>1698</v>
      </c>
      <c r="T2187" s="41">
        <f>Data5[[#This Row],[TOTAL CHELTUIELI LEI]]/Data5[[#This Row],[NUMĂRUL PERSOANELOR ÎNSCRISE ÎN LISTELE ELECTORALE]]</f>
        <v>4.7212439115773694</v>
      </c>
      <c r="U2187" s="41">
        <f>Data5[[#This Row],[TOTAL CHELTUIELI EURO]]/Data5[[#This Row],[NUMĂRUL PERSOANELOR ÎNSCRISE ÎN LISTELE ELECTORALE]]</f>
        <v>0.97544346430391315</v>
      </c>
      <c r="V2187" s="41">
        <f>Data5[[#This Row],[TOTAL CHELTUIELI LEI]]/Data5[[#This Row],[NUMĂRUL PERSOANELOR CARE AU PARTICIPAT LA VOT]]</f>
        <v>7.421083627797409</v>
      </c>
      <c r="W2187" s="41">
        <f>Data5[[#This Row],[TOTAL CHELTUIELI EURO]]/Data5[[#This Row],[NUMĂRUL PERSOANELOR CARE AU PARTICIPAT LA VOT]]</f>
        <v>1.5332500625601555</v>
      </c>
      <c r="X2187" s="43">
        <v>4.8400999999999996</v>
      </c>
      <c r="Y2187" s="114" t="s">
        <v>2895</v>
      </c>
      <c r="Z2187" s="44">
        <v>4</v>
      </c>
      <c r="AA2187" s="115" t="s">
        <v>3105</v>
      </c>
      <c r="AB2187" s="44">
        <v>0</v>
      </c>
      <c r="AC2187" s="45"/>
    </row>
    <row r="2188" spans="1:29" x14ac:dyDescent="0.2">
      <c r="A2188" s="37">
        <v>2187</v>
      </c>
      <c r="B2188" s="38" t="s">
        <v>433</v>
      </c>
      <c r="C2188" s="39" t="s">
        <v>474</v>
      </c>
      <c r="D2188" s="40">
        <v>44101</v>
      </c>
      <c r="E2188" s="38">
        <v>1</v>
      </c>
      <c r="F2188" s="38"/>
      <c r="G2188" s="38" t="s">
        <v>2</v>
      </c>
      <c r="H2188" s="38" t="s">
        <v>2</v>
      </c>
      <c r="I2188" s="74">
        <v>2000</v>
      </c>
      <c r="J2188" s="75">
        <v>14133.44</v>
      </c>
      <c r="K2188" s="74">
        <v>0</v>
      </c>
      <c r="L2188" s="41">
        <f>SUM(Data5[[#This Row],[CHELTUIELI DE PERSONAL LEI]:[CHELTUIELI DE CAPITAL (ACTIVE NEFINANCIARE ) LEI]])</f>
        <v>16133.44</v>
      </c>
      <c r="M2188" s="41">
        <f>Data5[[#This Row],[TOTAL CHELTUIELI LEI]]/Data5[[#This Row],[CURS VALUTAR EURO BNR 22 07 2020]]</f>
        <v>3333.2865023449931</v>
      </c>
      <c r="N2188" s="49">
        <v>1812</v>
      </c>
      <c r="O2188" s="54"/>
      <c r="P2188" s="54">
        <v>1081</v>
      </c>
      <c r="Q2188" s="54"/>
      <c r="R2188" s="54">
        <f>Data5[[#This Row],[PERSOANE ÎNSCRISE ÎN LISTELE ELECTORALE (TURUL 1)            ]]+Data5[[#This Row],[PERSOANE ÎNSCRISE ÎN LISTELE ELECTORALE (TURUL AL 2-LEA)]]</f>
        <v>1812</v>
      </c>
      <c r="S2188" s="54">
        <f>Data5[[#This Row],[PERSOANE CARE AU PARTICIPAT LA VOT (TURUL 1)]]+Data5[[#This Row],[PERSOANE CARE AU PARTICIPAT LA VOT  (TURUL AL 2-LEA)]]</f>
        <v>1081</v>
      </c>
      <c r="T2188" s="41">
        <f>Data5[[#This Row],[TOTAL CHELTUIELI LEI]]/Data5[[#This Row],[NUMĂRUL PERSOANELOR ÎNSCRISE ÎN LISTELE ELECTORALE]]</f>
        <v>8.9036644591611473</v>
      </c>
      <c r="U2188" s="41">
        <f>Data5[[#This Row],[TOTAL CHELTUIELI EURO]]/Data5[[#This Row],[NUMĂRUL PERSOANELOR ÎNSCRISE ÎN LISTELE ELECTORALE]]</f>
        <v>1.8395620873868614</v>
      </c>
      <c r="V2188" s="41">
        <f>Data5[[#This Row],[TOTAL CHELTUIELI LEI]]/Data5[[#This Row],[NUMĂRUL PERSOANELOR CARE AU PARTICIPAT LA VOT]]</f>
        <v>14.924551341350602</v>
      </c>
      <c r="W2188" s="41">
        <f>Data5[[#This Row],[TOTAL CHELTUIELI EURO]]/Data5[[#This Row],[NUMĂRUL PERSOANELOR CARE AU PARTICIPAT LA VOT]]</f>
        <v>3.0835212787650259</v>
      </c>
      <c r="X2188" s="43">
        <v>4.8400999999999996</v>
      </c>
      <c r="Y2188" s="114" t="s">
        <v>2896</v>
      </c>
      <c r="Z2188" s="44">
        <v>8</v>
      </c>
      <c r="AA2188" s="115" t="s">
        <v>3107</v>
      </c>
      <c r="AB2188" s="44">
        <v>1</v>
      </c>
      <c r="AC2188" s="45"/>
    </row>
    <row r="2189" spans="1:29" x14ac:dyDescent="0.2">
      <c r="A2189" s="37">
        <v>2188</v>
      </c>
      <c r="B2189" s="38" t="s">
        <v>433</v>
      </c>
      <c r="C2189" s="39" t="s">
        <v>475</v>
      </c>
      <c r="D2189" s="40">
        <v>44101</v>
      </c>
      <c r="E2189" s="38">
        <v>1</v>
      </c>
      <c r="F2189" s="38"/>
      <c r="G2189" s="38" t="s">
        <v>2</v>
      </c>
      <c r="H2189" s="38" t="s">
        <v>2</v>
      </c>
      <c r="I2189" s="74">
        <v>2120</v>
      </c>
      <c r="J2189" s="75">
        <v>16089</v>
      </c>
      <c r="K2189" s="74">
        <v>0</v>
      </c>
      <c r="L2189" s="41">
        <f>SUM(Data5[[#This Row],[CHELTUIELI DE PERSONAL LEI]:[CHELTUIELI DE CAPITAL (ACTIVE NEFINANCIARE ) LEI]])</f>
        <v>18209</v>
      </c>
      <c r="M2189" s="41">
        <f>Data5[[#This Row],[TOTAL CHELTUIELI LEI]]/Data5[[#This Row],[CURS VALUTAR EURO BNR 22 07 2020]]</f>
        <v>3762.112353050557</v>
      </c>
      <c r="N2189" s="49">
        <v>2864</v>
      </c>
      <c r="O2189" s="54"/>
      <c r="P2189" s="54">
        <v>1521</v>
      </c>
      <c r="Q2189" s="54"/>
      <c r="R2189" s="54">
        <f>Data5[[#This Row],[PERSOANE ÎNSCRISE ÎN LISTELE ELECTORALE (TURUL 1)            ]]+Data5[[#This Row],[PERSOANE ÎNSCRISE ÎN LISTELE ELECTORALE (TURUL AL 2-LEA)]]</f>
        <v>2864</v>
      </c>
      <c r="S2189" s="54">
        <f>Data5[[#This Row],[PERSOANE CARE AU PARTICIPAT LA VOT (TURUL 1)]]+Data5[[#This Row],[PERSOANE CARE AU PARTICIPAT LA VOT  (TURUL AL 2-LEA)]]</f>
        <v>1521</v>
      </c>
      <c r="T2189" s="41">
        <f>Data5[[#This Row],[TOTAL CHELTUIELI LEI]]/Data5[[#This Row],[NUMĂRUL PERSOANELOR ÎNSCRISE ÎN LISTELE ELECTORALE]]</f>
        <v>6.3578910614525137</v>
      </c>
      <c r="U2189" s="41">
        <f>Data5[[#This Row],[TOTAL CHELTUIELI EURO]]/Data5[[#This Row],[NUMĂRUL PERSOANELOR ÎNSCRISE ÎN LISTELE ELECTORALE]]</f>
        <v>1.3135867154506136</v>
      </c>
      <c r="V2189" s="41">
        <f>Data5[[#This Row],[TOTAL CHELTUIELI LEI]]/Data5[[#This Row],[NUMĂRUL PERSOANELOR CARE AU PARTICIPAT LA VOT]]</f>
        <v>11.97172912557528</v>
      </c>
      <c r="W2189" s="41">
        <f>Data5[[#This Row],[TOTAL CHELTUIELI EURO]]/Data5[[#This Row],[NUMĂRUL PERSOANELOR CARE AU PARTICIPAT LA VOT]]</f>
        <v>2.4734466489484266</v>
      </c>
      <c r="X2189" s="43">
        <v>4.8400999999999996</v>
      </c>
      <c r="Y2189" s="114" t="s">
        <v>2889</v>
      </c>
      <c r="Z2189" s="44">
        <v>6</v>
      </c>
      <c r="AA2189" s="115" t="s">
        <v>3107</v>
      </c>
      <c r="AB2189" s="44">
        <v>1</v>
      </c>
      <c r="AC2189" s="45"/>
    </row>
    <row r="2190" spans="1:29" x14ac:dyDescent="0.2">
      <c r="A2190" s="37">
        <v>2189</v>
      </c>
      <c r="B2190" s="38" t="s">
        <v>433</v>
      </c>
      <c r="C2190" s="39" t="s">
        <v>476</v>
      </c>
      <c r="D2190" s="40">
        <v>44101</v>
      </c>
      <c r="E2190" s="38">
        <v>1</v>
      </c>
      <c r="F2190" s="38"/>
      <c r="G2190" s="38" t="s">
        <v>2</v>
      </c>
      <c r="H2190" s="38" t="s">
        <v>2</v>
      </c>
      <c r="I2190" s="74">
        <v>1000</v>
      </c>
      <c r="J2190" s="75">
        <v>7559</v>
      </c>
      <c r="K2190" s="74">
        <v>0</v>
      </c>
      <c r="L2190" s="41">
        <f>SUM(Data5[[#This Row],[CHELTUIELI DE PERSONAL LEI]:[CHELTUIELI DE CAPITAL (ACTIVE NEFINANCIARE ) LEI]])</f>
        <v>8559</v>
      </c>
      <c r="M2190" s="41">
        <f>Data5[[#This Row],[TOTAL CHELTUIELI LEI]]/Data5[[#This Row],[CURS VALUTAR EURO BNR 22 07 2020]]</f>
        <v>1768.3518935559184</v>
      </c>
      <c r="N2190" s="49">
        <v>1145</v>
      </c>
      <c r="O2190" s="54"/>
      <c r="P2190" s="54">
        <v>793</v>
      </c>
      <c r="Q2190" s="54"/>
      <c r="R2190" s="54">
        <f>Data5[[#This Row],[PERSOANE ÎNSCRISE ÎN LISTELE ELECTORALE (TURUL 1)            ]]+Data5[[#This Row],[PERSOANE ÎNSCRISE ÎN LISTELE ELECTORALE (TURUL AL 2-LEA)]]</f>
        <v>1145</v>
      </c>
      <c r="S2190" s="54">
        <f>Data5[[#This Row],[PERSOANE CARE AU PARTICIPAT LA VOT (TURUL 1)]]+Data5[[#This Row],[PERSOANE CARE AU PARTICIPAT LA VOT  (TURUL AL 2-LEA)]]</f>
        <v>793</v>
      </c>
      <c r="T2190" s="41">
        <f>Data5[[#This Row],[TOTAL CHELTUIELI LEI]]/Data5[[#This Row],[NUMĂRUL PERSOANELOR ÎNSCRISE ÎN LISTELE ELECTORALE]]</f>
        <v>7.4751091703056769</v>
      </c>
      <c r="U2190" s="41">
        <f>Data5[[#This Row],[TOTAL CHELTUIELI EURO]]/Data5[[#This Row],[NUMĂRUL PERSOANELOR ÎNSCRISE ÎN LISTELE ELECTORALE]]</f>
        <v>1.5444121341099724</v>
      </c>
      <c r="V2190" s="41">
        <f>Data5[[#This Row],[TOTAL CHELTUIELI LEI]]/Data5[[#This Row],[NUMĂRUL PERSOANELOR CARE AU PARTICIPAT LA VOT]]</f>
        <v>10.793190416141236</v>
      </c>
      <c r="W2190" s="41">
        <f>Data5[[#This Row],[TOTAL CHELTUIELI EURO]]/Data5[[#This Row],[NUMĂRUL PERSOANELOR CARE AU PARTICIPAT LA VOT]]</f>
        <v>2.229951946476568</v>
      </c>
      <c r="X2190" s="43">
        <v>4.8400999999999996</v>
      </c>
      <c r="Y2190" s="114" t="s">
        <v>2886</v>
      </c>
      <c r="Z2190" s="44">
        <v>7</v>
      </c>
      <c r="AA2190" s="115" t="s">
        <v>3107</v>
      </c>
      <c r="AB2190" s="44">
        <v>1</v>
      </c>
      <c r="AC2190" s="45"/>
    </row>
    <row r="2191" spans="1:29" x14ac:dyDescent="0.2">
      <c r="A2191" s="37">
        <v>2190</v>
      </c>
      <c r="B2191" s="38" t="s">
        <v>2413</v>
      </c>
      <c r="C2191" s="39" t="s">
        <v>2414</v>
      </c>
      <c r="D2191" s="40">
        <v>44101</v>
      </c>
      <c r="E2191" s="38">
        <v>1</v>
      </c>
      <c r="F2191" s="38"/>
      <c r="G2191" s="38" t="s">
        <v>2</v>
      </c>
      <c r="H2191" s="38" t="s">
        <v>2</v>
      </c>
      <c r="I2191" s="39">
        <v>68100</v>
      </c>
      <c r="J2191" s="39">
        <v>385194.73</v>
      </c>
      <c r="K2191" s="39">
        <v>0</v>
      </c>
      <c r="L2191" s="41">
        <f>SUM(Data5[[#This Row],[CHELTUIELI DE PERSONAL LEI]:[CHELTUIELI DE CAPITAL (ACTIVE NEFINANCIARE ) LEI]])</f>
        <v>453294.73</v>
      </c>
      <c r="M2191" s="41">
        <f>Data5[[#This Row],[TOTAL CHELTUIELI LEI]]/Data5[[#This Row],[CURS VALUTAR EURO BNR 22 07 2020]]</f>
        <v>93654.000950393587</v>
      </c>
      <c r="N2191" s="49">
        <v>188407</v>
      </c>
      <c r="O2191" s="54"/>
      <c r="P2191" s="54">
        <v>63296</v>
      </c>
      <c r="Q2191" s="54"/>
      <c r="R2191" s="54">
        <f>Data5[[#This Row],[PERSOANE ÎNSCRISE ÎN LISTELE ELECTORALE (TURUL 1)            ]]+Data5[[#This Row],[PERSOANE ÎNSCRISE ÎN LISTELE ELECTORALE (TURUL AL 2-LEA)]]</f>
        <v>188407</v>
      </c>
      <c r="S2191" s="54">
        <f>Data5[[#This Row],[PERSOANE CARE AU PARTICIPAT LA VOT (TURUL 1)]]+Data5[[#This Row],[PERSOANE CARE AU PARTICIPAT LA VOT  (TURUL AL 2-LEA)]]</f>
        <v>63296</v>
      </c>
      <c r="T2191" s="41">
        <f>Data5[[#This Row],[TOTAL CHELTUIELI LEI]]/Data5[[#This Row],[NUMĂRUL PERSOANELOR ÎNSCRISE ÎN LISTELE ELECTORALE]]</f>
        <v>2.4059335905778445</v>
      </c>
      <c r="U2191" s="41">
        <f>Data5[[#This Row],[TOTAL CHELTUIELI EURO]]/Data5[[#This Row],[NUMĂRUL PERSOANELOR ÎNSCRISE ÎN LISTELE ELECTORALE]]</f>
        <v>0.49708344674239063</v>
      </c>
      <c r="V2191" s="41">
        <f>Data5[[#This Row],[TOTAL CHELTUIELI LEI]]/Data5[[#This Row],[NUMĂRUL PERSOANELOR CARE AU PARTICIPAT LA VOT]]</f>
        <v>7.1615067302831141</v>
      </c>
      <c r="W2191" s="41">
        <f>Data5[[#This Row],[TOTAL CHELTUIELI EURO]]/Data5[[#This Row],[NUMĂRUL PERSOANELOR CARE AU PARTICIPAT LA VOT]]</f>
        <v>1.4796195802324568</v>
      </c>
      <c r="X2191" s="43">
        <v>4.8400999999999996</v>
      </c>
      <c r="Y2191" s="114" t="s">
        <v>2891</v>
      </c>
      <c r="Z2191" s="44">
        <v>2</v>
      </c>
      <c r="AA2191" s="115" t="s">
        <v>3105</v>
      </c>
      <c r="AB2191" s="44">
        <v>0</v>
      </c>
      <c r="AC2191" s="45"/>
    </row>
    <row r="2192" spans="1:29" x14ac:dyDescent="0.2">
      <c r="A2192" s="37">
        <v>2191</v>
      </c>
      <c r="B2192" s="38" t="s">
        <v>2413</v>
      </c>
      <c r="C2192" s="39" t="s">
        <v>2415</v>
      </c>
      <c r="D2192" s="40">
        <v>44101</v>
      </c>
      <c r="E2192" s="38">
        <v>1</v>
      </c>
      <c r="F2192" s="38"/>
      <c r="G2192" s="38" t="s">
        <v>2</v>
      </c>
      <c r="H2192" s="38" t="s">
        <v>2</v>
      </c>
      <c r="I2192" s="39">
        <v>0</v>
      </c>
      <c r="J2192" s="39">
        <v>94056.84</v>
      </c>
      <c r="K2192" s="39">
        <v>0</v>
      </c>
      <c r="L2192" s="41">
        <f>SUM(Data5[[#This Row],[CHELTUIELI DE PERSONAL LEI]:[CHELTUIELI DE CAPITAL (ACTIVE NEFINANCIARE ) LEI]])</f>
        <v>94056.84</v>
      </c>
      <c r="M2192" s="41">
        <f>Data5[[#This Row],[TOTAL CHELTUIELI LEI]]/Data5[[#This Row],[CURS VALUTAR EURO BNR 22 07 2020]]</f>
        <v>19432.829900208675</v>
      </c>
      <c r="N2192" s="49">
        <v>31005</v>
      </c>
      <c r="O2192" s="54"/>
      <c r="P2192" s="54">
        <v>14173</v>
      </c>
      <c r="Q2192" s="54"/>
      <c r="R2192" s="54">
        <f>Data5[[#This Row],[PERSOANE ÎNSCRISE ÎN LISTELE ELECTORALE (TURUL 1)            ]]+Data5[[#This Row],[PERSOANE ÎNSCRISE ÎN LISTELE ELECTORALE (TURUL AL 2-LEA)]]</f>
        <v>31005</v>
      </c>
      <c r="S2192" s="54">
        <f>Data5[[#This Row],[PERSOANE CARE AU PARTICIPAT LA VOT (TURUL 1)]]+Data5[[#This Row],[PERSOANE CARE AU PARTICIPAT LA VOT  (TURUL AL 2-LEA)]]</f>
        <v>14173</v>
      </c>
      <c r="T2192" s="41">
        <f>Data5[[#This Row],[TOTAL CHELTUIELI LEI]]/Data5[[#This Row],[NUMĂRUL PERSOANELOR ÎNSCRISE ÎN LISTELE ELECTORALE]]</f>
        <v>3.0336023222060957</v>
      </c>
      <c r="U2192" s="41">
        <f>Data5[[#This Row],[TOTAL CHELTUIELI EURO]]/Data5[[#This Row],[NUMĂRUL PERSOANELOR ÎNSCRISE ÎN LISTELE ELECTORALE]]</f>
        <v>0.62676438962130865</v>
      </c>
      <c r="V2192" s="41">
        <f>Data5[[#This Row],[TOTAL CHELTUIELI LEI]]/Data5[[#This Row],[NUMĂRUL PERSOANELOR CARE AU PARTICIPAT LA VOT]]</f>
        <v>6.636339518803358</v>
      </c>
      <c r="W2192" s="41">
        <f>Data5[[#This Row],[TOTAL CHELTUIELI EURO]]/Data5[[#This Row],[NUMĂRUL PERSOANELOR CARE AU PARTICIPAT LA VOT]]</f>
        <v>1.371116199831276</v>
      </c>
      <c r="X2192" s="43">
        <v>4.8400999999999996</v>
      </c>
      <c r="Y2192" s="114" t="s">
        <v>2884</v>
      </c>
      <c r="Z2192" s="44">
        <v>3</v>
      </c>
      <c r="AA2192" s="115" t="s">
        <v>3105</v>
      </c>
      <c r="AB2192" s="44">
        <v>0</v>
      </c>
      <c r="AC2192" s="45"/>
    </row>
    <row r="2193" spans="1:29" x14ac:dyDescent="0.2">
      <c r="A2193" s="37">
        <v>2192</v>
      </c>
      <c r="B2193" s="38" t="s">
        <v>2413</v>
      </c>
      <c r="C2193" s="39" t="s">
        <v>2788</v>
      </c>
      <c r="D2193" s="40">
        <v>44101</v>
      </c>
      <c r="E2193" s="38">
        <v>1</v>
      </c>
      <c r="F2193" s="38"/>
      <c r="G2193" s="38" t="s">
        <v>2</v>
      </c>
      <c r="H2193" s="38" t="s">
        <v>2</v>
      </c>
      <c r="I2193" s="48">
        <v>870</v>
      </c>
      <c r="J2193" s="48">
        <v>1252.55</v>
      </c>
      <c r="K2193" s="48">
        <v>0</v>
      </c>
      <c r="L2193" s="41">
        <f>SUM(Data5[[#This Row],[CHELTUIELI DE PERSONAL LEI]:[CHELTUIELI DE CAPITAL (ACTIVE NEFINANCIARE ) LEI]])</f>
        <v>2122.5500000000002</v>
      </c>
      <c r="M2193" s="41">
        <f>Data5[[#This Row],[TOTAL CHELTUIELI LEI]]/Data5[[#This Row],[CURS VALUTAR EURO BNR 22 07 2020]]</f>
        <v>438.53432780314466</v>
      </c>
      <c r="N2193" s="49">
        <v>3946</v>
      </c>
      <c r="O2193" s="54"/>
      <c r="P2193" s="54">
        <v>2129</v>
      </c>
      <c r="Q2193" s="54"/>
      <c r="R2193" s="54">
        <f>Data5[[#This Row],[PERSOANE ÎNSCRISE ÎN LISTELE ELECTORALE (TURUL 1)            ]]+Data5[[#This Row],[PERSOANE ÎNSCRISE ÎN LISTELE ELECTORALE (TURUL AL 2-LEA)]]</f>
        <v>3946</v>
      </c>
      <c r="S2193" s="54">
        <f>Data5[[#This Row],[PERSOANE CARE AU PARTICIPAT LA VOT (TURUL 1)]]+Data5[[#This Row],[PERSOANE CARE AU PARTICIPAT LA VOT  (TURUL AL 2-LEA)]]</f>
        <v>2129</v>
      </c>
      <c r="T2193" s="41">
        <f>Data5[[#This Row],[TOTAL CHELTUIELI LEI]]/Data5[[#This Row],[NUMĂRUL PERSOANELOR ÎNSCRISE ÎN LISTELE ELECTORALE]]</f>
        <v>0.53789913836796766</v>
      </c>
      <c r="U2193" s="41">
        <f>Data5[[#This Row],[TOTAL CHELTUIELI EURO]]/Data5[[#This Row],[NUMĂRUL PERSOANELOR ÎNSCRISE ÎN LISTELE ELECTORALE]]</f>
        <v>0.11113388945847559</v>
      </c>
      <c r="V2193" s="41">
        <f>Data5[[#This Row],[TOTAL CHELTUIELI LEI]]/Data5[[#This Row],[NUMĂRUL PERSOANELOR CARE AU PARTICIPAT LA VOT]]</f>
        <v>0.99697040864255526</v>
      </c>
      <c r="W2193" s="41">
        <f>Data5[[#This Row],[TOTAL CHELTUIELI EURO]]/Data5[[#This Row],[NUMĂRUL PERSOANELOR CARE AU PARTICIPAT LA VOT]]</f>
        <v>0.20598136580701956</v>
      </c>
      <c r="X2193" s="43">
        <v>4.8400999999999996</v>
      </c>
      <c r="Y2193" s="114" t="s">
        <v>2890</v>
      </c>
      <c r="Z2193" s="44">
        <v>0</v>
      </c>
      <c r="AA2193" s="115" t="s">
        <v>3105</v>
      </c>
      <c r="AB2193" s="44">
        <v>0</v>
      </c>
      <c r="AC2193" s="45"/>
    </row>
    <row r="2194" spans="1:29" x14ac:dyDescent="0.2">
      <c r="A2194" s="37">
        <v>2193</v>
      </c>
      <c r="B2194" s="38" t="s">
        <v>2413</v>
      </c>
      <c r="C2194" s="39" t="s">
        <v>2789</v>
      </c>
      <c r="D2194" s="40">
        <v>44101</v>
      </c>
      <c r="E2194" s="38">
        <v>1</v>
      </c>
      <c r="F2194" s="38"/>
      <c r="G2194" s="38" t="s">
        <v>2</v>
      </c>
      <c r="H2194" s="38" t="s">
        <v>2</v>
      </c>
      <c r="I2194" s="48">
        <v>24336</v>
      </c>
      <c r="J2194" s="48">
        <v>21796.87</v>
      </c>
      <c r="K2194" s="48">
        <v>0</v>
      </c>
      <c r="L2194" s="41">
        <f>SUM(Data5[[#This Row],[CHELTUIELI DE PERSONAL LEI]:[CHELTUIELI DE CAPITAL (ACTIVE NEFINANCIARE ) LEI]])</f>
        <v>46132.869999999995</v>
      </c>
      <c r="M2194" s="41">
        <f>Data5[[#This Row],[TOTAL CHELTUIELI LEI]]/Data5[[#This Row],[CURS VALUTAR EURO BNR 22 07 2020]]</f>
        <v>9531.3877812441897</v>
      </c>
      <c r="N2194" s="49">
        <v>15847</v>
      </c>
      <c r="O2194" s="54"/>
      <c r="P2194" s="54">
        <v>7841</v>
      </c>
      <c r="Q2194" s="54"/>
      <c r="R2194" s="54">
        <f>Data5[[#This Row],[PERSOANE ÎNSCRISE ÎN LISTELE ELECTORALE (TURUL 1)            ]]+Data5[[#This Row],[PERSOANE ÎNSCRISE ÎN LISTELE ELECTORALE (TURUL AL 2-LEA)]]</f>
        <v>15847</v>
      </c>
      <c r="S2194" s="54">
        <f>Data5[[#This Row],[PERSOANE CARE AU PARTICIPAT LA VOT (TURUL 1)]]+Data5[[#This Row],[PERSOANE CARE AU PARTICIPAT LA VOT  (TURUL AL 2-LEA)]]</f>
        <v>7841</v>
      </c>
      <c r="T2194" s="41">
        <f>Data5[[#This Row],[TOTAL CHELTUIELI LEI]]/Data5[[#This Row],[NUMĂRUL PERSOANELOR ÎNSCRISE ÎN LISTELE ELECTORALE]]</f>
        <v>2.9111421720199404</v>
      </c>
      <c r="U2194" s="41">
        <f>Data5[[#This Row],[TOTAL CHELTUIELI EURO]]/Data5[[#This Row],[NUMĂRUL PERSOANELOR ÎNSCRISE ÎN LISTELE ELECTORALE]]</f>
        <v>0.60146322844981315</v>
      </c>
      <c r="V2194" s="41">
        <f>Data5[[#This Row],[TOTAL CHELTUIELI LEI]]/Data5[[#This Row],[NUMĂRUL PERSOANELOR CARE AU PARTICIPAT LA VOT]]</f>
        <v>5.8835441907919899</v>
      </c>
      <c r="W2194" s="41">
        <f>Data5[[#This Row],[TOTAL CHELTUIELI EURO]]/Data5[[#This Row],[NUMĂRUL PERSOANELOR CARE AU PARTICIPAT LA VOT]]</f>
        <v>1.2155831885275079</v>
      </c>
      <c r="X2194" s="43">
        <v>4.8400999999999996</v>
      </c>
      <c r="Y2194" s="114" t="s">
        <v>2891</v>
      </c>
      <c r="Z2194" s="44">
        <v>2</v>
      </c>
      <c r="AA2194" s="115" t="s">
        <v>3105</v>
      </c>
      <c r="AB2194" s="44">
        <v>0</v>
      </c>
      <c r="AC2194" s="45"/>
    </row>
    <row r="2195" spans="1:29" x14ac:dyDescent="0.2">
      <c r="A2195" s="37">
        <v>2194</v>
      </c>
      <c r="B2195" s="38" t="s">
        <v>2413</v>
      </c>
      <c r="C2195" s="39" t="s">
        <v>2790</v>
      </c>
      <c r="D2195" s="40">
        <v>44101</v>
      </c>
      <c r="E2195" s="38">
        <v>1</v>
      </c>
      <c r="F2195" s="38"/>
      <c r="G2195" s="38" t="s">
        <v>2</v>
      </c>
      <c r="H2195" s="38" t="s">
        <v>2</v>
      </c>
      <c r="I2195" s="48">
        <v>44928</v>
      </c>
      <c r="J2195" s="48">
        <v>17108</v>
      </c>
      <c r="K2195" s="48">
        <v>0</v>
      </c>
      <c r="L2195" s="41">
        <f>SUM(Data5[[#This Row],[CHELTUIELI DE PERSONAL LEI]:[CHELTUIELI DE CAPITAL (ACTIVE NEFINANCIARE ) LEI]])</f>
        <v>62036</v>
      </c>
      <c r="M2195" s="41">
        <f>Data5[[#This Row],[TOTAL CHELTUIELI LEI]]/Data5[[#This Row],[CURS VALUTAR EURO BNR 22 07 2020]]</f>
        <v>12817.090555980249</v>
      </c>
      <c r="N2195" s="49">
        <v>9405</v>
      </c>
      <c r="O2195" s="54"/>
      <c r="P2195" s="54">
        <v>4780</v>
      </c>
      <c r="Q2195" s="54"/>
      <c r="R2195" s="54">
        <f>Data5[[#This Row],[PERSOANE ÎNSCRISE ÎN LISTELE ELECTORALE (TURUL 1)            ]]+Data5[[#This Row],[PERSOANE ÎNSCRISE ÎN LISTELE ELECTORALE (TURUL AL 2-LEA)]]</f>
        <v>9405</v>
      </c>
      <c r="S2195" s="54">
        <f>Data5[[#This Row],[PERSOANE CARE AU PARTICIPAT LA VOT (TURUL 1)]]+Data5[[#This Row],[PERSOANE CARE AU PARTICIPAT LA VOT  (TURUL AL 2-LEA)]]</f>
        <v>4780</v>
      </c>
      <c r="T2195" s="41">
        <f>Data5[[#This Row],[TOTAL CHELTUIELI LEI]]/Data5[[#This Row],[NUMĂRUL PERSOANELOR ÎNSCRISE ÎN LISTELE ELECTORALE]]</f>
        <v>6.5960659223817117</v>
      </c>
      <c r="U2195" s="41">
        <f>Data5[[#This Row],[TOTAL CHELTUIELI EURO]]/Data5[[#This Row],[NUMĂRUL PERSOANELOR ÎNSCRISE ÎN LISTELE ELECTORALE]]</f>
        <v>1.3627953807528175</v>
      </c>
      <c r="V2195" s="41">
        <f>Data5[[#This Row],[TOTAL CHELTUIELI LEI]]/Data5[[#This Row],[NUMĂRUL PERSOANELOR CARE AU PARTICIPAT LA VOT]]</f>
        <v>12.978242677824268</v>
      </c>
      <c r="W2195" s="41">
        <f>Data5[[#This Row],[TOTAL CHELTUIELI EURO]]/Data5[[#This Row],[NUMĂRUL PERSOANELOR CARE AU PARTICIPAT LA VOT]]</f>
        <v>2.6813996979038177</v>
      </c>
      <c r="X2195" s="43">
        <v>4.8400999999999996</v>
      </c>
      <c r="Y2195" s="114" t="s">
        <v>2889</v>
      </c>
      <c r="Z2195" s="44">
        <v>6</v>
      </c>
      <c r="AA2195" s="115" t="s">
        <v>3107</v>
      </c>
      <c r="AB2195" s="44">
        <v>1</v>
      </c>
      <c r="AC2195" s="45"/>
    </row>
    <row r="2196" spans="1:29" x14ac:dyDescent="0.2">
      <c r="A2196" s="37">
        <v>2195</v>
      </c>
      <c r="B2196" s="38" t="s">
        <v>2413</v>
      </c>
      <c r="C2196" s="39" t="s">
        <v>2791</v>
      </c>
      <c r="D2196" s="40">
        <v>44101</v>
      </c>
      <c r="E2196" s="38">
        <v>1</v>
      </c>
      <c r="F2196" s="38"/>
      <c r="G2196" s="38" t="s">
        <v>2</v>
      </c>
      <c r="H2196" s="38" t="s">
        <v>2</v>
      </c>
      <c r="I2196" s="48">
        <v>0</v>
      </c>
      <c r="J2196" s="48">
        <v>11192</v>
      </c>
      <c r="K2196" s="48">
        <v>0</v>
      </c>
      <c r="L2196" s="41">
        <f>SUM(Data5[[#This Row],[CHELTUIELI DE PERSONAL LEI]:[CHELTUIELI DE CAPITAL (ACTIVE NEFINANCIARE ) LEI]])</f>
        <v>11192</v>
      </c>
      <c r="M2196" s="41">
        <f>Data5[[#This Row],[TOTAL CHELTUIELI LEI]]/Data5[[#This Row],[CURS VALUTAR EURO BNR 22 07 2020]]</f>
        <v>2312.3489184107766</v>
      </c>
      <c r="N2196" s="49">
        <v>13794</v>
      </c>
      <c r="O2196" s="54"/>
      <c r="P2196" s="54">
        <v>6553</v>
      </c>
      <c r="Q2196" s="54"/>
      <c r="R2196" s="54">
        <f>Data5[[#This Row],[PERSOANE ÎNSCRISE ÎN LISTELE ELECTORALE (TURUL 1)            ]]+Data5[[#This Row],[PERSOANE ÎNSCRISE ÎN LISTELE ELECTORALE (TURUL AL 2-LEA)]]</f>
        <v>13794</v>
      </c>
      <c r="S2196" s="54">
        <f>Data5[[#This Row],[PERSOANE CARE AU PARTICIPAT LA VOT (TURUL 1)]]+Data5[[#This Row],[PERSOANE CARE AU PARTICIPAT LA VOT  (TURUL AL 2-LEA)]]</f>
        <v>6553</v>
      </c>
      <c r="T2196" s="41">
        <f>Data5[[#This Row],[TOTAL CHELTUIELI LEI]]/Data5[[#This Row],[NUMĂRUL PERSOANELOR ÎNSCRISE ÎN LISTELE ELECTORALE]]</f>
        <v>0.81136726112802671</v>
      </c>
      <c r="U2196" s="41">
        <f>Data5[[#This Row],[TOTAL CHELTUIELI EURO]]/Data5[[#This Row],[NUMĂRUL PERSOANELOR ÎNSCRISE ÎN LISTELE ELECTORALE]]</f>
        <v>0.16763440034875862</v>
      </c>
      <c r="V2196" s="41">
        <f>Data5[[#This Row],[TOTAL CHELTUIELI LEI]]/Data5[[#This Row],[NUMĂRUL PERSOANELOR CARE AU PARTICIPAT LA VOT]]</f>
        <v>1.7079200366244469</v>
      </c>
      <c r="W2196" s="41">
        <f>Data5[[#This Row],[TOTAL CHELTUIELI EURO]]/Data5[[#This Row],[NUMĂRUL PERSOANELOR CARE AU PARTICIPAT LA VOT]]</f>
        <v>0.35286874994823386</v>
      </c>
      <c r="X2196" s="43">
        <v>4.8400999999999996</v>
      </c>
      <c r="Y2196" s="114" t="s">
        <v>2890</v>
      </c>
      <c r="Z2196" s="44">
        <v>0</v>
      </c>
      <c r="AA2196" s="115" t="s">
        <v>3105</v>
      </c>
      <c r="AB2196" s="44">
        <v>0</v>
      </c>
      <c r="AC2196" s="45"/>
    </row>
    <row r="2197" spans="1:29" x14ac:dyDescent="0.2">
      <c r="A2197" s="37">
        <v>2196</v>
      </c>
      <c r="B2197" s="38" t="s">
        <v>2413</v>
      </c>
      <c r="C2197" s="39" t="s">
        <v>2792</v>
      </c>
      <c r="D2197" s="40">
        <v>44101</v>
      </c>
      <c r="E2197" s="38">
        <v>1</v>
      </c>
      <c r="F2197" s="38"/>
      <c r="G2197" s="38" t="s">
        <v>2</v>
      </c>
      <c r="H2197" s="38" t="s">
        <v>2</v>
      </c>
      <c r="I2197" s="48">
        <v>29200</v>
      </c>
      <c r="J2197" s="48">
        <v>35817.620000000003</v>
      </c>
      <c r="K2197" s="48">
        <v>0</v>
      </c>
      <c r="L2197" s="41">
        <f>SUM(Data5[[#This Row],[CHELTUIELI DE PERSONAL LEI]:[CHELTUIELI DE CAPITAL (ACTIVE NEFINANCIARE ) LEI]])</f>
        <v>65017.62</v>
      </c>
      <c r="M2197" s="41">
        <f>Data5[[#This Row],[TOTAL CHELTUIELI LEI]]/Data5[[#This Row],[CURS VALUTAR EURO BNR 22 07 2020]]</f>
        <v>13433.115018284749</v>
      </c>
      <c r="N2197" s="49">
        <v>8191</v>
      </c>
      <c r="O2197" s="54"/>
      <c r="P2197" s="54">
        <v>4330</v>
      </c>
      <c r="Q2197" s="54"/>
      <c r="R2197" s="54">
        <f>Data5[[#This Row],[PERSOANE ÎNSCRISE ÎN LISTELE ELECTORALE (TURUL 1)            ]]+Data5[[#This Row],[PERSOANE ÎNSCRISE ÎN LISTELE ELECTORALE (TURUL AL 2-LEA)]]</f>
        <v>8191</v>
      </c>
      <c r="S2197" s="54">
        <f>Data5[[#This Row],[PERSOANE CARE AU PARTICIPAT LA VOT (TURUL 1)]]+Data5[[#This Row],[PERSOANE CARE AU PARTICIPAT LA VOT  (TURUL AL 2-LEA)]]</f>
        <v>4330</v>
      </c>
      <c r="T2197" s="41">
        <f>Data5[[#This Row],[TOTAL CHELTUIELI LEI]]/Data5[[#This Row],[NUMĂRUL PERSOANELOR ÎNSCRISE ÎN LISTELE ELECTORALE]]</f>
        <v>7.937690147723111</v>
      </c>
      <c r="U2197" s="41">
        <f>Data5[[#This Row],[TOTAL CHELTUIELI EURO]]/Data5[[#This Row],[NUMĂRUL PERSOANELOR ÎNSCRISE ÎN LISTELE ELECTORALE]]</f>
        <v>1.6399847415803623</v>
      </c>
      <c r="V2197" s="41">
        <f>Data5[[#This Row],[TOTAL CHELTUIELI LEI]]/Data5[[#This Row],[NUMĂRUL PERSOANELOR CARE AU PARTICIPAT LA VOT]]</f>
        <v>15.01561662817552</v>
      </c>
      <c r="W2197" s="41">
        <f>Data5[[#This Row],[TOTAL CHELTUIELI EURO]]/Data5[[#This Row],[NUMĂRUL PERSOANELOR CARE AU PARTICIPAT LA VOT]]</f>
        <v>3.1023360319364315</v>
      </c>
      <c r="X2197" s="43">
        <v>4.8400999999999996</v>
      </c>
      <c r="Y2197" s="114" t="s">
        <v>2886</v>
      </c>
      <c r="Z2197" s="44">
        <v>7</v>
      </c>
      <c r="AA2197" s="115" t="s">
        <v>3107</v>
      </c>
      <c r="AB2197" s="44">
        <v>1</v>
      </c>
      <c r="AC2197" s="45"/>
    </row>
    <row r="2198" spans="1:29" x14ac:dyDescent="0.2">
      <c r="A2198" s="37">
        <v>2197</v>
      </c>
      <c r="B2198" s="38" t="s">
        <v>2413</v>
      </c>
      <c r="C2198" s="39" t="s">
        <v>2793</v>
      </c>
      <c r="D2198" s="40">
        <v>44101</v>
      </c>
      <c r="E2198" s="38">
        <v>1</v>
      </c>
      <c r="F2198" s="38"/>
      <c r="G2198" s="38" t="s">
        <v>2</v>
      </c>
      <c r="H2198" s="38" t="s">
        <v>2</v>
      </c>
      <c r="I2198" s="48">
        <v>0</v>
      </c>
      <c r="J2198" s="48">
        <v>10947.87</v>
      </c>
      <c r="K2198" s="48">
        <v>0</v>
      </c>
      <c r="L2198" s="41">
        <f>SUM(Data5[[#This Row],[CHELTUIELI DE PERSONAL LEI]:[CHELTUIELI DE CAPITAL (ACTIVE NEFINANCIARE ) LEI]])</f>
        <v>10947.87</v>
      </c>
      <c r="M2198" s="41">
        <f>Data5[[#This Row],[TOTAL CHELTUIELI LEI]]/Data5[[#This Row],[CURS VALUTAR EURO BNR 22 07 2020]]</f>
        <v>2261.9098778950852</v>
      </c>
      <c r="N2198" s="49">
        <v>10255</v>
      </c>
      <c r="O2198" s="54"/>
      <c r="P2198" s="54">
        <v>5741</v>
      </c>
      <c r="Q2198" s="54"/>
      <c r="R2198" s="54">
        <f>Data5[[#This Row],[PERSOANE ÎNSCRISE ÎN LISTELE ELECTORALE (TURUL 1)            ]]+Data5[[#This Row],[PERSOANE ÎNSCRISE ÎN LISTELE ELECTORALE (TURUL AL 2-LEA)]]</f>
        <v>10255</v>
      </c>
      <c r="S2198" s="54">
        <f>Data5[[#This Row],[PERSOANE CARE AU PARTICIPAT LA VOT (TURUL 1)]]+Data5[[#This Row],[PERSOANE CARE AU PARTICIPAT LA VOT  (TURUL AL 2-LEA)]]</f>
        <v>5741</v>
      </c>
      <c r="T2198" s="41">
        <f>Data5[[#This Row],[TOTAL CHELTUIELI LEI]]/Data5[[#This Row],[NUMĂRUL PERSOANELOR ÎNSCRISE ÎN LISTELE ELECTORALE]]</f>
        <v>1.0675641150658217</v>
      </c>
      <c r="U2198" s="41">
        <f>Data5[[#This Row],[TOTAL CHELTUIELI EURO]]/Data5[[#This Row],[NUMĂRUL PERSOANELOR ÎNSCRISE ÎN LISTELE ELECTORALE]]</f>
        <v>0.22056654099415751</v>
      </c>
      <c r="V2198" s="41">
        <f>Data5[[#This Row],[TOTAL CHELTUIELI LEI]]/Data5[[#This Row],[NUMĂRUL PERSOANELOR CARE AU PARTICIPAT LA VOT]]</f>
        <v>1.9069622017070198</v>
      </c>
      <c r="W2198" s="41">
        <f>Data5[[#This Row],[TOTAL CHELTUIELI EURO]]/Data5[[#This Row],[NUMĂRUL PERSOANELOR CARE AU PARTICIPAT LA VOT]]</f>
        <v>0.39399231456106693</v>
      </c>
      <c r="X2198" s="43">
        <v>4.8400999999999996</v>
      </c>
      <c r="Y2198" s="114" t="s">
        <v>2894</v>
      </c>
      <c r="Z2198" s="44">
        <v>1</v>
      </c>
      <c r="AA2198" s="115" t="s">
        <v>3105</v>
      </c>
      <c r="AB2198" s="44">
        <v>0</v>
      </c>
      <c r="AC2198" s="45"/>
    </row>
    <row r="2199" spans="1:29" x14ac:dyDescent="0.2">
      <c r="A2199" s="37">
        <v>2198</v>
      </c>
      <c r="B2199" s="38" t="s">
        <v>2413</v>
      </c>
      <c r="C2199" s="39" t="s">
        <v>2794</v>
      </c>
      <c r="D2199" s="40">
        <v>44101</v>
      </c>
      <c r="E2199" s="38">
        <v>1</v>
      </c>
      <c r="F2199" s="38"/>
      <c r="G2199" s="38" t="s">
        <v>2</v>
      </c>
      <c r="H2199" s="38" t="s">
        <v>2</v>
      </c>
      <c r="I2199" s="48">
        <v>0</v>
      </c>
      <c r="J2199" s="48">
        <v>18730</v>
      </c>
      <c r="K2199" s="48">
        <v>0</v>
      </c>
      <c r="L2199" s="41">
        <f>SUM(Data5[[#This Row],[CHELTUIELI DE PERSONAL LEI]:[CHELTUIELI DE CAPITAL (ACTIVE NEFINANCIARE ) LEI]])</f>
        <v>18730</v>
      </c>
      <c r="M2199" s="41">
        <f>Data5[[#This Row],[TOTAL CHELTUIELI LEI]]/Data5[[#This Row],[CURS VALUTAR EURO BNR 22 07 2020]]</f>
        <v>3869.7547571331174</v>
      </c>
      <c r="N2199" s="49">
        <v>12399</v>
      </c>
      <c r="O2199" s="54"/>
      <c r="P2199" s="54">
        <v>5280</v>
      </c>
      <c r="Q2199" s="54"/>
      <c r="R2199" s="54">
        <f>Data5[[#This Row],[PERSOANE ÎNSCRISE ÎN LISTELE ELECTORALE (TURUL 1)            ]]+Data5[[#This Row],[PERSOANE ÎNSCRISE ÎN LISTELE ELECTORALE (TURUL AL 2-LEA)]]</f>
        <v>12399</v>
      </c>
      <c r="S2199" s="54">
        <f>Data5[[#This Row],[PERSOANE CARE AU PARTICIPAT LA VOT (TURUL 1)]]+Data5[[#This Row],[PERSOANE CARE AU PARTICIPAT LA VOT  (TURUL AL 2-LEA)]]</f>
        <v>5280</v>
      </c>
      <c r="T2199" s="41">
        <f>Data5[[#This Row],[TOTAL CHELTUIELI LEI]]/Data5[[#This Row],[NUMĂRUL PERSOANELOR ÎNSCRISE ÎN LISTELE ELECTORALE]]</f>
        <v>1.5106056940075812</v>
      </c>
      <c r="U2199" s="41">
        <f>Data5[[#This Row],[TOTAL CHELTUIELI EURO]]/Data5[[#This Row],[NUMĂRUL PERSOANELOR ÎNSCRISE ÎN LISTELE ELECTORALE]]</f>
        <v>0.31210216607251534</v>
      </c>
      <c r="V2199" s="41">
        <f>Data5[[#This Row],[TOTAL CHELTUIELI LEI]]/Data5[[#This Row],[NUMĂRUL PERSOANELOR CARE AU PARTICIPAT LA VOT]]</f>
        <v>3.5473484848484849</v>
      </c>
      <c r="W2199" s="41">
        <f>Data5[[#This Row],[TOTAL CHELTUIELI EURO]]/Data5[[#This Row],[NUMĂRUL PERSOANELOR CARE AU PARTICIPAT LA VOT]]</f>
        <v>0.73290809794187828</v>
      </c>
      <c r="X2199" s="43">
        <v>4.8400999999999996</v>
      </c>
      <c r="Y2199" s="114" t="s">
        <v>2894</v>
      </c>
      <c r="Z2199" s="44">
        <v>1</v>
      </c>
      <c r="AA2199" s="115" t="s">
        <v>3105</v>
      </c>
      <c r="AB2199" s="44">
        <v>0</v>
      </c>
      <c r="AC2199" s="45"/>
    </row>
    <row r="2200" spans="1:29" x14ac:dyDescent="0.2">
      <c r="A2200" s="37">
        <v>2199</v>
      </c>
      <c r="B2200" s="38" t="s">
        <v>2413</v>
      </c>
      <c r="C2200" s="39" t="s">
        <v>2795</v>
      </c>
      <c r="D2200" s="40">
        <v>44101</v>
      </c>
      <c r="E2200" s="38">
        <v>1</v>
      </c>
      <c r="F2200" s="38"/>
      <c r="G2200" s="38" t="s">
        <v>2</v>
      </c>
      <c r="H2200" s="38" t="s">
        <v>2</v>
      </c>
      <c r="I2200" s="48">
        <v>0</v>
      </c>
      <c r="J2200" s="48">
        <v>42415</v>
      </c>
      <c r="K2200" s="48">
        <v>0</v>
      </c>
      <c r="L2200" s="41">
        <f>SUM(Data5[[#This Row],[CHELTUIELI DE PERSONAL LEI]:[CHELTUIELI DE CAPITAL (ACTIVE NEFINANCIARE ) LEI]])</f>
        <v>42415</v>
      </c>
      <c r="M2200" s="41">
        <f>Data5[[#This Row],[TOTAL CHELTUIELI LEI]]/Data5[[#This Row],[CURS VALUTAR EURO BNR 22 07 2020]]</f>
        <v>8763.2486932088195</v>
      </c>
      <c r="N2200" s="49">
        <v>7448</v>
      </c>
      <c r="O2200" s="54"/>
      <c r="P2200" s="54">
        <v>3642</v>
      </c>
      <c r="Q2200" s="54"/>
      <c r="R2200" s="54">
        <f>Data5[[#This Row],[PERSOANE ÎNSCRISE ÎN LISTELE ELECTORALE (TURUL 1)            ]]+Data5[[#This Row],[PERSOANE ÎNSCRISE ÎN LISTELE ELECTORALE (TURUL AL 2-LEA)]]</f>
        <v>7448</v>
      </c>
      <c r="S2200" s="54">
        <f>Data5[[#This Row],[PERSOANE CARE AU PARTICIPAT LA VOT (TURUL 1)]]+Data5[[#This Row],[PERSOANE CARE AU PARTICIPAT LA VOT  (TURUL AL 2-LEA)]]</f>
        <v>3642</v>
      </c>
      <c r="T2200" s="41">
        <f>Data5[[#This Row],[TOTAL CHELTUIELI LEI]]/Data5[[#This Row],[NUMĂRUL PERSOANELOR ÎNSCRISE ÎN LISTELE ELECTORALE]]</f>
        <v>5.6948174006444683</v>
      </c>
      <c r="U2200" s="41">
        <f>Data5[[#This Row],[TOTAL CHELTUIELI EURO]]/Data5[[#This Row],[NUMĂRUL PERSOANELOR ÎNSCRISE ÎN LISTELE ELECTORALE]]</f>
        <v>1.1765908556939877</v>
      </c>
      <c r="V2200" s="41">
        <f>Data5[[#This Row],[TOTAL CHELTUIELI LEI]]/Data5[[#This Row],[NUMĂRUL PERSOANELOR CARE AU PARTICIPAT LA VOT]]</f>
        <v>11.646073585941791</v>
      </c>
      <c r="W2200" s="41">
        <f>Data5[[#This Row],[TOTAL CHELTUIELI EURO]]/Data5[[#This Row],[NUMĂRUL PERSOANELOR CARE AU PARTICIPAT LA VOT]]</f>
        <v>2.4061638366855629</v>
      </c>
      <c r="X2200" s="43">
        <v>4.8400999999999996</v>
      </c>
      <c r="Y2200" s="114" t="s">
        <v>2892</v>
      </c>
      <c r="Z2200" s="44">
        <v>5</v>
      </c>
      <c r="AA2200" s="115" t="s">
        <v>3107</v>
      </c>
      <c r="AB2200" s="44">
        <v>1</v>
      </c>
      <c r="AC2200" s="45"/>
    </row>
    <row r="2201" spans="1:29" x14ac:dyDescent="0.2">
      <c r="A2201" s="37">
        <v>2200</v>
      </c>
      <c r="B2201" s="38" t="s">
        <v>2413</v>
      </c>
      <c r="C2201" s="39" t="s">
        <v>2796</v>
      </c>
      <c r="D2201" s="40">
        <v>44101</v>
      </c>
      <c r="E2201" s="38">
        <v>1</v>
      </c>
      <c r="F2201" s="38"/>
      <c r="G2201" s="38" t="s">
        <v>2</v>
      </c>
      <c r="H2201" s="38" t="s">
        <v>2</v>
      </c>
      <c r="I2201" s="48">
        <v>2200</v>
      </c>
      <c r="J2201" s="48">
        <v>21042</v>
      </c>
      <c r="K2201" s="48">
        <v>0</v>
      </c>
      <c r="L2201" s="41">
        <f>SUM(Data5[[#This Row],[CHELTUIELI DE PERSONAL LEI]:[CHELTUIELI DE CAPITAL (ACTIVE NEFINANCIARE ) LEI]])</f>
        <v>23242</v>
      </c>
      <c r="M2201" s="41">
        <f>Data5[[#This Row],[TOTAL CHELTUIELI LEI]]/Data5[[#This Row],[CURS VALUTAR EURO BNR 22 07 2020]]</f>
        <v>4801.9669015103</v>
      </c>
      <c r="N2201" s="49">
        <v>9715</v>
      </c>
      <c r="O2201" s="54"/>
      <c r="P2201" s="54">
        <v>5041</v>
      </c>
      <c r="Q2201" s="54"/>
      <c r="R2201" s="54">
        <f>Data5[[#This Row],[PERSOANE ÎNSCRISE ÎN LISTELE ELECTORALE (TURUL 1)            ]]+Data5[[#This Row],[PERSOANE ÎNSCRISE ÎN LISTELE ELECTORALE (TURUL AL 2-LEA)]]</f>
        <v>9715</v>
      </c>
      <c r="S2201" s="54">
        <f>Data5[[#This Row],[PERSOANE CARE AU PARTICIPAT LA VOT (TURUL 1)]]+Data5[[#This Row],[PERSOANE CARE AU PARTICIPAT LA VOT  (TURUL AL 2-LEA)]]</f>
        <v>5041</v>
      </c>
      <c r="T2201" s="41">
        <f>Data5[[#This Row],[TOTAL CHELTUIELI LEI]]/Data5[[#This Row],[NUMĂRUL PERSOANELOR ÎNSCRISE ÎN LISTELE ELECTORALE]]</f>
        <v>2.3923829130211014</v>
      </c>
      <c r="U2201" s="41">
        <f>Data5[[#This Row],[TOTAL CHELTUIELI EURO]]/Data5[[#This Row],[NUMĂRUL PERSOANELOR ÎNSCRISE ÎN LISTELE ELECTORALE]]</f>
        <v>0.49428377781886773</v>
      </c>
      <c r="V2201" s="41">
        <f>Data5[[#This Row],[TOTAL CHELTUIELI LEI]]/Data5[[#This Row],[NUMĂRUL PERSOANELOR CARE AU PARTICIPAT LA VOT]]</f>
        <v>4.6105931362824837</v>
      </c>
      <c r="W2201" s="41">
        <f>Data5[[#This Row],[TOTAL CHELTUIELI EURO]]/Data5[[#This Row],[NUMĂRUL PERSOANELOR CARE AU PARTICIPAT LA VOT]]</f>
        <v>0.95258220621112877</v>
      </c>
      <c r="X2201" s="43">
        <v>4.8400999999999996</v>
      </c>
      <c r="Y2201" s="114" t="s">
        <v>2891</v>
      </c>
      <c r="Z2201" s="44">
        <v>2</v>
      </c>
      <c r="AA2201" s="115" t="s">
        <v>3105</v>
      </c>
      <c r="AB2201" s="44">
        <v>0</v>
      </c>
      <c r="AC2201" s="45"/>
    </row>
    <row r="2202" spans="1:29" x14ac:dyDescent="0.2">
      <c r="A2202" s="37">
        <v>2201</v>
      </c>
      <c r="B2202" s="38" t="s">
        <v>2413</v>
      </c>
      <c r="C2202" s="39" t="s">
        <v>2797</v>
      </c>
      <c r="D2202" s="40">
        <v>44101</v>
      </c>
      <c r="E2202" s="38">
        <v>1</v>
      </c>
      <c r="F2202" s="38"/>
      <c r="G2202" s="38" t="s">
        <v>2</v>
      </c>
      <c r="H2202" s="38" t="s">
        <v>2</v>
      </c>
      <c r="I2202" s="48">
        <v>13113</v>
      </c>
      <c r="J2202" s="48">
        <v>2868</v>
      </c>
      <c r="K2202" s="48">
        <v>0</v>
      </c>
      <c r="L2202" s="41">
        <f>SUM(Data5[[#This Row],[CHELTUIELI DE PERSONAL LEI]:[CHELTUIELI DE CAPITAL (ACTIVE NEFINANCIARE ) LEI]])</f>
        <v>15981</v>
      </c>
      <c r="M2202" s="41">
        <f>Data5[[#This Row],[TOTAL CHELTUIELI LEI]]/Data5[[#This Row],[CURS VALUTAR EURO BNR 22 07 2020]]</f>
        <v>3301.7912853040229</v>
      </c>
      <c r="N2202" s="49">
        <v>4718</v>
      </c>
      <c r="O2202" s="54"/>
      <c r="P2202" s="54">
        <v>2368</v>
      </c>
      <c r="Q2202" s="54"/>
      <c r="R2202" s="54">
        <f>Data5[[#This Row],[PERSOANE ÎNSCRISE ÎN LISTELE ELECTORALE (TURUL 1)            ]]+Data5[[#This Row],[PERSOANE ÎNSCRISE ÎN LISTELE ELECTORALE (TURUL AL 2-LEA)]]</f>
        <v>4718</v>
      </c>
      <c r="S2202" s="54">
        <f>Data5[[#This Row],[PERSOANE CARE AU PARTICIPAT LA VOT (TURUL 1)]]+Data5[[#This Row],[PERSOANE CARE AU PARTICIPAT LA VOT  (TURUL AL 2-LEA)]]</f>
        <v>2368</v>
      </c>
      <c r="T2202" s="41">
        <f>Data5[[#This Row],[TOTAL CHELTUIELI LEI]]/Data5[[#This Row],[NUMĂRUL PERSOANELOR ÎNSCRISE ÎN LISTELE ELECTORALE]]</f>
        <v>3.3872403560830859</v>
      </c>
      <c r="U2202" s="41">
        <f>Data5[[#This Row],[TOTAL CHELTUIELI EURO]]/Data5[[#This Row],[NUMĂRUL PERSOANELOR ÎNSCRISE ÎN LISTELE ELECTORALE]]</f>
        <v>0.69982858950911886</v>
      </c>
      <c r="V2202" s="41">
        <f>Data5[[#This Row],[TOTAL CHELTUIELI LEI]]/Data5[[#This Row],[NUMĂRUL PERSOANELOR CARE AU PARTICIPAT LA VOT]]</f>
        <v>6.7487331081081079</v>
      </c>
      <c r="W2202" s="41">
        <f>Data5[[#This Row],[TOTAL CHELTUIELI EURO]]/Data5[[#This Row],[NUMĂRUL PERSOANELOR CARE AU PARTICIPAT LA VOT]]</f>
        <v>1.3943375360236583</v>
      </c>
      <c r="X2202" s="43">
        <v>4.8400999999999996</v>
      </c>
      <c r="Y2202" s="114" t="s">
        <v>2884</v>
      </c>
      <c r="Z2202" s="44">
        <v>3</v>
      </c>
      <c r="AA2202" s="115" t="s">
        <v>3105</v>
      </c>
      <c r="AB2202" s="44">
        <v>0</v>
      </c>
      <c r="AC2202" s="45"/>
    </row>
    <row r="2203" spans="1:29" x14ac:dyDescent="0.2">
      <c r="A2203" s="37">
        <v>2202</v>
      </c>
      <c r="B2203" s="38" t="s">
        <v>2413</v>
      </c>
      <c r="C2203" s="39" t="s">
        <v>2798</v>
      </c>
      <c r="D2203" s="40">
        <v>44101</v>
      </c>
      <c r="E2203" s="38">
        <v>1</v>
      </c>
      <c r="F2203" s="38"/>
      <c r="G2203" s="38" t="s">
        <v>2</v>
      </c>
      <c r="H2203" s="38" t="s">
        <v>2</v>
      </c>
      <c r="I2203" s="48">
        <v>6700</v>
      </c>
      <c r="J2203" s="48">
        <v>17182</v>
      </c>
      <c r="K2203" s="48">
        <v>0</v>
      </c>
      <c r="L2203" s="41">
        <f>SUM(Data5[[#This Row],[CHELTUIELI DE PERSONAL LEI]:[CHELTUIELI DE CAPITAL (ACTIVE NEFINANCIARE ) LEI]])</f>
        <v>23882</v>
      </c>
      <c r="M2203" s="41">
        <f>Data5[[#This Row],[TOTAL CHELTUIELI LEI]]/Data5[[#This Row],[CURS VALUTAR EURO BNR 22 07 2020]]</f>
        <v>4934.1955744716024</v>
      </c>
      <c r="N2203" s="49">
        <v>9306</v>
      </c>
      <c r="O2203" s="54"/>
      <c r="P2203" s="54">
        <v>4230</v>
      </c>
      <c r="Q2203" s="54"/>
      <c r="R2203" s="54">
        <f>Data5[[#This Row],[PERSOANE ÎNSCRISE ÎN LISTELE ELECTORALE (TURUL 1)            ]]+Data5[[#This Row],[PERSOANE ÎNSCRISE ÎN LISTELE ELECTORALE (TURUL AL 2-LEA)]]</f>
        <v>9306</v>
      </c>
      <c r="S2203" s="54">
        <f>Data5[[#This Row],[PERSOANE CARE AU PARTICIPAT LA VOT (TURUL 1)]]+Data5[[#This Row],[PERSOANE CARE AU PARTICIPAT LA VOT  (TURUL AL 2-LEA)]]</f>
        <v>4230</v>
      </c>
      <c r="T2203" s="41">
        <f>Data5[[#This Row],[TOTAL CHELTUIELI LEI]]/Data5[[#This Row],[NUMĂRUL PERSOANELOR ÎNSCRISE ÎN LISTELE ELECTORALE]]</f>
        <v>2.566301310982162</v>
      </c>
      <c r="U2203" s="41">
        <f>Data5[[#This Row],[TOTAL CHELTUIELI EURO]]/Data5[[#This Row],[NUMĂRUL PERSOANELOR ÎNSCRISE ÎN LISTELE ELECTORALE]]</f>
        <v>0.53021658870315946</v>
      </c>
      <c r="V2203" s="41">
        <f>Data5[[#This Row],[TOTAL CHELTUIELI LEI]]/Data5[[#This Row],[NUMĂRUL PERSOANELOR CARE AU PARTICIPAT LA VOT]]</f>
        <v>5.6458628841607563</v>
      </c>
      <c r="W2203" s="41">
        <f>Data5[[#This Row],[TOTAL CHELTUIELI EURO]]/Data5[[#This Row],[NUMĂRUL PERSOANELOR CARE AU PARTICIPAT LA VOT]]</f>
        <v>1.1664764951469508</v>
      </c>
      <c r="X2203" s="43">
        <v>4.8400999999999996</v>
      </c>
      <c r="Y2203" s="114" t="s">
        <v>2891</v>
      </c>
      <c r="Z2203" s="44">
        <v>2</v>
      </c>
      <c r="AA2203" s="115" t="s">
        <v>3105</v>
      </c>
      <c r="AB2203" s="44">
        <v>0</v>
      </c>
      <c r="AC2203" s="45"/>
    </row>
    <row r="2204" spans="1:29" x14ac:dyDescent="0.2">
      <c r="A2204" s="37">
        <v>2203</v>
      </c>
      <c r="B2204" s="38" t="s">
        <v>2413</v>
      </c>
      <c r="C2204" s="39" t="s">
        <v>2799</v>
      </c>
      <c r="D2204" s="40">
        <v>44101</v>
      </c>
      <c r="E2204" s="38">
        <v>1</v>
      </c>
      <c r="F2204" s="38"/>
      <c r="G2204" s="38" t="s">
        <v>2</v>
      </c>
      <c r="H2204" s="38" t="s">
        <v>2</v>
      </c>
      <c r="I2204" s="48">
        <v>4700</v>
      </c>
      <c r="J2204" s="48">
        <v>4070.87</v>
      </c>
      <c r="K2204" s="48">
        <v>0</v>
      </c>
      <c r="L2204" s="41">
        <f>SUM(Data5[[#This Row],[CHELTUIELI DE PERSONAL LEI]:[CHELTUIELI DE CAPITAL (ACTIVE NEFINANCIARE ) LEI]])</f>
        <v>8770.869999999999</v>
      </c>
      <c r="M2204" s="41">
        <f>Data5[[#This Row],[TOTAL CHELTUIELI LEI]]/Data5[[#This Row],[CURS VALUTAR EURO BNR 22 07 2020]]</f>
        <v>1812.1257825251544</v>
      </c>
      <c r="N2204" s="49">
        <v>11070</v>
      </c>
      <c r="O2204" s="54"/>
      <c r="P2204" s="54">
        <v>4976</v>
      </c>
      <c r="Q2204" s="54"/>
      <c r="R2204" s="54">
        <f>Data5[[#This Row],[PERSOANE ÎNSCRISE ÎN LISTELE ELECTORALE (TURUL 1)            ]]+Data5[[#This Row],[PERSOANE ÎNSCRISE ÎN LISTELE ELECTORALE (TURUL AL 2-LEA)]]</f>
        <v>11070</v>
      </c>
      <c r="S2204" s="54">
        <f>Data5[[#This Row],[PERSOANE CARE AU PARTICIPAT LA VOT (TURUL 1)]]+Data5[[#This Row],[PERSOANE CARE AU PARTICIPAT LA VOT  (TURUL AL 2-LEA)]]</f>
        <v>4976</v>
      </c>
      <c r="T2204" s="41">
        <f>Data5[[#This Row],[TOTAL CHELTUIELI LEI]]/Data5[[#This Row],[NUMĂRUL PERSOANELOR ÎNSCRISE ÎN LISTELE ELECTORALE]]</f>
        <v>0.79230984643179758</v>
      </c>
      <c r="U2204" s="41">
        <f>Data5[[#This Row],[TOTAL CHELTUIELI EURO]]/Data5[[#This Row],[NUMĂRUL PERSOANELOR ÎNSCRISE ÎN LISTELE ELECTORALE]]</f>
        <v>0.16369699932476553</v>
      </c>
      <c r="V2204" s="41">
        <f>Data5[[#This Row],[TOTAL CHELTUIELI LEI]]/Data5[[#This Row],[NUMĂRUL PERSOANELOR CARE AU PARTICIPAT LA VOT]]</f>
        <v>1.7626346463022506</v>
      </c>
      <c r="W2204" s="41">
        <f>Data5[[#This Row],[TOTAL CHELTUIELI EURO]]/Data5[[#This Row],[NUMĂRUL PERSOANELOR CARE AU PARTICIPAT LA VOT]]</f>
        <v>0.3641731878065021</v>
      </c>
      <c r="X2204" s="43">
        <v>4.8400999999999996</v>
      </c>
      <c r="Y2204" s="114" t="s">
        <v>2890</v>
      </c>
      <c r="Z2204" s="44">
        <v>0</v>
      </c>
      <c r="AA2204" s="115" t="s">
        <v>3105</v>
      </c>
      <c r="AB2204" s="44">
        <v>0</v>
      </c>
      <c r="AC2204" s="45"/>
    </row>
    <row r="2205" spans="1:29" x14ac:dyDescent="0.2">
      <c r="A2205" s="37">
        <v>2204</v>
      </c>
      <c r="B2205" s="38" t="s">
        <v>2413</v>
      </c>
      <c r="C2205" s="39" t="s">
        <v>2416</v>
      </c>
      <c r="D2205" s="40">
        <v>44101</v>
      </c>
      <c r="E2205" s="38">
        <v>1</v>
      </c>
      <c r="F2205" s="38"/>
      <c r="G2205" s="38" t="s">
        <v>2</v>
      </c>
      <c r="H2205" s="38" t="s">
        <v>2</v>
      </c>
      <c r="I2205" s="48">
        <v>4900</v>
      </c>
      <c r="J2205" s="48">
        <v>4641</v>
      </c>
      <c r="K2205" s="48">
        <v>0</v>
      </c>
      <c r="L2205" s="41">
        <f>SUM(Data5[[#This Row],[CHELTUIELI DE PERSONAL LEI]:[CHELTUIELI DE CAPITAL (ACTIVE NEFINANCIARE ) LEI]])</f>
        <v>9541</v>
      </c>
      <c r="M2205" s="41">
        <f>Data5[[#This Row],[TOTAL CHELTUIELI LEI]]/Data5[[#This Row],[CURS VALUTAR EURO BNR 22 07 2020]]</f>
        <v>1971.2402636309168</v>
      </c>
      <c r="N2205" s="49">
        <v>1672</v>
      </c>
      <c r="O2205" s="54"/>
      <c r="P2205" s="54">
        <v>1090</v>
      </c>
      <c r="Q2205" s="54"/>
      <c r="R2205" s="54">
        <f>Data5[[#This Row],[PERSOANE ÎNSCRISE ÎN LISTELE ELECTORALE (TURUL 1)            ]]+Data5[[#This Row],[PERSOANE ÎNSCRISE ÎN LISTELE ELECTORALE (TURUL AL 2-LEA)]]</f>
        <v>1672</v>
      </c>
      <c r="S2205" s="54">
        <f>Data5[[#This Row],[PERSOANE CARE AU PARTICIPAT LA VOT (TURUL 1)]]+Data5[[#This Row],[PERSOANE CARE AU PARTICIPAT LA VOT  (TURUL AL 2-LEA)]]</f>
        <v>1090</v>
      </c>
      <c r="T2205" s="41">
        <f>Data5[[#This Row],[TOTAL CHELTUIELI LEI]]/Data5[[#This Row],[NUMĂRUL PERSOANELOR ÎNSCRISE ÎN LISTELE ELECTORALE]]</f>
        <v>5.7063397129186599</v>
      </c>
      <c r="U2205" s="41">
        <f>Data5[[#This Row],[TOTAL CHELTUIELI EURO]]/Data5[[#This Row],[NUMĂRUL PERSOANELOR ÎNSCRISE ÎN LISTELE ELECTORALE]]</f>
        <v>1.1789714495400221</v>
      </c>
      <c r="V2205" s="41">
        <f>Data5[[#This Row],[TOTAL CHELTUIELI LEI]]/Data5[[#This Row],[NUMĂRUL PERSOANELOR CARE AU PARTICIPAT LA VOT]]</f>
        <v>8.7532110091743114</v>
      </c>
      <c r="W2205" s="41">
        <f>Data5[[#This Row],[TOTAL CHELTUIELI EURO]]/Data5[[#This Row],[NUMĂRUL PERSOANELOR CARE AU PARTICIPAT LA VOT]]</f>
        <v>1.8084773060834098</v>
      </c>
      <c r="X2205" s="43">
        <v>4.8400999999999996</v>
      </c>
      <c r="Y2205" s="114" t="s">
        <v>2892</v>
      </c>
      <c r="Z2205" s="44">
        <v>5</v>
      </c>
      <c r="AA2205" s="115" t="s">
        <v>3107</v>
      </c>
      <c r="AB2205" s="44">
        <v>1</v>
      </c>
      <c r="AC2205" s="45"/>
    </row>
    <row r="2206" spans="1:29" x14ac:dyDescent="0.2">
      <c r="A2206" s="37">
        <v>2205</v>
      </c>
      <c r="B2206" s="38" t="s">
        <v>2413</v>
      </c>
      <c r="C2206" s="39" t="s">
        <v>2862</v>
      </c>
      <c r="D2206" s="40">
        <v>44101</v>
      </c>
      <c r="E2206" s="38">
        <v>1</v>
      </c>
      <c r="F2206" s="38"/>
      <c r="G2206" s="38" t="s">
        <v>2</v>
      </c>
      <c r="H2206" s="38" t="s">
        <v>2</v>
      </c>
      <c r="I2206" s="48">
        <v>4000</v>
      </c>
      <c r="J2206" s="48">
        <v>37667</v>
      </c>
      <c r="K2206" s="48">
        <v>0</v>
      </c>
      <c r="L2206" s="41">
        <f>SUM(Data5[[#This Row],[CHELTUIELI DE PERSONAL LEI]:[CHELTUIELI DE CAPITAL (ACTIVE NEFINANCIARE ) LEI]])</f>
        <v>41667</v>
      </c>
      <c r="M2206" s="41">
        <f>Data5[[#This Row],[TOTAL CHELTUIELI LEI]]/Data5[[#This Row],[CURS VALUTAR EURO BNR 22 07 2020]]</f>
        <v>8608.7064316852957</v>
      </c>
      <c r="N2206" s="49">
        <v>4604</v>
      </c>
      <c r="O2206" s="54"/>
      <c r="P2206" s="54">
        <v>2420</v>
      </c>
      <c r="Q2206" s="54"/>
      <c r="R2206" s="54">
        <f>Data5[[#This Row],[PERSOANE ÎNSCRISE ÎN LISTELE ELECTORALE (TURUL 1)            ]]+Data5[[#This Row],[PERSOANE ÎNSCRISE ÎN LISTELE ELECTORALE (TURUL AL 2-LEA)]]</f>
        <v>4604</v>
      </c>
      <c r="S2206" s="54">
        <f>Data5[[#This Row],[PERSOANE CARE AU PARTICIPAT LA VOT (TURUL 1)]]+Data5[[#This Row],[PERSOANE CARE AU PARTICIPAT LA VOT  (TURUL AL 2-LEA)]]</f>
        <v>2420</v>
      </c>
      <c r="T2206" s="41">
        <f>Data5[[#This Row],[TOTAL CHELTUIELI LEI]]/Data5[[#This Row],[NUMĂRUL PERSOANELOR ÎNSCRISE ÎN LISTELE ELECTORALE]]</f>
        <v>9.0501737619461338</v>
      </c>
      <c r="U2206" s="41">
        <f>Data5[[#This Row],[TOTAL CHELTUIELI EURO]]/Data5[[#This Row],[NUMĂRUL PERSOANELOR ÎNSCRISE ÎN LISTELE ELECTORALE]]</f>
        <v>1.8698319790802118</v>
      </c>
      <c r="V2206" s="41">
        <f>Data5[[#This Row],[TOTAL CHELTUIELI LEI]]/Data5[[#This Row],[NUMĂRUL PERSOANELOR CARE AU PARTICIPAT LA VOT]]</f>
        <v>17.217768595041321</v>
      </c>
      <c r="W2206" s="41">
        <f>Data5[[#This Row],[TOTAL CHELTUIELI EURO]]/Data5[[#This Row],[NUMĂRUL PERSOANELOR CARE AU PARTICIPAT LA VOT]]</f>
        <v>3.5573167073079732</v>
      </c>
      <c r="X2206" s="43">
        <v>4.8400999999999996</v>
      </c>
      <c r="Y2206" s="114" t="s">
        <v>2887</v>
      </c>
      <c r="Z2206" s="44">
        <v>9</v>
      </c>
      <c r="AA2206" s="115" t="s">
        <v>3107</v>
      </c>
      <c r="AB2206" s="44">
        <v>1</v>
      </c>
      <c r="AC2206" s="45"/>
    </row>
    <row r="2207" spans="1:29" x14ac:dyDescent="0.2">
      <c r="A2207" s="37">
        <v>2206</v>
      </c>
      <c r="B2207" s="38" t="s">
        <v>2413</v>
      </c>
      <c r="C2207" s="39" t="s">
        <v>2417</v>
      </c>
      <c r="D2207" s="40">
        <v>44101</v>
      </c>
      <c r="E2207" s="38">
        <v>1</v>
      </c>
      <c r="F2207" s="38"/>
      <c r="G2207" s="38" t="s">
        <v>2</v>
      </c>
      <c r="H2207" s="38" t="s">
        <v>2</v>
      </c>
      <c r="I2207" s="48">
        <v>1080</v>
      </c>
      <c r="J2207" s="48">
        <v>8960.25</v>
      </c>
      <c r="K2207" s="48">
        <v>0</v>
      </c>
      <c r="L2207" s="41">
        <f>SUM(Data5[[#This Row],[CHELTUIELI DE PERSONAL LEI]:[CHELTUIELI DE CAPITAL (ACTIVE NEFINANCIARE ) LEI]])</f>
        <v>10040.25</v>
      </c>
      <c r="M2207" s="41">
        <f>Data5[[#This Row],[TOTAL CHELTUIELI LEI]]/Data5[[#This Row],[CURS VALUTAR EURO BNR 22 07 2020]]</f>
        <v>2074.3889589058081</v>
      </c>
      <c r="N2207" s="49">
        <v>2712</v>
      </c>
      <c r="O2207" s="54"/>
      <c r="P2207" s="54">
        <v>1780</v>
      </c>
      <c r="Q2207" s="54"/>
      <c r="R2207" s="54">
        <f>Data5[[#This Row],[PERSOANE ÎNSCRISE ÎN LISTELE ELECTORALE (TURUL 1)            ]]+Data5[[#This Row],[PERSOANE ÎNSCRISE ÎN LISTELE ELECTORALE (TURUL AL 2-LEA)]]</f>
        <v>2712</v>
      </c>
      <c r="S2207" s="54">
        <f>Data5[[#This Row],[PERSOANE CARE AU PARTICIPAT LA VOT (TURUL 1)]]+Data5[[#This Row],[PERSOANE CARE AU PARTICIPAT LA VOT  (TURUL AL 2-LEA)]]</f>
        <v>1780</v>
      </c>
      <c r="T2207" s="41">
        <f>Data5[[#This Row],[TOTAL CHELTUIELI LEI]]/Data5[[#This Row],[NUMĂRUL PERSOANELOR ÎNSCRISE ÎN LISTELE ELECTORALE]]</f>
        <v>3.7021570796460175</v>
      </c>
      <c r="U2207" s="41">
        <f>Data5[[#This Row],[TOTAL CHELTUIELI EURO]]/Data5[[#This Row],[NUMĂRUL PERSOANELOR ÎNSCRISE ÎN LISTELE ELECTORALE]]</f>
        <v>0.76489268396231858</v>
      </c>
      <c r="V2207" s="41">
        <f>Data5[[#This Row],[TOTAL CHELTUIELI LEI]]/Data5[[#This Row],[NUMĂRUL PERSOANELOR CARE AU PARTICIPAT LA VOT]]</f>
        <v>5.6405898876404494</v>
      </c>
      <c r="W2207" s="41">
        <f>Data5[[#This Row],[TOTAL CHELTUIELI EURO]]/Data5[[#This Row],[NUMĂRUL PERSOANELOR CARE AU PARTICIPAT LA VOT]]</f>
        <v>1.1653870555650607</v>
      </c>
      <c r="X2207" s="43">
        <v>4.8400999999999996</v>
      </c>
      <c r="Y2207" s="114" t="s">
        <v>2884</v>
      </c>
      <c r="Z2207" s="44">
        <v>3</v>
      </c>
      <c r="AA2207" s="115" t="s">
        <v>3105</v>
      </c>
      <c r="AB2207" s="44">
        <v>0</v>
      </c>
      <c r="AC2207" s="45"/>
    </row>
    <row r="2208" spans="1:29" x14ac:dyDescent="0.2">
      <c r="A2208" s="37">
        <v>2207</v>
      </c>
      <c r="B2208" s="38" t="s">
        <v>2413</v>
      </c>
      <c r="C2208" s="39" t="s">
        <v>2418</v>
      </c>
      <c r="D2208" s="40">
        <v>44101</v>
      </c>
      <c r="E2208" s="38">
        <v>1</v>
      </c>
      <c r="F2208" s="38"/>
      <c r="G2208" s="38" t="s">
        <v>2</v>
      </c>
      <c r="H2208" s="38" t="s">
        <v>2</v>
      </c>
      <c r="I2208" s="48">
        <v>2310</v>
      </c>
      <c r="J2208" s="48">
        <v>0</v>
      </c>
      <c r="K2208" s="48">
        <v>0</v>
      </c>
      <c r="L2208" s="41">
        <f>SUM(Data5[[#This Row],[CHELTUIELI DE PERSONAL LEI]:[CHELTUIELI DE CAPITAL (ACTIVE NEFINANCIARE ) LEI]])</f>
        <v>2310</v>
      </c>
      <c r="M2208" s="41">
        <f>Data5[[#This Row],[TOTAL CHELTUIELI LEI]]/Data5[[#This Row],[CURS VALUTAR EURO BNR 22 07 2020]]</f>
        <v>477.26286646970107</v>
      </c>
      <c r="N2208" s="49">
        <v>1658</v>
      </c>
      <c r="O2208" s="54"/>
      <c r="P2208" s="54">
        <v>1024</v>
      </c>
      <c r="Q2208" s="54"/>
      <c r="R2208" s="54">
        <f>Data5[[#This Row],[PERSOANE ÎNSCRISE ÎN LISTELE ELECTORALE (TURUL 1)            ]]+Data5[[#This Row],[PERSOANE ÎNSCRISE ÎN LISTELE ELECTORALE (TURUL AL 2-LEA)]]</f>
        <v>1658</v>
      </c>
      <c r="S2208" s="54">
        <f>Data5[[#This Row],[PERSOANE CARE AU PARTICIPAT LA VOT (TURUL 1)]]+Data5[[#This Row],[PERSOANE CARE AU PARTICIPAT LA VOT  (TURUL AL 2-LEA)]]</f>
        <v>1024</v>
      </c>
      <c r="T2208" s="41">
        <f>Data5[[#This Row],[TOTAL CHELTUIELI LEI]]/Data5[[#This Row],[NUMĂRUL PERSOANELOR ÎNSCRISE ÎN LISTELE ELECTORALE]]</f>
        <v>1.3932448733413751</v>
      </c>
      <c r="U2208" s="41">
        <f>Data5[[#This Row],[TOTAL CHELTUIELI EURO]]/Data5[[#This Row],[NUMĂRUL PERSOANELOR ÎNSCRISE ÎN LISTELE ELECTORALE]]</f>
        <v>0.2878545636126062</v>
      </c>
      <c r="V2208" s="41">
        <f>Data5[[#This Row],[TOTAL CHELTUIELI LEI]]/Data5[[#This Row],[NUMĂRUL PERSOANELOR CARE AU PARTICIPAT LA VOT]]</f>
        <v>2.255859375</v>
      </c>
      <c r="W2208" s="41">
        <f>Data5[[#This Row],[TOTAL CHELTUIELI EURO]]/Data5[[#This Row],[NUMĂRUL PERSOANELOR CARE AU PARTICIPAT LA VOT]]</f>
        <v>0.46607701803681745</v>
      </c>
      <c r="X2208" s="43">
        <v>4.8400999999999996</v>
      </c>
      <c r="Y2208" s="114" t="s">
        <v>2894</v>
      </c>
      <c r="Z2208" s="44">
        <v>1</v>
      </c>
      <c r="AA2208" s="115" t="s">
        <v>3105</v>
      </c>
      <c r="AB2208" s="44">
        <v>0</v>
      </c>
      <c r="AC2208" s="45"/>
    </row>
    <row r="2209" spans="1:29" x14ac:dyDescent="0.2">
      <c r="A2209" s="37">
        <v>2208</v>
      </c>
      <c r="B2209" s="38" t="s">
        <v>2413</v>
      </c>
      <c r="C2209" s="39" t="s">
        <v>2861</v>
      </c>
      <c r="D2209" s="40">
        <v>44101</v>
      </c>
      <c r="E2209" s="38">
        <v>1</v>
      </c>
      <c r="F2209" s="38"/>
      <c r="G2209" s="38" t="s">
        <v>2</v>
      </c>
      <c r="H2209" s="38" t="s">
        <v>2</v>
      </c>
      <c r="I2209" s="48">
        <v>5400</v>
      </c>
      <c r="J2209" s="48">
        <v>988</v>
      </c>
      <c r="K2209" s="48">
        <v>0</v>
      </c>
      <c r="L2209" s="41">
        <f>SUM(Data5[[#This Row],[CHELTUIELI DE PERSONAL LEI]:[CHELTUIELI DE CAPITAL (ACTIVE NEFINANCIARE ) LEI]])</f>
        <v>6388</v>
      </c>
      <c r="M2209" s="41">
        <f>Data5[[#This Row],[TOTAL CHELTUIELI LEI]]/Data5[[#This Row],[CURS VALUTAR EURO BNR 22 07 2020]]</f>
        <v>1319.8074419950003</v>
      </c>
      <c r="N2209" s="49">
        <v>925</v>
      </c>
      <c r="O2209" s="54"/>
      <c r="P2209" s="54">
        <v>765</v>
      </c>
      <c r="Q2209" s="54"/>
      <c r="R2209" s="54">
        <f>Data5[[#This Row],[PERSOANE ÎNSCRISE ÎN LISTELE ELECTORALE (TURUL 1)            ]]+Data5[[#This Row],[PERSOANE ÎNSCRISE ÎN LISTELE ELECTORALE (TURUL AL 2-LEA)]]</f>
        <v>925</v>
      </c>
      <c r="S2209" s="54">
        <f>Data5[[#This Row],[PERSOANE CARE AU PARTICIPAT LA VOT (TURUL 1)]]+Data5[[#This Row],[PERSOANE CARE AU PARTICIPAT LA VOT  (TURUL AL 2-LEA)]]</f>
        <v>765</v>
      </c>
      <c r="T2209" s="41">
        <f>Data5[[#This Row],[TOTAL CHELTUIELI LEI]]/Data5[[#This Row],[NUMĂRUL PERSOANELOR ÎNSCRISE ÎN LISTELE ELECTORALE]]</f>
        <v>6.9059459459459456</v>
      </c>
      <c r="U2209" s="41">
        <f>Data5[[#This Row],[TOTAL CHELTUIELI EURO]]/Data5[[#This Row],[NUMĂRUL PERSOANELOR ÎNSCRISE ÎN LISTELE ELECTORALE]]</f>
        <v>1.4268188562108111</v>
      </c>
      <c r="V2209" s="41">
        <f>Data5[[#This Row],[TOTAL CHELTUIELI LEI]]/Data5[[#This Row],[NUMĂRUL PERSOANELOR CARE AU PARTICIPAT LA VOT]]</f>
        <v>8.3503267973856214</v>
      </c>
      <c r="W2209" s="41">
        <f>Data5[[#This Row],[TOTAL CHELTUIELI EURO]]/Data5[[#This Row],[NUMĂRUL PERSOANELOR CARE AU PARTICIPAT LA VOT]]</f>
        <v>1.7252384862679744</v>
      </c>
      <c r="X2209" s="43">
        <v>4.8400999999999996</v>
      </c>
      <c r="Y2209" s="114" t="s">
        <v>2889</v>
      </c>
      <c r="Z2209" s="44">
        <v>6</v>
      </c>
      <c r="AA2209" s="115" t="s">
        <v>3107</v>
      </c>
      <c r="AB2209" s="44">
        <v>1</v>
      </c>
      <c r="AC2209" s="45"/>
    </row>
    <row r="2210" spans="1:29" x14ac:dyDescent="0.2">
      <c r="A2210" s="37">
        <v>2209</v>
      </c>
      <c r="B2210" s="38" t="s">
        <v>2413</v>
      </c>
      <c r="C2210" s="39" t="s">
        <v>2419</v>
      </c>
      <c r="D2210" s="40">
        <v>44101</v>
      </c>
      <c r="E2210" s="38">
        <v>1</v>
      </c>
      <c r="F2210" s="38"/>
      <c r="G2210" s="38" t="s">
        <v>2</v>
      </c>
      <c r="H2210" s="38" t="s">
        <v>2</v>
      </c>
      <c r="I2210" s="48">
        <v>4000</v>
      </c>
      <c r="J2210" s="48">
        <v>18007.740000000002</v>
      </c>
      <c r="K2210" s="48">
        <v>0</v>
      </c>
      <c r="L2210" s="41">
        <f>SUM(Data5[[#This Row],[CHELTUIELI DE PERSONAL LEI]:[CHELTUIELI DE CAPITAL (ACTIVE NEFINANCIARE ) LEI]])</f>
        <v>22007.74</v>
      </c>
      <c r="M2210" s="41">
        <f>Data5[[#This Row],[TOTAL CHELTUIELI LEI]]/Data5[[#This Row],[CURS VALUTAR EURO BNR 22 07 2020]]</f>
        <v>4546.9597735583984</v>
      </c>
      <c r="N2210" s="49">
        <v>6744</v>
      </c>
      <c r="O2210" s="54"/>
      <c r="P2210" s="54">
        <v>4116</v>
      </c>
      <c r="Q2210" s="54"/>
      <c r="R2210" s="54">
        <f>Data5[[#This Row],[PERSOANE ÎNSCRISE ÎN LISTELE ELECTORALE (TURUL 1)            ]]+Data5[[#This Row],[PERSOANE ÎNSCRISE ÎN LISTELE ELECTORALE (TURUL AL 2-LEA)]]</f>
        <v>6744</v>
      </c>
      <c r="S2210" s="54">
        <f>Data5[[#This Row],[PERSOANE CARE AU PARTICIPAT LA VOT (TURUL 1)]]+Data5[[#This Row],[PERSOANE CARE AU PARTICIPAT LA VOT  (TURUL AL 2-LEA)]]</f>
        <v>4116</v>
      </c>
      <c r="T2210" s="41">
        <f>Data5[[#This Row],[TOTAL CHELTUIELI LEI]]/Data5[[#This Row],[NUMĂRUL PERSOANELOR ÎNSCRISE ÎN LISTELE ELECTORALE]]</f>
        <v>3.2633066429418744</v>
      </c>
      <c r="U2210" s="41">
        <f>Data5[[#This Row],[TOTAL CHELTUIELI EURO]]/Data5[[#This Row],[NUMĂRUL PERSOANELOR ÎNSCRISE ÎN LISTELE ELECTORALE]]</f>
        <v>0.67422297947188592</v>
      </c>
      <c r="V2210" s="41">
        <f>Data5[[#This Row],[TOTAL CHELTUIELI LEI]]/Data5[[#This Row],[NUMĂRUL PERSOANELOR CARE AU PARTICIPAT LA VOT]]</f>
        <v>5.3468756073858117</v>
      </c>
      <c r="W2210" s="41">
        <f>Data5[[#This Row],[TOTAL CHELTUIELI EURO]]/Data5[[#This Row],[NUMĂRUL PERSOANELOR CARE AU PARTICIPAT LA VOT]]</f>
        <v>1.1047035407090375</v>
      </c>
      <c r="X2210" s="43">
        <v>4.8400999999999996</v>
      </c>
      <c r="Y2210" s="114" t="s">
        <v>2884</v>
      </c>
      <c r="Z2210" s="44">
        <v>3</v>
      </c>
      <c r="AA2210" s="115" t="s">
        <v>3105</v>
      </c>
      <c r="AB2210" s="44">
        <v>0</v>
      </c>
      <c r="AC2210" s="45"/>
    </row>
    <row r="2211" spans="1:29" x14ac:dyDescent="0.2">
      <c r="A2211" s="37">
        <v>2210</v>
      </c>
      <c r="B2211" s="38" t="s">
        <v>2413</v>
      </c>
      <c r="C2211" s="39" t="s">
        <v>2420</v>
      </c>
      <c r="D2211" s="40">
        <v>44101</v>
      </c>
      <c r="E2211" s="38">
        <v>1</v>
      </c>
      <c r="F2211" s="38"/>
      <c r="G2211" s="38" t="s">
        <v>2</v>
      </c>
      <c r="H2211" s="38" t="s">
        <v>2</v>
      </c>
      <c r="I2211" s="48">
        <v>600</v>
      </c>
      <c r="J2211" s="48">
        <v>5396</v>
      </c>
      <c r="K2211" s="48">
        <v>0</v>
      </c>
      <c r="L2211" s="41">
        <f>SUM(Data5[[#This Row],[CHELTUIELI DE PERSONAL LEI]:[CHELTUIELI DE CAPITAL (ACTIVE NEFINANCIARE ) LEI]])</f>
        <v>5996</v>
      </c>
      <c r="M2211" s="41">
        <f>Data5[[#This Row],[TOTAL CHELTUIELI LEI]]/Data5[[#This Row],[CURS VALUTAR EURO BNR 22 07 2020]]</f>
        <v>1238.8173798062026</v>
      </c>
      <c r="N2211" s="49">
        <v>3290</v>
      </c>
      <c r="O2211" s="54"/>
      <c r="P2211" s="54">
        <v>1611</v>
      </c>
      <c r="Q2211" s="54"/>
      <c r="R2211" s="54">
        <f>Data5[[#This Row],[PERSOANE ÎNSCRISE ÎN LISTELE ELECTORALE (TURUL 1)            ]]+Data5[[#This Row],[PERSOANE ÎNSCRISE ÎN LISTELE ELECTORALE (TURUL AL 2-LEA)]]</f>
        <v>3290</v>
      </c>
      <c r="S2211" s="54">
        <f>Data5[[#This Row],[PERSOANE CARE AU PARTICIPAT LA VOT (TURUL 1)]]+Data5[[#This Row],[PERSOANE CARE AU PARTICIPAT LA VOT  (TURUL AL 2-LEA)]]</f>
        <v>1611</v>
      </c>
      <c r="T2211" s="41">
        <f>Data5[[#This Row],[TOTAL CHELTUIELI LEI]]/Data5[[#This Row],[NUMĂRUL PERSOANELOR ÎNSCRISE ÎN LISTELE ELECTORALE]]</f>
        <v>1.8224924012158055</v>
      </c>
      <c r="U2211" s="41">
        <f>Data5[[#This Row],[TOTAL CHELTUIELI EURO]]/Data5[[#This Row],[NUMĂRUL PERSOANELOR ÎNSCRISE ÎN LISTELE ELECTORALE]]</f>
        <v>0.37654023702316186</v>
      </c>
      <c r="V2211" s="41">
        <f>Data5[[#This Row],[TOTAL CHELTUIELI LEI]]/Data5[[#This Row],[NUMĂRUL PERSOANELOR CARE AU PARTICIPAT LA VOT]]</f>
        <v>3.7219118559900681</v>
      </c>
      <c r="W2211" s="41">
        <f>Data5[[#This Row],[TOTAL CHELTUIELI EURO]]/Data5[[#This Row],[NUMĂRUL PERSOANELOR CARE AU PARTICIPAT LA VOT]]</f>
        <v>0.76897416499453919</v>
      </c>
      <c r="X2211" s="43">
        <v>4.8400999999999996</v>
      </c>
      <c r="Y2211" s="114" t="s">
        <v>2894</v>
      </c>
      <c r="Z2211" s="44">
        <v>1</v>
      </c>
      <c r="AA2211" s="115" t="s">
        <v>3105</v>
      </c>
      <c r="AB2211" s="44">
        <v>0</v>
      </c>
      <c r="AC2211" s="45"/>
    </row>
    <row r="2212" spans="1:29" x14ac:dyDescent="0.2">
      <c r="A2212" s="37">
        <v>2211</v>
      </c>
      <c r="B2212" s="38" t="s">
        <v>2413</v>
      </c>
      <c r="C2212" s="39" t="s">
        <v>2421</v>
      </c>
      <c r="D2212" s="40">
        <v>44101</v>
      </c>
      <c r="E2212" s="38">
        <v>1</v>
      </c>
      <c r="F2212" s="38"/>
      <c r="G2212" s="38" t="s">
        <v>2</v>
      </c>
      <c r="H2212" s="38" t="s">
        <v>2</v>
      </c>
      <c r="I2212" s="48">
        <v>58287</v>
      </c>
      <c r="J2212" s="48">
        <v>3791.78</v>
      </c>
      <c r="K2212" s="48">
        <v>0</v>
      </c>
      <c r="L2212" s="41">
        <f>SUM(Data5[[#This Row],[CHELTUIELI DE PERSONAL LEI]:[CHELTUIELI DE CAPITAL (ACTIVE NEFINANCIARE ) LEI]])</f>
        <v>62078.78</v>
      </c>
      <c r="M2212" s="41">
        <f>Data5[[#This Row],[TOTAL CHELTUIELI LEI]]/Data5[[#This Row],[CURS VALUTAR EURO BNR 22 07 2020]]</f>
        <v>12825.929216338505</v>
      </c>
      <c r="N2212" s="49">
        <v>1934</v>
      </c>
      <c r="O2212" s="54"/>
      <c r="P2212" s="54">
        <v>1138</v>
      </c>
      <c r="Q2212" s="54"/>
      <c r="R2212" s="54">
        <f>Data5[[#This Row],[PERSOANE ÎNSCRISE ÎN LISTELE ELECTORALE (TURUL 1)            ]]+Data5[[#This Row],[PERSOANE ÎNSCRISE ÎN LISTELE ELECTORALE (TURUL AL 2-LEA)]]</f>
        <v>1934</v>
      </c>
      <c r="S2212" s="54">
        <f>Data5[[#This Row],[PERSOANE CARE AU PARTICIPAT LA VOT (TURUL 1)]]+Data5[[#This Row],[PERSOANE CARE AU PARTICIPAT LA VOT  (TURUL AL 2-LEA)]]</f>
        <v>1138</v>
      </c>
      <c r="T2212" s="41">
        <f>Data5[[#This Row],[TOTAL CHELTUIELI LEI]]/Data5[[#This Row],[NUMĂRUL PERSOANELOR ÎNSCRISE ÎN LISTELE ELECTORALE]]</f>
        <v>32.098645294725955</v>
      </c>
      <c r="U2212" s="41">
        <f>Data5[[#This Row],[TOTAL CHELTUIELI EURO]]/Data5[[#This Row],[NUMĂRUL PERSOANELOR ÎNSCRISE ÎN LISTELE ELECTORALE]]</f>
        <v>6.6318144862143251</v>
      </c>
      <c r="V2212" s="41">
        <f>Data5[[#This Row],[TOTAL CHELTUIELI LEI]]/Data5[[#This Row],[NUMĂRUL PERSOANELOR CARE AU PARTICIPAT LA VOT]]</f>
        <v>54.550773286467489</v>
      </c>
      <c r="W2212" s="41">
        <f>Data5[[#This Row],[TOTAL CHELTUIELI EURO]]/Data5[[#This Row],[NUMĂRUL PERSOANELOR CARE AU PARTICIPAT LA VOT]]</f>
        <v>11.270588063566349</v>
      </c>
      <c r="X2212" s="43">
        <v>4.8400999999999996</v>
      </c>
      <c r="Y2212" s="114" t="s">
        <v>2937</v>
      </c>
      <c r="Z2212" s="44">
        <v>32</v>
      </c>
      <c r="AA2212" s="115" t="s">
        <v>3114</v>
      </c>
      <c r="AB2212" s="44">
        <v>6</v>
      </c>
      <c r="AC2212" s="45"/>
    </row>
    <row r="2213" spans="1:29" x14ac:dyDescent="0.2">
      <c r="A2213" s="37">
        <v>2212</v>
      </c>
      <c r="B2213" s="38" t="s">
        <v>2413</v>
      </c>
      <c r="C2213" s="39" t="s">
        <v>2422</v>
      </c>
      <c r="D2213" s="40">
        <v>44101</v>
      </c>
      <c r="E2213" s="38">
        <v>1</v>
      </c>
      <c r="F2213" s="38"/>
      <c r="G2213" s="38" t="s">
        <v>2</v>
      </c>
      <c r="H2213" s="38" t="s">
        <v>2</v>
      </c>
      <c r="I2213" s="48">
        <v>3600</v>
      </c>
      <c r="J2213" s="48">
        <v>13977.85</v>
      </c>
      <c r="K2213" s="48">
        <v>0</v>
      </c>
      <c r="L2213" s="41">
        <f>SUM(Data5[[#This Row],[CHELTUIELI DE PERSONAL LEI]:[CHELTUIELI DE CAPITAL (ACTIVE NEFINANCIARE ) LEI]])</f>
        <v>17577.849999999999</v>
      </c>
      <c r="M2213" s="41">
        <f>Data5[[#This Row],[TOTAL CHELTUIELI LEI]]/Data5[[#This Row],[CURS VALUTAR EURO BNR 22 07 2020]]</f>
        <v>3631.7121547075471</v>
      </c>
      <c r="N2213" s="49">
        <v>2948</v>
      </c>
      <c r="O2213" s="54"/>
      <c r="P2213" s="54">
        <v>1894</v>
      </c>
      <c r="Q2213" s="54"/>
      <c r="R2213" s="54">
        <f>Data5[[#This Row],[PERSOANE ÎNSCRISE ÎN LISTELE ELECTORALE (TURUL 1)            ]]+Data5[[#This Row],[PERSOANE ÎNSCRISE ÎN LISTELE ELECTORALE (TURUL AL 2-LEA)]]</f>
        <v>2948</v>
      </c>
      <c r="S2213" s="54">
        <f>Data5[[#This Row],[PERSOANE CARE AU PARTICIPAT LA VOT (TURUL 1)]]+Data5[[#This Row],[PERSOANE CARE AU PARTICIPAT LA VOT  (TURUL AL 2-LEA)]]</f>
        <v>1894</v>
      </c>
      <c r="T2213" s="41">
        <f>Data5[[#This Row],[TOTAL CHELTUIELI LEI]]/Data5[[#This Row],[NUMĂRUL PERSOANELOR ÎNSCRISE ÎN LISTELE ELECTORALE]]</f>
        <v>5.9626356852103113</v>
      </c>
      <c r="U2213" s="41">
        <f>Data5[[#This Row],[TOTAL CHELTUIELI EURO]]/Data5[[#This Row],[NUMĂRUL PERSOANELOR ÎNSCRISE ÎN LISTELE ELECTORALE]]</f>
        <v>1.2319240687610404</v>
      </c>
      <c r="V2213" s="41">
        <f>Data5[[#This Row],[TOTAL CHELTUIELI LEI]]/Data5[[#This Row],[NUMĂRUL PERSOANELOR CARE AU PARTICIPAT LA VOT]]</f>
        <v>9.2808078141499468</v>
      </c>
      <c r="W2213" s="41">
        <f>Data5[[#This Row],[TOTAL CHELTUIELI EURO]]/Data5[[#This Row],[NUMĂRUL PERSOANELOR CARE AU PARTICIPAT LA VOT]]</f>
        <v>1.9174826582405211</v>
      </c>
      <c r="X2213" s="43">
        <v>4.8400999999999996</v>
      </c>
      <c r="Y2213" s="114" t="s">
        <v>2892</v>
      </c>
      <c r="Z2213" s="44">
        <v>5</v>
      </c>
      <c r="AA2213" s="115" t="s">
        <v>3107</v>
      </c>
      <c r="AB2213" s="44">
        <v>1</v>
      </c>
      <c r="AC2213" s="45"/>
    </row>
    <row r="2214" spans="1:29" x14ac:dyDescent="0.2">
      <c r="A2214" s="37">
        <v>2213</v>
      </c>
      <c r="B2214" s="38" t="s">
        <v>2413</v>
      </c>
      <c r="C2214" s="39" t="s">
        <v>2423</v>
      </c>
      <c r="D2214" s="40">
        <v>44101</v>
      </c>
      <c r="E2214" s="38">
        <v>1</v>
      </c>
      <c r="F2214" s="38"/>
      <c r="G2214" s="38" t="s">
        <v>2</v>
      </c>
      <c r="H2214" s="38" t="s">
        <v>2</v>
      </c>
      <c r="I2214" s="48">
        <v>2400</v>
      </c>
      <c r="J2214" s="48">
        <v>32932.94</v>
      </c>
      <c r="K2214" s="48">
        <v>0</v>
      </c>
      <c r="L2214" s="41">
        <f>SUM(Data5[[#This Row],[CHELTUIELI DE PERSONAL LEI]:[CHELTUIELI DE CAPITAL (ACTIVE NEFINANCIARE ) LEI]])</f>
        <v>35332.94</v>
      </c>
      <c r="M2214" s="41">
        <f>Data5[[#This Row],[TOTAL CHELTUIELI LEI]]/Data5[[#This Row],[CURS VALUTAR EURO BNR 22 07 2020]]</f>
        <v>7300.0433875333165</v>
      </c>
      <c r="N2214" s="49">
        <v>4787</v>
      </c>
      <c r="O2214" s="54"/>
      <c r="P2214" s="54">
        <v>2755</v>
      </c>
      <c r="Q2214" s="54"/>
      <c r="R2214" s="54">
        <f>Data5[[#This Row],[PERSOANE ÎNSCRISE ÎN LISTELE ELECTORALE (TURUL 1)            ]]+Data5[[#This Row],[PERSOANE ÎNSCRISE ÎN LISTELE ELECTORALE (TURUL AL 2-LEA)]]</f>
        <v>4787</v>
      </c>
      <c r="S2214" s="54">
        <f>Data5[[#This Row],[PERSOANE CARE AU PARTICIPAT LA VOT (TURUL 1)]]+Data5[[#This Row],[PERSOANE CARE AU PARTICIPAT LA VOT  (TURUL AL 2-LEA)]]</f>
        <v>2755</v>
      </c>
      <c r="T2214" s="41">
        <f>Data5[[#This Row],[TOTAL CHELTUIELI LEI]]/Data5[[#This Row],[NUMĂRUL PERSOANELOR ÎNSCRISE ÎN LISTELE ELECTORALE]]</f>
        <v>7.3810194276164616</v>
      </c>
      <c r="U2214" s="41">
        <f>Data5[[#This Row],[TOTAL CHELTUIELI EURO]]/Data5[[#This Row],[NUMĂRUL PERSOANELOR ÎNSCRISE ÎN LISTELE ELECTORALE]]</f>
        <v>1.5249725062739328</v>
      </c>
      <c r="V2214" s="41">
        <f>Data5[[#This Row],[TOTAL CHELTUIELI LEI]]/Data5[[#This Row],[NUMĂRUL PERSOANELOR CARE AU PARTICIPAT LA VOT]]</f>
        <v>12.825023593466426</v>
      </c>
      <c r="W2214" s="41">
        <f>Data5[[#This Row],[TOTAL CHELTUIELI EURO]]/Data5[[#This Row],[NUMĂRUL PERSOANELOR CARE AU PARTICIPAT LA VOT]]</f>
        <v>2.6497435163460312</v>
      </c>
      <c r="X2214" s="43">
        <v>4.8400999999999996</v>
      </c>
      <c r="Y2214" s="114" t="s">
        <v>2886</v>
      </c>
      <c r="Z2214" s="44">
        <v>7</v>
      </c>
      <c r="AA2214" s="115" t="s">
        <v>3107</v>
      </c>
      <c r="AB2214" s="44">
        <v>1</v>
      </c>
      <c r="AC2214" s="45"/>
    </row>
    <row r="2215" spans="1:29" x14ac:dyDescent="0.2">
      <c r="A2215" s="37">
        <v>2214</v>
      </c>
      <c r="B2215" s="38" t="s">
        <v>2413</v>
      </c>
      <c r="C2215" s="39" t="s">
        <v>2424</v>
      </c>
      <c r="D2215" s="40">
        <v>44101</v>
      </c>
      <c r="E2215" s="38">
        <v>1</v>
      </c>
      <c r="F2215" s="38"/>
      <c r="G2215" s="38" t="s">
        <v>2</v>
      </c>
      <c r="H2215" s="38" t="s">
        <v>2</v>
      </c>
      <c r="I2215" s="48">
        <v>26253</v>
      </c>
      <c r="J2215" s="48">
        <v>9725</v>
      </c>
      <c r="K2215" s="48">
        <v>0</v>
      </c>
      <c r="L2215" s="41">
        <f>SUM(Data5[[#This Row],[CHELTUIELI DE PERSONAL LEI]:[CHELTUIELI DE CAPITAL (ACTIVE NEFINANCIARE ) LEI]])</f>
        <v>35978</v>
      </c>
      <c r="M2215" s="41">
        <f>Data5[[#This Row],[TOTAL CHELTUIELI LEI]]/Data5[[#This Row],[CURS VALUTAR EURO BNR 22 07 2020]]</f>
        <v>7433.3174934402186</v>
      </c>
      <c r="N2215" s="49">
        <v>7707</v>
      </c>
      <c r="O2215" s="54"/>
      <c r="P2215" s="54">
        <v>2904</v>
      </c>
      <c r="Q2215" s="54"/>
      <c r="R2215" s="54">
        <f>Data5[[#This Row],[PERSOANE ÎNSCRISE ÎN LISTELE ELECTORALE (TURUL 1)            ]]+Data5[[#This Row],[PERSOANE ÎNSCRISE ÎN LISTELE ELECTORALE (TURUL AL 2-LEA)]]</f>
        <v>7707</v>
      </c>
      <c r="S2215" s="54">
        <f>Data5[[#This Row],[PERSOANE CARE AU PARTICIPAT LA VOT (TURUL 1)]]+Data5[[#This Row],[PERSOANE CARE AU PARTICIPAT LA VOT  (TURUL AL 2-LEA)]]</f>
        <v>2904</v>
      </c>
      <c r="T2215" s="41">
        <f>Data5[[#This Row],[TOTAL CHELTUIELI LEI]]/Data5[[#This Row],[NUMĂRUL PERSOANELOR ÎNSCRISE ÎN LISTELE ELECTORALE]]</f>
        <v>4.6682236927468539</v>
      </c>
      <c r="U2215" s="41">
        <f>Data5[[#This Row],[TOTAL CHELTUIELI EURO]]/Data5[[#This Row],[NUMĂRUL PERSOANELOR ÎNSCRISE ÎN LISTELE ELECTORALE]]</f>
        <v>0.96448909996629284</v>
      </c>
      <c r="V2215" s="41">
        <f>Data5[[#This Row],[TOTAL CHELTUIELI LEI]]/Data5[[#This Row],[NUMĂRUL PERSOANELOR CARE AU PARTICIPAT LA VOT]]</f>
        <v>12.389118457300276</v>
      </c>
      <c r="W2215" s="41">
        <f>Data5[[#This Row],[TOTAL CHELTUIELI EURO]]/Data5[[#This Row],[NUMĂRUL PERSOANELOR CARE AU PARTICIPAT LA VOT]]</f>
        <v>2.559682332451866</v>
      </c>
      <c r="X2215" s="43">
        <v>4.8400999999999996</v>
      </c>
      <c r="Y2215" s="114" t="s">
        <v>2895</v>
      </c>
      <c r="Z2215" s="44">
        <v>4</v>
      </c>
      <c r="AA2215" s="115" t="s">
        <v>3105</v>
      </c>
      <c r="AB2215" s="44">
        <v>0</v>
      </c>
      <c r="AC2215" s="45"/>
    </row>
    <row r="2216" spans="1:29" x14ac:dyDescent="0.2">
      <c r="A2216" s="37">
        <v>2215</v>
      </c>
      <c r="B2216" s="38" t="s">
        <v>2413</v>
      </c>
      <c r="C2216" s="39" t="s">
        <v>2425</v>
      </c>
      <c r="D2216" s="40">
        <v>44101</v>
      </c>
      <c r="E2216" s="38">
        <v>1</v>
      </c>
      <c r="F2216" s="38"/>
      <c r="G2216" s="38" t="s">
        <v>2</v>
      </c>
      <c r="H2216" s="38" t="s">
        <v>2</v>
      </c>
      <c r="I2216" s="48">
        <v>480</v>
      </c>
      <c r="J2216" s="48">
        <v>5785.86</v>
      </c>
      <c r="K2216" s="48">
        <v>0</v>
      </c>
      <c r="L2216" s="41">
        <f>SUM(Data5[[#This Row],[CHELTUIELI DE PERSONAL LEI]:[CHELTUIELI DE CAPITAL (ACTIVE NEFINANCIARE ) LEI]])</f>
        <v>6265.86</v>
      </c>
      <c r="M2216" s="41">
        <f>Data5[[#This Row],[TOTAL CHELTUIELI LEI]]/Data5[[#This Row],[CURS VALUTAR EURO BNR 22 07 2020]]</f>
        <v>1294.5724261895416</v>
      </c>
      <c r="N2216" s="49">
        <v>1660</v>
      </c>
      <c r="O2216" s="54"/>
      <c r="P2216" s="54">
        <v>1062</v>
      </c>
      <c r="Q2216" s="54"/>
      <c r="R2216" s="54">
        <f>Data5[[#This Row],[PERSOANE ÎNSCRISE ÎN LISTELE ELECTORALE (TURUL 1)            ]]+Data5[[#This Row],[PERSOANE ÎNSCRISE ÎN LISTELE ELECTORALE (TURUL AL 2-LEA)]]</f>
        <v>1660</v>
      </c>
      <c r="S2216" s="54">
        <f>Data5[[#This Row],[PERSOANE CARE AU PARTICIPAT LA VOT (TURUL 1)]]+Data5[[#This Row],[PERSOANE CARE AU PARTICIPAT LA VOT  (TURUL AL 2-LEA)]]</f>
        <v>1062</v>
      </c>
      <c r="T2216" s="41">
        <f>Data5[[#This Row],[TOTAL CHELTUIELI LEI]]/Data5[[#This Row],[NUMĂRUL PERSOANELOR ÎNSCRISE ÎN LISTELE ELECTORALE]]</f>
        <v>3.774614457831325</v>
      </c>
      <c r="U2216" s="41">
        <f>Data5[[#This Row],[TOTAL CHELTUIELI EURO]]/Data5[[#This Row],[NUMĂRUL PERSOANELOR ÎNSCRISE ÎN LISTELE ELECTORALE]]</f>
        <v>0.77986290734309738</v>
      </c>
      <c r="V2216" s="41">
        <f>Data5[[#This Row],[TOTAL CHELTUIELI LEI]]/Data5[[#This Row],[NUMĂRUL PERSOANELOR CARE AU PARTICIPAT LA VOT]]</f>
        <v>5.9000564971751412</v>
      </c>
      <c r="W2216" s="41">
        <f>Data5[[#This Row],[TOTAL CHELTUIELI EURO]]/Data5[[#This Row],[NUMĂRUL PERSOANELOR CARE AU PARTICIPAT LA VOT]]</f>
        <v>1.2189947515909054</v>
      </c>
      <c r="X2216" s="43">
        <v>4.8400999999999996</v>
      </c>
      <c r="Y2216" s="114" t="s">
        <v>2884</v>
      </c>
      <c r="Z2216" s="44">
        <v>3</v>
      </c>
      <c r="AA2216" s="115" t="s">
        <v>3105</v>
      </c>
      <c r="AB2216" s="44">
        <v>0</v>
      </c>
      <c r="AC2216" s="45"/>
    </row>
    <row r="2217" spans="1:29" x14ac:dyDescent="0.2">
      <c r="A2217" s="37">
        <v>2216</v>
      </c>
      <c r="B2217" s="38" t="s">
        <v>2413</v>
      </c>
      <c r="C2217" s="39" t="s">
        <v>2426</v>
      </c>
      <c r="D2217" s="40">
        <v>44101</v>
      </c>
      <c r="E2217" s="38">
        <v>1</v>
      </c>
      <c r="F2217" s="38"/>
      <c r="G2217" s="38" t="s">
        <v>2</v>
      </c>
      <c r="H2217" s="38" t="s">
        <v>2</v>
      </c>
      <c r="I2217" s="48">
        <v>2880</v>
      </c>
      <c r="J2217" s="48">
        <v>5685</v>
      </c>
      <c r="K2217" s="48">
        <v>0</v>
      </c>
      <c r="L2217" s="41">
        <f>SUM(Data5[[#This Row],[CHELTUIELI DE PERSONAL LEI]:[CHELTUIELI DE CAPITAL (ACTIVE NEFINANCIARE ) LEI]])</f>
        <v>8565</v>
      </c>
      <c r="M2217" s="41">
        <f>Data5[[#This Row],[TOTAL CHELTUIELI LEI]]/Data5[[#This Row],[CURS VALUTAR EURO BNR 22 07 2020]]</f>
        <v>1769.5915373649307</v>
      </c>
      <c r="N2217" s="49">
        <v>5101</v>
      </c>
      <c r="O2217" s="54"/>
      <c r="P2217" s="54">
        <v>2647</v>
      </c>
      <c r="Q2217" s="54"/>
      <c r="R2217" s="54">
        <f>Data5[[#This Row],[PERSOANE ÎNSCRISE ÎN LISTELE ELECTORALE (TURUL 1)            ]]+Data5[[#This Row],[PERSOANE ÎNSCRISE ÎN LISTELE ELECTORALE (TURUL AL 2-LEA)]]</f>
        <v>5101</v>
      </c>
      <c r="S2217" s="54">
        <f>Data5[[#This Row],[PERSOANE CARE AU PARTICIPAT LA VOT (TURUL 1)]]+Data5[[#This Row],[PERSOANE CARE AU PARTICIPAT LA VOT  (TURUL AL 2-LEA)]]</f>
        <v>2647</v>
      </c>
      <c r="T2217" s="41">
        <f>Data5[[#This Row],[TOTAL CHELTUIELI LEI]]/Data5[[#This Row],[NUMĂRUL PERSOANELOR ÎNSCRISE ÎN LISTELE ELECTORALE]]</f>
        <v>1.6790825328366987</v>
      </c>
      <c r="U2217" s="41">
        <f>Data5[[#This Row],[TOTAL CHELTUIELI EURO]]/Data5[[#This Row],[NUMĂRUL PERSOANELOR ÎNSCRISE ÎN LISTELE ELECTORALE]]</f>
        <v>0.34691071110859256</v>
      </c>
      <c r="V2217" s="41">
        <f>Data5[[#This Row],[TOTAL CHELTUIELI LEI]]/Data5[[#This Row],[NUMĂRUL PERSOANELOR CARE AU PARTICIPAT LA VOT]]</f>
        <v>3.2357385719682661</v>
      </c>
      <c r="W2217" s="41">
        <f>Data5[[#This Row],[TOTAL CHELTUIELI EURO]]/Data5[[#This Row],[NUMĂRUL PERSOANELOR CARE AU PARTICIPAT LA VOT]]</f>
        <v>0.66852721472041199</v>
      </c>
      <c r="X2217" s="43">
        <v>4.8400999999999996</v>
      </c>
      <c r="Y2217" s="114" t="s">
        <v>2894</v>
      </c>
      <c r="Z2217" s="44">
        <v>1</v>
      </c>
      <c r="AA2217" s="115" t="s">
        <v>3105</v>
      </c>
      <c r="AB2217" s="44">
        <v>0</v>
      </c>
      <c r="AC2217" s="45"/>
    </row>
    <row r="2218" spans="1:29" x14ac:dyDescent="0.2">
      <c r="A2218" s="37">
        <v>2217</v>
      </c>
      <c r="B2218" s="38" t="s">
        <v>2413</v>
      </c>
      <c r="C2218" s="39" t="s">
        <v>2427</v>
      </c>
      <c r="D2218" s="40">
        <v>44101</v>
      </c>
      <c r="E2218" s="38">
        <v>1</v>
      </c>
      <c r="F2218" s="38"/>
      <c r="G2218" s="38" t="s">
        <v>2</v>
      </c>
      <c r="H2218" s="38" t="s">
        <v>2</v>
      </c>
      <c r="I2218" s="48">
        <v>0</v>
      </c>
      <c r="J2218" s="48">
        <v>5153</v>
      </c>
      <c r="K2218" s="48">
        <v>0</v>
      </c>
      <c r="L2218" s="41">
        <f>SUM(Data5[[#This Row],[CHELTUIELI DE PERSONAL LEI]:[CHELTUIELI DE CAPITAL (ACTIVE NEFINANCIARE ) LEI]])</f>
        <v>5153</v>
      </c>
      <c r="M2218" s="41">
        <f>Data5[[#This Row],[TOTAL CHELTUIELI LEI]]/Data5[[#This Row],[CURS VALUTAR EURO BNR 22 07 2020]]</f>
        <v>1064.6474246399869</v>
      </c>
      <c r="N2218" s="49">
        <v>2551</v>
      </c>
      <c r="O2218" s="54"/>
      <c r="P2218" s="54">
        <v>1436</v>
      </c>
      <c r="Q2218" s="54"/>
      <c r="R2218" s="54">
        <f>Data5[[#This Row],[PERSOANE ÎNSCRISE ÎN LISTELE ELECTORALE (TURUL 1)            ]]+Data5[[#This Row],[PERSOANE ÎNSCRISE ÎN LISTELE ELECTORALE (TURUL AL 2-LEA)]]</f>
        <v>2551</v>
      </c>
      <c r="S2218" s="54">
        <f>Data5[[#This Row],[PERSOANE CARE AU PARTICIPAT LA VOT (TURUL 1)]]+Data5[[#This Row],[PERSOANE CARE AU PARTICIPAT LA VOT  (TURUL AL 2-LEA)]]</f>
        <v>1436</v>
      </c>
      <c r="T2218" s="41">
        <f>Data5[[#This Row],[TOTAL CHELTUIELI LEI]]/Data5[[#This Row],[NUMĂRUL PERSOANELOR ÎNSCRISE ÎN LISTELE ELECTORALE]]</f>
        <v>2.0199921599372797</v>
      </c>
      <c r="U2218" s="41">
        <f>Data5[[#This Row],[TOTAL CHELTUIELI EURO]]/Data5[[#This Row],[NUMĂRUL PERSOANELOR ÎNSCRISE ÎN LISTELE ELECTORALE]]</f>
        <v>0.41734512921990863</v>
      </c>
      <c r="V2218" s="41">
        <f>Data5[[#This Row],[TOTAL CHELTUIELI LEI]]/Data5[[#This Row],[NUMĂRUL PERSOANELOR CARE AU PARTICIPAT LA VOT]]</f>
        <v>3.588440111420613</v>
      </c>
      <c r="W2218" s="41">
        <f>Data5[[#This Row],[TOTAL CHELTUIELI EURO]]/Data5[[#This Row],[NUMĂRUL PERSOANELOR CARE AU PARTICIPAT LA VOT]]</f>
        <v>0.741397928022275</v>
      </c>
      <c r="X2218" s="43">
        <v>4.8400999999999996</v>
      </c>
      <c r="Y2218" s="114" t="s">
        <v>2891</v>
      </c>
      <c r="Z2218" s="44">
        <v>2</v>
      </c>
      <c r="AA2218" s="115" t="s">
        <v>3105</v>
      </c>
      <c r="AB2218" s="44">
        <v>0</v>
      </c>
      <c r="AC2218" s="45"/>
    </row>
    <row r="2219" spans="1:29" x14ac:dyDescent="0.2">
      <c r="A2219" s="37">
        <v>2218</v>
      </c>
      <c r="B2219" s="38" t="s">
        <v>2413</v>
      </c>
      <c r="C2219" s="39" t="s">
        <v>2428</v>
      </c>
      <c r="D2219" s="40">
        <v>44101</v>
      </c>
      <c r="E2219" s="38">
        <v>1</v>
      </c>
      <c r="F2219" s="38"/>
      <c r="G2219" s="38" t="s">
        <v>2</v>
      </c>
      <c r="H2219" s="38" t="s">
        <v>2</v>
      </c>
      <c r="I2219" s="48">
        <v>8400</v>
      </c>
      <c r="J2219" s="48">
        <v>74846</v>
      </c>
      <c r="K2219" s="48">
        <v>0</v>
      </c>
      <c r="L2219" s="41">
        <f>SUM(Data5[[#This Row],[CHELTUIELI DE PERSONAL LEI]:[CHELTUIELI DE CAPITAL (ACTIVE NEFINANCIARE ) LEI]])</f>
        <v>83246</v>
      </c>
      <c r="M2219" s="41">
        <f>Data5[[#This Row],[TOTAL CHELTUIELI LEI]]/Data5[[#This Row],[CURS VALUTAR EURO BNR 22 07 2020]]</f>
        <v>17199.231420838412</v>
      </c>
      <c r="N2219" s="49">
        <v>7604</v>
      </c>
      <c r="O2219" s="54"/>
      <c r="P2219" s="54">
        <v>3666</v>
      </c>
      <c r="Q2219" s="54"/>
      <c r="R2219" s="54">
        <f>Data5[[#This Row],[PERSOANE ÎNSCRISE ÎN LISTELE ELECTORALE (TURUL 1)            ]]+Data5[[#This Row],[PERSOANE ÎNSCRISE ÎN LISTELE ELECTORALE (TURUL AL 2-LEA)]]</f>
        <v>7604</v>
      </c>
      <c r="S2219" s="54">
        <f>Data5[[#This Row],[PERSOANE CARE AU PARTICIPAT LA VOT (TURUL 1)]]+Data5[[#This Row],[PERSOANE CARE AU PARTICIPAT LA VOT  (TURUL AL 2-LEA)]]</f>
        <v>3666</v>
      </c>
      <c r="T2219" s="41">
        <f>Data5[[#This Row],[TOTAL CHELTUIELI LEI]]/Data5[[#This Row],[NUMĂRUL PERSOANELOR ÎNSCRISE ÎN LISTELE ELECTORALE]]</f>
        <v>10.947659126775381</v>
      </c>
      <c r="U2219" s="41">
        <f>Data5[[#This Row],[TOTAL CHELTUIELI EURO]]/Data5[[#This Row],[NUMĂRUL PERSOANELOR ÎNSCRISE ÎN LISTELE ELECTORALE]]</f>
        <v>2.2618663099471874</v>
      </c>
      <c r="V2219" s="41">
        <f>Data5[[#This Row],[TOTAL CHELTUIELI LEI]]/Data5[[#This Row],[NUMĂRUL PERSOANELOR CARE AU PARTICIPAT LA VOT]]</f>
        <v>22.707583196944899</v>
      </c>
      <c r="W2219" s="41">
        <f>Data5[[#This Row],[TOTAL CHELTUIELI EURO]]/Data5[[#This Row],[NUMĂRUL PERSOANELOR CARE AU PARTICIPAT LA VOT]]</f>
        <v>4.6915524879537402</v>
      </c>
      <c r="X2219" s="43">
        <v>4.8400999999999996</v>
      </c>
      <c r="Y2219" s="114" t="s">
        <v>2898</v>
      </c>
      <c r="Z2219" s="44">
        <v>10</v>
      </c>
      <c r="AA2219" s="115" t="s">
        <v>3108</v>
      </c>
      <c r="AB2219" s="44">
        <v>2</v>
      </c>
      <c r="AC2219" s="45"/>
    </row>
    <row r="2220" spans="1:29" x14ac:dyDescent="0.2">
      <c r="A2220" s="37">
        <v>2219</v>
      </c>
      <c r="B2220" s="38" t="s">
        <v>2413</v>
      </c>
      <c r="C2220" s="39" t="s">
        <v>2429</v>
      </c>
      <c r="D2220" s="40">
        <v>44101</v>
      </c>
      <c r="E2220" s="38">
        <v>1</v>
      </c>
      <c r="F2220" s="38"/>
      <c r="G2220" s="38" t="s">
        <v>2</v>
      </c>
      <c r="H2220" s="38" t="s">
        <v>2</v>
      </c>
      <c r="I2220" s="48">
        <v>1000</v>
      </c>
      <c r="J2220" s="48">
        <v>4000</v>
      </c>
      <c r="K2220" s="48">
        <v>0</v>
      </c>
      <c r="L2220" s="41">
        <f>SUM(Data5[[#This Row],[CHELTUIELI DE PERSONAL LEI]:[CHELTUIELI DE CAPITAL (ACTIVE NEFINANCIARE ) LEI]])</f>
        <v>5000</v>
      </c>
      <c r="M2220" s="41">
        <f>Data5[[#This Row],[TOTAL CHELTUIELI LEI]]/Data5[[#This Row],[CURS VALUTAR EURO BNR 22 07 2020]]</f>
        <v>1033.0365075101754</v>
      </c>
      <c r="N2220" s="49">
        <v>1327</v>
      </c>
      <c r="O2220" s="54"/>
      <c r="P2220" s="54">
        <v>845</v>
      </c>
      <c r="Q2220" s="54"/>
      <c r="R2220" s="54">
        <f>Data5[[#This Row],[PERSOANE ÎNSCRISE ÎN LISTELE ELECTORALE (TURUL 1)            ]]+Data5[[#This Row],[PERSOANE ÎNSCRISE ÎN LISTELE ELECTORALE (TURUL AL 2-LEA)]]</f>
        <v>1327</v>
      </c>
      <c r="S2220" s="54">
        <f>Data5[[#This Row],[PERSOANE CARE AU PARTICIPAT LA VOT (TURUL 1)]]+Data5[[#This Row],[PERSOANE CARE AU PARTICIPAT LA VOT  (TURUL AL 2-LEA)]]</f>
        <v>845</v>
      </c>
      <c r="T2220" s="41">
        <f>Data5[[#This Row],[TOTAL CHELTUIELI LEI]]/Data5[[#This Row],[NUMĂRUL PERSOANELOR ÎNSCRISE ÎN LISTELE ELECTORALE]]</f>
        <v>3.7678975131876413</v>
      </c>
      <c r="U2220" s="41">
        <f>Data5[[#This Row],[TOTAL CHELTUIELI EURO]]/Data5[[#This Row],[NUMĂRUL PERSOANELOR ÎNSCRISE ÎN LISTELE ELECTORALE]]</f>
        <v>0.77847513753592723</v>
      </c>
      <c r="V2220" s="41">
        <f>Data5[[#This Row],[TOTAL CHELTUIELI LEI]]/Data5[[#This Row],[NUMĂRUL PERSOANELOR CARE AU PARTICIPAT LA VOT]]</f>
        <v>5.9171597633136095</v>
      </c>
      <c r="W2220" s="41">
        <f>Data5[[#This Row],[TOTAL CHELTUIELI EURO]]/Data5[[#This Row],[NUMĂRUL PERSOANELOR CARE AU PARTICIPAT LA VOT]]</f>
        <v>1.2225284112546455</v>
      </c>
      <c r="X2220" s="43">
        <v>4.8400999999999996</v>
      </c>
      <c r="Y2220" s="114" t="s">
        <v>2884</v>
      </c>
      <c r="Z2220" s="44">
        <v>3</v>
      </c>
      <c r="AA2220" s="115" t="s">
        <v>3105</v>
      </c>
      <c r="AB2220" s="44">
        <v>0</v>
      </c>
      <c r="AC2220" s="45"/>
    </row>
    <row r="2221" spans="1:29" x14ac:dyDescent="0.2">
      <c r="A2221" s="37">
        <v>2220</v>
      </c>
      <c r="B2221" s="38" t="s">
        <v>2413</v>
      </c>
      <c r="C2221" s="39" t="s">
        <v>2430</v>
      </c>
      <c r="D2221" s="40">
        <v>44101</v>
      </c>
      <c r="E2221" s="38">
        <v>1</v>
      </c>
      <c r="F2221" s="38"/>
      <c r="G2221" s="38" t="s">
        <v>2</v>
      </c>
      <c r="H2221" s="38" t="s">
        <v>2</v>
      </c>
      <c r="I2221" s="48">
        <v>0</v>
      </c>
      <c r="J2221" s="48">
        <v>63533.17</v>
      </c>
      <c r="K2221" s="48">
        <v>0</v>
      </c>
      <c r="L2221" s="41">
        <f>SUM(Data5[[#This Row],[CHELTUIELI DE PERSONAL LEI]:[CHELTUIELI DE CAPITAL (ACTIVE NEFINANCIARE ) LEI]])</f>
        <v>63533.17</v>
      </c>
      <c r="M2221" s="41">
        <f>Data5[[#This Row],[TOTAL CHELTUIELI LEI]]/Data5[[#This Row],[CURS VALUTAR EURO BNR 22 07 2020]]</f>
        <v>13126.416809570052</v>
      </c>
      <c r="N2221" s="49">
        <v>6963</v>
      </c>
      <c r="O2221" s="54"/>
      <c r="P2221" s="54">
        <v>3848</v>
      </c>
      <c r="Q2221" s="54"/>
      <c r="R2221" s="54">
        <f>Data5[[#This Row],[PERSOANE ÎNSCRISE ÎN LISTELE ELECTORALE (TURUL 1)            ]]+Data5[[#This Row],[PERSOANE ÎNSCRISE ÎN LISTELE ELECTORALE (TURUL AL 2-LEA)]]</f>
        <v>6963</v>
      </c>
      <c r="S2221" s="54">
        <f>Data5[[#This Row],[PERSOANE CARE AU PARTICIPAT LA VOT (TURUL 1)]]+Data5[[#This Row],[PERSOANE CARE AU PARTICIPAT LA VOT  (TURUL AL 2-LEA)]]</f>
        <v>3848</v>
      </c>
      <c r="T2221" s="41">
        <f>Data5[[#This Row],[TOTAL CHELTUIELI LEI]]/Data5[[#This Row],[NUMĂRUL PERSOANELOR ÎNSCRISE ÎN LISTELE ELECTORALE]]</f>
        <v>9.1243960936377988</v>
      </c>
      <c r="U2221" s="41">
        <f>Data5[[#This Row],[TOTAL CHELTUIELI EURO]]/Data5[[#This Row],[NUMĂRUL PERSOANELOR ÎNSCRISE ÎN LISTELE ELECTORALE]]</f>
        <v>1.8851668547422162</v>
      </c>
      <c r="V2221" s="41">
        <f>Data5[[#This Row],[TOTAL CHELTUIELI LEI]]/Data5[[#This Row],[NUMĂRUL PERSOANELOR CARE AU PARTICIPAT LA VOT]]</f>
        <v>16.510699064449064</v>
      </c>
      <c r="W2221" s="41">
        <f>Data5[[#This Row],[TOTAL CHELTUIELI EURO]]/Data5[[#This Row],[NUMĂRUL PERSOANELOR CARE AU PARTICIPAT LA VOT]]</f>
        <v>3.4112309796179967</v>
      </c>
      <c r="X2221" s="43">
        <v>4.8400999999999996</v>
      </c>
      <c r="Y2221" s="114" t="s">
        <v>2887</v>
      </c>
      <c r="Z2221" s="44">
        <v>9</v>
      </c>
      <c r="AA2221" s="115" t="s">
        <v>3107</v>
      </c>
      <c r="AB2221" s="44">
        <v>1</v>
      </c>
      <c r="AC2221" s="45"/>
    </row>
    <row r="2222" spans="1:29" x14ac:dyDescent="0.2">
      <c r="A2222" s="37">
        <v>2221</v>
      </c>
      <c r="B2222" s="38" t="s">
        <v>2413</v>
      </c>
      <c r="C2222" s="39" t="s">
        <v>1664</v>
      </c>
      <c r="D2222" s="40">
        <v>44101</v>
      </c>
      <c r="E2222" s="38">
        <v>1</v>
      </c>
      <c r="F2222" s="38"/>
      <c r="G2222" s="38" t="s">
        <v>2</v>
      </c>
      <c r="H2222" s="38" t="s">
        <v>2</v>
      </c>
      <c r="I2222" s="48">
        <v>1400</v>
      </c>
      <c r="J2222" s="48">
        <v>6545</v>
      </c>
      <c r="K2222" s="48">
        <v>0</v>
      </c>
      <c r="L2222" s="41">
        <f>SUM(Data5[[#This Row],[CHELTUIELI DE PERSONAL LEI]:[CHELTUIELI DE CAPITAL (ACTIVE NEFINANCIARE ) LEI]])</f>
        <v>7945</v>
      </c>
      <c r="M2222" s="41">
        <f>Data5[[#This Row],[TOTAL CHELTUIELI LEI]]/Data5[[#This Row],[CURS VALUTAR EURO BNR 22 07 2020]]</f>
        <v>1641.4950104336688</v>
      </c>
      <c r="N2222" s="49">
        <v>5944</v>
      </c>
      <c r="O2222" s="54"/>
      <c r="P2222" s="54">
        <v>3588</v>
      </c>
      <c r="Q2222" s="54"/>
      <c r="R2222" s="54">
        <f>Data5[[#This Row],[PERSOANE ÎNSCRISE ÎN LISTELE ELECTORALE (TURUL 1)            ]]+Data5[[#This Row],[PERSOANE ÎNSCRISE ÎN LISTELE ELECTORALE (TURUL AL 2-LEA)]]</f>
        <v>5944</v>
      </c>
      <c r="S2222" s="54">
        <f>Data5[[#This Row],[PERSOANE CARE AU PARTICIPAT LA VOT (TURUL 1)]]+Data5[[#This Row],[PERSOANE CARE AU PARTICIPAT LA VOT  (TURUL AL 2-LEA)]]</f>
        <v>3588</v>
      </c>
      <c r="T2222" s="41">
        <f>Data5[[#This Row],[TOTAL CHELTUIELI LEI]]/Data5[[#This Row],[NUMĂRUL PERSOANELOR ÎNSCRISE ÎN LISTELE ELECTORALE]]</f>
        <v>1.33664199192463</v>
      </c>
      <c r="U2222" s="41">
        <f>Data5[[#This Row],[TOTAL CHELTUIELI EURO]]/Data5[[#This Row],[NUMĂRUL PERSOANELOR ÎNSCRISE ÎN LISTELE ELECTORALE]]</f>
        <v>0.27615999502585276</v>
      </c>
      <c r="V2222" s="41">
        <f>Data5[[#This Row],[TOTAL CHELTUIELI LEI]]/Data5[[#This Row],[NUMĂRUL PERSOANELOR CARE AU PARTICIPAT LA VOT]]</f>
        <v>2.2143255295429207</v>
      </c>
      <c r="W2222" s="41">
        <f>Data5[[#This Row],[TOTAL CHELTUIELI EURO]]/Data5[[#This Row],[NUMĂRUL PERSOANELOR CARE AU PARTICIPAT LA VOT]]</f>
        <v>0.45749582230592772</v>
      </c>
      <c r="X2222" s="43">
        <v>4.8400999999999996</v>
      </c>
      <c r="Y2222" s="114" t="s">
        <v>2894</v>
      </c>
      <c r="Z2222" s="44">
        <v>1</v>
      </c>
      <c r="AA2222" s="115" t="s">
        <v>3105</v>
      </c>
      <c r="AB2222" s="44">
        <v>0</v>
      </c>
      <c r="AC2222" s="45"/>
    </row>
    <row r="2223" spans="1:29" x14ac:dyDescent="0.2">
      <c r="A2223" s="37">
        <v>2222</v>
      </c>
      <c r="B2223" s="38" t="s">
        <v>2413</v>
      </c>
      <c r="C2223" s="39" t="s">
        <v>2431</v>
      </c>
      <c r="D2223" s="40">
        <v>44101</v>
      </c>
      <c r="E2223" s="38">
        <v>1</v>
      </c>
      <c r="F2223" s="38"/>
      <c r="G2223" s="38" t="s">
        <v>2</v>
      </c>
      <c r="H2223" s="38" t="s">
        <v>2</v>
      </c>
      <c r="I2223" s="48">
        <v>0</v>
      </c>
      <c r="J2223" s="48">
        <v>48178.86</v>
      </c>
      <c r="K2223" s="48">
        <v>0</v>
      </c>
      <c r="L2223" s="41">
        <f>SUM(Data5[[#This Row],[CHELTUIELI DE PERSONAL LEI]:[CHELTUIELI DE CAPITAL (ACTIVE NEFINANCIARE ) LEI]])</f>
        <v>48178.86</v>
      </c>
      <c r="M2223" s="41">
        <f>Data5[[#This Row],[TOTAL CHELTUIELI LEI]]/Data5[[#This Row],[CURS VALUTAR EURO BNR 22 07 2020]]</f>
        <v>9954.1042540443395</v>
      </c>
      <c r="N2223" s="49">
        <v>9368</v>
      </c>
      <c r="O2223" s="54"/>
      <c r="P2223" s="54">
        <v>4062</v>
      </c>
      <c r="Q2223" s="54"/>
      <c r="R2223" s="54">
        <f>Data5[[#This Row],[PERSOANE ÎNSCRISE ÎN LISTELE ELECTORALE (TURUL 1)            ]]+Data5[[#This Row],[PERSOANE ÎNSCRISE ÎN LISTELE ELECTORALE (TURUL AL 2-LEA)]]</f>
        <v>9368</v>
      </c>
      <c r="S2223" s="54">
        <f>Data5[[#This Row],[PERSOANE CARE AU PARTICIPAT LA VOT (TURUL 1)]]+Data5[[#This Row],[PERSOANE CARE AU PARTICIPAT LA VOT  (TURUL AL 2-LEA)]]</f>
        <v>4062</v>
      </c>
      <c r="T2223" s="41">
        <f>Data5[[#This Row],[TOTAL CHELTUIELI LEI]]/Data5[[#This Row],[NUMĂRUL PERSOANELOR ÎNSCRISE ÎN LISTELE ELECTORALE]]</f>
        <v>5.1429184457728434</v>
      </c>
      <c r="U2223" s="41">
        <f>Data5[[#This Row],[TOTAL CHELTUIELI EURO]]/Data5[[#This Row],[NUMĂRUL PERSOANELOR ÎNSCRISE ÎN LISTELE ELECTORALE]]</f>
        <v>1.0625645019261678</v>
      </c>
      <c r="V2223" s="41">
        <f>Data5[[#This Row],[TOTAL CHELTUIELI LEI]]/Data5[[#This Row],[NUMĂRUL PERSOANELOR CARE AU PARTICIPAT LA VOT]]</f>
        <v>11.860871491875923</v>
      </c>
      <c r="W2223" s="41">
        <f>Data5[[#This Row],[TOTAL CHELTUIELI EURO]]/Data5[[#This Row],[NUMĂRUL PERSOANELOR CARE AU PARTICIPAT LA VOT]]</f>
        <v>2.450542652398902</v>
      </c>
      <c r="X2223" s="43">
        <v>4.8400999999999996</v>
      </c>
      <c r="Y2223" s="114" t="s">
        <v>2892</v>
      </c>
      <c r="Z2223" s="44">
        <v>5</v>
      </c>
      <c r="AA2223" s="115" t="s">
        <v>3107</v>
      </c>
      <c r="AB2223" s="44">
        <v>1</v>
      </c>
      <c r="AC2223" s="45"/>
    </row>
    <row r="2224" spans="1:29" x14ac:dyDescent="0.2">
      <c r="A2224" s="37">
        <v>2223</v>
      </c>
      <c r="B2224" s="38" t="s">
        <v>2413</v>
      </c>
      <c r="C2224" s="39" t="s">
        <v>2151</v>
      </c>
      <c r="D2224" s="40">
        <v>44101</v>
      </c>
      <c r="E2224" s="38">
        <v>1</v>
      </c>
      <c r="F2224" s="38"/>
      <c r="G2224" s="38" t="s">
        <v>2</v>
      </c>
      <c r="H2224" s="38" t="s">
        <v>2</v>
      </c>
      <c r="I2224" s="48">
        <v>0</v>
      </c>
      <c r="J2224" s="48">
        <v>0</v>
      </c>
      <c r="K2224" s="48">
        <v>0</v>
      </c>
      <c r="L2224" s="41">
        <f>SUM(Data5[[#This Row],[CHELTUIELI DE PERSONAL LEI]:[CHELTUIELI DE CAPITAL (ACTIVE NEFINANCIARE ) LEI]])</f>
        <v>0</v>
      </c>
      <c r="M2224" s="41">
        <f>Data5[[#This Row],[TOTAL CHELTUIELI LEI]]/Data5[[#This Row],[CURS VALUTAR EURO BNR 22 07 2020]]</f>
        <v>0</v>
      </c>
      <c r="N2224" s="49">
        <v>931</v>
      </c>
      <c r="O2224" s="54"/>
      <c r="P2224" s="54">
        <v>495</v>
      </c>
      <c r="Q2224" s="54"/>
      <c r="R2224" s="54">
        <f>Data5[[#This Row],[PERSOANE ÎNSCRISE ÎN LISTELE ELECTORALE (TURUL 1)            ]]+Data5[[#This Row],[PERSOANE ÎNSCRISE ÎN LISTELE ELECTORALE (TURUL AL 2-LEA)]]</f>
        <v>931</v>
      </c>
      <c r="S2224" s="54">
        <f>Data5[[#This Row],[PERSOANE CARE AU PARTICIPAT LA VOT (TURUL 1)]]+Data5[[#This Row],[PERSOANE CARE AU PARTICIPAT LA VOT  (TURUL AL 2-LEA)]]</f>
        <v>495</v>
      </c>
      <c r="T2224" s="41">
        <f>Data5[[#This Row],[TOTAL CHELTUIELI LEI]]/Data5[[#This Row],[NUMĂRUL PERSOANELOR ÎNSCRISE ÎN LISTELE ELECTORALE]]</f>
        <v>0</v>
      </c>
      <c r="U2224" s="41">
        <f>Data5[[#This Row],[TOTAL CHELTUIELI EURO]]/Data5[[#This Row],[NUMĂRUL PERSOANELOR ÎNSCRISE ÎN LISTELE ELECTORALE]]</f>
        <v>0</v>
      </c>
      <c r="V2224" s="41">
        <f>Data5[[#This Row],[TOTAL CHELTUIELI LEI]]/Data5[[#This Row],[NUMĂRUL PERSOANELOR CARE AU PARTICIPAT LA VOT]]</f>
        <v>0</v>
      </c>
      <c r="W2224" s="41">
        <f>Data5[[#This Row],[TOTAL CHELTUIELI EURO]]/Data5[[#This Row],[NUMĂRUL PERSOANELOR CARE AU PARTICIPAT LA VOT]]</f>
        <v>0</v>
      </c>
      <c r="X2224" s="43">
        <v>4.8400999999999996</v>
      </c>
      <c r="Y2224" s="114" t="s">
        <v>2890</v>
      </c>
      <c r="Z2224" s="44">
        <v>0</v>
      </c>
      <c r="AA2224" s="115" t="s">
        <v>3105</v>
      </c>
      <c r="AB2224" s="44">
        <v>0</v>
      </c>
      <c r="AC2224" s="45"/>
    </row>
    <row r="2225" spans="1:29" x14ac:dyDescent="0.2">
      <c r="A2225" s="37">
        <v>2224</v>
      </c>
      <c r="B2225" s="38" t="s">
        <v>2413</v>
      </c>
      <c r="C2225" s="39" t="s">
        <v>2432</v>
      </c>
      <c r="D2225" s="40">
        <v>44101</v>
      </c>
      <c r="E2225" s="38">
        <v>1</v>
      </c>
      <c r="F2225" s="38"/>
      <c r="G2225" s="38" t="s">
        <v>2</v>
      </c>
      <c r="H2225" s="38" t="s">
        <v>2</v>
      </c>
      <c r="I2225" s="48">
        <v>550</v>
      </c>
      <c r="J2225" s="48">
        <v>11235</v>
      </c>
      <c r="K2225" s="48">
        <v>0</v>
      </c>
      <c r="L2225" s="41">
        <f>SUM(Data5[[#This Row],[CHELTUIELI DE PERSONAL LEI]:[CHELTUIELI DE CAPITAL (ACTIVE NEFINANCIARE ) LEI]])</f>
        <v>11785</v>
      </c>
      <c r="M2225" s="41">
        <f>Data5[[#This Row],[TOTAL CHELTUIELI LEI]]/Data5[[#This Row],[CURS VALUTAR EURO BNR 22 07 2020]]</f>
        <v>2434.8670482014836</v>
      </c>
      <c r="N2225" s="49">
        <v>1378</v>
      </c>
      <c r="O2225" s="54"/>
      <c r="P2225" s="54">
        <v>662</v>
      </c>
      <c r="Q2225" s="54"/>
      <c r="R2225" s="54">
        <f>Data5[[#This Row],[PERSOANE ÎNSCRISE ÎN LISTELE ELECTORALE (TURUL 1)            ]]+Data5[[#This Row],[PERSOANE ÎNSCRISE ÎN LISTELE ELECTORALE (TURUL AL 2-LEA)]]</f>
        <v>1378</v>
      </c>
      <c r="S2225" s="54">
        <f>Data5[[#This Row],[PERSOANE CARE AU PARTICIPAT LA VOT (TURUL 1)]]+Data5[[#This Row],[PERSOANE CARE AU PARTICIPAT LA VOT  (TURUL AL 2-LEA)]]</f>
        <v>662</v>
      </c>
      <c r="T2225" s="41">
        <f>Data5[[#This Row],[TOTAL CHELTUIELI LEI]]/Data5[[#This Row],[NUMĂRUL PERSOANELOR ÎNSCRISE ÎN LISTELE ELECTORALE]]</f>
        <v>8.5522496371552972</v>
      </c>
      <c r="U2225" s="41">
        <f>Data5[[#This Row],[TOTAL CHELTUIELI EURO]]/Data5[[#This Row],[NUMĂRUL PERSOANELOR ÎNSCRISE ÎN LISTELE ELECTORALE]]</f>
        <v>1.7669572193044147</v>
      </c>
      <c r="V2225" s="41">
        <f>Data5[[#This Row],[TOTAL CHELTUIELI LEI]]/Data5[[#This Row],[NUMĂRUL PERSOANELOR CARE AU PARTICIPAT LA VOT]]</f>
        <v>17.802114803625379</v>
      </c>
      <c r="W2225" s="41">
        <f>Data5[[#This Row],[TOTAL CHELTUIELI EURO]]/Data5[[#This Row],[NUMĂRUL PERSOANELOR CARE AU PARTICIPAT LA VOT]]</f>
        <v>3.6780469006064709</v>
      </c>
      <c r="X2225" s="43">
        <v>4.8400999999999996</v>
      </c>
      <c r="Y2225" s="114" t="s">
        <v>2896</v>
      </c>
      <c r="Z2225" s="44">
        <v>8</v>
      </c>
      <c r="AA2225" s="115" t="s">
        <v>3107</v>
      </c>
      <c r="AB2225" s="44">
        <v>1</v>
      </c>
      <c r="AC2225" s="45"/>
    </row>
    <row r="2226" spans="1:29" x14ac:dyDescent="0.2">
      <c r="A2226" s="37">
        <v>2225</v>
      </c>
      <c r="B2226" s="38" t="s">
        <v>2413</v>
      </c>
      <c r="C2226" s="39" t="s">
        <v>2433</v>
      </c>
      <c r="D2226" s="40">
        <v>44101</v>
      </c>
      <c r="E2226" s="38">
        <v>1</v>
      </c>
      <c r="F2226" s="38"/>
      <c r="G2226" s="38" t="s">
        <v>2</v>
      </c>
      <c r="H2226" s="38" t="s">
        <v>2</v>
      </c>
      <c r="I2226" s="48">
        <v>0</v>
      </c>
      <c r="J2226" s="48">
        <v>7461.91</v>
      </c>
      <c r="K2226" s="48">
        <v>0</v>
      </c>
      <c r="L2226" s="41">
        <f>SUM(Data5[[#This Row],[CHELTUIELI DE PERSONAL LEI]:[CHELTUIELI DE CAPITAL (ACTIVE NEFINANCIARE ) LEI]])</f>
        <v>7461.91</v>
      </c>
      <c r="M2226" s="41">
        <f>Data5[[#This Row],[TOTAL CHELTUIELI LEI]]/Data5[[#This Row],[CURS VALUTAR EURO BNR 22 07 2020]]</f>
        <v>1541.6850891510508</v>
      </c>
      <c r="N2226" s="49">
        <v>3679</v>
      </c>
      <c r="O2226" s="54"/>
      <c r="P2226" s="54">
        <v>2076</v>
      </c>
      <c r="Q2226" s="54"/>
      <c r="R2226" s="54">
        <f>Data5[[#This Row],[PERSOANE ÎNSCRISE ÎN LISTELE ELECTORALE (TURUL 1)            ]]+Data5[[#This Row],[PERSOANE ÎNSCRISE ÎN LISTELE ELECTORALE (TURUL AL 2-LEA)]]</f>
        <v>3679</v>
      </c>
      <c r="S2226" s="54">
        <f>Data5[[#This Row],[PERSOANE CARE AU PARTICIPAT LA VOT (TURUL 1)]]+Data5[[#This Row],[PERSOANE CARE AU PARTICIPAT LA VOT  (TURUL AL 2-LEA)]]</f>
        <v>2076</v>
      </c>
      <c r="T2226" s="41">
        <f>Data5[[#This Row],[TOTAL CHELTUIELI LEI]]/Data5[[#This Row],[NUMĂRUL PERSOANELOR ÎNSCRISE ÎN LISTELE ELECTORALE]]</f>
        <v>2.0282440880674097</v>
      </c>
      <c r="U2226" s="41">
        <f>Data5[[#This Row],[TOTAL CHELTUIELI EURO]]/Data5[[#This Row],[NUMĂRUL PERSOANELOR ÎNSCRISE ÎN LISTELE ELECTORALE]]</f>
        <v>0.41905003782306355</v>
      </c>
      <c r="V2226" s="41">
        <f>Data5[[#This Row],[TOTAL CHELTUIELI LEI]]/Data5[[#This Row],[NUMĂRUL PERSOANELOR CARE AU PARTICIPAT LA VOT]]</f>
        <v>3.5943689788053947</v>
      </c>
      <c r="W2226" s="41">
        <f>Data5[[#This Row],[TOTAL CHELTUIELI EURO]]/Data5[[#This Row],[NUMĂRUL PERSOANELOR CARE AU PARTICIPAT LA VOT]]</f>
        <v>0.74262287531360827</v>
      </c>
      <c r="X2226" s="43">
        <v>4.8400999999999996</v>
      </c>
      <c r="Y2226" s="114" t="s">
        <v>2891</v>
      </c>
      <c r="Z2226" s="44">
        <v>2</v>
      </c>
      <c r="AA2226" s="115" t="s">
        <v>3105</v>
      </c>
      <c r="AB2226" s="44">
        <v>0</v>
      </c>
      <c r="AC2226" s="45"/>
    </row>
    <row r="2227" spans="1:29" x14ac:dyDescent="0.2">
      <c r="A2227" s="37">
        <v>2226</v>
      </c>
      <c r="B2227" s="38" t="s">
        <v>2413</v>
      </c>
      <c r="C2227" s="39" t="s">
        <v>2434</v>
      </c>
      <c r="D2227" s="40">
        <v>44101</v>
      </c>
      <c r="E2227" s="38">
        <v>1</v>
      </c>
      <c r="F2227" s="38"/>
      <c r="G2227" s="38" t="s">
        <v>2</v>
      </c>
      <c r="H2227" s="38" t="s">
        <v>2</v>
      </c>
      <c r="I2227" s="48">
        <v>3373</v>
      </c>
      <c r="J2227" s="48">
        <v>3535.48</v>
      </c>
      <c r="K2227" s="48">
        <v>0</v>
      </c>
      <c r="L2227" s="41">
        <f>SUM(Data5[[#This Row],[CHELTUIELI DE PERSONAL LEI]:[CHELTUIELI DE CAPITAL (ACTIVE NEFINANCIARE ) LEI]])</f>
        <v>6908.48</v>
      </c>
      <c r="M2227" s="41">
        <f>Data5[[#This Row],[TOTAL CHELTUIELI LEI]]/Data5[[#This Row],[CURS VALUTAR EURO BNR 22 07 2020]]</f>
        <v>1427.3424102807794</v>
      </c>
      <c r="N2227" s="49">
        <v>3607</v>
      </c>
      <c r="O2227" s="54"/>
      <c r="P2227" s="54">
        <v>2462</v>
      </c>
      <c r="Q2227" s="54"/>
      <c r="R2227" s="54">
        <f>Data5[[#This Row],[PERSOANE ÎNSCRISE ÎN LISTELE ELECTORALE (TURUL 1)            ]]+Data5[[#This Row],[PERSOANE ÎNSCRISE ÎN LISTELE ELECTORALE (TURUL AL 2-LEA)]]</f>
        <v>3607</v>
      </c>
      <c r="S2227" s="54">
        <f>Data5[[#This Row],[PERSOANE CARE AU PARTICIPAT LA VOT (TURUL 1)]]+Data5[[#This Row],[PERSOANE CARE AU PARTICIPAT LA VOT  (TURUL AL 2-LEA)]]</f>
        <v>2462</v>
      </c>
      <c r="T2227" s="41">
        <f>Data5[[#This Row],[TOTAL CHELTUIELI LEI]]/Data5[[#This Row],[NUMĂRUL PERSOANELOR ÎNSCRISE ÎN LISTELE ELECTORALE]]</f>
        <v>1.9152980316052119</v>
      </c>
      <c r="U2227" s="41">
        <f>Data5[[#This Row],[TOTAL CHELTUIELI EURO]]/Data5[[#This Row],[NUMĂRUL PERSOANELOR ÎNSCRISE ÎN LISTELE ELECTORALE]]</f>
        <v>0.39571455788211241</v>
      </c>
      <c r="V2227" s="41">
        <f>Data5[[#This Row],[TOTAL CHELTUIELI LEI]]/Data5[[#This Row],[NUMĂRUL PERSOANELOR CARE AU PARTICIPAT LA VOT]]</f>
        <v>2.8060438667749796</v>
      </c>
      <c r="W2227" s="41">
        <f>Data5[[#This Row],[TOTAL CHELTUIELI EURO]]/Data5[[#This Row],[NUMĂRUL PERSOANELOR CARE AU PARTICIPAT LA VOT]]</f>
        <v>0.57974915121071458</v>
      </c>
      <c r="X2227" s="43">
        <v>4.8400999999999996</v>
      </c>
      <c r="Y2227" s="114" t="s">
        <v>2894</v>
      </c>
      <c r="Z2227" s="44">
        <v>1</v>
      </c>
      <c r="AA2227" s="115" t="s">
        <v>3105</v>
      </c>
      <c r="AB2227" s="44">
        <v>0</v>
      </c>
      <c r="AC2227" s="45"/>
    </row>
    <row r="2228" spans="1:29" x14ac:dyDescent="0.2">
      <c r="A2228" s="37">
        <v>2227</v>
      </c>
      <c r="B2228" s="38" t="s">
        <v>2413</v>
      </c>
      <c r="C2228" s="39" t="s">
        <v>2435</v>
      </c>
      <c r="D2228" s="40">
        <v>44101</v>
      </c>
      <c r="E2228" s="38">
        <v>1</v>
      </c>
      <c r="F2228" s="38"/>
      <c r="G2228" s="38" t="s">
        <v>2</v>
      </c>
      <c r="H2228" s="38" t="s">
        <v>2</v>
      </c>
      <c r="I2228" s="48">
        <v>3200</v>
      </c>
      <c r="J2228" s="48">
        <v>3084</v>
      </c>
      <c r="K2228" s="48">
        <v>0</v>
      </c>
      <c r="L2228" s="41">
        <f>SUM(Data5[[#This Row],[CHELTUIELI DE PERSONAL LEI]:[CHELTUIELI DE CAPITAL (ACTIVE NEFINANCIARE ) LEI]])</f>
        <v>6284</v>
      </c>
      <c r="M2228" s="41">
        <f>Data5[[#This Row],[TOTAL CHELTUIELI LEI]]/Data5[[#This Row],[CURS VALUTAR EURO BNR 22 07 2020]]</f>
        <v>1298.3202826387885</v>
      </c>
      <c r="N2228" s="49">
        <v>1257</v>
      </c>
      <c r="O2228" s="54"/>
      <c r="P2228" s="54">
        <v>933</v>
      </c>
      <c r="Q2228" s="54"/>
      <c r="R2228" s="54">
        <f>Data5[[#This Row],[PERSOANE ÎNSCRISE ÎN LISTELE ELECTORALE (TURUL 1)            ]]+Data5[[#This Row],[PERSOANE ÎNSCRISE ÎN LISTELE ELECTORALE (TURUL AL 2-LEA)]]</f>
        <v>1257</v>
      </c>
      <c r="S2228" s="54">
        <f>Data5[[#This Row],[PERSOANE CARE AU PARTICIPAT LA VOT (TURUL 1)]]+Data5[[#This Row],[PERSOANE CARE AU PARTICIPAT LA VOT  (TURUL AL 2-LEA)]]</f>
        <v>933</v>
      </c>
      <c r="T2228" s="41">
        <f>Data5[[#This Row],[TOTAL CHELTUIELI LEI]]/Data5[[#This Row],[NUMĂRUL PERSOANELOR ÎNSCRISE ÎN LISTELE ELECTORALE]]</f>
        <v>4.9992044550517107</v>
      </c>
      <c r="U2228" s="41">
        <f>Data5[[#This Row],[TOTAL CHELTUIELI EURO]]/Data5[[#This Row],[NUMĂRUL PERSOANELOR ÎNSCRISE ÎN LISTELE ELECTORALE]]</f>
        <v>1.0328721421151859</v>
      </c>
      <c r="V2228" s="41">
        <f>Data5[[#This Row],[TOTAL CHELTUIELI LEI]]/Data5[[#This Row],[NUMĂRUL PERSOANELOR CARE AU PARTICIPAT LA VOT]]</f>
        <v>6.735262593783494</v>
      </c>
      <c r="W2228" s="41">
        <f>Data5[[#This Row],[TOTAL CHELTUIELI EURO]]/Data5[[#This Row],[NUMĂRUL PERSOANELOR CARE AU PARTICIPAT LA VOT]]</f>
        <v>1.3915544294092053</v>
      </c>
      <c r="X2228" s="43">
        <v>4.8400999999999996</v>
      </c>
      <c r="Y2228" s="114" t="s">
        <v>2892</v>
      </c>
      <c r="Z2228" s="44">
        <v>5</v>
      </c>
      <c r="AA2228" s="115" t="s">
        <v>3107</v>
      </c>
      <c r="AB2228" s="44">
        <v>1</v>
      </c>
      <c r="AC2228" s="45"/>
    </row>
    <row r="2229" spans="1:29" x14ac:dyDescent="0.2">
      <c r="A2229" s="37">
        <v>2228</v>
      </c>
      <c r="B2229" s="38" t="s">
        <v>2413</v>
      </c>
      <c r="C2229" s="39" t="s">
        <v>2436</v>
      </c>
      <c r="D2229" s="40">
        <v>44101</v>
      </c>
      <c r="E2229" s="38">
        <v>1</v>
      </c>
      <c r="F2229" s="38"/>
      <c r="G2229" s="38" t="s">
        <v>2</v>
      </c>
      <c r="H2229" s="38" t="s">
        <v>2</v>
      </c>
      <c r="I2229" s="48">
        <v>1800</v>
      </c>
      <c r="J2229" s="48">
        <v>4653</v>
      </c>
      <c r="K2229" s="48">
        <v>0</v>
      </c>
      <c r="L2229" s="41">
        <f>SUM(Data5[[#This Row],[CHELTUIELI DE PERSONAL LEI]:[CHELTUIELI DE CAPITAL (ACTIVE NEFINANCIARE ) LEI]])</f>
        <v>6453</v>
      </c>
      <c r="M2229" s="41">
        <f>Data5[[#This Row],[TOTAL CHELTUIELI LEI]]/Data5[[#This Row],[CURS VALUTAR EURO BNR 22 07 2020]]</f>
        <v>1333.2369165926325</v>
      </c>
      <c r="N2229" s="49">
        <v>5290</v>
      </c>
      <c r="O2229" s="54"/>
      <c r="P2229" s="54">
        <v>2591</v>
      </c>
      <c r="Q2229" s="54"/>
      <c r="R2229" s="54">
        <f>Data5[[#This Row],[PERSOANE ÎNSCRISE ÎN LISTELE ELECTORALE (TURUL 1)            ]]+Data5[[#This Row],[PERSOANE ÎNSCRISE ÎN LISTELE ELECTORALE (TURUL AL 2-LEA)]]</f>
        <v>5290</v>
      </c>
      <c r="S2229" s="54">
        <f>Data5[[#This Row],[PERSOANE CARE AU PARTICIPAT LA VOT (TURUL 1)]]+Data5[[#This Row],[PERSOANE CARE AU PARTICIPAT LA VOT  (TURUL AL 2-LEA)]]</f>
        <v>2591</v>
      </c>
      <c r="T2229" s="41">
        <f>Data5[[#This Row],[TOTAL CHELTUIELI LEI]]/Data5[[#This Row],[NUMĂRUL PERSOANELOR ÎNSCRISE ÎN LISTELE ELECTORALE]]</f>
        <v>1.2198487712665407</v>
      </c>
      <c r="U2229" s="41">
        <f>Data5[[#This Row],[TOTAL CHELTUIELI EURO]]/Data5[[#This Row],[NUMĂRUL PERSOANELOR ÎNSCRISE ÎN LISTELE ELECTORALE]]</f>
        <v>0.25202966287195322</v>
      </c>
      <c r="V2229" s="41">
        <f>Data5[[#This Row],[TOTAL CHELTUIELI LEI]]/Data5[[#This Row],[NUMĂRUL PERSOANELOR CARE AU PARTICIPAT LA VOT]]</f>
        <v>2.4905441914318796</v>
      </c>
      <c r="W2229" s="41">
        <f>Data5[[#This Row],[TOTAL CHELTUIELI EURO]]/Data5[[#This Row],[NUMĂRUL PERSOANELOR CARE AU PARTICIPAT LA VOT]]</f>
        <v>0.51456461466330861</v>
      </c>
      <c r="X2229" s="43">
        <v>4.8400999999999996</v>
      </c>
      <c r="Y2229" s="114" t="s">
        <v>2894</v>
      </c>
      <c r="Z2229" s="44">
        <v>1</v>
      </c>
      <c r="AA2229" s="115" t="s">
        <v>3105</v>
      </c>
      <c r="AB2229" s="44">
        <v>0</v>
      </c>
      <c r="AC2229" s="45"/>
    </row>
    <row r="2230" spans="1:29" x14ac:dyDescent="0.2">
      <c r="A2230" s="37">
        <v>2229</v>
      </c>
      <c r="B2230" s="38" t="s">
        <v>2413</v>
      </c>
      <c r="C2230" s="39" t="s">
        <v>2437</v>
      </c>
      <c r="D2230" s="40">
        <v>44101</v>
      </c>
      <c r="E2230" s="38">
        <v>1</v>
      </c>
      <c r="F2230" s="38"/>
      <c r="G2230" s="38" t="s">
        <v>2</v>
      </c>
      <c r="H2230" s="38" t="s">
        <v>2</v>
      </c>
      <c r="I2230" s="48">
        <v>1200</v>
      </c>
      <c r="J2230" s="48">
        <v>5112.58</v>
      </c>
      <c r="K2230" s="48">
        <v>0</v>
      </c>
      <c r="L2230" s="41">
        <f>SUM(Data5[[#This Row],[CHELTUIELI DE PERSONAL LEI]:[CHELTUIELI DE CAPITAL (ACTIVE NEFINANCIARE ) LEI]])</f>
        <v>6312.58</v>
      </c>
      <c r="M2230" s="41">
        <f>Data5[[#This Row],[TOTAL CHELTUIELI LEI]]/Data5[[#This Row],[CURS VALUTAR EURO BNR 22 07 2020]]</f>
        <v>1304.2251193157167</v>
      </c>
      <c r="N2230" s="49">
        <v>2342</v>
      </c>
      <c r="O2230" s="54"/>
      <c r="P2230" s="54">
        <v>1414</v>
      </c>
      <c r="Q2230" s="54"/>
      <c r="R2230" s="54">
        <f>Data5[[#This Row],[PERSOANE ÎNSCRISE ÎN LISTELE ELECTORALE (TURUL 1)            ]]+Data5[[#This Row],[PERSOANE ÎNSCRISE ÎN LISTELE ELECTORALE (TURUL AL 2-LEA)]]</f>
        <v>2342</v>
      </c>
      <c r="S2230" s="54">
        <f>Data5[[#This Row],[PERSOANE CARE AU PARTICIPAT LA VOT (TURUL 1)]]+Data5[[#This Row],[PERSOANE CARE AU PARTICIPAT LA VOT  (TURUL AL 2-LEA)]]</f>
        <v>1414</v>
      </c>
      <c r="T2230" s="41">
        <f>Data5[[#This Row],[TOTAL CHELTUIELI LEI]]/Data5[[#This Row],[NUMĂRUL PERSOANELOR ÎNSCRISE ÎN LISTELE ELECTORALE]]</f>
        <v>2.6953800170794193</v>
      </c>
      <c r="U2230" s="41">
        <f>Data5[[#This Row],[TOTAL CHELTUIELI EURO]]/Data5[[#This Row],[NUMĂRUL PERSOANELOR ÎNSCRISE ÎN LISTELE ELECTORALE]]</f>
        <v>0.55688519185128804</v>
      </c>
      <c r="V2230" s="41">
        <f>Data5[[#This Row],[TOTAL CHELTUIELI LEI]]/Data5[[#This Row],[NUMĂRUL PERSOANELOR CARE AU PARTICIPAT LA VOT]]</f>
        <v>4.4643422913719943</v>
      </c>
      <c r="W2230" s="41">
        <f>Data5[[#This Row],[TOTAL CHELTUIELI EURO]]/Data5[[#This Row],[NUMĂRUL PERSOANELOR CARE AU PARTICIPAT LA VOT]]</f>
        <v>0.9223657138017799</v>
      </c>
      <c r="X2230" s="43">
        <v>4.8400999999999996</v>
      </c>
      <c r="Y2230" s="114" t="s">
        <v>2891</v>
      </c>
      <c r="Z2230" s="44">
        <v>2</v>
      </c>
      <c r="AA2230" s="115" t="s">
        <v>3105</v>
      </c>
      <c r="AB2230" s="44">
        <v>0</v>
      </c>
      <c r="AC2230" s="45"/>
    </row>
    <row r="2231" spans="1:29" x14ac:dyDescent="0.2">
      <c r="A2231" s="37">
        <v>2230</v>
      </c>
      <c r="B2231" s="38" t="s">
        <v>2413</v>
      </c>
      <c r="C2231" s="39" t="s">
        <v>2438</v>
      </c>
      <c r="D2231" s="40">
        <v>44101</v>
      </c>
      <c r="E2231" s="38">
        <v>1</v>
      </c>
      <c r="F2231" s="38"/>
      <c r="G2231" s="38" t="s">
        <v>2</v>
      </c>
      <c r="H2231" s="38" t="s">
        <v>2</v>
      </c>
      <c r="I2231" s="48">
        <v>0</v>
      </c>
      <c r="J2231" s="48">
        <v>203</v>
      </c>
      <c r="K2231" s="48">
        <v>0</v>
      </c>
      <c r="L2231" s="41">
        <f>SUM(Data5[[#This Row],[CHELTUIELI DE PERSONAL LEI]:[CHELTUIELI DE CAPITAL (ACTIVE NEFINANCIARE ) LEI]])</f>
        <v>203</v>
      </c>
      <c r="M2231" s="41">
        <f>Data5[[#This Row],[TOTAL CHELTUIELI LEI]]/Data5[[#This Row],[CURS VALUTAR EURO BNR 22 07 2020]]</f>
        <v>41.941282204913122</v>
      </c>
      <c r="N2231" s="49">
        <v>2799</v>
      </c>
      <c r="O2231" s="54"/>
      <c r="P2231" s="54">
        <v>1662</v>
      </c>
      <c r="Q2231" s="54"/>
      <c r="R2231" s="54">
        <f>Data5[[#This Row],[PERSOANE ÎNSCRISE ÎN LISTELE ELECTORALE (TURUL 1)            ]]+Data5[[#This Row],[PERSOANE ÎNSCRISE ÎN LISTELE ELECTORALE (TURUL AL 2-LEA)]]</f>
        <v>2799</v>
      </c>
      <c r="S2231" s="54">
        <f>Data5[[#This Row],[PERSOANE CARE AU PARTICIPAT LA VOT (TURUL 1)]]+Data5[[#This Row],[PERSOANE CARE AU PARTICIPAT LA VOT  (TURUL AL 2-LEA)]]</f>
        <v>1662</v>
      </c>
      <c r="T2231" s="41">
        <f>Data5[[#This Row],[TOTAL CHELTUIELI LEI]]/Data5[[#This Row],[NUMĂRUL PERSOANELOR ÎNSCRISE ÎN LISTELE ELECTORALE]]</f>
        <v>7.2525902107895682E-2</v>
      </c>
      <c r="U2231" s="41">
        <f>Data5[[#This Row],[TOTAL CHELTUIELI EURO]]/Data5[[#This Row],[NUMĂRUL PERSOANELOR ÎNSCRISE ÎN LISTELE ELECTORALE]]</f>
        <v>1.4984380923513084E-2</v>
      </c>
      <c r="V2231" s="41">
        <f>Data5[[#This Row],[TOTAL CHELTUIELI LEI]]/Data5[[#This Row],[NUMĂRUL PERSOANELOR CARE AU PARTICIPAT LA VOT]]</f>
        <v>0.12214199759326114</v>
      </c>
      <c r="W2231" s="41">
        <f>Data5[[#This Row],[TOTAL CHELTUIELI EURO]]/Data5[[#This Row],[NUMĂRUL PERSOANELOR CARE AU PARTICIPAT LA VOT]]</f>
        <v>2.5235428522811746E-2</v>
      </c>
      <c r="X2231" s="43">
        <v>4.8400999999999996</v>
      </c>
      <c r="Y2231" s="114" t="s">
        <v>2890</v>
      </c>
      <c r="Z2231" s="44">
        <v>0</v>
      </c>
      <c r="AA2231" s="115" t="s">
        <v>3105</v>
      </c>
      <c r="AB2231" s="44">
        <v>0</v>
      </c>
      <c r="AC2231" s="45"/>
    </row>
    <row r="2232" spans="1:29" x14ac:dyDescent="0.2">
      <c r="A2232" s="37">
        <v>2231</v>
      </c>
      <c r="B2232" s="38" t="s">
        <v>2413</v>
      </c>
      <c r="C2232" s="39" t="s">
        <v>2439</v>
      </c>
      <c r="D2232" s="40">
        <v>44101</v>
      </c>
      <c r="E2232" s="38">
        <v>1</v>
      </c>
      <c r="F2232" s="38"/>
      <c r="G2232" s="38" t="s">
        <v>2</v>
      </c>
      <c r="H2232" s="38" t="s">
        <v>2</v>
      </c>
      <c r="I2232" s="48">
        <v>113480</v>
      </c>
      <c r="J2232" s="48">
        <v>7111.86</v>
      </c>
      <c r="K2232" s="48">
        <v>0</v>
      </c>
      <c r="L2232" s="41">
        <f>SUM(Data5[[#This Row],[CHELTUIELI DE PERSONAL LEI]:[CHELTUIELI DE CAPITAL (ACTIVE NEFINANCIARE ) LEI]])</f>
        <v>120591.86</v>
      </c>
      <c r="M2232" s="41">
        <f>Data5[[#This Row],[TOTAL CHELTUIELI LEI]]/Data5[[#This Row],[CURS VALUTAR EURO BNR 22 07 2020]]</f>
        <v>24915.158777711207</v>
      </c>
      <c r="N2232" s="49">
        <v>3734</v>
      </c>
      <c r="O2232" s="54"/>
      <c r="P2232" s="54">
        <v>2088</v>
      </c>
      <c r="Q2232" s="54"/>
      <c r="R2232" s="54">
        <f>Data5[[#This Row],[PERSOANE ÎNSCRISE ÎN LISTELE ELECTORALE (TURUL 1)            ]]+Data5[[#This Row],[PERSOANE ÎNSCRISE ÎN LISTELE ELECTORALE (TURUL AL 2-LEA)]]</f>
        <v>3734</v>
      </c>
      <c r="S2232" s="54">
        <f>Data5[[#This Row],[PERSOANE CARE AU PARTICIPAT LA VOT (TURUL 1)]]+Data5[[#This Row],[PERSOANE CARE AU PARTICIPAT LA VOT  (TURUL AL 2-LEA)]]</f>
        <v>2088</v>
      </c>
      <c r="T2232" s="41">
        <f>Data5[[#This Row],[TOTAL CHELTUIELI LEI]]/Data5[[#This Row],[NUMĂRUL PERSOANELOR ÎNSCRISE ÎN LISTELE ELECTORALE]]</f>
        <v>32.295623995715054</v>
      </c>
      <c r="U2232" s="41">
        <f>Data5[[#This Row],[TOTAL CHELTUIELI EURO]]/Data5[[#This Row],[NUMĂRUL PERSOANELOR ÎNSCRISE ÎN LISTELE ELECTORALE]]</f>
        <v>6.672511724079059</v>
      </c>
      <c r="V2232" s="41">
        <f>Data5[[#This Row],[TOTAL CHELTUIELI LEI]]/Data5[[#This Row],[NUMĂRUL PERSOANELOR CARE AU PARTICIPAT LA VOT]]</f>
        <v>57.75472222222222</v>
      </c>
      <c r="W2232" s="41">
        <f>Data5[[#This Row],[TOTAL CHELTUIELI EURO]]/Data5[[#This Row],[NUMĂRUL PERSOANELOR CARE AU PARTICIPAT LA VOT]]</f>
        <v>11.932547307332953</v>
      </c>
      <c r="X2232" s="43">
        <v>4.8400999999999996</v>
      </c>
      <c r="Y2232" s="114" t="s">
        <v>2937</v>
      </c>
      <c r="Z2232" s="44">
        <v>32</v>
      </c>
      <c r="AA2232" s="115" t="s">
        <v>3114</v>
      </c>
      <c r="AB2232" s="44">
        <v>6</v>
      </c>
      <c r="AC2232" s="45"/>
    </row>
    <row r="2233" spans="1:29" x14ac:dyDescent="0.2">
      <c r="A2233" s="37">
        <v>2232</v>
      </c>
      <c r="B2233" s="38" t="s">
        <v>2413</v>
      </c>
      <c r="C2233" s="39" t="s">
        <v>2440</v>
      </c>
      <c r="D2233" s="40">
        <v>44101</v>
      </c>
      <c r="E2233" s="38">
        <v>1</v>
      </c>
      <c r="F2233" s="38"/>
      <c r="G2233" s="38" t="s">
        <v>2</v>
      </c>
      <c r="H2233" s="38" t="s">
        <v>2</v>
      </c>
      <c r="I2233" s="48">
        <v>4500</v>
      </c>
      <c r="J2233" s="48">
        <v>8390.9500000000007</v>
      </c>
      <c r="K2233" s="48">
        <v>0</v>
      </c>
      <c r="L2233" s="41">
        <f>SUM(Data5[[#This Row],[CHELTUIELI DE PERSONAL LEI]:[CHELTUIELI DE CAPITAL (ACTIVE NEFINANCIARE ) LEI]])</f>
        <v>12890.95</v>
      </c>
      <c r="M2233" s="41">
        <f>Data5[[#This Row],[TOTAL CHELTUIELI LEI]]/Data5[[#This Row],[CURS VALUTAR EURO BNR 22 07 2020]]</f>
        <v>2663.3643932976597</v>
      </c>
      <c r="N2233" s="49">
        <v>3638</v>
      </c>
      <c r="O2233" s="54"/>
      <c r="P2233" s="54">
        <v>1970</v>
      </c>
      <c r="Q2233" s="54"/>
      <c r="R2233" s="54">
        <f>Data5[[#This Row],[PERSOANE ÎNSCRISE ÎN LISTELE ELECTORALE (TURUL 1)            ]]+Data5[[#This Row],[PERSOANE ÎNSCRISE ÎN LISTELE ELECTORALE (TURUL AL 2-LEA)]]</f>
        <v>3638</v>
      </c>
      <c r="S2233" s="54">
        <f>Data5[[#This Row],[PERSOANE CARE AU PARTICIPAT LA VOT (TURUL 1)]]+Data5[[#This Row],[PERSOANE CARE AU PARTICIPAT LA VOT  (TURUL AL 2-LEA)]]</f>
        <v>1970</v>
      </c>
      <c r="T2233" s="41">
        <f>Data5[[#This Row],[TOTAL CHELTUIELI LEI]]/Data5[[#This Row],[NUMĂRUL PERSOANELOR ÎNSCRISE ÎN LISTELE ELECTORALE]]</f>
        <v>3.5434167124793845</v>
      </c>
      <c r="U2233" s="41">
        <f>Data5[[#This Row],[TOTAL CHELTUIELI EURO]]/Data5[[#This Row],[NUMĂRUL PERSOANELOR ÎNSCRISE ÎN LISTELE ELECTORALE]]</f>
        <v>0.73209576506257823</v>
      </c>
      <c r="V2233" s="41">
        <f>Data5[[#This Row],[TOTAL CHELTUIELI LEI]]/Data5[[#This Row],[NUMĂRUL PERSOANELOR CARE AU PARTICIPAT LA VOT]]</f>
        <v>6.5436294416243657</v>
      </c>
      <c r="W2233" s="41">
        <f>Data5[[#This Row],[TOTAL CHELTUIELI EURO]]/Data5[[#This Row],[NUMĂRUL PERSOANELOR CARE AU PARTICIPAT LA VOT]]</f>
        <v>1.351961620963279</v>
      </c>
      <c r="X2233" s="43">
        <v>4.8400999999999996</v>
      </c>
      <c r="Y2233" s="114" t="s">
        <v>2884</v>
      </c>
      <c r="Z2233" s="44">
        <v>3</v>
      </c>
      <c r="AA2233" s="115" t="s">
        <v>3105</v>
      </c>
      <c r="AB2233" s="44">
        <v>0</v>
      </c>
      <c r="AC2233" s="45"/>
    </row>
    <row r="2234" spans="1:29" x14ac:dyDescent="0.2">
      <c r="A2234" s="37">
        <v>2233</v>
      </c>
      <c r="B2234" s="38" t="s">
        <v>2413</v>
      </c>
      <c r="C2234" s="39" t="s">
        <v>2441</v>
      </c>
      <c r="D2234" s="40">
        <v>44101</v>
      </c>
      <c r="E2234" s="38">
        <v>1</v>
      </c>
      <c r="F2234" s="38"/>
      <c r="G2234" s="38" t="s">
        <v>2</v>
      </c>
      <c r="H2234" s="38" t="s">
        <v>2</v>
      </c>
      <c r="I2234" s="48">
        <v>1000</v>
      </c>
      <c r="J2234" s="48">
        <v>2616</v>
      </c>
      <c r="K2234" s="48">
        <v>0</v>
      </c>
      <c r="L2234" s="41">
        <f>SUM(Data5[[#This Row],[CHELTUIELI DE PERSONAL LEI]:[CHELTUIELI DE CAPITAL (ACTIVE NEFINANCIARE ) LEI]])</f>
        <v>3616</v>
      </c>
      <c r="M2234" s="41">
        <f>Data5[[#This Row],[TOTAL CHELTUIELI LEI]]/Data5[[#This Row],[CURS VALUTAR EURO BNR 22 07 2020]]</f>
        <v>747.09200223135895</v>
      </c>
      <c r="N2234" s="49">
        <v>820</v>
      </c>
      <c r="O2234" s="54"/>
      <c r="P2234" s="54">
        <v>610</v>
      </c>
      <c r="Q2234" s="54"/>
      <c r="R2234" s="54">
        <f>Data5[[#This Row],[PERSOANE ÎNSCRISE ÎN LISTELE ELECTORALE (TURUL 1)            ]]+Data5[[#This Row],[PERSOANE ÎNSCRISE ÎN LISTELE ELECTORALE (TURUL AL 2-LEA)]]</f>
        <v>820</v>
      </c>
      <c r="S2234" s="54">
        <f>Data5[[#This Row],[PERSOANE CARE AU PARTICIPAT LA VOT (TURUL 1)]]+Data5[[#This Row],[PERSOANE CARE AU PARTICIPAT LA VOT  (TURUL AL 2-LEA)]]</f>
        <v>610</v>
      </c>
      <c r="T2234" s="41">
        <f>Data5[[#This Row],[TOTAL CHELTUIELI LEI]]/Data5[[#This Row],[NUMĂRUL PERSOANELOR ÎNSCRISE ÎN LISTELE ELECTORALE]]</f>
        <v>4.409756097560976</v>
      </c>
      <c r="U2234" s="41">
        <f>Data5[[#This Row],[TOTAL CHELTUIELI EURO]]/Data5[[#This Row],[NUMĂRUL PERSOANELOR ÎNSCRISE ÎN LISTELE ELECTORALE]]</f>
        <v>0.91108780759921826</v>
      </c>
      <c r="V2234" s="41">
        <f>Data5[[#This Row],[TOTAL CHELTUIELI LEI]]/Data5[[#This Row],[NUMĂRUL PERSOANELOR CARE AU PARTICIPAT LA VOT]]</f>
        <v>5.9278688524590164</v>
      </c>
      <c r="W2234" s="41">
        <f>Data5[[#This Row],[TOTAL CHELTUIELI EURO]]/Data5[[#This Row],[NUMĂRUL PERSOANELOR CARE AU PARTICIPAT LA VOT]]</f>
        <v>1.224740987264523</v>
      </c>
      <c r="X2234" s="43">
        <v>4.8400999999999996</v>
      </c>
      <c r="Y2234" s="114" t="s">
        <v>2895</v>
      </c>
      <c r="Z2234" s="44">
        <v>4</v>
      </c>
      <c r="AA2234" s="115" t="s">
        <v>3105</v>
      </c>
      <c r="AB2234" s="44">
        <v>0</v>
      </c>
      <c r="AC2234" s="45"/>
    </row>
    <row r="2235" spans="1:29" x14ac:dyDescent="0.2">
      <c r="A2235" s="37">
        <v>2234</v>
      </c>
      <c r="B2235" s="38" t="s">
        <v>2413</v>
      </c>
      <c r="C2235" s="39" t="s">
        <v>771</v>
      </c>
      <c r="D2235" s="40">
        <v>44101</v>
      </c>
      <c r="E2235" s="38">
        <v>1</v>
      </c>
      <c r="F2235" s="38"/>
      <c r="G2235" s="38" t="s">
        <v>2</v>
      </c>
      <c r="H2235" s="38" t="s">
        <v>2</v>
      </c>
      <c r="I2235" s="48">
        <v>0</v>
      </c>
      <c r="J2235" s="48">
        <v>29673</v>
      </c>
      <c r="K2235" s="48">
        <v>0</v>
      </c>
      <c r="L2235" s="41">
        <f>SUM(Data5[[#This Row],[CHELTUIELI DE PERSONAL LEI]:[CHELTUIELI DE CAPITAL (ACTIVE NEFINANCIARE ) LEI]])</f>
        <v>29673</v>
      </c>
      <c r="M2235" s="41">
        <f>Data5[[#This Row],[TOTAL CHELTUIELI LEI]]/Data5[[#This Row],[CURS VALUTAR EURO BNR 22 07 2020]]</f>
        <v>6130.6584574698873</v>
      </c>
      <c r="N2235" s="49">
        <v>3785</v>
      </c>
      <c r="O2235" s="54"/>
      <c r="P2235" s="54">
        <v>2243</v>
      </c>
      <c r="Q2235" s="54"/>
      <c r="R2235" s="54">
        <f>Data5[[#This Row],[PERSOANE ÎNSCRISE ÎN LISTELE ELECTORALE (TURUL 1)            ]]+Data5[[#This Row],[PERSOANE ÎNSCRISE ÎN LISTELE ELECTORALE (TURUL AL 2-LEA)]]</f>
        <v>3785</v>
      </c>
      <c r="S2235" s="54">
        <f>Data5[[#This Row],[PERSOANE CARE AU PARTICIPAT LA VOT (TURUL 1)]]+Data5[[#This Row],[PERSOANE CARE AU PARTICIPAT LA VOT  (TURUL AL 2-LEA)]]</f>
        <v>2243</v>
      </c>
      <c r="T2235" s="41">
        <f>Data5[[#This Row],[TOTAL CHELTUIELI LEI]]/Data5[[#This Row],[NUMĂRUL PERSOANELOR ÎNSCRISE ÎN LISTELE ELECTORALE]]</f>
        <v>7.8396301188903568</v>
      </c>
      <c r="U2235" s="41">
        <f>Data5[[#This Row],[TOTAL CHELTUIELI EURO]]/Data5[[#This Row],[NUMĂRUL PERSOANELOR ÎNSCRISE ÎN LISTELE ELECTORALE]]</f>
        <v>1.6197248236380151</v>
      </c>
      <c r="V2235" s="41">
        <f>Data5[[#This Row],[TOTAL CHELTUIELI LEI]]/Data5[[#This Row],[NUMĂRUL PERSOANELOR CARE AU PARTICIPAT LA VOT]]</f>
        <v>13.229157378510923</v>
      </c>
      <c r="W2235" s="41">
        <f>Data5[[#This Row],[TOTAL CHELTUIELI EURO]]/Data5[[#This Row],[NUMĂRUL PERSOANELOR CARE AU PARTICIPAT LA VOT]]</f>
        <v>2.7332405071198784</v>
      </c>
      <c r="X2235" s="43">
        <v>4.8400999999999996</v>
      </c>
      <c r="Y2235" s="114" t="s">
        <v>2886</v>
      </c>
      <c r="Z2235" s="44">
        <v>7</v>
      </c>
      <c r="AA2235" s="115" t="s">
        <v>3107</v>
      </c>
      <c r="AB2235" s="44">
        <v>1</v>
      </c>
      <c r="AC2235" s="45"/>
    </row>
    <row r="2236" spans="1:29" x14ac:dyDescent="0.2">
      <c r="A2236" s="37">
        <v>2235</v>
      </c>
      <c r="B2236" s="38" t="s">
        <v>2413</v>
      </c>
      <c r="C2236" s="39" t="s">
        <v>2442</v>
      </c>
      <c r="D2236" s="40">
        <v>44101</v>
      </c>
      <c r="E2236" s="38">
        <v>1</v>
      </c>
      <c r="F2236" s="38"/>
      <c r="G2236" s="38" t="s">
        <v>2</v>
      </c>
      <c r="H2236" s="38" t="s">
        <v>2</v>
      </c>
      <c r="I2236" s="48">
        <v>2750</v>
      </c>
      <c r="J2236" s="48">
        <v>1928</v>
      </c>
      <c r="K2236" s="48">
        <v>23062</v>
      </c>
      <c r="L2236" s="41">
        <f>SUM(Data5[[#This Row],[CHELTUIELI DE PERSONAL LEI]:[CHELTUIELI DE CAPITAL (ACTIVE NEFINANCIARE ) LEI]])</f>
        <v>27740</v>
      </c>
      <c r="M2236" s="41">
        <f>Data5[[#This Row],[TOTAL CHELTUIELI LEI]]/Data5[[#This Row],[CURS VALUTAR EURO BNR 22 07 2020]]</f>
        <v>5731.2865436664533</v>
      </c>
      <c r="N2236" s="49">
        <v>4427</v>
      </c>
      <c r="O2236" s="54"/>
      <c r="P2236" s="54">
        <v>2458</v>
      </c>
      <c r="Q2236" s="54"/>
      <c r="R2236" s="54">
        <f>Data5[[#This Row],[PERSOANE ÎNSCRISE ÎN LISTELE ELECTORALE (TURUL 1)            ]]+Data5[[#This Row],[PERSOANE ÎNSCRISE ÎN LISTELE ELECTORALE (TURUL AL 2-LEA)]]</f>
        <v>4427</v>
      </c>
      <c r="S2236" s="54">
        <f>Data5[[#This Row],[PERSOANE CARE AU PARTICIPAT LA VOT (TURUL 1)]]+Data5[[#This Row],[PERSOANE CARE AU PARTICIPAT LA VOT  (TURUL AL 2-LEA)]]</f>
        <v>2458</v>
      </c>
      <c r="T2236" s="41">
        <f>Data5[[#This Row],[TOTAL CHELTUIELI LEI]]/Data5[[#This Row],[NUMĂRUL PERSOANELOR ÎNSCRISE ÎN LISTELE ELECTORALE]]</f>
        <v>6.266094420600858</v>
      </c>
      <c r="U2236" s="41">
        <f>Data5[[#This Row],[TOTAL CHELTUIELI EURO]]/Data5[[#This Row],[NUMĂRUL PERSOANELOR ÎNSCRISE ÎN LISTELE ELECTORALE]]</f>
        <v>1.2946208591973014</v>
      </c>
      <c r="V2236" s="41">
        <f>Data5[[#This Row],[TOTAL CHELTUIELI LEI]]/Data5[[#This Row],[NUMĂRUL PERSOANELOR CARE AU PARTICIPAT LA VOT]]</f>
        <v>11.28559804719284</v>
      </c>
      <c r="W2236" s="41">
        <f>Data5[[#This Row],[TOTAL CHELTUIELI EURO]]/Data5[[#This Row],[NUMĂRUL PERSOANELOR CARE AU PARTICIPAT LA VOT]]</f>
        <v>2.3316869583671496</v>
      </c>
      <c r="X2236" s="43">
        <v>4.8400999999999996</v>
      </c>
      <c r="Y2236" s="114" t="s">
        <v>2889</v>
      </c>
      <c r="Z2236" s="44">
        <v>6</v>
      </c>
      <c r="AA2236" s="115" t="s">
        <v>3107</v>
      </c>
      <c r="AB2236" s="44">
        <v>1</v>
      </c>
      <c r="AC2236" s="45"/>
    </row>
    <row r="2237" spans="1:29" x14ac:dyDescent="0.2">
      <c r="A2237" s="37">
        <v>2236</v>
      </c>
      <c r="B2237" s="38" t="s">
        <v>2413</v>
      </c>
      <c r="C2237" s="39" t="s">
        <v>212</v>
      </c>
      <c r="D2237" s="40">
        <v>44101</v>
      </c>
      <c r="E2237" s="38">
        <v>1</v>
      </c>
      <c r="F2237" s="38"/>
      <c r="G2237" s="38" t="s">
        <v>2</v>
      </c>
      <c r="H2237" s="38" t="s">
        <v>2</v>
      </c>
      <c r="I2237" s="48">
        <v>1800</v>
      </c>
      <c r="J2237" s="48">
        <v>45364.14</v>
      </c>
      <c r="K2237" s="48">
        <v>0</v>
      </c>
      <c r="L2237" s="41">
        <f>SUM(Data5[[#This Row],[CHELTUIELI DE PERSONAL LEI]:[CHELTUIELI DE CAPITAL (ACTIVE NEFINANCIARE ) LEI]])</f>
        <v>47164.14</v>
      </c>
      <c r="M2237" s="41">
        <f>Data5[[#This Row],[TOTAL CHELTUIELI LEI]]/Data5[[#This Row],[CURS VALUTAR EURO BNR 22 07 2020]]</f>
        <v>9744.4556930641938</v>
      </c>
      <c r="N2237" s="49">
        <v>3501</v>
      </c>
      <c r="O2237" s="54"/>
      <c r="P2237" s="54">
        <v>2085</v>
      </c>
      <c r="Q2237" s="54"/>
      <c r="R2237" s="54">
        <f>Data5[[#This Row],[PERSOANE ÎNSCRISE ÎN LISTELE ELECTORALE (TURUL 1)            ]]+Data5[[#This Row],[PERSOANE ÎNSCRISE ÎN LISTELE ELECTORALE (TURUL AL 2-LEA)]]</f>
        <v>3501</v>
      </c>
      <c r="S2237" s="54">
        <f>Data5[[#This Row],[PERSOANE CARE AU PARTICIPAT LA VOT (TURUL 1)]]+Data5[[#This Row],[PERSOANE CARE AU PARTICIPAT LA VOT  (TURUL AL 2-LEA)]]</f>
        <v>2085</v>
      </c>
      <c r="T2237" s="41">
        <f>Data5[[#This Row],[TOTAL CHELTUIELI LEI]]/Data5[[#This Row],[NUMĂRUL PERSOANELOR ÎNSCRISE ÎN LISTELE ELECTORALE]]</f>
        <v>13.471619537275064</v>
      </c>
      <c r="U2237" s="41">
        <f>Data5[[#This Row],[TOTAL CHELTUIELI EURO]]/Data5[[#This Row],[NUMĂRUL PERSOANELOR ÎNSCRISE ÎN LISTELE ELECTORALE]]</f>
        <v>2.7833349594584957</v>
      </c>
      <c r="V2237" s="41">
        <f>Data5[[#This Row],[TOTAL CHELTUIELI LEI]]/Data5[[#This Row],[NUMĂRUL PERSOANELOR CARE AU PARTICIPAT LA VOT]]</f>
        <v>22.620690647482014</v>
      </c>
      <c r="W2237" s="41">
        <f>Data5[[#This Row],[TOTAL CHELTUIELI EURO]]/Data5[[#This Row],[NUMĂRUL PERSOANELOR CARE AU PARTICIPAT LA VOT]]</f>
        <v>4.6735998527885823</v>
      </c>
      <c r="X2237" s="43">
        <v>4.8400999999999996</v>
      </c>
      <c r="Y2237" s="114" t="s">
        <v>2906</v>
      </c>
      <c r="Z2237" s="44">
        <v>13</v>
      </c>
      <c r="AA2237" s="115" t="s">
        <v>3108</v>
      </c>
      <c r="AB2237" s="44">
        <v>2</v>
      </c>
      <c r="AC2237" s="45"/>
    </row>
    <row r="2238" spans="1:29" x14ac:dyDescent="0.2">
      <c r="A2238" s="37">
        <v>2237</v>
      </c>
      <c r="B2238" s="38" t="s">
        <v>2413</v>
      </c>
      <c r="C2238" s="39" t="s">
        <v>2443</v>
      </c>
      <c r="D2238" s="40">
        <v>44101</v>
      </c>
      <c r="E2238" s="38">
        <v>1</v>
      </c>
      <c r="F2238" s="38"/>
      <c r="G2238" s="38" t="s">
        <v>2</v>
      </c>
      <c r="H2238" s="38" t="s">
        <v>2</v>
      </c>
      <c r="I2238" s="48">
        <v>0</v>
      </c>
      <c r="J2238" s="48">
        <v>18932.07</v>
      </c>
      <c r="K2238" s="48">
        <v>0</v>
      </c>
      <c r="L2238" s="41">
        <f>SUM(Data5[[#This Row],[CHELTUIELI DE PERSONAL LEI]:[CHELTUIELI DE CAPITAL (ACTIVE NEFINANCIARE ) LEI]])</f>
        <v>18932.07</v>
      </c>
      <c r="M2238" s="41">
        <f>Data5[[#This Row],[TOTAL CHELTUIELI LEI]]/Data5[[#This Row],[CURS VALUTAR EURO BNR 22 07 2020]]</f>
        <v>3911.5038945476335</v>
      </c>
      <c r="N2238" s="49">
        <v>2954</v>
      </c>
      <c r="O2238" s="54"/>
      <c r="P2238" s="54">
        <v>1928</v>
      </c>
      <c r="Q2238" s="54"/>
      <c r="R2238" s="54">
        <f>Data5[[#This Row],[PERSOANE ÎNSCRISE ÎN LISTELE ELECTORALE (TURUL 1)            ]]+Data5[[#This Row],[PERSOANE ÎNSCRISE ÎN LISTELE ELECTORALE (TURUL AL 2-LEA)]]</f>
        <v>2954</v>
      </c>
      <c r="S2238" s="54">
        <f>Data5[[#This Row],[PERSOANE CARE AU PARTICIPAT LA VOT (TURUL 1)]]+Data5[[#This Row],[PERSOANE CARE AU PARTICIPAT LA VOT  (TURUL AL 2-LEA)]]</f>
        <v>1928</v>
      </c>
      <c r="T2238" s="41">
        <f>Data5[[#This Row],[TOTAL CHELTUIELI LEI]]/Data5[[#This Row],[NUMĂRUL PERSOANELOR ÎNSCRISE ÎN LISTELE ELECTORALE]]</f>
        <v>6.4089607312119163</v>
      </c>
      <c r="U2238" s="41">
        <f>Data5[[#This Row],[TOTAL CHELTUIELI EURO]]/Data5[[#This Row],[NUMĂRUL PERSOANELOR ÎNSCRISE ÎN LISTELE ELECTORALE]]</f>
        <v>1.3241380821082036</v>
      </c>
      <c r="V2238" s="41">
        <f>Data5[[#This Row],[TOTAL CHELTUIELI LEI]]/Data5[[#This Row],[NUMĂRUL PERSOANELOR CARE AU PARTICIPAT LA VOT]]</f>
        <v>9.8195383817427384</v>
      </c>
      <c r="W2238" s="41">
        <f>Data5[[#This Row],[TOTAL CHELTUIELI EURO]]/Data5[[#This Row],[NUMĂRUL PERSOANELOR CARE AU PARTICIPAT LA VOT]]</f>
        <v>2.0287883270475278</v>
      </c>
      <c r="X2238" s="43">
        <v>4.8400999999999996</v>
      </c>
      <c r="Y2238" s="114" t="s">
        <v>2889</v>
      </c>
      <c r="Z2238" s="44">
        <v>6</v>
      </c>
      <c r="AA2238" s="115" t="s">
        <v>3107</v>
      </c>
      <c r="AB2238" s="44">
        <v>1</v>
      </c>
      <c r="AC2238" s="45"/>
    </row>
    <row r="2239" spans="1:29" x14ac:dyDescent="0.2">
      <c r="A2239" s="37">
        <v>2238</v>
      </c>
      <c r="B2239" s="38" t="s">
        <v>2413</v>
      </c>
      <c r="C2239" s="39" t="s">
        <v>129</v>
      </c>
      <c r="D2239" s="40">
        <v>44101</v>
      </c>
      <c r="E2239" s="38">
        <v>1</v>
      </c>
      <c r="F2239" s="38"/>
      <c r="G2239" s="38" t="s">
        <v>2</v>
      </c>
      <c r="H2239" s="38" t="s">
        <v>2</v>
      </c>
      <c r="I2239" s="48">
        <v>600</v>
      </c>
      <c r="J2239" s="48">
        <v>3111</v>
      </c>
      <c r="K2239" s="48">
        <v>0</v>
      </c>
      <c r="L2239" s="41">
        <f>SUM(Data5[[#This Row],[CHELTUIELI DE PERSONAL LEI]:[CHELTUIELI DE CAPITAL (ACTIVE NEFINANCIARE ) LEI]])</f>
        <v>3711</v>
      </c>
      <c r="M2239" s="41">
        <f>Data5[[#This Row],[TOTAL CHELTUIELI LEI]]/Data5[[#This Row],[CURS VALUTAR EURO BNR 22 07 2020]]</f>
        <v>766.71969587405226</v>
      </c>
      <c r="N2239" s="49">
        <v>1627</v>
      </c>
      <c r="O2239" s="54"/>
      <c r="P2239" s="54">
        <v>1026</v>
      </c>
      <c r="Q2239" s="54"/>
      <c r="R2239" s="54">
        <f>Data5[[#This Row],[PERSOANE ÎNSCRISE ÎN LISTELE ELECTORALE (TURUL 1)            ]]+Data5[[#This Row],[PERSOANE ÎNSCRISE ÎN LISTELE ELECTORALE (TURUL AL 2-LEA)]]</f>
        <v>1627</v>
      </c>
      <c r="S2239" s="54">
        <f>Data5[[#This Row],[PERSOANE CARE AU PARTICIPAT LA VOT (TURUL 1)]]+Data5[[#This Row],[PERSOANE CARE AU PARTICIPAT LA VOT  (TURUL AL 2-LEA)]]</f>
        <v>1026</v>
      </c>
      <c r="T2239" s="41">
        <f>Data5[[#This Row],[TOTAL CHELTUIELI LEI]]/Data5[[#This Row],[NUMĂRUL PERSOANELOR ÎNSCRISE ÎN LISTELE ELECTORALE]]</f>
        <v>2.2808850645359557</v>
      </c>
      <c r="U2239" s="41">
        <f>Data5[[#This Row],[TOTAL CHELTUIELI EURO]]/Data5[[#This Row],[NUMĂRUL PERSOANELOR ÎNSCRISE ÎN LISTELE ELECTORALE]]</f>
        <v>0.471247508220069</v>
      </c>
      <c r="V2239" s="41">
        <f>Data5[[#This Row],[TOTAL CHELTUIELI LEI]]/Data5[[#This Row],[NUMĂRUL PERSOANELOR CARE AU PARTICIPAT LA VOT]]</f>
        <v>3.6169590643274856</v>
      </c>
      <c r="W2239" s="41">
        <f>Data5[[#This Row],[TOTAL CHELTUIELI EURO]]/Data5[[#This Row],[NUMĂRUL PERSOANELOR CARE AU PARTICIPAT LA VOT]]</f>
        <v>0.74729015192402759</v>
      </c>
      <c r="X2239" s="43">
        <v>4.8400999999999996</v>
      </c>
      <c r="Y2239" s="114" t="s">
        <v>2891</v>
      </c>
      <c r="Z2239" s="44">
        <v>2</v>
      </c>
      <c r="AA2239" s="115" t="s">
        <v>3105</v>
      </c>
      <c r="AB2239" s="44">
        <v>0</v>
      </c>
      <c r="AC2239" s="45"/>
    </row>
    <row r="2240" spans="1:29" x14ac:dyDescent="0.2">
      <c r="A2240" s="37">
        <v>2239</v>
      </c>
      <c r="B2240" s="38" t="s">
        <v>2413</v>
      </c>
      <c r="C2240" s="39" t="s">
        <v>2444</v>
      </c>
      <c r="D2240" s="40">
        <v>44101</v>
      </c>
      <c r="E2240" s="38">
        <v>1</v>
      </c>
      <c r="F2240" s="38"/>
      <c r="G2240" s="38" t="s">
        <v>2</v>
      </c>
      <c r="H2240" s="38" t="s">
        <v>2</v>
      </c>
      <c r="I2240" s="48">
        <v>0</v>
      </c>
      <c r="J2240" s="48">
        <v>11880.52</v>
      </c>
      <c r="K2240" s="48">
        <v>0</v>
      </c>
      <c r="L2240" s="41">
        <f>SUM(Data5[[#This Row],[CHELTUIELI DE PERSONAL LEI]:[CHELTUIELI DE CAPITAL (ACTIVE NEFINANCIARE ) LEI]])</f>
        <v>11880.52</v>
      </c>
      <c r="M2240" s="41">
        <f>Data5[[#This Row],[TOTAL CHELTUIELI LEI]]/Data5[[#This Row],[CURS VALUTAR EURO BNR 22 07 2020]]</f>
        <v>2454.602177640958</v>
      </c>
      <c r="N2240" s="49">
        <v>8356</v>
      </c>
      <c r="O2240" s="54"/>
      <c r="P2240" s="54">
        <v>4517</v>
      </c>
      <c r="Q2240" s="54"/>
      <c r="R2240" s="54">
        <f>Data5[[#This Row],[PERSOANE ÎNSCRISE ÎN LISTELE ELECTORALE (TURUL 1)            ]]+Data5[[#This Row],[PERSOANE ÎNSCRISE ÎN LISTELE ELECTORALE (TURUL AL 2-LEA)]]</f>
        <v>8356</v>
      </c>
      <c r="S2240" s="54">
        <f>Data5[[#This Row],[PERSOANE CARE AU PARTICIPAT LA VOT (TURUL 1)]]+Data5[[#This Row],[PERSOANE CARE AU PARTICIPAT LA VOT  (TURUL AL 2-LEA)]]</f>
        <v>4517</v>
      </c>
      <c r="T2240" s="41">
        <f>Data5[[#This Row],[TOTAL CHELTUIELI LEI]]/Data5[[#This Row],[NUMĂRUL PERSOANELOR ÎNSCRISE ÎN LISTELE ELECTORALE]]</f>
        <v>1.4217951172809957</v>
      </c>
      <c r="U2240" s="41">
        <f>Data5[[#This Row],[TOTAL CHELTUIELI EURO]]/Data5[[#This Row],[NUMĂRUL PERSOANELOR ÎNSCRISE ÎN LISTELE ELECTORALE]]</f>
        <v>0.29375325247019601</v>
      </c>
      <c r="V2240" s="41">
        <f>Data5[[#This Row],[TOTAL CHELTUIELI LEI]]/Data5[[#This Row],[NUMĂRUL PERSOANELOR CARE AU PARTICIPAT LA VOT]]</f>
        <v>2.6301793225592207</v>
      </c>
      <c r="W2240" s="41">
        <f>Data5[[#This Row],[TOTAL CHELTUIELI EURO]]/Data5[[#This Row],[NUMĂRUL PERSOANELOR CARE AU PARTICIPAT LA VOT]]</f>
        <v>0.54341425230041129</v>
      </c>
      <c r="X2240" s="43">
        <v>4.8400999999999996</v>
      </c>
      <c r="Y2240" s="114" t="s">
        <v>2894</v>
      </c>
      <c r="Z2240" s="44">
        <v>1</v>
      </c>
      <c r="AA2240" s="115" t="s">
        <v>3105</v>
      </c>
      <c r="AB2240" s="44">
        <v>0</v>
      </c>
      <c r="AC2240" s="45"/>
    </row>
    <row r="2241" spans="1:29" x14ac:dyDescent="0.2">
      <c r="A2241" s="37">
        <v>2240</v>
      </c>
      <c r="B2241" s="38" t="s">
        <v>2413</v>
      </c>
      <c r="C2241" s="39" t="s">
        <v>2445</v>
      </c>
      <c r="D2241" s="40">
        <v>44101</v>
      </c>
      <c r="E2241" s="38">
        <v>1</v>
      </c>
      <c r="F2241" s="38"/>
      <c r="G2241" s="38" t="s">
        <v>2</v>
      </c>
      <c r="H2241" s="38" t="s">
        <v>2</v>
      </c>
      <c r="I2241" s="48">
        <v>0</v>
      </c>
      <c r="J2241" s="48">
        <v>13393.65</v>
      </c>
      <c r="K2241" s="48">
        <v>0</v>
      </c>
      <c r="L2241" s="41">
        <f>SUM(Data5[[#This Row],[CHELTUIELI DE PERSONAL LEI]:[CHELTUIELI DE CAPITAL (ACTIVE NEFINANCIARE ) LEI]])</f>
        <v>13393.65</v>
      </c>
      <c r="M2241" s="41">
        <f>Data5[[#This Row],[TOTAL CHELTUIELI LEI]]/Data5[[#This Row],[CURS VALUTAR EURO BNR 22 07 2020]]</f>
        <v>2767.2258837627323</v>
      </c>
      <c r="N2241" s="49">
        <v>6581</v>
      </c>
      <c r="O2241" s="54"/>
      <c r="P2241" s="54">
        <v>3719</v>
      </c>
      <c r="Q2241" s="54"/>
      <c r="R2241" s="54">
        <f>Data5[[#This Row],[PERSOANE ÎNSCRISE ÎN LISTELE ELECTORALE (TURUL 1)            ]]+Data5[[#This Row],[PERSOANE ÎNSCRISE ÎN LISTELE ELECTORALE (TURUL AL 2-LEA)]]</f>
        <v>6581</v>
      </c>
      <c r="S2241" s="54">
        <f>Data5[[#This Row],[PERSOANE CARE AU PARTICIPAT LA VOT (TURUL 1)]]+Data5[[#This Row],[PERSOANE CARE AU PARTICIPAT LA VOT  (TURUL AL 2-LEA)]]</f>
        <v>3719</v>
      </c>
      <c r="T2241" s="41">
        <f>Data5[[#This Row],[TOTAL CHELTUIELI LEI]]/Data5[[#This Row],[NUMĂRUL PERSOANELOR ÎNSCRISE ÎN LISTELE ELECTORALE]]</f>
        <v>2.0351998176568911</v>
      </c>
      <c r="U2241" s="41">
        <f>Data5[[#This Row],[TOTAL CHELTUIELI EURO]]/Data5[[#This Row],[NUMĂRUL PERSOANELOR ÎNSCRISE ÎN LISTELE ELECTORALE]]</f>
        <v>0.42048714234352413</v>
      </c>
      <c r="V2241" s="41">
        <f>Data5[[#This Row],[TOTAL CHELTUIELI LEI]]/Data5[[#This Row],[NUMĂRUL PERSOANELOR CARE AU PARTICIPAT LA VOT]]</f>
        <v>3.6014116698037104</v>
      </c>
      <c r="W2241" s="41">
        <f>Data5[[#This Row],[TOTAL CHELTUIELI EURO]]/Data5[[#This Row],[NUMĂRUL PERSOANELOR CARE AU PARTICIPAT LA VOT]]</f>
        <v>0.74407794669608296</v>
      </c>
      <c r="X2241" s="43">
        <v>4.8400999999999996</v>
      </c>
      <c r="Y2241" s="114" t="s">
        <v>2891</v>
      </c>
      <c r="Z2241" s="44">
        <v>2</v>
      </c>
      <c r="AA2241" s="115" t="s">
        <v>3105</v>
      </c>
      <c r="AB2241" s="44">
        <v>0</v>
      </c>
      <c r="AC2241" s="45"/>
    </row>
    <row r="2242" spans="1:29" x14ac:dyDescent="0.2">
      <c r="A2242" s="37">
        <v>2241</v>
      </c>
      <c r="B2242" s="38" t="s">
        <v>2413</v>
      </c>
      <c r="C2242" s="39" t="s">
        <v>214</v>
      </c>
      <c r="D2242" s="40">
        <v>44101</v>
      </c>
      <c r="E2242" s="38">
        <v>1</v>
      </c>
      <c r="F2242" s="38"/>
      <c r="G2242" s="38" t="s">
        <v>2</v>
      </c>
      <c r="H2242" s="38" t="s">
        <v>2</v>
      </c>
      <c r="I2242" s="48">
        <v>3000</v>
      </c>
      <c r="J2242" s="48">
        <v>36227.410000000003</v>
      </c>
      <c r="K2242" s="48">
        <v>0</v>
      </c>
      <c r="L2242" s="41">
        <f>SUM(Data5[[#This Row],[CHELTUIELI DE PERSONAL LEI]:[CHELTUIELI DE CAPITAL (ACTIVE NEFINANCIARE ) LEI]])</f>
        <v>39227.410000000003</v>
      </c>
      <c r="M2242" s="41">
        <f>Data5[[#This Row],[TOTAL CHELTUIELI LEI]]/Data5[[#This Row],[CURS VALUTAR EURO BNR 22 07 2020]]</f>
        <v>8104.6693250139469</v>
      </c>
      <c r="N2242" s="49">
        <v>6215</v>
      </c>
      <c r="O2242" s="54"/>
      <c r="P2242" s="54">
        <v>3725</v>
      </c>
      <c r="Q2242" s="54"/>
      <c r="R2242" s="54">
        <f>Data5[[#This Row],[PERSOANE ÎNSCRISE ÎN LISTELE ELECTORALE (TURUL 1)            ]]+Data5[[#This Row],[PERSOANE ÎNSCRISE ÎN LISTELE ELECTORALE (TURUL AL 2-LEA)]]</f>
        <v>6215</v>
      </c>
      <c r="S2242" s="54">
        <f>Data5[[#This Row],[PERSOANE CARE AU PARTICIPAT LA VOT (TURUL 1)]]+Data5[[#This Row],[PERSOANE CARE AU PARTICIPAT LA VOT  (TURUL AL 2-LEA)]]</f>
        <v>3725</v>
      </c>
      <c r="T2242" s="41">
        <f>Data5[[#This Row],[TOTAL CHELTUIELI LEI]]/Data5[[#This Row],[NUMĂRUL PERSOANELOR ÎNSCRISE ÎN LISTELE ELECTORALE]]</f>
        <v>6.3117312952534199</v>
      </c>
      <c r="U2242" s="41">
        <f>Data5[[#This Row],[TOTAL CHELTUIELI EURO]]/Data5[[#This Row],[NUMĂRUL PERSOANELOR ÎNSCRISE ÎN LISTELE ELECTORALE]]</f>
        <v>1.3040497707182537</v>
      </c>
      <c r="V2242" s="41">
        <f>Data5[[#This Row],[TOTAL CHELTUIELI LEI]]/Data5[[#This Row],[NUMĂRUL PERSOANELOR CARE AU PARTICIPAT LA VOT]]</f>
        <v>10.530848322147651</v>
      </c>
      <c r="W2242" s="41">
        <f>Data5[[#This Row],[TOTAL CHELTUIELI EURO]]/Data5[[#This Row],[NUMĂRUL PERSOANELOR CARE AU PARTICIPAT LA VOT]]</f>
        <v>2.1757501543661601</v>
      </c>
      <c r="X2242" s="43">
        <v>4.8400999999999996</v>
      </c>
      <c r="Y2242" s="114" t="s">
        <v>2889</v>
      </c>
      <c r="Z2242" s="44">
        <v>6</v>
      </c>
      <c r="AA2242" s="115" t="s">
        <v>3107</v>
      </c>
      <c r="AB2242" s="44">
        <v>1</v>
      </c>
      <c r="AC2242" s="45"/>
    </row>
    <row r="2243" spans="1:29" x14ac:dyDescent="0.2">
      <c r="A2243" s="37">
        <v>2242</v>
      </c>
      <c r="B2243" s="38" t="s">
        <v>2413</v>
      </c>
      <c r="C2243" s="39" t="s">
        <v>2446</v>
      </c>
      <c r="D2243" s="40">
        <v>44101</v>
      </c>
      <c r="E2243" s="38">
        <v>1</v>
      </c>
      <c r="F2243" s="38"/>
      <c r="G2243" s="38" t="s">
        <v>2</v>
      </c>
      <c r="H2243" s="38" t="s">
        <v>2</v>
      </c>
      <c r="I2243" s="48">
        <v>1200</v>
      </c>
      <c r="J2243" s="48">
        <v>1000</v>
      </c>
      <c r="K2243" s="48">
        <v>0</v>
      </c>
      <c r="L2243" s="41">
        <f>SUM(Data5[[#This Row],[CHELTUIELI DE PERSONAL LEI]:[CHELTUIELI DE CAPITAL (ACTIVE NEFINANCIARE ) LEI]])</f>
        <v>2200</v>
      </c>
      <c r="M2243" s="41">
        <f>Data5[[#This Row],[TOTAL CHELTUIELI LEI]]/Data5[[#This Row],[CURS VALUTAR EURO BNR 22 07 2020]]</f>
        <v>454.53606330447724</v>
      </c>
      <c r="N2243" s="49">
        <v>2565</v>
      </c>
      <c r="O2243" s="54"/>
      <c r="P2243" s="54">
        <v>1484</v>
      </c>
      <c r="Q2243" s="54"/>
      <c r="R2243" s="54">
        <f>Data5[[#This Row],[PERSOANE ÎNSCRISE ÎN LISTELE ELECTORALE (TURUL 1)            ]]+Data5[[#This Row],[PERSOANE ÎNSCRISE ÎN LISTELE ELECTORALE (TURUL AL 2-LEA)]]</f>
        <v>2565</v>
      </c>
      <c r="S2243" s="54">
        <f>Data5[[#This Row],[PERSOANE CARE AU PARTICIPAT LA VOT (TURUL 1)]]+Data5[[#This Row],[PERSOANE CARE AU PARTICIPAT LA VOT  (TURUL AL 2-LEA)]]</f>
        <v>1484</v>
      </c>
      <c r="T2243" s="41">
        <f>Data5[[#This Row],[TOTAL CHELTUIELI LEI]]/Data5[[#This Row],[NUMĂRUL PERSOANELOR ÎNSCRISE ÎN LISTELE ELECTORALE]]</f>
        <v>0.85769980506822607</v>
      </c>
      <c r="U2243" s="41">
        <f>Data5[[#This Row],[TOTAL CHELTUIELI EURO]]/Data5[[#This Row],[NUMĂRUL PERSOANELOR ÎNSCRISE ÎN LISTELE ELECTORALE]]</f>
        <v>0.17720704222396774</v>
      </c>
      <c r="V2243" s="41">
        <f>Data5[[#This Row],[TOTAL CHELTUIELI LEI]]/Data5[[#This Row],[NUMĂRUL PERSOANELOR CARE AU PARTICIPAT LA VOT]]</f>
        <v>1.4824797843665769</v>
      </c>
      <c r="W2243" s="41">
        <f>Data5[[#This Row],[TOTAL CHELTUIELI EURO]]/Data5[[#This Row],[NUMĂRUL PERSOANELOR CARE AU PARTICIPAT LA VOT]]</f>
        <v>0.30629114777929733</v>
      </c>
      <c r="X2243" s="43">
        <v>4.8400999999999996</v>
      </c>
      <c r="Y2243" s="114" t="s">
        <v>2890</v>
      </c>
      <c r="Z2243" s="44">
        <v>0</v>
      </c>
      <c r="AA2243" s="115" t="s">
        <v>3105</v>
      </c>
      <c r="AB2243" s="44">
        <v>0</v>
      </c>
      <c r="AC2243" s="45"/>
    </row>
    <row r="2244" spans="1:29" x14ac:dyDescent="0.2">
      <c r="A2244" s="37">
        <v>2243</v>
      </c>
      <c r="B2244" s="38" t="s">
        <v>2413</v>
      </c>
      <c r="C2244" s="39" t="s">
        <v>2447</v>
      </c>
      <c r="D2244" s="40">
        <v>44101</v>
      </c>
      <c r="E2244" s="38">
        <v>1</v>
      </c>
      <c r="F2244" s="38"/>
      <c r="G2244" s="38" t="s">
        <v>2</v>
      </c>
      <c r="H2244" s="38" t="s">
        <v>2</v>
      </c>
      <c r="I2244" s="48">
        <v>900</v>
      </c>
      <c r="J2244" s="48">
        <v>4162</v>
      </c>
      <c r="K2244" s="48">
        <v>0</v>
      </c>
      <c r="L2244" s="41">
        <f>SUM(Data5[[#This Row],[CHELTUIELI DE PERSONAL LEI]:[CHELTUIELI DE CAPITAL (ACTIVE NEFINANCIARE ) LEI]])</f>
        <v>5062</v>
      </c>
      <c r="M2244" s="41">
        <f>Data5[[#This Row],[TOTAL CHELTUIELI LEI]]/Data5[[#This Row],[CURS VALUTAR EURO BNR 22 07 2020]]</f>
        <v>1045.8461602033017</v>
      </c>
      <c r="N2244" s="49">
        <v>1497</v>
      </c>
      <c r="O2244" s="54"/>
      <c r="P2244" s="54">
        <v>1073</v>
      </c>
      <c r="Q2244" s="54"/>
      <c r="R2244" s="54">
        <f>Data5[[#This Row],[PERSOANE ÎNSCRISE ÎN LISTELE ELECTORALE (TURUL 1)            ]]+Data5[[#This Row],[PERSOANE ÎNSCRISE ÎN LISTELE ELECTORALE (TURUL AL 2-LEA)]]</f>
        <v>1497</v>
      </c>
      <c r="S2244" s="54">
        <f>Data5[[#This Row],[PERSOANE CARE AU PARTICIPAT LA VOT (TURUL 1)]]+Data5[[#This Row],[PERSOANE CARE AU PARTICIPAT LA VOT  (TURUL AL 2-LEA)]]</f>
        <v>1073</v>
      </c>
      <c r="T2244" s="41">
        <f>Data5[[#This Row],[TOTAL CHELTUIELI LEI]]/Data5[[#This Row],[NUMĂRUL PERSOANELOR ÎNSCRISE ÎN LISTELE ELECTORALE]]</f>
        <v>3.3814295257181031</v>
      </c>
      <c r="U2244" s="41">
        <f>Data5[[#This Row],[TOTAL CHELTUIELI EURO]]/Data5[[#This Row],[NUMĂRUL PERSOANELOR ÎNSCRISE ÎN LISTELE ELECTORALE]]</f>
        <v>0.69862802952792369</v>
      </c>
      <c r="V2244" s="41">
        <f>Data5[[#This Row],[TOTAL CHELTUIELI LEI]]/Data5[[#This Row],[NUMĂRUL PERSOANELOR CARE AU PARTICIPAT LA VOT]]</f>
        <v>4.7176141658900281</v>
      </c>
      <c r="W2244" s="41">
        <f>Data5[[#This Row],[TOTAL CHELTUIELI EURO]]/Data5[[#This Row],[NUMĂRUL PERSOANELOR CARE AU PARTICIPAT LA VOT]]</f>
        <v>0.97469353234231282</v>
      </c>
      <c r="X2244" s="43">
        <v>4.8400999999999996</v>
      </c>
      <c r="Y2244" s="114" t="s">
        <v>2884</v>
      </c>
      <c r="Z2244" s="44">
        <v>3</v>
      </c>
      <c r="AA2244" s="115" t="s">
        <v>3105</v>
      </c>
      <c r="AB2244" s="44">
        <v>0</v>
      </c>
      <c r="AC2244" s="45"/>
    </row>
    <row r="2245" spans="1:29" x14ac:dyDescent="0.2">
      <c r="A2245" s="37">
        <v>2244</v>
      </c>
      <c r="B2245" s="38" t="s">
        <v>2413</v>
      </c>
      <c r="C2245" s="39" t="s">
        <v>2448</v>
      </c>
      <c r="D2245" s="40">
        <v>44101</v>
      </c>
      <c r="E2245" s="38">
        <v>1</v>
      </c>
      <c r="F2245" s="38"/>
      <c r="G2245" s="38" t="s">
        <v>2</v>
      </c>
      <c r="H2245" s="38" t="s">
        <v>2</v>
      </c>
      <c r="I2245" s="48">
        <v>19980</v>
      </c>
      <c r="J2245" s="48">
        <v>8523</v>
      </c>
      <c r="K2245" s="48">
        <v>0</v>
      </c>
      <c r="L2245" s="41">
        <f>SUM(Data5[[#This Row],[CHELTUIELI DE PERSONAL LEI]:[CHELTUIELI DE CAPITAL (ACTIVE NEFINANCIARE ) LEI]])</f>
        <v>28503</v>
      </c>
      <c r="M2245" s="41">
        <f>Data5[[#This Row],[TOTAL CHELTUIELI LEI]]/Data5[[#This Row],[CURS VALUTAR EURO BNR 22 07 2020]]</f>
        <v>5888.9279147125062</v>
      </c>
      <c r="N2245" s="49">
        <v>4103</v>
      </c>
      <c r="O2245" s="54"/>
      <c r="P2245" s="54">
        <v>2255</v>
      </c>
      <c r="Q2245" s="54"/>
      <c r="R2245" s="54">
        <f>Data5[[#This Row],[PERSOANE ÎNSCRISE ÎN LISTELE ELECTORALE (TURUL 1)            ]]+Data5[[#This Row],[PERSOANE ÎNSCRISE ÎN LISTELE ELECTORALE (TURUL AL 2-LEA)]]</f>
        <v>4103</v>
      </c>
      <c r="S2245" s="54">
        <f>Data5[[#This Row],[PERSOANE CARE AU PARTICIPAT LA VOT (TURUL 1)]]+Data5[[#This Row],[PERSOANE CARE AU PARTICIPAT LA VOT  (TURUL AL 2-LEA)]]</f>
        <v>2255</v>
      </c>
      <c r="T2245" s="41">
        <f>Data5[[#This Row],[TOTAL CHELTUIELI LEI]]/Data5[[#This Row],[NUMĂRUL PERSOANELOR ÎNSCRISE ÎN LISTELE ELECTORALE]]</f>
        <v>6.9468681452595664</v>
      </c>
      <c r="U2245" s="41">
        <f>Data5[[#This Row],[TOTAL CHELTUIELI EURO]]/Data5[[#This Row],[NUMĂRUL PERSOANELOR ÎNSCRISE ÎN LISTELE ELECTORALE]]</f>
        <v>1.4352736813825264</v>
      </c>
      <c r="V2245" s="41">
        <f>Data5[[#This Row],[TOTAL CHELTUIELI LEI]]/Data5[[#This Row],[NUMĂRUL PERSOANELOR CARE AU PARTICIPAT LA VOT]]</f>
        <v>12.639911308203992</v>
      </c>
      <c r="W2245" s="41">
        <f>Data5[[#This Row],[TOTAL CHELTUIELI EURO]]/Data5[[#This Row],[NUMĂRUL PERSOANELOR CARE AU PARTICIPAT LA VOT]]</f>
        <v>2.6114979666130846</v>
      </c>
      <c r="X2245" s="43">
        <v>4.8400999999999996</v>
      </c>
      <c r="Y2245" s="114" t="s">
        <v>2889</v>
      </c>
      <c r="Z2245" s="44">
        <v>6</v>
      </c>
      <c r="AA2245" s="115" t="s">
        <v>3107</v>
      </c>
      <c r="AB2245" s="44">
        <v>1</v>
      </c>
      <c r="AC2245" s="45"/>
    </row>
    <row r="2246" spans="1:29" x14ac:dyDescent="0.2">
      <c r="A2246" s="37">
        <v>2245</v>
      </c>
      <c r="B2246" s="38" t="s">
        <v>2413</v>
      </c>
      <c r="C2246" s="39" t="s">
        <v>2449</v>
      </c>
      <c r="D2246" s="40">
        <v>44101</v>
      </c>
      <c r="E2246" s="38">
        <v>1</v>
      </c>
      <c r="F2246" s="38"/>
      <c r="G2246" s="38" t="s">
        <v>2</v>
      </c>
      <c r="H2246" s="38" t="s">
        <v>2</v>
      </c>
      <c r="I2246" s="48">
        <v>3000</v>
      </c>
      <c r="J2246" s="48">
        <v>22044</v>
      </c>
      <c r="K2246" s="48">
        <v>0</v>
      </c>
      <c r="L2246" s="41">
        <f>SUM(Data5[[#This Row],[CHELTUIELI DE PERSONAL LEI]:[CHELTUIELI DE CAPITAL (ACTIVE NEFINANCIARE ) LEI]])</f>
        <v>25044</v>
      </c>
      <c r="M2246" s="41">
        <f>Data5[[#This Row],[TOTAL CHELTUIELI LEI]]/Data5[[#This Row],[CURS VALUTAR EURO BNR 22 07 2020]]</f>
        <v>5174.2732588169674</v>
      </c>
      <c r="N2246" s="49">
        <v>2347</v>
      </c>
      <c r="O2246" s="54"/>
      <c r="P2246" s="54">
        <v>1639</v>
      </c>
      <c r="Q2246" s="54"/>
      <c r="R2246" s="54">
        <f>Data5[[#This Row],[PERSOANE ÎNSCRISE ÎN LISTELE ELECTORALE (TURUL 1)            ]]+Data5[[#This Row],[PERSOANE ÎNSCRISE ÎN LISTELE ELECTORALE (TURUL AL 2-LEA)]]</f>
        <v>2347</v>
      </c>
      <c r="S2246" s="54">
        <f>Data5[[#This Row],[PERSOANE CARE AU PARTICIPAT LA VOT (TURUL 1)]]+Data5[[#This Row],[PERSOANE CARE AU PARTICIPAT LA VOT  (TURUL AL 2-LEA)]]</f>
        <v>1639</v>
      </c>
      <c r="T2246" s="41">
        <f>Data5[[#This Row],[TOTAL CHELTUIELI LEI]]/Data5[[#This Row],[NUMĂRUL PERSOANELOR ÎNSCRISE ÎN LISTELE ELECTORALE]]</f>
        <v>10.670643374520665</v>
      </c>
      <c r="U2246" s="41">
        <f>Data5[[#This Row],[TOTAL CHELTUIELI EURO]]/Data5[[#This Row],[NUMĂRUL PERSOANELOR ÎNSCRISE ÎN LISTELE ELECTORALE]]</f>
        <v>2.2046328329002844</v>
      </c>
      <c r="V2246" s="41">
        <f>Data5[[#This Row],[TOTAL CHELTUIELI LEI]]/Data5[[#This Row],[NUMĂRUL PERSOANELOR CARE AU PARTICIPAT LA VOT]]</f>
        <v>15.280048810250152</v>
      </c>
      <c r="W2246" s="41">
        <f>Data5[[#This Row],[TOTAL CHELTUIELI EURO]]/Data5[[#This Row],[NUMĂRUL PERSOANELOR CARE AU PARTICIPAT LA VOT]]</f>
        <v>3.1569696515051664</v>
      </c>
      <c r="X2246" s="43">
        <v>4.8400999999999996</v>
      </c>
      <c r="Y2246" s="114" t="s">
        <v>2898</v>
      </c>
      <c r="Z2246" s="44">
        <v>10</v>
      </c>
      <c r="AA2246" s="115" t="s">
        <v>3108</v>
      </c>
      <c r="AB2246" s="44">
        <v>2</v>
      </c>
      <c r="AC2246" s="45"/>
    </row>
    <row r="2247" spans="1:29" x14ac:dyDescent="0.2">
      <c r="A2247" s="37">
        <v>2246</v>
      </c>
      <c r="B2247" s="38" t="s">
        <v>2413</v>
      </c>
      <c r="C2247" s="39" t="s">
        <v>2450</v>
      </c>
      <c r="D2247" s="40">
        <v>44101</v>
      </c>
      <c r="E2247" s="38">
        <v>1</v>
      </c>
      <c r="F2247" s="38"/>
      <c r="G2247" s="38" t="s">
        <v>2</v>
      </c>
      <c r="H2247" s="38" t="s">
        <v>2</v>
      </c>
      <c r="I2247" s="48">
        <v>0</v>
      </c>
      <c r="J2247" s="48">
        <v>6577</v>
      </c>
      <c r="K2247" s="48">
        <v>0</v>
      </c>
      <c r="L2247" s="41">
        <f>SUM(Data5[[#This Row],[CHELTUIELI DE PERSONAL LEI]:[CHELTUIELI DE CAPITAL (ACTIVE NEFINANCIARE ) LEI]])</f>
        <v>6577</v>
      </c>
      <c r="M2247" s="41">
        <f>Data5[[#This Row],[TOTAL CHELTUIELI LEI]]/Data5[[#This Row],[CURS VALUTAR EURO BNR 22 07 2020]]</f>
        <v>1358.8562219788848</v>
      </c>
      <c r="N2247" s="49">
        <v>1825</v>
      </c>
      <c r="O2247" s="54"/>
      <c r="P2247" s="54">
        <v>1226</v>
      </c>
      <c r="Q2247" s="54"/>
      <c r="R2247" s="54">
        <f>Data5[[#This Row],[PERSOANE ÎNSCRISE ÎN LISTELE ELECTORALE (TURUL 1)            ]]+Data5[[#This Row],[PERSOANE ÎNSCRISE ÎN LISTELE ELECTORALE (TURUL AL 2-LEA)]]</f>
        <v>1825</v>
      </c>
      <c r="S2247" s="54">
        <f>Data5[[#This Row],[PERSOANE CARE AU PARTICIPAT LA VOT (TURUL 1)]]+Data5[[#This Row],[PERSOANE CARE AU PARTICIPAT LA VOT  (TURUL AL 2-LEA)]]</f>
        <v>1226</v>
      </c>
      <c r="T2247" s="41">
        <f>Data5[[#This Row],[TOTAL CHELTUIELI LEI]]/Data5[[#This Row],[NUMĂRUL PERSOANELOR ÎNSCRISE ÎN LISTELE ELECTORALE]]</f>
        <v>3.603835616438356</v>
      </c>
      <c r="U2247" s="41">
        <f>Data5[[#This Row],[TOTAL CHELTUIELI EURO]]/Data5[[#This Row],[NUMĂRUL PERSOANELOR ÎNSCRISE ÎN LISTELE ELECTORALE]]</f>
        <v>0.74457875176925192</v>
      </c>
      <c r="V2247" s="41">
        <f>Data5[[#This Row],[TOTAL CHELTUIELI LEI]]/Data5[[#This Row],[NUMĂRUL PERSOANELOR CARE AU PARTICIPAT LA VOT]]</f>
        <v>5.3646003262642736</v>
      </c>
      <c r="W2247" s="41">
        <f>Data5[[#This Row],[TOTAL CHELTUIELI EURO]]/Data5[[#This Row],[NUMĂRUL PERSOANELOR CARE AU PARTICIPAT LA VOT]]</f>
        <v>1.1083655970463988</v>
      </c>
      <c r="X2247" s="43">
        <v>4.8400999999999996</v>
      </c>
      <c r="Y2247" s="114" t="s">
        <v>2884</v>
      </c>
      <c r="Z2247" s="44">
        <v>3</v>
      </c>
      <c r="AA2247" s="115" t="s">
        <v>3105</v>
      </c>
      <c r="AB2247" s="44">
        <v>0</v>
      </c>
      <c r="AC2247" s="45"/>
    </row>
    <row r="2248" spans="1:29" x14ac:dyDescent="0.2">
      <c r="A2248" s="37">
        <v>2247</v>
      </c>
      <c r="B2248" s="38" t="s">
        <v>2413</v>
      </c>
      <c r="C2248" s="39" t="s">
        <v>2451</v>
      </c>
      <c r="D2248" s="40">
        <v>44101</v>
      </c>
      <c r="E2248" s="38">
        <v>1</v>
      </c>
      <c r="F2248" s="38"/>
      <c r="G2248" s="38" t="s">
        <v>2</v>
      </c>
      <c r="H2248" s="38" t="s">
        <v>2</v>
      </c>
      <c r="I2248" s="48">
        <v>2760</v>
      </c>
      <c r="J2248" s="48">
        <v>1750</v>
      </c>
      <c r="K2248" s="48">
        <v>0</v>
      </c>
      <c r="L2248" s="41">
        <f>SUM(Data5[[#This Row],[CHELTUIELI DE PERSONAL LEI]:[CHELTUIELI DE CAPITAL (ACTIVE NEFINANCIARE ) LEI]])</f>
        <v>4510</v>
      </c>
      <c r="M2248" s="41">
        <f>Data5[[#This Row],[TOTAL CHELTUIELI LEI]]/Data5[[#This Row],[CURS VALUTAR EURO BNR 22 07 2020]]</f>
        <v>931.7989297741783</v>
      </c>
      <c r="N2248" s="49">
        <v>1761</v>
      </c>
      <c r="O2248" s="54"/>
      <c r="P2248" s="54">
        <v>994</v>
      </c>
      <c r="Q2248" s="54"/>
      <c r="R2248" s="54">
        <f>Data5[[#This Row],[PERSOANE ÎNSCRISE ÎN LISTELE ELECTORALE (TURUL 1)            ]]+Data5[[#This Row],[PERSOANE ÎNSCRISE ÎN LISTELE ELECTORALE (TURUL AL 2-LEA)]]</f>
        <v>1761</v>
      </c>
      <c r="S2248" s="54">
        <f>Data5[[#This Row],[PERSOANE CARE AU PARTICIPAT LA VOT (TURUL 1)]]+Data5[[#This Row],[PERSOANE CARE AU PARTICIPAT LA VOT  (TURUL AL 2-LEA)]]</f>
        <v>994</v>
      </c>
      <c r="T2248" s="41">
        <f>Data5[[#This Row],[TOTAL CHELTUIELI LEI]]/Data5[[#This Row],[NUMĂRUL PERSOANELOR ÎNSCRISE ÎN LISTELE ELECTORALE]]</f>
        <v>2.5610448608745031</v>
      </c>
      <c r="U2248" s="41">
        <f>Data5[[#This Row],[TOTAL CHELTUIELI EURO]]/Data5[[#This Row],[NUMĂRUL PERSOANELOR ÎNSCRISE ÎN LISTELE ELECTORALE]]</f>
        <v>0.52913056773093603</v>
      </c>
      <c r="V2248" s="41">
        <f>Data5[[#This Row],[TOTAL CHELTUIELI LEI]]/Data5[[#This Row],[NUMĂRUL PERSOANELOR CARE AU PARTICIPAT LA VOT]]</f>
        <v>4.5372233400402413</v>
      </c>
      <c r="W2248" s="41">
        <f>Data5[[#This Row],[TOTAL CHELTUIELI EURO]]/Data5[[#This Row],[NUMĂRUL PERSOANELOR CARE AU PARTICIPAT LA VOT]]</f>
        <v>0.93742347059776487</v>
      </c>
      <c r="X2248" s="43">
        <v>4.8400999999999996</v>
      </c>
      <c r="Y2248" s="114" t="s">
        <v>2891</v>
      </c>
      <c r="Z2248" s="44">
        <v>2</v>
      </c>
      <c r="AA2248" s="115" t="s">
        <v>3105</v>
      </c>
      <c r="AB2248" s="44">
        <v>0</v>
      </c>
      <c r="AC2248" s="45"/>
    </row>
    <row r="2249" spans="1:29" x14ac:dyDescent="0.2">
      <c r="A2249" s="37">
        <v>2248</v>
      </c>
      <c r="B2249" s="38" t="s">
        <v>2413</v>
      </c>
      <c r="C2249" s="39" t="s">
        <v>2452</v>
      </c>
      <c r="D2249" s="40">
        <v>44101</v>
      </c>
      <c r="E2249" s="38">
        <v>1</v>
      </c>
      <c r="F2249" s="38"/>
      <c r="G2249" s="38" t="s">
        <v>2</v>
      </c>
      <c r="H2249" s="38" t="s">
        <v>2</v>
      </c>
      <c r="I2249" s="48">
        <v>2000</v>
      </c>
      <c r="J2249" s="48">
        <v>16532</v>
      </c>
      <c r="K2249" s="48">
        <v>0</v>
      </c>
      <c r="L2249" s="41">
        <f>SUM(Data5[[#This Row],[CHELTUIELI DE PERSONAL LEI]:[CHELTUIELI DE CAPITAL (ACTIVE NEFINANCIARE ) LEI]])</f>
        <v>18532</v>
      </c>
      <c r="M2249" s="41">
        <f>Data5[[#This Row],[TOTAL CHELTUIELI LEI]]/Data5[[#This Row],[CURS VALUTAR EURO BNR 22 07 2020]]</f>
        <v>3828.8465114357145</v>
      </c>
      <c r="N2249" s="49">
        <v>4830</v>
      </c>
      <c r="O2249" s="54"/>
      <c r="P2249" s="54">
        <v>3041</v>
      </c>
      <c r="Q2249" s="54"/>
      <c r="R2249" s="54">
        <f>Data5[[#This Row],[PERSOANE ÎNSCRISE ÎN LISTELE ELECTORALE (TURUL 1)            ]]+Data5[[#This Row],[PERSOANE ÎNSCRISE ÎN LISTELE ELECTORALE (TURUL AL 2-LEA)]]</f>
        <v>4830</v>
      </c>
      <c r="S2249" s="54">
        <f>Data5[[#This Row],[PERSOANE CARE AU PARTICIPAT LA VOT (TURUL 1)]]+Data5[[#This Row],[PERSOANE CARE AU PARTICIPAT LA VOT  (TURUL AL 2-LEA)]]</f>
        <v>3041</v>
      </c>
      <c r="T2249" s="41">
        <f>Data5[[#This Row],[TOTAL CHELTUIELI LEI]]/Data5[[#This Row],[NUMĂRUL PERSOANELOR ÎNSCRISE ÎN LISTELE ELECTORALE]]</f>
        <v>3.8368530020703933</v>
      </c>
      <c r="U2249" s="41">
        <f>Data5[[#This Row],[TOTAL CHELTUIELI EURO]]/Data5[[#This Row],[NUMĂRUL PERSOANELOR ÎNSCRISE ÎN LISTELE ELECTORALE]]</f>
        <v>0.79272184501774623</v>
      </c>
      <c r="V2249" s="41">
        <f>Data5[[#This Row],[TOTAL CHELTUIELI LEI]]/Data5[[#This Row],[NUMĂRUL PERSOANELOR CARE AU PARTICIPAT LA VOT]]</f>
        <v>6.0940480105228545</v>
      </c>
      <c r="W2249" s="41">
        <f>Data5[[#This Row],[TOTAL CHELTUIELI EURO]]/Data5[[#This Row],[NUMĂRUL PERSOANELOR CARE AU PARTICIPAT LA VOT]]</f>
        <v>1.2590748146779727</v>
      </c>
      <c r="X2249" s="43">
        <v>4.8400999999999996</v>
      </c>
      <c r="Y2249" s="114" t="s">
        <v>2884</v>
      </c>
      <c r="Z2249" s="44">
        <v>3</v>
      </c>
      <c r="AA2249" s="115" t="s">
        <v>3105</v>
      </c>
      <c r="AB2249" s="44">
        <v>0</v>
      </c>
      <c r="AC2249" s="45"/>
    </row>
    <row r="2250" spans="1:29" x14ac:dyDescent="0.2">
      <c r="A2250" s="37">
        <v>2249</v>
      </c>
      <c r="B2250" s="38" t="s">
        <v>2413</v>
      </c>
      <c r="C2250" s="39" t="s">
        <v>2453</v>
      </c>
      <c r="D2250" s="40">
        <v>44101</v>
      </c>
      <c r="E2250" s="38">
        <v>1</v>
      </c>
      <c r="F2250" s="38"/>
      <c r="G2250" s="38" t="s">
        <v>2</v>
      </c>
      <c r="H2250" s="38" t="s">
        <v>2</v>
      </c>
      <c r="I2250" s="48">
        <v>2400</v>
      </c>
      <c r="J2250" s="48">
        <v>3651.28</v>
      </c>
      <c r="K2250" s="48">
        <v>46</v>
      </c>
      <c r="L2250" s="41">
        <f>SUM(Data5[[#This Row],[CHELTUIELI DE PERSONAL LEI]:[CHELTUIELI DE CAPITAL (ACTIVE NEFINANCIARE ) LEI]])</f>
        <v>6097.2800000000007</v>
      </c>
      <c r="M2250" s="41">
        <f>Data5[[#This Row],[TOTAL CHELTUIELI LEI]]/Data5[[#This Row],[CURS VALUTAR EURO BNR 22 07 2020]]</f>
        <v>1259.7425673023288</v>
      </c>
      <c r="N2250" s="49">
        <v>4175</v>
      </c>
      <c r="O2250" s="54"/>
      <c r="P2250" s="54">
        <v>2815</v>
      </c>
      <c r="Q2250" s="54"/>
      <c r="R2250" s="54">
        <f>Data5[[#This Row],[PERSOANE ÎNSCRISE ÎN LISTELE ELECTORALE (TURUL 1)            ]]+Data5[[#This Row],[PERSOANE ÎNSCRISE ÎN LISTELE ELECTORALE (TURUL AL 2-LEA)]]</f>
        <v>4175</v>
      </c>
      <c r="S2250" s="54">
        <f>Data5[[#This Row],[PERSOANE CARE AU PARTICIPAT LA VOT (TURUL 1)]]+Data5[[#This Row],[PERSOANE CARE AU PARTICIPAT LA VOT  (TURUL AL 2-LEA)]]</f>
        <v>2815</v>
      </c>
      <c r="T2250" s="41">
        <f>Data5[[#This Row],[TOTAL CHELTUIELI LEI]]/Data5[[#This Row],[NUMĂRUL PERSOANELOR ÎNSCRISE ÎN LISTELE ELECTORALE]]</f>
        <v>1.4604263473053893</v>
      </c>
      <c r="U2250" s="41">
        <f>Data5[[#This Row],[TOTAL CHELTUIELI EURO]]/Data5[[#This Row],[NUMĂRUL PERSOANELOR ÎNSCRISE ÎN LISTELE ELECTORALE]]</f>
        <v>0.30173474665924044</v>
      </c>
      <c r="V2250" s="41">
        <f>Data5[[#This Row],[TOTAL CHELTUIELI LEI]]/Data5[[#This Row],[NUMĂRUL PERSOANELOR CARE AU PARTICIPAT LA VOT]]</f>
        <v>2.1659964476021316</v>
      </c>
      <c r="W2250" s="41">
        <f>Data5[[#This Row],[TOTAL CHELTUIELI EURO]]/Data5[[#This Row],[NUMĂRUL PERSOANELOR CARE AU PARTICIPAT LA VOT]]</f>
        <v>0.4475106811020706</v>
      </c>
      <c r="X2250" s="43">
        <v>4.8400999999999996</v>
      </c>
      <c r="Y2250" s="114" t="s">
        <v>2894</v>
      </c>
      <c r="Z2250" s="44">
        <v>1</v>
      </c>
      <c r="AA2250" s="115" t="s">
        <v>3105</v>
      </c>
      <c r="AB2250" s="44">
        <v>0</v>
      </c>
      <c r="AC2250" s="45"/>
    </row>
    <row r="2251" spans="1:29" x14ac:dyDescent="0.2">
      <c r="A2251" s="37">
        <v>2250</v>
      </c>
      <c r="B2251" s="38" t="s">
        <v>2413</v>
      </c>
      <c r="C2251" s="39" t="s">
        <v>300</v>
      </c>
      <c r="D2251" s="40">
        <v>44101</v>
      </c>
      <c r="E2251" s="38">
        <v>1</v>
      </c>
      <c r="F2251" s="38"/>
      <c r="G2251" s="38" t="s">
        <v>2</v>
      </c>
      <c r="H2251" s="38" t="s">
        <v>2</v>
      </c>
      <c r="I2251" s="48">
        <v>3000</v>
      </c>
      <c r="J2251" s="48">
        <v>2175.39</v>
      </c>
      <c r="K2251" s="48">
        <v>0</v>
      </c>
      <c r="L2251" s="41">
        <f>SUM(Data5[[#This Row],[CHELTUIELI DE PERSONAL LEI]:[CHELTUIELI DE CAPITAL (ACTIVE NEFINANCIARE ) LEI]])</f>
        <v>5175.3899999999994</v>
      </c>
      <c r="M2251" s="41">
        <f>Data5[[#This Row],[TOTAL CHELTUIELI LEI]]/Data5[[#This Row],[CURS VALUTAR EURO BNR 22 07 2020]]</f>
        <v>1069.2733621206173</v>
      </c>
      <c r="N2251" s="49">
        <v>5364</v>
      </c>
      <c r="O2251" s="54"/>
      <c r="P2251" s="54">
        <v>2810</v>
      </c>
      <c r="Q2251" s="54"/>
      <c r="R2251" s="54">
        <f>Data5[[#This Row],[PERSOANE ÎNSCRISE ÎN LISTELE ELECTORALE (TURUL 1)            ]]+Data5[[#This Row],[PERSOANE ÎNSCRISE ÎN LISTELE ELECTORALE (TURUL AL 2-LEA)]]</f>
        <v>5364</v>
      </c>
      <c r="S2251" s="54">
        <f>Data5[[#This Row],[PERSOANE CARE AU PARTICIPAT LA VOT (TURUL 1)]]+Data5[[#This Row],[PERSOANE CARE AU PARTICIPAT LA VOT  (TURUL AL 2-LEA)]]</f>
        <v>2810</v>
      </c>
      <c r="T2251" s="41">
        <f>Data5[[#This Row],[TOTAL CHELTUIELI LEI]]/Data5[[#This Row],[NUMĂRUL PERSOANELOR ÎNSCRISE ÎN LISTELE ELECTORALE]]</f>
        <v>0.96483780760626392</v>
      </c>
      <c r="U2251" s="41">
        <f>Data5[[#This Row],[TOTAL CHELTUIELI EURO]]/Data5[[#This Row],[NUMĂRUL PERSOANELOR ÎNSCRISE ÎN LISTELE ELECTORALE]]</f>
        <v>0.19934253581666989</v>
      </c>
      <c r="V2251" s="41">
        <f>Data5[[#This Row],[TOTAL CHELTUIELI LEI]]/Data5[[#This Row],[NUMĂRUL PERSOANELOR CARE AU PARTICIPAT LA VOT]]</f>
        <v>1.8417758007117435</v>
      </c>
      <c r="W2251" s="41">
        <f>Data5[[#This Row],[TOTAL CHELTUIELI EURO]]/Data5[[#This Row],[NUMĂRUL PERSOANELOR CARE AU PARTICIPAT LA VOT]]</f>
        <v>0.38052432815680332</v>
      </c>
      <c r="X2251" s="43">
        <v>4.8400999999999996</v>
      </c>
      <c r="Y2251" s="114" t="s">
        <v>2890</v>
      </c>
      <c r="Z2251" s="44">
        <v>0</v>
      </c>
      <c r="AA2251" s="115" t="s">
        <v>3105</v>
      </c>
      <c r="AB2251" s="44">
        <v>0</v>
      </c>
      <c r="AC2251" s="45"/>
    </row>
    <row r="2252" spans="1:29" x14ac:dyDescent="0.2">
      <c r="A2252" s="37">
        <v>2251</v>
      </c>
      <c r="B2252" s="38" t="s">
        <v>2413</v>
      </c>
      <c r="C2252" s="39" t="s">
        <v>2454</v>
      </c>
      <c r="D2252" s="40">
        <v>44101</v>
      </c>
      <c r="E2252" s="38">
        <v>1</v>
      </c>
      <c r="F2252" s="38"/>
      <c r="G2252" s="38" t="s">
        <v>2</v>
      </c>
      <c r="H2252" s="38" t="s">
        <v>2</v>
      </c>
      <c r="I2252" s="48">
        <v>0</v>
      </c>
      <c r="J2252" s="48">
        <v>47655</v>
      </c>
      <c r="K2252" s="48">
        <v>0</v>
      </c>
      <c r="L2252" s="41">
        <f>SUM(Data5[[#This Row],[CHELTUIELI DE PERSONAL LEI]:[CHELTUIELI DE CAPITAL (ACTIVE NEFINANCIARE ) LEI]])</f>
        <v>47655</v>
      </c>
      <c r="M2252" s="41">
        <f>Data5[[#This Row],[TOTAL CHELTUIELI LEI]]/Data5[[#This Row],[CURS VALUTAR EURO BNR 22 07 2020]]</f>
        <v>9845.8709530794822</v>
      </c>
      <c r="N2252" s="49">
        <v>395</v>
      </c>
      <c r="O2252" s="54"/>
      <c r="P2252" s="54">
        <v>342</v>
      </c>
      <c r="Q2252" s="54"/>
      <c r="R2252" s="54">
        <f>Data5[[#This Row],[PERSOANE ÎNSCRISE ÎN LISTELE ELECTORALE (TURUL 1)            ]]+Data5[[#This Row],[PERSOANE ÎNSCRISE ÎN LISTELE ELECTORALE (TURUL AL 2-LEA)]]</f>
        <v>395</v>
      </c>
      <c r="S2252" s="54">
        <f>Data5[[#This Row],[PERSOANE CARE AU PARTICIPAT LA VOT (TURUL 1)]]+Data5[[#This Row],[PERSOANE CARE AU PARTICIPAT LA VOT  (TURUL AL 2-LEA)]]</f>
        <v>342</v>
      </c>
      <c r="T2252" s="41">
        <f>Data5[[#This Row],[TOTAL CHELTUIELI LEI]]/Data5[[#This Row],[NUMĂRUL PERSOANELOR ÎNSCRISE ÎN LISTELE ELECTORALE]]</f>
        <v>120.64556962025317</v>
      </c>
      <c r="U2252" s="41">
        <f>Data5[[#This Row],[TOTAL CHELTUIELI EURO]]/Data5[[#This Row],[NUMĂRUL PERSOANELOR ÎNSCRISE ÎN LISTELE ELECTORALE]]</f>
        <v>24.926255577416409</v>
      </c>
      <c r="V2252" s="41">
        <f>Data5[[#This Row],[TOTAL CHELTUIELI LEI]]/Data5[[#This Row],[NUMĂRUL PERSOANELOR CARE AU PARTICIPAT LA VOT]]</f>
        <v>139.34210526315789</v>
      </c>
      <c r="W2252" s="41">
        <f>Data5[[#This Row],[TOTAL CHELTUIELI EURO]]/Data5[[#This Row],[NUMĂRUL PERSOANELOR CARE AU PARTICIPAT LA VOT]]</f>
        <v>28.789096354033575</v>
      </c>
      <c r="X2252" s="43">
        <v>4.8400999999999996</v>
      </c>
      <c r="Y2252" s="114" t="s">
        <v>3099</v>
      </c>
      <c r="Z2252" s="44">
        <v>120</v>
      </c>
      <c r="AA2252" s="115" t="s">
        <v>3132</v>
      </c>
      <c r="AB2252" s="44">
        <v>24</v>
      </c>
      <c r="AC2252" s="45"/>
    </row>
    <row r="2253" spans="1:29" x14ac:dyDescent="0.2">
      <c r="A2253" s="37">
        <v>2252</v>
      </c>
      <c r="B2253" s="38" t="s">
        <v>2413</v>
      </c>
      <c r="C2253" s="39" t="s">
        <v>2455</v>
      </c>
      <c r="D2253" s="40">
        <v>44101</v>
      </c>
      <c r="E2253" s="38">
        <v>1</v>
      </c>
      <c r="F2253" s="38"/>
      <c r="G2253" s="38" t="s">
        <v>2</v>
      </c>
      <c r="H2253" s="38" t="s">
        <v>2</v>
      </c>
      <c r="I2253" s="48">
        <v>0</v>
      </c>
      <c r="J2253" s="48">
        <v>2193</v>
      </c>
      <c r="K2253" s="48">
        <v>0</v>
      </c>
      <c r="L2253" s="41">
        <f>SUM(Data5[[#This Row],[CHELTUIELI DE PERSONAL LEI]:[CHELTUIELI DE CAPITAL (ACTIVE NEFINANCIARE ) LEI]])</f>
        <v>2193</v>
      </c>
      <c r="M2253" s="41">
        <f>Data5[[#This Row],[TOTAL CHELTUIELI LEI]]/Data5[[#This Row],[CURS VALUTAR EURO BNR 22 07 2020]]</f>
        <v>453.08981219396298</v>
      </c>
      <c r="N2253" s="49">
        <v>908</v>
      </c>
      <c r="O2253" s="54"/>
      <c r="P2253" s="54">
        <v>611</v>
      </c>
      <c r="Q2253" s="54"/>
      <c r="R2253" s="54">
        <f>Data5[[#This Row],[PERSOANE ÎNSCRISE ÎN LISTELE ELECTORALE (TURUL 1)            ]]+Data5[[#This Row],[PERSOANE ÎNSCRISE ÎN LISTELE ELECTORALE (TURUL AL 2-LEA)]]</f>
        <v>908</v>
      </c>
      <c r="S2253" s="54">
        <f>Data5[[#This Row],[PERSOANE CARE AU PARTICIPAT LA VOT (TURUL 1)]]+Data5[[#This Row],[PERSOANE CARE AU PARTICIPAT LA VOT  (TURUL AL 2-LEA)]]</f>
        <v>611</v>
      </c>
      <c r="T2253" s="41">
        <f>Data5[[#This Row],[TOTAL CHELTUIELI LEI]]/Data5[[#This Row],[NUMĂRUL PERSOANELOR ÎNSCRISE ÎN LISTELE ELECTORALE]]</f>
        <v>2.4151982378854626</v>
      </c>
      <c r="U2253" s="41">
        <f>Data5[[#This Row],[TOTAL CHELTUIELI EURO]]/Data5[[#This Row],[NUMĂRUL PERSOANELOR ÎNSCRISE ÎN LISTELE ELECTORALE]]</f>
        <v>0.49899759052198567</v>
      </c>
      <c r="V2253" s="41">
        <f>Data5[[#This Row],[TOTAL CHELTUIELI LEI]]/Data5[[#This Row],[NUMĂRUL PERSOANELOR CARE AU PARTICIPAT LA VOT]]</f>
        <v>3.5891980360065467</v>
      </c>
      <c r="W2253" s="41">
        <f>Data5[[#This Row],[TOTAL CHELTUIELI EURO]]/Data5[[#This Row],[NUMĂRUL PERSOANELOR CARE AU PARTICIPAT LA VOT]]</f>
        <v>0.74155452077571682</v>
      </c>
      <c r="X2253" s="43">
        <v>4.8400999999999996</v>
      </c>
      <c r="Y2253" s="114" t="s">
        <v>2891</v>
      </c>
      <c r="Z2253" s="44">
        <v>2</v>
      </c>
      <c r="AA2253" s="115" t="s">
        <v>3105</v>
      </c>
      <c r="AB2253" s="44">
        <v>0</v>
      </c>
      <c r="AC2253" s="45"/>
    </row>
    <row r="2254" spans="1:29" x14ac:dyDescent="0.2">
      <c r="A2254" s="37">
        <v>2253</v>
      </c>
      <c r="B2254" s="38" t="s">
        <v>2413</v>
      </c>
      <c r="C2254" s="39" t="s">
        <v>2456</v>
      </c>
      <c r="D2254" s="40">
        <v>44101</v>
      </c>
      <c r="E2254" s="38">
        <v>1</v>
      </c>
      <c r="F2254" s="38"/>
      <c r="G2254" s="38" t="s">
        <v>2</v>
      </c>
      <c r="H2254" s="38" t="s">
        <v>2</v>
      </c>
      <c r="I2254" s="48">
        <v>3200</v>
      </c>
      <c r="J2254" s="48">
        <v>5377.06</v>
      </c>
      <c r="K2254" s="48">
        <v>0</v>
      </c>
      <c r="L2254" s="41">
        <f>SUM(Data5[[#This Row],[CHELTUIELI DE PERSONAL LEI]:[CHELTUIELI DE CAPITAL (ACTIVE NEFINANCIARE ) LEI]])</f>
        <v>8577.0600000000013</v>
      </c>
      <c r="M2254" s="41">
        <f>Data5[[#This Row],[TOTAL CHELTUIELI LEI]]/Data5[[#This Row],[CURS VALUTAR EURO BNR 22 07 2020]]</f>
        <v>1772.0832214210454</v>
      </c>
      <c r="N2254" s="49">
        <v>4261</v>
      </c>
      <c r="O2254" s="54"/>
      <c r="P2254" s="54">
        <v>2631</v>
      </c>
      <c r="Q2254" s="54"/>
      <c r="R2254" s="54">
        <f>Data5[[#This Row],[PERSOANE ÎNSCRISE ÎN LISTELE ELECTORALE (TURUL 1)            ]]+Data5[[#This Row],[PERSOANE ÎNSCRISE ÎN LISTELE ELECTORALE (TURUL AL 2-LEA)]]</f>
        <v>4261</v>
      </c>
      <c r="S2254" s="54">
        <f>Data5[[#This Row],[PERSOANE CARE AU PARTICIPAT LA VOT (TURUL 1)]]+Data5[[#This Row],[PERSOANE CARE AU PARTICIPAT LA VOT  (TURUL AL 2-LEA)]]</f>
        <v>2631</v>
      </c>
      <c r="T2254" s="41">
        <f>Data5[[#This Row],[TOTAL CHELTUIELI LEI]]/Data5[[#This Row],[NUMĂRUL PERSOANELOR ÎNSCRISE ÎN LISTELE ELECTORALE]]</f>
        <v>2.0129218493311432</v>
      </c>
      <c r="U2254" s="41">
        <f>Data5[[#This Row],[TOTAL CHELTUIELI EURO]]/Data5[[#This Row],[NUMĂRUL PERSOANELOR ÎNSCRISE ÎN LISTELE ELECTORALE]]</f>
        <v>0.41588435142479357</v>
      </c>
      <c r="V2254" s="41">
        <f>Data5[[#This Row],[TOTAL CHELTUIELI LEI]]/Data5[[#This Row],[NUMĂRUL PERSOANELOR CARE AU PARTICIPAT LA VOT]]</f>
        <v>3.2600000000000007</v>
      </c>
      <c r="W2254" s="41">
        <f>Data5[[#This Row],[TOTAL CHELTUIELI EURO]]/Data5[[#This Row],[NUMĂRUL PERSOANELOR CARE AU PARTICIPAT LA VOT]]</f>
        <v>0.67353980289663451</v>
      </c>
      <c r="X2254" s="43">
        <v>4.8400999999999996</v>
      </c>
      <c r="Y2254" s="114" t="s">
        <v>2891</v>
      </c>
      <c r="Z2254" s="44">
        <v>2</v>
      </c>
      <c r="AA2254" s="115" t="s">
        <v>3105</v>
      </c>
      <c r="AB2254" s="44">
        <v>0</v>
      </c>
      <c r="AC2254" s="45"/>
    </row>
    <row r="2255" spans="1:29" x14ac:dyDescent="0.2">
      <c r="A2255" s="37">
        <v>2254</v>
      </c>
      <c r="B2255" s="38" t="s">
        <v>2413</v>
      </c>
      <c r="C2255" s="39" t="s">
        <v>2457</v>
      </c>
      <c r="D2255" s="40">
        <v>44101</v>
      </c>
      <c r="E2255" s="38">
        <v>1</v>
      </c>
      <c r="F2255" s="38"/>
      <c r="G2255" s="38" t="s">
        <v>2</v>
      </c>
      <c r="H2255" s="38" t="s">
        <v>2</v>
      </c>
      <c r="I2255" s="48">
        <v>6000</v>
      </c>
      <c r="J2255" s="48">
        <v>1294.6199999999999</v>
      </c>
      <c r="K2255" s="48">
        <v>0</v>
      </c>
      <c r="L2255" s="41">
        <f>SUM(Data5[[#This Row],[CHELTUIELI DE PERSONAL LEI]:[CHELTUIELI DE CAPITAL (ACTIVE NEFINANCIARE ) LEI]])</f>
        <v>7294.62</v>
      </c>
      <c r="M2255" s="41">
        <f>Data5[[#This Row],[TOTAL CHELTUIELI LEI]]/Data5[[#This Row],[CURS VALUTAR EURO BNR 22 07 2020]]</f>
        <v>1507.1217536827753</v>
      </c>
      <c r="N2255" s="49">
        <v>3864</v>
      </c>
      <c r="O2255" s="54"/>
      <c r="P2255" s="54">
        <v>1983</v>
      </c>
      <c r="Q2255" s="54"/>
      <c r="R2255" s="54">
        <f>Data5[[#This Row],[PERSOANE ÎNSCRISE ÎN LISTELE ELECTORALE (TURUL 1)            ]]+Data5[[#This Row],[PERSOANE ÎNSCRISE ÎN LISTELE ELECTORALE (TURUL AL 2-LEA)]]</f>
        <v>3864</v>
      </c>
      <c r="S2255" s="54">
        <f>Data5[[#This Row],[PERSOANE CARE AU PARTICIPAT LA VOT (TURUL 1)]]+Data5[[#This Row],[PERSOANE CARE AU PARTICIPAT LA VOT  (TURUL AL 2-LEA)]]</f>
        <v>1983</v>
      </c>
      <c r="T2255" s="41">
        <f>Data5[[#This Row],[TOTAL CHELTUIELI LEI]]/Data5[[#This Row],[NUMĂRUL PERSOANELOR ÎNSCRISE ÎN LISTELE ELECTORALE]]</f>
        <v>1.8878416149068322</v>
      </c>
      <c r="U2255" s="41">
        <f>Data5[[#This Row],[TOTAL CHELTUIELI EURO]]/Data5[[#This Row],[NUMĂRUL PERSOANELOR ÎNSCRISE ÎN LISTELE ELECTORALE]]</f>
        <v>0.39004186171914473</v>
      </c>
      <c r="V2255" s="41">
        <f>Data5[[#This Row],[TOTAL CHELTUIELI LEI]]/Data5[[#This Row],[NUMĂRUL PERSOANELOR CARE AU PARTICIPAT LA VOT]]</f>
        <v>3.6785779122541604</v>
      </c>
      <c r="W2255" s="41">
        <f>Data5[[#This Row],[TOTAL CHELTUIELI EURO]]/Data5[[#This Row],[NUMĂRUL PERSOANELOR CARE AU PARTICIPAT LA VOT]]</f>
        <v>0.76002105581582213</v>
      </c>
      <c r="X2255" s="43">
        <v>4.8400999999999996</v>
      </c>
      <c r="Y2255" s="114" t="s">
        <v>2894</v>
      </c>
      <c r="Z2255" s="44">
        <v>1</v>
      </c>
      <c r="AA2255" s="115" t="s">
        <v>3105</v>
      </c>
      <c r="AB2255" s="44">
        <v>0</v>
      </c>
      <c r="AC2255" s="45"/>
    </row>
    <row r="2256" spans="1:29" x14ac:dyDescent="0.2">
      <c r="A2256" s="37">
        <v>2255</v>
      </c>
      <c r="B2256" s="38" t="s">
        <v>2413</v>
      </c>
      <c r="C2256" s="39" t="s">
        <v>2458</v>
      </c>
      <c r="D2256" s="40">
        <v>44101</v>
      </c>
      <c r="E2256" s="38">
        <v>1</v>
      </c>
      <c r="F2256" s="38"/>
      <c r="G2256" s="38" t="s">
        <v>2</v>
      </c>
      <c r="H2256" s="38" t="s">
        <v>2</v>
      </c>
      <c r="I2256" s="48">
        <v>15889</v>
      </c>
      <c r="J2256" s="48">
        <v>5393.13</v>
      </c>
      <c r="K2256" s="48">
        <v>0</v>
      </c>
      <c r="L2256" s="41">
        <f>SUM(Data5[[#This Row],[CHELTUIELI DE PERSONAL LEI]:[CHELTUIELI DE CAPITAL (ACTIVE NEFINANCIARE ) LEI]])</f>
        <v>21282.13</v>
      </c>
      <c r="M2256" s="41">
        <f>Data5[[#This Row],[TOTAL CHELTUIELI LEI]]/Data5[[#This Row],[CURS VALUTAR EURO BNR 22 07 2020]]</f>
        <v>4397.0434495155068</v>
      </c>
      <c r="N2256" s="49">
        <v>5235</v>
      </c>
      <c r="O2256" s="54"/>
      <c r="P2256" s="54">
        <v>2710</v>
      </c>
      <c r="Q2256" s="54"/>
      <c r="R2256" s="54">
        <f>Data5[[#This Row],[PERSOANE ÎNSCRISE ÎN LISTELE ELECTORALE (TURUL 1)            ]]+Data5[[#This Row],[PERSOANE ÎNSCRISE ÎN LISTELE ELECTORALE (TURUL AL 2-LEA)]]</f>
        <v>5235</v>
      </c>
      <c r="S2256" s="54">
        <f>Data5[[#This Row],[PERSOANE CARE AU PARTICIPAT LA VOT (TURUL 1)]]+Data5[[#This Row],[PERSOANE CARE AU PARTICIPAT LA VOT  (TURUL AL 2-LEA)]]</f>
        <v>2710</v>
      </c>
      <c r="T2256" s="41">
        <f>Data5[[#This Row],[TOTAL CHELTUIELI LEI]]/Data5[[#This Row],[NUMĂRUL PERSOANELOR ÎNSCRISE ÎN LISTELE ELECTORALE]]</f>
        <v>4.0653543457497614</v>
      </c>
      <c r="U2256" s="41">
        <f>Data5[[#This Row],[TOTAL CHELTUIELI EURO]]/Data5[[#This Row],[NUMĂRUL PERSOANELOR ÎNSCRISE ÎN LISTELE ELECTORALE]]</f>
        <v>0.83993189102492971</v>
      </c>
      <c r="V2256" s="41">
        <f>Data5[[#This Row],[TOTAL CHELTUIELI LEI]]/Data5[[#This Row],[NUMĂRUL PERSOANELOR CARE AU PARTICIPAT LA VOT]]</f>
        <v>7.8531845018450186</v>
      </c>
      <c r="W2256" s="41">
        <f>Data5[[#This Row],[TOTAL CHELTUIELI EURO]]/Data5[[#This Row],[NUMĂRUL PERSOANELOR CARE AU PARTICIPAT LA VOT]]</f>
        <v>1.6225252581238032</v>
      </c>
      <c r="X2256" s="43">
        <v>4.8400999999999996</v>
      </c>
      <c r="Y2256" s="114" t="s">
        <v>2895</v>
      </c>
      <c r="Z2256" s="44">
        <v>4</v>
      </c>
      <c r="AA2256" s="115" t="s">
        <v>3105</v>
      </c>
      <c r="AB2256" s="44">
        <v>0</v>
      </c>
      <c r="AC2256" s="45"/>
    </row>
    <row r="2257" spans="1:29" x14ac:dyDescent="0.2">
      <c r="A2257" s="37">
        <v>2256</v>
      </c>
      <c r="B2257" s="38" t="s">
        <v>2413</v>
      </c>
      <c r="C2257" s="39" t="s">
        <v>2459</v>
      </c>
      <c r="D2257" s="40">
        <v>44101</v>
      </c>
      <c r="E2257" s="38">
        <v>1</v>
      </c>
      <c r="F2257" s="38"/>
      <c r="G2257" s="38" t="s">
        <v>2</v>
      </c>
      <c r="H2257" s="38" t="s">
        <v>2</v>
      </c>
      <c r="I2257" s="48">
        <v>4700</v>
      </c>
      <c r="J2257" s="48">
        <v>20581.5</v>
      </c>
      <c r="K2257" s="48">
        <v>0</v>
      </c>
      <c r="L2257" s="41">
        <f>SUM(Data5[[#This Row],[CHELTUIELI DE PERSONAL LEI]:[CHELTUIELI DE CAPITAL (ACTIVE NEFINANCIARE ) LEI]])</f>
        <v>25281.5</v>
      </c>
      <c r="M2257" s="41">
        <f>Data5[[#This Row],[TOTAL CHELTUIELI LEI]]/Data5[[#This Row],[CURS VALUTAR EURO BNR 22 07 2020]]</f>
        <v>5223.3424929237008</v>
      </c>
      <c r="N2257" s="49">
        <v>8652</v>
      </c>
      <c r="O2257" s="54"/>
      <c r="P2257" s="54">
        <v>4308</v>
      </c>
      <c r="Q2257" s="54"/>
      <c r="R2257" s="54">
        <f>Data5[[#This Row],[PERSOANE ÎNSCRISE ÎN LISTELE ELECTORALE (TURUL 1)            ]]+Data5[[#This Row],[PERSOANE ÎNSCRISE ÎN LISTELE ELECTORALE (TURUL AL 2-LEA)]]</f>
        <v>8652</v>
      </c>
      <c r="S2257" s="54">
        <f>Data5[[#This Row],[PERSOANE CARE AU PARTICIPAT LA VOT (TURUL 1)]]+Data5[[#This Row],[PERSOANE CARE AU PARTICIPAT LA VOT  (TURUL AL 2-LEA)]]</f>
        <v>4308</v>
      </c>
      <c r="T2257" s="41">
        <f>Data5[[#This Row],[TOTAL CHELTUIELI LEI]]/Data5[[#This Row],[NUMĂRUL PERSOANELOR ÎNSCRISE ÎN LISTELE ELECTORALE]]</f>
        <v>2.9220411465557095</v>
      </c>
      <c r="U2257" s="41">
        <f>Data5[[#This Row],[TOTAL CHELTUIELI EURO]]/Data5[[#This Row],[NUMĂRUL PERSOANELOR ÎNSCRISE ÎN LISTELE ELECTORALE]]</f>
        <v>0.60371503616778788</v>
      </c>
      <c r="V2257" s="41">
        <f>Data5[[#This Row],[TOTAL CHELTUIELI LEI]]/Data5[[#This Row],[NUMĂRUL PERSOANELOR CARE AU PARTICIPAT LA VOT]]</f>
        <v>5.8685004642525538</v>
      </c>
      <c r="W2257" s="41">
        <f>Data5[[#This Row],[TOTAL CHELTUIELI EURO]]/Data5[[#This Row],[NUMĂRUL PERSOANELOR CARE AU PARTICIPAT LA VOT]]</f>
        <v>1.2124750447826604</v>
      </c>
      <c r="X2257" s="43">
        <v>4.8400999999999996</v>
      </c>
      <c r="Y2257" s="114" t="s">
        <v>2891</v>
      </c>
      <c r="Z2257" s="44">
        <v>2</v>
      </c>
      <c r="AA2257" s="115" t="s">
        <v>3105</v>
      </c>
      <c r="AB2257" s="44">
        <v>0</v>
      </c>
      <c r="AC2257" s="45"/>
    </row>
    <row r="2258" spans="1:29" x14ac:dyDescent="0.2">
      <c r="A2258" s="37">
        <v>2257</v>
      </c>
      <c r="B2258" s="38" t="s">
        <v>2413</v>
      </c>
      <c r="C2258" s="39" t="s">
        <v>2460</v>
      </c>
      <c r="D2258" s="40">
        <v>44101</v>
      </c>
      <c r="E2258" s="38">
        <v>1</v>
      </c>
      <c r="F2258" s="38"/>
      <c r="G2258" s="38" t="s">
        <v>2</v>
      </c>
      <c r="H2258" s="38" t="s">
        <v>2</v>
      </c>
      <c r="I2258" s="48">
        <v>0</v>
      </c>
      <c r="J2258" s="48">
        <v>2848.9</v>
      </c>
      <c r="K2258" s="48">
        <v>0</v>
      </c>
      <c r="L2258" s="41">
        <f>SUM(Data5[[#This Row],[CHELTUIELI DE PERSONAL LEI]:[CHELTUIELI DE CAPITAL (ACTIVE NEFINANCIARE ) LEI]])</f>
        <v>2848.9</v>
      </c>
      <c r="M2258" s="41">
        <f>Data5[[#This Row],[TOTAL CHELTUIELI LEI]]/Data5[[#This Row],[CURS VALUTAR EURO BNR 22 07 2020]]</f>
        <v>588.60354124914784</v>
      </c>
      <c r="N2258" s="49">
        <v>3151</v>
      </c>
      <c r="O2258" s="54"/>
      <c r="P2258" s="54">
        <v>1889</v>
      </c>
      <c r="Q2258" s="54"/>
      <c r="R2258" s="54">
        <f>Data5[[#This Row],[PERSOANE ÎNSCRISE ÎN LISTELE ELECTORALE (TURUL 1)            ]]+Data5[[#This Row],[PERSOANE ÎNSCRISE ÎN LISTELE ELECTORALE (TURUL AL 2-LEA)]]</f>
        <v>3151</v>
      </c>
      <c r="S2258" s="54">
        <f>Data5[[#This Row],[PERSOANE CARE AU PARTICIPAT LA VOT (TURUL 1)]]+Data5[[#This Row],[PERSOANE CARE AU PARTICIPAT LA VOT  (TURUL AL 2-LEA)]]</f>
        <v>1889</v>
      </c>
      <c r="T2258" s="41">
        <f>Data5[[#This Row],[TOTAL CHELTUIELI LEI]]/Data5[[#This Row],[NUMĂRUL PERSOANELOR ÎNSCRISE ÎN LISTELE ELECTORALE]]</f>
        <v>0.90412567438908287</v>
      </c>
      <c r="U2258" s="41">
        <f>Data5[[#This Row],[TOTAL CHELTUIELI EURO]]/Data5[[#This Row],[NUMĂRUL PERSOANELOR ÎNSCRISE ÎN LISTELE ELECTORALE]]</f>
        <v>0.18679896580423608</v>
      </c>
      <c r="V2258" s="41">
        <f>Data5[[#This Row],[TOTAL CHELTUIELI LEI]]/Data5[[#This Row],[NUMĂRUL PERSOANELOR CARE AU PARTICIPAT LA VOT]]</f>
        <v>1.5081524616199047</v>
      </c>
      <c r="W2258" s="41">
        <f>Data5[[#This Row],[TOTAL CHELTUIELI EURO]]/Data5[[#This Row],[NUMĂRUL PERSOANELOR CARE AU PARTICIPAT LA VOT]]</f>
        <v>0.31159531034894011</v>
      </c>
      <c r="X2258" s="43">
        <v>4.8400999999999996</v>
      </c>
      <c r="Y2258" s="114" t="s">
        <v>2890</v>
      </c>
      <c r="Z2258" s="44">
        <v>0</v>
      </c>
      <c r="AA2258" s="115" t="s">
        <v>3105</v>
      </c>
      <c r="AB2258" s="44">
        <v>0</v>
      </c>
      <c r="AC2258" s="45"/>
    </row>
    <row r="2259" spans="1:29" x14ac:dyDescent="0.2">
      <c r="A2259" s="37">
        <v>2258</v>
      </c>
      <c r="B2259" s="38" t="s">
        <v>2413</v>
      </c>
      <c r="C2259" s="39" t="s">
        <v>1081</v>
      </c>
      <c r="D2259" s="40">
        <v>44101</v>
      </c>
      <c r="E2259" s="38">
        <v>1</v>
      </c>
      <c r="F2259" s="38"/>
      <c r="G2259" s="38" t="s">
        <v>2</v>
      </c>
      <c r="H2259" s="38" t="s">
        <v>2</v>
      </c>
      <c r="I2259" s="48">
        <v>2160</v>
      </c>
      <c r="J2259" s="48">
        <v>1098</v>
      </c>
      <c r="K2259" s="48">
        <v>0</v>
      </c>
      <c r="L2259" s="41">
        <f>SUM(Data5[[#This Row],[CHELTUIELI DE PERSONAL LEI]:[CHELTUIELI DE CAPITAL (ACTIVE NEFINANCIARE ) LEI]])</f>
        <v>3258</v>
      </c>
      <c r="M2259" s="41">
        <f>Data5[[#This Row],[TOTAL CHELTUIELI LEI]]/Data5[[#This Row],[CURS VALUTAR EURO BNR 22 07 2020]]</f>
        <v>673.12658829363033</v>
      </c>
      <c r="N2259" s="49">
        <v>1497</v>
      </c>
      <c r="O2259" s="54"/>
      <c r="P2259" s="54">
        <v>1038</v>
      </c>
      <c r="Q2259" s="54"/>
      <c r="R2259" s="54">
        <f>Data5[[#This Row],[PERSOANE ÎNSCRISE ÎN LISTELE ELECTORALE (TURUL 1)            ]]+Data5[[#This Row],[PERSOANE ÎNSCRISE ÎN LISTELE ELECTORALE (TURUL AL 2-LEA)]]</f>
        <v>1497</v>
      </c>
      <c r="S2259" s="54">
        <f>Data5[[#This Row],[PERSOANE CARE AU PARTICIPAT LA VOT (TURUL 1)]]+Data5[[#This Row],[PERSOANE CARE AU PARTICIPAT LA VOT  (TURUL AL 2-LEA)]]</f>
        <v>1038</v>
      </c>
      <c r="T2259" s="41">
        <f>Data5[[#This Row],[TOTAL CHELTUIELI LEI]]/Data5[[#This Row],[NUMĂRUL PERSOANELOR ÎNSCRISE ÎN LISTELE ELECTORALE]]</f>
        <v>2.1763527054108218</v>
      </c>
      <c r="U2259" s="41">
        <f>Data5[[#This Row],[TOTAL CHELTUIELI EURO]]/Data5[[#This Row],[NUMĂRUL PERSOANELOR ÎNSCRISE ÎN LISTELE ELECTORALE]]</f>
        <v>0.44965035958158339</v>
      </c>
      <c r="V2259" s="41">
        <f>Data5[[#This Row],[TOTAL CHELTUIELI LEI]]/Data5[[#This Row],[NUMĂRUL PERSOANELOR CARE AU PARTICIPAT LA VOT]]</f>
        <v>3.1387283236994219</v>
      </c>
      <c r="W2259" s="41">
        <f>Data5[[#This Row],[TOTAL CHELTUIELI EURO]]/Data5[[#This Row],[NUMĂRUL PERSOANELOR CARE AU PARTICIPAT LA VOT]]</f>
        <v>0.64848418910754368</v>
      </c>
      <c r="X2259" s="43">
        <v>4.8400999999999996</v>
      </c>
      <c r="Y2259" s="114" t="s">
        <v>2891</v>
      </c>
      <c r="Z2259" s="44">
        <v>2</v>
      </c>
      <c r="AA2259" s="115" t="s">
        <v>3105</v>
      </c>
      <c r="AB2259" s="44">
        <v>0</v>
      </c>
      <c r="AC2259" s="45"/>
    </row>
    <row r="2260" spans="1:29" x14ac:dyDescent="0.2">
      <c r="A2260" s="37">
        <v>2259</v>
      </c>
      <c r="B2260" s="38" t="s">
        <v>2413</v>
      </c>
      <c r="C2260" s="39" t="s">
        <v>2461</v>
      </c>
      <c r="D2260" s="40">
        <v>44101</v>
      </c>
      <c r="E2260" s="38">
        <v>1</v>
      </c>
      <c r="F2260" s="38"/>
      <c r="G2260" s="38" t="s">
        <v>2</v>
      </c>
      <c r="H2260" s="38" t="s">
        <v>2</v>
      </c>
      <c r="I2260" s="48">
        <v>1200</v>
      </c>
      <c r="J2260" s="48">
        <v>12951</v>
      </c>
      <c r="K2260" s="48">
        <v>0</v>
      </c>
      <c r="L2260" s="41">
        <f>SUM(Data5[[#This Row],[CHELTUIELI DE PERSONAL LEI]:[CHELTUIELI DE CAPITAL (ACTIVE NEFINANCIARE ) LEI]])</f>
        <v>14151</v>
      </c>
      <c r="M2260" s="41">
        <f>Data5[[#This Row],[TOTAL CHELTUIELI LEI]]/Data5[[#This Row],[CURS VALUTAR EURO BNR 22 07 2020]]</f>
        <v>2923.6999235552985</v>
      </c>
      <c r="N2260" s="49">
        <v>1665</v>
      </c>
      <c r="O2260" s="54"/>
      <c r="P2260" s="54">
        <v>1013</v>
      </c>
      <c r="Q2260" s="54"/>
      <c r="R2260" s="54">
        <f>Data5[[#This Row],[PERSOANE ÎNSCRISE ÎN LISTELE ELECTORALE (TURUL 1)            ]]+Data5[[#This Row],[PERSOANE ÎNSCRISE ÎN LISTELE ELECTORALE (TURUL AL 2-LEA)]]</f>
        <v>1665</v>
      </c>
      <c r="S2260" s="54">
        <f>Data5[[#This Row],[PERSOANE CARE AU PARTICIPAT LA VOT (TURUL 1)]]+Data5[[#This Row],[PERSOANE CARE AU PARTICIPAT LA VOT  (TURUL AL 2-LEA)]]</f>
        <v>1013</v>
      </c>
      <c r="T2260" s="41">
        <f>Data5[[#This Row],[TOTAL CHELTUIELI LEI]]/Data5[[#This Row],[NUMĂRUL PERSOANELOR ÎNSCRISE ÎN LISTELE ELECTORALE]]</f>
        <v>8.4990990990990998</v>
      </c>
      <c r="U2260" s="41">
        <f>Data5[[#This Row],[TOTAL CHELTUIELI EURO]]/Data5[[#This Row],[NUMĂRUL PERSOANELOR ÎNSCRISE ÎN LISTELE ELECTORALE]]</f>
        <v>1.7559759300632423</v>
      </c>
      <c r="V2260" s="41">
        <f>Data5[[#This Row],[TOTAL CHELTUIELI LEI]]/Data5[[#This Row],[NUMĂRUL PERSOANELOR CARE AU PARTICIPAT LA VOT]]</f>
        <v>13.969397828232971</v>
      </c>
      <c r="W2260" s="41">
        <f>Data5[[#This Row],[TOTAL CHELTUIELI EURO]]/Data5[[#This Row],[NUMĂRUL PERSOANELOR CARE AU PARTICIPAT LA VOT]]</f>
        <v>2.8861795888996036</v>
      </c>
      <c r="X2260" s="43">
        <v>4.8400999999999996</v>
      </c>
      <c r="Y2260" s="114" t="s">
        <v>2896</v>
      </c>
      <c r="Z2260" s="44">
        <v>8</v>
      </c>
      <c r="AA2260" s="115" t="s">
        <v>3107</v>
      </c>
      <c r="AB2260" s="44">
        <v>1</v>
      </c>
      <c r="AC2260" s="45"/>
    </row>
    <row r="2261" spans="1:29" x14ac:dyDescent="0.2">
      <c r="A2261" s="37">
        <v>2260</v>
      </c>
      <c r="B2261" s="38" t="s">
        <v>2413</v>
      </c>
      <c r="C2261" s="39" t="s">
        <v>2387</v>
      </c>
      <c r="D2261" s="40">
        <v>44101</v>
      </c>
      <c r="E2261" s="38">
        <v>1</v>
      </c>
      <c r="F2261" s="38"/>
      <c r="G2261" s="38" t="s">
        <v>2</v>
      </c>
      <c r="H2261" s="38" t="s">
        <v>2</v>
      </c>
      <c r="I2261" s="48">
        <v>0</v>
      </c>
      <c r="J2261" s="48">
        <v>53887.7</v>
      </c>
      <c r="K2261" s="48">
        <v>0</v>
      </c>
      <c r="L2261" s="41">
        <f>SUM(Data5[[#This Row],[CHELTUIELI DE PERSONAL LEI]:[CHELTUIELI DE CAPITAL (ACTIVE NEFINANCIARE ) LEI]])</f>
        <v>53887.7</v>
      </c>
      <c r="M2261" s="41">
        <f>Data5[[#This Row],[TOTAL CHELTUIELI LEI]]/Data5[[#This Row],[CURS VALUTAR EURO BNR 22 07 2020]]</f>
        <v>11133.592281151216</v>
      </c>
      <c r="N2261" s="49">
        <v>5666</v>
      </c>
      <c r="O2261" s="54"/>
      <c r="P2261" s="54">
        <v>3238</v>
      </c>
      <c r="Q2261" s="54"/>
      <c r="R2261" s="54">
        <f>Data5[[#This Row],[PERSOANE ÎNSCRISE ÎN LISTELE ELECTORALE (TURUL 1)            ]]+Data5[[#This Row],[PERSOANE ÎNSCRISE ÎN LISTELE ELECTORALE (TURUL AL 2-LEA)]]</f>
        <v>5666</v>
      </c>
      <c r="S2261" s="54">
        <f>Data5[[#This Row],[PERSOANE CARE AU PARTICIPAT LA VOT (TURUL 1)]]+Data5[[#This Row],[PERSOANE CARE AU PARTICIPAT LA VOT  (TURUL AL 2-LEA)]]</f>
        <v>3238</v>
      </c>
      <c r="T2261" s="41">
        <f>Data5[[#This Row],[TOTAL CHELTUIELI LEI]]/Data5[[#This Row],[NUMĂRUL PERSOANELOR ÎNSCRISE ÎN LISTELE ELECTORALE]]</f>
        <v>9.5107130250617722</v>
      </c>
      <c r="U2261" s="41">
        <f>Data5[[#This Row],[TOTAL CHELTUIELI EURO]]/Data5[[#This Row],[NUMĂRUL PERSOANELOR ÎNSCRISE ÎN LISTELE ELECTORALE]]</f>
        <v>1.9649827534682696</v>
      </c>
      <c r="V2261" s="41">
        <f>Data5[[#This Row],[TOTAL CHELTUIELI LEI]]/Data5[[#This Row],[NUMĂRUL PERSOANELOR CARE AU PARTICIPAT LA VOT]]</f>
        <v>16.6422791846819</v>
      </c>
      <c r="W2261" s="41">
        <f>Data5[[#This Row],[TOTAL CHELTUIELI EURO]]/Data5[[#This Row],[NUMĂRUL PERSOANELOR CARE AU PARTICIPAT LA VOT]]</f>
        <v>3.4384163931906162</v>
      </c>
      <c r="X2261" s="43">
        <v>4.8400999999999996</v>
      </c>
      <c r="Y2261" s="114" t="s">
        <v>2887</v>
      </c>
      <c r="Z2261" s="44">
        <v>9</v>
      </c>
      <c r="AA2261" s="115" t="s">
        <v>3107</v>
      </c>
      <c r="AB2261" s="44">
        <v>1</v>
      </c>
      <c r="AC2261" s="45"/>
    </row>
    <row r="2262" spans="1:29" x14ac:dyDescent="0.2">
      <c r="A2262" s="37">
        <v>2261</v>
      </c>
      <c r="B2262" s="38" t="s">
        <v>2413</v>
      </c>
      <c r="C2262" s="39" t="s">
        <v>2462</v>
      </c>
      <c r="D2262" s="40">
        <v>44101</v>
      </c>
      <c r="E2262" s="38">
        <v>1</v>
      </c>
      <c r="F2262" s="38"/>
      <c r="G2262" s="38" t="s">
        <v>2</v>
      </c>
      <c r="H2262" s="38" t="s">
        <v>2</v>
      </c>
      <c r="I2262" s="48">
        <v>3500</v>
      </c>
      <c r="J2262" s="48">
        <v>43971</v>
      </c>
      <c r="K2262" s="48">
        <v>0</v>
      </c>
      <c r="L2262" s="41">
        <f>SUM(Data5[[#This Row],[CHELTUIELI DE PERSONAL LEI]:[CHELTUIELI DE CAPITAL (ACTIVE NEFINANCIARE ) LEI]])</f>
        <v>47471</v>
      </c>
      <c r="M2262" s="41">
        <f>Data5[[#This Row],[TOTAL CHELTUIELI LEI]]/Data5[[#This Row],[CURS VALUTAR EURO BNR 22 07 2020]]</f>
        <v>9807.855209603109</v>
      </c>
      <c r="N2262" s="49">
        <v>1966</v>
      </c>
      <c r="O2262" s="54"/>
      <c r="P2262" s="54">
        <v>1416</v>
      </c>
      <c r="Q2262" s="54"/>
      <c r="R2262" s="54">
        <f>Data5[[#This Row],[PERSOANE ÎNSCRISE ÎN LISTELE ELECTORALE (TURUL 1)            ]]+Data5[[#This Row],[PERSOANE ÎNSCRISE ÎN LISTELE ELECTORALE (TURUL AL 2-LEA)]]</f>
        <v>1966</v>
      </c>
      <c r="S2262" s="54">
        <f>Data5[[#This Row],[PERSOANE CARE AU PARTICIPAT LA VOT (TURUL 1)]]+Data5[[#This Row],[PERSOANE CARE AU PARTICIPAT LA VOT  (TURUL AL 2-LEA)]]</f>
        <v>1416</v>
      </c>
      <c r="T2262" s="41">
        <f>Data5[[#This Row],[TOTAL CHELTUIELI LEI]]/Data5[[#This Row],[NUMĂRUL PERSOANELOR ÎNSCRISE ÎN LISTELE ELECTORALE]]</f>
        <v>24.145981688708037</v>
      </c>
      <c r="U2262" s="41">
        <f>Data5[[#This Row],[TOTAL CHELTUIELI EURO]]/Data5[[#This Row],[NUMĂRUL PERSOANELOR ÎNSCRISE ÎN LISTELE ELECTORALE]]</f>
        <v>4.98873611882152</v>
      </c>
      <c r="V2262" s="41">
        <f>Data5[[#This Row],[TOTAL CHELTUIELI LEI]]/Data5[[#This Row],[NUMĂRUL PERSOANELOR CARE AU PARTICIPAT LA VOT]]</f>
        <v>33.524717514124291</v>
      </c>
      <c r="W2262" s="41">
        <f>Data5[[#This Row],[TOTAL CHELTUIELI EURO]]/Data5[[#This Row],[NUMĂRUL PERSOANELOR CARE AU PARTICIPAT LA VOT]]</f>
        <v>6.9264514192112348</v>
      </c>
      <c r="X2262" s="43">
        <v>4.8400999999999996</v>
      </c>
      <c r="Y2262" s="114" t="s">
        <v>2899</v>
      </c>
      <c r="Z2262" s="44">
        <v>24</v>
      </c>
      <c r="AA2262" s="115" t="s">
        <v>3110</v>
      </c>
      <c r="AB2262" s="44">
        <v>4</v>
      </c>
      <c r="AC2262" s="45"/>
    </row>
    <row r="2263" spans="1:29" x14ac:dyDescent="0.2">
      <c r="A2263" s="37">
        <v>2262</v>
      </c>
      <c r="B2263" s="38" t="s">
        <v>2413</v>
      </c>
      <c r="C2263" s="39" t="s">
        <v>2463</v>
      </c>
      <c r="D2263" s="40">
        <v>44101</v>
      </c>
      <c r="E2263" s="38">
        <v>1</v>
      </c>
      <c r="F2263" s="38"/>
      <c r="G2263" s="38" t="s">
        <v>2</v>
      </c>
      <c r="H2263" s="38" t="s">
        <v>2</v>
      </c>
      <c r="I2263" s="48">
        <v>2700</v>
      </c>
      <c r="J2263" s="48">
        <v>24138</v>
      </c>
      <c r="K2263" s="48">
        <v>0</v>
      </c>
      <c r="L2263" s="41">
        <f>SUM(Data5[[#This Row],[CHELTUIELI DE PERSONAL LEI]:[CHELTUIELI DE CAPITAL (ACTIVE NEFINANCIARE ) LEI]])</f>
        <v>26838</v>
      </c>
      <c r="M2263" s="41">
        <f>Data5[[#This Row],[TOTAL CHELTUIELI LEI]]/Data5[[#This Row],[CURS VALUTAR EURO BNR 22 07 2020]]</f>
        <v>5544.9267577116179</v>
      </c>
      <c r="N2263" s="49">
        <v>3834</v>
      </c>
      <c r="O2263" s="54"/>
      <c r="P2263" s="54">
        <v>2602</v>
      </c>
      <c r="Q2263" s="54"/>
      <c r="R2263" s="54">
        <f>Data5[[#This Row],[PERSOANE ÎNSCRISE ÎN LISTELE ELECTORALE (TURUL 1)            ]]+Data5[[#This Row],[PERSOANE ÎNSCRISE ÎN LISTELE ELECTORALE (TURUL AL 2-LEA)]]</f>
        <v>3834</v>
      </c>
      <c r="S2263" s="54">
        <f>Data5[[#This Row],[PERSOANE CARE AU PARTICIPAT LA VOT (TURUL 1)]]+Data5[[#This Row],[PERSOANE CARE AU PARTICIPAT LA VOT  (TURUL AL 2-LEA)]]</f>
        <v>2602</v>
      </c>
      <c r="T2263" s="41">
        <f>Data5[[#This Row],[TOTAL CHELTUIELI LEI]]/Data5[[#This Row],[NUMĂRUL PERSOANELOR ÎNSCRISE ÎN LISTELE ELECTORALE]]</f>
        <v>7</v>
      </c>
      <c r="U2263" s="41">
        <f>Data5[[#This Row],[TOTAL CHELTUIELI EURO]]/Data5[[#This Row],[NUMĂRUL PERSOANELOR ÎNSCRISE ÎN LISTELE ELECTORALE]]</f>
        <v>1.4462511105142457</v>
      </c>
      <c r="V2263" s="41">
        <f>Data5[[#This Row],[TOTAL CHELTUIELI LEI]]/Data5[[#This Row],[NUMĂRUL PERSOANELOR CARE AU PARTICIPAT LA VOT]]</f>
        <v>10.314373558800922</v>
      </c>
      <c r="W2263" s="41">
        <f>Data5[[#This Row],[TOTAL CHELTUIELI EURO]]/Data5[[#This Row],[NUMĂRUL PERSOANELOR CARE AU PARTICIPAT LA VOT]]</f>
        <v>2.1310248876678011</v>
      </c>
      <c r="X2263" s="43">
        <v>4.8400999999999996</v>
      </c>
      <c r="Y2263" s="114" t="s">
        <v>2886</v>
      </c>
      <c r="Z2263" s="44">
        <v>7</v>
      </c>
      <c r="AA2263" s="115" t="s">
        <v>3107</v>
      </c>
      <c r="AB2263" s="44">
        <v>1</v>
      </c>
      <c r="AC2263" s="45"/>
    </row>
    <row r="2264" spans="1:29" x14ac:dyDescent="0.2">
      <c r="A2264" s="37">
        <v>2263</v>
      </c>
      <c r="B2264" s="38" t="s">
        <v>2413</v>
      </c>
      <c r="C2264" s="39" t="s">
        <v>2464</v>
      </c>
      <c r="D2264" s="40">
        <v>44101</v>
      </c>
      <c r="E2264" s="38">
        <v>1</v>
      </c>
      <c r="F2264" s="38"/>
      <c r="G2264" s="38" t="s">
        <v>2</v>
      </c>
      <c r="H2264" s="38" t="s">
        <v>2</v>
      </c>
      <c r="I2264" s="48">
        <v>2000</v>
      </c>
      <c r="J2264" s="48">
        <v>929.01</v>
      </c>
      <c r="K2264" s="48">
        <v>0</v>
      </c>
      <c r="L2264" s="41">
        <f>SUM(Data5[[#This Row],[CHELTUIELI DE PERSONAL LEI]:[CHELTUIELI DE CAPITAL (ACTIVE NEFINANCIARE ) LEI]])</f>
        <v>2929.01</v>
      </c>
      <c r="M2264" s="41">
        <f>Data5[[#This Row],[TOTAL CHELTUIELI LEI]]/Data5[[#This Row],[CURS VALUTAR EURO BNR 22 07 2020]]</f>
        <v>605.1548521724759</v>
      </c>
      <c r="N2264" s="49">
        <v>4239</v>
      </c>
      <c r="O2264" s="54"/>
      <c r="P2264" s="54">
        <v>2324</v>
      </c>
      <c r="Q2264" s="54"/>
      <c r="R2264" s="54">
        <f>Data5[[#This Row],[PERSOANE ÎNSCRISE ÎN LISTELE ELECTORALE (TURUL 1)            ]]+Data5[[#This Row],[PERSOANE ÎNSCRISE ÎN LISTELE ELECTORALE (TURUL AL 2-LEA)]]</f>
        <v>4239</v>
      </c>
      <c r="S2264" s="54">
        <f>Data5[[#This Row],[PERSOANE CARE AU PARTICIPAT LA VOT (TURUL 1)]]+Data5[[#This Row],[PERSOANE CARE AU PARTICIPAT LA VOT  (TURUL AL 2-LEA)]]</f>
        <v>2324</v>
      </c>
      <c r="T2264" s="41">
        <f>Data5[[#This Row],[TOTAL CHELTUIELI LEI]]/Data5[[#This Row],[NUMĂRUL PERSOANELOR ÎNSCRISE ÎN LISTELE ELECTORALE]]</f>
        <v>0.69096720924746413</v>
      </c>
      <c r="U2264" s="41">
        <f>Data5[[#This Row],[TOTAL CHELTUIELI EURO]]/Data5[[#This Row],[NUMĂRUL PERSOANELOR ÎNSCRISE ÎN LISTELE ELECTORALE]]</f>
        <v>0.1427588705290106</v>
      </c>
      <c r="V2264" s="41">
        <f>Data5[[#This Row],[TOTAL CHELTUIELI LEI]]/Data5[[#This Row],[NUMĂRUL PERSOANELOR CARE AU PARTICIPAT LA VOT]]</f>
        <v>1.260331325301205</v>
      </c>
      <c r="W2264" s="41">
        <f>Data5[[#This Row],[TOTAL CHELTUIELI EURO]]/Data5[[#This Row],[NUMĂRUL PERSOANELOR CARE AU PARTICIPAT LA VOT]]</f>
        <v>0.26039365411896553</v>
      </c>
      <c r="X2264" s="43">
        <v>4.8400999999999996</v>
      </c>
      <c r="Y2264" s="114" t="s">
        <v>2890</v>
      </c>
      <c r="Z2264" s="44">
        <v>0</v>
      </c>
      <c r="AA2264" s="115" t="s">
        <v>3105</v>
      </c>
      <c r="AB2264" s="44">
        <v>0</v>
      </c>
      <c r="AC2264" s="45"/>
    </row>
    <row r="2265" spans="1:29" x14ac:dyDescent="0.2">
      <c r="A2265" s="37">
        <v>2264</v>
      </c>
      <c r="B2265" s="38" t="s">
        <v>2413</v>
      </c>
      <c r="C2265" s="39" t="s">
        <v>2465</v>
      </c>
      <c r="D2265" s="40">
        <v>44101</v>
      </c>
      <c r="E2265" s="38">
        <v>1</v>
      </c>
      <c r="F2265" s="38"/>
      <c r="G2265" s="38" t="s">
        <v>2</v>
      </c>
      <c r="H2265" s="38" t="s">
        <v>2</v>
      </c>
      <c r="I2265" s="48">
        <v>4000</v>
      </c>
      <c r="J2265" s="48">
        <v>12862</v>
      </c>
      <c r="K2265" s="48">
        <v>0</v>
      </c>
      <c r="L2265" s="41">
        <f>SUM(Data5[[#This Row],[CHELTUIELI DE PERSONAL LEI]:[CHELTUIELI DE CAPITAL (ACTIVE NEFINANCIARE ) LEI]])</f>
        <v>16862</v>
      </c>
      <c r="M2265" s="41">
        <f>Data5[[#This Row],[TOTAL CHELTUIELI LEI]]/Data5[[#This Row],[CURS VALUTAR EURO BNR 22 07 2020]]</f>
        <v>3483.8123179273157</v>
      </c>
      <c r="N2265" s="49">
        <v>3872</v>
      </c>
      <c r="O2265" s="54"/>
      <c r="P2265" s="54">
        <v>2254</v>
      </c>
      <c r="Q2265" s="54"/>
      <c r="R2265" s="54">
        <f>Data5[[#This Row],[PERSOANE ÎNSCRISE ÎN LISTELE ELECTORALE (TURUL 1)            ]]+Data5[[#This Row],[PERSOANE ÎNSCRISE ÎN LISTELE ELECTORALE (TURUL AL 2-LEA)]]</f>
        <v>3872</v>
      </c>
      <c r="S2265" s="54">
        <f>Data5[[#This Row],[PERSOANE CARE AU PARTICIPAT LA VOT (TURUL 1)]]+Data5[[#This Row],[PERSOANE CARE AU PARTICIPAT LA VOT  (TURUL AL 2-LEA)]]</f>
        <v>2254</v>
      </c>
      <c r="T2265" s="41">
        <f>Data5[[#This Row],[TOTAL CHELTUIELI LEI]]/Data5[[#This Row],[NUMĂRUL PERSOANELOR ÎNSCRISE ÎN LISTELE ELECTORALE]]</f>
        <v>4.3548553719008263</v>
      </c>
      <c r="U2265" s="41">
        <f>Data5[[#This Row],[TOTAL CHELTUIELI EURO]]/Data5[[#This Row],[NUMĂRUL PERSOANELOR ÎNSCRISE ÎN LISTELE ELECTORALE]]</f>
        <v>0.89974491682007118</v>
      </c>
      <c r="V2265" s="41">
        <f>Data5[[#This Row],[TOTAL CHELTUIELI LEI]]/Data5[[#This Row],[NUMĂRUL PERSOANELOR CARE AU PARTICIPAT LA VOT]]</f>
        <v>7.4809228039041704</v>
      </c>
      <c r="W2265" s="41">
        <f>Data5[[#This Row],[TOTAL CHELTUIELI EURO]]/Data5[[#This Row],[NUMĂRUL PERSOANELOR CARE AU PARTICIPAT LA VOT]]</f>
        <v>1.5456132732596786</v>
      </c>
      <c r="X2265" s="43">
        <v>4.8400999999999996</v>
      </c>
      <c r="Y2265" s="114" t="s">
        <v>2895</v>
      </c>
      <c r="Z2265" s="44">
        <v>4</v>
      </c>
      <c r="AA2265" s="115" t="s">
        <v>3105</v>
      </c>
      <c r="AB2265" s="44">
        <v>0</v>
      </c>
      <c r="AC2265" s="45"/>
    </row>
    <row r="2266" spans="1:29" x14ac:dyDescent="0.2">
      <c r="A2266" s="37">
        <v>2265</v>
      </c>
      <c r="B2266" s="38" t="s">
        <v>2413</v>
      </c>
      <c r="C2266" s="39" t="s">
        <v>2466</v>
      </c>
      <c r="D2266" s="40">
        <v>44101</v>
      </c>
      <c r="E2266" s="38">
        <v>1</v>
      </c>
      <c r="F2266" s="38"/>
      <c r="G2266" s="38" t="s">
        <v>2</v>
      </c>
      <c r="H2266" s="38" t="s">
        <v>2</v>
      </c>
      <c r="I2266" s="48">
        <v>2466</v>
      </c>
      <c r="J2266" s="48">
        <v>12579</v>
      </c>
      <c r="K2266" s="48">
        <v>0</v>
      </c>
      <c r="L2266" s="41">
        <f>SUM(Data5[[#This Row],[CHELTUIELI DE PERSONAL LEI]:[CHELTUIELI DE CAPITAL (ACTIVE NEFINANCIARE ) LEI]])</f>
        <v>15045</v>
      </c>
      <c r="M2266" s="41">
        <f>Data5[[#This Row],[TOTAL CHELTUIELI LEI]]/Data5[[#This Row],[CURS VALUTAR EURO BNR 22 07 2020]]</f>
        <v>3108.4068510981178</v>
      </c>
      <c r="N2266" s="49">
        <v>3128</v>
      </c>
      <c r="O2266" s="54"/>
      <c r="P2266" s="54">
        <v>1864</v>
      </c>
      <c r="Q2266" s="54"/>
      <c r="R2266" s="54">
        <f>Data5[[#This Row],[PERSOANE ÎNSCRISE ÎN LISTELE ELECTORALE (TURUL 1)            ]]+Data5[[#This Row],[PERSOANE ÎNSCRISE ÎN LISTELE ELECTORALE (TURUL AL 2-LEA)]]</f>
        <v>3128</v>
      </c>
      <c r="S2266" s="54">
        <f>Data5[[#This Row],[PERSOANE CARE AU PARTICIPAT LA VOT (TURUL 1)]]+Data5[[#This Row],[PERSOANE CARE AU PARTICIPAT LA VOT  (TURUL AL 2-LEA)]]</f>
        <v>1864</v>
      </c>
      <c r="T2266" s="41">
        <f>Data5[[#This Row],[TOTAL CHELTUIELI LEI]]/Data5[[#This Row],[NUMĂRUL PERSOANELOR ÎNSCRISE ÎN LISTELE ELECTORALE]]</f>
        <v>4.8097826086956523</v>
      </c>
      <c r="U2266" s="41">
        <f>Data5[[#This Row],[TOTAL CHELTUIELI EURO]]/Data5[[#This Row],[NUMĂRUL PERSOANELOR ÎNSCRISE ÎN LISTELE ELECTORALE]]</f>
        <v>0.99373620559402742</v>
      </c>
      <c r="V2266" s="41">
        <f>Data5[[#This Row],[TOTAL CHELTUIELI LEI]]/Data5[[#This Row],[NUMĂRUL PERSOANELOR CARE AU PARTICIPAT LA VOT]]</f>
        <v>8.0713519313304722</v>
      </c>
      <c r="W2266" s="41">
        <f>Data5[[#This Row],[TOTAL CHELTUIELI EURO]]/Data5[[#This Row],[NUMĂRUL PERSOANELOR CARE AU PARTICIPAT LA VOT]]</f>
        <v>1.6676002420054281</v>
      </c>
      <c r="X2266" s="43">
        <v>4.8400999999999996</v>
      </c>
      <c r="Y2266" s="114" t="s">
        <v>2895</v>
      </c>
      <c r="Z2266" s="44">
        <v>4</v>
      </c>
      <c r="AA2266" s="115" t="s">
        <v>3105</v>
      </c>
      <c r="AB2266" s="44">
        <v>0</v>
      </c>
      <c r="AC2266" s="45"/>
    </row>
    <row r="2267" spans="1:29" x14ac:dyDescent="0.2">
      <c r="A2267" s="37">
        <v>2266</v>
      </c>
      <c r="B2267" s="38" t="s">
        <v>2413</v>
      </c>
      <c r="C2267" s="39" t="s">
        <v>2467</v>
      </c>
      <c r="D2267" s="40">
        <v>44101</v>
      </c>
      <c r="E2267" s="38">
        <v>1</v>
      </c>
      <c r="F2267" s="38"/>
      <c r="G2267" s="38" t="s">
        <v>2</v>
      </c>
      <c r="H2267" s="38" t="s">
        <v>2</v>
      </c>
      <c r="I2267" s="48">
        <v>3000</v>
      </c>
      <c r="J2267" s="48">
        <v>4927.54</v>
      </c>
      <c r="K2267" s="48">
        <v>0</v>
      </c>
      <c r="L2267" s="41">
        <f>SUM(Data5[[#This Row],[CHELTUIELI DE PERSONAL LEI]:[CHELTUIELI DE CAPITAL (ACTIVE NEFINANCIARE ) LEI]])</f>
        <v>7927.54</v>
      </c>
      <c r="M2267" s="41">
        <f>Data5[[#This Row],[TOTAL CHELTUIELI LEI]]/Data5[[#This Row],[CURS VALUTAR EURO BNR 22 07 2020]]</f>
        <v>1637.8876469494433</v>
      </c>
      <c r="N2267" s="49">
        <v>1836</v>
      </c>
      <c r="O2267" s="54"/>
      <c r="P2267" s="54">
        <v>1344</v>
      </c>
      <c r="Q2267" s="54"/>
      <c r="R2267" s="54">
        <f>Data5[[#This Row],[PERSOANE ÎNSCRISE ÎN LISTELE ELECTORALE (TURUL 1)            ]]+Data5[[#This Row],[PERSOANE ÎNSCRISE ÎN LISTELE ELECTORALE (TURUL AL 2-LEA)]]</f>
        <v>1836</v>
      </c>
      <c r="S2267" s="54">
        <f>Data5[[#This Row],[PERSOANE CARE AU PARTICIPAT LA VOT (TURUL 1)]]+Data5[[#This Row],[PERSOANE CARE AU PARTICIPAT LA VOT  (TURUL AL 2-LEA)]]</f>
        <v>1344</v>
      </c>
      <c r="T2267" s="41">
        <f>Data5[[#This Row],[TOTAL CHELTUIELI LEI]]/Data5[[#This Row],[NUMĂRUL PERSOANELOR ÎNSCRISE ÎN LISTELE ELECTORALE]]</f>
        <v>4.3178322440087147</v>
      </c>
      <c r="U2267" s="41">
        <f>Data5[[#This Row],[TOTAL CHELTUIELI EURO]]/Data5[[#This Row],[NUMĂRUL PERSOANELOR ÎNSCRISE ÎN LISTELE ELECTORALE]]</f>
        <v>0.89209566827311726</v>
      </c>
      <c r="V2267" s="41">
        <f>Data5[[#This Row],[TOTAL CHELTUIELI LEI]]/Data5[[#This Row],[NUMĂRUL PERSOANELOR CARE AU PARTICIPAT LA VOT]]</f>
        <v>5.898467261904762</v>
      </c>
      <c r="W2267" s="41">
        <f>Data5[[#This Row],[TOTAL CHELTUIELI EURO]]/Data5[[#This Row],[NUMĂRUL PERSOANELOR CARE AU PARTICIPAT LA VOT]]</f>
        <v>1.2186664039802406</v>
      </c>
      <c r="X2267" s="43">
        <v>4.8400999999999996</v>
      </c>
      <c r="Y2267" s="114" t="s">
        <v>2895</v>
      </c>
      <c r="Z2267" s="44">
        <v>4</v>
      </c>
      <c r="AA2267" s="115" t="s">
        <v>3105</v>
      </c>
      <c r="AB2267" s="44">
        <v>0</v>
      </c>
      <c r="AC2267" s="45"/>
    </row>
    <row r="2268" spans="1:29" x14ac:dyDescent="0.2">
      <c r="A2268" s="37">
        <v>2267</v>
      </c>
      <c r="B2268" s="38" t="s">
        <v>2413</v>
      </c>
      <c r="C2268" s="39" t="s">
        <v>2468</v>
      </c>
      <c r="D2268" s="40">
        <v>44101</v>
      </c>
      <c r="E2268" s="38">
        <v>1</v>
      </c>
      <c r="F2268" s="38"/>
      <c r="G2268" s="38" t="s">
        <v>2</v>
      </c>
      <c r="H2268" s="38" t="s">
        <v>2</v>
      </c>
      <c r="I2268" s="48">
        <v>2000</v>
      </c>
      <c r="J2268" s="48">
        <v>6955.59</v>
      </c>
      <c r="K2268" s="48">
        <v>0</v>
      </c>
      <c r="L2268" s="41">
        <f>SUM(Data5[[#This Row],[CHELTUIELI DE PERSONAL LEI]:[CHELTUIELI DE CAPITAL (ACTIVE NEFINANCIARE ) LEI]])</f>
        <v>8955.59</v>
      </c>
      <c r="M2268" s="41">
        <f>Data5[[#This Row],[TOTAL CHELTUIELI LEI]]/Data5[[#This Row],[CURS VALUTAR EURO BNR 22 07 2020]]</f>
        <v>1850.2902832586105</v>
      </c>
      <c r="N2268" s="49">
        <v>1810</v>
      </c>
      <c r="O2268" s="54"/>
      <c r="P2268" s="54">
        <v>1073</v>
      </c>
      <c r="Q2268" s="54"/>
      <c r="R2268" s="54">
        <f>Data5[[#This Row],[PERSOANE ÎNSCRISE ÎN LISTELE ELECTORALE (TURUL 1)            ]]+Data5[[#This Row],[PERSOANE ÎNSCRISE ÎN LISTELE ELECTORALE (TURUL AL 2-LEA)]]</f>
        <v>1810</v>
      </c>
      <c r="S2268" s="54">
        <f>Data5[[#This Row],[PERSOANE CARE AU PARTICIPAT LA VOT (TURUL 1)]]+Data5[[#This Row],[PERSOANE CARE AU PARTICIPAT LA VOT  (TURUL AL 2-LEA)]]</f>
        <v>1073</v>
      </c>
      <c r="T2268" s="41">
        <f>Data5[[#This Row],[TOTAL CHELTUIELI LEI]]/Data5[[#This Row],[NUMĂRUL PERSOANELOR ÎNSCRISE ÎN LISTELE ELECTORALE]]</f>
        <v>4.9478397790055251</v>
      </c>
      <c r="U2268" s="41">
        <f>Data5[[#This Row],[TOTAL CHELTUIELI EURO]]/Data5[[#This Row],[NUMĂRUL PERSOANELOR ÎNSCRISE ÎN LISTELE ELECTORALE]]</f>
        <v>1.0222598250047572</v>
      </c>
      <c r="V2268" s="41">
        <f>Data5[[#This Row],[TOTAL CHELTUIELI LEI]]/Data5[[#This Row],[NUMĂRUL PERSOANELOR CARE AU PARTICIPAT LA VOT]]</f>
        <v>8.346309412861137</v>
      </c>
      <c r="W2268" s="41">
        <f>Data5[[#This Row],[TOTAL CHELTUIELI EURO]]/Data5[[#This Row],[NUMĂRUL PERSOANELOR CARE AU PARTICIPAT LA VOT]]</f>
        <v>1.7244084652922744</v>
      </c>
      <c r="X2268" s="43">
        <v>4.8400999999999996</v>
      </c>
      <c r="Y2268" s="114" t="s">
        <v>2895</v>
      </c>
      <c r="Z2268" s="44">
        <v>4</v>
      </c>
      <c r="AA2268" s="115" t="s">
        <v>3107</v>
      </c>
      <c r="AB2268" s="44">
        <v>1</v>
      </c>
      <c r="AC2268" s="45"/>
    </row>
    <row r="2269" spans="1:29" x14ac:dyDescent="0.2">
      <c r="A2269" s="37">
        <v>2268</v>
      </c>
      <c r="B2269" s="38" t="s">
        <v>2413</v>
      </c>
      <c r="C2269" s="39" t="s">
        <v>2469</v>
      </c>
      <c r="D2269" s="40">
        <v>44101</v>
      </c>
      <c r="E2269" s="38">
        <v>1</v>
      </c>
      <c r="F2269" s="38"/>
      <c r="G2269" s="38" t="s">
        <v>2</v>
      </c>
      <c r="H2269" s="38" t="s">
        <v>2</v>
      </c>
      <c r="I2269" s="48">
        <v>1200</v>
      </c>
      <c r="J2269" s="48">
        <v>2029</v>
      </c>
      <c r="K2269" s="48">
        <v>0</v>
      </c>
      <c r="L2269" s="41">
        <f>SUM(Data5[[#This Row],[CHELTUIELI DE PERSONAL LEI]:[CHELTUIELI DE CAPITAL (ACTIVE NEFINANCIARE ) LEI]])</f>
        <v>3229</v>
      </c>
      <c r="M2269" s="41">
        <f>Data5[[#This Row],[TOTAL CHELTUIELI LEI]]/Data5[[#This Row],[CURS VALUTAR EURO BNR 22 07 2020]]</f>
        <v>667.13497655007131</v>
      </c>
      <c r="N2269" s="49">
        <v>1632</v>
      </c>
      <c r="O2269" s="54"/>
      <c r="P2269" s="54">
        <v>1147</v>
      </c>
      <c r="Q2269" s="54"/>
      <c r="R2269" s="54">
        <f>Data5[[#This Row],[PERSOANE ÎNSCRISE ÎN LISTELE ELECTORALE (TURUL 1)            ]]+Data5[[#This Row],[PERSOANE ÎNSCRISE ÎN LISTELE ELECTORALE (TURUL AL 2-LEA)]]</f>
        <v>1632</v>
      </c>
      <c r="S2269" s="54">
        <f>Data5[[#This Row],[PERSOANE CARE AU PARTICIPAT LA VOT (TURUL 1)]]+Data5[[#This Row],[PERSOANE CARE AU PARTICIPAT LA VOT  (TURUL AL 2-LEA)]]</f>
        <v>1147</v>
      </c>
      <c r="T2269" s="41">
        <f>Data5[[#This Row],[TOTAL CHELTUIELI LEI]]/Data5[[#This Row],[NUMĂRUL PERSOANELOR ÎNSCRISE ÎN LISTELE ELECTORALE]]</f>
        <v>1.9785539215686274</v>
      </c>
      <c r="U2269" s="41">
        <f>Data5[[#This Row],[TOTAL CHELTUIELI EURO]]/Data5[[#This Row],[NUMĂRUL PERSOANELOR ÎNSCRISE ÎN LISTELE ELECTORALE]]</f>
        <v>0.40878368661156328</v>
      </c>
      <c r="V2269" s="41">
        <f>Data5[[#This Row],[TOTAL CHELTUIELI LEI]]/Data5[[#This Row],[NUMĂRUL PERSOANELOR CARE AU PARTICIPAT LA VOT]]</f>
        <v>2.815170008718396</v>
      </c>
      <c r="W2269" s="41">
        <f>Data5[[#This Row],[TOTAL CHELTUIELI EURO]]/Data5[[#This Row],[NUMĂRUL PERSOANELOR CARE AU PARTICIPAT LA VOT]]</f>
        <v>0.58163467877076835</v>
      </c>
      <c r="X2269" s="43">
        <v>4.8400999999999996</v>
      </c>
      <c r="Y2269" s="114" t="s">
        <v>2894</v>
      </c>
      <c r="Z2269" s="44">
        <v>1</v>
      </c>
      <c r="AA2269" s="115" t="s">
        <v>3105</v>
      </c>
      <c r="AB2269" s="44">
        <v>0</v>
      </c>
      <c r="AC2269" s="45"/>
    </row>
    <row r="2270" spans="1:29" x14ac:dyDescent="0.2">
      <c r="A2270" s="37">
        <v>2269</v>
      </c>
      <c r="B2270" s="38" t="s">
        <v>2413</v>
      </c>
      <c r="C2270" s="39" t="s">
        <v>2470</v>
      </c>
      <c r="D2270" s="40">
        <v>44101</v>
      </c>
      <c r="E2270" s="38">
        <v>1</v>
      </c>
      <c r="F2270" s="38"/>
      <c r="G2270" s="38" t="s">
        <v>2</v>
      </c>
      <c r="H2270" s="38" t="s">
        <v>2</v>
      </c>
      <c r="I2270" s="48">
        <v>10800</v>
      </c>
      <c r="J2270" s="48">
        <v>47937.4</v>
      </c>
      <c r="K2270" s="48">
        <v>0</v>
      </c>
      <c r="L2270" s="41">
        <f>SUM(Data5[[#This Row],[CHELTUIELI DE PERSONAL LEI]:[CHELTUIELI DE CAPITAL (ACTIVE NEFINANCIARE ) LEI]])</f>
        <v>58737.4</v>
      </c>
      <c r="M2270" s="41">
        <f>Data5[[#This Row],[TOTAL CHELTUIELI LEI]]/Data5[[#This Row],[CURS VALUTAR EURO BNR 22 07 2020]]</f>
        <v>12135.575711245636</v>
      </c>
      <c r="N2270" s="49">
        <v>6963</v>
      </c>
      <c r="O2270" s="54"/>
      <c r="P2270" s="54">
        <v>3764</v>
      </c>
      <c r="Q2270" s="54"/>
      <c r="R2270" s="54">
        <f>Data5[[#This Row],[PERSOANE ÎNSCRISE ÎN LISTELE ELECTORALE (TURUL 1)            ]]+Data5[[#This Row],[PERSOANE ÎNSCRISE ÎN LISTELE ELECTORALE (TURUL AL 2-LEA)]]</f>
        <v>6963</v>
      </c>
      <c r="S2270" s="54">
        <f>Data5[[#This Row],[PERSOANE CARE AU PARTICIPAT LA VOT (TURUL 1)]]+Data5[[#This Row],[PERSOANE CARE AU PARTICIPAT LA VOT  (TURUL AL 2-LEA)]]</f>
        <v>3764</v>
      </c>
      <c r="T2270" s="41">
        <f>Data5[[#This Row],[TOTAL CHELTUIELI LEI]]/Data5[[#This Row],[NUMĂRUL PERSOANELOR ÎNSCRISE ÎN LISTELE ELECTORALE]]</f>
        <v>8.4356455550768352</v>
      </c>
      <c r="U2270" s="41">
        <f>Data5[[#This Row],[TOTAL CHELTUIELI EURO]]/Data5[[#This Row],[NUMĂRUL PERSOANELOR ÎNSCRISE ÎN LISTELE ELECTORALE]]</f>
        <v>1.7428659645620617</v>
      </c>
      <c r="V2270" s="41">
        <f>Data5[[#This Row],[TOTAL CHELTUIELI LEI]]/Data5[[#This Row],[NUMĂRUL PERSOANELOR CARE AU PARTICIPAT LA VOT]]</f>
        <v>15.605047821466526</v>
      </c>
      <c r="W2270" s="41">
        <f>Data5[[#This Row],[TOTAL CHELTUIELI EURO]]/Data5[[#This Row],[NUMĂRUL PERSOANELOR CARE AU PARTICIPAT LA VOT]]</f>
        <v>3.2241168202034101</v>
      </c>
      <c r="X2270" s="43">
        <v>4.8400999999999996</v>
      </c>
      <c r="Y2270" s="114" t="s">
        <v>2896</v>
      </c>
      <c r="Z2270" s="44">
        <v>8</v>
      </c>
      <c r="AA2270" s="115" t="s">
        <v>3107</v>
      </c>
      <c r="AB2270" s="44">
        <v>1</v>
      </c>
      <c r="AC2270" s="45"/>
    </row>
    <row r="2271" spans="1:29" x14ac:dyDescent="0.2">
      <c r="A2271" s="37">
        <v>2270</v>
      </c>
      <c r="B2271" s="38" t="s">
        <v>2413</v>
      </c>
      <c r="C2271" s="39" t="s">
        <v>2471</v>
      </c>
      <c r="D2271" s="40">
        <v>44101</v>
      </c>
      <c r="E2271" s="38">
        <v>1</v>
      </c>
      <c r="F2271" s="38"/>
      <c r="G2271" s="38" t="s">
        <v>2</v>
      </c>
      <c r="H2271" s="38" t="s">
        <v>2</v>
      </c>
      <c r="I2271" s="48">
        <v>2400</v>
      </c>
      <c r="J2271" s="48">
        <v>10897.57</v>
      </c>
      <c r="K2271" s="48">
        <v>0</v>
      </c>
      <c r="L2271" s="41">
        <f>SUM(Data5[[#This Row],[CHELTUIELI DE PERSONAL LEI]:[CHELTUIELI DE CAPITAL (ACTIVE NEFINANCIARE ) LEI]])</f>
        <v>13297.57</v>
      </c>
      <c r="M2271" s="41">
        <f>Data5[[#This Row],[TOTAL CHELTUIELI LEI]]/Data5[[#This Row],[CURS VALUTAR EURO BNR 22 07 2020]]</f>
        <v>2747.3750542344169</v>
      </c>
      <c r="N2271" s="49">
        <v>4394</v>
      </c>
      <c r="O2271" s="54"/>
      <c r="P2271" s="54">
        <v>2881</v>
      </c>
      <c r="Q2271" s="54"/>
      <c r="R2271" s="54">
        <f>Data5[[#This Row],[PERSOANE ÎNSCRISE ÎN LISTELE ELECTORALE (TURUL 1)            ]]+Data5[[#This Row],[PERSOANE ÎNSCRISE ÎN LISTELE ELECTORALE (TURUL AL 2-LEA)]]</f>
        <v>4394</v>
      </c>
      <c r="S2271" s="54">
        <f>Data5[[#This Row],[PERSOANE CARE AU PARTICIPAT LA VOT (TURUL 1)]]+Data5[[#This Row],[PERSOANE CARE AU PARTICIPAT LA VOT  (TURUL AL 2-LEA)]]</f>
        <v>2881</v>
      </c>
      <c r="T2271" s="41">
        <f>Data5[[#This Row],[TOTAL CHELTUIELI LEI]]/Data5[[#This Row],[NUMĂRUL PERSOANELOR ÎNSCRISE ÎN LISTELE ELECTORALE]]</f>
        <v>3.0263017751479291</v>
      </c>
      <c r="U2271" s="41">
        <f>Data5[[#This Row],[TOTAL CHELTUIELI EURO]]/Data5[[#This Row],[NUMĂRUL PERSOANELOR ÎNSCRISE ÎN LISTELE ELECTORALE]]</f>
        <v>0.6252560432941322</v>
      </c>
      <c r="V2271" s="41">
        <f>Data5[[#This Row],[TOTAL CHELTUIELI LEI]]/Data5[[#This Row],[NUMĂRUL PERSOANELOR CARE AU PARTICIPAT LA VOT]]</f>
        <v>4.6156091634849012</v>
      </c>
      <c r="W2271" s="41">
        <f>Data5[[#This Row],[TOTAL CHELTUIELI EURO]]/Data5[[#This Row],[NUMĂRUL PERSOANELOR CARE AU PARTICIPAT LA VOT]]</f>
        <v>0.95361855405568097</v>
      </c>
      <c r="X2271" s="43">
        <v>4.8400999999999996</v>
      </c>
      <c r="Y2271" s="114" t="s">
        <v>2884</v>
      </c>
      <c r="Z2271" s="44">
        <v>3</v>
      </c>
      <c r="AA2271" s="115" t="s">
        <v>3105</v>
      </c>
      <c r="AB2271" s="44">
        <v>0</v>
      </c>
      <c r="AC2271" s="45"/>
    </row>
    <row r="2272" spans="1:29" x14ac:dyDescent="0.2">
      <c r="A2272" s="37">
        <v>2271</v>
      </c>
      <c r="B2272" s="38" t="s">
        <v>2413</v>
      </c>
      <c r="C2272" s="39" t="s">
        <v>242</v>
      </c>
      <c r="D2272" s="40">
        <v>44101</v>
      </c>
      <c r="E2272" s="38">
        <v>1</v>
      </c>
      <c r="F2272" s="38"/>
      <c r="G2272" s="38" t="s">
        <v>2</v>
      </c>
      <c r="H2272" s="38" t="s">
        <v>2</v>
      </c>
      <c r="I2272" s="48">
        <v>1200</v>
      </c>
      <c r="J2272" s="48">
        <v>4800</v>
      </c>
      <c r="K2272" s="48">
        <v>0</v>
      </c>
      <c r="L2272" s="41">
        <f>SUM(Data5[[#This Row],[CHELTUIELI DE PERSONAL LEI]:[CHELTUIELI DE CAPITAL (ACTIVE NEFINANCIARE ) LEI]])</f>
        <v>6000</v>
      </c>
      <c r="M2272" s="41">
        <f>Data5[[#This Row],[TOTAL CHELTUIELI LEI]]/Data5[[#This Row],[CURS VALUTAR EURO BNR 22 07 2020]]</f>
        <v>1239.6438090122106</v>
      </c>
      <c r="N2272" s="49">
        <v>783</v>
      </c>
      <c r="O2272" s="54"/>
      <c r="P2272" s="54">
        <v>607</v>
      </c>
      <c r="Q2272" s="54"/>
      <c r="R2272" s="54">
        <f>Data5[[#This Row],[PERSOANE ÎNSCRISE ÎN LISTELE ELECTORALE (TURUL 1)            ]]+Data5[[#This Row],[PERSOANE ÎNSCRISE ÎN LISTELE ELECTORALE (TURUL AL 2-LEA)]]</f>
        <v>783</v>
      </c>
      <c r="S2272" s="54">
        <f>Data5[[#This Row],[PERSOANE CARE AU PARTICIPAT LA VOT (TURUL 1)]]+Data5[[#This Row],[PERSOANE CARE AU PARTICIPAT LA VOT  (TURUL AL 2-LEA)]]</f>
        <v>607</v>
      </c>
      <c r="T2272" s="41">
        <f>Data5[[#This Row],[TOTAL CHELTUIELI LEI]]/Data5[[#This Row],[NUMĂRUL PERSOANELOR ÎNSCRISE ÎN LISTELE ELECTORALE]]</f>
        <v>7.6628352490421454</v>
      </c>
      <c r="U2272" s="41">
        <f>Data5[[#This Row],[TOTAL CHELTUIELI EURO]]/Data5[[#This Row],[NUMĂRUL PERSOANELOR ÎNSCRISE ÎN LISTELE ELECTORALE]]</f>
        <v>1.5831977126592727</v>
      </c>
      <c r="V2272" s="41">
        <f>Data5[[#This Row],[TOTAL CHELTUIELI LEI]]/Data5[[#This Row],[NUMĂRUL PERSOANELOR CARE AU PARTICIPAT LA VOT]]</f>
        <v>9.8846787479406917</v>
      </c>
      <c r="W2272" s="41">
        <f>Data5[[#This Row],[TOTAL CHELTUIELI EURO]]/Data5[[#This Row],[NUMĂRUL PERSOANELOR CARE AU PARTICIPAT LA VOT]]</f>
        <v>2.0422468023265412</v>
      </c>
      <c r="X2272" s="43">
        <v>4.8400999999999996</v>
      </c>
      <c r="Y2272" s="114" t="s">
        <v>2886</v>
      </c>
      <c r="Z2272" s="44">
        <v>7</v>
      </c>
      <c r="AA2272" s="115" t="s">
        <v>3107</v>
      </c>
      <c r="AB2272" s="44">
        <v>1</v>
      </c>
      <c r="AC2272" s="45"/>
    </row>
    <row r="2273" spans="1:29" x14ac:dyDescent="0.2">
      <c r="A2273" s="37">
        <v>2272</v>
      </c>
      <c r="B2273" s="38" t="s">
        <v>2413</v>
      </c>
      <c r="C2273" s="39" t="s">
        <v>2472</v>
      </c>
      <c r="D2273" s="40">
        <v>44101</v>
      </c>
      <c r="E2273" s="38">
        <v>1</v>
      </c>
      <c r="F2273" s="38"/>
      <c r="G2273" s="38" t="s">
        <v>2</v>
      </c>
      <c r="H2273" s="38" t="s">
        <v>2</v>
      </c>
      <c r="I2273" s="48">
        <v>720</v>
      </c>
      <c r="J2273" s="48">
        <v>4964.28</v>
      </c>
      <c r="K2273" s="48">
        <v>0</v>
      </c>
      <c r="L2273" s="41">
        <f>SUM(Data5[[#This Row],[CHELTUIELI DE PERSONAL LEI]:[CHELTUIELI DE CAPITAL (ACTIVE NEFINANCIARE ) LEI]])</f>
        <v>5684.28</v>
      </c>
      <c r="M2273" s="41">
        <f>Data5[[#This Row],[TOTAL CHELTUIELI LEI]]/Data5[[#This Row],[CURS VALUTAR EURO BNR 22 07 2020]]</f>
        <v>1174.4137517819879</v>
      </c>
      <c r="N2273" s="49">
        <v>1426</v>
      </c>
      <c r="O2273" s="54"/>
      <c r="P2273" s="54">
        <v>1236</v>
      </c>
      <c r="Q2273" s="54"/>
      <c r="R2273" s="54">
        <f>Data5[[#This Row],[PERSOANE ÎNSCRISE ÎN LISTELE ELECTORALE (TURUL 1)            ]]+Data5[[#This Row],[PERSOANE ÎNSCRISE ÎN LISTELE ELECTORALE (TURUL AL 2-LEA)]]</f>
        <v>1426</v>
      </c>
      <c r="S2273" s="54">
        <f>Data5[[#This Row],[PERSOANE CARE AU PARTICIPAT LA VOT (TURUL 1)]]+Data5[[#This Row],[PERSOANE CARE AU PARTICIPAT LA VOT  (TURUL AL 2-LEA)]]</f>
        <v>1236</v>
      </c>
      <c r="T2273" s="41">
        <f>Data5[[#This Row],[TOTAL CHELTUIELI LEI]]/Data5[[#This Row],[NUMĂRUL PERSOANELOR ÎNSCRISE ÎN LISTELE ELECTORALE]]</f>
        <v>3.9861711079943896</v>
      </c>
      <c r="U2273" s="41">
        <f>Data5[[#This Row],[TOTAL CHELTUIELI EURO]]/Data5[[#This Row],[NUMĂRUL PERSOANELOR ÎNSCRISE ÎN LISTELE ELECTORALE]]</f>
        <v>0.82357205594809813</v>
      </c>
      <c r="V2273" s="41">
        <f>Data5[[#This Row],[TOTAL CHELTUIELI LEI]]/Data5[[#This Row],[NUMĂRUL PERSOANELOR CARE AU PARTICIPAT LA VOT]]</f>
        <v>4.5989320388349508</v>
      </c>
      <c r="W2273" s="41">
        <f>Data5[[#This Row],[TOTAL CHELTUIELI EURO]]/Data5[[#This Row],[NUMĂRUL PERSOANELOR CARE AU PARTICIPAT LA VOT]]</f>
        <v>0.95017293833494165</v>
      </c>
      <c r="X2273" s="43">
        <v>4.8400999999999996</v>
      </c>
      <c r="Y2273" s="114" t="s">
        <v>2884</v>
      </c>
      <c r="Z2273" s="44">
        <v>3</v>
      </c>
      <c r="AA2273" s="115" t="s">
        <v>3105</v>
      </c>
      <c r="AB2273" s="44">
        <v>0</v>
      </c>
      <c r="AC2273" s="45"/>
    </row>
    <row r="2274" spans="1:29" x14ac:dyDescent="0.2">
      <c r="A2274" s="37">
        <v>2273</v>
      </c>
      <c r="B2274" s="38" t="s">
        <v>2413</v>
      </c>
      <c r="C2274" s="39" t="s">
        <v>2473</v>
      </c>
      <c r="D2274" s="40">
        <v>44101</v>
      </c>
      <c r="E2274" s="38">
        <v>1</v>
      </c>
      <c r="F2274" s="38"/>
      <c r="G2274" s="38" t="s">
        <v>2</v>
      </c>
      <c r="H2274" s="38" t="s">
        <v>2</v>
      </c>
      <c r="I2274" s="48">
        <v>3000</v>
      </c>
      <c r="J2274" s="48">
        <v>2580</v>
      </c>
      <c r="K2274" s="48">
        <v>0</v>
      </c>
      <c r="L2274" s="41">
        <f>SUM(Data5[[#This Row],[CHELTUIELI DE PERSONAL LEI]:[CHELTUIELI DE CAPITAL (ACTIVE NEFINANCIARE ) LEI]])</f>
        <v>5580</v>
      </c>
      <c r="M2274" s="41">
        <f>Data5[[#This Row],[TOTAL CHELTUIELI LEI]]/Data5[[#This Row],[CURS VALUTAR EURO BNR 22 07 2020]]</f>
        <v>1152.8687423813558</v>
      </c>
      <c r="N2274" s="49">
        <v>4057</v>
      </c>
      <c r="O2274" s="54"/>
      <c r="P2274" s="54">
        <v>2439</v>
      </c>
      <c r="Q2274" s="54"/>
      <c r="R2274" s="54">
        <f>Data5[[#This Row],[PERSOANE ÎNSCRISE ÎN LISTELE ELECTORALE (TURUL 1)            ]]+Data5[[#This Row],[PERSOANE ÎNSCRISE ÎN LISTELE ELECTORALE (TURUL AL 2-LEA)]]</f>
        <v>4057</v>
      </c>
      <c r="S2274" s="54">
        <f>Data5[[#This Row],[PERSOANE CARE AU PARTICIPAT LA VOT (TURUL 1)]]+Data5[[#This Row],[PERSOANE CARE AU PARTICIPAT LA VOT  (TURUL AL 2-LEA)]]</f>
        <v>2439</v>
      </c>
      <c r="T2274" s="41">
        <f>Data5[[#This Row],[TOTAL CHELTUIELI LEI]]/Data5[[#This Row],[NUMĂRUL PERSOANELOR ÎNSCRISE ÎN LISTELE ELECTORALE]]</f>
        <v>1.3754005422726152</v>
      </c>
      <c r="U2274" s="41">
        <f>Data5[[#This Row],[TOTAL CHELTUIELI EURO]]/Data5[[#This Row],[NUMĂRUL PERSOANELOR ÎNSCRISE ÎN LISTELE ELECTORALE]]</f>
        <v>0.28416779452338076</v>
      </c>
      <c r="V2274" s="41">
        <f>Data5[[#This Row],[TOTAL CHELTUIELI LEI]]/Data5[[#This Row],[NUMĂRUL PERSOANELOR CARE AU PARTICIPAT LA VOT]]</f>
        <v>2.2878228782287824</v>
      </c>
      <c r="W2274" s="41">
        <f>Data5[[#This Row],[TOTAL CHELTUIELI EURO]]/Data5[[#This Row],[NUMĂRUL PERSOANELOR CARE AU PARTICIPAT LA VOT]]</f>
        <v>0.47268091118546773</v>
      </c>
      <c r="X2274" s="43">
        <v>4.8400999999999996</v>
      </c>
      <c r="Y2274" s="114" t="s">
        <v>2894</v>
      </c>
      <c r="Z2274" s="44">
        <v>1</v>
      </c>
      <c r="AA2274" s="115" t="s">
        <v>3105</v>
      </c>
      <c r="AB2274" s="44">
        <v>0</v>
      </c>
      <c r="AC2274" s="45"/>
    </row>
    <row r="2275" spans="1:29" x14ac:dyDescent="0.2">
      <c r="A2275" s="37">
        <v>2274</v>
      </c>
      <c r="B2275" s="38" t="s">
        <v>2413</v>
      </c>
      <c r="C2275" s="39" t="s">
        <v>1269</v>
      </c>
      <c r="D2275" s="40">
        <v>44101</v>
      </c>
      <c r="E2275" s="38">
        <v>1</v>
      </c>
      <c r="F2275" s="38"/>
      <c r="G2275" s="38" t="s">
        <v>2</v>
      </c>
      <c r="H2275" s="38" t="s">
        <v>2</v>
      </c>
      <c r="I2275" s="48">
        <v>0</v>
      </c>
      <c r="J2275" s="48">
        <v>4946.57</v>
      </c>
      <c r="K2275" s="48">
        <v>0</v>
      </c>
      <c r="L2275" s="41">
        <f>SUM(Data5[[#This Row],[CHELTUIELI DE PERSONAL LEI]:[CHELTUIELI DE CAPITAL (ACTIVE NEFINANCIARE ) LEI]])</f>
        <v>4946.57</v>
      </c>
      <c r="M2275" s="41">
        <f>Data5[[#This Row],[TOTAL CHELTUIELI LEI]]/Data5[[#This Row],[CURS VALUTAR EURO BNR 22 07 2020]]</f>
        <v>1021.9974793909217</v>
      </c>
      <c r="N2275" s="49">
        <v>4648</v>
      </c>
      <c r="O2275" s="54"/>
      <c r="P2275" s="54">
        <v>2630</v>
      </c>
      <c r="Q2275" s="54"/>
      <c r="R2275" s="54">
        <f>Data5[[#This Row],[PERSOANE ÎNSCRISE ÎN LISTELE ELECTORALE (TURUL 1)            ]]+Data5[[#This Row],[PERSOANE ÎNSCRISE ÎN LISTELE ELECTORALE (TURUL AL 2-LEA)]]</f>
        <v>4648</v>
      </c>
      <c r="S2275" s="54">
        <f>Data5[[#This Row],[PERSOANE CARE AU PARTICIPAT LA VOT (TURUL 1)]]+Data5[[#This Row],[PERSOANE CARE AU PARTICIPAT LA VOT  (TURUL AL 2-LEA)]]</f>
        <v>2630</v>
      </c>
      <c r="T2275" s="41">
        <f>Data5[[#This Row],[TOTAL CHELTUIELI LEI]]/Data5[[#This Row],[NUMĂRUL PERSOANELOR ÎNSCRISE ÎN LISTELE ELECTORALE]]</f>
        <v>1.0642362306368329</v>
      </c>
      <c r="U2275" s="41">
        <f>Data5[[#This Row],[TOTAL CHELTUIELI EURO]]/Data5[[#This Row],[NUMĂRUL PERSOANELOR ÎNSCRISE ÎN LISTELE ELECTORALE]]</f>
        <v>0.21987897577257354</v>
      </c>
      <c r="V2275" s="41">
        <f>Data5[[#This Row],[TOTAL CHELTUIELI LEI]]/Data5[[#This Row],[NUMĂRUL PERSOANELOR CARE AU PARTICIPAT LA VOT]]</f>
        <v>1.8808250950570342</v>
      </c>
      <c r="W2275" s="41">
        <f>Data5[[#This Row],[TOTAL CHELTUIELI EURO]]/Data5[[#This Row],[NUMĂRUL PERSOANELOR CARE AU PARTICIPAT LA VOT]]</f>
        <v>0.38859219748704249</v>
      </c>
      <c r="X2275" s="43">
        <v>4.8400999999999996</v>
      </c>
      <c r="Y2275" s="114" t="s">
        <v>2894</v>
      </c>
      <c r="Z2275" s="44">
        <v>1</v>
      </c>
      <c r="AA2275" s="115" t="s">
        <v>3105</v>
      </c>
      <c r="AB2275" s="44">
        <v>0</v>
      </c>
      <c r="AC2275" s="45"/>
    </row>
    <row r="2276" spans="1:29" x14ac:dyDescent="0.2">
      <c r="A2276" s="37">
        <v>2275</v>
      </c>
      <c r="B2276" s="38" t="s">
        <v>2413</v>
      </c>
      <c r="C2276" s="39" t="s">
        <v>2474</v>
      </c>
      <c r="D2276" s="40">
        <v>44101</v>
      </c>
      <c r="E2276" s="38">
        <v>1</v>
      </c>
      <c r="F2276" s="38"/>
      <c r="G2276" s="38" t="s">
        <v>2</v>
      </c>
      <c r="H2276" s="38" t="s">
        <v>2</v>
      </c>
      <c r="I2276" s="48">
        <v>2100</v>
      </c>
      <c r="J2276" s="48">
        <v>400</v>
      </c>
      <c r="K2276" s="48">
        <v>0</v>
      </c>
      <c r="L2276" s="41">
        <f>SUM(Data5[[#This Row],[CHELTUIELI DE PERSONAL LEI]:[CHELTUIELI DE CAPITAL (ACTIVE NEFINANCIARE ) LEI]])</f>
        <v>2500</v>
      </c>
      <c r="M2276" s="41">
        <f>Data5[[#This Row],[TOTAL CHELTUIELI LEI]]/Data5[[#This Row],[CURS VALUTAR EURO BNR 22 07 2020]]</f>
        <v>516.5182537550877</v>
      </c>
      <c r="N2276" s="49">
        <v>1022</v>
      </c>
      <c r="O2276" s="54"/>
      <c r="P2276" s="54">
        <v>721</v>
      </c>
      <c r="Q2276" s="54"/>
      <c r="R2276" s="54">
        <f>Data5[[#This Row],[PERSOANE ÎNSCRISE ÎN LISTELE ELECTORALE (TURUL 1)            ]]+Data5[[#This Row],[PERSOANE ÎNSCRISE ÎN LISTELE ELECTORALE (TURUL AL 2-LEA)]]</f>
        <v>1022</v>
      </c>
      <c r="S2276" s="54">
        <f>Data5[[#This Row],[PERSOANE CARE AU PARTICIPAT LA VOT (TURUL 1)]]+Data5[[#This Row],[PERSOANE CARE AU PARTICIPAT LA VOT  (TURUL AL 2-LEA)]]</f>
        <v>721</v>
      </c>
      <c r="T2276" s="41">
        <f>Data5[[#This Row],[TOTAL CHELTUIELI LEI]]/Data5[[#This Row],[NUMĂRUL PERSOANELOR ÎNSCRISE ÎN LISTELE ELECTORALE]]</f>
        <v>2.4461839530332683</v>
      </c>
      <c r="U2276" s="41">
        <f>Data5[[#This Row],[TOTAL CHELTUIELI EURO]]/Data5[[#This Row],[NUMĂRUL PERSOANELOR ÎNSCRISE ÎN LISTELE ELECTORALE]]</f>
        <v>0.50539946551378445</v>
      </c>
      <c r="V2276" s="41">
        <f>Data5[[#This Row],[TOTAL CHELTUIELI LEI]]/Data5[[#This Row],[NUMĂRUL PERSOANELOR CARE AU PARTICIPAT LA VOT]]</f>
        <v>3.467406380027739</v>
      </c>
      <c r="W2276" s="41">
        <f>Data5[[#This Row],[TOTAL CHELTUIELI EURO]]/Data5[[#This Row],[NUMĂRUL PERSOANELOR CARE AU PARTICIPAT LA VOT]]</f>
        <v>0.71639147538847114</v>
      </c>
      <c r="X2276" s="43">
        <v>4.8400999999999996</v>
      </c>
      <c r="Y2276" s="114" t="s">
        <v>2891</v>
      </c>
      <c r="Z2276" s="44">
        <v>2</v>
      </c>
      <c r="AA2276" s="115" t="s">
        <v>3105</v>
      </c>
      <c r="AB2276" s="44">
        <v>0</v>
      </c>
      <c r="AC2276" s="45"/>
    </row>
    <row r="2277" spans="1:29" x14ac:dyDescent="0.2">
      <c r="A2277" s="37">
        <v>2276</v>
      </c>
      <c r="B2277" s="38" t="s">
        <v>2413</v>
      </c>
      <c r="C2277" s="39" t="s">
        <v>2475</v>
      </c>
      <c r="D2277" s="40">
        <v>44101</v>
      </c>
      <c r="E2277" s="38">
        <v>1</v>
      </c>
      <c r="F2277" s="38"/>
      <c r="G2277" s="38" t="s">
        <v>2</v>
      </c>
      <c r="H2277" s="38" t="s">
        <v>2</v>
      </c>
      <c r="I2277" s="48">
        <v>1800</v>
      </c>
      <c r="J2277" s="48">
        <v>3103</v>
      </c>
      <c r="K2277" s="48">
        <v>0</v>
      </c>
      <c r="L2277" s="41">
        <f>SUM(Data5[[#This Row],[CHELTUIELI DE PERSONAL LEI]:[CHELTUIELI DE CAPITAL (ACTIVE NEFINANCIARE ) LEI]])</f>
        <v>4903</v>
      </c>
      <c r="M2277" s="41">
        <f>Data5[[#This Row],[TOTAL CHELTUIELI LEI]]/Data5[[#This Row],[CURS VALUTAR EURO BNR 22 07 2020]]</f>
        <v>1012.9955992644781</v>
      </c>
      <c r="N2277" s="49">
        <v>3916</v>
      </c>
      <c r="O2277" s="54"/>
      <c r="P2277" s="54">
        <v>2053</v>
      </c>
      <c r="Q2277" s="54"/>
      <c r="R2277" s="54">
        <f>Data5[[#This Row],[PERSOANE ÎNSCRISE ÎN LISTELE ELECTORALE (TURUL 1)            ]]+Data5[[#This Row],[PERSOANE ÎNSCRISE ÎN LISTELE ELECTORALE (TURUL AL 2-LEA)]]</f>
        <v>3916</v>
      </c>
      <c r="S2277" s="54">
        <f>Data5[[#This Row],[PERSOANE CARE AU PARTICIPAT LA VOT (TURUL 1)]]+Data5[[#This Row],[PERSOANE CARE AU PARTICIPAT LA VOT  (TURUL AL 2-LEA)]]</f>
        <v>2053</v>
      </c>
      <c r="T2277" s="41">
        <f>Data5[[#This Row],[TOTAL CHELTUIELI LEI]]/Data5[[#This Row],[NUMĂRUL PERSOANELOR ÎNSCRISE ÎN LISTELE ELECTORALE]]</f>
        <v>1.2520429009193055</v>
      </c>
      <c r="U2277" s="41">
        <f>Data5[[#This Row],[TOTAL CHELTUIELI EURO]]/Data5[[#This Row],[NUMĂRUL PERSOANELOR ÎNSCRISE ÎN LISTELE ELECTORALE]]</f>
        <v>0.25868120512371756</v>
      </c>
      <c r="V2277" s="41">
        <f>Data5[[#This Row],[TOTAL CHELTUIELI LEI]]/Data5[[#This Row],[NUMĂRUL PERSOANELOR CARE AU PARTICIPAT LA VOT]]</f>
        <v>2.3882123721383341</v>
      </c>
      <c r="W2277" s="41">
        <f>Data5[[#This Row],[TOTAL CHELTUIELI EURO]]/Data5[[#This Row],[NUMĂRUL PERSOANELOR CARE AU PARTICIPAT LA VOT]]</f>
        <v>0.49342211362127525</v>
      </c>
      <c r="X2277" s="43">
        <v>4.8400999999999996</v>
      </c>
      <c r="Y2277" s="114" t="s">
        <v>2894</v>
      </c>
      <c r="Z2277" s="44">
        <v>1</v>
      </c>
      <c r="AA2277" s="115" t="s">
        <v>3105</v>
      </c>
      <c r="AB2277" s="44">
        <v>0</v>
      </c>
      <c r="AC2277" s="45"/>
    </row>
    <row r="2278" spans="1:29" x14ac:dyDescent="0.2">
      <c r="A2278" s="37">
        <v>2277</v>
      </c>
      <c r="B2278" s="38" t="s">
        <v>2413</v>
      </c>
      <c r="C2278" s="39" t="s">
        <v>2476</v>
      </c>
      <c r="D2278" s="40">
        <v>44101</v>
      </c>
      <c r="E2278" s="38">
        <v>1</v>
      </c>
      <c r="F2278" s="38"/>
      <c r="G2278" s="38" t="s">
        <v>2</v>
      </c>
      <c r="H2278" s="38" t="s">
        <v>2</v>
      </c>
      <c r="I2278" s="48">
        <v>2400</v>
      </c>
      <c r="J2278" s="48">
        <v>594.19000000000005</v>
      </c>
      <c r="K2278" s="48">
        <v>0</v>
      </c>
      <c r="L2278" s="41">
        <f>SUM(Data5[[#This Row],[CHELTUIELI DE PERSONAL LEI]:[CHELTUIELI DE CAPITAL (ACTIVE NEFINANCIARE ) LEI]])</f>
        <v>2994.19</v>
      </c>
      <c r="M2278" s="41">
        <f>Data5[[#This Row],[TOTAL CHELTUIELI LEI]]/Data5[[#This Row],[CURS VALUTAR EURO BNR 22 07 2020]]</f>
        <v>618.62151608437853</v>
      </c>
      <c r="N2278" s="49">
        <v>2390</v>
      </c>
      <c r="O2278" s="54"/>
      <c r="P2278" s="54">
        <v>1346</v>
      </c>
      <c r="Q2278" s="54"/>
      <c r="R2278" s="54">
        <f>Data5[[#This Row],[PERSOANE ÎNSCRISE ÎN LISTELE ELECTORALE (TURUL 1)            ]]+Data5[[#This Row],[PERSOANE ÎNSCRISE ÎN LISTELE ELECTORALE (TURUL AL 2-LEA)]]</f>
        <v>2390</v>
      </c>
      <c r="S2278" s="54">
        <f>Data5[[#This Row],[PERSOANE CARE AU PARTICIPAT LA VOT (TURUL 1)]]+Data5[[#This Row],[PERSOANE CARE AU PARTICIPAT LA VOT  (TURUL AL 2-LEA)]]</f>
        <v>1346</v>
      </c>
      <c r="T2278" s="41">
        <f>Data5[[#This Row],[TOTAL CHELTUIELI LEI]]/Data5[[#This Row],[NUMĂRUL PERSOANELOR ÎNSCRISE ÎN LISTELE ELECTORALE]]</f>
        <v>1.2527991631799162</v>
      </c>
      <c r="U2278" s="41">
        <f>Data5[[#This Row],[TOTAL CHELTUIELI EURO]]/Data5[[#This Row],[NUMĂRUL PERSOANELOR ÎNSCRISE ÎN LISTELE ELECTORALE]]</f>
        <v>0.25883745442861028</v>
      </c>
      <c r="V2278" s="41">
        <f>Data5[[#This Row],[TOTAL CHELTUIELI LEI]]/Data5[[#This Row],[NUMĂRUL PERSOANELOR CARE AU PARTICIPAT LA VOT]]</f>
        <v>2.2245096582466566</v>
      </c>
      <c r="W2278" s="41">
        <f>Data5[[#This Row],[TOTAL CHELTUIELI EURO]]/Data5[[#This Row],[NUMĂRUL PERSOANELOR CARE AU PARTICIPAT LA VOT]]</f>
        <v>0.45959993765555612</v>
      </c>
      <c r="X2278" s="43">
        <v>4.8400999999999996</v>
      </c>
      <c r="Y2278" s="114" t="s">
        <v>2894</v>
      </c>
      <c r="Z2278" s="44">
        <v>1</v>
      </c>
      <c r="AA2278" s="115" t="s">
        <v>3105</v>
      </c>
      <c r="AB2278" s="44">
        <v>0</v>
      </c>
      <c r="AC2278" s="45"/>
    </row>
    <row r="2279" spans="1:29" x14ac:dyDescent="0.2">
      <c r="A2279" s="37">
        <v>2278</v>
      </c>
      <c r="B2279" s="38" t="s">
        <v>2413</v>
      </c>
      <c r="C2279" s="39" t="s">
        <v>2477</v>
      </c>
      <c r="D2279" s="40">
        <v>44101</v>
      </c>
      <c r="E2279" s="38">
        <v>1</v>
      </c>
      <c r="F2279" s="38"/>
      <c r="G2279" s="38" t="s">
        <v>2</v>
      </c>
      <c r="H2279" s="38" t="s">
        <v>2</v>
      </c>
      <c r="I2279" s="48">
        <v>3000</v>
      </c>
      <c r="J2279" s="48">
        <v>11214</v>
      </c>
      <c r="K2279" s="48">
        <v>0</v>
      </c>
      <c r="L2279" s="41">
        <f>SUM(Data5[[#This Row],[CHELTUIELI DE PERSONAL LEI]:[CHELTUIELI DE CAPITAL (ACTIVE NEFINANCIARE ) LEI]])</f>
        <v>14214</v>
      </c>
      <c r="M2279" s="41">
        <f>Data5[[#This Row],[TOTAL CHELTUIELI LEI]]/Data5[[#This Row],[CURS VALUTAR EURO BNR 22 07 2020]]</f>
        <v>2936.7161835499269</v>
      </c>
      <c r="N2279" s="49">
        <v>2617</v>
      </c>
      <c r="O2279" s="54"/>
      <c r="P2279" s="54">
        <v>1906</v>
      </c>
      <c r="Q2279" s="54"/>
      <c r="R2279" s="54">
        <f>Data5[[#This Row],[PERSOANE ÎNSCRISE ÎN LISTELE ELECTORALE (TURUL 1)            ]]+Data5[[#This Row],[PERSOANE ÎNSCRISE ÎN LISTELE ELECTORALE (TURUL AL 2-LEA)]]</f>
        <v>2617</v>
      </c>
      <c r="S2279" s="54">
        <f>Data5[[#This Row],[PERSOANE CARE AU PARTICIPAT LA VOT (TURUL 1)]]+Data5[[#This Row],[PERSOANE CARE AU PARTICIPAT LA VOT  (TURUL AL 2-LEA)]]</f>
        <v>1906</v>
      </c>
      <c r="T2279" s="41">
        <f>Data5[[#This Row],[TOTAL CHELTUIELI LEI]]/Data5[[#This Row],[NUMĂRUL PERSOANELOR ÎNSCRISE ÎN LISTELE ELECTORALE]]</f>
        <v>5.431410011463508</v>
      </c>
      <c r="U2279" s="41">
        <f>Data5[[#This Row],[TOTAL CHELTUIELI EURO]]/Data5[[#This Row],[NUMĂRUL PERSOANELOR ÎNSCRISE ÎN LISTELE ELECTORALE]]</f>
        <v>1.1221689658196128</v>
      </c>
      <c r="V2279" s="41">
        <f>Data5[[#This Row],[TOTAL CHELTUIELI LEI]]/Data5[[#This Row],[NUMĂRUL PERSOANELOR CARE AU PARTICIPAT LA VOT]]</f>
        <v>7.4575026232948582</v>
      </c>
      <c r="W2279" s="41">
        <f>Data5[[#This Row],[TOTAL CHELTUIELI EURO]]/Data5[[#This Row],[NUMĂRUL PERSOANELOR CARE AU PARTICIPAT LA VOT]]</f>
        <v>1.5407744929432985</v>
      </c>
      <c r="X2279" s="43">
        <v>4.8400999999999996</v>
      </c>
      <c r="Y2279" s="114" t="s">
        <v>2892</v>
      </c>
      <c r="Z2279" s="44">
        <v>5</v>
      </c>
      <c r="AA2279" s="115" t="s">
        <v>3107</v>
      </c>
      <c r="AB2279" s="44">
        <v>1</v>
      </c>
      <c r="AC2279" s="45"/>
    </row>
    <row r="2280" spans="1:29" x14ac:dyDescent="0.2">
      <c r="A2280" s="37">
        <v>2279</v>
      </c>
      <c r="B2280" s="38" t="s">
        <v>2413</v>
      </c>
      <c r="C2280" s="39" t="s">
        <v>2478</v>
      </c>
      <c r="D2280" s="40">
        <v>44101</v>
      </c>
      <c r="E2280" s="38">
        <v>1</v>
      </c>
      <c r="F2280" s="38"/>
      <c r="G2280" s="38" t="s">
        <v>2</v>
      </c>
      <c r="H2280" s="38" t="s">
        <v>2</v>
      </c>
      <c r="I2280" s="48">
        <v>1800</v>
      </c>
      <c r="J2280" s="48">
        <v>23982</v>
      </c>
      <c r="K2280" s="48">
        <v>0</v>
      </c>
      <c r="L2280" s="41">
        <f>SUM(Data5[[#This Row],[CHELTUIELI DE PERSONAL LEI]:[CHELTUIELI DE CAPITAL (ACTIVE NEFINANCIARE ) LEI]])</f>
        <v>25782</v>
      </c>
      <c r="M2280" s="41">
        <f>Data5[[#This Row],[TOTAL CHELTUIELI LEI]]/Data5[[#This Row],[CURS VALUTAR EURO BNR 22 07 2020]]</f>
        <v>5326.7494473254692</v>
      </c>
      <c r="N2280" s="49">
        <v>2917</v>
      </c>
      <c r="O2280" s="54"/>
      <c r="P2280" s="54">
        <v>1641</v>
      </c>
      <c r="Q2280" s="54"/>
      <c r="R2280" s="54">
        <f>Data5[[#This Row],[PERSOANE ÎNSCRISE ÎN LISTELE ELECTORALE (TURUL 1)            ]]+Data5[[#This Row],[PERSOANE ÎNSCRISE ÎN LISTELE ELECTORALE (TURUL AL 2-LEA)]]</f>
        <v>2917</v>
      </c>
      <c r="S2280" s="54">
        <f>Data5[[#This Row],[PERSOANE CARE AU PARTICIPAT LA VOT (TURUL 1)]]+Data5[[#This Row],[PERSOANE CARE AU PARTICIPAT LA VOT  (TURUL AL 2-LEA)]]</f>
        <v>1641</v>
      </c>
      <c r="T2280" s="41">
        <f>Data5[[#This Row],[TOTAL CHELTUIELI LEI]]/Data5[[#This Row],[NUMĂRUL PERSOANELOR ÎNSCRISE ÎN LISTELE ELECTORALE]]</f>
        <v>8.8385327391155304</v>
      </c>
      <c r="U2280" s="41">
        <f>Data5[[#This Row],[TOTAL CHELTUIELI EURO]]/Data5[[#This Row],[NUMĂRUL PERSOANELOR ÎNSCRISE ÎN LISTELE ELECTORALE]]</f>
        <v>1.8261053984660505</v>
      </c>
      <c r="V2280" s="41">
        <f>Data5[[#This Row],[TOTAL CHELTUIELI LEI]]/Data5[[#This Row],[NUMĂRUL PERSOANELOR CARE AU PARTICIPAT LA VOT]]</f>
        <v>15.711151736745887</v>
      </c>
      <c r="W2280" s="41">
        <f>Data5[[#This Row],[TOTAL CHELTUIELI EURO]]/Data5[[#This Row],[NUMĂRUL PERSOANELOR CARE AU PARTICIPAT LA VOT]]</f>
        <v>3.24603866381808</v>
      </c>
      <c r="X2280" s="43">
        <v>4.8400999999999996</v>
      </c>
      <c r="Y2280" s="114" t="s">
        <v>2896</v>
      </c>
      <c r="Z2280" s="44">
        <v>8</v>
      </c>
      <c r="AA2280" s="115" t="s">
        <v>3107</v>
      </c>
      <c r="AB2280" s="44">
        <v>1</v>
      </c>
      <c r="AC2280" s="45"/>
    </row>
    <row r="2281" spans="1:29" x14ac:dyDescent="0.2">
      <c r="A2281" s="37">
        <v>2280</v>
      </c>
      <c r="B2281" s="38" t="s">
        <v>2413</v>
      </c>
      <c r="C2281" s="39" t="s">
        <v>2479</v>
      </c>
      <c r="D2281" s="40">
        <v>44101</v>
      </c>
      <c r="E2281" s="38">
        <v>1</v>
      </c>
      <c r="F2281" s="38"/>
      <c r="G2281" s="38" t="s">
        <v>2</v>
      </c>
      <c r="H2281" s="38" t="s">
        <v>2</v>
      </c>
      <c r="I2281" s="48">
        <v>600</v>
      </c>
      <c r="J2281" s="48">
        <v>3132</v>
      </c>
      <c r="K2281" s="48">
        <v>0</v>
      </c>
      <c r="L2281" s="41">
        <f>SUM(Data5[[#This Row],[CHELTUIELI DE PERSONAL LEI]:[CHELTUIELI DE CAPITAL (ACTIVE NEFINANCIARE ) LEI]])</f>
        <v>3732</v>
      </c>
      <c r="M2281" s="41">
        <f>Data5[[#This Row],[TOTAL CHELTUIELI LEI]]/Data5[[#This Row],[CURS VALUTAR EURO BNR 22 07 2020]]</f>
        <v>771.05844920559502</v>
      </c>
      <c r="N2281" s="49">
        <v>1895</v>
      </c>
      <c r="O2281" s="54"/>
      <c r="P2281" s="54">
        <v>1125</v>
      </c>
      <c r="Q2281" s="54"/>
      <c r="R2281" s="54">
        <f>Data5[[#This Row],[PERSOANE ÎNSCRISE ÎN LISTELE ELECTORALE (TURUL 1)            ]]+Data5[[#This Row],[PERSOANE ÎNSCRISE ÎN LISTELE ELECTORALE (TURUL AL 2-LEA)]]</f>
        <v>1895</v>
      </c>
      <c r="S2281" s="54">
        <f>Data5[[#This Row],[PERSOANE CARE AU PARTICIPAT LA VOT (TURUL 1)]]+Data5[[#This Row],[PERSOANE CARE AU PARTICIPAT LA VOT  (TURUL AL 2-LEA)]]</f>
        <v>1125</v>
      </c>
      <c r="T2281" s="41">
        <f>Data5[[#This Row],[TOTAL CHELTUIELI LEI]]/Data5[[#This Row],[NUMĂRUL PERSOANELOR ÎNSCRISE ÎN LISTELE ELECTORALE]]</f>
        <v>1.9693931398416886</v>
      </c>
      <c r="U2281" s="41">
        <f>Data5[[#This Row],[TOTAL CHELTUIELI EURO]]/Data5[[#This Row],[NUMĂRUL PERSOANELOR ÎNSCRISE ÎN LISTELE ELECTORALE]]</f>
        <v>0.40689100221931135</v>
      </c>
      <c r="V2281" s="41">
        <f>Data5[[#This Row],[TOTAL CHELTUIELI LEI]]/Data5[[#This Row],[NUMĂRUL PERSOANELOR CARE AU PARTICIPAT LA VOT]]</f>
        <v>3.3173333333333335</v>
      </c>
      <c r="W2281" s="41">
        <f>Data5[[#This Row],[TOTAL CHELTUIELI EURO]]/Data5[[#This Row],[NUMĂRUL PERSOANELOR CARE AU PARTICIPAT LA VOT]]</f>
        <v>0.68538528818275113</v>
      </c>
      <c r="X2281" s="43">
        <v>4.8400999999999996</v>
      </c>
      <c r="Y2281" s="114" t="s">
        <v>2894</v>
      </c>
      <c r="Z2281" s="44">
        <v>1</v>
      </c>
      <c r="AA2281" s="115" t="s">
        <v>3105</v>
      </c>
      <c r="AB2281" s="44">
        <v>0</v>
      </c>
      <c r="AC2281" s="45"/>
    </row>
    <row r="2282" spans="1:29" x14ac:dyDescent="0.2">
      <c r="A2282" s="37">
        <v>2281</v>
      </c>
      <c r="B2282" s="38" t="s">
        <v>2413</v>
      </c>
      <c r="C2282" s="39" t="s">
        <v>2480</v>
      </c>
      <c r="D2282" s="40">
        <v>44101</v>
      </c>
      <c r="E2282" s="38">
        <v>1</v>
      </c>
      <c r="F2282" s="38"/>
      <c r="G2282" s="38" t="s">
        <v>2</v>
      </c>
      <c r="H2282" s="38" t="s">
        <v>2</v>
      </c>
      <c r="I2282" s="48">
        <v>1143</v>
      </c>
      <c r="J2282" s="48">
        <v>500</v>
      </c>
      <c r="K2282" s="48">
        <v>0</v>
      </c>
      <c r="L2282" s="41">
        <f>SUM(Data5[[#This Row],[CHELTUIELI DE PERSONAL LEI]:[CHELTUIELI DE CAPITAL (ACTIVE NEFINANCIARE ) LEI]])</f>
        <v>1643</v>
      </c>
      <c r="M2282" s="41">
        <f>Data5[[#This Row],[TOTAL CHELTUIELI LEI]]/Data5[[#This Row],[CURS VALUTAR EURO BNR 22 07 2020]]</f>
        <v>339.45579636784367</v>
      </c>
      <c r="N2282" s="49">
        <v>1443</v>
      </c>
      <c r="O2282" s="54"/>
      <c r="P2282" s="54">
        <v>956</v>
      </c>
      <c r="Q2282" s="54"/>
      <c r="R2282" s="54">
        <f>Data5[[#This Row],[PERSOANE ÎNSCRISE ÎN LISTELE ELECTORALE (TURUL 1)            ]]+Data5[[#This Row],[PERSOANE ÎNSCRISE ÎN LISTELE ELECTORALE (TURUL AL 2-LEA)]]</f>
        <v>1443</v>
      </c>
      <c r="S2282" s="54">
        <f>Data5[[#This Row],[PERSOANE CARE AU PARTICIPAT LA VOT (TURUL 1)]]+Data5[[#This Row],[PERSOANE CARE AU PARTICIPAT LA VOT  (TURUL AL 2-LEA)]]</f>
        <v>956</v>
      </c>
      <c r="T2282" s="41">
        <f>Data5[[#This Row],[TOTAL CHELTUIELI LEI]]/Data5[[#This Row],[NUMĂRUL PERSOANELOR ÎNSCRISE ÎN LISTELE ELECTORALE]]</f>
        <v>1.1386001386001385</v>
      </c>
      <c r="U2282" s="41">
        <f>Data5[[#This Row],[TOTAL CHELTUIELI EURO]]/Data5[[#This Row],[NUMĂRUL PERSOANELOR ÎNSCRISE ÎN LISTELE ELECTORALE]]</f>
        <v>0.23524310212601779</v>
      </c>
      <c r="V2282" s="41">
        <f>Data5[[#This Row],[TOTAL CHELTUIELI LEI]]/Data5[[#This Row],[NUMĂRUL PERSOANELOR CARE AU PARTICIPAT LA VOT]]</f>
        <v>1.7186192468619246</v>
      </c>
      <c r="W2282" s="41">
        <f>Data5[[#This Row],[TOTAL CHELTUIELI EURO]]/Data5[[#This Row],[NUMĂRUL PERSOANELOR CARE AU PARTICIPAT LA VOT]]</f>
        <v>0.35507928490360219</v>
      </c>
      <c r="X2282" s="43">
        <v>4.8400999999999996</v>
      </c>
      <c r="Y2282" s="114" t="s">
        <v>2894</v>
      </c>
      <c r="Z2282" s="44">
        <v>1</v>
      </c>
      <c r="AA2282" s="115" t="s">
        <v>3105</v>
      </c>
      <c r="AB2282" s="44">
        <v>0</v>
      </c>
      <c r="AC2282" s="45"/>
    </row>
    <row r="2283" spans="1:29" x14ac:dyDescent="0.2">
      <c r="A2283" s="37">
        <v>2282</v>
      </c>
      <c r="B2283" s="38" t="s">
        <v>2413</v>
      </c>
      <c r="C2283" s="39" t="s">
        <v>2481</v>
      </c>
      <c r="D2283" s="40">
        <v>44101</v>
      </c>
      <c r="E2283" s="38">
        <v>1</v>
      </c>
      <c r="F2283" s="38"/>
      <c r="G2283" s="38" t="s">
        <v>2</v>
      </c>
      <c r="H2283" s="38" t="s">
        <v>2</v>
      </c>
      <c r="I2283" s="48">
        <v>0</v>
      </c>
      <c r="J2283" s="48">
        <v>6020</v>
      </c>
      <c r="K2283" s="48">
        <v>0</v>
      </c>
      <c r="L2283" s="41">
        <f>SUM(Data5[[#This Row],[CHELTUIELI DE PERSONAL LEI]:[CHELTUIELI DE CAPITAL (ACTIVE NEFINANCIARE ) LEI]])</f>
        <v>6020</v>
      </c>
      <c r="M2283" s="41">
        <f>Data5[[#This Row],[TOTAL CHELTUIELI LEI]]/Data5[[#This Row],[CURS VALUTAR EURO BNR 22 07 2020]]</f>
        <v>1243.7759550422513</v>
      </c>
      <c r="N2283" s="49">
        <v>852</v>
      </c>
      <c r="O2283" s="54"/>
      <c r="P2283" s="54">
        <v>666</v>
      </c>
      <c r="Q2283" s="54"/>
      <c r="R2283" s="54">
        <f>Data5[[#This Row],[PERSOANE ÎNSCRISE ÎN LISTELE ELECTORALE (TURUL 1)            ]]+Data5[[#This Row],[PERSOANE ÎNSCRISE ÎN LISTELE ELECTORALE (TURUL AL 2-LEA)]]</f>
        <v>852</v>
      </c>
      <c r="S2283" s="54">
        <f>Data5[[#This Row],[PERSOANE CARE AU PARTICIPAT LA VOT (TURUL 1)]]+Data5[[#This Row],[PERSOANE CARE AU PARTICIPAT LA VOT  (TURUL AL 2-LEA)]]</f>
        <v>666</v>
      </c>
      <c r="T2283" s="41">
        <f>Data5[[#This Row],[TOTAL CHELTUIELI LEI]]/Data5[[#This Row],[NUMĂRUL PERSOANELOR ÎNSCRISE ÎN LISTELE ELECTORALE]]</f>
        <v>7.065727699530516</v>
      </c>
      <c r="U2283" s="41">
        <f>Data5[[#This Row],[TOTAL CHELTUIELI EURO]]/Data5[[#This Row],[NUMĂRUL PERSOANELOR ÎNSCRISE ÎN LISTELE ELECTORALE]]</f>
        <v>1.4598309331481822</v>
      </c>
      <c r="V2283" s="41">
        <f>Data5[[#This Row],[TOTAL CHELTUIELI LEI]]/Data5[[#This Row],[NUMĂRUL PERSOANELOR CARE AU PARTICIPAT LA VOT]]</f>
        <v>9.0390390390390394</v>
      </c>
      <c r="W2283" s="41">
        <f>Data5[[#This Row],[TOTAL CHELTUIELI EURO]]/Data5[[#This Row],[NUMĂRUL PERSOANELOR CARE AU PARTICIPAT LA VOT]]</f>
        <v>1.8675314640274043</v>
      </c>
      <c r="X2283" s="43">
        <v>4.8400999999999996</v>
      </c>
      <c r="Y2283" s="114" t="s">
        <v>2886</v>
      </c>
      <c r="Z2283" s="44">
        <v>7</v>
      </c>
      <c r="AA2283" s="115" t="s">
        <v>3107</v>
      </c>
      <c r="AB2283" s="44">
        <v>1</v>
      </c>
      <c r="AC2283" s="45"/>
    </row>
    <row r="2284" spans="1:29" x14ac:dyDescent="0.2">
      <c r="A2284" s="37">
        <v>2283</v>
      </c>
      <c r="B2284" s="38" t="s">
        <v>2413</v>
      </c>
      <c r="C2284" s="39" t="s">
        <v>2482</v>
      </c>
      <c r="D2284" s="40">
        <v>44101</v>
      </c>
      <c r="E2284" s="38">
        <v>1</v>
      </c>
      <c r="F2284" s="38"/>
      <c r="G2284" s="38" t="s">
        <v>2</v>
      </c>
      <c r="H2284" s="38" t="s">
        <v>2</v>
      </c>
      <c r="I2284" s="48">
        <v>600</v>
      </c>
      <c r="J2284" s="48">
        <v>200</v>
      </c>
      <c r="K2284" s="48">
        <v>0</v>
      </c>
      <c r="L2284" s="41">
        <f>SUM(Data5[[#This Row],[CHELTUIELI DE PERSONAL LEI]:[CHELTUIELI DE CAPITAL (ACTIVE NEFINANCIARE ) LEI]])</f>
        <v>800</v>
      </c>
      <c r="M2284" s="41">
        <f>Data5[[#This Row],[TOTAL CHELTUIELI LEI]]/Data5[[#This Row],[CURS VALUTAR EURO BNR 22 07 2020]]</f>
        <v>165.28584120162807</v>
      </c>
      <c r="N2284" s="49">
        <v>691</v>
      </c>
      <c r="O2284" s="54"/>
      <c r="P2284" s="54">
        <v>674</v>
      </c>
      <c r="Q2284" s="54"/>
      <c r="R2284" s="54">
        <f>Data5[[#This Row],[PERSOANE ÎNSCRISE ÎN LISTELE ELECTORALE (TURUL 1)            ]]+Data5[[#This Row],[PERSOANE ÎNSCRISE ÎN LISTELE ELECTORALE (TURUL AL 2-LEA)]]</f>
        <v>691</v>
      </c>
      <c r="S2284" s="54">
        <f>Data5[[#This Row],[PERSOANE CARE AU PARTICIPAT LA VOT (TURUL 1)]]+Data5[[#This Row],[PERSOANE CARE AU PARTICIPAT LA VOT  (TURUL AL 2-LEA)]]</f>
        <v>674</v>
      </c>
      <c r="T2284" s="41">
        <f>Data5[[#This Row],[TOTAL CHELTUIELI LEI]]/Data5[[#This Row],[NUMĂRUL PERSOANELOR ÎNSCRISE ÎN LISTELE ELECTORALE]]</f>
        <v>1.1577424023154848</v>
      </c>
      <c r="U2284" s="41">
        <f>Data5[[#This Row],[TOTAL CHELTUIELI EURO]]/Data5[[#This Row],[NUMĂRUL PERSOANELOR ÎNSCRISE ÎN LISTELE ELECTORALE]]</f>
        <v>0.23919803357688579</v>
      </c>
      <c r="V2284" s="41">
        <f>Data5[[#This Row],[TOTAL CHELTUIELI LEI]]/Data5[[#This Row],[NUMĂRUL PERSOANELOR CARE AU PARTICIPAT LA VOT]]</f>
        <v>1.1869436201780414</v>
      </c>
      <c r="W2284" s="41">
        <f>Data5[[#This Row],[TOTAL CHELTUIELI EURO]]/Data5[[#This Row],[NUMĂRUL PERSOANELOR CARE AU PARTICIPAT LA VOT]]</f>
        <v>0.24523121840004164</v>
      </c>
      <c r="X2284" s="43">
        <v>4.8400999999999996</v>
      </c>
      <c r="Y2284" s="114" t="s">
        <v>2894</v>
      </c>
      <c r="Z2284" s="44">
        <v>1</v>
      </c>
      <c r="AA2284" s="115" t="s">
        <v>3105</v>
      </c>
      <c r="AB2284" s="44">
        <v>0</v>
      </c>
      <c r="AC2284" s="45"/>
    </row>
    <row r="2285" spans="1:29" x14ac:dyDescent="0.2">
      <c r="A2285" s="37">
        <v>2284</v>
      </c>
      <c r="B2285" s="38" t="s">
        <v>2413</v>
      </c>
      <c r="C2285" s="39" t="s">
        <v>2483</v>
      </c>
      <c r="D2285" s="40">
        <v>44101</v>
      </c>
      <c r="E2285" s="38">
        <v>1</v>
      </c>
      <c r="F2285" s="38"/>
      <c r="G2285" s="38" t="s">
        <v>2</v>
      </c>
      <c r="H2285" s="38" t="s">
        <v>2</v>
      </c>
      <c r="I2285" s="48">
        <v>600</v>
      </c>
      <c r="J2285" s="48">
        <v>2785</v>
      </c>
      <c r="K2285" s="48">
        <v>0</v>
      </c>
      <c r="L2285" s="41">
        <f>SUM(Data5[[#This Row],[CHELTUIELI DE PERSONAL LEI]:[CHELTUIELI DE CAPITAL (ACTIVE NEFINANCIARE ) LEI]])</f>
        <v>3385</v>
      </c>
      <c r="M2285" s="41">
        <f>Data5[[#This Row],[TOTAL CHELTUIELI LEI]]/Data5[[#This Row],[CURS VALUTAR EURO BNR 22 07 2020]]</f>
        <v>699.36571558438879</v>
      </c>
      <c r="N2285" s="49">
        <v>3021</v>
      </c>
      <c r="O2285" s="54"/>
      <c r="P2285" s="54">
        <v>1684</v>
      </c>
      <c r="Q2285" s="54"/>
      <c r="R2285" s="54">
        <f>Data5[[#This Row],[PERSOANE ÎNSCRISE ÎN LISTELE ELECTORALE (TURUL 1)            ]]+Data5[[#This Row],[PERSOANE ÎNSCRISE ÎN LISTELE ELECTORALE (TURUL AL 2-LEA)]]</f>
        <v>3021</v>
      </c>
      <c r="S2285" s="54">
        <f>Data5[[#This Row],[PERSOANE CARE AU PARTICIPAT LA VOT (TURUL 1)]]+Data5[[#This Row],[PERSOANE CARE AU PARTICIPAT LA VOT  (TURUL AL 2-LEA)]]</f>
        <v>1684</v>
      </c>
      <c r="T2285" s="41">
        <f>Data5[[#This Row],[TOTAL CHELTUIELI LEI]]/Data5[[#This Row],[NUMĂRUL PERSOANELOR ÎNSCRISE ÎN LISTELE ELECTORALE]]</f>
        <v>1.1204899040052962</v>
      </c>
      <c r="U2285" s="41">
        <f>Data5[[#This Row],[TOTAL CHELTUIELI EURO]]/Data5[[#This Row],[NUMĂRUL PERSOANELOR ÎNSCRISE ÎN LISTELE ELECTORALE]]</f>
        <v>0.23150139542680861</v>
      </c>
      <c r="V2285" s="41">
        <f>Data5[[#This Row],[TOTAL CHELTUIELI LEI]]/Data5[[#This Row],[NUMĂRUL PERSOANELOR CARE AU PARTICIPAT LA VOT]]</f>
        <v>2.0100950118764844</v>
      </c>
      <c r="W2285" s="41">
        <f>Data5[[#This Row],[TOTAL CHELTUIELI EURO]]/Data5[[#This Row],[NUMĂRUL PERSOANELOR CARE AU PARTICIPAT LA VOT]]</f>
        <v>0.41530030616650165</v>
      </c>
      <c r="X2285" s="43">
        <v>4.8400999999999996</v>
      </c>
      <c r="Y2285" s="114" t="s">
        <v>2894</v>
      </c>
      <c r="Z2285" s="44">
        <v>1</v>
      </c>
      <c r="AA2285" s="115" t="s">
        <v>3105</v>
      </c>
      <c r="AB2285" s="44">
        <v>0</v>
      </c>
      <c r="AC2285" s="45"/>
    </row>
    <row r="2286" spans="1:29" x14ac:dyDescent="0.2">
      <c r="A2286" s="37">
        <v>2285</v>
      </c>
      <c r="B2286" s="38" t="s">
        <v>2413</v>
      </c>
      <c r="C2286" s="39" t="s">
        <v>2484</v>
      </c>
      <c r="D2286" s="40">
        <v>44101</v>
      </c>
      <c r="E2286" s="38">
        <v>1</v>
      </c>
      <c r="F2286" s="38"/>
      <c r="G2286" s="38" t="s">
        <v>2</v>
      </c>
      <c r="H2286" s="38" t="s">
        <v>2</v>
      </c>
      <c r="I2286" s="48">
        <v>0</v>
      </c>
      <c r="J2286" s="48">
        <v>9992</v>
      </c>
      <c r="K2286" s="48">
        <v>0</v>
      </c>
      <c r="L2286" s="41">
        <f>SUM(Data5[[#This Row],[CHELTUIELI DE PERSONAL LEI]:[CHELTUIELI DE CAPITAL (ACTIVE NEFINANCIARE ) LEI]])</f>
        <v>9992</v>
      </c>
      <c r="M2286" s="41">
        <f>Data5[[#This Row],[TOTAL CHELTUIELI LEI]]/Data5[[#This Row],[CURS VALUTAR EURO BNR 22 07 2020]]</f>
        <v>2064.4201566083348</v>
      </c>
      <c r="N2286" s="49">
        <v>4555</v>
      </c>
      <c r="O2286" s="54"/>
      <c r="P2286" s="54">
        <v>2539</v>
      </c>
      <c r="Q2286" s="54"/>
      <c r="R2286" s="54">
        <f>Data5[[#This Row],[PERSOANE ÎNSCRISE ÎN LISTELE ELECTORALE (TURUL 1)            ]]+Data5[[#This Row],[PERSOANE ÎNSCRISE ÎN LISTELE ELECTORALE (TURUL AL 2-LEA)]]</f>
        <v>4555</v>
      </c>
      <c r="S2286" s="54">
        <f>Data5[[#This Row],[PERSOANE CARE AU PARTICIPAT LA VOT (TURUL 1)]]+Data5[[#This Row],[PERSOANE CARE AU PARTICIPAT LA VOT  (TURUL AL 2-LEA)]]</f>
        <v>2539</v>
      </c>
      <c r="T2286" s="41">
        <f>Data5[[#This Row],[TOTAL CHELTUIELI LEI]]/Data5[[#This Row],[NUMĂRUL PERSOANELOR ÎNSCRISE ÎN LISTELE ELECTORALE]]</f>
        <v>2.1936333699231612</v>
      </c>
      <c r="U2286" s="41">
        <f>Data5[[#This Row],[TOTAL CHELTUIELI EURO]]/Data5[[#This Row],[NUMĂRUL PERSOANELOR ÎNSCRISE ÎN LISTELE ELECTORALE]]</f>
        <v>0.45322067104463992</v>
      </c>
      <c r="V2286" s="41">
        <f>Data5[[#This Row],[TOTAL CHELTUIELI LEI]]/Data5[[#This Row],[NUMĂRUL PERSOANELOR CARE AU PARTICIPAT LA VOT]]</f>
        <v>3.9354076408034659</v>
      </c>
      <c r="W2286" s="41">
        <f>Data5[[#This Row],[TOTAL CHELTUIELI EURO]]/Data5[[#This Row],[NUMĂRUL PERSOANELOR CARE AU PARTICIPAT LA VOT]]</f>
        <v>0.8130839529768944</v>
      </c>
      <c r="X2286" s="43">
        <v>4.8400999999999996</v>
      </c>
      <c r="Y2286" s="114" t="s">
        <v>2891</v>
      </c>
      <c r="Z2286" s="44">
        <v>2</v>
      </c>
      <c r="AA2286" s="115" t="s">
        <v>3105</v>
      </c>
      <c r="AB2286" s="44">
        <v>0</v>
      </c>
      <c r="AC2286" s="45"/>
    </row>
    <row r="2287" spans="1:29" x14ac:dyDescent="0.2">
      <c r="A2287" s="37">
        <v>2286</v>
      </c>
      <c r="B2287" s="38" t="s">
        <v>2413</v>
      </c>
      <c r="C2287" s="39" t="s">
        <v>2485</v>
      </c>
      <c r="D2287" s="40">
        <v>44101</v>
      </c>
      <c r="E2287" s="38">
        <v>1</v>
      </c>
      <c r="F2287" s="38"/>
      <c r="G2287" s="38" t="s">
        <v>2</v>
      </c>
      <c r="H2287" s="38" t="s">
        <v>2</v>
      </c>
      <c r="I2287" s="48">
        <v>600</v>
      </c>
      <c r="J2287" s="48">
        <v>9076</v>
      </c>
      <c r="K2287" s="48">
        <v>0</v>
      </c>
      <c r="L2287" s="41">
        <f>SUM(Data5[[#This Row],[CHELTUIELI DE PERSONAL LEI]:[CHELTUIELI DE CAPITAL (ACTIVE NEFINANCIARE ) LEI]])</f>
        <v>9676</v>
      </c>
      <c r="M2287" s="41">
        <f>Data5[[#This Row],[TOTAL CHELTUIELI LEI]]/Data5[[#This Row],[CURS VALUTAR EURO BNR 22 07 2020]]</f>
        <v>1999.1322493336916</v>
      </c>
      <c r="N2287" s="49">
        <v>1951</v>
      </c>
      <c r="O2287" s="54"/>
      <c r="P2287" s="54">
        <v>1015</v>
      </c>
      <c r="Q2287" s="54"/>
      <c r="R2287" s="54">
        <f>Data5[[#This Row],[PERSOANE ÎNSCRISE ÎN LISTELE ELECTORALE (TURUL 1)            ]]+Data5[[#This Row],[PERSOANE ÎNSCRISE ÎN LISTELE ELECTORALE (TURUL AL 2-LEA)]]</f>
        <v>1951</v>
      </c>
      <c r="S2287" s="54">
        <f>Data5[[#This Row],[PERSOANE CARE AU PARTICIPAT LA VOT (TURUL 1)]]+Data5[[#This Row],[PERSOANE CARE AU PARTICIPAT LA VOT  (TURUL AL 2-LEA)]]</f>
        <v>1015</v>
      </c>
      <c r="T2287" s="41">
        <f>Data5[[#This Row],[TOTAL CHELTUIELI LEI]]/Data5[[#This Row],[NUMĂRUL PERSOANELOR ÎNSCRISE ÎN LISTELE ELECTORALE]]</f>
        <v>4.9595079446437724</v>
      </c>
      <c r="U2287" s="41">
        <f>Data5[[#This Row],[TOTAL CHELTUIELI EURO]]/Data5[[#This Row],[NUMĂRUL PERSOANELOR ÎNSCRISE ÎN LISTELE ELECTORALE]]</f>
        <v>1.0246705532207543</v>
      </c>
      <c r="V2287" s="41">
        <f>Data5[[#This Row],[TOTAL CHELTUIELI LEI]]/Data5[[#This Row],[NUMĂRUL PERSOANELOR CARE AU PARTICIPAT LA VOT]]</f>
        <v>9.533004926108374</v>
      </c>
      <c r="W2287" s="41">
        <f>Data5[[#This Row],[TOTAL CHELTUIELI EURO]]/Data5[[#This Row],[NUMĂRUL PERSOANELOR CARE AU PARTICIPAT LA VOT]]</f>
        <v>1.9695884229888587</v>
      </c>
      <c r="X2287" s="43">
        <v>4.8400999999999996</v>
      </c>
      <c r="Y2287" s="114" t="s">
        <v>2895</v>
      </c>
      <c r="Z2287" s="44">
        <v>4</v>
      </c>
      <c r="AA2287" s="115" t="s">
        <v>3107</v>
      </c>
      <c r="AB2287" s="44">
        <v>1</v>
      </c>
      <c r="AC2287" s="45"/>
    </row>
    <row r="2288" spans="1:29" x14ac:dyDescent="0.2">
      <c r="A2288" s="37">
        <v>2287</v>
      </c>
      <c r="B2288" s="38" t="s">
        <v>2413</v>
      </c>
      <c r="C2288" s="39" t="s">
        <v>2486</v>
      </c>
      <c r="D2288" s="40">
        <v>44101</v>
      </c>
      <c r="E2288" s="38">
        <v>1</v>
      </c>
      <c r="F2288" s="38"/>
      <c r="G2288" s="38" t="s">
        <v>2</v>
      </c>
      <c r="H2288" s="38" t="s">
        <v>2</v>
      </c>
      <c r="I2288" s="48">
        <v>23113</v>
      </c>
      <c r="J2288" s="48">
        <v>4802</v>
      </c>
      <c r="K2288" s="48">
        <v>0</v>
      </c>
      <c r="L2288" s="41">
        <f>SUM(Data5[[#This Row],[CHELTUIELI DE PERSONAL LEI]:[CHELTUIELI DE CAPITAL (ACTIVE NEFINANCIARE ) LEI]])</f>
        <v>27915</v>
      </c>
      <c r="M2288" s="41">
        <f>Data5[[#This Row],[TOTAL CHELTUIELI LEI]]/Data5[[#This Row],[CURS VALUTAR EURO BNR 22 07 2020]]</f>
        <v>5767.4428214293093</v>
      </c>
      <c r="N2288" s="49">
        <v>8688</v>
      </c>
      <c r="O2288" s="54"/>
      <c r="P2288" s="54">
        <v>4384</v>
      </c>
      <c r="Q2288" s="54"/>
      <c r="R2288" s="54">
        <f>Data5[[#This Row],[PERSOANE ÎNSCRISE ÎN LISTELE ELECTORALE (TURUL 1)            ]]+Data5[[#This Row],[PERSOANE ÎNSCRISE ÎN LISTELE ELECTORALE (TURUL AL 2-LEA)]]</f>
        <v>8688</v>
      </c>
      <c r="S2288" s="54">
        <f>Data5[[#This Row],[PERSOANE CARE AU PARTICIPAT LA VOT (TURUL 1)]]+Data5[[#This Row],[PERSOANE CARE AU PARTICIPAT LA VOT  (TURUL AL 2-LEA)]]</f>
        <v>4384</v>
      </c>
      <c r="T2288" s="41">
        <f>Data5[[#This Row],[TOTAL CHELTUIELI LEI]]/Data5[[#This Row],[NUMĂRUL PERSOANELOR ÎNSCRISE ÎN LISTELE ELECTORALE]]</f>
        <v>3.2130524861878453</v>
      </c>
      <c r="U2288" s="41">
        <f>Data5[[#This Row],[TOTAL CHELTUIELI EURO]]/Data5[[#This Row],[NUMĂRUL PERSOANELOR ÎNSCRISE ÎN LISTELE ELECTORALE]]</f>
        <v>0.66384010375567559</v>
      </c>
      <c r="V2288" s="41">
        <f>Data5[[#This Row],[TOTAL CHELTUIELI LEI]]/Data5[[#This Row],[NUMĂRUL PERSOANELOR CARE AU PARTICIPAT LA VOT]]</f>
        <v>6.367472627737226</v>
      </c>
      <c r="W2288" s="41">
        <f>Data5[[#This Row],[TOTAL CHELTUIELI EURO]]/Data5[[#This Row],[NUMĂRUL PERSOANELOR CARE AU PARTICIPAT LA VOT]]</f>
        <v>1.3155663370048607</v>
      </c>
      <c r="X2288" s="43">
        <v>4.8400999999999996</v>
      </c>
      <c r="Y2288" s="114" t="s">
        <v>2884</v>
      </c>
      <c r="Z2288" s="44">
        <v>3</v>
      </c>
      <c r="AA2288" s="115" t="s">
        <v>3105</v>
      </c>
      <c r="AB2288" s="44">
        <v>0</v>
      </c>
      <c r="AC2288" s="45"/>
    </row>
    <row r="2289" spans="1:29" x14ac:dyDescent="0.2">
      <c r="A2289" s="37">
        <v>2288</v>
      </c>
      <c r="B2289" s="38" t="s">
        <v>2413</v>
      </c>
      <c r="C2289" s="39" t="s">
        <v>427</v>
      </c>
      <c r="D2289" s="40">
        <v>44101</v>
      </c>
      <c r="E2289" s="38">
        <v>1</v>
      </c>
      <c r="F2289" s="38"/>
      <c r="G2289" s="38" t="s">
        <v>2</v>
      </c>
      <c r="H2289" s="38" t="s">
        <v>2</v>
      </c>
      <c r="I2289" s="48">
        <v>4411</v>
      </c>
      <c r="J2289" s="48">
        <v>7009.65</v>
      </c>
      <c r="K2289" s="48">
        <v>0</v>
      </c>
      <c r="L2289" s="41">
        <f>SUM(Data5[[#This Row],[CHELTUIELI DE PERSONAL LEI]:[CHELTUIELI DE CAPITAL (ACTIVE NEFINANCIARE ) LEI]])</f>
        <v>11420.65</v>
      </c>
      <c r="M2289" s="41">
        <f>Data5[[#This Row],[TOTAL CHELTUIELI LEI]]/Data5[[#This Row],[CURS VALUTAR EURO BNR 22 07 2020]]</f>
        <v>2359.5896778992169</v>
      </c>
      <c r="N2289" s="49">
        <v>3580</v>
      </c>
      <c r="O2289" s="54"/>
      <c r="P2289" s="54">
        <v>2287</v>
      </c>
      <c r="Q2289" s="54"/>
      <c r="R2289" s="54">
        <f>Data5[[#This Row],[PERSOANE ÎNSCRISE ÎN LISTELE ELECTORALE (TURUL 1)            ]]+Data5[[#This Row],[PERSOANE ÎNSCRISE ÎN LISTELE ELECTORALE (TURUL AL 2-LEA)]]</f>
        <v>3580</v>
      </c>
      <c r="S2289" s="54">
        <f>Data5[[#This Row],[PERSOANE CARE AU PARTICIPAT LA VOT (TURUL 1)]]+Data5[[#This Row],[PERSOANE CARE AU PARTICIPAT LA VOT  (TURUL AL 2-LEA)]]</f>
        <v>2287</v>
      </c>
      <c r="T2289" s="41">
        <f>Data5[[#This Row],[TOTAL CHELTUIELI LEI]]/Data5[[#This Row],[NUMĂRUL PERSOANELOR ÎNSCRISE ÎN LISTELE ELECTORALE]]</f>
        <v>3.1901256983240223</v>
      </c>
      <c r="U2289" s="41">
        <f>Data5[[#This Row],[TOTAL CHELTUIELI EURO]]/Data5[[#This Row],[NUMĂRUL PERSOANELOR ÎNSCRISE ÎN LISTELE ELECTORALE]]</f>
        <v>0.65910326198302149</v>
      </c>
      <c r="V2289" s="41">
        <f>Data5[[#This Row],[TOTAL CHELTUIELI LEI]]/Data5[[#This Row],[NUMĂRUL PERSOANELOR CARE AU PARTICIPAT LA VOT]]</f>
        <v>4.9937254044599912</v>
      </c>
      <c r="W2289" s="41">
        <f>Data5[[#This Row],[TOTAL CHELTUIELI EURO]]/Data5[[#This Row],[NUMĂRUL PERSOANELOR CARE AU PARTICIPAT LA VOT]]</f>
        <v>1.0317401302576374</v>
      </c>
      <c r="X2289" s="43">
        <v>4.8400999999999996</v>
      </c>
      <c r="Y2289" s="114" t="s">
        <v>2884</v>
      </c>
      <c r="Z2289" s="44">
        <v>3</v>
      </c>
      <c r="AA2289" s="115" t="s">
        <v>3105</v>
      </c>
      <c r="AB2289" s="44">
        <v>0</v>
      </c>
      <c r="AC2289" s="45"/>
    </row>
    <row r="2290" spans="1:29" x14ac:dyDescent="0.2">
      <c r="A2290" s="37">
        <v>2289</v>
      </c>
      <c r="B2290" s="38" t="s">
        <v>2413</v>
      </c>
      <c r="C2290" s="39" t="s">
        <v>2487</v>
      </c>
      <c r="D2290" s="40">
        <v>44101</v>
      </c>
      <c r="E2290" s="38">
        <v>1</v>
      </c>
      <c r="F2290" s="38"/>
      <c r="G2290" s="38" t="s">
        <v>2</v>
      </c>
      <c r="H2290" s="38" t="s">
        <v>2</v>
      </c>
      <c r="I2290" s="48">
        <v>56000</v>
      </c>
      <c r="J2290" s="48">
        <v>3202.22</v>
      </c>
      <c r="K2290" s="48">
        <v>0</v>
      </c>
      <c r="L2290" s="41">
        <f>SUM(Data5[[#This Row],[CHELTUIELI DE PERSONAL LEI]:[CHELTUIELI DE CAPITAL (ACTIVE NEFINANCIARE ) LEI]])</f>
        <v>59202.22</v>
      </c>
      <c r="M2290" s="41">
        <f>Data5[[#This Row],[TOTAL CHELTUIELI LEI]]/Data5[[#This Row],[CURS VALUTAR EURO BNR 22 07 2020]]</f>
        <v>12231.610917129812</v>
      </c>
      <c r="N2290" s="49">
        <v>1346</v>
      </c>
      <c r="O2290" s="54"/>
      <c r="P2290" s="54">
        <v>880</v>
      </c>
      <c r="Q2290" s="54"/>
      <c r="R2290" s="54">
        <f>Data5[[#This Row],[PERSOANE ÎNSCRISE ÎN LISTELE ELECTORALE (TURUL 1)            ]]+Data5[[#This Row],[PERSOANE ÎNSCRISE ÎN LISTELE ELECTORALE (TURUL AL 2-LEA)]]</f>
        <v>1346</v>
      </c>
      <c r="S2290" s="54">
        <f>Data5[[#This Row],[PERSOANE CARE AU PARTICIPAT LA VOT (TURUL 1)]]+Data5[[#This Row],[PERSOANE CARE AU PARTICIPAT LA VOT  (TURUL AL 2-LEA)]]</f>
        <v>880</v>
      </c>
      <c r="T2290" s="41">
        <f>Data5[[#This Row],[TOTAL CHELTUIELI LEI]]/Data5[[#This Row],[NUMĂRUL PERSOANELOR ÎNSCRISE ÎN LISTELE ELECTORALE]]</f>
        <v>43.983818722139674</v>
      </c>
      <c r="U2290" s="41">
        <f>Data5[[#This Row],[TOTAL CHELTUIELI EURO]]/Data5[[#This Row],[NUMĂRUL PERSOANELOR ÎNSCRISE ÎN LISTELE ELECTORALE]]</f>
        <v>9.0873780959359678</v>
      </c>
      <c r="V2290" s="41">
        <f>Data5[[#This Row],[TOTAL CHELTUIELI LEI]]/Data5[[#This Row],[NUMĂRUL PERSOANELOR CARE AU PARTICIPAT LA VOT]]</f>
        <v>67.27525</v>
      </c>
      <c r="W2290" s="41">
        <f>Data5[[#This Row],[TOTAL CHELTUIELI EURO]]/Data5[[#This Row],[NUMĂRUL PERSOANELOR CARE AU PARTICIPAT LA VOT]]</f>
        <v>13.899557860374786</v>
      </c>
      <c r="X2290" s="43">
        <v>4.8400999999999996</v>
      </c>
      <c r="Y2290" s="114" t="s">
        <v>2933</v>
      </c>
      <c r="Z2290" s="44">
        <v>43</v>
      </c>
      <c r="AA2290" s="115" t="s">
        <v>3111</v>
      </c>
      <c r="AB2290" s="44">
        <v>9</v>
      </c>
      <c r="AC2290" s="45"/>
    </row>
    <row r="2291" spans="1:29" x14ac:dyDescent="0.2">
      <c r="A2291" s="37">
        <v>2290</v>
      </c>
      <c r="B2291" s="38" t="s">
        <v>2413</v>
      </c>
      <c r="C2291" s="39" t="s">
        <v>2488</v>
      </c>
      <c r="D2291" s="40">
        <v>44101</v>
      </c>
      <c r="E2291" s="38">
        <v>1</v>
      </c>
      <c r="F2291" s="38"/>
      <c r="G2291" s="38" t="s">
        <v>2</v>
      </c>
      <c r="H2291" s="38" t="s">
        <v>2</v>
      </c>
      <c r="I2291" s="48">
        <v>7700</v>
      </c>
      <c r="J2291" s="48">
        <v>10897</v>
      </c>
      <c r="K2291" s="48">
        <v>0</v>
      </c>
      <c r="L2291" s="41">
        <f>SUM(Data5[[#This Row],[CHELTUIELI DE PERSONAL LEI]:[CHELTUIELI DE CAPITAL (ACTIVE NEFINANCIARE ) LEI]])</f>
        <v>18597</v>
      </c>
      <c r="M2291" s="41">
        <f>Data5[[#This Row],[TOTAL CHELTUIELI LEI]]/Data5[[#This Row],[CURS VALUTAR EURO BNR 22 07 2020]]</f>
        <v>3842.2759860333467</v>
      </c>
      <c r="N2291" s="49">
        <v>8814</v>
      </c>
      <c r="O2291" s="54"/>
      <c r="P2291" s="54">
        <v>4220</v>
      </c>
      <c r="Q2291" s="54"/>
      <c r="R2291" s="54">
        <f>Data5[[#This Row],[PERSOANE ÎNSCRISE ÎN LISTELE ELECTORALE (TURUL 1)            ]]+Data5[[#This Row],[PERSOANE ÎNSCRISE ÎN LISTELE ELECTORALE (TURUL AL 2-LEA)]]</f>
        <v>8814</v>
      </c>
      <c r="S2291" s="54">
        <f>Data5[[#This Row],[PERSOANE CARE AU PARTICIPAT LA VOT (TURUL 1)]]+Data5[[#This Row],[PERSOANE CARE AU PARTICIPAT LA VOT  (TURUL AL 2-LEA)]]</f>
        <v>4220</v>
      </c>
      <c r="T2291" s="41">
        <f>Data5[[#This Row],[TOTAL CHELTUIELI LEI]]/Data5[[#This Row],[NUMĂRUL PERSOANELOR ÎNSCRISE ÎN LISTELE ELECTORALE]]</f>
        <v>2.1099387338325393</v>
      </c>
      <c r="U2291" s="41">
        <f>Data5[[#This Row],[TOTAL CHELTUIELI EURO]]/Data5[[#This Row],[NUMĂRUL PERSOANELOR ÎNSCRISE ÎN LISTELE ELECTORALE]]</f>
        <v>0.43592874813176158</v>
      </c>
      <c r="V2291" s="41">
        <f>Data5[[#This Row],[TOTAL CHELTUIELI LEI]]/Data5[[#This Row],[NUMĂRUL PERSOANELOR CARE AU PARTICIPAT LA VOT]]</f>
        <v>4.4068720379146917</v>
      </c>
      <c r="W2291" s="41">
        <f>Data5[[#This Row],[TOTAL CHELTUIELI EURO]]/Data5[[#This Row],[NUMĂRUL PERSOANELOR CARE AU PARTICIPAT LA VOT]]</f>
        <v>0.91049193981832865</v>
      </c>
      <c r="X2291" s="43">
        <v>4.8400999999999996</v>
      </c>
      <c r="Y2291" s="114" t="s">
        <v>2891</v>
      </c>
      <c r="Z2291" s="44">
        <v>2</v>
      </c>
      <c r="AA2291" s="115" t="s">
        <v>3105</v>
      </c>
      <c r="AB2291" s="44">
        <v>0</v>
      </c>
      <c r="AC2291" s="45"/>
    </row>
    <row r="2292" spans="1:29" x14ac:dyDescent="0.2">
      <c r="A2292" s="37">
        <v>2291</v>
      </c>
      <c r="B2292" s="38" t="s">
        <v>2413</v>
      </c>
      <c r="C2292" s="39" t="s">
        <v>2489</v>
      </c>
      <c r="D2292" s="40">
        <v>44101</v>
      </c>
      <c r="E2292" s="38">
        <v>1</v>
      </c>
      <c r="F2292" s="38"/>
      <c r="G2292" s="38" t="s">
        <v>2</v>
      </c>
      <c r="H2292" s="38" t="s">
        <v>2</v>
      </c>
      <c r="I2292" s="48">
        <v>1800</v>
      </c>
      <c r="J2292" s="48">
        <v>11376.1</v>
      </c>
      <c r="K2292" s="48">
        <v>0</v>
      </c>
      <c r="L2292" s="41">
        <f>SUM(Data5[[#This Row],[CHELTUIELI DE PERSONAL LEI]:[CHELTUIELI DE CAPITAL (ACTIVE NEFINANCIARE ) LEI]])</f>
        <v>13176.1</v>
      </c>
      <c r="M2292" s="41">
        <f>Data5[[#This Row],[TOTAL CHELTUIELI LEI]]/Data5[[#This Row],[CURS VALUTAR EURO BNR 22 07 2020]]</f>
        <v>2722.2784653209646</v>
      </c>
      <c r="N2292" s="49">
        <v>5433</v>
      </c>
      <c r="O2292" s="54"/>
      <c r="P2292" s="54">
        <v>2426</v>
      </c>
      <c r="Q2292" s="54"/>
      <c r="R2292" s="54">
        <f>Data5[[#This Row],[PERSOANE ÎNSCRISE ÎN LISTELE ELECTORALE (TURUL 1)            ]]+Data5[[#This Row],[PERSOANE ÎNSCRISE ÎN LISTELE ELECTORALE (TURUL AL 2-LEA)]]</f>
        <v>5433</v>
      </c>
      <c r="S2292" s="54">
        <f>Data5[[#This Row],[PERSOANE CARE AU PARTICIPAT LA VOT (TURUL 1)]]+Data5[[#This Row],[PERSOANE CARE AU PARTICIPAT LA VOT  (TURUL AL 2-LEA)]]</f>
        <v>2426</v>
      </c>
      <c r="T2292" s="41">
        <f>Data5[[#This Row],[TOTAL CHELTUIELI LEI]]/Data5[[#This Row],[NUMĂRUL PERSOANELOR ÎNSCRISE ÎN LISTELE ELECTORALE]]</f>
        <v>2.4251978648996873</v>
      </c>
      <c r="U2292" s="41">
        <f>Data5[[#This Row],[TOTAL CHELTUIELI EURO]]/Data5[[#This Row],[NUMĂRUL PERSOANELOR ÎNSCRISE ÎN LISTELE ELECTORALE]]</f>
        <v>0.50106358647542149</v>
      </c>
      <c r="V2292" s="41">
        <f>Data5[[#This Row],[TOTAL CHELTUIELI LEI]]/Data5[[#This Row],[NUMĂRUL PERSOANELOR CARE AU PARTICIPAT LA VOT]]</f>
        <v>5.4312036273701567</v>
      </c>
      <c r="W2292" s="41">
        <f>Data5[[#This Row],[TOTAL CHELTUIELI EURO]]/Data5[[#This Row],[NUMĂRUL PERSOANELOR CARE AU PARTICIPAT LA VOT]]</f>
        <v>1.1221263253590126</v>
      </c>
      <c r="X2292" s="43">
        <v>4.8400999999999996</v>
      </c>
      <c r="Y2292" s="114" t="s">
        <v>2891</v>
      </c>
      <c r="Z2292" s="44">
        <v>2</v>
      </c>
      <c r="AA2292" s="115" t="s">
        <v>3105</v>
      </c>
      <c r="AB2292" s="44">
        <v>0</v>
      </c>
      <c r="AC2292" s="45"/>
    </row>
    <row r="2293" spans="1:29" x14ac:dyDescent="0.2">
      <c r="A2293" s="37">
        <v>2292</v>
      </c>
      <c r="B2293" s="38" t="s">
        <v>2413</v>
      </c>
      <c r="C2293" s="39" t="s">
        <v>2490</v>
      </c>
      <c r="D2293" s="40">
        <v>44101</v>
      </c>
      <c r="E2293" s="38">
        <v>1</v>
      </c>
      <c r="F2293" s="38"/>
      <c r="G2293" s="38" t="s">
        <v>2</v>
      </c>
      <c r="H2293" s="38" t="s">
        <v>2</v>
      </c>
      <c r="I2293" s="48">
        <v>7200</v>
      </c>
      <c r="J2293" s="48">
        <v>1463</v>
      </c>
      <c r="K2293" s="48">
        <v>0</v>
      </c>
      <c r="L2293" s="41">
        <f>SUM(Data5[[#This Row],[CHELTUIELI DE PERSONAL LEI]:[CHELTUIELI DE CAPITAL (ACTIVE NEFINANCIARE ) LEI]])</f>
        <v>8663</v>
      </c>
      <c r="M2293" s="41">
        <f>Data5[[#This Row],[TOTAL CHELTUIELI LEI]]/Data5[[#This Row],[CURS VALUTAR EURO BNR 22 07 2020]]</f>
        <v>1789.83905291213</v>
      </c>
      <c r="N2293" s="49">
        <v>5461</v>
      </c>
      <c r="O2293" s="54"/>
      <c r="P2293" s="54">
        <v>2511</v>
      </c>
      <c r="Q2293" s="54"/>
      <c r="R2293" s="54">
        <f>Data5[[#This Row],[PERSOANE ÎNSCRISE ÎN LISTELE ELECTORALE (TURUL 1)            ]]+Data5[[#This Row],[PERSOANE ÎNSCRISE ÎN LISTELE ELECTORALE (TURUL AL 2-LEA)]]</f>
        <v>5461</v>
      </c>
      <c r="S2293" s="54">
        <f>Data5[[#This Row],[PERSOANE CARE AU PARTICIPAT LA VOT (TURUL 1)]]+Data5[[#This Row],[PERSOANE CARE AU PARTICIPAT LA VOT  (TURUL AL 2-LEA)]]</f>
        <v>2511</v>
      </c>
      <c r="T2293" s="41">
        <f>Data5[[#This Row],[TOTAL CHELTUIELI LEI]]/Data5[[#This Row],[NUMĂRUL PERSOANELOR ÎNSCRISE ÎN LISTELE ELECTORALE]]</f>
        <v>1.5863394982603918</v>
      </c>
      <c r="U2293" s="41">
        <f>Data5[[#This Row],[TOTAL CHELTUIELI EURO]]/Data5[[#This Row],[NUMĂRUL PERSOANELOR ÎNSCRISE ÎN LISTELE ELECTORALE]]</f>
        <v>0.32774932300167187</v>
      </c>
      <c r="V2293" s="41">
        <f>Data5[[#This Row],[TOTAL CHELTUIELI LEI]]/Data5[[#This Row],[NUMĂRUL PERSOANELOR CARE AU PARTICIPAT LA VOT]]</f>
        <v>3.4500199123855038</v>
      </c>
      <c r="W2293" s="41">
        <f>Data5[[#This Row],[TOTAL CHELTUIELI EURO]]/Data5[[#This Row],[NUMĂRUL PERSOANELOR CARE AU PARTICIPAT LA VOT]]</f>
        <v>0.71279930422625648</v>
      </c>
      <c r="X2293" s="43">
        <v>4.8400999999999996</v>
      </c>
      <c r="Y2293" s="114" t="s">
        <v>2894</v>
      </c>
      <c r="Z2293" s="44">
        <v>1</v>
      </c>
      <c r="AA2293" s="115" t="s">
        <v>3105</v>
      </c>
      <c r="AB2293" s="44">
        <v>0</v>
      </c>
      <c r="AC2293" s="45"/>
    </row>
    <row r="2294" spans="1:29" x14ac:dyDescent="0.2">
      <c r="A2294" s="37">
        <v>2293</v>
      </c>
      <c r="B2294" s="38" t="s">
        <v>2413</v>
      </c>
      <c r="C2294" s="39" t="s">
        <v>2491</v>
      </c>
      <c r="D2294" s="40">
        <v>44101</v>
      </c>
      <c r="E2294" s="38">
        <v>1</v>
      </c>
      <c r="F2294" s="38"/>
      <c r="G2294" s="38" t="s">
        <v>2</v>
      </c>
      <c r="H2294" s="38" t="s">
        <v>2</v>
      </c>
      <c r="I2294" s="48">
        <v>2000</v>
      </c>
      <c r="J2294" s="48">
        <v>7944</v>
      </c>
      <c r="K2294" s="48">
        <v>0</v>
      </c>
      <c r="L2294" s="41">
        <f>SUM(Data5[[#This Row],[CHELTUIELI DE PERSONAL LEI]:[CHELTUIELI DE CAPITAL (ACTIVE NEFINANCIARE ) LEI]])</f>
        <v>9944</v>
      </c>
      <c r="M2294" s="41">
        <f>Data5[[#This Row],[TOTAL CHELTUIELI LEI]]/Data5[[#This Row],[CURS VALUTAR EURO BNR 22 07 2020]]</f>
        <v>2054.5030061362372</v>
      </c>
      <c r="N2294" s="49">
        <v>3085</v>
      </c>
      <c r="O2294" s="54"/>
      <c r="P2294" s="54">
        <v>1557</v>
      </c>
      <c r="Q2294" s="54"/>
      <c r="R2294" s="54">
        <f>Data5[[#This Row],[PERSOANE ÎNSCRISE ÎN LISTELE ELECTORALE (TURUL 1)            ]]+Data5[[#This Row],[PERSOANE ÎNSCRISE ÎN LISTELE ELECTORALE (TURUL AL 2-LEA)]]</f>
        <v>3085</v>
      </c>
      <c r="S2294" s="54">
        <f>Data5[[#This Row],[PERSOANE CARE AU PARTICIPAT LA VOT (TURUL 1)]]+Data5[[#This Row],[PERSOANE CARE AU PARTICIPAT LA VOT  (TURUL AL 2-LEA)]]</f>
        <v>1557</v>
      </c>
      <c r="T2294" s="41">
        <f>Data5[[#This Row],[TOTAL CHELTUIELI LEI]]/Data5[[#This Row],[NUMĂRUL PERSOANELOR ÎNSCRISE ÎN LISTELE ELECTORALE]]</f>
        <v>3.2233387358184764</v>
      </c>
      <c r="U2294" s="41">
        <f>Data5[[#This Row],[TOTAL CHELTUIELI EURO]]/Data5[[#This Row],[NUMĂRUL PERSOANELOR ÎNSCRISE ÎN LISTELE ELECTORALE]]</f>
        <v>0.6659653180344367</v>
      </c>
      <c r="V2294" s="41">
        <f>Data5[[#This Row],[TOTAL CHELTUIELI LEI]]/Data5[[#This Row],[NUMĂRUL PERSOANELOR CARE AU PARTICIPAT LA VOT]]</f>
        <v>6.3866409762363521</v>
      </c>
      <c r="W2294" s="41">
        <f>Data5[[#This Row],[TOTAL CHELTUIELI EURO]]/Data5[[#This Row],[NUMĂRUL PERSOANELOR CARE AU PARTICIPAT LA VOT]]</f>
        <v>1.3195266577625158</v>
      </c>
      <c r="X2294" s="43">
        <v>4.8400999999999996</v>
      </c>
      <c r="Y2294" s="114" t="s">
        <v>2884</v>
      </c>
      <c r="Z2294" s="44">
        <v>3</v>
      </c>
      <c r="AA2294" s="115" t="s">
        <v>3105</v>
      </c>
      <c r="AB2294" s="44">
        <v>0</v>
      </c>
      <c r="AC2294" s="45"/>
    </row>
    <row r="2295" spans="1:29" x14ac:dyDescent="0.2">
      <c r="A2295" s="37">
        <v>2294</v>
      </c>
      <c r="B2295" s="38" t="s">
        <v>477</v>
      </c>
      <c r="C2295" s="39" t="s">
        <v>478</v>
      </c>
      <c r="D2295" s="40">
        <v>44101</v>
      </c>
      <c r="E2295" s="38">
        <v>1</v>
      </c>
      <c r="F2295" s="38"/>
      <c r="G2295" s="38" t="s">
        <v>2</v>
      </c>
      <c r="H2295" s="38" t="s">
        <v>2</v>
      </c>
      <c r="I2295" s="39">
        <v>33900</v>
      </c>
      <c r="J2295" s="39">
        <v>74957</v>
      </c>
      <c r="K2295" s="39">
        <v>0</v>
      </c>
      <c r="L2295" s="41">
        <f>SUM(Data5[[#This Row],[CHELTUIELI DE PERSONAL LEI]:[CHELTUIELI DE CAPITAL (ACTIVE NEFINANCIARE ) LEI]])</f>
        <v>108857</v>
      </c>
      <c r="M2295" s="41">
        <f>Data5[[#This Row],[TOTAL CHELTUIELI LEI]]/Data5[[#This Row],[CURS VALUTAR EURO BNR 22 07 2020]]</f>
        <v>22490.651019607034</v>
      </c>
      <c r="N2295" s="49">
        <v>41557</v>
      </c>
      <c r="O2295" s="54"/>
      <c r="P2295" s="54">
        <v>15165</v>
      </c>
      <c r="Q2295" s="54"/>
      <c r="R2295" s="54">
        <f>Data5[[#This Row],[PERSOANE ÎNSCRISE ÎN LISTELE ELECTORALE (TURUL 1)            ]]+Data5[[#This Row],[PERSOANE ÎNSCRISE ÎN LISTELE ELECTORALE (TURUL AL 2-LEA)]]</f>
        <v>41557</v>
      </c>
      <c r="S2295" s="54">
        <f>Data5[[#This Row],[PERSOANE CARE AU PARTICIPAT LA VOT (TURUL 1)]]+Data5[[#This Row],[PERSOANE CARE AU PARTICIPAT LA VOT  (TURUL AL 2-LEA)]]</f>
        <v>15165</v>
      </c>
      <c r="T2295" s="41">
        <f>Data5[[#This Row],[TOTAL CHELTUIELI LEI]]/Data5[[#This Row],[NUMĂRUL PERSOANELOR ÎNSCRISE ÎN LISTELE ELECTORALE]]</f>
        <v>2.6194624251028706</v>
      </c>
      <c r="U2295" s="41">
        <f>Data5[[#This Row],[TOTAL CHELTUIELI EURO]]/Data5[[#This Row],[NUMĂRUL PERSOANELOR ÎNSCRISE ÎN LISTELE ELECTORALE]]</f>
        <v>0.54120006303648083</v>
      </c>
      <c r="V2295" s="41">
        <f>Data5[[#This Row],[TOTAL CHELTUIELI LEI]]/Data5[[#This Row],[NUMĂRUL PERSOANELOR CARE AU PARTICIPAT LA VOT]]</f>
        <v>7.1781734256511704</v>
      </c>
      <c r="W2295" s="41">
        <f>Data5[[#This Row],[TOTAL CHELTUIELI EURO]]/Data5[[#This Row],[NUMĂRUL PERSOANELOR CARE AU PARTICIPAT LA VOT]]</f>
        <v>1.4830630411874075</v>
      </c>
      <c r="X2295" s="43">
        <v>4.8400999999999996</v>
      </c>
      <c r="Y2295" s="114" t="s">
        <v>2891</v>
      </c>
      <c r="Z2295" s="44">
        <v>2</v>
      </c>
      <c r="AA2295" s="115" t="s">
        <v>3105</v>
      </c>
      <c r="AB2295" s="44">
        <v>0</v>
      </c>
      <c r="AC2295" s="45"/>
    </row>
    <row r="2296" spans="1:29" x14ac:dyDescent="0.2">
      <c r="A2296" s="37">
        <v>2295</v>
      </c>
      <c r="B2296" s="38" t="s">
        <v>477</v>
      </c>
      <c r="C2296" s="39" t="s">
        <v>479</v>
      </c>
      <c r="D2296" s="40">
        <v>44101</v>
      </c>
      <c r="E2296" s="38">
        <v>1</v>
      </c>
      <c r="F2296" s="38"/>
      <c r="G2296" s="38" t="s">
        <v>2</v>
      </c>
      <c r="H2296" s="38" t="s">
        <v>2</v>
      </c>
      <c r="I2296" s="39">
        <v>19700</v>
      </c>
      <c r="J2296" s="39">
        <v>24596</v>
      </c>
      <c r="K2296" s="39">
        <v>0</v>
      </c>
      <c r="L2296" s="41">
        <f>SUM(Data5[[#This Row],[CHELTUIELI DE PERSONAL LEI]:[CHELTUIELI DE CAPITAL (ACTIVE NEFINANCIARE ) LEI]])</f>
        <v>44296</v>
      </c>
      <c r="M2296" s="41">
        <f>Data5[[#This Row],[TOTAL CHELTUIELI LEI]]/Data5[[#This Row],[CURS VALUTAR EURO BNR 22 07 2020]]</f>
        <v>9151.877027334147</v>
      </c>
      <c r="N2296" s="49">
        <v>24923</v>
      </c>
      <c r="O2296" s="54"/>
      <c r="P2296" s="54">
        <v>8445</v>
      </c>
      <c r="Q2296" s="54"/>
      <c r="R2296" s="54">
        <f>Data5[[#This Row],[PERSOANE ÎNSCRISE ÎN LISTELE ELECTORALE (TURUL 1)            ]]+Data5[[#This Row],[PERSOANE ÎNSCRISE ÎN LISTELE ELECTORALE (TURUL AL 2-LEA)]]</f>
        <v>24923</v>
      </c>
      <c r="S2296" s="54">
        <f>Data5[[#This Row],[PERSOANE CARE AU PARTICIPAT LA VOT (TURUL 1)]]+Data5[[#This Row],[PERSOANE CARE AU PARTICIPAT LA VOT  (TURUL AL 2-LEA)]]</f>
        <v>8445</v>
      </c>
      <c r="T2296" s="41">
        <f>Data5[[#This Row],[TOTAL CHELTUIELI LEI]]/Data5[[#This Row],[NUMĂRUL PERSOANELOR ÎNSCRISE ÎN LISTELE ELECTORALE]]</f>
        <v>1.7773141275127393</v>
      </c>
      <c r="U2296" s="41">
        <f>Data5[[#This Row],[TOTAL CHELTUIELI EURO]]/Data5[[#This Row],[NUMĂRUL PERSOANELOR ÎNSCRISE ÎN LISTELE ELECTORALE]]</f>
        <v>0.367206075806851</v>
      </c>
      <c r="V2296" s="41">
        <f>Data5[[#This Row],[TOTAL CHELTUIELI LEI]]/Data5[[#This Row],[NUMĂRUL PERSOANELOR CARE AU PARTICIPAT LA VOT]]</f>
        <v>5.245233866193014</v>
      </c>
      <c r="W2296" s="41">
        <f>Data5[[#This Row],[TOTAL CHELTUIELI EURO]]/Data5[[#This Row],[NUMĂRUL PERSOANELOR CARE AU PARTICIPAT LA VOT]]</f>
        <v>1.0837036148412251</v>
      </c>
      <c r="X2296" s="43">
        <v>4.8400999999999996</v>
      </c>
      <c r="Y2296" s="114" t="s">
        <v>2894</v>
      </c>
      <c r="Z2296" s="44">
        <v>1</v>
      </c>
      <c r="AA2296" s="115" t="s">
        <v>3105</v>
      </c>
      <c r="AB2296" s="44">
        <v>0</v>
      </c>
      <c r="AC2296" s="45"/>
    </row>
    <row r="2297" spans="1:29" x14ac:dyDescent="0.2">
      <c r="A2297" s="37">
        <v>2296</v>
      </c>
      <c r="B2297" s="38" t="s">
        <v>477</v>
      </c>
      <c r="C2297" s="39" t="s">
        <v>480</v>
      </c>
      <c r="D2297" s="40">
        <v>44101</v>
      </c>
      <c r="E2297" s="38">
        <v>1</v>
      </c>
      <c r="F2297" s="38"/>
      <c r="G2297" s="38" t="s">
        <v>2</v>
      </c>
      <c r="H2297" s="38" t="s">
        <v>2</v>
      </c>
      <c r="I2297" s="39">
        <v>24900</v>
      </c>
      <c r="J2297" s="39">
        <v>71591</v>
      </c>
      <c r="K2297" s="39">
        <v>0</v>
      </c>
      <c r="L2297" s="41">
        <f>SUM(Data5[[#This Row],[CHELTUIELI DE PERSONAL LEI]:[CHELTUIELI DE CAPITAL (ACTIVE NEFINANCIARE ) LEI]])</f>
        <v>96491</v>
      </c>
      <c r="M2297" s="41">
        <f>Data5[[#This Row],[TOTAL CHELTUIELI LEI]]/Data5[[#This Row],[CURS VALUTAR EURO BNR 22 07 2020]]</f>
        <v>19935.74512923287</v>
      </c>
      <c r="N2297" s="49">
        <v>23230</v>
      </c>
      <c r="O2297" s="54"/>
      <c r="P2297" s="54">
        <v>9336</v>
      </c>
      <c r="Q2297" s="54"/>
      <c r="R2297" s="54">
        <f>Data5[[#This Row],[PERSOANE ÎNSCRISE ÎN LISTELE ELECTORALE (TURUL 1)            ]]+Data5[[#This Row],[PERSOANE ÎNSCRISE ÎN LISTELE ELECTORALE (TURUL AL 2-LEA)]]</f>
        <v>23230</v>
      </c>
      <c r="S2297" s="54">
        <f>Data5[[#This Row],[PERSOANE CARE AU PARTICIPAT LA VOT (TURUL 1)]]+Data5[[#This Row],[PERSOANE CARE AU PARTICIPAT LA VOT  (TURUL AL 2-LEA)]]</f>
        <v>9336</v>
      </c>
      <c r="T2297" s="41">
        <f>Data5[[#This Row],[TOTAL CHELTUIELI LEI]]/Data5[[#This Row],[NUMĂRUL PERSOANELOR ÎNSCRISE ÎN LISTELE ELECTORALE]]</f>
        <v>4.1537236332328886</v>
      </c>
      <c r="U2297" s="41">
        <f>Data5[[#This Row],[TOTAL CHELTUIELI EURO]]/Data5[[#This Row],[NUMĂRUL PERSOANELOR ÎNSCRISE ÎN LISTELE ELECTORALE]]</f>
        <v>0.85818963104747614</v>
      </c>
      <c r="V2297" s="41">
        <f>Data5[[#This Row],[TOTAL CHELTUIELI LEI]]/Data5[[#This Row],[NUMĂRUL PERSOANELOR CARE AU PARTICIPAT LA VOT]]</f>
        <v>10.335368466152527</v>
      </c>
      <c r="W2297" s="41">
        <f>Data5[[#This Row],[TOTAL CHELTUIELI EURO]]/Data5[[#This Row],[NUMĂRUL PERSOANELOR CARE AU PARTICIPAT LA VOT]]</f>
        <v>2.1353625888210015</v>
      </c>
      <c r="X2297" s="43">
        <v>4.8400999999999996</v>
      </c>
      <c r="Y2297" s="114" t="s">
        <v>2895</v>
      </c>
      <c r="Z2297" s="44">
        <v>4</v>
      </c>
      <c r="AA2297" s="115" t="s">
        <v>3105</v>
      </c>
      <c r="AB2297" s="44">
        <v>0</v>
      </c>
      <c r="AC2297" s="45"/>
    </row>
    <row r="2298" spans="1:29" x14ac:dyDescent="0.2">
      <c r="A2298" s="37">
        <v>2297</v>
      </c>
      <c r="B2298" s="38" t="s">
        <v>477</v>
      </c>
      <c r="C2298" s="39" t="s">
        <v>2800</v>
      </c>
      <c r="D2298" s="40">
        <v>44101</v>
      </c>
      <c r="E2298" s="38">
        <v>1</v>
      </c>
      <c r="F2298" s="38"/>
      <c r="G2298" s="38" t="s">
        <v>2</v>
      </c>
      <c r="H2298" s="38" t="s">
        <v>2</v>
      </c>
      <c r="I2298" s="39">
        <v>0</v>
      </c>
      <c r="J2298" s="39">
        <v>30945</v>
      </c>
      <c r="K2298" s="39">
        <v>0</v>
      </c>
      <c r="L2298" s="41">
        <f>SUM(Data5[[#This Row],[CHELTUIELI DE PERSONAL LEI]:[CHELTUIELI DE CAPITAL (ACTIVE NEFINANCIARE ) LEI]])</f>
        <v>30945</v>
      </c>
      <c r="M2298" s="41">
        <f>Data5[[#This Row],[TOTAL CHELTUIELI LEI]]/Data5[[#This Row],[CURS VALUTAR EURO BNR 22 07 2020]]</f>
        <v>6393.4629449804761</v>
      </c>
      <c r="N2298" s="49">
        <v>9007</v>
      </c>
      <c r="O2298" s="54"/>
      <c r="P2298" s="54">
        <v>5384</v>
      </c>
      <c r="Q2298" s="54"/>
      <c r="R2298" s="54">
        <f>Data5[[#This Row],[PERSOANE ÎNSCRISE ÎN LISTELE ELECTORALE (TURUL 1)            ]]+Data5[[#This Row],[PERSOANE ÎNSCRISE ÎN LISTELE ELECTORALE (TURUL AL 2-LEA)]]</f>
        <v>9007</v>
      </c>
      <c r="S2298" s="54">
        <f>Data5[[#This Row],[PERSOANE CARE AU PARTICIPAT LA VOT (TURUL 1)]]+Data5[[#This Row],[PERSOANE CARE AU PARTICIPAT LA VOT  (TURUL AL 2-LEA)]]</f>
        <v>5384</v>
      </c>
      <c r="T2298" s="41">
        <f>Data5[[#This Row],[TOTAL CHELTUIELI LEI]]/Data5[[#This Row],[NUMĂRUL PERSOANELOR ÎNSCRISE ÎN LISTELE ELECTORALE]]</f>
        <v>3.4356611524369933</v>
      </c>
      <c r="U2298" s="41">
        <f>Data5[[#This Row],[TOTAL CHELTUIELI EURO]]/Data5[[#This Row],[NUMĂRUL PERSOANELOR ÎNSCRISE ÎN LISTELE ELECTORALE]]</f>
        <v>0.70983267958037932</v>
      </c>
      <c r="V2298" s="41">
        <f>Data5[[#This Row],[TOTAL CHELTUIELI LEI]]/Data5[[#This Row],[NUMĂRUL PERSOANELOR CARE AU PARTICIPAT LA VOT]]</f>
        <v>5.7475854383358094</v>
      </c>
      <c r="W2298" s="41">
        <f>Data5[[#This Row],[TOTAL CHELTUIELI EURO]]/Data5[[#This Row],[NUMĂRUL PERSOANELOR CARE AU PARTICIPAT LA VOT]]</f>
        <v>1.1874931175669532</v>
      </c>
      <c r="X2298" s="43">
        <v>4.8400999999999996</v>
      </c>
      <c r="Y2298" s="114" t="s">
        <v>2884</v>
      </c>
      <c r="Z2298" s="44">
        <v>3</v>
      </c>
      <c r="AA2298" s="115" t="s">
        <v>3105</v>
      </c>
      <c r="AB2298" s="44">
        <v>0</v>
      </c>
      <c r="AC2298" s="45"/>
    </row>
    <row r="2299" spans="1:29" x14ac:dyDescent="0.2">
      <c r="A2299" s="37">
        <v>2298</v>
      </c>
      <c r="B2299" s="38" t="s">
        <v>477</v>
      </c>
      <c r="C2299" s="39" t="s">
        <v>2801</v>
      </c>
      <c r="D2299" s="40">
        <v>44101</v>
      </c>
      <c r="E2299" s="38">
        <v>1</v>
      </c>
      <c r="F2299" s="38"/>
      <c r="G2299" s="38" t="s">
        <v>2</v>
      </c>
      <c r="H2299" s="38" t="s">
        <v>2</v>
      </c>
      <c r="I2299" s="39">
        <v>9000</v>
      </c>
      <c r="J2299" s="39">
        <v>23604.82</v>
      </c>
      <c r="K2299" s="39">
        <v>0</v>
      </c>
      <c r="L2299" s="41">
        <f>SUM(Data5[[#This Row],[CHELTUIELI DE PERSONAL LEI]:[CHELTUIELI DE CAPITAL (ACTIVE NEFINANCIARE ) LEI]])</f>
        <v>32604.82</v>
      </c>
      <c r="M2299" s="41">
        <f>Data5[[#This Row],[TOTAL CHELTUIELI LEI]]/Data5[[#This Row],[CURS VALUTAR EURO BNR 22 07 2020]]</f>
        <v>6736.3938761595837</v>
      </c>
      <c r="N2299" s="49">
        <v>12214</v>
      </c>
      <c r="O2299" s="54"/>
      <c r="P2299" s="54">
        <v>6232</v>
      </c>
      <c r="Q2299" s="54"/>
      <c r="R2299" s="54">
        <f>Data5[[#This Row],[PERSOANE ÎNSCRISE ÎN LISTELE ELECTORALE (TURUL 1)            ]]+Data5[[#This Row],[PERSOANE ÎNSCRISE ÎN LISTELE ELECTORALE (TURUL AL 2-LEA)]]</f>
        <v>12214</v>
      </c>
      <c r="S2299" s="54">
        <f>Data5[[#This Row],[PERSOANE CARE AU PARTICIPAT LA VOT (TURUL 1)]]+Data5[[#This Row],[PERSOANE CARE AU PARTICIPAT LA VOT  (TURUL AL 2-LEA)]]</f>
        <v>6232</v>
      </c>
      <c r="T2299" s="41">
        <f>Data5[[#This Row],[TOTAL CHELTUIELI LEI]]/Data5[[#This Row],[NUMĂRUL PERSOANELOR ÎNSCRISE ÎN LISTELE ELECTORALE]]</f>
        <v>2.6694629114131323</v>
      </c>
      <c r="U2299" s="41">
        <f>Data5[[#This Row],[TOTAL CHELTUIELI EURO]]/Data5[[#This Row],[NUMĂRUL PERSOANELOR ÎNSCRISE ÎN LISTELE ELECTORALE]]</f>
        <v>0.55153052858683349</v>
      </c>
      <c r="V2299" s="41">
        <f>Data5[[#This Row],[TOTAL CHELTUIELI LEI]]/Data5[[#This Row],[NUMĂRUL PERSOANELOR CARE AU PARTICIPAT LA VOT]]</f>
        <v>5.2318388960205393</v>
      </c>
      <c r="W2299" s="41">
        <f>Data5[[#This Row],[TOTAL CHELTUIELI EURO]]/Data5[[#This Row],[NUMĂRUL PERSOANELOR CARE AU PARTICIPAT LA VOT]]</f>
        <v>1.08093611620019</v>
      </c>
      <c r="X2299" s="43">
        <v>4.8400999999999996</v>
      </c>
      <c r="Y2299" s="114" t="s">
        <v>2891</v>
      </c>
      <c r="Z2299" s="44">
        <v>2</v>
      </c>
      <c r="AA2299" s="115" t="s">
        <v>3105</v>
      </c>
      <c r="AB2299" s="44">
        <v>0</v>
      </c>
      <c r="AC2299" s="45"/>
    </row>
    <row r="2300" spans="1:29" ht="38.25" x14ac:dyDescent="0.2">
      <c r="A2300" s="37">
        <v>2299</v>
      </c>
      <c r="B2300" s="37" t="s">
        <v>477</v>
      </c>
      <c r="C2300" s="39" t="s">
        <v>481</v>
      </c>
      <c r="D2300" s="52">
        <v>44101</v>
      </c>
      <c r="E2300" s="37">
        <v>1</v>
      </c>
      <c r="F2300" s="53" t="s">
        <v>2759</v>
      </c>
      <c r="G2300" s="37" t="s">
        <v>2</v>
      </c>
      <c r="H2300" s="37" t="s">
        <v>2</v>
      </c>
      <c r="I2300" s="39">
        <v>0</v>
      </c>
      <c r="J2300" s="39">
        <v>8700.8700000000008</v>
      </c>
      <c r="K2300" s="39">
        <v>0</v>
      </c>
      <c r="L2300" s="41">
        <f>SUM(Data5[[#This Row],[CHELTUIELI DE PERSONAL LEI]:[CHELTUIELI DE CAPITAL (ACTIVE NEFINANCIARE ) LEI]])</f>
        <v>8700.8700000000008</v>
      </c>
      <c r="M2300" s="47">
        <f>Data5[[#This Row],[TOTAL CHELTUIELI LEI]]/Data5[[#This Row],[CURS VALUTAR EURO BNR 22 07 2020]]</f>
        <v>1797.6632714200123</v>
      </c>
      <c r="N2300" s="105">
        <v>1293</v>
      </c>
      <c r="O2300" s="54">
        <v>1290</v>
      </c>
      <c r="P2300" s="54">
        <v>918</v>
      </c>
      <c r="Q2300" s="100">
        <v>1027</v>
      </c>
      <c r="R2300" s="54">
        <f>Data5[[#This Row],[PERSOANE ÎNSCRISE ÎN LISTELE ELECTORALE (TURUL 1)            ]]+Data5[[#This Row],[PERSOANE ÎNSCRISE ÎN LISTELE ELECTORALE (TURUL AL 2-LEA)]]</f>
        <v>2583</v>
      </c>
      <c r="S2300" s="54">
        <f>Data5[[#This Row],[PERSOANE CARE AU PARTICIPAT LA VOT (TURUL 1)]]+Data5[[#This Row],[PERSOANE CARE AU PARTICIPAT LA VOT  (TURUL AL 2-LEA)]]</f>
        <v>1945</v>
      </c>
      <c r="T2300" s="47">
        <f>Data5[[#This Row],[TOTAL CHELTUIELI LEI]]/Data5[[#This Row],[NUMĂRUL PERSOANELOR ÎNSCRISE ÎN LISTELE ELECTORALE]]</f>
        <v>3.3685133565621372</v>
      </c>
      <c r="U2300" s="47">
        <f>Data5[[#This Row],[TOTAL CHELTUIELI EURO]]/Data5[[#This Row],[NUMĂRUL PERSOANELOR ÎNSCRISE ÎN LISTELE ELECTORALE]]</f>
        <v>0.6959594546728658</v>
      </c>
      <c r="V2300" s="47">
        <f>Data5[[#This Row],[TOTAL CHELTUIELI LEI]]/Data5[[#This Row],[NUMĂRUL PERSOANELOR CARE AU PARTICIPAT LA VOT]]</f>
        <v>4.4734550128534707</v>
      </c>
      <c r="W2300" s="47">
        <f>Data5[[#This Row],[TOTAL CHELTUIELI EURO]]/Data5[[#This Row],[NUMĂRUL PERSOANELOR CARE AU PARTICIPAT LA VOT]]</f>
        <v>0.9242484685964073</v>
      </c>
      <c r="X2300" s="55">
        <v>4.8400999999999996</v>
      </c>
      <c r="Y2300" s="114" t="s">
        <v>2884</v>
      </c>
      <c r="Z2300" s="44">
        <v>3</v>
      </c>
      <c r="AA2300" s="115" t="s">
        <v>3105</v>
      </c>
      <c r="AB2300" s="44">
        <v>0</v>
      </c>
      <c r="AC2300" s="45"/>
    </row>
    <row r="2301" spans="1:29" x14ac:dyDescent="0.2">
      <c r="A2301" s="37">
        <v>2300</v>
      </c>
      <c r="B2301" s="38" t="s">
        <v>477</v>
      </c>
      <c r="C2301" s="39" t="s">
        <v>482</v>
      </c>
      <c r="D2301" s="40">
        <v>44101</v>
      </c>
      <c r="E2301" s="38">
        <v>1</v>
      </c>
      <c r="F2301" s="38"/>
      <c r="G2301" s="38" t="s">
        <v>2</v>
      </c>
      <c r="H2301" s="38" t="s">
        <v>2</v>
      </c>
      <c r="I2301" s="39">
        <v>2500</v>
      </c>
      <c r="J2301" s="39">
        <v>6501</v>
      </c>
      <c r="K2301" s="39">
        <v>0</v>
      </c>
      <c r="L2301" s="41">
        <f>SUM(Data5[[#This Row],[CHELTUIELI DE PERSONAL LEI]:[CHELTUIELI DE CAPITAL (ACTIVE NEFINANCIARE ) LEI]])</f>
        <v>9001</v>
      </c>
      <c r="M2301" s="41">
        <f>Data5[[#This Row],[TOTAL CHELTUIELI LEI]]/Data5[[#This Row],[CURS VALUTAR EURO BNR 22 07 2020]]</f>
        <v>1859.672320819818</v>
      </c>
      <c r="N2301" s="49">
        <v>2335</v>
      </c>
      <c r="O2301" s="54"/>
      <c r="P2301" s="54">
        <v>1642</v>
      </c>
      <c r="Q2301" s="54"/>
      <c r="R2301" s="54">
        <f>Data5[[#This Row],[PERSOANE ÎNSCRISE ÎN LISTELE ELECTORALE (TURUL 1)            ]]+Data5[[#This Row],[PERSOANE ÎNSCRISE ÎN LISTELE ELECTORALE (TURUL AL 2-LEA)]]</f>
        <v>2335</v>
      </c>
      <c r="S2301" s="54">
        <f>Data5[[#This Row],[PERSOANE CARE AU PARTICIPAT LA VOT (TURUL 1)]]+Data5[[#This Row],[PERSOANE CARE AU PARTICIPAT LA VOT  (TURUL AL 2-LEA)]]</f>
        <v>1642</v>
      </c>
      <c r="T2301" s="41">
        <f>Data5[[#This Row],[TOTAL CHELTUIELI LEI]]/Data5[[#This Row],[NUMĂRUL PERSOANELOR ÎNSCRISE ÎN LISTELE ELECTORALE]]</f>
        <v>3.8548179871520341</v>
      </c>
      <c r="U2301" s="41">
        <f>Data5[[#This Row],[TOTAL CHELTUIELI EURO]]/Data5[[#This Row],[NUMĂRUL PERSOANELOR ÎNSCRISE ÎN LISTELE ELECTORALE]]</f>
        <v>0.79643354210698847</v>
      </c>
      <c r="V2301" s="41">
        <f>Data5[[#This Row],[TOTAL CHELTUIELI LEI]]/Data5[[#This Row],[NUMĂRUL PERSOANELOR CARE AU PARTICIPAT LA VOT]]</f>
        <v>5.4817295980511576</v>
      </c>
      <c r="W2301" s="41">
        <f>Data5[[#This Row],[TOTAL CHELTUIELI EURO]]/Data5[[#This Row],[NUMĂRUL PERSOANELOR CARE AU PARTICIPAT LA VOT]]</f>
        <v>1.1325653598171852</v>
      </c>
      <c r="X2301" s="43">
        <v>4.8400999999999996</v>
      </c>
      <c r="Y2301" s="114" t="s">
        <v>2884</v>
      </c>
      <c r="Z2301" s="44">
        <v>3</v>
      </c>
      <c r="AA2301" s="115" t="s">
        <v>3105</v>
      </c>
      <c r="AB2301" s="44">
        <v>0</v>
      </c>
      <c r="AC2301" s="45"/>
    </row>
    <row r="2302" spans="1:29" x14ac:dyDescent="0.2">
      <c r="A2302" s="37">
        <v>2301</v>
      </c>
      <c r="B2302" s="38" t="s">
        <v>477</v>
      </c>
      <c r="C2302" s="39" t="s">
        <v>483</v>
      </c>
      <c r="D2302" s="40">
        <v>44101</v>
      </c>
      <c r="E2302" s="38">
        <v>1</v>
      </c>
      <c r="F2302" s="38"/>
      <c r="G2302" s="38" t="s">
        <v>2</v>
      </c>
      <c r="H2302" s="38" t="s">
        <v>2</v>
      </c>
      <c r="I2302" s="39">
        <v>1800</v>
      </c>
      <c r="J2302" s="39">
        <v>7176</v>
      </c>
      <c r="K2302" s="39">
        <v>0</v>
      </c>
      <c r="L2302" s="41">
        <f>SUM(Data5[[#This Row],[CHELTUIELI DE PERSONAL LEI]:[CHELTUIELI DE CAPITAL (ACTIVE NEFINANCIARE ) LEI]])</f>
        <v>8976</v>
      </c>
      <c r="M2302" s="41">
        <f>Data5[[#This Row],[TOTAL CHELTUIELI LEI]]/Data5[[#This Row],[CURS VALUTAR EURO BNR 22 07 2020]]</f>
        <v>1854.5071382822671</v>
      </c>
      <c r="N2302" s="49">
        <v>1211</v>
      </c>
      <c r="O2302" s="54"/>
      <c r="P2302" s="54">
        <v>806</v>
      </c>
      <c r="Q2302" s="54"/>
      <c r="R2302" s="54">
        <f>Data5[[#This Row],[PERSOANE ÎNSCRISE ÎN LISTELE ELECTORALE (TURUL 1)            ]]+Data5[[#This Row],[PERSOANE ÎNSCRISE ÎN LISTELE ELECTORALE (TURUL AL 2-LEA)]]</f>
        <v>1211</v>
      </c>
      <c r="S2302" s="54">
        <f>Data5[[#This Row],[PERSOANE CARE AU PARTICIPAT LA VOT (TURUL 1)]]+Data5[[#This Row],[PERSOANE CARE AU PARTICIPAT LA VOT  (TURUL AL 2-LEA)]]</f>
        <v>806</v>
      </c>
      <c r="T2302" s="41">
        <f>Data5[[#This Row],[TOTAL CHELTUIELI LEI]]/Data5[[#This Row],[NUMĂRUL PERSOANELOR ÎNSCRISE ÎN LISTELE ELECTORALE]]</f>
        <v>7.4120561519405452</v>
      </c>
      <c r="U2302" s="41">
        <f>Data5[[#This Row],[TOTAL CHELTUIELI EURO]]/Data5[[#This Row],[NUMĂRUL PERSOANELOR ÎNSCRISE ÎN LISTELE ELECTORALE]]</f>
        <v>1.5313849201339942</v>
      </c>
      <c r="V2302" s="41">
        <f>Data5[[#This Row],[TOTAL CHELTUIELI LEI]]/Data5[[#This Row],[NUMĂRUL PERSOANELOR CARE AU PARTICIPAT LA VOT]]</f>
        <v>11.136476426799007</v>
      </c>
      <c r="W2302" s="41">
        <f>Data5[[#This Row],[TOTAL CHELTUIELI EURO]]/Data5[[#This Row],[NUMĂRUL PERSOANELOR CARE AU PARTICIPAT LA VOT]]</f>
        <v>2.3008773427819689</v>
      </c>
      <c r="X2302" s="43">
        <v>4.8400999999999996</v>
      </c>
      <c r="Y2302" s="114" t="s">
        <v>2886</v>
      </c>
      <c r="Z2302" s="44">
        <v>7</v>
      </c>
      <c r="AA2302" s="115" t="s">
        <v>3107</v>
      </c>
      <c r="AB2302" s="44">
        <v>1</v>
      </c>
      <c r="AC2302" s="45"/>
    </row>
    <row r="2303" spans="1:29" x14ac:dyDescent="0.2">
      <c r="A2303" s="37">
        <v>2302</v>
      </c>
      <c r="B2303" s="38" t="s">
        <v>477</v>
      </c>
      <c r="C2303" s="39" t="s">
        <v>484</v>
      </c>
      <c r="D2303" s="40">
        <v>44101</v>
      </c>
      <c r="E2303" s="38">
        <v>1</v>
      </c>
      <c r="F2303" s="38"/>
      <c r="G2303" s="38" t="s">
        <v>2</v>
      </c>
      <c r="H2303" s="38" t="s">
        <v>2</v>
      </c>
      <c r="I2303" s="39">
        <v>1200</v>
      </c>
      <c r="J2303" s="39">
        <v>9378</v>
      </c>
      <c r="K2303" s="39">
        <v>0</v>
      </c>
      <c r="L2303" s="41">
        <f>SUM(Data5[[#This Row],[CHELTUIELI DE PERSONAL LEI]:[CHELTUIELI DE CAPITAL (ACTIVE NEFINANCIARE ) LEI]])</f>
        <v>10578</v>
      </c>
      <c r="M2303" s="41">
        <f>Data5[[#This Row],[TOTAL CHELTUIELI LEI]]/Data5[[#This Row],[CURS VALUTAR EURO BNR 22 07 2020]]</f>
        <v>2185.4920352885274</v>
      </c>
      <c r="N2303" s="49">
        <v>1031</v>
      </c>
      <c r="O2303" s="54"/>
      <c r="P2303" s="54">
        <v>910</v>
      </c>
      <c r="Q2303" s="54"/>
      <c r="R2303" s="54">
        <f>Data5[[#This Row],[PERSOANE ÎNSCRISE ÎN LISTELE ELECTORALE (TURUL 1)            ]]+Data5[[#This Row],[PERSOANE ÎNSCRISE ÎN LISTELE ELECTORALE (TURUL AL 2-LEA)]]</f>
        <v>1031</v>
      </c>
      <c r="S2303" s="54">
        <f>Data5[[#This Row],[PERSOANE CARE AU PARTICIPAT LA VOT (TURUL 1)]]+Data5[[#This Row],[PERSOANE CARE AU PARTICIPAT LA VOT  (TURUL AL 2-LEA)]]</f>
        <v>910</v>
      </c>
      <c r="T2303" s="41">
        <f>Data5[[#This Row],[TOTAL CHELTUIELI LEI]]/Data5[[#This Row],[NUMĂRUL PERSOANELOR ÎNSCRISE ÎN LISTELE ELECTORALE]]</f>
        <v>10.259941804073716</v>
      </c>
      <c r="U2303" s="41">
        <f>Data5[[#This Row],[TOTAL CHELTUIELI EURO]]/Data5[[#This Row],[NUMĂRUL PERSOANELOR ÎNSCRISE ÎN LISTELE ELECTORALE]]</f>
        <v>2.1197788897075922</v>
      </c>
      <c r="V2303" s="41">
        <f>Data5[[#This Row],[TOTAL CHELTUIELI LEI]]/Data5[[#This Row],[NUMĂRUL PERSOANELOR CARE AU PARTICIPAT LA VOT]]</f>
        <v>11.624175824175824</v>
      </c>
      <c r="W2303" s="41">
        <f>Data5[[#This Row],[TOTAL CHELTUIELI EURO]]/Data5[[#This Row],[NUMĂRUL PERSOANELOR CARE AU PARTICIPAT LA VOT]]</f>
        <v>2.4016395992181621</v>
      </c>
      <c r="X2303" s="43">
        <v>4.8400999999999996</v>
      </c>
      <c r="Y2303" s="114" t="s">
        <v>2898</v>
      </c>
      <c r="Z2303" s="44">
        <v>10</v>
      </c>
      <c r="AA2303" s="115" t="s">
        <v>3108</v>
      </c>
      <c r="AB2303" s="44">
        <v>2</v>
      </c>
      <c r="AC2303" s="45"/>
    </row>
    <row r="2304" spans="1:29" x14ac:dyDescent="0.2">
      <c r="A2304" s="37">
        <v>2303</v>
      </c>
      <c r="B2304" s="38" t="s">
        <v>477</v>
      </c>
      <c r="C2304" s="39" t="s">
        <v>485</v>
      </c>
      <c r="D2304" s="40">
        <v>44101</v>
      </c>
      <c r="E2304" s="38">
        <v>1</v>
      </c>
      <c r="F2304" s="38"/>
      <c r="G2304" s="38" t="s">
        <v>2</v>
      </c>
      <c r="H2304" s="38" t="s">
        <v>2</v>
      </c>
      <c r="I2304" s="39">
        <v>3892.29</v>
      </c>
      <c r="J2304" s="39">
        <v>1132.22</v>
      </c>
      <c r="K2304" s="39">
        <v>0</v>
      </c>
      <c r="L2304" s="41">
        <f>SUM(Data5[[#This Row],[CHELTUIELI DE PERSONAL LEI]:[CHELTUIELI DE CAPITAL (ACTIVE NEFINANCIARE ) LEI]])</f>
        <v>5024.51</v>
      </c>
      <c r="M2304" s="41">
        <f>Data5[[#This Row],[TOTAL CHELTUIELI LEI]]/Data5[[#This Row],[CURS VALUTAR EURO BNR 22 07 2020]]</f>
        <v>1038.1004524699904</v>
      </c>
      <c r="N2304" s="49">
        <v>3004</v>
      </c>
      <c r="O2304" s="54"/>
      <c r="P2304" s="54">
        <v>2101</v>
      </c>
      <c r="Q2304" s="54"/>
      <c r="R2304" s="54">
        <f>Data5[[#This Row],[PERSOANE ÎNSCRISE ÎN LISTELE ELECTORALE (TURUL 1)            ]]+Data5[[#This Row],[PERSOANE ÎNSCRISE ÎN LISTELE ELECTORALE (TURUL AL 2-LEA)]]</f>
        <v>3004</v>
      </c>
      <c r="S2304" s="54">
        <f>Data5[[#This Row],[PERSOANE CARE AU PARTICIPAT LA VOT (TURUL 1)]]+Data5[[#This Row],[PERSOANE CARE AU PARTICIPAT LA VOT  (TURUL AL 2-LEA)]]</f>
        <v>2101</v>
      </c>
      <c r="T2304" s="41">
        <f>Data5[[#This Row],[TOTAL CHELTUIELI LEI]]/Data5[[#This Row],[NUMĂRUL PERSOANELOR ÎNSCRISE ÎN LISTELE ELECTORALE]]</f>
        <v>1.6726065246338215</v>
      </c>
      <c r="U2304" s="41">
        <f>Data5[[#This Row],[TOTAL CHELTUIELI EURO]]/Data5[[#This Row],[NUMĂRUL PERSOANELOR ÎNSCRISE ÎN LISTELE ELECTORALE]]</f>
        <v>0.34557272052929106</v>
      </c>
      <c r="V2304" s="41">
        <f>Data5[[#This Row],[TOTAL CHELTUIELI LEI]]/Data5[[#This Row],[NUMĂRUL PERSOANELOR CARE AU PARTICIPAT LA VOT]]</f>
        <v>2.3914850071394573</v>
      </c>
      <c r="W2304" s="41">
        <f>Data5[[#This Row],[TOTAL CHELTUIELI EURO]]/Data5[[#This Row],[NUMĂRUL PERSOANELOR CARE AU PARTICIPAT LA VOT]]</f>
        <v>0.49409826390765843</v>
      </c>
      <c r="X2304" s="43">
        <v>4.8400999999999996</v>
      </c>
      <c r="Y2304" s="114" t="s">
        <v>2894</v>
      </c>
      <c r="Z2304" s="44">
        <v>1</v>
      </c>
      <c r="AA2304" s="115" t="s">
        <v>3105</v>
      </c>
      <c r="AB2304" s="44">
        <v>0</v>
      </c>
      <c r="AC2304" s="45"/>
    </row>
    <row r="2305" spans="1:29" x14ac:dyDescent="0.2">
      <c r="A2305" s="37">
        <v>2304</v>
      </c>
      <c r="B2305" s="38" t="s">
        <v>477</v>
      </c>
      <c r="C2305" s="39" t="s">
        <v>486</v>
      </c>
      <c r="D2305" s="40">
        <v>44101</v>
      </c>
      <c r="E2305" s="38">
        <v>1</v>
      </c>
      <c r="F2305" s="38"/>
      <c r="G2305" s="38" t="s">
        <v>2</v>
      </c>
      <c r="H2305" s="38" t="s">
        <v>2</v>
      </c>
      <c r="I2305" s="39">
        <v>4820</v>
      </c>
      <c r="J2305" s="39">
        <v>8537.92</v>
      </c>
      <c r="K2305" s="39">
        <v>0</v>
      </c>
      <c r="L2305" s="41">
        <f>SUM(Data5[[#This Row],[CHELTUIELI DE PERSONAL LEI]:[CHELTUIELI DE CAPITAL (ACTIVE NEFINANCIARE ) LEI]])</f>
        <v>13357.92</v>
      </c>
      <c r="M2305" s="41">
        <f>Data5[[#This Row],[TOTAL CHELTUIELI LEI]]/Data5[[#This Row],[CURS VALUTAR EURO BNR 22 07 2020]]</f>
        <v>2759.8438048800649</v>
      </c>
      <c r="N2305" s="49">
        <v>1734</v>
      </c>
      <c r="O2305" s="54"/>
      <c r="P2305" s="54">
        <v>1271</v>
      </c>
      <c r="Q2305" s="54"/>
      <c r="R2305" s="54">
        <f>Data5[[#This Row],[PERSOANE ÎNSCRISE ÎN LISTELE ELECTORALE (TURUL 1)            ]]+Data5[[#This Row],[PERSOANE ÎNSCRISE ÎN LISTELE ELECTORALE (TURUL AL 2-LEA)]]</f>
        <v>1734</v>
      </c>
      <c r="S2305" s="54">
        <f>Data5[[#This Row],[PERSOANE CARE AU PARTICIPAT LA VOT (TURUL 1)]]+Data5[[#This Row],[PERSOANE CARE AU PARTICIPAT LA VOT  (TURUL AL 2-LEA)]]</f>
        <v>1271</v>
      </c>
      <c r="T2305" s="41">
        <f>Data5[[#This Row],[TOTAL CHELTUIELI LEI]]/Data5[[#This Row],[NUMĂRUL PERSOANELOR ÎNSCRISE ÎN LISTELE ELECTORALE]]</f>
        <v>7.7035294117647055</v>
      </c>
      <c r="U2305" s="41">
        <f>Data5[[#This Row],[TOTAL CHELTUIELI EURO]]/Data5[[#This Row],[NUMĂRUL PERSOANELOR ÎNSCRISE ÎN LISTELE ELECTORALE]]</f>
        <v>1.5916054238062658</v>
      </c>
      <c r="V2305" s="41">
        <f>Data5[[#This Row],[TOTAL CHELTUIELI LEI]]/Data5[[#This Row],[NUMĂRUL PERSOANELOR CARE AU PARTICIPAT LA VOT]]</f>
        <v>10.509771833202203</v>
      </c>
      <c r="W2305" s="41">
        <f>Data5[[#This Row],[TOTAL CHELTUIELI EURO]]/Data5[[#This Row],[NUMĂRUL PERSOANELOR CARE AU PARTICIPAT LA VOT]]</f>
        <v>2.1713955978600037</v>
      </c>
      <c r="X2305" s="43">
        <v>4.8400999999999996</v>
      </c>
      <c r="Y2305" s="114" t="s">
        <v>2886</v>
      </c>
      <c r="Z2305" s="44">
        <v>7</v>
      </c>
      <c r="AA2305" s="115" t="s">
        <v>3107</v>
      </c>
      <c r="AB2305" s="44">
        <v>1</v>
      </c>
      <c r="AC2305" s="45"/>
    </row>
    <row r="2306" spans="1:29" x14ac:dyDescent="0.2">
      <c r="A2306" s="37">
        <v>2305</v>
      </c>
      <c r="B2306" s="38" t="s">
        <v>477</v>
      </c>
      <c r="C2306" s="39" t="s">
        <v>487</v>
      </c>
      <c r="D2306" s="40">
        <v>44101</v>
      </c>
      <c r="E2306" s="38">
        <v>1</v>
      </c>
      <c r="F2306" s="38"/>
      <c r="G2306" s="38" t="s">
        <v>2</v>
      </c>
      <c r="H2306" s="38" t="s">
        <v>2</v>
      </c>
      <c r="I2306" s="39">
        <v>3000</v>
      </c>
      <c r="J2306" s="39">
        <v>10022</v>
      </c>
      <c r="K2306" s="39">
        <v>0</v>
      </c>
      <c r="L2306" s="41">
        <f>SUM(Data5[[#This Row],[CHELTUIELI DE PERSONAL LEI]:[CHELTUIELI DE CAPITAL (ACTIVE NEFINANCIARE ) LEI]])</f>
        <v>13022</v>
      </c>
      <c r="M2306" s="41">
        <f>Data5[[#This Row],[TOTAL CHELTUIELI LEI]]/Data5[[#This Row],[CURS VALUTAR EURO BNR 22 07 2020]]</f>
        <v>2690.4402801595011</v>
      </c>
      <c r="N2306" s="49">
        <v>3953</v>
      </c>
      <c r="O2306" s="54"/>
      <c r="P2306" s="54">
        <v>2830</v>
      </c>
      <c r="Q2306" s="54"/>
      <c r="R2306" s="54">
        <f>Data5[[#This Row],[PERSOANE ÎNSCRISE ÎN LISTELE ELECTORALE (TURUL 1)            ]]+Data5[[#This Row],[PERSOANE ÎNSCRISE ÎN LISTELE ELECTORALE (TURUL AL 2-LEA)]]</f>
        <v>3953</v>
      </c>
      <c r="S2306" s="54">
        <f>Data5[[#This Row],[PERSOANE CARE AU PARTICIPAT LA VOT (TURUL 1)]]+Data5[[#This Row],[PERSOANE CARE AU PARTICIPAT LA VOT  (TURUL AL 2-LEA)]]</f>
        <v>2830</v>
      </c>
      <c r="T2306" s="41">
        <f>Data5[[#This Row],[TOTAL CHELTUIELI LEI]]/Data5[[#This Row],[NUMĂRUL PERSOANELOR ÎNSCRISE ÎN LISTELE ELECTORALE]]</f>
        <v>3.2942069314444726</v>
      </c>
      <c r="U2306" s="41">
        <f>Data5[[#This Row],[TOTAL CHELTUIELI EURO]]/Data5[[#This Row],[NUMĂRUL PERSOANELOR ÎNSCRISE ÎN LISTELE ELECTORALE]]</f>
        <v>0.68060720469504199</v>
      </c>
      <c r="V2306" s="41">
        <f>Data5[[#This Row],[TOTAL CHELTUIELI LEI]]/Data5[[#This Row],[NUMĂRUL PERSOANELOR CARE AU PARTICIPAT LA VOT]]</f>
        <v>4.6014134275618375</v>
      </c>
      <c r="W2306" s="41">
        <f>Data5[[#This Row],[TOTAL CHELTUIELI EURO]]/Data5[[#This Row],[NUMĂRUL PERSOANELOR CARE AU PARTICIPAT LA VOT]]</f>
        <v>0.95068561136378127</v>
      </c>
      <c r="X2306" s="43">
        <v>4.8400999999999996</v>
      </c>
      <c r="Y2306" s="114" t="s">
        <v>2884</v>
      </c>
      <c r="Z2306" s="44">
        <v>3</v>
      </c>
      <c r="AA2306" s="115" t="s">
        <v>3105</v>
      </c>
      <c r="AB2306" s="44">
        <v>0</v>
      </c>
      <c r="AC2306" s="45"/>
    </row>
    <row r="2307" spans="1:29" x14ac:dyDescent="0.2">
      <c r="A2307" s="37">
        <v>2306</v>
      </c>
      <c r="B2307" s="38" t="s">
        <v>477</v>
      </c>
      <c r="C2307" s="39" t="s">
        <v>488</v>
      </c>
      <c r="D2307" s="40">
        <v>44101</v>
      </c>
      <c r="E2307" s="38">
        <v>1</v>
      </c>
      <c r="F2307" s="38"/>
      <c r="G2307" s="38" t="s">
        <v>2</v>
      </c>
      <c r="H2307" s="38" t="s">
        <v>2</v>
      </c>
      <c r="I2307" s="41">
        <v>2400</v>
      </c>
      <c r="J2307" s="39">
        <v>20548.52</v>
      </c>
      <c r="K2307" s="39">
        <v>0</v>
      </c>
      <c r="L2307" s="41">
        <f>SUM(Data5[[#This Row],[CHELTUIELI DE PERSONAL LEI]:[CHELTUIELI DE CAPITAL (ACTIVE NEFINANCIARE ) LEI]])</f>
        <v>22948.52</v>
      </c>
      <c r="M2307" s="41">
        <f>Data5[[#This Row],[TOTAL CHELTUIELI LEI]]/Data5[[#This Row],[CURS VALUTAR EURO BNR 22 07 2020]]</f>
        <v>4741.3317906654829</v>
      </c>
      <c r="N2307" s="49">
        <v>3072</v>
      </c>
      <c r="O2307" s="54"/>
      <c r="P2307" s="54">
        <v>1974</v>
      </c>
      <c r="Q2307" s="54"/>
      <c r="R2307" s="54">
        <f>Data5[[#This Row],[PERSOANE ÎNSCRISE ÎN LISTELE ELECTORALE (TURUL 1)            ]]+Data5[[#This Row],[PERSOANE ÎNSCRISE ÎN LISTELE ELECTORALE (TURUL AL 2-LEA)]]</f>
        <v>3072</v>
      </c>
      <c r="S2307" s="54">
        <f>Data5[[#This Row],[PERSOANE CARE AU PARTICIPAT LA VOT (TURUL 1)]]+Data5[[#This Row],[PERSOANE CARE AU PARTICIPAT LA VOT  (TURUL AL 2-LEA)]]</f>
        <v>1974</v>
      </c>
      <c r="T2307" s="41">
        <f>Data5[[#This Row],[TOTAL CHELTUIELI LEI]]/Data5[[#This Row],[NUMĂRUL PERSOANELOR ÎNSCRISE ÎN LISTELE ELECTORALE]]</f>
        <v>7.4702213541666671</v>
      </c>
      <c r="U2307" s="41">
        <f>Data5[[#This Row],[TOTAL CHELTUIELI EURO]]/Data5[[#This Row],[NUMĂRUL PERSOANELOR ÎNSCRISE ÎN LISTELE ELECTORALE]]</f>
        <v>1.5434022756072536</v>
      </c>
      <c r="V2307" s="41">
        <f>Data5[[#This Row],[TOTAL CHELTUIELI LEI]]/Data5[[#This Row],[NUMĂRUL PERSOANELOR CARE AU PARTICIPAT LA VOT]]</f>
        <v>11.625390070921986</v>
      </c>
      <c r="W2307" s="41">
        <f>Data5[[#This Row],[TOTAL CHELTUIELI EURO]]/Data5[[#This Row],[NUMĂRUL PERSOANELOR CARE AU PARTICIPAT LA VOT]]</f>
        <v>2.4018904714617442</v>
      </c>
      <c r="X2307" s="43">
        <v>4.8400999999999996</v>
      </c>
      <c r="Y2307" s="114" t="s">
        <v>2886</v>
      </c>
      <c r="Z2307" s="44">
        <v>7</v>
      </c>
      <c r="AA2307" s="115" t="s">
        <v>3107</v>
      </c>
      <c r="AB2307" s="44">
        <v>1</v>
      </c>
      <c r="AC2307" s="45"/>
    </row>
    <row r="2308" spans="1:29" x14ac:dyDescent="0.2">
      <c r="A2308" s="37">
        <v>2307</v>
      </c>
      <c r="B2308" s="38" t="s">
        <v>477</v>
      </c>
      <c r="C2308" s="39" t="s">
        <v>489</v>
      </c>
      <c r="D2308" s="40">
        <v>44101</v>
      </c>
      <c r="E2308" s="38">
        <v>1</v>
      </c>
      <c r="F2308" s="38"/>
      <c r="G2308" s="38" t="s">
        <v>2</v>
      </c>
      <c r="H2308" s="38" t="s">
        <v>2</v>
      </c>
      <c r="I2308" s="39">
        <v>5000</v>
      </c>
      <c r="J2308" s="39">
        <v>6421.87</v>
      </c>
      <c r="K2308" s="39">
        <v>0</v>
      </c>
      <c r="L2308" s="41">
        <f>SUM(Data5[[#This Row],[CHELTUIELI DE PERSONAL LEI]:[CHELTUIELI DE CAPITAL (ACTIVE NEFINANCIARE ) LEI]])</f>
        <v>11421.869999999999</v>
      </c>
      <c r="M2308" s="41">
        <f>Data5[[#This Row],[TOTAL CHELTUIELI LEI]]/Data5[[#This Row],[CURS VALUTAR EURO BNR 22 07 2020]]</f>
        <v>2359.8417388070493</v>
      </c>
      <c r="N2308" s="49">
        <v>2257</v>
      </c>
      <c r="O2308" s="54"/>
      <c r="P2308" s="54">
        <v>1586</v>
      </c>
      <c r="Q2308" s="54"/>
      <c r="R2308" s="54">
        <f>Data5[[#This Row],[PERSOANE ÎNSCRISE ÎN LISTELE ELECTORALE (TURUL 1)            ]]+Data5[[#This Row],[PERSOANE ÎNSCRISE ÎN LISTELE ELECTORALE (TURUL AL 2-LEA)]]</f>
        <v>2257</v>
      </c>
      <c r="S2308" s="54">
        <f>Data5[[#This Row],[PERSOANE CARE AU PARTICIPAT LA VOT (TURUL 1)]]+Data5[[#This Row],[PERSOANE CARE AU PARTICIPAT LA VOT  (TURUL AL 2-LEA)]]</f>
        <v>1586</v>
      </c>
      <c r="T2308" s="41">
        <f>Data5[[#This Row],[TOTAL CHELTUIELI LEI]]/Data5[[#This Row],[NUMĂRUL PERSOANELOR ÎNSCRISE ÎN LISTELE ELECTORALE]]</f>
        <v>5.0606424457244126</v>
      </c>
      <c r="U2308" s="41">
        <f>Data5[[#This Row],[TOTAL CHELTUIELI EURO]]/Data5[[#This Row],[NUMĂRUL PERSOANELOR ÎNSCRISE ÎN LISTELE ELECTORALE]]</f>
        <v>1.0455656795777799</v>
      </c>
      <c r="V2308" s="41">
        <f>Data5[[#This Row],[TOTAL CHELTUIELI LEI]]/Data5[[#This Row],[NUMĂRUL PERSOANELOR CARE AU PARTICIPAT LA VOT]]</f>
        <v>7.2016834804539718</v>
      </c>
      <c r="W2308" s="41">
        <f>Data5[[#This Row],[TOTAL CHELTUIELI EURO]]/Data5[[#This Row],[NUMĂRUL PERSOANELOR CARE AU PARTICIPAT LA VOT]]</f>
        <v>1.4879203901683791</v>
      </c>
      <c r="X2308" s="43">
        <v>4.8400999999999996</v>
      </c>
      <c r="Y2308" s="114" t="s">
        <v>2892</v>
      </c>
      <c r="Z2308" s="44">
        <v>5</v>
      </c>
      <c r="AA2308" s="115" t="s">
        <v>3107</v>
      </c>
      <c r="AB2308" s="44">
        <v>1</v>
      </c>
      <c r="AC2308" s="45"/>
    </row>
    <row r="2309" spans="1:29" x14ac:dyDescent="0.2">
      <c r="A2309" s="37">
        <v>2308</v>
      </c>
      <c r="B2309" s="38" t="s">
        <v>477</v>
      </c>
      <c r="C2309" s="39" t="s">
        <v>365</v>
      </c>
      <c r="D2309" s="40">
        <v>44101</v>
      </c>
      <c r="E2309" s="38">
        <v>1</v>
      </c>
      <c r="F2309" s="38"/>
      <c r="G2309" s="38" t="s">
        <v>2</v>
      </c>
      <c r="H2309" s="38" t="s">
        <v>2</v>
      </c>
      <c r="I2309" s="39">
        <v>0</v>
      </c>
      <c r="J2309" s="39">
        <v>4743</v>
      </c>
      <c r="K2309" s="39">
        <v>0</v>
      </c>
      <c r="L2309" s="41">
        <f>SUM(Data5[[#This Row],[CHELTUIELI DE PERSONAL LEI]:[CHELTUIELI DE CAPITAL (ACTIVE NEFINANCIARE ) LEI]])</f>
        <v>4743</v>
      </c>
      <c r="M2309" s="41">
        <f>Data5[[#This Row],[TOTAL CHELTUIELI LEI]]/Data5[[#This Row],[CURS VALUTAR EURO BNR 22 07 2020]]</f>
        <v>979.93843102415246</v>
      </c>
      <c r="N2309" s="49">
        <v>754</v>
      </c>
      <c r="O2309" s="54"/>
      <c r="P2309" s="54">
        <v>612</v>
      </c>
      <c r="Q2309" s="54"/>
      <c r="R2309" s="54">
        <f>Data5[[#This Row],[PERSOANE ÎNSCRISE ÎN LISTELE ELECTORALE (TURUL 1)            ]]+Data5[[#This Row],[PERSOANE ÎNSCRISE ÎN LISTELE ELECTORALE (TURUL AL 2-LEA)]]</f>
        <v>754</v>
      </c>
      <c r="S2309" s="54">
        <f>Data5[[#This Row],[PERSOANE CARE AU PARTICIPAT LA VOT (TURUL 1)]]+Data5[[#This Row],[PERSOANE CARE AU PARTICIPAT LA VOT  (TURUL AL 2-LEA)]]</f>
        <v>612</v>
      </c>
      <c r="T2309" s="41">
        <f>Data5[[#This Row],[TOTAL CHELTUIELI LEI]]/Data5[[#This Row],[NUMĂRUL PERSOANELOR ÎNSCRISE ÎN LISTELE ELECTORALE]]</f>
        <v>6.2904509283819632</v>
      </c>
      <c r="U2309" s="41">
        <f>Data5[[#This Row],[TOTAL CHELTUIELI EURO]]/Data5[[#This Row],[NUMĂRUL PERSOANELOR ÎNSCRISE ÎN LISTELE ELECTORALE]]</f>
        <v>1.2996530915439688</v>
      </c>
      <c r="V2309" s="41">
        <f>Data5[[#This Row],[TOTAL CHELTUIELI LEI]]/Data5[[#This Row],[NUMĂRUL PERSOANELOR CARE AU PARTICIPAT LA VOT]]</f>
        <v>7.75</v>
      </c>
      <c r="W2309" s="41">
        <f>Data5[[#This Row],[TOTAL CHELTUIELI EURO]]/Data5[[#This Row],[NUMĂRUL PERSOANELOR CARE AU PARTICIPAT LA VOT]]</f>
        <v>1.6012065866407721</v>
      </c>
      <c r="X2309" s="43">
        <v>4.8400999999999996</v>
      </c>
      <c r="Y2309" s="114" t="s">
        <v>2889</v>
      </c>
      <c r="Z2309" s="44">
        <v>6</v>
      </c>
      <c r="AA2309" s="115" t="s">
        <v>3107</v>
      </c>
      <c r="AB2309" s="44">
        <v>1</v>
      </c>
      <c r="AC2309" s="45"/>
    </row>
    <row r="2310" spans="1:29" x14ac:dyDescent="0.2">
      <c r="A2310" s="37">
        <v>2309</v>
      </c>
      <c r="B2310" s="38" t="s">
        <v>477</v>
      </c>
      <c r="C2310" s="39" t="s">
        <v>490</v>
      </c>
      <c r="D2310" s="40">
        <v>44101</v>
      </c>
      <c r="E2310" s="38">
        <v>1</v>
      </c>
      <c r="F2310" s="38"/>
      <c r="G2310" s="38" t="s">
        <v>2</v>
      </c>
      <c r="H2310" s="38" t="s">
        <v>2</v>
      </c>
      <c r="I2310" s="39">
        <v>1800</v>
      </c>
      <c r="J2310" s="39">
        <v>5467</v>
      </c>
      <c r="K2310" s="39">
        <v>0</v>
      </c>
      <c r="L2310" s="41">
        <f>SUM(Data5[[#This Row],[CHELTUIELI DE PERSONAL LEI]:[CHELTUIELI DE CAPITAL (ACTIVE NEFINANCIARE ) LEI]])</f>
        <v>7267</v>
      </c>
      <c r="M2310" s="41">
        <f>Data5[[#This Row],[TOTAL CHELTUIELI LEI]]/Data5[[#This Row],[CURS VALUTAR EURO BNR 22 07 2020]]</f>
        <v>1501.415260015289</v>
      </c>
      <c r="N2310" s="49">
        <v>1453</v>
      </c>
      <c r="O2310" s="54"/>
      <c r="P2310" s="54">
        <v>1002</v>
      </c>
      <c r="Q2310" s="54"/>
      <c r="R2310" s="54">
        <f>Data5[[#This Row],[PERSOANE ÎNSCRISE ÎN LISTELE ELECTORALE (TURUL 1)            ]]+Data5[[#This Row],[PERSOANE ÎNSCRISE ÎN LISTELE ELECTORALE (TURUL AL 2-LEA)]]</f>
        <v>1453</v>
      </c>
      <c r="S2310" s="54">
        <f>Data5[[#This Row],[PERSOANE CARE AU PARTICIPAT LA VOT (TURUL 1)]]+Data5[[#This Row],[PERSOANE CARE AU PARTICIPAT LA VOT  (TURUL AL 2-LEA)]]</f>
        <v>1002</v>
      </c>
      <c r="T2310" s="41">
        <f>Data5[[#This Row],[TOTAL CHELTUIELI LEI]]/Data5[[#This Row],[NUMĂRUL PERSOANELOR ÎNSCRISE ÎN LISTELE ELECTORALE]]</f>
        <v>5.0013764624913968</v>
      </c>
      <c r="U2310" s="41">
        <f>Data5[[#This Row],[TOTAL CHELTUIELI EURO]]/Data5[[#This Row],[NUMĂRUL PERSOANELOR ÎNSCRISE ÎN LISTELE ELECTORALE]]</f>
        <v>1.0333208947111419</v>
      </c>
      <c r="V2310" s="41">
        <f>Data5[[#This Row],[TOTAL CHELTUIELI LEI]]/Data5[[#This Row],[NUMĂRUL PERSOANELOR CARE AU PARTICIPAT LA VOT]]</f>
        <v>7.2524950099800396</v>
      </c>
      <c r="W2310" s="41">
        <f>Data5[[#This Row],[TOTAL CHELTUIELI EURO]]/Data5[[#This Row],[NUMĂRUL PERSOANELOR CARE AU PARTICIPAT LA VOT]]</f>
        <v>1.4984184231689512</v>
      </c>
      <c r="X2310" s="43">
        <v>4.8400999999999996</v>
      </c>
      <c r="Y2310" s="114" t="s">
        <v>2892</v>
      </c>
      <c r="Z2310" s="44">
        <v>5</v>
      </c>
      <c r="AA2310" s="115" t="s">
        <v>3107</v>
      </c>
      <c r="AB2310" s="44">
        <v>1</v>
      </c>
      <c r="AC2310" s="45"/>
    </row>
    <row r="2311" spans="1:29" x14ac:dyDescent="0.2">
      <c r="A2311" s="37">
        <v>2310</v>
      </c>
      <c r="B2311" s="38" t="s">
        <v>477</v>
      </c>
      <c r="C2311" s="39" t="s">
        <v>491</v>
      </c>
      <c r="D2311" s="40">
        <v>44101</v>
      </c>
      <c r="E2311" s="38">
        <v>1</v>
      </c>
      <c r="F2311" s="38"/>
      <c r="G2311" s="38" t="s">
        <v>2</v>
      </c>
      <c r="H2311" s="38" t="s">
        <v>2</v>
      </c>
      <c r="I2311" s="39">
        <v>1650</v>
      </c>
      <c r="J2311" s="39">
        <v>2010</v>
      </c>
      <c r="K2311" s="39">
        <v>0</v>
      </c>
      <c r="L2311" s="41">
        <f>SUM(Data5[[#This Row],[CHELTUIELI DE PERSONAL LEI]:[CHELTUIELI DE CAPITAL (ACTIVE NEFINANCIARE ) LEI]])</f>
        <v>3660</v>
      </c>
      <c r="M2311" s="41">
        <f>Data5[[#This Row],[TOTAL CHELTUIELI LEI]]/Data5[[#This Row],[CURS VALUTAR EURO BNR 22 07 2020]]</f>
        <v>756.18272349744848</v>
      </c>
      <c r="N2311" s="49">
        <v>3439</v>
      </c>
      <c r="O2311" s="54"/>
      <c r="P2311" s="54">
        <v>2071</v>
      </c>
      <c r="Q2311" s="54"/>
      <c r="R2311" s="54">
        <f>Data5[[#This Row],[PERSOANE ÎNSCRISE ÎN LISTELE ELECTORALE (TURUL 1)            ]]+Data5[[#This Row],[PERSOANE ÎNSCRISE ÎN LISTELE ELECTORALE (TURUL AL 2-LEA)]]</f>
        <v>3439</v>
      </c>
      <c r="S2311" s="54">
        <f>Data5[[#This Row],[PERSOANE CARE AU PARTICIPAT LA VOT (TURUL 1)]]+Data5[[#This Row],[PERSOANE CARE AU PARTICIPAT LA VOT  (TURUL AL 2-LEA)]]</f>
        <v>2071</v>
      </c>
      <c r="T2311" s="41">
        <f>Data5[[#This Row],[TOTAL CHELTUIELI LEI]]/Data5[[#This Row],[NUMĂRUL PERSOANELOR ÎNSCRISE ÎN LISTELE ELECTORALE]]</f>
        <v>1.0642628671125327</v>
      </c>
      <c r="U2311" s="41">
        <f>Data5[[#This Row],[TOTAL CHELTUIELI EURO]]/Data5[[#This Row],[NUMĂRUL PERSOANELOR ÎNSCRISE ÎN LISTELE ELECTORALE]]</f>
        <v>0.21988447906293937</v>
      </c>
      <c r="V2311" s="41">
        <f>Data5[[#This Row],[TOTAL CHELTUIELI LEI]]/Data5[[#This Row],[NUMĂRUL PERSOANELOR CARE AU PARTICIPAT LA VOT]]</f>
        <v>1.7672621921776919</v>
      </c>
      <c r="W2311" s="41">
        <f>Data5[[#This Row],[TOTAL CHELTUIELI EURO]]/Data5[[#This Row],[NUMĂRUL PERSOANELOR CARE AU PARTICIPAT LA VOT]]</f>
        <v>0.36512927257240391</v>
      </c>
      <c r="X2311" s="43">
        <v>4.8400999999999996</v>
      </c>
      <c r="Y2311" s="114" t="s">
        <v>2894</v>
      </c>
      <c r="Z2311" s="44">
        <v>1</v>
      </c>
      <c r="AA2311" s="115" t="s">
        <v>3105</v>
      </c>
      <c r="AB2311" s="44">
        <v>0</v>
      </c>
      <c r="AC2311" s="45"/>
    </row>
    <row r="2312" spans="1:29" x14ac:dyDescent="0.2">
      <c r="A2312" s="37">
        <v>2311</v>
      </c>
      <c r="B2312" s="38" t="s">
        <v>477</v>
      </c>
      <c r="C2312" s="39" t="s">
        <v>492</v>
      </c>
      <c r="D2312" s="40">
        <v>44101</v>
      </c>
      <c r="E2312" s="38">
        <v>1</v>
      </c>
      <c r="F2312" s="38"/>
      <c r="G2312" s="38" t="s">
        <v>2</v>
      </c>
      <c r="H2312" s="38" t="s">
        <v>2</v>
      </c>
      <c r="I2312" s="39">
        <v>0</v>
      </c>
      <c r="J2312" s="39">
        <v>13460.18</v>
      </c>
      <c r="K2312" s="39">
        <v>0</v>
      </c>
      <c r="L2312" s="41">
        <f>SUM(Data5[[#This Row],[CHELTUIELI DE PERSONAL LEI]:[CHELTUIELI DE CAPITAL (ACTIVE NEFINANCIARE ) LEI]])</f>
        <v>13460.18</v>
      </c>
      <c r="M2312" s="41">
        <f>Data5[[#This Row],[TOTAL CHELTUIELI LEI]]/Data5[[#This Row],[CURS VALUTAR EURO BNR 22 07 2020]]</f>
        <v>2780.9714675316627</v>
      </c>
      <c r="N2312" s="49">
        <v>2448</v>
      </c>
      <c r="O2312" s="54"/>
      <c r="P2312" s="54">
        <v>1922</v>
      </c>
      <c r="Q2312" s="54"/>
      <c r="R2312" s="54">
        <f>Data5[[#This Row],[PERSOANE ÎNSCRISE ÎN LISTELE ELECTORALE (TURUL 1)            ]]+Data5[[#This Row],[PERSOANE ÎNSCRISE ÎN LISTELE ELECTORALE (TURUL AL 2-LEA)]]</f>
        <v>2448</v>
      </c>
      <c r="S2312" s="54">
        <f>Data5[[#This Row],[PERSOANE CARE AU PARTICIPAT LA VOT (TURUL 1)]]+Data5[[#This Row],[PERSOANE CARE AU PARTICIPAT LA VOT  (TURUL AL 2-LEA)]]</f>
        <v>1922</v>
      </c>
      <c r="T2312" s="41">
        <f>Data5[[#This Row],[TOTAL CHELTUIELI LEI]]/Data5[[#This Row],[NUMĂRUL PERSOANELOR ÎNSCRISE ÎN LISTELE ELECTORALE]]</f>
        <v>5.4984395424836601</v>
      </c>
      <c r="U2312" s="41">
        <f>Data5[[#This Row],[TOTAL CHELTUIELI EURO]]/Data5[[#This Row],[NUMĂRUL PERSOANELOR ÎNSCRISE ÎN LISTELE ELECTORALE]]</f>
        <v>1.1360177563446334</v>
      </c>
      <c r="V2312" s="41">
        <f>Data5[[#This Row],[TOTAL CHELTUIELI LEI]]/Data5[[#This Row],[NUMĂRUL PERSOANELOR CARE AU PARTICIPAT LA VOT]]</f>
        <v>7.0032154006243497</v>
      </c>
      <c r="W2312" s="41">
        <f>Data5[[#This Row],[TOTAL CHELTUIELI EURO]]/Data5[[#This Row],[NUMĂRUL PERSOANELOR CARE AU PARTICIPAT LA VOT]]</f>
        <v>1.4469154357604905</v>
      </c>
      <c r="X2312" s="43">
        <v>4.8400999999999996</v>
      </c>
      <c r="Y2312" s="114" t="s">
        <v>2892</v>
      </c>
      <c r="Z2312" s="44">
        <v>5</v>
      </c>
      <c r="AA2312" s="115" t="s">
        <v>3107</v>
      </c>
      <c r="AB2312" s="44">
        <v>1</v>
      </c>
      <c r="AC2312" s="45"/>
    </row>
    <row r="2313" spans="1:29" x14ac:dyDescent="0.2">
      <c r="A2313" s="37">
        <v>2312</v>
      </c>
      <c r="B2313" s="38" t="s">
        <v>477</v>
      </c>
      <c r="C2313" s="39" t="s">
        <v>493</v>
      </c>
      <c r="D2313" s="40">
        <v>44101</v>
      </c>
      <c r="E2313" s="38">
        <v>1</v>
      </c>
      <c r="F2313" s="38"/>
      <c r="G2313" s="38" t="s">
        <v>2</v>
      </c>
      <c r="H2313" s="38" t="s">
        <v>2</v>
      </c>
      <c r="I2313" s="39">
        <v>4000</v>
      </c>
      <c r="J2313" s="39">
        <v>2246.65</v>
      </c>
      <c r="K2313" s="39">
        <v>0</v>
      </c>
      <c r="L2313" s="41">
        <f>SUM(Data5[[#This Row],[CHELTUIELI DE PERSONAL LEI]:[CHELTUIELI DE CAPITAL (ACTIVE NEFINANCIARE ) LEI]])</f>
        <v>6246.65</v>
      </c>
      <c r="M2313" s="41">
        <f>Data5[[#This Row],[TOTAL CHELTUIELI LEI]]/Data5[[#This Row],[CURS VALUTAR EURO BNR 22 07 2020]]</f>
        <v>1290.6034999276874</v>
      </c>
      <c r="N2313" s="49">
        <v>1450</v>
      </c>
      <c r="O2313" s="54"/>
      <c r="P2313" s="54">
        <v>1112</v>
      </c>
      <c r="Q2313" s="54"/>
      <c r="R2313" s="54">
        <f>Data5[[#This Row],[PERSOANE ÎNSCRISE ÎN LISTELE ELECTORALE (TURUL 1)            ]]+Data5[[#This Row],[PERSOANE ÎNSCRISE ÎN LISTELE ELECTORALE (TURUL AL 2-LEA)]]</f>
        <v>1450</v>
      </c>
      <c r="S2313" s="54">
        <f>Data5[[#This Row],[PERSOANE CARE AU PARTICIPAT LA VOT (TURUL 1)]]+Data5[[#This Row],[PERSOANE CARE AU PARTICIPAT LA VOT  (TURUL AL 2-LEA)]]</f>
        <v>1112</v>
      </c>
      <c r="T2313" s="41">
        <f>Data5[[#This Row],[TOTAL CHELTUIELI LEI]]/Data5[[#This Row],[NUMĂRUL PERSOANELOR ÎNSCRISE ÎN LISTELE ELECTORALE]]</f>
        <v>4.3080344827586208</v>
      </c>
      <c r="U2313" s="41">
        <f>Data5[[#This Row],[TOTAL CHELTUIELI EURO]]/Data5[[#This Row],[NUMĂRUL PERSOANELOR ÎNSCRISE ÎN LISTELE ELECTORALE]]</f>
        <v>0.89007137926047408</v>
      </c>
      <c r="V2313" s="41">
        <f>Data5[[#This Row],[TOTAL CHELTUIELI LEI]]/Data5[[#This Row],[NUMĂRUL PERSOANELOR CARE AU PARTICIPAT LA VOT]]</f>
        <v>5.6174910071942445</v>
      </c>
      <c r="W2313" s="41">
        <f>Data5[[#This Row],[TOTAL CHELTUIELI EURO]]/Data5[[#This Row],[NUMĂRUL PERSOANELOR CARE AU PARTICIPAT LA VOT]]</f>
        <v>1.1606146582083519</v>
      </c>
      <c r="X2313" s="43">
        <v>4.8400999999999996</v>
      </c>
      <c r="Y2313" s="114" t="s">
        <v>2895</v>
      </c>
      <c r="Z2313" s="44">
        <v>4</v>
      </c>
      <c r="AA2313" s="115" t="s">
        <v>3105</v>
      </c>
      <c r="AB2313" s="44">
        <v>0</v>
      </c>
      <c r="AC2313" s="45"/>
    </row>
    <row r="2314" spans="1:29" x14ac:dyDescent="0.2">
      <c r="A2314" s="37">
        <v>2313</v>
      </c>
      <c r="B2314" s="38" t="s">
        <v>477</v>
      </c>
      <c r="C2314" s="39" t="s">
        <v>494</v>
      </c>
      <c r="D2314" s="40">
        <v>44101</v>
      </c>
      <c r="E2314" s="38">
        <v>1</v>
      </c>
      <c r="F2314" s="38"/>
      <c r="G2314" s="38" t="s">
        <v>2</v>
      </c>
      <c r="H2314" s="38" t="s">
        <v>2</v>
      </c>
      <c r="I2314" s="39">
        <v>0</v>
      </c>
      <c r="J2314" s="39">
        <v>3193</v>
      </c>
      <c r="K2314" s="39">
        <v>0</v>
      </c>
      <c r="L2314" s="41">
        <f>SUM(Data5[[#This Row],[CHELTUIELI DE PERSONAL LEI]:[CHELTUIELI DE CAPITAL (ACTIVE NEFINANCIARE ) LEI]])</f>
        <v>3193</v>
      </c>
      <c r="M2314" s="41">
        <f>Data5[[#This Row],[TOTAL CHELTUIELI LEI]]/Data5[[#This Row],[CURS VALUTAR EURO BNR 22 07 2020]]</f>
        <v>659.69711369599804</v>
      </c>
      <c r="N2314" s="49">
        <v>1654</v>
      </c>
      <c r="O2314" s="54"/>
      <c r="P2314" s="54">
        <v>1259</v>
      </c>
      <c r="Q2314" s="54"/>
      <c r="R2314" s="54">
        <f>Data5[[#This Row],[PERSOANE ÎNSCRISE ÎN LISTELE ELECTORALE (TURUL 1)            ]]+Data5[[#This Row],[PERSOANE ÎNSCRISE ÎN LISTELE ELECTORALE (TURUL AL 2-LEA)]]</f>
        <v>1654</v>
      </c>
      <c r="S2314" s="54">
        <f>Data5[[#This Row],[PERSOANE CARE AU PARTICIPAT LA VOT (TURUL 1)]]+Data5[[#This Row],[PERSOANE CARE AU PARTICIPAT LA VOT  (TURUL AL 2-LEA)]]</f>
        <v>1259</v>
      </c>
      <c r="T2314" s="41">
        <f>Data5[[#This Row],[TOTAL CHELTUIELI LEI]]/Data5[[#This Row],[NUMĂRUL PERSOANELOR ÎNSCRISE ÎN LISTELE ELECTORALE]]</f>
        <v>1.9304715840386941</v>
      </c>
      <c r="U2314" s="41">
        <f>Data5[[#This Row],[TOTAL CHELTUIELI EURO]]/Data5[[#This Row],[NUMĂRUL PERSOANELOR ÎNSCRISE ÎN LISTELE ELECTORALE]]</f>
        <v>0.39884952460459372</v>
      </c>
      <c r="V2314" s="41">
        <f>Data5[[#This Row],[TOTAL CHELTUIELI LEI]]/Data5[[#This Row],[NUMĂRUL PERSOANELOR CARE AU PARTICIPAT LA VOT]]</f>
        <v>2.5361397934868943</v>
      </c>
      <c r="W2314" s="41">
        <f>Data5[[#This Row],[TOTAL CHELTUIELI EURO]]/Data5[[#This Row],[NUMĂRUL PERSOANELOR CARE AU PARTICIPAT LA VOT]]</f>
        <v>0.52398499896425577</v>
      </c>
      <c r="X2314" s="43">
        <v>4.8400999999999996</v>
      </c>
      <c r="Y2314" s="114" t="s">
        <v>2894</v>
      </c>
      <c r="Z2314" s="44">
        <v>1</v>
      </c>
      <c r="AA2314" s="115" t="s">
        <v>3105</v>
      </c>
      <c r="AB2314" s="44">
        <v>0</v>
      </c>
      <c r="AC2314" s="45"/>
    </row>
    <row r="2315" spans="1:29" x14ac:dyDescent="0.2">
      <c r="A2315" s="37">
        <v>2314</v>
      </c>
      <c r="B2315" s="38" t="s">
        <v>477</v>
      </c>
      <c r="C2315" s="39" t="s">
        <v>495</v>
      </c>
      <c r="D2315" s="40">
        <v>44101</v>
      </c>
      <c r="E2315" s="38">
        <v>1</v>
      </c>
      <c r="F2315" s="38"/>
      <c r="G2315" s="38" t="s">
        <v>2</v>
      </c>
      <c r="H2315" s="38" t="s">
        <v>2</v>
      </c>
      <c r="I2315" s="39">
        <v>7418</v>
      </c>
      <c r="J2315" s="39">
        <v>8360</v>
      </c>
      <c r="K2315" s="39">
        <v>0</v>
      </c>
      <c r="L2315" s="41">
        <f>SUM(Data5[[#This Row],[CHELTUIELI DE PERSONAL LEI]:[CHELTUIELI DE CAPITAL (ACTIVE NEFINANCIARE ) LEI]])</f>
        <v>15778</v>
      </c>
      <c r="M2315" s="41">
        <f>Data5[[#This Row],[TOTAL CHELTUIELI LEI]]/Data5[[#This Row],[CURS VALUTAR EURO BNR 22 07 2020]]</f>
        <v>3259.8500030991099</v>
      </c>
      <c r="N2315" s="49">
        <v>2410</v>
      </c>
      <c r="O2315" s="54"/>
      <c r="P2315" s="54">
        <v>1388</v>
      </c>
      <c r="Q2315" s="54"/>
      <c r="R2315" s="54">
        <f>Data5[[#This Row],[PERSOANE ÎNSCRISE ÎN LISTELE ELECTORALE (TURUL 1)            ]]+Data5[[#This Row],[PERSOANE ÎNSCRISE ÎN LISTELE ELECTORALE (TURUL AL 2-LEA)]]</f>
        <v>2410</v>
      </c>
      <c r="S2315" s="54">
        <f>Data5[[#This Row],[PERSOANE CARE AU PARTICIPAT LA VOT (TURUL 1)]]+Data5[[#This Row],[PERSOANE CARE AU PARTICIPAT LA VOT  (TURUL AL 2-LEA)]]</f>
        <v>1388</v>
      </c>
      <c r="T2315" s="41">
        <f>Data5[[#This Row],[TOTAL CHELTUIELI LEI]]/Data5[[#This Row],[NUMĂRUL PERSOANELOR ÎNSCRISE ÎN LISTELE ELECTORALE]]</f>
        <v>6.5468879668049791</v>
      </c>
      <c r="U2315" s="41">
        <f>Data5[[#This Row],[TOTAL CHELTUIELI EURO]]/Data5[[#This Row],[NUMĂRUL PERSOANELOR ÎNSCRISE ÎN LISTELE ELECTORALE]]</f>
        <v>1.3526348560577219</v>
      </c>
      <c r="V2315" s="41">
        <f>Data5[[#This Row],[TOTAL CHELTUIELI LEI]]/Data5[[#This Row],[NUMĂRUL PERSOANELOR CARE AU PARTICIPAT LA VOT]]</f>
        <v>11.367435158501442</v>
      </c>
      <c r="W2315" s="41">
        <f>Data5[[#This Row],[TOTAL CHELTUIELI EURO]]/Data5[[#This Row],[NUMĂRUL PERSOANELOR CARE AU PARTICIPAT LA VOT]]</f>
        <v>2.3485951030973413</v>
      </c>
      <c r="X2315" s="43">
        <v>4.8400999999999996</v>
      </c>
      <c r="Y2315" s="114" t="s">
        <v>2889</v>
      </c>
      <c r="Z2315" s="44">
        <v>6</v>
      </c>
      <c r="AA2315" s="115" t="s">
        <v>3107</v>
      </c>
      <c r="AB2315" s="44">
        <v>1</v>
      </c>
      <c r="AC2315" s="45"/>
    </row>
    <row r="2316" spans="1:29" x14ac:dyDescent="0.2">
      <c r="A2316" s="37">
        <v>2315</v>
      </c>
      <c r="B2316" s="38" t="s">
        <v>477</v>
      </c>
      <c r="C2316" s="39" t="s">
        <v>496</v>
      </c>
      <c r="D2316" s="40">
        <v>44101</v>
      </c>
      <c r="E2316" s="38">
        <v>1</v>
      </c>
      <c r="F2316" s="38"/>
      <c r="G2316" s="38" t="s">
        <v>2</v>
      </c>
      <c r="H2316" s="38" t="s">
        <v>2</v>
      </c>
      <c r="I2316" s="39">
        <v>2107</v>
      </c>
      <c r="J2316" s="39">
        <v>3108</v>
      </c>
      <c r="K2316" s="39">
        <v>0</v>
      </c>
      <c r="L2316" s="41">
        <f>SUM(Data5[[#This Row],[CHELTUIELI DE PERSONAL LEI]:[CHELTUIELI DE CAPITAL (ACTIVE NEFINANCIARE ) LEI]])</f>
        <v>5215</v>
      </c>
      <c r="M2316" s="41">
        <f>Data5[[#This Row],[TOTAL CHELTUIELI LEI]]/Data5[[#This Row],[CURS VALUTAR EURO BNR 22 07 2020]]</f>
        <v>1077.4570773331131</v>
      </c>
      <c r="N2316" s="49">
        <v>2055</v>
      </c>
      <c r="O2316" s="54"/>
      <c r="P2316" s="54">
        <v>1283</v>
      </c>
      <c r="Q2316" s="54"/>
      <c r="R2316" s="54">
        <f>Data5[[#This Row],[PERSOANE ÎNSCRISE ÎN LISTELE ELECTORALE (TURUL 1)            ]]+Data5[[#This Row],[PERSOANE ÎNSCRISE ÎN LISTELE ELECTORALE (TURUL AL 2-LEA)]]</f>
        <v>2055</v>
      </c>
      <c r="S2316" s="54">
        <f>Data5[[#This Row],[PERSOANE CARE AU PARTICIPAT LA VOT (TURUL 1)]]+Data5[[#This Row],[PERSOANE CARE AU PARTICIPAT LA VOT  (TURUL AL 2-LEA)]]</f>
        <v>1283</v>
      </c>
      <c r="T2316" s="41">
        <f>Data5[[#This Row],[TOTAL CHELTUIELI LEI]]/Data5[[#This Row],[NUMĂRUL PERSOANELOR ÎNSCRISE ÎN LISTELE ELECTORALE]]</f>
        <v>2.5377128953771289</v>
      </c>
      <c r="U2316" s="41">
        <f>Data5[[#This Row],[TOTAL CHELTUIELI EURO]]/Data5[[#This Row],[NUMĂRUL PERSOANELOR ÎNSCRISE ÎN LISTELE ELECTORALE]]</f>
        <v>0.52431001330078497</v>
      </c>
      <c r="V2316" s="41">
        <f>Data5[[#This Row],[TOTAL CHELTUIELI LEI]]/Data5[[#This Row],[NUMĂRUL PERSOANELOR CARE AU PARTICIPAT LA VOT]]</f>
        <v>4.0646921278254089</v>
      </c>
      <c r="W2316" s="41">
        <f>Data5[[#This Row],[TOTAL CHELTUIELI EURO]]/Data5[[#This Row],[NUMĂRUL PERSOANELOR CARE AU PARTICIPAT LA VOT]]</f>
        <v>0.83979507196657299</v>
      </c>
      <c r="X2316" s="43">
        <v>4.8400999999999996</v>
      </c>
      <c r="Y2316" s="114" t="s">
        <v>2891</v>
      </c>
      <c r="Z2316" s="44">
        <v>2</v>
      </c>
      <c r="AA2316" s="115" t="s">
        <v>3105</v>
      </c>
      <c r="AB2316" s="44">
        <v>0</v>
      </c>
      <c r="AC2316" s="45"/>
    </row>
    <row r="2317" spans="1:29" x14ac:dyDescent="0.2">
      <c r="A2317" s="37">
        <v>2316</v>
      </c>
      <c r="B2317" s="38" t="s">
        <v>477</v>
      </c>
      <c r="C2317" s="39" t="s">
        <v>497</v>
      </c>
      <c r="D2317" s="40">
        <v>44101</v>
      </c>
      <c r="E2317" s="38">
        <v>1</v>
      </c>
      <c r="F2317" s="38"/>
      <c r="G2317" s="38" t="s">
        <v>2</v>
      </c>
      <c r="H2317" s="38" t="s">
        <v>2</v>
      </c>
      <c r="I2317" s="39">
        <v>2000</v>
      </c>
      <c r="J2317" s="39">
        <v>3263</v>
      </c>
      <c r="K2317" s="39">
        <v>0</v>
      </c>
      <c r="L2317" s="41">
        <f>SUM(Data5[[#This Row],[CHELTUIELI DE PERSONAL LEI]:[CHELTUIELI DE CAPITAL (ACTIVE NEFINANCIARE ) LEI]])</f>
        <v>5263</v>
      </c>
      <c r="M2317" s="41">
        <f>Data5[[#This Row],[TOTAL CHELTUIELI LEI]]/Data5[[#This Row],[CURS VALUTAR EURO BNR 22 07 2020]]</f>
        <v>1087.3742278052107</v>
      </c>
      <c r="N2317" s="49">
        <v>1282</v>
      </c>
      <c r="O2317" s="54"/>
      <c r="P2317" s="54">
        <v>1003</v>
      </c>
      <c r="Q2317" s="54"/>
      <c r="R2317" s="54">
        <f>Data5[[#This Row],[PERSOANE ÎNSCRISE ÎN LISTELE ELECTORALE (TURUL 1)            ]]+Data5[[#This Row],[PERSOANE ÎNSCRISE ÎN LISTELE ELECTORALE (TURUL AL 2-LEA)]]</f>
        <v>1282</v>
      </c>
      <c r="S2317" s="54">
        <f>Data5[[#This Row],[PERSOANE CARE AU PARTICIPAT LA VOT (TURUL 1)]]+Data5[[#This Row],[PERSOANE CARE AU PARTICIPAT LA VOT  (TURUL AL 2-LEA)]]</f>
        <v>1003</v>
      </c>
      <c r="T2317" s="41">
        <f>Data5[[#This Row],[TOTAL CHELTUIELI LEI]]/Data5[[#This Row],[NUMĂRUL PERSOANELOR ÎNSCRISE ÎN LISTELE ELECTORALE]]</f>
        <v>4.1053042121684866</v>
      </c>
      <c r="U2317" s="41">
        <f>Data5[[#This Row],[TOTAL CHELTUIELI EURO]]/Data5[[#This Row],[NUMĂRUL PERSOANELOR ÎNSCRISE ÎN LISTELE ELECTORALE]]</f>
        <v>0.84818582512106921</v>
      </c>
      <c r="V2317" s="41">
        <f>Data5[[#This Row],[TOTAL CHELTUIELI LEI]]/Data5[[#This Row],[NUMĂRUL PERSOANELOR CARE AU PARTICIPAT LA VOT]]</f>
        <v>5.2472582253240283</v>
      </c>
      <c r="W2317" s="41">
        <f>Data5[[#This Row],[TOTAL CHELTUIELI EURO]]/Data5[[#This Row],[NUMĂRUL PERSOANELOR CARE AU PARTICIPAT LA VOT]]</f>
        <v>1.0841218622185551</v>
      </c>
      <c r="X2317" s="43">
        <v>4.8400999999999996</v>
      </c>
      <c r="Y2317" s="114" t="s">
        <v>2895</v>
      </c>
      <c r="Z2317" s="44">
        <v>4</v>
      </c>
      <c r="AA2317" s="115" t="s">
        <v>3105</v>
      </c>
      <c r="AB2317" s="44">
        <v>0</v>
      </c>
      <c r="AC2317" s="45"/>
    </row>
    <row r="2318" spans="1:29" x14ac:dyDescent="0.2">
      <c r="A2318" s="37">
        <v>2317</v>
      </c>
      <c r="B2318" s="38" t="s">
        <v>477</v>
      </c>
      <c r="C2318" s="39" t="s">
        <v>498</v>
      </c>
      <c r="D2318" s="40">
        <v>44101</v>
      </c>
      <c r="E2318" s="38">
        <v>1</v>
      </c>
      <c r="F2318" s="38"/>
      <c r="G2318" s="38" t="s">
        <v>2</v>
      </c>
      <c r="H2318" s="38" t="s">
        <v>2</v>
      </c>
      <c r="I2318" s="39">
        <v>2400</v>
      </c>
      <c r="J2318" s="39">
        <v>371</v>
      </c>
      <c r="K2318" s="39">
        <v>0</v>
      </c>
      <c r="L2318" s="41">
        <f>SUM(Data5[[#This Row],[CHELTUIELI DE PERSONAL LEI]:[CHELTUIELI DE CAPITAL (ACTIVE NEFINANCIARE ) LEI]])</f>
        <v>2771</v>
      </c>
      <c r="M2318" s="41">
        <f>Data5[[#This Row],[TOTAL CHELTUIELI LEI]]/Data5[[#This Row],[CURS VALUTAR EURO BNR 22 07 2020]]</f>
        <v>572.50883246213925</v>
      </c>
      <c r="N2318" s="49">
        <v>2640</v>
      </c>
      <c r="O2318" s="54"/>
      <c r="P2318" s="54">
        <v>1887</v>
      </c>
      <c r="Q2318" s="54"/>
      <c r="R2318" s="54">
        <f>Data5[[#This Row],[PERSOANE ÎNSCRISE ÎN LISTELE ELECTORALE (TURUL 1)            ]]+Data5[[#This Row],[PERSOANE ÎNSCRISE ÎN LISTELE ELECTORALE (TURUL AL 2-LEA)]]</f>
        <v>2640</v>
      </c>
      <c r="S2318" s="54">
        <f>Data5[[#This Row],[PERSOANE CARE AU PARTICIPAT LA VOT (TURUL 1)]]+Data5[[#This Row],[PERSOANE CARE AU PARTICIPAT LA VOT  (TURUL AL 2-LEA)]]</f>
        <v>1887</v>
      </c>
      <c r="T2318" s="41">
        <f>Data5[[#This Row],[TOTAL CHELTUIELI LEI]]/Data5[[#This Row],[NUMĂRUL PERSOANELOR ÎNSCRISE ÎN LISTELE ELECTORALE]]</f>
        <v>1.0496212121212121</v>
      </c>
      <c r="U2318" s="41">
        <f>Data5[[#This Row],[TOTAL CHELTUIELI EURO]]/Data5[[#This Row],[NUMĂRUL PERSOANELOR ÎNSCRISE ÎN LISTELE ELECTORALE]]</f>
        <v>0.2168594062356588</v>
      </c>
      <c r="V2318" s="41">
        <f>Data5[[#This Row],[TOTAL CHELTUIELI LEI]]/Data5[[#This Row],[NUMĂRUL PERSOANELOR CARE AU PARTICIPAT LA VOT]]</f>
        <v>1.4684684684684686</v>
      </c>
      <c r="W2318" s="41">
        <f>Data5[[#This Row],[TOTAL CHELTUIELI EURO]]/Data5[[#This Row],[NUMĂRUL PERSOANELOR CARE AU PARTICIPAT LA VOT]]</f>
        <v>0.30339630761109659</v>
      </c>
      <c r="X2318" s="43">
        <v>4.8400999999999996</v>
      </c>
      <c r="Y2318" s="114" t="s">
        <v>2894</v>
      </c>
      <c r="Z2318" s="44">
        <v>1</v>
      </c>
      <c r="AA2318" s="115" t="s">
        <v>3105</v>
      </c>
      <c r="AB2318" s="44">
        <v>0</v>
      </c>
      <c r="AC2318" s="45"/>
    </row>
    <row r="2319" spans="1:29" x14ac:dyDescent="0.2">
      <c r="A2319" s="37">
        <v>2318</v>
      </c>
      <c r="B2319" s="38" t="s">
        <v>477</v>
      </c>
      <c r="C2319" s="39" t="s">
        <v>499</v>
      </c>
      <c r="D2319" s="40">
        <v>44101</v>
      </c>
      <c r="E2319" s="38">
        <v>1</v>
      </c>
      <c r="F2319" s="38"/>
      <c r="G2319" s="38" t="s">
        <v>2</v>
      </c>
      <c r="H2319" s="38" t="s">
        <v>2</v>
      </c>
      <c r="I2319" s="39">
        <v>2600</v>
      </c>
      <c r="J2319" s="39">
        <v>780.71</v>
      </c>
      <c r="K2319" s="39">
        <v>0</v>
      </c>
      <c r="L2319" s="41">
        <f>SUM(Data5[[#This Row],[CHELTUIELI DE PERSONAL LEI]:[CHELTUIELI DE CAPITAL (ACTIVE NEFINANCIARE ) LEI]])</f>
        <v>3380.71</v>
      </c>
      <c r="M2319" s="41">
        <f>Data5[[#This Row],[TOTAL CHELTUIELI LEI]]/Data5[[#This Row],[CURS VALUTAR EURO BNR 22 07 2020]]</f>
        <v>698.47937026094507</v>
      </c>
      <c r="N2319" s="49">
        <v>1999</v>
      </c>
      <c r="O2319" s="54"/>
      <c r="P2319" s="54">
        <v>1619</v>
      </c>
      <c r="Q2319" s="54"/>
      <c r="R2319" s="54">
        <f>Data5[[#This Row],[PERSOANE ÎNSCRISE ÎN LISTELE ELECTORALE (TURUL 1)            ]]+Data5[[#This Row],[PERSOANE ÎNSCRISE ÎN LISTELE ELECTORALE (TURUL AL 2-LEA)]]</f>
        <v>1999</v>
      </c>
      <c r="S2319" s="54">
        <f>Data5[[#This Row],[PERSOANE CARE AU PARTICIPAT LA VOT (TURUL 1)]]+Data5[[#This Row],[PERSOANE CARE AU PARTICIPAT LA VOT  (TURUL AL 2-LEA)]]</f>
        <v>1619</v>
      </c>
      <c r="T2319" s="41">
        <f>Data5[[#This Row],[TOTAL CHELTUIELI LEI]]/Data5[[#This Row],[NUMĂRUL PERSOANELOR ÎNSCRISE ÎN LISTELE ELECTORALE]]</f>
        <v>1.6912006003001501</v>
      </c>
      <c r="U2319" s="41">
        <f>Data5[[#This Row],[TOTAL CHELTUIELI EURO]]/Data5[[#This Row],[NUMĂRUL PERSOANELOR ÎNSCRISE ÎN LISTELE ELECTORALE]]</f>
        <v>0.34941439232663585</v>
      </c>
      <c r="V2319" s="41">
        <f>Data5[[#This Row],[TOTAL CHELTUIELI LEI]]/Data5[[#This Row],[NUMĂRUL PERSOANELOR CARE AU PARTICIPAT LA VOT]]</f>
        <v>2.0881470043236567</v>
      </c>
      <c r="W2319" s="41">
        <f>Data5[[#This Row],[TOTAL CHELTUIELI EURO]]/Data5[[#This Row],[NUMĂRUL PERSOANELOR CARE AU PARTICIPAT LA VOT]]</f>
        <v>0.4314264177028691</v>
      </c>
      <c r="X2319" s="43">
        <v>4.8400999999999996</v>
      </c>
      <c r="Y2319" s="114" t="s">
        <v>2894</v>
      </c>
      <c r="Z2319" s="44">
        <v>1</v>
      </c>
      <c r="AA2319" s="115" t="s">
        <v>3105</v>
      </c>
      <c r="AB2319" s="44">
        <v>0</v>
      </c>
      <c r="AC2319" s="45"/>
    </row>
    <row r="2320" spans="1:29" x14ac:dyDescent="0.2">
      <c r="A2320" s="37">
        <v>2319</v>
      </c>
      <c r="B2320" s="38" t="s">
        <v>477</v>
      </c>
      <c r="C2320" s="39" t="s">
        <v>500</v>
      </c>
      <c r="D2320" s="40">
        <v>44101</v>
      </c>
      <c r="E2320" s="38">
        <v>1</v>
      </c>
      <c r="F2320" s="38"/>
      <c r="G2320" s="38" t="s">
        <v>2</v>
      </c>
      <c r="H2320" s="38" t="s">
        <v>2</v>
      </c>
      <c r="I2320" s="39">
        <v>3721</v>
      </c>
      <c r="J2320" s="39">
        <v>1524</v>
      </c>
      <c r="K2320" s="39">
        <v>0</v>
      </c>
      <c r="L2320" s="41">
        <f>SUM(Data5[[#This Row],[CHELTUIELI DE PERSONAL LEI]:[CHELTUIELI DE CAPITAL (ACTIVE NEFINANCIARE ) LEI]])</f>
        <v>5245</v>
      </c>
      <c r="M2320" s="41">
        <f>Data5[[#This Row],[TOTAL CHELTUIELI LEI]]/Data5[[#This Row],[CURS VALUTAR EURO BNR 22 07 2020]]</f>
        <v>1083.6552963781742</v>
      </c>
      <c r="N2320" s="49">
        <v>2121</v>
      </c>
      <c r="O2320" s="54"/>
      <c r="P2320" s="54">
        <v>1304</v>
      </c>
      <c r="Q2320" s="54"/>
      <c r="R2320" s="54">
        <f>Data5[[#This Row],[PERSOANE ÎNSCRISE ÎN LISTELE ELECTORALE (TURUL 1)            ]]+Data5[[#This Row],[PERSOANE ÎNSCRISE ÎN LISTELE ELECTORALE (TURUL AL 2-LEA)]]</f>
        <v>2121</v>
      </c>
      <c r="S2320" s="54">
        <f>Data5[[#This Row],[PERSOANE CARE AU PARTICIPAT LA VOT (TURUL 1)]]+Data5[[#This Row],[PERSOANE CARE AU PARTICIPAT LA VOT  (TURUL AL 2-LEA)]]</f>
        <v>1304</v>
      </c>
      <c r="T2320" s="41">
        <f>Data5[[#This Row],[TOTAL CHELTUIELI LEI]]/Data5[[#This Row],[NUMĂRUL PERSOANELOR ÎNSCRISE ÎN LISTELE ELECTORALE]]</f>
        <v>2.4728901461574728</v>
      </c>
      <c r="U2320" s="41">
        <f>Data5[[#This Row],[TOTAL CHELTUIELI EURO]]/Data5[[#This Row],[NUMĂRUL PERSOANELOR ÎNSCRISE ÎN LISTELE ELECTORALE]]</f>
        <v>0.51091716000856868</v>
      </c>
      <c r="V2320" s="41">
        <f>Data5[[#This Row],[TOTAL CHELTUIELI LEI]]/Data5[[#This Row],[NUMĂRUL PERSOANELOR CARE AU PARTICIPAT LA VOT]]</f>
        <v>4.022239263803681</v>
      </c>
      <c r="W2320" s="41">
        <f>Data5[[#This Row],[TOTAL CHELTUIELI EURO]]/Data5[[#This Row],[NUMĂRUL PERSOANELOR CARE AU PARTICIPAT LA VOT]]</f>
        <v>0.83102400029001089</v>
      </c>
      <c r="X2320" s="43">
        <v>4.8400999999999996</v>
      </c>
      <c r="Y2320" s="114" t="s">
        <v>2891</v>
      </c>
      <c r="Z2320" s="44">
        <v>2</v>
      </c>
      <c r="AA2320" s="115" t="s">
        <v>3105</v>
      </c>
      <c r="AB2320" s="44">
        <v>0</v>
      </c>
      <c r="AC2320" s="45"/>
    </row>
    <row r="2321" spans="1:29" x14ac:dyDescent="0.2">
      <c r="A2321" s="37">
        <v>2320</v>
      </c>
      <c r="B2321" s="38" t="s">
        <v>477</v>
      </c>
      <c r="C2321" s="39" t="s">
        <v>501</v>
      </c>
      <c r="D2321" s="40">
        <v>44101</v>
      </c>
      <c r="E2321" s="38">
        <v>1</v>
      </c>
      <c r="F2321" s="38"/>
      <c r="G2321" s="38" t="s">
        <v>2</v>
      </c>
      <c r="H2321" s="38" t="s">
        <v>2</v>
      </c>
      <c r="I2321" s="39">
        <v>0</v>
      </c>
      <c r="J2321" s="39">
        <v>1069</v>
      </c>
      <c r="K2321" s="39">
        <v>0</v>
      </c>
      <c r="L2321" s="41">
        <f>SUM(Data5[[#This Row],[CHELTUIELI DE PERSONAL LEI]:[CHELTUIELI DE CAPITAL (ACTIVE NEFINANCIARE ) LEI]])</f>
        <v>1069</v>
      </c>
      <c r="M2321" s="41">
        <f>Data5[[#This Row],[TOTAL CHELTUIELI LEI]]/Data5[[#This Row],[CURS VALUTAR EURO BNR 22 07 2020]]</f>
        <v>220.86320530567551</v>
      </c>
      <c r="N2321" s="49">
        <v>1119</v>
      </c>
      <c r="O2321" s="54"/>
      <c r="P2321" s="54">
        <v>953</v>
      </c>
      <c r="Q2321" s="54"/>
      <c r="R2321" s="54">
        <f>Data5[[#This Row],[PERSOANE ÎNSCRISE ÎN LISTELE ELECTORALE (TURUL 1)            ]]+Data5[[#This Row],[PERSOANE ÎNSCRISE ÎN LISTELE ELECTORALE (TURUL AL 2-LEA)]]</f>
        <v>1119</v>
      </c>
      <c r="S2321" s="54">
        <f>Data5[[#This Row],[PERSOANE CARE AU PARTICIPAT LA VOT (TURUL 1)]]+Data5[[#This Row],[PERSOANE CARE AU PARTICIPAT LA VOT  (TURUL AL 2-LEA)]]</f>
        <v>953</v>
      </c>
      <c r="T2321" s="41">
        <f>Data5[[#This Row],[TOTAL CHELTUIELI LEI]]/Data5[[#This Row],[NUMĂRUL PERSOANELOR ÎNSCRISE ÎN LISTELE ELECTORALE]]</f>
        <v>0.95531724754244862</v>
      </c>
      <c r="U2321" s="41">
        <f>Data5[[#This Row],[TOTAL CHELTUIELI EURO]]/Data5[[#This Row],[NUMĂRUL PERSOANELOR ÎNSCRISE ÎN LISTELE ELECTORALE]]</f>
        <v>0.19737551859309696</v>
      </c>
      <c r="V2321" s="41">
        <f>Data5[[#This Row],[TOTAL CHELTUIELI LEI]]/Data5[[#This Row],[NUMĂRUL PERSOANELOR CARE AU PARTICIPAT LA VOT]]</f>
        <v>1.1217208814270725</v>
      </c>
      <c r="W2321" s="41">
        <f>Data5[[#This Row],[TOTAL CHELTUIELI EURO]]/Data5[[#This Row],[NUMĂRUL PERSOANELOR CARE AU PARTICIPAT LA VOT]]</f>
        <v>0.2317557243501317</v>
      </c>
      <c r="X2321" s="43">
        <v>4.8400999999999996</v>
      </c>
      <c r="Y2321" s="114" t="s">
        <v>2890</v>
      </c>
      <c r="Z2321" s="44">
        <v>0</v>
      </c>
      <c r="AA2321" s="115" t="s">
        <v>3105</v>
      </c>
      <c r="AB2321" s="44">
        <v>0</v>
      </c>
      <c r="AC2321" s="45"/>
    </row>
    <row r="2322" spans="1:29" x14ac:dyDescent="0.2">
      <c r="A2322" s="37">
        <v>2321</v>
      </c>
      <c r="B2322" s="38" t="s">
        <v>477</v>
      </c>
      <c r="C2322" s="39" t="s">
        <v>502</v>
      </c>
      <c r="D2322" s="40">
        <v>44101</v>
      </c>
      <c r="E2322" s="38">
        <v>1</v>
      </c>
      <c r="F2322" s="38"/>
      <c r="G2322" s="38" t="s">
        <v>2</v>
      </c>
      <c r="H2322" s="38" t="s">
        <v>2</v>
      </c>
      <c r="I2322" s="48">
        <v>0</v>
      </c>
      <c r="J2322" s="48">
        <v>7000</v>
      </c>
      <c r="K2322" s="48">
        <v>0</v>
      </c>
      <c r="L2322" s="41">
        <f>SUM(Data5[[#This Row],[CHELTUIELI DE PERSONAL LEI]:[CHELTUIELI DE CAPITAL (ACTIVE NEFINANCIARE ) LEI]])</f>
        <v>7000</v>
      </c>
      <c r="M2322" s="41">
        <f>Data5[[#This Row],[TOTAL CHELTUIELI LEI]]/Data5[[#This Row],[CURS VALUTAR EURO BNR 22 07 2020]]</f>
        <v>1446.2511105142457</v>
      </c>
      <c r="N2322" s="49">
        <v>1112</v>
      </c>
      <c r="O2322" s="54"/>
      <c r="P2322" s="54">
        <v>943</v>
      </c>
      <c r="Q2322" s="54"/>
      <c r="R2322" s="54">
        <f>Data5[[#This Row],[PERSOANE ÎNSCRISE ÎN LISTELE ELECTORALE (TURUL 1)            ]]+Data5[[#This Row],[PERSOANE ÎNSCRISE ÎN LISTELE ELECTORALE (TURUL AL 2-LEA)]]</f>
        <v>1112</v>
      </c>
      <c r="S2322" s="54">
        <f>Data5[[#This Row],[PERSOANE CARE AU PARTICIPAT LA VOT (TURUL 1)]]+Data5[[#This Row],[PERSOANE CARE AU PARTICIPAT LA VOT  (TURUL AL 2-LEA)]]</f>
        <v>943</v>
      </c>
      <c r="T2322" s="41">
        <f>Data5[[#This Row],[TOTAL CHELTUIELI LEI]]/Data5[[#This Row],[NUMĂRUL PERSOANELOR ÎNSCRISE ÎN LISTELE ELECTORALE]]</f>
        <v>6.2949640287769784</v>
      </c>
      <c r="U2322" s="41">
        <f>Data5[[#This Row],[TOTAL CHELTUIELI EURO]]/Data5[[#This Row],[NUMĂRUL PERSOANELOR ÎNSCRISE ÎN LISTELE ELECTORALE]]</f>
        <v>1.3005855310379908</v>
      </c>
      <c r="V2322" s="41">
        <f>Data5[[#This Row],[TOTAL CHELTUIELI LEI]]/Data5[[#This Row],[NUMĂRUL PERSOANELOR CARE AU PARTICIPAT LA VOT]]</f>
        <v>7.4231177094379639</v>
      </c>
      <c r="W2322" s="41">
        <f>Data5[[#This Row],[TOTAL CHELTUIELI EURO]]/Data5[[#This Row],[NUMĂRUL PERSOANELOR CARE AU PARTICIPAT LA VOT]]</f>
        <v>1.5336703186789455</v>
      </c>
      <c r="X2322" s="43">
        <v>4.8400999999999996</v>
      </c>
      <c r="Y2322" s="114" t="s">
        <v>2889</v>
      </c>
      <c r="Z2322" s="44">
        <v>6</v>
      </c>
      <c r="AA2322" s="115" t="s">
        <v>3107</v>
      </c>
      <c r="AB2322" s="44">
        <v>1</v>
      </c>
      <c r="AC2322" s="45"/>
    </row>
    <row r="2323" spans="1:29" x14ac:dyDescent="0.2">
      <c r="A2323" s="37">
        <v>2322</v>
      </c>
      <c r="B2323" s="38" t="s">
        <v>477</v>
      </c>
      <c r="C2323" s="39" t="s">
        <v>503</v>
      </c>
      <c r="D2323" s="40">
        <v>44101</v>
      </c>
      <c r="E2323" s="38">
        <v>1</v>
      </c>
      <c r="F2323" s="38"/>
      <c r="G2323" s="38" t="s">
        <v>2</v>
      </c>
      <c r="H2323" s="38" t="s">
        <v>2</v>
      </c>
      <c r="I2323" s="39">
        <v>3500</v>
      </c>
      <c r="J2323" s="39">
        <v>3800</v>
      </c>
      <c r="K2323" s="39">
        <v>0</v>
      </c>
      <c r="L2323" s="41">
        <f>SUM(Data5[[#This Row],[CHELTUIELI DE PERSONAL LEI]:[CHELTUIELI DE CAPITAL (ACTIVE NEFINANCIARE ) LEI]])</f>
        <v>7300</v>
      </c>
      <c r="M2323" s="41">
        <f>Data5[[#This Row],[TOTAL CHELTUIELI LEI]]/Data5[[#This Row],[CURS VALUTAR EURO BNR 22 07 2020]]</f>
        <v>1508.2333009648562</v>
      </c>
      <c r="N2323" s="49">
        <v>937</v>
      </c>
      <c r="O2323" s="54"/>
      <c r="P2323" s="54">
        <v>775</v>
      </c>
      <c r="Q2323" s="54"/>
      <c r="R2323" s="54">
        <f>Data5[[#This Row],[PERSOANE ÎNSCRISE ÎN LISTELE ELECTORALE (TURUL 1)            ]]+Data5[[#This Row],[PERSOANE ÎNSCRISE ÎN LISTELE ELECTORALE (TURUL AL 2-LEA)]]</f>
        <v>937</v>
      </c>
      <c r="S2323" s="54">
        <f>Data5[[#This Row],[PERSOANE CARE AU PARTICIPAT LA VOT (TURUL 1)]]+Data5[[#This Row],[PERSOANE CARE AU PARTICIPAT LA VOT  (TURUL AL 2-LEA)]]</f>
        <v>775</v>
      </c>
      <c r="T2323" s="41">
        <f>Data5[[#This Row],[TOTAL CHELTUIELI LEI]]/Data5[[#This Row],[NUMĂRUL PERSOANELOR ÎNSCRISE ÎN LISTELE ELECTORALE]]</f>
        <v>7.790821771611526</v>
      </c>
      <c r="U2323" s="41">
        <f>Data5[[#This Row],[TOTAL CHELTUIELI EURO]]/Data5[[#This Row],[NUMĂRUL PERSOANELOR ÎNSCRISE ÎN LISTELE ELECTORALE]]</f>
        <v>1.6096406627159618</v>
      </c>
      <c r="V2323" s="41">
        <f>Data5[[#This Row],[TOTAL CHELTUIELI LEI]]/Data5[[#This Row],[NUMĂRUL PERSOANELOR CARE AU PARTICIPAT LA VOT]]</f>
        <v>9.4193548387096779</v>
      </c>
      <c r="W2323" s="41">
        <f>Data5[[#This Row],[TOTAL CHELTUIELI EURO]]/Data5[[#This Row],[NUMĂRUL PERSOANELOR CARE AU PARTICIPAT LA VOT]]</f>
        <v>1.9461074851159434</v>
      </c>
      <c r="X2323" s="43">
        <v>4.8400999999999996</v>
      </c>
      <c r="Y2323" s="114" t="s">
        <v>2886</v>
      </c>
      <c r="Z2323" s="44">
        <v>7</v>
      </c>
      <c r="AA2323" s="115" t="s">
        <v>3107</v>
      </c>
      <c r="AB2323" s="44">
        <v>1</v>
      </c>
      <c r="AC2323" s="45"/>
    </row>
    <row r="2324" spans="1:29" x14ac:dyDescent="0.2">
      <c r="A2324" s="37">
        <v>2323</v>
      </c>
      <c r="B2324" s="38" t="s">
        <v>477</v>
      </c>
      <c r="C2324" s="39" t="s">
        <v>504</v>
      </c>
      <c r="D2324" s="40">
        <v>44101</v>
      </c>
      <c r="E2324" s="38">
        <v>1</v>
      </c>
      <c r="F2324" s="38"/>
      <c r="G2324" s="38" t="s">
        <v>2</v>
      </c>
      <c r="H2324" s="38" t="s">
        <v>2</v>
      </c>
      <c r="I2324" s="39">
        <v>1800</v>
      </c>
      <c r="J2324" s="39">
        <v>15389.88</v>
      </c>
      <c r="K2324" s="39">
        <v>0</v>
      </c>
      <c r="L2324" s="41">
        <f>SUM(Data5[[#This Row],[CHELTUIELI DE PERSONAL LEI]:[CHELTUIELI DE CAPITAL (ACTIVE NEFINANCIARE ) LEI]])</f>
        <v>17189.879999999997</v>
      </c>
      <c r="M2324" s="41">
        <f>Data5[[#This Row],[TOTAL CHELTUIELI LEI]]/Data5[[#This Row],[CURS VALUTAR EURO BNR 22 07 2020]]</f>
        <v>3551.5547199438024</v>
      </c>
      <c r="N2324" s="49">
        <v>3511</v>
      </c>
      <c r="O2324" s="54"/>
      <c r="P2324" s="54">
        <v>1844</v>
      </c>
      <c r="Q2324" s="54"/>
      <c r="R2324" s="54">
        <f>Data5[[#This Row],[PERSOANE ÎNSCRISE ÎN LISTELE ELECTORALE (TURUL 1)            ]]+Data5[[#This Row],[PERSOANE ÎNSCRISE ÎN LISTELE ELECTORALE (TURUL AL 2-LEA)]]</f>
        <v>3511</v>
      </c>
      <c r="S2324" s="54">
        <f>Data5[[#This Row],[PERSOANE CARE AU PARTICIPAT LA VOT (TURUL 1)]]+Data5[[#This Row],[PERSOANE CARE AU PARTICIPAT LA VOT  (TURUL AL 2-LEA)]]</f>
        <v>1844</v>
      </c>
      <c r="T2324" s="41">
        <f>Data5[[#This Row],[TOTAL CHELTUIELI LEI]]/Data5[[#This Row],[NUMĂRUL PERSOANELOR ÎNSCRISE ÎN LISTELE ELECTORALE]]</f>
        <v>4.8960068356593558</v>
      </c>
      <c r="U2324" s="41">
        <f>Data5[[#This Row],[TOTAL CHELTUIELI EURO]]/Data5[[#This Row],[NUMĂRUL PERSOANELOR ÎNSCRISE ÎN LISTELE ELECTORALE]]</f>
        <v>1.0115507604510972</v>
      </c>
      <c r="V2324" s="41">
        <f>Data5[[#This Row],[TOTAL CHELTUIELI LEI]]/Data5[[#This Row],[NUMĂRUL PERSOANELOR CARE AU PARTICIPAT LA VOT]]</f>
        <v>9.3220607375271136</v>
      </c>
      <c r="W2324" s="41">
        <f>Data5[[#This Row],[TOTAL CHELTUIELI EURO]]/Data5[[#This Row],[NUMĂRUL PERSOANELOR CARE AU PARTICIPAT LA VOT]]</f>
        <v>1.926005813418548</v>
      </c>
      <c r="X2324" s="43">
        <v>4.8400999999999996</v>
      </c>
      <c r="Y2324" s="114" t="s">
        <v>2895</v>
      </c>
      <c r="Z2324" s="44">
        <v>4</v>
      </c>
      <c r="AA2324" s="115" t="s">
        <v>3107</v>
      </c>
      <c r="AB2324" s="44">
        <v>1</v>
      </c>
      <c r="AC2324" s="45"/>
    </row>
    <row r="2325" spans="1:29" x14ac:dyDescent="0.2">
      <c r="A2325" s="37">
        <v>2324</v>
      </c>
      <c r="B2325" s="38" t="s">
        <v>477</v>
      </c>
      <c r="C2325" s="39" t="s">
        <v>505</v>
      </c>
      <c r="D2325" s="40">
        <v>44101</v>
      </c>
      <c r="E2325" s="38">
        <v>1</v>
      </c>
      <c r="F2325" s="38"/>
      <c r="G2325" s="38" t="s">
        <v>2</v>
      </c>
      <c r="H2325" s="38" t="s">
        <v>2</v>
      </c>
      <c r="I2325" s="39">
        <v>0</v>
      </c>
      <c r="J2325" s="39">
        <v>7860</v>
      </c>
      <c r="K2325" s="39">
        <v>0</v>
      </c>
      <c r="L2325" s="41">
        <f>SUM(Data5[[#This Row],[CHELTUIELI DE PERSONAL LEI]:[CHELTUIELI DE CAPITAL (ACTIVE NEFINANCIARE ) LEI]])</f>
        <v>7860</v>
      </c>
      <c r="M2325" s="41">
        <f>Data5[[#This Row],[TOTAL CHELTUIELI LEI]]/Data5[[#This Row],[CURS VALUTAR EURO BNR 22 07 2020]]</f>
        <v>1623.9333898059958</v>
      </c>
      <c r="N2325" s="49">
        <v>1249</v>
      </c>
      <c r="O2325" s="54"/>
      <c r="P2325" s="54">
        <v>782</v>
      </c>
      <c r="Q2325" s="54"/>
      <c r="R2325" s="54">
        <f>Data5[[#This Row],[PERSOANE ÎNSCRISE ÎN LISTELE ELECTORALE (TURUL 1)            ]]+Data5[[#This Row],[PERSOANE ÎNSCRISE ÎN LISTELE ELECTORALE (TURUL AL 2-LEA)]]</f>
        <v>1249</v>
      </c>
      <c r="S2325" s="54">
        <f>Data5[[#This Row],[PERSOANE CARE AU PARTICIPAT LA VOT (TURUL 1)]]+Data5[[#This Row],[PERSOANE CARE AU PARTICIPAT LA VOT  (TURUL AL 2-LEA)]]</f>
        <v>782</v>
      </c>
      <c r="T2325" s="41">
        <f>Data5[[#This Row],[TOTAL CHELTUIELI LEI]]/Data5[[#This Row],[NUMĂRUL PERSOANELOR ÎNSCRISE ÎN LISTELE ELECTORALE]]</f>
        <v>6.2930344275420333</v>
      </c>
      <c r="U2325" s="41">
        <f>Data5[[#This Row],[TOTAL CHELTUIELI EURO]]/Data5[[#This Row],[NUMĂRUL PERSOANELOR ÎNSCRISE ÎN LISTELE ELECTORALE]]</f>
        <v>1.3001868613338639</v>
      </c>
      <c r="V2325" s="41">
        <f>Data5[[#This Row],[TOTAL CHELTUIELI LEI]]/Data5[[#This Row],[NUMĂRUL PERSOANELOR CARE AU PARTICIPAT LA VOT]]</f>
        <v>10.051150895140665</v>
      </c>
      <c r="W2325" s="41">
        <f>Data5[[#This Row],[TOTAL CHELTUIELI EURO]]/Data5[[#This Row],[NUMĂRUL PERSOANELOR CARE AU PARTICIPAT LA VOT]]</f>
        <v>2.0766411634347772</v>
      </c>
      <c r="X2325" s="43">
        <v>4.8400999999999996</v>
      </c>
      <c r="Y2325" s="114" t="s">
        <v>2889</v>
      </c>
      <c r="Z2325" s="44">
        <v>6</v>
      </c>
      <c r="AA2325" s="115" t="s">
        <v>3107</v>
      </c>
      <c r="AB2325" s="44">
        <v>1</v>
      </c>
      <c r="AC2325" s="45"/>
    </row>
    <row r="2326" spans="1:29" x14ac:dyDescent="0.2">
      <c r="A2326" s="37">
        <v>2325</v>
      </c>
      <c r="B2326" s="38" t="s">
        <v>477</v>
      </c>
      <c r="C2326" s="39" t="s">
        <v>506</v>
      </c>
      <c r="D2326" s="40">
        <v>44101</v>
      </c>
      <c r="E2326" s="38">
        <v>1</v>
      </c>
      <c r="F2326" s="38"/>
      <c r="G2326" s="38" t="s">
        <v>2</v>
      </c>
      <c r="H2326" s="38" t="s">
        <v>2</v>
      </c>
      <c r="I2326" s="39">
        <v>0</v>
      </c>
      <c r="J2326" s="39">
        <v>3698</v>
      </c>
      <c r="K2326" s="39">
        <v>0</v>
      </c>
      <c r="L2326" s="41">
        <f>SUM(Data5[[#This Row],[CHELTUIELI DE PERSONAL LEI]:[CHELTUIELI DE CAPITAL (ACTIVE NEFINANCIARE ) LEI]])</f>
        <v>3698</v>
      </c>
      <c r="M2326" s="41">
        <f>Data5[[#This Row],[TOTAL CHELTUIELI LEI]]/Data5[[#This Row],[CURS VALUTAR EURO BNR 22 07 2020]]</f>
        <v>764.03380095452576</v>
      </c>
      <c r="N2326" s="49">
        <v>1311</v>
      </c>
      <c r="O2326" s="54"/>
      <c r="P2326" s="54">
        <v>951</v>
      </c>
      <c r="Q2326" s="54"/>
      <c r="R2326" s="54">
        <f>Data5[[#This Row],[PERSOANE ÎNSCRISE ÎN LISTELE ELECTORALE (TURUL 1)            ]]+Data5[[#This Row],[PERSOANE ÎNSCRISE ÎN LISTELE ELECTORALE (TURUL AL 2-LEA)]]</f>
        <v>1311</v>
      </c>
      <c r="S2326" s="54">
        <f>Data5[[#This Row],[PERSOANE CARE AU PARTICIPAT LA VOT (TURUL 1)]]+Data5[[#This Row],[PERSOANE CARE AU PARTICIPAT LA VOT  (TURUL AL 2-LEA)]]</f>
        <v>951</v>
      </c>
      <c r="T2326" s="41">
        <f>Data5[[#This Row],[TOTAL CHELTUIELI LEI]]/Data5[[#This Row],[NUMĂRUL PERSOANELOR ÎNSCRISE ÎN LISTELE ELECTORALE]]</f>
        <v>2.820747520976354</v>
      </c>
      <c r="U2326" s="41">
        <f>Data5[[#This Row],[TOTAL CHELTUIELI EURO]]/Data5[[#This Row],[NUMĂRUL PERSOANELOR ÎNSCRISE ÎN LISTELE ELECTORALE]]</f>
        <v>0.58278703352747963</v>
      </c>
      <c r="V2326" s="41">
        <f>Data5[[#This Row],[TOTAL CHELTUIELI LEI]]/Data5[[#This Row],[NUMĂRUL PERSOANELOR CARE AU PARTICIPAT LA VOT]]</f>
        <v>3.8885383806519451</v>
      </c>
      <c r="W2326" s="41">
        <f>Data5[[#This Row],[TOTAL CHELTUIELI EURO]]/Data5[[#This Row],[NUMĂRUL PERSOANELOR CARE AU PARTICIPAT LA VOT]]</f>
        <v>0.80340042161359171</v>
      </c>
      <c r="X2326" s="43">
        <v>4.8400999999999996</v>
      </c>
      <c r="Y2326" s="114" t="s">
        <v>2891</v>
      </c>
      <c r="Z2326" s="44">
        <v>2</v>
      </c>
      <c r="AA2326" s="115" t="s">
        <v>3105</v>
      </c>
      <c r="AB2326" s="44">
        <v>0</v>
      </c>
      <c r="AC2326" s="45"/>
    </row>
    <row r="2327" spans="1:29" x14ac:dyDescent="0.2">
      <c r="A2327" s="37">
        <v>2326</v>
      </c>
      <c r="B2327" s="38" t="s">
        <v>477</v>
      </c>
      <c r="C2327" s="39" t="s">
        <v>507</v>
      </c>
      <c r="D2327" s="40">
        <v>44101</v>
      </c>
      <c r="E2327" s="38">
        <v>1</v>
      </c>
      <c r="F2327" s="38"/>
      <c r="G2327" s="38" t="s">
        <v>2</v>
      </c>
      <c r="H2327" s="38" t="s">
        <v>2</v>
      </c>
      <c r="I2327" s="39">
        <v>1100</v>
      </c>
      <c r="J2327" s="39">
        <v>3432.69</v>
      </c>
      <c r="K2327" s="39">
        <v>0</v>
      </c>
      <c r="L2327" s="41">
        <f>SUM(Data5[[#This Row],[CHELTUIELI DE PERSONAL LEI]:[CHELTUIELI DE CAPITAL (ACTIVE NEFINANCIARE ) LEI]])</f>
        <v>4532.6900000000005</v>
      </c>
      <c r="M2327" s="41">
        <f>Data5[[#This Row],[TOTAL CHELTUIELI LEI]]/Data5[[#This Row],[CURS VALUTAR EURO BNR 22 07 2020]]</f>
        <v>936.48684944525962</v>
      </c>
      <c r="N2327" s="49">
        <v>1693</v>
      </c>
      <c r="O2327" s="54"/>
      <c r="P2327" s="54">
        <v>1175</v>
      </c>
      <c r="Q2327" s="54"/>
      <c r="R2327" s="54">
        <f>Data5[[#This Row],[PERSOANE ÎNSCRISE ÎN LISTELE ELECTORALE (TURUL 1)            ]]+Data5[[#This Row],[PERSOANE ÎNSCRISE ÎN LISTELE ELECTORALE (TURUL AL 2-LEA)]]</f>
        <v>1693</v>
      </c>
      <c r="S2327" s="54">
        <f>Data5[[#This Row],[PERSOANE CARE AU PARTICIPAT LA VOT (TURUL 1)]]+Data5[[#This Row],[PERSOANE CARE AU PARTICIPAT LA VOT  (TURUL AL 2-LEA)]]</f>
        <v>1175</v>
      </c>
      <c r="T2327" s="41">
        <f>Data5[[#This Row],[TOTAL CHELTUIELI LEI]]/Data5[[#This Row],[NUMĂRUL PERSOANELOR ÎNSCRISE ÎN LISTELE ELECTORALE]]</f>
        <v>2.6773124630832843</v>
      </c>
      <c r="U2327" s="41">
        <f>Data5[[#This Row],[TOTAL CHELTUIELI EURO]]/Data5[[#This Row],[NUMĂRUL PERSOANELOR ÎNSCRISE ÎN LISTELE ELECTORALE]]</f>
        <v>0.55315230327540443</v>
      </c>
      <c r="V2327" s="41">
        <f>Data5[[#This Row],[TOTAL CHELTUIELI LEI]]/Data5[[#This Row],[NUMĂRUL PERSOANELOR CARE AU PARTICIPAT LA VOT]]</f>
        <v>3.8576085106382982</v>
      </c>
      <c r="W2327" s="41">
        <f>Data5[[#This Row],[TOTAL CHELTUIELI EURO]]/Data5[[#This Row],[NUMĂRUL PERSOANELOR CARE AU PARTICIPAT LA VOT]]</f>
        <v>0.79701008463426348</v>
      </c>
      <c r="X2327" s="43">
        <v>4.8400999999999996</v>
      </c>
      <c r="Y2327" s="114" t="s">
        <v>2891</v>
      </c>
      <c r="Z2327" s="44">
        <v>2</v>
      </c>
      <c r="AA2327" s="115" t="s">
        <v>3105</v>
      </c>
      <c r="AB2327" s="44">
        <v>0</v>
      </c>
      <c r="AC2327" s="45"/>
    </row>
    <row r="2328" spans="1:29" x14ac:dyDescent="0.2">
      <c r="A2328" s="37">
        <v>2327</v>
      </c>
      <c r="B2328" s="38" t="s">
        <v>477</v>
      </c>
      <c r="C2328" s="39" t="s">
        <v>508</v>
      </c>
      <c r="D2328" s="40">
        <v>44101</v>
      </c>
      <c r="E2328" s="38">
        <v>1</v>
      </c>
      <c r="F2328" s="38"/>
      <c r="G2328" s="38" t="s">
        <v>2</v>
      </c>
      <c r="H2328" s="38" t="s">
        <v>2</v>
      </c>
      <c r="I2328" s="39">
        <v>5400</v>
      </c>
      <c r="J2328" s="39">
        <v>9425.59</v>
      </c>
      <c r="K2328" s="39">
        <v>0</v>
      </c>
      <c r="L2328" s="41">
        <f>SUM(Data5[[#This Row],[CHELTUIELI DE PERSONAL LEI]:[CHELTUIELI DE CAPITAL (ACTIVE NEFINANCIARE ) LEI]])</f>
        <v>14825.59</v>
      </c>
      <c r="M2328" s="41">
        <f>Data5[[#This Row],[TOTAL CHELTUIELI LEI]]/Data5[[#This Row],[CURS VALUTAR EURO BNR 22 07 2020]]</f>
        <v>3063.0751430755568</v>
      </c>
      <c r="N2328" s="49">
        <v>3234</v>
      </c>
      <c r="O2328" s="54"/>
      <c r="P2328" s="54">
        <v>2079</v>
      </c>
      <c r="Q2328" s="54"/>
      <c r="R2328" s="54">
        <f>Data5[[#This Row],[PERSOANE ÎNSCRISE ÎN LISTELE ELECTORALE (TURUL 1)            ]]+Data5[[#This Row],[PERSOANE ÎNSCRISE ÎN LISTELE ELECTORALE (TURUL AL 2-LEA)]]</f>
        <v>3234</v>
      </c>
      <c r="S2328" s="54">
        <f>Data5[[#This Row],[PERSOANE CARE AU PARTICIPAT LA VOT (TURUL 1)]]+Data5[[#This Row],[PERSOANE CARE AU PARTICIPAT LA VOT  (TURUL AL 2-LEA)]]</f>
        <v>2079</v>
      </c>
      <c r="T2328" s="41">
        <f>Data5[[#This Row],[TOTAL CHELTUIELI LEI]]/Data5[[#This Row],[NUMĂRUL PERSOANELOR ÎNSCRISE ÎN LISTELE ELECTORALE]]</f>
        <v>4.5842888064316636</v>
      </c>
      <c r="U2328" s="41">
        <f>Data5[[#This Row],[TOTAL CHELTUIELI EURO]]/Data5[[#This Row],[NUMĂRUL PERSOANELOR ÎNSCRISE ÎN LISTELE ELECTORALE]]</f>
        <v>0.94714753960283138</v>
      </c>
      <c r="V2328" s="41">
        <f>Data5[[#This Row],[TOTAL CHELTUIELI LEI]]/Data5[[#This Row],[NUMĂRUL PERSOANELOR CARE AU PARTICIPAT LA VOT]]</f>
        <v>7.1311159211159207</v>
      </c>
      <c r="W2328" s="41">
        <f>Data5[[#This Row],[TOTAL CHELTUIELI EURO]]/Data5[[#This Row],[NUMĂRUL PERSOANELOR CARE AU PARTICIPAT LA VOT]]</f>
        <v>1.4733406171599599</v>
      </c>
      <c r="X2328" s="43">
        <v>4.8400999999999996</v>
      </c>
      <c r="Y2328" s="114" t="s">
        <v>2895</v>
      </c>
      <c r="Z2328" s="44">
        <v>4</v>
      </c>
      <c r="AA2328" s="115" t="s">
        <v>3105</v>
      </c>
      <c r="AB2328" s="44">
        <v>0</v>
      </c>
      <c r="AC2328" s="45"/>
    </row>
    <row r="2329" spans="1:29" x14ac:dyDescent="0.2">
      <c r="A2329" s="37">
        <v>2328</v>
      </c>
      <c r="B2329" s="38" t="s">
        <v>477</v>
      </c>
      <c r="C2329" s="39" t="s">
        <v>129</v>
      </c>
      <c r="D2329" s="40">
        <v>44101</v>
      </c>
      <c r="E2329" s="38">
        <v>1</v>
      </c>
      <c r="F2329" s="38"/>
      <c r="G2329" s="38" t="s">
        <v>2</v>
      </c>
      <c r="H2329" s="38" t="s">
        <v>2</v>
      </c>
      <c r="I2329" s="39">
        <v>2000</v>
      </c>
      <c r="J2329" s="39">
        <v>3720.7</v>
      </c>
      <c r="K2329" s="39">
        <v>0</v>
      </c>
      <c r="L2329" s="41">
        <f>SUM(Data5[[#This Row],[CHELTUIELI DE PERSONAL LEI]:[CHELTUIELI DE CAPITAL (ACTIVE NEFINANCIARE ) LEI]])</f>
        <v>5720.7</v>
      </c>
      <c r="M2329" s="41">
        <f>Data5[[#This Row],[TOTAL CHELTUIELI LEI]]/Data5[[#This Row],[CURS VALUTAR EURO BNR 22 07 2020]]</f>
        <v>1181.9383897026921</v>
      </c>
      <c r="N2329" s="49">
        <v>1276</v>
      </c>
      <c r="O2329" s="54"/>
      <c r="P2329" s="54">
        <v>1190</v>
      </c>
      <c r="Q2329" s="54"/>
      <c r="R2329" s="54">
        <f>Data5[[#This Row],[PERSOANE ÎNSCRISE ÎN LISTELE ELECTORALE (TURUL 1)            ]]+Data5[[#This Row],[PERSOANE ÎNSCRISE ÎN LISTELE ELECTORALE (TURUL AL 2-LEA)]]</f>
        <v>1276</v>
      </c>
      <c r="S2329" s="54">
        <f>Data5[[#This Row],[PERSOANE CARE AU PARTICIPAT LA VOT (TURUL 1)]]+Data5[[#This Row],[PERSOANE CARE AU PARTICIPAT LA VOT  (TURUL AL 2-LEA)]]</f>
        <v>1190</v>
      </c>
      <c r="T2329" s="41">
        <f>Data5[[#This Row],[TOTAL CHELTUIELI LEI]]/Data5[[#This Row],[NUMĂRUL PERSOANELOR ÎNSCRISE ÎN LISTELE ELECTORALE]]</f>
        <v>4.4833072100313478</v>
      </c>
      <c r="U2329" s="41">
        <f>Data5[[#This Row],[TOTAL CHELTUIELI EURO]]/Data5[[#This Row],[NUMĂRUL PERSOANELOR ÎNSCRISE ÎN LISTELE ELECTORALE]]</f>
        <v>0.92628400446919446</v>
      </c>
      <c r="V2329" s="41">
        <f>Data5[[#This Row],[TOTAL CHELTUIELI LEI]]/Data5[[#This Row],[NUMĂRUL PERSOANELOR CARE AU PARTICIPAT LA VOT]]</f>
        <v>4.8073109243697481</v>
      </c>
      <c r="W2329" s="41">
        <f>Data5[[#This Row],[TOTAL CHELTUIELI EURO]]/Data5[[#This Row],[NUMĂRUL PERSOANELOR CARE AU PARTICIPAT LA VOT]]</f>
        <v>0.99322553756528753</v>
      </c>
      <c r="X2329" s="43">
        <v>4.8400999999999996</v>
      </c>
      <c r="Y2329" s="114" t="s">
        <v>2895</v>
      </c>
      <c r="Z2329" s="44">
        <v>4</v>
      </c>
      <c r="AA2329" s="115" t="s">
        <v>3105</v>
      </c>
      <c r="AB2329" s="44">
        <v>0</v>
      </c>
      <c r="AC2329" s="45"/>
    </row>
    <row r="2330" spans="1:29" x14ac:dyDescent="0.2">
      <c r="A2330" s="37">
        <v>2329</v>
      </c>
      <c r="B2330" s="38" t="s">
        <v>477</v>
      </c>
      <c r="C2330" s="39" t="s">
        <v>509</v>
      </c>
      <c r="D2330" s="40">
        <v>44101</v>
      </c>
      <c r="E2330" s="38">
        <v>1</v>
      </c>
      <c r="F2330" s="38"/>
      <c r="G2330" s="38" t="s">
        <v>2</v>
      </c>
      <c r="H2330" s="38" t="s">
        <v>2</v>
      </c>
      <c r="I2330" s="39">
        <v>0</v>
      </c>
      <c r="J2330" s="39">
        <v>281</v>
      </c>
      <c r="K2330" s="39">
        <v>0</v>
      </c>
      <c r="L2330" s="41">
        <f>SUM(Data5[[#This Row],[CHELTUIELI DE PERSONAL LEI]:[CHELTUIELI DE CAPITAL (ACTIVE NEFINANCIARE ) LEI]])</f>
        <v>281</v>
      </c>
      <c r="M2330" s="41">
        <f>Data5[[#This Row],[TOTAL CHELTUIELI LEI]]/Data5[[#This Row],[CURS VALUTAR EURO BNR 22 07 2020]]</f>
        <v>58.056651722071862</v>
      </c>
      <c r="N2330" s="49">
        <v>1989</v>
      </c>
      <c r="O2330" s="54"/>
      <c r="P2330" s="54">
        <v>1279</v>
      </c>
      <c r="Q2330" s="54"/>
      <c r="R2330" s="54">
        <f>Data5[[#This Row],[PERSOANE ÎNSCRISE ÎN LISTELE ELECTORALE (TURUL 1)            ]]+Data5[[#This Row],[PERSOANE ÎNSCRISE ÎN LISTELE ELECTORALE (TURUL AL 2-LEA)]]</f>
        <v>1989</v>
      </c>
      <c r="S2330" s="54">
        <f>Data5[[#This Row],[PERSOANE CARE AU PARTICIPAT LA VOT (TURUL 1)]]+Data5[[#This Row],[PERSOANE CARE AU PARTICIPAT LA VOT  (TURUL AL 2-LEA)]]</f>
        <v>1279</v>
      </c>
      <c r="T2330" s="41">
        <f>Data5[[#This Row],[TOTAL CHELTUIELI LEI]]/Data5[[#This Row],[NUMĂRUL PERSOANELOR ÎNSCRISE ÎN LISTELE ELECTORALE]]</f>
        <v>0.1412770236299648</v>
      </c>
      <c r="U2330" s="41">
        <f>Data5[[#This Row],[TOTAL CHELTUIELI EURO]]/Data5[[#This Row],[NUMĂRUL PERSOANELOR ÎNSCRISE ÎN LISTELE ELECTORALE]]</f>
        <v>2.9188864616426276E-2</v>
      </c>
      <c r="V2330" s="41">
        <f>Data5[[#This Row],[TOTAL CHELTUIELI LEI]]/Data5[[#This Row],[NUMĂRUL PERSOANELOR CARE AU PARTICIPAT LA VOT]]</f>
        <v>0.21970289288506645</v>
      </c>
      <c r="W2330" s="41">
        <f>Data5[[#This Row],[TOTAL CHELTUIELI EURO]]/Data5[[#This Row],[NUMĂRUL PERSOANELOR CARE AU PARTICIPAT LA VOT]]</f>
        <v>4.5392221831174244E-2</v>
      </c>
      <c r="X2330" s="43">
        <v>4.8400999999999996</v>
      </c>
      <c r="Y2330" s="114" t="s">
        <v>2890</v>
      </c>
      <c r="Z2330" s="44">
        <v>0</v>
      </c>
      <c r="AA2330" s="115" t="s">
        <v>3105</v>
      </c>
      <c r="AB2330" s="44">
        <v>0</v>
      </c>
      <c r="AC2330" s="45"/>
    </row>
    <row r="2331" spans="1:29" x14ac:dyDescent="0.2">
      <c r="A2331" s="37">
        <v>2330</v>
      </c>
      <c r="B2331" s="38" t="s">
        <v>477</v>
      </c>
      <c r="C2331" s="39" t="s">
        <v>510</v>
      </c>
      <c r="D2331" s="40">
        <v>44101</v>
      </c>
      <c r="E2331" s="38">
        <v>1</v>
      </c>
      <c r="F2331" s="38"/>
      <c r="G2331" s="38" t="s">
        <v>2</v>
      </c>
      <c r="H2331" s="38" t="s">
        <v>2</v>
      </c>
      <c r="I2331" s="39">
        <v>0</v>
      </c>
      <c r="J2331" s="39">
        <v>5796</v>
      </c>
      <c r="K2331" s="39">
        <v>0</v>
      </c>
      <c r="L2331" s="41">
        <f>SUM(Data5[[#This Row],[CHELTUIELI DE PERSONAL LEI]:[CHELTUIELI DE CAPITAL (ACTIVE NEFINANCIARE ) LEI]])</f>
        <v>5796</v>
      </c>
      <c r="M2331" s="41">
        <f>Data5[[#This Row],[TOTAL CHELTUIELI LEI]]/Data5[[#This Row],[CURS VALUTAR EURO BNR 22 07 2020]]</f>
        <v>1197.4959195057954</v>
      </c>
      <c r="N2331" s="49">
        <v>1617</v>
      </c>
      <c r="O2331" s="54"/>
      <c r="P2331" s="54">
        <v>1198</v>
      </c>
      <c r="Q2331" s="54"/>
      <c r="R2331" s="54">
        <f>Data5[[#This Row],[PERSOANE ÎNSCRISE ÎN LISTELE ELECTORALE (TURUL 1)            ]]+Data5[[#This Row],[PERSOANE ÎNSCRISE ÎN LISTELE ELECTORALE (TURUL AL 2-LEA)]]</f>
        <v>1617</v>
      </c>
      <c r="S2331" s="54">
        <f>Data5[[#This Row],[PERSOANE CARE AU PARTICIPAT LA VOT (TURUL 1)]]+Data5[[#This Row],[PERSOANE CARE AU PARTICIPAT LA VOT  (TURUL AL 2-LEA)]]</f>
        <v>1198</v>
      </c>
      <c r="T2331" s="41">
        <f>Data5[[#This Row],[TOTAL CHELTUIELI LEI]]/Data5[[#This Row],[NUMĂRUL PERSOANELOR ÎNSCRISE ÎN LISTELE ELECTORALE]]</f>
        <v>3.5844155844155843</v>
      </c>
      <c r="U2331" s="41">
        <f>Data5[[#This Row],[TOTAL CHELTUIELI EURO]]/Data5[[#This Row],[NUMĂRUL PERSOANELOR ÎNSCRISE ÎN LISTELE ELECTORALE]]</f>
        <v>0.74056643135794398</v>
      </c>
      <c r="V2331" s="41">
        <f>Data5[[#This Row],[TOTAL CHELTUIELI LEI]]/Data5[[#This Row],[NUMĂRUL PERSOANELOR CARE AU PARTICIPAT LA VOT]]</f>
        <v>4.8380634390651087</v>
      </c>
      <c r="W2331" s="41">
        <f>Data5[[#This Row],[TOTAL CHELTUIELI EURO]]/Data5[[#This Row],[NUMĂRUL PERSOANELOR CARE AU PARTICIPAT LA VOT]]</f>
        <v>0.99957923164089768</v>
      </c>
      <c r="X2331" s="43">
        <v>4.8400999999999996</v>
      </c>
      <c r="Y2331" s="114" t="s">
        <v>2884</v>
      </c>
      <c r="Z2331" s="44">
        <v>3</v>
      </c>
      <c r="AA2331" s="115" t="s">
        <v>3105</v>
      </c>
      <c r="AB2331" s="44">
        <v>0</v>
      </c>
      <c r="AC2331" s="45"/>
    </row>
    <row r="2332" spans="1:29" x14ac:dyDescent="0.2">
      <c r="A2332" s="37">
        <v>2331</v>
      </c>
      <c r="B2332" s="38" t="s">
        <v>477</v>
      </c>
      <c r="C2332" s="39" t="s">
        <v>511</v>
      </c>
      <c r="D2332" s="40">
        <v>44101</v>
      </c>
      <c r="E2332" s="38">
        <v>1</v>
      </c>
      <c r="F2332" s="38"/>
      <c r="G2332" s="38" t="s">
        <v>2</v>
      </c>
      <c r="H2332" s="38" t="s">
        <v>2</v>
      </c>
      <c r="I2332" s="39">
        <v>0</v>
      </c>
      <c r="J2332" s="39">
        <v>3173</v>
      </c>
      <c r="K2332" s="39">
        <v>0</v>
      </c>
      <c r="L2332" s="41">
        <f>SUM(Data5[[#This Row],[CHELTUIELI DE PERSONAL LEI]:[CHELTUIELI DE CAPITAL (ACTIVE NEFINANCIARE ) LEI]])</f>
        <v>3173</v>
      </c>
      <c r="M2332" s="41">
        <f>Data5[[#This Row],[TOTAL CHELTUIELI LEI]]/Data5[[#This Row],[CURS VALUTAR EURO BNR 22 07 2020]]</f>
        <v>655.5649676659574</v>
      </c>
      <c r="N2332" s="49">
        <v>2715</v>
      </c>
      <c r="O2332" s="54"/>
      <c r="P2332" s="54">
        <v>1601</v>
      </c>
      <c r="Q2332" s="54"/>
      <c r="R2332" s="54">
        <f>Data5[[#This Row],[PERSOANE ÎNSCRISE ÎN LISTELE ELECTORALE (TURUL 1)            ]]+Data5[[#This Row],[PERSOANE ÎNSCRISE ÎN LISTELE ELECTORALE (TURUL AL 2-LEA)]]</f>
        <v>2715</v>
      </c>
      <c r="S2332" s="54">
        <f>Data5[[#This Row],[PERSOANE CARE AU PARTICIPAT LA VOT (TURUL 1)]]+Data5[[#This Row],[PERSOANE CARE AU PARTICIPAT LA VOT  (TURUL AL 2-LEA)]]</f>
        <v>1601</v>
      </c>
      <c r="T2332" s="41">
        <f>Data5[[#This Row],[TOTAL CHELTUIELI LEI]]/Data5[[#This Row],[NUMĂRUL PERSOANELOR ÎNSCRISE ÎN LISTELE ELECTORALE]]</f>
        <v>1.1686924493554327</v>
      </c>
      <c r="U2332" s="41">
        <f>Data5[[#This Row],[TOTAL CHELTUIELI EURO]]/Data5[[#This Row],[NUMĂRUL PERSOANELOR ÎNSCRISE ÎN LISTELE ELECTORALE]]</f>
        <v>0.24146039324712978</v>
      </c>
      <c r="V2332" s="41">
        <f>Data5[[#This Row],[TOTAL CHELTUIELI LEI]]/Data5[[#This Row],[NUMĂRUL PERSOANELOR CARE AU PARTICIPAT LA VOT]]</f>
        <v>1.9818863210493443</v>
      </c>
      <c r="W2332" s="41">
        <f>Data5[[#This Row],[TOTAL CHELTUIELI EURO]]/Data5[[#This Row],[NUMĂRUL PERSOANELOR CARE AU PARTICIPAT LA VOT]]</f>
        <v>0.40947218467580099</v>
      </c>
      <c r="X2332" s="43">
        <v>4.8400999999999996</v>
      </c>
      <c r="Y2332" s="114" t="s">
        <v>2894</v>
      </c>
      <c r="Z2332" s="44">
        <v>1</v>
      </c>
      <c r="AA2332" s="115" t="s">
        <v>3105</v>
      </c>
      <c r="AB2332" s="44">
        <v>0</v>
      </c>
      <c r="AC2332" s="45"/>
    </row>
    <row r="2333" spans="1:29" x14ac:dyDescent="0.2">
      <c r="A2333" s="37">
        <v>2332</v>
      </c>
      <c r="B2333" s="38" t="s">
        <v>477</v>
      </c>
      <c r="C2333" s="39" t="s">
        <v>512</v>
      </c>
      <c r="D2333" s="40">
        <v>44101</v>
      </c>
      <c r="E2333" s="38">
        <v>1</v>
      </c>
      <c r="F2333" s="38"/>
      <c r="G2333" s="38" t="s">
        <v>2</v>
      </c>
      <c r="H2333" s="38" t="s">
        <v>2</v>
      </c>
      <c r="I2333" s="39">
        <v>5658</v>
      </c>
      <c r="J2333" s="39">
        <v>11203</v>
      </c>
      <c r="K2333" s="39">
        <v>0</v>
      </c>
      <c r="L2333" s="41">
        <f>SUM(Data5[[#This Row],[CHELTUIELI DE PERSONAL LEI]:[CHELTUIELI DE CAPITAL (ACTIVE NEFINANCIARE ) LEI]])</f>
        <v>16861</v>
      </c>
      <c r="M2333" s="41">
        <f>Data5[[#This Row],[TOTAL CHELTUIELI LEI]]/Data5[[#This Row],[CURS VALUTAR EURO BNR 22 07 2020]]</f>
        <v>3483.6057106258136</v>
      </c>
      <c r="N2333" s="49">
        <v>2057</v>
      </c>
      <c r="O2333" s="54"/>
      <c r="P2333" s="54">
        <v>1759</v>
      </c>
      <c r="Q2333" s="54"/>
      <c r="R2333" s="54">
        <f>Data5[[#This Row],[PERSOANE ÎNSCRISE ÎN LISTELE ELECTORALE (TURUL 1)            ]]+Data5[[#This Row],[PERSOANE ÎNSCRISE ÎN LISTELE ELECTORALE (TURUL AL 2-LEA)]]</f>
        <v>2057</v>
      </c>
      <c r="S2333" s="54">
        <f>Data5[[#This Row],[PERSOANE CARE AU PARTICIPAT LA VOT (TURUL 1)]]+Data5[[#This Row],[PERSOANE CARE AU PARTICIPAT LA VOT  (TURUL AL 2-LEA)]]</f>
        <v>1759</v>
      </c>
      <c r="T2333" s="41">
        <f>Data5[[#This Row],[TOTAL CHELTUIELI LEI]]/Data5[[#This Row],[NUMĂRUL PERSOANELOR ÎNSCRISE ÎN LISTELE ELECTORALE]]</f>
        <v>8.1968886728245014</v>
      </c>
      <c r="U2333" s="41">
        <f>Data5[[#This Row],[TOTAL CHELTUIELI EURO]]/Data5[[#This Row],[NUMĂRUL PERSOANELOR ÎNSCRISE ÎN LISTELE ELECTORALE]]</f>
        <v>1.693537049404868</v>
      </c>
      <c r="V2333" s="41">
        <f>Data5[[#This Row],[TOTAL CHELTUIELI LEI]]/Data5[[#This Row],[NUMĂRUL PERSOANELOR CARE AU PARTICIPAT LA VOT]]</f>
        <v>9.5855599772598072</v>
      </c>
      <c r="W2333" s="41">
        <f>Data5[[#This Row],[TOTAL CHELTUIELI EURO]]/Data5[[#This Row],[NUMĂRUL PERSOANELOR CARE AU PARTICIPAT LA VOT]]</f>
        <v>1.9804466802875575</v>
      </c>
      <c r="X2333" s="43">
        <v>4.8400999999999996</v>
      </c>
      <c r="Y2333" s="114" t="s">
        <v>2896</v>
      </c>
      <c r="Z2333" s="44">
        <v>8</v>
      </c>
      <c r="AA2333" s="115" t="s">
        <v>3107</v>
      </c>
      <c r="AB2333" s="44">
        <v>1</v>
      </c>
      <c r="AC2333" s="45"/>
    </row>
    <row r="2334" spans="1:29" x14ac:dyDescent="0.2">
      <c r="A2334" s="37">
        <v>2333</v>
      </c>
      <c r="B2334" s="38" t="s">
        <v>477</v>
      </c>
      <c r="C2334" s="39" t="s">
        <v>513</v>
      </c>
      <c r="D2334" s="40">
        <v>44101</v>
      </c>
      <c r="E2334" s="38">
        <v>1</v>
      </c>
      <c r="F2334" s="38"/>
      <c r="G2334" s="38" t="s">
        <v>2</v>
      </c>
      <c r="H2334" s="38" t="s">
        <v>2</v>
      </c>
      <c r="I2334" s="39">
        <v>1800</v>
      </c>
      <c r="J2334" s="39">
        <v>0</v>
      </c>
      <c r="K2334" s="39">
        <v>0</v>
      </c>
      <c r="L2334" s="41">
        <f>SUM(Data5[[#This Row],[CHELTUIELI DE PERSONAL LEI]:[CHELTUIELI DE CAPITAL (ACTIVE NEFINANCIARE ) LEI]])</f>
        <v>1800</v>
      </c>
      <c r="M2334" s="41">
        <f>Data5[[#This Row],[TOTAL CHELTUIELI LEI]]/Data5[[#This Row],[CURS VALUTAR EURO BNR 22 07 2020]]</f>
        <v>371.89314270366316</v>
      </c>
      <c r="N2334" s="49">
        <v>2060</v>
      </c>
      <c r="O2334" s="54"/>
      <c r="P2334" s="54">
        <v>1344</v>
      </c>
      <c r="Q2334" s="54"/>
      <c r="R2334" s="54">
        <f>Data5[[#This Row],[PERSOANE ÎNSCRISE ÎN LISTELE ELECTORALE (TURUL 1)            ]]+Data5[[#This Row],[PERSOANE ÎNSCRISE ÎN LISTELE ELECTORALE (TURUL AL 2-LEA)]]</f>
        <v>2060</v>
      </c>
      <c r="S2334" s="54">
        <f>Data5[[#This Row],[PERSOANE CARE AU PARTICIPAT LA VOT (TURUL 1)]]+Data5[[#This Row],[PERSOANE CARE AU PARTICIPAT LA VOT  (TURUL AL 2-LEA)]]</f>
        <v>1344</v>
      </c>
      <c r="T2334" s="41">
        <f>Data5[[#This Row],[TOTAL CHELTUIELI LEI]]/Data5[[#This Row],[NUMĂRUL PERSOANELOR ÎNSCRISE ÎN LISTELE ELECTORALE]]</f>
        <v>0.87378640776699024</v>
      </c>
      <c r="U2334" s="41">
        <f>Data5[[#This Row],[TOTAL CHELTUIELI EURO]]/Data5[[#This Row],[NUMĂRUL PERSOANELOR ÎNSCRISE ÎN LISTELE ELECTORALE]]</f>
        <v>0.18053065179789474</v>
      </c>
      <c r="V2334" s="41">
        <f>Data5[[#This Row],[TOTAL CHELTUIELI LEI]]/Data5[[#This Row],[NUMĂRUL PERSOANELOR CARE AU PARTICIPAT LA VOT]]</f>
        <v>1.3392857142857142</v>
      </c>
      <c r="W2334" s="41">
        <f>Data5[[#This Row],[TOTAL CHELTUIELI EURO]]/Data5[[#This Row],[NUMĂRUL PERSOANELOR CARE AU PARTICIPAT LA VOT]]</f>
        <v>0.27670620736879697</v>
      </c>
      <c r="X2334" s="43">
        <v>4.8400999999999996</v>
      </c>
      <c r="Y2334" s="114" t="s">
        <v>2890</v>
      </c>
      <c r="Z2334" s="44">
        <v>0</v>
      </c>
      <c r="AA2334" s="115" t="s">
        <v>3105</v>
      </c>
      <c r="AB2334" s="44">
        <v>0</v>
      </c>
      <c r="AC2334" s="45"/>
    </row>
    <row r="2335" spans="1:29" x14ac:dyDescent="0.2">
      <c r="A2335" s="37">
        <v>2334</v>
      </c>
      <c r="B2335" s="38" t="s">
        <v>477</v>
      </c>
      <c r="C2335" s="39" t="s">
        <v>514</v>
      </c>
      <c r="D2335" s="40">
        <v>44101</v>
      </c>
      <c r="E2335" s="38">
        <v>1</v>
      </c>
      <c r="F2335" s="38"/>
      <c r="G2335" s="38" t="s">
        <v>2</v>
      </c>
      <c r="H2335" s="38" t="s">
        <v>2</v>
      </c>
      <c r="I2335" s="39">
        <v>2400</v>
      </c>
      <c r="J2335" s="39">
        <v>5348</v>
      </c>
      <c r="K2335" s="39">
        <v>0</v>
      </c>
      <c r="L2335" s="41">
        <f>SUM(Data5[[#This Row],[CHELTUIELI DE PERSONAL LEI]:[CHELTUIELI DE CAPITAL (ACTIVE NEFINANCIARE ) LEI]])</f>
        <v>7748</v>
      </c>
      <c r="M2335" s="41">
        <f>Data5[[#This Row],[TOTAL CHELTUIELI LEI]]/Data5[[#This Row],[CURS VALUTAR EURO BNR 22 07 2020]]</f>
        <v>1600.793372037768</v>
      </c>
      <c r="N2335" s="49">
        <v>4140</v>
      </c>
      <c r="O2335" s="54"/>
      <c r="P2335" s="54">
        <v>2359</v>
      </c>
      <c r="Q2335" s="54"/>
      <c r="R2335" s="54">
        <f>Data5[[#This Row],[PERSOANE ÎNSCRISE ÎN LISTELE ELECTORALE (TURUL 1)            ]]+Data5[[#This Row],[PERSOANE ÎNSCRISE ÎN LISTELE ELECTORALE (TURUL AL 2-LEA)]]</f>
        <v>4140</v>
      </c>
      <c r="S2335" s="54">
        <f>Data5[[#This Row],[PERSOANE CARE AU PARTICIPAT LA VOT (TURUL 1)]]+Data5[[#This Row],[PERSOANE CARE AU PARTICIPAT LA VOT  (TURUL AL 2-LEA)]]</f>
        <v>2359</v>
      </c>
      <c r="T2335" s="41">
        <f>Data5[[#This Row],[TOTAL CHELTUIELI LEI]]/Data5[[#This Row],[NUMĂRUL PERSOANELOR ÎNSCRISE ÎN LISTELE ELECTORALE]]</f>
        <v>1.8714975845410629</v>
      </c>
      <c r="U2335" s="41">
        <f>Data5[[#This Row],[TOTAL CHELTUIELI EURO]]/Data5[[#This Row],[NUMĂRUL PERSOANELOR ÎNSCRISE ÎN LISTELE ELECTORALE]]</f>
        <v>0.38666506570960579</v>
      </c>
      <c r="V2335" s="41">
        <f>Data5[[#This Row],[TOTAL CHELTUIELI LEI]]/Data5[[#This Row],[NUMĂRUL PERSOANELOR CARE AU PARTICIPAT LA VOT]]</f>
        <v>3.2844425604069523</v>
      </c>
      <c r="W2335" s="41">
        <f>Data5[[#This Row],[TOTAL CHELTUIELI EURO]]/Data5[[#This Row],[NUMĂRUL PERSOANELOR CARE AU PARTICIPAT LA VOT]]</f>
        <v>0.67858981434411525</v>
      </c>
      <c r="X2335" s="43">
        <v>4.8400999999999996</v>
      </c>
      <c r="Y2335" s="114" t="s">
        <v>2894</v>
      </c>
      <c r="Z2335" s="44">
        <v>1</v>
      </c>
      <c r="AA2335" s="115" t="s">
        <v>3105</v>
      </c>
      <c r="AB2335" s="44">
        <v>0</v>
      </c>
      <c r="AC2335" s="45"/>
    </row>
    <row r="2336" spans="1:29" x14ac:dyDescent="0.2">
      <c r="A2336" s="37">
        <v>2335</v>
      </c>
      <c r="B2336" s="38" t="s">
        <v>477</v>
      </c>
      <c r="C2336" s="39" t="s">
        <v>300</v>
      </c>
      <c r="D2336" s="40">
        <v>44101</v>
      </c>
      <c r="E2336" s="38">
        <v>1</v>
      </c>
      <c r="F2336" s="38"/>
      <c r="G2336" s="38" t="s">
        <v>2</v>
      </c>
      <c r="H2336" s="38" t="s">
        <v>2</v>
      </c>
      <c r="I2336" s="39">
        <v>0</v>
      </c>
      <c r="J2336" s="39">
        <v>2895.04</v>
      </c>
      <c r="K2336" s="39">
        <v>0</v>
      </c>
      <c r="L2336" s="41">
        <f>SUM(Data5[[#This Row],[CHELTUIELI DE PERSONAL LEI]:[CHELTUIELI DE CAPITAL (ACTIVE NEFINANCIARE ) LEI]])</f>
        <v>2895.04</v>
      </c>
      <c r="M2336" s="41">
        <f>Data5[[#This Row],[TOTAL CHELTUIELI LEI]]/Data5[[#This Row],[CURS VALUTAR EURO BNR 22 07 2020]]</f>
        <v>598.13640214045165</v>
      </c>
      <c r="N2336" s="49">
        <v>2010</v>
      </c>
      <c r="O2336" s="54"/>
      <c r="P2336" s="54">
        <v>1157</v>
      </c>
      <c r="Q2336" s="54"/>
      <c r="R2336" s="54">
        <f>Data5[[#This Row],[PERSOANE ÎNSCRISE ÎN LISTELE ELECTORALE (TURUL 1)            ]]+Data5[[#This Row],[PERSOANE ÎNSCRISE ÎN LISTELE ELECTORALE (TURUL AL 2-LEA)]]</f>
        <v>2010</v>
      </c>
      <c r="S2336" s="54">
        <f>Data5[[#This Row],[PERSOANE CARE AU PARTICIPAT LA VOT (TURUL 1)]]+Data5[[#This Row],[PERSOANE CARE AU PARTICIPAT LA VOT  (TURUL AL 2-LEA)]]</f>
        <v>1157</v>
      </c>
      <c r="T2336" s="41">
        <f>Data5[[#This Row],[TOTAL CHELTUIELI LEI]]/Data5[[#This Row],[NUMĂRUL PERSOANELOR ÎNSCRISE ÎN LISTELE ELECTORALE]]</f>
        <v>1.4403184079601989</v>
      </c>
      <c r="U2336" s="41">
        <f>Data5[[#This Row],[TOTAL CHELTUIELI EURO]]/Data5[[#This Row],[NUMĂRUL PERSOANELOR ÎNSCRISE ÎN LISTELE ELECTORALE]]</f>
        <v>0.29758029957236398</v>
      </c>
      <c r="V2336" s="41">
        <f>Data5[[#This Row],[TOTAL CHELTUIELI LEI]]/Data5[[#This Row],[NUMĂRUL PERSOANELOR CARE AU PARTICIPAT LA VOT]]</f>
        <v>2.5021953327571307</v>
      </c>
      <c r="W2336" s="41">
        <f>Data5[[#This Row],[TOTAL CHELTUIELI EURO]]/Data5[[#This Row],[NUMĂRUL PERSOANELOR CARE AU PARTICIPAT LA VOT]]</f>
        <v>0.51697182553193743</v>
      </c>
      <c r="X2336" s="43">
        <v>4.8400999999999996</v>
      </c>
      <c r="Y2336" s="114" t="s">
        <v>2894</v>
      </c>
      <c r="Z2336" s="44">
        <v>1</v>
      </c>
      <c r="AA2336" s="115" t="s">
        <v>3105</v>
      </c>
      <c r="AB2336" s="44">
        <v>0</v>
      </c>
      <c r="AC2336" s="45"/>
    </row>
    <row r="2337" spans="1:29" x14ac:dyDescent="0.2">
      <c r="A2337" s="37">
        <v>2336</v>
      </c>
      <c r="B2337" s="38" t="s">
        <v>477</v>
      </c>
      <c r="C2337" s="39" t="s">
        <v>515</v>
      </c>
      <c r="D2337" s="40">
        <v>44101</v>
      </c>
      <c r="E2337" s="38">
        <v>1</v>
      </c>
      <c r="F2337" s="38"/>
      <c r="G2337" s="38" t="s">
        <v>2</v>
      </c>
      <c r="H2337" s="38" t="s">
        <v>2</v>
      </c>
      <c r="I2337" s="39">
        <v>3600</v>
      </c>
      <c r="J2337" s="39">
        <v>5769.81</v>
      </c>
      <c r="K2337" s="39">
        <v>0</v>
      </c>
      <c r="L2337" s="41">
        <f>SUM(Data5[[#This Row],[CHELTUIELI DE PERSONAL LEI]:[CHELTUIELI DE CAPITAL (ACTIVE NEFINANCIARE ) LEI]])</f>
        <v>9369.8100000000013</v>
      </c>
      <c r="M2337" s="41">
        <f>Data5[[#This Row],[TOTAL CHELTUIELI LEI]]/Data5[[#This Row],[CURS VALUTAR EURO BNR 22 07 2020]]</f>
        <v>1935.8711596867838</v>
      </c>
      <c r="N2337" s="49">
        <v>1745</v>
      </c>
      <c r="O2337" s="54"/>
      <c r="P2337" s="54">
        <v>1227</v>
      </c>
      <c r="Q2337" s="54"/>
      <c r="R2337" s="54">
        <f>Data5[[#This Row],[PERSOANE ÎNSCRISE ÎN LISTELE ELECTORALE (TURUL 1)            ]]+Data5[[#This Row],[PERSOANE ÎNSCRISE ÎN LISTELE ELECTORALE (TURUL AL 2-LEA)]]</f>
        <v>1745</v>
      </c>
      <c r="S2337" s="54">
        <f>Data5[[#This Row],[PERSOANE CARE AU PARTICIPAT LA VOT (TURUL 1)]]+Data5[[#This Row],[PERSOANE CARE AU PARTICIPAT LA VOT  (TURUL AL 2-LEA)]]</f>
        <v>1227</v>
      </c>
      <c r="T2337" s="41">
        <f>Data5[[#This Row],[TOTAL CHELTUIELI LEI]]/Data5[[#This Row],[NUMĂRUL PERSOANELOR ÎNSCRISE ÎN LISTELE ELECTORALE]]</f>
        <v>5.3695186246418345</v>
      </c>
      <c r="U2337" s="41">
        <f>Data5[[#This Row],[TOTAL CHELTUIELI EURO]]/Data5[[#This Row],[NUMĂRUL PERSOANELOR ÎNSCRISE ÎN LISTELE ELECTORALE]]</f>
        <v>1.1093817534021684</v>
      </c>
      <c r="V2337" s="41">
        <f>Data5[[#This Row],[TOTAL CHELTUIELI LEI]]/Data5[[#This Row],[NUMĂRUL PERSOANELOR CARE AU PARTICIPAT LA VOT]]</f>
        <v>7.6363569682151597</v>
      </c>
      <c r="W2337" s="41">
        <f>Data5[[#This Row],[TOTAL CHELTUIELI EURO]]/Data5[[#This Row],[NUMĂRUL PERSOANELOR CARE AU PARTICIPAT LA VOT]]</f>
        <v>1.5777271065091962</v>
      </c>
      <c r="X2337" s="43">
        <v>4.8400999999999996</v>
      </c>
      <c r="Y2337" s="114" t="s">
        <v>2892</v>
      </c>
      <c r="Z2337" s="44">
        <v>5</v>
      </c>
      <c r="AA2337" s="115" t="s">
        <v>3107</v>
      </c>
      <c r="AB2337" s="44">
        <v>1</v>
      </c>
      <c r="AC2337" s="45"/>
    </row>
    <row r="2338" spans="1:29" x14ac:dyDescent="0.2">
      <c r="A2338" s="37">
        <v>2337</v>
      </c>
      <c r="B2338" s="38" t="s">
        <v>477</v>
      </c>
      <c r="C2338" s="39" t="s">
        <v>516</v>
      </c>
      <c r="D2338" s="40">
        <v>44101</v>
      </c>
      <c r="E2338" s="38">
        <v>1</v>
      </c>
      <c r="F2338" s="38"/>
      <c r="G2338" s="38" t="s">
        <v>2</v>
      </c>
      <c r="H2338" s="38" t="s">
        <v>2</v>
      </c>
      <c r="I2338" s="39">
        <v>9200</v>
      </c>
      <c r="J2338" s="39">
        <v>4304.8999999999996</v>
      </c>
      <c r="K2338" s="39">
        <v>0</v>
      </c>
      <c r="L2338" s="41">
        <f>SUM(Data5[[#This Row],[CHELTUIELI DE PERSONAL LEI]:[CHELTUIELI DE CAPITAL (ACTIVE NEFINANCIARE ) LEI]])</f>
        <v>13504.9</v>
      </c>
      <c r="M2338" s="41">
        <f>Data5[[#This Row],[TOTAL CHELTUIELI LEI]]/Data5[[#This Row],[CURS VALUTAR EURO BNR 22 07 2020]]</f>
        <v>2790.2109460548336</v>
      </c>
      <c r="N2338" s="49">
        <v>2143</v>
      </c>
      <c r="O2338" s="54"/>
      <c r="P2338" s="54">
        <v>1393</v>
      </c>
      <c r="Q2338" s="54"/>
      <c r="R2338" s="54">
        <f>Data5[[#This Row],[PERSOANE ÎNSCRISE ÎN LISTELE ELECTORALE (TURUL 1)            ]]+Data5[[#This Row],[PERSOANE ÎNSCRISE ÎN LISTELE ELECTORALE (TURUL AL 2-LEA)]]</f>
        <v>2143</v>
      </c>
      <c r="S2338" s="54">
        <f>Data5[[#This Row],[PERSOANE CARE AU PARTICIPAT LA VOT (TURUL 1)]]+Data5[[#This Row],[PERSOANE CARE AU PARTICIPAT LA VOT  (TURUL AL 2-LEA)]]</f>
        <v>1393</v>
      </c>
      <c r="T2338" s="41">
        <f>Data5[[#This Row],[TOTAL CHELTUIELI LEI]]/Data5[[#This Row],[NUMĂRUL PERSOANELOR ÎNSCRISE ÎN LISTELE ELECTORALE]]</f>
        <v>6.3018665422305178</v>
      </c>
      <c r="U2338" s="41">
        <f>Data5[[#This Row],[TOTAL CHELTUIELI EURO]]/Data5[[#This Row],[NUMĂRUL PERSOANELOR ÎNSCRISE ÎN LISTELE ELECTORALE]]</f>
        <v>1.3020116407162079</v>
      </c>
      <c r="V2338" s="41">
        <f>Data5[[#This Row],[TOTAL CHELTUIELI LEI]]/Data5[[#This Row],[NUMĂRUL PERSOANELOR CARE AU PARTICIPAT LA VOT]]</f>
        <v>9.694831299353913</v>
      </c>
      <c r="W2338" s="41">
        <f>Data5[[#This Row],[TOTAL CHELTUIELI EURO]]/Data5[[#This Row],[NUMĂRUL PERSOANELOR CARE AU PARTICIPAT LA VOT]]</f>
        <v>2.0030229332769802</v>
      </c>
      <c r="X2338" s="43">
        <v>4.8400999999999996</v>
      </c>
      <c r="Y2338" s="114" t="s">
        <v>2889</v>
      </c>
      <c r="Z2338" s="44">
        <v>6</v>
      </c>
      <c r="AA2338" s="115" t="s">
        <v>3107</v>
      </c>
      <c r="AB2338" s="44">
        <v>1</v>
      </c>
      <c r="AC2338" s="45"/>
    </row>
    <row r="2339" spans="1:29" x14ac:dyDescent="0.2">
      <c r="A2339" s="37">
        <v>2338</v>
      </c>
      <c r="B2339" s="38" t="s">
        <v>477</v>
      </c>
      <c r="C2339" s="39" t="s">
        <v>517</v>
      </c>
      <c r="D2339" s="40">
        <v>44101</v>
      </c>
      <c r="E2339" s="38">
        <v>1</v>
      </c>
      <c r="F2339" s="38"/>
      <c r="G2339" s="38" t="s">
        <v>2</v>
      </c>
      <c r="H2339" s="38" t="s">
        <v>2</v>
      </c>
      <c r="I2339" s="39">
        <v>6500</v>
      </c>
      <c r="J2339" s="39">
        <v>7254</v>
      </c>
      <c r="K2339" s="39">
        <v>0</v>
      </c>
      <c r="L2339" s="41">
        <f>SUM(Data5[[#This Row],[CHELTUIELI DE PERSONAL LEI]:[CHELTUIELI DE CAPITAL (ACTIVE NEFINANCIARE ) LEI]])</f>
        <v>13754</v>
      </c>
      <c r="M2339" s="41">
        <f>Data5[[#This Row],[TOTAL CHELTUIELI LEI]]/Data5[[#This Row],[CURS VALUTAR EURO BNR 22 07 2020]]</f>
        <v>2841.6768248589906</v>
      </c>
      <c r="N2339" s="49">
        <v>2668</v>
      </c>
      <c r="O2339" s="54"/>
      <c r="P2339" s="54">
        <v>1798</v>
      </c>
      <c r="Q2339" s="54"/>
      <c r="R2339" s="54">
        <f>Data5[[#This Row],[PERSOANE ÎNSCRISE ÎN LISTELE ELECTORALE (TURUL 1)            ]]+Data5[[#This Row],[PERSOANE ÎNSCRISE ÎN LISTELE ELECTORALE (TURUL AL 2-LEA)]]</f>
        <v>2668</v>
      </c>
      <c r="S2339" s="54">
        <f>Data5[[#This Row],[PERSOANE CARE AU PARTICIPAT LA VOT (TURUL 1)]]+Data5[[#This Row],[PERSOANE CARE AU PARTICIPAT LA VOT  (TURUL AL 2-LEA)]]</f>
        <v>1798</v>
      </c>
      <c r="T2339" s="41">
        <f>Data5[[#This Row],[TOTAL CHELTUIELI LEI]]/Data5[[#This Row],[NUMĂRUL PERSOANELOR ÎNSCRISE ÎN LISTELE ELECTORALE]]</f>
        <v>5.1551724137931032</v>
      </c>
      <c r="U2339" s="41">
        <f>Data5[[#This Row],[TOTAL CHELTUIELI EURO]]/Data5[[#This Row],[NUMĂRUL PERSOANELOR ÎNSCRISE ÎN LISTELE ELECTORALE]]</f>
        <v>1.0650962611915258</v>
      </c>
      <c r="V2339" s="41">
        <f>Data5[[#This Row],[TOTAL CHELTUIELI LEI]]/Data5[[#This Row],[NUMĂRUL PERSOANELOR CARE AU PARTICIPAT LA VOT]]</f>
        <v>7.649610678531702</v>
      </c>
      <c r="W2339" s="41">
        <f>Data5[[#This Row],[TOTAL CHELTUIELI EURO]]/Data5[[#This Row],[NUMĂRUL PERSOANELOR CARE AU PARTICIPAT LA VOT]]</f>
        <v>1.5804654198325865</v>
      </c>
      <c r="X2339" s="43">
        <v>4.8400999999999996</v>
      </c>
      <c r="Y2339" s="114" t="s">
        <v>2892</v>
      </c>
      <c r="Z2339" s="44">
        <v>5</v>
      </c>
      <c r="AA2339" s="115" t="s">
        <v>3107</v>
      </c>
      <c r="AB2339" s="44">
        <v>1</v>
      </c>
      <c r="AC2339" s="45"/>
    </row>
    <row r="2340" spans="1:29" x14ac:dyDescent="0.2">
      <c r="A2340" s="37">
        <v>2339</v>
      </c>
      <c r="B2340" s="38" t="s">
        <v>477</v>
      </c>
      <c r="C2340" s="39" t="s">
        <v>518</v>
      </c>
      <c r="D2340" s="40">
        <v>44101</v>
      </c>
      <c r="E2340" s="38">
        <v>1</v>
      </c>
      <c r="F2340" s="38"/>
      <c r="G2340" s="38" t="s">
        <v>2</v>
      </c>
      <c r="H2340" s="38" t="s">
        <v>2</v>
      </c>
      <c r="I2340" s="39">
        <v>0</v>
      </c>
      <c r="J2340" s="39">
        <v>1223.58</v>
      </c>
      <c r="K2340" s="39">
        <v>0</v>
      </c>
      <c r="L2340" s="41">
        <f>SUM(Data5[[#This Row],[CHELTUIELI DE PERSONAL LEI]:[CHELTUIELI DE CAPITAL (ACTIVE NEFINANCIARE ) LEI]])</f>
        <v>1223.58</v>
      </c>
      <c r="M2340" s="41">
        <f>Data5[[#This Row],[TOTAL CHELTUIELI LEI]]/Data5[[#This Row],[CURS VALUTAR EURO BNR 22 07 2020]]</f>
        <v>252.80056197186008</v>
      </c>
      <c r="N2340" s="49">
        <v>1971</v>
      </c>
      <c r="O2340" s="54"/>
      <c r="P2340" s="54">
        <v>1101</v>
      </c>
      <c r="Q2340" s="54"/>
      <c r="R2340" s="54">
        <f>Data5[[#This Row],[PERSOANE ÎNSCRISE ÎN LISTELE ELECTORALE (TURUL 1)            ]]+Data5[[#This Row],[PERSOANE ÎNSCRISE ÎN LISTELE ELECTORALE (TURUL AL 2-LEA)]]</f>
        <v>1971</v>
      </c>
      <c r="S2340" s="54">
        <f>Data5[[#This Row],[PERSOANE CARE AU PARTICIPAT LA VOT (TURUL 1)]]+Data5[[#This Row],[PERSOANE CARE AU PARTICIPAT LA VOT  (TURUL AL 2-LEA)]]</f>
        <v>1101</v>
      </c>
      <c r="T2340" s="41">
        <f>Data5[[#This Row],[TOTAL CHELTUIELI LEI]]/Data5[[#This Row],[NUMĂRUL PERSOANELOR ÎNSCRISE ÎN LISTELE ELECTORALE]]</f>
        <v>0.62079147640791477</v>
      </c>
      <c r="U2340" s="41">
        <f>Data5[[#This Row],[TOTAL CHELTUIELI EURO]]/Data5[[#This Row],[NUMĂRUL PERSOANELOR ÎNSCRISE ÎN LISTELE ELECTORALE]]</f>
        <v>0.12826005173610355</v>
      </c>
      <c r="V2340" s="41">
        <f>Data5[[#This Row],[TOTAL CHELTUIELI LEI]]/Data5[[#This Row],[NUMĂRUL PERSOANELOR CARE AU PARTICIPAT LA VOT]]</f>
        <v>1.1113351498637603</v>
      </c>
      <c r="W2340" s="41">
        <f>Data5[[#This Row],[TOTAL CHELTUIELI EURO]]/Data5[[#This Row],[NUMĂRUL PERSOANELOR CARE AU PARTICIPAT LA VOT]]</f>
        <v>0.22960995637771126</v>
      </c>
      <c r="X2340" s="43">
        <v>4.8400999999999996</v>
      </c>
      <c r="Y2340" s="114" t="s">
        <v>2890</v>
      </c>
      <c r="Z2340" s="44">
        <v>0</v>
      </c>
      <c r="AA2340" s="115" t="s">
        <v>3105</v>
      </c>
      <c r="AB2340" s="44">
        <v>0</v>
      </c>
      <c r="AC2340" s="45"/>
    </row>
    <row r="2341" spans="1:29" x14ac:dyDescent="0.2">
      <c r="A2341" s="37">
        <v>2340</v>
      </c>
      <c r="B2341" s="38" t="s">
        <v>477</v>
      </c>
      <c r="C2341" s="39" t="s">
        <v>519</v>
      </c>
      <c r="D2341" s="40">
        <v>44101</v>
      </c>
      <c r="E2341" s="38">
        <v>1</v>
      </c>
      <c r="F2341" s="38"/>
      <c r="G2341" s="38" t="s">
        <v>2</v>
      </c>
      <c r="H2341" s="38" t="s">
        <v>2</v>
      </c>
      <c r="I2341" s="39">
        <v>0</v>
      </c>
      <c r="J2341" s="39">
        <v>2572.39</v>
      </c>
      <c r="K2341" s="39">
        <v>0</v>
      </c>
      <c r="L2341" s="41">
        <f>SUM(Data5[[#This Row],[CHELTUIELI DE PERSONAL LEI]:[CHELTUIELI DE CAPITAL (ACTIVE NEFINANCIARE ) LEI]])</f>
        <v>2572.39</v>
      </c>
      <c r="M2341" s="41">
        <f>Data5[[#This Row],[TOTAL CHELTUIELI LEI]]/Data5[[#This Row],[CURS VALUTAR EURO BNR 22 07 2020]]</f>
        <v>531.47455631082005</v>
      </c>
      <c r="N2341" s="49">
        <v>2161</v>
      </c>
      <c r="O2341" s="54"/>
      <c r="P2341" s="54">
        <v>1451</v>
      </c>
      <c r="Q2341" s="54"/>
      <c r="R2341" s="54">
        <f>Data5[[#This Row],[PERSOANE ÎNSCRISE ÎN LISTELE ELECTORALE (TURUL 1)            ]]+Data5[[#This Row],[PERSOANE ÎNSCRISE ÎN LISTELE ELECTORALE (TURUL AL 2-LEA)]]</f>
        <v>2161</v>
      </c>
      <c r="S2341" s="54">
        <f>Data5[[#This Row],[PERSOANE CARE AU PARTICIPAT LA VOT (TURUL 1)]]+Data5[[#This Row],[PERSOANE CARE AU PARTICIPAT LA VOT  (TURUL AL 2-LEA)]]</f>
        <v>1451</v>
      </c>
      <c r="T2341" s="41">
        <f>Data5[[#This Row],[TOTAL CHELTUIELI LEI]]/Data5[[#This Row],[NUMĂRUL PERSOANELOR ÎNSCRISE ÎN LISTELE ELECTORALE]]</f>
        <v>1.1903701989819528</v>
      </c>
      <c r="U2341" s="41">
        <f>Data5[[#This Row],[TOTAL CHELTUIELI EURO]]/Data5[[#This Row],[NUMĂRUL PERSOANELOR ÎNSCRISE ÎN LISTELE ELECTORALE]]</f>
        <v>0.24593917460010184</v>
      </c>
      <c r="V2341" s="41">
        <f>Data5[[#This Row],[TOTAL CHELTUIELI LEI]]/Data5[[#This Row],[NUMĂRUL PERSOANELOR CARE AU PARTICIPAT LA VOT]]</f>
        <v>1.772839421088904</v>
      </c>
      <c r="W2341" s="41">
        <f>Data5[[#This Row],[TOTAL CHELTUIELI EURO]]/Data5[[#This Row],[NUMĂRUL PERSOANELOR CARE AU PARTICIPAT LA VOT]]</f>
        <v>0.36628156878760859</v>
      </c>
      <c r="X2341" s="43">
        <v>4.8400999999999996</v>
      </c>
      <c r="Y2341" s="114" t="s">
        <v>2894</v>
      </c>
      <c r="Z2341" s="44">
        <v>1</v>
      </c>
      <c r="AA2341" s="115" t="s">
        <v>3105</v>
      </c>
      <c r="AB2341" s="44">
        <v>0</v>
      </c>
      <c r="AC2341" s="45"/>
    </row>
    <row r="2342" spans="1:29" x14ac:dyDescent="0.2">
      <c r="A2342" s="37">
        <v>2341</v>
      </c>
      <c r="B2342" s="38" t="s">
        <v>477</v>
      </c>
      <c r="C2342" s="39" t="s">
        <v>520</v>
      </c>
      <c r="D2342" s="40">
        <v>44101</v>
      </c>
      <c r="E2342" s="38">
        <v>1</v>
      </c>
      <c r="F2342" s="38"/>
      <c r="G2342" s="38" t="s">
        <v>2</v>
      </c>
      <c r="H2342" s="38" t="s">
        <v>2</v>
      </c>
      <c r="I2342" s="39">
        <v>0</v>
      </c>
      <c r="J2342" s="39">
        <v>19267.34</v>
      </c>
      <c r="K2342" s="39">
        <v>0</v>
      </c>
      <c r="L2342" s="41">
        <f>SUM(Data5[[#This Row],[CHELTUIELI DE PERSONAL LEI]:[CHELTUIELI DE CAPITAL (ACTIVE NEFINANCIARE ) LEI]])</f>
        <v>19267.34</v>
      </c>
      <c r="M2342" s="41">
        <f>Data5[[#This Row],[TOTAL CHELTUIELI LEI]]/Data5[[#This Row],[CURS VALUTAR EURO BNR 22 07 2020]]</f>
        <v>3980.7731245222208</v>
      </c>
      <c r="N2342" s="49">
        <v>3375</v>
      </c>
      <c r="O2342" s="54"/>
      <c r="P2342" s="54">
        <v>1971</v>
      </c>
      <c r="Q2342" s="54"/>
      <c r="R2342" s="54">
        <f>Data5[[#This Row],[PERSOANE ÎNSCRISE ÎN LISTELE ELECTORALE (TURUL 1)            ]]+Data5[[#This Row],[PERSOANE ÎNSCRISE ÎN LISTELE ELECTORALE (TURUL AL 2-LEA)]]</f>
        <v>3375</v>
      </c>
      <c r="S2342" s="54">
        <f>Data5[[#This Row],[PERSOANE CARE AU PARTICIPAT LA VOT (TURUL 1)]]+Data5[[#This Row],[PERSOANE CARE AU PARTICIPAT LA VOT  (TURUL AL 2-LEA)]]</f>
        <v>1971</v>
      </c>
      <c r="T2342" s="41">
        <f>Data5[[#This Row],[TOTAL CHELTUIELI LEI]]/Data5[[#This Row],[NUMĂRUL PERSOANELOR ÎNSCRISE ÎN LISTELE ELECTORALE]]</f>
        <v>5.7088414814814818</v>
      </c>
      <c r="U2342" s="41">
        <f>Data5[[#This Row],[TOTAL CHELTUIELI EURO]]/Data5[[#This Row],[NUMĂRUL PERSOANELOR ÎNSCRISE ÎN LISTELE ELECTORALE]]</f>
        <v>1.1794883331917692</v>
      </c>
      <c r="V2342" s="41">
        <f>Data5[[#This Row],[TOTAL CHELTUIELI LEI]]/Data5[[#This Row],[NUMĂRUL PERSOANELOR CARE AU PARTICIPAT LA VOT]]</f>
        <v>9.7754134956874683</v>
      </c>
      <c r="W2342" s="41">
        <f>Data5[[#This Row],[TOTAL CHELTUIELI EURO]]/Data5[[#This Row],[NUMĂRUL PERSOANELOR CARE AU PARTICIPAT LA VOT]]</f>
        <v>2.0196718034105636</v>
      </c>
      <c r="X2342" s="43">
        <v>4.8400999999999996</v>
      </c>
      <c r="Y2342" s="114" t="s">
        <v>2892</v>
      </c>
      <c r="Z2342" s="44">
        <v>5</v>
      </c>
      <c r="AA2342" s="115" t="s">
        <v>3107</v>
      </c>
      <c r="AB2342" s="44">
        <v>1</v>
      </c>
      <c r="AC2342" s="45"/>
    </row>
    <row r="2343" spans="1:29" x14ac:dyDescent="0.2">
      <c r="A2343" s="37">
        <v>2342</v>
      </c>
      <c r="B2343" s="38" t="s">
        <v>477</v>
      </c>
      <c r="C2343" s="39" t="s">
        <v>521</v>
      </c>
      <c r="D2343" s="40">
        <v>44101</v>
      </c>
      <c r="E2343" s="38">
        <v>1</v>
      </c>
      <c r="F2343" s="38"/>
      <c r="G2343" s="38" t="s">
        <v>2</v>
      </c>
      <c r="H2343" s="38" t="s">
        <v>2</v>
      </c>
      <c r="I2343" s="39">
        <v>6300</v>
      </c>
      <c r="J2343" s="39">
        <v>2004</v>
      </c>
      <c r="K2343" s="39">
        <v>0</v>
      </c>
      <c r="L2343" s="41">
        <f>SUM(Data5[[#This Row],[CHELTUIELI DE PERSONAL LEI]:[CHELTUIELI DE CAPITAL (ACTIVE NEFINANCIARE ) LEI]])</f>
        <v>8304</v>
      </c>
      <c r="M2343" s="41">
        <f>Data5[[#This Row],[TOTAL CHELTUIELI LEI]]/Data5[[#This Row],[CURS VALUTAR EURO BNR 22 07 2020]]</f>
        <v>1715.6670316728994</v>
      </c>
      <c r="N2343" s="49">
        <v>2930</v>
      </c>
      <c r="O2343" s="54"/>
      <c r="P2343" s="54">
        <v>2224</v>
      </c>
      <c r="Q2343" s="54"/>
      <c r="R2343" s="54">
        <f>Data5[[#This Row],[PERSOANE ÎNSCRISE ÎN LISTELE ELECTORALE (TURUL 1)            ]]+Data5[[#This Row],[PERSOANE ÎNSCRISE ÎN LISTELE ELECTORALE (TURUL AL 2-LEA)]]</f>
        <v>2930</v>
      </c>
      <c r="S2343" s="54">
        <f>Data5[[#This Row],[PERSOANE CARE AU PARTICIPAT LA VOT (TURUL 1)]]+Data5[[#This Row],[PERSOANE CARE AU PARTICIPAT LA VOT  (TURUL AL 2-LEA)]]</f>
        <v>2224</v>
      </c>
      <c r="T2343" s="41">
        <f>Data5[[#This Row],[TOTAL CHELTUIELI LEI]]/Data5[[#This Row],[NUMĂRUL PERSOANELOR ÎNSCRISE ÎN LISTELE ELECTORALE]]</f>
        <v>2.8341296928327644</v>
      </c>
      <c r="U2343" s="41">
        <f>Data5[[#This Row],[TOTAL CHELTUIELI EURO]]/Data5[[#This Row],[NUMĂRUL PERSOANELOR ÎNSCRISE ÎN LISTELE ELECTORALE]]</f>
        <v>0.58555188794296908</v>
      </c>
      <c r="V2343" s="41">
        <f>Data5[[#This Row],[TOTAL CHELTUIELI LEI]]/Data5[[#This Row],[NUMĂRUL PERSOANELOR CARE AU PARTICIPAT LA VOT]]</f>
        <v>3.7338129496402876</v>
      </c>
      <c r="W2343" s="41">
        <f>Data5[[#This Row],[TOTAL CHELTUIELI EURO]]/Data5[[#This Row],[NUMĂRUL PERSOANELOR CARE AU PARTICIPAT LA VOT]]</f>
        <v>0.77143301783853391</v>
      </c>
      <c r="X2343" s="43">
        <v>4.8400999999999996</v>
      </c>
      <c r="Y2343" s="114" t="s">
        <v>2891</v>
      </c>
      <c r="Z2343" s="44">
        <v>2</v>
      </c>
      <c r="AA2343" s="115" t="s">
        <v>3105</v>
      </c>
      <c r="AB2343" s="44">
        <v>0</v>
      </c>
      <c r="AC2343" s="45"/>
    </row>
    <row r="2344" spans="1:29" x14ac:dyDescent="0.2">
      <c r="A2344" s="37">
        <v>2343</v>
      </c>
      <c r="B2344" s="38" t="s">
        <v>477</v>
      </c>
      <c r="C2344" s="39" t="s">
        <v>522</v>
      </c>
      <c r="D2344" s="40">
        <v>44101</v>
      </c>
      <c r="E2344" s="38">
        <v>1</v>
      </c>
      <c r="F2344" s="38"/>
      <c r="G2344" s="38" t="s">
        <v>2</v>
      </c>
      <c r="H2344" s="38" t="s">
        <v>2</v>
      </c>
      <c r="I2344" s="39">
        <v>0</v>
      </c>
      <c r="J2344" s="39">
        <v>19099.37</v>
      </c>
      <c r="K2344" s="39">
        <v>0</v>
      </c>
      <c r="L2344" s="41">
        <f>SUM(Data5[[#This Row],[CHELTUIELI DE PERSONAL LEI]:[CHELTUIELI DE CAPITAL (ACTIVE NEFINANCIARE ) LEI]])</f>
        <v>19099.37</v>
      </c>
      <c r="M2344" s="41">
        <f>Data5[[#This Row],[TOTAL CHELTUIELI LEI]]/Data5[[#This Row],[CURS VALUTAR EURO BNR 22 07 2020]]</f>
        <v>3946.0692960889237</v>
      </c>
      <c r="N2344" s="49">
        <v>2043</v>
      </c>
      <c r="O2344" s="54"/>
      <c r="P2344" s="54">
        <v>1282</v>
      </c>
      <c r="Q2344" s="54"/>
      <c r="R2344" s="54">
        <f>Data5[[#This Row],[PERSOANE ÎNSCRISE ÎN LISTELE ELECTORALE (TURUL 1)            ]]+Data5[[#This Row],[PERSOANE ÎNSCRISE ÎN LISTELE ELECTORALE (TURUL AL 2-LEA)]]</f>
        <v>2043</v>
      </c>
      <c r="S2344" s="54">
        <f>Data5[[#This Row],[PERSOANE CARE AU PARTICIPAT LA VOT (TURUL 1)]]+Data5[[#This Row],[PERSOANE CARE AU PARTICIPAT LA VOT  (TURUL AL 2-LEA)]]</f>
        <v>1282</v>
      </c>
      <c r="T2344" s="41">
        <f>Data5[[#This Row],[TOTAL CHELTUIELI LEI]]/Data5[[#This Row],[NUMĂRUL PERSOANELOR ÎNSCRISE ÎN LISTELE ELECTORALE]]</f>
        <v>9.3486882036221246</v>
      </c>
      <c r="U2344" s="41">
        <f>Data5[[#This Row],[TOTAL CHELTUIELI EURO]]/Data5[[#This Row],[NUMĂRUL PERSOANELOR ÎNSCRISE ÎN LISTELE ELECTORALE]]</f>
        <v>1.931507242334275</v>
      </c>
      <c r="V2344" s="41">
        <f>Data5[[#This Row],[TOTAL CHELTUIELI LEI]]/Data5[[#This Row],[NUMĂRUL PERSOANELOR CARE AU PARTICIPAT LA VOT]]</f>
        <v>14.898104524180967</v>
      </c>
      <c r="W2344" s="41">
        <f>Data5[[#This Row],[TOTAL CHELTUIELI EURO]]/Data5[[#This Row],[NUMĂRUL PERSOANELOR CARE AU PARTICIPAT LA VOT]]</f>
        <v>3.07805717323629</v>
      </c>
      <c r="X2344" s="43">
        <v>4.8400999999999996</v>
      </c>
      <c r="Y2344" s="114" t="s">
        <v>2887</v>
      </c>
      <c r="Z2344" s="44">
        <v>9</v>
      </c>
      <c r="AA2344" s="115" t="s">
        <v>3107</v>
      </c>
      <c r="AB2344" s="44">
        <v>1</v>
      </c>
      <c r="AC2344" s="45"/>
    </row>
    <row r="2345" spans="1:29" x14ac:dyDescent="0.2">
      <c r="A2345" s="37">
        <v>2344</v>
      </c>
      <c r="B2345" s="38" t="s">
        <v>477</v>
      </c>
      <c r="C2345" s="39" t="s">
        <v>523</v>
      </c>
      <c r="D2345" s="40">
        <v>44101</v>
      </c>
      <c r="E2345" s="38">
        <v>1</v>
      </c>
      <c r="F2345" s="38"/>
      <c r="G2345" s="38" t="s">
        <v>2</v>
      </c>
      <c r="H2345" s="38" t="s">
        <v>2</v>
      </c>
      <c r="I2345" s="39">
        <v>0</v>
      </c>
      <c r="J2345" s="39">
        <v>3946.1</v>
      </c>
      <c r="K2345" s="39">
        <v>0</v>
      </c>
      <c r="L2345" s="41">
        <f>SUM(Data5[[#This Row],[CHELTUIELI DE PERSONAL LEI]:[CHELTUIELI DE CAPITAL (ACTIVE NEFINANCIARE ) LEI]])</f>
        <v>3946.1</v>
      </c>
      <c r="M2345" s="41">
        <f>Data5[[#This Row],[TOTAL CHELTUIELI LEI]]/Data5[[#This Row],[CURS VALUTAR EURO BNR 22 07 2020]]</f>
        <v>815.29307245718064</v>
      </c>
      <c r="N2345" s="49">
        <v>1153</v>
      </c>
      <c r="O2345" s="54"/>
      <c r="P2345" s="54">
        <v>935</v>
      </c>
      <c r="Q2345" s="54"/>
      <c r="R2345" s="54">
        <f>Data5[[#This Row],[PERSOANE ÎNSCRISE ÎN LISTELE ELECTORALE (TURUL 1)            ]]+Data5[[#This Row],[PERSOANE ÎNSCRISE ÎN LISTELE ELECTORALE (TURUL AL 2-LEA)]]</f>
        <v>1153</v>
      </c>
      <c r="S2345" s="54">
        <f>Data5[[#This Row],[PERSOANE CARE AU PARTICIPAT LA VOT (TURUL 1)]]+Data5[[#This Row],[PERSOANE CARE AU PARTICIPAT LA VOT  (TURUL AL 2-LEA)]]</f>
        <v>935</v>
      </c>
      <c r="T2345" s="41">
        <f>Data5[[#This Row],[TOTAL CHELTUIELI LEI]]/Data5[[#This Row],[NUMĂRUL PERSOANELOR ÎNSCRISE ÎN LISTELE ELECTORALE]]</f>
        <v>3.4224631396357328</v>
      </c>
      <c r="U2345" s="41">
        <f>Data5[[#This Row],[TOTAL CHELTUIELI EURO]]/Data5[[#This Row],[NUMĂRUL PERSOANELOR ÎNSCRISE ÎN LISTELE ELECTORALE]]</f>
        <v>0.70710587377032141</v>
      </c>
      <c r="V2345" s="41">
        <f>Data5[[#This Row],[TOTAL CHELTUIELI LEI]]/Data5[[#This Row],[NUMĂRUL PERSOANELOR CARE AU PARTICIPAT LA VOT]]</f>
        <v>4.2204278074866313</v>
      </c>
      <c r="W2345" s="41">
        <f>Data5[[#This Row],[TOTAL CHELTUIELI EURO]]/Data5[[#This Row],[NUMĂRUL PERSOANELOR CARE AU PARTICIPAT LA VOT]]</f>
        <v>0.87197120048896326</v>
      </c>
      <c r="X2345" s="43">
        <v>4.8400999999999996</v>
      </c>
      <c r="Y2345" s="114" t="s">
        <v>2884</v>
      </c>
      <c r="Z2345" s="44">
        <v>3</v>
      </c>
      <c r="AA2345" s="115" t="s">
        <v>3105</v>
      </c>
      <c r="AB2345" s="44">
        <v>0</v>
      </c>
      <c r="AC2345" s="45"/>
    </row>
    <row r="2346" spans="1:29" x14ac:dyDescent="0.2">
      <c r="A2346" s="37">
        <v>2345</v>
      </c>
      <c r="B2346" s="38" t="s">
        <v>477</v>
      </c>
      <c r="C2346" s="39" t="s">
        <v>524</v>
      </c>
      <c r="D2346" s="40">
        <v>44101</v>
      </c>
      <c r="E2346" s="38">
        <v>1</v>
      </c>
      <c r="F2346" s="38"/>
      <c r="G2346" s="38" t="s">
        <v>2</v>
      </c>
      <c r="H2346" s="38" t="s">
        <v>2</v>
      </c>
      <c r="I2346" s="39">
        <v>2000</v>
      </c>
      <c r="J2346" s="39">
        <v>869</v>
      </c>
      <c r="K2346" s="39">
        <v>0</v>
      </c>
      <c r="L2346" s="41">
        <f>SUM(Data5[[#This Row],[CHELTUIELI DE PERSONAL LEI]:[CHELTUIELI DE CAPITAL (ACTIVE NEFINANCIARE ) LEI]])</f>
        <v>2869</v>
      </c>
      <c r="M2346" s="41">
        <f>Data5[[#This Row],[TOTAL CHELTUIELI LEI]]/Data5[[#This Row],[CURS VALUTAR EURO BNR 22 07 2020]]</f>
        <v>592.75634800933869</v>
      </c>
      <c r="N2346" s="49">
        <v>3049</v>
      </c>
      <c r="O2346" s="54"/>
      <c r="P2346" s="54">
        <v>1870</v>
      </c>
      <c r="Q2346" s="54"/>
      <c r="R2346" s="54">
        <f>Data5[[#This Row],[PERSOANE ÎNSCRISE ÎN LISTELE ELECTORALE (TURUL 1)            ]]+Data5[[#This Row],[PERSOANE ÎNSCRISE ÎN LISTELE ELECTORALE (TURUL AL 2-LEA)]]</f>
        <v>3049</v>
      </c>
      <c r="S2346" s="54">
        <f>Data5[[#This Row],[PERSOANE CARE AU PARTICIPAT LA VOT (TURUL 1)]]+Data5[[#This Row],[PERSOANE CARE AU PARTICIPAT LA VOT  (TURUL AL 2-LEA)]]</f>
        <v>1870</v>
      </c>
      <c r="T2346" s="41">
        <f>Data5[[#This Row],[TOTAL CHELTUIELI LEI]]/Data5[[#This Row],[NUMĂRUL PERSOANELOR ÎNSCRISE ÎN LISTELE ELECTORALE]]</f>
        <v>0.94096425057395872</v>
      </c>
      <c r="U2346" s="41">
        <f>Data5[[#This Row],[TOTAL CHELTUIELI EURO]]/Data5[[#This Row],[NUMĂRUL PERSOANELOR ÎNSCRISE ÎN LISTELE ELECTORALE]]</f>
        <v>0.19441008462097037</v>
      </c>
      <c r="V2346" s="41">
        <f>Data5[[#This Row],[TOTAL CHELTUIELI LEI]]/Data5[[#This Row],[NUMĂRUL PERSOANELOR CARE AU PARTICIPAT LA VOT]]</f>
        <v>1.5342245989304812</v>
      </c>
      <c r="W2346" s="41">
        <f>Data5[[#This Row],[TOTAL CHELTUIELI EURO]]/Data5[[#This Row],[NUMĂRUL PERSOANELOR CARE AU PARTICIPAT LA VOT]]</f>
        <v>0.31698200428306883</v>
      </c>
      <c r="X2346" s="43">
        <v>4.8400999999999996</v>
      </c>
      <c r="Y2346" s="114" t="s">
        <v>2890</v>
      </c>
      <c r="Z2346" s="44">
        <v>0</v>
      </c>
      <c r="AA2346" s="115" t="s">
        <v>3105</v>
      </c>
      <c r="AB2346" s="44">
        <v>0</v>
      </c>
      <c r="AC2346" s="45"/>
    </row>
    <row r="2347" spans="1:29" x14ac:dyDescent="0.2">
      <c r="A2347" s="37">
        <v>2346</v>
      </c>
      <c r="B2347" s="38" t="s">
        <v>477</v>
      </c>
      <c r="C2347" s="39" t="s">
        <v>525</v>
      </c>
      <c r="D2347" s="40">
        <v>44101</v>
      </c>
      <c r="E2347" s="38">
        <v>1</v>
      </c>
      <c r="F2347" s="38"/>
      <c r="G2347" s="38" t="s">
        <v>2</v>
      </c>
      <c r="H2347" s="38" t="s">
        <v>2</v>
      </c>
      <c r="I2347" s="39">
        <v>2500</v>
      </c>
      <c r="J2347" s="39">
        <v>4758</v>
      </c>
      <c r="K2347" s="39">
        <v>0</v>
      </c>
      <c r="L2347" s="41">
        <f>SUM(Data5[[#This Row],[CHELTUIELI DE PERSONAL LEI]:[CHELTUIELI DE CAPITAL (ACTIVE NEFINANCIARE ) LEI]])</f>
        <v>7258</v>
      </c>
      <c r="M2347" s="41">
        <f>Data5[[#This Row],[TOTAL CHELTUIELI LEI]]/Data5[[#This Row],[CURS VALUTAR EURO BNR 22 07 2020]]</f>
        <v>1499.5557943017707</v>
      </c>
      <c r="N2347" s="49">
        <v>2023</v>
      </c>
      <c r="O2347" s="54"/>
      <c r="P2347" s="54">
        <v>1539</v>
      </c>
      <c r="Q2347" s="54"/>
      <c r="R2347" s="54">
        <f>Data5[[#This Row],[PERSOANE ÎNSCRISE ÎN LISTELE ELECTORALE (TURUL 1)            ]]+Data5[[#This Row],[PERSOANE ÎNSCRISE ÎN LISTELE ELECTORALE (TURUL AL 2-LEA)]]</f>
        <v>2023</v>
      </c>
      <c r="S2347" s="54">
        <f>Data5[[#This Row],[PERSOANE CARE AU PARTICIPAT LA VOT (TURUL 1)]]+Data5[[#This Row],[PERSOANE CARE AU PARTICIPAT LA VOT  (TURUL AL 2-LEA)]]</f>
        <v>1539</v>
      </c>
      <c r="T2347" s="41">
        <f>Data5[[#This Row],[TOTAL CHELTUIELI LEI]]/Data5[[#This Row],[NUMĂRUL PERSOANELOR ÎNSCRISE ÎN LISTELE ELECTORALE]]</f>
        <v>3.587740978744439</v>
      </c>
      <c r="U2347" s="41">
        <f>Data5[[#This Row],[TOTAL CHELTUIELI EURO]]/Data5[[#This Row],[NUMĂRUL PERSOANELOR ÎNSCRISE ÎN LISTELE ELECTORALE]]</f>
        <v>0.74125348210665876</v>
      </c>
      <c r="V2347" s="41">
        <f>Data5[[#This Row],[TOTAL CHELTUIELI LEI]]/Data5[[#This Row],[NUMĂRUL PERSOANELOR CARE AU PARTICIPAT LA VOT]]</f>
        <v>4.716049382716049</v>
      </c>
      <c r="W2347" s="41">
        <f>Data5[[#This Row],[TOTAL CHELTUIELI EURO]]/Data5[[#This Row],[NUMĂRUL PERSOANELOR CARE AU PARTICIPAT LA VOT]]</f>
        <v>0.97437023671330125</v>
      </c>
      <c r="X2347" s="43">
        <v>4.8400999999999996</v>
      </c>
      <c r="Y2347" s="114" t="s">
        <v>2884</v>
      </c>
      <c r="Z2347" s="44">
        <v>3</v>
      </c>
      <c r="AA2347" s="115" t="s">
        <v>3105</v>
      </c>
      <c r="AB2347" s="44">
        <v>0</v>
      </c>
      <c r="AC2347" s="45"/>
    </row>
    <row r="2348" spans="1:29" x14ac:dyDescent="0.2">
      <c r="A2348" s="37">
        <v>2347</v>
      </c>
      <c r="B2348" s="38" t="s">
        <v>477</v>
      </c>
      <c r="C2348" s="39" t="s">
        <v>526</v>
      </c>
      <c r="D2348" s="40">
        <v>44101</v>
      </c>
      <c r="E2348" s="38">
        <v>1</v>
      </c>
      <c r="F2348" s="38"/>
      <c r="G2348" s="38" t="s">
        <v>2</v>
      </c>
      <c r="H2348" s="38" t="s">
        <v>2</v>
      </c>
      <c r="I2348" s="39">
        <v>0</v>
      </c>
      <c r="J2348" s="39">
        <v>4593.83</v>
      </c>
      <c r="K2348" s="39">
        <v>0</v>
      </c>
      <c r="L2348" s="41">
        <f>SUM(Data5[[#This Row],[CHELTUIELI DE PERSONAL LEI]:[CHELTUIELI DE CAPITAL (ACTIVE NEFINANCIARE ) LEI]])</f>
        <v>4593.83</v>
      </c>
      <c r="M2348" s="41">
        <f>Data5[[#This Row],[TOTAL CHELTUIELI LEI]]/Data5[[#This Row],[CURS VALUTAR EURO BNR 22 07 2020]]</f>
        <v>949.11881985909383</v>
      </c>
      <c r="N2348" s="49">
        <v>853</v>
      </c>
      <c r="O2348" s="54"/>
      <c r="P2348" s="54">
        <v>788</v>
      </c>
      <c r="Q2348" s="54"/>
      <c r="R2348" s="54">
        <f>Data5[[#This Row],[PERSOANE ÎNSCRISE ÎN LISTELE ELECTORALE (TURUL 1)            ]]+Data5[[#This Row],[PERSOANE ÎNSCRISE ÎN LISTELE ELECTORALE (TURUL AL 2-LEA)]]</f>
        <v>853</v>
      </c>
      <c r="S2348" s="54">
        <f>Data5[[#This Row],[PERSOANE CARE AU PARTICIPAT LA VOT (TURUL 1)]]+Data5[[#This Row],[PERSOANE CARE AU PARTICIPAT LA VOT  (TURUL AL 2-LEA)]]</f>
        <v>788</v>
      </c>
      <c r="T2348" s="41">
        <f>Data5[[#This Row],[TOTAL CHELTUIELI LEI]]/Data5[[#This Row],[NUMĂRUL PERSOANELOR ÎNSCRISE ÎN LISTELE ELECTORALE]]</f>
        <v>5.3854982415005859</v>
      </c>
      <c r="U2348" s="41">
        <f>Data5[[#This Row],[TOTAL CHELTUIELI EURO]]/Data5[[#This Row],[NUMĂRUL PERSOANELOR ÎNSCRISE ÎN LISTELE ELECTORALE]]</f>
        <v>1.1126832589203914</v>
      </c>
      <c r="V2348" s="41">
        <f>Data5[[#This Row],[TOTAL CHELTUIELI LEI]]/Data5[[#This Row],[NUMĂRUL PERSOANELOR CARE AU PARTICIPAT LA VOT]]</f>
        <v>5.8297335025380708</v>
      </c>
      <c r="W2348" s="41">
        <f>Data5[[#This Row],[TOTAL CHELTUIELI EURO]]/Data5[[#This Row],[NUMĂRUL PERSOANELOR CARE AU PARTICIPAT LA VOT]]</f>
        <v>1.2044655074353983</v>
      </c>
      <c r="X2348" s="43">
        <v>4.8400999999999996</v>
      </c>
      <c r="Y2348" s="114" t="s">
        <v>2892</v>
      </c>
      <c r="Z2348" s="44">
        <v>5</v>
      </c>
      <c r="AA2348" s="115" t="s">
        <v>3107</v>
      </c>
      <c r="AB2348" s="44">
        <v>1</v>
      </c>
      <c r="AC2348" s="45"/>
    </row>
    <row r="2349" spans="1:29" x14ac:dyDescent="0.2">
      <c r="A2349" s="37">
        <v>2348</v>
      </c>
      <c r="B2349" s="38" t="s">
        <v>477</v>
      </c>
      <c r="C2349" s="39" t="s">
        <v>527</v>
      </c>
      <c r="D2349" s="40">
        <v>44101</v>
      </c>
      <c r="E2349" s="38">
        <v>1</v>
      </c>
      <c r="F2349" s="38"/>
      <c r="G2349" s="38" t="s">
        <v>2</v>
      </c>
      <c r="H2349" s="38" t="s">
        <v>2</v>
      </c>
      <c r="I2349" s="39">
        <v>3930</v>
      </c>
      <c r="J2349" s="39">
        <v>4596</v>
      </c>
      <c r="K2349" s="39">
        <v>0</v>
      </c>
      <c r="L2349" s="41">
        <f>SUM(Data5[[#This Row],[CHELTUIELI DE PERSONAL LEI]:[CHELTUIELI DE CAPITAL (ACTIVE NEFINANCIARE ) LEI]])</f>
        <v>8526</v>
      </c>
      <c r="M2349" s="41">
        <f>Data5[[#This Row],[TOTAL CHELTUIELI LEI]]/Data5[[#This Row],[CURS VALUTAR EURO BNR 22 07 2020]]</f>
        <v>1761.5338526063513</v>
      </c>
      <c r="N2349" s="49">
        <v>1912</v>
      </c>
      <c r="O2349" s="54"/>
      <c r="P2349" s="54">
        <v>1174</v>
      </c>
      <c r="Q2349" s="54"/>
      <c r="R2349" s="54">
        <f>Data5[[#This Row],[PERSOANE ÎNSCRISE ÎN LISTELE ELECTORALE (TURUL 1)            ]]+Data5[[#This Row],[PERSOANE ÎNSCRISE ÎN LISTELE ELECTORALE (TURUL AL 2-LEA)]]</f>
        <v>1912</v>
      </c>
      <c r="S2349" s="54">
        <f>Data5[[#This Row],[PERSOANE CARE AU PARTICIPAT LA VOT (TURUL 1)]]+Data5[[#This Row],[PERSOANE CARE AU PARTICIPAT LA VOT  (TURUL AL 2-LEA)]]</f>
        <v>1174</v>
      </c>
      <c r="T2349" s="41">
        <f>Data5[[#This Row],[TOTAL CHELTUIELI LEI]]/Data5[[#This Row],[NUMĂRUL PERSOANELOR ÎNSCRISE ÎN LISTELE ELECTORALE]]</f>
        <v>4.4592050209205025</v>
      </c>
      <c r="U2349" s="41">
        <f>Data5[[#This Row],[TOTAL CHELTUIELI EURO]]/Data5[[#This Row],[NUMĂRUL PERSOANELOR ÎNSCRISE ÎN LISTELE ELECTORALE]]</f>
        <v>0.92130431621671094</v>
      </c>
      <c r="V2349" s="41">
        <f>Data5[[#This Row],[TOTAL CHELTUIELI LEI]]/Data5[[#This Row],[NUMĂRUL PERSOANELOR CARE AU PARTICIPAT LA VOT]]</f>
        <v>7.262350936967632</v>
      </c>
      <c r="W2349" s="41">
        <f>Data5[[#This Row],[TOTAL CHELTUIELI EURO]]/Data5[[#This Row],[NUMĂRUL PERSOANELOR CARE AU PARTICIPAT LA VOT]]</f>
        <v>1.5004547296476587</v>
      </c>
      <c r="X2349" s="43">
        <v>4.8400999999999996</v>
      </c>
      <c r="Y2349" s="114" t="s">
        <v>2895</v>
      </c>
      <c r="Z2349" s="44">
        <v>4</v>
      </c>
      <c r="AA2349" s="115" t="s">
        <v>3105</v>
      </c>
      <c r="AB2349" s="44">
        <v>0</v>
      </c>
      <c r="AC2349" s="45"/>
    </row>
    <row r="2350" spans="1:29" x14ac:dyDescent="0.2">
      <c r="A2350" s="37">
        <v>2349</v>
      </c>
      <c r="B2350" s="38" t="s">
        <v>477</v>
      </c>
      <c r="C2350" s="39" t="s">
        <v>528</v>
      </c>
      <c r="D2350" s="40">
        <v>44101</v>
      </c>
      <c r="E2350" s="38">
        <v>1</v>
      </c>
      <c r="F2350" s="38"/>
      <c r="G2350" s="38" t="s">
        <v>2</v>
      </c>
      <c r="H2350" s="38" t="s">
        <v>2</v>
      </c>
      <c r="I2350" s="39">
        <v>0</v>
      </c>
      <c r="J2350" s="39">
        <v>5178</v>
      </c>
      <c r="K2350" s="39">
        <v>0</v>
      </c>
      <c r="L2350" s="41">
        <f>SUM(Data5[[#This Row],[CHELTUIELI DE PERSONAL LEI]:[CHELTUIELI DE CAPITAL (ACTIVE NEFINANCIARE ) LEI]])</f>
        <v>5178</v>
      </c>
      <c r="M2350" s="41">
        <f>Data5[[#This Row],[TOTAL CHELTUIELI LEI]]/Data5[[#This Row],[CURS VALUTAR EURO BNR 22 07 2020]]</f>
        <v>1069.8126071775378</v>
      </c>
      <c r="N2350" s="49">
        <v>2322</v>
      </c>
      <c r="O2350" s="54"/>
      <c r="P2350" s="54">
        <v>1695</v>
      </c>
      <c r="Q2350" s="54"/>
      <c r="R2350" s="54">
        <f>Data5[[#This Row],[PERSOANE ÎNSCRISE ÎN LISTELE ELECTORALE (TURUL 1)            ]]+Data5[[#This Row],[PERSOANE ÎNSCRISE ÎN LISTELE ELECTORALE (TURUL AL 2-LEA)]]</f>
        <v>2322</v>
      </c>
      <c r="S2350" s="54">
        <f>Data5[[#This Row],[PERSOANE CARE AU PARTICIPAT LA VOT (TURUL 1)]]+Data5[[#This Row],[PERSOANE CARE AU PARTICIPAT LA VOT  (TURUL AL 2-LEA)]]</f>
        <v>1695</v>
      </c>
      <c r="T2350" s="41">
        <f>Data5[[#This Row],[TOTAL CHELTUIELI LEI]]/Data5[[#This Row],[NUMĂRUL PERSOANELOR ÎNSCRISE ÎN LISTELE ELECTORALE]]</f>
        <v>2.2299741602067185</v>
      </c>
      <c r="U2350" s="41">
        <f>Data5[[#This Row],[TOTAL CHELTUIELI EURO]]/Data5[[#This Row],[NUMĂRUL PERSOANELOR ÎNSCRISE ÎN LISTELE ELECTORALE]]</f>
        <v>0.46072894365957701</v>
      </c>
      <c r="V2350" s="41">
        <f>Data5[[#This Row],[TOTAL CHELTUIELI LEI]]/Data5[[#This Row],[NUMĂRUL PERSOANELOR CARE AU PARTICIPAT LA VOT]]</f>
        <v>3.0548672566371682</v>
      </c>
      <c r="W2350" s="41">
        <f>Data5[[#This Row],[TOTAL CHELTUIELI EURO]]/Data5[[#This Row],[NUMĂRUL PERSOANELOR CARE AU PARTICIPAT LA VOT]]</f>
        <v>0.63115788034073028</v>
      </c>
      <c r="X2350" s="43">
        <v>4.8400999999999996</v>
      </c>
      <c r="Y2350" s="114" t="s">
        <v>2891</v>
      </c>
      <c r="Z2350" s="44">
        <v>2</v>
      </c>
      <c r="AA2350" s="115" t="s">
        <v>3105</v>
      </c>
      <c r="AB2350" s="44">
        <v>0</v>
      </c>
      <c r="AC2350" s="45"/>
    </row>
    <row r="2351" spans="1:29" x14ac:dyDescent="0.2">
      <c r="A2351" s="37">
        <v>2350</v>
      </c>
      <c r="B2351" s="38" t="s">
        <v>477</v>
      </c>
      <c r="C2351" s="39" t="s">
        <v>529</v>
      </c>
      <c r="D2351" s="40">
        <v>44101</v>
      </c>
      <c r="E2351" s="38">
        <v>1</v>
      </c>
      <c r="F2351" s="38"/>
      <c r="G2351" s="38" t="s">
        <v>2</v>
      </c>
      <c r="H2351" s="38" t="s">
        <v>2</v>
      </c>
      <c r="I2351" s="39">
        <v>7200</v>
      </c>
      <c r="J2351" s="39">
        <v>5180.0600000000004</v>
      </c>
      <c r="K2351" s="39">
        <v>0</v>
      </c>
      <c r="L2351" s="41">
        <f>SUM(Data5[[#This Row],[CHELTUIELI DE PERSONAL LEI]:[CHELTUIELI DE CAPITAL (ACTIVE NEFINANCIARE ) LEI]])</f>
        <v>12380.060000000001</v>
      </c>
      <c r="M2351" s="41">
        <f>Data5[[#This Row],[TOTAL CHELTUIELI LEI]]/Data5[[#This Row],[CURS VALUTAR EURO BNR 22 07 2020]]</f>
        <v>2557.8107890332849</v>
      </c>
      <c r="N2351" s="49">
        <v>6015</v>
      </c>
      <c r="O2351" s="54"/>
      <c r="P2351" s="54">
        <v>3274</v>
      </c>
      <c r="Q2351" s="54"/>
      <c r="R2351" s="54">
        <f>Data5[[#This Row],[PERSOANE ÎNSCRISE ÎN LISTELE ELECTORALE (TURUL 1)            ]]+Data5[[#This Row],[PERSOANE ÎNSCRISE ÎN LISTELE ELECTORALE (TURUL AL 2-LEA)]]</f>
        <v>6015</v>
      </c>
      <c r="S2351" s="54">
        <f>Data5[[#This Row],[PERSOANE CARE AU PARTICIPAT LA VOT (TURUL 1)]]+Data5[[#This Row],[PERSOANE CARE AU PARTICIPAT LA VOT  (TURUL AL 2-LEA)]]</f>
        <v>3274</v>
      </c>
      <c r="T2351" s="41">
        <f>Data5[[#This Row],[TOTAL CHELTUIELI LEI]]/Data5[[#This Row],[NUMĂRUL PERSOANELOR ÎNSCRISE ÎN LISTELE ELECTORALE]]</f>
        <v>2.0581978387364925</v>
      </c>
      <c r="U2351" s="41">
        <f>Data5[[#This Row],[TOTAL CHELTUIELI EURO]]/Data5[[#This Row],[NUMĂRUL PERSOANELOR ÎNSCRISE ÎN LISTELE ELECTORALE]]</f>
        <v>0.42523870141866749</v>
      </c>
      <c r="V2351" s="41">
        <f>Data5[[#This Row],[TOTAL CHELTUIELI LEI]]/Data5[[#This Row],[NUMĂRUL PERSOANELOR CARE AU PARTICIPAT LA VOT]]</f>
        <v>3.7813255956017109</v>
      </c>
      <c r="W2351" s="41">
        <f>Data5[[#This Row],[TOTAL CHELTUIELI EURO]]/Data5[[#This Row],[NUMĂRUL PERSOANELOR CARE AU PARTICIPAT LA VOT]]</f>
        <v>0.78124947740784512</v>
      </c>
      <c r="X2351" s="43">
        <v>4.8400999999999996</v>
      </c>
      <c r="Y2351" s="114" t="s">
        <v>2891</v>
      </c>
      <c r="Z2351" s="44">
        <v>2</v>
      </c>
      <c r="AA2351" s="115" t="s">
        <v>3105</v>
      </c>
      <c r="AB2351" s="44">
        <v>0</v>
      </c>
      <c r="AC2351" s="45"/>
    </row>
    <row r="2352" spans="1:29" x14ac:dyDescent="0.2">
      <c r="A2352" s="37">
        <v>2351</v>
      </c>
      <c r="B2352" s="38" t="s">
        <v>477</v>
      </c>
      <c r="C2352" s="39" t="s">
        <v>530</v>
      </c>
      <c r="D2352" s="40">
        <v>44101</v>
      </c>
      <c r="E2352" s="38">
        <v>1</v>
      </c>
      <c r="F2352" s="38"/>
      <c r="G2352" s="38" t="s">
        <v>2</v>
      </c>
      <c r="H2352" s="38" t="s">
        <v>2</v>
      </c>
      <c r="I2352" s="39">
        <v>3000</v>
      </c>
      <c r="J2352" s="39">
        <v>8577.8799999999992</v>
      </c>
      <c r="K2352" s="39">
        <v>0</v>
      </c>
      <c r="L2352" s="41">
        <f>SUM(Data5[[#This Row],[CHELTUIELI DE PERSONAL LEI]:[CHELTUIELI DE CAPITAL (ACTIVE NEFINANCIARE ) LEI]])</f>
        <v>11577.88</v>
      </c>
      <c r="M2352" s="41">
        <f>Data5[[#This Row],[TOTAL CHELTUIELI LEI]]/Data5[[#This Row],[CURS VALUTAR EURO BNR 22 07 2020]]</f>
        <v>2392.074543914382</v>
      </c>
      <c r="N2352" s="49">
        <v>5852</v>
      </c>
      <c r="O2352" s="54"/>
      <c r="P2352" s="54">
        <v>2995</v>
      </c>
      <c r="Q2352" s="54"/>
      <c r="R2352" s="54">
        <f>Data5[[#This Row],[PERSOANE ÎNSCRISE ÎN LISTELE ELECTORALE (TURUL 1)            ]]+Data5[[#This Row],[PERSOANE ÎNSCRISE ÎN LISTELE ELECTORALE (TURUL AL 2-LEA)]]</f>
        <v>5852</v>
      </c>
      <c r="S2352" s="54">
        <f>Data5[[#This Row],[PERSOANE CARE AU PARTICIPAT LA VOT (TURUL 1)]]+Data5[[#This Row],[PERSOANE CARE AU PARTICIPAT LA VOT  (TURUL AL 2-LEA)]]</f>
        <v>2995</v>
      </c>
      <c r="T2352" s="41">
        <f>Data5[[#This Row],[TOTAL CHELTUIELI LEI]]/Data5[[#This Row],[NUMĂRUL PERSOANELOR ÎNSCRISE ÎN LISTELE ELECTORALE]]</f>
        <v>1.9784483937115516</v>
      </c>
      <c r="U2352" s="41">
        <f>Data5[[#This Row],[TOTAL CHELTUIELI EURO]]/Data5[[#This Row],[NUMĂRUL PERSOANELOR ÎNSCRISE ÎN LISTELE ELECTORALE]]</f>
        <v>0.40876188378577955</v>
      </c>
      <c r="V2352" s="41">
        <f>Data5[[#This Row],[TOTAL CHELTUIELI LEI]]/Data5[[#This Row],[NUMĂRUL PERSOANELOR CARE AU PARTICIPAT LA VOT]]</f>
        <v>3.8657362270450748</v>
      </c>
      <c r="W2352" s="41">
        <f>Data5[[#This Row],[TOTAL CHELTUIELI EURO]]/Data5[[#This Row],[NUMĂRUL PERSOANELOR CARE AU PARTICIPAT LA VOT]]</f>
        <v>0.79868933018844146</v>
      </c>
      <c r="X2352" s="43">
        <v>4.8400999999999996</v>
      </c>
      <c r="Y2352" s="114" t="s">
        <v>2894</v>
      </c>
      <c r="Z2352" s="44">
        <v>1</v>
      </c>
      <c r="AA2352" s="115" t="s">
        <v>3105</v>
      </c>
      <c r="AB2352" s="44">
        <v>0</v>
      </c>
      <c r="AC2352" s="45"/>
    </row>
    <row r="2353" spans="1:29" x14ac:dyDescent="0.2">
      <c r="A2353" s="37">
        <v>2352</v>
      </c>
      <c r="B2353" s="38" t="s">
        <v>477</v>
      </c>
      <c r="C2353" s="39" t="s">
        <v>531</v>
      </c>
      <c r="D2353" s="40">
        <v>44101</v>
      </c>
      <c r="E2353" s="38">
        <v>1</v>
      </c>
      <c r="F2353" s="38"/>
      <c r="G2353" s="38" t="s">
        <v>2</v>
      </c>
      <c r="H2353" s="38" t="s">
        <v>2</v>
      </c>
      <c r="I2353" s="39">
        <v>0</v>
      </c>
      <c r="J2353" s="39">
        <v>19099.37</v>
      </c>
      <c r="K2353" s="39">
        <v>0</v>
      </c>
      <c r="L2353" s="41">
        <f>SUM(Data5[[#This Row],[CHELTUIELI DE PERSONAL LEI]:[CHELTUIELI DE CAPITAL (ACTIVE NEFINANCIARE ) LEI]])</f>
        <v>19099.37</v>
      </c>
      <c r="M2353" s="41">
        <f>Data5[[#This Row],[TOTAL CHELTUIELI LEI]]/Data5[[#This Row],[CURS VALUTAR EURO BNR 22 07 2020]]</f>
        <v>3946.0692960889237</v>
      </c>
      <c r="N2353" s="49">
        <v>2470</v>
      </c>
      <c r="O2353" s="54"/>
      <c r="P2353" s="54">
        <v>1870</v>
      </c>
      <c r="Q2353" s="54"/>
      <c r="R2353" s="54">
        <f>Data5[[#This Row],[PERSOANE ÎNSCRISE ÎN LISTELE ELECTORALE (TURUL 1)            ]]+Data5[[#This Row],[PERSOANE ÎNSCRISE ÎN LISTELE ELECTORALE (TURUL AL 2-LEA)]]</f>
        <v>2470</v>
      </c>
      <c r="S2353" s="54">
        <f>Data5[[#This Row],[PERSOANE CARE AU PARTICIPAT LA VOT (TURUL 1)]]+Data5[[#This Row],[PERSOANE CARE AU PARTICIPAT LA VOT  (TURUL AL 2-LEA)]]</f>
        <v>1870</v>
      </c>
      <c r="T2353" s="41">
        <f>Data5[[#This Row],[TOTAL CHELTUIELI LEI]]/Data5[[#This Row],[NUMĂRUL PERSOANELOR ÎNSCRISE ÎN LISTELE ELECTORALE]]</f>
        <v>7.7325384615384607</v>
      </c>
      <c r="U2353" s="41">
        <f>Data5[[#This Row],[TOTAL CHELTUIELI EURO]]/Data5[[#This Row],[NUMĂRUL PERSOANELOR ÎNSCRISE ÎN LISTELE ELECTORALE]]</f>
        <v>1.5975989052991595</v>
      </c>
      <c r="V2353" s="41">
        <f>Data5[[#This Row],[TOTAL CHELTUIELI LEI]]/Data5[[#This Row],[NUMĂRUL PERSOANELOR CARE AU PARTICIPAT LA VOT]]</f>
        <v>10.213566844919786</v>
      </c>
      <c r="W2353" s="41">
        <f>Data5[[#This Row],[TOTAL CHELTUIELI EURO]]/Data5[[#This Row],[NUMĂRUL PERSOANELOR CARE AU PARTICIPAT LA VOT]]</f>
        <v>2.1101974845395315</v>
      </c>
      <c r="X2353" s="43">
        <v>4.8400999999999996</v>
      </c>
      <c r="Y2353" s="114" t="s">
        <v>2886</v>
      </c>
      <c r="Z2353" s="44">
        <v>7</v>
      </c>
      <c r="AA2353" s="115" t="s">
        <v>3107</v>
      </c>
      <c r="AB2353" s="44">
        <v>1</v>
      </c>
      <c r="AC2353" s="45"/>
    </row>
    <row r="2354" spans="1:29" x14ac:dyDescent="0.2">
      <c r="A2354" s="37">
        <v>2353</v>
      </c>
      <c r="B2354" s="38" t="s">
        <v>477</v>
      </c>
      <c r="C2354" s="39" t="s">
        <v>532</v>
      </c>
      <c r="D2354" s="40">
        <v>44101</v>
      </c>
      <c r="E2354" s="38">
        <v>1</v>
      </c>
      <c r="F2354" s="38"/>
      <c r="G2354" s="38" t="s">
        <v>2</v>
      </c>
      <c r="H2354" s="38" t="s">
        <v>2</v>
      </c>
      <c r="I2354" s="39">
        <v>600</v>
      </c>
      <c r="J2354" s="39">
        <v>3625</v>
      </c>
      <c r="K2354" s="39">
        <v>0</v>
      </c>
      <c r="L2354" s="41">
        <f>SUM(Data5[[#This Row],[CHELTUIELI DE PERSONAL LEI]:[CHELTUIELI DE CAPITAL (ACTIVE NEFINANCIARE ) LEI]])</f>
        <v>4225</v>
      </c>
      <c r="M2354" s="41">
        <f>Data5[[#This Row],[TOTAL CHELTUIELI LEI]]/Data5[[#This Row],[CURS VALUTAR EURO BNR 22 07 2020]]</f>
        <v>872.91584884609824</v>
      </c>
      <c r="N2354" s="49">
        <v>2049</v>
      </c>
      <c r="O2354" s="54"/>
      <c r="P2354" s="54">
        <v>1530</v>
      </c>
      <c r="Q2354" s="54"/>
      <c r="R2354" s="54">
        <f>Data5[[#This Row],[PERSOANE ÎNSCRISE ÎN LISTELE ELECTORALE (TURUL 1)            ]]+Data5[[#This Row],[PERSOANE ÎNSCRISE ÎN LISTELE ELECTORALE (TURUL AL 2-LEA)]]</f>
        <v>2049</v>
      </c>
      <c r="S2354" s="54">
        <f>Data5[[#This Row],[PERSOANE CARE AU PARTICIPAT LA VOT (TURUL 1)]]+Data5[[#This Row],[PERSOANE CARE AU PARTICIPAT LA VOT  (TURUL AL 2-LEA)]]</f>
        <v>1530</v>
      </c>
      <c r="T2354" s="41">
        <f>Data5[[#This Row],[TOTAL CHELTUIELI LEI]]/Data5[[#This Row],[NUMĂRUL PERSOANELOR ÎNSCRISE ÎN LISTELE ELECTORALE]]</f>
        <v>2.0619814543679844</v>
      </c>
      <c r="U2354" s="41">
        <f>Data5[[#This Row],[TOTAL CHELTUIELI EURO]]/Data5[[#This Row],[NUMĂRUL PERSOANELOR ÎNSCRISE ÎN LISTELE ELECTORALE]]</f>
        <v>0.42602042403421098</v>
      </c>
      <c r="V2354" s="41">
        <f>Data5[[#This Row],[TOTAL CHELTUIELI LEI]]/Data5[[#This Row],[NUMĂRUL PERSOANELOR CARE AU PARTICIPAT LA VOT]]</f>
        <v>2.761437908496732</v>
      </c>
      <c r="W2354" s="41">
        <f>Data5[[#This Row],[TOTAL CHELTUIELI EURO]]/Data5[[#This Row],[NUMĂRUL PERSOANELOR CARE AU PARTICIPAT LA VOT]]</f>
        <v>0.57053323453993354</v>
      </c>
      <c r="X2354" s="43">
        <v>4.8400999999999996</v>
      </c>
      <c r="Y2354" s="114" t="s">
        <v>2891</v>
      </c>
      <c r="Z2354" s="44">
        <v>2</v>
      </c>
      <c r="AA2354" s="115" t="s">
        <v>3105</v>
      </c>
      <c r="AB2354" s="44">
        <v>0</v>
      </c>
      <c r="AC2354" s="45"/>
    </row>
    <row r="2355" spans="1:29" x14ac:dyDescent="0.2">
      <c r="A2355" s="37">
        <v>2354</v>
      </c>
      <c r="B2355" s="38" t="s">
        <v>477</v>
      </c>
      <c r="C2355" s="39" t="s">
        <v>533</v>
      </c>
      <c r="D2355" s="40">
        <v>44101</v>
      </c>
      <c r="E2355" s="38">
        <v>1</v>
      </c>
      <c r="F2355" s="38"/>
      <c r="G2355" s="38" t="s">
        <v>2</v>
      </c>
      <c r="H2355" s="38" t="s">
        <v>2</v>
      </c>
      <c r="I2355" s="39">
        <v>900</v>
      </c>
      <c r="J2355" s="39">
        <v>7565</v>
      </c>
      <c r="K2355" s="39">
        <v>0</v>
      </c>
      <c r="L2355" s="41">
        <f>SUM(Data5[[#This Row],[CHELTUIELI DE PERSONAL LEI]:[CHELTUIELI DE CAPITAL (ACTIVE NEFINANCIARE ) LEI]])</f>
        <v>8465</v>
      </c>
      <c r="M2355" s="41">
        <f>Data5[[#This Row],[TOTAL CHELTUIELI LEI]]/Data5[[#This Row],[CURS VALUTAR EURO BNR 22 07 2020]]</f>
        <v>1748.9308072147271</v>
      </c>
      <c r="N2355" s="49">
        <v>1934</v>
      </c>
      <c r="O2355" s="54"/>
      <c r="P2355" s="54">
        <v>1589</v>
      </c>
      <c r="Q2355" s="54"/>
      <c r="R2355" s="54">
        <f>Data5[[#This Row],[PERSOANE ÎNSCRISE ÎN LISTELE ELECTORALE (TURUL 1)            ]]+Data5[[#This Row],[PERSOANE ÎNSCRISE ÎN LISTELE ELECTORALE (TURUL AL 2-LEA)]]</f>
        <v>1934</v>
      </c>
      <c r="S2355" s="54">
        <f>Data5[[#This Row],[PERSOANE CARE AU PARTICIPAT LA VOT (TURUL 1)]]+Data5[[#This Row],[PERSOANE CARE AU PARTICIPAT LA VOT  (TURUL AL 2-LEA)]]</f>
        <v>1589</v>
      </c>
      <c r="T2355" s="41">
        <f>Data5[[#This Row],[TOTAL CHELTUIELI LEI]]/Data5[[#This Row],[NUMĂRUL PERSOANELOR ÎNSCRISE ÎN LISTELE ELECTORALE]]</f>
        <v>4.3769389865563602</v>
      </c>
      <c r="U2355" s="41">
        <f>Data5[[#This Row],[TOTAL CHELTUIELI EURO]]/Data5[[#This Row],[NUMĂRUL PERSOANELOR ÎNSCRISE ÎN LISTELE ELECTORALE]]</f>
        <v>0.9043075528514618</v>
      </c>
      <c r="V2355" s="41">
        <f>Data5[[#This Row],[TOTAL CHELTUIELI LEI]]/Data5[[#This Row],[NUMĂRUL PERSOANELOR CARE AU PARTICIPAT LA VOT]]</f>
        <v>5.327249842668345</v>
      </c>
      <c r="W2355" s="41">
        <f>Data5[[#This Row],[TOTAL CHELTUIELI EURO]]/Data5[[#This Row],[NUMĂRUL PERSOANELOR CARE AU PARTICIPAT LA VOT]]</f>
        <v>1.1006487144208477</v>
      </c>
      <c r="X2355" s="43">
        <v>4.8400999999999996</v>
      </c>
      <c r="Y2355" s="114" t="s">
        <v>2895</v>
      </c>
      <c r="Z2355" s="44">
        <v>4</v>
      </c>
      <c r="AA2355" s="115" t="s">
        <v>3105</v>
      </c>
      <c r="AB2355" s="44">
        <v>0</v>
      </c>
      <c r="AC2355" s="45"/>
    </row>
    <row r="2356" spans="1:29" x14ac:dyDescent="0.2">
      <c r="A2356" s="37">
        <v>2355</v>
      </c>
      <c r="B2356" s="38" t="s">
        <v>477</v>
      </c>
      <c r="C2356" s="39" t="s">
        <v>534</v>
      </c>
      <c r="D2356" s="40">
        <v>44101</v>
      </c>
      <c r="E2356" s="38">
        <v>1</v>
      </c>
      <c r="F2356" s="38"/>
      <c r="G2356" s="38" t="s">
        <v>2</v>
      </c>
      <c r="H2356" s="38" t="s">
        <v>2</v>
      </c>
      <c r="I2356" s="39">
        <v>3200</v>
      </c>
      <c r="J2356" s="39">
        <v>4920.83</v>
      </c>
      <c r="K2356" s="39">
        <v>0</v>
      </c>
      <c r="L2356" s="41">
        <f>SUM(Data5[[#This Row],[CHELTUIELI DE PERSONAL LEI]:[CHELTUIELI DE CAPITAL (ACTIVE NEFINANCIARE ) LEI]])</f>
        <v>8120.83</v>
      </c>
      <c r="M2356" s="41">
        <f>Data5[[#This Row],[TOTAL CHELTUIELI LEI]]/Data5[[#This Row],[CURS VALUTAR EURO BNR 22 07 2020]]</f>
        <v>1677.8227722567717</v>
      </c>
      <c r="N2356" s="49">
        <v>4644</v>
      </c>
      <c r="O2356" s="54"/>
      <c r="P2356" s="54">
        <v>2858</v>
      </c>
      <c r="Q2356" s="54"/>
      <c r="R2356" s="54">
        <f>Data5[[#This Row],[PERSOANE ÎNSCRISE ÎN LISTELE ELECTORALE (TURUL 1)            ]]+Data5[[#This Row],[PERSOANE ÎNSCRISE ÎN LISTELE ELECTORALE (TURUL AL 2-LEA)]]</f>
        <v>4644</v>
      </c>
      <c r="S2356" s="54">
        <f>Data5[[#This Row],[PERSOANE CARE AU PARTICIPAT LA VOT (TURUL 1)]]+Data5[[#This Row],[PERSOANE CARE AU PARTICIPAT LA VOT  (TURUL AL 2-LEA)]]</f>
        <v>2858</v>
      </c>
      <c r="T2356" s="41">
        <f>Data5[[#This Row],[TOTAL CHELTUIELI LEI]]/Data5[[#This Row],[NUMĂRUL PERSOANELOR ÎNSCRISE ÎN LISTELE ELECTORALE]]</f>
        <v>1.7486714039621016</v>
      </c>
      <c r="U2356" s="41">
        <f>Data5[[#This Row],[TOTAL CHELTUIELI EURO]]/Data5[[#This Row],[NUMĂRUL PERSOANELOR ÎNSCRISE ÎN LISTELE ELECTORALE]]</f>
        <v>0.36128827998638496</v>
      </c>
      <c r="V2356" s="41">
        <f>Data5[[#This Row],[TOTAL CHELTUIELI LEI]]/Data5[[#This Row],[NUMĂRUL PERSOANELOR CARE AU PARTICIPAT LA VOT]]</f>
        <v>2.8414380685794263</v>
      </c>
      <c r="W2356" s="41">
        <f>Data5[[#This Row],[TOTAL CHELTUIELI EURO]]/Data5[[#This Row],[NUMĂRUL PERSOANELOR CARE AU PARTICIPAT LA VOT]]</f>
        <v>0.58706185173434977</v>
      </c>
      <c r="X2356" s="43">
        <v>4.8400999999999996</v>
      </c>
      <c r="Y2356" s="114" t="s">
        <v>2894</v>
      </c>
      <c r="Z2356" s="44">
        <v>1</v>
      </c>
      <c r="AA2356" s="115" t="s">
        <v>3105</v>
      </c>
      <c r="AB2356" s="44">
        <v>0</v>
      </c>
      <c r="AC2356" s="45"/>
    </row>
    <row r="2357" spans="1:29" x14ac:dyDescent="0.2">
      <c r="A2357" s="37">
        <v>2356</v>
      </c>
      <c r="B2357" s="38" t="s">
        <v>477</v>
      </c>
      <c r="C2357" s="39" t="s">
        <v>535</v>
      </c>
      <c r="D2357" s="40">
        <v>44101</v>
      </c>
      <c r="E2357" s="38">
        <v>1</v>
      </c>
      <c r="F2357" s="38"/>
      <c r="G2357" s="38" t="s">
        <v>2</v>
      </c>
      <c r="H2357" s="38" t="s">
        <v>2</v>
      </c>
      <c r="I2357" s="39">
        <v>4800</v>
      </c>
      <c r="J2357" s="39">
        <v>1045</v>
      </c>
      <c r="K2357" s="39">
        <v>0</v>
      </c>
      <c r="L2357" s="41">
        <f>SUM(Data5[[#This Row],[CHELTUIELI DE PERSONAL LEI]:[CHELTUIELI DE CAPITAL (ACTIVE NEFINANCIARE ) LEI]])</f>
        <v>5845</v>
      </c>
      <c r="M2357" s="41">
        <f>Data5[[#This Row],[TOTAL CHELTUIELI LEI]]/Data5[[#This Row],[CURS VALUTAR EURO BNR 22 07 2020]]</f>
        <v>1207.6196772793951</v>
      </c>
      <c r="N2357" s="49">
        <v>2283</v>
      </c>
      <c r="O2357" s="54"/>
      <c r="P2357" s="54">
        <v>1736</v>
      </c>
      <c r="Q2357" s="54"/>
      <c r="R2357" s="54">
        <f>Data5[[#This Row],[PERSOANE ÎNSCRISE ÎN LISTELE ELECTORALE (TURUL 1)            ]]+Data5[[#This Row],[PERSOANE ÎNSCRISE ÎN LISTELE ELECTORALE (TURUL AL 2-LEA)]]</f>
        <v>2283</v>
      </c>
      <c r="S2357" s="54">
        <f>Data5[[#This Row],[PERSOANE CARE AU PARTICIPAT LA VOT (TURUL 1)]]+Data5[[#This Row],[PERSOANE CARE AU PARTICIPAT LA VOT  (TURUL AL 2-LEA)]]</f>
        <v>1736</v>
      </c>
      <c r="T2357" s="41">
        <f>Data5[[#This Row],[TOTAL CHELTUIELI LEI]]/Data5[[#This Row],[NUMĂRUL PERSOANELOR ÎNSCRISE ÎN LISTELE ELECTORALE]]</f>
        <v>2.5602277704774421</v>
      </c>
      <c r="U2357" s="41">
        <f>Data5[[#This Row],[TOTAL CHELTUIELI EURO]]/Data5[[#This Row],[NUMĂRUL PERSOANELOR ÎNSCRISE ÎN LISTELE ELECTORALE]]</f>
        <v>0.52896175088891595</v>
      </c>
      <c r="V2357" s="41">
        <f>Data5[[#This Row],[TOTAL CHELTUIELI LEI]]/Data5[[#This Row],[NUMĂRUL PERSOANELOR CARE AU PARTICIPAT LA VOT]]</f>
        <v>3.3669354838709675</v>
      </c>
      <c r="W2357" s="41">
        <f>Data5[[#This Row],[TOTAL CHELTUIELI EURO]]/Data5[[#This Row],[NUMĂRUL PERSOANELOR CARE AU PARTICIPAT LA VOT]]</f>
        <v>0.69563345465402948</v>
      </c>
      <c r="X2357" s="43">
        <v>4.8400999999999996</v>
      </c>
      <c r="Y2357" s="114" t="s">
        <v>2891</v>
      </c>
      <c r="Z2357" s="44">
        <v>2</v>
      </c>
      <c r="AA2357" s="115" t="s">
        <v>3105</v>
      </c>
      <c r="AB2357" s="44">
        <v>0</v>
      </c>
      <c r="AC2357" s="45"/>
    </row>
    <row r="2358" spans="1:29" x14ac:dyDescent="0.2">
      <c r="A2358" s="37">
        <v>2357</v>
      </c>
      <c r="B2358" s="38" t="s">
        <v>477</v>
      </c>
      <c r="C2358" s="39" t="s">
        <v>536</v>
      </c>
      <c r="D2358" s="40">
        <v>44101</v>
      </c>
      <c r="E2358" s="38">
        <v>1</v>
      </c>
      <c r="F2358" s="38"/>
      <c r="G2358" s="38" t="s">
        <v>2</v>
      </c>
      <c r="H2358" s="38" t="s">
        <v>2</v>
      </c>
      <c r="I2358" s="39">
        <v>3000</v>
      </c>
      <c r="J2358" s="39">
        <v>14922</v>
      </c>
      <c r="K2358" s="39">
        <v>0</v>
      </c>
      <c r="L2358" s="41">
        <f>SUM(Data5[[#This Row],[CHELTUIELI DE PERSONAL LEI]:[CHELTUIELI DE CAPITAL (ACTIVE NEFINANCIARE ) LEI]])</f>
        <v>17922</v>
      </c>
      <c r="M2358" s="41">
        <f>Data5[[#This Row],[TOTAL CHELTUIELI LEI]]/Data5[[#This Row],[CURS VALUTAR EURO BNR 22 07 2020]]</f>
        <v>3702.8160575194729</v>
      </c>
      <c r="N2358" s="49">
        <v>3651</v>
      </c>
      <c r="O2358" s="54"/>
      <c r="P2358" s="54">
        <v>2315</v>
      </c>
      <c r="Q2358" s="54"/>
      <c r="R2358" s="54">
        <f>Data5[[#This Row],[PERSOANE ÎNSCRISE ÎN LISTELE ELECTORALE (TURUL 1)            ]]+Data5[[#This Row],[PERSOANE ÎNSCRISE ÎN LISTELE ELECTORALE (TURUL AL 2-LEA)]]</f>
        <v>3651</v>
      </c>
      <c r="S2358" s="54">
        <f>Data5[[#This Row],[PERSOANE CARE AU PARTICIPAT LA VOT (TURUL 1)]]+Data5[[#This Row],[PERSOANE CARE AU PARTICIPAT LA VOT  (TURUL AL 2-LEA)]]</f>
        <v>2315</v>
      </c>
      <c r="T2358" s="41">
        <f>Data5[[#This Row],[TOTAL CHELTUIELI LEI]]/Data5[[#This Row],[NUMĂRUL PERSOANELOR ÎNSCRISE ÎN LISTELE ELECTORALE]]</f>
        <v>4.9087921117502056</v>
      </c>
      <c r="U2358" s="41">
        <f>Data5[[#This Row],[TOTAL CHELTUIELI EURO]]/Data5[[#This Row],[NUMĂRUL PERSOANELOR ÎNSCRISE ÎN LISTELE ELECTORALE]]</f>
        <v>1.0141922918431863</v>
      </c>
      <c r="V2358" s="41">
        <f>Data5[[#This Row],[TOTAL CHELTUIELI LEI]]/Data5[[#This Row],[NUMĂRUL PERSOANELOR CARE AU PARTICIPAT LA VOT]]</f>
        <v>7.7416846652267814</v>
      </c>
      <c r="W2358" s="41">
        <f>Data5[[#This Row],[TOTAL CHELTUIELI EURO]]/Data5[[#This Row],[NUMĂRUL PERSOANELOR CARE AU PARTICIPAT LA VOT]]</f>
        <v>1.5994885777621912</v>
      </c>
      <c r="X2358" s="43">
        <v>4.8400999999999996</v>
      </c>
      <c r="Y2358" s="114" t="s">
        <v>2895</v>
      </c>
      <c r="Z2358" s="44">
        <v>4</v>
      </c>
      <c r="AA2358" s="115" t="s">
        <v>3107</v>
      </c>
      <c r="AB2358" s="44">
        <v>1</v>
      </c>
      <c r="AC2358" s="45"/>
    </row>
    <row r="2359" spans="1:29" x14ac:dyDescent="0.2">
      <c r="A2359" s="37">
        <v>2358</v>
      </c>
      <c r="B2359" s="38" t="s">
        <v>477</v>
      </c>
      <c r="C2359" s="39" t="s">
        <v>537</v>
      </c>
      <c r="D2359" s="40">
        <v>44101</v>
      </c>
      <c r="E2359" s="38">
        <v>1</v>
      </c>
      <c r="F2359" s="38"/>
      <c r="G2359" s="38" t="s">
        <v>2</v>
      </c>
      <c r="H2359" s="38" t="s">
        <v>2</v>
      </c>
      <c r="I2359" s="39">
        <v>600</v>
      </c>
      <c r="J2359" s="39">
        <v>15033</v>
      </c>
      <c r="K2359" s="39">
        <v>0</v>
      </c>
      <c r="L2359" s="41">
        <f>SUM(Data5[[#This Row],[CHELTUIELI DE PERSONAL LEI]:[CHELTUIELI DE CAPITAL (ACTIVE NEFINANCIARE ) LEI]])</f>
        <v>15633</v>
      </c>
      <c r="M2359" s="41">
        <f>Data5[[#This Row],[TOTAL CHELTUIELI LEI]]/Data5[[#This Row],[CURS VALUTAR EURO BNR 22 07 2020]]</f>
        <v>3229.8919443813147</v>
      </c>
      <c r="N2359" s="49">
        <v>1136</v>
      </c>
      <c r="O2359" s="54"/>
      <c r="P2359" s="54">
        <v>990</v>
      </c>
      <c r="Q2359" s="54"/>
      <c r="R2359" s="54">
        <f>Data5[[#This Row],[PERSOANE ÎNSCRISE ÎN LISTELE ELECTORALE (TURUL 1)            ]]+Data5[[#This Row],[PERSOANE ÎNSCRISE ÎN LISTELE ELECTORALE (TURUL AL 2-LEA)]]</f>
        <v>1136</v>
      </c>
      <c r="S2359" s="54">
        <f>Data5[[#This Row],[PERSOANE CARE AU PARTICIPAT LA VOT (TURUL 1)]]+Data5[[#This Row],[PERSOANE CARE AU PARTICIPAT LA VOT  (TURUL AL 2-LEA)]]</f>
        <v>990</v>
      </c>
      <c r="T2359" s="41">
        <f>Data5[[#This Row],[TOTAL CHELTUIELI LEI]]/Data5[[#This Row],[NUMĂRUL PERSOANELOR ÎNSCRISE ÎN LISTELE ELECTORALE]]</f>
        <v>13.76144366197183</v>
      </c>
      <c r="U2359" s="41">
        <f>Data5[[#This Row],[TOTAL CHELTUIELI EURO]]/Data5[[#This Row],[NUMĂRUL PERSOANELOR ÎNSCRISE ÎN LISTELE ELECTORALE]]</f>
        <v>2.843214739772284</v>
      </c>
      <c r="V2359" s="41">
        <f>Data5[[#This Row],[TOTAL CHELTUIELI LEI]]/Data5[[#This Row],[NUMĂRUL PERSOANELOR CARE AU PARTICIPAT LA VOT]]</f>
        <v>15.790909090909091</v>
      </c>
      <c r="W2359" s="41">
        <f>Data5[[#This Row],[TOTAL CHELTUIELI EURO]]/Data5[[#This Row],[NUMĂRUL PERSOANELOR CARE AU PARTICIPAT LA VOT]]</f>
        <v>3.2625171155366814</v>
      </c>
      <c r="X2359" s="43">
        <v>4.8400999999999996</v>
      </c>
      <c r="Y2359" s="114" t="s">
        <v>2906</v>
      </c>
      <c r="Z2359" s="44">
        <v>13</v>
      </c>
      <c r="AA2359" s="115" t="s">
        <v>3108</v>
      </c>
      <c r="AB2359" s="44">
        <v>2</v>
      </c>
      <c r="AC2359" s="45"/>
    </row>
    <row r="2360" spans="1:29" x14ac:dyDescent="0.2">
      <c r="A2360" s="37">
        <v>2359</v>
      </c>
      <c r="B2360" s="38" t="s">
        <v>477</v>
      </c>
      <c r="C2360" s="39" t="s">
        <v>538</v>
      </c>
      <c r="D2360" s="40">
        <v>44101</v>
      </c>
      <c r="E2360" s="38">
        <v>1</v>
      </c>
      <c r="F2360" s="38"/>
      <c r="G2360" s="38" t="s">
        <v>2</v>
      </c>
      <c r="H2360" s="38" t="s">
        <v>2</v>
      </c>
      <c r="I2360" s="39">
        <v>4420</v>
      </c>
      <c r="J2360" s="39">
        <v>4507.95</v>
      </c>
      <c r="K2360" s="39">
        <v>0</v>
      </c>
      <c r="L2360" s="41">
        <f>SUM(Data5[[#This Row],[CHELTUIELI DE PERSONAL LEI]:[CHELTUIELI DE CAPITAL (ACTIVE NEFINANCIARE ) LEI]])</f>
        <v>8927.9500000000007</v>
      </c>
      <c r="M2360" s="41">
        <f>Data5[[#This Row],[TOTAL CHELTUIELI LEI]]/Data5[[#This Row],[CURS VALUTAR EURO BNR 22 07 2020]]</f>
        <v>1844.5796574450944</v>
      </c>
      <c r="N2360" s="49">
        <v>1584</v>
      </c>
      <c r="O2360" s="54"/>
      <c r="P2360" s="54">
        <v>1190</v>
      </c>
      <c r="Q2360" s="54"/>
      <c r="R2360" s="54">
        <f>Data5[[#This Row],[PERSOANE ÎNSCRISE ÎN LISTELE ELECTORALE (TURUL 1)            ]]+Data5[[#This Row],[PERSOANE ÎNSCRISE ÎN LISTELE ELECTORALE (TURUL AL 2-LEA)]]</f>
        <v>1584</v>
      </c>
      <c r="S2360" s="54">
        <f>Data5[[#This Row],[PERSOANE CARE AU PARTICIPAT LA VOT (TURUL 1)]]+Data5[[#This Row],[PERSOANE CARE AU PARTICIPAT LA VOT  (TURUL AL 2-LEA)]]</f>
        <v>1190</v>
      </c>
      <c r="T2360" s="41">
        <f>Data5[[#This Row],[TOTAL CHELTUIELI LEI]]/Data5[[#This Row],[NUMĂRUL PERSOANELOR ÎNSCRISE ÎN LISTELE ELECTORALE]]</f>
        <v>5.6363320707070708</v>
      </c>
      <c r="U2360" s="41">
        <f>Data5[[#This Row],[TOTAL CHELTUIELI EURO]]/Data5[[#This Row],[NUMĂRUL PERSOANELOR ÎNSCRISE ÎN LISTELE ELECTORALE]]</f>
        <v>1.1645073594981656</v>
      </c>
      <c r="V2360" s="41">
        <f>Data5[[#This Row],[TOTAL CHELTUIELI LEI]]/Data5[[#This Row],[NUMĂRUL PERSOANELOR CARE AU PARTICIPAT LA VOT]]</f>
        <v>7.5024789915966394</v>
      </c>
      <c r="W2360" s="41">
        <f>Data5[[#This Row],[TOTAL CHELTUIELI EURO]]/Data5[[#This Row],[NUMĂRUL PERSOANELOR CARE AU PARTICIPAT LA VOT]]</f>
        <v>1.5500669390294912</v>
      </c>
      <c r="X2360" s="43">
        <v>4.8400999999999996</v>
      </c>
      <c r="Y2360" s="114" t="s">
        <v>2892</v>
      </c>
      <c r="Z2360" s="44">
        <v>5</v>
      </c>
      <c r="AA2360" s="115" t="s">
        <v>3107</v>
      </c>
      <c r="AB2360" s="44">
        <v>1</v>
      </c>
      <c r="AC2360" s="45"/>
    </row>
    <row r="2361" spans="1:29" x14ac:dyDescent="0.2">
      <c r="A2361" s="37">
        <v>2360</v>
      </c>
      <c r="B2361" s="38" t="s">
        <v>477</v>
      </c>
      <c r="C2361" s="39" t="s">
        <v>539</v>
      </c>
      <c r="D2361" s="40">
        <v>44101</v>
      </c>
      <c r="E2361" s="38">
        <v>1</v>
      </c>
      <c r="F2361" s="38"/>
      <c r="G2361" s="38" t="s">
        <v>2</v>
      </c>
      <c r="H2361" s="38" t="s">
        <v>2</v>
      </c>
      <c r="I2361" s="39">
        <v>12229</v>
      </c>
      <c r="J2361" s="39">
        <v>6191.26</v>
      </c>
      <c r="K2361" s="39">
        <v>0</v>
      </c>
      <c r="L2361" s="41">
        <f>SUM(Data5[[#This Row],[CHELTUIELI DE PERSONAL LEI]:[CHELTUIELI DE CAPITAL (ACTIVE NEFINANCIARE ) LEI]])</f>
        <v>18420.260000000002</v>
      </c>
      <c r="M2361" s="41">
        <f>Data5[[#This Row],[TOTAL CHELTUIELI LEI]]/Data5[[#This Row],[CURS VALUTAR EURO BNR 22 07 2020]]</f>
        <v>3805.7602115658774</v>
      </c>
      <c r="N2361" s="49">
        <v>1617</v>
      </c>
      <c r="O2361" s="54"/>
      <c r="P2361" s="54">
        <v>1277</v>
      </c>
      <c r="Q2361" s="54"/>
      <c r="R2361" s="54">
        <f>Data5[[#This Row],[PERSOANE ÎNSCRISE ÎN LISTELE ELECTORALE (TURUL 1)            ]]+Data5[[#This Row],[PERSOANE ÎNSCRISE ÎN LISTELE ELECTORALE (TURUL AL 2-LEA)]]</f>
        <v>1617</v>
      </c>
      <c r="S2361" s="54">
        <f>Data5[[#This Row],[PERSOANE CARE AU PARTICIPAT LA VOT (TURUL 1)]]+Data5[[#This Row],[PERSOANE CARE AU PARTICIPAT LA VOT  (TURUL AL 2-LEA)]]</f>
        <v>1277</v>
      </c>
      <c r="T2361" s="41">
        <f>Data5[[#This Row],[TOTAL CHELTUIELI LEI]]/Data5[[#This Row],[NUMĂRUL PERSOANELOR ÎNSCRISE ÎN LISTELE ELECTORALE]]</f>
        <v>11.391626468769328</v>
      </c>
      <c r="U2361" s="41">
        <f>Data5[[#This Row],[TOTAL CHELTUIELI EURO]]/Data5[[#This Row],[NUMĂRUL PERSOANELOR ÎNSCRISE ÎN LISTELE ELECTORALE]]</f>
        <v>2.3535932044315877</v>
      </c>
      <c r="V2361" s="41">
        <f>Data5[[#This Row],[TOTAL CHELTUIELI LEI]]/Data5[[#This Row],[NUMĂRUL PERSOANELOR CARE AU PARTICIPAT LA VOT]]</f>
        <v>14.42463586530932</v>
      </c>
      <c r="W2361" s="41">
        <f>Data5[[#This Row],[TOTAL CHELTUIELI EURO]]/Data5[[#This Row],[NUMĂRUL PERSOANELOR CARE AU PARTICIPAT LA VOT]]</f>
        <v>2.9802350912810316</v>
      </c>
      <c r="X2361" s="43">
        <v>4.8400999999999996</v>
      </c>
      <c r="Y2361" s="114" t="s">
        <v>2888</v>
      </c>
      <c r="Z2361" s="44">
        <v>11</v>
      </c>
      <c r="AA2361" s="115" t="s">
        <v>3108</v>
      </c>
      <c r="AB2361" s="44">
        <v>2</v>
      </c>
      <c r="AC2361" s="45"/>
    </row>
    <row r="2362" spans="1:29" x14ac:dyDescent="0.2">
      <c r="A2362" s="37">
        <v>2361</v>
      </c>
      <c r="B2362" s="38" t="s">
        <v>477</v>
      </c>
      <c r="C2362" s="39" t="s">
        <v>540</v>
      </c>
      <c r="D2362" s="40">
        <v>44101</v>
      </c>
      <c r="E2362" s="38">
        <v>1</v>
      </c>
      <c r="F2362" s="38"/>
      <c r="G2362" s="38" t="s">
        <v>2</v>
      </c>
      <c r="H2362" s="38" t="s">
        <v>2</v>
      </c>
      <c r="I2362" s="39">
        <v>1300</v>
      </c>
      <c r="J2362" s="39">
        <v>3953</v>
      </c>
      <c r="K2362" s="39">
        <v>0</v>
      </c>
      <c r="L2362" s="41">
        <f>SUM(Data5[[#This Row],[CHELTUIELI DE PERSONAL LEI]:[CHELTUIELI DE CAPITAL (ACTIVE NEFINANCIARE ) LEI]])</f>
        <v>5253</v>
      </c>
      <c r="M2362" s="41">
        <f>Data5[[#This Row],[TOTAL CHELTUIELI LEI]]/Data5[[#This Row],[CURS VALUTAR EURO BNR 22 07 2020]]</f>
        <v>1085.3081547901904</v>
      </c>
      <c r="N2362" s="49">
        <v>693</v>
      </c>
      <c r="O2362" s="54"/>
      <c r="P2362" s="54">
        <v>708</v>
      </c>
      <c r="Q2362" s="54"/>
      <c r="R2362" s="54">
        <f>Data5[[#This Row],[PERSOANE ÎNSCRISE ÎN LISTELE ELECTORALE (TURUL 1)            ]]+Data5[[#This Row],[PERSOANE ÎNSCRISE ÎN LISTELE ELECTORALE (TURUL AL 2-LEA)]]</f>
        <v>693</v>
      </c>
      <c r="S2362" s="54">
        <f>Data5[[#This Row],[PERSOANE CARE AU PARTICIPAT LA VOT (TURUL 1)]]+Data5[[#This Row],[PERSOANE CARE AU PARTICIPAT LA VOT  (TURUL AL 2-LEA)]]</f>
        <v>708</v>
      </c>
      <c r="T2362" s="41">
        <f>Data5[[#This Row],[TOTAL CHELTUIELI LEI]]/Data5[[#This Row],[NUMĂRUL PERSOANELOR ÎNSCRISE ÎN LISTELE ELECTORALE]]</f>
        <v>7.5800865800865802</v>
      </c>
      <c r="U2362" s="41">
        <f>Data5[[#This Row],[TOTAL CHELTUIELI EURO]]/Data5[[#This Row],[NUMĂRUL PERSOANELOR ÎNSCRISE ÎN LISTELE ELECTORALE]]</f>
        <v>1.5661012334634783</v>
      </c>
      <c r="V2362" s="41">
        <f>Data5[[#This Row],[TOTAL CHELTUIELI LEI]]/Data5[[#This Row],[NUMĂRUL PERSOANELOR CARE AU PARTICIPAT LA VOT]]</f>
        <v>7.4194915254237293</v>
      </c>
      <c r="W2362" s="41">
        <f>Data5[[#This Row],[TOTAL CHELTUIELI EURO]]/Data5[[#This Row],[NUMĂRUL PERSOANELOR CARE AU PARTICIPAT LA VOT]]</f>
        <v>1.5329211225850148</v>
      </c>
      <c r="X2362" s="43">
        <v>4.8400999999999996</v>
      </c>
      <c r="Y2362" s="114" t="s">
        <v>2886</v>
      </c>
      <c r="Z2362" s="44">
        <v>7</v>
      </c>
      <c r="AA2362" s="115" t="s">
        <v>3107</v>
      </c>
      <c r="AB2362" s="44">
        <v>1</v>
      </c>
      <c r="AC2362" s="45"/>
    </row>
    <row r="2363" spans="1:29" x14ac:dyDescent="0.2">
      <c r="A2363" s="37">
        <v>2362</v>
      </c>
      <c r="B2363" s="38" t="s">
        <v>477</v>
      </c>
      <c r="C2363" s="39" t="s">
        <v>541</v>
      </c>
      <c r="D2363" s="40">
        <v>44101</v>
      </c>
      <c r="E2363" s="38">
        <v>1</v>
      </c>
      <c r="F2363" s="38"/>
      <c r="G2363" s="38" t="s">
        <v>2</v>
      </c>
      <c r="H2363" s="38" t="s">
        <v>2</v>
      </c>
      <c r="I2363" s="39">
        <v>5666</v>
      </c>
      <c r="J2363" s="39">
        <v>6400</v>
      </c>
      <c r="K2363" s="39">
        <v>0</v>
      </c>
      <c r="L2363" s="41">
        <f>SUM(Data5[[#This Row],[CHELTUIELI DE PERSONAL LEI]:[CHELTUIELI DE CAPITAL (ACTIVE NEFINANCIARE ) LEI]])</f>
        <v>12066</v>
      </c>
      <c r="M2363" s="41">
        <f>Data5[[#This Row],[TOTAL CHELTUIELI LEI]]/Data5[[#This Row],[CURS VALUTAR EURO BNR 22 07 2020]]</f>
        <v>2492.9236999235554</v>
      </c>
      <c r="N2363" s="49">
        <v>1877</v>
      </c>
      <c r="O2363" s="54"/>
      <c r="P2363" s="54">
        <v>1333</v>
      </c>
      <c r="Q2363" s="54"/>
      <c r="R2363" s="54">
        <f>Data5[[#This Row],[PERSOANE ÎNSCRISE ÎN LISTELE ELECTORALE (TURUL 1)            ]]+Data5[[#This Row],[PERSOANE ÎNSCRISE ÎN LISTELE ELECTORALE (TURUL AL 2-LEA)]]</f>
        <v>1877</v>
      </c>
      <c r="S2363" s="54">
        <f>Data5[[#This Row],[PERSOANE CARE AU PARTICIPAT LA VOT (TURUL 1)]]+Data5[[#This Row],[PERSOANE CARE AU PARTICIPAT LA VOT  (TURUL AL 2-LEA)]]</f>
        <v>1333</v>
      </c>
      <c r="T2363" s="41">
        <f>Data5[[#This Row],[TOTAL CHELTUIELI LEI]]/Data5[[#This Row],[NUMĂRUL PERSOANELOR ÎNSCRISE ÎN LISTELE ELECTORALE]]</f>
        <v>6.4283431006925946</v>
      </c>
      <c r="U2363" s="41">
        <f>Data5[[#This Row],[TOTAL CHELTUIELI EURO]]/Data5[[#This Row],[NUMĂRUL PERSOANELOR ÎNSCRISE ÎN LISTELE ELECTORALE]]</f>
        <v>1.328142621163322</v>
      </c>
      <c r="V2363" s="41">
        <f>Data5[[#This Row],[TOTAL CHELTUIELI LEI]]/Data5[[#This Row],[NUMĂRUL PERSOANELOR CARE AU PARTICIPAT LA VOT]]</f>
        <v>9.0517629407351841</v>
      </c>
      <c r="W2363" s="41">
        <f>Data5[[#This Row],[TOTAL CHELTUIELI EURO]]/Data5[[#This Row],[NUMĂRUL PERSOANELOR CARE AU PARTICIPAT LA VOT]]</f>
        <v>1.8701603150214219</v>
      </c>
      <c r="X2363" s="43">
        <v>4.8400999999999996</v>
      </c>
      <c r="Y2363" s="114" t="s">
        <v>2889</v>
      </c>
      <c r="Z2363" s="44">
        <v>6</v>
      </c>
      <c r="AA2363" s="115" t="s">
        <v>3107</v>
      </c>
      <c r="AB2363" s="44">
        <v>1</v>
      </c>
      <c r="AC2363" s="45"/>
    </row>
    <row r="2364" spans="1:29" x14ac:dyDescent="0.2">
      <c r="A2364" s="37">
        <v>2363</v>
      </c>
      <c r="B2364" s="38" t="s">
        <v>477</v>
      </c>
      <c r="C2364" s="39" t="s">
        <v>242</v>
      </c>
      <c r="D2364" s="40">
        <v>44101</v>
      </c>
      <c r="E2364" s="38">
        <v>1</v>
      </c>
      <c r="F2364" s="38"/>
      <c r="G2364" s="38" t="s">
        <v>2</v>
      </c>
      <c r="H2364" s="38" t="s">
        <v>2</v>
      </c>
      <c r="I2364" s="39">
        <v>3150</v>
      </c>
      <c r="J2364" s="39">
        <v>1540</v>
      </c>
      <c r="K2364" s="39">
        <v>0</v>
      </c>
      <c r="L2364" s="41">
        <f>SUM(Data5[[#This Row],[CHELTUIELI DE PERSONAL LEI]:[CHELTUIELI DE CAPITAL (ACTIVE NEFINANCIARE ) LEI]])</f>
        <v>4690</v>
      </c>
      <c r="M2364" s="41">
        <f>Data5[[#This Row],[TOTAL CHELTUIELI LEI]]/Data5[[#This Row],[CURS VALUTAR EURO BNR 22 07 2020]]</f>
        <v>968.98824404454456</v>
      </c>
      <c r="N2364" s="49">
        <v>2022</v>
      </c>
      <c r="O2364" s="54"/>
      <c r="P2364" s="54">
        <v>1243</v>
      </c>
      <c r="Q2364" s="54"/>
      <c r="R2364" s="54">
        <f>Data5[[#This Row],[PERSOANE ÎNSCRISE ÎN LISTELE ELECTORALE (TURUL 1)            ]]+Data5[[#This Row],[PERSOANE ÎNSCRISE ÎN LISTELE ELECTORALE (TURUL AL 2-LEA)]]</f>
        <v>2022</v>
      </c>
      <c r="S2364" s="54">
        <f>Data5[[#This Row],[PERSOANE CARE AU PARTICIPAT LA VOT (TURUL 1)]]+Data5[[#This Row],[PERSOANE CARE AU PARTICIPAT LA VOT  (TURUL AL 2-LEA)]]</f>
        <v>1243</v>
      </c>
      <c r="T2364" s="41">
        <f>Data5[[#This Row],[TOTAL CHELTUIELI LEI]]/Data5[[#This Row],[NUMĂRUL PERSOANELOR ÎNSCRISE ÎN LISTELE ELECTORALE]]</f>
        <v>2.3194856577645897</v>
      </c>
      <c r="U2364" s="41">
        <f>Data5[[#This Row],[TOTAL CHELTUIELI EURO]]/Data5[[#This Row],[NUMĂRUL PERSOANELOR ÎNSCRISE ÎN LISTELE ELECTORALE]]</f>
        <v>0.47922267262341472</v>
      </c>
      <c r="V2364" s="41">
        <f>Data5[[#This Row],[TOTAL CHELTUIELI LEI]]/Data5[[#This Row],[NUMĂRUL PERSOANELOR CARE AU PARTICIPAT LA VOT]]</f>
        <v>3.7731295253419148</v>
      </c>
      <c r="W2364" s="41">
        <f>Data5[[#This Row],[TOTAL CHELTUIELI EURO]]/Data5[[#This Row],[NUMĂRUL PERSOANELOR CARE AU PARTICIPAT LA VOT]]</f>
        <v>0.77955610944854747</v>
      </c>
      <c r="X2364" s="43">
        <v>4.8400999999999996</v>
      </c>
      <c r="Y2364" s="114" t="s">
        <v>2891</v>
      </c>
      <c r="Z2364" s="44">
        <v>2</v>
      </c>
      <c r="AA2364" s="115" t="s">
        <v>3105</v>
      </c>
      <c r="AB2364" s="44">
        <v>0</v>
      </c>
      <c r="AC2364" s="45"/>
    </row>
    <row r="2365" spans="1:29" x14ac:dyDescent="0.2">
      <c r="A2365" s="37">
        <v>2364</v>
      </c>
      <c r="B2365" s="38" t="s">
        <v>477</v>
      </c>
      <c r="C2365" s="39" t="s">
        <v>542</v>
      </c>
      <c r="D2365" s="40">
        <v>44101</v>
      </c>
      <c r="E2365" s="38">
        <v>1</v>
      </c>
      <c r="F2365" s="38"/>
      <c r="G2365" s="38" t="s">
        <v>2</v>
      </c>
      <c r="H2365" s="38" t="s">
        <v>2</v>
      </c>
      <c r="I2365" s="39">
        <v>5526</v>
      </c>
      <c r="J2365" s="39">
        <v>3416.02</v>
      </c>
      <c r="K2365" s="39">
        <v>0</v>
      </c>
      <c r="L2365" s="41">
        <f>SUM(Data5[[#This Row],[CHELTUIELI DE PERSONAL LEI]:[CHELTUIELI DE CAPITAL (ACTIVE NEFINANCIARE ) LEI]])</f>
        <v>8942.02</v>
      </c>
      <c r="M2365" s="41">
        <f>Data5[[#This Row],[TOTAL CHELTUIELI LEI]]/Data5[[#This Row],[CURS VALUTAR EURO BNR 22 07 2020]]</f>
        <v>1847.4866221772279</v>
      </c>
      <c r="N2365" s="49">
        <v>908</v>
      </c>
      <c r="O2365" s="54"/>
      <c r="P2365" s="54">
        <v>741</v>
      </c>
      <c r="Q2365" s="54"/>
      <c r="R2365" s="54">
        <f>Data5[[#This Row],[PERSOANE ÎNSCRISE ÎN LISTELE ELECTORALE (TURUL 1)            ]]+Data5[[#This Row],[PERSOANE ÎNSCRISE ÎN LISTELE ELECTORALE (TURUL AL 2-LEA)]]</f>
        <v>908</v>
      </c>
      <c r="S2365" s="54">
        <f>Data5[[#This Row],[PERSOANE CARE AU PARTICIPAT LA VOT (TURUL 1)]]+Data5[[#This Row],[PERSOANE CARE AU PARTICIPAT LA VOT  (TURUL AL 2-LEA)]]</f>
        <v>741</v>
      </c>
      <c r="T2365" s="41">
        <f>Data5[[#This Row],[TOTAL CHELTUIELI LEI]]/Data5[[#This Row],[NUMĂRUL PERSOANELOR ÎNSCRISE ÎN LISTELE ELECTORALE]]</f>
        <v>9.8480396475770924</v>
      </c>
      <c r="U2365" s="41">
        <f>Data5[[#This Row],[TOTAL CHELTUIELI EURO]]/Data5[[#This Row],[NUMĂRUL PERSOANELOR ÎNSCRISE ÎN LISTELE ELECTORALE]]</f>
        <v>2.0346768966709559</v>
      </c>
      <c r="V2365" s="41">
        <f>Data5[[#This Row],[TOTAL CHELTUIELI LEI]]/Data5[[#This Row],[NUMĂRUL PERSOANELOR CARE AU PARTICIPAT LA VOT]]</f>
        <v>12.067503373819164</v>
      </c>
      <c r="W2365" s="41">
        <f>Data5[[#This Row],[TOTAL CHELTUIELI EURO]]/Data5[[#This Row],[NUMĂRUL PERSOANELOR CARE AU PARTICIPAT LA VOT]]</f>
        <v>2.4932343079314818</v>
      </c>
      <c r="X2365" s="43">
        <v>4.8400999999999996</v>
      </c>
      <c r="Y2365" s="114" t="s">
        <v>2887</v>
      </c>
      <c r="Z2365" s="44">
        <v>9</v>
      </c>
      <c r="AA2365" s="115" t="s">
        <v>3108</v>
      </c>
      <c r="AB2365" s="44">
        <v>2</v>
      </c>
      <c r="AC2365" s="45"/>
    </row>
    <row r="2366" spans="1:29" x14ac:dyDescent="0.2">
      <c r="A2366" s="37">
        <v>2365</v>
      </c>
      <c r="B2366" s="38" t="s">
        <v>477</v>
      </c>
      <c r="C2366" s="39" t="s">
        <v>543</v>
      </c>
      <c r="D2366" s="40">
        <v>44101</v>
      </c>
      <c r="E2366" s="38">
        <v>1</v>
      </c>
      <c r="F2366" s="38"/>
      <c r="G2366" s="38" t="s">
        <v>2</v>
      </c>
      <c r="H2366" s="38" t="s">
        <v>2</v>
      </c>
      <c r="I2366" s="39">
        <v>3120</v>
      </c>
      <c r="J2366" s="39">
        <v>2645.5</v>
      </c>
      <c r="K2366" s="39">
        <v>0</v>
      </c>
      <c r="L2366" s="41">
        <f>SUM(Data5[[#This Row],[CHELTUIELI DE PERSONAL LEI]:[CHELTUIELI DE CAPITAL (ACTIVE NEFINANCIARE ) LEI]])</f>
        <v>5765.5</v>
      </c>
      <c r="M2366" s="41">
        <f>Data5[[#This Row],[TOTAL CHELTUIELI LEI]]/Data5[[#This Row],[CURS VALUTAR EURO BNR 22 07 2020]]</f>
        <v>1191.1943968099833</v>
      </c>
      <c r="N2366" s="49">
        <v>1077</v>
      </c>
      <c r="O2366" s="54"/>
      <c r="P2366" s="54">
        <v>933</v>
      </c>
      <c r="Q2366" s="54"/>
      <c r="R2366" s="54">
        <f>Data5[[#This Row],[PERSOANE ÎNSCRISE ÎN LISTELE ELECTORALE (TURUL 1)            ]]+Data5[[#This Row],[PERSOANE ÎNSCRISE ÎN LISTELE ELECTORALE (TURUL AL 2-LEA)]]</f>
        <v>1077</v>
      </c>
      <c r="S2366" s="54">
        <f>Data5[[#This Row],[PERSOANE CARE AU PARTICIPAT LA VOT (TURUL 1)]]+Data5[[#This Row],[PERSOANE CARE AU PARTICIPAT LA VOT  (TURUL AL 2-LEA)]]</f>
        <v>933</v>
      </c>
      <c r="T2366" s="41">
        <f>Data5[[#This Row],[TOTAL CHELTUIELI LEI]]/Data5[[#This Row],[NUMĂRUL PERSOANELOR ÎNSCRISE ÎN LISTELE ELECTORALE]]</f>
        <v>5.3532961931290624</v>
      </c>
      <c r="U2366" s="41">
        <f>Data5[[#This Row],[TOTAL CHELTUIELI EURO]]/Data5[[#This Row],[NUMĂRUL PERSOANELOR ÎNSCRISE ÎN LISTELE ELECTORALE]]</f>
        <v>1.1060300806035128</v>
      </c>
      <c r="V2366" s="41">
        <f>Data5[[#This Row],[TOTAL CHELTUIELI LEI]]/Data5[[#This Row],[NUMĂRUL PERSOANELOR CARE AU PARTICIPAT LA VOT]]</f>
        <v>6.179528403001072</v>
      </c>
      <c r="W2366" s="41">
        <f>Data5[[#This Row],[TOTAL CHELTUIELI EURO]]/Data5[[#This Row],[NUMĂRUL PERSOANELOR CARE AU PARTICIPAT LA VOT]]</f>
        <v>1.276735687899232</v>
      </c>
      <c r="X2366" s="43">
        <v>4.8400999999999996</v>
      </c>
      <c r="Y2366" s="114" t="s">
        <v>2892</v>
      </c>
      <c r="Z2366" s="44">
        <v>5</v>
      </c>
      <c r="AA2366" s="115" t="s">
        <v>3107</v>
      </c>
      <c r="AB2366" s="44">
        <v>1</v>
      </c>
      <c r="AC2366" s="45"/>
    </row>
    <row r="2367" spans="1:29" x14ac:dyDescent="0.2">
      <c r="A2367" s="37">
        <v>2366</v>
      </c>
      <c r="B2367" s="38" t="s">
        <v>477</v>
      </c>
      <c r="C2367" s="39" t="s">
        <v>544</v>
      </c>
      <c r="D2367" s="40">
        <v>44101</v>
      </c>
      <c r="E2367" s="38">
        <v>1</v>
      </c>
      <c r="F2367" s="38"/>
      <c r="G2367" s="38" t="s">
        <v>2</v>
      </c>
      <c r="H2367" s="38" t="s">
        <v>2</v>
      </c>
      <c r="I2367" s="39">
        <v>4980</v>
      </c>
      <c r="J2367" s="39">
        <v>3178.22</v>
      </c>
      <c r="K2367" s="39">
        <v>0</v>
      </c>
      <c r="L2367" s="41">
        <f>SUM(Data5[[#This Row],[CHELTUIELI DE PERSONAL LEI]:[CHELTUIELI DE CAPITAL (ACTIVE NEFINANCIARE ) LEI]])</f>
        <v>8158.2199999999993</v>
      </c>
      <c r="M2367" s="41">
        <f>Data5[[#This Row],[TOTAL CHELTUIELI LEI]]/Data5[[#This Row],[CURS VALUTAR EURO BNR 22 07 2020]]</f>
        <v>1685.5478192599326</v>
      </c>
      <c r="N2367" s="49">
        <v>3092</v>
      </c>
      <c r="O2367" s="54"/>
      <c r="P2367" s="54">
        <v>2053</v>
      </c>
      <c r="Q2367" s="54"/>
      <c r="R2367" s="54">
        <f>Data5[[#This Row],[PERSOANE ÎNSCRISE ÎN LISTELE ELECTORALE (TURUL 1)            ]]+Data5[[#This Row],[PERSOANE ÎNSCRISE ÎN LISTELE ELECTORALE (TURUL AL 2-LEA)]]</f>
        <v>3092</v>
      </c>
      <c r="S2367" s="54">
        <f>Data5[[#This Row],[PERSOANE CARE AU PARTICIPAT LA VOT (TURUL 1)]]+Data5[[#This Row],[PERSOANE CARE AU PARTICIPAT LA VOT  (TURUL AL 2-LEA)]]</f>
        <v>2053</v>
      </c>
      <c r="T2367" s="41">
        <f>Data5[[#This Row],[TOTAL CHELTUIELI LEI]]/Data5[[#This Row],[NUMĂRUL PERSOANELOR ÎNSCRISE ÎN LISTELE ELECTORALE]]</f>
        <v>2.6384928848641653</v>
      </c>
      <c r="U2367" s="41">
        <f>Data5[[#This Row],[TOTAL CHELTUIELI EURO]]/Data5[[#This Row],[NUMĂRUL PERSOANELOR ÎNSCRISE ÎN LISTELE ELECTORALE]]</f>
        <v>0.54513189497410497</v>
      </c>
      <c r="V2367" s="41">
        <f>Data5[[#This Row],[TOTAL CHELTUIELI LEI]]/Data5[[#This Row],[NUMĂRUL PERSOANELOR CARE AU PARTICIPAT LA VOT]]</f>
        <v>3.9738041889917191</v>
      </c>
      <c r="W2367" s="41">
        <f>Data5[[#This Row],[TOTAL CHELTUIELI EURO]]/Data5[[#This Row],[NUMĂRUL PERSOANELOR CARE AU PARTICIPAT LA VOT]]</f>
        <v>0.82101696018506209</v>
      </c>
      <c r="X2367" s="43">
        <v>4.8400999999999996</v>
      </c>
      <c r="Y2367" s="114" t="s">
        <v>2891</v>
      </c>
      <c r="Z2367" s="44">
        <v>2</v>
      </c>
      <c r="AA2367" s="115" t="s">
        <v>3105</v>
      </c>
      <c r="AB2367" s="44">
        <v>0</v>
      </c>
      <c r="AC2367" s="45"/>
    </row>
    <row r="2368" spans="1:29" x14ac:dyDescent="0.2">
      <c r="A2368" s="37">
        <v>2367</v>
      </c>
      <c r="B2368" s="38" t="s">
        <v>477</v>
      </c>
      <c r="C2368" s="39" t="s">
        <v>545</v>
      </c>
      <c r="D2368" s="40">
        <v>44101</v>
      </c>
      <c r="E2368" s="38">
        <v>1</v>
      </c>
      <c r="F2368" s="38"/>
      <c r="G2368" s="38" t="s">
        <v>2</v>
      </c>
      <c r="H2368" s="38" t="s">
        <v>2</v>
      </c>
      <c r="I2368" s="39">
        <v>4950</v>
      </c>
      <c r="J2368" s="39">
        <v>2517</v>
      </c>
      <c r="K2368" s="39">
        <v>0</v>
      </c>
      <c r="L2368" s="41">
        <f>SUM(Data5[[#This Row],[CHELTUIELI DE PERSONAL LEI]:[CHELTUIELI DE CAPITAL (ACTIVE NEFINANCIARE ) LEI]])</f>
        <v>7467</v>
      </c>
      <c r="M2368" s="41">
        <f>Data5[[#This Row],[TOTAL CHELTUIELI LEI]]/Data5[[#This Row],[CURS VALUTAR EURO BNR 22 07 2020]]</f>
        <v>1542.7367203156962</v>
      </c>
      <c r="N2368" s="49">
        <v>1255</v>
      </c>
      <c r="O2368" s="54"/>
      <c r="P2368" s="54">
        <v>1031</v>
      </c>
      <c r="Q2368" s="54"/>
      <c r="R2368" s="54">
        <f>Data5[[#This Row],[PERSOANE ÎNSCRISE ÎN LISTELE ELECTORALE (TURUL 1)            ]]+Data5[[#This Row],[PERSOANE ÎNSCRISE ÎN LISTELE ELECTORALE (TURUL AL 2-LEA)]]</f>
        <v>1255</v>
      </c>
      <c r="S2368" s="54">
        <f>Data5[[#This Row],[PERSOANE CARE AU PARTICIPAT LA VOT (TURUL 1)]]+Data5[[#This Row],[PERSOANE CARE AU PARTICIPAT LA VOT  (TURUL AL 2-LEA)]]</f>
        <v>1031</v>
      </c>
      <c r="T2368" s="41">
        <f>Data5[[#This Row],[TOTAL CHELTUIELI LEI]]/Data5[[#This Row],[NUMĂRUL PERSOANELOR ÎNSCRISE ÎN LISTELE ELECTORALE]]</f>
        <v>5.9498007968127489</v>
      </c>
      <c r="U2368" s="41">
        <f>Data5[[#This Row],[TOTAL CHELTUIELI EURO]]/Data5[[#This Row],[NUMĂRUL PERSOANELOR ÎNSCRISE ÎN LISTELE ELECTORALE]]</f>
        <v>1.2292722871041404</v>
      </c>
      <c r="V2368" s="41">
        <f>Data5[[#This Row],[TOTAL CHELTUIELI LEI]]/Data5[[#This Row],[NUMĂRUL PERSOANELOR CARE AU PARTICIPAT LA VOT]]</f>
        <v>7.2424830261881672</v>
      </c>
      <c r="W2368" s="41">
        <f>Data5[[#This Row],[TOTAL CHELTUIELI EURO]]/Data5[[#This Row],[NUMĂRUL PERSOANELOR CARE AU PARTICIPAT LA VOT]]</f>
        <v>1.4963498742150303</v>
      </c>
      <c r="X2368" s="43">
        <v>4.8400999999999996</v>
      </c>
      <c r="Y2368" s="114" t="s">
        <v>2892</v>
      </c>
      <c r="Z2368" s="44">
        <v>5</v>
      </c>
      <c r="AA2368" s="115" t="s">
        <v>3107</v>
      </c>
      <c r="AB2368" s="44">
        <v>1</v>
      </c>
      <c r="AC2368" s="45"/>
    </row>
    <row r="2369" spans="1:29" x14ac:dyDescent="0.2">
      <c r="A2369" s="37">
        <v>2368</v>
      </c>
      <c r="B2369" s="38" t="s">
        <v>477</v>
      </c>
      <c r="C2369" s="39" t="s">
        <v>325</v>
      </c>
      <c r="D2369" s="40">
        <v>44101</v>
      </c>
      <c r="E2369" s="38">
        <v>1</v>
      </c>
      <c r="F2369" s="38"/>
      <c r="G2369" s="38" t="s">
        <v>2</v>
      </c>
      <c r="H2369" s="38" t="s">
        <v>2</v>
      </c>
      <c r="I2369" s="39">
        <v>0</v>
      </c>
      <c r="J2369" s="39">
        <v>3429</v>
      </c>
      <c r="K2369" s="39">
        <v>0</v>
      </c>
      <c r="L2369" s="41">
        <f>SUM(Data5[[#This Row],[CHELTUIELI DE PERSONAL LEI]:[CHELTUIELI DE CAPITAL (ACTIVE NEFINANCIARE ) LEI]])</f>
        <v>3429</v>
      </c>
      <c r="M2369" s="41">
        <f>Data5[[#This Row],[TOTAL CHELTUIELI LEI]]/Data5[[#This Row],[CURS VALUTAR EURO BNR 22 07 2020]]</f>
        <v>708.45643685047833</v>
      </c>
      <c r="N2369" s="49">
        <v>1900</v>
      </c>
      <c r="O2369" s="54"/>
      <c r="P2369" s="54">
        <v>1354</v>
      </c>
      <c r="Q2369" s="54"/>
      <c r="R2369" s="54">
        <f>Data5[[#This Row],[PERSOANE ÎNSCRISE ÎN LISTELE ELECTORALE (TURUL 1)            ]]+Data5[[#This Row],[PERSOANE ÎNSCRISE ÎN LISTELE ELECTORALE (TURUL AL 2-LEA)]]</f>
        <v>1900</v>
      </c>
      <c r="S2369" s="54">
        <f>Data5[[#This Row],[PERSOANE CARE AU PARTICIPAT LA VOT (TURUL 1)]]+Data5[[#This Row],[PERSOANE CARE AU PARTICIPAT LA VOT  (TURUL AL 2-LEA)]]</f>
        <v>1354</v>
      </c>
      <c r="T2369" s="41">
        <f>Data5[[#This Row],[TOTAL CHELTUIELI LEI]]/Data5[[#This Row],[NUMĂRUL PERSOANELOR ÎNSCRISE ÎN LISTELE ELECTORALE]]</f>
        <v>1.8047368421052632</v>
      </c>
      <c r="U2369" s="41">
        <f>Data5[[#This Row],[TOTAL CHELTUIELI EURO]]/Data5[[#This Row],[NUMĂRUL PERSOANELOR ÎNSCRISE ÎN LISTELE ELECTORALE]]</f>
        <v>0.37287180886867283</v>
      </c>
      <c r="V2369" s="41">
        <f>Data5[[#This Row],[TOTAL CHELTUIELI LEI]]/Data5[[#This Row],[NUMĂRUL PERSOANELOR CARE AU PARTICIPAT LA VOT]]</f>
        <v>2.5324963072378139</v>
      </c>
      <c r="W2369" s="41">
        <f>Data5[[#This Row],[TOTAL CHELTUIELI EURO]]/Data5[[#This Row],[NUMĂRUL PERSOANELOR CARE AU PARTICIPAT LA VOT]]</f>
        <v>0.52323222810227354</v>
      </c>
      <c r="X2369" s="43">
        <v>4.8400999999999996</v>
      </c>
      <c r="Y2369" s="114" t="s">
        <v>2894</v>
      </c>
      <c r="Z2369" s="44">
        <v>1</v>
      </c>
      <c r="AA2369" s="115" t="s">
        <v>3105</v>
      </c>
      <c r="AB2369" s="44">
        <v>0</v>
      </c>
      <c r="AC2369" s="45"/>
    </row>
    <row r="2370" spans="1:29" x14ac:dyDescent="0.2">
      <c r="A2370" s="37">
        <v>2369</v>
      </c>
      <c r="B2370" s="38" t="s">
        <v>477</v>
      </c>
      <c r="C2370" s="39" t="s">
        <v>546</v>
      </c>
      <c r="D2370" s="40">
        <v>44101</v>
      </c>
      <c r="E2370" s="38">
        <v>1</v>
      </c>
      <c r="F2370" s="38"/>
      <c r="G2370" s="38" t="s">
        <v>2</v>
      </c>
      <c r="H2370" s="38" t="s">
        <v>2</v>
      </c>
      <c r="I2370" s="76">
        <v>2400</v>
      </c>
      <c r="J2370" s="76">
        <v>2192.85</v>
      </c>
      <c r="K2370" s="76">
        <v>0</v>
      </c>
      <c r="L2370" s="41">
        <f>SUM(Data5[[#This Row],[CHELTUIELI DE PERSONAL LEI]:[CHELTUIELI DE CAPITAL (ACTIVE NEFINANCIARE ) LEI]])</f>
        <v>4592.8500000000004</v>
      </c>
      <c r="M2370" s="41">
        <f>Data5[[#This Row],[TOTAL CHELTUIELI LEI]]/Data5[[#This Row],[CURS VALUTAR EURO BNR 22 07 2020]]</f>
        <v>948.91634470362203</v>
      </c>
      <c r="N2370" s="49">
        <v>2398</v>
      </c>
      <c r="O2370" s="54"/>
      <c r="P2370" s="54">
        <v>1583</v>
      </c>
      <c r="Q2370" s="54"/>
      <c r="R2370" s="54">
        <f>Data5[[#This Row],[PERSOANE ÎNSCRISE ÎN LISTELE ELECTORALE (TURUL 1)            ]]+Data5[[#This Row],[PERSOANE ÎNSCRISE ÎN LISTELE ELECTORALE (TURUL AL 2-LEA)]]</f>
        <v>2398</v>
      </c>
      <c r="S2370" s="54">
        <f>Data5[[#This Row],[PERSOANE CARE AU PARTICIPAT LA VOT (TURUL 1)]]+Data5[[#This Row],[PERSOANE CARE AU PARTICIPAT LA VOT  (TURUL AL 2-LEA)]]</f>
        <v>1583</v>
      </c>
      <c r="T2370" s="41">
        <f>Data5[[#This Row],[TOTAL CHELTUIELI LEI]]/Data5[[#This Row],[NUMĂRUL PERSOANELOR ÎNSCRISE ÎN LISTELE ELECTORALE]]</f>
        <v>1.9152835696413679</v>
      </c>
      <c r="U2370" s="41">
        <f>Data5[[#This Row],[TOTAL CHELTUIELI EURO]]/Data5[[#This Row],[NUMĂRUL PERSOANELOR ÎNSCRISE ÎN LISTELE ELECTORALE]]</f>
        <v>0.39571156993478818</v>
      </c>
      <c r="V2370" s="41">
        <f>Data5[[#This Row],[TOTAL CHELTUIELI LEI]]/Data5[[#This Row],[NUMĂRUL PERSOANELOR CARE AU PARTICIPAT LA VOT]]</f>
        <v>2.9013581806696149</v>
      </c>
      <c r="W2370" s="41">
        <f>Data5[[#This Row],[TOTAL CHELTUIELI EURO]]/Data5[[#This Row],[NUMĂRUL PERSOANELOR CARE AU PARTICIPAT LA VOT]]</f>
        <v>0.5994417843990032</v>
      </c>
      <c r="X2370" s="43">
        <v>4.8400999999999996</v>
      </c>
      <c r="Y2370" s="114" t="s">
        <v>2894</v>
      </c>
      <c r="Z2370" s="44">
        <v>1</v>
      </c>
      <c r="AA2370" s="115" t="s">
        <v>3105</v>
      </c>
      <c r="AB2370" s="44">
        <v>0</v>
      </c>
      <c r="AC2370" s="45"/>
    </row>
    <row r="2371" spans="1:29" x14ac:dyDescent="0.2">
      <c r="A2371" s="37">
        <v>2370</v>
      </c>
      <c r="B2371" s="38" t="s">
        <v>477</v>
      </c>
      <c r="C2371" s="39" t="s">
        <v>547</v>
      </c>
      <c r="D2371" s="40">
        <v>44101</v>
      </c>
      <c r="E2371" s="38">
        <v>1</v>
      </c>
      <c r="F2371" s="38"/>
      <c r="G2371" s="38" t="s">
        <v>2</v>
      </c>
      <c r="H2371" s="38" t="s">
        <v>2</v>
      </c>
      <c r="I2371" s="39">
        <v>0</v>
      </c>
      <c r="J2371" s="39">
        <v>6339</v>
      </c>
      <c r="K2371" s="39">
        <v>0</v>
      </c>
      <c r="L2371" s="41">
        <f>SUM(Data5[[#This Row],[CHELTUIELI DE PERSONAL LEI]:[CHELTUIELI DE CAPITAL (ACTIVE NEFINANCIARE ) LEI]])</f>
        <v>6339</v>
      </c>
      <c r="M2371" s="41">
        <f>Data5[[#This Row],[TOTAL CHELTUIELI LEI]]/Data5[[#This Row],[CURS VALUTAR EURO BNR 22 07 2020]]</f>
        <v>1309.6836842214004</v>
      </c>
      <c r="N2371" s="49">
        <v>878</v>
      </c>
      <c r="O2371" s="54"/>
      <c r="P2371" s="54">
        <v>716</v>
      </c>
      <c r="Q2371" s="54"/>
      <c r="R2371" s="54">
        <f>Data5[[#This Row],[PERSOANE ÎNSCRISE ÎN LISTELE ELECTORALE (TURUL 1)            ]]+Data5[[#This Row],[PERSOANE ÎNSCRISE ÎN LISTELE ELECTORALE (TURUL AL 2-LEA)]]</f>
        <v>878</v>
      </c>
      <c r="S2371" s="54">
        <f>Data5[[#This Row],[PERSOANE CARE AU PARTICIPAT LA VOT (TURUL 1)]]+Data5[[#This Row],[PERSOANE CARE AU PARTICIPAT LA VOT  (TURUL AL 2-LEA)]]</f>
        <v>716</v>
      </c>
      <c r="T2371" s="41">
        <f>Data5[[#This Row],[TOTAL CHELTUIELI LEI]]/Data5[[#This Row],[NUMĂRUL PERSOANELOR ÎNSCRISE ÎN LISTELE ELECTORALE]]</f>
        <v>7.2198177676537583</v>
      </c>
      <c r="U2371" s="41">
        <f>Data5[[#This Row],[TOTAL CHELTUIELI EURO]]/Data5[[#This Row],[NUMĂRUL PERSOANELOR ÎNSCRISE ÎN LISTELE ELECTORALE]]</f>
        <v>1.49166706631139</v>
      </c>
      <c r="V2371" s="41">
        <f>Data5[[#This Row],[TOTAL CHELTUIELI LEI]]/Data5[[#This Row],[NUMĂRUL PERSOANELOR CARE AU PARTICIPAT LA VOT]]</f>
        <v>8.8533519553072626</v>
      </c>
      <c r="W2371" s="41">
        <f>Data5[[#This Row],[TOTAL CHELTUIELI EURO]]/Data5[[#This Row],[NUMĂRUL PERSOANELOR CARE AU PARTICIPAT LA VOT]]</f>
        <v>1.8291671567337995</v>
      </c>
      <c r="X2371" s="43">
        <v>4.8400999999999996</v>
      </c>
      <c r="Y2371" s="114" t="s">
        <v>2886</v>
      </c>
      <c r="Z2371" s="44">
        <v>7</v>
      </c>
      <c r="AA2371" s="115" t="s">
        <v>3107</v>
      </c>
      <c r="AB2371" s="44">
        <v>1</v>
      </c>
      <c r="AC2371" s="45"/>
    </row>
    <row r="2372" spans="1:29" x14ac:dyDescent="0.2">
      <c r="A2372" s="37">
        <v>2371</v>
      </c>
      <c r="B2372" s="38" t="s">
        <v>477</v>
      </c>
      <c r="C2372" s="39" t="s">
        <v>548</v>
      </c>
      <c r="D2372" s="40">
        <v>44101</v>
      </c>
      <c r="E2372" s="38">
        <v>1</v>
      </c>
      <c r="F2372" s="38"/>
      <c r="G2372" s="38" t="s">
        <v>2</v>
      </c>
      <c r="H2372" s="38" t="s">
        <v>2</v>
      </c>
      <c r="I2372" s="39">
        <v>0</v>
      </c>
      <c r="J2372" s="39">
        <v>11507</v>
      </c>
      <c r="K2372" s="39">
        <v>0</v>
      </c>
      <c r="L2372" s="41">
        <f>SUM(Data5[[#This Row],[CHELTUIELI DE PERSONAL LEI]:[CHELTUIELI DE CAPITAL (ACTIVE NEFINANCIARE ) LEI]])</f>
        <v>11507</v>
      </c>
      <c r="M2372" s="41">
        <f>Data5[[#This Row],[TOTAL CHELTUIELI LEI]]/Data5[[#This Row],[CURS VALUTAR EURO BNR 22 07 2020]]</f>
        <v>2377.4302183839177</v>
      </c>
      <c r="N2372" s="49">
        <v>1782</v>
      </c>
      <c r="O2372" s="54"/>
      <c r="P2372" s="54">
        <v>1368</v>
      </c>
      <c r="Q2372" s="54"/>
      <c r="R2372" s="54">
        <f>Data5[[#This Row],[PERSOANE ÎNSCRISE ÎN LISTELE ELECTORALE (TURUL 1)            ]]+Data5[[#This Row],[PERSOANE ÎNSCRISE ÎN LISTELE ELECTORALE (TURUL AL 2-LEA)]]</f>
        <v>1782</v>
      </c>
      <c r="S2372" s="54">
        <f>Data5[[#This Row],[PERSOANE CARE AU PARTICIPAT LA VOT (TURUL 1)]]+Data5[[#This Row],[PERSOANE CARE AU PARTICIPAT LA VOT  (TURUL AL 2-LEA)]]</f>
        <v>1368</v>
      </c>
      <c r="T2372" s="41">
        <f>Data5[[#This Row],[TOTAL CHELTUIELI LEI]]/Data5[[#This Row],[NUMĂRUL PERSOANELOR ÎNSCRISE ÎN LISTELE ELECTORALE]]</f>
        <v>6.457351290684624</v>
      </c>
      <c r="U2372" s="41">
        <f>Data5[[#This Row],[TOTAL CHELTUIELI EURO]]/Data5[[#This Row],[NUMĂRUL PERSOANELOR ÎNSCRISE ÎN LISTELE ELECTORALE]]</f>
        <v>1.3341359250190334</v>
      </c>
      <c r="V2372" s="41">
        <f>Data5[[#This Row],[TOTAL CHELTUIELI LEI]]/Data5[[#This Row],[NUMĂRUL PERSOANELOR CARE AU PARTICIPAT LA VOT]]</f>
        <v>8.4115497076023384</v>
      </c>
      <c r="W2372" s="41">
        <f>Data5[[#This Row],[TOTAL CHELTUIELI EURO]]/Data5[[#This Row],[NUMĂRUL PERSOANELOR CARE AU PARTICIPAT LA VOT]]</f>
        <v>1.7378875865379515</v>
      </c>
      <c r="X2372" s="43">
        <v>4.8400999999999996</v>
      </c>
      <c r="Y2372" s="114" t="s">
        <v>2889</v>
      </c>
      <c r="Z2372" s="44">
        <v>6</v>
      </c>
      <c r="AA2372" s="115" t="s">
        <v>3107</v>
      </c>
      <c r="AB2372" s="44">
        <v>1</v>
      </c>
      <c r="AC2372" s="45"/>
    </row>
    <row r="2373" spans="1:29" x14ac:dyDescent="0.2">
      <c r="A2373" s="37">
        <v>2372</v>
      </c>
      <c r="B2373" s="38" t="s">
        <v>477</v>
      </c>
      <c r="C2373" s="39" t="s">
        <v>549</v>
      </c>
      <c r="D2373" s="40">
        <v>44101</v>
      </c>
      <c r="E2373" s="38">
        <v>1</v>
      </c>
      <c r="F2373" s="38"/>
      <c r="G2373" s="38" t="s">
        <v>2</v>
      </c>
      <c r="H2373" s="38" t="s">
        <v>2</v>
      </c>
      <c r="I2373" s="39">
        <v>0</v>
      </c>
      <c r="J2373" s="39">
        <v>8874.1</v>
      </c>
      <c r="K2373" s="39">
        <v>0</v>
      </c>
      <c r="L2373" s="41">
        <f>SUM(Data5[[#This Row],[CHELTUIELI DE PERSONAL LEI]:[CHELTUIELI DE CAPITAL (ACTIVE NEFINANCIARE ) LEI]])</f>
        <v>8874.1</v>
      </c>
      <c r="M2373" s="41">
        <f>Data5[[#This Row],[TOTAL CHELTUIELI LEI]]/Data5[[#This Row],[CURS VALUTAR EURO BNR 22 07 2020]]</f>
        <v>1833.4538542592097</v>
      </c>
      <c r="N2373" s="49">
        <v>1935</v>
      </c>
      <c r="O2373" s="54"/>
      <c r="P2373" s="54">
        <v>1248</v>
      </c>
      <c r="Q2373" s="54"/>
      <c r="R2373" s="54">
        <f>Data5[[#This Row],[PERSOANE ÎNSCRISE ÎN LISTELE ELECTORALE (TURUL 1)            ]]+Data5[[#This Row],[PERSOANE ÎNSCRISE ÎN LISTELE ELECTORALE (TURUL AL 2-LEA)]]</f>
        <v>1935</v>
      </c>
      <c r="S2373" s="54">
        <f>Data5[[#This Row],[PERSOANE CARE AU PARTICIPAT LA VOT (TURUL 1)]]+Data5[[#This Row],[PERSOANE CARE AU PARTICIPAT LA VOT  (TURUL AL 2-LEA)]]</f>
        <v>1248</v>
      </c>
      <c r="T2373" s="41">
        <f>Data5[[#This Row],[TOTAL CHELTUIELI LEI]]/Data5[[#This Row],[NUMĂRUL PERSOANELOR ÎNSCRISE ÎN LISTELE ELECTORALE]]</f>
        <v>4.5860981912144707</v>
      </c>
      <c r="U2373" s="41">
        <f>Data5[[#This Row],[TOTAL CHELTUIELI EURO]]/Data5[[#This Row],[NUMĂRUL PERSOANELOR ÎNSCRISE ÎN LISTELE ELECTORALE]]</f>
        <v>0.94752137171018591</v>
      </c>
      <c r="V2373" s="41">
        <f>Data5[[#This Row],[TOTAL CHELTUIELI LEI]]/Data5[[#This Row],[NUMĂRUL PERSOANELOR CARE AU PARTICIPAT LA VOT]]</f>
        <v>7.1106570512820513</v>
      </c>
      <c r="W2373" s="41">
        <f>Data5[[#This Row],[TOTAL CHELTUIELI EURO]]/Data5[[#This Row],[NUMĂRUL PERSOANELOR CARE AU PARTICIPAT LA VOT]]</f>
        <v>1.4691136652718026</v>
      </c>
      <c r="X2373" s="43">
        <v>4.8400999999999996</v>
      </c>
      <c r="Y2373" s="114" t="s">
        <v>2895</v>
      </c>
      <c r="Z2373" s="44">
        <v>4</v>
      </c>
      <c r="AA2373" s="115" t="s">
        <v>3105</v>
      </c>
      <c r="AB2373" s="44">
        <v>0</v>
      </c>
      <c r="AC2373" s="45"/>
    </row>
    <row r="2374" spans="1:29" x14ac:dyDescent="0.2">
      <c r="A2374" s="37">
        <v>2373</v>
      </c>
      <c r="B2374" s="38" t="s">
        <v>477</v>
      </c>
      <c r="C2374" s="39" t="s">
        <v>550</v>
      </c>
      <c r="D2374" s="40">
        <v>44101</v>
      </c>
      <c r="E2374" s="38">
        <v>1</v>
      </c>
      <c r="F2374" s="38"/>
      <c r="G2374" s="38" t="s">
        <v>2</v>
      </c>
      <c r="H2374" s="38" t="s">
        <v>2</v>
      </c>
      <c r="I2374" s="39">
        <v>4500</v>
      </c>
      <c r="J2374" s="39">
        <v>2643</v>
      </c>
      <c r="K2374" s="39">
        <v>0</v>
      </c>
      <c r="L2374" s="41">
        <f>SUM(Data5[[#This Row],[CHELTUIELI DE PERSONAL LEI]:[CHELTUIELI DE CAPITAL (ACTIVE NEFINANCIARE ) LEI]])</f>
        <v>7143</v>
      </c>
      <c r="M2374" s="41">
        <f>Data5[[#This Row],[TOTAL CHELTUIELI LEI]]/Data5[[#This Row],[CURS VALUTAR EURO BNR 22 07 2020]]</f>
        <v>1475.7959546290367</v>
      </c>
      <c r="N2374" s="49">
        <v>1296</v>
      </c>
      <c r="O2374" s="54"/>
      <c r="P2374" s="54">
        <v>940</v>
      </c>
      <c r="Q2374" s="54"/>
      <c r="R2374" s="54">
        <f>Data5[[#This Row],[PERSOANE ÎNSCRISE ÎN LISTELE ELECTORALE (TURUL 1)            ]]+Data5[[#This Row],[PERSOANE ÎNSCRISE ÎN LISTELE ELECTORALE (TURUL AL 2-LEA)]]</f>
        <v>1296</v>
      </c>
      <c r="S2374" s="54">
        <f>Data5[[#This Row],[PERSOANE CARE AU PARTICIPAT LA VOT (TURUL 1)]]+Data5[[#This Row],[PERSOANE CARE AU PARTICIPAT LA VOT  (TURUL AL 2-LEA)]]</f>
        <v>940</v>
      </c>
      <c r="T2374" s="41">
        <f>Data5[[#This Row],[TOTAL CHELTUIELI LEI]]/Data5[[#This Row],[NUMĂRUL PERSOANELOR ÎNSCRISE ÎN LISTELE ELECTORALE]]</f>
        <v>5.5115740740740744</v>
      </c>
      <c r="U2374" s="41">
        <f>Data5[[#This Row],[TOTAL CHELTUIELI EURO]]/Data5[[#This Row],[NUMĂRUL PERSOANELOR ÎNSCRISE ÎN LISTELE ELECTORALE]]</f>
        <v>1.138731446473022</v>
      </c>
      <c r="V2374" s="41">
        <f>Data5[[#This Row],[TOTAL CHELTUIELI LEI]]/Data5[[#This Row],[NUMĂRUL PERSOANELOR CARE AU PARTICIPAT LA VOT]]</f>
        <v>7.5989361702127658</v>
      </c>
      <c r="W2374" s="41">
        <f>Data5[[#This Row],[TOTAL CHELTUIELI EURO]]/Data5[[#This Row],[NUMĂRUL PERSOANELOR CARE AU PARTICIPAT LA VOT]]</f>
        <v>1.5699956964138688</v>
      </c>
      <c r="X2374" s="43">
        <v>4.8400999999999996</v>
      </c>
      <c r="Y2374" s="114" t="s">
        <v>2892</v>
      </c>
      <c r="Z2374" s="44">
        <v>5</v>
      </c>
      <c r="AA2374" s="115" t="s">
        <v>3107</v>
      </c>
      <c r="AB2374" s="44">
        <v>1</v>
      </c>
      <c r="AC2374" s="45"/>
    </row>
    <row r="2375" spans="1:29" x14ac:dyDescent="0.2">
      <c r="A2375" s="37">
        <v>2374</v>
      </c>
      <c r="B2375" s="38" t="s">
        <v>477</v>
      </c>
      <c r="C2375" s="39" t="s">
        <v>551</v>
      </c>
      <c r="D2375" s="40">
        <v>44101</v>
      </c>
      <c r="E2375" s="38">
        <v>1</v>
      </c>
      <c r="F2375" s="38"/>
      <c r="G2375" s="38" t="s">
        <v>2</v>
      </c>
      <c r="H2375" s="38" t="s">
        <v>2</v>
      </c>
      <c r="I2375" s="39">
        <v>2000</v>
      </c>
      <c r="J2375" s="39">
        <v>2660</v>
      </c>
      <c r="K2375" s="39">
        <v>0</v>
      </c>
      <c r="L2375" s="41">
        <f>SUM(Data5[[#This Row],[CHELTUIELI DE PERSONAL LEI]:[CHELTUIELI DE CAPITAL (ACTIVE NEFINANCIARE ) LEI]])</f>
        <v>4660</v>
      </c>
      <c r="M2375" s="41">
        <f>Data5[[#This Row],[TOTAL CHELTUIELI LEI]]/Data5[[#This Row],[CURS VALUTAR EURO BNR 22 07 2020]]</f>
        <v>962.79002499948353</v>
      </c>
      <c r="N2375" s="49">
        <v>1842</v>
      </c>
      <c r="O2375" s="54"/>
      <c r="P2375" s="54">
        <v>1238</v>
      </c>
      <c r="Q2375" s="54"/>
      <c r="R2375" s="54">
        <f>Data5[[#This Row],[PERSOANE ÎNSCRISE ÎN LISTELE ELECTORALE (TURUL 1)            ]]+Data5[[#This Row],[PERSOANE ÎNSCRISE ÎN LISTELE ELECTORALE (TURUL AL 2-LEA)]]</f>
        <v>1842</v>
      </c>
      <c r="S2375" s="54">
        <f>Data5[[#This Row],[PERSOANE CARE AU PARTICIPAT LA VOT (TURUL 1)]]+Data5[[#This Row],[PERSOANE CARE AU PARTICIPAT LA VOT  (TURUL AL 2-LEA)]]</f>
        <v>1238</v>
      </c>
      <c r="T2375" s="41">
        <f>Data5[[#This Row],[TOTAL CHELTUIELI LEI]]/Data5[[#This Row],[NUMĂRUL PERSOANELOR ÎNSCRISE ÎN LISTELE ELECTORALE]]</f>
        <v>2.5298588490770899</v>
      </c>
      <c r="U2375" s="41">
        <f>Data5[[#This Row],[TOTAL CHELTUIELI EURO]]/Data5[[#This Row],[NUMĂRUL PERSOANELOR ÎNSCRISE ÎN LISTELE ELECTORALE]]</f>
        <v>0.52268730998886181</v>
      </c>
      <c r="V2375" s="41">
        <f>Data5[[#This Row],[TOTAL CHELTUIELI LEI]]/Data5[[#This Row],[NUMĂRUL PERSOANELOR CARE AU PARTICIPAT LA VOT]]</f>
        <v>3.7641357027463651</v>
      </c>
      <c r="W2375" s="41">
        <f>Data5[[#This Row],[TOTAL CHELTUIELI EURO]]/Data5[[#This Row],[NUMĂRUL PERSOANELOR CARE AU PARTICIPAT LA VOT]]</f>
        <v>0.77769792003189298</v>
      </c>
      <c r="X2375" s="43">
        <v>4.8400999999999996</v>
      </c>
      <c r="Y2375" s="114" t="s">
        <v>2891</v>
      </c>
      <c r="Z2375" s="44">
        <v>2</v>
      </c>
      <c r="AA2375" s="115" t="s">
        <v>3105</v>
      </c>
      <c r="AB2375" s="44">
        <v>0</v>
      </c>
      <c r="AC2375" s="45"/>
    </row>
    <row r="2376" spans="1:29" x14ac:dyDescent="0.2">
      <c r="A2376" s="37">
        <v>2375</v>
      </c>
      <c r="B2376" s="38" t="s">
        <v>477</v>
      </c>
      <c r="C2376" s="39" t="s">
        <v>471</v>
      </c>
      <c r="D2376" s="40">
        <v>44101</v>
      </c>
      <c r="E2376" s="38">
        <v>1</v>
      </c>
      <c r="F2376" s="38"/>
      <c r="G2376" s="38" t="s">
        <v>2</v>
      </c>
      <c r="H2376" s="38" t="s">
        <v>2</v>
      </c>
      <c r="I2376" s="39">
        <v>2200</v>
      </c>
      <c r="J2376" s="39">
        <v>30663.13</v>
      </c>
      <c r="K2376" s="39">
        <v>0</v>
      </c>
      <c r="L2376" s="41">
        <f>SUM(Data5[[#This Row],[CHELTUIELI DE PERSONAL LEI]:[CHELTUIELI DE CAPITAL (ACTIVE NEFINANCIARE ) LEI]])</f>
        <v>32863.130000000005</v>
      </c>
      <c r="M2376" s="41">
        <f>Data5[[#This Row],[TOTAL CHELTUIELI LEI]]/Data5[[#This Row],[CURS VALUTAR EURO BNR 22 07 2020]]</f>
        <v>6789.7626082105753</v>
      </c>
      <c r="N2376" s="49">
        <v>1401</v>
      </c>
      <c r="O2376" s="54"/>
      <c r="P2376" s="54">
        <v>1144</v>
      </c>
      <c r="Q2376" s="54"/>
      <c r="R2376" s="54">
        <f>Data5[[#This Row],[PERSOANE ÎNSCRISE ÎN LISTELE ELECTORALE (TURUL 1)            ]]+Data5[[#This Row],[PERSOANE ÎNSCRISE ÎN LISTELE ELECTORALE (TURUL AL 2-LEA)]]</f>
        <v>1401</v>
      </c>
      <c r="S2376" s="54">
        <f>Data5[[#This Row],[PERSOANE CARE AU PARTICIPAT LA VOT (TURUL 1)]]+Data5[[#This Row],[PERSOANE CARE AU PARTICIPAT LA VOT  (TURUL AL 2-LEA)]]</f>
        <v>1144</v>
      </c>
      <c r="T2376" s="41">
        <f>Data5[[#This Row],[TOTAL CHELTUIELI LEI]]/Data5[[#This Row],[NUMĂRUL PERSOANELOR ÎNSCRISE ÎN LISTELE ELECTORALE]]</f>
        <v>23.456909350463956</v>
      </c>
      <c r="U2376" s="41">
        <f>Data5[[#This Row],[TOTAL CHELTUIELI EURO]]/Data5[[#This Row],[NUMĂRUL PERSOANELOR ÎNSCRISE ÎN LISTELE ELECTORALE]]</f>
        <v>4.8463687424772131</v>
      </c>
      <c r="V2376" s="41">
        <f>Data5[[#This Row],[TOTAL CHELTUIELI LEI]]/Data5[[#This Row],[NUMĂRUL PERSOANELOR CARE AU PARTICIPAT LA VOT]]</f>
        <v>28.726512237762243</v>
      </c>
      <c r="W2376" s="41">
        <f>Data5[[#This Row],[TOTAL CHELTUIELI EURO]]/Data5[[#This Row],[NUMĂRUL PERSOANELOR CARE AU PARTICIPAT LA VOT]]</f>
        <v>5.9351071750092439</v>
      </c>
      <c r="X2376" s="43">
        <v>4.8400999999999996</v>
      </c>
      <c r="Y2376" s="114" t="s">
        <v>2918</v>
      </c>
      <c r="Z2376" s="44">
        <v>23</v>
      </c>
      <c r="AA2376" s="115" t="s">
        <v>3110</v>
      </c>
      <c r="AB2376" s="44">
        <v>4</v>
      </c>
      <c r="AC2376" s="45"/>
    </row>
    <row r="2377" spans="1:29" x14ac:dyDescent="0.2">
      <c r="A2377" s="37">
        <v>2376</v>
      </c>
      <c r="B2377" s="38" t="s">
        <v>477</v>
      </c>
      <c r="C2377" s="39" t="s">
        <v>552</v>
      </c>
      <c r="D2377" s="40">
        <v>44101</v>
      </c>
      <c r="E2377" s="38">
        <v>1</v>
      </c>
      <c r="F2377" s="38"/>
      <c r="G2377" s="38" t="s">
        <v>2</v>
      </c>
      <c r="H2377" s="38" t="s">
        <v>2</v>
      </c>
      <c r="I2377" s="39">
        <v>603</v>
      </c>
      <c r="J2377" s="39">
        <v>3176</v>
      </c>
      <c r="K2377" s="39">
        <v>0</v>
      </c>
      <c r="L2377" s="41">
        <f>SUM(Data5[[#This Row],[CHELTUIELI DE PERSONAL LEI]:[CHELTUIELI DE CAPITAL (ACTIVE NEFINANCIARE ) LEI]])</f>
        <v>3779</v>
      </c>
      <c r="M2377" s="41">
        <f>Data5[[#This Row],[TOTAL CHELTUIELI LEI]]/Data5[[#This Row],[CURS VALUTAR EURO BNR 22 07 2020]]</f>
        <v>780.76899237619068</v>
      </c>
      <c r="N2377" s="49">
        <v>1783</v>
      </c>
      <c r="O2377" s="54"/>
      <c r="P2377" s="54">
        <v>1290</v>
      </c>
      <c r="Q2377" s="54"/>
      <c r="R2377" s="54">
        <f>Data5[[#This Row],[PERSOANE ÎNSCRISE ÎN LISTELE ELECTORALE (TURUL 1)            ]]+Data5[[#This Row],[PERSOANE ÎNSCRISE ÎN LISTELE ELECTORALE (TURUL AL 2-LEA)]]</f>
        <v>1783</v>
      </c>
      <c r="S2377" s="54">
        <f>Data5[[#This Row],[PERSOANE CARE AU PARTICIPAT LA VOT (TURUL 1)]]+Data5[[#This Row],[PERSOANE CARE AU PARTICIPAT LA VOT  (TURUL AL 2-LEA)]]</f>
        <v>1290</v>
      </c>
      <c r="T2377" s="41">
        <f>Data5[[#This Row],[TOTAL CHELTUIELI LEI]]/Data5[[#This Row],[NUMĂRUL PERSOANELOR ÎNSCRISE ÎN LISTELE ELECTORALE]]</f>
        <v>2.1194615816040381</v>
      </c>
      <c r="U2377" s="41">
        <f>Data5[[#This Row],[TOTAL CHELTUIELI EURO]]/Data5[[#This Row],[NUMĂRUL PERSOANELOR ÎNSCRISE ÎN LISTELE ELECTORALE]]</f>
        <v>0.4378962380124457</v>
      </c>
      <c r="V2377" s="41">
        <f>Data5[[#This Row],[TOTAL CHELTUIELI LEI]]/Data5[[#This Row],[NUMĂRUL PERSOANELOR CARE AU PARTICIPAT LA VOT]]</f>
        <v>2.9294573643410851</v>
      </c>
      <c r="W2377" s="41">
        <f>Data5[[#This Row],[TOTAL CHELTUIELI EURO]]/Data5[[#This Row],[NUMĂRUL PERSOANELOR CARE AU PARTICIPAT LA VOT]]</f>
        <v>0.60524728091177571</v>
      </c>
      <c r="X2377" s="43">
        <v>4.8400999999999996</v>
      </c>
      <c r="Y2377" s="114" t="s">
        <v>2891</v>
      </c>
      <c r="Z2377" s="44">
        <v>2</v>
      </c>
      <c r="AA2377" s="115" t="s">
        <v>3105</v>
      </c>
      <c r="AB2377" s="44">
        <v>0</v>
      </c>
      <c r="AC2377" s="45"/>
    </row>
    <row r="2378" spans="1:29" x14ac:dyDescent="0.2">
      <c r="A2378" s="37">
        <v>2377</v>
      </c>
      <c r="B2378" s="38" t="s">
        <v>477</v>
      </c>
      <c r="C2378" s="39" t="s">
        <v>553</v>
      </c>
      <c r="D2378" s="40">
        <v>44101</v>
      </c>
      <c r="E2378" s="38">
        <v>1</v>
      </c>
      <c r="F2378" s="38"/>
      <c r="G2378" s="38" t="s">
        <v>2</v>
      </c>
      <c r="H2378" s="38" t="s">
        <v>2</v>
      </c>
      <c r="I2378" s="39">
        <v>1200</v>
      </c>
      <c r="J2378" s="39">
        <v>7042.63</v>
      </c>
      <c r="K2378" s="39">
        <v>0</v>
      </c>
      <c r="L2378" s="41">
        <f>SUM(Data5[[#This Row],[CHELTUIELI DE PERSONAL LEI]:[CHELTUIELI DE CAPITAL (ACTIVE NEFINANCIARE ) LEI]])</f>
        <v>8242.630000000001</v>
      </c>
      <c r="M2378" s="41">
        <f>Data5[[#This Row],[TOTAL CHELTUIELI LEI]]/Data5[[#This Row],[CURS VALUTAR EURO BNR 22 07 2020]]</f>
        <v>1702.9875415797198</v>
      </c>
      <c r="N2378" s="49">
        <v>2484</v>
      </c>
      <c r="O2378" s="54"/>
      <c r="P2378" s="54">
        <v>1531</v>
      </c>
      <c r="Q2378" s="54"/>
      <c r="R2378" s="54">
        <f>Data5[[#This Row],[PERSOANE ÎNSCRISE ÎN LISTELE ELECTORALE (TURUL 1)            ]]+Data5[[#This Row],[PERSOANE ÎNSCRISE ÎN LISTELE ELECTORALE (TURUL AL 2-LEA)]]</f>
        <v>2484</v>
      </c>
      <c r="S2378" s="54">
        <f>Data5[[#This Row],[PERSOANE CARE AU PARTICIPAT LA VOT (TURUL 1)]]+Data5[[#This Row],[PERSOANE CARE AU PARTICIPAT LA VOT  (TURUL AL 2-LEA)]]</f>
        <v>1531</v>
      </c>
      <c r="T2378" s="41">
        <f>Data5[[#This Row],[TOTAL CHELTUIELI LEI]]/Data5[[#This Row],[NUMĂRUL PERSOANELOR ÎNSCRISE ÎN LISTELE ELECTORALE]]</f>
        <v>3.318289049919485</v>
      </c>
      <c r="U2378" s="41">
        <f>Data5[[#This Row],[TOTAL CHELTUIELI EURO]]/Data5[[#This Row],[NUMĂRUL PERSOANELOR ÎNSCRISE ÎN LISTELE ELECTORALE]]</f>
        <v>0.68558274620761672</v>
      </c>
      <c r="V2378" s="41">
        <f>Data5[[#This Row],[TOTAL CHELTUIELI LEI]]/Data5[[#This Row],[NUMĂRUL PERSOANELOR CARE AU PARTICIPAT LA VOT]]</f>
        <v>5.3838210320052262</v>
      </c>
      <c r="W2378" s="41">
        <f>Data5[[#This Row],[TOTAL CHELTUIELI EURO]]/Data5[[#This Row],[NUMĂRUL PERSOANELOR CARE AU PARTICIPAT LA VOT]]</f>
        <v>1.1123367351925015</v>
      </c>
      <c r="X2378" s="43">
        <v>4.8400999999999996</v>
      </c>
      <c r="Y2378" s="114" t="s">
        <v>2884</v>
      </c>
      <c r="Z2378" s="44">
        <v>3</v>
      </c>
      <c r="AA2378" s="115" t="s">
        <v>3105</v>
      </c>
      <c r="AB2378" s="44">
        <v>0</v>
      </c>
      <c r="AC2378" s="45"/>
    </row>
    <row r="2379" spans="1:29" x14ac:dyDescent="0.2">
      <c r="A2379" s="37">
        <v>2378</v>
      </c>
      <c r="B2379" s="38" t="s">
        <v>477</v>
      </c>
      <c r="C2379" s="39" t="s">
        <v>554</v>
      </c>
      <c r="D2379" s="40">
        <v>44101</v>
      </c>
      <c r="E2379" s="38">
        <v>1</v>
      </c>
      <c r="F2379" s="38"/>
      <c r="G2379" s="38" t="s">
        <v>2</v>
      </c>
      <c r="H2379" s="38" t="s">
        <v>2</v>
      </c>
      <c r="I2379" s="39">
        <v>200</v>
      </c>
      <c r="J2379" s="39">
        <v>6658</v>
      </c>
      <c r="K2379" s="39">
        <v>0</v>
      </c>
      <c r="L2379" s="41">
        <f>SUM(Data5[[#This Row],[CHELTUIELI DE PERSONAL LEI]:[CHELTUIELI DE CAPITAL (ACTIVE NEFINANCIARE ) LEI]])</f>
        <v>6858</v>
      </c>
      <c r="M2379" s="41">
        <f>Data5[[#This Row],[TOTAL CHELTUIELI LEI]]/Data5[[#This Row],[CURS VALUTAR EURO BNR 22 07 2020]]</f>
        <v>1416.9128737009567</v>
      </c>
      <c r="N2379" s="49">
        <v>1396</v>
      </c>
      <c r="O2379" s="54"/>
      <c r="P2379" s="54">
        <v>1174</v>
      </c>
      <c r="Q2379" s="54"/>
      <c r="R2379" s="54">
        <f>Data5[[#This Row],[PERSOANE ÎNSCRISE ÎN LISTELE ELECTORALE (TURUL 1)            ]]+Data5[[#This Row],[PERSOANE ÎNSCRISE ÎN LISTELE ELECTORALE (TURUL AL 2-LEA)]]</f>
        <v>1396</v>
      </c>
      <c r="S2379" s="54">
        <f>Data5[[#This Row],[PERSOANE CARE AU PARTICIPAT LA VOT (TURUL 1)]]+Data5[[#This Row],[PERSOANE CARE AU PARTICIPAT LA VOT  (TURUL AL 2-LEA)]]</f>
        <v>1174</v>
      </c>
      <c r="T2379" s="41">
        <f>Data5[[#This Row],[TOTAL CHELTUIELI LEI]]/Data5[[#This Row],[NUMĂRUL PERSOANELOR ÎNSCRISE ÎN LISTELE ELECTORALE]]</f>
        <v>4.9126074498567336</v>
      </c>
      <c r="U2379" s="41">
        <f>Data5[[#This Row],[TOTAL CHELTUIELI EURO]]/Data5[[#This Row],[NUMĂRUL PERSOANELOR ÎNSCRISE ÎN LISTELE ELECTORALE]]</f>
        <v>1.0149805685536939</v>
      </c>
      <c r="V2379" s="41">
        <f>Data5[[#This Row],[TOTAL CHELTUIELI LEI]]/Data5[[#This Row],[NUMĂRUL PERSOANELOR CARE AU PARTICIPAT LA VOT]]</f>
        <v>5.8415672913117547</v>
      </c>
      <c r="W2379" s="41">
        <f>Data5[[#This Row],[TOTAL CHELTUIELI EURO]]/Data5[[#This Row],[NUMĂRUL PERSOANELOR CARE AU PARTICIPAT LA VOT]]</f>
        <v>1.2069104546004741</v>
      </c>
      <c r="X2379" s="43">
        <v>4.8400999999999996</v>
      </c>
      <c r="Y2379" s="114" t="s">
        <v>2895</v>
      </c>
      <c r="Z2379" s="44">
        <v>4</v>
      </c>
      <c r="AA2379" s="115" t="s">
        <v>3107</v>
      </c>
      <c r="AB2379" s="44">
        <v>1</v>
      </c>
      <c r="AC2379" s="45"/>
    </row>
    <row r="2380" spans="1:29" x14ac:dyDescent="0.2">
      <c r="A2380" s="37">
        <v>2379</v>
      </c>
      <c r="B2380" s="38" t="s">
        <v>477</v>
      </c>
      <c r="C2380" s="39" t="s">
        <v>555</v>
      </c>
      <c r="D2380" s="40">
        <v>44101</v>
      </c>
      <c r="E2380" s="38">
        <v>1</v>
      </c>
      <c r="F2380" s="38"/>
      <c r="G2380" s="38" t="s">
        <v>2</v>
      </c>
      <c r="H2380" s="38" t="s">
        <v>2</v>
      </c>
      <c r="I2380" s="39">
        <v>5800</v>
      </c>
      <c r="J2380" s="39">
        <v>15000</v>
      </c>
      <c r="K2380" s="39">
        <v>0</v>
      </c>
      <c r="L2380" s="41">
        <f>SUM(Data5[[#This Row],[CHELTUIELI DE PERSONAL LEI]:[CHELTUIELI DE CAPITAL (ACTIVE NEFINANCIARE ) LEI]])</f>
        <v>20800</v>
      </c>
      <c r="M2380" s="41">
        <f>Data5[[#This Row],[TOTAL CHELTUIELI LEI]]/Data5[[#This Row],[CURS VALUTAR EURO BNR 22 07 2020]]</f>
        <v>4297.4318712423301</v>
      </c>
      <c r="N2380" s="49">
        <v>2578</v>
      </c>
      <c r="O2380" s="54"/>
      <c r="P2380" s="54">
        <v>1618</v>
      </c>
      <c r="Q2380" s="54"/>
      <c r="R2380" s="54">
        <f>Data5[[#This Row],[PERSOANE ÎNSCRISE ÎN LISTELE ELECTORALE (TURUL 1)            ]]+Data5[[#This Row],[PERSOANE ÎNSCRISE ÎN LISTELE ELECTORALE (TURUL AL 2-LEA)]]</f>
        <v>2578</v>
      </c>
      <c r="S2380" s="54">
        <f>Data5[[#This Row],[PERSOANE CARE AU PARTICIPAT LA VOT (TURUL 1)]]+Data5[[#This Row],[PERSOANE CARE AU PARTICIPAT LA VOT  (TURUL AL 2-LEA)]]</f>
        <v>1618</v>
      </c>
      <c r="T2380" s="41">
        <f>Data5[[#This Row],[TOTAL CHELTUIELI LEI]]/Data5[[#This Row],[NUMĂRUL PERSOANELOR ÎNSCRISE ÎN LISTELE ELECTORALE]]</f>
        <v>8.0682699767261443</v>
      </c>
      <c r="U2380" s="41">
        <f>Data5[[#This Row],[TOTAL CHELTUIELI EURO]]/Data5[[#This Row],[NUMĂRUL PERSOANELOR ÎNSCRISE ÎN LISTELE ELECTORALE]]</f>
        <v>1.6669634876812762</v>
      </c>
      <c r="V2380" s="41">
        <f>Data5[[#This Row],[TOTAL CHELTUIELI LEI]]/Data5[[#This Row],[NUMĂRUL PERSOANELOR CARE AU PARTICIPAT LA VOT]]</f>
        <v>12.855377008652658</v>
      </c>
      <c r="W2380" s="41">
        <f>Data5[[#This Row],[TOTAL CHELTUIELI EURO]]/Data5[[#This Row],[NUMĂRUL PERSOANELOR CARE AU PARTICIPAT LA VOT]]</f>
        <v>2.6560147535490297</v>
      </c>
      <c r="X2380" s="43">
        <v>4.8400999999999996</v>
      </c>
      <c r="Y2380" s="114" t="s">
        <v>2896</v>
      </c>
      <c r="Z2380" s="44">
        <v>8</v>
      </c>
      <c r="AA2380" s="115" t="s">
        <v>3107</v>
      </c>
      <c r="AB2380" s="44">
        <v>1</v>
      </c>
      <c r="AC2380" s="45"/>
    </row>
    <row r="2381" spans="1:29" x14ac:dyDescent="0.2">
      <c r="A2381" s="37">
        <v>2380</v>
      </c>
      <c r="B2381" s="38" t="s">
        <v>477</v>
      </c>
      <c r="C2381" s="39" t="s">
        <v>556</v>
      </c>
      <c r="D2381" s="40">
        <v>44101</v>
      </c>
      <c r="E2381" s="38">
        <v>1</v>
      </c>
      <c r="F2381" s="38"/>
      <c r="G2381" s="38" t="s">
        <v>2</v>
      </c>
      <c r="H2381" s="38" t="s">
        <v>2</v>
      </c>
      <c r="I2381" s="39">
        <v>3068</v>
      </c>
      <c r="J2381" s="39">
        <v>1889</v>
      </c>
      <c r="K2381" s="39">
        <v>0</v>
      </c>
      <c r="L2381" s="41">
        <f>SUM(Data5[[#This Row],[CHELTUIELI DE PERSONAL LEI]:[CHELTUIELI DE CAPITAL (ACTIVE NEFINANCIARE ) LEI]])</f>
        <v>4957</v>
      </c>
      <c r="M2381" s="41">
        <f>Data5[[#This Row],[TOTAL CHELTUIELI LEI]]/Data5[[#This Row],[CURS VALUTAR EURO BNR 22 07 2020]]</f>
        <v>1024.152393545588</v>
      </c>
      <c r="N2381" s="49">
        <v>2253</v>
      </c>
      <c r="O2381" s="54"/>
      <c r="P2381" s="54">
        <v>1539</v>
      </c>
      <c r="Q2381" s="54"/>
      <c r="R2381" s="54">
        <f>Data5[[#This Row],[PERSOANE ÎNSCRISE ÎN LISTELE ELECTORALE (TURUL 1)            ]]+Data5[[#This Row],[PERSOANE ÎNSCRISE ÎN LISTELE ELECTORALE (TURUL AL 2-LEA)]]</f>
        <v>2253</v>
      </c>
      <c r="S2381" s="54">
        <f>Data5[[#This Row],[PERSOANE CARE AU PARTICIPAT LA VOT (TURUL 1)]]+Data5[[#This Row],[PERSOANE CARE AU PARTICIPAT LA VOT  (TURUL AL 2-LEA)]]</f>
        <v>1539</v>
      </c>
      <c r="T2381" s="41">
        <f>Data5[[#This Row],[TOTAL CHELTUIELI LEI]]/Data5[[#This Row],[NUMĂRUL PERSOANELOR ÎNSCRISE ÎN LISTELE ELECTORALE]]</f>
        <v>2.2001775410563691</v>
      </c>
      <c r="U2381" s="41">
        <f>Data5[[#This Row],[TOTAL CHELTUIELI EURO]]/Data5[[#This Row],[NUMĂRUL PERSOANELOR ÎNSCRISE ÎN LISTELE ELECTORALE]]</f>
        <v>0.45457274458303948</v>
      </c>
      <c r="V2381" s="41">
        <f>Data5[[#This Row],[TOTAL CHELTUIELI LEI]]/Data5[[#This Row],[NUMĂRUL PERSOANELOR CARE AU PARTICIPAT LA VOT]]</f>
        <v>3.2209226770630282</v>
      </c>
      <c r="W2381" s="41">
        <f>Data5[[#This Row],[TOTAL CHELTUIELI EURO]]/Data5[[#This Row],[NUMĂRUL PERSOANELOR CARE AU PARTICIPAT LA VOT]]</f>
        <v>0.66546614265470305</v>
      </c>
      <c r="X2381" s="43">
        <v>4.8400999999999996</v>
      </c>
      <c r="Y2381" s="114" t="s">
        <v>2891</v>
      </c>
      <c r="Z2381" s="44">
        <v>2</v>
      </c>
      <c r="AA2381" s="115" t="s">
        <v>3105</v>
      </c>
      <c r="AB2381" s="44">
        <v>0</v>
      </c>
      <c r="AC2381" s="45"/>
    </row>
    <row r="2382" spans="1:29" x14ac:dyDescent="0.2">
      <c r="A2382" s="37">
        <v>2381</v>
      </c>
      <c r="B2382" s="38" t="s">
        <v>477</v>
      </c>
      <c r="C2382" s="39" t="s">
        <v>93</v>
      </c>
      <c r="D2382" s="40">
        <v>44101</v>
      </c>
      <c r="E2382" s="38">
        <v>1</v>
      </c>
      <c r="F2382" s="38"/>
      <c r="G2382" s="38" t="s">
        <v>2</v>
      </c>
      <c r="H2382" s="38" t="s">
        <v>2</v>
      </c>
      <c r="I2382" s="39">
        <v>614</v>
      </c>
      <c r="J2382" s="39">
        <v>3538</v>
      </c>
      <c r="K2382" s="39">
        <v>0</v>
      </c>
      <c r="L2382" s="41">
        <f>SUM(Data5[[#This Row],[CHELTUIELI DE PERSONAL LEI]:[CHELTUIELI DE CAPITAL (ACTIVE NEFINANCIARE ) LEI]])</f>
        <v>4152</v>
      </c>
      <c r="M2382" s="41">
        <f>Data5[[#This Row],[TOTAL CHELTUIELI LEI]]/Data5[[#This Row],[CURS VALUTAR EURO BNR 22 07 2020]]</f>
        <v>857.83351583644969</v>
      </c>
      <c r="N2382" s="49">
        <v>1429</v>
      </c>
      <c r="O2382" s="54"/>
      <c r="P2382" s="54">
        <v>841</v>
      </c>
      <c r="Q2382" s="54"/>
      <c r="R2382" s="54">
        <f>Data5[[#This Row],[PERSOANE ÎNSCRISE ÎN LISTELE ELECTORALE (TURUL 1)            ]]+Data5[[#This Row],[PERSOANE ÎNSCRISE ÎN LISTELE ELECTORALE (TURUL AL 2-LEA)]]</f>
        <v>1429</v>
      </c>
      <c r="S2382" s="54">
        <f>Data5[[#This Row],[PERSOANE CARE AU PARTICIPAT LA VOT (TURUL 1)]]+Data5[[#This Row],[PERSOANE CARE AU PARTICIPAT LA VOT  (TURUL AL 2-LEA)]]</f>
        <v>841</v>
      </c>
      <c r="T2382" s="41">
        <f>Data5[[#This Row],[TOTAL CHELTUIELI LEI]]/Data5[[#This Row],[NUMĂRUL PERSOANELOR ÎNSCRISE ÎN LISTELE ELECTORALE]]</f>
        <v>2.9055283414975506</v>
      </c>
      <c r="U2382" s="41">
        <f>Data5[[#This Row],[TOTAL CHELTUIELI EURO]]/Data5[[#This Row],[NUMĂRUL PERSOANELOR ÎNSCRISE ÎN LISTELE ELECTORALE]]</f>
        <v>0.60030337007449242</v>
      </c>
      <c r="V2382" s="41">
        <f>Data5[[#This Row],[TOTAL CHELTUIELI LEI]]/Data5[[#This Row],[NUMĂRUL PERSOANELOR CARE AU PARTICIPAT LA VOT]]</f>
        <v>4.9369797859690845</v>
      </c>
      <c r="W2382" s="41">
        <f>Data5[[#This Row],[TOTAL CHELTUIELI EURO]]/Data5[[#This Row],[NUMĂRUL PERSOANELOR CARE AU PARTICIPAT LA VOT]]</f>
        <v>1.0200160711491673</v>
      </c>
      <c r="X2382" s="43">
        <v>4.8400999999999996</v>
      </c>
      <c r="Y2382" s="114" t="s">
        <v>2891</v>
      </c>
      <c r="Z2382" s="44">
        <v>2</v>
      </c>
      <c r="AA2382" s="115" t="s">
        <v>3105</v>
      </c>
      <c r="AB2382" s="44">
        <v>0</v>
      </c>
      <c r="AC2382" s="45"/>
    </row>
    <row r="2383" spans="1:29" x14ac:dyDescent="0.2">
      <c r="A2383" s="37">
        <v>2382</v>
      </c>
      <c r="B2383" s="38" t="s">
        <v>477</v>
      </c>
      <c r="C2383" s="39" t="s">
        <v>557</v>
      </c>
      <c r="D2383" s="40">
        <v>44101</v>
      </c>
      <c r="E2383" s="38">
        <v>1</v>
      </c>
      <c r="F2383" s="38"/>
      <c r="G2383" s="38" t="s">
        <v>2</v>
      </c>
      <c r="H2383" s="38" t="s">
        <v>2</v>
      </c>
      <c r="I2383" s="39">
        <v>4500</v>
      </c>
      <c r="J2383" s="39">
        <v>2390</v>
      </c>
      <c r="K2383" s="39">
        <v>0</v>
      </c>
      <c r="L2383" s="41">
        <f>SUM(Data5[[#This Row],[CHELTUIELI DE PERSONAL LEI]:[CHELTUIELI DE CAPITAL (ACTIVE NEFINANCIARE ) LEI]])</f>
        <v>6890</v>
      </c>
      <c r="M2383" s="41">
        <f>Data5[[#This Row],[TOTAL CHELTUIELI LEI]]/Data5[[#This Row],[CURS VALUTAR EURO BNR 22 07 2020]]</f>
        <v>1423.5243073490219</v>
      </c>
      <c r="N2383" s="49">
        <v>2037</v>
      </c>
      <c r="O2383" s="54"/>
      <c r="P2383" s="54">
        <v>1410</v>
      </c>
      <c r="Q2383" s="54"/>
      <c r="R2383" s="54">
        <f>Data5[[#This Row],[PERSOANE ÎNSCRISE ÎN LISTELE ELECTORALE (TURUL 1)            ]]+Data5[[#This Row],[PERSOANE ÎNSCRISE ÎN LISTELE ELECTORALE (TURUL AL 2-LEA)]]</f>
        <v>2037</v>
      </c>
      <c r="S2383" s="54">
        <f>Data5[[#This Row],[PERSOANE CARE AU PARTICIPAT LA VOT (TURUL 1)]]+Data5[[#This Row],[PERSOANE CARE AU PARTICIPAT LA VOT  (TURUL AL 2-LEA)]]</f>
        <v>1410</v>
      </c>
      <c r="T2383" s="41">
        <f>Data5[[#This Row],[TOTAL CHELTUIELI LEI]]/Data5[[#This Row],[NUMĂRUL PERSOANELOR ÎNSCRISE ÎN LISTELE ELECTORALE]]</f>
        <v>3.3824251350024546</v>
      </c>
      <c r="U2383" s="41">
        <f>Data5[[#This Row],[TOTAL CHELTUIELI EURO]]/Data5[[#This Row],[NUMĂRUL PERSOANELOR ÎNSCRISE ÎN LISTELE ELECTORALE]]</f>
        <v>0.69883372967551394</v>
      </c>
      <c r="V2383" s="41">
        <f>Data5[[#This Row],[TOTAL CHELTUIELI LEI]]/Data5[[#This Row],[NUMĂRUL PERSOANELOR CARE AU PARTICIPAT LA VOT]]</f>
        <v>4.8865248226950353</v>
      </c>
      <c r="W2383" s="41">
        <f>Data5[[#This Row],[TOTAL CHELTUIELI EURO]]/Data5[[#This Row],[NUMĂRUL PERSOANELOR CARE AU PARTICIPAT LA VOT]]</f>
        <v>1.0095917073397318</v>
      </c>
      <c r="X2383" s="43">
        <v>4.8400999999999996</v>
      </c>
      <c r="Y2383" s="114" t="s">
        <v>2884</v>
      </c>
      <c r="Z2383" s="44">
        <v>3</v>
      </c>
      <c r="AA2383" s="115" t="s">
        <v>3105</v>
      </c>
      <c r="AB2383" s="44">
        <v>0</v>
      </c>
      <c r="AC2383" s="45"/>
    </row>
    <row r="2384" spans="1:29" x14ac:dyDescent="0.2">
      <c r="A2384" s="37">
        <v>2383</v>
      </c>
      <c r="B2384" s="38" t="s">
        <v>477</v>
      </c>
      <c r="C2384" s="39" t="s">
        <v>558</v>
      </c>
      <c r="D2384" s="40">
        <v>44101</v>
      </c>
      <c r="E2384" s="38">
        <v>1</v>
      </c>
      <c r="F2384" s="38"/>
      <c r="G2384" s="38" t="s">
        <v>2</v>
      </c>
      <c r="H2384" s="38" t="s">
        <v>2</v>
      </c>
      <c r="I2384" s="39">
        <v>7534</v>
      </c>
      <c r="J2384" s="39">
        <v>12297</v>
      </c>
      <c r="K2384" s="39">
        <v>0</v>
      </c>
      <c r="L2384" s="41">
        <f>SUM(Data5[[#This Row],[CHELTUIELI DE PERSONAL LEI]:[CHELTUIELI DE CAPITAL (ACTIVE NEFINANCIARE ) LEI]])</f>
        <v>19831</v>
      </c>
      <c r="M2384" s="41">
        <f>Data5[[#This Row],[TOTAL CHELTUIELI LEI]]/Data5[[#This Row],[CURS VALUTAR EURO BNR 22 07 2020]]</f>
        <v>4097.2293960868583</v>
      </c>
      <c r="N2384" s="49">
        <v>2293</v>
      </c>
      <c r="O2384" s="54"/>
      <c r="P2384" s="54">
        <v>1613</v>
      </c>
      <c r="Q2384" s="54"/>
      <c r="R2384" s="54">
        <f>Data5[[#This Row],[PERSOANE ÎNSCRISE ÎN LISTELE ELECTORALE (TURUL 1)            ]]+Data5[[#This Row],[PERSOANE ÎNSCRISE ÎN LISTELE ELECTORALE (TURUL AL 2-LEA)]]</f>
        <v>2293</v>
      </c>
      <c r="S2384" s="54">
        <f>Data5[[#This Row],[PERSOANE CARE AU PARTICIPAT LA VOT (TURUL 1)]]+Data5[[#This Row],[PERSOANE CARE AU PARTICIPAT LA VOT  (TURUL AL 2-LEA)]]</f>
        <v>1613</v>
      </c>
      <c r="T2384" s="41">
        <f>Data5[[#This Row],[TOTAL CHELTUIELI LEI]]/Data5[[#This Row],[NUMĂRUL PERSOANELOR ÎNSCRISE ÎN LISTELE ELECTORALE]]</f>
        <v>8.6484954208460536</v>
      </c>
      <c r="U2384" s="41">
        <f>Data5[[#This Row],[TOTAL CHELTUIELI EURO]]/Data5[[#This Row],[NUMĂRUL PERSOANELOR ÎNSCRISE ÎN LISTELE ELECTORALE]]</f>
        <v>1.7868423009537104</v>
      </c>
      <c r="V2384" s="41">
        <f>Data5[[#This Row],[TOTAL CHELTUIELI LEI]]/Data5[[#This Row],[NUMĂRUL PERSOANELOR CARE AU PARTICIPAT LA VOT]]</f>
        <v>12.294482331060136</v>
      </c>
      <c r="W2384" s="41">
        <f>Data5[[#This Row],[TOTAL CHELTUIELI EURO]]/Data5[[#This Row],[NUMĂRUL PERSOANELOR CARE AU PARTICIPAT LA VOT]]</f>
        <v>2.5401298177847851</v>
      </c>
      <c r="X2384" s="43">
        <v>4.8400999999999996</v>
      </c>
      <c r="Y2384" s="114" t="s">
        <v>2896</v>
      </c>
      <c r="Z2384" s="44">
        <v>8</v>
      </c>
      <c r="AA2384" s="115" t="s">
        <v>3107</v>
      </c>
      <c r="AB2384" s="44">
        <v>1</v>
      </c>
      <c r="AC2384" s="45"/>
    </row>
    <row r="2385" spans="1:29" x14ac:dyDescent="0.2">
      <c r="A2385" s="37">
        <v>2384</v>
      </c>
      <c r="B2385" s="38" t="s">
        <v>477</v>
      </c>
      <c r="C2385" s="39" t="s">
        <v>559</v>
      </c>
      <c r="D2385" s="40">
        <v>44101</v>
      </c>
      <c r="E2385" s="38">
        <v>1</v>
      </c>
      <c r="F2385" s="38"/>
      <c r="G2385" s="38" t="s">
        <v>2</v>
      </c>
      <c r="H2385" s="38" t="s">
        <v>2</v>
      </c>
      <c r="I2385" s="39">
        <v>0</v>
      </c>
      <c r="J2385" s="39">
        <v>20682</v>
      </c>
      <c r="K2385" s="39">
        <v>0</v>
      </c>
      <c r="L2385" s="41">
        <f>SUM(Data5[[#This Row],[CHELTUIELI DE PERSONAL LEI]:[CHELTUIELI DE CAPITAL (ACTIVE NEFINANCIARE ) LEI]])</f>
        <v>20682</v>
      </c>
      <c r="M2385" s="41">
        <f>Data5[[#This Row],[TOTAL CHELTUIELI LEI]]/Data5[[#This Row],[CURS VALUTAR EURO BNR 22 07 2020]]</f>
        <v>4273.0522096650902</v>
      </c>
      <c r="N2385" s="49">
        <v>4110</v>
      </c>
      <c r="O2385" s="54"/>
      <c r="P2385" s="54">
        <v>2484</v>
      </c>
      <c r="Q2385" s="54"/>
      <c r="R2385" s="54">
        <f>Data5[[#This Row],[PERSOANE ÎNSCRISE ÎN LISTELE ELECTORALE (TURUL 1)            ]]+Data5[[#This Row],[PERSOANE ÎNSCRISE ÎN LISTELE ELECTORALE (TURUL AL 2-LEA)]]</f>
        <v>4110</v>
      </c>
      <c r="S2385" s="54">
        <f>Data5[[#This Row],[PERSOANE CARE AU PARTICIPAT LA VOT (TURUL 1)]]+Data5[[#This Row],[PERSOANE CARE AU PARTICIPAT LA VOT  (TURUL AL 2-LEA)]]</f>
        <v>2484</v>
      </c>
      <c r="T2385" s="41">
        <f>Data5[[#This Row],[TOTAL CHELTUIELI LEI]]/Data5[[#This Row],[NUMĂRUL PERSOANELOR ÎNSCRISE ÎN LISTELE ELECTORALE]]</f>
        <v>5.0321167883211677</v>
      </c>
      <c r="U2385" s="41">
        <f>Data5[[#This Row],[TOTAL CHELTUIELI EURO]]/Data5[[#This Row],[NUMĂRUL PERSOANELOR ÎNSCRISE ÎN LISTELE ELECTORALE]]</f>
        <v>1.0396720704781242</v>
      </c>
      <c r="V2385" s="41">
        <f>Data5[[#This Row],[TOTAL CHELTUIELI LEI]]/Data5[[#This Row],[NUMĂRUL PERSOANELOR CARE AU PARTICIPAT LA VOT]]</f>
        <v>8.3260869565217384</v>
      </c>
      <c r="W2385" s="41">
        <f>Data5[[#This Row],[TOTAL CHELTUIELI EURO]]/Data5[[#This Row],[NUMĂRUL PERSOANELOR CARE AU PARTICIPAT LA VOT]]</f>
        <v>1.720230358158249</v>
      </c>
      <c r="X2385" s="43">
        <v>4.8400999999999996</v>
      </c>
      <c r="Y2385" s="114" t="s">
        <v>2892</v>
      </c>
      <c r="Z2385" s="44">
        <v>5</v>
      </c>
      <c r="AA2385" s="115" t="s">
        <v>3107</v>
      </c>
      <c r="AB2385" s="44">
        <v>1</v>
      </c>
      <c r="AC2385" s="45"/>
    </row>
    <row r="2386" spans="1:29" x14ac:dyDescent="0.2">
      <c r="A2386" s="37">
        <v>2385</v>
      </c>
      <c r="B2386" s="38" t="s">
        <v>477</v>
      </c>
      <c r="C2386" s="39" t="s">
        <v>560</v>
      </c>
      <c r="D2386" s="40">
        <v>44101</v>
      </c>
      <c r="E2386" s="38">
        <v>1</v>
      </c>
      <c r="F2386" s="38"/>
      <c r="G2386" s="38" t="s">
        <v>2</v>
      </c>
      <c r="H2386" s="38" t="s">
        <v>2</v>
      </c>
      <c r="I2386" s="39">
        <v>7200</v>
      </c>
      <c r="J2386" s="39">
        <v>10278.75</v>
      </c>
      <c r="K2386" s="39">
        <v>0</v>
      </c>
      <c r="L2386" s="41">
        <f>SUM(Data5[[#This Row],[CHELTUIELI DE PERSONAL LEI]:[CHELTUIELI DE CAPITAL (ACTIVE NEFINANCIARE ) LEI]])</f>
        <v>17478.75</v>
      </c>
      <c r="M2386" s="41">
        <f>Data5[[#This Row],[TOTAL CHELTUIELI LEI]]/Data5[[#This Row],[CURS VALUTAR EURO BNR 22 07 2020]]</f>
        <v>3611.2373711286959</v>
      </c>
      <c r="N2386" s="49">
        <v>1213</v>
      </c>
      <c r="O2386" s="54"/>
      <c r="P2386" s="54">
        <v>975</v>
      </c>
      <c r="Q2386" s="54"/>
      <c r="R2386" s="54">
        <f>Data5[[#This Row],[PERSOANE ÎNSCRISE ÎN LISTELE ELECTORALE (TURUL 1)            ]]+Data5[[#This Row],[PERSOANE ÎNSCRISE ÎN LISTELE ELECTORALE (TURUL AL 2-LEA)]]</f>
        <v>1213</v>
      </c>
      <c r="S2386" s="54">
        <f>Data5[[#This Row],[PERSOANE CARE AU PARTICIPAT LA VOT (TURUL 1)]]+Data5[[#This Row],[PERSOANE CARE AU PARTICIPAT LA VOT  (TURUL AL 2-LEA)]]</f>
        <v>975</v>
      </c>
      <c r="T2386" s="41">
        <f>Data5[[#This Row],[TOTAL CHELTUIELI LEI]]/Data5[[#This Row],[NUMĂRUL PERSOANELOR ÎNSCRISE ÎN LISTELE ELECTORALE]]</f>
        <v>14.409521846661171</v>
      </c>
      <c r="U2386" s="41">
        <f>Data5[[#This Row],[TOTAL CHELTUIELI EURO]]/Data5[[#This Row],[NUMĂRUL PERSOANELOR ÎNSCRISE ÎN LISTELE ELECTORALE]]</f>
        <v>2.9771124246732859</v>
      </c>
      <c r="V2386" s="41">
        <f>Data5[[#This Row],[TOTAL CHELTUIELI LEI]]/Data5[[#This Row],[NUMĂRUL PERSOANELOR CARE AU PARTICIPAT LA VOT]]</f>
        <v>17.926923076923078</v>
      </c>
      <c r="W2386" s="41">
        <f>Data5[[#This Row],[TOTAL CHELTUIELI EURO]]/Data5[[#This Row],[NUMĂRUL PERSOANELOR CARE AU PARTICIPAT LA VOT]]</f>
        <v>3.7038332011576367</v>
      </c>
      <c r="X2386" s="43">
        <v>4.8400999999999996</v>
      </c>
      <c r="Y2386" s="114" t="s">
        <v>2885</v>
      </c>
      <c r="Z2386" s="44">
        <v>14</v>
      </c>
      <c r="AA2386" s="115" t="s">
        <v>3108</v>
      </c>
      <c r="AB2386" s="44">
        <v>2</v>
      </c>
      <c r="AC2386" s="45"/>
    </row>
    <row r="2387" spans="1:29" x14ac:dyDescent="0.2">
      <c r="A2387" s="37">
        <v>2386</v>
      </c>
      <c r="B2387" s="38" t="s">
        <v>477</v>
      </c>
      <c r="C2387" s="39" t="s">
        <v>561</v>
      </c>
      <c r="D2387" s="40">
        <v>44101</v>
      </c>
      <c r="E2387" s="38">
        <v>1</v>
      </c>
      <c r="F2387" s="38"/>
      <c r="G2387" s="38" t="s">
        <v>2</v>
      </c>
      <c r="H2387" s="38" t="s">
        <v>2</v>
      </c>
      <c r="I2387" s="39">
        <v>9160</v>
      </c>
      <c r="J2387" s="39">
        <v>5100</v>
      </c>
      <c r="K2387" s="39">
        <v>0</v>
      </c>
      <c r="L2387" s="41">
        <f>SUM(Data5[[#This Row],[CHELTUIELI DE PERSONAL LEI]:[CHELTUIELI DE CAPITAL (ACTIVE NEFINANCIARE ) LEI]])</f>
        <v>14260</v>
      </c>
      <c r="M2387" s="41">
        <f>Data5[[#This Row],[TOTAL CHELTUIELI LEI]]/Data5[[#This Row],[CURS VALUTAR EURO BNR 22 07 2020]]</f>
        <v>2946.2201194190206</v>
      </c>
      <c r="N2387" s="49">
        <v>2073</v>
      </c>
      <c r="O2387" s="54"/>
      <c r="P2387" s="54">
        <v>2091</v>
      </c>
      <c r="Q2387" s="54"/>
      <c r="R2387" s="54">
        <f>Data5[[#This Row],[PERSOANE ÎNSCRISE ÎN LISTELE ELECTORALE (TURUL 1)            ]]+Data5[[#This Row],[PERSOANE ÎNSCRISE ÎN LISTELE ELECTORALE (TURUL AL 2-LEA)]]</f>
        <v>2073</v>
      </c>
      <c r="S2387" s="54">
        <f>Data5[[#This Row],[PERSOANE CARE AU PARTICIPAT LA VOT (TURUL 1)]]+Data5[[#This Row],[PERSOANE CARE AU PARTICIPAT LA VOT  (TURUL AL 2-LEA)]]</f>
        <v>2091</v>
      </c>
      <c r="T2387" s="41">
        <f>Data5[[#This Row],[TOTAL CHELTUIELI LEI]]/Data5[[#This Row],[NUMĂRUL PERSOANELOR ÎNSCRISE ÎN LISTELE ELECTORALE]]</f>
        <v>6.8789194404245055</v>
      </c>
      <c r="U2387" s="41">
        <f>Data5[[#This Row],[TOTAL CHELTUIELI EURO]]/Data5[[#This Row],[NUMĂRUL PERSOANELOR ÎNSCRISE ÎN LISTELE ELECTORALE]]</f>
        <v>1.4212349828359965</v>
      </c>
      <c r="V2387" s="41">
        <f>Data5[[#This Row],[TOTAL CHELTUIELI LEI]]/Data5[[#This Row],[NUMĂRUL PERSOANELOR CARE AU PARTICIPAT LA VOT]]</f>
        <v>6.8197034911525583</v>
      </c>
      <c r="W2387" s="41">
        <f>Data5[[#This Row],[TOTAL CHELTUIELI EURO]]/Data5[[#This Row],[NUMĂRUL PERSOANELOR CARE AU PARTICIPAT LA VOT]]</f>
        <v>1.4090005353510382</v>
      </c>
      <c r="X2387" s="43">
        <v>4.8400999999999996</v>
      </c>
      <c r="Y2387" s="114" t="s">
        <v>2889</v>
      </c>
      <c r="Z2387" s="44">
        <v>6</v>
      </c>
      <c r="AA2387" s="115" t="s">
        <v>3107</v>
      </c>
      <c r="AB2387" s="44">
        <v>1</v>
      </c>
      <c r="AC2387" s="45"/>
    </row>
    <row r="2388" spans="1:29" x14ac:dyDescent="0.2">
      <c r="A2388" s="37">
        <v>2387</v>
      </c>
      <c r="B2388" s="38" t="s">
        <v>477</v>
      </c>
      <c r="C2388" s="39" t="s">
        <v>562</v>
      </c>
      <c r="D2388" s="40">
        <v>44101</v>
      </c>
      <c r="E2388" s="38">
        <v>1</v>
      </c>
      <c r="F2388" s="38"/>
      <c r="G2388" s="38" t="s">
        <v>2</v>
      </c>
      <c r="H2388" s="38" t="s">
        <v>2</v>
      </c>
      <c r="I2388" s="39">
        <v>3120</v>
      </c>
      <c r="J2388" s="39">
        <v>6366</v>
      </c>
      <c r="K2388" s="39">
        <v>0</v>
      </c>
      <c r="L2388" s="41">
        <f>SUM(Data5[[#This Row],[CHELTUIELI DE PERSONAL LEI]:[CHELTUIELI DE CAPITAL (ACTIVE NEFINANCIARE ) LEI]])</f>
        <v>9486</v>
      </c>
      <c r="M2388" s="41">
        <f>Data5[[#This Row],[TOTAL CHELTUIELI LEI]]/Data5[[#This Row],[CURS VALUTAR EURO BNR 22 07 2020]]</f>
        <v>1959.8768620483049</v>
      </c>
      <c r="N2388" s="49">
        <v>2268</v>
      </c>
      <c r="O2388" s="54"/>
      <c r="P2388" s="54">
        <v>1465</v>
      </c>
      <c r="Q2388" s="54"/>
      <c r="R2388" s="54">
        <f>Data5[[#This Row],[PERSOANE ÎNSCRISE ÎN LISTELE ELECTORALE (TURUL 1)            ]]+Data5[[#This Row],[PERSOANE ÎNSCRISE ÎN LISTELE ELECTORALE (TURUL AL 2-LEA)]]</f>
        <v>2268</v>
      </c>
      <c r="S2388" s="54">
        <f>Data5[[#This Row],[PERSOANE CARE AU PARTICIPAT LA VOT (TURUL 1)]]+Data5[[#This Row],[PERSOANE CARE AU PARTICIPAT LA VOT  (TURUL AL 2-LEA)]]</f>
        <v>1465</v>
      </c>
      <c r="T2388" s="41">
        <f>Data5[[#This Row],[TOTAL CHELTUIELI LEI]]/Data5[[#This Row],[NUMĂRUL PERSOANELOR ÎNSCRISE ÎN LISTELE ELECTORALE]]</f>
        <v>4.1825396825396828</v>
      </c>
      <c r="U2388" s="41">
        <f>Data5[[#This Row],[TOTAL CHELTUIELI EURO]]/Data5[[#This Row],[NUMĂRUL PERSOANELOR ÎNSCRISE ÎN LISTELE ELECTORALE]]</f>
        <v>0.86414323723470232</v>
      </c>
      <c r="V2388" s="41">
        <f>Data5[[#This Row],[TOTAL CHELTUIELI LEI]]/Data5[[#This Row],[NUMĂRUL PERSOANELOR CARE AU PARTICIPAT LA VOT]]</f>
        <v>6.4750853242320821</v>
      </c>
      <c r="W2388" s="41">
        <f>Data5[[#This Row],[TOTAL CHELTUIELI EURO]]/Data5[[#This Row],[NUMĂRUL PERSOANELOR CARE AU PARTICIPAT LA VOT]]</f>
        <v>1.3377999058350205</v>
      </c>
      <c r="X2388" s="43">
        <v>4.8400999999999996</v>
      </c>
      <c r="Y2388" s="114" t="s">
        <v>2895</v>
      </c>
      <c r="Z2388" s="44">
        <v>4</v>
      </c>
      <c r="AA2388" s="115" t="s">
        <v>3105</v>
      </c>
      <c r="AB2388" s="44">
        <v>0</v>
      </c>
      <c r="AC2388" s="45"/>
    </row>
    <row r="2389" spans="1:29" x14ac:dyDescent="0.2">
      <c r="A2389" s="37">
        <v>2388</v>
      </c>
      <c r="B2389" s="38" t="s">
        <v>477</v>
      </c>
      <c r="C2389" s="39" t="s">
        <v>563</v>
      </c>
      <c r="D2389" s="40">
        <v>44101</v>
      </c>
      <c r="E2389" s="38">
        <v>1</v>
      </c>
      <c r="F2389" s="38"/>
      <c r="G2389" s="38" t="s">
        <v>2</v>
      </c>
      <c r="H2389" s="38" t="s">
        <v>2</v>
      </c>
      <c r="I2389" s="39">
        <v>4200</v>
      </c>
      <c r="J2389" s="39">
        <v>2006</v>
      </c>
      <c r="K2389" s="39">
        <v>0</v>
      </c>
      <c r="L2389" s="41">
        <f>SUM(Data5[[#This Row],[CHELTUIELI DE PERSONAL LEI]:[CHELTUIELI DE CAPITAL (ACTIVE NEFINANCIARE ) LEI]])</f>
        <v>6206</v>
      </c>
      <c r="M2389" s="41">
        <f>Data5[[#This Row],[TOTAL CHELTUIELI LEI]]/Data5[[#This Row],[CURS VALUTAR EURO BNR 22 07 2020]]</f>
        <v>1282.2049131216297</v>
      </c>
      <c r="N2389" s="49">
        <v>1317</v>
      </c>
      <c r="O2389" s="54"/>
      <c r="P2389" s="54">
        <v>926</v>
      </c>
      <c r="Q2389" s="54"/>
      <c r="R2389" s="54">
        <f>Data5[[#This Row],[PERSOANE ÎNSCRISE ÎN LISTELE ELECTORALE (TURUL 1)            ]]+Data5[[#This Row],[PERSOANE ÎNSCRISE ÎN LISTELE ELECTORALE (TURUL AL 2-LEA)]]</f>
        <v>1317</v>
      </c>
      <c r="S2389" s="54">
        <f>Data5[[#This Row],[PERSOANE CARE AU PARTICIPAT LA VOT (TURUL 1)]]+Data5[[#This Row],[PERSOANE CARE AU PARTICIPAT LA VOT  (TURUL AL 2-LEA)]]</f>
        <v>926</v>
      </c>
      <c r="T2389" s="41">
        <f>Data5[[#This Row],[TOTAL CHELTUIELI LEI]]/Data5[[#This Row],[NUMĂRUL PERSOANELOR ÎNSCRISE ÎN LISTELE ELECTORALE]]</f>
        <v>4.7122247532270309</v>
      </c>
      <c r="U2389" s="41">
        <f>Data5[[#This Row],[TOTAL CHELTUIELI EURO]]/Data5[[#This Row],[NUMĂRUL PERSOANELOR ÎNSCRISE ÎN LISTELE ELECTORALE]]</f>
        <v>0.97358004033533008</v>
      </c>
      <c r="V2389" s="41">
        <f>Data5[[#This Row],[TOTAL CHELTUIELI LEI]]/Data5[[#This Row],[NUMĂRUL PERSOANELOR CARE AU PARTICIPAT LA VOT]]</f>
        <v>6.7019438444924404</v>
      </c>
      <c r="W2389" s="41">
        <f>Data5[[#This Row],[TOTAL CHELTUIELI EURO]]/Data5[[#This Row],[NUMĂRUL PERSOANELOR CARE AU PARTICIPAT LA VOT]]</f>
        <v>1.3846705325287578</v>
      </c>
      <c r="X2389" s="43">
        <v>4.8400999999999996</v>
      </c>
      <c r="Y2389" s="114" t="s">
        <v>2895</v>
      </c>
      <c r="Z2389" s="44">
        <v>4</v>
      </c>
      <c r="AA2389" s="115" t="s">
        <v>3105</v>
      </c>
      <c r="AB2389" s="44">
        <v>0</v>
      </c>
      <c r="AC2389" s="45"/>
    </row>
    <row r="2390" spans="1:29" x14ac:dyDescent="0.2">
      <c r="A2390" s="37">
        <v>2389</v>
      </c>
      <c r="B2390" s="38" t="s">
        <v>477</v>
      </c>
      <c r="C2390" s="39" t="s">
        <v>564</v>
      </c>
      <c r="D2390" s="40">
        <v>44101</v>
      </c>
      <c r="E2390" s="38">
        <v>1</v>
      </c>
      <c r="F2390" s="38"/>
      <c r="G2390" s="38" t="s">
        <v>2</v>
      </c>
      <c r="H2390" s="38" t="s">
        <v>2</v>
      </c>
      <c r="I2390" s="39">
        <v>2680</v>
      </c>
      <c r="J2390" s="39">
        <v>7549</v>
      </c>
      <c r="K2390" s="39">
        <v>0</v>
      </c>
      <c r="L2390" s="41">
        <f>SUM(Data5[[#This Row],[CHELTUIELI DE PERSONAL LEI]:[CHELTUIELI DE CAPITAL (ACTIVE NEFINANCIARE ) LEI]])</f>
        <v>10229</v>
      </c>
      <c r="M2390" s="41">
        <f>Data5[[#This Row],[TOTAL CHELTUIELI LEI]]/Data5[[#This Row],[CURS VALUTAR EURO BNR 22 07 2020]]</f>
        <v>2113.3860870643171</v>
      </c>
      <c r="N2390" s="49">
        <v>2212</v>
      </c>
      <c r="O2390" s="54"/>
      <c r="P2390" s="54">
        <v>1540</v>
      </c>
      <c r="Q2390" s="54"/>
      <c r="R2390" s="54">
        <f>Data5[[#This Row],[PERSOANE ÎNSCRISE ÎN LISTELE ELECTORALE (TURUL 1)            ]]+Data5[[#This Row],[PERSOANE ÎNSCRISE ÎN LISTELE ELECTORALE (TURUL AL 2-LEA)]]</f>
        <v>2212</v>
      </c>
      <c r="S2390" s="54">
        <f>Data5[[#This Row],[PERSOANE CARE AU PARTICIPAT LA VOT (TURUL 1)]]+Data5[[#This Row],[PERSOANE CARE AU PARTICIPAT LA VOT  (TURUL AL 2-LEA)]]</f>
        <v>1540</v>
      </c>
      <c r="T2390" s="41">
        <f>Data5[[#This Row],[TOTAL CHELTUIELI LEI]]/Data5[[#This Row],[NUMĂRUL PERSOANELOR ÎNSCRISE ÎN LISTELE ELECTORALE]]</f>
        <v>4.6243218806509949</v>
      </c>
      <c r="U2390" s="41">
        <f>Data5[[#This Row],[TOTAL CHELTUIELI EURO]]/Data5[[#This Row],[NUMĂRUL PERSOANELOR ÎNSCRISE ÎN LISTELE ELECTORALE]]</f>
        <v>0.95541866503811801</v>
      </c>
      <c r="V2390" s="41">
        <f>Data5[[#This Row],[TOTAL CHELTUIELI LEI]]/Data5[[#This Row],[NUMĂRUL PERSOANELOR CARE AU PARTICIPAT LA VOT]]</f>
        <v>6.6422077922077918</v>
      </c>
      <c r="W2390" s="41">
        <f>Data5[[#This Row],[TOTAL CHELTUIELI EURO]]/Data5[[#This Row],[NUMĂRUL PERSOANELOR CARE AU PARTICIPAT LA VOT]]</f>
        <v>1.3723286279638423</v>
      </c>
      <c r="X2390" s="43">
        <v>4.8400999999999996</v>
      </c>
      <c r="Y2390" s="114" t="s">
        <v>2895</v>
      </c>
      <c r="Z2390" s="44">
        <v>4</v>
      </c>
      <c r="AA2390" s="115" t="s">
        <v>3105</v>
      </c>
      <c r="AB2390" s="44">
        <v>0</v>
      </c>
      <c r="AC2390" s="45"/>
    </row>
    <row r="2391" spans="1:29" x14ac:dyDescent="0.2">
      <c r="A2391" s="37">
        <v>2390</v>
      </c>
      <c r="B2391" s="38" t="s">
        <v>477</v>
      </c>
      <c r="C2391" s="39" t="s">
        <v>565</v>
      </c>
      <c r="D2391" s="40">
        <v>44101</v>
      </c>
      <c r="E2391" s="38">
        <v>1</v>
      </c>
      <c r="F2391" s="38"/>
      <c r="G2391" s="38" t="s">
        <v>2</v>
      </c>
      <c r="H2391" s="38" t="s">
        <v>2</v>
      </c>
      <c r="I2391" s="39">
        <v>0</v>
      </c>
      <c r="J2391" s="39">
        <v>8533.27</v>
      </c>
      <c r="K2391" s="39">
        <v>0</v>
      </c>
      <c r="L2391" s="41">
        <f>SUM(Data5[[#This Row],[CHELTUIELI DE PERSONAL LEI]:[CHELTUIELI DE CAPITAL (ACTIVE NEFINANCIARE ) LEI]])</f>
        <v>8533.27</v>
      </c>
      <c r="M2391" s="41">
        <f>Data5[[#This Row],[TOTAL CHELTUIELI LEI]]/Data5[[#This Row],[CURS VALUTAR EURO BNR 22 07 2020]]</f>
        <v>1763.035887688271</v>
      </c>
      <c r="N2391" s="49">
        <v>1141</v>
      </c>
      <c r="O2391" s="54"/>
      <c r="P2391" s="54">
        <v>864</v>
      </c>
      <c r="Q2391" s="54"/>
      <c r="R2391" s="54">
        <f>Data5[[#This Row],[PERSOANE ÎNSCRISE ÎN LISTELE ELECTORALE (TURUL 1)            ]]+Data5[[#This Row],[PERSOANE ÎNSCRISE ÎN LISTELE ELECTORALE (TURUL AL 2-LEA)]]</f>
        <v>1141</v>
      </c>
      <c r="S2391" s="54">
        <f>Data5[[#This Row],[PERSOANE CARE AU PARTICIPAT LA VOT (TURUL 1)]]+Data5[[#This Row],[PERSOANE CARE AU PARTICIPAT LA VOT  (TURUL AL 2-LEA)]]</f>
        <v>864</v>
      </c>
      <c r="T2391" s="41">
        <f>Data5[[#This Row],[TOTAL CHELTUIELI LEI]]/Data5[[#This Row],[NUMĂRUL PERSOANELOR ÎNSCRISE ÎN LISTELE ELECTORALE]]</f>
        <v>7.4787642418930762</v>
      </c>
      <c r="U2391" s="41">
        <f>Data5[[#This Row],[TOTAL CHELTUIELI EURO]]/Data5[[#This Row],[NUMĂRUL PERSOANELOR ÎNSCRISE ÎN LISTELE ELECTORALE]]</f>
        <v>1.5451672985874418</v>
      </c>
      <c r="V2391" s="41">
        <f>Data5[[#This Row],[TOTAL CHELTUIELI LEI]]/Data5[[#This Row],[NUMĂRUL PERSOANELOR CARE AU PARTICIPAT LA VOT]]</f>
        <v>9.876469907407408</v>
      </c>
      <c r="W2391" s="41">
        <f>Data5[[#This Row],[TOTAL CHELTUIELI EURO]]/Data5[[#This Row],[NUMĂRUL PERSOANELOR CARE AU PARTICIPAT LA VOT]]</f>
        <v>2.0405507959354989</v>
      </c>
      <c r="X2391" s="43">
        <v>4.8400999999999996</v>
      </c>
      <c r="Y2391" s="114" t="s">
        <v>2886</v>
      </c>
      <c r="Z2391" s="44">
        <v>7</v>
      </c>
      <c r="AA2391" s="115" t="s">
        <v>3107</v>
      </c>
      <c r="AB2391" s="44">
        <v>1</v>
      </c>
      <c r="AC2391" s="45"/>
    </row>
    <row r="2392" spans="1:29" x14ac:dyDescent="0.2">
      <c r="A2392" s="37">
        <v>2391</v>
      </c>
      <c r="B2392" s="38" t="s">
        <v>566</v>
      </c>
      <c r="C2392" s="39" t="s">
        <v>567</v>
      </c>
      <c r="D2392" s="40">
        <v>44101</v>
      </c>
      <c r="E2392" s="38">
        <v>1</v>
      </c>
      <c r="F2392" s="38"/>
      <c r="G2392" s="38" t="s">
        <v>2</v>
      </c>
      <c r="H2392" s="38" t="s">
        <v>2</v>
      </c>
      <c r="I2392" s="50">
        <v>0</v>
      </c>
      <c r="J2392" s="50">
        <v>85498.94</v>
      </c>
      <c r="K2392" s="50">
        <v>0</v>
      </c>
      <c r="L2392" s="41">
        <f>SUM(Data5[[#This Row],[CHELTUIELI DE PERSONAL LEI]:[CHELTUIELI DE CAPITAL (ACTIVE NEFINANCIARE ) LEI]])</f>
        <v>85498.94</v>
      </c>
      <c r="M2392" s="41">
        <f>Data5[[#This Row],[TOTAL CHELTUIELI LEI]]/Data5[[#This Row],[CURS VALUTAR EURO BNR 22 07 2020]]</f>
        <v>17664.705274684409</v>
      </c>
      <c r="N2392" s="49">
        <v>123982</v>
      </c>
      <c r="O2392" s="54"/>
      <c r="P2392" s="54">
        <v>57498</v>
      </c>
      <c r="Q2392" s="54"/>
      <c r="R2392" s="54">
        <f>Data5[[#This Row],[PERSOANE ÎNSCRISE ÎN LISTELE ELECTORALE (TURUL 1)            ]]+Data5[[#This Row],[PERSOANE ÎNSCRISE ÎN LISTELE ELECTORALE (TURUL AL 2-LEA)]]</f>
        <v>123982</v>
      </c>
      <c r="S2392" s="54">
        <f>Data5[[#This Row],[PERSOANE CARE AU PARTICIPAT LA VOT (TURUL 1)]]+Data5[[#This Row],[PERSOANE CARE AU PARTICIPAT LA VOT  (TURUL AL 2-LEA)]]</f>
        <v>57498</v>
      </c>
      <c r="T2392" s="41">
        <f>Data5[[#This Row],[TOTAL CHELTUIELI LEI]]/Data5[[#This Row],[NUMĂRUL PERSOANELOR ÎNSCRISE ÎN LISTELE ELECTORALE]]</f>
        <v>0.68960768498653036</v>
      </c>
      <c r="U2392" s="41">
        <f>Data5[[#This Row],[TOTAL CHELTUIELI EURO]]/Data5[[#This Row],[NUMĂRUL PERSOANELOR ÎNSCRISE ÎN LISTELE ELECTORALE]]</f>
        <v>0.14247798289013253</v>
      </c>
      <c r="V2392" s="41">
        <f>Data5[[#This Row],[TOTAL CHELTUIELI LEI]]/Data5[[#This Row],[NUMĂRUL PERSOANELOR CARE AU PARTICIPAT LA VOT]]</f>
        <v>1.4869898083411597</v>
      </c>
      <c r="W2392" s="41">
        <f>Data5[[#This Row],[TOTAL CHELTUIELI EURO]]/Data5[[#This Row],[NUMĂRUL PERSOANELOR CARE AU PARTICIPAT LA VOT]]</f>
        <v>0.30722295166239538</v>
      </c>
      <c r="X2392" s="43">
        <v>4.8400999999999996</v>
      </c>
      <c r="Y2392" s="114" t="s">
        <v>2890</v>
      </c>
      <c r="Z2392" s="44">
        <v>0</v>
      </c>
      <c r="AA2392" s="115" t="s">
        <v>3105</v>
      </c>
      <c r="AB2392" s="44">
        <v>0</v>
      </c>
      <c r="AC2392" s="45"/>
    </row>
    <row r="2393" spans="1:29" x14ac:dyDescent="0.2">
      <c r="A2393" s="37">
        <v>2392</v>
      </c>
      <c r="B2393" s="38" t="s">
        <v>566</v>
      </c>
      <c r="C2393" s="39" t="s">
        <v>568</v>
      </c>
      <c r="D2393" s="40">
        <v>44101</v>
      </c>
      <c r="E2393" s="38">
        <v>1</v>
      </c>
      <c r="F2393" s="38"/>
      <c r="G2393" s="38" t="s">
        <v>2</v>
      </c>
      <c r="H2393" s="38" t="s">
        <v>2</v>
      </c>
      <c r="I2393" s="39">
        <v>67300</v>
      </c>
      <c r="J2393" s="39">
        <v>92664</v>
      </c>
      <c r="K2393" s="39">
        <v>0</v>
      </c>
      <c r="L2393" s="41">
        <f>SUM(Data5[[#This Row],[CHELTUIELI DE PERSONAL LEI]:[CHELTUIELI DE CAPITAL (ACTIVE NEFINANCIARE ) LEI]])</f>
        <v>159964</v>
      </c>
      <c r="M2393" s="41">
        <f>Data5[[#This Row],[TOTAL CHELTUIELI LEI]]/Data5[[#This Row],[CURS VALUTAR EURO BNR 22 07 2020]]</f>
        <v>33049.73037747154</v>
      </c>
      <c r="N2393" s="49">
        <v>30800</v>
      </c>
      <c r="O2393" s="54"/>
      <c r="P2393" s="54">
        <v>14468</v>
      </c>
      <c r="Q2393" s="54"/>
      <c r="R2393" s="54">
        <f>Data5[[#This Row],[PERSOANE ÎNSCRISE ÎN LISTELE ELECTORALE (TURUL 1)            ]]+Data5[[#This Row],[PERSOANE ÎNSCRISE ÎN LISTELE ELECTORALE (TURUL AL 2-LEA)]]</f>
        <v>30800</v>
      </c>
      <c r="S2393" s="54">
        <f>Data5[[#This Row],[PERSOANE CARE AU PARTICIPAT LA VOT (TURUL 1)]]+Data5[[#This Row],[PERSOANE CARE AU PARTICIPAT LA VOT  (TURUL AL 2-LEA)]]</f>
        <v>14468</v>
      </c>
      <c r="T2393" s="41">
        <f>Data5[[#This Row],[TOTAL CHELTUIELI LEI]]/Data5[[#This Row],[NUMĂRUL PERSOANELOR ÎNSCRISE ÎN LISTELE ELECTORALE]]</f>
        <v>5.1936363636363634</v>
      </c>
      <c r="U2393" s="41">
        <f>Data5[[#This Row],[TOTAL CHELTUIELI EURO]]/Data5[[#This Row],[NUMĂRUL PERSOANELOR ÎNSCRISE ÎN LISTELE ELECTORALE]]</f>
        <v>1.0730431940737513</v>
      </c>
      <c r="V2393" s="41">
        <f>Data5[[#This Row],[TOTAL CHELTUIELI LEI]]/Data5[[#This Row],[NUMĂRUL PERSOANELOR CARE AU PARTICIPAT LA VOT]]</f>
        <v>11.056400331766657</v>
      </c>
      <c r="W2393" s="41">
        <f>Data5[[#This Row],[TOTAL CHELTUIELI EURO]]/Data5[[#This Row],[NUMĂRUL PERSOANELOR CARE AU PARTICIPAT LA VOT]]</f>
        <v>2.2843330368725145</v>
      </c>
      <c r="X2393" s="43">
        <v>4.8400999999999996</v>
      </c>
      <c r="Y2393" s="114" t="s">
        <v>2892</v>
      </c>
      <c r="Z2393" s="44">
        <v>5</v>
      </c>
      <c r="AA2393" s="115" t="s">
        <v>3107</v>
      </c>
      <c r="AB2393" s="44">
        <v>1</v>
      </c>
      <c r="AC2393" s="45"/>
    </row>
    <row r="2394" spans="1:29" x14ac:dyDescent="0.2">
      <c r="A2394" s="37">
        <v>2393</v>
      </c>
      <c r="B2394" s="38" t="s">
        <v>566</v>
      </c>
      <c r="C2394" s="39" t="s">
        <v>569</v>
      </c>
      <c r="D2394" s="40">
        <v>44101</v>
      </c>
      <c r="E2394" s="38">
        <v>1</v>
      </c>
      <c r="F2394" s="38"/>
      <c r="G2394" s="38" t="s">
        <v>2</v>
      </c>
      <c r="H2394" s="38" t="s">
        <v>2</v>
      </c>
      <c r="I2394" s="39">
        <v>2800</v>
      </c>
      <c r="J2394" s="39">
        <v>38403.760000000002</v>
      </c>
      <c r="K2394" s="39">
        <v>0</v>
      </c>
      <c r="L2394" s="41">
        <f>SUM(Data5[[#This Row],[CHELTUIELI DE PERSONAL LEI]:[CHELTUIELI DE CAPITAL (ACTIVE NEFINANCIARE ) LEI]])</f>
        <v>41203.760000000002</v>
      </c>
      <c r="M2394" s="41">
        <f>Data5[[#This Row],[TOTAL CHELTUIELI LEI]]/Data5[[#This Row],[CURS VALUTAR EURO BNR 22 07 2020]]</f>
        <v>8512.9976653374943</v>
      </c>
      <c r="N2394" s="49">
        <v>28244</v>
      </c>
      <c r="O2394" s="54"/>
      <c r="P2394" s="54">
        <v>10028</v>
      </c>
      <c r="Q2394" s="54"/>
      <c r="R2394" s="54">
        <f>Data5[[#This Row],[PERSOANE ÎNSCRISE ÎN LISTELE ELECTORALE (TURUL 1)            ]]+Data5[[#This Row],[PERSOANE ÎNSCRISE ÎN LISTELE ELECTORALE (TURUL AL 2-LEA)]]</f>
        <v>28244</v>
      </c>
      <c r="S2394" s="54">
        <f>Data5[[#This Row],[PERSOANE CARE AU PARTICIPAT LA VOT (TURUL 1)]]+Data5[[#This Row],[PERSOANE CARE AU PARTICIPAT LA VOT  (TURUL AL 2-LEA)]]</f>
        <v>10028</v>
      </c>
      <c r="T2394" s="41">
        <f>Data5[[#This Row],[TOTAL CHELTUIELI LEI]]/Data5[[#This Row],[NUMĂRUL PERSOANELOR ÎNSCRISE ÎN LISTELE ELECTORALE]]</f>
        <v>1.4588500212434501</v>
      </c>
      <c r="U2394" s="41">
        <f>Data5[[#This Row],[TOTAL CHELTUIELI EURO]]/Data5[[#This Row],[NUMĂRUL PERSOANELOR ÎNSCRISE ÎN LISTELE ELECTORALE]]</f>
        <v>0.30140906618529578</v>
      </c>
      <c r="V2394" s="41">
        <f>Data5[[#This Row],[TOTAL CHELTUIELI LEI]]/Data5[[#This Row],[NUMĂRUL PERSOANELOR CARE AU PARTICIPAT LA VOT]]</f>
        <v>4.1088711607499002</v>
      </c>
      <c r="W2394" s="41">
        <f>Data5[[#This Row],[TOTAL CHELTUIELI EURO]]/Data5[[#This Row],[NUMĂRUL PERSOANELOR CARE AU PARTICIPAT LA VOT]]</f>
        <v>0.84892278274207167</v>
      </c>
      <c r="X2394" s="43">
        <v>4.8400999999999996</v>
      </c>
      <c r="Y2394" s="114" t="s">
        <v>2894</v>
      </c>
      <c r="Z2394" s="44">
        <v>1</v>
      </c>
      <c r="AA2394" s="115" t="s">
        <v>3105</v>
      </c>
      <c r="AB2394" s="44">
        <v>0</v>
      </c>
      <c r="AC2394" s="45"/>
    </row>
    <row r="2395" spans="1:29" x14ac:dyDescent="0.2">
      <c r="A2395" s="37">
        <v>2394</v>
      </c>
      <c r="B2395" s="38" t="s">
        <v>566</v>
      </c>
      <c r="C2395" s="39" t="s">
        <v>570</v>
      </c>
      <c r="D2395" s="40">
        <v>44101</v>
      </c>
      <c r="E2395" s="38">
        <v>1</v>
      </c>
      <c r="F2395" s="38"/>
      <c r="G2395" s="38" t="s">
        <v>2</v>
      </c>
      <c r="H2395" s="38" t="s">
        <v>2</v>
      </c>
      <c r="I2395" s="39">
        <v>2970</v>
      </c>
      <c r="J2395" s="39">
        <v>31128.02</v>
      </c>
      <c r="K2395" s="39">
        <v>0</v>
      </c>
      <c r="L2395" s="41">
        <f>SUM(Data5[[#This Row],[CHELTUIELI DE PERSONAL LEI]:[CHELTUIELI DE CAPITAL (ACTIVE NEFINANCIARE ) LEI]])</f>
        <v>34098.020000000004</v>
      </c>
      <c r="M2395" s="41">
        <f>Data5[[#This Row],[TOTAL CHELTUIELI LEI]]/Data5[[#This Row],[CURS VALUTAR EURO BNR 22 07 2020]]</f>
        <v>7044.8998987624236</v>
      </c>
      <c r="N2395" s="49">
        <v>21066</v>
      </c>
      <c r="O2395" s="54"/>
      <c r="P2395" s="54">
        <v>7214</v>
      </c>
      <c r="Q2395" s="54"/>
      <c r="R2395" s="54">
        <f>Data5[[#This Row],[PERSOANE ÎNSCRISE ÎN LISTELE ELECTORALE (TURUL 1)            ]]+Data5[[#This Row],[PERSOANE ÎNSCRISE ÎN LISTELE ELECTORALE (TURUL AL 2-LEA)]]</f>
        <v>21066</v>
      </c>
      <c r="S2395" s="54">
        <f>Data5[[#This Row],[PERSOANE CARE AU PARTICIPAT LA VOT (TURUL 1)]]+Data5[[#This Row],[PERSOANE CARE AU PARTICIPAT LA VOT  (TURUL AL 2-LEA)]]</f>
        <v>7214</v>
      </c>
      <c r="T2395" s="41">
        <f>Data5[[#This Row],[TOTAL CHELTUIELI LEI]]/Data5[[#This Row],[NUMĂRUL PERSOANELOR ÎNSCRISE ÎN LISTELE ELECTORALE]]</f>
        <v>1.6186281211430744</v>
      </c>
      <c r="U2395" s="41">
        <f>Data5[[#This Row],[TOTAL CHELTUIELI EURO]]/Data5[[#This Row],[NUMĂRUL PERSOANELOR ÎNSCRISE ÎN LISTELE ELECTORALE]]</f>
        <v>0.33442038824467973</v>
      </c>
      <c r="V2395" s="41">
        <f>Data5[[#This Row],[TOTAL CHELTUIELI LEI]]/Data5[[#This Row],[NUMĂRUL PERSOANELOR CARE AU PARTICIPAT LA VOT]]</f>
        <v>4.7266454116994741</v>
      </c>
      <c r="W2395" s="41">
        <f>Data5[[#This Row],[TOTAL CHELTUIELI EURO]]/Data5[[#This Row],[NUMĂRUL PERSOANELOR CARE AU PARTICIPAT LA VOT]]</f>
        <v>0.97655945366820396</v>
      </c>
      <c r="X2395" s="43">
        <v>4.8400999999999996</v>
      </c>
      <c r="Y2395" s="114" t="s">
        <v>2894</v>
      </c>
      <c r="Z2395" s="44">
        <v>1</v>
      </c>
      <c r="AA2395" s="115" t="s">
        <v>3105</v>
      </c>
      <c r="AB2395" s="44">
        <v>0</v>
      </c>
      <c r="AC2395" s="45"/>
    </row>
    <row r="2396" spans="1:29" x14ac:dyDescent="0.2">
      <c r="A2396" s="37">
        <v>2395</v>
      </c>
      <c r="B2396" s="38" t="s">
        <v>566</v>
      </c>
      <c r="C2396" s="39" t="s">
        <v>2802</v>
      </c>
      <c r="D2396" s="40">
        <v>44101</v>
      </c>
      <c r="E2396" s="38">
        <v>1</v>
      </c>
      <c r="F2396" s="38"/>
      <c r="G2396" s="38" t="s">
        <v>2</v>
      </c>
      <c r="H2396" s="38" t="s">
        <v>2</v>
      </c>
      <c r="I2396" s="39">
        <v>3342.01</v>
      </c>
      <c r="J2396" s="39">
        <v>12982.56</v>
      </c>
      <c r="K2396" s="39">
        <v>0</v>
      </c>
      <c r="L2396" s="41">
        <f>SUM(Data5[[#This Row],[CHELTUIELI DE PERSONAL LEI]:[CHELTUIELI DE CAPITAL (ACTIVE NEFINANCIARE ) LEI]])</f>
        <v>16324.57</v>
      </c>
      <c r="M2396" s="41">
        <f>Data5[[#This Row],[TOTAL CHELTUIELI LEI]]/Data5[[#This Row],[CURS VALUTAR EURO BNR 22 07 2020]]</f>
        <v>3372.7753558810768</v>
      </c>
      <c r="N2396" s="49">
        <v>4355</v>
      </c>
      <c r="O2396" s="54"/>
      <c r="P2396" s="54">
        <v>2106</v>
      </c>
      <c r="Q2396" s="54"/>
      <c r="R2396" s="54">
        <f>Data5[[#This Row],[PERSOANE ÎNSCRISE ÎN LISTELE ELECTORALE (TURUL 1)            ]]+Data5[[#This Row],[PERSOANE ÎNSCRISE ÎN LISTELE ELECTORALE (TURUL AL 2-LEA)]]</f>
        <v>4355</v>
      </c>
      <c r="S2396" s="54">
        <f>Data5[[#This Row],[PERSOANE CARE AU PARTICIPAT LA VOT (TURUL 1)]]+Data5[[#This Row],[PERSOANE CARE AU PARTICIPAT LA VOT  (TURUL AL 2-LEA)]]</f>
        <v>2106</v>
      </c>
      <c r="T2396" s="41">
        <f>Data5[[#This Row],[TOTAL CHELTUIELI LEI]]/Data5[[#This Row],[NUMĂRUL PERSOANELOR ÎNSCRISE ÎN LISTELE ELECTORALE]]</f>
        <v>3.7484661308840415</v>
      </c>
      <c r="U2396" s="41">
        <f>Data5[[#This Row],[TOTAL CHELTUIELI EURO]]/Data5[[#This Row],[NUMĂRUL PERSOANELOR ÎNSCRISE ÎN LISTELE ELECTORALE]]</f>
        <v>0.77446047207372604</v>
      </c>
      <c r="V2396" s="41">
        <f>Data5[[#This Row],[TOTAL CHELTUIELI LEI]]/Data5[[#This Row],[NUMĂRUL PERSOANELOR CARE AU PARTICIPAT LA VOT]]</f>
        <v>7.7514577397910731</v>
      </c>
      <c r="W2396" s="41">
        <f>Data5[[#This Row],[TOTAL CHELTUIELI EURO]]/Data5[[#This Row],[NUMĂRUL PERSOANELOR CARE AU PARTICIPAT LA VOT]]</f>
        <v>1.6015077663252977</v>
      </c>
      <c r="X2396" s="43">
        <v>4.8400999999999996</v>
      </c>
      <c r="Y2396" s="114" t="s">
        <v>2884</v>
      </c>
      <c r="Z2396" s="44">
        <v>3</v>
      </c>
      <c r="AA2396" s="115" t="s">
        <v>3105</v>
      </c>
      <c r="AB2396" s="44">
        <v>0</v>
      </c>
      <c r="AC2396" s="45"/>
    </row>
    <row r="2397" spans="1:29" x14ac:dyDescent="0.2">
      <c r="A2397" s="37">
        <v>2396</v>
      </c>
      <c r="B2397" s="38" t="s">
        <v>566</v>
      </c>
      <c r="C2397" s="39" t="s">
        <v>2803</v>
      </c>
      <c r="D2397" s="40">
        <v>44101</v>
      </c>
      <c r="E2397" s="38">
        <v>1</v>
      </c>
      <c r="F2397" s="38"/>
      <c r="G2397" s="38" t="s">
        <v>2</v>
      </c>
      <c r="H2397" s="38" t="s">
        <v>2</v>
      </c>
      <c r="I2397" s="39">
        <v>7500</v>
      </c>
      <c r="J2397" s="39">
        <v>22989.21</v>
      </c>
      <c r="K2397" s="39">
        <v>0</v>
      </c>
      <c r="L2397" s="41">
        <f>SUM(Data5[[#This Row],[CHELTUIELI DE PERSONAL LEI]:[CHELTUIELI DE CAPITAL (ACTIVE NEFINANCIARE ) LEI]])</f>
        <v>30489.21</v>
      </c>
      <c r="M2397" s="41">
        <f>Data5[[#This Row],[TOTAL CHELTUIELI LEI]]/Data5[[#This Row],[CURS VALUTAR EURO BNR 22 07 2020]]</f>
        <v>6299.2934030288634</v>
      </c>
      <c r="N2397" s="49">
        <v>7846</v>
      </c>
      <c r="O2397" s="54"/>
      <c r="P2397" s="54">
        <v>3796</v>
      </c>
      <c r="Q2397" s="54"/>
      <c r="R2397" s="54">
        <f>Data5[[#This Row],[PERSOANE ÎNSCRISE ÎN LISTELE ELECTORALE (TURUL 1)            ]]+Data5[[#This Row],[PERSOANE ÎNSCRISE ÎN LISTELE ELECTORALE (TURUL AL 2-LEA)]]</f>
        <v>7846</v>
      </c>
      <c r="S2397" s="54">
        <f>Data5[[#This Row],[PERSOANE CARE AU PARTICIPAT LA VOT (TURUL 1)]]+Data5[[#This Row],[PERSOANE CARE AU PARTICIPAT LA VOT  (TURUL AL 2-LEA)]]</f>
        <v>3796</v>
      </c>
      <c r="T2397" s="41">
        <f>Data5[[#This Row],[TOTAL CHELTUIELI LEI]]/Data5[[#This Row],[NUMĂRUL PERSOANELOR ÎNSCRISE ÎN LISTELE ELECTORALE]]</f>
        <v>3.8859559010961</v>
      </c>
      <c r="U2397" s="41">
        <f>Data5[[#This Row],[TOTAL CHELTUIELI EURO]]/Data5[[#This Row],[NUMĂRUL PERSOANELOR ÎNSCRISE ÎN LISTELE ELECTORALE]]</f>
        <v>0.8028668624813744</v>
      </c>
      <c r="V2397" s="41">
        <f>Data5[[#This Row],[TOTAL CHELTUIELI LEI]]/Data5[[#This Row],[NUMĂRUL PERSOANELOR CARE AU PARTICIPAT LA VOT]]</f>
        <v>8.0319309799789256</v>
      </c>
      <c r="W2397" s="41">
        <f>Data5[[#This Row],[TOTAL CHELTUIELI EURO]]/Data5[[#This Row],[NUMĂRUL PERSOANELOR CARE AU PARTICIPAT LA VOT]]</f>
        <v>1.6594555856240421</v>
      </c>
      <c r="X2397" s="43">
        <v>4.8400999999999996</v>
      </c>
      <c r="Y2397" s="114" t="s">
        <v>2884</v>
      </c>
      <c r="Z2397" s="44">
        <v>3</v>
      </c>
      <c r="AA2397" s="115" t="s">
        <v>3105</v>
      </c>
      <c r="AB2397" s="44">
        <v>0</v>
      </c>
      <c r="AC2397" s="45"/>
    </row>
    <row r="2398" spans="1:29" x14ac:dyDescent="0.2">
      <c r="A2398" s="37">
        <v>2397</v>
      </c>
      <c r="B2398" s="38" t="s">
        <v>566</v>
      </c>
      <c r="C2398" s="39" t="s">
        <v>2804</v>
      </c>
      <c r="D2398" s="40">
        <v>44101</v>
      </c>
      <c r="E2398" s="38">
        <v>1</v>
      </c>
      <c r="F2398" s="38"/>
      <c r="G2398" s="38" t="s">
        <v>2</v>
      </c>
      <c r="H2398" s="38" t="s">
        <v>2</v>
      </c>
      <c r="I2398" s="39">
        <v>6120</v>
      </c>
      <c r="J2398" s="39">
        <v>11751.24</v>
      </c>
      <c r="K2398" s="39">
        <v>0</v>
      </c>
      <c r="L2398" s="41">
        <f>SUM(Data5[[#This Row],[CHELTUIELI DE PERSONAL LEI]:[CHELTUIELI DE CAPITAL (ACTIVE NEFINANCIARE ) LEI]])</f>
        <v>17871.239999999998</v>
      </c>
      <c r="M2398" s="41">
        <f>Data5[[#This Row],[TOTAL CHELTUIELI LEI]]/Data5[[#This Row],[CURS VALUTAR EURO BNR 22 07 2020]]</f>
        <v>3692.3286708952292</v>
      </c>
      <c r="N2398" s="49">
        <v>14366</v>
      </c>
      <c r="O2398" s="54"/>
      <c r="P2398" s="54">
        <v>6035</v>
      </c>
      <c r="Q2398" s="54"/>
      <c r="R2398" s="54">
        <f>Data5[[#This Row],[PERSOANE ÎNSCRISE ÎN LISTELE ELECTORALE (TURUL 1)            ]]+Data5[[#This Row],[PERSOANE ÎNSCRISE ÎN LISTELE ELECTORALE (TURUL AL 2-LEA)]]</f>
        <v>14366</v>
      </c>
      <c r="S2398" s="54">
        <f>Data5[[#This Row],[PERSOANE CARE AU PARTICIPAT LA VOT (TURUL 1)]]+Data5[[#This Row],[PERSOANE CARE AU PARTICIPAT LA VOT  (TURUL AL 2-LEA)]]</f>
        <v>6035</v>
      </c>
      <c r="T2398" s="41">
        <f>Data5[[#This Row],[TOTAL CHELTUIELI LEI]]/Data5[[#This Row],[NUMĂRUL PERSOANELOR ÎNSCRISE ÎN LISTELE ELECTORALE]]</f>
        <v>1.2439955450368925</v>
      </c>
      <c r="U2398" s="41">
        <f>Data5[[#This Row],[TOTAL CHELTUIELI EURO]]/Data5[[#This Row],[NUMĂRUL PERSOANELOR ÎNSCRISE ÎN LISTELE ELECTORALE]]</f>
        <v>0.25701856264062573</v>
      </c>
      <c r="V2398" s="41">
        <f>Data5[[#This Row],[TOTAL CHELTUIELI LEI]]/Data5[[#This Row],[NUMĂRUL PERSOANELOR CARE AU PARTICIPAT LA VOT]]</f>
        <v>2.961265948632974</v>
      </c>
      <c r="W2398" s="41">
        <f>Data5[[#This Row],[TOTAL CHELTUIELI EURO]]/Data5[[#This Row],[NUMĂRUL PERSOANELOR CARE AU PARTICIPAT LA VOT]]</f>
        <v>0.61181916667692282</v>
      </c>
      <c r="X2398" s="43">
        <v>4.8400999999999996</v>
      </c>
      <c r="Y2398" s="114" t="s">
        <v>2894</v>
      </c>
      <c r="Z2398" s="44">
        <v>1</v>
      </c>
      <c r="AA2398" s="115" t="s">
        <v>3105</v>
      </c>
      <c r="AB2398" s="44">
        <v>0</v>
      </c>
      <c r="AC2398" s="45"/>
    </row>
    <row r="2399" spans="1:29" x14ac:dyDescent="0.2">
      <c r="A2399" s="37">
        <v>2398</v>
      </c>
      <c r="B2399" s="38" t="s">
        <v>566</v>
      </c>
      <c r="C2399" s="39" t="s">
        <v>2805</v>
      </c>
      <c r="D2399" s="40">
        <v>44101</v>
      </c>
      <c r="E2399" s="38">
        <v>1</v>
      </c>
      <c r="F2399" s="38"/>
      <c r="G2399" s="38" t="s">
        <v>2</v>
      </c>
      <c r="H2399" s="38" t="s">
        <v>2</v>
      </c>
      <c r="I2399" s="39">
        <v>0</v>
      </c>
      <c r="J2399" s="39">
        <v>7513.52</v>
      </c>
      <c r="K2399" s="39">
        <v>0</v>
      </c>
      <c r="L2399" s="41">
        <f>SUM(Data5[[#This Row],[CHELTUIELI DE PERSONAL LEI]:[CHELTUIELI DE CAPITAL (ACTIVE NEFINANCIARE ) LEI]])</f>
        <v>7513.52</v>
      </c>
      <c r="M2399" s="41">
        <f>Data5[[#This Row],[TOTAL CHELTUIELI LEI]]/Data5[[#This Row],[CURS VALUTAR EURO BNR 22 07 2020]]</f>
        <v>1552.3480919815709</v>
      </c>
      <c r="N2399" s="49">
        <v>4679</v>
      </c>
      <c r="O2399" s="54"/>
      <c r="P2399" s="54">
        <v>2260</v>
      </c>
      <c r="Q2399" s="54"/>
      <c r="R2399" s="54">
        <f>Data5[[#This Row],[PERSOANE ÎNSCRISE ÎN LISTELE ELECTORALE (TURUL 1)            ]]+Data5[[#This Row],[PERSOANE ÎNSCRISE ÎN LISTELE ELECTORALE (TURUL AL 2-LEA)]]</f>
        <v>4679</v>
      </c>
      <c r="S2399" s="54">
        <f>Data5[[#This Row],[PERSOANE CARE AU PARTICIPAT LA VOT (TURUL 1)]]+Data5[[#This Row],[PERSOANE CARE AU PARTICIPAT LA VOT  (TURUL AL 2-LEA)]]</f>
        <v>2260</v>
      </c>
      <c r="T2399" s="41">
        <f>Data5[[#This Row],[TOTAL CHELTUIELI LEI]]/Data5[[#This Row],[NUMĂRUL PERSOANELOR ÎNSCRISE ÎN LISTELE ELECTORALE]]</f>
        <v>1.6057961102799745</v>
      </c>
      <c r="U2399" s="41">
        <f>Data5[[#This Row],[TOTAL CHELTUIELI EURO]]/Data5[[#This Row],[NUMĂRUL PERSOANELOR ÎNSCRISE ÎN LISTELE ELECTORALE]]</f>
        <v>0.33176920110740987</v>
      </c>
      <c r="V2399" s="41">
        <f>Data5[[#This Row],[TOTAL CHELTUIELI LEI]]/Data5[[#This Row],[NUMĂRUL PERSOANELOR CARE AU PARTICIPAT LA VOT]]</f>
        <v>3.3245663716814162</v>
      </c>
      <c r="W2399" s="41">
        <f>Data5[[#This Row],[TOTAL CHELTUIELI EURO]]/Data5[[#This Row],[NUMĂRUL PERSOANELOR CARE AU PARTICIPAT LA VOT]]</f>
        <v>0.68687968671750921</v>
      </c>
      <c r="X2399" s="43">
        <v>4.8400999999999996</v>
      </c>
      <c r="Y2399" s="114" t="s">
        <v>2894</v>
      </c>
      <c r="Z2399" s="44">
        <v>1</v>
      </c>
      <c r="AA2399" s="115" t="s">
        <v>3105</v>
      </c>
      <c r="AB2399" s="44">
        <v>0</v>
      </c>
      <c r="AC2399" s="45"/>
    </row>
    <row r="2400" spans="1:29" x14ac:dyDescent="0.2">
      <c r="A2400" s="37">
        <v>2399</v>
      </c>
      <c r="B2400" s="38" t="s">
        <v>566</v>
      </c>
      <c r="C2400" s="39" t="s">
        <v>2806</v>
      </c>
      <c r="D2400" s="40">
        <v>44101</v>
      </c>
      <c r="E2400" s="38">
        <v>1</v>
      </c>
      <c r="F2400" s="38"/>
      <c r="G2400" s="38" t="s">
        <v>2</v>
      </c>
      <c r="H2400" s="38" t="s">
        <v>2</v>
      </c>
      <c r="I2400" s="39">
        <v>2160</v>
      </c>
      <c r="J2400" s="39">
        <v>7183</v>
      </c>
      <c r="K2400" s="39">
        <v>0</v>
      </c>
      <c r="L2400" s="41">
        <f>SUM(Data5[[#This Row],[CHELTUIELI DE PERSONAL LEI]:[CHELTUIELI DE CAPITAL (ACTIVE NEFINANCIARE ) LEI]])</f>
        <v>9343</v>
      </c>
      <c r="M2400" s="41">
        <f>Data5[[#This Row],[TOTAL CHELTUIELI LEI]]/Data5[[#This Row],[CURS VALUTAR EURO BNR 22 07 2020]]</f>
        <v>1930.332017933514</v>
      </c>
      <c r="N2400" s="49">
        <v>5505</v>
      </c>
      <c r="O2400" s="54"/>
      <c r="P2400" s="54">
        <v>3124</v>
      </c>
      <c r="Q2400" s="54"/>
      <c r="R2400" s="54">
        <f>Data5[[#This Row],[PERSOANE ÎNSCRISE ÎN LISTELE ELECTORALE (TURUL 1)            ]]+Data5[[#This Row],[PERSOANE ÎNSCRISE ÎN LISTELE ELECTORALE (TURUL AL 2-LEA)]]</f>
        <v>5505</v>
      </c>
      <c r="S2400" s="54">
        <f>Data5[[#This Row],[PERSOANE CARE AU PARTICIPAT LA VOT (TURUL 1)]]+Data5[[#This Row],[PERSOANE CARE AU PARTICIPAT LA VOT  (TURUL AL 2-LEA)]]</f>
        <v>3124</v>
      </c>
      <c r="T2400" s="41">
        <f>Data5[[#This Row],[TOTAL CHELTUIELI LEI]]/Data5[[#This Row],[NUMĂRUL PERSOANELOR ÎNSCRISE ÎN LISTELE ELECTORALE]]</f>
        <v>1.6971843778383289</v>
      </c>
      <c r="U2400" s="41">
        <f>Data5[[#This Row],[TOTAL CHELTUIELI EURO]]/Data5[[#This Row],[NUMĂRUL PERSOANELOR ÎNSCRISE ÎN LISTELE ELECTORALE]]</f>
        <v>0.35065068445658748</v>
      </c>
      <c r="V2400" s="41">
        <f>Data5[[#This Row],[TOTAL CHELTUIELI LEI]]/Data5[[#This Row],[NUMĂRUL PERSOANELOR CARE AU PARTICIPAT LA VOT]]</f>
        <v>2.9907170294494239</v>
      </c>
      <c r="W2400" s="41">
        <f>Data5[[#This Row],[TOTAL CHELTUIELI EURO]]/Data5[[#This Row],[NUMĂRUL PERSOANELOR CARE AU PARTICIPAT LA VOT]]</f>
        <v>0.61790397501072791</v>
      </c>
      <c r="X2400" s="43">
        <v>4.8400999999999996</v>
      </c>
      <c r="Y2400" s="114" t="s">
        <v>2894</v>
      </c>
      <c r="Z2400" s="44">
        <v>1</v>
      </c>
      <c r="AA2400" s="115" t="s">
        <v>3105</v>
      </c>
      <c r="AB2400" s="44">
        <v>0</v>
      </c>
      <c r="AC2400" s="45"/>
    </row>
    <row r="2401" spans="1:29" x14ac:dyDescent="0.2">
      <c r="A2401" s="37">
        <v>2400</v>
      </c>
      <c r="B2401" s="38" t="s">
        <v>566</v>
      </c>
      <c r="C2401" s="39" t="s">
        <v>2807</v>
      </c>
      <c r="D2401" s="40">
        <v>44101</v>
      </c>
      <c r="E2401" s="38">
        <v>1</v>
      </c>
      <c r="F2401" s="38"/>
      <c r="G2401" s="38" t="s">
        <v>2</v>
      </c>
      <c r="H2401" s="38" t="s">
        <v>2</v>
      </c>
      <c r="I2401" s="39">
        <v>0</v>
      </c>
      <c r="J2401" s="39">
        <v>25852.06</v>
      </c>
      <c r="K2401" s="39">
        <v>0</v>
      </c>
      <c r="L2401" s="41">
        <f>SUM(Data5[[#This Row],[CHELTUIELI DE PERSONAL LEI]:[CHELTUIELI DE CAPITAL (ACTIVE NEFINANCIARE ) LEI]])</f>
        <v>25852.06</v>
      </c>
      <c r="M2401" s="41">
        <f>Data5[[#This Row],[TOTAL CHELTUIELI LEI]]/Data5[[#This Row],[CURS VALUTAR EURO BNR 22 07 2020]]</f>
        <v>5341.224354868702</v>
      </c>
      <c r="N2401" s="49">
        <v>8524</v>
      </c>
      <c r="O2401" s="54"/>
      <c r="P2401" s="54">
        <v>3745</v>
      </c>
      <c r="Q2401" s="54"/>
      <c r="R2401" s="54">
        <f>Data5[[#This Row],[PERSOANE ÎNSCRISE ÎN LISTELE ELECTORALE (TURUL 1)            ]]+Data5[[#This Row],[PERSOANE ÎNSCRISE ÎN LISTELE ELECTORALE (TURUL AL 2-LEA)]]</f>
        <v>8524</v>
      </c>
      <c r="S2401" s="54">
        <f>Data5[[#This Row],[PERSOANE CARE AU PARTICIPAT LA VOT (TURUL 1)]]+Data5[[#This Row],[PERSOANE CARE AU PARTICIPAT LA VOT  (TURUL AL 2-LEA)]]</f>
        <v>3745</v>
      </c>
      <c r="T2401" s="41">
        <f>Data5[[#This Row],[TOTAL CHELTUIELI LEI]]/Data5[[#This Row],[NUMĂRUL PERSOANELOR ÎNSCRISE ÎN LISTELE ELECTORALE]]</f>
        <v>3.0328554669169407</v>
      </c>
      <c r="U2401" s="41">
        <f>Data5[[#This Row],[TOTAL CHELTUIELI EURO]]/Data5[[#This Row],[NUMĂRUL PERSOANELOR ÎNSCRISE ÎN LISTELE ELECTORALE]]</f>
        <v>0.62661008386540384</v>
      </c>
      <c r="V2401" s="41">
        <f>Data5[[#This Row],[TOTAL CHELTUIELI LEI]]/Data5[[#This Row],[NUMĂRUL PERSOANELOR CARE AU PARTICIPAT LA VOT]]</f>
        <v>6.9030867823765023</v>
      </c>
      <c r="W2401" s="41">
        <f>Data5[[#This Row],[TOTAL CHELTUIELI EURO]]/Data5[[#This Row],[NUMĂRUL PERSOANELOR CARE AU PARTICIPAT LA VOT]]</f>
        <v>1.4262281321411754</v>
      </c>
      <c r="X2401" s="43">
        <v>4.8400999999999996</v>
      </c>
      <c r="Y2401" s="114" t="s">
        <v>2884</v>
      </c>
      <c r="Z2401" s="44">
        <v>3</v>
      </c>
      <c r="AA2401" s="115" t="s">
        <v>3105</v>
      </c>
      <c r="AB2401" s="44">
        <v>0</v>
      </c>
      <c r="AC2401" s="45"/>
    </row>
    <row r="2402" spans="1:29" x14ac:dyDescent="0.2">
      <c r="A2402" s="37">
        <v>2401</v>
      </c>
      <c r="B2402" s="38" t="s">
        <v>566</v>
      </c>
      <c r="C2402" s="39" t="s">
        <v>2808</v>
      </c>
      <c r="D2402" s="40">
        <v>44101</v>
      </c>
      <c r="E2402" s="38">
        <v>1</v>
      </c>
      <c r="F2402" s="38"/>
      <c r="G2402" s="38" t="s">
        <v>2</v>
      </c>
      <c r="H2402" s="38" t="s">
        <v>2</v>
      </c>
      <c r="I2402" s="39">
        <v>2761</v>
      </c>
      <c r="J2402" s="39">
        <v>49340</v>
      </c>
      <c r="K2402" s="39">
        <v>0</v>
      </c>
      <c r="L2402" s="41">
        <f>SUM(Data5[[#This Row],[CHELTUIELI DE PERSONAL LEI]:[CHELTUIELI DE CAPITAL (ACTIVE NEFINANCIARE ) LEI]])</f>
        <v>52101</v>
      </c>
      <c r="M2402" s="41">
        <f>Data5[[#This Row],[TOTAL CHELTUIELI LEI]]/Data5[[#This Row],[CURS VALUTAR EURO BNR 22 07 2020]]</f>
        <v>10764.447015557531</v>
      </c>
      <c r="N2402" s="49">
        <v>6026</v>
      </c>
      <c r="O2402" s="54"/>
      <c r="P2402" s="54">
        <v>3740</v>
      </c>
      <c r="Q2402" s="54"/>
      <c r="R2402" s="54">
        <f>Data5[[#This Row],[PERSOANE ÎNSCRISE ÎN LISTELE ELECTORALE (TURUL 1)            ]]+Data5[[#This Row],[PERSOANE ÎNSCRISE ÎN LISTELE ELECTORALE (TURUL AL 2-LEA)]]</f>
        <v>6026</v>
      </c>
      <c r="S2402" s="54">
        <f>Data5[[#This Row],[PERSOANE CARE AU PARTICIPAT LA VOT (TURUL 1)]]+Data5[[#This Row],[PERSOANE CARE AU PARTICIPAT LA VOT  (TURUL AL 2-LEA)]]</f>
        <v>3740</v>
      </c>
      <c r="T2402" s="41">
        <f>Data5[[#This Row],[TOTAL CHELTUIELI LEI]]/Data5[[#This Row],[NUMĂRUL PERSOANELOR ÎNSCRISE ÎN LISTELE ELECTORALE]]</f>
        <v>8.646033853302356</v>
      </c>
      <c r="U2402" s="41">
        <f>Data5[[#This Row],[TOTAL CHELTUIELI EURO]]/Data5[[#This Row],[NUMĂRUL PERSOANELOR ÎNSCRISE ÎN LISTELE ELECTORALE]]</f>
        <v>1.7863337231260423</v>
      </c>
      <c r="V2402" s="41">
        <f>Data5[[#This Row],[TOTAL CHELTUIELI LEI]]/Data5[[#This Row],[NUMĂRUL PERSOANELOR CARE AU PARTICIPAT LA VOT]]</f>
        <v>13.930748663101605</v>
      </c>
      <c r="W2402" s="41">
        <f>Data5[[#This Row],[TOTAL CHELTUIELI EURO]]/Data5[[#This Row],[NUMĂRUL PERSOANELOR CARE AU PARTICIPAT LA VOT]]</f>
        <v>2.8781943891865054</v>
      </c>
      <c r="X2402" s="43">
        <v>4.8400999999999996</v>
      </c>
      <c r="Y2402" s="114" t="s">
        <v>2896</v>
      </c>
      <c r="Z2402" s="44">
        <v>8</v>
      </c>
      <c r="AA2402" s="115" t="s">
        <v>3107</v>
      </c>
      <c r="AB2402" s="44">
        <v>1</v>
      </c>
      <c r="AC2402" s="45"/>
    </row>
    <row r="2403" spans="1:29" x14ac:dyDescent="0.2">
      <c r="A2403" s="37">
        <v>2402</v>
      </c>
      <c r="B2403" s="38" t="s">
        <v>566</v>
      </c>
      <c r="C2403" s="39" t="s">
        <v>2492</v>
      </c>
      <c r="D2403" s="40">
        <v>44101</v>
      </c>
      <c r="E2403" s="38">
        <v>1</v>
      </c>
      <c r="F2403" s="38"/>
      <c r="G2403" s="38" t="s">
        <v>2</v>
      </c>
      <c r="H2403" s="38" t="s">
        <v>2</v>
      </c>
      <c r="I2403" s="39">
        <v>11200</v>
      </c>
      <c r="J2403" s="39">
        <v>5754</v>
      </c>
      <c r="K2403" s="39">
        <v>0</v>
      </c>
      <c r="L2403" s="41">
        <f>SUM(Data5[[#This Row],[CHELTUIELI DE PERSONAL LEI]:[CHELTUIELI DE CAPITAL (ACTIVE NEFINANCIARE ) LEI]])</f>
        <v>16954</v>
      </c>
      <c r="M2403" s="41">
        <f>Data5[[#This Row],[TOTAL CHELTUIELI LEI]]/Data5[[#This Row],[CURS VALUTAR EURO BNR 22 07 2020]]</f>
        <v>3502.8201896655032</v>
      </c>
      <c r="N2403" s="49">
        <v>3764</v>
      </c>
      <c r="O2403" s="54"/>
      <c r="P2403" s="54">
        <v>2052</v>
      </c>
      <c r="Q2403" s="54"/>
      <c r="R2403" s="54">
        <f>Data5[[#This Row],[PERSOANE ÎNSCRISE ÎN LISTELE ELECTORALE (TURUL 1)            ]]+Data5[[#This Row],[PERSOANE ÎNSCRISE ÎN LISTELE ELECTORALE (TURUL AL 2-LEA)]]</f>
        <v>3764</v>
      </c>
      <c r="S2403" s="54">
        <f>Data5[[#This Row],[PERSOANE CARE AU PARTICIPAT LA VOT (TURUL 1)]]+Data5[[#This Row],[PERSOANE CARE AU PARTICIPAT LA VOT  (TURUL AL 2-LEA)]]</f>
        <v>2052</v>
      </c>
      <c r="T2403" s="41">
        <f>Data5[[#This Row],[TOTAL CHELTUIELI LEI]]/Data5[[#This Row],[NUMĂRUL PERSOANELOR ÎNSCRISE ÎN LISTELE ELECTORALE]]</f>
        <v>4.5042507970244419</v>
      </c>
      <c r="U2403" s="41">
        <f>Data5[[#This Row],[TOTAL CHELTUIELI EURO]]/Data5[[#This Row],[NUMĂRUL PERSOANELOR ÎNSCRISE ÎN LISTELE ELECTORALE]]</f>
        <v>0.93061110246161083</v>
      </c>
      <c r="V2403" s="41">
        <f>Data5[[#This Row],[TOTAL CHELTUIELI LEI]]/Data5[[#This Row],[NUMĂRUL PERSOANELOR CARE AU PARTICIPAT LA VOT]]</f>
        <v>8.2621832358674467</v>
      </c>
      <c r="W2403" s="41">
        <f>Data5[[#This Row],[TOTAL CHELTUIELI EURO]]/Data5[[#This Row],[NUMĂRUL PERSOANELOR CARE AU PARTICIPAT LA VOT]]</f>
        <v>1.7070273828779254</v>
      </c>
      <c r="X2403" s="43">
        <v>4.8400999999999996</v>
      </c>
      <c r="Y2403" s="114" t="s">
        <v>2895</v>
      </c>
      <c r="Z2403" s="44">
        <v>4</v>
      </c>
      <c r="AA2403" s="115" t="s">
        <v>3105</v>
      </c>
      <c r="AB2403" s="44">
        <v>0</v>
      </c>
      <c r="AC2403" s="45"/>
    </row>
    <row r="2404" spans="1:29" x14ac:dyDescent="0.2">
      <c r="A2404" s="37">
        <v>2403</v>
      </c>
      <c r="B2404" s="38" t="s">
        <v>566</v>
      </c>
      <c r="C2404" s="39" t="s">
        <v>2493</v>
      </c>
      <c r="D2404" s="40">
        <v>44101</v>
      </c>
      <c r="E2404" s="38">
        <v>1</v>
      </c>
      <c r="F2404" s="38"/>
      <c r="G2404" s="38" t="s">
        <v>2</v>
      </c>
      <c r="H2404" s="38" t="s">
        <v>2</v>
      </c>
      <c r="I2404" s="39">
        <v>1800</v>
      </c>
      <c r="J2404" s="39">
        <v>2734</v>
      </c>
      <c r="K2404" s="39">
        <v>0</v>
      </c>
      <c r="L2404" s="41">
        <f>SUM(Data5[[#This Row],[CHELTUIELI DE PERSONAL LEI]:[CHELTUIELI DE CAPITAL (ACTIVE NEFINANCIARE ) LEI]])</f>
        <v>4534</v>
      </c>
      <c r="M2404" s="41">
        <f>Data5[[#This Row],[TOTAL CHELTUIELI LEI]]/Data5[[#This Row],[CURS VALUTAR EURO BNR 22 07 2020]]</f>
        <v>936.75750501022708</v>
      </c>
      <c r="N2404" s="49">
        <v>4464</v>
      </c>
      <c r="O2404" s="54"/>
      <c r="P2404" s="54">
        <v>1969</v>
      </c>
      <c r="Q2404" s="54"/>
      <c r="R2404" s="54">
        <f>Data5[[#This Row],[PERSOANE ÎNSCRISE ÎN LISTELE ELECTORALE (TURUL 1)            ]]+Data5[[#This Row],[PERSOANE ÎNSCRISE ÎN LISTELE ELECTORALE (TURUL AL 2-LEA)]]</f>
        <v>4464</v>
      </c>
      <c r="S2404" s="54">
        <f>Data5[[#This Row],[PERSOANE CARE AU PARTICIPAT LA VOT (TURUL 1)]]+Data5[[#This Row],[PERSOANE CARE AU PARTICIPAT LA VOT  (TURUL AL 2-LEA)]]</f>
        <v>1969</v>
      </c>
      <c r="T2404" s="41">
        <f>Data5[[#This Row],[TOTAL CHELTUIELI LEI]]/Data5[[#This Row],[NUMĂRUL PERSOANELOR ÎNSCRISE ÎN LISTELE ELECTORALE]]</f>
        <v>1.0156810035842294</v>
      </c>
      <c r="U2404" s="41">
        <f>Data5[[#This Row],[TOTAL CHELTUIELI EURO]]/Data5[[#This Row],[NUMĂRUL PERSOANELOR ÎNSCRISE ÎN LISTELE ELECTORALE]]</f>
        <v>0.20984711133741646</v>
      </c>
      <c r="V2404" s="41">
        <f>Data5[[#This Row],[TOTAL CHELTUIELI LEI]]/Data5[[#This Row],[NUMĂRUL PERSOANELOR CARE AU PARTICIPAT LA VOT]]</f>
        <v>2.3026917216861351</v>
      </c>
      <c r="W2404" s="41">
        <f>Data5[[#This Row],[TOTAL CHELTUIELI EURO]]/Data5[[#This Row],[NUMĂRUL PERSOANELOR CARE AU PARTICIPAT LA VOT]]</f>
        <v>0.47575292280864756</v>
      </c>
      <c r="X2404" s="43">
        <v>4.8400999999999996</v>
      </c>
      <c r="Y2404" s="114" t="s">
        <v>2894</v>
      </c>
      <c r="Z2404" s="44">
        <v>1</v>
      </c>
      <c r="AA2404" s="115" t="s">
        <v>3105</v>
      </c>
      <c r="AB2404" s="44">
        <v>0</v>
      </c>
      <c r="AC2404" s="45"/>
    </row>
    <row r="2405" spans="1:29" x14ac:dyDescent="0.2">
      <c r="A2405" s="37">
        <v>2404</v>
      </c>
      <c r="B2405" s="38" t="s">
        <v>566</v>
      </c>
      <c r="C2405" s="39" t="s">
        <v>2494</v>
      </c>
      <c r="D2405" s="40">
        <v>44101</v>
      </c>
      <c r="E2405" s="38">
        <v>1</v>
      </c>
      <c r="F2405" s="38"/>
      <c r="G2405" s="38" t="s">
        <v>2</v>
      </c>
      <c r="H2405" s="38" t="s">
        <v>2</v>
      </c>
      <c r="I2405" s="39">
        <v>7800</v>
      </c>
      <c r="J2405" s="39">
        <v>15918.24</v>
      </c>
      <c r="K2405" s="39">
        <v>0</v>
      </c>
      <c r="L2405" s="41">
        <f>SUM(Data5[[#This Row],[CHELTUIELI DE PERSONAL LEI]:[CHELTUIELI DE CAPITAL (ACTIVE NEFINANCIARE ) LEI]])</f>
        <v>23718.239999999998</v>
      </c>
      <c r="M2405" s="41">
        <f>Data5[[#This Row],[TOTAL CHELTUIELI LEI]]/Data5[[#This Row],[CURS VALUTAR EURO BNR 22 07 2020]]</f>
        <v>4900.3615627776289</v>
      </c>
      <c r="N2405" s="49">
        <v>4996</v>
      </c>
      <c r="O2405" s="54"/>
      <c r="P2405" s="54">
        <v>2344</v>
      </c>
      <c r="Q2405" s="54"/>
      <c r="R2405" s="54">
        <f>Data5[[#This Row],[PERSOANE ÎNSCRISE ÎN LISTELE ELECTORALE (TURUL 1)            ]]+Data5[[#This Row],[PERSOANE ÎNSCRISE ÎN LISTELE ELECTORALE (TURUL AL 2-LEA)]]</f>
        <v>4996</v>
      </c>
      <c r="S2405" s="54">
        <f>Data5[[#This Row],[PERSOANE CARE AU PARTICIPAT LA VOT (TURUL 1)]]+Data5[[#This Row],[PERSOANE CARE AU PARTICIPAT LA VOT  (TURUL AL 2-LEA)]]</f>
        <v>2344</v>
      </c>
      <c r="T2405" s="41">
        <f>Data5[[#This Row],[TOTAL CHELTUIELI LEI]]/Data5[[#This Row],[NUMĂRUL PERSOANELOR ÎNSCRISE ÎN LISTELE ELECTORALE]]</f>
        <v>4.7474459567654117</v>
      </c>
      <c r="U2405" s="41">
        <f>Data5[[#This Row],[TOTAL CHELTUIELI EURO]]/Data5[[#This Row],[NUMĂRUL PERSOANELOR ÎNSCRISE ÎN LISTELE ELECTORALE]]</f>
        <v>0.98085699815404903</v>
      </c>
      <c r="V2405" s="41">
        <f>Data5[[#This Row],[TOTAL CHELTUIELI LEI]]/Data5[[#This Row],[NUMĂRUL PERSOANELOR CARE AU PARTICIPAT LA VOT]]</f>
        <v>10.118703071672353</v>
      </c>
      <c r="W2405" s="41">
        <f>Data5[[#This Row],[TOTAL CHELTUIELI EURO]]/Data5[[#This Row],[NUMĂRUL PERSOANELOR CARE AU PARTICIPAT LA VOT]]</f>
        <v>2.0905979363385789</v>
      </c>
      <c r="X2405" s="43">
        <v>4.8400999999999996</v>
      </c>
      <c r="Y2405" s="114" t="s">
        <v>2895</v>
      </c>
      <c r="Z2405" s="44">
        <v>4</v>
      </c>
      <c r="AA2405" s="115" t="s">
        <v>3105</v>
      </c>
      <c r="AB2405" s="44">
        <v>0</v>
      </c>
      <c r="AC2405" s="45"/>
    </row>
    <row r="2406" spans="1:29" x14ac:dyDescent="0.2">
      <c r="A2406" s="37">
        <v>2405</v>
      </c>
      <c r="B2406" s="38" t="s">
        <v>566</v>
      </c>
      <c r="C2406" s="39" t="s">
        <v>1774</v>
      </c>
      <c r="D2406" s="40">
        <v>44101</v>
      </c>
      <c r="E2406" s="38">
        <v>1</v>
      </c>
      <c r="F2406" s="38"/>
      <c r="G2406" s="38" t="s">
        <v>2</v>
      </c>
      <c r="H2406" s="38" t="s">
        <v>2</v>
      </c>
      <c r="I2406" s="39">
        <v>0</v>
      </c>
      <c r="J2406" s="39">
        <v>10473</v>
      </c>
      <c r="K2406" s="39">
        <v>0</v>
      </c>
      <c r="L2406" s="41">
        <f>SUM(Data5[[#This Row],[CHELTUIELI DE PERSONAL LEI]:[CHELTUIELI DE CAPITAL (ACTIVE NEFINANCIARE ) LEI]])</f>
        <v>10473</v>
      </c>
      <c r="M2406" s="41">
        <f>Data5[[#This Row],[TOTAL CHELTUIELI LEI]]/Data5[[#This Row],[CURS VALUTAR EURO BNR 22 07 2020]]</f>
        <v>2163.7982686308137</v>
      </c>
      <c r="N2406" s="49">
        <v>2518</v>
      </c>
      <c r="O2406" s="54"/>
      <c r="P2406" s="54">
        <v>1537</v>
      </c>
      <c r="Q2406" s="54"/>
      <c r="R2406" s="54">
        <f>Data5[[#This Row],[PERSOANE ÎNSCRISE ÎN LISTELE ELECTORALE (TURUL 1)            ]]+Data5[[#This Row],[PERSOANE ÎNSCRISE ÎN LISTELE ELECTORALE (TURUL AL 2-LEA)]]</f>
        <v>2518</v>
      </c>
      <c r="S2406" s="54">
        <f>Data5[[#This Row],[PERSOANE CARE AU PARTICIPAT LA VOT (TURUL 1)]]+Data5[[#This Row],[PERSOANE CARE AU PARTICIPAT LA VOT  (TURUL AL 2-LEA)]]</f>
        <v>1537</v>
      </c>
      <c r="T2406" s="41">
        <f>Data5[[#This Row],[TOTAL CHELTUIELI LEI]]/Data5[[#This Row],[NUMĂRUL PERSOANELOR ÎNSCRISE ÎN LISTELE ELECTORALE]]</f>
        <v>4.1592533756949956</v>
      </c>
      <c r="U2406" s="41">
        <f>Data5[[#This Row],[TOTAL CHELTUIELI EURO]]/Data5[[#This Row],[NUMĂRUL PERSOANELOR ÎNSCRISE ÎN LISTELE ELECTORALE]]</f>
        <v>0.85933211621557337</v>
      </c>
      <c r="V2406" s="41">
        <f>Data5[[#This Row],[TOTAL CHELTUIELI LEI]]/Data5[[#This Row],[NUMĂRUL PERSOANELOR CARE AU PARTICIPAT LA VOT]]</f>
        <v>6.8139232270657129</v>
      </c>
      <c r="W2406" s="41">
        <f>Data5[[#This Row],[TOTAL CHELTUIELI EURO]]/Data5[[#This Row],[NUMĂRUL PERSOANELOR CARE AU PARTICIPAT LA VOT]]</f>
        <v>1.4078062905860858</v>
      </c>
      <c r="X2406" s="43">
        <v>4.8400999999999996</v>
      </c>
      <c r="Y2406" s="114" t="s">
        <v>2895</v>
      </c>
      <c r="Z2406" s="44">
        <v>4</v>
      </c>
      <c r="AA2406" s="115" t="s">
        <v>3105</v>
      </c>
      <c r="AB2406" s="44">
        <v>0</v>
      </c>
      <c r="AC2406" s="45"/>
    </row>
    <row r="2407" spans="1:29" x14ac:dyDescent="0.2">
      <c r="A2407" s="37">
        <v>2406</v>
      </c>
      <c r="B2407" s="38" t="s">
        <v>566</v>
      </c>
      <c r="C2407" s="39" t="s">
        <v>2495</v>
      </c>
      <c r="D2407" s="40">
        <v>44101</v>
      </c>
      <c r="E2407" s="38">
        <v>1</v>
      </c>
      <c r="F2407" s="38"/>
      <c r="G2407" s="38" t="s">
        <v>2</v>
      </c>
      <c r="H2407" s="38" t="s">
        <v>2</v>
      </c>
      <c r="I2407" s="39">
        <v>3000</v>
      </c>
      <c r="J2407" s="39">
        <v>25280</v>
      </c>
      <c r="K2407" s="39">
        <v>0</v>
      </c>
      <c r="L2407" s="41">
        <f>SUM(Data5[[#This Row],[CHELTUIELI DE PERSONAL LEI]:[CHELTUIELI DE CAPITAL (ACTIVE NEFINANCIARE ) LEI]])</f>
        <v>28280</v>
      </c>
      <c r="M2407" s="41">
        <f>Data5[[#This Row],[TOTAL CHELTUIELI LEI]]/Data5[[#This Row],[CURS VALUTAR EURO BNR 22 07 2020]]</f>
        <v>5842.8544864775522</v>
      </c>
      <c r="N2407" s="49">
        <v>2496</v>
      </c>
      <c r="O2407" s="54"/>
      <c r="P2407" s="54">
        <v>1313</v>
      </c>
      <c r="Q2407" s="54"/>
      <c r="R2407" s="54">
        <f>Data5[[#This Row],[PERSOANE ÎNSCRISE ÎN LISTELE ELECTORALE (TURUL 1)            ]]+Data5[[#This Row],[PERSOANE ÎNSCRISE ÎN LISTELE ELECTORALE (TURUL AL 2-LEA)]]</f>
        <v>2496</v>
      </c>
      <c r="S2407" s="54">
        <f>Data5[[#This Row],[PERSOANE CARE AU PARTICIPAT LA VOT (TURUL 1)]]+Data5[[#This Row],[PERSOANE CARE AU PARTICIPAT LA VOT  (TURUL AL 2-LEA)]]</f>
        <v>1313</v>
      </c>
      <c r="T2407" s="41">
        <f>Data5[[#This Row],[TOTAL CHELTUIELI LEI]]/Data5[[#This Row],[NUMĂRUL PERSOANELOR ÎNSCRISE ÎN LISTELE ELECTORALE]]</f>
        <v>11.330128205128204</v>
      </c>
      <c r="U2407" s="41">
        <f>Data5[[#This Row],[TOTAL CHELTUIELI EURO]]/Data5[[#This Row],[NUMĂRUL PERSOANELOR ÎNSCRISE ÎN LISTELE ELECTORALE]]</f>
        <v>2.3408872141336348</v>
      </c>
      <c r="V2407" s="41">
        <f>Data5[[#This Row],[TOTAL CHELTUIELI LEI]]/Data5[[#This Row],[NUMĂRUL PERSOANELOR CARE AU PARTICIPAT LA VOT]]</f>
        <v>21.53846153846154</v>
      </c>
      <c r="W2407" s="41">
        <f>Data5[[#This Row],[TOTAL CHELTUIELI EURO]]/Data5[[#This Row],[NUMĂRUL PERSOANELOR CARE AU PARTICIPAT LA VOT]]</f>
        <v>4.4500034169669096</v>
      </c>
      <c r="X2407" s="43">
        <v>4.8400999999999996</v>
      </c>
      <c r="Y2407" s="114" t="s">
        <v>2888</v>
      </c>
      <c r="Z2407" s="44">
        <v>11</v>
      </c>
      <c r="AA2407" s="115" t="s">
        <v>3108</v>
      </c>
      <c r="AB2407" s="44">
        <v>2</v>
      </c>
      <c r="AC2407" s="45"/>
    </row>
    <row r="2408" spans="1:29" x14ac:dyDescent="0.2">
      <c r="A2408" s="37">
        <v>2407</v>
      </c>
      <c r="B2408" s="38" t="s">
        <v>566</v>
      </c>
      <c r="C2408" s="39" t="s">
        <v>2496</v>
      </c>
      <c r="D2408" s="40">
        <v>44101</v>
      </c>
      <c r="E2408" s="38">
        <v>1</v>
      </c>
      <c r="F2408" s="38"/>
      <c r="G2408" s="38" t="s">
        <v>2</v>
      </c>
      <c r="H2408" s="38" t="s">
        <v>2</v>
      </c>
      <c r="I2408" s="39">
        <v>0</v>
      </c>
      <c r="J2408" s="39">
        <v>4981.34</v>
      </c>
      <c r="K2408" s="39">
        <v>0</v>
      </c>
      <c r="L2408" s="41">
        <f>SUM(Data5[[#This Row],[CHELTUIELI DE PERSONAL LEI]:[CHELTUIELI DE CAPITAL (ACTIVE NEFINANCIARE ) LEI]])</f>
        <v>4981.34</v>
      </c>
      <c r="M2408" s="41">
        <f>Data5[[#This Row],[TOTAL CHELTUIELI LEI]]/Data5[[#This Row],[CURS VALUTAR EURO BNR 22 07 2020]]</f>
        <v>1029.1812152641476</v>
      </c>
      <c r="N2408" s="49">
        <v>1202</v>
      </c>
      <c r="O2408" s="54"/>
      <c r="P2408" s="54">
        <v>829</v>
      </c>
      <c r="Q2408" s="54"/>
      <c r="R2408" s="54">
        <f>Data5[[#This Row],[PERSOANE ÎNSCRISE ÎN LISTELE ELECTORALE (TURUL 1)            ]]+Data5[[#This Row],[PERSOANE ÎNSCRISE ÎN LISTELE ELECTORALE (TURUL AL 2-LEA)]]</f>
        <v>1202</v>
      </c>
      <c r="S2408" s="54">
        <f>Data5[[#This Row],[PERSOANE CARE AU PARTICIPAT LA VOT (TURUL 1)]]+Data5[[#This Row],[PERSOANE CARE AU PARTICIPAT LA VOT  (TURUL AL 2-LEA)]]</f>
        <v>829</v>
      </c>
      <c r="T2408" s="41">
        <f>Data5[[#This Row],[TOTAL CHELTUIELI LEI]]/Data5[[#This Row],[NUMĂRUL PERSOANELOR ÎNSCRISE ÎN LISTELE ELECTORALE]]</f>
        <v>4.1442096505823631</v>
      </c>
      <c r="U2408" s="41">
        <f>Data5[[#This Row],[TOTAL CHELTUIELI EURO]]/Data5[[#This Row],[NUMĂRUL PERSOANELOR ÎNSCRISE ÎN LISTELE ELECTORALE]]</f>
        <v>0.85622397276551376</v>
      </c>
      <c r="V2408" s="41">
        <f>Data5[[#This Row],[TOTAL CHELTUIELI LEI]]/Data5[[#This Row],[NUMĂRUL PERSOANELOR CARE AU PARTICIPAT LA VOT]]</f>
        <v>6.0088540410132696</v>
      </c>
      <c r="W2408" s="41">
        <f>Data5[[#This Row],[TOTAL CHELTUIELI EURO]]/Data5[[#This Row],[NUMĂRUL PERSOANELOR CARE AU PARTICIPAT LA VOT]]</f>
        <v>1.2414731185333505</v>
      </c>
      <c r="X2408" s="43">
        <v>4.8400999999999996</v>
      </c>
      <c r="Y2408" s="114" t="s">
        <v>2895</v>
      </c>
      <c r="Z2408" s="44">
        <v>4</v>
      </c>
      <c r="AA2408" s="115" t="s">
        <v>3105</v>
      </c>
      <c r="AB2408" s="44">
        <v>0</v>
      </c>
      <c r="AC2408" s="45"/>
    </row>
    <row r="2409" spans="1:29" x14ac:dyDescent="0.2">
      <c r="A2409" s="37">
        <v>2408</v>
      </c>
      <c r="B2409" s="38" t="s">
        <v>566</v>
      </c>
      <c r="C2409" s="39" t="s">
        <v>2497</v>
      </c>
      <c r="D2409" s="40">
        <v>44101</v>
      </c>
      <c r="E2409" s="38">
        <v>1</v>
      </c>
      <c r="F2409" s="38"/>
      <c r="G2409" s="38" t="s">
        <v>2</v>
      </c>
      <c r="H2409" s="38" t="s">
        <v>2</v>
      </c>
      <c r="I2409" s="39">
        <v>4000</v>
      </c>
      <c r="J2409" s="39">
        <v>13165.22</v>
      </c>
      <c r="K2409" s="39">
        <v>0</v>
      </c>
      <c r="L2409" s="41">
        <f>SUM(Data5[[#This Row],[CHELTUIELI DE PERSONAL LEI]:[CHELTUIELI DE CAPITAL (ACTIVE NEFINANCIARE ) LEI]])</f>
        <v>17165.22</v>
      </c>
      <c r="M2409" s="41">
        <f>Data5[[#This Row],[TOTAL CHELTUIELI LEI]]/Data5[[#This Row],[CURS VALUTAR EURO BNR 22 07 2020]]</f>
        <v>3546.459783888763</v>
      </c>
      <c r="N2409" s="49">
        <v>2788</v>
      </c>
      <c r="O2409" s="54"/>
      <c r="P2409" s="54">
        <v>1506</v>
      </c>
      <c r="Q2409" s="54"/>
      <c r="R2409" s="54">
        <f>Data5[[#This Row],[PERSOANE ÎNSCRISE ÎN LISTELE ELECTORALE (TURUL 1)            ]]+Data5[[#This Row],[PERSOANE ÎNSCRISE ÎN LISTELE ELECTORALE (TURUL AL 2-LEA)]]</f>
        <v>2788</v>
      </c>
      <c r="S2409" s="54">
        <f>Data5[[#This Row],[PERSOANE CARE AU PARTICIPAT LA VOT (TURUL 1)]]+Data5[[#This Row],[PERSOANE CARE AU PARTICIPAT LA VOT  (TURUL AL 2-LEA)]]</f>
        <v>1506</v>
      </c>
      <c r="T2409" s="41">
        <f>Data5[[#This Row],[TOTAL CHELTUIELI LEI]]/Data5[[#This Row],[NUMĂRUL PERSOANELOR ÎNSCRISE ÎN LISTELE ELECTORALE]]</f>
        <v>6.1568220946915355</v>
      </c>
      <c r="U2409" s="41">
        <f>Data5[[#This Row],[TOTAL CHELTUIELI EURO]]/Data5[[#This Row],[NUMĂRUL PERSOANELOR ÎNSCRISE ÎN LISTELE ELECTORALE]]</f>
        <v>1.2720443988123253</v>
      </c>
      <c r="V2409" s="41">
        <f>Data5[[#This Row],[TOTAL CHELTUIELI LEI]]/Data5[[#This Row],[NUMĂRUL PERSOANELOR CARE AU PARTICIPAT LA VOT]]</f>
        <v>11.39788844621514</v>
      </c>
      <c r="W2409" s="41">
        <f>Data5[[#This Row],[TOTAL CHELTUIELI EURO]]/Data5[[#This Row],[NUMĂRUL PERSOANELOR CARE AU PARTICIPAT LA VOT]]</f>
        <v>2.3548869746937338</v>
      </c>
      <c r="X2409" s="43">
        <v>4.8400999999999996</v>
      </c>
      <c r="Y2409" s="114" t="s">
        <v>2889</v>
      </c>
      <c r="Z2409" s="44">
        <v>6</v>
      </c>
      <c r="AA2409" s="115" t="s">
        <v>3107</v>
      </c>
      <c r="AB2409" s="44">
        <v>1</v>
      </c>
      <c r="AC2409" s="45"/>
    </row>
    <row r="2410" spans="1:29" x14ac:dyDescent="0.2">
      <c r="A2410" s="37">
        <v>2409</v>
      </c>
      <c r="B2410" s="38" t="s">
        <v>566</v>
      </c>
      <c r="C2410" s="39" t="s">
        <v>2498</v>
      </c>
      <c r="D2410" s="40">
        <v>44101</v>
      </c>
      <c r="E2410" s="38">
        <v>1</v>
      </c>
      <c r="F2410" s="38"/>
      <c r="G2410" s="38" t="s">
        <v>2</v>
      </c>
      <c r="H2410" s="38" t="s">
        <v>2</v>
      </c>
      <c r="I2410" s="39">
        <v>3080</v>
      </c>
      <c r="J2410" s="39">
        <v>6735</v>
      </c>
      <c r="K2410" s="39">
        <v>0</v>
      </c>
      <c r="L2410" s="41">
        <f>SUM(Data5[[#This Row],[CHELTUIELI DE PERSONAL LEI]:[CHELTUIELI DE CAPITAL (ACTIVE NEFINANCIARE ) LEI]])</f>
        <v>9815</v>
      </c>
      <c r="M2410" s="41">
        <f>Data5[[#This Row],[TOTAL CHELTUIELI LEI]]/Data5[[#This Row],[CURS VALUTAR EURO BNR 22 07 2020]]</f>
        <v>2027.8506642424745</v>
      </c>
      <c r="N2410" s="49">
        <v>4825</v>
      </c>
      <c r="O2410" s="54"/>
      <c r="P2410" s="54">
        <v>2608</v>
      </c>
      <c r="Q2410" s="54"/>
      <c r="R2410" s="54">
        <f>Data5[[#This Row],[PERSOANE ÎNSCRISE ÎN LISTELE ELECTORALE (TURUL 1)            ]]+Data5[[#This Row],[PERSOANE ÎNSCRISE ÎN LISTELE ELECTORALE (TURUL AL 2-LEA)]]</f>
        <v>4825</v>
      </c>
      <c r="S2410" s="54">
        <f>Data5[[#This Row],[PERSOANE CARE AU PARTICIPAT LA VOT (TURUL 1)]]+Data5[[#This Row],[PERSOANE CARE AU PARTICIPAT LA VOT  (TURUL AL 2-LEA)]]</f>
        <v>2608</v>
      </c>
      <c r="T2410" s="41">
        <f>Data5[[#This Row],[TOTAL CHELTUIELI LEI]]/Data5[[#This Row],[NUMĂRUL PERSOANELOR ÎNSCRISE ÎN LISTELE ELECTORALE]]</f>
        <v>2.0341968911917099</v>
      </c>
      <c r="U2410" s="41">
        <f>Data5[[#This Row],[TOTAL CHELTUIELI EURO]]/Data5[[#This Row],[NUMĂRUL PERSOANELOR ÎNSCRISE ÎN LISTELE ELECTORALE]]</f>
        <v>0.42027993041294809</v>
      </c>
      <c r="V2410" s="41">
        <f>Data5[[#This Row],[TOTAL CHELTUIELI LEI]]/Data5[[#This Row],[NUMĂRUL PERSOANELOR CARE AU PARTICIPAT LA VOT]]</f>
        <v>3.7634202453987728</v>
      </c>
      <c r="W2410" s="41">
        <f>Data5[[#This Row],[TOTAL CHELTUIELI EURO]]/Data5[[#This Row],[NUMĂRUL PERSOANELOR CARE AU PARTICIPAT LA VOT]]</f>
        <v>0.77755010131996727</v>
      </c>
      <c r="X2410" s="43">
        <v>4.8400999999999996</v>
      </c>
      <c r="Y2410" s="114" t="s">
        <v>2891</v>
      </c>
      <c r="Z2410" s="44">
        <v>2</v>
      </c>
      <c r="AA2410" s="115" t="s">
        <v>3105</v>
      </c>
      <c r="AB2410" s="44">
        <v>0</v>
      </c>
      <c r="AC2410" s="45"/>
    </row>
    <row r="2411" spans="1:29" x14ac:dyDescent="0.2">
      <c r="A2411" s="37">
        <v>2410</v>
      </c>
      <c r="B2411" s="38" t="s">
        <v>566</v>
      </c>
      <c r="C2411" s="39" t="s">
        <v>2499</v>
      </c>
      <c r="D2411" s="40">
        <v>44101</v>
      </c>
      <c r="E2411" s="38">
        <v>1</v>
      </c>
      <c r="F2411" s="38"/>
      <c r="G2411" s="38" t="s">
        <v>2</v>
      </c>
      <c r="H2411" s="38" t="s">
        <v>2</v>
      </c>
      <c r="I2411" s="39">
        <v>2000</v>
      </c>
      <c r="J2411" s="39">
        <v>14004.35</v>
      </c>
      <c r="K2411" s="39">
        <v>0</v>
      </c>
      <c r="L2411" s="41">
        <f>SUM(Data5[[#This Row],[CHELTUIELI DE PERSONAL LEI]:[CHELTUIELI DE CAPITAL (ACTIVE NEFINANCIARE ) LEI]])</f>
        <v>16004.35</v>
      </c>
      <c r="M2411" s="41">
        <f>Data5[[#This Row],[TOTAL CHELTUIELI LEI]]/Data5[[#This Row],[CURS VALUTAR EURO BNR 22 07 2020]]</f>
        <v>3306.6155657940953</v>
      </c>
      <c r="N2411" s="49">
        <v>3387</v>
      </c>
      <c r="O2411" s="54"/>
      <c r="P2411" s="54">
        <v>1652</v>
      </c>
      <c r="Q2411" s="54"/>
      <c r="R2411" s="54">
        <f>Data5[[#This Row],[PERSOANE ÎNSCRISE ÎN LISTELE ELECTORALE (TURUL 1)            ]]+Data5[[#This Row],[PERSOANE ÎNSCRISE ÎN LISTELE ELECTORALE (TURUL AL 2-LEA)]]</f>
        <v>3387</v>
      </c>
      <c r="S2411" s="54">
        <f>Data5[[#This Row],[PERSOANE CARE AU PARTICIPAT LA VOT (TURUL 1)]]+Data5[[#This Row],[PERSOANE CARE AU PARTICIPAT LA VOT  (TURUL AL 2-LEA)]]</f>
        <v>1652</v>
      </c>
      <c r="T2411" s="41">
        <f>Data5[[#This Row],[TOTAL CHELTUIELI LEI]]/Data5[[#This Row],[NUMĂRUL PERSOANELOR ÎNSCRISE ÎN LISTELE ELECTORALE]]</f>
        <v>4.7252288160614118</v>
      </c>
      <c r="U2411" s="41">
        <f>Data5[[#This Row],[TOTAL CHELTUIELI EURO]]/Data5[[#This Row],[NUMĂRUL PERSOANELOR ÎNSCRISE ÎN LISTELE ELECTORALE]]</f>
        <v>0.97626677466610434</v>
      </c>
      <c r="V2411" s="41">
        <f>Data5[[#This Row],[TOTAL CHELTUIELI LEI]]/Data5[[#This Row],[NUMĂRUL PERSOANELOR CARE AU PARTICIPAT LA VOT]]</f>
        <v>9.6878631961259085</v>
      </c>
      <c r="W2411" s="41">
        <f>Data5[[#This Row],[TOTAL CHELTUIELI EURO]]/Data5[[#This Row],[NUMĂRUL PERSOANELOR CARE AU PARTICIPAT LA VOT]]</f>
        <v>2.0015832722724549</v>
      </c>
      <c r="X2411" s="43">
        <v>4.8400999999999996</v>
      </c>
      <c r="Y2411" s="114" t="s">
        <v>2895</v>
      </c>
      <c r="Z2411" s="44">
        <v>4</v>
      </c>
      <c r="AA2411" s="115" t="s">
        <v>3105</v>
      </c>
      <c r="AB2411" s="44">
        <v>0</v>
      </c>
      <c r="AC2411" s="45"/>
    </row>
    <row r="2412" spans="1:29" x14ac:dyDescent="0.2">
      <c r="A2412" s="37">
        <v>2411</v>
      </c>
      <c r="B2412" s="38" t="s">
        <v>566</v>
      </c>
      <c r="C2412" s="39" t="s">
        <v>2500</v>
      </c>
      <c r="D2412" s="40">
        <v>44101</v>
      </c>
      <c r="E2412" s="38">
        <v>1</v>
      </c>
      <c r="F2412" s="38"/>
      <c r="G2412" s="38" t="s">
        <v>2</v>
      </c>
      <c r="H2412" s="38" t="s">
        <v>2</v>
      </c>
      <c r="I2412" s="39">
        <v>600</v>
      </c>
      <c r="J2412" s="39">
        <v>4959</v>
      </c>
      <c r="K2412" s="39">
        <v>0</v>
      </c>
      <c r="L2412" s="41">
        <f>SUM(Data5[[#This Row],[CHELTUIELI DE PERSONAL LEI]:[CHELTUIELI DE CAPITAL (ACTIVE NEFINANCIARE ) LEI]])</f>
        <v>5559</v>
      </c>
      <c r="M2412" s="41">
        <f>Data5[[#This Row],[TOTAL CHELTUIELI LEI]]/Data5[[#This Row],[CURS VALUTAR EURO BNR 22 07 2020]]</f>
        <v>1148.5299890498131</v>
      </c>
      <c r="N2412" s="49">
        <v>2045</v>
      </c>
      <c r="O2412" s="54"/>
      <c r="P2412" s="54">
        <v>934</v>
      </c>
      <c r="Q2412" s="54"/>
      <c r="R2412" s="54">
        <f>Data5[[#This Row],[PERSOANE ÎNSCRISE ÎN LISTELE ELECTORALE (TURUL 1)            ]]+Data5[[#This Row],[PERSOANE ÎNSCRISE ÎN LISTELE ELECTORALE (TURUL AL 2-LEA)]]</f>
        <v>2045</v>
      </c>
      <c r="S2412" s="54">
        <f>Data5[[#This Row],[PERSOANE CARE AU PARTICIPAT LA VOT (TURUL 1)]]+Data5[[#This Row],[PERSOANE CARE AU PARTICIPAT LA VOT  (TURUL AL 2-LEA)]]</f>
        <v>934</v>
      </c>
      <c r="T2412" s="41">
        <f>Data5[[#This Row],[TOTAL CHELTUIELI LEI]]/Data5[[#This Row],[NUMĂRUL PERSOANELOR ÎNSCRISE ÎN LISTELE ELECTORALE]]</f>
        <v>2.7183374083129586</v>
      </c>
      <c r="U2412" s="41">
        <f>Data5[[#This Row],[TOTAL CHELTUIELI EURO]]/Data5[[#This Row],[NUMĂRUL PERSOANELOR ÎNSCRISE ÎN LISTELE ELECTORALE]]</f>
        <v>0.56162835650357612</v>
      </c>
      <c r="V2412" s="41">
        <f>Data5[[#This Row],[TOTAL CHELTUIELI LEI]]/Data5[[#This Row],[NUMĂRUL PERSOANELOR CARE AU PARTICIPAT LA VOT]]</f>
        <v>5.9518201284796577</v>
      </c>
      <c r="W2412" s="41">
        <f>Data5[[#This Row],[TOTAL CHELTUIELI EURO]]/Data5[[#This Row],[NUMĂRUL PERSOANELOR CARE AU PARTICIPAT LA VOT]]</f>
        <v>1.2296894957706779</v>
      </c>
      <c r="X2412" s="43">
        <v>4.8400999999999996</v>
      </c>
      <c r="Y2412" s="114" t="s">
        <v>2891</v>
      </c>
      <c r="Z2412" s="44">
        <v>2</v>
      </c>
      <c r="AA2412" s="115" t="s">
        <v>3105</v>
      </c>
      <c r="AB2412" s="44">
        <v>0</v>
      </c>
      <c r="AC2412" s="45"/>
    </row>
    <row r="2413" spans="1:29" x14ac:dyDescent="0.2">
      <c r="A2413" s="37">
        <v>2412</v>
      </c>
      <c r="B2413" s="38" t="s">
        <v>566</v>
      </c>
      <c r="C2413" s="39" t="s">
        <v>2501</v>
      </c>
      <c r="D2413" s="40">
        <v>44101</v>
      </c>
      <c r="E2413" s="38">
        <v>1</v>
      </c>
      <c r="F2413" s="38"/>
      <c r="G2413" s="38" t="s">
        <v>2</v>
      </c>
      <c r="H2413" s="38" t="s">
        <v>2</v>
      </c>
      <c r="I2413" s="39">
        <v>400</v>
      </c>
      <c r="J2413" s="39">
        <v>2368.5</v>
      </c>
      <c r="K2413" s="39">
        <v>0</v>
      </c>
      <c r="L2413" s="41">
        <f>SUM(Data5[[#This Row],[CHELTUIELI DE PERSONAL LEI]:[CHELTUIELI DE CAPITAL (ACTIVE NEFINANCIARE ) LEI]])</f>
        <v>2768.5</v>
      </c>
      <c r="M2413" s="41">
        <f>Data5[[#This Row],[TOTAL CHELTUIELI LEI]]/Data5[[#This Row],[CURS VALUTAR EURO BNR 22 07 2020]]</f>
        <v>571.99231420838419</v>
      </c>
      <c r="N2413" s="49">
        <v>565</v>
      </c>
      <c r="O2413" s="54"/>
      <c r="P2413" s="54">
        <v>423</v>
      </c>
      <c r="Q2413" s="54"/>
      <c r="R2413" s="54">
        <f>Data5[[#This Row],[PERSOANE ÎNSCRISE ÎN LISTELE ELECTORALE (TURUL 1)            ]]+Data5[[#This Row],[PERSOANE ÎNSCRISE ÎN LISTELE ELECTORALE (TURUL AL 2-LEA)]]</f>
        <v>565</v>
      </c>
      <c r="S2413" s="54">
        <f>Data5[[#This Row],[PERSOANE CARE AU PARTICIPAT LA VOT (TURUL 1)]]+Data5[[#This Row],[PERSOANE CARE AU PARTICIPAT LA VOT  (TURUL AL 2-LEA)]]</f>
        <v>423</v>
      </c>
      <c r="T2413" s="41">
        <f>Data5[[#This Row],[TOTAL CHELTUIELI LEI]]/Data5[[#This Row],[NUMĂRUL PERSOANELOR ÎNSCRISE ÎN LISTELE ELECTORALE]]</f>
        <v>4.9000000000000004</v>
      </c>
      <c r="U2413" s="41">
        <f>Data5[[#This Row],[TOTAL CHELTUIELI EURO]]/Data5[[#This Row],[NUMĂRUL PERSOANELOR ÎNSCRISE ÎN LISTELE ELECTORALE]]</f>
        <v>1.012375777359972</v>
      </c>
      <c r="V2413" s="41">
        <f>Data5[[#This Row],[TOTAL CHELTUIELI LEI]]/Data5[[#This Row],[NUMĂRUL PERSOANELOR CARE AU PARTICIPAT LA VOT]]</f>
        <v>6.5449172576832151</v>
      </c>
      <c r="W2413" s="41">
        <f>Data5[[#This Row],[TOTAL CHELTUIELI EURO]]/Data5[[#This Row],[NUMĂRUL PERSOANELOR CARE AU PARTICIPAT LA VOT]]</f>
        <v>1.3522276931640289</v>
      </c>
      <c r="X2413" s="43">
        <v>4.8400999999999996</v>
      </c>
      <c r="Y2413" s="114" t="s">
        <v>2895</v>
      </c>
      <c r="Z2413" s="44">
        <v>4</v>
      </c>
      <c r="AA2413" s="115" t="s">
        <v>3107</v>
      </c>
      <c r="AB2413" s="44">
        <v>1</v>
      </c>
      <c r="AC2413" s="45"/>
    </row>
    <row r="2414" spans="1:29" x14ac:dyDescent="0.2">
      <c r="A2414" s="37">
        <v>2413</v>
      </c>
      <c r="B2414" s="38" t="s">
        <v>566</v>
      </c>
      <c r="C2414" s="39" t="s">
        <v>2502</v>
      </c>
      <c r="D2414" s="40">
        <v>44101</v>
      </c>
      <c r="E2414" s="38">
        <v>1</v>
      </c>
      <c r="F2414" s="38"/>
      <c r="G2414" s="38" t="s">
        <v>2</v>
      </c>
      <c r="H2414" s="38" t="s">
        <v>2</v>
      </c>
      <c r="I2414" s="39">
        <v>2200</v>
      </c>
      <c r="J2414" s="39">
        <v>8112</v>
      </c>
      <c r="K2414" s="39">
        <v>0</v>
      </c>
      <c r="L2414" s="41">
        <f>SUM(Data5[[#This Row],[CHELTUIELI DE PERSONAL LEI]:[CHELTUIELI DE CAPITAL (ACTIVE NEFINANCIARE ) LEI]])</f>
        <v>10312</v>
      </c>
      <c r="M2414" s="41">
        <f>Data5[[#This Row],[TOTAL CHELTUIELI LEI]]/Data5[[#This Row],[CURS VALUTAR EURO BNR 22 07 2020]]</f>
        <v>2130.534493088986</v>
      </c>
      <c r="N2414" s="49">
        <v>3831</v>
      </c>
      <c r="O2414" s="54"/>
      <c r="P2414" s="54">
        <v>2134</v>
      </c>
      <c r="Q2414" s="54"/>
      <c r="R2414" s="54">
        <f>Data5[[#This Row],[PERSOANE ÎNSCRISE ÎN LISTELE ELECTORALE (TURUL 1)            ]]+Data5[[#This Row],[PERSOANE ÎNSCRISE ÎN LISTELE ELECTORALE (TURUL AL 2-LEA)]]</f>
        <v>3831</v>
      </c>
      <c r="S2414" s="54">
        <f>Data5[[#This Row],[PERSOANE CARE AU PARTICIPAT LA VOT (TURUL 1)]]+Data5[[#This Row],[PERSOANE CARE AU PARTICIPAT LA VOT  (TURUL AL 2-LEA)]]</f>
        <v>2134</v>
      </c>
      <c r="T2414" s="41">
        <f>Data5[[#This Row],[TOTAL CHELTUIELI LEI]]/Data5[[#This Row],[NUMĂRUL PERSOANELOR ÎNSCRISE ÎN LISTELE ELECTORALE]]</f>
        <v>2.6917253980683893</v>
      </c>
      <c r="U2414" s="41">
        <f>Data5[[#This Row],[TOTAL CHELTUIELI EURO]]/Data5[[#This Row],[NUMĂRUL PERSOANELOR ÎNSCRISE ÎN LISTELE ELECTORALE]]</f>
        <v>0.55613012087940117</v>
      </c>
      <c r="V2414" s="41">
        <f>Data5[[#This Row],[TOTAL CHELTUIELI LEI]]/Data5[[#This Row],[NUMĂRUL PERSOANELOR CARE AU PARTICIPAT LA VOT]]</f>
        <v>4.8322399250234298</v>
      </c>
      <c r="W2414" s="41">
        <f>Data5[[#This Row],[TOTAL CHELTUIELI EURO]]/Data5[[#This Row],[NUMĂRUL PERSOANELOR CARE AU PARTICIPAT LA VOT]]</f>
        <v>0.99837605111948735</v>
      </c>
      <c r="X2414" s="43">
        <v>4.8400999999999996</v>
      </c>
      <c r="Y2414" s="114" t="s">
        <v>2891</v>
      </c>
      <c r="Z2414" s="44">
        <v>2</v>
      </c>
      <c r="AA2414" s="115" t="s">
        <v>3105</v>
      </c>
      <c r="AB2414" s="44">
        <v>0</v>
      </c>
      <c r="AC2414" s="45"/>
    </row>
    <row r="2415" spans="1:29" x14ac:dyDescent="0.2">
      <c r="A2415" s="37">
        <v>2414</v>
      </c>
      <c r="B2415" s="38" t="s">
        <v>566</v>
      </c>
      <c r="C2415" s="39" t="s">
        <v>2503</v>
      </c>
      <c r="D2415" s="40">
        <v>44101</v>
      </c>
      <c r="E2415" s="38">
        <v>1</v>
      </c>
      <c r="F2415" s="38"/>
      <c r="G2415" s="38" t="s">
        <v>2</v>
      </c>
      <c r="H2415" s="38" t="s">
        <v>2</v>
      </c>
      <c r="I2415" s="39">
        <v>4000</v>
      </c>
      <c r="J2415" s="39">
        <v>11474</v>
      </c>
      <c r="K2415" s="39">
        <v>0</v>
      </c>
      <c r="L2415" s="41">
        <f>SUM(Data5[[#This Row],[CHELTUIELI DE PERSONAL LEI]:[CHELTUIELI DE CAPITAL (ACTIVE NEFINANCIARE ) LEI]])</f>
        <v>15474</v>
      </c>
      <c r="M2415" s="41">
        <f>Data5[[#This Row],[TOTAL CHELTUIELI LEI]]/Data5[[#This Row],[CURS VALUTAR EURO BNR 22 07 2020]]</f>
        <v>3197.0413834424912</v>
      </c>
      <c r="N2415" s="49">
        <v>1694</v>
      </c>
      <c r="O2415" s="54"/>
      <c r="P2415" s="54">
        <v>836</v>
      </c>
      <c r="Q2415" s="54"/>
      <c r="R2415" s="54">
        <f>Data5[[#This Row],[PERSOANE ÎNSCRISE ÎN LISTELE ELECTORALE (TURUL 1)            ]]+Data5[[#This Row],[PERSOANE ÎNSCRISE ÎN LISTELE ELECTORALE (TURUL AL 2-LEA)]]</f>
        <v>1694</v>
      </c>
      <c r="S2415" s="54">
        <f>Data5[[#This Row],[PERSOANE CARE AU PARTICIPAT LA VOT (TURUL 1)]]+Data5[[#This Row],[PERSOANE CARE AU PARTICIPAT LA VOT  (TURUL AL 2-LEA)]]</f>
        <v>836</v>
      </c>
      <c r="T2415" s="41">
        <f>Data5[[#This Row],[TOTAL CHELTUIELI LEI]]/Data5[[#This Row],[NUMĂRUL PERSOANELOR ÎNSCRISE ÎN LISTELE ELECTORALE]]</f>
        <v>9.1345926800472252</v>
      </c>
      <c r="U2415" s="41">
        <f>Data5[[#This Row],[TOTAL CHELTUIELI EURO]]/Data5[[#This Row],[NUMĂRUL PERSOANELOR ÎNSCRISE ÎN LISTELE ELECTORALE]]</f>
        <v>1.8872735439448001</v>
      </c>
      <c r="V2415" s="41">
        <f>Data5[[#This Row],[TOTAL CHELTUIELI LEI]]/Data5[[#This Row],[NUMĂRUL PERSOANELOR CARE AU PARTICIPAT LA VOT]]</f>
        <v>18.509569377990431</v>
      </c>
      <c r="W2415" s="41">
        <f>Data5[[#This Row],[TOTAL CHELTUIELI EURO]]/Data5[[#This Row],[NUMĂRUL PERSOANELOR CARE AU PARTICIPAT LA VOT]]</f>
        <v>3.8242121811513052</v>
      </c>
      <c r="X2415" s="43">
        <v>4.8400999999999996</v>
      </c>
      <c r="Y2415" s="114" t="s">
        <v>2887</v>
      </c>
      <c r="Z2415" s="44">
        <v>9</v>
      </c>
      <c r="AA2415" s="115" t="s">
        <v>3107</v>
      </c>
      <c r="AB2415" s="44">
        <v>1</v>
      </c>
      <c r="AC2415" s="45"/>
    </row>
    <row r="2416" spans="1:29" x14ac:dyDescent="0.2">
      <c r="A2416" s="37">
        <v>2415</v>
      </c>
      <c r="B2416" s="38" t="s">
        <v>566</v>
      </c>
      <c r="C2416" s="39" t="s">
        <v>2504</v>
      </c>
      <c r="D2416" s="40">
        <v>44101</v>
      </c>
      <c r="E2416" s="38">
        <v>1</v>
      </c>
      <c r="F2416" s="38"/>
      <c r="G2416" s="38" t="s">
        <v>2</v>
      </c>
      <c r="H2416" s="38" t="s">
        <v>2</v>
      </c>
      <c r="I2416" s="39">
        <v>5596</v>
      </c>
      <c r="J2416" s="39">
        <v>6434</v>
      </c>
      <c r="K2416" s="39">
        <v>0</v>
      </c>
      <c r="L2416" s="41">
        <f>SUM(Data5[[#This Row],[CHELTUIELI DE PERSONAL LEI]:[CHELTUIELI DE CAPITAL (ACTIVE NEFINANCIARE ) LEI]])</f>
        <v>12030</v>
      </c>
      <c r="M2416" s="41">
        <f>Data5[[#This Row],[TOTAL CHELTUIELI LEI]]/Data5[[#This Row],[CURS VALUTAR EURO BNR 22 07 2020]]</f>
        <v>2485.4858370694824</v>
      </c>
      <c r="N2416" s="49">
        <v>1013</v>
      </c>
      <c r="O2416" s="54"/>
      <c r="P2416" s="54">
        <v>545</v>
      </c>
      <c r="Q2416" s="54"/>
      <c r="R2416" s="54">
        <f>Data5[[#This Row],[PERSOANE ÎNSCRISE ÎN LISTELE ELECTORALE (TURUL 1)            ]]+Data5[[#This Row],[PERSOANE ÎNSCRISE ÎN LISTELE ELECTORALE (TURUL AL 2-LEA)]]</f>
        <v>1013</v>
      </c>
      <c r="S2416" s="54">
        <f>Data5[[#This Row],[PERSOANE CARE AU PARTICIPAT LA VOT (TURUL 1)]]+Data5[[#This Row],[PERSOANE CARE AU PARTICIPAT LA VOT  (TURUL AL 2-LEA)]]</f>
        <v>545</v>
      </c>
      <c r="T2416" s="41">
        <f>Data5[[#This Row],[TOTAL CHELTUIELI LEI]]/Data5[[#This Row],[NUMĂRUL PERSOANELOR ÎNSCRISE ÎN LISTELE ELECTORALE]]</f>
        <v>11.875616979269497</v>
      </c>
      <c r="U2416" s="41">
        <f>Data5[[#This Row],[TOTAL CHELTUIELI EURO]]/Data5[[#This Row],[NUMĂRUL PERSOANELOR ÎNSCRISE ÎN LISTELE ELECTORALE]]</f>
        <v>2.4535891777586203</v>
      </c>
      <c r="V2416" s="41">
        <f>Data5[[#This Row],[TOTAL CHELTUIELI LEI]]/Data5[[#This Row],[NUMĂRUL PERSOANELOR CARE AU PARTICIPAT LA VOT]]</f>
        <v>22.073394495412845</v>
      </c>
      <c r="W2416" s="41">
        <f>Data5[[#This Row],[TOTAL CHELTUIELI EURO]]/Data5[[#This Row],[NUMĂRUL PERSOANELOR CARE AU PARTICIPAT LA VOT]]</f>
        <v>4.560524471687124</v>
      </c>
      <c r="X2416" s="43">
        <v>4.8400999999999996</v>
      </c>
      <c r="Y2416" s="114" t="s">
        <v>2888</v>
      </c>
      <c r="Z2416" s="44">
        <v>11</v>
      </c>
      <c r="AA2416" s="115" t="s">
        <v>3108</v>
      </c>
      <c r="AB2416" s="44">
        <v>2</v>
      </c>
      <c r="AC2416" s="45"/>
    </row>
    <row r="2417" spans="1:29" x14ac:dyDescent="0.2">
      <c r="A2417" s="37">
        <v>2416</v>
      </c>
      <c r="B2417" s="38" t="s">
        <v>566</v>
      </c>
      <c r="C2417" s="39" t="s">
        <v>2505</v>
      </c>
      <c r="D2417" s="40">
        <v>44101</v>
      </c>
      <c r="E2417" s="38">
        <v>1</v>
      </c>
      <c r="F2417" s="38"/>
      <c r="G2417" s="38" t="s">
        <v>2</v>
      </c>
      <c r="H2417" s="38" t="s">
        <v>2</v>
      </c>
      <c r="I2417" s="39">
        <v>2400</v>
      </c>
      <c r="J2417" s="39">
        <v>6046.18</v>
      </c>
      <c r="K2417" s="39">
        <v>0</v>
      </c>
      <c r="L2417" s="41">
        <f>SUM(Data5[[#This Row],[CHELTUIELI DE PERSONAL LEI]:[CHELTUIELI DE CAPITAL (ACTIVE NEFINANCIARE ) LEI]])</f>
        <v>8446.18</v>
      </c>
      <c r="M2417" s="41">
        <f>Data5[[#This Row],[TOTAL CHELTUIELI LEI]]/Data5[[#This Row],[CURS VALUTAR EURO BNR 22 07 2020]]</f>
        <v>1745.0424578004588</v>
      </c>
      <c r="N2417" s="49">
        <v>645</v>
      </c>
      <c r="O2417" s="54"/>
      <c r="P2417" s="54">
        <v>400</v>
      </c>
      <c r="Q2417" s="54"/>
      <c r="R2417" s="54">
        <f>Data5[[#This Row],[PERSOANE ÎNSCRISE ÎN LISTELE ELECTORALE (TURUL 1)            ]]+Data5[[#This Row],[PERSOANE ÎNSCRISE ÎN LISTELE ELECTORALE (TURUL AL 2-LEA)]]</f>
        <v>645</v>
      </c>
      <c r="S2417" s="54">
        <f>Data5[[#This Row],[PERSOANE CARE AU PARTICIPAT LA VOT (TURUL 1)]]+Data5[[#This Row],[PERSOANE CARE AU PARTICIPAT LA VOT  (TURUL AL 2-LEA)]]</f>
        <v>400</v>
      </c>
      <c r="T2417" s="41">
        <f>Data5[[#This Row],[TOTAL CHELTUIELI LEI]]/Data5[[#This Row],[NUMĂRUL PERSOANELOR ÎNSCRISE ÎN LISTELE ELECTORALE]]</f>
        <v>13.094852713178295</v>
      </c>
      <c r="U2417" s="41">
        <f>Data5[[#This Row],[TOTAL CHELTUIELI EURO]]/Data5[[#This Row],[NUMĂRUL PERSOANELOR ÎNSCRISE ÎN LISTELE ELECTORALE]]</f>
        <v>2.70549218263637</v>
      </c>
      <c r="V2417" s="41">
        <f>Data5[[#This Row],[TOTAL CHELTUIELI LEI]]/Data5[[#This Row],[NUMĂRUL PERSOANELOR CARE AU PARTICIPAT LA VOT]]</f>
        <v>21.115449999999999</v>
      </c>
      <c r="W2417" s="41">
        <f>Data5[[#This Row],[TOTAL CHELTUIELI EURO]]/Data5[[#This Row],[NUMĂRUL PERSOANELOR CARE AU PARTICIPAT LA VOT]]</f>
        <v>4.3626061445011466</v>
      </c>
      <c r="X2417" s="43">
        <v>4.8400999999999996</v>
      </c>
      <c r="Y2417" s="114" t="s">
        <v>2906</v>
      </c>
      <c r="Z2417" s="44">
        <v>13</v>
      </c>
      <c r="AA2417" s="115" t="s">
        <v>3108</v>
      </c>
      <c r="AB2417" s="44">
        <v>2</v>
      </c>
      <c r="AC2417" s="45"/>
    </row>
    <row r="2418" spans="1:29" x14ac:dyDescent="0.2">
      <c r="A2418" s="37">
        <v>2417</v>
      </c>
      <c r="B2418" s="38" t="s">
        <v>566</v>
      </c>
      <c r="C2418" s="39" t="s">
        <v>2506</v>
      </c>
      <c r="D2418" s="40">
        <v>44101</v>
      </c>
      <c r="E2418" s="38">
        <v>1</v>
      </c>
      <c r="F2418" s="38"/>
      <c r="G2418" s="38" t="s">
        <v>2</v>
      </c>
      <c r="H2418" s="38" t="s">
        <v>2</v>
      </c>
      <c r="I2418" s="39">
        <v>0</v>
      </c>
      <c r="J2418" s="39">
        <v>6663.71</v>
      </c>
      <c r="K2418" s="39">
        <v>0</v>
      </c>
      <c r="L2418" s="41">
        <f>SUM(Data5[[#This Row],[CHELTUIELI DE PERSONAL LEI]:[CHELTUIELI DE CAPITAL (ACTIVE NEFINANCIARE ) LEI]])</f>
        <v>6663.71</v>
      </c>
      <c r="M2418" s="41">
        <f>Data5[[#This Row],[TOTAL CHELTUIELI LEI]]/Data5[[#This Row],[CURS VALUTAR EURO BNR 22 07 2020]]</f>
        <v>1376.7711410921263</v>
      </c>
      <c r="N2418" s="49">
        <v>1534</v>
      </c>
      <c r="O2418" s="54"/>
      <c r="P2418" s="54">
        <v>1058</v>
      </c>
      <c r="Q2418" s="54"/>
      <c r="R2418" s="54">
        <f>Data5[[#This Row],[PERSOANE ÎNSCRISE ÎN LISTELE ELECTORALE (TURUL 1)            ]]+Data5[[#This Row],[PERSOANE ÎNSCRISE ÎN LISTELE ELECTORALE (TURUL AL 2-LEA)]]</f>
        <v>1534</v>
      </c>
      <c r="S2418" s="54">
        <f>Data5[[#This Row],[PERSOANE CARE AU PARTICIPAT LA VOT (TURUL 1)]]+Data5[[#This Row],[PERSOANE CARE AU PARTICIPAT LA VOT  (TURUL AL 2-LEA)]]</f>
        <v>1058</v>
      </c>
      <c r="T2418" s="41">
        <f>Data5[[#This Row],[TOTAL CHELTUIELI LEI]]/Data5[[#This Row],[NUMĂRUL PERSOANELOR ÎNSCRISE ÎN LISTELE ELECTORALE]]</f>
        <v>4.3440091264667533</v>
      </c>
      <c r="U2418" s="41">
        <f>Data5[[#This Row],[TOTAL CHELTUIELI EURO]]/Data5[[#This Row],[NUMĂRUL PERSOANELOR ÎNSCRISE ÎN LISTELE ELECTORALE]]</f>
        <v>0.89750400331950864</v>
      </c>
      <c r="V2418" s="41">
        <f>Data5[[#This Row],[TOTAL CHELTUIELI LEI]]/Data5[[#This Row],[NUMĂRUL PERSOANELOR CARE AU PARTICIPAT LA VOT]]</f>
        <v>6.2984026465028355</v>
      </c>
      <c r="W2418" s="41">
        <f>Data5[[#This Row],[TOTAL CHELTUIELI EURO]]/Data5[[#This Row],[NUMĂRUL PERSOANELOR CARE AU PARTICIPAT LA VOT]]</f>
        <v>1.3012959745672272</v>
      </c>
      <c r="X2418" s="43">
        <v>4.8400999999999996</v>
      </c>
      <c r="Y2418" s="114" t="s">
        <v>2895</v>
      </c>
      <c r="Z2418" s="44">
        <v>4</v>
      </c>
      <c r="AA2418" s="115" t="s">
        <v>3105</v>
      </c>
      <c r="AB2418" s="44">
        <v>0</v>
      </c>
      <c r="AC2418" s="45"/>
    </row>
    <row r="2419" spans="1:29" x14ac:dyDescent="0.2">
      <c r="A2419" s="37">
        <v>2418</v>
      </c>
      <c r="B2419" s="38" t="s">
        <v>566</v>
      </c>
      <c r="C2419" s="39" t="s">
        <v>2507</v>
      </c>
      <c r="D2419" s="40">
        <v>44101</v>
      </c>
      <c r="E2419" s="38">
        <v>1</v>
      </c>
      <c r="F2419" s="38"/>
      <c r="G2419" s="38" t="s">
        <v>2</v>
      </c>
      <c r="H2419" s="38" t="s">
        <v>2</v>
      </c>
      <c r="I2419" s="39">
        <v>0</v>
      </c>
      <c r="J2419" s="39">
        <v>9019</v>
      </c>
      <c r="K2419" s="39">
        <v>0</v>
      </c>
      <c r="L2419" s="41">
        <f>SUM(Data5[[#This Row],[CHELTUIELI DE PERSONAL LEI]:[CHELTUIELI DE CAPITAL (ACTIVE NEFINANCIARE ) LEI]])</f>
        <v>9019</v>
      </c>
      <c r="M2419" s="41">
        <f>Data5[[#This Row],[TOTAL CHELTUIELI LEI]]/Data5[[#This Row],[CURS VALUTAR EURO BNR 22 07 2020]]</f>
        <v>1863.3912522468545</v>
      </c>
      <c r="N2419" s="49">
        <v>3314</v>
      </c>
      <c r="O2419" s="54"/>
      <c r="P2419" s="54">
        <v>1493</v>
      </c>
      <c r="Q2419" s="54"/>
      <c r="R2419" s="54">
        <f>Data5[[#This Row],[PERSOANE ÎNSCRISE ÎN LISTELE ELECTORALE (TURUL 1)            ]]+Data5[[#This Row],[PERSOANE ÎNSCRISE ÎN LISTELE ELECTORALE (TURUL AL 2-LEA)]]</f>
        <v>3314</v>
      </c>
      <c r="S2419" s="54">
        <f>Data5[[#This Row],[PERSOANE CARE AU PARTICIPAT LA VOT (TURUL 1)]]+Data5[[#This Row],[PERSOANE CARE AU PARTICIPAT LA VOT  (TURUL AL 2-LEA)]]</f>
        <v>1493</v>
      </c>
      <c r="T2419" s="41">
        <f>Data5[[#This Row],[TOTAL CHELTUIELI LEI]]/Data5[[#This Row],[NUMĂRUL PERSOANELOR ÎNSCRISE ÎN LISTELE ELECTORALE]]</f>
        <v>2.7214846107423054</v>
      </c>
      <c r="U2419" s="41">
        <f>Data5[[#This Row],[TOTAL CHELTUIELI EURO]]/Data5[[#This Row],[NUMĂRUL PERSOANELOR ÎNSCRISE ÎN LISTELE ELECTORALE]]</f>
        <v>0.5622785915047841</v>
      </c>
      <c r="V2419" s="41">
        <f>Data5[[#This Row],[TOTAL CHELTUIELI LEI]]/Data5[[#This Row],[NUMĂRUL PERSOANELOR CARE AU PARTICIPAT LA VOT]]</f>
        <v>6.0408573342263896</v>
      </c>
      <c r="W2419" s="41">
        <f>Data5[[#This Row],[TOTAL CHELTUIELI EURO]]/Data5[[#This Row],[NUMĂRUL PERSOANELOR CARE AU PARTICIPAT LA VOT]]</f>
        <v>1.2480852325832916</v>
      </c>
      <c r="X2419" s="43">
        <v>4.8400999999999996</v>
      </c>
      <c r="Y2419" s="114" t="s">
        <v>2891</v>
      </c>
      <c r="Z2419" s="44">
        <v>2</v>
      </c>
      <c r="AA2419" s="115" t="s">
        <v>3105</v>
      </c>
      <c r="AB2419" s="44">
        <v>0</v>
      </c>
      <c r="AC2419" s="45"/>
    </row>
    <row r="2420" spans="1:29" x14ac:dyDescent="0.2">
      <c r="A2420" s="37">
        <v>2419</v>
      </c>
      <c r="B2420" s="38" t="s">
        <v>566</v>
      </c>
      <c r="C2420" s="39" t="s">
        <v>660</v>
      </c>
      <c r="D2420" s="40">
        <v>44101</v>
      </c>
      <c r="E2420" s="38">
        <v>1</v>
      </c>
      <c r="F2420" s="38"/>
      <c r="G2420" s="38" t="s">
        <v>2</v>
      </c>
      <c r="H2420" s="38" t="s">
        <v>2</v>
      </c>
      <c r="I2420" s="39">
        <v>1500</v>
      </c>
      <c r="J2420" s="39">
        <v>2427</v>
      </c>
      <c r="K2420" s="39">
        <v>0</v>
      </c>
      <c r="L2420" s="41">
        <f>SUM(Data5[[#This Row],[CHELTUIELI DE PERSONAL LEI]:[CHELTUIELI DE CAPITAL (ACTIVE NEFINANCIARE ) LEI]])</f>
        <v>3927</v>
      </c>
      <c r="M2420" s="41">
        <f>Data5[[#This Row],[TOTAL CHELTUIELI LEI]]/Data5[[#This Row],[CURS VALUTAR EURO BNR 22 07 2020]]</f>
        <v>811.34687299849179</v>
      </c>
      <c r="N2420" s="49">
        <v>2057</v>
      </c>
      <c r="O2420" s="54"/>
      <c r="P2420" s="54">
        <v>1275</v>
      </c>
      <c r="Q2420" s="54"/>
      <c r="R2420" s="54">
        <f>Data5[[#This Row],[PERSOANE ÎNSCRISE ÎN LISTELE ELECTORALE (TURUL 1)            ]]+Data5[[#This Row],[PERSOANE ÎNSCRISE ÎN LISTELE ELECTORALE (TURUL AL 2-LEA)]]</f>
        <v>2057</v>
      </c>
      <c r="S2420" s="54">
        <f>Data5[[#This Row],[PERSOANE CARE AU PARTICIPAT LA VOT (TURUL 1)]]+Data5[[#This Row],[PERSOANE CARE AU PARTICIPAT LA VOT  (TURUL AL 2-LEA)]]</f>
        <v>1275</v>
      </c>
      <c r="T2420" s="41">
        <f>Data5[[#This Row],[TOTAL CHELTUIELI LEI]]/Data5[[#This Row],[NUMĂRUL PERSOANELOR ÎNSCRISE ÎN LISTELE ELECTORALE]]</f>
        <v>1.9090909090909092</v>
      </c>
      <c r="U2420" s="41">
        <f>Data5[[#This Row],[TOTAL CHELTUIELI EURO]]/Data5[[#This Row],[NUMĂRUL PERSOANELOR ÎNSCRISE ÎN LISTELE ELECTORALE]]</f>
        <v>0.39443212104933972</v>
      </c>
      <c r="V2420" s="41">
        <f>Data5[[#This Row],[TOTAL CHELTUIELI LEI]]/Data5[[#This Row],[NUMĂRUL PERSOANELOR CARE AU PARTICIPAT LA VOT]]</f>
        <v>3.08</v>
      </c>
      <c r="W2420" s="41">
        <f>Data5[[#This Row],[TOTAL CHELTUIELI EURO]]/Data5[[#This Row],[NUMĂRUL PERSOANELOR CARE AU PARTICIPAT LA VOT]]</f>
        <v>0.63635048862626808</v>
      </c>
      <c r="X2420" s="43">
        <v>4.8400999999999996</v>
      </c>
      <c r="Y2420" s="114" t="s">
        <v>2894</v>
      </c>
      <c r="Z2420" s="44">
        <v>1</v>
      </c>
      <c r="AA2420" s="115" t="s">
        <v>3105</v>
      </c>
      <c r="AB2420" s="44">
        <v>0</v>
      </c>
      <c r="AC2420" s="45"/>
    </row>
    <row r="2421" spans="1:29" x14ac:dyDescent="0.2">
      <c r="A2421" s="37">
        <v>2420</v>
      </c>
      <c r="B2421" s="38" t="s">
        <v>566</v>
      </c>
      <c r="C2421" s="39" t="s">
        <v>2508</v>
      </c>
      <c r="D2421" s="40">
        <v>44101</v>
      </c>
      <c r="E2421" s="38">
        <v>1</v>
      </c>
      <c r="F2421" s="38"/>
      <c r="G2421" s="38" t="s">
        <v>2</v>
      </c>
      <c r="H2421" s="38" t="s">
        <v>2</v>
      </c>
      <c r="I2421" s="39">
        <v>0</v>
      </c>
      <c r="J2421" s="39">
        <v>46068</v>
      </c>
      <c r="K2421" s="39">
        <v>0</v>
      </c>
      <c r="L2421" s="41">
        <f>SUM(Data5[[#This Row],[CHELTUIELI DE PERSONAL LEI]:[CHELTUIELI DE CAPITAL (ACTIVE NEFINANCIARE ) LEI]])</f>
        <v>46068</v>
      </c>
      <c r="M2421" s="41">
        <f>Data5[[#This Row],[TOTAL CHELTUIELI LEI]]/Data5[[#This Row],[CURS VALUTAR EURO BNR 22 07 2020]]</f>
        <v>9517.9851655957536</v>
      </c>
      <c r="N2421" s="49">
        <v>4882</v>
      </c>
      <c r="O2421" s="54"/>
      <c r="P2421" s="54">
        <v>2473</v>
      </c>
      <c r="Q2421" s="54"/>
      <c r="R2421" s="54">
        <f>Data5[[#This Row],[PERSOANE ÎNSCRISE ÎN LISTELE ELECTORALE (TURUL 1)            ]]+Data5[[#This Row],[PERSOANE ÎNSCRISE ÎN LISTELE ELECTORALE (TURUL AL 2-LEA)]]</f>
        <v>4882</v>
      </c>
      <c r="S2421" s="54">
        <f>Data5[[#This Row],[PERSOANE CARE AU PARTICIPAT LA VOT (TURUL 1)]]+Data5[[#This Row],[PERSOANE CARE AU PARTICIPAT LA VOT  (TURUL AL 2-LEA)]]</f>
        <v>2473</v>
      </c>
      <c r="T2421" s="41">
        <f>Data5[[#This Row],[TOTAL CHELTUIELI LEI]]/Data5[[#This Row],[NUMĂRUL PERSOANELOR ÎNSCRISE ÎN LISTELE ELECTORALE]]</f>
        <v>9.4362965997541988</v>
      </c>
      <c r="U2421" s="41">
        <f>Data5[[#This Row],[TOTAL CHELTUIELI EURO]]/Data5[[#This Row],[NUMĂRUL PERSOANELOR ÎNSCRISE ÎN LISTELE ELECTORALE]]</f>
        <v>1.9496077766480446</v>
      </c>
      <c r="V2421" s="41">
        <f>Data5[[#This Row],[TOTAL CHELTUIELI LEI]]/Data5[[#This Row],[NUMĂRUL PERSOANELOR CARE AU PARTICIPAT LA VOT]]</f>
        <v>18.628386575010108</v>
      </c>
      <c r="W2421" s="41">
        <f>Data5[[#This Row],[TOTAL CHELTUIELI EURO]]/Data5[[#This Row],[NUMĂRUL PERSOANELOR CARE AU PARTICIPAT LA VOT]]</f>
        <v>3.8487606815995767</v>
      </c>
      <c r="X2421" s="43">
        <v>4.8400999999999996</v>
      </c>
      <c r="Y2421" s="114" t="s">
        <v>2887</v>
      </c>
      <c r="Z2421" s="44">
        <v>9</v>
      </c>
      <c r="AA2421" s="115" t="s">
        <v>3107</v>
      </c>
      <c r="AB2421" s="44">
        <v>1</v>
      </c>
      <c r="AC2421" s="45"/>
    </row>
    <row r="2422" spans="1:29" x14ac:dyDescent="0.2">
      <c r="A2422" s="37">
        <v>2421</v>
      </c>
      <c r="B2422" s="38" t="s">
        <v>566</v>
      </c>
      <c r="C2422" s="39" t="s">
        <v>2509</v>
      </c>
      <c r="D2422" s="40">
        <v>44101</v>
      </c>
      <c r="E2422" s="38">
        <v>1</v>
      </c>
      <c r="F2422" s="38"/>
      <c r="G2422" s="38" t="s">
        <v>2</v>
      </c>
      <c r="H2422" s="38" t="s">
        <v>2</v>
      </c>
      <c r="I2422" s="39">
        <v>0</v>
      </c>
      <c r="J2422" s="39">
        <v>18000</v>
      </c>
      <c r="K2422" s="39">
        <v>0</v>
      </c>
      <c r="L2422" s="41">
        <f>SUM(Data5[[#This Row],[CHELTUIELI DE PERSONAL LEI]:[CHELTUIELI DE CAPITAL (ACTIVE NEFINANCIARE ) LEI]])</f>
        <v>18000</v>
      </c>
      <c r="M2422" s="41">
        <f>Data5[[#This Row],[TOTAL CHELTUIELI LEI]]/Data5[[#This Row],[CURS VALUTAR EURO BNR 22 07 2020]]</f>
        <v>3718.9314270366317</v>
      </c>
      <c r="N2422" s="49">
        <v>2057</v>
      </c>
      <c r="O2422" s="54"/>
      <c r="P2422" s="54">
        <v>1271</v>
      </c>
      <c r="Q2422" s="54"/>
      <c r="R2422" s="54">
        <f>Data5[[#This Row],[PERSOANE ÎNSCRISE ÎN LISTELE ELECTORALE (TURUL 1)            ]]+Data5[[#This Row],[PERSOANE ÎNSCRISE ÎN LISTELE ELECTORALE (TURUL AL 2-LEA)]]</f>
        <v>2057</v>
      </c>
      <c r="S2422" s="54">
        <f>Data5[[#This Row],[PERSOANE CARE AU PARTICIPAT LA VOT (TURUL 1)]]+Data5[[#This Row],[PERSOANE CARE AU PARTICIPAT LA VOT  (TURUL AL 2-LEA)]]</f>
        <v>1271</v>
      </c>
      <c r="T2422" s="41">
        <f>Data5[[#This Row],[TOTAL CHELTUIELI LEI]]/Data5[[#This Row],[NUMĂRUL PERSOANELOR ÎNSCRISE ÎN LISTELE ELECTORALE]]</f>
        <v>8.7506076810889653</v>
      </c>
      <c r="U2422" s="41">
        <f>Data5[[#This Row],[TOTAL CHELTUIELI EURO]]/Data5[[#This Row],[NUMĂRUL PERSOANELOR ÎNSCRISE ÎN LISTELE ELECTORALE]]</f>
        <v>1.8079394394927719</v>
      </c>
      <c r="V2422" s="41">
        <f>Data5[[#This Row],[TOTAL CHELTUIELI LEI]]/Data5[[#This Row],[NUMĂRUL PERSOANELOR CARE AU PARTICIPAT LA VOT]]</f>
        <v>14.162077104642014</v>
      </c>
      <c r="W2422" s="41">
        <f>Data5[[#This Row],[TOTAL CHELTUIELI EURO]]/Data5[[#This Row],[NUMĂRUL PERSOANELOR CARE AU PARTICIPAT LA VOT]]</f>
        <v>2.925988534253841</v>
      </c>
      <c r="X2422" s="43">
        <v>4.8400999999999996</v>
      </c>
      <c r="Y2422" s="114" t="s">
        <v>2896</v>
      </c>
      <c r="Z2422" s="44">
        <v>8</v>
      </c>
      <c r="AA2422" s="115" t="s">
        <v>3107</v>
      </c>
      <c r="AB2422" s="44">
        <v>1</v>
      </c>
      <c r="AC2422" s="45"/>
    </row>
    <row r="2423" spans="1:29" x14ac:dyDescent="0.2">
      <c r="A2423" s="37">
        <v>2422</v>
      </c>
      <c r="B2423" s="38" t="s">
        <v>566</v>
      </c>
      <c r="C2423" s="39" t="s">
        <v>2510</v>
      </c>
      <c r="D2423" s="40">
        <v>44101</v>
      </c>
      <c r="E2423" s="38">
        <v>1</v>
      </c>
      <c r="F2423" s="38"/>
      <c r="G2423" s="38" t="s">
        <v>2</v>
      </c>
      <c r="H2423" s="38" t="s">
        <v>2</v>
      </c>
      <c r="I2423" s="39">
        <v>1350</v>
      </c>
      <c r="J2423" s="39">
        <v>7300</v>
      </c>
      <c r="K2423" s="39">
        <v>0</v>
      </c>
      <c r="L2423" s="41">
        <f>SUM(Data5[[#This Row],[CHELTUIELI DE PERSONAL LEI]:[CHELTUIELI DE CAPITAL (ACTIVE NEFINANCIARE ) LEI]])</f>
        <v>8650</v>
      </c>
      <c r="M2423" s="41">
        <f>Data5[[#This Row],[TOTAL CHELTUIELI LEI]]/Data5[[#This Row],[CURS VALUTAR EURO BNR 22 07 2020]]</f>
        <v>1787.1531579926036</v>
      </c>
      <c r="N2423" s="49">
        <v>1351</v>
      </c>
      <c r="O2423" s="54"/>
      <c r="P2423" s="54">
        <v>524</v>
      </c>
      <c r="Q2423" s="54"/>
      <c r="R2423" s="54">
        <f>Data5[[#This Row],[PERSOANE ÎNSCRISE ÎN LISTELE ELECTORALE (TURUL 1)            ]]+Data5[[#This Row],[PERSOANE ÎNSCRISE ÎN LISTELE ELECTORALE (TURUL AL 2-LEA)]]</f>
        <v>1351</v>
      </c>
      <c r="S2423" s="54">
        <f>Data5[[#This Row],[PERSOANE CARE AU PARTICIPAT LA VOT (TURUL 1)]]+Data5[[#This Row],[PERSOANE CARE AU PARTICIPAT LA VOT  (TURUL AL 2-LEA)]]</f>
        <v>524</v>
      </c>
      <c r="T2423" s="41">
        <f>Data5[[#This Row],[TOTAL CHELTUIELI LEI]]/Data5[[#This Row],[NUMĂRUL PERSOANELOR ÎNSCRISE ÎN LISTELE ELECTORALE]]</f>
        <v>6.4026646928201334</v>
      </c>
      <c r="U2423" s="41">
        <f>Data5[[#This Row],[TOTAL CHELTUIELI EURO]]/Data5[[#This Row],[NUMĂRUL PERSOANELOR ÎNSCRISE ÎN LISTELE ELECTORALE]]</f>
        <v>1.3228372746059243</v>
      </c>
      <c r="V2423" s="41">
        <f>Data5[[#This Row],[TOTAL CHELTUIELI LEI]]/Data5[[#This Row],[NUMĂRUL PERSOANELOR CARE AU PARTICIPAT LA VOT]]</f>
        <v>16.507633587786259</v>
      </c>
      <c r="W2423" s="41">
        <f>Data5[[#This Row],[TOTAL CHELTUIELI EURO]]/Data5[[#This Row],[NUMĂRUL PERSOANELOR CARE AU PARTICIPAT LA VOT]]</f>
        <v>3.410597629756877</v>
      </c>
      <c r="X2423" s="43">
        <v>4.8400999999999996</v>
      </c>
      <c r="Y2423" s="114" t="s">
        <v>2889</v>
      </c>
      <c r="Z2423" s="44">
        <v>6</v>
      </c>
      <c r="AA2423" s="115" t="s">
        <v>3107</v>
      </c>
      <c r="AB2423" s="44">
        <v>1</v>
      </c>
      <c r="AC2423" s="45"/>
    </row>
    <row r="2424" spans="1:29" x14ac:dyDescent="0.2">
      <c r="A2424" s="37">
        <v>2423</v>
      </c>
      <c r="B2424" s="38" t="s">
        <v>566</v>
      </c>
      <c r="C2424" s="39" t="s">
        <v>2511</v>
      </c>
      <c r="D2424" s="40">
        <v>44101</v>
      </c>
      <c r="E2424" s="38">
        <v>1</v>
      </c>
      <c r="F2424" s="38"/>
      <c r="G2424" s="38" t="s">
        <v>2</v>
      </c>
      <c r="H2424" s="38" t="s">
        <v>2</v>
      </c>
      <c r="I2424" s="39">
        <v>4000</v>
      </c>
      <c r="J2424" s="39">
        <v>7298.27</v>
      </c>
      <c r="K2424" s="39">
        <v>0</v>
      </c>
      <c r="L2424" s="41">
        <f>SUM(Data5[[#This Row],[CHELTUIELI DE PERSONAL LEI]:[CHELTUIELI DE CAPITAL (ACTIVE NEFINANCIARE ) LEI]])</f>
        <v>11298.27</v>
      </c>
      <c r="M2424" s="41">
        <f>Data5[[#This Row],[TOTAL CHELTUIELI LEI]]/Data5[[#This Row],[CURS VALUTAR EURO BNR 22 07 2020]]</f>
        <v>2334.305076341398</v>
      </c>
      <c r="N2424" s="49">
        <v>1270</v>
      </c>
      <c r="O2424" s="54"/>
      <c r="P2424" s="54">
        <v>882</v>
      </c>
      <c r="Q2424" s="54"/>
      <c r="R2424" s="54">
        <f>Data5[[#This Row],[PERSOANE ÎNSCRISE ÎN LISTELE ELECTORALE (TURUL 1)            ]]+Data5[[#This Row],[PERSOANE ÎNSCRISE ÎN LISTELE ELECTORALE (TURUL AL 2-LEA)]]</f>
        <v>1270</v>
      </c>
      <c r="S2424" s="54">
        <f>Data5[[#This Row],[PERSOANE CARE AU PARTICIPAT LA VOT (TURUL 1)]]+Data5[[#This Row],[PERSOANE CARE AU PARTICIPAT LA VOT  (TURUL AL 2-LEA)]]</f>
        <v>882</v>
      </c>
      <c r="T2424" s="41">
        <f>Data5[[#This Row],[TOTAL CHELTUIELI LEI]]/Data5[[#This Row],[NUMĂRUL PERSOANELOR ÎNSCRISE ÎN LISTELE ELECTORALE]]</f>
        <v>8.8962755905511823</v>
      </c>
      <c r="U2424" s="41">
        <f>Data5[[#This Row],[TOTAL CHELTUIELI EURO]]/Data5[[#This Row],[NUMĂRUL PERSOANELOR ÎNSCRISE ÎN LISTELE ELECTORALE]]</f>
        <v>1.8380354931822032</v>
      </c>
      <c r="V2424" s="41">
        <f>Data5[[#This Row],[TOTAL CHELTUIELI LEI]]/Data5[[#This Row],[NUMĂRUL PERSOANELOR CARE AU PARTICIPAT LA VOT]]</f>
        <v>12.809829931972789</v>
      </c>
      <c r="W2424" s="41">
        <f>Data5[[#This Row],[TOTAL CHELTUIELI EURO]]/Data5[[#This Row],[NUMĂRUL PERSOANELOR CARE AU PARTICIPAT LA VOT]]</f>
        <v>2.6466043949448959</v>
      </c>
      <c r="X2424" s="43">
        <v>4.8400999999999996</v>
      </c>
      <c r="Y2424" s="114" t="s">
        <v>2896</v>
      </c>
      <c r="Z2424" s="44">
        <v>8</v>
      </c>
      <c r="AA2424" s="115" t="s">
        <v>3107</v>
      </c>
      <c r="AB2424" s="44">
        <v>1</v>
      </c>
      <c r="AC2424" s="45"/>
    </row>
    <row r="2425" spans="1:29" x14ac:dyDescent="0.2">
      <c r="A2425" s="37">
        <v>2424</v>
      </c>
      <c r="B2425" s="38" t="s">
        <v>566</v>
      </c>
      <c r="C2425" s="39" t="s">
        <v>2512</v>
      </c>
      <c r="D2425" s="40">
        <v>44101</v>
      </c>
      <c r="E2425" s="38">
        <v>1</v>
      </c>
      <c r="F2425" s="38"/>
      <c r="G2425" s="38" t="s">
        <v>2</v>
      </c>
      <c r="H2425" s="38" t="s">
        <v>2</v>
      </c>
      <c r="I2425" s="39">
        <v>0</v>
      </c>
      <c r="J2425" s="39">
        <v>4100</v>
      </c>
      <c r="K2425" s="39">
        <v>0</v>
      </c>
      <c r="L2425" s="41">
        <f>SUM(Data5[[#This Row],[CHELTUIELI DE PERSONAL LEI]:[CHELTUIELI DE CAPITAL (ACTIVE NEFINANCIARE ) LEI]])</f>
        <v>4100</v>
      </c>
      <c r="M2425" s="41">
        <f>Data5[[#This Row],[TOTAL CHELTUIELI LEI]]/Data5[[#This Row],[CURS VALUTAR EURO BNR 22 07 2020]]</f>
        <v>847.0899361583439</v>
      </c>
      <c r="N2425" s="49">
        <v>1159</v>
      </c>
      <c r="O2425" s="54"/>
      <c r="P2425" s="54">
        <v>710</v>
      </c>
      <c r="Q2425" s="54"/>
      <c r="R2425" s="54">
        <f>Data5[[#This Row],[PERSOANE ÎNSCRISE ÎN LISTELE ELECTORALE (TURUL 1)            ]]+Data5[[#This Row],[PERSOANE ÎNSCRISE ÎN LISTELE ELECTORALE (TURUL AL 2-LEA)]]</f>
        <v>1159</v>
      </c>
      <c r="S2425" s="54">
        <f>Data5[[#This Row],[PERSOANE CARE AU PARTICIPAT LA VOT (TURUL 1)]]+Data5[[#This Row],[PERSOANE CARE AU PARTICIPAT LA VOT  (TURUL AL 2-LEA)]]</f>
        <v>710</v>
      </c>
      <c r="T2425" s="41">
        <f>Data5[[#This Row],[TOTAL CHELTUIELI LEI]]/Data5[[#This Row],[NUMĂRUL PERSOANELOR ÎNSCRISE ÎN LISTELE ELECTORALE]]</f>
        <v>3.5375323554788611</v>
      </c>
      <c r="U2425" s="41">
        <f>Data5[[#This Row],[TOTAL CHELTUIELI EURO]]/Data5[[#This Row],[NUMĂRUL PERSOANELOR ÎNSCRISE ÎN LISTELE ELECTORALE]]</f>
        <v>0.73088001394162549</v>
      </c>
      <c r="V2425" s="41">
        <f>Data5[[#This Row],[TOTAL CHELTUIELI LEI]]/Data5[[#This Row],[NUMĂRUL PERSOANELOR CARE AU PARTICIPAT LA VOT]]</f>
        <v>5.774647887323944</v>
      </c>
      <c r="W2425" s="41">
        <f>Data5[[#This Row],[TOTAL CHELTUIELI EURO]]/Data5[[#This Row],[NUMĂRUL PERSOANELOR CARE AU PARTICIPAT LA VOT]]</f>
        <v>1.1930844171244281</v>
      </c>
      <c r="X2425" s="43">
        <v>4.8400999999999996</v>
      </c>
      <c r="Y2425" s="114" t="s">
        <v>2884</v>
      </c>
      <c r="Z2425" s="44">
        <v>3</v>
      </c>
      <c r="AA2425" s="115" t="s">
        <v>3105</v>
      </c>
      <c r="AB2425" s="44">
        <v>0</v>
      </c>
      <c r="AC2425" s="45"/>
    </row>
    <row r="2426" spans="1:29" x14ac:dyDescent="0.2">
      <c r="A2426" s="37">
        <v>2425</v>
      </c>
      <c r="B2426" s="38" t="s">
        <v>566</v>
      </c>
      <c r="C2426" s="39" t="s">
        <v>2513</v>
      </c>
      <c r="D2426" s="40">
        <v>44101</v>
      </c>
      <c r="E2426" s="38">
        <v>1</v>
      </c>
      <c r="F2426" s="38"/>
      <c r="G2426" s="38" t="s">
        <v>2</v>
      </c>
      <c r="H2426" s="38" t="s">
        <v>2</v>
      </c>
      <c r="I2426" s="39">
        <v>3500</v>
      </c>
      <c r="J2426" s="39">
        <v>23242.69</v>
      </c>
      <c r="K2426" s="39">
        <v>0</v>
      </c>
      <c r="L2426" s="41">
        <f>SUM(Data5[[#This Row],[CHELTUIELI DE PERSONAL LEI]:[CHELTUIELI DE CAPITAL (ACTIVE NEFINANCIARE ) LEI]])</f>
        <v>26742.69</v>
      </c>
      <c r="M2426" s="41">
        <f>Data5[[#This Row],[TOTAL CHELTUIELI LEI]]/Data5[[#This Row],[CURS VALUTAR EURO BNR 22 07 2020]]</f>
        <v>5525.2350158054587</v>
      </c>
      <c r="N2426" s="49">
        <v>2980</v>
      </c>
      <c r="O2426" s="54"/>
      <c r="P2426" s="54">
        <v>1675</v>
      </c>
      <c r="Q2426" s="54"/>
      <c r="R2426" s="54">
        <f>Data5[[#This Row],[PERSOANE ÎNSCRISE ÎN LISTELE ELECTORALE (TURUL 1)            ]]+Data5[[#This Row],[PERSOANE ÎNSCRISE ÎN LISTELE ELECTORALE (TURUL AL 2-LEA)]]</f>
        <v>2980</v>
      </c>
      <c r="S2426" s="54">
        <f>Data5[[#This Row],[PERSOANE CARE AU PARTICIPAT LA VOT (TURUL 1)]]+Data5[[#This Row],[PERSOANE CARE AU PARTICIPAT LA VOT  (TURUL AL 2-LEA)]]</f>
        <v>1675</v>
      </c>
      <c r="T2426" s="41">
        <f>Data5[[#This Row],[TOTAL CHELTUIELI LEI]]/Data5[[#This Row],[NUMĂRUL PERSOANELOR ÎNSCRISE ÎN LISTELE ELECTORALE]]</f>
        <v>8.9740570469798655</v>
      </c>
      <c r="U2426" s="41">
        <f>Data5[[#This Row],[TOTAL CHELTUIELI EURO]]/Data5[[#This Row],[NUMĂRUL PERSOANELOR ÎNSCRISE ÎN LISTELE ELECTORALE]]</f>
        <v>1.8541057100018319</v>
      </c>
      <c r="V2426" s="41">
        <f>Data5[[#This Row],[TOTAL CHELTUIELI LEI]]/Data5[[#This Row],[NUMĂRUL PERSOANELOR CARE AU PARTICIPAT LA VOT]]</f>
        <v>15.965785074626865</v>
      </c>
      <c r="W2426" s="41">
        <f>Data5[[#This Row],[TOTAL CHELTUIELI EURO]]/Data5[[#This Row],[NUMĂRUL PERSOANELOR CARE AU PARTICIPAT LA VOT]]</f>
        <v>3.2986477706301245</v>
      </c>
      <c r="X2426" s="43">
        <v>4.8400999999999996</v>
      </c>
      <c r="Y2426" s="114" t="s">
        <v>2896</v>
      </c>
      <c r="Z2426" s="44">
        <v>8</v>
      </c>
      <c r="AA2426" s="115" t="s">
        <v>3107</v>
      </c>
      <c r="AB2426" s="44">
        <v>1</v>
      </c>
      <c r="AC2426" s="45"/>
    </row>
    <row r="2427" spans="1:29" x14ac:dyDescent="0.2">
      <c r="A2427" s="37">
        <v>2426</v>
      </c>
      <c r="B2427" s="38" t="s">
        <v>566</v>
      </c>
      <c r="C2427" s="39" t="s">
        <v>2514</v>
      </c>
      <c r="D2427" s="40">
        <v>44101</v>
      </c>
      <c r="E2427" s="38">
        <v>1</v>
      </c>
      <c r="F2427" s="38"/>
      <c r="G2427" s="38" t="s">
        <v>2</v>
      </c>
      <c r="H2427" s="38" t="s">
        <v>2</v>
      </c>
      <c r="I2427" s="39">
        <v>900</v>
      </c>
      <c r="J2427" s="39">
        <v>2705</v>
      </c>
      <c r="K2427" s="39">
        <v>0</v>
      </c>
      <c r="L2427" s="41">
        <f>SUM(Data5[[#This Row],[CHELTUIELI DE PERSONAL LEI]:[CHELTUIELI DE CAPITAL (ACTIVE NEFINANCIARE ) LEI]])</f>
        <v>3605</v>
      </c>
      <c r="M2427" s="41">
        <f>Data5[[#This Row],[TOTAL CHELTUIELI LEI]]/Data5[[#This Row],[CURS VALUTAR EURO BNR 22 07 2020]]</f>
        <v>744.81932191483656</v>
      </c>
      <c r="N2427" s="49">
        <v>422</v>
      </c>
      <c r="O2427" s="54"/>
      <c r="P2427" s="54">
        <v>213</v>
      </c>
      <c r="Q2427" s="54"/>
      <c r="R2427" s="54">
        <f>Data5[[#This Row],[PERSOANE ÎNSCRISE ÎN LISTELE ELECTORALE (TURUL 1)            ]]+Data5[[#This Row],[PERSOANE ÎNSCRISE ÎN LISTELE ELECTORALE (TURUL AL 2-LEA)]]</f>
        <v>422</v>
      </c>
      <c r="S2427" s="54">
        <f>Data5[[#This Row],[PERSOANE CARE AU PARTICIPAT LA VOT (TURUL 1)]]+Data5[[#This Row],[PERSOANE CARE AU PARTICIPAT LA VOT  (TURUL AL 2-LEA)]]</f>
        <v>213</v>
      </c>
      <c r="T2427" s="41">
        <f>Data5[[#This Row],[TOTAL CHELTUIELI LEI]]/Data5[[#This Row],[NUMĂRUL PERSOANELOR ÎNSCRISE ÎN LISTELE ELECTORALE]]</f>
        <v>8.5426540284360186</v>
      </c>
      <c r="U2427" s="41">
        <f>Data5[[#This Row],[TOTAL CHELTUIELI EURO]]/Data5[[#This Row],[NUMĂRUL PERSOANELOR ÎNSCRISE ÎN LISTELE ELECTORALE]]</f>
        <v>1.7649746964806554</v>
      </c>
      <c r="V2427" s="41">
        <f>Data5[[#This Row],[TOTAL CHELTUIELI LEI]]/Data5[[#This Row],[NUMĂRUL PERSOANELOR CARE AU PARTICIPAT LA VOT]]</f>
        <v>16.92488262910798</v>
      </c>
      <c r="W2427" s="41">
        <f>Data5[[#This Row],[TOTAL CHELTUIELI EURO]]/Data5[[#This Row],[NUMĂRUL PERSOANELOR CARE AU PARTICIPAT LA VOT]]</f>
        <v>3.4968043282386692</v>
      </c>
      <c r="X2427" s="43">
        <v>4.8400999999999996</v>
      </c>
      <c r="Y2427" s="114" t="s">
        <v>2896</v>
      </c>
      <c r="Z2427" s="44">
        <v>8</v>
      </c>
      <c r="AA2427" s="115" t="s">
        <v>3107</v>
      </c>
      <c r="AB2427" s="44">
        <v>1</v>
      </c>
      <c r="AC2427" s="45"/>
    </row>
    <row r="2428" spans="1:29" x14ac:dyDescent="0.2">
      <c r="A2428" s="37">
        <v>2427</v>
      </c>
      <c r="B2428" s="38" t="s">
        <v>566</v>
      </c>
      <c r="C2428" s="39" t="s">
        <v>2515</v>
      </c>
      <c r="D2428" s="40">
        <v>44101</v>
      </c>
      <c r="E2428" s="38">
        <v>1</v>
      </c>
      <c r="F2428" s="38"/>
      <c r="G2428" s="38" t="s">
        <v>2</v>
      </c>
      <c r="H2428" s="38" t="s">
        <v>2</v>
      </c>
      <c r="I2428" s="39">
        <v>3000</v>
      </c>
      <c r="J2428" s="39">
        <v>17049.919999999998</v>
      </c>
      <c r="K2428" s="39">
        <v>0</v>
      </c>
      <c r="L2428" s="41">
        <f>SUM(Data5[[#This Row],[CHELTUIELI DE PERSONAL LEI]:[CHELTUIELI DE CAPITAL (ACTIVE NEFINANCIARE ) LEI]])</f>
        <v>20049.919999999998</v>
      </c>
      <c r="M2428" s="41">
        <f>Data5[[#This Row],[TOTAL CHELTUIELI LEI]]/Data5[[#This Row],[CURS VALUTAR EURO BNR 22 07 2020]]</f>
        <v>4142.4598665316835</v>
      </c>
      <c r="N2428" s="49">
        <v>3289</v>
      </c>
      <c r="O2428" s="54"/>
      <c r="P2428" s="54">
        <v>1916</v>
      </c>
      <c r="Q2428" s="54"/>
      <c r="R2428" s="54">
        <f>Data5[[#This Row],[PERSOANE ÎNSCRISE ÎN LISTELE ELECTORALE (TURUL 1)            ]]+Data5[[#This Row],[PERSOANE ÎNSCRISE ÎN LISTELE ELECTORALE (TURUL AL 2-LEA)]]</f>
        <v>3289</v>
      </c>
      <c r="S2428" s="54">
        <f>Data5[[#This Row],[PERSOANE CARE AU PARTICIPAT LA VOT (TURUL 1)]]+Data5[[#This Row],[PERSOANE CARE AU PARTICIPAT LA VOT  (TURUL AL 2-LEA)]]</f>
        <v>1916</v>
      </c>
      <c r="T2428" s="41">
        <f>Data5[[#This Row],[TOTAL CHELTUIELI LEI]]/Data5[[#This Row],[NUMĂRUL PERSOANELOR ÎNSCRISE ÎN LISTELE ELECTORALE]]</f>
        <v>6.0960535117056853</v>
      </c>
      <c r="U2428" s="41">
        <f>Data5[[#This Row],[TOTAL CHELTUIELI EURO]]/Data5[[#This Row],[NUMĂRUL PERSOANELOR ÎNSCRISE ÎN LISTELE ELECTORALE]]</f>
        <v>1.2594891658655165</v>
      </c>
      <c r="V2428" s="41">
        <f>Data5[[#This Row],[TOTAL CHELTUIELI LEI]]/Data5[[#This Row],[NUMĂRUL PERSOANELOR CARE AU PARTICIPAT LA VOT]]</f>
        <v>10.46446764091858</v>
      </c>
      <c r="W2428" s="41">
        <f>Data5[[#This Row],[TOTAL CHELTUIELI EURO]]/Data5[[#This Row],[NUMĂRUL PERSOANELOR CARE AU PARTICIPAT LA VOT]]</f>
        <v>2.1620354209455552</v>
      </c>
      <c r="X2428" s="43">
        <v>4.8400999999999996</v>
      </c>
      <c r="Y2428" s="114" t="s">
        <v>2889</v>
      </c>
      <c r="Z2428" s="44">
        <v>6</v>
      </c>
      <c r="AA2428" s="115" t="s">
        <v>3107</v>
      </c>
      <c r="AB2428" s="44">
        <v>1</v>
      </c>
      <c r="AC2428" s="45"/>
    </row>
    <row r="2429" spans="1:29" x14ac:dyDescent="0.2">
      <c r="A2429" s="37">
        <v>2428</v>
      </c>
      <c r="B2429" s="38" t="s">
        <v>566</v>
      </c>
      <c r="C2429" s="39" t="s">
        <v>2516</v>
      </c>
      <c r="D2429" s="40">
        <v>44101</v>
      </c>
      <c r="E2429" s="38">
        <v>1</v>
      </c>
      <c r="F2429" s="38"/>
      <c r="G2429" s="38" t="s">
        <v>2</v>
      </c>
      <c r="H2429" s="38" t="s">
        <v>2</v>
      </c>
      <c r="I2429" s="39">
        <v>4594</v>
      </c>
      <c r="J2429" s="39">
        <v>2065</v>
      </c>
      <c r="K2429" s="39">
        <v>0</v>
      </c>
      <c r="L2429" s="41">
        <f>SUM(Data5[[#This Row],[CHELTUIELI DE PERSONAL LEI]:[CHELTUIELI DE CAPITAL (ACTIVE NEFINANCIARE ) LEI]])</f>
        <v>6659</v>
      </c>
      <c r="M2429" s="41">
        <f>Data5[[#This Row],[TOTAL CHELTUIELI LEI]]/Data5[[#This Row],[CURS VALUTAR EURO BNR 22 07 2020]]</f>
        <v>1375.7980207020516</v>
      </c>
      <c r="N2429" s="49">
        <v>703</v>
      </c>
      <c r="O2429" s="54"/>
      <c r="P2429" s="54">
        <v>513</v>
      </c>
      <c r="Q2429" s="54"/>
      <c r="R2429" s="54">
        <f>Data5[[#This Row],[PERSOANE ÎNSCRISE ÎN LISTELE ELECTORALE (TURUL 1)            ]]+Data5[[#This Row],[PERSOANE ÎNSCRISE ÎN LISTELE ELECTORALE (TURUL AL 2-LEA)]]</f>
        <v>703</v>
      </c>
      <c r="S2429" s="54">
        <f>Data5[[#This Row],[PERSOANE CARE AU PARTICIPAT LA VOT (TURUL 1)]]+Data5[[#This Row],[PERSOANE CARE AU PARTICIPAT LA VOT  (TURUL AL 2-LEA)]]</f>
        <v>513</v>
      </c>
      <c r="T2429" s="41">
        <f>Data5[[#This Row],[TOTAL CHELTUIELI LEI]]/Data5[[#This Row],[NUMĂRUL PERSOANELOR ÎNSCRISE ÎN LISTELE ELECTORALE]]</f>
        <v>9.4722617354196306</v>
      </c>
      <c r="U2429" s="41">
        <f>Data5[[#This Row],[TOTAL CHELTUIELI EURO]]/Data5[[#This Row],[NUMĂRUL PERSOANELOR ÎNSCRISE ÎN LISTELE ELECTORALE]]</f>
        <v>1.9570384362760336</v>
      </c>
      <c r="V2429" s="41">
        <f>Data5[[#This Row],[TOTAL CHELTUIELI LEI]]/Data5[[#This Row],[NUMĂRUL PERSOANELOR CARE AU PARTICIPAT LA VOT]]</f>
        <v>12.980506822612085</v>
      </c>
      <c r="W2429" s="41">
        <f>Data5[[#This Row],[TOTAL CHELTUIELI EURO]]/Data5[[#This Row],[NUMĂRUL PERSOANELOR CARE AU PARTICIPAT LA VOT]]</f>
        <v>2.6818674867486387</v>
      </c>
      <c r="X2429" s="43">
        <v>4.8400999999999996</v>
      </c>
      <c r="Y2429" s="114" t="s">
        <v>2887</v>
      </c>
      <c r="Z2429" s="44">
        <v>9</v>
      </c>
      <c r="AA2429" s="115" t="s">
        <v>3107</v>
      </c>
      <c r="AB2429" s="44">
        <v>1</v>
      </c>
      <c r="AC2429" s="45"/>
    </row>
    <row r="2430" spans="1:29" x14ac:dyDescent="0.2">
      <c r="A2430" s="37">
        <v>2429</v>
      </c>
      <c r="B2430" s="38" t="s">
        <v>566</v>
      </c>
      <c r="C2430" s="39" t="s">
        <v>2517</v>
      </c>
      <c r="D2430" s="40">
        <v>44101</v>
      </c>
      <c r="E2430" s="38">
        <v>1</v>
      </c>
      <c r="F2430" s="38"/>
      <c r="G2430" s="38" t="s">
        <v>2</v>
      </c>
      <c r="H2430" s="38" t="s">
        <v>2</v>
      </c>
      <c r="I2430" s="39">
        <v>2900</v>
      </c>
      <c r="J2430" s="39">
        <v>9986.7999999999993</v>
      </c>
      <c r="K2430" s="39">
        <v>0</v>
      </c>
      <c r="L2430" s="41">
        <f>SUM(Data5[[#This Row],[CHELTUIELI DE PERSONAL LEI]:[CHELTUIELI DE CAPITAL (ACTIVE NEFINANCIARE ) LEI]])</f>
        <v>12886.8</v>
      </c>
      <c r="M2430" s="41">
        <f>Data5[[#This Row],[TOTAL CHELTUIELI LEI]]/Data5[[#This Row],[CURS VALUTAR EURO BNR 22 07 2020]]</f>
        <v>2662.5069729964257</v>
      </c>
      <c r="N2430" s="49">
        <v>5001</v>
      </c>
      <c r="O2430" s="54"/>
      <c r="P2430" s="54">
        <v>2559</v>
      </c>
      <c r="Q2430" s="54"/>
      <c r="R2430" s="54">
        <f>Data5[[#This Row],[PERSOANE ÎNSCRISE ÎN LISTELE ELECTORALE (TURUL 1)            ]]+Data5[[#This Row],[PERSOANE ÎNSCRISE ÎN LISTELE ELECTORALE (TURUL AL 2-LEA)]]</f>
        <v>5001</v>
      </c>
      <c r="S2430" s="54">
        <f>Data5[[#This Row],[PERSOANE CARE AU PARTICIPAT LA VOT (TURUL 1)]]+Data5[[#This Row],[PERSOANE CARE AU PARTICIPAT LA VOT  (TURUL AL 2-LEA)]]</f>
        <v>2559</v>
      </c>
      <c r="T2430" s="41">
        <f>Data5[[#This Row],[TOTAL CHELTUIELI LEI]]/Data5[[#This Row],[NUMĂRUL PERSOANELOR ÎNSCRISE ÎN LISTELE ELECTORALE]]</f>
        <v>2.5768446310737851</v>
      </c>
      <c r="U2430" s="41">
        <f>Data5[[#This Row],[TOTAL CHELTUIELI EURO]]/Data5[[#This Row],[NUMĂRUL PERSOANELOR ÎNSCRISE ÎN LISTELE ELECTORALE]]</f>
        <v>0.53239491561616192</v>
      </c>
      <c r="V2430" s="41">
        <f>Data5[[#This Row],[TOTAL CHELTUIELI LEI]]/Data5[[#This Row],[NUMĂRUL PERSOANELOR CARE AU PARTICIPAT LA VOT]]</f>
        <v>5.0358733880422033</v>
      </c>
      <c r="W2430" s="41">
        <f>Data5[[#This Row],[TOTAL CHELTUIELI EURO]]/Data5[[#This Row],[NUMĂRUL PERSOANELOR CARE AU PARTICIPAT LA VOT]]</f>
        <v>1.0404482114093105</v>
      </c>
      <c r="X2430" s="43">
        <v>4.8400999999999996</v>
      </c>
      <c r="Y2430" s="114" t="s">
        <v>2891</v>
      </c>
      <c r="Z2430" s="44">
        <v>2</v>
      </c>
      <c r="AA2430" s="115" t="s">
        <v>3105</v>
      </c>
      <c r="AB2430" s="44">
        <v>0</v>
      </c>
      <c r="AC2430" s="45"/>
    </row>
    <row r="2431" spans="1:29" x14ac:dyDescent="0.2">
      <c r="A2431" s="37">
        <v>2430</v>
      </c>
      <c r="B2431" s="38" t="s">
        <v>566</v>
      </c>
      <c r="C2431" s="39" t="s">
        <v>2518</v>
      </c>
      <c r="D2431" s="40">
        <v>44101</v>
      </c>
      <c r="E2431" s="38">
        <v>1</v>
      </c>
      <c r="F2431" s="38"/>
      <c r="G2431" s="38" t="s">
        <v>2</v>
      </c>
      <c r="H2431" s="38" t="s">
        <v>2</v>
      </c>
      <c r="I2431" s="39">
        <v>1500</v>
      </c>
      <c r="J2431" s="39">
        <v>5445</v>
      </c>
      <c r="K2431" s="39">
        <v>0</v>
      </c>
      <c r="L2431" s="41">
        <f>SUM(Data5[[#This Row],[CHELTUIELI DE PERSONAL LEI]:[CHELTUIELI DE CAPITAL (ACTIVE NEFINANCIARE ) LEI]])</f>
        <v>6945</v>
      </c>
      <c r="M2431" s="41">
        <f>Data5[[#This Row],[TOTAL CHELTUIELI LEI]]/Data5[[#This Row],[CURS VALUTAR EURO BNR 22 07 2020]]</f>
        <v>1434.8877089316338</v>
      </c>
      <c r="N2431" s="49">
        <v>1127</v>
      </c>
      <c r="O2431" s="54"/>
      <c r="P2431" s="54">
        <v>721</v>
      </c>
      <c r="Q2431" s="54"/>
      <c r="R2431" s="54">
        <f>Data5[[#This Row],[PERSOANE ÎNSCRISE ÎN LISTELE ELECTORALE (TURUL 1)            ]]+Data5[[#This Row],[PERSOANE ÎNSCRISE ÎN LISTELE ELECTORALE (TURUL AL 2-LEA)]]</f>
        <v>1127</v>
      </c>
      <c r="S2431" s="54">
        <f>Data5[[#This Row],[PERSOANE CARE AU PARTICIPAT LA VOT (TURUL 1)]]+Data5[[#This Row],[PERSOANE CARE AU PARTICIPAT LA VOT  (TURUL AL 2-LEA)]]</f>
        <v>721</v>
      </c>
      <c r="T2431" s="41">
        <f>Data5[[#This Row],[TOTAL CHELTUIELI LEI]]/Data5[[#This Row],[NUMĂRUL PERSOANELOR ÎNSCRISE ÎN LISTELE ELECTORALE]]</f>
        <v>6.162377994676131</v>
      </c>
      <c r="U2431" s="41">
        <f>Data5[[#This Row],[TOTAL CHELTUIELI EURO]]/Data5[[#This Row],[NUMĂRUL PERSOANELOR ÎNSCRISE ÎN LISTELE ELECTORALE]]</f>
        <v>1.273192288315558</v>
      </c>
      <c r="V2431" s="41">
        <f>Data5[[#This Row],[TOTAL CHELTUIELI LEI]]/Data5[[#This Row],[NUMĂRUL PERSOANELOR CARE AU PARTICIPAT LA VOT]]</f>
        <v>9.6324549237170594</v>
      </c>
      <c r="W2431" s="41">
        <f>Data5[[#This Row],[TOTAL CHELTUIELI EURO]]/Data5[[#This Row],[NUMĂRUL PERSOANELOR CARE AU PARTICIPAT LA VOT]]</f>
        <v>1.9901355186291732</v>
      </c>
      <c r="X2431" s="43">
        <v>4.8400999999999996</v>
      </c>
      <c r="Y2431" s="114" t="s">
        <v>2889</v>
      </c>
      <c r="Z2431" s="44">
        <v>6</v>
      </c>
      <c r="AA2431" s="115" t="s">
        <v>3107</v>
      </c>
      <c r="AB2431" s="44">
        <v>1</v>
      </c>
      <c r="AC2431" s="45"/>
    </row>
    <row r="2432" spans="1:29" x14ac:dyDescent="0.2">
      <c r="A2432" s="37">
        <v>2431</v>
      </c>
      <c r="B2432" s="38" t="s">
        <v>566</v>
      </c>
      <c r="C2432" s="39" t="s">
        <v>2519</v>
      </c>
      <c r="D2432" s="40">
        <v>44101</v>
      </c>
      <c r="E2432" s="38">
        <v>1</v>
      </c>
      <c r="F2432" s="38"/>
      <c r="G2432" s="38" t="s">
        <v>2</v>
      </c>
      <c r="H2432" s="38" t="s">
        <v>2</v>
      </c>
      <c r="I2432" s="39">
        <v>0</v>
      </c>
      <c r="J2432" s="39">
        <v>2479</v>
      </c>
      <c r="K2432" s="39">
        <v>0</v>
      </c>
      <c r="L2432" s="41">
        <f>SUM(Data5[[#This Row],[CHELTUIELI DE PERSONAL LEI]:[CHELTUIELI DE CAPITAL (ACTIVE NEFINANCIARE ) LEI]])</f>
        <v>2479</v>
      </c>
      <c r="M2432" s="41">
        <f>Data5[[#This Row],[TOTAL CHELTUIELI LEI]]/Data5[[#This Row],[CURS VALUTAR EURO BNR 22 07 2020]]</f>
        <v>512.17950042354505</v>
      </c>
      <c r="N2432" s="49">
        <v>1519</v>
      </c>
      <c r="O2432" s="54"/>
      <c r="P2432" s="54">
        <v>952</v>
      </c>
      <c r="Q2432" s="54"/>
      <c r="R2432" s="54">
        <f>Data5[[#This Row],[PERSOANE ÎNSCRISE ÎN LISTELE ELECTORALE (TURUL 1)            ]]+Data5[[#This Row],[PERSOANE ÎNSCRISE ÎN LISTELE ELECTORALE (TURUL AL 2-LEA)]]</f>
        <v>1519</v>
      </c>
      <c r="S2432" s="54">
        <f>Data5[[#This Row],[PERSOANE CARE AU PARTICIPAT LA VOT (TURUL 1)]]+Data5[[#This Row],[PERSOANE CARE AU PARTICIPAT LA VOT  (TURUL AL 2-LEA)]]</f>
        <v>952</v>
      </c>
      <c r="T2432" s="41">
        <f>Data5[[#This Row],[TOTAL CHELTUIELI LEI]]/Data5[[#This Row],[NUMĂRUL PERSOANELOR ÎNSCRISE ÎN LISTELE ELECTORALE]]</f>
        <v>1.6319947333772218</v>
      </c>
      <c r="U2432" s="41">
        <f>Data5[[#This Row],[TOTAL CHELTUIELI EURO]]/Data5[[#This Row],[NUMĂRUL PERSOANELOR ÎNSCRISE ÎN LISTELE ELECTORALE]]</f>
        <v>0.33718202792860108</v>
      </c>
      <c r="V2432" s="41">
        <f>Data5[[#This Row],[TOTAL CHELTUIELI LEI]]/Data5[[#This Row],[NUMĂRUL PERSOANELOR CARE AU PARTICIPAT LA VOT]]</f>
        <v>2.6039915966386555</v>
      </c>
      <c r="W2432" s="41">
        <f>Data5[[#This Row],[TOTAL CHELTUIELI EURO]]/Data5[[#This Row],[NUMĂRUL PERSOANELOR CARE AU PARTICIPAT LA VOT]]</f>
        <v>0.53800367691548845</v>
      </c>
      <c r="X2432" s="43">
        <v>4.8400999999999996</v>
      </c>
      <c r="Y2432" s="114" t="s">
        <v>2894</v>
      </c>
      <c r="Z2432" s="44">
        <v>1</v>
      </c>
      <c r="AA2432" s="115" t="s">
        <v>3105</v>
      </c>
      <c r="AB2432" s="44">
        <v>0</v>
      </c>
      <c r="AC2432" s="45"/>
    </row>
    <row r="2433" spans="1:29" x14ac:dyDescent="0.2">
      <c r="A2433" s="37">
        <v>2432</v>
      </c>
      <c r="B2433" s="38" t="s">
        <v>566</v>
      </c>
      <c r="C2433" s="39" t="s">
        <v>2520</v>
      </c>
      <c r="D2433" s="40">
        <v>44101</v>
      </c>
      <c r="E2433" s="38">
        <v>1</v>
      </c>
      <c r="F2433" s="38"/>
      <c r="G2433" s="38" t="s">
        <v>2</v>
      </c>
      <c r="H2433" s="38" t="s">
        <v>2</v>
      </c>
      <c r="I2433" s="39">
        <v>7500</v>
      </c>
      <c r="J2433" s="39">
        <v>16644</v>
      </c>
      <c r="K2433" s="39">
        <v>0</v>
      </c>
      <c r="L2433" s="41">
        <f>SUM(Data5[[#This Row],[CHELTUIELI DE PERSONAL LEI]:[CHELTUIELI DE CAPITAL (ACTIVE NEFINANCIARE ) LEI]])</f>
        <v>24144</v>
      </c>
      <c r="M2433" s="41">
        <f>Data5[[#This Row],[TOTAL CHELTUIELI LEI]]/Data5[[#This Row],[CURS VALUTAR EURO BNR 22 07 2020]]</f>
        <v>4988.3266874651354</v>
      </c>
      <c r="N2433" s="49">
        <v>4622</v>
      </c>
      <c r="O2433" s="54"/>
      <c r="P2433" s="54">
        <v>2033</v>
      </c>
      <c r="Q2433" s="54"/>
      <c r="R2433" s="54">
        <f>Data5[[#This Row],[PERSOANE ÎNSCRISE ÎN LISTELE ELECTORALE (TURUL 1)            ]]+Data5[[#This Row],[PERSOANE ÎNSCRISE ÎN LISTELE ELECTORALE (TURUL AL 2-LEA)]]</f>
        <v>4622</v>
      </c>
      <c r="S2433" s="54">
        <f>Data5[[#This Row],[PERSOANE CARE AU PARTICIPAT LA VOT (TURUL 1)]]+Data5[[#This Row],[PERSOANE CARE AU PARTICIPAT LA VOT  (TURUL AL 2-LEA)]]</f>
        <v>2033</v>
      </c>
      <c r="T2433" s="41">
        <f>Data5[[#This Row],[TOTAL CHELTUIELI LEI]]/Data5[[#This Row],[NUMĂRUL PERSOANELOR ÎNSCRISE ÎN LISTELE ELECTORALE]]</f>
        <v>5.2237126784941585</v>
      </c>
      <c r="U2433" s="41">
        <f>Data5[[#This Row],[TOTAL CHELTUIELI EURO]]/Data5[[#This Row],[NUMĂRUL PERSOANELOR ÎNSCRISE ÎN LISTELE ELECTORALE]]</f>
        <v>1.0792571803256459</v>
      </c>
      <c r="V2433" s="41">
        <f>Data5[[#This Row],[TOTAL CHELTUIELI LEI]]/Data5[[#This Row],[NUMĂRUL PERSOANELOR CARE AU PARTICIPAT LA VOT]]</f>
        <v>11.876045253320216</v>
      </c>
      <c r="W2433" s="41">
        <f>Data5[[#This Row],[TOTAL CHELTUIELI EURO]]/Data5[[#This Row],[NUMĂRUL PERSOANELOR CARE AU PARTICIPAT LA VOT]]</f>
        <v>2.4536776623045427</v>
      </c>
      <c r="X2433" s="43">
        <v>4.8400999999999996</v>
      </c>
      <c r="Y2433" s="114" t="s">
        <v>2892</v>
      </c>
      <c r="Z2433" s="44">
        <v>5</v>
      </c>
      <c r="AA2433" s="115" t="s">
        <v>3107</v>
      </c>
      <c r="AB2433" s="44">
        <v>1</v>
      </c>
      <c r="AC2433" s="45"/>
    </row>
    <row r="2434" spans="1:29" x14ac:dyDescent="0.2">
      <c r="A2434" s="37">
        <v>2433</v>
      </c>
      <c r="B2434" s="38" t="s">
        <v>566</v>
      </c>
      <c r="C2434" s="39" t="s">
        <v>2521</v>
      </c>
      <c r="D2434" s="40">
        <v>44101</v>
      </c>
      <c r="E2434" s="38">
        <v>1</v>
      </c>
      <c r="F2434" s="38"/>
      <c r="G2434" s="38" t="s">
        <v>2</v>
      </c>
      <c r="H2434" s="38" t="s">
        <v>2</v>
      </c>
      <c r="I2434" s="39">
        <v>1200</v>
      </c>
      <c r="J2434" s="39">
        <v>9090.19</v>
      </c>
      <c r="K2434" s="39">
        <v>0</v>
      </c>
      <c r="L2434" s="41">
        <f>SUM(Data5[[#This Row],[CHELTUIELI DE PERSONAL LEI]:[CHELTUIELI DE CAPITAL (ACTIVE NEFINANCIARE ) LEI]])</f>
        <v>10290.19</v>
      </c>
      <c r="M2434" s="41">
        <f>Data5[[#This Row],[TOTAL CHELTUIELI LEI]]/Data5[[#This Row],[CURS VALUTAR EURO BNR 22 07 2020]]</f>
        <v>2126.0283878432265</v>
      </c>
      <c r="N2434" s="49">
        <v>3286</v>
      </c>
      <c r="O2434" s="54"/>
      <c r="P2434" s="54">
        <v>2333</v>
      </c>
      <c r="Q2434" s="54"/>
      <c r="R2434" s="54">
        <f>Data5[[#This Row],[PERSOANE ÎNSCRISE ÎN LISTELE ELECTORALE (TURUL 1)            ]]+Data5[[#This Row],[PERSOANE ÎNSCRISE ÎN LISTELE ELECTORALE (TURUL AL 2-LEA)]]</f>
        <v>3286</v>
      </c>
      <c r="S2434" s="54">
        <f>Data5[[#This Row],[PERSOANE CARE AU PARTICIPAT LA VOT (TURUL 1)]]+Data5[[#This Row],[PERSOANE CARE AU PARTICIPAT LA VOT  (TURUL AL 2-LEA)]]</f>
        <v>2333</v>
      </c>
      <c r="T2434" s="41">
        <f>Data5[[#This Row],[TOTAL CHELTUIELI LEI]]/Data5[[#This Row],[NUMĂRUL PERSOANELOR ÎNSCRISE ÎN LISTELE ELECTORALE]]</f>
        <v>3.1315246500304323</v>
      </c>
      <c r="U2434" s="41">
        <f>Data5[[#This Row],[TOTAL CHELTUIELI EURO]]/Data5[[#This Row],[NUMĂRUL PERSOANELOR ÎNSCRISE ÎN LISTELE ELECTORALE]]</f>
        <v>0.64699585752989242</v>
      </c>
      <c r="V2434" s="41">
        <f>Data5[[#This Row],[TOTAL CHELTUIELI LEI]]/Data5[[#This Row],[NUMĂRUL PERSOANELOR CARE AU PARTICIPAT LA VOT]]</f>
        <v>4.4107115302186033</v>
      </c>
      <c r="W2434" s="41">
        <f>Data5[[#This Row],[TOTAL CHELTUIELI EURO]]/Data5[[#This Row],[NUMĂRUL PERSOANELOR CARE AU PARTICIPAT LA VOT]]</f>
        <v>0.91128520696237736</v>
      </c>
      <c r="X2434" s="43">
        <v>4.8400999999999996</v>
      </c>
      <c r="Y2434" s="114" t="s">
        <v>2884</v>
      </c>
      <c r="Z2434" s="44">
        <v>3</v>
      </c>
      <c r="AA2434" s="115" t="s">
        <v>3105</v>
      </c>
      <c r="AB2434" s="44">
        <v>0</v>
      </c>
      <c r="AC2434" s="45"/>
    </row>
    <row r="2435" spans="1:29" x14ac:dyDescent="0.2">
      <c r="A2435" s="37">
        <v>2434</v>
      </c>
      <c r="B2435" s="38" t="s">
        <v>566</v>
      </c>
      <c r="C2435" s="39" t="s">
        <v>2522</v>
      </c>
      <c r="D2435" s="40">
        <v>44101</v>
      </c>
      <c r="E2435" s="38">
        <v>1</v>
      </c>
      <c r="F2435" s="38"/>
      <c r="G2435" s="38" t="s">
        <v>2</v>
      </c>
      <c r="H2435" s="38" t="s">
        <v>2</v>
      </c>
      <c r="I2435" s="39">
        <v>1500</v>
      </c>
      <c r="J2435" s="39">
        <v>12102.49</v>
      </c>
      <c r="K2435" s="39">
        <v>0</v>
      </c>
      <c r="L2435" s="41">
        <f>SUM(Data5[[#This Row],[CHELTUIELI DE PERSONAL LEI]:[CHELTUIELI DE CAPITAL (ACTIVE NEFINANCIARE ) LEI]])</f>
        <v>13602.49</v>
      </c>
      <c r="M2435" s="41">
        <f>Data5[[#This Row],[TOTAL CHELTUIELI LEI]]/Data5[[#This Row],[CURS VALUTAR EURO BNR 22 07 2020]]</f>
        <v>2810.3737526084174</v>
      </c>
      <c r="N2435" s="49">
        <v>3133</v>
      </c>
      <c r="O2435" s="54"/>
      <c r="P2435" s="54">
        <v>1395</v>
      </c>
      <c r="Q2435" s="54"/>
      <c r="R2435" s="54">
        <f>Data5[[#This Row],[PERSOANE ÎNSCRISE ÎN LISTELE ELECTORALE (TURUL 1)            ]]+Data5[[#This Row],[PERSOANE ÎNSCRISE ÎN LISTELE ELECTORALE (TURUL AL 2-LEA)]]</f>
        <v>3133</v>
      </c>
      <c r="S2435" s="54">
        <f>Data5[[#This Row],[PERSOANE CARE AU PARTICIPAT LA VOT (TURUL 1)]]+Data5[[#This Row],[PERSOANE CARE AU PARTICIPAT LA VOT  (TURUL AL 2-LEA)]]</f>
        <v>1395</v>
      </c>
      <c r="T2435" s="41">
        <f>Data5[[#This Row],[TOTAL CHELTUIELI LEI]]/Data5[[#This Row],[NUMĂRUL PERSOANELOR ÎNSCRISE ÎN LISTELE ELECTORALE]]</f>
        <v>4.3416820938397702</v>
      </c>
      <c r="U2435" s="41">
        <f>Data5[[#This Row],[TOTAL CHELTUIELI EURO]]/Data5[[#This Row],[NUMĂRUL PERSOANELOR ÎNSCRISE ÎN LISTELE ELECTORALE]]</f>
        <v>0.89702322138794044</v>
      </c>
      <c r="V2435" s="41">
        <f>Data5[[#This Row],[TOTAL CHELTUIELI LEI]]/Data5[[#This Row],[NUMĂRUL PERSOANELOR CARE AU PARTICIPAT LA VOT]]</f>
        <v>9.7508888888888894</v>
      </c>
      <c r="W2435" s="41">
        <f>Data5[[#This Row],[TOTAL CHELTUIELI EURO]]/Data5[[#This Row],[NUMĂRUL PERSOANELOR CARE AU PARTICIPAT LA VOT]]</f>
        <v>2.0146048405795107</v>
      </c>
      <c r="X2435" s="43">
        <v>4.8400999999999996</v>
      </c>
      <c r="Y2435" s="114" t="s">
        <v>2895</v>
      </c>
      <c r="Z2435" s="44">
        <v>4</v>
      </c>
      <c r="AA2435" s="115" t="s">
        <v>3105</v>
      </c>
      <c r="AB2435" s="44">
        <v>0</v>
      </c>
      <c r="AC2435" s="45"/>
    </row>
    <row r="2436" spans="1:29" x14ac:dyDescent="0.2">
      <c r="A2436" s="37">
        <v>2435</v>
      </c>
      <c r="B2436" s="38" t="s">
        <v>566</v>
      </c>
      <c r="C2436" s="39" t="s">
        <v>2523</v>
      </c>
      <c r="D2436" s="40">
        <v>44101</v>
      </c>
      <c r="E2436" s="38">
        <v>1</v>
      </c>
      <c r="F2436" s="38"/>
      <c r="G2436" s="38" t="s">
        <v>2</v>
      </c>
      <c r="H2436" s="38" t="s">
        <v>2</v>
      </c>
      <c r="I2436" s="39">
        <v>1400</v>
      </c>
      <c r="J2436" s="39">
        <v>5670</v>
      </c>
      <c r="K2436" s="39">
        <v>0</v>
      </c>
      <c r="L2436" s="41">
        <f>SUM(Data5[[#This Row],[CHELTUIELI DE PERSONAL LEI]:[CHELTUIELI DE CAPITAL (ACTIVE NEFINANCIARE ) LEI]])</f>
        <v>7070</v>
      </c>
      <c r="M2436" s="41">
        <f>Data5[[#This Row],[TOTAL CHELTUIELI LEI]]/Data5[[#This Row],[CURS VALUTAR EURO BNR 22 07 2020]]</f>
        <v>1460.7136216193881</v>
      </c>
      <c r="N2436" s="49">
        <v>4751</v>
      </c>
      <c r="O2436" s="54"/>
      <c r="P2436" s="54">
        <v>1910</v>
      </c>
      <c r="Q2436" s="54"/>
      <c r="R2436" s="54">
        <f>Data5[[#This Row],[PERSOANE ÎNSCRISE ÎN LISTELE ELECTORALE (TURUL 1)            ]]+Data5[[#This Row],[PERSOANE ÎNSCRISE ÎN LISTELE ELECTORALE (TURUL AL 2-LEA)]]</f>
        <v>4751</v>
      </c>
      <c r="S2436" s="54">
        <f>Data5[[#This Row],[PERSOANE CARE AU PARTICIPAT LA VOT (TURUL 1)]]+Data5[[#This Row],[PERSOANE CARE AU PARTICIPAT LA VOT  (TURUL AL 2-LEA)]]</f>
        <v>1910</v>
      </c>
      <c r="T2436" s="41">
        <f>Data5[[#This Row],[TOTAL CHELTUIELI LEI]]/Data5[[#This Row],[NUMĂRUL PERSOANELOR ÎNSCRISE ÎN LISTELE ELECTORALE]]</f>
        <v>1.4881077667859397</v>
      </c>
      <c r="U2436" s="41">
        <f>Data5[[#This Row],[TOTAL CHELTUIELI EURO]]/Data5[[#This Row],[NUMĂRUL PERSOANELOR ÎNSCRISE ÎN LISTELE ELECTORALE]]</f>
        <v>0.30745393003986277</v>
      </c>
      <c r="V2436" s="41">
        <f>Data5[[#This Row],[TOTAL CHELTUIELI LEI]]/Data5[[#This Row],[NUMĂRUL PERSOANELOR CARE AU PARTICIPAT LA VOT]]</f>
        <v>3.7015706806282722</v>
      </c>
      <c r="W2436" s="41">
        <f>Data5[[#This Row],[TOTAL CHELTUIELI EURO]]/Data5[[#This Row],[NUMĂRUL PERSOANELOR CARE AU PARTICIPAT LA VOT]]</f>
        <v>0.76477152964365869</v>
      </c>
      <c r="X2436" s="43">
        <v>4.8400999999999996</v>
      </c>
      <c r="Y2436" s="114" t="s">
        <v>2894</v>
      </c>
      <c r="Z2436" s="44">
        <v>1</v>
      </c>
      <c r="AA2436" s="115" t="s">
        <v>3105</v>
      </c>
      <c r="AB2436" s="44">
        <v>0</v>
      </c>
      <c r="AC2436" s="45"/>
    </row>
    <row r="2437" spans="1:29" x14ac:dyDescent="0.2">
      <c r="A2437" s="37">
        <v>2436</v>
      </c>
      <c r="B2437" s="38" t="s">
        <v>566</v>
      </c>
      <c r="C2437" s="39" t="s">
        <v>2524</v>
      </c>
      <c r="D2437" s="40">
        <v>44101</v>
      </c>
      <c r="E2437" s="38">
        <v>1</v>
      </c>
      <c r="F2437" s="38"/>
      <c r="G2437" s="38" t="s">
        <v>2</v>
      </c>
      <c r="H2437" s="38" t="s">
        <v>2</v>
      </c>
      <c r="I2437" s="39">
        <v>501</v>
      </c>
      <c r="J2437" s="39">
        <v>3809.3</v>
      </c>
      <c r="K2437" s="39">
        <v>0</v>
      </c>
      <c r="L2437" s="41">
        <f>SUM(Data5[[#This Row],[CHELTUIELI DE PERSONAL LEI]:[CHELTUIELI DE CAPITAL (ACTIVE NEFINANCIARE ) LEI]])</f>
        <v>4310.3</v>
      </c>
      <c r="M2437" s="41">
        <f>Data5[[#This Row],[TOTAL CHELTUIELI LEI]]/Data5[[#This Row],[CURS VALUTAR EURO BNR 22 07 2020]]</f>
        <v>890.53945166422193</v>
      </c>
      <c r="N2437" s="49">
        <v>1262</v>
      </c>
      <c r="O2437" s="54"/>
      <c r="P2437" s="54">
        <v>716</v>
      </c>
      <c r="Q2437" s="54"/>
      <c r="R2437" s="54">
        <f>Data5[[#This Row],[PERSOANE ÎNSCRISE ÎN LISTELE ELECTORALE (TURUL 1)            ]]+Data5[[#This Row],[PERSOANE ÎNSCRISE ÎN LISTELE ELECTORALE (TURUL AL 2-LEA)]]</f>
        <v>1262</v>
      </c>
      <c r="S2437" s="54">
        <f>Data5[[#This Row],[PERSOANE CARE AU PARTICIPAT LA VOT (TURUL 1)]]+Data5[[#This Row],[PERSOANE CARE AU PARTICIPAT LA VOT  (TURUL AL 2-LEA)]]</f>
        <v>716</v>
      </c>
      <c r="T2437" s="41">
        <f>Data5[[#This Row],[TOTAL CHELTUIELI LEI]]/Data5[[#This Row],[NUMĂRUL PERSOANELOR ÎNSCRISE ÎN LISTELE ELECTORALE]]</f>
        <v>3.4154516640253569</v>
      </c>
      <c r="U2437" s="41">
        <f>Data5[[#This Row],[TOTAL CHELTUIELI EURO]]/Data5[[#This Row],[NUMĂRUL PERSOANELOR ÎNSCRISE ÎN LISTELE ELECTORALE]]</f>
        <v>0.70565725171491434</v>
      </c>
      <c r="V2437" s="41">
        <f>Data5[[#This Row],[TOTAL CHELTUIELI LEI]]/Data5[[#This Row],[NUMĂRUL PERSOANELOR CARE AU PARTICIPAT LA VOT]]</f>
        <v>6.0199720670391068</v>
      </c>
      <c r="W2437" s="41">
        <f>Data5[[#This Row],[TOTAL CHELTUIELI EURO]]/Data5[[#This Row],[NUMĂRUL PERSOANELOR CARE AU PARTICIPAT LA VOT]]</f>
        <v>1.2437701838885782</v>
      </c>
      <c r="X2437" s="43">
        <v>4.8400999999999996</v>
      </c>
      <c r="Y2437" s="114" t="s">
        <v>2884</v>
      </c>
      <c r="Z2437" s="44">
        <v>3</v>
      </c>
      <c r="AA2437" s="115" t="s">
        <v>3105</v>
      </c>
      <c r="AB2437" s="44">
        <v>0</v>
      </c>
      <c r="AC2437" s="45"/>
    </row>
    <row r="2438" spans="1:29" x14ac:dyDescent="0.2">
      <c r="A2438" s="37">
        <v>2437</v>
      </c>
      <c r="B2438" s="38" t="s">
        <v>566</v>
      </c>
      <c r="C2438" s="39" t="s">
        <v>129</v>
      </c>
      <c r="D2438" s="40">
        <v>44101</v>
      </c>
      <c r="E2438" s="38">
        <v>1</v>
      </c>
      <c r="F2438" s="38"/>
      <c r="G2438" s="38" t="s">
        <v>2</v>
      </c>
      <c r="H2438" s="38" t="s">
        <v>2</v>
      </c>
      <c r="I2438" s="39">
        <v>5100</v>
      </c>
      <c r="J2438" s="39">
        <v>9600</v>
      </c>
      <c r="K2438" s="39">
        <v>0</v>
      </c>
      <c r="L2438" s="41">
        <f>SUM(Data5[[#This Row],[CHELTUIELI DE PERSONAL LEI]:[CHELTUIELI DE CAPITAL (ACTIVE NEFINANCIARE ) LEI]])</f>
        <v>14700</v>
      </c>
      <c r="M2438" s="41">
        <f>Data5[[#This Row],[TOTAL CHELTUIELI LEI]]/Data5[[#This Row],[CURS VALUTAR EURO BNR 22 07 2020]]</f>
        <v>3037.127332079916</v>
      </c>
      <c r="N2438" s="49">
        <v>3955</v>
      </c>
      <c r="O2438" s="54"/>
      <c r="P2438" s="54">
        <v>1609</v>
      </c>
      <c r="Q2438" s="54"/>
      <c r="R2438" s="54">
        <f>Data5[[#This Row],[PERSOANE ÎNSCRISE ÎN LISTELE ELECTORALE (TURUL 1)            ]]+Data5[[#This Row],[PERSOANE ÎNSCRISE ÎN LISTELE ELECTORALE (TURUL AL 2-LEA)]]</f>
        <v>3955</v>
      </c>
      <c r="S2438" s="54">
        <f>Data5[[#This Row],[PERSOANE CARE AU PARTICIPAT LA VOT (TURUL 1)]]+Data5[[#This Row],[PERSOANE CARE AU PARTICIPAT LA VOT  (TURUL AL 2-LEA)]]</f>
        <v>1609</v>
      </c>
      <c r="T2438" s="41">
        <f>Data5[[#This Row],[TOTAL CHELTUIELI LEI]]/Data5[[#This Row],[NUMĂRUL PERSOANELOR ÎNSCRISE ÎN LISTELE ELECTORALE]]</f>
        <v>3.7168141592920354</v>
      </c>
      <c r="U2438" s="41">
        <f>Data5[[#This Row],[TOTAL CHELTUIELI EURO]]/Data5[[#This Row],[NUMĂRUL PERSOANELOR ÎNSCRISE ÎN LISTELE ELECTORALE]]</f>
        <v>0.7679209436358827</v>
      </c>
      <c r="V2438" s="41">
        <f>Data5[[#This Row],[TOTAL CHELTUIELI LEI]]/Data5[[#This Row],[NUMĂRUL PERSOANELOR CARE AU PARTICIPAT LA VOT]]</f>
        <v>9.1361093847110002</v>
      </c>
      <c r="W2438" s="41">
        <f>Data5[[#This Row],[TOTAL CHELTUIELI EURO]]/Data5[[#This Row],[NUMĂRUL PERSOANELOR CARE AU PARTICIPAT LA VOT]]</f>
        <v>1.8875869062025581</v>
      </c>
      <c r="X2438" s="43">
        <v>4.8400999999999996</v>
      </c>
      <c r="Y2438" s="114" t="s">
        <v>2884</v>
      </c>
      <c r="Z2438" s="44">
        <v>3</v>
      </c>
      <c r="AA2438" s="115" t="s">
        <v>3105</v>
      </c>
      <c r="AB2438" s="44">
        <v>0</v>
      </c>
      <c r="AC2438" s="45"/>
    </row>
    <row r="2439" spans="1:29" x14ac:dyDescent="0.2">
      <c r="A2439" s="37">
        <v>2438</v>
      </c>
      <c r="B2439" s="38" t="s">
        <v>566</v>
      </c>
      <c r="C2439" s="39" t="s">
        <v>2525</v>
      </c>
      <c r="D2439" s="40">
        <v>44101</v>
      </c>
      <c r="E2439" s="38">
        <v>1</v>
      </c>
      <c r="F2439" s="38"/>
      <c r="G2439" s="38" t="s">
        <v>2</v>
      </c>
      <c r="H2439" s="38" t="s">
        <v>2</v>
      </c>
      <c r="I2439" s="39">
        <v>1800</v>
      </c>
      <c r="J2439" s="39">
        <v>5355</v>
      </c>
      <c r="K2439" s="39">
        <v>0</v>
      </c>
      <c r="L2439" s="41">
        <f>SUM(Data5[[#This Row],[CHELTUIELI DE PERSONAL LEI]:[CHELTUIELI DE CAPITAL (ACTIVE NEFINANCIARE ) LEI]])</f>
        <v>7155</v>
      </c>
      <c r="M2439" s="41">
        <f>Data5[[#This Row],[TOTAL CHELTUIELI LEI]]/Data5[[#This Row],[CURS VALUTAR EURO BNR 22 07 2020]]</f>
        <v>1478.2752422470612</v>
      </c>
      <c r="N2439" s="49">
        <v>2040</v>
      </c>
      <c r="O2439" s="54"/>
      <c r="P2439" s="54">
        <v>745</v>
      </c>
      <c r="Q2439" s="54"/>
      <c r="R2439" s="54">
        <f>Data5[[#This Row],[PERSOANE ÎNSCRISE ÎN LISTELE ELECTORALE (TURUL 1)            ]]+Data5[[#This Row],[PERSOANE ÎNSCRISE ÎN LISTELE ELECTORALE (TURUL AL 2-LEA)]]</f>
        <v>2040</v>
      </c>
      <c r="S2439" s="54">
        <f>Data5[[#This Row],[PERSOANE CARE AU PARTICIPAT LA VOT (TURUL 1)]]+Data5[[#This Row],[PERSOANE CARE AU PARTICIPAT LA VOT  (TURUL AL 2-LEA)]]</f>
        <v>745</v>
      </c>
      <c r="T2439" s="41">
        <f>Data5[[#This Row],[TOTAL CHELTUIELI LEI]]/Data5[[#This Row],[NUMĂRUL PERSOANELOR ÎNSCRISE ÎN LISTELE ELECTORALE]]</f>
        <v>3.5073529411764706</v>
      </c>
      <c r="U2439" s="41">
        <f>Data5[[#This Row],[TOTAL CHELTUIELI EURO]]/Data5[[#This Row],[NUMĂRUL PERSOANELOR ÎNSCRISE ÎN LISTELE ELECTORALE]]</f>
        <v>0.72464472659169665</v>
      </c>
      <c r="V2439" s="41">
        <f>Data5[[#This Row],[TOTAL CHELTUIELI LEI]]/Data5[[#This Row],[NUMĂRUL PERSOANELOR CARE AU PARTICIPAT LA VOT]]</f>
        <v>9.6040268456375841</v>
      </c>
      <c r="W2439" s="41">
        <f>Data5[[#This Row],[TOTAL CHELTUIELI EURO]]/Data5[[#This Row],[NUMĂRUL PERSOANELOR CARE AU PARTICIPAT LA VOT]]</f>
        <v>1.9842620701302836</v>
      </c>
      <c r="X2439" s="43">
        <v>4.8400999999999996</v>
      </c>
      <c r="Y2439" s="114" t="s">
        <v>2884</v>
      </c>
      <c r="Z2439" s="44">
        <v>3</v>
      </c>
      <c r="AA2439" s="115" t="s">
        <v>3105</v>
      </c>
      <c r="AB2439" s="44">
        <v>0</v>
      </c>
      <c r="AC2439" s="45"/>
    </row>
    <row r="2440" spans="1:29" x14ac:dyDescent="0.2">
      <c r="A2440" s="37">
        <v>2439</v>
      </c>
      <c r="B2440" s="38" t="s">
        <v>566</v>
      </c>
      <c r="C2440" s="39" t="s">
        <v>2526</v>
      </c>
      <c r="D2440" s="40">
        <v>44101</v>
      </c>
      <c r="E2440" s="38">
        <v>1</v>
      </c>
      <c r="F2440" s="38"/>
      <c r="G2440" s="38" t="s">
        <v>2</v>
      </c>
      <c r="H2440" s="38" t="s">
        <v>2</v>
      </c>
      <c r="I2440" s="39">
        <v>1500</v>
      </c>
      <c r="J2440" s="39">
        <v>3753</v>
      </c>
      <c r="K2440" s="39">
        <v>0</v>
      </c>
      <c r="L2440" s="41">
        <f>SUM(Data5[[#This Row],[CHELTUIELI DE PERSONAL LEI]:[CHELTUIELI DE CAPITAL (ACTIVE NEFINANCIARE ) LEI]])</f>
        <v>5253</v>
      </c>
      <c r="M2440" s="41">
        <f>Data5[[#This Row],[TOTAL CHELTUIELI LEI]]/Data5[[#This Row],[CURS VALUTAR EURO BNR 22 07 2020]]</f>
        <v>1085.3081547901904</v>
      </c>
      <c r="N2440" s="49">
        <v>2893</v>
      </c>
      <c r="O2440" s="54"/>
      <c r="P2440" s="54">
        <v>1594</v>
      </c>
      <c r="Q2440" s="54"/>
      <c r="R2440" s="54">
        <f>Data5[[#This Row],[PERSOANE ÎNSCRISE ÎN LISTELE ELECTORALE (TURUL 1)            ]]+Data5[[#This Row],[PERSOANE ÎNSCRISE ÎN LISTELE ELECTORALE (TURUL AL 2-LEA)]]</f>
        <v>2893</v>
      </c>
      <c r="S2440" s="54">
        <f>Data5[[#This Row],[PERSOANE CARE AU PARTICIPAT LA VOT (TURUL 1)]]+Data5[[#This Row],[PERSOANE CARE AU PARTICIPAT LA VOT  (TURUL AL 2-LEA)]]</f>
        <v>1594</v>
      </c>
      <c r="T2440" s="41">
        <f>Data5[[#This Row],[TOTAL CHELTUIELI LEI]]/Data5[[#This Row],[NUMĂRUL PERSOANELOR ÎNSCRISE ÎN LISTELE ELECTORALE]]</f>
        <v>1.8157621845834773</v>
      </c>
      <c r="U2440" s="41">
        <f>Data5[[#This Row],[TOTAL CHELTUIELI EURO]]/Data5[[#This Row],[NUMĂRUL PERSOANELOR ÎNSCRISE ÎN LISTELE ELECTORALE]]</f>
        <v>0.37514972512623246</v>
      </c>
      <c r="V2440" s="41">
        <f>Data5[[#This Row],[TOTAL CHELTUIELI LEI]]/Data5[[#This Row],[NUMĂRUL PERSOANELOR CARE AU PARTICIPAT LA VOT]]</f>
        <v>3.2954830614805521</v>
      </c>
      <c r="W2440" s="41">
        <f>Data5[[#This Row],[TOTAL CHELTUIELI EURO]]/Data5[[#This Row],[NUMĂRUL PERSOANELOR CARE AU PARTICIPAT LA VOT]]</f>
        <v>0.68087086247816209</v>
      </c>
      <c r="X2440" s="43">
        <v>4.8400999999999996</v>
      </c>
      <c r="Y2440" s="114" t="s">
        <v>2894</v>
      </c>
      <c r="Z2440" s="44">
        <v>1</v>
      </c>
      <c r="AA2440" s="115" t="s">
        <v>3105</v>
      </c>
      <c r="AB2440" s="44">
        <v>0</v>
      </c>
      <c r="AC2440" s="45"/>
    </row>
    <row r="2441" spans="1:29" x14ac:dyDescent="0.2">
      <c r="A2441" s="37">
        <v>2440</v>
      </c>
      <c r="B2441" s="38" t="s">
        <v>566</v>
      </c>
      <c r="C2441" s="39" t="s">
        <v>59</v>
      </c>
      <c r="D2441" s="40">
        <v>44101</v>
      </c>
      <c r="E2441" s="38">
        <v>1</v>
      </c>
      <c r="F2441" s="38"/>
      <c r="G2441" s="38" t="s">
        <v>2</v>
      </c>
      <c r="H2441" s="38" t="s">
        <v>2</v>
      </c>
      <c r="I2441" s="39">
        <v>4050</v>
      </c>
      <c r="J2441" s="39">
        <v>1412.76</v>
      </c>
      <c r="K2441" s="39">
        <v>0</v>
      </c>
      <c r="L2441" s="41">
        <f>SUM(Data5[[#This Row],[CHELTUIELI DE PERSONAL LEI]:[CHELTUIELI DE CAPITAL (ACTIVE NEFINANCIARE ) LEI]])</f>
        <v>5462.76</v>
      </c>
      <c r="M2441" s="41">
        <f>Data5[[#This Row],[TOTAL CHELTUIELI LEI]]/Data5[[#This Row],[CURS VALUTAR EURO BNR 22 07 2020]]</f>
        <v>1128.6461023532572</v>
      </c>
      <c r="N2441" s="49">
        <v>2393</v>
      </c>
      <c r="O2441" s="54"/>
      <c r="P2441" s="54">
        <v>1222</v>
      </c>
      <c r="Q2441" s="54"/>
      <c r="R2441" s="54">
        <f>Data5[[#This Row],[PERSOANE ÎNSCRISE ÎN LISTELE ELECTORALE (TURUL 1)            ]]+Data5[[#This Row],[PERSOANE ÎNSCRISE ÎN LISTELE ELECTORALE (TURUL AL 2-LEA)]]</f>
        <v>2393</v>
      </c>
      <c r="S2441" s="54">
        <f>Data5[[#This Row],[PERSOANE CARE AU PARTICIPAT LA VOT (TURUL 1)]]+Data5[[#This Row],[PERSOANE CARE AU PARTICIPAT LA VOT  (TURUL AL 2-LEA)]]</f>
        <v>1222</v>
      </c>
      <c r="T2441" s="41">
        <f>Data5[[#This Row],[TOTAL CHELTUIELI LEI]]/Data5[[#This Row],[NUMĂRUL PERSOANELOR ÎNSCRISE ÎN LISTELE ELECTORALE]]</f>
        <v>2.2828081905557878</v>
      </c>
      <c r="U2441" s="41">
        <f>Data5[[#This Row],[TOTAL CHELTUIELI EURO]]/Data5[[#This Row],[NUMĂRUL PERSOANELOR ÎNSCRISE ÎN LISTELE ELECTORALE]]</f>
        <v>0.47164484009747482</v>
      </c>
      <c r="V2441" s="41">
        <f>Data5[[#This Row],[TOTAL CHELTUIELI LEI]]/Data5[[#This Row],[NUMĂRUL PERSOANELOR CARE AU PARTICIPAT LA VOT]]</f>
        <v>4.4703436988543377</v>
      </c>
      <c r="W2441" s="41">
        <f>Data5[[#This Row],[TOTAL CHELTUIELI EURO]]/Data5[[#This Row],[NUMĂRUL PERSOANELOR CARE AU PARTICIPAT LA VOT]]</f>
        <v>0.92360564840692083</v>
      </c>
      <c r="X2441" s="43">
        <v>4.8400999999999996</v>
      </c>
      <c r="Y2441" s="114" t="s">
        <v>2891</v>
      </c>
      <c r="Z2441" s="44">
        <v>2</v>
      </c>
      <c r="AA2441" s="115" t="s">
        <v>3105</v>
      </c>
      <c r="AB2441" s="44">
        <v>0</v>
      </c>
      <c r="AC2441" s="45"/>
    </row>
    <row r="2442" spans="1:29" x14ac:dyDescent="0.2">
      <c r="A2442" s="37">
        <v>2441</v>
      </c>
      <c r="B2442" s="38" t="s">
        <v>566</v>
      </c>
      <c r="C2442" s="39" t="s">
        <v>2527</v>
      </c>
      <c r="D2442" s="40">
        <v>44101</v>
      </c>
      <c r="E2442" s="38">
        <v>1</v>
      </c>
      <c r="F2442" s="38"/>
      <c r="G2442" s="38" t="s">
        <v>2</v>
      </c>
      <c r="H2442" s="38" t="s">
        <v>2</v>
      </c>
      <c r="I2442" s="39">
        <v>2000</v>
      </c>
      <c r="J2442" s="39">
        <v>3641.37</v>
      </c>
      <c r="K2442" s="39">
        <v>0</v>
      </c>
      <c r="L2442" s="41">
        <f>SUM(Data5[[#This Row],[CHELTUIELI DE PERSONAL LEI]:[CHELTUIELI DE CAPITAL (ACTIVE NEFINANCIARE ) LEI]])</f>
        <v>5641.37</v>
      </c>
      <c r="M2442" s="41">
        <f>Data5[[#This Row],[TOTAL CHELTUIELI LEI]]/Data5[[#This Row],[CURS VALUTAR EURO BNR 22 07 2020]]</f>
        <v>1165.5482324745358</v>
      </c>
      <c r="N2442" s="49">
        <v>2583</v>
      </c>
      <c r="O2442" s="54"/>
      <c r="P2442" s="54">
        <v>1322</v>
      </c>
      <c r="Q2442" s="54"/>
      <c r="R2442" s="54">
        <f>Data5[[#This Row],[PERSOANE ÎNSCRISE ÎN LISTELE ELECTORALE (TURUL 1)            ]]+Data5[[#This Row],[PERSOANE ÎNSCRISE ÎN LISTELE ELECTORALE (TURUL AL 2-LEA)]]</f>
        <v>2583</v>
      </c>
      <c r="S2442" s="54">
        <f>Data5[[#This Row],[PERSOANE CARE AU PARTICIPAT LA VOT (TURUL 1)]]+Data5[[#This Row],[PERSOANE CARE AU PARTICIPAT LA VOT  (TURUL AL 2-LEA)]]</f>
        <v>1322</v>
      </c>
      <c r="T2442" s="41">
        <f>Data5[[#This Row],[TOTAL CHELTUIELI LEI]]/Data5[[#This Row],[NUMĂRUL PERSOANELOR ÎNSCRISE ÎN LISTELE ELECTORALE]]</f>
        <v>2.1840379403794037</v>
      </c>
      <c r="U2442" s="41">
        <f>Data5[[#This Row],[TOTAL CHELTUIELI EURO]]/Data5[[#This Row],[NUMĂRUL PERSOANELOR ÎNSCRISE ÎN LISTELE ELECTORALE]]</f>
        <v>0.45123818523985126</v>
      </c>
      <c r="V2442" s="41">
        <f>Data5[[#This Row],[TOTAL CHELTUIELI LEI]]/Data5[[#This Row],[NUMĂRUL PERSOANELOR CARE AU PARTICIPAT LA VOT]]</f>
        <v>4.2672995461422083</v>
      </c>
      <c r="W2442" s="41">
        <f>Data5[[#This Row],[TOTAL CHELTUIELI EURO]]/Data5[[#This Row],[NUMĂRUL PERSOANELOR CARE AU PARTICIPAT LA VOT]]</f>
        <v>0.88165524392930095</v>
      </c>
      <c r="X2442" s="43">
        <v>4.8400999999999996</v>
      </c>
      <c r="Y2442" s="114" t="s">
        <v>2891</v>
      </c>
      <c r="Z2442" s="44">
        <v>2</v>
      </c>
      <c r="AA2442" s="115" t="s">
        <v>3105</v>
      </c>
      <c r="AB2442" s="44">
        <v>0</v>
      </c>
      <c r="AC2442" s="45"/>
    </row>
    <row r="2443" spans="1:29" x14ac:dyDescent="0.2">
      <c r="A2443" s="37">
        <v>2442</v>
      </c>
      <c r="B2443" s="38" t="s">
        <v>566</v>
      </c>
      <c r="C2443" s="39" t="s">
        <v>1954</v>
      </c>
      <c r="D2443" s="40">
        <v>44101</v>
      </c>
      <c r="E2443" s="38">
        <v>1</v>
      </c>
      <c r="F2443" s="38"/>
      <c r="G2443" s="38" t="s">
        <v>2</v>
      </c>
      <c r="H2443" s="38" t="s">
        <v>2</v>
      </c>
      <c r="I2443" s="39">
        <v>1800</v>
      </c>
      <c r="J2443" s="39">
        <v>9945.9599999999991</v>
      </c>
      <c r="K2443" s="39">
        <v>0</v>
      </c>
      <c r="L2443" s="41">
        <f>SUM(Data5[[#This Row],[CHELTUIELI DE PERSONAL LEI]:[CHELTUIELI DE CAPITAL (ACTIVE NEFINANCIARE ) LEI]])</f>
        <v>11745.96</v>
      </c>
      <c r="M2443" s="41">
        <f>Data5[[#This Row],[TOTAL CHELTUIELI LEI]]/Data5[[#This Row],[CURS VALUTAR EURO BNR 22 07 2020]]</f>
        <v>2426.801099150844</v>
      </c>
      <c r="N2443" s="49">
        <v>2832</v>
      </c>
      <c r="O2443" s="54"/>
      <c r="P2443" s="54">
        <v>1745</v>
      </c>
      <c r="Q2443" s="54"/>
      <c r="R2443" s="54">
        <f>Data5[[#This Row],[PERSOANE ÎNSCRISE ÎN LISTELE ELECTORALE (TURUL 1)            ]]+Data5[[#This Row],[PERSOANE ÎNSCRISE ÎN LISTELE ELECTORALE (TURUL AL 2-LEA)]]</f>
        <v>2832</v>
      </c>
      <c r="S2443" s="54">
        <f>Data5[[#This Row],[PERSOANE CARE AU PARTICIPAT LA VOT (TURUL 1)]]+Data5[[#This Row],[PERSOANE CARE AU PARTICIPAT LA VOT  (TURUL AL 2-LEA)]]</f>
        <v>1745</v>
      </c>
      <c r="T2443" s="41">
        <f>Data5[[#This Row],[TOTAL CHELTUIELI LEI]]/Data5[[#This Row],[NUMĂRUL PERSOANELOR ÎNSCRISE ÎN LISTELE ELECTORALE]]</f>
        <v>4.1475847457627113</v>
      </c>
      <c r="U2443" s="41">
        <f>Data5[[#This Row],[TOTAL CHELTUIELI EURO]]/Data5[[#This Row],[NUMĂRUL PERSOANELOR ÎNSCRISE ÎN LISTELE ELECTORALE]]</f>
        <v>0.85692129207303813</v>
      </c>
      <c r="V2443" s="41">
        <f>Data5[[#This Row],[TOTAL CHELTUIELI LEI]]/Data5[[#This Row],[NUMĂRUL PERSOANELOR CARE AU PARTICIPAT LA VOT]]</f>
        <v>6.7312091690544404</v>
      </c>
      <c r="W2443" s="41">
        <f>Data5[[#This Row],[TOTAL CHELTUIELI EURO]]/Data5[[#This Row],[NUMĂRUL PERSOANELOR CARE AU PARTICIPAT LA VOT]]</f>
        <v>1.390716962264094</v>
      </c>
      <c r="X2443" s="43">
        <v>4.8400999999999996</v>
      </c>
      <c r="Y2443" s="114" t="s">
        <v>2895</v>
      </c>
      <c r="Z2443" s="44">
        <v>4</v>
      </c>
      <c r="AA2443" s="115" t="s">
        <v>3105</v>
      </c>
      <c r="AB2443" s="44">
        <v>0</v>
      </c>
      <c r="AC2443" s="45"/>
    </row>
    <row r="2444" spans="1:29" x14ac:dyDescent="0.2">
      <c r="A2444" s="37">
        <v>2443</v>
      </c>
      <c r="B2444" s="38" t="s">
        <v>566</v>
      </c>
      <c r="C2444" s="39" t="s">
        <v>2528</v>
      </c>
      <c r="D2444" s="40">
        <v>44101</v>
      </c>
      <c r="E2444" s="38">
        <v>1</v>
      </c>
      <c r="F2444" s="38"/>
      <c r="G2444" s="38" t="s">
        <v>2</v>
      </c>
      <c r="H2444" s="38" t="s">
        <v>2</v>
      </c>
      <c r="I2444" s="39">
        <v>10500</v>
      </c>
      <c r="J2444" s="39">
        <v>15203.09</v>
      </c>
      <c r="K2444" s="39">
        <v>0</v>
      </c>
      <c r="L2444" s="41">
        <f>SUM(Data5[[#This Row],[CHELTUIELI DE PERSONAL LEI]:[CHELTUIELI DE CAPITAL (ACTIVE NEFINANCIARE ) LEI]])</f>
        <v>25703.09</v>
      </c>
      <c r="M2444" s="41">
        <f>Data5[[#This Row],[TOTAL CHELTUIELI LEI]]/Data5[[#This Row],[CURS VALUTAR EURO BNR 22 07 2020]]</f>
        <v>5310.4460651639438</v>
      </c>
      <c r="N2444" s="49">
        <v>4456</v>
      </c>
      <c r="O2444" s="54"/>
      <c r="P2444" s="54">
        <v>2472</v>
      </c>
      <c r="Q2444" s="54"/>
      <c r="R2444" s="54">
        <f>Data5[[#This Row],[PERSOANE ÎNSCRISE ÎN LISTELE ELECTORALE (TURUL 1)            ]]+Data5[[#This Row],[PERSOANE ÎNSCRISE ÎN LISTELE ELECTORALE (TURUL AL 2-LEA)]]</f>
        <v>4456</v>
      </c>
      <c r="S2444" s="54">
        <f>Data5[[#This Row],[PERSOANE CARE AU PARTICIPAT LA VOT (TURUL 1)]]+Data5[[#This Row],[PERSOANE CARE AU PARTICIPAT LA VOT  (TURUL AL 2-LEA)]]</f>
        <v>2472</v>
      </c>
      <c r="T2444" s="41">
        <f>Data5[[#This Row],[TOTAL CHELTUIELI LEI]]/Data5[[#This Row],[NUMĂRUL PERSOANELOR ÎNSCRISE ÎN LISTELE ELECTORALE]]</f>
        <v>5.7681979353680433</v>
      </c>
      <c r="U2444" s="41">
        <f>Data5[[#This Row],[TOTAL CHELTUIELI EURO]]/Data5[[#This Row],[NUMĂRUL PERSOANELOR ÎNSCRISE ÎN LISTELE ELECTORALE]]</f>
        <v>1.1917518099560018</v>
      </c>
      <c r="V2444" s="41">
        <f>Data5[[#This Row],[TOTAL CHELTUIELI LEI]]/Data5[[#This Row],[NUMĂRUL PERSOANELOR CARE AU PARTICIPAT LA VOT]]</f>
        <v>10.397690129449838</v>
      </c>
      <c r="W2444" s="41">
        <f>Data5[[#This Row],[TOTAL CHELTUIELI EURO]]/Data5[[#This Row],[NUMĂRUL PERSOANELOR CARE AU PARTICIPAT LA VOT]]</f>
        <v>2.1482386994999771</v>
      </c>
      <c r="X2444" s="43">
        <v>4.8400999999999996</v>
      </c>
      <c r="Y2444" s="114" t="s">
        <v>2892</v>
      </c>
      <c r="Z2444" s="44">
        <v>5</v>
      </c>
      <c r="AA2444" s="115" t="s">
        <v>3107</v>
      </c>
      <c r="AB2444" s="44">
        <v>1</v>
      </c>
      <c r="AC2444" s="45"/>
    </row>
    <row r="2445" spans="1:29" x14ac:dyDescent="0.2">
      <c r="A2445" s="37">
        <v>2444</v>
      </c>
      <c r="B2445" s="38" t="s">
        <v>566</v>
      </c>
      <c r="C2445" s="39" t="s">
        <v>2529</v>
      </c>
      <c r="D2445" s="40">
        <v>44101</v>
      </c>
      <c r="E2445" s="38">
        <v>1</v>
      </c>
      <c r="F2445" s="38"/>
      <c r="G2445" s="38" t="s">
        <v>2</v>
      </c>
      <c r="H2445" s="38" t="s">
        <v>2</v>
      </c>
      <c r="I2445" s="39">
        <v>0</v>
      </c>
      <c r="J2445" s="39">
        <v>7241</v>
      </c>
      <c r="K2445" s="39">
        <v>0</v>
      </c>
      <c r="L2445" s="41">
        <f>SUM(Data5[[#This Row],[CHELTUIELI DE PERSONAL LEI]:[CHELTUIELI DE CAPITAL (ACTIVE NEFINANCIARE ) LEI]])</f>
        <v>7241</v>
      </c>
      <c r="M2445" s="41">
        <f>Data5[[#This Row],[TOTAL CHELTUIELI LEI]]/Data5[[#This Row],[CURS VALUTAR EURO BNR 22 07 2020]]</f>
        <v>1496.043470176236</v>
      </c>
      <c r="N2445" s="49">
        <v>1351</v>
      </c>
      <c r="O2445" s="54"/>
      <c r="P2445" s="54">
        <v>982</v>
      </c>
      <c r="Q2445" s="54"/>
      <c r="R2445" s="54">
        <f>Data5[[#This Row],[PERSOANE ÎNSCRISE ÎN LISTELE ELECTORALE (TURUL 1)            ]]+Data5[[#This Row],[PERSOANE ÎNSCRISE ÎN LISTELE ELECTORALE (TURUL AL 2-LEA)]]</f>
        <v>1351</v>
      </c>
      <c r="S2445" s="54">
        <f>Data5[[#This Row],[PERSOANE CARE AU PARTICIPAT LA VOT (TURUL 1)]]+Data5[[#This Row],[PERSOANE CARE AU PARTICIPAT LA VOT  (TURUL AL 2-LEA)]]</f>
        <v>982</v>
      </c>
      <c r="T2445" s="41">
        <f>Data5[[#This Row],[TOTAL CHELTUIELI LEI]]/Data5[[#This Row],[NUMĂRUL PERSOANELOR ÎNSCRISE ÎN LISTELE ELECTORALE]]</f>
        <v>5.3597335307179863</v>
      </c>
      <c r="U2445" s="41">
        <f>Data5[[#This Row],[TOTAL CHELTUIELI EURO]]/Data5[[#This Row],[NUMĂRUL PERSOANELOR ÎNSCRISE ÎN LISTELE ELECTORALE]]</f>
        <v>1.107360081551618</v>
      </c>
      <c r="V2445" s="41">
        <f>Data5[[#This Row],[TOTAL CHELTUIELI LEI]]/Data5[[#This Row],[NUMĂRUL PERSOANELOR CARE AU PARTICIPAT LA VOT]]</f>
        <v>7.3737270875763752</v>
      </c>
      <c r="W2445" s="41">
        <f>Data5[[#This Row],[TOTAL CHELTUIELI EURO]]/Data5[[#This Row],[NUMĂRUL PERSOANELOR CARE AU PARTICIPAT LA VOT]]</f>
        <v>1.5234658555766152</v>
      </c>
      <c r="X2445" s="43">
        <v>4.8400999999999996</v>
      </c>
      <c r="Y2445" s="114" t="s">
        <v>2892</v>
      </c>
      <c r="Z2445" s="44">
        <v>5</v>
      </c>
      <c r="AA2445" s="115" t="s">
        <v>3107</v>
      </c>
      <c r="AB2445" s="44">
        <v>1</v>
      </c>
      <c r="AC2445" s="45"/>
    </row>
    <row r="2446" spans="1:29" x14ac:dyDescent="0.2">
      <c r="A2446" s="37">
        <v>2445</v>
      </c>
      <c r="B2446" s="38" t="s">
        <v>566</v>
      </c>
      <c r="C2446" s="39" t="s">
        <v>2530</v>
      </c>
      <c r="D2446" s="40">
        <v>44101</v>
      </c>
      <c r="E2446" s="38">
        <v>1</v>
      </c>
      <c r="F2446" s="38"/>
      <c r="G2446" s="38" t="s">
        <v>2</v>
      </c>
      <c r="H2446" s="38" t="s">
        <v>2</v>
      </c>
      <c r="I2446" s="39">
        <v>2400</v>
      </c>
      <c r="J2446" s="39">
        <v>13100</v>
      </c>
      <c r="K2446" s="39">
        <v>0</v>
      </c>
      <c r="L2446" s="41">
        <f>SUM(Data5[[#This Row],[CHELTUIELI DE PERSONAL LEI]:[CHELTUIELI DE CAPITAL (ACTIVE NEFINANCIARE ) LEI]])</f>
        <v>15500</v>
      </c>
      <c r="M2446" s="41">
        <f>Data5[[#This Row],[TOTAL CHELTUIELI LEI]]/Data5[[#This Row],[CURS VALUTAR EURO BNR 22 07 2020]]</f>
        <v>3202.413173281544</v>
      </c>
      <c r="N2446" s="49">
        <v>4918</v>
      </c>
      <c r="O2446" s="54"/>
      <c r="P2446" s="54">
        <v>2375</v>
      </c>
      <c r="Q2446" s="54"/>
      <c r="R2446" s="54">
        <f>Data5[[#This Row],[PERSOANE ÎNSCRISE ÎN LISTELE ELECTORALE (TURUL 1)            ]]+Data5[[#This Row],[PERSOANE ÎNSCRISE ÎN LISTELE ELECTORALE (TURUL AL 2-LEA)]]</f>
        <v>4918</v>
      </c>
      <c r="S2446" s="54">
        <f>Data5[[#This Row],[PERSOANE CARE AU PARTICIPAT LA VOT (TURUL 1)]]+Data5[[#This Row],[PERSOANE CARE AU PARTICIPAT LA VOT  (TURUL AL 2-LEA)]]</f>
        <v>2375</v>
      </c>
      <c r="T2446" s="41">
        <f>Data5[[#This Row],[TOTAL CHELTUIELI LEI]]/Data5[[#This Row],[NUMĂRUL PERSOANELOR ÎNSCRISE ÎN LISTELE ELECTORALE]]</f>
        <v>3.1516876779178529</v>
      </c>
      <c r="U2446" s="41">
        <f>Data5[[#This Row],[TOTAL CHELTUIELI EURO]]/Data5[[#This Row],[NUMĂRUL PERSOANELOR ÎNSCRISE ÎN LISTELE ELECTORALE]]</f>
        <v>0.6511616863118227</v>
      </c>
      <c r="V2446" s="41">
        <f>Data5[[#This Row],[TOTAL CHELTUIELI LEI]]/Data5[[#This Row],[NUMĂRUL PERSOANELOR CARE AU PARTICIPAT LA VOT]]</f>
        <v>6.5263157894736841</v>
      </c>
      <c r="W2446" s="41">
        <f>Data5[[#This Row],[TOTAL CHELTUIELI EURO]]/Data5[[#This Row],[NUMĂRUL PERSOANELOR CARE AU PARTICIPAT LA VOT]]</f>
        <v>1.3483844940132816</v>
      </c>
      <c r="X2446" s="43">
        <v>4.8400999999999996</v>
      </c>
      <c r="Y2446" s="114" t="s">
        <v>2884</v>
      </c>
      <c r="Z2446" s="44">
        <v>3</v>
      </c>
      <c r="AA2446" s="115" t="s">
        <v>3105</v>
      </c>
      <c r="AB2446" s="44">
        <v>0</v>
      </c>
      <c r="AC2446" s="45"/>
    </row>
    <row r="2447" spans="1:29" x14ac:dyDescent="0.2">
      <c r="A2447" s="37">
        <v>2446</v>
      </c>
      <c r="B2447" s="38" t="s">
        <v>566</v>
      </c>
      <c r="C2447" s="39" t="s">
        <v>2531</v>
      </c>
      <c r="D2447" s="40">
        <v>44101</v>
      </c>
      <c r="E2447" s="38">
        <v>1</v>
      </c>
      <c r="F2447" s="38"/>
      <c r="G2447" s="38" t="s">
        <v>2</v>
      </c>
      <c r="H2447" s="38" t="s">
        <v>2</v>
      </c>
      <c r="I2447" s="39">
        <v>1500</v>
      </c>
      <c r="J2447" s="39">
        <v>7004.12</v>
      </c>
      <c r="K2447" s="39">
        <v>0</v>
      </c>
      <c r="L2447" s="41">
        <f>SUM(Data5[[#This Row],[CHELTUIELI DE PERSONAL LEI]:[CHELTUIELI DE CAPITAL (ACTIVE NEFINANCIARE ) LEI]])</f>
        <v>8504.119999999999</v>
      </c>
      <c r="M2447" s="41">
        <f>Data5[[#This Row],[TOTAL CHELTUIELI LEI]]/Data5[[#This Row],[CURS VALUTAR EURO BNR 22 07 2020]]</f>
        <v>1757.0132848494866</v>
      </c>
      <c r="N2447" s="49">
        <v>3965</v>
      </c>
      <c r="O2447" s="54"/>
      <c r="P2447" s="54">
        <v>2546</v>
      </c>
      <c r="Q2447" s="54"/>
      <c r="R2447" s="54">
        <f>Data5[[#This Row],[PERSOANE ÎNSCRISE ÎN LISTELE ELECTORALE (TURUL 1)            ]]+Data5[[#This Row],[PERSOANE ÎNSCRISE ÎN LISTELE ELECTORALE (TURUL AL 2-LEA)]]</f>
        <v>3965</v>
      </c>
      <c r="S2447" s="54">
        <f>Data5[[#This Row],[PERSOANE CARE AU PARTICIPAT LA VOT (TURUL 1)]]+Data5[[#This Row],[PERSOANE CARE AU PARTICIPAT LA VOT  (TURUL AL 2-LEA)]]</f>
        <v>2546</v>
      </c>
      <c r="T2447" s="41">
        <f>Data5[[#This Row],[TOTAL CHELTUIELI LEI]]/Data5[[#This Row],[NUMĂRUL PERSOANELOR ÎNSCRISE ÎN LISTELE ELECTORALE]]</f>
        <v>2.1447969735182846</v>
      </c>
      <c r="U2447" s="41">
        <f>Data5[[#This Row],[TOTAL CHELTUIELI EURO]]/Data5[[#This Row],[NUMĂRUL PERSOANELOR ÎNSCRISE ÎN LISTELE ELECTORALE]]</f>
        <v>0.44313071496834466</v>
      </c>
      <c r="V2447" s="41">
        <f>Data5[[#This Row],[TOTAL CHELTUIELI LEI]]/Data5[[#This Row],[NUMĂRUL PERSOANELOR CARE AU PARTICIPAT LA VOT]]</f>
        <v>3.3401885310290647</v>
      </c>
      <c r="W2447" s="41">
        <f>Data5[[#This Row],[TOTAL CHELTUIELI EURO]]/Data5[[#This Row],[NUMĂRUL PERSOANELOR CARE AU PARTICIPAT LA VOT]]</f>
        <v>0.6901073389039617</v>
      </c>
      <c r="X2447" s="43">
        <v>4.8400999999999996</v>
      </c>
      <c r="Y2447" s="114" t="s">
        <v>2891</v>
      </c>
      <c r="Z2447" s="44">
        <v>2</v>
      </c>
      <c r="AA2447" s="115" t="s">
        <v>3105</v>
      </c>
      <c r="AB2447" s="44">
        <v>0</v>
      </c>
      <c r="AC2447" s="45"/>
    </row>
    <row r="2448" spans="1:29" x14ac:dyDescent="0.2">
      <c r="A2448" s="37">
        <v>2447</v>
      </c>
      <c r="B2448" s="38" t="s">
        <v>566</v>
      </c>
      <c r="C2448" s="39" t="s">
        <v>2532</v>
      </c>
      <c r="D2448" s="40">
        <v>44101</v>
      </c>
      <c r="E2448" s="38">
        <v>1</v>
      </c>
      <c r="F2448" s="38"/>
      <c r="G2448" s="38" t="s">
        <v>2</v>
      </c>
      <c r="H2448" s="38" t="s">
        <v>2</v>
      </c>
      <c r="I2448" s="39">
        <v>2000</v>
      </c>
      <c r="J2448" s="39">
        <v>9362.61</v>
      </c>
      <c r="K2448" s="39">
        <v>0</v>
      </c>
      <c r="L2448" s="41">
        <f>SUM(Data5[[#This Row],[CHELTUIELI DE PERSONAL LEI]:[CHELTUIELI DE CAPITAL (ACTIVE NEFINANCIARE ) LEI]])</f>
        <v>11362.61</v>
      </c>
      <c r="M2448" s="41">
        <f>Data5[[#This Row],[TOTAL CHELTUIELI LEI]]/Data5[[#This Row],[CURS VALUTAR EURO BNR 22 07 2020]]</f>
        <v>2347.5981901200394</v>
      </c>
      <c r="N2448" s="49">
        <v>1006</v>
      </c>
      <c r="O2448" s="54"/>
      <c r="P2448" s="54">
        <v>482</v>
      </c>
      <c r="Q2448" s="54"/>
      <c r="R2448" s="54">
        <f>Data5[[#This Row],[PERSOANE ÎNSCRISE ÎN LISTELE ELECTORALE (TURUL 1)            ]]+Data5[[#This Row],[PERSOANE ÎNSCRISE ÎN LISTELE ELECTORALE (TURUL AL 2-LEA)]]</f>
        <v>1006</v>
      </c>
      <c r="S2448" s="54">
        <f>Data5[[#This Row],[PERSOANE CARE AU PARTICIPAT LA VOT (TURUL 1)]]+Data5[[#This Row],[PERSOANE CARE AU PARTICIPAT LA VOT  (TURUL AL 2-LEA)]]</f>
        <v>482</v>
      </c>
      <c r="T2448" s="41">
        <f>Data5[[#This Row],[TOTAL CHELTUIELI LEI]]/Data5[[#This Row],[NUMĂRUL PERSOANELOR ÎNSCRISE ÎN LISTELE ELECTORALE]]</f>
        <v>11.294840954274354</v>
      </c>
      <c r="U2448" s="41">
        <f>Data5[[#This Row],[TOTAL CHELTUIELI EURO]]/Data5[[#This Row],[NUMĂRUL PERSOANELOR ÎNSCRISE ÎN LISTELE ELECTORALE]]</f>
        <v>2.3335966104572954</v>
      </c>
      <c r="V2448" s="41">
        <f>Data5[[#This Row],[TOTAL CHELTUIELI LEI]]/Data5[[#This Row],[NUMĂRUL PERSOANELOR CARE AU PARTICIPAT LA VOT]]</f>
        <v>23.573879668049795</v>
      </c>
      <c r="W2448" s="41">
        <f>Data5[[#This Row],[TOTAL CHELTUIELI EURO]]/Data5[[#This Row],[NUMĂRUL PERSOANELOR CARE AU PARTICIPAT LA VOT]]</f>
        <v>4.8705356641494593</v>
      </c>
      <c r="X2448" s="43">
        <v>4.8400999999999996</v>
      </c>
      <c r="Y2448" s="114" t="s">
        <v>2888</v>
      </c>
      <c r="Z2448" s="44">
        <v>11</v>
      </c>
      <c r="AA2448" s="115" t="s">
        <v>3108</v>
      </c>
      <c r="AB2448" s="44">
        <v>2</v>
      </c>
      <c r="AC2448" s="45"/>
    </row>
    <row r="2449" spans="1:29" x14ac:dyDescent="0.2">
      <c r="A2449" s="37">
        <v>2448</v>
      </c>
      <c r="B2449" s="38" t="s">
        <v>566</v>
      </c>
      <c r="C2449" s="39" t="s">
        <v>2533</v>
      </c>
      <c r="D2449" s="40">
        <v>44101</v>
      </c>
      <c r="E2449" s="38">
        <v>1</v>
      </c>
      <c r="F2449" s="38"/>
      <c r="G2449" s="38" t="s">
        <v>2</v>
      </c>
      <c r="H2449" s="38" t="s">
        <v>2</v>
      </c>
      <c r="I2449" s="39">
        <v>6000</v>
      </c>
      <c r="J2449" s="39">
        <v>7651.18</v>
      </c>
      <c r="K2449" s="39">
        <v>0</v>
      </c>
      <c r="L2449" s="41">
        <f>SUM(Data5[[#This Row],[CHELTUIELI DE PERSONAL LEI]:[CHELTUIELI DE CAPITAL (ACTIVE NEFINANCIARE ) LEI]])</f>
        <v>13651.18</v>
      </c>
      <c r="M2449" s="41">
        <f>Data5[[#This Row],[TOTAL CHELTUIELI LEI]]/Data5[[#This Row],[CURS VALUTAR EURO BNR 22 07 2020]]</f>
        <v>2820.4334621185517</v>
      </c>
      <c r="N2449" s="49">
        <v>3456</v>
      </c>
      <c r="O2449" s="54"/>
      <c r="P2449" s="54">
        <v>2226</v>
      </c>
      <c r="Q2449" s="54"/>
      <c r="R2449" s="54">
        <f>Data5[[#This Row],[PERSOANE ÎNSCRISE ÎN LISTELE ELECTORALE (TURUL 1)            ]]+Data5[[#This Row],[PERSOANE ÎNSCRISE ÎN LISTELE ELECTORALE (TURUL AL 2-LEA)]]</f>
        <v>3456</v>
      </c>
      <c r="S2449" s="54">
        <f>Data5[[#This Row],[PERSOANE CARE AU PARTICIPAT LA VOT (TURUL 1)]]+Data5[[#This Row],[PERSOANE CARE AU PARTICIPAT LA VOT  (TURUL AL 2-LEA)]]</f>
        <v>2226</v>
      </c>
      <c r="T2449" s="41">
        <f>Data5[[#This Row],[TOTAL CHELTUIELI LEI]]/Data5[[#This Row],[NUMĂRUL PERSOANELOR ÎNSCRISE ÎN LISTELE ELECTORALE]]</f>
        <v>3.949994212962963</v>
      </c>
      <c r="U2449" s="41">
        <f>Data5[[#This Row],[TOTAL CHELTUIELI EURO]]/Data5[[#This Row],[NUMĂRUL PERSOANELOR ÎNSCRISE ÎN LISTELE ELECTORALE]]</f>
        <v>0.8160976452889328</v>
      </c>
      <c r="V2449" s="41">
        <f>Data5[[#This Row],[TOTAL CHELTUIELI LEI]]/Data5[[#This Row],[NUMĂRUL PERSOANELOR CARE AU PARTICIPAT LA VOT]]</f>
        <v>6.1326055705300986</v>
      </c>
      <c r="W2449" s="41">
        <f>Data5[[#This Row],[TOTAL CHELTUIELI EURO]]/Data5[[#This Row],[NUMĂRUL PERSOANELOR CARE AU PARTICIPAT LA VOT]]</f>
        <v>1.2670410881035721</v>
      </c>
      <c r="X2449" s="43">
        <v>4.8400999999999996</v>
      </c>
      <c r="Y2449" s="114" t="s">
        <v>2884</v>
      </c>
      <c r="Z2449" s="44">
        <v>3</v>
      </c>
      <c r="AA2449" s="115" t="s">
        <v>3105</v>
      </c>
      <c r="AB2449" s="44">
        <v>0</v>
      </c>
      <c r="AC2449" s="45"/>
    </row>
    <row r="2450" spans="1:29" x14ac:dyDescent="0.2">
      <c r="A2450" s="37">
        <v>2449</v>
      </c>
      <c r="B2450" s="38" t="s">
        <v>566</v>
      </c>
      <c r="C2450" s="39" t="s">
        <v>2534</v>
      </c>
      <c r="D2450" s="40">
        <v>44101</v>
      </c>
      <c r="E2450" s="38">
        <v>1</v>
      </c>
      <c r="F2450" s="38"/>
      <c r="G2450" s="38" t="s">
        <v>2</v>
      </c>
      <c r="H2450" s="38" t="s">
        <v>2</v>
      </c>
      <c r="I2450" s="39">
        <v>1650</v>
      </c>
      <c r="J2450" s="39">
        <v>6282</v>
      </c>
      <c r="K2450" s="39">
        <v>0</v>
      </c>
      <c r="L2450" s="41">
        <f>SUM(Data5[[#This Row],[CHELTUIELI DE PERSONAL LEI]:[CHELTUIELI DE CAPITAL (ACTIVE NEFINANCIARE ) LEI]])</f>
        <v>7932</v>
      </c>
      <c r="M2450" s="41">
        <f>Data5[[#This Row],[TOTAL CHELTUIELI LEI]]/Data5[[#This Row],[CURS VALUTAR EURO BNR 22 07 2020]]</f>
        <v>1638.8091155141424</v>
      </c>
      <c r="N2450" s="49">
        <v>1659</v>
      </c>
      <c r="O2450" s="54"/>
      <c r="P2450" s="54">
        <v>1042</v>
      </c>
      <c r="Q2450" s="54"/>
      <c r="R2450" s="54">
        <f>Data5[[#This Row],[PERSOANE ÎNSCRISE ÎN LISTELE ELECTORALE (TURUL 1)            ]]+Data5[[#This Row],[PERSOANE ÎNSCRISE ÎN LISTELE ELECTORALE (TURUL AL 2-LEA)]]</f>
        <v>1659</v>
      </c>
      <c r="S2450" s="54">
        <f>Data5[[#This Row],[PERSOANE CARE AU PARTICIPAT LA VOT (TURUL 1)]]+Data5[[#This Row],[PERSOANE CARE AU PARTICIPAT LA VOT  (TURUL AL 2-LEA)]]</f>
        <v>1042</v>
      </c>
      <c r="T2450" s="41">
        <f>Data5[[#This Row],[TOTAL CHELTUIELI LEI]]/Data5[[#This Row],[NUMĂRUL PERSOANELOR ÎNSCRISE ÎN LISTELE ELECTORALE]]</f>
        <v>4.7811934900542497</v>
      </c>
      <c r="U2450" s="41">
        <f>Data5[[#This Row],[TOTAL CHELTUIELI EURO]]/Data5[[#This Row],[NUMĂRUL PERSOANELOR ÎNSCRISE ÎN LISTELE ELECTORALE]]</f>
        <v>0.98782948493920575</v>
      </c>
      <c r="V2450" s="41">
        <f>Data5[[#This Row],[TOTAL CHELTUIELI LEI]]/Data5[[#This Row],[NUMĂRUL PERSOANELOR CARE AU PARTICIPAT LA VOT]]</f>
        <v>7.612284069097889</v>
      </c>
      <c r="W2450" s="41">
        <f>Data5[[#This Row],[TOTAL CHELTUIELI EURO]]/Data5[[#This Row],[NUMĂRUL PERSOANELOR CARE AU PARTICIPAT LA VOT]]</f>
        <v>1.5727534697832461</v>
      </c>
      <c r="X2450" s="43">
        <v>4.8400999999999996</v>
      </c>
      <c r="Y2450" s="114" t="s">
        <v>2895</v>
      </c>
      <c r="Z2450" s="44">
        <v>4</v>
      </c>
      <c r="AA2450" s="115" t="s">
        <v>3105</v>
      </c>
      <c r="AB2450" s="44">
        <v>0</v>
      </c>
      <c r="AC2450" s="45"/>
    </row>
    <row r="2451" spans="1:29" x14ac:dyDescent="0.2">
      <c r="A2451" s="37">
        <v>2450</v>
      </c>
      <c r="B2451" s="38" t="s">
        <v>566</v>
      </c>
      <c r="C2451" s="39" t="s">
        <v>2535</v>
      </c>
      <c r="D2451" s="40">
        <v>44101</v>
      </c>
      <c r="E2451" s="38">
        <v>1</v>
      </c>
      <c r="F2451" s="38"/>
      <c r="G2451" s="38" t="s">
        <v>2</v>
      </c>
      <c r="H2451" s="38" t="s">
        <v>2</v>
      </c>
      <c r="I2451" s="39">
        <v>0</v>
      </c>
      <c r="J2451" s="39">
        <v>16680.75</v>
      </c>
      <c r="K2451" s="39">
        <v>0</v>
      </c>
      <c r="L2451" s="41">
        <f>SUM(Data5[[#This Row],[CHELTUIELI DE PERSONAL LEI]:[CHELTUIELI DE CAPITAL (ACTIVE NEFINANCIARE ) LEI]])</f>
        <v>16680.75</v>
      </c>
      <c r="M2451" s="41">
        <f>Data5[[#This Row],[TOTAL CHELTUIELI LEI]]/Data5[[#This Row],[CURS VALUTAR EURO BNR 22 07 2020]]</f>
        <v>3446.3647445300721</v>
      </c>
      <c r="N2451" s="49">
        <v>1754</v>
      </c>
      <c r="O2451" s="54"/>
      <c r="P2451" s="54">
        <v>1101</v>
      </c>
      <c r="Q2451" s="54"/>
      <c r="R2451" s="54">
        <f>Data5[[#This Row],[PERSOANE ÎNSCRISE ÎN LISTELE ELECTORALE (TURUL 1)            ]]+Data5[[#This Row],[PERSOANE ÎNSCRISE ÎN LISTELE ELECTORALE (TURUL AL 2-LEA)]]</f>
        <v>1754</v>
      </c>
      <c r="S2451" s="54">
        <f>Data5[[#This Row],[PERSOANE CARE AU PARTICIPAT LA VOT (TURUL 1)]]+Data5[[#This Row],[PERSOANE CARE AU PARTICIPAT LA VOT  (TURUL AL 2-LEA)]]</f>
        <v>1101</v>
      </c>
      <c r="T2451" s="41">
        <f>Data5[[#This Row],[TOTAL CHELTUIELI LEI]]/Data5[[#This Row],[NUMĂRUL PERSOANELOR ÎNSCRISE ÎN LISTELE ELECTORALE]]</f>
        <v>9.510119726339795</v>
      </c>
      <c r="U2451" s="41">
        <f>Data5[[#This Row],[TOTAL CHELTUIELI EURO]]/Data5[[#This Row],[NUMĂRUL PERSOANELOR ÎNSCRISE ÎN LISTELE ELECTORALE]]</f>
        <v>1.9648601736203375</v>
      </c>
      <c r="V2451" s="41">
        <f>Data5[[#This Row],[TOTAL CHELTUIELI LEI]]/Data5[[#This Row],[NUMĂRUL PERSOANELOR CARE AU PARTICIPAT LA VOT]]</f>
        <v>15.150544959128066</v>
      </c>
      <c r="W2451" s="41">
        <f>Data5[[#This Row],[TOTAL CHELTUIELI EURO]]/Data5[[#This Row],[NUMĂRUL PERSOANELOR CARE AU PARTICIPAT LA VOT]]</f>
        <v>3.1302132102907105</v>
      </c>
      <c r="X2451" s="43">
        <v>4.8400999999999996</v>
      </c>
      <c r="Y2451" s="114" t="s">
        <v>2887</v>
      </c>
      <c r="Z2451" s="44">
        <v>9</v>
      </c>
      <c r="AA2451" s="115" t="s">
        <v>3107</v>
      </c>
      <c r="AB2451" s="44">
        <v>1</v>
      </c>
      <c r="AC2451" s="45"/>
    </row>
    <row r="2452" spans="1:29" x14ac:dyDescent="0.2">
      <c r="A2452" s="37">
        <v>2451</v>
      </c>
      <c r="B2452" s="38" t="s">
        <v>566</v>
      </c>
      <c r="C2452" s="39" t="s">
        <v>2536</v>
      </c>
      <c r="D2452" s="40">
        <v>44101</v>
      </c>
      <c r="E2452" s="38">
        <v>1</v>
      </c>
      <c r="F2452" s="38"/>
      <c r="G2452" s="38" t="s">
        <v>2</v>
      </c>
      <c r="H2452" s="38" t="s">
        <v>2</v>
      </c>
      <c r="I2452" s="39">
        <v>2000</v>
      </c>
      <c r="J2452" s="39">
        <v>5285</v>
      </c>
      <c r="K2452" s="39">
        <v>0</v>
      </c>
      <c r="L2452" s="41">
        <f>SUM(Data5[[#This Row],[CHELTUIELI DE PERSONAL LEI]:[CHELTUIELI DE CAPITAL (ACTIVE NEFINANCIARE ) LEI]])</f>
        <v>7285</v>
      </c>
      <c r="M2452" s="41">
        <f>Data5[[#This Row],[TOTAL CHELTUIELI LEI]]/Data5[[#This Row],[CURS VALUTAR EURO BNR 22 07 2020]]</f>
        <v>1505.1341914423258</v>
      </c>
      <c r="N2452" s="49">
        <v>2860</v>
      </c>
      <c r="O2452" s="54"/>
      <c r="P2452" s="54">
        <v>1320</v>
      </c>
      <c r="Q2452" s="54"/>
      <c r="R2452" s="54">
        <f>Data5[[#This Row],[PERSOANE ÎNSCRISE ÎN LISTELE ELECTORALE (TURUL 1)            ]]+Data5[[#This Row],[PERSOANE ÎNSCRISE ÎN LISTELE ELECTORALE (TURUL AL 2-LEA)]]</f>
        <v>2860</v>
      </c>
      <c r="S2452" s="54">
        <f>Data5[[#This Row],[PERSOANE CARE AU PARTICIPAT LA VOT (TURUL 1)]]+Data5[[#This Row],[PERSOANE CARE AU PARTICIPAT LA VOT  (TURUL AL 2-LEA)]]</f>
        <v>1320</v>
      </c>
      <c r="T2452" s="41">
        <f>Data5[[#This Row],[TOTAL CHELTUIELI LEI]]/Data5[[#This Row],[NUMĂRUL PERSOANELOR ÎNSCRISE ÎN LISTELE ELECTORALE]]</f>
        <v>2.5472027972027971</v>
      </c>
      <c r="U2452" s="41">
        <f>Data5[[#This Row],[TOTAL CHELTUIELI EURO]]/Data5[[#This Row],[NUMĂRUL PERSOANELOR ÎNSCRISE ÎN LISTELE ELECTORALE]]</f>
        <v>0.52627069630850554</v>
      </c>
      <c r="V2452" s="41">
        <f>Data5[[#This Row],[TOTAL CHELTUIELI LEI]]/Data5[[#This Row],[NUMĂRUL PERSOANELOR CARE AU PARTICIPAT LA VOT]]</f>
        <v>5.5189393939393936</v>
      </c>
      <c r="W2452" s="41">
        <f>Data5[[#This Row],[TOTAL CHELTUIELI EURO]]/Data5[[#This Row],[NUMĂRUL PERSOANELOR CARE AU PARTICIPAT LA VOT]]</f>
        <v>1.1402531753350953</v>
      </c>
      <c r="X2452" s="43">
        <v>4.8400999999999996</v>
      </c>
      <c r="Y2452" s="114" t="s">
        <v>2891</v>
      </c>
      <c r="Z2452" s="44">
        <v>2</v>
      </c>
      <c r="AA2452" s="115" t="s">
        <v>3105</v>
      </c>
      <c r="AB2452" s="44">
        <v>0</v>
      </c>
      <c r="AC2452" s="45"/>
    </row>
    <row r="2453" spans="1:29" x14ac:dyDescent="0.2">
      <c r="A2453" s="37">
        <v>2452</v>
      </c>
      <c r="B2453" s="38" t="s">
        <v>566</v>
      </c>
      <c r="C2453" s="39" t="s">
        <v>517</v>
      </c>
      <c r="D2453" s="40">
        <v>44101</v>
      </c>
      <c r="E2453" s="38">
        <v>1</v>
      </c>
      <c r="F2453" s="38"/>
      <c r="G2453" s="38" t="s">
        <v>2</v>
      </c>
      <c r="H2453" s="38" t="s">
        <v>2</v>
      </c>
      <c r="I2453" s="39">
        <v>7500</v>
      </c>
      <c r="J2453" s="39">
        <v>8877.98</v>
      </c>
      <c r="K2453" s="39">
        <v>0</v>
      </c>
      <c r="L2453" s="41">
        <f>SUM(Data5[[#This Row],[CHELTUIELI DE PERSONAL LEI]:[CHELTUIELI DE CAPITAL (ACTIVE NEFINANCIARE ) LEI]])</f>
        <v>16377.98</v>
      </c>
      <c r="M2453" s="41">
        <f>Data5[[#This Row],[TOTAL CHELTUIELI LEI]]/Data5[[#This Row],[CURS VALUTAR EURO BNR 22 07 2020]]</f>
        <v>3383.8102518543005</v>
      </c>
      <c r="N2453" s="49">
        <v>1944</v>
      </c>
      <c r="O2453" s="54"/>
      <c r="P2453" s="54">
        <v>1320</v>
      </c>
      <c r="Q2453" s="54"/>
      <c r="R2453" s="54">
        <f>Data5[[#This Row],[PERSOANE ÎNSCRISE ÎN LISTELE ELECTORALE (TURUL 1)            ]]+Data5[[#This Row],[PERSOANE ÎNSCRISE ÎN LISTELE ELECTORALE (TURUL AL 2-LEA)]]</f>
        <v>1944</v>
      </c>
      <c r="S2453" s="54">
        <f>Data5[[#This Row],[PERSOANE CARE AU PARTICIPAT LA VOT (TURUL 1)]]+Data5[[#This Row],[PERSOANE CARE AU PARTICIPAT LA VOT  (TURUL AL 2-LEA)]]</f>
        <v>1320</v>
      </c>
      <c r="T2453" s="41">
        <f>Data5[[#This Row],[TOTAL CHELTUIELI LEI]]/Data5[[#This Row],[NUMĂRUL PERSOANELOR ÎNSCRISE ÎN LISTELE ELECTORALE]]</f>
        <v>8.4248868312757192</v>
      </c>
      <c r="U2453" s="41">
        <f>Data5[[#This Row],[TOTAL CHELTUIELI EURO]]/Data5[[#This Row],[NUMĂRUL PERSOANELOR ÎNSCRISE ÎN LISTELE ELECTORALE]]</f>
        <v>1.7406431336699077</v>
      </c>
      <c r="V2453" s="41">
        <f>Data5[[#This Row],[TOTAL CHELTUIELI LEI]]/Data5[[#This Row],[NUMĂRUL PERSOANELOR CARE AU PARTICIPAT LA VOT]]</f>
        <v>12.407560606060606</v>
      </c>
      <c r="W2453" s="41">
        <f>Data5[[#This Row],[TOTAL CHELTUIELI EURO]]/Data5[[#This Row],[NUMĂRUL PERSOANELOR CARE AU PARTICIPAT LA VOT]]</f>
        <v>2.5634926150411368</v>
      </c>
      <c r="X2453" s="43">
        <v>4.8400999999999996</v>
      </c>
      <c r="Y2453" s="114" t="s">
        <v>2896</v>
      </c>
      <c r="Z2453" s="44">
        <v>8</v>
      </c>
      <c r="AA2453" s="115" t="s">
        <v>3107</v>
      </c>
      <c r="AB2453" s="44">
        <v>1</v>
      </c>
      <c r="AC2453" s="45"/>
    </row>
    <row r="2454" spans="1:29" x14ac:dyDescent="0.2">
      <c r="A2454" s="37">
        <v>2453</v>
      </c>
      <c r="B2454" s="38" t="s">
        <v>566</v>
      </c>
      <c r="C2454" s="39" t="s">
        <v>2537</v>
      </c>
      <c r="D2454" s="40">
        <v>44101</v>
      </c>
      <c r="E2454" s="38">
        <v>1</v>
      </c>
      <c r="F2454" s="38"/>
      <c r="G2454" s="38" t="s">
        <v>2</v>
      </c>
      <c r="H2454" s="38" t="s">
        <v>2</v>
      </c>
      <c r="I2454" s="39">
        <v>1000</v>
      </c>
      <c r="J2454" s="39">
        <v>1665</v>
      </c>
      <c r="K2454" s="39">
        <v>0</v>
      </c>
      <c r="L2454" s="41">
        <f>SUM(Data5[[#This Row],[CHELTUIELI DE PERSONAL LEI]:[CHELTUIELI DE CAPITAL (ACTIVE NEFINANCIARE ) LEI]])</f>
        <v>2665</v>
      </c>
      <c r="M2454" s="41">
        <f>Data5[[#This Row],[TOTAL CHELTUIELI LEI]]/Data5[[#This Row],[CURS VALUTAR EURO BNR 22 07 2020]]</f>
        <v>550.60845850292355</v>
      </c>
      <c r="N2454" s="49">
        <v>1565</v>
      </c>
      <c r="O2454" s="54"/>
      <c r="P2454" s="54">
        <v>1014</v>
      </c>
      <c r="Q2454" s="54"/>
      <c r="R2454" s="54">
        <f>Data5[[#This Row],[PERSOANE ÎNSCRISE ÎN LISTELE ELECTORALE (TURUL 1)            ]]+Data5[[#This Row],[PERSOANE ÎNSCRISE ÎN LISTELE ELECTORALE (TURUL AL 2-LEA)]]</f>
        <v>1565</v>
      </c>
      <c r="S2454" s="54">
        <f>Data5[[#This Row],[PERSOANE CARE AU PARTICIPAT LA VOT (TURUL 1)]]+Data5[[#This Row],[PERSOANE CARE AU PARTICIPAT LA VOT  (TURUL AL 2-LEA)]]</f>
        <v>1014</v>
      </c>
      <c r="T2454" s="41">
        <f>Data5[[#This Row],[TOTAL CHELTUIELI LEI]]/Data5[[#This Row],[NUMĂRUL PERSOANELOR ÎNSCRISE ÎN LISTELE ELECTORALE]]</f>
        <v>1.7028753993610224</v>
      </c>
      <c r="U2454" s="41">
        <f>Data5[[#This Row],[TOTAL CHELTUIELI EURO]]/Data5[[#This Row],[NUMĂRUL PERSOANELOR ÎNSCRISE ÎN LISTELE ELECTORALE]]</f>
        <v>0.35182649105618119</v>
      </c>
      <c r="V2454" s="41">
        <f>Data5[[#This Row],[TOTAL CHELTUIELI LEI]]/Data5[[#This Row],[NUMĂRUL PERSOANELOR CARE AU PARTICIPAT LA VOT]]</f>
        <v>2.6282051282051282</v>
      </c>
      <c r="W2454" s="41">
        <f>Data5[[#This Row],[TOTAL CHELTUIELI EURO]]/Data5[[#This Row],[NUMĂRUL PERSOANELOR CARE AU PARTICIPAT LA VOT]]</f>
        <v>0.54300636933227175</v>
      </c>
      <c r="X2454" s="43">
        <v>4.8400999999999996</v>
      </c>
      <c r="Y2454" s="114" t="s">
        <v>2894</v>
      </c>
      <c r="Z2454" s="44">
        <v>1</v>
      </c>
      <c r="AA2454" s="115" t="s">
        <v>3105</v>
      </c>
      <c r="AB2454" s="44">
        <v>0</v>
      </c>
      <c r="AC2454" s="45"/>
    </row>
    <row r="2455" spans="1:29" x14ac:dyDescent="0.2">
      <c r="A2455" s="37">
        <v>2454</v>
      </c>
      <c r="B2455" s="38" t="s">
        <v>566</v>
      </c>
      <c r="C2455" s="39" t="s">
        <v>2267</v>
      </c>
      <c r="D2455" s="40">
        <v>44101</v>
      </c>
      <c r="E2455" s="38">
        <v>1</v>
      </c>
      <c r="F2455" s="38"/>
      <c r="G2455" s="38" t="s">
        <v>2</v>
      </c>
      <c r="H2455" s="38" t="s">
        <v>2</v>
      </c>
      <c r="I2455" s="39">
        <v>800</v>
      </c>
      <c r="J2455" s="39">
        <v>10842</v>
      </c>
      <c r="K2455" s="39">
        <v>0</v>
      </c>
      <c r="L2455" s="41">
        <f>SUM(Data5[[#This Row],[CHELTUIELI DE PERSONAL LEI]:[CHELTUIELI DE CAPITAL (ACTIVE NEFINANCIARE ) LEI]])</f>
        <v>11642</v>
      </c>
      <c r="M2455" s="41">
        <f>Data5[[#This Row],[TOTAL CHELTUIELI LEI]]/Data5[[#This Row],[CURS VALUTAR EURO BNR 22 07 2020]]</f>
        <v>2405.3222040866926</v>
      </c>
      <c r="N2455" s="49">
        <v>1273</v>
      </c>
      <c r="O2455" s="54"/>
      <c r="P2455" s="54">
        <v>819</v>
      </c>
      <c r="Q2455" s="54"/>
      <c r="R2455" s="54">
        <f>Data5[[#This Row],[PERSOANE ÎNSCRISE ÎN LISTELE ELECTORALE (TURUL 1)            ]]+Data5[[#This Row],[PERSOANE ÎNSCRISE ÎN LISTELE ELECTORALE (TURUL AL 2-LEA)]]</f>
        <v>1273</v>
      </c>
      <c r="S2455" s="54">
        <f>Data5[[#This Row],[PERSOANE CARE AU PARTICIPAT LA VOT (TURUL 1)]]+Data5[[#This Row],[PERSOANE CARE AU PARTICIPAT LA VOT  (TURUL AL 2-LEA)]]</f>
        <v>819</v>
      </c>
      <c r="T2455" s="41">
        <f>Data5[[#This Row],[TOTAL CHELTUIELI LEI]]/Data5[[#This Row],[NUMĂRUL PERSOANELOR ÎNSCRISE ÎN LISTELE ELECTORALE]]</f>
        <v>9.1453260015710924</v>
      </c>
      <c r="U2455" s="41">
        <f>Data5[[#This Row],[TOTAL CHELTUIELI EURO]]/Data5[[#This Row],[NUMĂRUL PERSOANELOR ÎNSCRISE ÎN LISTELE ELECTORALE]]</f>
        <v>1.8894911265409997</v>
      </c>
      <c r="V2455" s="41">
        <f>Data5[[#This Row],[TOTAL CHELTUIELI LEI]]/Data5[[#This Row],[NUMĂRUL PERSOANELOR CARE AU PARTICIPAT LA VOT]]</f>
        <v>14.214896214896214</v>
      </c>
      <c r="W2455" s="41">
        <f>Data5[[#This Row],[TOTAL CHELTUIELI EURO]]/Data5[[#This Row],[NUMĂRUL PERSOANELOR CARE AU PARTICIPAT LA VOT]]</f>
        <v>2.9369013480911996</v>
      </c>
      <c r="X2455" s="43">
        <v>4.8400999999999996</v>
      </c>
      <c r="Y2455" s="114" t="s">
        <v>2887</v>
      </c>
      <c r="Z2455" s="44">
        <v>9</v>
      </c>
      <c r="AA2455" s="115" t="s">
        <v>3107</v>
      </c>
      <c r="AB2455" s="44">
        <v>1</v>
      </c>
      <c r="AC2455" s="45"/>
    </row>
    <row r="2456" spans="1:29" x14ac:dyDescent="0.2">
      <c r="A2456" s="37">
        <v>2455</v>
      </c>
      <c r="B2456" s="38" t="s">
        <v>566</v>
      </c>
      <c r="C2456" s="39" t="s">
        <v>2538</v>
      </c>
      <c r="D2456" s="40">
        <v>44101</v>
      </c>
      <c r="E2456" s="38">
        <v>1</v>
      </c>
      <c r="F2456" s="38"/>
      <c r="G2456" s="38" t="s">
        <v>2</v>
      </c>
      <c r="H2456" s="38" t="s">
        <v>2</v>
      </c>
      <c r="I2456" s="39">
        <v>900</v>
      </c>
      <c r="J2456" s="39">
        <v>12092.83</v>
      </c>
      <c r="K2456" s="39">
        <v>0</v>
      </c>
      <c r="L2456" s="41">
        <f>SUM(Data5[[#This Row],[CHELTUIELI DE PERSONAL LEI]:[CHELTUIELI DE CAPITAL (ACTIVE NEFINANCIARE ) LEI]])</f>
        <v>12992.83</v>
      </c>
      <c r="M2456" s="41">
        <f>Data5[[#This Row],[TOTAL CHELTUIELI LEI]]/Data5[[#This Row],[CURS VALUTAR EURO BNR 22 07 2020]]</f>
        <v>2684.4135451746865</v>
      </c>
      <c r="N2456" s="49">
        <v>1060</v>
      </c>
      <c r="O2456" s="54"/>
      <c r="P2456" s="54">
        <v>582</v>
      </c>
      <c r="Q2456" s="54"/>
      <c r="R2456" s="54">
        <f>Data5[[#This Row],[PERSOANE ÎNSCRISE ÎN LISTELE ELECTORALE (TURUL 1)            ]]+Data5[[#This Row],[PERSOANE ÎNSCRISE ÎN LISTELE ELECTORALE (TURUL AL 2-LEA)]]</f>
        <v>1060</v>
      </c>
      <c r="S2456" s="54">
        <f>Data5[[#This Row],[PERSOANE CARE AU PARTICIPAT LA VOT (TURUL 1)]]+Data5[[#This Row],[PERSOANE CARE AU PARTICIPAT LA VOT  (TURUL AL 2-LEA)]]</f>
        <v>582</v>
      </c>
      <c r="T2456" s="41">
        <f>Data5[[#This Row],[TOTAL CHELTUIELI LEI]]/Data5[[#This Row],[NUMĂRUL PERSOANELOR ÎNSCRISE ÎN LISTELE ELECTORALE]]</f>
        <v>12.257386792452831</v>
      </c>
      <c r="U2456" s="41">
        <f>Data5[[#This Row],[TOTAL CHELTUIELI EURO]]/Data5[[#This Row],[NUMĂRUL PERSOANELOR ÎNSCRISE ÎN LISTELE ELECTORALE]]</f>
        <v>2.5324656086553645</v>
      </c>
      <c r="V2456" s="41">
        <f>Data5[[#This Row],[TOTAL CHELTUIELI LEI]]/Data5[[#This Row],[NUMĂRUL PERSOANELOR CARE AU PARTICIPAT LA VOT]]</f>
        <v>22.324450171821304</v>
      </c>
      <c r="W2456" s="41">
        <f>Data5[[#This Row],[TOTAL CHELTUIELI EURO]]/Data5[[#This Row],[NUMĂRUL PERSOANELOR CARE AU PARTICIPAT LA VOT]]</f>
        <v>4.6123944075166436</v>
      </c>
      <c r="X2456" s="43">
        <v>4.8400999999999996</v>
      </c>
      <c r="Y2456" s="114" t="s">
        <v>2897</v>
      </c>
      <c r="Z2456" s="44">
        <v>12</v>
      </c>
      <c r="AA2456" s="115" t="s">
        <v>3108</v>
      </c>
      <c r="AB2456" s="44">
        <v>2</v>
      </c>
      <c r="AC2456" s="45"/>
    </row>
    <row r="2457" spans="1:29" x14ac:dyDescent="0.2">
      <c r="A2457" s="37">
        <v>2456</v>
      </c>
      <c r="B2457" s="38" t="s">
        <v>566</v>
      </c>
      <c r="C2457" s="39" t="s">
        <v>1816</v>
      </c>
      <c r="D2457" s="40">
        <v>44101</v>
      </c>
      <c r="E2457" s="38">
        <v>1</v>
      </c>
      <c r="F2457" s="38"/>
      <c r="G2457" s="38" t="s">
        <v>2</v>
      </c>
      <c r="H2457" s="38" t="s">
        <v>2</v>
      </c>
      <c r="I2457" s="39">
        <v>1200</v>
      </c>
      <c r="J2457" s="39">
        <v>11373</v>
      </c>
      <c r="K2457" s="39">
        <v>0</v>
      </c>
      <c r="L2457" s="41">
        <f>SUM(Data5[[#This Row],[CHELTUIELI DE PERSONAL LEI]:[CHELTUIELI DE CAPITAL (ACTIVE NEFINANCIARE ) LEI]])</f>
        <v>12573</v>
      </c>
      <c r="M2457" s="41">
        <f>Data5[[#This Row],[TOTAL CHELTUIELI LEI]]/Data5[[#This Row],[CURS VALUTAR EURO BNR 22 07 2020]]</f>
        <v>2597.6736017850872</v>
      </c>
      <c r="N2457" s="49">
        <v>3549</v>
      </c>
      <c r="O2457" s="54"/>
      <c r="P2457" s="54">
        <v>1893</v>
      </c>
      <c r="Q2457" s="54"/>
      <c r="R2457" s="54">
        <f>Data5[[#This Row],[PERSOANE ÎNSCRISE ÎN LISTELE ELECTORALE (TURUL 1)            ]]+Data5[[#This Row],[PERSOANE ÎNSCRISE ÎN LISTELE ELECTORALE (TURUL AL 2-LEA)]]</f>
        <v>3549</v>
      </c>
      <c r="S2457" s="54">
        <f>Data5[[#This Row],[PERSOANE CARE AU PARTICIPAT LA VOT (TURUL 1)]]+Data5[[#This Row],[PERSOANE CARE AU PARTICIPAT LA VOT  (TURUL AL 2-LEA)]]</f>
        <v>1893</v>
      </c>
      <c r="T2457" s="41">
        <f>Data5[[#This Row],[TOTAL CHELTUIELI LEI]]/Data5[[#This Row],[NUMĂRUL PERSOANELOR ÎNSCRISE ÎN LISTELE ELECTORALE]]</f>
        <v>3.5426880811496195</v>
      </c>
      <c r="U2457" s="41">
        <f>Data5[[#This Row],[TOTAL CHELTUIELI EURO]]/Data5[[#This Row],[NUMĂRUL PERSOANELOR ÎNSCRISE ÎN LISTELE ELECTORALE]]</f>
        <v>0.73194522450974564</v>
      </c>
      <c r="V2457" s="41">
        <f>Data5[[#This Row],[TOTAL CHELTUIELI LEI]]/Data5[[#This Row],[NUMĂRUL PERSOANELOR CARE AU PARTICIPAT LA VOT]]</f>
        <v>6.6418383518225044</v>
      </c>
      <c r="W2457" s="41">
        <f>Data5[[#This Row],[TOTAL CHELTUIELI EURO]]/Data5[[#This Row],[NUMĂRUL PERSOANELOR CARE AU PARTICIPAT LA VOT]]</f>
        <v>1.3722522988827719</v>
      </c>
      <c r="X2457" s="43">
        <v>4.8400999999999996</v>
      </c>
      <c r="Y2457" s="114" t="s">
        <v>2884</v>
      </c>
      <c r="Z2457" s="44">
        <v>3</v>
      </c>
      <c r="AA2457" s="115" t="s">
        <v>3105</v>
      </c>
      <c r="AB2457" s="44">
        <v>0</v>
      </c>
      <c r="AC2457" s="45"/>
    </row>
    <row r="2458" spans="1:29" x14ac:dyDescent="0.2">
      <c r="A2458" s="37">
        <v>2457</v>
      </c>
      <c r="B2458" s="38" t="s">
        <v>566</v>
      </c>
      <c r="C2458" s="39" t="s">
        <v>2539</v>
      </c>
      <c r="D2458" s="40">
        <v>44101</v>
      </c>
      <c r="E2458" s="38">
        <v>1</v>
      </c>
      <c r="F2458" s="38"/>
      <c r="G2458" s="38" t="s">
        <v>2</v>
      </c>
      <c r="H2458" s="38" t="s">
        <v>2</v>
      </c>
      <c r="I2458" s="39">
        <v>2500</v>
      </c>
      <c r="J2458" s="39">
        <v>2076</v>
      </c>
      <c r="K2458" s="39">
        <v>0</v>
      </c>
      <c r="L2458" s="41">
        <f>SUM(Data5[[#This Row],[CHELTUIELI DE PERSONAL LEI]:[CHELTUIELI DE CAPITAL (ACTIVE NEFINANCIARE ) LEI]])</f>
        <v>4576</v>
      </c>
      <c r="M2458" s="41">
        <f>Data5[[#This Row],[TOTAL CHELTUIELI LEI]]/Data5[[#This Row],[CURS VALUTAR EURO BNR 22 07 2020]]</f>
        <v>945.4350116733126</v>
      </c>
      <c r="N2458" s="49">
        <v>1893</v>
      </c>
      <c r="O2458" s="54"/>
      <c r="P2458" s="54">
        <v>1266</v>
      </c>
      <c r="Q2458" s="54"/>
      <c r="R2458" s="54">
        <f>Data5[[#This Row],[PERSOANE ÎNSCRISE ÎN LISTELE ELECTORALE (TURUL 1)            ]]+Data5[[#This Row],[PERSOANE ÎNSCRISE ÎN LISTELE ELECTORALE (TURUL AL 2-LEA)]]</f>
        <v>1893</v>
      </c>
      <c r="S2458" s="54">
        <f>Data5[[#This Row],[PERSOANE CARE AU PARTICIPAT LA VOT (TURUL 1)]]+Data5[[#This Row],[PERSOANE CARE AU PARTICIPAT LA VOT  (TURUL AL 2-LEA)]]</f>
        <v>1266</v>
      </c>
      <c r="T2458" s="41">
        <f>Data5[[#This Row],[TOTAL CHELTUIELI LEI]]/Data5[[#This Row],[NUMĂRUL PERSOANELOR ÎNSCRISE ÎN LISTELE ELECTORALE]]</f>
        <v>2.4173269941891178</v>
      </c>
      <c r="U2458" s="41">
        <f>Data5[[#This Row],[TOTAL CHELTUIELI EURO]]/Data5[[#This Row],[NUMĂRUL PERSOANELOR ÎNSCRISE ÎN LISTELE ELECTORALE]]</f>
        <v>0.49943740711743928</v>
      </c>
      <c r="V2458" s="41">
        <f>Data5[[#This Row],[TOTAL CHELTUIELI LEI]]/Data5[[#This Row],[NUMĂRUL PERSOANELOR CARE AU PARTICIPAT LA VOT]]</f>
        <v>3.6145339652448656</v>
      </c>
      <c r="W2458" s="41">
        <f>Data5[[#This Row],[TOTAL CHELTUIELI EURO]]/Data5[[#This Row],[NUMĂRUL PERSOANELOR CARE AU PARTICIPAT LA VOT]]</f>
        <v>0.74678910874669246</v>
      </c>
      <c r="X2458" s="43">
        <v>4.8400999999999996</v>
      </c>
      <c r="Y2458" s="114" t="s">
        <v>2891</v>
      </c>
      <c r="Z2458" s="44">
        <v>2</v>
      </c>
      <c r="AA2458" s="115" t="s">
        <v>3105</v>
      </c>
      <c r="AB2458" s="44">
        <v>0</v>
      </c>
      <c r="AC2458" s="45"/>
    </row>
    <row r="2459" spans="1:29" x14ac:dyDescent="0.2">
      <c r="A2459" s="37">
        <v>2458</v>
      </c>
      <c r="B2459" s="38" t="s">
        <v>566</v>
      </c>
      <c r="C2459" s="39" t="s">
        <v>2540</v>
      </c>
      <c r="D2459" s="40">
        <v>44101</v>
      </c>
      <c r="E2459" s="38">
        <v>1</v>
      </c>
      <c r="F2459" s="38"/>
      <c r="G2459" s="38" t="s">
        <v>2</v>
      </c>
      <c r="H2459" s="38" t="s">
        <v>2</v>
      </c>
      <c r="I2459" s="39">
        <v>3300</v>
      </c>
      <c r="J2459" s="39">
        <v>6405</v>
      </c>
      <c r="K2459" s="39">
        <v>0</v>
      </c>
      <c r="L2459" s="41">
        <f>SUM(Data5[[#This Row],[CHELTUIELI DE PERSONAL LEI]:[CHELTUIELI DE CAPITAL (ACTIVE NEFINANCIARE ) LEI]])</f>
        <v>9705</v>
      </c>
      <c r="M2459" s="41">
        <f>Data5[[#This Row],[TOTAL CHELTUIELI LEI]]/Data5[[#This Row],[CURS VALUTAR EURO BNR 22 07 2020]]</f>
        <v>2005.1238610772507</v>
      </c>
      <c r="N2459" s="49">
        <v>2221</v>
      </c>
      <c r="O2459" s="54"/>
      <c r="P2459" s="54">
        <v>1110</v>
      </c>
      <c r="Q2459" s="54"/>
      <c r="R2459" s="54">
        <f>Data5[[#This Row],[PERSOANE ÎNSCRISE ÎN LISTELE ELECTORALE (TURUL 1)            ]]+Data5[[#This Row],[PERSOANE ÎNSCRISE ÎN LISTELE ELECTORALE (TURUL AL 2-LEA)]]</f>
        <v>2221</v>
      </c>
      <c r="S2459" s="54">
        <f>Data5[[#This Row],[PERSOANE CARE AU PARTICIPAT LA VOT (TURUL 1)]]+Data5[[#This Row],[PERSOANE CARE AU PARTICIPAT LA VOT  (TURUL AL 2-LEA)]]</f>
        <v>1110</v>
      </c>
      <c r="T2459" s="41">
        <f>Data5[[#This Row],[TOTAL CHELTUIELI LEI]]/Data5[[#This Row],[NUMĂRUL PERSOANELOR ÎNSCRISE ÎN LISTELE ELECTORALE]]</f>
        <v>4.3696533093201264</v>
      </c>
      <c r="U2459" s="41">
        <f>Data5[[#This Row],[TOTAL CHELTUIELI EURO]]/Data5[[#This Row],[NUMĂRUL PERSOANELOR ÎNSCRISE ÎN LISTELE ELECTORALE]]</f>
        <v>0.90280227873806873</v>
      </c>
      <c r="V2459" s="41">
        <f>Data5[[#This Row],[TOTAL CHELTUIELI LEI]]/Data5[[#This Row],[NUMĂRUL PERSOANELOR CARE AU PARTICIPAT LA VOT]]</f>
        <v>8.7432432432432439</v>
      </c>
      <c r="W2459" s="41">
        <f>Data5[[#This Row],[TOTAL CHELTUIELI EURO]]/Data5[[#This Row],[NUMĂRUL PERSOANELOR CARE AU PARTICIPAT LA VOT]]</f>
        <v>1.806417892862388</v>
      </c>
      <c r="X2459" s="43">
        <v>4.8400999999999996</v>
      </c>
      <c r="Y2459" s="114" t="s">
        <v>2895</v>
      </c>
      <c r="Z2459" s="44">
        <v>4</v>
      </c>
      <c r="AA2459" s="115" t="s">
        <v>3105</v>
      </c>
      <c r="AB2459" s="44">
        <v>0</v>
      </c>
      <c r="AC2459" s="45"/>
    </row>
    <row r="2460" spans="1:29" x14ac:dyDescent="0.2">
      <c r="A2460" s="37">
        <v>2459</v>
      </c>
      <c r="B2460" s="38" t="s">
        <v>566</v>
      </c>
      <c r="C2460" s="39" t="s">
        <v>2541</v>
      </c>
      <c r="D2460" s="40">
        <v>44101</v>
      </c>
      <c r="E2460" s="38">
        <v>1</v>
      </c>
      <c r="F2460" s="38"/>
      <c r="G2460" s="38" t="s">
        <v>2</v>
      </c>
      <c r="H2460" s="38" t="s">
        <v>2</v>
      </c>
      <c r="I2460" s="39">
        <v>12495.29</v>
      </c>
      <c r="J2460" s="39">
        <v>5000</v>
      </c>
      <c r="K2460" s="39">
        <v>0</v>
      </c>
      <c r="L2460" s="41">
        <f>SUM(Data5[[#This Row],[CHELTUIELI DE PERSONAL LEI]:[CHELTUIELI DE CAPITAL (ACTIVE NEFINANCIARE ) LEI]])</f>
        <v>17495.29</v>
      </c>
      <c r="M2460" s="41">
        <f>Data5[[#This Row],[TOTAL CHELTUIELI LEI]]/Data5[[#This Row],[CURS VALUTAR EURO BNR 22 07 2020]]</f>
        <v>3614.6546558955397</v>
      </c>
      <c r="N2460" s="49">
        <v>1074</v>
      </c>
      <c r="O2460" s="54"/>
      <c r="P2460" s="54">
        <v>753</v>
      </c>
      <c r="Q2460" s="54"/>
      <c r="R2460" s="54">
        <f>Data5[[#This Row],[PERSOANE ÎNSCRISE ÎN LISTELE ELECTORALE (TURUL 1)            ]]+Data5[[#This Row],[PERSOANE ÎNSCRISE ÎN LISTELE ELECTORALE (TURUL AL 2-LEA)]]</f>
        <v>1074</v>
      </c>
      <c r="S2460" s="54">
        <f>Data5[[#This Row],[PERSOANE CARE AU PARTICIPAT LA VOT (TURUL 1)]]+Data5[[#This Row],[PERSOANE CARE AU PARTICIPAT LA VOT  (TURUL AL 2-LEA)]]</f>
        <v>753</v>
      </c>
      <c r="T2460" s="41">
        <f>Data5[[#This Row],[TOTAL CHELTUIELI LEI]]/Data5[[#This Row],[NUMĂRUL PERSOANELOR ÎNSCRISE ÎN LISTELE ELECTORALE]]</f>
        <v>16.289841713221602</v>
      </c>
      <c r="U2460" s="41">
        <f>Data5[[#This Row],[TOTAL CHELTUIELI EURO]]/Data5[[#This Row],[NUMĂRUL PERSOANELOR ÎNSCRISE ÎN LISTELE ELECTORALE]]</f>
        <v>3.3656002382640033</v>
      </c>
      <c r="V2460" s="41">
        <f>Data5[[#This Row],[TOTAL CHELTUIELI LEI]]/Data5[[#This Row],[NUMĂRUL PERSOANELOR CARE AU PARTICIPAT LA VOT]]</f>
        <v>23.234116865869854</v>
      </c>
      <c r="W2460" s="41">
        <f>Data5[[#This Row],[TOTAL CHELTUIELI EURO]]/Data5[[#This Row],[NUMĂRUL PERSOANELOR CARE AU PARTICIPAT LA VOT]]</f>
        <v>4.8003381884402918</v>
      </c>
      <c r="X2460" s="43">
        <v>4.8400999999999996</v>
      </c>
      <c r="Y2460" s="114" t="s">
        <v>2920</v>
      </c>
      <c r="Z2460" s="44">
        <v>16</v>
      </c>
      <c r="AA2460" s="115" t="s">
        <v>3106</v>
      </c>
      <c r="AB2460" s="44">
        <v>3</v>
      </c>
      <c r="AC2460" s="45"/>
    </row>
    <row r="2461" spans="1:29" x14ac:dyDescent="0.2">
      <c r="A2461" s="37">
        <v>2460</v>
      </c>
      <c r="B2461" s="38" t="s">
        <v>566</v>
      </c>
      <c r="C2461" s="39" t="s">
        <v>2542</v>
      </c>
      <c r="D2461" s="40">
        <v>44101</v>
      </c>
      <c r="E2461" s="38">
        <v>1</v>
      </c>
      <c r="F2461" s="38"/>
      <c r="G2461" s="38" t="s">
        <v>2</v>
      </c>
      <c r="H2461" s="38" t="s">
        <v>2</v>
      </c>
      <c r="I2461" s="39">
        <v>0</v>
      </c>
      <c r="J2461" s="39">
        <v>9042.66</v>
      </c>
      <c r="K2461" s="39">
        <v>0</v>
      </c>
      <c r="L2461" s="41">
        <f>SUM(Data5[[#This Row],[CHELTUIELI DE PERSONAL LEI]:[CHELTUIELI DE CAPITAL (ACTIVE NEFINANCIARE ) LEI]])</f>
        <v>9042.66</v>
      </c>
      <c r="M2461" s="41">
        <f>Data5[[#This Row],[TOTAL CHELTUIELI LEI]]/Data5[[#This Row],[CURS VALUTAR EURO BNR 22 07 2020]]</f>
        <v>1868.2795810003927</v>
      </c>
      <c r="N2461" s="49">
        <v>1839</v>
      </c>
      <c r="O2461" s="54"/>
      <c r="P2461" s="54">
        <v>1109</v>
      </c>
      <c r="Q2461" s="54"/>
      <c r="R2461" s="54">
        <f>Data5[[#This Row],[PERSOANE ÎNSCRISE ÎN LISTELE ELECTORALE (TURUL 1)            ]]+Data5[[#This Row],[PERSOANE ÎNSCRISE ÎN LISTELE ELECTORALE (TURUL AL 2-LEA)]]</f>
        <v>1839</v>
      </c>
      <c r="S2461" s="54">
        <f>Data5[[#This Row],[PERSOANE CARE AU PARTICIPAT LA VOT (TURUL 1)]]+Data5[[#This Row],[PERSOANE CARE AU PARTICIPAT LA VOT  (TURUL AL 2-LEA)]]</f>
        <v>1109</v>
      </c>
      <c r="T2461" s="41">
        <f>Data5[[#This Row],[TOTAL CHELTUIELI LEI]]/Data5[[#This Row],[NUMĂRUL PERSOANELOR ÎNSCRISE ÎN LISTELE ELECTORALE]]</f>
        <v>4.9171615008156602</v>
      </c>
      <c r="U2461" s="41">
        <f>Data5[[#This Row],[TOTAL CHELTUIELI EURO]]/Data5[[#This Row],[NUMĂRUL PERSOANELOR ÎNSCRISE ÎN LISTELE ELECTORALE]]</f>
        <v>1.0159214687332205</v>
      </c>
      <c r="V2461" s="41">
        <f>Data5[[#This Row],[TOTAL CHELTUIELI LEI]]/Data5[[#This Row],[NUMĂRUL PERSOANELOR CARE AU PARTICIPAT LA VOT]]</f>
        <v>8.1538863841298461</v>
      </c>
      <c r="W2461" s="41">
        <f>Data5[[#This Row],[TOTAL CHELTUIELI EURO]]/Data5[[#This Row],[NUMĂRUL PERSOANELOR CARE AU PARTICIPAT LA VOT]]</f>
        <v>1.6846524625792541</v>
      </c>
      <c r="X2461" s="43">
        <v>4.8400999999999996</v>
      </c>
      <c r="Y2461" s="114" t="s">
        <v>2895</v>
      </c>
      <c r="Z2461" s="44">
        <v>4</v>
      </c>
      <c r="AA2461" s="115" t="s">
        <v>3107</v>
      </c>
      <c r="AB2461" s="44">
        <v>1</v>
      </c>
      <c r="AC2461" s="45"/>
    </row>
    <row r="2462" spans="1:29" x14ac:dyDescent="0.2">
      <c r="A2462" s="37">
        <v>2461</v>
      </c>
      <c r="B2462" s="38" t="s">
        <v>566</v>
      </c>
      <c r="C2462" s="39" t="s">
        <v>2543</v>
      </c>
      <c r="D2462" s="40">
        <v>44101</v>
      </c>
      <c r="E2462" s="38">
        <v>1</v>
      </c>
      <c r="F2462" s="38"/>
      <c r="G2462" s="38" t="s">
        <v>2</v>
      </c>
      <c r="H2462" s="38" t="s">
        <v>2</v>
      </c>
      <c r="I2462" s="39">
        <v>1755</v>
      </c>
      <c r="J2462" s="39">
        <v>8070</v>
      </c>
      <c r="K2462" s="39">
        <v>0</v>
      </c>
      <c r="L2462" s="41">
        <f>SUM(Data5[[#This Row],[CHELTUIELI DE PERSONAL LEI]:[CHELTUIELI DE CAPITAL (ACTIVE NEFINANCIARE ) LEI]])</f>
        <v>9825</v>
      </c>
      <c r="M2462" s="41">
        <f>Data5[[#This Row],[TOTAL CHELTUIELI LEI]]/Data5[[#This Row],[CURS VALUTAR EURO BNR 22 07 2020]]</f>
        <v>2029.9167372574948</v>
      </c>
      <c r="N2462" s="49">
        <v>691</v>
      </c>
      <c r="O2462" s="54"/>
      <c r="P2462" s="54">
        <v>325</v>
      </c>
      <c r="Q2462" s="54"/>
      <c r="R2462" s="54">
        <f>Data5[[#This Row],[PERSOANE ÎNSCRISE ÎN LISTELE ELECTORALE (TURUL 1)            ]]+Data5[[#This Row],[PERSOANE ÎNSCRISE ÎN LISTELE ELECTORALE (TURUL AL 2-LEA)]]</f>
        <v>691</v>
      </c>
      <c r="S2462" s="54">
        <f>Data5[[#This Row],[PERSOANE CARE AU PARTICIPAT LA VOT (TURUL 1)]]+Data5[[#This Row],[PERSOANE CARE AU PARTICIPAT LA VOT  (TURUL AL 2-LEA)]]</f>
        <v>325</v>
      </c>
      <c r="T2462" s="41">
        <f>Data5[[#This Row],[TOTAL CHELTUIELI LEI]]/Data5[[#This Row],[NUMĂRUL PERSOANELOR ÎNSCRISE ÎN LISTELE ELECTORALE]]</f>
        <v>14.218523878437047</v>
      </c>
      <c r="U2462" s="41">
        <f>Data5[[#This Row],[TOTAL CHELTUIELI EURO]]/Data5[[#This Row],[NUMĂRUL PERSOANELOR ÎNSCRISE ÎN LISTELE ELECTORALE]]</f>
        <v>2.9376508498661287</v>
      </c>
      <c r="V2462" s="41">
        <f>Data5[[#This Row],[TOTAL CHELTUIELI LEI]]/Data5[[#This Row],[NUMĂRUL PERSOANELOR CARE AU PARTICIPAT LA VOT]]</f>
        <v>30.23076923076923</v>
      </c>
      <c r="W2462" s="41">
        <f>Data5[[#This Row],[TOTAL CHELTUIELI EURO]]/Data5[[#This Row],[NUMĂRUL PERSOANELOR CARE AU PARTICIPAT LA VOT]]</f>
        <v>6.2458976530999841</v>
      </c>
      <c r="X2462" s="43">
        <v>4.8400999999999996</v>
      </c>
      <c r="Y2462" s="114" t="s">
        <v>2885</v>
      </c>
      <c r="Z2462" s="44">
        <v>14</v>
      </c>
      <c r="AA2462" s="115" t="s">
        <v>3108</v>
      </c>
      <c r="AB2462" s="44">
        <v>2</v>
      </c>
      <c r="AC2462" s="45"/>
    </row>
    <row r="2463" spans="1:29" x14ac:dyDescent="0.2">
      <c r="A2463" s="37">
        <v>2462</v>
      </c>
      <c r="B2463" s="38" t="s">
        <v>566</v>
      </c>
      <c r="C2463" s="39" t="s">
        <v>2544</v>
      </c>
      <c r="D2463" s="40">
        <v>44101</v>
      </c>
      <c r="E2463" s="38">
        <v>1</v>
      </c>
      <c r="F2463" s="38"/>
      <c r="G2463" s="38" t="s">
        <v>2</v>
      </c>
      <c r="H2463" s="38" t="s">
        <v>2</v>
      </c>
      <c r="I2463" s="39">
        <v>1800</v>
      </c>
      <c r="J2463" s="39">
        <v>2895.85</v>
      </c>
      <c r="K2463" s="39">
        <v>0</v>
      </c>
      <c r="L2463" s="41">
        <f>SUM(Data5[[#This Row],[CHELTUIELI DE PERSONAL LEI]:[CHELTUIELI DE CAPITAL (ACTIVE NEFINANCIARE ) LEI]])</f>
        <v>4695.8500000000004</v>
      </c>
      <c r="M2463" s="41">
        <f>Data5[[#This Row],[TOTAL CHELTUIELI LEI]]/Data5[[#This Row],[CURS VALUTAR EURO BNR 22 07 2020]]</f>
        <v>970.1968967583316</v>
      </c>
      <c r="N2463" s="49">
        <v>4983</v>
      </c>
      <c r="O2463" s="54"/>
      <c r="P2463" s="54">
        <v>2370</v>
      </c>
      <c r="Q2463" s="54"/>
      <c r="R2463" s="54">
        <f>Data5[[#This Row],[PERSOANE ÎNSCRISE ÎN LISTELE ELECTORALE (TURUL 1)            ]]+Data5[[#This Row],[PERSOANE ÎNSCRISE ÎN LISTELE ELECTORALE (TURUL AL 2-LEA)]]</f>
        <v>4983</v>
      </c>
      <c r="S2463" s="54">
        <f>Data5[[#This Row],[PERSOANE CARE AU PARTICIPAT LA VOT (TURUL 1)]]+Data5[[#This Row],[PERSOANE CARE AU PARTICIPAT LA VOT  (TURUL AL 2-LEA)]]</f>
        <v>2370</v>
      </c>
      <c r="T2463" s="41">
        <f>Data5[[#This Row],[TOTAL CHELTUIELI LEI]]/Data5[[#This Row],[NUMĂRUL PERSOANELOR ÎNSCRISE ÎN LISTELE ELECTORALE]]</f>
        <v>0.94237407184427058</v>
      </c>
      <c r="U2463" s="41">
        <f>Data5[[#This Row],[TOTAL CHELTUIELI EURO]]/Data5[[#This Row],[NUMĂRUL PERSOANELOR ÎNSCRISE ÎN LISTELE ELECTORALE]]</f>
        <v>0.19470136398922971</v>
      </c>
      <c r="V2463" s="41">
        <f>Data5[[#This Row],[TOTAL CHELTUIELI LEI]]/Data5[[#This Row],[NUMĂRUL PERSOANELOR CARE AU PARTICIPAT LA VOT]]</f>
        <v>1.9813713080168778</v>
      </c>
      <c r="W2463" s="41">
        <f>Data5[[#This Row],[TOTAL CHELTUIELI EURO]]/Data5[[#This Row],[NUMĂRUL PERSOANELOR CARE AU PARTICIPAT LA VOT]]</f>
        <v>0.40936577922292472</v>
      </c>
      <c r="X2463" s="43">
        <v>4.8400999999999996</v>
      </c>
      <c r="Y2463" s="114" t="s">
        <v>2890</v>
      </c>
      <c r="Z2463" s="44">
        <v>0</v>
      </c>
      <c r="AA2463" s="115" t="s">
        <v>3105</v>
      </c>
      <c r="AB2463" s="44">
        <v>0</v>
      </c>
      <c r="AC2463" s="45"/>
    </row>
    <row r="2464" spans="1:29" x14ac:dyDescent="0.2">
      <c r="A2464" s="37">
        <v>2463</v>
      </c>
      <c r="B2464" s="38" t="s">
        <v>566</v>
      </c>
      <c r="C2464" s="39" t="s">
        <v>2545</v>
      </c>
      <c r="D2464" s="40">
        <v>44101</v>
      </c>
      <c r="E2464" s="38">
        <v>1</v>
      </c>
      <c r="F2464" s="38"/>
      <c r="G2464" s="38" t="s">
        <v>2</v>
      </c>
      <c r="H2464" s="38" t="s">
        <v>2</v>
      </c>
      <c r="I2464" s="39">
        <v>1500</v>
      </c>
      <c r="J2464" s="39">
        <v>7099.41</v>
      </c>
      <c r="K2464" s="39">
        <v>0</v>
      </c>
      <c r="L2464" s="41">
        <f>SUM(Data5[[#This Row],[CHELTUIELI DE PERSONAL LEI]:[CHELTUIELI DE CAPITAL (ACTIVE NEFINANCIARE ) LEI]])</f>
        <v>8599.41</v>
      </c>
      <c r="M2464" s="41">
        <f>Data5[[#This Row],[TOTAL CHELTUIELI LEI]]/Data5[[#This Row],[CURS VALUTAR EURO BNR 22 07 2020]]</f>
        <v>1776.7008946096157</v>
      </c>
      <c r="N2464" s="49">
        <v>1423</v>
      </c>
      <c r="O2464" s="54"/>
      <c r="P2464" s="54">
        <v>781</v>
      </c>
      <c r="Q2464" s="54"/>
      <c r="R2464" s="54">
        <f>Data5[[#This Row],[PERSOANE ÎNSCRISE ÎN LISTELE ELECTORALE (TURUL 1)            ]]+Data5[[#This Row],[PERSOANE ÎNSCRISE ÎN LISTELE ELECTORALE (TURUL AL 2-LEA)]]</f>
        <v>1423</v>
      </c>
      <c r="S2464" s="54">
        <f>Data5[[#This Row],[PERSOANE CARE AU PARTICIPAT LA VOT (TURUL 1)]]+Data5[[#This Row],[PERSOANE CARE AU PARTICIPAT LA VOT  (TURUL AL 2-LEA)]]</f>
        <v>781</v>
      </c>
      <c r="T2464" s="41">
        <f>Data5[[#This Row],[TOTAL CHELTUIELI LEI]]/Data5[[#This Row],[NUMĂRUL PERSOANELOR ÎNSCRISE ÎN LISTELE ELECTORALE]]</f>
        <v>6.0431553056921992</v>
      </c>
      <c r="U2464" s="41">
        <f>Data5[[#This Row],[TOTAL CHELTUIELI EURO]]/Data5[[#This Row],[NUMĂRUL PERSOANELOR ÎNSCRISE ÎN LISTELE ELECTORALE]]</f>
        <v>1.2485600102667713</v>
      </c>
      <c r="V2464" s="41">
        <f>Data5[[#This Row],[TOTAL CHELTUIELI LEI]]/Data5[[#This Row],[NUMĂRUL PERSOANELOR CARE AU PARTICIPAT LA VOT]]</f>
        <v>11.010768245838667</v>
      </c>
      <c r="W2464" s="41">
        <f>Data5[[#This Row],[TOTAL CHELTUIELI EURO]]/Data5[[#This Row],[NUMĂRUL PERSOANELOR CARE AU PARTICIPAT LA VOT]]</f>
        <v>2.2749051147370238</v>
      </c>
      <c r="X2464" s="43">
        <v>4.8400999999999996</v>
      </c>
      <c r="Y2464" s="114" t="s">
        <v>2889</v>
      </c>
      <c r="Z2464" s="44">
        <v>6</v>
      </c>
      <c r="AA2464" s="115" t="s">
        <v>3107</v>
      </c>
      <c r="AB2464" s="44">
        <v>1</v>
      </c>
      <c r="AC2464" s="45"/>
    </row>
    <row r="2465" spans="1:29" x14ac:dyDescent="0.2">
      <c r="A2465" s="37">
        <v>2464</v>
      </c>
      <c r="B2465" s="38" t="s">
        <v>566</v>
      </c>
      <c r="C2465" s="39" t="s">
        <v>2546</v>
      </c>
      <c r="D2465" s="40">
        <v>44101</v>
      </c>
      <c r="E2465" s="38">
        <v>1</v>
      </c>
      <c r="F2465" s="38"/>
      <c r="G2465" s="38" t="s">
        <v>2</v>
      </c>
      <c r="H2465" s="38" t="s">
        <v>2</v>
      </c>
      <c r="I2465" s="39">
        <v>1200</v>
      </c>
      <c r="J2465" s="39">
        <v>2576</v>
      </c>
      <c r="K2465" s="39">
        <v>0</v>
      </c>
      <c r="L2465" s="41">
        <f>SUM(Data5[[#This Row],[CHELTUIELI DE PERSONAL LEI]:[CHELTUIELI DE CAPITAL (ACTIVE NEFINANCIARE ) LEI]])</f>
        <v>3776</v>
      </c>
      <c r="M2465" s="41">
        <f>Data5[[#This Row],[TOTAL CHELTUIELI LEI]]/Data5[[#This Row],[CURS VALUTAR EURO BNR 22 07 2020]]</f>
        <v>780.14917047168456</v>
      </c>
      <c r="N2465" s="49">
        <v>2254</v>
      </c>
      <c r="O2465" s="54"/>
      <c r="P2465" s="54">
        <v>1381</v>
      </c>
      <c r="Q2465" s="54"/>
      <c r="R2465" s="54">
        <f>Data5[[#This Row],[PERSOANE ÎNSCRISE ÎN LISTELE ELECTORALE (TURUL 1)            ]]+Data5[[#This Row],[PERSOANE ÎNSCRISE ÎN LISTELE ELECTORALE (TURUL AL 2-LEA)]]</f>
        <v>2254</v>
      </c>
      <c r="S2465" s="54">
        <f>Data5[[#This Row],[PERSOANE CARE AU PARTICIPAT LA VOT (TURUL 1)]]+Data5[[#This Row],[PERSOANE CARE AU PARTICIPAT LA VOT  (TURUL AL 2-LEA)]]</f>
        <v>1381</v>
      </c>
      <c r="T2465" s="41">
        <f>Data5[[#This Row],[TOTAL CHELTUIELI LEI]]/Data5[[#This Row],[NUMĂRUL PERSOANELOR ÎNSCRISE ÎN LISTELE ELECTORALE]]</f>
        <v>1.6752440106477373</v>
      </c>
      <c r="U2465" s="41">
        <f>Data5[[#This Row],[TOTAL CHELTUIELI EURO]]/Data5[[#This Row],[NUMĂRUL PERSOANELOR ÎNSCRISE ÎN LISTELE ELECTORALE]]</f>
        <v>0.34611764439737558</v>
      </c>
      <c r="V2465" s="41">
        <f>Data5[[#This Row],[TOTAL CHELTUIELI LEI]]/Data5[[#This Row],[NUMĂRUL PERSOANELOR CARE AU PARTICIPAT LA VOT]]</f>
        <v>2.734250543084721</v>
      </c>
      <c r="W2465" s="41">
        <f>Data5[[#This Row],[TOTAL CHELTUIELI EURO]]/Data5[[#This Row],[NUMĂRUL PERSOANELOR CARE AU PARTICIPAT LA VOT]]</f>
        <v>0.56491612633720822</v>
      </c>
      <c r="X2465" s="43">
        <v>4.8400999999999996</v>
      </c>
      <c r="Y2465" s="114" t="s">
        <v>2894</v>
      </c>
      <c r="Z2465" s="44">
        <v>1</v>
      </c>
      <c r="AA2465" s="115" t="s">
        <v>3105</v>
      </c>
      <c r="AB2465" s="44">
        <v>0</v>
      </c>
      <c r="AC2465" s="45"/>
    </row>
    <row r="2466" spans="1:29" x14ac:dyDescent="0.2">
      <c r="A2466" s="37">
        <v>2465</v>
      </c>
      <c r="B2466" s="38" t="s">
        <v>566</v>
      </c>
      <c r="C2466" s="39" t="s">
        <v>2547</v>
      </c>
      <c r="D2466" s="40">
        <v>44101</v>
      </c>
      <c r="E2466" s="38">
        <v>1</v>
      </c>
      <c r="F2466" s="38"/>
      <c r="G2466" s="38" t="s">
        <v>2</v>
      </c>
      <c r="H2466" s="38" t="s">
        <v>2</v>
      </c>
      <c r="I2466" s="39">
        <v>2000</v>
      </c>
      <c r="J2466" s="39">
        <v>7330</v>
      </c>
      <c r="K2466" s="39">
        <v>0</v>
      </c>
      <c r="L2466" s="41">
        <f>SUM(Data5[[#This Row],[CHELTUIELI DE PERSONAL LEI]:[CHELTUIELI DE CAPITAL (ACTIVE NEFINANCIARE ) LEI]])</f>
        <v>9330</v>
      </c>
      <c r="M2466" s="41">
        <f>Data5[[#This Row],[TOTAL CHELTUIELI LEI]]/Data5[[#This Row],[CURS VALUTAR EURO BNR 22 07 2020]]</f>
        <v>1927.6461230139876</v>
      </c>
      <c r="N2466" s="49">
        <v>1490</v>
      </c>
      <c r="O2466" s="54"/>
      <c r="P2466" s="54">
        <v>1064</v>
      </c>
      <c r="Q2466" s="54"/>
      <c r="R2466" s="54">
        <f>Data5[[#This Row],[PERSOANE ÎNSCRISE ÎN LISTELE ELECTORALE (TURUL 1)            ]]+Data5[[#This Row],[PERSOANE ÎNSCRISE ÎN LISTELE ELECTORALE (TURUL AL 2-LEA)]]</f>
        <v>1490</v>
      </c>
      <c r="S2466" s="54">
        <f>Data5[[#This Row],[PERSOANE CARE AU PARTICIPAT LA VOT (TURUL 1)]]+Data5[[#This Row],[PERSOANE CARE AU PARTICIPAT LA VOT  (TURUL AL 2-LEA)]]</f>
        <v>1064</v>
      </c>
      <c r="T2466" s="41">
        <f>Data5[[#This Row],[TOTAL CHELTUIELI LEI]]/Data5[[#This Row],[NUMĂRUL PERSOANELOR ÎNSCRISE ÎN LISTELE ELECTORALE]]</f>
        <v>6.2617449664429534</v>
      </c>
      <c r="U2466" s="41">
        <f>Data5[[#This Row],[TOTAL CHELTUIELI EURO]]/Data5[[#This Row],[NUMĂRUL PERSOANELOR ÎNSCRISE ÎN LISTELE ELECTORALE]]</f>
        <v>1.2937222302107299</v>
      </c>
      <c r="V2466" s="41">
        <f>Data5[[#This Row],[TOTAL CHELTUIELI LEI]]/Data5[[#This Row],[NUMĂRUL PERSOANELOR CARE AU PARTICIPAT LA VOT]]</f>
        <v>8.768796992481203</v>
      </c>
      <c r="W2466" s="41">
        <f>Data5[[#This Row],[TOTAL CHELTUIELI EURO]]/Data5[[#This Row],[NUMĂRUL PERSOANELOR CARE AU PARTICIPAT LA VOT]]</f>
        <v>1.8116974840357025</v>
      </c>
      <c r="X2466" s="43">
        <v>4.8400999999999996</v>
      </c>
      <c r="Y2466" s="114" t="s">
        <v>2889</v>
      </c>
      <c r="Z2466" s="44">
        <v>6</v>
      </c>
      <c r="AA2466" s="115" t="s">
        <v>3107</v>
      </c>
      <c r="AB2466" s="44">
        <v>1</v>
      </c>
      <c r="AC2466" s="45"/>
    </row>
    <row r="2467" spans="1:29" x14ac:dyDescent="0.2">
      <c r="A2467" s="37">
        <v>2466</v>
      </c>
      <c r="B2467" s="38" t="s">
        <v>566</v>
      </c>
      <c r="C2467" s="39" t="s">
        <v>2548</v>
      </c>
      <c r="D2467" s="40">
        <v>44101</v>
      </c>
      <c r="E2467" s="38">
        <v>1</v>
      </c>
      <c r="F2467" s="38"/>
      <c r="G2467" s="38" t="s">
        <v>2</v>
      </c>
      <c r="H2467" s="38" t="s">
        <v>2</v>
      </c>
      <c r="I2467" s="39">
        <v>800</v>
      </c>
      <c r="J2467" s="39">
        <v>6831.9</v>
      </c>
      <c r="K2467" s="39">
        <v>0</v>
      </c>
      <c r="L2467" s="41">
        <f>SUM(Data5[[#This Row],[CHELTUIELI DE PERSONAL LEI]:[CHELTUIELI DE CAPITAL (ACTIVE NEFINANCIARE ) LEI]])</f>
        <v>7631.9</v>
      </c>
      <c r="M2467" s="41">
        <f>Data5[[#This Row],[TOTAL CHELTUIELI LEI]]/Data5[[#This Row],[CURS VALUTAR EURO BNR 22 07 2020]]</f>
        <v>1576.8062643333815</v>
      </c>
      <c r="N2467" s="49">
        <v>1474</v>
      </c>
      <c r="O2467" s="54"/>
      <c r="P2467" s="54">
        <v>950</v>
      </c>
      <c r="Q2467" s="54"/>
      <c r="R2467" s="54">
        <f>Data5[[#This Row],[PERSOANE ÎNSCRISE ÎN LISTELE ELECTORALE (TURUL 1)            ]]+Data5[[#This Row],[PERSOANE ÎNSCRISE ÎN LISTELE ELECTORALE (TURUL AL 2-LEA)]]</f>
        <v>1474</v>
      </c>
      <c r="S2467" s="54">
        <f>Data5[[#This Row],[PERSOANE CARE AU PARTICIPAT LA VOT (TURUL 1)]]+Data5[[#This Row],[PERSOANE CARE AU PARTICIPAT LA VOT  (TURUL AL 2-LEA)]]</f>
        <v>950</v>
      </c>
      <c r="T2467" s="41">
        <f>Data5[[#This Row],[TOTAL CHELTUIELI LEI]]/Data5[[#This Row],[NUMĂRUL PERSOANELOR ÎNSCRISE ÎN LISTELE ELECTORALE]]</f>
        <v>5.1776797829036632</v>
      </c>
      <c r="U2467" s="41">
        <f>Data5[[#This Row],[TOTAL CHELTUIELI EURO]]/Data5[[#This Row],[NUMĂRUL PERSOANELOR ÎNSCRISE ÎN LISTELE ELECTORALE]]</f>
        <v>1.0697464479873686</v>
      </c>
      <c r="V2467" s="41">
        <f>Data5[[#This Row],[TOTAL CHELTUIELI LEI]]/Data5[[#This Row],[NUMĂRUL PERSOANELOR CARE AU PARTICIPAT LA VOT]]</f>
        <v>8.0335789473684205</v>
      </c>
      <c r="W2467" s="41">
        <f>Data5[[#This Row],[TOTAL CHELTUIELI EURO]]/Data5[[#This Row],[NUMĂRUL PERSOANELOR CARE AU PARTICIPAT LA VOT]]</f>
        <v>1.6597960677193488</v>
      </c>
      <c r="X2467" s="43">
        <v>4.8400999999999996</v>
      </c>
      <c r="Y2467" s="114" t="s">
        <v>2892</v>
      </c>
      <c r="Z2467" s="44">
        <v>5</v>
      </c>
      <c r="AA2467" s="115" t="s">
        <v>3107</v>
      </c>
      <c r="AB2467" s="44">
        <v>1</v>
      </c>
      <c r="AC2467" s="45"/>
    </row>
    <row r="2468" spans="1:29" x14ac:dyDescent="0.2">
      <c r="A2468" s="37">
        <v>2467</v>
      </c>
      <c r="B2468" s="38" t="s">
        <v>566</v>
      </c>
      <c r="C2468" s="39" t="s">
        <v>2549</v>
      </c>
      <c r="D2468" s="40">
        <v>44101</v>
      </c>
      <c r="E2468" s="38">
        <v>1</v>
      </c>
      <c r="F2468" s="38"/>
      <c r="G2468" s="38" t="s">
        <v>2</v>
      </c>
      <c r="H2468" s="38" t="s">
        <v>2</v>
      </c>
      <c r="I2468" s="39">
        <v>6500</v>
      </c>
      <c r="J2468" s="39">
        <v>11352</v>
      </c>
      <c r="K2468" s="39">
        <v>0</v>
      </c>
      <c r="L2468" s="41">
        <f>SUM(Data5[[#This Row],[CHELTUIELI DE PERSONAL LEI]:[CHELTUIELI DE CAPITAL (ACTIVE NEFINANCIARE ) LEI]])</f>
        <v>17852</v>
      </c>
      <c r="M2468" s="41">
        <f>Data5[[#This Row],[TOTAL CHELTUIELI LEI]]/Data5[[#This Row],[CURS VALUTAR EURO BNR 22 07 2020]]</f>
        <v>3688.3535464143306</v>
      </c>
      <c r="N2468" s="49">
        <v>2846</v>
      </c>
      <c r="O2468" s="54"/>
      <c r="P2468" s="54">
        <v>1859</v>
      </c>
      <c r="Q2468" s="54"/>
      <c r="R2468" s="54">
        <f>Data5[[#This Row],[PERSOANE ÎNSCRISE ÎN LISTELE ELECTORALE (TURUL 1)            ]]+Data5[[#This Row],[PERSOANE ÎNSCRISE ÎN LISTELE ELECTORALE (TURUL AL 2-LEA)]]</f>
        <v>2846</v>
      </c>
      <c r="S2468" s="54">
        <f>Data5[[#This Row],[PERSOANE CARE AU PARTICIPAT LA VOT (TURUL 1)]]+Data5[[#This Row],[PERSOANE CARE AU PARTICIPAT LA VOT  (TURUL AL 2-LEA)]]</f>
        <v>1859</v>
      </c>
      <c r="T2468" s="41">
        <f>Data5[[#This Row],[TOTAL CHELTUIELI LEI]]/Data5[[#This Row],[NUMĂRUL PERSOANELOR ÎNSCRISE ÎN LISTELE ELECTORALE]]</f>
        <v>6.2726633872101196</v>
      </c>
      <c r="U2468" s="41">
        <f>Data5[[#This Row],[TOTAL CHELTUIELI EURO]]/Data5[[#This Row],[NUMĂRUL PERSOANELOR ÎNSCRISE ÎN LISTELE ELECTORALE]]</f>
        <v>1.2959780556620979</v>
      </c>
      <c r="V2468" s="41">
        <f>Data5[[#This Row],[TOTAL CHELTUIELI LEI]]/Data5[[#This Row],[NUMĂRUL PERSOANELOR CARE AU PARTICIPAT LA VOT]]</f>
        <v>9.6030123722431409</v>
      </c>
      <c r="W2468" s="41">
        <f>Data5[[#This Row],[TOTAL CHELTUIELI EURO]]/Data5[[#This Row],[NUMĂRUL PERSOANELOR CARE AU PARTICIPAT LA VOT]]</f>
        <v>1.9840524725198121</v>
      </c>
      <c r="X2468" s="43">
        <v>4.8400999999999996</v>
      </c>
      <c r="Y2468" s="114" t="s">
        <v>2889</v>
      </c>
      <c r="Z2468" s="44">
        <v>6</v>
      </c>
      <c r="AA2468" s="115" t="s">
        <v>3107</v>
      </c>
      <c r="AB2468" s="44">
        <v>1</v>
      </c>
      <c r="AC2468" s="45"/>
    </row>
    <row r="2469" spans="1:29" x14ac:dyDescent="0.2">
      <c r="A2469" s="37">
        <v>2468</v>
      </c>
      <c r="B2469" s="38" t="s">
        <v>566</v>
      </c>
      <c r="C2469" s="39" t="s">
        <v>2550</v>
      </c>
      <c r="D2469" s="40">
        <v>44101</v>
      </c>
      <c r="E2469" s="38">
        <v>1</v>
      </c>
      <c r="F2469" s="38"/>
      <c r="G2469" s="38" t="s">
        <v>2</v>
      </c>
      <c r="H2469" s="38" t="s">
        <v>2</v>
      </c>
      <c r="I2469" s="39">
        <v>0</v>
      </c>
      <c r="J2469" s="39">
        <v>5508</v>
      </c>
      <c r="K2469" s="39">
        <v>0</v>
      </c>
      <c r="L2469" s="41">
        <f>SUM(Data5[[#This Row],[CHELTUIELI DE PERSONAL LEI]:[CHELTUIELI DE CAPITAL (ACTIVE NEFINANCIARE ) LEI]])</f>
        <v>5508</v>
      </c>
      <c r="M2469" s="41">
        <f>Data5[[#This Row],[TOTAL CHELTUIELI LEI]]/Data5[[#This Row],[CURS VALUTAR EURO BNR 22 07 2020]]</f>
        <v>1137.9930166732092</v>
      </c>
      <c r="N2469" s="49">
        <v>1768</v>
      </c>
      <c r="O2469" s="54"/>
      <c r="P2469" s="54">
        <v>1106</v>
      </c>
      <c r="Q2469" s="54"/>
      <c r="R2469" s="54">
        <f>Data5[[#This Row],[PERSOANE ÎNSCRISE ÎN LISTELE ELECTORALE (TURUL 1)            ]]+Data5[[#This Row],[PERSOANE ÎNSCRISE ÎN LISTELE ELECTORALE (TURUL AL 2-LEA)]]</f>
        <v>1768</v>
      </c>
      <c r="S2469" s="54">
        <f>Data5[[#This Row],[PERSOANE CARE AU PARTICIPAT LA VOT (TURUL 1)]]+Data5[[#This Row],[PERSOANE CARE AU PARTICIPAT LA VOT  (TURUL AL 2-LEA)]]</f>
        <v>1106</v>
      </c>
      <c r="T2469" s="41">
        <f>Data5[[#This Row],[TOTAL CHELTUIELI LEI]]/Data5[[#This Row],[NUMĂRUL PERSOANELOR ÎNSCRISE ÎN LISTELE ELECTORALE]]</f>
        <v>3.1153846153846154</v>
      </c>
      <c r="U2469" s="41">
        <f>Data5[[#This Row],[TOTAL CHELTUIELI EURO]]/Data5[[#This Row],[NUMĂRUL PERSOANELOR ÎNSCRISE ÎN LISTELE ELECTORALE]]</f>
        <v>0.64366120852557085</v>
      </c>
      <c r="V2469" s="41">
        <f>Data5[[#This Row],[TOTAL CHELTUIELI LEI]]/Data5[[#This Row],[NUMĂRUL PERSOANELOR CARE AU PARTICIPAT LA VOT]]</f>
        <v>4.9801084990958406</v>
      </c>
      <c r="W2469" s="41">
        <f>Data5[[#This Row],[TOTAL CHELTUIELI EURO]]/Data5[[#This Row],[NUMĂRUL PERSOANELOR CARE AU PARTICIPAT LA VOT]]</f>
        <v>1.0289267781855418</v>
      </c>
      <c r="X2469" s="43">
        <v>4.8400999999999996</v>
      </c>
      <c r="Y2469" s="114" t="s">
        <v>2884</v>
      </c>
      <c r="Z2469" s="44">
        <v>3</v>
      </c>
      <c r="AA2469" s="115" t="s">
        <v>3105</v>
      </c>
      <c r="AB2469" s="44">
        <v>0</v>
      </c>
      <c r="AC2469" s="45"/>
    </row>
    <row r="2470" spans="1:29" x14ac:dyDescent="0.2">
      <c r="A2470" s="37">
        <v>2469</v>
      </c>
      <c r="B2470" s="38" t="s">
        <v>566</v>
      </c>
      <c r="C2470" s="39" t="s">
        <v>2551</v>
      </c>
      <c r="D2470" s="40">
        <v>44101</v>
      </c>
      <c r="E2470" s="38">
        <v>1</v>
      </c>
      <c r="F2470" s="38"/>
      <c r="G2470" s="38" t="s">
        <v>2</v>
      </c>
      <c r="H2470" s="38" t="s">
        <v>2</v>
      </c>
      <c r="I2470" s="39">
        <v>1500</v>
      </c>
      <c r="J2470" s="39">
        <v>7000</v>
      </c>
      <c r="K2470" s="39">
        <v>0</v>
      </c>
      <c r="L2470" s="41">
        <f>SUM(Data5[[#This Row],[CHELTUIELI DE PERSONAL LEI]:[CHELTUIELI DE CAPITAL (ACTIVE NEFINANCIARE ) LEI]])</f>
        <v>8500</v>
      </c>
      <c r="M2470" s="41">
        <f>Data5[[#This Row],[TOTAL CHELTUIELI LEI]]/Data5[[#This Row],[CURS VALUTAR EURO BNR 22 07 2020]]</f>
        <v>1756.1620627672983</v>
      </c>
      <c r="N2470" s="49">
        <v>1798</v>
      </c>
      <c r="O2470" s="54"/>
      <c r="P2470" s="54">
        <v>795</v>
      </c>
      <c r="Q2470" s="54"/>
      <c r="R2470" s="54">
        <f>Data5[[#This Row],[PERSOANE ÎNSCRISE ÎN LISTELE ELECTORALE (TURUL 1)            ]]+Data5[[#This Row],[PERSOANE ÎNSCRISE ÎN LISTELE ELECTORALE (TURUL AL 2-LEA)]]</f>
        <v>1798</v>
      </c>
      <c r="S2470" s="54">
        <f>Data5[[#This Row],[PERSOANE CARE AU PARTICIPAT LA VOT (TURUL 1)]]+Data5[[#This Row],[PERSOANE CARE AU PARTICIPAT LA VOT  (TURUL AL 2-LEA)]]</f>
        <v>795</v>
      </c>
      <c r="T2470" s="41">
        <f>Data5[[#This Row],[TOTAL CHELTUIELI LEI]]/Data5[[#This Row],[NUMĂRUL PERSOANELOR ÎNSCRISE ÎN LISTELE ELECTORALE]]</f>
        <v>4.7274749721913238</v>
      </c>
      <c r="U2470" s="41">
        <f>Data5[[#This Row],[TOTAL CHELTUIELI EURO]]/Data5[[#This Row],[NUMĂRUL PERSOANELOR ÎNSCRISE ÎN LISTELE ELECTORALE]]</f>
        <v>0.97673084692285772</v>
      </c>
      <c r="V2470" s="41">
        <f>Data5[[#This Row],[TOTAL CHELTUIELI LEI]]/Data5[[#This Row],[NUMĂRUL PERSOANELOR CARE AU PARTICIPAT LA VOT]]</f>
        <v>10.691823899371069</v>
      </c>
      <c r="W2470" s="41">
        <f>Data5[[#This Row],[TOTAL CHELTUIELI EURO]]/Data5[[#This Row],[NUMĂRUL PERSOANELOR CARE AU PARTICIPAT LA VOT]]</f>
        <v>2.2090088839840232</v>
      </c>
      <c r="X2470" s="43">
        <v>4.8400999999999996</v>
      </c>
      <c r="Y2470" s="114" t="s">
        <v>2895</v>
      </c>
      <c r="Z2470" s="44">
        <v>4</v>
      </c>
      <c r="AA2470" s="115" t="s">
        <v>3105</v>
      </c>
      <c r="AB2470" s="44">
        <v>0</v>
      </c>
      <c r="AC2470" s="45"/>
    </row>
    <row r="2471" spans="1:29" x14ac:dyDescent="0.2">
      <c r="A2471" s="37">
        <v>2470</v>
      </c>
      <c r="B2471" s="38" t="s">
        <v>566</v>
      </c>
      <c r="C2471" s="39" t="s">
        <v>2552</v>
      </c>
      <c r="D2471" s="40">
        <v>44101</v>
      </c>
      <c r="E2471" s="38">
        <v>1</v>
      </c>
      <c r="F2471" s="38"/>
      <c r="G2471" s="38" t="s">
        <v>2</v>
      </c>
      <c r="H2471" s="38" t="s">
        <v>2</v>
      </c>
      <c r="I2471" s="39">
        <v>2000</v>
      </c>
      <c r="J2471" s="39">
        <v>8101.31</v>
      </c>
      <c r="K2471" s="39">
        <v>0</v>
      </c>
      <c r="L2471" s="41">
        <f>SUM(Data5[[#This Row],[CHELTUIELI DE PERSONAL LEI]:[CHELTUIELI DE CAPITAL (ACTIVE NEFINANCIARE ) LEI]])</f>
        <v>10101.310000000001</v>
      </c>
      <c r="M2471" s="41">
        <f>Data5[[#This Row],[TOTAL CHELTUIELI LEI]]/Data5[[#This Row],[CURS VALUTAR EURO BNR 22 07 2020]]</f>
        <v>2087.0044007355223</v>
      </c>
      <c r="N2471" s="49">
        <v>1243</v>
      </c>
      <c r="O2471" s="54"/>
      <c r="P2471" s="54">
        <v>567</v>
      </c>
      <c r="Q2471" s="54"/>
      <c r="R2471" s="54">
        <f>Data5[[#This Row],[PERSOANE ÎNSCRISE ÎN LISTELE ELECTORALE (TURUL 1)            ]]+Data5[[#This Row],[PERSOANE ÎNSCRISE ÎN LISTELE ELECTORALE (TURUL AL 2-LEA)]]</f>
        <v>1243</v>
      </c>
      <c r="S2471" s="54">
        <f>Data5[[#This Row],[PERSOANE CARE AU PARTICIPAT LA VOT (TURUL 1)]]+Data5[[#This Row],[PERSOANE CARE AU PARTICIPAT LA VOT  (TURUL AL 2-LEA)]]</f>
        <v>567</v>
      </c>
      <c r="T2471" s="41">
        <f>Data5[[#This Row],[TOTAL CHELTUIELI LEI]]/Data5[[#This Row],[NUMĂRUL PERSOANELOR ÎNSCRISE ÎN LISTELE ELECTORALE]]</f>
        <v>8.1265567176186657</v>
      </c>
      <c r="U2471" s="41">
        <f>Data5[[#This Row],[TOTAL CHELTUIELI EURO]]/Data5[[#This Row],[NUMĂRUL PERSOANELOR ÎNSCRISE ÎN LISTELE ELECTORALE]]</f>
        <v>1.6790059539304283</v>
      </c>
      <c r="V2471" s="41">
        <f>Data5[[#This Row],[TOTAL CHELTUIELI LEI]]/Data5[[#This Row],[NUMĂRUL PERSOANELOR CARE AU PARTICIPAT LA VOT]]</f>
        <v>17.815361552028222</v>
      </c>
      <c r="W2471" s="41">
        <f>Data5[[#This Row],[TOTAL CHELTUIELI EURO]]/Data5[[#This Row],[NUMĂRUL PERSOANELOR CARE AU PARTICIPAT LA VOT]]</f>
        <v>3.6807837755476585</v>
      </c>
      <c r="X2471" s="43">
        <v>4.8400999999999996</v>
      </c>
      <c r="Y2471" s="114" t="s">
        <v>2896</v>
      </c>
      <c r="Z2471" s="44">
        <v>8</v>
      </c>
      <c r="AA2471" s="115" t="s">
        <v>3107</v>
      </c>
      <c r="AB2471" s="44">
        <v>1</v>
      </c>
      <c r="AC2471" s="45"/>
    </row>
    <row r="2472" spans="1:29" x14ac:dyDescent="0.2">
      <c r="A2472" s="37">
        <v>2471</v>
      </c>
      <c r="B2472" s="38" t="s">
        <v>566</v>
      </c>
      <c r="C2472" s="39" t="s">
        <v>2553</v>
      </c>
      <c r="D2472" s="40">
        <v>44101</v>
      </c>
      <c r="E2472" s="38">
        <v>1</v>
      </c>
      <c r="F2472" s="38"/>
      <c r="G2472" s="38" t="s">
        <v>2</v>
      </c>
      <c r="H2472" s="38" t="s">
        <v>2</v>
      </c>
      <c r="I2472" s="39">
        <v>3600</v>
      </c>
      <c r="J2472" s="39">
        <v>9071</v>
      </c>
      <c r="K2472" s="39">
        <v>0</v>
      </c>
      <c r="L2472" s="41">
        <f>SUM(Data5[[#This Row],[CHELTUIELI DE PERSONAL LEI]:[CHELTUIELI DE CAPITAL (ACTIVE NEFINANCIARE ) LEI]])</f>
        <v>12671</v>
      </c>
      <c r="M2472" s="41">
        <f>Data5[[#This Row],[TOTAL CHELTUIELI LEI]]/Data5[[#This Row],[CURS VALUTAR EURO BNR 22 07 2020]]</f>
        <v>2617.9211173322869</v>
      </c>
      <c r="N2472" s="49">
        <v>7634</v>
      </c>
      <c r="O2472" s="54"/>
      <c r="P2472" s="54">
        <v>3768</v>
      </c>
      <c r="Q2472" s="54"/>
      <c r="R2472" s="54">
        <f>Data5[[#This Row],[PERSOANE ÎNSCRISE ÎN LISTELE ELECTORALE (TURUL 1)            ]]+Data5[[#This Row],[PERSOANE ÎNSCRISE ÎN LISTELE ELECTORALE (TURUL AL 2-LEA)]]</f>
        <v>7634</v>
      </c>
      <c r="S2472" s="54">
        <f>Data5[[#This Row],[PERSOANE CARE AU PARTICIPAT LA VOT (TURUL 1)]]+Data5[[#This Row],[PERSOANE CARE AU PARTICIPAT LA VOT  (TURUL AL 2-LEA)]]</f>
        <v>3768</v>
      </c>
      <c r="T2472" s="41">
        <f>Data5[[#This Row],[TOTAL CHELTUIELI LEI]]/Data5[[#This Row],[NUMĂRUL PERSOANELOR ÎNSCRISE ÎN LISTELE ELECTORALE]]</f>
        <v>1.65981137018601</v>
      </c>
      <c r="U2472" s="41">
        <f>Data5[[#This Row],[TOTAL CHELTUIELI EURO]]/Data5[[#This Row],[NUMĂRUL PERSOANELOR ÎNSCRISE ÎN LISTELE ELECTORALE]]</f>
        <v>0.34292914819652698</v>
      </c>
      <c r="V2472" s="41">
        <f>Data5[[#This Row],[TOTAL CHELTUIELI LEI]]/Data5[[#This Row],[NUMĂRUL PERSOANELOR CARE AU PARTICIPAT LA VOT]]</f>
        <v>3.3627919320594479</v>
      </c>
      <c r="W2472" s="41">
        <f>Data5[[#This Row],[TOTAL CHELTUIELI EURO]]/Data5[[#This Row],[NUMĂRUL PERSOANELOR CARE AU PARTICIPAT LA VOT]]</f>
        <v>0.69477736659561751</v>
      </c>
      <c r="X2472" s="43">
        <v>4.8400999999999996</v>
      </c>
      <c r="Y2472" s="114" t="s">
        <v>2894</v>
      </c>
      <c r="Z2472" s="44">
        <v>1</v>
      </c>
      <c r="AA2472" s="115" t="s">
        <v>3105</v>
      </c>
      <c r="AB2472" s="44">
        <v>0</v>
      </c>
      <c r="AC2472" s="45"/>
    </row>
    <row r="2473" spans="1:29" x14ac:dyDescent="0.2">
      <c r="A2473" s="37">
        <v>2472</v>
      </c>
      <c r="B2473" s="38" t="s">
        <v>566</v>
      </c>
      <c r="C2473" s="39" t="s">
        <v>2554</v>
      </c>
      <c r="D2473" s="40">
        <v>44101</v>
      </c>
      <c r="E2473" s="38">
        <v>1</v>
      </c>
      <c r="F2473" s="38"/>
      <c r="G2473" s="38" t="s">
        <v>2</v>
      </c>
      <c r="H2473" s="38" t="s">
        <v>2</v>
      </c>
      <c r="I2473" s="39">
        <v>2420</v>
      </c>
      <c r="J2473" s="39">
        <v>51282</v>
      </c>
      <c r="K2473" s="39">
        <v>0</v>
      </c>
      <c r="L2473" s="41">
        <f>SUM(Data5[[#This Row],[CHELTUIELI DE PERSONAL LEI]:[CHELTUIELI DE CAPITAL (ACTIVE NEFINANCIARE ) LEI]])</f>
        <v>53702</v>
      </c>
      <c r="M2473" s="41">
        <f>Data5[[#This Row],[TOTAL CHELTUIELI LEI]]/Data5[[#This Row],[CURS VALUTAR EURO BNR 22 07 2020]]</f>
        <v>11095.225305262289</v>
      </c>
      <c r="N2473" s="49">
        <v>8513</v>
      </c>
      <c r="O2473" s="54"/>
      <c r="P2473" s="54">
        <v>4443</v>
      </c>
      <c r="Q2473" s="54"/>
      <c r="R2473" s="54">
        <f>Data5[[#This Row],[PERSOANE ÎNSCRISE ÎN LISTELE ELECTORALE (TURUL 1)            ]]+Data5[[#This Row],[PERSOANE ÎNSCRISE ÎN LISTELE ELECTORALE (TURUL AL 2-LEA)]]</f>
        <v>8513</v>
      </c>
      <c r="S2473" s="54">
        <f>Data5[[#This Row],[PERSOANE CARE AU PARTICIPAT LA VOT (TURUL 1)]]+Data5[[#This Row],[PERSOANE CARE AU PARTICIPAT LA VOT  (TURUL AL 2-LEA)]]</f>
        <v>4443</v>
      </c>
      <c r="T2473" s="41">
        <f>Data5[[#This Row],[TOTAL CHELTUIELI LEI]]/Data5[[#This Row],[NUMĂRUL PERSOANELOR ÎNSCRISE ÎN LISTELE ELECTORALE]]</f>
        <v>6.3082344649359801</v>
      </c>
      <c r="U2473" s="41">
        <f>Data5[[#This Row],[TOTAL CHELTUIELI EURO]]/Data5[[#This Row],[NUMĂRUL PERSOANELOR ÎNSCRISE ÎN LISTELE ELECTORALE]]</f>
        <v>1.3033273000425571</v>
      </c>
      <c r="V2473" s="41">
        <f>Data5[[#This Row],[TOTAL CHELTUIELI LEI]]/Data5[[#This Row],[NUMĂRUL PERSOANELOR CARE AU PARTICIPAT LA VOT]]</f>
        <v>12.086878235426514</v>
      </c>
      <c r="W2473" s="41">
        <f>Data5[[#This Row],[TOTAL CHELTUIELI EURO]]/Data5[[#This Row],[NUMĂRUL PERSOANELOR CARE AU PARTICIPAT LA VOT]]</f>
        <v>2.4972372958051516</v>
      </c>
      <c r="X2473" s="43">
        <v>4.8400999999999996</v>
      </c>
      <c r="Y2473" s="114" t="s">
        <v>2889</v>
      </c>
      <c r="Z2473" s="44">
        <v>6</v>
      </c>
      <c r="AA2473" s="115" t="s">
        <v>3107</v>
      </c>
      <c r="AB2473" s="44">
        <v>1</v>
      </c>
      <c r="AC2473" s="45"/>
    </row>
    <row r="2474" spans="1:29" x14ac:dyDescent="0.2">
      <c r="A2474" s="37">
        <v>2473</v>
      </c>
      <c r="B2474" s="38" t="s">
        <v>566</v>
      </c>
      <c r="C2474" s="39" t="s">
        <v>2555</v>
      </c>
      <c r="D2474" s="40">
        <v>44101</v>
      </c>
      <c r="E2474" s="38">
        <v>1</v>
      </c>
      <c r="F2474" s="38"/>
      <c r="G2474" s="38" t="s">
        <v>2</v>
      </c>
      <c r="H2474" s="38" t="s">
        <v>2</v>
      </c>
      <c r="I2474" s="39">
        <v>0</v>
      </c>
      <c r="J2474" s="39">
        <v>4428.1499999999996</v>
      </c>
      <c r="K2474" s="39">
        <v>0</v>
      </c>
      <c r="L2474" s="41">
        <f>SUM(Data5[[#This Row],[CHELTUIELI DE PERSONAL LEI]:[CHELTUIELI DE CAPITAL (ACTIVE NEFINANCIARE ) LEI]])</f>
        <v>4428.1499999999996</v>
      </c>
      <c r="M2474" s="41">
        <f>Data5[[#This Row],[TOTAL CHELTUIELI LEI]]/Data5[[#This Row],[CURS VALUTAR EURO BNR 22 07 2020]]</f>
        <v>914.8881221462367</v>
      </c>
      <c r="N2474" s="49">
        <v>1838</v>
      </c>
      <c r="O2474" s="54"/>
      <c r="P2474" s="54">
        <v>1199</v>
      </c>
      <c r="Q2474" s="54"/>
      <c r="R2474" s="54">
        <f>Data5[[#This Row],[PERSOANE ÎNSCRISE ÎN LISTELE ELECTORALE (TURUL 1)            ]]+Data5[[#This Row],[PERSOANE ÎNSCRISE ÎN LISTELE ELECTORALE (TURUL AL 2-LEA)]]</f>
        <v>1838</v>
      </c>
      <c r="S2474" s="54">
        <f>Data5[[#This Row],[PERSOANE CARE AU PARTICIPAT LA VOT (TURUL 1)]]+Data5[[#This Row],[PERSOANE CARE AU PARTICIPAT LA VOT  (TURUL AL 2-LEA)]]</f>
        <v>1199</v>
      </c>
      <c r="T2474" s="41">
        <f>Data5[[#This Row],[TOTAL CHELTUIELI LEI]]/Data5[[#This Row],[NUMĂRUL PERSOANELOR ÎNSCRISE ÎN LISTELE ELECTORALE]]</f>
        <v>2.4092219804134927</v>
      </c>
      <c r="U2474" s="41">
        <f>Data5[[#This Row],[TOTAL CHELTUIELI EURO]]/Data5[[#This Row],[NUMĂRUL PERSOANELOR ÎNSCRISE ÎN LISTELE ELECTORALE]]</f>
        <v>0.49776285209262061</v>
      </c>
      <c r="V2474" s="41">
        <f>Data5[[#This Row],[TOTAL CHELTUIELI LEI]]/Data5[[#This Row],[NUMĂRUL PERSOANELOR CARE AU PARTICIPAT LA VOT]]</f>
        <v>3.6932026688907418</v>
      </c>
      <c r="W2474" s="41">
        <f>Data5[[#This Row],[TOTAL CHELTUIELI EURO]]/Data5[[#This Row],[NUMĂRUL PERSOANELOR CARE AU PARTICIPAT LA VOT]]</f>
        <v>0.76304263731963029</v>
      </c>
      <c r="X2474" s="43">
        <v>4.8400999999999996</v>
      </c>
      <c r="Y2474" s="114" t="s">
        <v>2891</v>
      </c>
      <c r="Z2474" s="44">
        <v>2</v>
      </c>
      <c r="AA2474" s="115" t="s">
        <v>3105</v>
      </c>
      <c r="AB2474" s="44">
        <v>0</v>
      </c>
      <c r="AC2474" s="45"/>
    </row>
    <row r="2475" spans="1:29" x14ac:dyDescent="0.2">
      <c r="A2475" s="37">
        <v>2474</v>
      </c>
      <c r="B2475" s="38" t="s">
        <v>566</v>
      </c>
      <c r="C2475" s="39" t="s">
        <v>1834</v>
      </c>
      <c r="D2475" s="40">
        <v>44101</v>
      </c>
      <c r="E2475" s="38">
        <v>1</v>
      </c>
      <c r="F2475" s="38"/>
      <c r="G2475" s="38" t="s">
        <v>2</v>
      </c>
      <c r="H2475" s="38" t="s">
        <v>2</v>
      </c>
      <c r="I2475" s="39">
        <v>3900</v>
      </c>
      <c r="J2475" s="39">
        <v>14337.72</v>
      </c>
      <c r="K2475" s="39">
        <v>0</v>
      </c>
      <c r="L2475" s="41">
        <f>SUM(Data5[[#This Row],[CHELTUIELI DE PERSONAL LEI]:[CHELTUIELI DE CAPITAL (ACTIVE NEFINANCIARE ) LEI]])</f>
        <v>18237.72</v>
      </c>
      <c r="M2475" s="41">
        <f>Data5[[#This Row],[TOTAL CHELTUIELI LEI]]/Data5[[#This Row],[CURS VALUTAR EURO BNR 22 07 2020]]</f>
        <v>3768.0461147496958</v>
      </c>
      <c r="N2475" s="49">
        <v>3422</v>
      </c>
      <c r="O2475" s="54"/>
      <c r="P2475" s="54">
        <v>2213</v>
      </c>
      <c r="Q2475" s="54"/>
      <c r="R2475" s="54">
        <f>Data5[[#This Row],[PERSOANE ÎNSCRISE ÎN LISTELE ELECTORALE (TURUL 1)            ]]+Data5[[#This Row],[PERSOANE ÎNSCRISE ÎN LISTELE ELECTORALE (TURUL AL 2-LEA)]]</f>
        <v>3422</v>
      </c>
      <c r="S2475" s="54">
        <f>Data5[[#This Row],[PERSOANE CARE AU PARTICIPAT LA VOT (TURUL 1)]]+Data5[[#This Row],[PERSOANE CARE AU PARTICIPAT LA VOT  (TURUL AL 2-LEA)]]</f>
        <v>2213</v>
      </c>
      <c r="T2475" s="41">
        <f>Data5[[#This Row],[TOTAL CHELTUIELI LEI]]/Data5[[#This Row],[NUMĂRUL PERSOANELOR ÎNSCRISE ÎN LISTELE ELECTORALE]]</f>
        <v>5.3295499707773235</v>
      </c>
      <c r="U2475" s="41">
        <f>Data5[[#This Row],[TOTAL CHELTUIELI EURO]]/Data5[[#This Row],[NUMĂRUL PERSOANELOR ÎNSCRISE ÎN LISTELE ELECTORALE]]</f>
        <v>1.1011239376825528</v>
      </c>
      <c r="V2475" s="41">
        <f>Data5[[#This Row],[TOTAL CHELTUIELI LEI]]/Data5[[#This Row],[NUMĂRUL PERSOANELOR CARE AU PARTICIPAT LA VOT]]</f>
        <v>8.2411748757342984</v>
      </c>
      <c r="W2475" s="41">
        <f>Data5[[#This Row],[TOTAL CHELTUIELI EURO]]/Data5[[#This Row],[NUMĂRUL PERSOANELOR CARE AU PARTICIPAT LA VOT]]</f>
        <v>1.7026869022818327</v>
      </c>
      <c r="X2475" s="43">
        <v>4.8400999999999996</v>
      </c>
      <c r="Y2475" s="114" t="s">
        <v>2892</v>
      </c>
      <c r="Z2475" s="44">
        <v>5</v>
      </c>
      <c r="AA2475" s="115" t="s">
        <v>3107</v>
      </c>
      <c r="AB2475" s="44">
        <v>1</v>
      </c>
      <c r="AC2475" s="45"/>
    </row>
    <row r="2476" spans="1:29" x14ac:dyDescent="0.2">
      <c r="A2476" s="37">
        <v>2475</v>
      </c>
      <c r="B2476" s="38" t="s">
        <v>566</v>
      </c>
      <c r="C2476" s="39" t="s">
        <v>2556</v>
      </c>
      <c r="D2476" s="40">
        <v>44101</v>
      </c>
      <c r="E2476" s="38">
        <v>1</v>
      </c>
      <c r="F2476" s="38"/>
      <c r="G2476" s="38" t="s">
        <v>2</v>
      </c>
      <c r="H2476" s="38" t="s">
        <v>2</v>
      </c>
      <c r="I2476" s="50">
        <v>0</v>
      </c>
      <c r="J2476" s="50">
        <v>28097</v>
      </c>
      <c r="K2476" s="50">
        <v>0</v>
      </c>
      <c r="L2476" s="41">
        <f>SUM(Data5[[#This Row],[CHELTUIELI DE PERSONAL LEI]:[CHELTUIELI DE CAPITAL (ACTIVE NEFINANCIARE ) LEI]])</f>
        <v>28097</v>
      </c>
      <c r="M2476" s="41">
        <f>Data5[[#This Row],[TOTAL CHELTUIELI LEI]]/Data5[[#This Row],[CURS VALUTAR EURO BNR 22 07 2020]]</f>
        <v>5805.0453503026802</v>
      </c>
      <c r="N2476" s="49">
        <v>2224</v>
      </c>
      <c r="O2476" s="54"/>
      <c r="P2476" s="54">
        <v>1528</v>
      </c>
      <c r="Q2476" s="54"/>
      <c r="R2476" s="54">
        <f>Data5[[#This Row],[PERSOANE ÎNSCRISE ÎN LISTELE ELECTORALE (TURUL 1)            ]]+Data5[[#This Row],[PERSOANE ÎNSCRISE ÎN LISTELE ELECTORALE (TURUL AL 2-LEA)]]</f>
        <v>2224</v>
      </c>
      <c r="S2476" s="54">
        <f>Data5[[#This Row],[PERSOANE CARE AU PARTICIPAT LA VOT (TURUL 1)]]+Data5[[#This Row],[PERSOANE CARE AU PARTICIPAT LA VOT  (TURUL AL 2-LEA)]]</f>
        <v>1528</v>
      </c>
      <c r="T2476" s="41">
        <f>Data5[[#This Row],[TOTAL CHELTUIELI LEI]]/Data5[[#This Row],[NUMĂRUL PERSOANELOR ÎNSCRISE ÎN LISTELE ELECTORALE]]</f>
        <v>12.633543165467627</v>
      </c>
      <c r="U2476" s="41">
        <f>Data5[[#This Row],[TOTAL CHELTUIELI EURO]]/Data5[[#This Row],[NUMĂRUL PERSOANELOR ÎNSCRISE ÎN LISTELE ELECTORALE]]</f>
        <v>2.6101822618267447</v>
      </c>
      <c r="V2476" s="41">
        <f>Data5[[#This Row],[TOTAL CHELTUIELI LEI]]/Data5[[#This Row],[NUMĂRUL PERSOANELOR CARE AU PARTICIPAT LA VOT]]</f>
        <v>18.388089005235603</v>
      </c>
      <c r="W2476" s="41">
        <f>Data5[[#This Row],[TOTAL CHELTUIELI EURO]]/Data5[[#This Row],[NUMĂRUL PERSOANELOR CARE AU PARTICIPAT LA VOT]]</f>
        <v>3.7991134491509686</v>
      </c>
      <c r="X2476" s="43">
        <v>4.8400999999999996</v>
      </c>
      <c r="Y2476" s="114" t="s">
        <v>2897</v>
      </c>
      <c r="Z2476" s="44">
        <v>12</v>
      </c>
      <c r="AA2476" s="115" t="s">
        <v>3108</v>
      </c>
      <c r="AB2476" s="44">
        <v>2</v>
      </c>
      <c r="AC2476" s="45"/>
    </row>
    <row r="2477" spans="1:29" x14ac:dyDescent="0.2">
      <c r="A2477" s="37">
        <v>2476</v>
      </c>
      <c r="B2477" s="38" t="s">
        <v>566</v>
      </c>
      <c r="C2477" s="39" t="s">
        <v>2557</v>
      </c>
      <c r="D2477" s="40">
        <v>44101</v>
      </c>
      <c r="E2477" s="38">
        <v>1</v>
      </c>
      <c r="F2477" s="38"/>
      <c r="G2477" s="38" t="s">
        <v>2</v>
      </c>
      <c r="H2477" s="38" t="s">
        <v>2</v>
      </c>
      <c r="I2477" s="39">
        <v>3400</v>
      </c>
      <c r="J2477" s="39">
        <v>9644.07</v>
      </c>
      <c r="K2477" s="39">
        <v>0</v>
      </c>
      <c r="L2477" s="41">
        <f>SUM(Data5[[#This Row],[CHELTUIELI DE PERSONAL LEI]:[CHELTUIELI DE CAPITAL (ACTIVE NEFINANCIARE ) LEI]])</f>
        <v>13044.07</v>
      </c>
      <c r="M2477" s="41">
        <f>Data5[[#This Row],[TOTAL CHELTUIELI LEI]]/Data5[[#This Row],[CURS VALUTAR EURO BNR 22 07 2020]]</f>
        <v>2695.000103303651</v>
      </c>
      <c r="N2477" s="49">
        <v>4950</v>
      </c>
      <c r="O2477" s="54"/>
      <c r="P2477" s="54">
        <v>2988</v>
      </c>
      <c r="Q2477" s="54"/>
      <c r="R2477" s="54">
        <f>Data5[[#This Row],[PERSOANE ÎNSCRISE ÎN LISTELE ELECTORALE (TURUL 1)            ]]+Data5[[#This Row],[PERSOANE ÎNSCRISE ÎN LISTELE ELECTORALE (TURUL AL 2-LEA)]]</f>
        <v>4950</v>
      </c>
      <c r="S2477" s="54">
        <f>Data5[[#This Row],[PERSOANE CARE AU PARTICIPAT LA VOT (TURUL 1)]]+Data5[[#This Row],[PERSOANE CARE AU PARTICIPAT LA VOT  (TURUL AL 2-LEA)]]</f>
        <v>2988</v>
      </c>
      <c r="T2477" s="41">
        <f>Data5[[#This Row],[TOTAL CHELTUIELI LEI]]/Data5[[#This Row],[NUMĂRUL PERSOANELOR ÎNSCRISE ÎN LISTELE ELECTORALE]]</f>
        <v>2.6351656565656567</v>
      </c>
      <c r="U2477" s="41">
        <f>Data5[[#This Row],[TOTAL CHELTUIELI EURO]]/Data5[[#This Row],[NUMĂRUL PERSOANELOR ÎNSCRISE ÎN LISTELE ELECTORALE]]</f>
        <v>0.54444446531386892</v>
      </c>
      <c r="V2477" s="41">
        <f>Data5[[#This Row],[TOTAL CHELTUIELI LEI]]/Data5[[#This Row],[NUMĂRUL PERSOANELOR CARE AU PARTICIPAT LA VOT]]</f>
        <v>4.3654852744310571</v>
      </c>
      <c r="W2477" s="41">
        <f>Data5[[#This Row],[TOTAL CHELTUIELI EURO]]/Data5[[#This Row],[NUMĂRUL PERSOANELOR CARE AU PARTICIPAT LA VOT]]</f>
        <v>0.90194113229707196</v>
      </c>
      <c r="X2477" s="43">
        <v>4.8400999999999996</v>
      </c>
      <c r="Y2477" s="114" t="s">
        <v>2891</v>
      </c>
      <c r="Z2477" s="44">
        <v>2</v>
      </c>
      <c r="AA2477" s="115" t="s">
        <v>3105</v>
      </c>
      <c r="AB2477" s="44">
        <v>0</v>
      </c>
      <c r="AC2477" s="45"/>
    </row>
    <row r="2478" spans="1:29" x14ac:dyDescent="0.2">
      <c r="A2478" s="37">
        <v>2477</v>
      </c>
      <c r="B2478" s="38" t="s">
        <v>566</v>
      </c>
      <c r="C2478" s="39" t="s">
        <v>2558</v>
      </c>
      <c r="D2478" s="40">
        <v>44101</v>
      </c>
      <c r="E2478" s="38">
        <v>1</v>
      </c>
      <c r="F2478" s="38"/>
      <c r="G2478" s="38" t="s">
        <v>2</v>
      </c>
      <c r="H2478" s="38" t="s">
        <v>2</v>
      </c>
      <c r="I2478" s="39">
        <v>2500</v>
      </c>
      <c r="J2478" s="39">
        <v>20000</v>
      </c>
      <c r="K2478" s="39">
        <v>0</v>
      </c>
      <c r="L2478" s="41">
        <f>SUM(Data5[[#This Row],[CHELTUIELI DE PERSONAL LEI]:[CHELTUIELI DE CAPITAL (ACTIVE NEFINANCIARE ) LEI]])</f>
        <v>22500</v>
      </c>
      <c r="M2478" s="41">
        <f>Data5[[#This Row],[TOTAL CHELTUIELI LEI]]/Data5[[#This Row],[CURS VALUTAR EURO BNR 22 07 2020]]</f>
        <v>4648.6642837957897</v>
      </c>
      <c r="N2478" s="49">
        <v>2390</v>
      </c>
      <c r="O2478" s="54"/>
      <c r="P2478" s="54">
        <v>1476</v>
      </c>
      <c r="Q2478" s="54"/>
      <c r="R2478" s="54">
        <f>Data5[[#This Row],[PERSOANE ÎNSCRISE ÎN LISTELE ELECTORALE (TURUL 1)            ]]+Data5[[#This Row],[PERSOANE ÎNSCRISE ÎN LISTELE ELECTORALE (TURUL AL 2-LEA)]]</f>
        <v>2390</v>
      </c>
      <c r="S2478" s="54">
        <f>Data5[[#This Row],[PERSOANE CARE AU PARTICIPAT LA VOT (TURUL 1)]]+Data5[[#This Row],[PERSOANE CARE AU PARTICIPAT LA VOT  (TURUL AL 2-LEA)]]</f>
        <v>1476</v>
      </c>
      <c r="T2478" s="41">
        <f>Data5[[#This Row],[TOTAL CHELTUIELI LEI]]/Data5[[#This Row],[NUMĂRUL PERSOANELOR ÎNSCRISE ÎN LISTELE ELECTORALE]]</f>
        <v>9.4142259414225933</v>
      </c>
      <c r="U2478" s="41">
        <f>Data5[[#This Row],[TOTAL CHELTUIELI EURO]]/Data5[[#This Row],[NUMĂRUL PERSOANELOR ÎNSCRISE ÎN LISTELE ELECTORALE]]</f>
        <v>1.9450478174877781</v>
      </c>
      <c r="V2478" s="41">
        <f>Data5[[#This Row],[TOTAL CHELTUIELI LEI]]/Data5[[#This Row],[NUMĂRUL PERSOANELOR CARE AU PARTICIPAT LA VOT]]</f>
        <v>15.24390243902439</v>
      </c>
      <c r="W2478" s="41">
        <f>Data5[[#This Row],[TOTAL CHELTUIELI EURO]]/Data5[[#This Row],[NUMĂRUL PERSOANELOR CARE AU PARTICIPAT LA VOT]]</f>
        <v>3.1495015472871204</v>
      </c>
      <c r="X2478" s="43">
        <v>4.8400999999999996</v>
      </c>
      <c r="Y2478" s="114" t="s">
        <v>2887</v>
      </c>
      <c r="Z2478" s="44">
        <v>9</v>
      </c>
      <c r="AA2478" s="115" t="s">
        <v>3107</v>
      </c>
      <c r="AB2478" s="44">
        <v>1</v>
      </c>
      <c r="AC2478" s="45"/>
    </row>
    <row r="2479" spans="1:29" x14ac:dyDescent="0.2">
      <c r="A2479" s="37">
        <v>2478</v>
      </c>
      <c r="B2479" s="38" t="s">
        <v>566</v>
      </c>
      <c r="C2479" s="39" t="s">
        <v>2559</v>
      </c>
      <c r="D2479" s="40">
        <v>44101</v>
      </c>
      <c r="E2479" s="38">
        <v>1</v>
      </c>
      <c r="F2479" s="38"/>
      <c r="G2479" s="38" t="s">
        <v>2</v>
      </c>
      <c r="H2479" s="38" t="s">
        <v>2</v>
      </c>
      <c r="I2479" s="39">
        <v>0</v>
      </c>
      <c r="J2479" s="39">
        <v>5727</v>
      </c>
      <c r="K2479" s="39">
        <v>0</v>
      </c>
      <c r="L2479" s="41">
        <f>SUM(Data5[[#This Row],[CHELTUIELI DE PERSONAL LEI]:[CHELTUIELI DE CAPITAL (ACTIVE NEFINANCIARE ) LEI]])</f>
        <v>5727</v>
      </c>
      <c r="M2479" s="41">
        <f>Data5[[#This Row],[TOTAL CHELTUIELI LEI]]/Data5[[#This Row],[CURS VALUTAR EURO BNR 22 07 2020]]</f>
        <v>1183.240015702155</v>
      </c>
      <c r="N2479" s="49">
        <v>1200</v>
      </c>
      <c r="O2479" s="54"/>
      <c r="P2479" s="54">
        <v>770</v>
      </c>
      <c r="Q2479" s="54"/>
      <c r="R2479" s="54">
        <f>Data5[[#This Row],[PERSOANE ÎNSCRISE ÎN LISTELE ELECTORALE (TURUL 1)            ]]+Data5[[#This Row],[PERSOANE ÎNSCRISE ÎN LISTELE ELECTORALE (TURUL AL 2-LEA)]]</f>
        <v>1200</v>
      </c>
      <c r="S2479" s="54">
        <f>Data5[[#This Row],[PERSOANE CARE AU PARTICIPAT LA VOT (TURUL 1)]]+Data5[[#This Row],[PERSOANE CARE AU PARTICIPAT LA VOT  (TURUL AL 2-LEA)]]</f>
        <v>770</v>
      </c>
      <c r="T2479" s="41">
        <f>Data5[[#This Row],[TOTAL CHELTUIELI LEI]]/Data5[[#This Row],[NUMĂRUL PERSOANELOR ÎNSCRISE ÎN LISTELE ELECTORALE]]</f>
        <v>4.7725</v>
      </c>
      <c r="U2479" s="41">
        <f>Data5[[#This Row],[TOTAL CHELTUIELI EURO]]/Data5[[#This Row],[NUMĂRUL PERSOANELOR ÎNSCRISE ÎN LISTELE ELECTORALE]]</f>
        <v>0.98603334641846252</v>
      </c>
      <c r="V2479" s="41">
        <f>Data5[[#This Row],[TOTAL CHELTUIELI LEI]]/Data5[[#This Row],[NUMĂRUL PERSOANELOR CARE AU PARTICIPAT LA VOT]]</f>
        <v>7.4376623376623376</v>
      </c>
      <c r="W2479" s="41">
        <f>Data5[[#This Row],[TOTAL CHELTUIELI EURO]]/Data5[[#This Row],[NUMĂRUL PERSOANELOR CARE AU PARTICIPAT LA VOT]]</f>
        <v>1.5366753450677337</v>
      </c>
      <c r="X2479" s="43">
        <v>4.8400999999999996</v>
      </c>
      <c r="Y2479" s="114" t="s">
        <v>2895</v>
      </c>
      <c r="Z2479" s="44">
        <v>4</v>
      </c>
      <c r="AA2479" s="115" t="s">
        <v>3105</v>
      </c>
      <c r="AB2479" s="44">
        <v>0</v>
      </c>
      <c r="AC2479" s="45"/>
    </row>
    <row r="2480" spans="1:29" x14ac:dyDescent="0.2">
      <c r="A2480" s="37">
        <v>2479</v>
      </c>
      <c r="B2480" s="38" t="s">
        <v>566</v>
      </c>
      <c r="C2480" s="39" t="s">
        <v>2560</v>
      </c>
      <c r="D2480" s="40">
        <v>44101</v>
      </c>
      <c r="E2480" s="38">
        <v>1</v>
      </c>
      <c r="F2480" s="38"/>
      <c r="G2480" s="38" t="s">
        <v>2</v>
      </c>
      <c r="H2480" s="38" t="s">
        <v>2</v>
      </c>
      <c r="I2480" s="39">
        <v>960</v>
      </c>
      <c r="J2480" s="39">
        <v>7086</v>
      </c>
      <c r="K2480" s="39">
        <v>0</v>
      </c>
      <c r="L2480" s="41">
        <f>SUM(Data5[[#This Row],[CHELTUIELI DE PERSONAL LEI]:[CHELTUIELI DE CAPITAL (ACTIVE NEFINANCIARE ) LEI]])</f>
        <v>8046</v>
      </c>
      <c r="M2480" s="41">
        <f>Data5[[#This Row],[TOTAL CHELTUIELI LEI]]/Data5[[#This Row],[CURS VALUTAR EURO BNR 22 07 2020]]</f>
        <v>1662.3623478853744</v>
      </c>
      <c r="N2480" s="49">
        <v>1864</v>
      </c>
      <c r="O2480" s="54"/>
      <c r="P2480" s="54">
        <v>964</v>
      </c>
      <c r="Q2480" s="54"/>
      <c r="R2480" s="54">
        <f>Data5[[#This Row],[PERSOANE ÎNSCRISE ÎN LISTELE ELECTORALE (TURUL 1)            ]]+Data5[[#This Row],[PERSOANE ÎNSCRISE ÎN LISTELE ELECTORALE (TURUL AL 2-LEA)]]</f>
        <v>1864</v>
      </c>
      <c r="S2480" s="54">
        <f>Data5[[#This Row],[PERSOANE CARE AU PARTICIPAT LA VOT (TURUL 1)]]+Data5[[#This Row],[PERSOANE CARE AU PARTICIPAT LA VOT  (TURUL AL 2-LEA)]]</f>
        <v>964</v>
      </c>
      <c r="T2480" s="41">
        <f>Data5[[#This Row],[TOTAL CHELTUIELI LEI]]/Data5[[#This Row],[NUMĂRUL PERSOANELOR ÎNSCRISE ÎN LISTELE ELECTORALE]]</f>
        <v>4.3165236051502145</v>
      </c>
      <c r="U2480" s="41">
        <f>Data5[[#This Row],[TOTAL CHELTUIELI EURO]]/Data5[[#This Row],[NUMĂRUL PERSOANELOR ÎNSCRISE ÎN LISTELE ELECTORALE]]</f>
        <v>0.89182529392992194</v>
      </c>
      <c r="V2480" s="41">
        <f>Data5[[#This Row],[TOTAL CHELTUIELI LEI]]/Data5[[#This Row],[NUMĂRUL PERSOANELOR CARE AU PARTICIPAT LA VOT]]</f>
        <v>8.3464730290456437</v>
      </c>
      <c r="W2480" s="41">
        <f>Data5[[#This Row],[TOTAL CHELTUIELI EURO]]/Data5[[#This Row],[NUMĂRUL PERSOANELOR CARE AU PARTICIPAT LA VOT]]</f>
        <v>1.7244422695906374</v>
      </c>
      <c r="X2480" s="43">
        <v>4.8400999999999996</v>
      </c>
      <c r="Y2480" s="114" t="s">
        <v>2895</v>
      </c>
      <c r="Z2480" s="44">
        <v>4</v>
      </c>
      <c r="AA2480" s="115" t="s">
        <v>3105</v>
      </c>
      <c r="AB2480" s="44">
        <v>0</v>
      </c>
      <c r="AC2480" s="45"/>
    </row>
    <row r="2481" spans="1:29" x14ac:dyDescent="0.2">
      <c r="A2481" s="37">
        <v>2480</v>
      </c>
      <c r="B2481" s="38" t="s">
        <v>566</v>
      </c>
      <c r="C2481" s="39" t="s">
        <v>1195</v>
      </c>
      <c r="D2481" s="40">
        <v>44101</v>
      </c>
      <c r="E2481" s="38">
        <v>1</v>
      </c>
      <c r="F2481" s="38"/>
      <c r="G2481" s="38" t="s">
        <v>2</v>
      </c>
      <c r="H2481" s="38" t="s">
        <v>2</v>
      </c>
      <c r="I2481" s="39">
        <v>2000</v>
      </c>
      <c r="J2481" s="39">
        <v>9698</v>
      </c>
      <c r="K2481" s="39">
        <v>0</v>
      </c>
      <c r="L2481" s="41">
        <f>SUM(Data5[[#This Row],[CHELTUIELI DE PERSONAL LEI]:[CHELTUIELI DE CAPITAL (ACTIVE NEFINANCIARE ) LEI]])</f>
        <v>11698</v>
      </c>
      <c r="M2481" s="41">
        <f>Data5[[#This Row],[TOTAL CHELTUIELI LEI]]/Data5[[#This Row],[CURS VALUTAR EURO BNR 22 07 2020]]</f>
        <v>2416.8922129708067</v>
      </c>
      <c r="N2481" s="49">
        <v>1942</v>
      </c>
      <c r="O2481" s="54"/>
      <c r="P2481" s="54">
        <v>1225</v>
      </c>
      <c r="Q2481" s="54"/>
      <c r="R2481" s="54">
        <f>Data5[[#This Row],[PERSOANE ÎNSCRISE ÎN LISTELE ELECTORALE (TURUL 1)            ]]+Data5[[#This Row],[PERSOANE ÎNSCRISE ÎN LISTELE ELECTORALE (TURUL AL 2-LEA)]]</f>
        <v>1942</v>
      </c>
      <c r="S2481" s="54">
        <f>Data5[[#This Row],[PERSOANE CARE AU PARTICIPAT LA VOT (TURUL 1)]]+Data5[[#This Row],[PERSOANE CARE AU PARTICIPAT LA VOT  (TURUL AL 2-LEA)]]</f>
        <v>1225</v>
      </c>
      <c r="T2481" s="41">
        <f>Data5[[#This Row],[TOTAL CHELTUIELI LEI]]/Data5[[#This Row],[NUMĂRUL PERSOANELOR ÎNSCRISE ÎN LISTELE ELECTORALE]]</f>
        <v>6.0236869207003085</v>
      </c>
      <c r="U2481" s="41">
        <f>Data5[[#This Row],[TOTAL CHELTUIELI EURO]]/Data5[[#This Row],[NUMĂRUL PERSOANELOR ÎNSCRISE ÎN LISTELE ELECTORALE]]</f>
        <v>1.2445376997789941</v>
      </c>
      <c r="V2481" s="41">
        <f>Data5[[#This Row],[TOTAL CHELTUIELI LEI]]/Data5[[#This Row],[NUMĂRUL PERSOANELOR CARE AU PARTICIPAT LA VOT]]</f>
        <v>9.5493877551020407</v>
      </c>
      <c r="W2481" s="41">
        <f>Data5[[#This Row],[TOTAL CHELTUIELI EURO]]/Data5[[#This Row],[NUMĂRUL PERSOANELOR CARE AU PARTICIPAT LA VOT]]</f>
        <v>1.9729732350782094</v>
      </c>
      <c r="X2481" s="43">
        <v>4.8400999999999996</v>
      </c>
      <c r="Y2481" s="114" t="s">
        <v>2889</v>
      </c>
      <c r="Z2481" s="44">
        <v>6</v>
      </c>
      <c r="AA2481" s="115" t="s">
        <v>3107</v>
      </c>
      <c r="AB2481" s="44">
        <v>1</v>
      </c>
      <c r="AC2481" s="45"/>
    </row>
    <row r="2482" spans="1:29" x14ac:dyDescent="0.2">
      <c r="A2482" s="37">
        <v>2481</v>
      </c>
      <c r="B2482" s="38" t="s">
        <v>566</v>
      </c>
      <c r="C2482" s="39" t="s">
        <v>2561</v>
      </c>
      <c r="D2482" s="40">
        <v>44101</v>
      </c>
      <c r="E2482" s="38">
        <v>1</v>
      </c>
      <c r="F2482" s="38"/>
      <c r="G2482" s="38" t="s">
        <v>2</v>
      </c>
      <c r="H2482" s="38" t="s">
        <v>2</v>
      </c>
      <c r="I2482" s="39">
        <v>2500</v>
      </c>
      <c r="J2482" s="39">
        <v>5542</v>
      </c>
      <c r="K2482" s="39">
        <v>0</v>
      </c>
      <c r="L2482" s="41">
        <f>SUM(Data5[[#This Row],[CHELTUIELI DE PERSONAL LEI]:[CHELTUIELI DE CAPITAL (ACTIVE NEFINANCIARE ) LEI]])</f>
        <v>8042</v>
      </c>
      <c r="M2482" s="41">
        <f>Data5[[#This Row],[TOTAL CHELTUIELI LEI]]/Data5[[#This Row],[CURS VALUTAR EURO BNR 22 07 2020]]</f>
        <v>1661.5359186793662</v>
      </c>
      <c r="N2482" s="49">
        <v>1563</v>
      </c>
      <c r="O2482" s="54"/>
      <c r="P2482" s="54">
        <v>1075</v>
      </c>
      <c r="Q2482" s="54"/>
      <c r="R2482" s="54">
        <f>Data5[[#This Row],[PERSOANE ÎNSCRISE ÎN LISTELE ELECTORALE (TURUL 1)            ]]+Data5[[#This Row],[PERSOANE ÎNSCRISE ÎN LISTELE ELECTORALE (TURUL AL 2-LEA)]]</f>
        <v>1563</v>
      </c>
      <c r="S2482" s="54">
        <f>Data5[[#This Row],[PERSOANE CARE AU PARTICIPAT LA VOT (TURUL 1)]]+Data5[[#This Row],[PERSOANE CARE AU PARTICIPAT LA VOT  (TURUL AL 2-LEA)]]</f>
        <v>1075</v>
      </c>
      <c r="T2482" s="41">
        <f>Data5[[#This Row],[TOTAL CHELTUIELI LEI]]/Data5[[#This Row],[NUMĂRUL PERSOANELOR ÎNSCRISE ÎN LISTELE ELECTORALE]]</f>
        <v>5.1452335252719132</v>
      </c>
      <c r="U2482" s="41">
        <f>Data5[[#This Row],[TOTAL CHELTUIELI EURO]]/Data5[[#This Row],[NUMĂRUL PERSOANELOR ÎNSCRISE ÎN LISTELE ELECTORALE]]</f>
        <v>1.063042814254233</v>
      </c>
      <c r="V2482" s="41">
        <f>Data5[[#This Row],[TOTAL CHELTUIELI LEI]]/Data5[[#This Row],[NUMĂRUL PERSOANELOR CARE AU PARTICIPAT LA VOT]]</f>
        <v>7.4809302325581397</v>
      </c>
      <c r="W2482" s="41">
        <f>Data5[[#This Row],[TOTAL CHELTUIELI EURO]]/Data5[[#This Row],[NUMĂRUL PERSOANELOR CARE AU PARTICIPAT LA VOT]]</f>
        <v>1.545614808073829</v>
      </c>
      <c r="X2482" s="43">
        <v>4.8400999999999996</v>
      </c>
      <c r="Y2482" s="114" t="s">
        <v>2892</v>
      </c>
      <c r="Z2482" s="44">
        <v>5</v>
      </c>
      <c r="AA2482" s="115" t="s">
        <v>3107</v>
      </c>
      <c r="AB2482" s="44">
        <v>1</v>
      </c>
      <c r="AC2482" s="45"/>
    </row>
    <row r="2483" spans="1:29" x14ac:dyDescent="0.2">
      <c r="A2483" s="37">
        <v>2482</v>
      </c>
      <c r="B2483" s="38" t="s">
        <v>566</v>
      </c>
      <c r="C2483" s="39" t="s">
        <v>2562</v>
      </c>
      <c r="D2483" s="40">
        <v>44101</v>
      </c>
      <c r="E2483" s="38">
        <v>1</v>
      </c>
      <c r="F2483" s="38"/>
      <c r="G2483" s="38" t="s">
        <v>2</v>
      </c>
      <c r="H2483" s="38" t="s">
        <v>2</v>
      </c>
      <c r="I2483" s="39">
        <v>2384</v>
      </c>
      <c r="J2483" s="39">
        <v>3000</v>
      </c>
      <c r="K2483" s="39">
        <v>0</v>
      </c>
      <c r="L2483" s="41">
        <f>SUM(Data5[[#This Row],[CHELTUIELI DE PERSONAL LEI]:[CHELTUIELI DE CAPITAL (ACTIVE NEFINANCIARE ) LEI]])</f>
        <v>5384</v>
      </c>
      <c r="M2483" s="41">
        <f>Data5[[#This Row],[TOTAL CHELTUIELI LEI]]/Data5[[#This Row],[CURS VALUTAR EURO BNR 22 07 2020]]</f>
        <v>1112.3737112869569</v>
      </c>
      <c r="N2483" s="49">
        <v>1202</v>
      </c>
      <c r="O2483" s="54"/>
      <c r="P2483" s="54">
        <v>792</v>
      </c>
      <c r="Q2483" s="54"/>
      <c r="R2483" s="54">
        <f>Data5[[#This Row],[PERSOANE ÎNSCRISE ÎN LISTELE ELECTORALE (TURUL 1)            ]]+Data5[[#This Row],[PERSOANE ÎNSCRISE ÎN LISTELE ELECTORALE (TURUL AL 2-LEA)]]</f>
        <v>1202</v>
      </c>
      <c r="S2483" s="54">
        <f>Data5[[#This Row],[PERSOANE CARE AU PARTICIPAT LA VOT (TURUL 1)]]+Data5[[#This Row],[PERSOANE CARE AU PARTICIPAT LA VOT  (TURUL AL 2-LEA)]]</f>
        <v>792</v>
      </c>
      <c r="T2483" s="41">
        <f>Data5[[#This Row],[TOTAL CHELTUIELI LEI]]/Data5[[#This Row],[NUMĂRUL PERSOANELOR ÎNSCRISE ÎN LISTELE ELECTORALE]]</f>
        <v>4.4792013311148082</v>
      </c>
      <c r="U2483" s="41">
        <f>Data5[[#This Row],[TOTAL CHELTUIELI EURO]]/Data5[[#This Row],[NUMĂRUL PERSOANELOR ÎNSCRISE ÎN LISTELE ELECTORALE]]</f>
        <v>0.9254356999059542</v>
      </c>
      <c r="V2483" s="41">
        <f>Data5[[#This Row],[TOTAL CHELTUIELI LEI]]/Data5[[#This Row],[NUMĂRUL PERSOANELOR CARE AU PARTICIPAT LA VOT]]</f>
        <v>6.7979797979797976</v>
      </c>
      <c r="W2483" s="41">
        <f>Data5[[#This Row],[TOTAL CHELTUIELI EURO]]/Data5[[#This Row],[NUMĂRUL PERSOANELOR CARE AU PARTICIPAT LA VOT]]</f>
        <v>1.4045122617259558</v>
      </c>
      <c r="X2483" s="43">
        <v>4.8400999999999996</v>
      </c>
      <c r="Y2483" s="114" t="s">
        <v>2895</v>
      </c>
      <c r="Z2483" s="44">
        <v>4</v>
      </c>
      <c r="AA2483" s="115" t="s">
        <v>3105</v>
      </c>
      <c r="AB2483" s="44">
        <v>0</v>
      </c>
      <c r="AC2483" s="45"/>
    </row>
    <row r="2484" spans="1:29" x14ac:dyDescent="0.2">
      <c r="A2484" s="37">
        <v>2483</v>
      </c>
      <c r="B2484" s="38" t="s">
        <v>566</v>
      </c>
      <c r="C2484" s="39" t="s">
        <v>2563</v>
      </c>
      <c r="D2484" s="40">
        <v>44101</v>
      </c>
      <c r="E2484" s="38">
        <v>1</v>
      </c>
      <c r="F2484" s="38"/>
      <c r="G2484" s="38" t="s">
        <v>2</v>
      </c>
      <c r="H2484" s="38" t="s">
        <v>2</v>
      </c>
      <c r="I2484" s="39">
        <v>1500</v>
      </c>
      <c r="J2484" s="39">
        <v>2236.91</v>
      </c>
      <c r="K2484" s="39">
        <v>0</v>
      </c>
      <c r="L2484" s="41">
        <f>SUM(Data5[[#This Row],[CHELTUIELI DE PERSONAL LEI]:[CHELTUIELI DE CAPITAL (ACTIVE NEFINANCIARE ) LEI]])</f>
        <v>3736.91</v>
      </c>
      <c r="M2484" s="41">
        <f>Data5[[#This Row],[TOTAL CHELTUIELI LEI]]/Data5[[#This Row],[CURS VALUTAR EURO BNR 22 07 2020]]</f>
        <v>772.07289105596999</v>
      </c>
      <c r="N2484" s="49">
        <v>756</v>
      </c>
      <c r="O2484" s="54"/>
      <c r="P2484" s="54">
        <v>578</v>
      </c>
      <c r="Q2484" s="54"/>
      <c r="R2484" s="54">
        <f>Data5[[#This Row],[PERSOANE ÎNSCRISE ÎN LISTELE ELECTORALE (TURUL 1)            ]]+Data5[[#This Row],[PERSOANE ÎNSCRISE ÎN LISTELE ELECTORALE (TURUL AL 2-LEA)]]</f>
        <v>756</v>
      </c>
      <c r="S2484" s="54">
        <f>Data5[[#This Row],[PERSOANE CARE AU PARTICIPAT LA VOT (TURUL 1)]]+Data5[[#This Row],[PERSOANE CARE AU PARTICIPAT LA VOT  (TURUL AL 2-LEA)]]</f>
        <v>578</v>
      </c>
      <c r="T2484" s="41">
        <f>Data5[[#This Row],[TOTAL CHELTUIELI LEI]]/Data5[[#This Row],[NUMĂRUL PERSOANELOR ÎNSCRISE ÎN LISTELE ELECTORALE]]</f>
        <v>4.943002645502645</v>
      </c>
      <c r="U2484" s="41">
        <f>Data5[[#This Row],[TOTAL CHELTUIELI EURO]]/Data5[[#This Row],[NUMĂRUL PERSOANELOR ÎNSCRISE ÎN LISTELE ELECTORALE]]</f>
        <v>1.0212604379047223</v>
      </c>
      <c r="V2484" s="41">
        <f>Data5[[#This Row],[TOTAL CHELTUIELI LEI]]/Data5[[#This Row],[NUMĂRUL PERSOANELOR CARE AU PARTICIPAT LA VOT]]</f>
        <v>6.4652422145328714</v>
      </c>
      <c r="W2484" s="41">
        <f>Data5[[#This Row],[TOTAL CHELTUIELI EURO]]/Data5[[#This Row],[NUMĂRUL PERSOANELOR CARE AU PARTICIPAT LA VOT]]</f>
        <v>1.3357662475016783</v>
      </c>
      <c r="X2484" s="43">
        <v>4.8400999999999996</v>
      </c>
      <c r="Y2484" s="114" t="s">
        <v>2895</v>
      </c>
      <c r="Z2484" s="44">
        <v>4</v>
      </c>
      <c r="AA2484" s="115" t="s">
        <v>3107</v>
      </c>
      <c r="AB2484" s="44">
        <v>1</v>
      </c>
      <c r="AC2484" s="45"/>
    </row>
    <row r="2485" spans="1:29" x14ac:dyDescent="0.2">
      <c r="A2485" s="37">
        <v>2484</v>
      </c>
      <c r="B2485" s="38" t="s">
        <v>566</v>
      </c>
      <c r="C2485" s="39" t="s">
        <v>2564</v>
      </c>
      <c r="D2485" s="40">
        <v>44101</v>
      </c>
      <c r="E2485" s="38">
        <v>1</v>
      </c>
      <c r="F2485" s="38"/>
      <c r="G2485" s="38" t="s">
        <v>2</v>
      </c>
      <c r="H2485" s="38" t="s">
        <v>2</v>
      </c>
      <c r="I2485" s="39">
        <v>4500</v>
      </c>
      <c r="J2485" s="39">
        <v>7431.94</v>
      </c>
      <c r="K2485" s="39">
        <v>0</v>
      </c>
      <c r="L2485" s="41">
        <f>SUM(Data5[[#This Row],[CHELTUIELI DE PERSONAL LEI]:[CHELTUIELI DE CAPITAL (ACTIVE NEFINANCIARE ) LEI]])</f>
        <v>11931.939999999999</v>
      </c>
      <c r="M2485" s="41">
        <f>Data5[[#This Row],[TOTAL CHELTUIELI LEI]]/Data5[[#This Row],[CURS VALUTAR EURO BNR 22 07 2020]]</f>
        <v>2465.2259250841926</v>
      </c>
      <c r="N2485" s="49">
        <v>2526</v>
      </c>
      <c r="O2485" s="54"/>
      <c r="P2485" s="54">
        <v>1362</v>
      </c>
      <c r="Q2485" s="54"/>
      <c r="R2485" s="54">
        <f>Data5[[#This Row],[PERSOANE ÎNSCRISE ÎN LISTELE ELECTORALE (TURUL 1)            ]]+Data5[[#This Row],[PERSOANE ÎNSCRISE ÎN LISTELE ELECTORALE (TURUL AL 2-LEA)]]</f>
        <v>2526</v>
      </c>
      <c r="S2485" s="54">
        <f>Data5[[#This Row],[PERSOANE CARE AU PARTICIPAT LA VOT (TURUL 1)]]+Data5[[#This Row],[PERSOANE CARE AU PARTICIPAT LA VOT  (TURUL AL 2-LEA)]]</f>
        <v>1362</v>
      </c>
      <c r="T2485" s="41">
        <f>Data5[[#This Row],[TOTAL CHELTUIELI LEI]]/Data5[[#This Row],[NUMĂRUL PERSOANELOR ÎNSCRISE ÎN LISTELE ELECTORALE]]</f>
        <v>4.7236500395882812</v>
      </c>
      <c r="U2485" s="41">
        <f>Data5[[#This Row],[TOTAL CHELTUIELI EURO]]/Data5[[#This Row],[NUMĂRUL PERSOANELOR ÎNSCRISE ÎN LISTELE ELECTORALE]]</f>
        <v>0.97594058791931615</v>
      </c>
      <c r="V2485" s="41">
        <f>Data5[[#This Row],[TOTAL CHELTUIELI LEI]]/Data5[[#This Row],[NUMĂRUL PERSOANELOR CARE AU PARTICIPAT LA VOT]]</f>
        <v>8.7606020558002928</v>
      </c>
      <c r="W2485" s="41">
        <f>Data5[[#This Row],[TOTAL CHELTUIELI EURO]]/Data5[[#This Row],[NUMĂRUL PERSOANELOR CARE AU PARTICIPAT LA VOT]]</f>
        <v>1.8100043502820797</v>
      </c>
      <c r="X2485" s="43">
        <v>4.8400999999999996</v>
      </c>
      <c r="Y2485" s="114" t="s">
        <v>2895</v>
      </c>
      <c r="Z2485" s="44">
        <v>4</v>
      </c>
      <c r="AA2485" s="115" t="s">
        <v>3105</v>
      </c>
      <c r="AB2485" s="44">
        <v>0</v>
      </c>
      <c r="AC2485" s="45"/>
    </row>
    <row r="2486" spans="1:29" x14ac:dyDescent="0.2">
      <c r="A2486" s="37">
        <v>2485</v>
      </c>
      <c r="B2486" s="38" t="s">
        <v>566</v>
      </c>
      <c r="C2486" s="39" t="s">
        <v>2565</v>
      </c>
      <c r="D2486" s="40">
        <v>44101</v>
      </c>
      <c r="E2486" s="38">
        <v>1</v>
      </c>
      <c r="F2486" s="38"/>
      <c r="G2486" s="38" t="s">
        <v>2</v>
      </c>
      <c r="H2486" s="38" t="s">
        <v>2</v>
      </c>
      <c r="I2486" s="39">
        <v>1600</v>
      </c>
      <c r="J2486" s="39">
        <v>7644</v>
      </c>
      <c r="K2486" s="39">
        <v>0</v>
      </c>
      <c r="L2486" s="41">
        <f>SUM(Data5[[#This Row],[CHELTUIELI DE PERSONAL LEI]:[CHELTUIELI DE CAPITAL (ACTIVE NEFINANCIARE ) LEI]])</f>
        <v>9244</v>
      </c>
      <c r="M2486" s="41">
        <f>Data5[[#This Row],[TOTAL CHELTUIELI LEI]]/Data5[[#This Row],[CURS VALUTAR EURO BNR 22 07 2020]]</f>
        <v>1909.8778950848125</v>
      </c>
      <c r="N2486" s="49">
        <v>1564</v>
      </c>
      <c r="O2486" s="54"/>
      <c r="P2486" s="54">
        <v>832</v>
      </c>
      <c r="Q2486" s="54"/>
      <c r="R2486" s="54">
        <f>Data5[[#This Row],[PERSOANE ÎNSCRISE ÎN LISTELE ELECTORALE (TURUL 1)            ]]+Data5[[#This Row],[PERSOANE ÎNSCRISE ÎN LISTELE ELECTORALE (TURUL AL 2-LEA)]]</f>
        <v>1564</v>
      </c>
      <c r="S2486" s="54">
        <f>Data5[[#This Row],[PERSOANE CARE AU PARTICIPAT LA VOT (TURUL 1)]]+Data5[[#This Row],[PERSOANE CARE AU PARTICIPAT LA VOT  (TURUL AL 2-LEA)]]</f>
        <v>832</v>
      </c>
      <c r="T2486" s="41">
        <f>Data5[[#This Row],[TOTAL CHELTUIELI LEI]]/Data5[[#This Row],[NUMĂRUL PERSOANELOR ÎNSCRISE ÎN LISTELE ELECTORALE]]</f>
        <v>5.9104859335038364</v>
      </c>
      <c r="U2486" s="41">
        <f>Data5[[#This Row],[TOTAL CHELTUIELI EURO]]/Data5[[#This Row],[NUMĂRUL PERSOANELOR ÎNSCRISE ÎN LISTELE ELECTORALE]]</f>
        <v>1.2211495492869646</v>
      </c>
      <c r="V2486" s="41">
        <f>Data5[[#This Row],[TOTAL CHELTUIELI LEI]]/Data5[[#This Row],[NUMĂRUL PERSOANELOR CARE AU PARTICIPAT LA VOT]]</f>
        <v>11.110576923076923</v>
      </c>
      <c r="W2486" s="41">
        <f>Data5[[#This Row],[TOTAL CHELTUIELI EURO]]/Data5[[#This Row],[NUMĂRUL PERSOANELOR CARE AU PARTICIPAT LA VOT]]</f>
        <v>2.2955263162077073</v>
      </c>
      <c r="X2486" s="43">
        <v>4.8400999999999996</v>
      </c>
      <c r="Y2486" s="114" t="s">
        <v>2892</v>
      </c>
      <c r="Z2486" s="44">
        <v>5</v>
      </c>
      <c r="AA2486" s="115" t="s">
        <v>3107</v>
      </c>
      <c r="AB2486" s="44">
        <v>1</v>
      </c>
      <c r="AC2486" s="45"/>
    </row>
    <row r="2487" spans="1:29" x14ac:dyDescent="0.2">
      <c r="A2487" s="37">
        <v>2486</v>
      </c>
      <c r="B2487" s="38" t="s">
        <v>566</v>
      </c>
      <c r="C2487" s="39" t="s">
        <v>2566</v>
      </c>
      <c r="D2487" s="40">
        <v>44101</v>
      </c>
      <c r="E2487" s="38">
        <v>1</v>
      </c>
      <c r="F2487" s="38"/>
      <c r="G2487" s="38" t="s">
        <v>2</v>
      </c>
      <c r="H2487" s="38" t="s">
        <v>2</v>
      </c>
      <c r="I2487" s="39">
        <v>0</v>
      </c>
      <c r="J2487" s="39">
        <v>16919.54</v>
      </c>
      <c r="K2487" s="39">
        <v>0</v>
      </c>
      <c r="L2487" s="41">
        <f>SUM(Data5[[#This Row],[CHELTUIELI DE PERSONAL LEI]:[CHELTUIELI DE CAPITAL (ACTIVE NEFINANCIARE ) LEI]])</f>
        <v>16919.54</v>
      </c>
      <c r="M2487" s="41">
        <f>Data5[[#This Row],[TOTAL CHELTUIELI LEI]]/Data5[[#This Row],[CURS VALUTAR EURO BNR 22 07 2020]]</f>
        <v>3495.7005020557431</v>
      </c>
      <c r="N2487" s="49">
        <v>1518</v>
      </c>
      <c r="O2487" s="54"/>
      <c r="P2487" s="54">
        <v>1129</v>
      </c>
      <c r="Q2487" s="54"/>
      <c r="R2487" s="54">
        <f>Data5[[#This Row],[PERSOANE ÎNSCRISE ÎN LISTELE ELECTORALE (TURUL 1)            ]]+Data5[[#This Row],[PERSOANE ÎNSCRISE ÎN LISTELE ELECTORALE (TURUL AL 2-LEA)]]</f>
        <v>1518</v>
      </c>
      <c r="S2487" s="54">
        <f>Data5[[#This Row],[PERSOANE CARE AU PARTICIPAT LA VOT (TURUL 1)]]+Data5[[#This Row],[PERSOANE CARE AU PARTICIPAT LA VOT  (TURUL AL 2-LEA)]]</f>
        <v>1129</v>
      </c>
      <c r="T2487" s="41">
        <f>Data5[[#This Row],[TOTAL CHELTUIELI LEI]]/Data5[[#This Row],[NUMĂRUL PERSOANELOR ÎNSCRISE ÎN LISTELE ELECTORALE]]</f>
        <v>11.145942028985507</v>
      </c>
      <c r="U2487" s="41">
        <f>Data5[[#This Row],[TOTAL CHELTUIELI EURO]]/Data5[[#This Row],[NUMĂRUL PERSOANELOR ÎNSCRISE ÎN LISTELE ELECTORALE]]</f>
        <v>2.3028330053068138</v>
      </c>
      <c r="V2487" s="41">
        <f>Data5[[#This Row],[TOTAL CHELTUIELI LEI]]/Data5[[#This Row],[NUMĂRUL PERSOANELOR CARE AU PARTICIPAT LA VOT]]</f>
        <v>14.986306465899027</v>
      </c>
      <c r="W2487" s="41">
        <f>Data5[[#This Row],[TOTAL CHELTUIELI EURO]]/Data5[[#This Row],[NUMĂRUL PERSOANELOR CARE AU PARTICIPAT LA VOT]]</f>
        <v>3.0962803384018982</v>
      </c>
      <c r="X2487" s="43">
        <v>4.8400999999999996</v>
      </c>
      <c r="Y2487" s="114" t="s">
        <v>2888</v>
      </c>
      <c r="Z2487" s="44">
        <v>11</v>
      </c>
      <c r="AA2487" s="115" t="s">
        <v>3108</v>
      </c>
      <c r="AB2487" s="44">
        <v>2</v>
      </c>
      <c r="AC2487" s="45"/>
    </row>
    <row r="2488" spans="1:29" x14ac:dyDescent="0.2">
      <c r="A2488" s="37">
        <v>2487</v>
      </c>
      <c r="B2488" s="38" t="s">
        <v>566</v>
      </c>
      <c r="C2488" s="39" t="s">
        <v>187</v>
      </c>
      <c r="D2488" s="40">
        <v>44101</v>
      </c>
      <c r="E2488" s="38">
        <v>1</v>
      </c>
      <c r="F2488" s="38"/>
      <c r="G2488" s="38" t="s">
        <v>2</v>
      </c>
      <c r="H2488" s="38" t="s">
        <v>2</v>
      </c>
      <c r="I2488" s="39">
        <v>5683</v>
      </c>
      <c r="J2488" s="39">
        <v>6410.78</v>
      </c>
      <c r="K2488" s="39">
        <v>0</v>
      </c>
      <c r="L2488" s="41">
        <f>SUM(Data5[[#This Row],[CHELTUIELI DE PERSONAL LEI]:[CHELTUIELI DE CAPITAL (ACTIVE NEFINANCIARE ) LEI]])</f>
        <v>12093.779999999999</v>
      </c>
      <c r="M2488" s="41">
        <f>Data5[[#This Row],[TOTAL CHELTUIELI LEI]]/Data5[[#This Row],[CURS VALUTAR EURO BNR 22 07 2020]]</f>
        <v>2498.6632507592817</v>
      </c>
      <c r="N2488" s="49">
        <v>3153</v>
      </c>
      <c r="O2488" s="54"/>
      <c r="P2488" s="54">
        <v>1568</v>
      </c>
      <c r="Q2488" s="54"/>
      <c r="R2488" s="54">
        <f>Data5[[#This Row],[PERSOANE ÎNSCRISE ÎN LISTELE ELECTORALE (TURUL 1)            ]]+Data5[[#This Row],[PERSOANE ÎNSCRISE ÎN LISTELE ELECTORALE (TURUL AL 2-LEA)]]</f>
        <v>3153</v>
      </c>
      <c r="S2488" s="54">
        <f>Data5[[#This Row],[PERSOANE CARE AU PARTICIPAT LA VOT (TURUL 1)]]+Data5[[#This Row],[PERSOANE CARE AU PARTICIPAT LA VOT  (TURUL AL 2-LEA)]]</f>
        <v>1568</v>
      </c>
      <c r="T2488" s="41">
        <f>Data5[[#This Row],[TOTAL CHELTUIELI LEI]]/Data5[[#This Row],[NUMĂRUL PERSOANELOR ÎNSCRISE ÎN LISTELE ELECTORALE]]</f>
        <v>3.8356422454804946</v>
      </c>
      <c r="U2488" s="41">
        <f>Data5[[#This Row],[TOTAL CHELTUIELI EURO]]/Data5[[#This Row],[NUMĂRUL PERSOANELOR ÎNSCRISE ÎN LISTELE ELECTORALE]]</f>
        <v>0.79247169386593141</v>
      </c>
      <c r="V2488" s="41">
        <f>Data5[[#This Row],[TOTAL CHELTUIELI LEI]]/Data5[[#This Row],[NUMĂRUL PERSOANELOR CARE AU PARTICIPAT LA VOT]]</f>
        <v>7.712869897959183</v>
      </c>
      <c r="W2488" s="41">
        <f>Data5[[#This Row],[TOTAL CHELTUIELI EURO]]/Data5[[#This Row],[NUMĂRUL PERSOANELOR CARE AU PARTICIPAT LA VOT]]</f>
        <v>1.5935352364536235</v>
      </c>
      <c r="X2488" s="43">
        <v>4.8400999999999996</v>
      </c>
      <c r="Y2488" s="114" t="s">
        <v>2884</v>
      </c>
      <c r="Z2488" s="44">
        <v>3</v>
      </c>
      <c r="AA2488" s="115" t="s">
        <v>3105</v>
      </c>
      <c r="AB2488" s="44">
        <v>0</v>
      </c>
      <c r="AC2488" s="45"/>
    </row>
    <row r="2489" spans="1:29" x14ac:dyDescent="0.2">
      <c r="A2489" s="37">
        <v>2488</v>
      </c>
      <c r="B2489" s="38" t="s">
        <v>566</v>
      </c>
      <c r="C2489" s="39" t="s">
        <v>2567</v>
      </c>
      <c r="D2489" s="40">
        <v>44101</v>
      </c>
      <c r="E2489" s="38">
        <v>1</v>
      </c>
      <c r="F2489" s="38"/>
      <c r="G2489" s="38" t="s">
        <v>2</v>
      </c>
      <c r="H2489" s="38" t="s">
        <v>2</v>
      </c>
      <c r="I2489" s="39">
        <v>2000</v>
      </c>
      <c r="J2489" s="39">
        <v>10292</v>
      </c>
      <c r="K2489" s="39">
        <v>0</v>
      </c>
      <c r="L2489" s="41">
        <f>SUM(Data5[[#This Row],[CHELTUIELI DE PERSONAL LEI]:[CHELTUIELI DE CAPITAL (ACTIVE NEFINANCIARE ) LEI]])</f>
        <v>12292</v>
      </c>
      <c r="M2489" s="41">
        <f>Data5[[#This Row],[TOTAL CHELTUIELI LEI]]/Data5[[#This Row],[CURS VALUTAR EURO BNR 22 07 2020]]</f>
        <v>2539.6169500630153</v>
      </c>
      <c r="N2489" s="49">
        <v>570</v>
      </c>
      <c r="O2489" s="54"/>
      <c r="P2489" s="54">
        <v>211</v>
      </c>
      <c r="Q2489" s="54"/>
      <c r="R2489" s="54">
        <f>Data5[[#This Row],[PERSOANE ÎNSCRISE ÎN LISTELE ELECTORALE (TURUL 1)            ]]+Data5[[#This Row],[PERSOANE ÎNSCRISE ÎN LISTELE ELECTORALE (TURUL AL 2-LEA)]]</f>
        <v>570</v>
      </c>
      <c r="S2489" s="54">
        <f>Data5[[#This Row],[PERSOANE CARE AU PARTICIPAT LA VOT (TURUL 1)]]+Data5[[#This Row],[PERSOANE CARE AU PARTICIPAT LA VOT  (TURUL AL 2-LEA)]]</f>
        <v>211</v>
      </c>
      <c r="T2489" s="41">
        <f>Data5[[#This Row],[TOTAL CHELTUIELI LEI]]/Data5[[#This Row],[NUMĂRUL PERSOANELOR ÎNSCRISE ÎN LISTELE ELECTORALE]]</f>
        <v>21.564912280701755</v>
      </c>
      <c r="U2489" s="41">
        <f>Data5[[#This Row],[TOTAL CHELTUIELI EURO]]/Data5[[#This Row],[NUMĂRUL PERSOANELOR ÎNSCRISE ÎN LISTELE ELECTORALE]]</f>
        <v>4.4554683334438865</v>
      </c>
      <c r="V2489" s="41">
        <f>Data5[[#This Row],[TOTAL CHELTUIELI LEI]]/Data5[[#This Row],[NUMĂRUL PERSOANELOR CARE AU PARTICIPAT LA VOT]]</f>
        <v>58.255924170616112</v>
      </c>
      <c r="W2489" s="41">
        <f>Data5[[#This Row],[TOTAL CHELTUIELI EURO]]/Data5[[#This Row],[NUMĂRUL PERSOANELOR CARE AU PARTICIPAT LA VOT]]</f>
        <v>12.036099289398177</v>
      </c>
      <c r="X2489" s="43">
        <v>4.8400999999999996</v>
      </c>
      <c r="Y2489" s="114" t="s">
        <v>2893</v>
      </c>
      <c r="Z2489" s="44">
        <v>21</v>
      </c>
      <c r="AA2489" s="115" t="s">
        <v>3110</v>
      </c>
      <c r="AB2489" s="44">
        <v>4</v>
      </c>
      <c r="AC2489" s="45"/>
    </row>
    <row r="2490" spans="1:29" x14ac:dyDescent="0.2">
      <c r="A2490" s="37">
        <v>2489</v>
      </c>
      <c r="B2490" s="38" t="s">
        <v>566</v>
      </c>
      <c r="C2490" s="39" t="s">
        <v>563</v>
      </c>
      <c r="D2490" s="40">
        <v>44101</v>
      </c>
      <c r="E2490" s="38">
        <v>1</v>
      </c>
      <c r="F2490" s="38"/>
      <c r="G2490" s="38" t="s">
        <v>2</v>
      </c>
      <c r="H2490" s="38" t="s">
        <v>2</v>
      </c>
      <c r="I2490" s="39">
        <v>1500</v>
      </c>
      <c r="J2490" s="39">
        <v>8417</v>
      </c>
      <c r="K2490" s="39">
        <v>0</v>
      </c>
      <c r="L2490" s="41">
        <f>SUM(Data5[[#This Row],[CHELTUIELI DE PERSONAL LEI]:[CHELTUIELI DE CAPITAL (ACTIVE NEFINANCIARE ) LEI]])</f>
        <v>9917</v>
      </c>
      <c r="M2490" s="41">
        <f>Data5[[#This Row],[TOTAL CHELTUIELI LEI]]/Data5[[#This Row],[CURS VALUTAR EURO BNR 22 07 2020]]</f>
        <v>2048.9246089956819</v>
      </c>
      <c r="N2490" s="49">
        <v>1426</v>
      </c>
      <c r="O2490" s="54"/>
      <c r="P2490" s="54">
        <v>781</v>
      </c>
      <c r="Q2490" s="54"/>
      <c r="R2490" s="54">
        <f>Data5[[#This Row],[PERSOANE ÎNSCRISE ÎN LISTELE ELECTORALE (TURUL 1)            ]]+Data5[[#This Row],[PERSOANE ÎNSCRISE ÎN LISTELE ELECTORALE (TURUL AL 2-LEA)]]</f>
        <v>1426</v>
      </c>
      <c r="S2490" s="54">
        <f>Data5[[#This Row],[PERSOANE CARE AU PARTICIPAT LA VOT (TURUL 1)]]+Data5[[#This Row],[PERSOANE CARE AU PARTICIPAT LA VOT  (TURUL AL 2-LEA)]]</f>
        <v>781</v>
      </c>
      <c r="T2490" s="41">
        <f>Data5[[#This Row],[TOTAL CHELTUIELI LEI]]/Data5[[#This Row],[NUMĂRUL PERSOANELOR ÎNSCRISE ÎN LISTELE ELECTORALE]]</f>
        <v>6.9544179523141656</v>
      </c>
      <c r="U2490" s="41">
        <f>Data5[[#This Row],[TOTAL CHELTUIELI EURO]]/Data5[[#This Row],[NUMĂRUL PERSOANELOR ÎNSCRISE ÎN LISTELE ELECTORALE]]</f>
        <v>1.4368335266449381</v>
      </c>
      <c r="V2490" s="41">
        <f>Data5[[#This Row],[TOTAL CHELTUIELI LEI]]/Data5[[#This Row],[NUMĂRUL PERSOANELOR CARE AU PARTICIPAT LA VOT]]</f>
        <v>12.697823303457106</v>
      </c>
      <c r="W2490" s="41">
        <f>Data5[[#This Row],[TOTAL CHELTUIELI EURO]]/Data5[[#This Row],[NUMĂRUL PERSOANELOR CARE AU PARTICIPAT LA VOT]]</f>
        <v>2.6234630076769294</v>
      </c>
      <c r="X2490" s="43">
        <v>4.8400999999999996</v>
      </c>
      <c r="Y2490" s="114" t="s">
        <v>2889</v>
      </c>
      <c r="Z2490" s="44">
        <v>6</v>
      </c>
      <c r="AA2490" s="115" t="s">
        <v>3107</v>
      </c>
      <c r="AB2490" s="44">
        <v>1</v>
      </c>
      <c r="AC2490" s="45"/>
    </row>
    <row r="2491" spans="1:29" x14ac:dyDescent="0.2">
      <c r="A2491" s="37">
        <v>2490</v>
      </c>
      <c r="B2491" s="38" t="s">
        <v>566</v>
      </c>
      <c r="C2491" s="39" t="s">
        <v>2568</v>
      </c>
      <c r="D2491" s="40">
        <v>44101</v>
      </c>
      <c r="E2491" s="38">
        <v>1</v>
      </c>
      <c r="F2491" s="38"/>
      <c r="G2491" s="38" t="s">
        <v>2</v>
      </c>
      <c r="H2491" s="38" t="s">
        <v>2</v>
      </c>
      <c r="I2491" s="39">
        <v>3000</v>
      </c>
      <c r="J2491" s="39">
        <v>6894</v>
      </c>
      <c r="K2491" s="39">
        <v>0</v>
      </c>
      <c r="L2491" s="41">
        <f>SUM(Data5[[#This Row],[CHELTUIELI DE PERSONAL LEI]:[CHELTUIELI DE CAPITAL (ACTIVE NEFINANCIARE ) LEI]])</f>
        <v>9894</v>
      </c>
      <c r="M2491" s="41">
        <f>Data5[[#This Row],[TOTAL CHELTUIELI LEI]]/Data5[[#This Row],[CURS VALUTAR EURO BNR 22 07 2020]]</f>
        <v>2044.1726410611352</v>
      </c>
      <c r="N2491" s="49">
        <v>1476</v>
      </c>
      <c r="O2491" s="54"/>
      <c r="P2491" s="54">
        <v>979</v>
      </c>
      <c r="Q2491" s="54"/>
      <c r="R2491" s="54">
        <f>Data5[[#This Row],[PERSOANE ÎNSCRISE ÎN LISTELE ELECTORALE (TURUL 1)            ]]+Data5[[#This Row],[PERSOANE ÎNSCRISE ÎN LISTELE ELECTORALE (TURUL AL 2-LEA)]]</f>
        <v>1476</v>
      </c>
      <c r="S2491" s="54">
        <f>Data5[[#This Row],[PERSOANE CARE AU PARTICIPAT LA VOT (TURUL 1)]]+Data5[[#This Row],[PERSOANE CARE AU PARTICIPAT LA VOT  (TURUL AL 2-LEA)]]</f>
        <v>979</v>
      </c>
      <c r="T2491" s="41">
        <f>Data5[[#This Row],[TOTAL CHELTUIELI LEI]]/Data5[[#This Row],[NUMĂRUL PERSOANELOR ÎNSCRISE ÎN LISTELE ELECTORALE]]</f>
        <v>6.7032520325203251</v>
      </c>
      <c r="U2491" s="41">
        <f>Data5[[#This Row],[TOTAL CHELTUIELI EURO]]/Data5[[#This Row],[NUMĂRUL PERSOANELOR ÎNSCRISE ÎN LISTELE ELECTORALE]]</f>
        <v>1.3849408137270565</v>
      </c>
      <c r="V2491" s="41">
        <f>Data5[[#This Row],[TOTAL CHELTUIELI LEI]]/Data5[[#This Row],[NUMĂRUL PERSOANELOR CARE AU PARTICIPAT LA VOT]]</f>
        <v>10.106230847803882</v>
      </c>
      <c r="W2491" s="41">
        <f>Data5[[#This Row],[TOTAL CHELTUIELI EURO]]/Data5[[#This Row],[NUMĂRUL PERSOANELOR CARE AU PARTICIPAT LA VOT]]</f>
        <v>2.0880210838213844</v>
      </c>
      <c r="X2491" s="43">
        <v>4.8400999999999996</v>
      </c>
      <c r="Y2491" s="114" t="s">
        <v>2889</v>
      </c>
      <c r="Z2491" s="44">
        <v>6</v>
      </c>
      <c r="AA2491" s="115" t="s">
        <v>3107</v>
      </c>
      <c r="AB2491" s="44">
        <v>1</v>
      </c>
      <c r="AC2491" s="45"/>
    </row>
    <row r="2492" spans="1:29" x14ac:dyDescent="0.2">
      <c r="A2492" s="37">
        <v>2491</v>
      </c>
      <c r="B2492" s="38" t="s">
        <v>566</v>
      </c>
      <c r="C2492" s="39" t="s">
        <v>2569</v>
      </c>
      <c r="D2492" s="40">
        <v>44101</v>
      </c>
      <c r="E2492" s="38">
        <v>1</v>
      </c>
      <c r="F2492" s="38"/>
      <c r="G2492" s="38" t="s">
        <v>2</v>
      </c>
      <c r="H2492" s="38" t="s">
        <v>2</v>
      </c>
      <c r="I2492" s="39">
        <v>400</v>
      </c>
      <c r="J2492" s="39">
        <v>9164</v>
      </c>
      <c r="K2492" s="39">
        <v>0</v>
      </c>
      <c r="L2492" s="41">
        <f>SUM(Data5[[#This Row],[CHELTUIELI DE PERSONAL LEI]:[CHELTUIELI DE CAPITAL (ACTIVE NEFINANCIARE ) LEI]])</f>
        <v>9564</v>
      </c>
      <c r="M2492" s="41">
        <f>Data5[[#This Row],[TOTAL CHELTUIELI LEI]]/Data5[[#This Row],[CURS VALUTAR EURO BNR 22 07 2020]]</f>
        <v>1975.9922315654637</v>
      </c>
      <c r="N2492" s="49">
        <v>1014</v>
      </c>
      <c r="O2492" s="54"/>
      <c r="P2492" s="54">
        <v>488</v>
      </c>
      <c r="Q2492" s="54"/>
      <c r="R2492" s="54">
        <f>Data5[[#This Row],[PERSOANE ÎNSCRISE ÎN LISTELE ELECTORALE (TURUL 1)            ]]+Data5[[#This Row],[PERSOANE ÎNSCRISE ÎN LISTELE ELECTORALE (TURUL AL 2-LEA)]]</f>
        <v>1014</v>
      </c>
      <c r="S2492" s="54">
        <f>Data5[[#This Row],[PERSOANE CARE AU PARTICIPAT LA VOT (TURUL 1)]]+Data5[[#This Row],[PERSOANE CARE AU PARTICIPAT LA VOT  (TURUL AL 2-LEA)]]</f>
        <v>488</v>
      </c>
      <c r="T2492" s="41">
        <f>Data5[[#This Row],[TOTAL CHELTUIELI LEI]]/Data5[[#This Row],[NUMĂRUL PERSOANELOR ÎNSCRISE ÎN LISTELE ELECTORALE]]</f>
        <v>9.4319526627218941</v>
      </c>
      <c r="U2492" s="41">
        <f>Data5[[#This Row],[TOTAL CHELTUIELI EURO]]/Data5[[#This Row],[NUMĂRUL PERSOANELOR ÎNSCRISE ÎN LISTELE ELECTORALE]]</f>
        <v>1.9487102875399052</v>
      </c>
      <c r="V2492" s="41">
        <f>Data5[[#This Row],[TOTAL CHELTUIELI LEI]]/Data5[[#This Row],[NUMĂRUL PERSOANELOR CARE AU PARTICIPAT LA VOT]]</f>
        <v>19.598360655737704</v>
      </c>
      <c r="W2492" s="41">
        <f>Data5[[#This Row],[TOTAL CHELTUIELI EURO]]/Data5[[#This Row],[NUMĂRUL PERSOANELOR CARE AU PARTICIPAT LA VOT]]</f>
        <v>4.0491644089456225</v>
      </c>
      <c r="X2492" s="43">
        <v>4.8400999999999996</v>
      </c>
      <c r="Y2492" s="114" t="s">
        <v>2887</v>
      </c>
      <c r="Z2492" s="44">
        <v>9</v>
      </c>
      <c r="AA2492" s="115" t="s">
        <v>3107</v>
      </c>
      <c r="AB2492" s="44">
        <v>1</v>
      </c>
      <c r="AC2492" s="45"/>
    </row>
    <row r="2493" spans="1:29" x14ac:dyDescent="0.2">
      <c r="A2493" s="37">
        <v>2492</v>
      </c>
      <c r="B2493" s="38" t="s">
        <v>566</v>
      </c>
      <c r="C2493" s="39" t="s">
        <v>2570</v>
      </c>
      <c r="D2493" s="40">
        <v>44101</v>
      </c>
      <c r="E2493" s="38">
        <v>1</v>
      </c>
      <c r="F2493" s="38"/>
      <c r="G2493" s="38" t="s">
        <v>2</v>
      </c>
      <c r="H2493" s="38" t="s">
        <v>2</v>
      </c>
      <c r="I2493" s="39">
        <v>0</v>
      </c>
      <c r="J2493" s="39">
        <v>5000</v>
      </c>
      <c r="K2493" s="39">
        <v>0</v>
      </c>
      <c r="L2493" s="41">
        <f>SUM(Data5[[#This Row],[CHELTUIELI DE PERSONAL LEI]:[CHELTUIELI DE CAPITAL (ACTIVE NEFINANCIARE ) LEI]])</f>
        <v>5000</v>
      </c>
      <c r="M2493" s="41">
        <f>Data5[[#This Row],[TOTAL CHELTUIELI LEI]]/Data5[[#This Row],[CURS VALUTAR EURO BNR 22 07 2020]]</f>
        <v>1033.0365075101754</v>
      </c>
      <c r="N2493" s="49">
        <v>2561</v>
      </c>
      <c r="O2493" s="54"/>
      <c r="P2493" s="54">
        <v>894</v>
      </c>
      <c r="Q2493" s="54"/>
      <c r="R2493" s="54">
        <f>Data5[[#This Row],[PERSOANE ÎNSCRISE ÎN LISTELE ELECTORALE (TURUL 1)            ]]+Data5[[#This Row],[PERSOANE ÎNSCRISE ÎN LISTELE ELECTORALE (TURUL AL 2-LEA)]]</f>
        <v>2561</v>
      </c>
      <c r="S2493" s="54">
        <f>Data5[[#This Row],[PERSOANE CARE AU PARTICIPAT LA VOT (TURUL 1)]]+Data5[[#This Row],[PERSOANE CARE AU PARTICIPAT LA VOT  (TURUL AL 2-LEA)]]</f>
        <v>894</v>
      </c>
      <c r="T2493" s="41">
        <f>Data5[[#This Row],[TOTAL CHELTUIELI LEI]]/Data5[[#This Row],[NUMĂRUL PERSOANELOR ÎNSCRISE ÎN LISTELE ELECTORALE]]</f>
        <v>1.9523623584537291</v>
      </c>
      <c r="U2493" s="41">
        <f>Data5[[#This Row],[TOTAL CHELTUIELI EURO]]/Data5[[#This Row],[NUMĂRUL PERSOANELOR ÎNSCRISE ÎN LISTELE ELECTORALE]]</f>
        <v>0.4033723184342739</v>
      </c>
      <c r="V2493" s="41">
        <f>Data5[[#This Row],[TOTAL CHELTUIELI LEI]]/Data5[[#This Row],[NUMĂRUL PERSOANELOR CARE AU PARTICIPAT LA VOT]]</f>
        <v>5.592841163310962</v>
      </c>
      <c r="W2493" s="41">
        <f>Data5[[#This Row],[TOTAL CHELTUIELI EURO]]/Data5[[#This Row],[NUMĂRUL PERSOANELOR CARE AU PARTICIPAT LA VOT]]</f>
        <v>1.1555218204811806</v>
      </c>
      <c r="X2493" s="43">
        <v>4.8400999999999996</v>
      </c>
      <c r="Y2493" s="114" t="s">
        <v>2894</v>
      </c>
      <c r="Z2493" s="44">
        <v>1</v>
      </c>
      <c r="AA2493" s="115" t="s">
        <v>3105</v>
      </c>
      <c r="AB2493" s="44">
        <v>0</v>
      </c>
      <c r="AC2493" s="45"/>
    </row>
    <row r="2494" spans="1:29" x14ac:dyDescent="0.2">
      <c r="A2494" s="37">
        <v>2493</v>
      </c>
      <c r="B2494" s="38" t="s">
        <v>571</v>
      </c>
      <c r="C2494" s="39" t="s">
        <v>572</v>
      </c>
      <c r="D2494" s="40">
        <v>44101</v>
      </c>
      <c r="E2494" s="38">
        <v>1</v>
      </c>
      <c r="F2494" s="38"/>
      <c r="G2494" s="38" t="s">
        <v>2</v>
      </c>
      <c r="H2494" s="38" t="s">
        <v>2</v>
      </c>
      <c r="I2494" s="41">
        <v>9200</v>
      </c>
      <c r="J2494" s="41">
        <v>13556</v>
      </c>
      <c r="K2494" s="41">
        <v>0</v>
      </c>
      <c r="L2494" s="41">
        <f>SUM(Data5[[#This Row],[CHELTUIELI DE PERSONAL LEI]:[CHELTUIELI DE CAPITAL (ACTIVE NEFINANCIARE ) LEI]])</f>
        <v>22756</v>
      </c>
      <c r="M2494" s="41">
        <f>Data5[[#This Row],[TOTAL CHELTUIELI LEI]]/Data5[[#This Row],[CURS VALUTAR EURO BNR 22 07 2020]]</f>
        <v>4701.5557529803109</v>
      </c>
      <c r="N2494" s="49">
        <v>57978</v>
      </c>
      <c r="O2494" s="54"/>
      <c r="P2494" s="54">
        <v>19633</v>
      </c>
      <c r="Q2494" s="54"/>
      <c r="R2494" s="54">
        <f>Data5[[#This Row],[PERSOANE ÎNSCRISE ÎN LISTELE ELECTORALE (TURUL 1)            ]]+Data5[[#This Row],[PERSOANE ÎNSCRISE ÎN LISTELE ELECTORALE (TURUL AL 2-LEA)]]</f>
        <v>57978</v>
      </c>
      <c r="S2494" s="54">
        <f>Data5[[#This Row],[PERSOANE CARE AU PARTICIPAT LA VOT (TURUL 1)]]+Data5[[#This Row],[PERSOANE CARE AU PARTICIPAT LA VOT  (TURUL AL 2-LEA)]]</f>
        <v>19633</v>
      </c>
      <c r="T2494" s="41">
        <f>Data5[[#This Row],[TOTAL CHELTUIELI LEI]]/Data5[[#This Row],[NUMĂRUL PERSOANELOR ÎNSCRISE ÎN LISTELE ELECTORALE]]</f>
        <v>0.39249370450860671</v>
      </c>
      <c r="U2494" s="41">
        <f>Data5[[#This Row],[TOTAL CHELTUIELI EURO]]/Data5[[#This Row],[NUMĂRUL PERSOANELOR ÎNSCRISE ÎN LISTELE ELECTORALE]]</f>
        <v>8.1092065145060385E-2</v>
      </c>
      <c r="V2494" s="41">
        <f>Data5[[#This Row],[TOTAL CHELTUIELI LEI]]/Data5[[#This Row],[NUMĂRUL PERSOANELOR CARE AU PARTICIPAT LA VOT]]</f>
        <v>1.1590689145825905</v>
      </c>
      <c r="W2494" s="41">
        <f>Data5[[#This Row],[TOTAL CHELTUIELI EURO]]/Data5[[#This Row],[NUMĂRUL PERSOANELOR CARE AU PARTICIPAT LA VOT]]</f>
        <v>0.23947210069680186</v>
      </c>
      <c r="X2494" s="43">
        <v>4.8400999999999996</v>
      </c>
      <c r="Y2494" s="114" t="s">
        <v>2890</v>
      </c>
      <c r="Z2494" s="44">
        <v>0</v>
      </c>
      <c r="AA2494" s="115" t="s">
        <v>3105</v>
      </c>
      <c r="AB2494" s="44">
        <v>0</v>
      </c>
      <c r="AC2494" s="45"/>
    </row>
    <row r="2495" spans="1:29" x14ac:dyDescent="0.2">
      <c r="A2495" s="37">
        <v>2494</v>
      </c>
      <c r="B2495" s="38" t="s">
        <v>571</v>
      </c>
      <c r="C2495" s="39" t="s">
        <v>573</v>
      </c>
      <c r="D2495" s="40">
        <v>44101</v>
      </c>
      <c r="E2495" s="38">
        <v>1</v>
      </c>
      <c r="F2495" s="38"/>
      <c r="G2495" s="38" t="s">
        <v>2</v>
      </c>
      <c r="H2495" s="38" t="s">
        <v>2</v>
      </c>
      <c r="I2495" s="41">
        <v>0</v>
      </c>
      <c r="J2495" s="41">
        <v>215905.94</v>
      </c>
      <c r="K2495" s="41">
        <v>0</v>
      </c>
      <c r="L2495" s="41">
        <f>SUM(Data5[[#This Row],[CHELTUIELI DE PERSONAL LEI]:[CHELTUIELI DE CAPITAL (ACTIVE NEFINANCIARE ) LEI]])</f>
        <v>215905.94</v>
      </c>
      <c r="M2495" s="41">
        <f>Data5[[#This Row],[TOTAL CHELTUIELI LEI]]/Data5[[#This Row],[CURS VALUTAR EURO BNR 22 07 2020]]</f>
        <v>44607.743641660301</v>
      </c>
      <c r="N2495" s="49">
        <v>122163</v>
      </c>
      <c r="O2495" s="54"/>
      <c r="P2495" s="54">
        <v>18899</v>
      </c>
      <c r="Q2495" s="54"/>
      <c r="R2495" s="54">
        <f>Data5[[#This Row],[PERSOANE ÎNSCRISE ÎN LISTELE ELECTORALE (TURUL 1)            ]]+Data5[[#This Row],[PERSOANE ÎNSCRISE ÎN LISTELE ELECTORALE (TURUL AL 2-LEA)]]</f>
        <v>122163</v>
      </c>
      <c r="S2495" s="54">
        <f>Data5[[#This Row],[PERSOANE CARE AU PARTICIPAT LA VOT (TURUL 1)]]+Data5[[#This Row],[PERSOANE CARE AU PARTICIPAT LA VOT  (TURUL AL 2-LEA)]]</f>
        <v>18899</v>
      </c>
      <c r="T2495" s="41">
        <f>Data5[[#This Row],[TOTAL CHELTUIELI LEI]]/Data5[[#This Row],[NUMĂRUL PERSOANELOR ÎNSCRISE ÎN LISTELE ELECTORALE]]</f>
        <v>1.767359511472377</v>
      </c>
      <c r="U2495" s="41">
        <f>Data5[[#This Row],[TOTAL CHELTUIELI EURO]]/Data5[[#This Row],[NUMĂRUL PERSOANELOR ÎNSCRISE ÎN LISTELE ELECTORALE]]</f>
        <v>0.3651493794492629</v>
      </c>
      <c r="V2495" s="41">
        <f>Data5[[#This Row],[TOTAL CHELTUIELI LEI]]/Data5[[#This Row],[NUMĂRUL PERSOANELOR CARE AU PARTICIPAT LA VOT]]</f>
        <v>11.42419916397693</v>
      </c>
      <c r="W2495" s="41">
        <f>Data5[[#This Row],[TOTAL CHELTUIELI EURO]]/Data5[[#This Row],[NUMĂRUL PERSOANELOR CARE AU PARTICIPAT LA VOT]]</f>
        <v>2.3603229610910788</v>
      </c>
      <c r="X2495" s="43">
        <v>4.8400999999999996</v>
      </c>
      <c r="Y2495" s="114" t="s">
        <v>2894</v>
      </c>
      <c r="Z2495" s="44">
        <v>1</v>
      </c>
      <c r="AA2495" s="115" t="s">
        <v>3105</v>
      </c>
      <c r="AB2495" s="44">
        <v>0</v>
      </c>
      <c r="AC2495" s="45"/>
    </row>
    <row r="2496" spans="1:29" x14ac:dyDescent="0.2">
      <c r="A2496" s="37">
        <v>2495</v>
      </c>
      <c r="B2496" s="38" t="s">
        <v>571</v>
      </c>
      <c r="C2496" s="39" t="s">
        <v>574</v>
      </c>
      <c r="D2496" s="40">
        <v>44101</v>
      </c>
      <c r="E2496" s="38">
        <v>1</v>
      </c>
      <c r="F2496" s="38"/>
      <c r="G2496" s="38" t="s">
        <v>2</v>
      </c>
      <c r="H2496" s="38" t="s">
        <v>2</v>
      </c>
      <c r="I2496" s="41">
        <v>297870</v>
      </c>
      <c r="J2496" s="41">
        <v>21657.11</v>
      </c>
      <c r="K2496" s="41">
        <v>0</v>
      </c>
      <c r="L2496" s="41">
        <f>SUM(Data5[[#This Row],[CHELTUIELI DE PERSONAL LEI]:[CHELTUIELI DE CAPITAL (ACTIVE NEFINANCIARE ) LEI]])</f>
        <v>319527.11</v>
      </c>
      <c r="M2496" s="41">
        <f>Data5[[#This Row],[TOTAL CHELTUIELI LEI]]/Data5[[#This Row],[CURS VALUTAR EURO BNR 22 07 2020]]</f>
        <v>66016.633953843935</v>
      </c>
      <c r="N2496" s="49">
        <v>30477</v>
      </c>
      <c r="O2496" s="54"/>
      <c r="P2496" s="54">
        <v>8371</v>
      </c>
      <c r="Q2496" s="54"/>
      <c r="R2496" s="54">
        <f>Data5[[#This Row],[PERSOANE ÎNSCRISE ÎN LISTELE ELECTORALE (TURUL 1)            ]]+Data5[[#This Row],[PERSOANE ÎNSCRISE ÎN LISTELE ELECTORALE (TURUL AL 2-LEA)]]</f>
        <v>30477</v>
      </c>
      <c r="S2496" s="54">
        <f>Data5[[#This Row],[PERSOANE CARE AU PARTICIPAT LA VOT (TURUL 1)]]+Data5[[#This Row],[PERSOANE CARE AU PARTICIPAT LA VOT  (TURUL AL 2-LEA)]]</f>
        <v>8371</v>
      </c>
      <c r="T2496" s="41">
        <f>Data5[[#This Row],[TOTAL CHELTUIELI LEI]]/Data5[[#This Row],[NUMĂRUL PERSOANELOR ÎNSCRISE ÎN LISTELE ELECTORALE]]</f>
        <v>10.484204810184728</v>
      </c>
      <c r="U2496" s="41">
        <f>Data5[[#This Row],[TOTAL CHELTUIELI EURO]]/Data5[[#This Row],[NUMĂRUL PERSOANELOR ÎNSCRISE ÎN LISTELE ELECTORALE]]</f>
        <v>2.1661132642269232</v>
      </c>
      <c r="V2496" s="41">
        <f>Data5[[#This Row],[TOTAL CHELTUIELI LEI]]/Data5[[#This Row],[NUMĂRUL PERSOANELOR CARE AU PARTICIPAT LA VOT]]</f>
        <v>38.170721538645324</v>
      </c>
      <c r="W2496" s="41">
        <f>Data5[[#This Row],[TOTAL CHELTUIELI EURO]]/Data5[[#This Row],[NUMĂRUL PERSOANELOR CARE AU PARTICIPAT LA VOT]]</f>
        <v>7.8863497734851196</v>
      </c>
      <c r="X2496" s="43">
        <v>4.8400999999999996</v>
      </c>
      <c r="Y2496" s="114" t="s">
        <v>2898</v>
      </c>
      <c r="Z2496" s="44">
        <v>10</v>
      </c>
      <c r="AA2496" s="115" t="s">
        <v>3108</v>
      </c>
      <c r="AB2496" s="44">
        <v>2</v>
      </c>
      <c r="AC2496" s="45"/>
    </row>
    <row r="2497" spans="1:29" x14ac:dyDescent="0.2">
      <c r="A2497" s="37">
        <v>2496</v>
      </c>
      <c r="B2497" s="38" t="s">
        <v>571</v>
      </c>
      <c r="C2497" s="39" t="s">
        <v>2809</v>
      </c>
      <c r="D2497" s="40">
        <v>44101</v>
      </c>
      <c r="E2497" s="38">
        <v>1</v>
      </c>
      <c r="F2497" s="38"/>
      <c r="G2497" s="38" t="s">
        <v>2</v>
      </c>
      <c r="H2497" s="38" t="s">
        <v>2</v>
      </c>
      <c r="I2497" s="41">
        <v>9700</v>
      </c>
      <c r="J2497" s="41">
        <v>16942</v>
      </c>
      <c r="K2497" s="41">
        <v>0</v>
      </c>
      <c r="L2497" s="41">
        <f>SUM(Data5[[#This Row],[CHELTUIELI DE PERSONAL LEI]:[CHELTUIELI DE CAPITAL (ACTIVE NEFINANCIARE ) LEI]])</f>
        <v>26642</v>
      </c>
      <c r="M2497" s="41">
        <f>Data5[[#This Row],[TOTAL CHELTUIELI LEI]]/Data5[[#This Row],[CURS VALUTAR EURO BNR 22 07 2020]]</f>
        <v>5504.4317266172193</v>
      </c>
      <c r="N2497" s="49">
        <v>5641</v>
      </c>
      <c r="O2497" s="54"/>
      <c r="P2497" s="54">
        <v>2521</v>
      </c>
      <c r="Q2497" s="54"/>
      <c r="R2497" s="54">
        <f>Data5[[#This Row],[PERSOANE ÎNSCRISE ÎN LISTELE ELECTORALE (TURUL 1)            ]]+Data5[[#This Row],[PERSOANE ÎNSCRISE ÎN LISTELE ELECTORALE (TURUL AL 2-LEA)]]</f>
        <v>5641</v>
      </c>
      <c r="S2497" s="54">
        <f>Data5[[#This Row],[PERSOANE CARE AU PARTICIPAT LA VOT (TURUL 1)]]+Data5[[#This Row],[PERSOANE CARE AU PARTICIPAT LA VOT  (TURUL AL 2-LEA)]]</f>
        <v>2521</v>
      </c>
      <c r="T2497" s="41">
        <f>Data5[[#This Row],[TOTAL CHELTUIELI LEI]]/Data5[[#This Row],[NUMĂRUL PERSOANELOR ÎNSCRISE ÎN LISTELE ELECTORALE]]</f>
        <v>4.7229214678248539</v>
      </c>
      <c r="U2497" s="41">
        <f>Data5[[#This Row],[TOTAL CHELTUIELI EURO]]/Data5[[#This Row],[NUMĂRUL PERSOANELOR ÎNSCRISE ÎN LISTELE ELECTORALE]]</f>
        <v>0.97579005967332377</v>
      </c>
      <c r="V2497" s="41">
        <f>Data5[[#This Row],[TOTAL CHELTUIELI LEI]]/Data5[[#This Row],[NUMĂRUL PERSOANELOR CARE AU PARTICIPAT LA VOT]]</f>
        <v>10.5680285600952</v>
      </c>
      <c r="W2497" s="41">
        <f>Data5[[#This Row],[TOTAL CHELTUIELI EURO]]/Data5[[#This Row],[NUMĂRUL PERSOANELOR CARE AU PARTICIPAT LA VOT]]</f>
        <v>2.1834318629977072</v>
      </c>
      <c r="X2497" s="43">
        <v>4.8400999999999996</v>
      </c>
      <c r="Y2497" s="114" t="s">
        <v>2895</v>
      </c>
      <c r="Z2497" s="44">
        <v>4</v>
      </c>
      <c r="AA2497" s="115" t="s">
        <v>3105</v>
      </c>
      <c r="AB2497" s="44">
        <v>0</v>
      </c>
      <c r="AC2497" s="45"/>
    </row>
    <row r="2498" spans="1:29" x14ac:dyDescent="0.2">
      <c r="A2498" s="37">
        <v>2497</v>
      </c>
      <c r="B2498" s="38" t="s">
        <v>571</v>
      </c>
      <c r="C2498" s="39" t="s">
        <v>2810</v>
      </c>
      <c r="D2498" s="40">
        <v>44101</v>
      </c>
      <c r="E2498" s="38">
        <v>1</v>
      </c>
      <c r="F2498" s="38"/>
      <c r="G2498" s="38" t="s">
        <v>2</v>
      </c>
      <c r="H2498" s="38" t="s">
        <v>2</v>
      </c>
      <c r="I2498" s="41">
        <v>13500</v>
      </c>
      <c r="J2498" s="41">
        <v>8370.7800000000007</v>
      </c>
      <c r="K2498" s="41">
        <v>0</v>
      </c>
      <c r="L2498" s="41">
        <f>SUM(Data5[[#This Row],[CHELTUIELI DE PERSONAL LEI]:[CHELTUIELI DE CAPITAL (ACTIVE NEFINANCIARE ) LEI]])</f>
        <v>21870.78</v>
      </c>
      <c r="M2498" s="41">
        <f>Data5[[#This Row],[TOTAL CHELTUIELI LEI]]/Data5[[#This Row],[CURS VALUTAR EURO BNR 22 07 2020]]</f>
        <v>4518.662837544679</v>
      </c>
      <c r="N2498" s="49">
        <v>8037</v>
      </c>
      <c r="O2498" s="54"/>
      <c r="P2498" s="54">
        <v>3529</v>
      </c>
      <c r="Q2498" s="54"/>
      <c r="R2498" s="54">
        <f>Data5[[#This Row],[PERSOANE ÎNSCRISE ÎN LISTELE ELECTORALE (TURUL 1)            ]]+Data5[[#This Row],[PERSOANE ÎNSCRISE ÎN LISTELE ELECTORALE (TURUL AL 2-LEA)]]</f>
        <v>8037</v>
      </c>
      <c r="S2498" s="54">
        <f>Data5[[#This Row],[PERSOANE CARE AU PARTICIPAT LA VOT (TURUL 1)]]+Data5[[#This Row],[PERSOANE CARE AU PARTICIPAT LA VOT  (TURUL AL 2-LEA)]]</f>
        <v>3529</v>
      </c>
      <c r="T2498" s="41">
        <f>Data5[[#This Row],[TOTAL CHELTUIELI LEI]]/Data5[[#This Row],[NUMĂRUL PERSOANELOR ÎNSCRISE ÎN LISTELE ELECTORALE]]</f>
        <v>2.7212616648002985</v>
      </c>
      <c r="U2498" s="41">
        <f>Data5[[#This Row],[TOTAL CHELTUIELI EURO]]/Data5[[#This Row],[NUMĂRUL PERSOANELOR ÎNSCRISE ÎN LISTELE ELECTORALE]]</f>
        <v>0.56223252924532519</v>
      </c>
      <c r="V2498" s="41">
        <f>Data5[[#This Row],[TOTAL CHELTUIELI LEI]]/Data5[[#This Row],[NUMĂRUL PERSOANELOR CARE AU PARTICIPAT LA VOT]]</f>
        <v>6.1974440351374325</v>
      </c>
      <c r="W2498" s="41">
        <f>Data5[[#This Row],[TOTAL CHELTUIELI EURO]]/Data5[[#This Row],[NUMĂRUL PERSOANELOR CARE AU PARTICIPAT LA VOT]]</f>
        <v>1.2804371883096284</v>
      </c>
      <c r="X2498" s="43">
        <v>4.8400999999999996</v>
      </c>
      <c r="Y2498" s="114" t="s">
        <v>2891</v>
      </c>
      <c r="Z2498" s="44">
        <v>2</v>
      </c>
      <c r="AA2498" s="115" t="s">
        <v>3105</v>
      </c>
      <c r="AB2498" s="44">
        <v>0</v>
      </c>
      <c r="AC2498" s="45"/>
    </row>
    <row r="2499" spans="1:29" x14ac:dyDescent="0.2">
      <c r="A2499" s="37">
        <v>2498</v>
      </c>
      <c r="B2499" s="38" t="s">
        <v>571</v>
      </c>
      <c r="C2499" s="39" t="s">
        <v>575</v>
      </c>
      <c r="D2499" s="40">
        <v>44101</v>
      </c>
      <c r="E2499" s="38">
        <v>1</v>
      </c>
      <c r="F2499" s="38"/>
      <c r="G2499" s="38" t="s">
        <v>2</v>
      </c>
      <c r="H2499" s="38" t="s">
        <v>2</v>
      </c>
      <c r="I2499" s="41">
        <v>7000</v>
      </c>
      <c r="J2499" s="41">
        <v>17048</v>
      </c>
      <c r="K2499" s="41">
        <v>0</v>
      </c>
      <c r="L2499" s="41">
        <f>SUM(Data5[[#This Row],[CHELTUIELI DE PERSONAL LEI]:[CHELTUIELI DE CAPITAL (ACTIVE NEFINANCIARE ) LEI]])</f>
        <v>24048</v>
      </c>
      <c r="M2499" s="41">
        <f>Data5[[#This Row],[TOTAL CHELTUIELI LEI]]/Data5[[#This Row],[CURS VALUTAR EURO BNR 22 07 2020]]</f>
        <v>4968.4923865209403</v>
      </c>
      <c r="N2499" s="49">
        <v>1177</v>
      </c>
      <c r="O2499" s="54"/>
      <c r="P2499" s="54">
        <v>757</v>
      </c>
      <c r="Q2499" s="54"/>
      <c r="R2499" s="54">
        <f>Data5[[#This Row],[PERSOANE ÎNSCRISE ÎN LISTELE ELECTORALE (TURUL 1)            ]]+Data5[[#This Row],[PERSOANE ÎNSCRISE ÎN LISTELE ELECTORALE (TURUL AL 2-LEA)]]</f>
        <v>1177</v>
      </c>
      <c r="S2499" s="54">
        <f>Data5[[#This Row],[PERSOANE CARE AU PARTICIPAT LA VOT (TURUL 1)]]+Data5[[#This Row],[PERSOANE CARE AU PARTICIPAT LA VOT  (TURUL AL 2-LEA)]]</f>
        <v>757</v>
      </c>
      <c r="T2499" s="41">
        <f>Data5[[#This Row],[TOTAL CHELTUIELI LEI]]/Data5[[#This Row],[NUMĂRUL PERSOANELOR ÎNSCRISE ÎN LISTELE ELECTORALE]]</f>
        <v>20.431605777400168</v>
      </c>
      <c r="U2499" s="41">
        <f>Data5[[#This Row],[TOTAL CHELTUIELI EURO]]/Data5[[#This Row],[NUMĂRUL PERSOANELOR ÎNSCRISE ÎN LISTELE ELECTORALE]]</f>
        <v>4.2213189350220395</v>
      </c>
      <c r="V2499" s="41">
        <f>Data5[[#This Row],[TOTAL CHELTUIELI LEI]]/Data5[[#This Row],[NUMĂRUL PERSOANELOR CARE AU PARTICIPAT LA VOT]]</f>
        <v>31.767503302509908</v>
      </c>
      <c r="W2499" s="41">
        <f>Data5[[#This Row],[TOTAL CHELTUIELI EURO]]/Data5[[#This Row],[NUMĂRUL PERSOANELOR CARE AU PARTICIPAT LA VOT]]</f>
        <v>6.5633981327885609</v>
      </c>
      <c r="X2499" s="43">
        <v>4.8400999999999996</v>
      </c>
      <c r="Y2499" s="114" t="s">
        <v>2911</v>
      </c>
      <c r="Z2499" s="44">
        <v>20</v>
      </c>
      <c r="AA2499" s="115" t="s">
        <v>3110</v>
      </c>
      <c r="AB2499" s="44">
        <v>4</v>
      </c>
      <c r="AC2499" s="45"/>
    </row>
    <row r="2500" spans="1:29" x14ac:dyDescent="0.2">
      <c r="A2500" s="37">
        <v>2499</v>
      </c>
      <c r="B2500" s="38" t="s">
        <v>571</v>
      </c>
      <c r="C2500" s="39" t="s">
        <v>36</v>
      </c>
      <c r="D2500" s="40">
        <v>44101</v>
      </c>
      <c r="E2500" s="38">
        <v>1</v>
      </c>
      <c r="F2500" s="38"/>
      <c r="G2500" s="38" t="s">
        <v>2</v>
      </c>
      <c r="H2500" s="38" t="s">
        <v>2</v>
      </c>
      <c r="I2500" s="41">
        <v>8000</v>
      </c>
      <c r="J2500" s="41">
        <v>8425</v>
      </c>
      <c r="K2500" s="41">
        <v>0</v>
      </c>
      <c r="L2500" s="41">
        <f>SUM(Data5[[#This Row],[CHELTUIELI DE PERSONAL LEI]:[CHELTUIELI DE CAPITAL (ACTIVE NEFINANCIARE ) LEI]])</f>
        <v>16425</v>
      </c>
      <c r="M2500" s="41">
        <f>Data5[[#This Row],[TOTAL CHELTUIELI LEI]]/Data5[[#This Row],[CURS VALUTAR EURO BNR 22 07 2020]]</f>
        <v>3393.5249271709263</v>
      </c>
      <c r="N2500" s="49">
        <v>2375</v>
      </c>
      <c r="O2500" s="54"/>
      <c r="P2500" s="54">
        <v>1050</v>
      </c>
      <c r="Q2500" s="54"/>
      <c r="R2500" s="54">
        <f>Data5[[#This Row],[PERSOANE ÎNSCRISE ÎN LISTELE ELECTORALE (TURUL 1)            ]]+Data5[[#This Row],[PERSOANE ÎNSCRISE ÎN LISTELE ELECTORALE (TURUL AL 2-LEA)]]</f>
        <v>2375</v>
      </c>
      <c r="S2500" s="54">
        <f>Data5[[#This Row],[PERSOANE CARE AU PARTICIPAT LA VOT (TURUL 1)]]+Data5[[#This Row],[PERSOANE CARE AU PARTICIPAT LA VOT  (TURUL AL 2-LEA)]]</f>
        <v>1050</v>
      </c>
      <c r="T2500" s="41">
        <f>Data5[[#This Row],[TOTAL CHELTUIELI LEI]]/Data5[[#This Row],[NUMĂRUL PERSOANELOR ÎNSCRISE ÎN LISTELE ELECTORALE]]</f>
        <v>6.9157894736842103</v>
      </c>
      <c r="U2500" s="41">
        <f>Data5[[#This Row],[TOTAL CHELTUIELI EURO]]/Data5[[#This Row],[NUMĂRUL PERSOANELOR ÎNSCRISE ÎN LISTELE ELECTORALE]]</f>
        <v>1.4288526009140743</v>
      </c>
      <c r="V2500" s="41">
        <f>Data5[[#This Row],[TOTAL CHELTUIELI LEI]]/Data5[[#This Row],[NUMĂRUL PERSOANELOR CARE AU PARTICIPAT LA VOT]]</f>
        <v>15.642857142857142</v>
      </c>
      <c r="W2500" s="41">
        <f>Data5[[#This Row],[TOTAL CHELTUIELI EURO]]/Data5[[#This Row],[NUMĂRUL PERSOANELOR CARE AU PARTICIPAT LA VOT]]</f>
        <v>3.2319285020675488</v>
      </c>
      <c r="X2500" s="43">
        <v>4.8400999999999996</v>
      </c>
      <c r="Y2500" s="114" t="s">
        <v>2889</v>
      </c>
      <c r="Z2500" s="44">
        <v>6</v>
      </c>
      <c r="AA2500" s="115" t="s">
        <v>3107</v>
      </c>
      <c r="AB2500" s="44">
        <v>1</v>
      </c>
      <c r="AC2500" s="45"/>
    </row>
    <row r="2501" spans="1:29" x14ac:dyDescent="0.2">
      <c r="A2501" s="37">
        <v>2500</v>
      </c>
      <c r="B2501" s="38" t="s">
        <v>571</v>
      </c>
      <c r="C2501" s="39" t="s">
        <v>576</v>
      </c>
      <c r="D2501" s="40">
        <v>44101</v>
      </c>
      <c r="E2501" s="38">
        <v>1</v>
      </c>
      <c r="F2501" s="38"/>
      <c r="G2501" s="38" t="s">
        <v>2</v>
      </c>
      <c r="H2501" s="38" t="s">
        <v>2</v>
      </c>
      <c r="I2501" s="41">
        <v>0</v>
      </c>
      <c r="J2501" s="41">
        <v>5129.99</v>
      </c>
      <c r="K2501" s="41">
        <v>0</v>
      </c>
      <c r="L2501" s="41">
        <f>SUM(Data5[[#This Row],[CHELTUIELI DE PERSONAL LEI]:[CHELTUIELI DE CAPITAL (ACTIVE NEFINANCIARE ) LEI]])</f>
        <v>5129.99</v>
      </c>
      <c r="M2501" s="41">
        <f>Data5[[#This Row],[TOTAL CHELTUIELI LEI]]/Data5[[#This Row],[CURS VALUTAR EURO BNR 22 07 2020]]</f>
        <v>1059.8933906324251</v>
      </c>
      <c r="N2501" s="49">
        <v>1235</v>
      </c>
      <c r="O2501" s="54"/>
      <c r="P2501" s="54">
        <v>864</v>
      </c>
      <c r="Q2501" s="54"/>
      <c r="R2501" s="54">
        <f>Data5[[#This Row],[PERSOANE ÎNSCRISE ÎN LISTELE ELECTORALE (TURUL 1)            ]]+Data5[[#This Row],[PERSOANE ÎNSCRISE ÎN LISTELE ELECTORALE (TURUL AL 2-LEA)]]</f>
        <v>1235</v>
      </c>
      <c r="S2501" s="54">
        <f>Data5[[#This Row],[PERSOANE CARE AU PARTICIPAT LA VOT (TURUL 1)]]+Data5[[#This Row],[PERSOANE CARE AU PARTICIPAT LA VOT  (TURUL AL 2-LEA)]]</f>
        <v>864</v>
      </c>
      <c r="T2501" s="41">
        <f>Data5[[#This Row],[TOTAL CHELTUIELI LEI]]/Data5[[#This Row],[NUMĂRUL PERSOANELOR ÎNSCRISE ÎN LISTELE ELECTORALE]]</f>
        <v>4.1538380566801614</v>
      </c>
      <c r="U2501" s="41">
        <f>Data5[[#This Row],[TOTAL CHELTUIELI EURO]]/Data5[[#This Row],[NUMĂRUL PERSOANELOR ÎNSCRISE ÎN LISTELE ELECTORALE]]</f>
        <v>0.85821327176714579</v>
      </c>
      <c r="V2501" s="41">
        <f>Data5[[#This Row],[TOTAL CHELTUIELI LEI]]/Data5[[#This Row],[NUMĂRUL PERSOANELOR CARE AU PARTICIPAT LA VOT]]</f>
        <v>5.9374884259259257</v>
      </c>
      <c r="W2501" s="41">
        <f>Data5[[#This Row],[TOTAL CHELTUIELI EURO]]/Data5[[#This Row],[NUMĂRUL PERSOANELOR CARE AU PARTICIPAT LA VOT]]</f>
        <v>1.2267284613801215</v>
      </c>
      <c r="X2501" s="43">
        <v>4.8400999999999996</v>
      </c>
      <c r="Y2501" s="114" t="s">
        <v>2895</v>
      </c>
      <c r="Z2501" s="44">
        <v>4</v>
      </c>
      <c r="AA2501" s="115" t="s">
        <v>3105</v>
      </c>
      <c r="AB2501" s="44">
        <v>0</v>
      </c>
      <c r="AC2501" s="45"/>
    </row>
    <row r="2502" spans="1:29" x14ac:dyDescent="0.2">
      <c r="A2502" s="37">
        <v>2501</v>
      </c>
      <c r="B2502" s="38" t="s">
        <v>571</v>
      </c>
      <c r="C2502" s="39" t="s">
        <v>577</v>
      </c>
      <c r="D2502" s="40">
        <v>44101</v>
      </c>
      <c r="E2502" s="38">
        <v>1</v>
      </c>
      <c r="F2502" s="38"/>
      <c r="G2502" s="38" t="s">
        <v>2</v>
      </c>
      <c r="H2502" s="38" t="s">
        <v>2</v>
      </c>
      <c r="I2502" s="41">
        <v>3100</v>
      </c>
      <c r="J2502" s="41">
        <v>15888.21</v>
      </c>
      <c r="K2502" s="41">
        <v>0</v>
      </c>
      <c r="L2502" s="41">
        <f>SUM(Data5[[#This Row],[CHELTUIELI DE PERSONAL LEI]:[CHELTUIELI DE CAPITAL (ACTIVE NEFINANCIARE ) LEI]])</f>
        <v>18988.21</v>
      </c>
      <c r="M2502" s="41">
        <f>Data5[[#This Row],[TOTAL CHELTUIELI LEI]]/Data5[[#This Row],[CURS VALUTAR EURO BNR 22 07 2020]]</f>
        <v>3923.1028284539575</v>
      </c>
      <c r="N2502" s="49">
        <v>4407</v>
      </c>
      <c r="O2502" s="54"/>
      <c r="P2502" s="54">
        <v>2605</v>
      </c>
      <c r="Q2502" s="54"/>
      <c r="R2502" s="54">
        <f>Data5[[#This Row],[PERSOANE ÎNSCRISE ÎN LISTELE ELECTORALE (TURUL 1)            ]]+Data5[[#This Row],[PERSOANE ÎNSCRISE ÎN LISTELE ELECTORALE (TURUL AL 2-LEA)]]</f>
        <v>4407</v>
      </c>
      <c r="S2502" s="54">
        <f>Data5[[#This Row],[PERSOANE CARE AU PARTICIPAT LA VOT (TURUL 1)]]+Data5[[#This Row],[PERSOANE CARE AU PARTICIPAT LA VOT  (TURUL AL 2-LEA)]]</f>
        <v>2605</v>
      </c>
      <c r="T2502" s="41">
        <f>Data5[[#This Row],[TOTAL CHELTUIELI LEI]]/Data5[[#This Row],[NUMĂRUL PERSOANELOR ÎNSCRISE ÎN LISTELE ELECTORALE]]</f>
        <v>4.3086476060812338</v>
      </c>
      <c r="U2502" s="41">
        <f>Data5[[#This Row],[TOTAL CHELTUIELI EURO]]/Data5[[#This Row],[NUMĂRUL PERSOANELOR ÎNSCRISE ÎN LISTELE ELECTORALE]]</f>
        <v>0.8901980550156473</v>
      </c>
      <c r="V2502" s="41">
        <f>Data5[[#This Row],[TOTAL CHELTUIELI LEI]]/Data5[[#This Row],[NUMĂRUL PERSOANELOR CARE AU PARTICIPAT LA VOT]]</f>
        <v>7.2891401151631472</v>
      </c>
      <c r="W2502" s="41">
        <f>Data5[[#This Row],[TOTAL CHELTUIELI EURO]]/Data5[[#This Row],[NUMĂRUL PERSOANELOR CARE AU PARTICIPAT LA VOT]]</f>
        <v>1.5059895694640912</v>
      </c>
      <c r="X2502" s="43">
        <v>4.8400999999999996</v>
      </c>
      <c r="Y2502" s="114" t="s">
        <v>2895</v>
      </c>
      <c r="Z2502" s="44">
        <v>4</v>
      </c>
      <c r="AA2502" s="115" t="s">
        <v>3105</v>
      </c>
      <c r="AB2502" s="44">
        <v>0</v>
      </c>
      <c r="AC2502" s="45"/>
    </row>
    <row r="2503" spans="1:29" x14ac:dyDescent="0.2">
      <c r="A2503" s="37">
        <v>2502</v>
      </c>
      <c r="B2503" s="38" t="s">
        <v>571</v>
      </c>
      <c r="C2503" s="39" t="s">
        <v>578</v>
      </c>
      <c r="D2503" s="40">
        <v>44101</v>
      </c>
      <c r="E2503" s="38">
        <v>1</v>
      </c>
      <c r="F2503" s="38"/>
      <c r="G2503" s="38" t="s">
        <v>2</v>
      </c>
      <c r="H2503" s="38" t="s">
        <v>2</v>
      </c>
      <c r="I2503" s="41">
        <v>0</v>
      </c>
      <c r="J2503" s="41">
        <v>11897</v>
      </c>
      <c r="K2503" s="41">
        <v>0</v>
      </c>
      <c r="L2503" s="41">
        <f>SUM(Data5[[#This Row],[CHELTUIELI DE PERSONAL LEI]:[CHELTUIELI DE CAPITAL (ACTIVE NEFINANCIARE ) LEI]])</f>
        <v>11897</v>
      </c>
      <c r="M2503" s="41">
        <f>Data5[[#This Row],[TOTAL CHELTUIELI LEI]]/Data5[[#This Row],[CURS VALUTAR EURO BNR 22 07 2020]]</f>
        <v>2458.0070659697117</v>
      </c>
      <c r="N2503" s="49">
        <v>2317</v>
      </c>
      <c r="O2503" s="54"/>
      <c r="P2503" s="54">
        <v>1230</v>
      </c>
      <c r="Q2503" s="54"/>
      <c r="R2503" s="54">
        <f>Data5[[#This Row],[PERSOANE ÎNSCRISE ÎN LISTELE ELECTORALE (TURUL 1)            ]]+Data5[[#This Row],[PERSOANE ÎNSCRISE ÎN LISTELE ELECTORALE (TURUL AL 2-LEA)]]</f>
        <v>2317</v>
      </c>
      <c r="S2503" s="54">
        <f>Data5[[#This Row],[PERSOANE CARE AU PARTICIPAT LA VOT (TURUL 1)]]+Data5[[#This Row],[PERSOANE CARE AU PARTICIPAT LA VOT  (TURUL AL 2-LEA)]]</f>
        <v>1230</v>
      </c>
      <c r="T2503" s="41">
        <f>Data5[[#This Row],[TOTAL CHELTUIELI LEI]]/Data5[[#This Row],[NUMĂRUL PERSOANELOR ÎNSCRISE ÎN LISTELE ELECTORALE]]</f>
        <v>5.1346568839015969</v>
      </c>
      <c r="U2503" s="41">
        <f>Data5[[#This Row],[TOTAL CHELTUIELI EURO]]/Data5[[#This Row],[NUMĂRUL PERSOANELOR ÎNSCRISE ÎN LISTELE ELECTORALE]]</f>
        <v>1.0608576029217573</v>
      </c>
      <c r="V2503" s="41">
        <f>Data5[[#This Row],[TOTAL CHELTUIELI LEI]]/Data5[[#This Row],[NUMĂRUL PERSOANELOR CARE AU PARTICIPAT LA VOT]]</f>
        <v>9.6723577235772353</v>
      </c>
      <c r="W2503" s="41">
        <f>Data5[[#This Row],[TOTAL CHELTUIELI EURO]]/Data5[[#This Row],[NUMĂRUL PERSOANELOR CARE AU PARTICIPAT LA VOT]]</f>
        <v>1.9983797284306599</v>
      </c>
      <c r="X2503" s="43">
        <v>4.8400999999999996</v>
      </c>
      <c r="Y2503" s="114" t="s">
        <v>2892</v>
      </c>
      <c r="Z2503" s="44">
        <v>5</v>
      </c>
      <c r="AA2503" s="115" t="s">
        <v>3107</v>
      </c>
      <c r="AB2503" s="44">
        <v>1</v>
      </c>
      <c r="AC2503" s="45"/>
    </row>
    <row r="2504" spans="1:29" x14ac:dyDescent="0.2">
      <c r="A2504" s="37">
        <v>2503</v>
      </c>
      <c r="B2504" s="38" t="s">
        <v>571</v>
      </c>
      <c r="C2504" s="39" t="s">
        <v>579</v>
      </c>
      <c r="D2504" s="40">
        <v>44101</v>
      </c>
      <c r="E2504" s="38">
        <v>1</v>
      </c>
      <c r="F2504" s="38"/>
      <c r="G2504" s="38" t="s">
        <v>2</v>
      </c>
      <c r="H2504" s="38" t="s">
        <v>2</v>
      </c>
      <c r="I2504" s="41">
        <v>0</v>
      </c>
      <c r="J2504" s="41">
        <v>36381</v>
      </c>
      <c r="K2504" s="41">
        <v>0</v>
      </c>
      <c r="L2504" s="41">
        <f>SUM(Data5[[#This Row],[CHELTUIELI DE PERSONAL LEI]:[CHELTUIELI DE CAPITAL (ACTIVE NEFINANCIARE ) LEI]])</f>
        <v>36381</v>
      </c>
      <c r="M2504" s="41">
        <f>Data5[[#This Row],[TOTAL CHELTUIELI LEI]]/Data5[[#This Row],[CURS VALUTAR EURO BNR 22 07 2020]]</f>
        <v>7516.5802359455392</v>
      </c>
      <c r="N2504" s="49">
        <v>3060</v>
      </c>
      <c r="O2504" s="54"/>
      <c r="P2504" s="54">
        <v>1568</v>
      </c>
      <c r="Q2504" s="54"/>
      <c r="R2504" s="54">
        <f>Data5[[#This Row],[PERSOANE ÎNSCRISE ÎN LISTELE ELECTORALE (TURUL 1)            ]]+Data5[[#This Row],[PERSOANE ÎNSCRISE ÎN LISTELE ELECTORALE (TURUL AL 2-LEA)]]</f>
        <v>3060</v>
      </c>
      <c r="S2504" s="54">
        <f>Data5[[#This Row],[PERSOANE CARE AU PARTICIPAT LA VOT (TURUL 1)]]+Data5[[#This Row],[PERSOANE CARE AU PARTICIPAT LA VOT  (TURUL AL 2-LEA)]]</f>
        <v>1568</v>
      </c>
      <c r="T2504" s="41">
        <f>Data5[[#This Row],[TOTAL CHELTUIELI LEI]]/Data5[[#This Row],[NUMĂRUL PERSOANELOR ÎNSCRISE ÎN LISTELE ELECTORALE]]</f>
        <v>11.889215686274509</v>
      </c>
      <c r="U2504" s="41">
        <f>Data5[[#This Row],[TOTAL CHELTUIELI EURO]]/Data5[[#This Row],[NUMĂRUL PERSOANELOR ÎNSCRISE ÎN LISTELE ELECTORALE]]</f>
        <v>2.4563987699168428</v>
      </c>
      <c r="V2504" s="41">
        <f>Data5[[#This Row],[TOTAL CHELTUIELI LEI]]/Data5[[#This Row],[NUMĂRUL PERSOANELOR CARE AU PARTICIPAT LA VOT]]</f>
        <v>23.202168367346939</v>
      </c>
      <c r="W2504" s="41">
        <f>Data5[[#This Row],[TOTAL CHELTUIELI EURO]]/Data5[[#This Row],[NUMĂRUL PERSOANELOR CARE AU PARTICIPAT LA VOT]]</f>
        <v>4.793737395373431</v>
      </c>
      <c r="X2504" s="43">
        <v>4.8400999999999996</v>
      </c>
      <c r="Y2504" s="114" t="s">
        <v>2888</v>
      </c>
      <c r="Z2504" s="44">
        <v>11</v>
      </c>
      <c r="AA2504" s="115" t="s">
        <v>3108</v>
      </c>
      <c r="AB2504" s="44">
        <v>2</v>
      </c>
      <c r="AC2504" s="45"/>
    </row>
    <row r="2505" spans="1:29" x14ac:dyDescent="0.2">
      <c r="A2505" s="37">
        <v>2504</v>
      </c>
      <c r="B2505" s="38" t="s">
        <v>571</v>
      </c>
      <c r="C2505" s="39" t="s">
        <v>258</v>
      </c>
      <c r="D2505" s="40">
        <v>44101</v>
      </c>
      <c r="E2505" s="38">
        <v>1</v>
      </c>
      <c r="F2505" s="38"/>
      <c r="G2505" s="38" t="s">
        <v>2</v>
      </c>
      <c r="H2505" s="38" t="s">
        <v>2</v>
      </c>
      <c r="I2505" s="41">
        <v>3000</v>
      </c>
      <c r="J2505" s="41">
        <v>3100</v>
      </c>
      <c r="K2505" s="41">
        <v>0</v>
      </c>
      <c r="L2505" s="41">
        <f>SUM(Data5[[#This Row],[CHELTUIELI DE PERSONAL LEI]:[CHELTUIELI DE CAPITAL (ACTIVE NEFINANCIARE ) LEI]])</f>
        <v>6100</v>
      </c>
      <c r="M2505" s="41">
        <f>Data5[[#This Row],[TOTAL CHELTUIELI LEI]]/Data5[[#This Row],[CURS VALUTAR EURO BNR 22 07 2020]]</f>
        <v>1260.3045391624141</v>
      </c>
      <c r="N2505" s="49">
        <v>1262</v>
      </c>
      <c r="O2505" s="54"/>
      <c r="P2505" s="54">
        <v>670</v>
      </c>
      <c r="Q2505" s="54"/>
      <c r="R2505" s="54">
        <f>Data5[[#This Row],[PERSOANE ÎNSCRISE ÎN LISTELE ELECTORALE (TURUL 1)            ]]+Data5[[#This Row],[PERSOANE ÎNSCRISE ÎN LISTELE ELECTORALE (TURUL AL 2-LEA)]]</f>
        <v>1262</v>
      </c>
      <c r="S2505" s="54">
        <f>Data5[[#This Row],[PERSOANE CARE AU PARTICIPAT LA VOT (TURUL 1)]]+Data5[[#This Row],[PERSOANE CARE AU PARTICIPAT LA VOT  (TURUL AL 2-LEA)]]</f>
        <v>670</v>
      </c>
      <c r="T2505" s="41">
        <f>Data5[[#This Row],[TOTAL CHELTUIELI LEI]]/Data5[[#This Row],[NUMĂRUL PERSOANELOR ÎNSCRISE ÎN LISTELE ELECTORALE]]</f>
        <v>4.8335974643423141</v>
      </c>
      <c r="U2505" s="41">
        <f>Data5[[#This Row],[TOTAL CHELTUIELI EURO]]/Data5[[#This Row],[NUMĂRUL PERSOANELOR ÎNSCRISE ÎN LISTELE ELECTORALE]]</f>
        <v>0.99865652865484478</v>
      </c>
      <c r="V2505" s="41">
        <f>Data5[[#This Row],[TOTAL CHELTUIELI LEI]]/Data5[[#This Row],[NUMĂRUL PERSOANELOR CARE AU PARTICIPAT LA VOT]]</f>
        <v>9.1044776119402986</v>
      </c>
      <c r="W2505" s="41">
        <f>Data5[[#This Row],[TOTAL CHELTUIELI EURO]]/Data5[[#This Row],[NUMĂRUL PERSOANELOR CARE AU PARTICIPAT LA VOT]]</f>
        <v>1.8810515509886778</v>
      </c>
      <c r="X2505" s="43">
        <v>4.8400999999999996</v>
      </c>
      <c r="Y2505" s="114" t="s">
        <v>2895</v>
      </c>
      <c r="Z2505" s="44">
        <v>4</v>
      </c>
      <c r="AA2505" s="115" t="s">
        <v>3107</v>
      </c>
      <c r="AB2505" s="44">
        <v>1</v>
      </c>
      <c r="AC2505" s="45"/>
    </row>
    <row r="2506" spans="1:29" x14ac:dyDescent="0.2">
      <c r="A2506" s="37">
        <v>2505</v>
      </c>
      <c r="B2506" s="38" t="s">
        <v>571</v>
      </c>
      <c r="C2506" s="39" t="s">
        <v>580</v>
      </c>
      <c r="D2506" s="40">
        <v>44101</v>
      </c>
      <c r="E2506" s="38">
        <v>1</v>
      </c>
      <c r="F2506" s="38"/>
      <c r="G2506" s="38" t="s">
        <v>2</v>
      </c>
      <c r="H2506" s="38" t="s">
        <v>2</v>
      </c>
      <c r="I2506" s="41">
        <v>2400</v>
      </c>
      <c r="J2506" s="41">
        <v>5367</v>
      </c>
      <c r="K2506" s="41">
        <v>0</v>
      </c>
      <c r="L2506" s="41">
        <f>SUM(Data5[[#This Row],[CHELTUIELI DE PERSONAL LEI]:[CHELTUIELI DE CAPITAL (ACTIVE NEFINANCIARE ) LEI]])</f>
        <v>7767</v>
      </c>
      <c r="M2506" s="41">
        <f>Data5[[#This Row],[TOTAL CHELTUIELI LEI]]/Data5[[#This Row],[CURS VALUTAR EURO BNR 22 07 2020]]</f>
        <v>1604.7189107663066</v>
      </c>
      <c r="N2506" s="49">
        <v>3917</v>
      </c>
      <c r="O2506" s="54"/>
      <c r="P2506" s="54">
        <v>1928</v>
      </c>
      <c r="Q2506" s="54"/>
      <c r="R2506" s="54">
        <f>Data5[[#This Row],[PERSOANE ÎNSCRISE ÎN LISTELE ELECTORALE (TURUL 1)            ]]+Data5[[#This Row],[PERSOANE ÎNSCRISE ÎN LISTELE ELECTORALE (TURUL AL 2-LEA)]]</f>
        <v>3917</v>
      </c>
      <c r="S2506" s="54">
        <f>Data5[[#This Row],[PERSOANE CARE AU PARTICIPAT LA VOT (TURUL 1)]]+Data5[[#This Row],[PERSOANE CARE AU PARTICIPAT LA VOT  (TURUL AL 2-LEA)]]</f>
        <v>1928</v>
      </c>
      <c r="T2506" s="41">
        <f>Data5[[#This Row],[TOTAL CHELTUIELI LEI]]/Data5[[#This Row],[NUMĂRUL PERSOANELOR ÎNSCRISE ÎN LISTELE ELECTORALE]]</f>
        <v>1.9828950727597652</v>
      </c>
      <c r="U2506" s="41">
        <f>Data5[[#This Row],[TOTAL CHELTUIELI EURO]]/Data5[[#This Row],[NUMĂRUL PERSOANELOR ÎNSCRISE ÎN LISTELE ELECTORALE]]</f>
        <v>0.40968060014457663</v>
      </c>
      <c r="V2506" s="41">
        <f>Data5[[#This Row],[TOTAL CHELTUIELI LEI]]/Data5[[#This Row],[NUMĂRUL PERSOANELOR CARE AU PARTICIPAT LA VOT]]</f>
        <v>4.0285269709543572</v>
      </c>
      <c r="W2506" s="41">
        <f>Data5[[#This Row],[TOTAL CHELTUIELI EURO]]/Data5[[#This Row],[NUMĂRUL PERSOANELOR CARE AU PARTICIPAT LA VOT]]</f>
        <v>0.832323086497047</v>
      </c>
      <c r="X2506" s="43">
        <v>4.8400999999999996</v>
      </c>
      <c r="Y2506" s="114" t="s">
        <v>2894</v>
      </c>
      <c r="Z2506" s="44">
        <v>1</v>
      </c>
      <c r="AA2506" s="115" t="s">
        <v>3105</v>
      </c>
      <c r="AB2506" s="44">
        <v>0</v>
      </c>
      <c r="AC2506" s="45"/>
    </row>
    <row r="2507" spans="1:29" x14ac:dyDescent="0.2">
      <c r="A2507" s="37">
        <v>2506</v>
      </c>
      <c r="B2507" s="38" t="s">
        <v>571</v>
      </c>
      <c r="C2507" s="39" t="s">
        <v>581</v>
      </c>
      <c r="D2507" s="40">
        <v>44101</v>
      </c>
      <c r="E2507" s="38">
        <v>1</v>
      </c>
      <c r="F2507" s="38"/>
      <c r="G2507" s="38" t="s">
        <v>2</v>
      </c>
      <c r="H2507" s="38" t="s">
        <v>2</v>
      </c>
      <c r="I2507" s="41">
        <v>729</v>
      </c>
      <c r="J2507" s="41">
        <v>3000</v>
      </c>
      <c r="K2507" s="41">
        <v>0</v>
      </c>
      <c r="L2507" s="41">
        <f>SUM(Data5[[#This Row],[CHELTUIELI DE PERSONAL LEI]:[CHELTUIELI DE CAPITAL (ACTIVE NEFINANCIARE ) LEI]])</f>
        <v>3729</v>
      </c>
      <c r="M2507" s="41">
        <f>Data5[[#This Row],[TOTAL CHELTUIELI LEI]]/Data5[[#This Row],[CURS VALUTAR EURO BNR 22 07 2020]]</f>
        <v>770.4386273010889</v>
      </c>
      <c r="N2507" s="49">
        <v>1070</v>
      </c>
      <c r="O2507" s="54"/>
      <c r="P2507" s="54">
        <v>567</v>
      </c>
      <c r="Q2507" s="54"/>
      <c r="R2507" s="54">
        <f>Data5[[#This Row],[PERSOANE ÎNSCRISE ÎN LISTELE ELECTORALE (TURUL 1)            ]]+Data5[[#This Row],[PERSOANE ÎNSCRISE ÎN LISTELE ELECTORALE (TURUL AL 2-LEA)]]</f>
        <v>1070</v>
      </c>
      <c r="S2507" s="54">
        <f>Data5[[#This Row],[PERSOANE CARE AU PARTICIPAT LA VOT (TURUL 1)]]+Data5[[#This Row],[PERSOANE CARE AU PARTICIPAT LA VOT  (TURUL AL 2-LEA)]]</f>
        <v>567</v>
      </c>
      <c r="T2507" s="41">
        <f>Data5[[#This Row],[TOTAL CHELTUIELI LEI]]/Data5[[#This Row],[NUMĂRUL PERSOANELOR ÎNSCRISE ÎN LISTELE ELECTORALE]]</f>
        <v>3.4850467289719624</v>
      </c>
      <c r="U2507" s="41">
        <f>Data5[[#This Row],[TOTAL CHELTUIELI EURO]]/Data5[[#This Row],[NUMĂRUL PERSOANELOR ÎNSCRISE ÎN LISTELE ELECTORALE]]</f>
        <v>0.72003610028139153</v>
      </c>
      <c r="V2507" s="41">
        <f>Data5[[#This Row],[TOTAL CHELTUIELI LEI]]/Data5[[#This Row],[NUMĂRUL PERSOANELOR CARE AU PARTICIPAT LA VOT]]</f>
        <v>6.5767195767195767</v>
      </c>
      <c r="W2507" s="41">
        <f>Data5[[#This Row],[TOTAL CHELTUIELI EURO]]/Data5[[#This Row],[NUMĂRUL PERSOANELOR CARE AU PARTICIPAT LA VOT]]</f>
        <v>1.3587982844816382</v>
      </c>
      <c r="X2507" s="43">
        <v>4.8400999999999996</v>
      </c>
      <c r="Y2507" s="114" t="s">
        <v>2884</v>
      </c>
      <c r="Z2507" s="44">
        <v>3</v>
      </c>
      <c r="AA2507" s="115" t="s">
        <v>3105</v>
      </c>
      <c r="AB2507" s="44">
        <v>0</v>
      </c>
      <c r="AC2507" s="45"/>
    </row>
    <row r="2508" spans="1:29" x14ac:dyDescent="0.2">
      <c r="A2508" s="37">
        <v>2507</v>
      </c>
      <c r="B2508" s="38" t="s">
        <v>571</v>
      </c>
      <c r="C2508" s="39" t="s">
        <v>486</v>
      </c>
      <c r="D2508" s="40">
        <v>44101</v>
      </c>
      <c r="E2508" s="38">
        <v>1</v>
      </c>
      <c r="F2508" s="38"/>
      <c r="G2508" s="38" t="s">
        <v>2</v>
      </c>
      <c r="H2508" s="38" t="s">
        <v>2</v>
      </c>
      <c r="I2508" s="41">
        <v>16000</v>
      </c>
      <c r="J2508" s="41">
        <v>9076</v>
      </c>
      <c r="K2508" s="41">
        <v>0</v>
      </c>
      <c r="L2508" s="41">
        <f>SUM(Data5[[#This Row],[CHELTUIELI DE PERSONAL LEI]:[CHELTUIELI DE CAPITAL (ACTIVE NEFINANCIARE ) LEI]])</f>
        <v>25076</v>
      </c>
      <c r="M2508" s="41">
        <f>Data5[[#This Row],[TOTAL CHELTUIELI LEI]]/Data5[[#This Row],[CURS VALUTAR EURO BNR 22 07 2020]]</f>
        <v>5180.8846924650325</v>
      </c>
      <c r="N2508" s="49">
        <v>1196</v>
      </c>
      <c r="O2508" s="54"/>
      <c r="P2508" s="54">
        <v>637</v>
      </c>
      <c r="Q2508" s="54"/>
      <c r="R2508" s="54">
        <f>Data5[[#This Row],[PERSOANE ÎNSCRISE ÎN LISTELE ELECTORALE (TURUL 1)            ]]+Data5[[#This Row],[PERSOANE ÎNSCRISE ÎN LISTELE ELECTORALE (TURUL AL 2-LEA)]]</f>
        <v>1196</v>
      </c>
      <c r="S2508" s="54">
        <f>Data5[[#This Row],[PERSOANE CARE AU PARTICIPAT LA VOT (TURUL 1)]]+Data5[[#This Row],[PERSOANE CARE AU PARTICIPAT LA VOT  (TURUL AL 2-LEA)]]</f>
        <v>637</v>
      </c>
      <c r="T2508" s="41">
        <f>Data5[[#This Row],[TOTAL CHELTUIELI LEI]]/Data5[[#This Row],[NUMĂRUL PERSOANELOR ÎNSCRISE ÎN LISTELE ELECTORALE]]</f>
        <v>20.96655518394649</v>
      </c>
      <c r="U2508" s="41">
        <f>Data5[[#This Row],[TOTAL CHELTUIELI EURO]]/Data5[[#This Row],[NUMĂRUL PERSOANELOR ÎNSCRISE ÎN LISTELE ELECTORALE]]</f>
        <v>4.3318433883486893</v>
      </c>
      <c r="V2508" s="41">
        <f>Data5[[#This Row],[TOTAL CHELTUIELI LEI]]/Data5[[#This Row],[NUMĂRUL PERSOANELOR CARE AU PARTICIPAT LA VOT]]</f>
        <v>39.365777080062792</v>
      </c>
      <c r="W2508" s="41">
        <f>Data5[[#This Row],[TOTAL CHELTUIELI EURO]]/Data5[[#This Row],[NUMĂRUL PERSOANELOR CARE AU PARTICIPAT LA VOT]]</f>
        <v>8.1332569740424372</v>
      </c>
      <c r="X2508" s="43">
        <v>4.8400999999999996</v>
      </c>
      <c r="Y2508" s="114" t="s">
        <v>2911</v>
      </c>
      <c r="Z2508" s="44">
        <v>20</v>
      </c>
      <c r="AA2508" s="115" t="s">
        <v>3110</v>
      </c>
      <c r="AB2508" s="44">
        <v>4</v>
      </c>
      <c r="AC2508" s="45"/>
    </row>
    <row r="2509" spans="1:29" x14ac:dyDescent="0.2">
      <c r="A2509" s="37">
        <v>2508</v>
      </c>
      <c r="B2509" s="38" t="s">
        <v>571</v>
      </c>
      <c r="C2509" s="39" t="s">
        <v>582</v>
      </c>
      <c r="D2509" s="40">
        <v>44101</v>
      </c>
      <c r="E2509" s="38">
        <v>1</v>
      </c>
      <c r="F2509" s="38"/>
      <c r="G2509" s="38" t="s">
        <v>2</v>
      </c>
      <c r="H2509" s="38" t="s">
        <v>2</v>
      </c>
      <c r="I2509" s="41">
        <v>9175</v>
      </c>
      <c r="J2509" s="41">
        <v>1865</v>
      </c>
      <c r="K2509" s="41">
        <v>0</v>
      </c>
      <c r="L2509" s="41">
        <f>SUM(Data5[[#This Row],[CHELTUIELI DE PERSONAL LEI]:[CHELTUIELI DE CAPITAL (ACTIVE NEFINANCIARE ) LEI]])</f>
        <v>11040</v>
      </c>
      <c r="M2509" s="41">
        <f>Data5[[#This Row],[TOTAL CHELTUIELI LEI]]/Data5[[#This Row],[CURS VALUTAR EURO BNR 22 07 2020]]</f>
        <v>2280.9446085824675</v>
      </c>
      <c r="N2509" s="49">
        <v>2420</v>
      </c>
      <c r="O2509" s="54"/>
      <c r="P2509" s="54">
        <v>1352</v>
      </c>
      <c r="Q2509" s="54"/>
      <c r="R2509" s="54">
        <f>Data5[[#This Row],[PERSOANE ÎNSCRISE ÎN LISTELE ELECTORALE (TURUL 1)            ]]+Data5[[#This Row],[PERSOANE ÎNSCRISE ÎN LISTELE ELECTORALE (TURUL AL 2-LEA)]]</f>
        <v>2420</v>
      </c>
      <c r="S2509" s="54">
        <f>Data5[[#This Row],[PERSOANE CARE AU PARTICIPAT LA VOT (TURUL 1)]]+Data5[[#This Row],[PERSOANE CARE AU PARTICIPAT LA VOT  (TURUL AL 2-LEA)]]</f>
        <v>1352</v>
      </c>
      <c r="T2509" s="41">
        <f>Data5[[#This Row],[TOTAL CHELTUIELI LEI]]/Data5[[#This Row],[NUMĂRUL PERSOANELOR ÎNSCRISE ÎN LISTELE ELECTORALE]]</f>
        <v>4.5619834710743801</v>
      </c>
      <c r="U2509" s="41">
        <f>Data5[[#This Row],[TOTAL CHELTUIELI EURO]]/Data5[[#This Row],[NUMĂRUL PERSOANELOR ÎNSCRISE ÎN LISTELE ELECTORALE]]</f>
        <v>0.94253909445556505</v>
      </c>
      <c r="V2509" s="41">
        <f>Data5[[#This Row],[TOTAL CHELTUIELI LEI]]/Data5[[#This Row],[NUMĂRUL PERSOANELOR CARE AU PARTICIPAT LA VOT]]</f>
        <v>8.165680473372781</v>
      </c>
      <c r="W2509" s="41">
        <f>Data5[[#This Row],[TOTAL CHELTUIELI EURO]]/Data5[[#This Row],[NUMĂRUL PERSOANELOR CARE AU PARTICIPAT LA VOT]]</f>
        <v>1.6870892075314108</v>
      </c>
      <c r="X2509" s="43">
        <v>4.8400999999999996</v>
      </c>
      <c r="Y2509" s="114" t="s">
        <v>2895</v>
      </c>
      <c r="Z2509" s="44">
        <v>4</v>
      </c>
      <c r="AA2509" s="115" t="s">
        <v>3105</v>
      </c>
      <c r="AB2509" s="44">
        <v>0</v>
      </c>
      <c r="AC2509" s="45"/>
    </row>
    <row r="2510" spans="1:29" x14ac:dyDescent="0.2">
      <c r="A2510" s="37">
        <v>2509</v>
      </c>
      <c r="B2510" s="38" t="s">
        <v>571</v>
      </c>
      <c r="C2510" s="39" t="s">
        <v>583</v>
      </c>
      <c r="D2510" s="40">
        <v>44101</v>
      </c>
      <c r="E2510" s="38">
        <v>1</v>
      </c>
      <c r="F2510" s="38"/>
      <c r="G2510" s="38" t="s">
        <v>2</v>
      </c>
      <c r="H2510" s="38" t="s">
        <v>2</v>
      </c>
      <c r="I2510" s="41">
        <v>3600</v>
      </c>
      <c r="J2510" s="41">
        <v>8000</v>
      </c>
      <c r="K2510" s="41">
        <v>0</v>
      </c>
      <c r="L2510" s="41">
        <f>SUM(Data5[[#This Row],[CHELTUIELI DE PERSONAL LEI]:[CHELTUIELI DE CAPITAL (ACTIVE NEFINANCIARE ) LEI]])</f>
        <v>11600</v>
      </c>
      <c r="M2510" s="41">
        <f>Data5[[#This Row],[TOTAL CHELTUIELI LEI]]/Data5[[#This Row],[CURS VALUTAR EURO BNR 22 07 2020]]</f>
        <v>2396.6446974236073</v>
      </c>
      <c r="N2510" s="49">
        <v>1158</v>
      </c>
      <c r="O2510" s="54"/>
      <c r="P2510" s="54">
        <v>722</v>
      </c>
      <c r="Q2510" s="54"/>
      <c r="R2510" s="54">
        <f>Data5[[#This Row],[PERSOANE ÎNSCRISE ÎN LISTELE ELECTORALE (TURUL 1)            ]]+Data5[[#This Row],[PERSOANE ÎNSCRISE ÎN LISTELE ELECTORALE (TURUL AL 2-LEA)]]</f>
        <v>1158</v>
      </c>
      <c r="S2510" s="54">
        <f>Data5[[#This Row],[PERSOANE CARE AU PARTICIPAT LA VOT (TURUL 1)]]+Data5[[#This Row],[PERSOANE CARE AU PARTICIPAT LA VOT  (TURUL AL 2-LEA)]]</f>
        <v>722</v>
      </c>
      <c r="T2510" s="41">
        <f>Data5[[#This Row],[TOTAL CHELTUIELI LEI]]/Data5[[#This Row],[NUMĂRUL PERSOANELOR ÎNSCRISE ÎN LISTELE ELECTORALE]]</f>
        <v>10.01727115716753</v>
      </c>
      <c r="U2510" s="41">
        <f>Data5[[#This Row],[TOTAL CHELTUIELI EURO]]/Data5[[#This Row],[NUMĂRUL PERSOANELOR ÎNSCRISE ÎN LISTELE ELECTORALE]]</f>
        <v>2.0696413621965521</v>
      </c>
      <c r="V2510" s="41">
        <f>Data5[[#This Row],[TOTAL CHELTUIELI LEI]]/Data5[[#This Row],[NUMĂRUL PERSOANELOR CARE AU PARTICIPAT LA VOT]]</f>
        <v>16.066481994459835</v>
      </c>
      <c r="W2510" s="41">
        <f>Data5[[#This Row],[TOTAL CHELTUIELI EURO]]/Data5[[#This Row],[NUMĂRUL PERSOANELOR CARE AU PARTICIPAT LA VOT]]</f>
        <v>3.3194524895063813</v>
      </c>
      <c r="X2510" s="43">
        <v>4.8400999999999996</v>
      </c>
      <c r="Y2510" s="114" t="s">
        <v>2898</v>
      </c>
      <c r="Z2510" s="44">
        <v>10</v>
      </c>
      <c r="AA2510" s="115" t="s">
        <v>3108</v>
      </c>
      <c r="AB2510" s="44">
        <v>2</v>
      </c>
      <c r="AC2510" s="45"/>
    </row>
    <row r="2511" spans="1:29" x14ac:dyDescent="0.2">
      <c r="A2511" s="37">
        <v>2510</v>
      </c>
      <c r="B2511" s="38" t="s">
        <v>571</v>
      </c>
      <c r="C2511" s="39" t="s">
        <v>584</v>
      </c>
      <c r="D2511" s="40">
        <v>44101</v>
      </c>
      <c r="E2511" s="38">
        <v>1</v>
      </c>
      <c r="F2511" s="38"/>
      <c r="G2511" s="38" t="s">
        <v>2</v>
      </c>
      <c r="H2511" s="38" t="s">
        <v>2</v>
      </c>
      <c r="I2511" s="41">
        <v>5700</v>
      </c>
      <c r="J2511" s="41">
        <v>4526</v>
      </c>
      <c r="K2511" s="41">
        <v>0</v>
      </c>
      <c r="L2511" s="41">
        <f>SUM(Data5[[#This Row],[CHELTUIELI DE PERSONAL LEI]:[CHELTUIELI DE CAPITAL (ACTIVE NEFINANCIARE ) LEI]])</f>
        <v>10226</v>
      </c>
      <c r="M2511" s="41">
        <f>Data5[[#This Row],[TOTAL CHELTUIELI LEI]]/Data5[[#This Row],[CURS VALUTAR EURO BNR 22 07 2020]]</f>
        <v>2112.7662651598107</v>
      </c>
      <c r="N2511" s="49">
        <v>1562</v>
      </c>
      <c r="O2511" s="54"/>
      <c r="P2511" s="54">
        <v>876</v>
      </c>
      <c r="Q2511" s="54"/>
      <c r="R2511" s="54">
        <f>Data5[[#This Row],[PERSOANE ÎNSCRISE ÎN LISTELE ELECTORALE (TURUL 1)            ]]+Data5[[#This Row],[PERSOANE ÎNSCRISE ÎN LISTELE ELECTORALE (TURUL AL 2-LEA)]]</f>
        <v>1562</v>
      </c>
      <c r="S2511" s="54">
        <f>Data5[[#This Row],[PERSOANE CARE AU PARTICIPAT LA VOT (TURUL 1)]]+Data5[[#This Row],[PERSOANE CARE AU PARTICIPAT LA VOT  (TURUL AL 2-LEA)]]</f>
        <v>876</v>
      </c>
      <c r="T2511" s="41">
        <f>Data5[[#This Row],[TOTAL CHELTUIELI LEI]]/Data5[[#This Row],[NUMĂRUL PERSOANELOR ÎNSCRISE ÎN LISTELE ELECTORALE]]</f>
        <v>6.5467349551856593</v>
      </c>
      <c r="U2511" s="41">
        <f>Data5[[#This Row],[TOTAL CHELTUIELI EURO]]/Data5[[#This Row],[NUMĂRUL PERSOANELOR ÎNSCRISE ÎN LISTELE ELECTORALE]]</f>
        <v>1.3526032427399557</v>
      </c>
      <c r="V2511" s="41">
        <f>Data5[[#This Row],[TOTAL CHELTUIELI LEI]]/Data5[[#This Row],[NUMĂRUL PERSOANELOR CARE AU PARTICIPAT LA VOT]]</f>
        <v>11.673515981735159</v>
      </c>
      <c r="W2511" s="41">
        <f>Data5[[#This Row],[TOTAL CHELTUIELI EURO]]/Data5[[#This Row],[NUMĂRUL PERSOANELOR CARE AU PARTICIPAT LA VOT]]</f>
        <v>2.4118336360271813</v>
      </c>
      <c r="X2511" s="43">
        <v>4.8400999999999996</v>
      </c>
      <c r="Y2511" s="114" t="s">
        <v>2889</v>
      </c>
      <c r="Z2511" s="44">
        <v>6</v>
      </c>
      <c r="AA2511" s="115" t="s">
        <v>3107</v>
      </c>
      <c r="AB2511" s="44">
        <v>1</v>
      </c>
      <c r="AC2511" s="45"/>
    </row>
    <row r="2512" spans="1:29" x14ac:dyDescent="0.2">
      <c r="A2512" s="37">
        <v>2511</v>
      </c>
      <c r="B2512" s="38" t="s">
        <v>571</v>
      </c>
      <c r="C2512" s="39" t="s">
        <v>585</v>
      </c>
      <c r="D2512" s="40">
        <v>44101</v>
      </c>
      <c r="E2512" s="38">
        <v>1</v>
      </c>
      <c r="F2512" s="38"/>
      <c r="G2512" s="38" t="s">
        <v>2</v>
      </c>
      <c r="H2512" s="38" t="s">
        <v>2</v>
      </c>
      <c r="I2512" s="41">
        <v>4200</v>
      </c>
      <c r="J2512" s="41">
        <v>6284</v>
      </c>
      <c r="K2512" s="41">
        <v>0</v>
      </c>
      <c r="L2512" s="41">
        <f>SUM(Data5[[#This Row],[CHELTUIELI DE PERSONAL LEI]:[CHELTUIELI DE CAPITAL (ACTIVE NEFINANCIARE ) LEI]])</f>
        <v>10484</v>
      </c>
      <c r="M2512" s="41">
        <f>Data5[[#This Row],[TOTAL CHELTUIELI LEI]]/Data5[[#This Row],[CURS VALUTAR EURO BNR 22 07 2020]]</f>
        <v>2166.0709489473361</v>
      </c>
      <c r="N2512" s="49">
        <v>1992</v>
      </c>
      <c r="O2512" s="54"/>
      <c r="P2512" s="54">
        <v>1186</v>
      </c>
      <c r="Q2512" s="54"/>
      <c r="R2512" s="54">
        <f>Data5[[#This Row],[PERSOANE ÎNSCRISE ÎN LISTELE ELECTORALE (TURUL 1)            ]]+Data5[[#This Row],[PERSOANE ÎNSCRISE ÎN LISTELE ELECTORALE (TURUL AL 2-LEA)]]</f>
        <v>1992</v>
      </c>
      <c r="S2512" s="54">
        <f>Data5[[#This Row],[PERSOANE CARE AU PARTICIPAT LA VOT (TURUL 1)]]+Data5[[#This Row],[PERSOANE CARE AU PARTICIPAT LA VOT  (TURUL AL 2-LEA)]]</f>
        <v>1186</v>
      </c>
      <c r="T2512" s="41">
        <f>Data5[[#This Row],[TOTAL CHELTUIELI LEI]]/Data5[[#This Row],[NUMĂRUL PERSOANELOR ÎNSCRISE ÎN LISTELE ELECTORALE]]</f>
        <v>5.2630522088353411</v>
      </c>
      <c r="U2512" s="41">
        <f>Data5[[#This Row],[TOTAL CHELTUIELI EURO]]/Data5[[#This Row],[NUMĂRUL PERSOANELOR ÎNSCRISE ÎN LISTELE ELECTORALE]]</f>
        <v>1.0873850145317951</v>
      </c>
      <c r="V2512" s="41">
        <f>Data5[[#This Row],[TOTAL CHELTUIELI LEI]]/Data5[[#This Row],[NUMĂRUL PERSOANELOR CARE AU PARTICIPAT LA VOT]]</f>
        <v>8.8397976391231037</v>
      </c>
      <c r="W2512" s="41">
        <f>Data5[[#This Row],[TOTAL CHELTUIELI EURO]]/Data5[[#This Row],[NUMĂRUL PERSOANELOR CARE AU PARTICIPAT LA VOT]]</f>
        <v>1.8263667360432851</v>
      </c>
      <c r="X2512" s="43">
        <v>4.8400999999999996</v>
      </c>
      <c r="Y2512" s="114" t="s">
        <v>2892</v>
      </c>
      <c r="Z2512" s="44">
        <v>5</v>
      </c>
      <c r="AA2512" s="115" t="s">
        <v>3107</v>
      </c>
      <c r="AB2512" s="44">
        <v>1</v>
      </c>
      <c r="AC2512" s="45"/>
    </row>
    <row r="2513" spans="1:29" x14ac:dyDescent="0.2">
      <c r="A2513" s="37">
        <v>2512</v>
      </c>
      <c r="B2513" s="38" t="s">
        <v>571</v>
      </c>
      <c r="C2513" s="39" t="s">
        <v>586</v>
      </c>
      <c r="D2513" s="40">
        <v>44101</v>
      </c>
      <c r="E2513" s="38">
        <v>1</v>
      </c>
      <c r="F2513" s="38"/>
      <c r="G2513" s="38" t="s">
        <v>2</v>
      </c>
      <c r="H2513" s="38" t="s">
        <v>2</v>
      </c>
      <c r="I2513" s="41">
        <v>800</v>
      </c>
      <c r="J2513" s="41">
        <v>5000</v>
      </c>
      <c r="K2513" s="41">
        <v>0</v>
      </c>
      <c r="L2513" s="41">
        <f>SUM(Data5[[#This Row],[CHELTUIELI DE PERSONAL LEI]:[CHELTUIELI DE CAPITAL (ACTIVE NEFINANCIARE ) LEI]])</f>
        <v>5800</v>
      </c>
      <c r="M2513" s="41">
        <f>Data5[[#This Row],[TOTAL CHELTUIELI LEI]]/Data5[[#This Row],[CURS VALUTAR EURO BNR 22 07 2020]]</f>
        <v>1198.3223487118037</v>
      </c>
      <c r="N2513" s="49">
        <v>1273</v>
      </c>
      <c r="O2513" s="54"/>
      <c r="P2513" s="54">
        <v>779</v>
      </c>
      <c r="Q2513" s="54"/>
      <c r="R2513" s="54">
        <f>Data5[[#This Row],[PERSOANE ÎNSCRISE ÎN LISTELE ELECTORALE (TURUL 1)            ]]+Data5[[#This Row],[PERSOANE ÎNSCRISE ÎN LISTELE ELECTORALE (TURUL AL 2-LEA)]]</f>
        <v>1273</v>
      </c>
      <c r="S2513" s="54">
        <f>Data5[[#This Row],[PERSOANE CARE AU PARTICIPAT LA VOT (TURUL 1)]]+Data5[[#This Row],[PERSOANE CARE AU PARTICIPAT LA VOT  (TURUL AL 2-LEA)]]</f>
        <v>779</v>
      </c>
      <c r="T2513" s="41">
        <f>Data5[[#This Row],[TOTAL CHELTUIELI LEI]]/Data5[[#This Row],[NUMĂRUL PERSOANELOR ÎNSCRISE ÎN LISTELE ELECTORALE]]</f>
        <v>4.5561665357423413</v>
      </c>
      <c r="U2513" s="41">
        <f>Data5[[#This Row],[TOTAL CHELTUIELI EURO]]/Data5[[#This Row],[NUMĂRUL PERSOANELOR ÎNSCRISE ÎN LISTELE ELECTORALE]]</f>
        <v>0.94133727314360072</v>
      </c>
      <c r="V2513" s="41">
        <f>Data5[[#This Row],[TOTAL CHELTUIELI LEI]]/Data5[[#This Row],[NUMĂRUL PERSOANELOR CARE AU PARTICIPAT LA VOT]]</f>
        <v>7.4454428754813868</v>
      </c>
      <c r="W2513" s="41">
        <f>Data5[[#This Row],[TOTAL CHELTUIELI EURO]]/Data5[[#This Row],[NUMĂRUL PERSOANELOR CARE AU PARTICIPAT LA VOT]]</f>
        <v>1.5382828609907622</v>
      </c>
      <c r="X2513" s="43">
        <v>4.8400999999999996</v>
      </c>
      <c r="Y2513" s="114" t="s">
        <v>2895</v>
      </c>
      <c r="Z2513" s="44">
        <v>4</v>
      </c>
      <c r="AA2513" s="115" t="s">
        <v>3105</v>
      </c>
      <c r="AB2513" s="44">
        <v>0</v>
      </c>
      <c r="AC2513" s="45"/>
    </row>
    <row r="2514" spans="1:29" x14ac:dyDescent="0.2">
      <c r="A2514" s="37">
        <v>2513</v>
      </c>
      <c r="B2514" s="38" t="s">
        <v>571</v>
      </c>
      <c r="C2514" s="39" t="s">
        <v>587</v>
      </c>
      <c r="D2514" s="40">
        <v>44101</v>
      </c>
      <c r="E2514" s="38">
        <v>1</v>
      </c>
      <c r="F2514" s="38"/>
      <c r="G2514" s="38" t="s">
        <v>2</v>
      </c>
      <c r="H2514" s="38" t="s">
        <v>2</v>
      </c>
      <c r="I2514" s="41">
        <v>0</v>
      </c>
      <c r="J2514" s="41">
        <v>13052</v>
      </c>
      <c r="K2514" s="41">
        <v>0</v>
      </c>
      <c r="L2514" s="41">
        <f>SUM(Data5[[#This Row],[CHELTUIELI DE PERSONAL LEI]:[CHELTUIELI DE CAPITAL (ACTIVE NEFINANCIARE ) LEI]])</f>
        <v>13052</v>
      </c>
      <c r="M2514" s="41">
        <f>Data5[[#This Row],[TOTAL CHELTUIELI LEI]]/Data5[[#This Row],[CURS VALUTAR EURO BNR 22 07 2020]]</f>
        <v>2696.6384992045623</v>
      </c>
      <c r="N2514" s="49">
        <v>3427</v>
      </c>
      <c r="O2514" s="54"/>
      <c r="P2514" s="54">
        <v>1628</v>
      </c>
      <c r="Q2514" s="54"/>
      <c r="R2514" s="54">
        <f>Data5[[#This Row],[PERSOANE ÎNSCRISE ÎN LISTELE ELECTORALE (TURUL 1)            ]]+Data5[[#This Row],[PERSOANE ÎNSCRISE ÎN LISTELE ELECTORALE (TURUL AL 2-LEA)]]</f>
        <v>3427</v>
      </c>
      <c r="S2514" s="54">
        <f>Data5[[#This Row],[PERSOANE CARE AU PARTICIPAT LA VOT (TURUL 1)]]+Data5[[#This Row],[PERSOANE CARE AU PARTICIPAT LA VOT  (TURUL AL 2-LEA)]]</f>
        <v>1628</v>
      </c>
      <c r="T2514" s="41">
        <f>Data5[[#This Row],[TOTAL CHELTUIELI LEI]]/Data5[[#This Row],[NUMĂRUL PERSOANELOR ÎNSCRISE ÎN LISTELE ELECTORALE]]</f>
        <v>3.808578932010505</v>
      </c>
      <c r="U2514" s="41">
        <f>Data5[[#This Row],[TOTAL CHELTUIELI EURO]]/Data5[[#This Row],[NUMĂRUL PERSOANELOR ÎNSCRISE ÎN LISTELE ELECTORALE]]</f>
        <v>0.78688021570019329</v>
      </c>
      <c r="V2514" s="41">
        <f>Data5[[#This Row],[TOTAL CHELTUIELI LEI]]/Data5[[#This Row],[NUMĂRUL PERSOANELOR CARE AU PARTICIPAT LA VOT]]</f>
        <v>8.0171990171990171</v>
      </c>
      <c r="W2514" s="41">
        <f>Data5[[#This Row],[TOTAL CHELTUIELI EURO]]/Data5[[#This Row],[NUMĂRUL PERSOANELOR CARE AU PARTICIPAT LA VOT]]</f>
        <v>1.6564118545482569</v>
      </c>
      <c r="X2514" s="43">
        <v>4.8400999999999996</v>
      </c>
      <c r="Y2514" s="114" t="s">
        <v>2884</v>
      </c>
      <c r="Z2514" s="44">
        <v>3</v>
      </c>
      <c r="AA2514" s="115" t="s">
        <v>3105</v>
      </c>
      <c r="AB2514" s="44">
        <v>0</v>
      </c>
      <c r="AC2514" s="45"/>
    </row>
    <row r="2515" spans="1:29" x14ac:dyDescent="0.2">
      <c r="A2515" s="37">
        <v>2514</v>
      </c>
      <c r="B2515" s="38" t="s">
        <v>571</v>
      </c>
      <c r="C2515" s="39" t="s">
        <v>588</v>
      </c>
      <c r="D2515" s="40">
        <v>44101</v>
      </c>
      <c r="E2515" s="38">
        <v>1</v>
      </c>
      <c r="F2515" s="38"/>
      <c r="G2515" s="38" t="s">
        <v>2</v>
      </c>
      <c r="H2515" s="38" t="s">
        <v>2</v>
      </c>
      <c r="I2515" s="41">
        <v>5400</v>
      </c>
      <c r="J2515" s="41">
        <v>7984</v>
      </c>
      <c r="K2515" s="41">
        <v>0</v>
      </c>
      <c r="L2515" s="41">
        <f>SUM(Data5[[#This Row],[CHELTUIELI DE PERSONAL LEI]:[CHELTUIELI DE CAPITAL (ACTIVE NEFINANCIARE ) LEI]])</f>
        <v>13384</v>
      </c>
      <c r="M2515" s="41">
        <f>Data5[[#This Row],[TOTAL CHELTUIELI LEI]]/Data5[[#This Row],[CURS VALUTAR EURO BNR 22 07 2020]]</f>
        <v>2765.2321233032376</v>
      </c>
      <c r="N2515" s="49">
        <v>1570</v>
      </c>
      <c r="O2515" s="54"/>
      <c r="P2515" s="54">
        <v>775</v>
      </c>
      <c r="Q2515" s="54"/>
      <c r="R2515" s="54">
        <f>Data5[[#This Row],[PERSOANE ÎNSCRISE ÎN LISTELE ELECTORALE (TURUL 1)            ]]+Data5[[#This Row],[PERSOANE ÎNSCRISE ÎN LISTELE ELECTORALE (TURUL AL 2-LEA)]]</f>
        <v>1570</v>
      </c>
      <c r="S2515" s="54">
        <f>Data5[[#This Row],[PERSOANE CARE AU PARTICIPAT LA VOT (TURUL 1)]]+Data5[[#This Row],[PERSOANE CARE AU PARTICIPAT LA VOT  (TURUL AL 2-LEA)]]</f>
        <v>775</v>
      </c>
      <c r="T2515" s="41">
        <f>Data5[[#This Row],[TOTAL CHELTUIELI LEI]]/Data5[[#This Row],[NUMĂRUL PERSOANELOR ÎNSCRISE ÎN LISTELE ELECTORALE]]</f>
        <v>8.524840764331211</v>
      </c>
      <c r="U2515" s="41">
        <f>Data5[[#This Row],[TOTAL CHELTUIELI EURO]]/Data5[[#This Row],[NUMĂRUL PERSOANELOR ÎNSCRISE ÎN LISTELE ELECTORALE]]</f>
        <v>1.7612943460530175</v>
      </c>
      <c r="V2515" s="41">
        <f>Data5[[#This Row],[TOTAL CHELTUIELI LEI]]/Data5[[#This Row],[NUMĂRUL PERSOANELOR CARE AU PARTICIPAT LA VOT]]</f>
        <v>17.269677419354839</v>
      </c>
      <c r="W2515" s="41">
        <f>Data5[[#This Row],[TOTAL CHELTUIELI EURO]]/Data5[[#This Row],[NUMĂRUL PERSOANELOR CARE AU PARTICIPAT LA VOT]]</f>
        <v>3.5680414494235322</v>
      </c>
      <c r="X2515" s="43">
        <v>4.8400999999999996</v>
      </c>
      <c r="Y2515" s="114" t="s">
        <v>2896</v>
      </c>
      <c r="Z2515" s="44">
        <v>8</v>
      </c>
      <c r="AA2515" s="115" t="s">
        <v>3107</v>
      </c>
      <c r="AB2515" s="44">
        <v>1</v>
      </c>
      <c r="AC2515" s="45"/>
    </row>
    <row r="2516" spans="1:29" x14ac:dyDescent="0.2">
      <c r="A2516" s="37">
        <v>2515</v>
      </c>
      <c r="B2516" s="38" t="s">
        <v>571</v>
      </c>
      <c r="C2516" s="39" t="s">
        <v>116</v>
      </c>
      <c r="D2516" s="40">
        <v>44101</v>
      </c>
      <c r="E2516" s="38">
        <v>1</v>
      </c>
      <c r="F2516" s="38"/>
      <c r="G2516" s="38" t="s">
        <v>2</v>
      </c>
      <c r="H2516" s="38" t="s">
        <v>2</v>
      </c>
      <c r="I2516" s="41">
        <v>2340</v>
      </c>
      <c r="J2516" s="41">
        <v>14591</v>
      </c>
      <c r="K2516" s="41">
        <v>0</v>
      </c>
      <c r="L2516" s="41">
        <f>SUM(Data5[[#This Row],[CHELTUIELI DE PERSONAL LEI]:[CHELTUIELI DE CAPITAL (ACTIVE NEFINANCIARE ) LEI]])</f>
        <v>16931</v>
      </c>
      <c r="M2516" s="41">
        <f>Data5[[#This Row],[TOTAL CHELTUIELI LEI]]/Data5[[#This Row],[CURS VALUTAR EURO BNR 22 07 2020]]</f>
        <v>3498.0682217309563</v>
      </c>
      <c r="N2516" s="49">
        <v>2210</v>
      </c>
      <c r="O2516" s="54"/>
      <c r="P2516" s="54">
        <v>1020</v>
      </c>
      <c r="Q2516" s="54"/>
      <c r="R2516" s="54">
        <f>Data5[[#This Row],[PERSOANE ÎNSCRISE ÎN LISTELE ELECTORALE (TURUL 1)            ]]+Data5[[#This Row],[PERSOANE ÎNSCRISE ÎN LISTELE ELECTORALE (TURUL AL 2-LEA)]]</f>
        <v>2210</v>
      </c>
      <c r="S2516" s="54">
        <f>Data5[[#This Row],[PERSOANE CARE AU PARTICIPAT LA VOT (TURUL 1)]]+Data5[[#This Row],[PERSOANE CARE AU PARTICIPAT LA VOT  (TURUL AL 2-LEA)]]</f>
        <v>1020</v>
      </c>
      <c r="T2516" s="41">
        <f>Data5[[#This Row],[TOTAL CHELTUIELI LEI]]/Data5[[#This Row],[NUMĂRUL PERSOANELOR ÎNSCRISE ÎN LISTELE ELECTORALE]]</f>
        <v>7.661085972850679</v>
      </c>
      <c r="U2516" s="41">
        <f>Data5[[#This Row],[TOTAL CHELTUIELI EURO]]/Data5[[#This Row],[NUMĂRUL PERSOANELOR ÎNSCRISE ÎN LISTELE ELECTORALE]]</f>
        <v>1.5828362994257721</v>
      </c>
      <c r="V2516" s="41">
        <f>Data5[[#This Row],[TOTAL CHELTUIELI LEI]]/Data5[[#This Row],[NUMĂRUL PERSOANELOR CARE AU PARTICIPAT LA VOT]]</f>
        <v>16.599019607843136</v>
      </c>
      <c r="W2516" s="41">
        <f>Data5[[#This Row],[TOTAL CHELTUIELI EURO]]/Data5[[#This Row],[NUMĂRUL PERSOANELOR CARE AU PARTICIPAT LA VOT]]</f>
        <v>3.4294786487558397</v>
      </c>
      <c r="X2516" s="43">
        <v>4.8400999999999996</v>
      </c>
      <c r="Y2516" s="114" t="s">
        <v>2886</v>
      </c>
      <c r="Z2516" s="44">
        <v>7</v>
      </c>
      <c r="AA2516" s="115" t="s">
        <v>3107</v>
      </c>
      <c r="AB2516" s="44">
        <v>1</v>
      </c>
      <c r="AC2516" s="45"/>
    </row>
    <row r="2517" spans="1:29" x14ac:dyDescent="0.2">
      <c r="A2517" s="37">
        <v>2516</v>
      </c>
      <c r="B2517" s="38" t="s">
        <v>571</v>
      </c>
      <c r="C2517" s="39" t="s">
        <v>119</v>
      </c>
      <c r="D2517" s="40">
        <v>44101</v>
      </c>
      <c r="E2517" s="38">
        <v>1</v>
      </c>
      <c r="F2517" s="38"/>
      <c r="G2517" s="38" t="s">
        <v>2</v>
      </c>
      <c r="H2517" s="38" t="s">
        <v>2</v>
      </c>
      <c r="I2517" s="41">
        <v>0</v>
      </c>
      <c r="J2517" s="41">
        <v>25102</v>
      </c>
      <c r="K2517" s="41">
        <v>0</v>
      </c>
      <c r="L2517" s="41">
        <f>SUM(Data5[[#This Row],[CHELTUIELI DE PERSONAL LEI]:[CHELTUIELI DE CAPITAL (ACTIVE NEFINANCIARE ) LEI]])</f>
        <v>25102</v>
      </c>
      <c r="M2517" s="41">
        <f>Data5[[#This Row],[TOTAL CHELTUIELI LEI]]/Data5[[#This Row],[CURS VALUTAR EURO BNR 22 07 2020]]</f>
        <v>5186.2564823040848</v>
      </c>
      <c r="N2517" s="49">
        <v>1694</v>
      </c>
      <c r="O2517" s="54"/>
      <c r="P2517" s="54">
        <v>816</v>
      </c>
      <c r="Q2517" s="54"/>
      <c r="R2517" s="54">
        <f>Data5[[#This Row],[PERSOANE ÎNSCRISE ÎN LISTELE ELECTORALE (TURUL 1)            ]]+Data5[[#This Row],[PERSOANE ÎNSCRISE ÎN LISTELE ELECTORALE (TURUL AL 2-LEA)]]</f>
        <v>1694</v>
      </c>
      <c r="S2517" s="54">
        <f>Data5[[#This Row],[PERSOANE CARE AU PARTICIPAT LA VOT (TURUL 1)]]+Data5[[#This Row],[PERSOANE CARE AU PARTICIPAT LA VOT  (TURUL AL 2-LEA)]]</f>
        <v>816</v>
      </c>
      <c r="T2517" s="41">
        <f>Data5[[#This Row],[TOTAL CHELTUIELI LEI]]/Data5[[#This Row],[NUMĂRUL PERSOANELOR ÎNSCRISE ÎN LISTELE ELECTORALE]]</f>
        <v>14.818181818181818</v>
      </c>
      <c r="U2517" s="41">
        <f>Data5[[#This Row],[TOTAL CHELTUIELI EURO]]/Data5[[#This Row],[NUMĂRUL PERSOANELOR ÎNSCRISE ÎN LISTELE ELECTORALE]]</f>
        <v>3.0615445586210654</v>
      </c>
      <c r="V2517" s="41">
        <f>Data5[[#This Row],[TOTAL CHELTUIELI LEI]]/Data5[[#This Row],[NUMĂRUL PERSOANELOR CARE AU PARTICIPAT LA VOT]]</f>
        <v>30.762254901960784</v>
      </c>
      <c r="W2517" s="41">
        <f>Data5[[#This Row],[TOTAL CHELTUIELI EURO]]/Data5[[#This Row],[NUMĂRUL PERSOANELOR CARE AU PARTICIPAT LA VOT]]</f>
        <v>6.3557064734118685</v>
      </c>
      <c r="X2517" s="43">
        <v>4.8400999999999996</v>
      </c>
      <c r="Y2517" s="114" t="s">
        <v>2885</v>
      </c>
      <c r="Z2517" s="44">
        <v>14</v>
      </c>
      <c r="AA2517" s="115" t="s">
        <v>3106</v>
      </c>
      <c r="AB2517" s="44">
        <v>3</v>
      </c>
      <c r="AC2517" s="45"/>
    </row>
    <row r="2518" spans="1:29" x14ac:dyDescent="0.2">
      <c r="A2518" s="37">
        <v>2517</v>
      </c>
      <c r="B2518" s="38" t="s">
        <v>571</v>
      </c>
      <c r="C2518" s="39" t="s">
        <v>589</v>
      </c>
      <c r="D2518" s="40">
        <v>44101</v>
      </c>
      <c r="E2518" s="38">
        <v>1</v>
      </c>
      <c r="F2518" s="38"/>
      <c r="G2518" s="38" t="s">
        <v>2</v>
      </c>
      <c r="H2518" s="38" t="s">
        <v>2</v>
      </c>
      <c r="I2518" s="41">
        <v>4900</v>
      </c>
      <c r="J2518" s="41">
        <v>7053</v>
      </c>
      <c r="K2518" s="41">
        <v>0</v>
      </c>
      <c r="L2518" s="41">
        <f>SUM(Data5[[#This Row],[CHELTUIELI DE PERSONAL LEI]:[CHELTUIELI DE CAPITAL (ACTIVE NEFINANCIARE ) LEI]])</f>
        <v>11953</v>
      </c>
      <c r="M2518" s="41">
        <f>Data5[[#This Row],[TOTAL CHELTUIELI LEI]]/Data5[[#This Row],[CURS VALUTAR EURO BNR 22 07 2020]]</f>
        <v>2469.5770748538257</v>
      </c>
      <c r="N2518" s="49">
        <v>1359</v>
      </c>
      <c r="O2518" s="54"/>
      <c r="P2518" s="54">
        <v>841</v>
      </c>
      <c r="Q2518" s="54"/>
      <c r="R2518" s="54">
        <f>Data5[[#This Row],[PERSOANE ÎNSCRISE ÎN LISTELE ELECTORALE (TURUL 1)            ]]+Data5[[#This Row],[PERSOANE ÎNSCRISE ÎN LISTELE ELECTORALE (TURUL AL 2-LEA)]]</f>
        <v>1359</v>
      </c>
      <c r="S2518" s="54">
        <f>Data5[[#This Row],[PERSOANE CARE AU PARTICIPAT LA VOT (TURUL 1)]]+Data5[[#This Row],[PERSOANE CARE AU PARTICIPAT LA VOT  (TURUL AL 2-LEA)]]</f>
        <v>841</v>
      </c>
      <c r="T2518" s="41">
        <f>Data5[[#This Row],[TOTAL CHELTUIELI LEI]]/Data5[[#This Row],[NUMĂRUL PERSOANELOR ÎNSCRISE ÎN LISTELE ELECTORALE]]</f>
        <v>8.795437821927889</v>
      </c>
      <c r="U2518" s="41">
        <f>Data5[[#This Row],[TOTAL CHELTUIELI EURO]]/Data5[[#This Row],[NUMĂRUL PERSOANELOR ÎNSCRISE ÎN LISTELE ELECTORALE]]</f>
        <v>1.8172016739174581</v>
      </c>
      <c r="V2518" s="41">
        <f>Data5[[#This Row],[TOTAL CHELTUIELI LEI]]/Data5[[#This Row],[NUMĂRUL PERSOANELOR CARE AU PARTICIPAT LA VOT]]</f>
        <v>14.212841854934602</v>
      </c>
      <c r="W2518" s="41">
        <f>Data5[[#This Row],[TOTAL CHELTUIELI EURO]]/Data5[[#This Row],[NUMĂRUL PERSOANELOR CARE AU PARTICIPAT LA VOT]]</f>
        <v>2.9364769023232173</v>
      </c>
      <c r="X2518" s="43">
        <v>4.8400999999999996</v>
      </c>
      <c r="Y2518" s="114" t="s">
        <v>2896</v>
      </c>
      <c r="Z2518" s="44">
        <v>8</v>
      </c>
      <c r="AA2518" s="115" t="s">
        <v>3107</v>
      </c>
      <c r="AB2518" s="44">
        <v>1</v>
      </c>
      <c r="AC2518" s="45"/>
    </row>
    <row r="2519" spans="1:29" x14ac:dyDescent="0.2">
      <c r="A2519" s="37">
        <v>2518</v>
      </c>
      <c r="B2519" s="38" t="s">
        <v>571</v>
      </c>
      <c r="C2519" s="39" t="s">
        <v>590</v>
      </c>
      <c r="D2519" s="40">
        <v>44101</v>
      </c>
      <c r="E2519" s="38">
        <v>1</v>
      </c>
      <c r="F2519" s="38"/>
      <c r="G2519" s="38" t="s">
        <v>2</v>
      </c>
      <c r="H2519" s="38" t="s">
        <v>2</v>
      </c>
      <c r="I2519" s="41">
        <v>3200</v>
      </c>
      <c r="J2519" s="41">
        <v>2068</v>
      </c>
      <c r="K2519" s="41">
        <v>0</v>
      </c>
      <c r="L2519" s="41">
        <f>SUM(Data5[[#This Row],[CHELTUIELI DE PERSONAL LEI]:[CHELTUIELI DE CAPITAL (ACTIVE NEFINANCIARE ) LEI]])</f>
        <v>5268</v>
      </c>
      <c r="M2519" s="41">
        <f>Data5[[#This Row],[TOTAL CHELTUIELI LEI]]/Data5[[#This Row],[CURS VALUTAR EURO BNR 22 07 2020]]</f>
        <v>1088.4072643127208</v>
      </c>
      <c r="N2519" s="49">
        <v>1559</v>
      </c>
      <c r="O2519" s="54"/>
      <c r="P2519" s="54">
        <v>876</v>
      </c>
      <c r="Q2519" s="54"/>
      <c r="R2519" s="54">
        <f>Data5[[#This Row],[PERSOANE ÎNSCRISE ÎN LISTELE ELECTORALE (TURUL 1)            ]]+Data5[[#This Row],[PERSOANE ÎNSCRISE ÎN LISTELE ELECTORALE (TURUL AL 2-LEA)]]</f>
        <v>1559</v>
      </c>
      <c r="S2519" s="54">
        <f>Data5[[#This Row],[PERSOANE CARE AU PARTICIPAT LA VOT (TURUL 1)]]+Data5[[#This Row],[PERSOANE CARE AU PARTICIPAT LA VOT  (TURUL AL 2-LEA)]]</f>
        <v>876</v>
      </c>
      <c r="T2519" s="41">
        <f>Data5[[#This Row],[TOTAL CHELTUIELI LEI]]/Data5[[#This Row],[NUMĂRUL PERSOANELOR ÎNSCRISE ÎN LISTELE ELECTORALE]]</f>
        <v>3.3790891597177679</v>
      </c>
      <c r="U2519" s="41">
        <f>Data5[[#This Row],[TOTAL CHELTUIELI EURO]]/Data5[[#This Row],[NUMĂRUL PERSOANELOR ÎNSCRISE ÎN LISTELE ELECTORALE]]</f>
        <v>0.69814449282406721</v>
      </c>
      <c r="V2519" s="41">
        <f>Data5[[#This Row],[TOTAL CHELTUIELI LEI]]/Data5[[#This Row],[NUMĂRUL PERSOANELOR CARE AU PARTICIPAT LA VOT]]</f>
        <v>6.0136986301369859</v>
      </c>
      <c r="W2519" s="41">
        <f>Data5[[#This Row],[TOTAL CHELTUIELI EURO]]/Data5[[#This Row],[NUMĂRUL PERSOANELOR CARE AU PARTICIPAT LA VOT]]</f>
        <v>1.2424740460190877</v>
      </c>
      <c r="X2519" s="43">
        <v>4.8400999999999996</v>
      </c>
      <c r="Y2519" s="114" t="s">
        <v>2884</v>
      </c>
      <c r="Z2519" s="44">
        <v>3</v>
      </c>
      <c r="AA2519" s="115" t="s">
        <v>3105</v>
      </c>
      <c r="AB2519" s="44">
        <v>0</v>
      </c>
      <c r="AC2519" s="45"/>
    </row>
    <row r="2520" spans="1:29" x14ac:dyDescent="0.2">
      <c r="A2520" s="37">
        <v>2519</v>
      </c>
      <c r="B2520" s="38" t="s">
        <v>571</v>
      </c>
      <c r="C2520" s="39" t="s">
        <v>123</v>
      </c>
      <c r="D2520" s="40">
        <v>44101</v>
      </c>
      <c r="E2520" s="38">
        <v>1</v>
      </c>
      <c r="F2520" s="38"/>
      <c r="G2520" s="38" t="s">
        <v>2</v>
      </c>
      <c r="H2520" s="38" t="s">
        <v>2</v>
      </c>
      <c r="I2520" s="41">
        <v>1450</v>
      </c>
      <c r="J2520" s="41">
        <v>5573</v>
      </c>
      <c r="K2520" s="41">
        <v>0</v>
      </c>
      <c r="L2520" s="41">
        <f>SUM(Data5[[#This Row],[CHELTUIELI DE PERSONAL LEI]:[CHELTUIELI DE CAPITAL (ACTIVE NEFINANCIARE ) LEI]])</f>
        <v>7023</v>
      </c>
      <c r="M2520" s="41">
        <f>Data5[[#This Row],[TOTAL CHELTUIELI LEI]]/Data5[[#This Row],[CURS VALUTAR EURO BNR 22 07 2020]]</f>
        <v>1451.0030784487924</v>
      </c>
      <c r="N2520" s="49">
        <v>1868</v>
      </c>
      <c r="O2520" s="54"/>
      <c r="P2520" s="54">
        <v>1045</v>
      </c>
      <c r="Q2520" s="54"/>
      <c r="R2520" s="54">
        <f>Data5[[#This Row],[PERSOANE ÎNSCRISE ÎN LISTELE ELECTORALE (TURUL 1)            ]]+Data5[[#This Row],[PERSOANE ÎNSCRISE ÎN LISTELE ELECTORALE (TURUL AL 2-LEA)]]</f>
        <v>1868</v>
      </c>
      <c r="S2520" s="54">
        <f>Data5[[#This Row],[PERSOANE CARE AU PARTICIPAT LA VOT (TURUL 1)]]+Data5[[#This Row],[PERSOANE CARE AU PARTICIPAT LA VOT  (TURUL AL 2-LEA)]]</f>
        <v>1045</v>
      </c>
      <c r="T2520" s="41">
        <f>Data5[[#This Row],[TOTAL CHELTUIELI LEI]]/Data5[[#This Row],[NUMĂRUL PERSOANELOR ÎNSCRISE ÎN LISTELE ELECTORALE]]</f>
        <v>3.7596359743040684</v>
      </c>
      <c r="U2520" s="41">
        <f>Data5[[#This Row],[TOTAL CHELTUIELI EURO]]/Data5[[#This Row],[NUMĂRUL PERSOANELOR ÎNSCRISE ÎN LISTELE ELECTORALE]]</f>
        <v>0.77676824328093808</v>
      </c>
      <c r="V2520" s="41">
        <f>Data5[[#This Row],[TOTAL CHELTUIELI LEI]]/Data5[[#This Row],[NUMĂRUL PERSOANELOR CARE AU PARTICIPAT LA VOT]]</f>
        <v>6.7205741626794255</v>
      </c>
      <c r="W2520" s="41">
        <f>Data5[[#This Row],[TOTAL CHELTUIELI EURO]]/Data5[[#This Row],[NUMĂRUL PERSOANELOR CARE AU PARTICIPAT LA VOT]]</f>
        <v>1.3885196922954952</v>
      </c>
      <c r="X2520" s="43">
        <v>4.8400999999999996</v>
      </c>
      <c r="Y2520" s="114" t="s">
        <v>2884</v>
      </c>
      <c r="Z2520" s="44">
        <v>3</v>
      </c>
      <c r="AA2520" s="115" t="s">
        <v>3105</v>
      </c>
      <c r="AB2520" s="44">
        <v>0</v>
      </c>
      <c r="AC2520" s="45"/>
    </row>
    <row r="2521" spans="1:29" x14ac:dyDescent="0.2">
      <c r="A2521" s="37">
        <v>2520</v>
      </c>
      <c r="B2521" s="38" t="s">
        <v>571</v>
      </c>
      <c r="C2521" s="39" t="s">
        <v>591</v>
      </c>
      <c r="D2521" s="40">
        <v>44101</v>
      </c>
      <c r="E2521" s="38">
        <v>1</v>
      </c>
      <c r="F2521" s="38"/>
      <c r="G2521" s="38" t="s">
        <v>2</v>
      </c>
      <c r="H2521" s="38" t="s">
        <v>2</v>
      </c>
      <c r="I2521" s="41">
        <v>0</v>
      </c>
      <c r="J2521" s="41">
        <v>7009.94</v>
      </c>
      <c r="K2521" s="41">
        <v>0</v>
      </c>
      <c r="L2521" s="41">
        <f>SUM(Data5[[#This Row],[CHELTUIELI DE PERSONAL LEI]:[CHELTUIELI DE CAPITAL (ACTIVE NEFINANCIARE ) LEI]])</f>
        <v>7009.94</v>
      </c>
      <c r="M2521" s="41">
        <f>Data5[[#This Row],[TOTAL CHELTUIELI LEI]]/Data5[[#This Row],[CURS VALUTAR EURO BNR 22 07 2020]]</f>
        <v>1448.3047870911757</v>
      </c>
      <c r="N2521" s="49">
        <v>1768</v>
      </c>
      <c r="O2521" s="54"/>
      <c r="P2521" s="54">
        <v>950</v>
      </c>
      <c r="Q2521" s="54"/>
      <c r="R2521" s="54">
        <f>Data5[[#This Row],[PERSOANE ÎNSCRISE ÎN LISTELE ELECTORALE (TURUL 1)            ]]+Data5[[#This Row],[PERSOANE ÎNSCRISE ÎN LISTELE ELECTORALE (TURUL AL 2-LEA)]]</f>
        <v>1768</v>
      </c>
      <c r="S2521" s="54">
        <f>Data5[[#This Row],[PERSOANE CARE AU PARTICIPAT LA VOT (TURUL 1)]]+Data5[[#This Row],[PERSOANE CARE AU PARTICIPAT LA VOT  (TURUL AL 2-LEA)]]</f>
        <v>950</v>
      </c>
      <c r="T2521" s="41">
        <f>Data5[[#This Row],[TOTAL CHELTUIELI LEI]]/Data5[[#This Row],[NUMĂRUL PERSOANELOR ÎNSCRISE ÎN LISTELE ELECTORALE]]</f>
        <v>3.9648981900452487</v>
      </c>
      <c r="U2521" s="41">
        <f>Data5[[#This Row],[TOTAL CHELTUIELI EURO]]/Data5[[#This Row],[NUMĂRUL PERSOANELOR ÎNSCRISE ÎN LISTELE ELECTORALE]]</f>
        <v>0.81917691577555185</v>
      </c>
      <c r="V2521" s="41">
        <f>Data5[[#This Row],[TOTAL CHELTUIELI LEI]]/Data5[[#This Row],[NUMĂRUL PERSOANELOR CARE AU PARTICIPAT LA VOT]]</f>
        <v>7.3788842105263157</v>
      </c>
      <c r="W2521" s="41">
        <f>Data5[[#This Row],[TOTAL CHELTUIELI EURO]]/Data5[[#This Row],[NUMĂRUL PERSOANELOR CARE AU PARTICIPAT LA VOT]]</f>
        <v>1.5245313548328165</v>
      </c>
      <c r="X2521" s="43">
        <v>4.8400999999999996</v>
      </c>
      <c r="Y2521" s="114" t="s">
        <v>2884</v>
      </c>
      <c r="Z2521" s="44">
        <v>3</v>
      </c>
      <c r="AA2521" s="115" t="s">
        <v>3105</v>
      </c>
      <c r="AB2521" s="44">
        <v>0</v>
      </c>
      <c r="AC2521" s="45"/>
    </row>
    <row r="2522" spans="1:29" x14ac:dyDescent="0.2">
      <c r="A2522" s="37">
        <v>2521</v>
      </c>
      <c r="B2522" s="38" t="s">
        <v>571</v>
      </c>
      <c r="C2522" s="39" t="s">
        <v>592</v>
      </c>
      <c r="D2522" s="40">
        <v>44101</v>
      </c>
      <c r="E2522" s="38">
        <v>1</v>
      </c>
      <c r="F2522" s="38"/>
      <c r="G2522" s="38" t="s">
        <v>2</v>
      </c>
      <c r="H2522" s="38" t="s">
        <v>2</v>
      </c>
      <c r="I2522" s="41">
        <v>0</v>
      </c>
      <c r="J2522" s="41">
        <v>23964.17</v>
      </c>
      <c r="K2522" s="41">
        <v>0</v>
      </c>
      <c r="L2522" s="41">
        <f>SUM(Data5[[#This Row],[CHELTUIELI DE PERSONAL LEI]:[CHELTUIELI DE CAPITAL (ACTIVE NEFINANCIARE ) LEI]])</f>
        <v>23964.17</v>
      </c>
      <c r="M2522" s="41">
        <f>Data5[[#This Row],[TOTAL CHELTUIELI LEI]]/Data5[[#This Row],[CURS VALUTAR EURO BNR 22 07 2020]]</f>
        <v>4951.1724964360237</v>
      </c>
      <c r="N2522" s="49">
        <v>1912</v>
      </c>
      <c r="O2522" s="54"/>
      <c r="P2522" s="54">
        <v>1107</v>
      </c>
      <c r="Q2522" s="54"/>
      <c r="R2522" s="54">
        <f>Data5[[#This Row],[PERSOANE ÎNSCRISE ÎN LISTELE ELECTORALE (TURUL 1)            ]]+Data5[[#This Row],[PERSOANE ÎNSCRISE ÎN LISTELE ELECTORALE (TURUL AL 2-LEA)]]</f>
        <v>1912</v>
      </c>
      <c r="S2522" s="54">
        <f>Data5[[#This Row],[PERSOANE CARE AU PARTICIPAT LA VOT (TURUL 1)]]+Data5[[#This Row],[PERSOANE CARE AU PARTICIPAT LA VOT  (TURUL AL 2-LEA)]]</f>
        <v>1107</v>
      </c>
      <c r="T2522" s="41">
        <f>Data5[[#This Row],[TOTAL CHELTUIELI LEI]]/Data5[[#This Row],[NUMĂRUL PERSOANELOR ÎNSCRISE ÎN LISTELE ELECTORALE]]</f>
        <v>12.53356171548117</v>
      </c>
      <c r="U2522" s="41">
        <f>Data5[[#This Row],[TOTAL CHELTUIELI EURO]]/Data5[[#This Row],[NUMĂRUL PERSOANELOR ÎNSCRISE ÎN LISTELE ELECTORALE]]</f>
        <v>2.5895253642447824</v>
      </c>
      <c r="V2522" s="41">
        <f>Data5[[#This Row],[TOTAL CHELTUIELI LEI]]/Data5[[#This Row],[NUMĂRUL PERSOANELOR CARE AU PARTICIPAT LA VOT]]</f>
        <v>21.647850045167118</v>
      </c>
      <c r="W2522" s="41">
        <f>Data5[[#This Row],[TOTAL CHELTUIELI EURO]]/Data5[[#This Row],[NUMĂRUL PERSOANELOR CARE AU PARTICIPAT LA VOT]]</f>
        <v>4.4726038811526863</v>
      </c>
      <c r="X2522" s="43">
        <v>4.8400999999999996</v>
      </c>
      <c r="Y2522" s="114" t="s">
        <v>2897</v>
      </c>
      <c r="Z2522" s="44">
        <v>12</v>
      </c>
      <c r="AA2522" s="115" t="s">
        <v>3108</v>
      </c>
      <c r="AB2522" s="44">
        <v>2</v>
      </c>
      <c r="AC2522" s="45"/>
    </row>
    <row r="2523" spans="1:29" x14ac:dyDescent="0.2">
      <c r="A2523" s="37">
        <v>2522</v>
      </c>
      <c r="B2523" s="38" t="s">
        <v>571</v>
      </c>
      <c r="C2523" s="39" t="s">
        <v>593</v>
      </c>
      <c r="D2523" s="40">
        <v>44101</v>
      </c>
      <c r="E2523" s="38">
        <v>1</v>
      </c>
      <c r="F2523" s="38"/>
      <c r="G2523" s="38" t="s">
        <v>2</v>
      </c>
      <c r="H2523" s="38" t="s">
        <v>2</v>
      </c>
      <c r="I2523" s="41">
        <v>2000</v>
      </c>
      <c r="J2523" s="41">
        <v>30000</v>
      </c>
      <c r="K2523" s="41">
        <v>0</v>
      </c>
      <c r="L2523" s="41">
        <f>SUM(Data5[[#This Row],[CHELTUIELI DE PERSONAL LEI]:[CHELTUIELI DE CAPITAL (ACTIVE NEFINANCIARE ) LEI]])</f>
        <v>32000</v>
      </c>
      <c r="M2523" s="41">
        <f>Data5[[#This Row],[TOTAL CHELTUIELI LEI]]/Data5[[#This Row],[CURS VALUTAR EURO BNR 22 07 2020]]</f>
        <v>6611.4336480651227</v>
      </c>
      <c r="N2523" s="49">
        <v>1338</v>
      </c>
      <c r="O2523" s="54"/>
      <c r="P2523" s="54">
        <v>889</v>
      </c>
      <c r="Q2523" s="54"/>
      <c r="R2523" s="54">
        <f>Data5[[#This Row],[PERSOANE ÎNSCRISE ÎN LISTELE ELECTORALE (TURUL 1)            ]]+Data5[[#This Row],[PERSOANE ÎNSCRISE ÎN LISTELE ELECTORALE (TURUL AL 2-LEA)]]</f>
        <v>1338</v>
      </c>
      <c r="S2523" s="54">
        <f>Data5[[#This Row],[PERSOANE CARE AU PARTICIPAT LA VOT (TURUL 1)]]+Data5[[#This Row],[PERSOANE CARE AU PARTICIPAT LA VOT  (TURUL AL 2-LEA)]]</f>
        <v>889</v>
      </c>
      <c r="T2523" s="41">
        <f>Data5[[#This Row],[TOTAL CHELTUIELI LEI]]/Data5[[#This Row],[NUMĂRUL PERSOANELOR ÎNSCRISE ÎN LISTELE ELECTORALE]]</f>
        <v>23.916292974588938</v>
      </c>
      <c r="U2523" s="41">
        <f>Data5[[#This Row],[TOTAL CHELTUIELI EURO]]/Data5[[#This Row],[NUMĂRUL PERSOANELOR ÎNSCRISE ÎN LISTELE ELECTORALE]]</f>
        <v>4.9412807534119008</v>
      </c>
      <c r="V2523" s="41">
        <f>Data5[[#This Row],[TOTAL CHELTUIELI LEI]]/Data5[[#This Row],[NUMĂRUL PERSOANELOR CARE AU PARTICIPAT LA VOT]]</f>
        <v>35.995500562429697</v>
      </c>
      <c r="W2523" s="41">
        <f>Data5[[#This Row],[TOTAL CHELTUIELI EURO]]/Data5[[#This Row],[NUMĂRUL PERSOANELOR CARE AU PARTICIPAT LA VOT]]</f>
        <v>7.4369332374185859</v>
      </c>
      <c r="X2523" s="43">
        <v>4.8400999999999996</v>
      </c>
      <c r="Y2523" s="114" t="s">
        <v>2918</v>
      </c>
      <c r="Z2523" s="44">
        <v>23</v>
      </c>
      <c r="AA2523" s="115" t="s">
        <v>3110</v>
      </c>
      <c r="AB2523" s="44">
        <v>4</v>
      </c>
      <c r="AC2523" s="45"/>
    </row>
    <row r="2524" spans="1:29" x14ac:dyDescent="0.2">
      <c r="A2524" s="37">
        <v>2523</v>
      </c>
      <c r="B2524" s="38" t="s">
        <v>571</v>
      </c>
      <c r="C2524" s="39" t="s">
        <v>594</v>
      </c>
      <c r="D2524" s="40">
        <v>44101</v>
      </c>
      <c r="E2524" s="38">
        <v>1</v>
      </c>
      <c r="F2524" s="38"/>
      <c r="G2524" s="38" t="s">
        <v>2</v>
      </c>
      <c r="H2524" s="38" t="s">
        <v>2</v>
      </c>
      <c r="I2524" s="67">
        <v>1000</v>
      </c>
      <c r="J2524" s="67">
        <v>8950</v>
      </c>
      <c r="K2524" s="67">
        <v>0</v>
      </c>
      <c r="L2524" s="41">
        <f>SUM(Data5[[#This Row],[CHELTUIELI DE PERSONAL LEI]:[CHELTUIELI DE CAPITAL (ACTIVE NEFINANCIARE ) LEI]])</f>
        <v>9950</v>
      </c>
      <c r="M2524" s="41">
        <f>Data5[[#This Row],[TOTAL CHELTUIELI LEI]]/Data5[[#This Row],[CURS VALUTAR EURO BNR 22 07 2020]]</f>
        <v>2055.742649945249</v>
      </c>
      <c r="N2524" s="49">
        <v>3617</v>
      </c>
      <c r="O2524" s="54"/>
      <c r="P2524" s="54">
        <v>1803</v>
      </c>
      <c r="Q2524" s="54"/>
      <c r="R2524" s="54">
        <f>Data5[[#This Row],[PERSOANE ÎNSCRISE ÎN LISTELE ELECTORALE (TURUL 1)            ]]+Data5[[#This Row],[PERSOANE ÎNSCRISE ÎN LISTELE ELECTORALE (TURUL AL 2-LEA)]]</f>
        <v>3617</v>
      </c>
      <c r="S2524" s="54">
        <f>Data5[[#This Row],[PERSOANE CARE AU PARTICIPAT LA VOT (TURUL 1)]]+Data5[[#This Row],[PERSOANE CARE AU PARTICIPAT LA VOT  (TURUL AL 2-LEA)]]</f>
        <v>1803</v>
      </c>
      <c r="T2524" s="41">
        <f>Data5[[#This Row],[TOTAL CHELTUIELI LEI]]/Data5[[#This Row],[NUMĂRUL PERSOANELOR ÎNSCRISE ÎN LISTELE ELECTORALE]]</f>
        <v>2.7508985346972628</v>
      </c>
      <c r="U2524" s="41">
        <f>Data5[[#This Row],[TOTAL CHELTUIELI EURO]]/Data5[[#This Row],[NUMĂRUL PERSOANELOR ÎNSCRISE ÎN LISTELE ELECTORALE]]</f>
        <v>0.56835572295970394</v>
      </c>
      <c r="V2524" s="41">
        <f>Data5[[#This Row],[TOTAL CHELTUIELI LEI]]/Data5[[#This Row],[NUMĂRUL PERSOANELOR CARE AU PARTICIPAT LA VOT]]</f>
        <v>5.5185801442041047</v>
      </c>
      <c r="W2524" s="41">
        <f>Data5[[#This Row],[TOTAL CHELTUIELI EURO]]/Data5[[#This Row],[NUMĂRUL PERSOANELOR CARE AU PARTICIPAT LA VOT]]</f>
        <v>1.1401789517167216</v>
      </c>
      <c r="X2524" s="43">
        <v>4.8400999999999996</v>
      </c>
      <c r="Y2524" s="114" t="s">
        <v>2891</v>
      </c>
      <c r="Z2524" s="44">
        <v>2</v>
      </c>
      <c r="AA2524" s="115" t="s">
        <v>3105</v>
      </c>
      <c r="AB2524" s="44">
        <v>0</v>
      </c>
      <c r="AC2524" s="45"/>
    </row>
    <row r="2525" spans="1:29" x14ac:dyDescent="0.2">
      <c r="A2525" s="37">
        <v>2524</v>
      </c>
      <c r="B2525" s="38" t="s">
        <v>571</v>
      </c>
      <c r="C2525" s="39" t="s">
        <v>595</v>
      </c>
      <c r="D2525" s="40">
        <v>44101</v>
      </c>
      <c r="E2525" s="38">
        <v>1</v>
      </c>
      <c r="F2525" s="38"/>
      <c r="G2525" s="38" t="s">
        <v>2</v>
      </c>
      <c r="H2525" s="38" t="s">
        <v>2</v>
      </c>
      <c r="I2525" s="41">
        <v>2500</v>
      </c>
      <c r="J2525" s="41">
        <v>9235</v>
      </c>
      <c r="K2525" s="41">
        <v>0</v>
      </c>
      <c r="L2525" s="41">
        <f>SUM(Data5[[#This Row],[CHELTUIELI DE PERSONAL LEI]:[CHELTUIELI DE CAPITAL (ACTIVE NEFINANCIARE ) LEI]])</f>
        <v>11735</v>
      </c>
      <c r="M2525" s="41">
        <f>Data5[[#This Row],[TOTAL CHELTUIELI LEI]]/Data5[[#This Row],[CURS VALUTAR EURO BNR 22 07 2020]]</f>
        <v>2424.5366831263818</v>
      </c>
      <c r="N2525" s="49">
        <v>3794</v>
      </c>
      <c r="O2525" s="54"/>
      <c r="P2525" s="54">
        <v>1915</v>
      </c>
      <c r="Q2525" s="54"/>
      <c r="R2525" s="54">
        <f>Data5[[#This Row],[PERSOANE ÎNSCRISE ÎN LISTELE ELECTORALE (TURUL 1)            ]]+Data5[[#This Row],[PERSOANE ÎNSCRISE ÎN LISTELE ELECTORALE (TURUL AL 2-LEA)]]</f>
        <v>3794</v>
      </c>
      <c r="S2525" s="54">
        <f>Data5[[#This Row],[PERSOANE CARE AU PARTICIPAT LA VOT (TURUL 1)]]+Data5[[#This Row],[PERSOANE CARE AU PARTICIPAT LA VOT  (TURUL AL 2-LEA)]]</f>
        <v>1915</v>
      </c>
      <c r="T2525" s="41">
        <f>Data5[[#This Row],[TOTAL CHELTUIELI LEI]]/Data5[[#This Row],[NUMĂRUL PERSOANELOR ÎNSCRISE ÎN LISTELE ELECTORALE]]</f>
        <v>3.0930416447021614</v>
      </c>
      <c r="U2525" s="41">
        <f>Data5[[#This Row],[TOTAL CHELTUIELI EURO]]/Data5[[#This Row],[NUMĂRUL PERSOANELOR ÎNSCRISE ÎN LISTELE ELECTORALE]]</f>
        <v>0.63904498764532991</v>
      </c>
      <c r="V2525" s="41">
        <f>Data5[[#This Row],[TOTAL CHELTUIELI LEI]]/Data5[[#This Row],[NUMĂRUL PERSOANELOR CARE AU PARTICIPAT LA VOT]]</f>
        <v>6.1279373368146217</v>
      </c>
      <c r="W2525" s="41">
        <f>Data5[[#This Row],[TOTAL CHELTUIELI EURO]]/Data5[[#This Row],[NUMĂRUL PERSOANELOR CARE AU PARTICIPAT LA VOT]]</f>
        <v>1.2660765969328365</v>
      </c>
      <c r="X2525" s="43">
        <v>4.8400999999999996</v>
      </c>
      <c r="Y2525" s="114" t="s">
        <v>2884</v>
      </c>
      <c r="Z2525" s="44">
        <v>3</v>
      </c>
      <c r="AA2525" s="115" t="s">
        <v>3105</v>
      </c>
      <c r="AB2525" s="44">
        <v>0</v>
      </c>
      <c r="AC2525" s="45"/>
    </row>
    <row r="2526" spans="1:29" x14ac:dyDescent="0.2">
      <c r="A2526" s="37">
        <v>2525</v>
      </c>
      <c r="B2526" s="38" t="s">
        <v>571</v>
      </c>
      <c r="C2526" s="39" t="s">
        <v>596</v>
      </c>
      <c r="D2526" s="40">
        <v>44101</v>
      </c>
      <c r="E2526" s="38">
        <v>1</v>
      </c>
      <c r="F2526" s="38"/>
      <c r="G2526" s="38" t="s">
        <v>2</v>
      </c>
      <c r="H2526" s="38" t="s">
        <v>2</v>
      </c>
      <c r="I2526" s="41">
        <v>3520</v>
      </c>
      <c r="J2526" s="41">
        <v>13408</v>
      </c>
      <c r="K2526" s="41">
        <v>0</v>
      </c>
      <c r="L2526" s="41">
        <f>SUM(Data5[[#This Row],[CHELTUIELI DE PERSONAL LEI]:[CHELTUIELI DE CAPITAL (ACTIVE NEFINANCIARE ) LEI]])</f>
        <v>16928</v>
      </c>
      <c r="M2526" s="41">
        <f>Data5[[#This Row],[TOTAL CHELTUIELI LEI]]/Data5[[#This Row],[CURS VALUTAR EURO BNR 22 07 2020]]</f>
        <v>3497.44839982645</v>
      </c>
      <c r="N2526" s="49">
        <v>3527</v>
      </c>
      <c r="O2526" s="54"/>
      <c r="P2526" s="54">
        <v>1800</v>
      </c>
      <c r="Q2526" s="54"/>
      <c r="R2526" s="54">
        <f>Data5[[#This Row],[PERSOANE ÎNSCRISE ÎN LISTELE ELECTORALE (TURUL 1)            ]]+Data5[[#This Row],[PERSOANE ÎNSCRISE ÎN LISTELE ELECTORALE (TURUL AL 2-LEA)]]</f>
        <v>3527</v>
      </c>
      <c r="S2526" s="54">
        <f>Data5[[#This Row],[PERSOANE CARE AU PARTICIPAT LA VOT (TURUL 1)]]+Data5[[#This Row],[PERSOANE CARE AU PARTICIPAT LA VOT  (TURUL AL 2-LEA)]]</f>
        <v>1800</v>
      </c>
      <c r="T2526" s="41">
        <f>Data5[[#This Row],[TOTAL CHELTUIELI LEI]]/Data5[[#This Row],[NUMĂRUL PERSOANELOR ÎNSCRISE ÎN LISTELE ELECTORALE]]</f>
        <v>4.7995463566770624</v>
      </c>
      <c r="U2526" s="41">
        <f>Data5[[#This Row],[TOTAL CHELTUIELI EURO]]/Data5[[#This Row],[NUMĂRUL PERSOANELOR ÎNSCRISE ÎN LISTELE ELECTORALE]]</f>
        <v>0.99162132118697188</v>
      </c>
      <c r="V2526" s="41">
        <f>Data5[[#This Row],[TOTAL CHELTUIELI LEI]]/Data5[[#This Row],[NUMĂRUL PERSOANELOR CARE AU PARTICIPAT LA VOT]]</f>
        <v>9.4044444444444437</v>
      </c>
      <c r="W2526" s="41">
        <f>Data5[[#This Row],[TOTAL CHELTUIELI EURO]]/Data5[[#This Row],[NUMĂRUL PERSOANELOR CARE AU PARTICIPAT LA VOT]]</f>
        <v>1.9430268887924722</v>
      </c>
      <c r="X2526" s="43">
        <v>4.8400999999999996</v>
      </c>
      <c r="Y2526" s="114" t="s">
        <v>2895</v>
      </c>
      <c r="Z2526" s="44">
        <v>4</v>
      </c>
      <c r="AA2526" s="115" t="s">
        <v>3105</v>
      </c>
      <c r="AB2526" s="44">
        <v>0</v>
      </c>
      <c r="AC2526" s="45"/>
    </row>
    <row r="2527" spans="1:29" x14ac:dyDescent="0.2">
      <c r="A2527" s="37">
        <v>2526</v>
      </c>
      <c r="B2527" s="38" t="s">
        <v>571</v>
      </c>
      <c r="C2527" s="39" t="s">
        <v>127</v>
      </c>
      <c r="D2527" s="40">
        <v>44101</v>
      </c>
      <c r="E2527" s="38">
        <v>1</v>
      </c>
      <c r="F2527" s="38"/>
      <c r="G2527" s="38" t="s">
        <v>2</v>
      </c>
      <c r="H2527" s="38" t="s">
        <v>2</v>
      </c>
      <c r="I2527" s="41">
        <v>0</v>
      </c>
      <c r="J2527" s="41">
        <v>21720</v>
      </c>
      <c r="K2527" s="41">
        <v>0</v>
      </c>
      <c r="L2527" s="41">
        <f>SUM(Data5[[#This Row],[CHELTUIELI DE PERSONAL LEI]:[CHELTUIELI DE CAPITAL (ACTIVE NEFINANCIARE ) LEI]])</f>
        <v>21720</v>
      </c>
      <c r="M2527" s="41">
        <f>Data5[[#This Row],[TOTAL CHELTUIELI LEI]]/Data5[[#This Row],[CURS VALUTAR EURO BNR 22 07 2020]]</f>
        <v>4487.5105886242027</v>
      </c>
      <c r="N2527" s="49">
        <v>2781</v>
      </c>
      <c r="O2527" s="54"/>
      <c r="P2527" s="54">
        <v>1431</v>
      </c>
      <c r="Q2527" s="54"/>
      <c r="R2527" s="54">
        <f>Data5[[#This Row],[PERSOANE ÎNSCRISE ÎN LISTELE ELECTORALE (TURUL 1)            ]]+Data5[[#This Row],[PERSOANE ÎNSCRISE ÎN LISTELE ELECTORALE (TURUL AL 2-LEA)]]</f>
        <v>2781</v>
      </c>
      <c r="S2527" s="54">
        <f>Data5[[#This Row],[PERSOANE CARE AU PARTICIPAT LA VOT (TURUL 1)]]+Data5[[#This Row],[PERSOANE CARE AU PARTICIPAT LA VOT  (TURUL AL 2-LEA)]]</f>
        <v>1431</v>
      </c>
      <c r="T2527" s="41">
        <f>Data5[[#This Row],[TOTAL CHELTUIELI LEI]]/Data5[[#This Row],[NUMĂRUL PERSOANELOR ÎNSCRISE ÎN LISTELE ELECTORALE]]</f>
        <v>7.8101402373247035</v>
      </c>
      <c r="U2527" s="41">
        <f>Data5[[#This Row],[TOTAL CHELTUIELI EURO]]/Data5[[#This Row],[NUMĂRUL PERSOANELOR ÎNSCRISE ÎN LISTELE ELECTORALE]]</f>
        <v>1.613631998786121</v>
      </c>
      <c r="V2527" s="41">
        <f>Data5[[#This Row],[TOTAL CHELTUIELI LEI]]/Data5[[#This Row],[NUMĂRUL PERSOANELOR CARE AU PARTICIPAT LA VOT]]</f>
        <v>15.178197064989519</v>
      </c>
      <c r="W2527" s="41">
        <f>Data5[[#This Row],[TOTAL CHELTUIELI EURO]]/Data5[[#This Row],[NUMĂRUL PERSOANELOR CARE AU PARTICIPAT LA VOT]]</f>
        <v>3.1359263372635939</v>
      </c>
      <c r="X2527" s="43">
        <v>4.8400999999999996</v>
      </c>
      <c r="Y2527" s="114" t="s">
        <v>2886</v>
      </c>
      <c r="Z2527" s="44">
        <v>7</v>
      </c>
      <c r="AA2527" s="115" t="s">
        <v>3107</v>
      </c>
      <c r="AB2527" s="44">
        <v>1</v>
      </c>
      <c r="AC2527" s="45"/>
    </row>
    <row r="2528" spans="1:29" x14ac:dyDescent="0.2">
      <c r="A2528" s="37">
        <v>2527</v>
      </c>
      <c r="B2528" s="38" t="s">
        <v>571</v>
      </c>
      <c r="C2528" s="39" t="s">
        <v>597</v>
      </c>
      <c r="D2528" s="40">
        <v>44101</v>
      </c>
      <c r="E2528" s="38">
        <v>1</v>
      </c>
      <c r="F2528" s="38"/>
      <c r="G2528" s="38" t="s">
        <v>2</v>
      </c>
      <c r="H2528" s="38" t="s">
        <v>2</v>
      </c>
      <c r="I2528" s="41">
        <v>0</v>
      </c>
      <c r="J2528" s="41">
        <v>4969</v>
      </c>
      <c r="K2528" s="41">
        <v>0</v>
      </c>
      <c r="L2528" s="41">
        <f>SUM(Data5[[#This Row],[CHELTUIELI DE PERSONAL LEI]:[CHELTUIELI DE CAPITAL (ACTIVE NEFINANCIARE ) LEI]])</f>
        <v>4969</v>
      </c>
      <c r="M2528" s="41">
        <f>Data5[[#This Row],[TOTAL CHELTUIELI LEI]]/Data5[[#This Row],[CURS VALUTAR EURO BNR 22 07 2020]]</f>
        <v>1026.6316811636125</v>
      </c>
      <c r="N2528" s="49">
        <v>2419</v>
      </c>
      <c r="O2528" s="54"/>
      <c r="P2528" s="54">
        <v>1344</v>
      </c>
      <c r="Q2528" s="54"/>
      <c r="R2528" s="54">
        <f>Data5[[#This Row],[PERSOANE ÎNSCRISE ÎN LISTELE ELECTORALE (TURUL 1)            ]]+Data5[[#This Row],[PERSOANE ÎNSCRISE ÎN LISTELE ELECTORALE (TURUL AL 2-LEA)]]</f>
        <v>2419</v>
      </c>
      <c r="S2528" s="54">
        <f>Data5[[#This Row],[PERSOANE CARE AU PARTICIPAT LA VOT (TURUL 1)]]+Data5[[#This Row],[PERSOANE CARE AU PARTICIPAT LA VOT  (TURUL AL 2-LEA)]]</f>
        <v>1344</v>
      </c>
      <c r="T2528" s="41">
        <f>Data5[[#This Row],[TOTAL CHELTUIELI LEI]]/Data5[[#This Row],[NUMĂRUL PERSOANELOR ÎNSCRISE ÎN LISTELE ELECTORALE]]</f>
        <v>2.0541546093427034</v>
      </c>
      <c r="U2528" s="41">
        <f>Data5[[#This Row],[TOTAL CHELTUIELI EURO]]/Data5[[#This Row],[NUMĂRUL PERSOANELOR ÎNSCRISE ÎN LISTELE ELECTORALE]]</f>
        <v>0.42440334070426311</v>
      </c>
      <c r="V2528" s="41">
        <f>Data5[[#This Row],[TOTAL CHELTUIELI LEI]]/Data5[[#This Row],[NUMĂRUL PERSOANELOR CARE AU PARTICIPAT LA VOT]]</f>
        <v>3.6971726190476191</v>
      </c>
      <c r="W2528" s="41">
        <f>Data5[[#This Row],[TOTAL CHELTUIELI EURO]]/Data5[[#This Row],[NUMĂRUL PERSOANELOR CARE AU PARTICIPAT LA VOT]]</f>
        <v>0.76386285800864029</v>
      </c>
      <c r="X2528" s="43">
        <v>4.8400999999999996</v>
      </c>
      <c r="Y2528" s="114" t="s">
        <v>2891</v>
      </c>
      <c r="Z2528" s="44">
        <v>2</v>
      </c>
      <c r="AA2528" s="115" t="s">
        <v>3105</v>
      </c>
      <c r="AB2528" s="44">
        <v>0</v>
      </c>
      <c r="AC2528" s="45"/>
    </row>
    <row r="2529" spans="1:29" x14ac:dyDescent="0.2">
      <c r="A2529" s="37">
        <v>2528</v>
      </c>
      <c r="B2529" s="38" t="s">
        <v>571</v>
      </c>
      <c r="C2529" s="39" t="s">
        <v>598</v>
      </c>
      <c r="D2529" s="40">
        <v>44101</v>
      </c>
      <c r="E2529" s="38">
        <v>1</v>
      </c>
      <c r="F2529" s="38"/>
      <c r="G2529" s="38" t="s">
        <v>2</v>
      </c>
      <c r="H2529" s="38" t="s">
        <v>2</v>
      </c>
      <c r="I2529" s="41">
        <v>6000</v>
      </c>
      <c r="J2529" s="41">
        <v>24408</v>
      </c>
      <c r="K2529" s="41">
        <v>0</v>
      </c>
      <c r="L2529" s="41">
        <f>SUM(Data5[[#This Row],[CHELTUIELI DE PERSONAL LEI]:[CHELTUIELI DE CAPITAL (ACTIVE NEFINANCIARE ) LEI]])</f>
        <v>30408</v>
      </c>
      <c r="M2529" s="41">
        <f>Data5[[#This Row],[TOTAL CHELTUIELI LEI]]/Data5[[#This Row],[CURS VALUTAR EURO BNR 22 07 2020]]</f>
        <v>6282.5148240738836</v>
      </c>
      <c r="N2529" s="49">
        <v>4360</v>
      </c>
      <c r="O2529" s="54"/>
      <c r="P2529" s="54">
        <v>2306</v>
      </c>
      <c r="Q2529" s="54"/>
      <c r="R2529" s="54">
        <f>Data5[[#This Row],[PERSOANE ÎNSCRISE ÎN LISTELE ELECTORALE (TURUL 1)            ]]+Data5[[#This Row],[PERSOANE ÎNSCRISE ÎN LISTELE ELECTORALE (TURUL AL 2-LEA)]]</f>
        <v>4360</v>
      </c>
      <c r="S2529" s="54">
        <f>Data5[[#This Row],[PERSOANE CARE AU PARTICIPAT LA VOT (TURUL 1)]]+Data5[[#This Row],[PERSOANE CARE AU PARTICIPAT LA VOT  (TURUL AL 2-LEA)]]</f>
        <v>2306</v>
      </c>
      <c r="T2529" s="41">
        <f>Data5[[#This Row],[TOTAL CHELTUIELI LEI]]/Data5[[#This Row],[NUMĂRUL PERSOANELOR ÎNSCRISE ÎN LISTELE ELECTORALE]]</f>
        <v>6.9743119266055045</v>
      </c>
      <c r="U2529" s="41">
        <f>Data5[[#This Row],[TOTAL CHELTUIELI EURO]]/Data5[[#This Row],[NUMĂRUL PERSOANELOR ÎNSCRISE ÎN LISTELE ELECTORALE]]</f>
        <v>1.4409437669894229</v>
      </c>
      <c r="V2529" s="41">
        <f>Data5[[#This Row],[TOTAL CHELTUIELI LEI]]/Data5[[#This Row],[NUMĂRUL PERSOANELOR CARE AU PARTICIPAT LA VOT]]</f>
        <v>13.186470078057242</v>
      </c>
      <c r="W2529" s="41">
        <f>Data5[[#This Row],[TOTAL CHELTUIELI EURO]]/Data5[[#This Row],[NUMĂRUL PERSOANELOR CARE AU PARTICIPAT LA VOT]]</f>
        <v>2.724420999164737</v>
      </c>
      <c r="X2529" s="43">
        <v>4.8400999999999996</v>
      </c>
      <c r="Y2529" s="114" t="s">
        <v>2889</v>
      </c>
      <c r="Z2529" s="44">
        <v>6</v>
      </c>
      <c r="AA2529" s="115" t="s">
        <v>3107</v>
      </c>
      <c r="AB2529" s="44">
        <v>1</v>
      </c>
      <c r="AC2529" s="45"/>
    </row>
    <row r="2530" spans="1:29" x14ac:dyDescent="0.2">
      <c r="A2530" s="37">
        <v>2529</v>
      </c>
      <c r="B2530" s="38" t="s">
        <v>571</v>
      </c>
      <c r="C2530" s="39" t="s">
        <v>599</v>
      </c>
      <c r="D2530" s="40">
        <v>44101</v>
      </c>
      <c r="E2530" s="38">
        <v>1</v>
      </c>
      <c r="F2530" s="38"/>
      <c r="G2530" s="38" t="s">
        <v>2</v>
      </c>
      <c r="H2530" s="38" t="s">
        <v>2</v>
      </c>
      <c r="I2530" s="41">
        <v>2935</v>
      </c>
      <c r="J2530" s="41">
        <v>9941</v>
      </c>
      <c r="K2530" s="41">
        <v>0</v>
      </c>
      <c r="L2530" s="41">
        <f>SUM(Data5[[#This Row],[CHELTUIELI DE PERSONAL LEI]:[CHELTUIELI DE CAPITAL (ACTIVE NEFINANCIARE ) LEI]])</f>
        <v>12876</v>
      </c>
      <c r="M2530" s="41">
        <f>Data5[[#This Row],[TOTAL CHELTUIELI LEI]]/Data5[[#This Row],[CURS VALUTAR EURO BNR 22 07 2020]]</f>
        <v>2660.2756141402037</v>
      </c>
      <c r="N2530" s="49">
        <v>1671</v>
      </c>
      <c r="O2530" s="54"/>
      <c r="P2530" s="54">
        <v>937</v>
      </c>
      <c r="Q2530" s="54"/>
      <c r="R2530" s="54">
        <f>Data5[[#This Row],[PERSOANE ÎNSCRISE ÎN LISTELE ELECTORALE (TURUL 1)            ]]+Data5[[#This Row],[PERSOANE ÎNSCRISE ÎN LISTELE ELECTORALE (TURUL AL 2-LEA)]]</f>
        <v>1671</v>
      </c>
      <c r="S2530" s="54">
        <f>Data5[[#This Row],[PERSOANE CARE AU PARTICIPAT LA VOT (TURUL 1)]]+Data5[[#This Row],[PERSOANE CARE AU PARTICIPAT LA VOT  (TURUL AL 2-LEA)]]</f>
        <v>937</v>
      </c>
      <c r="T2530" s="41">
        <f>Data5[[#This Row],[TOTAL CHELTUIELI LEI]]/Data5[[#This Row],[NUMĂRUL PERSOANELOR ÎNSCRISE ÎN LISTELE ELECTORALE]]</f>
        <v>7.7055655296229801</v>
      </c>
      <c r="U2530" s="41">
        <f>Data5[[#This Row],[TOTAL CHELTUIELI EURO]]/Data5[[#This Row],[NUMĂRUL PERSOANELOR ÎNSCRISE ÎN LISTELE ELECTORALE]]</f>
        <v>1.5920261006225038</v>
      </c>
      <c r="V2530" s="41">
        <f>Data5[[#This Row],[TOTAL CHELTUIELI LEI]]/Data5[[#This Row],[NUMĂRUL PERSOANELOR CARE AU PARTICIPAT LA VOT]]</f>
        <v>13.741728922091783</v>
      </c>
      <c r="W2530" s="41">
        <f>Data5[[#This Row],[TOTAL CHELTUIELI EURO]]/Data5[[#This Row],[NUMĂRUL PERSOANELOR CARE AU PARTICIPAT LA VOT]]</f>
        <v>2.8391415305658523</v>
      </c>
      <c r="X2530" s="43">
        <v>4.8400999999999996</v>
      </c>
      <c r="Y2530" s="114" t="s">
        <v>2886</v>
      </c>
      <c r="Z2530" s="44">
        <v>7</v>
      </c>
      <c r="AA2530" s="115" t="s">
        <v>3107</v>
      </c>
      <c r="AB2530" s="44">
        <v>1</v>
      </c>
      <c r="AC2530" s="45"/>
    </row>
    <row r="2531" spans="1:29" x14ac:dyDescent="0.2">
      <c r="A2531" s="37">
        <v>2530</v>
      </c>
      <c r="B2531" s="38" t="s">
        <v>571</v>
      </c>
      <c r="C2531" s="39" t="s">
        <v>600</v>
      </c>
      <c r="D2531" s="40">
        <v>44101</v>
      </c>
      <c r="E2531" s="38">
        <v>1</v>
      </c>
      <c r="F2531" s="38"/>
      <c r="G2531" s="38" t="s">
        <v>2</v>
      </c>
      <c r="H2531" s="38" t="s">
        <v>2</v>
      </c>
      <c r="I2531" s="41">
        <v>3000</v>
      </c>
      <c r="J2531" s="41">
        <v>90</v>
      </c>
      <c r="K2531" s="41">
        <v>0</v>
      </c>
      <c r="L2531" s="41">
        <f>SUM(Data5[[#This Row],[CHELTUIELI DE PERSONAL LEI]:[CHELTUIELI DE CAPITAL (ACTIVE NEFINANCIARE ) LEI]])</f>
        <v>3090</v>
      </c>
      <c r="M2531" s="41">
        <f>Data5[[#This Row],[TOTAL CHELTUIELI LEI]]/Data5[[#This Row],[CURS VALUTAR EURO BNR 22 07 2020]]</f>
        <v>638.41656164128847</v>
      </c>
      <c r="N2531" s="49">
        <v>1408</v>
      </c>
      <c r="O2531" s="54"/>
      <c r="P2531" s="54">
        <v>978</v>
      </c>
      <c r="Q2531" s="54"/>
      <c r="R2531" s="54">
        <f>Data5[[#This Row],[PERSOANE ÎNSCRISE ÎN LISTELE ELECTORALE (TURUL 1)            ]]+Data5[[#This Row],[PERSOANE ÎNSCRISE ÎN LISTELE ELECTORALE (TURUL AL 2-LEA)]]</f>
        <v>1408</v>
      </c>
      <c r="S2531" s="54">
        <f>Data5[[#This Row],[PERSOANE CARE AU PARTICIPAT LA VOT (TURUL 1)]]+Data5[[#This Row],[PERSOANE CARE AU PARTICIPAT LA VOT  (TURUL AL 2-LEA)]]</f>
        <v>978</v>
      </c>
      <c r="T2531" s="41">
        <f>Data5[[#This Row],[TOTAL CHELTUIELI LEI]]/Data5[[#This Row],[NUMĂRUL PERSOANELOR ÎNSCRISE ÎN LISTELE ELECTORALE]]</f>
        <v>2.1946022727272729</v>
      </c>
      <c r="U2531" s="41">
        <f>Data5[[#This Row],[TOTAL CHELTUIELI EURO]]/Data5[[#This Row],[NUMĂRUL PERSOANELOR ÎNSCRISE ÎN LISTELE ELECTORALE]]</f>
        <v>0.45342085343841509</v>
      </c>
      <c r="V2531" s="41">
        <f>Data5[[#This Row],[TOTAL CHELTUIELI LEI]]/Data5[[#This Row],[NUMĂRUL PERSOANELOR CARE AU PARTICIPAT LA VOT]]</f>
        <v>3.1595092024539877</v>
      </c>
      <c r="W2531" s="41">
        <f>Data5[[#This Row],[TOTAL CHELTUIELI EURO]]/Data5[[#This Row],[NUMĂRUL PERSOANELOR CARE AU PARTICIPAT LA VOT]]</f>
        <v>0.65277767038986556</v>
      </c>
      <c r="X2531" s="43">
        <v>4.8400999999999996</v>
      </c>
      <c r="Y2531" s="114" t="s">
        <v>2891</v>
      </c>
      <c r="Z2531" s="44">
        <v>2</v>
      </c>
      <c r="AA2531" s="115" t="s">
        <v>3105</v>
      </c>
      <c r="AB2531" s="44">
        <v>0</v>
      </c>
      <c r="AC2531" s="45"/>
    </row>
    <row r="2532" spans="1:29" x14ac:dyDescent="0.2">
      <c r="A2532" s="37">
        <v>2531</v>
      </c>
      <c r="B2532" s="38" t="s">
        <v>571</v>
      </c>
      <c r="C2532" s="39" t="s">
        <v>601</v>
      </c>
      <c r="D2532" s="40">
        <v>44101</v>
      </c>
      <c r="E2532" s="38">
        <v>1</v>
      </c>
      <c r="F2532" s="38"/>
      <c r="G2532" s="38" t="s">
        <v>2</v>
      </c>
      <c r="H2532" s="38" t="s">
        <v>2</v>
      </c>
      <c r="I2532" s="41">
        <v>6040</v>
      </c>
      <c r="J2532" s="41">
        <v>3199</v>
      </c>
      <c r="K2532" s="41">
        <v>0</v>
      </c>
      <c r="L2532" s="41">
        <f>SUM(Data5[[#This Row],[CHELTUIELI DE PERSONAL LEI]:[CHELTUIELI DE CAPITAL (ACTIVE NEFINANCIARE ) LEI]])</f>
        <v>9239</v>
      </c>
      <c r="M2532" s="41">
        <f>Data5[[#This Row],[TOTAL CHELTUIELI LEI]]/Data5[[#This Row],[CURS VALUTAR EURO BNR 22 07 2020]]</f>
        <v>1908.8448585773024</v>
      </c>
      <c r="N2532" s="49">
        <v>1514</v>
      </c>
      <c r="O2532" s="54"/>
      <c r="P2532" s="54">
        <v>945</v>
      </c>
      <c r="Q2532" s="54"/>
      <c r="R2532" s="54">
        <f>Data5[[#This Row],[PERSOANE ÎNSCRISE ÎN LISTELE ELECTORALE (TURUL 1)            ]]+Data5[[#This Row],[PERSOANE ÎNSCRISE ÎN LISTELE ELECTORALE (TURUL AL 2-LEA)]]</f>
        <v>1514</v>
      </c>
      <c r="S2532" s="54">
        <f>Data5[[#This Row],[PERSOANE CARE AU PARTICIPAT LA VOT (TURUL 1)]]+Data5[[#This Row],[PERSOANE CARE AU PARTICIPAT LA VOT  (TURUL AL 2-LEA)]]</f>
        <v>945</v>
      </c>
      <c r="T2532" s="41">
        <f>Data5[[#This Row],[TOTAL CHELTUIELI LEI]]/Data5[[#This Row],[NUMĂRUL PERSOANELOR ÎNSCRISE ÎN LISTELE ELECTORALE]]</f>
        <v>6.1023778071334212</v>
      </c>
      <c r="U2532" s="41">
        <f>Data5[[#This Row],[TOTAL CHELTUIELI EURO]]/Data5[[#This Row],[NUMĂRUL PERSOANELOR ÎNSCRISE ÎN LISTELE ELECTORALE]]</f>
        <v>1.2607958114777427</v>
      </c>
      <c r="V2532" s="41">
        <f>Data5[[#This Row],[TOTAL CHELTUIELI LEI]]/Data5[[#This Row],[NUMĂRUL PERSOANELOR CARE AU PARTICIPAT LA VOT]]</f>
        <v>9.7767195767195769</v>
      </c>
      <c r="W2532" s="41">
        <f>Data5[[#This Row],[TOTAL CHELTUIELI EURO]]/Data5[[#This Row],[NUMĂRUL PERSOANELOR CARE AU PARTICIPAT LA VOT]]</f>
        <v>2.0199416492881506</v>
      </c>
      <c r="X2532" s="43">
        <v>4.8400999999999996</v>
      </c>
      <c r="Y2532" s="114" t="s">
        <v>2889</v>
      </c>
      <c r="Z2532" s="44">
        <v>6</v>
      </c>
      <c r="AA2532" s="115" t="s">
        <v>3107</v>
      </c>
      <c r="AB2532" s="44">
        <v>1</v>
      </c>
      <c r="AC2532" s="45"/>
    </row>
    <row r="2533" spans="1:29" x14ac:dyDescent="0.2">
      <c r="A2533" s="37">
        <v>2532</v>
      </c>
      <c r="B2533" s="38" t="s">
        <v>571</v>
      </c>
      <c r="C2533" s="39" t="s">
        <v>602</v>
      </c>
      <c r="D2533" s="40">
        <v>44101</v>
      </c>
      <c r="E2533" s="38">
        <v>1</v>
      </c>
      <c r="F2533" s="38"/>
      <c r="G2533" s="38" t="s">
        <v>2</v>
      </c>
      <c r="H2533" s="38" t="s">
        <v>2</v>
      </c>
      <c r="I2533" s="41">
        <v>0</v>
      </c>
      <c r="J2533" s="41">
        <v>6869.18</v>
      </c>
      <c r="K2533" s="41">
        <v>0</v>
      </c>
      <c r="L2533" s="41">
        <f>SUM(Data5[[#This Row],[CHELTUIELI DE PERSONAL LEI]:[CHELTUIELI DE CAPITAL (ACTIVE NEFINANCIARE ) LEI]])</f>
        <v>6869.18</v>
      </c>
      <c r="M2533" s="41">
        <f>Data5[[#This Row],[TOTAL CHELTUIELI LEI]]/Data5[[#This Row],[CURS VALUTAR EURO BNR 22 07 2020]]</f>
        <v>1419.2227433317496</v>
      </c>
      <c r="N2533" s="49">
        <v>1747</v>
      </c>
      <c r="O2533" s="54"/>
      <c r="P2533" s="54">
        <v>924</v>
      </c>
      <c r="Q2533" s="54"/>
      <c r="R2533" s="54">
        <f>Data5[[#This Row],[PERSOANE ÎNSCRISE ÎN LISTELE ELECTORALE (TURUL 1)            ]]+Data5[[#This Row],[PERSOANE ÎNSCRISE ÎN LISTELE ELECTORALE (TURUL AL 2-LEA)]]</f>
        <v>1747</v>
      </c>
      <c r="S2533" s="54">
        <f>Data5[[#This Row],[PERSOANE CARE AU PARTICIPAT LA VOT (TURUL 1)]]+Data5[[#This Row],[PERSOANE CARE AU PARTICIPAT LA VOT  (TURUL AL 2-LEA)]]</f>
        <v>924</v>
      </c>
      <c r="T2533" s="41">
        <f>Data5[[#This Row],[TOTAL CHELTUIELI LEI]]/Data5[[#This Row],[NUMĂRUL PERSOANELOR ÎNSCRISE ÎN LISTELE ELECTORALE]]</f>
        <v>3.9319862621637092</v>
      </c>
      <c r="U2533" s="41">
        <f>Data5[[#This Row],[TOTAL CHELTUIELI EURO]]/Data5[[#This Row],[NUMĂRUL PERSOANELOR ÎNSCRISE ÎN LISTELE ELECTORALE]]</f>
        <v>0.8123770711687176</v>
      </c>
      <c r="V2533" s="41">
        <f>Data5[[#This Row],[TOTAL CHELTUIELI LEI]]/Data5[[#This Row],[NUMĂRUL PERSOANELOR CARE AU PARTICIPAT LA VOT]]</f>
        <v>7.4341774891774897</v>
      </c>
      <c r="W2533" s="41">
        <f>Data5[[#This Row],[TOTAL CHELTUIELI EURO]]/Data5[[#This Row],[NUMĂRUL PERSOANELOR CARE AU PARTICIPAT LA VOT]]</f>
        <v>1.535955349926136</v>
      </c>
      <c r="X2533" s="43">
        <v>4.8400999999999996</v>
      </c>
      <c r="Y2533" s="114" t="s">
        <v>2884</v>
      </c>
      <c r="Z2533" s="44">
        <v>3</v>
      </c>
      <c r="AA2533" s="115" t="s">
        <v>3105</v>
      </c>
      <c r="AB2533" s="44">
        <v>0</v>
      </c>
      <c r="AC2533" s="45"/>
    </row>
    <row r="2534" spans="1:29" x14ac:dyDescent="0.2">
      <c r="A2534" s="37">
        <v>2533</v>
      </c>
      <c r="B2534" s="38" t="s">
        <v>571</v>
      </c>
      <c r="C2534" s="39" t="s">
        <v>603</v>
      </c>
      <c r="D2534" s="40">
        <v>44101</v>
      </c>
      <c r="E2534" s="38">
        <v>1</v>
      </c>
      <c r="F2534" s="38"/>
      <c r="G2534" s="38" t="s">
        <v>2</v>
      </c>
      <c r="H2534" s="38" t="s">
        <v>2</v>
      </c>
      <c r="I2534" s="41">
        <v>8800</v>
      </c>
      <c r="J2534" s="41">
        <v>35764</v>
      </c>
      <c r="K2534" s="41">
        <v>0</v>
      </c>
      <c r="L2534" s="41">
        <f>SUM(Data5[[#This Row],[CHELTUIELI DE PERSONAL LEI]:[CHELTUIELI DE CAPITAL (ACTIVE NEFINANCIARE ) LEI]])</f>
        <v>44564</v>
      </c>
      <c r="M2534" s="41">
        <f>Data5[[#This Row],[TOTAL CHELTUIELI LEI]]/Data5[[#This Row],[CURS VALUTAR EURO BNR 22 07 2020]]</f>
        <v>9207.2477841366926</v>
      </c>
      <c r="N2534" s="49">
        <v>1998</v>
      </c>
      <c r="O2534" s="54"/>
      <c r="P2534" s="54">
        <v>1036</v>
      </c>
      <c r="Q2534" s="54"/>
      <c r="R2534" s="54">
        <f>Data5[[#This Row],[PERSOANE ÎNSCRISE ÎN LISTELE ELECTORALE (TURUL 1)            ]]+Data5[[#This Row],[PERSOANE ÎNSCRISE ÎN LISTELE ELECTORALE (TURUL AL 2-LEA)]]</f>
        <v>1998</v>
      </c>
      <c r="S2534" s="54">
        <f>Data5[[#This Row],[PERSOANE CARE AU PARTICIPAT LA VOT (TURUL 1)]]+Data5[[#This Row],[PERSOANE CARE AU PARTICIPAT LA VOT  (TURUL AL 2-LEA)]]</f>
        <v>1036</v>
      </c>
      <c r="T2534" s="41">
        <f>Data5[[#This Row],[TOTAL CHELTUIELI LEI]]/Data5[[#This Row],[NUMĂRUL PERSOANELOR ÎNSCRISE ÎN LISTELE ELECTORALE]]</f>
        <v>22.304304304304303</v>
      </c>
      <c r="U2534" s="41">
        <f>Data5[[#This Row],[TOTAL CHELTUIELI EURO]]/Data5[[#This Row],[NUMĂRUL PERSOANELOR ÎNSCRISE ÎN LISTELE ELECTORALE]]</f>
        <v>4.608232124192539</v>
      </c>
      <c r="V2534" s="41">
        <f>Data5[[#This Row],[TOTAL CHELTUIELI LEI]]/Data5[[#This Row],[NUMĂRUL PERSOANELOR CARE AU PARTICIPAT LA VOT]]</f>
        <v>43.015444015444018</v>
      </c>
      <c r="W2534" s="41">
        <f>Data5[[#This Row],[TOTAL CHELTUIELI EURO]]/Data5[[#This Row],[NUMĂRUL PERSOANELOR CARE AU PARTICIPAT LA VOT]]</f>
        <v>8.8873048109427533</v>
      </c>
      <c r="X2534" s="43">
        <v>4.8400999999999996</v>
      </c>
      <c r="Y2534" s="114" t="s">
        <v>2900</v>
      </c>
      <c r="Z2534" s="44">
        <v>22</v>
      </c>
      <c r="AA2534" s="115" t="s">
        <v>3110</v>
      </c>
      <c r="AB2534" s="44">
        <v>4</v>
      </c>
      <c r="AC2534" s="45"/>
    </row>
    <row r="2535" spans="1:29" x14ac:dyDescent="0.2">
      <c r="A2535" s="37">
        <v>2534</v>
      </c>
      <c r="B2535" s="38" t="s">
        <v>571</v>
      </c>
      <c r="C2535" s="39" t="s">
        <v>63</v>
      </c>
      <c r="D2535" s="40">
        <v>44101</v>
      </c>
      <c r="E2535" s="38">
        <v>1</v>
      </c>
      <c r="F2535" s="38"/>
      <c r="G2535" s="38" t="s">
        <v>2</v>
      </c>
      <c r="H2535" s="38" t="s">
        <v>2</v>
      </c>
      <c r="I2535" s="41">
        <v>5800</v>
      </c>
      <c r="J2535" s="41">
        <v>3319</v>
      </c>
      <c r="K2535" s="41">
        <v>0</v>
      </c>
      <c r="L2535" s="41">
        <f>SUM(Data5[[#This Row],[CHELTUIELI DE PERSONAL LEI]:[CHELTUIELI DE CAPITAL (ACTIVE NEFINANCIARE ) LEI]])</f>
        <v>9119</v>
      </c>
      <c r="M2535" s="41">
        <f>Data5[[#This Row],[TOTAL CHELTUIELI LEI]]/Data5[[#This Row],[CURS VALUTAR EURO BNR 22 07 2020]]</f>
        <v>1884.0519823970581</v>
      </c>
      <c r="N2535" s="49">
        <v>2878</v>
      </c>
      <c r="O2535" s="54"/>
      <c r="P2535" s="54">
        <v>1399</v>
      </c>
      <c r="Q2535" s="54"/>
      <c r="R2535" s="54">
        <f>Data5[[#This Row],[PERSOANE ÎNSCRISE ÎN LISTELE ELECTORALE (TURUL 1)            ]]+Data5[[#This Row],[PERSOANE ÎNSCRISE ÎN LISTELE ELECTORALE (TURUL AL 2-LEA)]]</f>
        <v>2878</v>
      </c>
      <c r="S2535" s="54">
        <f>Data5[[#This Row],[PERSOANE CARE AU PARTICIPAT LA VOT (TURUL 1)]]+Data5[[#This Row],[PERSOANE CARE AU PARTICIPAT LA VOT  (TURUL AL 2-LEA)]]</f>
        <v>1399</v>
      </c>
      <c r="T2535" s="41">
        <f>Data5[[#This Row],[TOTAL CHELTUIELI LEI]]/Data5[[#This Row],[NUMĂRUL PERSOANELOR ÎNSCRISE ÎN LISTELE ELECTORALE]]</f>
        <v>3.1685198054204307</v>
      </c>
      <c r="U2535" s="41">
        <f>Data5[[#This Row],[TOTAL CHELTUIELI EURO]]/Data5[[#This Row],[NUMĂRUL PERSOANELOR ÎNSCRISE ÎN LISTELE ELECTORALE]]</f>
        <v>0.65463932675366854</v>
      </c>
      <c r="V2535" s="41">
        <f>Data5[[#This Row],[TOTAL CHELTUIELI LEI]]/Data5[[#This Row],[NUMĂRUL PERSOANELOR CARE AU PARTICIPAT LA VOT]]</f>
        <v>6.5182273052180131</v>
      </c>
      <c r="W2535" s="41">
        <f>Data5[[#This Row],[TOTAL CHELTUIELI EURO]]/Data5[[#This Row],[NUMĂRUL PERSOANELOR CARE AU PARTICIPAT LA VOT]]</f>
        <v>1.3467133541079757</v>
      </c>
      <c r="X2535" s="43">
        <v>4.8400999999999996</v>
      </c>
      <c r="Y2535" s="114" t="s">
        <v>2884</v>
      </c>
      <c r="Z2535" s="44">
        <v>3</v>
      </c>
      <c r="AA2535" s="115" t="s">
        <v>3105</v>
      </c>
      <c r="AB2535" s="44">
        <v>0</v>
      </c>
      <c r="AC2535" s="45"/>
    </row>
    <row r="2536" spans="1:29" x14ac:dyDescent="0.2">
      <c r="A2536" s="37">
        <v>2535</v>
      </c>
      <c r="B2536" s="38" t="s">
        <v>571</v>
      </c>
      <c r="C2536" s="39" t="s">
        <v>604</v>
      </c>
      <c r="D2536" s="40">
        <v>44101</v>
      </c>
      <c r="E2536" s="38">
        <v>1</v>
      </c>
      <c r="F2536" s="38"/>
      <c r="G2536" s="38" t="s">
        <v>2</v>
      </c>
      <c r="H2536" s="38" t="s">
        <v>2</v>
      </c>
      <c r="I2536" s="41">
        <v>0</v>
      </c>
      <c r="J2536" s="41">
        <v>6648.93</v>
      </c>
      <c r="K2536" s="41">
        <v>0</v>
      </c>
      <c r="L2536" s="41">
        <f>SUM(Data5[[#This Row],[CHELTUIELI DE PERSONAL LEI]:[CHELTUIELI DE CAPITAL (ACTIVE NEFINANCIARE ) LEI]])</f>
        <v>6648.93</v>
      </c>
      <c r="M2536" s="41">
        <f>Data5[[#This Row],[TOTAL CHELTUIELI LEI]]/Data5[[#This Row],[CURS VALUTAR EURO BNR 22 07 2020]]</f>
        <v>1373.7174851759262</v>
      </c>
      <c r="N2536" s="49">
        <v>2055</v>
      </c>
      <c r="O2536" s="54"/>
      <c r="P2536" s="54">
        <v>1339</v>
      </c>
      <c r="Q2536" s="54"/>
      <c r="R2536" s="54">
        <f>Data5[[#This Row],[PERSOANE ÎNSCRISE ÎN LISTELE ELECTORALE (TURUL 1)            ]]+Data5[[#This Row],[PERSOANE ÎNSCRISE ÎN LISTELE ELECTORALE (TURUL AL 2-LEA)]]</f>
        <v>2055</v>
      </c>
      <c r="S2536" s="54">
        <f>Data5[[#This Row],[PERSOANE CARE AU PARTICIPAT LA VOT (TURUL 1)]]+Data5[[#This Row],[PERSOANE CARE AU PARTICIPAT LA VOT  (TURUL AL 2-LEA)]]</f>
        <v>1339</v>
      </c>
      <c r="T2536" s="41">
        <f>Data5[[#This Row],[TOTAL CHELTUIELI LEI]]/Data5[[#This Row],[NUMĂRUL PERSOANELOR ÎNSCRISE ÎN LISTELE ELECTORALE]]</f>
        <v>3.2354890510948908</v>
      </c>
      <c r="U2536" s="41">
        <f>Data5[[#This Row],[TOTAL CHELTUIELI EURO]]/Data5[[#This Row],[NUMĂRUL PERSOANELOR ÎNSCRISE ÎN LISTELE ELECTORALE]]</f>
        <v>0.66847566188609542</v>
      </c>
      <c r="V2536" s="41">
        <f>Data5[[#This Row],[TOTAL CHELTUIELI LEI]]/Data5[[#This Row],[NUMĂRUL PERSOANELOR CARE AU PARTICIPAT LA VOT]]</f>
        <v>4.9655937266616883</v>
      </c>
      <c r="W2536" s="41">
        <f>Data5[[#This Row],[TOTAL CHELTUIELI EURO]]/Data5[[#This Row],[NUMĂRUL PERSOANELOR CARE AU PARTICIPAT LA VOT]]</f>
        <v>1.0259279202210054</v>
      </c>
      <c r="X2536" s="43">
        <v>4.8400999999999996</v>
      </c>
      <c r="Y2536" s="114" t="s">
        <v>2884</v>
      </c>
      <c r="Z2536" s="44">
        <v>3</v>
      </c>
      <c r="AA2536" s="115" t="s">
        <v>3105</v>
      </c>
      <c r="AB2536" s="44">
        <v>0</v>
      </c>
      <c r="AC2536" s="45"/>
    </row>
    <row r="2537" spans="1:29" x14ac:dyDescent="0.2">
      <c r="A2537" s="37">
        <v>2536</v>
      </c>
      <c r="B2537" s="38" t="s">
        <v>571</v>
      </c>
      <c r="C2537" s="39" t="s">
        <v>605</v>
      </c>
      <c r="D2537" s="40">
        <v>44101</v>
      </c>
      <c r="E2537" s="38">
        <v>1</v>
      </c>
      <c r="F2537" s="38"/>
      <c r="G2537" s="38" t="s">
        <v>2</v>
      </c>
      <c r="H2537" s="38" t="s">
        <v>2</v>
      </c>
      <c r="I2537" s="41">
        <v>1770</v>
      </c>
      <c r="J2537" s="41">
        <v>2000</v>
      </c>
      <c r="K2537" s="41">
        <v>0</v>
      </c>
      <c r="L2537" s="41">
        <f>SUM(Data5[[#This Row],[CHELTUIELI DE PERSONAL LEI]:[CHELTUIELI DE CAPITAL (ACTIVE NEFINANCIARE ) LEI]])</f>
        <v>3770</v>
      </c>
      <c r="M2537" s="41">
        <f>Data5[[#This Row],[TOTAL CHELTUIELI LEI]]/Data5[[#This Row],[CURS VALUTAR EURO BNR 22 07 2020]]</f>
        <v>778.90952666267231</v>
      </c>
      <c r="N2537" s="49">
        <v>3212</v>
      </c>
      <c r="O2537" s="54"/>
      <c r="P2537" s="54">
        <v>1926</v>
      </c>
      <c r="Q2537" s="54"/>
      <c r="R2537" s="54">
        <f>Data5[[#This Row],[PERSOANE ÎNSCRISE ÎN LISTELE ELECTORALE (TURUL 1)            ]]+Data5[[#This Row],[PERSOANE ÎNSCRISE ÎN LISTELE ELECTORALE (TURUL AL 2-LEA)]]</f>
        <v>3212</v>
      </c>
      <c r="S2537" s="54">
        <f>Data5[[#This Row],[PERSOANE CARE AU PARTICIPAT LA VOT (TURUL 1)]]+Data5[[#This Row],[PERSOANE CARE AU PARTICIPAT LA VOT  (TURUL AL 2-LEA)]]</f>
        <v>1926</v>
      </c>
      <c r="T2537" s="41">
        <f>Data5[[#This Row],[TOTAL CHELTUIELI LEI]]/Data5[[#This Row],[NUMĂRUL PERSOANELOR ÎNSCRISE ÎN LISTELE ELECTORALE]]</f>
        <v>1.1737235367372354</v>
      </c>
      <c r="U2537" s="41">
        <f>Data5[[#This Row],[TOTAL CHELTUIELI EURO]]/Data5[[#This Row],[NUMĂRUL PERSOANELOR ÎNSCRISE ÎN LISTELE ELECTORALE]]</f>
        <v>0.24249985263470494</v>
      </c>
      <c r="V2537" s="41">
        <f>Data5[[#This Row],[TOTAL CHELTUIELI LEI]]/Data5[[#This Row],[NUMĂRUL PERSOANELOR CARE AU PARTICIPAT LA VOT]]</f>
        <v>1.9574247144340602</v>
      </c>
      <c r="W2537" s="41">
        <f>Data5[[#This Row],[TOTAL CHELTUIELI EURO]]/Data5[[#This Row],[NUMĂRUL PERSOANELOR CARE AU PARTICIPAT LA VOT]]</f>
        <v>0.40441823814261285</v>
      </c>
      <c r="X2537" s="43">
        <v>4.8400999999999996</v>
      </c>
      <c r="Y2537" s="114" t="s">
        <v>2894</v>
      </c>
      <c r="Z2537" s="44">
        <v>1</v>
      </c>
      <c r="AA2537" s="115" t="s">
        <v>3105</v>
      </c>
      <c r="AB2537" s="44">
        <v>0</v>
      </c>
      <c r="AC2537" s="45"/>
    </row>
    <row r="2538" spans="1:29" x14ac:dyDescent="0.2">
      <c r="A2538" s="37">
        <v>2537</v>
      </c>
      <c r="B2538" s="38" t="s">
        <v>571</v>
      </c>
      <c r="C2538" s="39" t="s">
        <v>606</v>
      </c>
      <c r="D2538" s="40">
        <v>44101</v>
      </c>
      <c r="E2538" s="38">
        <v>1</v>
      </c>
      <c r="F2538" s="38"/>
      <c r="G2538" s="38" t="s">
        <v>2</v>
      </c>
      <c r="H2538" s="38" t="s">
        <v>2</v>
      </c>
      <c r="I2538" s="41">
        <v>16100</v>
      </c>
      <c r="J2538" s="41">
        <v>58163</v>
      </c>
      <c r="K2538" s="41">
        <v>0</v>
      </c>
      <c r="L2538" s="41">
        <f>SUM(Data5[[#This Row],[CHELTUIELI DE PERSONAL LEI]:[CHELTUIELI DE CAPITAL (ACTIVE NEFINANCIARE ) LEI]])</f>
        <v>74263</v>
      </c>
      <c r="M2538" s="41">
        <f>Data5[[#This Row],[TOTAL CHELTUIELI LEI]]/Data5[[#This Row],[CURS VALUTAR EURO BNR 22 07 2020]]</f>
        <v>15343.278031445632</v>
      </c>
      <c r="N2538" s="49">
        <v>1148</v>
      </c>
      <c r="O2538" s="54"/>
      <c r="P2538" s="54">
        <v>756</v>
      </c>
      <c r="Q2538" s="54"/>
      <c r="R2538" s="54">
        <f>Data5[[#This Row],[PERSOANE ÎNSCRISE ÎN LISTELE ELECTORALE (TURUL 1)            ]]+Data5[[#This Row],[PERSOANE ÎNSCRISE ÎN LISTELE ELECTORALE (TURUL AL 2-LEA)]]</f>
        <v>1148</v>
      </c>
      <c r="S2538" s="54">
        <f>Data5[[#This Row],[PERSOANE CARE AU PARTICIPAT LA VOT (TURUL 1)]]+Data5[[#This Row],[PERSOANE CARE AU PARTICIPAT LA VOT  (TURUL AL 2-LEA)]]</f>
        <v>756</v>
      </c>
      <c r="T2538" s="41">
        <f>Data5[[#This Row],[TOTAL CHELTUIELI LEI]]/Data5[[#This Row],[NUMĂRUL PERSOANELOR ÎNSCRISE ÎN LISTELE ELECTORALE]]</f>
        <v>64.689024390243901</v>
      </c>
      <c r="U2538" s="41">
        <f>Data5[[#This Row],[TOTAL CHELTUIELI EURO]]/Data5[[#This Row],[NUMĂRUL PERSOANELOR ÎNSCRISE ÎN LISTELE ELECTORALE]]</f>
        <v>13.365224766067623</v>
      </c>
      <c r="V2538" s="41">
        <f>Data5[[#This Row],[TOTAL CHELTUIELI LEI]]/Data5[[#This Row],[NUMĂRUL PERSOANELOR CARE AU PARTICIPAT LA VOT]]</f>
        <v>98.231481481481481</v>
      </c>
      <c r="W2538" s="41">
        <f>Data5[[#This Row],[TOTAL CHELTUIELI EURO]]/Data5[[#This Row],[NUMĂRUL PERSOANELOR CARE AU PARTICIPAT LA VOT]]</f>
        <v>20.295341311436022</v>
      </c>
      <c r="X2538" s="43">
        <v>4.8400999999999996</v>
      </c>
      <c r="Y2538" s="114" t="s">
        <v>2919</v>
      </c>
      <c r="Z2538" s="44">
        <v>64</v>
      </c>
      <c r="AA2538" s="115" t="s">
        <v>3119</v>
      </c>
      <c r="AB2538" s="44">
        <v>13</v>
      </c>
      <c r="AC2538" s="45"/>
    </row>
    <row r="2539" spans="1:29" x14ac:dyDescent="0.2">
      <c r="A2539" s="37">
        <v>2538</v>
      </c>
      <c r="B2539" s="38" t="s">
        <v>571</v>
      </c>
      <c r="C2539" s="39" t="s">
        <v>607</v>
      </c>
      <c r="D2539" s="40">
        <v>44101</v>
      </c>
      <c r="E2539" s="38">
        <v>1</v>
      </c>
      <c r="F2539" s="38"/>
      <c r="G2539" s="38" t="s">
        <v>2</v>
      </c>
      <c r="H2539" s="38" t="s">
        <v>2</v>
      </c>
      <c r="I2539" s="41">
        <v>60530</v>
      </c>
      <c r="J2539" s="41">
        <v>17321</v>
      </c>
      <c r="K2539" s="41">
        <v>0</v>
      </c>
      <c r="L2539" s="41">
        <f>SUM(Data5[[#This Row],[CHELTUIELI DE PERSONAL LEI]:[CHELTUIELI DE CAPITAL (ACTIVE NEFINANCIARE ) LEI]])</f>
        <v>77851</v>
      </c>
      <c r="M2539" s="41">
        <f>Data5[[#This Row],[TOTAL CHELTUIELI LEI]]/Data5[[#This Row],[CURS VALUTAR EURO BNR 22 07 2020]]</f>
        <v>16084.585029234935</v>
      </c>
      <c r="N2539" s="49">
        <v>3387</v>
      </c>
      <c r="O2539" s="54"/>
      <c r="P2539" s="54">
        <v>1532</v>
      </c>
      <c r="Q2539" s="54"/>
      <c r="R2539" s="54">
        <f>Data5[[#This Row],[PERSOANE ÎNSCRISE ÎN LISTELE ELECTORALE (TURUL 1)            ]]+Data5[[#This Row],[PERSOANE ÎNSCRISE ÎN LISTELE ELECTORALE (TURUL AL 2-LEA)]]</f>
        <v>3387</v>
      </c>
      <c r="S2539" s="54">
        <f>Data5[[#This Row],[PERSOANE CARE AU PARTICIPAT LA VOT (TURUL 1)]]+Data5[[#This Row],[PERSOANE CARE AU PARTICIPAT LA VOT  (TURUL AL 2-LEA)]]</f>
        <v>1532</v>
      </c>
      <c r="T2539" s="41">
        <f>Data5[[#This Row],[TOTAL CHELTUIELI LEI]]/Data5[[#This Row],[NUMĂRUL PERSOANELOR ÎNSCRISE ÎN LISTELE ELECTORALE]]</f>
        <v>22.985237673457338</v>
      </c>
      <c r="U2539" s="41">
        <f>Data5[[#This Row],[TOTAL CHELTUIELI EURO]]/Data5[[#This Row],[NUMĂRUL PERSOANELOR ÎNSCRISE ÎN LISTELE ELECTORALE]]</f>
        <v>4.7489179300959359</v>
      </c>
      <c r="V2539" s="41">
        <f>Data5[[#This Row],[TOTAL CHELTUIELI LEI]]/Data5[[#This Row],[NUMĂRUL PERSOANELOR CARE AU PARTICIPAT LA VOT]]</f>
        <v>50.816579634464752</v>
      </c>
      <c r="W2539" s="41">
        <f>Data5[[#This Row],[TOTAL CHELTUIELI EURO]]/Data5[[#This Row],[NUMĂRUL PERSOANELOR CARE AU PARTICIPAT LA VOT]]</f>
        <v>10.499076389840036</v>
      </c>
      <c r="X2539" s="43">
        <v>4.8400999999999996</v>
      </c>
      <c r="Y2539" s="114" t="s">
        <v>2900</v>
      </c>
      <c r="Z2539" s="44">
        <v>22</v>
      </c>
      <c r="AA2539" s="115" t="s">
        <v>3110</v>
      </c>
      <c r="AB2539" s="44">
        <v>4</v>
      </c>
      <c r="AC2539" s="45"/>
    </row>
    <row r="2540" spans="1:29" x14ac:dyDescent="0.2">
      <c r="A2540" s="37">
        <v>2539</v>
      </c>
      <c r="B2540" s="38" t="s">
        <v>571</v>
      </c>
      <c r="C2540" s="39" t="s">
        <v>608</v>
      </c>
      <c r="D2540" s="40">
        <v>44101</v>
      </c>
      <c r="E2540" s="38">
        <v>1</v>
      </c>
      <c r="F2540" s="38"/>
      <c r="G2540" s="38" t="s">
        <v>2</v>
      </c>
      <c r="H2540" s="38" t="s">
        <v>2</v>
      </c>
      <c r="I2540" s="41">
        <v>2610</v>
      </c>
      <c r="J2540" s="41">
        <v>7795</v>
      </c>
      <c r="K2540" s="41">
        <v>0</v>
      </c>
      <c r="L2540" s="41">
        <f>SUM(Data5[[#This Row],[CHELTUIELI DE PERSONAL LEI]:[CHELTUIELI DE CAPITAL (ACTIVE NEFINANCIARE ) LEI]])</f>
        <v>10405</v>
      </c>
      <c r="M2540" s="41">
        <f>Data5[[#This Row],[TOTAL CHELTUIELI LEI]]/Data5[[#This Row],[CURS VALUTAR EURO BNR 22 07 2020]]</f>
        <v>2149.7489721286752</v>
      </c>
      <c r="N2540" s="49">
        <v>2191</v>
      </c>
      <c r="O2540" s="54"/>
      <c r="P2540" s="54">
        <v>1174</v>
      </c>
      <c r="Q2540" s="54"/>
      <c r="R2540" s="54">
        <f>Data5[[#This Row],[PERSOANE ÎNSCRISE ÎN LISTELE ELECTORALE (TURUL 1)            ]]+Data5[[#This Row],[PERSOANE ÎNSCRISE ÎN LISTELE ELECTORALE (TURUL AL 2-LEA)]]</f>
        <v>2191</v>
      </c>
      <c r="S2540" s="54">
        <f>Data5[[#This Row],[PERSOANE CARE AU PARTICIPAT LA VOT (TURUL 1)]]+Data5[[#This Row],[PERSOANE CARE AU PARTICIPAT LA VOT  (TURUL AL 2-LEA)]]</f>
        <v>1174</v>
      </c>
      <c r="T2540" s="41">
        <f>Data5[[#This Row],[TOTAL CHELTUIELI LEI]]/Data5[[#This Row],[NUMĂRUL PERSOANELOR ÎNSCRISE ÎN LISTELE ELECTORALE]]</f>
        <v>4.7489730716567777</v>
      </c>
      <c r="U2540" s="41">
        <f>Data5[[#This Row],[TOTAL CHELTUIELI EURO]]/Data5[[#This Row],[NUMĂRUL PERSOANELOR ÎNSCRISE ÎN LISTELE ELECTORALE]]</f>
        <v>0.9811725112408376</v>
      </c>
      <c r="V2540" s="41">
        <f>Data5[[#This Row],[TOTAL CHELTUIELI LEI]]/Data5[[#This Row],[NUMĂRUL PERSOANELOR CARE AU PARTICIPAT LA VOT]]</f>
        <v>8.8628620102214644</v>
      </c>
      <c r="W2540" s="41">
        <f>Data5[[#This Row],[TOTAL CHELTUIELI EURO]]/Data5[[#This Row],[NUMĂRUL PERSOANELOR CARE AU PARTICIPAT LA VOT]]</f>
        <v>1.8311320035167591</v>
      </c>
      <c r="X2540" s="43">
        <v>4.8400999999999996</v>
      </c>
      <c r="Y2540" s="114" t="s">
        <v>2895</v>
      </c>
      <c r="Z2540" s="44">
        <v>4</v>
      </c>
      <c r="AA2540" s="115" t="s">
        <v>3105</v>
      </c>
      <c r="AB2540" s="44">
        <v>0</v>
      </c>
      <c r="AC2540" s="45"/>
    </row>
    <row r="2541" spans="1:29" x14ac:dyDescent="0.2">
      <c r="A2541" s="37">
        <v>2540</v>
      </c>
      <c r="B2541" s="38" t="s">
        <v>571</v>
      </c>
      <c r="C2541" s="39" t="s">
        <v>609</v>
      </c>
      <c r="D2541" s="40">
        <v>44101</v>
      </c>
      <c r="E2541" s="38">
        <v>1</v>
      </c>
      <c r="F2541" s="38"/>
      <c r="G2541" s="38" t="s">
        <v>2</v>
      </c>
      <c r="H2541" s="38" t="s">
        <v>2</v>
      </c>
      <c r="I2541" s="41">
        <v>1300</v>
      </c>
      <c r="J2541" s="41">
        <v>3478</v>
      </c>
      <c r="K2541" s="41">
        <v>0</v>
      </c>
      <c r="L2541" s="41">
        <f>SUM(Data5[[#This Row],[CHELTUIELI DE PERSONAL LEI]:[CHELTUIELI DE CAPITAL (ACTIVE NEFINANCIARE ) LEI]])</f>
        <v>4778</v>
      </c>
      <c r="M2541" s="41">
        <f>Data5[[#This Row],[TOTAL CHELTUIELI LEI]]/Data5[[#This Row],[CURS VALUTAR EURO BNR 22 07 2020]]</f>
        <v>987.16968657672373</v>
      </c>
      <c r="N2541" s="49">
        <v>2604</v>
      </c>
      <c r="O2541" s="54"/>
      <c r="P2541" s="54">
        <v>1267</v>
      </c>
      <c r="Q2541" s="54"/>
      <c r="R2541" s="54">
        <f>Data5[[#This Row],[PERSOANE ÎNSCRISE ÎN LISTELE ELECTORALE (TURUL 1)            ]]+Data5[[#This Row],[PERSOANE ÎNSCRISE ÎN LISTELE ELECTORALE (TURUL AL 2-LEA)]]</f>
        <v>2604</v>
      </c>
      <c r="S2541" s="54">
        <f>Data5[[#This Row],[PERSOANE CARE AU PARTICIPAT LA VOT (TURUL 1)]]+Data5[[#This Row],[PERSOANE CARE AU PARTICIPAT LA VOT  (TURUL AL 2-LEA)]]</f>
        <v>1267</v>
      </c>
      <c r="T2541" s="41">
        <f>Data5[[#This Row],[TOTAL CHELTUIELI LEI]]/Data5[[#This Row],[NUMĂRUL PERSOANELOR ÎNSCRISE ÎN LISTELE ELECTORALE]]</f>
        <v>1.8348694316436251</v>
      </c>
      <c r="U2541" s="41">
        <f>Data5[[#This Row],[TOTAL CHELTUIELI EURO]]/Data5[[#This Row],[NUMĂRUL PERSOANELOR ÎNSCRISE ÎN LISTELE ELECTORALE]]</f>
        <v>0.37909742188046225</v>
      </c>
      <c r="V2541" s="41">
        <f>Data5[[#This Row],[TOTAL CHELTUIELI LEI]]/Data5[[#This Row],[NUMĂRUL PERSOANELOR CARE AU PARTICIPAT LA VOT]]</f>
        <v>3.771112865035517</v>
      </c>
      <c r="W2541" s="41">
        <f>Data5[[#This Row],[TOTAL CHELTUIELI EURO]]/Data5[[#This Row],[NUMĂRUL PERSOANELOR CARE AU PARTICIPAT LA VOT]]</f>
        <v>0.7791394527045965</v>
      </c>
      <c r="X2541" s="43">
        <v>4.8400999999999996</v>
      </c>
      <c r="Y2541" s="114" t="s">
        <v>2894</v>
      </c>
      <c r="Z2541" s="44">
        <v>1</v>
      </c>
      <c r="AA2541" s="115" t="s">
        <v>3105</v>
      </c>
      <c r="AB2541" s="44">
        <v>0</v>
      </c>
      <c r="AC2541" s="45"/>
    </row>
    <row r="2542" spans="1:29" x14ac:dyDescent="0.2">
      <c r="A2542" s="37">
        <v>2541</v>
      </c>
      <c r="B2542" s="38" t="s">
        <v>571</v>
      </c>
      <c r="C2542" s="39" t="s">
        <v>610</v>
      </c>
      <c r="D2542" s="40">
        <v>44101</v>
      </c>
      <c r="E2542" s="38">
        <v>1</v>
      </c>
      <c r="F2542" s="38"/>
      <c r="G2542" s="38" t="s">
        <v>2</v>
      </c>
      <c r="H2542" s="38" t="s">
        <v>2</v>
      </c>
      <c r="I2542" s="41">
        <v>8960</v>
      </c>
      <c r="J2542" s="41">
        <v>17923.62</v>
      </c>
      <c r="K2542" s="41">
        <v>0</v>
      </c>
      <c r="L2542" s="41">
        <f>SUM(Data5[[#This Row],[CHELTUIELI DE PERSONAL LEI]:[CHELTUIELI DE CAPITAL (ACTIVE NEFINANCIARE ) LEI]])</f>
        <v>26883.62</v>
      </c>
      <c r="M2542" s="41">
        <f>Data5[[#This Row],[TOTAL CHELTUIELI LEI]]/Data5[[#This Row],[CURS VALUTAR EURO BNR 22 07 2020]]</f>
        <v>5554.3521828061403</v>
      </c>
      <c r="N2542" s="49">
        <v>3241</v>
      </c>
      <c r="O2542" s="54"/>
      <c r="P2542" s="54">
        <v>1615</v>
      </c>
      <c r="Q2542" s="54"/>
      <c r="R2542" s="54">
        <f>Data5[[#This Row],[PERSOANE ÎNSCRISE ÎN LISTELE ELECTORALE (TURUL 1)            ]]+Data5[[#This Row],[PERSOANE ÎNSCRISE ÎN LISTELE ELECTORALE (TURUL AL 2-LEA)]]</f>
        <v>3241</v>
      </c>
      <c r="S2542" s="54">
        <f>Data5[[#This Row],[PERSOANE CARE AU PARTICIPAT LA VOT (TURUL 1)]]+Data5[[#This Row],[PERSOANE CARE AU PARTICIPAT LA VOT  (TURUL AL 2-LEA)]]</f>
        <v>1615</v>
      </c>
      <c r="T2542" s="41">
        <f>Data5[[#This Row],[TOTAL CHELTUIELI LEI]]/Data5[[#This Row],[NUMĂRUL PERSOANELOR ÎNSCRISE ÎN LISTELE ELECTORALE]]</f>
        <v>8.2948534402962046</v>
      </c>
      <c r="U2542" s="41">
        <f>Data5[[#This Row],[TOTAL CHELTUIELI EURO]]/Data5[[#This Row],[NUMĂRUL PERSOANELOR ÎNSCRISE ÎN LISTELE ELECTORALE]]</f>
        <v>1.7137772856544708</v>
      </c>
      <c r="V2542" s="41">
        <f>Data5[[#This Row],[TOTAL CHELTUIELI LEI]]/Data5[[#This Row],[NUMĂRUL PERSOANELOR CARE AU PARTICIPAT LA VOT]]</f>
        <v>16.646204334365326</v>
      </c>
      <c r="W2542" s="41">
        <f>Data5[[#This Row],[TOTAL CHELTUIELI EURO]]/Data5[[#This Row],[NUMĂRUL PERSOANELOR CARE AU PARTICIPAT LA VOT]]</f>
        <v>3.4392273577746999</v>
      </c>
      <c r="X2542" s="43">
        <v>4.8400999999999996</v>
      </c>
      <c r="Y2542" s="114" t="s">
        <v>2896</v>
      </c>
      <c r="Z2542" s="44">
        <v>8</v>
      </c>
      <c r="AA2542" s="115" t="s">
        <v>3107</v>
      </c>
      <c r="AB2542" s="44">
        <v>1</v>
      </c>
      <c r="AC2542" s="45"/>
    </row>
    <row r="2543" spans="1:29" x14ac:dyDescent="0.2">
      <c r="A2543" s="37">
        <v>2542</v>
      </c>
      <c r="B2543" s="38" t="s">
        <v>571</v>
      </c>
      <c r="C2543" s="39" t="s">
        <v>611</v>
      </c>
      <c r="D2543" s="40">
        <v>44101</v>
      </c>
      <c r="E2543" s="38">
        <v>1</v>
      </c>
      <c r="F2543" s="38"/>
      <c r="G2543" s="38" t="s">
        <v>2</v>
      </c>
      <c r="H2543" s="38" t="s">
        <v>2</v>
      </c>
      <c r="I2543" s="41">
        <v>2500</v>
      </c>
      <c r="J2543" s="41">
        <v>4817.53</v>
      </c>
      <c r="K2543" s="41">
        <v>0</v>
      </c>
      <c r="L2543" s="41">
        <f>SUM(Data5[[#This Row],[CHELTUIELI DE PERSONAL LEI]:[CHELTUIELI DE CAPITAL (ACTIVE NEFINANCIARE ) LEI]])</f>
        <v>7317.53</v>
      </c>
      <c r="M2543" s="41">
        <f>Data5[[#This Row],[TOTAL CHELTUIELI LEI]]/Data5[[#This Row],[CURS VALUTAR EURO BNR 22 07 2020]]</f>
        <v>1511.8551269601869</v>
      </c>
      <c r="N2543" s="49">
        <v>2895</v>
      </c>
      <c r="O2543" s="54"/>
      <c r="P2543" s="54">
        <v>1593</v>
      </c>
      <c r="Q2543" s="54"/>
      <c r="R2543" s="54">
        <f>Data5[[#This Row],[PERSOANE ÎNSCRISE ÎN LISTELE ELECTORALE (TURUL 1)            ]]+Data5[[#This Row],[PERSOANE ÎNSCRISE ÎN LISTELE ELECTORALE (TURUL AL 2-LEA)]]</f>
        <v>2895</v>
      </c>
      <c r="S2543" s="54">
        <f>Data5[[#This Row],[PERSOANE CARE AU PARTICIPAT LA VOT (TURUL 1)]]+Data5[[#This Row],[PERSOANE CARE AU PARTICIPAT LA VOT  (TURUL AL 2-LEA)]]</f>
        <v>1593</v>
      </c>
      <c r="T2543" s="41">
        <f>Data5[[#This Row],[TOTAL CHELTUIELI LEI]]/Data5[[#This Row],[NUMĂRUL PERSOANELOR ÎNSCRISE ÎN LISTELE ELECTORALE]]</f>
        <v>2.5276442141623487</v>
      </c>
      <c r="U2543" s="41">
        <f>Data5[[#This Row],[TOTAL CHELTUIELI EURO]]/Data5[[#This Row],[NUMĂRUL PERSOANELOR ÎNSCRISE ÎN LISTELE ELECTORALE]]</f>
        <v>0.52222975024531504</v>
      </c>
      <c r="V2543" s="41">
        <f>Data5[[#This Row],[TOTAL CHELTUIELI LEI]]/Data5[[#This Row],[NUMĂRUL PERSOANELOR CARE AU PARTICIPAT LA VOT]]</f>
        <v>4.5935530445699939</v>
      </c>
      <c r="W2543" s="41">
        <f>Data5[[#This Row],[TOTAL CHELTUIELI EURO]]/Data5[[#This Row],[NUMĂRUL PERSOANELOR CARE AU PARTICIPAT LA VOT]]</f>
        <v>0.94906159884506403</v>
      </c>
      <c r="X2543" s="43">
        <v>4.8400999999999996</v>
      </c>
      <c r="Y2543" s="114" t="s">
        <v>2891</v>
      </c>
      <c r="Z2543" s="44">
        <v>2</v>
      </c>
      <c r="AA2543" s="115" t="s">
        <v>3105</v>
      </c>
      <c r="AB2543" s="44">
        <v>0</v>
      </c>
      <c r="AC2543" s="45"/>
    </row>
    <row r="2544" spans="1:29" x14ac:dyDescent="0.2">
      <c r="A2544" s="37">
        <v>2543</v>
      </c>
      <c r="B2544" s="38" t="s">
        <v>571</v>
      </c>
      <c r="C2544" s="39" t="s">
        <v>612</v>
      </c>
      <c r="D2544" s="40">
        <v>44101</v>
      </c>
      <c r="E2544" s="38">
        <v>1</v>
      </c>
      <c r="F2544" s="38"/>
      <c r="G2544" s="38" t="s">
        <v>2</v>
      </c>
      <c r="H2544" s="38" t="s">
        <v>2</v>
      </c>
      <c r="I2544" s="41">
        <v>4100</v>
      </c>
      <c r="J2544" s="41">
        <v>2150</v>
      </c>
      <c r="K2544" s="41">
        <v>0</v>
      </c>
      <c r="L2544" s="41">
        <f>SUM(Data5[[#This Row],[CHELTUIELI DE PERSONAL LEI]:[CHELTUIELI DE CAPITAL (ACTIVE NEFINANCIARE ) LEI]])</f>
        <v>6250</v>
      </c>
      <c r="M2544" s="41">
        <f>Data5[[#This Row],[TOTAL CHELTUIELI LEI]]/Data5[[#This Row],[CURS VALUTAR EURO BNR 22 07 2020]]</f>
        <v>1291.2956343877195</v>
      </c>
      <c r="N2544" s="49">
        <v>1726</v>
      </c>
      <c r="O2544" s="54"/>
      <c r="P2544" s="54">
        <v>1298</v>
      </c>
      <c r="Q2544" s="54"/>
      <c r="R2544" s="54">
        <f>Data5[[#This Row],[PERSOANE ÎNSCRISE ÎN LISTELE ELECTORALE (TURUL 1)            ]]+Data5[[#This Row],[PERSOANE ÎNSCRISE ÎN LISTELE ELECTORALE (TURUL AL 2-LEA)]]</f>
        <v>1726</v>
      </c>
      <c r="S2544" s="54">
        <f>Data5[[#This Row],[PERSOANE CARE AU PARTICIPAT LA VOT (TURUL 1)]]+Data5[[#This Row],[PERSOANE CARE AU PARTICIPAT LA VOT  (TURUL AL 2-LEA)]]</f>
        <v>1298</v>
      </c>
      <c r="T2544" s="41">
        <f>Data5[[#This Row],[TOTAL CHELTUIELI LEI]]/Data5[[#This Row],[NUMĂRUL PERSOANELOR ÎNSCRISE ÎN LISTELE ELECTORALE]]</f>
        <v>3.6210892236384704</v>
      </c>
      <c r="U2544" s="41">
        <f>Data5[[#This Row],[TOTAL CHELTUIELI EURO]]/Data5[[#This Row],[NUMĂRUL PERSOANELOR ÎNSCRISE ÎN LISTELE ELECTORALE]]</f>
        <v>0.74814347299404371</v>
      </c>
      <c r="V2544" s="41">
        <f>Data5[[#This Row],[TOTAL CHELTUIELI LEI]]/Data5[[#This Row],[NUMĂRUL PERSOANELOR CARE AU PARTICIPAT LA VOT]]</f>
        <v>4.815100154083205</v>
      </c>
      <c r="W2544" s="41">
        <f>Data5[[#This Row],[TOTAL CHELTUIELI EURO]]/Data5[[#This Row],[NUMĂRUL PERSOANELOR CARE AU PARTICIPAT LA VOT]]</f>
        <v>0.99483484929716448</v>
      </c>
      <c r="X2544" s="43">
        <v>4.8400999999999996</v>
      </c>
      <c r="Y2544" s="114" t="s">
        <v>2884</v>
      </c>
      <c r="Z2544" s="44">
        <v>3</v>
      </c>
      <c r="AA2544" s="115" t="s">
        <v>3105</v>
      </c>
      <c r="AB2544" s="44">
        <v>0</v>
      </c>
      <c r="AC2544" s="45"/>
    </row>
    <row r="2545" spans="1:29" x14ac:dyDescent="0.2">
      <c r="A2545" s="37">
        <v>2544</v>
      </c>
      <c r="B2545" s="38" t="s">
        <v>571</v>
      </c>
      <c r="C2545" s="39" t="s">
        <v>613</v>
      </c>
      <c r="D2545" s="40">
        <v>44101</v>
      </c>
      <c r="E2545" s="38">
        <v>1</v>
      </c>
      <c r="F2545" s="38"/>
      <c r="G2545" s="38" t="s">
        <v>2</v>
      </c>
      <c r="H2545" s="38" t="s">
        <v>2</v>
      </c>
      <c r="I2545" s="41">
        <v>8570</v>
      </c>
      <c r="J2545" s="41">
        <v>5361</v>
      </c>
      <c r="K2545" s="41">
        <v>0</v>
      </c>
      <c r="L2545" s="41">
        <f>SUM(Data5[[#This Row],[CHELTUIELI DE PERSONAL LEI]:[CHELTUIELI DE CAPITAL (ACTIVE NEFINANCIARE ) LEI]])</f>
        <v>13931</v>
      </c>
      <c r="M2545" s="41">
        <f>Data5[[#This Row],[TOTAL CHELTUIELI LEI]]/Data5[[#This Row],[CURS VALUTAR EURO BNR 22 07 2020]]</f>
        <v>2878.2463172248508</v>
      </c>
      <c r="N2545" s="49">
        <v>2029</v>
      </c>
      <c r="O2545" s="54"/>
      <c r="P2545" s="54">
        <v>1008</v>
      </c>
      <c r="Q2545" s="54"/>
      <c r="R2545" s="54">
        <f>Data5[[#This Row],[PERSOANE ÎNSCRISE ÎN LISTELE ELECTORALE (TURUL 1)            ]]+Data5[[#This Row],[PERSOANE ÎNSCRISE ÎN LISTELE ELECTORALE (TURUL AL 2-LEA)]]</f>
        <v>2029</v>
      </c>
      <c r="S2545" s="54">
        <f>Data5[[#This Row],[PERSOANE CARE AU PARTICIPAT LA VOT (TURUL 1)]]+Data5[[#This Row],[PERSOANE CARE AU PARTICIPAT LA VOT  (TURUL AL 2-LEA)]]</f>
        <v>1008</v>
      </c>
      <c r="T2545" s="41">
        <f>Data5[[#This Row],[TOTAL CHELTUIELI LEI]]/Data5[[#This Row],[NUMĂRUL PERSOANELOR ÎNSCRISE ÎN LISTELE ELECTORALE]]</f>
        <v>6.8659438146870375</v>
      </c>
      <c r="U2545" s="41">
        <f>Data5[[#This Row],[TOTAL CHELTUIELI EURO]]/Data5[[#This Row],[NUMĂRUL PERSOANELOR ÎNSCRISE ÎN LISTELE ELECTORALE]]</f>
        <v>1.4185541238170778</v>
      </c>
      <c r="V2545" s="41">
        <f>Data5[[#This Row],[TOTAL CHELTUIELI LEI]]/Data5[[#This Row],[NUMĂRUL PERSOANELOR CARE AU PARTICIPAT LA VOT]]</f>
        <v>13.820436507936508</v>
      </c>
      <c r="W2545" s="41">
        <f>Data5[[#This Row],[TOTAL CHELTUIELI EURO]]/Data5[[#This Row],[NUMĂRUL PERSOANELOR CARE AU PARTICIPAT LA VOT]]</f>
        <v>2.8554030924849712</v>
      </c>
      <c r="X2545" s="43">
        <v>4.8400999999999996</v>
      </c>
      <c r="Y2545" s="114" t="s">
        <v>2889</v>
      </c>
      <c r="Z2545" s="44">
        <v>6</v>
      </c>
      <c r="AA2545" s="115" t="s">
        <v>3107</v>
      </c>
      <c r="AB2545" s="44">
        <v>1</v>
      </c>
      <c r="AC2545" s="45"/>
    </row>
    <row r="2546" spans="1:29" x14ac:dyDescent="0.2">
      <c r="A2546" s="37">
        <v>2545</v>
      </c>
      <c r="B2546" s="38" t="s">
        <v>571</v>
      </c>
      <c r="C2546" s="39" t="s">
        <v>614</v>
      </c>
      <c r="D2546" s="40">
        <v>44101</v>
      </c>
      <c r="E2546" s="38">
        <v>1</v>
      </c>
      <c r="F2546" s="38"/>
      <c r="G2546" s="38" t="s">
        <v>2</v>
      </c>
      <c r="H2546" s="38" t="s">
        <v>2</v>
      </c>
      <c r="I2546" s="41">
        <v>2100</v>
      </c>
      <c r="J2546" s="41">
        <v>1969</v>
      </c>
      <c r="K2546" s="41">
        <v>0</v>
      </c>
      <c r="L2546" s="41">
        <f>SUM(Data5[[#This Row],[CHELTUIELI DE PERSONAL LEI]:[CHELTUIELI DE CAPITAL (ACTIVE NEFINANCIARE ) LEI]])</f>
        <v>4069</v>
      </c>
      <c r="M2546" s="41">
        <f>Data5[[#This Row],[TOTAL CHELTUIELI LEI]]/Data5[[#This Row],[CURS VALUTAR EURO BNR 22 07 2020]]</f>
        <v>840.68510981178076</v>
      </c>
      <c r="N2546" s="49">
        <v>3585</v>
      </c>
      <c r="O2546" s="54"/>
      <c r="P2546" s="54">
        <v>1853</v>
      </c>
      <c r="Q2546" s="54"/>
      <c r="R2546" s="54">
        <f>Data5[[#This Row],[PERSOANE ÎNSCRISE ÎN LISTELE ELECTORALE (TURUL 1)            ]]+Data5[[#This Row],[PERSOANE ÎNSCRISE ÎN LISTELE ELECTORALE (TURUL AL 2-LEA)]]</f>
        <v>3585</v>
      </c>
      <c r="S2546" s="54">
        <f>Data5[[#This Row],[PERSOANE CARE AU PARTICIPAT LA VOT (TURUL 1)]]+Data5[[#This Row],[PERSOANE CARE AU PARTICIPAT LA VOT  (TURUL AL 2-LEA)]]</f>
        <v>1853</v>
      </c>
      <c r="T2546" s="41">
        <f>Data5[[#This Row],[TOTAL CHELTUIELI LEI]]/Data5[[#This Row],[NUMĂRUL PERSOANELOR ÎNSCRISE ÎN LISTELE ELECTORALE]]</f>
        <v>1.1350069735006973</v>
      </c>
      <c r="U2546" s="41">
        <f>Data5[[#This Row],[TOTAL CHELTUIELI EURO]]/Data5[[#This Row],[NUMĂRUL PERSOANELOR ÎNSCRISE ÎN LISTELE ELECTORALE]]</f>
        <v>0.23450072798097094</v>
      </c>
      <c r="V2546" s="41">
        <f>Data5[[#This Row],[TOTAL CHELTUIELI LEI]]/Data5[[#This Row],[NUMĂRUL PERSOANELOR CARE AU PARTICIPAT LA VOT]]</f>
        <v>2.1958985429033997</v>
      </c>
      <c r="W2546" s="41">
        <f>Data5[[#This Row],[TOTAL CHELTUIELI EURO]]/Data5[[#This Row],[NUMĂRUL PERSOANELOR CARE AU PARTICIPAT LA VOT]]</f>
        <v>0.45368867232152227</v>
      </c>
      <c r="X2546" s="43">
        <v>4.8400999999999996</v>
      </c>
      <c r="Y2546" s="114" t="s">
        <v>2894</v>
      </c>
      <c r="Z2546" s="44">
        <v>1</v>
      </c>
      <c r="AA2546" s="115" t="s">
        <v>3105</v>
      </c>
      <c r="AB2546" s="44">
        <v>0</v>
      </c>
      <c r="AC2546" s="45"/>
    </row>
    <row r="2547" spans="1:29" x14ac:dyDescent="0.2">
      <c r="A2547" s="37">
        <v>2546</v>
      </c>
      <c r="B2547" s="38" t="s">
        <v>571</v>
      </c>
      <c r="C2547" s="39" t="s">
        <v>615</v>
      </c>
      <c r="D2547" s="40">
        <v>44101</v>
      </c>
      <c r="E2547" s="38">
        <v>1</v>
      </c>
      <c r="F2547" s="38"/>
      <c r="G2547" s="38" t="s">
        <v>2</v>
      </c>
      <c r="H2547" s="38" t="s">
        <v>2</v>
      </c>
      <c r="I2547" s="41">
        <v>4291</v>
      </c>
      <c r="J2547" s="41">
        <v>11079.6</v>
      </c>
      <c r="K2547" s="41">
        <v>0</v>
      </c>
      <c r="L2547" s="41">
        <f>SUM(Data5[[#This Row],[CHELTUIELI DE PERSONAL LEI]:[CHELTUIELI DE CAPITAL (ACTIVE NEFINANCIARE ) LEI]])</f>
        <v>15370.6</v>
      </c>
      <c r="M2547" s="41">
        <f>Data5[[#This Row],[TOTAL CHELTUIELI LEI]]/Data5[[#This Row],[CURS VALUTAR EURO BNR 22 07 2020]]</f>
        <v>3175.6781884671809</v>
      </c>
      <c r="N2547" s="49">
        <v>3414</v>
      </c>
      <c r="O2547" s="54"/>
      <c r="P2547" s="54">
        <v>1339</v>
      </c>
      <c r="Q2547" s="54"/>
      <c r="R2547" s="54">
        <f>Data5[[#This Row],[PERSOANE ÎNSCRISE ÎN LISTELE ELECTORALE (TURUL 1)            ]]+Data5[[#This Row],[PERSOANE ÎNSCRISE ÎN LISTELE ELECTORALE (TURUL AL 2-LEA)]]</f>
        <v>3414</v>
      </c>
      <c r="S2547" s="54">
        <f>Data5[[#This Row],[PERSOANE CARE AU PARTICIPAT LA VOT (TURUL 1)]]+Data5[[#This Row],[PERSOANE CARE AU PARTICIPAT LA VOT  (TURUL AL 2-LEA)]]</f>
        <v>1339</v>
      </c>
      <c r="T2547" s="41">
        <f>Data5[[#This Row],[TOTAL CHELTUIELI LEI]]/Data5[[#This Row],[NUMĂRUL PERSOANELOR ÎNSCRISE ÎN LISTELE ELECTORALE]]</f>
        <v>4.5022261277094318</v>
      </c>
      <c r="U2547" s="41">
        <f>Data5[[#This Row],[TOTAL CHELTUIELI EURO]]/Data5[[#This Row],[NUMĂRUL PERSOANELOR ÎNSCRISE ÎN LISTELE ELECTORALE]]</f>
        <v>0.93019279099800256</v>
      </c>
      <c r="V2547" s="41">
        <f>Data5[[#This Row],[TOTAL CHELTUIELI LEI]]/Data5[[#This Row],[NUMĂRUL PERSOANELOR CARE AU PARTICIPAT LA VOT]]</f>
        <v>11.479163554891711</v>
      </c>
      <c r="W2547" s="41">
        <f>Data5[[#This Row],[TOTAL CHELTUIELI EURO]]/Data5[[#This Row],[NUMĂRUL PERSOANELOR CARE AU PARTICIPAT LA VOT]]</f>
        <v>2.3716790055766848</v>
      </c>
      <c r="X2547" s="43">
        <v>4.8400999999999996</v>
      </c>
      <c r="Y2547" s="114" t="s">
        <v>2895</v>
      </c>
      <c r="Z2547" s="44">
        <v>4</v>
      </c>
      <c r="AA2547" s="115" t="s">
        <v>3105</v>
      </c>
      <c r="AB2547" s="44">
        <v>0</v>
      </c>
      <c r="AC2547" s="45"/>
    </row>
    <row r="2548" spans="1:29" x14ac:dyDescent="0.2">
      <c r="A2548" s="37">
        <v>2547</v>
      </c>
      <c r="B2548" s="38" t="s">
        <v>571</v>
      </c>
      <c r="C2548" s="39" t="s">
        <v>616</v>
      </c>
      <c r="D2548" s="40">
        <v>44101</v>
      </c>
      <c r="E2548" s="38">
        <v>1</v>
      </c>
      <c r="F2548" s="38"/>
      <c r="G2548" s="38" t="s">
        <v>2</v>
      </c>
      <c r="H2548" s="38" t="s">
        <v>2</v>
      </c>
      <c r="I2548" s="41">
        <v>7200</v>
      </c>
      <c r="J2548" s="41">
        <v>9795</v>
      </c>
      <c r="K2548" s="41">
        <v>0</v>
      </c>
      <c r="L2548" s="41">
        <f>SUM(Data5[[#This Row],[CHELTUIELI DE PERSONAL LEI]:[CHELTUIELI DE CAPITAL (ACTIVE NEFINANCIARE ) LEI]])</f>
        <v>16995</v>
      </c>
      <c r="M2548" s="41">
        <f>Data5[[#This Row],[TOTAL CHELTUIELI LEI]]/Data5[[#This Row],[CURS VALUTAR EURO BNR 22 07 2020]]</f>
        <v>3511.2910890270864</v>
      </c>
      <c r="N2548" s="49">
        <v>2079</v>
      </c>
      <c r="O2548" s="54"/>
      <c r="P2548" s="54">
        <v>1158</v>
      </c>
      <c r="Q2548" s="54"/>
      <c r="R2548" s="54">
        <f>Data5[[#This Row],[PERSOANE ÎNSCRISE ÎN LISTELE ELECTORALE (TURUL 1)            ]]+Data5[[#This Row],[PERSOANE ÎNSCRISE ÎN LISTELE ELECTORALE (TURUL AL 2-LEA)]]</f>
        <v>2079</v>
      </c>
      <c r="S2548" s="54">
        <f>Data5[[#This Row],[PERSOANE CARE AU PARTICIPAT LA VOT (TURUL 1)]]+Data5[[#This Row],[PERSOANE CARE AU PARTICIPAT LA VOT  (TURUL AL 2-LEA)]]</f>
        <v>1158</v>
      </c>
      <c r="T2548" s="41">
        <f>Data5[[#This Row],[TOTAL CHELTUIELI LEI]]/Data5[[#This Row],[NUMĂRUL PERSOANELOR ÎNSCRISE ÎN LISTELE ELECTORALE]]</f>
        <v>8.174603174603174</v>
      </c>
      <c r="U2548" s="41">
        <f>Data5[[#This Row],[TOTAL CHELTUIELI EURO]]/Data5[[#This Row],[NUMĂRUL PERSOANELOR ÎNSCRISE ÎN LISTELE ELECTORALE]]</f>
        <v>1.6889327027547314</v>
      </c>
      <c r="V2548" s="41">
        <f>Data5[[#This Row],[TOTAL CHELTUIELI LEI]]/Data5[[#This Row],[NUMĂRUL PERSOANELOR CARE AU PARTICIPAT LA VOT]]</f>
        <v>14.676165803108809</v>
      </c>
      <c r="W2548" s="41">
        <f>Data5[[#This Row],[TOTAL CHELTUIELI EURO]]/Data5[[#This Row],[NUMĂRUL PERSOANELOR CARE AU PARTICIPAT LA VOT]]</f>
        <v>3.0322030129767588</v>
      </c>
      <c r="X2548" s="43">
        <v>4.8400999999999996</v>
      </c>
      <c r="Y2548" s="114" t="s">
        <v>2896</v>
      </c>
      <c r="Z2548" s="44">
        <v>8</v>
      </c>
      <c r="AA2548" s="115" t="s">
        <v>3107</v>
      </c>
      <c r="AB2548" s="44">
        <v>1</v>
      </c>
      <c r="AC2548" s="45"/>
    </row>
    <row r="2549" spans="1:29" x14ac:dyDescent="0.2">
      <c r="A2549" s="37">
        <v>2548</v>
      </c>
      <c r="B2549" s="38" t="s">
        <v>571</v>
      </c>
      <c r="C2549" s="39" t="s">
        <v>617</v>
      </c>
      <c r="D2549" s="40">
        <v>44101</v>
      </c>
      <c r="E2549" s="38">
        <v>1</v>
      </c>
      <c r="F2549" s="38"/>
      <c r="G2549" s="38" t="s">
        <v>2</v>
      </c>
      <c r="H2549" s="38" t="s">
        <v>2</v>
      </c>
      <c r="I2549" s="41">
        <v>5943</v>
      </c>
      <c r="J2549" s="41">
        <v>2026</v>
      </c>
      <c r="K2549" s="41">
        <v>0</v>
      </c>
      <c r="L2549" s="41">
        <f>SUM(Data5[[#This Row],[CHELTUIELI DE PERSONAL LEI]:[CHELTUIELI DE CAPITAL (ACTIVE NEFINANCIARE ) LEI]])</f>
        <v>7969</v>
      </c>
      <c r="M2549" s="41">
        <f>Data5[[#This Row],[TOTAL CHELTUIELI LEI]]/Data5[[#This Row],[CURS VALUTAR EURO BNR 22 07 2020]]</f>
        <v>1646.4535856697178</v>
      </c>
      <c r="N2549" s="49">
        <v>2359</v>
      </c>
      <c r="O2549" s="54"/>
      <c r="P2549" s="54">
        <v>1206</v>
      </c>
      <c r="Q2549" s="54"/>
      <c r="R2549" s="54">
        <f>Data5[[#This Row],[PERSOANE ÎNSCRISE ÎN LISTELE ELECTORALE (TURUL 1)            ]]+Data5[[#This Row],[PERSOANE ÎNSCRISE ÎN LISTELE ELECTORALE (TURUL AL 2-LEA)]]</f>
        <v>2359</v>
      </c>
      <c r="S2549" s="54">
        <f>Data5[[#This Row],[PERSOANE CARE AU PARTICIPAT LA VOT (TURUL 1)]]+Data5[[#This Row],[PERSOANE CARE AU PARTICIPAT LA VOT  (TURUL AL 2-LEA)]]</f>
        <v>1206</v>
      </c>
      <c r="T2549" s="41">
        <f>Data5[[#This Row],[TOTAL CHELTUIELI LEI]]/Data5[[#This Row],[NUMĂRUL PERSOANELOR ÎNSCRISE ÎN LISTELE ELECTORALE]]</f>
        <v>3.378126324713862</v>
      </c>
      <c r="U2549" s="41">
        <f>Data5[[#This Row],[TOTAL CHELTUIELI EURO]]/Data5[[#This Row],[NUMĂRUL PERSOANELOR ÎNSCRISE ÎN LISTELE ELECTORALE]]</f>
        <v>0.69794556408211861</v>
      </c>
      <c r="V2549" s="41">
        <f>Data5[[#This Row],[TOTAL CHELTUIELI LEI]]/Data5[[#This Row],[NUMĂRUL PERSOANELOR CARE AU PARTICIPAT LA VOT]]</f>
        <v>6.6077943615257047</v>
      </c>
      <c r="W2549" s="41">
        <f>Data5[[#This Row],[TOTAL CHELTUIELI EURO]]/Data5[[#This Row],[NUMĂRUL PERSOANELOR CARE AU PARTICIPAT LA VOT]]</f>
        <v>1.3652185619151889</v>
      </c>
      <c r="X2549" s="43">
        <v>4.8400999999999996</v>
      </c>
      <c r="Y2549" s="114" t="s">
        <v>2884</v>
      </c>
      <c r="Z2549" s="44">
        <v>3</v>
      </c>
      <c r="AA2549" s="115" t="s">
        <v>3105</v>
      </c>
      <c r="AB2549" s="44">
        <v>0</v>
      </c>
      <c r="AC2549" s="45"/>
    </row>
    <row r="2550" spans="1:29" x14ac:dyDescent="0.2">
      <c r="A2550" s="37">
        <v>2549</v>
      </c>
      <c r="B2550" s="38" t="s">
        <v>571</v>
      </c>
      <c r="C2550" s="39" t="s">
        <v>618</v>
      </c>
      <c r="D2550" s="40">
        <v>44101</v>
      </c>
      <c r="E2550" s="38">
        <v>1</v>
      </c>
      <c r="F2550" s="38"/>
      <c r="G2550" s="38" t="s">
        <v>2</v>
      </c>
      <c r="H2550" s="38" t="s">
        <v>2</v>
      </c>
      <c r="I2550" s="41">
        <v>2776</v>
      </c>
      <c r="J2550" s="41">
        <v>9635</v>
      </c>
      <c r="K2550" s="41">
        <v>0</v>
      </c>
      <c r="L2550" s="41">
        <f>SUM(Data5[[#This Row],[CHELTUIELI DE PERSONAL LEI]:[CHELTUIELI DE CAPITAL (ACTIVE NEFINANCIARE ) LEI]])</f>
        <v>12411</v>
      </c>
      <c r="M2550" s="41">
        <f>Data5[[#This Row],[TOTAL CHELTUIELI LEI]]/Data5[[#This Row],[CURS VALUTAR EURO BNR 22 07 2020]]</f>
        <v>2564.2032189417578</v>
      </c>
      <c r="N2550" s="49">
        <v>3142</v>
      </c>
      <c r="O2550" s="54"/>
      <c r="P2550" s="54">
        <v>1405</v>
      </c>
      <c r="Q2550" s="54"/>
      <c r="R2550" s="54">
        <f>Data5[[#This Row],[PERSOANE ÎNSCRISE ÎN LISTELE ELECTORALE (TURUL 1)            ]]+Data5[[#This Row],[PERSOANE ÎNSCRISE ÎN LISTELE ELECTORALE (TURUL AL 2-LEA)]]</f>
        <v>3142</v>
      </c>
      <c r="S2550" s="54">
        <f>Data5[[#This Row],[PERSOANE CARE AU PARTICIPAT LA VOT (TURUL 1)]]+Data5[[#This Row],[PERSOANE CARE AU PARTICIPAT LA VOT  (TURUL AL 2-LEA)]]</f>
        <v>1405</v>
      </c>
      <c r="T2550" s="41">
        <f>Data5[[#This Row],[TOTAL CHELTUIELI LEI]]/Data5[[#This Row],[NUMĂRUL PERSOANELOR ÎNSCRISE ÎN LISTELE ELECTORALE]]</f>
        <v>3.9500318268618715</v>
      </c>
      <c r="U2550" s="41">
        <f>Data5[[#This Row],[TOTAL CHELTUIELI EURO]]/Data5[[#This Row],[NUMĂRUL PERSOANELOR ÎNSCRISE ÎN LISTELE ELECTORALE]]</f>
        <v>0.81610541659508518</v>
      </c>
      <c r="V2550" s="41">
        <f>Data5[[#This Row],[TOTAL CHELTUIELI LEI]]/Data5[[#This Row],[NUMĂRUL PERSOANELOR CARE AU PARTICIPAT LA VOT]]</f>
        <v>8.8334519572953738</v>
      </c>
      <c r="W2550" s="41">
        <f>Data5[[#This Row],[TOTAL CHELTUIELI EURO]]/Data5[[#This Row],[NUMĂRUL PERSOANELOR CARE AU PARTICIPAT LA VOT]]</f>
        <v>1.8250556718446675</v>
      </c>
      <c r="X2550" s="43">
        <v>4.8400999999999996</v>
      </c>
      <c r="Y2550" s="114" t="s">
        <v>2884</v>
      </c>
      <c r="Z2550" s="44">
        <v>3</v>
      </c>
      <c r="AA2550" s="115" t="s">
        <v>3105</v>
      </c>
      <c r="AB2550" s="44">
        <v>0</v>
      </c>
      <c r="AC2550" s="45"/>
    </row>
    <row r="2551" spans="1:29" x14ac:dyDescent="0.2">
      <c r="A2551" s="37">
        <v>2550</v>
      </c>
      <c r="B2551" s="38" t="s">
        <v>571</v>
      </c>
      <c r="C2551" s="39" t="s">
        <v>619</v>
      </c>
      <c r="D2551" s="40">
        <v>44101</v>
      </c>
      <c r="E2551" s="38">
        <v>1</v>
      </c>
      <c r="F2551" s="38"/>
      <c r="G2551" s="38" t="s">
        <v>2</v>
      </c>
      <c r="H2551" s="38" t="s">
        <v>2</v>
      </c>
      <c r="I2551" s="41">
        <v>7560</v>
      </c>
      <c r="J2551" s="41">
        <v>2931</v>
      </c>
      <c r="K2551" s="41">
        <v>0</v>
      </c>
      <c r="L2551" s="41">
        <f>SUM(Data5[[#This Row],[CHELTUIELI DE PERSONAL LEI]:[CHELTUIELI DE CAPITAL (ACTIVE NEFINANCIARE ) LEI]])</f>
        <v>10491</v>
      </c>
      <c r="M2551" s="41">
        <f>Data5[[#This Row],[TOTAL CHELTUIELI LEI]]/Data5[[#This Row],[CURS VALUTAR EURO BNR 22 07 2020]]</f>
        <v>2167.51720005785</v>
      </c>
      <c r="N2551" s="49">
        <v>3007</v>
      </c>
      <c r="O2551" s="54"/>
      <c r="P2551" s="54">
        <v>1661</v>
      </c>
      <c r="Q2551" s="54"/>
      <c r="R2551" s="54">
        <f>Data5[[#This Row],[PERSOANE ÎNSCRISE ÎN LISTELE ELECTORALE (TURUL 1)            ]]+Data5[[#This Row],[PERSOANE ÎNSCRISE ÎN LISTELE ELECTORALE (TURUL AL 2-LEA)]]</f>
        <v>3007</v>
      </c>
      <c r="S2551" s="54">
        <f>Data5[[#This Row],[PERSOANE CARE AU PARTICIPAT LA VOT (TURUL 1)]]+Data5[[#This Row],[PERSOANE CARE AU PARTICIPAT LA VOT  (TURUL AL 2-LEA)]]</f>
        <v>1661</v>
      </c>
      <c r="T2551" s="41">
        <f>Data5[[#This Row],[TOTAL CHELTUIELI LEI]]/Data5[[#This Row],[NUMĂRUL PERSOANELOR ÎNSCRISE ÎN LISTELE ELECTORALE]]</f>
        <v>3.4888593282341205</v>
      </c>
      <c r="U2551" s="41">
        <f>Data5[[#This Row],[TOTAL CHELTUIELI EURO]]/Data5[[#This Row],[NUMĂRUL PERSOANELOR ÎNSCRISE ÎN LISTELE ELECTORALE]]</f>
        <v>0.7208238111266545</v>
      </c>
      <c r="V2551" s="41">
        <f>Data5[[#This Row],[TOTAL CHELTUIELI LEI]]/Data5[[#This Row],[NUMĂRUL PERSOANELOR CARE AU PARTICIPAT LA VOT]]</f>
        <v>6.3160746538229979</v>
      </c>
      <c r="W2551" s="41">
        <f>Data5[[#This Row],[TOTAL CHELTUIELI EURO]]/Data5[[#This Row],[NUMĂRUL PERSOANELOR CARE AU PARTICIPAT LA VOT]]</f>
        <v>1.3049471403117701</v>
      </c>
      <c r="X2551" s="43">
        <v>4.8400999999999996</v>
      </c>
      <c r="Y2551" s="114" t="s">
        <v>2884</v>
      </c>
      <c r="Z2551" s="44">
        <v>3</v>
      </c>
      <c r="AA2551" s="115" t="s">
        <v>3105</v>
      </c>
      <c r="AB2551" s="44">
        <v>0</v>
      </c>
      <c r="AC2551" s="45"/>
    </row>
    <row r="2552" spans="1:29" x14ac:dyDescent="0.2">
      <c r="A2552" s="37">
        <v>2551</v>
      </c>
      <c r="B2552" s="38" t="s">
        <v>571</v>
      </c>
      <c r="C2552" s="39" t="s">
        <v>620</v>
      </c>
      <c r="D2552" s="40">
        <v>44101</v>
      </c>
      <c r="E2552" s="38">
        <v>1</v>
      </c>
      <c r="F2552" s="38"/>
      <c r="G2552" s="38" t="s">
        <v>2</v>
      </c>
      <c r="H2552" s="38" t="s">
        <v>2</v>
      </c>
      <c r="I2552" s="41">
        <v>4676</v>
      </c>
      <c r="J2552" s="41">
        <v>516</v>
      </c>
      <c r="K2552" s="41">
        <v>0</v>
      </c>
      <c r="L2552" s="41">
        <f>SUM(Data5[[#This Row],[CHELTUIELI DE PERSONAL LEI]:[CHELTUIELI DE CAPITAL (ACTIVE NEFINANCIARE ) LEI]])</f>
        <v>5192</v>
      </c>
      <c r="M2552" s="41">
        <f>Data5[[#This Row],[TOTAL CHELTUIELI LEI]]/Data5[[#This Row],[CURS VALUTAR EURO BNR 22 07 2020]]</f>
        <v>1072.7051093985663</v>
      </c>
      <c r="N2552" s="49">
        <v>1380</v>
      </c>
      <c r="O2552" s="54"/>
      <c r="P2552" s="54">
        <v>902</v>
      </c>
      <c r="Q2552" s="54"/>
      <c r="R2552" s="54">
        <f>Data5[[#This Row],[PERSOANE ÎNSCRISE ÎN LISTELE ELECTORALE (TURUL 1)            ]]+Data5[[#This Row],[PERSOANE ÎNSCRISE ÎN LISTELE ELECTORALE (TURUL AL 2-LEA)]]</f>
        <v>1380</v>
      </c>
      <c r="S2552" s="54">
        <f>Data5[[#This Row],[PERSOANE CARE AU PARTICIPAT LA VOT (TURUL 1)]]+Data5[[#This Row],[PERSOANE CARE AU PARTICIPAT LA VOT  (TURUL AL 2-LEA)]]</f>
        <v>902</v>
      </c>
      <c r="T2552" s="41">
        <f>Data5[[#This Row],[TOTAL CHELTUIELI LEI]]/Data5[[#This Row],[NUMĂRUL PERSOANELOR ÎNSCRISE ÎN LISTELE ELECTORALE]]</f>
        <v>3.7623188405797103</v>
      </c>
      <c r="U2552" s="41">
        <f>Data5[[#This Row],[TOTAL CHELTUIELI EURO]]/Data5[[#This Row],[NUMĂRUL PERSOANELOR ÎNSCRISE ÎN LISTELE ELECTORALE]]</f>
        <v>0.77732254304243931</v>
      </c>
      <c r="V2552" s="41">
        <f>Data5[[#This Row],[TOTAL CHELTUIELI LEI]]/Data5[[#This Row],[NUMĂRUL PERSOANELOR CARE AU PARTICIPAT LA VOT]]</f>
        <v>5.7560975609756095</v>
      </c>
      <c r="W2552" s="41">
        <f>Data5[[#This Row],[TOTAL CHELTUIELI EURO]]/Data5[[#This Row],[NUMĂRUL PERSOANELOR CARE AU PARTICIPAT LA VOT]]</f>
        <v>1.1892517842556167</v>
      </c>
      <c r="X2552" s="43">
        <v>4.8400999999999996</v>
      </c>
      <c r="Y2552" s="114" t="s">
        <v>2884</v>
      </c>
      <c r="Z2552" s="44">
        <v>3</v>
      </c>
      <c r="AA2552" s="115" t="s">
        <v>3105</v>
      </c>
      <c r="AB2552" s="44">
        <v>0</v>
      </c>
      <c r="AC2552" s="45"/>
    </row>
    <row r="2553" spans="1:29" x14ac:dyDescent="0.2">
      <c r="A2553" s="37">
        <v>2552</v>
      </c>
      <c r="B2553" s="38" t="s">
        <v>571</v>
      </c>
      <c r="C2553" s="39" t="s">
        <v>621</v>
      </c>
      <c r="D2553" s="40">
        <v>44101</v>
      </c>
      <c r="E2553" s="38">
        <v>1</v>
      </c>
      <c r="F2553" s="38"/>
      <c r="G2553" s="38" t="s">
        <v>2</v>
      </c>
      <c r="H2553" s="38" t="s">
        <v>2</v>
      </c>
      <c r="I2553" s="41">
        <v>2400</v>
      </c>
      <c r="J2553" s="41">
        <v>4221</v>
      </c>
      <c r="K2553" s="41">
        <v>0</v>
      </c>
      <c r="L2553" s="41">
        <f>SUM(Data5[[#This Row],[CHELTUIELI DE PERSONAL LEI]:[CHELTUIELI DE CAPITAL (ACTIVE NEFINANCIARE ) LEI]])</f>
        <v>6621</v>
      </c>
      <c r="M2553" s="41">
        <f>Data5[[#This Row],[TOTAL CHELTUIELI LEI]]/Data5[[#This Row],[CURS VALUTAR EURO BNR 22 07 2020]]</f>
        <v>1367.9469432449744</v>
      </c>
      <c r="N2553" s="49">
        <v>2484</v>
      </c>
      <c r="O2553" s="54"/>
      <c r="P2553" s="54">
        <v>1452</v>
      </c>
      <c r="Q2553" s="54"/>
      <c r="R2553" s="54">
        <f>Data5[[#This Row],[PERSOANE ÎNSCRISE ÎN LISTELE ELECTORALE (TURUL 1)            ]]+Data5[[#This Row],[PERSOANE ÎNSCRISE ÎN LISTELE ELECTORALE (TURUL AL 2-LEA)]]</f>
        <v>2484</v>
      </c>
      <c r="S2553" s="54">
        <f>Data5[[#This Row],[PERSOANE CARE AU PARTICIPAT LA VOT (TURUL 1)]]+Data5[[#This Row],[PERSOANE CARE AU PARTICIPAT LA VOT  (TURUL AL 2-LEA)]]</f>
        <v>1452</v>
      </c>
      <c r="T2553" s="41">
        <f>Data5[[#This Row],[TOTAL CHELTUIELI LEI]]/Data5[[#This Row],[NUMĂRUL PERSOANELOR ÎNSCRISE ÎN LISTELE ELECTORALE]]</f>
        <v>2.6654589371980677</v>
      </c>
      <c r="U2553" s="41">
        <f>Data5[[#This Row],[TOTAL CHELTUIELI EURO]]/Data5[[#This Row],[NUMĂRUL PERSOANELOR ÎNSCRISE ÎN LISTELE ELECTORALE]]</f>
        <v>0.55070327827897514</v>
      </c>
      <c r="V2553" s="41">
        <f>Data5[[#This Row],[TOTAL CHELTUIELI LEI]]/Data5[[#This Row],[NUMĂRUL PERSOANELOR CARE AU PARTICIPAT LA VOT]]</f>
        <v>4.5599173553719012</v>
      </c>
      <c r="W2553" s="41">
        <f>Data5[[#This Row],[TOTAL CHELTUIELI EURO]]/Data5[[#This Row],[NUMĂRUL PERSOANELOR CARE AU PARTICIPAT LA VOT]]</f>
        <v>0.94211221986568483</v>
      </c>
      <c r="X2553" s="43">
        <v>4.8400999999999996</v>
      </c>
      <c r="Y2553" s="114" t="s">
        <v>2891</v>
      </c>
      <c r="Z2553" s="44">
        <v>2</v>
      </c>
      <c r="AA2553" s="115" t="s">
        <v>3105</v>
      </c>
      <c r="AB2553" s="44">
        <v>0</v>
      </c>
      <c r="AC2553" s="45"/>
    </row>
    <row r="2554" spans="1:29" x14ac:dyDescent="0.2">
      <c r="A2554" s="37">
        <v>2553</v>
      </c>
      <c r="B2554" s="38" t="s">
        <v>571</v>
      </c>
      <c r="C2554" s="39" t="s">
        <v>622</v>
      </c>
      <c r="D2554" s="40">
        <v>44101</v>
      </c>
      <c r="E2554" s="38">
        <v>1</v>
      </c>
      <c r="F2554" s="38"/>
      <c r="G2554" s="38" t="s">
        <v>2</v>
      </c>
      <c r="H2554" s="38" t="s">
        <v>2</v>
      </c>
      <c r="I2554" s="41">
        <v>5170</v>
      </c>
      <c r="J2554" s="41">
        <v>10870</v>
      </c>
      <c r="K2554" s="41">
        <v>0</v>
      </c>
      <c r="L2554" s="41">
        <f>SUM(Data5[[#This Row],[CHELTUIELI DE PERSONAL LEI]:[CHELTUIELI DE CAPITAL (ACTIVE NEFINANCIARE ) LEI]])</f>
        <v>16040</v>
      </c>
      <c r="M2554" s="41">
        <f>Data5[[#This Row],[TOTAL CHELTUIELI LEI]]/Data5[[#This Row],[CURS VALUTAR EURO BNR 22 07 2020]]</f>
        <v>3313.9811160926429</v>
      </c>
      <c r="N2554" s="49">
        <v>1380</v>
      </c>
      <c r="O2554" s="54"/>
      <c r="P2554" s="54">
        <v>875</v>
      </c>
      <c r="Q2554" s="54"/>
      <c r="R2554" s="54">
        <f>Data5[[#This Row],[PERSOANE ÎNSCRISE ÎN LISTELE ELECTORALE (TURUL 1)            ]]+Data5[[#This Row],[PERSOANE ÎNSCRISE ÎN LISTELE ELECTORALE (TURUL AL 2-LEA)]]</f>
        <v>1380</v>
      </c>
      <c r="S2554" s="54">
        <f>Data5[[#This Row],[PERSOANE CARE AU PARTICIPAT LA VOT (TURUL 1)]]+Data5[[#This Row],[PERSOANE CARE AU PARTICIPAT LA VOT  (TURUL AL 2-LEA)]]</f>
        <v>875</v>
      </c>
      <c r="T2554" s="41">
        <f>Data5[[#This Row],[TOTAL CHELTUIELI LEI]]/Data5[[#This Row],[NUMĂRUL PERSOANELOR ÎNSCRISE ÎN LISTELE ELECTORALE]]</f>
        <v>11.623188405797102</v>
      </c>
      <c r="U2554" s="41">
        <f>Data5[[#This Row],[TOTAL CHELTUIELI EURO]]/Data5[[#This Row],[NUMĂRUL PERSOANELOR ÎNSCRISE ÎN LISTELE ELECTORALE]]</f>
        <v>2.4014355913714804</v>
      </c>
      <c r="V2554" s="41">
        <f>Data5[[#This Row],[TOTAL CHELTUIELI LEI]]/Data5[[#This Row],[NUMĂRUL PERSOANELOR CARE AU PARTICIPAT LA VOT]]</f>
        <v>18.331428571428571</v>
      </c>
      <c r="W2554" s="41">
        <f>Data5[[#This Row],[TOTAL CHELTUIELI EURO]]/Data5[[#This Row],[NUMĂRUL PERSOANELOR CARE AU PARTICIPAT LA VOT]]</f>
        <v>3.7874069898201634</v>
      </c>
      <c r="X2554" s="43">
        <v>4.8400999999999996</v>
      </c>
      <c r="Y2554" s="114" t="s">
        <v>2888</v>
      </c>
      <c r="Z2554" s="44">
        <v>11</v>
      </c>
      <c r="AA2554" s="115" t="s">
        <v>3108</v>
      </c>
      <c r="AB2554" s="44">
        <v>2</v>
      </c>
      <c r="AC2554" s="45"/>
    </row>
    <row r="2555" spans="1:29" x14ac:dyDescent="0.2">
      <c r="A2555" s="37">
        <v>2554</v>
      </c>
      <c r="B2555" s="38" t="s">
        <v>571</v>
      </c>
      <c r="C2555" s="39" t="s">
        <v>623</v>
      </c>
      <c r="D2555" s="40">
        <v>44101</v>
      </c>
      <c r="E2555" s="38">
        <v>1</v>
      </c>
      <c r="F2555" s="38"/>
      <c r="G2555" s="38" t="s">
        <v>2</v>
      </c>
      <c r="H2555" s="38" t="s">
        <v>2</v>
      </c>
      <c r="I2555" s="41">
        <v>31386</v>
      </c>
      <c r="J2555" s="41">
        <v>5321</v>
      </c>
      <c r="K2555" s="41">
        <v>0</v>
      </c>
      <c r="L2555" s="41">
        <f>SUM(Data5[[#This Row],[CHELTUIELI DE PERSONAL LEI]:[CHELTUIELI DE CAPITAL (ACTIVE NEFINANCIARE ) LEI]])</f>
        <v>36707</v>
      </c>
      <c r="M2555" s="41">
        <f>Data5[[#This Row],[TOTAL CHELTUIELI LEI]]/Data5[[#This Row],[CURS VALUTAR EURO BNR 22 07 2020]]</f>
        <v>7583.9342162352023</v>
      </c>
      <c r="N2555" s="49">
        <v>2272</v>
      </c>
      <c r="O2555" s="54"/>
      <c r="P2555" s="54">
        <v>1453</v>
      </c>
      <c r="Q2555" s="54"/>
      <c r="R2555" s="54">
        <f>Data5[[#This Row],[PERSOANE ÎNSCRISE ÎN LISTELE ELECTORALE (TURUL 1)            ]]+Data5[[#This Row],[PERSOANE ÎNSCRISE ÎN LISTELE ELECTORALE (TURUL AL 2-LEA)]]</f>
        <v>2272</v>
      </c>
      <c r="S2555" s="54">
        <f>Data5[[#This Row],[PERSOANE CARE AU PARTICIPAT LA VOT (TURUL 1)]]+Data5[[#This Row],[PERSOANE CARE AU PARTICIPAT LA VOT  (TURUL AL 2-LEA)]]</f>
        <v>1453</v>
      </c>
      <c r="T2555" s="41">
        <f>Data5[[#This Row],[TOTAL CHELTUIELI LEI]]/Data5[[#This Row],[NUMĂRUL PERSOANELOR ÎNSCRISE ÎN LISTELE ELECTORALE]]</f>
        <v>16.15625</v>
      </c>
      <c r="U2555" s="41">
        <f>Data5[[#This Row],[TOTAL CHELTUIELI EURO]]/Data5[[#This Row],[NUMĂRUL PERSOANELOR ÎNSCRISE ÎN LISTELE ELECTORALE]]</f>
        <v>3.3379992148922546</v>
      </c>
      <c r="V2555" s="41">
        <f>Data5[[#This Row],[TOTAL CHELTUIELI LEI]]/Data5[[#This Row],[NUMĂRUL PERSOANELOR CARE AU PARTICIPAT LA VOT]]</f>
        <v>25.262904335856849</v>
      </c>
      <c r="W2555" s="41">
        <f>Data5[[#This Row],[TOTAL CHELTUIELI EURO]]/Data5[[#This Row],[NUMĂRUL PERSOANELOR CARE AU PARTICIPAT LA VOT]]</f>
        <v>5.2195004929354454</v>
      </c>
      <c r="X2555" s="43">
        <v>4.8400999999999996</v>
      </c>
      <c r="Y2555" s="114" t="s">
        <v>2920</v>
      </c>
      <c r="Z2555" s="44">
        <v>16</v>
      </c>
      <c r="AA2555" s="115" t="s">
        <v>3106</v>
      </c>
      <c r="AB2555" s="44">
        <v>3</v>
      </c>
      <c r="AC2555" s="45"/>
    </row>
    <row r="2556" spans="1:29" x14ac:dyDescent="0.2">
      <c r="A2556" s="37">
        <v>2555</v>
      </c>
      <c r="B2556" s="38" t="s">
        <v>571</v>
      </c>
      <c r="C2556" s="39" t="s">
        <v>624</v>
      </c>
      <c r="D2556" s="40">
        <v>44101</v>
      </c>
      <c r="E2556" s="38">
        <v>1</v>
      </c>
      <c r="F2556" s="38"/>
      <c r="G2556" s="38" t="s">
        <v>2</v>
      </c>
      <c r="H2556" s="38" t="s">
        <v>2</v>
      </c>
      <c r="I2556" s="41">
        <v>7200</v>
      </c>
      <c r="J2556" s="41">
        <v>5400</v>
      </c>
      <c r="K2556" s="41">
        <v>0</v>
      </c>
      <c r="L2556" s="41">
        <f>SUM(Data5[[#This Row],[CHELTUIELI DE PERSONAL LEI]:[CHELTUIELI DE CAPITAL (ACTIVE NEFINANCIARE ) LEI]])</f>
        <v>12600</v>
      </c>
      <c r="M2556" s="41">
        <f>Data5[[#This Row],[TOTAL CHELTUIELI LEI]]/Data5[[#This Row],[CURS VALUTAR EURO BNR 22 07 2020]]</f>
        <v>2603.2519989256421</v>
      </c>
      <c r="N2556" s="49">
        <v>3610</v>
      </c>
      <c r="O2556" s="54"/>
      <c r="P2556" s="54">
        <v>1980</v>
      </c>
      <c r="Q2556" s="54"/>
      <c r="R2556" s="54">
        <f>Data5[[#This Row],[PERSOANE ÎNSCRISE ÎN LISTELE ELECTORALE (TURUL 1)            ]]+Data5[[#This Row],[PERSOANE ÎNSCRISE ÎN LISTELE ELECTORALE (TURUL AL 2-LEA)]]</f>
        <v>3610</v>
      </c>
      <c r="S2556" s="54">
        <f>Data5[[#This Row],[PERSOANE CARE AU PARTICIPAT LA VOT (TURUL 1)]]+Data5[[#This Row],[PERSOANE CARE AU PARTICIPAT LA VOT  (TURUL AL 2-LEA)]]</f>
        <v>1980</v>
      </c>
      <c r="T2556" s="41">
        <f>Data5[[#This Row],[TOTAL CHELTUIELI LEI]]/Data5[[#This Row],[NUMĂRUL PERSOANELOR ÎNSCRISE ÎN LISTELE ELECTORALE]]</f>
        <v>3.4903047091412742</v>
      </c>
      <c r="U2556" s="41">
        <f>Data5[[#This Row],[TOTAL CHELTUIELI EURO]]/Data5[[#This Row],[NUMĂRUL PERSOANELOR ÎNSCRISE ÎN LISTELE ELECTORALE]]</f>
        <v>0.72112243737552406</v>
      </c>
      <c r="V2556" s="41">
        <f>Data5[[#This Row],[TOTAL CHELTUIELI LEI]]/Data5[[#This Row],[NUMĂRUL PERSOANELOR CARE AU PARTICIPAT LA VOT]]</f>
        <v>6.3636363636363633</v>
      </c>
      <c r="W2556" s="41">
        <f>Data5[[#This Row],[TOTAL CHELTUIELI EURO]]/Data5[[#This Row],[NUMĂRUL PERSOANELOR CARE AU PARTICIPAT LA VOT]]</f>
        <v>1.3147737368311323</v>
      </c>
      <c r="X2556" s="43">
        <v>4.8400999999999996</v>
      </c>
      <c r="Y2556" s="114" t="s">
        <v>2884</v>
      </c>
      <c r="Z2556" s="44">
        <v>3</v>
      </c>
      <c r="AA2556" s="115" t="s">
        <v>3105</v>
      </c>
      <c r="AB2556" s="44">
        <v>0</v>
      </c>
      <c r="AC2556" s="45"/>
    </row>
    <row r="2557" spans="1:29" x14ac:dyDescent="0.2">
      <c r="A2557" s="37">
        <v>2556</v>
      </c>
      <c r="B2557" s="38" t="s">
        <v>571</v>
      </c>
      <c r="C2557" s="39" t="s">
        <v>625</v>
      </c>
      <c r="D2557" s="40">
        <v>44101</v>
      </c>
      <c r="E2557" s="38">
        <v>1</v>
      </c>
      <c r="F2557" s="38"/>
      <c r="G2557" s="38" t="s">
        <v>2</v>
      </c>
      <c r="H2557" s="38" t="s">
        <v>2</v>
      </c>
      <c r="I2557" s="41">
        <v>0</v>
      </c>
      <c r="J2557" s="41">
        <v>4877.68</v>
      </c>
      <c r="K2557" s="41">
        <v>0</v>
      </c>
      <c r="L2557" s="41">
        <f>SUM(Data5[[#This Row],[CHELTUIELI DE PERSONAL LEI]:[CHELTUIELI DE CAPITAL (ACTIVE NEFINANCIARE ) LEI]])</f>
        <v>4877.68</v>
      </c>
      <c r="M2557" s="41">
        <f>Data5[[#This Row],[TOTAL CHELTUIELI LEI]]/Data5[[#This Row],[CURS VALUTAR EURO BNR 22 07 2020]]</f>
        <v>1007.7643023904466</v>
      </c>
      <c r="N2557" s="49">
        <v>2530</v>
      </c>
      <c r="O2557" s="54"/>
      <c r="P2557" s="54">
        <v>1412</v>
      </c>
      <c r="Q2557" s="54"/>
      <c r="R2557" s="54">
        <f>Data5[[#This Row],[PERSOANE ÎNSCRISE ÎN LISTELE ELECTORALE (TURUL 1)            ]]+Data5[[#This Row],[PERSOANE ÎNSCRISE ÎN LISTELE ELECTORALE (TURUL AL 2-LEA)]]</f>
        <v>2530</v>
      </c>
      <c r="S2557" s="54">
        <f>Data5[[#This Row],[PERSOANE CARE AU PARTICIPAT LA VOT (TURUL 1)]]+Data5[[#This Row],[PERSOANE CARE AU PARTICIPAT LA VOT  (TURUL AL 2-LEA)]]</f>
        <v>1412</v>
      </c>
      <c r="T2557" s="41">
        <f>Data5[[#This Row],[TOTAL CHELTUIELI LEI]]/Data5[[#This Row],[NUMĂRUL PERSOANELOR ÎNSCRISE ÎN LISTELE ELECTORALE]]</f>
        <v>1.9279367588932808</v>
      </c>
      <c r="U2557" s="41">
        <f>Data5[[#This Row],[TOTAL CHELTUIELI EURO]]/Data5[[#This Row],[NUMĂRUL PERSOANELOR ÎNSCRISE ÎN LISTELE ELECTORALE]]</f>
        <v>0.39832581122152039</v>
      </c>
      <c r="V2557" s="41">
        <f>Data5[[#This Row],[TOTAL CHELTUIELI LEI]]/Data5[[#This Row],[NUMĂRUL PERSOANELOR CARE AU PARTICIPAT LA VOT]]</f>
        <v>3.4544475920679889</v>
      </c>
      <c r="W2557" s="41">
        <f>Data5[[#This Row],[TOTAL CHELTUIELI EURO]]/Data5[[#This Row],[NUMĂRUL PERSOANELOR CARE AU PARTICIPAT LA VOT]]</f>
        <v>0.71371409517737006</v>
      </c>
      <c r="X2557" s="43">
        <v>4.8400999999999996</v>
      </c>
      <c r="Y2557" s="114" t="s">
        <v>2894</v>
      </c>
      <c r="Z2557" s="44">
        <v>1</v>
      </c>
      <c r="AA2557" s="115" t="s">
        <v>3105</v>
      </c>
      <c r="AB2557" s="44">
        <v>0</v>
      </c>
      <c r="AC2557" s="45"/>
    </row>
    <row r="2558" spans="1:29" x14ac:dyDescent="0.2">
      <c r="A2558" s="37">
        <v>2557</v>
      </c>
      <c r="B2558" s="38" t="s">
        <v>571</v>
      </c>
      <c r="C2558" s="39" t="s">
        <v>626</v>
      </c>
      <c r="D2558" s="40">
        <v>44101</v>
      </c>
      <c r="E2558" s="38">
        <v>1</v>
      </c>
      <c r="F2558" s="38"/>
      <c r="G2558" s="38" t="s">
        <v>2</v>
      </c>
      <c r="H2558" s="38" t="s">
        <v>2</v>
      </c>
      <c r="I2558" s="41">
        <v>0</v>
      </c>
      <c r="J2558" s="41">
        <v>11763.92</v>
      </c>
      <c r="K2558" s="41">
        <v>0</v>
      </c>
      <c r="L2558" s="41">
        <f>SUM(Data5[[#This Row],[CHELTUIELI DE PERSONAL LEI]:[CHELTUIELI DE CAPITAL (ACTIVE NEFINANCIARE ) LEI]])</f>
        <v>11763.92</v>
      </c>
      <c r="M2558" s="41">
        <f>Data5[[#This Row],[TOTAL CHELTUIELI LEI]]/Data5[[#This Row],[CURS VALUTAR EURO BNR 22 07 2020]]</f>
        <v>2430.5117662858206</v>
      </c>
      <c r="N2558" s="49">
        <v>2953</v>
      </c>
      <c r="O2558" s="54"/>
      <c r="P2558" s="54">
        <v>1389</v>
      </c>
      <c r="Q2558" s="54"/>
      <c r="R2558" s="54">
        <f>Data5[[#This Row],[PERSOANE ÎNSCRISE ÎN LISTELE ELECTORALE (TURUL 1)            ]]+Data5[[#This Row],[PERSOANE ÎNSCRISE ÎN LISTELE ELECTORALE (TURUL AL 2-LEA)]]</f>
        <v>2953</v>
      </c>
      <c r="S2558" s="54">
        <f>Data5[[#This Row],[PERSOANE CARE AU PARTICIPAT LA VOT (TURUL 1)]]+Data5[[#This Row],[PERSOANE CARE AU PARTICIPAT LA VOT  (TURUL AL 2-LEA)]]</f>
        <v>1389</v>
      </c>
      <c r="T2558" s="41">
        <f>Data5[[#This Row],[TOTAL CHELTUIELI LEI]]/Data5[[#This Row],[NUMĂRUL PERSOANELOR ÎNSCRISE ÎN LISTELE ELECTORALE]]</f>
        <v>3.9837182526244499</v>
      </c>
      <c r="U2558" s="41">
        <f>Data5[[#This Row],[TOTAL CHELTUIELI EURO]]/Data5[[#This Row],[NUMĂRUL PERSOANELOR ÎNSCRISE ÎN LISTELE ELECTORALE]]</f>
        <v>0.8230652781191401</v>
      </c>
      <c r="V2558" s="41">
        <f>Data5[[#This Row],[TOTAL CHELTUIELI LEI]]/Data5[[#This Row],[NUMĂRUL PERSOANELOR CARE AU PARTICIPAT LA VOT]]</f>
        <v>8.4693448524118065</v>
      </c>
      <c r="W2558" s="41">
        <f>Data5[[#This Row],[TOTAL CHELTUIELI EURO]]/Data5[[#This Row],[NUMĂRUL PERSOANELOR CARE AU PARTICIPAT LA VOT]]</f>
        <v>1.749828485446955</v>
      </c>
      <c r="X2558" s="43">
        <v>4.8400999999999996</v>
      </c>
      <c r="Y2558" s="114" t="s">
        <v>2884</v>
      </c>
      <c r="Z2558" s="44">
        <v>3</v>
      </c>
      <c r="AA2558" s="115" t="s">
        <v>3105</v>
      </c>
      <c r="AB2558" s="44">
        <v>0</v>
      </c>
      <c r="AC2558" s="45"/>
    </row>
    <row r="2559" spans="1:29" x14ac:dyDescent="0.2">
      <c r="A2559" s="37">
        <v>2558</v>
      </c>
      <c r="B2559" s="38" t="s">
        <v>571</v>
      </c>
      <c r="C2559" s="39" t="s">
        <v>627</v>
      </c>
      <c r="D2559" s="40">
        <v>44101</v>
      </c>
      <c r="E2559" s="38">
        <v>1</v>
      </c>
      <c r="F2559" s="38"/>
      <c r="G2559" s="38" t="s">
        <v>2</v>
      </c>
      <c r="H2559" s="38" t="s">
        <v>2</v>
      </c>
      <c r="I2559" s="41">
        <v>200</v>
      </c>
      <c r="J2559" s="41">
        <v>3629.5</v>
      </c>
      <c r="K2559" s="41">
        <v>0</v>
      </c>
      <c r="L2559" s="41">
        <f>SUM(Data5[[#This Row],[CHELTUIELI DE PERSONAL LEI]:[CHELTUIELI DE CAPITAL (ACTIVE NEFINANCIARE ) LEI]])</f>
        <v>3829.5</v>
      </c>
      <c r="M2559" s="41">
        <f>Data5[[#This Row],[TOTAL CHELTUIELI LEI]]/Data5[[#This Row],[CURS VALUTAR EURO BNR 22 07 2020]]</f>
        <v>791.20266110204341</v>
      </c>
      <c r="N2559" s="49">
        <v>1467</v>
      </c>
      <c r="O2559" s="54"/>
      <c r="P2559" s="54">
        <v>784</v>
      </c>
      <c r="Q2559" s="54"/>
      <c r="R2559" s="54">
        <f>Data5[[#This Row],[PERSOANE ÎNSCRISE ÎN LISTELE ELECTORALE (TURUL 1)            ]]+Data5[[#This Row],[PERSOANE ÎNSCRISE ÎN LISTELE ELECTORALE (TURUL AL 2-LEA)]]</f>
        <v>1467</v>
      </c>
      <c r="S2559" s="54">
        <f>Data5[[#This Row],[PERSOANE CARE AU PARTICIPAT LA VOT (TURUL 1)]]+Data5[[#This Row],[PERSOANE CARE AU PARTICIPAT LA VOT  (TURUL AL 2-LEA)]]</f>
        <v>784</v>
      </c>
      <c r="T2559" s="41">
        <f>Data5[[#This Row],[TOTAL CHELTUIELI LEI]]/Data5[[#This Row],[NUMĂRUL PERSOANELOR ÎNSCRISE ÎN LISTELE ELECTORALE]]</f>
        <v>2.6104294478527605</v>
      </c>
      <c r="U2559" s="41">
        <f>Data5[[#This Row],[TOTAL CHELTUIELI EURO]]/Data5[[#This Row],[NUMĂRUL PERSOANELOR ÎNSCRISE ÎN LISTELE ELECTORALE]]</f>
        <v>0.53933378398230636</v>
      </c>
      <c r="V2559" s="41">
        <f>Data5[[#This Row],[TOTAL CHELTUIELI LEI]]/Data5[[#This Row],[NUMĂRUL PERSOANELOR CARE AU PARTICIPAT LA VOT]]</f>
        <v>4.8845663265306118</v>
      </c>
      <c r="W2559" s="41">
        <f>Data5[[#This Row],[TOTAL CHELTUIELI EURO]]/Data5[[#This Row],[NUMĂRUL PERSOANELOR CARE AU PARTICIPAT LA VOT]]</f>
        <v>1.0091870677321981</v>
      </c>
      <c r="X2559" s="43">
        <v>4.8400999999999996</v>
      </c>
      <c r="Y2559" s="114" t="s">
        <v>2891</v>
      </c>
      <c r="Z2559" s="44">
        <v>2</v>
      </c>
      <c r="AA2559" s="115" t="s">
        <v>3105</v>
      </c>
      <c r="AB2559" s="44">
        <v>0</v>
      </c>
      <c r="AC2559" s="45"/>
    </row>
    <row r="2560" spans="1:29" x14ac:dyDescent="0.2">
      <c r="A2560" s="37">
        <v>2559</v>
      </c>
      <c r="B2560" s="38" t="s">
        <v>571</v>
      </c>
      <c r="C2560" s="39" t="s">
        <v>628</v>
      </c>
      <c r="D2560" s="40">
        <v>44101</v>
      </c>
      <c r="E2560" s="38">
        <v>1</v>
      </c>
      <c r="F2560" s="38"/>
      <c r="G2560" s="38" t="s">
        <v>2</v>
      </c>
      <c r="H2560" s="38" t="s">
        <v>2</v>
      </c>
      <c r="I2560" s="41">
        <v>0</v>
      </c>
      <c r="J2560" s="41">
        <v>24701</v>
      </c>
      <c r="K2560" s="41">
        <v>0</v>
      </c>
      <c r="L2560" s="41">
        <f>SUM(Data5[[#This Row],[CHELTUIELI DE PERSONAL LEI]:[CHELTUIELI DE CAPITAL (ACTIVE NEFINANCIARE ) LEI]])</f>
        <v>24701</v>
      </c>
      <c r="M2560" s="41">
        <f>Data5[[#This Row],[TOTAL CHELTUIELI LEI]]/Data5[[#This Row],[CURS VALUTAR EURO BNR 22 07 2020]]</f>
        <v>5103.4069544017693</v>
      </c>
      <c r="N2560" s="49">
        <v>2749</v>
      </c>
      <c r="O2560" s="54"/>
      <c r="P2560" s="54">
        <v>1415</v>
      </c>
      <c r="Q2560" s="54"/>
      <c r="R2560" s="54">
        <f>Data5[[#This Row],[PERSOANE ÎNSCRISE ÎN LISTELE ELECTORALE (TURUL 1)            ]]+Data5[[#This Row],[PERSOANE ÎNSCRISE ÎN LISTELE ELECTORALE (TURUL AL 2-LEA)]]</f>
        <v>2749</v>
      </c>
      <c r="S2560" s="54">
        <f>Data5[[#This Row],[PERSOANE CARE AU PARTICIPAT LA VOT (TURUL 1)]]+Data5[[#This Row],[PERSOANE CARE AU PARTICIPAT LA VOT  (TURUL AL 2-LEA)]]</f>
        <v>1415</v>
      </c>
      <c r="T2560" s="41">
        <f>Data5[[#This Row],[TOTAL CHELTUIELI LEI]]/Data5[[#This Row],[NUMĂRUL PERSOANELOR ÎNSCRISE ÎN LISTELE ELECTORALE]]</f>
        <v>8.9854492542742808</v>
      </c>
      <c r="U2560" s="41">
        <f>Data5[[#This Row],[TOTAL CHELTUIELI EURO]]/Data5[[#This Row],[NUMĂRUL PERSOANELOR ÎNSCRISE ÎN LISTELE ELECTORALE]]</f>
        <v>1.856459423209083</v>
      </c>
      <c r="V2560" s="41">
        <f>Data5[[#This Row],[TOTAL CHELTUIELI LEI]]/Data5[[#This Row],[NUMĂRUL PERSOANELOR CARE AU PARTICIPAT LA VOT]]</f>
        <v>17.456537102473497</v>
      </c>
      <c r="W2560" s="41">
        <f>Data5[[#This Row],[TOTAL CHELTUIELI EURO]]/Data5[[#This Row],[NUMĂRUL PERSOANELOR CARE AU PARTICIPAT LA VOT]]</f>
        <v>3.6066480243122045</v>
      </c>
      <c r="X2560" s="43">
        <v>4.8400999999999996</v>
      </c>
      <c r="Y2560" s="114" t="s">
        <v>2896</v>
      </c>
      <c r="Z2560" s="44">
        <v>8</v>
      </c>
      <c r="AA2560" s="115" t="s">
        <v>3107</v>
      </c>
      <c r="AB2560" s="44">
        <v>1</v>
      </c>
      <c r="AC2560" s="45"/>
    </row>
    <row r="2561" spans="1:29" x14ac:dyDescent="0.2">
      <c r="A2561" s="37">
        <v>2560</v>
      </c>
      <c r="B2561" s="38" t="s">
        <v>571</v>
      </c>
      <c r="C2561" s="39" t="s">
        <v>629</v>
      </c>
      <c r="D2561" s="40">
        <v>44101</v>
      </c>
      <c r="E2561" s="38">
        <v>1</v>
      </c>
      <c r="F2561" s="38"/>
      <c r="G2561" s="38" t="s">
        <v>2</v>
      </c>
      <c r="H2561" s="38" t="s">
        <v>2</v>
      </c>
      <c r="I2561" s="41">
        <v>0</v>
      </c>
      <c r="J2561" s="41">
        <v>15000</v>
      </c>
      <c r="K2561" s="41">
        <v>0</v>
      </c>
      <c r="L2561" s="41">
        <f>SUM(Data5[[#This Row],[CHELTUIELI DE PERSONAL LEI]:[CHELTUIELI DE CAPITAL (ACTIVE NEFINANCIARE ) LEI]])</f>
        <v>15000</v>
      </c>
      <c r="M2561" s="41">
        <f>Data5[[#This Row],[TOTAL CHELTUIELI LEI]]/Data5[[#This Row],[CURS VALUTAR EURO BNR 22 07 2020]]</f>
        <v>3099.1095225305266</v>
      </c>
      <c r="N2561" s="49">
        <v>2528</v>
      </c>
      <c r="O2561" s="54"/>
      <c r="P2561" s="54">
        <v>1496</v>
      </c>
      <c r="Q2561" s="54"/>
      <c r="R2561" s="54">
        <f>Data5[[#This Row],[PERSOANE ÎNSCRISE ÎN LISTELE ELECTORALE (TURUL 1)            ]]+Data5[[#This Row],[PERSOANE ÎNSCRISE ÎN LISTELE ELECTORALE (TURUL AL 2-LEA)]]</f>
        <v>2528</v>
      </c>
      <c r="S2561" s="54">
        <f>Data5[[#This Row],[PERSOANE CARE AU PARTICIPAT LA VOT (TURUL 1)]]+Data5[[#This Row],[PERSOANE CARE AU PARTICIPAT LA VOT  (TURUL AL 2-LEA)]]</f>
        <v>1496</v>
      </c>
      <c r="T2561" s="41">
        <f>Data5[[#This Row],[TOTAL CHELTUIELI LEI]]/Data5[[#This Row],[NUMĂRUL PERSOANELOR ÎNSCRISE ÎN LISTELE ELECTORALE]]</f>
        <v>5.9335443037974684</v>
      </c>
      <c r="U2561" s="41">
        <f>Data5[[#This Row],[TOTAL CHELTUIELI EURO]]/Data5[[#This Row],[NUMĂRUL PERSOANELOR ÎNSCRISE ÎN LISTELE ELECTORALE]]</f>
        <v>1.2259135769503666</v>
      </c>
      <c r="V2561" s="41">
        <f>Data5[[#This Row],[TOTAL CHELTUIELI LEI]]/Data5[[#This Row],[NUMĂRUL PERSOANELOR CARE AU PARTICIPAT LA VOT]]</f>
        <v>10.026737967914439</v>
      </c>
      <c r="W2561" s="41">
        <f>Data5[[#This Row],[TOTAL CHELTUIELI EURO]]/Data5[[#This Row],[NUMĂRUL PERSOANELOR CARE AU PARTICIPAT LA VOT]]</f>
        <v>2.0715972744188011</v>
      </c>
      <c r="X2561" s="43">
        <v>4.8400999999999996</v>
      </c>
      <c r="Y2561" s="114" t="s">
        <v>2892</v>
      </c>
      <c r="Z2561" s="44">
        <v>5</v>
      </c>
      <c r="AA2561" s="115" t="s">
        <v>3107</v>
      </c>
      <c r="AB2561" s="44">
        <v>1</v>
      </c>
      <c r="AC2561" s="45"/>
    </row>
    <row r="2562" spans="1:29" x14ac:dyDescent="0.2">
      <c r="A2562" s="37">
        <v>2561</v>
      </c>
      <c r="B2562" s="38" t="s">
        <v>571</v>
      </c>
      <c r="C2562" s="39" t="s">
        <v>630</v>
      </c>
      <c r="D2562" s="40">
        <v>44101</v>
      </c>
      <c r="E2562" s="38">
        <v>1</v>
      </c>
      <c r="F2562" s="38"/>
      <c r="G2562" s="38" t="s">
        <v>2</v>
      </c>
      <c r="H2562" s="38" t="s">
        <v>2</v>
      </c>
      <c r="I2562" s="41">
        <v>0</v>
      </c>
      <c r="J2562" s="41">
        <v>13059</v>
      </c>
      <c r="K2562" s="41">
        <v>0</v>
      </c>
      <c r="L2562" s="41">
        <f>SUM(Data5[[#This Row],[CHELTUIELI DE PERSONAL LEI]:[CHELTUIELI DE CAPITAL (ACTIVE NEFINANCIARE ) LEI]])</f>
        <v>13059</v>
      </c>
      <c r="M2562" s="41">
        <f>Data5[[#This Row],[TOTAL CHELTUIELI LEI]]/Data5[[#This Row],[CURS VALUTAR EURO BNR 22 07 2020]]</f>
        <v>2698.0847503150762</v>
      </c>
      <c r="N2562" s="49">
        <v>2874</v>
      </c>
      <c r="O2562" s="54"/>
      <c r="P2562" s="54">
        <v>1468</v>
      </c>
      <c r="Q2562" s="54"/>
      <c r="R2562" s="54">
        <f>Data5[[#This Row],[PERSOANE ÎNSCRISE ÎN LISTELE ELECTORALE (TURUL 1)            ]]+Data5[[#This Row],[PERSOANE ÎNSCRISE ÎN LISTELE ELECTORALE (TURUL AL 2-LEA)]]</f>
        <v>2874</v>
      </c>
      <c r="S2562" s="54">
        <f>Data5[[#This Row],[PERSOANE CARE AU PARTICIPAT LA VOT (TURUL 1)]]+Data5[[#This Row],[PERSOANE CARE AU PARTICIPAT LA VOT  (TURUL AL 2-LEA)]]</f>
        <v>1468</v>
      </c>
      <c r="T2562" s="41">
        <f>Data5[[#This Row],[TOTAL CHELTUIELI LEI]]/Data5[[#This Row],[NUMĂRUL PERSOANELOR ÎNSCRISE ÎN LISTELE ELECTORALE]]</f>
        <v>4.5438413361169099</v>
      </c>
      <c r="U2562" s="41">
        <f>Data5[[#This Row],[TOTAL CHELTUIELI EURO]]/Data5[[#This Row],[NUMĂRUL PERSOANELOR ÎNSCRISE ÎN LISTELE ELECTORALE]]</f>
        <v>0.93879079690851641</v>
      </c>
      <c r="V2562" s="41">
        <f>Data5[[#This Row],[TOTAL CHELTUIELI LEI]]/Data5[[#This Row],[NUMĂRUL PERSOANELOR CARE AU PARTICIPAT LA VOT]]</f>
        <v>8.895776566757494</v>
      </c>
      <c r="W2562" s="41">
        <f>Data5[[#This Row],[TOTAL CHELTUIELI EURO]]/Data5[[#This Row],[NUMĂRUL PERSOANELOR CARE AU PARTICIPAT LA VOT]]</f>
        <v>1.8379323912228041</v>
      </c>
      <c r="X2562" s="43">
        <v>4.8400999999999996</v>
      </c>
      <c r="Y2562" s="114" t="s">
        <v>2895</v>
      </c>
      <c r="Z2562" s="44">
        <v>4</v>
      </c>
      <c r="AA2562" s="115" t="s">
        <v>3105</v>
      </c>
      <c r="AB2562" s="44">
        <v>0</v>
      </c>
      <c r="AC2562" s="45"/>
    </row>
    <row r="2563" spans="1:29" x14ac:dyDescent="0.2">
      <c r="A2563" s="37">
        <v>2562</v>
      </c>
      <c r="B2563" s="38" t="s">
        <v>571</v>
      </c>
      <c r="C2563" s="39" t="s">
        <v>631</v>
      </c>
      <c r="D2563" s="40">
        <v>44101</v>
      </c>
      <c r="E2563" s="38">
        <v>1</v>
      </c>
      <c r="F2563" s="38"/>
      <c r="G2563" s="38" t="s">
        <v>2</v>
      </c>
      <c r="H2563" s="38" t="s">
        <v>2</v>
      </c>
      <c r="I2563" s="41">
        <v>5900</v>
      </c>
      <c r="J2563" s="41">
        <v>5190</v>
      </c>
      <c r="K2563" s="41">
        <v>0</v>
      </c>
      <c r="L2563" s="41">
        <f>SUM(Data5[[#This Row],[CHELTUIELI DE PERSONAL LEI]:[CHELTUIELI DE CAPITAL (ACTIVE NEFINANCIARE ) LEI]])</f>
        <v>11090</v>
      </c>
      <c r="M2563" s="41">
        <f>Data5[[#This Row],[TOTAL CHELTUIELI LEI]]/Data5[[#This Row],[CURS VALUTAR EURO BNR 22 07 2020]]</f>
        <v>2291.2749736575693</v>
      </c>
      <c r="N2563" s="49">
        <v>4243</v>
      </c>
      <c r="O2563" s="54"/>
      <c r="P2563" s="54">
        <v>2226</v>
      </c>
      <c r="Q2563" s="54"/>
      <c r="R2563" s="54">
        <f>Data5[[#This Row],[PERSOANE ÎNSCRISE ÎN LISTELE ELECTORALE (TURUL 1)            ]]+Data5[[#This Row],[PERSOANE ÎNSCRISE ÎN LISTELE ELECTORALE (TURUL AL 2-LEA)]]</f>
        <v>4243</v>
      </c>
      <c r="S2563" s="54">
        <f>Data5[[#This Row],[PERSOANE CARE AU PARTICIPAT LA VOT (TURUL 1)]]+Data5[[#This Row],[PERSOANE CARE AU PARTICIPAT LA VOT  (TURUL AL 2-LEA)]]</f>
        <v>2226</v>
      </c>
      <c r="T2563" s="41">
        <f>Data5[[#This Row],[TOTAL CHELTUIELI LEI]]/Data5[[#This Row],[NUMĂRUL PERSOANELOR ÎNSCRISE ÎN LISTELE ELECTORALE]]</f>
        <v>2.6137167098750882</v>
      </c>
      <c r="U2563" s="41">
        <f>Data5[[#This Row],[TOTAL CHELTUIELI EURO]]/Data5[[#This Row],[NUMĂRUL PERSOANELOR ÎNSCRISE ÎN LISTELE ELECTORALE]]</f>
        <v>0.54001295631806956</v>
      </c>
      <c r="V2563" s="41">
        <f>Data5[[#This Row],[TOTAL CHELTUIELI LEI]]/Data5[[#This Row],[NUMĂRUL PERSOANELOR CARE AU PARTICIPAT LA VOT]]</f>
        <v>4.982030548068284</v>
      </c>
      <c r="W2563" s="41">
        <f>Data5[[#This Row],[TOTAL CHELTUIELI EURO]]/Data5[[#This Row],[NUMĂRUL PERSOANELOR CARE AU PARTICIPAT LA VOT]]</f>
        <v>1.0293238875370931</v>
      </c>
      <c r="X2563" s="43">
        <v>4.8400999999999996</v>
      </c>
      <c r="Y2563" s="114" t="s">
        <v>2891</v>
      </c>
      <c r="Z2563" s="44">
        <v>2</v>
      </c>
      <c r="AA2563" s="115" t="s">
        <v>3105</v>
      </c>
      <c r="AB2563" s="44">
        <v>0</v>
      </c>
      <c r="AC2563" s="45"/>
    </row>
    <row r="2564" spans="1:29" x14ac:dyDescent="0.2">
      <c r="A2564" s="37">
        <v>2563</v>
      </c>
      <c r="B2564" s="38" t="s">
        <v>571</v>
      </c>
      <c r="C2564" s="39" t="s">
        <v>632</v>
      </c>
      <c r="D2564" s="40">
        <v>44101</v>
      </c>
      <c r="E2564" s="38">
        <v>1</v>
      </c>
      <c r="F2564" s="38"/>
      <c r="G2564" s="38" t="s">
        <v>2</v>
      </c>
      <c r="H2564" s="38" t="s">
        <v>2</v>
      </c>
      <c r="I2564" s="41">
        <v>0</v>
      </c>
      <c r="J2564" s="41">
        <v>8058</v>
      </c>
      <c r="K2564" s="41">
        <v>0</v>
      </c>
      <c r="L2564" s="41">
        <f>SUM(Data5[[#This Row],[CHELTUIELI DE PERSONAL LEI]:[CHELTUIELI DE CAPITAL (ACTIVE NEFINANCIARE ) LEI]])</f>
        <v>8058</v>
      </c>
      <c r="M2564" s="41">
        <f>Data5[[#This Row],[TOTAL CHELTUIELI LEI]]/Data5[[#This Row],[CURS VALUTAR EURO BNR 22 07 2020]]</f>
        <v>1664.8416355033987</v>
      </c>
      <c r="N2564" s="49">
        <v>2781</v>
      </c>
      <c r="O2564" s="54"/>
      <c r="P2564" s="54">
        <v>1582</v>
      </c>
      <c r="Q2564" s="54"/>
      <c r="R2564" s="54">
        <f>Data5[[#This Row],[PERSOANE ÎNSCRISE ÎN LISTELE ELECTORALE (TURUL 1)            ]]+Data5[[#This Row],[PERSOANE ÎNSCRISE ÎN LISTELE ELECTORALE (TURUL AL 2-LEA)]]</f>
        <v>2781</v>
      </c>
      <c r="S2564" s="54">
        <f>Data5[[#This Row],[PERSOANE CARE AU PARTICIPAT LA VOT (TURUL 1)]]+Data5[[#This Row],[PERSOANE CARE AU PARTICIPAT LA VOT  (TURUL AL 2-LEA)]]</f>
        <v>1582</v>
      </c>
      <c r="T2564" s="41">
        <f>Data5[[#This Row],[TOTAL CHELTUIELI LEI]]/Data5[[#This Row],[NUMĂRUL PERSOANELOR ÎNSCRISE ÎN LISTELE ELECTORALE]]</f>
        <v>2.8975188781014025</v>
      </c>
      <c r="U2564" s="41">
        <f>Data5[[#This Row],[TOTAL CHELTUIELI EURO]]/Data5[[#This Row],[NUMĂRUL PERSOANELOR ÎNSCRISE ÎN LISTELE ELECTORALE]]</f>
        <v>0.59864855645573489</v>
      </c>
      <c r="V2564" s="41">
        <f>Data5[[#This Row],[TOTAL CHELTUIELI LEI]]/Data5[[#This Row],[NUMĂRUL PERSOANELOR CARE AU PARTICIPAT LA VOT]]</f>
        <v>5.0935524652338815</v>
      </c>
      <c r="W2564" s="41">
        <f>Data5[[#This Row],[TOTAL CHELTUIELI EURO]]/Data5[[#This Row],[NUMĂRUL PERSOANELOR CARE AU PARTICIPAT LA VOT]]</f>
        <v>1.0523651299010106</v>
      </c>
      <c r="X2564" s="43">
        <v>4.8400999999999996</v>
      </c>
      <c r="Y2564" s="114" t="s">
        <v>2891</v>
      </c>
      <c r="Z2564" s="44">
        <v>2</v>
      </c>
      <c r="AA2564" s="115" t="s">
        <v>3105</v>
      </c>
      <c r="AB2564" s="44">
        <v>0</v>
      </c>
      <c r="AC2564" s="45"/>
    </row>
    <row r="2565" spans="1:29" x14ac:dyDescent="0.2">
      <c r="A2565" s="37">
        <v>2564</v>
      </c>
      <c r="B2565" s="38" t="s">
        <v>571</v>
      </c>
      <c r="C2565" s="39" t="s">
        <v>633</v>
      </c>
      <c r="D2565" s="40">
        <v>44101</v>
      </c>
      <c r="E2565" s="38">
        <v>1</v>
      </c>
      <c r="F2565" s="38"/>
      <c r="G2565" s="38" t="s">
        <v>2</v>
      </c>
      <c r="H2565" s="38" t="s">
        <v>2</v>
      </c>
      <c r="I2565" s="41">
        <v>4800</v>
      </c>
      <c r="J2565" s="41">
        <v>28800</v>
      </c>
      <c r="K2565" s="41">
        <v>0</v>
      </c>
      <c r="L2565" s="41">
        <f>SUM(Data5[[#This Row],[CHELTUIELI DE PERSONAL LEI]:[CHELTUIELI DE CAPITAL (ACTIVE NEFINANCIARE ) LEI]])</f>
        <v>33600</v>
      </c>
      <c r="M2565" s="41">
        <f>Data5[[#This Row],[TOTAL CHELTUIELI LEI]]/Data5[[#This Row],[CURS VALUTAR EURO BNR 22 07 2020]]</f>
        <v>6942.0053304683797</v>
      </c>
      <c r="N2565" s="49">
        <v>1814</v>
      </c>
      <c r="O2565" s="54"/>
      <c r="P2565" s="54">
        <v>1253</v>
      </c>
      <c r="Q2565" s="54"/>
      <c r="R2565" s="54">
        <f>Data5[[#This Row],[PERSOANE ÎNSCRISE ÎN LISTELE ELECTORALE (TURUL 1)            ]]+Data5[[#This Row],[PERSOANE ÎNSCRISE ÎN LISTELE ELECTORALE (TURUL AL 2-LEA)]]</f>
        <v>1814</v>
      </c>
      <c r="S2565" s="54">
        <f>Data5[[#This Row],[PERSOANE CARE AU PARTICIPAT LA VOT (TURUL 1)]]+Data5[[#This Row],[PERSOANE CARE AU PARTICIPAT LA VOT  (TURUL AL 2-LEA)]]</f>
        <v>1253</v>
      </c>
      <c r="T2565" s="41">
        <f>Data5[[#This Row],[TOTAL CHELTUIELI LEI]]/Data5[[#This Row],[NUMĂRUL PERSOANELOR ÎNSCRISE ÎN LISTELE ELECTORALE]]</f>
        <v>18.522601984564499</v>
      </c>
      <c r="U2565" s="41">
        <f>Data5[[#This Row],[TOTAL CHELTUIELI EURO]]/Data5[[#This Row],[NUMĂRUL PERSOANELOR ÎNSCRISE ÎN LISTELE ELECTORALE]]</f>
        <v>3.8269048128271113</v>
      </c>
      <c r="V2565" s="41">
        <f>Data5[[#This Row],[TOTAL CHELTUIELI LEI]]/Data5[[#This Row],[NUMĂRUL PERSOANELOR CARE AU PARTICIPAT LA VOT]]</f>
        <v>26.815642458100559</v>
      </c>
      <c r="W2565" s="41">
        <f>Data5[[#This Row],[TOTAL CHELTUIELI EURO]]/Data5[[#This Row],[NUMĂRUL PERSOANELOR CARE AU PARTICIPAT LA VOT]]</f>
        <v>5.5403075263115564</v>
      </c>
      <c r="X2565" s="43">
        <v>4.8400999999999996</v>
      </c>
      <c r="Y2565" s="114" t="s">
        <v>2917</v>
      </c>
      <c r="Z2565" s="44">
        <v>18</v>
      </c>
      <c r="AA2565" s="115" t="s">
        <v>3106</v>
      </c>
      <c r="AB2565" s="44">
        <v>3</v>
      </c>
      <c r="AC2565" s="45"/>
    </row>
    <row r="2566" spans="1:29" x14ac:dyDescent="0.2">
      <c r="A2566" s="37">
        <v>2565</v>
      </c>
      <c r="B2566" s="38" t="s">
        <v>571</v>
      </c>
      <c r="C2566" s="39" t="s">
        <v>634</v>
      </c>
      <c r="D2566" s="40">
        <v>44101</v>
      </c>
      <c r="E2566" s="38">
        <v>1</v>
      </c>
      <c r="F2566" s="38"/>
      <c r="G2566" s="38" t="s">
        <v>2</v>
      </c>
      <c r="H2566" s="38" t="s">
        <v>2</v>
      </c>
      <c r="I2566" s="41">
        <v>0</v>
      </c>
      <c r="J2566" s="41">
        <v>7980</v>
      </c>
      <c r="K2566" s="41">
        <v>0</v>
      </c>
      <c r="L2566" s="41">
        <f>SUM(Data5[[#This Row],[CHELTUIELI DE PERSONAL LEI]:[CHELTUIELI DE CAPITAL (ACTIVE NEFINANCIARE ) LEI]])</f>
        <v>7980</v>
      </c>
      <c r="M2566" s="41">
        <f>Data5[[#This Row],[TOTAL CHELTUIELI LEI]]/Data5[[#This Row],[CURS VALUTAR EURO BNR 22 07 2020]]</f>
        <v>1648.7262659862402</v>
      </c>
      <c r="N2566" s="49">
        <v>1544</v>
      </c>
      <c r="O2566" s="54"/>
      <c r="P2566" s="54">
        <v>702</v>
      </c>
      <c r="Q2566" s="54"/>
      <c r="R2566" s="54">
        <f>Data5[[#This Row],[PERSOANE ÎNSCRISE ÎN LISTELE ELECTORALE (TURUL 1)            ]]+Data5[[#This Row],[PERSOANE ÎNSCRISE ÎN LISTELE ELECTORALE (TURUL AL 2-LEA)]]</f>
        <v>1544</v>
      </c>
      <c r="S2566" s="54">
        <f>Data5[[#This Row],[PERSOANE CARE AU PARTICIPAT LA VOT (TURUL 1)]]+Data5[[#This Row],[PERSOANE CARE AU PARTICIPAT LA VOT  (TURUL AL 2-LEA)]]</f>
        <v>702</v>
      </c>
      <c r="T2566" s="41">
        <f>Data5[[#This Row],[TOTAL CHELTUIELI LEI]]/Data5[[#This Row],[NUMĂRUL PERSOANELOR ÎNSCRISE ÎN LISTELE ELECTORALE]]</f>
        <v>5.1683937823834194</v>
      </c>
      <c r="U2566" s="41">
        <f>Data5[[#This Row],[TOTAL CHELTUIELI EURO]]/Data5[[#This Row],[NUMĂRUL PERSOANELOR ÎNSCRISE ÎN LISTELE ELECTORALE]]</f>
        <v>1.0678278924781348</v>
      </c>
      <c r="V2566" s="41">
        <f>Data5[[#This Row],[TOTAL CHELTUIELI LEI]]/Data5[[#This Row],[NUMĂRUL PERSOANELOR CARE AU PARTICIPAT LA VOT]]</f>
        <v>11.367521367521368</v>
      </c>
      <c r="W2566" s="41">
        <f>Data5[[#This Row],[TOTAL CHELTUIELI EURO]]/Data5[[#This Row],[NUMĂRUL PERSOANELOR CARE AU PARTICIPAT LA VOT]]</f>
        <v>2.3486129145103134</v>
      </c>
      <c r="X2566" s="43">
        <v>4.8400999999999996</v>
      </c>
      <c r="Y2566" s="114" t="s">
        <v>2892</v>
      </c>
      <c r="Z2566" s="44">
        <v>5</v>
      </c>
      <c r="AA2566" s="115" t="s">
        <v>3107</v>
      </c>
      <c r="AB2566" s="44">
        <v>1</v>
      </c>
      <c r="AC2566" s="45"/>
    </row>
    <row r="2567" spans="1:29" x14ac:dyDescent="0.2">
      <c r="A2567" s="37">
        <v>2566</v>
      </c>
      <c r="B2567" s="38" t="s">
        <v>571</v>
      </c>
      <c r="C2567" s="39" t="s">
        <v>635</v>
      </c>
      <c r="D2567" s="40">
        <v>44101</v>
      </c>
      <c r="E2567" s="38">
        <v>1</v>
      </c>
      <c r="F2567" s="38"/>
      <c r="G2567" s="38" t="s">
        <v>2</v>
      </c>
      <c r="H2567" s="38" t="s">
        <v>2</v>
      </c>
      <c r="I2567" s="41">
        <v>1440</v>
      </c>
      <c r="J2567" s="41">
        <v>17464.87</v>
      </c>
      <c r="K2567" s="41">
        <v>0</v>
      </c>
      <c r="L2567" s="41">
        <f>SUM(Data5[[#This Row],[CHELTUIELI DE PERSONAL LEI]:[CHELTUIELI DE CAPITAL (ACTIVE NEFINANCIARE ) LEI]])</f>
        <v>18904.87</v>
      </c>
      <c r="M2567" s="41">
        <f>Data5[[#This Row],[TOTAL CHELTUIELI LEI]]/Data5[[#This Row],[CURS VALUTAR EURO BNR 22 07 2020]]</f>
        <v>3905.8841759467782</v>
      </c>
      <c r="N2567" s="49">
        <v>2435</v>
      </c>
      <c r="O2567" s="54"/>
      <c r="P2567" s="54">
        <v>1297</v>
      </c>
      <c r="Q2567" s="54"/>
      <c r="R2567" s="54">
        <f>Data5[[#This Row],[PERSOANE ÎNSCRISE ÎN LISTELE ELECTORALE (TURUL 1)            ]]+Data5[[#This Row],[PERSOANE ÎNSCRISE ÎN LISTELE ELECTORALE (TURUL AL 2-LEA)]]</f>
        <v>2435</v>
      </c>
      <c r="S2567" s="54">
        <f>Data5[[#This Row],[PERSOANE CARE AU PARTICIPAT LA VOT (TURUL 1)]]+Data5[[#This Row],[PERSOANE CARE AU PARTICIPAT LA VOT  (TURUL AL 2-LEA)]]</f>
        <v>1297</v>
      </c>
      <c r="T2567" s="41">
        <f>Data5[[#This Row],[TOTAL CHELTUIELI LEI]]/Data5[[#This Row],[NUMĂRUL PERSOANELOR ÎNSCRISE ÎN LISTELE ELECTORALE]]</f>
        <v>7.7638069815195072</v>
      </c>
      <c r="U2567" s="41">
        <f>Data5[[#This Row],[TOTAL CHELTUIELI EURO]]/Data5[[#This Row],[NUMĂRUL PERSOANELOR ÎNSCRISE ÎN LISTELE ELECTORALE]]</f>
        <v>1.6040592098344058</v>
      </c>
      <c r="V2567" s="41">
        <f>Data5[[#This Row],[TOTAL CHELTUIELI LEI]]/Data5[[#This Row],[NUMĂRUL PERSOANELOR CARE AU PARTICIPAT LA VOT]]</f>
        <v>14.575844255975326</v>
      </c>
      <c r="W2567" s="41">
        <f>Data5[[#This Row],[TOTAL CHELTUIELI EURO]]/Data5[[#This Row],[NUMĂRUL PERSOANELOR CARE AU PARTICIPAT LA VOT]]</f>
        <v>3.0114758488410009</v>
      </c>
      <c r="X2567" s="43">
        <v>4.8400999999999996</v>
      </c>
      <c r="Y2567" s="114" t="s">
        <v>2886</v>
      </c>
      <c r="Z2567" s="44">
        <v>7</v>
      </c>
      <c r="AA2567" s="115" t="s">
        <v>3107</v>
      </c>
      <c r="AB2567" s="44">
        <v>1</v>
      </c>
      <c r="AC2567" s="45"/>
    </row>
    <row r="2568" spans="1:29" x14ac:dyDescent="0.2">
      <c r="A2568" s="37">
        <v>2567</v>
      </c>
      <c r="B2568" s="38" t="s">
        <v>571</v>
      </c>
      <c r="C2568" s="39" t="s">
        <v>636</v>
      </c>
      <c r="D2568" s="40">
        <v>44101</v>
      </c>
      <c r="E2568" s="38">
        <v>1</v>
      </c>
      <c r="F2568" s="38"/>
      <c r="G2568" s="38" t="s">
        <v>2</v>
      </c>
      <c r="H2568" s="38" t="s">
        <v>2</v>
      </c>
      <c r="I2568" s="41">
        <v>1800</v>
      </c>
      <c r="J2568" s="41">
        <v>7421</v>
      </c>
      <c r="K2568" s="41">
        <v>0</v>
      </c>
      <c r="L2568" s="41">
        <f>SUM(Data5[[#This Row],[CHELTUIELI DE PERSONAL LEI]:[CHELTUIELI DE CAPITAL (ACTIVE NEFINANCIARE ) LEI]])</f>
        <v>9221</v>
      </c>
      <c r="M2568" s="41">
        <f>Data5[[#This Row],[TOTAL CHELTUIELI LEI]]/Data5[[#This Row],[CURS VALUTAR EURO BNR 22 07 2020]]</f>
        <v>1905.1259271502656</v>
      </c>
      <c r="N2568" s="49">
        <v>1565</v>
      </c>
      <c r="O2568" s="54"/>
      <c r="P2568" s="54">
        <v>784</v>
      </c>
      <c r="Q2568" s="54"/>
      <c r="R2568" s="54">
        <f>Data5[[#This Row],[PERSOANE ÎNSCRISE ÎN LISTELE ELECTORALE (TURUL 1)            ]]+Data5[[#This Row],[PERSOANE ÎNSCRISE ÎN LISTELE ELECTORALE (TURUL AL 2-LEA)]]</f>
        <v>1565</v>
      </c>
      <c r="S2568" s="54">
        <f>Data5[[#This Row],[PERSOANE CARE AU PARTICIPAT LA VOT (TURUL 1)]]+Data5[[#This Row],[PERSOANE CARE AU PARTICIPAT LA VOT  (TURUL AL 2-LEA)]]</f>
        <v>784</v>
      </c>
      <c r="T2568" s="41">
        <f>Data5[[#This Row],[TOTAL CHELTUIELI LEI]]/Data5[[#This Row],[NUMĂRUL PERSOANELOR ÎNSCRISE ÎN LISTELE ELECTORALE]]</f>
        <v>5.892012779552716</v>
      </c>
      <c r="U2568" s="41">
        <f>Data5[[#This Row],[TOTAL CHELTUIELI EURO]]/Data5[[#This Row],[NUMĂRUL PERSOANELOR ÎNSCRISE ÎN LISTELE ELECTORALE]]</f>
        <v>1.2173328607988918</v>
      </c>
      <c r="V2568" s="41">
        <f>Data5[[#This Row],[TOTAL CHELTUIELI LEI]]/Data5[[#This Row],[NUMĂRUL PERSOANELOR CARE AU PARTICIPAT LA VOT]]</f>
        <v>11.761479591836734</v>
      </c>
      <c r="W2568" s="41">
        <f>Data5[[#This Row],[TOTAL CHELTUIELI EURO]]/Data5[[#This Row],[NUMĂRUL PERSOANELOR CARE AU PARTICIPAT LA VOT]]</f>
        <v>2.4300075601406448</v>
      </c>
      <c r="X2568" s="43">
        <v>4.8400999999999996</v>
      </c>
      <c r="Y2568" s="114" t="s">
        <v>2892</v>
      </c>
      <c r="Z2568" s="44">
        <v>5</v>
      </c>
      <c r="AA2568" s="115" t="s">
        <v>3107</v>
      </c>
      <c r="AB2568" s="44">
        <v>1</v>
      </c>
      <c r="AC2568" s="45"/>
    </row>
    <row r="2569" spans="1:29" x14ac:dyDescent="0.2">
      <c r="A2569" s="37">
        <v>2568</v>
      </c>
      <c r="B2569" s="38" t="s">
        <v>571</v>
      </c>
      <c r="C2569" s="39" t="s">
        <v>177</v>
      </c>
      <c r="D2569" s="40">
        <v>44101</v>
      </c>
      <c r="E2569" s="38">
        <v>1</v>
      </c>
      <c r="F2569" s="38"/>
      <c r="G2569" s="38" t="s">
        <v>2</v>
      </c>
      <c r="H2569" s="38" t="s">
        <v>2</v>
      </c>
      <c r="I2569" s="41">
        <v>9300</v>
      </c>
      <c r="J2569" s="41">
        <v>3473</v>
      </c>
      <c r="K2569" s="41">
        <v>0</v>
      </c>
      <c r="L2569" s="41">
        <f>SUM(Data5[[#This Row],[CHELTUIELI DE PERSONAL LEI]:[CHELTUIELI DE CAPITAL (ACTIVE NEFINANCIARE ) LEI]])</f>
        <v>12773</v>
      </c>
      <c r="M2569" s="41">
        <f>Data5[[#This Row],[TOTAL CHELTUIELI LEI]]/Data5[[#This Row],[CURS VALUTAR EURO BNR 22 07 2020]]</f>
        <v>2638.9950620854943</v>
      </c>
      <c r="N2569" s="49">
        <v>2582</v>
      </c>
      <c r="O2569" s="54"/>
      <c r="P2569" s="54">
        <v>1270</v>
      </c>
      <c r="Q2569" s="54"/>
      <c r="R2569" s="54">
        <f>Data5[[#This Row],[PERSOANE ÎNSCRISE ÎN LISTELE ELECTORALE (TURUL 1)            ]]+Data5[[#This Row],[PERSOANE ÎNSCRISE ÎN LISTELE ELECTORALE (TURUL AL 2-LEA)]]</f>
        <v>2582</v>
      </c>
      <c r="S2569" s="54">
        <f>Data5[[#This Row],[PERSOANE CARE AU PARTICIPAT LA VOT (TURUL 1)]]+Data5[[#This Row],[PERSOANE CARE AU PARTICIPAT LA VOT  (TURUL AL 2-LEA)]]</f>
        <v>1270</v>
      </c>
      <c r="T2569" s="41">
        <f>Data5[[#This Row],[TOTAL CHELTUIELI LEI]]/Data5[[#This Row],[NUMĂRUL PERSOANELOR ÎNSCRISE ÎN LISTELE ELECTORALE]]</f>
        <v>4.9469403563129353</v>
      </c>
      <c r="U2569" s="41">
        <f>Data5[[#This Row],[TOTAL CHELTUIELI EURO]]/Data5[[#This Row],[NUMĂRUL PERSOANELOR ÎNSCRISE ÎN LISTELE ELECTORALE]]</f>
        <v>1.0220739977093316</v>
      </c>
      <c r="V2569" s="41">
        <f>Data5[[#This Row],[TOTAL CHELTUIELI LEI]]/Data5[[#This Row],[NUMĂRUL PERSOANELOR CARE AU PARTICIPAT LA VOT]]</f>
        <v>10.05748031496063</v>
      </c>
      <c r="W2569" s="41">
        <f>Data5[[#This Row],[TOTAL CHELTUIELI EURO]]/Data5[[#This Row],[NUMĂRUL PERSOANELOR CARE AU PARTICIPAT LA VOT]]</f>
        <v>2.0779488677838538</v>
      </c>
      <c r="X2569" s="43">
        <v>4.8400999999999996</v>
      </c>
      <c r="Y2569" s="114" t="s">
        <v>2895</v>
      </c>
      <c r="Z2569" s="44">
        <v>4</v>
      </c>
      <c r="AA2569" s="115" t="s">
        <v>3107</v>
      </c>
      <c r="AB2569" s="44">
        <v>1</v>
      </c>
      <c r="AC2569" s="45"/>
    </row>
    <row r="2570" spans="1:29" x14ac:dyDescent="0.2">
      <c r="A2570" s="37">
        <v>2569</v>
      </c>
      <c r="B2570" s="38" t="s">
        <v>571</v>
      </c>
      <c r="C2570" s="39" t="s">
        <v>637</v>
      </c>
      <c r="D2570" s="40">
        <v>44101</v>
      </c>
      <c r="E2570" s="38">
        <v>1</v>
      </c>
      <c r="F2570" s="38"/>
      <c r="G2570" s="38" t="s">
        <v>2</v>
      </c>
      <c r="H2570" s="38" t="s">
        <v>2</v>
      </c>
      <c r="I2570" s="41">
        <v>6000</v>
      </c>
      <c r="J2570" s="41">
        <v>6500</v>
      </c>
      <c r="K2570" s="41">
        <v>0</v>
      </c>
      <c r="L2570" s="41">
        <f>SUM(Data5[[#This Row],[CHELTUIELI DE PERSONAL LEI]:[CHELTUIELI DE CAPITAL (ACTIVE NEFINANCIARE ) LEI]])</f>
        <v>12500</v>
      </c>
      <c r="M2570" s="41">
        <f>Data5[[#This Row],[TOTAL CHELTUIELI LEI]]/Data5[[#This Row],[CURS VALUTAR EURO BNR 22 07 2020]]</f>
        <v>2582.5912687754389</v>
      </c>
      <c r="N2570" s="49">
        <v>3063</v>
      </c>
      <c r="O2570" s="54"/>
      <c r="P2570" s="54">
        <v>1537</v>
      </c>
      <c r="Q2570" s="54"/>
      <c r="R2570" s="54">
        <f>Data5[[#This Row],[PERSOANE ÎNSCRISE ÎN LISTELE ELECTORALE (TURUL 1)            ]]+Data5[[#This Row],[PERSOANE ÎNSCRISE ÎN LISTELE ELECTORALE (TURUL AL 2-LEA)]]</f>
        <v>3063</v>
      </c>
      <c r="S2570" s="54">
        <f>Data5[[#This Row],[PERSOANE CARE AU PARTICIPAT LA VOT (TURUL 1)]]+Data5[[#This Row],[PERSOANE CARE AU PARTICIPAT LA VOT  (TURUL AL 2-LEA)]]</f>
        <v>1537</v>
      </c>
      <c r="T2570" s="41">
        <f>Data5[[#This Row],[TOTAL CHELTUIELI LEI]]/Data5[[#This Row],[NUMĂRUL PERSOANELOR ÎNSCRISE ÎN LISTELE ELECTORALE]]</f>
        <v>4.0809663728370875</v>
      </c>
      <c r="U2570" s="41">
        <f>Data5[[#This Row],[TOTAL CHELTUIELI EURO]]/Data5[[#This Row],[NUMĂRUL PERSOANELOR ÎNSCRISE ÎN LISTELE ELECTORALE]]</f>
        <v>0.8431574498124188</v>
      </c>
      <c r="V2570" s="41">
        <f>Data5[[#This Row],[TOTAL CHELTUIELI LEI]]/Data5[[#This Row],[NUMĂRUL PERSOANELOR CARE AU PARTICIPAT LA VOT]]</f>
        <v>8.1327260897852955</v>
      </c>
      <c r="W2570" s="41">
        <f>Data5[[#This Row],[TOTAL CHELTUIELI EURO]]/Data5[[#This Row],[NUMĂRUL PERSOANELOR CARE AU PARTICIPAT LA VOT]]</f>
        <v>1.6802805912657377</v>
      </c>
      <c r="X2570" s="43">
        <v>4.8400999999999996</v>
      </c>
      <c r="Y2570" s="114" t="s">
        <v>2895</v>
      </c>
      <c r="Z2570" s="44">
        <v>4</v>
      </c>
      <c r="AA2570" s="115" t="s">
        <v>3105</v>
      </c>
      <c r="AB2570" s="44">
        <v>0</v>
      </c>
      <c r="AC2570" s="45"/>
    </row>
    <row r="2571" spans="1:29" x14ac:dyDescent="0.2">
      <c r="A2571" s="37">
        <v>2570</v>
      </c>
      <c r="B2571" s="38" t="s">
        <v>571</v>
      </c>
      <c r="C2571" s="39" t="s">
        <v>346</v>
      </c>
      <c r="D2571" s="40">
        <v>44101</v>
      </c>
      <c r="E2571" s="38">
        <v>1</v>
      </c>
      <c r="F2571" s="38"/>
      <c r="G2571" s="38" t="s">
        <v>2</v>
      </c>
      <c r="H2571" s="38" t="s">
        <v>2</v>
      </c>
      <c r="I2571" s="41">
        <v>4115</v>
      </c>
      <c r="J2571" s="41">
        <v>0</v>
      </c>
      <c r="K2571" s="41">
        <v>0</v>
      </c>
      <c r="L2571" s="41">
        <f>SUM(Data5[[#This Row],[CHELTUIELI DE PERSONAL LEI]:[CHELTUIELI DE CAPITAL (ACTIVE NEFINANCIARE ) LEI]])</f>
        <v>4115</v>
      </c>
      <c r="M2571" s="41">
        <f>Data5[[#This Row],[TOTAL CHELTUIELI LEI]]/Data5[[#This Row],[CURS VALUTAR EURO BNR 22 07 2020]]</f>
        <v>850.18904568087441</v>
      </c>
      <c r="N2571" s="49">
        <v>4288</v>
      </c>
      <c r="O2571" s="54"/>
      <c r="P2571" s="54">
        <v>1611</v>
      </c>
      <c r="Q2571" s="54"/>
      <c r="R2571" s="54">
        <f>Data5[[#This Row],[PERSOANE ÎNSCRISE ÎN LISTELE ELECTORALE (TURUL 1)            ]]+Data5[[#This Row],[PERSOANE ÎNSCRISE ÎN LISTELE ELECTORALE (TURUL AL 2-LEA)]]</f>
        <v>4288</v>
      </c>
      <c r="S2571" s="54">
        <f>Data5[[#This Row],[PERSOANE CARE AU PARTICIPAT LA VOT (TURUL 1)]]+Data5[[#This Row],[PERSOANE CARE AU PARTICIPAT LA VOT  (TURUL AL 2-LEA)]]</f>
        <v>1611</v>
      </c>
      <c r="T2571" s="41">
        <f>Data5[[#This Row],[TOTAL CHELTUIELI LEI]]/Data5[[#This Row],[NUMĂRUL PERSOANELOR ÎNSCRISE ÎN LISTELE ELECTORALE]]</f>
        <v>0.95965485074626866</v>
      </c>
      <c r="U2571" s="41">
        <f>Data5[[#This Row],[TOTAL CHELTUIELI EURO]]/Data5[[#This Row],[NUMĂRUL PERSOANELOR ÎNSCRISE ÎN LISTELE ELECTORALE]]</f>
        <v>0.19827169908602482</v>
      </c>
      <c r="V2571" s="41">
        <f>Data5[[#This Row],[TOTAL CHELTUIELI LEI]]/Data5[[#This Row],[NUMĂRUL PERSOANELOR CARE AU PARTICIPAT LA VOT]]</f>
        <v>2.5543140906269399</v>
      </c>
      <c r="W2571" s="41">
        <f>Data5[[#This Row],[TOTAL CHELTUIELI EURO]]/Data5[[#This Row],[NUMĂRUL PERSOANELOR CARE AU PARTICIPAT LA VOT]]</f>
        <v>0.52773994145305669</v>
      </c>
      <c r="X2571" s="43">
        <v>4.8400999999999996</v>
      </c>
      <c r="Y2571" s="114" t="s">
        <v>2890</v>
      </c>
      <c r="Z2571" s="44">
        <v>0</v>
      </c>
      <c r="AA2571" s="115" t="s">
        <v>3105</v>
      </c>
      <c r="AB2571" s="44">
        <v>0</v>
      </c>
      <c r="AC2571" s="45"/>
    </row>
    <row r="2572" spans="1:29" x14ac:dyDescent="0.2">
      <c r="A2572" s="37">
        <v>2571</v>
      </c>
      <c r="B2572" s="38" t="s">
        <v>571</v>
      </c>
      <c r="C2572" s="39" t="s">
        <v>638</v>
      </c>
      <c r="D2572" s="40">
        <v>44101</v>
      </c>
      <c r="E2572" s="38">
        <v>1</v>
      </c>
      <c r="F2572" s="38"/>
      <c r="G2572" s="38" t="s">
        <v>2</v>
      </c>
      <c r="H2572" s="38" t="s">
        <v>2</v>
      </c>
      <c r="I2572" s="41">
        <v>1800</v>
      </c>
      <c r="J2572" s="41">
        <v>2000</v>
      </c>
      <c r="K2572" s="41">
        <v>0</v>
      </c>
      <c r="L2572" s="41">
        <f>SUM(Data5[[#This Row],[CHELTUIELI DE PERSONAL LEI]:[CHELTUIELI DE CAPITAL (ACTIVE NEFINANCIARE ) LEI]])</f>
        <v>3800</v>
      </c>
      <c r="M2572" s="41">
        <f>Data5[[#This Row],[TOTAL CHELTUIELI LEI]]/Data5[[#This Row],[CURS VALUTAR EURO BNR 22 07 2020]]</f>
        <v>785.10774570773333</v>
      </c>
      <c r="N2572" s="49">
        <v>2408</v>
      </c>
      <c r="O2572" s="54"/>
      <c r="P2572" s="54">
        <v>1304</v>
      </c>
      <c r="Q2572" s="54"/>
      <c r="R2572" s="54">
        <f>Data5[[#This Row],[PERSOANE ÎNSCRISE ÎN LISTELE ELECTORALE (TURUL 1)            ]]+Data5[[#This Row],[PERSOANE ÎNSCRISE ÎN LISTELE ELECTORALE (TURUL AL 2-LEA)]]</f>
        <v>2408</v>
      </c>
      <c r="S2572" s="54">
        <f>Data5[[#This Row],[PERSOANE CARE AU PARTICIPAT LA VOT (TURUL 1)]]+Data5[[#This Row],[PERSOANE CARE AU PARTICIPAT LA VOT  (TURUL AL 2-LEA)]]</f>
        <v>1304</v>
      </c>
      <c r="T2572" s="41">
        <f>Data5[[#This Row],[TOTAL CHELTUIELI LEI]]/Data5[[#This Row],[NUMĂRUL PERSOANELOR ÎNSCRISE ÎN LISTELE ELECTORALE]]</f>
        <v>1.5780730897009967</v>
      </c>
      <c r="U2572" s="41">
        <f>Data5[[#This Row],[TOTAL CHELTUIELI EURO]]/Data5[[#This Row],[NUMĂRUL PERSOANELOR ÎNSCRISE ÎN LISTELE ELECTORALE]]</f>
        <v>0.32604142263610186</v>
      </c>
      <c r="V2572" s="41">
        <f>Data5[[#This Row],[TOTAL CHELTUIELI LEI]]/Data5[[#This Row],[NUMĂRUL PERSOANELOR CARE AU PARTICIPAT LA VOT]]</f>
        <v>2.9141104294478528</v>
      </c>
      <c r="W2572" s="41">
        <f>Data5[[#This Row],[TOTAL CHELTUIELI EURO]]/Data5[[#This Row],[NUMĂRUL PERSOANELOR CARE AU PARTICIPAT LA VOT]]</f>
        <v>0.60207649210715741</v>
      </c>
      <c r="X2572" s="43">
        <v>4.8400999999999996</v>
      </c>
      <c r="Y2572" s="114" t="s">
        <v>2894</v>
      </c>
      <c r="Z2572" s="44">
        <v>1</v>
      </c>
      <c r="AA2572" s="115" t="s">
        <v>3105</v>
      </c>
      <c r="AB2572" s="44">
        <v>0</v>
      </c>
      <c r="AC2572" s="45"/>
    </row>
    <row r="2573" spans="1:29" x14ac:dyDescent="0.2">
      <c r="A2573" s="37">
        <v>2572</v>
      </c>
      <c r="B2573" s="38" t="s">
        <v>571</v>
      </c>
      <c r="C2573" s="39" t="s">
        <v>639</v>
      </c>
      <c r="D2573" s="40">
        <v>44101</v>
      </c>
      <c r="E2573" s="38">
        <v>1</v>
      </c>
      <c r="F2573" s="38"/>
      <c r="G2573" s="38" t="s">
        <v>2</v>
      </c>
      <c r="H2573" s="38" t="s">
        <v>2</v>
      </c>
      <c r="I2573" s="41">
        <v>7200</v>
      </c>
      <c r="J2573" s="41">
        <v>16210</v>
      </c>
      <c r="K2573" s="41">
        <v>0</v>
      </c>
      <c r="L2573" s="41">
        <f>SUM(Data5[[#This Row],[CHELTUIELI DE PERSONAL LEI]:[CHELTUIELI DE CAPITAL (ACTIVE NEFINANCIARE ) LEI]])</f>
        <v>23410</v>
      </c>
      <c r="M2573" s="41">
        <f>Data5[[#This Row],[TOTAL CHELTUIELI LEI]]/Data5[[#This Row],[CURS VALUTAR EURO BNR 22 07 2020]]</f>
        <v>4836.6769281626421</v>
      </c>
      <c r="N2573" s="49">
        <v>1349</v>
      </c>
      <c r="O2573" s="54"/>
      <c r="P2573" s="54">
        <v>836</v>
      </c>
      <c r="Q2573" s="54"/>
      <c r="R2573" s="54">
        <f>Data5[[#This Row],[PERSOANE ÎNSCRISE ÎN LISTELE ELECTORALE (TURUL 1)            ]]+Data5[[#This Row],[PERSOANE ÎNSCRISE ÎN LISTELE ELECTORALE (TURUL AL 2-LEA)]]</f>
        <v>1349</v>
      </c>
      <c r="S2573" s="54">
        <f>Data5[[#This Row],[PERSOANE CARE AU PARTICIPAT LA VOT (TURUL 1)]]+Data5[[#This Row],[PERSOANE CARE AU PARTICIPAT LA VOT  (TURUL AL 2-LEA)]]</f>
        <v>836</v>
      </c>
      <c r="T2573" s="41">
        <f>Data5[[#This Row],[TOTAL CHELTUIELI LEI]]/Data5[[#This Row],[NUMĂRUL PERSOANELOR ÎNSCRISE ÎN LISTELE ELECTORALE]]</f>
        <v>17.353595255744995</v>
      </c>
      <c r="U2573" s="41">
        <f>Data5[[#This Row],[TOTAL CHELTUIELI EURO]]/Data5[[#This Row],[NUMĂRUL PERSOANELOR ÎNSCRISE ÎN LISTELE ELECTORALE]]</f>
        <v>3.5853794871479927</v>
      </c>
      <c r="V2573" s="41">
        <f>Data5[[#This Row],[TOTAL CHELTUIELI LEI]]/Data5[[#This Row],[NUMĂRUL PERSOANELOR CARE AU PARTICIPAT LA VOT]]</f>
        <v>28.002392344497608</v>
      </c>
      <c r="W2573" s="41">
        <f>Data5[[#This Row],[TOTAL CHELTUIELI EURO]]/Data5[[#This Row],[NUMĂRUL PERSOANELOR CARE AU PARTICIPAT LA VOT]]</f>
        <v>5.7854987178978972</v>
      </c>
      <c r="X2573" s="43">
        <v>4.8400999999999996</v>
      </c>
      <c r="Y2573" s="114" t="s">
        <v>2907</v>
      </c>
      <c r="Z2573" s="44">
        <v>17</v>
      </c>
      <c r="AA2573" s="115" t="s">
        <v>3106</v>
      </c>
      <c r="AB2573" s="44">
        <v>3</v>
      </c>
      <c r="AC2573" s="45"/>
    </row>
    <row r="2574" spans="1:29" x14ac:dyDescent="0.2">
      <c r="A2574" s="37">
        <v>2573</v>
      </c>
      <c r="B2574" s="38" t="s">
        <v>571</v>
      </c>
      <c r="C2574" s="39" t="s">
        <v>640</v>
      </c>
      <c r="D2574" s="40">
        <v>44101</v>
      </c>
      <c r="E2574" s="38">
        <v>1</v>
      </c>
      <c r="F2574" s="38"/>
      <c r="G2574" s="38" t="s">
        <v>2</v>
      </c>
      <c r="H2574" s="38" t="s">
        <v>2</v>
      </c>
      <c r="I2574" s="41">
        <v>6500</v>
      </c>
      <c r="J2574" s="41">
        <v>6055.61</v>
      </c>
      <c r="K2574" s="41">
        <v>0</v>
      </c>
      <c r="L2574" s="41">
        <f>SUM(Data5[[#This Row],[CHELTUIELI DE PERSONAL LEI]:[CHELTUIELI DE CAPITAL (ACTIVE NEFINANCIARE ) LEI]])</f>
        <v>12555.61</v>
      </c>
      <c r="M2574" s="41">
        <f>Data5[[#This Row],[TOTAL CHELTUIELI LEI]]/Data5[[#This Row],[CURS VALUTAR EURO BNR 22 07 2020]]</f>
        <v>2594.0807008119668</v>
      </c>
      <c r="N2574" s="49">
        <v>3125</v>
      </c>
      <c r="O2574" s="54"/>
      <c r="P2574" s="54">
        <v>1592</v>
      </c>
      <c r="Q2574" s="54"/>
      <c r="R2574" s="54">
        <f>Data5[[#This Row],[PERSOANE ÎNSCRISE ÎN LISTELE ELECTORALE (TURUL 1)            ]]+Data5[[#This Row],[PERSOANE ÎNSCRISE ÎN LISTELE ELECTORALE (TURUL AL 2-LEA)]]</f>
        <v>3125</v>
      </c>
      <c r="S2574" s="54">
        <f>Data5[[#This Row],[PERSOANE CARE AU PARTICIPAT LA VOT (TURUL 1)]]+Data5[[#This Row],[PERSOANE CARE AU PARTICIPAT LA VOT  (TURUL AL 2-LEA)]]</f>
        <v>1592</v>
      </c>
      <c r="T2574" s="41">
        <f>Data5[[#This Row],[TOTAL CHELTUIELI LEI]]/Data5[[#This Row],[NUMĂRUL PERSOANELOR ÎNSCRISE ÎN LISTELE ELECTORALE]]</f>
        <v>4.0177952000000001</v>
      </c>
      <c r="U2574" s="41">
        <f>Data5[[#This Row],[TOTAL CHELTUIELI EURO]]/Data5[[#This Row],[NUMĂRUL PERSOANELOR ÎNSCRISE ÎN LISTELE ELECTORALE]]</f>
        <v>0.83010582425982937</v>
      </c>
      <c r="V2574" s="41">
        <f>Data5[[#This Row],[TOTAL CHELTUIELI LEI]]/Data5[[#This Row],[NUMĂRUL PERSOANELOR CARE AU PARTICIPAT LA VOT]]</f>
        <v>7.8866896984924626</v>
      </c>
      <c r="W2574" s="41">
        <f>Data5[[#This Row],[TOTAL CHELTUIELI EURO]]/Data5[[#This Row],[NUMĂRUL PERSOANELOR CARE AU PARTICIPAT LA VOT]]</f>
        <v>1.6294476763894263</v>
      </c>
      <c r="X2574" s="43">
        <v>4.8400999999999996</v>
      </c>
      <c r="Y2574" s="114" t="s">
        <v>2895</v>
      </c>
      <c r="Z2574" s="44">
        <v>4</v>
      </c>
      <c r="AA2574" s="115" t="s">
        <v>3105</v>
      </c>
      <c r="AB2574" s="44">
        <v>0</v>
      </c>
      <c r="AC2574" s="45"/>
    </row>
    <row r="2575" spans="1:29" x14ac:dyDescent="0.2">
      <c r="A2575" s="37">
        <v>2574</v>
      </c>
      <c r="B2575" s="38" t="s">
        <v>571</v>
      </c>
      <c r="C2575" s="39" t="s">
        <v>189</v>
      </c>
      <c r="D2575" s="40">
        <v>44101</v>
      </c>
      <c r="E2575" s="38">
        <v>1</v>
      </c>
      <c r="F2575" s="38"/>
      <c r="G2575" s="38" t="s">
        <v>2</v>
      </c>
      <c r="H2575" s="38" t="s">
        <v>2</v>
      </c>
      <c r="I2575" s="41">
        <v>4631</v>
      </c>
      <c r="J2575" s="41">
        <v>2132</v>
      </c>
      <c r="K2575" s="41">
        <v>0</v>
      </c>
      <c r="L2575" s="41">
        <f>SUM(Data5[[#This Row],[CHELTUIELI DE PERSONAL LEI]:[CHELTUIELI DE CAPITAL (ACTIVE NEFINANCIARE ) LEI]])</f>
        <v>6763</v>
      </c>
      <c r="M2575" s="41">
        <f>Data5[[#This Row],[TOTAL CHELTUIELI LEI]]/Data5[[#This Row],[CURS VALUTAR EURO BNR 22 07 2020]]</f>
        <v>1397.2851800582634</v>
      </c>
      <c r="N2575" s="49">
        <v>2751</v>
      </c>
      <c r="O2575" s="54"/>
      <c r="P2575" s="54">
        <v>1620</v>
      </c>
      <c r="Q2575" s="54"/>
      <c r="R2575" s="54">
        <f>Data5[[#This Row],[PERSOANE ÎNSCRISE ÎN LISTELE ELECTORALE (TURUL 1)            ]]+Data5[[#This Row],[PERSOANE ÎNSCRISE ÎN LISTELE ELECTORALE (TURUL AL 2-LEA)]]</f>
        <v>2751</v>
      </c>
      <c r="S2575" s="54">
        <f>Data5[[#This Row],[PERSOANE CARE AU PARTICIPAT LA VOT (TURUL 1)]]+Data5[[#This Row],[PERSOANE CARE AU PARTICIPAT LA VOT  (TURUL AL 2-LEA)]]</f>
        <v>1620</v>
      </c>
      <c r="T2575" s="41">
        <f>Data5[[#This Row],[TOTAL CHELTUIELI LEI]]/Data5[[#This Row],[NUMĂRUL PERSOANELOR ÎNSCRISE ÎN LISTELE ELECTORALE]]</f>
        <v>2.4583787713558705</v>
      </c>
      <c r="U2575" s="41">
        <f>Data5[[#This Row],[TOTAL CHELTUIELI EURO]]/Data5[[#This Row],[NUMĂRUL PERSOANELOR ÎNSCRISE ÎN LISTELE ELECTORALE]]</f>
        <v>0.50791900401972501</v>
      </c>
      <c r="V2575" s="41">
        <f>Data5[[#This Row],[TOTAL CHELTUIELI LEI]]/Data5[[#This Row],[NUMĂRUL PERSOANELOR CARE AU PARTICIPAT LA VOT]]</f>
        <v>4.1746913580246909</v>
      </c>
      <c r="W2575" s="41">
        <f>Data5[[#This Row],[TOTAL CHELTUIELI EURO]]/Data5[[#This Row],[NUMĂRUL PERSOANELOR CARE AU PARTICIPAT LA VOT]]</f>
        <v>0.86252171608534778</v>
      </c>
      <c r="X2575" s="43">
        <v>4.8400999999999996</v>
      </c>
      <c r="Y2575" s="114" t="s">
        <v>2891</v>
      </c>
      <c r="Z2575" s="44">
        <v>2</v>
      </c>
      <c r="AA2575" s="115" t="s">
        <v>3105</v>
      </c>
      <c r="AB2575" s="44">
        <v>0</v>
      </c>
      <c r="AC2575" s="45"/>
    </row>
    <row r="2576" spans="1:29" x14ac:dyDescent="0.2">
      <c r="A2576" s="37">
        <v>2575</v>
      </c>
      <c r="B2576" s="38" t="s">
        <v>571</v>
      </c>
      <c r="C2576" s="39" t="s">
        <v>641</v>
      </c>
      <c r="D2576" s="40">
        <v>44101</v>
      </c>
      <c r="E2576" s="38">
        <v>1</v>
      </c>
      <c r="F2576" s="38"/>
      <c r="G2576" s="38" t="s">
        <v>2</v>
      </c>
      <c r="H2576" s="38" t="s">
        <v>2</v>
      </c>
      <c r="I2576" s="41">
        <v>4900</v>
      </c>
      <c r="J2576" s="41">
        <v>3316</v>
      </c>
      <c r="K2576" s="41">
        <v>0</v>
      </c>
      <c r="L2576" s="41">
        <f>SUM(Data5[[#This Row],[CHELTUIELI DE PERSONAL LEI]:[CHELTUIELI DE CAPITAL (ACTIVE NEFINANCIARE ) LEI]])</f>
        <v>8216</v>
      </c>
      <c r="M2576" s="41">
        <f>Data5[[#This Row],[TOTAL CHELTUIELI LEI]]/Data5[[#This Row],[CURS VALUTAR EURO BNR 22 07 2020]]</f>
        <v>1697.4855891407203</v>
      </c>
      <c r="N2576" s="49">
        <v>1760</v>
      </c>
      <c r="O2576" s="54"/>
      <c r="P2576" s="54">
        <v>1050</v>
      </c>
      <c r="Q2576" s="54"/>
      <c r="R2576" s="54">
        <f>Data5[[#This Row],[PERSOANE ÎNSCRISE ÎN LISTELE ELECTORALE (TURUL 1)            ]]+Data5[[#This Row],[PERSOANE ÎNSCRISE ÎN LISTELE ELECTORALE (TURUL AL 2-LEA)]]</f>
        <v>1760</v>
      </c>
      <c r="S2576" s="54">
        <f>Data5[[#This Row],[PERSOANE CARE AU PARTICIPAT LA VOT (TURUL 1)]]+Data5[[#This Row],[PERSOANE CARE AU PARTICIPAT LA VOT  (TURUL AL 2-LEA)]]</f>
        <v>1050</v>
      </c>
      <c r="T2576" s="41">
        <f>Data5[[#This Row],[TOTAL CHELTUIELI LEI]]/Data5[[#This Row],[NUMĂRUL PERSOANELOR ÎNSCRISE ÎN LISTELE ELECTORALE]]</f>
        <v>4.668181818181818</v>
      </c>
      <c r="U2576" s="41">
        <f>Data5[[#This Row],[TOTAL CHELTUIELI EURO]]/Data5[[#This Row],[NUMĂRUL PERSOANELOR ÎNSCRISE ÎN LISTELE ELECTORALE]]</f>
        <v>0.96448044837540925</v>
      </c>
      <c r="V2576" s="41">
        <f>Data5[[#This Row],[TOTAL CHELTUIELI LEI]]/Data5[[#This Row],[NUMĂRUL PERSOANELOR CARE AU PARTICIPAT LA VOT]]</f>
        <v>7.824761904761905</v>
      </c>
      <c r="W2576" s="41">
        <f>Data5[[#This Row],[TOTAL CHELTUIELI EURO]]/Data5[[#This Row],[NUMĂRUL PERSOANELOR CARE AU PARTICIPAT LA VOT]]</f>
        <v>1.6166529420387812</v>
      </c>
      <c r="X2576" s="43">
        <v>4.8400999999999996</v>
      </c>
      <c r="Y2576" s="114" t="s">
        <v>2895</v>
      </c>
      <c r="Z2576" s="44">
        <v>4</v>
      </c>
      <c r="AA2576" s="115" t="s">
        <v>3105</v>
      </c>
      <c r="AB2576" s="44">
        <v>0</v>
      </c>
      <c r="AC2576" s="45"/>
    </row>
    <row r="2577" spans="1:29" x14ac:dyDescent="0.2">
      <c r="A2577" s="37">
        <v>2576</v>
      </c>
      <c r="B2577" s="38" t="s">
        <v>571</v>
      </c>
      <c r="C2577" s="39" t="s">
        <v>642</v>
      </c>
      <c r="D2577" s="40">
        <v>44101</v>
      </c>
      <c r="E2577" s="38">
        <v>1</v>
      </c>
      <c r="F2577" s="38"/>
      <c r="G2577" s="38" t="s">
        <v>2</v>
      </c>
      <c r="H2577" s="38" t="s">
        <v>2</v>
      </c>
      <c r="I2577" s="41">
        <v>10095</v>
      </c>
      <c r="J2577" s="41">
        <v>1650</v>
      </c>
      <c r="K2577" s="41">
        <v>0</v>
      </c>
      <c r="L2577" s="41">
        <f>SUM(Data5[[#This Row],[CHELTUIELI DE PERSONAL LEI]:[CHELTUIELI DE CAPITAL (ACTIVE NEFINANCIARE ) LEI]])</f>
        <v>11745</v>
      </c>
      <c r="M2577" s="41">
        <f>Data5[[#This Row],[TOTAL CHELTUIELI LEI]]/Data5[[#This Row],[CURS VALUTAR EURO BNR 22 07 2020]]</f>
        <v>2426.6027561414021</v>
      </c>
      <c r="N2577" s="49">
        <v>1464</v>
      </c>
      <c r="O2577" s="54"/>
      <c r="P2577" s="54">
        <v>730</v>
      </c>
      <c r="Q2577" s="54"/>
      <c r="R2577" s="54">
        <f>Data5[[#This Row],[PERSOANE ÎNSCRISE ÎN LISTELE ELECTORALE (TURUL 1)            ]]+Data5[[#This Row],[PERSOANE ÎNSCRISE ÎN LISTELE ELECTORALE (TURUL AL 2-LEA)]]</f>
        <v>1464</v>
      </c>
      <c r="S2577" s="54">
        <f>Data5[[#This Row],[PERSOANE CARE AU PARTICIPAT LA VOT (TURUL 1)]]+Data5[[#This Row],[PERSOANE CARE AU PARTICIPAT LA VOT  (TURUL AL 2-LEA)]]</f>
        <v>730</v>
      </c>
      <c r="T2577" s="41">
        <f>Data5[[#This Row],[TOTAL CHELTUIELI LEI]]/Data5[[#This Row],[NUMĂRUL PERSOANELOR ÎNSCRISE ÎN LISTELE ELECTORALE]]</f>
        <v>8.0225409836065573</v>
      </c>
      <c r="U2577" s="41">
        <f>Data5[[#This Row],[TOTAL CHELTUIELI EURO]]/Data5[[#This Row],[NUMĂRUL PERSOANELOR ÎNSCRISE ÎN LISTELE ELECTORALE]]</f>
        <v>1.6575155438124332</v>
      </c>
      <c r="V2577" s="41">
        <f>Data5[[#This Row],[TOTAL CHELTUIELI LEI]]/Data5[[#This Row],[NUMĂRUL PERSOANELOR CARE AU PARTICIPAT LA VOT]]</f>
        <v>16.089041095890412</v>
      </c>
      <c r="W2577" s="41">
        <f>Data5[[#This Row],[TOTAL CHELTUIELI EURO]]/Data5[[#This Row],[NUMĂRUL PERSOANELOR CARE AU PARTICIPAT LA VOT]]</f>
        <v>3.3241133645772631</v>
      </c>
      <c r="X2577" s="43">
        <v>4.8400999999999996</v>
      </c>
      <c r="Y2577" s="114" t="s">
        <v>2896</v>
      </c>
      <c r="Z2577" s="44">
        <v>8</v>
      </c>
      <c r="AA2577" s="115" t="s">
        <v>3107</v>
      </c>
      <c r="AB2577" s="44">
        <v>1</v>
      </c>
      <c r="AC2577" s="45"/>
    </row>
    <row r="2578" spans="1:29" x14ac:dyDescent="0.2">
      <c r="A2578" s="37">
        <v>2577</v>
      </c>
      <c r="B2578" s="38" t="s">
        <v>571</v>
      </c>
      <c r="C2578" s="39" t="s">
        <v>643</v>
      </c>
      <c r="D2578" s="40">
        <v>44101</v>
      </c>
      <c r="E2578" s="38">
        <v>1</v>
      </c>
      <c r="F2578" s="38"/>
      <c r="G2578" s="38" t="s">
        <v>2</v>
      </c>
      <c r="H2578" s="38" t="s">
        <v>2</v>
      </c>
      <c r="I2578" s="41">
        <v>8481</v>
      </c>
      <c r="J2578" s="41">
        <v>7684</v>
      </c>
      <c r="K2578" s="41">
        <v>0</v>
      </c>
      <c r="L2578" s="41">
        <f>SUM(Data5[[#This Row],[CHELTUIELI DE PERSONAL LEI]:[CHELTUIELI DE CAPITAL (ACTIVE NEFINANCIARE ) LEI]])</f>
        <v>16165</v>
      </c>
      <c r="M2578" s="41">
        <f>Data5[[#This Row],[TOTAL CHELTUIELI LEI]]/Data5[[#This Row],[CURS VALUTAR EURO BNR 22 07 2020]]</f>
        <v>3339.8070287803976</v>
      </c>
      <c r="N2578" s="49">
        <v>3221</v>
      </c>
      <c r="O2578" s="54"/>
      <c r="P2578" s="54">
        <v>1624</v>
      </c>
      <c r="Q2578" s="54"/>
      <c r="R2578" s="54">
        <f>Data5[[#This Row],[PERSOANE ÎNSCRISE ÎN LISTELE ELECTORALE (TURUL 1)            ]]+Data5[[#This Row],[PERSOANE ÎNSCRISE ÎN LISTELE ELECTORALE (TURUL AL 2-LEA)]]</f>
        <v>3221</v>
      </c>
      <c r="S2578" s="54">
        <f>Data5[[#This Row],[PERSOANE CARE AU PARTICIPAT LA VOT (TURUL 1)]]+Data5[[#This Row],[PERSOANE CARE AU PARTICIPAT LA VOT  (TURUL AL 2-LEA)]]</f>
        <v>1624</v>
      </c>
      <c r="T2578" s="41">
        <f>Data5[[#This Row],[TOTAL CHELTUIELI LEI]]/Data5[[#This Row],[NUMĂRUL PERSOANELOR ÎNSCRISE ÎN LISTELE ELECTORALE]]</f>
        <v>5.0186277553554799</v>
      </c>
      <c r="U2578" s="41">
        <f>Data5[[#This Row],[TOTAL CHELTUIELI EURO]]/Data5[[#This Row],[NUMĂRUL PERSOANELOR ÎNSCRISE ÎN LISTELE ELECTORALE]]</f>
        <v>1.0368851377772113</v>
      </c>
      <c r="V2578" s="41">
        <f>Data5[[#This Row],[TOTAL CHELTUIELI LEI]]/Data5[[#This Row],[NUMĂRUL PERSOANELOR CARE AU PARTICIPAT LA VOT]]</f>
        <v>9.9538177339901477</v>
      </c>
      <c r="W2578" s="41">
        <f>Data5[[#This Row],[TOTAL CHELTUIELI EURO]]/Data5[[#This Row],[NUMĂRUL PERSOANELOR CARE AU PARTICIPAT LA VOT]]</f>
        <v>2.0565314216628066</v>
      </c>
      <c r="X2578" s="43">
        <v>4.8400999999999996</v>
      </c>
      <c r="Y2578" s="114" t="s">
        <v>2892</v>
      </c>
      <c r="Z2578" s="44">
        <v>5</v>
      </c>
      <c r="AA2578" s="115" t="s">
        <v>3107</v>
      </c>
      <c r="AB2578" s="44">
        <v>1</v>
      </c>
      <c r="AC2578" s="45"/>
    </row>
    <row r="2579" spans="1:29" x14ac:dyDescent="0.2">
      <c r="A2579" s="37">
        <v>2578</v>
      </c>
      <c r="B2579" s="38" t="s">
        <v>571</v>
      </c>
      <c r="C2579" s="39" t="s">
        <v>644</v>
      </c>
      <c r="D2579" s="40">
        <v>44101</v>
      </c>
      <c r="E2579" s="38">
        <v>1</v>
      </c>
      <c r="F2579" s="38"/>
      <c r="G2579" s="38" t="s">
        <v>2</v>
      </c>
      <c r="H2579" s="38" t="s">
        <v>2</v>
      </c>
      <c r="I2579" s="41">
        <v>27456</v>
      </c>
      <c r="J2579" s="41">
        <v>708</v>
      </c>
      <c r="K2579" s="41">
        <v>0</v>
      </c>
      <c r="L2579" s="41">
        <f>SUM(Data5[[#This Row],[CHELTUIELI DE PERSONAL LEI]:[CHELTUIELI DE CAPITAL (ACTIVE NEFINANCIARE ) LEI]])</f>
        <v>28164</v>
      </c>
      <c r="M2579" s="41">
        <f>Data5[[#This Row],[TOTAL CHELTUIELI LEI]]/Data5[[#This Row],[CURS VALUTAR EURO BNR 22 07 2020]]</f>
        <v>5818.8880395033166</v>
      </c>
      <c r="N2579" s="49">
        <v>7684</v>
      </c>
      <c r="O2579" s="54"/>
      <c r="P2579" s="54">
        <v>3434</v>
      </c>
      <c r="Q2579" s="54"/>
      <c r="R2579" s="54">
        <f>Data5[[#This Row],[PERSOANE ÎNSCRISE ÎN LISTELE ELECTORALE (TURUL 1)            ]]+Data5[[#This Row],[PERSOANE ÎNSCRISE ÎN LISTELE ELECTORALE (TURUL AL 2-LEA)]]</f>
        <v>7684</v>
      </c>
      <c r="S2579" s="54">
        <f>Data5[[#This Row],[PERSOANE CARE AU PARTICIPAT LA VOT (TURUL 1)]]+Data5[[#This Row],[PERSOANE CARE AU PARTICIPAT LA VOT  (TURUL AL 2-LEA)]]</f>
        <v>3434</v>
      </c>
      <c r="T2579" s="41">
        <f>Data5[[#This Row],[TOTAL CHELTUIELI LEI]]/Data5[[#This Row],[NUMĂRUL PERSOANELOR ÎNSCRISE ÎN LISTELE ELECTORALE]]</f>
        <v>3.6652785007808433</v>
      </c>
      <c r="U2579" s="41">
        <f>Data5[[#This Row],[TOTAL CHELTUIELI EURO]]/Data5[[#This Row],[NUMĂRUL PERSOANELOR ÎNSCRISE ÎN LISTELE ELECTORALE]]</f>
        <v>0.75727330029975493</v>
      </c>
      <c r="V2579" s="41">
        <f>Data5[[#This Row],[TOTAL CHELTUIELI LEI]]/Data5[[#This Row],[NUMĂRUL PERSOANELOR CARE AU PARTICIPAT LA VOT]]</f>
        <v>8.2015142690739662</v>
      </c>
      <c r="W2579" s="41">
        <f>Data5[[#This Row],[TOTAL CHELTUIELI EURO]]/Data5[[#This Row],[NUMĂRUL PERSOANELOR CARE AU PARTICIPAT LA VOT]]</f>
        <v>1.6944927313638081</v>
      </c>
      <c r="X2579" s="43">
        <v>4.8400999999999996</v>
      </c>
      <c r="Y2579" s="114" t="s">
        <v>2884</v>
      </c>
      <c r="Z2579" s="44">
        <v>3</v>
      </c>
      <c r="AA2579" s="115" t="s">
        <v>3105</v>
      </c>
      <c r="AB2579" s="44">
        <v>0</v>
      </c>
      <c r="AC2579" s="45"/>
    </row>
    <row r="2580" spans="1:29" ht="25.5" x14ac:dyDescent="0.2">
      <c r="A2580" s="37">
        <v>2579</v>
      </c>
      <c r="B2580" s="38" t="s">
        <v>645</v>
      </c>
      <c r="C2580" s="39" t="s">
        <v>646</v>
      </c>
      <c r="D2580" s="40">
        <v>44101</v>
      </c>
      <c r="E2580" s="38">
        <v>1</v>
      </c>
      <c r="F2580" s="38"/>
      <c r="G2580" s="38" t="s">
        <v>2</v>
      </c>
      <c r="H2580" s="38" t="s">
        <v>2</v>
      </c>
      <c r="I2580" s="65">
        <v>13600</v>
      </c>
      <c r="J2580" s="65">
        <v>39981</v>
      </c>
      <c r="K2580" s="65">
        <v>0</v>
      </c>
      <c r="L2580" s="41">
        <f>SUM(Data5[[#This Row],[CHELTUIELI DE PERSONAL LEI]:[CHELTUIELI DE CAPITAL (ACTIVE NEFINANCIARE ) LEI]])</f>
        <v>53581</v>
      </c>
      <c r="M2580" s="41">
        <f>Data5[[#This Row],[TOTAL CHELTUIELI LEI]]/Data5[[#This Row],[CURS VALUTAR EURO BNR 22 07 2020]]</f>
        <v>11070.225821780543</v>
      </c>
      <c r="N2580" s="49">
        <v>17332</v>
      </c>
      <c r="O2580" s="54"/>
      <c r="P2580" s="54">
        <v>6640</v>
      </c>
      <c r="Q2580" s="54"/>
      <c r="R2580" s="54">
        <f>Data5[[#This Row],[PERSOANE ÎNSCRISE ÎN LISTELE ELECTORALE (TURUL 1)            ]]+Data5[[#This Row],[PERSOANE ÎNSCRISE ÎN LISTELE ELECTORALE (TURUL AL 2-LEA)]]</f>
        <v>17332</v>
      </c>
      <c r="S2580" s="54">
        <f>Data5[[#This Row],[PERSOANE CARE AU PARTICIPAT LA VOT (TURUL 1)]]+Data5[[#This Row],[PERSOANE CARE AU PARTICIPAT LA VOT  (TURUL AL 2-LEA)]]</f>
        <v>6640</v>
      </c>
      <c r="T2580" s="41">
        <f>Data5[[#This Row],[TOTAL CHELTUIELI LEI]]/Data5[[#This Row],[NUMĂRUL PERSOANELOR ÎNSCRISE ÎN LISTELE ELECTORALE]]</f>
        <v>3.0914493422570968</v>
      </c>
      <c r="U2580" s="41">
        <f>Data5[[#This Row],[TOTAL CHELTUIELI EURO]]/Data5[[#This Row],[NUMĂRUL PERSOANELOR ÎNSCRISE ÎN LISTELE ELECTORALE]]</f>
        <v>0.63871600633398007</v>
      </c>
      <c r="V2580" s="41">
        <f>Data5[[#This Row],[TOTAL CHELTUIELI LEI]]/Data5[[#This Row],[NUMĂRUL PERSOANELOR CARE AU PARTICIPAT LA VOT]]</f>
        <v>8.0694277108433727</v>
      </c>
      <c r="W2580" s="41">
        <f>Data5[[#This Row],[TOTAL CHELTUIELI EURO]]/Data5[[#This Row],[NUMĂRUL PERSOANELOR CARE AU PARTICIPAT LA VOT]]</f>
        <v>1.6672026840030938</v>
      </c>
      <c r="X2580" s="43">
        <v>4.8400999999999996</v>
      </c>
      <c r="Y2580" s="114" t="s">
        <v>2884</v>
      </c>
      <c r="Z2580" s="44">
        <v>3</v>
      </c>
      <c r="AA2580" s="115" t="s">
        <v>3105</v>
      </c>
      <c r="AB2580" s="44">
        <v>0</v>
      </c>
      <c r="AC2580" s="45"/>
    </row>
    <row r="2581" spans="1:29" x14ac:dyDescent="0.2">
      <c r="A2581" s="37">
        <v>2580</v>
      </c>
      <c r="B2581" s="38" t="s">
        <v>645</v>
      </c>
      <c r="C2581" s="39" t="s">
        <v>647</v>
      </c>
      <c r="D2581" s="40">
        <v>44101</v>
      </c>
      <c r="E2581" s="38">
        <v>1</v>
      </c>
      <c r="F2581" s="38"/>
      <c r="G2581" s="38" t="s">
        <v>2</v>
      </c>
      <c r="H2581" s="38" t="s">
        <v>2</v>
      </c>
      <c r="I2581" s="65">
        <v>55100</v>
      </c>
      <c r="J2581" s="65">
        <v>76119.91</v>
      </c>
      <c r="K2581" s="65">
        <v>0</v>
      </c>
      <c r="L2581" s="41">
        <f>SUM(Data5[[#This Row],[CHELTUIELI DE PERSONAL LEI]:[CHELTUIELI DE CAPITAL (ACTIVE NEFINANCIARE ) LEI]])</f>
        <v>131219.91</v>
      </c>
      <c r="M2581" s="41">
        <f>Data5[[#This Row],[TOTAL CHELTUIELI LEI]]/Data5[[#This Row],[CURS VALUTAR EURO BNR 22 07 2020]]</f>
        <v>27110.991508439911</v>
      </c>
      <c r="N2581" s="49">
        <v>25734</v>
      </c>
      <c r="O2581" s="54"/>
      <c r="P2581" s="54">
        <v>11210</v>
      </c>
      <c r="Q2581" s="54"/>
      <c r="R2581" s="54">
        <f>Data5[[#This Row],[PERSOANE ÎNSCRISE ÎN LISTELE ELECTORALE (TURUL 1)            ]]+Data5[[#This Row],[PERSOANE ÎNSCRISE ÎN LISTELE ELECTORALE (TURUL AL 2-LEA)]]</f>
        <v>25734</v>
      </c>
      <c r="S2581" s="54">
        <f>Data5[[#This Row],[PERSOANE CARE AU PARTICIPAT LA VOT (TURUL 1)]]+Data5[[#This Row],[PERSOANE CARE AU PARTICIPAT LA VOT  (TURUL AL 2-LEA)]]</f>
        <v>11210</v>
      </c>
      <c r="T2581" s="41">
        <f>Data5[[#This Row],[TOTAL CHELTUIELI LEI]]/Data5[[#This Row],[NUMĂRUL PERSOANELOR ÎNSCRISE ÎN LISTELE ELECTORALE]]</f>
        <v>5.0990871998134768</v>
      </c>
      <c r="U2581" s="41">
        <f>Data5[[#This Row],[TOTAL CHELTUIELI EURO]]/Data5[[#This Row],[NUMĂRUL PERSOANELOR ÎNSCRISE ÎN LISTELE ELECTORALE]]</f>
        <v>1.0535086464770309</v>
      </c>
      <c r="V2581" s="41">
        <f>Data5[[#This Row],[TOTAL CHELTUIELI LEI]]/Data5[[#This Row],[NUMĂRUL PERSOANELOR CARE AU PARTICIPAT LA VOT]]</f>
        <v>11.705611953612847</v>
      </c>
      <c r="W2581" s="41">
        <f>Data5[[#This Row],[TOTAL CHELTUIELI EURO]]/Data5[[#This Row],[NUMĂRUL PERSOANELOR CARE AU PARTICIPAT LA VOT]]</f>
        <v>2.4184648981659151</v>
      </c>
      <c r="X2581" s="43">
        <v>4.8400999999999996</v>
      </c>
      <c r="Y2581" s="114" t="s">
        <v>2892</v>
      </c>
      <c r="Z2581" s="44">
        <v>5</v>
      </c>
      <c r="AA2581" s="115" t="s">
        <v>3107</v>
      </c>
      <c r="AB2581" s="44">
        <v>1</v>
      </c>
      <c r="AC2581" s="45"/>
    </row>
    <row r="2582" spans="1:29" x14ac:dyDescent="0.2">
      <c r="A2582" s="37">
        <v>2581</v>
      </c>
      <c r="B2582" s="38" t="s">
        <v>645</v>
      </c>
      <c r="C2582" s="39" t="s">
        <v>648</v>
      </c>
      <c r="D2582" s="40">
        <v>44101</v>
      </c>
      <c r="E2582" s="38">
        <v>1</v>
      </c>
      <c r="F2582" s="38"/>
      <c r="G2582" s="38" t="s">
        <v>2</v>
      </c>
      <c r="H2582" s="38" t="s">
        <v>2</v>
      </c>
      <c r="I2582" s="65">
        <v>0</v>
      </c>
      <c r="J2582" s="65">
        <v>38658.29</v>
      </c>
      <c r="K2582" s="65">
        <v>0</v>
      </c>
      <c r="L2582" s="41">
        <f>SUM(Data5[[#This Row],[CHELTUIELI DE PERSONAL LEI]:[CHELTUIELI DE CAPITAL (ACTIVE NEFINANCIARE ) LEI]])</f>
        <v>38658.29</v>
      </c>
      <c r="M2582" s="41">
        <f>Data5[[#This Row],[TOTAL CHELTUIELI LEI]]/Data5[[#This Row],[CURS VALUTAR EURO BNR 22 07 2020]]</f>
        <v>7987.0849775831084</v>
      </c>
      <c r="N2582" s="49">
        <v>28717</v>
      </c>
      <c r="O2582" s="54"/>
      <c r="P2582" s="54">
        <v>9732</v>
      </c>
      <c r="Q2582" s="54"/>
      <c r="R2582" s="54">
        <f>Data5[[#This Row],[PERSOANE ÎNSCRISE ÎN LISTELE ELECTORALE (TURUL 1)            ]]+Data5[[#This Row],[PERSOANE ÎNSCRISE ÎN LISTELE ELECTORALE (TURUL AL 2-LEA)]]</f>
        <v>28717</v>
      </c>
      <c r="S2582" s="54">
        <f>Data5[[#This Row],[PERSOANE CARE AU PARTICIPAT LA VOT (TURUL 1)]]+Data5[[#This Row],[PERSOANE CARE AU PARTICIPAT LA VOT  (TURUL AL 2-LEA)]]</f>
        <v>9732</v>
      </c>
      <c r="T2582" s="41">
        <f>Data5[[#This Row],[TOTAL CHELTUIELI LEI]]/Data5[[#This Row],[NUMĂRUL PERSOANELOR ÎNSCRISE ÎN LISTELE ELECTORALE]]</f>
        <v>1.3461813559912248</v>
      </c>
      <c r="U2582" s="41">
        <f>Data5[[#This Row],[TOTAL CHELTUIELI EURO]]/Data5[[#This Row],[NUMĂRUL PERSOANELOR ÎNSCRISE ÎN LISTELE ELECTORALE]]</f>
        <v>0.27813089729369739</v>
      </c>
      <c r="V2582" s="41">
        <f>Data5[[#This Row],[TOTAL CHELTUIELI LEI]]/Data5[[#This Row],[NUMĂRUL PERSOANELOR CARE AU PARTICIPAT LA VOT]]</f>
        <v>3.9722862720920675</v>
      </c>
      <c r="W2582" s="41">
        <f>Data5[[#This Row],[TOTAL CHELTUIELI EURO]]/Data5[[#This Row],[NUMĂRUL PERSOANELOR CARE AU PARTICIPAT LA VOT]]</f>
        <v>0.82070334747052076</v>
      </c>
      <c r="X2582" s="43">
        <v>4.8400999999999996</v>
      </c>
      <c r="Y2582" s="114" t="s">
        <v>2894</v>
      </c>
      <c r="Z2582" s="44">
        <v>1</v>
      </c>
      <c r="AA2582" s="115" t="s">
        <v>3105</v>
      </c>
      <c r="AB2582" s="44">
        <v>0</v>
      </c>
      <c r="AC2582" s="45"/>
    </row>
    <row r="2583" spans="1:29" x14ac:dyDescent="0.2">
      <c r="A2583" s="37">
        <v>2582</v>
      </c>
      <c r="B2583" s="38" t="s">
        <v>645</v>
      </c>
      <c r="C2583" s="39" t="s">
        <v>649</v>
      </c>
      <c r="D2583" s="40">
        <v>44101</v>
      </c>
      <c r="E2583" s="38">
        <v>1</v>
      </c>
      <c r="F2583" s="38"/>
      <c r="G2583" s="38" t="s">
        <v>2</v>
      </c>
      <c r="H2583" s="38" t="s">
        <v>2</v>
      </c>
      <c r="I2583" s="65">
        <v>0</v>
      </c>
      <c r="J2583" s="65">
        <v>52747</v>
      </c>
      <c r="K2583" s="65">
        <v>0</v>
      </c>
      <c r="L2583" s="41">
        <f>SUM(Data5[[#This Row],[CHELTUIELI DE PERSONAL LEI]:[CHELTUIELI DE CAPITAL (ACTIVE NEFINANCIARE ) LEI]])</f>
        <v>52747</v>
      </c>
      <c r="M2583" s="41">
        <f>Data5[[#This Row],[TOTAL CHELTUIELI LEI]]/Data5[[#This Row],[CURS VALUTAR EURO BNR 22 07 2020]]</f>
        <v>10897.915332327846</v>
      </c>
      <c r="N2583" s="49">
        <v>13794</v>
      </c>
      <c r="O2583" s="54"/>
      <c r="P2583" s="54">
        <v>6627</v>
      </c>
      <c r="Q2583" s="54"/>
      <c r="R2583" s="54">
        <f>Data5[[#This Row],[PERSOANE ÎNSCRISE ÎN LISTELE ELECTORALE (TURUL 1)            ]]+Data5[[#This Row],[PERSOANE ÎNSCRISE ÎN LISTELE ELECTORALE (TURUL AL 2-LEA)]]</f>
        <v>13794</v>
      </c>
      <c r="S2583" s="54">
        <f>Data5[[#This Row],[PERSOANE CARE AU PARTICIPAT LA VOT (TURUL 1)]]+Data5[[#This Row],[PERSOANE CARE AU PARTICIPAT LA VOT  (TURUL AL 2-LEA)]]</f>
        <v>6627</v>
      </c>
      <c r="T2583" s="41">
        <f>Data5[[#This Row],[TOTAL CHELTUIELI LEI]]/Data5[[#This Row],[NUMĂRUL PERSOANELOR ÎNSCRISE ÎN LISTELE ELECTORALE]]</f>
        <v>3.8239089459185154</v>
      </c>
      <c r="U2583" s="41">
        <f>Data5[[#This Row],[TOTAL CHELTUIELI EURO]]/Data5[[#This Row],[NUMĂRUL PERSOANELOR ÎNSCRISE ÎN LISTELE ELECTORALE]]</f>
        <v>0.79004750850571592</v>
      </c>
      <c r="V2583" s="41">
        <f>Data5[[#This Row],[TOTAL CHELTUIELI LEI]]/Data5[[#This Row],[NUMĂRUL PERSOANELOR CARE AU PARTICIPAT LA VOT]]</f>
        <v>7.9594084804587295</v>
      </c>
      <c r="W2583" s="41">
        <f>Data5[[#This Row],[TOTAL CHELTUIELI EURO]]/Data5[[#This Row],[NUMĂRUL PERSOANELOR CARE AU PARTICIPAT LA VOT]]</f>
        <v>1.6444719076999919</v>
      </c>
      <c r="X2583" s="43">
        <v>4.8400999999999996</v>
      </c>
      <c r="Y2583" s="114" t="s">
        <v>2884</v>
      </c>
      <c r="Z2583" s="44">
        <v>3</v>
      </c>
      <c r="AA2583" s="115" t="s">
        <v>3105</v>
      </c>
      <c r="AB2583" s="44">
        <v>0</v>
      </c>
      <c r="AC2583" s="45"/>
    </row>
    <row r="2584" spans="1:29" x14ac:dyDescent="0.2">
      <c r="A2584" s="37">
        <v>2583</v>
      </c>
      <c r="B2584" s="38" t="s">
        <v>645</v>
      </c>
      <c r="C2584" s="39" t="s">
        <v>650</v>
      </c>
      <c r="D2584" s="40">
        <v>44101</v>
      </c>
      <c r="E2584" s="38">
        <v>1</v>
      </c>
      <c r="F2584" s="38"/>
      <c r="G2584" s="38" t="s">
        <v>2</v>
      </c>
      <c r="H2584" s="38" t="s">
        <v>2</v>
      </c>
      <c r="I2584" s="41">
        <v>15200</v>
      </c>
      <c r="J2584" s="41">
        <v>94913.68</v>
      </c>
      <c r="K2584" s="41">
        <v>0</v>
      </c>
      <c r="L2584" s="41">
        <f>SUM(Data5[[#This Row],[CHELTUIELI DE PERSONAL LEI]:[CHELTUIELI DE CAPITAL (ACTIVE NEFINANCIARE ) LEI]])</f>
        <v>110113.68</v>
      </c>
      <c r="M2584" s="41">
        <f>Data5[[#This Row],[TOTAL CHELTUIELI LEI]]/Data5[[#This Row],[CURS VALUTAR EURO BNR 22 07 2020]]</f>
        <v>22750.290283258611</v>
      </c>
      <c r="N2584" s="49">
        <v>104235</v>
      </c>
      <c r="O2584" s="54"/>
      <c r="P2584" s="54">
        <v>31481</v>
      </c>
      <c r="Q2584" s="54"/>
      <c r="R2584" s="54">
        <f>Data5[[#This Row],[PERSOANE ÎNSCRISE ÎN LISTELE ELECTORALE (TURUL 1)            ]]+Data5[[#This Row],[PERSOANE ÎNSCRISE ÎN LISTELE ELECTORALE (TURUL AL 2-LEA)]]</f>
        <v>104235</v>
      </c>
      <c r="S2584" s="54">
        <f>Data5[[#This Row],[PERSOANE CARE AU PARTICIPAT LA VOT (TURUL 1)]]+Data5[[#This Row],[PERSOANE CARE AU PARTICIPAT LA VOT  (TURUL AL 2-LEA)]]</f>
        <v>31481</v>
      </c>
      <c r="T2584" s="41">
        <f>Data5[[#This Row],[TOTAL CHELTUIELI LEI]]/Data5[[#This Row],[NUMĂRUL PERSOANELOR ÎNSCRISE ÎN LISTELE ELECTORALE]]</f>
        <v>1.0563983306950639</v>
      </c>
      <c r="U2584" s="41">
        <f>Data5[[#This Row],[TOTAL CHELTUIELI EURO]]/Data5[[#This Row],[NUMĂRUL PERSOANELOR ÎNSCRISE ÎN LISTELE ELECTORALE]]</f>
        <v>0.21825960841616165</v>
      </c>
      <c r="V2584" s="41">
        <f>Data5[[#This Row],[TOTAL CHELTUIELI LEI]]/Data5[[#This Row],[NUMĂRUL PERSOANELOR CARE AU PARTICIPAT LA VOT]]</f>
        <v>3.4977821543153009</v>
      </c>
      <c r="W2584" s="41">
        <f>Data5[[#This Row],[TOTAL CHELTUIELI EURO]]/Data5[[#This Row],[NUMĂRUL PERSOANELOR CARE AU PARTICIPAT LA VOT]]</f>
        <v>0.72266733214505929</v>
      </c>
      <c r="X2584" s="43">
        <v>4.8400999999999996</v>
      </c>
      <c r="Y2584" s="114" t="s">
        <v>2894</v>
      </c>
      <c r="Z2584" s="44">
        <v>1</v>
      </c>
      <c r="AA2584" s="115" t="s">
        <v>3105</v>
      </c>
      <c r="AB2584" s="44">
        <v>0</v>
      </c>
      <c r="AC2584" s="45"/>
    </row>
    <row r="2585" spans="1:29" x14ac:dyDescent="0.2">
      <c r="A2585" s="37">
        <v>2584</v>
      </c>
      <c r="B2585" s="38" t="s">
        <v>645</v>
      </c>
      <c r="C2585" s="39" t="s">
        <v>2811</v>
      </c>
      <c r="D2585" s="40">
        <v>44101</v>
      </c>
      <c r="E2585" s="38">
        <v>1</v>
      </c>
      <c r="F2585" s="38"/>
      <c r="G2585" s="38" t="s">
        <v>2</v>
      </c>
      <c r="H2585" s="38" t="s">
        <v>2</v>
      </c>
      <c r="I2585" s="65">
        <v>2480</v>
      </c>
      <c r="J2585" s="65">
        <v>9900</v>
      </c>
      <c r="K2585" s="65">
        <v>0</v>
      </c>
      <c r="L2585" s="41">
        <f>SUM(Data5[[#This Row],[CHELTUIELI DE PERSONAL LEI]:[CHELTUIELI DE CAPITAL (ACTIVE NEFINANCIARE ) LEI]])</f>
        <v>12380</v>
      </c>
      <c r="M2585" s="41">
        <f>Data5[[#This Row],[TOTAL CHELTUIELI LEI]]/Data5[[#This Row],[CURS VALUTAR EURO BNR 22 07 2020]]</f>
        <v>2557.7983925951944</v>
      </c>
      <c r="N2585" s="49">
        <v>8162</v>
      </c>
      <c r="O2585" s="54"/>
      <c r="P2585" s="54">
        <v>3469</v>
      </c>
      <c r="Q2585" s="54"/>
      <c r="R2585" s="54">
        <f>Data5[[#This Row],[PERSOANE ÎNSCRISE ÎN LISTELE ELECTORALE (TURUL 1)            ]]+Data5[[#This Row],[PERSOANE ÎNSCRISE ÎN LISTELE ELECTORALE (TURUL AL 2-LEA)]]</f>
        <v>8162</v>
      </c>
      <c r="S2585" s="54">
        <f>Data5[[#This Row],[PERSOANE CARE AU PARTICIPAT LA VOT (TURUL 1)]]+Data5[[#This Row],[PERSOANE CARE AU PARTICIPAT LA VOT  (TURUL AL 2-LEA)]]</f>
        <v>3469</v>
      </c>
      <c r="T2585" s="41">
        <f>Data5[[#This Row],[TOTAL CHELTUIELI LEI]]/Data5[[#This Row],[NUMĂRUL PERSOANELOR ÎNSCRISE ÎN LISTELE ELECTORALE]]</f>
        <v>1.5167851016907621</v>
      </c>
      <c r="U2585" s="41">
        <f>Data5[[#This Row],[TOTAL CHELTUIELI EURO]]/Data5[[#This Row],[NUMĂRUL PERSOANELOR ÎNSCRISE ÎN LISTELE ELECTORALE]]</f>
        <v>0.31337887681881821</v>
      </c>
      <c r="V2585" s="41">
        <f>Data5[[#This Row],[TOTAL CHELTUIELI LEI]]/Data5[[#This Row],[NUMĂRUL PERSOANELOR CARE AU PARTICIPAT LA VOT]]</f>
        <v>3.5687518016719517</v>
      </c>
      <c r="W2585" s="41">
        <f>Data5[[#This Row],[TOTAL CHELTUIELI EURO]]/Data5[[#This Row],[NUMĂRUL PERSOANELOR CARE AU PARTICIPAT LA VOT]]</f>
        <v>0.73733017947396784</v>
      </c>
      <c r="X2585" s="43">
        <v>4.8400999999999996</v>
      </c>
      <c r="Y2585" s="114" t="s">
        <v>2894</v>
      </c>
      <c r="Z2585" s="44">
        <v>1</v>
      </c>
      <c r="AA2585" s="115" t="s">
        <v>3105</v>
      </c>
      <c r="AB2585" s="44">
        <v>0</v>
      </c>
      <c r="AC2585" s="45"/>
    </row>
    <row r="2586" spans="1:29" x14ac:dyDescent="0.2">
      <c r="A2586" s="37">
        <v>2585</v>
      </c>
      <c r="B2586" s="38" t="s">
        <v>645</v>
      </c>
      <c r="C2586" s="39" t="s">
        <v>2812</v>
      </c>
      <c r="D2586" s="40">
        <v>44101</v>
      </c>
      <c r="E2586" s="38">
        <v>1</v>
      </c>
      <c r="F2586" s="38"/>
      <c r="G2586" s="38" t="s">
        <v>2</v>
      </c>
      <c r="H2586" s="38" t="s">
        <v>2</v>
      </c>
      <c r="I2586" s="65">
        <v>0</v>
      </c>
      <c r="J2586" s="65">
        <v>936</v>
      </c>
      <c r="K2586" s="65">
        <v>0</v>
      </c>
      <c r="L2586" s="41">
        <f>SUM(Data5[[#This Row],[CHELTUIELI DE PERSONAL LEI]:[CHELTUIELI DE CAPITAL (ACTIVE NEFINANCIARE ) LEI]])</f>
        <v>936</v>
      </c>
      <c r="M2586" s="41">
        <f>Data5[[#This Row],[TOTAL CHELTUIELI LEI]]/Data5[[#This Row],[CURS VALUTAR EURO BNR 22 07 2020]]</f>
        <v>193.38443420590485</v>
      </c>
      <c r="N2586" s="49">
        <v>4452</v>
      </c>
      <c r="O2586" s="54"/>
      <c r="P2586" s="54">
        <v>2274</v>
      </c>
      <c r="Q2586" s="54"/>
      <c r="R2586" s="54">
        <f>Data5[[#This Row],[PERSOANE ÎNSCRISE ÎN LISTELE ELECTORALE (TURUL 1)            ]]+Data5[[#This Row],[PERSOANE ÎNSCRISE ÎN LISTELE ELECTORALE (TURUL AL 2-LEA)]]</f>
        <v>4452</v>
      </c>
      <c r="S2586" s="54">
        <f>Data5[[#This Row],[PERSOANE CARE AU PARTICIPAT LA VOT (TURUL 1)]]+Data5[[#This Row],[PERSOANE CARE AU PARTICIPAT LA VOT  (TURUL AL 2-LEA)]]</f>
        <v>2274</v>
      </c>
      <c r="T2586" s="41">
        <f>Data5[[#This Row],[TOTAL CHELTUIELI LEI]]/Data5[[#This Row],[NUMĂRUL PERSOANELOR ÎNSCRISE ÎN LISTELE ELECTORALE]]</f>
        <v>0.21024258760107817</v>
      </c>
      <c r="U2586" s="41">
        <f>Data5[[#This Row],[TOTAL CHELTUIELI EURO]]/Data5[[#This Row],[NUMĂRUL PERSOANELOR ÎNSCRISE ÎN LISTELE ELECTORALE]]</f>
        <v>4.3437653685063984E-2</v>
      </c>
      <c r="V2586" s="41">
        <f>Data5[[#This Row],[TOTAL CHELTUIELI LEI]]/Data5[[#This Row],[NUMĂRUL PERSOANELOR CARE AU PARTICIPAT LA VOT]]</f>
        <v>0.41160949868073876</v>
      </c>
      <c r="W2586" s="41">
        <f>Data5[[#This Row],[TOTAL CHELTUIELI EURO]]/Data5[[#This Row],[NUMĂRUL PERSOANELOR CARE AU PARTICIPAT LA VOT]]</f>
        <v>8.504152779503292E-2</v>
      </c>
      <c r="X2586" s="43">
        <v>4.8400999999999996</v>
      </c>
      <c r="Y2586" s="114" t="s">
        <v>2890</v>
      </c>
      <c r="Z2586" s="44">
        <v>0</v>
      </c>
      <c r="AA2586" s="115" t="s">
        <v>3105</v>
      </c>
      <c r="AB2586" s="44">
        <v>0</v>
      </c>
      <c r="AC2586" s="45"/>
    </row>
    <row r="2587" spans="1:29" x14ac:dyDescent="0.2">
      <c r="A2587" s="37">
        <v>2586</v>
      </c>
      <c r="B2587" s="38" t="s">
        <v>645</v>
      </c>
      <c r="C2587" s="39" t="s">
        <v>2813</v>
      </c>
      <c r="D2587" s="40">
        <v>44101</v>
      </c>
      <c r="E2587" s="38">
        <v>1</v>
      </c>
      <c r="F2587" s="38"/>
      <c r="G2587" s="38" t="s">
        <v>2</v>
      </c>
      <c r="H2587" s="38" t="s">
        <v>2</v>
      </c>
      <c r="I2587" s="65">
        <v>0</v>
      </c>
      <c r="J2587" s="65">
        <v>3375</v>
      </c>
      <c r="K2587" s="65">
        <v>0</v>
      </c>
      <c r="L2587" s="41">
        <f>SUM(Data5[[#This Row],[CHELTUIELI DE PERSONAL LEI]:[CHELTUIELI DE CAPITAL (ACTIVE NEFINANCIARE ) LEI]])</f>
        <v>3375</v>
      </c>
      <c r="M2587" s="41">
        <f>Data5[[#This Row],[TOTAL CHELTUIELI LEI]]/Data5[[#This Row],[CURS VALUTAR EURO BNR 22 07 2020]]</f>
        <v>697.29964256936842</v>
      </c>
      <c r="N2587" s="49">
        <v>2082</v>
      </c>
      <c r="O2587" s="54"/>
      <c r="P2587" s="54">
        <v>1033</v>
      </c>
      <c r="Q2587" s="54"/>
      <c r="R2587" s="54">
        <f>Data5[[#This Row],[PERSOANE ÎNSCRISE ÎN LISTELE ELECTORALE (TURUL 1)            ]]+Data5[[#This Row],[PERSOANE ÎNSCRISE ÎN LISTELE ELECTORALE (TURUL AL 2-LEA)]]</f>
        <v>2082</v>
      </c>
      <c r="S2587" s="54">
        <f>Data5[[#This Row],[PERSOANE CARE AU PARTICIPAT LA VOT (TURUL 1)]]+Data5[[#This Row],[PERSOANE CARE AU PARTICIPAT LA VOT  (TURUL AL 2-LEA)]]</f>
        <v>1033</v>
      </c>
      <c r="T2587" s="41">
        <f>Data5[[#This Row],[TOTAL CHELTUIELI LEI]]/Data5[[#This Row],[NUMĂRUL PERSOANELOR ÎNSCRISE ÎN LISTELE ELECTORALE]]</f>
        <v>1.6210374639769451</v>
      </c>
      <c r="U2587" s="41">
        <f>Data5[[#This Row],[TOTAL CHELTUIELI EURO]]/Data5[[#This Row],[NUMĂRUL PERSOANELOR ÎNSCRISE ÎN LISTELE ELECTORALE]]</f>
        <v>0.33491817606597907</v>
      </c>
      <c r="V2587" s="41">
        <f>Data5[[#This Row],[TOTAL CHELTUIELI LEI]]/Data5[[#This Row],[NUMĂRUL PERSOANELOR CARE AU PARTICIPAT LA VOT]]</f>
        <v>3.2671829622458857</v>
      </c>
      <c r="W2587" s="41">
        <f>Data5[[#This Row],[TOTAL CHELTUIELI EURO]]/Data5[[#This Row],[NUMĂRUL PERSOANELOR CARE AU PARTICIPAT LA VOT]]</f>
        <v>0.67502385534304787</v>
      </c>
      <c r="X2587" s="43">
        <v>4.8400999999999996</v>
      </c>
      <c r="Y2587" s="114" t="s">
        <v>2894</v>
      </c>
      <c r="Z2587" s="44">
        <v>1</v>
      </c>
      <c r="AA2587" s="115" t="s">
        <v>3105</v>
      </c>
      <c r="AB2587" s="44">
        <v>0</v>
      </c>
      <c r="AC2587" s="45"/>
    </row>
    <row r="2588" spans="1:29" x14ac:dyDescent="0.2">
      <c r="A2588" s="37">
        <v>2587</v>
      </c>
      <c r="B2588" s="38" t="s">
        <v>645</v>
      </c>
      <c r="C2588" s="39" t="s">
        <v>2814</v>
      </c>
      <c r="D2588" s="40">
        <v>44101</v>
      </c>
      <c r="E2588" s="38">
        <v>1</v>
      </c>
      <c r="F2588" s="38"/>
      <c r="G2588" s="38" t="s">
        <v>2</v>
      </c>
      <c r="H2588" s="38" t="s">
        <v>2</v>
      </c>
      <c r="I2588" s="67">
        <v>0</v>
      </c>
      <c r="J2588" s="67">
        <v>59499.06</v>
      </c>
      <c r="K2588" s="67">
        <v>0</v>
      </c>
      <c r="L2588" s="41">
        <f>SUM(Data5[[#This Row],[CHELTUIELI DE PERSONAL LEI]:[CHELTUIELI DE CAPITAL (ACTIVE NEFINANCIARE ) LEI]])</f>
        <v>59499.06</v>
      </c>
      <c r="M2588" s="41">
        <f>Data5[[#This Row],[TOTAL CHELTUIELI LEI]]/Data5[[#This Row],[CURS VALUTAR EURO BNR 22 07 2020]]</f>
        <v>12292.940228507676</v>
      </c>
      <c r="N2588" s="49">
        <v>5308</v>
      </c>
      <c r="O2588" s="54"/>
      <c r="P2588" s="54">
        <v>2747</v>
      </c>
      <c r="Q2588" s="54"/>
      <c r="R2588" s="54">
        <f>Data5[[#This Row],[PERSOANE ÎNSCRISE ÎN LISTELE ELECTORALE (TURUL 1)            ]]+Data5[[#This Row],[PERSOANE ÎNSCRISE ÎN LISTELE ELECTORALE (TURUL AL 2-LEA)]]</f>
        <v>5308</v>
      </c>
      <c r="S2588" s="54">
        <f>Data5[[#This Row],[PERSOANE CARE AU PARTICIPAT LA VOT (TURUL 1)]]+Data5[[#This Row],[PERSOANE CARE AU PARTICIPAT LA VOT  (TURUL AL 2-LEA)]]</f>
        <v>2747</v>
      </c>
      <c r="T2588" s="41">
        <f>Data5[[#This Row],[TOTAL CHELTUIELI LEI]]/Data5[[#This Row],[NUMĂRUL PERSOANELOR ÎNSCRISE ÎN LISTELE ELECTORALE]]</f>
        <v>11.209318010550113</v>
      </c>
      <c r="U2588" s="41">
        <f>Data5[[#This Row],[TOTAL CHELTUIELI EURO]]/Data5[[#This Row],[NUMĂRUL PERSOANELOR ÎNSCRISE ÎN LISTELE ELECTORALE]]</f>
        <v>2.3159269458379192</v>
      </c>
      <c r="V2588" s="41">
        <f>Data5[[#This Row],[TOTAL CHELTUIELI LEI]]/Data5[[#This Row],[NUMĂRUL PERSOANELOR CARE AU PARTICIPAT LA VOT]]</f>
        <v>21.659650527848562</v>
      </c>
      <c r="W2588" s="41">
        <f>Data5[[#This Row],[TOTAL CHELTUIELI EURO]]/Data5[[#This Row],[NUMĂRUL PERSOANELOR CARE AU PARTICIPAT LA VOT]]</f>
        <v>4.4750419470359217</v>
      </c>
      <c r="X2588" s="43">
        <v>4.8400999999999996</v>
      </c>
      <c r="Y2588" s="114" t="s">
        <v>2888</v>
      </c>
      <c r="Z2588" s="44">
        <v>11</v>
      </c>
      <c r="AA2588" s="115" t="s">
        <v>3108</v>
      </c>
      <c r="AB2588" s="44">
        <v>2</v>
      </c>
      <c r="AC2588" s="45"/>
    </row>
    <row r="2589" spans="1:29" x14ac:dyDescent="0.2">
      <c r="A2589" s="37">
        <v>2588</v>
      </c>
      <c r="B2589" s="38" t="s">
        <v>645</v>
      </c>
      <c r="C2589" s="39" t="s">
        <v>2815</v>
      </c>
      <c r="D2589" s="40">
        <v>44101</v>
      </c>
      <c r="E2589" s="38">
        <v>1</v>
      </c>
      <c r="F2589" s="38"/>
      <c r="G2589" s="38" t="s">
        <v>2</v>
      </c>
      <c r="H2589" s="38" t="s">
        <v>2</v>
      </c>
      <c r="I2589" s="67">
        <v>0</v>
      </c>
      <c r="J2589" s="67">
        <v>4873</v>
      </c>
      <c r="K2589" s="67">
        <v>0</v>
      </c>
      <c r="L2589" s="41">
        <f>SUM(Data5[[#This Row],[CHELTUIELI DE PERSONAL LEI]:[CHELTUIELI DE CAPITAL (ACTIVE NEFINANCIARE ) LEI]])</f>
        <v>4873</v>
      </c>
      <c r="M2589" s="41">
        <f>Data5[[#This Row],[TOTAL CHELTUIELI LEI]]/Data5[[#This Row],[CURS VALUTAR EURO BNR 22 07 2020]]</f>
        <v>1006.7973802194171</v>
      </c>
      <c r="N2589" s="49">
        <v>6961</v>
      </c>
      <c r="O2589" s="54"/>
      <c r="P2589" s="54">
        <v>2713</v>
      </c>
      <c r="Q2589" s="54"/>
      <c r="R2589" s="54">
        <f>Data5[[#This Row],[PERSOANE ÎNSCRISE ÎN LISTELE ELECTORALE (TURUL 1)            ]]+Data5[[#This Row],[PERSOANE ÎNSCRISE ÎN LISTELE ELECTORALE (TURUL AL 2-LEA)]]</f>
        <v>6961</v>
      </c>
      <c r="S2589" s="54">
        <f>Data5[[#This Row],[PERSOANE CARE AU PARTICIPAT LA VOT (TURUL 1)]]+Data5[[#This Row],[PERSOANE CARE AU PARTICIPAT LA VOT  (TURUL AL 2-LEA)]]</f>
        <v>2713</v>
      </c>
      <c r="T2589" s="41">
        <f>Data5[[#This Row],[TOTAL CHELTUIELI LEI]]/Data5[[#This Row],[NUMĂRUL PERSOANELOR ÎNSCRISE ÎN LISTELE ELECTORALE]]</f>
        <v>0.70004309725614133</v>
      </c>
      <c r="U2589" s="41">
        <f>Data5[[#This Row],[TOTAL CHELTUIELI EURO]]/Data5[[#This Row],[NUMĂRUL PERSOANELOR ÎNSCRISE ÎN LISTELE ELECTORALE]]</f>
        <v>0.14463401525921807</v>
      </c>
      <c r="V2589" s="41">
        <f>Data5[[#This Row],[TOTAL CHELTUIELI LEI]]/Data5[[#This Row],[NUMĂRUL PERSOANELOR CARE AU PARTICIPAT LA VOT]]</f>
        <v>1.7961666052340581</v>
      </c>
      <c r="W2589" s="41">
        <f>Data5[[#This Row],[TOTAL CHELTUIELI EURO]]/Data5[[#This Row],[NUMĂRUL PERSOANELOR CARE AU PARTICIPAT LA VOT]]</f>
        <v>0.37110113535547995</v>
      </c>
      <c r="X2589" s="43">
        <v>4.8400999999999996</v>
      </c>
      <c r="Y2589" s="114" t="s">
        <v>2890</v>
      </c>
      <c r="Z2589" s="44">
        <v>0</v>
      </c>
      <c r="AA2589" s="115" t="s">
        <v>3105</v>
      </c>
      <c r="AB2589" s="44">
        <v>0</v>
      </c>
      <c r="AC2589" s="45"/>
    </row>
    <row r="2590" spans="1:29" x14ac:dyDescent="0.2">
      <c r="A2590" s="37">
        <v>2589</v>
      </c>
      <c r="B2590" s="38" t="s">
        <v>645</v>
      </c>
      <c r="C2590" s="39" t="s">
        <v>2816</v>
      </c>
      <c r="D2590" s="40">
        <v>44101</v>
      </c>
      <c r="E2590" s="38">
        <v>1</v>
      </c>
      <c r="F2590" s="38"/>
      <c r="G2590" s="38" t="s">
        <v>2</v>
      </c>
      <c r="H2590" s="38" t="s">
        <v>2</v>
      </c>
      <c r="I2590" s="41">
        <v>4500</v>
      </c>
      <c r="J2590" s="41">
        <v>4266.47</v>
      </c>
      <c r="K2590" s="41">
        <v>0</v>
      </c>
      <c r="L2590" s="41">
        <f>SUM(Data5[[#This Row],[CHELTUIELI DE PERSONAL LEI]:[CHELTUIELI DE CAPITAL (ACTIVE NEFINANCIARE ) LEI]])</f>
        <v>8766.4700000000012</v>
      </c>
      <c r="M2590" s="41">
        <f>Data5[[#This Row],[TOTAL CHELTUIELI LEI]]/Data5[[#This Row],[CURS VALUTAR EURO BNR 22 07 2020]]</f>
        <v>1811.216710398546</v>
      </c>
      <c r="N2590" s="49">
        <v>8974</v>
      </c>
      <c r="O2590" s="54"/>
      <c r="P2590" s="54">
        <v>4443</v>
      </c>
      <c r="Q2590" s="54"/>
      <c r="R2590" s="54">
        <f>Data5[[#This Row],[PERSOANE ÎNSCRISE ÎN LISTELE ELECTORALE (TURUL 1)            ]]+Data5[[#This Row],[PERSOANE ÎNSCRISE ÎN LISTELE ELECTORALE (TURUL AL 2-LEA)]]</f>
        <v>8974</v>
      </c>
      <c r="S2590" s="54">
        <f>Data5[[#This Row],[PERSOANE CARE AU PARTICIPAT LA VOT (TURUL 1)]]+Data5[[#This Row],[PERSOANE CARE AU PARTICIPAT LA VOT  (TURUL AL 2-LEA)]]</f>
        <v>4443</v>
      </c>
      <c r="T2590" s="41">
        <f>Data5[[#This Row],[TOTAL CHELTUIELI LEI]]/Data5[[#This Row],[NUMĂRUL PERSOANELOR ÎNSCRISE ÎN LISTELE ELECTORALE]]</f>
        <v>0.97687430354357041</v>
      </c>
      <c r="U2590" s="41">
        <f>Data5[[#This Row],[TOTAL CHELTUIELI EURO]]/Data5[[#This Row],[NUMĂRUL PERSOANELOR ÎNSCRISE ÎN LISTELE ELECTORALE]]</f>
        <v>0.20182936376181701</v>
      </c>
      <c r="V2590" s="41">
        <f>Data5[[#This Row],[TOTAL CHELTUIELI LEI]]/Data5[[#This Row],[NUMĂRUL PERSOANELOR CARE AU PARTICIPAT LA VOT]]</f>
        <v>1.9730970065271216</v>
      </c>
      <c r="W2590" s="41">
        <f>Data5[[#This Row],[TOTAL CHELTUIELI EURO]]/Data5[[#This Row],[NUMĂRUL PERSOANELOR CARE AU PARTICIPAT LA VOT]]</f>
        <v>0.40765624812031193</v>
      </c>
      <c r="X2590" s="43">
        <v>4.8400999999999996</v>
      </c>
      <c r="Y2590" s="114" t="s">
        <v>2890</v>
      </c>
      <c r="Z2590" s="44">
        <v>0</v>
      </c>
      <c r="AA2590" s="115" t="s">
        <v>3105</v>
      </c>
      <c r="AB2590" s="44">
        <v>0</v>
      </c>
      <c r="AC2590" s="45"/>
    </row>
    <row r="2591" spans="1:29" x14ac:dyDescent="0.2">
      <c r="A2591" s="37">
        <v>2590</v>
      </c>
      <c r="B2591" s="38" t="s">
        <v>645</v>
      </c>
      <c r="C2591" s="39" t="s">
        <v>2817</v>
      </c>
      <c r="D2591" s="40">
        <v>44101</v>
      </c>
      <c r="E2591" s="38">
        <v>1</v>
      </c>
      <c r="F2591" s="38"/>
      <c r="G2591" s="38" t="s">
        <v>2</v>
      </c>
      <c r="H2591" s="38" t="s">
        <v>2</v>
      </c>
      <c r="I2591" s="41">
        <v>10000</v>
      </c>
      <c r="J2591" s="41">
        <v>34414</v>
      </c>
      <c r="K2591" s="41">
        <v>0</v>
      </c>
      <c r="L2591" s="41">
        <f>SUM(Data5[[#This Row],[CHELTUIELI DE PERSONAL LEI]:[CHELTUIELI DE CAPITAL (ACTIVE NEFINANCIARE ) LEI]])</f>
        <v>44414</v>
      </c>
      <c r="M2591" s="41">
        <f>Data5[[#This Row],[TOTAL CHELTUIELI LEI]]/Data5[[#This Row],[CURS VALUTAR EURO BNR 22 07 2020]]</f>
        <v>9176.2566889113859</v>
      </c>
      <c r="N2591" s="49">
        <v>5339</v>
      </c>
      <c r="O2591" s="54"/>
      <c r="P2591" s="54">
        <v>2730</v>
      </c>
      <c r="Q2591" s="54"/>
      <c r="R2591" s="54">
        <f>Data5[[#This Row],[PERSOANE ÎNSCRISE ÎN LISTELE ELECTORALE (TURUL 1)            ]]+Data5[[#This Row],[PERSOANE ÎNSCRISE ÎN LISTELE ELECTORALE (TURUL AL 2-LEA)]]</f>
        <v>5339</v>
      </c>
      <c r="S2591" s="54">
        <f>Data5[[#This Row],[PERSOANE CARE AU PARTICIPAT LA VOT (TURUL 1)]]+Data5[[#This Row],[PERSOANE CARE AU PARTICIPAT LA VOT  (TURUL AL 2-LEA)]]</f>
        <v>2730</v>
      </c>
      <c r="T2591" s="41">
        <f>Data5[[#This Row],[TOTAL CHELTUIELI LEI]]/Data5[[#This Row],[NUMĂRUL PERSOANELOR ÎNSCRISE ÎN LISTELE ELECTORALE]]</f>
        <v>8.3187862895673348</v>
      </c>
      <c r="U2591" s="41">
        <f>Data5[[#This Row],[TOTAL CHELTUIELI EURO]]/Data5[[#This Row],[NUMĂRUL PERSOANELOR ÎNSCRISE ÎN LISTELE ELECTORALE]]</f>
        <v>1.718721987059634</v>
      </c>
      <c r="V2591" s="41">
        <f>Data5[[#This Row],[TOTAL CHELTUIELI LEI]]/Data5[[#This Row],[NUMĂRUL PERSOANELOR CARE AU PARTICIPAT LA VOT]]</f>
        <v>16.268864468864468</v>
      </c>
      <c r="W2591" s="41">
        <f>Data5[[#This Row],[TOTAL CHELTUIELI EURO]]/Data5[[#This Row],[NUMĂRUL PERSOANELOR CARE AU PARTICIPAT LA VOT]]</f>
        <v>3.3612661864144271</v>
      </c>
      <c r="X2591" s="43">
        <v>4.8400999999999996</v>
      </c>
      <c r="Y2591" s="114" t="s">
        <v>2896</v>
      </c>
      <c r="Z2591" s="44">
        <v>8</v>
      </c>
      <c r="AA2591" s="115" t="s">
        <v>3107</v>
      </c>
      <c r="AB2591" s="44">
        <v>1</v>
      </c>
      <c r="AC2591" s="45"/>
    </row>
    <row r="2592" spans="1:29" x14ac:dyDescent="0.2">
      <c r="A2592" s="37">
        <v>2591</v>
      </c>
      <c r="B2592" s="38" t="s">
        <v>645</v>
      </c>
      <c r="C2592" s="39" t="s">
        <v>2818</v>
      </c>
      <c r="D2592" s="40">
        <v>44101</v>
      </c>
      <c r="E2592" s="38">
        <v>1</v>
      </c>
      <c r="F2592" s="38"/>
      <c r="G2592" s="38" t="s">
        <v>2</v>
      </c>
      <c r="H2592" s="38" t="s">
        <v>2</v>
      </c>
      <c r="I2592" s="41">
        <v>0</v>
      </c>
      <c r="J2592" s="41">
        <v>19540</v>
      </c>
      <c r="K2592" s="41">
        <v>0</v>
      </c>
      <c r="L2592" s="41">
        <f>SUM(Data5[[#This Row],[CHELTUIELI DE PERSONAL LEI]:[CHELTUIELI DE CAPITAL (ACTIVE NEFINANCIARE ) LEI]])</f>
        <v>19540</v>
      </c>
      <c r="M2592" s="41">
        <f>Data5[[#This Row],[TOTAL CHELTUIELI LEI]]/Data5[[#This Row],[CURS VALUTAR EURO BNR 22 07 2020]]</f>
        <v>4037.1066713497657</v>
      </c>
      <c r="N2592" s="49">
        <v>14355</v>
      </c>
      <c r="O2592" s="54"/>
      <c r="P2592" s="54">
        <v>5157</v>
      </c>
      <c r="Q2592" s="54"/>
      <c r="R2592" s="54">
        <f>Data5[[#This Row],[PERSOANE ÎNSCRISE ÎN LISTELE ELECTORALE (TURUL 1)            ]]+Data5[[#This Row],[PERSOANE ÎNSCRISE ÎN LISTELE ELECTORALE (TURUL AL 2-LEA)]]</f>
        <v>14355</v>
      </c>
      <c r="S2592" s="54">
        <f>Data5[[#This Row],[PERSOANE CARE AU PARTICIPAT LA VOT (TURUL 1)]]+Data5[[#This Row],[PERSOANE CARE AU PARTICIPAT LA VOT  (TURUL AL 2-LEA)]]</f>
        <v>5157</v>
      </c>
      <c r="T2592" s="41">
        <f>Data5[[#This Row],[TOTAL CHELTUIELI LEI]]/Data5[[#This Row],[NUMĂRUL PERSOANELOR ÎNSCRISE ÎN LISTELE ELECTORALE]]</f>
        <v>1.3611981887843956</v>
      </c>
      <c r="U2592" s="41">
        <f>Data5[[#This Row],[TOTAL CHELTUIELI EURO]]/Data5[[#This Row],[NUMĂRUL PERSOANELOR ÎNSCRISE ÎN LISTELE ELECTORALE]]</f>
        <v>0.28123348459420172</v>
      </c>
      <c r="V2592" s="41">
        <f>Data5[[#This Row],[TOTAL CHELTUIELI LEI]]/Data5[[#This Row],[NUMĂRUL PERSOANELOR CARE AU PARTICIPAT LA VOT]]</f>
        <v>3.7890246267209617</v>
      </c>
      <c r="W2592" s="41">
        <f>Data5[[#This Row],[TOTAL CHELTUIELI EURO]]/Data5[[#This Row],[NUMĂRUL PERSOANELOR CARE AU PARTICIPAT LA VOT]]</f>
        <v>0.78284015345157376</v>
      </c>
      <c r="X2592" s="43">
        <v>4.8400999999999996</v>
      </c>
      <c r="Y2592" s="114" t="s">
        <v>2894</v>
      </c>
      <c r="Z2592" s="44">
        <v>1</v>
      </c>
      <c r="AA2592" s="115" t="s">
        <v>3105</v>
      </c>
      <c r="AB2592" s="44">
        <v>0</v>
      </c>
      <c r="AC2592" s="45"/>
    </row>
    <row r="2593" spans="1:29" x14ac:dyDescent="0.2">
      <c r="A2593" s="37">
        <v>2592</v>
      </c>
      <c r="B2593" s="38" t="s">
        <v>645</v>
      </c>
      <c r="C2593" s="39" t="s">
        <v>2819</v>
      </c>
      <c r="D2593" s="40">
        <v>44101</v>
      </c>
      <c r="E2593" s="38">
        <v>1</v>
      </c>
      <c r="F2593" s="38"/>
      <c r="G2593" s="38" t="s">
        <v>2</v>
      </c>
      <c r="H2593" s="38" t="s">
        <v>2</v>
      </c>
      <c r="I2593" s="41">
        <v>0</v>
      </c>
      <c r="J2593" s="41">
        <v>19170.27</v>
      </c>
      <c r="K2593" s="41">
        <v>0</v>
      </c>
      <c r="L2593" s="41">
        <f>SUM(Data5[[#This Row],[CHELTUIELI DE PERSONAL LEI]:[CHELTUIELI DE CAPITAL (ACTIVE NEFINANCIARE ) LEI]])</f>
        <v>19170.27</v>
      </c>
      <c r="M2593" s="41">
        <f>Data5[[#This Row],[TOTAL CHELTUIELI LEI]]/Data5[[#This Row],[CURS VALUTAR EURO BNR 22 07 2020]]</f>
        <v>3960.7177537654184</v>
      </c>
      <c r="N2593" s="49">
        <v>8044</v>
      </c>
      <c r="O2593" s="54"/>
      <c r="P2593" s="54">
        <v>4271</v>
      </c>
      <c r="Q2593" s="54"/>
      <c r="R2593" s="54">
        <f>Data5[[#This Row],[PERSOANE ÎNSCRISE ÎN LISTELE ELECTORALE (TURUL 1)            ]]+Data5[[#This Row],[PERSOANE ÎNSCRISE ÎN LISTELE ELECTORALE (TURUL AL 2-LEA)]]</f>
        <v>8044</v>
      </c>
      <c r="S2593" s="54">
        <f>Data5[[#This Row],[PERSOANE CARE AU PARTICIPAT LA VOT (TURUL 1)]]+Data5[[#This Row],[PERSOANE CARE AU PARTICIPAT LA VOT  (TURUL AL 2-LEA)]]</f>
        <v>4271</v>
      </c>
      <c r="T2593" s="41">
        <f>Data5[[#This Row],[TOTAL CHELTUIELI LEI]]/Data5[[#This Row],[NUMĂRUL PERSOANELOR ÎNSCRISE ÎN LISTELE ELECTORALE]]</f>
        <v>2.3831762804574841</v>
      </c>
      <c r="U2593" s="41">
        <f>Data5[[#This Row],[TOTAL CHELTUIELI EURO]]/Data5[[#This Row],[NUMĂRUL PERSOANELOR ÎNSCRISE ÎN LISTELE ELECTORALE]]</f>
        <v>0.49238162030897792</v>
      </c>
      <c r="V2593" s="41">
        <f>Data5[[#This Row],[TOTAL CHELTUIELI LEI]]/Data5[[#This Row],[NUMĂRUL PERSOANELOR CARE AU PARTICIPAT LA VOT]]</f>
        <v>4.4884734254273004</v>
      </c>
      <c r="W2593" s="41">
        <f>Data5[[#This Row],[TOTAL CHELTUIELI EURO]]/Data5[[#This Row],[NUMĂRUL PERSOANELOR CARE AU PARTICIPAT LA VOT]]</f>
        <v>0.92735138229113045</v>
      </c>
      <c r="X2593" s="43">
        <v>4.8400999999999996</v>
      </c>
      <c r="Y2593" s="114" t="s">
        <v>2891</v>
      </c>
      <c r="Z2593" s="44">
        <v>2</v>
      </c>
      <c r="AA2593" s="115" t="s">
        <v>3105</v>
      </c>
      <c r="AB2593" s="44">
        <v>0</v>
      </c>
      <c r="AC2593" s="45"/>
    </row>
    <row r="2594" spans="1:29" x14ac:dyDescent="0.2">
      <c r="A2594" s="37">
        <v>2593</v>
      </c>
      <c r="B2594" s="38" t="s">
        <v>645</v>
      </c>
      <c r="C2594" s="39" t="s">
        <v>2820</v>
      </c>
      <c r="D2594" s="40">
        <v>44101</v>
      </c>
      <c r="E2594" s="38">
        <v>1</v>
      </c>
      <c r="F2594" s="38"/>
      <c r="G2594" s="38" t="s">
        <v>2</v>
      </c>
      <c r="H2594" s="38" t="s">
        <v>2</v>
      </c>
      <c r="I2594" s="41">
        <v>6600</v>
      </c>
      <c r="J2594" s="41">
        <v>22490.6</v>
      </c>
      <c r="K2594" s="41">
        <v>0</v>
      </c>
      <c r="L2594" s="41">
        <f>SUM(Data5[[#This Row],[CHELTUIELI DE PERSONAL LEI]:[CHELTUIELI DE CAPITAL (ACTIVE NEFINANCIARE ) LEI]])</f>
        <v>29090.6</v>
      </c>
      <c r="M2594" s="41">
        <f>Data5[[#This Row],[TOTAL CHELTUIELI LEI]]/Data5[[#This Row],[CURS VALUTAR EURO BNR 22 07 2020]]</f>
        <v>6010.3303650751022</v>
      </c>
      <c r="N2594" s="49">
        <v>8099</v>
      </c>
      <c r="O2594" s="54"/>
      <c r="P2594" s="54">
        <v>3485</v>
      </c>
      <c r="Q2594" s="54"/>
      <c r="R2594" s="54">
        <f>Data5[[#This Row],[PERSOANE ÎNSCRISE ÎN LISTELE ELECTORALE (TURUL 1)            ]]+Data5[[#This Row],[PERSOANE ÎNSCRISE ÎN LISTELE ELECTORALE (TURUL AL 2-LEA)]]</f>
        <v>8099</v>
      </c>
      <c r="S2594" s="54">
        <f>Data5[[#This Row],[PERSOANE CARE AU PARTICIPAT LA VOT (TURUL 1)]]+Data5[[#This Row],[PERSOANE CARE AU PARTICIPAT LA VOT  (TURUL AL 2-LEA)]]</f>
        <v>3485</v>
      </c>
      <c r="T2594" s="41">
        <f>Data5[[#This Row],[TOTAL CHELTUIELI LEI]]/Data5[[#This Row],[NUMĂRUL PERSOANELOR ÎNSCRISE ÎN LISTELE ELECTORALE]]</f>
        <v>3.5918755401901468</v>
      </c>
      <c r="U2594" s="41">
        <f>Data5[[#This Row],[TOTAL CHELTUIELI EURO]]/Data5[[#This Row],[NUMĂRUL PERSOANELOR ÎNSCRISE ÎN LISTELE ELECTORALE]]</f>
        <v>0.74210771268985087</v>
      </c>
      <c r="V2594" s="41">
        <f>Data5[[#This Row],[TOTAL CHELTUIELI LEI]]/Data5[[#This Row],[NUMĂRUL PERSOANELOR CARE AU PARTICIPAT LA VOT]]</f>
        <v>8.3473744619799142</v>
      </c>
      <c r="W2594" s="41">
        <f>Data5[[#This Row],[TOTAL CHELTUIELI EURO]]/Data5[[#This Row],[NUMĂRUL PERSOANELOR CARE AU PARTICIPAT LA VOT]]</f>
        <v>1.724628512216672</v>
      </c>
      <c r="X2594" s="43">
        <v>4.8400999999999996</v>
      </c>
      <c r="Y2594" s="114" t="s">
        <v>2884</v>
      </c>
      <c r="Z2594" s="44">
        <v>3</v>
      </c>
      <c r="AA2594" s="115" t="s">
        <v>3105</v>
      </c>
      <c r="AB2594" s="44">
        <v>0</v>
      </c>
      <c r="AC2594" s="45"/>
    </row>
    <row r="2595" spans="1:29" x14ac:dyDescent="0.2">
      <c r="A2595" s="37">
        <v>2594</v>
      </c>
      <c r="B2595" s="38" t="s">
        <v>645</v>
      </c>
      <c r="C2595" s="39" t="s">
        <v>2821</v>
      </c>
      <c r="D2595" s="40">
        <v>44101</v>
      </c>
      <c r="E2595" s="38">
        <v>1</v>
      </c>
      <c r="F2595" s="38"/>
      <c r="G2595" s="38" t="s">
        <v>2</v>
      </c>
      <c r="H2595" s="38" t="s">
        <v>2</v>
      </c>
      <c r="I2595" s="41">
        <v>0</v>
      </c>
      <c r="J2595" s="41">
        <v>16457</v>
      </c>
      <c r="K2595" s="41">
        <v>0</v>
      </c>
      <c r="L2595" s="41">
        <f>SUM(Data5[[#This Row],[CHELTUIELI DE PERSONAL LEI]:[CHELTUIELI DE CAPITAL (ACTIVE NEFINANCIARE ) LEI]])</f>
        <v>16457</v>
      </c>
      <c r="M2595" s="41">
        <f>Data5[[#This Row],[TOTAL CHELTUIELI LEI]]/Data5[[#This Row],[CURS VALUTAR EURO BNR 22 07 2020]]</f>
        <v>3400.1363608189918</v>
      </c>
      <c r="N2595" s="49">
        <v>12163</v>
      </c>
      <c r="O2595" s="54"/>
      <c r="P2595" s="54">
        <v>4671</v>
      </c>
      <c r="Q2595" s="54"/>
      <c r="R2595" s="54">
        <f>Data5[[#This Row],[PERSOANE ÎNSCRISE ÎN LISTELE ELECTORALE (TURUL 1)            ]]+Data5[[#This Row],[PERSOANE ÎNSCRISE ÎN LISTELE ELECTORALE (TURUL AL 2-LEA)]]</f>
        <v>12163</v>
      </c>
      <c r="S2595" s="54">
        <f>Data5[[#This Row],[PERSOANE CARE AU PARTICIPAT LA VOT (TURUL 1)]]+Data5[[#This Row],[PERSOANE CARE AU PARTICIPAT LA VOT  (TURUL AL 2-LEA)]]</f>
        <v>4671</v>
      </c>
      <c r="T2595" s="41">
        <f>Data5[[#This Row],[TOTAL CHELTUIELI LEI]]/Data5[[#This Row],[NUMĂRUL PERSOANELOR ÎNSCRISE ÎN LISTELE ELECTORALE]]</f>
        <v>1.3530379018334293</v>
      </c>
      <c r="U2595" s="41">
        <f>Data5[[#This Row],[TOTAL CHELTUIELI EURO]]/Data5[[#This Row],[NUMĂRUL PERSOANELOR ÎNSCRISE ÎN LISTELE ELECTORALE]]</f>
        <v>0.27954750972778031</v>
      </c>
      <c r="V2595" s="41">
        <f>Data5[[#This Row],[TOTAL CHELTUIELI LEI]]/Data5[[#This Row],[NUMĂRUL PERSOANELOR CARE AU PARTICIPAT LA VOT]]</f>
        <v>3.5232284307428814</v>
      </c>
      <c r="W2595" s="41">
        <f>Data5[[#This Row],[TOTAL CHELTUIELI EURO]]/Data5[[#This Row],[NUMĂRUL PERSOANELOR CARE AU PARTICIPAT LA VOT]]</f>
        <v>0.72792471865103658</v>
      </c>
      <c r="X2595" s="43">
        <v>4.8400999999999996</v>
      </c>
      <c r="Y2595" s="114" t="s">
        <v>2894</v>
      </c>
      <c r="Z2595" s="44">
        <v>1</v>
      </c>
      <c r="AA2595" s="115" t="s">
        <v>3105</v>
      </c>
      <c r="AB2595" s="44">
        <v>0</v>
      </c>
      <c r="AC2595" s="45"/>
    </row>
    <row r="2596" spans="1:29" x14ac:dyDescent="0.2">
      <c r="A2596" s="37">
        <v>2595</v>
      </c>
      <c r="B2596" s="38" t="s">
        <v>645</v>
      </c>
      <c r="C2596" s="39" t="s">
        <v>35</v>
      </c>
      <c r="D2596" s="40">
        <v>44101</v>
      </c>
      <c r="E2596" s="38">
        <v>1</v>
      </c>
      <c r="F2596" s="38"/>
      <c r="G2596" s="38" t="s">
        <v>2</v>
      </c>
      <c r="H2596" s="38" t="s">
        <v>2</v>
      </c>
      <c r="I2596" s="41">
        <v>1200</v>
      </c>
      <c r="J2596" s="41">
        <v>3716</v>
      </c>
      <c r="K2596" s="41">
        <v>0</v>
      </c>
      <c r="L2596" s="41">
        <f>SUM(Data5[[#This Row],[CHELTUIELI DE PERSONAL LEI]:[CHELTUIELI DE CAPITAL (ACTIVE NEFINANCIARE ) LEI]])</f>
        <v>4916</v>
      </c>
      <c r="M2596" s="41">
        <f>Data5[[#This Row],[TOTAL CHELTUIELI LEI]]/Data5[[#This Row],[CURS VALUTAR EURO BNR 22 07 2020]]</f>
        <v>1015.6814941840046</v>
      </c>
      <c r="N2596" s="49">
        <v>3546</v>
      </c>
      <c r="O2596" s="54"/>
      <c r="P2596" s="54">
        <v>1638</v>
      </c>
      <c r="Q2596" s="54"/>
      <c r="R2596" s="54">
        <f>Data5[[#This Row],[PERSOANE ÎNSCRISE ÎN LISTELE ELECTORALE (TURUL 1)            ]]+Data5[[#This Row],[PERSOANE ÎNSCRISE ÎN LISTELE ELECTORALE (TURUL AL 2-LEA)]]</f>
        <v>3546</v>
      </c>
      <c r="S2596" s="54">
        <f>Data5[[#This Row],[PERSOANE CARE AU PARTICIPAT LA VOT (TURUL 1)]]+Data5[[#This Row],[PERSOANE CARE AU PARTICIPAT LA VOT  (TURUL AL 2-LEA)]]</f>
        <v>1638</v>
      </c>
      <c r="T2596" s="41">
        <f>Data5[[#This Row],[TOTAL CHELTUIELI LEI]]/Data5[[#This Row],[NUMĂRUL PERSOANELOR ÎNSCRISE ÎN LISTELE ELECTORALE]]</f>
        <v>1.3863508178228992</v>
      </c>
      <c r="U2596" s="41">
        <f>Data5[[#This Row],[TOTAL CHELTUIELI EURO]]/Data5[[#This Row],[NUMĂRUL PERSOANELOR ÎNSCRISE ÎN LISTELE ELECTORALE]]</f>
        <v>0.28643020140552866</v>
      </c>
      <c r="V2596" s="41">
        <f>Data5[[#This Row],[TOTAL CHELTUIELI LEI]]/Data5[[#This Row],[NUMĂRUL PERSOANELOR CARE AU PARTICIPAT LA VOT]]</f>
        <v>3.0012210012210012</v>
      </c>
      <c r="W2596" s="41">
        <f>Data5[[#This Row],[TOTAL CHELTUIELI EURO]]/Data5[[#This Row],[NUMĂRUL PERSOANELOR CARE AU PARTICIPAT LA VOT]]</f>
        <v>0.62007417227350703</v>
      </c>
      <c r="X2596" s="43">
        <v>4.8400999999999996</v>
      </c>
      <c r="Y2596" s="114" t="s">
        <v>2894</v>
      </c>
      <c r="Z2596" s="44">
        <v>1</v>
      </c>
      <c r="AA2596" s="115" t="s">
        <v>3105</v>
      </c>
      <c r="AB2596" s="44">
        <v>0</v>
      </c>
      <c r="AC2596" s="45"/>
    </row>
    <row r="2597" spans="1:29" x14ac:dyDescent="0.2">
      <c r="A2597" s="37">
        <v>2596</v>
      </c>
      <c r="B2597" s="38" t="s">
        <v>645</v>
      </c>
      <c r="C2597" s="39" t="s">
        <v>651</v>
      </c>
      <c r="D2597" s="40">
        <v>44101</v>
      </c>
      <c r="E2597" s="38">
        <v>1</v>
      </c>
      <c r="F2597" s="38"/>
      <c r="G2597" s="38" t="s">
        <v>2</v>
      </c>
      <c r="H2597" s="38" t="s">
        <v>2</v>
      </c>
      <c r="I2597" s="65">
        <v>0</v>
      </c>
      <c r="J2597" s="65">
        <v>7318</v>
      </c>
      <c r="K2597" s="65">
        <v>0</v>
      </c>
      <c r="L2597" s="41">
        <f>SUM(Data5[[#This Row],[CHELTUIELI DE PERSONAL LEI]:[CHELTUIELI DE CAPITAL (ACTIVE NEFINANCIARE ) LEI]])</f>
        <v>7318</v>
      </c>
      <c r="M2597" s="41">
        <f>Data5[[#This Row],[TOTAL CHELTUIELI LEI]]/Data5[[#This Row],[CURS VALUTAR EURO BNR 22 07 2020]]</f>
        <v>1511.9522323918929</v>
      </c>
      <c r="N2597" s="49">
        <v>5846</v>
      </c>
      <c r="O2597" s="54"/>
      <c r="P2597" s="54">
        <v>2703</v>
      </c>
      <c r="Q2597" s="54"/>
      <c r="R2597" s="54">
        <f>Data5[[#This Row],[PERSOANE ÎNSCRISE ÎN LISTELE ELECTORALE (TURUL 1)            ]]+Data5[[#This Row],[PERSOANE ÎNSCRISE ÎN LISTELE ELECTORALE (TURUL AL 2-LEA)]]</f>
        <v>5846</v>
      </c>
      <c r="S2597" s="54">
        <f>Data5[[#This Row],[PERSOANE CARE AU PARTICIPAT LA VOT (TURUL 1)]]+Data5[[#This Row],[PERSOANE CARE AU PARTICIPAT LA VOT  (TURUL AL 2-LEA)]]</f>
        <v>2703</v>
      </c>
      <c r="T2597" s="41">
        <f>Data5[[#This Row],[TOTAL CHELTUIELI LEI]]/Data5[[#This Row],[NUMĂRUL PERSOANELOR ÎNSCRISE ÎN LISTELE ELECTORALE]]</f>
        <v>1.2517960998973656</v>
      </c>
      <c r="U2597" s="41">
        <f>Data5[[#This Row],[TOTAL CHELTUIELI EURO]]/Data5[[#This Row],[NUMĂRUL PERSOANELOR ÎNSCRISE ÎN LISTELE ELECTORALE]]</f>
        <v>0.2586302142305667</v>
      </c>
      <c r="V2597" s="41">
        <f>Data5[[#This Row],[TOTAL CHELTUIELI LEI]]/Data5[[#This Row],[NUMĂRUL PERSOANELOR CARE AU PARTICIPAT LA VOT]]</f>
        <v>2.7073621901590825</v>
      </c>
      <c r="W2597" s="41">
        <f>Data5[[#This Row],[TOTAL CHELTUIELI EURO]]/Data5[[#This Row],[NUMĂRUL PERSOANELOR CARE AU PARTICIPAT LA VOT]]</f>
        <v>0.55936079629740765</v>
      </c>
      <c r="X2597" s="43">
        <v>4.8400999999999996</v>
      </c>
      <c r="Y2597" s="114" t="s">
        <v>2894</v>
      </c>
      <c r="Z2597" s="44">
        <v>1</v>
      </c>
      <c r="AA2597" s="115" t="s">
        <v>3105</v>
      </c>
      <c r="AB2597" s="44">
        <v>0</v>
      </c>
      <c r="AC2597" s="45"/>
    </row>
    <row r="2598" spans="1:29" x14ac:dyDescent="0.2">
      <c r="A2598" s="37">
        <v>2597</v>
      </c>
      <c r="B2598" s="38" t="s">
        <v>645</v>
      </c>
      <c r="C2598" s="39" t="s">
        <v>435</v>
      </c>
      <c r="D2598" s="40">
        <v>44101</v>
      </c>
      <c r="E2598" s="38">
        <v>1</v>
      </c>
      <c r="F2598" s="38"/>
      <c r="G2598" s="38" t="s">
        <v>2</v>
      </c>
      <c r="H2598" s="38" t="s">
        <v>2</v>
      </c>
      <c r="I2598" s="41">
        <v>2880</v>
      </c>
      <c r="J2598" s="41">
        <v>5854</v>
      </c>
      <c r="K2598" s="41">
        <v>0</v>
      </c>
      <c r="L2598" s="41">
        <f>SUM(Data5[[#This Row],[CHELTUIELI DE PERSONAL LEI]:[CHELTUIELI DE CAPITAL (ACTIVE NEFINANCIARE ) LEI]])</f>
        <v>8734</v>
      </c>
      <c r="M2598" s="41">
        <f>Data5[[#This Row],[TOTAL CHELTUIELI LEI]]/Data5[[#This Row],[CURS VALUTAR EURO BNR 22 07 2020]]</f>
        <v>1804.5081713187747</v>
      </c>
      <c r="N2598" s="49">
        <v>5836</v>
      </c>
      <c r="O2598" s="54"/>
      <c r="P2598" s="54">
        <v>2731</v>
      </c>
      <c r="Q2598" s="54"/>
      <c r="R2598" s="54">
        <f>Data5[[#This Row],[PERSOANE ÎNSCRISE ÎN LISTELE ELECTORALE (TURUL 1)            ]]+Data5[[#This Row],[PERSOANE ÎNSCRISE ÎN LISTELE ELECTORALE (TURUL AL 2-LEA)]]</f>
        <v>5836</v>
      </c>
      <c r="S2598" s="54">
        <f>Data5[[#This Row],[PERSOANE CARE AU PARTICIPAT LA VOT (TURUL 1)]]+Data5[[#This Row],[PERSOANE CARE AU PARTICIPAT LA VOT  (TURUL AL 2-LEA)]]</f>
        <v>2731</v>
      </c>
      <c r="T2598" s="41">
        <f>Data5[[#This Row],[TOTAL CHELTUIELI LEI]]/Data5[[#This Row],[NUMĂRUL PERSOANELOR ÎNSCRISE ÎN LISTELE ELECTORALE]]</f>
        <v>1.4965729952021933</v>
      </c>
      <c r="U2598" s="41">
        <f>Data5[[#This Row],[TOTAL CHELTUIELI EURO]]/Data5[[#This Row],[NUMĂRUL PERSOANELOR ÎNSCRISE ÎN LISTELE ELECTORALE]]</f>
        <v>0.30920290803954331</v>
      </c>
      <c r="V2598" s="41">
        <f>Data5[[#This Row],[TOTAL CHELTUIELI LEI]]/Data5[[#This Row],[NUMĂRUL PERSOANELOR CARE AU PARTICIPAT LA VOT]]</f>
        <v>3.198095935554742</v>
      </c>
      <c r="W2598" s="41">
        <f>Data5[[#This Row],[TOTAL CHELTUIELI EURO]]/Data5[[#This Row],[NUMĂRUL PERSOANELOR CARE AU PARTICIPAT LA VOT]]</f>
        <v>0.66074997118959156</v>
      </c>
      <c r="X2598" s="43">
        <v>4.8400999999999996</v>
      </c>
      <c r="Y2598" s="114" t="s">
        <v>2894</v>
      </c>
      <c r="Z2598" s="44">
        <v>1</v>
      </c>
      <c r="AA2598" s="115" t="s">
        <v>3105</v>
      </c>
      <c r="AB2598" s="44">
        <v>0</v>
      </c>
      <c r="AC2598" s="45"/>
    </row>
    <row r="2599" spans="1:29" x14ac:dyDescent="0.2">
      <c r="A2599" s="37">
        <v>2598</v>
      </c>
      <c r="B2599" s="38" t="s">
        <v>645</v>
      </c>
      <c r="C2599" s="39" t="s">
        <v>652</v>
      </c>
      <c r="D2599" s="40">
        <v>44101</v>
      </c>
      <c r="E2599" s="38">
        <v>1</v>
      </c>
      <c r="F2599" s="38"/>
      <c r="G2599" s="38" t="s">
        <v>2</v>
      </c>
      <c r="H2599" s="38" t="s">
        <v>2</v>
      </c>
      <c r="I2599" s="65">
        <v>880</v>
      </c>
      <c r="J2599" s="65">
        <v>1676</v>
      </c>
      <c r="K2599" s="65">
        <v>574.77</v>
      </c>
      <c r="L2599" s="41">
        <f>SUM(Data5[[#This Row],[CHELTUIELI DE PERSONAL LEI]:[CHELTUIELI DE CAPITAL (ACTIVE NEFINANCIARE ) LEI]])</f>
        <v>3130.77</v>
      </c>
      <c r="M2599" s="41">
        <f>Data5[[#This Row],[TOTAL CHELTUIELI LEI]]/Data5[[#This Row],[CURS VALUTAR EURO BNR 22 07 2020]]</f>
        <v>646.83994132352643</v>
      </c>
      <c r="N2599" s="49">
        <v>1206</v>
      </c>
      <c r="O2599" s="54"/>
      <c r="P2599" s="54">
        <v>565</v>
      </c>
      <c r="Q2599" s="54"/>
      <c r="R2599" s="54">
        <f>Data5[[#This Row],[PERSOANE ÎNSCRISE ÎN LISTELE ELECTORALE (TURUL 1)            ]]+Data5[[#This Row],[PERSOANE ÎNSCRISE ÎN LISTELE ELECTORALE (TURUL AL 2-LEA)]]</f>
        <v>1206</v>
      </c>
      <c r="S2599" s="54">
        <f>Data5[[#This Row],[PERSOANE CARE AU PARTICIPAT LA VOT (TURUL 1)]]+Data5[[#This Row],[PERSOANE CARE AU PARTICIPAT LA VOT  (TURUL AL 2-LEA)]]</f>
        <v>565</v>
      </c>
      <c r="T2599" s="41">
        <f>Data5[[#This Row],[TOTAL CHELTUIELI LEI]]/Data5[[#This Row],[NUMĂRUL PERSOANELOR ÎNSCRISE ÎN LISTELE ELECTORALE]]</f>
        <v>2.5959950248756218</v>
      </c>
      <c r="U2599" s="41">
        <f>Data5[[#This Row],[TOTAL CHELTUIELI EURO]]/Data5[[#This Row],[NUMĂRUL PERSOANELOR ÎNSCRISE ÎN LISTELE ELECTORALE]]</f>
        <v>0.53635152680226073</v>
      </c>
      <c r="V2599" s="41">
        <f>Data5[[#This Row],[TOTAL CHELTUIELI LEI]]/Data5[[#This Row],[NUMĂRUL PERSOANELOR CARE AU PARTICIPAT LA VOT]]</f>
        <v>5.5411858407079642</v>
      </c>
      <c r="W2599" s="41">
        <f>Data5[[#This Row],[TOTAL CHELTUIELI EURO]]/Data5[[#This Row],[NUMĂRUL PERSOANELOR CARE AU PARTICIPAT LA VOT]]</f>
        <v>1.1448494536699583</v>
      </c>
      <c r="X2599" s="43">
        <v>4.8400999999999996</v>
      </c>
      <c r="Y2599" s="114" t="s">
        <v>2891</v>
      </c>
      <c r="Z2599" s="44">
        <v>2</v>
      </c>
      <c r="AA2599" s="115" t="s">
        <v>3105</v>
      </c>
      <c r="AB2599" s="44">
        <v>0</v>
      </c>
      <c r="AC2599" s="45"/>
    </row>
    <row r="2600" spans="1:29" x14ac:dyDescent="0.2">
      <c r="A2600" s="37">
        <v>2599</v>
      </c>
      <c r="B2600" s="38" t="s">
        <v>645</v>
      </c>
      <c r="C2600" s="39" t="s">
        <v>653</v>
      </c>
      <c r="D2600" s="40">
        <v>44101</v>
      </c>
      <c r="E2600" s="38">
        <v>1</v>
      </c>
      <c r="F2600" s="38"/>
      <c r="G2600" s="38" t="s">
        <v>2</v>
      </c>
      <c r="H2600" s="38" t="s">
        <v>2</v>
      </c>
      <c r="I2600" s="65">
        <v>0</v>
      </c>
      <c r="J2600" s="65">
        <v>4560</v>
      </c>
      <c r="K2600" s="65">
        <v>0</v>
      </c>
      <c r="L2600" s="41">
        <f>SUM(Data5[[#This Row],[CHELTUIELI DE PERSONAL LEI]:[CHELTUIELI DE CAPITAL (ACTIVE NEFINANCIARE ) LEI]])</f>
        <v>4560</v>
      </c>
      <c r="M2600" s="41">
        <f>Data5[[#This Row],[TOTAL CHELTUIELI LEI]]/Data5[[#This Row],[CURS VALUTAR EURO BNR 22 07 2020]]</f>
        <v>942.12929484928009</v>
      </c>
      <c r="N2600" s="49">
        <v>2628</v>
      </c>
      <c r="O2600" s="54"/>
      <c r="P2600" s="54">
        <v>1257</v>
      </c>
      <c r="Q2600" s="54"/>
      <c r="R2600" s="54">
        <f>Data5[[#This Row],[PERSOANE ÎNSCRISE ÎN LISTELE ELECTORALE (TURUL 1)            ]]+Data5[[#This Row],[PERSOANE ÎNSCRISE ÎN LISTELE ELECTORALE (TURUL AL 2-LEA)]]</f>
        <v>2628</v>
      </c>
      <c r="S2600" s="54">
        <f>Data5[[#This Row],[PERSOANE CARE AU PARTICIPAT LA VOT (TURUL 1)]]+Data5[[#This Row],[PERSOANE CARE AU PARTICIPAT LA VOT  (TURUL AL 2-LEA)]]</f>
        <v>1257</v>
      </c>
      <c r="T2600" s="41">
        <f>Data5[[#This Row],[TOTAL CHELTUIELI LEI]]/Data5[[#This Row],[NUMĂRUL PERSOANELOR ÎNSCRISE ÎN LISTELE ELECTORALE]]</f>
        <v>1.7351598173515981</v>
      </c>
      <c r="U2600" s="41">
        <f>Data5[[#This Row],[TOTAL CHELTUIELI EURO]]/Data5[[#This Row],[NUMĂRUL PERSOANELOR ÎNSCRISE ÎN LISTELE ELECTORALE]]</f>
        <v>0.3584966875377778</v>
      </c>
      <c r="V2600" s="41">
        <f>Data5[[#This Row],[TOTAL CHELTUIELI LEI]]/Data5[[#This Row],[NUMĂRUL PERSOANELOR CARE AU PARTICIPAT LA VOT]]</f>
        <v>3.6276849642004771</v>
      </c>
      <c r="W2600" s="41">
        <f>Data5[[#This Row],[TOTAL CHELTUIELI EURO]]/Data5[[#This Row],[NUMĂRUL PERSOANELOR CARE AU PARTICIPAT LA VOT]]</f>
        <v>0.7495062011529674</v>
      </c>
      <c r="X2600" s="43">
        <v>4.8400999999999996</v>
      </c>
      <c r="Y2600" s="114" t="s">
        <v>2894</v>
      </c>
      <c r="Z2600" s="44">
        <v>1</v>
      </c>
      <c r="AA2600" s="115" t="s">
        <v>3105</v>
      </c>
      <c r="AB2600" s="44">
        <v>0</v>
      </c>
      <c r="AC2600" s="45"/>
    </row>
    <row r="2601" spans="1:29" x14ac:dyDescent="0.2">
      <c r="A2601" s="37">
        <v>2600</v>
      </c>
      <c r="B2601" s="38" t="s">
        <v>645</v>
      </c>
      <c r="C2601" s="39" t="s">
        <v>654</v>
      </c>
      <c r="D2601" s="40">
        <v>44101</v>
      </c>
      <c r="E2601" s="38">
        <v>1</v>
      </c>
      <c r="F2601" s="38"/>
      <c r="G2601" s="38" t="s">
        <v>2</v>
      </c>
      <c r="H2601" s="38" t="s">
        <v>2</v>
      </c>
      <c r="I2601" s="66">
        <v>0</v>
      </c>
      <c r="J2601" s="66">
        <v>7846</v>
      </c>
      <c r="K2601" s="66">
        <v>0</v>
      </c>
      <c r="L2601" s="41">
        <f>SUM(Data5[[#This Row],[CHELTUIELI DE PERSONAL LEI]:[CHELTUIELI DE CAPITAL (ACTIVE NEFINANCIARE ) LEI]])</f>
        <v>7846</v>
      </c>
      <c r="M2601" s="41">
        <f>Data5[[#This Row],[TOTAL CHELTUIELI LEI]]/Data5[[#This Row],[CURS VALUTAR EURO BNR 22 07 2020]]</f>
        <v>1621.0408875849673</v>
      </c>
      <c r="N2601" s="49">
        <v>2454</v>
      </c>
      <c r="O2601" s="54"/>
      <c r="P2601" s="54">
        <v>1436</v>
      </c>
      <c r="Q2601" s="54"/>
      <c r="R2601" s="54">
        <f>Data5[[#This Row],[PERSOANE ÎNSCRISE ÎN LISTELE ELECTORALE (TURUL 1)            ]]+Data5[[#This Row],[PERSOANE ÎNSCRISE ÎN LISTELE ELECTORALE (TURUL AL 2-LEA)]]</f>
        <v>2454</v>
      </c>
      <c r="S2601" s="54">
        <f>Data5[[#This Row],[PERSOANE CARE AU PARTICIPAT LA VOT (TURUL 1)]]+Data5[[#This Row],[PERSOANE CARE AU PARTICIPAT LA VOT  (TURUL AL 2-LEA)]]</f>
        <v>1436</v>
      </c>
      <c r="T2601" s="41">
        <f>Data5[[#This Row],[TOTAL CHELTUIELI LEI]]/Data5[[#This Row],[NUMĂRUL PERSOANELOR ÎNSCRISE ÎN LISTELE ELECTORALE]]</f>
        <v>3.1972290138549306</v>
      </c>
      <c r="U2601" s="41">
        <f>Data5[[#This Row],[TOTAL CHELTUIELI EURO]]/Data5[[#This Row],[NUMĂRUL PERSOANELOR ÎNSCRISE ÎN LISTELE ELECTORALE]]</f>
        <v>0.66057085883657995</v>
      </c>
      <c r="V2601" s="41">
        <f>Data5[[#This Row],[TOTAL CHELTUIELI LEI]]/Data5[[#This Row],[NUMĂRUL PERSOANELOR CARE AU PARTICIPAT LA VOT]]</f>
        <v>5.4637883008356543</v>
      </c>
      <c r="W2601" s="41">
        <f>Data5[[#This Row],[TOTAL CHELTUIELI EURO]]/Data5[[#This Row],[NUMĂRUL PERSOANELOR CARE AU PARTICIPAT LA VOT]]</f>
        <v>1.1288585568140441</v>
      </c>
      <c r="X2601" s="43">
        <v>4.8400999999999996</v>
      </c>
      <c r="Y2601" s="114" t="s">
        <v>2884</v>
      </c>
      <c r="Z2601" s="44">
        <v>3</v>
      </c>
      <c r="AA2601" s="115" t="s">
        <v>3105</v>
      </c>
      <c r="AB2601" s="44">
        <v>0</v>
      </c>
      <c r="AC2601" s="45"/>
    </row>
    <row r="2602" spans="1:29" x14ac:dyDescent="0.2">
      <c r="A2602" s="37">
        <v>2601</v>
      </c>
      <c r="B2602" s="38" t="s">
        <v>645</v>
      </c>
      <c r="C2602" s="39" t="s">
        <v>655</v>
      </c>
      <c r="D2602" s="40">
        <v>44101</v>
      </c>
      <c r="E2602" s="38">
        <v>1</v>
      </c>
      <c r="F2602" s="38"/>
      <c r="G2602" s="38" t="s">
        <v>2</v>
      </c>
      <c r="H2602" s="38" t="s">
        <v>2</v>
      </c>
      <c r="I2602" s="65">
        <v>2700</v>
      </c>
      <c r="J2602" s="65">
        <v>2169</v>
      </c>
      <c r="K2602" s="65">
        <v>0</v>
      </c>
      <c r="L2602" s="41">
        <f>SUM(Data5[[#This Row],[CHELTUIELI DE PERSONAL LEI]:[CHELTUIELI DE CAPITAL (ACTIVE NEFINANCIARE ) LEI]])</f>
        <v>4869</v>
      </c>
      <c r="M2602" s="41">
        <f>Data5[[#This Row],[TOTAL CHELTUIELI LEI]]/Data5[[#This Row],[CURS VALUTAR EURO BNR 22 07 2020]]</f>
        <v>1005.9709510134089</v>
      </c>
      <c r="N2602" s="49">
        <v>3118</v>
      </c>
      <c r="O2602" s="54"/>
      <c r="P2602" s="54">
        <v>1492</v>
      </c>
      <c r="Q2602" s="54"/>
      <c r="R2602" s="54">
        <f>Data5[[#This Row],[PERSOANE ÎNSCRISE ÎN LISTELE ELECTORALE (TURUL 1)            ]]+Data5[[#This Row],[PERSOANE ÎNSCRISE ÎN LISTELE ELECTORALE (TURUL AL 2-LEA)]]</f>
        <v>3118</v>
      </c>
      <c r="S2602" s="54">
        <f>Data5[[#This Row],[PERSOANE CARE AU PARTICIPAT LA VOT (TURUL 1)]]+Data5[[#This Row],[PERSOANE CARE AU PARTICIPAT LA VOT  (TURUL AL 2-LEA)]]</f>
        <v>1492</v>
      </c>
      <c r="T2602" s="41">
        <f>Data5[[#This Row],[TOTAL CHELTUIELI LEI]]/Data5[[#This Row],[NUMĂRUL PERSOANELOR ÎNSCRISE ÎN LISTELE ELECTORALE]]</f>
        <v>1.5615779345734446</v>
      </c>
      <c r="U2602" s="41">
        <f>Data5[[#This Row],[TOTAL CHELTUIELI EURO]]/Data5[[#This Row],[NUMĂRUL PERSOANELOR ÎNSCRISE ÎN LISTELE ELECTORALE]]</f>
        <v>0.3226334031473409</v>
      </c>
      <c r="V2602" s="41">
        <f>Data5[[#This Row],[TOTAL CHELTUIELI LEI]]/Data5[[#This Row],[NUMĂRUL PERSOANELOR CARE AU PARTICIPAT LA VOT]]</f>
        <v>3.2634048257372652</v>
      </c>
      <c r="W2602" s="41">
        <f>Data5[[#This Row],[TOTAL CHELTUIELI EURO]]/Data5[[#This Row],[NUMĂRUL PERSOANELOR CARE AU PARTICIPAT LA VOT]]</f>
        <v>0.67424326475429552</v>
      </c>
      <c r="X2602" s="43">
        <v>4.8400999999999996</v>
      </c>
      <c r="Y2602" s="114" t="s">
        <v>2894</v>
      </c>
      <c r="Z2602" s="44">
        <v>1</v>
      </c>
      <c r="AA2602" s="115" t="s">
        <v>3105</v>
      </c>
      <c r="AB2602" s="44">
        <v>0</v>
      </c>
      <c r="AC2602" s="45"/>
    </row>
    <row r="2603" spans="1:29" x14ac:dyDescent="0.2">
      <c r="A2603" s="37">
        <v>2602</v>
      </c>
      <c r="B2603" s="38" t="s">
        <v>645</v>
      </c>
      <c r="C2603" s="39" t="s">
        <v>656</v>
      </c>
      <c r="D2603" s="40">
        <v>44101</v>
      </c>
      <c r="E2603" s="38">
        <v>1</v>
      </c>
      <c r="F2603" s="38"/>
      <c r="G2603" s="38" t="s">
        <v>2</v>
      </c>
      <c r="H2603" s="38" t="s">
        <v>2</v>
      </c>
      <c r="I2603" s="65">
        <v>2760</v>
      </c>
      <c r="J2603" s="65">
        <v>1958</v>
      </c>
      <c r="K2603" s="65">
        <v>0</v>
      </c>
      <c r="L2603" s="41">
        <f>SUM(Data5[[#This Row],[CHELTUIELI DE PERSONAL LEI]:[CHELTUIELI DE CAPITAL (ACTIVE NEFINANCIARE ) LEI]])</f>
        <v>4718</v>
      </c>
      <c r="M2603" s="41">
        <f>Data5[[#This Row],[TOTAL CHELTUIELI LEI]]/Data5[[#This Row],[CURS VALUTAR EURO BNR 22 07 2020]]</f>
        <v>974.77324848660157</v>
      </c>
      <c r="N2603" s="49">
        <v>3277</v>
      </c>
      <c r="O2603" s="54"/>
      <c r="P2603" s="54">
        <v>1728</v>
      </c>
      <c r="Q2603" s="54"/>
      <c r="R2603" s="54">
        <f>Data5[[#This Row],[PERSOANE ÎNSCRISE ÎN LISTELE ELECTORALE (TURUL 1)            ]]+Data5[[#This Row],[PERSOANE ÎNSCRISE ÎN LISTELE ELECTORALE (TURUL AL 2-LEA)]]</f>
        <v>3277</v>
      </c>
      <c r="S2603" s="54">
        <f>Data5[[#This Row],[PERSOANE CARE AU PARTICIPAT LA VOT (TURUL 1)]]+Data5[[#This Row],[PERSOANE CARE AU PARTICIPAT LA VOT  (TURUL AL 2-LEA)]]</f>
        <v>1728</v>
      </c>
      <c r="T2603" s="41">
        <f>Data5[[#This Row],[TOTAL CHELTUIELI LEI]]/Data5[[#This Row],[NUMĂRUL PERSOANELOR ÎNSCRISE ÎN LISTELE ELECTORALE]]</f>
        <v>1.439731461702777</v>
      </c>
      <c r="U2603" s="41">
        <f>Data5[[#This Row],[TOTAL CHELTUIELI EURO]]/Data5[[#This Row],[NUMĂRUL PERSOANELOR ÎNSCRISE ÎN LISTELE ELECTORALE]]</f>
        <v>0.29745903218999131</v>
      </c>
      <c r="V2603" s="41">
        <f>Data5[[#This Row],[TOTAL CHELTUIELI LEI]]/Data5[[#This Row],[NUMĂRUL PERSOANELOR CARE AU PARTICIPAT LA VOT]]</f>
        <v>2.730324074074074</v>
      </c>
      <c r="W2603" s="41">
        <f>Data5[[#This Row],[TOTAL CHELTUIELI EURO]]/Data5[[#This Row],[NUMĂRUL PERSOANELOR CARE AU PARTICIPAT LA VOT]]</f>
        <v>0.56410488917048707</v>
      </c>
      <c r="X2603" s="43">
        <v>4.8400999999999996</v>
      </c>
      <c r="Y2603" s="114" t="s">
        <v>2894</v>
      </c>
      <c r="Z2603" s="44">
        <v>1</v>
      </c>
      <c r="AA2603" s="115" t="s">
        <v>3105</v>
      </c>
      <c r="AB2603" s="44">
        <v>0</v>
      </c>
      <c r="AC2603" s="45"/>
    </row>
    <row r="2604" spans="1:29" x14ac:dyDescent="0.2">
      <c r="A2604" s="37">
        <v>2603</v>
      </c>
      <c r="B2604" s="38" t="s">
        <v>645</v>
      </c>
      <c r="C2604" s="39" t="s">
        <v>657</v>
      </c>
      <c r="D2604" s="40">
        <v>44101</v>
      </c>
      <c r="E2604" s="38">
        <v>1</v>
      </c>
      <c r="F2604" s="38"/>
      <c r="G2604" s="38" t="s">
        <v>2</v>
      </c>
      <c r="H2604" s="38" t="s">
        <v>2</v>
      </c>
      <c r="I2604" s="65">
        <v>0</v>
      </c>
      <c r="J2604" s="65">
        <v>4550</v>
      </c>
      <c r="K2604" s="65">
        <v>0</v>
      </c>
      <c r="L2604" s="41">
        <f>SUM(Data5[[#This Row],[CHELTUIELI DE PERSONAL LEI]:[CHELTUIELI DE CAPITAL (ACTIVE NEFINANCIARE ) LEI]])</f>
        <v>4550</v>
      </c>
      <c r="M2604" s="41">
        <f>Data5[[#This Row],[TOTAL CHELTUIELI LEI]]/Data5[[#This Row],[CURS VALUTAR EURO BNR 22 07 2020]]</f>
        <v>940.06322183425971</v>
      </c>
      <c r="N2604" s="49">
        <v>3846</v>
      </c>
      <c r="O2604" s="54"/>
      <c r="P2604" s="54">
        <v>1704</v>
      </c>
      <c r="Q2604" s="54"/>
      <c r="R2604" s="54">
        <f>Data5[[#This Row],[PERSOANE ÎNSCRISE ÎN LISTELE ELECTORALE (TURUL 1)            ]]+Data5[[#This Row],[PERSOANE ÎNSCRISE ÎN LISTELE ELECTORALE (TURUL AL 2-LEA)]]</f>
        <v>3846</v>
      </c>
      <c r="S2604" s="54">
        <f>Data5[[#This Row],[PERSOANE CARE AU PARTICIPAT LA VOT (TURUL 1)]]+Data5[[#This Row],[PERSOANE CARE AU PARTICIPAT LA VOT  (TURUL AL 2-LEA)]]</f>
        <v>1704</v>
      </c>
      <c r="T2604" s="41">
        <f>Data5[[#This Row],[TOTAL CHELTUIELI LEI]]/Data5[[#This Row],[NUMĂRUL PERSOANELOR ÎNSCRISE ÎN LISTELE ELECTORALE]]</f>
        <v>1.1830473218928756</v>
      </c>
      <c r="U2604" s="41">
        <f>Data5[[#This Row],[TOTAL CHELTUIELI EURO]]/Data5[[#This Row],[NUMĂRUL PERSOANELOR ÎNSCRISE ÎN LISTELE ELECTORALE]]</f>
        <v>0.24442621472549655</v>
      </c>
      <c r="V2604" s="41">
        <f>Data5[[#This Row],[TOTAL CHELTUIELI LEI]]/Data5[[#This Row],[NUMĂRUL PERSOANELOR CARE AU PARTICIPAT LA VOT]]</f>
        <v>2.67018779342723</v>
      </c>
      <c r="W2604" s="41">
        <f>Data5[[#This Row],[TOTAL CHELTUIELI EURO]]/Data5[[#This Row],[NUMĂRUL PERSOANELOR CARE AU PARTICIPAT LA VOT]]</f>
        <v>0.55168029450367351</v>
      </c>
      <c r="X2604" s="43">
        <v>4.8400999999999996</v>
      </c>
      <c r="Y2604" s="114" t="s">
        <v>2894</v>
      </c>
      <c r="Z2604" s="44">
        <v>1</v>
      </c>
      <c r="AA2604" s="115" t="s">
        <v>3105</v>
      </c>
      <c r="AB2604" s="44">
        <v>0</v>
      </c>
      <c r="AC2604" s="45"/>
    </row>
    <row r="2605" spans="1:29" x14ac:dyDescent="0.2">
      <c r="A2605" s="37">
        <v>2604</v>
      </c>
      <c r="B2605" s="38" t="s">
        <v>645</v>
      </c>
      <c r="C2605" s="39" t="s">
        <v>658</v>
      </c>
      <c r="D2605" s="40">
        <v>44101</v>
      </c>
      <c r="E2605" s="38">
        <v>1</v>
      </c>
      <c r="F2605" s="38"/>
      <c r="G2605" s="38" t="s">
        <v>2</v>
      </c>
      <c r="H2605" s="38" t="s">
        <v>2</v>
      </c>
      <c r="I2605" s="67">
        <v>2430</v>
      </c>
      <c r="J2605" s="67">
        <v>17087.59</v>
      </c>
      <c r="K2605" s="67">
        <v>0</v>
      </c>
      <c r="L2605" s="41">
        <f>SUM(Data5[[#This Row],[CHELTUIELI DE PERSONAL LEI]:[CHELTUIELI DE CAPITAL (ACTIVE NEFINANCIARE ) LEI]])</f>
        <v>19517.59</v>
      </c>
      <c r="M2605" s="41">
        <f>Data5[[#This Row],[TOTAL CHELTUIELI LEI]]/Data5[[#This Row],[CURS VALUTAR EURO BNR 22 07 2020]]</f>
        <v>4032.4766017231054</v>
      </c>
      <c r="N2605" s="49">
        <v>5873</v>
      </c>
      <c r="O2605" s="54"/>
      <c r="P2605" s="54">
        <v>2475</v>
      </c>
      <c r="Q2605" s="54"/>
      <c r="R2605" s="54">
        <f>Data5[[#This Row],[PERSOANE ÎNSCRISE ÎN LISTELE ELECTORALE (TURUL 1)            ]]+Data5[[#This Row],[PERSOANE ÎNSCRISE ÎN LISTELE ELECTORALE (TURUL AL 2-LEA)]]</f>
        <v>5873</v>
      </c>
      <c r="S2605" s="54">
        <f>Data5[[#This Row],[PERSOANE CARE AU PARTICIPAT LA VOT (TURUL 1)]]+Data5[[#This Row],[PERSOANE CARE AU PARTICIPAT LA VOT  (TURUL AL 2-LEA)]]</f>
        <v>2475</v>
      </c>
      <c r="T2605" s="41">
        <f>Data5[[#This Row],[TOTAL CHELTUIELI LEI]]/Data5[[#This Row],[NUMĂRUL PERSOANELOR ÎNSCRISE ÎN LISTELE ELECTORALE]]</f>
        <v>3.3232743061467733</v>
      </c>
      <c r="U2605" s="41">
        <f>Data5[[#This Row],[TOTAL CHELTUIELI EURO]]/Data5[[#This Row],[NUMĂRUL PERSOANELOR ÎNSCRISE ÎN LISTELE ELECTORALE]]</f>
        <v>0.68661273654403299</v>
      </c>
      <c r="V2605" s="41">
        <f>Data5[[#This Row],[TOTAL CHELTUIELI LEI]]/Data5[[#This Row],[NUMĂRUL PERSOANELOR CARE AU PARTICIPAT LA VOT]]</f>
        <v>7.8858949494949497</v>
      </c>
      <c r="W2605" s="41">
        <f>Data5[[#This Row],[TOTAL CHELTUIELI EURO]]/Data5[[#This Row],[NUMĂRUL PERSOANELOR CARE AU PARTICIPAT LA VOT]]</f>
        <v>1.6292834754436789</v>
      </c>
      <c r="X2605" s="43">
        <v>4.8400999999999996</v>
      </c>
      <c r="Y2605" s="114" t="s">
        <v>2884</v>
      </c>
      <c r="Z2605" s="44">
        <v>3</v>
      </c>
      <c r="AA2605" s="115" t="s">
        <v>3105</v>
      </c>
      <c r="AB2605" s="44">
        <v>0</v>
      </c>
      <c r="AC2605" s="45"/>
    </row>
    <row r="2606" spans="1:29" x14ac:dyDescent="0.2">
      <c r="A2606" s="37">
        <v>2605</v>
      </c>
      <c r="B2606" s="38" t="s">
        <v>645</v>
      </c>
      <c r="C2606" s="39" t="s">
        <v>659</v>
      </c>
      <c r="D2606" s="40">
        <v>44101</v>
      </c>
      <c r="E2606" s="38">
        <v>1</v>
      </c>
      <c r="F2606" s="38"/>
      <c r="G2606" s="38" t="s">
        <v>2</v>
      </c>
      <c r="H2606" s="38" t="s">
        <v>2</v>
      </c>
      <c r="I2606" s="41">
        <v>0</v>
      </c>
      <c r="J2606" s="41">
        <v>3916</v>
      </c>
      <c r="K2606" s="41">
        <v>0</v>
      </c>
      <c r="L2606" s="41">
        <f>SUM(Data5[[#This Row],[CHELTUIELI DE PERSONAL LEI]:[CHELTUIELI DE CAPITAL (ACTIVE NEFINANCIARE ) LEI]])</f>
        <v>3916</v>
      </c>
      <c r="M2606" s="41">
        <f>Data5[[#This Row],[TOTAL CHELTUIELI LEI]]/Data5[[#This Row],[CURS VALUTAR EURO BNR 22 07 2020]]</f>
        <v>809.07419268196941</v>
      </c>
      <c r="N2606" s="49">
        <v>2112</v>
      </c>
      <c r="O2606" s="54"/>
      <c r="P2606" s="54">
        <v>1139</v>
      </c>
      <c r="Q2606" s="54"/>
      <c r="R2606" s="54">
        <f>Data5[[#This Row],[PERSOANE ÎNSCRISE ÎN LISTELE ELECTORALE (TURUL 1)            ]]+Data5[[#This Row],[PERSOANE ÎNSCRISE ÎN LISTELE ELECTORALE (TURUL AL 2-LEA)]]</f>
        <v>2112</v>
      </c>
      <c r="S2606" s="54">
        <f>Data5[[#This Row],[PERSOANE CARE AU PARTICIPAT LA VOT (TURUL 1)]]+Data5[[#This Row],[PERSOANE CARE AU PARTICIPAT LA VOT  (TURUL AL 2-LEA)]]</f>
        <v>1139</v>
      </c>
      <c r="T2606" s="41">
        <f>Data5[[#This Row],[TOTAL CHELTUIELI LEI]]/Data5[[#This Row],[NUMĂRUL PERSOANELOR ÎNSCRISE ÎN LISTELE ELECTORALE]]</f>
        <v>1.8541666666666667</v>
      </c>
      <c r="U2606" s="41">
        <f>Data5[[#This Row],[TOTAL CHELTUIELI EURO]]/Data5[[#This Row],[NUMĂRUL PERSOANELOR ÎNSCRISE ÎN LISTELE ELECTORALE]]</f>
        <v>0.38308437153502339</v>
      </c>
      <c r="V2606" s="41">
        <f>Data5[[#This Row],[TOTAL CHELTUIELI LEI]]/Data5[[#This Row],[NUMĂRUL PERSOANELOR CARE AU PARTICIPAT LA VOT]]</f>
        <v>3.438103599648815</v>
      </c>
      <c r="W2606" s="41">
        <f>Data5[[#This Row],[TOTAL CHELTUIELI EURO]]/Data5[[#This Row],[NUMĂRUL PERSOANELOR CARE AU PARTICIPAT LA VOT]]</f>
        <v>0.71033730700787479</v>
      </c>
      <c r="X2606" s="43">
        <v>4.8400999999999996</v>
      </c>
      <c r="Y2606" s="114" t="s">
        <v>2894</v>
      </c>
      <c r="Z2606" s="44">
        <v>1</v>
      </c>
      <c r="AA2606" s="115" t="s">
        <v>3105</v>
      </c>
      <c r="AB2606" s="44">
        <v>0</v>
      </c>
      <c r="AC2606" s="45"/>
    </row>
    <row r="2607" spans="1:29" x14ac:dyDescent="0.2">
      <c r="A2607" s="37">
        <v>2606</v>
      </c>
      <c r="B2607" s="38" t="s">
        <v>645</v>
      </c>
      <c r="C2607" s="39" t="s">
        <v>660</v>
      </c>
      <c r="D2607" s="40">
        <v>44101</v>
      </c>
      <c r="E2607" s="69">
        <v>1</v>
      </c>
      <c r="F2607" s="69"/>
      <c r="G2607" s="69" t="s">
        <v>2</v>
      </c>
      <c r="H2607" s="69" t="s">
        <v>2</v>
      </c>
      <c r="I2607" s="66">
        <v>0</v>
      </c>
      <c r="J2607" s="66">
        <v>0</v>
      </c>
      <c r="K2607" s="66">
        <v>0</v>
      </c>
      <c r="L2607" s="41">
        <f>SUM(Data5[[#This Row],[CHELTUIELI DE PERSONAL LEI]:[CHELTUIELI DE CAPITAL (ACTIVE NEFINANCIARE ) LEI]])</f>
        <v>0</v>
      </c>
      <c r="M2607" s="67">
        <f>Data5[[#This Row],[TOTAL CHELTUIELI LEI]]/Data5[[#This Row],[CURS VALUTAR EURO BNR 22 07 2020]]</f>
        <v>0</v>
      </c>
      <c r="N2607" s="49">
        <v>1285</v>
      </c>
      <c r="O2607" s="54"/>
      <c r="P2607" s="54">
        <v>736</v>
      </c>
      <c r="Q2607" s="54"/>
      <c r="R2607" s="54">
        <f>Data5[[#This Row],[PERSOANE ÎNSCRISE ÎN LISTELE ELECTORALE (TURUL 1)            ]]+Data5[[#This Row],[PERSOANE ÎNSCRISE ÎN LISTELE ELECTORALE (TURUL AL 2-LEA)]]</f>
        <v>1285</v>
      </c>
      <c r="S2607" s="54">
        <f>Data5[[#This Row],[PERSOANE CARE AU PARTICIPAT LA VOT (TURUL 1)]]+Data5[[#This Row],[PERSOANE CARE AU PARTICIPAT LA VOT  (TURUL AL 2-LEA)]]</f>
        <v>736</v>
      </c>
      <c r="T2607" s="41">
        <f>Data5[[#This Row],[TOTAL CHELTUIELI LEI]]/Data5[[#This Row],[NUMĂRUL PERSOANELOR ÎNSCRISE ÎN LISTELE ELECTORALE]]</f>
        <v>0</v>
      </c>
      <c r="U2607" s="41">
        <f>Data5[[#This Row],[TOTAL CHELTUIELI EURO]]/Data5[[#This Row],[NUMĂRUL PERSOANELOR ÎNSCRISE ÎN LISTELE ELECTORALE]]</f>
        <v>0</v>
      </c>
      <c r="V2607" s="41">
        <f>Data5[[#This Row],[TOTAL CHELTUIELI LEI]]/Data5[[#This Row],[NUMĂRUL PERSOANELOR CARE AU PARTICIPAT LA VOT]]</f>
        <v>0</v>
      </c>
      <c r="W2607" s="41">
        <f>Data5[[#This Row],[TOTAL CHELTUIELI EURO]]/Data5[[#This Row],[NUMĂRUL PERSOANELOR CARE AU PARTICIPAT LA VOT]]</f>
        <v>0</v>
      </c>
      <c r="X2607" s="77">
        <v>4.8400999999999996</v>
      </c>
      <c r="Y2607" s="114" t="s">
        <v>2890</v>
      </c>
      <c r="Z2607" s="44">
        <v>0</v>
      </c>
      <c r="AA2607" s="115" t="s">
        <v>3105</v>
      </c>
      <c r="AB2607" s="44">
        <v>0</v>
      </c>
      <c r="AC2607" s="45"/>
    </row>
    <row r="2608" spans="1:29" x14ac:dyDescent="0.2">
      <c r="A2608" s="37">
        <v>2607</v>
      </c>
      <c r="B2608" s="38" t="s">
        <v>645</v>
      </c>
      <c r="C2608" s="39" t="s">
        <v>661</v>
      </c>
      <c r="D2608" s="40">
        <v>44101</v>
      </c>
      <c r="E2608" s="38">
        <v>1</v>
      </c>
      <c r="F2608" s="38"/>
      <c r="G2608" s="38" t="s">
        <v>2</v>
      </c>
      <c r="H2608" s="38" t="s">
        <v>2</v>
      </c>
      <c r="I2608" s="65">
        <v>3770</v>
      </c>
      <c r="J2608" s="65">
        <v>17123.96</v>
      </c>
      <c r="K2608" s="65">
        <v>0</v>
      </c>
      <c r="L2608" s="41">
        <f>SUM(Data5[[#This Row],[CHELTUIELI DE PERSONAL LEI]:[CHELTUIELI DE CAPITAL (ACTIVE NEFINANCIARE ) LEI]])</f>
        <v>20893.96</v>
      </c>
      <c r="M2608" s="41">
        <f>Data5[[#This Row],[TOTAL CHELTUIELI LEI]]/Data5[[#This Row],[CURS VALUTAR EURO BNR 22 07 2020]]</f>
        <v>4316.8446932914612</v>
      </c>
      <c r="N2608" s="49">
        <v>3026</v>
      </c>
      <c r="O2608" s="54"/>
      <c r="P2608" s="54">
        <v>1511</v>
      </c>
      <c r="Q2608" s="54"/>
      <c r="R2608" s="54">
        <f>Data5[[#This Row],[PERSOANE ÎNSCRISE ÎN LISTELE ELECTORALE (TURUL 1)            ]]+Data5[[#This Row],[PERSOANE ÎNSCRISE ÎN LISTELE ELECTORALE (TURUL AL 2-LEA)]]</f>
        <v>3026</v>
      </c>
      <c r="S2608" s="54">
        <f>Data5[[#This Row],[PERSOANE CARE AU PARTICIPAT LA VOT (TURUL 1)]]+Data5[[#This Row],[PERSOANE CARE AU PARTICIPAT LA VOT  (TURUL AL 2-LEA)]]</f>
        <v>1511</v>
      </c>
      <c r="T2608" s="41">
        <f>Data5[[#This Row],[TOTAL CHELTUIELI LEI]]/Data5[[#This Row],[NUMĂRUL PERSOANELOR ÎNSCRISE ÎN LISTELE ELECTORALE]]</f>
        <v>6.9048116325181752</v>
      </c>
      <c r="U2608" s="41">
        <f>Data5[[#This Row],[TOTAL CHELTUIELI EURO]]/Data5[[#This Row],[NUMĂRUL PERSOANELOR ÎNSCRISE ÎN LISTELE ELECTORALE]]</f>
        <v>1.4265844987744418</v>
      </c>
      <c r="V2608" s="41">
        <f>Data5[[#This Row],[TOTAL CHELTUIELI LEI]]/Data5[[#This Row],[NUMĂRUL PERSOANELOR CARE AU PARTICIPAT LA VOT]]</f>
        <v>13.827902051621443</v>
      </c>
      <c r="W2608" s="41">
        <f>Data5[[#This Row],[TOTAL CHELTUIELI EURO]]/Data5[[#This Row],[NUMĂRUL PERSOANELOR CARE AU PARTICIPAT LA VOT]]</f>
        <v>2.8569455283199612</v>
      </c>
      <c r="X2608" s="43">
        <v>4.8400999999999996</v>
      </c>
      <c r="Y2608" s="114" t="s">
        <v>2889</v>
      </c>
      <c r="Z2608" s="44">
        <v>6</v>
      </c>
      <c r="AA2608" s="115" t="s">
        <v>3107</v>
      </c>
      <c r="AB2608" s="44">
        <v>1</v>
      </c>
      <c r="AC2608" s="45"/>
    </row>
    <row r="2609" spans="1:29" x14ac:dyDescent="0.2">
      <c r="A2609" s="37">
        <v>2608</v>
      </c>
      <c r="B2609" s="38" t="s">
        <v>645</v>
      </c>
      <c r="C2609" s="39" t="s">
        <v>366</v>
      </c>
      <c r="D2609" s="40">
        <v>44101</v>
      </c>
      <c r="E2609" s="38">
        <v>1</v>
      </c>
      <c r="F2609" s="38"/>
      <c r="G2609" s="38" t="s">
        <v>2</v>
      </c>
      <c r="H2609" s="38" t="s">
        <v>2</v>
      </c>
      <c r="I2609" s="65">
        <v>2080</v>
      </c>
      <c r="J2609" s="65">
        <v>2924</v>
      </c>
      <c r="K2609" s="65">
        <v>0</v>
      </c>
      <c r="L2609" s="41">
        <f>SUM(Data5[[#This Row],[CHELTUIELI DE PERSONAL LEI]:[CHELTUIELI DE CAPITAL (ACTIVE NEFINANCIARE ) LEI]])</f>
        <v>5004</v>
      </c>
      <c r="M2609" s="41">
        <f>Data5[[#This Row],[TOTAL CHELTUIELI LEI]]/Data5[[#This Row],[CURS VALUTAR EURO BNR 22 07 2020]]</f>
        <v>1033.8629367161836</v>
      </c>
      <c r="N2609" s="49">
        <v>2200</v>
      </c>
      <c r="O2609" s="54"/>
      <c r="P2609" s="54">
        <v>1231</v>
      </c>
      <c r="Q2609" s="54"/>
      <c r="R2609" s="54">
        <f>Data5[[#This Row],[PERSOANE ÎNSCRISE ÎN LISTELE ELECTORALE (TURUL 1)            ]]+Data5[[#This Row],[PERSOANE ÎNSCRISE ÎN LISTELE ELECTORALE (TURUL AL 2-LEA)]]</f>
        <v>2200</v>
      </c>
      <c r="S2609" s="54">
        <f>Data5[[#This Row],[PERSOANE CARE AU PARTICIPAT LA VOT (TURUL 1)]]+Data5[[#This Row],[PERSOANE CARE AU PARTICIPAT LA VOT  (TURUL AL 2-LEA)]]</f>
        <v>1231</v>
      </c>
      <c r="T2609" s="41">
        <f>Data5[[#This Row],[TOTAL CHELTUIELI LEI]]/Data5[[#This Row],[NUMĂRUL PERSOANELOR ÎNSCRISE ÎN LISTELE ELECTORALE]]</f>
        <v>2.2745454545454544</v>
      </c>
      <c r="U2609" s="41">
        <f>Data5[[#This Row],[TOTAL CHELTUIELI EURO]]/Data5[[#This Row],[NUMĂRUL PERSOANELOR ÎNSCRISE ÎN LISTELE ELECTORALE]]</f>
        <v>0.46993769850735623</v>
      </c>
      <c r="V2609" s="41">
        <f>Data5[[#This Row],[TOTAL CHELTUIELI LEI]]/Data5[[#This Row],[NUMĂRUL PERSOANELOR CARE AU PARTICIPAT LA VOT]]</f>
        <v>4.064987814784728</v>
      </c>
      <c r="W2609" s="41">
        <f>Data5[[#This Row],[TOTAL CHELTUIELI EURO]]/Data5[[#This Row],[NUMĂRUL PERSOANELOR CARE AU PARTICIPAT LA VOT]]</f>
        <v>0.83985616305132704</v>
      </c>
      <c r="X2609" s="43">
        <v>4.8400999999999996</v>
      </c>
      <c r="Y2609" s="114" t="s">
        <v>2891</v>
      </c>
      <c r="Z2609" s="44">
        <v>2</v>
      </c>
      <c r="AA2609" s="115" t="s">
        <v>3105</v>
      </c>
      <c r="AB2609" s="44">
        <v>0</v>
      </c>
      <c r="AC2609" s="45"/>
    </row>
    <row r="2610" spans="1:29" x14ac:dyDescent="0.2">
      <c r="A2610" s="37">
        <v>2609</v>
      </c>
      <c r="B2610" s="38" t="s">
        <v>645</v>
      </c>
      <c r="C2610" s="39" t="s">
        <v>662</v>
      </c>
      <c r="D2610" s="40">
        <v>44101</v>
      </c>
      <c r="E2610" s="38">
        <v>1</v>
      </c>
      <c r="F2610" s="38"/>
      <c r="G2610" s="38" t="s">
        <v>2</v>
      </c>
      <c r="H2610" s="38" t="s">
        <v>2</v>
      </c>
      <c r="I2610" s="65">
        <v>0</v>
      </c>
      <c r="J2610" s="65">
        <v>2164.81</v>
      </c>
      <c r="K2610" s="65">
        <v>0</v>
      </c>
      <c r="L2610" s="41">
        <f>SUM(Data5[[#This Row],[CHELTUIELI DE PERSONAL LEI]:[CHELTUIELI DE CAPITAL (ACTIVE NEFINANCIARE ) LEI]])</f>
        <v>2164.81</v>
      </c>
      <c r="M2610" s="41">
        <f>Data5[[#This Row],[TOTAL CHELTUIELI LEI]]/Data5[[#This Row],[CURS VALUTAR EURO BNR 22 07 2020]]</f>
        <v>447.26555236462059</v>
      </c>
      <c r="N2610" s="49">
        <v>1679</v>
      </c>
      <c r="O2610" s="54"/>
      <c r="P2610" s="54">
        <v>972</v>
      </c>
      <c r="Q2610" s="54"/>
      <c r="R2610" s="54">
        <f>Data5[[#This Row],[PERSOANE ÎNSCRISE ÎN LISTELE ELECTORALE (TURUL 1)            ]]+Data5[[#This Row],[PERSOANE ÎNSCRISE ÎN LISTELE ELECTORALE (TURUL AL 2-LEA)]]</f>
        <v>1679</v>
      </c>
      <c r="S2610" s="54">
        <f>Data5[[#This Row],[PERSOANE CARE AU PARTICIPAT LA VOT (TURUL 1)]]+Data5[[#This Row],[PERSOANE CARE AU PARTICIPAT LA VOT  (TURUL AL 2-LEA)]]</f>
        <v>972</v>
      </c>
      <c r="T2610" s="41">
        <f>Data5[[#This Row],[TOTAL CHELTUIELI LEI]]/Data5[[#This Row],[NUMĂRUL PERSOANELOR ÎNSCRISE ÎN LISTELE ELECTORALE]]</f>
        <v>1.2893448481238832</v>
      </c>
      <c r="U2610" s="41">
        <f>Data5[[#This Row],[TOTAL CHELTUIELI EURO]]/Data5[[#This Row],[NUMĂRUL PERSOANELOR ÎNSCRISE ÎN LISTELE ELECTORALE]]</f>
        <v>0.26638805977642682</v>
      </c>
      <c r="V2610" s="41">
        <f>Data5[[#This Row],[TOTAL CHELTUIELI LEI]]/Data5[[#This Row],[NUMĂRUL PERSOANELOR CARE AU PARTICIPAT LA VOT]]</f>
        <v>2.2271707818930042</v>
      </c>
      <c r="W2610" s="41">
        <f>Data5[[#This Row],[TOTAL CHELTUIELI EURO]]/Data5[[#This Row],[NUMĂRUL PERSOANELOR CARE AU PARTICIPAT LA VOT]]</f>
        <v>0.46014974523109115</v>
      </c>
      <c r="X2610" s="43">
        <v>4.8400999999999996</v>
      </c>
      <c r="Y2610" s="114" t="s">
        <v>2894</v>
      </c>
      <c r="Z2610" s="44">
        <v>1</v>
      </c>
      <c r="AA2610" s="115" t="s">
        <v>3105</v>
      </c>
      <c r="AB2610" s="44">
        <v>0</v>
      </c>
      <c r="AC2610" s="45"/>
    </row>
    <row r="2611" spans="1:29" x14ac:dyDescent="0.2">
      <c r="A2611" s="37">
        <v>2610</v>
      </c>
      <c r="B2611" s="38" t="s">
        <v>645</v>
      </c>
      <c r="C2611" s="39" t="s">
        <v>663</v>
      </c>
      <c r="D2611" s="40">
        <v>44101</v>
      </c>
      <c r="E2611" s="38">
        <v>1</v>
      </c>
      <c r="F2611" s="38"/>
      <c r="G2611" s="38" t="s">
        <v>2</v>
      </c>
      <c r="H2611" s="38" t="s">
        <v>2</v>
      </c>
      <c r="I2611" s="65">
        <v>0</v>
      </c>
      <c r="J2611" s="65">
        <v>7013.73</v>
      </c>
      <c r="K2611" s="65">
        <v>0</v>
      </c>
      <c r="L2611" s="41">
        <f>SUM(Data5[[#This Row],[CHELTUIELI DE PERSONAL LEI]:[CHELTUIELI DE CAPITAL (ACTIVE NEFINANCIARE ) LEI]])</f>
        <v>7013.73</v>
      </c>
      <c r="M2611" s="41">
        <f>Data5[[#This Row],[TOTAL CHELTUIELI LEI]]/Data5[[#This Row],[CURS VALUTAR EURO BNR 22 07 2020]]</f>
        <v>1449.0878287638686</v>
      </c>
      <c r="N2611" s="49">
        <v>3526</v>
      </c>
      <c r="O2611" s="54"/>
      <c r="P2611" s="54">
        <v>1765</v>
      </c>
      <c r="Q2611" s="54"/>
      <c r="R2611" s="54">
        <f>Data5[[#This Row],[PERSOANE ÎNSCRISE ÎN LISTELE ELECTORALE (TURUL 1)            ]]+Data5[[#This Row],[PERSOANE ÎNSCRISE ÎN LISTELE ELECTORALE (TURUL AL 2-LEA)]]</f>
        <v>3526</v>
      </c>
      <c r="S2611" s="54">
        <f>Data5[[#This Row],[PERSOANE CARE AU PARTICIPAT LA VOT (TURUL 1)]]+Data5[[#This Row],[PERSOANE CARE AU PARTICIPAT LA VOT  (TURUL AL 2-LEA)]]</f>
        <v>1765</v>
      </c>
      <c r="T2611" s="41">
        <f>Data5[[#This Row],[TOTAL CHELTUIELI LEI]]/Data5[[#This Row],[NUMĂRUL PERSOANELOR ÎNSCRISE ÎN LISTELE ELECTORALE]]</f>
        <v>1.9891463414634145</v>
      </c>
      <c r="U2611" s="41">
        <f>Data5[[#This Row],[TOTAL CHELTUIELI EURO]]/Data5[[#This Row],[NUMĂRUL PERSOANELOR ÎNSCRISE ÎN LISTELE ELECTORALE]]</f>
        <v>0.41097215790240177</v>
      </c>
      <c r="V2611" s="41">
        <f>Data5[[#This Row],[TOTAL CHELTUIELI LEI]]/Data5[[#This Row],[NUMĂRUL PERSOANELOR CARE AU PARTICIPAT LA VOT]]</f>
        <v>3.9737847025495747</v>
      </c>
      <c r="W2611" s="41">
        <f>Data5[[#This Row],[TOTAL CHELTUIELI EURO]]/Data5[[#This Row],[NUMĂRUL PERSOANELOR CARE AU PARTICIPAT LA VOT]]</f>
        <v>0.82101293414383492</v>
      </c>
      <c r="X2611" s="43">
        <v>4.8400999999999996</v>
      </c>
      <c r="Y2611" s="114" t="s">
        <v>2894</v>
      </c>
      <c r="Z2611" s="44">
        <v>1</v>
      </c>
      <c r="AA2611" s="115" t="s">
        <v>3105</v>
      </c>
      <c r="AB2611" s="44">
        <v>0</v>
      </c>
      <c r="AC2611" s="45"/>
    </row>
    <row r="2612" spans="1:29" x14ac:dyDescent="0.2">
      <c r="A2612" s="37">
        <v>2611</v>
      </c>
      <c r="B2612" s="38" t="s">
        <v>645</v>
      </c>
      <c r="C2612" s="39" t="s">
        <v>664</v>
      </c>
      <c r="D2612" s="40">
        <v>44101</v>
      </c>
      <c r="E2612" s="38">
        <v>1</v>
      </c>
      <c r="F2612" s="38"/>
      <c r="G2612" s="38" t="s">
        <v>2</v>
      </c>
      <c r="H2612" s="38" t="s">
        <v>2</v>
      </c>
      <c r="I2612" s="65">
        <v>0</v>
      </c>
      <c r="J2612" s="65">
        <v>5142</v>
      </c>
      <c r="K2612" s="65">
        <v>0</v>
      </c>
      <c r="L2612" s="41">
        <f>SUM(Data5[[#This Row],[CHELTUIELI DE PERSONAL LEI]:[CHELTUIELI DE CAPITAL (ACTIVE NEFINANCIARE ) LEI]])</f>
        <v>5142</v>
      </c>
      <c r="M2612" s="41">
        <f>Data5[[#This Row],[TOTAL CHELTUIELI LEI]]/Data5[[#This Row],[CURS VALUTAR EURO BNR 22 07 2020]]</f>
        <v>1062.3747443234645</v>
      </c>
      <c r="N2612" s="49">
        <v>2281</v>
      </c>
      <c r="O2612" s="54"/>
      <c r="P2612" s="54">
        <v>1328</v>
      </c>
      <c r="Q2612" s="54"/>
      <c r="R2612" s="54">
        <f>Data5[[#This Row],[PERSOANE ÎNSCRISE ÎN LISTELE ELECTORALE (TURUL 1)            ]]+Data5[[#This Row],[PERSOANE ÎNSCRISE ÎN LISTELE ELECTORALE (TURUL AL 2-LEA)]]</f>
        <v>2281</v>
      </c>
      <c r="S2612" s="54">
        <f>Data5[[#This Row],[PERSOANE CARE AU PARTICIPAT LA VOT (TURUL 1)]]+Data5[[#This Row],[PERSOANE CARE AU PARTICIPAT LA VOT  (TURUL AL 2-LEA)]]</f>
        <v>1328</v>
      </c>
      <c r="T2612" s="41">
        <f>Data5[[#This Row],[TOTAL CHELTUIELI LEI]]/Data5[[#This Row],[NUMĂRUL PERSOANELOR ÎNSCRISE ÎN LISTELE ELECTORALE]]</f>
        <v>2.2542744410346338</v>
      </c>
      <c r="U2612" s="41">
        <f>Data5[[#This Row],[TOTAL CHELTUIELI EURO]]/Data5[[#This Row],[NUMĂRUL PERSOANELOR ÎNSCRISE ÎN LISTELE ELECTORALE]]</f>
        <v>0.46574955910717425</v>
      </c>
      <c r="V2612" s="41">
        <f>Data5[[#This Row],[TOTAL CHELTUIELI LEI]]/Data5[[#This Row],[NUMĂRUL PERSOANELOR CARE AU PARTICIPAT LA VOT]]</f>
        <v>3.8719879518072289</v>
      </c>
      <c r="W2612" s="41">
        <f>Data5[[#This Row],[TOTAL CHELTUIELI EURO]]/Data5[[#This Row],[NUMĂRUL PERSOANELOR CARE AU PARTICIPAT LA VOT]]</f>
        <v>0.79998098217128355</v>
      </c>
      <c r="X2612" s="43">
        <v>4.8400999999999996</v>
      </c>
      <c r="Y2612" s="114" t="s">
        <v>2891</v>
      </c>
      <c r="Z2612" s="44">
        <v>2</v>
      </c>
      <c r="AA2612" s="115" t="s">
        <v>3105</v>
      </c>
      <c r="AB2612" s="44">
        <v>0</v>
      </c>
      <c r="AC2612" s="45"/>
    </row>
    <row r="2613" spans="1:29" x14ac:dyDescent="0.2">
      <c r="A2613" s="37">
        <v>2612</v>
      </c>
      <c r="B2613" s="38" t="s">
        <v>645</v>
      </c>
      <c r="C2613" s="39" t="s">
        <v>665</v>
      </c>
      <c r="D2613" s="40">
        <v>44101</v>
      </c>
      <c r="E2613" s="38">
        <v>1</v>
      </c>
      <c r="F2613" s="38"/>
      <c r="G2613" s="38" t="s">
        <v>2</v>
      </c>
      <c r="H2613" s="38" t="s">
        <v>2</v>
      </c>
      <c r="I2613" s="41">
        <v>1200</v>
      </c>
      <c r="J2613" s="41">
        <v>1235</v>
      </c>
      <c r="K2613" s="41">
        <v>0</v>
      </c>
      <c r="L2613" s="41">
        <f>SUM(Data5[[#This Row],[CHELTUIELI DE PERSONAL LEI]:[CHELTUIELI DE CAPITAL (ACTIVE NEFINANCIARE ) LEI]])</f>
        <v>2435</v>
      </c>
      <c r="M2613" s="41">
        <f>Data5[[#This Row],[TOTAL CHELTUIELI LEI]]/Data5[[#This Row],[CURS VALUTAR EURO BNR 22 07 2020]]</f>
        <v>503.08877915745546</v>
      </c>
      <c r="N2613" s="49">
        <v>1910</v>
      </c>
      <c r="O2613" s="54"/>
      <c r="P2613" s="54">
        <v>1262</v>
      </c>
      <c r="Q2613" s="54"/>
      <c r="R2613" s="54">
        <f>Data5[[#This Row],[PERSOANE ÎNSCRISE ÎN LISTELE ELECTORALE (TURUL 1)            ]]+Data5[[#This Row],[PERSOANE ÎNSCRISE ÎN LISTELE ELECTORALE (TURUL AL 2-LEA)]]</f>
        <v>1910</v>
      </c>
      <c r="S2613" s="54">
        <f>Data5[[#This Row],[PERSOANE CARE AU PARTICIPAT LA VOT (TURUL 1)]]+Data5[[#This Row],[PERSOANE CARE AU PARTICIPAT LA VOT  (TURUL AL 2-LEA)]]</f>
        <v>1262</v>
      </c>
      <c r="T2613" s="41">
        <f>Data5[[#This Row],[TOTAL CHELTUIELI LEI]]/Data5[[#This Row],[NUMĂRUL PERSOANELOR ÎNSCRISE ÎN LISTELE ELECTORALE]]</f>
        <v>1.2748691099476439</v>
      </c>
      <c r="U2613" s="41">
        <f>Data5[[#This Row],[TOTAL CHELTUIELI EURO]]/Data5[[#This Row],[NUMĂRUL PERSOANELOR ÎNSCRISE ÎN LISTELE ELECTORALE]]</f>
        <v>0.26339726657458401</v>
      </c>
      <c r="V2613" s="41">
        <f>Data5[[#This Row],[TOTAL CHELTUIELI LEI]]/Data5[[#This Row],[NUMĂRUL PERSOANELOR CARE AU PARTICIPAT LA VOT]]</f>
        <v>1.9294770206022187</v>
      </c>
      <c r="W2613" s="41">
        <f>Data5[[#This Row],[TOTAL CHELTUIELI EURO]]/Data5[[#This Row],[NUMĂRUL PERSOANELOR CARE AU PARTICIPAT LA VOT]]</f>
        <v>0.39864404053681096</v>
      </c>
      <c r="X2613" s="43">
        <v>4.8400999999999996</v>
      </c>
      <c r="Y2613" s="114" t="s">
        <v>2894</v>
      </c>
      <c r="Z2613" s="44">
        <v>1</v>
      </c>
      <c r="AA2613" s="115" t="s">
        <v>3105</v>
      </c>
      <c r="AB2613" s="44">
        <v>0</v>
      </c>
      <c r="AC2613" s="45"/>
    </row>
    <row r="2614" spans="1:29" x14ac:dyDescent="0.2">
      <c r="A2614" s="37">
        <v>2613</v>
      </c>
      <c r="B2614" s="38" t="s">
        <v>645</v>
      </c>
      <c r="C2614" s="39" t="s">
        <v>666</v>
      </c>
      <c r="D2614" s="40">
        <v>44101</v>
      </c>
      <c r="E2614" s="38">
        <v>1</v>
      </c>
      <c r="F2614" s="38"/>
      <c r="G2614" s="38" t="s">
        <v>2</v>
      </c>
      <c r="H2614" s="38" t="s">
        <v>2</v>
      </c>
      <c r="I2614" s="41">
        <v>1181</v>
      </c>
      <c r="J2614" s="41">
        <v>0</v>
      </c>
      <c r="K2614" s="41">
        <v>0</v>
      </c>
      <c r="L2614" s="41">
        <f>SUM(Data5[[#This Row],[CHELTUIELI DE PERSONAL LEI]:[CHELTUIELI DE CAPITAL (ACTIVE NEFINANCIARE ) LEI]])</f>
        <v>1181</v>
      </c>
      <c r="M2614" s="41">
        <f>Data5[[#This Row],[TOTAL CHELTUIELI LEI]]/Data5[[#This Row],[CURS VALUTAR EURO BNR 22 07 2020]]</f>
        <v>244.00322307390346</v>
      </c>
      <c r="N2614" s="49">
        <v>1588</v>
      </c>
      <c r="O2614" s="54"/>
      <c r="P2614" s="54">
        <v>933</v>
      </c>
      <c r="Q2614" s="54"/>
      <c r="R2614" s="54">
        <f>Data5[[#This Row],[PERSOANE ÎNSCRISE ÎN LISTELE ELECTORALE (TURUL 1)            ]]+Data5[[#This Row],[PERSOANE ÎNSCRISE ÎN LISTELE ELECTORALE (TURUL AL 2-LEA)]]</f>
        <v>1588</v>
      </c>
      <c r="S2614" s="54">
        <f>Data5[[#This Row],[PERSOANE CARE AU PARTICIPAT LA VOT (TURUL 1)]]+Data5[[#This Row],[PERSOANE CARE AU PARTICIPAT LA VOT  (TURUL AL 2-LEA)]]</f>
        <v>933</v>
      </c>
      <c r="T2614" s="41">
        <f>Data5[[#This Row],[TOTAL CHELTUIELI LEI]]/Data5[[#This Row],[NUMĂRUL PERSOANELOR ÎNSCRISE ÎN LISTELE ELECTORALE]]</f>
        <v>0.74370277078085645</v>
      </c>
      <c r="U2614" s="41">
        <f>Data5[[#This Row],[TOTAL CHELTUIELI EURO]]/Data5[[#This Row],[NUMĂRUL PERSOANELOR ÎNSCRISE ÎN LISTELE ELECTORALE]]</f>
        <v>0.15365442259061932</v>
      </c>
      <c r="V2614" s="41">
        <f>Data5[[#This Row],[TOTAL CHELTUIELI LEI]]/Data5[[#This Row],[NUMĂRUL PERSOANELOR CARE AU PARTICIPAT LA VOT]]</f>
        <v>1.2658092175777063</v>
      </c>
      <c r="W2614" s="41">
        <f>Data5[[#This Row],[TOTAL CHELTUIELI EURO]]/Data5[[#This Row],[NUMĂRUL PERSOANELOR CARE AU PARTICIPAT LA VOT]]</f>
        <v>0.26152542666013234</v>
      </c>
      <c r="X2614" s="43">
        <v>4.8400999999999996</v>
      </c>
      <c r="Y2614" s="114" t="s">
        <v>2890</v>
      </c>
      <c r="Z2614" s="44">
        <v>0</v>
      </c>
      <c r="AA2614" s="115" t="s">
        <v>3105</v>
      </c>
      <c r="AB2614" s="44">
        <v>0</v>
      </c>
      <c r="AC2614" s="45"/>
    </row>
    <row r="2615" spans="1:29" x14ac:dyDescent="0.2">
      <c r="A2615" s="37">
        <v>2614</v>
      </c>
      <c r="B2615" s="38" t="s">
        <v>645</v>
      </c>
      <c r="C2615" s="39" t="s">
        <v>667</v>
      </c>
      <c r="D2615" s="40">
        <v>44101</v>
      </c>
      <c r="E2615" s="38">
        <v>1</v>
      </c>
      <c r="F2615" s="38"/>
      <c r="G2615" s="38" t="s">
        <v>2</v>
      </c>
      <c r="H2615" s="38" t="s">
        <v>2</v>
      </c>
      <c r="I2615" s="65">
        <v>76980</v>
      </c>
      <c r="J2615" s="65">
        <v>1600</v>
      </c>
      <c r="K2615" s="65">
        <v>0</v>
      </c>
      <c r="L2615" s="41">
        <f>SUM(Data5[[#This Row],[CHELTUIELI DE PERSONAL LEI]:[CHELTUIELI DE CAPITAL (ACTIVE NEFINANCIARE ) LEI]])</f>
        <v>78580</v>
      </c>
      <c r="M2615" s="41">
        <f>Data5[[#This Row],[TOTAL CHELTUIELI LEI]]/Data5[[#This Row],[CURS VALUTAR EURO BNR 22 07 2020]]</f>
        <v>16235.201752029918</v>
      </c>
      <c r="N2615" s="49">
        <v>1666</v>
      </c>
      <c r="O2615" s="54"/>
      <c r="P2615" s="54">
        <v>742</v>
      </c>
      <c r="Q2615" s="54"/>
      <c r="R2615" s="54">
        <f>Data5[[#This Row],[PERSOANE ÎNSCRISE ÎN LISTELE ELECTORALE (TURUL 1)            ]]+Data5[[#This Row],[PERSOANE ÎNSCRISE ÎN LISTELE ELECTORALE (TURUL AL 2-LEA)]]</f>
        <v>1666</v>
      </c>
      <c r="S2615" s="54">
        <f>Data5[[#This Row],[PERSOANE CARE AU PARTICIPAT LA VOT (TURUL 1)]]+Data5[[#This Row],[PERSOANE CARE AU PARTICIPAT LA VOT  (TURUL AL 2-LEA)]]</f>
        <v>742</v>
      </c>
      <c r="T2615" s="41">
        <f>Data5[[#This Row],[TOTAL CHELTUIELI LEI]]/Data5[[#This Row],[NUMĂRUL PERSOANELOR ÎNSCRISE ÎN LISTELE ELECTORALE]]</f>
        <v>47.16686674669868</v>
      </c>
      <c r="U2615" s="41">
        <f>Data5[[#This Row],[TOTAL CHELTUIELI EURO]]/Data5[[#This Row],[NUMĂRUL PERSOANELOR ÎNSCRISE ÎN LISTELE ELECTORALE]]</f>
        <v>9.7450190588414873</v>
      </c>
      <c r="V2615" s="41">
        <f>Data5[[#This Row],[TOTAL CHELTUIELI LEI]]/Data5[[#This Row],[NUMĂRUL PERSOANELOR CARE AU PARTICIPAT LA VOT]]</f>
        <v>105.90296495956873</v>
      </c>
      <c r="W2615" s="41">
        <f>Data5[[#This Row],[TOTAL CHELTUIELI EURO]]/Data5[[#This Row],[NUMĂRUL PERSOANELOR CARE AU PARTICIPAT LA VOT]]</f>
        <v>21.880325811361075</v>
      </c>
      <c r="X2615" s="43">
        <v>4.8400999999999996</v>
      </c>
      <c r="Y2615" s="114" t="s">
        <v>2901</v>
      </c>
      <c r="Z2615" s="44">
        <v>47</v>
      </c>
      <c r="AA2615" s="115" t="s">
        <v>3111</v>
      </c>
      <c r="AB2615" s="44">
        <v>9</v>
      </c>
      <c r="AC2615" s="45"/>
    </row>
    <row r="2616" spans="1:29" x14ac:dyDescent="0.2">
      <c r="A2616" s="37">
        <v>2615</v>
      </c>
      <c r="B2616" s="38" t="s">
        <v>645</v>
      </c>
      <c r="C2616" s="39" t="s">
        <v>668</v>
      </c>
      <c r="D2616" s="40">
        <v>44101</v>
      </c>
      <c r="E2616" s="38">
        <v>1</v>
      </c>
      <c r="F2616" s="38"/>
      <c r="G2616" s="38" t="s">
        <v>2</v>
      </c>
      <c r="H2616" s="38" t="s">
        <v>2</v>
      </c>
      <c r="I2616" s="41">
        <v>1110</v>
      </c>
      <c r="J2616" s="41">
        <v>3351</v>
      </c>
      <c r="K2616" s="41">
        <v>0</v>
      </c>
      <c r="L2616" s="41">
        <f>SUM(Data5[[#This Row],[CHELTUIELI DE PERSONAL LEI]:[CHELTUIELI DE CAPITAL (ACTIVE NEFINANCIARE ) LEI]])</f>
        <v>4461</v>
      </c>
      <c r="M2616" s="41">
        <f>Data5[[#This Row],[TOTAL CHELTUIELI LEI]]/Data5[[#This Row],[CURS VALUTAR EURO BNR 22 07 2020]]</f>
        <v>921.67517200057853</v>
      </c>
      <c r="N2616" s="49">
        <v>1255</v>
      </c>
      <c r="O2616" s="54"/>
      <c r="P2616" s="54">
        <v>785</v>
      </c>
      <c r="Q2616" s="54"/>
      <c r="R2616" s="54">
        <f>Data5[[#This Row],[PERSOANE ÎNSCRISE ÎN LISTELE ELECTORALE (TURUL 1)            ]]+Data5[[#This Row],[PERSOANE ÎNSCRISE ÎN LISTELE ELECTORALE (TURUL AL 2-LEA)]]</f>
        <v>1255</v>
      </c>
      <c r="S2616" s="54">
        <f>Data5[[#This Row],[PERSOANE CARE AU PARTICIPAT LA VOT (TURUL 1)]]+Data5[[#This Row],[PERSOANE CARE AU PARTICIPAT LA VOT  (TURUL AL 2-LEA)]]</f>
        <v>785</v>
      </c>
      <c r="T2616" s="41">
        <f>Data5[[#This Row],[TOTAL CHELTUIELI LEI]]/Data5[[#This Row],[NUMĂRUL PERSOANELOR ÎNSCRISE ÎN LISTELE ELECTORALE]]</f>
        <v>3.5545816733067728</v>
      </c>
      <c r="U2616" s="41">
        <f>Data5[[#This Row],[TOTAL CHELTUIELI EURO]]/Data5[[#This Row],[NUMĂRUL PERSOANELOR ÎNSCRISE ÎN LISTELE ELECTORALE]]</f>
        <v>0.73440252749050083</v>
      </c>
      <c r="V2616" s="41">
        <f>Data5[[#This Row],[TOTAL CHELTUIELI LEI]]/Data5[[#This Row],[NUMĂRUL PERSOANELOR CARE AU PARTICIPAT LA VOT]]</f>
        <v>5.6828025477707005</v>
      </c>
      <c r="W2616" s="41">
        <f>Data5[[#This Row],[TOTAL CHELTUIELI EURO]]/Data5[[#This Row],[NUMĂRUL PERSOANELOR CARE AU PARTICIPAT LA VOT]]</f>
        <v>1.1741084993637942</v>
      </c>
      <c r="X2616" s="43">
        <v>4.8400999999999996</v>
      </c>
      <c r="Y2616" s="114" t="s">
        <v>2884</v>
      </c>
      <c r="Z2616" s="44">
        <v>3</v>
      </c>
      <c r="AA2616" s="115" t="s">
        <v>3105</v>
      </c>
      <c r="AB2616" s="44">
        <v>0</v>
      </c>
      <c r="AC2616" s="45"/>
    </row>
    <row r="2617" spans="1:29" x14ac:dyDescent="0.2">
      <c r="A2617" s="37">
        <v>2616</v>
      </c>
      <c r="B2617" s="38" t="s">
        <v>645</v>
      </c>
      <c r="C2617" s="39" t="s">
        <v>669</v>
      </c>
      <c r="D2617" s="40">
        <v>44101</v>
      </c>
      <c r="E2617" s="38">
        <v>1</v>
      </c>
      <c r="F2617" s="38"/>
      <c r="G2617" s="38" t="s">
        <v>2</v>
      </c>
      <c r="H2617" s="38" t="s">
        <v>2</v>
      </c>
      <c r="I2617" s="41">
        <v>2400</v>
      </c>
      <c r="J2617" s="41">
        <v>3783</v>
      </c>
      <c r="K2617" s="41">
        <v>0</v>
      </c>
      <c r="L2617" s="41">
        <f>SUM(Data5[[#This Row],[CHELTUIELI DE PERSONAL LEI]:[CHELTUIELI DE CAPITAL (ACTIVE NEFINANCIARE ) LEI]])</f>
        <v>6183</v>
      </c>
      <c r="M2617" s="41">
        <f>Data5[[#This Row],[TOTAL CHELTUIELI LEI]]/Data5[[#This Row],[CURS VALUTAR EURO BNR 22 07 2020]]</f>
        <v>1277.4529451870831</v>
      </c>
      <c r="N2617" s="49">
        <v>1894</v>
      </c>
      <c r="O2617" s="54"/>
      <c r="P2617" s="54">
        <v>1034</v>
      </c>
      <c r="Q2617" s="54"/>
      <c r="R2617" s="54">
        <f>Data5[[#This Row],[PERSOANE ÎNSCRISE ÎN LISTELE ELECTORALE (TURUL 1)            ]]+Data5[[#This Row],[PERSOANE ÎNSCRISE ÎN LISTELE ELECTORALE (TURUL AL 2-LEA)]]</f>
        <v>1894</v>
      </c>
      <c r="S2617" s="54">
        <f>Data5[[#This Row],[PERSOANE CARE AU PARTICIPAT LA VOT (TURUL 1)]]+Data5[[#This Row],[PERSOANE CARE AU PARTICIPAT LA VOT  (TURUL AL 2-LEA)]]</f>
        <v>1034</v>
      </c>
      <c r="T2617" s="41">
        <f>Data5[[#This Row],[TOTAL CHELTUIELI LEI]]/Data5[[#This Row],[NUMĂRUL PERSOANELOR ÎNSCRISE ÎN LISTELE ELECTORALE]]</f>
        <v>3.2645195353748679</v>
      </c>
      <c r="U2617" s="41">
        <f>Data5[[#This Row],[TOTAL CHELTUIELI EURO]]/Data5[[#This Row],[NUMĂRUL PERSOANELOR ÎNSCRISE ÎN LISTELE ELECTORALE]]</f>
        <v>0.67447357190447887</v>
      </c>
      <c r="V2617" s="41">
        <f>Data5[[#This Row],[TOTAL CHELTUIELI LEI]]/Data5[[#This Row],[NUMĂRUL PERSOANELOR CARE AU PARTICIPAT LA VOT]]</f>
        <v>5.9796905222437138</v>
      </c>
      <c r="W2617" s="41">
        <f>Data5[[#This Row],[TOTAL CHELTUIELI EURO]]/Data5[[#This Row],[NUMĂRUL PERSOANELOR CARE AU PARTICIPAT LA VOT]]</f>
        <v>1.2354477226180687</v>
      </c>
      <c r="X2617" s="43">
        <v>4.8400999999999996</v>
      </c>
      <c r="Y2617" s="114" t="s">
        <v>2884</v>
      </c>
      <c r="Z2617" s="44">
        <v>3</v>
      </c>
      <c r="AA2617" s="115" t="s">
        <v>3105</v>
      </c>
      <c r="AB2617" s="44">
        <v>0</v>
      </c>
      <c r="AC2617" s="45"/>
    </row>
    <row r="2618" spans="1:29" x14ac:dyDescent="0.2">
      <c r="A2618" s="37">
        <v>2617</v>
      </c>
      <c r="B2618" s="38" t="s">
        <v>645</v>
      </c>
      <c r="C2618" s="39" t="s">
        <v>670</v>
      </c>
      <c r="D2618" s="40">
        <v>44101</v>
      </c>
      <c r="E2618" s="69">
        <v>1</v>
      </c>
      <c r="F2618" s="69"/>
      <c r="G2618" s="69" t="s">
        <v>2</v>
      </c>
      <c r="H2618" s="69" t="s">
        <v>2</v>
      </c>
      <c r="I2618" s="66">
        <v>0</v>
      </c>
      <c r="J2618" s="66">
        <v>0</v>
      </c>
      <c r="K2618" s="66">
        <v>0</v>
      </c>
      <c r="L2618" s="41">
        <f>SUM(Data5[[#This Row],[CHELTUIELI DE PERSONAL LEI]:[CHELTUIELI DE CAPITAL (ACTIVE NEFINANCIARE ) LEI]])</f>
        <v>0</v>
      </c>
      <c r="M2618" s="67">
        <f>Data5[[#This Row],[TOTAL CHELTUIELI LEI]]/Data5[[#This Row],[CURS VALUTAR EURO BNR 22 07 2020]]</f>
        <v>0</v>
      </c>
      <c r="N2618" s="49">
        <v>5840</v>
      </c>
      <c r="O2618" s="54"/>
      <c r="P2618" s="54">
        <v>2969</v>
      </c>
      <c r="Q2618" s="54"/>
      <c r="R2618" s="54">
        <f>Data5[[#This Row],[PERSOANE ÎNSCRISE ÎN LISTELE ELECTORALE (TURUL 1)            ]]+Data5[[#This Row],[PERSOANE ÎNSCRISE ÎN LISTELE ELECTORALE (TURUL AL 2-LEA)]]</f>
        <v>5840</v>
      </c>
      <c r="S2618" s="54">
        <f>Data5[[#This Row],[PERSOANE CARE AU PARTICIPAT LA VOT (TURUL 1)]]+Data5[[#This Row],[PERSOANE CARE AU PARTICIPAT LA VOT  (TURUL AL 2-LEA)]]</f>
        <v>2969</v>
      </c>
      <c r="T2618" s="41">
        <f>Data5[[#This Row],[TOTAL CHELTUIELI LEI]]/Data5[[#This Row],[NUMĂRUL PERSOANELOR ÎNSCRISE ÎN LISTELE ELECTORALE]]</f>
        <v>0</v>
      </c>
      <c r="U2618" s="41">
        <f>Data5[[#This Row],[TOTAL CHELTUIELI EURO]]/Data5[[#This Row],[NUMĂRUL PERSOANELOR ÎNSCRISE ÎN LISTELE ELECTORALE]]</f>
        <v>0</v>
      </c>
      <c r="V2618" s="41">
        <f>Data5[[#This Row],[TOTAL CHELTUIELI LEI]]/Data5[[#This Row],[NUMĂRUL PERSOANELOR CARE AU PARTICIPAT LA VOT]]</f>
        <v>0</v>
      </c>
      <c r="W2618" s="41">
        <f>Data5[[#This Row],[TOTAL CHELTUIELI EURO]]/Data5[[#This Row],[NUMĂRUL PERSOANELOR CARE AU PARTICIPAT LA VOT]]</f>
        <v>0</v>
      </c>
      <c r="X2618" s="77">
        <v>4.8400999999999996</v>
      </c>
      <c r="Y2618" s="114" t="s">
        <v>2890</v>
      </c>
      <c r="Z2618" s="44">
        <v>0</v>
      </c>
      <c r="AA2618" s="115" t="s">
        <v>3105</v>
      </c>
      <c r="AB2618" s="44">
        <v>0</v>
      </c>
      <c r="AC2618" s="45"/>
    </row>
    <row r="2619" spans="1:29" x14ac:dyDescent="0.2">
      <c r="A2619" s="37">
        <v>2618</v>
      </c>
      <c r="B2619" s="38" t="s">
        <v>645</v>
      </c>
      <c r="C2619" s="39" t="s">
        <v>671</v>
      </c>
      <c r="D2619" s="40">
        <v>44101</v>
      </c>
      <c r="E2619" s="38">
        <v>1</v>
      </c>
      <c r="F2619" s="38"/>
      <c r="G2619" s="38" t="s">
        <v>2</v>
      </c>
      <c r="H2619" s="38" t="s">
        <v>2</v>
      </c>
      <c r="I2619" s="41">
        <v>0</v>
      </c>
      <c r="J2619" s="41">
        <v>4710</v>
      </c>
      <c r="K2619" s="41">
        <v>0</v>
      </c>
      <c r="L2619" s="41">
        <f>SUM(Data5[[#This Row],[CHELTUIELI DE PERSONAL LEI]:[CHELTUIELI DE CAPITAL (ACTIVE NEFINANCIARE ) LEI]])</f>
        <v>4710</v>
      </c>
      <c r="M2619" s="41">
        <f>Data5[[#This Row],[TOTAL CHELTUIELI LEI]]/Data5[[#This Row],[CURS VALUTAR EURO BNR 22 07 2020]]</f>
        <v>973.12039007458532</v>
      </c>
      <c r="N2619" s="49">
        <v>1228</v>
      </c>
      <c r="O2619" s="54"/>
      <c r="P2619" s="54">
        <v>878</v>
      </c>
      <c r="Q2619" s="54"/>
      <c r="R2619" s="54">
        <f>Data5[[#This Row],[PERSOANE ÎNSCRISE ÎN LISTELE ELECTORALE (TURUL 1)            ]]+Data5[[#This Row],[PERSOANE ÎNSCRISE ÎN LISTELE ELECTORALE (TURUL AL 2-LEA)]]</f>
        <v>1228</v>
      </c>
      <c r="S2619" s="54">
        <f>Data5[[#This Row],[PERSOANE CARE AU PARTICIPAT LA VOT (TURUL 1)]]+Data5[[#This Row],[PERSOANE CARE AU PARTICIPAT LA VOT  (TURUL AL 2-LEA)]]</f>
        <v>878</v>
      </c>
      <c r="T2619" s="41">
        <f>Data5[[#This Row],[TOTAL CHELTUIELI LEI]]/Data5[[#This Row],[NUMĂRUL PERSOANELOR ÎNSCRISE ÎN LISTELE ELECTORALE]]</f>
        <v>3.8355048859934855</v>
      </c>
      <c r="U2619" s="41">
        <f>Data5[[#This Row],[TOTAL CHELTUIELI EURO]]/Data5[[#This Row],[NUMĂRUL PERSOANELOR ÎNSCRISE ÎN LISTELE ELECTORALE]]</f>
        <v>0.79244331439298477</v>
      </c>
      <c r="V2619" s="41">
        <f>Data5[[#This Row],[TOTAL CHELTUIELI LEI]]/Data5[[#This Row],[NUMĂRUL PERSOANELOR CARE AU PARTICIPAT LA VOT]]</f>
        <v>5.3644646924829154</v>
      </c>
      <c r="W2619" s="41">
        <f>Data5[[#This Row],[TOTAL CHELTUIELI EURO]]/Data5[[#This Row],[NUMĂRUL PERSOANELOR CARE AU PARTICIPAT LA VOT]]</f>
        <v>1.1083375741168398</v>
      </c>
      <c r="X2619" s="43">
        <v>4.8400999999999996</v>
      </c>
      <c r="Y2619" s="114" t="s">
        <v>2884</v>
      </c>
      <c r="Z2619" s="44">
        <v>3</v>
      </c>
      <c r="AA2619" s="115" t="s">
        <v>3105</v>
      </c>
      <c r="AB2619" s="44">
        <v>0</v>
      </c>
      <c r="AC2619" s="45"/>
    </row>
    <row r="2620" spans="1:29" x14ac:dyDescent="0.2">
      <c r="A2620" s="37">
        <v>2619</v>
      </c>
      <c r="B2620" s="38" t="s">
        <v>645</v>
      </c>
      <c r="C2620" s="39" t="s">
        <v>672</v>
      </c>
      <c r="D2620" s="40">
        <v>44101</v>
      </c>
      <c r="E2620" s="38">
        <v>1</v>
      </c>
      <c r="F2620" s="38"/>
      <c r="G2620" s="38" t="s">
        <v>2</v>
      </c>
      <c r="H2620" s="38" t="s">
        <v>2</v>
      </c>
      <c r="I2620" s="67">
        <v>0</v>
      </c>
      <c r="J2620" s="67">
        <v>3527</v>
      </c>
      <c r="K2620" s="67">
        <v>0</v>
      </c>
      <c r="L2620" s="41">
        <f>SUM(Data5[[#This Row],[CHELTUIELI DE PERSONAL LEI]:[CHELTUIELI DE CAPITAL (ACTIVE NEFINANCIARE ) LEI]])</f>
        <v>3527</v>
      </c>
      <c r="M2620" s="41">
        <f>Data5[[#This Row],[TOTAL CHELTUIELI LEI]]/Data5[[#This Row],[CURS VALUTAR EURO BNR 22 07 2020]]</f>
        <v>728.70395239767777</v>
      </c>
      <c r="N2620" s="49">
        <v>1672</v>
      </c>
      <c r="O2620" s="54"/>
      <c r="P2620" s="54">
        <v>857</v>
      </c>
      <c r="Q2620" s="54"/>
      <c r="R2620" s="54">
        <f>Data5[[#This Row],[PERSOANE ÎNSCRISE ÎN LISTELE ELECTORALE (TURUL 1)            ]]+Data5[[#This Row],[PERSOANE ÎNSCRISE ÎN LISTELE ELECTORALE (TURUL AL 2-LEA)]]</f>
        <v>1672</v>
      </c>
      <c r="S2620" s="54">
        <f>Data5[[#This Row],[PERSOANE CARE AU PARTICIPAT LA VOT (TURUL 1)]]+Data5[[#This Row],[PERSOANE CARE AU PARTICIPAT LA VOT  (TURUL AL 2-LEA)]]</f>
        <v>857</v>
      </c>
      <c r="T2620" s="41">
        <f>Data5[[#This Row],[TOTAL CHELTUIELI LEI]]/Data5[[#This Row],[NUMĂRUL PERSOANELOR ÎNSCRISE ÎN LISTELE ELECTORALE]]</f>
        <v>2.1094497607655502</v>
      </c>
      <c r="U2620" s="41">
        <f>Data5[[#This Row],[TOTAL CHELTUIELI EURO]]/Data5[[#This Row],[NUMĂRUL PERSOANELOR ÎNSCRISE ÎN LISTELE ELECTORALE]]</f>
        <v>0.43582772272588383</v>
      </c>
      <c r="V2620" s="41">
        <f>Data5[[#This Row],[TOTAL CHELTUIELI LEI]]/Data5[[#This Row],[NUMĂRUL PERSOANELOR CARE AU PARTICIPAT LA VOT]]</f>
        <v>4.115519253208868</v>
      </c>
      <c r="W2620" s="41">
        <f>Data5[[#This Row],[TOTAL CHELTUIELI EURO]]/Data5[[#This Row],[NUMĂRUL PERSOANELOR CARE AU PARTICIPAT LA VOT]]</f>
        <v>0.85029632718515491</v>
      </c>
      <c r="X2620" s="43">
        <v>4.8400999999999996</v>
      </c>
      <c r="Y2620" s="114" t="s">
        <v>2891</v>
      </c>
      <c r="Z2620" s="44">
        <v>2</v>
      </c>
      <c r="AA2620" s="115" t="s">
        <v>3105</v>
      </c>
      <c r="AB2620" s="44">
        <v>0</v>
      </c>
      <c r="AC2620" s="45"/>
    </row>
    <row r="2621" spans="1:29" x14ac:dyDescent="0.2">
      <c r="A2621" s="37">
        <v>2620</v>
      </c>
      <c r="B2621" s="38" t="s">
        <v>645</v>
      </c>
      <c r="C2621" s="39" t="s">
        <v>673</v>
      </c>
      <c r="D2621" s="40">
        <v>44101</v>
      </c>
      <c r="E2621" s="38">
        <v>1</v>
      </c>
      <c r="F2621" s="38"/>
      <c r="G2621" s="38" t="s">
        <v>2</v>
      </c>
      <c r="H2621" s="38" t="s">
        <v>2</v>
      </c>
      <c r="I2621" s="78">
        <v>3400</v>
      </c>
      <c r="J2621" s="78">
        <v>5258.26</v>
      </c>
      <c r="K2621" s="78">
        <v>0</v>
      </c>
      <c r="L2621" s="41">
        <f>SUM(Data5[[#This Row],[CHELTUIELI DE PERSONAL LEI]:[CHELTUIELI DE CAPITAL (ACTIVE NEFINANCIARE ) LEI]])</f>
        <v>8658.26</v>
      </c>
      <c r="M2621" s="41">
        <f>Data5[[#This Row],[TOTAL CHELTUIELI LEI]]/Data5[[#This Row],[CURS VALUTAR EURO BNR 22 07 2020]]</f>
        <v>1788.8597343030106</v>
      </c>
      <c r="N2621" s="49">
        <v>4806</v>
      </c>
      <c r="O2621" s="54"/>
      <c r="P2621" s="54">
        <v>2353</v>
      </c>
      <c r="Q2621" s="54"/>
      <c r="R2621" s="54">
        <f>Data5[[#This Row],[PERSOANE ÎNSCRISE ÎN LISTELE ELECTORALE (TURUL 1)            ]]+Data5[[#This Row],[PERSOANE ÎNSCRISE ÎN LISTELE ELECTORALE (TURUL AL 2-LEA)]]</f>
        <v>4806</v>
      </c>
      <c r="S2621" s="54">
        <f>Data5[[#This Row],[PERSOANE CARE AU PARTICIPAT LA VOT (TURUL 1)]]+Data5[[#This Row],[PERSOANE CARE AU PARTICIPAT LA VOT  (TURUL AL 2-LEA)]]</f>
        <v>2353</v>
      </c>
      <c r="T2621" s="41">
        <f>Data5[[#This Row],[TOTAL CHELTUIELI LEI]]/Data5[[#This Row],[NUMĂRUL PERSOANELOR ÎNSCRISE ÎN LISTELE ELECTORALE]]</f>
        <v>1.8015522263836872</v>
      </c>
      <c r="U2621" s="41">
        <f>Data5[[#This Row],[TOTAL CHELTUIELI EURO]]/Data5[[#This Row],[NUMĂRUL PERSOANELOR ÎNSCRISE ÎN LISTELE ELECTORALE]]</f>
        <v>0.37221384400811708</v>
      </c>
      <c r="V2621" s="41">
        <f>Data5[[#This Row],[TOTAL CHELTUIELI LEI]]/Data5[[#This Row],[NUMĂRUL PERSOANELOR CARE AU PARTICIPAT LA VOT]]</f>
        <v>3.6796685082872931</v>
      </c>
      <c r="W2621" s="41">
        <f>Data5[[#This Row],[TOTAL CHELTUIELI EURO]]/Data5[[#This Row],[NUMĂRUL PERSOANELOR CARE AU PARTICIPAT LA VOT]]</f>
        <v>0.76024638091925656</v>
      </c>
      <c r="X2621" s="43">
        <v>4.8400999999999996</v>
      </c>
      <c r="Y2621" s="114" t="s">
        <v>2894</v>
      </c>
      <c r="Z2621" s="44">
        <v>1</v>
      </c>
      <c r="AA2621" s="115" t="s">
        <v>3105</v>
      </c>
      <c r="AB2621" s="44">
        <v>0</v>
      </c>
      <c r="AC2621" s="45"/>
    </row>
    <row r="2622" spans="1:29" x14ac:dyDescent="0.2">
      <c r="A2622" s="37">
        <v>2621</v>
      </c>
      <c r="B2622" s="38" t="s">
        <v>645</v>
      </c>
      <c r="C2622" s="39" t="s">
        <v>674</v>
      </c>
      <c r="D2622" s="40">
        <v>44101</v>
      </c>
      <c r="E2622" s="38">
        <v>1</v>
      </c>
      <c r="F2622" s="38"/>
      <c r="G2622" s="38" t="s">
        <v>2</v>
      </c>
      <c r="H2622" s="38" t="s">
        <v>2</v>
      </c>
      <c r="I2622" s="41">
        <v>2159</v>
      </c>
      <c r="J2622" s="41">
        <v>300</v>
      </c>
      <c r="K2622" s="41">
        <v>0</v>
      </c>
      <c r="L2622" s="41">
        <f>SUM(Data5[[#This Row],[CHELTUIELI DE PERSONAL LEI]:[CHELTUIELI DE CAPITAL (ACTIVE NEFINANCIARE ) LEI]])</f>
        <v>2459</v>
      </c>
      <c r="M2622" s="41">
        <f>Data5[[#This Row],[TOTAL CHELTUIELI LEI]]/Data5[[#This Row],[CURS VALUTAR EURO BNR 22 07 2020]]</f>
        <v>508.04735439350429</v>
      </c>
      <c r="N2622" s="49">
        <v>3012</v>
      </c>
      <c r="O2622" s="54"/>
      <c r="P2622" s="54">
        <v>1622</v>
      </c>
      <c r="Q2622" s="54"/>
      <c r="R2622" s="54">
        <f>Data5[[#This Row],[PERSOANE ÎNSCRISE ÎN LISTELE ELECTORALE (TURUL 1)            ]]+Data5[[#This Row],[PERSOANE ÎNSCRISE ÎN LISTELE ELECTORALE (TURUL AL 2-LEA)]]</f>
        <v>3012</v>
      </c>
      <c r="S2622" s="54">
        <f>Data5[[#This Row],[PERSOANE CARE AU PARTICIPAT LA VOT (TURUL 1)]]+Data5[[#This Row],[PERSOANE CARE AU PARTICIPAT LA VOT  (TURUL AL 2-LEA)]]</f>
        <v>1622</v>
      </c>
      <c r="T2622" s="41">
        <f>Data5[[#This Row],[TOTAL CHELTUIELI LEI]]/Data5[[#This Row],[NUMĂRUL PERSOANELOR ÎNSCRISE ÎN LISTELE ELECTORALE]]</f>
        <v>0.81640106241699872</v>
      </c>
      <c r="U2622" s="41">
        <f>Data5[[#This Row],[TOTAL CHELTUIELI EURO]]/Data5[[#This Row],[NUMĂRUL PERSOANELOR ÎNSCRISE ÎN LISTELE ELECTORALE]]</f>
        <v>0.16867442044937062</v>
      </c>
      <c r="V2622" s="41">
        <f>Data5[[#This Row],[TOTAL CHELTUIELI LEI]]/Data5[[#This Row],[NUMĂRUL PERSOANELOR CARE AU PARTICIPAT LA VOT]]</f>
        <v>1.5160295930949446</v>
      </c>
      <c r="W2622" s="41">
        <f>Data5[[#This Row],[TOTAL CHELTUIELI EURO]]/Data5[[#This Row],[NUMĂRUL PERSOANELOR CARE AU PARTICIPAT LA VOT]]</f>
        <v>0.31322278322657476</v>
      </c>
      <c r="X2622" s="43">
        <v>4.8400999999999996</v>
      </c>
      <c r="Y2622" s="114" t="s">
        <v>2890</v>
      </c>
      <c r="Z2622" s="44">
        <v>0</v>
      </c>
      <c r="AA2622" s="115" t="s">
        <v>3105</v>
      </c>
      <c r="AB2622" s="44">
        <v>0</v>
      </c>
      <c r="AC2622" s="45"/>
    </row>
    <row r="2623" spans="1:29" x14ac:dyDescent="0.2">
      <c r="A2623" s="37">
        <v>2622</v>
      </c>
      <c r="B2623" s="38" t="s">
        <v>645</v>
      </c>
      <c r="C2623" s="39" t="s">
        <v>675</v>
      </c>
      <c r="D2623" s="40">
        <v>44101</v>
      </c>
      <c r="E2623" s="38">
        <v>1</v>
      </c>
      <c r="F2623" s="38"/>
      <c r="G2623" s="38" t="s">
        <v>2</v>
      </c>
      <c r="H2623" s="38" t="s">
        <v>2</v>
      </c>
      <c r="I2623" s="65">
        <v>0</v>
      </c>
      <c r="J2623" s="65">
        <v>1515</v>
      </c>
      <c r="K2623" s="65">
        <v>0</v>
      </c>
      <c r="L2623" s="41">
        <f>SUM(Data5[[#This Row],[CHELTUIELI DE PERSONAL LEI]:[CHELTUIELI DE CAPITAL (ACTIVE NEFINANCIARE ) LEI]])</f>
        <v>1515</v>
      </c>
      <c r="M2623" s="41">
        <f>Data5[[#This Row],[TOTAL CHELTUIELI LEI]]/Data5[[#This Row],[CURS VALUTAR EURO BNR 22 07 2020]]</f>
        <v>313.01006177558315</v>
      </c>
      <c r="N2623" s="49">
        <v>2524</v>
      </c>
      <c r="O2623" s="54"/>
      <c r="P2623" s="54">
        <v>1575</v>
      </c>
      <c r="Q2623" s="54"/>
      <c r="R2623" s="54">
        <f>Data5[[#This Row],[PERSOANE ÎNSCRISE ÎN LISTELE ELECTORALE (TURUL 1)            ]]+Data5[[#This Row],[PERSOANE ÎNSCRISE ÎN LISTELE ELECTORALE (TURUL AL 2-LEA)]]</f>
        <v>2524</v>
      </c>
      <c r="S2623" s="54">
        <f>Data5[[#This Row],[PERSOANE CARE AU PARTICIPAT LA VOT (TURUL 1)]]+Data5[[#This Row],[PERSOANE CARE AU PARTICIPAT LA VOT  (TURUL AL 2-LEA)]]</f>
        <v>1575</v>
      </c>
      <c r="T2623" s="41">
        <f>Data5[[#This Row],[TOTAL CHELTUIELI LEI]]/Data5[[#This Row],[NUMĂRUL PERSOANELOR ÎNSCRISE ÎN LISTELE ELECTORALE]]</f>
        <v>0.60023771790808245</v>
      </c>
      <c r="U2623" s="41">
        <f>Data5[[#This Row],[TOTAL CHELTUIELI EURO]]/Data5[[#This Row],[NUMĂRUL PERSOANELOR ÎNSCRISE ÎN LISTELE ELECTORALE]]</f>
        <v>0.12401349515672867</v>
      </c>
      <c r="V2623" s="41">
        <f>Data5[[#This Row],[TOTAL CHELTUIELI LEI]]/Data5[[#This Row],[NUMĂRUL PERSOANELOR CARE AU PARTICIPAT LA VOT]]</f>
        <v>0.96190476190476193</v>
      </c>
      <c r="W2623" s="41">
        <f>Data5[[#This Row],[TOTAL CHELTUIELI EURO]]/Data5[[#This Row],[NUMĂRUL PERSOANELOR CARE AU PARTICIPAT LA VOT]]</f>
        <v>0.19873654715910041</v>
      </c>
      <c r="X2623" s="43">
        <v>4.8400999999999996</v>
      </c>
      <c r="Y2623" s="114" t="s">
        <v>2890</v>
      </c>
      <c r="Z2623" s="44">
        <v>0</v>
      </c>
      <c r="AA2623" s="115" t="s">
        <v>3105</v>
      </c>
      <c r="AB2623" s="44">
        <v>0</v>
      </c>
      <c r="AC2623" s="45"/>
    </row>
    <row r="2624" spans="1:29" x14ac:dyDescent="0.2">
      <c r="A2624" s="37">
        <v>2623</v>
      </c>
      <c r="B2624" s="38" t="s">
        <v>645</v>
      </c>
      <c r="C2624" s="39" t="s">
        <v>676</v>
      </c>
      <c r="D2624" s="40">
        <v>44101</v>
      </c>
      <c r="E2624" s="38">
        <v>1</v>
      </c>
      <c r="F2624" s="38"/>
      <c r="G2624" s="38" t="s">
        <v>2</v>
      </c>
      <c r="H2624" s="38" t="s">
        <v>2</v>
      </c>
      <c r="I2624" s="41">
        <v>2000</v>
      </c>
      <c r="J2624" s="41">
        <v>6086</v>
      </c>
      <c r="K2624" s="41">
        <v>0</v>
      </c>
      <c r="L2624" s="41">
        <f>SUM(Data5[[#This Row],[CHELTUIELI DE PERSONAL LEI]:[CHELTUIELI DE CAPITAL (ACTIVE NEFINANCIARE ) LEI]])</f>
        <v>8086</v>
      </c>
      <c r="M2624" s="41">
        <f>Data5[[#This Row],[TOTAL CHELTUIELI LEI]]/Data5[[#This Row],[CURS VALUTAR EURO BNR 22 07 2020]]</f>
        <v>1670.6266399454557</v>
      </c>
      <c r="N2624" s="49">
        <v>2509</v>
      </c>
      <c r="O2624" s="54"/>
      <c r="P2624" s="54">
        <v>1639</v>
      </c>
      <c r="Q2624" s="54"/>
      <c r="R2624" s="54">
        <f>Data5[[#This Row],[PERSOANE ÎNSCRISE ÎN LISTELE ELECTORALE (TURUL 1)            ]]+Data5[[#This Row],[PERSOANE ÎNSCRISE ÎN LISTELE ELECTORALE (TURUL AL 2-LEA)]]</f>
        <v>2509</v>
      </c>
      <c r="S2624" s="54">
        <f>Data5[[#This Row],[PERSOANE CARE AU PARTICIPAT LA VOT (TURUL 1)]]+Data5[[#This Row],[PERSOANE CARE AU PARTICIPAT LA VOT  (TURUL AL 2-LEA)]]</f>
        <v>1639</v>
      </c>
      <c r="T2624" s="41">
        <f>Data5[[#This Row],[TOTAL CHELTUIELI LEI]]/Data5[[#This Row],[NUMĂRUL PERSOANELOR ÎNSCRISE ÎN LISTELE ELECTORALE]]</f>
        <v>3.2227979274611398</v>
      </c>
      <c r="U2624" s="41">
        <f>Data5[[#This Row],[TOTAL CHELTUIELI EURO]]/Data5[[#This Row],[NUMĂRUL PERSOANELOR ÎNSCRISE ÎN LISTELE ELECTORALE]]</f>
        <v>0.66585358307909759</v>
      </c>
      <c r="V2624" s="41">
        <f>Data5[[#This Row],[TOTAL CHELTUIELI LEI]]/Data5[[#This Row],[NUMĂRUL PERSOANELOR CARE AU PARTICIPAT LA VOT]]</f>
        <v>4.9334960341671747</v>
      </c>
      <c r="W2624" s="41">
        <f>Data5[[#This Row],[TOTAL CHELTUIELI EURO]]/Data5[[#This Row],[NUMĂRUL PERSOANELOR CARE AU PARTICIPAT LA VOT]]</f>
        <v>1.0192963025902719</v>
      </c>
      <c r="X2624" s="43">
        <v>4.8400999999999996</v>
      </c>
      <c r="Y2624" s="114" t="s">
        <v>2884</v>
      </c>
      <c r="Z2624" s="44">
        <v>3</v>
      </c>
      <c r="AA2624" s="115" t="s">
        <v>3105</v>
      </c>
      <c r="AB2624" s="44">
        <v>0</v>
      </c>
      <c r="AC2624" s="45"/>
    </row>
    <row r="2625" spans="1:29" x14ac:dyDescent="0.2">
      <c r="A2625" s="37">
        <v>2624</v>
      </c>
      <c r="B2625" s="38" t="s">
        <v>645</v>
      </c>
      <c r="C2625" s="39" t="s">
        <v>677</v>
      </c>
      <c r="D2625" s="40">
        <v>44101</v>
      </c>
      <c r="E2625" s="38">
        <v>1</v>
      </c>
      <c r="F2625" s="38"/>
      <c r="G2625" s="38" t="s">
        <v>2</v>
      </c>
      <c r="H2625" s="38" t="s">
        <v>2</v>
      </c>
      <c r="I2625" s="67">
        <v>1841</v>
      </c>
      <c r="J2625" s="67">
        <v>856</v>
      </c>
      <c r="K2625" s="67">
        <v>0</v>
      </c>
      <c r="L2625" s="41">
        <f>SUM(Data5[[#This Row],[CHELTUIELI DE PERSONAL LEI]:[CHELTUIELI DE CAPITAL (ACTIVE NEFINANCIARE ) LEI]])</f>
        <v>2697</v>
      </c>
      <c r="M2625" s="41">
        <f>Data5[[#This Row],[TOTAL CHELTUIELI LEI]]/Data5[[#This Row],[CURS VALUTAR EURO BNR 22 07 2020]]</f>
        <v>557.2198921509887</v>
      </c>
      <c r="N2625" s="49">
        <v>3827</v>
      </c>
      <c r="O2625" s="54"/>
      <c r="P2625" s="54">
        <v>1687</v>
      </c>
      <c r="Q2625" s="54"/>
      <c r="R2625" s="54">
        <f>Data5[[#This Row],[PERSOANE ÎNSCRISE ÎN LISTELE ELECTORALE (TURUL 1)            ]]+Data5[[#This Row],[PERSOANE ÎNSCRISE ÎN LISTELE ELECTORALE (TURUL AL 2-LEA)]]</f>
        <v>3827</v>
      </c>
      <c r="S2625" s="54">
        <f>Data5[[#This Row],[PERSOANE CARE AU PARTICIPAT LA VOT (TURUL 1)]]+Data5[[#This Row],[PERSOANE CARE AU PARTICIPAT LA VOT  (TURUL AL 2-LEA)]]</f>
        <v>1687</v>
      </c>
      <c r="T2625" s="41">
        <f>Data5[[#This Row],[TOTAL CHELTUIELI LEI]]/Data5[[#This Row],[NUMĂRUL PERSOANELOR ÎNSCRISE ÎN LISTELE ELECTORALE]]</f>
        <v>0.70472955317481056</v>
      </c>
      <c r="U2625" s="41">
        <f>Data5[[#This Row],[TOTAL CHELTUIELI EURO]]/Data5[[#This Row],[NUMĂRUL PERSOANELOR ÎNSCRISE ÎN LISTELE ELECTORALE]]</f>
        <v>0.14560227127018258</v>
      </c>
      <c r="V2625" s="41">
        <f>Data5[[#This Row],[TOTAL CHELTUIELI LEI]]/Data5[[#This Row],[NUMĂRUL PERSOANELOR CARE AU PARTICIPAT LA VOT]]</f>
        <v>1.5986959098992295</v>
      </c>
      <c r="W2625" s="41">
        <f>Data5[[#This Row],[TOTAL CHELTUIELI EURO]]/Data5[[#This Row],[NUMĂRUL PERSOANELOR CARE AU PARTICIPAT LA VOT]]</f>
        <v>0.33030224786662044</v>
      </c>
      <c r="X2625" s="43">
        <v>4.8400999999999996</v>
      </c>
      <c r="Y2625" s="114" t="s">
        <v>2890</v>
      </c>
      <c r="Z2625" s="44">
        <v>0</v>
      </c>
      <c r="AA2625" s="115" t="s">
        <v>3105</v>
      </c>
      <c r="AB2625" s="44">
        <v>0</v>
      </c>
      <c r="AC2625" s="45"/>
    </row>
    <row r="2626" spans="1:29" x14ac:dyDescent="0.2">
      <c r="A2626" s="37">
        <v>2625</v>
      </c>
      <c r="B2626" s="38" t="s">
        <v>645</v>
      </c>
      <c r="C2626" s="39" t="s">
        <v>678</v>
      </c>
      <c r="D2626" s="40">
        <v>44101</v>
      </c>
      <c r="E2626" s="38">
        <v>1</v>
      </c>
      <c r="F2626" s="38"/>
      <c r="G2626" s="38" t="s">
        <v>2</v>
      </c>
      <c r="H2626" s="38" t="s">
        <v>2</v>
      </c>
      <c r="I2626" s="67">
        <v>1200</v>
      </c>
      <c r="J2626" s="67">
        <v>2095.19</v>
      </c>
      <c r="K2626" s="67">
        <v>0</v>
      </c>
      <c r="L2626" s="41">
        <f>SUM(Data5[[#This Row],[CHELTUIELI DE PERSONAL LEI]:[CHELTUIELI DE CAPITAL (ACTIVE NEFINANCIARE ) LEI]])</f>
        <v>3295.19</v>
      </c>
      <c r="M2626" s="41">
        <f>Data5[[#This Row],[TOTAL CHELTUIELI LEI]]/Data5[[#This Row],[CURS VALUTAR EURO BNR 22 07 2020]]</f>
        <v>680.81031383649099</v>
      </c>
      <c r="N2626" s="49">
        <v>2140</v>
      </c>
      <c r="O2626" s="54"/>
      <c r="P2626" s="54">
        <v>1278</v>
      </c>
      <c r="Q2626" s="54"/>
      <c r="R2626" s="54">
        <f>Data5[[#This Row],[PERSOANE ÎNSCRISE ÎN LISTELE ELECTORALE (TURUL 1)            ]]+Data5[[#This Row],[PERSOANE ÎNSCRISE ÎN LISTELE ELECTORALE (TURUL AL 2-LEA)]]</f>
        <v>2140</v>
      </c>
      <c r="S2626" s="54">
        <f>Data5[[#This Row],[PERSOANE CARE AU PARTICIPAT LA VOT (TURUL 1)]]+Data5[[#This Row],[PERSOANE CARE AU PARTICIPAT LA VOT  (TURUL AL 2-LEA)]]</f>
        <v>1278</v>
      </c>
      <c r="T2626" s="41">
        <f>Data5[[#This Row],[TOTAL CHELTUIELI LEI]]/Data5[[#This Row],[NUMĂRUL PERSOANELOR ÎNSCRISE ÎN LISTELE ELECTORALE]]</f>
        <v>1.5398084112149533</v>
      </c>
      <c r="U2626" s="41">
        <f>Data5[[#This Row],[TOTAL CHELTUIELI EURO]]/Data5[[#This Row],[NUMĂRUL PERSOANELOR ÎNSCRISE ÎN LISTELE ELECTORALE]]</f>
        <v>0.31813566067125748</v>
      </c>
      <c r="V2626" s="41">
        <f>Data5[[#This Row],[TOTAL CHELTUIELI LEI]]/Data5[[#This Row],[NUMĂRUL PERSOANELOR CARE AU PARTICIPAT LA VOT]]</f>
        <v>2.5783959311424103</v>
      </c>
      <c r="W2626" s="41">
        <f>Data5[[#This Row],[TOTAL CHELTUIELI EURO]]/Data5[[#This Row],[NUMĂRUL PERSOANELOR CARE AU PARTICIPAT LA VOT]]</f>
        <v>0.53271542553716045</v>
      </c>
      <c r="X2626" s="43">
        <v>4.8400999999999996</v>
      </c>
      <c r="Y2626" s="114" t="s">
        <v>2894</v>
      </c>
      <c r="Z2626" s="44">
        <v>1</v>
      </c>
      <c r="AA2626" s="115" t="s">
        <v>3105</v>
      </c>
      <c r="AB2626" s="44">
        <v>0</v>
      </c>
      <c r="AC2626" s="45"/>
    </row>
    <row r="2627" spans="1:29" x14ac:dyDescent="0.2">
      <c r="A2627" s="37">
        <v>2626</v>
      </c>
      <c r="B2627" s="38" t="s">
        <v>645</v>
      </c>
      <c r="C2627" s="39" t="s">
        <v>679</v>
      </c>
      <c r="D2627" s="40">
        <v>44101</v>
      </c>
      <c r="E2627" s="38">
        <v>1</v>
      </c>
      <c r="F2627" s="38"/>
      <c r="G2627" s="38" t="s">
        <v>2</v>
      </c>
      <c r="H2627" s="38" t="s">
        <v>2</v>
      </c>
      <c r="I2627" s="67">
        <v>0</v>
      </c>
      <c r="J2627" s="67">
        <v>1986</v>
      </c>
      <c r="K2627" s="67">
        <v>0</v>
      </c>
      <c r="L2627" s="41">
        <f>SUM(Data5[[#This Row],[CHELTUIELI DE PERSONAL LEI]:[CHELTUIELI DE CAPITAL (ACTIVE NEFINANCIARE ) LEI]])</f>
        <v>1986</v>
      </c>
      <c r="M2627" s="41">
        <f>Data5[[#This Row],[TOTAL CHELTUIELI LEI]]/Data5[[#This Row],[CURS VALUTAR EURO BNR 22 07 2020]]</f>
        <v>410.32210078304172</v>
      </c>
      <c r="N2627" s="49">
        <v>2079</v>
      </c>
      <c r="O2627" s="54"/>
      <c r="P2627" s="54">
        <v>1035</v>
      </c>
      <c r="Q2627" s="54"/>
      <c r="R2627" s="54">
        <f>Data5[[#This Row],[PERSOANE ÎNSCRISE ÎN LISTELE ELECTORALE (TURUL 1)            ]]+Data5[[#This Row],[PERSOANE ÎNSCRISE ÎN LISTELE ELECTORALE (TURUL AL 2-LEA)]]</f>
        <v>2079</v>
      </c>
      <c r="S2627" s="54">
        <f>Data5[[#This Row],[PERSOANE CARE AU PARTICIPAT LA VOT (TURUL 1)]]+Data5[[#This Row],[PERSOANE CARE AU PARTICIPAT LA VOT  (TURUL AL 2-LEA)]]</f>
        <v>1035</v>
      </c>
      <c r="T2627" s="41">
        <f>Data5[[#This Row],[TOTAL CHELTUIELI LEI]]/Data5[[#This Row],[NUMĂRUL PERSOANELOR ÎNSCRISE ÎN LISTELE ELECTORALE]]</f>
        <v>0.95526695526695526</v>
      </c>
      <c r="U2627" s="41">
        <f>Data5[[#This Row],[TOTAL CHELTUIELI EURO]]/Data5[[#This Row],[NUMĂRUL PERSOANELOR ÎNSCRISE ÎN LISTELE ELECTORALE]]</f>
        <v>0.1973651278417709</v>
      </c>
      <c r="V2627" s="41">
        <f>Data5[[#This Row],[TOTAL CHELTUIELI LEI]]/Data5[[#This Row],[NUMĂRUL PERSOANELOR CARE AU PARTICIPAT LA VOT]]</f>
        <v>1.9188405797101449</v>
      </c>
      <c r="W2627" s="41">
        <f>Data5[[#This Row],[TOTAL CHELTUIELI EURO]]/Data5[[#This Row],[NUMĂRUL PERSOANELOR CARE AU PARTICIPAT LA VOT]]</f>
        <v>0.39644647418651374</v>
      </c>
      <c r="X2627" s="43">
        <v>4.8400999999999996</v>
      </c>
      <c r="Y2627" s="114" t="s">
        <v>2890</v>
      </c>
      <c r="Z2627" s="44">
        <v>0</v>
      </c>
      <c r="AA2627" s="115" t="s">
        <v>3105</v>
      </c>
      <c r="AB2627" s="44">
        <v>0</v>
      </c>
      <c r="AC2627" s="45"/>
    </row>
    <row r="2628" spans="1:29" x14ac:dyDescent="0.2">
      <c r="A2628" s="37">
        <v>2627</v>
      </c>
      <c r="B2628" s="38" t="s">
        <v>645</v>
      </c>
      <c r="C2628" s="39" t="s">
        <v>680</v>
      </c>
      <c r="D2628" s="40">
        <v>44101</v>
      </c>
      <c r="E2628" s="38">
        <v>1</v>
      </c>
      <c r="F2628" s="38"/>
      <c r="G2628" s="38" t="s">
        <v>2</v>
      </c>
      <c r="H2628" s="38" t="s">
        <v>2</v>
      </c>
      <c r="I2628" s="67">
        <v>0</v>
      </c>
      <c r="J2628" s="67">
        <v>61017.25</v>
      </c>
      <c r="K2628" s="67">
        <v>0</v>
      </c>
      <c r="L2628" s="41">
        <f>SUM(Data5[[#This Row],[CHELTUIELI DE PERSONAL LEI]:[CHELTUIELI DE CAPITAL (ACTIVE NEFINANCIARE ) LEI]])</f>
        <v>61017.25</v>
      </c>
      <c r="M2628" s="41">
        <f>Data5[[#This Row],[TOTAL CHELTUIELI LEI]]/Data5[[#This Row],[CURS VALUTAR EURO BNR 22 07 2020]]</f>
        <v>12606.609367575051</v>
      </c>
      <c r="N2628" s="49">
        <v>7272</v>
      </c>
      <c r="O2628" s="54"/>
      <c r="P2628" s="54">
        <v>3074</v>
      </c>
      <c r="Q2628" s="54"/>
      <c r="R2628" s="54">
        <f>Data5[[#This Row],[PERSOANE ÎNSCRISE ÎN LISTELE ELECTORALE (TURUL 1)            ]]+Data5[[#This Row],[PERSOANE ÎNSCRISE ÎN LISTELE ELECTORALE (TURUL AL 2-LEA)]]</f>
        <v>7272</v>
      </c>
      <c r="S2628" s="54">
        <f>Data5[[#This Row],[PERSOANE CARE AU PARTICIPAT LA VOT (TURUL 1)]]+Data5[[#This Row],[PERSOANE CARE AU PARTICIPAT LA VOT  (TURUL AL 2-LEA)]]</f>
        <v>3074</v>
      </c>
      <c r="T2628" s="41">
        <f>Data5[[#This Row],[TOTAL CHELTUIELI LEI]]/Data5[[#This Row],[NUMĂRUL PERSOANELOR ÎNSCRISE ÎN LISTELE ELECTORALE]]</f>
        <v>8.3907109460946092</v>
      </c>
      <c r="U2628" s="41">
        <f>Data5[[#This Row],[TOTAL CHELTUIELI EURO]]/Data5[[#This Row],[NUMĂRUL PERSOANELOR ÎNSCRISE ÎN LISTELE ELECTORALE]]</f>
        <v>1.7335821462561951</v>
      </c>
      <c r="V2628" s="41">
        <f>Data5[[#This Row],[TOTAL CHELTUIELI LEI]]/Data5[[#This Row],[NUMĂRUL PERSOANELOR CARE AU PARTICIPAT LA VOT]]</f>
        <v>19.849463240078073</v>
      </c>
      <c r="W2628" s="41">
        <f>Data5[[#This Row],[TOTAL CHELTUIELI EURO]]/Data5[[#This Row],[NUMĂRUL PERSOANELOR CARE AU PARTICIPAT LA VOT]]</f>
        <v>4.1010440362963729</v>
      </c>
      <c r="X2628" s="43">
        <v>4.8400999999999996</v>
      </c>
      <c r="Y2628" s="114" t="s">
        <v>2896</v>
      </c>
      <c r="Z2628" s="44">
        <v>8</v>
      </c>
      <c r="AA2628" s="115" t="s">
        <v>3107</v>
      </c>
      <c r="AB2628" s="44">
        <v>1</v>
      </c>
      <c r="AC2628" s="45"/>
    </row>
    <row r="2629" spans="1:29" x14ac:dyDescent="0.2">
      <c r="A2629" s="37">
        <v>2628</v>
      </c>
      <c r="B2629" s="38" t="s">
        <v>645</v>
      </c>
      <c r="C2629" s="39" t="s">
        <v>681</v>
      </c>
      <c r="D2629" s="40">
        <v>44101</v>
      </c>
      <c r="E2629" s="38">
        <v>1</v>
      </c>
      <c r="F2629" s="38"/>
      <c r="G2629" s="38" t="s">
        <v>2</v>
      </c>
      <c r="H2629" s="38" t="s">
        <v>2</v>
      </c>
      <c r="I2629" s="65">
        <v>0</v>
      </c>
      <c r="J2629" s="65">
        <v>1777</v>
      </c>
      <c r="K2629" s="65">
        <v>0</v>
      </c>
      <c r="L2629" s="41">
        <f>SUM(Data5[[#This Row],[CHELTUIELI DE PERSONAL LEI]:[CHELTUIELI DE CAPITAL (ACTIVE NEFINANCIARE ) LEI]])</f>
        <v>1777</v>
      </c>
      <c r="M2629" s="41">
        <f>Data5[[#This Row],[TOTAL CHELTUIELI LEI]]/Data5[[#This Row],[CURS VALUTAR EURO BNR 22 07 2020]]</f>
        <v>367.14117476911639</v>
      </c>
      <c r="N2629" s="49">
        <v>2136</v>
      </c>
      <c r="O2629" s="54"/>
      <c r="P2629" s="54">
        <v>955</v>
      </c>
      <c r="Q2629" s="54"/>
      <c r="R2629" s="54">
        <f>Data5[[#This Row],[PERSOANE ÎNSCRISE ÎN LISTELE ELECTORALE (TURUL 1)            ]]+Data5[[#This Row],[PERSOANE ÎNSCRISE ÎN LISTELE ELECTORALE (TURUL AL 2-LEA)]]</f>
        <v>2136</v>
      </c>
      <c r="S2629" s="54">
        <f>Data5[[#This Row],[PERSOANE CARE AU PARTICIPAT LA VOT (TURUL 1)]]+Data5[[#This Row],[PERSOANE CARE AU PARTICIPAT LA VOT  (TURUL AL 2-LEA)]]</f>
        <v>955</v>
      </c>
      <c r="T2629" s="41">
        <f>Data5[[#This Row],[TOTAL CHELTUIELI LEI]]/Data5[[#This Row],[NUMĂRUL PERSOANELOR ÎNSCRISE ÎN LISTELE ELECTORALE]]</f>
        <v>0.83192883895131087</v>
      </c>
      <c r="U2629" s="41">
        <f>Data5[[#This Row],[TOTAL CHELTUIELI EURO]]/Data5[[#This Row],[NUMĂRUL PERSOANELOR ÎNSCRISE ÎN LISTELE ELECTORALE]]</f>
        <v>0.1718825724574515</v>
      </c>
      <c r="V2629" s="41">
        <f>Data5[[#This Row],[TOTAL CHELTUIELI LEI]]/Data5[[#This Row],[NUMĂRUL PERSOANELOR CARE AU PARTICIPAT LA VOT]]</f>
        <v>1.8607329842931937</v>
      </c>
      <c r="W2629" s="41">
        <f>Data5[[#This Row],[TOTAL CHELTUIELI EURO]]/Data5[[#This Row],[NUMĂRUL PERSOANELOR CARE AU PARTICIPAT LA VOT]]</f>
        <v>0.38444102070064545</v>
      </c>
      <c r="X2629" s="43">
        <v>4.8400999999999996</v>
      </c>
      <c r="Y2629" s="114" t="s">
        <v>2890</v>
      </c>
      <c r="Z2629" s="44">
        <v>0</v>
      </c>
      <c r="AA2629" s="115" t="s">
        <v>3105</v>
      </c>
      <c r="AB2629" s="44">
        <v>0</v>
      </c>
      <c r="AC2629" s="45"/>
    </row>
    <row r="2630" spans="1:29" x14ac:dyDescent="0.2">
      <c r="A2630" s="37">
        <v>2629</v>
      </c>
      <c r="B2630" s="38" t="s">
        <v>645</v>
      </c>
      <c r="C2630" s="39" t="s">
        <v>129</v>
      </c>
      <c r="D2630" s="40">
        <v>44101</v>
      </c>
      <c r="E2630" s="38">
        <v>1</v>
      </c>
      <c r="F2630" s="38"/>
      <c r="G2630" s="38" t="s">
        <v>2</v>
      </c>
      <c r="H2630" s="38" t="s">
        <v>2</v>
      </c>
      <c r="I2630" s="65">
        <v>130575</v>
      </c>
      <c r="J2630" s="65">
        <v>15900.96</v>
      </c>
      <c r="K2630" s="65">
        <v>0</v>
      </c>
      <c r="L2630" s="41">
        <f>SUM(Data5[[#This Row],[CHELTUIELI DE PERSONAL LEI]:[CHELTUIELI DE CAPITAL (ACTIVE NEFINANCIARE ) LEI]])</f>
        <v>146475.96</v>
      </c>
      <c r="M2630" s="41">
        <f>Data5[[#This Row],[TOTAL CHELTUIELI LEI]]/Data5[[#This Row],[CURS VALUTAR EURO BNR 22 07 2020]]</f>
        <v>30263.002830520032</v>
      </c>
      <c r="N2630" s="49">
        <v>3713</v>
      </c>
      <c r="O2630" s="54"/>
      <c r="P2630" s="54">
        <v>1988</v>
      </c>
      <c r="Q2630" s="54"/>
      <c r="R2630" s="54">
        <f>Data5[[#This Row],[PERSOANE ÎNSCRISE ÎN LISTELE ELECTORALE (TURUL 1)            ]]+Data5[[#This Row],[PERSOANE ÎNSCRISE ÎN LISTELE ELECTORALE (TURUL AL 2-LEA)]]</f>
        <v>3713</v>
      </c>
      <c r="S2630" s="54">
        <f>Data5[[#This Row],[PERSOANE CARE AU PARTICIPAT LA VOT (TURUL 1)]]+Data5[[#This Row],[PERSOANE CARE AU PARTICIPAT LA VOT  (TURUL AL 2-LEA)]]</f>
        <v>1988</v>
      </c>
      <c r="T2630" s="41">
        <f>Data5[[#This Row],[TOTAL CHELTUIELI LEI]]/Data5[[#This Row],[NUMĂRUL PERSOANELOR ÎNSCRISE ÎN LISTELE ELECTORALE]]</f>
        <v>39.449490977646107</v>
      </c>
      <c r="U2630" s="41">
        <f>Data5[[#This Row],[TOTAL CHELTUIELI EURO]]/Data5[[#This Row],[NUMĂRUL PERSOANELOR ÎNSCRISE ÎN LISTELE ELECTORALE]]</f>
        <v>8.1505528765203419</v>
      </c>
      <c r="V2630" s="41">
        <f>Data5[[#This Row],[TOTAL CHELTUIELI LEI]]/Data5[[#This Row],[NUMĂRUL PERSOANELOR CARE AU PARTICIPAT LA VOT]]</f>
        <v>73.680060362173037</v>
      </c>
      <c r="W2630" s="41">
        <f>Data5[[#This Row],[TOTAL CHELTUIELI EURO]]/Data5[[#This Row],[NUMĂRUL PERSOANELOR CARE AU PARTICIPAT LA VOT]]</f>
        <v>15.222838445935629</v>
      </c>
      <c r="X2630" s="43">
        <v>4.8400999999999996</v>
      </c>
      <c r="Y2630" s="114" t="s">
        <v>2927</v>
      </c>
      <c r="Z2630" s="44">
        <v>39</v>
      </c>
      <c r="AA2630" s="115" t="s">
        <v>3112</v>
      </c>
      <c r="AB2630" s="44">
        <v>8</v>
      </c>
      <c r="AC2630" s="45"/>
    </row>
    <row r="2631" spans="1:29" x14ac:dyDescent="0.2">
      <c r="A2631" s="37">
        <v>2630</v>
      </c>
      <c r="B2631" s="38" t="s">
        <v>645</v>
      </c>
      <c r="C2631" s="39" t="s">
        <v>682</v>
      </c>
      <c r="D2631" s="40">
        <v>44101</v>
      </c>
      <c r="E2631" s="38">
        <v>1</v>
      </c>
      <c r="F2631" s="38"/>
      <c r="G2631" s="38" t="s">
        <v>2</v>
      </c>
      <c r="H2631" s="38" t="s">
        <v>2</v>
      </c>
      <c r="I2631" s="65">
        <v>1382</v>
      </c>
      <c r="J2631" s="65">
        <v>8007</v>
      </c>
      <c r="K2631" s="65">
        <v>0</v>
      </c>
      <c r="L2631" s="41">
        <f>SUM(Data5[[#This Row],[CHELTUIELI DE PERSONAL LEI]:[CHELTUIELI DE CAPITAL (ACTIVE NEFINANCIARE ) LEI]])</f>
        <v>9389</v>
      </c>
      <c r="M2631" s="41">
        <f>Data5[[#This Row],[TOTAL CHELTUIELI LEI]]/Data5[[#This Row],[CURS VALUTAR EURO BNR 22 07 2020]]</f>
        <v>1939.8359538026075</v>
      </c>
      <c r="N2631" s="49">
        <v>3661</v>
      </c>
      <c r="O2631" s="54"/>
      <c r="P2631" s="54">
        <v>2081</v>
      </c>
      <c r="Q2631" s="54"/>
      <c r="R2631" s="54">
        <f>Data5[[#This Row],[PERSOANE ÎNSCRISE ÎN LISTELE ELECTORALE (TURUL 1)            ]]+Data5[[#This Row],[PERSOANE ÎNSCRISE ÎN LISTELE ELECTORALE (TURUL AL 2-LEA)]]</f>
        <v>3661</v>
      </c>
      <c r="S2631" s="54">
        <f>Data5[[#This Row],[PERSOANE CARE AU PARTICIPAT LA VOT (TURUL 1)]]+Data5[[#This Row],[PERSOANE CARE AU PARTICIPAT LA VOT  (TURUL AL 2-LEA)]]</f>
        <v>2081</v>
      </c>
      <c r="T2631" s="41">
        <f>Data5[[#This Row],[TOTAL CHELTUIELI LEI]]/Data5[[#This Row],[NUMĂRUL PERSOANELOR ÎNSCRISE ÎN LISTELE ELECTORALE]]</f>
        <v>2.5645998361103524</v>
      </c>
      <c r="U2631" s="41">
        <f>Data5[[#This Row],[TOTAL CHELTUIELI EURO]]/Data5[[#This Row],[NUMĂRUL PERSOANELOR ÎNSCRISE ÎN LISTELE ELECTORALE]]</f>
        <v>0.52986505157132135</v>
      </c>
      <c r="V2631" s="41">
        <f>Data5[[#This Row],[TOTAL CHELTUIELI LEI]]/Data5[[#This Row],[NUMĂRUL PERSOANELOR CARE AU PARTICIPAT LA VOT]]</f>
        <v>4.5117731859682841</v>
      </c>
      <c r="W2631" s="41">
        <f>Data5[[#This Row],[TOTAL CHELTUIELI EURO]]/Data5[[#This Row],[NUMĂRUL PERSOANELOR CARE AU PARTICIPAT LA VOT]]</f>
        <v>0.93216528294214684</v>
      </c>
      <c r="X2631" s="43">
        <v>4.8400999999999996</v>
      </c>
      <c r="Y2631" s="114" t="s">
        <v>2891</v>
      </c>
      <c r="Z2631" s="44">
        <v>2</v>
      </c>
      <c r="AA2631" s="115" t="s">
        <v>3105</v>
      </c>
      <c r="AB2631" s="44">
        <v>0</v>
      </c>
      <c r="AC2631" s="45"/>
    </row>
    <row r="2632" spans="1:29" x14ac:dyDescent="0.2">
      <c r="A2632" s="37">
        <v>2631</v>
      </c>
      <c r="B2632" s="38" t="s">
        <v>645</v>
      </c>
      <c r="C2632" s="39" t="s">
        <v>683</v>
      </c>
      <c r="D2632" s="40">
        <v>44101</v>
      </c>
      <c r="E2632" s="38">
        <v>1</v>
      </c>
      <c r="F2632" s="38"/>
      <c r="G2632" s="38" t="s">
        <v>2</v>
      </c>
      <c r="H2632" s="38" t="s">
        <v>2</v>
      </c>
      <c r="I2632" s="67">
        <v>0</v>
      </c>
      <c r="J2632" s="67">
        <v>0</v>
      </c>
      <c r="K2632" s="67">
        <v>0</v>
      </c>
      <c r="L2632" s="41">
        <f>SUM(Data5[[#This Row],[CHELTUIELI DE PERSONAL LEI]:[CHELTUIELI DE CAPITAL (ACTIVE NEFINANCIARE ) LEI]])</f>
        <v>0</v>
      </c>
      <c r="M2632" s="41">
        <f>Data5[[#This Row],[TOTAL CHELTUIELI LEI]]/Data5[[#This Row],[CURS VALUTAR EURO BNR 22 07 2020]]</f>
        <v>0</v>
      </c>
      <c r="N2632" s="49">
        <v>4549</v>
      </c>
      <c r="O2632" s="54"/>
      <c r="P2632" s="54">
        <v>1910</v>
      </c>
      <c r="Q2632" s="54"/>
      <c r="R2632" s="54">
        <f>Data5[[#This Row],[PERSOANE ÎNSCRISE ÎN LISTELE ELECTORALE (TURUL 1)            ]]+Data5[[#This Row],[PERSOANE ÎNSCRISE ÎN LISTELE ELECTORALE (TURUL AL 2-LEA)]]</f>
        <v>4549</v>
      </c>
      <c r="S2632" s="54">
        <f>Data5[[#This Row],[PERSOANE CARE AU PARTICIPAT LA VOT (TURUL 1)]]+Data5[[#This Row],[PERSOANE CARE AU PARTICIPAT LA VOT  (TURUL AL 2-LEA)]]</f>
        <v>1910</v>
      </c>
      <c r="T2632" s="41">
        <f>Data5[[#This Row],[TOTAL CHELTUIELI LEI]]/Data5[[#This Row],[NUMĂRUL PERSOANELOR ÎNSCRISE ÎN LISTELE ELECTORALE]]</f>
        <v>0</v>
      </c>
      <c r="U2632" s="41">
        <f>Data5[[#This Row],[TOTAL CHELTUIELI EURO]]/Data5[[#This Row],[NUMĂRUL PERSOANELOR ÎNSCRISE ÎN LISTELE ELECTORALE]]</f>
        <v>0</v>
      </c>
      <c r="V2632" s="41">
        <f>Data5[[#This Row],[TOTAL CHELTUIELI LEI]]/Data5[[#This Row],[NUMĂRUL PERSOANELOR CARE AU PARTICIPAT LA VOT]]</f>
        <v>0</v>
      </c>
      <c r="W2632" s="41">
        <f>Data5[[#This Row],[TOTAL CHELTUIELI EURO]]/Data5[[#This Row],[NUMĂRUL PERSOANELOR CARE AU PARTICIPAT LA VOT]]</f>
        <v>0</v>
      </c>
      <c r="X2632" s="43">
        <v>4.8400999999999996</v>
      </c>
      <c r="Y2632" s="114" t="s">
        <v>2890</v>
      </c>
      <c r="Z2632" s="44">
        <v>0</v>
      </c>
      <c r="AA2632" s="115" t="s">
        <v>3105</v>
      </c>
      <c r="AB2632" s="44">
        <v>0</v>
      </c>
      <c r="AC2632" s="45"/>
    </row>
    <row r="2633" spans="1:29" x14ac:dyDescent="0.2">
      <c r="A2633" s="37">
        <v>2632</v>
      </c>
      <c r="B2633" s="38" t="s">
        <v>645</v>
      </c>
      <c r="C2633" s="39" t="s">
        <v>684</v>
      </c>
      <c r="D2633" s="40">
        <v>44101</v>
      </c>
      <c r="E2633" s="38">
        <v>1</v>
      </c>
      <c r="F2633" s="38"/>
      <c r="G2633" s="38" t="s">
        <v>2</v>
      </c>
      <c r="H2633" s="38" t="s">
        <v>2</v>
      </c>
      <c r="I2633" s="65">
        <v>0</v>
      </c>
      <c r="J2633" s="65">
        <v>2041</v>
      </c>
      <c r="K2633" s="65">
        <v>0</v>
      </c>
      <c r="L2633" s="41">
        <f>SUM(Data5[[#This Row],[CHELTUIELI DE PERSONAL LEI]:[CHELTUIELI DE CAPITAL (ACTIVE NEFINANCIARE ) LEI]])</f>
        <v>2041</v>
      </c>
      <c r="M2633" s="41">
        <f>Data5[[#This Row],[TOTAL CHELTUIELI LEI]]/Data5[[#This Row],[CURS VALUTAR EURO BNR 22 07 2020]]</f>
        <v>421.68550236565363</v>
      </c>
      <c r="N2633" s="49">
        <v>4497</v>
      </c>
      <c r="O2633" s="54"/>
      <c r="P2633" s="54">
        <v>1749</v>
      </c>
      <c r="Q2633" s="54"/>
      <c r="R2633" s="54">
        <f>Data5[[#This Row],[PERSOANE ÎNSCRISE ÎN LISTELE ELECTORALE (TURUL 1)            ]]+Data5[[#This Row],[PERSOANE ÎNSCRISE ÎN LISTELE ELECTORALE (TURUL AL 2-LEA)]]</f>
        <v>4497</v>
      </c>
      <c r="S2633" s="54">
        <f>Data5[[#This Row],[PERSOANE CARE AU PARTICIPAT LA VOT (TURUL 1)]]+Data5[[#This Row],[PERSOANE CARE AU PARTICIPAT LA VOT  (TURUL AL 2-LEA)]]</f>
        <v>1749</v>
      </c>
      <c r="T2633" s="41">
        <f>Data5[[#This Row],[TOTAL CHELTUIELI LEI]]/Data5[[#This Row],[NUMĂRUL PERSOANELOR ÎNSCRISE ÎN LISTELE ELECTORALE]]</f>
        <v>0.45385812764064931</v>
      </c>
      <c r="U2633" s="41">
        <f>Data5[[#This Row],[TOTAL CHELTUIELI EURO]]/Data5[[#This Row],[NUMĂRUL PERSOANELOR ÎNSCRISE ÎN LISTELE ELECTORALE]]</f>
        <v>9.3770403016600765E-2</v>
      </c>
      <c r="V2633" s="41">
        <f>Data5[[#This Row],[TOTAL CHELTUIELI LEI]]/Data5[[#This Row],[NUMĂRUL PERSOANELOR CARE AU PARTICIPAT LA VOT]]</f>
        <v>1.1669525443110349</v>
      </c>
      <c r="W2633" s="41">
        <f>Data5[[#This Row],[TOTAL CHELTUIELI EURO]]/Data5[[#This Row],[NUMĂRUL PERSOANELOR CARE AU PARTICIPAT LA VOT]]</f>
        <v>0.24110091616103696</v>
      </c>
      <c r="X2633" s="43">
        <v>4.8400999999999996</v>
      </c>
      <c r="Y2633" s="114" t="s">
        <v>2890</v>
      </c>
      <c r="Z2633" s="44">
        <v>0</v>
      </c>
      <c r="AA2633" s="115" t="s">
        <v>3105</v>
      </c>
      <c r="AB2633" s="44">
        <v>0</v>
      </c>
      <c r="AC2633" s="45"/>
    </row>
    <row r="2634" spans="1:29" x14ac:dyDescent="0.2">
      <c r="A2634" s="37">
        <v>2633</v>
      </c>
      <c r="B2634" s="38" t="s">
        <v>645</v>
      </c>
      <c r="C2634" s="39" t="s">
        <v>685</v>
      </c>
      <c r="D2634" s="40">
        <v>44101</v>
      </c>
      <c r="E2634" s="38">
        <v>1</v>
      </c>
      <c r="F2634" s="38"/>
      <c r="G2634" s="38" t="s">
        <v>2</v>
      </c>
      <c r="H2634" s="38" t="s">
        <v>2</v>
      </c>
      <c r="I2634" s="65">
        <v>0</v>
      </c>
      <c r="J2634" s="65">
        <v>4847</v>
      </c>
      <c r="K2634" s="65">
        <v>0</v>
      </c>
      <c r="L2634" s="41">
        <f>SUM(Data5[[#This Row],[CHELTUIELI DE PERSONAL LEI]:[CHELTUIELI DE CAPITAL (ACTIVE NEFINANCIARE ) LEI]])</f>
        <v>4847</v>
      </c>
      <c r="M2634" s="41">
        <f>Data5[[#This Row],[TOTAL CHELTUIELI LEI]]/Data5[[#This Row],[CURS VALUTAR EURO BNR 22 07 2020]]</f>
        <v>1001.4255903803642</v>
      </c>
      <c r="N2634" s="49">
        <v>2842</v>
      </c>
      <c r="O2634" s="54"/>
      <c r="P2634" s="54">
        <v>1801</v>
      </c>
      <c r="Q2634" s="54"/>
      <c r="R2634" s="54">
        <f>Data5[[#This Row],[PERSOANE ÎNSCRISE ÎN LISTELE ELECTORALE (TURUL 1)            ]]+Data5[[#This Row],[PERSOANE ÎNSCRISE ÎN LISTELE ELECTORALE (TURUL AL 2-LEA)]]</f>
        <v>2842</v>
      </c>
      <c r="S2634" s="54">
        <f>Data5[[#This Row],[PERSOANE CARE AU PARTICIPAT LA VOT (TURUL 1)]]+Data5[[#This Row],[PERSOANE CARE AU PARTICIPAT LA VOT  (TURUL AL 2-LEA)]]</f>
        <v>1801</v>
      </c>
      <c r="T2634" s="41">
        <f>Data5[[#This Row],[TOTAL CHELTUIELI LEI]]/Data5[[#This Row],[NUMĂRUL PERSOANELOR ÎNSCRISE ÎN LISTELE ELECTORALE]]</f>
        <v>1.7054890921885997</v>
      </c>
      <c r="U2634" s="41">
        <f>Data5[[#This Row],[TOTAL CHELTUIELI EURO]]/Data5[[#This Row],[NUMĂRUL PERSOANELOR ÎNSCRISE ÎN LISTELE ELECTORALE]]</f>
        <v>0.35236649907824213</v>
      </c>
      <c r="V2634" s="41">
        <f>Data5[[#This Row],[TOTAL CHELTUIELI LEI]]/Data5[[#This Row],[NUMĂRUL PERSOANELOR CARE AU PARTICIPAT LA VOT]]</f>
        <v>2.6912826207662408</v>
      </c>
      <c r="W2634" s="41">
        <f>Data5[[#This Row],[TOTAL CHELTUIELI EURO]]/Data5[[#This Row],[NUMĂRUL PERSOANELOR CARE AU PARTICIPAT LA VOT]]</f>
        <v>0.5560386398558379</v>
      </c>
      <c r="X2634" s="43">
        <v>4.8400999999999996</v>
      </c>
      <c r="Y2634" s="114" t="s">
        <v>2894</v>
      </c>
      <c r="Z2634" s="44">
        <v>1</v>
      </c>
      <c r="AA2634" s="115" t="s">
        <v>3105</v>
      </c>
      <c r="AB2634" s="44">
        <v>0</v>
      </c>
      <c r="AC2634" s="45"/>
    </row>
    <row r="2635" spans="1:29" x14ac:dyDescent="0.2">
      <c r="A2635" s="37">
        <v>2634</v>
      </c>
      <c r="B2635" s="38" t="s">
        <v>645</v>
      </c>
      <c r="C2635" s="39" t="s">
        <v>686</v>
      </c>
      <c r="D2635" s="40">
        <v>44101</v>
      </c>
      <c r="E2635" s="38">
        <v>1</v>
      </c>
      <c r="F2635" s="38"/>
      <c r="G2635" s="38" t="s">
        <v>2</v>
      </c>
      <c r="H2635" s="38" t="s">
        <v>2</v>
      </c>
      <c r="I2635" s="67">
        <v>0</v>
      </c>
      <c r="J2635" s="67">
        <v>6236.24</v>
      </c>
      <c r="K2635" s="67">
        <v>0</v>
      </c>
      <c r="L2635" s="41">
        <f>SUM(Data5[[#This Row],[CHELTUIELI DE PERSONAL LEI]:[CHELTUIELI DE CAPITAL (ACTIVE NEFINANCIARE ) LEI]])</f>
        <v>6236.24</v>
      </c>
      <c r="M2635" s="41">
        <f>Data5[[#This Row],[TOTAL CHELTUIELI LEI]]/Data5[[#This Row],[CURS VALUTAR EURO BNR 22 07 2020]]</f>
        <v>1288.4527179190513</v>
      </c>
      <c r="N2635" s="49">
        <v>3333</v>
      </c>
      <c r="O2635" s="54"/>
      <c r="P2635" s="54">
        <v>1924</v>
      </c>
      <c r="Q2635" s="54"/>
      <c r="R2635" s="54">
        <f>Data5[[#This Row],[PERSOANE ÎNSCRISE ÎN LISTELE ELECTORALE (TURUL 1)            ]]+Data5[[#This Row],[PERSOANE ÎNSCRISE ÎN LISTELE ELECTORALE (TURUL AL 2-LEA)]]</f>
        <v>3333</v>
      </c>
      <c r="S2635" s="54">
        <f>Data5[[#This Row],[PERSOANE CARE AU PARTICIPAT LA VOT (TURUL 1)]]+Data5[[#This Row],[PERSOANE CARE AU PARTICIPAT LA VOT  (TURUL AL 2-LEA)]]</f>
        <v>1924</v>
      </c>
      <c r="T2635" s="41">
        <f>Data5[[#This Row],[TOTAL CHELTUIELI LEI]]/Data5[[#This Row],[NUMĂRUL PERSOANELOR ÎNSCRISE ÎN LISTELE ELECTORALE]]</f>
        <v>1.871059105910591</v>
      </c>
      <c r="U2635" s="41">
        <f>Data5[[#This Row],[TOTAL CHELTUIELI EURO]]/Data5[[#This Row],[NUMĂRUL PERSOANELOR ÎNSCRISE ÎN LISTELE ELECTORALE]]</f>
        <v>0.38657447282299773</v>
      </c>
      <c r="V2635" s="41">
        <f>Data5[[#This Row],[TOTAL CHELTUIELI LEI]]/Data5[[#This Row],[NUMĂRUL PERSOANELOR CARE AU PARTICIPAT LA VOT]]</f>
        <v>3.2412889812889811</v>
      </c>
      <c r="W2635" s="41">
        <f>Data5[[#This Row],[TOTAL CHELTUIELI EURO]]/Data5[[#This Row],[NUMĂRUL PERSOANELOR CARE AU PARTICIPAT LA VOT]]</f>
        <v>0.6696739698123968</v>
      </c>
      <c r="X2635" s="43">
        <v>4.8400999999999996</v>
      </c>
      <c r="Y2635" s="114" t="s">
        <v>2894</v>
      </c>
      <c r="Z2635" s="44">
        <v>1</v>
      </c>
      <c r="AA2635" s="115" t="s">
        <v>3105</v>
      </c>
      <c r="AB2635" s="44">
        <v>0</v>
      </c>
      <c r="AC2635" s="45"/>
    </row>
    <row r="2636" spans="1:29" x14ac:dyDescent="0.2">
      <c r="A2636" s="37">
        <v>2635</v>
      </c>
      <c r="B2636" s="38" t="s">
        <v>645</v>
      </c>
      <c r="C2636" s="39" t="s">
        <v>687</v>
      </c>
      <c r="D2636" s="40">
        <v>44101</v>
      </c>
      <c r="E2636" s="38">
        <v>1</v>
      </c>
      <c r="F2636" s="38"/>
      <c r="G2636" s="38" t="s">
        <v>2</v>
      </c>
      <c r="H2636" s="38" t="s">
        <v>2</v>
      </c>
      <c r="I2636" s="41">
        <v>0</v>
      </c>
      <c r="J2636" s="41">
        <v>14507.07</v>
      </c>
      <c r="K2636" s="41">
        <v>0</v>
      </c>
      <c r="L2636" s="41">
        <f>SUM(Data5[[#This Row],[CHELTUIELI DE PERSONAL LEI]:[CHELTUIELI DE CAPITAL (ACTIVE NEFINANCIARE ) LEI]])</f>
        <v>14507.07</v>
      </c>
      <c r="M2636" s="41">
        <f>Data5[[#This Row],[TOTAL CHELTUIELI LEI]]/Data5[[#This Row],[CURS VALUTAR EURO BNR 22 07 2020]]</f>
        <v>2997.2665854011284</v>
      </c>
      <c r="N2636" s="49">
        <v>2443</v>
      </c>
      <c r="O2636" s="54"/>
      <c r="P2636" s="54">
        <v>887</v>
      </c>
      <c r="Q2636" s="54"/>
      <c r="R2636" s="54">
        <f>Data5[[#This Row],[PERSOANE ÎNSCRISE ÎN LISTELE ELECTORALE (TURUL 1)            ]]+Data5[[#This Row],[PERSOANE ÎNSCRISE ÎN LISTELE ELECTORALE (TURUL AL 2-LEA)]]</f>
        <v>2443</v>
      </c>
      <c r="S2636" s="54">
        <f>Data5[[#This Row],[PERSOANE CARE AU PARTICIPAT LA VOT (TURUL 1)]]+Data5[[#This Row],[PERSOANE CARE AU PARTICIPAT LA VOT  (TURUL AL 2-LEA)]]</f>
        <v>887</v>
      </c>
      <c r="T2636" s="41">
        <f>Data5[[#This Row],[TOTAL CHELTUIELI LEI]]/Data5[[#This Row],[NUMĂRUL PERSOANELOR ÎNSCRISE ÎN LISTELE ELECTORALE]]</f>
        <v>5.9382194023741297</v>
      </c>
      <c r="U2636" s="41">
        <f>Data5[[#This Row],[TOTAL CHELTUIELI EURO]]/Data5[[#This Row],[NUMĂRUL PERSOANELOR ÎNSCRISE ÎN LISTELE ELECTORALE]]</f>
        <v>1.2268794864515467</v>
      </c>
      <c r="V2636" s="41">
        <f>Data5[[#This Row],[TOTAL CHELTUIELI LEI]]/Data5[[#This Row],[NUMĂRUL PERSOANELOR CARE AU PARTICIPAT LA VOT]]</f>
        <v>16.355208568207441</v>
      </c>
      <c r="W2636" s="41">
        <f>Data5[[#This Row],[TOTAL CHELTUIELI EURO]]/Data5[[#This Row],[NUMĂRUL PERSOANELOR CARE AU PARTICIPAT LA VOT]]</f>
        <v>3.3791055077803027</v>
      </c>
      <c r="X2636" s="43">
        <v>4.8400999999999996</v>
      </c>
      <c r="Y2636" s="114" t="s">
        <v>2892</v>
      </c>
      <c r="Z2636" s="44">
        <v>5</v>
      </c>
      <c r="AA2636" s="115" t="s">
        <v>3107</v>
      </c>
      <c r="AB2636" s="44">
        <v>1</v>
      </c>
      <c r="AC2636" s="45"/>
    </row>
    <row r="2637" spans="1:29" x14ac:dyDescent="0.2">
      <c r="A2637" s="37">
        <v>2636</v>
      </c>
      <c r="B2637" s="38" t="s">
        <v>645</v>
      </c>
      <c r="C2637" s="39" t="s">
        <v>688</v>
      </c>
      <c r="D2637" s="40">
        <v>44101</v>
      </c>
      <c r="E2637" s="38">
        <v>1</v>
      </c>
      <c r="F2637" s="38"/>
      <c r="G2637" s="38" t="s">
        <v>2</v>
      </c>
      <c r="H2637" s="38" t="s">
        <v>2</v>
      </c>
      <c r="I2637" s="65">
        <v>0</v>
      </c>
      <c r="J2637" s="65">
        <v>12121</v>
      </c>
      <c r="K2637" s="65">
        <v>0</v>
      </c>
      <c r="L2637" s="41">
        <f>SUM(Data5[[#This Row],[CHELTUIELI DE PERSONAL LEI]:[CHELTUIELI DE CAPITAL (ACTIVE NEFINANCIARE ) LEI]])</f>
        <v>12121</v>
      </c>
      <c r="M2637" s="41">
        <f>Data5[[#This Row],[TOTAL CHELTUIELI LEI]]/Data5[[#This Row],[CURS VALUTAR EURO BNR 22 07 2020]]</f>
        <v>2504.2871015061673</v>
      </c>
      <c r="N2637" s="49">
        <v>2424</v>
      </c>
      <c r="O2637" s="54"/>
      <c r="P2637" s="54">
        <v>1203</v>
      </c>
      <c r="Q2637" s="54"/>
      <c r="R2637" s="54">
        <f>Data5[[#This Row],[PERSOANE ÎNSCRISE ÎN LISTELE ELECTORALE (TURUL 1)            ]]+Data5[[#This Row],[PERSOANE ÎNSCRISE ÎN LISTELE ELECTORALE (TURUL AL 2-LEA)]]</f>
        <v>2424</v>
      </c>
      <c r="S2637" s="54">
        <f>Data5[[#This Row],[PERSOANE CARE AU PARTICIPAT LA VOT (TURUL 1)]]+Data5[[#This Row],[PERSOANE CARE AU PARTICIPAT LA VOT  (TURUL AL 2-LEA)]]</f>
        <v>1203</v>
      </c>
      <c r="T2637" s="41">
        <f>Data5[[#This Row],[TOTAL CHELTUIELI LEI]]/Data5[[#This Row],[NUMĂRUL PERSOANELOR ÎNSCRISE ÎN LISTELE ELECTORALE]]</f>
        <v>5.0004125412541258</v>
      </c>
      <c r="U2637" s="41">
        <f>Data5[[#This Row],[TOTAL CHELTUIELI EURO]]/Data5[[#This Row],[NUMĂRUL PERSOANELOR ÎNSCRISE ÎN LISTELE ELECTORALE]]</f>
        <v>1.0331217415454486</v>
      </c>
      <c r="V2637" s="41">
        <f>Data5[[#This Row],[TOTAL CHELTUIELI LEI]]/Data5[[#This Row],[NUMĂRUL PERSOANELOR CARE AU PARTICIPAT LA VOT]]</f>
        <v>10.075644222776392</v>
      </c>
      <c r="W2637" s="41">
        <f>Data5[[#This Row],[TOTAL CHELTUIELI EURO]]/Data5[[#This Row],[NUMĂRUL PERSOANELOR CARE AU PARTICIPAT LA VOT]]</f>
        <v>2.0817016637624</v>
      </c>
      <c r="X2637" s="43">
        <v>4.8400999999999996</v>
      </c>
      <c r="Y2637" s="114" t="s">
        <v>2892</v>
      </c>
      <c r="Z2637" s="44">
        <v>5</v>
      </c>
      <c r="AA2637" s="115" t="s">
        <v>3107</v>
      </c>
      <c r="AB2637" s="44">
        <v>1</v>
      </c>
      <c r="AC2637" s="45"/>
    </row>
    <row r="2638" spans="1:29" x14ac:dyDescent="0.2">
      <c r="A2638" s="37">
        <v>2637</v>
      </c>
      <c r="B2638" s="38" t="s">
        <v>645</v>
      </c>
      <c r="C2638" s="39" t="s">
        <v>689</v>
      </c>
      <c r="D2638" s="40">
        <v>44101</v>
      </c>
      <c r="E2638" s="38">
        <v>1</v>
      </c>
      <c r="F2638" s="38"/>
      <c r="G2638" s="38" t="s">
        <v>2</v>
      </c>
      <c r="H2638" s="38" t="s">
        <v>2</v>
      </c>
      <c r="I2638" s="41">
        <v>7400</v>
      </c>
      <c r="J2638" s="41">
        <v>6185</v>
      </c>
      <c r="K2638" s="41">
        <v>0</v>
      </c>
      <c r="L2638" s="41">
        <f>SUM(Data5[[#This Row],[CHELTUIELI DE PERSONAL LEI]:[CHELTUIELI DE CAPITAL (ACTIVE NEFINANCIARE ) LEI]])</f>
        <v>13585</v>
      </c>
      <c r="M2638" s="41">
        <f>Data5[[#This Row],[TOTAL CHELTUIELI LEI]]/Data5[[#This Row],[CURS VALUTAR EURO BNR 22 07 2020]]</f>
        <v>2806.7601909051468</v>
      </c>
      <c r="N2638" s="49">
        <v>4489</v>
      </c>
      <c r="O2638" s="54"/>
      <c r="P2638" s="54">
        <v>1893</v>
      </c>
      <c r="Q2638" s="54"/>
      <c r="R2638" s="54">
        <f>Data5[[#This Row],[PERSOANE ÎNSCRISE ÎN LISTELE ELECTORALE (TURUL 1)            ]]+Data5[[#This Row],[PERSOANE ÎNSCRISE ÎN LISTELE ELECTORALE (TURUL AL 2-LEA)]]</f>
        <v>4489</v>
      </c>
      <c r="S2638" s="54">
        <f>Data5[[#This Row],[PERSOANE CARE AU PARTICIPAT LA VOT (TURUL 1)]]+Data5[[#This Row],[PERSOANE CARE AU PARTICIPAT LA VOT  (TURUL AL 2-LEA)]]</f>
        <v>1893</v>
      </c>
      <c r="T2638" s="41">
        <f>Data5[[#This Row],[TOTAL CHELTUIELI LEI]]/Data5[[#This Row],[NUMĂRUL PERSOANELOR ÎNSCRISE ÎN LISTELE ELECTORALE]]</f>
        <v>3.0262864780574739</v>
      </c>
      <c r="U2638" s="41">
        <f>Data5[[#This Row],[TOTAL CHELTUIELI EURO]]/Data5[[#This Row],[NUMĂRUL PERSOANELOR ÎNSCRISE ÎN LISTELE ELECTORALE]]</f>
        <v>0.6252528828035524</v>
      </c>
      <c r="V2638" s="41">
        <f>Data5[[#This Row],[TOTAL CHELTUIELI LEI]]/Data5[[#This Row],[NUMĂRUL PERSOANELOR CARE AU PARTICIPAT LA VOT]]</f>
        <v>7.1764395139989432</v>
      </c>
      <c r="W2638" s="41">
        <f>Data5[[#This Row],[TOTAL CHELTUIELI EURO]]/Data5[[#This Row],[NUMĂRUL PERSOANELOR CARE AU PARTICIPAT LA VOT]]</f>
        <v>1.4827048023798979</v>
      </c>
      <c r="X2638" s="43">
        <v>4.8400999999999996</v>
      </c>
      <c r="Y2638" s="114" t="s">
        <v>2884</v>
      </c>
      <c r="Z2638" s="44">
        <v>3</v>
      </c>
      <c r="AA2638" s="115" t="s">
        <v>3105</v>
      </c>
      <c r="AB2638" s="44">
        <v>0</v>
      </c>
      <c r="AC2638" s="45"/>
    </row>
    <row r="2639" spans="1:29" x14ac:dyDescent="0.2">
      <c r="A2639" s="37">
        <v>2638</v>
      </c>
      <c r="B2639" s="38" t="s">
        <v>645</v>
      </c>
      <c r="C2639" s="39" t="s">
        <v>690</v>
      </c>
      <c r="D2639" s="40">
        <v>44101</v>
      </c>
      <c r="E2639" s="38">
        <v>1</v>
      </c>
      <c r="F2639" s="38"/>
      <c r="G2639" s="38" t="s">
        <v>2</v>
      </c>
      <c r="H2639" s="38" t="s">
        <v>2</v>
      </c>
      <c r="I2639" s="65">
        <v>411</v>
      </c>
      <c r="J2639" s="65">
        <v>4409</v>
      </c>
      <c r="K2639" s="65">
        <v>0</v>
      </c>
      <c r="L2639" s="41">
        <f>SUM(Data5[[#This Row],[CHELTUIELI DE PERSONAL LEI]:[CHELTUIELI DE CAPITAL (ACTIVE NEFINANCIARE ) LEI]])</f>
        <v>4820</v>
      </c>
      <c r="M2639" s="41">
        <f>Data5[[#This Row],[TOTAL CHELTUIELI LEI]]/Data5[[#This Row],[CURS VALUTAR EURO BNR 22 07 2020]]</f>
        <v>995.84719323980914</v>
      </c>
      <c r="N2639" s="49">
        <v>3153</v>
      </c>
      <c r="O2639" s="54"/>
      <c r="P2639" s="54">
        <v>1564</v>
      </c>
      <c r="Q2639" s="54"/>
      <c r="R2639" s="54">
        <f>Data5[[#This Row],[PERSOANE ÎNSCRISE ÎN LISTELE ELECTORALE (TURUL 1)            ]]+Data5[[#This Row],[PERSOANE ÎNSCRISE ÎN LISTELE ELECTORALE (TURUL AL 2-LEA)]]</f>
        <v>3153</v>
      </c>
      <c r="S2639" s="54">
        <f>Data5[[#This Row],[PERSOANE CARE AU PARTICIPAT LA VOT (TURUL 1)]]+Data5[[#This Row],[PERSOANE CARE AU PARTICIPAT LA VOT  (TURUL AL 2-LEA)]]</f>
        <v>1564</v>
      </c>
      <c r="T2639" s="41">
        <f>Data5[[#This Row],[TOTAL CHELTUIELI LEI]]/Data5[[#This Row],[NUMĂRUL PERSOANELOR ÎNSCRISE ÎN LISTELE ELECTORALE]]</f>
        <v>1.5287028227085315</v>
      </c>
      <c r="U2639" s="41">
        <f>Data5[[#This Row],[TOTAL CHELTUIELI EURO]]/Data5[[#This Row],[NUMĂRUL PERSOANELOR ÎNSCRISE ÎN LISTELE ELECTORALE]]</f>
        <v>0.31584116499835369</v>
      </c>
      <c r="V2639" s="41">
        <f>Data5[[#This Row],[TOTAL CHELTUIELI LEI]]/Data5[[#This Row],[NUMĂRUL PERSOANELOR CARE AU PARTICIPAT LA VOT]]</f>
        <v>3.081841432225064</v>
      </c>
      <c r="W2639" s="41">
        <f>Data5[[#This Row],[TOTAL CHELTUIELI EURO]]/Data5[[#This Row],[NUMĂRUL PERSOANELOR CARE AU PARTICIPAT LA VOT]]</f>
        <v>0.63673094196918745</v>
      </c>
      <c r="X2639" s="43">
        <v>4.8400999999999996</v>
      </c>
      <c r="Y2639" s="114" t="s">
        <v>2894</v>
      </c>
      <c r="Z2639" s="44">
        <v>1</v>
      </c>
      <c r="AA2639" s="115" t="s">
        <v>3105</v>
      </c>
      <c r="AB2639" s="44">
        <v>0</v>
      </c>
      <c r="AC2639" s="45"/>
    </row>
    <row r="2640" spans="1:29" x14ac:dyDescent="0.2">
      <c r="A2640" s="37">
        <v>2639</v>
      </c>
      <c r="B2640" s="38" t="s">
        <v>645</v>
      </c>
      <c r="C2640" s="39" t="s">
        <v>691</v>
      </c>
      <c r="D2640" s="40">
        <v>44101</v>
      </c>
      <c r="E2640" s="38">
        <v>1</v>
      </c>
      <c r="F2640" s="38"/>
      <c r="G2640" s="38" t="s">
        <v>2</v>
      </c>
      <c r="H2640" s="38" t="s">
        <v>2</v>
      </c>
      <c r="I2640" s="65">
        <v>1800</v>
      </c>
      <c r="J2640" s="65">
        <v>7360</v>
      </c>
      <c r="K2640" s="65">
        <v>0</v>
      </c>
      <c r="L2640" s="41">
        <f>SUM(Data5[[#This Row],[CHELTUIELI DE PERSONAL LEI]:[CHELTUIELI DE CAPITAL (ACTIVE NEFINANCIARE ) LEI]])</f>
        <v>9160</v>
      </c>
      <c r="M2640" s="41">
        <f>Data5[[#This Row],[TOTAL CHELTUIELI LEI]]/Data5[[#This Row],[CURS VALUTAR EURO BNR 22 07 2020]]</f>
        <v>1892.5228817586415</v>
      </c>
      <c r="N2640" s="49">
        <v>2040</v>
      </c>
      <c r="O2640" s="54"/>
      <c r="P2640" s="54">
        <v>1128</v>
      </c>
      <c r="Q2640" s="54"/>
      <c r="R2640" s="54">
        <f>Data5[[#This Row],[PERSOANE ÎNSCRISE ÎN LISTELE ELECTORALE (TURUL 1)            ]]+Data5[[#This Row],[PERSOANE ÎNSCRISE ÎN LISTELE ELECTORALE (TURUL AL 2-LEA)]]</f>
        <v>2040</v>
      </c>
      <c r="S2640" s="54">
        <f>Data5[[#This Row],[PERSOANE CARE AU PARTICIPAT LA VOT (TURUL 1)]]+Data5[[#This Row],[PERSOANE CARE AU PARTICIPAT LA VOT  (TURUL AL 2-LEA)]]</f>
        <v>1128</v>
      </c>
      <c r="T2640" s="41">
        <f>Data5[[#This Row],[TOTAL CHELTUIELI LEI]]/Data5[[#This Row],[NUMĂRUL PERSOANELOR ÎNSCRISE ÎN LISTELE ELECTORALE]]</f>
        <v>4.4901960784313726</v>
      </c>
      <c r="U2640" s="41">
        <f>Data5[[#This Row],[TOTAL CHELTUIELI EURO]]/Data5[[#This Row],[NUMĂRUL PERSOANELOR ÎNSCRISE ÎN LISTELE ELECTORALE]]</f>
        <v>0.92770729497972626</v>
      </c>
      <c r="V2640" s="41">
        <f>Data5[[#This Row],[TOTAL CHELTUIELI LEI]]/Data5[[#This Row],[NUMĂRUL PERSOANELOR CARE AU PARTICIPAT LA VOT]]</f>
        <v>8.1205673758865249</v>
      </c>
      <c r="W2640" s="41">
        <f>Data5[[#This Row],[TOTAL CHELTUIELI EURO]]/Data5[[#This Row],[NUMĂRUL PERSOANELOR CARE AU PARTICIPAT LA VOT]]</f>
        <v>1.6777685121973771</v>
      </c>
      <c r="X2640" s="43">
        <v>4.8400999999999996</v>
      </c>
      <c r="Y2640" s="114" t="s">
        <v>2895</v>
      </c>
      <c r="Z2640" s="44">
        <v>4</v>
      </c>
      <c r="AA2640" s="115" t="s">
        <v>3105</v>
      </c>
      <c r="AB2640" s="44">
        <v>0</v>
      </c>
      <c r="AC2640" s="45"/>
    </row>
    <row r="2641" spans="1:29" x14ac:dyDescent="0.2">
      <c r="A2641" s="37">
        <v>2640</v>
      </c>
      <c r="B2641" s="38" t="s">
        <v>645</v>
      </c>
      <c r="C2641" s="39" t="s">
        <v>692</v>
      </c>
      <c r="D2641" s="40">
        <v>44101</v>
      </c>
      <c r="E2641" s="38">
        <v>1</v>
      </c>
      <c r="F2641" s="38"/>
      <c r="G2641" s="38" t="s">
        <v>2</v>
      </c>
      <c r="H2641" s="38" t="s">
        <v>2</v>
      </c>
      <c r="I2641" s="65">
        <v>0</v>
      </c>
      <c r="J2641" s="65">
        <v>2130</v>
      </c>
      <c r="K2641" s="65">
        <v>0</v>
      </c>
      <c r="L2641" s="41">
        <f>SUM(Data5[[#This Row],[CHELTUIELI DE PERSONAL LEI]:[CHELTUIELI DE CAPITAL (ACTIVE NEFINANCIARE ) LEI]])</f>
        <v>2130</v>
      </c>
      <c r="M2641" s="41">
        <f>Data5[[#This Row],[TOTAL CHELTUIELI LEI]]/Data5[[#This Row],[CURS VALUTAR EURO BNR 22 07 2020]]</f>
        <v>440.07355219933476</v>
      </c>
      <c r="N2641" s="49">
        <v>2000</v>
      </c>
      <c r="O2641" s="54"/>
      <c r="P2641" s="54">
        <v>1099</v>
      </c>
      <c r="Q2641" s="54"/>
      <c r="R2641" s="54">
        <f>Data5[[#This Row],[PERSOANE ÎNSCRISE ÎN LISTELE ELECTORALE (TURUL 1)            ]]+Data5[[#This Row],[PERSOANE ÎNSCRISE ÎN LISTELE ELECTORALE (TURUL AL 2-LEA)]]</f>
        <v>2000</v>
      </c>
      <c r="S2641" s="54">
        <f>Data5[[#This Row],[PERSOANE CARE AU PARTICIPAT LA VOT (TURUL 1)]]+Data5[[#This Row],[PERSOANE CARE AU PARTICIPAT LA VOT  (TURUL AL 2-LEA)]]</f>
        <v>1099</v>
      </c>
      <c r="T2641" s="41">
        <f>Data5[[#This Row],[TOTAL CHELTUIELI LEI]]/Data5[[#This Row],[NUMĂRUL PERSOANELOR ÎNSCRISE ÎN LISTELE ELECTORALE]]</f>
        <v>1.0649999999999999</v>
      </c>
      <c r="U2641" s="41">
        <f>Data5[[#This Row],[TOTAL CHELTUIELI EURO]]/Data5[[#This Row],[NUMĂRUL PERSOANELOR ÎNSCRISE ÎN LISTELE ELECTORALE]]</f>
        <v>0.22003677609966737</v>
      </c>
      <c r="V2641" s="41">
        <f>Data5[[#This Row],[TOTAL CHELTUIELI LEI]]/Data5[[#This Row],[NUMĂRUL PERSOANELOR CARE AU PARTICIPAT LA VOT]]</f>
        <v>1.938125568698817</v>
      </c>
      <c r="W2641" s="41">
        <f>Data5[[#This Row],[TOTAL CHELTUIELI EURO]]/Data5[[#This Row],[NUMĂRUL PERSOANELOR CARE AU PARTICIPAT LA VOT]]</f>
        <v>0.40043089372095975</v>
      </c>
      <c r="X2641" s="43">
        <v>4.8400999999999996</v>
      </c>
      <c r="Y2641" s="114" t="s">
        <v>2894</v>
      </c>
      <c r="Z2641" s="44">
        <v>1</v>
      </c>
      <c r="AA2641" s="115" t="s">
        <v>3105</v>
      </c>
      <c r="AB2641" s="44">
        <v>0</v>
      </c>
      <c r="AC2641" s="45"/>
    </row>
    <row r="2642" spans="1:29" x14ac:dyDescent="0.2">
      <c r="A2642" s="37">
        <v>2641</v>
      </c>
      <c r="B2642" s="38" t="s">
        <v>645</v>
      </c>
      <c r="C2642" s="39" t="s">
        <v>693</v>
      </c>
      <c r="D2642" s="40">
        <v>44101</v>
      </c>
      <c r="E2642" s="38">
        <v>1</v>
      </c>
      <c r="F2642" s="38"/>
      <c r="G2642" s="38" t="s">
        <v>2</v>
      </c>
      <c r="H2642" s="38" t="s">
        <v>2</v>
      </c>
      <c r="I2642" s="67">
        <v>1650</v>
      </c>
      <c r="J2642" s="67">
        <v>0</v>
      </c>
      <c r="K2642" s="67">
        <v>0</v>
      </c>
      <c r="L2642" s="41">
        <f>SUM(Data5[[#This Row],[CHELTUIELI DE PERSONAL LEI]:[CHELTUIELI DE CAPITAL (ACTIVE NEFINANCIARE ) LEI]])</f>
        <v>1650</v>
      </c>
      <c r="M2642" s="41">
        <f>Data5[[#This Row],[TOTAL CHELTUIELI LEI]]/Data5[[#This Row],[CURS VALUTAR EURO BNR 22 07 2020]]</f>
        <v>340.90204747835793</v>
      </c>
      <c r="N2642" s="49">
        <v>4035</v>
      </c>
      <c r="O2642" s="54"/>
      <c r="P2642" s="54">
        <v>2055</v>
      </c>
      <c r="Q2642" s="54"/>
      <c r="R2642" s="54">
        <f>Data5[[#This Row],[PERSOANE ÎNSCRISE ÎN LISTELE ELECTORALE (TURUL 1)            ]]+Data5[[#This Row],[PERSOANE ÎNSCRISE ÎN LISTELE ELECTORALE (TURUL AL 2-LEA)]]</f>
        <v>4035</v>
      </c>
      <c r="S2642" s="54">
        <f>Data5[[#This Row],[PERSOANE CARE AU PARTICIPAT LA VOT (TURUL 1)]]+Data5[[#This Row],[PERSOANE CARE AU PARTICIPAT LA VOT  (TURUL AL 2-LEA)]]</f>
        <v>2055</v>
      </c>
      <c r="T2642" s="41">
        <f>Data5[[#This Row],[TOTAL CHELTUIELI LEI]]/Data5[[#This Row],[NUMĂRUL PERSOANELOR ÎNSCRISE ÎN LISTELE ELECTORALE]]</f>
        <v>0.40892193308550184</v>
      </c>
      <c r="U2642" s="41">
        <f>Data5[[#This Row],[TOTAL CHELTUIELI EURO]]/Data5[[#This Row],[NUMĂRUL PERSOANELOR ÎNSCRISE ÎN LISTELE ELECTORALE]]</f>
        <v>8.4486257119791311E-2</v>
      </c>
      <c r="V2642" s="41">
        <f>Data5[[#This Row],[TOTAL CHELTUIELI LEI]]/Data5[[#This Row],[NUMĂRUL PERSOANELOR CARE AU PARTICIPAT LA VOT]]</f>
        <v>0.8029197080291971</v>
      </c>
      <c r="W2642" s="41">
        <f>Data5[[#This Row],[TOTAL CHELTUIELI EURO]]/Data5[[#This Row],[NUMĂRUL PERSOANELOR CARE AU PARTICIPAT LA VOT]]</f>
        <v>0.16588907419871432</v>
      </c>
      <c r="X2642" s="43">
        <v>4.8400999999999996</v>
      </c>
      <c r="Y2642" s="114" t="s">
        <v>2890</v>
      </c>
      <c r="Z2642" s="44">
        <v>0</v>
      </c>
      <c r="AA2642" s="115" t="s">
        <v>3105</v>
      </c>
      <c r="AB2642" s="44">
        <v>0</v>
      </c>
      <c r="AC2642" s="45"/>
    </row>
    <row r="2643" spans="1:29" x14ac:dyDescent="0.2">
      <c r="A2643" s="37">
        <v>2642</v>
      </c>
      <c r="B2643" s="38" t="s">
        <v>645</v>
      </c>
      <c r="C2643" s="39" t="s">
        <v>694</v>
      </c>
      <c r="D2643" s="40">
        <v>44101</v>
      </c>
      <c r="E2643" s="38">
        <v>1</v>
      </c>
      <c r="F2643" s="38"/>
      <c r="G2643" s="38" t="s">
        <v>2</v>
      </c>
      <c r="H2643" s="38" t="s">
        <v>2</v>
      </c>
      <c r="I2643" s="65">
        <v>12246</v>
      </c>
      <c r="J2643" s="65">
        <v>8755</v>
      </c>
      <c r="K2643" s="65">
        <v>0</v>
      </c>
      <c r="L2643" s="41">
        <f>SUM(Data5[[#This Row],[CHELTUIELI DE PERSONAL LEI]:[CHELTUIELI DE CAPITAL (ACTIVE NEFINANCIARE ) LEI]])</f>
        <v>21001</v>
      </c>
      <c r="M2643" s="41">
        <f>Data5[[#This Row],[TOTAL CHELTUIELI LEI]]/Data5[[#This Row],[CURS VALUTAR EURO BNR 22 07 2020]]</f>
        <v>4338.9599388442393</v>
      </c>
      <c r="N2643" s="49">
        <v>2848</v>
      </c>
      <c r="O2643" s="54"/>
      <c r="P2643" s="54">
        <v>1930</v>
      </c>
      <c r="Q2643" s="54"/>
      <c r="R2643" s="54">
        <f>Data5[[#This Row],[PERSOANE ÎNSCRISE ÎN LISTELE ELECTORALE (TURUL 1)            ]]+Data5[[#This Row],[PERSOANE ÎNSCRISE ÎN LISTELE ELECTORALE (TURUL AL 2-LEA)]]</f>
        <v>2848</v>
      </c>
      <c r="S2643" s="54">
        <f>Data5[[#This Row],[PERSOANE CARE AU PARTICIPAT LA VOT (TURUL 1)]]+Data5[[#This Row],[PERSOANE CARE AU PARTICIPAT LA VOT  (TURUL AL 2-LEA)]]</f>
        <v>1930</v>
      </c>
      <c r="T2643" s="41">
        <f>Data5[[#This Row],[TOTAL CHELTUIELI LEI]]/Data5[[#This Row],[NUMĂRUL PERSOANELOR ÎNSCRISE ÎN LISTELE ELECTORALE]]</f>
        <v>7.3739466292134832</v>
      </c>
      <c r="U2643" s="41">
        <f>Data5[[#This Row],[TOTAL CHELTUIELI EURO]]/Data5[[#This Row],[NUMĂRUL PERSOANELOR ÎNSCRISE ÎN LISTELE ELECTORALE]]</f>
        <v>1.5235112144818257</v>
      </c>
      <c r="V2643" s="41">
        <f>Data5[[#This Row],[TOTAL CHELTUIELI LEI]]/Data5[[#This Row],[NUMĂRUL PERSOANELOR CARE AU PARTICIPAT LA VOT]]</f>
        <v>10.881347150259067</v>
      </c>
      <c r="W2643" s="41">
        <f>Data5[[#This Row],[TOTAL CHELTUIELI EURO]]/Data5[[#This Row],[NUMĂRUL PERSOANELOR CARE AU PARTICIPAT LA VOT]]</f>
        <v>2.2481657714218857</v>
      </c>
      <c r="X2643" s="43">
        <v>4.8400999999999996</v>
      </c>
      <c r="Y2643" s="114" t="s">
        <v>2886</v>
      </c>
      <c r="Z2643" s="44">
        <v>7</v>
      </c>
      <c r="AA2643" s="115" t="s">
        <v>3107</v>
      </c>
      <c r="AB2643" s="44">
        <v>1</v>
      </c>
      <c r="AC2643" s="45"/>
    </row>
    <row r="2644" spans="1:29" x14ac:dyDescent="0.2">
      <c r="A2644" s="37">
        <v>2643</v>
      </c>
      <c r="B2644" s="38" t="s">
        <v>645</v>
      </c>
      <c r="C2644" s="39" t="s">
        <v>695</v>
      </c>
      <c r="D2644" s="40">
        <v>44101</v>
      </c>
      <c r="E2644" s="38">
        <v>1</v>
      </c>
      <c r="F2644" s="38"/>
      <c r="G2644" s="38" t="s">
        <v>2</v>
      </c>
      <c r="H2644" s="38" t="s">
        <v>2</v>
      </c>
      <c r="I2644" s="65">
        <v>1841</v>
      </c>
      <c r="J2644" s="48">
        <v>1028</v>
      </c>
      <c r="K2644" s="65">
        <v>0</v>
      </c>
      <c r="L2644" s="41">
        <f>SUM(Data5[[#This Row],[CHELTUIELI DE PERSONAL LEI]:[CHELTUIELI DE CAPITAL (ACTIVE NEFINANCIARE ) LEI]])</f>
        <v>2869</v>
      </c>
      <c r="M2644" s="41">
        <f>Data5[[#This Row],[TOTAL CHELTUIELI LEI]]/Data5[[#This Row],[CURS VALUTAR EURO BNR 22 07 2020]]</f>
        <v>592.75634800933869</v>
      </c>
      <c r="N2644" s="49">
        <v>1750</v>
      </c>
      <c r="O2644" s="54"/>
      <c r="P2644" s="54">
        <v>1090</v>
      </c>
      <c r="Q2644" s="54"/>
      <c r="R2644" s="54">
        <f>Data5[[#This Row],[PERSOANE ÎNSCRISE ÎN LISTELE ELECTORALE (TURUL 1)            ]]+Data5[[#This Row],[PERSOANE ÎNSCRISE ÎN LISTELE ELECTORALE (TURUL AL 2-LEA)]]</f>
        <v>1750</v>
      </c>
      <c r="S2644" s="54">
        <f>Data5[[#This Row],[PERSOANE CARE AU PARTICIPAT LA VOT (TURUL 1)]]+Data5[[#This Row],[PERSOANE CARE AU PARTICIPAT LA VOT  (TURUL AL 2-LEA)]]</f>
        <v>1090</v>
      </c>
      <c r="T2644" s="41">
        <f>Data5[[#This Row],[TOTAL CHELTUIELI LEI]]/Data5[[#This Row],[NUMĂRUL PERSOANELOR ÎNSCRISE ÎN LISTELE ELECTORALE]]</f>
        <v>1.6394285714285715</v>
      </c>
      <c r="U2644" s="41">
        <f>Data5[[#This Row],[TOTAL CHELTUIELI EURO]]/Data5[[#This Row],[NUMĂRUL PERSOANELOR ÎNSCRISE ÎN LISTELE ELECTORALE]]</f>
        <v>0.33871791314819355</v>
      </c>
      <c r="V2644" s="41">
        <f>Data5[[#This Row],[TOTAL CHELTUIELI LEI]]/Data5[[#This Row],[NUMĂRUL PERSOANELOR CARE AU PARTICIPAT LA VOT]]</f>
        <v>2.6321100917431193</v>
      </c>
      <c r="W2644" s="41">
        <f>Data5[[#This Row],[TOTAL CHELTUIELI EURO]]/Data5[[#This Row],[NUMĂRUL PERSOANELOR CARE AU PARTICIPAT LA VOT]]</f>
        <v>0.5438131633113199</v>
      </c>
      <c r="X2644" s="43">
        <v>4.8400999999999996</v>
      </c>
      <c r="Y2644" s="114" t="s">
        <v>2894</v>
      </c>
      <c r="Z2644" s="44">
        <v>1</v>
      </c>
      <c r="AA2644" s="115" t="s">
        <v>3105</v>
      </c>
      <c r="AB2644" s="44">
        <v>0</v>
      </c>
      <c r="AC2644" s="45"/>
    </row>
    <row r="2645" spans="1:29" x14ac:dyDescent="0.2">
      <c r="A2645" s="37">
        <v>2644</v>
      </c>
      <c r="B2645" s="38" t="s">
        <v>645</v>
      </c>
      <c r="C2645" s="39" t="s">
        <v>696</v>
      </c>
      <c r="D2645" s="40">
        <v>44101</v>
      </c>
      <c r="E2645" s="69">
        <v>1</v>
      </c>
      <c r="F2645" s="69"/>
      <c r="G2645" s="69" t="s">
        <v>2</v>
      </c>
      <c r="H2645" s="69" t="s">
        <v>2</v>
      </c>
      <c r="I2645" s="66">
        <v>0</v>
      </c>
      <c r="J2645" s="66">
        <v>0</v>
      </c>
      <c r="K2645" s="66">
        <v>0</v>
      </c>
      <c r="L2645" s="41">
        <f>SUM(Data5[[#This Row],[CHELTUIELI DE PERSONAL LEI]:[CHELTUIELI DE CAPITAL (ACTIVE NEFINANCIARE ) LEI]])</f>
        <v>0</v>
      </c>
      <c r="M2645" s="67">
        <f>Data5[[#This Row],[TOTAL CHELTUIELI LEI]]/Data5[[#This Row],[CURS VALUTAR EURO BNR 22 07 2020]]</f>
        <v>0</v>
      </c>
      <c r="N2645" s="49">
        <v>3162</v>
      </c>
      <c r="O2645" s="54"/>
      <c r="P2645" s="54">
        <v>1180</v>
      </c>
      <c r="Q2645" s="54"/>
      <c r="R2645" s="54">
        <f>Data5[[#This Row],[PERSOANE ÎNSCRISE ÎN LISTELE ELECTORALE (TURUL 1)            ]]+Data5[[#This Row],[PERSOANE ÎNSCRISE ÎN LISTELE ELECTORALE (TURUL AL 2-LEA)]]</f>
        <v>3162</v>
      </c>
      <c r="S2645" s="54">
        <f>Data5[[#This Row],[PERSOANE CARE AU PARTICIPAT LA VOT (TURUL 1)]]+Data5[[#This Row],[PERSOANE CARE AU PARTICIPAT LA VOT  (TURUL AL 2-LEA)]]</f>
        <v>1180</v>
      </c>
      <c r="T2645" s="41">
        <f>Data5[[#This Row],[TOTAL CHELTUIELI LEI]]/Data5[[#This Row],[NUMĂRUL PERSOANELOR ÎNSCRISE ÎN LISTELE ELECTORALE]]</f>
        <v>0</v>
      </c>
      <c r="U2645" s="41">
        <f>Data5[[#This Row],[TOTAL CHELTUIELI EURO]]/Data5[[#This Row],[NUMĂRUL PERSOANELOR ÎNSCRISE ÎN LISTELE ELECTORALE]]</f>
        <v>0</v>
      </c>
      <c r="V2645" s="41">
        <f>Data5[[#This Row],[TOTAL CHELTUIELI LEI]]/Data5[[#This Row],[NUMĂRUL PERSOANELOR CARE AU PARTICIPAT LA VOT]]</f>
        <v>0</v>
      </c>
      <c r="W2645" s="41">
        <f>Data5[[#This Row],[TOTAL CHELTUIELI EURO]]/Data5[[#This Row],[NUMĂRUL PERSOANELOR CARE AU PARTICIPAT LA VOT]]</f>
        <v>0</v>
      </c>
      <c r="X2645" s="77">
        <v>4.8400999999999996</v>
      </c>
      <c r="Y2645" s="114" t="s">
        <v>2890</v>
      </c>
      <c r="Z2645" s="44">
        <v>0</v>
      </c>
      <c r="AA2645" s="115" t="s">
        <v>3105</v>
      </c>
      <c r="AB2645" s="44">
        <v>0</v>
      </c>
      <c r="AC2645" s="45"/>
    </row>
    <row r="2646" spans="1:29" x14ac:dyDescent="0.2">
      <c r="A2646" s="37">
        <v>2645</v>
      </c>
      <c r="B2646" s="38" t="s">
        <v>645</v>
      </c>
      <c r="C2646" s="39" t="s">
        <v>697</v>
      </c>
      <c r="D2646" s="40">
        <v>44101</v>
      </c>
      <c r="E2646" s="38">
        <v>1</v>
      </c>
      <c r="F2646" s="38"/>
      <c r="G2646" s="38" t="s">
        <v>2</v>
      </c>
      <c r="H2646" s="38" t="s">
        <v>2</v>
      </c>
      <c r="I2646" s="65">
        <v>3360</v>
      </c>
      <c r="J2646" s="65">
        <v>4630</v>
      </c>
      <c r="K2646" s="65">
        <v>0</v>
      </c>
      <c r="L2646" s="41">
        <f>SUM(Data5[[#This Row],[CHELTUIELI DE PERSONAL LEI]:[CHELTUIELI DE CAPITAL (ACTIVE NEFINANCIARE ) LEI]])</f>
        <v>7990</v>
      </c>
      <c r="M2646" s="41">
        <f>Data5[[#This Row],[TOTAL CHELTUIELI LEI]]/Data5[[#This Row],[CURS VALUTAR EURO BNR 22 07 2020]]</f>
        <v>1650.7923390012604</v>
      </c>
      <c r="N2646" s="49">
        <v>2252</v>
      </c>
      <c r="O2646" s="54"/>
      <c r="P2646" s="54">
        <v>1267</v>
      </c>
      <c r="Q2646" s="54"/>
      <c r="R2646" s="54">
        <f>Data5[[#This Row],[PERSOANE ÎNSCRISE ÎN LISTELE ELECTORALE (TURUL 1)            ]]+Data5[[#This Row],[PERSOANE ÎNSCRISE ÎN LISTELE ELECTORALE (TURUL AL 2-LEA)]]</f>
        <v>2252</v>
      </c>
      <c r="S2646" s="54">
        <f>Data5[[#This Row],[PERSOANE CARE AU PARTICIPAT LA VOT (TURUL 1)]]+Data5[[#This Row],[PERSOANE CARE AU PARTICIPAT LA VOT  (TURUL AL 2-LEA)]]</f>
        <v>1267</v>
      </c>
      <c r="T2646" s="41">
        <f>Data5[[#This Row],[TOTAL CHELTUIELI LEI]]/Data5[[#This Row],[NUMĂRUL PERSOANELOR ÎNSCRISE ÎN LISTELE ELECTORALE]]</f>
        <v>3.5479573712255772</v>
      </c>
      <c r="U2646" s="41">
        <f>Data5[[#This Row],[TOTAL CHELTUIELI EURO]]/Data5[[#This Row],[NUMĂRUL PERSOANELOR ÎNSCRISE ÎN LISTELE ELECTORALE]]</f>
        <v>0.73303389831317067</v>
      </c>
      <c r="V2646" s="41">
        <f>Data5[[#This Row],[TOTAL CHELTUIELI LEI]]/Data5[[#This Row],[NUMĂRUL PERSOANELOR CARE AU PARTICIPAT LA VOT]]</f>
        <v>6.306235201262826</v>
      </c>
      <c r="W2646" s="41">
        <f>Data5[[#This Row],[TOTAL CHELTUIELI EURO]]/Data5[[#This Row],[NUMĂRUL PERSOANELOR CARE AU PARTICIPAT LA VOT]]</f>
        <v>1.3029142375700555</v>
      </c>
      <c r="X2646" s="43">
        <v>4.8400999999999996</v>
      </c>
      <c r="Y2646" s="114" t="s">
        <v>2884</v>
      </c>
      <c r="Z2646" s="44">
        <v>3</v>
      </c>
      <c r="AA2646" s="115" t="s">
        <v>3105</v>
      </c>
      <c r="AB2646" s="44">
        <v>0</v>
      </c>
      <c r="AC2646" s="45"/>
    </row>
    <row r="2647" spans="1:29" x14ac:dyDescent="0.2">
      <c r="A2647" s="37">
        <v>2646</v>
      </c>
      <c r="B2647" s="38" t="s">
        <v>645</v>
      </c>
      <c r="C2647" s="39" t="s">
        <v>698</v>
      </c>
      <c r="D2647" s="40">
        <v>44101</v>
      </c>
      <c r="E2647" s="38">
        <v>1</v>
      </c>
      <c r="F2647" s="38"/>
      <c r="G2647" s="38" t="s">
        <v>2</v>
      </c>
      <c r="H2647" s="38" t="s">
        <v>2</v>
      </c>
      <c r="I2647" s="72">
        <v>65100</v>
      </c>
      <c r="J2647" s="72">
        <v>3220.78</v>
      </c>
      <c r="K2647" s="72">
        <v>0</v>
      </c>
      <c r="L2647" s="41">
        <f>SUM(Data5[[#This Row],[CHELTUIELI DE PERSONAL LEI]:[CHELTUIELI DE CAPITAL (ACTIVE NEFINANCIARE ) LEI]])</f>
        <v>68320.78</v>
      </c>
      <c r="M2647" s="41">
        <f>Data5[[#This Row],[TOTAL CHELTUIELI LEI]]/Data5[[#This Row],[CURS VALUTAR EURO BNR 22 07 2020]]</f>
        <v>14115.57199231421</v>
      </c>
      <c r="N2647" s="49">
        <v>6678</v>
      </c>
      <c r="O2647" s="54"/>
      <c r="P2647" s="54">
        <v>3303</v>
      </c>
      <c r="Q2647" s="54"/>
      <c r="R2647" s="54">
        <f>Data5[[#This Row],[PERSOANE ÎNSCRISE ÎN LISTELE ELECTORALE (TURUL 1)            ]]+Data5[[#This Row],[PERSOANE ÎNSCRISE ÎN LISTELE ELECTORALE (TURUL AL 2-LEA)]]</f>
        <v>6678</v>
      </c>
      <c r="S2647" s="54">
        <f>Data5[[#This Row],[PERSOANE CARE AU PARTICIPAT LA VOT (TURUL 1)]]+Data5[[#This Row],[PERSOANE CARE AU PARTICIPAT LA VOT  (TURUL AL 2-LEA)]]</f>
        <v>3303</v>
      </c>
      <c r="T2647" s="41">
        <f>Data5[[#This Row],[TOTAL CHELTUIELI LEI]]/Data5[[#This Row],[NUMĂRUL PERSOANELOR ÎNSCRISE ÎN LISTELE ELECTORALE]]</f>
        <v>10.230724767894579</v>
      </c>
      <c r="U2647" s="41">
        <f>Data5[[#This Row],[TOTAL CHELTUIELI EURO]]/Data5[[#This Row],[NUMĂRUL PERSOANELOR ÎNSCRISE ÎN LISTELE ELECTORALE]]</f>
        <v>2.1137424367047335</v>
      </c>
      <c r="V2647" s="41">
        <f>Data5[[#This Row],[TOTAL CHELTUIELI LEI]]/Data5[[#This Row],[NUMĂRUL PERSOANELOR CARE AU PARTICIPAT LA VOT]]</f>
        <v>20.684462609748714</v>
      </c>
      <c r="W2647" s="41">
        <f>Data5[[#This Row],[TOTAL CHELTUIELI EURO]]/Data5[[#This Row],[NUMĂRUL PERSOANELOR CARE AU PARTICIPAT LA VOT]]</f>
        <v>4.2735610028199238</v>
      </c>
      <c r="X2647" s="43">
        <v>4.8400999999999996</v>
      </c>
      <c r="Y2647" s="114" t="s">
        <v>2898</v>
      </c>
      <c r="Z2647" s="44">
        <v>10</v>
      </c>
      <c r="AA2647" s="115" t="s">
        <v>3108</v>
      </c>
      <c r="AB2647" s="44">
        <v>2</v>
      </c>
      <c r="AC2647" s="45"/>
    </row>
    <row r="2648" spans="1:29" x14ac:dyDescent="0.2">
      <c r="A2648" s="37">
        <v>2647</v>
      </c>
      <c r="B2648" s="38" t="s">
        <v>645</v>
      </c>
      <c r="C2648" s="39" t="s">
        <v>699</v>
      </c>
      <c r="D2648" s="40">
        <v>44101</v>
      </c>
      <c r="E2648" s="38">
        <v>1</v>
      </c>
      <c r="F2648" s="38"/>
      <c r="G2648" s="38" t="s">
        <v>2</v>
      </c>
      <c r="H2648" s="38" t="s">
        <v>2</v>
      </c>
      <c r="I2648" s="65">
        <v>0</v>
      </c>
      <c r="J2648" s="65">
        <v>9239.9500000000007</v>
      </c>
      <c r="K2648" s="65">
        <v>0</v>
      </c>
      <c r="L2648" s="41">
        <f>SUM(Data5[[#This Row],[CHELTUIELI DE PERSONAL LEI]:[CHELTUIELI DE CAPITAL (ACTIVE NEFINANCIARE ) LEI]])</f>
        <v>9239.9500000000007</v>
      </c>
      <c r="M2648" s="41">
        <f>Data5[[#This Row],[TOTAL CHELTUIELI LEI]]/Data5[[#This Row],[CURS VALUTAR EURO BNR 22 07 2020]]</f>
        <v>1909.0411355137294</v>
      </c>
      <c r="N2648" s="49">
        <v>1644</v>
      </c>
      <c r="O2648" s="54"/>
      <c r="P2648" s="54">
        <v>977</v>
      </c>
      <c r="Q2648" s="54"/>
      <c r="R2648" s="54">
        <f>Data5[[#This Row],[PERSOANE ÎNSCRISE ÎN LISTELE ELECTORALE (TURUL 1)            ]]+Data5[[#This Row],[PERSOANE ÎNSCRISE ÎN LISTELE ELECTORALE (TURUL AL 2-LEA)]]</f>
        <v>1644</v>
      </c>
      <c r="S2648" s="54">
        <f>Data5[[#This Row],[PERSOANE CARE AU PARTICIPAT LA VOT (TURUL 1)]]+Data5[[#This Row],[PERSOANE CARE AU PARTICIPAT LA VOT  (TURUL AL 2-LEA)]]</f>
        <v>977</v>
      </c>
      <c r="T2648" s="41">
        <f>Data5[[#This Row],[TOTAL CHELTUIELI LEI]]/Data5[[#This Row],[NUMĂRUL PERSOANELOR ÎNSCRISE ÎN LISTELE ELECTORALE]]</f>
        <v>5.620407542579076</v>
      </c>
      <c r="U2648" s="41">
        <f>Data5[[#This Row],[TOTAL CHELTUIELI EURO]]/Data5[[#This Row],[NUMĂRUL PERSOANELOR ÎNSCRISE ÎN LISTELE ELECTORALE]]</f>
        <v>1.1612172357139474</v>
      </c>
      <c r="V2648" s="41">
        <f>Data5[[#This Row],[TOTAL CHELTUIELI LEI]]/Data5[[#This Row],[NUMĂRUL PERSOANELOR CARE AU PARTICIPAT LA VOT]]</f>
        <v>9.4574718526100323</v>
      </c>
      <c r="W2648" s="41">
        <f>Data5[[#This Row],[TOTAL CHELTUIELI EURO]]/Data5[[#This Row],[NUMĂRUL PERSOANELOR CARE AU PARTICIPAT LA VOT]]</f>
        <v>1.9539827384992112</v>
      </c>
      <c r="X2648" s="43">
        <v>4.8400999999999996</v>
      </c>
      <c r="Y2648" s="114" t="s">
        <v>2892</v>
      </c>
      <c r="Z2648" s="44">
        <v>5</v>
      </c>
      <c r="AA2648" s="115" t="s">
        <v>3107</v>
      </c>
      <c r="AB2648" s="44">
        <v>1</v>
      </c>
      <c r="AC2648" s="45"/>
    </row>
    <row r="2649" spans="1:29" x14ac:dyDescent="0.2">
      <c r="A2649" s="37">
        <v>2648</v>
      </c>
      <c r="B2649" s="38" t="s">
        <v>645</v>
      </c>
      <c r="C2649" s="39" t="s">
        <v>700</v>
      </c>
      <c r="D2649" s="40">
        <v>44101</v>
      </c>
      <c r="E2649" s="38">
        <v>1</v>
      </c>
      <c r="F2649" s="38"/>
      <c r="G2649" s="38" t="s">
        <v>2</v>
      </c>
      <c r="H2649" s="38" t="s">
        <v>2</v>
      </c>
      <c r="I2649" s="41">
        <v>0</v>
      </c>
      <c r="J2649" s="41">
        <v>13378</v>
      </c>
      <c r="K2649" s="41">
        <v>0</v>
      </c>
      <c r="L2649" s="41">
        <f>SUM(Data5[[#This Row],[CHELTUIELI DE PERSONAL LEI]:[CHELTUIELI DE CAPITAL (ACTIVE NEFINANCIARE ) LEI]])</f>
        <v>13378</v>
      </c>
      <c r="M2649" s="41">
        <f>Data5[[#This Row],[TOTAL CHELTUIELI LEI]]/Data5[[#This Row],[CURS VALUTAR EURO BNR 22 07 2020]]</f>
        <v>2763.9924794942253</v>
      </c>
      <c r="N2649" s="49">
        <v>8550</v>
      </c>
      <c r="O2649" s="54"/>
      <c r="P2649" s="54">
        <v>3918</v>
      </c>
      <c r="Q2649" s="54"/>
      <c r="R2649" s="54">
        <f>Data5[[#This Row],[PERSOANE ÎNSCRISE ÎN LISTELE ELECTORALE (TURUL 1)            ]]+Data5[[#This Row],[PERSOANE ÎNSCRISE ÎN LISTELE ELECTORALE (TURUL AL 2-LEA)]]</f>
        <v>8550</v>
      </c>
      <c r="S2649" s="54">
        <f>Data5[[#This Row],[PERSOANE CARE AU PARTICIPAT LA VOT (TURUL 1)]]+Data5[[#This Row],[PERSOANE CARE AU PARTICIPAT LA VOT  (TURUL AL 2-LEA)]]</f>
        <v>3918</v>
      </c>
      <c r="T2649" s="41">
        <f>Data5[[#This Row],[TOTAL CHELTUIELI LEI]]/Data5[[#This Row],[NUMĂRUL PERSOANELOR ÎNSCRISE ÎN LISTELE ELECTORALE]]</f>
        <v>1.5646783625730993</v>
      </c>
      <c r="U2649" s="41">
        <f>Data5[[#This Row],[TOTAL CHELTUIELI EURO]]/Data5[[#This Row],[NUMĂRUL PERSOANELOR ÎNSCRISE ÎN LISTELE ELECTORALE]]</f>
        <v>0.32327397420985093</v>
      </c>
      <c r="V2649" s="41">
        <f>Data5[[#This Row],[TOTAL CHELTUIELI LEI]]/Data5[[#This Row],[NUMĂRUL PERSOANELOR CARE AU PARTICIPAT LA VOT]]</f>
        <v>3.4144971924451251</v>
      </c>
      <c r="W2649" s="41">
        <f>Data5[[#This Row],[TOTAL CHELTUIELI EURO]]/Data5[[#This Row],[NUMĂRUL PERSOANELOR CARE AU PARTICIPAT LA VOT]]</f>
        <v>0.7054600509173623</v>
      </c>
      <c r="X2649" s="43">
        <v>4.8400999999999996</v>
      </c>
      <c r="Y2649" s="114" t="s">
        <v>2894</v>
      </c>
      <c r="Z2649" s="44">
        <v>1</v>
      </c>
      <c r="AA2649" s="115" t="s">
        <v>3105</v>
      </c>
      <c r="AB2649" s="44">
        <v>0</v>
      </c>
      <c r="AC2649" s="45"/>
    </row>
    <row r="2650" spans="1:29" x14ac:dyDescent="0.2">
      <c r="A2650" s="37">
        <v>2649</v>
      </c>
      <c r="B2650" s="38" t="s">
        <v>645</v>
      </c>
      <c r="C2650" s="39" t="s">
        <v>701</v>
      </c>
      <c r="D2650" s="40">
        <v>44101</v>
      </c>
      <c r="E2650" s="38">
        <v>1</v>
      </c>
      <c r="F2650" s="38"/>
      <c r="G2650" s="38" t="s">
        <v>2</v>
      </c>
      <c r="H2650" s="38" t="s">
        <v>2</v>
      </c>
      <c r="I2650" s="41">
        <v>0</v>
      </c>
      <c r="J2650" s="41">
        <v>2637</v>
      </c>
      <c r="K2650" s="41">
        <v>0</v>
      </c>
      <c r="L2650" s="41">
        <f>SUM(Data5[[#This Row],[CHELTUIELI DE PERSONAL LEI]:[CHELTUIELI DE CAPITAL (ACTIVE NEFINANCIARE ) LEI]])</f>
        <v>2637</v>
      </c>
      <c r="M2650" s="41">
        <f>Data5[[#This Row],[TOTAL CHELTUIELI LEI]]/Data5[[#This Row],[CURS VALUTAR EURO BNR 22 07 2020]]</f>
        <v>544.82345406086654</v>
      </c>
      <c r="N2650" s="49">
        <v>6051</v>
      </c>
      <c r="O2650" s="54"/>
      <c r="P2650" s="54">
        <v>2104</v>
      </c>
      <c r="Q2650" s="54"/>
      <c r="R2650" s="54">
        <f>Data5[[#This Row],[PERSOANE ÎNSCRISE ÎN LISTELE ELECTORALE (TURUL 1)            ]]+Data5[[#This Row],[PERSOANE ÎNSCRISE ÎN LISTELE ELECTORALE (TURUL AL 2-LEA)]]</f>
        <v>6051</v>
      </c>
      <c r="S2650" s="54">
        <f>Data5[[#This Row],[PERSOANE CARE AU PARTICIPAT LA VOT (TURUL 1)]]+Data5[[#This Row],[PERSOANE CARE AU PARTICIPAT LA VOT  (TURUL AL 2-LEA)]]</f>
        <v>2104</v>
      </c>
      <c r="T2650" s="41">
        <f>Data5[[#This Row],[TOTAL CHELTUIELI LEI]]/Data5[[#This Row],[NUMĂRUL PERSOANELOR ÎNSCRISE ÎN LISTELE ELECTORALE]]</f>
        <v>0.43579573624194345</v>
      </c>
      <c r="U2650" s="41">
        <f>Data5[[#This Row],[TOTAL CHELTUIELI EURO]]/Data5[[#This Row],[NUMĂRUL PERSOANELOR ÎNSCRISE ÎN LISTELE ELECTORALE]]</f>
        <v>9.0038581071040583E-2</v>
      </c>
      <c r="V2650" s="41">
        <f>Data5[[#This Row],[TOTAL CHELTUIELI LEI]]/Data5[[#This Row],[NUMĂRUL PERSOANELOR CARE AU PARTICIPAT LA VOT]]</f>
        <v>1.2533269961977187</v>
      </c>
      <c r="W2650" s="41">
        <f>Data5[[#This Row],[TOTAL CHELTUIELI EURO]]/Data5[[#This Row],[NUMĂRUL PERSOANELOR CARE AU PARTICIPAT LA VOT]]</f>
        <v>0.25894650858406204</v>
      </c>
      <c r="X2650" s="43">
        <v>4.8400999999999996</v>
      </c>
      <c r="Y2650" s="114" t="s">
        <v>2890</v>
      </c>
      <c r="Z2650" s="44">
        <v>0</v>
      </c>
      <c r="AA2650" s="115" t="s">
        <v>3105</v>
      </c>
      <c r="AB2650" s="44">
        <v>0</v>
      </c>
      <c r="AC2650" s="45"/>
    </row>
    <row r="2651" spans="1:29" x14ac:dyDescent="0.2">
      <c r="A2651" s="37">
        <v>2650</v>
      </c>
      <c r="B2651" s="38" t="s">
        <v>645</v>
      </c>
      <c r="C2651" s="39" t="s">
        <v>702</v>
      </c>
      <c r="D2651" s="40">
        <v>44101</v>
      </c>
      <c r="E2651" s="38">
        <v>1</v>
      </c>
      <c r="F2651" s="38"/>
      <c r="G2651" s="38" t="s">
        <v>2</v>
      </c>
      <c r="H2651" s="38" t="s">
        <v>2</v>
      </c>
      <c r="I2651" s="67">
        <v>130855</v>
      </c>
      <c r="J2651" s="67">
        <v>16555</v>
      </c>
      <c r="K2651" s="67">
        <v>0</v>
      </c>
      <c r="L2651" s="41">
        <f>SUM(Data5[[#This Row],[CHELTUIELI DE PERSONAL LEI]:[CHELTUIELI DE CAPITAL (ACTIVE NEFINANCIARE ) LEI]])</f>
        <v>147410</v>
      </c>
      <c r="M2651" s="41">
        <f>Data5[[#This Row],[TOTAL CHELTUIELI LEI]]/Data5[[#This Row],[CURS VALUTAR EURO BNR 22 07 2020]]</f>
        <v>30455.982314414992</v>
      </c>
      <c r="N2651" s="49">
        <v>3070</v>
      </c>
      <c r="O2651" s="54"/>
      <c r="P2651" s="54">
        <v>1842</v>
      </c>
      <c r="Q2651" s="54"/>
      <c r="R2651" s="54">
        <f>Data5[[#This Row],[PERSOANE ÎNSCRISE ÎN LISTELE ELECTORALE (TURUL 1)            ]]+Data5[[#This Row],[PERSOANE ÎNSCRISE ÎN LISTELE ELECTORALE (TURUL AL 2-LEA)]]</f>
        <v>3070</v>
      </c>
      <c r="S2651" s="54">
        <f>Data5[[#This Row],[PERSOANE CARE AU PARTICIPAT LA VOT (TURUL 1)]]+Data5[[#This Row],[PERSOANE CARE AU PARTICIPAT LA VOT  (TURUL AL 2-LEA)]]</f>
        <v>1842</v>
      </c>
      <c r="T2651" s="41">
        <f>Data5[[#This Row],[TOTAL CHELTUIELI LEI]]/Data5[[#This Row],[NUMĂRUL PERSOANELOR ÎNSCRISE ÎN LISTELE ELECTORALE]]</f>
        <v>48.016286644951137</v>
      </c>
      <c r="U2651" s="41">
        <f>Data5[[#This Row],[TOTAL CHELTUIELI EURO]]/Data5[[#This Row],[NUMĂRUL PERSOANELOR ÎNSCRISE ÎN LISTELE ELECTORALE]]</f>
        <v>9.9205154118615617</v>
      </c>
      <c r="V2651" s="41">
        <f>Data5[[#This Row],[TOTAL CHELTUIELI LEI]]/Data5[[#This Row],[NUMĂRUL PERSOANELOR CARE AU PARTICIPAT LA VOT]]</f>
        <v>80.0271444082519</v>
      </c>
      <c r="W2651" s="41">
        <f>Data5[[#This Row],[TOTAL CHELTUIELI EURO]]/Data5[[#This Row],[NUMĂRUL PERSOANELOR CARE AU PARTICIPAT LA VOT]]</f>
        <v>16.5341923531026</v>
      </c>
      <c r="X2651" s="43">
        <v>4.8400999999999996</v>
      </c>
      <c r="Y2651" s="114" t="s">
        <v>2932</v>
      </c>
      <c r="Z2651" s="44">
        <v>48</v>
      </c>
      <c r="AA2651" s="115" t="s">
        <v>3111</v>
      </c>
      <c r="AB2651" s="44">
        <v>9</v>
      </c>
      <c r="AC2651" s="45"/>
    </row>
    <row r="2652" spans="1:29" x14ac:dyDescent="0.2">
      <c r="A2652" s="37">
        <v>2651</v>
      </c>
      <c r="B2652" s="38" t="s">
        <v>645</v>
      </c>
      <c r="C2652" s="39" t="s">
        <v>703</v>
      </c>
      <c r="D2652" s="40">
        <v>44101</v>
      </c>
      <c r="E2652" s="38">
        <v>1</v>
      </c>
      <c r="F2652" s="38"/>
      <c r="G2652" s="38" t="s">
        <v>2</v>
      </c>
      <c r="H2652" s="38" t="s">
        <v>2</v>
      </c>
      <c r="I2652" s="65">
        <v>0</v>
      </c>
      <c r="J2652" s="65">
        <v>776</v>
      </c>
      <c r="K2652" s="65">
        <v>0</v>
      </c>
      <c r="L2652" s="41">
        <f>SUM(Data5[[#This Row],[CHELTUIELI DE PERSONAL LEI]:[CHELTUIELI DE CAPITAL (ACTIVE NEFINANCIARE ) LEI]])</f>
        <v>776</v>
      </c>
      <c r="M2652" s="41">
        <f>Data5[[#This Row],[TOTAL CHELTUIELI LEI]]/Data5[[#This Row],[CURS VALUTAR EURO BNR 22 07 2020]]</f>
        <v>160.32726596557924</v>
      </c>
      <c r="N2652" s="49">
        <v>4076</v>
      </c>
      <c r="O2652" s="54"/>
      <c r="P2652" s="54">
        <v>2359</v>
      </c>
      <c r="Q2652" s="54"/>
      <c r="R2652" s="54">
        <f>Data5[[#This Row],[PERSOANE ÎNSCRISE ÎN LISTELE ELECTORALE (TURUL 1)            ]]+Data5[[#This Row],[PERSOANE ÎNSCRISE ÎN LISTELE ELECTORALE (TURUL AL 2-LEA)]]</f>
        <v>4076</v>
      </c>
      <c r="S2652" s="54">
        <f>Data5[[#This Row],[PERSOANE CARE AU PARTICIPAT LA VOT (TURUL 1)]]+Data5[[#This Row],[PERSOANE CARE AU PARTICIPAT LA VOT  (TURUL AL 2-LEA)]]</f>
        <v>2359</v>
      </c>
      <c r="T2652" s="41">
        <f>Data5[[#This Row],[TOTAL CHELTUIELI LEI]]/Data5[[#This Row],[NUMĂRUL PERSOANELOR ÎNSCRISE ÎN LISTELE ELECTORALE]]</f>
        <v>0.19038272816486751</v>
      </c>
      <c r="U2652" s="41">
        <f>Data5[[#This Row],[TOTAL CHELTUIELI EURO]]/Data5[[#This Row],[NUMĂRUL PERSOANELOR ÎNSCRISE ÎN LISTELE ELECTORALE]]</f>
        <v>3.9334461718738771E-2</v>
      </c>
      <c r="V2652" s="41">
        <f>Data5[[#This Row],[TOTAL CHELTUIELI LEI]]/Data5[[#This Row],[NUMĂRUL PERSOANELOR CARE AU PARTICIPAT LA VOT]]</f>
        <v>0.32895294616362863</v>
      </c>
      <c r="W2652" s="41">
        <f>Data5[[#This Row],[TOTAL CHELTUIELI EURO]]/Data5[[#This Row],[NUMĂRUL PERSOANELOR CARE AU PARTICIPAT LA VOT]]</f>
        <v>6.7964080528011547E-2</v>
      </c>
      <c r="X2652" s="43">
        <v>4.8400999999999996</v>
      </c>
      <c r="Y2652" s="114" t="s">
        <v>2890</v>
      </c>
      <c r="Z2652" s="44">
        <v>0</v>
      </c>
      <c r="AA2652" s="115" t="s">
        <v>3105</v>
      </c>
      <c r="AB2652" s="44">
        <v>0</v>
      </c>
      <c r="AC2652" s="45"/>
    </row>
    <row r="2653" spans="1:29" x14ac:dyDescent="0.2">
      <c r="A2653" s="37">
        <v>2652</v>
      </c>
      <c r="B2653" s="38" t="s">
        <v>645</v>
      </c>
      <c r="C2653" s="39" t="s">
        <v>704</v>
      </c>
      <c r="D2653" s="40">
        <v>44101</v>
      </c>
      <c r="E2653" s="38">
        <v>1</v>
      </c>
      <c r="F2653" s="38"/>
      <c r="G2653" s="38" t="s">
        <v>2</v>
      </c>
      <c r="H2653" s="38" t="s">
        <v>2</v>
      </c>
      <c r="I2653" s="65">
        <v>23000</v>
      </c>
      <c r="J2653" s="65">
        <v>9800</v>
      </c>
      <c r="K2653" s="65">
        <v>0</v>
      </c>
      <c r="L2653" s="41">
        <f>SUM(Data5[[#This Row],[CHELTUIELI DE PERSONAL LEI]:[CHELTUIELI DE CAPITAL (ACTIVE NEFINANCIARE ) LEI]])</f>
        <v>32800</v>
      </c>
      <c r="M2653" s="41">
        <f>Data5[[#This Row],[TOTAL CHELTUIELI LEI]]/Data5[[#This Row],[CURS VALUTAR EURO BNR 22 07 2020]]</f>
        <v>6776.7194892667512</v>
      </c>
      <c r="N2653" s="49">
        <v>4692</v>
      </c>
      <c r="O2653" s="54"/>
      <c r="P2653" s="54">
        <v>2672</v>
      </c>
      <c r="Q2653" s="54"/>
      <c r="R2653" s="54">
        <f>Data5[[#This Row],[PERSOANE ÎNSCRISE ÎN LISTELE ELECTORALE (TURUL 1)            ]]+Data5[[#This Row],[PERSOANE ÎNSCRISE ÎN LISTELE ELECTORALE (TURUL AL 2-LEA)]]</f>
        <v>4692</v>
      </c>
      <c r="S2653" s="54">
        <f>Data5[[#This Row],[PERSOANE CARE AU PARTICIPAT LA VOT (TURUL 1)]]+Data5[[#This Row],[PERSOANE CARE AU PARTICIPAT LA VOT  (TURUL AL 2-LEA)]]</f>
        <v>2672</v>
      </c>
      <c r="T2653" s="41">
        <f>Data5[[#This Row],[TOTAL CHELTUIELI LEI]]/Data5[[#This Row],[NUMĂRUL PERSOANELOR ÎNSCRISE ÎN LISTELE ELECTORALE]]</f>
        <v>6.9906223358908779</v>
      </c>
      <c r="U2653" s="41">
        <f>Data5[[#This Row],[TOTAL CHELTUIELI EURO]]/Data5[[#This Row],[NUMĂRUL PERSOANELOR ÎNSCRISE ÎN LISTELE ELECTORALE]]</f>
        <v>1.4443136166382675</v>
      </c>
      <c r="V2653" s="41">
        <f>Data5[[#This Row],[TOTAL CHELTUIELI LEI]]/Data5[[#This Row],[NUMĂRUL PERSOANELOR CARE AU PARTICIPAT LA VOT]]</f>
        <v>12.275449101796408</v>
      </c>
      <c r="W2653" s="41">
        <f>Data5[[#This Row],[TOTAL CHELTUIELI EURO]]/Data5[[#This Row],[NUMĂRUL PERSOANELOR CARE AU PARTICIPAT LA VOT]]</f>
        <v>2.5361974136477361</v>
      </c>
      <c r="X2653" s="43">
        <v>4.8400999999999996</v>
      </c>
      <c r="Y2653" s="114" t="s">
        <v>2889</v>
      </c>
      <c r="Z2653" s="44">
        <v>6</v>
      </c>
      <c r="AA2653" s="115" t="s">
        <v>3107</v>
      </c>
      <c r="AB2653" s="44">
        <v>1</v>
      </c>
      <c r="AC2653" s="45"/>
    </row>
    <row r="2654" spans="1:29" x14ac:dyDescent="0.2">
      <c r="A2654" s="37">
        <v>2653</v>
      </c>
      <c r="B2654" s="38" t="s">
        <v>645</v>
      </c>
      <c r="C2654" s="39" t="s">
        <v>705</v>
      </c>
      <c r="D2654" s="40">
        <v>44101</v>
      </c>
      <c r="E2654" s="38">
        <v>1</v>
      </c>
      <c r="F2654" s="38"/>
      <c r="G2654" s="38" t="s">
        <v>2</v>
      </c>
      <c r="H2654" s="38" t="s">
        <v>2</v>
      </c>
      <c r="I2654" s="65">
        <v>0</v>
      </c>
      <c r="J2654" s="65">
        <v>7148.48</v>
      </c>
      <c r="K2654" s="65">
        <v>0</v>
      </c>
      <c r="L2654" s="41">
        <f>SUM(Data5[[#This Row],[CHELTUIELI DE PERSONAL LEI]:[CHELTUIELI DE CAPITAL (ACTIVE NEFINANCIARE ) LEI]])</f>
        <v>7148.48</v>
      </c>
      <c r="M2654" s="41">
        <f>Data5[[#This Row],[TOTAL CHELTUIELI LEI]]/Data5[[#This Row],[CURS VALUTAR EURO BNR 22 07 2020]]</f>
        <v>1476.9281626412678</v>
      </c>
      <c r="N2654" s="49">
        <v>1558</v>
      </c>
      <c r="O2654" s="54"/>
      <c r="P2654" s="54">
        <v>805</v>
      </c>
      <c r="Q2654" s="54"/>
      <c r="R2654" s="54">
        <f>Data5[[#This Row],[PERSOANE ÎNSCRISE ÎN LISTELE ELECTORALE (TURUL 1)            ]]+Data5[[#This Row],[PERSOANE ÎNSCRISE ÎN LISTELE ELECTORALE (TURUL AL 2-LEA)]]</f>
        <v>1558</v>
      </c>
      <c r="S2654" s="54">
        <f>Data5[[#This Row],[PERSOANE CARE AU PARTICIPAT LA VOT (TURUL 1)]]+Data5[[#This Row],[PERSOANE CARE AU PARTICIPAT LA VOT  (TURUL AL 2-LEA)]]</f>
        <v>805</v>
      </c>
      <c r="T2654" s="41">
        <f>Data5[[#This Row],[TOTAL CHELTUIELI LEI]]/Data5[[#This Row],[NUMĂRUL PERSOANELOR ÎNSCRISE ÎN LISTELE ELECTORALE]]</f>
        <v>4.5882413350449287</v>
      </c>
      <c r="U2654" s="41">
        <f>Data5[[#This Row],[TOTAL CHELTUIELI EURO]]/Data5[[#This Row],[NUMĂRUL PERSOANELOR ÎNSCRISE ÎN LISTELE ELECTORALE]]</f>
        <v>0.9479641608737277</v>
      </c>
      <c r="V2654" s="41">
        <f>Data5[[#This Row],[TOTAL CHELTUIELI LEI]]/Data5[[#This Row],[NUMĂRUL PERSOANELOR CARE AU PARTICIPAT LA VOT]]</f>
        <v>8.8800993788819866</v>
      </c>
      <c r="W2654" s="41">
        <f>Data5[[#This Row],[TOTAL CHELTUIELI EURO]]/Data5[[#This Row],[NUMĂRUL PERSOANELOR CARE AU PARTICIPAT LA VOT]]</f>
        <v>1.8346933697407053</v>
      </c>
      <c r="X2654" s="43">
        <v>4.8400999999999996</v>
      </c>
      <c r="Y2654" s="114" t="s">
        <v>2895</v>
      </c>
      <c r="Z2654" s="44">
        <v>4</v>
      </c>
      <c r="AA2654" s="115" t="s">
        <v>3105</v>
      </c>
      <c r="AB2654" s="44">
        <v>0</v>
      </c>
      <c r="AC2654" s="45"/>
    </row>
    <row r="2655" spans="1:29" x14ac:dyDescent="0.2">
      <c r="A2655" s="37">
        <v>2654</v>
      </c>
      <c r="B2655" s="38" t="s">
        <v>645</v>
      </c>
      <c r="C2655" s="39" t="s">
        <v>706</v>
      </c>
      <c r="D2655" s="40">
        <v>44101</v>
      </c>
      <c r="E2655" s="38">
        <v>1</v>
      </c>
      <c r="F2655" s="38"/>
      <c r="G2655" s="38" t="s">
        <v>2</v>
      </c>
      <c r="H2655" s="38" t="s">
        <v>2</v>
      </c>
      <c r="I2655" s="65">
        <v>1200</v>
      </c>
      <c r="J2655" s="65">
        <v>6094</v>
      </c>
      <c r="K2655" s="65">
        <v>0</v>
      </c>
      <c r="L2655" s="41">
        <f>SUM(Data5[[#This Row],[CHELTUIELI DE PERSONAL LEI]:[CHELTUIELI DE CAPITAL (ACTIVE NEFINANCIARE ) LEI]])</f>
        <v>7294</v>
      </c>
      <c r="M2655" s="41">
        <f>Data5[[#This Row],[TOTAL CHELTUIELI LEI]]/Data5[[#This Row],[CURS VALUTAR EURO BNR 22 07 2020]]</f>
        <v>1506.9936571558439</v>
      </c>
      <c r="N2655" s="49">
        <v>4181</v>
      </c>
      <c r="O2655" s="54"/>
      <c r="P2655" s="54">
        <v>2179</v>
      </c>
      <c r="Q2655" s="54"/>
      <c r="R2655" s="54">
        <f>Data5[[#This Row],[PERSOANE ÎNSCRISE ÎN LISTELE ELECTORALE (TURUL 1)            ]]+Data5[[#This Row],[PERSOANE ÎNSCRISE ÎN LISTELE ELECTORALE (TURUL AL 2-LEA)]]</f>
        <v>4181</v>
      </c>
      <c r="S2655" s="54">
        <f>Data5[[#This Row],[PERSOANE CARE AU PARTICIPAT LA VOT (TURUL 1)]]+Data5[[#This Row],[PERSOANE CARE AU PARTICIPAT LA VOT  (TURUL AL 2-LEA)]]</f>
        <v>2179</v>
      </c>
      <c r="T2655" s="41">
        <f>Data5[[#This Row],[TOTAL CHELTUIELI LEI]]/Data5[[#This Row],[NUMĂRUL PERSOANELOR ÎNSCRISE ÎN LISTELE ELECTORALE]]</f>
        <v>1.7445587180100455</v>
      </c>
      <c r="U2655" s="41">
        <f>Data5[[#This Row],[TOTAL CHELTUIELI EURO]]/Data5[[#This Row],[NUMĂRUL PERSOANELOR ÎNSCRISE ÎN LISTELE ELECTORALE]]</f>
        <v>0.36043856903990529</v>
      </c>
      <c r="V2655" s="41">
        <f>Data5[[#This Row],[TOTAL CHELTUIELI LEI]]/Data5[[#This Row],[NUMĂRUL PERSOANELOR CARE AU PARTICIPAT LA VOT]]</f>
        <v>3.3474070674621386</v>
      </c>
      <c r="W2655" s="41">
        <f>Data5[[#This Row],[TOTAL CHELTUIELI EURO]]/Data5[[#This Row],[NUMĂRUL PERSOANELOR CARE AU PARTICIPAT LA VOT]]</f>
        <v>0.69159874123719323</v>
      </c>
      <c r="X2655" s="43">
        <v>4.8400999999999996</v>
      </c>
      <c r="Y2655" s="114" t="s">
        <v>2894</v>
      </c>
      <c r="Z2655" s="44">
        <v>1</v>
      </c>
      <c r="AA2655" s="115" t="s">
        <v>3105</v>
      </c>
      <c r="AB2655" s="44">
        <v>0</v>
      </c>
      <c r="AC2655" s="45"/>
    </row>
    <row r="2656" spans="1:29" x14ac:dyDescent="0.2">
      <c r="A2656" s="37">
        <v>2655</v>
      </c>
      <c r="B2656" s="38" t="s">
        <v>645</v>
      </c>
      <c r="C2656" s="39" t="s">
        <v>707</v>
      </c>
      <c r="D2656" s="40">
        <v>44101</v>
      </c>
      <c r="E2656" s="38">
        <v>1</v>
      </c>
      <c r="F2656" s="38"/>
      <c r="G2656" s="38" t="s">
        <v>2</v>
      </c>
      <c r="H2656" s="38" t="s">
        <v>2</v>
      </c>
      <c r="I2656" s="65">
        <v>500</v>
      </c>
      <c r="J2656" s="65">
        <v>980</v>
      </c>
      <c r="K2656" s="65">
        <v>0</v>
      </c>
      <c r="L2656" s="41">
        <f>SUM(Data5[[#This Row],[CHELTUIELI DE PERSONAL LEI]:[CHELTUIELI DE CAPITAL (ACTIVE NEFINANCIARE ) LEI]])</f>
        <v>1480</v>
      </c>
      <c r="M2656" s="41">
        <f>Data5[[#This Row],[TOTAL CHELTUIELI LEI]]/Data5[[#This Row],[CURS VALUTAR EURO BNR 22 07 2020]]</f>
        <v>305.77880622301194</v>
      </c>
      <c r="N2656" s="49">
        <v>1540</v>
      </c>
      <c r="O2656" s="54"/>
      <c r="P2656" s="54">
        <v>838</v>
      </c>
      <c r="Q2656" s="54"/>
      <c r="R2656" s="54">
        <f>Data5[[#This Row],[PERSOANE ÎNSCRISE ÎN LISTELE ELECTORALE (TURUL 1)            ]]+Data5[[#This Row],[PERSOANE ÎNSCRISE ÎN LISTELE ELECTORALE (TURUL AL 2-LEA)]]</f>
        <v>1540</v>
      </c>
      <c r="S2656" s="54">
        <f>Data5[[#This Row],[PERSOANE CARE AU PARTICIPAT LA VOT (TURUL 1)]]+Data5[[#This Row],[PERSOANE CARE AU PARTICIPAT LA VOT  (TURUL AL 2-LEA)]]</f>
        <v>838</v>
      </c>
      <c r="T2656" s="41">
        <f>Data5[[#This Row],[TOTAL CHELTUIELI LEI]]/Data5[[#This Row],[NUMĂRUL PERSOANELOR ÎNSCRISE ÎN LISTELE ELECTORALE]]</f>
        <v>0.96103896103896103</v>
      </c>
      <c r="U2656" s="41">
        <f>Data5[[#This Row],[TOTAL CHELTUIELI EURO]]/Data5[[#This Row],[NUMĂRUL PERSOANELOR ÎNSCRISE ÎN LISTELE ELECTORALE]]</f>
        <v>0.19855766637857919</v>
      </c>
      <c r="V2656" s="41">
        <f>Data5[[#This Row],[TOTAL CHELTUIELI LEI]]/Data5[[#This Row],[NUMĂRUL PERSOANELOR CARE AU PARTICIPAT LA VOT]]</f>
        <v>1.766109785202864</v>
      </c>
      <c r="W2656" s="41">
        <f>Data5[[#This Row],[TOTAL CHELTUIELI EURO]]/Data5[[#This Row],[NUMĂRUL PERSOANELOR CARE AU PARTICIPAT LA VOT]]</f>
        <v>0.36489117687710254</v>
      </c>
      <c r="X2656" s="43">
        <v>4.8400999999999996</v>
      </c>
      <c r="Y2656" s="114" t="s">
        <v>2890</v>
      </c>
      <c r="Z2656" s="44">
        <v>0</v>
      </c>
      <c r="AA2656" s="115" t="s">
        <v>3105</v>
      </c>
      <c r="AB2656" s="44">
        <v>0</v>
      </c>
      <c r="AC2656" s="45"/>
    </row>
    <row r="2657" spans="1:29" x14ac:dyDescent="0.2">
      <c r="A2657" s="37">
        <v>2656</v>
      </c>
      <c r="B2657" s="38" t="s">
        <v>645</v>
      </c>
      <c r="C2657" s="39" t="s">
        <v>708</v>
      </c>
      <c r="D2657" s="40">
        <v>44101</v>
      </c>
      <c r="E2657" s="38">
        <v>1</v>
      </c>
      <c r="F2657" s="38"/>
      <c r="G2657" s="38" t="s">
        <v>2</v>
      </c>
      <c r="H2657" s="38" t="s">
        <v>2</v>
      </c>
      <c r="I2657" s="65">
        <v>1000</v>
      </c>
      <c r="J2657" s="65">
        <v>3708</v>
      </c>
      <c r="K2657" s="65">
        <v>0</v>
      </c>
      <c r="L2657" s="41">
        <f>SUM(Data5[[#This Row],[CHELTUIELI DE PERSONAL LEI]:[CHELTUIELI DE CAPITAL (ACTIVE NEFINANCIARE ) LEI]])</f>
        <v>4708</v>
      </c>
      <c r="M2657" s="41">
        <f>Data5[[#This Row],[TOTAL CHELTUIELI LEI]]/Data5[[#This Row],[CURS VALUTAR EURO BNR 22 07 2020]]</f>
        <v>972.70717547158119</v>
      </c>
      <c r="N2657" s="49">
        <v>2799</v>
      </c>
      <c r="O2657" s="54"/>
      <c r="P2657" s="54">
        <v>1364</v>
      </c>
      <c r="Q2657" s="54"/>
      <c r="R2657" s="54">
        <f>Data5[[#This Row],[PERSOANE ÎNSCRISE ÎN LISTELE ELECTORALE (TURUL 1)            ]]+Data5[[#This Row],[PERSOANE ÎNSCRISE ÎN LISTELE ELECTORALE (TURUL AL 2-LEA)]]</f>
        <v>2799</v>
      </c>
      <c r="S2657" s="54">
        <f>Data5[[#This Row],[PERSOANE CARE AU PARTICIPAT LA VOT (TURUL 1)]]+Data5[[#This Row],[PERSOANE CARE AU PARTICIPAT LA VOT  (TURUL AL 2-LEA)]]</f>
        <v>1364</v>
      </c>
      <c r="T2657" s="41">
        <f>Data5[[#This Row],[TOTAL CHELTUIELI LEI]]/Data5[[#This Row],[NUMĂRUL PERSOANELOR ÎNSCRISE ÎN LISTELE ELECTORALE]]</f>
        <v>1.6820292961772061</v>
      </c>
      <c r="U2657" s="41">
        <f>Data5[[#This Row],[TOTAL CHELTUIELI EURO]]/Data5[[#This Row],[NUMĂRUL PERSOANELOR ÎNSCRISE ÎN LISTELE ELECTORALE]]</f>
        <v>0.34751953393053991</v>
      </c>
      <c r="V2657" s="41">
        <f>Data5[[#This Row],[TOTAL CHELTUIELI LEI]]/Data5[[#This Row],[NUMĂRUL PERSOANELOR CARE AU PARTICIPAT LA VOT]]</f>
        <v>3.4516129032258065</v>
      </c>
      <c r="W2657" s="41">
        <f>Data5[[#This Row],[TOTAL CHELTUIELI EURO]]/Data5[[#This Row],[NUMĂRUL PERSOANELOR CARE AU PARTICIPAT LA VOT]]</f>
        <v>0.71312842776508889</v>
      </c>
      <c r="X2657" s="43">
        <v>4.8400999999999996</v>
      </c>
      <c r="Y2657" s="114" t="s">
        <v>2894</v>
      </c>
      <c r="Z2657" s="44">
        <v>1</v>
      </c>
      <c r="AA2657" s="115" t="s">
        <v>3105</v>
      </c>
      <c r="AB2657" s="44">
        <v>0</v>
      </c>
      <c r="AC2657" s="45"/>
    </row>
    <row r="2658" spans="1:29" x14ac:dyDescent="0.2">
      <c r="A2658" s="37">
        <v>2657</v>
      </c>
      <c r="B2658" s="38" t="s">
        <v>645</v>
      </c>
      <c r="C2658" s="39" t="s">
        <v>709</v>
      </c>
      <c r="D2658" s="40">
        <v>44101</v>
      </c>
      <c r="E2658" s="38">
        <v>1</v>
      </c>
      <c r="F2658" s="38"/>
      <c r="G2658" s="38" t="s">
        <v>2</v>
      </c>
      <c r="H2658" s="38" t="s">
        <v>2</v>
      </c>
      <c r="I2658" s="41">
        <v>0</v>
      </c>
      <c r="J2658" s="41">
        <v>3483.5</v>
      </c>
      <c r="K2658" s="41">
        <v>0</v>
      </c>
      <c r="L2658" s="41">
        <f>SUM(Data5[[#This Row],[CHELTUIELI DE PERSONAL LEI]:[CHELTUIELI DE CAPITAL (ACTIVE NEFINANCIARE ) LEI]])</f>
        <v>3483.5</v>
      </c>
      <c r="M2658" s="41">
        <f>Data5[[#This Row],[TOTAL CHELTUIELI LEI]]/Data5[[#This Row],[CURS VALUTAR EURO BNR 22 07 2020]]</f>
        <v>719.71653478233929</v>
      </c>
      <c r="N2658" s="49">
        <v>1883</v>
      </c>
      <c r="O2658" s="54"/>
      <c r="P2658" s="54">
        <v>1084</v>
      </c>
      <c r="Q2658" s="54"/>
      <c r="R2658" s="54">
        <f>Data5[[#This Row],[PERSOANE ÎNSCRISE ÎN LISTELE ELECTORALE (TURUL 1)            ]]+Data5[[#This Row],[PERSOANE ÎNSCRISE ÎN LISTELE ELECTORALE (TURUL AL 2-LEA)]]</f>
        <v>1883</v>
      </c>
      <c r="S2658" s="54">
        <f>Data5[[#This Row],[PERSOANE CARE AU PARTICIPAT LA VOT (TURUL 1)]]+Data5[[#This Row],[PERSOANE CARE AU PARTICIPAT LA VOT  (TURUL AL 2-LEA)]]</f>
        <v>1084</v>
      </c>
      <c r="T2658" s="41">
        <f>Data5[[#This Row],[TOTAL CHELTUIELI LEI]]/Data5[[#This Row],[NUMĂRUL PERSOANELOR ÎNSCRISE ÎN LISTELE ELECTORALE]]</f>
        <v>1.8499734466277218</v>
      </c>
      <c r="U2658" s="41">
        <f>Data5[[#This Row],[TOTAL CHELTUIELI EURO]]/Data5[[#This Row],[NUMĂRUL PERSOANELOR ÎNSCRISE ÎN LISTELE ELECTORALE]]</f>
        <v>0.38221802165817276</v>
      </c>
      <c r="V2658" s="41">
        <f>Data5[[#This Row],[TOTAL CHELTUIELI LEI]]/Data5[[#This Row],[NUMĂRUL PERSOANELOR CARE AU PARTICIPAT LA VOT]]</f>
        <v>3.2135608856088562</v>
      </c>
      <c r="W2658" s="41">
        <f>Data5[[#This Row],[TOTAL CHELTUIELI EURO]]/Data5[[#This Row],[NUMĂRUL PERSOANELOR CARE AU PARTICIPAT LA VOT]]</f>
        <v>0.66394514278813588</v>
      </c>
      <c r="X2658" s="43">
        <v>4.8400999999999996</v>
      </c>
      <c r="Y2658" s="114" t="s">
        <v>2894</v>
      </c>
      <c r="Z2658" s="44">
        <v>1</v>
      </c>
      <c r="AA2658" s="115" t="s">
        <v>3105</v>
      </c>
      <c r="AB2658" s="44">
        <v>0</v>
      </c>
      <c r="AC2658" s="45"/>
    </row>
    <row r="2659" spans="1:29" x14ac:dyDescent="0.2">
      <c r="A2659" s="37">
        <v>2658</v>
      </c>
      <c r="B2659" s="38" t="s">
        <v>645</v>
      </c>
      <c r="C2659" s="39" t="s">
        <v>710</v>
      </c>
      <c r="D2659" s="40">
        <v>44101</v>
      </c>
      <c r="E2659" s="38">
        <v>1</v>
      </c>
      <c r="F2659" s="38"/>
      <c r="G2659" s="38" t="s">
        <v>2</v>
      </c>
      <c r="H2659" s="38" t="s">
        <v>2</v>
      </c>
      <c r="I2659" s="41">
        <v>2400</v>
      </c>
      <c r="J2659" s="41">
        <v>9500</v>
      </c>
      <c r="K2659" s="41">
        <v>0</v>
      </c>
      <c r="L2659" s="41">
        <f>SUM(Data5[[#This Row],[CHELTUIELI DE PERSONAL LEI]:[CHELTUIELI DE CAPITAL (ACTIVE NEFINANCIARE ) LEI]])</f>
        <v>11900</v>
      </c>
      <c r="M2659" s="41">
        <f>Data5[[#This Row],[TOTAL CHELTUIELI LEI]]/Data5[[#This Row],[CURS VALUTAR EURO BNR 22 07 2020]]</f>
        <v>2458.6268878742176</v>
      </c>
      <c r="N2659" s="49">
        <v>4772</v>
      </c>
      <c r="O2659" s="54"/>
      <c r="P2659" s="54">
        <v>2866</v>
      </c>
      <c r="Q2659" s="54"/>
      <c r="R2659" s="54">
        <f>Data5[[#This Row],[PERSOANE ÎNSCRISE ÎN LISTELE ELECTORALE (TURUL 1)            ]]+Data5[[#This Row],[PERSOANE ÎNSCRISE ÎN LISTELE ELECTORALE (TURUL AL 2-LEA)]]</f>
        <v>4772</v>
      </c>
      <c r="S2659" s="54">
        <f>Data5[[#This Row],[PERSOANE CARE AU PARTICIPAT LA VOT (TURUL 1)]]+Data5[[#This Row],[PERSOANE CARE AU PARTICIPAT LA VOT  (TURUL AL 2-LEA)]]</f>
        <v>2866</v>
      </c>
      <c r="T2659" s="41">
        <f>Data5[[#This Row],[TOTAL CHELTUIELI LEI]]/Data5[[#This Row],[NUMĂRUL PERSOANELOR ÎNSCRISE ÎN LISTELE ELECTORALE]]</f>
        <v>2.4937133277451804</v>
      </c>
      <c r="U2659" s="41">
        <f>Data5[[#This Row],[TOTAL CHELTUIELI EURO]]/Data5[[#This Row],[NUMĂRUL PERSOANELOR ÎNSCRISE ÎN LISTELE ELECTORALE]]</f>
        <v>0.51521938136509171</v>
      </c>
      <c r="V2659" s="41">
        <f>Data5[[#This Row],[TOTAL CHELTUIELI LEI]]/Data5[[#This Row],[NUMĂRUL PERSOANELOR CARE AU PARTICIPAT LA VOT]]</f>
        <v>4.1521284019539424</v>
      </c>
      <c r="W2659" s="41">
        <f>Data5[[#This Row],[TOTAL CHELTUIELI EURO]]/Data5[[#This Row],[NUMĂRUL PERSOANELOR CARE AU PARTICIPAT LA VOT]]</f>
        <v>0.85786004461766141</v>
      </c>
      <c r="X2659" s="43">
        <v>4.8400999999999996</v>
      </c>
      <c r="Y2659" s="114" t="s">
        <v>2891</v>
      </c>
      <c r="Z2659" s="44">
        <v>2</v>
      </c>
      <c r="AA2659" s="115" t="s">
        <v>3105</v>
      </c>
      <c r="AB2659" s="44">
        <v>0</v>
      </c>
      <c r="AC2659" s="45"/>
    </row>
    <row r="2660" spans="1:29" x14ac:dyDescent="0.2">
      <c r="A2660" s="37">
        <v>2659</v>
      </c>
      <c r="B2660" s="38" t="s">
        <v>645</v>
      </c>
      <c r="C2660" s="39" t="s">
        <v>711</v>
      </c>
      <c r="D2660" s="40">
        <v>44101</v>
      </c>
      <c r="E2660" s="38">
        <v>1</v>
      </c>
      <c r="F2660" s="38"/>
      <c r="G2660" s="38" t="s">
        <v>2</v>
      </c>
      <c r="H2660" s="38" t="s">
        <v>2</v>
      </c>
      <c r="I2660" s="62">
        <v>0</v>
      </c>
      <c r="J2660" s="62">
        <v>3645.59</v>
      </c>
      <c r="K2660" s="62">
        <v>0</v>
      </c>
      <c r="L2660" s="41">
        <f>SUM(Data5[[#This Row],[CHELTUIELI DE PERSONAL LEI]:[CHELTUIELI DE CAPITAL (ACTIVE NEFINANCIARE ) LEI]])</f>
        <v>3645.59</v>
      </c>
      <c r="M2660" s="41">
        <f>Data5[[#This Row],[TOTAL CHELTUIELI LEI]]/Data5[[#This Row],[CURS VALUTAR EURO BNR 22 07 2020]]</f>
        <v>753.20551228280419</v>
      </c>
      <c r="N2660" s="49">
        <v>2309</v>
      </c>
      <c r="O2660" s="54"/>
      <c r="P2660" s="54">
        <v>1344</v>
      </c>
      <c r="Q2660" s="54"/>
      <c r="R2660" s="54">
        <f>Data5[[#This Row],[PERSOANE ÎNSCRISE ÎN LISTELE ELECTORALE (TURUL 1)            ]]+Data5[[#This Row],[PERSOANE ÎNSCRISE ÎN LISTELE ELECTORALE (TURUL AL 2-LEA)]]</f>
        <v>2309</v>
      </c>
      <c r="S2660" s="54">
        <f>Data5[[#This Row],[PERSOANE CARE AU PARTICIPAT LA VOT (TURUL 1)]]+Data5[[#This Row],[PERSOANE CARE AU PARTICIPAT LA VOT  (TURUL AL 2-LEA)]]</f>
        <v>1344</v>
      </c>
      <c r="T2660" s="41">
        <f>Data5[[#This Row],[TOTAL CHELTUIELI LEI]]/Data5[[#This Row],[NUMĂRUL PERSOANELOR ÎNSCRISE ÎN LISTELE ELECTORALE]]</f>
        <v>1.5788609787786922</v>
      </c>
      <c r="U2660" s="41">
        <f>Data5[[#This Row],[TOTAL CHELTUIELI EURO]]/Data5[[#This Row],[NUMĂRUL PERSOANELOR ÎNSCRISE ÎN LISTELE ELECTORALE]]</f>
        <v>0.32620420627232749</v>
      </c>
      <c r="V2660" s="41">
        <f>Data5[[#This Row],[TOTAL CHELTUIELI LEI]]/Data5[[#This Row],[NUMĂRUL PERSOANELOR CARE AU PARTICIPAT LA VOT]]</f>
        <v>2.7124925595238096</v>
      </c>
      <c r="W2660" s="41">
        <f>Data5[[#This Row],[TOTAL CHELTUIELI EURO]]/Data5[[#This Row],[NUMĂRUL PERSOANELOR CARE AU PARTICIPAT LA VOT]]</f>
        <v>0.56042076806756269</v>
      </c>
      <c r="X2660" s="43">
        <v>4.8400999999999996</v>
      </c>
      <c r="Y2660" s="114" t="s">
        <v>2894</v>
      </c>
      <c r="Z2660" s="44">
        <v>1</v>
      </c>
      <c r="AA2660" s="115" t="s">
        <v>3105</v>
      </c>
      <c r="AB2660" s="44">
        <v>0</v>
      </c>
      <c r="AC2660" s="45"/>
    </row>
    <row r="2661" spans="1:29" x14ac:dyDescent="0.2">
      <c r="A2661" s="37">
        <v>2660</v>
      </c>
      <c r="B2661" s="38" t="s">
        <v>645</v>
      </c>
      <c r="C2661" s="39" t="s">
        <v>712</v>
      </c>
      <c r="D2661" s="40">
        <v>44101</v>
      </c>
      <c r="E2661" s="38">
        <v>1</v>
      </c>
      <c r="F2661" s="38"/>
      <c r="G2661" s="38" t="s">
        <v>2</v>
      </c>
      <c r="H2661" s="38" t="s">
        <v>2</v>
      </c>
      <c r="I2661" s="41">
        <v>0</v>
      </c>
      <c r="J2661" s="41">
        <v>7021</v>
      </c>
      <c r="K2661" s="41">
        <v>0</v>
      </c>
      <c r="L2661" s="41">
        <f>SUM(Data5[[#This Row],[CHELTUIELI DE PERSONAL LEI]:[CHELTUIELI DE CAPITAL (ACTIVE NEFINANCIARE ) LEI]])</f>
        <v>7021</v>
      </c>
      <c r="M2661" s="41">
        <f>Data5[[#This Row],[TOTAL CHELTUIELI LEI]]/Data5[[#This Row],[CURS VALUTAR EURO BNR 22 07 2020]]</f>
        <v>1450.5898638457884</v>
      </c>
      <c r="N2661" s="49">
        <v>3977</v>
      </c>
      <c r="O2661" s="54"/>
      <c r="P2661" s="54">
        <v>2219</v>
      </c>
      <c r="Q2661" s="54"/>
      <c r="R2661" s="54">
        <f>Data5[[#This Row],[PERSOANE ÎNSCRISE ÎN LISTELE ELECTORALE (TURUL 1)            ]]+Data5[[#This Row],[PERSOANE ÎNSCRISE ÎN LISTELE ELECTORALE (TURUL AL 2-LEA)]]</f>
        <v>3977</v>
      </c>
      <c r="S2661" s="54">
        <f>Data5[[#This Row],[PERSOANE CARE AU PARTICIPAT LA VOT (TURUL 1)]]+Data5[[#This Row],[PERSOANE CARE AU PARTICIPAT LA VOT  (TURUL AL 2-LEA)]]</f>
        <v>2219</v>
      </c>
      <c r="T2661" s="41">
        <f>Data5[[#This Row],[TOTAL CHELTUIELI LEI]]/Data5[[#This Row],[NUMĂRUL PERSOANELOR ÎNSCRISE ÎN LISTELE ELECTORALE]]</f>
        <v>1.7654010560724165</v>
      </c>
      <c r="U2661" s="41">
        <f>Data5[[#This Row],[TOTAL CHELTUIELI EURO]]/Data5[[#This Row],[NUMĂRUL PERSOANELOR ÎNSCRISE ÎN LISTELE ELECTORALE]]</f>
        <v>0.36474474826396491</v>
      </c>
      <c r="V2661" s="41">
        <f>Data5[[#This Row],[TOTAL CHELTUIELI LEI]]/Data5[[#This Row],[NUMĂRUL PERSOANELOR CARE AU PARTICIPAT LA VOT]]</f>
        <v>3.1640378548895898</v>
      </c>
      <c r="W2661" s="41">
        <f>Data5[[#This Row],[TOTAL CHELTUIELI EURO]]/Data5[[#This Row],[NUMĂRUL PERSOANELOR CARE AU PARTICIPAT LA VOT]]</f>
        <v>0.65371332304902585</v>
      </c>
      <c r="X2661" s="43">
        <v>4.8400999999999996</v>
      </c>
      <c r="Y2661" s="114" t="s">
        <v>2894</v>
      </c>
      <c r="Z2661" s="44">
        <v>1</v>
      </c>
      <c r="AA2661" s="115" t="s">
        <v>3105</v>
      </c>
      <c r="AB2661" s="44">
        <v>0</v>
      </c>
      <c r="AC2661" s="45"/>
    </row>
    <row r="2662" spans="1:29" x14ac:dyDescent="0.2">
      <c r="A2662" s="37">
        <v>2661</v>
      </c>
      <c r="B2662" s="38" t="s">
        <v>645</v>
      </c>
      <c r="C2662" s="39" t="s">
        <v>713</v>
      </c>
      <c r="D2662" s="40">
        <v>44101</v>
      </c>
      <c r="E2662" s="38">
        <v>1</v>
      </c>
      <c r="F2662" s="38"/>
      <c r="G2662" s="38" t="s">
        <v>2</v>
      </c>
      <c r="H2662" s="38" t="s">
        <v>2</v>
      </c>
      <c r="I2662" s="41">
        <v>0</v>
      </c>
      <c r="J2662" s="41">
        <v>4448</v>
      </c>
      <c r="K2662" s="41">
        <v>0</v>
      </c>
      <c r="L2662" s="41">
        <f>SUM(Data5[[#This Row],[CHELTUIELI DE PERSONAL LEI]:[CHELTUIELI DE CAPITAL (ACTIVE NEFINANCIARE ) LEI]])</f>
        <v>4448</v>
      </c>
      <c r="M2662" s="41">
        <f>Data5[[#This Row],[TOTAL CHELTUIELI LEI]]/Data5[[#This Row],[CURS VALUTAR EURO BNR 22 07 2020]]</f>
        <v>918.98927708105214</v>
      </c>
      <c r="N2662" s="49">
        <v>1859</v>
      </c>
      <c r="O2662" s="54"/>
      <c r="P2662" s="54">
        <v>1276</v>
      </c>
      <c r="Q2662" s="54"/>
      <c r="R2662" s="54">
        <f>Data5[[#This Row],[PERSOANE ÎNSCRISE ÎN LISTELE ELECTORALE (TURUL 1)            ]]+Data5[[#This Row],[PERSOANE ÎNSCRISE ÎN LISTELE ELECTORALE (TURUL AL 2-LEA)]]</f>
        <v>1859</v>
      </c>
      <c r="S2662" s="54">
        <f>Data5[[#This Row],[PERSOANE CARE AU PARTICIPAT LA VOT (TURUL 1)]]+Data5[[#This Row],[PERSOANE CARE AU PARTICIPAT LA VOT  (TURUL AL 2-LEA)]]</f>
        <v>1276</v>
      </c>
      <c r="T2662" s="41">
        <f>Data5[[#This Row],[TOTAL CHELTUIELI LEI]]/Data5[[#This Row],[NUMĂRUL PERSOANELOR ÎNSCRISE ÎN LISTELE ELECTORALE]]</f>
        <v>2.3926842388380849</v>
      </c>
      <c r="U2662" s="41">
        <f>Data5[[#This Row],[TOTAL CHELTUIELI EURO]]/Data5[[#This Row],[NUMĂRUL PERSOANELOR ÎNSCRISE ÎN LISTELE ELECTORALE]]</f>
        <v>0.49434603393278759</v>
      </c>
      <c r="V2662" s="41">
        <f>Data5[[#This Row],[TOTAL CHELTUIELI LEI]]/Data5[[#This Row],[NUMĂRUL PERSOANELOR CARE AU PARTICIPAT LA VOT]]</f>
        <v>3.4858934169278997</v>
      </c>
      <c r="W2662" s="41">
        <f>Data5[[#This Row],[TOTAL CHELTUIELI EURO]]/Data5[[#This Row],[NUMĂRUL PERSOANELOR CARE AU PARTICIPAT LA VOT]]</f>
        <v>0.7202110321951819</v>
      </c>
      <c r="X2662" s="43">
        <v>4.8400999999999996</v>
      </c>
      <c r="Y2662" s="114" t="s">
        <v>2891</v>
      </c>
      <c r="Z2662" s="44">
        <v>2</v>
      </c>
      <c r="AA2662" s="115" t="s">
        <v>3105</v>
      </c>
      <c r="AB2662" s="44">
        <v>0</v>
      </c>
      <c r="AC2662" s="45"/>
    </row>
    <row r="2663" spans="1:29" x14ac:dyDescent="0.2">
      <c r="A2663" s="37">
        <v>2662</v>
      </c>
      <c r="B2663" s="38" t="s">
        <v>645</v>
      </c>
      <c r="C2663" s="39" t="s">
        <v>714</v>
      </c>
      <c r="D2663" s="40">
        <v>44101</v>
      </c>
      <c r="E2663" s="38">
        <v>1</v>
      </c>
      <c r="F2663" s="38"/>
      <c r="G2663" s="38" t="s">
        <v>2</v>
      </c>
      <c r="H2663" s="38" t="s">
        <v>2</v>
      </c>
      <c r="I2663" s="65">
        <v>0</v>
      </c>
      <c r="J2663" s="65">
        <v>1388</v>
      </c>
      <c r="K2663" s="65">
        <v>0</v>
      </c>
      <c r="L2663" s="41">
        <f>SUM(Data5[[#This Row],[CHELTUIELI DE PERSONAL LEI]:[CHELTUIELI DE CAPITAL (ACTIVE NEFINANCIARE ) LEI]])</f>
        <v>1388</v>
      </c>
      <c r="M2663" s="41">
        <f>Data5[[#This Row],[TOTAL CHELTUIELI LEI]]/Data5[[#This Row],[CURS VALUTAR EURO BNR 22 07 2020]]</f>
        <v>286.77093448482469</v>
      </c>
      <c r="N2663" s="49">
        <v>1717</v>
      </c>
      <c r="O2663" s="54"/>
      <c r="P2663" s="54">
        <v>840</v>
      </c>
      <c r="Q2663" s="54"/>
      <c r="R2663" s="54">
        <f>Data5[[#This Row],[PERSOANE ÎNSCRISE ÎN LISTELE ELECTORALE (TURUL 1)            ]]+Data5[[#This Row],[PERSOANE ÎNSCRISE ÎN LISTELE ELECTORALE (TURUL AL 2-LEA)]]</f>
        <v>1717</v>
      </c>
      <c r="S2663" s="54">
        <f>Data5[[#This Row],[PERSOANE CARE AU PARTICIPAT LA VOT (TURUL 1)]]+Data5[[#This Row],[PERSOANE CARE AU PARTICIPAT LA VOT  (TURUL AL 2-LEA)]]</f>
        <v>840</v>
      </c>
      <c r="T2663" s="41">
        <f>Data5[[#This Row],[TOTAL CHELTUIELI LEI]]/Data5[[#This Row],[NUMĂRUL PERSOANELOR ÎNSCRISE ÎN LISTELE ELECTORALE]]</f>
        <v>0.80838672102504372</v>
      </c>
      <c r="U2663" s="41">
        <f>Data5[[#This Row],[TOTAL CHELTUIELI EURO]]/Data5[[#This Row],[NUMĂRUL PERSOANELOR ÎNSCRISE ÎN LISTELE ELECTORALE]]</f>
        <v>0.16701859900106272</v>
      </c>
      <c r="V2663" s="41">
        <f>Data5[[#This Row],[TOTAL CHELTUIELI LEI]]/Data5[[#This Row],[NUMĂRUL PERSOANELOR CARE AU PARTICIPAT LA VOT]]</f>
        <v>1.6523809523809523</v>
      </c>
      <c r="W2663" s="41">
        <f>Data5[[#This Row],[TOTAL CHELTUIELI EURO]]/Data5[[#This Row],[NUMĂRUL PERSOANELOR CARE AU PARTICIPAT LA VOT]]</f>
        <v>0.34139396962479129</v>
      </c>
      <c r="X2663" s="43">
        <v>4.8400999999999996</v>
      </c>
      <c r="Y2663" s="114" t="s">
        <v>2890</v>
      </c>
      <c r="Z2663" s="44">
        <v>0</v>
      </c>
      <c r="AA2663" s="115" t="s">
        <v>3105</v>
      </c>
      <c r="AB2663" s="44">
        <v>0</v>
      </c>
      <c r="AC2663" s="45"/>
    </row>
    <row r="2664" spans="1:29" x14ac:dyDescent="0.2">
      <c r="A2664" s="37">
        <v>2663</v>
      </c>
      <c r="B2664" s="38" t="s">
        <v>645</v>
      </c>
      <c r="C2664" s="39" t="s">
        <v>715</v>
      </c>
      <c r="D2664" s="40">
        <v>44101</v>
      </c>
      <c r="E2664" s="69">
        <v>1</v>
      </c>
      <c r="F2664" s="69"/>
      <c r="G2664" s="69" t="s">
        <v>2</v>
      </c>
      <c r="H2664" s="69" t="s">
        <v>2</v>
      </c>
      <c r="I2664" s="66">
        <v>0</v>
      </c>
      <c r="J2664" s="66">
        <v>0</v>
      </c>
      <c r="K2664" s="66">
        <v>0</v>
      </c>
      <c r="L2664" s="41">
        <f>SUM(Data5[[#This Row],[CHELTUIELI DE PERSONAL LEI]:[CHELTUIELI DE CAPITAL (ACTIVE NEFINANCIARE ) LEI]])</f>
        <v>0</v>
      </c>
      <c r="M2664" s="67">
        <f>Data5[[#This Row],[TOTAL CHELTUIELI LEI]]/Data5[[#This Row],[CURS VALUTAR EURO BNR 22 07 2020]]</f>
        <v>0</v>
      </c>
      <c r="N2664" s="49">
        <v>2475</v>
      </c>
      <c r="O2664" s="54"/>
      <c r="P2664" s="54">
        <v>1525</v>
      </c>
      <c r="Q2664" s="54"/>
      <c r="R2664" s="54">
        <f>Data5[[#This Row],[PERSOANE ÎNSCRISE ÎN LISTELE ELECTORALE (TURUL 1)            ]]+Data5[[#This Row],[PERSOANE ÎNSCRISE ÎN LISTELE ELECTORALE (TURUL AL 2-LEA)]]</f>
        <v>2475</v>
      </c>
      <c r="S2664" s="54">
        <f>Data5[[#This Row],[PERSOANE CARE AU PARTICIPAT LA VOT (TURUL 1)]]+Data5[[#This Row],[PERSOANE CARE AU PARTICIPAT LA VOT  (TURUL AL 2-LEA)]]</f>
        <v>1525</v>
      </c>
      <c r="T2664" s="41">
        <f>Data5[[#This Row],[TOTAL CHELTUIELI LEI]]/Data5[[#This Row],[NUMĂRUL PERSOANELOR ÎNSCRISE ÎN LISTELE ELECTORALE]]</f>
        <v>0</v>
      </c>
      <c r="U2664" s="41">
        <f>Data5[[#This Row],[TOTAL CHELTUIELI EURO]]/Data5[[#This Row],[NUMĂRUL PERSOANELOR ÎNSCRISE ÎN LISTELE ELECTORALE]]</f>
        <v>0</v>
      </c>
      <c r="V2664" s="41">
        <f>Data5[[#This Row],[TOTAL CHELTUIELI LEI]]/Data5[[#This Row],[NUMĂRUL PERSOANELOR CARE AU PARTICIPAT LA VOT]]</f>
        <v>0</v>
      </c>
      <c r="W2664" s="41">
        <f>Data5[[#This Row],[TOTAL CHELTUIELI EURO]]/Data5[[#This Row],[NUMĂRUL PERSOANELOR CARE AU PARTICIPAT LA VOT]]</f>
        <v>0</v>
      </c>
      <c r="X2664" s="77">
        <v>4.8400999999999996</v>
      </c>
      <c r="Y2664" s="114" t="s">
        <v>2890</v>
      </c>
      <c r="Z2664" s="44">
        <v>0</v>
      </c>
      <c r="AA2664" s="115" t="s">
        <v>3105</v>
      </c>
      <c r="AB2664" s="44">
        <v>0</v>
      </c>
      <c r="AC2664" s="45"/>
    </row>
    <row r="2665" spans="1:29" x14ac:dyDescent="0.2">
      <c r="A2665" s="37">
        <v>2664</v>
      </c>
      <c r="B2665" s="38" t="s">
        <v>645</v>
      </c>
      <c r="C2665" s="39" t="s">
        <v>716</v>
      </c>
      <c r="D2665" s="40">
        <v>44101</v>
      </c>
      <c r="E2665" s="38">
        <v>1</v>
      </c>
      <c r="F2665" s="38"/>
      <c r="G2665" s="38" t="s">
        <v>2</v>
      </c>
      <c r="H2665" s="38" t="s">
        <v>2</v>
      </c>
      <c r="I2665" s="65">
        <v>7840</v>
      </c>
      <c r="J2665" s="65">
        <v>3982</v>
      </c>
      <c r="K2665" s="65">
        <v>3540</v>
      </c>
      <c r="L2665" s="41">
        <f>SUM(Data5[[#This Row],[CHELTUIELI DE PERSONAL LEI]:[CHELTUIELI DE CAPITAL (ACTIVE NEFINANCIARE ) LEI]])</f>
        <v>15362</v>
      </c>
      <c r="M2665" s="41">
        <f>Data5[[#This Row],[TOTAL CHELTUIELI LEI]]/Data5[[#This Row],[CURS VALUTAR EURO BNR 22 07 2020]]</f>
        <v>3173.9013656742632</v>
      </c>
      <c r="N2665" s="49">
        <v>5524</v>
      </c>
      <c r="O2665" s="54"/>
      <c r="P2665" s="54">
        <v>3357</v>
      </c>
      <c r="Q2665" s="54"/>
      <c r="R2665" s="54">
        <f>Data5[[#This Row],[PERSOANE ÎNSCRISE ÎN LISTELE ELECTORALE (TURUL 1)            ]]+Data5[[#This Row],[PERSOANE ÎNSCRISE ÎN LISTELE ELECTORALE (TURUL AL 2-LEA)]]</f>
        <v>5524</v>
      </c>
      <c r="S2665" s="54">
        <f>Data5[[#This Row],[PERSOANE CARE AU PARTICIPAT LA VOT (TURUL 1)]]+Data5[[#This Row],[PERSOANE CARE AU PARTICIPAT LA VOT  (TURUL AL 2-LEA)]]</f>
        <v>3357</v>
      </c>
      <c r="T2665" s="41">
        <f>Data5[[#This Row],[TOTAL CHELTUIELI LEI]]/Data5[[#This Row],[NUMĂRUL PERSOANELOR ÎNSCRISE ÎN LISTELE ELECTORALE]]</f>
        <v>2.7809558291093412</v>
      </c>
      <c r="U2665" s="41">
        <f>Data5[[#This Row],[TOTAL CHELTUIELI EURO]]/Data5[[#This Row],[NUMĂRUL PERSOANELOR ÎNSCRISE ÎN LISTELE ELECTORALE]]</f>
        <v>0.57456577944863563</v>
      </c>
      <c r="V2665" s="41">
        <f>Data5[[#This Row],[TOTAL CHELTUIELI LEI]]/Data5[[#This Row],[NUMĂRUL PERSOANELOR CARE AU PARTICIPAT LA VOT]]</f>
        <v>4.5761096216860295</v>
      </c>
      <c r="W2665" s="41">
        <f>Data5[[#This Row],[TOTAL CHELTUIELI EURO]]/Data5[[#This Row],[NUMĂRUL PERSOANELOR CARE AU PARTICIPAT LA VOT]]</f>
        <v>0.94545766031404921</v>
      </c>
      <c r="X2665" s="43">
        <v>4.8400999999999996</v>
      </c>
      <c r="Y2665" s="114" t="s">
        <v>2891</v>
      </c>
      <c r="Z2665" s="44">
        <v>2</v>
      </c>
      <c r="AA2665" s="115" t="s">
        <v>3105</v>
      </c>
      <c r="AB2665" s="44">
        <v>0</v>
      </c>
      <c r="AC2665" s="45"/>
    </row>
    <row r="2666" spans="1:29" x14ac:dyDescent="0.2">
      <c r="A2666" s="37">
        <v>2665</v>
      </c>
      <c r="B2666" s="38" t="s">
        <v>645</v>
      </c>
      <c r="C2666" s="39" t="s">
        <v>717</v>
      </c>
      <c r="D2666" s="40">
        <v>44101</v>
      </c>
      <c r="E2666" s="38">
        <v>1</v>
      </c>
      <c r="F2666" s="38"/>
      <c r="G2666" s="38" t="s">
        <v>2</v>
      </c>
      <c r="H2666" s="38" t="s">
        <v>2</v>
      </c>
      <c r="I2666" s="65">
        <v>2500</v>
      </c>
      <c r="J2666" s="65">
        <v>3788</v>
      </c>
      <c r="K2666" s="65">
        <v>0</v>
      </c>
      <c r="L2666" s="41">
        <f>SUM(Data5[[#This Row],[CHELTUIELI DE PERSONAL LEI]:[CHELTUIELI DE CAPITAL (ACTIVE NEFINANCIARE ) LEI]])</f>
        <v>6288</v>
      </c>
      <c r="M2666" s="41">
        <f>Data5[[#This Row],[TOTAL CHELTUIELI LEI]]/Data5[[#This Row],[CURS VALUTAR EURO BNR 22 07 2020]]</f>
        <v>1299.1467118447968</v>
      </c>
      <c r="N2666" s="49">
        <v>3181</v>
      </c>
      <c r="O2666" s="54"/>
      <c r="P2666" s="54">
        <v>1647</v>
      </c>
      <c r="Q2666" s="54"/>
      <c r="R2666" s="54">
        <f>Data5[[#This Row],[PERSOANE ÎNSCRISE ÎN LISTELE ELECTORALE (TURUL 1)            ]]+Data5[[#This Row],[PERSOANE ÎNSCRISE ÎN LISTELE ELECTORALE (TURUL AL 2-LEA)]]</f>
        <v>3181</v>
      </c>
      <c r="S2666" s="54">
        <f>Data5[[#This Row],[PERSOANE CARE AU PARTICIPAT LA VOT (TURUL 1)]]+Data5[[#This Row],[PERSOANE CARE AU PARTICIPAT LA VOT  (TURUL AL 2-LEA)]]</f>
        <v>1647</v>
      </c>
      <c r="T2666" s="41">
        <f>Data5[[#This Row],[TOTAL CHELTUIELI LEI]]/Data5[[#This Row],[NUMĂRUL PERSOANELOR ÎNSCRISE ÎN LISTELE ELECTORALE]]</f>
        <v>1.9767368751964791</v>
      </c>
      <c r="U2666" s="41">
        <f>Data5[[#This Row],[TOTAL CHELTUIELI EURO]]/Data5[[#This Row],[NUMĂRUL PERSOANELOR ÎNSCRISE ÎN LISTELE ELECTORALE]]</f>
        <v>0.40840827156390969</v>
      </c>
      <c r="V2666" s="41">
        <f>Data5[[#This Row],[TOTAL CHELTUIELI LEI]]/Data5[[#This Row],[NUMĂRUL PERSOANELOR CARE AU PARTICIPAT LA VOT]]</f>
        <v>3.8178506375227688</v>
      </c>
      <c r="W2666" s="41">
        <f>Data5[[#This Row],[TOTAL CHELTUIELI EURO]]/Data5[[#This Row],[NUMĂRUL PERSOANELOR CARE AU PARTICIPAT LA VOT]]</f>
        <v>0.78879581775640362</v>
      </c>
      <c r="X2666" s="43">
        <v>4.8400999999999996</v>
      </c>
      <c r="Y2666" s="114" t="s">
        <v>2894</v>
      </c>
      <c r="Z2666" s="44">
        <v>1</v>
      </c>
      <c r="AA2666" s="115" t="s">
        <v>3105</v>
      </c>
      <c r="AB2666" s="44">
        <v>0</v>
      </c>
      <c r="AC2666" s="45"/>
    </row>
    <row r="2667" spans="1:29" x14ac:dyDescent="0.2">
      <c r="A2667" s="37">
        <v>2666</v>
      </c>
      <c r="B2667" s="38" t="s">
        <v>645</v>
      </c>
      <c r="C2667" s="39" t="s">
        <v>718</v>
      </c>
      <c r="D2667" s="40">
        <v>44101</v>
      </c>
      <c r="E2667" s="38">
        <v>1</v>
      </c>
      <c r="F2667" s="38"/>
      <c r="G2667" s="38" t="s">
        <v>2</v>
      </c>
      <c r="H2667" s="38" t="s">
        <v>2</v>
      </c>
      <c r="I2667" s="65">
        <v>2030</v>
      </c>
      <c r="J2667" s="65">
        <v>10209</v>
      </c>
      <c r="K2667" s="65">
        <v>0</v>
      </c>
      <c r="L2667" s="41">
        <f>SUM(Data5[[#This Row],[CHELTUIELI DE PERSONAL LEI]:[CHELTUIELI DE CAPITAL (ACTIVE NEFINANCIARE ) LEI]])</f>
        <v>12239</v>
      </c>
      <c r="M2667" s="41">
        <f>Data5[[#This Row],[TOTAL CHELTUIELI LEI]]/Data5[[#This Row],[CURS VALUTAR EURO BNR 22 07 2020]]</f>
        <v>2528.6667630834077</v>
      </c>
      <c r="N2667" s="49">
        <v>3409</v>
      </c>
      <c r="O2667" s="54"/>
      <c r="P2667" s="54">
        <v>1616</v>
      </c>
      <c r="Q2667" s="54"/>
      <c r="R2667" s="54">
        <f>Data5[[#This Row],[PERSOANE ÎNSCRISE ÎN LISTELE ELECTORALE (TURUL 1)            ]]+Data5[[#This Row],[PERSOANE ÎNSCRISE ÎN LISTELE ELECTORALE (TURUL AL 2-LEA)]]</f>
        <v>3409</v>
      </c>
      <c r="S2667" s="54">
        <f>Data5[[#This Row],[PERSOANE CARE AU PARTICIPAT LA VOT (TURUL 1)]]+Data5[[#This Row],[PERSOANE CARE AU PARTICIPAT LA VOT  (TURUL AL 2-LEA)]]</f>
        <v>1616</v>
      </c>
      <c r="T2667" s="41">
        <f>Data5[[#This Row],[TOTAL CHELTUIELI LEI]]/Data5[[#This Row],[NUMĂRUL PERSOANELOR ÎNSCRISE ÎN LISTELE ELECTORALE]]</f>
        <v>3.5902024053974775</v>
      </c>
      <c r="U2667" s="41">
        <f>Data5[[#This Row],[TOTAL CHELTUIELI EURO]]/Data5[[#This Row],[NUMĂRUL PERSOANELOR ÎNSCRISE ÎN LISTELE ELECTORALE]]</f>
        <v>0.74176203082528824</v>
      </c>
      <c r="V2667" s="41">
        <f>Data5[[#This Row],[TOTAL CHELTUIELI LEI]]/Data5[[#This Row],[NUMĂRUL PERSOANELOR CARE AU PARTICIPAT LA VOT]]</f>
        <v>7.5736386138613865</v>
      </c>
      <c r="W2667" s="41">
        <f>Data5[[#This Row],[TOTAL CHELTUIELI EURO]]/Data5[[#This Row],[NUMĂRUL PERSOANELOR CARE AU PARTICIPAT LA VOT]]</f>
        <v>1.5647690365615146</v>
      </c>
      <c r="X2667" s="43">
        <v>4.8400999999999996</v>
      </c>
      <c r="Y2667" s="114" t="s">
        <v>2884</v>
      </c>
      <c r="Z2667" s="44">
        <v>3</v>
      </c>
      <c r="AA2667" s="115" t="s">
        <v>3105</v>
      </c>
      <c r="AB2667" s="44">
        <v>0</v>
      </c>
      <c r="AC2667" s="45"/>
    </row>
    <row r="2668" spans="1:29" x14ac:dyDescent="0.2">
      <c r="A2668" s="37">
        <v>2667</v>
      </c>
      <c r="B2668" s="38" t="s">
        <v>645</v>
      </c>
      <c r="C2668" s="39" t="s">
        <v>719</v>
      </c>
      <c r="D2668" s="40">
        <v>44101</v>
      </c>
      <c r="E2668" s="38">
        <v>1</v>
      </c>
      <c r="F2668" s="38"/>
      <c r="G2668" s="38" t="s">
        <v>2</v>
      </c>
      <c r="H2668" s="38" t="s">
        <v>2</v>
      </c>
      <c r="I2668" s="65">
        <v>0</v>
      </c>
      <c r="J2668" s="65">
        <v>24883</v>
      </c>
      <c r="K2668" s="65">
        <v>0</v>
      </c>
      <c r="L2668" s="41">
        <f>SUM(Data5[[#This Row],[CHELTUIELI DE PERSONAL LEI]:[CHELTUIELI DE CAPITAL (ACTIVE NEFINANCIARE ) LEI]])</f>
        <v>24883</v>
      </c>
      <c r="M2668" s="41">
        <f>Data5[[#This Row],[TOTAL CHELTUIELI LEI]]/Data5[[#This Row],[CURS VALUTAR EURO BNR 22 07 2020]]</f>
        <v>5141.0094832751392</v>
      </c>
      <c r="N2668" s="49">
        <v>4079</v>
      </c>
      <c r="O2668" s="54"/>
      <c r="P2668" s="54">
        <v>2349</v>
      </c>
      <c r="Q2668" s="54"/>
      <c r="R2668" s="54">
        <f>Data5[[#This Row],[PERSOANE ÎNSCRISE ÎN LISTELE ELECTORALE (TURUL 1)            ]]+Data5[[#This Row],[PERSOANE ÎNSCRISE ÎN LISTELE ELECTORALE (TURUL AL 2-LEA)]]</f>
        <v>4079</v>
      </c>
      <c r="S2668" s="54">
        <f>Data5[[#This Row],[PERSOANE CARE AU PARTICIPAT LA VOT (TURUL 1)]]+Data5[[#This Row],[PERSOANE CARE AU PARTICIPAT LA VOT  (TURUL AL 2-LEA)]]</f>
        <v>2349</v>
      </c>
      <c r="T2668" s="41">
        <f>Data5[[#This Row],[TOTAL CHELTUIELI LEI]]/Data5[[#This Row],[NUMĂRUL PERSOANELOR ÎNSCRISE ÎN LISTELE ELECTORALE]]</f>
        <v>6.1002696739396907</v>
      </c>
      <c r="U2668" s="41">
        <f>Data5[[#This Row],[TOTAL CHELTUIELI EURO]]/Data5[[#This Row],[NUMĂRUL PERSOANELOR ÎNSCRISE ÎN LISTELE ELECTORALE]]</f>
        <v>1.260360255767379</v>
      </c>
      <c r="V2668" s="41">
        <f>Data5[[#This Row],[TOTAL CHELTUIELI LEI]]/Data5[[#This Row],[NUMĂRUL PERSOANELOR CARE AU PARTICIPAT LA VOT]]</f>
        <v>10.593018305661984</v>
      </c>
      <c r="W2668" s="41">
        <f>Data5[[#This Row],[TOTAL CHELTUIELI EURO]]/Data5[[#This Row],[NUMĂRUL PERSOANELOR CARE AU PARTICIPAT LA VOT]]</f>
        <v>2.1885949268944827</v>
      </c>
      <c r="X2668" s="43">
        <v>4.8400999999999996</v>
      </c>
      <c r="Y2668" s="114" t="s">
        <v>2889</v>
      </c>
      <c r="Z2668" s="44">
        <v>6</v>
      </c>
      <c r="AA2668" s="115" t="s">
        <v>3107</v>
      </c>
      <c r="AB2668" s="44">
        <v>1</v>
      </c>
      <c r="AC2668" s="45"/>
    </row>
    <row r="2669" spans="1:29" x14ac:dyDescent="0.2">
      <c r="A2669" s="37">
        <v>2668</v>
      </c>
      <c r="B2669" s="38" t="s">
        <v>645</v>
      </c>
      <c r="C2669" s="39" t="s">
        <v>720</v>
      </c>
      <c r="D2669" s="40">
        <v>44101</v>
      </c>
      <c r="E2669" s="38">
        <v>1</v>
      </c>
      <c r="F2669" s="38"/>
      <c r="G2669" s="38" t="s">
        <v>2</v>
      </c>
      <c r="H2669" s="38" t="s">
        <v>2</v>
      </c>
      <c r="I2669" s="65">
        <v>2000</v>
      </c>
      <c r="J2669" s="65">
        <v>3029</v>
      </c>
      <c r="K2669" s="65">
        <v>0</v>
      </c>
      <c r="L2669" s="41">
        <f>SUM(Data5[[#This Row],[CHELTUIELI DE PERSONAL LEI]:[CHELTUIELI DE CAPITAL (ACTIVE NEFINANCIARE ) LEI]])</f>
        <v>5029</v>
      </c>
      <c r="M2669" s="41">
        <f>Data5[[#This Row],[TOTAL CHELTUIELI LEI]]/Data5[[#This Row],[CURS VALUTAR EURO BNR 22 07 2020]]</f>
        <v>1039.0281192537345</v>
      </c>
      <c r="N2669" s="49">
        <v>2094</v>
      </c>
      <c r="O2669" s="54"/>
      <c r="P2669" s="54">
        <v>1379</v>
      </c>
      <c r="Q2669" s="54"/>
      <c r="R2669" s="54">
        <f>Data5[[#This Row],[PERSOANE ÎNSCRISE ÎN LISTELE ELECTORALE (TURUL 1)            ]]+Data5[[#This Row],[PERSOANE ÎNSCRISE ÎN LISTELE ELECTORALE (TURUL AL 2-LEA)]]</f>
        <v>2094</v>
      </c>
      <c r="S2669" s="54">
        <f>Data5[[#This Row],[PERSOANE CARE AU PARTICIPAT LA VOT (TURUL 1)]]+Data5[[#This Row],[PERSOANE CARE AU PARTICIPAT LA VOT  (TURUL AL 2-LEA)]]</f>
        <v>1379</v>
      </c>
      <c r="T2669" s="41">
        <f>Data5[[#This Row],[TOTAL CHELTUIELI LEI]]/Data5[[#This Row],[NUMĂRUL PERSOANELOR ÎNSCRISE ÎN LISTELE ELECTORALE]]</f>
        <v>2.4016236867239731</v>
      </c>
      <c r="U2669" s="41">
        <f>Data5[[#This Row],[TOTAL CHELTUIELI EURO]]/Data5[[#This Row],[NUMĂRUL PERSOANELOR ÎNSCRISE ÎN LISTELE ELECTORALE]]</f>
        <v>0.49619298913740906</v>
      </c>
      <c r="V2669" s="41">
        <f>Data5[[#This Row],[TOTAL CHELTUIELI LEI]]/Data5[[#This Row],[NUMĂRUL PERSOANELOR CARE AU PARTICIPAT LA VOT]]</f>
        <v>3.6468455402465554</v>
      </c>
      <c r="W2669" s="41">
        <f>Data5[[#This Row],[TOTAL CHELTUIELI EURO]]/Data5[[#This Row],[NUMĂRUL PERSOANELOR CARE AU PARTICIPAT LA VOT]]</f>
        <v>0.75346491606507215</v>
      </c>
      <c r="X2669" s="43">
        <v>4.8400999999999996</v>
      </c>
      <c r="Y2669" s="114" t="s">
        <v>2891</v>
      </c>
      <c r="Z2669" s="44">
        <v>2</v>
      </c>
      <c r="AA2669" s="115" t="s">
        <v>3105</v>
      </c>
      <c r="AB2669" s="44">
        <v>0</v>
      </c>
      <c r="AC2669" s="45"/>
    </row>
    <row r="2670" spans="1:29" x14ac:dyDescent="0.2">
      <c r="A2670" s="37">
        <v>2669</v>
      </c>
      <c r="B2670" s="38" t="s">
        <v>645</v>
      </c>
      <c r="C2670" s="39" t="s">
        <v>721</v>
      </c>
      <c r="D2670" s="40">
        <v>44101</v>
      </c>
      <c r="E2670" s="38">
        <v>1</v>
      </c>
      <c r="F2670" s="38"/>
      <c r="G2670" s="38" t="s">
        <v>2</v>
      </c>
      <c r="H2670" s="38" t="s">
        <v>2</v>
      </c>
      <c r="I2670" s="65">
        <v>0</v>
      </c>
      <c r="J2670" s="65">
        <v>18781</v>
      </c>
      <c r="K2670" s="65">
        <v>0</v>
      </c>
      <c r="L2670" s="41">
        <f>SUM(Data5[[#This Row],[CHELTUIELI DE PERSONAL LEI]:[CHELTUIELI DE CAPITAL (ACTIVE NEFINANCIARE ) LEI]])</f>
        <v>18781</v>
      </c>
      <c r="M2670" s="41">
        <f>Data5[[#This Row],[TOTAL CHELTUIELI LEI]]/Data5[[#This Row],[CURS VALUTAR EURO BNR 22 07 2020]]</f>
        <v>3880.2917295097213</v>
      </c>
      <c r="N2670" s="49">
        <v>3536</v>
      </c>
      <c r="O2670" s="54"/>
      <c r="P2670" s="54">
        <v>1563</v>
      </c>
      <c r="Q2670" s="54"/>
      <c r="R2670" s="54">
        <f>Data5[[#This Row],[PERSOANE ÎNSCRISE ÎN LISTELE ELECTORALE (TURUL 1)            ]]+Data5[[#This Row],[PERSOANE ÎNSCRISE ÎN LISTELE ELECTORALE (TURUL AL 2-LEA)]]</f>
        <v>3536</v>
      </c>
      <c r="S2670" s="54">
        <f>Data5[[#This Row],[PERSOANE CARE AU PARTICIPAT LA VOT (TURUL 1)]]+Data5[[#This Row],[PERSOANE CARE AU PARTICIPAT LA VOT  (TURUL AL 2-LEA)]]</f>
        <v>1563</v>
      </c>
      <c r="T2670" s="41">
        <f>Data5[[#This Row],[TOTAL CHELTUIELI LEI]]/Data5[[#This Row],[NUMĂRUL PERSOANELOR ÎNSCRISE ÎN LISTELE ELECTORALE]]</f>
        <v>5.311368778280543</v>
      </c>
      <c r="U2670" s="41">
        <f>Data5[[#This Row],[TOTAL CHELTUIELI EURO]]/Data5[[#This Row],[NUMĂRUL PERSOANELOR ÎNSCRISE ÎN LISTELE ELECTORALE]]</f>
        <v>1.097367570562704</v>
      </c>
      <c r="V2670" s="41">
        <f>Data5[[#This Row],[TOTAL CHELTUIELI LEI]]/Data5[[#This Row],[NUMĂRUL PERSOANELOR CARE AU PARTICIPAT LA VOT]]</f>
        <v>12.015994881637877</v>
      </c>
      <c r="W2670" s="41">
        <f>Data5[[#This Row],[TOTAL CHELTUIELI EURO]]/Data5[[#This Row],[NUMĂRUL PERSOANELOR CARE AU PARTICIPAT LA VOT]]</f>
        <v>2.4825922773574671</v>
      </c>
      <c r="X2670" s="43">
        <v>4.8400999999999996</v>
      </c>
      <c r="Y2670" s="114" t="s">
        <v>2892</v>
      </c>
      <c r="Z2670" s="44">
        <v>5</v>
      </c>
      <c r="AA2670" s="115" t="s">
        <v>3107</v>
      </c>
      <c r="AB2670" s="44">
        <v>1</v>
      </c>
      <c r="AC2670" s="45"/>
    </row>
    <row r="2671" spans="1:29" x14ac:dyDescent="0.2">
      <c r="A2671" s="37">
        <v>2670</v>
      </c>
      <c r="B2671" s="38" t="s">
        <v>645</v>
      </c>
      <c r="C2671" s="39" t="s">
        <v>722</v>
      </c>
      <c r="D2671" s="40">
        <v>44101</v>
      </c>
      <c r="E2671" s="38">
        <v>1</v>
      </c>
      <c r="F2671" s="38"/>
      <c r="G2671" s="38" t="s">
        <v>2</v>
      </c>
      <c r="H2671" s="38" t="s">
        <v>2</v>
      </c>
      <c r="I2671" s="65">
        <v>1481</v>
      </c>
      <c r="J2671" s="65">
        <v>817</v>
      </c>
      <c r="K2671" s="65">
        <v>0</v>
      </c>
      <c r="L2671" s="41">
        <f>SUM(Data5[[#This Row],[CHELTUIELI DE PERSONAL LEI]:[CHELTUIELI DE CAPITAL (ACTIVE NEFINANCIARE ) LEI]])</f>
        <v>2298</v>
      </c>
      <c r="M2671" s="41">
        <f>Data5[[#This Row],[TOTAL CHELTUIELI LEI]]/Data5[[#This Row],[CURS VALUTAR EURO BNR 22 07 2020]]</f>
        <v>474.78357885167668</v>
      </c>
      <c r="N2671" s="49">
        <v>2370</v>
      </c>
      <c r="O2671" s="54"/>
      <c r="P2671" s="54">
        <v>1098</v>
      </c>
      <c r="Q2671" s="54"/>
      <c r="R2671" s="54">
        <f>Data5[[#This Row],[PERSOANE ÎNSCRISE ÎN LISTELE ELECTORALE (TURUL 1)            ]]+Data5[[#This Row],[PERSOANE ÎNSCRISE ÎN LISTELE ELECTORALE (TURUL AL 2-LEA)]]</f>
        <v>2370</v>
      </c>
      <c r="S2671" s="54">
        <f>Data5[[#This Row],[PERSOANE CARE AU PARTICIPAT LA VOT (TURUL 1)]]+Data5[[#This Row],[PERSOANE CARE AU PARTICIPAT LA VOT  (TURUL AL 2-LEA)]]</f>
        <v>1098</v>
      </c>
      <c r="T2671" s="41">
        <f>Data5[[#This Row],[TOTAL CHELTUIELI LEI]]/Data5[[#This Row],[NUMĂRUL PERSOANELOR ÎNSCRISE ÎN LISTELE ELECTORALE]]</f>
        <v>0.96962025316455691</v>
      </c>
      <c r="U2671" s="41">
        <f>Data5[[#This Row],[TOTAL CHELTUIELI EURO]]/Data5[[#This Row],[NUMĂRUL PERSOANELOR ÎNSCRISE ÎN LISTELE ELECTORALE]]</f>
        <v>0.20033062398804924</v>
      </c>
      <c r="V2671" s="41">
        <f>Data5[[#This Row],[TOTAL CHELTUIELI LEI]]/Data5[[#This Row],[NUMĂRUL PERSOANELOR CARE AU PARTICIPAT LA VOT]]</f>
        <v>2.0928961748633879</v>
      </c>
      <c r="W2671" s="41">
        <f>Data5[[#This Row],[TOTAL CHELTUIELI EURO]]/Data5[[#This Row],[NUMĂRUL PERSOANELOR CARE AU PARTICIPAT LA VOT]]</f>
        <v>0.432407631012456</v>
      </c>
      <c r="X2671" s="43">
        <v>4.8400999999999996</v>
      </c>
      <c r="Y2671" s="114" t="s">
        <v>2890</v>
      </c>
      <c r="Z2671" s="44">
        <v>0</v>
      </c>
      <c r="AA2671" s="115" t="s">
        <v>3105</v>
      </c>
      <c r="AB2671" s="44">
        <v>0</v>
      </c>
      <c r="AC2671" s="45"/>
    </row>
    <row r="2672" spans="1:29" x14ac:dyDescent="0.2">
      <c r="A2672" s="37">
        <v>2671</v>
      </c>
      <c r="B2672" s="38" t="s">
        <v>645</v>
      </c>
      <c r="C2672" s="39" t="s">
        <v>723</v>
      </c>
      <c r="D2672" s="40">
        <v>44101</v>
      </c>
      <c r="E2672" s="38">
        <v>1</v>
      </c>
      <c r="F2672" s="38"/>
      <c r="G2672" s="38" t="s">
        <v>2</v>
      </c>
      <c r="H2672" s="38" t="s">
        <v>2</v>
      </c>
      <c r="I2672" s="65">
        <v>900</v>
      </c>
      <c r="J2672" s="65">
        <v>2296</v>
      </c>
      <c r="K2672" s="65">
        <v>0</v>
      </c>
      <c r="L2672" s="41">
        <f>SUM(Data5[[#This Row],[CHELTUIELI DE PERSONAL LEI]:[CHELTUIELI DE CAPITAL (ACTIVE NEFINANCIARE ) LEI]])</f>
        <v>3196</v>
      </c>
      <c r="M2672" s="41">
        <f>Data5[[#This Row],[TOTAL CHELTUIELI LEI]]/Data5[[#This Row],[CURS VALUTAR EURO BNR 22 07 2020]]</f>
        <v>660.31693560050417</v>
      </c>
      <c r="N2672" s="49">
        <v>4397</v>
      </c>
      <c r="O2672" s="54"/>
      <c r="P2672" s="54">
        <v>2914</v>
      </c>
      <c r="Q2672" s="54"/>
      <c r="R2672" s="54">
        <f>Data5[[#This Row],[PERSOANE ÎNSCRISE ÎN LISTELE ELECTORALE (TURUL 1)            ]]+Data5[[#This Row],[PERSOANE ÎNSCRISE ÎN LISTELE ELECTORALE (TURUL AL 2-LEA)]]</f>
        <v>4397</v>
      </c>
      <c r="S2672" s="54">
        <f>Data5[[#This Row],[PERSOANE CARE AU PARTICIPAT LA VOT (TURUL 1)]]+Data5[[#This Row],[PERSOANE CARE AU PARTICIPAT LA VOT  (TURUL AL 2-LEA)]]</f>
        <v>2914</v>
      </c>
      <c r="T2672" s="41">
        <f>Data5[[#This Row],[TOTAL CHELTUIELI LEI]]/Data5[[#This Row],[NUMĂRUL PERSOANELOR ÎNSCRISE ÎN LISTELE ELECTORALE]]</f>
        <v>0.72685922219695243</v>
      </c>
      <c r="U2672" s="41">
        <f>Data5[[#This Row],[TOTAL CHELTUIELI EURO]]/Data5[[#This Row],[NUMĂRUL PERSOANELOR ÎNSCRISE ÎN LISTELE ELECTORALE]]</f>
        <v>0.15017442246998047</v>
      </c>
      <c r="V2672" s="41">
        <f>Data5[[#This Row],[TOTAL CHELTUIELI LEI]]/Data5[[#This Row],[NUMĂRUL PERSOANELOR CARE AU PARTICIPAT LA VOT]]</f>
        <v>1.096774193548387</v>
      </c>
      <c r="W2672" s="41">
        <f>Data5[[#This Row],[TOTAL CHELTUIELI EURO]]/Data5[[#This Row],[NUMĂRUL PERSOANELOR CARE AU PARTICIPAT LA VOT]]</f>
        <v>0.226601556486103</v>
      </c>
      <c r="X2672" s="43">
        <v>4.8400999999999996</v>
      </c>
      <c r="Y2672" s="114" t="s">
        <v>2890</v>
      </c>
      <c r="Z2672" s="44">
        <v>0</v>
      </c>
      <c r="AA2672" s="115" t="s">
        <v>3105</v>
      </c>
      <c r="AB2672" s="44">
        <v>0</v>
      </c>
      <c r="AC2672" s="45"/>
    </row>
    <row r="2673" spans="1:29" x14ac:dyDescent="0.2">
      <c r="A2673" s="37">
        <v>2672</v>
      </c>
      <c r="B2673" s="38" t="s">
        <v>645</v>
      </c>
      <c r="C2673" s="39" t="s">
        <v>724</v>
      </c>
      <c r="D2673" s="40">
        <v>44101</v>
      </c>
      <c r="E2673" s="38">
        <v>1</v>
      </c>
      <c r="F2673" s="38"/>
      <c r="G2673" s="38" t="s">
        <v>2</v>
      </c>
      <c r="H2673" s="38" t="s">
        <v>2</v>
      </c>
      <c r="I2673" s="41">
        <v>0</v>
      </c>
      <c r="J2673" s="41">
        <v>4474</v>
      </c>
      <c r="K2673" s="41">
        <v>0</v>
      </c>
      <c r="L2673" s="41">
        <f>SUM(Data5[[#This Row],[CHELTUIELI DE PERSONAL LEI]:[CHELTUIELI DE CAPITAL (ACTIVE NEFINANCIARE ) LEI]])</f>
        <v>4474</v>
      </c>
      <c r="M2673" s="41">
        <f>Data5[[#This Row],[TOTAL CHELTUIELI LEI]]/Data5[[#This Row],[CURS VALUTAR EURO BNR 22 07 2020]]</f>
        <v>924.36106692010503</v>
      </c>
      <c r="N2673" s="49">
        <v>4547</v>
      </c>
      <c r="O2673" s="54"/>
      <c r="P2673" s="54">
        <v>2765</v>
      </c>
      <c r="Q2673" s="54"/>
      <c r="R2673" s="54">
        <f>Data5[[#This Row],[PERSOANE ÎNSCRISE ÎN LISTELE ELECTORALE (TURUL 1)            ]]+Data5[[#This Row],[PERSOANE ÎNSCRISE ÎN LISTELE ELECTORALE (TURUL AL 2-LEA)]]</f>
        <v>4547</v>
      </c>
      <c r="S2673" s="54">
        <f>Data5[[#This Row],[PERSOANE CARE AU PARTICIPAT LA VOT (TURUL 1)]]+Data5[[#This Row],[PERSOANE CARE AU PARTICIPAT LA VOT  (TURUL AL 2-LEA)]]</f>
        <v>2765</v>
      </c>
      <c r="T2673" s="41">
        <f>Data5[[#This Row],[TOTAL CHELTUIELI LEI]]/Data5[[#This Row],[NUMĂRUL PERSOANELOR ÎNSCRISE ÎN LISTELE ELECTORALE]]</f>
        <v>0.98394545854409499</v>
      </c>
      <c r="U2673" s="41">
        <f>Data5[[#This Row],[TOTAL CHELTUIELI EURO]]/Data5[[#This Row],[NUMĂRUL PERSOANELOR ÎNSCRISE ÎN LISTELE ELECTORALE]]</f>
        <v>0.20329031601497802</v>
      </c>
      <c r="V2673" s="41">
        <f>Data5[[#This Row],[TOTAL CHELTUIELI LEI]]/Data5[[#This Row],[NUMĂRUL PERSOANELOR CARE AU PARTICIPAT LA VOT]]</f>
        <v>1.6180831826401447</v>
      </c>
      <c r="W2673" s="41">
        <f>Data5[[#This Row],[TOTAL CHELTUIELI EURO]]/Data5[[#This Row],[NUMĂRUL PERSOANELOR CARE AU PARTICIPAT LA VOT]]</f>
        <v>0.33430779997110488</v>
      </c>
      <c r="X2673" s="43">
        <v>4.8400999999999996</v>
      </c>
      <c r="Y2673" s="114" t="s">
        <v>2890</v>
      </c>
      <c r="Z2673" s="44">
        <v>0</v>
      </c>
      <c r="AA2673" s="115" t="s">
        <v>3105</v>
      </c>
      <c r="AB2673" s="44">
        <v>0</v>
      </c>
      <c r="AC2673" s="45"/>
    </row>
    <row r="2674" spans="1:29" x14ac:dyDescent="0.2">
      <c r="A2674" s="37">
        <v>2673</v>
      </c>
      <c r="B2674" s="38" t="s">
        <v>645</v>
      </c>
      <c r="C2674" s="39" t="s">
        <v>725</v>
      </c>
      <c r="D2674" s="40">
        <v>44101</v>
      </c>
      <c r="E2674" s="38">
        <v>1</v>
      </c>
      <c r="F2674" s="38"/>
      <c r="G2674" s="38" t="s">
        <v>2</v>
      </c>
      <c r="H2674" s="38" t="s">
        <v>2</v>
      </c>
      <c r="I2674" s="41">
        <v>0</v>
      </c>
      <c r="J2674" s="41">
        <v>4900</v>
      </c>
      <c r="K2674" s="41">
        <v>0</v>
      </c>
      <c r="L2674" s="41">
        <f>SUM(Data5[[#This Row],[CHELTUIELI DE PERSONAL LEI]:[CHELTUIELI DE CAPITAL (ACTIVE NEFINANCIARE ) LEI]])</f>
        <v>4900</v>
      </c>
      <c r="M2674" s="41">
        <f>Data5[[#This Row],[TOTAL CHELTUIELI LEI]]/Data5[[#This Row],[CURS VALUTAR EURO BNR 22 07 2020]]</f>
        <v>1012.3757773599719</v>
      </c>
      <c r="N2674" s="49">
        <v>2754</v>
      </c>
      <c r="O2674" s="54"/>
      <c r="P2674" s="54">
        <v>1513</v>
      </c>
      <c r="Q2674" s="54"/>
      <c r="R2674" s="54">
        <f>Data5[[#This Row],[PERSOANE ÎNSCRISE ÎN LISTELE ELECTORALE (TURUL 1)            ]]+Data5[[#This Row],[PERSOANE ÎNSCRISE ÎN LISTELE ELECTORALE (TURUL AL 2-LEA)]]</f>
        <v>2754</v>
      </c>
      <c r="S2674" s="54">
        <f>Data5[[#This Row],[PERSOANE CARE AU PARTICIPAT LA VOT (TURUL 1)]]+Data5[[#This Row],[PERSOANE CARE AU PARTICIPAT LA VOT  (TURUL AL 2-LEA)]]</f>
        <v>1513</v>
      </c>
      <c r="T2674" s="41">
        <f>Data5[[#This Row],[TOTAL CHELTUIELI LEI]]/Data5[[#This Row],[NUMĂRUL PERSOANELOR ÎNSCRISE ÎN LISTELE ELECTORALE]]</f>
        <v>1.7792302106027595</v>
      </c>
      <c r="U2674" s="41">
        <f>Data5[[#This Row],[TOTAL CHELTUIELI EURO]]/Data5[[#This Row],[NUMĂRUL PERSOANELOR ÎNSCRISE ÎN LISTELE ELECTORALE]]</f>
        <v>0.36760195256353373</v>
      </c>
      <c r="V2674" s="41">
        <f>Data5[[#This Row],[TOTAL CHELTUIELI LEI]]/Data5[[#This Row],[NUMĂRUL PERSOANELOR CARE AU PARTICIPAT LA VOT]]</f>
        <v>3.2385988103106409</v>
      </c>
      <c r="W2674" s="41">
        <f>Data5[[#This Row],[TOTAL CHELTUIELI EURO]]/Data5[[#This Row],[NUMĂRUL PERSOANELOR CARE AU PARTICIPAT LA VOT]]</f>
        <v>0.66911816084598275</v>
      </c>
      <c r="X2674" s="43">
        <v>4.8400999999999996</v>
      </c>
      <c r="Y2674" s="114" t="s">
        <v>2894</v>
      </c>
      <c r="Z2674" s="44">
        <v>1</v>
      </c>
      <c r="AA2674" s="115" t="s">
        <v>3105</v>
      </c>
      <c r="AB2674" s="44">
        <v>0</v>
      </c>
      <c r="AC2674" s="45"/>
    </row>
    <row r="2675" spans="1:29" x14ac:dyDescent="0.2">
      <c r="A2675" s="37">
        <v>2674</v>
      </c>
      <c r="B2675" s="38" t="s">
        <v>645</v>
      </c>
      <c r="C2675" s="39" t="s">
        <v>726</v>
      </c>
      <c r="D2675" s="40">
        <v>44101</v>
      </c>
      <c r="E2675" s="38">
        <v>1</v>
      </c>
      <c r="F2675" s="38"/>
      <c r="G2675" s="38" t="s">
        <v>2</v>
      </c>
      <c r="H2675" s="38" t="s">
        <v>2</v>
      </c>
      <c r="I2675" s="67">
        <v>0</v>
      </c>
      <c r="J2675" s="67">
        <v>6240</v>
      </c>
      <c r="K2675" s="67">
        <v>9447</v>
      </c>
      <c r="L2675" s="41">
        <f>SUM(Data5[[#This Row],[CHELTUIELI DE PERSONAL LEI]:[CHELTUIELI DE CAPITAL (ACTIVE NEFINANCIARE ) LEI]])</f>
        <v>15687</v>
      </c>
      <c r="M2675" s="41">
        <f>Data5[[#This Row],[TOTAL CHELTUIELI LEI]]/Data5[[#This Row],[CURS VALUTAR EURO BNR 22 07 2020]]</f>
        <v>3241.0487386624245</v>
      </c>
      <c r="N2675" s="49">
        <v>4736</v>
      </c>
      <c r="O2675" s="54"/>
      <c r="P2675" s="54">
        <v>2718</v>
      </c>
      <c r="Q2675" s="54"/>
      <c r="R2675" s="54">
        <f>Data5[[#This Row],[PERSOANE ÎNSCRISE ÎN LISTELE ELECTORALE (TURUL 1)            ]]+Data5[[#This Row],[PERSOANE ÎNSCRISE ÎN LISTELE ELECTORALE (TURUL AL 2-LEA)]]</f>
        <v>4736</v>
      </c>
      <c r="S2675" s="54">
        <f>Data5[[#This Row],[PERSOANE CARE AU PARTICIPAT LA VOT (TURUL 1)]]+Data5[[#This Row],[PERSOANE CARE AU PARTICIPAT LA VOT  (TURUL AL 2-LEA)]]</f>
        <v>2718</v>
      </c>
      <c r="T2675" s="41">
        <f>Data5[[#This Row],[TOTAL CHELTUIELI LEI]]/Data5[[#This Row],[NUMĂRUL PERSOANELOR ÎNSCRISE ÎN LISTELE ELECTORALE]]</f>
        <v>3.3122888513513513</v>
      </c>
      <c r="U2675" s="41">
        <f>Data5[[#This Row],[TOTAL CHELTUIELI EURO]]/Data5[[#This Row],[NUMĂRUL PERSOANELOR ÎNSCRISE ÎN LISTELE ELECTORALE]]</f>
        <v>0.68434306137297818</v>
      </c>
      <c r="V2675" s="41">
        <f>Data5[[#This Row],[TOTAL CHELTUIELI LEI]]/Data5[[#This Row],[NUMĂRUL PERSOANELOR CARE AU PARTICIPAT LA VOT]]</f>
        <v>5.7715231788079473</v>
      </c>
      <c r="W2675" s="41">
        <f>Data5[[#This Row],[TOTAL CHELTUIELI EURO]]/Data5[[#This Row],[NUMĂRUL PERSOANELOR CARE AU PARTICIPAT LA VOT]]</f>
        <v>1.1924388295299575</v>
      </c>
      <c r="X2675" s="43">
        <v>4.8400999999999996</v>
      </c>
      <c r="Y2675" s="114" t="s">
        <v>2884</v>
      </c>
      <c r="Z2675" s="44">
        <v>3</v>
      </c>
      <c r="AA2675" s="115" t="s">
        <v>3105</v>
      </c>
      <c r="AB2675" s="44">
        <v>0</v>
      </c>
      <c r="AC2675" s="45"/>
    </row>
    <row r="2676" spans="1:29" x14ac:dyDescent="0.2">
      <c r="A2676" s="37">
        <v>2675</v>
      </c>
      <c r="B2676" s="38" t="s">
        <v>645</v>
      </c>
      <c r="C2676" s="39" t="s">
        <v>727</v>
      </c>
      <c r="D2676" s="40">
        <v>44101</v>
      </c>
      <c r="E2676" s="38">
        <v>1</v>
      </c>
      <c r="F2676" s="38"/>
      <c r="G2676" s="38" t="s">
        <v>2</v>
      </c>
      <c r="H2676" s="38" t="s">
        <v>2</v>
      </c>
      <c r="I2676" s="41">
        <v>0</v>
      </c>
      <c r="J2676" s="41">
        <v>2976</v>
      </c>
      <c r="K2676" s="41">
        <v>0</v>
      </c>
      <c r="L2676" s="41">
        <f>SUM(Data5[[#This Row],[CHELTUIELI DE PERSONAL LEI]:[CHELTUIELI DE CAPITAL (ACTIVE NEFINANCIARE ) LEI]])</f>
        <v>2976</v>
      </c>
      <c r="M2676" s="41">
        <f>Data5[[#This Row],[TOTAL CHELTUIELI LEI]]/Data5[[#This Row],[CURS VALUTAR EURO BNR 22 07 2020]]</f>
        <v>614.8633292700564</v>
      </c>
      <c r="N2676" s="49">
        <v>2493</v>
      </c>
      <c r="O2676" s="54"/>
      <c r="P2676" s="54">
        <v>1296</v>
      </c>
      <c r="Q2676" s="54"/>
      <c r="R2676" s="54">
        <f>Data5[[#This Row],[PERSOANE ÎNSCRISE ÎN LISTELE ELECTORALE (TURUL 1)            ]]+Data5[[#This Row],[PERSOANE ÎNSCRISE ÎN LISTELE ELECTORALE (TURUL AL 2-LEA)]]</f>
        <v>2493</v>
      </c>
      <c r="S2676" s="54">
        <f>Data5[[#This Row],[PERSOANE CARE AU PARTICIPAT LA VOT (TURUL 1)]]+Data5[[#This Row],[PERSOANE CARE AU PARTICIPAT LA VOT  (TURUL AL 2-LEA)]]</f>
        <v>1296</v>
      </c>
      <c r="T2676" s="41">
        <f>Data5[[#This Row],[TOTAL CHELTUIELI LEI]]/Data5[[#This Row],[NUMĂRUL PERSOANELOR ÎNSCRISE ÎN LISTELE ELECTORALE]]</f>
        <v>1.1937424789410349</v>
      </c>
      <c r="U2676" s="41">
        <f>Data5[[#This Row],[TOTAL CHELTUIELI EURO]]/Data5[[#This Row],[NUMĂRUL PERSOANELOR ÎNSCRISE ÎN LISTELE ELECTORALE]]</f>
        <v>0.24663591226235715</v>
      </c>
      <c r="V2676" s="41">
        <f>Data5[[#This Row],[TOTAL CHELTUIELI LEI]]/Data5[[#This Row],[NUMĂRUL PERSOANELOR CARE AU PARTICIPAT LA VOT]]</f>
        <v>2.2962962962962963</v>
      </c>
      <c r="W2676" s="41">
        <f>Data5[[#This Row],[TOTAL CHELTUIELI EURO]]/Data5[[#This Row],[NUMĂRUL PERSOANELOR CARE AU PARTICIPAT LA VOT]]</f>
        <v>0.47443158122689538</v>
      </c>
      <c r="X2676" s="43">
        <v>4.8400999999999996</v>
      </c>
      <c r="Y2676" s="114" t="s">
        <v>2894</v>
      </c>
      <c r="Z2676" s="44">
        <v>1</v>
      </c>
      <c r="AA2676" s="115" t="s">
        <v>3105</v>
      </c>
      <c r="AB2676" s="44">
        <v>0</v>
      </c>
      <c r="AC2676" s="45"/>
    </row>
    <row r="2677" spans="1:29" x14ac:dyDescent="0.2">
      <c r="A2677" s="37">
        <v>2676</v>
      </c>
      <c r="B2677" s="38" t="s">
        <v>645</v>
      </c>
      <c r="C2677" s="39" t="s">
        <v>728</v>
      </c>
      <c r="D2677" s="40">
        <v>44101</v>
      </c>
      <c r="E2677" s="38">
        <v>1</v>
      </c>
      <c r="F2677" s="38"/>
      <c r="G2677" s="38" t="s">
        <v>2</v>
      </c>
      <c r="H2677" s="38" t="s">
        <v>2</v>
      </c>
      <c r="I2677" s="67">
        <v>0</v>
      </c>
      <c r="J2677" s="67">
        <v>8397.93</v>
      </c>
      <c r="K2677" s="67">
        <v>0</v>
      </c>
      <c r="L2677" s="41">
        <f>SUM(Data5[[#This Row],[CHELTUIELI DE PERSONAL LEI]:[CHELTUIELI DE CAPITAL (ACTIVE NEFINANCIARE ) LEI]])</f>
        <v>8397.93</v>
      </c>
      <c r="M2677" s="41">
        <f>Data5[[#This Row],[TOTAL CHELTUIELI LEI]]/Data5[[#This Row],[CURS VALUTAR EURO BNR 22 07 2020]]</f>
        <v>1735.0736555029857</v>
      </c>
      <c r="N2677" s="49">
        <v>3465</v>
      </c>
      <c r="O2677" s="54"/>
      <c r="P2677" s="54">
        <v>1656</v>
      </c>
      <c r="Q2677" s="54"/>
      <c r="R2677" s="54">
        <f>Data5[[#This Row],[PERSOANE ÎNSCRISE ÎN LISTELE ELECTORALE (TURUL 1)            ]]+Data5[[#This Row],[PERSOANE ÎNSCRISE ÎN LISTELE ELECTORALE (TURUL AL 2-LEA)]]</f>
        <v>3465</v>
      </c>
      <c r="S2677" s="54">
        <f>Data5[[#This Row],[PERSOANE CARE AU PARTICIPAT LA VOT (TURUL 1)]]+Data5[[#This Row],[PERSOANE CARE AU PARTICIPAT LA VOT  (TURUL AL 2-LEA)]]</f>
        <v>1656</v>
      </c>
      <c r="T2677" s="41">
        <f>Data5[[#This Row],[TOTAL CHELTUIELI LEI]]/Data5[[#This Row],[NUMĂRUL PERSOANELOR ÎNSCRISE ÎN LISTELE ELECTORALE]]</f>
        <v>2.4236450216450218</v>
      </c>
      <c r="U2677" s="41">
        <f>Data5[[#This Row],[TOTAL CHELTUIELI EURO]]/Data5[[#This Row],[NUMĂRUL PERSOANELOR ÎNSCRISE ÎN LISTELE ELECTORALE]]</f>
        <v>0.50074275772091936</v>
      </c>
      <c r="V2677" s="41">
        <f>Data5[[#This Row],[TOTAL CHELTUIELI LEI]]/Data5[[#This Row],[NUMĂRUL PERSOANELOR CARE AU PARTICIPAT LA VOT]]</f>
        <v>5.0712137681159426</v>
      </c>
      <c r="W2677" s="41">
        <f>Data5[[#This Row],[TOTAL CHELTUIELI EURO]]/Data5[[#This Row],[NUMĂRUL PERSOANELOR CARE AU PARTICIPAT LA VOT]]</f>
        <v>1.047749791970402</v>
      </c>
      <c r="X2677" s="43">
        <v>4.8400999999999996</v>
      </c>
      <c r="Y2677" s="114" t="s">
        <v>2891</v>
      </c>
      <c r="Z2677" s="44">
        <v>2</v>
      </c>
      <c r="AA2677" s="115" t="s">
        <v>3105</v>
      </c>
      <c r="AB2677" s="44">
        <v>0</v>
      </c>
      <c r="AC2677" s="45"/>
    </row>
    <row r="2678" spans="1:29" x14ac:dyDescent="0.2">
      <c r="A2678" s="37">
        <v>2677</v>
      </c>
      <c r="B2678" s="38" t="s">
        <v>645</v>
      </c>
      <c r="C2678" s="39" t="s">
        <v>729</v>
      </c>
      <c r="D2678" s="40">
        <v>44101</v>
      </c>
      <c r="E2678" s="38">
        <v>1</v>
      </c>
      <c r="F2678" s="38"/>
      <c r="G2678" s="38" t="s">
        <v>2</v>
      </c>
      <c r="H2678" s="38" t="s">
        <v>2</v>
      </c>
      <c r="I2678" s="65">
        <v>2520</v>
      </c>
      <c r="J2678" s="65">
        <v>28589.1</v>
      </c>
      <c r="K2678" s="65">
        <v>0</v>
      </c>
      <c r="L2678" s="41">
        <f>SUM(Data5[[#This Row],[CHELTUIELI DE PERSONAL LEI]:[CHELTUIELI DE CAPITAL (ACTIVE NEFINANCIARE ) LEI]])</f>
        <v>31109.1</v>
      </c>
      <c r="M2678" s="41">
        <f>Data5[[#This Row],[TOTAL CHELTUIELI LEI]]/Data5[[#This Row],[CURS VALUTAR EURO BNR 22 07 2020]]</f>
        <v>6427.3672031569595</v>
      </c>
      <c r="N2678" s="49">
        <v>9563</v>
      </c>
      <c r="O2678" s="54"/>
      <c r="P2678" s="54">
        <v>4276</v>
      </c>
      <c r="Q2678" s="54"/>
      <c r="R2678" s="54">
        <f>Data5[[#This Row],[PERSOANE ÎNSCRISE ÎN LISTELE ELECTORALE (TURUL 1)            ]]+Data5[[#This Row],[PERSOANE ÎNSCRISE ÎN LISTELE ELECTORALE (TURUL AL 2-LEA)]]</f>
        <v>9563</v>
      </c>
      <c r="S2678" s="54">
        <f>Data5[[#This Row],[PERSOANE CARE AU PARTICIPAT LA VOT (TURUL 1)]]+Data5[[#This Row],[PERSOANE CARE AU PARTICIPAT LA VOT  (TURUL AL 2-LEA)]]</f>
        <v>4276</v>
      </c>
      <c r="T2678" s="41">
        <f>Data5[[#This Row],[TOTAL CHELTUIELI LEI]]/Data5[[#This Row],[NUMĂRUL PERSOANELOR ÎNSCRISE ÎN LISTELE ELECTORALE]]</f>
        <v>3.2530691205688589</v>
      </c>
      <c r="U2678" s="41">
        <f>Data5[[#This Row],[TOTAL CHELTUIELI EURO]]/Data5[[#This Row],[NUMĂRUL PERSOANELOR ÎNSCRISE ÎN LISTELE ELECTORALE]]</f>
        <v>0.67210783260033036</v>
      </c>
      <c r="V2678" s="41">
        <f>Data5[[#This Row],[TOTAL CHELTUIELI LEI]]/Data5[[#This Row],[NUMĂRUL PERSOANELOR CARE AU PARTICIPAT LA VOT]]</f>
        <v>7.2752806361085121</v>
      </c>
      <c r="W2678" s="41">
        <f>Data5[[#This Row],[TOTAL CHELTUIELI EURO]]/Data5[[#This Row],[NUMĂRUL PERSOANELOR CARE AU PARTICIPAT LA VOT]]</f>
        <v>1.5031260998963891</v>
      </c>
      <c r="X2678" s="43">
        <v>4.8400999999999996</v>
      </c>
      <c r="Y2678" s="114" t="s">
        <v>2884</v>
      </c>
      <c r="Z2678" s="44">
        <v>3</v>
      </c>
      <c r="AA2678" s="115" t="s">
        <v>3105</v>
      </c>
      <c r="AB2678" s="44">
        <v>0</v>
      </c>
      <c r="AC2678" s="45"/>
    </row>
    <row r="2679" spans="1:29" x14ac:dyDescent="0.2">
      <c r="A2679" s="37">
        <v>2678</v>
      </c>
      <c r="B2679" s="38" t="s">
        <v>645</v>
      </c>
      <c r="C2679" s="39" t="s">
        <v>730</v>
      </c>
      <c r="D2679" s="40">
        <v>44101</v>
      </c>
      <c r="E2679" s="38">
        <v>1</v>
      </c>
      <c r="F2679" s="38"/>
      <c r="G2679" s="38" t="s">
        <v>2</v>
      </c>
      <c r="H2679" s="38" t="s">
        <v>2</v>
      </c>
      <c r="I2679" s="65">
        <v>3418</v>
      </c>
      <c r="J2679" s="65">
        <v>60</v>
      </c>
      <c r="K2679" s="65">
        <v>0</v>
      </c>
      <c r="L2679" s="41">
        <f>SUM(Data5[[#This Row],[CHELTUIELI DE PERSONAL LEI]:[CHELTUIELI DE CAPITAL (ACTIVE NEFINANCIARE ) LEI]])</f>
        <v>3478</v>
      </c>
      <c r="M2679" s="41">
        <f>Data5[[#This Row],[TOTAL CHELTUIELI LEI]]/Data5[[#This Row],[CURS VALUTAR EURO BNR 22 07 2020]]</f>
        <v>718.5801946240781</v>
      </c>
      <c r="N2679" s="49">
        <v>2610</v>
      </c>
      <c r="O2679" s="54"/>
      <c r="P2679" s="54">
        <v>1325</v>
      </c>
      <c r="Q2679" s="54"/>
      <c r="R2679" s="54">
        <f>Data5[[#This Row],[PERSOANE ÎNSCRISE ÎN LISTELE ELECTORALE (TURUL 1)            ]]+Data5[[#This Row],[PERSOANE ÎNSCRISE ÎN LISTELE ELECTORALE (TURUL AL 2-LEA)]]</f>
        <v>2610</v>
      </c>
      <c r="S2679" s="54">
        <f>Data5[[#This Row],[PERSOANE CARE AU PARTICIPAT LA VOT (TURUL 1)]]+Data5[[#This Row],[PERSOANE CARE AU PARTICIPAT LA VOT  (TURUL AL 2-LEA)]]</f>
        <v>1325</v>
      </c>
      <c r="T2679" s="41">
        <f>Data5[[#This Row],[TOTAL CHELTUIELI LEI]]/Data5[[#This Row],[NUMĂRUL PERSOANELOR ÎNSCRISE ÎN LISTELE ELECTORALE]]</f>
        <v>1.3325670498084292</v>
      </c>
      <c r="U2679" s="41">
        <f>Data5[[#This Row],[TOTAL CHELTUIELI EURO]]/Data5[[#This Row],[NUMĂRUL PERSOANELOR ÎNSCRISE ÎN LISTELE ELECTORALE]]</f>
        <v>0.27531808223144755</v>
      </c>
      <c r="V2679" s="41">
        <f>Data5[[#This Row],[TOTAL CHELTUIELI LEI]]/Data5[[#This Row],[NUMĂRUL PERSOANELOR CARE AU PARTICIPAT LA VOT]]</f>
        <v>2.6249056603773586</v>
      </c>
      <c r="W2679" s="41">
        <f>Data5[[#This Row],[TOTAL CHELTUIELI EURO]]/Data5[[#This Row],[NUMĂRUL PERSOANELOR CARE AU PARTICIPAT LA VOT]]</f>
        <v>0.54232467518798344</v>
      </c>
      <c r="X2679" s="43">
        <v>4.8400999999999996</v>
      </c>
      <c r="Y2679" s="114" t="s">
        <v>2894</v>
      </c>
      <c r="Z2679" s="44">
        <v>1</v>
      </c>
      <c r="AA2679" s="115" t="s">
        <v>3105</v>
      </c>
      <c r="AB2679" s="44">
        <v>0</v>
      </c>
      <c r="AC2679" s="45"/>
    </row>
    <row r="2680" spans="1:29" x14ac:dyDescent="0.2">
      <c r="A2680" s="37">
        <v>2679</v>
      </c>
      <c r="B2680" s="38" t="s">
        <v>645</v>
      </c>
      <c r="C2680" s="39" t="s">
        <v>731</v>
      </c>
      <c r="D2680" s="40">
        <v>44101</v>
      </c>
      <c r="E2680" s="38">
        <v>1</v>
      </c>
      <c r="F2680" s="38"/>
      <c r="G2680" s="38" t="s">
        <v>2</v>
      </c>
      <c r="H2680" s="38" t="s">
        <v>2</v>
      </c>
      <c r="I2680" s="65">
        <v>0</v>
      </c>
      <c r="J2680" s="65">
        <v>12206.36</v>
      </c>
      <c r="K2680" s="65">
        <v>0</v>
      </c>
      <c r="L2680" s="41">
        <f>SUM(Data5[[#This Row],[CHELTUIELI DE PERSONAL LEI]:[CHELTUIELI DE CAPITAL (ACTIVE NEFINANCIARE ) LEI]])</f>
        <v>12206.36</v>
      </c>
      <c r="M2680" s="41">
        <f>Data5[[#This Row],[TOTAL CHELTUIELI LEI]]/Data5[[#This Row],[CURS VALUTAR EURO BNR 22 07 2020]]</f>
        <v>2521.9231007623812</v>
      </c>
      <c r="N2680" s="49">
        <v>4449</v>
      </c>
      <c r="O2680" s="54"/>
      <c r="P2680" s="54">
        <v>2456</v>
      </c>
      <c r="Q2680" s="54"/>
      <c r="R2680" s="54">
        <f>Data5[[#This Row],[PERSOANE ÎNSCRISE ÎN LISTELE ELECTORALE (TURUL 1)            ]]+Data5[[#This Row],[PERSOANE ÎNSCRISE ÎN LISTELE ELECTORALE (TURUL AL 2-LEA)]]</f>
        <v>4449</v>
      </c>
      <c r="S2680" s="54">
        <f>Data5[[#This Row],[PERSOANE CARE AU PARTICIPAT LA VOT (TURUL 1)]]+Data5[[#This Row],[PERSOANE CARE AU PARTICIPAT LA VOT  (TURUL AL 2-LEA)]]</f>
        <v>2456</v>
      </c>
      <c r="T2680" s="41">
        <f>Data5[[#This Row],[TOTAL CHELTUIELI LEI]]/Data5[[#This Row],[NUMĂRUL PERSOANELOR ÎNSCRISE ÎN LISTELE ELECTORALE]]</f>
        <v>2.7436187907394922</v>
      </c>
      <c r="U2680" s="41">
        <f>Data5[[#This Row],[TOTAL CHELTUIELI EURO]]/Data5[[#This Row],[NUMĂRUL PERSOANELOR ÎNSCRISE ÎN LISTELE ELECTORALE]]</f>
        <v>0.56685167470496323</v>
      </c>
      <c r="V2680" s="41">
        <f>Data5[[#This Row],[TOTAL CHELTUIELI LEI]]/Data5[[#This Row],[NUMĂRUL PERSOANELOR CARE AU PARTICIPAT LA VOT]]</f>
        <v>4.9700162866449515</v>
      </c>
      <c r="W2680" s="41">
        <f>Data5[[#This Row],[TOTAL CHELTUIELI EURO]]/Data5[[#This Row],[NUMĂRUL PERSOANELOR CARE AU PARTICIPAT LA VOT]]</f>
        <v>1.0268416534048783</v>
      </c>
      <c r="X2680" s="43">
        <v>4.8400999999999996</v>
      </c>
      <c r="Y2680" s="114" t="s">
        <v>2891</v>
      </c>
      <c r="Z2680" s="44">
        <v>2</v>
      </c>
      <c r="AA2680" s="115" t="s">
        <v>3105</v>
      </c>
      <c r="AB2680" s="44">
        <v>0</v>
      </c>
      <c r="AC2680" s="45"/>
    </row>
    <row r="2681" spans="1:29" x14ac:dyDescent="0.2">
      <c r="A2681" s="37">
        <v>2680</v>
      </c>
      <c r="B2681" s="38" t="s">
        <v>645</v>
      </c>
      <c r="C2681" s="39" t="s">
        <v>732</v>
      </c>
      <c r="D2681" s="40">
        <v>44101</v>
      </c>
      <c r="E2681" s="38">
        <v>1</v>
      </c>
      <c r="F2681" s="38"/>
      <c r="G2681" s="38" t="s">
        <v>2</v>
      </c>
      <c r="H2681" s="38" t="s">
        <v>2</v>
      </c>
      <c r="I2681" s="65">
        <v>7560</v>
      </c>
      <c r="J2681" s="65">
        <v>8369.73</v>
      </c>
      <c r="K2681" s="65">
        <v>0</v>
      </c>
      <c r="L2681" s="41">
        <f>SUM(Data5[[#This Row],[CHELTUIELI DE PERSONAL LEI]:[CHELTUIELI DE CAPITAL (ACTIVE NEFINANCIARE ) LEI]])</f>
        <v>15929.73</v>
      </c>
      <c r="M2681" s="41">
        <f>Data5[[#This Row],[TOTAL CHELTUIELI LEI]]/Data5[[#This Row],[CURS VALUTAR EURO BNR 22 07 2020]]</f>
        <v>3291.1985289560134</v>
      </c>
      <c r="N2681" s="49">
        <v>6169</v>
      </c>
      <c r="O2681" s="54"/>
      <c r="P2681" s="54">
        <v>3158</v>
      </c>
      <c r="Q2681" s="54"/>
      <c r="R2681" s="54">
        <f>Data5[[#This Row],[PERSOANE ÎNSCRISE ÎN LISTELE ELECTORALE (TURUL 1)            ]]+Data5[[#This Row],[PERSOANE ÎNSCRISE ÎN LISTELE ELECTORALE (TURUL AL 2-LEA)]]</f>
        <v>6169</v>
      </c>
      <c r="S2681" s="54">
        <f>Data5[[#This Row],[PERSOANE CARE AU PARTICIPAT LA VOT (TURUL 1)]]+Data5[[#This Row],[PERSOANE CARE AU PARTICIPAT LA VOT  (TURUL AL 2-LEA)]]</f>
        <v>3158</v>
      </c>
      <c r="T2681" s="41">
        <f>Data5[[#This Row],[TOTAL CHELTUIELI LEI]]/Data5[[#This Row],[NUMĂRUL PERSOANELOR ÎNSCRISE ÎN LISTELE ELECTORALE]]</f>
        <v>2.5822224023342519</v>
      </c>
      <c r="U2681" s="41">
        <f>Data5[[#This Row],[TOTAL CHELTUIELI EURO]]/Data5[[#This Row],[NUMĂRUL PERSOANELOR ÎNSCRISE ÎN LISTELE ELECTORALE]]</f>
        <v>0.53350600242438218</v>
      </c>
      <c r="V2681" s="41">
        <f>Data5[[#This Row],[TOTAL CHELTUIELI LEI]]/Data5[[#This Row],[NUMĂRUL PERSOANELOR CARE AU PARTICIPAT LA VOT]]</f>
        <v>5.0442463584547177</v>
      </c>
      <c r="W2681" s="41">
        <f>Data5[[#This Row],[TOTAL CHELTUIELI EURO]]/Data5[[#This Row],[NUMĂRUL PERSOANELOR CARE AU PARTICIPAT LA VOT]]</f>
        <v>1.0421781282317966</v>
      </c>
      <c r="X2681" s="43">
        <v>4.8400999999999996</v>
      </c>
      <c r="Y2681" s="114" t="s">
        <v>2891</v>
      </c>
      <c r="Z2681" s="44">
        <v>2</v>
      </c>
      <c r="AA2681" s="115" t="s">
        <v>3105</v>
      </c>
      <c r="AB2681" s="44">
        <v>0</v>
      </c>
      <c r="AC2681" s="45"/>
    </row>
    <row r="2682" spans="1:29" x14ac:dyDescent="0.2">
      <c r="A2682" s="37">
        <v>2681</v>
      </c>
      <c r="B2682" s="38" t="s">
        <v>645</v>
      </c>
      <c r="C2682" s="39" t="s">
        <v>733</v>
      </c>
      <c r="D2682" s="40">
        <v>44101</v>
      </c>
      <c r="E2682" s="38">
        <v>1</v>
      </c>
      <c r="F2682" s="38"/>
      <c r="G2682" s="38" t="s">
        <v>2</v>
      </c>
      <c r="H2682" s="38" t="s">
        <v>2</v>
      </c>
      <c r="I2682" s="67">
        <v>600</v>
      </c>
      <c r="J2682" s="67">
        <v>1200</v>
      </c>
      <c r="K2682" s="67">
        <v>0</v>
      </c>
      <c r="L2682" s="41">
        <f>SUM(Data5[[#This Row],[CHELTUIELI DE PERSONAL LEI]:[CHELTUIELI DE CAPITAL (ACTIVE NEFINANCIARE ) LEI]])</f>
        <v>1800</v>
      </c>
      <c r="M2682" s="41">
        <f>Data5[[#This Row],[TOTAL CHELTUIELI LEI]]/Data5[[#This Row],[CURS VALUTAR EURO BNR 22 07 2020]]</f>
        <v>371.89314270366316</v>
      </c>
      <c r="N2682" s="49">
        <v>1680</v>
      </c>
      <c r="O2682" s="54"/>
      <c r="P2682" s="54">
        <v>519</v>
      </c>
      <c r="Q2682" s="54"/>
      <c r="R2682" s="54">
        <f>Data5[[#This Row],[PERSOANE ÎNSCRISE ÎN LISTELE ELECTORALE (TURUL 1)            ]]+Data5[[#This Row],[PERSOANE ÎNSCRISE ÎN LISTELE ELECTORALE (TURUL AL 2-LEA)]]</f>
        <v>1680</v>
      </c>
      <c r="S2682" s="54">
        <f>Data5[[#This Row],[PERSOANE CARE AU PARTICIPAT LA VOT (TURUL 1)]]+Data5[[#This Row],[PERSOANE CARE AU PARTICIPAT LA VOT  (TURUL AL 2-LEA)]]</f>
        <v>519</v>
      </c>
      <c r="T2682" s="41">
        <f>Data5[[#This Row],[TOTAL CHELTUIELI LEI]]/Data5[[#This Row],[NUMĂRUL PERSOANELOR ÎNSCRISE ÎN LISTELE ELECTORALE]]</f>
        <v>1.0714285714285714</v>
      </c>
      <c r="U2682" s="41">
        <f>Data5[[#This Row],[TOTAL CHELTUIELI EURO]]/Data5[[#This Row],[NUMĂRUL PERSOANELOR ÎNSCRISE ÎN LISTELE ELECTORALE]]</f>
        <v>0.2213649658950376</v>
      </c>
      <c r="V2682" s="41">
        <f>Data5[[#This Row],[TOTAL CHELTUIELI LEI]]/Data5[[#This Row],[NUMĂRUL PERSOANELOR CARE AU PARTICIPAT LA VOT]]</f>
        <v>3.4682080924855492</v>
      </c>
      <c r="W2682" s="41">
        <f>Data5[[#This Row],[TOTAL CHELTUIELI EURO]]/Data5[[#This Row],[NUMĂRUL PERSOANELOR CARE AU PARTICIPAT LA VOT]]</f>
        <v>0.71655711503595987</v>
      </c>
      <c r="X2682" s="43">
        <v>4.8400999999999996</v>
      </c>
      <c r="Y2682" s="114" t="s">
        <v>2894</v>
      </c>
      <c r="Z2682" s="44">
        <v>1</v>
      </c>
      <c r="AA2682" s="115" t="s">
        <v>3105</v>
      </c>
      <c r="AB2682" s="44">
        <v>0</v>
      </c>
      <c r="AC2682" s="45"/>
    </row>
    <row r="2683" spans="1:29" x14ac:dyDescent="0.2">
      <c r="A2683" s="37">
        <v>2682</v>
      </c>
      <c r="B2683" s="38" t="s">
        <v>645</v>
      </c>
      <c r="C2683" s="39" t="s">
        <v>734</v>
      </c>
      <c r="D2683" s="40">
        <v>44101</v>
      </c>
      <c r="E2683" s="38">
        <v>1</v>
      </c>
      <c r="F2683" s="38"/>
      <c r="G2683" s="38" t="s">
        <v>2</v>
      </c>
      <c r="H2683" s="38" t="s">
        <v>2</v>
      </c>
      <c r="I2683" s="65">
        <v>4400</v>
      </c>
      <c r="J2683" s="65">
        <v>6381</v>
      </c>
      <c r="K2683" s="65">
        <v>0</v>
      </c>
      <c r="L2683" s="41">
        <f>SUM(Data5[[#This Row],[CHELTUIELI DE PERSONAL LEI]:[CHELTUIELI DE CAPITAL (ACTIVE NEFINANCIARE ) LEI]])</f>
        <v>10781</v>
      </c>
      <c r="M2683" s="41">
        <f>Data5[[#This Row],[TOTAL CHELTUIELI LEI]]/Data5[[#This Row],[CURS VALUTAR EURO BNR 22 07 2020]]</f>
        <v>2227.4333174934404</v>
      </c>
      <c r="N2683" s="49">
        <v>4971</v>
      </c>
      <c r="O2683" s="54"/>
      <c r="P2683" s="54">
        <v>2387</v>
      </c>
      <c r="Q2683" s="54"/>
      <c r="R2683" s="54">
        <f>Data5[[#This Row],[PERSOANE ÎNSCRISE ÎN LISTELE ELECTORALE (TURUL 1)            ]]+Data5[[#This Row],[PERSOANE ÎNSCRISE ÎN LISTELE ELECTORALE (TURUL AL 2-LEA)]]</f>
        <v>4971</v>
      </c>
      <c r="S2683" s="54">
        <f>Data5[[#This Row],[PERSOANE CARE AU PARTICIPAT LA VOT (TURUL 1)]]+Data5[[#This Row],[PERSOANE CARE AU PARTICIPAT LA VOT  (TURUL AL 2-LEA)]]</f>
        <v>2387</v>
      </c>
      <c r="T2683" s="41">
        <f>Data5[[#This Row],[TOTAL CHELTUIELI LEI]]/Data5[[#This Row],[NUMĂRUL PERSOANELOR ÎNSCRISE ÎN LISTELE ELECTORALE]]</f>
        <v>2.1687789177227921</v>
      </c>
      <c r="U2683" s="41">
        <f>Data5[[#This Row],[TOTAL CHELTUIELI EURO]]/Data5[[#This Row],[NUMĂRUL PERSOANELOR ÎNSCRISE ÎN LISTELE ELECTORALE]]</f>
        <v>0.4480855597452103</v>
      </c>
      <c r="V2683" s="41">
        <f>Data5[[#This Row],[TOTAL CHELTUIELI LEI]]/Data5[[#This Row],[NUMĂRUL PERSOANELOR CARE AU PARTICIPAT LA VOT]]</f>
        <v>4.5165479681608716</v>
      </c>
      <c r="W2683" s="41">
        <f>Data5[[#This Row],[TOTAL CHELTUIELI EURO]]/Data5[[#This Row],[NUMĂRUL PERSOANELOR CARE AU PARTICIPAT LA VOT]]</f>
        <v>0.93315178780621721</v>
      </c>
      <c r="X2683" s="43">
        <v>4.8400999999999996</v>
      </c>
      <c r="Y2683" s="114" t="s">
        <v>2891</v>
      </c>
      <c r="Z2683" s="44">
        <v>2</v>
      </c>
      <c r="AA2683" s="115" t="s">
        <v>3105</v>
      </c>
      <c r="AB2683" s="44">
        <v>0</v>
      </c>
      <c r="AC2683" s="45"/>
    </row>
    <row r="2684" spans="1:29" x14ac:dyDescent="0.2">
      <c r="A2684" s="37">
        <v>2683</v>
      </c>
      <c r="B2684" s="38" t="s">
        <v>645</v>
      </c>
      <c r="C2684" s="39" t="s">
        <v>735</v>
      </c>
      <c r="D2684" s="40">
        <v>44101</v>
      </c>
      <c r="E2684" s="38">
        <v>1</v>
      </c>
      <c r="F2684" s="38"/>
      <c r="G2684" s="38" t="s">
        <v>2</v>
      </c>
      <c r="H2684" s="38" t="s">
        <v>2</v>
      </c>
      <c r="I2684" s="65">
        <v>13680</v>
      </c>
      <c r="J2684" s="65">
        <v>14322.46</v>
      </c>
      <c r="K2684" s="65">
        <v>0</v>
      </c>
      <c r="L2684" s="41">
        <f>SUM(Data5[[#This Row],[CHELTUIELI DE PERSONAL LEI]:[CHELTUIELI DE CAPITAL (ACTIVE NEFINANCIARE ) LEI]])</f>
        <v>28002.46</v>
      </c>
      <c r="M2684" s="41">
        <f>Data5[[#This Row],[TOTAL CHELTUIELI LEI]]/Data5[[#This Row],[CURS VALUTAR EURO BNR 22 07 2020]]</f>
        <v>5785.5126960186772</v>
      </c>
      <c r="N2684" s="49">
        <v>5199</v>
      </c>
      <c r="O2684" s="54"/>
      <c r="P2684" s="54">
        <v>2385</v>
      </c>
      <c r="Q2684" s="54"/>
      <c r="R2684" s="54">
        <f>Data5[[#This Row],[PERSOANE ÎNSCRISE ÎN LISTELE ELECTORALE (TURUL 1)            ]]+Data5[[#This Row],[PERSOANE ÎNSCRISE ÎN LISTELE ELECTORALE (TURUL AL 2-LEA)]]</f>
        <v>5199</v>
      </c>
      <c r="S2684" s="54">
        <f>Data5[[#This Row],[PERSOANE CARE AU PARTICIPAT LA VOT (TURUL 1)]]+Data5[[#This Row],[PERSOANE CARE AU PARTICIPAT LA VOT  (TURUL AL 2-LEA)]]</f>
        <v>2385</v>
      </c>
      <c r="T2684" s="41">
        <f>Data5[[#This Row],[TOTAL CHELTUIELI LEI]]/Data5[[#This Row],[NUMĂRUL PERSOANELOR ÎNSCRISE ÎN LISTELE ELECTORALE]]</f>
        <v>5.3861242546643586</v>
      </c>
      <c r="U2684" s="41">
        <f>Data5[[#This Row],[TOTAL CHELTUIELI EURO]]/Data5[[#This Row],[NUMĂRUL PERSOANELOR ÎNSCRISE ÎN LISTELE ELECTORALE]]</f>
        <v>1.1128125978108632</v>
      </c>
      <c r="V2684" s="41">
        <f>Data5[[#This Row],[TOTAL CHELTUIELI LEI]]/Data5[[#This Row],[NUMĂRUL PERSOANELOR CARE AU PARTICIPAT LA VOT]]</f>
        <v>11.741073375262054</v>
      </c>
      <c r="W2684" s="41">
        <f>Data5[[#This Row],[TOTAL CHELTUIELI EURO]]/Data5[[#This Row],[NUMĂRUL PERSOANELOR CARE AU PARTICIPAT LA VOT]]</f>
        <v>2.4257914868002839</v>
      </c>
      <c r="X2684" s="43">
        <v>4.8400999999999996</v>
      </c>
      <c r="Y2684" s="114" t="s">
        <v>2892</v>
      </c>
      <c r="Z2684" s="44">
        <v>5</v>
      </c>
      <c r="AA2684" s="115" t="s">
        <v>3107</v>
      </c>
      <c r="AB2684" s="44">
        <v>1</v>
      </c>
      <c r="AC2684" s="45"/>
    </row>
    <row r="2685" spans="1:29" x14ac:dyDescent="0.2">
      <c r="A2685" s="37">
        <v>2684</v>
      </c>
      <c r="B2685" s="38" t="s">
        <v>645</v>
      </c>
      <c r="C2685" s="39" t="s">
        <v>736</v>
      </c>
      <c r="D2685" s="40">
        <v>44101</v>
      </c>
      <c r="E2685" s="38">
        <v>1</v>
      </c>
      <c r="F2685" s="38"/>
      <c r="G2685" s="38" t="s">
        <v>2</v>
      </c>
      <c r="H2685" s="38" t="s">
        <v>2</v>
      </c>
      <c r="I2685" s="65">
        <v>1080</v>
      </c>
      <c r="J2685" s="65">
        <v>3425.03</v>
      </c>
      <c r="K2685" s="65">
        <v>0</v>
      </c>
      <c r="L2685" s="41">
        <f>SUM(Data5[[#This Row],[CHELTUIELI DE PERSONAL LEI]:[CHELTUIELI DE CAPITAL (ACTIVE NEFINANCIARE ) LEI]])</f>
        <v>4505.0300000000007</v>
      </c>
      <c r="M2685" s="41">
        <f>Data5[[#This Row],[TOTAL CHELTUIELI LEI]]/Data5[[#This Row],[CURS VALUTAR EURO BNR 22 07 2020]]</f>
        <v>930.7720914857133</v>
      </c>
      <c r="N2685" s="49">
        <v>3393</v>
      </c>
      <c r="O2685" s="54"/>
      <c r="P2685" s="54">
        <v>1681</v>
      </c>
      <c r="Q2685" s="54"/>
      <c r="R2685" s="54">
        <f>Data5[[#This Row],[PERSOANE ÎNSCRISE ÎN LISTELE ELECTORALE (TURUL 1)            ]]+Data5[[#This Row],[PERSOANE ÎNSCRISE ÎN LISTELE ELECTORALE (TURUL AL 2-LEA)]]</f>
        <v>3393</v>
      </c>
      <c r="S2685" s="54">
        <f>Data5[[#This Row],[PERSOANE CARE AU PARTICIPAT LA VOT (TURUL 1)]]+Data5[[#This Row],[PERSOANE CARE AU PARTICIPAT LA VOT  (TURUL AL 2-LEA)]]</f>
        <v>1681</v>
      </c>
      <c r="T2685" s="41">
        <f>Data5[[#This Row],[TOTAL CHELTUIELI LEI]]/Data5[[#This Row],[NUMĂRUL PERSOANELOR ÎNSCRISE ÎN LISTELE ELECTORALE]]</f>
        <v>1.3277424108458593</v>
      </c>
      <c r="U2685" s="41">
        <f>Data5[[#This Row],[TOTAL CHELTUIELI EURO]]/Data5[[#This Row],[NUMĂRUL PERSOANELOR ÎNSCRISE ÎN LISTELE ELECTORALE]]</f>
        <v>0.27432127659466943</v>
      </c>
      <c r="V2685" s="41">
        <f>Data5[[#This Row],[TOTAL CHELTUIELI LEI]]/Data5[[#This Row],[NUMĂRUL PERSOANELOR CARE AU PARTICIPAT LA VOT]]</f>
        <v>2.6799702558001193</v>
      </c>
      <c r="W2685" s="41">
        <f>Data5[[#This Row],[TOTAL CHELTUIELI EURO]]/Data5[[#This Row],[NUMĂRUL PERSOANELOR CARE AU PARTICIPAT LA VOT]]</f>
        <v>0.5537014226565814</v>
      </c>
      <c r="X2685" s="43">
        <v>4.8400999999999996</v>
      </c>
      <c r="Y2685" s="114" t="s">
        <v>2894</v>
      </c>
      <c r="Z2685" s="44">
        <v>1</v>
      </c>
      <c r="AA2685" s="115" t="s">
        <v>3105</v>
      </c>
      <c r="AB2685" s="44">
        <v>0</v>
      </c>
      <c r="AC2685" s="45"/>
    </row>
    <row r="2686" spans="1:29" x14ac:dyDescent="0.2">
      <c r="A2686" s="37">
        <v>2685</v>
      </c>
      <c r="B2686" s="38" t="s">
        <v>645</v>
      </c>
      <c r="C2686" s="39" t="s">
        <v>737</v>
      </c>
      <c r="D2686" s="40">
        <v>44101</v>
      </c>
      <c r="E2686" s="38">
        <v>1</v>
      </c>
      <c r="F2686" s="38"/>
      <c r="G2686" s="38" t="s">
        <v>2</v>
      </c>
      <c r="H2686" s="38" t="s">
        <v>2</v>
      </c>
      <c r="I2686" s="65">
        <v>0</v>
      </c>
      <c r="J2686" s="65">
        <v>4050</v>
      </c>
      <c r="K2686" s="65">
        <v>0</v>
      </c>
      <c r="L2686" s="41">
        <f>SUM(Data5[[#This Row],[CHELTUIELI DE PERSONAL LEI]:[CHELTUIELI DE CAPITAL (ACTIVE NEFINANCIARE ) LEI]])</f>
        <v>4050</v>
      </c>
      <c r="M2686" s="41">
        <f>Data5[[#This Row],[TOTAL CHELTUIELI LEI]]/Data5[[#This Row],[CURS VALUTAR EURO BNR 22 07 2020]]</f>
        <v>836.75957108324212</v>
      </c>
      <c r="N2686" s="49">
        <v>4264</v>
      </c>
      <c r="O2686" s="54"/>
      <c r="P2686" s="54">
        <v>2065</v>
      </c>
      <c r="Q2686" s="54"/>
      <c r="R2686" s="54">
        <f>Data5[[#This Row],[PERSOANE ÎNSCRISE ÎN LISTELE ELECTORALE (TURUL 1)            ]]+Data5[[#This Row],[PERSOANE ÎNSCRISE ÎN LISTELE ELECTORALE (TURUL AL 2-LEA)]]</f>
        <v>4264</v>
      </c>
      <c r="S2686" s="54">
        <f>Data5[[#This Row],[PERSOANE CARE AU PARTICIPAT LA VOT (TURUL 1)]]+Data5[[#This Row],[PERSOANE CARE AU PARTICIPAT LA VOT  (TURUL AL 2-LEA)]]</f>
        <v>2065</v>
      </c>
      <c r="T2686" s="41">
        <f>Data5[[#This Row],[TOTAL CHELTUIELI LEI]]/Data5[[#This Row],[NUMĂRUL PERSOANELOR ÎNSCRISE ÎN LISTELE ELECTORALE]]</f>
        <v>0.94981238273921198</v>
      </c>
      <c r="U2686" s="41">
        <f>Data5[[#This Row],[TOTAL CHELTUIELI EURO]]/Data5[[#This Row],[NUMĂRUL PERSOANELOR ÎNSCRISE ÎN LISTELE ELECTORALE]]</f>
        <v>0.19623817333096671</v>
      </c>
      <c r="V2686" s="41">
        <f>Data5[[#This Row],[TOTAL CHELTUIELI LEI]]/Data5[[#This Row],[NUMĂRUL PERSOANELOR CARE AU PARTICIPAT LA VOT]]</f>
        <v>1.9612590799031477</v>
      </c>
      <c r="W2686" s="41">
        <f>Data5[[#This Row],[TOTAL CHELTUIELI EURO]]/Data5[[#This Row],[NUMĂRUL PERSOANELOR CARE AU PARTICIPAT LA VOT]]</f>
        <v>0.40521044604515355</v>
      </c>
      <c r="X2686" s="43">
        <v>4.8400999999999996</v>
      </c>
      <c r="Y2686" s="114" t="s">
        <v>2890</v>
      </c>
      <c r="Z2686" s="44">
        <v>0</v>
      </c>
      <c r="AA2686" s="115" t="s">
        <v>3105</v>
      </c>
      <c r="AB2686" s="44">
        <v>0</v>
      </c>
      <c r="AC2686" s="45"/>
    </row>
    <row r="2687" spans="1:29" x14ac:dyDescent="0.2">
      <c r="A2687" s="37">
        <v>2686</v>
      </c>
      <c r="B2687" s="38" t="s">
        <v>645</v>
      </c>
      <c r="C2687" s="39" t="s">
        <v>355</v>
      </c>
      <c r="D2687" s="40">
        <v>44101</v>
      </c>
      <c r="E2687" s="38">
        <v>1</v>
      </c>
      <c r="F2687" s="38"/>
      <c r="G2687" s="38" t="s">
        <v>2</v>
      </c>
      <c r="H2687" s="38" t="s">
        <v>2</v>
      </c>
      <c r="I2687" s="65">
        <v>1400</v>
      </c>
      <c r="J2687" s="65">
        <v>2615.2600000000002</v>
      </c>
      <c r="K2687" s="65">
        <v>0</v>
      </c>
      <c r="L2687" s="41">
        <f>SUM(Data5[[#This Row],[CHELTUIELI DE PERSONAL LEI]:[CHELTUIELI DE CAPITAL (ACTIVE NEFINANCIARE ) LEI]])</f>
        <v>4015.26</v>
      </c>
      <c r="M2687" s="41">
        <f>Data5[[#This Row],[TOTAL CHELTUIELI LEI]]/Data5[[#This Row],[CURS VALUTAR EURO BNR 22 07 2020]]</f>
        <v>829.58203342906154</v>
      </c>
      <c r="N2687" s="49">
        <v>2755</v>
      </c>
      <c r="O2687" s="54"/>
      <c r="P2687" s="54">
        <v>1660</v>
      </c>
      <c r="Q2687" s="54"/>
      <c r="R2687" s="54">
        <f>Data5[[#This Row],[PERSOANE ÎNSCRISE ÎN LISTELE ELECTORALE (TURUL 1)            ]]+Data5[[#This Row],[PERSOANE ÎNSCRISE ÎN LISTELE ELECTORALE (TURUL AL 2-LEA)]]</f>
        <v>2755</v>
      </c>
      <c r="S2687" s="54">
        <f>Data5[[#This Row],[PERSOANE CARE AU PARTICIPAT LA VOT (TURUL 1)]]+Data5[[#This Row],[PERSOANE CARE AU PARTICIPAT LA VOT  (TURUL AL 2-LEA)]]</f>
        <v>1660</v>
      </c>
      <c r="T2687" s="41">
        <f>Data5[[#This Row],[TOTAL CHELTUIELI LEI]]/Data5[[#This Row],[NUMĂRUL PERSOANELOR ÎNSCRISE ÎN LISTELE ELECTORALE]]</f>
        <v>1.4574446460980037</v>
      </c>
      <c r="U2687" s="41">
        <f>Data5[[#This Row],[TOTAL CHELTUIELI EURO]]/Data5[[#This Row],[NUMĂRUL PERSOANELOR ÎNSCRISE ÎN LISTELE ELECTORALE]]</f>
        <v>0.30111870541889713</v>
      </c>
      <c r="V2687" s="41">
        <f>Data5[[#This Row],[TOTAL CHELTUIELI LEI]]/Data5[[#This Row],[NUMĂRUL PERSOANELOR CARE AU PARTICIPAT LA VOT]]</f>
        <v>2.418831325301205</v>
      </c>
      <c r="W2687" s="41">
        <f>Data5[[#This Row],[TOTAL CHELTUIELI EURO]]/Data5[[#This Row],[NUMĂRUL PERSOANELOR CARE AU PARTICIPAT LA VOT]]</f>
        <v>0.49974821290907323</v>
      </c>
      <c r="X2687" s="43">
        <v>4.8400999999999996</v>
      </c>
      <c r="Y2687" s="114" t="s">
        <v>2894</v>
      </c>
      <c r="Z2687" s="44">
        <v>1</v>
      </c>
      <c r="AA2687" s="115" t="s">
        <v>3105</v>
      </c>
      <c r="AB2687" s="44">
        <v>0</v>
      </c>
      <c r="AC2687" s="45"/>
    </row>
    <row r="2688" spans="1:29" x14ac:dyDescent="0.2">
      <c r="A2688" s="37">
        <v>2687</v>
      </c>
      <c r="B2688" s="38" t="s">
        <v>645</v>
      </c>
      <c r="C2688" s="39" t="s">
        <v>738</v>
      </c>
      <c r="D2688" s="40">
        <v>44101</v>
      </c>
      <c r="E2688" s="38">
        <v>1</v>
      </c>
      <c r="F2688" s="38"/>
      <c r="G2688" s="38" t="s">
        <v>2</v>
      </c>
      <c r="H2688" s="38" t="s">
        <v>2</v>
      </c>
      <c r="I2688" s="67">
        <v>0</v>
      </c>
      <c r="J2688" s="67">
        <v>13756</v>
      </c>
      <c r="K2688" s="67">
        <v>0</v>
      </c>
      <c r="L2688" s="41">
        <f>SUM(Data5[[#This Row],[CHELTUIELI DE PERSONAL LEI]:[CHELTUIELI DE CAPITAL (ACTIVE NEFINANCIARE ) LEI]])</f>
        <v>13756</v>
      </c>
      <c r="M2688" s="41">
        <f>Data5[[#This Row],[TOTAL CHELTUIELI LEI]]/Data5[[#This Row],[CURS VALUTAR EURO BNR 22 07 2020]]</f>
        <v>2842.0900394619948</v>
      </c>
      <c r="N2688" s="49">
        <v>3765</v>
      </c>
      <c r="O2688" s="54"/>
      <c r="P2688" s="54">
        <v>2182</v>
      </c>
      <c r="Q2688" s="54"/>
      <c r="R2688" s="54">
        <f>Data5[[#This Row],[PERSOANE ÎNSCRISE ÎN LISTELE ELECTORALE (TURUL 1)            ]]+Data5[[#This Row],[PERSOANE ÎNSCRISE ÎN LISTELE ELECTORALE (TURUL AL 2-LEA)]]</f>
        <v>3765</v>
      </c>
      <c r="S2688" s="54">
        <f>Data5[[#This Row],[PERSOANE CARE AU PARTICIPAT LA VOT (TURUL 1)]]+Data5[[#This Row],[PERSOANE CARE AU PARTICIPAT LA VOT  (TURUL AL 2-LEA)]]</f>
        <v>2182</v>
      </c>
      <c r="T2688" s="41">
        <f>Data5[[#This Row],[TOTAL CHELTUIELI LEI]]/Data5[[#This Row],[NUMĂRUL PERSOANELOR ÎNSCRISE ÎN LISTELE ELECTORALE]]</f>
        <v>3.6536520584329351</v>
      </c>
      <c r="U2688" s="41">
        <f>Data5[[#This Row],[TOTAL CHELTUIELI EURO]]/Data5[[#This Row],[NUMĂRUL PERSOANELOR ÎNSCRISE ÎN LISTELE ELECTORALE]]</f>
        <v>0.75487119242018452</v>
      </c>
      <c r="V2688" s="41">
        <f>Data5[[#This Row],[TOTAL CHELTUIELI LEI]]/Data5[[#This Row],[NUMĂRUL PERSOANELOR CARE AU PARTICIPAT LA VOT]]</f>
        <v>6.3043079743354724</v>
      </c>
      <c r="W2688" s="41">
        <f>Data5[[#This Row],[TOTAL CHELTUIELI EURO]]/Data5[[#This Row],[NUMĂRUL PERSOANELOR CARE AU PARTICIPAT LA VOT]]</f>
        <v>1.3025160584152131</v>
      </c>
      <c r="X2688" s="43">
        <v>4.8400999999999996</v>
      </c>
      <c r="Y2688" s="114" t="s">
        <v>2884</v>
      </c>
      <c r="Z2688" s="44">
        <v>3</v>
      </c>
      <c r="AA2688" s="115" t="s">
        <v>3105</v>
      </c>
      <c r="AB2688" s="44">
        <v>0</v>
      </c>
      <c r="AC2688" s="45"/>
    </row>
    <row r="2689" spans="1:29" x14ac:dyDescent="0.2">
      <c r="A2689" s="37">
        <v>2688</v>
      </c>
      <c r="B2689" s="38" t="s">
        <v>645</v>
      </c>
      <c r="C2689" s="39" t="s">
        <v>739</v>
      </c>
      <c r="D2689" s="40">
        <v>44101</v>
      </c>
      <c r="E2689" s="38">
        <v>1</v>
      </c>
      <c r="F2689" s="38"/>
      <c r="G2689" s="38" t="s">
        <v>2</v>
      </c>
      <c r="H2689" s="38" t="s">
        <v>2</v>
      </c>
      <c r="I2689" s="67">
        <v>60615</v>
      </c>
      <c r="J2689" s="67">
        <v>8517.9</v>
      </c>
      <c r="K2689" s="67">
        <v>0</v>
      </c>
      <c r="L2689" s="41">
        <f>SUM(Data5[[#This Row],[CHELTUIELI DE PERSONAL LEI]:[CHELTUIELI DE CAPITAL (ACTIVE NEFINANCIARE ) LEI]])</f>
        <v>69132.899999999994</v>
      </c>
      <c r="M2689" s="41">
        <f>Data5[[#This Row],[TOTAL CHELTUIELI LEI]]/Data5[[#This Row],[CURS VALUTAR EURO BNR 22 07 2020]]</f>
        <v>14283.361914010042</v>
      </c>
      <c r="N2689" s="49">
        <v>3036</v>
      </c>
      <c r="O2689" s="54"/>
      <c r="P2689" s="54">
        <v>2119</v>
      </c>
      <c r="Q2689" s="54"/>
      <c r="R2689" s="54">
        <f>Data5[[#This Row],[PERSOANE ÎNSCRISE ÎN LISTELE ELECTORALE (TURUL 1)            ]]+Data5[[#This Row],[PERSOANE ÎNSCRISE ÎN LISTELE ELECTORALE (TURUL AL 2-LEA)]]</f>
        <v>3036</v>
      </c>
      <c r="S2689" s="54">
        <f>Data5[[#This Row],[PERSOANE CARE AU PARTICIPAT LA VOT (TURUL 1)]]+Data5[[#This Row],[PERSOANE CARE AU PARTICIPAT LA VOT  (TURUL AL 2-LEA)]]</f>
        <v>2119</v>
      </c>
      <c r="T2689" s="41">
        <f>Data5[[#This Row],[TOTAL CHELTUIELI LEI]]/Data5[[#This Row],[NUMĂRUL PERSOANELOR ÎNSCRISE ÎN LISTELE ELECTORALE]]</f>
        <v>22.771047430830038</v>
      </c>
      <c r="U2689" s="41">
        <f>Data5[[#This Row],[TOTAL CHELTUIELI EURO]]/Data5[[#This Row],[NUMĂRUL PERSOANELOR ÎNSCRISE ÎN LISTELE ELECTORALE]]</f>
        <v>4.7046646620586436</v>
      </c>
      <c r="V2689" s="41">
        <f>Data5[[#This Row],[TOTAL CHELTUIELI LEI]]/Data5[[#This Row],[NUMĂRUL PERSOANELOR CARE AU PARTICIPAT LA VOT]]</f>
        <v>32.625247758376588</v>
      </c>
      <c r="W2689" s="41">
        <f>Data5[[#This Row],[TOTAL CHELTUIELI EURO]]/Data5[[#This Row],[NUMĂRUL PERSOANELOR CARE AU PARTICIPAT LA VOT]]</f>
        <v>6.7406144001935075</v>
      </c>
      <c r="X2689" s="43">
        <v>4.8400999999999996</v>
      </c>
      <c r="Y2689" s="114" t="s">
        <v>2900</v>
      </c>
      <c r="Z2689" s="44">
        <v>22</v>
      </c>
      <c r="AA2689" s="115" t="s">
        <v>3110</v>
      </c>
      <c r="AB2689" s="44">
        <v>4</v>
      </c>
      <c r="AC2689" s="45"/>
    </row>
    <row r="2690" spans="1:29" x14ac:dyDescent="0.2">
      <c r="A2690" s="37">
        <v>2689</v>
      </c>
      <c r="B2690" s="38" t="s">
        <v>645</v>
      </c>
      <c r="C2690" s="39" t="s">
        <v>740</v>
      </c>
      <c r="D2690" s="40">
        <v>44101</v>
      </c>
      <c r="E2690" s="38">
        <v>1</v>
      </c>
      <c r="F2690" s="38"/>
      <c r="G2690" s="38" t="s">
        <v>2</v>
      </c>
      <c r="H2690" s="38" t="s">
        <v>2</v>
      </c>
      <c r="I2690" s="41">
        <v>0</v>
      </c>
      <c r="J2690" s="41">
        <v>6224</v>
      </c>
      <c r="K2690" s="41">
        <v>0</v>
      </c>
      <c r="L2690" s="41">
        <f>SUM(Data5[[#This Row],[CHELTUIELI DE PERSONAL LEI]:[CHELTUIELI DE CAPITAL (ACTIVE NEFINANCIARE ) LEI]])</f>
        <v>6224</v>
      </c>
      <c r="M2690" s="41">
        <f>Data5[[#This Row],[TOTAL CHELTUIELI LEI]]/Data5[[#This Row],[CURS VALUTAR EURO BNR 22 07 2020]]</f>
        <v>1285.9238445486665</v>
      </c>
      <c r="N2690" s="49">
        <v>3575</v>
      </c>
      <c r="O2690" s="54"/>
      <c r="P2690" s="54">
        <v>1860</v>
      </c>
      <c r="Q2690" s="54"/>
      <c r="R2690" s="54">
        <f>Data5[[#This Row],[PERSOANE ÎNSCRISE ÎN LISTELE ELECTORALE (TURUL 1)            ]]+Data5[[#This Row],[PERSOANE ÎNSCRISE ÎN LISTELE ELECTORALE (TURUL AL 2-LEA)]]</f>
        <v>3575</v>
      </c>
      <c r="S2690" s="54">
        <f>Data5[[#This Row],[PERSOANE CARE AU PARTICIPAT LA VOT (TURUL 1)]]+Data5[[#This Row],[PERSOANE CARE AU PARTICIPAT LA VOT  (TURUL AL 2-LEA)]]</f>
        <v>1860</v>
      </c>
      <c r="T2690" s="41">
        <f>Data5[[#This Row],[TOTAL CHELTUIELI LEI]]/Data5[[#This Row],[NUMĂRUL PERSOANELOR ÎNSCRISE ÎN LISTELE ELECTORALE]]</f>
        <v>1.740979020979021</v>
      </c>
      <c r="U2690" s="41">
        <f>Data5[[#This Row],[TOTAL CHELTUIELI EURO]]/Data5[[#This Row],[NUMĂRUL PERSOANELOR ÎNSCRISE ÎN LISTELE ELECTORALE]]</f>
        <v>0.3596989774961305</v>
      </c>
      <c r="V2690" s="41">
        <f>Data5[[#This Row],[TOTAL CHELTUIELI LEI]]/Data5[[#This Row],[NUMĂRUL PERSOANELOR CARE AU PARTICIPAT LA VOT]]</f>
        <v>3.3462365591397849</v>
      </c>
      <c r="W2690" s="41">
        <f>Data5[[#This Row],[TOTAL CHELTUIELI EURO]]/Data5[[#This Row],[NUMĂRUL PERSOANELOR CARE AU PARTICIPAT LA VOT]]</f>
        <v>0.69135690567132602</v>
      </c>
      <c r="X2690" s="43">
        <v>4.8400999999999996</v>
      </c>
      <c r="Y2690" s="114" t="s">
        <v>2894</v>
      </c>
      <c r="Z2690" s="44">
        <v>1</v>
      </c>
      <c r="AA2690" s="115" t="s">
        <v>3105</v>
      </c>
      <c r="AB2690" s="44">
        <v>0</v>
      </c>
      <c r="AC2690" s="45"/>
    </row>
    <row r="2691" spans="1:29" x14ac:dyDescent="0.2">
      <c r="A2691" s="37">
        <v>2690</v>
      </c>
      <c r="B2691" s="38" t="s">
        <v>645</v>
      </c>
      <c r="C2691" s="39" t="s">
        <v>741</v>
      </c>
      <c r="D2691" s="40">
        <v>44101</v>
      </c>
      <c r="E2691" s="38">
        <v>1</v>
      </c>
      <c r="F2691" s="38"/>
      <c r="G2691" s="38" t="s">
        <v>2</v>
      </c>
      <c r="H2691" s="38" t="s">
        <v>2</v>
      </c>
      <c r="I2691" s="41">
        <v>0</v>
      </c>
      <c r="J2691" s="41">
        <v>2961.02</v>
      </c>
      <c r="K2691" s="41">
        <v>0</v>
      </c>
      <c r="L2691" s="41">
        <f>SUM(Data5[[#This Row],[CHELTUIELI DE PERSONAL LEI]:[CHELTUIELI DE CAPITAL (ACTIVE NEFINANCIARE ) LEI]])</f>
        <v>2961.02</v>
      </c>
      <c r="M2691" s="41">
        <f>Data5[[#This Row],[TOTAL CHELTUIELI LEI]]/Data5[[#This Row],[CURS VALUTAR EURO BNR 22 07 2020]]</f>
        <v>611.76835189355597</v>
      </c>
      <c r="N2691" s="49">
        <v>5673</v>
      </c>
      <c r="O2691" s="54"/>
      <c r="P2691" s="54">
        <v>2347</v>
      </c>
      <c r="Q2691" s="54"/>
      <c r="R2691" s="54">
        <f>Data5[[#This Row],[PERSOANE ÎNSCRISE ÎN LISTELE ELECTORALE (TURUL 1)            ]]+Data5[[#This Row],[PERSOANE ÎNSCRISE ÎN LISTELE ELECTORALE (TURUL AL 2-LEA)]]</f>
        <v>5673</v>
      </c>
      <c r="S2691" s="54">
        <f>Data5[[#This Row],[PERSOANE CARE AU PARTICIPAT LA VOT (TURUL 1)]]+Data5[[#This Row],[PERSOANE CARE AU PARTICIPAT LA VOT  (TURUL AL 2-LEA)]]</f>
        <v>2347</v>
      </c>
      <c r="T2691" s="41">
        <f>Data5[[#This Row],[TOTAL CHELTUIELI LEI]]/Data5[[#This Row],[NUMĂRUL PERSOANELOR ÎNSCRISE ÎN LISTELE ELECTORALE]]</f>
        <v>0.52194958575709505</v>
      </c>
      <c r="U2691" s="41">
        <f>Data5[[#This Row],[TOTAL CHELTUIELI EURO]]/Data5[[#This Row],[NUMĂRUL PERSOANELOR ÎNSCRISE ÎN LISTELE ELECTORALE]]</f>
        <v>0.10783859543337845</v>
      </c>
      <c r="V2691" s="41">
        <f>Data5[[#This Row],[TOTAL CHELTUIELI LEI]]/Data5[[#This Row],[NUMĂRUL PERSOANELOR CARE AU PARTICIPAT LA VOT]]</f>
        <v>1.2616190881976992</v>
      </c>
      <c r="W2691" s="41">
        <f>Data5[[#This Row],[TOTAL CHELTUIELI EURO]]/Data5[[#This Row],[NUMĂRUL PERSOANELOR CARE AU PARTICIPAT LA VOT]]</f>
        <v>0.26065971533598464</v>
      </c>
      <c r="X2691" s="43">
        <v>4.8400999999999996</v>
      </c>
      <c r="Y2691" s="114" t="s">
        <v>2890</v>
      </c>
      <c r="Z2691" s="44">
        <v>0</v>
      </c>
      <c r="AA2691" s="115" t="s">
        <v>3105</v>
      </c>
      <c r="AB2691" s="44">
        <v>0</v>
      </c>
      <c r="AC2691" s="45"/>
    </row>
    <row r="2692" spans="1:29" x14ac:dyDescent="0.2">
      <c r="A2692" s="37">
        <v>2691</v>
      </c>
      <c r="B2692" s="38" t="s">
        <v>645</v>
      </c>
      <c r="C2692" s="39" t="s">
        <v>742</v>
      </c>
      <c r="D2692" s="40">
        <v>44101</v>
      </c>
      <c r="E2692" s="38">
        <v>1</v>
      </c>
      <c r="F2692" s="38"/>
      <c r="G2692" s="38" t="s">
        <v>2</v>
      </c>
      <c r="H2692" s="38" t="s">
        <v>2</v>
      </c>
      <c r="I2692" s="65">
        <v>2500</v>
      </c>
      <c r="J2692" s="65">
        <v>923</v>
      </c>
      <c r="K2692" s="65">
        <v>0</v>
      </c>
      <c r="L2692" s="41">
        <f>SUM(Data5[[#This Row],[CHELTUIELI DE PERSONAL LEI]:[CHELTUIELI DE CAPITAL (ACTIVE NEFINANCIARE ) LEI]])</f>
        <v>3423</v>
      </c>
      <c r="M2692" s="41">
        <f>Data5[[#This Row],[TOTAL CHELTUIELI LEI]]/Data5[[#This Row],[CURS VALUTAR EURO BNR 22 07 2020]]</f>
        <v>707.21679304146619</v>
      </c>
      <c r="N2692" s="49">
        <v>2477</v>
      </c>
      <c r="O2692" s="54"/>
      <c r="P2692" s="54">
        <v>1426</v>
      </c>
      <c r="Q2692" s="54"/>
      <c r="R2692" s="54">
        <f>Data5[[#This Row],[PERSOANE ÎNSCRISE ÎN LISTELE ELECTORALE (TURUL 1)            ]]+Data5[[#This Row],[PERSOANE ÎNSCRISE ÎN LISTELE ELECTORALE (TURUL AL 2-LEA)]]</f>
        <v>2477</v>
      </c>
      <c r="S2692" s="54">
        <f>Data5[[#This Row],[PERSOANE CARE AU PARTICIPAT LA VOT (TURUL 1)]]+Data5[[#This Row],[PERSOANE CARE AU PARTICIPAT LA VOT  (TURUL AL 2-LEA)]]</f>
        <v>1426</v>
      </c>
      <c r="T2692" s="41">
        <f>Data5[[#This Row],[TOTAL CHELTUIELI LEI]]/Data5[[#This Row],[NUMĂRUL PERSOANELOR ÎNSCRISE ÎN LISTELE ELECTORALE]]</f>
        <v>1.3819136051675414</v>
      </c>
      <c r="U2692" s="41">
        <f>Data5[[#This Row],[TOTAL CHELTUIELI EURO]]/Data5[[#This Row],[NUMĂRUL PERSOANELOR ÎNSCRISE ÎN LISTELE ELECTORALE]]</f>
        <v>0.28551344087261454</v>
      </c>
      <c r="V2692" s="41">
        <f>Data5[[#This Row],[TOTAL CHELTUIELI LEI]]/Data5[[#This Row],[NUMĂRUL PERSOANELOR CARE AU PARTICIPAT LA VOT]]</f>
        <v>2.4004207573632539</v>
      </c>
      <c r="W2692" s="41">
        <f>Data5[[#This Row],[TOTAL CHELTUIELI EURO]]/Data5[[#This Row],[NUMĂRUL PERSOANELOR CARE AU PARTICIPAT LA VOT]]</f>
        <v>0.49594445514829327</v>
      </c>
      <c r="X2692" s="43">
        <v>4.8400999999999996</v>
      </c>
      <c r="Y2692" s="114" t="s">
        <v>2894</v>
      </c>
      <c r="Z2692" s="44">
        <v>1</v>
      </c>
      <c r="AA2692" s="115" t="s">
        <v>3105</v>
      </c>
      <c r="AB2692" s="44">
        <v>0</v>
      </c>
      <c r="AC2692" s="45"/>
    </row>
    <row r="2693" spans="1:29" x14ac:dyDescent="0.2">
      <c r="A2693" s="37">
        <v>2692</v>
      </c>
      <c r="B2693" s="38" t="s">
        <v>645</v>
      </c>
      <c r="C2693" s="39" t="s">
        <v>743</v>
      </c>
      <c r="D2693" s="40">
        <v>44101</v>
      </c>
      <c r="E2693" s="38">
        <v>1</v>
      </c>
      <c r="F2693" s="38"/>
      <c r="G2693" s="38" t="s">
        <v>2</v>
      </c>
      <c r="H2693" s="38" t="s">
        <v>2</v>
      </c>
      <c r="I2693" s="41">
        <v>3000</v>
      </c>
      <c r="J2693" s="41">
        <v>6759</v>
      </c>
      <c r="K2693" s="41">
        <v>0</v>
      </c>
      <c r="L2693" s="41">
        <f>SUM(Data5[[#This Row],[CHELTUIELI DE PERSONAL LEI]:[CHELTUIELI DE CAPITAL (ACTIVE NEFINANCIARE ) LEI]])</f>
        <v>9759</v>
      </c>
      <c r="M2693" s="41">
        <f>Data5[[#This Row],[TOTAL CHELTUIELI LEI]]/Data5[[#This Row],[CURS VALUTAR EURO BNR 22 07 2020]]</f>
        <v>2016.2806553583605</v>
      </c>
      <c r="N2693" s="49">
        <v>4846</v>
      </c>
      <c r="O2693" s="54"/>
      <c r="P2693" s="54">
        <v>1860</v>
      </c>
      <c r="Q2693" s="54"/>
      <c r="R2693" s="54">
        <f>Data5[[#This Row],[PERSOANE ÎNSCRISE ÎN LISTELE ELECTORALE (TURUL 1)            ]]+Data5[[#This Row],[PERSOANE ÎNSCRISE ÎN LISTELE ELECTORALE (TURUL AL 2-LEA)]]</f>
        <v>4846</v>
      </c>
      <c r="S2693" s="54">
        <f>Data5[[#This Row],[PERSOANE CARE AU PARTICIPAT LA VOT (TURUL 1)]]+Data5[[#This Row],[PERSOANE CARE AU PARTICIPAT LA VOT  (TURUL AL 2-LEA)]]</f>
        <v>1860</v>
      </c>
      <c r="T2693" s="41">
        <f>Data5[[#This Row],[TOTAL CHELTUIELI LEI]]/Data5[[#This Row],[NUMĂRUL PERSOANELOR ÎNSCRISE ÎN LISTELE ELECTORALE]]</f>
        <v>2.0138258357408172</v>
      </c>
      <c r="U2693" s="41">
        <f>Data5[[#This Row],[TOTAL CHELTUIELI EURO]]/Data5[[#This Row],[NUMĂRUL PERSOANELOR ÎNSCRISE ÎN LISTELE ELECTORALE]]</f>
        <v>0.41607112161749082</v>
      </c>
      <c r="V2693" s="41">
        <f>Data5[[#This Row],[TOTAL CHELTUIELI LEI]]/Data5[[#This Row],[NUMĂRUL PERSOANELOR CARE AU PARTICIPAT LA VOT]]</f>
        <v>5.2467741935483874</v>
      </c>
      <c r="W2693" s="41">
        <f>Data5[[#This Row],[TOTAL CHELTUIELI EURO]]/Data5[[#This Row],[NUMĂRUL PERSOANELOR CARE AU PARTICIPAT LA VOT]]</f>
        <v>1.0840218577195486</v>
      </c>
      <c r="X2693" s="43">
        <v>4.8400999999999996</v>
      </c>
      <c r="Y2693" s="114" t="s">
        <v>2891</v>
      </c>
      <c r="Z2693" s="44">
        <v>2</v>
      </c>
      <c r="AA2693" s="115" t="s">
        <v>3105</v>
      </c>
      <c r="AB2693" s="44">
        <v>0</v>
      </c>
      <c r="AC2693" s="45"/>
    </row>
    <row r="2694" spans="1:29" x14ac:dyDescent="0.2">
      <c r="A2694" s="37">
        <v>2693</v>
      </c>
      <c r="B2694" s="38" t="s">
        <v>744</v>
      </c>
      <c r="C2694" s="39" t="s">
        <v>745</v>
      </c>
      <c r="D2694" s="40">
        <v>44101</v>
      </c>
      <c r="E2694" s="38">
        <v>1</v>
      </c>
      <c r="F2694" s="38"/>
      <c r="G2694" s="38" t="s">
        <v>2</v>
      </c>
      <c r="H2694" s="38" t="s">
        <v>2</v>
      </c>
      <c r="I2694" s="39">
        <v>22500</v>
      </c>
      <c r="J2694" s="39">
        <v>87285.52</v>
      </c>
      <c r="K2694" s="39">
        <v>13666.45</v>
      </c>
      <c r="L2694" s="41">
        <f>SUM(Data5[[#This Row],[CHELTUIELI DE PERSONAL LEI]:[CHELTUIELI DE CAPITAL (ACTIVE NEFINANCIARE ) LEI]])</f>
        <v>123451.97</v>
      </c>
      <c r="M2694" s="41">
        <f>Data5[[#This Row],[TOTAL CHELTUIELI LEI]]/Data5[[#This Row],[CURS VALUTAR EURO BNR 22 07 2020]]</f>
        <v>25506.078386810193</v>
      </c>
      <c r="N2694" s="49">
        <v>94385</v>
      </c>
      <c r="O2694" s="54"/>
      <c r="P2694" s="54">
        <v>30719</v>
      </c>
      <c r="Q2694" s="54"/>
      <c r="R2694" s="54">
        <f>Data5[[#This Row],[PERSOANE ÎNSCRISE ÎN LISTELE ELECTORALE (TURUL 1)            ]]+Data5[[#This Row],[PERSOANE ÎNSCRISE ÎN LISTELE ELECTORALE (TURUL AL 2-LEA)]]</f>
        <v>94385</v>
      </c>
      <c r="S2694" s="54">
        <f>Data5[[#This Row],[PERSOANE CARE AU PARTICIPAT LA VOT (TURUL 1)]]+Data5[[#This Row],[PERSOANE CARE AU PARTICIPAT LA VOT  (TURUL AL 2-LEA)]]</f>
        <v>30719</v>
      </c>
      <c r="T2694" s="41">
        <f>Data5[[#This Row],[TOTAL CHELTUIELI LEI]]/Data5[[#This Row],[NUMĂRUL PERSOANELOR ÎNSCRISE ÎN LISTELE ELECTORALE]]</f>
        <v>1.307961752397097</v>
      </c>
      <c r="U2694" s="41">
        <f>Data5[[#This Row],[TOTAL CHELTUIELI EURO]]/Data5[[#This Row],[NUMĂRUL PERSOANELOR ÎNSCRISE ÎN LISTELE ELECTORALE]]</f>
        <v>0.27023444813063724</v>
      </c>
      <c r="V2694" s="41">
        <f>Data5[[#This Row],[TOTAL CHELTUIELI LEI]]/Data5[[#This Row],[NUMĂRUL PERSOANELOR CARE AU PARTICIPAT LA VOT]]</f>
        <v>4.0187496337771416</v>
      </c>
      <c r="W2694" s="41">
        <f>Data5[[#This Row],[TOTAL CHELTUIELI EURO]]/Data5[[#This Row],[NUMĂRUL PERSOANELOR CARE AU PARTICIPAT LA VOT]]</f>
        <v>0.83030301724698696</v>
      </c>
      <c r="X2694" s="43">
        <v>4.8400999999999996</v>
      </c>
      <c r="Y2694" s="114" t="s">
        <v>2894</v>
      </c>
      <c r="Z2694" s="44">
        <v>1</v>
      </c>
      <c r="AA2694" s="115" t="s">
        <v>3105</v>
      </c>
      <c r="AB2694" s="44">
        <v>0</v>
      </c>
      <c r="AC2694" s="45"/>
    </row>
    <row r="2695" spans="1:29" x14ac:dyDescent="0.2">
      <c r="A2695" s="37">
        <v>2694</v>
      </c>
      <c r="B2695" s="38" t="s">
        <v>744</v>
      </c>
      <c r="C2695" s="39" t="s">
        <v>746</v>
      </c>
      <c r="D2695" s="40">
        <v>44101</v>
      </c>
      <c r="E2695" s="38">
        <v>1</v>
      </c>
      <c r="F2695" s="38"/>
      <c r="G2695" s="38" t="s">
        <v>2</v>
      </c>
      <c r="H2695" s="38" t="s">
        <v>2</v>
      </c>
      <c r="I2695" s="39">
        <v>34000</v>
      </c>
      <c r="J2695" s="39">
        <v>52956.15</v>
      </c>
      <c r="K2695" s="39">
        <v>0</v>
      </c>
      <c r="L2695" s="41">
        <f>SUM(Data5[[#This Row],[CHELTUIELI DE PERSONAL LEI]:[CHELTUIELI DE CAPITAL (ACTIVE NEFINANCIARE ) LEI]])</f>
        <v>86956.15</v>
      </c>
      <c r="M2695" s="41">
        <f>Data5[[#This Row],[TOTAL CHELTUIELI LEI]]/Data5[[#This Row],[CURS VALUTAR EURO BNR 22 07 2020]]</f>
        <v>17965.775500506188</v>
      </c>
      <c r="N2695" s="49">
        <v>57741</v>
      </c>
      <c r="O2695" s="54"/>
      <c r="P2695" s="54">
        <v>17776</v>
      </c>
      <c r="Q2695" s="54"/>
      <c r="R2695" s="54">
        <f>Data5[[#This Row],[PERSOANE ÎNSCRISE ÎN LISTELE ELECTORALE (TURUL 1)            ]]+Data5[[#This Row],[PERSOANE ÎNSCRISE ÎN LISTELE ELECTORALE (TURUL AL 2-LEA)]]</f>
        <v>57741</v>
      </c>
      <c r="S2695" s="54">
        <f>Data5[[#This Row],[PERSOANE CARE AU PARTICIPAT LA VOT (TURUL 1)]]+Data5[[#This Row],[PERSOANE CARE AU PARTICIPAT LA VOT  (TURUL AL 2-LEA)]]</f>
        <v>17776</v>
      </c>
      <c r="T2695" s="41">
        <f>Data5[[#This Row],[TOTAL CHELTUIELI LEI]]/Data5[[#This Row],[NUMĂRUL PERSOANELOR ÎNSCRISE ÎN LISTELE ELECTORALE]]</f>
        <v>1.5059688955854591</v>
      </c>
      <c r="U2695" s="41">
        <f>Data5[[#This Row],[TOTAL CHELTUIELI EURO]]/Data5[[#This Row],[NUMĂRUL PERSOANELOR ÎNSCRISE ÎN LISTELE ELECTORALE]]</f>
        <v>0.31114416966291175</v>
      </c>
      <c r="V2695" s="41">
        <f>Data5[[#This Row],[TOTAL CHELTUIELI LEI]]/Data5[[#This Row],[NUMĂRUL PERSOANELOR CARE AU PARTICIPAT LA VOT]]</f>
        <v>4.891772614761476</v>
      </c>
      <c r="W2695" s="41">
        <f>Data5[[#This Row],[TOTAL CHELTUIELI EURO]]/Data5[[#This Row],[NUMĂRUL PERSOANELOR CARE AU PARTICIPAT LA VOT]]</f>
        <v>1.0106759394974227</v>
      </c>
      <c r="X2695" s="43">
        <v>4.8400999999999996</v>
      </c>
      <c r="Y2695" s="114" t="s">
        <v>2894</v>
      </c>
      <c r="Z2695" s="44">
        <v>1</v>
      </c>
      <c r="AA2695" s="115" t="s">
        <v>3105</v>
      </c>
      <c r="AB2695" s="44">
        <v>0</v>
      </c>
      <c r="AC2695" s="45"/>
    </row>
    <row r="2696" spans="1:29" x14ac:dyDescent="0.2">
      <c r="A2696" s="37">
        <v>2695</v>
      </c>
      <c r="B2696" s="38" t="s">
        <v>744</v>
      </c>
      <c r="C2696" s="39" t="s">
        <v>2822</v>
      </c>
      <c r="D2696" s="40">
        <v>44101</v>
      </c>
      <c r="E2696" s="38">
        <v>1</v>
      </c>
      <c r="F2696" s="38"/>
      <c r="G2696" s="38" t="s">
        <v>2</v>
      </c>
      <c r="H2696" s="38" t="s">
        <v>2</v>
      </c>
      <c r="I2696" s="39">
        <v>4100</v>
      </c>
      <c r="J2696" s="39">
        <v>10480</v>
      </c>
      <c r="K2696" s="39">
        <v>0</v>
      </c>
      <c r="L2696" s="41">
        <f>SUM(Data5[[#This Row],[CHELTUIELI DE PERSONAL LEI]:[CHELTUIELI DE CAPITAL (ACTIVE NEFINANCIARE ) LEI]])</f>
        <v>14580</v>
      </c>
      <c r="M2696" s="41">
        <f>Data5[[#This Row],[TOTAL CHELTUIELI LEI]]/Data5[[#This Row],[CURS VALUTAR EURO BNR 22 07 2020]]</f>
        <v>3012.3344558996719</v>
      </c>
      <c r="N2696" s="49">
        <v>6983</v>
      </c>
      <c r="O2696" s="54"/>
      <c r="P2696" s="54">
        <v>3024</v>
      </c>
      <c r="Q2696" s="54"/>
      <c r="R2696" s="54">
        <f>Data5[[#This Row],[PERSOANE ÎNSCRISE ÎN LISTELE ELECTORALE (TURUL 1)            ]]+Data5[[#This Row],[PERSOANE ÎNSCRISE ÎN LISTELE ELECTORALE (TURUL AL 2-LEA)]]</f>
        <v>6983</v>
      </c>
      <c r="S2696" s="54">
        <f>Data5[[#This Row],[PERSOANE CARE AU PARTICIPAT LA VOT (TURUL 1)]]+Data5[[#This Row],[PERSOANE CARE AU PARTICIPAT LA VOT  (TURUL AL 2-LEA)]]</f>
        <v>3024</v>
      </c>
      <c r="T2696" s="41">
        <f>Data5[[#This Row],[TOTAL CHELTUIELI LEI]]/Data5[[#This Row],[NUMĂRUL PERSOANELOR ÎNSCRISE ÎN LISTELE ELECTORALE]]</f>
        <v>2.0879278247171702</v>
      </c>
      <c r="U2696" s="41">
        <f>Data5[[#This Row],[TOTAL CHELTUIELI EURO]]/Data5[[#This Row],[NUMĂRUL PERSOANELOR ÎNSCRISE ÎN LISTELE ELECTORALE]]</f>
        <v>0.43138113359582869</v>
      </c>
      <c r="V2696" s="41">
        <f>Data5[[#This Row],[TOTAL CHELTUIELI LEI]]/Data5[[#This Row],[NUMĂRUL PERSOANELOR CARE AU PARTICIPAT LA VOT]]</f>
        <v>4.8214285714285712</v>
      </c>
      <c r="W2696" s="41">
        <f>Data5[[#This Row],[TOTAL CHELTUIELI EURO]]/Data5[[#This Row],[NUMĂRUL PERSOANELOR CARE AU PARTICIPAT LA VOT]]</f>
        <v>0.99614234652766931</v>
      </c>
      <c r="X2696" s="43">
        <v>4.8400999999999996</v>
      </c>
      <c r="Y2696" s="114" t="s">
        <v>2891</v>
      </c>
      <c r="Z2696" s="44">
        <v>2</v>
      </c>
      <c r="AA2696" s="115" t="s">
        <v>3105</v>
      </c>
      <c r="AB2696" s="44">
        <v>0</v>
      </c>
      <c r="AC2696" s="45"/>
    </row>
    <row r="2697" spans="1:29" x14ac:dyDescent="0.2">
      <c r="A2697" s="37">
        <v>2696</v>
      </c>
      <c r="B2697" s="38" t="s">
        <v>744</v>
      </c>
      <c r="C2697" s="39" t="s">
        <v>2823</v>
      </c>
      <c r="D2697" s="40">
        <v>44101</v>
      </c>
      <c r="E2697" s="38">
        <v>1</v>
      </c>
      <c r="F2697" s="38"/>
      <c r="G2697" s="38" t="s">
        <v>2</v>
      </c>
      <c r="H2697" s="38" t="s">
        <v>2</v>
      </c>
      <c r="I2697" s="39">
        <v>3600</v>
      </c>
      <c r="J2697" s="39">
        <v>10020</v>
      </c>
      <c r="K2697" s="39">
        <v>0</v>
      </c>
      <c r="L2697" s="41">
        <f>SUM(Data5[[#This Row],[CHELTUIELI DE PERSONAL LEI]:[CHELTUIELI DE CAPITAL (ACTIVE NEFINANCIARE ) LEI]])</f>
        <v>13620</v>
      </c>
      <c r="M2697" s="41">
        <f>Data5[[#This Row],[TOTAL CHELTUIELI LEI]]/Data5[[#This Row],[CURS VALUTAR EURO BNR 22 07 2020]]</f>
        <v>2813.9914464577182</v>
      </c>
      <c r="N2697" s="49">
        <v>8338</v>
      </c>
      <c r="O2697" s="54"/>
      <c r="P2697" s="54">
        <v>4185</v>
      </c>
      <c r="Q2697" s="54"/>
      <c r="R2697" s="54">
        <f>Data5[[#This Row],[PERSOANE ÎNSCRISE ÎN LISTELE ELECTORALE (TURUL 1)            ]]+Data5[[#This Row],[PERSOANE ÎNSCRISE ÎN LISTELE ELECTORALE (TURUL AL 2-LEA)]]</f>
        <v>8338</v>
      </c>
      <c r="S2697" s="54">
        <f>Data5[[#This Row],[PERSOANE CARE AU PARTICIPAT LA VOT (TURUL 1)]]+Data5[[#This Row],[PERSOANE CARE AU PARTICIPAT LA VOT  (TURUL AL 2-LEA)]]</f>
        <v>4185</v>
      </c>
      <c r="T2697" s="41">
        <f>Data5[[#This Row],[TOTAL CHELTUIELI LEI]]/Data5[[#This Row],[NUMĂRUL PERSOANELOR ÎNSCRISE ÎN LISTELE ELECTORALE]]</f>
        <v>1.6334852482609739</v>
      </c>
      <c r="U2697" s="41">
        <f>Data5[[#This Row],[TOTAL CHELTUIELI EURO]]/Data5[[#This Row],[NUMĂRUL PERSOANELOR ÎNSCRISE ÎN LISTELE ELECTORALE]]</f>
        <v>0.33748997918658169</v>
      </c>
      <c r="V2697" s="41">
        <f>Data5[[#This Row],[TOTAL CHELTUIELI LEI]]/Data5[[#This Row],[NUMĂRUL PERSOANELOR CARE AU PARTICIPAT LA VOT]]</f>
        <v>3.2544802867383513</v>
      </c>
      <c r="W2697" s="41">
        <f>Data5[[#This Row],[TOTAL CHELTUIELI EURO]]/Data5[[#This Row],[NUMĂRUL PERSOANELOR CARE AU PARTICIPAT LA VOT]]</f>
        <v>0.67239938983458025</v>
      </c>
      <c r="X2697" s="43">
        <v>4.8400999999999996</v>
      </c>
      <c r="Y2697" s="114" t="s">
        <v>2894</v>
      </c>
      <c r="Z2697" s="44">
        <v>1</v>
      </c>
      <c r="AA2697" s="115" t="s">
        <v>3105</v>
      </c>
      <c r="AB2697" s="44">
        <v>0</v>
      </c>
      <c r="AC2697" s="45"/>
    </row>
    <row r="2698" spans="1:29" x14ac:dyDescent="0.2">
      <c r="A2698" s="37">
        <v>2697</v>
      </c>
      <c r="B2698" s="38" t="s">
        <v>744</v>
      </c>
      <c r="C2698" s="39" t="s">
        <v>2824</v>
      </c>
      <c r="D2698" s="40">
        <v>44101</v>
      </c>
      <c r="E2698" s="38">
        <v>1</v>
      </c>
      <c r="F2698" s="38"/>
      <c r="G2698" s="38" t="s">
        <v>2</v>
      </c>
      <c r="H2698" s="38" t="s">
        <v>2</v>
      </c>
      <c r="I2698" s="39">
        <v>0</v>
      </c>
      <c r="J2698" s="39">
        <v>116810</v>
      </c>
      <c r="K2698" s="39">
        <v>0</v>
      </c>
      <c r="L2698" s="41">
        <f>SUM(Data5[[#This Row],[CHELTUIELI DE PERSONAL LEI]:[CHELTUIELI DE CAPITAL (ACTIVE NEFINANCIARE ) LEI]])</f>
        <v>116810</v>
      </c>
      <c r="M2698" s="41">
        <f>Data5[[#This Row],[TOTAL CHELTUIELI LEI]]/Data5[[#This Row],[CURS VALUTAR EURO BNR 22 07 2020]]</f>
        <v>24133.798888452719</v>
      </c>
      <c r="N2698" s="49">
        <v>18586</v>
      </c>
      <c r="O2698" s="54"/>
      <c r="P2698" s="54">
        <v>7753</v>
      </c>
      <c r="Q2698" s="54"/>
      <c r="R2698" s="54">
        <f>Data5[[#This Row],[PERSOANE ÎNSCRISE ÎN LISTELE ELECTORALE (TURUL 1)            ]]+Data5[[#This Row],[PERSOANE ÎNSCRISE ÎN LISTELE ELECTORALE (TURUL AL 2-LEA)]]</f>
        <v>18586</v>
      </c>
      <c r="S2698" s="54">
        <f>Data5[[#This Row],[PERSOANE CARE AU PARTICIPAT LA VOT (TURUL 1)]]+Data5[[#This Row],[PERSOANE CARE AU PARTICIPAT LA VOT  (TURUL AL 2-LEA)]]</f>
        <v>7753</v>
      </c>
      <c r="T2698" s="41">
        <f>Data5[[#This Row],[TOTAL CHELTUIELI LEI]]/Data5[[#This Row],[NUMĂRUL PERSOANELOR ÎNSCRISE ÎN LISTELE ELECTORALE]]</f>
        <v>6.2848380501452707</v>
      </c>
      <c r="U2698" s="41">
        <f>Data5[[#This Row],[TOTAL CHELTUIELI EURO]]/Data5[[#This Row],[NUMĂRUL PERSOANELOR ÎNSCRISE ÎN LISTELE ELECTORALE]]</f>
        <v>1.2984934299178263</v>
      </c>
      <c r="V2698" s="41">
        <f>Data5[[#This Row],[TOTAL CHELTUIELI LEI]]/Data5[[#This Row],[NUMĂRUL PERSOANELOR CARE AU PARTICIPAT LA VOT]]</f>
        <v>15.066425899651747</v>
      </c>
      <c r="W2698" s="41">
        <f>Data5[[#This Row],[TOTAL CHELTUIELI EURO]]/Data5[[#This Row],[NUMĂRUL PERSOANELOR CARE AU PARTICIPAT LA VOT]]</f>
        <v>3.1128335984074189</v>
      </c>
      <c r="X2698" s="43">
        <v>4.8400999999999996</v>
      </c>
      <c r="Y2698" s="114" t="s">
        <v>2889</v>
      </c>
      <c r="Z2698" s="44">
        <v>6</v>
      </c>
      <c r="AA2698" s="115" t="s">
        <v>3107</v>
      </c>
      <c r="AB2698" s="44">
        <v>1</v>
      </c>
      <c r="AC2698" s="45"/>
    </row>
    <row r="2699" spans="1:29" x14ac:dyDescent="0.2">
      <c r="A2699" s="37">
        <v>2698</v>
      </c>
      <c r="B2699" s="38" t="s">
        <v>744</v>
      </c>
      <c r="C2699" s="39" t="s">
        <v>747</v>
      </c>
      <c r="D2699" s="40">
        <v>44101</v>
      </c>
      <c r="E2699" s="38">
        <v>1</v>
      </c>
      <c r="F2699" s="38"/>
      <c r="G2699" s="38" t="s">
        <v>2</v>
      </c>
      <c r="H2699" s="38" t="s">
        <v>2</v>
      </c>
      <c r="I2699" s="39">
        <v>6000</v>
      </c>
      <c r="J2699" s="39">
        <v>10978</v>
      </c>
      <c r="K2699" s="39">
        <v>0</v>
      </c>
      <c r="L2699" s="41">
        <f>SUM(Data5[[#This Row],[CHELTUIELI DE PERSONAL LEI]:[CHELTUIELI DE CAPITAL (ACTIVE NEFINANCIARE ) LEI]])</f>
        <v>16978</v>
      </c>
      <c r="M2699" s="41">
        <f>Data5[[#This Row],[TOTAL CHELTUIELI LEI]]/Data5[[#This Row],[CURS VALUTAR EURO BNR 22 07 2020]]</f>
        <v>3507.7787649015518</v>
      </c>
      <c r="N2699" s="49">
        <v>3560</v>
      </c>
      <c r="O2699" s="54"/>
      <c r="P2699" s="54">
        <v>1961</v>
      </c>
      <c r="Q2699" s="54"/>
      <c r="R2699" s="54">
        <f>Data5[[#This Row],[PERSOANE ÎNSCRISE ÎN LISTELE ELECTORALE (TURUL 1)            ]]+Data5[[#This Row],[PERSOANE ÎNSCRISE ÎN LISTELE ELECTORALE (TURUL AL 2-LEA)]]</f>
        <v>3560</v>
      </c>
      <c r="S2699" s="54">
        <f>Data5[[#This Row],[PERSOANE CARE AU PARTICIPAT LA VOT (TURUL 1)]]+Data5[[#This Row],[PERSOANE CARE AU PARTICIPAT LA VOT  (TURUL AL 2-LEA)]]</f>
        <v>1961</v>
      </c>
      <c r="T2699" s="41">
        <f>Data5[[#This Row],[TOTAL CHELTUIELI LEI]]/Data5[[#This Row],[NUMĂRUL PERSOANELOR ÎNSCRISE ÎN LISTELE ELECTORALE]]</f>
        <v>4.7691011235955054</v>
      </c>
      <c r="U2699" s="41">
        <f>Data5[[#This Row],[TOTAL CHELTUIELI EURO]]/Data5[[#This Row],[NUMĂRUL PERSOANELOR ÎNSCRISE ÎN LISTELE ELECTORALE]]</f>
        <v>0.98533111373639093</v>
      </c>
      <c r="V2699" s="41">
        <f>Data5[[#This Row],[TOTAL CHELTUIELI LEI]]/Data5[[#This Row],[NUMĂRUL PERSOANELOR CARE AU PARTICIPAT LA VOT]]</f>
        <v>8.6578276389597146</v>
      </c>
      <c r="W2699" s="41">
        <f>Data5[[#This Row],[TOTAL CHELTUIELI EURO]]/Data5[[#This Row],[NUMĂRUL PERSOANELOR CARE AU PARTICIPAT LA VOT]]</f>
        <v>1.7887704053552023</v>
      </c>
      <c r="X2699" s="43">
        <v>4.8400999999999996</v>
      </c>
      <c r="Y2699" s="114" t="s">
        <v>2895</v>
      </c>
      <c r="Z2699" s="44">
        <v>4</v>
      </c>
      <c r="AA2699" s="115" t="s">
        <v>3105</v>
      </c>
      <c r="AB2699" s="44">
        <v>0</v>
      </c>
      <c r="AC2699" s="45"/>
    </row>
    <row r="2700" spans="1:29" x14ac:dyDescent="0.2">
      <c r="A2700" s="37">
        <v>2699</v>
      </c>
      <c r="B2700" s="38" t="s">
        <v>744</v>
      </c>
      <c r="C2700" s="39" t="s">
        <v>748</v>
      </c>
      <c r="D2700" s="40">
        <v>44101</v>
      </c>
      <c r="E2700" s="38">
        <v>1</v>
      </c>
      <c r="F2700" s="38"/>
      <c r="G2700" s="38" t="s">
        <v>2</v>
      </c>
      <c r="H2700" s="38" t="s">
        <v>2</v>
      </c>
      <c r="I2700" s="39">
        <v>2500</v>
      </c>
      <c r="J2700" s="39">
        <v>7207</v>
      </c>
      <c r="K2700" s="39">
        <v>0</v>
      </c>
      <c r="L2700" s="41">
        <f>SUM(Data5[[#This Row],[CHELTUIELI DE PERSONAL LEI]:[CHELTUIELI DE CAPITAL (ACTIVE NEFINANCIARE ) LEI]])</f>
        <v>9707</v>
      </c>
      <c r="M2700" s="41">
        <f>Data5[[#This Row],[TOTAL CHELTUIELI LEI]]/Data5[[#This Row],[CURS VALUTAR EURO BNR 22 07 2020]]</f>
        <v>2005.5370756802547</v>
      </c>
      <c r="N2700" s="49">
        <v>5052</v>
      </c>
      <c r="O2700" s="54"/>
      <c r="P2700" s="54">
        <v>2309</v>
      </c>
      <c r="Q2700" s="54"/>
      <c r="R2700" s="54">
        <f>Data5[[#This Row],[PERSOANE ÎNSCRISE ÎN LISTELE ELECTORALE (TURUL 1)            ]]+Data5[[#This Row],[PERSOANE ÎNSCRISE ÎN LISTELE ELECTORALE (TURUL AL 2-LEA)]]</f>
        <v>5052</v>
      </c>
      <c r="S2700" s="54">
        <f>Data5[[#This Row],[PERSOANE CARE AU PARTICIPAT LA VOT (TURUL 1)]]+Data5[[#This Row],[PERSOANE CARE AU PARTICIPAT LA VOT  (TURUL AL 2-LEA)]]</f>
        <v>2309</v>
      </c>
      <c r="T2700" s="41">
        <f>Data5[[#This Row],[TOTAL CHELTUIELI LEI]]/Data5[[#This Row],[NUMĂRUL PERSOANELOR ÎNSCRISE ÎN LISTELE ELECTORALE]]</f>
        <v>1.9214172604908948</v>
      </c>
      <c r="U2700" s="41">
        <f>Data5[[#This Row],[TOTAL CHELTUIELI EURO]]/Data5[[#This Row],[NUMĂRUL PERSOANELOR ÎNSCRISE ÎN LISTELE ELECTORALE]]</f>
        <v>0.3969788352494566</v>
      </c>
      <c r="V2700" s="41">
        <f>Data5[[#This Row],[TOTAL CHELTUIELI LEI]]/Data5[[#This Row],[NUMĂRUL PERSOANELOR CARE AU PARTICIPAT LA VOT]]</f>
        <v>4.2039844088349936</v>
      </c>
      <c r="W2700" s="41">
        <f>Data5[[#This Row],[TOTAL CHELTUIELI EURO]]/Data5[[#This Row],[NUMĂRUL PERSOANELOR CARE AU PARTICIPAT LA VOT]]</f>
        <v>0.86857387426602628</v>
      </c>
      <c r="X2700" s="43">
        <v>4.8400999999999996</v>
      </c>
      <c r="Y2700" s="114" t="s">
        <v>2894</v>
      </c>
      <c r="Z2700" s="44">
        <v>1</v>
      </c>
      <c r="AA2700" s="115" t="s">
        <v>3105</v>
      </c>
      <c r="AB2700" s="44">
        <v>0</v>
      </c>
      <c r="AC2700" s="45"/>
    </row>
    <row r="2701" spans="1:29" x14ac:dyDescent="0.2">
      <c r="A2701" s="37">
        <v>2700</v>
      </c>
      <c r="B2701" s="38" t="s">
        <v>744</v>
      </c>
      <c r="C2701" s="39" t="s">
        <v>749</v>
      </c>
      <c r="D2701" s="40">
        <v>44101</v>
      </c>
      <c r="E2701" s="38">
        <v>1</v>
      </c>
      <c r="F2701" s="38"/>
      <c r="G2701" s="38" t="s">
        <v>2</v>
      </c>
      <c r="H2701" s="38" t="s">
        <v>2</v>
      </c>
      <c r="I2701" s="39">
        <v>1800</v>
      </c>
      <c r="J2701" s="39">
        <v>5632</v>
      </c>
      <c r="K2701" s="39">
        <v>0</v>
      </c>
      <c r="L2701" s="41">
        <f>SUM(Data5[[#This Row],[CHELTUIELI DE PERSONAL LEI]:[CHELTUIELI DE CAPITAL (ACTIVE NEFINANCIARE ) LEI]])</f>
        <v>7432</v>
      </c>
      <c r="M2701" s="41">
        <f>Data5[[#This Row],[TOTAL CHELTUIELI LEI]]/Data5[[#This Row],[CURS VALUTAR EURO BNR 22 07 2020]]</f>
        <v>1535.5054647631248</v>
      </c>
      <c r="N2701" s="49">
        <v>2574</v>
      </c>
      <c r="O2701" s="54"/>
      <c r="P2701" s="54">
        <v>1717</v>
      </c>
      <c r="Q2701" s="54"/>
      <c r="R2701" s="54">
        <f>Data5[[#This Row],[PERSOANE ÎNSCRISE ÎN LISTELE ELECTORALE (TURUL 1)            ]]+Data5[[#This Row],[PERSOANE ÎNSCRISE ÎN LISTELE ELECTORALE (TURUL AL 2-LEA)]]</f>
        <v>2574</v>
      </c>
      <c r="S2701" s="54">
        <f>Data5[[#This Row],[PERSOANE CARE AU PARTICIPAT LA VOT (TURUL 1)]]+Data5[[#This Row],[PERSOANE CARE AU PARTICIPAT LA VOT  (TURUL AL 2-LEA)]]</f>
        <v>1717</v>
      </c>
      <c r="T2701" s="41">
        <f>Data5[[#This Row],[TOTAL CHELTUIELI LEI]]/Data5[[#This Row],[NUMĂRUL PERSOANELOR ÎNSCRISE ÎN LISTELE ELECTORALE]]</f>
        <v>2.8873348873348874</v>
      </c>
      <c r="U2701" s="41">
        <f>Data5[[#This Row],[TOTAL CHELTUIELI EURO]]/Data5[[#This Row],[NUMĂRUL PERSOANELOR ÎNSCRISE ÎN LISTELE ELECTORALE]]</f>
        <v>0.59654446960494356</v>
      </c>
      <c r="V2701" s="41">
        <f>Data5[[#This Row],[TOTAL CHELTUIELI LEI]]/Data5[[#This Row],[NUMĂRUL PERSOANELOR CARE AU PARTICIPAT LA VOT]]</f>
        <v>4.328479906814211</v>
      </c>
      <c r="W2701" s="41">
        <f>Data5[[#This Row],[TOTAL CHELTUIELI EURO]]/Data5[[#This Row],[NUMĂRUL PERSOANELOR CARE AU PARTICIPAT LA VOT]]</f>
        <v>0.8942955531526644</v>
      </c>
      <c r="X2701" s="43">
        <v>4.8400999999999996</v>
      </c>
      <c r="Y2701" s="114" t="s">
        <v>2891</v>
      </c>
      <c r="Z2701" s="44">
        <v>2</v>
      </c>
      <c r="AA2701" s="115" t="s">
        <v>3105</v>
      </c>
      <c r="AB2701" s="44">
        <v>0</v>
      </c>
      <c r="AC2701" s="45"/>
    </row>
    <row r="2702" spans="1:29" x14ac:dyDescent="0.2">
      <c r="A2702" s="37">
        <v>2701</v>
      </c>
      <c r="B2702" s="38" t="s">
        <v>744</v>
      </c>
      <c r="C2702" s="39" t="s">
        <v>750</v>
      </c>
      <c r="D2702" s="40">
        <v>44101</v>
      </c>
      <c r="E2702" s="38">
        <v>1</v>
      </c>
      <c r="F2702" s="38"/>
      <c r="G2702" s="38" t="s">
        <v>2</v>
      </c>
      <c r="H2702" s="38" t="s">
        <v>2</v>
      </c>
      <c r="I2702" s="39">
        <v>11276</v>
      </c>
      <c r="J2702" s="39">
        <v>38063</v>
      </c>
      <c r="K2702" s="39">
        <v>0</v>
      </c>
      <c r="L2702" s="41">
        <f>SUM(Data5[[#This Row],[CHELTUIELI DE PERSONAL LEI]:[CHELTUIELI DE CAPITAL (ACTIVE NEFINANCIARE ) LEI]])</f>
        <v>49339</v>
      </c>
      <c r="M2702" s="41">
        <f>Data5[[#This Row],[TOTAL CHELTUIELI LEI]]/Data5[[#This Row],[CURS VALUTAR EURO BNR 22 07 2020]]</f>
        <v>10193.79764880891</v>
      </c>
      <c r="N2702" s="49">
        <v>3003</v>
      </c>
      <c r="O2702" s="54"/>
      <c r="P2702" s="54">
        <v>1701</v>
      </c>
      <c r="Q2702" s="54"/>
      <c r="R2702" s="54">
        <f>Data5[[#This Row],[PERSOANE ÎNSCRISE ÎN LISTELE ELECTORALE (TURUL 1)            ]]+Data5[[#This Row],[PERSOANE ÎNSCRISE ÎN LISTELE ELECTORALE (TURUL AL 2-LEA)]]</f>
        <v>3003</v>
      </c>
      <c r="S2702" s="54">
        <f>Data5[[#This Row],[PERSOANE CARE AU PARTICIPAT LA VOT (TURUL 1)]]+Data5[[#This Row],[PERSOANE CARE AU PARTICIPAT LA VOT  (TURUL AL 2-LEA)]]</f>
        <v>1701</v>
      </c>
      <c r="T2702" s="41">
        <f>Data5[[#This Row],[TOTAL CHELTUIELI LEI]]/Data5[[#This Row],[NUMĂRUL PERSOANELOR ÎNSCRISE ÎN LISTELE ELECTORALE]]</f>
        <v>16.42990342990343</v>
      </c>
      <c r="U2702" s="41">
        <f>Data5[[#This Row],[TOTAL CHELTUIELI EURO]]/Data5[[#This Row],[NUMĂRUL PERSOANELOR ÎNSCRISE ÎN LISTELE ELECTORALE]]</f>
        <v>3.3945380115913784</v>
      </c>
      <c r="V2702" s="41">
        <f>Data5[[#This Row],[TOTAL CHELTUIELI LEI]]/Data5[[#This Row],[NUMĂRUL PERSOANELOR CARE AU PARTICIPAT LA VOT]]</f>
        <v>29.005878894767783</v>
      </c>
      <c r="W2702" s="41">
        <f>Data5[[#This Row],[TOTAL CHELTUIELI EURO]]/Data5[[#This Row],[NUMĂRUL PERSOANELOR CARE AU PARTICIPAT LA VOT]]</f>
        <v>5.9928263661428041</v>
      </c>
      <c r="X2702" s="43">
        <v>4.8400999999999996</v>
      </c>
      <c r="Y2702" s="114" t="s">
        <v>2920</v>
      </c>
      <c r="Z2702" s="44">
        <v>16</v>
      </c>
      <c r="AA2702" s="115" t="s">
        <v>3106</v>
      </c>
      <c r="AB2702" s="44">
        <v>3</v>
      </c>
      <c r="AC2702" s="45"/>
    </row>
    <row r="2703" spans="1:29" x14ac:dyDescent="0.2">
      <c r="A2703" s="37">
        <v>2702</v>
      </c>
      <c r="B2703" s="38" t="s">
        <v>744</v>
      </c>
      <c r="C2703" s="39" t="s">
        <v>751</v>
      </c>
      <c r="D2703" s="40">
        <v>44101</v>
      </c>
      <c r="E2703" s="38">
        <v>1</v>
      </c>
      <c r="F2703" s="38"/>
      <c r="G2703" s="38" t="s">
        <v>2</v>
      </c>
      <c r="H2703" s="38" t="s">
        <v>2</v>
      </c>
      <c r="I2703" s="39">
        <v>960</v>
      </c>
      <c r="J2703" s="39">
        <v>9426.56</v>
      </c>
      <c r="K2703" s="39">
        <v>0</v>
      </c>
      <c r="L2703" s="41">
        <f>SUM(Data5[[#This Row],[CHELTUIELI DE PERSONAL LEI]:[CHELTUIELI DE CAPITAL (ACTIVE NEFINANCIARE ) LEI]])</f>
        <v>10386.56</v>
      </c>
      <c r="M2703" s="41">
        <f>Data5[[#This Row],[TOTAL CHELTUIELI LEI]]/Data5[[#This Row],[CURS VALUTAR EURO BNR 22 07 2020]]</f>
        <v>2145.9391334889774</v>
      </c>
      <c r="N2703" s="49">
        <v>3442</v>
      </c>
      <c r="O2703" s="54"/>
      <c r="P2703" s="54">
        <v>1612</v>
      </c>
      <c r="Q2703" s="54"/>
      <c r="R2703" s="54">
        <f>Data5[[#This Row],[PERSOANE ÎNSCRISE ÎN LISTELE ELECTORALE (TURUL 1)            ]]+Data5[[#This Row],[PERSOANE ÎNSCRISE ÎN LISTELE ELECTORALE (TURUL AL 2-LEA)]]</f>
        <v>3442</v>
      </c>
      <c r="S2703" s="54">
        <f>Data5[[#This Row],[PERSOANE CARE AU PARTICIPAT LA VOT (TURUL 1)]]+Data5[[#This Row],[PERSOANE CARE AU PARTICIPAT LA VOT  (TURUL AL 2-LEA)]]</f>
        <v>1612</v>
      </c>
      <c r="T2703" s="41">
        <f>Data5[[#This Row],[TOTAL CHELTUIELI LEI]]/Data5[[#This Row],[NUMĂRUL PERSOANELOR ÎNSCRISE ÎN LISTELE ELECTORALE]]</f>
        <v>3.0175944218477628</v>
      </c>
      <c r="U2703" s="41">
        <f>Data5[[#This Row],[TOTAL CHELTUIELI EURO]]/Data5[[#This Row],[NUMĂRUL PERSOANELOR ÎNSCRISE ÎN LISTELE ELECTORALE]]</f>
        <v>0.62345704052555995</v>
      </c>
      <c r="V2703" s="41">
        <f>Data5[[#This Row],[TOTAL CHELTUIELI LEI]]/Data5[[#This Row],[NUMĂRUL PERSOANELOR CARE AU PARTICIPAT LA VOT]]</f>
        <v>6.4432754342431755</v>
      </c>
      <c r="W2703" s="41">
        <f>Data5[[#This Row],[TOTAL CHELTUIELI EURO]]/Data5[[#This Row],[NUMĂRUL PERSOANELOR CARE AU PARTICIPAT LA VOT]]</f>
        <v>1.3312277503033358</v>
      </c>
      <c r="X2703" s="43">
        <v>4.8400999999999996</v>
      </c>
      <c r="Y2703" s="114" t="s">
        <v>2884</v>
      </c>
      <c r="Z2703" s="44">
        <v>3</v>
      </c>
      <c r="AA2703" s="115" t="s">
        <v>3105</v>
      </c>
      <c r="AB2703" s="44">
        <v>0</v>
      </c>
      <c r="AC2703" s="45"/>
    </row>
    <row r="2704" spans="1:29" x14ac:dyDescent="0.2">
      <c r="A2704" s="37">
        <v>2703</v>
      </c>
      <c r="B2704" s="38" t="s">
        <v>744</v>
      </c>
      <c r="C2704" s="39" t="s">
        <v>752</v>
      </c>
      <c r="D2704" s="40">
        <v>44101</v>
      </c>
      <c r="E2704" s="38">
        <v>1</v>
      </c>
      <c r="F2704" s="38"/>
      <c r="G2704" s="38" t="s">
        <v>2</v>
      </c>
      <c r="H2704" s="38" t="s">
        <v>2</v>
      </c>
      <c r="I2704" s="39">
        <v>107312</v>
      </c>
      <c r="J2704" s="39">
        <v>3000</v>
      </c>
      <c r="K2704" s="39">
        <v>0</v>
      </c>
      <c r="L2704" s="41">
        <f>SUM(Data5[[#This Row],[CHELTUIELI DE PERSONAL LEI]:[CHELTUIELI DE CAPITAL (ACTIVE NEFINANCIARE ) LEI]])</f>
        <v>110312</v>
      </c>
      <c r="M2704" s="41">
        <f>Data5[[#This Row],[TOTAL CHELTUIELI LEI]]/Data5[[#This Row],[CURS VALUTAR EURO BNR 22 07 2020]]</f>
        <v>22791.264643292496</v>
      </c>
      <c r="N2704" s="49">
        <v>3678</v>
      </c>
      <c r="O2704" s="54"/>
      <c r="P2704" s="54">
        <v>2000</v>
      </c>
      <c r="Q2704" s="54"/>
      <c r="R2704" s="54">
        <f>Data5[[#This Row],[PERSOANE ÎNSCRISE ÎN LISTELE ELECTORALE (TURUL 1)            ]]+Data5[[#This Row],[PERSOANE ÎNSCRISE ÎN LISTELE ELECTORALE (TURUL AL 2-LEA)]]</f>
        <v>3678</v>
      </c>
      <c r="S2704" s="54">
        <f>Data5[[#This Row],[PERSOANE CARE AU PARTICIPAT LA VOT (TURUL 1)]]+Data5[[#This Row],[PERSOANE CARE AU PARTICIPAT LA VOT  (TURUL AL 2-LEA)]]</f>
        <v>2000</v>
      </c>
      <c r="T2704" s="41">
        <f>Data5[[#This Row],[TOTAL CHELTUIELI LEI]]/Data5[[#This Row],[NUMĂRUL PERSOANELOR ÎNSCRISE ÎN LISTELE ELECTORALE]]</f>
        <v>29.992387166938553</v>
      </c>
      <c r="U2704" s="41">
        <f>Data5[[#This Row],[TOTAL CHELTUIELI EURO]]/Data5[[#This Row],[NUMĂRUL PERSOANELOR ÎNSCRISE ÎN LISTELE ELECTORALE]]</f>
        <v>6.1966461781654418</v>
      </c>
      <c r="V2704" s="41">
        <f>Data5[[#This Row],[TOTAL CHELTUIELI LEI]]/Data5[[#This Row],[NUMĂRUL PERSOANELOR CARE AU PARTICIPAT LA VOT]]</f>
        <v>55.155999999999999</v>
      </c>
      <c r="W2704" s="41">
        <f>Data5[[#This Row],[TOTAL CHELTUIELI EURO]]/Data5[[#This Row],[NUMĂRUL PERSOANELOR CARE AU PARTICIPAT LA VOT]]</f>
        <v>11.395632321646248</v>
      </c>
      <c r="X2704" s="43">
        <v>4.8400999999999996</v>
      </c>
      <c r="Y2704" s="114" t="s">
        <v>2922</v>
      </c>
      <c r="Z2704" s="44">
        <v>29</v>
      </c>
      <c r="AA2704" s="115" t="s">
        <v>3114</v>
      </c>
      <c r="AB2704" s="44">
        <v>6</v>
      </c>
      <c r="AC2704" s="45"/>
    </row>
    <row r="2705" spans="1:29" x14ac:dyDescent="0.2">
      <c r="A2705" s="37">
        <v>2704</v>
      </c>
      <c r="B2705" s="38" t="s">
        <v>744</v>
      </c>
      <c r="C2705" s="39" t="s">
        <v>753</v>
      </c>
      <c r="D2705" s="40">
        <v>44101</v>
      </c>
      <c r="E2705" s="38">
        <v>1</v>
      </c>
      <c r="F2705" s="38"/>
      <c r="G2705" s="38" t="s">
        <v>2</v>
      </c>
      <c r="H2705" s="38" t="s">
        <v>2</v>
      </c>
      <c r="I2705" s="39">
        <v>4800</v>
      </c>
      <c r="J2705" s="39">
        <v>3786</v>
      </c>
      <c r="K2705" s="39">
        <v>0</v>
      </c>
      <c r="L2705" s="41">
        <f>SUM(Data5[[#This Row],[CHELTUIELI DE PERSONAL LEI]:[CHELTUIELI DE CAPITAL (ACTIVE NEFINANCIARE ) LEI]])</f>
        <v>8586</v>
      </c>
      <c r="M2705" s="41">
        <f>Data5[[#This Row],[TOTAL CHELTUIELI LEI]]/Data5[[#This Row],[CURS VALUTAR EURO BNR 22 07 2020]]</f>
        <v>1773.9302906964733</v>
      </c>
      <c r="N2705" s="49">
        <v>3109</v>
      </c>
      <c r="O2705" s="54"/>
      <c r="P2705" s="54">
        <v>1420</v>
      </c>
      <c r="Q2705" s="54"/>
      <c r="R2705" s="54">
        <f>Data5[[#This Row],[PERSOANE ÎNSCRISE ÎN LISTELE ELECTORALE (TURUL 1)            ]]+Data5[[#This Row],[PERSOANE ÎNSCRISE ÎN LISTELE ELECTORALE (TURUL AL 2-LEA)]]</f>
        <v>3109</v>
      </c>
      <c r="S2705" s="54">
        <f>Data5[[#This Row],[PERSOANE CARE AU PARTICIPAT LA VOT (TURUL 1)]]+Data5[[#This Row],[PERSOANE CARE AU PARTICIPAT LA VOT  (TURUL AL 2-LEA)]]</f>
        <v>1420</v>
      </c>
      <c r="T2705" s="41">
        <f>Data5[[#This Row],[TOTAL CHELTUIELI LEI]]/Data5[[#This Row],[NUMĂRUL PERSOANELOR ÎNSCRISE ÎN LISTELE ELECTORALE]]</f>
        <v>2.7616596976519783</v>
      </c>
      <c r="U2705" s="41">
        <f>Data5[[#This Row],[TOTAL CHELTUIELI EURO]]/Data5[[#This Row],[NUMĂRUL PERSOANELOR ÎNSCRISE ÎN LISTELE ELECTORALE]]</f>
        <v>0.57057905779880136</v>
      </c>
      <c r="V2705" s="41">
        <f>Data5[[#This Row],[TOTAL CHELTUIELI LEI]]/Data5[[#This Row],[NUMĂRUL PERSOANELOR CARE AU PARTICIPAT LA VOT]]</f>
        <v>6.0464788732394368</v>
      </c>
      <c r="W2705" s="41">
        <f>Data5[[#This Row],[TOTAL CHELTUIELI EURO]]/Data5[[#This Row],[NUMĂRUL PERSOANELOR CARE AU PARTICIPAT LA VOT]]</f>
        <v>1.2492466835890657</v>
      </c>
      <c r="X2705" s="43">
        <v>4.8400999999999996</v>
      </c>
      <c r="Y2705" s="114" t="s">
        <v>2891</v>
      </c>
      <c r="Z2705" s="44">
        <v>2</v>
      </c>
      <c r="AA2705" s="115" t="s">
        <v>3105</v>
      </c>
      <c r="AB2705" s="44">
        <v>0</v>
      </c>
      <c r="AC2705" s="45"/>
    </row>
    <row r="2706" spans="1:29" x14ac:dyDescent="0.2">
      <c r="A2706" s="37">
        <v>2705</v>
      </c>
      <c r="B2706" s="38" t="s">
        <v>744</v>
      </c>
      <c r="C2706" s="39" t="s">
        <v>754</v>
      </c>
      <c r="D2706" s="40">
        <v>44101</v>
      </c>
      <c r="E2706" s="38">
        <v>1</v>
      </c>
      <c r="F2706" s="38"/>
      <c r="G2706" s="38" t="s">
        <v>2</v>
      </c>
      <c r="H2706" s="38" t="s">
        <v>2</v>
      </c>
      <c r="I2706" s="39">
        <v>0</v>
      </c>
      <c r="J2706" s="39">
        <v>4211.6899999999996</v>
      </c>
      <c r="K2706" s="39">
        <v>0</v>
      </c>
      <c r="L2706" s="41">
        <f>SUM(Data5[[#This Row],[CHELTUIELI DE PERSONAL LEI]:[CHELTUIELI DE CAPITAL (ACTIVE NEFINANCIARE ) LEI]])</f>
        <v>4211.6899999999996</v>
      </c>
      <c r="M2706" s="41">
        <f>Data5[[#This Row],[TOTAL CHELTUIELI LEI]]/Data5[[#This Row],[CURS VALUTAR EURO BNR 22 07 2020]]</f>
        <v>870.16590566310617</v>
      </c>
      <c r="N2706" s="49">
        <v>3883</v>
      </c>
      <c r="O2706" s="54"/>
      <c r="P2706" s="54">
        <v>2007</v>
      </c>
      <c r="Q2706" s="54"/>
      <c r="R2706" s="54">
        <f>Data5[[#This Row],[PERSOANE ÎNSCRISE ÎN LISTELE ELECTORALE (TURUL 1)            ]]+Data5[[#This Row],[PERSOANE ÎNSCRISE ÎN LISTELE ELECTORALE (TURUL AL 2-LEA)]]</f>
        <v>3883</v>
      </c>
      <c r="S2706" s="54">
        <f>Data5[[#This Row],[PERSOANE CARE AU PARTICIPAT LA VOT (TURUL 1)]]+Data5[[#This Row],[PERSOANE CARE AU PARTICIPAT LA VOT  (TURUL AL 2-LEA)]]</f>
        <v>2007</v>
      </c>
      <c r="T2706" s="41">
        <f>Data5[[#This Row],[TOTAL CHELTUIELI LEI]]/Data5[[#This Row],[NUMĂRUL PERSOANELOR ÎNSCRISE ÎN LISTELE ELECTORALE]]</f>
        <v>1.0846484676796291</v>
      </c>
      <c r="U2706" s="41">
        <f>Data5[[#This Row],[TOTAL CHELTUIELI EURO]]/Data5[[#This Row],[NUMĂRUL PERSOANELOR ÎNSCRISE ÎN LISTELE ELECTORALE]]</f>
        <v>0.22409629298560552</v>
      </c>
      <c r="V2706" s="41">
        <f>Data5[[#This Row],[TOTAL CHELTUIELI LEI]]/Data5[[#This Row],[NUMĂRUL PERSOANELOR CARE AU PARTICIPAT LA VOT]]</f>
        <v>2.0985002491280516</v>
      </c>
      <c r="W2706" s="41">
        <f>Data5[[#This Row],[TOTAL CHELTUIELI EURO]]/Data5[[#This Row],[NUMĂRUL PERSOANELOR CARE AU PARTICIPAT LA VOT]]</f>
        <v>0.43356547367369513</v>
      </c>
      <c r="X2706" s="43">
        <v>4.8400999999999996</v>
      </c>
      <c r="Y2706" s="114" t="s">
        <v>2894</v>
      </c>
      <c r="Z2706" s="44">
        <v>1</v>
      </c>
      <c r="AA2706" s="115" t="s">
        <v>3105</v>
      </c>
      <c r="AB2706" s="44">
        <v>0</v>
      </c>
      <c r="AC2706" s="45"/>
    </row>
    <row r="2707" spans="1:29" x14ac:dyDescent="0.2">
      <c r="A2707" s="37">
        <v>2706</v>
      </c>
      <c r="B2707" s="38" t="s">
        <v>744</v>
      </c>
      <c r="C2707" s="39" t="s">
        <v>755</v>
      </c>
      <c r="D2707" s="40">
        <v>44101</v>
      </c>
      <c r="E2707" s="38">
        <v>1</v>
      </c>
      <c r="F2707" s="38"/>
      <c r="G2707" s="38" t="s">
        <v>2</v>
      </c>
      <c r="H2707" s="38" t="s">
        <v>2</v>
      </c>
      <c r="I2707" s="39">
        <v>1200</v>
      </c>
      <c r="J2707" s="39">
        <v>4128</v>
      </c>
      <c r="K2707" s="39">
        <v>0</v>
      </c>
      <c r="L2707" s="41">
        <f>SUM(Data5[[#This Row],[CHELTUIELI DE PERSONAL LEI]:[CHELTUIELI DE CAPITAL (ACTIVE NEFINANCIARE ) LEI]])</f>
        <v>5328</v>
      </c>
      <c r="M2707" s="41">
        <f>Data5[[#This Row],[TOTAL CHELTUIELI LEI]]/Data5[[#This Row],[CURS VALUTAR EURO BNR 22 07 2020]]</f>
        <v>1100.8037024028431</v>
      </c>
      <c r="N2707" s="49">
        <v>1969</v>
      </c>
      <c r="O2707" s="54"/>
      <c r="P2707" s="54">
        <v>1142</v>
      </c>
      <c r="Q2707" s="54"/>
      <c r="R2707" s="54">
        <f>Data5[[#This Row],[PERSOANE ÎNSCRISE ÎN LISTELE ELECTORALE (TURUL 1)            ]]+Data5[[#This Row],[PERSOANE ÎNSCRISE ÎN LISTELE ELECTORALE (TURUL AL 2-LEA)]]</f>
        <v>1969</v>
      </c>
      <c r="S2707" s="54">
        <f>Data5[[#This Row],[PERSOANE CARE AU PARTICIPAT LA VOT (TURUL 1)]]+Data5[[#This Row],[PERSOANE CARE AU PARTICIPAT LA VOT  (TURUL AL 2-LEA)]]</f>
        <v>1142</v>
      </c>
      <c r="T2707" s="41">
        <f>Data5[[#This Row],[TOTAL CHELTUIELI LEI]]/Data5[[#This Row],[NUMĂRUL PERSOANELOR ÎNSCRISE ÎN LISTELE ELECTORALE]]</f>
        <v>2.7059421025901473</v>
      </c>
      <c r="U2707" s="41">
        <f>Data5[[#This Row],[TOTAL CHELTUIELI EURO]]/Data5[[#This Row],[NUMĂRUL PERSOANELOR ÎNSCRISE ÎN LISTELE ELECTORALE]]</f>
        <v>0.55906739583689335</v>
      </c>
      <c r="V2707" s="41">
        <f>Data5[[#This Row],[TOTAL CHELTUIELI LEI]]/Data5[[#This Row],[NUMĂRUL PERSOANELOR CARE AU PARTICIPAT LA VOT]]</f>
        <v>4.6654991243432571</v>
      </c>
      <c r="W2707" s="41">
        <f>Data5[[#This Row],[TOTAL CHELTUIELI EURO]]/Data5[[#This Row],[NUMĂRUL PERSOANELOR CARE AU PARTICIPAT LA VOT]]</f>
        <v>0.96392618424066823</v>
      </c>
      <c r="X2707" s="43">
        <v>4.8400999999999996</v>
      </c>
      <c r="Y2707" s="114" t="s">
        <v>2891</v>
      </c>
      <c r="Z2707" s="44">
        <v>2</v>
      </c>
      <c r="AA2707" s="115" t="s">
        <v>3105</v>
      </c>
      <c r="AB2707" s="44">
        <v>0</v>
      </c>
      <c r="AC2707" s="45"/>
    </row>
    <row r="2708" spans="1:29" x14ac:dyDescent="0.2">
      <c r="A2708" s="37">
        <v>2707</v>
      </c>
      <c r="B2708" s="38" t="s">
        <v>744</v>
      </c>
      <c r="C2708" s="39" t="s">
        <v>756</v>
      </c>
      <c r="D2708" s="40">
        <v>44101</v>
      </c>
      <c r="E2708" s="38">
        <v>1</v>
      </c>
      <c r="F2708" s="38"/>
      <c r="G2708" s="38" t="s">
        <v>2</v>
      </c>
      <c r="H2708" s="38" t="s">
        <v>2</v>
      </c>
      <c r="I2708" s="39">
        <v>131500</v>
      </c>
      <c r="J2708" s="39">
        <v>30012</v>
      </c>
      <c r="K2708" s="39">
        <v>0</v>
      </c>
      <c r="L2708" s="41">
        <f>SUM(Data5[[#This Row],[CHELTUIELI DE PERSONAL LEI]:[CHELTUIELI DE CAPITAL (ACTIVE NEFINANCIARE ) LEI]])</f>
        <v>161512</v>
      </c>
      <c r="M2708" s="41">
        <f>Data5[[#This Row],[TOTAL CHELTUIELI LEI]]/Data5[[#This Row],[CURS VALUTAR EURO BNR 22 07 2020]]</f>
        <v>33369.558480196691</v>
      </c>
      <c r="N2708" s="49">
        <v>5195</v>
      </c>
      <c r="O2708" s="54"/>
      <c r="P2708" s="54">
        <v>2844</v>
      </c>
      <c r="Q2708" s="54"/>
      <c r="R2708" s="54">
        <f>Data5[[#This Row],[PERSOANE ÎNSCRISE ÎN LISTELE ELECTORALE (TURUL 1)            ]]+Data5[[#This Row],[PERSOANE ÎNSCRISE ÎN LISTELE ELECTORALE (TURUL AL 2-LEA)]]</f>
        <v>5195</v>
      </c>
      <c r="S2708" s="54">
        <f>Data5[[#This Row],[PERSOANE CARE AU PARTICIPAT LA VOT (TURUL 1)]]+Data5[[#This Row],[PERSOANE CARE AU PARTICIPAT LA VOT  (TURUL AL 2-LEA)]]</f>
        <v>2844</v>
      </c>
      <c r="T2708" s="41">
        <f>Data5[[#This Row],[TOTAL CHELTUIELI LEI]]/Data5[[#This Row],[NUMĂRUL PERSOANELOR ÎNSCRISE ÎN LISTELE ELECTORALE]]</f>
        <v>31.089894128970165</v>
      </c>
      <c r="U2708" s="41">
        <f>Data5[[#This Row],[TOTAL CHELTUIELI EURO]]/Data5[[#This Row],[NUMĂRUL PERSOANELOR ÎNSCRISE ÎN LISTELE ELECTORALE]]</f>
        <v>6.4233991299704893</v>
      </c>
      <c r="V2708" s="41">
        <f>Data5[[#This Row],[TOTAL CHELTUIELI LEI]]/Data5[[#This Row],[NUMĂRUL PERSOANELOR CARE AU PARTICIPAT LA VOT]]</f>
        <v>56.790436005625878</v>
      </c>
      <c r="W2708" s="41">
        <f>Data5[[#This Row],[TOTAL CHELTUIELI EURO]]/Data5[[#This Row],[NUMĂRUL PERSOANELOR CARE AU PARTICIPAT LA VOT]]</f>
        <v>11.733318734246375</v>
      </c>
      <c r="X2708" s="43">
        <v>4.8400999999999996</v>
      </c>
      <c r="Y2708" s="114" t="s">
        <v>2912</v>
      </c>
      <c r="Z2708" s="44">
        <v>31</v>
      </c>
      <c r="AA2708" s="115" t="s">
        <v>3114</v>
      </c>
      <c r="AB2708" s="44">
        <v>6</v>
      </c>
      <c r="AC2708" s="45"/>
    </row>
    <row r="2709" spans="1:29" x14ac:dyDescent="0.2">
      <c r="A2709" s="37">
        <v>2708</v>
      </c>
      <c r="B2709" s="38" t="s">
        <v>744</v>
      </c>
      <c r="C2709" s="39" t="s">
        <v>757</v>
      </c>
      <c r="D2709" s="40">
        <v>44101</v>
      </c>
      <c r="E2709" s="38">
        <v>1</v>
      </c>
      <c r="F2709" s="38"/>
      <c r="G2709" s="38" t="s">
        <v>2</v>
      </c>
      <c r="H2709" s="38" t="s">
        <v>2</v>
      </c>
      <c r="I2709" s="39">
        <v>4000</v>
      </c>
      <c r="J2709" s="39">
        <v>27721</v>
      </c>
      <c r="K2709" s="39">
        <v>0</v>
      </c>
      <c r="L2709" s="41">
        <f>SUM(Data5[[#This Row],[CHELTUIELI DE PERSONAL LEI]:[CHELTUIELI DE CAPITAL (ACTIVE NEFINANCIARE ) LEI]])</f>
        <v>31721</v>
      </c>
      <c r="M2709" s="41">
        <f>Data5[[#This Row],[TOTAL CHELTUIELI LEI]]/Data5[[#This Row],[CURS VALUTAR EURO BNR 22 07 2020]]</f>
        <v>6553.7902109460556</v>
      </c>
      <c r="N2709" s="49">
        <v>7615</v>
      </c>
      <c r="O2709" s="54"/>
      <c r="P2709" s="54">
        <v>3330</v>
      </c>
      <c r="Q2709" s="54"/>
      <c r="R2709" s="54">
        <f>Data5[[#This Row],[PERSOANE ÎNSCRISE ÎN LISTELE ELECTORALE (TURUL 1)            ]]+Data5[[#This Row],[PERSOANE ÎNSCRISE ÎN LISTELE ELECTORALE (TURUL AL 2-LEA)]]</f>
        <v>7615</v>
      </c>
      <c r="S2709" s="54">
        <f>Data5[[#This Row],[PERSOANE CARE AU PARTICIPAT LA VOT (TURUL 1)]]+Data5[[#This Row],[PERSOANE CARE AU PARTICIPAT LA VOT  (TURUL AL 2-LEA)]]</f>
        <v>3330</v>
      </c>
      <c r="T2709" s="41">
        <f>Data5[[#This Row],[TOTAL CHELTUIELI LEI]]/Data5[[#This Row],[NUMĂRUL PERSOANELOR ÎNSCRISE ÎN LISTELE ELECTORALE]]</f>
        <v>4.1655942219304007</v>
      </c>
      <c r="U2709" s="41">
        <f>Data5[[#This Row],[TOTAL CHELTUIELI EURO]]/Data5[[#This Row],[NUMĂRUL PERSOANELOR ÎNSCRISE ÎN LISTELE ELECTORALE]]</f>
        <v>0.86064218134550963</v>
      </c>
      <c r="V2709" s="41">
        <f>Data5[[#This Row],[TOTAL CHELTUIELI LEI]]/Data5[[#This Row],[NUMĂRUL PERSOANELOR CARE AU PARTICIPAT LA VOT]]</f>
        <v>9.5258258258258266</v>
      </c>
      <c r="W2709" s="41">
        <f>Data5[[#This Row],[TOTAL CHELTUIELI EURO]]/Data5[[#This Row],[NUMĂRUL PERSOANELOR CARE AU PARTICIPAT LA VOT]]</f>
        <v>1.968105168452269</v>
      </c>
      <c r="X2709" s="43">
        <v>4.8400999999999996</v>
      </c>
      <c r="Y2709" s="114" t="s">
        <v>2895</v>
      </c>
      <c r="Z2709" s="44">
        <v>4</v>
      </c>
      <c r="AA2709" s="115" t="s">
        <v>3105</v>
      </c>
      <c r="AB2709" s="44">
        <v>0</v>
      </c>
      <c r="AC2709" s="45"/>
    </row>
    <row r="2710" spans="1:29" x14ac:dyDescent="0.2">
      <c r="A2710" s="37">
        <v>2709</v>
      </c>
      <c r="B2710" s="38" t="s">
        <v>744</v>
      </c>
      <c r="C2710" s="39" t="s">
        <v>758</v>
      </c>
      <c r="D2710" s="40">
        <v>44101</v>
      </c>
      <c r="E2710" s="38">
        <v>1</v>
      </c>
      <c r="F2710" s="38"/>
      <c r="G2710" s="38" t="s">
        <v>2</v>
      </c>
      <c r="H2710" s="38" t="s">
        <v>2</v>
      </c>
      <c r="I2710" s="39">
        <v>1650</v>
      </c>
      <c r="J2710" s="39">
        <v>6503.4</v>
      </c>
      <c r="K2710" s="39">
        <v>0</v>
      </c>
      <c r="L2710" s="41">
        <f>SUM(Data5[[#This Row],[CHELTUIELI DE PERSONAL LEI]:[CHELTUIELI DE CAPITAL (ACTIVE NEFINANCIARE ) LEI]])</f>
        <v>8153.4</v>
      </c>
      <c r="M2710" s="41">
        <f>Data5[[#This Row],[TOTAL CHELTUIELI LEI]]/Data5[[#This Row],[CURS VALUTAR EURO BNR 22 07 2020]]</f>
        <v>1684.551972066693</v>
      </c>
      <c r="N2710" s="49">
        <v>4170</v>
      </c>
      <c r="O2710" s="54"/>
      <c r="P2710" s="54">
        <v>1684</v>
      </c>
      <c r="Q2710" s="54"/>
      <c r="R2710" s="54">
        <f>Data5[[#This Row],[PERSOANE ÎNSCRISE ÎN LISTELE ELECTORALE (TURUL 1)            ]]+Data5[[#This Row],[PERSOANE ÎNSCRISE ÎN LISTELE ELECTORALE (TURUL AL 2-LEA)]]</f>
        <v>4170</v>
      </c>
      <c r="S2710" s="54">
        <f>Data5[[#This Row],[PERSOANE CARE AU PARTICIPAT LA VOT (TURUL 1)]]+Data5[[#This Row],[PERSOANE CARE AU PARTICIPAT LA VOT  (TURUL AL 2-LEA)]]</f>
        <v>1684</v>
      </c>
      <c r="T2710" s="41">
        <f>Data5[[#This Row],[TOTAL CHELTUIELI LEI]]/Data5[[#This Row],[NUMĂRUL PERSOANELOR ÎNSCRISE ÎN LISTELE ELECTORALE]]</f>
        <v>1.9552517985611511</v>
      </c>
      <c r="U2710" s="41">
        <f>Data5[[#This Row],[TOTAL CHELTUIELI EURO]]/Data5[[#This Row],[NUMĂRUL PERSOANELOR ÎNSCRISE ÎN LISTELE ELECTORALE]]</f>
        <v>0.40396929785772012</v>
      </c>
      <c r="V2710" s="41">
        <f>Data5[[#This Row],[TOTAL CHELTUIELI LEI]]/Data5[[#This Row],[NUMĂRUL PERSOANELOR CARE AU PARTICIPAT LA VOT]]</f>
        <v>4.8416864608076011</v>
      </c>
      <c r="W2710" s="41">
        <f>Data5[[#This Row],[TOTAL CHELTUIELI EURO]]/Data5[[#This Row],[NUMĂRUL PERSOANELOR CARE AU PARTICIPAT LA VOT]]</f>
        <v>1.0003277743863972</v>
      </c>
      <c r="X2710" s="43">
        <v>4.8400999999999996</v>
      </c>
      <c r="Y2710" s="114" t="s">
        <v>2894</v>
      </c>
      <c r="Z2710" s="44">
        <v>1</v>
      </c>
      <c r="AA2710" s="115" t="s">
        <v>3105</v>
      </c>
      <c r="AB2710" s="44">
        <v>0</v>
      </c>
      <c r="AC2710" s="45"/>
    </row>
    <row r="2711" spans="1:29" x14ac:dyDescent="0.2">
      <c r="A2711" s="37">
        <v>2710</v>
      </c>
      <c r="B2711" s="38" t="s">
        <v>744</v>
      </c>
      <c r="C2711" s="39" t="s">
        <v>759</v>
      </c>
      <c r="D2711" s="40">
        <v>44101</v>
      </c>
      <c r="E2711" s="38">
        <v>1</v>
      </c>
      <c r="F2711" s="38"/>
      <c r="G2711" s="38" t="s">
        <v>2</v>
      </c>
      <c r="H2711" s="38" t="s">
        <v>2</v>
      </c>
      <c r="I2711" s="39">
        <v>4400</v>
      </c>
      <c r="J2711" s="39">
        <v>8628</v>
      </c>
      <c r="K2711" s="39">
        <v>0</v>
      </c>
      <c r="L2711" s="41">
        <f>SUM(Data5[[#This Row],[CHELTUIELI DE PERSONAL LEI]:[CHELTUIELI DE CAPITAL (ACTIVE NEFINANCIARE ) LEI]])</f>
        <v>13028</v>
      </c>
      <c r="M2711" s="41">
        <f>Data5[[#This Row],[TOTAL CHELTUIELI LEI]]/Data5[[#This Row],[CURS VALUTAR EURO BNR 22 07 2020]]</f>
        <v>2691.6799239685133</v>
      </c>
      <c r="N2711" s="49">
        <v>2206</v>
      </c>
      <c r="O2711" s="54"/>
      <c r="P2711" s="54">
        <v>1184</v>
      </c>
      <c r="Q2711" s="54"/>
      <c r="R2711" s="54">
        <f>Data5[[#This Row],[PERSOANE ÎNSCRISE ÎN LISTELE ELECTORALE (TURUL 1)            ]]+Data5[[#This Row],[PERSOANE ÎNSCRISE ÎN LISTELE ELECTORALE (TURUL AL 2-LEA)]]</f>
        <v>2206</v>
      </c>
      <c r="S2711" s="54">
        <f>Data5[[#This Row],[PERSOANE CARE AU PARTICIPAT LA VOT (TURUL 1)]]+Data5[[#This Row],[PERSOANE CARE AU PARTICIPAT LA VOT  (TURUL AL 2-LEA)]]</f>
        <v>1184</v>
      </c>
      <c r="T2711" s="41">
        <f>Data5[[#This Row],[TOTAL CHELTUIELI LEI]]/Data5[[#This Row],[NUMĂRUL PERSOANELOR ÎNSCRISE ÎN LISTELE ELECTORALE]]</f>
        <v>5.9057116953762465</v>
      </c>
      <c r="U2711" s="41">
        <f>Data5[[#This Row],[TOTAL CHELTUIELI EURO]]/Data5[[#This Row],[NUMĂRUL PERSOANELOR ÎNSCRISE ÎN LISTELE ELECTORALE]]</f>
        <v>1.220163156830695</v>
      </c>
      <c r="V2711" s="41">
        <f>Data5[[#This Row],[TOTAL CHELTUIELI LEI]]/Data5[[#This Row],[NUMĂRUL PERSOANELOR CARE AU PARTICIPAT LA VOT]]</f>
        <v>11.003378378378379</v>
      </c>
      <c r="W2711" s="41">
        <f>Data5[[#This Row],[TOTAL CHELTUIELI EURO]]/Data5[[#This Row],[NUMĂRUL PERSOANELOR CARE AU PARTICIPAT LA VOT]]</f>
        <v>2.2733783141625956</v>
      </c>
      <c r="X2711" s="43">
        <v>4.8400999999999996</v>
      </c>
      <c r="Y2711" s="114" t="s">
        <v>2892</v>
      </c>
      <c r="Z2711" s="44">
        <v>5</v>
      </c>
      <c r="AA2711" s="115" t="s">
        <v>3107</v>
      </c>
      <c r="AB2711" s="44">
        <v>1</v>
      </c>
      <c r="AC2711" s="45"/>
    </row>
    <row r="2712" spans="1:29" x14ac:dyDescent="0.2">
      <c r="A2712" s="37">
        <v>2711</v>
      </c>
      <c r="B2712" s="38" t="s">
        <v>744</v>
      </c>
      <c r="C2712" s="39" t="s">
        <v>760</v>
      </c>
      <c r="D2712" s="40">
        <v>44101</v>
      </c>
      <c r="E2712" s="38">
        <v>1</v>
      </c>
      <c r="F2712" s="38"/>
      <c r="G2712" s="38" t="s">
        <v>2</v>
      </c>
      <c r="H2712" s="38" t="s">
        <v>2</v>
      </c>
      <c r="I2712" s="39">
        <v>2000</v>
      </c>
      <c r="J2712" s="39">
        <v>4889</v>
      </c>
      <c r="K2712" s="39">
        <v>0</v>
      </c>
      <c r="L2712" s="41">
        <f>SUM(Data5[[#This Row],[CHELTUIELI DE PERSONAL LEI]:[CHELTUIELI DE CAPITAL (ACTIVE NEFINANCIARE ) LEI]])</f>
        <v>6889</v>
      </c>
      <c r="M2712" s="41">
        <f>Data5[[#This Row],[TOTAL CHELTUIELI LEI]]/Data5[[#This Row],[CURS VALUTAR EURO BNR 22 07 2020]]</f>
        <v>1423.3177000475198</v>
      </c>
      <c r="N2712" s="49">
        <v>1591</v>
      </c>
      <c r="O2712" s="54"/>
      <c r="P2712" s="54">
        <v>835</v>
      </c>
      <c r="Q2712" s="54"/>
      <c r="R2712" s="54">
        <f>Data5[[#This Row],[PERSOANE ÎNSCRISE ÎN LISTELE ELECTORALE (TURUL 1)            ]]+Data5[[#This Row],[PERSOANE ÎNSCRISE ÎN LISTELE ELECTORALE (TURUL AL 2-LEA)]]</f>
        <v>1591</v>
      </c>
      <c r="S2712" s="54">
        <f>Data5[[#This Row],[PERSOANE CARE AU PARTICIPAT LA VOT (TURUL 1)]]+Data5[[#This Row],[PERSOANE CARE AU PARTICIPAT LA VOT  (TURUL AL 2-LEA)]]</f>
        <v>835</v>
      </c>
      <c r="T2712" s="41">
        <f>Data5[[#This Row],[TOTAL CHELTUIELI LEI]]/Data5[[#This Row],[NUMĂRUL PERSOANELOR ÎNSCRISE ÎN LISTELE ELECTORALE]]</f>
        <v>4.3299811439346323</v>
      </c>
      <c r="U2712" s="41">
        <f>Data5[[#This Row],[TOTAL CHELTUIELI EURO]]/Data5[[#This Row],[NUMĂRUL PERSOANELOR ÎNSCRISE ÎN LISTELE ELECTORALE]]</f>
        <v>0.89460571970302938</v>
      </c>
      <c r="V2712" s="41">
        <f>Data5[[#This Row],[TOTAL CHELTUIELI LEI]]/Data5[[#This Row],[NUMĂRUL PERSOANELOR CARE AU PARTICIPAT LA VOT]]</f>
        <v>8.250299401197605</v>
      </c>
      <c r="W2712" s="41">
        <f>Data5[[#This Row],[TOTAL CHELTUIELI EURO]]/Data5[[#This Row],[NUMĂRUL PERSOANELOR CARE AU PARTICIPAT LA VOT]]</f>
        <v>1.7045720958652932</v>
      </c>
      <c r="X2712" s="43">
        <v>4.8400999999999996</v>
      </c>
      <c r="Y2712" s="114" t="s">
        <v>2895</v>
      </c>
      <c r="Z2712" s="44">
        <v>4</v>
      </c>
      <c r="AA2712" s="115" t="s">
        <v>3105</v>
      </c>
      <c r="AB2712" s="44">
        <v>0</v>
      </c>
      <c r="AC2712" s="45"/>
    </row>
    <row r="2713" spans="1:29" x14ac:dyDescent="0.2">
      <c r="A2713" s="37">
        <v>2712</v>
      </c>
      <c r="B2713" s="38" t="s">
        <v>744</v>
      </c>
      <c r="C2713" s="39" t="s">
        <v>761</v>
      </c>
      <c r="D2713" s="40">
        <v>44101</v>
      </c>
      <c r="E2713" s="38">
        <v>1</v>
      </c>
      <c r="F2713" s="38"/>
      <c r="G2713" s="38" t="s">
        <v>2</v>
      </c>
      <c r="H2713" s="38" t="s">
        <v>2</v>
      </c>
      <c r="I2713" s="39">
        <v>2200</v>
      </c>
      <c r="J2713" s="39">
        <v>93730.74</v>
      </c>
      <c r="K2713" s="39">
        <v>0</v>
      </c>
      <c r="L2713" s="41">
        <f>SUM(Data5[[#This Row],[CHELTUIELI DE PERSONAL LEI]:[CHELTUIELI DE CAPITAL (ACTIVE NEFINANCIARE ) LEI]])</f>
        <v>95930.74</v>
      </c>
      <c r="M2713" s="41">
        <f>Data5[[#This Row],[TOTAL CHELTUIELI LEI]]/Data5[[#This Row],[CURS VALUTAR EURO BNR 22 07 2020]]</f>
        <v>19819.991322493341</v>
      </c>
      <c r="N2713" s="49">
        <v>3195</v>
      </c>
      <c r="O2713" s="54"/>
      <c r="P2713" s="54">
        <v>1666</v>
      </c>
      <c r="Q2713" s="54"/>
      <c r="R2713" s="54">
        <f>Data5[[#This Row],[PERSOANE ÎNSCRISE ÎN LISTELE ELECTORALE (TURUL 1)            ]]+Data5[[#This Row],[PERSOANE ÎNSCRISE ÎN LISTELE ELECTORALE (TURUL AL 2-LEA)]]</f>
        <v>3195</v>
      </c>
      <c r="S2713" s="54">
        <f>Data5[[#This Row],[PERSOANE CARE AU PARTICIPAT LA VOT (TURUL 1)]]+Data5[[#This Row],[PERSOANE CARE AU PARTICIPAT LA VOT  (TURUL AL 2-LEA)]]</f>
        <v>1666</v>
      </c>
      <c r="T2713" s="41">
        <f>Data5[[#This Row],[TOTAL CHELTUIELI LEI]]/Data5[[#This Row],[NUMĂRUL PERSOANELOR ÎNSCRISE ÎN LISTELE ELECTORALE]]</f>
        <v>30.025270735524259</v>
      </c>
      <c r="U2713" s="41">
        <f>Data5[[#This Row],[TOTAL CHELTUIELI EURO]]/Data5[[#This Row],[NUMĂRUL PERSOANELOR ÎNSCRISE ÎN LISTELE ELECTORALE]]</f>
        <v>6.2034401635346921</v>
      </c>
      <c r="V2713" s="41">
        <f>Data5[[#This Row],[TOTAL CHELTUIELI LEI]]/Data5[[#This Row],[NUMĂRUL PERSOANELOR CARE AU PARTICIPAT LA VOT]]</f>
        <v>57.581476590636257</v>
      </c>
      <c r="W2713" s="41">
        <f>Data5[[#This Row],[TOTAL CHELTUIELI EURO]]/Data5[[#This Row],[NUMĂRUL PERSOANELOR CARE AU PARTICIPAT LA VOT]]</f>
        <v>11.896753494893963</v>
      </c>
      <c r="X2713" s="43">
        <v>4.8400999999999996</v>
      </c>
      <c r="Y2713" s="114" t="s">
        <v>2935</v>
      </c>
      <c r="Z2713" s="44">
        <v>30</v>
      </c>
      <c r="AA2713" s="115" t="s">
        <v>3114</v>
      </c>
      <c r="AB2713" s="44">
        <v>6</v>
      </c>
      <c r="AC2713" s="45"/>
    </row>
    <row r="2714" spans="1:29" x14ac:dyDescent="0.2">
      <c r="A2714" s="37">
        <v>2713</v>
      </c>
      <c r="B2714" s="38" t="s">
        <v>744</v>
      </c>
      <c r="C2714" s="39" t="s">
        <v>762</v>
      </c>
      <c r="D2714" s="40">
        <v>44101</v>
      </c>
      <c r="E2714" s="38">
        <v>1</v>
      </c>
      <c r="F2714" s="38"/>
      <c r="G2714" s="38" t="s">
        <v>2</v>
      </c>
      <c r="H2714" s="38" t="s">
        <v>2</v>
      </c>
      <c r="I2714" s="39">
        <v>2200</v>
      </c>
      <c r="J2714" s="39">
        <v>21437.96</v>
      </c>
      <c r="K2714" s="39">
        <v>0</v>
      </c>
      <c r="L2714" s="41">
        <f>SUM(Data5[[#This Row],[CHELTUIELI DE PERSONAL LEI]:[CHELTUIELI DE CAPITAL (ACTIVE NEFINANCIARE ) LEI]])</f>
        <v>23637.96</v>
      </c>
      <c r="M2714" s="41">
        <f>Data5[[#This Row],[TOTAL CHELTUIELI LEI]]/Data5[[#This Row],[CURS VALUTAR EURO BNR 22 07 2020]]</f>
        <v>4883.7751286130451</v>
      </c>
      <c r="N2714" s="49">
        <v>3378</v>
      </c>
      <c r="O2714" s="54"/>
      <c r="P2714" s="54">
        <v>1746</v>
      </c>
      <c r="Q2714" s="54"/>
      <c r="R2714" s="54">
        <f>Data5[[#This Row],[PERSOANE ÎNSCRISE ÎN LISTELE ELECTORALE (TURUL 1)            ]]+Data5[[#This Row],[PERSOANE ÎNSCRISE ÎN LISTELE ELECTORALE (TURUL AL 2-LEA)]]</f>
        <v>3378</v>
      </c>
      <c r="S2714" s="54">
        <f>Data5[[#This Row],[PERSOANE CARE AU PARTICIPAT LA VOT (TURUL 1)]]+Data5[[#This Row],[PERSOANE CARE AU PARTICIPAT LA VOT  (TURUL AL 2-LEA)]]</f>
        <v>1746</v>
      </c>
      <c r="T2714" s="41">
        <f>Data5[[#This Row],[TOTAL CHELTUIELI LEI]]/Data5[[#This Row],[NUMĂRUL PERSOANELOR ÎNSCRISE ÎN LISTELE ELECTORALE]]</f>
        <v>6.9976198934280633</v>
      </c>
      <c r="U2714" s="41">
        <f>Data5[[#This Row],[TOTAL CHELTUIELI EURO]]/Data5[[#This Row],[NUMĂRUL PERSOANELOR ÎNSCRISE ÎN LISTELE ELECTORALE]]</f>
        <v>1.4457593631181307</v>
      </c>
      <c r="V2714" s="41">
        <f>Data5[[#This Row],[TOTAL CHELTUIELI LEI]]/Data5[[#This Row],[NUMĂRUL PERSOANELOR CARE AU PARTICIPAT LA VOT]]</f>
        <v>13.538350515463916</v>
      </c>
      <c r="W2714" s="41">
        <f>Data5[[#This Row],[TOTAL CHELTUIELI EURO]]/Data5[[#This Row],[NUMĂRUL PERSOANELOR CARE AU PARTICIPAT LA VOT]]</f>
        <v>2.7971220667886856</v>
      </c>
      <c r="X2714" s="43">
        <v>4.8400999999999996</v>
      </c>
      <c r="Y2714" s="114" t="s">
        <v>2886</v>
      </c>
      <c r="Z2714" s="44">
        <v>7</v>
      </c>
      <c r="AA2714" s="115" t="s">
        <v>3107</v>
      </c>
      <c r="AB2714" s="44">
        <v>1</v>
      </c>
      <c r="AC2714" s="45"/>
    </row>
    <row r="2715" spans="1:29" x14ac:dyDescent="0.2">
      <c r="A2715" s="37">
        <v>2714</v>
      </c>
      <c r="B2715" s="38" t="s">
        <v>744</v>
      </c>
      <c r="C2715" s="39" t="s">
        <v>763</v>
      </c>
      <c r="D2715" s="40">
        <v>44101</v>
      </c>
      <c r="E2715" s="38">
        <v>1</v>
      </c>
      <c r="F2715" s="38"/>
      <c r="G2715" s="38" t="s">
        <v>2</v>
      </c>
      <c r="H2715" s="38" t="s">
        <v>2</v>
      </c>
      <c r="I2715" s="39">
        <v>0</v>
      </c>
      <c r="J2715" s="39">
        <v>9200.4699999999993</v>
      </c>
      <c r="K2715" s="39">
        <v>0</v>
      </c>
      <c r="L2715" s="41">
        <f>SUM(Data5[[#This Row],[CHELTUIELI DE PERSONAL LEI]:[CHELTUIELI DE CAPITAL (ACTIVE NEFINANCIARE ) LEI]])</f>
        <v>9200.4699999999993</v>
      </c>
      <c r="M2715" s="41">
        <f>Data5[[#This Row],[TOTAL CHELTUIELI LEI]]/Data5[[#This Row],[CURS VALUTAR EURO BNR 22 07 2020]]</f>
        <v>1900.8842792504288</v>
      </c>
      <c r="N2715" s="49">
        <v>2003</v>
      </c>
      <c r="O2715" s="54"/>
      <c r="P2715" s="54">
        <v>1074</v>
      </c>
      <c r="Q2715" s="54"/>
      <c r="R2715" s="54">
        <f>Data5[[#This Row],[PERSOANE ÎNSCRISE ÎN LISTELE ELECTORALE (TURUL 1)            ]]+Data5[[#This Row],[PERSOANE ÎNSCRISE ÎN LISTELE ELECTORALE (TURUL AL 2-LEA)]]</f>
        <v>2003</v>
      </c>
      <c r="S2715" s="54">
        <f>Data5[[#This Row],[PERSOANE CARE AU PARTICIPAT LA VOT (TURUL 1)]]+Data5[[#This Row],[PERSOANE CARE AU PARTICIPAT LA VOT  (TURUL AL 2-LEA)]]</f>
        <v>1074</v>
      </c>
      <c r="T2715" s="41">
        <f>Data5[[#This Row],[TOTAL CHELTUIELI LEI]]/Data5[[#This Row],[NUMĂRUL PERSOANELOR ÎNSCRISE ÎN LISTELE ELECTORALE]]</f>
        <v>4.5933449825262107</v>
      </c>
      <c r="U2715" s="41">
        <f>Data5[[#This Row],[TOTAL CHELTUIELI EURO]]/Data5[[#This Row],[NUMĂRUL PERSOANELOR ÎNSCRISE ÎN LISTELE ELECTORALE]]</f>
        <v>0.94901861170765289</v>
      </c>
      <c r="V2715" s="41">
        <f>Data5[[#This Row],[TOTAL CHELTUIELI LEI]]/Data5[[#This Row],[NUMĂRUL PERSOANELOR CARE AU PARTICIPAT LA VOT]]</f>
        <v>8.5665456238361255</v>
      </c>
      <c r="W2715" s="41">
        <f>Data5[[#This Row],[TOTAL CHELTUIELI EURO]]/Data5[[#This Row],[NUMĂRUL PERSOANELOR CARE AU PARTICIPAT LA VOT]]</f>
        <v>1.76991087453485</v>
      </c>
      <c r="X2715" s="43">
        <v>4.8400999999999996</v>
      </c>
      <c r="Y2715" s="114" t="s">
        <v>2895</v>
      </c>
      <c r="Z2715" s="44">
        <v>4</v>
      </c>
      <c r="AA2715" s="115" t="s">
        <v>3105</v>
      </c>
      <c r="AB2715" s="44">
        <v>0</v>
      </c>
      <c r="AC2715" s="45"/>
    </row>
    <row r="2716" spans="1:29" x14ac:dyDescent="0.2">
      <c r="A2716" s="37">
        <v>2715</v>
      </c>
      <c r="B2716" s="38" t="s">
        <v>744</v>
      </c>
      <c r="C2716" s="39" t="s">
        <v>764</v>
      </c>
      <c r="D2716" s="40">
        <v>44101</v>
      </c>
      <c r="E2716" s="38">
        <v>1</v>
      </c>
      <c r="F2716" s="38"/>
      <c r="G2716" s="38" t="s">
        <v>2</v>
      </c>
      <c r="H2716" s="38" t="s">
        <v>2</v>
      </c>
      <c r="I2716" s="39">
        <v>8520</v>
      </c>
      <c r="J2716" s="39">
        <v>3045</v>
      </c>
      <c r="K2716" s="39">
        <v>0</v>
      </c>
      <c r="L2716" s="41">
        <f>SUM(Data5[[#This Row],[CHELTUIELI DE PERSONAL LEI]:[CHELTUIELI DE CAPITAL (ACTIVE NEFINANCIARE ) LEI]])</f>
        <v>11565</v>
      </c>
      <c r="M2716" s="41">
        <f>Data5[[#This Row],[TOTAL CHELTUIELI LEI]]/Data5[[#This Row],[CURS VALUTAR EURO BNR 22 07 2020]]</f>
        <v>2389.413441871036</v>
      </c>
      <c r="N2716" s="49">
        <v>6648</v>
      </c>
      <c r="O2716" s="54"/>
      <c r="P2716" s="54">
        <v>3203</v>
      </c>
      <c r="Q2716" s="54"/>
      <c r="R2716" s="54">
        <f>Data5[[#This Row],[PERSOANE ÎNSCRISE ÎN LISTELE ELECTORALE (TURUL 1)            ]]+Data5[[#This Row],[PERSOANE ÎNSCRISE ÎN LISTELE ELECTORALE (TURUL AL 2-LEA)]]</f>
        <v>6648</v>
      </c>
      <c r="S2716" s="54">
        <f>Data5[[#This Row],[PERSOANE CARE AU PARTICIPAT LA VOT (TURUL 1)]]+Data5[[#This Row],[PERSOANE CARE AU PARTICIPAT LA VOT  (TURUL AL 2-LEA)]]</f>
        <v>3203</v>
      </c>
      <c r="T2716" s="41">
        <f>Data5[[#This Row],[TOTAL CHELTUIELI LEI]]/Data5[[#This Row],[NUMĂRUL PERSOANELOR ÎNSCRISE ÎN LISTELE ELECTORALE]]</f>
        <v>1.7396209386281589</v>
      </c>
      <c r="U2716" s="41">
        <f>Data5[[#This Row],[TOTAL CHELTUIELI EURO]]/Data5[[#This Row],[NUMĂRUL PERSOANELOR ÎNSCRISE ÎN LISTELE ELECTORALE]]</f>
        <v>0.35941838776640134</v>
      </c>
      <c r="V2716" s="41">
        <f>Data5[[#This Row],[TOTAL CHELTUIELI LEI]]/Data5[[#This Row],[NUMĂRUL PERSOANELOR CARE AU PARTICIPAT LA VOT]]</f>
        <v>3.6106774898532628</v>
      </c>
      <c r="W2716" s="41">
        <f>Data5[[#This Row],[TOTAL CHELTUIELI EURO]]/Data5[[#This Row],[NUMĂRUL PERSOANELOR CARE AU PARTICIPAT LA VOT]]</f>
        <v>0.74599233277272425</v>
      </c>
      <c r="X2716" s="43">
        <v>4.8400999999999996</v>
      </c>
      <c r="Y2716" s="114" t="s">
        <v>2894</v>
      </c>
      <c r="Z2716" s="44">
        <v>1</v>
      </c>
      <c r="AA2716" s="115" t="s">
        <v>3105</v>
      </c>
      <c r="AB2716" s="44">
        <v>0</v>
      </c>
      <c r="AC2716" s="45"/>
    </row>
    <row r="2717" spans="1:29" x14ac:dyDescent="0.2">
      <c r="A2717" s="37">
        <v>2716</v>
      </c>
      <c r="B2717" s="38" t="s">
        <v>744</v>
      </c>
      <c r="C2717" s="39" t="s">
        <v>765</v>
      </c>
      <c r="D2717" s="40">
        <v>44101</v>
      </c>
      <c r="E2717" s="38">
        <v>1</v>
      </c>
      <c r="F2717" s="38"/>
      <c r="G2717" s="38" t="s">
        <v>2</v>
      </c>
      <c r="H2717" s="38" t="s">
        <v>2</v>
      </c>
      <c r="I2717" s="39">
        <v>0</v>
      </c>
      <c r="J2717" s="39">
        <v>15580</v>
      </c>
      <c r="K2717" s="39">
        <v>0</v>
      </c>
      <c r="L2717" s="41">
        <f>SUM(Data5[[#This Row],[CHELTUIELI DE PERSONAL LEI]:[CHELTUIELI DE CAPITAL (ACTIVE NEFINANCIARE ) LEI]])</f>
        <v>15580</v>
      </c>
      <c r="M2717" s="41">
        <f>Data5[[#This Row],[TOTAL CHELTUIELI LEI]]/Data5[[#This Row],[CURS VALUTAR EURO BNR 22 07 2020]]</f>
        <v>3218.941757401707</v>
      </c>
      <c r="N2717" s="49">
        <v>2920</v>
      </c>
      <c r="O2717" s="54"/>
      <c r="P2717" s="54">
        <v>1544</v>
      </c>
      <c r="Q2717" s="54"/>
      <c r="R2717" s="54">
        <f>Data5[[#This Row],[PERSOANE ÎNSCRISE ÎN LISTELE ELECTORALE (TURUL 1)            ]]+Data5[[#This Row],[PERSOANE ÎNSCRISE ÎN LISTELE ELECTORALE (TURUL AL 2-LEA)]]</f>
        <v>2920</v>
      </c>
      <c r="S2717" s="54">
        <f>Data5[[#This Row],[PERSOANE CARE AU PARTICIPAT LA VOT (TURUL 1)]]+Data5[[#This Row],[PERSOANE CARE AU PARTICIPAT LA VOT  (TURUL AL 2-LEA)]]</f>
        <v>1544</v>
      </c>
      <c r="T2717" s="41">
        <f>Data5[[#This Row],[TOTAL CHELTUIELI LEI]]/Data5[[#This Row],[NUMĂRUL PERSOANELOR ÎNSCRISE ÎN LISTELE ELECTORALE]]</f>
        <v>5.3356164383561646</v>
      </c>
      <c r="U2717" s="41">
        <f>Data5[[#This Row],[TOTAL CHELTUIELI EURO]]/Data5[[#This Row],[NUMĂRUL PERSOANELOR ÎNSCRISE ÎN LISTELE ELECTORALE]]</f>
        <v>1.1023773141786668</v>
      </c>
      <c r="V2717" s="41">
        <f>Data5[[#This Row],[TOTAL CHELTUIELI LEI]]/Data5[[#This Row],[NUMĂRUL PERSOANELOR CARE AU PARTICIPAT LA VOT]]</f>
        <v>10.090673575129534</v>
      </c>
      <c r="W2717" s="41">
        <f>Data5[[#This Row],[TOTAL CHELTUIELI EURO]]/Data5[[#This Row],[NUMĂRUL PERSOANELOR CARE AU PARTICIPAT LA VOT]]</f>
        <v>2.0848068376954063</v>
      </c>
      <c r="X2717" s="43">
        <v>4.8400999999999996</v>
      </c>
      <c r="Y2717" s="114" t="s">
        <v>2892</v>
      </c>
      <c r="Z2717" s="44">
        <v>5</v>
      </c>
      <c r="AA2717" s="115" t="s">
        <v>3107</v>
      </c>
      <c r="AB2717" s="44">
        <v>1</v>
      </c>
      <c r="AC2717" s="45"/>
    </row>
    <row r="2718" spans="1:29" x14ac:dyDescent="0.2">
      <c r="A2718" s="37">
        <v>2717</v>
      </c>
      <c r="B2718" s="38" t="s">
        <v>744</v>
      </c>
      <c r="C2718" s="39" t="s">
        <v>766</v>
      </c>
      <c r="D2718" s="40">
        <v>44101</v>
      </c>
      <c r="E2718" s="38">
        <v>1</v>
      </c>
      <c r="F2718" s="38"/>
      <c r="G2718" s="38" t="s">
        <v>2</v>
      </c>
      <c r="H2718" s="38" t="s">
        <v>2</v>
      </c>
      <c r="I2718" s="39">
        <v>1400</v>
      </c>
      <c r="J2718" s="39">
        <v>3850</v>
      </c>
      <c r="K2718" s="39">
        <v>0</v>
      </c>
      <c r="L2718" s="41">
        <f>SUM(Data5[[#This Row],[CHELTUIELI DE PERSONAL LEI]:[CHELTUIELI DE CAPITAL (ACTIVE NEFINANCIARE ) LEI]])</f>
        <v>5250</v>
      </c>
      <c r="M2718" s="41">
        <f>Data5[[#This Row],[TOTAL CHELTUIELI LEI]]/Data5[[#This Row],[CURS VALUTAR EURO BNR 22 07 2020]]</f>
        <v>1084.6883328856843</v>
      </c>
      <c r="N2718" s="49">
        <v>3495</v>
      </c>
      <c r="O2718" s="54"/>
      <c r="P2718" s="54">
        <v>1998</v>
      </c>
      <c r="Q2718" s="54"/>
      <c r="R2718" s="54">
        <f>Data5[[#This Row],[PERSOANE ÎNSCRISE ÎN LISTELE ELECTORALE (TURUL 1)            ]]+Data5[[#This Row],[PERSOANE ÎNSCRISE ÎN LISTELE ELECTORALE (TURUL AL 2-LEA)]]</f>
        <v>3495</v>
      </c>
      <c r="S2718" s="54">
        <f>Data5[[#This Row],[PERSOANE CARE AU PARTICIPAT LA VOT (TURUL 1)]]+Data5[[#This Row],[PERSOANE CARE AU PARTICIPAT LA VOT  (TURUL AL 2-LEA)]]</f>
        <v>1998</v>
      </c>
      <c r="T2718" s="41">
        <f>Data5[[#This Row],[TOTAL CHELTUIELI LEI]]/Data5[[#This Row],[NUMĂRUL PERSOANELOR ÎNSCRISE ÎN LISTELE ELECTORALE]]</f>
        <v>1.502145922746781</v>
      </c>
      <c r="U2718" s="41">
        <f>Data5[[#This Row],[TOTAL CHELTUIELI EURO]]/Data5[[#This Row],[NUMĂRUL PERSOANELOR ÎNSCRISE ÎN LISTELE ELECTORALE]]</f>
        <v>0.31035431556099696</v>
      </c>
      <c r="V2718" s="41">
        <f>Data5[[#This Row],[TOTAL CHELTUIELI LEI]]/Data5[[#This Row],[NUMĂRUL PERSOANELOR CARE AU PARTICIPAT LA VOT]]</f>
        <v>2.6276276276276276</v>
      </c>
      <c r="W2718" s="41">
        <f>Data5[[#This Row],[TOTAL CHELTUIELI EURO]]/Data5[[#This Row],[NUMĂRUL PERSOANELOR CARE AU PARTICIPAT LA VOT]]</f>
        <v>0.54288705349633848</v>
      </c>
      <c r="X2718" s="43">
        <v>4.8400999999999996</v>
      </c>
      <c r="Y2718" s="114" t="s">
        <v>2894</v>
      </c>
      <c r="Z2718" s="44">
        <v>1</v>
      </c>
      <c r="AA2718" s="115" t="s">
        <v>3105</v>
      </c>
      <c r="AB2718" s="44">
        <v>0</v>
      </c>
      <c r="AC2718" s="45"/>
    </row>
    <row r="2719" spans="1:29" x14ac:dyDescent="0.2">
      <c r="A2719" s="37">
        <v>2718</v>
      </c>
      <c r="B2719" s="38" t="s">
        <v>744</v>
      </c>
      <c r="C2719" s="39" t="s">
        <v>767</v>
      </c>
      <c r="D2719" s="40">
        <v>44101</v>
      </c>
      <c r="E2719" s="38">
        <v>1</v>
      </c>
      <c r="F2719" s="38"/>
      <c r="G2719" s="38" t="s">
        <v>2</v>
      </c>
      <c r="H2719" s="38" t="s">
        <v>2</v>
      </c>
      <c r="I2719" s="39">
        <v>0</v>
      </c>
      <c r="J2719" s="39">
        <v>12189</v>
      </c>
      <c r="K2719" s="39">
        <v>0</v>
      </c>
      <c r="L2719" s="41">
        <f>SUM(Data5[[#This Row],[CHELTUIELI DE PERSONAL LEI]:[CHELTUIELI DE CAPITAL (ACTIVE NEFINANCIARE ) LEI]])</f>
        <v>12189</v>
      </c>
      <c r="M2719" s="41">
        <f>Data5[[#This Row],[TOTAL CHELTUIELI LEI]]/Data5[[#This Row],[CURS VALUTAR EURO BNR 22 07 2020]]</f>
        <v>2518.3363980083059</v>
      </c>
      <c r="N2719" s="49">
        <v>2406</v>
      </c>
      <c r="O2719" s="54"/>
      <c r="P2719" s="54">
        <v>1525</v>
      </c>
      <c r="Q2719" s="54"/>
      <c r="R2719" s="54">
        <f>Data5[[#This Row],[PERSOANE ÎNSCRISE ÎN LISTELE ELECTORALE (TURUL 1)            ]]+Data5[[#This Row],[PERSOANE ÎNSCRISE ÎN LISTELE ELECTORALE (TURUL AL 2-LEA)]]</f>
        <v>2406</v>
      </c>
      <c r="S2719" s="54">
        <f>Data5[[#This Row],[PERSOANE CARE AU PARTICIPAT LA VOT (TURUL 1)]]+Data5[[#This Row],[PERSOANE CARE AU PARTICIPAT LA VOT  (TURUL AL 2-LEA)]]</f>
        <v>1525</v>
      </c>
      <c r="T2719" s="41">
        <f>Data5[[#This Row],[TOTAL CHELTUIELI LEI]]/Data5[[#This Row],[NUMĂRUL PERSOANELOR ÎNSCRISE ÎN LISTELE ELECTORALE]]</f>
        <v>5.0660847880299249</v>
      </c>
      <c r="U2719" s="41">
        <f>Data5[[#This Row],[TOTAL CHELTUIELI EURO]]/Data5[[#This Row],[NUMĂRUL PERSOANELOR ÎNSCRISE ÎN LISTELE ELECTORALE]]</f>
        <v>1.0466901072353723</v>
      </c>
      <c r="V2719" s="41">
        <f>Data5[[#This Row],[TOTAL CHELTUIELI LEI]]/Data5[[#This Row],[NUMĂRUL PERSOANELOR CARE AU PARTICIPAT LA VOT]]</f>
        <v>7.9927868852459012</v>
      </c>
      <c r="W2719" s="41">
        <f>Data5[[#This Row],[TOTAL CHELTUIELI EURO]]/Data5[[#This Row],[NUMĂRUL PERSOANELOR CARE AU PARTICIPAT LA VOT]]</f>
        <v>1.6513681298415122</v>
      </c>
      <c r="X2719" s="43">
        <v>4.8400999999999996</v>
      </c>
      <c r="Y2719" s="114" t="s">
        <v>2892</v>
      </c>
      <c r="Z2719" s="44">
        <v>5</v>
      </c>
      <c r="AA2719" s="115" t="s">
        <v>3107</v>
      </c>
      <c r="AB2719" s="44">
        <v>1</v>
      </c>
      <c r="AC2719" s="45"/>
    </row>
    <row r="2720" spans="1:29" x14ac:dyDescent="0.2">
      <c r="A2720" s="37">
        <v>2719</v>
      </c>
      <c r="B2720" s="38" t="s">
        <v>744</v>
      </c>
      <c r="C2720" s="39" t="s">
        <v>768</v>
      </c>
      <c r="D2720" s="40">
        <v>44101</v>
      </c>
      <c r="E2720" s="38">
        <v>1</v>
      </c>
      <c r="F2720" s="38"/>
      <c r="G2720" s="38" t="s">
        <v>2</v>
      </c>
      <c r="H2720" s="38" t="s">
        <v>2</v>
      </c>
      <c r="I2720" s="39">
        <v>74559</v>
      </c>
      <c r="J2720" s="39">
        <v>2417.5</v>
      </c>
      <c r="K2720" s="39">
        <v>0</v>
      </c>
      <c r="L2720" s="41">
        <f>SUM(Data5[[#This Row],[CHELTUIELI DE PERSONAL LEI]:[CHELTUIELI DE CAPITAL (ACTIVE NEFINANCIARE ) LEI]])</f>
        <v>76976.5</v>
      </c>
      <c r="M2720" s="41">
        <f>Data5[[#This Row],[TOTAL CHELTUIELI LEI]]/Data5[[#This Row],[CURS VALUTAR EURO BNR 22 07 2020]]</f>
        <v>15903.906944071405</v>
      </c>
      <c r="N2720" s="49">
        <v>1500</v>
      </c>
      <c r="O2720" s="54"/>
      <c r="P2720" s="54">
        <v>931</v>
      </c>
      <c r="Q2720" s="54"/>
      <c r="R2720" s="54">
        <f>Data5[[#This Row],[PERSOANE ÎNSCRISE ÎN LISTELE ELECTORALE (TURUL 1)            ]]+Data5[[#This Row],[PERSOANE ÎNSCRISE ÎN LISTELE ELECTORALE (TURUL AL 2-LEA)]]</f>
        <v>1500</v>
      </c>
      <c r="S2720" s="54">
        <f>Data5[[#This Row],[PERSOANE CARE AU PARTICIPAT LA VOT (TURUL 1)]]+Data5[[#This Row],[PERSOANE CARE AU PARTICIPAT LA VOT  (TURUL AL 2-LEA)]]</f>
        <v>931</v>
      </c>
      <c r="T2720" s="41">
        <f>Data5[[#This Row],[TOTAL CHELTUIELI LEI]]/Data5[[#This Row],[NUMĂRUL PERSOANELOR ÎNSCRISE ÎN LISTELE ELECTORALE]]</f>
        <v>51.317666666666668</v>
      </c>
      <c r="U2720" s="41">
        <f>Data5[[#This Row],[TOTAL CHELTUIELI EURO]]/Data5[[#This Row],[NUMĂRUL PERSOANELOR ÎNSCRISE ÎN LISTELE ELECTORALE]]</f>
        <v>10.602604629380936</v>
      </c>
      <c r="V2720" s="41">
        <f>Data5[[#This Row],[TOTAL CHELTUIELI LEI]]/Data5[[#This Row],[NUMĂRUL PERSOANELOR CARE AU PARTICIPAT LA VOT]]</f>
        <v>82.681525241675615</v>
      </c>
      <c r="W2720" s="41">
        <f>Data5[[#This Row],[TOTAL CHELTUIELI EURO]]/Data5[[#This Row],[NUMĂRUL PERSOANELOR CARE AU PARTICIPAT LA VOT]]</f>
        <v>17.082606814255001</v>
      </c>
      <c r="X2720" s="43">
        <v>4.8400999999999996</v>
      </c>
      <c r="Y2720" s="114" t="s">
        <v>2941</v>
      </c>
      <c r="Z2720" s="44">
        <v>51</v>
      </c>
      <c r="AA2720" s="115" t="s">
        <v>3127</v>
      </c>
      <c r="AB2720" s="44">
        <v>10</v>
      </c>
      <c r="AC2720" s="45"/>
    </row>
    <row r="2721" spans="1:29" x14ac:dyDescent="0.2">
      <c r="A2721" s="37">
        <v>2720</v>
      </c>
      <c r="B2721" s="38" t="s">
        <v>744</v>
      </c>
      <c r="C2721" s="39" t="s">
        <v>769</v>
      </c>
      <c r="D2721" s="40">
        <v>44101</v>
      </c>
      <c r="E2721" s="38">
        <v>1</v>
      </c>
      <c r="F2721" s="38"/>
      <c r="G2721" s="38" t="s">
        <v>2</v>
      </c>
      <c r="H2721" s="38" t="s">
        <v>2</v>
      </c>
      <c r="I2721" s="39">
        <v>1650</v>
      </c>
      <c r="J2721" s="39">
        <v>4806</v>
      </c>
      <c r="K2721" s="39">
        <v>0</v>
      </c>
      <c r="L2721" s="41">
        <f>SUM(Data5[[#This Row],[CHELTUIELI DE PERSONAL LEI]:[CHELTUIELI DE CAPITAL (ACTIVE NEFINANCIARE ) LEI]])</f>
        <v>6456</v>
      </c>
      <c r="M2721" s="41">
        <f>Data5[[#This Row],[TOTAL CHELTUIELI LEI]]/Data5[[#This Row],[CURS VALUTAR EURO BNR 22 07 2020]]</f>
        <v>1333.8567384971386</v>
      </c>
      <c r="N2721" s="49">
        <v>2010</v>
      </c>
      <c r="O2721" s="54"/>
      <c r="P2721" s="54">
        <v>1055</v>
      </c>
      <c r="Q2721" s="54"/>
      <c r="R2721" s="54">
        <f>Data5[[#This Row],[PERSOANE ÎNSCRISE ÎN LISTELE ELECTORALE (TURUL 1)            ]]+Data5[[#This Row],[PERSOANE ÎNSCRISE ÎN LISTELE ELECTORALE (TURUL AL 2-LEA)]]</f>
        <v>2010</v>
      </c>
      <c r="S2721" s="54">
        <f>Data5[[#This Row],[PERSOANE CARE AU PARTICIPAT LA VOT (TURUL 1)]]+Data5[[#This Row],[PERSOANE CARE AU PARTICIPAT LA VOT  (TURUL AL 2-LEA)]]</f>
        <v>1055</v>
      </c>
      <c r="T2721" s="41">
        <f>Data5[[#This Row],[TOTAL CHELTUIELI LEI]]/Data5[[#This Row],[NUMĂRUL PERSOANELOR ÎNSCRISE ÎN LISTELE ELECTORALE]]</f>
        <v>3.2119402985074625</v>
      </c>
      <c r="U2721" s="41">
        <f>Data5[[#This Row],[TOTAL CHELTUIELI EURO]]/Data5[[#This Row],[NUMĂRUL PERSOANELOR ÎNSCRISE ÎN LISTELE ELECTORALE]]</f>
        <v>0.66361031766026801</v>
      </c>
      <c r="V2721" s="41">
        <f>Data5[[#This Row],[TOTAL CHELTUIELI LEI]]/Data5[[#This Row],[NUMĂRUL PERSOANELOR CARE AU PARTICIPAT LA VOT]]</f>
        <v>6.1194312796208532</v>
      </c>
      <c r="W2721" s="41">
        <f>Data5[[#This Row],[TOTAL CHELTUIELI EURO]]/Data5[[#This Row],[NUMĂRUL PERSOANELOR CARE AU PARTICIPAT LA VOT]]</f>
        <v>1.2643191834096101</v>
      </c>
      <c r="X2721" s="43">
        <v>4.8400999999999996</v>
      </c>
      <c r="Y2721" s="114" t="s">
        <v>2884</v>
      </c>
      <c r="Z2721" s="44">
        <v>3</v>
      </c>
      <c r="AA2721" s="115" t="s">
        <v>3105</v>
      </c>
      <c r="AB2721" s="44">
        <v>0</v>
      </c>
      <c r="AC2721" s="45"/>
    </row>
    <row r="2722" spans="1:29" x14ac:dyDescent="0.2">
      <c r="A2722" s="37">
        <v>2721</v>
      </c>
      <c r="B2722" s="38" t="s">
        <v>744</v>
      </c>
      <c r="C2722" s="39" t="s">
        <v>770</v>
      </c>
      <c r="D2722" s="40">
        <v>44101</v>
      </c>
      <c r="E2722" s="38">
        <v>1</v>
      </c>
      <c r="F2722" s="38"/>
      <c r="G2722" s="38" t="s">
        <v>2</v>
      </c>
      <c r="H2722" s="38" t="s">
        <v>2</v>
      </c>
      <c r="I2722" s="39">
        <v>4500</v>
      </c>
      <c r="J2722" s="39">
        <v>23424</v>
      </c>
      <c r="K2722" s="39">
        <v>0</v>
      </c>
      <c r="L2722" s="41">
        <f>SUM(Data5[[#This Row],[CHELTUIELI DE PERSONAL LEI]:[CHELTUIELI DE CAPITAL (ACTIVE NEFINANCIARE ) LEI]])</f>
        <v>27924</v>
      </c>
      <c r="M2722" s="41">
        <f>Data5[[#This Row],[TOTAL CHELTUIELI LEI]]/Data5[[#This Row],[CURS VALUTAR EURO BNR 22 07 2020]]</f>
        <v>5769.3022871428284</v>
      </c>
      <c r="N2722" s="49">
        <v>6002</v>
      </c>
      <c r="O2722" s="54"/>
      <c r="P2722" s="54">
        <v>2202</v>
      </c>
      <c r="Q2722" s="54"/>
      <c r="R2722" s="54">
        <f>Data5[[#This Row],[PERSOANE ÎNSCRISE ÎN LISTELE ELECTORALE (TURUL 1)            ]]+Data5[[#This Row],[PERSOANE ÎNSCRISE ÎN LISTELE ELECTORALE (TURUL AL 2-LEA)]]</f>
        <v>6002</v>
      </c>
      <c r="S2722" s="54">
        <f>Data5[[#This Row],[PERSOANE CARE AU PARTICIPAT LA VOT (TURUL 1)]]+Data5[[#This Row],[PERSOANE CARE AU PARTICIPAT LA VOT  (TURUL AL 2-LEA)]]</f>
        <v>2202</v>
      </c>
      <c r="T2722" s="41">
        <f>Data5[[#This Row],[TOTAL CHELTUIELI LEI]]/Data5[[#This Row],[NUMĂRUL PERSOANELOR ÎNSCRISE ÎN LISTELE ELECTORALE]]</f>
        <v>4.6524491836054649</v>
      </c>
      <c r="U2722" s="41">
        <f>Data5[[#This Row],[TOTAL CHELTUIELI EURO]]/Data5[[#This Row],[NUMĂRUL PERSOANELOR ÎNSCRISE ÎN LISTELE ELECTORALE]]</f>
        <v>0.96122997120007136</v>
      </c>
      <c r="V2722" s="41">
        <f>Data5[[#This Row],[TOTAL CHELTUIELI LEI]]/Data5[[#This Row],[NUMĂRUL PERSOANELOR CARE AU PARTICIPAT LA VOT]]</f>
        <v>12.681198910081743</v>
      </c>
      <c r="W2722" s="41">
        <f>Data5[[#This Row],[TOTAL CHELTUIELI EURO]]/Data5[[#This Row],[NUMĂRUL PERSOANELOR CARE AU PARTICIPAT LA VOT]]</f>
        <v>2.6200282866225377</v>
      </c>
      <c r="X2722" s="43">
        <v>4.8400999999999996</v>
      </c>
      <c r="Y2722" s="114" t="s">
        <v>2895</v>
      </c>
      <c r="Z2722" s="44">
        <v>4</v>
      </c>
      <c r="AA2722" s="115" t="s">
        <v>3105</v>
      </c>
      <c r="AB2722" s="44">
        <v>0</v>
      </c>
      <c r="AC2722" s="45"/>
    </row>
    <row r="2723" spans="1:29" x14ac:dyDescent="0.2">
      <c r="A2723" s="37">
        <v>2722</v>
      </c>
      <c r="B2723" s="38" t="s">
        <v>744</v>
      </c>
      <c r="C2723" s="39" t="s">
        <v>771</v>
      </c>
      <c r="D2723" s="40">
        <v>44101</v>
      </c>
      <c r="E2723" s="38">
        <v>1</v>
      </c>
      <c r="F2723" s="38"/>
      <c r="G2723" s="38" t="s">
        <v>2</v>
      </c>
      <c r="H2723" s="38" t="s">
        <v>2</v>
      </c>
      <c r="I2723" s="39">
        <v>3658</v>
      </c>
      <c r="J2723" s="39">
        <v>4165</v>
      </c>
      <c r="K2723" s="39">
        <v>0</v>
      </c>
      <c r="L2723" s="41">
        <f>SUM(Data5[[#This Row],[CHELTUIELI DE PERSONAL LEI]:[CHELTUIELI DE CAPITAL (ACTIVE NEFINANCIARE ) LEI]])</f>
        <v>7823</v>
      </c>
      <c r="M2723" s="41">
        <f>Data5[[#This Row],[TOTAL CHELTUIELI LEI]]/Data5[[#This Row],[CURS VALUTAR EURO BNR 22 07 2020]]</f>
        <v>1616.2889196504207</v>
      </c>
      <c r="N2723" s="49">
        <v>1227</v>
      </c>
      <c r="O2723" s="54"/>
      <c r="P2723" s="54">
        <v>770</v>
      </c>
      <c r="Q2723" s="54"/>
      <c r="R2723" s="54">
        <f>Data5[[#This Row],[PERSOANE ÎNSCRISE ÎN LISTELE ELECTORALE (TURUL 1)            ]]+Data5[[#This Row],[PERSOANE ÎNSCRISE ÎN LISTELE ELECTORALE (TURUL AL 2-LEA)]]</f>
        <v>1227</v>
      </c>
      <c r="S2723" s="54">
        <f>Data5[[#This Row],[PERSOANE CARE AU PARTICIPAT LA VOT (TURUL 1)]]+Data5[[#This Row],[PERSOANE CARE AU PARTICIPAT LA VOT  (TURUL AL 2-LEA)]]</f>
        <v>770</v>
      </c>
      <c r="T2723" s="41">
        <f>Data5[[#This Row],[TOTAL CHELTUIELI LEI]]/Data5[[#This Row],[NUMĂRUL PERSOANELOR ÎNSCRISE ÎN LISTELE ELECTORALE]]</f>
        <v>6.3757131214343925</v>
      </c>
      <c r="U2723" s="41">
        <f>Data5[[#This Row],[TOTAL CHELTUIELI EURO]]/Data5[[#This Row],[NUMĂRUL PERSOANELOR ÎNSCRISE ÎN LISTELE ELECTORALE]]</f>
        <v>1.3172688831706769</v>
      </c>
      <c r="V2723" s="41">
        <f>Data5[[#This Row],[TOTAL CHELTUIELI LEI]]/Data5[[#This Row],[NUMĂRUL PERSOANELOR CARE AU PARTICIPAT LA VOT]]</f>
        <v>10.159740259740261</v>
      </c>
      <c r="W2723" s="41">
        <f>Data5[[#This Row],[TOTAL CHELTUIELI EURO]]/Data5[[#This Row],[NUMĂRUL PERSOANELOR CARE AU PARTICIPAT LA VOT]]</f>
        <v>2.0990765190265201</v>
      </c>
      <c r="X2723" s="43">
        <v>4.8400999999999996</v>
      </c>
      <c r="Y2723" s="114" t="s">
        <v>2889</v>
      </c>
      <c r="Z2723" s="44">
        <v>6</v>
      </c>
      <c r="AA2723" s="115" t="s">
        <v>3107</v>
      </c>
      <c r="AB2723" s="44">
        <v>1</v>
      </c>
      <c r="AC2723" s="45"/>
    </row>
    <row r="2724" spans="1:29" x14ac:dyDescent="0.2">
      <c r="A2724" s="37">
        <v>2723</v>
      </c>
      <c r="B2724" s="38" t="s">
        <v>744</v>
      </c>
      <c r="C2724" s="39" t="s">
        <v>772</v>
      </c>
      <c r="D2724" s="40">
        <v>44101</v>
      </c>
      <c r="E2724" s="38">
        <v>1</v>
      </c>
      <c r="F2724" s="38"/>
      <c r="G2724" s="38" t="s">
        <v>2</v>
      </c>
      <c r="H2724" s="38" t="s">
        <v>2</v>
      </c>
      <c r="I2724" s="39">
        <v>21980</v>
      </c>
      <c r="J2724" s="39">
        <v>7421.41</v>
      </c>
      <c r="K2724" s="39">
        <v>0</v>
      </c>
      <c r="L2724" s="41">
        <f>SUM(Data5[[#This Row],[CHELTUIELI DE PERSONAL LEI]:[CHELTUIELI DE CAPITAL (ACTIVE NEFINANCIARE ) LEI]])</f>
        <v>29401.41</v>
      </c>
      <c r="M2724" s="41">
        <f>Data5[[#This Row],[TOTAL CHELTUIELI LEI]]/Data5[[#This Row],[CURS VALUTAR EURO BNR 22 07 2020]]</f>
        <v>6074.54598045495</v>
      </c>
      <c r="N2724" s="49">
        <v>1705</v>
      </c>
      <c r="O2724" s="54"/>
      <c r="P2724" s="54">
        <v>1034</v>
      </c>
      <c r="Q2724" s="54"/>
      <c r="R2724" s="54">
        <f>Data5[[#This Row],[PERSOANE ÎNSCRISE ÎN LISTELE ELECTORALE (TURUL 1)            ]]+Data5[[#This Row],[PERSOANE ÎNSCRISE ÎN LISTELE ELECTORALE (TURUL AL 2-LEA)]]</f>
        <v>1705</v>
      </c>
      <c r="S2724" s="54">
        <f>Data5[[#This Row],[PERSOANE CARE AU PARTICIPAT LA VOT (TURUL 1)]]+Data5[[#This Row],[PERSOANE CARE AU PARTICIPAT LA VOT  (TURUL AL 2-LEA)]]</f>
        <v>1034</v>
      </c>
      <c r="T2724" s="41">
        <f>Data5[[#This Row],[TOTAL CHELTUIELI LEI]]/Data5[[#This Row],[NUMĂRUL PERSOANELOR ÎNSCRISE ÎN LISTELE ELECTORALE]]</f>
        <v>17.244228739002931</v>
      </c>
      <c r="U2724" s="41">
        <f>Data5[[#This Row],[TOTAL CHELTUIELI EURO]]/Data5[[#This Row],[NUMĂRUL PERSOANELOR ÎNSCRISE ÎN LISTELE ELECTORALE]]</f>
        <v>3.5627835662492378</v>
      </c>
      <c r="V2724" s="41">
        <f>Data5[[#This Row],[TOTAL CHELTUIELI LEI]]/Data5[[#This Row],[NUMĂRUL PERSOANELOR CARE AU PARTICIPAT LA VOT]]</f>
        <v>28.434632495164411</v>
      </c>
      <c r="W2724" s="41">
        <f>Data5[[#This Row],[TOTAL CHELTUIELI EURO]]/Data5[[#This Row],[NUMĂRUL PERSOANELOR CARE AU PARTICIPAT LA VOT]]</f>
        <v>5.8748026890279981</v>
      </c>
      <c r="X2724" s="43">
        <v>4.8400999999999996</v>
      </c>
      <c r="Y2724" s="114" t="s">
        <v>2907</v>
      </c>
      <c r="Z2724" s="44">
        <v>17</v>
      </c>
      <c r="AA2724" s="115" t="s">
        <v>3106</v>
      </c>
      <c r="AB2724" s="44">
        <v>3</v>
      </c>
      <c r="AC2724" s="45"/>
    </row>
    <row r="2725" spans="1:29" x14ac:dyDescent="0.2">
      <c r="A2725" s="37">
        <v>2724</v>
      </c>
      <c r="B2725" s="38" t="s">
        <v>744</v>
      </c>
      <c r="C2725" s="39" t="s">
        <v>773</v>
      </c>
      <c r="D2725" s="40">
        <v>44101</v>
      </c>
      <c r="E2725" s="38">
        <v>1</v>
      </c>
      <c r="F2725" s="38"/>
      <c r="G2725" s="38" t="s">
        <v>2</v>
      </c>
      <c r="H2725" s="38" t="s">
        <v>2</v>
      </c>
      <c r="I2725" s="39">
        <v>2000</v>
      </c>
      <c r="J2725" s="39">
        <v>4232</v>
      </c>
      <c r="K2725" s="39">
        <v>0</v>
      </c>
      <c r="L2725" s="41">
        <f>SUM(Data5[[#This Row],[CHELTUIELI DE PERSONAL LEI]:[CHELTUIELI DE CAPITAL (ACTIVE NEFINANCIARE ) LEI]])</f>
        <v>6232</v>
      </c>
      <c r="M2725" s="41">
        <f>Data5[[#This Row],[TOTAL CHELTUIELI LEI]]/Data5[[#This Row],[CURS VALUTAR EURO BNR 22 07 2020]]</f>
        <v>1287.5767029606827</v>
      </c>
      <c r="N2725" s="49">
        <v>2141</v>
      </c>
      <c r="O2725" s="54"/>
      <c r="P2725" s="54">
        <v>1447</v>
      </c>
      <c r="Q2725" s="54"/>
      <c r="R2725" s="54">
        <f>Data5[[#This Row],[PERSOANE ÎNSCRISE ÎN LISTELE ELECTORALE (TURUL 1)            ]]+Data5[[#This Row],[PERSOANE ÎNSCRISE ÎN LISTELE ELECTORALE (TURUL AL 2-LEA)]]</f>
        <v>2141</v>
      </c>
      <c r="S2725" s="54">
        <f>Data5[[#This Row],[PERSOANE CARE AU PARTICIPAT LA VOT (TURUL 1)]]+Data5[[#This Row],[PERSOANE CARE AU PARTICIPAT LA VOT  (TURUL AL 2-LEA)]]</f>
        <v>1447</v>
      </c>
      <c r="T2725" s="41">
        <f>Data5[[#This Row],[TOTAL CHELTUIELI LEI]]/Data5[[#This Row],[NUMĂRUL PERSOANELOR ÎNSCRISE ÎN LISTELE ELECTORALE]]</f>
        <v>2.9107893507706679</v>
      </c>
      <c r="U2725" s="41">
        <f>Data5[[#This Row],[TOTAL CHELTUIELI EURO]]/Data5[[#This Row],[NUMĂRUL PERSOANELOR ÎNSCRISE ÎN LISTELE ELECTORALE]]</f>
        <v>0.60139033300358835</v>
      </c>
      <c r="V2725" s="41">
        <f>Data5[[#This Row],[TOTAL CHELTUIELI LEI]]/Data5[[#This Row],[NUMĂRUL PERSOANELOR CARE AU PARTICIPAT LA VOT]]</f>
        <v>4.3068417415342086</v>
      </c>
      <c r="W2725" s="41">
        <f>Data5[[#This Row],[TOTAL CHELTUIELI EURO]]/Data5[[#This Row],[NUMĂRUL PERSOANELOR CARE AU PARTICIPAT LA VOT]]</f>
        <v>0.8898249502147082</v>
      </c>
      <c r="X2725" s="43">
        <v>4.8400999999999996</v>
      </c>
      <c r="Y2725" s="114" t="s">
        <v>2891</v>
      </c>
      <c r="Z2725" s="44">
        <v>2</v>
      </c>
      <c r="AA2725" s="115" t="s">
        <v>3105</v>
      </c>
      <c r="AB2725" s="44">
        <v>0</v>
      </c>
      <c r="AC2725" s="45"/>
    </row>
    <row r="2726" spans="1:29" x14ac:dyDescent="0.2">
      <c r="A2726" s="37">
        <v>2725</v>
      </c>
      <c r="B2726" s="38" t="s">
        <v>744</v>
      </c>
      <c r="C2726" s="39" t="s">
        <v>774</v>
      </c>
      <c r="D2726" s="40">
        <v>44101</v>
      </c>
      <c r="E2726" s="38">
        <v>1</v>
      </c>
      <c r="F2726" s="38"/>
      <c r="G2726" s="38" t="s">
        <v>2</v>
      </c>
      <c r="H2726" s="38" t="s">
        <v>2</v>
      </c>
      <c r="I2726" s="39">
        <v>1800</v>
      </c>
      <c r="J2726" s="39">
        <v>20035</v>
      </c>
      <c r="K2726" s="39">
        <v>0</v>
      </c>
      <c r="L2726" s="41">
        <f>SUM(Data5[[#This Row],[CHELTUIELI DE PERSONAL LEI]:[CHELTUIELI DE CAPITAL (ACTIVE NEFINANCIARE ) LEI]])</f>
        <v>21835</v>
      </c>
      <c r="M2726" s="41">
        <f>Data5[[#This Row],[TOTAL CHELTUIELI LEI]]/Data5[[#This Row],[CURS VALUTAR EURO BNR 22 07 2020]]</f>
        <v>4511.2704282969362</v>
      </c>
      <c r="N2726" s="49">
        <v>7118</v>
      </c>
      <c r="O2726" s="54"/>
      <c r="P2726" s="54">
        <v>2980</v>
      </c>
      <c r="Q2726" s="54"/>
      <c r="R2726" s="54">
        <f>Data5[[#This Row],[PERSOANE ÎNSCRISE ÎN LISTELE ELECTORALE (TURUL 1)            ]]+Data5[[#This Row],[PERSOANE ÎNSCRISE ÎN LISTELE ELECTORALE (TURUL AL 2-LEA)]]</f>
        <v>7118</v>
      </c>
      <c r="S2726" s="54">
        <f>Data5[[#This Row],[PERSOANE CARE AU PARTICIPAT LA VOT (TURUL 1)]]+Data5[[#This Row],[PERSOANE CARE AU PARTICIPAT LA VOT  (TURUL AL 2-LEA)]]</f>
        <v>2980</v>
      </c>
      <c r="T2726" s="41">
        <f>Data5[[#This Row],[TOTAL CHELTUIELI LEI]]/Data5[[#This Row],[NUMĂRUL PERSOANELOR ÎNSCRISE ÎN LISTELE ELECTORALE]]</f>
        <v>3.0675751615622366</v>
      </c>
      <c r="U2726" s="41">
        <f>Data5[[#This Row],[TOTAL CHELTUIELI EURO]]/Data5[[#This Row],[NUMĂRUL PERSOANELOR ÎNSCRISE ÎN LISTELE ELECTORALE]]</f>
        <v>0.63378342628504303</v>
      </c>
      <c r="V2726" s="41">
        <f>Data5[[#This Row],[TOTAL CHELTUIELI LEI]]/Data5[[#This Row],[NUMĂRUL PERSOANELOR CARE AU PARTICIPAT LA VOT]]</f>
        <v>7.3271812080536911</v>
      </c>
      <c r="W2726" s="41">
        <f>Data5[[#This Row],[TOTAL CHELTUIELI EURO]]/Data5[[#This Row],[NUMĂRUL PERSOANELOR CARE AU PARTICIPAT LA VOT]]</f>
        <v>1.5138491370123948</v>
      </c>
      <c r="X2726" s="43">
        <v>4.8400999999999996</v>
      </c>
      <c r="Y2726" s="114" t="s">
        <v>2884</v>
      </c>
      <c r="Z2726" s="44">
        <v>3</v>
      </c>
      <c r="AA2726" s="115" t="s">
        <v>3105</v>
      </c>
      <c r="AB2726" s="44">
        <v>0</v>
      </c>
      <c r="AC2726" s="45"/>
    </row>
    <row r="2727" spans="1:29" x14ac:dyDescent="0.2">
      <c r="A2727" s="37">
        <v>2726</v>
      </c>
      <c r="B2727" s="38" t="s">
        <v>744</v>
      </c>
      <c r="C2727" s="39" t="s">
        <v>775</v>
      </c>
      <c r="D2727" s="40">
        <v>44101</v>
      </c>
      <c r="E2727" s="38">
        <v>1</v>
      </c>
      <c r="F2727" s="38"/>
      <c r="G2727" s="38" t="s">
        <v>2</v>
      </c>
      <c r="H2727" s="38" t="s">
        <v>2</v>
      </c>
      <c r="I2727" s="39">
        <v>97630</v>
      </c>
      <c r="J2727" s="39">
        <v>39257</v>
      </c>
      <c r="K2727" s="39">
        <v>0</v>
      </c>
      <c r="L2727" s="41">
        <f>SUM(Data5[[#This Row],[CHELTUIELI DE PERSONAL LEI]:[CHELTUIELI DE CAPITAL (ACTIVE NEFINANCIARE ) LEI]])</f>
        <v>136887</v>
      </c>
      <c r="M2727" s="41">
        <f>Data5[[#This Row],[TOTAL CHELTUIELI LEI]]/Data5[[#This Row],[CURS VALUTAR EURO BNR 22 07 2020]]</f>
        <v>28281.853680709079</v>
      </c>
      <c r="N2727" s="49">
        <v>2522</v>
      </c>
      <c r="O2727" s="54"/>
      <c r="P2727" s="54">
        <v>1372</v>
      </c>
      <c r="Q2727" s="54"/>
      <c r="R2727" s="54">
        <f>Data5[[#This Row],[PERSOANE ÎNSCRISE ÎN LISTELE ELECTORALE (TURUL 1)            ]]+Data5[[#This Row],[PERSOANE ÎNSCRISE ÎN LISTELE ELECTORALE (TURUL AL 2-LEA)]]</f>
        <v>2522</v>
      </c>
      <c r="S2727" s="54">
        <f>Data5[[#This Row],[PERSOANE CARE AU PARTICIPAT LA VOT (TURUL 1)]]+Data5[[#This Row],[PERSOANE CARE AU PARTICIPAT LA VOT  (TURUL AL 2-LEA)]]</f>
        <v>1372</v>
      </c>
      <c r="T2727" s="41">
        <f>Data5[[#This Row],[TOTAL CHELTUIELI LEI]]/Data5[[#This Row],[NUMĂRUL PERSOANELOR ÎNSCRISE ÎN LISTELE ELECTORALE]]</f>
        <v>54.277160983346548</v>
      </c>
      <c r="U2727" s="41">
        <f>Data5[[#This Row],[TOTAL CHELTUIELI EURO]]/Data5[[#This Row],[NUMĂRUL PERSOANELOR ÎNSCRISE ÎN LISTELE ELECTORALE]]</f>
        <v>11.214057763960776</v>
      </c>
      <c r="V2727" s="41">
        <f>Data5[[#This Row],[TOTAL CHELTUIELI LEI]]/Data5[[#This Row],[NUMĂRUL PERSOANELOR CARE AU PARTICIPAT LA VOT]]</f>
        <v>99.771865889212833</v>
      </c>
      <c r="W2727" s="41">
        <f>Data5[[#This Row],[TOTAL CHELTUIELI EURO]]/Data5[[#This Row],[NUMĂRUL PERSOANELOR CARE AU PARTICIPAT LA VOT]]</f>
        <v>20.613595977193206</v>
      </c>
      <c r="X2727" s="43">
        <v>4.8400999999999996</v>
      </c>
      <c r="Y2727" s="114" t="s">
        <v>2923</v>
      </c>
      <c r="Z2727" s="44">
        <v>54</v>
      </c>
      <c r="AA2727" s="115" t="s">
        <v>3126</v>
      </c>
      <c r="AB2727" s="44">
        <v>11</v>
      </c>
      <c r="AC2727" s="45"/>
    </row>
    <row r="2728" spans="1:29" x14ac:dyDescent="0.2">
      <c r="A2728" s="37">
        <v>2727</v>
      </c>
      <c r="B2728" s="38" t="s">
        <v>744</v>
      </c>
      <c r="C2728" s="39" t="s">
        <v>776</v>
      </c>
      <c r="D2728" s="40">
        <v>44101</v>
      </c>
      <c r="E2728" s="38">
        <v>1</v>
      </c>
      <c r="F2728" s="38"/>
      <c r="G2728" s="38" t="s">
        <v>2</v>
      </c>
      <c r="H2728" s="38" t="s">
        <v>2</v>
      </c>
      <c r="I2728" s="39">
        <v>8427</v>
      </c>
      <c r="J2728" s="39">
        <v>168</v>
      </c>
      <c r="K2728" s="39">
        <v>0</v>
      </c>
      <c r="L2728" s="41">
        <f>SUM(Data5[[#This Row],[CHELTUIELI DE PERSONAL LEI]:[CHELTUIELI DE CAPITAL (ACTIVE NEFINANCIARE ) LEI]])</f>
        <v>8595</v>
      </c>
      <c r="M2728" s="41">
        <f>Data5[[#This Row],[TOTAL CHELTUIELI LEI]]/Data5[[#This Row],[CURS VALUTAR EURO BNR 22 07 2020]]</f>
        <v>1775.7897564099917</v>
      </c>
      <c r="N2728" s="49">
        <v>1722</v>
      </c>
      <c r="O2728" s="54"/>
      <c r="P2728" s="54">
        <v>923</v>
      </c>
      <c r="Q2728" s="54"/>
      <c r="R2728" s="54">
        <f>Data5[[#This Row],[PERSOANE ÎNSCRISE ÎN LISTELE ELECTORALE (TURUL 1)            ]]+Data5[[#This Row],[PERSOANE ÎNSCRISE ÎN LISTELE ELECTORALE (TURUL AL 2-LEA)]]</f>
        <v>1722</v>
      </c>
      <c r="S2728" s="54">
        <f>Data5[[#This Row],[PERSOANE CARE AU PARTICIPAT LA VOT (TURUL 1)]]+Data5[[#This Row],[PERSOANE CARE AU PARTICIPAT LA VOT  (TURUL AL 2-LEA)]]</f>
        <v>923</v>
      </c>
      <c r="T2728" s="41">
        <f>Data5[[#This Row],[TOTAL CHELTUIELI LEI]]/Data5[[#This Row],[NUMĂRUL PERSOANELOR ÎNSCRISE ÎN LISTELE ELECTORALE]]</f>
        <v>4.991289198606272</v>
      </c>
      <c r="U2728" s="41">
        <f>Data5[[#This Row],[TOTAL CHELTUIELI EURO]]/Data5[[#This Row],[NUMĂRUL PERSOANELOR ÎNSCRISE ÎN LISTELE ELECTORALE]]</f>
        <v>1.0312367923402972</v>
      </c>
      <c r="V2728" s="41">
        <f>Data5[[#This Row],[TOTAL CHELTUIELI LEI]]/Data5[[#This Row],[NUMĂRUL PERSOANELOR CARE AU PARTICIPAT LA VOT]]</f>
        <v>9.3120260021668475</v>
      </c>
      <c r="W2728" s="41">
        <f>Data5[[#This Row],[TOTAL CHELTUIELI EURO]]/Data5[[#This Row],[NUMĂRUL PERSOANELOR CARE AU PARTICIPAT LA VOT]]</f>
        <v>1.9239325638244764</v>
      </c>
      <c r="X2728" s="43">
        <v>4.8400999999999996</v>
      </c>
      <c r="Y2728" s="114" t="s">
        <v>2895</v>
      </c>
      <c r="Z2728" s="44">
        <v>4</v>
      </c>
      <c r="AA2728" s="115" t="s">
        <v>3107</v>
      </c>
      <c r="AB2728" s="44">
        <v>1</v>
      </c>
      <c r="AC2728" s="45"/>
    </row>
    <row r="2729" spans="1:29" x14ac:dyDescent="0.2">
      <c r="A2729" s="37">
        <v>2728</v>
      </c>
      <c r="B2729" s="38" t="s">
        <v>744</v>
      </c>
      <c r="C2729" s="39" t="s">
        <v>777</v>
      </c>
      <c r="D2729" s="40">
        <v>44101</v>
      </c>
      <c r="E2729" s="38">
        <v>1</v>
      </c>
      <c r="F2729" s="38"/>
      <c r="G2729" s="38" t="s">
        <v>2</v>
      </c>
      <c r="H2729" s="38" t="s">
        <v>2</v>
      </c>
      <c r="I2729" s="39">
        <v>2760</v>
      </c>
      <c r="J2729" s="39">
        <v>1080</v>
      </c>
      <c r="K2729" s="39">
        <v>0</v>
      </c>
      <c r="L2729" s="41">
        <f>SUM(Data5[[#This Row],[CHELTUIELI DE PERSONAL LEI]:[CHELTUIELI DE CAPITAL (ACTIVE NEFINANCIARE ) LEI]])</f>
        <v>3840</v>
      </c>
      <c r="M2729" s="41">
        <f>Data5[[#This Row],[TOTAL CHELTUIELI LEI]]/Data5[[#This Row],[CURS VALUTAR EURO BNR 22 07 2020]]</f>
        <v>793.37203776781473</v>
      </c>
      <c r="N2729" s="49">
        <v>2035</v>
      </c>
      <c r="O2729" s="54"/>
      <c r="P2729" s="54">
        <v>912</v>
      </c>
      <c r="Q2729" s="54"/>
      <c r="R2729" s="54">
        <f>Data5[[#This Row],[PERSOANE ÎNSCRISE ÎN LISTELE ELECTORALE (TURUL 1)            ]]+Data5[[#This Row],[PERSOANE ÎNSCRISE ÎN LISTELE ELECTORALE (TURUL AL 2-LEA)]]</f>
        <v>2035</v>
      </c>
      <c r="S2729" s="54">
        <f>Data5[[#This Row],[PERSOANE CARE AU PARTICIPAT LA VOT (TURUL 1)]]+Data5[[#This Row],[PERSOANE CARE AU PARTICIPAT LA VOT  (TURUL AL 2-LEA)]]</f>
        <v>912</v>
      </c>
      <c r="T2729" s="41">
        <f>Data5[[#This Row],[TOTAL CHELTUIELI LEI]]/Data5[[#This Row],[NUMĂRUL PERSOANELOR ÎNSCRISE ÎN LISTELE ELECTORALE]]</f>
        <v>1.886977886977887</v>
      </c>
      <c r="U2729" s="41">
        <f>Data5[[#This Row],[TOTAL CHELTUIELI EURO]]/Data5[[#This Row],[NUMĂRUL PERSOANELOR ÎNSCRISE ÎN LISTELE ELECTORALE]]</f>
        <v>0.38986340922251339</v>
      </c>
      <c r="V2729" s="41">
        <f>Data5[[#This Row],[TOTAL CHELTUIELI LEI]]/Data5[[#This Row],[NUMĂRUL PERSOANELOR CARE AU PARTICIPAT LA VOT]]</f>
        <v>4.2105263157894735</v>
      </c>
      <c r="W2729" s="41">
        <f>Data5[[#This Row],[TOTAL CHELTUIELI EURO]]/Data5[[#This Row],[NUMĂRUL PERSOANELOR CARE AU PARTICIPAT LA VOT]]</f>
        <v>0.86992548000856873</v>
      </c>
      <c r="X2729" s="43">
        <v>4.8400999999999996</v>
      </c>
      <c r="Y2729" s="114" t="s">
        <v>2894</v>
      </c>
      <c r="Z2729" s="44">
        <v>1</v>
      </c>
      <c r="AA2729" s="115" t="s">
        <v>3105</v>
      </c>
      <c r="AB2729" s="44">
        <v>0</v>
      </c>
      <c r="AC2729" s="45"/>
    </row>
    <row r="2730" spans="1:29" x14ac:dyDescent="0.2">
      <c r="A2730" s="37">
        <v>2729</v>
      </c>
      <c r="B2730" s="38" t="s">
        <v>744</v>
      </c>
      <c r="C2730" s="39" t="s">
        <v>778</v>
      </c>
      <c r="D2730" s="40">
        <v>44101</v>
      </c>
      <c r="E2730" s="38">
        <v>1</v>
      </c>
      <c r="F2730" s="38"/>
      <c r="G2730" s="38" t="s">
        <v>2</v>
      </c>
      <c r="H2730" s="38" t="s">
        <v>2</v>
      </c>
      <c r="I2730" s="39">
        <v>2750</v>
      </c>
      <c r="J2730" s="39">
        <v>13519</v>
      </c>
      <c r="K2730" s="39">
        <v>0</v>
      </c>
      <c r="L2730" s="41">
        <f>SUM(Data5[[#This Row],[CHELTUIELI DE PERSONAL LEI]:[CHELTUIELI DE CAPITAL (ACTIVE NEFINANCIARE ) LEI]])</f>
        <v>16269</v>
      </c>
      <c r="M2730" s="41">
        <f>Data5[[#This Row],[TOTAL CHELTUIELI LEI]]/Data5[[#This Row],[CURS VALUTAR EURO BNR 22 07 2020]]</f>
        <v>3361.2941881366091</v>
      </c>
      <c r="N2730" s="49">
        <v>3957</v>
      </c>
      <c r="O2730" s="54"/>
      <c r="P2730" s="54">
        <v>1998</v>
      </c>
      <c r="Q2730" s="54"/>
      <c r="R2730" s="54">
        <f>Data5[[#This Row],[PERSOANE ÎNSCRISE ÎN LISTELE ELECTORALE (TURUL 1)            ]]+Data5[[#This Row],[PERSOANE ÎNSCRISE ÎN LISTELE ELECTORALE (TURUL AL 2-LEA)]]</f>
        <v>3957</v>
      </c>
      <c r="S2730" s="54">
        <f>Data5[[#This Row],[PERSOANE CARE AU PARTICIPAT LA VOT (TURUL 1)]]+Data5[[#This Row],[PERSOANE CARE AU PARTICIPAT LA VOT  (TURUL AL 2-LEA)]]</f>
        <v>1998</v>
      </c>
      <c r="T2730" s="41">
        <f>Data5[[#This Row],[TOTAL CHELTUIELI LEI]]/Data5[[#This Row],[NUMĂRUL PERSOANELOR ÎNSCRISE ÎN LISTELE ELECTORALE]]</f>
        <v>4.1114480667172097</v>
      </c>
      <c r="U2730" s="41">
        <f>Data5[[#This Row],[TOTAL CHELTUIELI EURO]]/Data5[[#This Row],[NUMĂRUL PERSOANELOR ÎNSCRISE ÎN LISTELE ELECTORALE]]</f>
        <v>0.849455190330202</v>
      </c>
      <c r="V2730" s="41">
        <f>Data5[[#This Row],[TOTAL CHELTUIELI LEI]]/Data5[[#This Row],[NUMĂRUL PERSOANELOR CARE AU PARTICIPAT LA VOT]]</f>
        <v>8.1426426426426435</v>
      </c>
      <c r="W2730" s="41">
        <f>Data5[[#This Row],[TOTAL CHELTUIELI EURO]]/Data5[[#This Row],[NUMĂRUL PERSOANELOR CARE AU PARTICIPAT LA VOT]]</f>
        <v>1.6823294234917963</v>
      </c>
      <c r="X2730" s="43">
        <v>4.8400999999999996</v>
      </c>
      <c r="Y2730" s="114" t="s">
        <v>2895</v>
      </c>
      <c r="Z2730" s="44">
        <v>4</v>
      </c>
      <c r="AA2730" s="115" t="s">
        <v>3105</v>
      </c>
      <c r="AB2730" s="44">
        <v>0</v>
      </c>
      <c r="AC2730" s="45"/>
    </row>
    <row r="2731" spans="1:29" x14ac:dyDescent="0.2">
      <c r="A2731" s="37">
        <v>2730</v>
      </c>
      <c r="B2731" s="38" t="s">
        <v>744</v>
      </c>
      <c r="C2731" s="39" t="s">
        <v>779</v>
      </c>
      <c r="D2731" s="40">
        <v>44101</v>
      </c>
      <c r="E2731" s="38">
        <v>1</v>
      </c>
      <c r="F2731" s="38"/>
      <c r="G2731" s="38" t="s">
        <v>2</v>
      </c>
      <c r="H2731" s="38" t="s">
        <v>2</v>
      </c>
      <c r="I2731" s="39">
        <v>2500</v>
      </c>
      <c r="J2731" s="39">
        <v>9657</v>
      </c>
      <c r="K2731" s="39">
        <v>0</v>
      </c>
      <c r="L2731" s="41">
        <f>SUM(Data5[[#This Row],[CHELTUIELI DE PERSONAL LEI]:[CHELTUIELI DE CAPITAL (ACTIVE NEFINANCIARE ) LEI]])</f>
        <v>12157</v>
      </c>
      <c r="M2731" s="41">
        <f>Data5[[#This Row],[TOTAL CHELTUIELI LEI]]/Data5[[#This Row],[CURS VALUTAR EURO BNR 22 07 2020]]</f>
        <v>2511.7249643602408</v>
      </c>
      <c r="N2731" s="49">
        <v>5453</v>
      </c>
      <c r="O2731" s="54"/>
      <c r="P2731" s="54">
        <v>2174</v>
      </c>
      <c r="Q2731" s="54"/>
      <c r="R2731" s="54">
        <f>Data5[[#This Row],[PERSOANE ÎNSCRISE ÎN LISTELE ELECTORALE (TURUL 1)            ]]+Data5[[#This Row],[PERSOANE ÎNSCRISE ÎN LISTELE ELECTORALE (TURUL AL 2-LEA)]]</f>
        <v>5453</v>
      </c>
      <c r="S2731" s="54">
        <f>Data5[[#This Row],[PERSOANE CARE AU PARTICIPAT LA VOT (TURUL 1)]]+Data5[[#This Row],[PERSOANE CARE AU PARTICIPAT LA VOT  (TURUL AL 2-LEA)]]</f>
        <v>2174</v>
      </c>
      <c r="T2731" s="41">
        <f>Data5[[#This Row],[TOTAL CHELTUIELI LEI]]/Data5[[#This Row],[NUMĂRUL PERSOANELOR ÎNSCRISE ÎN LISTELE ELECTORALE]]</f>
        <v>2.2294150009169265</v>
      </c>
      <c r="U2731" s="41">
        <f>Data5[[#This Row],[TOTAL CHELTUIELI EURO]]/Data5[[#This Row],[NUMĂRUL PERSOANELOR ÎNSCRISE ÎN LISTELE ELECTORALE]]</f>
        <v>0.4606134172676033</v>
      </c>
      <c r="V2731" s="41">
        <f>Data5[[#This Row],[TOTAL CHELTUIELI LEI]]/Data5[[#This Row],[NUMĂRUL PERSOANELOR CARE AU PARTICIPAT LA VOT]]</f>
        <v>5.5919963201471941</v>
      </c>
      <c r="W2731" s="41">
        <f>Data5[[#This Row],[TOTAL CHELTUIELI EURO]]/Data5[[#This Row],[NUMĂRUL PERSOANELOR CARE AU PARTICIPAT LA VOT]]</f>
        <v>1.1553472697149223</v>
      </c>
      <c r="X2731" s="43">
        <v>4.8400999999999996</v>
      </c>
      <c r="Y2731" s="114" t="s">
        <v>2891</v>
      </c>
      <c r="Z2731" s="44">
        <v>2</v>
      </c>
      <c r="AA2731" s="115" t="s">
        <v>3105</v>
      </c>
      <c r="AB2731" s="44">
        <v>0</v>
      </c>
      <c r="AC2731" s="45"/>
    </row>
    <row r="2732" spans="1:29" x14ac:dyDescent="0.2">
      <c r="A2732" s="37">
        <v>2731</v>
      </c>
      <c r="B2732" s="38" t="s">
        <v>744</v>
      </c>
      <c r="C2732" s="39" t="s">
        <v>780</v>
      </c>
      <c r="D2732" s="40">
        <v>44101</v>
      </c>
      <c r="E2732" s="38">
        <v>1</v>
      </c>
      <c r="F2732" s="38"/>
      <c r="G2732" s="38" t="s">
        <v>2</v>
      </c>
      <c r="H2732" s="38" t="s">
        <v>2</v>
      </c>
      <c r="I2732" s="39">
        <v>77600</v>
      </c>
      <c r="J2732" s="39">
        <v>13159</v>
      </c>
      <c r="K2732" s="39">
        <v>0</v>
      </c>
      <c r="L2732" s="41">
        <f>SUM(Data5[[#This Row],[CHELTUIELI DE PERSONAL LEI]:[CHELTUIELI DE CAPITAL (ACTIVE NEFINANCIARE ) LEI]])</f>
        <v>90759</v>
      </c>
      <c r="M2732" s="41">
        <f>Data5[[#This Row],[TOTAL CHELTUIELI LEI]]/Data5[[#This Row],[CURS VALUTAR EURO BNR 22 07 2020]]</f>
        <v>18751.472077023205</v>
      </c>
      <c r="N2732" s="49">
        <v>1600</v>
      </c>
      <c r="O2732" s="54"/>
      <c r="P2732" s="54">
        <v>832</v>
      </c>
      <c r="Q2732" s="54"/>
      <c r="R2732" s="54">
        <f>Data5[[#This Row],[PERSOANE ÎNSCRISE ÎN LISTELE ELECTORALE (TURUL 1)            ]]+Data5[[#This Row],[PERSOANE ÎNSCRISE ÎN LISTELE ELECTORALE (TURUL AL 2-LEA)]]</f>
        <v>1600</v>
      </c>
      <c r="S2732" s="54">
        <f>Data5[[#This Row],[PERSOANE CARE AU PARTICIPAT LA VOT (TURUL 1)]]+Data5[[#This Row],[PERSOANE CARE AU PARTICIPAT LA VOT  (TURUL AL 2-LEA)]]</f>
        <v>832</v>
      </c>
      <c r="T2732" s="41">
        <f>Data5[[#This Row],[TOTAL CHELTUIELI LEI]]/Data5[[#This Row],[NUMĂRUL PERSOANELOR ÎNSCRISE ÎN LISTELE ELECTORALE]]</f>
        <v>56.724375000000002</v>
      </c>
      <c r="U2732" s="41">
        <f>Data5[[#This Row],[TOTAL CHELTUIELI EURO]]/Data5[[#This Row],[NUMĂRUL PERSOANELOR ÎNSCRISE ÎN LISTELE ELECTORALE]]</f>
        <v>11.719670048139504</v>
      </c>
      <c r="V2732" s="41">
        <f>Data5[[#This Row],[TOTAL CHELTUIELI LEI]]/Data5[[#This Row],[NUMĂRUL PERSOANELOR CARE AU PARTICIPAT LA VOT]]</f>
        <v>109.08533653846153</v>
      </c>
      <c r="W2732" s="41">
        <f>Data5[[#This Row],[TOTAL CHELTUIELI EURO]]/Data5[[#This Row],[NUMĂRUL PERSOANELOR CARE AU PARTICIPAT LA VOT]]</f>
        <v>22.537827015652891</v>
      </c>
      <c r="X2732" s="43">
        <v>4.8400999999999996</v>
      </c>
      <c r="Y2732" s="114" t="s">
        <v>2939</v>
      </c>
      <c r="Z2732" s="44">
        <v>56</v>
      </c>
      <c r="AA2732" s="115" t="s">
        <v>3126</v>
      </c>
      <c r="AB2732" s="44">
        <v>11</v>
      </c>
      <c r="AC2732" s="45"/>
    </row>
    <row r="2733" spans="1:29" x14ac:dyDescent="0.2">
      <c r="A2733" s="37">
        <v>2732</v>
      </c>
      <c r="B2733" s="38" t="s">
        <v>744</v>
      </c>
      <c r="C2733" s="39" t="s">
        <v>781</v>
      </c>
      <c r="D2733" s="40">
        <v>44101</v>
      </c>
      <c r="E2733" s="38">
        <v>1</v>
      </c>
      <c r="F2733" s="38"/>
      <c r="G2733" s="38" t="s">
        <v>2</v>
      </c>
      <c r="H2733" s="38" t="s">
        <v>2</v>
      </c>
      <c r="I2733" s="39">
        <v>170875</v>
      </c>
      <c r="J2733" s="39">
        <v>18337</v>
      </c>
      <c r="K2733" s="39">
        <v>0</v>
      </c>
      <c r="L2733" s="41">
        <f>SUM(Data5[[#This Row],[CHELTUIELI DE PERSONAL LEI]:[CHELTUIELI DE CAPITAL (ACTIVE NEFINANCIARE ) LEI]])</f>
        <v>189212</v>
      </c>
      <c r="M2733" s="41">
        <f>Data5[[#This Row],[TOTAL CHELTUIELI LEI]]/Data5[[#This Row],[CURS VALUTAR EURO BNR 22 07 2020]]</f>
        <v>39092.580731803064</v>
      </c>
      <c r="N2733" s="49">
        <v>4264</v>
      </c>
      <c r="O2733" s="54"/>
      <c r="P2733" s="54">
        <v>2233</v>
      </c>
      <c r="Q2733" s="54"/>
      <c r="R2733" s="54">
        <f>Data5[[#This Row],[PERSOANE ÎNSCRISE ÎN LISTELE ELECTORALE (TURUL 1)            ]]+Data5[[#This Row],[PERSOANE ÎNSCRISE ÎN LISTELE ELECTORALE (TURUL AL 2-LEA)]]</f>
        <v>4264</v>
      </c>
      <c r="S2733" s="54">
        <f>Data5[[#This Row],[PERSOANE CARE AU PARTICIPAT LA VOT (TURUL 1)]]+Data5[[#This Row],[PERSOANE CARE AU PARTICIPAT LA VOT  (TURUL AL 2-LEA)]]</f>
        <v>2233</v>
      </c>
      <c r="T2733" s="41">
        <f>Data5[[#This Row],[TOTAL CHELTUIELI LEI]]/Data5[[#This Row],[NUMĂRUL PERSOANELOR ÎNSCRISE ÎN LISTELE ELECTORALE]]</f>
        <v>44.374296435272043</v>
      </c>
      <c r="U2733" s="41">
        <f>Data5[[#This Row],[TOTAL CHELTUIELI EURO]]/Data5[[#This Row],[NUMĂRUL PERSOANELOR ÎNSCRISE ÎN LISTELE ELECTORALE]]</f>
        <v>9.1680536425429331</v>
      </c>
      <c r="V2733" s="41">
        <f>Data5[[#This Row],[TOTAL CHELTUIELI LEI]]/Data5[[#This Row],[NUMĂRUL PERSOANELOR CARE AU PARTICIPAT LA VOT]]</f>
        <v>84.734437975817286</v>
      </c>
      <c r="W2733" s="41">
        <f>Data5[[#This Row],[TOTAL CHELTUIELI EURO]]/Data5[[#This Row],[NUMĂRUL PERSOANELOR CARE AU PARTICIPAT LA VOT]]</f>
        <v>17.506753574475173</v>
      </c>
      <c r="X2733" s="43">
        <v>4.8400999999999996</v>
      </c>
      <c r="Y2733" s="114" t="s">
        <v>2914</v>
      </c>
      <c r="Z2733" s="44">
        <v>44</v>
      </c>
      <c r="AA2733" s="115" t="s">
        <v>3111</v>
      </c>
      <c r="AB2733" s="44">
        <v>9</v>
      </c>
      <c r="AC2733" s="45"/>
    </row>
    <row r="2734" spans="1:29" x14ac:dyDescent="0.2">
      <c r="A2734" s="37">
        <v>2733</v>
      </c>
      <c r="B2734" s="38" t="s">
        <v>744</v>
      </c>
      <c r="C2734" s="39" t="s">
        <v>782</v>
      </c>
      <c r="D2734" s="40">
        <v>44101</v>
      </c>
      <c r="E2734" s="38">
        <v>1</v>
      </c>
      <c r="F2734" s="38"/>
      <c r="G2734" s="38" t="s">
        <v>2</v>
      </c>
      <c r="H2734" s="38" t="s">
        <v>2</v>
      </c>
      <c r="I2734" s="39">
        <v>1630</v>
      </c>
      <c r="J2734" s="39">
        <v>9297</v>
      </c>
      <c r="K2734" s="39">
        <v>0</v>
      </c>
      <c r="L2734" s="41">
        <f>SUM(Data5[[#This Row],[CHELTUIELI DE PERSONAL LEI]:[CHELTUIELI DE CAPITAL (ACTIVE NEFINANCIARE ) LEI]])</f>
        <v>10927</v>
      </c>
      <c r="M2734" s="41">
        <f>Data5[[#This Row],[TOTAL CHELTUIELI LEI]]/Data5[[#This Row],[CURS VALUTAR EURO BNR 22 07 2020]]</f>
        <v>2257.5979835127373</v>
      </c>
      <c r="N2734" s="49">
        <v>2012</v>
      </c>
      <c r="O2734" s="54"/>
      <c r="P2734" s="54">
        <v>1159</v>
      </c>
      <c r="Q2734" s="54"/>
      <c r="R2734" s="54">
        <f>Data5[[#This Row],[PERSOANE ÎNSCRISE ÎN LISTELE ELECTORALE (TURUL 1)            ]]+Data5[[#This Row],[PERSOANE ÎNSCRISE ÎN LISTELE ELECTORALE (TURUL AL 2-LEA)]]</f>
        <v>2012</v>
      </c>
      <c r="S2734" s="54">
        <f>Data5[[#This Row],[PERSOANE CARE AU PARTICIPAT LA VOT (TURUL 1)]]+Data5[[#This Row],[PERSOANE CARE AU PARTICIPAT LA VOT  (TURUL AL 2-LEA)]]</f>
        <v>1159</v>
      </c>
      <c r="T2734" s="41">
        <f>Data5[[#This Row],[TOTAL CHELTUIELI LEI]]/Data5[[#This Row],[NUMĂRUL PERSOANELOR ÎNSCRISE ÎN LISTELE ELECTORALE]]</f>
        <v>5.430914512922465</v>
      </c>
      <c r="U2734" s="41">
        <f>Data5[[#This Row],[TOTAL CHELTUIELI EURO]]/Data5[[#This Row],[NUMĂRUL PERSOANELOR ÎNSCRISE ÎN LISTELE ELECTORALE]]</f>
        <v>1.1220665922031499</v>
      </c>
      <c r="V2734" s="41">
        <f>Data5[[#This Row],[TOTAL CHELTUIELI LEI]]/Data5[[#This Row],[NUMĂRUL PERSOANELOR CARE AU PARTICIPAT LA VOT]]</f>
        <v>9.4279551337359795</v>
      </c>
      <c r="W2734" s="41">
        <f>Data5[[#This Row],[TOTAL CHELTUIELI EURO]]/Data5[[#This Row],[NUMĂRUL PERSOANELOR CARE AU PARTICIPAT LA VOT]]</f>
        <v>1.9478843688634488</v>
      </c>
      <c r="X2734" s="43">
        <v>4.8400999999999996</v>
      </c>
      <c r="Y2734" s="114" t="s">
        <v>2892</v>
      </c>
      <c r="Z2734" s="44">
        <v>5</v>
      </c>
      <c r="AA2734" s="115" t="s">
        <v>3107</v>
      </c>
      <c r="AB2734" s="44">
        <v>1</v>
      </c>
      <c r="AC2734" s="45"/>
    </row>
    <row r="2735" spans="1:29" x14ac:dyDescent="0.2">
      <c r="A2735" s="37">
        <v>2734</v>
      </c>
      <c r="B2735" s="38" t="s">
        <v>744</v>
      </c>
      <c r="C2735" s="39" t="s">
        <v>783</v>
      </c>
      <c r="D2735" s="40">
        <v>44101</v>
      </c>
      <c r="E2735" s="38">
        <v>1</v>
      </c>
      <c r="F2735" s="38"/>
      <c r="G2735" s="38" t="s">
        <v>2</v>
      </c>
      <c r="H2735" s="38" t="s">
        <v>2</v>
      </c>
      <c r="I2735" s="39">
        <v>1600</v>
      </c>
      <c r="J2735" s="39">
        <v>1624</v>
      </c>
      <c r="K2735" s="39">
        <v>0</v>
      </c>
      <c r="L2735" s="41">
        <f>SUM(Data5[[#This Row],[CHELTUIELI DE PERSONAL LEI]:[CHELTUIELI DE CAPITAL (ACTIVE NEFINANCIARE ) LEI]])</f>
        <v>3224</v>
      </c>
      <c r="M2735" s="41">
        <f>Data5[[#This Row],[TOTAL CHELTUIELI LEI]]/Data5[[#This Row],[CURS VALUTAR EURO BNR 22 07 2020]]</f>
        <v>666.10194004256118</v>
      </c>
      <c r="N2735" s="49">
        <v>4298</v>
      </c>
      <c r="O2735" s="54"/>
      <c r="P2735" s="54">
        <v>2241</v>
      </c>
      <c r="Q2735" s="54"/>
      <c r="R2735" s="54">
        <f>Data5[[#This Row],[PERSOANE ÎNSCRISE ÎN LISTELE ELECTORALE (TURUL 1)            ]]+Data5[[#This Row],[PERSOANE ÎNSCRISE ÎN LISTELE ELECTORALE (TURUL AL 2-LEA)]]</f>
        <v>4298</v>
      </c>
      <c r="S2735" s="54">
        <f>Data5[[#This Row],[PERSOANE CARE AU PARTICIPAT LA VOT (TURUL 1)]]+Data5[[#This Row],[PERSOANE CARE AU PARTICIPAT LA VOT  (TURUL AL 2-LEA)]]</f>
        <v>2241</v>
      </c>
      <c r="T2735" s="41">
        <f>Data5[[#This Row],[TOTAL CHELTUIELI LEI]]/Data5[[#This Row],[NUMĂRUL PERSOANELOR ÎNSCRISE ÎN LISTELE ELECTORALE]]</f>
        <v>0.75011633317822246</v>
      </c>
      <c r="U2735" s="41">
        <f>Data5[[#This Row],[TOTAL CHELTUIELI EURO]]/Data5[[#This Row],[NUMĂRUL PERSOANELOR ÎNSCRISE ÎN LISTELE ELECTORALE]]</f>
        <v>0.15497951141055402</v>
      </c>
      <c r="V2735" s="41">
        <f>Data5[[#This Row],[TOTAL CHELTUIELI LEI]]/Data5[[#This Row],[NUMĂRUL PERSOANELOR CARE AU PARTICIPAT LA VOT]]</f>
        <v>1.4386434627398483</v>
      </c>
      <c r="W2735" s="41">
        <f>Data5[[#This Row],[TOTAL CHELTUIELI EURO]]/Data5[[#This Row],[NUMĂRUL PERSOANELOR CARE AU PARTICIPAT LA VOT]]</f>
        <v>0.29723424366022366</v>
      </c>
      <c r="X2735" s="43">
        <v>4.8400999999999996</v>
      </c>
      <c r="Y2735" s="114" t="s">
        <v>2890</v>
      </c>
      <c r="Z2735" s="44">
        <v>0</v>
      </c>
      <c r="AA2735" s="115" t="s">
        <v>3105</v>
      </c>
      <c r="AB2735" s="44">
        <v>0</v>
      </c>
      <c r="AC2735" s="45"/>
    </row>
    <row r="2736" spans="1:29" x14ac:dyDescent="0.2">
      <c r="A2736" s="37">
        <v>2735</v>
      </c>
      <c r="B2736" s="38" t="s">
        <v>744</v>
      </c>
      <c r="C2736" s="39" t="s">
        <v>784</v>
      </c>
      <c r="D2736" s="40">
        <v>44101</v>
      </c>
      <c r="E2736" s="38">
        <v>1</v>
      </c>
      <c r="F2736" s="38"/>
      <c r="G2736" s="38" t="s">
        <v>2</v>
      </c>
      <c r="H2736" s="38" t="s">
        <v>2</v>
      </c>
      <c r="I2736" s="39">
        <v>1980</v>
      </c>
      <c r="J2736" s="39">
        <v>6154.01</v>
      </c>
      <c r="K2736" s="39">
        <v>0</v>
      </c>
      <c r="L2736" s="41">
        <f>SUM(Data5[[#This Row],[CHELTUIELI DE PERSONAL LEI]:[CHELTUIELI DE CAPITAL (ACTIVE NEFINANCIARE ) LEI]])</f>
        <v>8134.01</v>
      </c>
      <c r="M2736" s="41">
        <f>Data5[[#This Row],[TOTAL CHELTUIELI LEI]]/Data5[[#This Row],[CURS VALUTAR EURO BNR 22 07 2020]]</f>
        <v>1680.5458564905684</v>
      </c>
      <c r="N2736" s="49">
        <v>3167</v>
      </c>
      <c r="O2736" s="54"/>
      <c r="P2736" s="54">
        <v>1586</v>
      </c>
      <c r="Q2736" s="54"/>
      <c r="R2736" s="54">
        <f>Data5[[#This Row],[PERSOANE ÎNSCRISE ÎN LISTELE ELECTORALE (TURUL 1)            ]]+Data5[[#This Row],[PERSOANE ÎNSCRISE ÎN LISTELE ELECTORALE (TURUL AL 2-LEA)]]</f>
        <v>3167</v>
      </c>
      <c r="S2736" s="54">
        <f>Data5[[#This Row],[PERSOANE CARE AU PARTICIPAT LA VOT (TURUL 1)]]+Data5[[#This Row],[PERSOANE CARE AU PARTICIPAT LA VOT  (TURUL AL 2-LEA)]]</f>
        <v>1586</v>
      </c>
      <c r="T2736" s="41">
        <f>Data5[[#This Row],[TOTAL CHELTUIELI LEI]]/Data5[[#This Row],[NUMĂRUL PERSOANELOR ÎNSCRISE ÎN LISTELE ELECTORALE]]</f>
        <v>2.5683643826965583</v>
      </c>
      <c r="U2736" s="41">
        <f>Data5[[#This Row],[TOTAL CHELTUIELI EURO]]/Data5[[#This Row],[NUMĂRUL PERSOANELOR ÎNSCRISE ÎN LISTELE ELECTORALE]]</f>
        <v>0.53064283438287607</v>
      </c>
      <c r="V2736" s="41">
        <f>Data5[[#This Row],[TOTAL CHELTUIELI LEI]]/Data5[[#This Row],[NUMĂRUL PERSOANELOR CARE AU PARTICIPAT LA VOT]]</f>
        <v>5.1286317780580077</v>
      </c>
      <c r="W2736" s="41">
        <f>Data5[[#This Row],[TOTAL CHELTUIELI EURO]]/Data5[[#This Row],[NUMĂRUL PERSOANELOR CARE AU PARTICIPAT LA VOT]]</f>
        <v>1.0596127720621491</v>
      </c>
      <c r="X2736" s="43">
        <v>4.8400999999999996</v>
      </c>
      <c r="Y2736" s="114" t="s">
        <v>2891</v>
      </c>
      <c r="Z2736" s="44">
        <v>2</v>
      </c>
      <c r="AA2736" s="115" t="s">
        <v>3105</v>
      </c>
      <c r="AB2736" s="44">
        <v>0</v>
      </c>
      <c r="AC2736" s="45"/>
    </row>
    <row r="2737" spans="1:29" x14ac:dyDescent="0.2">
      <c r="A2737" s="37">
        <v>2736</v>
      </c>
      <c r="B2737" s="38" t="s">
        <v>744</v>
      </c>
      <c r="C2737" s="39" t="s">
        <v>451</v>
      </c>
      <c r="D2737" s="40">
        <v>44101</v>
      </c>
      <c r="E2737" s="38">
        <v>1</v>
      </c>
      <c r="F2737" s="38"/>
      <c r="G2737" s="38" t="s">
        <v>2</v>
      </c>
      <c r="H2737" s="38" t="s">
        <v>2</v>
      </c>
      <c r="I2737" s="39">
        <v>2000</v>
      </c>
      <c r="J2737" s="39">
        <v>7863</v>
      </c>
      <c r="K2737" s="39">
        <v>0</v>
      </c>
      <c r="L2737" s="41">
        <f>SUM(Data5[[#This Row],[CHELTUIELI DE PERSONAL LEI]:[CHELTUIELI DE CAPITAL (ACTIVE NEFINANCIARE ) LEI]])</f>
        <v>9863</v>
      </c>
      <c r="M2737" s="41">
        <f>Data5[[#This Row],[TOTAL CHELTUIELI LEI]]/Data5[[#This Row],[CURS VALUTAR EURO BNR 22 07 2020]]</f>
        <v>2037.7678147145721</v>
      </c>
      <c r="N2737" s="49">
        <v>6082</v>
      </c>
      <c r="O2737" s="54"/>
      <c r="P2737" s="54">
        <v>2303</v>
      </c>
      <c r="Q2737" s="54"/>
      <c r="R2737" s="54">
        <f>Data5[[#This Row],[PERSOANE ÎNSCRISE ÎN LISTELE ELECTORALE (TURUL 1)            ]]+Data5[[#This Row],[PERSOANE ÎNSCRISE ÎN LISTELE ELECTORALE (TURUL AL 2-LEA)]]</f>
        <v>6082</v>
      </c>
      <c r="S2737" s="54">
        <f>Data5[[#This Row],[PERSOANE CARE AU PARTICIPAT LA VOT (TURUL 1)]]+Data5[[#This Row],[PERSOANE CARE AU PARTICIPAT LA VOT  (TURUL AL 2-LEA)]]</f>
        <v>2303</v>
      </c>
      <c r="T2737" s="41">
        <f>Data5[[#This Row],[TOTAL CHELTUIELI LEI]]/Data5[[#This Row],[NUMĂRUL PERSOANELOR ÎNSCRISE ÎN LISTELE ELECTORALE]]</f>
        <v>1.6216705031239724</v>
      </c>
      <c r="U2737" s="41">
        <f>Data5[[#This Row],[TOTAL CHELTUIELI EURO]]/Data5[[#This Row],[NUMĂRUL PERSOANELOR ÎNSCRISE ÎN LISTELE ELECTORALE]]</f>
        <v>0.3350489665758915</v>
      </c>
      <c r="V2737" s="41">
        <f>Data5[[#This Row],[TOTAL CHELTUIELI LEI]]/Data5[[#This Row],[NUMĂRUL PERSOANELOR CARE AU PARTICIPAT LA VOT]]</f>
        <v>4.282674772036474</v>
      </c>
      <c r="W2737" s="41">
        <f>Data5[[#This Row],[TOTAL CHELTUIELI EURO]]/Data5[[#This Row],[NUMĂRUL PERSOANELOR CARE AU PARTICIPAT LA VOT]]</f>
        <v>0.88483187786129924</v>
      </c>
      <c r="X2737" s="43">
        <v>4.8400999999999996</v>
      </c>
      <c r="Y2737" s="114" t="s">
        <v>2894</v>
      </c>
      <c r="Z2737" s="44">
        <v>1</v>
      </c>
      <c r="AA2737" s="115" t="s">
        <v>3105</v>
      </c>
      <c r="AB2737" s="44">
        <v>0</v>
      </c>
      <c r="AC2737" s="45"/>
    </row>
    <row r="2738" spans="1:29" x14ac:dyDescent="0.2">
      <c r="A2738" s="37">
        <v>2737</v>
      </c>
      <c r="B2738" s="38" t="s">
        <v>744</v>
      </c>
      <c r="C2738" s="39" t="s">
        <v>785</v>
      </c>
      <c r="D2738" s="40">
        <v>44101</v>
      </c>
      <c r="E2738" s="38">
        <v>1</v>
      </c>
      <c r="F2738" s="38"/>
      <c r="G2738" s="38" t="s">
        <v>2</v>
      </c>
      <c r="H2738" s="38" t="s">
        <v>2</v>
      </c>
      <c r="I2738" s="39">
        <v>0</v>
      </c>
      <c r="J2738" s="39">
        <v>9351.69</v>
      </c>
      <c r="K2738" s="39">
        <v>0</v>
      </c>
      <c r="L2738" s="41">
        <f>SUM(Data5[[#This Row],[CHELTUIELI DE PERSONAL LEI]:[CHELTUIELI DE CAPITAL (ACTIVE NEFINANCIARE ) LEI]])</f>
        <v>9351.69</v>
      </c>
      <c r="M2738" s="41">
        <f>Data5[[#This Row],[TOTAL CHELTUIELI LEI]]/Data5[[#This Row],[CURS VALUTAR EURO BNR 22 07 2020]]</f>
        <v>1932.1274353835668</v>
      </c>
      <c r="N2738" s="49">
        <v>3688</v>
      </c>
      <c r="O2738" s="54"/>
      <c r="P2738" s="54">
        <v>1788</v>
      </c>
      <c r="Q2738" s="54"/>
      <c r="R2738" s="54">
        <f>Data5[[#This Row],[PERSOANE ÎNSCRISE ÎN LISTELE ELECTORALE (TURUL 1)            ]]+Data5[[#This Row],[PERSOANE ÎNSCRISE ÎN LISTELE ELECTORALE (TURUL AL 2-LEA)]]</f>
        <v>3688</v>
      </c>
      <c r="S2738" s="54">
        <f>Data5[[#This Row],[PERSOANE CARE AU PARTICIPAT LA VOT (TURUL 1)]]+Data5[[#This Row],[PERSOANE CARE AU PARTICIPAT LA VOT  (TURUL AL 2-LEA)]]</f>
        <v>1788</v>
      </c>
      <c r="T2738" s="41">
        <f>Data5[[#This Row],[TOTAL CHELTUIELI LEI]]/Data5[[#This Row],[NUMĂRUL PERSOANELOR ÎNSCRISE ÎN LISTELE ELECTORALE]]</f>
        <v>2.5357077006507596</v>
      </c>
      <c r="U2738" s="41">
        <f>Data5[[#This Row],[TOTAL CHELTUIELI EURO]]/Data5[[#This Row],[NUMĂRUL PERSOANELOR ÎNSCRISE ÎN LISTELE ELECTORALE]]</f>
        <v>0.52389572542938356</v>
      </c>
      <c r="V2738" s="41">
        <f>Data5[[#This Row],[TOTAL CHELTUIELI LEI]]/Data5[[#This Row],[NUMĂRUL PERSOANELOR CARE AU PARTICIPAT LA VOT]]</f>
        <v>5.2302516778523493</v>
      </c>
      <c r="W2738" s="41">
        <f>Data5[[#This Row],[TOTAL CHELTUIELI EURO]]/Data5[[#This Row],[NUMĂRUL PERSOANELOR CARE AU PARTICIPAT LA VOT]]</f>
        <v>1.0806081853375653</v>
      </c>
      <c r="X2738" s="43">
        <v>4.8400999999999996</v>
      </c>
      <c r="Y2738" s="114" t="s">
        <v>2891</v>
      </c>
      <c r="Z2738" s="44">
        <v>2</v>
      </c>
      <c r="AA2738" s="115" t="s">
        <v>3105</v>
      </c>
      <c r="AB2738" s="44">
        <v>0</v>
      </c>
      <c r="AC2738" s="45"/>
    </row>
    <row r="2739" spans="1:29" x14ac:dyDescent="0.2">
      <c r="A2739" s="37">
        <v>2738</v>
      </c>
      <c r="B2739" s="38" t="s">
        <v>744</v>
      </c>
      <c r="C2739" s="39" t="s">
        <v>786</v>
      </c>
      <c r="D2739" s="40">
        <v>44101</v>
      </c>
      <c r="E2739" s="38">
        <v>1</v>
      </c>
      <c r="F2739" s="38"/>
      <c r="G2739" s="38" t="s">
        <v>2</v>
      </c>
      <c r="H2739" s="38" t="s">
        <v>2</v>
      </c>
      <c r="I2739" s="39">
        <v>5447</v>
      </c>
      <c r="J2739" s="39">
        <v>11192</v>
      </c>
      <c r="K2739" s="39">
        <v>0</v>
      </c>
      <c r="L2739" s="41">
        <f>SUM(Data5[[#This Row],[CHELTUIELI DE PERSONAL LEI]:[CHELTUIELI DE CAPITAL (ACTIVE NEFINANCIARE ) LEI]])</f>
        <v>16639</v>
      </c>
      <c r="M2739" s="41">
        <f>Data5[[#This Row],[TOTAL CHELTUIELI LEI]]/Data5[[#This Row],[CURS VALUTAR EURO BNR 22 07 2020]]</f>
        <v>3437.7388896923621</v>
      </c>
      <c r="N2739" s="49">
        <v>4646</v>
      </c>
      <c r="O2739" s="54"/>
      <c r="P2739" s="54">
        <v>2529</v>
      </c>
      <c r="Q2739" s="54"/>
      <c r="R2739" s="54">
        <f>Data5[[#This Row],[PERSOANE ÎNSCRISE ÎN LISTELE ELECTORALE (TURUL 1)            ]]+Data5[[#This Row],[PERSOANE ÎNSCRISE ÎN LISTELE ELECTORALE (TURUL AL 2-LEA)]]</f>
        <v>4646</v>
      </c>
      <c r="S2739" s="54">
        <f>Data5[[#This Row],[PERSOANE CARE AU PARTICIPAT LA VOT (TURUL 1)]]+Data5[[#This Row],[PERSOANE CARE AU PARTICIPAT LA VOT  (TURUL AL 2-LEA)]]</f>
        <v>2529</v>
      </c>
      <c r="T2739" s="41">
        <f>Data5[[#This Row],[TOTAL CHELTUIELI LEI]]/Data5[[#This Row],[NUMĂRUL PERSOANELOR ÎNSCRISE ÎN LISTELE ELECTORALE]]</f>
        <v>3.5813603099440381</v>
      </c>
      <c r="U2739" s="41">
        <f>Data5[[#This Row],[TOTAL CHELTUIELI EURO]]/Data5[[#This Row],[NUMĂRUL PERSOANELOR ÎNSCRISE ÎN LISTELE ELECTORALE]]</f>
        <v>0.73993518934402969</v>
      </c>
      <c r="V2739" s="41">
        <f>Data5[[#This Row],[TOTAL CHELTUIELI LEI]]/Data5[[#This Row],[NUMĂRUL PERSOANELOR CARE AU PARTICIPAT LA VOT]]</f>
        <v>6.5792803479636222</v>
      </c>
      <c r="W2739" s="41">
        <f>Data5[[#This Row],[TOTAL CHELTUIELI EURO]]/Data5[[#This Row],[NUMĂRUL PERSOANELOR CARE AU PARTICIPAT LA VOT]]</f>
        <v>1.3593273585181345</v>
      </c>
      <c r="X2739" s="43">
        <v>4.8400999999999996</v>
      </c>
      <c r="Y2739" s="114" t="s">
        <v>2884</v>
      </c>
      <c r="Z2739" s="44">
        <v>3</v>
      </c>
      <c r="AA2739" s="115" t="s">
        <v>3105</v>
      </c>
      <c r="AB2739" s="44">
        <v>0</v>
      </c>
      <c r="AC2739" s="45"/>
    </row>
    <row r="2740" spans="1:29" x14ac:dyDescent="0.2">
      <c r="A2740" s="37">
        <v>2739</v>
      </c>
      <c r="B2740" s="38" t="s">
        <v>744</v>
      </c>
      <c r="C2740" s="39" t="s">
        <v>787</v>
      </c>
      <c r="D2740" s="40">
        <v>44101</v>
      </c>
      <c r="E2740" s="38">
        <v>1</v>
      </c>
      <c r="F2740" s="38"/>
      <c r="G2740" s="38" t="s">
        <v>2</v>
      </c>
      <c r="H2740" s="38" t="s">
        <v>2</v>
      </c>
      <c r="I2740" s="39">
        <v>0</v>
      </c>
      <c r="J2740" s="39">
        <v>3841</v>
      </c>
      <c r="K2740" s="39">
        <v>0</v>
      </c>
      <c r="L2740" s="41">
        <f>SUM(Data5[[#This Row],[CHELTUIELI DE PERSONAL LEI]:[CHELTUIELI DE CAPITAL (ACTIVE NEFINANCIARE ) LEI]])</f>
        <v>3841</v>
      </c>
      <c r="M2740" s="41">
        <f>Data5[[#This Row],[TOTAL CHELTUIELI LEI]]/Data5[[#This Row],[CURS VALUTAR EURO BNR 22 07 2020]]</f>
        <v>793.57864506931685</v>
      </c>
      <c r="N2740" s="49">
        <v>3011</v>
      </c>
      <c r="O2740" s="54"/>
      <c r="P2740" s="54">
        <v>1689</v>
      </c>
      <c r="Q2740" s="54"/>
      <c r="R2740" s="54">
        <f>Data5[[#This Row],[PERSOANE ÎNSCRISE ÎN LISTELE ELECTORALE (TURUL 1)            ]]+Data5[[#This Row],[PERSOANE ÎNSCRISE ÎN LISTELE ELECTORALE (TURUL AL 2-LEA)]]</f>
        <v>3011</v>
      </c>
      <c r="S2740" s="54">
        <f>Data5[[#This Row],[PERSOANE CARE AU PARTICIPAT LA VOT (TURUL 1)]]+Data5[[#This Row],[PERSOANE CARE AU PARTICIPAT LA VOT  (TURUL AL 2-LEA)]]</f>
        <v>1689</v>
      </c>
      <c r="T2740" s="41">
        <f>Data5[[#This Row],[TOTAL CHELTUIELI LEI]]/Data5[[#This Row],[NUMĂRUL PERSOANELOR ÎNSCRISE ÎN LISTELE ELECTORALE]]</f>
        <v>1.2756559282630355</v>
      </c>
      <c r="U2740" s="41">
        <f>Data5[[#This Row],[TOTAL CHELTUIELI EURO]]/Data5[[#This Row],[NUMĂRUL PERSOANELOR ÎNSCRISE ÎN LISTELE ELECTORALE]]</f>
        <v>0.26355982898349944</v>
      </c>
      <c r="V2740" s="41">
        <f>Data5[[#This Row],[TOTAL CHELTUIELI LEI]]/Data5[[#This Row],[NUMĂRUL PERSOANELOR CARE AU PARTICIPAT LA VOT]]</f>
        <v>2.2741267021906455</v>
      </c>
      <c r="W2740" s="41">
        <f>Data5[[#This Row],[TOTAL CHELTUIELI EURO]]/Data5[[#This Row],[NUMĂRUL PERSOANELOR CARE AU PARTICIPAT LA VOT]]</f>
        <v>0.46985118121333147</v>
      </c>
      <c r="X2740" s="43">
        <v>4.8400999999999996</v>
      </c>
      <c r="Y2740" s="114" t="s">
        <v>2894</v>
      </c>
      <c r="Z2740" s="44">
        <v>1</v>
      </c>
      <c r="AA2740" s="115" t="s">
        <v>3105</v>
      </c>
      <c r="AB2740" s="44">
        <v>0</v>
      </c>
      <c r="AC2740" s="45"/>
    </row>
    <row r="2741" spans="1:29" x14ac:dyDescent="0.2">
      <c r="A2741" s="37">
        <v>2740</v>
      </c>
      <c r="B2741" s="38" t="s">
        <v>744</v>
      </c>
      <c r="C2741" s="39" t="s">
        <v>72</v>
      </c>
      <c r="D2741" s="40">
        <v>44101</v>
      </c>
      <c r="E2741" s="38">
        <v>1</v>
      </c>
      <c r="F2741" s="38"/>
      <c r="G2741" s="38" t="s">
        <v>2</v>
      </c>
      <c r="H2741" s="38" t="s">
        <v>2</v>
      </c>
      <c r="I2741" s="39">
        <v>700</v>
      </c>
      <c r="J2741" s="39">
        <v>5298</v>
      </c>
      <c r="K2741" s="39">
        <v>0</v>
      </c>
      <c r="L2741" s="41">
        <f>SUM(Data5[[#This Row],[CHELTUIELI DE PERSONAL LEI]:[CHELTUIELI DE CAPITAL (ACTIVE NEFINANCIARE ) LEI]])</f>
        <v>5998</v>
      </c>
      <c r="M2741" s="41">
        <f>Data5[[#This Row],[TOTAL CHELTUIELI LEI]]/Data5[[#This Row],[CURS VALUTAR EURO BNR 22 07 2020]]</f>
        <v>1239.2305944092066</v>
      </c>
      <c r="N2741" s="49">
        <v>1716</v>
      </c>
      <c r="O2741" s="54"/>
      <c r="P2741" s="54">
        <v>770</v>
      </c>
      <c r="Q2741" s="54"/>
      <c r="R2741" s="54">
        <f>Data5[[#This Row],[PERSOANE ÎNSCRISE ÎN LISTELE ELECTORALE (TURUL 1)            ]]+Data5[[#This Row],[PERSOANE ÎNSCRISE ÎN LISTELE ELECTORALE (TURUL AL 2-LEA)]]</f>
        <v>1716</v>
      </c>
      <c r="S2741" s="54">
        <f>Data5[[#This Row],[PERSOANE CARE AU PARTICIPAT LA VOT (TURUL 1)]]+Data5[[#This Row],[PERSOANE CARE AU PARTICIPAT LA VOT  (TURUL AL 2-LEA)]]</f>
        <v>770</v>
      </c>
      <c r="T2741" s="41">
        <f>Data5[[#This Row],[TOTAL CHELTUIELI LEI]]/Data5[[#This Row],[NUMĂRUL PERSOANELOR ÎNSCRISE ÎN LISTELE ELECTORALE]]</f>
        <v>3.4953379953379953</v>
      </c>
      <c r="U2741" s="41">
        <f>Data5[[#This Row],[TOTAL CHELTUIELI EURO]]/Data5[[#This Row],[NUMĂRUL PERSOANELOR ÎNSCRISE ÎN LISTELE ELECTORALE]]</f>
        <v>0.72216235105431614</v>
      </c>
      <c r="V2741" s="41">
        <f>Data5[[#This Row],[TOTAL CHELTUIELI LEI]]/Data5[[#This Row],[NUMĂRUL PERSOANELOR CARE AU PARTICIPAT LA VOT]]</f>
        <v>7.7896103896103899</v>
      </c>
      <c r="W2741" s="41">
        <f>Data5[[#This Row],[TOTAL CHELTUIELI EURO]]/Data5[[#This Row],[NUMĂRUL PERSOANELOR CARE AU PARTICIPAT LA VOT]]</f>
        <v>1.609390382349619</v>
      </c>
      <c r="X2741" s="43">
        <v>4.8400999999999996</v>
      </c>
      <c r="Y2741" s="114" t="s">
        <v>2884</v>
      </c>
      <c r="Z2741" s="44">
        <v>3</v>
      </c>
      <c r="AA2741" s="115" t="s">
        <v>3105</v>
      </c>
      <c r="AB2741" s="44">
        <v>0</v>
      </c>
      <c r="AC2741" s="45"/>
    </row>
    <row r="2742" spans="1:29" x14ac:dyDescent="0.2">
      <c r="A2742" s="37">
        <v>2741</v>
      </c>
      <c r="B2742" s="38" t="s">
        <v>744</v>
      </c>
      <c r="C2742" s="39" t="s">
        <v>788</v>
      </c>
      <c r="D2742" s="40">
        <v>44101</v>
      </c>
      <c r="E2742" s="38">
        <v>1</v>
      </c>
      <c r="F2742" s="38"/>
      <c r="G2742" s="38" t="s">
        <v>2</v>
      </c>
      <c r="H2742" s="38" t="s">
        <v>2</v>
      </c>
      <c r="I2742" s="39">
        <v>660</v>
      </c>
      <c r="J2742" s="39">
        <v>5260.7</v>
      </c>
      <c r="K2742" s="39">
        <v>0</v>
      </c>
      <c r="L2742" s="41">
        <f>SUM(Data5[[#This Row],[CHELTUIELI DE PERSONAL LEI]:[CHELTUIELI DE CAPITAL (ACTIVE NEFINANCIARE ) LEI]])</f>
        <v>5920.7</v>
      </c>
      <c r="M2742" s="41">
        <f>Data5[[#This Row],[TOTAL CHELTUIELI LEI]]/Data5[[#This Row],[CURS VALUTAR EURO BNR 22 07 2020]]</f>
        <v>1223.2598500030992</v>
      </c>
      <c r="N2742" s="49">
        <v>1510</v>
      </c>
      <c r="O2742" s="54"/>
      <c r="P2742" s="54">
        <v>888</v>
      </c>
      <c r="Q2742" s="54"/>
      <c r="R2742" s="54">
        <f>Data5[[#This Row],[PERSOANE ÎNSCRISE ÎN LISTELE ELECTORALE (TURUL 1)            ]]+Data5[[#This Row],[PERSOANE ÎNSCRISE ÎN LISTELE ELECTORALE (TURUL AL 2-LEA)]]</f>
        <v>1510</v>
      </c>
      <c r="S2742" s="54">
        <f>Data5[[#This Row],[PERSOANE CARE AU PARTICIPAT LA VOT (TURUL 1)]]+Data5[[#This Row],[PERSOANE CARE AU PARTICIPAT LA VOT  (TURUL AL 2-LEA)]]</f>
        <v>888</v>
      </c>
      <c r="T2742" s="41">
        <f>Data5[[#This Row],[TOTAL CHELTUIELI LEI]]/Data5[[#This Row],[NUMĂRUL PERSOANELOR ÎNSCRISE ÎN LISTELE ELECTORALE]]</f>
        <v>3.9209933774834438</v>
      </c>
      <c r="U2742" s="41">
        <f>Data5[[#This Row],[TOTAL CHELTUIELI EURO]]/Data5[[#This Row],[NUMĂRUL PERSOANELOR ÎNSCRISE ÎN LISTELE ELECTORALE]]</f>
        <v>0.81010586092920478</v>
      </c>
      <c r="V2742" s="41">
        <f>Data5[[#This Row],[TOTAL CHELTUIELI LEI]]/Data5[[#This Row],[NUMĂRUL PERSOANELOR CARE AU PARTICIPAT LA VOT]]</f>
        <v>6.6674549549549544</v>
      </c>
      <c r="W2742" s="41">
        <f>Data5[[#This Row],[TOTAL CHELTUIELI EURO]]/Data5[[#This Row],[NUMĂRUL PERSOANELOR CARE AU PARTICIPAT LA VOT]]</f>
        <v>1.3775448761296163</v>
      </c>
      <c r="X2742" s="43">
        <v>4.8400999999999996</v>
      </c>
      <c r="Y2742" s="114" t="s">
        <v>2884</v>
      </c>
      <c r="Z2742" s="44">
        <v>3</v>
      </c>
      <c r="AA2742" s="115" t="s">
        <v>3105</v>
      </c>
      <c r="AB2742" s="44">
        <v>0</v>
      </c>
      <c r="AC2742" s="45"/>
    </row>
    <row r="2743" spans="1:29" x14ac:dyDescent="0.2">
      <c r="A2743" s="37">
        <v>2742</v>
      </c>
      <c r="B2743" s="38" t="s">
        <v>744</v>
      </c>
      <c r="C2743" s="39" t="s">
        <v>789</v>
      </c>
      <c r="D2743" s="40">
        <v>44101</v>
      </c>
      <c r="E2743" s="38">
        <v>1</v>
      </c>
      <c r="F2743" s="38"/>
      <c r="G2743" s="38" t="s">
        <v>2</v>
      </c>
      <c r="H2743" s="38" t="s">
        <v>2</v>
      </c>
      <c r="I2743" s="39">
        <v>0</v>
      </c>
      <c r="J2743" s="39">
        <v>5888.51</v>
      </c>
      <c r="K2743" s="39">
        <v>0</v>
      </c>
      <c r="L2743" s="41">
        <f>SUM(Data5[[#This Row],[CHELTUIELI DE PERSONAL LEI]:[CHELTUIELI DE CAPITAL (ACTIVE NEFINANCIARE ) LEI]])</f>
        <v>5888.51</v>
      </c>
      <c r="M2743" s="41">
        <f>Data5[[#This Row],[TOTAL CHELTUIELI LEI]]/Data5[[#This Row],[CURS VALUTAR EURO BNR 22 07 2020]]</f>
        <v>1216.6091609677487</v>
      </c>
      <c r="N2743" s="49">
        <v>2513</v>
      </c>
      <c r="O2743" s="54"/>
      <c r="P2743" s="54">
        <v>1516</v>
      </c>
      <c r="Q2743" s="54"/>
      <c r="R2743" s="54">
        <f>Data5[[#This Row],[PERSOANE ÎNSCRISE ÎN LISTELE ELECTORALE (TURUL 1)            ]]+Data5[[#This Row],[PERSOANE ÎNSCRISE ÎN LISTELE ELECTORALE (TURUL AL 2-LEA)]]</f>
        <v>2513</v>
      </c>
      <c r="S2743" s="54">
        <f>Data5[[#This Row],[PERSOANE CARE AU PARTICIPAT LA VOT (TURUL 1)]]+Data5[[#This Row],[PERSOANE CARE AU PARTICIPAT LA VOT  (TURUL AL 2-LEA)]]</f>
        <v>1516</v>
      </c>
      <c r="T2743" s="41">
        <f>Data5[[#This Row],[TOTAL CHELTUIELI LEI]]/Data5[[#This Row],[NUMĂRUL PERSOANELOR ÎNSCRISE ÎN LISTELE ELECTORALE]]</f>
        <v>2.3432192598487864</v>
      </c>
      <c r="U2743" s="41">
        <f>Data5[[#This Row],[TOTAL CHELTUIELI EURO]]/Data5[[#This Row],[NUMĂRUL PERSOANELOR ÎNSCRISE ÎN LISTELE ELECTORALE]]</f>
        <v>0.48412620810495371</v>
      </c>
      <c r="V2743" s="41">
        <f>Data5[[#This Row],[TOTAL CHELTUIELI LEI]]/Data5[[#This Row],[NUMĂRUL PERSOANELOR CARE AU PARTICIPAT LA VOT]]</f>
        <v>3.8842414248021111</v>
      </c>
      <c r="W2743" s="41">
        <f>Data5[[#This Row],[TOTAL CHELTUIELI EURO]]/Data5[[#This Row],[NUMĂRUL PERSOANELOR CARE AU PARTICIPAT LA VOT]]</f>
        <v>0.80251263916078408</v>
      </c>
      <c r="X2743" s="43">
        <v>4.8400999999999996</v>
      </c>
      <c r="Y2743" s="114" t="s">
        <v>2891</v>
      </c>
      <c r="Z2743" s="44">
        <v>2</v>
      </c>
      <c r="AA2743" s="115" t="s">
        <v>3105</v>
      </c>
      <c r="AB2743" s="44">
        <v>0</v>
      </c>
      <c r="AC2743" s="45"/>
    </row>
    <row r="2744" spans="1:29" x14ac:dyDescent="0.2">
      <c r="A2744" s="37">
        <v>2743</v>
      </c>
      <c r="B2744" s="38" t="s">
        <v>744</v>
      </c>
      <c r="C2744" s="39" t="s">
        <v>790</v>
      </c>
      <c r="D2744" s="40">
        <v>44101</v>
      </c>
      <c r="E2744" s="38">
        <v>1</v>
      </c>
      <c r="F2744" s="38"/>
      <c r="G2744" s="38" t="s">
        <v>2</v>
      </c>
      <c r="H2744" s="38" t="s">
        <v>2</v>
      </c>
      <c r="I2744" s="39">
        <v>82930</v>
      </c>
      <c r="J2744" s="39">
        <v>3850</v>
      </c>
      <c r="K2744" s="39">
        <v>0</v>
      </c>
      <c r="L2744" s="41">
        <f>SUM(Data5[[#This Row],[CHELTUIELI DE PERSONAL LEI]:[CHELTUIELI DE CAPITAL (ACTIVE NEFINANCIARE ) LEI]])</f>
        <v>86780</v>
      </c>
      <c r="M2744" s="41">
        <f>Data5[[#This Row],[TOTAL CHELTUIELI LEI]]/Data5[[#This Row],[CURS VALUTAR EURO BNR 22 07 2020]]</f>
        <v>17929.381624346606</v>
      </c>
      <c r="N2744" s="49">
        <v>1168</v>
      </c>
      <c r="O2744" s="54"/>
      <c r="P2744" s="54">
        <v>717</v>
      </c>
      <c r="Q2744" s="54"/>
      <c r="R2744" s="54">
        <f>Data5[[#This Row],[PERSOANE ÎNSCRISE ÎN LISTELE ELECTORALE (TURUL 1)            ]]+Data5[[#This Row],[PERSOANE ÎNSCRISE ÎN LISTELE ELECTORALE (TURUL AL 2-LEA)]]</f>
        <v>1168</v>
      </c>
      <c r="S2744" s="54">
        <f>Data5[[#This Row],[PERSOANE CARE AU PARTICIPAT LA VOT (TURUL 1)]]+Data5[[#This Row],[PERSOANE CARE AU PARTICIPAT LA VOT  (TURUL AL 2-LEA)]]</f>
        <v>717</v>
      </c>
      <c r="T2744" s="41">
        <f>Data5[[#This Row],[TOTAL CHELTUIELI LEI]]/Data5[[#This Row],[NUMĂRUL PERSOANELOR ÎNSCRISE ÎN LISTELE ELECTORALE]]</f>
        <v>74.297945205479451</v>
      </c>
      <c r="U2744" s="41">
        <f>Data5[[#This Row],[TOTAL CHELTUIELI EURO]]/Data5[[#This Row],[NUMĂRUL PERSOANELOR ÎNSCRISE ÎN LISTELE ELECTORALE]]</f>
        <v>15.350497966050177</v>
      </c>
      <c r="V2744" s="41">
        <f>Data5[[#This Row],[TOTAL CHELTUIELI LEI]]/Data5[[#This Row],[NUMĂRUL PERSOANELOR CARE AU PARTICIPAT LA VOT]]</f>
        <v>121.03207810320781</v>
      </c>
      <c r="W2744" s="41">
        <f>Data5[[#This Row],[TOTAL CHELTUIELI EURO]]/Data5[[#This Row],[NUMĂRUL PERSOANELOR CARE AU PARTICIPAT LA VOT]]</f>
        <v>25.006111052087316</v>
      </c>
      <c r="X2744" s="43">
        <v>4.8400999999999996</v>
      </c>
      <c r="Y2744" s="114" t="s">
        <v>3100</v>
      </c>
      <c r="Z2744" s="44">
        <v>74</v>
      </c>
      <c r="AA2744" s="115" t="s">
        <v>3129</v>
      </c>
      <c r="AB2744" s="44">
        <v>15</v>
      </c>
      <c r="AC2744" s="45"/>
    </row>
    <row r="2745" spans="1:29" x14ac:dyDescent="0.2">
      <c r="A2745" s="37">
        <v>2744</v>
      </c>
      <c r="B2745" s="38" t="s">
        <v>744</v>
      </c>
      <c r="C2745" s="39" t="s">
        <v>791</v>
      </c>
      <c r="D2745" s="40">
        <v>44101</v>
      </c>
      <c r="E2745" s="38">
        <v>1</v>
      </c>
      <c r="F2745" s="38"/>
      <c r="G2745" s="38" t="s">
        <v>2</v>
      </c>
      <c r="H2745" s="38" t="s">
        <v>2</v>
      </c>
      <c r="I2745" s="39">
        <v>128305</v>
      </c>
      <c r="J2745" s="39">
        <v>13465</v>
      </c>
      <c r="K2745" s="39">
        <v>0</v>
      </c>
      <c r="L2745" s="41">
        <f>SUM(Data5[[#This Row],[CHELTUIELI DE PERSONAL LEI]:[CHELTUIELI DE CAPITAL (ACTIVE NEFINANCIARE ) LEI]])</f>
        <v>141770</v>
      </c>
      <c r="M2745" s="41">
        <f>Data5[[#This Row],[TOTAL CHELTUIELI LEI]]/Data5[[#This Row],[CURS VALUTAR EURO BNR 22 07 2020]]</f>
        <v>29290.717133943515</v>
      </c>
      <c r="N2745" s="49">
        <v>4465</v>
      </c>
      <c r="O2745" s="54"/>
      <c r="P2745" s="54">
        <v>2390</v>
      </c>
      <c r="Q2745" s="54"/>
      <c r="R2745" s="54">
        <f>Data5[[#This Row],[PERSOANE ÎNSCRISE ÎN LISTELE ELECTORALE (TURUL 1)            ]]+Data5[[#This Row],[PERSOANE ÎNSCRISE ÎN LISTELE ELECTORALE (TURUL AL 2-LEA)]]</f>
        <v>4465</v>
      </c>
      <c r="S2745" s="54">
        <f>Data5[[#This Row],[PERSOANE CARE AU PARTICIPAT LA VOT (TURUL 1)]]+Data5[[#This Row],[PERSOANE CARE AU PARTICIPAT LA VOT  (TURUL AL 2-LEA)]]</f>
        <v>2390</v>
      </c>
      <c r="T2745" s="41">
        <f>Data5[[#This Row],[TOTAL CHELTUIELI LEI]]/Data5[[#This Row],[NUMĂRUL PERSOANELOR ÎNSCRISE ÎN LISTELE ELECTORALE]]</f>
        <v>31.751399776035836</v>
      </c>
      <c r="U2745" s="41">
        <f>Data5[[#This Row],[TOTAL CHELTUIELI EURO]]/Data5[[#This Row],[NUMĂRUL PERSOANELOR ÎNSCRISE ÎN LISTELE ELECTORALE]]</f>
        <v>6.5600710266390854</v>
      </c>
      <c r="V2745" s="41">
        <f>Data5[[#This Row],[TOTAL CHELTUIELI LEI]]/Data5[[#This Row],[NUMĂRUL PERSOANELOR CARE AU PARTICIPAT LA VOT]]</f>
        <v>59.31799163179916</v>
      </c>
      <c r="W2745" s="41">
        <f>Data5[[#This Row],[TOTAL CHELTUIELI EURO]]/Data5[[#This Row],[NUMĂRUL PERSOANELOR CARE AU PARTICIPAT LA VOT]]</f>
        <v>12.255530181566325</v>
      </c>
      <c r="X2745" s="43">
        <v>4.8400999999999996</v>
      </c>
      <c r="Y2745" s="114" t="s">
        <v>2912</v>
      </c>
      <c r="Z2745" s="44">
        <v>31</v>
      </c>
      <c r="AA2745" s="115" t="s">
        <v>3114</v>
      </c>
      <c r="AB2745" s="44">
        <v>6</v>
      </c>
      <c r="AC2745" s="45"/>
    </row>
    <row r="2746" spans="1:29" x14ac:dyDescent="0.2">
      <c r="A2746" s="37">
        <v>2745</v>
      </c>
      <c r="B2746" s="38" t="s">
        <v>744</v>
      </c>
      <c r="C2746" s="39" t="s">
        <v>792</v>
      </c>
      <c r="D2746" s="40">
        <v>44101</v>
      </c>
      <c r="E2746" s="38">
        <v>1</v>
      </c>
      <c r="F2746" s="38"/>
      <c r="G2746" s="38" t="s">
        <v>2</v>
      </c>
      <c r="H2746" s="38" t="s">
        <v>2</v>
      </c>
      <c r="I2746" s="39">
        <v>2500</v>
      </c>
      <c r="J2746" s="39">
        <v>7720</v>
      </c>
      <c r="K2746" s="39">
        <v>0</v>
      </c>
      <c r="L2746" s="41">
        <f>SUM(Data5[[#This Row],[CHELTUIELI DE PERSONAL LEI]:[CHELTUIELI DE CAPITAL (ACTIVE NEFINANCIARE ) LEI]])</f>
        <v>10220</v>
      </c>
      <c r="M2746" s="41">
        <f>Data5[[#This Row],[TOTAL CHELTUIELI LEI]]/Data5[[#This Row],[CURS VALUTAR EURO BNR 22 07 2020]]</f>
        <v>2111.5266213507989</v>
      </c>
      <c r="N2746" s="49">
        <v>3016</v>
      </c>
      <c r="O2746" s="54"/>
      <c r="P2746" s="54">
        <v>1653</v>
      </c>
      <c r="Q2746" s="54"/>
      <c r="R2746" s="54">
        <f>Data5[[#This Row],[PERSOANE ÎNSCRISE ÎN LISTELE ELECTORALE (TURUL 1)            ]]+Data5[[#This Row],[PERSOANE ÎNSCRISE ÎN LISTELE ELECTORALE (TURUL AL 2-LEA)]]</f>
        <v>3016</v>
      </c>
      <c r="S2746" s="54">
        <f>Data5[[#This Row],[PERSOANE CARE AU PARTICIPAT LA VOT (TURUL 1)]]+Data5[[#This Row],[PERSOANE CARE AU PARTICIPAT LA VOT  (TURUL AL 2-LEA)]]</f>
        <v>1653</v>
      </c>
      <c r="T2746" s="41">
        <f>Data5[[#This Row],[TOTAL CHELTUIELI LEI]]/Data5[[#This Row],[NUMĂRUL PERSOANELOR ÎNSCRISE ÎN LISTELE ELECTORALE]]</f>
        <v>3.3885941644562334</v>
      </c>
      <c r="U2746" s="41">
        <f>Data5[[#This Row],[TOTAL CHELTUIELI EURO]]/Data5[[#This Row],[NUMĂRUL PERSOANELOR ÎNSCRISE ÎN LISTELE ELECTORALE]]</f>
        <v>0.70010829620384574</v>
      </c>
      <c r="V2746" s="41">
        <f>Data5[[#This Row],[TOTAL CHELTUIELI LEI]]/Data5[[#This Row],[NUMĂRUL PERSOANELOR CARE AU PARTICIPAT LA VOT]]</f>
        <v>6.1826981246218997</v>
      </c>
      <c r="W2746" s="41">
        <f>Data5[[#This Row],[TOTAL CHELTUIELI EURO]]/Data5[[#This Row],[NUMĂRUL PERSOANELOR CARE AU PARTICIPAT LA VOT]]</f>
        <v>1.2773905755298238</v>
      </c>
      <c r="X2746" s="43">
        <v>4.8400999999999996</v>
      </c>
      <c r="Y2746" s="114" t="s">
        <v>2884</v>
      </c>
      <c r="Z2746" s="44">
        <v>3</v>
      </c>
      <c r="AA2746" s="115" t="s">
        <v>3105</v>
      </c>
      <c r="AB2746" s="44">
        <v>0</v>
      </c>
      <c r="AC2746" s="45"/>
    </row>
    <row r="2747" spans="1:29" x14ac:dyDescent="0.2">
      <c r="A2747" s="37">
        <v>2746</v>
      </c>
      <c r="B2747" s="38" t="s">
        <v>744</v>
      </c>
      <c r="C2747" s="39" t="s">
        <v>793</v>
      </c>
      <c r="D2747" s="40">
        <v>44101</v>
      </c>
      <c r="E2747" s="38">
        <v>1</v>
      </c>
      <c r="F2747" s="38"/>
      <c r="G2747" s="38" t="s">
        <v>2</v>
      </c>
      <c r="H2747" s="38" t="s">
        <v>2</v>
      </c>
      <c r="I2747" s="39">
        <v>0</v>
      </c>
      <c r="J2747" s="39">
        <v>12032.07</v>
      </c>
      <c r="K2747" s="39">
        <v>0</v>
      </c>
      <c r="L2747" s="41">
        <f>SUM(Data5[[#This Row],[CHELTUIELI DE PERSONAL LEI]:[CHELTUIELI DE CAPITAL (ACTIVE NEFINANCIARE ) LEI]])</f>
        <v>12032.07</v>
      </c>
      <c r="M2747" s="41">
        <f>Data5[[#This Row],[TOTAL CHELTUIELI LEI]]/Data5[[#This Row],[CURS VALUTAR EURO BNR 22 07 2020]]</f>
        <v>2485.9135141835914</v>
      </c>
      <c r="N2747" s="49">
        <v>4695</v>
      </c>
      <c r="O2747" s="54"/>
      <c r="P2747" s="54">
        <v>2246</v>
      </c>
      <c r="Q2747" s="54"/>
      <c r="R2747" s="54">
        <f>Data5[[#This Row],[PERSOANE ÎNSCRISE ÎN LISTELE ELECTORALE (TURUL 1)            ]]+Data5[[#This Row],[PERSOANE ÎNSCRISE ÎN LISTELE ELECTORALE (TURUL AL 2-LEA)]]</f>
        <v>4695</v>
      </c>
      <c r="S2747" s="54">
        <f>Data5[[#This Row],[PERSOANE CARE AU PARTICIPAT LA VOT (TURUL 1)]]+Data5[[#This Row],[PERSOANE CARE AU PARTICIPAT LA VOT  (TURUL AL 2-LEA)]]</f>
        <v>2246</v>
      </c>
      <c r="T2747" s="41">
        <f>Data5[[#This Row],[TOTAL CHELTUIELI LEI]]/Data5[[#This Row],[NUMĂRUL PERSOANELOR ÎNSCRISE ÎN LISTELE ELECTORALE]]</f>
        <v>2.5627412140575081</v>
      </c>
      <c r="U2747" s="41">
        <f>Data5[[#This Row],[TOTAL CHELTUIELI EURO]]/Data5[[#This Row],[NUMĂRUL PERSOANELOR ÎNSCRISE ÎN LISTELE ELECTORALE]]</f>
        <v>0.52948104668447105</v>
      </c>
      <c r="V2747" s="41">
        <f>Data5[[#This Row],[TOTAL CHELTUIELI LEI]]/Data5[[#This Row],[NUMĂRUL PERSOANELOR CARE AU PARTICIPAT LA VOT]]</f>
        <v>5.3571104185218168</v>
      </c>
      <c r="W2747" s="41">
        <f>Data5[[#This Row],[TOTAL CHELTUIELI EURO]]/Data5[[#This Row],[NUMĂRUL PERSOANELOR CARE AU PARTICIPAT LA VOT]]</f>
        <v>1.1068181274192304</v>
      </c>
      <c r="X2747" s="43">
        <v>4.8400999999999996</v>
      </c>
      <c r="Y2747" s="114" t="s">
        <v>2891</v>
      </c>
      <c r="Z2747" s="44">
        <v>2</v>
      </c>
      <c r="AA2747" s="115" t="s">
        <v>3105</v>
      </c>
      <c r="AB2747" s="44">
        <v>0</v>
      </c>
      <c r="AC2747" s="45"/>
    </row>
    <row r="2748" spans="1:29" x14ac:dyDescent="0.2">
      <c r="A2748" s="37">
        <v>2747</v>
      </c>
      <c r="B2748" s="38" t="s">
        <v>744</v>
      </c>
      <c r="C2748" s="39" t="s">
        <v>794</v>
      </c>
      <c r="D2748" s="40">
        <v>44101</v>
      </c>
      <c r="E2748" s="38">
        <v>1</v>
      </c>
      <c r="F2748" s="38"/>
      <c r="G2748" s="38" t="s">
        <v>2</v>
      </c>
      <c r="H2748" s="38" t="s">
        <v>2</v>
      </c>
      <c r="I2748" s="39">
        <v>0</v>
      </c>
      <c r="J2748" s="39">
        <v>7754</v>
      </c>
      <c r="K2748" s="39">
        <v>0</v>
      </c>
      <c r="L2748" s="41">
        <f>SUM(Data5[[#This Row],[CHELTUIELI DE PERSONAL LEI]:[CHELTUIELI DE CAPITAL (ACTIVE NEFINANCIARE ) LEI]])</f>
        <v>7754</v>
      </c>
      <c r="M2748" s="41">
        <f>Data5[[#This Row],[TOTAL CHELTUIELI LEI]]/Data5[[#This Row],[CURS VALUTAR EURO BNR 22 07 2020]]</f>
        <v>1602.0330158467802</v>
      </c>
      <c r="N2748" s="49">
        <v>6883</v>
      </c>
      <c r="O2748" s="54"/>
      <c r="P2748" s="54">
        <v>3097</v>
      </c>
      <c r="Q2748" s="54"/>
      <c r="R2748" s="54">
        <f>Data5[[#This Row],[PERSOANE ÎNSCRISE ÎN LISTELE ELECTORALE (TURUL 1)            ]]+Data5[[#This Row],[PERSOANE ÎNSCRISE ÎN LISTELE ELECTORALE (TURUL AL 2-LEA)]]</f>
        <v>6883</v>
      </c>
      <c r="S2748" s="54">
        <f>Data5[[#This Row],[PERSOANE CARE AU PARTICIPAT LA VOT (TURUL 1)]]+Data5[[#This Row],[PERSOANE CARE AU PARTICIPAT LA VOT  (TURUL AL 2-LEA)]]</f>
        <v>3097</v>
      </c>
      <c r="T2748" s="41">
        <f>Data5[[#This Row],[TOTAL CHELTUIELI LEI]]/Data5[[#This Row],[NUMĂRUL PERSOANELOR ÎNSCRISE ÎN LISTELE ELECTORALE]]</f>
        <v>1.1265436582885369</v>
      </c>
      <c r="U2748" s="41">
        <f>Data5[[#This Row],[TOTAL CHELTUIELI EURO]]/Data5[[#This Row],[NUMĂRUL PERSOANELOR ÎNSCRISE ÎN LISTELE ELECTORALE]]</f>
        <v>0.23275214526322538</v>
      </c>
      <c r="V2748" s="41">
        <f>Data5[[#This Row],[TOTAL CHELTUIELI LEI]]/Data5[[#This Row],[NUMĂRUL PERSOANELOR CARE AU PARTICIPAT LA VOT]]</f>
        <v>2.5037132709073298</v>
      </c>
      <c r="W2748" s="41">
        <f>Data5[[#This Row],[TOTAL CHELTUIELI EURO]]/Data5[[#This Row],[NUMĂRUL PERSOANELOR CARE AU PARTICIPAT LA VOT]]</f>
        <v>0.51728544263699716</v>
      </c>
      <c r="X2748" s="43">
        <v>4.8400999999999996</v>
      </c>
      <c r="Y2748" s="114" t="s">
        <v>2894</v>
      </c>
      <c r="Z2748" s="44">
        <v>1</v>
      </c>
      <c r="AA2748" s="115" t="s">
        <v>3105</v>
      </c>
      <c r="AB2748" s="44">
        <v>0</v>
      </c>
      <c r="AC2748" s="45"/>
    </row>
    <row r="2749" spans="1:29" x14ac:dyDescent="0.2">
      <c r="A2749" s="37">
        <v>2748</v>
      </c>
      <c r="B2749" s="38" t="s">
        <v>744</v>
      </c>
      <c r="C2749" s="39" t="s">
        <v>795</v>
      </c>
      <c r="D2749" s="40">
        <v>44101</v>
      </c>
      <c r="E2749" s="38">
        <v>1</v>
      </c>
      <c r="F2749" s="38"/>
      <c r="G2749" s="38" t="s">
        <v>2</v>
      </c>
      <c r="H2749" s="38" t="s">
        <v>2</v>
      </c>
      <c r="I2749" s="39">
        <v>5250</v>
      </c>
      <c r="J2749" s="39">
        <v>5684</v>
      </c>
      <c r="K2749" s="39">
        <v>0</v>
      </c>
      <c r="L2749" s="41">
        <f>SUM(Data5[[#This Row],[CHELTUIELI DE PERSONAL LEI]:[CHELTUIELI DE CAPITAL (ACTIVE NEFINANCIARE ) LEI]])</f>
        <v>10934</v>
      </c>
      <c r="M2749" s="41">
        <f>Data5[[#This Row],[TOTAL CHELTUIELI LEI]]/Data5[[#This Row],[CURS VALUTAR EURO BNR 22 07 2020]]</f>
        <v>2259.0442346232517</v>
      </c>
      <c r="N2749" s="49">
        <v>7202</v>
      </c>
      <c r="O2749" s="54"/>
      <c r="P2749" s="54">
        <v>3502</v>
      </c>
      <c r="Q2749" s="54"/>
      <c r="R2749" s="54">
        <f>Data5[[#This Row],[PERSOANE ÎNSCRISE ÎN LISTELE ELECTORALE (TURUL 1)            ]]+Data5[[#This Row],[PERSOANE ÎNSCRISE ÎN LISTELE ELECTORALE (TURUL AL 2-LEA)]]</f>
        <v>7202</v>
      </c>
      <c r="S2749" s="54">
        <f>Data5[[#This Row],[PERSOANE CARE AU PARTICIPAT LA VOT (TURUL 1)]]+Data5[[#This Row],[PERSOANE CARE AU PARTICIPAT LA VOT  (TURUL AL 2-LEA)]]</f>
        <v>3502</v>
      </c>
      <c r="T2749" s="41">
        <f>Data5[[#This Row],[TOTAL CHELTUIELI LEI]]/Data5[[#This Row],[NUMĂRUL PERSOANELOR ÎNSCRISE ÎN LISTELE ELECTORALE]]</f>
        <v>1.5181893918356013</v>
      </c>
      <c r="U2749" s="41">
        <f>Data5[[#This Row],[TOTAL CHELTUIELI EURO]]/Data5[[#This Row],[NUMĂRUL PERSOANELOR ÎNSCRISE ÎN LISTELE ELECTORALE]]</f>
        <v>0.31366901341616937</v>
      </c>
      <c r="V2749" s="41">
        <f>Data5[[#This Row],[TOTAL CHELTUIELI LEI]]/Data5[[#This Row],[NUMĂRUL PERSOANELOR CARE AU PARTICIPAT LA VOT]]</f>
        <v>3.1222158766419188</v>
      </c>
      <c r="W2749" s="41">
        <f>Data5[[#This Row],[TOTAL CHELTUIELI EURO]]/Data5[[#This Row],[NUMĂRUL PERSOANELOR CARE AU PARTICIPAT LA VOT]]</f>
        <v>0.64507259697979769</v>
      </c>
      <c r="X2749" s="43">
        <v>4.8400999999999996</v>
      </c>
      <c r="Y2749" s="114" t="s">
        <v>2894</v>
      </c>
      <c r="Z2749" s="44">
        <v>1</v>
      </c>
      <c r="AA2749" s="115" t="s">
        <v>3105</v>
      </c>
      <c r="AB2749" s="44">
        <v>0</v>
      </c>
      <c r="AC2749" s="45"/>
    </row>
    <row r="2750" spans="1:29" x14ac:dyDescent="0.2">
      <c r="A2750" s="37">
        <v>2749</v>
      </c>
      <c r="B2750" s="38" t="s">
        <v>744</v>
      </c>
      <c r="C2750" s="39" t="s">
        <v>796</v>
      </c>
      <c r="D2750" s="40">
        <v>44101</v>
      </c>
      <c r="E2750" s="38">
        <v>1</v>
      </c>
      <c r="F2750" s="38"/>
      <c r="G2750" s="38" t="s">
        <v>2</v>
      </c>
      <c r="H2750" s="38" t="s">
        <v>2</v>
      </c>
      <c r="I2750" s="39">
        <v>2000</v>
      </c>
      <c r="J2750" s="39">
        <v>56886</v>
      </c>
      <c r="K2750" s="39">
        <v>0</v>
      </c>
      <c r="L2750" s="41">
        <f>SUM(Data5[[#This Row],[CHELTUIELI DE PERSONAL LEI]:[CHELTUIELI DE CAPITAL (ACTIVE NEFINANCIARE ) LEI]])</f>
        <v>58886</v>
      </c>
      <c r="M2750" s="41">
        <f>Data5[[#This Row],[TOTAL CHELTUIELI LEI]]/Data5[[#This Row],[CURS VALUTAR EURO BNR 22 07 2020]]</f>
        <v>12166.277556248839</v>
      </c>
      <c r="N2750" s="49">
        <v>4608</v>
      </c>
      <c r="O2750" s="54"/>
      <c r="P2750" s="54">
        <v>2234</v>
      </c>
      <c r="Q2750" s="54"/>
      <c r="R2750" s="54">
        <f>Data5[[#This Row],[PERSOANE ÎNSCRISE ÎN LISTELE ELECTORALE (TURUL 1)            ]]+Data5[[#This Row],[PERSOANE ÎNSCRISE ÎN LISTELE ELECTORALE (TURUL AL 2-LEA)]]</f>
        <v>4608</v>
      </c>
      <c r="S2750" s="54">
        <f>Data5[[#This Row],[PERSOANE CARE AU PARTICIPAT LA VOT (TURUL 1)]]+Data5[[#This Row],[PERSOANE CARE AU PARTICIPAT LA VOT  (TURUL AL 2-LEA)]]</f>
        <v>2234</v>
      </c>
      <c r="T2750" s="41">
        <f>Data5[[#This Row],[TOTAL CHELTUIELI LEI]]/Data5[[#This Row],[NUMĂRUL PERSOANELOR ÎNSCRISE ÎN LISTELE ELECTORALE]]</f>
        <v>12.779079861111111</v>
      </c>
      <c r="U2750" s="41">
        <f>Data5[[#This Row],[TOTAL CHELTUIELI EURO]]/Data5[[#This Row],[NUMĂRUL PERSOANELOR ÎNSCRISE ÎN LISTELE ELECTORALE]]</f>
        <v>2.640251205783168</v>
      </c>
      <c r="V2750" s="41">
        <f>Data5[[#This Row],[TOTAL CHELTUIELI LEI]]/Data5[[#This Row],[NUMĂRUL PERSOANELOR CARE AU PARTICIPAT LA VOT]]</f>
        <v>26.358997314234557</v>
      </c>
      <c r="W2750" s="41">
        <f>Data5[[#This Row],[TOTAL CHELTUIELI EURO]]/Data5[[#This Row],[NUMĂRUL PERSOANELOR CARE AU PARTICIPAT LA VOT]]</f>
        <v>5.4459613053933928</v>
      </c>
      <c r="X2750" s="43">
        <v>4.8400999999999996</v>
      </c>
      <c r="Y2750" s="114" t="s">
        <v>2897</v>
      </c>
      <c r="Z2750" s="44">
        <v>12</v>
      </c>
      <c r="AA2750" s="115" t="s">
        <v>3108</v>
      </c>
      <c r="AB2750" s="44">
        <v>2</v>
      </c>
      <c r="AC2750" s="45"/>
    </row>
    <row r="2751" spans="1:29" x14ac:dyDescent="0.2">
      <c r="A2751" s="37">
        <v>2750</v>
      </c>
      <c r="B2751" s="38" t="s">
        <v>744</v>
      </c>
      <c r="C2751" s="39" t="s">
        <v>797</v>
      </c>
      <c r="D2751" s="40">
        <v>44101</v>
      </c>
      <c r="E2751" s="38">
        <v>1</v>
      </c>
      <c r="F2751" s="38"/>
      <c r="G2751" s="38" t="s">
        <v>2</v>
      </c>
      <c r="H2751" s="38" t="s">
        <v>2</v>
      </c>
      <c r="I2751" s="39">
        <v>0</v>
      </c>
      <c r="J2751" s="39">
        <v>8125</v>
      </c>
      <c r="K2751" s="39">
        <v>0</v>
      </c>
      <c r="L2751" s="41">
        <f>SUM(Data5[[#This Row],[CHELTUIELI DE PERSONAL LEI]:[CHELTUIELI DE CAPITAL (ACTIVE NEFINANCIARE ) LEI]])</f>
        <v>8125</v>
      </c>
      <c r="M2751" s="41">
        <f>Data5[[#This Row],[TOTAL CHELTUIELI LEI]]/Data5[[#This Row],[CURS VALUTAR EURO BNR 22 07 2020]]</f>
        <v>1678.6843247040351</v>
      </c>
      <c r="N2751" s="49">
        <v>4101</v>
      </c>
      <c r="O2751" s="54"/>
      <c r="P2751" s="54">
        <v>2029</v>
      </c>
      <c r="Q2751" s="54"/>
      <c r="R2751" s="54">
        <f>Data5[[#This Row],[PERSOANE ÎNSCRISE ÎN LISTELE ELECTORALE (TURUL 1)            ]]+Data5[[#This Row],[PERSOANE ÎNSCRISE ÎN LISTELE ELECTORALE (TURUL AL 2-LEA)]]</f>
        <v>4101</v>
      </c>
      <c r="S2751" s="54">
        <f>Data5[[#This Row],[PERSOANE CARE AU PARTICIPAT LA VOT (TURUL 1)]]+Data5[[#This Row],[PERSOANE CARE AU PARTICIPAT LA VOT  (TURUL AL 2-LEA)]]</f>
        <v>2029</v>
      </c>
      <c r="T2751" s="41">
        <f>Data5[[#This Row],[TOTAL CHELTUIELI LEI]]/Data5[[#This Row],[NUMĂRUL PERSOANELOR ÎNSCRISE ÎN LISTELE ELECTORALE]]</f>
        <v>1.9812240916849548</v>
      </c>
      <c r="U2751" s="41">
        <f>Data5[[#This Row],[TOTAL CHELTUIELI EURO]]/Data5[[#This Row],[NUMĂRUL PERSOANELOR ÎNSCRISE ÎN LISTELE ELECTORALE]]</f>
        <v>0.40933536325384912</v>
      </c>
      <c r="V2751" s="41">
        <f>Data5[[#This Row],[TOTAL CHELTUIELI LEI]]/Data5[[#This Row],[NUMĂRUL PERSOANELOR CARE AU PARTICIPAT LA VOT]]</f>
        <v>4.0044356826022671</v>
      </c>
      <c r="W2751" s="41">
        <f>Data5[[#This Row],[TOTAL CHELTUIELI EURO]]/Data5[[#This Row],[NUMĂRUL PERSOANELOR CARE AU PARTICIPAT LA VOT]]</f>
        <v>0.82734565042091435</v>
      </c>
      <c r="X2751" s="43">
        <v>4.8400999999999996</v>
      </c>
      <c r="Y2751" s="114" t="s">
        <v>2894</v>
      </c>
      <c r="Z2751" s="44">
        <v>1</v>
      </c>
      <c r="AA2751" s="115" t="s">
        <v>3105</v>
      </c>
      <c r="AB2751" s="44">
        <v>0</v>
      </c>
      <c r="AC2751" s="45"/>
    </row>
    <row r="2752" spans="1:29" x14ac:dyDescent="0.2">
      <c r="A2752" s="37">
        <v>2751</v>
      </c>
      <c r="B2752" s="38" t="s">
        <v>744</v>
      </c>
      <c r="C2752" s="39" t="s">
        <v>798</v>
      </c>
      <c r="D2752" s="40">
        <v>44101</v>
      </c>
      <c r="E2752" s="38">
        <v>1</v>
      </c>
      <c r="F2752" s="38"/>
      <c r="G2752" s="38" t="s">
        <v>2</v>
      </c>
      <c r="H2752" s="38" t="s">
        <v>2</v>
      </c>
      <c r="I2752" s="39">
        <v>600</v>
      </c>
      <c r="J2752" s="39">
        <v>8090</v>
      </c>
      <c r="K2752" s="39">
        <v>0</v>
      </c>
      <c r="L2752" s="41">
        <f>SUM(Data5[[#This Row],[CHELTUIELI DE PERSONAL LEI]:[CHELTUIELI DE CAPITAL (ACTIVE NEFINANCIARE ) LEI]])</f>
        <v>8690</v>
      </c>
      <c r="M2752" s="41">
        <f>Data5[[#This Row],[TOTAL CHELTUIELI LEI]]/Data5[[#This Row],[CURS VALUTAR EURO BNR 22 07 2020]]</f>
        <v>1795.4174500526849</v>
      </c>
      <c r="N2752" s="49">
        <v>1231</v>
      </c>
      <c r="O2752" s="54"/>
      <c r="P2752" s="54">
        <v>746</v>
      </c>
      <c r="Q2752" s="54"/>
      <c r="R2752" s="54">
        <f>Data5[[#This Row],[PERSOANE ÎNSCRISE ÎN LISTELE ELECTORALE (TURUL 1)            ]]+Data5[[#This Row],[PERSOANE ÎNSCRISE ÎN LISTELE ELECTORALE (TURUL AL 2-LEA)]]</f>
        <v>1231</v>
      </c>
      <c r="S2752" s="54">
        <f>Data5[[#This Row],[PERSOANE CARE AU PARTICIPAT LA VOT (TURUL 1)]]+Data5[[#This Row],[PERSOANE CARE AU PARTICIPAT LA VOT  (TURUL AL 2-LEA)]]</f>
        <v>746</v>
      </c>
      <c r="T2752" s="41">
        <f>Data5[[#This Row],[TOTAL CHELTUIELI LEI]]/Data5[[#This Row],[NUMĂRUL PERSOANELOR ÎNSCRISE ÎN LISTELE ELECTORALE]]</f>
        <v>7.0593013809910641</v>
      </c>
      <c r="U2752" s="41">
        <f>Data5[[#This Row],[TOTAL CHELTUIELI EURO]]/Data5[[#This Row],[NUMĂRUL PERSOANELOR ÎNSCRISE ÎN LISTELE ELECTORALE]]</f>
        <v>1.4585032088161534</v>
      </c>
      <c r="V2752" s="41">
        <f>Data5[[#This Row],[TOTAL CHELTUIELI LEI]]/Data5[[#This Row],[NUMĂRUL PERSOANELOR CARE AU PARTICIPAT LA VOT]]</f>
        <v>11.648793565683647</v>
      </c>
      <c r="W2752" s="41">
        <f>Data5[[#This Row],[TOTAL CHELTUIELI EURO]]/Data5[[#This Row],[NUMĂRUL PERSOANELOR CARE AU PARTICIPAT LA VOT]]</f>
        <v>2.4067258043601676</v>
      </c>
      <c r="X2752" s="43">
        <v>4.8400999999999996</v>
      </c>
      <c r="Y2752" s="114" t="s">
        <v>2886</v>
      </c>
      <c r="Z2752" s="44">
        <v>7</v>
      </c>
      <c r="AA2752" s="115" t="s">
        <v>3107</v>
      </c>
      <c r="AB2752" s="44">
        <v>1</v>
      </c>
      <c r="AC2752" s="45"/>
    </row>
    <row r="2753" spans="1:29" x14ac:dyDescent="0.2">
      <c r="A2753" s="37">
        <v>2752</v>
      </c>
      <c r="B2753" s="38" t="s">
        <v>744</v>
      </c>
      <c r="C2753" s="39" t="s">
        <v>799</v>
      </c>
      <c r="D2753" s="40">
        <v>44101</v>
      </c>
      <c r="E2753" s="38">
        <v>1</v>
      </c>
      <c r="F2753" s="38"/>
      <c r="G2753" s="38" t="s">
        <v>2</v>
      </c>
      <c r="H2753" s="38" t="s">
        <v>2</v>
      </c>
      <c r="I2753" s="39">
        <v>8000</v>
      </c>
      <c r="J2753" s="39">
        <v>16792.39</v>
      </c>
      <c r="K2753" s="39">
        <v>0</v>
      </c>
      <c r="L2753" s="41">
        <f>SUM(Data5[[#This Row],[CHELTUIELI DE PERSONAL LEI]:[CHELTUIELI DE CAPITAL (ACTIVE NEFINANCIARE ) LEI]])</f>
        <v>24792.39</v>
      </c>
      <c r="M2753" s="41">
        <f>Data5[[#This Row],[TOTAL CHELTUIELI LEI]]/Data5[[#This Row],[CURS VALUTAR EURO BNR 22 07 2020]]</f>
        <v>5122.2887956860395</v>
      </c>
      <c r="N2753" s="49">
        <v>6646</v>
      </c>
      <c r="O2753" s="54"/>
      <c r="P2753" s="54">
        <v>3580</v>
      </c>
      <c r="Q2753" s="54"/>
      <c r="R2753" s="54">
        <f>Data5[[#This Row],[PERSOANE ÎNSCRISE ÎN LISTELE ELECTORALE (TURUL 1)            ]]+Data5[[#This Row],[PERSOANE ÎNSCRISE ÎN LISTELE ELECTORALE (TURUL AL 2-LEA)]]</f>
        <v>6646</v>
      </c>
      <c r="S2753" s="54">
        <f>Data5[[#This Row],[PERSOANE CARE AU PARTICIPAT LA VOT (TURUL 1)]]+Data5[[#This Row],[PERSOANE CARE AU PARTICIPAT LA VOT  (TURUL AL 2-LEA)]]</f>
        <v>3580</v>
      </c>
      <c r="T2753" s="41">
        <f>Data5[[#This Row],[TOTAL CHELTUIELI LEI]]/Data5[[#This Row],[NUMĂRUL PERSOANELOR ÎNSCRISE ÎN LISTELE ELECTORALE]]</f>
        <v>3.7304228107132107</v>
      </c>
      <c r="U2753" s="41">
        <f>Data5[[#This Row],[TOTAL CHELTUIELI EURO]]/Data5[[#This Row],[NUMĂRUL PERSOANELOR ÎNSCRISE ÎN LISTELE ELECTORALE]]</f>
        <v>0.7707325903830935</v>
      </c>
      <c r="V2753" s="41">
        <f>Data5[[#This Row],[TOTAL CHELTUIELI LEI]]/Data5[[#This Row],[NUMĂRUL PERSOANELOR CARE AU PARTICIPAT LA VOT]]</f>
        <v>6.9252486033519549</v>
      </c>
      <c r="W2753" s="41">
        <f>Data5[[#This Row],[TOTAL CHELTUIELI EURO]]/Data5[[#This Row],[NUMĂRUL PERSOANELOR CARE AU PARTICIPAT LA VOT]]</f>
        <v>1.4308069261692848</v>
      </c>
      <c r="X2753" s="43">
        <v>4.8400999999999996</v>
      </c>
      <c r="Y2753" s="114" t="s">
        <v>2884</v>
      </c>
      <c r="Z2753" s="44">
        <v>3</v>
      </c>
      <c r="AA2753" s="115" t="s">
        <v>3105</v>
      </c>
      <c r="AB2753" s="44">
        <v>0</v>
      </c>
      <c r="AC2753" s="45"/>
    </row>
    <row r="2754" spans="1:29" x14ac:dyDescent="0.2">
      <c r="A2754" s="37">
        <v>2753</v>
      </c>
      <c r="B2754" s="38" t="s">
        <v>744</v>
      </c>
      <c r="C2754" s="39" t="s">
        <v>800</v>
      </c>
      <c r="D2754" s="40">
        <v>44101</v>
      </c>
      <c r="E2754" s="38">
        <v>1</v>
      </c>
      <c r="F2754" s="38"/>
      <c r="G2754" s="38" t="s">
        <v>2</v>
      </c>
      <c r="H2754" s="38" t="s">
        <v>2</v>
      </c>
      <c r="I2754" s="39">
        <v>0</v>
      </c>
      <c r="J2754" s="39">
        <v>3000</v>
      </c>
      <c r="K2754" s="39">
        <v>0</v>
      </c>
      <c r="L2754" s="41">
        <f>SUM(Data5[[#This Row],[CHELTUIELI DE PERSONAL LEI]:[CHELTUIELI DE CAPITAL (ACTIVE NEFINANCIARE ) LEI]])</f>
        <v>3000</v>
      </c>
      <c r="M2754" s="41">
        <f>Data5[[#This Row],[TOTAL CHELTUIELI LEI]]/Data5[[#This Row],[CURS VALUTAR EURO BNR 22 07 2020]]</f>
        <v>619.82190450610528</v>
      </c>
      <c r="N2754" s="49">
        <v>1716</v>
      </c>
      <c r="O2754" s="54"/>
      <c r="P2754" s="54">
        <v>1092</v>
      </c>
      <c r="Q2754" s="54"/>
      <c r="R2754" s="54">
        <f>Data5[[#This Row],[PERSOANE ÎNSCRISE ÎN LISTELE ELECTORALE (TURUL 1)            ]]+Data5[[#This Row],[PERSOANE ÎNSCRISE ÎN LISTELE ELECTORALE (TURUL AL 2-LEA)]]</f>
        <v>1716</v>
      </c>
      <c r="S2754" s="54">
        <f>Data5[[#This Row],[PERSOANE CARE AU PARTICIPAT LA VOT (TURUL 1)]]+Data5[[#This Row],[PERSOANE CARE AU PARTICIPAT LA VOT  (TURUL AL 2-LEA)]]</f>
        <v>1092</v>
      </c>
      <c r="T2754" s="41">
        <f>Data5[[#This Row],[TOTAL CHELTUIELI LEI]]/Data5[[#This Row],[NUMĂRUL PERSOANELOR ÎNSCRISE ÎN LISTELE ELECTORALE]]</f>
        <v>1.7482517482517483</v>
      </c>
      <c r="U2754" s="41">
        <f>Data5[[#This Row],[TOTAL CHELTUIELI EURO]]/Data5[[#This Row],[NUMĂRUL PERSOANELOR ÎNSCRISE ÎN LISTELE ELECTORALE]]</f>
        <v>0.36120157605250891</v>
      </c>
      <c r="V2754" s="41">
        <f>Data5[[#This Row],[TOTAL CHELTUIELI LEI]]/Data5[[#This Row],[NUMĂRUL PERSOANELOR CARE AU PARTICIPAT LA VOT]]</f>
        <v>2.7472527472527473</v>
      </c>
      <c r="W2754" s="41">
        <f>Data5[[#This Row],[TOTAL CHELTUIELI EURO]]/Data5[[#This Row],[NUMĂRUL PERSOANELOR CARE AU PARTICIPAT LA VOT]]</f>
        <v>0.56760247665394259</v>
      </c>
      <c r="X2754" s="43">
        <v>4.8400999999999996</v>
      </c>
      <c r="Y2754" s="114" t="s">
        <v>2894</v>
      </c>
      <c r="Z2754" s="44">
        <v>1</v>
      </c>
      <c r="AA2754" s="115" t="s">
        <v>3105</v>
      </c>
      <c r="AB2754" s="44">
        <v>0</v>
      </c>
      <c r="AC2754" s="45"/>
    </row>
    <row r="2755" spans="1:29" x14ac:dyDescent="0.2">
      <c r="A2755" s="37">
        <v>2754</v>
      </c>
      <c r="B2755" s="38" t="s">
        <v>744</v>
      </c>
      <c r="C2755" s="39" t="s">
        <v>164</v>
      </c>
      <c r="D2755" s="40">
        <v>44101</v>
      </c>
      <c r="E2755" s="38">
        <v>1</v>
      </c>
      <c r="F2755" s="38"/>
      <c r="G2755" s="38" t="s">
        <v>2</v>
      </c>
      <c r="H2755" s="38" t="s">
        <v>2</v>
      </c>
      <c r="I2755" s="39">
        <v>2880</v>
      </c>
      <c r="J2755" s="39">
        <v>13466</v>
      </c>
      <c r="K2755" s="39">
        <v>0</v>
      </c>
      <c r="L2755" s="41">
        <f>SUM(Data5[[#This Row],[CHELTUIELI DE PERSONAL LEI]:[CHELTUIELI DE CAPITAL (ACTIVE NEFINANCIARE ) LEI]])</f>
        <v>16346</v>
      </c>
      <c r="M2755" s="41">
        <f>Data5[[#This Row],[TOTAL CHELTUIELI LEI]]/Data5[[#This Row],[CURS VALUTAR EURO BNR 22 07 2020]]</f>
        <v>3377.2029503522658</v>
      </c>
      <c r="N2755" s="49">
        <v>4334</v>
      </c>
      <c r="O2755" s="54"/>
      <c r="P2755" s="54">
        <v>2229</v>
      </c>
      <c r="Q2755" s="54"/>
      <c r="R2755" s="54">
        <f>Data5[[#This Row],[PERSOANE ÎNSCRISE ÎN LISTELE ELECTORALE (TURUL 1)            ]]+Data5[[#This Row],[PERSOANE ÎNSCRISE ÎN LISTELE ELECTORALE (TURUL AL 2-LEA)]]</f>
        <v>4334</v>
      </c>
      <c r="S2755" s="54">
        <f>Data5[[#This Row],[PERSOANE CARE AU PARTICIPAT LA VOT (TURUL 1)]]+Data5[[#This Row],[PERSOANE CARE AU PARTICIPAT LA VOT  (TURUL AL 2-LEA)]]</f>
        <v>2229</v>
      </c>
      <c r="T2755" s="41">
        <f>Data5[[#This Row],[TOTAL CHELTUIELI LEI]]/Data5[[#This Row],[NUMĂRUL PERSOANELOR ÎNSCRISE ÎN LISTELE ELECTORALE]]</f>
        <v>3.7715736040609138</v>
      </c>
      <c r="U2755" s="41">
        <f>Data5[[#This Row],[TOTAL CHELTUIELI EURO]]/Data5[[#This Row],[NUMĂRUL PERSOANELOR ÎNSCRISE ÎN LISTELE ELECTORALE]]</f>
        <v>0.77923464475133042</v>
      </c>
      <c r="V2755" s="41">
        <f>Data5[[#This Row],[TOTAL CHELTUIELI LEI]]/Data5[[#This Row],[NUMĂRUL PERSOANELOR CARE AU PARTICIPAT LA VOT]]</f>
        <v>7.333333333333333</v>
      </c>
      <c r="W2755" s="41">
        <f>Data5[[#This Row],[TOTAL CHELTUIELI EURO]]/Data5[[#This Row],[NUMĂRUL PERSOANELOR CARE AU PARTICIPAT LA VOT]]</f>
        <v>1.515120211014924</v>
      </c>
      <c r="X2755" s="43">
        <v>4.8400999999999996</v>
      </c>
      <c r="Y2755" s="114" t="s">
        <v>2884</v>
      </c>
      <c r="Z2755" s="44">
        <v>3</v>
      </c>
      <c r="AA2755" s="115" t="s">
        <v>3105</v>
      </c>
      <c r="AB2755" s="44">
        <v>0</v>
      </c>
      <c r="AC2755" s="45"/>
    </row>
    <row r="2756" spans="1:29" x14ac:dyDescent="0.2">
      <c r="A2756" s="37">
        <v>2755</v>
      </c>
      <c r="B2756" s="38" t="s">
        <v>744</v>
      </c>
      <c r="C2756" s="39" t="s">
        <v>801</v>
      </c>
      <c r="D2756" s="40">
        <v>44101</v>
      </c>
      <c r="E2756" s="38">
        <v>1</v>
      </c>
      <c r="F2756" s="38"/>
      <c r="G2756" s="38" t="s">
        <v>2</v>
      </c>
      <c r="H2756" s="38" t="s">
        <v>2</v>
      </c>
      <c r="I2756" s="39">
        <v>0</v>
      </c>
      <c r="J2756" s="39">
        <v>14065</v>
      </c>
      <c r="K2756" s="39">
        <v>0</v>
      </c>
      <c r="L2756" s="41">
        <f>SUM(Data5[[#This Row],[CHELTUIELI DE PERSONAL LEI]:[CHELTUIELI DE CAPITAL (ACTIVE NEFINANCIARE ) LEI]])</f>
        <v>14065</v>
      </c>
      <c r="M2756" s="41">
        <f>Data5[[#This Row],[TOTAL CHELTUIELI LEI]]/Data5[[#This Row],[CURS VALUTAR EURO BNR 22 07 2020]]</f>
        <v>2905.9316956261237</v>
      </c>
      <c r="N2756" s="49">
        <v>3441</v>
      </c>
      <c r="O2756" s="54"/>
      <c r="P2756" s="54">
        <v>1715</v>
      </c>
      <c r="Q2756" s="54"/>
      <c r="R2756" s="54">
        <f>Data5[[#This Row],[PERSOANE ÎNSCRISE ÎN LISTELE ELECTORALE (TURUL 1)            ]]+Data5[[#This Row],[PERSOANE ÎNSCRISE ÎN LISTELE ELECTORALE (TURUL AL 2-LEA)]]</f>
        <v>3441</v>
      </c>
      <c r="S2756" s="54">
        <f>Data5[[#This Row],[PERSOANE CARE AU PARTICIPAT LA VOT (TURUL 1)]]+Data5[[#This Row],[PERSOANE CARE AU PARTICIPAT LA VOT  (TURUL AL 2-LEA)]]</f>
        <v>1715</v>
      </c>
      <c r="T2756" s="41">
        <f>Data5[[#This Row],[TOTAL CHELTUIELI LEI]]/Data5[[#This Row],[NUMĂRUL PERSOANELOR ÎNSCRISE ÎN LISTELE ELECTORALE]]</f>
        <v>4.0874745713455392</v>
      </c>
      <c r="U2756" s="41">
        <f>Data5[[#This Row],[TOTAL CHELTUIELI EURO]]/Data5[[#This Row],[NUMĂRUL PERSOANELOR ÎNSCRISE ÎN LISTELE ELECTORALE]]</f>
        <v>0.84450209114388952</v>
      </c>
      <c r="V2756" s="41">
        <f>Data5[[#This Row],[TOTAL CHELTUIELI LEI]]/Data5[[#This Row],[NUMĂRUL PERSOANELOR CARE AU PARTICIPAT LA VOT]]</f>
        <v>8.2011661807580172</v>
      </c>
      <c r="W2756" s="41">
        <f>Data5[[#This Row],[TOTAL CHELTUIELI EURO]]/Data5[[#This Row],[NUMĂRUL PERSOANELOR CARE AU PARTICIPAT LA VOT]]</f>
        <v>1.6944208137761654</v>
      </c>
      <c r="X2756" s="43">
        <v>4.8400999999999996</v>
      </c>
      <c r="Y2756" s="114" t="s">
        <v>2895</v>
      </c>
      <c r="Z2756" s="44">
        <v>4</v>
      </c>
      <c r="AA2756" s="115" t="s">
        <v>3105</v>
      </c>
      <c r="AB2756" s="44">
        <v>0</v>
      </c>
      <c r="AC2756" s="45"/>
    </row>
    <row r="2757" spans="1:29" x14ac:dyDescent="0.2">
      <c r="A2757" s="37">
        <v>2756</v>
      </c>
      <c r="B2757" s="38" t="s">
        <v>744</v>
      </c>
      <c r="C2757" s="39" t="s">
        <v>167</v>
      </c>
      <c r="D2757" s="40">
        <v>44101</v>
      </c>
      <c r="E2757" s="38">
        <v>1</v>
      </c>
      <c r="F2757" s="38"/>
      <c r="G2757" s="38" t="s">
        <v>2</v>
      </c>
      <c r="H2757" s="38" t="s">
        <v>2</v>
      </c>
      <c r="I2757" s="39">
        <v>3300</v>
      </c>
      <c r="J2757" s="39">
        <v>4393.8100000000004</v>
      </c>
      <c r="K2757" s="39">
        <v>0</v>
      </c>
      <c r="L2757" s="41">
        <f>SUM(Data5[[#This Row],[CHELTUIELI DE PERSONAL LEI]:[CHELTUIELI DE CAPITAL (ACTIVE NEFINANCIARE ) LEI]])</f>
        <v>7693.81</v>
      </c>
      <c r="M2757" s="41">
        <f>Data5[[#This Row],[TOTAL CHELTUIELI LEI]]/Data5[[#This Row],[CURS VALUTAR EURO BNR 22 07 2020]]</f>
        <v>1589.5973223693727</v>
      </c>
      <c r="N2757" s="49">
        <v>1548</v>
      </c>
      <c r="O2757" s="54"/>
      <c r="P2757" s="54">
        <v>1090</v>
      </c>
      <c r="Q2757" s="54"/>
      <c r="R2757" s="54">
        <f>Data5[[#This Row],[PERSOANE ÎNSCRISE ÎN LISTELE ELECTORALE (TURUL 1)            ]]+Data5[[#This Row],[PERSOANE ÎNSCRISE ÎN LISTELE ELECTORALE (TURUL AL 2-LEA)]]</f>
        <v>1548</v>
      </c>
      <c r="S2757" s="54">
        <f>Data5[[#This Row],[PERSOANE CARE AU PARTICIPAT LA VOT (TURUL 1)]]+Data5[[#This Row],[PERSOANE CARE AU PARTICIPAT LA VOT  (TURUL AL 2-LEA)]]</f>
        <v>1090</v>
      </c>
      <c r="T2757" s="41">
        <f>Data5[[#This Row],[TOTAL CHELTUIELI LEI]]/Data5[[#This Row],[NUMĂRUL PERSOANELOR ÎNSCRISE ÎN LISTELE ELECTORALE]]</f>
        <v>4.9701614987080109</v>
      </c>
      <c r="U2757" s="41">
        <f>Data5[[#This Row],[TOTAL CHELTUIELI EURO]]/Data5[[#This Row],[NUMĂRUL PERSOANELOR ÎNSCRISE ÎN LISTELE ELECTORALE]]</f>
        <v>1.0268716552773725</v>
      </c>
      <c r="V2757" s="41">
        <f>Data5[[#This Row],[TOTAL CHELTUIELI LEI]]/Data5[[#This Row],[NUMĂRUL PERSOANELOR CARE AU PARTICIPAT LA VOT]]</f>
        <v>7.0585412844036703</v>
      </c>
      <c r="W2757" s="41">
        <f>Data5[[#This Row],[TOTAL CHELTUIELI EURO]]/Data5[[#This Row],[NUMĂRUL PERSOANELOR CARE AU PARTICIPAT LA VOT]]</f>
        <v>1.4583461673113511</v>
      </c>
      <c r="X2757" s="43">
        <v>4.8400999999999996</v>
      </c>
      <c r="Y2757" s="114" t="s">
        <v>2895</v>
      </c>
      <c r="Z2757" s="44">
        <v>4</v>
      </c>
      <c r="AA2757" s="115" t="s">
        <v>3107</v>
      </c>
      <c r="AB2757" s="44">
        <v>1</v>
      </c>
      <c r="AC2757" s="45"/>
    </row>
    <row r="2758" spans="1:29" x14ac:dyDescent="0.2">
      <c r="A2758" s="37">
        <v>2757</v>
      </c>
      <c r="B2758" s="38" t="s">
        <v>744</v>
      </c>
      <c r="C2758" s="39" t="s">
        <v>802</v>
      </c>
      <c r="D2758" s="40">
        <v>44101</v>
      </c>
      <c r="E2758" s="38">
        <v>1</v>
      </c>
      <c r="F2758" s="38"/>
      <c r="G2758" s="38" t="s">
        <v>2</v>
      </c>
      <c r="H2758" s="38" t="s">
        <v>2</v>
      </c>
      <c r="I2758" s="39">
        <v>8000</v>
      </c>
      <c r="J2758" s="39">
        <v>12490</v>
      </c>
      <c r="K2758" s="39">
        <v>0</v>
      </c>
      <c r="L2758" s="41">
        <f>SUM(Data5[[#This Row],[CHELTUIELI DE PERSONAL LEI]:[CHELTUIELI DE CAPITAL (ACTIVE NEFINANCIARE ) LEI]])</f>
        <v>20490</v>
      </c>
      <c r="M2758" s="41">
        <f>Data5[[#This Row],[TOTAL CHELTUIELI LEI]]/Data5[[#This Row],[CURS VALUTAR EURO BNR 22 07 2020]]</f>
        <v>4233.3836077766991</v>
      </c>
      <c r="N2758" s="49">
        <v>9570</v>
      </c>
      <c r="O2758" s="54"/>
      <c r="P2758" s="54">
        <v>3559</v>
      </c>
      <c r="Q2758" s="54"/>
      <c r="R2758" s="54">
        <f>Data5[[#This Row],[PERSOANE ÎNSCRISE ÎN LISTELE ELECTORALE (TURUL 1)            ]]+Data5[[#This Row],[PERSOANE ÎNSCRISE ÎN LISTELE ELECTORALE (TURUL AL 2-LEA)]]</f>
        <v>9570</v>
      </c>
      <c r="S2758" s="54">
        <f>Data5[[#This Row],[PERSOANE CARE AU PARTICIPAT LA VOT (TURUL 1)]]+Data5[[#This Row],[PERSOANE CARE AU PARTICIPAT LA VOT  (TURUL AL 2-LEA)]]</f>
        <v>3559</v>
      </c>
      <c r="T2758" s="41">
        <f>Data5[[#This Row],[TOTAL CHELTUIELI LEI]]/Data5[[#This Row],[NUMĂRUL PERSOANELOR ÎNSCRISE ÎN LISTELE ELECTORALE]]</f>
        <v>2.1410658307210033</v>
      </c>
      <c r="U2758" s="41">
        <f>Data5[[#This Row],[TOTAL CHELTUIELI EURO]]/Data5[[#This Row],[NUMĂRUL PERSOANELOR ÎNSCRISE ÎN LISTELE ELECTORALE]]</f>
        <v>0.44235983362347953</v>
      </c>
      <c r="V2758" s="41">
        <f>Data5[[#This Row],[TOTAL CHELTUIELI LEI]]/Data5[[#This Row],[NUMĂRUL PERSOANELOR CARE AU PARTICIPAT LA VOT]]</f>
        <v>5.7572351784209044</v>
      </c>
      <c r="W2758" s="41">
        <f>Data5[[#This Row],[TOTAL CHELTUIELI EURO]]/Data5[[#This Row],[NUMĂRUL PERSOANELOR CARE AU PARTICIPAT LA VOT]]</f>
        <v>1.1894868243261307</v>
      </c>
      <c r="X2758" s="43">
        <v>4.8400999999999996</v>
      </c>
      <c r="Y2758" s="114" t="s">
        <v>2891</v>
      </c>
      <c r="Z2758" s="44">
        <v>2</v>
      </c>
      <c r="AA2758" s="115" t="s">
        <v>3105</v>
      </c>
      <c r="AB2758" s="44">
        <v>0</v>
      </c>
      <c r="AC2758" s="45"/>
    </row>
    <row r="2759" spans="1:29" x14ac:dyDescent="0.2">
      <c r="A2759" s="37">
        <v>2758</v>
      </c>
      <c r="B2759" s="38" t="s">
        <v>744</v>
      </c>
      <c r="C2759" s="39" t="s">
        <v>803</v>
      </c>
      <c r="D2759" s="40">
        <v>44101</v>
      </c>
      <c r="E2759" s="38">
        <v>1</v>
      </c>
      <c r="F2759" s="38"/>
      <c r="G2759" s="38" t="s">
        <v>2</v>
      </c>
      <c r="H2759" s="38" t="s">
        <v>2</v>
      </c>
      <c r="I2759" s="39">
        <v>4400</v>
      </c>
      <c r="J2759" s="39">
        <v>7683.11</v>
      </c>
      <c r="K2759" s="39">
        <v>0</v>
      </c>
      <c r="L2759" s="41">
        <f>SUM(Data5[[#This Row],[CHELTUIELI DE PERSONAL LEI]:[CHELTUIELI DE CAPITAL (ACTIVE NEFINANCIARE ) LEI]])</f>
        <v>12083.11</v>
      </c>
      <c r="M2759" s="41">
        <f>Data5[[#This Row],[TOTAL CHELTUIELI LEI]]/Data5[[#This Row],[CURS VALUTAR EURO BNR 22 07 2020]]</f>
        <v>2496.4587508522554</v>
      </c>
      <c r="N2759" s="49">
        <v>4297</v>
      </c>
      <c r="O2759" s="54"/>
      <c r="P2759" s="54">
        <v>1864</v>
      </c>
      <c r="Q2759" s="54"/>
      <c r="R2759" s="54">
        <f>Data5[[#This Row],[PERSOANE ÎNSCRISE ÎN LISTELE ELECTORALE (TURUL 1)            ]]+Data5[[#This Row],[PERSOANE ÎNSCRISE ÎN LISTELE ELECTORALE (TURUL AL 2-LEA)]]</f>
        <v>4297</v>
      </c>
      <c r="S2759" s="54">
        <f>Data5[[#This Row],[PERSOANE CARE AU PARTICIPAT LA VOT (TURUL 1)]]+Data5[[#This Row],[PERSOANE CARE AU PARTICIPAT LA VOT  (TURUL AL 2-LEA)]]</f>
        <v>1864</v>
      </c>
      <c r="T2759" s="41">
        <f>Data5[[#This Row],[TOTAL CHELTUIELI LEI]]/Data5[[#This Row],[NUMĂRUL PERSOANELOR ÎNSCRISE ÎN LISTELE ELECTORALE]]</f>
        <v>2.8119874330928556</v>
      </c>
      <c r="U2759" s="41">
        <f>Data5[[#This Row],[TOTAL CHELTUIELI EURO]]/Data5[[#This Row],[NUMĂRUL PERSOANELOR ÎNSCRISE ÎN LISTELE ELECTORALE]]</f>
        <v>0.58097713540894935</v>
      </c>
      <c r="V2759" s="41">
        <f>Data5[[#This Row],[TOTAL CHELTUIELI LEI]]/Data5[[#This Row],[NUMĂRUL PERSOANELOR CARE AU PARTICIPAT LA VOT]]</f>
        <v>6.4823551502145929</v>
      </c>
      <c r="W2759" s="41">
        <f>Data5[[#This Row],[TOTAL CHELTUIELI EURO]]/Data5[[#This Row],[NUMĂRUL PERSOANELOR CARE AU PARTICIPAT LA VOT]]</f>
        <v>1.3393019049636563</v>
      </c>
      <c r="X2759" s="43">
        <v>4.8400999999999996</v>
      </c>
      <c r="Y2759" s="114" t="s">
        <v>2891</v>
      </c>
      <c r="Z2759" s="44">
        <v>2</v>
      </c>
      <c r="AA2759" s="115" t="s">
        <v>3105</v>
      </c>
      <c r="AB2759" s="44">
        <v>0</v>
      </c>
      <c r="AC2759" s="45"/>
    </row>
    <row r="2760" spans="1:29" x14ac:dyDescent="0.2">
      <c r="A2760" s="37">
        <v>2759</v>
      </c>
      <c r="B2760" s="38" t="s">
        <v>744</v>
      </c>
      <c r="C2760" s="39" t="s">
        <v>804</v>
      </c>
      <c r="D2760" s="40">
        <v>44101</v>
      </c>
      <c r="E2760" s="38">
        <v>1</v>
      </c>
      <c r="F2760" s="38"/>
      <c r="G2760" s="38" t="s">
        <v>2</v>
      </c>
      <c r="H2760" s="38" t="s">
        <v>2</v>
      </c>
      <c r="I2760" s="39">
        <v>0</v>
      </c>
      <c r="J2760" s="39">
        <v>31302</v>
      </c>
      <c r="K2760" s="39">
        <v>0</v>
      </c>
      <c r="L2760" s="41">
        <f>SUM(Data5[[#This Row],[CHELTUIELI DE PERSONAL LEI]:[CHELTUIELI DE CAPITAL (ACTIVE NEFINANCIARE ) LEI]])</f>
        <v>31302</v>
      </c>
      <c r="M2760" s="41">
        <f>Data5[[#This Row],[TOTAL CHELTUIELI LEI]]/Data5[[#This Row],[CURS VALUTAR EURO BNR 22 07 2020]]</f>
        <v>6467.2217516167029</v>
      </c>
      <c r="N2760" s="49">
        <v>6009</v>
      </c>
      <c r="O2760" s="54"/>
      <c r="P2760" s="54">
        <v>2480</v>
      </c>
      <c r="Q2760" s="54"/>
      <c r="R2760" s="54">
        <f>Data5[[#This Row],[PERSOANE ÎNSCRISE ÎN LISTELE ELECTORALE (TURUL 1)            ]]+Data5[[#This Row],[PERSOANE ÎNSCRISE ÎN LISTELE ELECTORALE (TURUL AL 2-LEA)]]</f>
        <v>6009</v>
      </c>
      <c r="S2760" s="54">
        <f>Data5[[#This Row],[PERSOANE CARE AU PARTICIPAT LA VOT (TURUL 1)]]+Data5[[#This Row],[PERSOANE CARE AU PARTICIPAT LA VOT  (TURUL AL 2-LEA)]]</f>
        <v>2480</v>
      </c>
      <c r="T2760" s="41">
        <f>Data5[[#This Row],[TOTAL CHELTUIELI LEI]]/Data5[[#This Row],[NUMĂRUL PERSOANELOR ÎNSCRISE ÎN LISTELE ELECTORALE]]</f>
        <v>5.2091862206689967</v>
      </c>
      <c r="U2760" s="41">
        <f>Data5[[#This Row],[TOTAL CHELTUIELI EURO]]/Data5[[#This Row],[NUMĂRUL PERSOANELOR ÎNSCRISE ÎN LISTELE ELECTORALE]]</f>
        <v>1.0762559080740062</v>
      </c>
      <c r="V2760" s="41">
        <f>Data5[[#This Row],[TOTAL CHELTUIELI LEI]]/Data5[[#This Row],[NUMĂRUL PERSOANELOR CARE AU PARTICIPAT LA VOT]]</f>
        <v>12.621774193548386</v>
      </c>
      <c r="W2760" s="41">
        <f>Data5[[#This Row],[TOTAL CHELTUIELI EURO]]/Data5[[#This Row],[NUMĂRUL PERSOANELOR CARE AU PARTICIPAT LA VOT]]</f>
        <v>2.6077507062970575</v>
      </c>
      <c r="X2760" s="43">
        <v>4.8400999999999996</v>
      </c>
      <c r="Y2760" s="114" t="s">
        <v>2892</v>
      </c>
      <c r="Z2760" s="44">
        <v>5</v>
      </c>
      <c r="AA2760" s="115" t="s">
        <v>3107</v>
      </c>
      <c r="AB2760" s="44">
        <v>1</v>
      </c>
      <c r="AC2760" s="45"/>
    </row>
    <row r="2761" spans="1:29" x14ac:dyDescent="0.2">
      <c r="A2761" s="37">
        <v>2760</v>
      </c>
      <c r="B2761" s="38" t="s">
        <v>744</v>
      </c>
      <c r="C2761" s="39" t="s">
        <v>805</v>
      </c>
      <c r="D2761" s="40">
        <v>44101</v>
      </c>
      <c r="E2761" s="38">
        <v>1</v>
      </c>
      <c r="F2761" s="38"/>
      <c r="G2761" s="38" t="s">
        <v>2</v>
      </c>
      <c r="H2761" s="38" t="s">
        <v>2</v>
      </c>
      <c r="I2761" s="39">
        <v>0</v>
      </c>
      <c r="J2761" s="39">
        <v>9331</v>
      </c>
      <c r="K2761" s="39">
        <v>0</v>
      </c>
      <c r="L2761" s="41">
        <f>SUM(Data5[[#This Row],[CHELTUIELI DE PERSONAL LEI]:[CHELTUIELI DE CAPITAL (ACTIVE NEFINANCIARE ) LEI]])</f>
        <v>9331</v>
      </c>
      <c r="M2761" s="41">
        <f>Data5[[#This Row],[TOTAL CHELTUIELI LEI]]/Data5[[#This Row],[CURS VALUTAR EURO BNR 22 07 2020]]</f>
        <v>1927.8527303154895</v>
      </c>
      <c r="N2761" s="49">
        <v>2620</v>
      </c>
      <c r="O2761" s="54"/>
      <c r="P2761" s="54">
        <v>1170</v>
      </c>
      <c r="Q2761" s="54"/>
      <c r="R2761" s="54">
        <f>Data5[[#This Row],[PERSOANE ÎNSCRISE ÎN LISTELE ELECTORALE (TURUL 1)            ]]+Data5[[#This Row],[PERSOANE ÎNSCRISE ÎN LISTELE ELECTORALE (TURUL AL 2-LEA)]]</f>
        <v>2620</v>
      </c>
      <c r="S2761" s="54">
        <f>Data5[[#This Row],[PERSOANE CARE AU PARTICIPAT LA VOT (TURUL 1)]]+Data5[[#This Row],[PERSOANE CARE AU PARTICIPAT LA VOT  (TURUL AL 2-LEA)]]</f>
        <v>1170</v>
      </c>
      <c r="T2761" s="41">
        <f>Data5[[#This Row],[TOTAL CHELTUIELI LEI]]/Data5[[#This Row],[NUMĂRUL PERSOANELOR ÎNSCRISE ÎN LISTELE ELECTORALE]]</f>
        <v>3.5614503816793892</v>
      </c>
      <c r="U2761" s="41">
        <f>Data5[[#This Row],[TOTAL CHELTUIELI EURO]]/Data5[[#This Row],[NUMĂRUL PERSOANELOR ÎNSCRISE ÎN LISTELE ELECTORALE]]</f>
        <v>0.7358216527921716</v>
      </c>
      <c r="V2761" s="41">
        <f>Data5[[#This Row],[TOTAL CHELTUIELI LEI]]/Data5[[#This Row],[NUMĂRUL PERSOANELOR CARE AU PARTICIPAT LA VOT]]</f>
        <v>7.9752136752136753</v>
      </c>
      <c r="W2761" s="41">
        <f>Data5[[#This Row],[TOTAL CHELTUIELI EURO]]/Data5[[#This Row],[NUMĂRUL PERSOANELOR CARE AU PARTICIPAT LA VOT]]</f>
        <v>1.6477373763380252</v>
      </c>
      <c r="X2761" s="43">
        <v>4.8400999999999996</v>
      </c>
      <c r="Y2761" s="114" t="s">
        <v>2884</v>
      </c>
      <c r="Z2761" s="44">
        <v>3</v>
      </c>
      <c r="AA2761" s="115" t="s">
        <v>3105</v>
      </c>
      <c r="AB2761" s="44">
        <v>0</v>
      </c>
      <c r="AC2761" s="45"/>
    </row>
    <row r="2762" spans="1:29" x14ac:dyDescent="0.2">
      <c r="A2762" s="37">
        <v>2761</v>
      </c>
      <c r="B2762" s="38" t="s">
        <v>744</v>
      </c>
      <c r="C2762" s="39" t="s">
        <v>806</v>
      </c>
      <c r="D2762" s="40">
        <v>44101</v>
      </c>
      <c r="E2762" s="38">
        <v>1</v>
      </c>
      <c r="F2762" s="38"/>
      <c r="G2762" s="38" t="s">
        <v>2</v>
      </c>
      <c r="H2762" s="38" t="s">
        <v>2</v>
      </c>
      <c r="I2762" s="39">
        <v>3000</v>
      </c>
      <c r="J2762" s="39">
        <v>5373</v>
      </c>
      <c r="K2762" s="39">
        <v>0</v>
      </c>
      <c r="L2762" s="41">
        <f>SUM(Data5[[#This Row],[CHELTUIELI DE PERSONAL LEI]:[CHELTUIELI DE CAPITAL (ACTIVE NEFINANCIARE ) LEI]])</f>
        <v>8373</v>
      </c>
      <c r="M2762" s="41">
        <f>Data5[[#This Row],[TOTAL CHELTUIELI LEI]]/Data5[[#This Row],[CURS VALUTAR EURO BNR 22 07 2020]]</f>
        <v>1729.9229354765398</v>
      </c>
      <c r="N2762" s="49">
        <v>1585</v>
      </c>
      <c r="O2762" s="54"/>
      <c r="P2762" s="54">
        <v>774</v>
      </c>
      <c r="Q2762" s="54"/>
      <c r="R2762" s="54">
        <f>Data5[[#This Row],[PERSOANE ÎNSCRISE ÎN LISTELE ELECTORALE (TURUL 1)            ]]+Data5[[#This Row],[PERSOANE ÎNSCRISE ÎN LISTELE ELECTORALE (TURUL AL 2-LEA)]]</f>
        <v>1585</v>
      </c>
      <c r="S2762" s="54">
        <f>Data5[[#This Row],[PERSOANE CARE AU PARTICIPAT LA VOT (TURUL 1)]]+Data5[[#This Row],[PERSOANE CARE AU PARTICIPAT LA VOT  (TURUL AL 2-LEA)]]</f>
        <v>774</v>
      </c>
      <c r="T2762" s="41">
        <f>Data5[[#This Row],[TOTAL CHELTUIELI LEI]]/Data5[[#This Row],[NUMĂRUL PERSOANELOR ÎNSCRISE ÎN LISTELE ELECTORALE]]</f>
        <v>5.2826498422712937</v>
      </c>
      <c r="U2762" s="41">
        <f>Data5[[#This Row],[TOTAL CHELTUIELI EURO]]/Data5[[#This Row],[NUMĂRUL PERSOANELOR ÎNSCRISE ÎN LISTELE ELECTORALE]]</f>
        <v>1.0914340286918232</v>
      </c>
      <c r="V2762" s="41">
        <f>Data5[[#This Row],[TOTAL CHELTUIELI LEI]]/Data5[[#This Row],[NUMĂRUL PERSOANELOR CARE AU PARTICIPAT LA VOT]]</f>
        <v>10.817829457364342</v>
      </c>
      <c r="W2762" s="41">
        <f>Data5[[#This Row],[TOTAL CHELTUIELI EURO]]/Data5[[#This Row],[NUMĂRUL PERSOANELOR CARE AU PARTICIPAT LA VOT]]</f>
        <v>2.2350425522952713</v>
      </c>
      <c r="X2762" s="43">
        <v>4.8400999999999996</v>
      </c>
      <c r="Y2762" s="114" t="s">
        <v>2892</v>
      </c>
      <c r="Z2762" s="44">
        <v>5</v>
      </c>
      <c r="AA2762" s="115" t="s">
        <v>3107</v>
      </c>
      <c r="AB2762" s="44">
        <v>1</v>
      </c>
      <c r="AC2762" s="45"/>
    </row>
    <row r="2763" spans="1:29" x14ac:dyDescent="0.2">
      <c r="A2763" s="37">
        <v>2762</v>
      </c>
      <c r="B2763" s="38" t="s">
        <v>744</v>
      </c>
      <c r="C2763" s="39" t="s">
        <v>332</v>
      </c>
      <c r="D2763" s="40">
        <v>44101</v>
      </c>
      <c r="E2763" s="38">
        <v>1</v>
      </c>
      <c r="F2763" s="38"/>
      <c r="G2763" s="38" t="s">
        <v>2</v>
      </c>
      <c r="H2763" s="38" t="s">
        <v>2</v>
      </c>
      <c r="I2763" s="39">
        <v>3500</v>
      </c>
      <c r="J2763" s="39">
        <v>11747</v>
      </c>
      <c r="K2763" s="39">
        <v>0</v>
      </c>
      <c r="L2763" s="41">
        <f>SUM(Data5[[#This Row],[CHELTUIELI DE PERSONAL LEI]:[CHELTUIELI DE CAPITAL (ACTIVE NEFINANCIARE ) LEI]])</f>
        <v>15247</v>
      </c>
      <c r="M2763" s="41">
        <f>Data5[[#This Row],[TOTAL CHELTUIELI LEI]]/Data5[[#This Row],[CURS VALUTAR EURO BNR 22 07 2020]]</f>
        <v>3150.1415260015292</v>
      </c>
      <c r="N2763" s="49">
        <v>2548</v>
      </c>
      <c r="O2763" s="54"/>
      <c r="P2763" s="54">
        <v>1393</v>
      </c>
      <c r="Q2763" s="54"/>
      <c r="R2763" s="54">
        <f>Data5[[#This Row],[PERSOANE ÎNSCRISE ÎN LISTELE ELECTORALE (TURUL 1)            ]]+Data5[[#This Row],[PERSOANE ÎNSCRISE ÎN LISTELE ELECTORALE (TURUL AL 2-LEA)]]</f>
        <v>2548</v>
      </c>
      <c r="S2763" s="54">
        <f>Data5[[#This Row],[PERSOANE CARE AU PARTICIPAT LA VOT (TURUL 1)]]+Data5[[#This Row],[PERSOANE CARE AU PARTICIPAT LA VOT  (TURUL AL 2-LEA)]]</f>
        <v>1393</v>
      </c>
      <c r="T2763" s="41">
        <f>Data5[[#This Row],[TOTAL CHELTUIELI LEI]]/Data5[[#This Row],[NUMĂRUL PERSOANELOR ÎNSCRISE ÎN LISTELE ELECTORALE]]</f>
        <v>5.9839089481946628</v>
      </c>
      <c r="U2763" s="41">
        <f>Data5[[#This Row],[TOTAL CHELTUIELI EURO]]/Data5[[#This Row],[NUMĂRUL PERSOANELOR ÎNSCRISE ÎN LISTELE ELECTORALE]]</f>
        <v>1.2363192802203804</v>
      </c>
      <c r="V2763" s="41">
        <f>Data5[[#This Row],[TOTAL CHELTUIELI LEI]]/Data5[[#This Row],[NUMĂRUL PERSOANELOR CARE AU PARTICIPAT LA VOT]]</f>
        <v>10.945441493180187</v>
      </c>
      <c r="W2763" s="41">
        <f>Data5[[#This Row],[TOTAL CHELTUIELI EURO]]/Data5[[#This Row],[NUMĂRUL PERSOANELOR CARE AU PARTICIPAT LA VOT]]</f>
        <v>2.2614081306543641</v>
      </c>
      <c r="X2763" s="43">
        <v>4.8400999999999996</v>
      </c>
      <c r="Y2763" s="114" t="s">
        <v>2892</v>
      </c>
      <c r="Z2763" s="44">
        <v>5</v>
      </c>
      <c r="AA2763" s="115" t="s">
        <v>3107</v>
      </c>
      <c r="AB2763" s="44">
        <v>1</v>
      </c>
      <c r="AC2763" s="45"/>
    </row>
    <row r="2764" spans="1:29" x14ac:dyDescent="0.2">
      <c r="A2764" s="37">
        <v>2763</v>
      </c>
      <c r="B2764" s="38" t="s">
        <v>744</v>
      </c>
      <c r="C2764" s="39" t="s">
        <v>807</v>
      </c>
      <c r="D2764" s="40">
        <v>44101</v>
      </c>
      <c r="E2764" s="38">
        <v>1</v>
      </c>
      <c r="F2764" s="38"/>
      <c r="G2764" s="38" t="s">
        <v>2</v>
      </c>
      <c r="H2764" s="38" t="s">
        <v>2</v>
      </c>
      <c r="I2764" s="39">
        <v>10206</v>
      </c>
      <c r="J2764" s="39">
        <v>10165</v>
      </c>
      <c r="K2764" s="39">
        <v>0</v>
      </c>
      <c r="L2764" s="41">
        <f>SUM(Data5[[#This Row],[CHELTUIELI DE PERSONAL LEI]:[CHELTUIELI DE CAPITAL (ACTIVE NEFINANCIARE ) LEI]])</f>
        <v>20371</v>
      </c>
      <c r="M2764" s="41">
        <f>Data5[[#This Row],[TOTAL CHELTUIELI LEI]]/Data5[[#This Row],[CURS VALUTAR EURO BNR 22 07 2020]]</f>
        <v>4208.7973388979572</v>
      </c>
      <c r="N2764" s="49">
        <v>2858</v>
      </c>
      <c r="O2764" s="54"/>
      <c r="P2764" s="54">
        <v>1583</v>
      </c>
      <c r="Q2764" s="54"/>
      <c r="R2764" s="54">
        <f>Data5[[#This Row],[PERSOANE ÎNSCRISE ÎN LISTELE ELECTORALE (TURUL 1)            ]]+Data5[[#This Row],[PERSOANE ÎNSCRISE ÎN LISTELE ELECTORALE (TURUL AL 2-LEA)]]</f>
        <v>2858</v>
      </c>
      <c r="S2764" s="54">
        <f>Data5[[#This Row],[PERSOANE CARE AU PARTICIPAT LA VOT (TURUL 1)]]+Data5[[#This Row],[PERSOANE CARE AU PARTICIPAT LA VOT  (TURUL AL 2-LEA)]]</f>
        <v>1583</v>
      </c>
      <c r="T2764" s="41">
        <f>Data5[[#This Row],[TOTAL CHELTUIELI LEI]]/Data5[[#This Row],[NUMĂRUL PERSOANELOR ÎNSCRISE ÎN LISTELE ELECTORALE]]</f>
        <v>7.1277116864940515</v>
      </c>
      <c r="U2764" s="41">
        <f>Data5[[#This Row],[TOTAL CHELTUIELI EURO]]/Data5[[#This Row],[NUMĂRUL PERSOANELOR ÎNSCRISE ÎN LISTELE ELECTORALE]]</f>
        <v>1.4726372774310557</v>
      </c>
      <c r="V2764" s="41">
        <f>Data5[[#This Row],[TOTAL CHELTUIELI LEI]]/Data5[[#This Row],[NUMĂRUL PERSOANELOR CARE AU PARTICIPAT LA VOT]]</f>
        <v>12.868603916614024</v>
      </c>
      <c r="W2764" s="41">
        <f>Data5[[#This Row],[TOTAL CHELTUIELI EURO]]/Data5[[#This Row],[NUMĂRUL PERSOANELOR CARE AU PARTICIPAT LA VOT]]</f>
        <v>2.6587475293101437</v>
      </c>
      <c r="X2764" s="43">
        <v>4.8400999999999996</v>
      </c>
      <c r="Y2764" s="114" t="s">
        <v>2886</v>
      </c>
      <c r="Z2764" s="44">
        <v>7</v>
      </c>
      <c r="AA2764" s="115" t="s">
        <v>3107</v>
      </c>
      <c r="AB2764" s="44">
        <v>1</v>
      </c>
      <c r="AC2764" s="45"/>
    </row>
    <row r="2765" spans="1:29" x14ac:dyDescent="0.2">
      <c r="A2765" s="37">
        <v>2764</v>
      </c>
      <c r="B2765" s="38" t="s">
        <v>744</v>
      </c>
      <c r="C2765" s="39" t="s">
        <v>808</v>
      </c>
      <c r="D2765" s="40">
        <v>44101</v>
      </c>
      <c r="E2765" s="38">
        <v>1</v>
      </c>
      <c r="F2765" s="38"/>
      <c r="G2765" s="38" t="s">
        <v>2</v>
      </c>
      <c r="H2765" s="38" t="s">
        <v>2</v>
      </c>
      <c r="I2765" s="39">
        <v>2860</v>
      </c>
      <c r="J2765" s="39">
        <v>5738</v>
      </c>
      <c r="K2765" s="39">
        <v>0</v>
      </c>
      <c r="L2765" s="41">
        <f>SUM(Data5[[#This Row],[CHELTUIELI DE PERSONAL LEI]:[CHELTUIELI DE CAPITAL (ACTIVE NEFINANCIARE ) LEI]])</f>
        <v>8598</v>
      </c>
      <c r="M2765" s="41">
        <f>Data5[[#This Row],[TOTAL CHELTUIELI LEI]]/Data5[[#This Row],[CURS VALUTAR EURO BNR 22 07 2020]]</f>
        <v>1776.4095783144978</v>
      </c>
      <c r="N2765" s="49">
        <v>2184</v>
      </c>
      <c r="O2765" s="54"/>
      <c r="P2765" s="54">
        <v>1288</v>
      </c>
      <c r="Q2765" s="54"/>
      <c r="R2765" s="54">
        <f>Data5[[#This Row],[PERSOANE ÎNSCRISE ÎN LISTELE ELECTORALE (TURUL 1)            ]]+Data5[[#This Row],[PERSOANE ÎNSCRISE ÎN LISTELE ELECTORALE (TURUL AL 2-LEA)]]</f>
        <v>2184</v>
      </c>
      <c r="S2765" s="54">
        <f>Data5[[#This Row],[PERSOANE CARE AU PARTICIPAT LA VOT (TURUL 1)]]+Data5[[#This Row],[PERSOANE CARE AU PARTICIPAT LA VOT  (TURUL AL 2-LEA)]]</f>
        <v>1288</v>
      </c>
      <c r="T2765" s="41">
        <f>Data5[[#This Row],[TOTAL CHELTUIELI LEI]]/Data5[[#This Row],[NUMĂRUL PERSOANELOR ÎNSCRISE ÎN LISTELE ELECTORALE]]</f>
        <v>3.9368131868131866</v>
      </c>
      <c r="U2765" s="41">
        <f>Data5[[#This Row],[TOTAL CHELTUIELI EURO]]/Data5[[#This Row],[NUMĂRUL PERSOANELOR ÎNSCRISE ÎN LISTELE ELECTORALE]]</f>
        <v>0.81337434904509975</v>
      </c>
      <c r="V2765" s="41">
        <f>Data5[[#This Row],[TOTAL CHELTUIELI LEI]]/Data5[[#This Row],[NUMĂRUL PERSOANELOR CARE AU PARTICIPAT LA VOT]]</f>
        <v>6.6754658385093171</v>
      </c>
      <c r="W2765" s="41">
        <f>Data5[[#This Row],[TOTAL CHELTUIELI EURO]]/Data5[[#This Row],[NUMĂRUL PERSOANELOR CARE AU PARTICIPAT LA VOT]]</f>
        <v>1.3791999831634301</v>
      </c>
      <c r="X2765" s="43">
        <v>4.8400999999999996</v>
      </c>
      <c r="Y2765" s="114" t="s">
        <v>2884</v>
      </c>
      <c r="Z2765" s="44">
        <v>3</v>
      </c>
      <c r="AA2765" s="115" t="s">
        <v>3105</v>
      </c>
      <c r="AB2765" s="44">
        <v>0</v>
      </c>
      <c r="AC2765" s="45"/>
    </row>
    <row r="2766" spans="1:29" x14ac:dyDescent="0.2">
      <c r="A2766" s="37">
        <v>2765</v>
      </c>
      <c r="B2766" s="38" t="s">
        <v>744</v>
      </c>
      <c r="C2766" s="39" t="s">
        <v>809</v>
      </c>
      <c r="D2766" s="40">
        <v>44101</v>
      </c>
      <c r="E2766" s="38">
        <v>1</v>
      </c>
      <c r="F2766" s="38"/>
      <c r="G2766" s="38" t="s">
        <v>2</v>
      </c>
      <c r="H2766" s="38" t="s">
        <v>2</v>
      </c>
      <c r="I2766" s="39">
        <v>1100</v>
      </c>
      <c r="J2766" s="39">
        <v>7080</v>
      </c>
      <c r="K2766" s="39">
        <v>0</v>
      </c>
      <c r="L2766" s="41">
        <f>SUM(Data5[[#This Row],[CHELTUIELI DE PERSONAL LEI]:[CHELTUIELI DE CAPITAL (ACTIVE NEFINANCIARE ) LEI]])</f>
        <v>8180</v>
      </c>
      <c r="M2766" s="41">
        <f>Data5[[#This Row],[TOTAL CHELTUIELI LEI]]/Data5[[#This Row],[CURS VALUTAR EURO BNR 22 07 2020]]</f>
        <v>1690.047726286647</v>
      </c>
      <c r="N2766" s="49">
        <v>2253</v>
      </c>
      <c r="O2766" s="54"/>
      <c r="P2766" s="54">
        <v>1259</v>
      </c>
      <c r="Q2766" s="54"/>
      <c r="R2766" s="54">
        <f>Data5[[#This Row],[PERSOANE ÎNSCRISE ÎN LISTELE ELECTORALE (TURUL 1)            ]]+Data5[[#This Row],[PERSOANE ÎNSCRISE ÎN LISTELE ELECTORALE (TURUL AL 2-LEA)]]</f>
        <v>2253</v>
      </c>
      <c r="S2766" s="54">
        <f>Data5[[#This Row],[PERSOANE CARE AU PARTICIPAT LA VOT (TURUL 1)]]+Data5[[#This Row],[PERSOANE CARE AU PARTICIPAT LA VOT  (TURUL AL 2-LEA)]]</f>
        <v>1259</v>
      </c>
      <c r="T2766" s="41">
        <f>Data5[[#This Row],[TOTAL CHELTUIELI LEI]]/Data5[[#This Row],[NUMĂRUL PERSOANELOR ÎNSCRISE ÎN LISTELE ELECTORALE]]</f>
        <v>3.6307146027518864</v>
      </c>
      <c r="U2766" s="41">
        <f>Data5[[#This Row],[TOTAL CHELTUIELI EURO]]/Data5[[#This Row],[NUMĂRUL PERSOANELOR ÎNSCRISE ÎN LISTELE ELECTORALE]]</f>
        <v>0.7501321465986005</v>
      </c>
      <c r="V2766" s="41">
        <f>Data5[[#This Row],[TOTAL CHELTUIELI LEI]]/Data5[[#This Row],[NUMĂRUL PERSOANELOR CARE AU PARTICIPAT LA VOT]]</f>
        <v>6.4972200158856239</v>
      </c>
      <c r="W2766" s="41">
        <f>Data5[[#This Row],[TOTAL CHELTUIELI EURO]]/Data5[[#This Row],[NUMĂRUL PERSOANELOR CARE AU PARTICIPAT LA VOT]]</f>
        <v>1.3423730947471382</v>
      </c>
      <c r="X2766" s="43">
        <v>4.8400999999999996</v>
      </c>
      <c r="Y2766" s="114" t="s">
        <v>2884</v>
      </c>
      <c r="Z2766" s="44">
        <v>3</v>
      </c>
      <c r="AA2766" s="115" t="s">
        <v>3105</v>
      </c>
      <c r="AB2766" s="44">
        <v>0</v>
      </c>
      <c r="AC2766" s="45"/>
    </row>
    <row r="2767" spans="1:29" x14ac:dyDescent="0.2">
      <c r="A2767" s="37">
        <v>2766</v>
      </c>
      <c r="B2767" s="38" t="s">
        <v>744</v>
      </c>
      <c r="C2767" s="39" t="s">
        <v>810</v>
      </c>
      <c r="D2767" s="40">
        <v>44101</v>
      </c>
      <c r="E2767" s="38">
        <v>1</v>
      </c>
      <c r="F2767" s="38"/>
      <c r="G2767" s="38" t="s">
        <v>2</v>
      </c>
      <c r="H2767" s="38" t="s">
        <v>2</v>
      </c>
      <c r="I2767" s="39">
        <v>3000</v>
      </c>
      <c r="J2767" s="39">
        <v>26244.400000000001</v>
      </c>
      <c r="K2767" s="39">
        <v>0</v>
      </c>
      <c r="L2767" s="41">
        <f>SUM(Data5[[#This Row],[CHELTUIELI DE PERSONAL LEI]:[CHELTUIELI DE CAPITAL (ACTIVE NEFINANCIARE ) LEI]])</f>
        <v>29244.400000000001</v>
      </c>
      <c r="M2767" s="41">
        <f>Data5[[#This Row],[TOTAL CHELTUIELI LEI]]/Data5[[#This Row],[CURS VALUTAR EURO BNR 22 07 2020]]</f>
        <v>6042.1065680461152</v>
      </c>
      <c r="N2767" s="49">
        <v>7875</v>
      </c>
      <c r="O2767" s="54"/>
      <c r="P2767" s="54">
        <v>2786</v>
      </c>
      <c r="Q2767" s="54"/>
      <c r="R2767" s="54">
        <f>Data5[[#This Row],[PERSOANE ÎNSCRISE ÎN LISTELE ELECTORALE (TURUL 1)            ]]+Data5[[#This Row],[PERSOANE ÎNSCRISE ÎN LISTELE ELECTORALE (TURUL AL 2-LEA)]]</f>
        <v>7875</v>
      </c>
      <c r="S2767" s="54">
        <f>Data5[[#This Row],[PERSOANE CARE AU PARTICIPAT LA VOT (TURUL 1)]]+Data5[[#This Row],[PERSOANE CARE AU PARTICIPAT LA VOT  (TURUL AL 2-LEA)]]</f>
        <v>2786</v>
      </c>
      <c r="T2767" s="41">
        <f>Data5[[#This Row],[TOTAL CHELTUIELI LEI]]/Data5[[#This Row],[NUMĂRUL PERSOANELOR ÎNSCRISE ÎN LISTELE ELECTORALE]]</f>
        <v>3.7135746031746035</v>
      </c>
      <c r="U2767" s="41">
        <f>Data5[[#This Row],[TOTAL CHELTUIELI EURO]]/Data5[[#This Row],[NUMĂRUL PERSOANELOR ÎNSCRISE ÎN LISTELE ELECTORALE]]</f>
        <v>0.76725162768839561</v>
      </c>
      <c r="V2767" s="41">
        <f>Data5[[#This Row],[TOTAL CHELTUIELI LEI]]/Data5[[#This Row],[NUMĂRUL PERSOANELOR CARE AU PARTICIPAT LA VOT]]</f>
        <v>10.496913137114143</v>
      </c>
      <c r="W2767" s="41">
        <f>Data5[[#This Row],[TOTAL CHELTUIELI EURO]]/Data5[[#This Row],[NUMĂRUL PERSOANELOR CARE AU PARTICIPAT LA VOT]]</f>
        <v>2.1687388973604147</v>
      </c>
      <c r="X2767" s="43">
        <v>4.8400999999999996</v>
      </c>
      <c r="Y2767" s="114" t="s">
        <v>2884</v>
      </c>
      <c r="Z2767" s="44">
        <v>3</v>
      </c>
      <c r="AA2767" s="115" t="s">
        <v>3105</v>
      </c>
      <c r="AB2767" s="44">
        <v>0</v>
      </c>
      <c r="AC2767" s="45"/>
    </row>
    <row r="2768" spans="1:29" x14ac:dyDescent="0.2">
      <c r="A2768" s="37">
        <v>2767</v>
      </c>
      <c r="B2768" s="38" t="s">
        <v>744</v>
      </c>
      <c r="C2768" s="39" t="s">
        <v>811</v>
      </c>
      <c r="D2768" s="40">
        <v>44101</v>
      </c>
      <c r="E2768" s="38">
        <v>1</v>
      </c>
      <c r="F2768" s="38"/>
      <c r="G2768" s="38" t="s">
        <v>2</v>
      </c>
      <c r="H2768" s="38" t="s">
        <v>2</v>
      </c>
      <c r="I2768" s="39">
        <v>0</v>
      </c>
      <c r="J2768" s="39">
        <v>8147.91</v>
      </c>
      <c r="K2768" s="39">
        <v>0</v>
      </c>
      <c r="L2768" s="41">
        <f>SUM(Data5[[#This Row],[CHELTUIELI DE PERSONAL LEI]:[CHELTUIELI DE CAPITAL (ACTIVE NEFINANCIARE ) LEI]])</f>
        <v>8147.91</v>
      </c>
      <c r="M2768" s="41">
        <f>Data5[[#This Row],[TOTAL CHELTUIELI LEI]]/Data5[[#This Row],[CURS VALUTAR EURO BNR 22 07 2020]]</f>
        <v>1683.4176979814467</v>
      </c>
      <c r="N2768" s="49">
        <v>3307</v>
      </c>
      <c r="O2768" s="54"/>
      <c r="P2768" s="54">
        <v>1578</v>
      </c>
      <c r="Q2768" s="54"/>
      <c r="R2768" s="54">
        <f>Data5[[#This Row],[PERSOANE ÎNSCRISE ÎN LISTELE ELECTORALE (TURUL 1)            ]]+Data5[[#This Row],[PERSOANE ÎNSCRISE ÎN LISTELE ELECTORALE (TURUL AL 2-LEA)]]</f>
        <v>3307</v>
      </c>
      <c r="S2768" s="54">
        <f>Data5[[#This Row],[PERSOANE CARE AU PARTICIPAT LA VOT (TURUL 1)]]+Data5[[#This Row],[PERSOANE CARE AU PARTICIPAT LA VOT  (TURUL AL 2-LEA)]]</f>
        <v>1578</v>
      </c>
      <c r="T2768" s="41">
        <f>Data5[[#This Row],[TOTAL CHELTUIELI LEI]]/Data5[[#This Row],[NUMĂRUL PERSOANELOR ÎNSCRISE ÎN LISTELE ELECTORALE]]</f>
        <v>2.463837314786816</v>
      </c>
      <c r="U2768" s="41">
        <f>Data5[[#This Row],[TOTAL CHELTUIELI EURO]]/Data5[[#This Row],[NUMĂRUL PERSOANELOR ÎNSCRISE ÎN LISTELE ELECTORALE]]</f>
        <v>0.50904677894812422</v>
      </c>
      <c r="V2768" s="41">
        <f>Data5[[#This Row],[TOTAL CHELTUIELI LEI]]/Data5[[#This Row],[NUMĂRUL PERSOANELOR CARE AU PARTICIPAT LA VOT]]</f>
        <v>5.1634410646387829</v>
      </c>
      <c r="W2768" s="41">
        <f>Data5[[#This Row],[TOTAL CHELTUIELI EURO]]/Data5[[#This Row],[NUMĂRUL PERSOANELOR CARE AU PARTICIPAT LA VOT]]</f>
        <v>1.0668046248298142</v>
      </c>
      <c r="X2768" s="43">
        <v>4.8400999999999996</v>
      </c>
      <c r="Y2768" s="114" t="s">
        <v>2891</v>
      </c>
      <c r="Z2768" s="44">
        <v>2</v>
      </c>
      <c r="AA2768" s="115" t="s">
        <v>3105</v>
      </c>
      <c r="AB2768" s="44">
        <v>0</v>
      </c>
      <c r="AC2768" s="45"/>
    </row>
    <row r="2769" spans="1:29" x14ac:dyDescent="0.2">
      <c r="A2769" s="37">
        <v>2768</v>
      </c>
      <c r="B2769" s="38" t="s">
        <v>744</v>
      </c>
      <c r="C2769" s="39" t="s">
        <v>812</v>
      </c>
      <c r="D2769" s="40">
        <v>44101</v>
      </c>
      <c r="E2769" s="38">
        <v>1</v>
      </c>
      <c r="F2769" s="38"/>
      <c r="G2769" s="38" t="s">
        <v>2</v>
      </c>
      <c r="H2769" s="38" t="s">
        <v>2</v>
      </c>
      <c r="I2769" s="39">
        <v>102480</v>
      </c>
      <c r="J2769" s="39">
        <v>1400</v>
      </c>
      <c r="K2769" s="39">
        <v>0</v>
      </c>
      <c r="L2769" s="41">
        <f>SUM(Data5[[#This Row],[CHELTUIELI DE PERSONAL LEI]:[CHELTUIELI DE CAPITAL (ACTIVE NEFINANCIARE ) LEI]])</f>
        <v>103880</v>
      </c>
      <c r="M2769" s="41">
        <f>Data5[[#This Row],[TOTAL CHELTUIELI LEI]]/Data5[[#This Row],[CURS VALUTAR EURO BNR 22 07 2020]]</f>
        <v>21462.366480031407</v>
      </c>
      <c r="N2769" s="49">
        <v>4146</v>
      </c>
      <c r="O2769" s="54"/>
      <c r="P2769" s="54">
        <v>1871</v>
      </c>
      <c r="Q2769" s="54"/>
      <c r="R2769" s="54">
        <f>Data5[[#This Row],[PERSOANE ÎNSCRISE ÎN LISTELE ELECTORALE (TURUL 1)            ]]+Data5[[#This Row],[PERSOANE ÎNSCRISE ÎN LISTELE ELECTORALE (TURUL AL 2-LEA)]]</f>
        <v>4146</v>
      </c>
      <c r="S2769" s="54">
        <f>Data5[[#This Row],[PERSOANE CARE AU PARTICIPAT LA VOT (TURUL 1)]]+Data5[[#This Row],[PERSOANE CARE AU PARTICIPAT LA VOT  (TURUL AL 2-LEA)]]</f>
        <v>1871</v>
      </c>
      <c r="T2769" s="41">
        <f>Data5[[#This Row],[TOTAL CHELTUIELI LEI]]/Data5[[#This Row],[NUMĂRUL PERSOANELOR ÎNSCRISE ÎN LISTELE ELECTORALE]]</f>
        <v>25.055475156777618</v>
      </c>
      <c r="U2769" s="41">
        <f>Data5[[#This Row],[TOTAL CHELTUIELI EURO]]/Data5[[#This Row],[NUMĂRUL PERSOANELOR ÎNSCRISE ÎN LISTELE ELECTORALE]]</f>
        <v>5.1766441099931031</v>
      </c>
      <c r="V2769" s="41">
        <f>Data5[[#This Row],[TOTAL CHELTUIELI LEI]]/Data5[[#This Row],[NUMĂRUL PERSOANELOR CARE AU PARTICIPAT LA VOT]]</f>
        <v>55.5211117049706</v>
      </c>
      <c r="W2769" s="41">
        <f>Data5[[#This Row],[TOTAL CHELTUIELI EURO]]/Data5[[#This Row],[NUMĂRUL PERSOANELOR CARE AU PARTICIPAT LA VOT]]</f>
        <v>11.471067065757032</v>
      </c>
      <c r="X2769" s="43">
        <v>4.8400999999999996</v>
      </c>
      <c r="Y2769" s="114" t="s">
        <v>2904</v>
      </c>
      <c r="Z2769" s="44">
        <v>25</v>
      </c>
      <c r="AA2769" s="115" t="s">
        <v>3109</v>
      </c>
      <c r="AB2769" s="44">
        <v>5</v>
      </c>
      <c r="AC2769" s="45"/>
    </row>
    <row r="2770" spans="1:29" x14ac:dyDescent="0.2">
      <c r="A2770" s="37">
        <v>2769</v>
      </c>
      <c r="B2770" s="38" t="s">
        <v>744</v>
      </c>
      <c r="C2770" s="39" t="s">
        <v>813</v>
      </c>
      <c r="D2770" s="40">
        <v>44101</v>
      </c>
      <c r="E2770" s="38">
        <v>1</v>
      </c>
      <c r="F2770" s="38"/>
      <c r="G2770" s="38" t="s">
        <v>2</v>
      </c>
      <c r="H2770" s="38" t="s">
        <v>2</v>
      </c>
      <c r="I2770" s="39">
        <v>0</v>
      </c>
      <c r="J2770" s="39">
        <v>9184.73</v>
      </c>
      <c r="K2770" s="39">
        <v>0</v>
      </c>
      <c r="L2770" s="41">
        <f>SUM(Data5[[#This Row],[CHELTUIELI DE PERSONAL LEI]:[CHELTUIELI DE CAPITAL (ACTIVE NEFINANCIARE ) LEI]])</f>
        <v>9184.73</v>
      </c>
      <c r="M2770" s="41">
        <f>Data5[[#This Row],[TOTAL CHELTUIELI LEI]]/Data5[[#This Row],[CURS VALUTAR EURO BNR 22 07 2020]]</f>
        <v>1897.6322803247867</v>
      </c>
      <c r="N2770" s="49">
        <v>1777</v>
      </c>
      <c r="O2770" s="54"/>
      <c r="P2770" s="54">
        <v>1024</v>
      </c>
      <c r="Q2770" s="54"/>
      <c r="R2770" s="54">
        <f>Data5[[#This Row],[PERSOANE ÎNSCRISE ÎN LISTELE ELECTORALE (TURUL 1)            ]]+Data5[[#This Row],[PERSOANE ÎNSCRISE ÎN LISTELE ELECTORALE (TURUL AL 2-LEA)]]</f>
        <v>1777</v>
      </c>
      <c r="S2770" s="54">
        <f>Data5[[#This Row],[PERSOANE CARE AU PARTICIPAT LA VOT (TURUL 1)]]+Data5[[#This Row],[PERSOANE CARE AU PARTICIPAT LA VOT  (TURUL AL 2-LEA)]]</f>
        <v>1024</v>
      </c>
      <c r="T2770" s="41">
        <f>Data5[[#This Row],[TOTAL CHELTUIELI LEI]]/Data5[[#This Row],[NUMĂRUL PERSOANELOR ÎNSCRISE ÎN LISTELE ELECTORALE]]</f>
        <v>5.1686719189645469</v>
      </c>
      <c r="U2770" s="41">
        <f>Data5[[#This Row],[TOTAL CHELTUIELI EURO]]/Data5[[#This Row],[NUMĂRUL PERSOANELOR ÎNSCRISE ÎN LISTELE ELECTORALE]]</f>
        <v>1.0678853575266105</v>
      </c>
      <c r="V2770" s="41">
        <f>Data5[[#This Row],[TOTAL CHELTUIELI LEI]]/Data5[[#This Row],[NUMĂRUL PERSOANELOR CARE AU PARTICIPAT LA VOT]]</f>
        <v>8.9694628906249996</v>
      </c>
      <c r="W2770" s="41">
        <f>Data5[[#This Row],[TOTAL CHELTUIELI EURO]]/Data5[[#This Row],[NUMĂRUL PERSOANELOR CARE AU PARTICIPAT LA VOT]]</f>
        <v>1.8531565237546745</v>
      </c>
      <c r="X2770" s="43">
        <v>4.8400999999999996</v>
      </c>
      <c r="Y2770" s="114" t="s">
        <v>2892</v>
      </c>
      <c r="Z2770" s="44">
        <v>5</v>
      </c>
      <c r="AA2770" s="115" t="s">
        <v>3107</v>
      </c>
      <c r="AB2770" s="44">
        <v>1</v>
      </c>
      <c r="AC2770" s="45"/>
    </row>
    <row r="2771" spans="1:29" x14ac:dyDescent="0.2">
      <c r="A2771" s="37">
        <v>2770</v>
      </c>
      <c r="B2771" s="38" t="s">
        <v>744</v>
      </c>
      <c r="C2771" s="39" t="s">
        <v>814</v>
      </c>
      <c r="D2771" s="40">
        <v>44101</v>
      </c>
      <c r="E2771" s="38">
        <v>1</v>
      </c>
      <c r="F2771" s="38"/>
      <c r="G2771" s="38" t="s">
        <v>2</v>
      </c>
      <c r="H2771" s="38" t="s">
        <v>2</v>
      </c>
      <c r="I2771" s="39">
        <v>3525</v>
      </c>
      <c r="J2771" s="39">
        <v>5393</v>
      </c>
      <c r="K2771" s="39">
        <v>0</v>
      </c>
      <c r="L2771" s="41">
        <f>SUM(Data5[[#This Row],[CHELTUIELI DE PERSONAL LEI]:[CHELTUIELI DE CAPITAL (ACTIVE NEFINANCIARE ) LEI]])</f>
        <v>8918</v>
      </c>
      <c r="M2771" s="41">
        <f>Data5[[#This Row],[TOTAL CHELTUIELI LEI]]/Data5[[#This Row],[CURS VALUTAR EURO BNR 22 07 2020]]</f>
        <v>1842.523914795149</v>
      </c>
      <c r="N2771" s="49">
        <v>3224</v>
      </c>
      <c r="O2771" s="54"/>
      <c r="P2771" s="54">
        <v>1988</v>
      </c>
      <c r="Q2771" s="54"/>
      <c r="R2771" s="54">
        <f>Data5[[#This Row],[PERSOANE ÎNSCRISE ÎN LISTELE ELECTORALE (TURUL 1)            ]]+Data5[[#This Row],[PERSOANE ÎNSCRISE ÎN LISTELE ELECTORALE (TURUL AL 2-LEA)]]</f>
        <v>3224</v>
      </c>
      <c r="S2771" s="54">
        <f>Data5[[#This Row],[PERSOANE CARE AU PARTICIPAT LA VOT (TURUL 1)]]+Data5[[#This Row],[PERSOANE CARE AU PARTICIPAT LA VOT  (TURUL AL 2-LEA)]]</f>
        <v>1988</v>
      </c>
      <c r="T2771" s="41">
        <f>Data5[[#This Row],[TOTAL CHELTUIELI LEI]]/Data5[[#This Row],[NUMĂRUL PERSOANELOR ÎNSCRISE ÎN LISTELE ELECTORALE]]</f>
        <v>2.7661290322580645</v>
      </c>
      <c r="U2771" s="41">
        <f>Data5[[#This Row],[TOTAL CHELTUIELI EURO]]/Data5[[#This Row],[NUMĂRUL PERSOANELOR ÎNSCRISE ÎN LISTELE ELECTORALE]]</f>
        <v>0.5715024549612745</v>
      </c>
      <c r="V2771" s="41">
        <f>Data5[[#This Row],[TOTAL CHELTUIELI LEI]]/Data5[[#This Row],[NUMĂRUL PERSOANELOR CARE AU PARTICIPAT LA VOT]]</f>
        <v>4.4859154929577461</v>
      </c>
      <c r="W2771" s="41">
        <f>Data5[[#This Row],[TOTAL CHELTUIELI EURO]]/Data5[[#This Row],[NUMĂRUL PERSOANELOR CARE AU PARTICIPAT LA VOT]]</f>
        <v>0.92682289476617152</v>
      </c>
      <c r="X2771" s="43">
        <v>4.8400999999999996</v>
      </c>
      <c r="Y2771" s="114" t="s">
        <v>2891</v>
      </c>
      <c r="Z2771" s="44">
        <v>2</v>
      </c>
      <c r="AA2771" s="115" t="s">
        <v>3105</v>
      </c>
      <c r="AB2771" s="44">
        <v>0</v>
      </c>
      <c r="AC2771" s="45"/>
    </row>
    <row r="2772" spans="1:29" x14ac:dyDescent="0.2">
      <c r="A2772" s="37">
        <v>2771</v>
      </c>
      <c r="B2772" s="38" t="s">
        <v>744</v>
      </c>
      <c r="C2772" s="39" t="s">
        <v>815</v>
      </c>
      <c r="D2772" s="40">
        <v>44101</v>
      </c>
      <c r="E2772" s="38">
        <v>1</v>
      </c>
      <c r="F2772" s="38"/>
      <c r="G2772" s="38" t="s">
        <v>2</v>
      </c>
      <c r="H2772" s="38" t="s">
        <v>2</v>
      </c>
      <c r="I2772" s="39">
        <v>0</v>
      </c>
      <c r="J2772" s="39">
        <v>8891</v>
      </c>
      <c r="K2772" s="39">
        <v>0</v>
      </c>
      <c r="L2772" s="41">
        <f>SUM(Data5[[#This Row],[CHELTUIELI DE PERSONAL LEI]:[CHELTUIELI DE CAPITAL (ACTIVE NEFINANCIARE ) LEI]])</f>
        <v>8891</v>
      </c>
      <c r="M2772" s="41">
        <f>Data5[[#This Row],[TOTAL CHELTUIELI LEI]]/Data5[[#This Row],[CURS VALUTAR EURO BNR 22 07 2020]]</f>
        <v>1836.9455176545941</v>
      </c>
      <c r="N2772" s="49">
        <v>3271</v>
      </c>
      <c r="O2772" s="54"/>
      <c r="P2772" s="54">
        <v>1572</v>
      </c>
      <c r="Q2772" s="54"/>
      <c r="R2772" s="54">
        <f>Data5[[#This Row],[PERSOANE ÎNSCRISE ÎN LISTELE ELECTORALE (TURUL 1)            ]]+Data5[[#This Row],[PERSOANE ÎNSCRISE ÎN LISTELE ELECTORALE (TURUL AL 2-LEA)]]</f>
        <v>3271</v>
      </c>
      <c r="S2772" s="54">
        <f>Data5[[#This Row],[PERSOANE CARE AU PARTICIPAT LA VOT (TURUL 1)]]+Data5[[#This Row],[PERSOANE CARE AU PARTICIPAT LA VOT  (TURUL AL 2-LEA)]]</f>
        <v>1572</v>
      </c>
      <c r="T2772" s="41">
        <f>Data5[[#This Row],[TOTAL CHELTUIELI LEI]]/Data5[[#This Row],[NUMĂRUL PERSOANELOR ÎNSCRISE ÎN LISTELE ELECTORALE]]</f>
        <v>2.7181290125343933</v>
      </c>
      <c r="U2772" s="41">
        <f>Data5[[#This Row],[TOTAL CHELTUIELI EURO]]/Data5[[#This Row],[NUMĂRUL PERSOANELOR ÎNSCRISE ÎN LISTELE ELECTORALE]]</f>
        <v>0.56158530041412236</v>
      </c>
      <c r="V2772" s="41">
        <f>Data5[[#This Row],[TOTAL CHELTUIELI LEI]]/Data5[[#This Row],[NUMĂRUL PERSOANELOR CARE AU PARTICIPAT LA VOT]]</f>
        <v>5.6558524173027989</v>
      </c>
      <c r="W2772" s="41">
        <f>Data5[[#This Row],[TOTAL CHELTUIELI EURO]]/Data5[[#This Row],[NUMĂRUL PERSOANELOR CARE AU PARTICIPAT LA VOT]]</f>
        <v>1.1685404056326936</v>
      </c>
      <c r="X2772" s="43">
        <v>4.8400999999999996</v>
      </c>
      <c r="Y2772" s="114" t="s">
        <v>2891</v>
      </c>
      <c r="Z2772" s="44">
        <v>2</v>
      </c>
      <c r="AA2772" s="115" t="s">
        <v>3105</v>
      </c>
      <c r="AB2772" s="44">
        <v>0</v>
      </c>
      <c r="AC2772" s="45"/>
    </row>
    <row r="2773" spans="1:29" x14ac:dyDescent="0.2">
      <c r="A2773" s="37">
        <v>2772</v>
      </c>
      <c r="B2773" s="38" t="s">
        <v>744</v>
      </c>
      <c r="C2773" s="39" t="s">
        <v>816</v>
      </c>
      <c r="D2773" s="40">
        <v>44101</v>
      </c>
      <c r="E2773" s="38">
        <v>1</v>
      </c>
      <c r="F2773" s="38"/>
      <c r="G2773" s="38" t="s">
        <v>2</v>
      </c>
      <c r="H2773" s="38" t="s">
        <v>2</v>
      </c>
      <c r="I2773" s="39">
        <v>113995</v>
      </c>
      <c r="J2773" s="39">
        <v>0</v>
      </c>
      <c r="K2773" s="39">
        <v>0</v>
      </c>
      <c r="L2773" s="41">
        <f>SUM(Data5[[#This Row],[CHELTUIELI DE PERSONAL LEI]:[CHELTUIELI DE CAPITAL (ACTIVE NEFINANCIARE ) LEI]])</f>
        <v>113995</v>
      </c>
      <c r="M2773" s="41">
        <f>Data5[[#This Row],[TOTAL CHELTUIELI LEI]]/Data5[[#This Row],[CURS VALUTAR EURO BNR 22 07 2020]]</f>
        <v>23552.19933472449</v>
      </c>
      <c r="N2773" s="49">
        <v>3063</v>
      </c>
      <c r="O2773" s="54"/>
      <c r="P2773" s="54">
        <v>1490</v>
      </c>
      <c r="Q2773" s="54"/>
      <c r="R2773" s="54">
        <f>Data5[[#This Row],[PERSOANE ÎNSCRISE ÎN LISTELE ELECTORALE (TURUL 1)            ]]+Data5[[#This Row],[PERSOANE ÎNSCRISE ÎN LISTELE ELECTORALE (TURUL AL 2-LEA)]]</f>
        <v>3063</v>
      </c>
      <c r="S2773" s="54">
        <f>Data5[[#This Row],[PERSOANE CARE AU PARTICIPAT LA VOT (TURUL 1)]]+Data5[[#This Row],[PERSOANE CARE AU PARTICIPAT LA VOT  (TURUL AL 2-LEA)]]</f>
        <v>1490</v>
      </c>
      <c r="T2773" s="41">
        <f>Data5[[#This Row],[TOTAL CHELTUIELI LEI]]/Data5[[#This Row],[NUMĂRUL PERSOANELOR ÎNSCRISE ÎN LISTELE ELECTORALE]]</f>
        <v>37.216780933725104</v>
      </c>
      <c r="U2773" s="41">
        <f>Data5[[#This Row],[TOTAL CHELTUIELI EURO]]/Data5[[#This Row],[NUMĂRUL PERSOANELOR ÎNSCRISE ÎN LISTELE ELECTORALE]]</f>
        <v>7.6892586793093338</v>
      </c>
      <c r="V2773" s="41">
        <f>Data5[[#This Row],[TOTAL CHELTUIELI LEI]]/Data5[[#This Row],[NUMĂRUL PERSOANELOR CARE AU PARTICIPAT LA VOT]]</f>
        <v>76.506711409395976</v>
      </c>
      <c r="W2773" s="41">
        <f>Data5[[#This Row],[TOTAL CHELTUIELI EURO]]/Data5[[#This Row],[NUMĂRUL PERSOANELOR CARE AU PARTICIPAT LA VOT]]</f>
        <v>15.806845191090261</v>
      </c>
      <c r="X2773" s="43">
        <v>4.8400999999999996</v>
      </c>
      <c r="Y2773" s="114" t="s">
        <v>2905</v>
      </c>
      <c r="Z2773" s="44">
        <v>37</v>
      </c>
      <c r="AA2773" s="115" t="s">
        <v>3113</v>
      </c>
      <c r="AB2773" s="44">
        <v>7</v>
      </c>
      <c r="AC2773" s="45"/>
    </row>
    <row r="2774" spans="1:29" x14ac:dyDescent="0.2">
      <c r="A2774" s="37">
        <v>2773</v>
      </c>
      <c r="B2774" s="38" t="s">
        <v>744</v>
      </c>
      <c r="C2774" s="39" t="s">
        <v>346</v>
      </c>
      <c r="D2774" s="40">
        <v>44101</v>
      </c>
      <c r="E2774" s="38">
        <v>1</v>
      </c>
      <c r="F2774" s="38"/>
      <c r="G2774" s="38" t="s">
        <v>2</v>
      </c>
      <c r="H2774" s="38" t="s">
        <v>2</v>
      </c>
      <c r="I2774" s="39">
        <v>900</v>
      </c>
      <c r="J2774" s="39">
        <v>42901.120000000003</v>
      </c>
      <c r="K2774" s="39">
        <v>0</v>
      </c>
      <c r="L2774" s="41">
        <f>SUM(Data5[[#This Row],[CHELTUIELI DE PERSONAL LEI]:[CHELTUIELI DE CAPITAL (ACTIVE NEFINANCIARE ) LEI]])</f>
        <v>43801.120000000003</v>
      </c>
      <c r="M2774" s="41">
        <f>Data5[[#This Row],[TOTAL CHELTUIELI LEI]]/Data5[[#This Row],[CURS VALUTAR EURO BNR 22 07 2020]]</f>
        <v>9049.6312059668198</v>
      </c>
      <c r="N2774" s="49">
        <v>1147</v>
      </c>
      <c r="O2774" s="54"/>
      <c r="P2774" s="54">
        <v>669</v>
      </c>
      <c r="Q2774" s="54"/>
      <c r="R2774" s="54">
        <f>Data5[[#This Row],[PERSOANE ÎNSCRISE ÎN LISTELE ELECTORALE (TURUL 1)            ]]+Data5[[#This Row],[PERSOANE ÎNSCRISE ÎN LISTELE ELECTORALE (TURUL AL 2-LEA)]]</f>
        <v>1147</v>
      </c>
      <c r="S2774" s="54">
        <f>Data5[[#This Row],[PERSOANE CARE AU PARTICIPAT LA VOT (TURUL 1)]]+Data5[[#This Row],[PERSOANE CARE AU PARTICIPAT LA VOT  (TURUL AL 2-LEA)]]</f>
        <v>669</v>
      </c>
      <c r="T2774" s="41">
        <f>Data5[[#This Row],[TOTAL CHELTUIELI LEI]]/Data5[[#This Row],[NUMĂRUL PERSOANELOR ÎNSCRISE ÎN LISTELE ELECTORALE]]</f>
        <v>38.187550130775939</v>
      </c>
      <c r="U2774" s="41">
        <f>Data5[[#This Row],[TOTAL CHELTUIELI EURO]]/Data5[[#This Row],[NUMĂRUL PERSOANELOR ÎNSCRISE ÎN LISTELE ELECTORALE]]</f>
        <v>7.889826683493304</v>
      </c>
      <c r="V2774" s="41">
        <f>Data5[[#This Row],[TOTAL CHELTUIELI LEI]]/Data5[[#This Row],[NUMĂRUL PERSOANELOR CARE AU PARTICIPAT LA VOT]]</f>
        <v>65.472526158445447</v>
      </c>
      <c r="W2774" s="41">
        <f>Data5[[#This Row],[TOTAL CHELTUIELI EURO]]/Data5[[#This Row],[NUMĂRUL PERSOANELOR CARE AU PARTICIPAT LA VOT]]</f>
        <v>13.527101952117818</v>
      </c>
      <c r="X2774" s="43">
        <v>4.8400999999999996</v>
      </c>
      <c r="Y2774" s="114" t="s">
        <v>2925</v>
      </c>
      <c r="Z2774" s="44">
        <v>38</v>
      </c>
      <c r="AA2774" s="115" t="s">
        <v>3113</v>
      </c>
      <c r="AB2774" s="44">
        <v>7</v>
      </c>
      <c r="AC2774" s="45"/>
    </row>
    <row r="2775" spans="1:29" x14ac:dyDescent="0.2">
      <c r="A2775" s="37">
        <v>2774</v>
      </c>
      <c r="B2775" s="38" t="s">
        <v>744</v>
      </c>
      <c r="C2775" s="39" t="s">
        <v>817</v>
      </c>
      <c r="D2775" s="40">
        <v>44101</v>
      </c>
      <c r="E2775" s="38">
        <v>1</v>
      </c>
      <c r="F2775" s="38"/>
      <c r="G2775" s="38" t="s">
        <v>2</v>
      </c>
      <c r="H2775" s="38" t="s">
        <v>2</v>
      </c>
      <c r="I2775" s="39">
        <v>3150</v>
      </c>
      <c r="J2775" s="39">
        <v>3266</v>
      </c>
      <c r="K2775" s="39">
        <v>0</v>
      </c>
      <c r="L2775" s="41">
        <f>SUM(Data5[[#This Row],[CHELTUIELI DE PERSONAL LEI]:[CHELTUIELI DE CAPITAL (ACTIVE NEFINANCIARE ) LEI]])</f>
        <v>6416</v>
      </c>
      <c r="M2775" s="41">
        <f>Data5[[#This Row],[TOTAL CHELTUIELI LEI]]/Data5[[#This Row],[CURS VALUTAR EURO BNR 22 07 2020]]</f>
        <v>1325.5924464370571</v>
      </c>
      <c r="N2775" s="49">
        <v>6899</v>
      </c>
      <c r="O2775" s="54"/>
      <c r="P2775" s="54">
        <v>3071</v>
      </c>
      <c r="Q2775" s="54"/>
      <c r="R2775" s="54">
        <f>Data5[[#This Row],[PERSOANE ÎNSCRISE ÎN LISTELE ELECTORALE (TURUL 1)            ]]+Data5[[#This Row],[PERSOANE ÎNSCRISE ÎN LISTELE ELECTORALE (TURUL AL 2-LEA)]]</f>
        <v>6899</v>
      </c>
      <c r="S2775" s="54">
        <f>Data5[[#This Row],[PERSOANE CARE AU PARTICIPAT LA VOT (TURUL 1)]]+Data5[[#This Row],[PERSOANE CARE AU PARTICIPAT LA VOT  (TURUL AL 2-LEA)]]</f>
        <v>3071</v>
      </c>
      <c r="T2775" s="41">
        <f>Data5[[#This Row],[TOTAL CHELTUIELI LEI]]/Data5[[#This Row],[NUMĂRUL PERSOANELOR ÎNSCRISE ÎN LISTELE ELECTORALE]]</f>
        <v>0.92998985360197128</v>
      </c>
      <c r="U2775" s="41">
        <f>Data5[[#This Row],[TOTAL CHELTUIELI EURO]]/Data5[[#This Row],[NUMĂRUL PERSOANELOR ÎNSCRISE ÎN LISTELE ELECTORALE]]</f>
        <v>0.19214269407697596</v>
      </c>
      <c r="V2775" s="41">
        <f>Data5[[#This Row],[TOTAL CHELTUIELI LEI]]/Data5[[#This Row],[NUMĂRUL PERSOANELOR CARE AU PARTICIPAT LA VOT]]</f>
        <v>2.0892217518723544</v>
      </c>
      <c r="W2775" s="41">
        <f>Data5[[#This Row],[TOTAL CHELTUIELI EURO]]/Data5[[#This Row],[NUMĂRUL PERSOANELOR CARE AU PARTICIPAT LA VOT]]</f>
        <v>0.43164846839370141</v>
      </c>
      <c r="X2775" s="43">
        <v>4.8400999999999996</v>
      </c>
      <c r="Y2775" s="114" t="s">
        <v>2890</v>
      </c>
      <c r="Z2775" s="44">
        <v>0</v>
      </c>
      <c r="AA2775" s="115" t="s">
        <v>3105</v>
      </c>
      <c r="AB2775" s="44">
        <v>0</v>
      </c>
      <c r="AC2775" s="45"/>
    </row>
    <row r="2776" spans="1:29" x14ac:dyDescent="0.2">
      <c r="A2776" s="37">
        <v>2775</v>
      </c>
      <c r="B2776" s="38" t="s">
        <v>744</v>
      </c>
      <c r="C2776" s="39" t="s">
        <v>818</v>
      </c>
      <c r="D2776" s="40">
        <v>44101</v>
      </c>
      <c r="E2776" s="38">
        <v>1</v>
      </c>
      <c r="F2776" s="38"/>
      <c r="G2776" s="38" t="s">
        <v>2</v>
      </c>
      <c r="H2776" s="38" t="s">
        <v>2</v>
      </c>
      <c r="I2776" s="39">
        <v>0</v>
      </c>
      <c r="J2776" s="39">
        <v>5514</v>
      </c>
      <c r="K2776" s="39">
        <v>0</v>
      </c>
      <c r="L2776" s="41">
        <f>SUM(Data5[[#This Row],[CHELTUIELI DE PERSONAL LEI]:[CHELTUIELI DE CAPITAL (ACTIVE NEFINANCIARE ) LEI]])</f>
        <v>5514</v>
      </c>
      <c r="M2776" s="41">
        <f>Data5[[#This Row],[TOTAL CHELTUIELI LEI]]/Data5[[#This Row],[CURS VALUTAR EURO BNR 22 07 2020]]</f>
        <v>1139.2326604822215</v>
      </c>
      <c r="N2776" s="49">
        <v>5023</v>
      </c>
      <c r="O2776" s="54"/>
      <c r="P2776" s="54">
        <v>2442</v>
      </c>
      <c r="Q2776" s="54"/>
      <c r="R2776" s="54">
        <f>Data5[[#This Row],[PERSOANE ÎNSCRISE ÎN LISTELE ELECTORALE (TURUL 1)            ]]+Data5[[#This Row],[PERSOANE ÎNSCRISE ÎN LISTELE ELECTORALE (TURUL AL 2-LEA)]]</f>
        <v>5023</v>
      </c>
      <c r="S2776" s="54">
        <f>Data5[[#This Row],[PERSOANE CARE AU PARTICIPAT LA VOT (TURUL 1)]]+Data5[[#This Row],[PERSOANE CARE AU PARTICIPAT LA VOT  (TURUL AL 2-LEA)]]</f>
        <v>2442</v>
      </c>
      <c r="T2776" s="41">
        <f>Data5[[#This Row],[TOTAL CHELTUIELI LEI]]/Data5[[#This Row],[NUMĂRUL PERSOANELOR ÎNSCRISE ÎN LISTELE ELECTORALE]]</f>
        <v>1.0977503483973721</v>
      </c>
      <c r="U2776" s="41">
        <f>Data5[[#This Row],[TOTAL CHELTUIELI EURO]]/Data5[[#This Row],[NUMĂRUL PERSOANELOR ÎNSCRISE ÎN LISTELE ELECTORALE]]</f>
        <v>0.22680323720529991</v>
      </c>
      <c r="V2776" s="41">
        <f>Data5[[#This Row],[TOTAL CHELTUIELI LEI]]/Data5[[#This Row],[NUMĂRUL PERSOANELOR CARE AU PARTICIPAT LA VOT]]</f>
        <v>2.2579852579852582</v>
      </c>
      <c r="W2776" s="41">
        <f>Data5[[#This Row],[TOTAL CHELTUIELI EURO]]/Data5[[#This Row],[NUMĂRUL PERSOANELOR CARE AU PARTICIPAT LA VOT]]</f>
        <v>0.46651624098371069</v>
      </c>
      <c r="X2776" s="43">
        <v>4.8400999999999996</v>
      </c>
      <c r="Y2776" s="114" t="s">
        <v>2894</v>
      </c>
      <c r="Z2776" s="44">
        <v>1</v>
      </c>
      <c r="AA2776" s="115" t="s">
        <v>3105</v>
      </c>
      <c r="AB2776" s="44">
        <v>0</v>
      </c>
      <c r="AC2776" s="45"/>
    </row>
    <row r="2777" spans="1:29" x14ac:dyDescent="0.2">
      <c r="A2777" s="37">
        <v>2776</v>
      </c>
      <c r="B2777" s="38" t="s">
        <v>2571</v>
      </c>
      <c r="C2777" s="39" t="s">
        <v>2572</v>
      </c>
      <c r="D2777" s="40">
        <v>44101</v>
      </c>
      <c r="E2777" s="38">
        <v>1</v>
      </c>
      <c r="F2777" s="38"/>
      <c r="G2777" s="38" t="s">
        <v>2</v>
      </c>
      <c r="H2777" s="38" t="s">
        <v>2</v>
      </c>
      <c r="I2777" s="39">
        <v>15500</v>
      </c>
      <c r="J2777" s="39">
        <v>55356.34</v>
      </c>
      <c r="K2777" s="39">
        <v>0</v>
      </c>
      <c r="L2777" s="41">
        <f>SUM(Data5[[#This Row],[CHELTUIELI DE PERSONAL LEI]:[CHELTUIELI DE CAPITAL (ACTIVE NEFINANCIARE ) LEI]])</f>
        <v>70856.34</v>
      </c>
      <c r="M2777" s="41">
        <f>Data5[[#This Row],[TOTAL CHELTUIELI LEI]]/Data5[[#This Row],[CURS VALUTAR EURO BNR 22 07 2020]]</f>
        <v>14639.437201710709</v>
      </c>
      <c r="N2777" s="49">
        <v>48180</v>
      </c>
      <c r="O2777" s="54"/>
      <c r="P2777" s="54">
        <v>14772</v>
      </c>
      <c r="Q2777" s="54"/>
      <c r="R2777" s="54">
        <f>Data5[[#This Row],[PERSOANE ÎNSCRISE ÎN LISTELE ELECTORALE (TURUL 1)            ]]+Data5[[#This Row],[PERSOANE ÎNSCRISE ÎN LISTELE ELECTORALE (TURUL AL 2-LEA)]]</f>
        <v>48180</v>
      </c>
      <c r="S2777" s="54">
        <f>Data5[[#This Row],[PERSOANE CARE AU PARTICIPAT LA VOT (TURUL 1)]]+Data5[[#This Row],[PERSOANE CARE AU PARTICIPAT LA VOT  (TURUL AL 2-LEA)]]</f>
        <v>14772</v>
      </c>
      <c r="T2777" s="41">
        <f>Data5[[#This Row],[TOTAL CHELTUIELI LEI]]/Data5[[#This Row],[NUMĂRUL PERSOANELOR ÎNSCRISE ÎN LISTELE ELECTORALE]]</f>
        <v>1.4706587795765877</v>
      </c>
      <c r="U2777" s="41">
        <f>Data5[[#This Row],[TOTAL CHELTUIELI EURO]]/Data5[[#This Row],[NUMĂRUL PERSOANELOR ÎNSCRISE ÎN LISTELE ELECTORALE]]</f>
        <v>0.30384884187859501</v>
      </c>
      <c r="V2777" s="41">
        <f>Data5[[#This Row],[TOTAL CHELTUIELI LEI]]/Data5[[#This Row],[NUMĂRUL PERSOANELOR CARE AU PARTICIPAT LA VOT]]</f>
        <v>4.7966653127538583</v>
      </c>
      <c r="W2777" s="41">
        <f>Data5[[#This Row],[TOTAL CHELTUIELI EURO]]/Data5[[#This Row],[NUMĂRUL PERSOANELOR CARE AU PARTICIPAT LA VOT]]</f>
        <v>0.99102607647648988</v>
      </c>
      <c r="X2777" s="43">
        <v>4.8400999999999996</v>
      </c>
      <c r="Y2777" s="114" t="s">
        <v>2894</v>
      </c>
      <c r="Z2777" s="44">
        <v>1</v>
      </c>
      <c r="AA2777" s="115" t="s">
        <v>3105</v>
      </c>
      <c r="AB2777" s="44">
        <v>0</v>
      </c>
      <c r="AC2777" s="45"/>
    </row>
    <row r="2778" spans="1:29" x14ac:dyDescent="0.2">
      <c r="A2778" s="37">
        <v>2777</v>
      </c>
      <c r="B2778" s="38" t="s">
        <v>2571</v>
      </c>
      <c r="C2778" s="39" t="s">
        <v>2573</v>
      </c>
      <c r="D2778" s="40">
        <v>44101</v>
      </c>
      <c r="E2778" s="38">
        <v>1</v>
      </c>
      <c r="F2778" s="38"/>
      <c r="G2778" s="38" t="s">
        <v>2</v>
      </c>
      <c r="H2778" s="38" t="s">
        <v>2</v>
      </c>
      <c r="I2778" s="39">
        <v>69500</v>
      </c>
      <c r="J2778" s="39">
        <v>201112.69</v>
      </c>
      <c r="K2778" s="39">
        <v>0</v>
      </c>
      <c r="L2778" s="41">
        <f>SUM(Data5[[#This Row],[CHELTUIELI DE PERSONAL LEI]:[CHELTUIELI DE CAPITAL (ACTIVE NEFINANCIARE ) LEI]])</f>
        <v>270612.69</v>
      </c>
      <c r="M2778" s="41">
        <f>Data5[[#This Row],[TOTAL CHELTUIELI LEI]]/Data5[[#This Row],[CURS VALUTAR EURO BNR 22 07 2020]]</f>
        <v>55910.557633106757</v>
      </c>
      <c r="N2778" s="49">
        <v>141078</v>
      </c>
      <c r="O2778" s="54"/>
      <c r="P2778" s="54">
        <v>48257</v>
      </c>
      <c r="Q2778" s="54"/>
      <c r="R2778" s="54">
        <f>Data5[[#This Row],[PERSOANE ÎNSCRISE ÎN LISTELE ELECTORALE (TURUL 1)            ]]+Data5[[#This Row],[PERSOANE ÎNSCRISE ÎN LISTELE ELECTORALE (TURUL AL 2-LEA)]]</f>
        <v>141078</v>
      </c>
      <c r="S2778" s="54">
        <f>Data5[[#This Row],[PERSOANE CARE AU PARTICIPAT LA VOT (TURUL 1)]]+Data5[[#This Row],[PERSOANE CARE AU PARTICIPAT LA VOT  (TURUL AL 2-LEA)]]</f>
        <v>48257</v>
      </c>
      <c r="T2778" s="41">
        <f>Data5[[#This Row],[TOTAL CHELTUIELI LEI]]/Data5[[#This Row],[NUMĂRUL PERSOANELOR ÎNSCRISE ÎN LISTELE ELECTORALE]]</f>
        <v>1.9181778165270276</v>
      </c>
      <c r="U2778" s="41">
        <f>Data5[[#This Row],[TOTAL CHELTUIELI EURO]]/Data5[[#This Row],[NUMĂRUL PERSOANELOR ÎNSCRISE ÎN LISTELE ELECTORALE]]</f>
        <v>0.39630954247371497</v>
      </c>
      <c r="V2778" s="41">
        <f>Data5[[#This Row],[TOTAL CHELTUIELI LEI]]/Data5[[#This Row],[NUMĂRUL PERSOANELOR CARE AU PARTICIPAT LA VOT]]</f>
        <v>5.6077396025447088</v>
      </c>
      <c r="W2778" s="41">
        <f>Data5[[#This Row],[TOTAL CHELTUIELI EURO]]/Data5[[#This Row],[NUMĂRUL PERSOANELOR CARE AU PARTICIPAT LA VOT]]</f>
        <v>1.1585999468078569</v>
      </c>
      <c r="X2778" s="43">
        <v>4.8400999999999996</v>
      </c>
      <c r="Y2778" s="114" t="s">
        <v>2894</v>
      </c>
      <c r="Z2778" s="44">
        <v>1</v>
      </c>
      <c r="AA2778" s="115" t="s">
        <v>3105</v>
      </c>
      <c r="AB2778" s="44">
        <v>0</v>
      </c>
      <c r="AC2778" s="45"/>
    </row>
    <row r="2779" spans="1:29" x14ac:dyDescent="0.2">
      <c r="A2779" s="37">
        <v>2778</v>
      </c>
      <c r="B2779" s="38" t="s">
        <v>2571</v>
      </c>
      <c r="C2779" s="39" t="s">
        <v>3069</v>
      </c>
      <c r="D2779" s="40">
        <v>44101</v>
      </c>
      <c r="E2779" s="38">
        <v>1</v>
      </c>
      <c r="F2779" s="38"/>
      <c r="G2779" s="38" t="s">
        <v>2</v>
      </c>
      <c r="H2779" s="38" t="s">
        <v>2</v>
      </c>
      <c r="I2779" s="39">
        <v>9500</v>
      </c>
      <c r="J2779" s="39">
        <v>8861.15</v>
      </c>
      <c r="K2779" s="39">
        <v>0</v>
      </c>
      <c r="L2779" s="41">
        <f>SUM(Data5[[#This Row],[CHELTUIELI DE PERSONAL LEI]:[CHELTUIELI DE CAPITAL (ACTIVE NEFINANCIARE ) LEI]])</f>
        <v>18361.150000000001</v>
      </c>
      <c r="M2779" s="41">
        <f>Data5[[#This Row],[TOTAL CHELTUIELI LEI]]/Data5[[#This Row],[CURS VALUTAR EURO BNR 22 07 2020]]</f>
        <v>3793.5476539740921</v>
      </c>
      <c r="N2779" s="49">
        <v>9674</v>
      </c>
      <c r="O2779" s="54"/>
      <c r="P2779" s="54">
        <v>3768</v>
      </c>
      <c r="Q2779" s="54"/>
      <c r="R2779" s="54">
        <f>Data5[[#This Row],[PERSOANE ÎNSCRISE ÎN LISTELE ELECTORALE (TURUL 1)            ]]+Data5[[#This Row],[PERSOANE ÎNSCRISE ÎN LISTELE ELECTORALE (TURUL AL 2-LEA)]]</f>
        <v>9674</v>
      </c>
      <c r="S2779" s="54">
        <f>Data5[[#This Row],[PERSOANE CARE AU PARTICIPAT LA VOT (TURUL 1)]]+Data5[[#This Row],[PERSOANE CARE AU PARTICIPAT LA VOT  (TURUL AL 2-LEA)]]</f>
        <v>3768</v>
      </c>
      <c r="T2779" s="41">
        <f>Data5[[#This Row],[TOTAL CHELTUIELI LEI]]/Data5[[#This Row],[NUMĂRUL PERSOANELOR ÎNSCRISE ÎN LISTELE ELECTORALE]]</f>
        <v>1.8979894562745505</v>
      </c>
      <c r="U2779" s="41">
        <f>Data5[[#This Row],[TOTAL CHELTUIELI EURO]]/Data5[[#This Row],[NUMĂRUL PERSOANELOR ÎNSCRISE ÎN LISTELE ELECTORALE]]</f>
        <v>0.39213847984019973</v>
      </c>
      <c r="V2779" s="41">
        <f>Data5[[#This Row],[TOTAL CHELTUIELI LEI]]/Data5[[#This Row],[NUMĂRUL PERSOANELOR CARE AU PARTICIPAT LA VOT]]</f>
        <v>4.8729166666666668</v>
      </c>
      <c r="W2779" s="41">
        <f>Data5[[#This Row],[TOTAL CHELTUIELI EURO]]/Data5[[#This Row],[NUMĂRUL PERSOANELOR CARE AU PARTICIPAT LA VOT]]</f>
        <v>1.0067801629442921</v>
      </c>
      <c r="X2779" s="43">
        <v>4.8400999999999996</v>
      </c>
      <c r="Y2779" s="114" t="s">
        <v>2894</v>
      </c>
      <c r="Z2779" s="44">
        <v>1</v>
      </c>
      <c r="AA2779" s="115" t="s">
        <v>3105</v>
      </c>
      <c r="AB2779" s="44">
        <v>0</v>
      </c>
      <c r="AC2779" s="45"/>
    </row>
    <row r="2780" spans="1:29" x14ac:dyDescent="0.2">
      <c r="A2780" s="37">
        <v>2779</v>
      </c>
      <c r="B2780" s="38" t="s">
        <v>2571</v>
      </c>
      <c r="C2780" s="39" t="s">
        <v>2825</v>
      </c>
      <c r="D2780" s="40">
        <v>44101</v>
      </c>
      <c r="E2780" s="38">
        <v>1</v>
      </c>
      <c r="F2780" s="38"/>
      <c r="G2780" s="38" t="s">
        <v>2</v>
      </c>
      <c r="H2780" s="38" t="s">
        <v>2</v>
      </c>
      <c r="I2780" s="39">
        <v>3300</v>
      </c>
      <c r="J2780" s="39">
        <v>11916</v>
      </c>
      <c r="K2780" s="39">
        <v>0</v>
      </c>
      <c r="L2780" s="41">
        <f>SUM(Data5[[#This Row],[CHELTUIELI DE PERSONAL LEI]:[CHELTUIELI DE CAPITAL (ACTIVE NEFINANCIARE ) LEI]])</f>
        <v>15216</v>
      </c>
      <c r="M2780" s="41">
        <f>Data5[[#This Row],[TOTAL CHELTUIELI LEI]]/Data5[[#This Row],[CURS VALUTAR EURO BNR 22 07 2020]]</f>
        <v>3143.7366996549658</v>
      </c>
      <c r="N2780" s="49">
        <v>12397</v>
      </c>
      <c r="O2780" s="54"/>
      <c r="P2780" s="54">
        <v>5657</v>
      </c>
      <c r="Q2780" s="54"/>
      <c r="R2780" s="54">
        <f>Data5[[#This Row],[PERSOANE ÎNSCRISE ÎN LISTELE ELECTORALE (TURUL 1)            ]]+Data5[[#This Row],[PERSOANE ÎNSCRISE ÎN LISTELE ELECTORALE (TURUL AL 2-LEA)]]</f>
        <v>12397</v>
      </c>
      <c r="S2780" s="54">
        <f>Data5[[#This Row],[PERSOANE CARE AU PARTICIPAT LA VOT (TURUL 1)]]+Data5[[#This Row],[PERSOANE CARE AU PARTICIPAT LA VOT  (TURUL AL 2-LEA)]]</f>
        <v>5657</v>
      </c>
      <c r="T2780" s="41">
        <f>Data5[[#This Row],[TOTAL CHELTUIELI LEI]]/Data5[[#This Row],[NUMĂRUL PERSOANELOR ÎNSCRISE ÎN LISTELE ELECTORALE]]</f>
        <v>1.2273937242881343</v>
      </c>
      <c r="U2780" s="41">
        <f>Data5[[#This Row],[TOTAL CHELTUIELI EURO]]/Data5[[#This Row],[NUMĂRUL PERSOANELOR ÎNSCRISE ÎN LISTELE ELECTORALE]]</f>
        <v>0.25358850525570426</v>
      </c>
      <c r="V2780" s="41">
        <f>Data5[[#This Row],[TOTAL CHELTUIELI LEI]]/Data5[[#This Row],[NUMĂRUL PERSOANELOR CARE AU PARTICIPAT LA VOT]]</f>
        <v>2.689764893052855</v>
      </c>
      <c r="W2780" s="41">
        <f>Data5[[#This Row],[TOTAL CHELTUIELI EURO]]/Data5[[#This Row],[NUMĂRUL PERSOANELOR CARE AU PARTICIPAT LA VOT]]</f>
        <v>0.55572506622856033</v>
      </c>
      <c r="X2780" s="43">
        <v>4.8400999999999996</v>
      </c>
      <c r="Y2780" s="114" t="s">
        <v>2894</v>
      </c>
      <c r="Z2780" s="44">
        <v>1</v>
      </c>
      <c r="AA2780" s="115" t="s">
        <v>3105</v>
      </c>
      <c r="AB2780" s="44">
        <v>0</v>
      </c>
      <c r="AC2780" s="45"/>
    </row>
    <row r="2781" spans="1:29" x14ac:dyDescent="0.2">
      <c r="A2781" s="37">
        <v>2780</v>
      </c>
      <c r="B2781" s="38" t="s">
        <v>2571</v>
      </c>
      <c r="C2781" s="39" t="s">
        <v>2826</v>
      </c>
      <c r="D2781" s="40">
        <v>44101</v>
      </c>
      <c r="E2781" s="38">
        <v>1</v>
      </c>
      <c r="F2781" s="38"/>
      <c r="G2781" s="38" t="s">
        <v>2</v>
      </c>
      <c r="H2781" s="38" t="s">
        <v>2</v>
      </c>
      <c r="I2781" s="39">
        <v>4200</v>
      </c>
      <c r="J2781" s="39">
        <v>34262</v>
      </c>
      <c r="K2781" s="39">
        <v>0</v>
      </c>
      <c r="L2781" s="41">
        <f>SUM(Data5[[#This Row],[CHELTUIELI DE PERSONAL LEI]:[CHELTUIELI DE CAPITAL (ACTIVE NEFINANCIARE ) LEI]])</f>
        <v>38462</v>
      </c>
      <c r="M2781" s="41">
        <f>Data5[[#This Row],[TOTAL CHELTUIELI LEI]]/Data5[[#This Row],[CURS VALUTAR EURO BNR 22 07 2020]]</f>
        <v>7946.5300303712738</v>
      </c>
      <c r="N2781" s="49">
        <v>19886</v>
      </c>
      <c r="O2781" s="54"/>
      <c r="P2781" s="54">
        <v>7148</v>
      </c>
      <c r="Q2781" s="54"/>
      <c r="R2781" s="54">
        <f>Data5[[#This Row],[PERSOANE ÎNSCRISE ÎN LISTELE ELECTORALE (TURUL 1)            ]]+Data5[[#This Row],[PERSOANE ÎNSCRISE ÎN LISTELE ELECTORALE (TURUL AL 2-LEA)]]</f>
        <v>19886</v>
      </c>
      <c r="S2781" s="54">
        <f>Data5[[#This Row],[PERSOANE CARE AU PARTICIPAT LA VOT (TURUL 1)]]+Data5[[#This Row],[PERSOANE CARE AU PARTICIPAT LA VOT  (TURUL AL 2-LEA)]]</f>
        <v>7148</v>
      </c>
      <c r="T2781" s="41">
        <f>Data5[[#This Row],[TOTAL CHELTUIELI LEI]]/Data5[[#This Row],[NUMĂRUL PERSOANELOR ÎNSCRISE ÎN LISTELE ELECTORALE]]</f>
        <v>1.9341245097053203</v>
      </c>
      <c r="U2781" s="41">
        <f>Data5[[#This Row],[TOTAL CHELTUIELI EURO]]/Data5[[#This Row],[NUMĂRUL PERSOANELOR ÎNSCRISE ÎN LISTELE ELECTORALE]]</f>
        <v>0.39960424571916292</v>
      </c>
      <c r="V2781" s="41">
        <f>Data5[[#This Row],[TOTAL CHELTUIELI LEI]]/Data5[[#This Row],[NUMĂRUL PERSOANELOR CARE AU PARTICIPAT LA VOT]]</f>
        <v>5.380805819809737</v>
      </c>
      <c r="W2781" s="41">
        <f>Data5[[#This Row],[TOTAL CHELTUIELI EURO]]/Data5[[#This Row],[NUMĂRUL PERSOANELOR CARE AU PARTICIPAT LA VOT]]</f>
        <v>1.1117137703373354</v>
      </c>
      <c r="X2781" s="43">
        <v>4.8400999999999996</v>
      </c>
      <c r="Y2781" s="114" t="s">
        <v>2894</v>
      </c>
      <c r="Z2781" s="44">
        <v>1</v>
      </c>
      <c r="AA2781" s="115" t="s">
        <v>3105</v>
      </c>
      <c r="AB2781" s="44">
        <v>0</v>
      </c>
      <c r="AC2781" s="45"/>
    </row>
    <row r="2782" spans="1:29" x14ac:dyDescent="0.2">
      <c r="A2782" s="37">
        <v>2781</v>
      </c>
      <c r="B2782" s="38" t="s">
        <v>2571</v>
      </c>
      <c r="C2782" s="39" t="s">
        <v>2827</v>
      </c>
      <c r="D2782" s="40">
        <v>44101</v>
      </c>
      <c r="E2782" s="38">
        <v>1</v>
      </c>
      <c r="F2782" s="38"/>
      <c r="G2782" s="38" t="s">
        <v>2</v>
      </c>
      <c r="H2782" s="38" t="s">
        <v>2</v>
      </c>
      <c r="I2782" s="39">
        <v>612</v>
      </c>
      <c r="J2782" s="39">
        <v>18566</v>
      </c>
      <c r="K2782" s="39">
        <v>0</v>
      </c>
      <c r="L2782" s="41">
        <f>SUM(Data5[[#This Row],[CHELTUIELI DE PERSONAL LEI]:[CHELTUIELI DE CAPITAL (ACTIVE NEFINANCIARE ) LEI]])</f>
        <v>19178</v>
      </c>
      <c r="M2782" s="41">
        <f>Data5[[#This Row],[TOTAL CHELTUIELI LEI]]/Data5[[#This Row],[CURS VALUTAR EURO BNR 22 07 2020]]</f>
        <v>3962.3148282060292</v>
      </c>
      <c r="N2782" s="49">
        <v>4609</v>
      </c>
      <c r="O2782" s="54"/>
      <c r="P2782" s="54">
        <v>1846</v>
      </c>
      <c r="Q2782" s="54"/>
      <c r="R2782" s="54">
        <f>Data5[[#This Row],[PERSOANE ÎNSCRISE ÎN LISTELE ELECTORALE (TURUL 1)            ]]+Data5[[#This Row],[PERSOANE ÎNSCRISE ÎN LISTELE ELECTORALE (TURUL AL 2-LEA)]]</f>
        <v>4609</v>
      </c>
      <c r="S2782" s="54">
        <f>Data5[[#This Row],[PERSOANE CARE AU PARTICIPAT LA VOT (TURUL 1)]]+Data5[[#This Row],[PERSOANE CARE AU PARTICIPAT LA VOT  (TURUL AL 2-LEA)]]</f>
        <v>1846</v>
      </c>
      <c r="T2782" s="41">
        <f>Data5[[#This Row],[TOTAL CHELTUIELI LEI]]/Data5[[#This Row],[NUMĂRUL PERSOANELOR ÎNSCRISE ÎN LISTELE ELECTORALE]]</f>
        <v>4.1609893686266002</v>
      </c>
      <c r="U2782" s="41">
        <f>Data5[[#This Row],[TOTAL CHELTUIELI EURO]]/Data5[[#This Row],[NUMĂRUL PERSOANELOR ÎNSCRISE ÎN LISTELE ELECTORALE]]</f>
        <v>0.8596907850305987</v>
      </c>
      <c r="V2782" s="41">
        <f>Data5[[#This Row],[TOTAL CHELTUIELI LEI]]/Data5[[#This Row],[NUMĂRUL PERSOANELOR CARE AU PARTICIPAT LA VOT]]</f>
        <v>10.388949079089924</v>
      </c>
      <c r="W2782" s="41">
        <f>Data5[[#This Row],[TOTAL CHELTUIELI EURO]]/Data5[[#This Row],[NUMĂRUL PERSOANELOR CARE AU PARTICIPAT LA VOT]]</f>
        <v>2.146432734672822</v>
      </c>
      <c r="X2782" s="43">
        <v>4.8400999999999996</v>
      </c>
      <c r="Y2782" s="114" t="s">
        <v>2895</v>
      </c>
      <c r="Z2782" s="44">
        <v>4</v>
      </c>
      <c r="AA2782" s="115" t="s">
        <v>3105</v>
      </c>
      <c r="AB2782" s="44">
        <v>0</v>
      </c>
      <c r="AC2782" s="45"/>
    </row>
    <row r="2783" spans="1:29" x14ac:dyDescent="0.2">
      <c r="A2783" s="37">
        <v>2782</v>
      </c>
      <c r="B2783" s="38" t="s">
        <v>2571</v>
      </c>
      <c r="C2783" s="39" t="s">
        <v>2828</v>
      </c>
      <c r="D2783" s="40">
        <v>44101</v>
      </c>
      <c r="E2783" s="38">
        <v>1</v>
      </c>
      <c r="F2783" s="38"/>
      <c r="G2783" s="38" t="s">
        <v>2</v>
      </c>
      <c r="H2783" s="38" t="s">
        <v>2</v>
      </c>
      <c r="I2783" s="39">
        <v>4279</v>
      </c>
      <c r="J2783" s="39">
        <v>11945.45</v>
      </c>
      <c r="K2783" s="39">
        <v>0</v>
      </c>
      <c r="L2783" s="41">
        <f>SUM(Data5[[#This Row],[CHELTUIELI DE PERSONAL LEI]:[CHELTUIELI DE CAPITAL (ACTIVE NEFINANCIARE ) LEI]])</f>
        <v>16224.45</v>
      </c>
      <c r="M2783" s="41">
        <f>Data5[[#This Row],[TOTAL CHELTUIELI LEI]]/Data5[[#This Row],[CURS VALUTAR EURO BNR 22 07 2020]]</f>
        <v>3352.0898328546937</v>
      </c>
      <c r="N2783" s="49">
        <v>6663</v>
      </c>
      <c r="O2783" s="54"/>
      <c r="P2783" s="54">
        <v>3054</v>
      </c>
      <c r="Q2783" s="54"/>
      <c r="R2783" s="54">
        <f>Data5[[#This Row],[PERSOANE ÎNSCRISE ÎN LISTELE ELECTORALE (TURUL 1)            ]]+Data5[[#This Row],[PERSOANE ÎNSCRISE ÎN LISTELE ELECTORALE (TURUL AL 2-LEA)]]</f>
        <v>6663</v>
      </c>
      <c r="S2783" s="54">
        <f>Data5[[#This Row],[PERSOANE CARE AU PARTICIPAT LA VOT (TURUL 1)]]+Data5[[#This Row],[PERSOANE CARE AU PARTICIPAT LA VOT  (TURUL AL 2-LEA)]]</f>
        <v>3054</v>
      </c>
      <c r="T2783" s="41">
        <f>Data5[[#This Row],[TOTAL CHELTUIELI LEI]]/Data5[[#This Row],[NUMĂRUL PERSOANELOR ÎNSCRISE ÎN LISTELE ELECTORALE]]</f>
        <v>2.4350067537145432</v>
      </c>
      <c r="U2783" s="41">
        <f>Data5[[#This Row],[TOTAL CHELTUIELI EURO]]/Data5[[#This Row],[NUMĂRUL PERSOANELOR ÎNSCRISE ÎN LISTELE ELECTORALE]]</f>
        <v>0.50309017452419236</v>
      </c>
      <c r="V2783" s="41">
        <f>Data5[[#This Row],[TOTAL CHELTUIELI LEI]]/Data5[[#This Row],[NUMĂRUL PERSOANELOR CARE AU PARTICIPAT LA VOT]]</f>
        <v>5.3125245579567784</v>
      </c>
      <c r="W2783" s="41">
        <f>Data5[[#This Row],[TOTAL CHELTUIELI EURO]]/Data5[[#This Row],[NUMĂRUL PERSOANELOR CARE AU PARTICIPAT LA VOT]]</f>
        <v>1.097606363082742</v>
      </c>
      <c r="X2783" s="43">
        <v>4.8400999999999996</v>
      </c>
      <c r="Y2783" s="114" t="s">
        <v>2891</v>
      </c>
      <c r="Z2783" s="44">
        <v>2</v>
      </c>
      <c r="AA2783" s="115" t="s">
        <v>3105</v>
      </c>
      <c r="AB2783" s="44">
        <v>0</v>
      </c>
      <c r="AC2783" s="45"/>
    </row>
    <row r="2784" spans="1:29" x14ac:dyDescent="0.2">
      <c r="A2784" s="37">
        <v>2783</v>
      </c>
      <c r="B2784" s="38" t="s">
        <v>2571</v>
      </c>
      <c r="C2784" s="39" t="s">
        <v>2829</v>
      </c>
      <c r="D2784" s="40">
        <v>44101</v>
      </c>
      <c r="E2784" s="38">
        <v>1</v>
      </c>
      <c r="F2784" s="38"/>
      <c r="G2784" s="38" t="s">
        <v>2</v>
      </c>
      <c r="H2784" s="38" t="s">
        <v>2</v>
      </c>
      <c r="I2784" s="39">
        <v>112985</v>
      </c>
      <c r="J2784" s="39">
        <v>3398.32</v>
      </c>
      <c r="K2784" s="39">
        <v>0</v>
      </c>
      <c r="L2784" s="41">
        <f>SUM(Data5[[#This Row],[CHELTUIELI DE PERSONAL LEI]:[CHELTUIELI DE CAPITAL (ACTIVE NEFINANCIARE ) LEI]])</f>
        <v>116383.32</v>
      </c>
      <c r="M2784" s="41">
        <f>Data5[[#This Row],[TOTAL CHELTUIELI LEI]]/Data5[[#This Row],[CURS VALUTAR EURO BNR 22 07 2020]]</f>
        <v>24045.643685047831</v>
      </c>
      <c r="N2784" s="49">
        <v>3873</v>
      </c>
      <c r="O2784" s="54"/>
      <c r="P2784" s="54">
        <v>1950</v>
      </c>
      <c r="Q2784" s="54"/>
      <c r="R2784" s="54">
        <f>Data5[[#This Row],[PERSOANE ÎNSCRISE ÎN LISTELE ELECTORALE (TURUL 1)            ]]+Data5[[#This Row],[PERSOANE ÎNSCRISE ÎN LISTELE ELECTORALE (TURUL AL 2-LEA)]]</f>
        <v>3873</v>
      </c>
      <c r="S2784" s="54">
        <f>Data5[[#This Row],[PERSOANE CARE AU PARTICIPAT LA VOT (TURUL 1)]]+Data5[[#This Row],[PERSOANE CARE AU PARTICIPAT LA VOT  (TURUL AL 2-LEA)]]</f>
        <v>1950</v>
      </c>
      <c r="T2784" s="41">
        <f>Data5[[#This Row],[TOTAL CHELTUIELI LEI]]/Data5[[#This Row],[NUMĂRUL PERSOANELOR ÎNSCRISE ÎN LISTELE ELECTORALE]]</f>
        <v>30.049914794732768</v>
      </c>
      <c r="U2784" s="41">
        <f>Data5[[#This Row],[TOTAL CHELTUIELI EURO]]/Data5[[#This Row],[NUMĂRUL PERSOANELOR ÎNSCRISE ÎN LISTELE ELECTORALE]]</f>
        <v>6.2085318061058175</v>
      </c>
      <c r="V2784" s="41">
        <f>Data5[[#This Row],[TOTAL CHELTUIELI LEI]]/Data5[[#This Row],[NUMĂRUL PERSOANELOR CARE AU PARTICIPAT LA VOT]]</f>
        <v>59.683753846153849</v>
      </c>
      <c r="W2784" s="41">
        <f>Data5[[#This Row],[TOTAL CHELTUIELI EURO]]/Data5[[#This Row],[NUMĂRUL PERSOANELOR CARE AU PARTICIPAT LA VOT]]</f>
        <v>12.331099325665555</v>
      </c>
      <c r="X2784" s="43">
        <v>4.8400999999999996</v>
      </c>
      <c r="Y2784" s="114" t="s">
        <v>2935</v>
      </c>
      <c r="Z2784" s="44">
        <v>30</v>
      </c>
      <c r="AA2784" s="115" t="s">
        <v>3114</v>
      </c>
      <c r="AB2784" s="44">
        <v>6</v>
      </c>
      <c r="AC2784" s="45"/>
    </row>
    <row r="2785" spans="1:29" x14ac:dyDescent="0.2">
      <c r="A2785" s="37">
        <v>2784</v>
      </c>
      <c r="B2785" s="38" t="s">
        <v>2571</v>
      </c>
      <c r="C2785" s="39" t="s">
        <v>2830</v>
      </c>
      <c r="D2785" s="40">
        <v>44101</v>
      </c>
      <c r="E2785" s="38">
        <v>1</v>
      </c>
      <c r="F2785" s="38"/>
      <c r="G2785" s="38" t="s">
        <v>2</v>
      </c>
      <c r="H2785" s="38" t="s">
        <v>2</v>
      </c>
      <c r="I2785" s="39">
        <v>0</v>
      </c>
      <c r="J2785" s="39">
        <v>6207.32</v>
      </c>
      <c r="K2785" s="39">
        <v>0</v>
      </c>
      <c r="L2785" s="41">
        <f>SUM(Data5[[#This Row],[CHELTUIELI DE PERSONAL LEI]:[CHELTUIELI DE CAPITAL (ACTIVE NEFINANCIARE ) LEI]])</f>
        <v>6207.32</v>
      </c>
      <c r="M2785" s="41">
        <f>Data5[[#This Row],[TOTAL CHELTUIELI LEI]]/Data5[[#This Row],[CURS VALUTAR EURO BNR 22 07 2020]]</f>
        <v>1282.4776347596126</v>
      </c>
      <c r="N2785" s="49">
        <v>3489</v>
      </c>
      <c r="O2785" s="54"/>
      <c r="P2785" s="54">
        <v>1920</v>
      </c>
      <c r="Q2785" s="54"/>
      <c r="R2785" s="54">
        <f>Data5[[#This Row],[PERSOANE ÎNSCRISE ÎN LISTELE ELECTORALE (TURUL 1)            ]]+Data5[[#This Row],[PERSOANE ÎNSCRISE ÎN LISTELE ELECTORALE (TURUL AL 2-LEA)]]</f>
        <v>3489</v>
      </c>
      <c r="S2785" s="54">
        <f>Data5[[#This Row],[PERSOANE CARE AU PARTICIPAT LA VOT (TURUL 1)]]+Data5[[#This Row],[PERSOANE CARE AU PARTICIPAT LA VOT  (TURUL AL 2-LEA)]]</f>
        <v>1920</v>
      </c>
      <c r="T2785" s="41">
        <f>Data5[[#This Row],[TOTAL CHELTUIELI LEI]]/Data5[[#This Row],[NUMĂRUL PERSOANELOR ÎNSCRISE ÎN LISTELE ELECTORALE]]</f>
        <v>1.7791114932645455</v>
      </c>
      <c r="U2785" s="41">
        <f>Data5[[#This Row],[TOTAL CHELTUIELI EURO]]/Data5[[#This Row],[NUMĂRUL PERSOANELOR ÎNSCRISE ÎN LISTELE ELECTORALE]]</f>
        <v>0.36757742469464388</v>
      </c>
      <c r="V2785" s="41">
        <f>Data5[[#This Row],[TOTAL CHELTUIELI LEI]]/Data5[[#This Row],[NUMĂRUL PERSOANELOR CARE AU PARTICIPAT LA VOT]]</f>
        <v>3.2329791666666665</v>
      </c>
      <c r="W2785" s="41">
        <f>Data5[[#This Row],[TOTAL CHELTUIELI EURO]]/Data5[[#This Row],[NUMĂRUL PERSOANELOR CARE AU PARTICIPAT LA VOT]]</f>
        <v>0.66795710143729825</v>
      </c>
      <c r="X2785" s="43">
        <v>4.8400999999999996</v>
      </c>
      <c r="Y2785" s="114" t="s">
        <v>2894</v>
      </c>
      <c r="Z2785" s="44">
        <v>1</v>
      </c>
      <c r="AA2785" s="115" t="s">
        <v>3105</v>
      </c>
      <c r="AB2785" s="44">
        <v>0</v>
      </c>
      <c r="AC2785" s="45"/>
    </row>
    <row r="2786" spans="1:29" x14ac:dyDescent="0.2">
      <c r="A2786" s="37">
        <v>2785</v>
      </c>
      <c r="B2786" s="38" t="s">
        <v>2571</v>
      </c>
      <c r="C2786" s="39" t="s">
        <v>2831</v>
      </c>
      <c r="D2786" s="40">
        <v>44101</v>
      </c>
      <c r="E2786" s="38">
        <v>1</v>
      </c>
      <c r="F2786" s="38"/>
      <c r="G2786" s="38" t="s">
        <v>2</v>
      </c>
      <c r="H2786" s="38" t="s">
        <v>2</v>
      </c>
      <c r="I2786" s="39">
        <v>2400</v>
      </c>
      <c r="J2786" s="39">
        <v>8726</v>
      </c>
      <c r="K2786" s="39">
        <v>0</v>
      </c>
      <c r="L2786" s="41">
        <f>SUM(Data5[[#This Row],[CHELTUIELI DE PERSONAL LEI]:[CHELTUIELI DE CAPITAL (ACTIVE NEFINANCIARE ) LEI]])</f>
        <v>11126</v>
      </c>
      <c r="M2786" s="41">
        <f>Data5[[#This Row],[TOTAL CHELTUIELI LEI]]/Data5[[#This Row],[CURS VALUTAR EURO BNR 22 07 2020]]</f>
        <v>2298.7128365116423</v>
      </c>
      <c r="N2786" s="49">
        <v>4800</v>
      </c>
      <c r="O2786" s="54"/>
      <c r="P2786" s="54">
        <v>2905</v>
      </c>
      <c r="Q2786" s="54"/>
      <c r="R2786" s="54">
        <f>Data5[[#This Row],[PERSOANE ÎNSCRISE ÎN LISTELE ELECTORALE (TURUL 1)            ]]+Data5[[#This Row],[PERSOANE ÎNSCRISE ÎN LISTELE ELECTORALE (TURUL AL 2-LEA)]]</f>
        <v>4800</v>
      </c>
      <c r="S2786" s="54">
        <f>Data5[[#This Row],[PERSOANE CARE AU PARTICIPAT LA VOT (TURUL 1)]]+Data5[[#This Row],[PERSOANE CARE AU PARTICIPAT LA VOT  (TURUL AL 2-LEA)]]</f>
        <v>2905</v>
      </c>
      <c r="T2786" s="41">
        <f>Data5[[#This Row],[TOTAL CHELTUIELI LEI]]/Data5[[#This Row],[NUMĂRUL PERSOANELOR ÎNSCRISE ÎN LISTELE ELECTORALE]]</f>
        <v>2.3179166666666666</v>
      </c>
      <c r="U2786" s="41">
        <f>Data5[[#This Row],[TOTAL CHELTUIELI EURO]]/Data5[[#This Row],[NUMĂRUL PERSOANELOR ÎNSCRISE ÎN LISTELE ELECTORALE]]</f>
        <v>0.47889850760659214</v>
      </c>
      <c r="V2786" s="41">
        <f>Data5[[#This Row],[TOTAL CHELTUIELI LEI]]/Data5[[#This Row],[NUMĂRUL PERSOANELOR CARE AU PARTICIPAT LA VOT]]</f>
        <v>3.8299483648881241</v>
      </c>
      <c r="W2786" s="41">
        <f>Data5[[#This Row],[TOTAL CHELTUIELI EURO]]/Data5[[#This Row],[NUMĂRUL PERSOANELOR CARE AU PARTICIPAT LA VOT]]</f>
        <v>0.79129529656166686</v>
      </c>
      <c r="X2786" s="43">
        <v>4.8400999999999996</v>
      </c>
      <c r="Y2786" s="114" t="s">
        <v>2891</v>
      </c>
      <c r="Z2786" s="44">
        <v>2</v>
      </c>
      <c r="AA2786" s="115" t="s">
        <v>3105</v>
      </c>
      <c r="AB2786" s="44">
        <v>0</v>
      </c>
      <c r="AC2786" s="45"/>
    </row>
    <row r="2787" spans="1:29" x14ac:dyDescent="0.2">
      <c r="A2787" s="37">
        <v>2786</v>
      </c>
      <c r="B2787" s="38" t="s">
        <v>2571</v>
      </c>
      <c r="C2787" s="39" t="s">
        <v>2832</v>
      </c>
      <c r="D2787" s="40">
        <v>44101</v>
      </c>
      <c r="E2787" s="38">
        <v>1</v>
      </c>
      <c r="F2787" s="38"/>
      <c r="G2787" s="38" t="s">
        <v>2</v>
      </c>
      <c r="H2787" s="38" t="s">
        <v>2</v>
      </c>
      <c r="I2787" s="39">
        <v>0</v>
      </c>
      <c r="J2787" s="39">
        <v>30770.14</v>
      </c>
      <c r="K2787" s="39">
        <v>0</v>
      </c>
      <c r="L2787" s="41">
        <f>SUM(Data5[[#This Row],[CHELTUIELI DE PERSONAL LEI]:[CHELTUIELI DE CAPITAL (ACTIVE NEFINANCIARE ) LEI]])</f>
        <v>30770.14</v>
      </c>
      <c r="M2787" s="41">
        <f>Data5[[#This Row],[TOTAL CHELTUIELI LEI]]/Data5[[#This Row],[CURS VALUTAR EURO BNR 22 07 2020]]</f>
        <v>6357.3355922398305</v>
      </c>
      <c r="N2787" s="49">
        <v>6624</v>
      </c>
      <c r="O2787" s="54"/>
      <c r="P2787" s="54">
        <v>3517</v>
      </c>
      <c r="Q2787" s="54"/>
      <c r="R2787" s="54">
        <f>Data5[[#This Row],[PERSOANE ÎNSCRISE ÎN LISTELE ELECTORALE (TURUL 1)            ]]+Data5[[#This Row],[PERSOANE ÎNSCRISE ÎN LISTELE ELECTORALE (TURUL AL 2-LEA)]]</f>
        <v>6624</v>
      </c>
      <c r="S2787" s="54">
        <f>Data5[[#This Row],[PERSOANE CARE AU PARTICIPAT LA VOT (TURUL 1)]]+Data5[[#This Row],[PERSOANE CARE AU PARTICIPAT LA VOT  (TURUL AL 2-LEA)]]</f>
        <v>3517</v>
      </c>
      <c r="T2787" s="41">
        <f>Data5[[#This Row],[TOTAL CHELTUIELI LEI]]/Data5[[#This Row],[NUMĂRUL PERSOANELOR ÎNSCRISE ÎN LISTELE ELECTORALE]]</f>
        <v>4.6452506038647341</v>
      </c>
      <c r="U2787" s="41">
        <f>Data5[[#This Row],[TOTAL CHELTUIELI EURO]]/Data5[[#This Row],[NUMĂRUL PERSOANELOR ÎNSCRISE ÎN LISTELE ELECTORALE]]</f>
        <v>0.9597426920651918</v>
      </c>
      <c r="V2787" s="41">
        <f>Data5[[#This Row],[TOTAL CHELTUIELI LEI]]/Data5[[#This Row],[NUMĂRUL PERSOANELOR CARE AU PARTICIPAT LA VOT]]</f>
        <v>8.7489735570088136</v>
      </c>
      <c r="W2787" s="41">
        <f>Data5[[#This Row],[TOTAL CHELTUIELI EURO]]/Data5[[#This Row],[NUMĂRUL PERSOANELOR CARE AU PARTICIPAT LA VOT]]</f>
        <v>1.8076018175262527</v>
      </c>
      <c r="X2787" s="43">
        <v>4.8400999999999996</v>
      </c>
      <c r="Y2787" s="114" t="s">
        <v>2895</v>
      </c>
      <c r="Z2787" s="44">
        <v>4</v>
      </c>
      <c r="AA2787" s="115" t="s">
        <v>3105</v>
      </c>
      <c r="AB2787" s="44">
        <v>0</v>
      </c>
      <c r="AC2787" s="45"/>
    </row>
    <row r="2788" spans="1:29" x14ac:dyDescent="0.2">
      <c r="A2788" s="37">
        <v>2787</v>
      </c>
      <c r="B2788" s="38" t="s">
        <v>2571</v>
      </c>
      <c r="C2788" s="39" t="s">
        <v>2574</v>
      </c>
      <c r="D2788" s="40">
        <v>44101</v>
      </c>
      <c r="E2788" s="38">
        <v>1</v>
      </c>
      <c r="F2788" s="38"/>
      <c r="G2788" s="38" t="s">
        <v>2</v>
      </c>
      <c r="H2788" s="38" t="s">
        <v>2</v>
      </c>
      <c r="I2788" s="39">
        <v>1650</v>
      </c>
      <c r="J2788" s="39">
        <v>10852</v>
      </c>
      <c r="K2788" s="39">
        <v>0</v>
      </c>
      <c r="L2788" s="41">
        <f>SUM(Data5[[#This Row],[CHELTUIELI DE PERSONAL LEI]:[CHELTUIELI DE CAPITAL (ACTIVE NEFINANCIARE ) LEI]])</f>
        <v>12502</v>
      </c>
      <c r="M2788" s="41">
        <f>Data5[[#This Row],[TOTAL CHELTUIELI LEI]]/Data5[[#This Row],[CURS VALUTAR EURO BNR 22 07 2020]]</f>
        <v>2583.0044833784427</v>
      </c>
      <c r="N2788" s="49">
        <v>1570</v>
      </c>
      <c r="O2788" s="54"/>
      <c r="P2788" s="54">
        <v>1253</v>
      </c>
      <c r="Q2788" s="54"/>
      <c r="R2788" s="54">
        <f>Data5[[#This Row],[PERSOANE ÎNSCRISE ÎN LISTELE ELECTORALE (TURUL 1)            ]]+Data5[[#This Row],[PERSOANE ÎNSCRISE ÎN LISTELE ELECTORALE (TURUL AL 2-LEA)]]</f>
        <v>1570</v>
      </c>
      <c r="S2788" s="54">
        <f>Data5[[#This Row],[PERSOANE CARE AU PARTICIPAT LA VOT (TURUL 1)]]+Data5[[#This Row],[PERSOANE CARE AU PARTICIPAT LA VOT  (TURUL AL 2-LEA)]]</f>
        <v>1253</v>
      </c>
      <c r="T2788" s="41">
        <f>Data5[[#This Row],[TOTAL CHELTUIELI LEI]]/Data5[[#This Row],[NUMĂRUL PERSOANELOR ÎNSCRISE ÎN LISTELE ELECTORALE]]</f>
        <v>7.9630573248407641</v>
      </c>
      <c r="U2788" s="41">
        <f>Data5[[#This Row],[TOTAL CHELTUIELI EURO]]/Data5[[#This Row],[NUMĂRUL PERSOANELOR ÎNSCRISE ÎN LISTELE ELECTORALE]]</f>
        <v>1.6452257855913648</v>
      </c>
      <c r="V2788" s="41">
        <f>Data5[[#This Row],[TOTAL CHELTUIELI LEI]]/Data5[[#This Row],[NUMĂRUL PERSOANELOR CARE AU PARTICIPAT LA VOT]]</f>
        <v>9.977653631284916</v>
      </c>
      <c r="W2788" s="41">
        <f>Data5[[#This Row],[TOTAL CHELTUIELI EURO]]/Data5[[#This Row],[NUMĂRUL PERSOANELOR CARE AU PARTICIPAT LA VOT]]</f>
        <v>2.061456092081758</v>
      </c>
      <c r="X2788" s="43">
        <v>4.8400999999999996</v>
      </c>
      <c r="Y2788" s="114" t="s">
        <v>2886</v>
      </c>
      <c r="Z2788" s="44">
        <v>7</v>
      </c>
      <c r="AA2788" s="115" t="s">
        <v>3107</v>
      </c>
      <c r="AB2788" s="44">
        <v>1</v>
      </c>
      <c r="AC2788" s="45"/>
    </row>
    <row r="2789" spans="1:29" x14ac:dyDescent="0.2">
      <c r="A2789" s="37">
        <v>2788</v>
      </c>
      <c r="B2789" s="38" t="s">
        <v>2571</v>
      </c>
      <c r="C2789" s="39" t="s">
        <v>2575</v>
      </c>
      <c r="D2789" s="40">
        <v>44101</v>
      </c>
      <c r="E2789" s="38">
        <v>1</v>
      </c>
      <c r="F2789" s="38"/>
      <c r="G2789" s="38" t="s">
        <v>2</v>
      </c>
      <c r="H2789" s="38" t="s">
        <v>2</v>
      </c>
      <c r="I2789" s="39">
        <v>1500</v>
      </c>
      <c r="J2789" s="39">
        <v>4882.6099999999997</v>
      </c>
      <c r="K2789" s="39">
        <v>0</v>
      </c>
      <c r="L2789" s="41">
        <f>SUM(Data5[[#This Row],[CHELTUIELI DE PERSONAL LEI]:[CHELTUIELI DE CAPITAL (ACTIVE NEFINANCIARE ) LEI]])</f>
        <v>6382.61</v>
      </c>
      <c r="M2789" s="41">
        <f>Data5[[#This Row],[TOTAL CHELTUIELI LEI]]/Data5[[#This Row],[CURS VALUTAR EURO BNR 22 07 2020]]</f>
        <v>1318.6938286399043</v>
      </c>
      <c r="N2789" s="49">
        <v>1428</v>
      </c>
      <c r="O2789" s="54"/>
      <c r="P2789" s="54">
        <v>960</v>
      </c>
      <c r="Q2789" s="54"/>
      <c r="R2789" s="54">
        <f>Data5[[#This Row],[PERSOANE ÎNSCRISE ÎN LISTELE ELECTORALE (TURUL 1)            ]]+Data5[[#This Row],[PERSOANE ÎNSCRISE ÎN LISTELE ELECTORALE (TURUL AL 2-LEA)]]</f>
        <v>1428</v>
      </c>
      <c r="S2789" s="54">
        <f>Data5[[#This Row],[PERSOANE CARE AU PARTICIPAT LA VOT (TURUL 1)]]+Data5[[#This Row],[PERSOANE CARE AU PARTICIPAT LA VOT  (TURUL AL 2-LEA)]]</f>
        <v>960</v>
      </c>
      <c r="T2789" s="41">
        <f>Data5[[#This Row],[TOTAL CHELTUIELI LEI]]/Data5[[#This Row],[NUMĂRUL PERSOANELOR ÎNSCRISE ÎN LISTELE ELECTORALE]]</f>
        <v>4.4696148459383753</v>
      </c>
      <c r="U2789" s="41">
        <f>Data5[[#This Row],[TOTAL CHELTUIELI EURO]]/Data5[[#This Row],[NUMĂRUL PERSOANELOR ÎNSCRISE ÎN LISTELE ELECTORALE]]</f>
        <v>0.92345506207276207</v>
      </c>
      <c r="V2789" s="41">
        <f>Data5[[#This Row],[TOTAL CHELTUIELI LEI]]/Data5[[#This Row],[NUMĂRUL PERSOANELOR CARE AU PARTICIPAT LA VOT]]</f>
        <v>6.6485520833333327</v>
      </c>
      <c r="W2789" s="41">
        <f>Data5[[#This Row],[TOTAL CHELTUIELI EURO]]/Data5[[#This Row],[NUMĂRUL PERSOANELOR CARE AU PARTICIPAT LA VOT]]</f>
        <v>1.3736394048332337</v>
      </c>
      <c r="X2789" s="43">
        <v>4.8400999999999996</v>
      </c>
      <c r="Y2789" s="114" t="s">
        <v>2895</v>
      </c>
      <c r="Z2789" s="44">
        <v>4</v>
      </c>
      <c r="AA2789" s="115" t="s">
        <v>3105</v>
      </c>
      <c r="AB2789" s="44">
        <v>0</v>
      </c>
      <c r="AC2789" s="45"/>
    </row>
    <row r="2790" spans="1:29" x14ac:dyDescent="0.2">
      <c r="A2790" s="37">
        <v>2789</v>
      </c>
      <c r="B2790" s="38" t="s">
        <v>2571</v>
      </c>
      <c r="C2790" s="39" t="s">
        <v>2576</v>
      </c>
      <c r="D2790" s="40">
        <v>44101</v>
      </c>
      <c r="E2790" s="38">
        <v>1</v>
      </c>
      <c r="F2790" s="38"/>
      <c r="G2790" s="38" t="s">
        <v>2</v>
      </c>
      <c r="H2790" s="38" t="s">
        <v>2</v>
      </c>
      <c r="I2790" s="39">
        <v>800</v>
      </c>
      <c r="J2790" s="39">
        <v>1618</v>
      </c>
      <c r="K2790" s="39">
        <v>0</v>
      </c>
      <c r="L2790" s="41">
        <f>SUM(Data5[[#This Row],[CHELTUIELI DE PERSONAL LEI]:[CHELTUIELI DE CAPITAL (ACTIVE NEFINANCIARE ) LEI]])</f>
        <v>2418</v>
      </c>
      <c r="M2790" s="41">
        <f>Data5[[#This Row],[TOTAL CHELTUIELI LEI]]/Data5[[#This Row],[CURS VALUTAR EURO BNR 22 07 2020]]</f>
        <v>499.57645503192089</v>
      </c>
      <c r="N2790" s="49">
        <v>1049</v>
      </c>
      <c r="O2790" s="54"/>
      <c r="P2790" s="54">
        <v>784</v>
      </c>
      <c r="Q2790" s="54"/>
      <c r="R2790" s="54">
        <f>Data5[[#This Row],[PERSOANE ÎNSCRISE ÎN LISTELE ELECTORALE (TURUL 1)            ]]+Data5[[#This Row],[PERSOANE ÎNSCRISE ÎN LISTELE ELECTORALE (TURUL AL 2-LEA)]]</f>
        <v>1049</v>
      </c>
      <c r="S2790" s="54">
        <f>Data5[[#This Row],[PERSOANE CARE AU PARTICIPAT LA VOT (TURUL 1)]]+Data5[[#This Row],[PERSOANE CARE AU PARTICIPAT LA VOT  (TURUL AL 2-LEA)]]</f>
        <v>784</v>
      </c>
      <c r="T2790" s="41">
        <f>Data5[[#This Row],[TOTAL CHELTUIELI LEI]]/Data5[[#This Row],[NUMĂRUL PERSOANELOR ÎNSCRISE ÎN LISTELE ELECTORALE]]</f>
        <v>2.3050524308865588</v>
      </c>
      <c r="U2790" s="41">
        <f>Data5[[#This Row],[TOTAL CHELTUIELI EURO]]/Data5[[#This Row],[NUMĂRUL PERSOANELOR ÎNSCRISE ÎN LISTELE ELECTORALE]]</f>
        <v>0.47624066256617814</v>
      </c>
      <c r="V2790" s="41">
        <f>Data5[[#This Row],[TOTAL CHELTUIELI LEI]]/Data5[[#This Row],[NUMĂRUL PERSOANELOR CARE AU PARTICIPAT LA VOT]]</f>
        <v>3.0841836734693877</v>
      </c>
      <c r="W2790" s="41">
        <f>Data5[[#This Row],[TOTAL CHELTUIELI EURO]]/Data5[[#This Row],[NUMĂRUL PERSOANELOR CARE AU PARTICIPAT LA VOT]]</f>
        <v>0.63721486611214395</v>
      </c>
      <c r="X2790" s="43">
        <v>4.8400999999999996</v>
      </c>
      <c r="Y2790" s="114" t="s">
        <v>2891</v>
      </c>
      <c r="Z2790" s="44">
        <v>2</v>
      </c>
      <c r="AA2790" s="115" t="s">
        <v>3105</v>
      </c>
      <c r="AB2790" s="44">
        <v>0</v>
      </c>
      <c r="AC2790" s="45"/>
    </row>
    <row r="2791" spans="1:29" x14ac:dyDescent="0.2">
      <c r="A2791" s="37">
        <v>2790</v>
      </c>
      <c r="B2791" s="38" t="s">
        <v>2571</v>
      </c>
      <c r="C2791" s="39" t="s">
        <v>2577</v>
      </c>
      <c r="D2791" s="40">
        <v>44101</v>
      </c>
      <c r="E2791" s="38">
        <v>1</v>
      </c>
      <c r="F2791" s="38"/>
      <c r="G2791" s="38" t="s">
        <v>2</v>
      </c>
      <c r="H2791" s="38" t="s">
        <v>2</v>
      </c>
      <c r="I2791" s="39">
        <v>900</v>
      </c>
      <c r="J2791" s="39">
        <v>14540.57</v>
      </c>
      <c r="K2791" s="39">
        <v>0</v>
      </c>
      <c r="L2791" s="41">
        <f>SUM(Data5[[#This Row],[CHELTUIELI DE PERSONAL LEI]:[CHELTUIELI DE CAPITAL (ACTIVE NEFINANCIARE ) LEI]])</f>
        <v>15440.57</v>
      </c>
      <c r="M2791" s="41">
        <f>Data5[[#This Row],[TOTAL CHELTUIELI LEI]]/Data5[[#This Row],[CURS VALUTAR EURO BNR 22 07 2020]]</f>
        <v>3190.1345013532782</v>
      </c>
      <c r="N2791" s="49">
        <v>2256</v>
      </c>
      <c r="O2791" s="54"/>
      <c r="P2791" s="54">
        <v>1562</v>
      </c>
      <c r="Q2791" s="54"/>
      <c r="R2791" s="54">
        <f>Data5[[#This Row],[PERSOANE ÎNSCRISE ÎN LISTELE ELECTORALE (TURUL 1)            ]]+Data5[[#This Row],[PERSOANE ÎNSCRISE ÎN LISTELE ELECTORALE (TURUL AL 2-LEA)]]</f>
        <v>2256</v>
      </c>
      <c r="S2791" s="54">
        <f>Data5[[#This Row],[PERSOANE CARE AU PARTICIPAT LA VOT (TURUL 1)]]+Data5[[#This Row],[PERSOANE CARE AU PARTICIPAT LA VOT  (TURUL AL 2-LEA)]]</f>
        <v>1562</v>
      </c>
      <c r="T2791" s="41">
        <f>Data5[[#This Row],[TOTAL CHELTUIELI LEI]]/Data5[[#This Row],[NUMĂRUL PERSOANELOR ÎNSCRISE ÎN LISTELE ELECTORALE]]</f>
        <v>6.8442242907801418</v>
      </c>
      <c r="U2791" s="41">
        <f>Data5[[#This Row],[TOTAL CHELTUIELI EURO]]/Data5[[#This Row],[NUMĂRUL PERSOANELOR ÎNSCRISE ÎN LISTELE ELECTORALE]]</f>
        <v>1.4140667115927652</v>
      </c>
      <c r="V2791" s="41">
        <f>Data5[[#This Row],[TOTAL CHELTUIELI LEI]]/Data5[[#This Row],[NUMĂRUL PERSOANELOR CARE AU PARTICIPAT LA VOT]]</f>
        <v>9.885128040973111</v>
      </c>
      <c r="W2791" s="41">
        <f>Data5[[#This Row],[TOTAL CHELTUIELI EURO]]/Data5[[#This Row],[NUMĂRUL PERSOANELOR CARE AU PARTICIPAT LA VOT]]</f>
        <v>2.0423396295475533</v>
      </c>
      <c r="X2791" s="43">
        <v>4.8400999999999996</v>
      </c>
      <c r="Y2791" s="114" t="s">
        <v>2889</v>
      </c>
      <c r="Z2791" s="44">
        <v>6</v>
      </c>
      <c r="AA2791" s="115" t="s">
        <v>3107</v>
      </c>
      <c r="AB2791" s="44">
        <v>1</v>
      </c>
      <c r="AC2791" s="45"/>
    </row>
    <row r="2792" spans="1:29" x14ac:dyDescent="0.2">
      <c r="A2792" s="37">
        <v>2791</v>
      </c>
      <c r="B2792" s="38" t="s">
        <v>2571</v>
      </c>
      <c r="C2792" s="39" t="s">
        <v>2578</v>
      </c>
      <c r="D2792" s="40">
        <v>44101</v>
      </c>
      <c r="E2792" s="38">
        <v>1</v>
      </c>
      <c r="F2792" s="38"/>
      <c r="G2792" s="38" t="s">
        <v>2</v>
      </c>
      <c r="H2792" s="38" t="s">
        <v>2</v>
      </c>
      <c r="I2792" s="39">
        <v>1600</v>
      </c>
      <c r="J2792" s="39">
        <v>2200</v>
      </c>
      <c r="K2792" s="39">
        <v>0</v>
      </c>
      <c r="L2792" s="41">
        <f>SUM(Data5[[#This Row],[CHELTUIELI DE PERSONAL LEI]:[CHELTUIELI DE CAPITAL (ACTIVE NEFINANCIARE ) LEI]])</f>
        <v>3800</v>
      </c>
      <c r="M2792" s="41">
        <f>Data5[[#This Row],[TOTAL CHELTUIELI LEI]]/Data5[[#This Row],[CURS VALUTAR EURO BNR 22 07 2020]]</f>
        <v>785.10774570773333</v>
      </c>
      <c r="N2792" s="49">
        <v>1356</v>
      </c>
      <c r="O2792" s="54"/>
      <c r="P2792" s="54">
        <v>762</v>
      </c>
      <c r="Q2792" s="54"/>
      <c r="R2792" s="54">
        <f>Data5[[#This Row],[PERSOANE ÎNSCRISE ÎN LISTELE ELECTORALE (TURUL 1)            ]]+Data5[[#This Row],[PERSOANE ÎNSCRISE ÎN LISTELE ELECTORALE (TURUL AL 2-LEA)]]</f>
        <v>1356</v>
      </c>
      <c r="S2792" s="54">
        <f>Data5[[#This Row],[PERSOANE CARE AU PARTICIPAT LA VOT (TURUL 1)]]+Data5[[#This Row],[PERSOANE CARE AU PARTICIPAT LA VOT  (TURUL AL 2-LEA)]]</f>
        <v>762</v>
      </c>
      <c r="T2792" s="41">
        <f>Data5[[#This Row],[TOTAL CHELTUIELI LEI]]/Data5[[#This Row],[NUMĂRUL PERSOANELOR ÎNSCRISE ÎN LISTELE ELECTORALE]]</f>
        <v>2.8023598820058999</v>
      </c>
      <c r="U2792" s="41">
        <f>Data5[[#This Row],[TOTAL CHELTUIELI EURO]]/Data5[[#This Row],[NUMĂRUL PERSOANELOR ÎNSCRISE ÎN LISTELE ELECTORALE]]</f>
        <v>0.57898801305880043</v>
      </c>
      <c r="V2792" s="41">
        <f>Data5[[#This Row],[TOTAL CHELTUIELI LEI]]/Data5[[#This Row],[NUMĂRUL PERSOANELOR CARE AU PARTICIPAT LA VOT]]</f>
        <v>4.9868766404199478</v>
      </c>
      <c r="W2792" s="41">
        <f>Data5[[#This Row],[TOTAL CHELTUIELI EURO]]/Data5[[#This Row],[NUMĂRUL PERSOANELOR CARE AU PARTICIPAT LA VOT]]</f>
        <v>1.0303251256007</v>
      </c>
      <c r="X2792" s="43">
        <v>4.8400999999999996</v>
      </c>
      <c r="Y2792" s="114" t="s">
        <v>2891</v>
      </c>
      <c r="Z2792" s="44">
        <v>2</v>
      </c>
      <c r="AA2792" s="115" t="s">
        <v>3105</v>
      </c>
      <c r="AB2792" s="44">
        <v>0</v>
      </c>
      <c r="AC2792" s="45"/>
    </row>
    <row r="2793" spans="1:29" x14ac:dyDescent="0.2">
      <c r="A2793" s="37">
        <v>2792</v>
      </c>
      <c r="B2793" s="38" t="s">
        <v>2571</v>
      </c>
      <c r="C2793" s="39" t="s">
        <v>2579</v>
      </c>
      <c r="D2793" s="40">
        <v>44101</v>
      </c>
      <c r="E2793" s="38">
        <v>1</v>
      </c>
      <c r="F2793" s="38"/>
      <c r="G2793" s="38" t="s">
        <v>2</v>
      </c>
      <c r="H2793" s="38" t="s">
        <v>2</v>
      </c>
      <c r="I2793" s="39">
        <v>0</v>
      </c>
      <c r="J2793" s="39">
        <v>4041</v>
      </c>
      <c r="K2793" s="39">
        <v>0</v>
      </c>
      <c r="L2793" s="41">
        <f>SUM(Data5[[#This Row],[CHELTUIELI DE PERSONAL LEI]:[CHELTUIELI DE CAPITAL (ACTIVE NEFINANCIARE ) LEI]])</f>
        <v>4041</v>
      </c>
      <c r="M2793" s="41">
        <f>Data5[[#This Row],[TOTAL CHELTUIELI LEI]]/Data5[[#This Row],[CURS VALUTAR EURO BNR 22 07 2020]]</f>
        <v>834.90010536972386</v>
      </c>
      <c r="N2793" s="49">
        <v>3499</v>
      </c>
      <c r="O2793" s="54"/>
      <c r="P2793" s="54">
        <v>1380</v>
      </c>
      <c r="Q2793" s="54"/>
      <c r="R2793" s="54">
        <f>Data5[[#This Row],[PERSOANE ÎNSCRISE ÎN LISTELE ELECTORALE (TURUL 1)            ]]+Data5[[#This Row],[PERSOANE ÎNSCRISE ÎN LISTELE ELECTORALE (TURUL AL 2-LEA)]]</f>
        <v>3499</v>
      </c>
      <c r="S2793" s="54">
        <f>Data5[[#This Row],[PERSOANE CARE AU PARTICIPAT LA VOT (TURUL 1)]]+Data5[[#This Row],[PERSOANE CARE AU PARTICIPAT LA VOT  (TURUL AL 2-LEA)]]</f>
        <v>1380</v>
      </c>
      <c r="T2793" s="41">
        <f>Data5[[#This Row],[TOTAL CHELTUIELI LEI]]/Data5[[#This Row],[NUMĂRUL PERSOANELOR ÎNSCRISE ÎN LISTELE ELECTORALE]]</f>
        <v>1.1549014004001144</v>
      </c>
      <c r="U2793" s="41">
        <f>Data5[[#This Row],[TOTAL CHELTUIELI EURO]]/Data5[[#This Row],[NUMĂRUL PERSOANELOR ÎNSCRISE ÎN LISTELE ELECTORALE]]</f>
        <v>0.23861106183758898</v>
      </c>
      <c r="V2793" s="41">
        <f>Data5[[#This Row],[TOTAL CHELTUIELI LEI]]/Data5[[#This Row],[NUMĂRUL PERSOANELOR CARE AU PARTICIPAT LA VOT]]</f>
        <v>2.9282608695652175</v>
      </c>
      <c r="W2793" s="41">
        <f>Data5[[#This Row],[TOTAL CHELTUIELI EURO]]/Data5[[#This Row],[NUMĂRUL PERSOANELOR CARE AU PARTICIPAT LA VOT]]</f>
        <v>0.60500007635487241</v>
      </c>
      <c r="X2793" s="43">
        <v>4.8400999999999996</v>
      </c>
      <c r="Y2793" s="114" t="s">
        <v>2894</v>
      </c>
      <c r="Z2793" s="44">
        <v>1</v>
      </c>
      <c r="AA2793" s="115" t="s">
        <v>3105</v>
      </c>
      <c r="AB2793" s="44">
        <v>0</v>
      </c>
      <c r="AC2793" s="45"/>
    </row>
    <row r="2794" spans="1:29" x14ac:dyDescent="0.2">
      <c r="A2794" s="37">
        <v>2793</v>
      </c>
      <c r="B2794" s="38" t="s">
        <v>2571</v>
      </c>
      <c r="C2794" s="39" t="s">
        <v>2580</v>
      </c>
      <c r="D2794" s="40">
        <v>44101</v>
      </c>
      <c r="E2794" s="38">
        <v>1</v>
      </c>
      <c r="F2794" s="38"/>
      <c r="G2794" s="38" t="s">
        <v>2</v>
      </c>
      <c r="H2794" s="38" t="s">
        <v>2</v>
      </c>
      <c r="I2794" s="39">
        <v>1500</v>
      </c>
      <c r="J2794" s="39">
        <v>12419</v>
      </c>
      <c r="K2794" s="39">
        <v>0</v>
      </c>
      <c r="L2794" s="41">
        <f>SUM(Data5[[#This Row],[CHELTUIELI DE PERSONAL LEI]:[CHELTUIELI DE CAPITAL (ACTIVE NEFINANCIARE ) LEI]])</f>
        <v>13919</v>
      </c>
      <c r="M2794" s="41">
        <f>Data5[[#This Row],[TOTAL CHELTUIELI LEI]]/Data5[[#This Row],[CURS VALUTAR EURO BNR 22 07 2020]]</f>
        <v>2875.7670296068263</v>
      </c>
      <c r="N2794" s="49">
        <v>3053</v>
      </c>
      <c r="O2794" s="54"/>
      <c r="P2794" s="54">
        <v>1376</v>
      </c>
      <c r="Q2794" s="54"/>
      <c r="R2794" s="54">
        <f>Data5[[#This Row],[PERSOANE ÎNSCRISE ÎN LISTELE ELECTORALE (TURUL 1)            ]]+Data5[[#This Row],[PERSOANE ÎNSCRISE ÎN LISTELE ELECTORALE (TURUL AL 2-LEA)]]</f>
        <v>3053</v>
      </c>
      <c r="S2794" s="54">
        <f>Data5[[#This Row],[PERSOANE CARE AU PARTICIPAT LA VOT (TURUL 1)]]+Data5[[#This Row],[PERSOANE CARE AU PARTICIPAT LA VOT  (TURUL AL 2-LEA)]]</f>
        <v>1376</v>
      </c>
      <c r="T2794" s="41">
        <f>Data5[[#This Row],[TOTAL CHELTUIELI LEI]]/Data5[[#This Row],[NUMĂRUL PERSOANELOR ÎNSCRISE ÎN LISTELE ELECTORALE]]</f>
        <v>4.5591221749099251</v>
      </c>
      <c r="U2794" s="41">
        <f>Data5[[#This Row],[TOTAL CHELTUIELI EURO]]/Data5[[#This Row],[NUMĂRUL PERSOANELOR ÎNSCRISE ÎN LISTELE ELECTORALE]]</f>
        <v>0.94194792977622877</v>
      </c>
      <c r="V2794" s="41">
        <f>Data5[[#This Row],[TOTAL CHELTUIELI LEI]]/Data5[[#This Row],[NUMĂRUL PERSOANELOR CARE AU PARTICIPAT LA VOT]]</f>
        <v>10.115552325581396</v>
      </c>
      <c r="W2794" s="41">
        <f>Data5[[#This Row],[TOTAL CHELTUIELI EURO]]/Data5[[#This Row],[NUMĂRUL PERSOANELOR CARE AU PARTICIPAT LA VOT]]</f>
        <v>2.0899469691910073</v>
      </c>
      <c r="X2794" s="43">
        <v>4.8400999999999996</v>
      </c>
      <c r="Y2794" s="114" t="s">
        <v>2895</v>
      </c>
      <c r="Z2794" s="44">
        <v>4</v>
      </c>
      <c r="AA2794" s="115" t="s">
        <v>3105</v>
      </c>
      <c r="AB2794" s="44">
        <v>0</v>
      </c>
      <c r="AC2794" s="45"/>
    </row>
    <row r="2795" spans="1:29" x14ac:dyDescent="0.2">
      <c r="A2795" s="37">
        <v>2794</v>
      </c>
      <c r="B2795" s="38" t="s">
        <v>2571</v>
      </c>
      <c r="C2795" s="39" t="s">
        <v>2581</v>
      </c>
      <c r="D2795" s="40">
        <v>44101</v>
      </c>
      <c r="E2795" s="38">
        <v>1</v>
      </c>
      <c r="F2795" s="38"/>
      <c r="G2795" s="38" t="s">
        <v>2</v>
      </c>
      <c r="H2795" s="38" t="s">
        <v>2</v>
      </c>
      <c r="I2795" s="39">
        <v>6200</v>
      </c>
      <c r="J2795" s="39">
        <v>1145</v>
      </c>
      <c r="K2795" s="39">
        <v>0</v>
      </c>
      <c r="L2795" s="41">
        <f>SUM(Data5[[#This Row],[CHELTUIELI DE PERSONAL LEI]:[CHELTUIELI DE CAPITAL (ACTIVE NEFINANCIARE ) LEI]])</f>
        <v>7345</v>
      </c>
      <c r="M2795" s="41">
        <f>Data5[[#This Row],[TOTAL CHELTUIELI LEI]]/Data5[[#This Row],[CURS VALUTAR EURO BNR 22 07 2020]]</f>
        <v>1517.5306295324478</v>
      </c>
      <c r="N2795" s="49">
        <v>2405</v>
      </c>
      <c r="O2795" s="54"/>
      <c r="P2795" s="54">
        <v>1157</v>
      </c>
      <c r="Q2795" s="54"/>
      <c r="R2795" s="54">
        <f>Data5[[#This Row],[PERSOANE ÎNSCRISE ÎN LISTELE ELECTORALE (TURUL 1)            ]]+Data5[[#This Row],[PERSOANE ÎNSCRISE ÎN LISTELE ELECTORALE (TURUL AL 2-LEA)]]</f>
        <v>2405</v>
      </c>
      <c r="S2795" s="54">
        <f>Data5[[#This Row],[PERSOANE CARE AU PARTICIPAT LA VOT (TURUL 1)]]+Data5[[#This Row],[PERSOANE CARE AU PARTICIPAT LA VOT  (TURUL AL 2-LEA)]]</f>
        <v>1157</v>
      </c>
      <c r="T2795" s="41">
        <f>Data5[[#This Row],[TOTAL CHELTUIELI LEI]]/Data5[[#This Row],[NUMĂRUL PERSOANELOR ÎNSCRISE ÎN LISTELE ELECTORALE]]</f>
        <v>3.0540540540540539</v>
      </c>
      <c r="U2795" s="41">
        <f>Data5[[#This Row],[TOTAL CHELTUIELI EURO]]/Data5[[#This Row],[NUMĂRUL PERSOANELOR ÎNSCRISE ÎN LISTELE ELECTORALE]]</f>
        <v>0.63098986674945856</v>
      </c>
      <c r="V2795" s="41">
        <f>Data5[[#This Row],[TOTAL CHELTUIELI LEI]]/Data5[[#This Row],[NUMĂRUL PERSOANELOR CARE AU PARTICIPAT LA VOT]]</f>
        <v>6.3483146067415728</v>
      </c>
      <c r="W2795" s="41">
        <f>Data5[[#This Row],[TOTAL CHELTUIELI EURO]]/Data5[[#This Row],[NUMĂRUL PERSOANELOR CARE AU PARTICIPAT LA VOT]]</f>
        <v>1.3116081499848296</v>
      </c>
      <c r="X2795" s="43">
        <v>4.8400999999999996</v>
      </c>
      <c r="Y2795" s="114" t="s">
        <v>2884</v>
      </c>
      <c r="Z2795" s="44">
        <v>3</v>
      </c>
      <c r="AA2795" s="115" t="s">
        <v>3105</v>
      </c>
      <c r="AB2795" s="44">
        <v>0</v>
      </c>
      <c r="AC2795" s="45"/>
    </row>
    <row r="2796" spans="1:29" x14ac:dyDescent="0.2">
      <c r="A2796" s="37">
        <v>2795</v>
      </c>
      <c r="B2796" s="38" t="s">
        <v>2571</v>
      </c>
      <c r="C2796" s="39" t="s">
        <v>2582</v>
      </c>
      <c r="D2796" s="40">
        <v>44101</v>
      </c>
      <c r="E2796" s="38">
        <v>1</v>
      </c>
      <c r="F2796" s="38"/>
      <c r="G2796" s="38" t="s">
        <v>2</v>
      </c>
      <c r="H2796" s="38" t="s">
        <v>2</v>
      </c>
      <c r="I2796" s="39">
        <v>1800</v>
      </c>
      <c r="J2796" s="39">
        <v>8467</v>
      </c>
      <c r="K2796" s="39">
        <v>0</v>
      </c>
      <c r="L2796" s="41">
        <f>SUM(Data5[[#This Row],[CHELTUIELI DE PERSONAL LEI]:[CHELTUIELI DE CAPITAL (ACTIVE NEFINANCIARE ) LEI]])</f>
        <v>10267</v>
      </c>
      <c r="M2796" s="41">
        <f>Data5[[#This Row],[TOTAL CHELTUIELI LEI]]/Data5[[#This Row],[CURS VALUTAR EURO BNR 22 07 2020]]</f>
        <v>2121.2371645213943</v>
      </c>
      <c r="N2796" s="49">
        <v>1744</v>
      </c>
      <c r="O2796" s="54"/>
      <c r="P2796" s="54">
        <v>1074</v>
      </c>
      <c r="Q2796" s="54"/>
      <c r="R2796" s="54">
        <f>Data5[[#This Row],[PERSOANE ÎNSCRISE ÎN LISTELE ELECTORALE (TURUL 1)            ]]+Data5[[#This Row],[PERSOANE ÎNSCRISE ÎN LISTELE ELECTORALE (TURUL AL 2-LEA)]]</f>
        <v>1744</v>
      </c>
      <c r="S2796" s="54">
        <f>Data5[[#This Row],[PERSOANE CARE AU PARTICIPAT LA VOT (TURUL 1)]]+Data5[[#This Row],[PERSOANE CARE AU PARTICIPAT LA VOT  (TURUL AL 2-LEA)]]</f>
        <v>1074</v>
      </c>
      <c r="T2796" s="41">
        <f>Data5[[#This Row],[TOTAL CHELTUIELI LEI]]/Data5[[#This Row],[NUMĂRUL PERSOANELOR ÎNSCRISE ÎN LISTELE ELECTORALE]]</f>
        <v>5.8870412844036695</v>
      </c>
      <c r="U2796" s="41">
        <f>Data5[[#This Row],[TOTAL CHELTUIELI EURO]]/Data5[[#This Row],[NUMĂRUL PERSOANELOR ÎNSCRISE ÎN LISTELE ELECTORALE]]</f>
        <v>1.216305713601717</v>
      </c>
      <c r="V2796" s="41">
        <f>Data5[[#This Row],[TOTAL CHELTUIELI LEI]]/Data5[[#This Row],[NUMĂRUL PERSOANELOR CARE AU PARTICIPAT LA VOT]]</f>
        <v>9.5595903165735567</v>
      </c>
      <c r="W2796" s="41">
        <f>Data5[[#This Row],[TOTAL CHELTUIELI EURO]]/Data5[[#This Row],[NUMĂRUL PERSOANELOR CARE AU PARTICIPAT LA VOT]]</f>
        <v>1.9750811587722479</v>
      </c>
      <c r="X2796" s="43">
        <v>4.8400999999999996</v>
      </c>
      <c r="Y2796" s="114" t="s">
        <v>2892</v>
      </c>
      <c r="Z2796" s="44">
        <v>5</v>
      </c>
      <c r="AA2796" s="115" t="s">
        <v>3107</v>
      </c>
      <c r="AB2796" s="44">
        <v>1</v>
      </c>
      <c r="AC2796" s="45"/>
    </row>
    <row r="2797" spans="1:29" x14ac:dyDescent="0.2">
      <c r="A2797" s="37">
        <v>2796</v>
      </c>
      <c r="B2797" s="38" t="s">
        <v>2571</v>
      </c>
      <c r="C2797" s="39" t="s">
        <v>2583</v>
      </c>
      <c r="D2797" s="40">
        <v>44101</v>
      </c>
      <c r="E2797" s="38">
        <v>1</v>
      </c>
      <c r="F2797" s="38"/>
      <c r="G2797" s="38" t="s">
        <v>2</v>
      </c>
      <c r="H2797" s="38" t="s">
        <v>2</v>
      </c>
      <c r="I2797" s="39">
        <v>2800</v>
      </c>
      <c r="J2797" s="39">
        <v>7194</v>
      </c>
      <c r="K2797" s="39">
        <v>0</v>
      </c>
      <c r="L2797" s="41">
        <f>SUM(Data5[[#This Row],[CHELTUIELI DE PERSONAL LEI]:[CHELTUIELI DE CAPITAL (ACTIVE NEFINANCIARE ) LEI]])</f>
        <v>9994</v>
      </c>
      <c r="M2797" s="41">
        <f>Data5[[#This Row],[TOTAL CHELTUIELI LEI]]/Data5[[#This Row],[CURS VALUTAR EURO BNR 22 07 2020]]</f>
        <v>2064.8333712113385</v>
      </c>
      <c r="N2797" s="49">
        <v>1911</v>
      </c>
      <c r="O2797" s="54"/>
      <c r="P2797" s="54">
        <v>1209</v>
      </c>
      <c r="Q2797" s="54"/>
      <c r="R2797" s="54">
        <f>Data5[[#This Row],[PERSOANE ÎNSCRISE ÎN LISTELE ELECTORALE (TURUL 1)            ]]+Data5[[#This Row],[PERSOANE ÎNSCRISE ÎN LISTELE ELECTORALE (TURUL AL 2-LEA)]]</f>
        <v>1911</v>
      </c>
      <c r="S2797" s="54">
        <f>Data5[[#This Row],[PERSOANE CARE AU PARTICIPAT LA VOT (TURUL 1)]]+Data5[[#This Row],[PERSOANE CARE AU PARTICIPAT LA VOT  (TURUL AL 2-LEA)]]</f>
        <v>1209</v>
      </c>
      <c r="T2797" s="41">
        <f>Data5[[#This Row],[TOTAL CHELTUIELI LEI]]/Data5[[#This Row],[NUMĂRUL PERSOANELOR ÎNSCRISE ÎN LISTELE ELECTORALE]]</f>
        <v>5.2297226582940866</v>
      </c>
      <c r="U2797" s="41">
        <f>Data5[[#This Row],[TOTAL CHELTUIELI EURO]]/Data5[[#This Row],[NUMĂRUL PERSOANELOR ÎNSCRISE ÎN LISTELE ELECTORALE]]</f>
        <v>1.0804988860341909</v>
      </c>
      <c r="V2797" s="41">
        <f>Data5[[#This Row],[TOTAL CHELTUIELI LEI]]/Data5[[#This Row],[NUMĂRUL PERSOANELOR CARE AU PARTICIPAT LA VOT]]</f>
        <v>8.2663358147229111</v>
      </c>
      <c r="W2797" s="41">
        <f>Data5[[#This Row],[TOTAL CHELTUIELI EURO]]/Data5[[#This Row],[NUMĂRUL PERSOANELOR CARE AU PARTICIPAT LA VOT]]</f>
        <v>1.7078853359895274</v>
      </c>
      <c r="X2797" s="43">
        <v>4.8400999999999996</v>
      </c>
      <c r="Y2797" s="114" t="s">
        <v>2892</v>
      </c>
      <c r="Z2797" s="44">
        <v>5</v>
      </c>
      <c r="AA2797" s="115" t="s">
        <v>3107</v>
      </c>
      <c r="AB2797" s="44">
        <v>1</v>
      </c>
      <c r="AC2797" s="45"/>
    </row>
    <row r="2798" spans="1:29" x14ac:dyDescent="0.2">
      <c r="A2798" s="37">
        <v>2797</v>
      </c>
      <c r="B2798" s="38" t="s">
        <v>2571</v>
      </c>
      <c r="C2798" s="39" t="s">
        <v>2584</v>
      </c>
      <c r="D2798" s="40">
        <v>44101</v>
      </c>
      <c r="E2798" s="38">
        <v>1</v>
      </c>
      <c r="F2798" s="38"/>
      <c r="G2798" s="38" t="s">
        <v>2</v>
      </c>
      <c r="H2798" s="38" t="s">
        <v>2</v>
      </c>
      <c r="I2798" s="39">
        <v>600</v>
      </c>
      <c r="J2798" s="39">
        <v>955</v>
      </c>
      <c r="K2798" s="39">
        <v>0</v>
      </c>
      <c r="L2798" s="41">
        <f>SUM(Data5[[#This Row],[CHELTUIELI DE PERSONAL LEI]:[CHELTUIELI DE CAPITAL (ACTIVE NEFINANCIARE ) LEI]])</f>
        <v>1555</v>
      </c>
      <c r="M2798" s="41">
        <f>Data5[[#This Row],[TOTAL CHELTUIELI LEI]]/Data5[[#This Row],[CURS VALUTAR EURO BNR 22 07 2020]]</f>
        <v>321.27435383566456</v>
      </c>
      <c r="N2798" s="49">
        <v>1252</v>
      </c>
      <c r="O2798" s="54"/>
      <c r="P2798" s="54">
        <v>847</v>
      </c>
      <c r="Q2798" s="54"/>
      <c r="R2798" s="54">
        <f>Data5[[#This Row],[PERSOANE ÎNSCRISE ÎN LISTELE ELECTORALE (TURUL 1)            ]]+Data5[[#This Row],[PERSOANE ÎNSCRISE ÎN LISTELE ELECTORALE (TURUL AL 2-LEA)]]</f>
        <v>1252</v>
      </c>
      <c r="S2798" s="54">
        <f>Data5[[#This Row],[PERSOANE CARE AU PARTICIPAT LA VOT (TURUL 1)]]+Data5[[#This Row],[PERSOANE CARE AU PARTICIPAT LA VOT  (TURUL AL 2-LEA)]]</f>
        <v>847</v>
      </c>
      <c r="T2798" s="41">
        <f>Data5[[#This Row],[TOTAL CHELTUIELI LEI]]/Data5[[#This Row],[NUMĂRUL PERSOANELOR ÎNSCRISE ÎN LISTELE ELECTORALE]]</f>
        <v>1.2420127795527156</v>
      </c>
      <c r="U2798" s="41">
        <f>Data5[[#This Row],[TOTAL CHELTUIELI EURO]]/Data5[[#This Row],[NUMĂRUL PERSOANELOR ÎNSCRISE ÎN LISTELE ELECTORALE]]</f>
        <v>0.25660890881442855</v>
      </c>
      <c r="V2798" s="41">
        <f>Data5[[#This Row],[TOTAL CHELTUIELI LEI]]/Data5[[#This Row],[NUMĂRUL PERSOANELOR CARE AU PARTICIPAT LA VOT]]</f>
        <v>1.8358913813459268</v>
      </c>
      <c r="W2798" s="41">
        <f>Data5[[#This Row],[TOTAL CHELTUIELI EURO]]/Data5[[#This Row],[NUMĂRUL PERSOANELOR CARE AU PARTICIPAT LA VOT]]</f>
        <v>0.37930856415072556</v>
      </c>
      <c r="X2798" s="43">
        <v>4.8400999999999996</v>
      </c>
      <c r="Y2798" s="114" t="s">
        <v>2894</v>
      </c>
      <c r="Z2798" s="44">
        <v>1</v>
      </c>
      <c r="AA2798" s="115" t="s">
        <v>3105</v>
      </c>
      <c r="AB2798" s="44">
        <v>0</v>
      </c>
      <c r="AC2798" s="45"/>
    </row>
    <row r="2799" spans="1:29" x14ac:dyDescent="0.2">
      <c r="A2799" s="37">
        <v>2798</v>
      </c>
      <c r="B2799" s="38" t="s">
        <v>2571</v>
      </c>
      <c r="C2799" s="39" t="s">
        <v>2585</v>
      </c>
      <c r="D2799" s="40">
        <v>44101</v>
      </c>
      <c r="E2799" s="38">
        <v>1</v>
      </c>
      <c r="F2799" s="38"/>
      <c r="G2799" s="38" t="s">
        <v>2</v>
      </c>
      <c r="H2799" s="38" t="s">
        <v>2</v>
      </c>
      <c r="I2799" s="39">
        <v>12720</v>
      </c>
      <c r="J2799" s="39">
        <v>9465.52</v>
      </c>
      <c r="K2799" s="39">
        <v>0</v>
      </c>
      <c r="L2799" s="41">
        <f>SUM(Data5[[#This Row],[CHELTUIELI DE PERSONAL LEI]:[CHELTUIELI DE CAPITAL (ACTIVE NEFINANCIARE ) LEI]])</f>
        <v>22185.52</v>
      </c>
      <c r="M2799" s="41">
        <f>Data5[[#This Row],[TOTAL CHELTUIELI LEI]]/Data5[[#This Row],[CURS VALUTAR EURO BNR 22 07 2020]]</f>
        <v>4583.69041961943</v>
      </c>
      <c r="N2799" s="49">
        <v>2973</v>
      </c>
      <c r="O2799" s="54"/>
      <c r="P2799" s="54">
        <v>1610</v>
      </c>
      <c r="Q2799" s="54"/>
      <c r="R2799" s="54">
        <f>Data5[[#This Row],[PERSOANE ÎNSCRISE ÎN LISTELE ELECTORALE (TURUL 1)            ]]+Data5[[#This Row],[PERSOANE ÎNSCRISE ÎN LISTELE ELECTORALE (TURUL AL 2-LEA)]]</f>
        <v>2973</v>
      </c>
      <c r="S2799" s="54">
        <f>Data5[[#This Row],[PERSOANE CARE AU PARTICIPAT LA VOT (TURUL 1)]]+Data5[[#This Row],[PERSOANE CARE AU PARTICIPAT LA VOT  (TURUL AL 2-LEA)]]</f>
        <v>1610</v>
      </c>
      <c r="T2799" s="41">
        <f>Data5[[#This Row],[TOTAL CHELTUIELI LEI]]/Data5[[#This Row],[NUMĂRUL PERSOANELOR ÎNSCRISE ÎN LISTELE ELECTORALE]]</f>
        <v>7.462334342415069</v>
      </c>
      <c r="U2799" s="41">
        <f>Data5[[#This Row],[TOTAL CHELTUIELI EURO]]/Data5[[#This Row],[NUMĂRUL PERSOANELOR ÎNSCRISE ÎN LISTELE ELECTORALE]]</f>
        <v>1.5417727613923411</v>
      </c>
      <c r="V2799" s="41">
        <f>Data5[[#This Row],[TOTAL CHELTUIELI LEI]]/Data5[[#This Row],[NUMĂRUL PERSOANELOR CARE AU PARTICIPAT LA VOT]]</f>
        <v>13.779826086956522</v>
      </c>
      <c r="W2799" s="41">
        <f>Data5[[#This Row],[TOTAL CHELTUIELI EURO]]/Data5[[#This Row],[NUMĂRUL PERSOANELOR CARE AU PARTICIPAT LA VOT]]</f>
        <v>2.847012682993435</v>
      </c>
      <c r="X2799" s="43">
        <v>4.8400999999999996</v>
      </c>
      <c r="Y2799" s="114" t="s">
        <v>2886</v>
      </c>
      <c r="Z2799" s="44">
        <v>7</v>
      </c>
      <c r="AA2799" s="115" t="s">
        <v>3107</v>
      </c>
      <c r="AB2799" s="44">
        <v>1</v>
      </c>
      <c r="AC2799" s="45"/>
    </row>
    <row r="2800" spans="1:29" x14ac:dyDescent="0.2">
      <c r="A2800" s="37">
        <v>2799</v>
      </c>
      <c r="B2800" s="38" t="s">
        <v>2571</v>
      </c>
      <c r="C2800" s="39" t="s">
        <v>2586</v>
      </c>
      <c r="D2800" s="40">
        <v>44101</v>
      </c>
      <c r="E2800" s="38">
        <v>1</v>
      </c>
      <c r="F2800" s="38"/>
      <c r="G2800" s="38" t="s">
        <v>2</v>
      </c>
      <c r="H2800" s="38" t="s">
        <v>2</v>
      </c>
      <c r="I2800" s="39">
        <v>0</v>
      </c>
      <c r="J2800" s="39">
        <v>10706.99</v>
      </c>
      <c r="K2800" s="39">
        <v>0</v>
      </c>
      <c r="L2800" s="41">
        <f>SUM(Data5[[#This Row],[CHELTUIELI DE PERSONAL LEI]:[CHELTUIELI DE CAPITAL (ACTIVE NEFINANCIARE ) LEI]])</f>
        <v>10706.99</v>
      </c>
      <c r="M2800" s="41">
        <f>Data5[[#This Row],[TOTAL CHELTUIELI LEI]]/Data5[[#This Row],[CURS VALUTAR EURO BNR 22 07 2020]]</f>
        <v>2212.1423111092749</v>
      </c>
      <c r="N2800" s="49">
        <v>1202</v>
      </c>
      <c r="O2800" s="54"/>
      <c r="P2800" s="54">
        <v>735</v>
      </c>
      <c r="Q2800" s="54"/>
      <c r="R2800" s="54">
        <f>Data5[[#This Row],[PERSOANE ÎNSCRISE ÎN LISTELE ELECTORALE (TURUL 1)            ]]+Data5[[#This Row],[PERSOANE ÎNSCRISE ÎN LISTELE ELECTORALE (TURUL AL 2-LEA)]]</f>
        <v>1202</v>
      </c>
      <c r="S2800" s="54">
        <f>Data5[[#This Row],[PERSOANE CARE AU PARTICIPAT LA VOT (TURUL 1)]]+Data5[[#This Row],[PERSOANE CARE AU PARTICIPAT LA VOT  (TURUL AL 2-LEA)]]</f>
        <v>735</v>
      </c>
      <c r="T2800" s="41">
        <f>Data5[[#This Row],[TOTAL CHELTUIELI LEI]]/Data5[[#This Row],[NUMĂRUL PERSOANELOR ÎNSCRISE ÎN LISTELE ELECTORALE]]</f>
        <v>8.907645590682197</v>
      </c>
      <c r="U2800" s="41">
        <f>Data5[[#This Row],[TOTAL CHELTUIELI EURO]]/Data5[[#This Row],[NUMĂRUL PERSOANELOR ÎNSCRISE ÎN LISTELE ELECTORALE]]</f>
        <v>1.8403846182273502</v>
      </c>
      <c r="V2800" s="41">
        <f>Data5[[#This Row],[TOTAL CHELTUIELI LEI]]/Data5[[#This Row],[NUMĂRUL PERSOANELOR CARE AU PARTICIPAT LA VOT]]</f>
        <v>14.567333333333334</v>
      </c>
      <c r="W2800" s="41">
        <f>Data5[[#This Row],[TOTAL CHELTUIELI EURO]]/Data5[[#This Row],[NUMĂRUL PERSOANELOR CARE AU PARTICIPAT LA VOT]]</f>
        <v>3.009717430080646</v>
      </c>
      <c r="X2800" s="43">
        <v>4.8400999999999996</v>
      </c>
      <c r="Y2800" s="114" t="s">
        <v>2896</v>
      </c>
      <c r="Z2800" s="44">
        <v>8</v>
      </c>
      <c r="AA2800" s="115" t="s">
        <v>3107</v>
      </c>
      <c r="AB2800" s="44">
        <v>1</v>
      </c>
      <c r="AC2800" s="45"/>
    </row>
    <row r="2801" spans="1:29" x14ac:dyDescent="0.2">
      <c r="A2801" s="37">
        <v>2800</v>
      </c>
      <c r="B2801" s="38" t="s">
        <v>2571</v>
      </c>
      <c r="C2801" s="39" t="s">
        <v>2587</v>
      </c>
      <c r="D2801" s="40">
        <v>44101</v>
      </c>
      <c r="E2801" s="38">
        <v>1</v>
      </c>
      <c r="F2801" s="38"/>
      <c r="G2801" s="38" t="s">
        <v>2</v>
      </c>
      <c r="H2801" s="38" t="s">
        <v>2</v>
      </c>
      <c r="I2801" s="48">
        <v>0</v>
      </c>
      <c r="J2801" s="48">
        <v>6504.1</v>
      </c>
      <c r="K2801" s="48">
        <v>0</v>
      </c>
      <c r="L2801" s="41">
        <f>SUM(Data5[[#This Row],[CHELTUIELI DE PERSONAL LEI]:[CHELTUIELI DE CAPITAL (ACTIVE NEFINANCIARE ) LEI]])</f>
        <v>6504.1</v>
      </c>
      <c r="M2801" s="41">
        <f>Data5[[#This Row],[TOTAL CHELTUIELI LEI]]/Data5[[#This Row],[CURS VALUTAR EURO BNR 22 07 2020]]</f>
        <v>1343.7945496993866</v>
      </c>
      <c r="N2801" s="49">
        <v>746</v>
      </c>
      <c r="O2801" s="54"/>
      <c r="P2801" s="54">
        <v>445</v>
      </c>
      <c r="Q2801" s="54"/>
      <c r="R2801" s="54">
        <f>Data5[[#This Row],[PERSOANE ÎNSCRISE ÎN LISTELE ELECTORALE (TURUL 1)            ]]+Data5[[#This Row],[PERSOANE ÎNSCRISE ÎN LISTELE ELECTORALE (TURUL AL 2-LEA)]]</f>
        <v>746</v>
      </c>
      <c r="S2801" s="54">
        <f>Data5[[#This Row],[PERSOANE CARE AU PARTICIPAT LA VOT (TURUL 1)]]+Data5[[#This Row],[PERSOANE CARE AU PARTICIPAT LA VOT  (TURUL AL 2-LEA)]]</f>
        <v>445</v>
      </c>
      <c r="T2801" s="41">
        <f>Data5[[#This Row],[TOTAL CHELTUIELI LEI]]/Data5[[#This Row],[NUMĂRUL PERSOANELOR ÎNSCRISE ÎN LISTELE ELECTORALE]]</f>
        <v>8.7186327077748</v>
      </c>
      <c r="U2801" s="41">
        <f>Data5[[#This Row],[TOTAL CHELTUIELI EURO]]/Data5[[#This Row],[NUMĂRUL PERSOANELOR ÎNSCRISE ÎN LISTELE ELECTORALE]]</f>
        <v>1.8013331765407328</v>
      </c>
      <c r="V2801" s="41">
        <f>Data5[[#This Row],[TOTAL CHELTUIELI LEI]]/Data5[[#This Row],[NUMĂRUL PERSOANELOR CARE AU PARTICIPAT LA VOT]]</f>
        <v>14.615955056179777</v>
      </c>
      <c r="W2801" s="41">
        <f>Data5[[#This Row],[TOTAL CHELTUIELI EURO]]/Data5[[#This Row],[NUMĂRUL PERSOANELOR CARE AU PARTICIPAT LA VOT]]</f>
        <v>3.0197630330323295</v>
      </c>
      <c r="X2801" s="43">
        <v>4.8400999999999996</v>
      </c>
      <c r="Y2801" s="114" t="s">
        <v>2896</v>
      </c>
      <c r="Z2801" s="44">
        <v>8</v>
      </c>
      <c r="AA2801" s="115" t="s">
        <v>3107</v>
      </c>
      <c r="AB2801" s="44">
        <v>1</v>
      </c>
      <c r="AC2801" s="45"/>
    </row>
    <row r="2802" spans="1:29" x14ac:dyDescent="0.2">
      <c r="A2802" s="37">
        <v>2801</v>
      </c>
      <c r="B2802" s="38" t="s">
        <v>2571</v>
      </c>
      <c r="C2802" s="39" t="s">
        <v>2588</v>
      </c>
      <c r="D2802" s="40">
        <v>44101</v>
      </c>
      <c r="E2802" s="38">
        <v>1</v>
      </c>
      <c r="F2802" s="38"/>
      <c r="G2802" s="38" t="s">
        <v>2</v>
      </c>
      <c r="H2802" s="38" t="s">
        <v>2</v>
      </c>
      <c r="I2802" s="39">
        <v>0</v>
      </c>
      <c r="J2802" s="39">
        <v>2592</v>
      </c>
      <c r="K2802" s="39">
        <v>0</v>
      </c>
      <c r="L2802" s="41">
        <f>SUM(Data5[[#This Row],[CHELTUIELI DE PERSONAL LEI]:[CHELTUIELI DE CAPITAL (ACTIVE NEFINANCIARE ) LEI]])</f>
        <v>2592</v>
      </c>
      <c r="M2802" s="41">
        <f>Data5[[#This Row],[TOTAL CHELTUIELI LEI]]/Data5[[#This Row],[CURS VALUTAR EURO BNR 22 07 2020]]</f>
        <v>535.526125493275</v>
      </c>
      <c r="N2802" s="49">
        <v>978</v>
      </c>
      <c r="O2802" s="54"/>
      <c r="P2802" s="54">
        <v>617</v>
      </c>
      <c r="Q2802" s="54"/>
      <c r="R2802" s="54">
        <f>Data5[[#This Row],[PERSOANE ÎNSCRISE ÎN LISTELE ELECTORALE (TURUL 1)            ]]+Data5[[#This Row],[PERSOANE ÎNSCRISE ÎN LISTELE ELECTORALE (TURUL AL 2-LEA)]]</f>
        <v>978</v>
      </c>
      <c r="S2802" s="54">
        <f>Data5[[#This Row],[PERSOANE CARE AU PARTICIPAT LA VOT (TURUL 1)]]+Data5[[#This Row],[PERSOANE CARE AU PARTICIPAT LA VOT  (TURUL AL 2-LEA)]]</f>
        <v>617</v>
      </c>
      <c r="T2802" s="41">
        <f>Data5[[#This Row],[TOTAL CHELTUIELI LEI]]/Data5[[#This Row],[NUMĂRUL PERSOANELOR ÎNSCRISE ÎN LISTELE ELECTORALE]]</f>
        <v>2.6503067484662575</v>
      </c>
      <c r="U2802" s="41">
        <f>Data5[[#This Row],[TOTAL CHELTUIELI EURO]]/Data5[[#This Row],[NUMĂRUL PERSOANELOR ÎNSCRISE ÎN LISTELE ELECTORALE]]</f>
        <v>0.54757272545324642</v>
      </c>
      <c r="V2802" s="41">
        <f>Data5[[#This Row],[TOTAL CHELTUIELI LEI]]/Data5[[#This Row],[NUMĂRUL PERSOANELOR CARE AU PARTICIPAT LA VOT]]</f>
        <v>4.2009724473257695</v>
      </c>
      <c r="W2802" s="41">
        <f>Data5[[#This Row],[TOTAL CHELTUIELI EURO]]/Data5[[#This Row],[NUMĂRUL PERSOANELOR CARE AU PARTICIPAT LA VOT]]</f>
        <v>0.86795158102637759</v>
      </c>
      <c r="X2802" s="43">
        <v>4.8400999999999996</v>
      </c>
      <c r="Y2802" s="114" t="s">
        <v>2891</v>
      </c>
      <c r="Z2802" s="44">
        <v>2</v>
      </c>
      <c r="AA2802" s="115" t="s">
        <v>3105</v>
      </c>
      <c r="AB2802" s="44">
        <v>0</v>
      </c>
      <c r="AC2802" s="45"/>
    </row>
    <row r="2803" spans="1:29" x14ac:dyDescent="0.2">
      <c r="A2803" s="37">
        <v>2802</v>
      </c>
      <c r="B2803" s="38" t="s">
        <v>2571</v>
      </c>
      <c r="C2803" s="39" t="s">
        <v>2589</v>
      </c>
      <c r="D2803" s="40">
        <v>44101</v>
      </c>
      <c r="E2803" s="38">
        <v>1</v>
      </c>
      <c r="F2803" s="38"/>
      <c r="G2803" s="38" t="s">
        <v>2</v>
      </c>
      <c r="H2803" s="38" t="s">
        <v>2</v>
      </c>
      <c r="I2803" s="39">
        <v>0</v>
      </c>
      <c r="J2803" s="39">
        <v>3666</v>
      </c>
      <c r="K2803" s="39">
        <v>0</v>
      </c>
      <c r="L2803" s="41">
        <f>SUM(Data5[[#This Row],[CHELTUIELI DE PERSONAL LEI]:[CHELTUIELI DE CAPITAL (ACTIVE NEFINANCIARE ) LEI]])</f>
        <v>3666</v>
      </c>
      <c r="M2803" s="41">
        <f>Data5[[#This Row],[TOTAL CHELTUIELI LEI]]/Data5[[#This Row],[CURS VALUTAR EURO BNR 22 07 2020]]</f>
        <v>757.42236730646061</v>
      </c>
      <c r="N2803" s="49">
        <v>1112</v>
      </c>
      <c r="O2803" s="54"/>
      <c r="P2803" s="54">
        <v>803</v>
      </c>
      <c r="Q2803" s="54"/>
      <c r="R2803" s="54">
        <f>Data5[[#This Row],[PERSOANE ÎNSCRISE ÎN LISTELE ELECTORALE (TURUL 1)            ]]+Data5[[#This Row],[PERSOANE ÎNSCRISE ÎN LISTELE ELECTORALE (TURUL AL 2-LEA)]]</f>
        <v>1112</v>
      </c>
      <c r="S2803" s="54">
        <f>Data5[[#This Row],[PERSOANE CARE AU PARTICIPAT LA VOT (TURUL 1)]]+Data5[[#This Row],[PERSOANE CARE AU PARTICIPAT LA VOT  (TURUL AL 2-LEA)]]</f>
        <v>803</v>
      </c>
      <c r="T2803" s="41">
        <f>Data5[[#This Row],[TOTAL CHELTUIELI LEI]]/Data5[[#This Row],[NUMĂRUL PERSOANELOR ÎNSCRISE ÎN LISTELE ELECTORALE]]</f>
        <v>3.2967625899280577</v>
      </c>
      <c r="U2803" s="41">
        <f>Data5[[#This Row],[TOTAL CHELTUIELI EURO]]/Data5[[#This Row],[NUMĂRUL PERSOANELOR ÎNSCRISE ÎN LISTELE ELECTORALE]]</f>
        <v>0.68113522239789626</v>
      </c>
      <c r="V2803" s="41">
        <f>Data5[[#This Row],[TOTAL CHELTUIELI LEI]]/Data5[[#This Row],[NUMĂRUL PERSOANELOR CARE AU PARTICIPAT LA VOT]]</f>
        <v>4.5653798256537979</v>
      </c>
      <c r="W2803" s="41">
        <f>Data5[[#This Row],[TOTAL CHELTUIELI EURO]]/Data5[[#This Row],[NUMĂRUL PERSOANELOR CARE AU PARTICIPAT LA VOT]]</f>
        <v>0.9432408061101627</v>
      </c>
      <c r="X2803" s="43">
        <v>4.8400999999999996</v>
      </c>
      <c r="Y2803" s="114" t="s">
        <v>2884</v>
      </c>
      <c r="Z2803" s="44">
        <v>3</v>
      </c>
      <c r="AA2803" s="115" t="s">
        <v>3105</v>
      </c>
      <c r="AB2803" s="44">
        <v>0</v>
      </c>
      <c r="AC2803" s="45"/>
    </row>
    <row r="2804" spans="1:29" x14ac:dyDescent="0.2">
      <c r="A2804" s="37">
        <v>2803</v>
      </c>
      <c r="B2804" s="38" t="s">
        <v>2571</v>
      </c>
      <c r="C2804" s="39" t="s">
        <v>2590</v>
      </c>
      <c r="D2804" s="40">
        <v>44101</v>
      </c>
      <c r="E2804" s="38">
        <v>1</v>
      </c>
      <c r="F2804" s="38"/>
      <c r="G2804" s="38" t="s">
        <v>2</v>
      </c>
      <c r="H2804" s="38" t="s">
        <v>2</v>
      </c>
      <c r="I2804" s="39">
        <v>2000</v>
      </c>
      <c r="J2804" s="39">
        <v>5106.96</v>
      </c>
      <c r="K2804" s="39">
        <v>0</v>
      </c>
      <c r="L2804" s="41">
        <f>SUM(Data5[[#This Row],[CHELTUIELI DE PERSONAL LEI]:[CHELTUIELI DE CAPITAL (ACTIVE NEFINANCIARE ) LEI]])</f>
        <v>7106.96</v>
      </c>
      <c r="M2804" s="41">
        <f>Data5[[#This Row],[TOTAL CHELTUIELI LEI]]/Data5[[#This Row],[CURS VALUTAR EURO BNR 22 07 2020]]</f>
        <v>1468.3498274829033</v>
      </c>
      <c r="N2804" s="49">
        <v>1523</v>
      </c>
      <c r="O2804" s="54"/>
      <c r="P2804" s="54">
        <v>718</v>
      </c>
      <c r="Q2804" s="54"/>
      <c r="R2804" s="54">
        <f>Data5[[#This Row],[PERSOANE ÎNSCRISE ÎN LISTELE ELECTORALE (TURUL 1)            ]]+Data5[[#This Row],[PERSOANE ÎNSCRISE ÎN LISTELE ELECTORALE (TURUL AL 2-LEA)]]</f>
        <v>1523</v>
      </c>
      <c r="S2804" s="54">
        <f>Data5[[#This Row],[PERSOANE CARE AU PARTICIPAT LA VOT (TURUL 1)]]+Data5[[#This Row],[PERSOANE CARE AU PARTICIPAT LA VOT  (TURUL AL 2-LEA)]]</f>
        <v>718</v>
      </c>
      <c r="T2804" s="41">
        <f>Data5[[#This Row],[TOTAL CHELTUIELI LEI]]/Data5[[#This Row],[NUMĂRUL PERSOANELOR ÎNSCRISE ÎN LISTELE ELECTORALE]]</f>
        <v>4.6664215364412343</v>
      </c>
      <c r="U2804" s="41">
        <f>Data5[[#This Row],[TOTAL CHELTUIELI EURO]]/Data5[[#This Row],[NUMĂRUL PERSOANELOR ÎNSCRISE ÎN LISTELE ELECTORALE]]</f>
        <v>0.96411676131510393</v>
      </c>
      <c r="V2804" s="41">
        <f>Data5[[#This Row],[TOTAL CHELTUIELI LEI]]/Data5[[#This Row],[NUMĂRUL PERSOANELOR CARE AU PARTICIPAT LA VOT]]</f>
        <v>9.8982729805013925</v>
      </c>
      <c r="W2804" s="41">
        <f>Data5[[#This Row],[TOTAL CHELTUIELI EURO]]/Data5[[#This Row],[NUMĂRUL PERSOANELOR CARE AU PARTICIPAT LA VOT]]</f>
        <v>2.0450554700318988</v>
      </c>
      <c r="X2804" s="43">
        <v>4.8400999999999996</v>
      </c>
      <c r="Y2804" s="114" t="s">
        <v>2895</v>
      </c>
      <c r="Z2804" s="44">
        <v>4</v>
      </c>
      <c r="AA2804" s="115" t="s">
        <v>3105</v>
      </c>
      <c r="AB2804" s="44">
        <v>0</v>
      </c>
      <c r="AC2804" s="45"/>
    </row>
    <row r="2805" spans="1:29" x14ac:dyDescent="0.2">
      <c r="A2805" s="37">
        <v>2804</v>
      </c>
      <c r="B2805" s="38" t="s">
        <v>2571</v>
      </c>
      <c r="C2805" s="39" t="s">
        <v>1508</v>
      </c>
      <c r="D2805" s="40">
        <v>44101</v>
      </c>
      <c r="E2805" s="38">
        <v>1</v>
      </c>
      <c r="F2805" s="38"/>
      <c r="G2805" s="38" t="s">
        <v>2</v>
      </c>
      <c r="H2805" s="38" t="s">
        <v>2</v>
      </c>
      <c r="I2805" s="39">
        <v>0</v>
      </c>
      <c r="J2805" s="39">
        <v>11808</v>
      </c>
      <c r="K2805" s="39">
        <v>0</v>
      </c>
      <c r="L2805" s="41">
        <f>SUM(Data5[[#This Row],[CHELTUIELI DE PERSONAL LEI]:[CHELTUIELI DE CAPITAL (ACTIVE NEFINANCIARE ) LEI]])</f>
        <v>11808</v>
      </c>
      <c r="M2805" s="41">
        <f>Data5[[#This Row],[TOTAL CHELTUIELI LEI]]/Data5[[#This Row],[CURS VALUTAR EURO BNR 22 07 2020]]</f>
        <v>2439.6190161360305</v>
      </c>
      <c r="N2805" s="49">
        <v>3499</v>
      </c>
      <c r="O2805" s="54"/>
      <c r="P2805" s="54">
        <v>1872</v>
      </c>
      <c r="Q2805" s="54"/>
      <c r="R2805" s="54">
        <f>Data5[[#This Row],[PERSOANE ÎNSCRISE ÎN LISTELE ELECTORALE (TURUL 1)            ]]+Data5[[#This Row],[PERSOANE ÎNSCRISE ÎN LISTELE ELECTORALE (TURUL AL 2-LEA)]]</f>
        <v>3499</v>
      </c>
      <c r="S2805" s="54">
        <f>Data5[[#This Row],[PERSOANE CARE AU PARTICIPAT LA VOT (TURUL 1)]]+Data5[[#This Row],[PERSOANE CARE AU PARTICIPAT LA VOT  (TURUL AL 2-LEA)]]</f>
        <v>1872</v>
      </c>
      <c r="T2805" s="41">
        <f>Data5[[#This Row],[TOTAL CHELTUIELI LEI]]/Data5[[#This Row],[NUMĂRUL PERSOANELOR ÎNSCRISE ÎN LISTELE ELECTORALE]]</f>
        <v>3.3746784795655902</v>
      </c>
      <c r="U2805" s="41">
        <f>Data5[[#This Row],[TOTAL CHELTUIELI EURO]]/Data5[[#This Row],[NUMĂRUL PERSOANELOR ÎNSCRISE ÎN LISTELE ELECTORALE]]</f>
        <v>0.69723321410003725</v>
      </c>
      <c r="V2805" s="41">
        <f>Data5[[#This Row],[TOTAL CHELTUIELI LEI]]/Data5[[#This Row],[NUMĂRUL PERSOANELOR CARE AU PARTICIPAT LA VOT]]</f>
        <v>6.3076923076923075</v>
      </c>
      <c r="W2805" s="41">
        <f>Data5[[#This Row],[TOTAL CHELTUIELI EURO]]/Data5[[#This Row],[NUMĂRUL PERSOANELOR CARE AU PARTICIPAT LA VOT]]</f>
        <v>1.3032152863974522</v>
      </c>
      <c r="X2805" s="43">
        <v>4.8400999999999996</v>
      </c>
      <c r="Y2805" s="114" t="s">
        <v>2884</v>
      </c>
      <c r="Z2805" s="44">
        <v>3</v>
      </c>
      <c r="AA2805" s="115" t="s">
        <v>3105</v>
      </c>
      <c r="AB2805" s="44">
        <v>0</v>
      </c>
      <c r="AC2805" s="45"/>
    </row>
    <row r="2806" spans="1:29" x14ac:dyDescent="0.2">
      <c r="A2806" s="37">
        <v>2805</v>
      </c>
      <c r="B2806" s="38" t="s">
        <v>2571</v>
      </c>
      <c r="C2806" s="39" t="s">
        <v>2591</v>
      </c>
      <c r="D2806" s="40">
        <v>44101</v>
      </c>
      <c r="E2806" s="38">
        <v>1</v>
      </c>
      <c r="F2806" s="38"/>
      <c r="G2806" s="38" t="s">
        <v>2</v>
      </c>
      <c r="H2806" s="38" t="s">
        <v>2</v>
      </c>
      <c r="I2806" s="39">
        <v>0</v>
      </c>
      <c r="J2806" s="39">
        <v>8913.3700000000008</v>
      </c>
      <c r="K2806" s="39">
        <v>0</v>
      </c>
      <c r="L2806" s="41">
        <f>SUM(Data5[[#This Row],[CHELTUIELI DE PERSONAL LEI]:[CHELTUIELI DE CAPITAL (ACTIVE NEFINANCIARE ) LEI]])</f>
        <v>8913.3700000000008</v>
      </c>
      <c r="M2806" s="41">
        <f>Data5[[#This Row],[TOTAL CHELTUIELI LEI]]/Data5[[#This Row],[CURS VALUTAR EURO BNR 22 07 2020]]</f>
        <v>1841.5673229891947</v>
      </c>
      <c r="N2806" s="49">
        <v>2849</v>
      </c>
      <c r="O2806" s="54"/>
      <c r="P2806" s="54">
        <v>1302</v>
      </c>
      <c r="Q2806" s="54"/>
      <c r="R2806" s="54">
        <f>Data5[[#This Row],[PERSOANE ÎNSCRISE ÎN LISTELE ELECTORALE (TURUL 1)            ]]+Data5[[#This Row],[PERSOANE ÎNSCRISE ÎN LISTELE ELECTORALE (TURUL AL 2-LEA)]]</f>
        <v>2849</v>
      </c>
      <c r="S2806" s="54">
        <f>Data5[[#This Row],[PERSOANE CARE AU PARTICIPAT LA VOT (TURUL 1)]]+Data5[[#This Row],[PERSOANE CARE AU PARTICIPAT LA VOT  (TURUL AL 2-LEA)]]</f>
        <v>1302</v>
      </c>
      <c r="T2806" s="41">
        <f>Data5[[#This Row],[TOTAL CHELTUIELI LEI]]/Data5[[#This Row],[NUMĂRUL PERSOANELOR ÎNSCRISE ÎN LISTELE ELECTORALE]]</f>
        <v>3.128595998595999</v>
      </c>
      <c r="U2806" s="41">
        <f>Data5[[#This Row],[TOTAL CHELTUIELI EURO]]/Data5[[#This Row],[NUMĂRUL PERSOANELOR ÎNSCRISE ÎN LISTELE ELECTORALE]]</f>
        <v>0.64639077675998413</v>
      </c>
      <c r="V2806" s="41">
        <f>Data5[[#This Row],[TOTAL CHELTUIELI LEI]]/Data5[[#This Row],[NUMĂRUL PERSOANELOR CARE AU PARTICIPAT LA VOT]]</f>
        <v>6.8459062980030732</v>
      </c>
      <c r="W2806" s="41">
        <f>Data5[[#This Row],[TOTAL CHELTUIELI EURO]]/Data5[[#This Row],[NUMĂRUL PERSOANELOR CARE AU PARTICIPAT LA VOT]]</f>
        <v>1.4144142265662019</v>
      </c>
      <c r="X2806" s="43">
        <v>4.8400999999999996</v>
      </c>
      <c r="Y2806" s="114" t="s">
        <v>2884</v>
      </c>
      <c r="Z2806" s="44">
        <v>3</v>
      </c>
      <c r="AA2806" s="115" t="s">
        <v>3105</v>
      </c>
      <c r="AB2806" s="44">
        <v>0</v>
      </c>
      <c r="AC2806" s="45"/>
    </row>
    <row r="2807" spans="1:29" x14ac:dyDescent="0.2">
      <c r="A2807" s="37">
        <v>2806</v>
      </c>
      <c r="B2807" s="38" t="s">
        <v>2571</v>
      </c>
      <c r="C2807" s="39" t="s">
        <v>2592</v>
      </c>
      <c r="D2807" s="40">
        <v>44101</v>
      </c>
      <c r="E2807" s="38">
        <v>1</v>
      </c>
      <c r="F2807" s="38"/>
      <c r="G2807" s="38" t="s">
        <v>2</v>
      </c>
      <c r="H2807" s="38" t="s">
        <v>2</v>
      </c>
      <c r="I2807" s="39">
        <v>1873</v>
      </c>
      <c r="J2807" s="39">
        <v>1208.22</v>
      </c>
      <c r="K2807" s="39">
        <v>0</v>
      </c>
      <c r="L2807" s="41">
        <f>SUM(Data5[[#This Row],[CHELTUIELI DE PERSONAL LEI]:[CHELTUIELI DE CAPITAL (ACTIVE NEFINANCIARE ) LEI]])</f>
        <v>3081.2200000000003</v>
      </c>
      <c r="M2807" s="41">
        <f>Data5[[#This Row],[TOTAL CHELTUIELI LEI]]/Data5[[#This Row],[CURS VALUTAR EURO BNR 22 07 2020]]</f>
        <v>636.6025495341006</v>
      </c>
      <c r="N2807" s="49">
        <v>2941</v>
      </c>
      <c r="O2807" s="54"/>
      <c r="P2807" s="54">
        <v>2153</v>
      </c>
      <c r="Q2807" s="54"/>
      <c r="R2807" s="54">
        <f>Data5[[#This Row],[PERSOANE ÎNSCRISE ÎN LISTELE ELECTORALE (TURUL 1)            ]]+Data5[[#This Row],[PERSOANE ÎNSCRISE ÎN LISTELE ELECTORALE (TURUL AL 2-LEA)]]</f>
        <v>2941</v>
      </c>
      <c r="S2807" s="54">
        <f>Data5[[#This Row],[PERSOANE CARE AU PARTICIPAT LA VOT (TURUL 1)]]+Data5[[#This Row],[PERSOANE CARE AU PARTICIPAT LA VOT  (TURUL AL 2-LEA)]]</f>
        <v>2153</v>
      </c>
      <c r="T2807" s="41">
        <f>Data5[[#This Row],[TOTAL CHELTUIELI LEI]]/Data5[[#This Row],[NUMĂRUL PERSOANELOR ÎNSCRISE ÎN LISTELE ELECTORALE]]</f>
        <v>1.0476776606596396</v>
      </c>
      <c r="U2807" s="41">
        <f>Data5[[#This Row],[TOTAL CHELTUIELI EURO]]/Data5[[#This Row],[NUMĂRUL PERSOANELOR ÎNSCRISE ÎN LISTELE ELECTORALE]]</f>
        <v>0.21645785431285297</v>
      </c>
      <c r="V2807" s="41">
        <f>Data5[[#This Row],[TOTAL CHELTUIELI LEI]]/Data5[[#This Row],[NUMĂRUL PERSOANELOR CARE AU PARTICIPAT LA VOT]]</f>
        <v>1.4311286576869486</v>
      </c>
      <c r="W2807" s="41">
        <f>Data5[[#This Row],[TOTAL CHELTUIELI EURO]]/Data5[[#This Row],[NUMĂRUL PERSOANELOR CARE AU PARTICIPAT LA VOT]]</f>
        <v>0.29568163006693016</v>
      </c>
      <c r="X2807" s="43">
        <v>4.8400999999999996</v>
      </c>
      <c r="Y2807" s="114" t="s">
        <v>2894</v>
      </c>
      <c r="Z2807" s="44">
        <v>1</v>
      </c>
      <c r="AA2807" s="115" t="s">
        <v>3105</v>
      </c>
      <c r="AB2807" s="44">
        <v>0</v>
      </c>
      <c r="AC2807" s="45"/>
    </row>
    <row r="2808" spans="1:29" x14ac:dyDescent="0.2">
      <c r="A2808" s="37">
        <v>2807</v>
      </c>
      <c r="B2808" s="38" t="s">
        <v>2571</v>
      </c>
      <c r="C2808" s="39" t="s">
        <v>2593</v>
      </c>
      <c r="D2808" s="40">
        <v>44101</v>
      </c>
      <c r="E2808" s="38">
        <v>1</v>
      </c>
      <c r="F2808" s="38"/>
      <c r="G2808" s="38" t="s">
        <v>2</v>
      </c>
      <c r="H2808" s="38" t="s">
        <v>2</v>
      </c>
      <c r="I2808" s="39">
        <v>1600</v>
      </c>
      <c r="J2808" s="39">
        <v>0</v>
      </c>
      <c r="K2808" s="39">
        <v>0</v>
      </c>
      <c r="L2808" s="41">
        <f>SUM(Data5[[#This Row],[CHELTUIELI DE PERSONAL LEI]:[CHELTUIELI DE CAPITAL (ACTIVE NEFINANCIARE ) LEI]])</f>
        <v>1600</v>
      </c>
      <c r="M2808" s="41">
        <f>Data5[[#This Row],[TOTAL CHELTUIELI LEI]]/Data5[[#This Row],[CURS VALUTAR EURO BNR 22 07 2020]]</f>
        <v>330.57168240325615</v>
      </c>
      <c r="N2808" s="49">
        <v>1848</v>
      </c>
      <c r="O2808" s="54"/>
      <c r="P2808" s="54">
        <v>1067</v>
      </c>
      <c r="Q2808" s="54"/>
      <c r="R2808" s="54">
        <f>Data5[[#This Row],[PERSOANE ÎNSCRISE ÎN LISTELE ELECTORALE (TURUL 1)            ]]+Data5[[#This Row],[PERSOANE ÎNSCRISE ÎN LISTELE ELECTORALE (TURUL AL 2-LEA)]]</f>
        <v>1848</v>
      </c>
      <c r="S2808" s="54">
        <f>Data5[[#This Row],[PERSOANE CARE AU PARTICIPAT LA VOT (TURUL 1)]]+Data5[[#This Row],[PERSOANE CARE AU PARTICIPAT LA VOT  (TURUL AL 2-LEA)]]</f>
        <v>1067</v>
      </c>
      <c r="T2808" s="41">
        <f>Data5[[#This Row],[TOTAL CHELTUIELI LEI]]/Data5[[#This Row],[NUMĂRUL PERSOANELOR ÎNSCRISE ÎN LISTELE ELECTORALE]]</f>
        <v>0.86580086580086579</v>
      </c>
      <c r="U2808" s="41">
        <f>Data5[[#This Row],[TOTAL CHELTUIELI EURO]]/Data5[[#This Row],[NUMĂRUL PERSOANELOR ÎNSCRISE ÎN LISTELE ELECTORALE]]</f>
        <v>0.17888078052124251</v>
      </c>
      <c r="V2808" s="41">
        <f>Data5[[#This Row],[TOTAL CHELTUIELI LEI]]/Data5[[#This Row],[NUMĂRUL PERSOANELOR CARE AU PARTICIPAT LA VOT]]</f>
        <v>1.499531396438613</v>
      </c>
      <c r="W2808" s="41">
        <f>Data5[[#This Row],[TOTAL CHELTUIELI EURO]]/Data5[[#This Row],[NUMĂRUL PERSOANELOR CARE AU PARTICIPAT LA VOT]]</f>
        <v>0.30981413533576019</v>
      </c>
      <c r="X2808" s="43">
        <v>4.8400999999999996</v>
      </c>
      <c r="Y2808" s="114" t="s">
        <v>2890</v>
      </c>
      <c r="Z2808" s="44">
        <v>0</v>
      </c>
      <c r="AA2808" s="115" t="s">
        <v>3105</v>
      </c>
      <c r="AB2808" s="44">
        <v>0</v>
      </c>
      <c r="AC2808" s="45"/>
    </row>
    <row r="2809" spans="1:29" x14ac:dyDescent="0.2">
      <c r="A2809" s="37">
        <v>2808</v>
      </c>
      <c r="B2809" s="38" t="s">
        <v>2571</v>
      </c>
      <c r="C2809" s="39" t="s">
        <v>695</v>
      </c>
      <c r="D2809" s="40">
        <v>44101</v>
      </c>
      <c r="E2809" s="38">
        <v>1</v>
      </c>
      <c r="F2809" s="38"/>
      <c r="G2809" s="38" t="s">
        <v>2</v>
      </c>
      <c r="H2809" s="38" t="s">
        <v>2</v>
      </c>
      <c r="I2809" s="39">
        <v>1200</v>
      </c>
      <c r="J2809" s="39">
        <v>7955</v>
      </c>
      <c r="K2809" s="39">
        <v>0</v>
      </c>
      <c r="L2809" s="41">
        <f>SUM(Data5[[#This Row],[CHELTUIELI DE PERSONAL LEI]:[CHELTUIELI DE CAPITAL (ACTIVE NEFINANCIARE ) LEI]])</f>
        <v>9155</v>
      </c>
      <c r="M2809" s="41">
        <f>Data5[[#This Row],[TOTAL CHELTUIELI LEI]]/Data5[[#This Row],[CURS VALUTAR EURO BNR 22 07 2020]]</f>
        <v>1891.4898452511313</v>
      </c>
      <c r="N2809" s="49">
        <v>2417</v>
      </c>
      <c r="O2809" s="54"/>
      <c r="P2809" s="54">
        <v>1276</v>
      </c>
      <c r="Q2809" s="54"/>
      <c r="R2809" s="54">
        <f>Data5[[#This Row],[PERSOANE ÎNSCRISE ÎN LISTELE ELECTORALE (TURUL 1)            ]]+Data5[[#This Row],[PERSOANE ÎNSCRISE ÎN LISTELE ELECTORALE (TURUL AL 2-LEA)]]</f>
        <v>2417</v>
      </c>
      <c r="S2809" s="54">
        <f>Data5[[#This Row],[PERSOANE CARE AU PARTICIPAT LA VOT (TURUL 1)]]+Data5[[#This Row],[PERSOANE CARE AU PARTICIPAT LA VOT  (TURUL AL 2-LEA)]]</f>
        <v>1276</v>
      </c>
      <c r="T2809" s="41">
        <f>Data5[[#This Row],[TOTAL CHELTUIELI LEI]]/Data5[[#This Row],[NUMĂRUL PERSOANELOR ÎNSCRISE ÎN LISTELE ELECTORALE]]</f>
        <v>3.7877534133223003</v>
      </c>
      <c r="U2809" s="41">
        <f>Data5[[#This Row],[TOTAL CHELTUIELI EURO]]/Data5[[#This Row],[NUMĂRUL PERSOANELOR ÎNSCRISE ÎN LISTELE ELECTORALE]]</f>
        <v>0.78257751148164312</v>
      </c>
      <c r="V2809" s="41">
        <f>Data5[[#This Row],[TOTAL CHELTUIELI LEI]]/Data5[[#This Row],[NUMĂRUL PERSOANELOR CARE AU PARTICIPAT LA VOT]]</f>
        <v>7.1747648902821313</v>
      </c>
      <c r="W2809" s="41">
        <f>Data5[[#This Row],[TOTAL CHELTUIELI EURO]]/Data5[[#This Row],[NUMĂRUL PERSOANELOR CARE AU PARTICIPAT LA VOT]]</f>
        <v>1.4823588128927361</v>
      </c>
      <c r="X2809" s="43">
        <v>4.8400999999999996</v>
      </c>
      <c r="Y2809" s="114" t="s">
        <v>2884</v>
      </c>
      <c r="Z2809" s="44">
        <v>3</v>
      </c>
      <c r="AA2809" s="115" t="s">
        <v>3105</v>
      </c>
      <c r="AB2809" s="44">
        <v>0</v>
      </c>
      <c r="AC2809" s="45"/>
    </row>
    <row r="2810" spans="1:29" x14ac:dyDescent="0.2">
      <c r="A2810" s="37">
        <v>2809</v>
      </c>
      <c r="B2810" s="38" t="s">
        <v>2571</v>
      </c>
      <c r="C2810" s="39" t="s">
        <v>2594</v>
      </c>
      <c r="D2810" s="40">
        <v>44101</v>
      </c>
      <c r="E2810" s="38">
        <v>1</v>
      </c>
      <c r="F2810" s="38"/>
      <c r="G2810" s="38" t="s">
        <v>2</v>
      </c>
      <c r="H2810" s="38" t="s">
        <v>2</v>
      </c>
      <c r="I2810" s="39">
        <v>4</v>
      </c>
      <c r="J2810" s="39">
        <v>211</v>
      </c>
      <c r="K2810" s="39">
        <v>0</v>
      </c>
      <c r="L2810" s="41">
        <f>SUM(Data5[[#This Row],[CHELTUIELI DE PERSONAL LEI]:[CHELTUIELI DE CAPITAL (ACTIVE NEFINANCIARE ) LEI]])</f>
        <v>215</v>
      </c>
      <c r="M2810" s="41">
        <f>Data5[[#This Row],[TOTAL CHELTUIELI LEI]]/Data5[[#This Row],[CURS VALUTAR EURO BNR 22 07 2020]]</f>
        <v>44.420569822937544</v>
      </c>
      <c r="N2810" s="49">
        <v>2709</v>
      </c>
      <c r="O2810" s="54"/>
      <c r="P2810" s="54">
        <v>1679</v>
      </c>
      <c r="Q2810" s="54"/>
      <c r="R2810" s="54">
        <f>Data5[[#This Row],[PERSOANE ÎNSCRISE ÎN LISTELE ELECTORALE (TURUL 1)            ]]+Data5[[#This Row],[PERSOANE ÎNSCRISE ÎN LISTELE ELECTORALE (TURUL AL 2-LEA)]]</f>
        <v>2709</v>
      </c>
      <c r="S2810" s="54">
        <f>Data5[[#This Row],[PERSOANE CARE AU PARTICIPAT LA VOT (TURUL 1)]]+Data5[[#This Row],[PERSOANE CARE AU PARTICIPAT LA VOT  (TURUL AL 2-LEA)]]</f>
        <v>1679</v>
      </c>
      <c r="T2810" s="41">
        <f>Data5[[#This Row],[TOTAL CHELTUIELI LEI]]/Data5[[#This Row],[NUMĂRUL PERSOANELOR ÎNSCRISE ÎN LISTELE ELECTORALE]]</f>
        <v>7.9365079365079361E-2</v>
      </c>
      <c r="U2810" s="41">
        <f>Data5[[#This Row],[TOTAL CHELTUIELI EURO]]/Data5[[#This Row],[NUMĂRUL PERSOANELOR ÎNSCRISE ÎN LISTELE ELECTORALE]]</f>
        <v>1.6397404881113894E-2</v>
      </c>
      <c r="V2810" s="41">
        <f>Data5[[#This Row],[TOTAL CHELTUIELI LEI]]/Data5[[#This Row],[NUMĂRUL PERSOANELOR CARE AU PARTICIPAT LA VOT]]</f>
        <v>0.12805241215008933</v>
      </c>
      <c r="W2810" s="41">
        <f>Data5[[#This Row],[TOTAL CHELTUIELI EURO]]/Data5[[#This Row],[NUMĂRUL PERSOANELOR CARE AU PARTICIPAT LA VOT]]</f>
        <v>2.6456563325156369E-2</v>
      </c>
      <c r="X2810" s="43">
        <v>4.8400999999999996</v>
      </c>
      <c r="Y2810" s="114" t="s">
        <v>2890</v>
      </c>
      <c r="Z2810" s="44">
        <v>0</v>
      </c>
      <c r="AA2810" s="115" t="s">
        <v>3105</v>
      </c>
      <c r="AB2810" s="44">
        <v>0</v>
      </c>
      <c r="AC2810" s="45"/>
    </row>
    <row r="2811" spans="1:29" x14ac:dyDescent="0.2">
      <c r="A2811" s="37">
        <v>2810</v>
      </c>
      <c r="B2811" s="38" t="s">
        <v>2571</v>
      </c>
      <c r="C2811" s="39" t="s">
        <v>2595</v>
      </c>
      <c r="D2811" s="40">
        <v>44101</v>
      </c>
      <c r="E2811" s="38">
        <v>1</v>
      </c>
      <c r="F2811" s="38"/>
      <c r="G2811" s="38" t="s">
        <v>2</v>
      </c>
      <c r="H2811" s="38" t="s">
        <v>2</v>
      </c>
      <c r="I2811" s="39">
        <v>0</v>
      </c>
      <c r="J2811" s="39">
        <v>39121.040000000001</v>
      </c>
      <c r="K2811" s="39">
        <v>0</v>
      </c>
      <c r="L2811" s="41">
        <f>SUM(Data5[[#This Row],[CHELTUIELI DE PERSONAL LEI]:[CHELTUIELI DE CAPITAL (ACTIVE NEFINANCIARE ) LEI]])</f>
        <v>39121.040000000001</v>
      </c>
      <c r="M2811" s="41">
        <f>Data5[[#This Row],[TOTAL CHELTUIELI LEI]]/Data5[[#This Row],[CURS VALUTAR EURO BNR 22 07 2020]]</f>
        <v>8082.6925063531753</v>
      </c>
      <c r="N2811" s="49">
        <v>3260</v>
      </c>
      <c r="O2811" s="54"/>
      <c r="P2811" s="54">
        <v>1546</v>
      </c>
      <c r="Q2811" s="54"/>
      <c r="R2811" s="54">
        <f>Data5[[#This Row],[PERSOANE ÎNSCRISE ÎN LISTELE ELECTORALE (TURUL 1)            ]]+Data5[[#This Row],[PERSOANE ÎNSCRISE ÎN LISTELE ELECTORALE (TURUL AL 2-LEA)]]</f>
        <v>3260</v>
      </c>
      <c r="S2811" s="54">
        <f>Data5[[#This Row],[PERSOANE CARE AU PARTICIPAT LA VOT (TURUL 1)]]+Data5[[#This Row],[PERSOANE CARE AU PARTICIPAT LA VOT  (TURUL AL 2-LEA)]]</f>
        <v>1546</v>
      </c>
      <c r="T2811" s="41">
        <f>Data5[[#This Row],[TOTAL CHELTUIELI LEI]]/Data5[[#This Row],[NUMĂRUL PERSOANELOR ÎNSCRISE ÎN LISTELE ELECTORALE]]</f>
        <v>12.000319018404909</v>
      </c>
      <c r="U2811" s="41">
        <f>Data5[[#This Row],[TOTAL CHELTUIELI EURO]]/Data5[[#This Row],[NUMĂRUL PERSOANELOR ÎNSCRISE ÎN LISTELE ELECTORALE]]</f>
        <v>2.4793535295561888</v>
      </c>
      <c r="V2811" s="41">
        <f>Data5[[#This Row],[TOTAL CHELTUIELI LEI]]/Data5[[#This Row],[NUMĂRUL PERSOANELOR CARE AU PARTICIPAT LA VOT]]</f>
        <v>25.304683053040105</v>
      </c>
      <c r="W2811" s="41">
        <f>Data5[[#This Row],[TOTAL CHELTUIELI EURO]]/Data5[[#This Row],[NUMĂRUL PERSOANELOR CARE AU PARTICIPAT LA VOT]]</f>
        <v>5.2281322809528952</v>
      </c>
      <c r="X2811" s="43">
        <v>4.8400999999999996</v>
      </c>
      <c r="Y2811" s="114" t="s">
        <v>2897</v>
      </c>
      <c r="Z2811" s="44">
        <v>12</v>
      </c>
      <c r="AA2811" s="115" t="s">
        <v>3108</v>
      </c>
      <c r="AB2811" s="44">
        <v>2</v>
      </c>
      <c r="AC2811" s="45"/>
    </row>
    <row r="2812" spans="1:29" x14ac:dyDescent="0.2">
      <c r="A2812" s="37">
        <v>2811</v>
      </c>
      <c r="B2812" s="38" t="s">
        <v>2571</v>
      </c>
      <c r="C2812" s="39" t="s">
        <v>2596</v>
      </c>
      <c r="D2812" s="40">
        <v>44101</v>
      </c>
      <c r="E2812" s="38">
        <v>1</v>
      </c>
      <c r="F2812" s="38"/>
      <c r="G2812" s="38" t="s">
        <v>2</v>
      </c>
      <c r="H2812" s="38" t="s">
        <v>2</v>
      </c>
      <c r="I2812" s="39">
        <v>3000</v>
      </c>
      <c r="J2812" s="39">
        <v>11925.16</v>
      </c>
      <c r="K2812" s="39">
        <v>0</v>
      </c>
      <c r="L2812" s="41">
        <f>SUM(Data5[[#This Row],[CHELTUIELI DE PERSONAL LEI]:[CHELTUIELI DE CAPITAL (ACTIVE NEFINANCIARE ) LEI]])</f>
        <v>14925.16</v>
      </c>
      <c r="M2812" s="41">
        <f>Data5[[#This Row],[TOTAL CHELTUIELI LEI]]/Data5[[#This Row],[CURS VALUTAR EURO BNR 22 07 2020]]</f>
        <v>3083.647032086114</v>
      </c>
      <c r="N2812" s="49">
        <v>2364</v>
      </c>
      <c r="O2812" s="54"/>
      <c r="P2812" s="54">
        <v>1372</v>
      </c>
      <c r="Q2812" s="54"/>
      <c r="R2812" s="54">
        <f>Data5[[#This Row],[PERSOANE ÎNSCRISE ÎN LISTELE ELECTORALE (TURUL 1)            ]]+Data5[[#This Row],[PERSOANE ÎNSCRISE ÎN LISTELE ELECTORALE (TURUL AL 2-LEA)]]</f>
        <v>2364</v>
      </c>
      <c r="S2812" s="54">
        <f>Data5[[#This Row],[PERSOANE CARE AU PARTICIPAT LA VOT (TURUL 1)]]+Data5[[#This Row],[PERSOANE CARE AU PARTICIPAT LA VOT  (TURUL AL 2-LEA)]]</f>
        <v>1372</v>
      </c>
      <c r="T2812" s="41">
        <f>Data5[[#This Row],[TOTAL CHELTUIELI LEI]]/Data5[[#This Row],[NUMĂRUL PERSOANELOR ÎNSCRISE ÎN LISTELE ELECTORALE]]</f>
        <v>6.3135194585448389</v>
      </c>
      <c r="U2812" s="41">
        <f>Data5[[#This Row],[TOTAL CHELTUIELI EURO]]/Data5[[#This Row],[NUMĂRUL PERSOANELOR ÎNSCRISE ÎN LISTELE ELECTORALE]]</f>
        <v>1.304419218310539</v>
      </c>
      <c r="V2812" s="41">
        <f>Data5[[#This Row],[TOTAL CHELTUIELI LEI]]/Data5[[#This Row],[NUMĂRUL PERSOANELOR CARE AU PARTICIPAT LA VOT]]</f>
        <v>10.878396501457726</v>
      </c>
      <c r="W2812" s="41">
        <f>Data5[[#This Row],[TOTAL CHELTUIELI EURO]]/Data5[[#This Row],[NUMĂRUL PERSOANELOR CARE AU PARTICIPAT LA VOT]]</f>
        <v>2.2475561458353601</v>
      </c>
      <c r="X2812" s="43">
        <v>4.8400999999999996</v>
      </c>
      <c r="Y2812" s="114" t="s">
        <v>2889</v>
      </c>
      <c r="Z2812" s="44">
        <v>6</v>
      </c>
      <c r="AA2812" s="115" t="s">
        <v>3107</v>
      </c>
      <c r="AB2812" s="44">
        <v>1</v>
      </c>
      <c r="AC2812" s="45"/>
    </row>
    <row r="2813" spans="1:29" x14ac:dyDescent="0.2">
      <c r="A2813" s="37">
        <v>2812</v>
      </c>
      <c r="B2813" s="38" t="s">
        <v>2571</v>
      </c>
      <c r="C2813" s="39" t="s">
        <v>2597</v>
      </c>
      <c r="D2813" s="40">
        <v>44101</v>
      </c>
      <c r="E2813" s="38">
        <v>1</v>
      </c>
      <c r="F2813" s="38"/>
      <c r="G2813" s="38" t="s">
        <v>2</v>
      </c>
      <c r="H2813" s="38" t="s">
        <v>2</v>
      </c>
      <c r="I2813" s="39">
        <v>600</v>
      </c>
      <c r="J2813" s="39">
        <v>2420.6799999999998</v>
      </c>
      <c r="K2813" s="39">
        <v>0</v>
      </c>
      <c r="L2813" s="41">
        <f>SUM(Data5[[#This Row],[CHELTUIELI DE PERSONAL LEI]:[CHELTUIELI DE CAPITAL (ACTIVE NEFINANCIARE ) LEI]])</f>
        <v>3020.68</v>
      </c>
      <c r="M2813" s="41">
        <f>Data5[[#This Row],[TOTAL CHELTUIELI LEI]]/Data5[[#This Row],[CURS VALUTAR EURO BNR 22 07 2020]]</f>
        <v>624.09454350116732</v>
      </c>
      <c r="N2813" s="49">
        <v>571</v>
      </c>
      <c r="O2813" s="54"/>
      <c r="P2813" s="54">
        <v>323</v>
      </c>
      <c r="Q2813" s="54"/>
      <c r="R2813" s="54">
        <f>Data5[[#This Row],[PERSOANE ÎNSCRISE ÎN LISTELE ELECTORALE (TURUL 1)            ]]+Data5[[#This Row],[PERSOANE ÎNSCRISE ÎN LISTELE ELECTORALE (TURUL AL 2-LEA)]]</f>
        <v>571</v>
      </c>
      <c r="S2813" s="54">
        <f>Data5[[#This Row],[PERSOANE CARE AU PARTICIPAT LA VOT (TURUL 1)]]+Data5[[#This Row],[PERSOANE CARE AU PARTICIPAT LA VOT  (TURUL AL 2-LEA)]]</f>
        <v>323</v>
      </c>
      <c r="T2813" s="41">
        <f>Data5[[#This Row],[TOTAL CHELTUIELI LEI]]/Data5[[#This Row],[NUMĂRUL PERSOANELOR ÎNSCRISE ÎN LISTELE ELECTORALE]]</f>
        <v>5.2901576182136596</v>
      </c>
      <c r="U2813" s="41">
        <f>Data5[[#This Row],[TOTAL CHELTUIELI EURO]]/Data5[[#This Row],[NUMĂRUL PERSOANELOR ÎNSCRISE ÎN LISTELE ELECTORALE]]</f>
        <v>1.0929851900195575</v>
      </c>
      <c r="V2813" s="41">
        <f>Data5[[#This Row],[TOTAL CHELTUIELI LEI]]/Data5[[#This Row],[NUMĂRUL PERSOANELOR CARE AU PARTICIPAT LA VOT]]</f>
        <v>9.3519504643962836</v>
      </c>
      <c r="W2813" s="41">
        <f>Data5[[#This Row],[TOTAL CHELTUIELI EURO]]/Data5[[#This Row],[NUMĂRUL PERSOANELOR CARE AU PARTICIPAT LA VOT]]</f>
        <v>1.9321812492296202</v>
      </c>
      <c r="X2813" s="43">
        <v>4.8400999999999996</v>
      </c>
      <c r="Y2813" s="114" t="s">
        <v>2892</v>
      </c>
      <c r="Z2813" s="44">
        <v>5</v>
      </c>
      <c r="AA2813" s="115" t="s">
        <v>3107</v>
      </c>
      <c r="AB2813" s="44">
        <v>1</v>
      </c>
      <c r="AC2813" s="45"/>
    </row>
    <row r="2814" spans="1:29" x14ac:dyDescent="0.2">
      <c r="A2814" s="37">
        <v>2813</v>
      </c>
      <c r="B2814" s="38" t="s">
        <v>2571</v>
      </c>
      <c r="C2814" s="39" t="s">
        <v>2598</v>
      </c>
      <c r="D2814" s="40">
        <v>44101</v>
      </c>
      <c r="E2814" s="38">
        <v>1</v>
      </c>
      <c r="F2814" s="38"/>
      <c r="G2814" s="38" t="s">
        <v>2</v>
      </c>
      <c r="H2814" s="38" t="s">
        <v>2</v>
      </c>
      <c r="I2814" s="39">
        <v>0</v>
      </c>
      <c r="J2814" s="39">
        <v>12716</v>
      </c>
      <c r="K2814" s="39">
        <v>0</v>
      </c>
      <c r="L2814" s="41">
        <f>SUM(Data5[[#This Row],[CHELTUIELI DE PERSONAL LEI]:[CHELTUIELI DE CAPITAL (ACTIVE NEFINANCIARE ) LEI]])</f>
        <v>12716</v>
      </c>
      <c r="M2814" s="41">
        <f>Data5[[#This Row],[TOTAL CHELTUIELI LEI]]/Data5[[#This Row],[CURS VALUTAR EURO BNR 22 07 2020]]</f>
        <v>2627.2184458998781</v>
      </c>
      <c r="N2814" s="49">
        <v>710</v>
      </c>
      <c r="O2814" s="54"/>
      <c r="P2814" s="54">
        <v>406</v>
      </c>
      <c r="Q2814" s="54"/>
      <c r="R2814" s="54">
        <f>Data5[[#This Row],[PERSOANE ÎNSCRISE ÎN LISTELE ELECTORALE (TURUL 1)            ]]+Data5[[#This Row],[PERSOANE ÎNSCRISE ÎN LISTELE ELECTORALE (TURUL AL 2-LEA)]]</f>
        <v>710</v>
      </c>
      <c r="S2814" s="54">
        <f>Data5[[#This Row],[PERSOANE CARE AU PARTICIPAT LA VOT (TURUL 1)]]+Data5[[#This Row],[PERSOANE CARE AU PARTICIPAT LA VOT  (TURUL AL 2-LEA)]]</f>
        <v>406</v>
      </c>
      <c r="T2814" s="41">
        <f>Data5[[#This Row],[TOTAL CHELTUIELI LEI]]/Data5[[#This Row],[NUMĂRUL PERSOANELOR ÎNSCRISE ÎN LISTELE ELECTORALE]]</f>
        <v>17.909859154929578</v>
      </c>
      <c r="U2814" s="41">
        <f>Data5[[#This Row],[TOTAL CHELTUIELI EURO]]/Data5[[#This Row],[NUMĂRUL PERSOANELOR ÎNSCRISE ÎN LISTELE ELECTORALE]]</f>
        <v>3.7003076702815183</v>
      </c>
      <c r="V2814" s="41">
        <f>Data5[[#This Row],[TOTAL CHELTUIELI LEI]]/Data5[[#This Row],[NUMĂRUL PERSOANELOR CARE AU PARTICIPAT LA VOT]]</f>
        <v>31.320197044334975</v>
      </c>
      <c r="W2814" s="41">
        <f>Data5[[#This Row],[TOTAL CHELTUIELI EURO]]/Data5[[#This Row],[NUMĂRUL PERSOANELOR CARE AU PARTICIPAT LA VOT]]</f>
        <v>6.4709813938420639</v>
      </c>
      <c r="X2814" s="43">
        <v>4.8400999999999996</v>
      </c>
      <c r="Y2814" s="114" t="s">
        <v>2907</v>
      </c>
      <c r="Z2814" s="44">
        <v>17</v>
      </c>
      <c r="AA2814" s="115" t="s">
        <v>3106</v>
      </c>
      <c r="AB2814" s="44">
        <v>3</v>
      </c>
      <c r="AC2814" s="45"/>
    </row>
    <row r="2815" spans="1:29" x14ac:dyDescent="0.2">
      <c r="A2815" s="37">
        <v>2814</v>
      </c>
      <c r="B2815" s="38" t="s">
        <v>2571</v>
      </c>
      <c r="C2815" s="39" t="s">
        <v>2599</v>
      </c>
      <c r="D2815" s="40">
        <v>44101</v>
      </c>
      <c r="E2815" s="38">
        <v>1</v>
      </c>
      <c r="F2815" s="38"/>
      <c r="G2815" s="38" t="s">
        <v>2</v>
      </c>
      <c r="H2815" s="38" t="s">
        <v>2</v>
      </c>
      <c r="I2815" s="39">
        <v>2000</v>
      </c>
      <c r="J2815" s="39">
        <v>5440.58</v>
      </c>
      <c r="K2815" s="39">
        <v>0</v>
      </c>
      <c r="L2815" s="41">
        <f>SUM(Data5[[#This Row],[CHELTUIELI DE PERSONAL LEI]:[CHELTUIELI DE CAPITAL (ACTIVE NEFINANCIARE ) LEI]])</f>
        <v>7440.58</v>
      </c>
      <c r="M2815" s="41">
        <f>Data5[[#This Row],[TOTAL CHELTUIELI LEI]]/Data5[[#This Row],[CURS VALUTAR EURO BNR 22 07 2020]]</f>
        <v>1537.2781554100122</v>
      </c>
      <c r="N2815" s="49">
        <v>1264</v>
      </c>
      <c r="O2815" s="54"/>
      <c r="P2815" s="54">
        <v>722</v>
      </c>
      <c r="Q2815" s="54"/>
      <c r="R2815" s="54">
        <f>Data5[[#This Row],[PERSOANE ÎNSCRISE ÎN LISTELE ELECTORALE (TURUL 1)            ]]+Data5[[#This Row],[PERSOANE ÎNSCRISE ÎN LISTELE ELECTORALE (TURUL AL 2-LEA)]]</f>
        <v>1264</v>
      </c>
      <c r="S2815" s="54">
        <f>Data5[[#This Row],[PERSOANE CARE AU PARTICIPAT LA VOT (TURUL 1)]]+Data5[[#This Row],[PERSOANE CARE AU PARTICIPAT LA VOT  (TURUL AL 2-LEA)]]</f>
        <v>722</v>
      </c>
      <c r="T2815" s="41">
        <f>Data5[[#This Row],[TOTAL CHELTUIELI LEI]]/Data5[[#This Row],[NUMĂRUL PERSOANELOR ÎNSCRISE ÎN LISTELE ELECTORALE]]</f>
        <v>5.886534810126582</v>
      </c>
      <c r="U2815" s="41">
        <f>Data5[[#This Row],[TOTAL CHELTUIELI EURO]]/Data5[[#This Row],[NUMĂRUL PERSOANELOR ÎNSCRISE ÎN LISTELE ELECTORALE]]</f>
        <v>1.2162010723180476</v>
      </c>
      <c r="V2815" s="41">
        <f>Data5[[#This Row],[TOTAL CHELTUIELI LEI]]/Data5[[#This Row],[NUMĂRUL PERSOANELOR CARE AU PARTICIPAT LA VOT]]</f>
        <v>10.305512465373962</v>
      </c>
      <c r="W2815" s="41">
        <f>Data5[[#This Row],[TOTAL CHELTUIELI EURO]]/Data5[[#This Row],[NUMĂRUL PERSOANELOR CARE AU PARTICIPAT LA VOT]]</f>
        <v>2.1291941210664991</v>
      </c>
      <c r="X2815" s="43">
        <v>4.8400999999999996</v>
      </c>
      <c r="Y2815" s="114" t="s">
        <v>2892</v>
      </c>
      <c r="Z2815" s="44">
        <v>5</v>
      </c>
      <c r="AA2815" s="115" t="s">
        <v>3107</v>
      </c>
      <c r="AB2815" s="44">
        <v>1</v>
      </c>
      <c r="AC2815" s="45"/>
    </row>
    <row r="2816" spans="1:29" x14ac:dyDescent="0.2">
      <c r="A2816" s="37">
        <v>2815</v>
      </c>
      <c r="B2816" s="38" t="s">
        <v>2571</v>
      </c>
      <c r="C2816" s="39" t="s">
        <v>2600</v>
      </c>
      <c r="D2816" s="40">
        <v>44101</v>
      </c>
      <c r="E2816" s="38">
        <v>1</v>
      </c>
      <c r="F2816" s="38"/>
      <c r="G2816" s="38" t="s">
        <v>2</v>
      </c>
      <c r="H2816" s="38" t="s">
        <v>2</v>
      </c>
      <c r="I2816" s="39">
        <v>9810</v>
      </c>
      <c r="J2816" s="39">
        <v>7923.94</v>
      </c>
      <c r="K2816" s="39">
        <v>0</v>
      </c>
      <c r="L2816" s="41">
        <f>SUM(Data5[[#This Row],[CHELTUIELI DE PERSONAL LEI]:[CHELTUIELI DE CAPITAL (ACTIVE NEFINANCIARE ) LEI]])</f>
        <v>17733.939999999999</v>
      </c>
      <c r="M2816" s="41">
        <f>Data5[[#This Row],[TOTAL CHELTUIELI LEI]]/Data5[[#This Row],[CURS VALUTAR EURO BNR 22 07 2020]]</f>
        <v>3663.9614883990002</v>
      </c>
      <c r="N2816" s="49">
        <v>1819</v>
      </c>
      <c r="O2816" s="54"/>
      <c r="P2816" s="54">
        <v>1288</v>
      </c>
      <c r="Q2816" s="54"/>
      <c r="R2816" s="54">
        <f>Data5[[#This Row],[PERSOANE ÎNSCRISE ÎN LISTELE ELECTORALE (TURUL 1)            ]]+Data5[[#This Row],[PERSOANE ÎNSCRISE ÎN LISTELE ELECTORALE (TURUL AL 2-LEA)]]</f>
        <v>1819</v>
      </c>
      <c r="S2816" s="54">
        <f>Data5[[#This Row],[PERSOANE CARE AU PARTICIPAT LA VOT (TURUL 1)]]+Data5[[#This Row],[PERSOANE CARE AU PARTICIPAT LA VOT  (TURUL AL 2-LEA)]]</f>
        <v>1288</v>
      </c>
      <c r="T2816" s="41">
        <f>Data5[[#This Row],[TOTAL CHELTUIELI LEI]]/Data5[[#This Row],[NUMĂRUL PERSOANELOR ÎNSCRISE ÎN LISTELE ELECTORALE]]</f>
        <v>9.7492798240791636</v>
      </c>
      <c r="U2816" s="41">
        <f>Data5[[#This Row],[TOTAL CHELTUIELI EURO]]/Data5[[#This Row],[NUMĂRUL PERSOANELOR ÎNSCRISE ÎN LISTELE ELECTORALE]]</f>
        <v>2.0142723960412314</v>
      </c>
      <c r="V2816" s="41">
        <f>Data5[[#This Row],[TOTAL CHELTUIELI LEI]]/Data5[[#This Row],[NUMĂRUL PERSOANELOR CARE AU PARTICIPAT LA VOT]]</f>
        <v>13.768586956521737</v>
      </c>
      <c r="W2816" s="41">
        <f>Data5[[#This Row],[TOTAL CHELTUIELI EURO]]/Data5[[#This Row],[NUMĂRUL PERSOANELOR CARE AU PARTICIPAT LA VOT]]</f>
        <v>2.8446905965830749</v>
      </c>
      <c r="X2816" s="43">
        <v>4.8400999999999996</v>
      </c>
      <c r="Y2816" s="114" t="s">
        <v>2887</v>
      </c>
      <c r="Z2816" s="44">
        <v>9</v>
      </c>
      <c r="AA2816" s="115" t="s">
        <v>3108</v>
      </c>
      <c r="AB2816" s="44">
        <v>2</v>
      </c>
      <c r="AC2816" s="45"/>
    </row>
    <row r="2817" spans="1:29" x14ac:dyDescent="0.2">
      <c r="A2817" s="37">
        <v>2816</v>
      </c>
      <c r="B2817" s="38" t="s">
        <v>2571</v>
      </c>
      <c r="C2817" s="39" t="s">
        <v>1467</v>
      </c>
      <c r="D2817" s="40">
        <v>44101</v>
      </c>
      <c r="E2817" s="38">
        <v>1</v>
      </c>
      <c r="F2817" s="38"/>
      <c r="G2817" s="38" t="s">
        <v>2</v>
      </c>
      <c r="H2817" s="38" t="s">
        <v>2</v>
      </c>
      <c r="I2817" s="39">
        <v>0</v>
      </c>
      <c r="J2817" s="39">
        <v>7430</v>
      </c>
      <c r="K2817" s="39">
        <v>0</v>
      </c>
      <c r="L2817" s="41">
        <f>SUM(Data5[[#This Row],[CHELTUIELI DE PERSONAL LEI]:[CHELTUIELI DE CAPITAL (ACTIVE NEFINANCIARE ) LEI]])</f>
        <v>7430</v>
      </c>
      <c r="M2817" s="41">
        <f>Data5[[#This Row],[TOTAL CHELTUIELI LEI]]/Data5[[#This Row],[CURS VALUTAR EURO BNR 22 07 2020]]</f>
        <v>1535.0922501601208</v>
      </c>
      <c r="N2817" s="49">
        <v>756</v>
      </c>
      <c r="O2817" s="54"/>
      <c r="P2817" s="54">
        <v>322</v>
      </c>
      <c r="Q2817" s="54"/>
      <c r="R2817" s="54">
        <f>Data5[[#This Row],[PERSOANE ÎNSCRISE ÎN LISTELE ELECTORALE (TURUL 1)            ]]+Data5[[#This Row],[PERSOANE ÎNSCRISE ÎN LISTELE ELECTORALE (TURUL AL 2-LEA)]]</f>
        <v>756</v>
      </c>
      <c r="S2817" s="54">
        <f>Data5[[#This Row],[PERSOANE CARE AU PARTICIPAT LA VOT (TURUL 1)]]+Data5[[#This Row],[PERSOANE CARE AU PARTICIPAT LA VOT  (TURUL AL 2-LEA)]]</f>
        <v>322</v>
      </c>
      <c r="T2817" s="41">
        <f>Data5[[#This Row],[TOTAL CHELTUIELI LEI]]/Data5[[#This Row],[NUMĂRUL PERSOANELOR ÎNSCRISE ÎN LISTELE ELECTORALE]]</f>
        <v>9.8280423280423275</v>
      </c>
      <c r="U2817" s="41">
        <f>Data5[[#This Row],[TOTAL CHELTUIELI EURO]]/Data5[[#This Row],[NUMĂRUL PERSOANELOR ÎNSCRISE ÎN LISTELE ELECTORALE]]</f>
        <v>2.0305453044446042</v>
      </c>
      <c r="V2817" s="41">
        <f>Data5[[#This Row],[TOTAL CHELTUIELI LEI]]/Data5[[#This Row],[NUMĂRUL PERSOANELOR CARE AU PARTICIPAT LA VOT]]</f>
        <v>23.074534161490682</v>
      </c>
      <c r="W2817" s="41">
        <f>Data5[[#This Row],[TOTAL CHELTUIELI EURO]]/Data5[[#This Row],[NUMĂRUL PERSOANELOR CARE AU PARTICIPAT LA VOT]]</f>
        <v>4.767367236522114</v>
      </c>
      <c r="X2817" s="43">
        <v>4.8400999999999996</v>
      </c>
      <c r="Y2817" s="114" t="s">
        <v>2887</v>
      </c>
      <c r="Z2817" s="44">
        <v>9</v>
      </c>
      <c r="AA2817" s="115" t="s">
        <v>3108</v>
      </c>
      <c r="AB2817" s="44">
        <v>2</v>
      </c>
      <c r="AC2817" s="45"/>
    </row>
    <row r="2818" spans="1:29" x14ac:dyDescent="0.2">
      <c r="A2818" s="37">
        <v>2817</v>
      </c>
      <c r="B2818" s="38" t="s">
        <v>2571</v>
      </c>
      <c r="C2818" s="39" t="s">
        <v>153</v>
      </c>
      <c r="D2818" s="40">
        <v>44101</v>
      </c>
      <c r="E2818" s="38">
        <v>1</v>
      </c>
      <c r="F2818" s="38"/>
      <c r="G2818" s="38" t="s">
        <v>2</v>
      </c>
      <c r="H2818" s="38" t="s">
        <v>2</v>
      </c>
      <c r="I2818" s="39">
        <v>1500</v>
      </c>
      <c r="J2818" s="39">
        <v>28797.35</v>
      </c>
      <c r="K2818" s="39">
        <v>0</v>
      </c>
      <c r="L2818" s="41">
        <f>SUM(Data5[[#This Row],[CHELTUIELI DE PERSONAL LEI]:[CHELTUIELI DE CAPITAL (ACTIVE NEFINANCIARE ) LEI]])</f>
        <v>30297.35</v>
      </c>
      <c r="M2818" s="41">
        <f>Data5[[#This Row],[TOTAL CHELTUIELI LEI]]/Data5[[#This Row],[CURS VALUTAR EURO BNR 22 07 2020]]</f>
        <v>6259.6537261626827</v>
      </c>
      <c r="N2818" s="49">
        <v>2896</v>
      </c>
      <c r="O2818" s="54"/>
      <c r="P2818" s="54">
        <v>1430</v>
      </c>
      <c r="Q2818" s="54"/>
      <c r="R2818" s="54">
        <f>Data5[[#This Row],[PERSOANE ÎNSCRISE ÎN LISTELE ELECTORALE (TURUL 1)            ]]+Data5[[#This Row],[PERSOANE ÎNSCRISE ÎN LISTELE ELECTORALE (TURUL AL 2-LEA)]]</f>
        <v>2896</v>
      </c>
      <c r="S2818" s="54">
        <f>Data5[[#This Row],[PERSOANE CARE AU PARTICIPAT LA VOT (TURUL 1)]]+Data5[[#This Row],[PERSOANE CARE AU PARTICIPAT LA VOT  (TURUL AL 2-LEA)]]</f>
        <v>1430</v>
      </c>
      <c r="T2818" s="41">
        <f>Data5[[#This Row],[TOTAL CHELTUIELI LEI]]/Data5[[#This Row],[NUMĂRUL PERSOANELOR ÎNSCRISE ÎN LISTELE ELECTORALE]]</f>
        <v>10.461792127071822</v>
      </c>
      <c r="U2818" s="41">
        <f>Data5[[#This Row],[TOTAL CHELTUIELI EURO]]/Data5[[#This Row],[NUMĂRUL PERSOANELOR ÎNSCRISE ÎN LISTELE ELECTORALE]]</f>
        <v>2.1614826402495453</v>
      </c>
      <c r="V2818" s="41">
        <f>Data5[[#This Row],[TOTAL CHELTUIELI LEI]]/Data5[[#This Row],[NUMĂRUL PERSOANELOR CARE AU PARTICIPAT LA VOT]]</f>
        <v>21.186958041958039</v>
      </c>
      <c r="W2818" s="41">
        <f>Data5[[#This Row],[TOTAL CHELTUIELI EURO]]/Data5[[#This Row],[NUMĂRUL PERSOANELOR CARE AU PARTICIPAT LA VOT]]</f>
        <v>4.3773802280857925</v>
      </c>
      <c r="X2818" s="43">
        <v>4.8400999999999996</v>
      </c>
      <c r="Y2818" s="114" t="s">
        <v>2898</v>
      </c>
      <c r="Z2818" s="44">
        <v>10</v>
      </c>
      <c r="AA2818" s="115" t="s">
        <v>3108</v>
      </c>
      <c r="AB2818" s="44">
        <v>2</v>
      </c>
      <c r="AC2818" s="45"/>
    </row>
    <row r="2819" spans="1:29" x14ac:dyDescent="0.2">
      <c r="A2819" s="37">
        <v>2818</v>
      </c>
      <c r="B2819" s="38" t="s">
        <v>2571</v>
      </c>
      <c r="C2819" s="39" t="s">
        <v>2601</v>
      </c>
      <c r="D2819" s="40">
        <v>44101</v>
      </c>
      <c r="E2819" s="38">
        <v>1</v>
      </c>
      <c r="F2819" s="38"/>
      <c r="G2819" s="38" t="s">
        <v>2</v>
      </c>
      <c r="H2819" s="38" t="s">
        <v>2</v>
      </c>
      <c r="I2819" s="39">
        <v>1500</v>
      </c>
      <c r="J2819" s="39">
        <v>8317.77</v>
      </c>
      <c r="K2819" s="39">
        <v>0</v>
      </c>
      <c r="L2819" s="41">
        <f>SUM(Data5[[#This Row],[CHELTUIELI DE PERSONAL LEI]:[CHELTUIELI DE CAPITAL (ACTIVE NEFINANCIARE ) LEI]])</f>
        <v>9817.77</v>
      </c>
      <c r="M2819" s="41">
        <f>Data5[[#This Row],[TOTAL CHELTUIELI LEI]]/Data5[[#This Row],[CURS VALUTAR EURO BNR 22 07 2020]]</f>
        <v>2028.4229664676352</v>
      </c>
      <c r="N2819" s="49">
        <v>2395</v>
      </c>
      <c r="O2819" s="54"/>
      <c r="P2819" s="54">
        <v>1525</v>
      </c>
      <c r="Q2819" s="54"/>
      <c r="R2819" s="54">
        <f>Data5[[#This Row],[PERSOANE ÎNSCRISE ÎN LISTELE ELECTORALE (TURUL 1)            ]]+Data5[[#This Row],[PERSOANE ÎNSCRISE ÎN LISTELE ELECTORALE (TURUL AL 2-LEA)]]</f>
        <v>2395</v>
      </c>
      <c r="S2819" s="54">
        <f>Data5[[#This Row],[PERSOANE CARE AU PARTICIPAT LA VOT (TURUL 1)]]+Data5[[#This Row],[PERSOANE CARE AU PARTICIPAT LA VOT  (TURUL AL 2-LEA)]]</f>
        <v>1525</v>
      </c>
      <c r="T2819" s="41">
        <f>Data5[[#This Row],[TOTAL CHELTUIELI LEI]]/Data5[[#This Row],[NUMĂRUL PERSOANELOR ÎNSCRISE ÎN LISTELE ELECTORALE]]</f>
        <v>4.0992776617954076</v>
      </c>
      <c r="U2819" s="41">
        <f>Data5[[#This Row],[TOTAL CHELTUIELI EURO]]/Data5[[#This Row],[NUMĂRUL PERSOANELOR ÎNSCRISE ÎN LISTELE ELECTORALE]]</f>
        <v>0.84694069581112119</v>
      </c>
      <c r="V2819" s="41">
        <f>Data5[[#This Row],[TOTAL CHELTUIELI LEI]]/Data5[[#This Row],[NUMĂRUL PERSOANELOR CARE AU PARTICIPAT LA VOT]]</f>
        <v>6.4378819672131149</v>
      </c>
      <c r="W2819" s="41">
        <f>Data5[[#This Row],[TOTAL CHELTUIELI EURO]]/Data5[[#This Row],[NUMĂRUL PERSOANELOR CARE AU PARTICIPAT LA VOT]]</f>
        <v>1.3301134206345149</v>
      </c>
      <c r="X2819" s="43">
        <v>4.8400999999999996</v>
      </c>
      <c r="Y2819" s="114" t="s">
        <v>2895</v>
      </c>
      <c r="Z2819" s="44">
        <v>4</v>
      </c>
      <c r="AA2819" s="115" t="s">
        <v>3105</v>
      </c>
      <c r="AB2819" s="44">
        <v>0</v>
      </c>
      <c r="AC2819" s="45"/>
    </row>
    <row r="2820" spans="1:29" x14ac:dyDescent="0.2">
      <c r="A2820" s="37">
        <v>2819</v>
      </c>
      <c r="B2820" s="38" t="s">
        <v>2571</v>
      </c>
      <c r="C2820" s="39" t="s">
        <v>2602</v>
      </c>
      <c r="D2820" s="40">
        <v>44101</v>
      </c>
      <c r="E2820" s="38">
        <v>1</v>
      </c>
      <c r="F2820" s="38"/>
      <c r="G2820" s="38" t="s">
        <v>2</v>
      </c>
      <c r="H2820" s="38" t="s">
        <v>2</v>
      </c>
      <c r="I2820" s="39">
        <v>900</v>
      </c>
      <c r="J2820" s="39">
        <v>2282</v>
      </c>
      <c r="K2820" s="39">
        <v>0</v>
      </c>
      <c r="L2820" s="41">
        <f>SUM(Data5[[#This Row],[CHELTUIELI DE PERSONAL LEI]:[CHELTUIELI DE CAPITAL (ACTIVE NEFINANCIARE ) LEI]])</f>
        <v>3182</v>
      </c>
      <c r="M2820" s="41">
        <f>Data5[[#This Row],[TOTAL CHELTUIELI LEI]]/Data5[[#This Row],[CURS VALUTAR EURO BNR 22 07 2020]]</f>
        <v>657.42443337947566</v>
      </c>
      <c r="N2820" s="49">
        <v>2632</v>
      </c>
      <c r="O2820" s="54"/>
      <c r="P2820" s="54">
        <v>1567</v>
      </c>
      <c r="Q2820" s="54"/>
      <c r="R2820" s="54">
        <f>Data5[[#This Row],[PERSOANE ÎNSCRISE ÎN LISTELE ELECTORALE (TURUL 1)            ]]+Data5[[#This Row],[PERSOANE ÎNSCRISE ÎN LISTELE ELECTORALE (TURUL AL 2-LEA)]]</f>
        <v>2632</v>
      </c>
      <c r="S2820" s="54">
        <f>Data5[[#This Row],[PERSOANE CARE AU PARTICIPAT LA VOT (TURUL 1)]]+Data5[[#This Row],[PERSOANE CARE AU PARTICIPAT LA VOT  (TURUL AL 2-LEA)]]</f>
        <v>1567</v>
      </c>
      <c r="T2820" s="41">
        <f>Data5[[#This Row],[TOTAL CHELTUIELI LEI]]/Data5[[#This Row],[NUMĂRUL PERSOANELOR ÎNSCRISE ÎN LISTELE ELECTORALE]]</f>
        <v>1.2089665653495441</v>
      </c>
      <c r="U2820" s="41">
        <f>Data5[[#This Row],[TOTAL CHELTUIELI EURO]]/Data5[[#This Row],[NUMĂRUL PERSOANELOR ÎNSCRISE ÎN LISTELE ELECTORALE]]</f>
        <v>0.24978131967305306</v>
      </c>
      <c r="V2820" s="41">
        <f>Data5[[#This Row],[TOTAL CHELTUIELI LEI]]/Data5[[#This Row],[NUMĂRUL PERSOANELOR CARE AU PARTICIPAT LA VOT]]</f>
        <v>2.0306317804722398</v>
      </c>
      <c r="W2820" s="41">
        <f>Data5[[#This Row],[TOTAL CHELTUIELI EURO]]/Data5[[#This Row],[NUMĂRUL PERSOANELOR CARE AU PARTICIPAT LA VOT]]</f>
        <v>0.41954335250764241</v>
      </c>
      <c r="X2820" s="43">
        <v>4.8400999999999996</v>
      </c>
      <c r="Y2820" s="114" t="s">
        <v>2894</v>
      </c>
      <c r="Z2820" s="44">
        <v>1</v>
      </c>
      <c r="AA2820" s="115" t="s">
        <v>3105</v>
      </c>
      <c r="AB2820" s="44">
        <v>0</v>
      </c>
      <c r="AC2820" s="45"/>
    </row>
    <row r="2821" spans="1:29" x14ac:dyDescent="0.2">
      <c r="A2821" s="37">
        <v>2820</v>
      </c>
      <c r="B2821" s="38" t="s">
        <v>2571</v>
      </c>
      <c r="C2821" s="39" t="s">
        <v>2603</v>
      </c>
      <c r="D2821" s="40">
        <v>44101</v>
      </c>
      <c r="E2821" s="38">
        <v>1</v>
      </c>
      <c r="F2821" s="38"/>
      <c r="G2821" s="38" t="s">
        <v>2</v>
      </c>
      <c r="H2821" s="38" t="s">
        <v>2</v>
      </c>
      <c r="I2821" s="39">
        <v>2400</v>
      </c>
      <c r="J2821" s="39">
        <v>8800</v>
      </c>
      <c r="K2821" s="39">
        <v>0</v>
      </c>
      <c r="L2821" s="41">
        <f>SUM(Data5[[#This Row],[CHELTUIELI DE PERSONAL LEI]:[CHELTUIELI DE CAPITAL (ACTIVE NEFINANCIARE ) LEI]])</f>
        <v>11200</v>
      </c>
      <c r="M2821" s="41">
        <f>Data5[[#This Row],[TOTAL CHELTUIELI LEI]]/Data5[[#This Row],[CURS VALUTAR EURO BNR 22 07 2020]]</f>
        <v>2314.0017768227931</v>
      </c>
      <c r="N2821" s="49">
        <v>1575</v>
      </c>
      <c r="O2821" s="54"/>
      <c r="P2821" s="54">
        <v>861</v>
      </c>
      <c r="Q2821" s="54"/>
      <c r="R2821" s="54">
        <f>Data5[[#This Row],[PERSOANE ÎNSCRISE ÎN LISTELE ELECTORALE (TURUL 1)            ]]+Data5[[#This Row],[PERSOANE ÎNSCRISE ÎN LISTELE ELECTORALE (TURUL AL 2-LEA)]]</f>
        <v>1575</v>
      </c>
      <c r="S2821" s="54">
        <f>Data5[[#This Row],[PERSOANE CARE AU PARTICIPAT LA VOT (TURUL 1)]]+Data5[[#This Row],[PERSOANE CARE AU PARTICIPAT LA VOT  (TURUL AL 2-LEA)]]</f>
        <v>861</v>
      </c>
      <c r="T2821" s="41">
        <f>Data5[[#This Row],[TOTAL CHELTUIELI LEI]]/Data5[[#This Row],[NUMĂRUL PERSOANELOR ÎNSCRISE ÎN LISTELE ELECTORALE]]</f>
        <v>7.1111111111111107</v>
      </c>
      <c r="U2821" s="41">
        <f>Data5[[#This Row],[TOTAL CHELTUIELI EURO]]/Data5[[#This Row],[NUMĂRUL PERSOANELOR ÎNSCRISE ÎN LISTELE ELECTORALE]]</f>
        <v>1.4692074773478052</v>
      </c>
      <c r="V2821" s="41">
        <f>Data5[[#This Row],[TOTAL CHELTUIELI LEI]]/Data5[[#This Row],[NUMĂRUL PERSOANELOR CARE AU PARTICIPAT LA VOT]]</f>
        <v>13.008130081300813</v>
      </c>
      <c r="W2821" s="41">
        <f>Data5[[#This Row],[TOTAL CHELTUIELI EURO]]/Data5[[#This Row],[NUMĂRUL PERSOANELOR CARE AU PARTICIPAT LA VOT]]</f>
        <v>2.6875746536850094</v>
      </c>
      <c r="X2821" s="43">
        <v>4.8400999999999996</v>
      </c>
      <c r="Y2821" s="114" t="s">
        <v>2886</v>
      </c>
      <c r="Z2821" s="44">
        <v>7</v>
      </c>
      <c r="AA2821" s="115" t="s">
        <v>3107</v>
      </c>
      <c r="AB2821" s="44">
        <v>1</v>
      </c>
      <c r="AC2821" s="45"/>
    </row>
    <row r="2822" spans="1:29" x14ac:dyDescent="0.2">
      <c r="A2822" s="37">
        <v>2821</v>
      </c>
      <c r="B2822" s="38" t="s">
        <v>2571</v>
      </c>
      <c r="C2822" s="39" t="s">
        <v>2604</v>
      </c>
      <c r="D2822" s="40">
        <v>44101</v>
      </c>
      <c r="E2822" s="38">
        <v>1</v>
      </c>
      <c r="F2822" s="38"/>
      <c r="G2822" s="38" t="s">
        <v>2</v>
      </c>
      <c r="H2822" s="38" t="s">
        <v>2</v>
      </c>
      <c r="I2822" s="39">
        <v>960</v>
      </c>
      <c r="J2822" s="39">
        <v>3583</v>
      </c>
      <c r="K2822" s="39">
        <v>0</v>
      </c>
      <c r="L2822" s="41">
        <f>SUM(Data5[[#This Row],[CHELTUIELI DE PERSONAL LEI]:[CHELTUIELI DE CAPITAL (ACTIVE NEFINANCIARE ) LEI]])</f>
        <v>4543</v>
      </c>
      <c r="M2822" s="41">
        <f>Data5[[#This Row],[TOTAL CHELTUIELI LEI]]/Data5[[#This Row],[CURS VALUTAR EURO BNR 22 07 2020]]</f>
        <v>938.61697072374545</v>
      </c>
      <c r="N2822" s="49">
        <v>1781</v>
      </c>
      <c r="O2822" s="54"/>
      <c r="P2822" s="54">
        <v>1222</v>
      </c>
      <c r="Q2822" s="54"/>
      <c r="R2822" s="54">
        <f>Data5[[#This Row],[PERSOANE ÎNSCRISE ÎN LISTELE ELECTORALE (TURUL 1)            ]]+Data5[[#This Row],[PERSOANE ÎNSCRISE ÎN LISTELE ELECTORALE (TURUL AL 2-LEA)]]</f>
        <v>1781</v>
      </c>
      <c r="S2822" s="54">
        <f>Data5[[#This Row],[PERSOANE CARE AU PARTICIPAT LA VOT (TURUL 1)]]+Data5[[#This Row],[PERSOANE CARE AU PARTICIPAT LA VOT  (TURUL AL 2-LEA)]]</f>
        <v>1222</v>
      </c>
      <c r="T2822" s="41">
        <f>Data5[[#This Row],[TOTAL CHELTUIELI LEI]]/Data5[[#This Row],[NUMĂRUL PERSOANELOR ÎNSCRISE ÎN LISTELE ELECTORALE]]</f>
        <v>2.5508141493542955</v>
      </c>
      <c r="U2822" s="41">
        <f>Data5[[#This Row],[TOTAL CHELTUIELI EURO]]/Data5[[#This Row],[NUMĂRUL PERSOANELOR ÎNSCRISE ÎN LISTELE ELECTORALE]]</f>
        <v>0.52701682803130012</v>
      </c>
      <c r="V2822" s="41">
        <f>Data5[[#This Row],[TOTAL CHELTUIELI LEI]]/Data5[[#This Row],[NUMĂRUL PERSOANELOR CARE AU PARTICIPAT LA VOT]]</f>
        <v>3.7176759410801963</v>
      </c>
      <c r="W2822" s="41">
        <f>Data5[[#This Row],[TOTAL CHELTUIELI EURO]]/Data5[[#This Row],[NUMĂRUL PERSOANELOR CARE AU PARTICIPAT LA VOT]]</f>
        <v>0.76809899404561821</v>
      </c>
      <c r="X2822" s="43">
        <v>4.8400999999999996</v>
      </c>
      <c r="Y2822" s="114" t="s">
        <v>2891</v>
      </c>
      <c r="Z2822" s="44">
        <v>2</v>
      </c>
      <c r="AA2822" s="115" t="s">
        <v>3105</v>
      </c>
      <c r="AB2822" s="44">
        <v>0</v>
      </c>
      <c r="AC2822" s="45"/>
    </row>
    <row r="2823" spans="1:29" x14ac:dyDescent="0.2">
      <c r="A2823" s="37">
        <v>2822</v>
      </c>
      <c r="B2823" s="38" t="s">
        <v>2571</v>
      </c>
      <c r="C2823" s="39" t="s">
        <v>2605</v>
      </c>
      <c r="D2823" s="40">
        <v>44101</v>
      </c>
      <c r="E2823" s="38">
        <v>1</v>
      </c>
      <c r="F2823" s="38"/>
      <c r="G2823" s="38" t="s">
        <v>2</v>
      </c>
      <c r="H2823" s="38" t="s">
        <v>2</v>
      </c>
      <c r="I2823" s="39">
        <v>0</v>
      </c>
      <c r="J2823" s="39">
        <v>5482.55</v>
      </c>
      <c r="K2823" s="39">
        <v>0</v>
      </c>
      <c r="L2823" s="41">
        <f>SUM(Data5[[#This Row],[CHELTUIELI DE PERSONAL LEI]:[CHELTUIELI DE CAPITAL (ACTIVE NEFINANCIARE ) LEI]])</f>
        <v>5482.55</v>
      </c>
      <c r="M2823" s="41">
        <f>Data5[[#This Row],[TOTAL CHELTUIELI LEI]]/Data5[[#This Row],[CURS VALUTAR EURO BNR 22 07 2020]]</f>
        <v>1132.7348608499826</v>
      </c>
      <c r="N2823" s="49">
        <v>1427</v>
      </c>
      <c r="O2823" s="54"/>
      <c r="P2823" s="54">
        <v>862</v>
      </c>
      <c r="Q2823" s="54"/>
      <c r="R2823" s="54">
        <f>Data5[[#This Row],[PERSOANE ÎNSCRISE ÎN LISTELE ELECTORALE (TURUL 1)            ]]+Data5[[#This Row],[PERSOANE ÎNSCRISE ÎN LISTELE ELECTORALE (TURUL AL 2-LEA)]]</f>
        <v>1427</v>
      </c>
      <c r="S2823" s="54">
        <f>Data5[[#This Row],[PERSOANE CARE AU PARTICIPAT LA VOT (TURUL 1)]]+Data5[[#This Row],[PERSOANE CARE AU PARTICIPAT LA VOT  (TURUL AL 2-LEA)]]</f>
        <v>862</v>
      </c>
      <c r="T2823" s="41">
        <f>Data5[[#This Row],[TOTAL CHELTUIELI LEI]]/Data5[[#This Row],[NUMĂRUL PERSOANELOR ÎNSCRISE ÎN LISTELE ELECTORALE]]</f>
        <v>3.842011212333567</v>
      </c>
      <c r="U2823" s="41">
        <f>Data5[[#This Row],[TOTAL CHELTUIELI EURO]]/Data5[[#This Row],[NUMĂRUL PERSOANELOR ÎNSCRISE ÎN LISTELE ELECTORALE]]</f>
        <v>0.79378756892080071</v>
      </c>
      <c r="V2823" s="41">
        <f>Data5[[#This Row],[TOTAL CHELTUIELI LEI]]/Data5[[#This Row],[NUMĂRUL PERSOANELOR CARE AU PARTICIPAT LA VOT]]</f>
        <v>6.3602668213457081</v>
      </c>
      <c r="W2823" s="41">
        <f>Data5[[#This Row],[TOTAL CHELTUIELI EURO]]/Data5[[#This Row],[NUMĂRUL PERSOANELOR CARE AU PARTICIPAT LA VOT]]</f>
        <v>1.3140775647911631</v>
      </c>
      <c r="X2823" s="43">
        <v>4.8400999999999996</v>
      </c>
      <c r="Y2823" s="114" t="s">
        <v>2884</v>
      </c>
      <c r="Z2823" s="44">
        <v>3</v>
      </c>
      <c r="AA2823" s="115" t="s">
        <v>3105</v>
      </c>
      <c r="AB2823" s="44">
        <v>0</v>
      </c>
      <c r="AC2823" s="45"/>
    </row>
    <row r="2824" spans="1:29" x14ac:dyDescent="0.2">
      <c r="A2824" s="37">
        <v>2823</v>
      </c>
      <c r="B2824" s="38" t="s">
        <v>2571</v>
      </c>
      <c r="C2824" s="39" t="s">
        <v>2606</v>
      </c>
      <c r="D2824" s="40">
        <v>44101</v>
      </c>
      <c r="E2824" s="38">
        <v>1</v>
      </c>
      <c r="F2824" s="38"/>
      <c r="G2824" s="38" t="s">
        <v>2</v>
      </c>
      <c r="H2824" s="38" t="s">
        <v>2</v>
      </c>
      <c r="I2824" s="48">
        <v>0</v>
      </c>
      <c r="J2824" s="48">
        <v>11403.97</v>
      </c>
      <c r="K2824" s="48">
        <v>0</v>
      </c>
      <c r="L2824" s="41">
        <f>SUM(Data5[[#This Row],[CHELTUIELI DE PERSONAL LEI]:[CHELTUIELI DE CAPITAL (ACTIVE NEFINANCIARE ) LEI]])</f>
        <v>11403.97</v>
      </c>
      <c r="M2824" s="41">
        <f>Data5[[#This Row],[TOTAL CHELTUIELI LEI]]/Data5[[#This Row],[CURS VALUTAR EURO BNR 22 07 2020]]</f>
        <v>2356.1434681101632</v>
      </c>
      <c r="N2824" s="49">
        <v>2582</v>
      </c>
      <c r="O2824" s="54"/>
      <c r="P2824" s="54">
        <v>1649</v>
      </c>
      <c r="Q2824" s="54"/>
      <c r="R2824" s="54">
        <f>Data5[[#This Row],[PERSOANE ÎNSCRISE ÎN LISTELE ELECTORALE (TURUL 1)            ]]+Data5[[#This Row],[PERSOANE ÎNSCRISE ÎN LISTELE ELECTORALE (TURUL AL 2-LEA)]]</f>
        <v>2582</v>
      </c>
      <c r="S2824" s="54">
        <f>Data5[[#This Row],[PERSOANE CARE AU PARTICIPAT LA VOT (TURUL 1)]]+Data5[[#This Row],[PERSOANE CARE AU PARTICIPAT LA VOT  (TURUL AL 2-LEA)]]</f>
        <v>1649</v>
      </c>
      <c r="T2824" s="41">
        <f>Data5[[#This Row],[TOTAL CHELTUIELI LEI]]/Data5[[#This Row],[NUMĂRUL PERSOANELOR ÎNSCRISE ÎN LISTELE ELECTORALE]]</f>
        <v>4.4167195972114639</v>
      </c>
      <c r="U2824" s="41">
        <f>Data5[[#This Row],[TOTAL CHELTUIELI EURO]]/Data5[[#This Row],[NUMĂRUL PERSOANELOR ÎNSCRISE ÎN LISTELE ELECTORALE]]</f>
        <v>0.91252651747101599</v>
      </c>
      <c r="V2824" s="41">
        <f>Data5[[#This Row],[TOTAL CHELTUIELI LEI]]/Data5[[#This Row],[NUMĂRUL PERSOANELOR CARE AU PARTICIPAT LA VOT]]</f>
        <v>6.9156882959369312</v>
      </c>
      <c r="W2824" s="41">
        <f>Data5[[#This Row],[TOTAL CHELTUIELI EURO]]/Data5[[#This Row],[NUMĂRUL PERSOANELOR CARE AU PARTICIPAT LA VOT]]</f>
        <v>1.428831696852737</v>
      </c>
      <c r="X2824" s="43">
        <v>4.8400999999999996</v>
      </c>
      <c r="Y2824" s="114" t="s">
        <v>2895</v>
      </c>
      <c r="Z2824" s="44">
        <v>4</v>
      </c>
      <c r="AA2824" s="115" t="s">
        <v>3105</v>
      </c>
      <c r="AB2824" s="44">
        <v>0</v>
      </c>
      <c r="AC2824" s="45"/>
    </row>
    <row r="2825" spans="1:29" x14ac:dyDescent="0.2">
      <c r="A2825" s="37">
        <v>2824</v>
      </c>
      <c r="B2825" s="38" t="s">
        <v>2571</v>
      </c>
      <c r="C2825" s="39" t="s">
        <v>2607</v>
      </c>
      <c r="D2825" s="40">
        <v>44101</v>
      </c>
      <c r="E2825" s="38">
        <v>1</v>
      </c>
      <c r="F2825" s="38"/>
      <c r="G2825" s="38" t="s">
        <v>2</v>
      </c>
      <c r="H2825" s="38" t="s">
        <v>2</v>
      </c>
      <c r="I2825" s="39">
        <v>0</v>
      </c>
      <c r="J2825" s="39">
        <v>7107.7</v>
      </c>
      <c r="K2825" s="39">
        <v>0</v>
      </c>
      <c r="L2825" s="41">
        <f>SUM(Data5[[#This Row],[CHELTUIELI DE PERSONAL LEI]:[CHELTUIELI DE CAPITAL (ACTIVE NEFINANCIARE ) LEI]])</f>
        <v>7107.7</v>
      </c>
      <c r="M2825" s="41">
        <f>Data5[[#This Row],[TOTAL CHELTUIELI LEI]]/Data5[[#This Row],[CURS VALUTAR EURO BNR 22 07 2020]]</f>
        <v>1468.5027168860149</v>
      </c>
      <c r="N2825" s="49">
        <v>2347</v>
      </c>
      <c r="O2825" s="54"/>
      <c r="P2825" s="54">
        <v>1598</v>
      </c>
      <c r="Q2825" s="54"/>
      <c r="R2825" s="54">
        <f>Data5[[#This Row],[PERSOANE ÎNSCRISE ÎN LISTELE ELECTORALE (TURUL 1)            ]]+Data5[[#This Row],[PERSOANE ÎNSCRISE ÎN LISTELE ELECTORALE (TURUL AL 2-LEA)]]</f>
        <v>2347</v>
      </c>
      <c r="S2825" s="54">
        <f>Data5[[#This Row],[PERSOANE CARE AU PARTICIPAT LA VOT (TURUL 1)]]+Data5[[#This Row],[PERSOANE CARE AU PARTICIPAT LA VOT  (TURUL AL 2-LEA)]]</f>
        <v>1598</v>
      </c>
      <c r="T2825" s="41">
        <f>Data5[[#This Row],[TOTAL CHELTUIELI LEI]]/Data5[[#This Row],[NUMĂRUL PERSOANELOR ÎNSCRISE ÎN LISTELE ELECTORALE]]</f>
        <v>3.0284192586280358</v>
      </c>
      <c r="U2825" s="41">
        <f>Data5[[#This Row],[TOTAL CHELTUIELI EURO]]/Data5[[#This Row],[NUMĂRUL PERSOANELOR ÎNSCRISE ÎN LISTELE ELECTORALE]]</f>
        <v>0.62569353084193224</v>
      </c>
      <c r="V2825" s="41">
        <f>Data5[[#This Row],[TOTAL CHELTUIELI LEI]]/Data5[[#This Row],[NUMĂRUL PERSOANELOR CARE AU PARTICIPAT LA VOT]]</f>
        <v>4.4478723404255316</v>
      </c>
      <c r="W2825" s="41">
        <f>Data5[[#This Row],[TOTAL CHELTUIELI EURO]]/Data5[[#This Row],[NUMĂRUL PERSOANELOR CARE AU PARTICIPAT LA VOT]]</f>
        <v>0.91896290168086037</v>
      </c>
      <c r="X2825" s="43">
        <v>4.8400999999999996</v>
      </c>
      <c r="Y2825" s="114" t="s">
        <v>2884</v>
      </c>
      <c r="Z2825" s="44">
        <v>3</v>
      </c>
      <c r="AA2825" s="115" t="s">
        <v>3105</v>
      </c>
      <c r="AB2825" s="44">
        <v>0</v>
      </c>
      <c r="AC2825" s="45"/>
    </row>
    <row r="2826" spans="1:29" x14ac:dyDescent="0.2">
      <c r="A2826" s="37">
        <v>2825</v>
      </c>
      <c r="B2826" s="38" t="s">
        <v>2571</v>
      </c>
      <c r="C2826" s="39" t="s">
        <v>2608</v>
      </c>
      <c r="D2826" s="40">
        <v>44101</v>
      </c>
      <c r="E2826" s="38">
        <v>1</v>
      </c>
      <c r="F2826" s="38"/>
      <c r="G2826" s="38" t="s">
        <v>2</v>
      </c>
      <c r="H2826" s="38" t="s">
        <v>2</v>
      </c>
      <c r="I2826" s="39">
        <v>900</v>
      </c>
      <c r="J2826" s="39">
        <v>14008</v>
      </c>
      <c r="K2826" s="39">
        <v>0</v>
      </c>
      <c r="L2826" s="41">
        <f>SUM(Data5[[#This Row],[CHELTUIELI DE PERSONAL LEI]:[CHELTUIELI DE CAPITAL (ACTIVE NEFINANCIARE ) LEI]])</f>
        <v>14908</v>
      </c>
      <c r="M2826" s="41">
        <f>Data5[[#This Row],[TOTAL CHELTUIELI LEI]]/Data5[[#This Row],[CURS VALUTAR EURO BNR 22 07 2020]]</f>
        <v>3080.1016507923391</v>
      </c>
      <c r="N2826" s="49">
        <v>4427</v>
      </c>
      <c r="O2826" s="54"/>
      <c r="P2826" s="54">
        <v>1853</v>
      </c>
      <c r="Q2826" s="54"/>
      <c r="R2826" s="54">
        <f>Data5[[#This Row],[PERSOANE ÎNSCRISE ÎN LISTELE ELECTORALE (TURUL 1)            ]]+Data5[[#This Row],[PERSOANE ÎNSCRISE ÎN LISTELE ELECTORALE (TURUL AL 2-LEA)]]</f>
        <v>4427</v>
      </c>
      <c r="S2826" s="54">
        <f>Data5[[#This Row],[PERSOANE CARE AU PARTICIPAT LA VOT (TURUL 1)]]+Data5[[#This Row],[PERSOANE CARE AU PARTICIPAT LA VOT  (TURUL AL 2-LEA)]]</f>
        <v>1853</v>
      </c>
      <c r="T2826" s="41">
        <f>Data5[[#This Row],[TOTAL CHELTUIELI LEI]]/Data5[[#This Row],[NUMĂRUL PERSOANELOR ÎNSCRISE ÎN LISTELE ELECTORALE]]</f>
        <v>3.3675175062118816</v>
      </c>
      <c r="U2826" s="41">
        <f>Data5[[#This Row],[TOTAL CHELTUIELI EURO]]/Data5[[#This Row],[NUMĂRUL PERSOANELOR ÎNSCRISE ÎN LISTELE ELECTORALE]]</f>
        <v>0.69575370471929954</v>
      </c>
      <c r="V2826" s="41">
        <f>Data5[[#This Row],[TOTAL CHELTUIELI LEI]]/Data5[[#This Row],[NUMĂRUL PERSOANELOR CARE AU PARTICIPAT LA VOT]]</f>
        <v>8.0453318942255798</v>
      </c>
      <c r="W2826" s="41">
        <f>Data5[[#This Row],[TOTAL CHELTUIELI EURO]]/Data5[[#This Row],[NUMĂRUL PERSOANELOR CARE AU PARTICIPAT LA VOT]]</f>
        <v>1.6622243123542035</v>
      </c>
      <c r="X2826" s="43">
        <v>4.8400999999999996</v>
      </c>
      <c r="Y2826" s="114" t="s">
        <v>2884</v>
      </c>
      <c r="Z2826" s="44">
        <v>3</v>
      </c>
      <c r="AA2826" s="115" t="s">
        <v>3105</v>
      </c>
      <c r="AB2826" s="44">
        <v>0</v>
      </c>
      <c r="AC2826" s="45"/>
    </row>
    <row r="2827" spans="1:29" x14ac:dyDescent="0.2">
      <c r="A2827" s="37">
        <v>2826</v>
      </c>
      <c r="B2827" s="38" t="s">
        <v>2571</v>
      </c>
      <c r="C2827" s="39" t="s">
        <v>2609</v>
      </c>
      <c r="D2827" s="40">
        <v>44101</v>
      </c>
      <c r="E2827" s="38">
        <v>1</v>
      </c>
      <c r="F2827" s="38"/>
      <c r="G2827" s="38" t="s">
        <v>2</v>
      </c>
      <c r="H2827" s="38" t="s">
        <v>2</v>
      </c>
      <c r="I2827" s="39">
        <v>1500</v>
      </c>
      <c r="J2827" s="39">
        <v>4049</v>
      </c>
      <c r="K2827" s="39">
        <v>0</v>
      </c>
      <c r="L2827" s="41">
        <f>SUM(Data5[[#This Row],[CHELTUIELI DE PERSONAL LEI]:[CHELTUIELI DE CAPITAL (ACTIVE NEFINANCIARE ) LEI]])</f>
        <v>5549</v>
      </c>
      <c r="M2827" s="41">
        <f>Data5[[#This Row],[TOTAL CHELTUIELI LEI]]/Data5[[#This Row],[CURS VALUTAR EURO BNR 22 07 2020]]</f>
        <v>1146.4639160347926</v>
      </c>
      <c r="N2827" s="49">
        <v>464</v>
      </c>
      <c r="O2827" s="54"/>
      <c r="P2827" s="54">
        <v>404</v>
      </c>
      <c r="Q2827" s="54"/>
      <c r="R2827" s="54">
        <f>Data5[[#This Row],[PERSOANE ÎNSCRISE ÎN LISTELE ELECTORALE (TURUL 1)            ]]+Data5[[#This Row],[PERSOANE ÎNSCRISE ÎN LISTELE ELECTORALE (TURUL AL 2-LEA)]]</f>
        <v>464</v>
      </c>
      <c r="S2827" s="54">
        <f>Data5[[#This Row],[PERSOANE CARE AU PARTICIPAT LA VOT (TURUL 1)]]+Data5[[#This Row],[PERSOANE CARE AU PARTICIPAT LA VOT  (TURUL AL 2-LEA)]]</f>
        <v>404</v>
      </c>
      <c r="T2827" s="41">
        <f>Data5[[#This Row],[TOTAL CHELTUIELI LEI]]/Data5[[#This Row],[NUMĂRUL PERSOANELOR ÎNSCRISE ÎN LISTELE ELECTORALE]]</f>
        <v>11.959051724137931</v>
      </c>
      <c r="U2827" s="41">
        <f>Data5[[#This Row],[TOTAL CHELTUIELI EURO]]/Data5[[#This Row],[NUMĂRUL PERSOANELOR ÎNSCRISE ÎN LISTELE ELECTORALE]]</f>
        <v>2.4708274052473977</v>
      </c>
      <c r="V2827" s="41">
        <f>Data5[[#This Row],[TOTAL CHELTUIELI LEI]]/Data5[[#This Row],[NUMĂRUL PERSOANELOR CARE AU PARTICIPAT LA VOT]]</f>
        <v>13.735148514851485</v>
      </c>
      <c r="W2827" s="41">
        <f>Data5[[#This Row],[TOTAL CHELTUIELI EURO]]/Data5[[#This Row],[NUMĂRUL PERSOANELOR CARE AU PARTICIPAT LA VOT]]</f>
        <v>2.8377819703831499</v>
      </c>
      <c r="X2827" s="43">
        <v>4.8400999999999996</v>
      </c>
      <c r="Y2827" s="114" t="s">
        <v>2888</v>
      </c>
      <c r="Z2827" s="44">
        <v>11</v>
      </c>
      <c r="AA2827" s="115" t="s">
        <v>3108</v>
      </c>
      <c r="AB2827" s="44">
        <v>2</v>
      </c>
      <c r="AC2827" s="45"/>
    </row>
    <row r="2828" spans="1:29" x14ac:dyDescent="0.2">
      <c r="A2828" s="37">
        <v>2827</v>
      </c>
      <c r="B2828" s="38" t="s">
        <v>2571</v>
      </c>
      <c r="C2828" s="39" t="s">
        <v>2610</v>
      </c>
      <c r="D2828" s="40">
        <v>44101</v>
      </c>
      <c r="E2828" s="38">
        <v>1</v>
      </c>
      <c r="F2828" s="38"/>
      <c r="G2828" s="38" t="s">
        <v>2</v>
      </c>
      <c r="H2828" s="38" t="s">
        <v>2</v>
      </c>
      <c r="I2828" s="39">
        <v>1000</v>
      </c>
      <c r="J2828" s="39">
        <v>17893.79</v>
      </c>
      <c r="K2828" s="39">
        <v>0</v>
      </c>
      <c r="L2828" s="41">
        <f>SUM(Data5[[#This Row],[CHELTUIELI DE PERSONAL LEI]:[CHELTUIELI DE CAPITAL (ACTIVE NEFINANCIARE ) LEI]])</f>
        <v>18893.79</v>
      </c>
      <c r="M2828" s="41">
        <f>Data5[[#This Row],[TOTAL CHELTUIELI LEI]]/Data5[[#This Row],[CURS VALUTAR EURO BNR 22 07 2020]]</f>
        <v>3903.5949670461359</v>
      </c>
      <c r="N2828" s="49">
        <v>4398</v>
      </c>
      <c r="O2828" s="54"/>
      <c r="P2828" s="54">
        <v>2754</v>
      </c>
      <c r="Q2828" s="54"/>
      <c r="R2828" s="54">
        <f>Data5[[#This Row],[PERSOANE ÎNSCRISE ÎN LISTELE ELECTORALE (TURUL 1)            ]]+Data5[[#This Row],[PERSOANE ÎNSCRISE ÎN LISTELE ELECTORALE (TURUL AL 2-LEA)]]</f>
        <v>4398</v>
      </c>
      <c r="S2828" s="54">
        <f>Data5[[#This Row],[PERSOANE CARE AU PARTICIPAT LA VOT (TURUL 1)]]+Data5[[#This Row],[PERSOANE CARE AU PARTICIPAT LA VOT  (TURUL AL 2-LEA)]]</f>
        <v>2754</v>
      </c>
      <c r="T2828" s="41">
        <f>Data5[[#This Row],[TOTAL CHELTUIELI LEI]]/Data5[[#This Row],[NUMĂRUL PERSOANELOR ÎNSCRISE ÎN LISTELE ELECTORALE]]</f>
        <v>4.2959959072305596</v>
      </c>
      <c r="U2828" s="41">
        <f>Data5[[#This Row],[TOTAL CHELTUIELI EURO]]/Data5[[#This Row],[NUMĂRUL PERSOANELOR ÎNSCRISE ÎN LISTELE ELECTORALE]]</f>
        <v>0.88758412165669298</v>
      </c>
      <c r="V2828" s="41">
        <f>Data5[[#This Row],[TOTAL CHELTUIELI LEI]]/Data5[[#This Row],[NUMĂRUL PERSOANELOR CARE AU PARTICIPAT LA VOT]]</f>
        <v>6.8604901960784312</v>
      </c>
      <c r="W2828" s="41">
        <f>Data5[[#This Row],[TOTAL CHELTUIELI EURO]]/Data5[[#This Row],[NUMĂRUL PERSOANELOR CARE AU PARTICIPAT LA VOT]]</f>
        <v>1.4174273663929324</v>
      </c>
      <c r="X2828" s="43">
        <v>4.8400999999999996</v>
      </c>
      <c r="Y2828" s="114" t="s">
        <v>2895</v>
      </c>
      <c r="Z2828" s="44">
        <v>4</v>
      </c>
      <c r="AA2828" s="115" t="s">
        <v>3105</v>
      </c>
      <c r="AB2828" s="44">
        <v>0</v>
      </c>
      <c r="AC2828" s="45"/>
    </row>
    <row r="2829" spans="1:29" x14ac:dyDescent="0.2">
      <c r="A2829" s="37">
        <v>2828</v>
      </c>
      <c r="B2829" s="38" t="s">
        <v>2571</v>
      </c>
      <c r="C2829" s="39" t="s">
        <v>2611</v>
      </c>
      <c r="D2829" s="40">
        <v>44101</v>
      </c>
      <c r="E2829" s="38">
        <v>1</v>
      </c>
      <c r="F2829" s="38"/>
      <c r="G2829" s="38" t="s">
        <v>2</v>
      </c>
      <c r="H2829" s="38" t="s">
        <v>2</v>
      </c>
      <c r="I2829" s="39">
        <v>1620</v>
      </c>
      <c r="J2829" s="39">
        <v>4680</v>
      </c>
      <c r="K2829" s="39">
        <v>0</v>
      </c>
      <c r="L2829" s="41">
        <f>SUM(Data5[[#This Row],[CHELTUIELI DE PERSONAL LEI]:[CHELTUIELI DE CAPITAL (ACTIVE NEFINANCIARE ) LEI]])</f>
        <v>6300</v>
      </c>
      <c r="M2829" s="41">
        <f>Data5[[#This Row],[TOTAL CHELTUIELI LEI]]/Data5[[#This Row],[CURS VALUTAR EURO BNR 22 07 2020]]</f>
        <v>1301.625999462821</v>
      </c>
      <c r="N2829" s="49">
        <v>2129</v>
      </c>
      <c r="O2829" s="54"/>
      <c r="P2829" s="54">
        <v>1551</v>
      </c>
      <c r="Q2829" s="54"/>
      <c r="R2829" s="54">
        <f>Data5[[#This Row],[PERSOANE ÎNSCRISE ÎN LISTELE ELECTORALE (TURUL 1)            ]]+Data5[[#This Row],[PERSOANE ÎNSCRISE ÎN LISTELE ELECTORALE (TURUL AL 2-LEA)]]</f>
        <v>2129</v>
      </c>
      <c r="S2829" s="54">
        <f>Data5[[#This Row],[PERSOANE CARE AU PARTICIPAT LA VOT (TURUL 1)]]+Data5[[#This Row],[PERSOANE CARE AU PARTICIPAT LA VOT  (TURUL AL 2-LEA)]]</f>
        <v>1551</v>
      </c>
      <c r="T2829" s="41">
        <f>Data5[[#This Row],[TOTAL CHELTUIELI LEI]]/Data5[[#This Row],[NUMĂRUL PERSOANELOR ÎNSCRISE ÎN LISTELE ELECTORALE]]</f>
        <v>2.9591357444809772</v>
      </c>
      <c r="U2829" s="41">
        <f>Data5[[#This Row],[TOTAL CHELTUIELI EURO]]/Data5[[#This Row],[NUMĂRUL PERSOANELOR ÎNSCRISE ÎN LISTELE ELECTORALE]]</f>
        <v>0.61137905094543021</v>
      </c>
      <c r="V2829" s="41">
        <f>Data5[[#This Row],[TOTAL CHELTUIELI LEI]]/Data5[[#This Row],[NUMĂRUL PERSOANELOR CARE AU PARTICIPAT LA VOT]]</f>
        <v>4.061895551257253</v>
      </c>
      <c r="W2829" s="41">
        <f>Data5[[#This Row],[TOTAL CHELTUIELI EURO]]/Data5[[#This Row],[NUMĂRUL PERSOANELOR CARE AU PARTICIPAT LA VOT]]</f>
        <v>0.83921727882838237</v>
      </c>
      <c r="X2829" s="43">
        <v>4.8400999999999996</v>
      </c>
      <c r="Y2829" s="114" t="s">
        <v>2891</v>
      </c>
      <c r="Z2829" s="44">
        <v>2</v>
      </c>
      <c r="AA2829" s="115" t="s">
        <v>3105</v>
      </c>
      <c r="AB2829" s="44">
        <v>0</v>
      </c>
      <c r="AC2829" s="45"/>
    </row>
    <row r="2830" spans="1:29" x14ac:dyDescent="0.2">
      <c r="A2830" s="37">
        <v>2829</v>
      </c>
      <c r="B2830" s="38" t="s">
        <v>2571</v>
      </c>
      <c r="C2830" s="39" t="s">
        <v>2612</v>
      </c>
      <c r="D2830" s="40">
        <v>44101</v>
      </c>
      <c r="E2830" s="38">
        <v>1</v>
      </c>
      <c r="F2830" s="38"/>
      <c r="G2830" s="38" t="s">
        <v>2</v>
      </c>
      <c r="H2830" s="38" t="s">
        <v>2</v>
      </c>
      <c r="I2830" s="39">
        <v>1200</v>
      </c>
      <c r="J2830" s="39">
        <v>2865</v>
      </c>
      <c r="K2830" s="39">
        <v>0</v>
      </c>
      <c r="L2830" s="41">
        <f>SUM(Data5[[#This Row],[CHELTUIELI DE PERSONAL LEI]:[CHELTUIELI DE CAPITAL (ACTIVE NEFINANCIARE ) LEI]])</f>
        <v>4065</v>
      </c>
      <c r="M2830" s="41">
        <f>Data5[[#This Row],[TOTAL CHELTUIELI LEI]]/Data5[[#This Row],[CURS VALUTAR EURO BNR 22 07 2020]]</f>
        <v>839.85868060577263</v>
      </c>
      <c r="N2830" s="49">
        <v>3248</v>
      </c>
      <c r="O2830" s="54"/>
      <c r="P2830" s="54">
        <v>1836</v>
      </c>
      <c r="Q2830" s="54"/>
      <c r="R2830" s="54">
        <f>Data5[[#This Row],[PERSOANE ÎNSCRISE ÎN LISTELE ELECTORALE (TURUL 1)            ]]+Data5[[#This Row],[PERSOANE ÎNSCRISE ÎN LISTELE ELECTORALE (TURUL AL 2-LEA)]]</f>
        <v>3248</v>
      </c>
      <c r="S2830" s="54">
        <f>Data5[[#This Row],[PERSOANE CARE AU PARTICIPAT LA VOT (TURUL 1)]]+Data5[[#This Row],[PERSOANE CARE AU PARTICIPAT LA VOT  (TURUL AL 2-LEA)]]</f>
        <v>1836</v>
      </c>
      <c r="T2830" s="41">
        <f>Data5[[#This Row],[TOTAL CHELTUIELI LEI]]/Data5[[#This Row],[NUMĂRUL PERSOANELOR ÎNSCRISE ÎN LISTELE ELECTORALE]]</f>
        <v>1.2515394088669951</v>
      </c>
      <c r="U2830" s="41">
        <f>Data5[[#This Row],[TOTAL CHELTUIELI EURO]]/Data5[[#This Row],[NUMĂRUL PERSOANELOR ÎNSCRISE ÎN LISTELE ELECTORALE]]</f>
        <v>0.258577179989462</v>
      </c>
      <c r="V2830" s="41">
        <f>Data5[[#This Row],[TOTAL CHELTUIELI LEI]]/Data5[[#This Row],[NUMĂRUL PERSOANELOR CARE AU PARTICIPAT LA VOT]]</f>
        <v>2.2140522875816995</v>
      </c>
      <c r="W2830" s="41">
        <f>Data5[[#This Row],[TOTAL CHELTUIELI EURO]]/Data5[[#This Row],[NUMĂRUL PERSOANELOR CARE AU PARTICIPAT LA VOT]]</f>
        <v>0.45743936852166267</v>
      </c>
      <c r="X2830" s="43">
        <v>4.8400999999999996</v>
      </c>
      <c r="Y2830" s="114" t="s">
        <v>2894</v>
      </c>
      <c r="Z2830" s="44">
        <v>1</v>
      </c>
      <c r="AA2830" s="115" t="s">
        <v>3105</v>
      </c>
      <c r="AB2830" s="44">
        <v>0</v>
      </c>
      <c r="AC2830" s="45"/>
    </row>
    <row r="2831" spans="1:29" x14ac:dyDescent="0.2">
      <c r="A2831" s="37">
        <v>2830</v>
      </c>
      <c r="B2831" s="38" t="s">
        <v>2571</v>
      </c>
      <c r="C2831" s="39" t="s">
        <v>2613</v>
      </c>
      <c r="D2831" s="40">
        <v>44101</v>
      </c>
      <c r="E2831" s="38">
        <v>1</v>
      </c>
      <c r="F2831" s="38"/>
      <c r="G2831" s="38" t="s">
        <v>2</v>
      </c>
      <c r="H2831" s="38" t="s">
        <v>2</v>
      </c>
      <c r="I2831" s="39">
        <v>2800</v>
      </c>
      <c r="J2831" s="39">
        <v>18672.349999999999</v>
      </c>
      <c r="K2831" s="39">
        <v>0</v>
      </c>
      <c r="L2831" s="41">
        <f>SUM(Data5[[#This Row],[CHELTUIELI DE PERSONAL LEI]:[CHELTUIELI DE CAPITAL (ACTIVE NEFINANCIARE ) LEI]])</f>
        <v>21472.35</v>
      </c>
      <c r="M2831" s="41">
        <f>Data5[[#This Row],[TOTAL CHELTUIELI LEI]]/Data5[[#This Row],[CURS VALUTAR EURO BNR 22 07 2020]]</f>
        <v>4436.3442904072226</v>
      </c>
      <c r="N2831" s="49">
        <v>3700</v>
      </c>
      <c r="O2831" s="54"/>
      <c r="P2831" s="54">
        <v>1853</v>
      </c>
      <c r="Q2831" s="54"/>
      <c r="R2831" s="54">
        <f>Data5[[#This Row],[PERSOANE ÎNSCRISE ÎN LISTELE ELECTORALE (TURUL 1)            ]]+Data5[[#This Row],[PERSOANE ÎNSCRISE ÎN LISTELE ELECTORALE (TURUL AL 2-LEA)]]</f>
        <v>3700</v>
      </c>
      <c r="S2831" s="54">
        <f>Data5[[#This Row],[PERSOANE CARE AU PARTICIPAT LA VOT (TURUL 1)]]+Data5[[#This Row],[PERSOANE CARE AU PARTICIPAT LA VOT  (TURUL AL 2-LEA)]]</f>
        <v>1853</v>
      </c>
      <c r="T2831" s="41">
        <f>Data5[[#This Row],[TOTAL CHELTUIELI LEI]]/Data5[[#This Row],[NUMĂRUL PERSOANELOR ÎNSCRISE ÎN LISTELE ELECTORALE]]</f>
        <v>5.8033378378378373</v>
      </c>
      <c r="U2831" s="41">
        <f>Data5[[#This Row],[TOTAL CHELTUIELI EURO]]/Data5[[#This Row],[NUMĂRUL PERSOANELOR ÎNSCRISE ÎN LISTELE ELECTORALE]]</f>
        <v>1.1990119703803304</v>
      </c>
      <c r="V2831" s="41">
        <f>Data5[[#This Row],[TOTAL CHELTUIELI LEI]]/Data5[[#This Row],[NUMĂRUL PERSOANELOR CARE AU PARTICIPAT LA VOT]]</f>
        <v>11.587884511602805</v>
      </c>
      <c r="W2831" s="41">
        <f>Data5[[#This Row],[TOTAL CHELTUIELI EURO]]/Data5[[#This Row],[NUMĂRUL PERSOANELOR CARE AU PARTICIPAT LA VOT]]</f>
        <v>2.3941415490594835</v>
      </c>
      <c r="X2831" s="43">
        <v>4.8400999999999996</v>
      </c>
      <c r="Y2831" s="114" t="s">
        <v>2892</v>
      </c>
      <c r="Z2831" s="44">
        <v>5</v>
      </c>
      <c r="AA2831" s="115" t="s">
        <v>3107</v>
      </c>
      <c r="AB2831" s="44">
        <v>1</v>
      </c>
      <c r="AC2831" s="45"/>
    </row>
    <row r="2832" spans="1:29" x14ac:dyDescent="0.2">
      <c r="A2832" s="37">
        <v>2831</v>
      </c>
      <c r="B2832" s="38" t="s">
        <v>2571</v>
      </c>
      <c r="C2832" s="39" t="s">
        <v>2614</v>
      </c>
      <c r="D2832" s="40">
        <v>44101</v>
      </c>
      <c r="E2832" s="38">
        <v>1</v>
      </c>
      <c r="F2832" s="38"/>
      <c r="G2832" s="38" t="s">
        <v>2</v>
      </c>
      <c r="H2832" s="38" t="s">
        <v>2</v>
      </c>
      <c r="I2832" s="39">
        <v>0</v>
      </c>
      <c r="J2832" s="39">
        <v>3122.22</v>
      </c>
      <c r="K2832" s="39">
        <v>0</v>
      </c>
      <c r="L2832" s="41">
        <f>SUM(Data5[[#This Row],[CHELTUIELI DE PERSONAL LEI]:[CHELTUIELI DE CAPITAL (ACTIVE NEFINANCIARE ) LEI]])</f>
        <v>3122.22</v>
      </c>
      <c r="M2832" s="41">
        <f>Data5[[#This Row],[TOTAL CHELTUIELI LEI]]/Data5[[#This Row],[CURS VALUTAR EURO BNR 22 07 2020]]</f>
        <v>645.07344889568401</v>
      </c>
      <c r="N2832" s="49">
        <v>1484</v>
      </c>
      <c r="O2832" s="54"/>
      <c r="P2832" s="54">
        <v>621</v>
      </c>
      <c r="Q2832" s="54"/>
      <c r="R2832" s="54">
        <f>Data5[[#This Row],[PERSOANE ÎNSCRISE ÎN LISTELE ELECTORALE (TURUL 1)            ]]+Data5[[#This Row],[PERSOANE ÎNSCRISE ÎN LISTELE ELECTORALE (TURUL AL 2-LEA)]]</f>
        <v>1484</v>
      </c>
      <c r="S2832" s="54">
        <f>Data5[[#This Row],[PERSOANE CARE AU PARTICIPAT LA VOT (TURUL 1)]]+Data5[[#This Row],[PERSOANE CARE AU PARTICIPAT LA VOT  (TURUL AL 2-LEA)]]</f>
        <v>621</v>
      </c>
      <c r="T2832" s="41">
        <f>Data5[[#This Row],[TOTAL CHELTUIELI LEI]]/Data5[[#This Row],[NUMĂRUL PERSOANELOR ÎNSCRISE ÎN LISTELE ELECTORALE]]</f>
        <v>2.103921832884097</v>
      </c>
      <c r="U2832" s="41">
        <f>Data5[[#This Row],[TOTAL CHELTUIELI EURO]]/Data5[[#This Row],[NUMĂRUL PERSOANELOR ÎNSCRISE ÎN LISTELE ELECTORALE]]</f>
        <v>0.43468561246339893</v>
      </c>
      <c r="V2832" s="41">
        <f>Data5[[#This Row],[TOTAL CHELTUIELI LEI]]/Data5[[#This Row],[NUMĂRUL PERSOANELOR CARE AU PARTICIPAT LA VOT]]</f>
        <v>5.0277294685990332</v>
      </c>
      <c r="W2832" s="41">
        <f>Data5[[#This Row],[TOTAL CHELTUIELI EURO]]/Data5[[#This Row],[NUMĂRUL PERSOANELOR CARE AU PARTICIPAT LA VOT]]</f>
        <v>1.0387656181895073</v>
      </c>
      <c r="X2832" s="43">
        <v>4.8400999999999996</v>
      </c>
      <c r="Y2832" s="114" t="s">
        <v>2891</v>
      </c>
      <c r="Z2832" s="44">
        <v>2</v>
      </c>
      <c r="AA2832" s="115" t="s">
        <v>3105</v>
      </c>
      <c r="AB2832" s="44">
        <v>0</v>
      </c>
      <c r="AC2832" s="45"/>
    </row>
    <row r="2833" spans="1:29" x14ac:dyDescent="0.2">
      <c r="A2833" s="37">
        <v>2832</v>
      </c>
      <c r="B2833" s="38" t="s">
        <v>2571</v>
      </c>
      <c r="C2833" s="39" t="s">
        <v>2615</v>
      </c>
      <c r="D2833" s="40">
        <v>44101</v>
      </c>
      <c r="E2833" s="38">
        <v>1</v>
      </c>
      <c r="F2833" s="38"/>
      <c r="G2833" s="38" t="s">
        <v>2</v>
      </c>
      <c r="H2833" s="38" t="s">
        <v>2</v>
      </c>
      <c r="I2833" s="39">
        <v>12100</v>
      </c>
      <c r="J2833" s="39">
        <v>48496.54</v>
      </c>
      <c r="K2833" s="39">
        <v>0</v>
      </c>
      <c r="L2833" s="41">
        <f>SUM(Data5[[#This Row],[CHELTUIELI DE PERSONAL LEI]:[CHELTUIELI DE CAPITAL (ACTIVE NEFINANCIARE ) LEI]])</f>
        <v>60596.54</v>
      </c>
      <c r="M2833" s="41">
        <f>Data5[[#This Row],[TOTAL CHELTUIELI LEI]]/Data5[[#This Row],[CURS VALUTAR EURO BNR 22 07 2020]]</f>
        <v>12519.687609760131</v>
      </c>
      <c r="N2833" s="49">
        <v>11266</v>
      </c>
      <c r="O2833" s="54"/>
      <c r="P2833" s="54">
        <v>5239</v>
      </c>
      <c r="Q2833" s="54"/>
      <c r="R2833" s="54">
        <f>Data5[[#This Row],[PERSOANE ÎNSCRISE ÎN LISTELE ELECTORALE (TURUL 1)            ]]+Data5[[#This Row],[PERSOANE ÎNSCRISE ÎN LISTELE ELECTORALE (TURUL AL 2-LEA)]]</f>
        <v>11266</v>
      </c>
      <c r="S2833" s="54">
        <f>Data5[[#This Row],[PERSOANE CARE AU PARTICIPAT LA VOT (TURUL 1)]]+Data5[[#This Row],[PERSOANE CARE AU PARTICIPAT LA VOT  (TURUL AL 2-LEA)]]</f>
        <v>5239</v>
      </c>
      <c r="T2833" s="41">
        <f>Data5[[#This Row],[TOTAL CHELTUIELI LEI]]/Data5[[#This Row],[NUMĂRUL PERSOANELOR ÎNSCRISE ÎN LISTELE ELECTORALE]]</f>
        <v>5.37870939108823</v>
      </c>
      <c r="U2833" s="41">
        <f>Data5[[#This Row],[TOTAL CHELTUIELI EURO]]/Data5[[#This Row],[NUMĂRUL PERSOANELOR ÎNSCRISE ÎN LISTELE ELECTORALE]]</f>
        <v>1.1112806328563936</v>
      </c>
      <c r="V2833" s="41">
        <f>Data5[[#This Row],[TOTAL CHELTUIELI LEI]]/Data5[[#This Row],[NUMĂRUL PERSOANELOR CARE AU PARTICIPAT LA VOT]]</f>
        <v>11.566432525291086</v>
      </c>
      <c r="W2833" s="41">
        <f>Data5[[#This Row],[TOTAL CHELTUIELI EURO]]/Data5[[#This Row],[NUMĂRUL PERSOANELOR CARE AU PARTICIPAT LA VOT]]</f>
        <v>2.3897094120557609</v>
      </c>
      <c r="X2833" s="43">
        <v>4.8400999999999996</v>
      </c>
      <c r="Y2833" s="114" t="s">
        <v>2892</v>
      </c>
      <c r="Z2833" s="44">
        <v>5</v>
      </c>
      <c r="AA2833" s="115" t="s">
        <v>3107</v>
      </c>
      <c r="AB2833" s="44">
        <v>1</v>
      </c>
      <c r="AC2833" s="45"/>
    </row>
    <row r="2834" spans="1:29" x14ac:dyDescent="0.2">
      <c r="A2834" s="37">
        <v>2833</v>
      </c>
      <c r="B2834" s="38" t="s">
        <v>2571</v>
      </c>
      <c r="C2834" s="39" t="s">
        <v>2616</v>
      </c>
      <c r="D2834" s="40">
        <v>44101</v>
      </c>
      <c r="E2834" s="38">
        <v>1</v>
      </c>
      <c r="F2834" s="38"/>
      <c r="G2834" s="38" t="s">
        <v>2</v>
      </c>
      <c r="H2834" s="38" t="s">
        <v>2</v>
      </c>
      <c r="I2834" s="39">
        <v>400</v>
      </c>
      <c r="J2834" s="39">
        <v>4715</v>
      </c>
      <c r="K2834" s="39">
        <v>0</v>
      </c>
      <c r="L2834" s="41">
        <f>SUM(Data5[[#This Row],[CHELTUIELI DE PERSONAL LEI]:[CHELTUIELI DE CAPITAL (ACTIVE NEFINANCIARE ) LEI]])</f>
        <v>5115</v>
      </c>
      <c r="M2834" s="41">
        <f>Data5[[#This Row],[TOTAL CHELTUIELI LEI]]/Data5[[#This Row],[CURS VALUTAR EURO BNR 22 07 2020]]</f>
        <v>1056.7963471829096</v>
      </c>
      <c r="N2834" s="49">
        <v>3896</v>
      </c>
      <c r="O2834" s="54"/>
      <c r="P2834" s="54">
        <v>2043</v>
      </c>
      <c r="Q2834" s="54"/>
      <c r="R2834" s="54">
        <f>Data5[[#This Row],[PERSOANE ÎNSCRISE ÎN LISTELE ELECTORALE (TURUL 1)            ]]+Data5[[#This Row],[PERSOANE ÎNSCRISE ÎN LISTELE ELECTORALE (TURUL AL 2-LEA)]]</f>
        <v>3896</v>
      </c>
      <c r="S2834" s="54">
        <f>Data5[[#This Row],[PERSOANE CARE AU PARTICIPAT LA VOT (TURUL 1)]]+Data5[[#This Row],[PERSOANE CARE AU PARTICIPAT LA VOT  (TURUL AL 2-LEA)]]</f>
        <v>2043</v>
      </c>
      <c r="T2834" s="41">
        <f>Data5[[#This Row],[TOTAL CHELTUIELI LEI]]/Data5[[#This Row],[NUMĂRUL PERSOANELOR ÎNSCRISE ÎN LISTELE ELECTORALE]]</f>
        <v>1.3128850102669405</v>
      </c>
      <c r="U2834" s="41">
        <f>Data5[[#This Row],[TOTAL CHELTUIELI EURO]]/Data5[[#This Row],[NUMĂRUL PERSOANELOR ÎNSCRISE ÎN LISTELE ELECTORALE]]</f>
        <v>0.27125162915372425</v>
      </c>
      <c r="V2834" s="41">
        <f>Data5[[#This Row],[TOTAL CHELTUIELI LEI]]/Data5[[#This Row],[NUMĂRUL PERSOANELOR CARE AU PARTICIPAT LA VOT]]</f>
        <v>2.5036710719530104</v>
      </c>
      <c r="W2834" s="41">
        <f>Data5[[#This Row],[TOTAL CHELTUIELI EURO]]/Data5[[#This Row],[NUMĂRUL PERSOANELOR CARE AU PARTICIPAT LA VOT]]</f>
        <v>0.51727672402491909</v>
      </c>
      <c r="X2834" s="43">
        <v>4.8400999999999996</v>
      </c>
      <c r="Y2834" s="114" t="s">
        <v>2894</v>
      </c>
      <c r="Z2834" s="44">
        <v>1</v>
      </c>
      <c r="AA2834" s="115" t="s">
        <v>3105</v>
      </c>
      <c r="AB2834" s="44">
        <v>0</v>
      </c>
      <c r="AC2834" s="45"/>
    </row>
    <row r="2835" spans="1:29" x14ac:dyDescent="0.2">
      <c r="A2835" s="37">
        <v>2834</v>
      </c>
      <c r="B2835" s="38" t="s">
        <v>2571</v>
      </c>
      <c r="C2835" s="39" t="s">
        <v>2617</v>
      </c>
      <c r="D2835" s="40">
        <v>44101</v>
      </c>
      <c r="E2835" s="38">
        <v>1</v>
      </c>
      <c r="F2835" s="38"/>
      <c r="G2835" s="38" t="s">
        <v>2</v>
      </c>
      <c r="H2835" s="38" t="s">
        <v>2</v>
      </c>
      <c r="I2835" s="39">
        <v>1500</v>
      </c>
      <c r="J2835" s="39">
        <v>8119.52</v>
      </c>
      <c r="K2835" s="39">
        <v>0</v>
      </c>
      <c r="L2835" s="41">
        <f>SUM(Data5[[#This Row],[CHELTUIELI DE PERSONAL LEI]:[CHELTUIELI DE CAPITAL (ACTIVE NEFINANCIARE ) LEI]])</f>
        <v>9619.52</v>
      </c>
      <c r="M2835" s="41">
        <f>Data5[[#This Row],[TOTAL CHELTUIELI LEI]]/Data5[[#This Row],[CURS VALUTAR EURO BNR 22 07 2020]]</f>
        <v>1987.4630689448568</v>
      </c>
      <c r="N2835" s="49">
        <v>2691</v>
      </c>
      <c r="O2835" s="54"/>
      <c r="P2835" s="54">
        <v>1545</v>
      </c>
      <c r="Q2835" s="54"/>
      <c r="R2835" s="54">
        <f>Data5[[#This Row],[PERSOANE ÎNSCRISE ÎN LISTELE ELECTORALE (TURUL 1)            ]]+Data5[[#This Row],[PERSOANE ÎNSCRISE ÎN LISTELE ELECTORALE (TURUL AL 2-LEA)]]</f>
        <v>2691</v>
      </c>
      <c r="S2835" s="54">
        <f>Data5[[#This Row],[PERSOANE CARE AU PARTICIPAT LA VOT (TURUL 1)]]+Data5[[#This Row],[PERSOANE CARE AU PARTICIPAT LA VOT  (TURUL AL 2-LEA)]]</f>
        <v>1545</v>
      </c>
      <c r="T2835" s="41">
        <f>Data5[[#This Row],[TOTAL CHELTUIELI LEI]]/Data5[[#This Row],[NUMĂRUL PERSOANELOR ÎNSCRISE ÎN LISTELE ELECTORALE]]</f>
        <v>3.574700854700855</v>
      </c>
      <c r="U2835" s="41">
        <f>Data5[[#This Row],[TOTAL CHELTUIELI EURO]]/Data5[[#This Row],[NUMĂRUL PERSOANELOR ÎNSCRISE ÎN LISTELE ELECTORALE]]</f>
        <v>0.73855929726676206</v>
      </c>
      <c r="V2835" s="41">
        <f>Data5[[#This Row],[TOTAL CHELTUIELI LEI]]/Data5[[#This Row],[NUMĂRUL PERSOANELOR CARE AU PARTICIPAT LA VOT]]</f>
        <v>6.2262265372168288</v>
      </c>
      <c r="W2835" s="41">
        <f>Data5[[#This Row],[TOTAL CHELTUIELI EURO]]/Data5[[#This Row],[NUMĂRUL PERSOANELOR CARE AU PARTICIPAT LA VOT]]</f>
        <v>1.2863838633947293</v>
      </c>
      <c r="X2835" s="43">
        <v>4.8400999999999996</v>
      </c>
      <c r="Y2835" s="114" t="s">
        <v>2884</v>
      </c>
      <c r="Z2835" s="44">
        <v>3</v>
      </c>
      <c r="AA2835" s="115" t="s">
        <v>3105</v>
      </c>
      <c r="AB2835" s="44">
        <v>0</v>
      </c>
      <c r="AC2835" s="45"/>
    </row>
    <row r="2836" spans="1:29" x14ac:dyDescent="0.2">
      <c r="A2836" s="37">
        <v>2835</v>
      </c>
      <c r="B2836" s="38" t="s">
        <v>2571</v>
      </c>
      <c r="C2836" s="39" t="s">
        <v>2618</v>
      </c>
      <c r="D2836" s="40">
        <v>44101</v>
      </c>
      <c r="E2836" s="38">
        <v>1</v>
      </c>
      <c r="F2836" s="38"/>
      <c r="G2836" s="38" t="s">
        <v>2</v>
      </c>
      <c r="H2836" s="38" t="s">
        <v>2</v>
      </c>
      <c r="I2836" s="39">
        <v>1000</v>
      </c>
      <c r="J2836" s="39">
        <v>3090.44</v>
      </c>
      <c r="K2836" s="39">
        <v>0</v>
      </c>
      <c r="L2836" s="41">
        <f>SUM(Data5[[#This Row],[CHELTUIELI DE PERSONAL LEI]:[CHELTUIELI DE CAPITAL (ACTIVE NEFINANCIARE ) LEI]])</f>
        <v>4090.44</v>
      </c>
      <c r="M2836" s="41">
        <f>Data5[[#This Row],[TOTAL CHELTUIELI LEI]]/Data5[[#This Row],[CURS VALUTAR EURO BNR 22 07 2020]]</f>
        <v>845.11477035598443</v>
      </c>
      <c r="N2836" s="49">
        <v>2517</v>
      </c>
      <c r="O2836" s="54"/>
      <c r="P2836" s="54">
        <v>1379</v>
      </c>
      <c r="Q2836" s="54"/>
      <c r="R2836" s="54">
        <f>Data5[[#This Row],[PERSOANE ÎNSCRISE ÎN LISTELE ELECTORALE (TURUL 1)            ]]+Data5[[#This Row],[PERSOANE ÎNSCRISE ÎN LISTELE ELECTORALE (TURUL AL 2-LEA)]]</f>
        <v>2517</v>
      </c>
      <c r="S2836" s="54">
        <f>Data5[[#This Row],[PERSOANE CARE AU PARTICIPAT LA VOT (TURUL 1)]]+Data5[[#This Row],[PERSOANE CARE AU PARTICIPAT LA VOT  (TURUL AL 2-LEA)]]</f>
        <v>1379</v>
      </c>
      <c r="T2836" s="41">
        <f>Data5[[#This Row],[TOTAL CHELTUIELI LEI]]/Data5[[#This Row],[NUMĂRUL PERSOANELOR ÎNSCRISE ÎN LISTELE ELECTORALE]]</f>
        <v>1.6251251489868892</v>
      </c>
      <c r="U2836" s="41">
        <f>Data5[[#This Row],[TOTAL CHELTUIELI EURO]]/Data5[[#This Row],[NUMĂRUL PERSOANELOR ÎNSCRISE ÎN LISTELE ELECTORALE]]</f>
        <v>0.33576272163527393</v>
      </c>
      <c r="V2836" s="41">
        <f>Data5[[#This Row],[TOTAL CHELTUIELI LEI]]/Data5[[#This Row],[NUMĂRUL PERSOANELOR CARE AU PARTICIPAT LA VOT]]</f>
        <v>2.966236403190718</v>
      </c>
      <c r="W2836" s="41">
        <f>Data5[[#This Row],[TOTAL CHELTUIELI EURO]]/Data5[[#This Row],[NUMĂRUL PERSOANELOR CARE AU PARTICIPAT LA VOT]]</f>
        <v>0.61284609888033681</v>
      </c>
      <c r="X2836" s="43">
        <v>4.8400999999999996</v>
      </c>
      <c r="Y2836" s="114" t="s">
        <v>2894</v>
      </c>
      <c r="Z2836" s="44">
        <v>1</v>
      </c>
      <c r="AA2836" s="115" t="s">
        <v>3105</v>
      </c>
      <c r="AB2836" s="44">
        <v>0</v>
      </c>
      <c r="AC2836" s="45"/>
    </row>
    <row r="2837" spans="1:29" x14ac:dyDescent="0.2">
      <c r="A2837" s="37">
        <v>2836</v>
      </c>
      <c r="B2837" s="38" t="s">
        <v>2571</v>
      </c>
      <c r="C2837" s="39" t="s">
        <v>2619</v>
      </c>
      <c r="D2837" s="40">
        <v>44101</v>
      </c>
      <c r="E2837" s="38">
        <v>1</v>
      </c>
      <c r="F2837" s="38"/>
      <c r="G2837" s="38" t="s">
        <v>2</v>
      </c>
      <c r="H2837" s="38" t="s">
        <v>2</v>
      </c>
      <c r="I2837" s="39">
        <v>720</v>
      </c>
      <c r="J2837" s="39">
        <v>2462</v>
      </c>
      <c r="K2837" s="39">
        <v>0</v>
      </c>
      <c r="L2837" s="41">
        <f>SUM(Data5[[#This Row],[CHELTUIELI DE PERSONAL LEI]:[CHELTUIELI DE CAPITAL (ACTIVE NEFINANCIARE ) LEI]])</f>
        <v>3182</v>
      </c>
      <c r="M2837" s="41">
        <f>Data5[[#This Row],[TOTAL CHELTUIELI LEI]]/Data5[[#This Row],[CURS VALUTAR EURO BNR 22 07 2020]]</f>
        <v>657.42443337947566</v>
      </c>
      <c r="N2837" s="49">
        <v>1167</v>
      </c>
      <c r="O2837" s="54"/>
      <c r="P2837" s="54">
        <v>804</v>
      </c>
      <c r="Q2837" s="54"/>
      <c r="R2837" s="54">
        <f>Data5[[#This Row],[PERSOANE ÎNSCRISE ÎN LISTELE ELECTORALE (TURUL 1)            ]]+Data5[[#This Row],[PERSOANE ÎNSCRISE ÎN LISTELE ELECTORALE (TURUL AL 2-LEA)]]</f>
        <v>1167</v>
      </c>
      <c r="S2837" s="54">
        <f>Data5[[#This Row],[PERSOANE CARE AU PARTICIPAT LA VOT (TURUL 1)]]+Data5[[#This Row],[PERSOANE CARE AU PARTICIPAT LA VOT  (TURUL AL 2-LEA)]]</f>
        <v>804</v>
      </c>
      <c r="T2837" s="41">
        <f>Data5[[#This Row],[TOTAL CHELTUIELI LEI]]/Data5[[#This Row],[NUMĂRUL PERSOANELOR ÎNSCRISE ÎN LISTELE ELECTORALE]]</f>
        <v>2.7266495287060839</v>
      </c>
      <c r="U2837" s="41">
        <f>Data5[[#This Row],[TOTAL CHELTUIELI EURO]]/Data5[[#This Row],[NUMĂRUL PERSOANELOR ÎNSCRISE ÎN LISTELE ELECTORALE]]</f>
        <v>0.56334570126775974</v>
      </c>
      <c r="V2837" s="41">
        <f>Data5[[#This Row],[TOTAL CHELTUIELI LEI]]/Data5[[#This Row],[NUMĂRUL PERSOANELOR CARE AU PARTICIPAT LA VOT]]</f>
        <v>3.9577114427860698</v>
      </c>
      <c r="W2837" s="41">
        <f>Data5[[#This Row],[TOTAL CHELTUIELI EURO]]/Data5[[#This Row],[NUMĂRUL PERSOANELOR CARE AU PARTICIPAT LA VOT]]</f>
        <v>0.81769208131775584</v>
      </c>
      <c r="X2837" s="43">
        <v>4.8400999999999996</v>
      </c>
      <c r="Y2837" s="114" t="s">
        <v>2891</v>
      </c>
      <c r="Z2837" s="44">
        <v>2</v>
      </c>
      <c r="AA2837" s="115" t="s">
        <v>3105</v>
      </c>
      <c r="AB2837" s="44">
        <v>0</v>
      </c>
      <c r="AC2837" s="45"/>
    </row>
    <row r="2838" spans="1:29" x14ac:dyDescent="0.2">
      <c r="A2838" s="37">
        <v>2837</v>
      </c>
      <c r="B2838" s="38" t="s">
        <v>2571</v>
      </c>
      <c r="C2838" s="39" t="s">
        <v>2620</v>
      </c>
      <c r="D2838" s="40">
        <v>44101</v>
      </c>
      <c r="E2838" s="38">
        <v>1</v>
      </c>
      <c r="F2838" s="38"/>
      <c r="G2838" s="38" t="s">
        <v>2</v>
      </c>
      <c r="H2838" s="38" t="s">
        <v>2</v>
      </c>
      <c r="I2838" s="39">
        <v>400</v>
      </c>
      <c r="J2838" s="39">
        <v>4879.34</v>
      </c>
      <c r="K2838" s="39">
        <v>0</v>
      </c>
      <c r="L2838" s="41">
        <f>SUM(Data5[[#This Row],[CHELTUIELI DE PERSONAL LEI]:[CHELTUIELI DE CAPITAL (ACTIVE NEFINANCIARE ) LEI]])</f>
        <v>5279.34</v>
      </c>
      <c r="M2838" s="41">
        <f>Data5[[#This Row],[TOTAL CHELTUIELI LEI]]/Data5[[#This Row],[CURS VALUTAR EURO BNR 22 07 2020]]</f>
        <v>1090.750191111754</v>
      </c>
      <c r="N2838" s="49">
        <v>1943</v>
      </c>
      <c r="O2838" s="54"/>
      <c r="P2838" s="54">
        <v>1345</v>
      </c>
      <c r="Q2838" s="54"/>
      <c r="R2838" s="54">
        <f>Data5[[#This Row],[PERSOANE ÎNSCRISE ÎN LISTELE ELECTORALE (TURUL 1)            ]]+Data5[[#This Row],[PERSOANE ÎNSCRISE ÎN LISTELE ELECTORALE (TURUL AL 2-LEA)]]</f>
        <v>1943</v>
      </c>
      <c r="S2838" s="54">
        <f>Data5[[#This Row],[PERSOANE CARE AU PARTICIPAT LA VOT (TURUL 1)]]+Data5[[#This Row],[PERSOANE CARE AU PARTICIPAT LA VOT  (TURUL AL 2-LEA)]]</f>
        <v>1345</v>
      </c>
      <c r="T2838" s="41">
        <f>Data5[[#This Row],[TOTAL CHELTUIELI LEI]]/Data5[[#This Row],[NUMĂRUL PERSOANELOR ÎNSCRISE ÎN LISTELE ELECTORALE]]</f>
        <v>2.7171075656201751</v>
      </c>
      <c r="U2838" s="41">
        <f>Data5[[#This Row],[TOTAL CHELTUIELI EURO]]/Data5[[#This Row],[NUMĂRUL PERSOANELOR ÎNSCRISE ÎN LISTELE ELECTORALE]]</f>
        <v>0.56137426202354812</v>
      </c>
      <c r="V2838" s="41">
        <f>Data5[[#This Row],[TOTAL CHELTUIELI LEI]]/Data5[[#This Row],[NUMĂRUL PERSOANELOR CARE AU PARTICIPAT LA VOT]]</f>
        <v>3.9251598513011152</v>
      </c>
      <c r="W2838" s="41">
        <f>Data5[[#This Row],[TOTAL CHELTUIELI EURO]]/Data5[[#This Row],[NUMĂRUL PERSOANELOR CARE AU PARTICIPAT LA VOT]]</f>
        <v>0.81096668484145285</v>
      </c>
      <c r="X2838" s="43">
        <v>4.8400999999999996</v>
      </c>
      <c r="Y2838" s="114" t="s">
        <v>2891</v>
      </c>
      <c r="Z2838" s="44">
        <v>2</v>
      </c>
      <c r="AA2838" s="115" t="s">
        <v>3105</v>
      </c>
      <c r="AB2838" s="44">
        <v>0</v>
      </c>
      <c r="AC2838" s="45"/>
    </row>
    <row r="2839" spans="1:29" x14ac:dyDescent="0.2">
      <c r="A2839" s="37">
        <v>2838</v>
      </c>
      <c r="B2839" s="38" t="s">
        <v>2571</v>
      </c>
      <c r="C2839" s="39" t="s">
        <v>2621</v>
      </c>
      <c r="D2839" s="40">
        <v>44101</v>
      </c>
      <c r="E2839" s="38">
        <v>1</v>
      </c>
      <c r="F2839" s="38"/>
      <c r="G2839" s="38" t="s">
        <v>2</v>
      </c>
      <c r="H2839" s="38" t="s">
        <v>2</v>
      </c>
      <c r="I2839" s="39">
        <v>21508</v>
      </c>
      <c r="J2839" s="39">
        <v>4672</v>
      </c>
      <c r="K2839" s="39">
        <v>0</v>
      </c>
      <c r="L2839" s="41">
        <f>SUM(Data5[[#This Row],[CHELTUIELI DE PERSONAL LEI]:[CHELTUIELI DE CAPITAL (ACTIVE NEFINANCIARE ) LEI]])</f>
        <v>26180</v>
      </c>
      <c r="M2839" s="41">
        <f>Data5[[#This Row],[TOTAL CHELTUIELI LEI]]/Data5[[#This Row],[CURS VALUTAR EURO BNR 22 07 2020]]</f>
        <v>5408.9791533232792</v>
      </c>
      <c r="N2839" s="49">
        <v>1827</v>
      </c>
      <c r="O2839" s="54"/>
      <c r="P2839" s="54">
        <v>928</v>
      </c>
      <c r="Q2839" s="54"/>
      <c r="R2839" s="54">
        <f>Data5[[#This Row],[PERSOANE ÎNSCRISE ÎN LISTELE ELECTORALE (TURUL 1)            ]]+Data5[[#This Row],[PERSOANE ÎNSCRISE ÎN LISTELE ELECTORALE (TURUL AL 2-LEA)]]</f>
        <v>1827</v>
      </c>
      <c r="S2839" s="54">
        <f>Data5[[#This Row],[PERSOANE CARE AU PARTICIPAT LA VOT (TURUL 1)]]+Data5[[#This Row],[PERSOANE CARE AU PARTICIPAT LA VOT  (TURUL AL 2-LEA)]]</f>
        <v>928</v>
      </c>
      <c r="T2839" s="41">
        <f>Data5[[#This Row],[TOTAL CHELTUIELI LEI]]/Data5[[#This Row],[NUMĂRUL PERSOANELOR ÎNSCRISE ÎN LISTELE ELECTORALE]]</f>
        <v>14.329501915708812</v>
      </c>
      <c r="U2839" s="41">
        <f>Data5[[#This Row],[TOTAL CHELTUIELI EURO]]/Data5[[#This Row],[NUMĂRUL PERSOANELOR ÎNSCRISE ÎN LISTELE ELECTORALE]]</f>
        <v>2.9605797226728403</v>
      </c>
      <c r="V2839" s="41">
        <f>Data5[[#This Row],[TOTAL CHELTUIELI LEI]]/Data5[[#This Row],[NUMĂRUL PERSOANELOR CARE AU PARTICIPAT LA VOT]]</f>
        <v>28.211206896551722</v>
      </c>
      <c r="W2839" s="41">
        <f>Data5[[#This Row],[TOTAL CHELTUIELI EURO]]/Data5[[#This Row],[NUMĂRUL PERSOANELOR CARE AU PARTICIPAT LA VOT]]</f>
        <v>5.8286413290121546</v>
      </c>
      <c r="X2839" s="43">
        <v>4.8400999999999996</v>
      </c>
      <c r="Y2839" s="114" t="s">
        <v>2885</v>
      </c>
      <c r="Z2839" s="44">
        <v>14</v>
      </c>
      <c r="AA2839" s="115" t="s">
        <v>3108</v>
      </c>
      <c r="AB2839" s="44">
        <v>2</v>
      </c>
      <c r="AC2839" s="45"/>
    </row>
    <row r="2840" spans="1:29" x14ac:dyDescent="0.2">
      <c r="A2840" s="37">
        <v>2839</v>
      </c>
      <c r="B2840" s="38" t="s">
        <v>2571</v>
      </c>
      <c r="C2840" s="39" t="s">
        <v>2622</v>
      </c>
      <c r="D2840" s="40">
        <v>44101</v>
      </c>
      <c r="E2840" s="38">
        <v>1</v>
      </c>
      <c r="F2840" s="38"/>
      <c r="G2840" s="38" t="s">
        <v>2</v>
      </c>
      <c r="H2840" s="38" t="s">
        <v>2</v>
      </c>
      <c r="I2840" s="39">
        <v>1000</v>
      </c>
      <c r="J2840" s="39">
        <v>4191</v>
      </c>
      <c r="K2840" s="39">
        <v>0</v>
      </c>
      <c r="L2840" s="41">
        <f>SUM(Data5[[#This Row],[CHELTUIELI DE PERSONAL LEI]:[CHELTUIELI DE CAPITAL (ACTIVE NEFINANCIARE ) LEI]])</f>
        <v>5191</v>
      </c>
      <c r="M2840" s="41">
        <f>Data5[[#This Row],[TOTAL CHELTUIELI LEI]]/Data5[[#This Row],[CURS VALUTAR EURO BNR 22 07 2020]]</f>
        <v>1072.4985020970641</v>
      </c>
      <c r="N2840" s="49">
        <v>2086</v>
      </c>
      <c r="O2840" s="54"/>
      <c r="P2840" s="54">
        <v>998</v>
      </c>
      <c r="Q2840" s="54"/>
      <c r="R2840" s="54">
        <f>Data5[[#This Row],[PERSOANE ÎNSCRISE ÎN LISTELE ELECTORALE (TURUL 1)            ]]+Data5[[#This Row],[PERSOANE ÎNSCRISE ÎN LISTELE ELECTORALE (TURUL AL 2-LEA)]]</f>
        <v>2086</v>
      </c>
      <c r="S2840" s="54">
        <f>Data5[[#This Row],[PERSOANE CARE AU PARTICIPAT LA VOT (TURUL 1)]]+Data5[[#This Row],[PERSOANE CARE AU PARTICIPAT LA VOT  (TURUL AL 2-LEA)]]</f>
        <v>998</v>
      </c>
      <c r="T2840" s="41">
        <f>Data5[[#This Row],[TOTAL CHELTUIELI LEI]]/Data5[[#This Row],[NUMĂRUL PERSOANELOR ÎNSCRISE ÎN LISTELE ELECTORALE]]</f>
        <v>2.4884947267497601</v>
      </c>
      <c r="U2840" s="41">
        <f>Data5[[#This Row],[TOTAL CHELTUIELI EURO]]/Data5[[#This Row],[NUMĂRUL PERSOANELOR ÎNSCRISE ÎN LISTELE ELECTORALE]]</f>
        <v>0.51414118029581213</v>
      </c>
      <c r="V2840" s="41">
        <f>Data5[[#This Row],[TOTAL CHELTUIELI LEI]]/Data5[[#This Row],[NUMĂRUL PERSOANELOR CARE AU PARTICIPAT LA VOT]]</f>
        <v>5.201402805611222</v>
      </c>
      <c r="W2840" s="41">
        <f>Data5[[#This Row],[TOTAL CHELTUIELI EURO]]/Data5[[#This Row],[NUMĂRUL PERSOANELOR CARE AU PARTICIPAT LA VOT]]</f>
        <v>1.0746477976924491</v>
      </c>
      <c r="X2840" s="43">
        <v>4.8400999999999996</v>
      </c>
      <c r="Y2840" s="114" t="s">
        <v>2891</v>
      </c>
      <c r="Z2840" s="44">
        <v>2</v>
      </c>
      <c r="AA2840" s="115" t="s">
        <v>3105</v>
      </c>
      <c r="AB2840" s="44">
        <v>0</v>
      </c>
      <c r="AC2840" s="45"/>
    </row>
    <row r="2841" spans="1:29" x14ac:dyDescent="0.2">
      <c r="A2841" s="37">
        <v>2840</v>
      </c>
      <c r="B2841" s="38" t="s">
        <v>2869</v>
      </c>
      <c r="C2841" s="39" t="s">
        <v>819</v>
      </c>
      <c r="D2841" s="40">
        <v>44101</v>
      </c>
      <c r="E2841" s="38">
        <v>1</v>
      </c>
      <c r="F2841" s="38"/>
      <c r="G2841" s="38" t="s">
        <v>2</v>
      </c>
      <c r="H2841" s="38" t="s">
        <v>2</v>
      </c>
      <c r="I2841" s="79">
        <v>0</v>
      </c>
      <c r="J2841" s="79">
        <v>458510.81</v>
      </c>
      <c r="K2841" s="79">
        <v>0</v>
      </c>
      <c r="L2841" s="41">
        <f>SUM(Data5[[#This Row],[CHELTUIELI DE PERSONAL LEI]:[CHELTUIELI DE CAPITAL (ACTIVE NEFINANCIARE ) LEI]])</f>
        <v>458510.81</v>
      </c>
      <c r="M2841" s="41">
        <f>Data5[[#This Row],[TOTAL CHELTUIELI LEI]]/Data5[[#This Row],[CURS VALUTAR EURO BNR 22 07 2020]]</f>
        <v>94731.681163612331</v>
      </c>
      <c r="N2841" s="49">
        <v>275810</v>
      </c>
      <c r="O2841" s="54"/>
      <c r="P2841" s="54">
        <v>93514</v>
      </c>
      <c r="Q2841" s="54"/>
      <c r="R2841" s="54">
        <f>Data5[[#This Row],[PERSOANE ÎNSCRISE ÎN LISTELE ELECTORALE (TURUL 1)            ]]+Data5[[#This Row],[PERSOANE ÎNSCRISE ÎN LISTELE ELECTORALE (TURUL AL 2-LEA)]]</f>
        <v>275810</v>
      </c>
      <c r="S2841" s="54">
        <f>Data5[[#This Row],[PERSOANE CARE AU PARTICIPAT LA VOT (TURUL 1)]]+Data5[[#This Row],[PERSOANE CARE AU PARTICIPAT LA VOT  (TURUL AL 2-LEA)]]</f>
        <v>93514</v>
      </c>
      <c r="T2841" s="41">
        <f>Data5[[#This Row],[TOTAL CHELTUIELI LEI]]/Data5[[#This Row],[NUMĂRUL PERSOANELOR ÎNSCRISE ÎN LISTELE ELECTORALE]]</f>
        <v>1.6624154671694282</v>
      </c>
      <c r="U2841" s="41">
        <f>Data5[[#This Row],[TOTAL CHELTUIELI EURO]]/Data5[[#This Row],[NUMĂRUL PERSOANELOR ÎNSCRISE ÎN LISTELE ELECTORALE]]</f>
        <v>0.34346717364712059</v>
      </c>
      <c r="V2841" s="41">
        <f>Data5[[#This Row],[TOTAL CHELTUIELI LEI]]/Data5[[#This Row],[NUMĂRUL PERSOANELOR CARE AU PARTICIPAT LA VOT]]</f>
        <v>4.9031247727612977</v>
      </c>
      <c r="W2841" s="41">
        <f>Data5[[#This Row],[TOTAL CHELTUIELI EURO]]/Data5[[#This Row],[NUMĂRUL PERSOANELOR CARE AU PARTICIPAT LA VOT]]</f>
        <v>1.0130213782279909</v>
      </c>
      <c r="X2841" s="43">
        <v>4.8400999999999996</v>
      </c>
      <c r="Y2841" s="114" t="s">
        <v>2894</v>
      </c>
      <c r="Z2841" s="44">
        <v>1</v>
      </c>
      <c r="AA2841" s="115" t="s">
        <v>3105</v>
      </c>
      <c r="AB2841" s="44">
        <v>0</v>
      </c>
      <c r="AC2841" s="45"/>
    </row>
    <row r="2842" spans="1:29" x14ac:dyDescent="0.2">
      <c r="A2842" s="37">
        <v>2841</v>
      </c>
      <c r="B2842" s="38" t="s">
        <v>2869</v>
      </c>
      <c r="C2842" s="39" t="s">
        <v>820</v>
      </c>
      <c r="D2842" s="40">
        <v>44101</v>
      </c>
      <c r="E2842" s="38">
        <v>1</v>
      </c>
      <c r="F2842" s="38"/>
      <c r="G2842" s="38" t="s">
        <v>2</v>
      </c>
      <c r="H2842" s="38" t="s">
        <v>2</v>
      </c>
      <c r="I2842" s="79">
        <v>0</v>
      </c>
      <c r="J2842" s="79">
        <v>18326</v>
      </c>
      <c r="K2842" s="79">
        <v>0</v>
      </c>
      <c r="L2842" s="41">
        <f>SUM(Data5[[#This Row],[CHELTUIELI DE PERSONAL LEI]:[CHELTUIELI DE CAPITAL (ACTIVE NEFINANCIARE ) LEI]])</f>
        <v>18326</v>
      </c>
      <c r="M2842" s="41">
        <f>Data5[[#This Row],[TOTAL CHELTUIELI LEI]]/Data5[[#This Row],[CURS VALUTAR EURO BNR 22 07 2020]]</f>
        <v>3786.2854073262952</v>
      </c>
      <c r="N2842" s="49">
        <v>38974</v>
      </c>
      <c r="O2842" s="54"/>
      <c r="P2842" s="54">
        <v>14088</v>
      </c>
      <c r="Q2842" s="54"/>
      <c r="R2842" s="54">
        <f>Data5[[#This Row],[PERSOANE ÎNSCRISE ÎN LISTELE ELECTORALE (TURUL 1)            ]]+Data5[[#This Row],[PERSOANE ÎNSCRISE ÎN LISTELE ELECTORALE (TURUL AL 2-LEA)]]</f>
        <v>38974</v>
      </c>
      <c r="S2842" s="54">
        <f>Data5[[#This Row],[PERSOANE CARE AU PARTICIPAT LA VOT (TURUL 1)]]+Data5[[#This Row],[PERSOANE CARE AU PARTICIPAT LA VOT  (TURUL AL 2-LEA)]]</f>
        <v>14088</v>
      </c>
      <c r="T2842" s="41">
        <f>Data5[[#This Row],[TOTAL CHELTUIELI LEI]]/Data5[[#This Row],[NUMĂRUL PERSOANELOR ÎNSCRISE ÎN LISTELE ELECTORALE]]</f>
        <v>0.47021090983732744</v>
      </c>
      <c r="U2842" s="41">
        <f>Data5[[#This Row],[TOTAL CHELTUIELI EURO]]/Data5[[#This Row],[NUMĂRUL PERSOANELOR ÎNSCRISE ÎN LISTELE ELECTORALE]]</f>
        <v>9.7149007218306951E-2</v>
      </c>
      <c r="V2842" s="41">
        <f>Data5[[#This Row],[TOTAL CHELTUIELI LEI]]/Data5[[#This Row],[NUMĂRUL PERSOANELOR CARE AU PARTICIPAT LA VOT]]</f>
        <v>1.3008233957978421</v>
      </c>
      <c r="W2842" s="41">
        <f>Data5[[#This Row],[TOTAL CHELTUIELI EURO]]/Data5[[#This Row],[NUMĂRUL PERSOANELOR CARE AU PARTICIPAT LA VOT]]</f>
        <v>0.2687596115365059</v>
      </c>
      <c r="X2842" s="43">
        <v>4.8400999999999996</v>
      </c>
      <c r="Y2842" s="114" t="s">
        <v>2890</v>
      </c>
      <c r="Z2842" s="44">
        <v>0</v>
      </c>
      <c r="AA2842" s="115" t="s">
        <v>3105</v>
      </c>
      <c r="AB2842" s="44">
        <v>0</v>
      </c>
      <c r="AC2842" s="45"/>
    </row>
    <row r="2843" spans="1:29" x14ac:dyDescent="0.2">
      <c r="A2843" s="37">
        <v>2842</v>
      </c>
      <c r="B2843" s="38" t="s">
        <v>2869</v>
      </c>
      <c r="C2843" s="39" t="s">
        <v>2833</v>
      </c>
      <c r="D2843" s="40">
        <v>44101</v>
      </c>
      <c r="E2843" s="38">
        <v>1</v>
      </c>
      <c r="F2843" s="38"/>
      <c r="G2843" s="38" t="s">
        <v>2</v>
      </c>
      <c r="H2843" s="38" t="s">
        <v>2</v>
      </c>
      <c r="I2843" s="79">
        <v>1500</v>
      </c>
      <c r="J2843" s="79">
        <v>13175</v>
      </c>
      <c r="K2843" s="79">
        <v>0</v>
      </c>
      <c r="L2843" s="41">
        <f>SUM(Data5[[#This Row],[CHELTUIELI DE PERSONAL LEI]:[CHELTUIELI DE CAPITAL (ACTIVE NEFINANCIARE ) LEI]])</f>
        <v>14675</v>
      </c>
      <c r="M2843" s="41">
        <f>Data5[[#This Row],[TOTAL CHELTUIELI LEI]]/Data5[[#This Row],[CURS VALUTAR EURO BNR 22 07 2020]]</f>
        <v>3031.9621495423648</v>
      </c>
      <c r="N2843" s="49">
        <v>6991</v>
      </c>
      <c r="O2843" s="54"/>
      <c r="P2843" s="54">
        <v>2721</v>
      </c>
      <c r="Q2843" s="54"/>
      <c r="R2843" s="54">
        <f>Data5[[#This Row],[PERSOANE ÎNSCRISE ÎN LISTELE ELECTORALE (TURUL 1)            ]]+Data5[[#This Row],[PERSOANE ÎNSCRISE ÎN LISTELE ELECTORALE (TURUL AL 2-LEA)]]</f>
        <v>6991</v>
      </c>
      <c r="S2843" s="54">
        <f>Data5[[#This Row],[PERSOANE CARE AU PARTICIPAT LA VOT (TURUL 1)]]+Data5[[#This Row],[PERSOANE CARE AU PARTICIPAT LA VOT  (TURUL AL 2-LEA)]]</f>
        <v>2721</v>
      </c>
      <c r="T2843" s="41">
        <f>Data5[[#This Row],[TOTAL CHELTUIELI LEI]]/Data5[[#This Row],[NUMĂRUL PERSOANELOR ÎNSCRISE ÎN LISTELE ELECTORALE]]</f>
        <v>2.0991274495780288</v>
      </c>
      <c r="U2843" s="41">
        <f>Data5[[#This Row],[TOTAL CHELTUIELI EURO]]/Data5[[#This Row],[NUMĂRUL PERSOANELOR ÎNSCRISE ÎN LISTELE ELECTORALE]]</f>
        <v>0.43369505786616575</v>
      </c>
      <c r="V2843" s="41">
        <f>Data5[[#This Row],[TOTAL CHELTUIELI LEI]]/Data5[[#This Row],[NUMĂRUL PERSOANELOR CARE AU PARTICIPAT LA VOT]]</f>
        <v>5.3932377802278575</v>
      </c>
      <c r="W2843" s="41">
        <f>Data5[[#This Row],[TOTAL CHELTUIELI EURO]]/Data5[[#This Row],[NUMĂRUL PERSOANELOR CARE AU PARTICIPAT LA VOT]]</f>
        <v>1.1142823041317034</v>
      </c>
      <c r="X2843" s="43">
        <v>4.8400999999999996</v>
      </c>
      <c r="Y2843" s="114" t="s">
        <v>2891</v>
      </c>
      <c r="Z2843" s="44">
        <v>2</v>
      </c>
      <c r="AA2843" s="115" t="s">
        <v>3105</v>
      </c>
      <c r="AB2843" s="44">
        <v>0</v>
      </c>
      <c r="AC2843" s="45"/>
    </row>
    <row r="2844" spans="1:29" x14ac:dyDescent="0.2">
      <c r="A2844" s="37">
        <v>2843</v>
      </c>
      <c r="B2844" s="38" t="s">
        <v>2869</v>
      </c>
      <c r="C2844" s="39" t="s">
        <v>2834</v>
      </c>
      <c r="D2844" s="40">
        <v>44101</v>
      </c>
      <c r="E2844" s="38">
        <v>1</v>
      </c>
      <c r="F2844" s="38"/>
      <c r="G2844" s="38" t="s">
        <v>2</v>
      </c>
      <c r="H2844" s="38" t="s">
        <v>2</v>
      </c>
      <c r="I2844" s="79">
        <v>0</v>
      </c>
      <c r="J2844" s="79">
        <v>12800</v>
      </c>
      <c r="K2844" s="79">
        <v>0</v>
      </c>
      <c r="L2844" s="41">
        <f>SUM(Data5[[#This Row],[CHELTUIELI DE PERSONAL LEI]:[CHELTUIELI DE CAPITAL (ACTIVE NEFINANCIARE ) LEI]])</f>
        <v>12800</v>
      </c>
      <c r="M2844" s="41">
        <f>Data5[[#This Row],[TOTAL CHELTUIELI LEI]]/Data5[[#This Row],[CURS VALUTAR EURO BNR 22 07 2020]]</f>
        <v>2644.5734592260492</v>
      </c>
      <c r="N2844" s="49">
        <v>4384</v>
      </c>
      <c r="O2844" s="54"/>
      <c r="P2844" s="54">
        <v>2286</v>
      </c>
      <c r="Q2844" s="54"/>
      <c r="R2844" s="54">
        <f>Data5[[#This Row],[PERSOANE ÎNSCRISE ÎN LISTELE ELECTORALE (TURUL 1)            ]]+Data5[[#This Row],[PERSOANE ÎNSCRISE ÎN LISTELE ELECTORALE (TURUL AL 2-LEA)]]</f>
        <v>4384</v>
      </c>
      <c r="S2844" s="54">
        <f>Data5[[#This Row],[PERSOANE CARE AU PARTICIPAT LA VOT (TURUL 1)]]+Data5[[#This Row],[PERSOANE CARE AU PARTICIPAT LA VOT  (TURUL AL 2-LEA)]]</f>
        <v>2286</v>
      </c>
      <c r="T2844" s="41">
        <f>Data5[[#This Row],[TOTAL CHELTUIELI LEI]]/Data5[[#This Row],[NUMĂRUL PERSOANELOR ÎNSCRISE ÎN LISTELE ELECTORALE]]</f>
        <v>2.9197080291970803</v>
      </c>
      <c r="U2844" s="41">
        <f>Data5[[#This Row],[TOTAL CHELTUIELI EURO]]/Data5[[#This Row],[NUMĂRUL PERSOANELOR ÎNSCRISE ÎN LISTELE ELECTORALE]]</f>
        <v>0.60323299708623379</v>
      </c>
      <c r="V2844" s="41">
        <f>Data5[[#This Row],[TOTAL CHELTUIELI LEI]]/Data5[[#This Row],[NUMĂRUL PERSOANELOR CARE AU PARTICIPAT LA VOT]]</f>
        <v>5.5993000874890635</v>
      </c>
      <c r="W2844" s="41">
        <f>Data5[[#This Row],[TOTAL CHELTUIELI EURO]]/Data5[[#This Row],[NUMĂRUL PERSOANELOR CARE AU PARTICIPAT LA VOT]]</f>
        <v>1.1568562813762244</v>
      </c>
      <c r="X2844" s="43">
        <v>4.8400999999999996</v>
      </c>
      <c r="Y2844" s="114" t="s">
        <v>2891</v>
      </c>
      <c r="Z2844" s="44">
        <v>2</v>
      </c>
      <c r="AA2844" s="115" t="s">
        <v>3105</v>
      </c>
      <c r="AB2844" s="44">
        <v>0</v>
      </c>
      <c r="AC2844" s="45"/>
    </row>
    <row r="2845" spans="1:29" x14ac:dyDescent="0.2">
      <c r="A2845" s="37">
        <v>2844</v>
      </c>
      <c r="B2845" s="38" t="s">
        <v>2869</v>
      </c>
      <c r="C2845" s="39" t="s">
        <v>2835</v>
      </c>
      <c r="D2845" s="40">
        <v>44101</v>
      </c>
      <c r="E2845" s="38">
        <v>1</v>
      </c>
      <c r="F2845" s="38"/>
      <c r="G2845" s="38" t="s">
        <v>2</v>
      </c>
      <c r="H2845" s="38" t="s">
        <v>2</v>
      </c>
      <c r="I2845" s="79">
        <v>1500</v>
      </c>
      <c r="J2845" s="79">
        <v>9667.4599999999991</v>
      </c>
      <c r="K2845" s="79">
        <v>0</v>
      </c>
      <c r="L2845" s="41">
        <f>SUM(Data5[[#This Row],[CHELTUIELI DE PERSONAL LEI]:[CHELTUIELI DE CAPITAL (ACTIVE NEFINANCIARE ) LEI]])</f>
        <v>11167.46</v>
      </c>
      <c r="M2845" s="41">
        <f>Data5[[#This Row],[TOTAL CHELTUIELI LEI]]/Data5[[#This Row],[CURS VALUTAR EURO BNR 22 07 2020]]</f>
        <v>2307.2787752319168</v>
      </c>
      <c r="N2845" s="49">
        <v>6417</v>
      </c>
      <c r="O2845" s="54"/>
      <c r="P2845" s="54">
        <v>2509</v>
      </c>
      <c r="Q2845" s="54"/>
      <c r="R2845" s="54">
        <f>Data5[[#This Row],[PERSOANE ÎNSCRISE ÎN LISTELE ELECTORALE (TURUL 1)            ]]+Data5[[#This Row],[PERSOANE ÎNSCRISE ÎN LISTELE ELECTORALE (TURUL AL 2-LEA)]]</f>
        <v>6417</v>
      </c>
      <c r="S2845" s="54">
        <f>Data5[[#This Row],[PERSOANE CARE AU PARTICIPAT LA VOT (TURUL 1)]]+Data5[[#This Row],[PERSOANE CARE AU PARTICIPAT LA VOT  (TURUL AL 2-LEA)]]</f>
        <v>2509</v>
      </c>
      <c r="T2845" s="41">
        <f>Data5[[#This Row],[TOTAL CHELTUIELI LEI]]/Data5[[#This Row],[NUMĂRUL PERSOANELOR ÎNSCRISE ÎN LISTELE ELECTORALE]]</f>
        <v>1.7402929717936728</v>
      </c>
      <c r="U2845" s="41">
        <f>Data5[[#This Row],[TOTAL CHELTUIELI EURO]]/Data5[[#This Row],[NUMĂRUL PERSOANELOR ÎNSCRISE ÎN LISTELE ELECTORALE]]</f>
        <v>0.35955723472524809</v>
      </c>
      <c r="V2845" s="41">
        <f>Data5[[#This Row],[TOTAL CHELTUIELI LEI]]/Data5[[#This Row],[NUMĂRUL PERSOANELOR CARE AU PARTICIPAT LA VOT]]</f>
        <v>4.4509605420486249</v>
      </c>
      <c r="W2845" s="41">
        <f>Data5[[#This Row],[TOTAL CHELTUIELI EURO]]/Data5[[#This Row],[NUMĂRUL PERSOANELOR CARE AU PARTICIPAT LA VOT]]</f>
        <v>0.91960094668470183</v>
      </c>
      <c r="X2845" s="43">
        <v>4.8400999999999996</v>
      </c>
      <c r="Y2845" s="114" t="s">
        <v>2894</v>
      </c>
      <c r="Z2845" s="44">
        <v>1</v>
      </c>
      <c r="AA2845" s="115" t="s">
        <v>3105</v>
      </c>
      <c r="AB2845" s="44">
        <v>0</v>
      </c>
      <c r="AC2845" s="45"/>
    </row>
    <row r="2846" spans="1:29" x14ac:dyDescent="0.2">
      <c r="A2846" s="37">
        <v>2845</v>
      </c>
      <c r="B2846" s="38" t="s">
        <v>2869</v>
      </c>
      <c r="C2846" s="39" t="s">
        <v>2836</v>
      </c>
      <c r="D2846" s="40">
        <v>44101</v>
      </c>
      <c r="E2846" s="38">
        <v>1</v>
      </c>
      <c r="F2846" s="38"/>
      <c r="G2846" s="38" t="s">
        <v>2</v>
      </c>
      <c r="H2846" s="38" t="s">
        <v>2</v>
      </c>
      <c r="I2846" s="79">
        <v>8500</v>
      </c>
      <c r="J2846" s="79">
        <v>12760</v>
      </c>
      <c r="K2846" s="79">
        <v>0</v>
      </c>
      <c r="L2846" s="41">
        <f>SUM(Data5[[#This Row],[CHELTUIELI DE PERSONAL LEI]:[CHELTUIELI DE CAPITAL (ACTIVE NEFINANCIARE ) LEI]])</f>
        <v>21260</v>
      </c>
      <c r="M2846" s="41">
        <f>Data5[[#This Row],[TOTAL CHELTUIELI LEI]]/Data5[[#This Row],[CURS VALUTAR EURO BNR 22 07 2020]]</f>
        <v>4392.4712299332659</v>
      </c>
      <c r="N2846" s="49">
        <v>5984</v>
      </c>
      <c r="O2846" s="54"/>
      <c r="P2846" s="54">
        <v>2979</v>
      </c>
      <c r="Q2846" s="54"/>
      <c r="R2846" s="54">
        <f>Data5[[#This Row],[PERSOANE ÎNSCRISE ÎN LISTELE ELECTORALE (TURUL 1)            ]]+Data5[[#This Row],[PERSOANE ÎNSCRISE ÎN LISTELE ELECTORALE (TURUL AL 2-LEA)]]</f>
        <v>5984</v>
      </c>
      <c r="S2846" s="54">
        <f>Data5[[#This Row],[PERSOANE CARE AU PARTICIPAT LA VOT (TURUL 1)]]+Data5[[#This Row],[PERSOANE CARE AU PARTICIPAT LA VOT  (TURUL AL 2-LEA)]]</f>
        <v>2979</v>
      </c>
      <c r="T2846" s="41">
        <f>Data5[[#This Row],[TOTAL CHELTUIELI LEI]]/Data5[[#This Row],[NUMĂRUL PERSOANELOR ÎNSCRISE ÎN LISTELE ELECTORALE]]</f>
        <v>3.552807486631016</v>
      </c>
      <c r="U2846" s="41">
        <f>Data5[[#This Row],[TOTAL CHELTUIELI EURO]]/Data5[[#This Row],[NUMĂRUL PERSOANELOR ÎNSCRISE ÎN LISTELE ELECTORALE]]</f>
        <v>0.73403596756906186</v>
      </c>
      <c r="V2846" s="41">
        <f>Data5[[#This Row],[TOTAL CHELTUIELI LEI]]/Data5[[#This Row],[NUMĂRUL PERSOANELOR CARE AU PARTICIPAT LA VOT]]</f>
        <v>7.1366230278616989</v>
      </c>
      <c r="W2846" s="41">
        <f>Data5[[#This Row],[TOTAL CHELTUIELI EURO]]/Data5[[#This Row],[NUMĂRUL PERSOANELOR CARE AU PARTICIPAT LA VOT]]</f>
        <v>1.4744784256237884</v>
      </c>
      <c r="X2846" s="43">
        <v>4.8400999999999996</v>
      </c>
      <c r="Y2846" s="114" t="s">
        <v>2884</v>
      </c>
      <c r="Z2846" s="44">
        <v>3</v>
      </c>
      <c r="AA2846" s="115" t="s">
        <v>3105</v>
      </c>
      <c r="AB2846" s="44">
        <v>0</v>
      </c>
      <c r="AC2846" s="45"/>
    </row>
    <row r="2847" spans="1:29" x14ac:dyDescent="0.2">
      <c r="A2847" s="37">
        <v>2846</v>
      </c>
      <c r="B2847" s="38" t="s">
        <v>2869</v>
      </c>
      <c r="C2847" s="39" t="s">
        <v>2837</v>
      </c>
      <c r="D2847" s="40">
        <v>44101</v>
      </c>
      <c r="E2847" s="38">
        <v>1</v>
      </c>
      <c r="F2847" s="38"/>
      <c r="G2847" s="38" t="s">
        <v>2</v>
      </c>
      <c r="H2847" s="38" t="s">
        <v>2</v>
      </c>
      <c r="I2847" s="79">
        <v>0</v>
      </c>
      <c r="J2847" s="79">
        <v>11357.58</v>
      </c>
      <c r="K2847" s="79">
        <v>0</v>
      </c>
      <c r="L2847" s="41">
        <f>SUM(Data5[[#This Row],[CHELTUIELI DE PERSONAL LEI]:[CHELTUIELI DE CAPITAL (ACTIVE NEFINANCIARE ) LEI]])</f>
        <v>11357.58</v>
      </c>
      <c r="M2847" s="41">
        <f>Data5[[#This Row],[TOTAL CHELTUIELI LEI]]/Data5[[#This Row],[CURS VALUTAR EURO BNR 22 07 2020]]</f>
        <v>2346.5589553934838</v>
      </c>
      <c r="N2847" s="49">
        <v>5321</v>
      </c>
      <c r="O2847" s="54"/>
      <c r="P2847" s="54">
        <v>2689</v>
      </c>
      <c r="Q2847" s="54"/>
      <c r="R2847" s="54">
        <f>Data5[[#This Row],[PERSOANE ÎNSCRISE ÎN LISTELE ELECTORALE (TURUL 1)            ]]+Data5[[#This Row],[PERSOANE ÎNSCRISE ÎN LISTELE ELECTORALE (TURUL AL 2-LEA)]]</f>
        <v>5321</v>
      </c>
      <c r="S2847" s="54">
        <f>Data5[[#This Row],[PERSOANE CARE AU PARTICIPAT LA VOT (TURUL 1)]]+Data5[[#This Row],[PERSOANE CARE AU PARTICIPAT LA VOT  (TURUL AL 2-LEA)]]</f>
        <v>2689</v>
      </c>
      <c r="T2847" s="41">
        <f>Data5[[#This Row],[TOTAL CHELTUIELI LEI]]/Data5[[#This Row],[NUMĂRUL PERSOANELOR ÎNSCRISE ÎN LISTELE ELECTORALE]]</f>
        <v>2.1344822401804171</v>
      </c>
      <c r="U2847" s="41">
        <f>Data5[[#This Row],[TOTAL CHELTUIELI EURO]]/Data5[[#This Row],[NUMĂRUL PERSOANELOR ÎNSCRISE ÎN LISTELE ELECTORALE]]</f>
        <v>0.44099961574769475</v>
      </c>
      <c r="V2847" s="41">
        <f>Data5[[#This Row],[TOTAL CHELTUIELI LEI]]/Data5[[#This Row],[NUMĂRUL PERSOANELOR CARE AU PARTICIPAT LA VOT]]</f>
        <v>4.2237188545927857</v>
      </c>
      <c r="W2847" s="41">
        <f>Data5[[#This Row],[TOTAL CHELTUIELI EURO]]/Data5[[#This Row],[NUMĂRUL PERSOANELOR CARE AU PARTICIPAT LA VOT]]</f>
        <v>0.8726511548506819</v>
      </c>
      <c r="X2847" s="43">
        <v>4.8400999999999996</v>
      </c>
      <c r="Y2847" s="114" t="s">
        <v>2891</v>
      </c>
      <c r="Z2847" s="44">
        <v>2</v>
      </c>
      <c r="AA2847" s="115" t="s">
        <v>3105</v>
      </c>
      <c r="AB2847" s="44">
        <v>0</v>
      </c>
      <c r="AC2847" s="45"/>
    </row>
    <row r="2848" spans="1:29" x14ac:dyDescent="0.2">
      <c r="A2848" s="37">
        <v>2847</v>
      </c>
      <c r="B2848" s="38" t="s">
        <v>2869</v>
      </c>
      <c r="C2848" s="39" t="s">
        <v>2838</v>
      </c>
      <c r="D2848" s="40">
        <v>44101</v>
      </c>
      <c r="E2848" s="38">
        <v>1</v>
      </c>
      <c r="F2848" s="38"/>
      <c r="G2848" s="38" t="s">
        <v>2</v>
      </c>
      <c r="H2848" s="38" t="s">
        <v>2</v>
      </c>
      <c r="I2848" s="79">
        <v>6714</v>
      </c>
      <c r="J2848" s="79">
        <v>23547</v>
      </c>
      <c r="K2848" s="79">
        <v>0</v>
      </c>
      <c r="L2848" s="41">
        <f>SUM(Data5[[#This Row],[CHELTUIELI DE PERSONAL LEI]:[CHELTUIELI DE CAPITAL (ACTIVE NEFINANCIARE ) LEI]])</f>
        <v>30261</v>
      </c>
      <c r="M2848" s="41">
        <f>Data5[[#This Row],[TOTAL CHELTUIELI LEI]]/Data5[[#This Row],[CURS VALUTAR EURO BNR 22 07 2020]]</f>
        <v>6252.1435507530841</v>
      </c>
      <c r="N2848" s="49">
        <v>11078</v>
      </c>
      <c r="O2848" s="54"/>
      <c r="P2848" s="54">
        <v>4639</v>
      </c>
      <c r="Q2848" s="54"/>
      <c r="R2848" s="54">
        <f>Data5[[#This Row],[PERSOANE ÎNSCRISE ÎN LISTELE ELECTORALE (TURUL 1)            ]]+Data5[[#This Row],[PERSOANE ÎNSCRISE ÎN LISTELE ELECTORALE (TURUL AL 2-LEA)]]</f>
        <v>11078</v>
      </c>
      <c r="S2848" s="54">
        <f>Data5[[#This Row],[PERSOANE CARE AU PARTICIPAT LA VOT (TURUL 1)]]+Data5[[#This Row],[PERSOANE CARE AU PARTICIPAT LA VOT  (TURUL AL 2-LEA)]]</f>
        <v>4639</v>
      </c>
      <c r="T2848" s="41">
        <f>Data5[[#This Row],[TOTAL CHELTUIELI LEI]]/Data5[[#This Row],[NUMĂRUL PERSOANELOR ÎNSCRISE ÎN LISTELE ELECTORALE]]</f>
        <v>2.7316302581693446</v>
      </c>
      <c r="U2848" s="41">
        <f>Data5[[#This Row],[TOTAL CHELTUIELI EURO]]/Data5[[#This Row],[NUMĂRUL PERSOANELOR ÎNSCRISE ÎN LISTELE ELECTORALE]]</f>
        <v>0.56437475634167578</v>
      </c>
      <c r="V2848" s="41">
        <f>Data5[[#This Row],[TOTAL CHELTUIELI LEI]]/Data5[[#This Row],[NUMĂRUL PERSOANELOR CARE AU PARTICIPAT LA VOT]]</f>
        <v>6.5231730976503552</v>
      </c>
      <c r="W2848" s="41">
        <f>Data5[[#This Row],[TOTAL CHELTUIELI EURO]]/Data5[[#This Row],[NUMĂRUL PERSOANELOR CARE AU PARTICIPAT LA VOT]]</f>
        <v>1.3477351909362112</v>
      </c>
      <c r="X2848" s="43">
        <v>4.8400999999999996</v>
      </c>
      <c r="Y2848" s="114" t="s">
        <v>2891</v>
      </c>
      <c r="Z2848" s="44">
        <v>2</v>
      </c>
      <c r="AA2848" s="115" t="s">
        <v>3105</v>
      </c>
      <c r="AB2848" s="44">
        <v>0</v>
      </c>
      <c r="AC2848" s="45"/>
    </row>
    <row r="2849" spans="1:29" x14ac:dyDescent="0.2">
      <c r="A2849" s="37">
        <v>2848</v>
      </c>
      <c r="B2849" s="38" t="s">
        <v>2869</v>
      </c>
      <c r="C2849" s="39" t="s">
        <v>2839</v>
      </c>
      <c r="D2849" s="40">
        <v>44101</v>
      </c>
      <c r="E2849" s="38">
        <v>1</v>
      </c>
      <c r="F2849" s="38"/>
      <c r="G2849" s="38" t="s">
        <v>2</v>
      </c>
      <c r="H2849" s="38" t="s">
        <v>2</v>
      </c>
      <c r="I2849" s="79">
        <v>0</v>
      </c>
      <c r="J2849" s="79">
        <v>15070.59</v>
      </c>
      <c r="K2849" s="79">
        <v>0</v>
      </c>
      <c r="L2849" s="41">
        <f>SUM(Data5[[#This Row],[CHELTUIELI DE PERSONAL LEI]:[CHELTUIELI DE CAPITAL (ACTIVE NEFINANCIARE ) LEI]])</f>
        <v>15070.59</v>
      </c>
      <c r="M2849" s="41">
        <f>Data5[[#This Row],[TOTAL CHELTUIELI LEI]]/Data5[[#This Row],[CURS VALUTAR EURO BNR 22 07 2020]]</f>
        <v>3113.6939319435551</v>
      </c>
      <c r="N2849" s="49">
        <v>8063</v>
      </c>
      <c r="O2849" s="54"/>
      <c r="P2849" s="54">
        <v>3942</v>
      </c>
      <c r="Q2849" s="54"/>
      <c r="R2849" s="54">
        <f>Data5[[#This Row],[PERSOANE ÎNSCRISE ÎN LISTELE ELECTORALE (TURUL 1)            ]]+Data5[[#This Row],[PERSOANE ÎNSCRISE ÎN LISTELE ELECTORALE (TURUL AL 2-LEA)]]</f>
        <v>8063</v>
      </c>
      <c r="S2849" s="54">
        <f>Data5[[#This Row],[PERSOANE CARE AU PARTICIPAT LA VOT (TURUL 1)]]+Data5[[#This Row],[PERSOANE CARE AU PARTICIPAT LA VOT  (TURUL AL 2-LEA)]]</f>
        <v>3942</v>
      </c>
      <c r="T2849" s="41">
        <f>Data5[[#This Row],[TOTAL CHELTUIELI LEI]]/Data5[[#This Row],[NUMĂRUL PERSOANELOR ÎNSCRISE ÎN LISTELE ELECTORALE]]</f>
        <v>1.8691045516557112</v>
      </c>
      <c r="U2849" s="41">
        <f>Data5[[#This Row],[TOTAL CHELTUIELI EURO]]/Data5[[#This Row],[NUMĂRUL PERSOANELOR ÎNSCRISE ÎN LISTELE ELECTORALE]]</f>
        <v>0.38617064764275766</v>
      </c>
      <c r="V2849" s="41">
        <f>Data5[[#This Row],[TOTAL CHELTUIELI LEI]]/Data5[[#This Row],[NUMĂRUL PERSOANELOR CARE AU PARTICIPAT LA VOT]]</f>
        <v>3.8230821917808218</v>
      </c>
      <c r="W2849" s="41">
        <f>Data5[[#This Row],[TOTAL CHELTUIELI EURO]]/Data5[[#This Row],[NUMĂRUL PERSOANELOR CARE AU PARTICIPAT LA VOT]]</f>
        <v>0.78987669506432145</v>
      </c>
      <c r="X2849" s="43">
        <v>4.8400999999999996</v>
      </c>
      <c r="Y2849" s="114" t="s">
        <v>2894</v>
      </c>
      <c r="Z2849" s="44">
        <v>1</v>
      </c>
      <c r="AA2849" s="115" t="s">
        <v>3105</v>
      </c>
      <c r="AB2849" s="44">
        <v>0</v>
      </c>
      <c r="AC2849" s="45"/>
    </row>
    <row r="2850" spans="1:29" x14ac:dyDescent="0.2">
      <c r="A2850" s="37">
        <v>2849</v>
      </c>
      <c r="B2850" s="38" t="s">
        <v>2869</v>
      </c>
      <c r="C2850" s="39" t="s">
        <v>2840</v>
      </c>
      <c r="D2850" s="40">
        <v>44101</v>
      </c>
      <c r="E2850" s="38">
        <v>1</v>
      </c>
      <c r="F2850" s="38"/>
      <c r="G2850" s="38" t="s">
        <v>2</v>
      </c>
      <c r="H2850" s="38" t="s">
        <v>2</v>
      </c>
      <c r="I2850" s="79">
        <v>0</v>
      </c>
      <c r="J2850" s="79">
        <v>35343</v>
      </c>
      <c r="K2850" s="79">
        <v>0</v>
      </c>
      <c r="L2850" s="41">
        <f>SUM(Data5[[#This Row],[CHELTUIELI DE PERSONAL LEI]:[CHELTUIELI DE CAPITAL (ACTIVE NEFINANCIARE ) LEI]])</f>
        <v>35343</v>
      </c>
      <c r="M2850" s="41">
        <f>Data5[[#This Row],[TOTAL CHELTUIELI LEI]]/Data5[[#This Row],[CURS VALUTAR EURO BNR 22 07 2020]]</f>
        <v>7302.1218569864268</v>
      </c>
      <c r="N2850" s="49">
        <v>11878</v>
      </c>
      <c r="O2850" s="54"/>
      <c r="P2850" s="54">
        <v>4761</v>
      </c>
      <c r="Q2850" s="54"/>
      <c r="R2850" s="54">
        <f>Data5[[#This Row],[PERSOANE ÎNSCRISE ÎN LISTELE ELECTORALE (TURUL 1)            ]]+Data5[[#This Row],[PERSOANE ÎNSCRISE ÎN LISTELE ELECTORALE (TURUL AL 2-LEA)]]</f>
        <v>11878</v>
      </c>
      <c r="S2850" s="54">
        <f>Data5[[#This Row],[PERSOANE CARE AU PARTICIPAT LA VOT (TURUL 1)]]+Data5[[#This Row],[PERSOANE CARE AU PARTICIPAT LA VOT  (TURUL AL 2-LEA)]]</f>
        <v>4761</v>
      </c>
      <c r="T2850" s="41">
        <f>Data5[[#This Row],[TOTAL CHELTUIELI LEI]]/Data5[[#This Row],[NUMĂRUL PERSOANELOR ÎNSCRISE ÎN LISTELE ELECTORALE]]</f>
        <v>2.9755009260818319</v>
      </c>
      <c r="U2850" s="41">
        <f>Data5[[#This Row],[TOTAL CHELTUIELI EURO]]/Data5[[#This Row],[NUMĂRUL PERSOANELOR ÎNSCRISE ÎN LISTELE ELECTORALE]]</f>
        <v>0.61476021695457372</v>
      </c>
      <c r="V2850" s="41">
        <f>Data5[[#This Row],[TOTAL CHELTUIELI LEI]]/Data5[[#This Row],[NUMĂRUL PERSOANELOR CARE AU PARTICIPAT LA VOT]]</f>
        <v>7.4234404536862</v>
      </c>
      <c r="W2850" s="41">
        <f>Data5[[#This Row],[TOTAL CHELTUIELI EURO]]/Data5[[#This Row],[NUMĂRUL PERSOANELOR CARE AU PARTICIPAT LA VOT]]</f>
        <v>1.5337369999971491</v>
      </c>
      <c r="X2850" s="43">
        <v>4.8400999999999996</v>
      </c>
      <c r="Y2850" s="114" t="s">
        <v>2891</v>
      </c>
      <c r="Z2850" s="44">
        <v>2</v>
      </c>
      <c r="AA2850" s="115" t="s">
        <v>3105</v>
      </c>
      <c r="AB2850" s="44">
        <v>0</v>
      </c>
      <c r="AC2850" s="45"/>
    </row>
    <row r="2851" spans="1:29" x14ac:dyDescent="0.2">
      <c r="A2851" s="37">
        <v>2850</v>
      </c>
      <c r="B2851" s="38" t="s">
        <v>2869</v>
      </c>
      <c r="C2851" s="39" t="s">
        <v>821</v>
      </c>
      <c r="D2851" s="40">
        <v>44101</v>
      </c>
      <c r="E2851" s="38">
        <v>1</v>
      </c>
      <c r="F2851" s="38"/>
      <c r="G2851" s="38" t="s">
        <v>2</v>
      </c>
      <c r="H2851" s="38" t="s">
        <v>2</v>
      </c>
      <c r="I2851" s="79">
        <v>2000</v>
      </c>
      <c r="J2851" s="79">
        <v>7578</v>
      </c>
      <c r="K2851" s="79">
        <v>0</v>
      </c>
      <c r="L2851" s="41">
        <f>SUM(Data5[[#This Row],[CHELTUIELI DE PERSONAL LEI]:[CHELTUIELI DE CAPITAL (ACTIVE NEFINANCIARE ) LEI]])</f>
        <v>9578</v>
      </c>
      <c r="M2851" s="41">
        <f>Data5[[#This Row],[TOTAL CHELTUIELI LEI]]/Data5[[#This Row],[CURS VALUTAR EURO BNR 22 07 2020]]</f>
        <v>1978.8847337864922</v>
      </c>
      <c r="N2851" s="49">
        <v>1267</v>
      </c>
      <c r="O2851" s="54"/>
      <c r="P2851" s="54">
        <v>762</v>
      </c>
      <c r="Q2851" s="54"/>
      <c r="R2851" s="54">
        <f>Data5[[#This Row],[PERSOANE ÎNSCRISE ÎN LISTELE ELECTORALE (TURUL 1)            ]]+Data5[[#This Row],[PERSOANE ÎNSCRISE ÎN LISTELE ELECTORALE (TURUL AL 2-LEA)]]</f>
        <v>1267</v>
      </c>
      <c r="S2851" s="54">
        <f>Data5[[#This Row],[PERSOANE CARE AU PARTICIPAT LA VOT (TURUL 1)]]+Data5[[#This Row],[PERSOANE CARE AU PARTICIPAT LA VOT  (TURUL AL 2-LEA)]]</f>
        <v>762</v>
      </c>
      <c r="T2851" s="41">
        <f>Data5[[#This Row],[TOTAL CHELTUIELI LEI]]/Data5[[#This Row],[NUMĂRUL PERSOANELOR ÎNSCRISE ÎN LISTELE ELECTORALE]]</f>
        <v>7.5595895816890293</v>
      </c>
      <c r="U2851" s="41">
        <f>Data5[[#This Row],[TOTAL CHELTUIELI EURO]]/Data5[[#This Row],[NUMĂRUL PERSOANELOR ÎNSCRISE ÎN LISTELE ELECTORALE]]</f>
        <v>1.5618664039356687</v>
      </c>
      <c r="V2851" s="41">
        <f>Data5[[#This Row],[TOTAL CHELTUIELI LEI]]/Data5[[#This Row],[NUMĂRUL PERSOANELOR CARE AU PARTICIPAT LA VOT]]</f>
        <v>12.569553805774278</v>
      </c>
      <c r="W2851" s="41">
        <f>Data5[[#This Row],[TOTAL CHELTUIELI EURO]]/Data5[[#This Row],[NUMĂRUL PERSOANELOR CARE AU PARTICIPAT LA VOT]]</f>
        <v>2.5969615928956591</v>
      </c>
      <c r="X2851" s="43">
        <v>4.8400999999999996</v>
      </c>
      <c r="Y2851" s="114" t="s">
        <v>2886</v>
      </c>
      <c r="Z2851" s="44">
        <v>7</v>
      </c>
      <c r="AA2851" s="115" t="s">
        <v>3107</v>
      </c>
      <c r="AB2851" s="44">
        <v>1</v>
      </c>
      <c r="AC2851" s="45"/>
    </row>
    <row r="2852" spans="1:29" x14ac:dyDescent="0.2">
      <c r="A2852" s="37">
        <v>2851</v>
      </c>
      <c r="B2852" s="38" t="s">
        <v>2869</v>
      </c>
      <c r="C2852" s="39" t="s">
        <v>822</v>
      </c>
      <c r="D2852" s="40">
        <v>44101</v>
      </c>
      <c r="E2852" s="38">
        <v>1</v>
      </c>
      <c r="F2852" s="38"/>
      <c r="G2852" s="38" t="s">
        <v>2</v>
      </c>
      <c r="H2852" s="38" t="s">
        <v>2</v>
      </c>
      <c r="I2852" s="79">
        <v>2500</v>
      </c>
      <c r="J2852" s="79">
        <v>0</v>
      </c>
      <c r="K2852" s="79">
        <v>0</v>
      </c>
      <c r="L2852" s="41">
        <f>SUM(Data5[[#This Row],[CHELTUIELI DE PERSONAL LEI]:[CHELTUIELI DE CAPITAL (ACTIVE NEFINANCIARE ) LEI]])</f>
        <v>2500</v>
      </c>
      <c r="M2852" s="41">
        <f>Data5[[#This Row],[TOTAL CHELTUIELI LEI]]/Data5[[#This Row],[CURS VALUTAR EURO BNR 22 07 2020]]</f>
        <v>516.5182537550877</v>
      </c>
      <c r="N2852" s="49">
        <v>2496</v>
      </c>
      <c r="O2852" s="54"/>
      <c r="P2852" s="54">
        <v>1203</v>
      </c>
      <c r="Q2852" s="54"/>
      <c r="R2852" s="54">
        <f>Data5[[#This Row],[PERSOANE ÎNSCRISE ÎN LISTELE ELECTORALE (TURUL 1)            ]]+Data5[[#This Row],[PERSOANE ÎNSCRISE ÎN LISTELE ELECTORALE (TURUL AL 2-LEA)]]</f>
        <v>2496</v>
      </c>
      <c r="S2852" s="54">
        <f>Data5[[#This Row],[PERSOANE CARE AU PARTICIPAT LA VOT (TURUL 1)]]+Data5[[#This Row],[PERSOANE CARE AU PARTICIPAT LA VOT  (TURUL AL 2-LEA)]]</f>
        <v>1203</v>
      </c>
      <c r="T2852" s="41">
        <f>Data5[[#This Row],[TOTAL CHELTUIELI LEI]]/Data5[[#This Row],[NUMĂRUL PERSOANELOR ÎNSCRISE ÎN LISTELE ELECTORALE]]</f>
        <v>1.0016025641025641</v>
      </c>
      <c r="U2852" s="41">
        <f>Data5[[#This Row],[TOTAL CHELTUIELI EURO]]/Data5[[#This Row],[NUMĂRUL PERSOANELOR ÎNSCRISE ÎN LISTELE ELECTORALE]]</f>
        <v>0.20693840294674987</v>
      </c>
      <c r="V2852" s="41">
        <f>Data5[[#This Row],[TOTAL CHELTUIELI LEI]]/Data5[[#This Row],[NUMĂRUL PERSOANELOR CARE AU PARTICIPAT LA VOT]]</f>
        <v>2.0781379883624274</v>
      </c>
      <c r="W2852" s="41">
        <f>Data5[[#This Row],[TOTAL CHELTUIELI EURO]]/Data5[[#This Row],[NUMĂRUL PERSOANELOR CARE AU PARTICIPAT LA VOT]]</f>
        <v>0.42935848192442866</v>
      </c>
      <c r="X2852" s="43">
        <v>4.8400999999999996</v>
      </c>
      <c r="Y2852" s="114" t="s">
        <v>2894</v>
      </c>
      <c r="Z2852" s="44">
        <v>1</v>
      </c>
      <c r="AA2852" s="115" t="s">
        <v>3105</v>
      </c>
      <c r="AB2852" s="44">
        <v>0</v>
      </c>
      <c r="AC2852" s="45"/>
    </row>
    <row r="2853" spans="1:29" x14ac:dyDescent="0.2">
      <c r="A2853" s="37">
        <v>2852</v>
      </c>
      <c r="B2853" s="38" t="s">
        <v>2869</v>
      </c>
      <c r="C2853" s="39" t="s">
        <v>823</v>
      </c>
      <c r="D2853" s="40">
        <v>44101</v>
      </c>
      <c r="E2853" s="38">
        <v>1</v>
      </c>
      <c r="F2853" s="38"/>
      <c r="G2853" s="38" t="s">
        <v>2</v>
      </c>
      <c r="H2853" s="38" t="s">
        <v>2</v>
      </c>
      <c r="I2853" s="79">
        <v>2700</v>
      </c>
      <c r="J2853" s="79">
        <v>4318.3</v>
      </c>
      <c r="K2853" s="79">
        <v>0</v>
      </c>
      <c r="L2853" s="41">
        <f>SUM(Data5[[#This Row],[CHELTUIELI DE PERSONAL LEI]:[CHELTUIELI DE CAPITAL (ACTIVE NEFINANCIARE ) LEI]])</f>
        <v>7018.3</v>
      </c>
      <c r="M2853" s="41">
        <f>Data5[[#This Row],[TOTAL CHELTUIELI LEI]]/Data5[[#This Row],[CURS VALUTAR EURO BNR 22 07 2020]]</f>
        <v>1450.0320241317329</v>
      </c>
      <c r="N2853" s="49">
        <v>264</v>
      </c>
      <c r="O2853" s="54"/>
      <c r="P2853" s="54">
        <v>517</v>
      </c>
      <c r="Q2853" s="54"/>
      <c r="R2853" s="54">
        <f>Data5[[#This Row],[PERSOANE ÎNSCRISE ÎN LISTELE ELECTORALE (TURUL 1)            ]]+Data5[[#This Row],[PERSOANE ÎNSCRISE ÎN LISTELE ELECTORALE (TURUL AL 2-LEA)]]</f>
        <v>264</v>
      </c>
      <c r="S2853" s="54">
        <f>Data5[[#This Row],[PERSOANE CARE AU PARTICIPAT LA VOT (TURUL 1)]]+Data5[[#This Row],[PERSOANE CARE AU PARTICIPAT LA VOT  (TURUL AL 2-LEA)]]</f>
        <v>517</v>
      </c>
      <c r="T2853" s="41">
        <f>Data5[[#This Row],[TOTAL CHELTUIELI LEI]]/Data5[[#This Row],[NUMĂRUL PERSOANELOR ÎNSCRISE ÎN LISTELE ELECTORALE]]</f>
        <v>26.584469696969698</v>
      </c>
      <c r="U2853" s="41">
        <f>Data5[[#This Row],[TOTAL CHELTUIELI EURO]]/Data5[[#This Row],[NUMĂRUL PERSOANELOR ÎNSCRISE ÎN LISTELE ELECTORALE]]</f>
        <v>5.4925455459535337</v>
      </c>
      <c r="V2853" s="41">
        <f>Data5[[#This Row],[TOTAL CHELTUIELI LEI]]/Data5[[#This Row],[NUMĂRUL PERSOANELOR CARE AU PARTICIPAT LA VOT]]</f>
        <v>13.575048355899421</v>
      </c>
      <c r="W2853" s="41">
        <f>Data5[[#This Row],[TOTAL CHELTUIELI EURO]]/Data5[[#This Row],[NUMĂRUL PERSOANELOR CARE AU PARTICIPAT LA VOT]]</f>
        <v>2.8047041085720172</v>
      </c>
      <c r="X2853" s="43">
        <v>4.8400999999999996</v>
      </c>
      <c r="Y2853" s="114" t="s">
        <v>2926</v>
      </c>
      <c r="Z2853" s="44">
        <v>26</v>
      </c>
      <c r="AA2853" s="115" t="s">
        <v>3109</v>
      </c>
      <c r="AB2853" s="44">
        <v>5</v>
      </c>
      <c r="AC2853" s="45"/>
    </row>
    <row r="2854" spans="1:29" x14ac:dyDescent="0.2">
      <c r="A2854" s="37">
        <v>2853</v>
      </c>
      <c r="B2854" s="38" t="s">
        <v>2869</v>
      </c>
      <c r="C2854" s="39" t="s">
        <v>824</v>
      </c>
      <c r="D2854" s="40">
        <v>44101</v>
      </c>
      <c r="E2854" s="38">
        <v>1</v>
      </c>
      <c r="F2854" s="38"/>
      <c r="G2854" s="38" t="s">
        <v>2</v>
      </c>
      <c r="H2854" s="38" t="s">
        <v>2</v>
      </c>
      <c r="I2854" s="79">
        <v>0</v>
      </c>
      <c r="J2854" s="59">
        <v>9518.4500000000007</v>
      </c>
      <c r="K2854" s="79">
        <v>0</v>
      </c>
      <c r="L2854" s="41">
        <f>SUM(Data5[[#This Row],[CHELTUIELI DE PERSONAL LEI]:[CHELTUIELI DE CAPITAL (ACTIVE NEFINANCIARE ) LEI]])</f>
        <v>9518.4500000000007</v>
      </c>
      <c r="M2854" s="41">
        <f>Data5[[#This Row],[TOTAL CHELTUIELI LEI]]/Data5[[#This Row],[CURS VALUTAR EURO BNR 22 07 2020]]</f>
        <v>1966.5812689820461</v>
      </c>
      <c r="N2854" s="49">
        <v>1178</v>
      </c>
      <c r="O2854" s="54"/>
      <c r="P2854" s="54">
        <v>678</v>
      </c>
      <c r="Q2854" s="54"/>
      <c r="R2854" s="54">
        <f>Data5[[#This Row],[PERSOANE ÎNSCRISE ÎN LISTELE ELECTORALE (TURUL 1)            ]]+Data5[[#This Row],[PERSOANE ÎNSCRISE ÎN LISTELE ELECTORALE (TURUL AL 2-LEA)]]</f>
        <v>1178</v>
      </c>
      <c r="S2854" s="54">
        <f>Data5[[#This Row],[PERSOANE CARE AU PARTICIPAT LA VOT (TURUL 1)]]+Data5[[#This Row],[PERSOANE CARE AU PARTICIPAT LA VOT  (TURUL AL 2-LEA)]]</f>
        <v>678</v>
      </c>
      <c r="T2854" s="41">
        <f>Data5[[#This Row],[TOTAL CHELTUIELI LEI]]/Data5[[#This Row],[NUMĂRUL PERSOANELOR ÎNSCRISE ÎN LISTELE ELECTORALE]]</f>
        <v>8.0801782682512737</v>
      </c>
      <c r="U2854" s="41">
        <f>Data5[[#This Row],[TOTAL CHELTUIELI EURO]]/Data5[[#This Row],[NUMĂRUL PERSOANELOR ÎNSCRISE ÎN LISTELE ELECTORALE]]</f>
        <v>1.6694238276587827</v>
      </c>
      <c r="V2854" s="41">
        <f>Data5[[#This Row],[TOTAL CHELTUIELI LEI]]/Data5[[#This Row],[NUMĂRUL PERSOANELOR CARE AU PARTICIPAT LA VOT]]</f>
        <v>14.03901179941003</v>
      </c>
      <c r="W2854" s="41">
        <f>Data5[[#This Row],[TOTAL CHELTUIELI EURO]]/Data5[[#This Row],[NUMĂRUL PERSOANELOR CARE AU PARTICIPAT LA VOT]]</f>
        <v>2.9005623436313366</v>
      </c>
      <c r="X2854" s="43">
        <v>4.8400999999999996</v>
      </c>
      <c r="Y2854" s="114" t="s">
        <v>2896</v>
      </c>
      <c r="Z2854" s="44">
        <v>8</v>
      </c>
      <c r="AA2854" s="115" t="s">
        <v>3107</v>
      </c>
      <c r="AB2854" s="44">
        <v>1</v>
      </c>
      <c r="AC2854" s="45"/>
    </row>
    <row r="2855" spans="1:29" x14ac:dyDescent="0.2">
      <c r="A2855" s="37">
        <v>2854</v>
      </c>
      <c r="B2855" s="38" t="s">
        <v>2869</v>
      </c>
      <c r="C2855" s="39" t="s">
        <v>825</v>
      </c>
      <c r="D2855" s="40">
        <v>44101</v>
      </c>
      <c r="E2855" s="38">
        <v>1</v>
      </c>
      <c r="F2855" s="38"/>
      <c r="G2855" s="38" t="s">
        <v>2</v>
      </c>
      <c r="H2855" s="38" t="s">
        <v>2</v>
      </c>
      <c r="I2855" s="79">
        <v>0</v>
      </c>
      <c r="J2855" s="79">
        <v>10536.78</v>
      </c>
      <c r="K2855" s="79">
        <v>4379.2</v>
      </c>
      <c r="L2855" s="41">
        <f>SUM(Data5[[#This Row],[CHELTUIELI DE PERSONAL LEI]:[CHELTUIELI DE CAPITAL (ACTIVE NEFINANCIARE ) LEI]])</f>
        <v>14915.98</v>
      </c>
      <c r="M2855" s="41">
        <f>Data5[[#This Row],[TOTAL CHELTUIELI LEI]]/Data5[[#This Row],[CURS VALUTAR EURO BNR 22 07 2020]]</f>
        <v>3081.7503770583253</v>
      </c>
      <c r="N2855" s="49">
        <v>1254</v>
      </c>
      <c r="O2855" s="54"/>
      <c r="P2855" s="54">
        <v>709</v>
      </c>
      <c r="Q2855" s="54"/>
      <c r="R2855" s="54">
        <f>Data5[[#This Row],[PERSOANE ÎNSCRISE ÎN LISTELE ELECTORALE (TURUL 1)            ]]+Data5[[#This Row],[PERSOANE ÎNSCRISE ÎN LISTELE ELECTORALE (TURUL AL 2-LEA)]]</f>
        <v>1254</v>
      </c>
      <c r="S2855" s="54">
        <f>Data5[[#This Row],[PERSOANE CARE AU PARTICIPAT LA VOT (TURUL 1)]]+Data5[[#This Row],[PERSOANE CARE AU PARTICIPAT LA VOT  (TURUL AL 2-LEA)]]</f>
        <v>709</v>
      </c>
      <c r="T2855" s="41">
        <f>Data5[[#This Row],[TOTAL CHELTUIELI LEI]]/Data5[[#This Row],[NUMĂRUL PERSOANELOR ÎNSCRISE ÎN LISTELE ELECTORALE]]</f>
        <v>11.894720893141946</v>
      </c>
      <c r="U2855" s="41">
        <f>Data5[[#This Row],[TOTAL CHELTUIELI EURO]]/Data5[[#This Row],[NUMĂRUL PERSOANELOR ÎNSCRISE ÎN LISTELE ELECTORALE]]</f>
        <v>2.457536185851934</v>
      </c>
      <c r="V2855" s="41">
        <f>Data5[[#This Row],[TOTAL CHELTUIELI LEI]]/Data5[[#This Row],[NUMĂRUL PERSOANELOR CARE AU PARTICIPAT LA VOT]]</f>
        <v>21.038053596614951</v>
      </c>
      <c r="W2855" s="41">
        <f>Data5[[#This Row],[TOTAL CHELTUIELI EURO]]/Data5[[#This Row],[NUMĂRUL PERSOANELOR CARE AU PARTICIPAT LA VOT]]</f>
        <v>4.3466154824517984</v>
      </c>
      <c r="X2855" s="43">
        <v>4.8400999999999996</v>
      </c>
      <c r="Y2855" s="114" t="s">
        <v>2888</v>
      </c>
      <c r="Z2855" s="44">
        <v>11</v>
      </c>
      <c r="AA2855" s="115" t="s">
        <v>3108</v>
      </c>
      <c r="AB2855" s="44">
        <v>2</v>
      </c>
      <c r="AC2855" s="45"/>
    </row>
    <row r="2856" spans="1:29" x14ac:dyDescent="0.2">
      <c r="A2856" s="37">
        <v>2855</v>
      </c>
      <c r="B2856" s="38" t="s">
        <v>2869</v>
      </c>
      <c r="C2856" s="39" t="s">
        <v>826</v>
      </c>
      <c r="D2856" s="40">
        <v>44101</v>
      </c>
      <c r="E2856" s="38">
        <v>1</v>
      </c>
      <c r="F2856" s="38"/>
      <c r="G2856" s="38" t="s">
        <v>2</v>
      </c>
      <c r="H2856" s="38" t="s">
        <v>2</v>
      </c>
      <c r="I2856" s="79">
        <v>850</v>
      </c>
      <c r="J2856" s="79">
        <v>2402.1999999999998</v>
      </c>
      <c r="K2856" s="79">
        <v>0</v>
      </c>
      <c r="L2856" s="41">
        <f>SUM(Data5[[#This Row],[CHELTUIELI DE PERSONAL LEI]:[CHELTUIELI DE CAPITAL (ACTIVE NEFINANCIARE ) LEI]])</f>
        <v>3252.2</v>
      </c>
      <c r="M2856" s="41">
        <f>Data5[[#This Row],[TOTAL CHELTUIELI LEI]]/Data5[[#This Row],[CURS VALUTAR EURO BNR 22 07 2020]]</f>
        <v>671.92826594491851</v>
      </c>
      <c r="N2856" s="49">
        <v>2726</v>
      </c>
      <c r="O2856" s="54"/>
      <c r="P2856" s="54">
        <v>1295</v>
      </c>
      <c r="Q2856" s="54"/>
      <c r="R2856" s="54">
        <f>Data5[[#This Row],[PERSOANE ÎNSCRISE ÎN LISTELE ELECTORALE (TURUL 1)            ]]+Data5[[#This Row],[PERSOANE ÎNSCRISE ÎN LISTELE ELECTORALE (TURUL AL 2-LEA)]]</f>
        <v>2726</v>
      </c>
      <c r="S2856" s="54">
        <f>Data5[[#This Row],[PERSOANE CARE AU PARTICIPAT LA VOT (TURUL 1)]]+Data5[[#This Row],[PERSOANE CARE AU PARTICIPAT LA VOT  (TURUL AL 2-LEA)]]</f>
        <v>1295</v>
      </c>
      <c r="T2856" s="41">
        <f>Data5[[#This Row],[TOTAL CHELTUIELI LEI]]/Data5[[#This Row],[NUMĂRUL PERSOANELOR ÎNSCRISE ÎN LISTELE ELECTORALE]]</f>
        <v>1.1930300807043286</v>
      </c>
      <c r="U2856" s="41">
        <f>Data5[[#This Row],[TOTAL CHELTUIELI EURO]]/Data5[[#This Row],[NUMĂRUL PERSOANELOR ÎNSCRISE ÎN LISTELE ELECTORALE]]</f>
        <v>0.24648872558507648</v>
      </c>
      <c r="V2856" s="41">
        <f>Data5[[#This Row],[TOTAL CHELTUIELI LEI]]/Data5[[#This Row],[NUMĂRUL PERSOANELOR CARE AU PARTICIPAT LA VOT]]</f>
        <v>2.511351351351351</v>
      </c>
      <c r="W2856" s="41">
        <f>Data5[[#This Row],[TOTAL CHELTUIELI EURO]]/Data5[[#This Row],[NUMĂRUL PERSOANELOR CARE AU PARTICIPAT LA VOT]]</f>
        <v>0.51886352582619188</v>
      </c>
      <c r="X2856" s="43">
        <v>4.8400999999999996</v>
      </c>
      <c r="Y2856" s="114" t="s">
        <v>2894</v>
      </c>
      <c r="Z2856" s="44">
        <v>1</v>
      </c>
      <c r="AA2856" s="115" t="s">
        <v>3105</v>
      </c>
      <c r="AB2856" s="44">
        <v>0</v>
      </c>
      <c r="AC2856" s="45"/>
    </row>
    <row r="2857" spans="1:29" x14ac:dyDescent="0.2">
      <c r="A2857" s="37">
        <v>2856</v>
      </c>
      <c r="B2857" s="38" t="s">
        <v>2869</v>
      </c>
      <c r="C2857" s="39" t="s">
        <v>827</v>
      </c>
      <c r="D2857" s="40">
        <v>44101</v>
      </c>
      <c r="E2857" s="38">
        <v>1</v>
      </c>
      <c r="F2857" s="38"/>
      <c r="G2857" s="38" t="s">
        <v>2</v>
      </c>
      <c r="H2857" s="38" t="s">
        <v>2</v>
      </c>
      <c r="I2857" s="79">
        <v>1440</v>
      </c>
      <c r="J2857" s="79">
        <v>12472.69</v>
      </c>
      <c r="K2857" s="79">
        <v>0</v>
      </c>
      <c r="L2857" s="41">
        <f>SUM(Data5[[#This Row],[CHELTUIELI DE PERSONAL LEI]:[CHELTUIELI DE CAPITAL (ACTIVE NEFINANCIARE ) LEI]])</f>
        <v>13912.69</v>
      </c>
      <c r="M2857" s="41">
        <f>Data5[[#This Row],[TOTAL CHELTUIELI LEI]]/Data5[[#This Row],[CURS VALUTAR EURO BNR 22 07 2020]]</f>
        <v>2874.4633375343487</v>
      </c>
      <c r="N2857" s="49">
        <v>2131</v>
      </c>
      <c r="O2857" s="54"/>
      <c r="P2857" s="54">
        <v>1552</v>
      </c>
      <c r="Q2857" s="54"/>
      <c r="R2857" s="54">
        <f>Data5[[#This Row],[PERSOANE ÎNSCRISE ÎN LISTELE ELECTORALE (TURUL 1)            ]]+Data5[[#This Row],[PERSOANE ÎNSCRISE ÎN LISTELE ELECTORALE (TURUL AL 2-LEA)]]</f>
        <v>2131</v>
      </c>
      <c r="S2857" s="54">
        <f>Data5[[#This Row],[PERSOANE CARE AU PARTICIPAT LA VOT (TURUL 1)]]+Data5[[#This Row],[PERSOANE CARE AU PARTICIPAT LA VOT  (TURUL AL 2-LEA)]]</f>
        <v>1552</v>
      </c>
      <c r="T2857" s="41">
        <f>Data5[[#This Row],[TOTAL CHELTUIELI LEI]]/Data5[[#This Row],[NUMĂRUL PERSOANELOR ÎNSCRISE ÎN LISTELE ELECTORALE]]</f>
        <v>6.5287142186766776</v>
      </c>
      <c r="U2857" s="41">
        <f>Data5[[#This Row],[TOTAL CHELTUIELI EURO]]/Data5[[#This Row],[NUMĂRUL PERSOANELOR ÎNSCRISE ÎN LISTELE ELECTORALE]]</f>
        <v>1.3488800269987558</v>
      </c>
      <c r="V2857" s="41">
        <f>Data5[[#This Row],[TOTAL CHELTUIELI LEI]]/Data5[[#This Row],[NUMĂRUL PERSOANELOR CARE AU PARTICIPAT LA VOT]]</f>
        <v>8.9643621134020623</v>
      </c>
      <c r="W2857" s="41">
        <f>Data5[[#This Row],[TOTAL CHELTUIELI EURO]]/Data5[[#This Row],[NUMĂRUL PERSOANELOR CARE AU PARTICIPAT LA VOT]]</f>
        <v>1.8521026659370803</v>
      </c>
      <c r="X2857" s="43">
        <v>4.8400999999999996</v>
      </c>
      <c r="Y2857" s="114" t="s">
        <v>2889</v>
      </c>
      <c r="Z2857" s="44">
        <v>6</v>
      </c>
      <c r="AA2857" s="115" t="s">
        <v>3107</v>
      </c>
      <c r="AB2857" s="44">
        <v>1</v>
      </c>
      <c r="AC2857" s="45"/>
    </row>
    <row r="2858" spans="1:29" x14ac:dyDescent="0.2">
      <c r="A2858" s="37">
        <v>2857</v>
      </c>
      <c r="B2858" s="38" t="s">
        <v>2869</v>
      </c>
      <c r="C2858" s="39" t="s">
        <v>828</v>
      </c>
      <c r="D2858" s="40">
        <v>44101</v>
      </c>
      <c r="E2858" s="38">
        <v>1</v>
      </c>
      <c r="F2858" s="38"/>
      <c r="G2858" s="38" t="s">
        <v>2</v>
      </c>
      <c r="H2858" s="38" t="s">
        <v>2</v>
      </c>
      <c r="I2858" s="79">
        <v>7000</v>
      </c>
      <c r="J2858" s="79">
        <v>10000</v>
      </c>
      <c r="K2858" s="79">
        <v>0</v>
      </c>
      <c r="L2858" s="41">
        <f>SUM(Data5[[#This Row],[CHELTUIELI DE PERSONAL LEI]:[CHELTUIELI DE CAPITAL (ACTIVE NEFINANCIARE ) LEI]])</f>
        <v>17000</v>
      </c>
      <c r="M2858" s="41">
        <f>Data5[[#This Row],[TOTAL CHELTUIELI LEI]]/Data5[[#This Row],[CURS VALUTAR EURO BNR 22 07 2020]]</f>
        <v>3512.3241255345965</v>
      </c>
      <c r="N2858" s="49">
        <v>2203</v>
      </c>
      <c r="O2858" s="54"/>
      <c r="P2858" s="54">
        <v>1598</v>
      </c>
      <c r="Q2858" s="54"/>
      <c r="R2858" s="54">
        <f>Data5[[#This Row],[PERSOANE ÎNSCRISE ÎN LISTELE ELECTORALE (TURUL 1)            ]]+Data5[[#This Row],[PERSOANE ÎNSCRISE ÎN LISTELE ELECTORALE (TURUL AL 2-LEA)]]</f>
        <v>2203</v>
      </c>
      <c r="S2858" s="54">
        <f>Data5[[#This Row],[PERSOANE CARE AU PARTICIPAT LA VOT (TURUL 1)]]+Data5[[#This Row],[PERSOANE CARE AU PARTICIPAT LA VOT  (TURUL AL 2-LEA)]]</f>
        <v>1598</v>
      </c>
      <c r="T2858" s="41">
        <f>Data5[[#This Row],[TOTAL CHELTUIELI LEI]]/Data5[[#This Row],[NUMĂRUL PERSOANELOR ÎNSCRISE ÎN LISTELE ELECTORALE]]</f>
        <v>7.7167498865183841</v>
      </c>
      <c r="U2858" s="41">
        <f>Data5[[#This Row],[TOTAL CHELTUIELI EURO]]/Data5[[#This Row],[NUMĂRUL PERSOANELOR ÎNSCRISE ÎN LISTELE ELECTORALE]]</f>
        <v>1.5943368704196987</v>
      </c>
      <c r="V2858" s="41">
        <f>Data5[[#This Row],[TOTAL CHELTUIELI LEI]]/Data5[[#This Row],[NUMĂRUL PERSOANELOR CARE AU PARTICIPAT LA VOT]]</f>
        <v>10.638297872340425</v>
      </c>
      <c r="W2858" s="41">
        <f>Data5[[#This Row],[TOTAL CHELTUIELI EURO]]/Data5[[#This Row],[NUMĂRUL PERSOANELOR CARE AU PARTICIPAT LA VOT]]</f>
        <v>2.1979500159790968</v>
      </c>
      <c r="X2858" s="43">
        <v>4.8400999999999996</v>
      </c>
      <c r="Y2858" s="114" t="s">
        <v>2886</v>
      </c>
      <c r="Z2858" s="44">
        <v>7</v>
      </c>
      <c r="AA2858" s="115" t="s">
        <v>3107</v>
      </c>
      <c r="AB2858" s="44">
        <v>1</v>
      </c>
      <c r="AC2858" s="45"/>
    </row>
    <row r="2859" spans="1:29" x14ac:dyDescent="0.2">
      <c r="A2859" s="37">
        <v>2858</v>
      </c>
      <c r="B2859" s="38" t="s">
        <v>2869</v>
      </c>
      <c r="C2859" s="39" t="s">
        <v>829</v>
      </c>
      <c r="D2859" s="40">
        <v>44101</v>
      </c>
      <c r="E2859" s="38">
        <v>1</v>
      </c>
      <c r="F2859" s="38"/>
      <c r="G2859" s="38" t="s">
        <v>2</v>
      </c>
      <c r="H2859" s="38" t="s">
        <v>2</v>
      </c>
      <c r="I2859" s="79">
        <v>2700</v>
      </c>
      <c r="J2859" s="79">
        <v>6250</v>
      </c>
      <c r="K2859" s="79">
        <v>0</v>
      </c>
      <c r="L2859" s="41">
        <f>SUM(Data5[[#This Row],[CHELTUIELI DE PERSONAL LEI]:[CHELTUIELI DE CAPITAL (ACTIVE NEFINANCIARE ) LEI]])</f>
        <v>8950</v>
      </c>
      <c r="M2859" s="41">
        <f>Data5[[#This Row],[TOTAL CHELTUIELI LEI]]/Data5[[#This Row],[CURS VALUTAR EURO BNR 22 07 2020]]</f>
        <v>1849.1353484432141</v>
      </c>
      <c r="N2859" s="49">
        <v>3400</v>
      </c>
      <c r="O2859" s="54"/>
      <c r="P2859" s="54">
        <v>1820</v>
      </c>
      <c r="Q2859" s="54"/>
      <c r="R2859" s="54">
        <f>Data5[[#This Row],[PERSOANE ÎNSCRISE ÎN LISTELE ELECTORALE (TURUL 1)            ]]+Data5[[#This Row],[PERSOANE ÎNSCRISE ÎN LISTELE ELECTORALE (TURUL AL 2-LEA)]]</f>
        <v>3400</v>
      </c>
      <c r="S2859" s="54">
        <f>Data5[[#This Row],[PERSOANE CARE AU PARTICIPAT LA VOT (TURUL 1)]]+Data5[[#This Row],[PERSOANE CARE AU PARTICIPAT LA VOT  (TURUL AL 2-LEA)]]</f>
        <v>1820</v>
      </c>
      <c r="T2859" s="41">
        <f>Data5[[#This Row],[TOTAL CHELTUIELI LEI]]/Data5[[#This Row],[NUMĂRUL PERSOANELOR ÎNSCRISE ÎN LISTELE ELECTORALE]]</f>
        <v>2.6323529411764706</v>
      </c>
      <c r="U2859" s="41">
        <f>Data5[[#This Row],[TOTAL CHELTUIELI EURO]]/Data5[[#This Row],[NUMĂRUL PERSOANELOR ÎNSCRISE ÎN LISTELE ELECTORALE]]</f>
        <v>0.54386333777741591</v>
      </c>
      <c r="V2859" s="41">
        <f>Data5[[#This Row],[TOTAL CHELTUIELI LEI]]/Data5[[#This Row],[NUMĂRUL PERSOANELOR CARE AU PARTICIPAT LA VOT]]</f>
        <v>4.9175824175824179</v>
      </c>
      <c r="W2859" s="41">
        <f>Data5[[#This Row],[TOTAL CHELTUIELI EURO]]/Data5[[#This Row],[NUMĂRUL PERSOANELOR CARE AU PARTICIPAT LA VOT]]</f>
        <v>1.0160084332105572</v>
      </c>
      <c r="X2859" s="43">
        <v>4.8400999999999996</v>
      </c>
      <c r="Y2859" s="114" t="s">
        <v>2891</v>
      </c>
      <c r="Z2859" s="44">
        <v>2</v>
      </c>
      <c r="AA2859" s="115" t="s">
        <v>3105</v>
      </c>
      <c r="AB2859" s="44">
        <v>0</v>
      </c>
      <c r="AC2859" s="45"/>
    </row>
    <row r="2860" spans="1:29" x14ac:dyDescent="0.2">
      <c r="A2860" s="37">
        <v>2859</v>
      </c>
      <c r="B2860" s="38" t="s">
        <v>2869</v>
      </c>
      <c r="C2860" s="39" t="s">
        <v>830</v>
      </c>
      <c r="D2860" s="40">
        <v>44101</v>
      </c>
      <c r="E2860" s="38">
        <v>1</v>
      </c>
      <c r="F2860" s="38"/>
      <c r="G2860" s="38" t="s">
        <v>2</v>
      </c>
      <c r="H2860" s="38" t="s">
        <v>2</v>
      </c>
      <c r="I2860" s="79">
        <v>0</v>
      </c>
      <c r="J2860" s="79">
        <v>10013.5</v>
      </c>
      <c r="K2860" s="79">
        <v>0</v>
      </c>
      <c r="L2860" s="41">
        <f>SUM(Data5[[#This Row],[CHELTUIELI DE PERSONAL LEI]:[CHELTUIELI DE CAPITAL (ACTIVE NEFINANCIARE ) LEI]])</f>
        <v>10013.5</v>
      </c>
      <c r="M2860" s="41">
        <f>Data5[[#This Row],[TOTAL CHELTUIELI LEI]]/Data5[[#This Row],[CURS VALUTAR EURO BNR 22 07 2020]]</f>
        <v>2068.8622135906285</v>
      </c>
      <c r="N2860" s="49">
        <v>1693</v>
      </c>
      <c r="O2860" s="54"/>
      <c r="P2860" s="54">
        <v>903</v>
      </c>
      <c r="Q2860" s="54"/>
      <c r="R2860" s="54">
        <f>Data5[[#This Row],[PERSOANE ÎNSCRISE ÎN LISTELE ELECTORALE (TURUL 1)            ]]+Data5[[#This Row],[PERSOANE ÎNSCRISE ÎN LISTELE ELECTORALE (TURUL AL 2-LEA)]]</f>
        <v>1693</v>
      </c>
      <c r="S2860" s="54">
        <f>Data5[[#This Row],[PERSOANE CARE AU PARTICIPAT LA VOT (TURUL 1)]]+Data5[[#This Row],[PERSOANE CARE AU PARTICIPAT LA VOT  (TURUL AL 2-LEA)]]</f>
        <v>903</v>
      </c>
      <c r="T2860" s="41">
        <f>Data5[[#This Row],[TOTAL CHELTUIELI LEI]]/Data5[[#This Row],[NUMĂRUL PERSOANELOR ÎNSCRISE ÎN LISTELE ELECTORALE]]</f>
        <v>5.9146485528647368</v>
      </c>
      <c r="U2860" s="41">
        <f>Data5[[#This Row],[TOTAL CHELTUIELI EURO]]/Data5[[#This Row],[NUMĂRUL PERSOANELOR ÎNSCRISE ÎN LISTELE ELECTORALE]]</f>
        <v>1.2220095768403003</v>
      </c>
      <c r="V2860" s="41">
        <f>Data5[[#This Row],[TOTAL CHELTUIELI LEI]]/Data5[[#This Row],[NUMĂRUL PERSOANELOR CARE AU PARTICIPAT LA VOT]]</f>
        <v>11.089147286821705</v>
      </c>
      <c r="W2860" s="41">
        <f>Data5[[#This Row],[TOTAL CHELTUIELI EURO]]/Data5[[#This Row],[NUMĂRUL PERSOANELOR CARE AU PARTICIPAT LA VOT]]</f>
        <v>2.2910987968888468</v>
      </c>
      <c r="X2860" s="43">
        <v>4.8400999999999996</v>
      </c>
      <c r="Y2860" s="114" t="s">
        <v>2892</v>
      </c>
      <c r="Z2860" s="44">
        <v>5</v>
      </c>
      <c r="AA2860" s="115" t="s">
        <v>3107</v>
      </c>
      <c r="AB2860" s="44">
        <v>1</v>
      </c>
      <c r="AC2860" s="45"/>
    </row>
    <row r="2861" spans="1:29" x14ac:dyDescent="0.2">
      <c r="A2861" s="37">
        <v>2860</v>
      </c>
      <c r="B2861" s="38" t="s">
        <v>2869</v>
      </c>
      <c r="C2861" s="39" t="s">
        <v>831</v>
      </c>
      <c r="D2861" s="40">
        <v>44101</v>
      </c>
      <c r="E2861" s="38">
        <v>1</v>
      </c>
      <c r="F2861" s="38"/>
      <c r="G2861" s="38" t="s">
        <v>2</v>
      </c>
      <c r="H2861" s="38" t="s">
        <v>2</v>
      </c>
      <c r="I2861" s="79">
        <v>400</v>
      </c>
      <c r="J2861" s="79">
        <v>2533.38</v>
      </c>
      <c r="K2861" s="79">
        <v>0</v>
      </c>
      <c r="L2861" s="41">
        <f>SUM(Data5[[#This Row],[CHELTUIELI DE PERSONAL LEI]:[CHELTUIELI DE CAPITAL (ACTIVE NEFINANCIARE ) LEI]])</f>
        <v>2933.38</v>
      </c>
      <c r="M2861" s="41">
        <f>Data5[[#This Row],[TOTAL CHELTUIELI LEI]]/Data5[[#This Row],[CURS VALUTAR EURO BNR 22 07 2020]]</f>
        <v>606.05772608003974</v>
      </c>
      <c r="N2861" s="49">
        <v>404</v>
      </c>
      <c r="O2861" s="54"/>
      <c r="P2861" s="54">
        <v>302</v>
      </c>
      <c r="Q2861" s="54"/>
      <c r="R2861" s="54">
        <f>Data5[[#This Row],[PERSOANE ÎNSCRISE ÎN LISTELE ELECTORALE (TURUL 1)            ]]+Data5[[#This Row],[PERSOANE ÎNSCRISE ÎN LISTELE ELECTORALE (TURUL AL 2-LEA)]]</f>
        <v>404</v>
      </c>
      <c r="S2861" s="54">
        <f>Data5[[#This Row],[PERSOANE CARE AU PARTICIPAT LA VOT (TURUL 1)]]+Data5[[#This Row],[PERSOANE CARE AU PARTICIPAT LA VOT  (TURUL AL 2-LEA)]]</f>
        <v>302</v>
      </c>
      <c r="T2861" s="41">
        <f>Data5[[#This Row],[TOTAL CHELTUIELI LEI]]/Data5[[#This Row],[NUMĂRUL PERSOANELOR ÎNSCRISE ÎN LISTELE ELECTORALE]]</f>
        <v>7.260841584158416</v>
      </c>
      <c r="U2861" s="41">
        <f>Data5[[#This Row],[TOTAL CHELTUIELI EURO]]/Data5[[#This Row],[NUMĂRUL PERSOANELOR ÎNSCRISE ÎN LISTELE ELECTORALE]]</f>
        <v>1.5001428863367321</v>
      </c>
      <c r="V2861" s="41">
        <f>Data5[[#This Row],[TOTAL CHELTUIELI LEI]]/Data5[[#This Row],[NUMĂRUL PERSOANELOR CARE AU PARTICIPAT LA VOT]]</f>
        <v>9.7131788079470205</v>
      </c>
      <c r="W2861" s="41">
        <f>Data5[[#This Row],[TOTAL CHELTUIELI EURO]]/Data5[[#This Row],[NUMĂRUL PERSOANELOR CARE AU PARTICIPAT LA VOT]]</f>
        <v>2.0068136625166879</v>
      </c>
      <c r="X2861" s="43">
        <v>4.8400999999999996</v>
      </c>
      <c r="Y2861" s="114" t="s">
        <v>2886</v>
      </c>
      <c r="Z2861" s="44">
        <v>7</v>
      </c>
      <c r="AA2861" s="115" t="s">
        <v>3107</v>
      </c>
      <c r="AB2861" s="44">
        <v>1</v>
      </c>
      <c r="AC2861" s="45"/>
    </row>
    <row r="2862" spans="1:29" x14ac:dyDescent="0.2">
      <c r="A2862" s="37">
        <v>2861</v>
      </c>
      <c r="B2862" s="38" t="s">
        <v>2869</v>
      </c>
      <c r="C2862" s="39" t="s">
        <v>832</v>
      </c>
      <c r="D2862" s="40">
        <v>44101</v>
      </c>
      <c r="E2862" s="38">
        <v>1</v>
      </c>
      <c r="F2862" s="38"/>
      <c r="G2862" s="38" t="s">
        <v>2</v>
      </c>
      <c r="H2862" s="38" t="s">
        <v>2</v>
      </c>
      <c r="I2862" s="79">
        <v>0</v>
      </c>
      <c r="J2862" s="79">
        <v>3100</v>
      </c>
      <c r="K2862" s="79">
        <v>0</v>
      </c>
      <c r="L2862" s="41">
        <f>SUM(Data5[[#This Row],[CHELTUIELI DE PERSONAL LEI]:[CHELTUIELI DE CAPITAL (ACTIVE NEFINANCIARE ) LEI]])</f>
        <v>3100</v>
      </c>
      <c r="M2862" s="41">
        <f>Data5[[#This Row],[TOTAL CHELTUIELI LEI]]/Data5[[#This Row],[CURS VALUTAR EURO BNR 22 07 2020]]</f>
        <v>640.48263465630885</v>
      </c>
      <c r="N2862" s="49">
        <v>1983</v>
      </c>
      <c r="O2862" s="54"/>
      <c r="P2862" s="54">
        <v>1579</v>
      </c>
      <c r="Q2862" s="54"/>
      <c r="R2862" s="54">
        <f>Data5[[#This Row],[PERSOANE ÎNSCRISE ÎN LISTELE ELECTORALE (TURUL 1)            ]]+Data5[[#This Row],[PERSOANE ÎNSCRISE ÎN LISTELE ELECTORALE (TURUL AL 2-LEA)]]</f>
        <v>1983</v>
      </c>
      <c r="S2862" s="54">
        <f>Data5[[#This Row],[PERSOANE CARE AU PARTICIPAT LA VOT (TURUL 1)]]+Data5[[#This Row],[PERSOANE CARE AU PARTICIPAT LA VOT  (TURUL AL 2-LEA)]]</f>
        <v>1579</v>
      </c>
      <c r="T2862" s="41">
        <f>Data5[[#This Row],[TOTAL CHELTUIELI LEI]]/Data5[[#This Row],[NUMĂRUL PERSOANELOR ÎNSCRISE ÎN LISTELE ELECTORALE]]</f>
        <v>1.5632879475542107</v>
      </c>
      <c r="U2862" s="41">
        <f>Data5[[#This Row],[TOTAL CHELTUIELI EURO]]/Data5[[#This Row],[NUMĂRUL PERSOANELOR ÎNSCRISE ÎN LISTELE ELECTORALE]]</f>
        <v>0.32298670431483051</v>
      </c>
      <c r="V2862" s="41">
        <f>Data5[[#This Row],[TOTAL CHELTUIELI LEI]]/Data5[[#This Row],[NUMĂRUL PERSOANELOR CARE AU PARTICIPAT LA VOT]]</f>
        <v>1.9632678910702976</v>
      </c>
      <c r="W2862" s="41">
        <f>Data5[[#This Row],[TOTAL CHELTUIELI EURO]]/Data5[[#This Row],[NUMĂRUL PERSOANELOR CARE AU PARTICIPAT LA VOT]]</f>
        <v>0.4056254810996256</v>
      </c>
      <c r="X2862" s="43">
        <v>4.8400999999999996</v>
      </c>
      <c r="Y2862" s="114" t="s">
        <v>2894</v>
      </c>
      <c r="Z2862" s="44">
        <v>1</v>
      </c>
      <c r="AA2862" s="115" t="s">
        <v>3105</v>
      </c>
      <c r="AB2862" s="44">
        <v>0</v>
      </c>
      <c r="AC2862" s="45"/>
    </row>
    <row r="2863" spans="1:29" x14ac:dyDescent="0.2">
      <c r="A2863" s="37">
        <v>2862</v>
      </c>
      <c r="B2863" s="38" t="s">
        <v>2869</v>
      </c>
      <c r="C2863" s="39" t="s">
        <v>833</v>
      </c>
      <c r="D2863" s="40">
        <v>44101</v>
      </c>
      <c r="E2863" s="38">
        <v>1</v>
      </c>
      <c r="F2863" s="38"/>
      <c r="G2863" s="38" t="s">
        <v>2</v>
      </c>
      <c r="H2863" s="38" t="s">
        <v>2</v>
      </c>
      <c r="I2863" s="79">
        <v>0</v>
      </c>
      <c r="J2863" s="79">
        <v>1500</v>
      </c>
      <c r="K2863" s="79">
        <v>0</v>
      </c>
      <c r="L2863" s="41">
        <f>SUM(Data5[[#This Row],[CHELTUIELI DE PERSONAL LEI]:[CHELTUIELI DE CAPITAL (ACTIVE NEFINANCIARE ) LEI]])</f>
        <v>1500</v>
      </c>
      <c r="M2863" s="41">
        <f>Data5[[#This Row],[TOTAL CHELTUIELI LEI]]/Data5[[#This Row],[CURS VALUTAR EURO BNR 22 07 2020]]</f>
        <v>309.91095225305264</v>
      </c>
      <c r="N2863" s="49">
        <v>571</v>
      </c>
      <c r="O2863" s="54"/>
      <c r="P2863" s="54">
        <v>625</v>
      </c>
      <c r="Q2863" s="54"/>
      <c r="R2863" s="54">
        <f>Data5[[#This Row],[PERSOANE ÎNSCRISE ÎN LISTELE ELECTORALE (TURUL 1)            ]]+Data5[[#This Row],[PERSOANE ÎNSCRISE ÎN LISTELE ELECTORALE (TURUL AL 2-LEA)]]</f>
        <v>571</v>
      </c>
      <c r="S2863" s="54">
        <f>Data5[[#This Row],[PERSOANE CARE AU PARTICIPAT LA VOT (TURUL 1)]]+Data5[[#This Row],[PERSOANE CARE AU PARTICIPAT LA VOT  (TURUL AL 2-LEA)]]</f>
        <v>625</v>
      </c>
      <c r="T2863" s="41">
        <f>Data5[[#This Row],[TOTAL CHELTUIELI LEI]]/Data5[[#This Row],[NUMĂRUL PERSOANELOR ÎNSCRISE ÎN LISTELE ELECTORALE]]</f>
        <v>2.6269702276707529</v>
      </c>
      <c r="U2863" s="41">
        <f>Data5[[#This Row],[TOTAL CHELTUIELI EURO]]/Data5[[#This Row],[NUMĂRUL PERSOANELOR ÎNSCRISE ÎN LISTELE ELECTORALE]]</f>
        <v>0.54275122986524105</v>
      </c>
      <c r="V2863" s="41">
        <f>Data5[[#This Row],[TOTAL CHELTUIELI LEI]]/Data5[[#This Row],[NUMĂRUL PERSOANELOR CARE AU PARTICIPAT LA VOT]]</f>
        <v>2.4</v>
      </c>
      <c r="W2863" s="41">
        <f>Data5[[#This Row],[TOTAL CHELTUIELI EURO]]/Data5[[#This Row],[NUMĂRUL PERSOANELOR CARE AU PARTICIPAT LA VOT]]</f>
        <v>0.49585752360488422</v>
      </c>
      <c r="X2863" s="43">
        <v>4.8400999999999996</v>
      </c>
      <c r="Y2863" s="114" t="s">
        <v>2891</v>
      </c>
      <c r="Z2863" s="44">
        <v>2</v>
      </c>
      <c r="AA2863" s="115" t="s">
        <v>3105</v>
      </c>
      <c r="AB2863" s="44">
        <v>0</v>
      </c>
      <c r="AC2863" s="45"/>
    </row>
    <row r="2864" spans="1:29" x14ac:dyDescent="0.2">
      <c r="A2864" s="37">
        <v>2863</v>
      </c>
      <c r="B2864" s="38" t="s">
        <v>2869</v>
      </c>
      <c r="C2864" s="39" t="s">
        <v>834</v>
      </c>
      <c r="D2864" s="40">
        <v>44101</v>
      </c>
      <c r="E2864" s="38">
        <v>1</v>
      </c>
      <c r="F2864" s="38"/>
      <c r="G2864" s="38" t="s">
        <v>2</v>
      </c>
      <c r="H2864" s="38" t="s">
        <v>2</v>
      </c>
      <c r="I2864" s="79">
        <v>880</v>
      </c>
      <c r="J2864" s="79">
        <v>5370</v>
      </c>
      <c r="K2864" s="79">
        <v>0</v>
      </c>
      <c r="L2864" s="41">
        <f>SUM(Data5[[#This Row],[CHELTUIELI DE PERSONAL LEI]:[CHELTUIELI DE CAPITAL (ACTIVE NEFINANCIARE ) LEI]])</f>
        <v>6250</v>
      </c>
      <c r="M2864" s="41">
        <f>Data5[[#This Row],[TOTAL CHELTUIELI LEI]]/Data5[[#This Row],[CURS VALUTAR EURO BNR 22 07 2020]]</f>
        <v>1291.2956343877195</v>
      </c>
      <c r="N2864" s="49">
        <v>1752</v>
      </c>
      <c r="O2864" s="54"/>
      <c r="P2864" s="54">
        <v>1270</v>
      </c>
      <c r="Q2864" s="54"/>
      <c r="R2864" s="54">
        <f>Data5[[#This Row],[PERSOANE ÎNSCRISE ÎN LISTELE ELECTORALE (TURUL 1)            ]]+Data5[[#This Row],[PERSOANE ÎNSCRISE ÎN LISTELE ELECTORALE (TURUL AL 2-LEA)]]</f>
        <v>1752</v>
      </c>
      <c r="S2864" s="54">
        <f>Data5[[#This Row],[PERSOANE CARE AU PARTICIPAT LA VOT (TURUL 1)]]+Data5[[#This Row],[PERSOANE CARE AU PARTICIPAT LA VOT  (TURUL AL 2-LEA)]]</f>
        <v>1270</v>
      </c>
      <c r="T2864" s="41">
        <f>Data5[[#This Row],[TOTAL CHELTUIELI LEI]]/Data5[[#This Row],[NUMĂRUL PERSOANELOR ÎNSCRISE ÎN LISTELE ELECTORALE]]</f>
        <v>3.567351598173516</v>
      </c>
      <c r="U2864" s="41">
        <f>Data5[[#This Row],[TOTAL CHELTUIELI EURO]]/Data5[[#This Row],[NUMĂRUL PERSOANELOR ÎNSCRISE ÎN LISTELE ELECTORALE]]</f>
        <v>0.73704088720760241</v>
      </c>
      <c r="V2864" s="41">
        <f>Data5[[#This Row],[TOTAL CHELTUIELI LEI]]/Data5[[#This Row],[NUMĂRUL PERSOANELOR CARE AU PARTICIPAT LA VOT]]</f>
        <v>4.9212598425196852</v>
      </c>
      <c r="W2864" s="41">
        <f>Data5[[#This Row],[TOTAL CHELTUIELI EURO]]/Data5[[#This Row],[NUMĂRUL PERSOANELOR CARE AU PARTICIPAT LA VOT]]</f>
        <v>1.0167682160533225</v>
      </c>
      <c r="X2864" s="43">
        <v>4.8400999999999996</v>
      </c>
      <c r="Y2864" s="114" t="s">
        <v>2884</v>
      </c>
      <c r="Z2864" s="44">
        <v>3</v>
      </c>
      <c r="AA2864" s="115" t="s">
        <v>3105</v>
      </c>
      <c r="AB2864" s="44">
        <v>0</v>
      </c>
      <c r="AC2864" s="45"/>
    </row>
    <row r="2865" spans="1:29" x14ac:dyDescent="0.2">
      <c r="A2865" s="37">
        <v>2864</v>
      </c>
      <c r="B2865" s="38" t="s">
        <v>2869</v>
      </c>
      <c r="C2865" s="39" t="s">
        <v>835</v>
      </c>
      <c r="D2865" s="40">
        <v>44101</v>
      </c>
      <c r="E2865" s="38">
        <v>1</v>
      </c>
      <c r="F2865" s="38"/>
      <c r="G2865" s="38" t="s">
        <v>2</v>
      </c>
      <c r="H2865" s="38" t="s">
        <v>2</v>
      </c>
      <c r="I2865" s="79">
        <v>0</v>
      </c>
      <c r="J2865" s="79">
        <v>14751.67</v>
      </c>
      <c r="K2865" s="79">
        <v>0</v>
      </c>
      <c r="L2865" s="41">
        <f>SUM(Data5[[#This Row],[CHELTUIELI DE PERSONAL LEI]:[CHELTUIELI DE CAPITAL (ACTIVE NEFINANCIARE ) LEI]])</f>
        <v>14751.67</v>
      </c>
      <c r="M2865" s="41">
        <f>Data5[[#This Row],[TOTAL CHELTUIELI LEI]]/Data5[[#This Row],[CURS VALUTAR EURO BNR 22 07 2020]]</f>
        <v>3047.8027313485263</v>
      </c>
      <c r="N2865" s="49">
        <v>4542</v>
      </c>
      <c r="O2865" s="54"/>
      <c r="P2865" s="54">
        <v>1901</v>
      </c>
      <c r="Q2865" s="54"/>
      <c r="R2865" s="54">
        <f>Data5[[#This Row],[PERSOANE ÎNSCRISE ÎN LISTELE ELECTORALE (TURUL 1)            ]]+Data5[[#This Row],[PERSOANE ÎNSCRISE ÎN LISTELE ELECTORALE (TURUL AL 2-LEA)]]</f>
        <v>4542</v>
      </c>
      <c r="S2865" s="54">
        <f>Data5[[#This Row],[PERSOANE CARE AU PARTICIPAT LA VOT (TURUL 1)]]+Data5[[#This Row],[PERSOANE CARE AU PARTICIPAT LA VOT  (TURUL AL 2-LEA)]]</f>
        <v>1901</v>
      </c>
      <c r="T2865" s="41">
        <f>Data5[[#This Row],[TOTAL CHELTUIELI LEI]]/Data5[[#This Row],[NUMĂRUL PERSOANELOR ÎNSCRISE ÎN LISTELE ELECTORALE]]</f>
        <v>3.2478357551739321</v>
      </c>
      <c r="U2865" s="41">
        <f>Data5[[#This Row],[TOTAL CHELTUIELI EURO]]/Data5[[#This Row],[NUMĂRUL PERSOANELOR ÎNSCRISE ÎN LISTELE ELECTORALE]]</f>
        <v>0.67102658109831048</v>
      </c>
      <c r="V2865" s="41">
        <f>Data5[[#This Row],[TOTAL CHELTUIELI LEI]]/Data5[[#This Row],[NUMĂRUL PERSOANELOR CARE AU PARTICIPAT LA VOT]]</f>
        <v>7.7599526564965808</v>
      </c>
      <c r="W2865" s="41">
        <f>Data5[[#This Row],[TOTAL CHELTUIELI EURO]]/Data5[[#This Row],[NUMĂRUL PERSOANELOR CARE AU PARTICIPAT LA VOT]]</f>
        <v>1.6032628781423073</v>
      </c>
      <c r="X2865" s="43">
        <v>4.8400999999999996</v>
      </c>
      <c r="Y2865" s="114" t="s">
        <v>2884</v>
      </c>
      <c r="Z2865" s="44">
        <v>3</v>
      </c>
      <c r="AA2865" s="115" t="s">
        <v>3105</v>
      </c>
      <c r="AB2865" s="44">
        <v>0</v>
      </c>
      <c r="AC2865" s="45"/>
    </row>
    <row r="2866" spans="1:29" x14ac:dyDescent="0.2">
      <c r="A2866" s="37">
        <v>2865</v>
      </c>
      <c r="B2866" s="38" t="s">
        <v>2869</v>
      </c>
      <c r="C2866" s="39" t="s">
        <v>836</v>
      </c>
      <c r="D2866" s="40">
        <v>44101</v>
      </c>
      <c r="E2866" s="38">
        <v>1</v>
      </c>
      <c r="F2866" s="38"/>
      <c r="G2866" s="38" t="s">
        <v>2</v>
      </c>
      <c r="H2866" s="38" t="s">
        <v>2</v>
      </c>
      <c r="I2866" s="79">
        <v>0</v>
      </c>
      <c r="J2866" s="79">
        <v>0</v>
      </c>
      <c r="K2866" s="79">
        <v>0</v>
      </c>
      <c r="L2866" s="41">
        <f>SUM(Data5[[#This Row],[CHELTUIELI DE PERSONAL LEI]:[CHELTUIELI DE CAPITAL (ACTIVE NEFINANCIARE ) LEI]])</f>
        <v>0</v>
      </c>
      <c r="M2866" s="41">
        <f>Data5[[#This Row],[TOTAL CHELTUIELI LEI]]/Data5[[#This Row],[CURS VALUTAR EURO BNR 22 07 2020]]</f>
        <v>0</v>
      </c>
      <c r="N2866" s="49">
        <v>3874</v>
      </c>
      <c r="O2866" s="54"/>
      <c r="P2866" s="54">
        <v>1595</v>
      </c>
      <c r="Q2866" s="54"/>
      <c r="R2866" s="54">
        <f>Data5[[#This Row],[PERSOANE ÎNSCRISE ÎN LISTELE ELECTORALE (TURUL 1)            ]]+Data5[[#This Row],[PERSOANE ÎNSCRISE ÎN LISTELE ELECTORALE (TURUL AL 2-LEA)]]</f>
        <v>3874</v>
      </c>
      <c r="S2866" s="54">
        <f>Data5[[#This Row],[PERSOANE CARE AU PARTICIPAT LA VOT (TURUL 1)]]+Data5[[#This Row],[PERSOANE CARE AU PARTICIPAT LA VOT  (TURUL AL 2-LEA)]]</f>
        <v>1595</v>
      </c>
      <c r="T2866" s="41">
        <f>Data5[[#This Row],[TOTAL CHELTUIELI LEI]]/Data5[[#This Row],[NUMĂRUL PERSOANELOR ÎNSCRISE ÎN LISTELE ELECTORALE]]</f>
        <v>0</v>
      </c>
      <c r="U2866" s="41">
        <f>Data5[[#This Row],[TOTAL CHELTUIELI EURO]]/Data5[[#This Row],[NUMĂRUL PERSOANELOR ÎNSCRISE ÎN LISTELE ELECTORALE]]</f>
        <v>0</v>
      </c>
      <c r="V2866" s="41">
        <f>Data5[[#This Row],[TOTAL CHELTUIELI LEI]]/Data5[[#This Row],[NUMĂRUL PERSOANELOR CARE AU PARTICIPAT LA VOT]]</f>
        <v>0</v>
      </c>
      <c r="W2866" s="41">
        <f>Data5[[#This Row],[TOTAL CHELTUIELI EURO]]/Data5[[#This Row],[NUMĂRUL PERSOANELOR CARE AU PARTICIPAT LA VOT]]</f>
        <v>0</v>
      </c>
      <c r="X2866" s="43">
        <v>4.8400999999999996</v>
      </c>
      <c r="Y2866" s="114" t="s">
        <v>2890</v>
      </c>
      <c r="Z2866" s="44">
        <v>0</v>
      </c>
      <c r="AA2866" s="115" t="s">
        <v>3105</v>
      </c>
      <c r="AB2866" s="44">
        <v>0</v>
      </c>
      <c r="AC2866" s="45"/>
    </row>
    <row r="2867" spans="1:29" x14ac:dyDescent="0.2">
      <c r="A2867" s="37">
        <v>2866</v>
      </c>
      <c r="B2867" s="38" t="s">
        <v>2869</v>
      </c>
      <c r="C2867" s="39" t="s">
        <v>837</v>
      </c>
      <c r="D2867" s="40">
        <v>44101</v>
      </c>
      <c r="E2867" s="38">
        <v>1</v>
      </c>
      <c r="F2867" s="38"/>
      <c r="G2867" s="38" t="s">
        <v>2</v>
      </c>
      <c r="H2867" s="38" t="s">
        <v>2</v>
      </c>
      <c r="I2867" s="79">
        <v>0</v>
      </c>
      <c r="J2867" s="79">
        <v>8847</v>
      </c>
      <c r="K2867" s="79">
        <v>0</v>
      </c>
      <c r="L2867" s="41">
        <f>SUM(Data5[[#This Row],[CHELTUIELI DE PERSONAL LEI]:[CHELTUIELI DE CAPITAL (ACTIVE NEFINANCIARE ) LEI]])</f>
        <v>8847</v>
      </c>
      <c r="M2867" s="41">
        <f>Data5[[#This Row],[TOTAL CHELTUIELI LEI]]/Data5[[#This Row],[CURS VALUTAR EURO BNR 22 07 2020]]</f>
        <v>1827.8547963885046</v>
      </c>
      <c r="N2867" s="49">
        <v>2574</v>
      </c>
      <c r="O2867" s="54"/>
      <c r="P2867" s="54">
        <v>1349</v>
      </c>
      <c r="Q2867" s="54"/>
      <c r="R2867" s="54">
        <f>Data5[[#This Row],[PERSOANE ÎNSCRISE ÎN LISTELE ELECTORALE (TURUL 1)            ]]+Data5[[#This Row],[PERSOANE ÎNSCRISE ÎN LISTELE ELECTORALE (TURUL AL 2-LEA)]]</f>
        <v>2574</v>
      </c>
      <c r="S2867" s="54">
        <f>Data5[[#This Row],[PERSOANE CARE AU PARTICIPAT LA VOT (TURUL 1)]]+Data5[[#This Row],[PERSOANE CARE AU PARTICIPAT LA VOT  (TURUL AL 2-LEA)]]</f>
        <v>1349</v>
      </c>
      <c r="T2867" s="41">
        <f>Data5[[#This Row],[TOTAL CHELTUIELI LEI]]/Data5[[#This Row],[NUMĂRUL PERSOANELOR ÎNSCRISE ÎN LISTELE ELECTORALE]]</f>
        <v>3.4370629370629371</v>
      </c>
      <c r="U2867" s="41">
        <f>Data5[[#This Row],[TOTAL CHELTUIELI EURO]]/Data5[[#This Row],[NUMĂRUL PERSOANELOR ÎNSCRISE ÎN LISTELE ELECTORALE]]</f>
        <v>0.71012229851923259</v>
      </c>
      <c r="V2867" s="41">
        <f>Data5[[#This Row],[TOTAL CHELTUIELI LEI]]/Data5[[#This Row],[NUMĂRUL PERSOANELOR CARE AU PARTICIPAT LA VOT]]</f>
        <v>6.5581912527798369</v>
      </c>
      <c r="W2867" s="41">
        <f>Data5[[#This Row],[TOTAL CHELTUIELI EURO]]/Data5[[#This Row],[NUMĂRUL PERSOANELOR CARE AU PARTICIPAT LA VOT]]</f>
        <v>1.354970197471093</v>
      </c>
      <c r="X2867" s="43">
        <v>4.8400999999999996</v>
      </c>
      <c r="Y2867" s="114" t="s">
        <v>2884</v>
      </c>
      <c r="Z2867" s="44">
        <v>3</v>
      </c>
      <c r="AA2867" s="115" t="s">
        <v>3105</v>
      </c>
      <c r="AB2867" s="44">
        <v>0</v>
      </c>
      <c r="AC2867" s="45"/>
    </row>
    <row r="2868" spans="1:29" x14ac:dyDescent="0.2">
      <c r="A2868" s="37">
        <v>2867</v>
      </c>
      <c r="B2868" s="38" t="s">
        <v>2869</v>
      </c>
      <c r="C2868" s="39" t="s">
        <v>838</v>
      </c>
      <c r="D2868" s="40">
        <v>44101</v>
      </c>
      <c r="E2868" s="38">
        <v>1</v>
      </c>
      <c r="F2868" s="38"/>
      <c r="G2868" s="38" t="s">
        <v>2</v>
      </c>
      <c r="H2868" s="38" t="s">
        <v>2</v>
      </c>
      <c r="I2868" s="79">
        <v>0</v>
      </c>
      <c r="J2868" s="79">
        <v>8973.11</v>
      </c>
      <c r="K2868" s="79">
        <v>0</v>
      </c>
      <c r="L2868" s="41">
        <f>SUM(Data5[[#This Row],[CHELTUIELI DE PERSONAL LEI]:[CHELTUIELI DE CAPITAL (ACTIVE NEFINANCIARE ) LEI]])</f>
        <v>8973.11</v>
      </c>
      <c r="M2868" s="41">
        <f>Data5[[#This Row],[TOTAL CHELTUIELI LEI]]/Data5[[#This Row],[CURS VALUTAR EURO BNR 22 07 2020]]</f>
        <v>1853.9100431809263</v>
      </c>
      <c r="N2868" s="49">
        <v>1678</v>
      </c>
      <c r="O2868" s="54"/>
      <c r="P2868" s="54">
        <v>589</v>
      </c>
      <c r="Q2868" s="54"/>
      <c r="R2868" s="54">
        <f>Data5[[#This Row],[PERSOANE ÎNSCRISE ÎN LISTELE ELECTORALE (TURUL 1)            ]]+Data5[[#This Row],[PERSOANE ÎNSCRISE ÎN LISTELE ELECTORALE (TURUL AL 2-LEA)]]</f>
        <v>1678</v>
      </c>
      <c r="S2868" s="54">
        <f>Data5[[#This Row],[PERSOANE CARE AU PARTICIPAT LA VOT (TURUL 1)]]+Data5[[#This Row],[PERSOANE CARE AU PARTICIPAT LA VOT  (TURUL AL 2-LEA)]]</f>
        <v>589</v>
      </c>
      <c r="T2868" s="41">
        <f>Data5[[#This Row],[TOTAL CHELTUIELI LEI]]/Data5[[#This Row],[NUMĂRUL PERSOANELOR ÎNSCRISE ÎN LISTELE ELECTORALE]]</f>
        <v>5.3475029797377838</v>
      </c>
      <c r="U2868" s="41">
        <f>Data5[[#This Row],[TOTAL CHELTUIELI EURO]]/Data5[[#This Row],[NUMĂRUL PERSOANELOR ÎNSCRISE ÎN LISTELE ELECTORALE]]</f>
        <v>1.1048331604177153</v>
      </c>
      <c r="V2868" s="41">
        <f>Data5[[#This Row],[TOTAL CHELTUIELI LEI]]/Data5[[#This Row],[NUMĂRUL PERSOANELOR CARE AU PARTICIPAT LA VOT]]</f>
        <v>15.234482173174873</v>
      </c>
      <c r="W2868" s="41">
        <f>Data5[[#This Row],[TOTAL CHELTUIELI EURO]]/Data5[[#This Row],[NUMĂRUL PERSOANELOR CARE AU PARTICIPAT LA VOT]]</f>
        <v>3.1475552515805201</v>
      </c>
      <c r="X2868" s="43">
        <v>4.8400999999999996</v>
      </c>
      <c r="Y2868" s="114" t="s">
        <v>2892</v>
      </c>
      <c r="Z2868" s="44">
        <v>5</v>
      </c>
      <c r="AA2868" s="115" t="s">
        <v>3107</v>
      </c>
      <c r="AB2868" s="44">
        <v>1</v>
      </c>
      <c r="AC2868" s="45"/>
    </row>
    <row r="2869" spans="1:29" x14ac:dyDescent="0.2">
      <c r="A2869" s="37">
        <v>2868</v>
      </c>
      <c r="B2869" s="38" t="s">
        <v>2869</v>
      </c>
      <c r="C2869" s="39" t="s">
        <v>839</v>
      </c>
      <c r="D2869" s="40">
        <v>44101</v>
      </c>
      <c r="E2869" s="38">
        <v>1</v>
      </c>
      <c r="F2869" s="38"/>
      <c r="G2869" s="38" t="s">
        <v>2</v>
      </c>
      <c r="H2869" s="38" t="s">
        <v>2</v>
      </c>
      <c r="I2869" s="79">
        <v>0</v>
      </c>
      <c r="J2869" s="79">
        <v>13620.69</v>
      </c>
      <c r="K2869" s="79">
        <v>0</v>
      </c>
      <c r="L2869" s="41">
        <f>SUM(Data5[[#This Row],[CHELTUIELI DE PERSONAL LEI]:[CHELTUIELI DE CAPITAL (ACTIVE NEFINANCIARE ) LEI]])</f>
        <v>13620.69</v>
      </c>
      <c r="M2869" s="41">
        <f>Data5[[#This Row],[TOTAL CHELTUIELI LEI]]/Data5[[#This Row],[CURS VALUTAR EURO BNR 22 07 2020]]</f>
        <v>2814.1340054957545</v>
      </c>
      <c r="N2869" s="49">
        <v>1946</v>
      </c>
      <c r="O2869" s="54"/>
      <c r="P2869" s="54">
        <v>1293</v>
      </c>
      <c r="Q2869" s="54"/>
      <c r="R2869" s="54">
        <f>Data5[[#This Row],[PERSOANE ÎNSCRISE ÎN LISTELE ELECTORALE (TURUL 1)            ]]+Data5[[#This Row],[PERSOANE ÎNSCRISE ÎN LISTELE ELECTORALE (TURUL AL 2-LEA)]]</f>
        <v>1946</v>
      </c>
      <c r="S2869" s="54">
        <f>Data5[[#This Row],[PERSOANE CARE AU PARTICIPAT LA VOT (TURUL 1)]]+Data5[[#This Row],[PERSOANE CARE AU PARTICIPAT LA VOT  (TURUL AL 2-LEA)]]</f>
        <v>1293</v>
      </c>
      <c r="T2869" s="41">
        <f>Data5[[#This Row],[TOTAL CHELTUIELI LEI]]/Data5[[#This Row],[NUMĂRUL PERSOANELOR ÎNSCRISE ÎN LISTELE ELECTORALE]]</f>
        <v>6.9993268242548821</v>
      </c>
      <c r="U2869" s="41">
        <f>Data5[[#This Row],[TOTAL CHELTUIELI EURO]]/Data5[[#This Row],[NUMĂRUL PERSOANELOR ÎNSCRISE ÎN LISTELE ELECTORALE]]</f>
        <v>1.4461120274901103</v>
      </c>
      <c r="V2869" s="41">
        <f>Data5[[#This Row],[TOTAL CHELTUIELI LEI]]/Data5[[#This Row],[NUMĂRUL PERSOANELOR CARE AU PARTICIPAT LA VOT]]</f>
        <v>10.534176334106728</v>
      </c>
      <c r="W2869" s="41">
        <f>Data5[[#This Row],[TOTAL CHELTUIELI EURO]]/Data5[[#This Row],[NUMĂRUL PERSOANELOR CARE AU PARTICIPAT LA VOT]]</f>
        <v>2.1764377459363917</v>
      </c>
      <c r="X2869" s="43">
        <v>4.8400999999999996</v>
      </c>
      <c r="Y2869" s="114" t="s">
        <v>2886</v>
      </c>
      <c r="Z2869" s="44">
        <v>7</v>
      </c>
      <c r="AA2869" s="115" t="s">
        <v>3107</v>
      </c>
      <c r="AB2869" s="44">
        <v>1</v>
      </c>
      <c r="AC2869" s="45"/>
    </row>
    <row r="2870" spans="1:29" x14ac:dyDescent="0.2">
      <c r="A2870" s="37">
        <v>2869</v>
      </c>
      <c r="B2870" s="38" t="s">
        <v>2869</v>
      </c>
      <c r="C2870" s="39" t="s">
        <v>840</v>
      </c>
      <c r="D2870" s="40">
        <v>44101</v>
      </c>
      <c r="E2870" s="38">
        <v>1</v>
      </c>
      <c r="F2870" s="38"/>
      <c r="G2870" s="38" t="s">
        <v>2</v>
      </c>
      <c r="H2870" s="38" t="s">
        <v>2</v>
      </c>
      <c r="I2870" s="79">
        <v>0</v>
      </c>
      <c r="J2870" s="79">
        <v>0</v>
      </c>
      <c r="K2870" s="79">
        <v>0</v>
      </c>
      <c r="L2870" s="41">
        <f>SUM(Data5[[#This Row],[CHELTUIELI DE PERSONAL LEI]:[CHELTUIELI DE CAPITAL (ACTIVE NEFINANCIARE ) LEI]])</f>
        <v>0</v>
      </c>
      <c r="M2870" s="41">
        <f>Data5[[#This Row],[TOTAL CHELTUIELI LEI]]/Data5[[#This Row],[CURS VALUTAR EURO BNR 22 07 2020]]</f>
        <v>0</v>
      </c>
      <c r="N2870" s="49">
        <v>4293</v>
      </c>
      <c r="O2870" s="54"/>
      <c r="P2870" s="54">
        <v>2128</v>
      </c>
      <c r="Q2870" s="54"/>
      <c r="R2870" s="54">
        <f>Data5[[#This Row],[PERSOANE ÎNSCRISE ÎN LISTELE ELECTORALE (TURUL 1)            ]]+Data5[[#This Row],[PERSOANE ÎNSCRISE ÎN LISTELE ELECTORALE (TURUL AL 2-LEA)]]</f>
        <v>4293</v>
      </c>
      <c r="S2870" s="54">
        <f>Data5[[#This Row],[PERSOANE CARE AU PARTICIPAT LA VOT (TURUL 1)]]+Data5[[#This Row],[PERSOANE CARE AU PARTICIPAT LA VOT  (TURUL AL 2-LEA)]]</f>
        <v>2128</v>
      </c>
      <c r="T2870" s="41">
        <f>Data5[[#This Row],[TOTAL CHELTUIELI LEI]]/Data5[[#This Row],[NUMĂRUL PERSOANELOR ÎNSCRISE ÎN LISTELE ELECTORALE]]</f>
        <v>0</v>
      </c>
      <c r="U2870" s="41">
        <f>Data5[[#This Row],[TOTAL CHELTUIELI EURO]]/Data5[[#This Row],[NUMĂRUL PERSOANELOR ÎNSCRISE ÎN LISTELE ELECTORALE]]</f>
        <v>0</v>
      </c>
      <c r="V2870" s="41">
        <f>Data5[[#This Row],[TOTAL CHELTUIELI LEI]]/Data5[[#This Row],[NUMĂRUL PERSOANELOR CARE AU PARTICIPAT LA VOT]]</f>
        <v>0</v>
      </c>
      <c r="W2870" s="41">
        <f>Data5[[#This Row],[TOTAL CHELTUIELI EURO]]/Data5[[#This Row],[NUMĂRUL PERSOANELOR CARE AU PARTICIPAT LA VOT]]</f>
        <v>0</v>
      </c>
      <c r="X2870" s="43">
        <v>4.8400999999999996</v>
      </c>
      <c r="Y2870" s="114" t="s">
        <v>2890</v>
      </c>
      <c r="Z2870" s="44">
        <v>0</v>
      </c>
      <c r="AA2870" s="115" t="s">
        <v>3105</v>
      </c>
      <c r="AB2870" s="44">
        <v>0</v>
      </c>
      <c r="AC2870" s="45"/>
    </row>
    <row r="2871" spans="1:29" x14ac:dyDescent="0.2">
      <c r="A2871" s="37">
        <v>2870</v>
      </c>
      <c r="B2871" s="38" t="s">
        <v>2869</v>
      </c>
      <c r="C2871" s="39" t="s">
        <v>841</v>
      </c>
      <c r="D2871" s="40">
        <v>44101</v>
      </c>
      <c r="E2871" s="38">
        <v>1</v>
      </c>
      <c r="F2871" s="38"/>
      <c r="G2871" s="38" t="s">
        <v>2</v>
      </c>
      <c r="H2871" s="38" t="s">
        <v>2</v>
      </c>
      <c r="I2871" s="79">
        <v>0</v>
      </c>
      <c r="J2871" s="79">
        <v>35000</v>
      </c>
      <c r="K2871" s="79">
        <v>0</v>
      </c>
      <c r="L2871" s="41">
        <f>SUM(Data5[[#This Row],[CHELTUIELI DE PERSONAL LEI]:[CHELTUIELI DE CAPITAL (ACTIVE NEFINANCIARE ) LEI]])</f>
        <v>35000</v>
      </c>
      <c r="M2871" s="41">
        <f>Data5[[#This Row],[TOTAL CHELTUIELI LEI]]/Data5[[#This Row],[CURS VALUTAR EURO BNR 22 07 2020]]</f>
        <v>7231.2555525712287</v>
      </c>
      <c r="N2871" s="49">
        <v>3167</v>
      </c>
      <c r="O2871" s="54"/>
      <c r="P2871" s="54">
        <v>2019</v>
      </c>
      <c r="Q2871" s="54"/>
      <c r="R2871" s="54">
        <f>Data5[[#This Row],[PERSOANE ÎNSCRISE ÎN LISTELE ELECTORALE (TURUL 1)            ]]+Data5[[#This Row],[PERSOANE ÎNSCRISE ÎN LISTELE ELECTORALE (TURUL AL 2-LEA)]]</f>
        <v>3167</v>
      </c>
      <c r="S2871" s="54">
        <f>Data5[[#This Row],[PERSOANE CARE AU PARTICIPAT LA VOT (TURUL 1)]]+Data5[[#This Row],[PERSOANE CARE AU PARTICIPAT LA VOT  (TURUL AL 2-LEA)]]</f>
        <v>2019</v>
      </c>
      <c r="T2871" s="41">
        <f>Data5[[#This Row],[TOTAL CHELTUIELI LEI]]/Data5[[#This Row],[NUMĂRUL PERSOANELOR ÎNSCRISE ÎN LISTELE ELECTORALE]]</f>
        <v>11.051468266498263</v>
      </c>
      <c r="U2871" s="41">
        <f>Data5[[#This Row],[TOTAL CHELTUIELI EURO]]/Data5[[#This Row],[NUMĂRUL PERSOANELOR ÎNSCRISE ÎN LISTELE ELECTORALE]]</f>
        <v>2.2833140361765798</v>
      </c>
      <c r="V2871" s="41">
        <f>Data5[[#This Row],[TOTAL CHELTUIELI LEI]]/Data5[[#This Row],[NUMĂRUL PERSOANELOR CARE AU PARTICIPAT LA VOT]]</f>
        <v>17.335314512134719</v>
      </c>
      <c r="W2871" s="41">
        <f>Data5[[#This Row],[TOTAL CHELTUIELI EURO]]/Data5[[#This Row],[NUMĂRUL PERSOANELOR CARE AU PARTICIPAT LA VOT]]</f>
        <v>3.5816025520412227</v>
      </c>
      <c r="X2871" s="43">
        <v>4.8400999999999996</v>
      </c>
      <c r="Y2871" s="114" t="s">
        <v>2888</v>
      </c>
      <c r="Z2871" s="44">
        <v>11</v>
      </c>
      <c r="AA2871" s="115" t="s">
        <v>3108</v>
      </c>
      <c r="AB2871" s="44">
        <v>2</v>
      </c>
      <c r="AC2871" s="45"/>
    </row>
    <row r="2872" spans="1:29" x14ac:dyDescent="0.2">
      <c r="A2872" s="37">
        <v>2871</v>
      </c>
      <c r="B2872" s="38" t="s">
        <v>2869</v>
      </c>
      <c r="C2872" s="39" t="s">
        <v>842</v>
      </c>
      <c r="D2872" s="40">
        <v>44101</v>
      </c>
      <c r="E2872" s="38">
        <v>1</v>
      </c>
      <c r="F2872" s="38"/>
      <c r="G2872" s="38" t="s">
        <v>2</v>
      </c>
      <c r="H2872" s="38" t="s">
        <v>2</v>
      </c>
      <c r="I2872" s="79">
        <v>106915</v>
      </c>
      <c r="J2872" s="79">
        <v>12256</v>
      </c>
      <c r="K2872" s="79">
        <v>0</v>
      </c>
      <c r="L2872" s="41">
        <f>SUM(Data5[[#This Row],[CHELTUIELI DE PERSONAL LEI]:[CHELTUIELI DE CAPITAL (ACTIVE NEFINANCIARE ) LEI]])</f>
        <v>119171</v>
      </c>
      <c r="M2872" s="41">
        <f>Data5[[#This Row],[TOTAL CHELTUIELI LEI]]/Data5[[#This Row],[CURS VALUTAR EURO BNR 22 07 2020]]</f>
        <v>24621.598727299024</v>
      </c>
      <c r="N2872" s="49">
        <v>1346</v>
      </c>
      <c r="O2872" s="54"/>
      <c r="P2872" s="54">
        <v>1136</v>
      </c>
      <c r="Q2872" s="54"/>
      <c r="R2872" s="54">
        <f>Data5[[#This Row],[PERSOANE ÎNSCRISE ÎN LISTELE ELECTORALE (TURUL 1)            ]]+Data5[[#This Row],[PERSOANE ÎNSCRISE ÎN LISTELE ELECTORALE (TURUL AL 2-LEA)]]</f>
        <v>1346</v>
      </c>
      <c r="S2872" s="54">
        <f>Data5[[#This Row],[PERSOANE CARE AU PARTICIPAT LA VOT (TURUL 1)]]+Data5[[#This Row],[PERSOANE CARE AU PARTICIPAT LA VOT  (TURUL AL 2-LEA)]]</f>
        <v>1136</v>
      </c>
      <c r="T2872" s="41">
        <f>Data5[[#This Row],[TOTAL CHELTUIELI LEI]]/Data5[[#This Row],[NUMĂRUL PERSOANELOR ÎNSCRISE ÎN LISTELE ELECTORALE]]</f>
        <v>88.537147102526006</v>
      </c>
      <c r="U2872" s="41">
        <f>Data5[[#This Row],[TOTAL CHELTUIELI EURO]]/Data5[[#This Row],[NUMĂRUL PERSOANELOR ÎNSCRISE ÎN LISTELE ELECTORALE]]</f>
        <v>18.292421045541623</v>
      </c>
      <c r="V2872" s="41">
        <f>Data5[[#This Row],[TOTAL CHELTUIELI LEI]]/Data5[[#This Row],[NUMĂRUL PERSOANELOR CARE AU PARTICIPAT LA VOT]]</f>
        <v>104.90404929577464</v>
      </c>
      <c r="W2872" s="41">
        <f>Data5[[#This Row],[TOTAL CHELTUIELI EURO]]/Data5[[#This Row],[NUMĂRUL PERSOANELOR CARE AU PARTICIPAT LA VOT]]</f>
        <v>21.673942541636464</v>
      </c>
      <c r="X2872" s="43">
        <v>4.8400999999999996</v>
      </c>
      <c r="Y2872" s="114" t="s">
        <v>3088</v>
      </c>
      <c r="Z2872" s="44">
        <v>88</v>
      </c>
      <c r="AA2872" s="115" t="s">
        <v>3124</v>
      </c>
      <c r="AB2872" s="44">
        <v>18</v>
      </c>
      <c r="AC2872" s="45"/>
    </row>
    <row r="2873" spans="1:29" x14ac:dyDescent="0.2">
      <c r="A2873" s="37">
        <v>2872</v>
      </c>
      <c r="B2873" s="38" t="s">
        <v>2869</v>
      </c>
      <c r="C2873" s="39" t="s">
        <v>843</v>
      </c>
      <c r="D2873" s="40">
        <v>44101</v>
      </c>
      <c r="E2873" s="38">
        <v>1</v>
      </c>
      <c r="F2873" s="38"/>
      <c r="G2873" s="38" t="s">
        <v>2</v>
      </c>
      <c r="H2873" s="38" t="s">
        <v>2</v>
      </c>
      <c r="I2873" s="79">
        <v>2200</v>
      </c>
      <c r="J2873" s="79">
        <v>5015</v>
      </c>
      <c r="K2873" s="79">
        <v>0</v>
      </c>
      <c r="L2873" s="41">
        <f>SUM(Data5[[#This Row],[CHELTUIELI DE PERSONAL LEI]:[CHELTUIELI DE CAPITAL (ACTIVE NEFINANCIARE ) LEI]])</f>
        <v>7215</v>
      </c>
      <c r="M2873" s="41">
        <f>Data5[[#This Row],[TOTAL CHELTUIELI LEI]]/Data5[[#This Row],[CURS VALUTAR EURO BNR 22 07 2020]]</f>
        <v>1490.6716803371833</v>
      </c>
      <c r="N2873" s="49">
        <v>987</v>
      </c>
      <c r="O2873" s="54"/>
      <c r="P2873" s="54">
        <v>742</v>
      </c>
      <c r="Q2873" s="54"/>
      <c r="R2873" s="54">
        <f>Data5[[#This Row],[PERSOANE ÎNSCRISE ÎN LISTELE ELECTORALE (TURUL 1)            ]]+Data5[[#This Row],[PERSOANE ÎNSCRISE ÎN LISTELE ELECTORALE (TURUL AL 2-LEA)]]</f>
        <v>987</v>
      </c>
      <c r="S2873" s="54">
        <f>Data5[[#This Row],[PERSOANE CARE AU PARTICIPAT LA VOT (TURUL 1)]]+Data5[[#This Row],[PERSOANE CARE AU PARTICIPAT LA VOT  (TURUL AL 2-LEA)]]</f>
        <v>742</v>
      </c>
      <c r="T2873" s="41">
        <f>Data5[[#This Row],[TOTAL CHELTUIELI LEI]]/Data5[[#This Row],[NUMĂRUL PERSOANELOR ÎNSCRISE ÎN LISTELE ELECTORALE]]</f>
        <v>7.3100303951367778</v>
      </c>
      <c r="U2873" s="41">
        <f>Data5[[#This Row],[TOTAL CHELTUIELI EURO]]/Data5[[#This Row],[NUMĂRUL PERSOANELOR ÎNSCRISE ÎN LISTELE ELECTORALE]]</f>
        <v>1.5103056538370652</v>
      </c>
      <c r="V2873" s="41">
        <f>Data5[[#This Row],[TOTAL CHELTUIELI LEI]]/Data5[[#This Row],[NUMĂRUL PERSOANELOR CARE AU PARTICIPAT LA VOT]]</f>
        <v>9.7237196765498659</v>
      </c>
      <c r="W2873" s="41">
        <f>Data5[[#This Row],[TOTAL CHELTUIELI EURO]]/Data5[[#This Row],[NUMĂRUL PERSOANELOR CARE AU PARTICIPAT LA VOT]]</f>
        <v>2.008991482934209</v>
      </c>
      <c r="X2873" s="43">
        <v>4.8400999999999996</v>
      </c>
      <c r="Y2873" s="114" t="s">
        <v>2886</v>
      </c>
      <c r="Z2873" s="44">
        <v>7</v>
      </c>
      <c r="AA2873" s="115" t="s">
        <v>3107</v>
      </c>
      <c r="AB2873" s="44">
        <v>1</v>
      </c>
      <c r="AC2873" s="45"/>
    </row>
    <row r="2874" spans="1:29" x14ac:dyDescent="0.2">
      <c r="A2874" s="37">
        <v>2873</v>
      </c>
      <c r="B2874" s="38" t="s">
        <v>2869</v>
      </c>
      <c r="C2874" s="39" t="s">
        <v>844</v>
      </c>
      <c r="D2874" s="40">
        <v>44101</v>
      </c>
      <c r="E2874" s="38">
        <v>1</v>
      </c>
      <c r="F2874" s="38"/>
      <c r="G2874" s="38" t="s">
        <v>2</v>
      </c>
      <c r="H2874" s="38" t="s">
        <v>2</v>
      </c>
      <c r="I2874" s="57">
        <v>900</v>
      </c>
      <c r="J2874" s="59">
        <v>1465</v>
      </c>
      <c r="K2874" s="79">
        <v>0</v>
      </c>
      <c r="L2874" s="41">
        <f>SUM(Data5[[#This Row],[CHELTUIELI DE PERSONAL LEI]:[CHELTUIELI DE CAPITAL (ACTIVE NEFINANCIARE ) LEI]])</f>
        <v>2365</v>
      </c>
      <c r="M2874" s="41">
        <f>Data5[[#This Row],[TOTAL CHELTUIELI LEI]]/Data5[[#This Row],[CURS VALUTAR EURO BNR 22 07 2020]]</f>
        <v>488.62626805231298</v>
      </c>
      <c r="N2874" s="49">
        <v>2759</v>
      </c>
      <c r="O2874" s="54"/>
      <c r="P2874" s="54">
        <v>1454</v>
      </c>
      <c r="Q2874" s="54"/>
      <c r="R2874" s="54">
        <f>Data5[[#This Row],[PERSOANE ÎNSCRISE ÎN LISTELE ELECTORALE (TURUL 1)            ]]+Data5[[#This Row],[PERSOANE ÎNSCRISE ÎN LISTELE ELECTORALE (TURUL AL 2-LEA)]]</f>
        <v>2759</v>
      </c>
      <c r="S2874" s="54">
        <f>Data5[[#This Row],[PERSOANE CARE AU PARTICIPAT LA VOT (TURUL 1)]]+Data5[[#This Row],[PERSOANE CARE AU PARTICIPAT LA VOT  (TURUL AL 2-LEA)]]</f>
        <v>1454</v>
      </c>
      <c r="T2874" s="41">
        <f>Data5[[#This Row],[TOTAL CHELTUIELI LEI]]/Data5[[#This Row],[NUMĂRUL PERSOANELOR ÎNSCRISE ÎN LISTELE ELECTORALE]]</f>
        <v>0.85719463573758603</v>
      </c>
      <c r="U2874" s="41">
        <f>Data5[[#This Row],[TOTAL CHELTUIELI EURO]]/Data5[[#This Row],[NUMĂRUL PERSOANELOR ÎNSCRISE ÎN LISTELE ELECTORALE]]</f>
        <v>0.1771026705517626</v>
      </c>
      <c r="V2874" s="41">
        <f>Data5[[#This Row],[TOTAL CHELTUIELI LEI]]/Data5[[#This Row],[NUMĂRUL PERSOANELOR CARE AU PARTICIPAT LA VOT]]</f>
        <v>1.626547455295736</v>
      </c>
      <c r="W2874" s="41">
        <f>Data5[[#This Row],[TOTAL CHELTUIELI EURO]]/Data5[[#This Row],[NUMĂRUL PERSOANELOR CARE AU PARTICIPAT LA VOT]]</f>
        <v>0.33605658050365406</v>
      </c>
      <c r="X2874" s="43">
        <v>4.8400999999999996</v>
      </c>
      <c r="Y2874" s="114" t="s">
        <v>2890</v>
      </c>
      <c r="Z2874" s="44">
        <v>0</v>
      </c>
      <c r="AA2874" s="115" t="s">
        <v>3105</v>
      </c>
      <c r="AB2874" s="44">
        <v>0</v>
      </c>
      <c r="AC2874" s="45"/>
    </row>
    <row r="2875" spans="1:29" x14ac:dyDescent="0.2">
      <c r="A2875" s="37">
        <v>2874</v>
      </c>
      <c r="B2875" s="38" t="s">
        <v>2869</v>
      </c>
      <c r="C2875" s="39" t="s">
        <v>845</v>
      </c>
      <c r="D2875" s="40">
        <v>44101</v>
      </c>
      <c r="E2875" s="38">
        <v>1</v>
      </c>
      <c r="F2875" s="38"/>
      <c r="G2875" s="38" t="s">
        <v>2</v>
      </c>
      <c r="H2875" s="38" t="s">
        <v>2</v>
      </c>
      <c r="I2875" s="79">
        <v>2045</v>
      </c>
      <c r="J2875" s="79">
        <v>5968</v>
      </c>
      <c r="K2875" s="79">
        <v>0</v>
      </c>
      <c r="L2875" s="41">
        <f>SUM(Data5[[#This Row],[CHELTUIELI DE PERSONAL LEI]:[CHELTUIELI DE CAPITAL (ACTIVE NEFINANCIARE ) LEI]])</f>
        <v>8013</v>
      </c>
      <c r="M2875" s="41">
        <f>Data5[[#This Row],[TOTAL CHELTUIELI LEI]]/Data5[[#This Row],[CURS VALUTAR EURO BNR 22 07 2020]]</f>
        <v>1655.5443069358073</v>
      </c>
      <c r="N2875" s="49">
        <v>2661</v>
      </c>
      <c r="O2875" s="54"/>
      <c r="P2875" s="54">
        <v>1498</v>
      </c>
      <c r="Q2875" s="54"/>
      <c r="R2875" s="54">
        <f>Data5[[#This Row],[PERSOANE ÎNSCRISE ÎN LISTELE ELECTORALE (TURUL 1)            ]]+Data5[[#This Row],[PERSOANE ÎNSCRISE ÎN LISTELE ELECTORALE (TURUL AL 2-LEA)]]</f>
        <v>2661</v>
      </c>
      <c r="S2875" s="54">
        <f>Data5[[#This Row],[PERSOANE CARE AU PARTICIPAT LA VOT (TURUL 1)]]+Data5[[#This Row],[PERSOANE CARE AU PARTICIPAT LA VOT  (TURUL AL 2-LEA)]]</f>
        <v>1498</v>
      </c>
      <c r="T2875" s="41">
        <f>Data5[[#This Row],[TOTAL CHELTUIELI LEI]]/Data5[[#This Row],[NUMĂRUL PERSOANELOR ÎNSCRISE ÎN LISTELE ELECTORALE]]</f>
        <v>3.0112739571589628</v>
      </c>
      <c r="U2875" s="41">
        <f>Data5[[#This Row],[TOTAL CHELTUIELI EURO]]/Data5[[#This Row],[NUMĂRUL PERSOANELOR ÎNSCRISE ÎN LISTELE ELECTORALE]]</f>
        <v>0.6221511863719682</v>
      </c>
      <c r="V2875" s="41">
        <f>Data5[[#This Row],[TOTAL CHELTUIELI LEI]]/Data5[[#This Row],[NUMĂRUL PERSOANELOR CARE AU PARTICIPAT LA VOT]]</f>
        <v>5.3491321762349804</v>
      </c>
      <c r="W2875" s="41">
        <f>Data5[[#This Row],[TOTAL CHELTUIELI EURO]]/Data5[[#This Row],[NUMĂRUL PERSOANELOR CARE AU PARTICIPAT LA VOT]]</f>
        <v>1.1051697643096177</v>
      </c>
      <c r="X2875" s="43">
        <v>4.8400999999999996</v>
      </c>
      <c r="Y2875" s="114" t="s">
        <v>2884</v>
      </c>
      <c r="Z2875" s="44">
        <v>3</v>
      </c>
      <c r="AA2875" s="115" t="s">
        <v>3105</v>
      </c>
      <c r="AB2875" s="44">
        <v>0</v>
      </c>
      <c r="AC2875" s="45"/>
    </row>
    <row r="2876" spans="1:29" x14ac:dyDescent="0.2">
      <c r="A2876" s="37">
        <v>2875</v>
      </c>
      <c r="B2876" s="38" t="s">
        <v>2869</v>
      </c>
      <c r="C2876" s="39" t="s">
        <v>846</v>
      </c>
      <c r="D2876" s="40">
        <v>44101</v>
      </c>
      <c r="E2876" s="38">
        <v>1</v>
      </c>
      <c r="F2876" s="38"/>
      <c r="G2876" s="38" t="s">
        <v>2</v>
      </c>
      <c r="H2876" s="38" t="s">
        <v>2</v>
      </c>
      <c r="I2876" s="79">
        <v>0</v>
      </c>
      <c r="J2876" s="79">
        <v>2968</v>
      </c>
      <c r="K2876" s="79">
        <v>0</v>
      </c>
      <c r="L2876" s="41">
        <f>SUM(Data5[[#This Row],[CHELTUIELI DE PERSONAL LEI]:[CHELTUIELI DE CAPITAL (ACTIVE NEFINANCIARE ) LEI]])</f>
        <v>2968</v>
      </c>
      <c r="M2876" s="41">
        <f>Data5[[#This Row],[TOTAL CHELTUIELI LEI]]/Data5[[#This Row],[CURS VALUTAR EURO BNR 22 07 2020]]</f>
        <v>613.21047085804014</v>
      </c>
      <c r="N2876" s="49">
        <v>2976</v>
      </c>
      <c r="O2876" s="54"/>
      <c r="P2876" s="54">
        <v>1577</v>
      </c>
      <c r="Q2876" s="54"/>
      <c r="R2876" s="54">
        <f>Data5[[#This Row],[PERSOANE ÎNSCRISE ÎN LISTELE ELECTORALE (TURUL 1)            ]]+Data5[[#This Row],[PERSOANE ÎNSCRISE ÎN LISTELE ELECTORALE (TURUL AL 2-LEA)]]</f>
        <v>2976</v>
      </c>
      <c r="S2876" s="54">
        <f>Data5[[#This Row],[PERSOANE CARE AU PARTICIPAT LA VOT (TURUL 1)]]+Data5[[#This Row],[PERSOANE CARE AU PARTICIPAT LA VOT  (TURUL AL 2-LEA)]]</f>
        <v>1577</v>
      </c>
      <c r="T2876" s="41">
        <f>Data5[[#This Row],[TOTAL CHELTUIELI LEI]]/Data5[[#This Row],[NUMĂRUL PERSOANELOR ÎNSCRISE ÎN LISTELE ELECTORALE]]</f>
        <v>0.99731182795698925</v>
      </c>
      <c r="U2876" s="41">
        <f>Data5[[#This Row],[TOTAL CHELTUIELI EURO]]/Data5[[#This Row],[NUMĂRUL PERSOANELOR ÎNSCRISE ÎN LISTELE ELECTORALE]]</f>
        <v>0.20605190553025543</v>
      </c>
      <c r="V2876" s="41">
        <f>Data5[[#This Row],[TOTAL CHELTUIELI LEI]]/Data5[[#This Row],[NUMĂRUL PERSOANELOR CARE AU PARTICIPAT LA VOT]]</f>
        <v>1.8820545339251744</v>
      </c>
      <c r="W2876" s="41">
        <f>Data5[[#This Row],[TOTAL CHELTUIELI EURO]]/Data5[[#This Row],[NUMĂRUL PERSOANELOR CARE AU PARTICIPAT LA VOT]]</f>
        <v>0.38884620853395063</v>
      </c>
      <c r="X2876" s="43">
        <v>4.8400999999999996</v>
      </c>
      <c r="Y2876" s="114" t="s">
        <v>2894</v>
      </c>
      <c r="Z2876" s="44">
        <v>1</v>
      </c>
      <c r="AA2876" s="115" t="s">
        <v>3105</v>
      </c>
      <c r="AB2876" s="44">
        <v>0</v>
      </c>
      <c r="AC2876" s="45"/>
    </row>
    <row r="2877" spans="1:29" x14ac:dyDescent="0.2">
      <c r="A2877" s="37">
        <v>2876</v>
      </c>
      <c r="B2877" s="38" t="s">
        <v>2869</v>
      </c>
      <c r="C2877" s="39" t="s">
        <v>847</v>
      </c>
      <c r="D2877" s="40">
        <v>44101</v>
      </c>
      <c r="E2877" s="38">
        <v>1</v>
      </c>
      <c r="F2877" s="38"/>
      <c r="G2877" s="38" t="s">
        <v>2</v>
      </c>
      <c r="H2877" s="38" t="s">
        <v>2</v>
      </c>
      <c r="I2877" s="79">
        <v>1080</v>
      </c>
      <c r="J2877" s="79">
        <v>2736</v>
      </c>
      <c r="K2877" s="79">
        <v>0</v>
      </c>
      <c r="L2877" s="41">
        <f>SUM(Data5[[#This Row],[CHELTUIELI DE PERSONAL LEI]:[CHELTUIELI DE CAPITAL (ACTIVE NEFINANCIARE ) LEI]])</f>
        <v>3816</v>
      </c>
      <c r="M2877" s="41">
        <f>Data5[[#This Row],[TOTAL CHELTUIELI LEI]]/Data5[[#This Row],[CURS VALUTAR EURO BNR 22 07 2020]]</f>
        <v>788.41346253176596</v>
      </c>
      <c r="N2877" s="49">
        <v>3595</v>
      </c>
      <c r="O2877" s="54"/>
      <c r="P2877" s="54">
        <v>1803</v>
      </c>
      <c r="Q2877" s="54"/>
      <c r="R2877" s="54">
        <f>Data5[[#This Row],[PERSOANE ÎNSCRISE ÎN LISTELE ELECTORALE (TURUL 1)            ]]+Data5[[#This Row],[PERSOANE ÎNSCRISE ÎN LISTELE ELECTORALE (TURUL AL 2-LEA)]]</f>
        <v>3595</v>
      </c>
      <c r="S2877" s="54">
        <f>Data5[[#This Row],[PERSOANE CARE AU PARTICIPAT LA VOT (TURUL 1)]]+Data5[[#This Row],[PERSOANE CARE AU PARTICIPAT LA VOT  (TURUL AL 2-LEA)]]</f>
        <v>1803</v>
      </c>
      <c r="T2877" s="41">
        <f>Data5[[#This Row],[TOTAL CHELTUIELI LEI]]/Data5[[#This Row],[NUMĂRUL PERSOANELOR ÎNSCRISE ÎN LISTELE ELECTORALE]]</f>
        <v>1.0614742698191932</v>
      </c>
      <c r="U2877" s="41">
        <f>Data5[[#This Row],[TOTAL CHELTUIELI EURO]]/Data5[[#This Row],[NUMĂRUL PERSOANELOR ÎNSCRISE ÎN LISTELE ELECTORALE]]</f>
        <v>0.21930833450118664</v>
      </c>
      <c r="V2877" s="41">
        <f>Data5[[#This Row],[TOTAL CHELTUIELI LEI]]/Data5[[#This Row],[NUMĂRUL PERSOANELOR CARE AU PARTICIPAT LA VOT]]</f>
        <v>2.1164725457570714</v>
      </c>
      <c r="W2877" s="41">
        <f>Data5[[#This Row],[TOTAL CHELTUIELI EURO]]/Data5[[#This Row],[NUMĂRUL PERSOANELOR CARE AU PARTICIPAT LA VOT]]</f>
        <v>0.43727868138201109</v>
      </c>
      <c r="X2877" s="43">
        <v>4.8400999999999996</v>
      </c>
      <c r="Y2877" s="114" t="s">
        <v>2894</v>
      </c>
      <c r="Z2877" s="44">
        <v>1</v>
      </c>
      <c r="AA2877" s="115" t="s">
        <v>3105</v>
      </c>
      <c r="AB2877" s="44">
        <v>0</v>
      </c>
      <c r="AC2877" s="45"/>
    </row>
    <row r="2878" spans="1:29" x14ac:dyDescent="0.2">
      <c r="A2878" s="37">
        <v>2877</v>
      </c>
      <c r="B2878" s="38" t="s">
        <v>2869</v>
      </c>
      <c r="C2878" s="39" t="s">
        <v>212</v>
      </c>
      <c r="D2878" s="40">
        <v>44101</v>
      </c>
      <c r="E2878" s="38">
        <v>1</v>
      </c>
      <c r="F2878" s="38"/>
      <c r="G2878" s="38" t="s">
        <v>2</v>
      </c>
      <c r="H2878" s="38" t="s">
        <v>2</v>
      </c>
      <c r="I2878" s="79">
        <v>5060</v>
      </c>
      <c r="J2878" s="79">
        <v>5790</v>
      </c>
      <c r="K2878" s="79">
        <v>0</v>
      </c>
      <c r="L2878" s="41">
        <f>SUM(Data5[[#This Row],[CHELTUIELI DE PERSONAL LEI]:[CHELTUIELI DE CAPITAL (ACTIVE NEFINANCIARE ) LEI]])</f>
        <v>10850</v>
      </c>
      <c r="M2878" s="41">
        <f>Data5[[#This Row],[TOTAL CHELTUIELI LEI]]/Data5[[#This Row],[CURS VALUTAR EURO BNR 22 07 2020]]</f>
        <v>2241.6892212970806</v>
      </c>
      <c r="N2878" s="49">
        <v>2242</v>
      </c>
      <c r="O2878" s="54"/>
      <c r="P2878" s="54">
        <v>1406</v>
      </c>
      <c r="Q2878" s="54"/>
      <c r="R2878" s="54">
        <f>Data5[[#This Row],[PERSOANE ÎNSCRISE ÎN LISTELE ELECTORALE (TURUL 1)            ]]+Data5[[#This Row],[PERSOANE ÎNSCRISE ÎN LISTELE ELECTORALE (TURUL AL 2-LEA)]]</f>
        <v>2242</v>
      </c>
      <c r="S2878" s="54">
        <f>Data5[[#This Row],[PERSOANE CARE AU PARTICIPAT LA VOT (TURUL 1)]]+Data5[[#This Row],[PERSOANE CARE AU PARTICIPAT LA VOT  (TURUL AL 2-LEA)]]</f>
        <v>1406</v>
      </c>
      <c r="T2878" s="41">
        <f>Data5[[#This Row],[TOTAL CHELTUIELI LEI]]/Data5[[#This Row],[NUMĂRUL PERSOANELOR ÎNSCRISE ÎN LISTELE ELECTORALE]]</f>
        <v>4.8394290811775198</v>
      </c>
      <c r="U2878" s="41">
        <f>Data5[[#This Row],[TOTAL CHELTUIELI EURO]]/Data5[[#This Row],[NUMĂRUL PERSOANELOR ÎNSCRISE ÎN LISTELE ELECTORALE]]</f>
        <v>0.99986138327256047</v>
      </c>
      <c r="V2878" s="41">
        <f>Data5[[#This Row],[TOTAL CHELTUIELI LEI]]/Data5[[#This Row],[NUMĂRUL PERSOANELOR CARE AU PARTICIPAT LA VOT]]</f>
        <v>7.7169274537695589</v>
      </c>
      <c r="W2878" s="41">
        <f>Data5[[#This Row],[TOTAL CHELTUIELI EURO]]/Data5[[#This Row],[NUMĂRUL PERSOANELOR CARE AU PARTICIPAT LA VOT]]</f>
        <v>1.5943735571102993</v>
      </c>
      <c r="X2878" s="43">
        <v>4.8400999999999996</v>
      </c>
      <c r="Y2878" s="114" t="s">
        <v>2895</v>
      </c>
      <c r="Z2878" s="44">
        <v>4</v>
      </c>
      <c r="AA2878" s="115" t="s">
        <v>3107</v>
      </c>
      <c r="AB2878" s="44">
        <v>1</v>
      </c>
      <c r="AC2878" s="45"/>
    </row>
    <row r="2879" spans="1:29" x14ac:dyDescent="0.2">
      <c r="A2879" s="37">
        <v>2878</v>
      </c>
      <c r="B2879" s="38" t="s">
        <v>2869</v>
      </c>
      <c r="C2879" s="39" t="s">
        <v>848</v>
      </c>
      <c r="D2879" s="40">
        <v>44101</v>
      </c>
      <c r="E2879" s="38">
        <v>1</v>
      </c>
      <c r="F2879" s="38"/>
      <c r="G2879" s="38" t="s">
        <v>2</v>
      </c>
      <c r="H2879" s="38" t="s">
        <v>2</v>
      </c>
      <c r="I2879" s="79">
        <v>1400</v>
      </c>
      <c r="J2879" s="79">
        <v>16217.58</v>
      </c>
      <c r="K2879" s="79">
        <v>0</v>
      </c>
      <c r="L2879" s="41">
        <f>SUM(Data5[[#This Row],[CHELTUIELI DE PERSONAL LEI]:[CHELTUIELI DE CAPITAL (ACTIVE NEFINANCIARE ) LEI]])</f>
        <v>17617.580000000002</v>
      </c>
      <c r="M2879" s="41">
        <f>Data5[[#This Row],[TOTAL CHELTUIELI LEI]]/Data5[[#This Row],[CURS VALUTAR EURO BNR 22 07 2020]]</f>
        <v>3639.920662796224</v>
      </c>
      <c r="N2879" s="49">
        <v>12402</v>
      </c>
      <c r="O2879" s="54"/>
      <c r="P2879" s="54">
        <v>6518</v>
      </c>
      <c r="Q2879" s="54"/>
      <c r="R2879" s="54">
        <f>Data5[[#This Row],[PERSOANE ÎNSCRISE ÎN LISTELE ELECTORALE (TURUL 1)            ]]+Data5[[#This Row],[PERSOANE ÎNSCRISE ÎN LISTELE ELECTORALE (TURUL AL 2-LEA)]]</f>
        <v>12402</v>
      </c>
      <c r="S2879" s="54">
        <f>Data5[[#This Row],[PERSOANE CARE AU PARTICIPAT LA VOT (TURUL 1)]]+Data5[[#This Row],[PERSOANE CARE AU PARTICIPAT LA VOT  (TURUL AL 2-LEA)]]</f>
        <v>6518</v>
      </c>
      <c r="T2879" s="41">
        <f>Data5[[#This Row],[TOTAL CHELTUIELI LEI]]/Data5[[#This Row],[NUMĂRUL PERSOANELOR ÎNSCRISE ÎN LISTELE ELECTORALE]]</f>
        <v>1.4205434607321401</v>
      </c>
      <c r="U2879" s="41">
        <f>Data5[[#This Row],[TOTAL CHELTUIELI EURO]]/Data5[[#This Row],[NUMĂRUL PERSOANELOR ÎNSCRISE ÎN LISTELE ELECTORALE]]</f>
        <v>0.29349465108822964</v>
      </c>
      <c r="V2879" s="41">
        <f>Data5[[#This Row],[TOTAL CHELTUIELI LEI]]/Data5[[#This Row],[NUMĂRUL PERSOANELOR CARE AU PARTICIPAT LA VOT]]</f>
        <v>2.7029119361767417</v>
      </c>
      <c r="W2879" s="41">
        <f>Data5[[#This Row],[TOTAL CHELTUIELI EURO]]/Data5[[#This Row],[NUMĂRUL PERSOANELOR CARE AU PARTICIPAT LA VOT]]</f>
        <v>0.55844134133111756</v>
      </c>
      <c r="X2879" s="43">
        <v>4.8400999999999996</v>
      </c>
      <c r="Y2879" s="114" t="s">
        <v>2894</v>
      </c>
      <c r="Z2879" s="44">
        <v>1</v>
      </c>
      <c r="AA2879" s="115" t="s">
        <v>3105</v>
      </c>
      <c r="AB2879" s="44">
        <v>0</v>
      </c>
      <c r="AC2879" s="45"/>
    </row>
    <row r="2880" spans="1:29" x14ac:dyDescent="0.2">
      <c r="A2880" s="37">
        <v>2879</v>
      </c>
      <c r="B2880" s="38" t="s">
        <v>2869</v>
      </c>
      <c r="C2880" s="39" t="s">
        <v>849</v>
      </c>
      <c r="D2880" s="40">
        <v>44101</v>
      </c>
      <c r="E2880" s="38">
        <v>1</v>
      </c>
      <c r="F2880" s="38"/>
      <c r="G2880" s="38" t="s">
        <v>2</v>
      </c>
      <c r="H2880" s="38" t="s">
        <v>2</v>
      </c>
      <c r="I2880" s="79">
        <v>0</v>
      </c>
      <c r="J2880" s="79">
        <v>4176</v>
      </c>
      <c r="K2880" s="79">
        <v>0</v>
      </c>
      <c r="L2880" s="41">
        <f>SUM(Data5[[#This Row],[CHELTUIELI DE PERSONAL LEI]:[CHELTUIELI DE CAPITAL (ACTIVE NEFINANCIARE ) LEI]])</f>
        <v>4176</v>
      </c>
      <c r="M2880" s="41">
        <f>Data5[[#This Row],[TOTAL CHELTUIELI LEI]]/Data5[[#This Row],[CURS VALUTAR EURO BNR 22 07 2020]]</f>
        <v>862.79209107249858</v>
      </c>
      <c r="N2880" s="49">
        <v>1390</v>
      </c>
      <c r="O2880" s="54"/>
      <c r="P2880" s="54">
        <v>1123</v>
      </c>
      <c r="Q2880" s="54"/>
      <c r="R2880" s="54">
        <f>Data5[[#This Row],[PERSOANE ÎNSCRISE ÎN LISTELE ELECTORALE (TURUL 1)            ]]+Data5[[#This Row],[PERSOANE ÎNSCRISE ÎN LISTELE ELECTORALE (TURUL AL 2-LEA)]]</f>
        <v>1390</v>
      </c>
      <c r="S2880" s="54">
        <f>Data5[[#This Row],[PERSOANE CARE AU PARTICIPAT LA VOT (TURUL 1)]]+Data5[[#This Row],[PERSOANE CARE AU PARTICIPAT LA VOT  (TURUL AL 2-LEA)]]</f>
        <v>1123</v>
      </c>
      <c r="T2880" s="41">
        <f>Data5[[#This Row],[TOTAL CHELTUIELI LEI]]/Data5[[#This Row],[NUMĂRUL PERSOANELOR ÎNSCRISE ÎN LISTELE ELECTORALE]]</f>
        <v>3.0043165467625901</v>
      </c>
      <c r="U2880" s="41">
        <f>Data5[[#This Row],[TOTAL CHELTUIELI EURO]]/Data5[[#This Row],[NUMĂRUL PERSOANELOR ÎNSCRISE ÎN LISTELE ELECTORALE]]</f>
        <v>0.62071373458453138</v>
      </c>
      <c r="V2880" s="41">
        <f>Data5[[#This Row],[TOTAL CHELTUIELI LEI]]/Data5[[#This Row],[NUMĂRUL PERSOANELOR CARE AU PARTICIPAT LA VOT]]</f>
        <v>3.7186108637577915</v>
      </c>
      <c r="W2880" s="41">
        <f>Data5[[#This Row],[TOTAL CHELTUIELI EURO]]/Data5[[#This Row],[NUMĂRUL PERSOANELOR CARE AU PARTICIPAT LA VOT]]</f>
        <v>0.76829215589714928</v>
      </c>
      <c r="X2880" s="43">
        <v>4.8400999999999996</v>
      </c>
      <c r="Y2880" s="114" t="s">
        <v>2884</v>
      </c>
      <c r="Z2880" s="44">
        <v>3</v>
      </c>
      <c r="AA2880" s="115" t="s">
        <v>3105</v>
      </c>
      <c r="AB2880" s="44">
        <v>0</v>
      </c>
      <c r="AC2880" s="45"/>
    </row>
    <row r="2881" spans="1:29" x14ac:dyDescent="0.2">
      <c r="A2881" s="37">
        <v>2880</v>
      </c>
      <c r="B2881" s="38" t="s">
        <v>2869</v>
      </c>
      <c r="C2881" s="39" t="s">
        <v>850</v>
      </c>
      <c r="D2881" s="40">
        <v>44101</v>
      </c>
      <c r="E2881" s="38">
        <v>1</v>
      </c>
      <c r="F2881" s="38"/>
      <c r="G2881" s="38" t="s">
        <v>2</v>
      </c>
      <c r="H2881" s="38" t="s">
        <v>2</v>
      </c>
      <c r="I2881" s="79">
        <v>700</v>
      </c>
      <c r="J2881" s="79">
        <v>20</v>
      </c>
      <c r="K2881" s="79">
        <v>0</v>
      </c>
      <c r="L2881" s="41">
        <f>SUM(Data5[[#This Row],[CHELTUIELI DE PERSONAL LEI]:[CHELTUIELI DE CAPITAL (ACTIVE NEFINANCIARE ) LEI]])</f>
        <v>720</v>
      </c>
      <c r="M2881" s="41">
        <f>Data5[[#This Row],[TOTAL CHELTUIELI LEI]]/Data5[[#This Row],[CURS VALUTAR EURO BNR 22 07 2020]]</f>
        <v>148.75725708146527</v>
      </c>
      <c r="N2881" s="49">
        <v>1418</v>
      </c>
      <c r="O2881" s="54"/>
      <c r="P2881" s="54">
        <v>929</v>
      </c>
      <c r="Q2881" s="54"/>
      <c r="R2881" s="54">
        <f>Data5[[#This Row],[PERSOANE ÎNSCRISE ÎN LISTELE ELECTORALE (TURUL 1)            ]]+Data5[[#This Row],[PERSOANE ÎNSCRISE ÎN LISTELE ELECTORALE (TURUL AL 2-LEA)]]</f>
        <v>1418</v>
      </c>
      <c r="S2881" s="54">
        <f>Data5[[#This Row],[PERSOANE CARE AU PARTICIPAT LA VOT (TURUL 1)]]+Data5[[#This Row],[PERSOANE CARE AU PARTICIPAT LA VOT  (TURUL AL 2-LEA)]]</f>
        <v>929</v>
      </c>
      <c r="T2881" s="41">
        <f>Data5[[#This Row],[TOTAL CHELTUIELI LEI]]/Data5[[#This Row],[NUMĂRUL PERSOANELOR ÎNSCRISE ÎN LISTELE ELECTORALE]]</f>
        <v>0.50775740479548659</v>
      </c>
      <c r="U2881" s="41">
        <f>Data5[[#This Row],[TOTAL CHELTUIELI EURO]]/Data5[[#This Row],[NUMĂRUL PERSOANELOR ÎNSCRISE ÎN LISTELE ELECTORALE]]</f>
        <v>0.10490638722247198</v>
      </c>
      <c r="V2881" s="41">
        <f>Data5[[#This Row],[TOTAL CHELTUIELI LEI]]/Data5[[#This Row],[NUMĂRUL PERSOANELOR CARE AU PARTICIPAT LA VOT]]</f>
        <v>0.77502691065661999</v>
      </c>
      <c r="W2881" s="41">
        <f>Data5[[#This Row],[TOTAL CHELTUIELI EURO]]/Data5[[#This Row],[NUMĂRUL PERSOANELOR CARE AU PARTICIPAT LA VOT]]</f>
        <v>0.16012621860222312</v>
      </c>
      <c r="X2881" s="43">
        <v>4.8400999999999996</v>
      </c>
      <c r="Y2881" s="114" t="s">
        <v>2890</v>
      </c>
      <c r="Z2881" s="44">
        <v>0</v>
      </c>
      <c r="AA2881" s="115" t="s">
        <v>3105</v>
      </c>
      <c r="AB2881" s="44">
        <v>0</v>
      </c>
      <c r="AC2881" s="45"/>
    </row>
    <row r="2882" spans="1:29" x14ac:dyDescent="0.2">
      <c r="A2882" s="37">
        <v>2881</v>
      </c>
      <c r="B2882" s="38" t="s">
        <v>2869</v>
      </c>
      <c r="C2882" s="39" t="s">
        <v>851</v>
      </c>
      <c r="D2882" s="40">
        <v>44101</v>
      </c>
      <c r="E2882" s="38">
        <v>1</v>
      </c>
      <c r="F2882" s="38"/>
      <c r="G2882" s="38" t="s">
        <v>2</v>
      </c>
      <c r="H2882" s="38" t="s">
        <v>2</v>
      </c>
      <c r="I2882" s="79">
        <v>0</v>
      </c>
      <c r="J2882" s="79">
        <v>4447.9799999999996</v>
      </c>
      <c r="K2882" s="79">
        <v>0</v>
      </c>
      <c r="L2882" s="41">
        <f>SUM(Data5[[#This Row],[CHELTUIELI DE PERSONAL LEI]:[CHELTUIELI DE CAPITAL (ACTIVE NEFINANCIARE ) LEI]])</f>
        <v>4447.9799999999996</v>
      </c>
      <c r="M2882" s="41">
        <f>Data5[[#This Row],[TOTAL CHELTUIELI LEI]]/Data5[[#This Row],[CURS VALUTAR EURO BNR 22 07 2020]]</f>
        <v>918.98514493502194</v>
      </c>
      <c r="N2882" s="49">
        <v>1433</v>
      </c>
      <c r="O2882" s="54"/>
      <c r="P2882" s="54">
        <v>848</v>
      </c>
      <c r="Q2882" s="54"/>
      <c r="R2882" s="54">
        <f>Data5[[#This Row],[PERSOANE ÎNSCRISE ÎN LISTELE ELECTORALE (TURUL 1)            ]]+Data5[[#This Row],[PERSOANE ÎNSCRISE ÎN LISTELE ELECTORALE (TURUL AL 2-LEA)]]</f>
        <v>1433</v>
      </c>
      <c r="S2882" s="54">
        <f>Data5[[#This Row],[PERSOANE CARE AU PARTICIPAT LA VOT (TURUL 1)]]+Data5[[#This Row],[PERSOANE CARE AU PARTICIPAT LA VOT  (TURUL AL 2-LEA)]]</f>
        <v>848</v>
      </c>
      <c r="T2882" s="41">
        <f>Data5[[#This Row],[TOTAL CHELTUIELI LEI]]/Data5[[#This Row],[NUMĂRUL PERSOANELOR ÎNSCRISE ÎN LISTELE ELECTORALE]]</f>
        <v>3.1039637124912769</v>
      </c>
      <c r="U2882" s="41">
        <f>Data5[[#This Row],[TOTAL CHELTUIELI EURO]]/Data5[[#This Row],[NUMĂRUL PERSOANELOR ÎNSCRISE ÎN LISTELE ELECTORALE]]</f>
        <v>0.64130156659806137</v>
      </c>
      <c r="V2882" s="41">
        <f>Data5[[#This Row],[TOTAL CHELTUIELI LEI]]/Data5[[#This Row],[NUMĂRUL PERSOANELOR CARE AU PARTICIPAT LA VOT]]</f>
        <v>5.2452594339622634</v>
      </c>
      <c r="W2882" s="41">
        <f>Data5[[#This Row],[TOTAL CHELTUIELI EURO]]/Data5[[#This Row],[NUMĂRUL PERSOANELOR CARE AU PARTICIPAT LA VOT]]</f>
        <v>1.0837088973290352</v>
      </c>
      <c r="X2882" s="43">
        <v>4.8400999999999996</v>
      </c>
      <c r="Y2882" s="114" t="s">
        <v>2884</v>
      </c>
      <c r="Z2882" s="44">
        <v>3</v>
      </c>
      <c r="AA2882" s="115" t="s">
        <v>3105</v>
      </c>
      <c r="AB2882" s="44">
        <v>0</v>
      </c>
      <c r="AC2882" s="45"/>
    </row>
    <row r="2883" spans="1:29" x14ac:dyDescent="0.2">
      <c r="A2883" s="37">
        <v>2882</v>
      </c>
      <c r="B2883" s="38" t="s">
        <v>2869</v>
      </c>
      <c r="C2883" s="39" t="s">
        <v>852</v>
      </c>
      <c r="D2883" s="40">
        <v>44101</v>
      </c>
      <c r="E2883" s="38">
        <v>1</v>
      </c>
      <c r="F2883" s="38"/>
      <c r="G2883" s="38" t="s">
        <v>2</v>
      </c>
      <c r="H2883" s="38" t="s">
        <v>2</v>
      </c>
      <c r="I2883" s="79">
        <v>110050</v>
      </c>
      <c r="J2883" s="79">
        <v>13975</v>
      </c>
      <c r="K2883" s="79">
        <v>0</v>
      </c>
      <c r="L2883" s="41">
        <f>SUM(Data5[[#This Row],[CHELTUIELI DE PERSONAL LEI]:[CHELTUIELI DE CAPITAL (ACTIVE NEFINANCIARE ) LEI]])</f>
        <v>124025</v>
      </c>
      <c r="M2883" s="41">
        <f>Data5[[#This Row],[TOTAL CHELTUIELI LEI]]/Data5[[#This Row],[CURS VALUTAR EURO BNR 22 07 2020]]</f>
        <v>25624.470568789904</v>
      </c>
      <c r="N2883" s="49">
        <v>2354</v>
      </c>
      <c r="O2883" s="54"/>
      <c r="P2883" s="54">
        <v>1208</v>
      </c>
      <c r="Q2883" s="54"/>
      <c r="R2883" s="54">
        <f>Data5[[#This Row],[PERSOANE ÎNSCRISE ÎN LISTELE ELECTORALE (TURUL 1)            ]]+Data5[[#This Row],[PERSOANE ÎNSCRISE ÎN LISTELE ELECTORALE (TURUL AL 2-LEA)]]</f>
        <v>2354</v>
      </c>
      <c r="S2883" s="54">
        <f>Data5[[#This Row],[PERSOANE CARE AU PARTICIPAT LA VOT (TURUL 1)]]+Data5[[#This Row],[PERSOANE CARE AU PARTICIPAT LA VOT  (TURUL AL 2-LEA)]]</f>
        <v>1208</v>
      </c>
      <c r="T2883" s="41">
        <f>Data5[[#This Row],[TOTAL CHELTUIELI LEI]]/Data5[[#This Row],[NUMĂRUL PERSOANELOR ÎNSCRISE ÎN LISTELE ELECTORALE]]</f>
        <v>52.686915887850468</v>
      </c>
      <c r="U2883" s="41">
        <f>Data5[[#This Row],[TOTAL CHELTUIELI EURO]]/Data5[[#This Row],[NUMĂRUL PERSOANELOR ÎNSCRISE ÎN LISTELE ELECTORALE]]</f>
        <v>10.885501516053486</v>
      </c>
      <c r="V2883" s="41">
        <f>Data5[[#This Row],[TOTAL CHELTUIELI LEI]]/Data5[[#This Row],[NUMĂRUL PERSOANELOR CARE AU PARTICIPAT LA VOT]]</f>
        <v>102.66970198675497</v>
      </c>
      <c r="W2883" s="41">
        <f>Data5[[#This Row],[TOTAL CHELTUIELI EURO]]/Data5[[#This Row],[NUMĂRUL PERSOANELOR CARE AU PARTICIPAT LA VOT]]</f>
        <v>21.212310073501577</v>
      </c>
      <c r="X2883" s="43">
        <v>4.8400999999999996</v>
      </c>
      <c r="Y2883" s="114" t="s">
        <v>2929</v>
      </c>
      <c r="Z2883" s="44">
        <v>52</v>
      </c>
      <c r="AA2883" s="115" t="s">
        <v>3127</v>
      </c>
      <c r="AB2883" s="44">
        <v>10</v>
      </c>
      <c r="AC2883" s="45"/>
    </row>
    <row r="2884" spans="1:29" x14ac:dyDescent="0.2">
      <c r="A2884" s="37">
        <v>2883</v>
      </c>
      <c r="B2884" s="38" t="s">
        <v>2869</v>
      </c>
      <c r="C2884" s="39" t="s">
        <v>853</v>
      </c>
      <c r="D2884" s="40">
        <v>44101</v>
      </c>
      <c r="E2884" s="38">
        <v>1</v>
      </c>
      <c r="F2884" s="38"/>
      <c r="G2884" s="38" t="s">
        <v>2</v>
      </c>
      <c r="H2884" s="38" t="s">
        <v>2</v>
      </c>
      <c r="I2884" s="79">
        <v>600</v>
      </c>
      <c r="J2884" s="79">
        <v>500</v>
      </c>
      <c r="K2884" s="79">
        <v>0</v>
      </c>
      <c r="L2884" s="41">
        <f>SUM(Data5[[#This Row],[CHELTUIELI DE PERSONAL LEI]:[CHELTUIELI DE CAPITAL (ACTIVE NEFINANCIARE ) LEI]])</f>
        <v>1100</v>
      </c>
      <c r="M2884" s="41">
        <f>Data5[[#This Row],[TOTAL CHELTUIELI LEI]]/Data5[[#This Row],[CURS VALUTAR EURO BNR 22 07 2020]]</f>
        <v>227.26803165223862</v>
      </c>
      <c r="N2884" s="49">
        <v>1690</v>
      </c>
      <c r="O2884" s="54"/>
      <c r="P2884" s="54">
        <v>806</v>
      </c>
      <c r="Q2884" s="54"/>
      <c r="R2884" s="54">
        <f>Data5[[#This Row],[PERSOANE ÎNSCRISE ÎN LISTELE ELECTORALE (TURUL 1)            ]]+Data5[[#This Row],[PERSOANE ÎNSCRISE ÎN LISTELE ELECTORALE (TURUL AL 2-LEA)]]</f>
        <v>1690</v>
      </c>
      <c r="S2884" s="54">
        <f>Data5[[#This Row],[PERSOANE CARE AU PARTICIPAT LA VOT (TURUL 1)]]+Data5[[#This Row],[PERSOANE CARE AU PARTICIPAT LA VOT  (TURUL AL 2-LEA)]]</f>
        <v>806</v>
      </c>
      <c r="T2884" s="41">
        <f>Data5[[#This Row],[TOTAL CHELTUIELI LEI]]/Data5[[#This Row],[NUMĂRUL PERSOANELOR ÎNSCRISE ÎN LISTELE ELECTORALE]]</f>
        <v>0.65088757396449703</v>
      </c>
      <c r="U2884" s="41">
        <f>Data5[[#This Row],[TOTAL CHELTUIELI EURO]]/Data5[[#This Row],[NUMĂRUL PERSOANELOR ÎNSCRISE ÎN LISTELE ELECTORALE]]</f>
        <v>0.134478125238011</v>
      </c>
      <c r="V2884" s="41">
        <f>Data5[[#This Row],[TOTAL CHELTUIELI LEI]]/Data5[[#This Row],[NUMĂRUL PERSOANELOR CARE AU PARTICIPAT LA VOT]]</f>
        <v>1.3647642679900744</v>
      </c>
      <c r="W2884" s="41">
        <f>Data5[[#This Row],[TOTAL CHELTUIELI EURO]]/Data5[[#This Row],[NUMĂRUL PERSOANELOR CARE AU PARTICIPAT LA VOT]]</f>
        <v>0.28197026259582958</v>
      </c>
      <c r="X2884" s="43">
        <v>4.8400999999999996</v>
      </c>
      <c r="Y2884" s="114" t="s">
        <v>2890</v>
      </c>
      <c r="Z2884" s="44">
        <v>0</v>
      </c>
      <c r="AA2884" s="115" t="s">
        <v>3105</v>
      </c>
      <c r="AB2884" s="44">
        <v>0</v>
      </c>
      <c r="AC2884" s="45"/>
    </row>
    <row r="2885" spans="1:29" x14ac:dyDescent="0.2">
      <c r="A2885" s="37">
        <v>2884</v>
      </c>
      <c r="B2885" s="38" t="s">
        <v>2869</v>
      </c>
      <c r="C2885" s="39" t="s">
        <v>854</v>
      </c>
      <c r="D2885" s="40">
        <v>44101</v>
      </c>
      <c r="E2885" s="38">
        <v>1</v>
      </c>
      <c r="F2885" s="38"/>
      <c r="G2885" s="38" t="s">
        <v>2</v>
      </c>
      <c r="H2885" s="38" t="s">
        <v>2</v>
      </c>
      <c r="I2885" s="57">
        <v>800</v>
      </c>
      <c r="J2885" s="59">
        <v>3500.72</v>
      </c>
      <c r="K2885" s="79">
        <v>0</v>
      </c>
      <c r="L2885" s="41">
        <f>SUM(Data5[[#This Row],[CHELTUIELI DE PERSONAL LEI]:[CHELTUIELI DE CAPITAL (ACTIVE NEFINANCIARE ) LEI]])</f>
        <v>4300.7199999999993</v>
      </c>
      <c r="M2885" s="41">
        <f>Data5[[#This Row],[TOTAL CHELTUIELI LEI]]/Data5[[#This Row],[CURS VALUTAR EURO BNR 22 07 2020]]</f>
        <v>888.56015371583226</v>
      </c>
      <c r="N2885" s="49">
        <v>6517</v>
      </c>
      <c r="O2885" s="54"/>
      <c r="P2885" s="54">
        <v>3417</v>
      </c>
      <c r="Q2885" s="54"/>
      <c r="R2885" s="54">
        <f>Data5[[#This Row],[PERSOANE ÎNSCRISE ÎN LISTELE ELECTORALE (TURUL 1)            ]]+Data5[[#This Row],[PERSOANE ÎNSCRISE ÎN LISTELE ELECTORALE (TURUL AL 2-LEA)]]</f>
        <v>6517</v>
      </c>
      <c r="S2885" s="54">
        <f>Data5[[#This Row],[PERSOANE CARE AU PARTICIPAT LA VOT (TURUL 1)]]+Data5[[#This Row],[PERSOANE CARE AU PARTICIPAT LA VOT  (TURUL AL 2-LEA)]]</f>
        <v>3417</v>
      </c>
      <c r="T2885" s="41">
        <f>Data5[[#This Row],[TOTAL CHELTUIELI LEI]]/Data5[[#This Row],[NUMĂRUL PERSOANELOR ÎNSCRISE ÎN LISTELE ELECTORALE]]</f>
        <v>0.65992327758170932</v>
      </c>
      <c r="U2885" s="41">
        <f>Data5[[#This Row],[TOTAL CHELTUIELI EURO]]/Data5[[#This Row],[NUMĂRUL PERSOANELOR ÎNSCRISE ÎN LISTELE ELECTORALE]]</f>
        <v>0.1363449675795354</v>
      </c>
      <c r="V2885" s="41">
        <f>Data5[[#This Row],[TOTAL CHELTUIELI LEI]]/Data5[[#This Row],[NUMĂRUL PERSOANELOR CARE AU PARTICIPAT LA VOT]]</f>
        <v>1.2586245244366401</v>
      </c>
      <c r="W2885" s="41">
        <f>Data5[[#This Row],[TOTAL CHELTUIELI EURO]]/Data5[[#This Row],[NUMĂRUL PERSOANELOR CARE AU PARTICIPAT LA VOT]]</f>
        <v>0.26004101659813644</v>
      </c>
      <c r="X2885" s="43">
        <v>4.8400999999999996</v>
      </c>
      <c r="Y2885" s="114" t="s">
        <v>2890</v>
      </c>
      <c r="Z2885" s="44">
        <v>0</v>
      </c>
      <c r="AA2885" s="115" t="s">
        <v>3105</v>
      </c>
      <c r="AB2885" s="44">
        <v>0</v>
      </c>
      <c r="AC2885" s="45"/>
    </row>
    <row r="2886" spans="1:29" x14ac:dyDescent="0.2">
      <c r="A2886" s="37">
        <v>2885</v>
      </c>
      <c r="B2886" s="38" t="s">
        <v>2869</v>
      </c>
      <c r="C2886" s="39" t="s">
        <v>855</v>
      </c>
      <c r="D2886" s="40">
        <v>44101</v>
      </c>
      <c r="E2886" s="38">
        <v>1</v>
      </c>
      <c r="F2886" s="38"/>
      <c r="G2886" s="38" t="s">
        <v>2</v>
      </c>
      <c r="H2886" s="38" t="s">
        <v>2</v>
      </c>
      <c r="I2886" s="79">
        <v>0</v>
      </c>
      <c r="J2886" s="79">
        <v>2200</v>
      </c>
      <c r="K2886" s="79">
        <v>0</v>
      </c>
      <c r="L2886" s="41">
        <f>SUM(Data5[[#This Row],[CHELTUIELI DE PERSONAL LEI]:[CHELTUIELI DE CAPITAL (ACTIVE NEFINANCIARE ) LEI]])</f>
        <v>2200</v>
      </c>
      <c r="M2886" s="41">
        <f>Data5[[#This Row],[TOTAL CHELTUIELI LEI]]/Data5[[#This Row],[CURS VALUTAR EURO BNR 22 07 2020]]</f>
        <v>454.53606330447724</v>
      </c>
      <c r="N2886" s="49">
        <v>969</v>
      </c>
      <c r="O2886" s="54"/>
      <c r="P2886" s="54">
        <v>710</v>
      </c>
      <c r="Q2886" s="54"/>
      <c r="R2886" s="54">
        <f>Data5[[#This Row],[PERSOANE ÎNSCRISE ÎN LISTELE ELECTORALE (TURUL 1)            ]]+Data5[[#This Row],[PERSOANE ÎNSCRISE ÎN LISTELE ELECTORALE (TURUL AL 2-LEA)]]</f>
        <v>969</v>
      </c>
      <c r="S2886" s="54">
        <f>Data5[[#This Row],[PERSOANE CARE AU PARTICIPAT LA VOT (TURUL 1)]]+Data5[[#This Row],[PERSOANE CARE AU PARTICIPAT LA VOT  (TURUL AL 2-LEA)]]</f>
        <v>710</v>
      </c>
      <c r="T2886" s="41">
        <f>Data5[[#This Row],[TOTAL CHELTUIELI LEI]]/Data5[[#This Row],[NUMĂRUL PERSOANELOR ÎNSCRISE ÎN LISTELE ELECTORALE]]</f>
        <v>2.2703818369453046</v>
      </c>
      <c r="U2886" s="41">
        <f>Data5[[#This Row],[TOTAL CHELTUIELI EURO]]/Data5[[#This Row],[NUMĂRUL PERSOANELOR ÎNSCRISE ÎN LISTELE ELECTORALE]]</f>
        <v>0.46907746471050282</v>
      </c>
      <c r="V2886" s="41">
        <f>Data5[[#This Row],[TOTAL CHELTUIELI LEI]]/Data5[[#This Row],[NUMĂRUL PERSOANELOR CARE AU PARTICIPAT LA VOT]]</f>
        <v>3.0985915492957745</v>
      </c>
      <c r="W2886" s="41">
        <f>Data5[[#This Row],[TOTAL CHELTUIELI EURO]]/Data5[[#This Row],[NUMĂRUL PERSOANELOR CARE AU PARTICIPAT LA VOT]]</f>
        <v>0.64019163845701021</v>
      </c>
      <c r="X2886" s="43">
        <v>4.8400999999999996</v>
      </c>
      <c r="Y2886" s="114" t="s">
        <v>2891</v>
      </c>
      <c r="Z2886" s="44">
        <v>2</v>
      </c>
      <c r="AA2886" s="115" t="s">
        <v>3105</v>
      </c>
      <c r="AB2886" s="44">
        <v>0</v>
      </c>
      <c r="AC2886" s="45"/>
    </row>
    <row r="2887" spans="1:29" x14ac:dyDescent="0.2">
      <c r="A2887" s="37">
        <v>2886</v>
      </c>
      <c r="B2887" s="38" t="s">
        <v>2869</v>
      </c>
      <c r="C2887" s="39" t="s">
        <v>856</v>
      </c>
      <c r="D2887" s="40">
        <v>44101</v>
      </c>
      <c r="E2887" s="38">
        <v>1</v>
      </c>
      <c r="F2887" s="38"/>
      <c r="G2887" s="38" t="s">
        <v>2</v>
      </c>
      <c r="H2887" s="38" t="s">
        <v>2</v>
      </c>
      <c r="I2887" s="79">
        <v>2659</v>
      </c>
      <c r="J2887" s="79">
        <v>9400</v>
      </c>
      <c r="K2887" s="79">
        <v>0</v>
      </c>
      <c r="L2887" s="41">
        <f>SUM(Data5[[#This Row],[CHELTUIELI DE PERSONAL LEI]:[CHELTUIELI DE CAPITAL (ACTIVE NEFINANCIARE ) LEI]])</f>
        <v>12059</v>
      </c>
      <c r="M2887" s="41">
        <f>Data5[[#This Row],[TOTAL CHELTUIELI LEI]]/Data5[[#This Row],[CURS VALUTAR EURO BNR 22 07 2020]]</f>
        <v>2491.4774488130411</v>
      </c>
      <c r="N2887" s="49">
        <v>6199</v>
      </c>
      <c r="O2887" s="54"/>
      <c r="P2887" s="54">
        <v>3122</v>
      </c>
      <c r="Q2887" s="54"/>
      <c r="R2887" s="54">
        <f>Data5[[#This Row],[PERSOANE ÎNSCRISE ÎN LISTELE ELECTORALE (TURUL 1)            ]]+Data5[[#This Row],[PERSOANE ÎNSCRISE ÎN LISTELE ELECTORALE (TURUL AL 2-LEA)]]</f>
        <v>6199</v>
      </c>
      <c r="S2887" s="54">
        <f>Data5[[#This Row],[PERSOANE CARE AU PARTICIPAT LA VOT (TURUL 1)]]+Data5[[#This Row],[PERSOANE CARE AU PARTICIPAT LA VOT  (TURUL AL 2-LEA)]]</f>
        <v>3122</v>
      </c>
      <c r="T2887" s="41">
        <f>Data5[[#This Row],[TOTAL CHELTUIELI LEI]]/Data5[[#This Row],[NUMĂRUL PERSOANELOR ÎNSCRISE ÎN LISTELE ELECTORALE]]</f>
        <v>1.9453137602839168</v>
      </c>
      <c r="U2887" s="41">
        <f>Data5[[#This Row],[TOTAL CHELTUIELI EURO]]/Data5[[#This Row],[NUMĂRUL PERSOANELOR ÎNSCRISE ÎN LISTELE ELECTORALE]]</f>
        <v>0.40191602658703679</v>
      </c>
      <c r="V2887" s="41">
        <f>Data5[[#This Row],[TOTAL CHELTUIELI LEI]]/Data5[[#This Row],[NUMĂRUL PERSOANELOR CARE AU PARTICIPAT LA VOT]]</f>
        <v>3.8625880845611786</v>
      </c>
      <c r="W2887" s="41">
        <f>Data5[[#This Row],[TOTAL CHELTUIELI EURO]]/Data5[[#This Row],[NUMĂRUL PERSOANELOR CARE AU PARTICIPAT LA VOT]]</f>
        <v>0.79803890096509966</v>
      </c>
      <c r="X2887" s="43">
        <v>4.8400999999999996</v>
      </c>
      <c r="Y2887" s="114" t="s">
        <v>2894</v>
      </c>
      <c r="Z2887" s="44">
        <v>1</v>
      </c>
      <c r="AA2887" s="115" t="s">
        <v>3105</v>
      </c>
      <c r="AB2887" s="44">
        <v>0</v>
      </c>
      <c r="AC2887" s="45"/>
    </row>
    <row r="2888" spans="1:29" x14ac:dyDescent="0.2">
      <c r="A2888" s="37">
        <v>2887</v>
      </c>
      <c r="B2888" s="38" t="s">
        <v>2869</v>
      </c>
      <c r="C2888" s="39" t="s">
        <v>857</v>
      </c>
      <c r="D2888" s="40">
        <v>44101</v>
      </c>
      <c r="E2888" s="38">
        <v>1</v>
      </c>
      <c r="F2888" s="38"/>
      <c r="G2888" s="38" t="s">
        <v>2</v>
      </c>
      <c r="H2888" s="38" t="s">
        <v>2</v>
      </c>
      <c r="I2888" s="79">
        <v>1650</v>
      </c>
      <c r="J2888" s="79">
        <v>5770</v>
      </c>
      <c r="K2888" s="79">
        <v>0</v>
      </c>
      <c r="L2888" s="41">
        <f>SUM(Data5[[#This Row],[CHELTUIELI DE PERSONAL LEI]:[CHELTUIELI DE CAPITAL (ACTIVE NEFINANCIARE ) LEI]])</f>
        <v>7420</v>
      </c>
      <c r="M2888" s="41">
        <f>Data5[[#This Row],[TOTAL CHELTUIELI LEI]]/Data5[[#This Row],[CURS VALUTAR EURO BNR 22 07 2020]]</f>
        <v>1533.0261771451005</v>
      </c>
      <c r="N2888" s="49">
        <v>1153</v>
      </c>
      <c r="O2888" s="54"/>
      <c r="P2888" s="54">
        <v>675</v>
      </c>
      <c r="Q2888" s="54"/>
      <c r="R2888" s="54">
        <f>Data5[[#This Row],[PERSOANE ÎNSCRISE ÎN LISTELE ELECTORALE (TURUL 1)            ]]+Data5[[#This Row],[PERSOANE ÎNSCRISE ÎN LISTELE ELECTORALE (TURUL AL 2-LEA)]]</f>
        <v>1153</v>
      </c>
      <c r="S2888" s="54">
        <f>Data5[[#This Row],[PERSOANE CARE AU PARTICIPAT LA VOT (TURUL 1)]]+Data5[[#This Row],[PERSOANE CARE AU PARTICIPAT LA VOT  (TURUL AL 2-LEA)]]</f>
        <v>675</v>
      </c>
      <c r="T2888" s="41">
        <f>Data5[[#This Row],[TOTAL CHELTUIELI LEI]]/Data5[[#This Row],[NUMĂRUL PERSOANELOR ÎNSCRISE ÎN LISTELE ELECTORALE]]</f>
        <v>6.4353859496964443</v>
      </c>
      <c r="U2888" s="41">
        <f>Data5[[#This Row],[TOTAL CHELTUIELI EURO]]/Data5[[#This Row],[NUMĂRUL PERSOANELOR ÎNSCRISE ÎN LISTELE ELECTORALE]]</f>
        <v>1.3295977251908937</v>
      </c>
      <c r="V2888" s="41">
        <f>Data5[[#This Row],[TOTAL CHELTUIELI LEI]]/Data5[[#This Row],[NUMĂRUL PERSOANELOR CARE AU PARTICIPAT LA VOT]]</f>
        <v>10.992592592592592</v>
      </c>
      <c r="W2888" s="41">
        <f>Data5[[#This Row],[TOTAL CHELTUIELI EURO]]/Data5[[#This Row],[NUMĂRUL PERSOANELOR CARE AU PARTICIPAT LA VOT]]</f>
        <v>2.2711498920668154</v>
      </c>
      <c r="X2888" s="43">
        <v>4.8400999999999996</v>
      </c>
      <c r="Y2888" s="114" t="s">
        <v>2889</v>
      </c>
      <c r="Z2888" s="44">
        <v>6</v>
      </c>
      <c r="AA2888" s="115" t="s">
        <v>3107</v>
      </c>
      <c r="AB2888" s="44">
        <v>1</v>
      </c>
      <c r="AC2888" s="45"/>
    </row>
    <row r="2889" spans="1:29" x14ac:dyDescent="0.2">
      <c r="A2889" s="37">
        <v>2888</v>
      </c>
      <c r="B2889" s="38" t="s">
        <v>2869</v>
      </c>
      <c r="C2889" s="39" t="s">
        <v>858</v>
      </c>
      <c r="D2889" s="40">
        <v>44101</v>
      </c>
      <c r="E2889" s="38">
        <v>1</v>
      </c>
      <c r="F2889" s="38"/>
      <c r="G2889" s="38" t="s">
        <v>2</v>
      </c>
      <c r="H2889" s="38" t="s">
        <v>2</v>
      </c>
      <c r="I2889" s="79">
        <v>8000</v>
      </c>
      <c r="J2889" s="79">
        <v>61613.78</v>
      </c>
      <c r="K2889" s="79">
        <v>0</v>
      </c>
      <c r="L2889" s="41">
        <f>SUM(Data5[[#This Row],[CHELTUIELI DE PERSONAL LEI]:[CHELTUIELI DE CAPITAL (ACTIVE NEFINANCIARE ) LEI]])</f>
        <v>69613.78</v>
      </c>
      <c r="M2889" s="41">
        <f>Data5[[#This Row],[TOTAL CHELTUIELI LEI]]/Data5[[#This Row],[CURS VALUTAR EURO BNR 22 07 2020]]</f>
        <v>14382.715233156341</v>
      </c>
      <c r="N2889" s="49">
        <v>15121</v>
      </c>
      <c r="O2889" s="54"/>
      <c r="P2889" s="54">
        <v>6916</v>
      </c>
      <c r="Q2889" s="54"/>
      <c r="R2889" s="54">
        <f>Data5[[#This Row],[PERSOANE ÎNSCRISE ÎN LISTELE ELECTORALE (TURUL 1)            ]]+Data5[[#This Row],[PERSOANE ÎNSCRISE ÎN LISTELE ELECTORALE (TURUL AL 2-LEA)]]</f>
        <v>15121</v>
      </c>
      <c r="S2889" s="54">
        <f>Data5[[#This Row],[PERSOANE CARE AU PARTICIPAT LA VOT (TURUL 1)]]+Data5[[#This Row],[PERSOANE CARE AU PARTICIPAT LA VOT  (TURUL AL 2-LEA)]]</f>
        <v>6916</v>
      </c>
      <c r="T2889" s="41">
        <f>Data5[[#This Row],[TOTAL CHELTUIELI LEI]]/Data5[[#This Row],[NUMĂRUL PERSOANELOR ÎNSCRISE ÎN LISTELE ELECTORALE]]</f>
        <v>4.6037814959328083</v>
      </c>
      <c r="U2889" s="41">
        <f>Data5[[#This Row],[TOTAL CHELTUIELI EURO]]/Data5[[#This Row],[NUMĂRUL PERSOANELOR ÎNSCRISE ÎN LISTELE ELECTORALE]]</f>
        <v>0.95117487157967995</v>
      </c>
      <c r="V2889" s="41">
        <f>Data5[[#This Row],[TOTAL CHELTUIELI LEI]]/Data5[[#This Row],[NUMĂRUL PERSOANELOR CARE AU PARTICIPAT LA VOT]]</f>
        <v>10.065613071139387</v>
      </c>
      <c r="W2889" s="41">
        <f>Data5[[#This Row],[TOTAL CHELTUIELI EURO]]/Data5[[#This Row],[NUMĂRUL PERSOANELOR CARE AU PARTICIPAT LA VOT]]</f>
        <v>2.0796291545917209</v>
      </c>
      <c r="X2889" s="43">
        <v>4.8400999999999996</v>
      </c>
      <c r="Y2889" s="114" t="s">
        <v>2895</v>
      </c>
      <c r="Z2889" s="44">
        <v>4</v>
      </c>
      <c r="AA2889" s="115" t="s">
        <v>3105</v>
      </c>
      <c r="AB2889" s="44">
        <v>0</v>
      </c>
      <c r="AC2889" s="45"/>
    </row>
    <row r="2890" spans="1:29" x14ac:dyDescent="0.2">
      <c r="A2890" s="37">
        <v>2889</v>
      </c>
      <c r="B2890" s="38" t="s">
        <v>2869</v>
      </c>
      <c r="C2890" s="39" t="s">
        <v>859</v>
      </c>
      <c r="D2890" s="40">
        <v>44101</v>
      </c>
      <c r="E2890" s="38">
        <v>1</v>
      </c>
      <c r="F2890" s="38"/>
      <c r="G2890" s="38" t="s">
        <v>2</v>
      </c>
      <c r="H2890" s="38" t="s">
        <v>2</v>
      </c>
      <c r="I2890" s="79">
        <v>3840</v>
      </c>
      <c r="J2890" s="79">
        <v>5362</v>
      </c>
      <c r="K2890" s="79">
        <v>0</v>
      </c>
      <c r="L2890" s="41">
        <f>SUM(Data5[[#This Row],[CHELTUIELI DE PERSONAL LEI]:[CHELTUIELI DE CAPITAL (ACTIVE NEFINANCIARE ) LEI]])</f>
        <v>9202</v>
      </c>
      <c r="M2890" s="41">
        <f>Data5[[#This Row],[TOTAL CHELTUIELI LEI]]/Data5[[#This Row],[CURS VALUTAR EURO BNR 22 07 2020]]</f>
        <v>1901.200388421727</v>
      </c>
      <c r="N2890" s="49">
        <v>2474</v>
      </c>
      <c r="O2890" s="54"/>
      <c r="P2890" s="54">
        <v>1096</v>
      </c>
      <c r="Q2890" s="54"/>
      <c r="R2890" s="54">
        <f>Data5[[#This Row],[PERSOANE ÎNSCRISE ÎN LISTELE ELECTORALE (TURUL 1)            ]]+Data5[[#This Row],[PERSOANE ÎNSCRISE ÎN LISTELE ELECTORALE (TURUL AL 2-LEA)]]</f>
        <v>2474</v>
      </c>
      <c r="S2890" s="54">
        <f>Data5[[#This Row],[PERSOANE CARE AU PARTICIPAT LA VOT (TURUL 1)]]+Data5[[#This Row],[PERSOANE CARE AU PARTICIPAT LA VOT  (TURUL AL 2-LEA)]]</f>
        <v>1096</v>
      </c>
      <c r="T2890" s="41">
        <f>Data5[[#This Row],[TOTAL CHELTUIELI LEI]]/Data5[[#This Row],[NUMĂRUL PERSOANELOR ÎNSCRISE ÎN LISTELE ELECTORALE]]</f>
        <v>3.7194826192400972</v>
      </c>
      <c r="U2890" s="41">
        <f>Data5[[#This Row],[TOTAL CHELTUIELI EURO]]/Data5[[#This Row],[NUMĂRUL PERSOANELOR ÎNSCRISE ÎN LISTELE ELECTORALE]]</f>
        <v>0.76847226694491799</v>
      </c>
      <c r="V2890" s="41">
        <f>Data5[[#This Row],[TOTAL CHELTUIELI LEI]]/Data5[[#This Row],[NUMĂRUL PERSOANELOR CARE AU PARTICIPAT LA VOT]]</f>
        <v>8.3959854014598534</v>
      </c>
      <c r="W2890" s="41">
        <f>Data5[[#This Row],[TOTAL CHELTUIELI EURO]]/Data5[[#This Row],[NUMĂRUL PERSOANELOR CARE AU PARTICIPAT LA VOT]]</f>
        <v>1.7346718872461013</v>
      </c>
      <c r="X2890" s="43">
        <v>4.8400999999999996</v>
      </c>
      <c r="Y2890" s="114" t="s">
        <v>2884</v>
      </c>
      <c r="Z2890" s="44">
        <v>3</v>
      </c>
      <c r="AA2890" s="115" t="s">
        <v>3105</v>
      </c>
      <c r="AB2890" s="44">
        <v>0</v>
      </c>
      <c r="AC2890" s="45"/>
    </row>
    <row r="2891" spans="1:29" x14ac:dyDescent="0.2">
      <c r="A2891" s="37">
        <v>2890</v>
      </c>
      <c r="B2891" s="38" t="s">
        <v>2869</v>
      </c>
      <c r="C2891" s="39" t="s">
        <v>860</v>
      </c>
      <c r="D2891" s="40">
        <v>44101</v>
      </c>
      <c r="E2891" s="38">
        <v>1</v>
      </c>
      <c r="F2891" s="38"/>
      <c r="G2891" s="38" t="s">
        <v>2</v>
      </c>
      <c r="H2891" s="38" t="s">
        <v>2</v>
      </c>
      <c r="I2891" s="79">
        <v>900</v>
      </c>
      <c r="J2891" s="79">
        <v>450</v>
      </c>
      <c r="K2891" s="79">
        <v>0</v>
      </c>
      <c r="L2891" s="41">
        <f>SUM(Data5[[#This Row],[CHELTUIELI DE PERSONAL LEI]:[CHELTUIELI DE CAPITAL (ACTIVE NEFINANCIARE ) LEI]])</f>
        <v>1350</v>
      </c>
      <c r="M2891" s="41">
        <f>Data5[[#This Row],[TOTAL CHELTUIELI LEI]]/Data5[[#This Row],[CURS VALUTAR EURO BNR 22 07 2020]]</f>
        <v>278.91985702774736</v>
      </c>
      <c r="N2891" s="49">
        <v>2224</v>
      </c>
      <c r="O2891" s="54"/>
      <c r="P2891" s="54">
        <v>930</v>
      </c>
      <c r="Q2891" s="54"/>
      <c r="R2891" s="54">
        <f>Data5[[#This Row],[PERSOANE ÎNSCRISE ÎN LISTELE ELECTORALE (TURUL 1)            ]]+Data5[[#This Row],[PERSOANE ÎNSCRISE ÎN LISTELE ELECTORALE (TURUL AL 2-LEA)]]</f>
        <v>2224</v>
      </c>
      <c r="S2891" s="54">
        <f>Data5[[#This Row],[PERSOANE CARE AU PARTICIPAT LA VOT (TURUL 1)]]+Data5[[#This Row],[PERSOANE CARE AU PARTICIPAT LA VOT  (TURUL AL 2-LEA)]]</f>
        <v>930</v>
      </c>
      <c r="T2891" s="41">
        <f>Data5[[#This Row],[TOTAL CHELTUIELI LEI]]/Data5[[#This Row],[NUMĂRUL PERSOANELOR ÎNSCRISE ÎN LISTELE ELECTORALE]]</f>
        <v>0.60701438848920863</v>
      </c>
      <c r="U2891" s="41">
        <f>Data5[[#This Row],[TOTAL CHELTUIELI EURO]]/Data5[[#This Row],[NUMĂRUL PERSOANELOR ÎNSCRISE ÎN LISTELE ELECTORALE]]</f>
        <v>0.12541360477866337</v>
      </c>
      <c r="V2891" s="41">
        <f>Data5[[#This Row],[TOTAL CHELTUIELI LEI]]/Data5[[#This Row],[NUMĂRUL PERSOANELOR CARE AU PARTICIPAT LA VOT]]</f>
        <v>1.4516129032258065</v>
      </c>
      <c r="W2891" s="41">
        <f>Data5[[#This Row],[TOTAL CHELTUIELI EURO]]/Data5[[#This Row],[NUMĂRUL PERSOANELOR CARE AU PARTICIPAT LA VOT]]</f>
        <v>0.29991382476101869</v>
      </c>
      <c r="X2891" s="43">
        <v>4.8400999999999996</v>
      </c>
      <c r="Y2891" s="114" t="s">
        <v>2890</v>
      </c>
      <c r="Z2891" s="44">
        <v>0</v>
      </c>
      <c r="AA2891" s="115" t="s">
        <v>3105</v>
      </c>
      <c r="AB2891" s="44">
        <v>0</v>
      </c>
      <c r="AC2891" s="45"/>
    </row>
    <row r="2892" spans="1:29" x14ac:dyDescent="0.2">
      <c r="A2892" s="37">
        <v>2891</v>
      </c>
      <c r="B2892" s="38" t="s">
        <v>2869</v>
      </c>
      <c r="C2892" s="39" t="s">
        <v>861</v>
      </c>
      <c r="D2892" s="40">
        <v>44101</v>
      </c>
      <c r="E2892" s="38">
        <v>1</v>
      </c>
      <c r="F2892" s="38"/>
      <c r="G2892" s="38" t="s">
        <v>2</v>
      </c>
      <c r="H2892" s="38" t="s">
        <v>2</v>
      </c>
      <c r="I2892" s="79">
        <v>0</v>
      </c>
      <c r="J2892" s="79">
        <v>3533</v>
      </c>
      <c r="K2892" s="79">
        <v>0</v>
      </c>
      <c r="L2892" s="41">
        <f>SUM(Data5[[#This Row],[CHELTUIELI DE PERSONAL LEI]:[CHELTUIELI DE CAPITAL (ACTIVE NEFINANCIARE ) LEI]])</f>
        <v>3533</v>
      </c>
      <c r="M2892" s="41">
        <f>Data5[[#This Row],[TOTAL CHELTUIELI LEI]]/Data5[[#This Row],[CURS VALUTAR EURO BNR 22 07 2020]]</f>
        <v>729.94359620669002</v>
      </c>
      <c r="N2892" s="49">
        <v>2240</v>
      </c>
      <c r="O2892" s="54"/>
      <c r="P2892" s="54">
        <v>1428</v>
      </c>
      <c r="Q2892" s="54"/>
      <c r="R2892" s="54">
        <f>Data5[[#This Row],[PERSOANE ÎNSCRISE ÎN LISTELE ELECTORALE (TURUL 1)            ]]+Data5[[#This Row],[PERSOANE ÎNSCRISE ÎN LISTELE ELECTORALE (TURUL AL 2-LEA)]]</f>
        <v>2240</v>
      </c>
      <c r="S2892" s="54">
        <f>Data5[[#This Row],[PERSOANE CARE AU PARTICIPAT LA VOT (TURUL 1)]]+Data5[[#This Row],[PERSOANE CARE AU PARTICIPAT LA VOT  (TURUL AL 2-LEA)]]</f>
        <v>1428</v>
      </c>
      <c r="T2892" s="41">
        <f>Data5[[#This Row],[TOTAL CHELTUIELI LEI]]/Data5[[#This Row],[NUMĂRUL PERSOANELOR ÎNSCRISE ÎN LISTELE ELECTORALE]]</f>
        <v>1.5772321428571427</v>
      </c>
      <c r="U2892" s="41">
        <f>Data5[[#This Row],[TOTAL CHELTUIELI EURO]]/Data5[[#This Row],[NUMĂRUL PERSOANELOR ÎNSCRISE ÎN LISTELE ELECTORALE]]</f>
        <v>0.32586767687798662</v>
      </c>
      <c r="V2892" s="41">
        <f>Data5[[#This Row],[TOTAL CHELTUIELI LEI]]/Data5[[#This Row],[NUMĂRUL PERSOANELOR CARE AU PARTICIPAT LA VOT]]</f>
        <v>2.4740896358543418</v>
      </c>
      <c r="W2892" s="41">
        <f>Data5[[#This Row],[TOTAL CHELTUIELI EURO]]/Data5[[#This Row],[NUMĂRUL PERSOANELOR CARE AU PARTICIPAT LA VOT]]</f>
        <v>0.51116498333801819</v>
      </c>
      <c r="X2892" s="43">
        <v>4.8400999999999996</v>
      </c>
      <c r="Y2892" s="114" t="s">
        <v>2894</v>
      </c>
      <c r="Z2892" s="44">
        <v>1</v>
      </c>
      <c r="AA2892" s="115" t="s">
        <v>3105</v>
      </c>
      <c r="AB2892" s="44">
        <v>0</v>
      </c>
      <c r="AC2892" s="45"/>
    </row>
    <row r="2893" spans="1:29" x14ac:dyDescent="0.2">
      <c r="A2893" s="37">
        <v>2892</v>
      </c>
      <c r="B2893" s="38" t="s">
        <v>2869</v>
      </c>
      <c r="C2893" s="39" t="s">
        <v>862</v>
      </c>
      <c r="D2893" s="40">
        <v>44101</v>
      </c>
      <c r="E2893" s="38">
        <v>1</v>
      </c>
      <c r="F2893" s="38"/>
      <c r="G2893" s="38" t="s">
        <v>2</v>
      </c>
      <c r="H2893" s="38" t="s">
        <v>2</v>
      </c>
      <c r="I2893" s="79">
        <v>1000</v>
      </c>
      <c r="J2893" s="79">
        <v>9070.26</v>
      </c>
      <c r="K2893" s="79">
        <v>0</v>
      </c>
      <c r="L2893" s="41">
        <f>SUM(Data5[[#This Row],[CHELTUIELI DE PERSONAL LEI]:[CHELTUIELI DE CAPITAL (ACTIVE NEFINANCIARE ) LEI]])</f>
        <v>10070.26</v>
      </c>
      <c r="M2893" s="41">
        <f>Data5[[#This Row],[TOTAL CHELTUIELI LEI]]/Data5[[#This Row],[CURS VALUTAR EURO BNR 22 07 2020]]</f>
        <v>2080.589244023884</v>
      </c>
      <c r="N2893" s="49">
        <v>2469</v>
      </c>
      <c r="O2893" s="54"/>
      <c r="P2893" s="54">
        <v>1281</v>
      </c>
      <c r="Q2893" s="54"/>
      <c r="R2893" s="54">
        <f>Data5[[#This Row],[PERSOANE ÎNSCRISE ÎN LISTELE ELECTORALE (TURUL 1)            ]]+Data5[[#This Row],[PERSOANE ÎNSCRISE ÎN LISTELE ELECTORALE (TURUL AL 2-LEA)]]</f>
        <v>2469</v>
      </c>
      <c r="S2893" s="54">
        <f>Data5[[#This Row],[PERSOANE CARE AU PARTICIPAT LA VOT (TURUL 1)]]+Data5[[#This Row],[PERSOANE CARE AU PARTICIPAT LA VOT  (TURUL AL 2-LEA)]]</f>
        <v>1281</v>
      </c>
      <c r="T2893" s="41">
        <f>Data5[[#This Row],[TOTAL CHELTUIELI LEI]]/Data5[[#This Row],[NUMĂRUL PERSOANELOR ÎNSCRISE ÎN LISTELE ELECTORALE]]</f>
        <v>4.0786796273795058</v>
      </c>
      <c r="U2893" s="41">
        <f>Data5[[#This Row],[TOTAL CHELTUIELI EURO]]/Data5[[#This Row],[NUMĂRUL PERSOANELOR ÎNSCRISE ÎN LISTELE ELECTORALE]]</f>
        <v>0.84268499150420573</v>
      </c>
      <c r="V2893" s="41">
        <f>Data5[[#This Row],[TOTAL CHELTUIELI LEI]]/Data5[[#This Row],[NUMĂRUL PERSOANELOR CARE AU PARTICIPAT LA VOT]]</f>
        <v>7.8612490241998438</v>
      </c>
      <c r="W2893" s="41">
        <f>Data5[[#This Row],[TOTAL CHELTUIELI EURO]]/Data5[[#This Row],[NUMĂRUL PERSOANELOR CARE AU PARTICIPAT LA VOT]]</f>
        <v>1.6241914473254364</v>
      </c>
      <c r="X2893" s="43">
        <v>4.8400999999999996</v>
      </c>
      <c r="Y2893" s="114" t="s">
        <v>2895</v>
      </c>
      <c r="Z2893" s="44">
        <v>4</v>
      </c>
      <c r="AA2893" s="115" t="s">
        <v>3105</v>
      </c>
      <c r="AB2893" s="44">
        <v>0</v>
      </c>
      <c r="AC2893" s="45"/>
    </row>
    <row r="2894" spans="1:29" x14ac:dyDescent="0.2">
      <c r="A2894" s="37">
        <v>2893</v>
      </c>
      <c r="B2894" s="38" t="s">
        <v>2869</v>
      </c>
      <c r="C2894" s="39" t="s">
        <v>863</v>
      </c>
      <c r="D2894" s="40">
        <v>44101</v>
      </c>
      <c r="E2894" s="38">
        <v>1</v>
      </c>
      <c r="F2894" s="38"/>
      <c r="G2894" s="38" t="s">
        <v>2</v>
      </c>
      <c r="H2894" s="38" t="s">
        <v>2</v>
      </c>
      <c r="I2894" s="79">
        <v>0</v>
      </c>
      <c r="J2894" s="79">
        <v>1090</v>
      </c>
      <c r="K2894" s="79">
        <v>0</v>
      </c>
      <c r="L2894" s="41">
        <f>SUM(Data5[[#This Row],[CHELTUIELI DE PERSONAL LEI]:[CHELTUIELI DE CAPITAL (ACTIVE NEFINANCIARE ) LEI]])</f>
        <v>1090</v>
      </c>
      <c r="M2894" s="41">
        <f>Data5[[#This Row],[TOTAL CHELTUIELI LEI]]/Data5[[#This Row],[CURS VALUTAR EURO BNR 22 07 2020]]</f>
        <v>225.20195863721827</v>
      </c>
      <c r="N2894" s="49">
        <v>3042</v>
      </c>
      <c r="O2894" s="54"/>
      <c r="P2894" s="54">
        <v>1705</v>
      </c>
      <c r="Q2894" s="54"/>
      <c r="R2894" s="54">
        <f>Data5[[#This Row],[PERSOANE ÎNSCRISE ÎN LISTELE ELECTORALE (TURUL 1)            ]]+Data5[[#This Row],[PERSOANE ÎNSCRISE ÎN LISTELE ELECTORALE (TURUL AL 2-LEA)]]</f>
        <v>3042</v>
      </c>
      <c r="S2894" s="54">
        <f>Data5[[#This Row],[PERSOANE CARE AU PARTICIPAT LA VOT (TURUL 1)]]+Data5[[#This Row],[PERSOANE CARE AU PARTICIPAT LA VOT  (TURUL AL 2-LEA)]]</f>
        <v>1705</v>
      </c>
      <c r="T2894" s="41">
        <f>Data5[[#This Row],[TOTAL CHELTUIELI LEI]]/Data5[[#This Row],[NUMĂRUL PERSOANELOR ÎNSCRISE ÎN LISTELE ELECTORALE]]</f>
        <v>0.35831689677843526</v>
      </c>
      <c r="U2894" s="41">
        <f>Data5[[#This Row],[TOTAL CHELTUIELI EURO]]/Data5[[#This Row],[NUMĂRUL PERSOANELOR ÎNSCRISE ÎN LISTELE ELECTORALE]]</f>
        <v>7.4030887125975761E-2</v>
      </c>
      <c r="V2894" s="41">
        <f>Data5[[#This Row],[TOTAL CHELTUIELI LEI]]/Data5[[#This Row],[NUMĂRUL PERSOANELOR CARE AU PARTICIPAT LA VOT]]</f>
        <v>0.63929618768328444</v>
      </c>
      <c r="W2894" s="41">
        <f>Data5[[#This Row],[TOTAL CHELTUIELI EURO]]/Data5[[#This Row],[NUMĂRUL PERSOANELOR CARE AU PARTICIPAT LA VOT]]</f>
        <v>0.13208326019778197</v>
      </c>
      <c r="X2894" s="43">
        <v>4.8400999999999996</v>
      </c>
      <c r="Y2894" s="114" t="s">
        <v>2890</v>
      </c>
      <c r="Z2894" s="44">
        <v>0</v>
      </c>
      <c r="AA2894" s="115" t="s">
        <v>3105</v>
      </c>
      <c r="AB2894" s="44">
        <v>0</v>
      </c>
      <c r="AC2894" s="45"/>
    </row>
    <row r="2895" spans="1:29" x14ac:dyDescent="0.2">
      <c r="A2895" s="37">
        <v>2894</v>
      </c>
      <c r="B2895" s="38" t="s">
        <v>2869</v>
      </c>
      <c r="C2895" s="39" t="s">
        <v>864</v>
      </c>
      <c r="D2895" s="40">
        <v>44101</v>
      </c>
      <c r="E2895" s="38">
        <v>1</v>
      </c>
      <c r="F2895" s="38"/>
      <c r="G2895" s="38" t="s">
        <v>2</v>
      </c>
      <c r="H2895" s="38" t="s">
        <v>2</v>
      </c>
      <c r="I2895" s="79">
        <v>0</v>
      </c>
      <c r="J2895" s="79">
        <v>6312</v>
      </c>
      <c r="K2895" s="79">
        <v>0</v>
      </c>
      <c r="L2895" s="41">
        <f>SUM(Data5[[#This Row],[CHELTUIELI DE PERSONAL LEI]:[CHELTUIELI DE CAPITAL (ACTIVE NEFINANCIARE ) LEI]])</f>
        <v>6312</v>
      </c>
      <c r="M2895" s="41">
        <f>Data5[[#This Row],[TOTAL CHELTUIELI LEI]]/Data5[[#This Row],[CURS VALUTAR EURO BNR 22 07 2020]]</f>
        <v>1304.1052870808455</v>
      </c>
      <c r="N2895" s="49">
        <v>5143</v>
      </c>
      <c r="O2895" s="54"/>
      <c r="P2895" s="54">
        <v>2081</v>
      </c>
      <c r="Q2895" s="54"/>
      <c r="R2895" s="54">
        <f>Data5[[#This Row],[PERSOANE ÎNSCRISE ÎN LISTELE ELECTORALE (TURUL 1)            ]]+Data5[[#This Row],[PERSOANE ÎNSCRISE ÎN LISTELE ELECTORALE (TURUL AL 2-LEA)]]</f>
        <v>5143</v>
      </c>
      <c r="S2895" s="54">
        <f>Data5[[#This Row],[PERSOANE CARE AU PARTICIPAT LA VOT (TURUL 1)]]+Data5[[#This Row],[PERSOANE CARE AU PARTICIPAT LA VOT  (TURUL AL 2-LEA)]]</f>
        <v>2081</v>
      </c>
      <c r="T2895" s="41">
        <f>Data5[[#This Row],[TOTAL CHELTUIELI LEI]]/Data5[[#This Row],[NUMĂRUL PERSOANELOR ÎNSCRISE ÎN LISTELE ELECTORALE]]</f>
        <v>1.2272992416877309</v>
      </c>
      <c r="U2895" s="41">
        <f>Data5[[#This Row],[TOTAL CHELTUIELI EURO]]/Data5[[#This Row],[NUMĂRUL PERSOANELOR ÎNSCRISE ÎN LISTELE ELECTORALE]]</f>
        <v>0.25356898446059606</v>
      </c>
      <c r="V2895" s="41">
        <f>Data5[[#This Row],[TOTAL CHELTUIELI LEI]]/Data5[[#This Row],[NUMĂRUL PERSOANELOR CARE AU PARTICIPAT LA VOT]]</f>
        <v>3.0331571359923113</v>
      </c>
      <c r="W2895" s="41">
        <f>Data5[[#This Row],[TOTAL CHELTUIELI EURO]]/Data5[[#This Row],[NUMĂRUL PERSOANELOR CARE AU PARTICIPAT LA VOT]]</f>
        <v>0.62667241089901271</v>
      </c>
      <c r="X2895" s="43">
        <v>4.8400999999999996</v>
      </c>
      <c r="Y2895" s="114" t="s">
        <v>2894</v>
      </c>
      <c r="Z2895" s="44">
        <v>1</v>
      </c>
      <c r="AA2895" s="115" t="s">
        <v>3105</v>
      </c>
      <c r="AB2895" s="44">
        <v>0</v>
      </c>
      <c r="AC2895" s="45"/>
    </row>
    <row r="2896" spans="1:29" x14ac:dyDescent="0.2">
      <c r="A2896" s="37">
        <v>2895</v>
      </c>
      <c r="B2896" s="38" t="s">
        <v>2869</v>
      </c>
      <c r="C2896" s="39" t="s">
        <v>865</v>
      </c>
      <c r="D2896" s="40">
        <v>44101</v>
      </c>
      <c r="E2896" s="38">
        <v>1</v>
      </c>
      <c r="F2896" s="38"/>
      <c r="G2896" s="38" t="s">
        <v>2</v>
      </c>
      <c r="H2896" s="38" t="s">
        <v>2</v>
      </c>
      <c r="I2896" s="79">
        <v>0</v>
      </c>
      <c r="J2896" s="79">
        <v>3707</v>
      </c>
      <c r="K2896" s="79">
        <v>0</v>
      </c>
      <c r="L2896" s="41">
        <f>SUM(Data5[[#This Row],[CHELTUIELI DE PERSONAL LEI]:[CHELTUIELI DE CAPITAL (ACTIVE NEFINANCIARE ) LEI]])</f>
        <v>3707</v>
      </c>
      <c r="M2896" s="41">
        <f>Data5[[#This Row],[TOTAL CHELTUIELI LEI]]/Data5[[#This Row],[CURS VALUTAR EURO BNR 22 07 2020]]</f>
        <v>765.89326666804413</v>
      </c>
      <c r="N2896" s="49">
        <v>3348</v>
      </c>
      <c r="O2896" s="54"/>
      <c r="P2896" s="54">
        <v>1750</v>
      </c>
      <c r="Q2896" s="54"/>
      <c r="R2896" s="54">
        <f>Data5[[#This Row],[PERSOANE ÎNSCRISE ÎN LISTELE ELECTORALE (TURUL 1)            ]]+Data5[[#This Row],[PERSOANE ÎNSCRISE ÎN LISTELE ELECTORALE (TURUL AL 2-LEA)]]</f>
        <v>3348</v>
      </c>
      <c r="S2896" s="54">
        <f>Data5[[#This Row],[PERSOANE CARE AU PARTICIPAT LA VOT (TURUL 1)]]+Data5[[#This Row],[PERSOANE CARE AU PARTICIPAT LA VOT  (TURUL AL 2-LEA)]]</f>
        <v>1750</v>
      </c>
      <c r="T2896" s="41">
        <f>Data5[[#This Row],[TOTAL CHELTUIELI LEI]]/Data5[[#This Row],[NUMĂRUL PERSOANELOR ÎNSCRISE ÎN LISTELE ELECTORALE]]</f>
        <v>1.1072281959378734</v>
      </c>
      <c r="U2896" s="41">
        <f>Data5[[#This Row],[TOTAL CHELTUIELI EURO]]/Data5[[#This Row],[NUMĂRUL PERSOANELOR ÎNSCRISE ÎN LISTELE ELECTORALE]]</f>
        <v>0.2287614297096906</v>
      </c>
      <c r="V2896" s="41">
        <f>Data5[[#This Row],[TOTAL CHELTUIELI LEI]]/Data5[[#This Row],[NUMĂRUL PERSOANELOR CARE AU PARTICIPAT LA VOT]]</f>
        <v>2.1182857142857143</v>
      </c>
      <c r="W2896" s="41">
        <f>Data5[[#This Row],[TOTAL CHELTUIELI EURO]]/Data5[[#This Row],[NUMĂRUL PERSOANELOR CARE AU PARTICIPAT LA VOT]]</f>
        <v>0.43765329523888236</v>
      </c>
      <c r="X2896" s="43">
        <v>4.8400999999999996</v>
      </c>
      <c r="Y2896" s="114" t="s">
        <v>2894</v>
      </c>
      <c r="Z2896" s="44">
        <v>1</v>
      </c>
      <c r="AA2896" s="115" t="s">
        <v>3105</v>
      </c>
      <c r="AB2896" s="44">
        <v>0</v>
      </c>
      <c r="AC2896" s="45"/>
    </row>
    <row r="2897" spans="1:29" x14ac:dyDescent="0.2">
      <c r="A2897" s="37">
        <v>2896</v>
      </c>
      <c r="B2897" s="38" t="s">
        <v>2869</v>
      </c>
      <c r="C2897" s="39" t="s">
        <v>228</v>
      </c>
      <c r="D2897" s="40">
        <v>44101</v>
      </c>
      <c r="E2897" s="38">
        <v>1</v>
      </c>
      <c r="F2897" s="38"/>
      <c r="G2897" s="38" t="s">
        <v>2</v>
      </c>
      <c r="H2897" s="38" t="s">
        <v>2</v>
      </c>
      <c r="I2897" s="79">
        <v>2540</v>
      </c>
      <c r="J2897" s="79">
        <v>0</v>
      </c>
      <c r="K2897" s="79">
        <v>0</v>
      </c>
      <c r="L2897" s="41">
        <f>SUM(Data5[[#This Row],[CHELTUIELI DE PERSONAL LEI]:[CHELTUIELI DE CAPITAL (ACTIVE NEFINANCIARE ) LEI]])</f>
        <v>2540</v>
      </c>
      <c r="M2897" s="41">
        <f>Data5[[#This Row],[TOTAL CHELTUIELI LEI]]/Data5[[#This Row],[CURS VALUTAR EURO BNR 22 07 2020]]</f>
        <v>524.7825458151691</v>
      </c>
      <c r="N2897" s="49">
        <v>1338</v>
      </c>
      <c r="O2897" s="54"/>
      <c r="P2897" s="54">
        <v>697</v>
      </c>
      <c r="Q2897" s="54"/>
      <c r="R2897" s="54">
        <f>Data5[[#This Row],[PERSOANE ÎNSCRISE ÎN LISTELE ELECTORALE (TURUL 1)            ]]+Data5[[#This Row],[PERSOANE ÎNSCRISE ÎN LISTELE ELECTORALE (TURUL AL 2-LEA)]]</f>
        <v>1338</v>
      </c>
      <c r="S2897" s="54">
        <f>Data5[[#This Row],[PERSOANE CARE AU PARTICIPAT LA VOT (TURUL 1)]]+Data5[[#This Row],[PERSOANE CARE AU PARTICIPAT LA VOT  (TURUL AL 2-LEA)]]</f>
        <v>697</v>
      </c>
      <c r="T2897" s="41">
        <f>Data5[[#This Row],[TOTAL CHELTUIELI LEI]]/Data5[[#This Row],[NUMĂRUL PERSOANELOR ÎNSCRISE ÎN LISTELE ELECTORALE]]</f>
        <v>1.898355754857997</v>
      </c>
      <c r="U2897" s="41">
        <f>Data5[[#This Row],[TOTAL CHELTUIELI EURO]]/Data5[[#This Row],[NUMĂRUL PERSOANELOR ÎNSCRISE ÎN LISTELE ELECTORALE]]</f>
        <v>0.39221415980206958</v>
      </c>
      <c r="V2897" s="41">
        <f>Data5[[#This Row],[TOTAL CHELTUIELI LEI]]/Data5[[#This Row],[NUMĂRUL PERSOANELOR CARE AU PARTICIPAT LA VOT]]</f>
        <v>3.6441893830703012</v>
      </c>
      <c r="W2897" s="41">
        <f>Data5[[#This Row],[TOTAL CHELTUIELI EURO]]/Data5[[#This Row],[NUMĂRUL PERSOANELOR CARE AU PARTICIPAT LA VOT]]</f>
        <v>0.75291613459852091</v>
      </c>
      <c r="X2897" s="43">
        <v>4.8400999999999996</v>
      </c>
      <c r="Y2897" s="114" t="s">
        <v>2894</v>
      </c>
      <c r="Z2897" s="44">
        <v>1</v>
      </c>
      <c r="AA2897" s="115" t="s">
        <v>3105</v>
      </c>
      <c r="AB2897" s="44">
        <v>0</v>
      </c>
      <c r="AC2897" s="45"/>
    </row>
    <row r="2898" spans="1:29" x14ac:dyDescent="0.2">
      <c r="A2898" s="37">
        <v>2897</v>
      </c>
      <c r="B2898" s="38" t="s">
        <v>2869</v>
      </c>
      <c r="C2898" s="39" t="s">
        <v>866</v>
      </c>
      <c r="D2898" s="40">
        <v>44101</v>
      </c>
      <c r="E2898" s="38">
        <v>1</v>
      </c>
      <c r="F2898" s="38"/>
      <c r="G2898" s="38" t="s">
        <v>2</v>
      </c>
      <c r="H2898" s="38" t="s">
        <v>2</v>
      </c>
      <c r="I2898" s="79">
        <v>990</v>
      </c>
      <c r="J2898" s="79">
        <v>29358.75</v>
      </c>
      <c r="K2898" s="79">
        <v>0</v>
      </c>
      <c r="L2898" s="41">
        <f>SUM(Data5[[#This Row],[CHELTUIELI DE PERSONAL LEI]:[CHELTUIELI DE CAPITAL (ACTIVE NEFINANCIARE ) LEI]])</f>
        <v>30348.75</v>
      </c>
      <c r="M2898" s="41">
        <f>Data5[[#This Row],[TOTAL CHELTUIELI LEI]]/Data5[[#This Row],[CURS VALUTAR EURO BNR 22 07 2020]]</f>
        <v>6270.2733414598879</v>
      </c>
      <c r="N2898" s="49">
        <v>3395</v>
      </c>
      <c r="O2898" s="54"/>
      <c r="P2898" s="54">
        <v>1263</v>
      </c>
      <c r="Q2898" s="54"/>
      <c r="R2898" s="54">
        <f>Data5[[#This Row],[PERSOANE ÎNSCRISE ÎN LISTELE ELECTORALE (TURUL 1)            ]]+Data5[[#This Row],[PERSOANE ÎNSCRISE ÎN LISTELE ELECTORALE (TURUL AL 2-LEA)]]</f>
        <v>3395</v>
      </c>
      <c r="S2898" s="54">
        <f>Data5[[#This Row],[PERSOANE CARE AU PARTICIPAT LA VOT (TURUL 1)]]+Data5[[#This Row],[PERSOANE CARE AU PARTICIPAT LA VOT  (TURUL AL 2-LEA)]]</f>
        <v>1263</v>
      </c>
      <c r="T2898" s="41">
        <f>Data5[[#This Row],[TOTAL CHELTUIELI LEI]]/Data5[[#This Row],[NUMĂRUL PERSOANELOR ÎNSCRISE ÎN LISTELE ELECTORALE]]</f>
        <v>8.9392488954344618</v>
      </c>
      <c r="U2898" s="41">
        <f>Data5[[#This Row],[TOTAL CHELTUIELI EURO]]/Data5[[#This Row],[NUMĂRUL PERSOANELOR ÎNSCRISE ÎN LISTELE ELECTORALE]]</f>
        <v>1.8469140917407623</v>
      </c>
      <c r="V2898" s="41">
        <f>Data5[[#This Row],[TOTAL CHELTUIELI LEI]]/Data5[[#This Row],[NUMĂRUL PERSOANELOR CARE AU PARTICIPAT LA VOT]]</f>
        <v>24.029097387173397</v>
      </c>
      <c r="W2898" s="41">
        <f>Data5[[#This Row],[TOTAL CHELTUIELI EURO]]/Data5[[#This Row],[NUMĂRUL PERSOANELOR CARE AU PARTICIPAT LA VOT]]</f>
        <v>4.9645869686934976</v>
      </c>
      <c r="X2898" s="43">
        <v>4.8400999999999996</v>
      </c>
      <c r="Y2898" s="114" t="s">
        <v>2896</v>
      </c>
      <c r="Z2898" s="44">
        <v>8</v>
      </c>
      <c r="AA2898" s="115" t="s">
        <v>3107</v>
      </c>
      <c r="AB2898" s="44">
        <v>1</v>
      </c>
      <c r="AC2898" s="45"/>
    </row>
    <row r="2899" spans="1:29" x14ac:dyDescent="0.2">
      <c r="A2899" s="37">
        <v>2898</v>
      </c>
      <c r="B2899" s="38" t="s">
        <v>2869</v>
      </c>
      <c r="C2899" s="39" t="s">
        <v>867</v>
      </c>
      <c r="D2899" s="40">
        <v>44101</v>
      </c>
      <c r="E2899" s="38">
        <v>1</v>
      </c>
      <c r="F2899" s="38"/>
      <c r="G2899" s="38" t="s">
        <v>2</v>
      </c>
      <c r="H2899" s="38" t="s">
        <v>2</v>
      </c>
      <c r="I2899" s="79">
        <v>2500</v>
      </c>
      <c r="J2899" s="79">
        <v>10300</v>
      </c>
      <c r="K2899" s="79">
        <v>0</v>
      </c>
      <c r="L2899" s="41">
        <f>SUM(Data5[[#This Row],[CHELTUIELI DE PERSONAL LEI]:[CHELTUIELI DE CAPITAL (ACTIVE NEFINANCIARE ) LEI]])</f>
        <v>12800</v>
      </c>
      <c r="M2899" s="41">
        <f>Data5[[#This Row],[TOTAL CHELTUIELI LEI]]/Data5[[#This Row],[CURS VALUTAR EURO BNR 22 07 2020]]</f>
        <v>2644.5734592260492</v>
      </c>
      <c r="N2899" s="49">
        <v>1827</v>
      </c>
      <c r="O2899" s="54"/>
      <c r="P2899" s="54">
        <v>1075</v>
      </c>
      <c r="Q2899" s="54"/>
      <c r="R2899" s="54">
        <f>Data5[[#This Row],[PERSOANE ÎNSCRISE ÎN LISTELE ELECTORALE (TURUL 1)            ]]+Data5[[#This Row],[PERSOANE ÎNSCRISE ÎN LISTELE ELECTORALE (TURUL AL 2-LEA)]]</f>
        <v>1827</v>
      </c>
      <c r="S2899" s="54">
        <f>Data5[[#This Row],[PERSOANE CARE AU PARTICIPAT LA VOT (TURUL 1)]]+Data5[[#This Row],[PERSOANE CARE AU PARTICIPAT LA VOT  (TURUL AL 2-LEA)]]</f>
        <v>1075</v>
      </c>
      <c r="T2899" s="41">
        <f>Data5[[#This Row],[TOTAL CHELTUIELI LEI]]/Data5[[#This Row],[NUMĂRUL PERSOANELOR ÎNSCRISE ÎN LISTELE ELECTORALE]]</f>
        <v>7.0060207991242471</v>
      </c>
      <c r="U2899" s="41">
        <f>Data5[[#This Row],[TOTAL CHELTUIELI EURO]]/Data5[[#This Row],[NUMĂRUL PERSOANELOR ÎNSCRISE ÎN LISTELE ELECTORALE]]</f>
        <v>1.4474950515741922</v>
      </c>
      <c r="V2899" s="41">
        <f>Data5[[#This Row],[TOTAL CHELTUIELI LEI]]/Data5[[#This Row],[NUMĂRUL PERSOANELOR CARE AU PARTICIPAT LA VOT]]</f>
        <v>11.906976744186046</v>
      </c>
      <c r="W2899" s="41">
        <f>Data5[[#This Row],[TOTAL CHELTUIELI EURO]]/Data5[[#This Row],[NUMĂRUL PERSOANELOR CARE AU PARTICIPAT LA VOT]]</f>
        <v>2.4600683341637666</v>
      </c>
      <c r="X2899" s="43">
        <v>4.8400999999999996</v>
      </c>
      <c r="Y2899" s="114" t="s">
        <v>2886</v>
      </c>
      <c r="Z2899" s="44">
        <v>7</v>
      </c>
      <c r="AA2899" s="115" t="s">
        <v>3107</v>
      </c>
      <c r="AB2899" s="44">
        <v>1</v>
      </c>
      <c r="AC2899" s="45"/>
    </row>
    <row r="2900" spans="1:29" x14ac:dyDescent="0.2">
      <c r="A2900" s="37">
        <v>2899</v>
      </c>
      <c r="B2900" s="38" t="s">
        <v>2869</v>
      </c>
      <c r="C2900" s="39" t="s">
        <v>868</v>
      </c>
      <c r="D2900" s="40">
        <v>44101</v>
      </c>
      <c r="E2900" s="38">
        <v>1</v>
      </c>
      <c r="F2900" s="38"/>
      <c r="G2900" s="38" t="s">
        <v>2</v>
      </c>
      <c r="H2900" s="38" t="s">
        <v>2</v>
      </c>
      <c r="I2900" s="79">
        <v>0</v>
      </c>
      <c r="J2900" s="79">
        <v>31135.42</v>
      </c>
      <c r="K2900" s="79">
        <v>0</v>
      </c>
      <c r="L2900" s="41">
        <f>SUM(Data5[[#This Row],[CHELTUIELI DE PERSONAL LEI]:[CHELTUIELI DE CAPITAL (ACTIVE NEFINANCIARE ) LEI]])</f>
        <v>31135.42</v>
      </c>
      <c r="M2900" s="41">
        <f>Data5[[#This Row],[TOTAL CHELTUIELI LEI]]/Data5[[#This Row],[CURS VALUTAR EURO BNR 22 07 2020]]</f>
        <v>6432.8051073324932</v>
      </c>
      <c r="N2900" s="49">
        <v>2003</v>
      </c>
      <c r="O2900" s="54"/>
      <c r="P2900" s="54">
        <v>874</v>
      </c>
      <c r="Q2900" s="54"/>
      <c r="R2900" s="54">
        <f>Data5[[#This Row],[PERSOANE ÎNSCRISE ÎN LISTELE ELECTORALE (TURUL 1)            ]]+Data5[[#This Row],[PERSOANE ÎNSCRISE ÎN LISTELE ELECTORALE (TURUL AL 2-LEA)]]</f>
        <v>2003</v>
      </c>
      <c r="S2900" s="54">
        <f>Data5[[#This Row],[PERSOANE CARE AU PARTICIPAT LA VOT (TURUL 1)]]+Data5[[#This Row],[PERSOANE CARE AU PARTICIPAT LA VOT  (TURUL AL 2-LEA)]]</f>
        <v>874</v>
      </c>
      <c r="T2900" s="41">
        <f>Data5[[#This Row],[TOTAL CHELTUIELI LEI]]/Data5[[#This Row],[NUMĂRUL PERSOANELOR ÎNSCRISE ÎN LISTELE ELECTORALE]]</f>
        <v>15.544393409885171</v>
      </c>
      <c r="U2900" s="41">
        <f>Data5[[#This Row],[TOTAL CHELTUIELI EURO]]/Data5[[#This Row],[NUMĂRUL PERSOANELOR ÎNSCRISE ÎN LISTELE ELECTORALE]]</f>
        <v>3.211585175902393</v>
      </c>
      <c r="V2900" s="41">
        <f>Data5[[#This Row],[TOTAL CHELTUIELI LEI]]/Data5[[#This Row],[NUMĂRUL PERSOANELOR CARE AU PARTICIPAT LA VOT]]</f>
        <v>35.624050343249429</v>
      </c>
      <c r="W2900" s="41">
        <f>Data5[[#This Row],[TOTAL CHELTUIELI EURO]]/Data5[[#This Row],[NUMĂRUL PERSOANELOR CARE AU PARTICIPAT LA VOT]]</f>
        <v>7.3601889099914111</v>
      </c>
      <c r="X2900" s="43">
        <v>4.8400999999999996</v>
      </c>
      <c r="Y2900" s="114" t="s">
        <v>2909</v>
      </c>
      <c r="Z2900" s="44">
        <v>15</v>
      </c>
      <c r="AA2900" s="115" t="s">
        <v>3106</v>
      </c>
      <c r="AB2900" s="44">
        <v>3</v>
      </c>
      <c r="AC2900" s="45"/>
    </row>
    <row r="2901" spans="1:29" x14ac:dyDescent="0.2">
      <c r="A2901" s="37">
        <v>2900</v>
      </c>
      <c r="B2901" s="38" t="s">
        <v>2869</v>
      </c>
      <c r="C2901" s="39" t="s">
        <v>869</v>
      </c>
      <c r="D2901" s="40">
        <v>44101</v>
      </c>
      <c r="E2901" s="38">
        <v>1</v>
      </c>
      <c r="F2901" s="38"/>
      <c r="G2901" s="38" t="s">
        <v>2</v>
      </c>
      <c r="H2901" s="38" t="s">
        <v>2</v>
      </c>
      <c r="I2901" s="79">
        <v>3000</v>
      </c>
      <c r="J2901" s="79">
        <v>6604</v>
      </c>
      <c r="K2901" s="79">
        <v>0</v>
      </c>
      <c r="L2901" s="41">
        <f>SUM(Data5[[#This Row],[CHELTUIELI DE PERSONAL LEI]:[CHELTUIELI DE CAPITAL (ACTIVE NEFINANCIARE ) LEI]])</f>
        <v>9604</v>
      </c>
      <c r="M2901" s="41">
        <f>Data5[[#This Row],[TOTAL CHELTUIELI LEI]]/Data5[[#This Row],[CURS VALUTAR EURO BNR 22 07 2020]]</f>
        <v>1984.256523625545</v>
      </c>
      <c r="N2901" s="49">
        <v>1360</v>
      </c>
      <c r="O2901" s="54"/>
      <c r="P2901" s="54">
        <v>1045</v>
      </c>
      <c r="Q2901" s="54"/>
      <c r="R2901" s="54">
        <f>Data5[[#This Row],[PERSOANE ÎNSCRISE ÎN LISTELE ELECTORALE (TURUL 1)            ]]+Data5[[#This Row],[PERSOANE ÎNSCRISE ÎN LISTELE ELECTORALE (TURUL AL 2-LEA)]]</f>
        <v>1360</v>
      </c>
      <c r="S2901" s="54">
        <f>Data5[[#This Row],[PERSOANE CARE AU PARTICIPAT LA VOT (TURUL 1)]]+Data5[[#This Row],[PERSOANE CARE AU PARTICIPAT LA VOT  (TURUL AL 2-LEA)]]</f>
        <v>1045</v>
      </c>
      <c r="T2901" s="41">
        <f>Data5[[#This Row],[TOTAL CHELTUIELI LEI]]/Data5[[#This Row],[NUMĂRUL PERSOANELOR ÎNSCRISE ÎN LISTELE ELECTORALE]]</f>
        <v>7.0617647058823527</v>
      </c>
      <c r="U2901" s="41">
        <f>Data5[[#This Row],[TOTAL CHELTUIELI EURO]]/Data5[[#This Row],[NUMĂRUL PERSOANELOR ÎNSCRISE ÎN LISTELE ELECTORALE]]</f>
        <v>1.4590121497246655</v>
      </c>
      <c r="V2901" s="41">
        <f>Data5[[#This Row],[TOTAL CHELTUIELI LEI]]/Data5[[#This Row],[NUMĂRUL PERSOANELOR CARE AU PARTICIPAT LA VOT]]</f>
        <v>9.1904306220095702</v>
      </c>
      <c r="W2901" s="41">
        <f>Data5[[#This Row],[TOTAL CHELTUIELI EURO]]/Data5[[#This Row],[NUMĂRUL PERSOANELOR CARE AU PARTICIPAT LA VOT]]</f>
        <v>1.898810070455067</v>
      </c>
      <c r="X2901" s="43">
        <v>4.8400999999999996</v>
      </c>
      <c r="Y2901" s="114" t="s">
        <v>2886</v>
      </c>
      <c r="Z2901" s="44">
        <v>7</v>
      </c>
      <c r="AA2901" s="115" t="s">
        <v>3107</v>
      </c>
      <c r="AB2901" s="44">
        <v>1</v>
      </c>
      <c r="AC2901" s="45"/>
    </row>
    <row r="2902" spans="1:29" x14ac:dyDescent="0.2">
      <c r="A2902" s="37">
        <v>2901</v>
      </c>
      <c r="B2902" s="38" t="s">
        <v>2869</v>
      </c>
      <c r="C2902" s="39" t="s">
        <v>870</v>
      </c>
      <c r="D2902" s="40">
        <v>44101</v>
      </c>
      <c r="E2902" s="38">
        <v>1</v>
      </c>
      <c r="F2902" s="38"/>
      <c r="G2902" s="38" t="s">
        <v>2</v>
      </c>
      <c r="H2902" s="38" t="s">
        <v>2</v>
      </c>
      <c r="I2902" s="79">
        <v>1880</v>
      </c>
      <c r="J2902" s="79">
        <v>12016</v>
      </c>
      <c r="K2902" s="79">
        <v>0</v>
      </c>
      <c r="L2902" s="41">
        <f>SUM(Data5[[#This Row],[CHELTUIELI DE PERSONAL LEI]:[CHELTUIELI DE CAPITAL (ACTIVE NEFINANCIARE ) LEI]])</f>
        <v>13896</v>
      </c>
      <c r="M2902" s="41">
        <f>Data5[[#This Row],[TOTAL CHELTUIELI LEI]]/Data5[[#This Row],[CURS VALUTAR EURO BNR 22 07 2020]]</f>
        <v>2871.0150616722799</v>
      </c>
      <c r="N2902" s="49">
        <v>2212</v>
      </c>
      <c r="O2902" s="54"/>
      <c r="P2902" s="54">
        <v>1171</v>
      </c>
      <c r="Q2902" s="54"/>
      <c r="R2902" s="54">
        <f>Data5[[#This Row],[PERSOANE ÎNSCRISE ÎN LISTELE ELECTORALE (TURUL 1)            ]]+Data5[[#This Row],[PERSOANE ÎNSCRISE ÎN LISTELE ELECTORALE (TURUL AL 2-LEA)]]</f>
        <v>2212</v>
      </c>
      <c r="S2902" s="54">
        <f>Data5[[#This Row],[PERSOANE CARE AU PARTICIPAT LA VOT (TURUL 1)]]+Data5[[#This Row],[PERSOANE CARE AU PARTICIPAT LA VOT  (TURUL AL 2-LEA)]]</f>
        <v>1171</v>
      </c>
      <c r="T2902" s="41">
        <f>Data5[[#This Row],[TOTAL CHELTUIELI LEI]]/Data5[[#This Row],[NUMĂRUL PERSOANELOR ÎNSCRISE ÎN LISTELE ELECTORALE]]</f>
        <v>6.282097649186257</v>
      </c>
      <c r="U2902" s="41">
        <f>Data5[[#This Row],[TOTAL CHELTUIELI EURO]]/Data5[[#This Row],[NUMĂRUL PERSOANELOR ÎNSCRISE ÎN LISTELE ELECTORALE]]</f>
        <v>1.297927243070651</v>
      </c>
      <c r="V2902" s="41">
        <f>Data5[[#This Row],[TOTAL CHELTUIELI LEI]]/Data5[[#This Row],[NUMĂRUL PERSOANELOR CARE AU PARTICIPAT LA VOT]]</f>
        <v>11.866780529461998</v>
      </c>
      <c r="W2902" s="41">
        <f>Data5[[#This Row],[TOTAL CHELTUIELI EURO]]/Data5[[#This Row],[NUMĂRUL PERSOANELOR CARE AU PARTICIPAT LA VOT]]</f>
        <v>2.451763502709035</v>
      </c>
      <c r="X2902" s="43">
        <v>4.8400999999999996</v>
      </c>
      <c r="Y2902" s="114" t="s">
        <v>2889</v>
      </c>
      <c r="Z2902" s="44">
        <v>6</v>
      </c>
      <c r="AA2902" s="115" t="s">
        <v>3107</v>
      </c>
      <c r="AB2902" s="44">
        <v>1</v>
      </c>
      <c r="AC2902" s="45"/>
    </row>
    <row r="2903" spans="1:29" x14ac:dyDescent="0.2">
      <c r="A2903" s="37">
        <v>2902</v>
      </c>
      <c r="B2903" s="38" t="s">
        <v>2869</v>
      </c>
      <c r="C2903" s="39" t="s">
        <v>871</v>
      </c>
      <c r="D2903" s="40">
        <v>44101</v>
      </c>
      <c r="E2903" s="38">
        <v>1</v>
      </c>
      <c r="F2903" s="38"/>
      <c r="G2903" s="38" t="s">
        <v>2</v>
      </c>
      <c r="H2903" s="38" t="s">
        <v>2</v>
      </c>
      <c r="I2903" s="79">
        <v>0</v>
      </c>
      <c r="J2903" s="79">
        <v>10539.55</v>
      </c>
      <c r="K2903" s="79">
        <v>0</v>
      </c>
      <c r="L2903" s="41">
        <f>SUM(Data5[[#This Row],[CHELTUIELI DE PERSONAL LEI]:[CHELTUIELI DE CAPITAL (ACTIVE NEFINANCIARE ) LEI]])</f>
        <v>10539.55</v>
      </c>
      <c r="M2903" s="41">
        <f>Data5[[#This Row],[TOTAL CHELTUIELI LEI]]/Data5[[#This Row],[CURS VALUTAR EURO BNR 22 07 2020]]</f>
        <v>2177.5479845457739</v>
      </c>
      <c r="N2903" s="49">
        <v>9381</v>
      </c>
      <c r="O2903" s="54"/>
      <c r="P2903" s="54">
        <v>4880</v>
      </c>
      <c r="Q2903" s="54"/>
      <c r="R2903" s="54">
        <f>Data5[[#This Row],[PERSOANE ÎNSCRISE ÎN LISTELE ELECTORALE (TURUL 1)            ]]+Data5[[#This Row],[PERSOANE ÎNSCRISE ÎN LISTELE ELECTORALE (TURUL AL 2-LEA)]]</f>
        <v>9381</v>
      </c>
      <c r="S2903" s="54">
        <f>Data5[[#This Row],[PERSOANE CARE AU PARTICIPAT LA VOT (TURUL 1)]]+Data5[[#This Row],[PERSOANE CARE AU PARTICIPAT LA VOT  (TURUL AL 2-LEA)]]</f>
        <v>4880</v>
      </c>
      <c r="T2903" s="41">
        <f>Data5[[#This Row],[TOTAL CHELTUIELI LEI]]/Data5[[#This Row],[NUMĂRUL PERSOANELOR ÎNSCRISE ÎN LISTELE ELECTORALE]]</f>
        <v>1.1234996269054471</v>
      </c>
      <c r="U2903" s="41">
        <f>Data5[[#This Row],[TOTAL CHELTUIELI EURO]]/Data5[[#This Row],[NUMĂRUL PERSOANELOR ÎNSCRISE ÎN LISTELE ELECTORALE]]</f>
        <v>0.23212322615347766</v>
      </c>
      <c r="V2903" s="41">
        <f>Data5[[#This Row],[TOTAL CHELTUIELI LEI]]/Data5[[#This Row],[NUMĂRUL PERSOANELOR CARE AU PARTICIPAT LA VOT]]</f>
        <v>2.1597438524590165</v>
      </c>
      <c r="W2903" s="41">
        <f>Data5[[#This Row],[TOTAL CHELTUIELI EURO]]/Data5[[#This Row],[NUMĂRUL PERSOANELOR CARE AU PARTICIPAT LA VOT]]</f>
        <v>0.44621884929216682</v>
      </c>
      <c r="X2903" s="43">
        <v>4.8400999999999996</v>
      </c>
      <c r="Y2903" s="114" t="s">
        <v>2894</v>
      </c>
      <c r="Z2903" s="44">
        <v>1</v>
      </c>
      <c r="AA2903" s="115" t="s">
        <v>3105</v>
      </c>
      <c r="AB2903" s="44">
        <v>0</v>
      </c>
      <c r="AC2903" s="45"/>
    </row>
    <row r="2904" spans="1:29" x14ac:dyDescent="0.2">
      <c r="A2904" s="37">
        <v>2903</v>
      </c>
      <c r="B2904" s="38" t="s">
        <v>2869</v>
      </c>
      <c r="C2904" s="39" t="s">
        <v>872</v>
      </c>
      <c r="D2904" s="40">
        <v>44101</v>
      </c>
      <c r="E2904" s="38">
        <v>1</v>
      </c>
      <c r="F2904" s="38"/>
      <c r="G2904" s="38" t="s">
        <v>2</v>
      </c>
      <c r="H2904" s="38" t="s">
        <v>2</v>
      </c>
      <c r="I2904" s="79">
        <v>0</v>
      </c>
      <c r="J2904" s="79">
        <v>1483</v>
      </c>
      <c r="K2904" s="79">
        <v>0</v>
      </c>
      <c r="L2904" s="41">
        <f>SUM(Data5[[#This Row],[CHELTUIELI DE PERSONAL LEI]:[CHELTUIELI DE CAPITAL (ACTIVE NEFINANCIARE ) LEI]])</f>
        <v>1483</v>
      </c>
      <c r="M2904" s="41">
        <f>Data5[[#This Row],[TOTAL CHELTUIELI LEI]]/Data5[[#This Row],[CURS VALUTAR EURO BNR 22 07 2020]]</f>
        <v>306.39862812751807</v>
      </c>
      <c r="N2904" s="49">
        <v>2390</v>
      </c>
      <c r="O2904" s="54"/>
      <c r="P2904" s="54">
        <v>1406</v>
      </c>
      <c r="Q2904" s="54"/>
      <c r="R2904" s="54">
        <f>Data5[[#This Row],[PERSOANE ÎNSCRISE ÎN LISTELE ELECTORALE (TURUL 1)            ]]+Data5[[#This Row],[PERSOANE ÎNSCRISE ÎN LISTELE ELECTORALE (TURUL AL 2-LEA)]]</f>
        <v>2390</v>
      </c>
      <c r="S2904" s="54">
        <f>Data5[[#This Row],[PERSOANE CARE AU PARTICIPAT LA VOT (TURUL 1)]]+Data5[[#This Row],[PERSOANE CARE AU PARTICIPAT LA VOT  (TURUL AL 2-LEA)]]</f>
        <v>1406</v>
      </c>
      <c r="T2904" s="41">
        <f>Data5[[#This Row],[TOTAL CHELTUIELI LEI]]/Data5[[#This Row],[NUMĂRUL PERSOANELOR ÎNSCRISE ÎN LISTELE ELECTORALE]]</f>
        <v>0.62050209205020923</v>
      </c>
      <c r="U2904" s="41">
        <f>Data5[[#This Row],[TOTAL CHELTUIELI EURO]]/Data5[[#This Row],[NUMĂRUL PERSOANELOR ÎNSCRISE ÎN LISTELE ELECTORALE]]</f>
        <v>0.1282002628148611</v>
      </c>
      <c r="V2904" s="41">
        <f>Data5[[#This Row],[TOTAL CHELTUIELI LEI]]/Data5[[#This Row],[NUMĂRUL PERSOANELOR CARE AU PARTICIPAT LA VOT]]</f>
        <v>1.0547652916073968</v>
      </c>
      <c r="W2904" s="41">
        <f>Data5[[#This Row],[TOTAL CHELTUIELI EURO]]/Data5[[#This Row],[NUMĂRUL PERSOANELOR CARE AU PARTICIPAT LA VOT]]</f>
        <v>0.21792221061701142</v>
      </c>
      <c r="X2904" s="43">
        <v>4.8400999999999996</v>
      </c>
      <c r="Y2904" s="114" t="s">
        <v>2890</v>
      </c>
      <c r="Z2904" s="44">
        <v>0</v>
      </c>
      <c r="AA2904" s="115" t="s">
        <v>3105</v>
      </c>
      <c r="AB2904" s="44">
        <v>0</v>
      </c>
      <c r="AC2904" s="45"/>
    </row>
    <row r="2905" spans="1:29" x14ac:dyDescent="0.2">
      <c r="A2905" s="37">
        <v>2904</v>
      </c>
      <c r="B2905" s="38" t="s">
        <v>2869</v>
      </c>
      <c r="C2905" s="39" t="s">
        <v>873</v>
      </c>
      <c r="D2905" s="40">
        <v>44101</v>
      </c>
      <c r="E2905" s="38">
        <v>1</v>
      </c>
      <c r="F2905" s="38"/>
      <c r="G2905" s="38" t="s">
        <v>2</v>
      </c>
      <c r="H2905" s="38" t="s">
        <v>2</v>
      </c>
      <c r="I2905" s="79">
        <v>0</v>
      </c>
      <c r="J2905" s="79">
        <v>10000</v>
      </c>
      <c r="K2905" s="79">
        <v>0</v>
      </c>
      <c r="L2905" s="41">
        <f>SUM(Data5[[#This Row],[CHELTUIELI DE PERSONAL LEI]:[CHELTUIELI DE CAPITAL (ACTIVE NEFINANCIARE ) LEI]])</f>
        <v>10000</v>
      </c>
      <c r="M2905" s="41">
        <f>Data5[[#This Row],[TOTAL CHELTUIELI LEI]]/Data5[[#This Row],[CURS VALUTAR EURO BNR 22 07 2020]]</f>
        <v>2066.0730150203508</v>
      </c>
      <c r="N2905" s="49">
        <v>1318</v>
      </c>
      <c r="O2905" s="54"/>
      <c r="P2905" s="54">
        <v>766</v>
      </c>
      <c r="Q2905" s="54"/>
      <c r="R2905" s="54">
        <f>Data5[[#This Row],[PERSOANE ÎNSCRISE ÎN LISTELE ELECTORALE (TURUL 1)            ]]+Data5[[#This Row],[PERSOANE ÎNSCRISE ÎN LISTELE ELECTORALE (TURUL AL 2-LEA)]]</f>
        <v>1318</v>
      </c>
      <c r="S2905" s="54">
        <f>Data5[[#This Row],[PERSOANE CARE AU PARTICIPAT LA VOT (TURUL 1)]]+Data5[[#This Row],[PERSOANE CARE AU PARTICIPAT LA VOT  (TURUL AL 2-LEA)]]</f>
        <v>766</v>
      </c>
      <c r="T2905" s="41">
        <f>Data5[[#This Row],[TOTAL CHELTUIELI LEI]]/Data5[[#This Row],[NUMĂRUL PERSOANELOR ÎNSCRISE ÎN LISTELE ELECTORALE]]</f>
        <v>7.587253414264036</v>
      </c>
      <c r="U2905" s="41">
        <f>Data5[[#This Row],[TOTAL CHELTUIELI EURO]]/Data5[[#This Row],[NUMĂRUL PERSOANELOR ÎNSCRISE ÎN LISTELE ELECTORALE]]</f>
        <v>1.5675819537331948</v>
      </c>
      <c r="V2905" s="41">
        <f>Data5[[#This Row],[TOTAL CHELTUIELI LEI]]/Data5[[#This Row],[NUMĂRUL PERSOANELOR CARE AU PARTICIPAT LA VOT]]</f>
        <v>13.054830287206267</v>
      </c>
      <c r="W2905" s="41">
        <f>Data5[[#This Row],[TOTAL CHELTUIELI EURO]]/Data5[[#This Row],[NUMĂRUL PERSOANELOR CARE AU PARTICIPAT LA VOT]]</f>
        <v>2.6972232572067241</v>
      </c>
      <c r="X2905" s="43">
        <v>4.8400999999999996</v>
      </c>
      <c r="Y2905" s="114" t="s">
        <v>2886</v>
      </c>
      <c r="Z2905" s="44">
        <v>7</v>
      </c>
      <c r="AA2905" s="115" t="s">
        <v>3107</v>
      </c>
      <c r="AB2905" s="44">
        <v>1</v>
      </c>
      <c r="AC2905" s="45"/>
    </row>
    <row r="2906" spans="1:29" x14ac:dyDescent="0.2">
      <c r="A2906" s="37">
        <v>2905</v>
      </c>
      <c r="B2906" s="38" t="s">
        <v>2869</v>
      </c>
      <c r="C2906" s="39" t="s">
        <v>874</v>
      </c>
      <c r="D2906" s="40">
        <v>44101</v>
      </c>
      <c r="E2906" s="38">
        <v>1</v>
      </c>
      <c r="F2906" s="38"/>
      <c r="G2906" s="38" t="s">
        <v>2</v>
      </c>
      <c r="H2906" s="38" t="s">
        <v>2</v>
      </c>
      <c r="I2906" s="79">
        <v>2460</v>
      </c>
      <c r="J2906" s="79">
        <v>0</v>
      </c>
      <c r="K2906" s="79">
        <v>0</v>
      </c>
      <c r="L2906" s="41">
        <f>SUM(Data5[[#This Row],[CHELTUIELI DE PERSONAL LEI]:[CHELTUIELI DE CAPITAL (ACTIVE NEFINANCIARE ) LEI]])</f>
        <v>2460</v>
      </c>
      <c r="M2906" s="41">
        <f>Data5[[#This Row],[TOTAL CHELTUIELI LEI]]/Data5[[#This Row],[CURS VALUTAR EURO BNR 22 07 2020]]</f>
        <v>508.25396169500635</v>
      </c>
      <c r="N2906" s="49">
        <v>808</v>
      </c>
      <c r="O2906" s="54"/>
      <c r="P2906" s="54">
        <v>945</v>
      </c>
      <c r="Q2906" s="54"/>
      <c r="R2906" s="54">
        <f>Data5[[#This Row],[PERSOANE ÎNSCRISE ÎN LISTELE ELECTORALE (TURUL 1)            ]]+Data5[[#This Row],[PERSOANE ÎNSCRISE ÎN LISTELE ELECTORALE (TURUL AL 2-LEA)]]</f>
        <v>808</v>
      </c>
      <c r="S2906" s="54">
        <f>Data5[[#This Row],[PERSOANE CARE AU PARTICIPAT LA VOT (TURUL 1)]]+Data5[[#This Row],[PERSOANE CARE AU PARTICIPAT LA VOT  (TURUL AL 2-LEA)]]</f>
        <v>945</v>
      </c>
      <c r="T2906" s="41">
        <f>Data5[[#This Row],[TOTAL CHELTUIELI LEI]]/Data5[[#This Row],[NUMĂRUL PERSOANELOR ÎNSCRISE ÎN LISTELE ELECTORALE]]</f>
        <v>3.0445544554455446</v>
      </c>
      <c r="U2906" s="41">
        <f>Data5[[#This Row],[TOTAL CHELTUIELI EURO]]/Data5[[#This Row],[NUMĂRUL PERSOANELOR ÎNSCRISE ÎN LISTELE ELECTORALE]]</f>
        <v>0.6290271803156019</v>
      </c>
      <c r="V2906" s="41">
        <f>Data5[[#This Row],[TOTAL CHELTUIELI LEI]]/Data5[[#This Row],[NUMĂRUL PERSOANELOR CARE AU PARTICIPAT LA VOT]]</f>
        <v>2.6031746031746033</v>
      </c>
      <c r="W2906" s="41">
        <f>Data5[[#This Row],[TOTAL CHELTUIELI EURO]]/Data5[[#This Row],[NUMĂRUL PERSOANELOR CARE AU PARTICIPAT LA VOT]]</f>
        <v>0.53783488010053582</v>
      </c>
      <c r="X2906" s="43">
        <v>4.8400999999999996</v>
      </c>
      <c r="Y2906" s="114" t="s">
        <v>2884</v>
      </c>
      <c r="Z2906" s="44">
        <v>3</v>
      </c>
      <c r="AA2906" s="115" t="s">
        <v>3105</v>
      </c>
      <c r="AB2906" s="44">
        <v>0</v>
      </c>
      <c r="AC2906" s="45"/>
    </row>
    <row r="2907" spans="1:29" ht="38.25" x14ac:dyDescent="0.2">
      <c r="A2907" s="37">
        <v>2906</v>
      </c>
      <c r="B2907" s="37" t="s">
        <v>2869</v>
      </c>
      <c r="C2907" s="39" t="s">
        <v>875</v>
      </c>
      <c r="D2907" s="52">
        <v>44101</v>
      </c>
      <c r="E2907" s="37">
        <v>1</v>
      </c>
      <c r="F2907" s="53" t="s">
        <v>2759</v>
      </c>
      <c r="G2907" s="37" t="s">
        <v>2</v>
      </c>
      <c r="H2907" s="37" t="s">
        <v>2</v>
      </c>
      <c r="I2907" s="80">
        <v>5018</v>
      </c>
      <c r="J2907" s="80">
        <v>22599.52</v>
      </c>
      <c r="K2907" s="80">
        <v>0</v>
      </c>
      <c r="L2907" s="41">
        <f>SUM(Data5[[#This Row],[CHELTUIELI DE PERSONAL LEI]:[CHELTUIELI DE CAPITAL (ACTIVE NEFINANCIARE ) LEI]])</f>
        <v>27617.52</v>
      </c>
      <c r="M2907" s="47">
        <f>Data5[[#This Row],[TOTAL CHELTUIELI LEI]]/Data5[[#This Row],[CURS VALUTAR EURO BNR 22 07 2020]]</f>
        <v>5705.9812813784847</v>
      </c>
      <c r="N2907" s="105">
        <v>3759</v>
      </c>
      <c r="O2907" s="54">
        <v>3760</v>
      </c>
      <c r="P2907" s="54">
        <v>2040</v>
      </c>
      <c r="Q2907" s="100">
        <v>2118</v>
      </c>
      <c r="R2907" s="54">
        <f>Data5[[#This Row],[PERSOANE ÎNSCRISE ÎN LISTELE ELECTORALE (TURUL 1)            ]]+Data5[[#This Row],[PERSOANE ÎNSCRISE ÎN LISTELE ELECTORALE (TURUL AL 2-LEA)]]</f>
        <v>7519</v>
      </c>
      <c r="S2907" s="54">
        <f>Data5[[#This Row],[PERSOANE CARE AU PARTICIPAT LA VOT (TURUL 1)]]+Data5[[#This Row],[PERSOANE CARE AU PARTICIPAT LA VOT  (TURUL AL 2-LEA)]]</f>
        <v>4158</v>
      </c>
      <c r="T2907" s="47">
        <f>Data5[[#This Row],[TOTAL CHELTUIELI LEI]]/Data5[[#This Row],[NUMĂRUL PERSOANELOR ÎNSCRISE ÎN LISTELE ELECTORALE]]</f>
        <v>3.6730309881633199</v>
      </c>
      <c r="U2907" s="47">
        <f>Data5[[#This Row],[TOTAL CHELTUIELI EURO]]/Data5[[#This Row],[NUMĂRUL PERSOANELOR ÎNSCRISE ÎN LISTELE ELECTORALE]]</f>
        <v>0.75887502079777691</v>
      </c>
      <c r="V2907" s="47">
        <f>Data5[[#This Row],[TOTAL CHELTUIELI LEI]]/Data5[[#This Row],[NUMĂRUL PERSOANELOR CARE AU PARTICIPAT LA VOT]]</f>
        <v>6.6420202020202019</v>
      </c>
      <c r="W2907" s="47">
        <f>Data5[[#This Row],[TOTAL CHELTUIELI EURO]]/Data5[[#This Row],[NUMĂRUL PERSOANELOR CARE AU PARTICIPAT LA VOT]]</f>
        <v>1.3722898704613959</v>
      </c>
      <c r="X2907" s="55">
        <v>4.8400999999999996</v>
      </c>
      <c r="Y2907" s="114" t="s">
        <v>2884</v>
      </c>
      <c r="Z2907" s="44">
        <v>3</v>
      </c>
      <c r="AA2907" s="115" t="s">
        <v>3105</v>
      </c>
      <c r="AB2907" s="44">
        <v>0</v>
      </c>
      <c r="AC2907" s="45"/>
    </row>
    <row r="2908" spans="1:29" x14ac:dyDescent="0.2">
      <c r="A2908" s="37">
        <v>2907</v>
      </c>
      <c r="B2908" s="38" t="s">
        <v>2869</v>
      </c>
      <c r="C2908" s="39" t="s">
        <v>876</v>
      </c>
      <c r="D2908" s="40">
        <v>44101</v>
      </c>
      <c r="E2908" s="38">
        <v>1</v>
      </c>
      <c r="F2908" s="38"/>
      <c r="G2908" s="38" t="s">
        <v>2</v>
      </c>
      <c r="H2908" s="38" t="s">
        <v>2</v>
      </c>
      <c r="I2908" s="79">
        <v>600</v>
      </c>
      <c r="J2908" s="79">
        <v>3664</v>
      </c>
      <c r="K2908" s="79">
        <v>0</v>
      </c>
      <c r="L2908" s="41">
        <f>SUM(Data5[[#This Row],[CHELTUIELI DE PERSONAL LEI]:[CHELTUIELI DE CAPITAL (ACTIVE NEFINANCIARE ) LEI]])</f>
        <v>4264</v>
      </c>
      <c r="M2908" s="41">
        <f>Data5[[#This Row],[TOTAL CHELTUIELI LEI]]/Data5[[#This Row],[CURS VALUTAR EURO BNR 22 07 2020]]</f>
        <v>880.97353360467764</v>
      </c>
      <c r="N2908" s="49">
        <v>1521</v>
      </c>
      <c r="O2908" s="42"/>
      <c r="P2908" s="101">
        <v>754</v>
      </c>
      <c r="Q2908" s="42"/>
      <c r="R2908" s="42">
        <f>Data5[[#This Row],[PERSOANE ÎNSCRISE ÎN LISTELE ELECTORALE (TURUL 1)            ]]+Data5[[#This Row],[PERSOANE ÎNSCRISE ÎN LISTELE ELECTORALE (TURUL AL 2-LEA)]]</f>
        <v>1521</v>
      </c>
      <c r="S2908" s="42">
        <f>Data5[[#This Row],[PERSOANE CARE AU PARTICIPAT LA VOT (TURUL 1)]]+Data5[[#This Row],[PERSOANE CARE AU PARTICIPAT LA VOT  (TURUL AL 2-LEA)]]</f>
        <v>754</v>
      </c>
      <c r="T2908" s="41">
        <f>Data5[[#This Row],[TOTAL CHELTUIELI LEI]]/Data5[[#This Row],[NUMĂRUL PERSOANELOR ÎNSCRISE ÎN LISTELE ELECTORALE]]</f>
        <v>2.8034188034188032</v>
      </c>
      <c r="U2908" s="41">
        <f>Data5[[#This Row],[TOTAL CHELTUIELI EURO]]/Data5[[#This Row],[NUMĂRUL PERSOANELOR ÎNSCRISE ÎN LISTELE ELECTORALE]]</f>
        <v>0.5792067939544232</v>
      </c>
      <c r="V2908" s="41">
        <f>Data5[[#This Row],[TOTAL CHELTUIELI LEI]]/Data5[[#This Row],[NUMĂRUL PERSOANELOR CARE AU PARTICIPAT LA VOT]]</f>
        <v>5.6551724137931032</v>
      </c>
      <c r="W2908" s="41">
        <f>Data5[[#This Row],[TOTAL CHELTUIELI EURO]]/Data5[[#This Row],[NUMĂRUL PERSOANELOR CARE AU PARTICIPAT LA VOT]]</f>
        <v>1.1683999119425432</v>
      </c>
      <c r="X2908" s="43">
        <v>4.8400999999999996</v>
      </c>
      <c r="Y2908" s="114" t="s">
        <v>2891</v>
      </c>
      <c r="Z2908" s="44">
        <v>2</v>
      </c>
      <c r="AA2908" s="115" t="s">
        <v>3105</v>
      </c>
      <c r="AB2908" s="44">
        <v>0</v>
      </c>
      <c r="AC2908" s="45"/>
    </row>
    <row r="2909" spans="1:29" x14ac:dyDescent="0.2">
      <c r="A2909" s="37">
        <v>2908</v>
      </c>
      <c r="B2909" s="38" t="s">
        <v>2869</v>
      </c>
      <c r="C2909" s="39" t="s">
        <v>877</v>
      </c>
      <c r="D2909" s="40">
        <v>44101</v>
      </c>
      <c r="E2909" s="38">
        <v>1</v>
      </c>
      <c r="F2909" s="38"/>
      <c r="G2909" s="38" t="s">
        <v>2</v>
      </c>
      <c r="H2909" s="38" t="s">
        <v>2</v>
      </c>
      <c r="I2909" s="79">
        <v>316</v>
      </c>
      <c r="J2909" s="79">
        <v>7190</v>
      </c>
      <c r="K2909" s="79">
        <v>0</v>
      </c>
      <c r="L2909" s="41">
        <f>SUM(Data5[[#This Row],[CHELTUIELI DE PERSONAL LEI]:[CHELTUIELI DE CAPITAL (ACTIVE NEFINANCIARE ) LEI]])</f>
        <v>7506</v>
      </c>
      <c r="M2909" s="41">
        <f>Data5[[#This Row],[TOTAL CHELTUIELI LEI]]/Data5[[#This Row],[CURS VALUTAR EURO BNR 22 07 2020]]</f>
        <v>1550.7944050742753</v>
      </c>
      <c r="N2909" s="49">
        <v>1935</v>
      </c>
      <c r="O2909" s="42"/>
      <c r="P2909" s="101">
        <v>1213</v>
      </c>
      <c r="Q2909" s="42"/>
      <c r="R2909" s="42">
        <f>Data5[[#This Row],[PERSOANE ÎNSCRISE ÎN LISTELE ELECTORALE (TURUL 1)            ]]+Data5[[#This Row],[PERSOANE ÎNSCRISE ÎN LISTELE ELECTORALE (TURUL AL 2-LEA)]]</f>
        <v>1935</v>
      </c>
      <c r="S2909" s="42">
        <f>Data5[[#This Row],[PERSOANE CARE AU PARTICIPAT LA VOT (TURUL 1)]]+Data5[[#This Row],[PERSOANE CARE AU PARTICIPAT LA VOT  (TURUL AL 2-LEA)]]</f>
        <v>1213</v>
      </c>
      <c r="T2909" s="41">
        <f>Data5[[#This Row],[TOTAL CHELTUIELI LEI]]/Data5[[#This Row],[NUMĂRUL PERSOANELOR ÎNSCRISE ÎN LISTELE ELECTORALE]]</f>
        <v>3.8790697674418606</v>
      </c>
      <c r="U2909" s="41">
        <f>Data5[[#This Row],[TOTAL CHELTUIELI EURO]]/Data5[[#This Row],[NUMĂRUL PERSOANELOR ÎNSCRISE ÎN LISTELE ELECTORALE]]</f>
        <v>0.80144413698928962</v>
      </c>
      <c r="V2909" s="41">
        <f>Data5[[#This Row],[TOTAL CHELTUIELI LEI]]/Data5[[#This Row],[NUMĂRUL PERSOANELOR CARE AU PARTICIPAT LA VOT]]</f>
        <v>6.1879637262984337</v>
      </c>
      <c r="W2909" s="41">
        <f>Data5[[#This Row],[TOTAL CHELTUIELI EURO]]/Data5[[#This Row],[NUMĂRUL PERSOANELOR CARE AU PARTICIPAT LA VOT]]</f>
        <v>1.2784784872829971</v>
      </c>
      <c r="X2909" s="43">
        <v>4.8400999999999996</v>
      </c>
      <c r="Y2909" s="114" t="s">
        <v>2884</v>
      </c>
      <c r="Z2909" s="44">
        <v>3</v>
      </c>
      <c r="AA2909" s="115" t="s">
        <v>3105</v>
      </c>
      <c r="AB2909" s="44">
        <v>0</v>
      </c>
      <c r="AC2909" s="45"/>
    </row>
    <row r="2910" spans="1:29" x14ac:dyDescent="0.2">
      <c r="A2910" s="37">
        <v>2909</v>
      </c>
      <c r="B2910" s="38" t="s">
        <v>2869</v>
      </c>
      <c r="C2910" s="39" t="s">
        <v>618</v>
      </c>
      <c r="D2910" s="40">
        <v>44101</v>
      </c>
      <c r="E2910" s="38">
        <v>1</v>
      </c>
      <c r="F2910" s="38"/>
      <c r="G2910" s="38" t="s">
        <v>2</v>
      </c>
      <c r="H2910" s="38" t="s">
        <v>2</v>
      </c>
      <c r="I2910" s="79">
        <v>273</v>
      </c>
      <c r="J2910" s="79">
        <v>1564.1</v>
      </c>
      <c r="K2910" s="79">
        <v>0</v>
      </c>
      <c r="L2910" s="41">
        <f>SUM(Data5[[#This Row],[CHELTUIELI DE PERSONAL LEI]:[CHELTUIELI DE CAPITAL (ACTIVE NEFINANCIARE ) LEI]])</f>
        <v>1837.1</v>
      </c>
      <c r="M2910" s="41">
        <f>Data5[[#This Row],[TOTAL CHELTUIELI LEI]]/Data5[[#This Row],[CURS VALUTAR EURO BNR 22 07 2020]]</f>
        <v>379.55827358938865</v>
      </c>
      <c r="N2910" s="49">
        <v>1618</v>
      </c>
      <c r="O2910" s="42"/>
      <c r="P2910" s="101">
        <v>1287</v>
      </c>
      <c r="Q2910" s="42"/>
      <c r="R2910" s="42">
        <f>Data5[[#This Row],[PERSOANE ÎNSCRISE ÎN LISTELE ELECTORALE (TURUL 1)            ]]+Data5[[#This Row],[PERSOANE ÎNSCRISE ÎN LISTELE ELECTORALE (TURUL AL 2-LEA)]]</f>
        <v>1618</v>
      </c>
      <c r="S2910" s="42">
        <f>Data5[[#This Row],[PERSOANE CARE AU PARTICIPAT LA VOT (TURUL 1)]]+Data5[[#This Row],[PERSOANE CARE AU PARTICIPAT LA VOT  (TURUL AL 2-LEA)]]</f>
        <v>1287</v>
      </c>
      <c r="T2910" s="41">
        <f>Data5[[#This Row],[TOTAL CHELTUIELI LEI]]/Data5[[#This Row],[NUMĂRUL PERSOANELOR ÎNSCRISE ÎN LISTELE ELECTORALE]]</f>
        <v>1.1354140914709516</v>
      </c>
      <c r="U2910" s="41">
        <f>Data5[[#This Row],[TOTAL CHELTUIELI EURO]]/Data5[[#This Row],[NUMĂRUL PERSOANELOR ÎNSCRISE ÎN LISTELE ELECTORALE]]</f>
        <v>0.23458484152619818</v>
      </c>
      <c r="V2910" s="41">
        <f>Data5[[#This Row],[TOTAL CHELTUIELI LEI]]/Data5[[#This Row],[NUMĂRUL PERSOANELOR CARE AU PARTICIPAT LA VOT]]</f>
        <v>1.4274281274281273</v>
      </c>
      <c r="W2910" s="41">
        <f>Data5[[#This Row],[TOTAL CHELTUIELI EURO]]/Data5[[#This Row],[NUMĂRUL PERSOANELOR CARE AU PARTICIPAT LA VOT]]</f>
        <v>0.29491707349602847</v>
      </c>
      <c r="X2910" s="43">
        <v>4.8400999999999996</v>
      </c>
      <c r="Y2910" s="114" t="s">
        <v>2894</v>
      </c>
      <c r="Z2910" s="44">
        <v>1</v>
      </c>
      <c r="AA2910" s="115" t="s">
        <v>3105</v>
      </c>
      <c r="AB2910" s="44">
        <v>0</v>
      </c>
      <c r="AC2910" s="45"/>
    </row>
    <row r="2911" spans="1:29" x14ac:dyDescent="0.2">
      <c r="A2911" s="37">
        <v>2910</v>
      </c>
      <c r="B2911" s="38" t="s">
        <v>2869</v>
      </c>
      <c r="C2911" s="39" t="s">
        <v>878</v>
      </c>
      <c r="D2911" s="40">
        <v>44101</v>
      </c>
      <c r="E2911" s="38">
        <v>1</v>
      </c>
      <c r="F2911" s="38"/>
      <c r="G2911" s="38" t="s">
        <v>2</v>
      </c>
      <c r="H2911" s="38" t="s">
        <v>2</v>
      </c>
      <c r="I2911" s="79">
        <v>864</v>
      </c>
      <c r="J2911" s="79">
        <v>12110.42</v>
      </c>
      <c r="K2911" s="79">
        <v>0</v>
      </c>
      <c r="L2911" s="41">
        <f>SUM(Data5[[#This Row],[CHELTUIELI DE PERSONAL LEI]:[CHELTUIELI DE CAPITAL (ACTIVE NEFINANCIARE ) LEI]])</f>
        <v>12974.42</v>
      </c>
      <c r="M2911" s="41">
        <f>Data5[[#This Row],[TOTAL CHELTUIELI LEI]]/Data5[[#This Row],[CURS VALUTAR EURO BNR 22 07 2020]]</f>
        <v>2680.6099047540342</v>
      </c>
      <c r="N2911" s="49">
        <v>4721</v>
      </c>
      <c r="O2911" s="42"/>
      <c r="P2911" s="101">
        <v>2164</v>
      </c>
      <c r="Q2911" s="42"/>
      <c r="R2911" s="42">
        <f>Data5[[#This Row],[PERSOANE ÎNSCRISE ÎN LISTELE ELECTORALE (TURUL 1)            ]]+Data5[[#This Row],[PERSOANE ÎNSCRISE ÎN LISTELE ELECTORALE (TURUL AL 2-LEA)]]</f>
        <v>4721</v>
      </c>
      <c r="S2911" s="42">
        <f>Data5[[#This Row],[PERSOANE CARE AU PARTICIPAT LA VOT (TURUL 1)]]+Data5[[#This Row],[PERSOANE CARE AU PARTICIPAT LA VOT  (TURUL AL 2-LEA)]]</f>
        <v>2164</v>
      </c>
      <c r="T2911" s="41">
        <f>Data5[[#This Row],[TOTAL CHELTUIELI LEI]]/Data5[[#This Row],[NUMĂRUL PERSOANELOR ÎNSCRISE ÎN LISTELE ELECTORALE]]</f>
        <v>2.7482355433170937</v>
      </c>
      <c r="U2911" s="41">
        <f>Data5[[#This Row],[TOTAL CHELTUIELI EURO]]/Data5[[#This Row],[NUMĂRUL PERSOANELOR ÎNSCRISE ÎN LISTELE ELECTORALE]]</f>
        <v>0.56780552949672403</v>
      </c>
      <c r="V2911" s="41">
        <f>Data5[[#This Row],[TOTAL CHELTUIELI LEI]]/Data5[[#This Row],[NUMĂRUL PERSOANELOR CARE AU PARTICIPAT LA VOT]]</f>
        <v>5.9955730129390021</v>
      </c>
      <c r="W2911" s="41">
        <f>Data5[[#This Row],[TOTAL CHELTUIELI EURO]]/Data5[[#This Row],[NUMĂRUL PERSOANELOR CARE AU PARTICIPAT LA VOT]]</f>
        <v>1.2387291611617532</v>
      </c>
      <c r="X2911" s="43">
        <v>4.8400999999999996</v>
      </c>
      <c r="Y2911" s="114" t="s">
        <v>2891</v>
      </c>
      <c r="Z2911" s="44">
        <v>2</v>
      </c>
      <c r="AA2911" s="115" t="s">
        <v>3105</v>
      </c>
      <c r="AB2911" s="44">
        <v>0</v>
      </c>
      <c r="AC2911" s="45"/>
    </row>
    <row r="2912" spans="1:29" x14ac:dyDescent="0.2">
      <c r="A2912" s="37">
        <v>2911</v>
      </c>
      <c r="B2912" s="38" t="s">
        <v>2869</v>
      </c>
      <c r="C2912" s="39" t="s">
        <v>879</v>
      </c>
      <c r="D2912" s="40">
        <v>44101</v>
      </c>
      <c r="E2912" s="38">
        <v>1</v>
      </c>
      <c r="F2912" s="38"/>
      <c r="G2912" s="38" t="s">
        <v>2</v>
      </c>
      <c r="H2912" s="38" t="s">
        <v>2</v>
      </c>
      <c r="I2912" s="79">
        <v>3000</v>
      </c>
      <c r="J2912" s="79">
        <v>25102</v>
      </c>
      <c r="K2912" s="79">
        <v>0</v>
      </c>
      <c r="L2912" s="41">
        <f>SUM(Data5[[#This Row],[CHELTUIELI DE PERSONAL LEI]:[CHELTUIELI DE CAPITAL (ACTIVE NEFINANCIARE ) LEI]])</f>
        <v>28102</v>
      </c>
      <c r="M2912" s="41">
        <f>Data5[[#This Row],[TOTAL CHELTUIELI LEI]]/Data5[[#This Row],[CURS VALUTAR EURO BNR 22 07 2020]]</f>
        <v>5806.0783868101908</v>
      </c>
      <c r="N2912" s="49">
        <v>4119</v>
      </c>
      <c r="O2912" s="42"/>
      <c r="P2912" s="101">
        <v>1812</v>
      </c>
      <c r="Q2912" s="42"/>
      <c r="R2912" s="42">
        <f>Data5[[#This Row],[PERSOANE ÎNSCRISE ÎN LISTELE ELECTORALE (TURUL 1)            ]]+Data5[[#This Row],[PERSOANE ÎNSCRISE ÎN LISTELE ELECTORALE (TURUL AL 2-LEA)]]</f>
        <v>4119</v>
      </c>
      <c r="S2912" s="42">
        <f>Data5[[#This Row],[PERSOANE CARE AU PARTICIPAT LA VOT (TURUL 1)]]+Data5[[#This Row],[PERSOANE CARE AU PARTICIPAT LA VOT  (TURUL AL 2-LEA)]]</f>
        <v>1812</v>
      </c>
      <c r="T2912" s="41">
        <f>Data5[[#This Row],[TOTAL CHELTUIELI LEI]]/Data5[[#This Row],[NUMĂRUL PERSOANELOR ÎNSCRISE ÎN LISTELE ELECTORALE]]</f>
        <v>6.8225297402282106</v>
      </c>
      <c r="U2912" s="41">
        <f>Data5[[#This Row],[TOTAL CHELTUIELI EURO]]/Data5[[#This Row],[NUMĂRUL PERSOANELOR ÎNSCRISE ÎN LISTELE ELECTORALE]]</f>
        <v>1.4095844590459312</v>
      </c>
      <c r="V2912" s="41">
        <f>Data5[[#This Row],[TOTAL CHELTUIELI LEI]]/Data5[[#This Row],[NUMĂRUL PERSOANELOR CARE AU PARTICIPAT LA VOT]]</f>
        <v>15.508830022075054</v>
      </c>
      <c r="W2912" s="41">
        <f>Data5[[#This Row],[TOTAL CHELTUIELI EURO]]/Data5[[#This Row],[NUMĂRUL PERSOANELOR CARE AU PARTICIPAT LA VOT]]</f>
        <v>3.2042375203146749</v>
      </c>
      <c r="X2912" s="43">
        <v>4.8400999999999996</v>
      </c>
      <c r="Y2912" s="114" t="s">
        <v>2889</v>
      </c>
      <c r="Z2912" s="44">
        <v>6</v>
      </c>
      <c r="AA2912" s="115" t="s">
        <v>3107</v>
      </c>
      <c r="AB2912" s="44">
        <v>1</v>
      </c>
      <c r="AC2912" s="45"/>
    </row>
    <row r="2913" spans="1:29" x14ac:dyDescent="0.2">
      <c r="A2913" s="37">
        <v>2912</v>
      </c>
      <c r="B2913" s="38" t="s">
        <v>2869</v>
      </c>
      <c r="C2913" s="39" t="s">
        <v>880</v>
      </c>
      <c r="D2913" s="40">
        <v>44101</v>
      </c>
      <c r="E2913" s="38">
        <v>1</v>
      </c>
      <c r="F2913" s="38"/>
      <c r="G2913" s="38" t="s">
        <v>2</v>
      </c>
      <c r="H2913" s="38" t="s">
        <v>2</v>
      </c>
      <c r="I2913" s="79">
        <v>0</v>
      </c>
      <c r="J2913" s="79">
        <v>5452</v>
      </c>
      <c r="K2913" s="79">
        <v>0</v>
      </c>
      <c r="L2913" s="41">
        <f>SUM(Data5[[#This Row],[CHELTUIELI DE PERSONAL LEI]:[CHELTUIELI DE CAPITAL (ACTIVE NEFINANCIARE ) LEI]])</f>
        <v>5452</v>
      </c>
      <c r="M2913" s="41">
        <f>Data5[[#This Row],[TOTAL CHELTUIELI LEI]]/Data5[[#This Row],[CURS VALUTAR EURO BNR 22 07 2020]]</f>
        <v>1126.4230077890954</v>
      </c>
      <c r="N2913" s="49">
        <v>1843</v>
      </c>
      <c r="O2913" s="42"/>
      <c r="P2913" s="101">
        <v>961</v>
      </c>
      <c r="Q2913" s="42"/>
      <c r="R2913" s="42">
        <f>Data5[[#This Row],[PERSOANE ÎNSCRISE ÎN LISTELE ELECTORALE (TURUL 1)            ]]+Data5[[#This Row],[PERSOANE ÎNSCRISE ÎN LISTELE ELECTORALE (TURUL AL 2-LEA)]]</f>
        <v>1843</v>
      </c>
      <c r="S2913" s="42">
        <f>Data5[[#This Row],[PERSOANE CARE AU PARTICIPAT LA VOT (TURUL 1)]]+Data5[[#This Row],[PERSOANE CARE AU PARTICIPAT LA VOT  (TURUL AL 2-LEA)]]</f>
        <v>961</v>
      </c>
      <c r="T2913" s="41">
        <f>Data5[[#This Row],[TOTAL CHELTUIELI LEI]]/Data5[[#This Row],[NUMĂRUL PERSOANELOR ÎNSCRISE ÎN LISTELE ELECTORALE]]</f>
        <v>2.9582202930005428</v>
      </c>
      <c r="U2913" s="41">
        <f>Data5[[#This Row],[TOTAL CHELTUIELI EURO]]/Data5[[#This Row],[NUMĂRUL PERSOANELOR ÎNSCRISE ÎN LISTELE ELECTORALE]]</f>
        <v>0.61118991198540173</v>
      </c>
      <c r="V2913" s="41">
        <f>Data5[[#This Row],[TOTAL CHELTUIELI LEI]]/Data5[[#This Row],[NUMĂRUL PERSOANELOR CARE AU PARTICIPAT LA VOT]]</f>
        <v>5.6732570239334024</v>
      </c>
      <c r="W2913" s="41">
        <f>Data5[[#This Row],[TOTAL CHELTUIELI EURO]]/Data5[[#This Row],[NUMĂRUL PERSOANELOR CARE AU PARTICIPAT LA VOT]]</f>
        <v>1.1721363244423471</v>
      </c>
      <c r="X2913" s="43">
        <v>4.8400999999999996</v>
      </c>
      <c r="Y2913" s="114" t="s">
        <v>2891</v>
      </c>
      <c r="Z2913" s="44">
        <v>2</v>
      </c>
      <c r="AA2913" s="115" t="s">
        <v>3105</v>
      </c>
      <c r="AB2913" s="44">
        <v>0</v>
      </c>
      <c r="AC2913" s="45"/>
    </row>
    <row r="2914" spans="1:29" x14ac:dyDescent="0.2">
      <c r="A2914" s="37">
        <v>2913</v>
      </c>
      <c r="B2914" s="38" t="s">
        <v>2869</v>
      </c>
      <c r="C2914" s="39" t="s">
        <v>881</v>
      </c>
      <c r="D2914" s="40">
        <v>44101</v>
      </c>
      <c r="E2914" s="38">
        <v>1</v>
      </c>
      <c r="F2914" s="38"/>
      <c r="G2914" s="38" t="s">
        <v>2</v>
      </c>
      <c r="H2914" s="38" t="s">
        <v>2</v>
      </c>
      <c r="I2914" s="79">
        <v>2000</v>
      </c>
      <c r="J2914" s="79">
        <v>826</v>
      </c>
      <c r="K2914" s="79">
        <v>0</v>
      </c>
      <c r="L2914" s="41">
        <f>SUM(Data5[[#This Row],[CHELTUIELI DE PERSONAL LEI]:[CHELTUIELI DE CAPITAL (ACTIVE NEFINANCIARE ) LEI]])</f>
        <v>2826</v>
      </c>
      <c r="M2914" s="41">
        <f>Data5[[#This Row],[TOTAL CHELTUIELI LEI]]/Data5[[#This Row],[CURS VALUTAR EURO BNR 22 07 2020]]</f>
        <v>583.87223404475117</v>
      </c>
      <c r="N2914" s="49">
        <v>841</v>
      </c>
      <c r="O2914" s="42"/>
      <c r="P2914" s="101">
        <v>874</v>
      </c>
      <c r="Q2914" s="42"/>
      <c r="R2914" s="42">
        <f>Data5[[#This Row],[PERSOANE ÎNSCRISE ÎN LISTELE ELECTORALE (TURUL 1)            ]]+Data5[[#This Row],[PERSOANE ÎNSCRISE ÎN LISTELE ELECTORALE (TURUL AL 2-LEA)]]</f>
        <v>841</v>
      </c>
      <c r="S2914" s="42">
        <f>Data5[[#This Row],[PERSOANE CARE AU PARTICIPAT LA VOT (TURUL 1)]]+Data5[[#This Row],[PERSOANE CARE AU PARTICIPAT LA VOT  (TURUL AL 2-LEA)]]</f>
        <v>874</v>
      </c>
      <c r="T2914" s="41">
        <f>Data5[[#This Row],[TOTAL CHELTUIELI LEI]]/Data5[[#This Row],[NUMĂRUL PERSOANELOR ÎNSCRISE ÎN LISTELE ELECTORALE]]</f>
        <v>3.3602853745541021</v>
      </c>
      <c r="U2914" s="41">
        <f>Data5[[#This Row],[TOTAL CHELTUIELI EURO]]/Data5[[#This Row],[NUMĂRUL PERSOANELOR ÎNSCRISE ÎN LISTELE ELECTORALE]]</f>
        <v>0.69425949351337835</v>
      </c>
      <c r="V2914" s="41">
        <f>Data5[[#This Row],[TOTAL CHELTUIELI LEI]]/Data5[[#This Row],[NUMĂRUL PERSOANELOR CARE AU PARTICIPAT LA VOT]]</f>
        <v>3.2334096109839816</v>
      </c>
      <c r="W2914" s="41">
        <f>Data5[[#This Row],[TOTAL CHELTUIELI EURO]]/Data5[[#This Row],[NUMĂRUL PERSOANELOR CARE AU PARTICIPAT LA VOT]]</f>
        <v>0.66804603437614551</v>
      </c>
      <c r="X2914" s="43">
        <v>4.8400999999999996</v>
      </c>
      <c r="Y2914" s="114" t="s">
        <v>2884</v>
      </c>
      <c r="Z2914" s="44">
        <v>3</v>
      </c>
      <c r="AA2914" s="115" t="s">
        <v>3105</v>
      </c>
      <c r="AB2914" s="44">
        <v>0</v>
      </c>
      <c r="AC2914" s="45"/>
    </row>
    <row r="2915" spans="1:29" x14ac:dyDescent="0.2">
      <c r="A2915" s="37">
        <v>2914</v>
      </c>
      <c r="B2915" s="38" t="s">
        <v>2869</v>
      </c>
      <c r="C2915" s="39" t="s">
        <v>882</v>
      </c>
      <c r="D2915" s="40">
        <v>44101</v>
      </c>
      <c r="E2915" s="38">
        <v>1</v>
      </c>
      <c r="F2915" s="38"/>
      <c r="G2915" s="38" t="s">
        <v>2</v>
      </c>
      <c r="H2915" s="38" t="s">
        <v>2</v>
      </c>
      <c r="I2915" s="79">
        <v>0</v>
      </c>
      <c r="J2915" s="79">
        <v>12167.86</v>
      </c>
      <c r="K2915" s="79">
        <v>0</v>
      </c>
      <c r="L2915" s="41">
        <f>SUM(Data5[[#This Row],[CHELTUIELI DE PERSONAL LEI]:[CHELTUIELI DE CAPITAL (ACTIVE NEFINANCIARE ) LEI]])</f>
        <v>12167.86</v>
      </c>
      <c r="M2915" s="41">
        <f>Data5[[#This Row],[TOTAL CHELTUIELI LEI]]/Data5[[#This Row],[CURS VALUTAR EURO BNR 22 07 2020]]</f>
        <v>2513.9687196545528</v>
      </c>
      <c r="N2915" s="49">
        <v>2703</v>
      </c>
      <c r="O2915" s="42"/>
      <c r="P2915" s="101">
        <v>1630</v>
      </c>
      <c r="Q2915" s="42"/>
      <c r="R2915" s="42">
        <f>Data5[[#This Row],[PERSOANE ÎNSCRISE ÎN LISTELE ELECTORALE (TURUL 1)            ]]+Data5[[#This Row],[PERSOANE ÎNSCRISE ÎN LISTELE ELECTORALE (TURUL AL 2-LEA)]]</f>
        <v>2703</v>
      </c>
      <c r="S2915" s="42">
        <f>Data5[[#This Row],[PERSOANE CARE AU PARTICIPAT LA VOT (TURUL 1)]]+Data5[[#This Row],[PERSOANE CARE AU PARTICIPAT LA VOT  (TURUL AL 2-LEA)]]</f>
        <v>1630</v>
      </c>
      <c r="T2915" s="41">
        <f>Data5[[#This Row],[TOTAL CHELTUIELI LEI]]/Data5[[#This Row],[NUMĂRUL PERSOANELOR ÎNSCRISE ÎN LISTELE ELECTORALE]]</f>
        <v>4.5016130225675175</v>
      </c>
      <c r="U2915" s="41">
        <f>Data5[[#This Row],[TOTAL CHELTUIELI EURO]]/Data5[[#This Row],[NUMĂRUL PERSOANELOR ÎNSCRISE ÎN LISTELE ELECTORALE]]</f>
        <v>0.93006611899909464</v>
      </c>
      <c r="V2915" s="41">
        <f>Data5[[#This Row],[TOTAL CHELTUIELI LEI]]/Data5[[#This Row],[NUMĂRUL PERSOANELOR CARE AU PARTICIPAT LA VOT]]</f>
        <v>7.4649447852760744</v>
      </c>
      <c r="W2915" s="41">
        <f>Data5[[#This Row],[TOTAL CHELTUIELI EURO]]/Data5[[#This Row],[NUMĂRUL PERSOANELOR CARE AU PARTICIPAT LA VOT]]</f>
        <v>1.5423120979475784</v>
      </c>
      <c r="X2915" s="43">
        <v>4.8400999999999996</v>
      </c>
      <c r="Y2915" s="114" t="s">
        <v>2895</v>
      </c>
      <c r="Z2915" s="44">
        <v>4</v>
      </c>
      <c r="AA2915" s="115" t="s">
        <v>3105</v>
      </c>
      <c r="AB2915" s="44">
        <v>0</v>
      </c>
      <c r="AC2915" s="45"/>
    </row>
    <row r="2916" spans="1:29" x14ac:dyDescent="0.2">
      <c r="A2916" s="37">
        <v>2915</v>
      </c>
      <c r="B2916" s="38" t="s">
        <v>2869</v>
      </c>
      <c r="C2916" s="39" t="s">
        <v>411</v>
      </c>
      <c r="D2916" s="40">
        <v>44101</v>
      </c>
      <c r="E2916" s="38">
        <v>1</v>
      </c>
      <c r="F2916" s="38"/>
      <c r="G2916" s="38" t="s">
        <v>2</v>
      </c>
      <c r="H2916" s="38" t="s">
        <v>2</v>
      </c>
      <c r="I2916" s="79">
        <v>0</v>
      </c>
      <c r="J2916" s="79">
        <v>0</v>
      </c>
      <c r="K2916" s="79">
        <v>0</v>
      </c>
      <c r="L2916" s="41">
        <f>SUM(Data5[[#This Row],[CHELTUIELI DE PERSONAL LEI]:[CHELTUIELI DE CAPITAL (ACTIVE NEFINANCIARE ) LEI]])</f>
        <v>0</v>
      </c>
      <c r="M2916" s="41">
        <f>Data5[[#This Row],[TOTAL CHELTUIELI LEI]]/Data5[[#This Row],[CURS VALUTAR EURO BNR 22 07 2020]]</f>
        <v>0</v>
      </c>
      <c r="N2916" s="49">
        <v>2413</v>
      </c>
      <c r="O2916" s="42"/>
      <c r="P2916" s="101">
        <v>1853</v>
      </c>
      <c r="Q2916" s="42"/>
      <c r="R2916" s="42">
        <f>Data5[[#This Row],[PERSOANE ÎNSCRISE ÎN LISTELE ELECTORALE (TURUL 1)            ]]+Data5[[#This Row],[PERSOANE ÎNSCRISE ÎN LISTELE ELECTORALE (TURUL AL 2-LEA)]]</f>
        <v>2413</v>
      </c>
      <c r="S2916" s="42">
        <f>Data5[[#This Row],[PERSOANE CARE AU PARTICIPAT LA VOT (TURUL 1)]]+Data5[[#This Row],[PERSOANE CARE AU PARTICIPAT LA VOT  (TURUL AL 2-LEA)]]</f>
        <v>1853</v>
      </c>
      <c r="T2916" s="41">
        <f>Data5[[#This Row],[TOTAL CHELTUIELI LEI]]/Data5[[#This Row],[NUMĂRUL PERSOANELOR ÎNSCRISE ÎN LISTELE ELECTORALE]]</f>
        <v>0</v>
      </c>
      <c r="U2916" s="41">
        <f>Data5[[#This Row],[TOTAL CHELTUIELI EURO]]/Data5[[#This Row],[NUMĂRUL PERSOANELOR ÎNSCRISE ÎN LISTELE ELECTORALE]]</f>
        <v>0</v>
      </c>
      <c r="V2916" s="41">
        <f>Data5[[#This Row],[TOTAL CHELTUIELI LEI]]/Data5[[#This Row],[NUMĂRUL PERSOANELOR CARE AU PARTICIPAT LA VOT]]</f>
        <v>0</v>
      </c>
      <c r="W2916" s="41">
        <f>Data5[[#This Row],[TOTAL CHELTUIELI EURO]]/Data5[[#This Row],[NUMĂRUL PERSOANELOR CARE AU PARTICIPAT LA VOT]]</f>
        <v>0</v>
      </c>
      <c r="X2916" s="43">
        <v>4.8400999999999996</v>
      </c>
      <c r="Y2916" s="114" t="s">
        <v>2890</v>
      </c>
      <c r="Z2916" s="44">
        <v>0</v>
      </c>
      <c r="AA2916" s="115" t="s">
        <v>3105</v>
      </c>
      <c r="AB2916" s="44">
        <v>0</v>
      </c>
      <c r="AC2916" s="45"/>
    </row>
    <row r="2917" spans="1:29" x14ac:dyDescent="0.2">
      <c r="A2917" s="37">
        <v>2916</v>
      </c>
      <c r="B2917" s="38" t="s">
        <v>2869</v>
      </c>
      <c r="C2917" s="39" t="s">
        <v>883</v>
      </c>
      <c r="D2917" s="40">
        <v>44101</v>
      </c>
      <c r="E2917" s="38">
        <v>1</v>
      </c>
      <c r="F2917" s="38"/>
      <c r="G2917" s="38" t="s">
        <v>2</v>
      </c>
      <c r="H2917" s="38" t="s">
        <v>2</v>
      </c>
      <c r="I2917" s="79">
        <v>880</v>
      </c>
      <c r="J2917" s="79">
        <v>0</v>
      </c>
      <c r="K2917" s="79">
        <v>0</v>
      </c>
      <c r="L2917" s="41">
        <f>SUM(Data5[[#This Row],[CHELTUIELI DE PERSONAL LEI]:[CHELTUIELI DE CAPITAL (ACTIVE NEFINANCIARE ) LEI]])</f>
        <v>880</v>
      </c>
      <c r="M2917" s="41">
        <f>Data5[[#This Row],[TOTAL CHELTUIELI LEI]]/Data5[[#This Row],[CURS VALUTAR EURO BNR 22 07 2020]]</f>
        <v>181.81442532179088</v>
      </c>
      <c r="N2917" s="49">
        <v>2302</v>
      </c>
      <c r="O2917" s="42"/>
      <c r="P2917" s="101">
        <v>1482</v>
      </c>
      <c r="Q2917" s="42"/>
      <c r="R2917" s="42">
        <f>Data5[[#This Row],[PERSOANE ÎNSCRISE ÎN LISTELE ELECTORALE (TURUL 1)            ]]+Data5[[#This Row],[PERSOANE ÎNSCRISE ÎN LISTELE ELECTORALE (TURUL AL 2-LEA)]]</f>
        <v>2302</v>
      </c>
      <c r="S2917" s="42">
        <f>Data5[[#This Row],[PERSOANE CARE AU PARTICIPAT LA VOT (TURUL 1)]]+Data5[[#This Row],[PERSOANE CARE AU PARTICIPAT LA VOT  (TURUL AL 2-LEA)]]</f>
        <v>1482</v>
      </c>
      <c r="T2917" s="41">
        <f>Data5[[#This Row],[TOTAL CHELTUIELI LEI]]/Data5[[#This Row],[NUMĂRUL PERSOANELOR ÎNSCRISE ÎN LISTELE ELECTORALE]]</f>
        <v>0.38227628149435272</v>
      </c>
      <c r="U2917" s="41">
        <f>Data5[[#This Row],[TOTAL CHELTUIELI EURO]]/Data5[[#This Row],[NUMĂRUL PERSOANELOR ÎNSCRISE ÎN LISTELE ELECTORALE]]</f>
        <v>7.8981070947780577E-2</v>
      </c>
      <c r="V2917" s="41">
        <f>Data5[[#This Row],[TOTAL CHELTUIELI LEI]]/Data5[[#This Row],[NUMĂRUL PERSOANELOR CARE AU PARTICIPAT LA VOT]]</f>
        <v>0.59379217273954121</v>
      </c>
      <c r="W2917" s="41">
        <f>Data5[[#This Row],[TOTAL CHELTUIELI EURO]]/Data5[[#This Row],[NUMĂRUL PERSOANELOR CARE AU PARTICIPAT LA VOT]]</f>
        <v>0.12268179846274688</v>
      </c>
      <c r="X2917" s="43">
        <v>4.8400999999999996</v>
      </c>
      <c r="Y2917" s="114" t="s">
        <v>2890</v>
      </c>
      <c r="Z2917" s="44">
        <v>0</v>
      </c>
      <c r="AA2917" s="115" t="s">
        <v>3105</v>
      </c>
      <c r="AB2917" s="44">
        <v>0</v>
      </c>
      <c r="AC2917" s="45"/>
    </row>
    <row r="2918" spans="1:29" x14ac:dyDescent="0.2">
      <c r="A2918" s="37">
        <v>2917</v>
      </c>
      <c r="B2918" s="38" t="s">
        <v>2869</v>
      </c>
      <c r="C2918" s="39" t="s">
        <v>884</v>
      </c>
      <c r="D2918" s="40">
        <v>44101</v>
      </c>
      <c r="E2918" s="38">
        <v>1</v>
      </c>
      <c r="F2918" s="38"/>
      <c r="G2918" s="38" t="s">
        <v>2</v>
      </c>
      <c r="H2918" s="38" t="s">
        <v>2</v>
      </c>
      <c r="I2918" s="79">
        <v>0</v>
      </c>
      <c r="J2918" s="79">
        <v>16640.060000000001</v>
      </c>
      <c r="K2918" s="79">
        <v>0</v>
      </c>
      <c r="L2918" s="41">
        <f>SUM(Data5[[#This Row],[CHELTUIELI DE PERSONAL LEI]:[CHELTUIELI DE CAPITAL (ACTIVE NEFINANCIARE ) LEI]])</f>
        <v>16640.060000000001</v>
      </c>
      <c r="M2918" s="41">
        <f>Data5[[#This Row],[TOTAL CHELTUIELI LEI]]/Data5[[#This Row],[CURS VALUTAR EURO BNR 22 07 2020]]</f>
        <v>3437.9578934319543</v>
      </c>
      <c r="N2918" s="49">
        <v>2713</v>
      </c>
      <c r="O2918" s="42"/>
      <c r="P2918" s="101">
        <v>1663</v>
      </c>
      <c r="Q2918" s="42"/>
      <c r="R2918" s="42">
        <f>Data5[[#This Row],[PERSOANE ÎNSCRISE ÎN LISTELE ELECTORALE (TURUL 1)            ]]+Data5[[#This Row],[PERSOANE ÎNSCRISE ÎN LISTELE ELECTORALE (TURUL AL 2-LEA)]]</f>
        <v>2713</v>
      </c>
      <c r="S2918" s="42">
        <f>Data5[[#This Row],[PERSOANE CARE AU PARTICIPAT LA VOT (TURUL 1)]]+Data5[[#This Row],[PERSOANE CARE AU PARTICIPAT LA VOT  (TURUL AL 2-LEA)]]</f>
        <v>1663</v>
      </c>
      <c r="T2918" s="41">
        <f>Data5[[#This Row],[TOTAL CHELTUIELI LEI]]/Data5[[#This Row],[NUMĂRUL PERSOANELOR ÎNSCRISE ÎN LISTELE ELECTORALE]]</f>
        <v>6.1334537412458534</v>
      </c>
      <c r="U2918" s="41">
        <f>Data5[[#This Row],[TOTAL CHELTUIELI EURO]]/Data5[[#This Row],[NUMĂRUL PERSOANELOR ÎNSCRISE ÎN LISTELE ELECTORALE]]</f>
        <v>1.2672163263663672</v>
      </c>
      <c r="V2918" s="41">
        <f>Data5[[#This Row],[TOTAL CHELTUIELI LEI]]/Data5[[#This Row],[NUMĂRUL PERSOANELOR CARE AU PARTICIPAT LA VOT]]</f>
        <v>10.006049308478653</v>
      </c>
      <c r="W2918" s="41">
        <f>Data5[[#This Row],[TOTAL CHELTUIELI EURO]]/Data5[[#This Row],[NUMĂRUL PERSOANELOR CARE AU PARTICIPAT LA VOT]]</f>
        <v>2.0673228463210789</v>
      </c>
      <c r="X2918" s="43">
        <v>4.8400999999999996</v>
      </c>
      <c r="Y2918" s="114" t="s">
        <v>2889</v>
      </c>
      <c r="Z2918" s="44">
        <v>6</v>
      </c>
      <c r="AA2918" s="115" t="s">
        <v>3107</v>
      </c>
      <c r="AB2918" s="44">
        <v>1</v>
      </c>
      <c r="AC2918" s="45"/>
    </row>
    <row r="2919" spans="1:29" x14ac:dyDescent="0.2">
      <c r="A2919" s="37">
        <v>2918</v>
      </c>
      <c r="B2919" s="38" t="s">
        <v>2869</v>
      </c>
      <c r="C2919" s="39" t="s">
        <v>885</v>
      </c>
      <c r="D2919" s="40">
        <v>44101</v>
      </c>
      <c r="E2919" s="38">
        <v>1</v>
      </c>
      <c r="F2919" s="38"/>
      <c r="G2919" s="38" t="s">
        <v>2</v>
      </c>
      <c r="H2919" s="38" t="s">
        <v>2</v>
      </c>
      <c r="I2919" s="79">
        <v>400</v>
      </c>
      <c r="J2919" s="79">
        <v>654</v>
      </c>
      <c r="K2919" s="79">
        <v>0</v>
      </c>
      <c r="L2919" s="41">
        <f>SUM(Data5[[#This Row],[CHELTUIELI DE PERSONAL LEI]:[CHELTUIELI DE CAPITAL (ACTIVE NEFINANCIARE ) LEI]])</f>
        <v>1054</v>
      </c>
      <c r="M2919" s="41">
        <f>Data5[[#This Row],[TOTAL CHELTUIELI LEI]]/Data5[[#This Row],[CURS VALUTAR EURO BNR 22 07 2020]]</f>
        <v>217.764095783145</v>
      </c>
      <c r="N2919" s="49">
        <v>2128</v>
      </c>
      <c r="O2919" s="42"/>
      <c r="P2919" s="101">
        <v>1209</v>
      </c>
      <c r="Q2919" s="42"/>
      <c r="R2919" s="42">
        <f>Data5[[#This Row],[PERSOANE ÎNSCRISE ÎN LISTELE ELECTORALE (TURUL 1)            ]]+Data5[[#This Row],[PERSOANE ÎNSCRISE ÎN LISTELE ELECTORALE (TURUL AL 2-LEA)]]</f>
        <v>2128</v>
      </c>
      <c r="S2919" s="42">
        <f>Data5[[#This Row],[PERSOANE CARE AU PARTICIPAT LA VOT (TURUL 1)]]+Data5[[#This Row],[PERSOANE CARE AU PARTICIPAT LA VOT  (TURUL AL 2-LEA)]]</f>
        <v>1209</v>
      </c>
      <c r="T2919" s="41">
        <f>Data5[[#This Row],[TOTAL CHELTUIELI LEI]]/Data5[[#This Row],[NUMĂRUL PERSOANELOR ÎNSCRISE ÎN LISTELE ELECTORALE]]</f>
        <v>0.49530075187969924</v>
      </c>
      <c r="U2919" s="41">
        <f>Data5[[#This Row],[TOTAL CHELTUIELI EURO]]/Data5[[#This Row],[NUMĂRUL PERSOANELOR ÎNSCRISE ÎN LISTELE ELECTORALE]]</f>
        <v>0.1023327517777937</v>
      </c>
      <c r="V2919" s="41">
        <f>Data5[[#This Row],[TOTAL CHELTUIELI LEI]]/Data5[[#This Row],[NUMĂRUL PERSOANELOR CARE AU PARTICIPAT LA VOT]]</f>
        <v>0.87179487179487181</v>
      </c>
      <c r="W2919" s="41">
        <f>Data5[[#This Row],[TOTAL CHELTUIELI EURO]]/Data5[[#This Row],[NUMĂRUL PERSOANELOR CARE AU PARTICIPAT LA VOT]]</f>
        <v>0.1801191859248511</v>
      </c>
      <c r="X2919" s="43">
        <v>4.8400999999999996</v>
      </c>
      <c r="Y2919" s="114" t="s">
        <v>2890</v>
      </c>
      <c r="Z2919" s="44">
        <v>0</v>
      </c>
      <c r="AA2919" s="115" t="s">
        <v>3105</v>
      </c>
      <c r="AB2919" s="44">
        <v>0</v>
      </c>
      <c r="AC2919" s="45"/>
    </row>
    <row r="2920" spans="1:29" x14ac:dyDescent="0.2">
      <c r="A2920" s="37">
        <v>2919</v>
      </c>
      <c r="B2920" s="38" t="s">
        <v>2869</v>
      </c>
      <c r="C2920" s="39" t="s">
        <v>886</v>
      </c>
      <c r="D2920" s="40">
        <v>44101</v>
      </c>
      <c r="E2920" s="38">
        <v>1</v>
      </c>
      <c r="F2920" s="38"/>
      <c r="G2920" s="38" t="s">
        <v>2</v>
      </c>
      <c r="H2920" s="38" t="s">
        <v>2</v>
      </c>
      <c r="I2920" s="79">
        <v>0</v>
      </c>
      <c r="J2920" s="79">
        <v>6678.41</v>
      </c>
      <c r="K2920" s="79">
        <v>0</v>
      </c>
      <c r="L2920" s="41">
        <f>SUM(Data5[[#This Row],[CHELTUIELI DE PERSONAL LEI]:[CHELTUIELI DE CAPITAL (ACTIVE NEFINANCIARE ) LEI]])</f>
        <v>6678.41</v>
      </c>
      <c r="M2920" s="41">
        <f>Data5[[#This Row],[TOTAL CHELTUIELI LEI]]/Data5[[#This Row],[CURS VALUTAR EURO BNR 22 07 2020]]</f>
        <v>1379.8082684242063</v>
      </c>
      <c r="N2920" s="49">
        <v>4073</v>
      </c>
      <c r="O2920" s="42"/>
      <c r="P2920" s="101">
        <v>2084</v>
      </c>
      <c r="Q2920" s="42"/>
      <c r="R2920" s="42">
        <f>Data5[[#This Row],[PERSOANE ÎNSCRISE ÎN LISTELE ELECTORALE (TURUL 1)            ]]+Data5[[#This Row],[PERSOANE ÎNSCRISE ÎN LISTELE ELECTORALE (TURUL AL 2-LEA)]]</f>
        <v>4073</v>
      </c>
      <c r="S2920" s="42">
        <f>Data5[[#This Row],[PERSOANE CARE AU PARTICIPAT LA VOT (TURUL 1)]]+Data5[[#This Row],[PERSOANE CARE AU PARTICIPAT LA VOT  (TURUL AL 2-LEA)]]</f>
        <v>2084</v>
      </c>
      <c r="T2920" s="41">
        <f>Data5[[#This Row],[TOTAL CHELTUIELI LEI]]/Data5[[#This Row],[NUMĂRUL PERSOANELOR ÎNSCRISE ÎN LISTELE ELECTORALE]]</f>
        <v>1.6396783697520254</v>
      </c>
      <c r="U2920" s="41">
        <f>Data5[[#This Row],[TOTAL CHELTUIELI EURO]]/Data5[[#This Row],[NUMĂRUL PERSOANELOR ÎNSCRISE ÎN LISTELE ELECTORALE]]</f>
        <v>0.33876952330572213</v>
      </c>
      <c r="V2920" s="41">
        <f>Data5[[#This Row],[TOTAL CHELTUIELI LEI]]/Data5[[#This Row],[NUMĂRUL PERSOANELOR CARE AU PARTICIPAT LA VOT]]</f>
        <v>3.2046113243761996</v>
      </c>
      <c r="W2920" s="41">
        <f>Data5[[#This Row],[TOTAL CHELTUIELI EURO]]/Data5[[#This Row],[NUMĂRUL PERSOANELOR CARE AU PARTICIPAT LA VOT]]</f>
        <v>0.66209609809222947</v>
      </c>
      <c r="X2920" s="43">
        <v>4.8400999999999996</v>
      </c>
      <c r="Y2920" s="114" t="s">
        <v>2894</v>
      </c>
      <c r="Z2920" s="44">
        <v>1</v>
      </c>
      <c r="AA2920" s="115" t="s">
        <v>3105</v>
      </c>
      <c r="AB2920" s="44">
        <v>0</v>
      </c>
      <c r="AC2920" s="45"/>
    </row>
    <row r="2921" spans="1:29" x14ac:dyDescent="0.2">
      <c r="A2921" s="37">
        <v>2920</v>
      </c>
      <c r="B2921" s="38" t="s">
        <v>2869</v>
      </c>
      <c r="C2921" s="39" t="s">
        <v>887</v>
      </c>
      <c r="D2921" s="40">
        <v>44101</v>
      </c>
      <c r="E2921" s="38">
        <v>1</v>
      </c>
      <c r="F2921" s="38"/>
      <c r="G2921" s="38" t="s">
        <v>2</v>
      </c>
      <c r="H2921" s="38" t="s">
        <v>2</v>
      </c>
      <c r="I2921" s="79">
        <v>139955</v>
      </c>
      <c r="J2921" s="79">
        <v>36682.5</v>
      </c>
      <c r="K2921" s="79">
        <v>0</v>
      </c>
      <c r="L2921" s="41">
        <f>SUM(Data5[[#This Row],[CHELTUIELI DE PERSONAL LEI]:[CHELTUIELI DE CAPITAL (ACTIVE NEFINANCIARE ) LEI]])</f>
        <v>176637.5</v>
      </c>
      <c r="M2921" s="41">
        <f>Data5[[#This Row],[TOTAL CHELTUIELI LEI]]/Data5[[#This Row],[CURS VALUTAR EURO BNR 22 07 2020]]</f>
        <v>36494.597219065727</v>
      </c>
      <c r="N2921" s="49">
        <v>8338</v>
      </c>
      <c r="O2921" s="42"/>
      <c r="P2921" s="101">
        <v>4304</v>
      </c>
      <c r="Q2921" s="42"/>
      <c r="R2921" s="42">
        <f>Data5[[#This Row],[PERSOANE ÎNSCRISE ÎN LISTELE ELECTORALE (TURUL 1)            ]]+Data5[[#This Row],[PERSOANE ÎNSCRISE ÎN LISTELE ELECTORALE (TURUL AL 2-LEA)]]</f>
        <v>8338</v>
      </c>
      <c r="S2921" s="42">
        <f>Data5[[#This Row],[PERSOANE CARE AU PARTICIPAT LA VOT (TURUL 1)]]+Data5[[#This Row],[PERSOANE CARE AU PARTICIPAT LA VOT  (TURUL AL 2-LEA)]]</f>
        <v>4304</v>
      </c>
      <c r="T2921" s="41">
        <f>Data5[[#This Row],[TOTAL CHELTUIELI LEI]]/Data5[[#This Row],[NUMĂRUL PERSOANELOR ÎNSCRISE ÎN LISTELE ELECTORALE]]</f>
        <v>21.184636603502039</v>
      </c>
      <c r="U2921" s="41">
        <f>Data5[[#This Row],[TOTAL CHELTUIELI EURO]]/Data5[[#This Row],[NUMĂRUL PERSOANELOR ÎNSCRISE ÎN LISTELE ELECTORALE]]</f>
        <v>4.376900601950795</v>
      </c>
      <c r="V2921" s="41">
        <f>Data5[[#This Row],[TOTAL CHELTUIELI LEI]]/Data5[[#This Row],[NUMĂRUL PERSOANELOR CARE AU PARTICIPAT LA VOT]]</f>
        <v>41.04031133828996</v>
      </c>
      <c r="W2921" s="41">
        <f>Data5[[#This Row],[TOTAL CHELTUIELI EURO]]/Data5[[#This Row],[NUMĂRUL PERSOANELOR CARE AU PARTICIPAT LA VOT]]</f>
        <v>8.4792279784074651</v>
      </c>
      <c r="X2921" s="43">
        <v>4.8400999999999996</v>
      </c>
      <c r="Y2921" s="114" t="s">
        <v>2893</v>
      </c>
      <c r="Z2921" s="44">
        <v>21</v>
      </c>
      <c r="AA2921" s="115" t="s">
        <v>3110</v>
      </c>
      <c r="AB2921" s="44">
        <v>4</v>
      </c>
      <c r="AC2921" s="45"/>
    </row>
    <row r="2922" spans="1:29" x14ac:dyDescent="0.2">
      <c r="A2922" s="37">
        <v>2921</v>
      </c>
      <c r="B2922" s="38" t="s">
        <v>2869</v>
      </c>
      <c r="C2922" s="39" t="s">
        <v>888</v>
      </c>
      <c r="D2922" s="40">
        <v>44101</v>
      </c>
      <c r="E2922" s="38">
        <v>1</v>
      </c>
      <c r="F2922" s="38"/>
      <c r="G2922" s="38" t="s">
        <v>2</v>
      </c>
      <c r="H2922" s="38" t="s">
        <v>2</v>
      </c>
      <c r="I2922" s="79">
        <v>1200</v>
      </c>
      <c r="J2922" s="79">
        <v>240</v>
      </c>
      <c r="K2922" s="79">
        <v>0</v>
      </c>
      <c r="L2922" s="41">
        <f>SUM(Data5[[#This Row],[CHELTUIELI DE PERSONAL LEI]:[CHELTUIELI DE CAPITAL (ACTIVE NEFINANCIARE ) LEI]])</f>
        <v>1440</v>
      </c>
      <c r="M2922" s="41">
        <f>Data5[[#This Row],[TOTAL CHELTUIELI LEI]]/Data5[[#This Row],[CURS VALUTAR EURO BNR 22 07 2020]]</f>
        <v>297.51451416293054</v>
      </c>
      <c r="N2922" s="49">
        <v>6244</v>
      </c>
      <c r="O2922" s="42"/>
      <c r="P2922" s="101">
        <v>2778</v>
      </c>
      <c r="Q2922" s="42"/>
      <c r="R2922" s="42">
        <f>Data5[[#This Row],[PERSOANE ÎNSCRISE ÎN LISTELE ELECTORALE (TURUL 1)            ]]+Data5[[#This Row],[PERSOANE ÎNSCRISE ÎN LISTELE ELECTORALE (TURUL AL 2-LEA)]]</f>
        <v>6244</v>
      </c>
      <c r="S2922" s="42">
        <f>Data5[[#This Row],[PERSOANE CARE AU PARTICIPAT LA VOT (TURUL 1)]]+Data5[[#This Row],[PERSOANE CARE AU PARTICIPAT LA VOT  (TURUL AL 2-LEA)]]</f>
        <v>2778</v>
      </c>
      <c r="T2922" s="41">
        <f>Data5[[#This Row],[TOTAL CHELTUIELI LEI]]/Data5[[#This Row],[NUMĂRUL PERSOANELOR ÎNSCRISE ÎN LISTELE ELECTORALE]]</f>
        <v>0.23062139654067906</v>
      </c>
      <c r="U2922" s="41">
        <f>Data5[[#This Row],[TOTAL CHELTUIELI EURO]]/Data5[[#This Row],[NUMĂRUL PERSOANELOR ÎNSCRISE ÎN LISTELE ELECTORALE]]</f>
        <v>4.7648064407900467E-2</v>
      </c>
      <c r="V2922" s="41">
        <f>Data5[[#This Row],[TOTAL CHELTUIELI LEI]]/Data5[[#This Row],[NUMĂRUL PERSOANELOR CARE AU PARTICIPAT LA VOT]]</f>
        <v>0.51835853131749465</v>
      </c>
      <c r="W2922" s="41">
        <f>Data5[[#This Row],[TOTAL CHELTUIELI EURO]]/Data5[[#This Row],[NUMĂRUL PERSOANELOR CARE AU PARTICIPAT LA VOT]]</f>
        <v>0.1070966573660657</v>
      </c>
      <c r="X2922" s="43">
        <v>4.8400999999999996</v>
      </c>
      <c r="Y2922" s="114" t="s">
        <v>2890</v>
      </c>
      <c r="Z2922" s="44">
        <v>0</v>
      </c>
      <c r="AA2922" s="115" t="s">
        <v>3105</v>
      </c>
      <c r="AB2922" s="44">
        <v>0</v>
      </c>
      <c r="AC2922" s="45"/>
    </row>
    <row r="2923" spans="1:29" x14ac:dyDescent="0.2">
      <c r="A2923" s="37">
        <v>2922</v>
      </c>
      <c r="B2923" s="38" t="s">
        <v>2869</v>
      </c>
      <c r="C2923" s="39" t="s">
        <v>889</v>
      </c>
      <c r="D2923" s="40">
        <v>44101</v>
      </c>
      <c r="E2923" s="38">
        <v>1</v>
      </c>
      <c r="F2923" s="38"/>
      <c r="G2923" s="38" t="s">
        <v>2</v>
      </c>
      <c r="H2923" s="38" t="s">
        <v>2</v>
      </c>
      <c r="I2923" s="79">
        <v>0</v>
      </c>
      <c r="J2923" s="79">
        <v>0</v>
      </c>
      <c r="K2923" s="79">
        <v>0</v>
      </c>
      <c r="L2923" s="41">
        <f>SUM(Data5[[#This Row],[CHELTUIELI DE PERSONAL LEI]:[CHELTUIELI DE CAPITAL (ACTIVE NEFINANCIARE ) LEI]])</f>
        <v>0</v>
      </c>
      <c r="M2923" s="41">
        <f>Data5[[#This Row],[TOTAL CHELTUIELI LEI]]/Data5[[#This Row],[CURS VALUTAR EURO BNR 22 07 2020]]</f>
        <v>0</v>
      </c>
      <c r="N2923" s="49">
        <v>6772</v>
      </c>
      <c r="O2923" s="42"/>
      <c r="P2923" s="101">
        <v>3596</v>
      </c>
      <c r="Q2923" s="42"/>
      <c r="R2923" s="42">
        <f>Data5[[#This Row],[PERSOANE ÎNSCRISE ÎN LISTELE ELECTORALE (TURUL 1)            ]]+Data5[[#This Row],[PERSOANE ÎNSCRISE ÎN LISTELE ELECTORALE (TURUL AL 2-LEA)]]</f>
        <v>6772</v>
      </c>
      <c r="S2923" s="42">
        <f>Data5[[#This Row],[PERSOANE CARE AU PARTICIPAT LA VOT (TURUL 1)]]+Data5[[#This Row],[PERSOANE CARE AU PARTICIPAT LA VOT  (TURUL AL 2-LEA)]]</f>
        <v>3596</v>
      </c>
      <c r="T2923" s="41">
        <f>Data5[[#This Row],[TOTAL CHELTUIELI LEI]]/Data5[[#This Row],[NUMĂRUL PERSOANELOR ÎNSCRISE ÎN LISTELE ELECTORALE]]</f>
        <v>0</v>
      </c>
      <c r="U2923" s="41">
        <f>Data5[[#This Row],[TOTAL CHELTUIELI EURO]]/Data5[[#This Row],[NUMĂRUL PERSOANELOR ÎNSCRISE ÎN LISTELE ELECTORALE]]</f>
        <v>0</v>
      </c>
      <c r="V2923" s="41">
        <f>Data5[[#This Row],[TOTAL CHELTUIELI LEI]]/Data5[[#This Row],[NUMĂRUL PERSOANELOR CARE AU PARTICIPAT LA VOT]]</f>
        <v>0</v>
      </c>
      <c r="W2923" s="41">
        <f>Data5[[#This Row],[TOTAL CHELTUIELI EURO]]/Data5[[#This Row],[NUMĂRUL PERSOANELOR CARE AU PARTICIPAT LA VOT]]</f>
        <v>0</v>
      </c>
      <c r="X2923" s="43">
        <v>4.8400999999999996</v>
      </c>
      <c r="Y2923" s="114" t="s">
        <v>2890</v>
      </c>
      <c r="Z2923" s="44">
        <v>0</v>
      </c>
      <c r="AA2923" s="115" t="s">
        <v>3105</v>
      </c>
      <c r="AB2923" s="44">
        <v>0</v>
      </c>
      <c r="AC2923" s="45"/>
    </row>
    <row r="2924" spans="1:29" x14ac:dyDescent="0.2">
      <c r="A2924" s="37">
        <v>2923</v>
      </c>
      <c r="B2924" s="38" t="s">
        <v>2869</v>
      </c>
      <c r="C2924" s="39" t="s">
        <v>890</v>
      </c>
      <c r="D2924" s="40">
        <v>44101</v>
      </c>
      <c r="E2924" s="38">
        <v>1</v>
      </c>
      <c r="F2924" s="38"/>
      <c r="G2924" s="38" t="s">
        <v>2</v>
      </c>
      <c r="H2924" s="38" t="s">
        <v>2</v>
      </c>
      <c r="I2924" s="79">
        <v>1650</v>
      </c>
      <c r="J2924" s="79">
        <v>1217</v>
      </c>
      <c r="K2924" s="79">
        <v>0</v>
      </c>
      <c r="L2924" s="41">
        <f>SUM(Data5[[#This Row],[CHELTUIELI DE PERSONAL LEI]:[CHELTUIELI DE CAPITAL (ACTIVE NEFINANCIARE ) LEI]])</f>
        <v>2867</v>
      </c>
      <c r="M2924" s="41">
        <f>Data5[[#This Row],[TOTAL CHELTUIELI LEI]]/Data5[[#This Row],[CURS VALUTAR EURO BNR 22 07 2020]]</f>
        <v>592.34313340633457</v>
      </c>
      <c r="N2924" s="49">
        <v>2797</v>
      </c>
      <c r="O2924" s="42"/>
      <c r="P2924" s="101">
        <v>1491</v>
      </c>
      <c r="Q2924" s="42"/>
      <c r="R2924" s="42">
        <f>Data5[[#This Row],[PERSOANE ÎNSCRISE ÎN LISTELE ELECTORALE (TURUL 1)            ]]+Data5[[#This Row],[PERSOANE ÎNSCRISE ÎN LISTELE ELECTORALE (TURUL AL 2-LEA)]]</f>
        <v>2797</v>
      </c>
      <c r="S2924" s="42">
        <f>Data5[[#This Row],[PERSOANE CARE AU PARTICIPAT LA VOT (TURUL 1)]]+Data5[[#This Row],[PERSOANE CARE AU PARTICIPAT LA VOT  (TURUL AL 2-LEA)]]</f>
        <v>1491</v>
      </c>
      <c r="T2924" s="41">
        <f>Data5[[#This Row],[TOTAL CHELTUIELI LEI]]/Data5[[#This Row],[NUMĂRUL PERSOANELOR ÎNSCRISE ÎN LISTELE ELECTORALE]]</f>
        <v>1.0250268144440471</v>
      </c>
      <c r="U2924" s="41">
        <f>Data5[[#This Row],[TOTAL CHELTUIELI EURO]]/Data5[[#This Row],[NUMĂRUL PERSOANELOR ÎNSCRISE ÎN LISTELE ELECTORALE]]</f>
        <v>0.21177802409951182</v>
      </c>
      <c r="V2924" s="41">
        <f>Data5[[#This Row],[TOTAL CHELTUIELI LEI]]/Data5[[#This Row],[NUMĂRUL PERSOANELOR CARE AU PARTICIPAT LA VOT]]</f>
        <v>1.9228705566733735</v>
      </c>
      <c r="W2924" s="41">
        <f>Data5[[#This Row],[TOTAL CHELTUIELI EURO]]/Data5[[#This Row],[NUMĂRUL PERSOANELOR CARE AU PARTICIPAT LA VOT]]</f>
        <v>0.39727909685200175</v>
      </c>
      <c r="X2924" s="43">
        <v>4.8400999999999996</v>
      </c>
      <c r="Y2924" s="114" t="s">
        <v>2894</v>
      </c>
      <c r="Z2924" s="44">
        <v>1</v>
      </c>
      <c r="AA2924" s="115" t="s">
        <v>3105</v>
      </c>
      <c r="AB2924" s="44">
        <v>0</v>
      </c>
      <c r="AC2924" s="45"/>
    </row>
    <row r="2925" spans="1:29" x14ac:dyDescent="0.2">
      <c r="A2925" s="37">
        <v>2924</v>
      </c>
      <c r="B2925" s="38" t="s">
        <v>2869</v>
      </c>
      <c r="C2925" s="39" t="s">
        <v>891</v>
      </c>
      <c r="D2925" s="40">
        <v>44101</v>
      </c>
      <c r="E2925" s="38">
        <v>1</v>
      </c>
      <c r="F2925" s="38"/>
      <c r="G2925" s="38" t="s">
        <v>2</v>
      </c>
      <c r="H2925" s="38" t="s">
        <v>2</v>
      </c>
      <c r="I2925" s="79">
        <v>0</v>
      </c>
      <c r="J2925" s="79">
        <v>6228</v>
      </c>
      <c r="K2925" s="79">
        <v>0</v>
      </c>
      <c r="L2925" s="41">
        <f>SUM(Data5[[#This Row],[CHELTUIELI DE PERSONAL LEI]:[CHELTUIELI DE CAPITAL (ACTIVE NEFINANCIARE ) LEI]])</f>
        <v>6228</v>
      </c>
      <c r="M2925" s="41">
        <f>Data5[[#This Row],[TOTAL CHELTUIELI LEI]]/Data5[[#This Row],[CURS VALUTAR EURO BNR 22 07 2020]]</f>
        <v>1286.7502737546745</v>
      </c>
      <c r="N2925" s="49">
        <v>299</v>
      </c>
      <c r="O2925" s="42"/>
      <c r="P2925" s="101">
        <v>371</v>
      </c>
      <c r="Q2925" s="42"/>
      <c r="R2925" s="42">
        <f>Data5[[#This Row],[PERSOANE ÎNSCRISE ÎN LISTELE ELECTORALE (TURUL 1)            ]]+Data5[[#This Row],[PERSOANE ÎNSCRISE ÎN LISTELE ELECTORALE (TURUL AL 2-LEA)]]</f>
        <v>299</v>
      </c>
      <c r="S2925" s="42">
        <f>Data5[[#This Row],[PERSOANE CARE AU PARTICIPAT LA VOT (TURUL 1)]]+Data5[[#This Row],[PERSOANE CARE AU PARTICIPAT LA VOT  (TURUL AL 2-LEA)]]</f>
        <v>371</v>
      </c>
      <c r="T2925" s="41">
        <f>Data5[[#This Row],[TOTAL CHELTUIELI LEI]]/Data5[[#This Row],[NUMĂRUL PERSOANELOR ÎNSCRISE ÎN LISTELE ELECTORALE]]</f>
        <v>20.829431438127092</v>
      </c>
      <c r="U2925" s="41">
        <f>Data5[[#This Row],[TOTAL CHELTUIELI EURO]]/Data5[[#This Row],[NUMĂRUL PERSOANELOR ÎNSCRISE ÎN LISTELE ELECTORALE]]</f>
        <v>4.3035126212530921</v>
      </c>
      <c r="V2925" s="41">
        <f>Data5[[#This Row],[TOTAL CHELTUIELI LEI]]/Data5[[#This Row],[NUMĂRUL PERSOANELOR CARE AU PARTICIPAT LA VOT]]</f>
        <v>16.787061994609164</v>
      </c>
      <c r="W2925" s="41">
        <f>Data5[[#This Row],[TOTAL CHELTUIELI EURO]]/Data5[[#This Row],[NUMĂRUL PERSOANELOR CARE AU PARTICIPAT LA VOT]]</f>
        <v>3.4683295788535702</v>
      </c>
      <c r="X2925" s="43">
        <v>4.8400999999999996</v>
      </c>
      <c r="Y2925" s="114" t="s">
        <v>2911</v>
      </c>
      <c r="Z2925" s="44">
        <v>20</v>
      </c>
      <c r="AA2925" s="115" t="s">
        <v>3110</v>
      </c>
      <c r="AB2925" s="44">
        <v>4</v>
      </c>
      <c r="AC2925" s="45"/>
    </row>
    <row r="2926" spans="1:29" x14ac:dyDescent="0.2">
      <c r="A2926" s="37">
        <v>2925</v>
      </c>
      <c r="B2926" s="38" t="s">
        <v>2869</v>
      </c>
      <c r="C2926" s="39" t="s">
        <v>892</v>
      </c>
      <c r="D2926" s="40">
        <v>44101</v>
      </c>
      <c r="E2926" s="38">
        <v>1</v>
      </c>
      <c r="F2926" s="38"/>
      <c r="G2926" s="38" t="s">
        <v>2</v>
      </c>
      <c r="H2926" s="38" t="s">
        <v>2</v>
      </c>
      <c r="I2926" s="79">
        <v>1000</v>
      </c>
      <c r="J2926" s="79">
        <v>10419.780000000001</v>
      </c>
      <c r="K2926" s="79">
        <v>0</v>
      </c>
      <c r="L2926" s="41">
        <f>SUM(Data5[[#This Row],[CHELTUIELI DE PERSONAL LEI]:[CHELTUIELI DE CAPITAL (ACTIVE NEFINANCIARE ) LEI]])</f>
        <v>11419.78</v>
      </c>
      <c r="M2926" s="41">
        <f>Data5[[#This Row],[TOTAL CHELTUIELI LEI]]/Data5[[#This Row],[CURS VALUTAR EURO BNR 22 07 2020]]</f>
        <v>2359.4099295469105</v>
      </c>
      <c r="N2926" s="49">
        <v>3579</v>
      </c>
      <c r="O2926" s="42"/>
      <c r="P2926" s="101">
        <v>2351</v>
      </c>
      <c r="Q2926" s="42"/>
      <c r="R2926" s="42">
        <f>Data5[[#This Row],[PERSOANE ÎNSCRISE ÎN LISTELE ELECTORALE (TURUL 1)            ]]+Data5[[#This Row],[PERSOANE ÎNSCRISE ÎN LISTELE ELECTORALE (TURUL AL 2-LEA)]]</f>
        <v>3579</v>
      </c>
      <c r="S2926" s="42">
        <f>Data5[[#This Row],[PERSOANE CARE AU PARTICIPAT LA VOT (TURUL 1)]]+Data5[[#This Row],[PERSOANE CARE AU PARTICIPAT LA VOT  (TURUL AL 2-LEA)]]</f>
        <v>2351</v>
      </c>
      <c r="T2926" s="41">
        <f>Data5[[#This Row],[TOTAL CHELTUIELI LEI]]/Data5[[#This Row],[NUMĂRUL PERSOANELOR ÎNSCRISE ÎN LISTELE ELECTORALE]]</f>
        <v>3.1907739592064823</v>
      </c>
      <c r="U2926" s="41">
        <f>Data5[[#This Row],[TOTAL CHELTUIELI EURO]]/Data5[[#This Row],[NUMĂRUL PERSOANELOR ÎNSCRISE ÎN LISTELE ELECTORALE]]</f>
        <v>0.65923719741461595</v>
      </c>
      <c r="V2926" s="41">
        <f>Data5[[#This Row],[TOTAL CHELTUIELI LEI]]/Data5[[#This Row],[NUMĂRUL PERSOANELOR CARE AU PARTICIPAT LA VOT]]</f>
        <v>4.8574138664398134</v>
      </c>
      <c r="W2926" s="41">
        <f>Data5[[#This Row],[TOTAL CHELTUIELI EURO]]/Data5[[#This Row],[NUMĂRUL PERSOANELOR CARE AU PARTICIPAT LA VOT]]</f>
        <v>1.0035771712236965</v>
      </c>
      <c r="X2926" s="43">
        <v>4.8400999999999996</v>
      </c>
      <c r="Y2926" s="114" t="s">
        <v>2884</v>
      </c>
      <c r="Z2926" s="44">
        <v>3</v>
      </c>
      <c r="AA2926" s="115" t="s">
        <v>3105</v>
      </c>
      <c r="AB2926" s="44">
        <v>0</v>
      </c>
      <c r="AC2926" s="45"/>
    </row>
    <row r="2927" spans="1:29" x14ac:dyDescent="0.2">
      <c r="A2927" s="37">
        <v>2926</v>
      </c>
      <c r="B2927" s="38" t="s">
        <v>2869</v>
      </c>
      <c r="C2927" s="39" t="s">
        <v>893</v>
      </c>
      <c r="D2927" s="40">
        <v>44101</v>
      </c>
      <c r="E2927" s="38">
        <v>1</v>
      </c>
      <c r="F2927" s="38"/>
      <c r="G2927" s="38" t="s">
        <v>2</v>
      </c>
      <c r="H2927" s="38" t="s">
        <v>2</v>
      </c>
      <c r="I2927" s="79">
        <v>9000</v>
      </c>
      <c r="J2927" s="79">
        <v>8528.01</v>
      </c>
      <c r="K2927" s="79">
        <v>0</v>
      </c>
      <c r="L2927" s="41">
        <f>SUM(Data5[[#This Row],[CHELTUIELI DE PERSONAL LEI]:[CHELTUIELI DE CAPITAL (ACTIVE NEFINANCIARE ) LEI]])</f>
        <v>17528.010000000002</v>
      </c>
      <c r="M2927" s="41">
        <f>Data5[[#This Row],[TOTAL CHELTUIELI LEI]]/Data5[[#This Row],[CURS VALUTAR EURO BNR 22 07 2020]]</f>
        <v>3621.4148468006865</v>
      </c>
      <c r="N2927" s="49">
        <v>2549</v>
      </c>
      <c r="O2927" s="42"/>
      <c r="P2927" s="101">
        <v>1244</v>
      </c>
      <c r="Q2927" s="42"/>
      <c r="R2927" s="42">
        <f>Data5[[#This Row],[PERSOANE ÎNSCRISE ÎN LISTELE ELECTORALE (TURUL 1)            ]]+Data5[[#This Row],[PERSOANE ÎNSCRISE ÎN LISTELE ELECTORALE (TURUL AL 2-LEA)]]</f>
        <v>2549</v>
      </c>
      <c r="S2927" s="42">
        <f>Data5[[#This Row],[PERSOANE CARE AU PARTICIPAT LA VOT (TURUL 1)]]+Data5[[#This Row],[PERSOANE CARE AU PARTICIPAT LA VOT  (TURUL AL 2-LEA)]]</f>
        <v>1244</v>
      </c>
      <c r="T2927" s="41">
        <f>Data5[[#This Row],[TOTAL CHELTUIELI LEI]]/Data5[[#This Row],[NUMĂRUL PERSOANELOR ÎNSCRISE ÎN LISTELE ELECTORALE]]</f>
        <v>6.8764260494311502</v>
      </c>
      <c r="U2927" s="41">
        <f>Data5[[#This Row],[TOTAL CHELTUIELI EURO]]/Data5[[#This Row],[NUMĂRUL PERSOANELOR ÎNSCRISE ÎN LISTELE ELECTORALE]]</f>
        <v>1.4207198300512698</v>
      </c>
      <c r="V2927" s="41">
        <f>Data5[[#This Row],[TOTAL CHELTUIELI LEI]]/Data5[[#This Row],[NUMĂRUL PERSOANELOR CARE AU PARTICIPAT LA VOT]]</f>
        <v>14.090040192926047</v>
      </c>
      <c r="W2927" s="41">
        <f>Data5[[#This Row],[TOTAL CHELTUIELI EURO]]/Data5[[#This Row],[NUMĂRUL PERSOANELOR CARE AU PARTICIPAT LA VOT]]</f>
        <v>2.9111051823156644</v>
      </c>
      <c r="X2927" s="43">
        <v>4.8400999999999996</v>
      </c>
      <c r="Y2927" s="114" t="s">
        <v>2889</v>
      </c>
      <c r="Z2927" s="44">
        <v>6</v>
      </c>
      <c r="AA2927" s="115" t="s">
        <v>3107</v>
      </c>
      <c r="AB2927" s="44">
        <v>1</v>
      </c>
      <c r="AC2927" s="45"/>
    </row>
    <row r="2928" spans="1:29" x14ac:dyDescent="0.2">
      <c r="A2928" s="37">
        <v>2927</v>
      </c>
      <c r="B2928" s="38" t="s">
        <v>2869</v>
      </c>
      <c r="C2928" s="39" t="s">
        <v>894</v>
      </c>
      <c r="D2928" s="40">
        <v>44101</v>
      </c>
      <c r="E2928" s="38">
        <v>1</v>
      </c>
      <c r="F2928" s="38"/>
      <c r="G2928" s="38" t="s">
        <v>2</v>
      </c>
      <c r="H2928" s="38" t="s">
        <v>2</v>
      </c>
      <c r="I2928" s="79">
        <v>2000</v>
      </c>
      <c r="J2928" s="79">
        <v>1500</v>
      </c>
      <c r="K2928" s="79">
        <v>0</v>
      </c>
      <c r="L2928" s="41">
        <f>SUM(Data5[[#This Row],[CHELTUIELI DE PERSONAL LEI]:[CHELTUIELI DE CAPITAL (ACTIVE NEFINANCIARE ) LEI]])</f>
        <v>3500</v>
      </c>
      <c r="M2928" s="41">
        <f>Data5[[#This Row],[TOTAL CHELTUIELI LEI]]/Data5[[#This Row],[CURS VALUTAR EURO BNR 22 07 2020]]</f>
        <v>723.12555525712287</v>
      </c>
      <c r="N2928" s="49">
        <v>1687</v>
      </c>
      <c r="O2928" s="42"/>
      <c r="P2928" s="101">
        <v>966</v>
      </c>
      <c r="Q2928" s="42"/>
      <c r="R2928" s="42">
        <f>Data5[[#This Row],[PERSOANE ÎNSCRISE ÎN LISTELE ELECTORALE (TURUL 1)            ]]+Data5[[#This Row],[PERSOANE ÎNSCRISE ÎN LISTELE ELECTORALE (TURUL AL 2-LEA)]]</f>
        <v>1687</v>
      </c>
      <c r="S2928" s="42">
        <f>Data5[[#This Row],[PERSOANE CARE AU PARTICIPAT LA VOT (TURUL 1)]]+Data5[[#This Row],[PERSOANE CARE AU PARTICIPAT LA VOT  (TURUL AL 2-LEA)]]</f>
        <v>966</v>
      </c>
      <c r="T2928" s="41">
        <f>Data5[[#This Row],[TOTAL CHELTUIELI LEI]]/Data5[[#This Row],[NUMĂRUL PERSOANELOR ÎNSCRISE ÎN LISTELE ELECTORALE]]</f>
        <v>2.0746887966804981</v>
      </c>
      <c r="U2928" s="41">
        <f>Data5[[#This Row],[TOTAL CHELTUIELI EURO]]/Data5[[#This Row],[NUMĂRUL PERSOANELOR ÎNSCRISE ÎN LISTELE ELECTORALE]]</f>
        <v>0.42864585373866204</v>
      </c>
      <c r="V2928" s="41">
        <f>Data5[[#This Row],[TOTAL CHELTUIELI LEI]]/Data5[[#This Row],[NUMĂRUL PERSOANELOR CARE AU PARTICIPAT LA VOT]]</f>
        <v>3.6231884057971016</v>
      </c>
      <c r="W2928" s="41">
        <f>Data5[[#This Row],[TOTAL CHELTUIELI EURO]]/Data5[[#This Row],[NUMĂRUL PERSOANELOR CARE AU PARTICIPAT LA VOT]]</f>
        <v>0.74857717935519963</v>
      </c>
      <c r="X2928" s="43">
        <v>4.8400999999999996</v>
      </c>
      <c r="Y2928" s="114" t="s">
        <v>2891</v>
      </c>
      <c r="Z2928" s="44">
        <v>2</v>
      </c>
      <c r="AA2928" s="115" t="s">
        <v>3105</v>
      </c>
      <c r="AB2928" s="44">
        <v>0</v>
      </c>
      <c r="AC2928" s="45"/>
    </row>
    <row r="2929" spans="1:29" x14ac:dyDescent="0.2">
      <c r="A2929" s="37">
        <v>2928</v>
      </c>
      <c r="B2929" s="38" t="s">
        <v>2869</v>
      </c>
      <c r="C2929" s="39" t="s">
        <v>895</v>
      </c>
      <c r="D2929" s="40">
        <v>44101</v>
      </c>
      <c r="E2929" s="38">
        <v>1</v>
      </c>
      <c r="F2929" s="38"/>
      <c r="G2929" s="38" t="s">
        <v>2</v>
      </c>
      <c r="H2929" s="38" t="s">
        <v>2</v>
      </c>
      <c r="I2929" s="79">
        <v>800</v>
      </c>
      <c r="J2929" s="79">
        <v>622</v>
      </c>
      <c r="K2929" s="79">
        <v>0</v>
      </c>
      <c r="L2929" s="41">
        <f>SUM(Data5[[#This Row],[CHELTUIELI DE PERSONAL LEI]:[CHELTUIELI DE CAPITAL (ACTIVE NEFINANCIARE ) LEI]])</f>
        <v>1422</v>
      </c>
      <c r="M2929" s="41">
        <f>Data5[[#This Row],[TOTAL CHELTUIELI LEI]]/Data5[[#This Row],[CURS VALUTAR EURO BNR 22 07 2020]]</f>
        <v>293.7955827358939</v>
      </c>
      <c r="N2929" s="49">
        <v>3753</v>
      </c>
      <c r="O2929" s="42"/>
      <c r="P2929" s="101">
        <v>1726</v>
      </c>
      <c r="Q2929" s="42"/>
      <c r="R2929" s="42">
        <f>Data5[[#This Row],[PERSOANE ÎNSCRISE ÎN LISTELE ELECTORALE (TURUL 1)            ]]+Data5[[#This Row],[PERSOANE ÎNSCRISE ÎN LISTELE ELECTORALE (TURUL AL 2-LEA)]]</f>
        <v>3753</v>
      </c>
      <c r="S2929" s="42">
        <f>Data5[[#This Row],[PERSOANE CARE AU PARTICIPAT LA VOT (TURUL 1)]]+Data5[[#This Row],[PERSOANE CARE AU PARTICIPAT LA VOT  (TURUL AL 2-LEA)]]</f>
        <v>1726</v>
      </c>
      <c r="T2929" s="41">
        <f>Data5[[#This Row],[TOTAL CHELTUIELI LEI]]/Data5[[#This Row],[NUMĂRUL PERSOANELOR ÎNSCRISE ÎN LISTELE ELECTORALE]]</f>
        <v>0.37889688249400477</v>
      </c>
      <c r="U2929" s="41">
        <f>Data5[[#This Row],[TOTAL CHELTUIELI EURO]]/Data5[[#This Row],[NUMĂRUL PERSOANELOR ÎNSCRISE ÎN LISTELE ELECTORALE]]</f>
        <v>7.8282862439620016E-2</v>
      </c>
      <c r="V2929" s="41">
        <f>Data5[[#This Row],[TOTAL CHELTUIELI LEI]]/Data5[[#This Row],[NUMĂRUL PERSOANELOR CARE AU PARTICIPAT LA VOT]]</f>
        <v>0.82387022016222478</v>
      </c>
      <c r="W2929" s="41">
        <f>Data5[[#This Row],[TOTAL CHELTUIELI EURO]]/Data5[[#This Row],[NUMĂRUL PERSOANELOR CARE AU PARTICIPAT LA VOT]]</f>
        <v>0.17021760297560481</v>
      </c>
      <c r="X2929" s="43">
        <v>4.8400999999999996</v>
      </c>
      <c r="Y2929" s="114" t="s">
        <v>2890</v>
      </c>
      <c r="Z2929" s="44">
        <v>0</v>
      </c>
      <c r="AA2929" s="115" t="s">
        <v>3105</v>
      </c>
      <c r="AB2929" s="44">
        <v>0</v>
      </c>
      <c r="AC2929" s="45"/>
    </row>
    <row r="2930" spans="1:29" x14ac:dyDescent="0.2">
      <c r="A2930" s="37">
        <v>2929</v>
      </c>
      <c r="B2930" s="38" t="s">
        <v>2869</v>
      </c>
      <c r="C2930" s="39" t="s">
        <v>896</v>
      </c>
      <c r="D2930" s="40">
        <v>44101</v>
      </c>
      <c r="E2930" s="38">
        <v>1</v>
      </c>
      <c r="F2930" s="38"/>
      <c r="G2930" s="38" t="s">
        <v>2</v>
      </c>
      <c r="H2930" s="38" t="s">
        <v>2</v>
      </c>
      <c r="I2930" s="79">
        <v>1200</v>
      </c>
      <c r="J2930" s="79">
        <v>3347</v>
      </c>
      <c r="K2930" s="79">
        <v>0</v>
      </c>
      <c r="L2930" s="41">
        <f>SUM(Data5[[#This Row],[CHELTUIELI DE PERSONAL LEI]:[CHELTUIELI DE CAPITAL (ACTIVE NEFINANCIARE ) LEI]])</f>
        <v>4547</v>
      </c>
      <c r="M2930" s="41">
        <f>Data5[[#This Row],[TOTAL CHELTUIELI LEI]]/Data5[[#This Row],[CURS VALUTAR EURO BNR 22 07 2020]]</f>
        <v>939.44339992975358</v>
      </c>
      <c r="N2930" s="49">
        <v>1721</v>
      </c>
      <c r="O2930" s="42"/>
      <c r="P2930" s="101">
        <v>1050</v>
      </c>
      <c r="Q2930" s="42"/>
      <c r="R2930" s="42">
        <f>Data5[[#This Row],[PERSOANE ÎNSCRISE ÎN LISTELE ELECTORALE (TURUL 1)            ]]+Data5[[#This Row],[PERSOANE ÎNSCRISE ÎN LISTELE ELECTORALE (TURUL AL 2-LEA)]]</f>
        <v>1721</v>
      </c>
      <c r="S2930" s="42">
        <f>Data5[[#This Row],[PERSOANE CARE AU PARTICIPAT LA VOT (TURUL 1)]]+Data5[[#This Row],[PERSOANE CARE AU PARTICIPAT LA VOT  (TURUL AL 2-LEA)]]</f>
        <v>1050</v>
      </c>
      <c r="T2930" s="41">
        <f>Data5[[#This Row],[TOTAL CHELTUIELI LEI]]/Data5[[#This Row],[NUMĂRUL PERSOANELOR ÎNSCRISE ÎN LISTELE ELECTORALE]]</f>
        <v>2.6420685647879139</v>
      </c>
      <c r="U2930" s="41">
        <f>Data5[[#This Row],[TOTAL CHELTUIELI EURO]]/Data5[[#This Row],[NUMĂRUL PERSOANELOR ÎNSCRISE ÎN LISTELE ELECTORALE]]</f>
        <v>0.54587065655418565</v>
      </c>
      <c r="V2930" s="41">
        <f>Data5[[#This Row],[TOTAL CHELTUIELI LEI]]/Data5[[#This Row],[NUMĂRUL PERSOANELOR CARE AU PARTICIPAT LA VOT]]</f>
        <v>4.3304761904761904</v>
      </c>
      <c r="W2930" s="41">
        <f>Data5[[#This Row],[TOTAL CHELTUIELI EURO]]/Data5[[#This Row],[NUMĂRUL PERSOANELOR CARE AU PARTICIPAT LA VOT]]</f>
        <v>0.89470799993309869</v>
      </c>
      <c r="X2930" s="43">
        <v>4.8400999999999996</v>
      </c>
      <c r="Y2930" s="114" t="s">
        <v>2891</v>
      </c>
      <c r="Z2930" s="44">
        <v>2</v>
      </c>
      <c r="AA2930" s="115" t="s">
        <v>3105</v>
      </c>
      <c r="AB2930" s="44">
        <v>0</v>
      </c>
      <c r="AC2930" s="45"/>
    </row>
    <row r="2931" spans="1:29" x14ac:dyDescent="0.2">
      <c r="A2931" s="37">
        <v>2930</v>
      </c>
      <c r="B2931" s="38" t="s">
        <v>2869</v>
      </c>
      <c r="C2931" s="39" t="s">
        <v>897</v>
      </c>
      <c r="D2931" s="40">
        <v>44101</v>
      </c>
      <c r="E2931" s="38">
        <v>1</v>
      </c>
      <c r="F2931" s="38"/>
      <c r="G2931" s="38" t="s">
        <v>2</v>
      </c>
      <c r="H2931" s="38" t="s">
        <v>2</v>
      </c>
      <c r="I2931" s="79">
        <v>660</v>
      </c>
      <c r="J2931" s="79">
        <v>7970</v>
      </c>
      <c r="K2931" s="79">
        <v>0</v>
      </c>
      <c r="L2931" s="41">
        <f>SUM(Data5[[#This Row],[CHELTUIELI DE PERSONAL LEI]:[CHELTUIELI DE CAPITAL (ACTIVE NEFINANCIARE ) LEI]])</f>
        <v>8630</v>
      </c>
      <c r="M2931" s="41">
        <f>Data5[[#This Row],[TOTAL CHELTUIELI LEI]]/Data5[[#This Row],[CURS VALUTAR EURO BNR 22 07 2020]]</f>
        <v>1783.0210119625629</v>
      </c>
      <c r="N2931" s="49">
        <v>3072</v>
      </c>
      <c r="O2931" s="42"/>
      <c r="P2931" s="101">
        <v>1375</v>
      </c>
      <c r="Q2931" s="42"/>
      <c r="R2931" s="42">
        <f>Data5[[#This Row],[PERSOANE ÎNSCRISE ÎN LISTELE ELECTORALE (TURUL 1)            ]]+Data5[[#This Row],[PERSOANE ÎNSCRISE ÎN LISTELE ELECTORALE (TURUL AL 2-LEA)]]</f>
        <v>3072</v>
      </c>
      <c r="S2931" s="42">
        <f>Data5[[#This Row],[PERSOANE CARE AU PARTICIPAT LA VOT (TURUL 1)]]+Data5[[#This Row],[PERSOANE CARE AU PARTICIPAT LA VOT  (TURUL AL 2-LEA)]]</f>
        <v>1375</v>
      </c>
      <c r="T2931" s="41">
        <f>Data5[[#This Row],[TOTAL CHELTUIELI LEI]]/Data5[[#This Row],[NUMĂRUL PERSOANELOR ÎNSCRISE ÎN LISTELE ELECTORALE]]</f>
        <v>2.8092447916666665</v>
      </c>
      <c r="U2931" s="41">
        <f>Data5[[#This Row],[TOTAL CHELTUIELI EURO]]/Data5[[#This Row],[NUMĂRUL PERSOANELOR ÎNSCRISE ÎN LISTELE ELECTORALE]]</f>
        <v>0.58041048566489672</v>
      </c>
      <c r="V2931" s="41">
        <f>Data5[[#This Row],[TOTAL CHELTUIELI LEI]]/Data5[[#This Row],[NUMĂRUL PERSOANELOR CARE AU PARTICIPAT LA VOT]]</f>
        <v>6.2763636363636364</v>
      </c>
      <c r="W2931" s="41">
        <f>Data5[[#This Row],[TOTAL CHELTUIELI EURO]]/Data5[[#This Row],[NUMĂRUL PERSOANELOR CARE AU PARTICIPAT LA VOT]]</f>
        <v>1.2967425541545912</v>
      </c>
      <c r="X2931" s="43">
        <v>4.8400999999999996</v>
      </c>
      <c r="Y2931" s="114" t="s">
        <v>2891</v>
      </c>
      <c r="Z2931" s="44">
        <v>2</v>
      </c>
      <c r="AA2931" s="115" t="s">
        <v>3105</v>
      </c>
      <c r="AB2931" s="44">
        <v>0</v>
      </c>
      <c r="AC2931" s="45"/>
    </row>
    <row r="2932" spans="1:29" x14ac:dyDescent="0.2">
      <c r="A2932" s="37">
        <v>2931</v>
      </c>
      <c r="B2932" s="38" t="s">
        <v>2869</v>
      </c>
      <c r="C2932" s="39" t="s">
        <v>898</v>
      </c>
      <c r="D2932" s="40">
        <v>44101</v>
      </c>
      <c r="E2932" s="38">
        <v>1</v>
      </c>
      <c r="F2932" s="38"/>
      <c r="G2932" s="38" t="s">
        <v>2</v>
      </c>
      <c r="H2932" s="38" t="s">
        <v>2</v>
      </c>
      <c r="I2932" s="79">
        <v>0</v>
      </c>
      <c r="J2932" s="79">
        <v>8032</v>
      </c>
      <c r="K2932" s="79">
        <v>0</v>
      </c>
      <c r="L2932" s="41">
        <f>SUM(Data5[[#This Row],[CHELTUIELI DE PERSONAL LEI]:[CHELTUIELI DE CAPITAL (ACTIVE NEFINANCIARE ) LEI]])</f>
        <v>8032</v>
      </c>
      <c r="M2932" s="41">
        <f>Data5[[#This Row],[TOTAL CHELTUIELI LEI]]/Data5[[#This Row],[CURS VALUTAR EURO BNR 22 07 2020]]</f>
        <v>1659.4698456643459</v>
      </c>
      <c r="N2932" s="49">
        <v>2146</v>
      </c>
      <c r="O2932" s="42"/>
      <c r="P2932" s="101">
        <v>1138</v>
      </c>
      <c r="Q2932" s="42"/>
      <c r="R2932" s="42">
        <f>Data5[[#This Row],[PERSOANE ÎNSCRISE ÎN LISTELE ELECTORALE (TURUL 1)            ]]+Data5[[#This Row],[PERSOANE ÎNSCRISE ÎN LISTELE ELECTORALE (TURUL AL 2-LEA)]]</f>
        <v>2146</v>
      </c>
      <c r="S2932" s="42">
        <f>Data5[[#This Row],[PERSOANE CARE AU PARTICIPAT LA VOT (TURUL 1)]]+Data5[[#This Row],[PERSOANE CARE AU PARTICIPAT LA VOT  (TURUL AL 2-LEA)]]</f>
        <v>1138</v>
      </c>
      <c r="T2932" s="41">
        <f>Data5[[#This Row],[TOTAL CHELTUIELI LEI]]/Data5[[#This Row],[NUMĂRUL PERSOANELOR ÎNSCRISE ÎN LISTELE ELECTORALE]]</f>
        <v>3.7427772600186393</v>
      </c>
      <c r="U2932" s="41">
        <f>Data5[[#This Row],[TOTAL CHELTUIELI EURO]]/Data5[[#This Row],[NUMĂRUL PERSOANELOR ÎNSCRISE ÎN LISTELE ELECTORALE]]</f>
        <v>0.77328510981563181</v>
      </c>
      <c r="V2932" s="41">
        <f>Data5[[#This Row],[TOTAL CHELTUIELI LEI]]/Data5[[#This Row],[NUMĂRUL PERSOANELOR CARE AU PARTICIPAT LA VOT]]</f>
        <v>7.0579964850615111</v>
      </c>
      <c r="W2932" s="41">
        <f>Data5[[#This Row],[TOTAL CHELTUIELI EURO]]/Data5[[#This Row],[NUMĂRUL PERSOANELOR CARE AU PARTICIPAT LA VOT]]</f>
        <v>1.4582336077894076</v>
      </c>
      <c r="X2932" s="43">
        <v>4.8400999999999996</v>
      </c>
      <c r="Y2932" s="114" t="s">
        <v>2884</v>
      </c>
      <c r="Z2932" s="44">
        <v>3</v>
      </c>
      <c r="AA2932" s="115" t="s">
        <v>3105</v>
      </c>
      <c r="AB2932" s="44">
        <v>0</v>
      </c>
      <c r="AC2932" s="45"/>
    </row>
    <row r="2933" spans="1:29" x14ac:dyDescent="0.2">
      <c r="A2933" s="37">
        <v>2932</v>
      </c>
      <c r="B2933" s="38" t="s">
        <v>2869</v>
      </c>
      <c r="C2933" s="39" t="s">
        <v>899</v>
      </c>
      <c r="D2933" s="40">
        <v>44101</v>
      </c>
      <c r="E2933" s="38">
        <v>1</v>
      </c>
      <c r="F2933" s="38"/>
      <c r="G2933" s="38" t="s">
        <v>2</v>
      </c>
      <c r="H2933" s="38" t="s">
        <v>2</v>
      </c>
      <c r="I2933" s="79">
        <v>900</v>
      </c>
      <c r="J2933" s="79">
        <v>12900</v>
      </c>
      <c r="K2933" s="79">
        <v>0</v>
      </c>
      <c r="L2933" s="41">
        <f>SUM(Data5[[#This Row],[CHELTUIELI DE PERSONAL LEI]:[CHELTUIELI DE CAPITAL (ACTIVE NEFINANCIARE ) LEI]])</f>
        <v>13800</v>
      </c>
      <c r="M2933" s="41">
        <f>Data5[[#This Row],[TOTAL CHELTUIELI LEI]]/Data5[[#This Row],[CURS VALUTAR EURO BNR 22 07 2020]]</f>
        <v>2851.1807607280844</v>
      </c>
      <c r="N2933" s="49">
        <v>2332</v>
      </c>
      <c r="O2933" s="42"/>
      <c r="P2933" s="101">
        <v>1433</v>
      </c>
      <c r="Q2933" s="42"/>
      <c r="R2933" s="42">
        <f>Data5[[#This Row],[PERSOANE ÎNSCRISE ÎN LISTELE ELECTORALE (TURUL 1)            ]]+Data5[[#This Row],[PERSOANE ÎNSCRISE ÎN LISTELE ELECTORALE (TURUL AL 2-LEA)]]</f>
        <v>2332</v>
      </c>
      <c r="S2933" s="42">
        <f>Data5[[#This Row],[PERSOANE CARE AU PARTICIPAT LA VOT (TURUL 1)]]+Data5[[#This Row],[PERSOANE CARE AU PARTICIPAT LA VOT  (TURUL AL 2-LEA)]]</f>
        <v>1433</v>
      </c>
      <c r="T2933" s="41">
        <f>Data5[[#This Row],[TOTAL CHELTUIELI LEI]]/Data5[[#This Row],[NUMĂRUL PERSOANELOR ÎNSCRISE ÎN LISTELE ELECTORALE]]</f>
        <v>5.9176672384219557</v>
      </c>
      <c r="U2933" s="41">
        <f>Data5[[#This Row],[TOTAL CHELTUIELI EURO]]/Data5[[#This Row],[NUMĂRUL PERSOANELOR ÎNSCRISE ÎN LISTELE ELECTORALE]]</f>
        <v>1.2226332593173603</v>
      </c>
      <c r="V2933" s="41">
        <f>Data5[[#This Row],[TOTAL CHELTUIELI LEI]]/Data5[[#This Row],[NUMĂRUL PERSOANELOR CARE AU PARTICIPAT LA VOT]]</f>
        <v>9.6301465457083051</v>
      </c>
      <c r="W2933" s="41">
        <f>Data5[[#This Row],[TOTAL CHELTUIELI EURO]]/Data5[[#This Row],[NUMĂRUL PERSOANELOR CARE AU PARTICIPAT LA VOT]]</f>
        <v>1.9896585908779374</v>
      </c>
      <c r="X2933" s="43">
        <v>4.8400999999999996</v>
      </c>
      <c r="Y2933" s="114" t="s">
        <v>2892</v>
      </c>
      <c r="Z2933" s="44">
        <v>5</v>
      </c>
      <c r="AA2933" s="115" t="s">
        <v>3107</v>
      </c>
      <c r="AB2933" s="44">
        <v>1</v>
      </c>
      <c r="AC2933" s="45"/>
    </row>
    <row r="2934" spans="1:29" x14ac:dyDescent="0.2">
      <c r="A2934" s="37">
        <v>2933</v>
      </c>
      <c r="B2934" s="38" t="s">
        <v>2869</v>
      </c>
      <c r="C2934" s="39" t="s">
        <v>900</v>
      </c>
      <c r="D2934" s="40">
        <v>44101</v>
      </c>
      <c r="E2934" s="38">
        <v>1</v>
      </c>
      <c r="F2934" s="38"/>
      <c r="G2934" s="38" t="s">
        <v>2</v>
      </c>
      <c r="H2934" s="38" t="s">
        <v>2</v>
      </c>
      <c r="I2934" s="79">
        <v>3000</v>
      </c>
      <c r="J2934" s="79">
        <v>3581.9</v>
      </c>
      <c r="K2934" s="79">
        <v>0</v>
      </c>
      <c r="L2934" s="41">
        <f>SUM(Data5[[#This Row],[CHELTUIELI DE PERSONAL LEI]:[CHELTUIELI DE CAPITAL (ACTIVE NEFINANCIARE ) LEI]])</f>
        <v>6581.9</v>
      </c>
      <c r="M2934" s="41">
        <f>Data5[[#This Row],[TOTAL CHELTUIELI LEI]]/Data5[[#This Row],[CURS VALUTAR EURO BNR 22 07 2020]]</f>
        <v>1359.8685977562448</v>
      </c>
      <c r="N2934" s="49">
        <v>1771</v>
      </c>
      <c r="O2934" s="42"/>
      <c r="P2934" s="101">
        <v>1165</v>
      </c>
      <c r="Q2934" s="42"/>
      <c r="R2934" s="42">
        <f>Data5[[#This Row],[PERSOANE ÎNSCRISE ÎN LISTELE ELECTORALE (TURUL 1)            ]]+Data5[[#This Row],[PERSOANE ÎNSCRISE ÎN LISTELE ELECTORALE (TURUL AL 2-LEA)]]</f>
        <v>1771</v>
      </c>
      <c r="S2934" s="42">
        <f>Data5[[#This Row],[PERSOANE CARE AU PARTICIPAT LA VOT (TURUL 1)]]+Data5[[#This Row],[PERSOANE CARE AU PARTICIPAT LA VOT  (TURUL AL 2-LEA)]]</f>
        <v>1165</v>
      </c>
      <c r="T2934" s="41">
        <f>Data5[[#This Row],[TOTAL CHELTUIELI LEI]]/Data5[[#This Row],[NUMĂRUL PERSOANELOR ÎNSCRISE ÎN LISTELE ELECTORALE]]</f>
        <v>3.7164878599661204</v>
      </c>
      <c r="U2934" s="41">
        <f>Data5[[#This Row],[TOTAL CHELTUIELI EURO]]/Data5[[#This Row],[NUMĂRUL PERSOANELOR ÎNSCRISE ÎN LISTELE ELECTORALE]]</f>
        <v>0.76785352781267346</v>
      </c>
      <c r="V2934" s="41">
        <f>Data5[[#This Row],[TOTAL CHELTUIELI LEI]]/Data5[[#This Row],[NUMĂRUL PERSOANELOR CARE AU PARTICIPAT LA VOT]]</f>
        <v>5.64969957081545</v>
      </c>
      <c r="W2934" s="41">
        <f>Data5[[#This Row],[TOTAL CHELTUIELI EURO]]/Data5[[#This Row],[NUMĂRUL PERSOANELOR CARE AU PARTICIPAT LA VOT]]</f>
        <v>1.1672691826233861</v>
      </c>
      <c r="X2934" s="43">
        <v>4.8400999999999996</v>
      </c>
      <c r="Y2934" s="114" t="s">
        <v>2884</v>
      </c>
      <c r="Z2934" s="44">
        <v>3</v>
      </c>
      <c r="AA2934" s="115" t="s">
        <v>3105</v>
      </c>
      <c r="AB2934" s="44">
        <v>0</v>
      </c>
      <c r="AC2934" s="45"/>
    </row>
    <row r="2935" spans="1:29" x14ac:dyDescent="0.2">
      <c r="A2935" s="37">
        <v>2934</v>
      </c>
      <c r="B2935" s="38" t="s">
        <v>2869</v>
      </c>
      <c r="C2935" s="39" t="s">
        <v>901</v>
      </c>
      <c r="D2935" s="40">
        <v>44101</v>
      </c>
      <c r="E2935" s="38">
        <v>1</v>
      </c>
      <c r="F2935" s="38"/>
      <c r="G2935" s="38" t="s">
        <v>2</v>
      </c>
      <c r="H2935" s="38" t="s">
        <v>2</v>
      </c>
      <c r="I2935" s="79">
        <v>0</v>
      </c>
      <c r="J2935" s="79">
        <v>6708.31</v>
      </c>
      <c r="K2935" s="79">
        <v>0</v>
      </c>
      <c r="L2935" s="41">
        <f>SUM(Data5[[#This Row],[CHELTUIELI DE PERSONAL LEI]:[CHELTUIELI DE CAPITAL (ACTIVE NEFINANCIARE ) LEI]])</f>
        <v>6708.31</v>
      </c>
      <c r="M2935" s="41">
        <f>Data5[[#This Row],[TOTAL CHELTUIELI LEI]]/Data5[[#This Row],[CURS VALUTAR EURO BNR 22 07 2020]]</f>
        <v>1385.9858267391171</v>
      </c>
      <c r="N2935" s="49">
        <v>2496</v>
      </c>
      <c r="O2935" s="42"/>
      <c r="P2935" s="101">
        <v>1265</v>
      </c>
      <c r="Q2935" s="42"/>
      <c r="R2935" s="42">
        <f>Data5[[#This Row],[PERSOANE ÎNSCRISE ÎN LISTELE ELECTORALE (TURUL 1)            ]]+Data5[[#This Row],[PERSOANE ÎNSCRISE ÎN LISTELE ELECTORALE (TURUL AL 2-LEA)]]</f>
        <v>2496</v>
      </c>
      <c r="S2935" s="42">
        <f>Data5[[#This Row],[PERSOANE CARE AU PARTICIPAT LA VOT (TURUL 1)]]+Data5[[#This Row],[PERSOANE CARE AU PARTICIPAT LA VOT  (TURUL AL 2-LEA)]]</f>
        <v>1265</v>
      </c>
      <c r="T2935" s="41">
        <f>Data5[[#This Row],[TOTAL CHELTUIELI LEI]]/Data5[[#This Row],[NUMĂRUL PERSOANELOR ÎNSCRISE ÎN LISTELE ELECTORALE]]</f>
        <v>2.6876241987179488</v>
      </c>
      <c r="U2935" s="41">
        <f>Data5[[#This Row],[TOTAL CHELTUIELI EURO]]/Data5[[#This Row],[NUMĂRUL PERSOANELOR ÎNSCRISE ÎN LISTELE ELECTORALE]]</f>
        <v>0.55528278314868473</v>
      </c>
      <c r="V2935" s="41">
        <f>Data5[[#This Row],[TOTAL CHELTUIELI LEI]]/Data5[[#This Row],[NUMĂRUL PERSOANELOR CARE AU PARTICIPAT LA VOT]]</f>
        <v>5.30301185770751</v>
      </c>
      <c r="W2935" s="41">
        <f>Data5[[#This Row],[TOTAL CHELTUIELI EURO]]/Data5[[#This Row],[NUMĂRUL PERSOANELOR CARE AU PARTICIPAT LA VOT]]</f>
        <v>1.0956409697542429</v>
      </c>
      <c r="X2935" s="43">
        <v>4.8400999999999996</v>
      </c>
      <c r="Y2935" s="114" t="s">
        <v>2891</v>
      </c>
      <c r="Z2935" s="44">
        <v>2</v>
      </c>
      <c r="AA2935" s="115" t="s">
        <v>3105</v>
      </c>
      <c r="AB2935" s="44">
        <v>0</v>
      </c>
      <c r="AC2935" s="45"/>
    </row>
    <row r="2936" spans="1:29" x14ac:dyDescent="0.2">
      <c r="A2936" s="37">
        <v>2935</v>
      </c>
      <c r="B2936" s="38" t="s">
        <v>2869</v>
      </c>
      <c r="C2936" s="39" t="s">
        <v>902</v>
      </c>
      <c r="D2936" s="40">
        <v>44101</v>
      </c>
      <c r="E2936" s="38">
        <v>1</v>
      </c>
      <c r="F2936" s="38"/>
      <c r="G2936" s="38" t="s">
        <v>2</v>
      </c>
      <c r="H2936" s="38" t="s">
        <v>2</v>
      </c>
      <c r="I2936" s="79">
        <v>16000</v>
      </c>
      <c r="J2936" s="79">
        <v>15000</v>
      </c>
      <c r="K2936" s="79">
        <v>0</v>
      </c>
      <c r="L2936" s="41">
        <f>SUM(Data5[[#This Row],[CHELTUIELI DE PERSONAL LEI]:[CHELTUIELI DE CAPITAL (ACTIVE NEFINANCIARE ) LEI]])</f>
        <v>31000</v>
      </c>
      <c r="M2936" s="41">
        <f>Data5[[#This Row],[TOTAL CHELTUIELI LEI]]/Data5[[#This Row],[CURS VALUTAR EURO BNR 22 07 2020]]</f>
        <v>6404.826346563088</v>
      </c>
      <c r="N2936" s="49">
        <v>5309</v>
      </c>
      <c r="O2936" s="42"/>
      <c r="P2936" s="101">
        <v>2568</v>
      </c>
      <c r="Q2936" s="42"/>
      <c r="R2936" s="42">
        <f>Data5[[#This Row],[PERSOANE ÎNSCRISE ÎN LISTELE ELECTORALE (TURUL 1)            ]]+Data5[[#This Row],[PERSOANE ÎNSCRISE ÎN LISTELE ELECTORALE (TURUL AL 2-LEA)]]</f>
        <v>5309</v>
      </c>
      <c r="S2936" s="42">
        <f>Data5[[#This Row],[PERSOANE CARE AU PARTICIPAT LA VOT (TURUL 1)]]+Data5[[#This Row],[PERSOANE CARE AU PARTICIPAT LA VOT  (TURUL AL 2-LEA)]]</f>
        <v>2568</v>
      </c>
      <c r="T2936" s="41">
        <f>Data5[[#This Row],[TOTAL CHELTUIELI LEI]]/Data5[[#This Row],[NUMĂRUL PERSOANELOR ÎNSCRISE ÎN LISTELE ELECTORALE]]</f>
        <v>5.8391410811828965</v>
      </c>
      <c r="U2936" s="41">
        <f>Data5[[#This Row],[TOTAL CHELTUIELI EURO]]/Data5[[#This Row],[NUMĂRUL PERSOANELOR ÎNSCRISE ÎN LISTELE ELECTORALE]]</f>
        <v>1.2064091818728739</v>
      </c>
      <c r="V2936" s="41">
        <f>Data5[[#This Row],[TOTAL CHELTUIELI LEI]]/Data5[[#This Row],[NUMĂRUL PERSOANELOR CARE AU PARTICIPAT LA VOT]]</f>
        <v>12.071651090342678</v>
      </c>
      <c r="W2936" s="41">
        <f>Data5[[#This Row],[TOTAL CHELTUIELI EURO]]/Data5[[#This Row],[NUMĂRUL PERSOANELOR CARE AU PARTICIPAT LA VOT]]</f>
        <v>2.4940912564498006</v>
      </c>
      <c r="X2936" s="43">
        <v>4.8400999999999996</v>
      </c>
      <c r="Y2936" s="114" t="s">
        <v>2892</v>
      </c>
      <c r="Z2936" s="44">
        <v>5</v>
      </c>
      <c r="AA2936" s="115" t="s">
        <v>3107</v>
      </c>
      <c r="AB2936" s="44">
        <v>1</v>
      </c>
      <c r="AC2936" s="45"/>
    </row>
    <row r="2937" spans="1:29" x14ac:dyDescent="0.2">
      <c r="A2937" s="37">
        <v>2936</v>
      </c>
      <c r="B2937" s="38" t="s">
        <v>2869</v>
      </c>
      <c r="C2937" s="39" t="s">
        <v>903</v>
      </c>
      <c r="D2937" s="40">
        <v>44101</v>
      </c>
      <c r="E2937" s="38">
        <v>1</v>
      </c>
      <c r="F2937" s="38"/>
      <c r="G2937" s="38" t="s">
        <v>2</v>
      </c>
      <c r="H2937" s="38" t="s">
        <v>2</v>
      </c>
      <c r="I2937" s="79">
        <v>0</v>
      </c>
      <c r="J2937" s="79">
        <v>0</v>
      </c>
      <c r="K2937" s="79">
        <v>0</v>
      </c>
      <c r="L2937" s="41">
        <f>SUM(Data5[[#This Row],[CHELTUIELI DE PERSONAL LEI]:[CHELTUIELI DE CAPITAL (ACTIVE NEFINANCIARE ) LEI]])</f>
        <v>0</v>
      </c>
      <c r="M2937" s="41">
        <f>Data5[[#This Row],[TOTAL CHELTUIELI LEI]]/Data5[[#This Row],[CURS VALUTAR EURO BNR 22 07 2020]]</f>
        <v>0</v>
      </c>
      <c r="N2937" s="49">
        <v>1134</v>
      </c>
      <c r="O2937" s="42"/>
      <c r="P2937" s="101">
        <v>674</v>
      </c>
      <c r="Q2937" s="42"/>
      <c r="R2937" s="42">
        <f>Data5[[#This Row],[PERSOANE ÎNSCRISE ÎN LISTELE ELECTORALE (TURUL 1)            ]]+Data5[[#This Row],[PERSOANE ÎNSCRISE ÎN LISTELE ELECTORALE (TURUL AL 2-LEA)]]</f>
        <v>1134</v>
      </c>
      <c r="S2937" s="42">
        <f>Data5[[#This Row],[PERSOANE CARE AU PARTICIPAT LA VOT (TURUL 1)]]+Data5[[#This Row],[PERSOANE CARE AU PARTICIPAT LA VOT  (TURUL AL 2-LEA)]]</f>
        <v>674</v>
      </c>
      <c r="T2937" s="41">
        <f>Data5[[#This Row],[TOTAL CHELTUIELI LEI]]/Data5[[#This Row],[NUMĂRUL PERSOANELOR ÎNSCRISE ÎN LISTELE ELECTORALE]]</f>
        <v>0</v>
      </c>
      <c r="U2937" s="41">
        <f>Data5[[#This Row],[TOTAL CHELTUIELI EURO]]/Data5[[#This Row],[NUMĂRUL PERSOANELOR ÎNSCRISE ÎN LISTELE ELECTORALE]]</f>
        <v>0</v>
      </c>
      <c r="V2937" s="41">
        <f>Data5[[#This Row],[TOTAL CHELTUIELI LEI]]/Data5[[#This Row],[NUMĂRUL PERSOANELOR CARE AU PARTICIPAT LA VOT]]</f>
        <v>0</v>
      </c>
      <c r="W2937" s="41">
        <f>Data5[[#This Row],[TOTAL CHELTUIELI EURO]]/Data5[[#This Row],[NUMĂRUL PERSOANELOR CARE AU PARTICIPAT LA VOT]]</f>
        <v>0</v>
      </c>
      <c r="X2937" s="43">
        <v>4.8400999999999996</v>
      </c>
      <c r="Y2937" s="114" t="s">
        <v>2890</v>
      </c>
      <c r="Z2937" s="44">
        <v>0</v>
      </c>
      <c r="AA2937" s="115" t="s">
        <v>3105</v>
      </c>
      <c r="AB2937" s="44">
        <v>0</v>
      </c>
      <c r="AC2937" s="45"/>
    </row>
    <row r="2938" spans="1:29" x14ac:dyDescent="0.2">
      <c r="A2938" s="37">
        <v>2937</v>
      </c>
      <c r="B2938" s="38" t="s">
        <v>2869</v>
      </c>
      <c r="C2938" s="39" t="s">
        <v>904</v>
      </c>
      <c r="D2938" s="40">
        <v>44101</v>
      </c>
      <c r="E2938" s="38">
        <v>1</v>
      </c>
      <c r="F2938" s="38"/>
      <c r="G2938" s="38" t="s">
        <v>2</v>
      </c>
      <c r="H2938" s="38" t="s">
        <v>2</v>
      </c>
      <c r="I2938" s="79">
        <v>3000</v>
      </c>
      <c r="J2938" s="79">
        <v>1019</v>
      </c>
      <c r="K2938" s="79">
        <v>0</v>
      </c>
      <c r="L2938" s="41">
        <f>SUM(Data5[[#This Row],[CHELTUIELI DE PERSONAL LEI]:[CHELTUIELI DE CAPITAL (ACTIVE NEFINANCIARE ) LEI]])</f>
        <v>4019</v>
      </c>
      <c r="M2938" s="41">
        <f>Data5[[#This Row],[TOTAL CHELTUIELI LEI]]/Data5[[#This Row],[CURS VALUTAR EURO BNR 22 07 2020]]</f>
        <v>830.35474473667909</v>
      </c>
      <c r="N2938" s="49">
        <v>2303</v>
      </c>
      <c r="O2938" s="42"/>
      <c r="P2938" s="101">
        <v>1263</v>
      </c>
      <c r="Q2938" s="42"/>
      <c r="R2938" s="42">
        <f>Data5[[#This Row],[PERSOANE ÎNSCRISE ÎN LISTELE ELECTORALE (TURUL 1)            ]]+Data5[[#This Row],[PERSOANE ÎNSCRISE ÎN LISTELE ELECTORALE (TURUL AL 2-LEA)]]</f>
        <v>2303</v>
      </c>
      <c r="S2938" s="42">
        <f>Data5[[#This Row],[PERSOANE CARE AU PARTICIPAT LA VOT (TURUL 1)]]+Data5[[#This Row],[PERSOANE CARE AU PARTICIPAT LA VOT  (TURUL AL 2-LEA)]]</f>
        <v>1263</v>
      </c>
      <c r="T2938" s="41">
        <f>Data5[[#This Row],[TOTAL CHELTUIELI LEI]]/Data5[[#This Row],[NUMĂRUL PERSOANELOR ÎNSCRISE ÎN LISTELE ELECTORALE]]</f>
        <v>1.7451150673035172</v>
      </c>
      <c r="U2938" s="41">
        <f>Data5[[#This Row],[TOTAL CHELTUIELI EURO]]/Data5[[#This Row],[NUMĂRUL PERSOANELOR ÎNSCRISE ÎN LISTELE ELECTORALE]]</f>
        <v>0.36055351486612208</v>
      </c>
      <c r="V2938" s="41">
        <f>Data5[[#This Row],[TOTAL CHELTUIELI LEI]]/Data5[[#This Row],[NUMĂRUL PERSOANELOR CARE AU PARTICIPAT LA VOT]]</f>
        <v>3.1821060965954078</v>
      </c>
      <c r="W2938" s="41">
        <f>Data5[[#This Row],[TOTAL CHELTUIELI EURO]]/Data5[[#This Row],[NUMĂRUL PERSOANELOR CARE AU PARTICIPAT LA VOT]]</f>
        <v>0.65744635371075144</v>
      </c>
      <c r="X2938" s="43">
        <v>4.8400999999999996</v>
      </c>
      <c r="Y2938" s="114" t="s">
        <v>2894</v>
      </c>
      <c r="Z2938" s="44">
        <v>1</v>
      </c>
      <c r="AA2938" s="115" t="s">
        <v>3105</v>
      </c>
      <c r="AB2938" s="44">
        <v>0</v>
      </c>
      <c r="AC2938" s="45"/>
    </row>
    <row r="2939" spans="1:29" x14ac:dyDescent="0.2">
      <c r="A2939" s="37">
        <v>2938</v>
      </c>
      <c r="B2939" s="38" t="s">
        <v>2869</v>
      </c>
      <c r="C2939" s="39" t="s">
        <v>905</v>
      </c>
      <c r="D2939" s="40">
        <v>44101</v>
      </c>
      <c r="E2939" s="38">
        <v>1</v>
      </c>
      <c r="F2939" s="38"/>
      <c r="G2939" s="38" t="s">
        <v>2</v>
      </c>
      <c r="H2939" s="38" t="s">
        <v>2</v>
      </c>
      <c r="I2939" s="79">
        <v>0</v>
      </c>
      <c r="J2939" s="79">
        <v>5000</v>
      </c>
      <c r="K2939" s="79">
        <v>0</v>
      </c>
      <c r="L2939" s="41">
        <f>SUM(Data5[[#This Row],[CHELTUIELI DE PERSONAL LEI]:[CHELTUIELI DE CAPITAL (ACTIVE NEFINANCIARE ) LEI]])</f>
        <v>5000</v>
      </c>
      <c r="M2939" s="41">
        <f>Data5[[#This Row],[TOTAL CHELTUIELI LEI]]/Data5[[#This Row],[CURS VALUTAR EURO BNR 22 07 2020]]</f>
        <v>1033.0365075101754</v>
      </c>
      <c r="N2939" s="49">
        <v>2043</v>
      </c>
      <c r="O2939" s="42"/>
      <c r="P2939" s="101">
        <v>1187</v>
      </c>
      <c r="Q2939" s="42"/>
      <c r="R2939" s="42">
        <f>Data5[[#This Row],[PERSOANE ÎNSCRISE ÎN LISTELE ELECTORALE (TURUL 1)            ]]+Data5[[#This Row],[PERSOANE ÎNSCRISE ÎN LISTELE ELECTORALE (TURUL AL 2-LEA)]]</f>
        <v>2043</v>
      </c>
      <c r="S2939" s="42">
        <f>Data5[[#This Row],[PERSOANE CARE AU PARTICIPAT LA VOT (TURUL 1)]]+Data5[[#This Row],[PERSOANE CARE AU PARTICIPAT LA VOT  (TURUL AL 2-LEA)]]</f>
        <v>1187</v>
      </c>
      <c r="T2939" s="41">
        <f>Data5[[#This Row],[TOTAL CHELTUIELI LEI]]/Data5[[#This Row],[NUMĂRUL PERSOANELOR ÎNSCRISE ÎN LISTELE ELECTORALE]]</f>
        <v>2.4473813020068529</v>
      </c>
      <c r="U2939" s="41">
        <f>Data5[[#This Row],[TOTAL CHELTUIELI EURO]]/Data5[[#This Row],[NUMĂRUL PERSOANELOR ÎNSCRISE ÎN LISTELE ELECTORALE]]</f>
        <v>0.50564684655417302</v>
      </c>
      <c r="V2939" s="41">
        <f>Data5[[#This Row],[TOTAL CHELTUIELI LEI]]/Data5[[#This Row],[NUMĂRUL PERSOANELOR CARE AU PARTICIPAT LA VOT]]</f>
        <v>4.2122999157540013</v>
      </c>
      <c r="W2939" s="41">
        <f>Data5[[#This Row],[TOTAL CHELTUIELI EURO]]/Data5[[#This Row],[NUMĂRUL PERSOANELOR CARE AU PARTICIPAT LA VOT]]</f>
        <v>0.87029191871118394</v>
      </c>
      <c r="X2939" s="43">
        <v>4.8400999999999996</v>
      </c>
      <c r="Y2939" s="114" t="s">
        <v>2891</v>
      </c>
      <c r="Z2939" s="44">
        <v>2</v>
      </c>
      <c r="AA2939" s="115" t="s">
        <v>3105</v>
      </c>
      <c r="AB2939" s="44">
        <v>0</v>
      </c>
      <c r="AC2939" s="45"/>
    </row>
    <row r="2940" spans="1:29" x14ac:dyDescent="0.2">
      <c r="A2940" s="37">
        <v>2939</v>
      </c>
      <c r="B2940" s="38" t="s">
        <v>2623</v>
      </c>
      <c r="C2940" s="39" t="s">
        <v>906</v>
      </c>
      <c r="D2940" s="40">
        <v>44101</v>
      </c>
      <c r="E2940" s="38">
        <v>1</v>
      </c>
      <c r="F2940" s="38"/>
      <c r="G2940" s="38" t="s">
        <v>2</v>
      </c>
      <c r="H2940" s="38" t="s">
        <v>2</v>
      </c>
      <c r="I2940" s="39">
        <v>0</v>
      </c>
      <c r="J2940" s="39">
        <v>150650.48000000001</v>
      </c>
      <c r="K2940" s="39">
        <v>0</v>
      </c>
      <c r="L2940" s="41">
        <f>SUM(Data5[[#This Row],[CHELTUIELI DE PERSONAL LEI]:[CHELTUIELI DE CAPITAL (ACTIVE NEFINANCIARE ) LEI]])</f>
        <v>150650.48000000001</v>
      </c>
      <c r="M2940" s="41">
        <f>Data5[[#This Row],[TOTAL CHELTUIELI LEI]]/Data5[[#This Row],[CURS VALUTAR EURO BNR 22 07 2020]]</f>
        <v>31125.489142786311</v>
      </c>
      <c r="N2940" s="49">
        <v>56848</v>
      </c>
      <c r="O2940" s="42"/>
      <c r="P2940" s="42">
        <v>20636</v>
      </c>
      <c r="Q2940" s="42"/>
      <c r="R2940" s="42">
        <f>Data5[[#This Row],[PERSOANE ÎNSCRISE ÎN LISTELE ELECTORALE (TURUL 1)            ]]+Data5[[#This Row],[PERSOANE ÎNSCRISE ÎN LISTELE ELECTORALE (TURUL AL 2-LEA)]]</f>
        <v>56848</v>
      </c>
      <c r="S2940" s="42">
        <f>Data5[[#This Row],[PERSOANE CARE AU PARTICIPAT LA VOT (TURUL 1)]]+Data5[[#This Row],[PERSOANE CARE AU PARTICIPAT LA VOT  (TURUL AL 2-LEA)]]</f>
        <v>20636</v>
      </c>
      <c r="T2940" s="41">
        <f>Data5[[#This Row],[TOTAL CHELTUIELI LEI]]/Data5[[#This Row],[NUMĂRUL PERSOANELOR ÎNSCRISE ÎN LISTELE ELECTORALE]]</f>
        <v>2.6500576977202366</v>
      </c>
      <c r="U2940" s="41">
        <f>Data5[[#This Row],[TOTAL CHELTUIELI EURO]]/Data5[[#This Row],[NUMĂRUL PERSOANELOR ÎNSCRISE ÎN LISTELE ELECTORALE]]</f>
        <v>0.54752126975067394</v>
      </c>
      <c r="V2940" s="41">
        <f>Data5[[#This Row],[TOTAL CHELTUIELI LEI]]/Data5[[#This Row],[NUMĂRUL PERSOANELOR CARE AU PARTICIPAT LA VOT]]</f>
        <v>7.3003721651482847</v>
      </c>
      <c r="W2940" s="41">
        <f>Data5[[#This Row],[TOTAL CHELTUIELI EURO]]/Data5[[#This Row],[NUMĂRUL PERSOANELOR CARE AU PARTICIPAT LA VOT]]</f>
        <v>1.5083101930018565</v>
      </c>
      <c r="X2940" s="43">
        <v>4.8400999999999996</v>
      </c>
      <c r="Y2940" s="114" t="s">
        <v>2891</v>
      </c>
      <c r="Z2940" s="44">
        <v>2</v>
      </c>
      <c r="AA2940" s="115" t="s">
        <v>3105</v>
      </c>
      <c r="AB2940" s="44">
        <v>0</v>
      </c>
      <c r="AC2940" s="45"/>
    </row>
    <row r="2941" spans="1:29" x14ac:dyDescent="0.2">
      <c r="A2941" s="37">
        <v>2940</v>
      </c>
      <c r="B2941" s="38" t="s">
        <v>2623</v>
      </c>
      <c r="C2941" s="39" t="s">
        <v>2841</v>
      </c>
      <c r="D2941" s="40">
        <v>44101</v>
      </c>
      <c r="E2941" s="38">
        <v>1</v>
      </c>
      <c r="F2941" s="38"/>
      <c r="G2941" s="38" t="s">
        <v>2</v>
      </c>
      <c r="H2941" s="38" t="s">
        <v>2</v>
      </c>
      <c r="I2941" s="39">
        <v>4800</v>
      </c>
      <c r="J2941" s="39">
        <v>10155</v>
      </c>
      <c r="K2941" s="39">
        <v>0</v>
      </c>
      <c r="L2941" s="41">
        <f>SUM(Data5[[#This Row],[CHELTUIELI DE PERSONAL LEI]:[CHELTUIELI DE CAPITAL (ACTIVE NEFINANCIARE ) LEI]])</f>
        <v>14955</v>
      </c>
      <c r="M2941" s="41">
        <f>Data5[[#This Row],[TOTAL CHELTUIELI LEI]]/Data5[[#This Row],[CURS VALUTAR EURO BNR 22 07 2020]]</f>
        <v>3089.812193962935</v>
      </c>
      <c r="N2941" s="49">
        <v>6298</v>
      </c>
      <c r="O2941" s="42"/>
      <c r="P2941" s="42">
        <v>3093</v>
      </c>
      <c r="Q2941" s="42"/>
      <c r="R2941" s="42">
        <f>Data5[[#This Row],[PERSOANE ÎNSCRISE ÎN LISTELE ELECTORALE (TURUL 1)            ]]+Data5[[#This Row],[PERSOANE ÎNSCRISE ÎN LISTELE ELECTORALE (TURUL AL 2-LEA)]]</f>
        <v>6298</v>
      </c>
      <c r="S2941" s="42">
        <f>Data5[[#This Row],[PERSOANE CARE AU PARTICIPAT LA VOT (TURUL 1)]]+Data5[[#This Row],[PERSOANE CARE AU PARTICIPAT LA VOT  (TURUL AL 2-LEA)]]</f>
        <v>3093</v>
      </c>
      <c r="T2941" s="41">
        <f>Data5[[#This Row],[TOTAL CHELTUIELI LEI]]/Data5[[#This Row],[NUMĂRUL PERSOANELOR ÎNSCRISE ÎN LISTELE ELECTORALE]]</f>
        <v>2.3745633534455384</v>
      </c>
      <c r="U2941" s="41">
        <f>Data5[[#This Row],[TOTAL CHELTUIELI EURO]]/Data5[[#This Row],[NUMĂRUL PERSOANELOR ÎNSCRISE ÎN LISTELE ELECTORALE]]</f>
        <v>0.49060212670100589</v>
      </c>
      <c r="V2941" s="41">
        <f>Data5[[#This Row],[TOTAL CHELTUIELI LEI]]/Data5[[#This Row],[NUMĂRUL PERSOANELOR CARE AU PARTICIPAT LA VOT]]</f>
        <v>4.8351115421920463</v>
      </c>
      <c r="W2941" s="41">
        <f>Data5[[#This Row],[TOTAL CHELTUIELI EURO]]/Data5[[#This Row],[NUMĂRUL PERSOANELOR CARE AU PARTICIPAT LA VOT]]</f>
        <v>0.99896934819364214</v>
      </c>
      <c r="X2941" s="43">
        <v>4.8400999999999996</v>
      </c>
      <c r="Y2941" s="114" t="s">
        <v>2891</v>
      </c>
      <c r="Z2941" s="44">
        <v>2</v>
      </c>
      <c r="AA2941" s="115" t="s">
        <v>3105</v>
      </c>
      <c r="AB2941" s="44">
        <v>0</v>
      </c>
      <c r="AC2941" s="45"/>
    </row>
    <row r="2942" spans="1:29" x14ac:dyDescent="0.2">
      <c r="A2942" s="37">
        <v>2941</v>
      </c>
      <c r="B2942" s="38" t="s">
        <v>2623</v>
      </c>
      <c r="C2942" s="39" t="s">
        <v>2842</v>
      </c>
      <c r="D2942" s="40">
        <v>44101</v>
      </c>
      <c r="E2942" s="38">
        <v>1</v>
      </c>
      <c r="F2942" s="38"/>
      <c r="G2942" s="38" t="s">
        <v>2</v>
      </c>
      <c r="H2942" s="38" t="s">
        <v>2</v>
      </c>
      <c r="I2942" s="39">
        <v>17800</v>
      </c>
      <c r="J2942" s="39">
        <v>10097.469999999999</v>
      </c>
      <c r="K2942" s="39">
        <v>0</v>
      </c>
      <c r="L2942" s="41">
        <f>SUM(Data5[[#This Row],[CHELTUIELI DE PERSONAL LEI]:[CHELTUIELI DE CAPITAL (ACTIVE NEFINANCIARE ) LEI]])</f>
        <v>27897.47</v>
      </c>
      <c r="M2942" s="41">
        <f>Data5[[#This Row],[TOTAL CHELTUIELI LEI]]/Data5[[#This Row],[CURS VALUTAR EURO BNR 22 07 2020]]</f>
        <v>5763.8209954339791</v>
      </c>
      <c r="N2942" s="49">
        <v>9382</v>
      </c>
      <c r="O2942" s="42"/>
      <c r="P2942" s="42">
        <v>4162</v>
      </c>
      <c r="Q2942" s="42"/>
      <c r="R2942" s="42">
        <f>Data5[[#This Row],[PERSOANE ÎNSCRISE ÎN LISTELE ELECTORALE (TURUL 1)            ]]+Data5[[#This Row],[PERSOANE ÎNSCRISE ÎN LISTELE ELECTORALE (TURUL AL 2-LEA)]]</f>
        <v>9382</v>
      </c>
      <c r="S2942" s="42">
        <f>Data5[[#This Row],[PERSOANE CARE AU PARTICIPAT LA VOT (TURUL 1)]]+Data5[[#This Row],[PERSOANE CARE AU PARTICIPAT LA VOT  (TURUL AL 2-LEA)]]</f>
        <v>4162</v>
      </c>
      <c r="T2942" s="41">
        <f>Data5[[#This Row],[TOTAL CHELTUIELI LEI]]/Data5[[#This Row],[NUMĂRUL PERSOANELOR ÎNSCRISE ÎN LISTELE ELECTORALE]]</f>
        <v>2.9735099125985931</v>
      </c>
      <c r="U2942" s="41">
        <f>Data5[[#This Row],[TOTAL CHELTUIELI EURO]]/Data5[[#This Row],[NUMĂRUL PERSOANELOR ÎNSCRISE ÎN LISTELE ELECTORALE]]</f>
        <v>0.61434885903154757</v>
      </c>
      <c r="V2942" s="41">
        <f>Data5[[#This Row],[TOTAL CHELTUIELI LEI]]/Data5[[#This Row],[NUMĂRUL PERSOANELOR CARE AU PARTICIPAT LA VOT]]</f>
        <v>6.7029000480538201</v>
      </c>
      <c r="W2942" s="41">
        <f>Data5[[#This Row],[TOTAL CHELTUIELI EURO]]/Data5[[#This Row],[NUMĂRUL PERSOANELOR CARE AU PARTICIPAT LA VOT]]</f>
        <v>1.3848680911662612</v>
      </c>
      <c r="X2942" s="43">
        <v>4.8400999999999996</v>
      </c>
      <c r="Y2942" s="114" t="s">
        <v>2891</v>
      </c>
      <c r="Z2942" s="44">
        <v>2</v>
      </c>
      <c r="AA2942" s="115" t="s">
        <v>3105</v>
      </c>
      <c r="AB2942" s="44">
        <v>0</v>
      </c>
      <c r="AC2942" s="45"/>
    </row>
    <row r="2943" spans="1:29" x14ac:dyDescent="0.2">
      <c r="A2943" s="37">
        <v>2942</v>
      </c>
      <c r="B2943" s="38" t="s">
        <v>2623</v>
      </c>
      <c r="C2943" s="39" t="s">
        <v>2843</v>
      </c>
      <c r="D2943" s="40">
        <v>44101</v>
      </c>
      <c r="E2943" s="38">
        <v>1</v>
      </c>
      <c r="F2943" s="38"/>
      <c r="G2943" s="38" t="s">
        <v>2</v>
      </c>
      <c r="H2943" s="38" t="s">
        <v>2</v>
      </c>
      <c r="I2943" s="39">
        <v>139630</v>
      </c>
      <c r="J2943" s="39">
        <v>8179</v>
      </c>
      <c r="K2943" s="39">
        <v>0</v>
      </c>
      <c r="L2943" s="41">
        <f>SUM(Data5[[#This Row],[CHELTUIELI DE PERSONAL LEI]:[CHELTUIELI DE CAPITAL (ACTIVE NEFINANCIARE ) LEI]])</f>
        <v>147809</v>
      </c>
      <c r="M2943" s="41">
        <f>Data5[[#This Row],[TOTAL CHELTUIELI LEI]]/Data5[[#This Row],[CURS VALUTAR EURO BNR 22 07 2020]]</f>
        <v>30538.418627714305</v>
      </c>
      <c r="N2943" s="49">
        <v>13501</v>
      </c>
      <c r="O2943" s="42"/>
      <c r="P2943" s="42">
        <v>5641</v>
      </c>
      <c r="Q2943" s="42"/>
      <c r="R2943" s="42">
        <f>Data5[[#This Row],[PERSOANE ÎNSCRISE ÎN LISTELE ELECTORALE (TURUL 1)            ]]+Data5[[#This Row],[PERSOANE ÎNSCRISE ÎN LISTELE ELECTORALE (TURUL AL 2-LEA)]]</f>
        <v>13501</v>
      </c>
      <c r="S2943" s="42">
        <f>Data5[[#This Row],[PERSOANE CARE AU PARTICIPAT LA VOT (TURUL 1)]]+Data5[[#This Row],[PERSOANE CARE AU PARTICIPAT LA VOT  (TURUL AL 2-LEA)]]</f>
        <v>5641</v>
      </c>
      <c r="T2943" s="41">
        <f>Data5[[#This Row],[TOTAL CHELTUIELI LEI]]/Data5[[#This Row],[NUMĂRUL PERSOANELOR ÎNSCRISE ÎN LISTELE ELECTORALE]]</f>
        <v>10.948003851566551</v>
      </c>
      <c r="U2943" s="41">
        <f>Data5[[#This Row],[TOTAL CHELTUIELI EURO]]/Data5[[#This Row],[NUMĂRUL PERSOANELOR ÎNSCRISE ÎN LISTELE ELECTORALE]]</f>
        <v>2.2619375326060518</v>
      </c>
      <c r="V2943" s="41">
        <f>Data5[[#This Row],[TOTAL CHELTUIELI LEI]]/Data5[[#This Row],[NUMĂRUL PERSOANELOR CARE AU PARTICIPAT LA VOT]]</f>
        <v>26.202623648289311</v>
      </c>
      <c r="W2943" s="41">
        <f>Data5[[#This Row],[TOTAL CHELTUIELI EURO]]/Data5[[#This Row],[NUMĂRUL PERSOANELOR CARE AU PARTICIPAT LA VOT]]</f>
        <v>5.4136533642464642</v>
      </c>
      <c r="X2943" s="43">
        <v>4.8400999999999996</v>
      </c>
      <c r="Y2943" s="114" t="s">
        <v>3159</v>
      </c>
      <c r="Z2943" s="44">
        <v>10</v>
      </c>
      <c r="AA2943" s="115" t="s">
        <v>3108</v>
      </c>
      <c r="AB2943" s="44">
        <v>2</v>
      </c>
      <c r="AC2943" s="45"/>
    </row>
    <row r="2944" spans="1:29" x14ac:dyDescent="0.2">
      <c r="A2944" s="37">
        <v>2943</v>
      </c>
      <c r="B2944" s="38" t="s">
        <v>2623</v>
      </c>
      <c r="C2944" s="39" t="s">
        <v>907</v>
      </c>
      <c r="D2944" s="40">
        <v>44101</v>
      </c>
      <c r="E2944" s="38">
        <v>1</v>
      </c>
      <c r="F2944" s="38"/>
      <c r="G2944" s="38" t="s">
        <v>2</v>
      </c>
      <c r="H2944" s="38" t="s">
        <v>2</v>
      </c>
      <c r="I2944" s="39">
        <v>2766</v>
      </c>
      <c r="J2944" s="39">
        <v>1839</v>
      </c>
      <c r="K2944" s="39">
        <v>0</v>
      </c>
      <c r="L2944" s="41">
        <f>SUM(Data5[[#This Row],[CHELTUIELI DE PERSONAL LEI]:[CHELTUIELI DE CAPITAL (ACTIVE NEFINANCIARE ) LEI]])</f>
        <v>4605</v>
      </c>
      <c r="M2944" s="41">
        <f>Data5[[#This Row],[TOTAL CHELTUIELI LEI]]/Data5[[#This Row],[CURS VALUTAR EURO BNR 22 07 2020]]</f>
        <v>951.42662341687162</v>
      </c>
      <c r="N2944" s="49">
        <v>1091</v>
      </c>
      <c r="O2944" s="42"/>
      <c r="P2944" s="42">
        <v>776</v>
      </c>
      <c r="Q2944" s="42"/>
      <c r="R2944" s="42">
        <f>Data5[[#This Row],[PERSOANE ÎNSCRISE ÎN LISTELE ELECTORALE (TURUL 1)            ]]+Data5[[#This Row],[PERSOANE ÎNSCRISE ÎN LISTELE ELECTORALE (TURUL AL 2-LEA)]]</f>
        <v>1091</v>
      </c>
      <c r="S2944" s="42">
        <f>Data5[[#This Row],[PERSOANE CARE AU PARTICIPAT LA VOT (TURUL 1)]]+Data5[[#This Row],[PERSOANE CARE AU PARTICIPAT LA VOT  (TURUL AL 2-LEA)]]</f>
        <v>776</v>
      </c>
      <c r="T2944" s="41">
        <f>Data5[[#This Row],[TOTAL CHELTUIELI LEI]]/Data5[[#This Row],[NUMĂRUL PERSOANELOR ÎNSCRISE ÎN LISTELE ELECTORALE]]</f>
        <v>4.22089825847846</v>
      </c>
      <c r="U2944" s="41">
        <f>Data5[[#This Row],[TOTAL CHELTUIELI EURO]]/Data5[[#This Row],[NUMĂRUL PERSOANELOR ÎNSCRISE ÎN LISTELE ELECTORALE]]</f>
        <v>0.87206839909887413</v>
      </c>
      <c r="V2944" s="41">
        <f>Data5[[#This Row],[TOTAL CHELTUIELI LEI]]/Data5[[#This Row],[NUMĂRUL PERSOANELOR CARE AU PARTICIPAT LA VOT]]</f>
        <v>5.9342783505154637</v>
      </c>
      <c r="W2944" s="41">
        <f>Data5[[#This Row],[TOTAL CHELTUIELI EURO]]/Data5[[#This Row],[NUMĂRUL PERSOANELOR CARE AU PARTICIPAT LA VOT]]</f>
        <v>1.226065236361948</v>
      </c>
      <c r="X2944" s="43">
        <v>4.8400999999999996</v>
      </c>
      <c r="Y2944" s="114" t="s">
        <v>2895</v>
      </c>
      <c r="Z2944" s="44">
        <v>4</v>
      </c>
      <c r="AA2944" s="115" t="s">
        <v>3105</v>
      </c>
      <c r="AB2944" s="44">
        <v>0</v>
      </c>
      <c r="AC2944" s="45"/>
    </row>
    <row r="2945" spans="1:29" x14ac:dyDescent="0.2">
      <c r="A2945" s="37">
        <v>2944</v>
      </c>
      <c r="B2945" s="38" t="s">
        <v>2623</v>
      </c>
      <c r="C2945" s="39" t="s">
        <v>908</v>
      </c>
      <c r="D2945" s="40">
        <v>44101</v>
      </c>
      <c r="E2945" s="38">
        <v>1</v>
      </c>
      <c r="F2945" s="38"/>
      <c r="G2945" s="38" t="s">
        <v>2</v>
      </c>
      <c r="H2945" s="38" t="s">
        <v>2</v>
      </c>
      <c r="I2945" s="39">
        <v>0</v>
      </c>
      <c r="J2945" s="39">
        <v>2987.12</v>
      </c>
      <c r="K2945" s="39">
        <v>0</v>
      </c>
      <c r="L2945" s="41">
        <f>SUM(Data5[[#This Row],[CHELTUIELI DE PERSONAL LEI]:[CHELTUIELI DE CAPITAL (ACTIVE NEFINANCIARE ) LEI]])</f>
        <v>2987.12</v>
      </c>
      <c r="M2945" s="41">
        <f>Data5[[#This Row],[TOTAL CHELTUIELI LEI]]/Data5[[#This Row],[CURS VALUTAR EURO BNR 22 07 2020]]</f>
        <v>617.16080246275908</v>
      </c>
      <c r="N2945" s="49">
        <v>1656</v>
      </c>
      <c r="O2945" s="42"/>
      <c r="P2945" s="42">
        <v>1212</v>
      </c>
      <c r="Q2945" s="42"/>
      <c r="R2945" s="42">
        <f>Data5[[#This Row],[PERSOANE ÎNSCRISE ÎN LISTELE ELECTORALE (TURUL 1)            ]]+Data5[[#This Row],[PERSOANE ÎNSCRISE ÎN LISTELE ELECTORALE (TURUL AL 2-LEA)]]</f>
        <v>1656</v>
      </c>
      <c r="S2945" s="42">
        <f>Data5[[#This Row],[PERSOANE CARE AU PARTICIPAT LA VOT (TURUL 1)]]+Data5[[#This Row],[PERSOANE CARE AU PARTICIPAT LA VOT  (TURUL AL 2-LEA)]]</f>
        <v>1212</v>
      </c>
      <c r="T2945" s="41">
        <f>Data5[[#This Row],[TOTAL CHELTUIELI LEI]]/Data5[[#This Row],[NUMĂRUL PERSOANELOR ÎNSCRISE ÎN LISTELE ELECTORALE]]</f>
        <v>1.8038164251207729</v>
      </c>
      <c r="U2945" s="41">
        <f>Data5[[#This Row],[TOTAL CHELTUIELI EURO]]/Data5[[#This Row],[NUMĂRUL PERSOANELOR ÎNSCRISE ÎN LISTELE ELECTORALE]]</f>
        <v>0.37268164399925063</v>
      </c>
      <c r="V2945" s="41">
        <f>Data5[[#This Row],[TOTAL CHELTUIELI LEI]]/Data5[[#This Row],[NUMĂRUL PERSOANELOR CARE AU PARTICIPAT LA VOT]]</f>
        <v>2.4646204620462044</v>
      </c>
      <c r="W2945" s="41">
        <f>Data5[[#This Row],[TOTAL CHELTUIELI EURO]]/Data5[[#This Row],[NUMĂRUL PERSOANELOR CARE AU PARTICIPAT LA VOT]]</f>
        <v>0.50920858289006521</v>
      </c>
      <c r="X2945" s="43">
        <v>4.8400999999999996</v>
      </c>
      <c r="Y2945" s="114" t="s">
        <v>2894</v>
      </c>
      <c r="Z2945" s="44">
        <v>1</v>
      </c>
      <c r="AA2945" s="115" t="s">
        <v>3105</v>
      </c>
      <c r="AB2945" s="44">
        <v>0</v>
      </c>
      <c r="AC2945" s="45"/>
    </row>
    <row r="2946" spans="1:29" x14ac:dyDescent="0.2">
      <c r="A2946" s="37">
        <v>2945</v>
      </c>
      <c r="B2946" s="38" t="s">
        <v>2623</v>
      </c>
      <c r="C2946" s="39" t="s">
        <v>909</v>
      </c>
      <c r="D2946" s="40">
        <v>44101</v>
      </c>
      <c r="E2946" s="38">
        <v>1</v>
      </c>
      <c r="F2946" s="38"/>
      <c r="G2946" s="38" t="s">
        <v>2</v>
      </c>
      <c r="H2946" s="38" t="s">
        <v>2</v>
      </c>
      <c r="I2946" s="39">
        <v>16000</v>
      </c>
      <c r="J2946" s="39">
        <v>5000</v>
      </c>
      <c r="K2946" s="39">
        <v>0</v>
      </c>
      <c r="L2946" s="41">
        <f>SUM(Data5[[#This Row],[CHELTUIELI DE PERSONAL LEI]:[CHELTUIELI DE CAPITAL (ACTIVE NEFINANCIARE ) LEI]])</f>
        <v>21000</v>
      </c>
      <c r="M2946" s="41">
        <f>Data5[[#This Row],[TOTAL CHELTUIELI LEI]]/Data5[[#This Row],[CURS VALUTAR EURO BNR 22 07 2020]]</f>
        <v>4338.7533315427372</v>
      </c>
      <c r="N2946" s="49">
        <v>1342</v>
      </c>
      <c r="O2946" s="42"/>
      <c r="P2946" s="42">
        <v>1278</v>
      </c>
      <c r="Q2946" s="42"/>
      <c r="R2946" s="42">
        <f>Data5[[#This Row],[PERSOANE ÎNSCRISE ÎN LISTELE ELECTORALE (TURUL 1)            ]]+Data5[[#This Row],[PERSOANE ÎNSCRISE ÎN LISTELE ELECTORALE (TURUL AL 2-LEA)]]</f>
        <v>1342</v>
      </c>
      <c r="S2946" s="42">
        <f>Data5[[#This Row],[PERSOANE CARE AU PARTICIPAT LA VOT (TURUL 1)]]+Data5[[#This Row],[PERSOANE CARE AU PARTICIPAT LA VOT  (TURUL AL 2-LEA)]]</f>
        <v>1278</v>
      </c>
      <c r="T2946" s="41">
        <f>Data5[[#This Row],[TOTAL CHELTUIELI LEI]]/Data5[[#This Row],[NUMĂRUL PERSOANELOR ÎNSCRISE ÎN LISTELE ELECTORALE]]</f>
        <v>15.648286140089418</v>
      </c>
      <c r="U2946" s="41">
        <f>Data5[[#This Row],[TOTAL CHELTUIELI EURO]]/Data5[[#This Row],[NUMĂRUL PERSOANELOR ÎNSCRISE ÎN LISTELE ELECTORALE]]</f>
        <v>3.2330501725355716</v>
      </c>
      <c r="V2946" s="41">
        <f>Data5[[#This Row],[TOTAL CHELTUIELI LEI]]/Data5[[#This Row],[NUMĂRUL PERSOANELOR CARE AU PARTICIPAT LA VOT]]</f>
        <v>16.431924882629108</v>
      </c>
      <c r="W2946" s="41">
        <f>Data5[[#This Row],[TOTAL CHELTUIELI EURO]]/Data5[[#This Row],[NUMĂRUL PERSOANELOR CARE AU PARTICIPAT LA VOT]]</f>
        <v>3.3949556584841449</v>
      </c>
      <c r="X2946" s="43">
        <v>4.8400999999999996</v>
      </c>
      <c r="Y2946" s="114" t="s">
        <v>2909</v>
      </c>
      <c r="Z2946" s="44">
        <v>15</v>
      </c>
      <c r="AA2946" s="115" t="s">
        <v>3106</v>
      </c>
      <c r="AB2946" s="44">
        <v>3</v>
      </c>
      <c r="AC2946" s="45"/>
    </row>
    <row r="2947" spans="1:29" x14ac:dyDescent="0.2">
      <c r="A2947" s="37">
        <v>2946</v>
      </c>
      <c r="B2947" s="38" t="s">
        <v>2623</v>
      </c>
      <c r="C2947" s="39" t="s">
        <v>910</v>
      </c>
      <c r="D2947" s="40">
        <v>44101</v>
      </c>
      <c r="E2947" s="38">
        <v>1</v>
      </c>
      <c r="F2947" s="38"/>
      <c r="G2947" s="38" t="s">
        <v>2</v>
      </c>
      <c r="H2947" s="38" t="s">
        <v>2</v>
      </c>
      <c r="I2947" s="39">
        <v>0</v>
      </c>
      <c r="J2947" s="39">
        <v>5083.9799999999996</v>
      </c>
      <c r="K2947" s="39">
        <v>0</v>
      </c>
      <c r="L2947" s="41">
        <f>SUM(Data5[[#This Row],[CHELTUIELI DE PERSONAL LEI]:[CHELTUIELI DE CAPITAL (ACTIVE NEFINANCIARE ) LEI]])</f>
        <v>5083.9799999999996</v>
      </c>
      <c r="M2947" s="41">
        <f>Data5[[#This Row],[TOTAL CHELTUIELI LEI]]/Data5[[#This Row],[CURS VALUTAR EURO BNR 22 07 2020]]</f>
        <v>1050.3873886903164</v>
      </c>
      <c r="N2947" s="49">
        <v>3061</v>
      </c>
      <c r="O2947" s="42"/>
      <c r="P2947" s="42">
        <v>2261</v>
      </c>
      <c r="Q2947" s="42"/>
      <c r="R2947" s="42">
        <f>Data5[[#This Row],[PERSOANE ÎNSCRISE ÎN LISTELE ELECTORALE (TURUL 1)            ]]+Data5[[#This Row],[PERSOANE ÎNSCRISE ÎN LISTELE ELECTORALE (TURUL AL 2-LEA)]]</f>
        <v>3061</v>
      </c>
      <c r="S2947" s="42">
        <f>Data5[[#This Row],[PERSOANE CARE AU PARTICIPAT LA VOT (TURUL 1)]]+Data5[[#This Row],[PERSOANE CARE AU PARTICIPAT LA VOT  (TURUL AL 2-LEA)]]</f>
        <v>2261</v>
      </c>
      <c r="T2947" s="41">
        <f>Data5[[#This Row],[TOTAL CHELTUIELI LEI]]/Data5[[#This Row],[NUMĂRUL PERSOANELOR ÎNSCRISE ÎN LISTELE ELECTORALE]]</f>
        <v>1.660888598497223</v>
      </c>
      <c r="U2947" s="41">
        <f>Data5[[#This Row],[TOTAL CHELTUIELI EURO]]/Data5[[#This Row],[NUMĂRUL PERSOANELOR ÎNSCRISE ÎN LISTELE ELECTORALE]]</f>
        <v>0.34315171143100831</v>
      </c>
      <c r="V2947" s="41">
        <f>Data5[[#This Row],[TOTAL CHELTUIELI LEI]]/Data5[[#This Row],[NUMĂRUL PERSOANELOR CARE AU PARTICIPAT LA VOT]]</f>
        <v>2.2485537372843871</v>
      </c>
      <c r="W2947" s="41">
        <f>Data5[[#This Row],[TOTAL CHELTUIELI EURO]]/Data5[[#This Row],[NUMĂRUL PERSOANELOR CARE AU PARTICIPAT LA VOT]]</f>
        <v>0.46456761994264323</v>
      </c>
      <c r="X2947" s="43">
        <v>4.8400999999999996</v>
      </c>
      <c r="Y2947" s="114" t="s">
        <v>2894</v>
      </c>
      <c r="Z2947" s="44">
        <v>1</v>
      </c>
      <c r="AA2947" s="115" t="s">
        <v>3105</v>
      </c>
      <c r="AB2947" s="44">
        <v>0</v>
      </c>
      <c r="AC2947" s="45"/>
    </row>
    <row r="2948" spans="1:29" x14ac:dyDescent="0.2">
      <c r="A2948" s="37">
        <v>2947</v>
      </c>
      <c r="B2948" s="38" t="s">
        <v>2623</v>
      </c>
      <c r="C2948" s="39" t="s">
        <v>911</v>
      </c>
      <c r="D2948" s="40">
        <v>44101</v>
      </c>
      <c r="E2948" s="38">
        <v>1</v>
      </c>
      <c r="F2948" s="38"/>
      <c r="G2948" s="38" t="s">
        <v>2</v>
      </c>
      <c r="H2948" s="38" t="s">
        <v>2</v>
      </c>
      <c r="I2948" s="39">
        <v>1500</v>
      </c>
      <c r="J2948" s="39">
        <v>1431.46</v>
      </c>
      <c r="K2948" s="39">
        <v>0</v>
      </c>
      <c r="L2948" s="41">
        <f>SUM(Data5[[#This Row],[CHELTUIELI DE PERSONAL LEI]:[CHELTUIELI DE CAPITAL (ACTIVE NEFINANCIARE ) LEI]])</f>
        <v>2931.46</v>
      </c>
      <c r="M2948" s="41">
        <f>Data5[[#This Row],[TOTAL CHELTUIELI LEI]]/Data5[[#This Row],[CURS VALUTAR EURO BNR 22 07 2020]]</f>
        <v>605.66104006115586</v>
      </c>
      <c r="N2948" s="49">
        <v>1631</v>
      </c>
      <c r="O2948" s="42"/>
      <c r="P2948" s="42">
        <v>1047</v>
      </c>
      <c r="Q2948" s="42"/>
      <c r="R2948" s="42">
        <f>Data5[[#This Row],[PERSOANE ÎNSCRISE ÎN LISTELE ELECTORALE (TURUL 1)            ]]+Data5[[#This Row],[PERSOANE ÎNSCRISE ÎN LISTELE ELECTORALE (TURUL AL 2-LEA)]]</f>
        <v>1631</v>
      </c>
      <c r="S2948" s="42">
        <f>Data5[[#This Row],[PERSOANE CARE AU PARTICIPAT LA VOT (TURUL 1)]]+Data5[[#This Row],[PERSOANE CARE AU PARTICIPAT LA VOT  (TURUL AL 2-LEA)]]</f>
        <v>1047</v>
      </c>
      <c r="T2948" s="41">
        <f>Data5[[#This Row],[TOTAL CHELTUIELI LEI]]/Data5[[#This Row],[NUMĂRUL PERSOANELOR ÎNSCRISE ÎN LISTELE ELECTORALE]]</f>
        <v>1.7973390557939914</v>
      </c>
      <c r="U2948" s="41">
        <f>Data5[[#This Row],[TOTAL CHELTUIELI EURO]]/Data5[[#This Row],[NUMĂRUL PERSOANELOR ÎNSCRISE ÎN LISTELE ELECTORALE]]</f>
        <v>0.37134337220181229</v>
      </c>
      <c r="V2948" s="41">
        <f>Data5[[#This Row],[TOTAL CHELTUIELI LEI]]/Data5[[#This Row],[NUMĂRUL PERSOANELOR CARE AU PARTICIPAT LA VOT]]</f>
        <v>2.7998662846227318</v>
      </c>
      <c r="W2948" s="41">
        <f>Data5[[#This Row],[TOTAL CHELTUIELI EURO]]/Data5[[#This Row],[NUMĂRUL PERSOANELOR CARE AU PARTICIPAT LA VOT]]</f>
        <v>0.57847281763243152</v>
      </c>
      <c r="X2948" s="43">
        <v>4.8400999999999996</v>
      </c>
      <c r="Y2948" s="114" t="s">
        <v>2894</v>
      </c>
      <c r="Z2948" s="44">
        <v>1</v>
      </c>
      <c r="AA2948" s="115" t="s">
        <v>3105</v>
      </c>
      <c r="AB2948" s="44">
        <v>0</v>
      </c>
      <c r="AC2948" s="45"/>
    </row>
    <row r="2949" spans="1:29" x14ac:dyDescent="0.2">
      <c r="A2949" s="37">
        <v>2948</v>
      </c>
      <c r="B2949" s="38" t="s">
        <v>2623</v>
      </c>
      <c r="C2949" s="39" t="s">
        <v>912</v>
      </c>
      <c r="D2949" s="40">
        <v>44101</v>
      </c>
      <c r="E2949" s="38">
        <v>1</v>
      </c>
      <c r="F2949" s="38"/>
      <c r="G2949" s="38" t="s">
        <v>2</v>
      </c>
      <c r="H2949" s="38" t="s">
        <v>2</v>
      </c>
      <c r="I2949" s="39">
        <v>83</v>
      </c>
      <c r="J2949" s="39">
        <v>3864.76</v>
      </c>
      <c r="K2949" s="39">
        <v>0</v>
      </c>
      <c r="L2949" s="41">
        <f>SUM(Data5[[#This Row],[CHELTUIELI DE PERSONAL LEI]:[CHELTUIELI DE CAPITAL (ACTIVE NEFINANCIARE ) LEI]])</f>
        <v>3947.76</v>
      </c>
      <c r="M2949" s="41">
        <f>Data5[[#This Row],[TOTAL CHELTUIELI LEI]]/Data5[[#This Row],[CURS VALUTAR EURO BNR 22 07 2020]]</f>
        <v>815.63604057767418</v>
      </c>
      <c r="N2949" s="49">
        <v>1212</v>
      </c>
      <c r="O2949" s="42"/>
      <c r="P2949" s="42">
        <v>891</v>
      </c>
      <c r="Q2949" s="42"/>
      <c r="R2949" s="42">
        <f>Data5[[#This Row],[PERSOANE ÎNSCRISE ÎN LISTELE ELECTORALE (TURUL 1)            ]]+Data5[[#This Row],[PERSOANE ÎNSCRISE ÎN LISTELE ELECTORALE (TURUL AL 2-LEA)]]</f>
        <v>1212</v>
      </c>
      <c r="S2949" s="42">
        <f>Data5[[#This Row],[PERSOANE CARE AU PARTICIPAT LA VOT (TURUL 1)]]+Data5[[#This Row],[PERSOANE CARE AU PARTICIPAT LA VOT  (TURUL AL 2-LEA)]]</f>
        <v>891</v>
      </c>
      <c r="T2949" s="41">
        <f>Data5[[#This Row],[TOTAL CHELTUIELI LEI]]/Data5[[#This Row],[NUMĂRUL PERSOANELOR ÎNSCRISE ÎN LISTELE ELECTORALE]]</f>
        <v>3.2572277227722775</v>
      </c>
      <c r="U2949" s="41">
        <f>Data5[[#This Row],[TOTAL CHELTUIELI EURO]]/Data5[[#This Row],[NUMĂRUL PERSOANELOR ÎNSCRISE ÎN LISTELE ELECTORALE]]</f>
        <v>0.67296703017959913</v>
      </c>
      <c r="V2949" s="41">
        <f>Data5[[#This Row],[TOTAL CHELTUIELI LEI]]/Data5[[#This Row],[NUMĂRUL PERSOANELOR CARE AU PARTICIPAT LA VOT]]</f>
        <v>4.4307070707070713</v>
      </c>
      <c r="W2949" s="41">
        <f>Data5[[#This Row],[TOTAL CHELTUIELI EURO]]/Data5[[#This Row],[NUMĂRUL PERSOANELOR CARE AU PARTICIPAT LA VOT]]</f>
        <v>0.9154164316247746</v>
      </c>
      <c r="X2949" s="43">
        <v>4.8400999999999996</v>
      </c>
      <c r="Y2949" s="114" t="s">
        <v>2884</v>
      </c>
      <c r="Z2949" s="44">
        <v>3</v>
      </c>
      <c r="AA2949" s="115" t="s">
        <v>3105</v>
      </c>
      <c r="AB2949" s="44">
        <v>0</v>
      </c>
      <c r="AC2949" s="45"/>
    </row>
    <row r="2950" spans="1:29" x14ac:dyDescent="0.2">
      <c r="A2950" s="37">
        <v>2949</v>
      </c>
      <c r="B2950" s="38" t="s">
        <v>2623</v>
      </c>
      <c r="C2950" s="39" t="s">
        <v>913</v>
      </c>
      <c r="D2950" s="40">
        <v>44101</v>
      </c>
      <c r="E2950" s="38">
        <v>1</v>
      </c>
      <c r="F2950" s="38"/>
      <c r="G2950" s="38" t="s">
        <v>2</v>
      </c>
      <c r="H2950" s="38" t="s">
        <v>2</v>
      </c>
      <c r="I2950" s="39">
        <v>0</v>
      </c>
      <c r="J2950" s="39">
        <v>5567.5</v>
      </c>
      <c r="K2950" s="39">
        <v>0</v>
      </c>
      <c r="L2950" s="41">
        <f>SUM(Data5[[#This Row],[CHELTUIELI DE PERSONAL LEI]:[CHELTUIELI DE CAPITAL (ACTIVE NEFINANCIARE ) LEI]])</f>
        <v>5567.5</v>
      </c>
      <c r="M2950" s="41">
        <f>Data5[[#This Row],[TOTAL CHELTUIELI LEI]]/Data5[[#This Row],[CURS VALUTAR EURO BNR 22 07 2020]]</f>
        <v>1150.2861511125805</v>
      </c>
      <c r="N2950" s="49">
        <v>3015</v>
      </c>
      <c r="O2950" s="42"/>
      <c r="P2950" s="42">
        <v>1666</v>
      </c>
      <c r="Q2950" s="42"/>
      <c r="R2950" s="42">
        <f>Data5[[#This Row],[PERSOANE ÎNSCRISE ÎN LISTELE ELECTORALE (TURUL 1)            ]]+Data5[[#This Row],[PERSOANE ÎNSCRISE ÎN LISTELE ELECTORALE (TURUL AL 2-LEA)]]</f>
        <v>3015</v>
      </c>
      <c r="S2950" s="42">
        <f>Data5[[#This Row],[PERSOANE CARE AU PARTICIPAT LA VOT (TURUL 1)]]+Data5[[#This Row],[PERSOANE CARE AU PARTICIPAT LA VOT  (TURUL AL 2-LEA)]]</f>
        <v>1666</v>
      </c>
      <c r="T2950" s="41">
        <f>Data5[[#This Row],[TOTAL CHELTUIELI LEI]]/Data5[[#This Row],[NUMĂRUL PERSOANELOR ÎNSCRISE ÎN LISTELE ELECTORALE]]</f>
        <v>1.8466003316749586</v>
      </c>
      <c r="U2950" s="41">
        <f>Data5[[#This Row],[TOTAL CHELTUIELI EURO]]/Data5[[#This Row],[NUMĂRUL PERSOANELOR ÎNSCRISE ÎN LISTELE ELECTORALE]]</f>
        <v>0.38152111148012618</v>
      </c>
      <c r="V2950" s="41">
        <f>Data5[[#This Row],[TOTAL CHELTUIELI LEI]]/Data5[[#This Row],[NUMĂRUL PERSOANELOR CARE AU PARTICIPAT LA VOT]]</f>
        <v>3.3418367346938775</v>
      </c>
      <c r="W2950" s="41">
        <f>Data5[[#This Row],[TOTAL CHELTUIELI EURO]]/Data5[[#This Row],[NUMĂRUL PERSOANELOR CARE AU PARTICIPAT LA VOT]]</f>
        <v>0.69044786981547446</v>
      </c>
      <c r="X2950" s="43">
        <v>4.8400999999999996</v>
      </c>
      <c r="Y2950" s="114" t="s">
        <v>2894</v>
      </c>
      <c r="Z2950" s="44">
        <v>1</v>
      </c>
      <c r="AA2950" s="115" t="s">
        <v>3105</v>
      </c>
      <c r="AB2950" s="44">
        <v>0</v>
      </c>
      <c r="AC2950" s="45"/>
    </row>
    <row r="2951" spans="1:29" x14ac:dyDescent="0.2">
      <c r="A2951" s="37">
        <v>2950</v>
      </c>
      <c r="B2951" s="38" t="s">
        <v>2623</v>
      </c>
      <c r="C2951" s="39" t="s">
        <v>914</v>
      </c>
      <c r="D2951" s="40">
        <v>44101</v>
      </c>
      <c r="E2951" s="38">
        <v>1</v>
      </c>
      <c r="F2951" s="38"/>
      <c r="G2951" s="38" t="s">
        <v>2</v>
      </c>
      <c r="H2951" s="38" t="s">
        <v>2</v>
      </c>
      <c r="I2951" s="39">
        <v>800</v>
      </c>
      <c r="J2951" s="39">
        <v>1786.36</v>
      </c>
      <c r="K2951" s="39">
        <v>0</v>
      </c>
      <c r="L2951" s="41">
        <f>SUM(Data5[[#This Row],[CHELTUIELI DE PERSONAL LEI]:[CHELTUIELI DE CAPITAL (ACTIVE NEFINANCIARE ) LEI]])</f>
        <v>2586.3599999999997</v>
      </c>
      <c r="M2951" s="41">
        <f>Data5[[#This Row],[TOTAL CHELTUIELI LEI]]/Data5[[#This Row],[CURS VALUTAR EURO BNR 22 07 2020]]</f>
        <v>534.36086031280342</v>
      </c>
      <c r="N2951" s="49">
        <v>2739</v>
      </c>
      <c r="O2951" s="42"/>
      <c r="P2951" s="42">
        <v>1750</v>
      </c>
      <c r="Q2951" s="42"/>
      <c r="R2951" s="42">
        <f>Data5[[#This Row],[PERSOANE ÎNSCRISE ÎN LISTELE ELECTORALE (TURUL 1)            ]]+Data5[[#This Row],[PERSOANE ÎNSCRISE ÎN LISTELE ELECTORALE (TURUL AL 2-LEA)]]</f>
        <v>2739</v>
      </c>
      <c r="S2951" s="42">
        <f>Data5[[#This Row],[PERSOANE CARE AU PARTICIPAT LA VOT (TURUL 1)]]+Data5[[#This Row],[PERSOANE CARE AU PARTICIPAT LA VOT  (TURUL AL 2-LEA)]]</f>
        <v>1750</v>
      </c>
      <c r="T2951" s="41">
        <f>Data5[[#This Row],[TOTAL CHELTUIELI LEI]]/Data5[[#This Row],[NUMĂRUL PERSOANELOR ÎNSCRISE ÎN LISTELE ELECTORALE]]</f>
        <v>0.94427163198247521</v>
      </c>
      <c r="U2951" s="41">
        <f>Data5[[#This Row],[TOTAL CHELTUIELI EURO]]/Data5[[#This Row],[NUMĂRUL PERSOANELOR ÎNSCRISE ÎN LISTELE ELECTORALE]]</f>
        <v>0.195093413768822</v>
      </c>
      <c r="V2951" s="41">
        <f>Data5[[#This Row],[TOTAL CHELTUIELI LEI]]/Data5[[#This Row],[NUMĂRUL PERSOANELOR CARE AU PARTICIPAT LA VOT]]</f>
        <v>1.4779199999999999</v>
      </c>
      <c r="W2951" s="41">
        <f>Data5[[#This Row],[TOTAL CHELTUIELI EURO]]/Data5[[#This Row],[NUMĂRUL PERSOANELOR CARE AU PARTICIPAT LA VOT]]</f>
        <v>0.30534906303588766</v>
      </c>
      <c r="X2951" s="43">
        <v>4.8400999999999996</v>
      </c>
      <c r="Y2951" s="114" t="s">
        <v>2890</v>
      </c>
      <c r="Z2951" s="44">
        <v>0</v>
      </c>
      <c r="AA2951" s="115" t="s">
        <v>3105</v>
      </c>
      <c r="AB2951" s="44">
        <v>0</v>
      </c>
      <c r="AC2951" s="45"/>
    </row>
    <row r="2952" spans="1:29" x14ac:dyDescent="0.2">
      <c r="A2952" s="37">
        <v>2951</v>
      </c>
      <c r="B2952" s="38" t="s">
        <v>2623</v>
      </c>
      <c r="C2952" s="39" t="s">
        <v>915</v>
      </c>
      <c r="D2952" s="40">
        <v>44101</v>
      </c>
      <c r="E2952" s="38">
        <v>1</v>
      </c>
      <c r="F2952" s="38"/>
      <c r="G2952" s="38" t="s">
        <v>2</v>
      </c>
      <c r="H2952" s="38" t="s">
        <v>2</v>
      </c>
      <c r="I2952" s="39">
        <v>0</v>
      </c>
      <c r="J2952" s="39">
        <v>243</v>
      </c>
      <c r="K2952" s="39">
        <v>0</v>
      </c>
      <c r="L2952" s="41">
        <f>SUM(Data5[[#This Row],[CHELTUIELI DE PERSONAL LEI]:[CHELTUIELI DE CAPITAL (ACTIVE NEFINANCIARE ) LEI]])</f>
        <v>243</v>
      </c>
      <c r="M2952" s="41">
        <f>Data5[[#This Row],[TOTAL CHELTUIELI LEI]]/Data5[[#This Row],[CURS VALUTAR EURO BNR 22 07 2020]]</f>
        <v>50.205574264994532</v>
      </c>
      <c r="N2952" s="49">
        <v>1472</v>
      </c>
      <c r="O2952" s="42"/>
      <c r="P2952" s="42">
        <v>838</v>
      </c>
      <c r="Q2952" s="42"/>
      <c r="R2952" s="42">
        <f>Data5[[#This Row],[PERSOANE ÎNSCRISE ÎN LISTELE ELECTORALE (TURUL 1)            ]]+Data5[[#This Row],[PERSOANE ÎNSCRISE ÎN LISTELE ELECTORALE (TURUL AL 2-LEA)]]</f>
        <v>1472</v>
      </c>
      <c r="S2952" s="42">
        <f>Data5[[#This Row],[PERSOANE CARE AU PARTICIPAT LA VOT (TURUL 1)]]+Data5[[#This Row],[PERSOANE CARE AU PARTICIPAT LA VOT  (TURUL AL 2-LEA)]]</f>
        <v>838</v>
      </c>
      <c r="T2952" s="41">
        <f>Data5[[#This Row],[TOTAL CHELTUIELI LEI]]/Data5[[#This Row],[NUMĂRUL PERSOANELOR ÎNSCRISE ÎN LISTELE ELECTORALE]]</f>
        <v>0.16508152173913043</v>
      </c>
      <c r="U2952" s="41">
        <f>Data5[[#This Row],[TOTAL CHELTUIELI EURO]]/Data5[[#This Row],[NUMĂRUL PERSOANELOR ÎNSCRISE ÎN LISTELE ELECTORALE]]</f>
        <v>3.4107047734371287E-2</v>
      </c>
      <c r="V2952" s="41">
        <f>Data5[[#This Row],[TOTAL CHELTUIELI LEI]]/Data5[[#This Row],[NUMĂRUL PERSOANELOR CARE AU PARTICIPAT LA VOT]]</f>
        <v>0.28997613365155134</v>
      </c>
      <c r="W2952" s="41">
        <f>Data5[[#This Row],[TOTAL CHELTUIELI EURO]]/Data5[[#This Row],[NUMĂRUL PERSOANELOR CARE AU PARTICIPAT LA VOT]]</f>
        <v>5.9911186473740489E-2</v>
      </c>
      <c r="X2952" s="43">
        <v>4.8400999999999996</v>
      </c>
      <c r="Y2952" s="114" t="s">
        <v>2890</v>
      </c>
      <c r="Z2952" s="44">
        <v>0</v>
      </c>
      <c r="AA2952" s="115" t="s">
        <v>3105</v>
      </c>
      <c r="AB2952" s="44">
        <v>0</v>
      </c>
      <c r="AC2952" s="45"/>
    </row>
    <row r="2953" spans="1:29" x14ac:dyDescent="0.2">
      <c r="A2953" s="37">
        <v>2952</v>
      </c>
      <c r="B2953" s="38" t="s">
        <v>2623</v>
      </c>
      <c r="C2953" s="39" t="s">
        <v>916</v>
      </c>
      <c r="D2953" s="40">
        <v>44101</v>
      </c>
      <c r="E2953" s="38">
        <v>1</v>
      </c>
      <c r="F2953" s="38"/>
      <c r="G2953" s="38" t="s">
        <v>2</v>
      </c>
      <c r="H2953" s="38" t="s">
        <v>2</v>
      </c>
      <c r="I2953" s="39">
        <v>4936</v>
      </c>
      <c r="J2953" s="39">
        <v>4859.0600000000004</v>
      </c>
      <c r="K2953" s="39">
        <v>0</v>
      </c>
      <c r="L2953" s="41">
        <f>SUM(Data5[[#This Row],[CHELTUIELI DE PERSONAL LEI]:[CHELTUIELI DE CAPITAL (ACTIVE NEFINANCIARE ) LEI]])</f>
        <v>9795.0600000000013</v>
      </c>
      <c r="M2953" s="41">
        <f>Data5[[#This Row],[TOTAL CHELTUIELI LEI]]/Data5[[#This Row],[CURS VALUTAR EURO BNR 22 07 2020]]</f>
        <v>2023.7309146505243</v>
      </c>
      <c r="N2953" s="49">
        <v>1956</v>
      </c>
      <c r="O2953" s="42"/>
      <c r="P2953" s="42">
        <v>1486</v>
      </c>
      <c r="Q2953" s="42"/>
      <c r="R2953" s="42">
        <f>Data5[[#This Row],[PERSOANE ÎNSCRISE ÎN LISTELE ELECTORALE (TURUL 1)            ]]+Data5[[#This Row],[PERSOANE ÎNSCRISE ÎN LISTELE ELECTORALE (TURUL AL 2-LEA)]]</f>
        <v>1956</v>
      </c>
      <c r="S2953" s="42">
        <f>Data5[[#This Row],[PERSOANE CARE AU PARTICIPAT LA VOT (TURUL 1)]]+Data5[[#This Row],[PERSOANE CARE AU PARTICIPAT LA VOT  (TURUL AL 2-LEA)]]</f>
        <v>1486</v>
      </c>
      <c r="T2953" s="41">
        <f>Data5[[#This Row],[TOTAL CHELTUIELI LEI]]/Data5[[#This Row],[NUMĂRUL PERSOANELOR ÎNSCRISE ÎN LISTELE ELECTORALE]]</f>
        <v>5.0076993865030683</v>
      </c>
      <c r="U2953" s="41">
        <f>Data5[[#This Row],[TOTAL CHELTUIELI EURO]]/Data5[[#This Row],[NUMĂRUL PERSOANELOR ÎNSCRISE ÎN LISTELE ELECTORALE]]</f>
        <v>1.0346272569787955</v>
      </c>
      <c r="V2953" s="41">
        <f>Data5[[#This Row],[TOTAL CHELTUIELI LEI]]/Data5[[#This Row],[NUMĂRUL PERSOANELOR CARE AU PARTICIPAT LA VOT]]</f>
        <v>6.5915612382234192</v>
      </c>
      <c r="W2953" s="41">
        <f>Data5[[#This Row],[TOTAL CHELTUIELI EURO]]/Data5[[#This Row],[NUMĂRUL PERSOANELOR CARE AU PARTICIPAT LA VOT]]</f>
        <v>1.3618646801147538</v>
      </c>
      <c r="X2953" s="43">
        <v>4.8400999999999996</v>
      </c>
      <c r="Y2953" s="114" t="s">
        <v>2892</v>
      </c>
      <c r="Z2953" s="44">
        <v>5</v>
      </c>
      <c r="AA2953" s="115" t="s">
        <v>3107</v>
      </c>
      <c r="AB2953" s="44">
        <v>1</v>
      </c>
      <c r="AC2953" s="45"/>
    </row>
    <row r="2954" spans="1:29" x14ac:dyDescent="0.2">
      <c r="A2954" s="37">
        <v>2953</v>
      </c>
      <c r="B2954" s="38" t="s">
        <v>2623</v>
      </c>
      <c r="C2954" s="39" t="s">
        <v>917</v>
      </c>
      <c r="D2954" s="40">
        <v>44101</v>
      </c>
      <c r="E2954" s="38">
        <v>1</v>
      </c>
      <c r="F2954" s="38"/>
      <c r="G2954" s="38" t="s">
        <v>2</v>
      </c>
      <c r="H2954" s="38" t="s">
        <v>2</v>
      </c>
      <c r="I2954" s="39">
        <v>0</v>
      </c>
      <c r="J2954" s="39">
        <v>116</v>
      </c>
      <c r="K2954" s="39">
        <v>0</v>
      </c>
      <c r="L2954" s="41">
        <f>SUM(Data5[[#This Row],[CHELTUIELI DE PERSONAL LEI]:[CHELTUIELI DE CAPITAL (ACTIVE NEFINANCIARE ) LEI]])</f>
        <v>116</v>
      </c>
      <c r="M2954" s="41">
        <f>Data5[[#This Row],[TOTAL CHELTUIELI LEI]]/Data5[[#This Row],[CURS VALUTAR EURO BNR 22 07 2020]]</f>
        <v>23.966446974236071</v>
      </c>
      <c r="N2954" s="49">
        <v>1325</v>
      </c>
      <c r="O2954" s="42"/>
      <c r="P2954" s="42">
        <v>723</v>
      </c>
      <c r="Q2954" s="42"/>
      <c r="R2954" s="42">
        <f>Data5[[#This Row],[PERSOANE ÎNSCRISE ÎN LISTELE ELECTORALE (TURUL 1)            ]]+Data5[[#This Row],[PERSOANE ÎNSCRISE ÎN LISTELE ELECTORALE (TURUL AL 2-LEA)]]</f>
        <v>1325</v>
      </c>
      <c r="S2954" s="42">
        <f>Data5[[#This Row],[PERSOANE CARE AU PARTICIPAT LA VOT (TURUL 1)]]+Data5[[#This Row],[PERSOANE CARE AU PARTICIPAT LA VOT  (TURUL AL 2-LEA)]]</f>
        <v>723</v>
      </c>
      <c r="T2954" s="41">
        <f>Data5[[#This Row],[TOTAL CHELTUIELI LEI]]/Data5[[#This Row],[NUMĂRUL PERSOANELOR ÎNSCRISE ÎN LISTELE ELECTORALE]]</f>
        <v>8.7547169811320755E-2</v>
      </c>
      <c r="U2954" s="41">
        <f>Data5[[#This Row],[TOTAL CHELTUIELI EURO]]/Data5[[#This Row],[NUMĂRUL PERSOANELOR ÎNSCRISE ÎN LISTELE ELECTORALE]]</f>
        <v>1.8087884508857413E-2</v>
      </c>
      <c r="V2954" s="41">
        <f>Data5[[#This Row],[TOTAL CHELTUIELI LEI]]/Data5[[#This Row],[NUMĂRUL PERSOANELOR CARE AU PARTICIPAT LA VOT]]</f>
        <v>0.16044260027662519</v>
      </c>
      <c r="W2954" s="41">
        <f>Data5[[#This Row],[TOTAL CHELTUIELI EURO]]/Data5[[#This Row],[NUMĂRUL PERSOANELOR CARE AU PARTICIPAT LA VOT]]</f>
        <v>3.3148612689123197E-2</v>
      </c>
      <c r="X2954" s="43">
        <v>4.8400999999999996</v>
      </c>
      <c r="Y2954" s="114" t="s">
        <v>2890</v>
      </c>
      <c r="Z2954" s="44">
        <v>0</v>
      </c>
      <c r="AA2954" s="115" t="s">
        <v>3105</v>
      </c>
      <c r="AB2954" s="44">
        <v>0</v>
      </c>
      <c r="AC2954" s="45"/>
    </row>
    <row r="2955" spans="1:29" x14ac:dyDescent="0.2">
      <c r="A2955" s="37">
        <v>2954</v>
      </c>
      <c r="B2955" s="38" t="s">
        <v>2623</v>
      </c>
      <c r="C2955" s="39" t="s">
        <v>918</v>
      </c>
      <c r="D2955" s="40">
        <v>44101</v>
      </c>
      <c r="E2955" s="38">
        <v>1</v>
      </c>
      <c r="F2955" s="38"/>
      <c r="G2955" s="38" t="s">
        <v>2</v>
      </c>
      <c r="H2955" s="38" t="s">
        <v>2</v>
      </c>
      <c r="I2955" s="39">
        <v>550</v>
      </c>
      <c r="J2955" s="39">
        <v>3550</v>
      </c>
      <c r="K2955" s="39">
        <v>0</v>
      </c>
      <c r="L2955" s="41">
        <f>SUM(Data5[[#This Row],[CHELTUIELI DE PERSONAL LEI]:[CHELTUIELI DE CAPITAL (ACTIVE NEFINANCIARE ) LEI]])</f>
        <v>4100</v>
      </c>
      <c r="M2955" s="41">
        <f>Data5[[#This Row],[TOTAL CHELTUIELI LEI]]/Data5[[#This Row],[CURS VALUTAR EURO BNR 22 07 2020]]</f>
        <v>847.0899361583439</v>
      </c>
      <c r="N2955" s="49">
        <v>841</v>
      </c>
      <c r="O2955" s="42"/>
      <c r="P2955" s="42">
        <v>529</v>
      </c>
      <c r="Q2955" s="42"/>
      <c r="R2955" s="42">
        <f>Data5[[#This Row],[PERSOANE ÎNSCRISE ÎN LISTELE ELECTORALE (TURUL 1)            ]]+Data5[[#This Row],[PERSOANE ÎNSCRISE ÎN LISTELE ELECTORALE (TURUL AL 2-LEA)]]</f>
        <v>841</v>
      </c>
      <c r="S2955" s="42">
        <f>Data5[[#This Row],[PERSOANE CARE AU PARTICIPAT LA VOT (TURUL 1)]]+Data5[[#This Row],[PERSOANE CARE AU PARTICIPAT LA VOT  (TURUL AL 2-LEA)]]</f>
        <v>529</v>
      </c>
      <c r="T2955" s="41">
        <f>Data5[[#This Row],[TOTAL CHELTUIELI LEI]]/Data5[[#This Row],[NUMĂRUL PERSOANELOR ÎNSCRISE ÎN LISTELE ELECTORALE]]</f>
        <v>4.8751486325802613</v>
      </c>
      <c r="U2955" s="41">
        <f>Data5[[#This Row],[TOTAL CHELTUIELI EURO]]/Data5[[#This Row],[NUMĂRUL PERSOANELOR ÎNSCRISE ÎN LISTELE ELECTORALE]]</f>
        <v>1.0072413033987442</v>
      </c>
      <c r="V2955" s="41">
        <f>Data5[[#This Row],[TOTAL CHELTUIELI LEI]]/Data5[[#This Row],[NUMĂRUL PERSOANELOR CARE AU PARTICIPAT LA VOT]]</f>
        <v>7.7504725897920608</v>
      </c>
      <c r="W2955" s="41">
        <f>Data5[[#This Row],[TOTAL CHELTUIELI EURO]]/Data5[[#This Row],[NUMĂRUL PERSOANELOR CARE AU PARTICIPAT LA VOT]]</f>
        <v>1.6013042271424269</v>
      </c>
      <c r="X2955" s="43">
        <v>4.8400999999999996</v>
      </c>
      <c r="Y2955" s="114" t="s">
        <v>2895</v>
      </c>
      <c r="Z2955" s="44">
        <v>4</v>
      </c>
      <c r="AA2955" s="115" t="s">
        <v>3107</v>
      </c>
      <c r="AB2955" s="44">
        <v>1</v>
      </c>
      <c r="AC2955" s="45"/>
    </row>
    <row r="2956" spans="1:29" x14ac:dyDescent="0.2">
      <c r="A2956" s="37">
        <v>2955</v>
      </c>
      <c r="B2956" s="38" t="s">
        <v>2623</v>
      </c>
      <c r="C2956" s="39" t="s">
        <v>919</v>
      </c>
      <c r="D2956" s="40">
        <v>44101</v>
      </c>
      <c r="E2956" s="38">
        <v>1</v>
      </c>
      <c r="F2956" s="38"/>
      <c r="G2956" s="38" t="s">
        <v>2</v>
      </c>
      <c r="H2956" s="38" t="s">
        <v>2</v>
      </c>
      <c r="I2956" s="39">
        <v>1200</v>
      </c>
      <c r="J2956" s="39">
        <v>2863</v>
      </c>
      <c r="K2956" s="39">
        <v>0</v>
      </c>
      <c r="L2956" s="41">
        <f>SUM(Data5[[#This Row],[CHELTUIELI DE PERSONAL LEI]:[CHELTUIELI DE CAPITAL (ACTIVE NEFINANCIARE ) LEI]])</f>
        <v>4063</v>
      </c>
      <c r="M2956" s="41">
        <f>Data5[[#This Row],[TOTAL CHELTUIELI LEI]]/Data5[[#This Row],[CURS VALUTAR EURO BNR 22 07 2020]]</f>
        <v>839.44546600276863</v>
      </c>
      <c r="N2956" s="49">
        <v>1947</v>
      </c>
      <c r="O2956" s="42"/>
      <c r="P2956" s="42">
        <v>995</v>
      </c>
      <c r="Q2956" s="42"/>
      <c r="R2956" s="42">
        <f>Data5[[#This Row],[PERSOANE ÎNSCRISE ÎN LISTELE ELECTORALE (TURUL 1)            ]]+Data5[[#This Row],[PERSOANE ÎNSCRISE ÎN LISTELE ELECTORALE (TURUL AL 2-LEA)]]</f>
        <v>1947</v>
      </c>
      <c r="S2956" s="42">
        <f>Data5[[#This Row],[PERSOANE CARE AU PARTICIPAT LA VOT (TURUL 1)]]+Data5[[#This Row],[PERSOANE CARE AU PARTICIPAT LA VOT  (TURUL AL 2-LEA)]]</f>
        <v>995</v>
      </c>
      <c r="T2956" s="41">
        <f>Data5[[#This Row],[TOTAL CHELTUIELI LEI]]/Data5[[#This Row],[NUMĂRUL PERSOANELOR ÎNSCRISE ÎN LISTELE ELECTORALE]]</f>
        <v>2.0868002054442734</v>
      </c>
      <c r="U2956" s="41">
        <f>Data5[[#This Row],[TOTAL CHELTUIELI EURO]]/Data5[[#This Row],[NUMĂRUL PERSOANELOR ÎNSCRISE ÎN LISTELE ELECTORALE]]</f>
        <v>0.43114815922073374</v>
      </c>
      <c r="V2956" s="41">
        <f>Data5[[#This Row],[TOTAL CHELTUIELI LEI]]/Data5[[#This Row],[NUMĂRUL PERSOANELOR CARE AU PARTICIPAT LA VOT]]</f>
        <v>4.0834170854271354</v>
      </c>
      <c r="W2956" s="41">
        <f>Data5[[#This Row],[TOTAL CHELTUIELI EURO]]/Data5[[#This Row],[NUMĂRUL PERSOANELOR CARE AU PARTICIPAT LA VOT]]</f>
        <v>0.84366378492740568</v>
      </c>
      <c r="X2956" s="43">
        <v>4.8400999999999996</v>
      </c>
      <c r="Y2956" s="114" t="s">
        <v>2891</v>
      </c>
      <c r="Z2956" s="44">
        <v>2</v>
      </c>
      <c r="AA2956" s="115" t="s">
        <v>3105</v>
      </c>
      <c r="AB2956" s="44">
        <v>0</v>
      </c>
      <c r="AC2956" s="45"/>
    </row>
    <row r="2957" spans="1:29" x14ac:dyDescent="0.2">
      <c r="A2957" s="37">
        <v>2956</v>
      </c>
      <c r="B2957" s="38" t="s">
        <v>2623</v>
      </c>
      <c r="C2957" s="39" t="s">
        <v>920</v>
      </c>
      <c r="D2957" s="40">
        <v>44101</v>
      </c>
      <c r="E2957" s="38">
        <v>1</v>
      </c>
      <c r="F2957" s="38"/>
      <c r="G2957" s="38" t="s">
        <v>2</v>
      </c>
      <c r="H2957" s="38" t="s">
        <v>2</v>
      </c>
      <c r="I2957" s="39">
        <v>1000</v>
      </c>
      <c r="J2957" s="39">
        <v>6619.88</v>
      </c>
      <c r="K2957" s="39">
        <v>0</v>
      </c>
      <c r="L2957" s="41">
        <f>SUM(Data5[[#This Row],[CHELTUIELI DE PERSONAL LEI]:[CHELTUIELI DE CAPITAL (ACTIVE NEFINANCIARE ) LEI]])</f>
        <v>7619.88</v>
      </c>
      <c r="M2957" s="41">
        <f>Data5[[#This Row],[TOTAL CHELTUIELI LEI]]/Data5[[#This Row],[CURS VALUTAR EURO BNR 22 07 2020]]</f>
        <v>1574.3228445693271</v>
      </c>
      <c r="N2957" s="49">
        <v>1801</v>
      </c>
      <c r="O2957" s="42"/>
      <c r="P2957" s="42">
        <v>1246</v>
      </c>
      <c r="Q2957" s="42"/>
      <c r="R2957" s="42">
        <f>Data5[[#This Row],[PERSOANE ÎNSCRISE ÎN LISTELE ELECTORALE (TURUL 1)            ]]+Data5[[#This Row],[PERSOANE ÎNSCRISE ÎN LISTELE ELECTORALE (TURUL AL 2-LEA)]]</f>
        <v>1801</v>
      </c>
      <c r="S2957" s="42">
        <f>Data5[[#This Row],[PERSOANE CARE AU PARTICIPAT LA VOT (TURUL 1)]]+Data5[[#This Row],[PERSOANE CARE AU PARTICIPAT LA VOT  (TURUL AL 2-LEA)]]</f>
        <v>1246</v>
      </c>
      <c r="T2957" s="41">
        <f>Data5[[#This Row],[TOTAL CHELTUIELI LEI]]/Data5[[#This Row],[NUMĂRUL PERSOANELOR ÎNSCRISE ÎN LISTELE ELECTORALE]]</f>
        <v>4.2309161576901726</v>
      </c>
      <c r="U2957" s="41">
        <f>Data5[[#This Row],[TOTAL CHELTUIELI EURO]]/Data5[[#This Row],[NUMĂRUL PERSOANELOR ÎNSCRISE ÎN LISTELE ELECTORALE]]</f>
        <v>0.87413817022172524</v>
      </c>
      <c r="V2957" s="41">
        <f>Data5[[#This Row],[TOTAL CHELTUIELI LEI]]/Data5[[#This Row],[NUMĂRUL PERSOANELOR CARE AU PARTICIPAT LA VOT]]</f>
        <v>6.1154735152487962</v>
      </c>
      <c r="W2957" s="41">
        <f>Data5[[#This Row],[TOTAL CHELTUIELI EURO]]/Data5[[#This Row],[NUMĂRUL PERSOANELOR CARE AU PARTICIPAT LA VOT]]</f>
        <v>1.2635014803927185</v>
      </c>
      <c r="X2957" s="43">
        <v>4.8400999999999996</v>
      </c>
      <c r="Y2957" s="114" t="s">
        <v>2895</v>
      </c>
      <c r="Z2957" s="44">
        <v>4</v>
      </c>
      <c r="AA2957" s="115" t="s">
        <v>3105</v>
      </c>
      <c r="AB2957" s="44">
        <v>0</v>
      </c>
      <c r="AC2957" s="45"/>
    </row>
    <row r="2958" spans="1:29" x14ac:dyDescent="0.2">
      <c r="A2958" s="37">
        <v>2957</v>
      </c>
      <c r="B2958" s="38" t="s">
        <v>2623</v>
      </c>
      <c r="C2958" s="39" t="s">
        <v>921</v>
      </c>
      <c r="D2958" s="40">
        <v>44101</v>
      </c>
      <c r="E2958" s="38">
        <v>1</v>
      </c>
      <c r="F2958" s="38"/>
      <c r="G2958" s="38" t="s">
        <v>2</v>
      </c>
      <c r="H2958" s="38" t="s">
        <v>2</v>
      </c>
      <c r="I2958" s="39">
        <v>0</v>
      </c>
      <c r="J2958" s="39">
        <v>0</v>
      </c>
      <c r="K2958" s="39">
        <v>0</v>
      </c>
      <c r="L2958" s="41">
        <f>SUM(Data5[[#This Row],[CHELTUIELI DE PERSONAL LEI]:[CHELTUIELI DE CAPITAL (ACTIVE NEFINANCIARE ) LEI]])</f>
        <v>0</v>
      </c>
      <c r="M2958" s="41">
        <f>Data5[[#This Row],[TOTAL CHELTUIELI LEI]]/Data5[[#This Row],[CURS VALUTAR EURO BNR 22 07 2020]]</f>
        <v>0</v>
      </c>
      <c r="N2958" s="49">
        <v>977</v>
      </c>
      <c r="O2958" s="42"/>
      <c r="P2958" s="42">
        <v>838</v>
      </c>
      <c r="Q2958" s="42"/>
      <c r="R2958" s="42">
        <f>Data5[[#This Row],[PERSOANE ÎNSCRISE ÎN LISTELE ELECTORALE (TURUL 1)            ]]+Data5[[#This Row],[PERSOANE ÎNSCRISE ÎN LISTELE ELECTORALE (TURUL AL 2-LEA)]]</f>
        <v>977</v>
      </c>
      <c r="S2958" s="42">
        <f>Data5[[#This Row],[PERSOANE CARE AU PARTICIPAT LA VOT (TURUL 1)]]+Data5[[#This Row],[PERSOANE CARE AU PARTICIPAT LA VOT  (TURUL AL 2-LEA)]]</f>
        <v>838</v>
      </c>
      <c r="T2958" s="41">
        <f>Data5[[#This Row],[TOTAL CHELTUIELI LEI]]/Data5[[#This Row],[NUMĂRUL PERSOANELOR ÎNSCRISE ÎN LISTELE ELECTORALE]]</f>
        <v>0</v>
      </c>
      <c r="U2958" s="41">
        <f>Data5[[#This Row],[TOTAL CHELTUIELI EURO]]/Data5[[#This Row],[NUMĂRUL PERSOANELOR ÎNSCRISE ÎN LISTELE ELECTORALE]]</f>
        <v>0</v>
      </c>
      <c r="V2958" s="41">
        <f>Data5[[#This Row],[TOTAL CHELTUIELI LEI]]/Data5[[#This Row],[NUMĂRUL PERSOANELOR CARE AU PARTICIPAT LA VOT]]</f>
        <v>0</v>
      </c>
      <c r="W2958" s="41">
        <f>Data5[[#This Row],[TOTAL CHELTUIELI EURO]]/Data5[[#This Row],[NUMĂRUL PERSOANELOR CARE AU PARTICIPAT LA VOT]]</f>
        <v>0</v>
      </c>
      <c r="X2958" s="43">
        <v>4.8400999999999996</v>
      </c>
      <c r="Y2958" s="114" t="s">
        <v>2890</v>
      </c>
      <c r="Z2958" s="44">
        <v>0</v>
      </c>
      <c r="AA2958" s="115" t="s">
        <v>3105</v>
      </c>
      <c r="AB2958" s="44">
        <v>0</v>
      </c>
      <c r="AC2958" s="45"/>
    </row>
    <row r="2959" spans="1:29" x14ac:dyDescent="0.2">
      <c r="A2959" s="37">
        <v>2958</v>
      </c>
      <c r="B2959" s="38" t="s">
        <v>2623</v>
      </c>
      <c r="C2959" s="39" t="s">
        <v>922</v>
      </c>
      <c r="D2959" s="40">
        <v>44101</v>
      </c>
      <c r="E2959" s="38">
        <v>1</v>
      </c>
      <c r="F2959" s="38"/>
      <c r="G2959" s="38" t="s">
        <v>2</v>
      </c>
      <c r="H2959" s="38" t="s">
        <v>2</v>
      </c>
      <c r="I2959" s="39">
        <v>6000</v>
      </c>
      <c r="J2959" s="39">
        <v>5000</v>
      </c>
      <c r="K2959" s="39">
        <v>0</v>
      </c>
      <c r="L2959" s="41">
        <f>SUM(Data5[[#This Row],[CHELTUIELI DE PERSONAL LEI]:[CHELTUIELI DE CAPITAL (ACTIVE NEFINANCIARE ) LEI]])</f>
        <v>11000</v>
      </c>
      <c r="M2959" s="41">
        <f>Data5[[#This Row],[TOTAL CHELTUIELI LEI]]/Data5[[#This Row],[CURS VALUTAR EURO BNR 22 07 2020]]</f>
        <v>2272.680316522386</v>
      </c>
      <c r="N2959" s="49">
        <v>5284</v>
      </c>
      <c r="O2959" s="42"/>
      <c r="P2959" s="42">
        <v>2896</v>
      </c>
      <c r="Q2959" s="42"/>
      <c r="R2959" s="42">
        <f>Data5[[#This Row],[PERSOANE ÎNSCRISE ÎN LISTELE ELECTORALE (TURUL 1)            ]]+Data5[[#This Row],[PERSOANE ÎNSCRISE ÎN LISTELE ELECTORALE (TURUL AL 2-LEA)]]</f>
        <v>5284</v>
      </c>
      <c r="S2959" s="42">
        <f>Data5[[#This Row],[PERSOANE CARE AU PARTICIPAT LA VOT (TURUL 1)]]+Data5[[#This Row],[PERSOANE CARE AU PARTICIPAT LA VOT  (TURUL AL 2-LEA)]]</f>
        <v>2896</v>
      </c>
      <c r="T2959" s="41">
        <f>Data5[[#This Row],[TOTAL CHELTUIELI LEI]]/Data5[[#This Row],[NUMĂRUL PERSOANELOR ÎNSCRISE ÎN LISTELE ELECTORALE]]</f>
        <v>2.0817562452687359</v>
      </c>
      <c r="U2959" s="41">
        <f>Data5[[#This Row],[TOTAL CHELTUIELI EURO]]/Data5[[#This Row],[NUMĂRUL PERSOANELOR ÎNSCRISE ÎN LISTELE ELECTORALE]]</f>
        <v>0.43010604021998222</v>
      </c>
      <c r="V2959" s="41">
        <f>Data5[[#This Row],[TOTAL CHELTUIELI LEI]]/Data5[[#This Row],[NUMĂRUL PERSOANELOR CARE AU PARTICIPAT LA VOT]]</f>
        <v>3.798342541436464</v>
      </c>
      <c r="W2959" s="41">
        <f>Data5[[#This Row],[TOTAL CHELTUIELI EURO]]/Data5[[#This Row],[NUMĂRUL PERSOANELOR CARE AU PARTICIPAT LA VOT]]</f>
        <v>0.78476530266656974</v>
      </c>
      <c r="X2959" s="43">
        <v>4.8400999999999996</v>
      </c>
      <c r="Y2959" s="114" t="s">
        <v>2891</v>
      </c>
      <c r="Z2959" s="44">
        <v>2</v>
      </c>
      <c r="AA2959" s="115" t="s">
        <v>3105</v>
      </c>
      <c r="AB2959" s="44">
        <v>0</v>
      </c>
      <c r="AC2959" s="45"/>
    </row>
    <row r="2960" spans="1:29" x14ac:dyDescent="0.2">
      <c r="A2960" s="37">
        <v>2959</v>
      </c>
      <c r="B2960" s="38" t="s">
        <v>2623</v>
      </c>
      <c r="C2960" s="39" t="s">
        <v>923</v>
      </c>
      <c r="D2960" s="40">
        <v>44101</v>
      </c>
      <c r="E2960" s="38">
        <v>1</v>
      </c>
      <c r="F2960" s="38"/>
      <c r="G2960" s="38" t="s">
        <v>2</v>
      </c>
      <c r="H2960" s="38" t="s">
        <v>2</v>
      </c>
      <c r="I2960" s="39">
        <v>2645</v>
      </c>
      <c r="J2960" s="39">
        <v>11902</v>
      </c>
      <c r="K2960" s="39">
        <v>0</v>
      </c>
      <c r="L2960" s="41">
        <f>SUM(Data5[[#This Row],[CHELTUIELI DE PERSONAL LEI]:[CHELTUIELI DE CAPITAL (ACTIVE NEFINANCIARE ) LEI]])</f>
        <v>14547</v>
      </c>
      <c r="M2960" s="41">
        <f>Data5[[#This Row],[TOTAL CHELTUIELI LEI]]/Data5[[#This Row],[CURS VALUTAR EURO BNR 22 07 2020]]</f>
        <v>3005.5164149501047</v>
      </c>
      <c r="N2960" s="49">
        <v>2236</v>
      </c>
      <c r="O2960" s="42"/>
      <c r="P2960" s="42">
        <v>1200</v>
      </c>
      <c r="Q2960" s="42"/>
      <c r="R2960" s="42">
        <f>Data5[[#This Row],[PERSOANE ÎNSCRISE ÎN LISTELE ELECTORALE (TURUL 1)            ]]+Data5[[#This Row],[PERSOANE ÎNSCRISE ÎN LISTELE ELECTORALE (TURUL AL 2-LEA)]]</f>
        <v>2236</v>
      </c>
      <c r="S2960" s="42">
        <f>Data5[[#This Row],[PERSOANE CARE AU PARTICIPAT LA VOT (TURUL 1)]]+Data5[[#This Row],[PERSOANE CARE AU PARTICIPAT LA VOT  (TURUL AL 2-LEA)]]</f>
        <v>1200</v>
      </c>
      <c r="T2960" s="41">
        <f>Data5[[#This Row],[TOTAL CHELTUIELI LEI]]/Data5[[#This Row],[NUMĂRUL PERSOANELOR ÎNSCRISE ÎN LISTELE ELECTORALE]]</f>
        <v>6.5058139534883717</v>
      </c>
      <c r="U2960" s="41">
        <f>Data5[[#This Row],[TOTAL CHELTUIELI EURO]]/Data5[[#This Row],[NUMĂRUL PERSOANELOR ÎNSCRISE ÎN LISTELE ELECTORALE]]</f>
        <v>1.3441486650045191</v>
      </c>
      <c r="V2960" s="41">
        <f>Data5[[#This Row],[TOTAL CHELTUIELI LEI]]/Data5[[#This Row],[NUMĂRUL PERSOANELOR CARE AU PARTICIPAT LA VOT]]</f>
        <v>12.1225</v>
      </c>
      <c r="W2960" s="41">
        <f>Data5[[#This Row],[TOTAL CHELTUIELI EURO]]/Data5[[#This Row],[NUMĂRUL PERSOANELOR CARE AU PARTICIPAT LA VOT]]</f>
        <v>2.5045970124584205</v>
      </c>
      <c r="X2960" s="43">
        <v>4.8400999999999996</v>
      </c>
      <c r="Y2960" s="114" t="s">
        <v>2889</v>
      </c>
      <c r="Z2960" s="44">
        <v>6</v>
      </c>
      <c r="AA2960" s="115" t="s">
        <v>3107</v>
      </c>
      <c r="AB2960" s="44">
        <v>1</v>
      </c>
      <c r="AC2960" s="45"/>
    </row>
    <row r="2961" spans="1:29" x14ac:dyDescent="0.2">
      <c r="A2961" s="37">
        <v>2960</v>
      </c>
      <c r="B2961" s="38" t="s">
        <v>2623</v>
      </c>
      <c r="C2961" s="39" t="s">
        <v>924</v>
      </c>
      <c r="D2961" s="40">
        <v>44101</v>
      </c>
      <c r="E2961" s="38">
        <v>1</v>
      </c>
      <c r="F2961" s="38"/>
      <c r="G2961" s="38" t="s">
        <v>2</v>
      </c>
      <c r="H2961" s="38" t="s">
        <v>2</v>
      </c>
      <c r="I2961" s="39">
        <v>0</v>
      </c>
      <c r="J2961" s="39">
        <v>0</v>
      </c>
      <c r="K2961" s="39">
        <v>0</v>
      </c>
      <c r="L2961" s="41">
        <f>SUM(Data5[[#This Row],[CHELTUIELI DE PERSONAL LEI]:[CHELTUIELI DE CAPITAL (ACTIVE NEFINANCIARE ) LEI]])</f>
        <v>0</v>
      </c>
      <c r="M2961" s="41">
        <f>Data5[[#This Row],[TOTAL CHELTUIELI LEI]]/Data5[[#This Row],[CURS VALUTAR EURO BNR 22 07 2020]]</f>
        <v>0</v>
      </c>
      <c r="N2961" s="49">
        <v>1030</v>
      </c>
      <c r="O2961" s="42"/>
      <c r="P2961" s="42">
        <v>792</v>
      </c>
      <c r="Q2961" s="42"/>
      <c r="R2961" s="42">
        <f>Data5[[#This Row],[PERSOANE ÎNSCRISE ÎN LISTELE ELECTORALE (TURUL 1)            ]]+Data5[[#This Row],[PERSOANE ÎNSCRISE ÎN LISTELE ELECTORALE (TURUL AL 2-LEA)]]</f>
        <v>1030</v>
      </c>
      <c r="S2961" s="42">
        <f>Data5[[#This Row],[PERSOANE CARE AU PARTICIPAT LA VOT (TURUL 1)]]+Data5[[#This Row],[PERSOANE CARE AU PARTICIPAT LA VOT  (TURUL AL 2-LEA)]]</f>
        <v>792</v>
      </c>
      <c r="T2961" s="41">
        <f>Data5[[#This Row],[TOTAL CHELTUIELI LEI]]/Data5[[#This Row],[NUMĂRUL PERSOANELOR ÎNSCRISE ÎN LISTELE ELECTORALE]]</f>
        <v>0</v>
      </c>
      <c r="U2961" s="41">
        <f>Data5[[#This Row],[TOTAL CHELTUIELI EURO]]/Data5[[#This Row],[NUMĂRUL PERSOANELOR ÎNSCRISE ÎN LISTELE ELECTORALE]]</f>
        <v>0</v>
      </c>
      <c r="V2961" s="41">
        <f>Data5[[#This Row],[TOTAL CHELTUIELI LEI]]/Data5[[#This Row],[NUMĂRUL PERSOANELOR CARE AU PARTICIPAT LA VOT]]</f>
        <v>0</v>
      </c>
      <c r="W2961" s="41">
        <f>Data5[[#This Row],[TOTAL CHELTUIELI EURO]]/Data5[[#This Row],[NUMĂRUL PERSOANELOR CARE AU PARTICIPAT LA VOT]]</f>
        <v>0</v>
      </c>
      <c r="X2961" s="43">
        <v>4.8400999999999996</v>
      </c>
      <c r="Y2961" s="114" t="s">
        <v>2890</v>
      </c>
      <c r="Z2961" s="44">
        <v>0</v>
      </c>
      <c r="AA2961" s="115" t="s">
        <v>3105</v>
      </c>
      <c r="AB2961" s="44">
        <v>0</v>
      </c>
      <c r="AC2961" s="45"/>
    </row>
    <row r="2962" spans="1:29" x14ac:dyDescent="0.2">
      <c r="A2962" s="37">
        <v>2961</v>
      </c>
      <c r="B2962" s="38" t="s">
        <v>2623</v>
      </c>
      <c r="C2962" s="39" t="s">
        <v>925</v>
      </c>
      <c r="D2962" s="40">
        <v>44101</v>
      </c>
      <c r="E2962" s="38">
        <v>1</v>
      </c>
      <c r="F2962" s="38"/>
      <c r="G2962" s="38" t="s">
        <v>2</v>
      </c>
      <c r="H2962" s="38" t="s">
        <v>2</v>
      </c>
      <c r="I2962" s="39">
        <v>100950</v>
      </c>
      <c r="J2962" s="39">
        <v>10095</v>
      </c>
      <c r="K2962" s="39">
        <v>0</v>
      </c>
      <c r="L2962" s="41">
        <f>SUM(Data5[[#This Row],[CHELTUIELI DE PERSONAL LEI]:[CHELTUIELI DE CAPITAL (ACTIVE NEFINANCIARE ) LEI]])</f>
        <v>111045</v>
      </c>
      <c r="M2962" s="41">
        <f>Data5[[#This Row],[TOTAL CHELTUIELI LEI]]/Data5[[#This Row],[CURS VALUTAR EURO BNR 22 07 2020]]</f>
        <v>22942.707795293489</v>
      </c>
      <c r="N2962" s="49">
        <v>2623</v>
      </c>
      <c r="O2962" s="42"/>
      <c r="P2962" s="42">
        <v>1666</v>
      </c>
      <c r="Q2962" s="42"/>
      <c r="R2962" s="42">
        <f>Data5[[#This Row],[PERSOANE ÎNSCRISE ÎN LISTELE ELECTORALE (TURUL 1)            ]]+Data5[[#This Row],[PERSOANE ÎNSCRISE ÎN LISTELE ELECTORALE (TURUL AL 2-LEA)]]</f>
        <v>2623</v>
      </c>
      <c r="S2962" s="42">
        <f>Data5[[#This Row],[PERSOANE CARE AU PARTICIPAT LA VOT (TURUL 1)]]+Data5[[#This Row],[PERSOANE CARE AU PARTICIPAT LA VOT  (TURUL AL 2-LEA)]]</f>
        <v>1666</v>
      </c>
      <c r="T2962" s="41">
        <f>Data5[[#This Row],[TOTAL CHELTUIELI LEI]]/Data5[[#This Row],[NUMĂRUL PERSOANELOR ÎNSCRISE ÎN LISTELE ELECTORALE]]</f>
        <v>42.335112466641249</v>
      </c>
      <c r="U2962" s="41">
        <f>Data5[[#This Row],[TOTAL CHELTUIELI EURO]]/Data5[[#This Row],[NUMĂRUL PERSOANELOR ÎNSCRISE ÎN LISTELE ELECTORALE]]</f>
        <v>8.7467433455179133</v>
      </c>
      <c r="V2962" s="41">
        <f>Data5[[#This Row],[TOTAL CHELTUIELI LEI]]/Data5[[#This Row],[NUMĂRUL PERSOANELOR CARE AU PARTICIPAT LA VOT]]</f>
        <v>66.653661464585838</v>
      </c>
      <c r="W2962" s="41">
        <f>Data5[[#This Row],[TOTAL CHELTUIELI EURO]]/Data5[[#This Row],[NUMĂRUL PERSOANELOR CARE AU PARTICIPAT LA VOT]]</f>
        <v>13.771133130428264</v>
      </c>
      <c r="X2962" s="43">
        <v>4.8400999999999996</v>
      </c>
      <c r="Y2962" s="114" t="s">
        <v>2916</v>
      </c>
      <c r="Z2962" s="44">
        <v>42</v>
      </c>
      <c r="AA2962" s="115" t="s">
        <v>3112</v>
      </c>
      <c r="AB2962" s="44">
        <v>8</v>
      </c>
      <c r="AC2962" s="45"/>
    </row>
    <row r="2963" spans="1:29" x14ac:dyDescent="0.2">
      <c r="A2963" s="37">
        <v>2962</v>
      </c>
      <c r="B2963" s="38" t="s">
        <v>2623</v>
      </c>
      <c r="C2963" s="39" t="s">
        <v>926</v>
      </c>
      <c r="D2963" s="40">
        <v>44101</v>
      </c>
      <c r="E2963" s="38">
        <v>1</v>
      </c>
      <c r="F2963" s="38"/>
      <c r="G2963" s="38" t="s">
        <v>2</v>
      </c>
      <c r="H2963" s="38" t="s">
        <v>2</v>
      </c>
      <c r="I2963" s="39">
        <v>3000</v>
      </c>
      <c r="J2963" s="39">
        <v>25868</v>
      </c>
      <c r="K2963" s="39">
        <v>0</v>
      </c>
      <c r="L2963" s="41">
        <f>SUM(Data5[[#This Row],[CHELTUIELI DE PERSONAL LEI]:[CHELTUIELI DE CAPITAL (ACTIVE NEFINANCIARE ) LEI]])</f>
        <v>28868</v>
      </c>
      <c r="M2963" s="41">
        <f>Data5[[#This Row],[TOTAL CHELTUIELI LEI]]/Data5[[#This Row],[CURS VALUTAR EURO BNR 22 07 2020]]</f>
        <v>5964.3395797607491</v>
      </c>
      <c r="N2963" s="49">
        <v>1271</v>
      </c>
      <c r="O2963" s="42"/>
      <c r="P2963" s="42">
        <v>822</v>
      </c>
      <c r="Q2963" s="42"/>
      <c r="R2963" s="42">
        <f>Data5[[#This Row],[PERSOANE ÎNSCRISE ÎN LISTELE ELECTORALE (TURUL 1)            ]]+Data5[[#This Row],[PERSOANE ÎNSCRISE ÎN LISTELE ELECTORALE (TURUL AL 2-LEA)]]</f>
        <v>1271</v>
      </c>
      <c r="S2963" s="42">
        <f>Data5[[#This Row],[PERSOANE CARE AU PARTICIPAT LA VOT (TURUL 1)]]+Data5[[#This Row],[PERSOANE CARE AU PARTICIPAT LA VOT  (TURUL AL 2-LEA)]]</f>
        <v>822</v>
      </c>
      <c r="T2963" s="41">
        <f>Data5[[#This Row],[TOTAL CHELTUIELI LEI]]/Data5[[#This Row],[NUMĂRUL PERSOANELOR ÎNSCRISE ÎN LISTELE ELECTORALE]]</f>
        <v>22.712824547600313</v>
      </c>
      <c r="U2963" s="41">
        <f>Data5[[#This Row],[TOTAL CHELTUIELI EURO]]/Data5[[#This Row],[NUMĂRUL PERSOANELOR ÎNSCRISE ÎN LISTELE ELECTORALE]]</f>
        <v>4.6926353892688821</v>
      </c>
      <c r="V2963" s="41">
        <f>Data5[[#This Row],[TOTAL CHELTUIELI LEI]]/Data5[[#This Row],[NUMĂRUL PERSOANELOR CARE AU PARTICIPAT LA VOT]]</f>
        <v>35.119221411192214</v>
      </c>
      <c r="W2963" s="41">
        <f>Data5[[#This Row],[TOTAL CHELTUIELI EURO]]/Data5[[#This Row],[NUMĂRUL PERSOANELOR CARE AU PARTICIPAT LA VOT]]</f>
        <v>7.2558875666189158</v>
      </c>
      <c r="X2963" s="43">
        <v>4.8400999999999996</v>
      </c>
      <c r="Y2963" s="114" t="s">
        <v>2900</v>
      </c>
      <c r="Z2963" s="44">
        <v>22</v>
      </c>
      <c r="AA2963" s="115" t="s">
        <v>3110</v>
      </c>
      <c r="AB2963" s="44">
        <v>4</v>
      </c>
      <c r="AC2963" s="45"/>
    </row>
    <row r="2964" spans="1:29" x14ac:dyDescent="0.2">
      <c r="A2964" s="37">
        <v>2963</v>
      </c>
      <c r="B2964" s="38" t="s">
        <v>2623</v>
      </c>
      <c r="C2964" s="39" t="s">
        <v>927</v>
      </c>
      <c r="D2964" s="40">
        <v>44101</v>
      </c>
      <c r="E2964" s="38">
        <v>1</v>
      </c>
      <c r="F2964" s="38"/>
      <c r="G2964" s="38" t="s">
        <v>2</v>
      </c>
      <c r="H2964" s="38" t="s">
        <v>2</v>
      </c>
      <c r="I2964" s="39">
        <v>0</v>
      </c>
      <c r="J2964" s="39">
        <v>1953</v>
      </c>
      <c r="K2964" s="39">
        <v>0</v>
      </c>
      <c r="L2964" s="41">
        <f>SUM(Data5[[#This Row],[CHELTUIELI DE PERSONAL LEI]:[CHELTUIELI DE CAPITAL (ACTIVE NEFINANCIARE ) LEI]])</f>
        <v>1953</v>
      </c>
      <c r="M2964" s="41">
        <f>Data5[[#This Row],[TOTAL CHELTUIELI LEI]]/Data5[[#This Row],[CURS VALUTAR EURO BNR 22 07 2020]]</f>
        <v>403.50405983347457</v>
      </c>
      <c r="N2964" s="49">
        <v>1353</v>
      </c>
      <c r="O2964" s="42"/>
      <c r="P2964" s="42">
        <v>687</v>
      </c>
      <c r="Q2964" s="42"/>
      <c r="R2964" s="42">
        <f>Data5[[#This Row],[PERSOANE ÎNSCRISE ÎN LISTELE ELECTORALE (TURUL 1)            ]]+Data5[[#This Row],[PERSOANE ÎNSCRISE ÎN LISTELE ELECTORALE (TURUL AL 2-LEA)]]</f>
        <v>1353</v>
      </c>
      <c r="S2964" s="42">
        <f>Data5[[#This Row],[PERSOANE CARE AU PARTICIPAT LA VOT (TURUL 1)]]+Data5[[#This Row],[PERSOANE CARE AU PARTICIPAT LA VOT  (TURUL AL 2-LEA)]]</f>
        <v>687</v>
      </c>
      <c r="T2964" s="41">
        <f>Data5[[#This Row],[TOTAL CHELTUIELI LEI]]/Data5[[#This Row],[NUMĂRUL PERSOANELOR ÎNSCRISE ÎN LISTELE ELECTORALE]]</f>
        <v>1.4434589800443458</v>
      </c>
      <c r="U2964" s="41">
        <f>Data5[[#This Row],[TOTAL CHELTUIELI EURO]]/Data5[[#This Row],[NUMĂRUL PERSOANELOR ÎNSCRISE ÎN LISTELE ELECTORALE]]</f>
        <v>0.29822916469584226</v>
      </c>
      <c r="V2964" s="41">
        <f>Data5[[#This Row],[TOTAL CHELTUIELI LEI]]/Data5[[#This Row],[NUMĂRUL PERSOANELOR CARE AU PARTICIPAT LA VOT]]</f>
        <v>2.8427947598253276</v>
      </c>
      <c r="W2964" s="41">
        <f>Data5[[#This Row],[TOTAL CHELTUIELI EURO]]/Data5[[#This Row],[NUMĂRUL PERSOANELOR CARE AU PARTICIPAT LA VOT]]</f>
        <v>0.58734215405163692</v>
      </c>
      <c r="X2964" s="43">
        <v>4.8400999999999996</v>
      </c>
      <c r="Y2964" s="114" t="s">
        <v>2894</v>
      </c>
      <c r="Z2964" s="44">
        <v>1</v>
      </c>
      <c r="AA2964" s="115" t="s">
        <v>3105</v>
      </c>
      <c r="AB2964" s="44">
        <v>0</v>
      </c>
      <c r="AC2964" s="45"/>
    </row>
    <row r="2965" spans="1:29" x14ac:dyDescent="0.2">
      <c r="A2965" s="37">
        <v>2964</v>
      </c>
      <c r="B2965" s="38" t="s">
        <v>2623</v>
      </c>
      <c r="C2965" s="39" t="s">
        <v>928</v>
      </c>
      <c r="D2965" s="40">
        <v>44101</v>
      </c>
      <c r="E2965" s="38">
        <v>1</v>
      </c>
      <c r="F2965" s="38"/>
      <c r="G2965" s="38" t="s">
        <v>2</v>
      </c>
      <c r="H2965" s="38" t="s">
        <v>2</v>
      </c>
      <c r="I2965" s="39">
        <v>2400</v>
      </c>
      <c r="J2965" s="39">
        <v>5000</v>
      </c>
      <c r="K2965" s="39">
        <v>0</v>
      </c>
      <c r="L2965" s="41">
        <f>SUM(Data5[[#This Row],[CHELTUIELI DE PERSONAL LEI]:[CHELTUIELI DE CAPITAL (ACTIVE NEFINANCIARE ) LEI]])</f>
        <v>7400</v>
      </c>
      <c r="M2965" s="41">
        <f>Data5[[#This Row],[TOTAL CHELTUIELI LEI]]/Data5[[#This Row],[CURS VALUTAR EURO BNR 22 07 2020]]</f>
        <v>1528.8940311150598</v>
      </c>
      <c r="N2965" s="49">
        <v>903</v>
      </c>
      <c r="O2965" s="42"/>
      <c r="P2965" s="42">
        <v>900</v>
      </c>
      <c r="Q2965" s="42"/>
      <c r="R2965" s="42">
        <f>Data5[[#This Row],[PERSOANE ÎNSCRISE ÎN LISTELE ELECTORALE (TURUL 1)            ]]+Data5[[#This Row],[PERSOANE ÎNSCRISE ÎN LISTELE ELECTORALE (TURUL AL 2-LEA)]]</f>
        <v>903</v>
      </c>
      <c r="S2965" s="42">
        <f>Data5[[#This Row],[PERSOANE CARE AU PARTICIPAT LA VOT (TURUL 1)]]+Data5[[#This Row],[PERSOANE CARE AU PARTICIPAT LA VOT  (TURUL AL 2-LEA)]]</f>
        <v>900</v>
      </c>
      <c r="T2965" s="41">
        <f>Data5[[#This Row],[TOTAL CHELTUIELI LEI]]/Data5[[#This Row],[NUMĂRUL PERSOANELOR ÎNSCRISE ÎN LISTELE ELECTORALE]]</f>
        <v>8.1949058693244741</v>
      </c>
      <c r="U2965" s="41">
        <f>Data5[[#This Row],[TOTAL CHELTUIELI EURO]]/Data5[[#This Row],[NUMĂRUL PERSOANELOR ÎNSCRISE ÎN LISTELE ELECTORALE]]</f>
        <v>1.6931273877243187</v>
      </c>
      <c r="V2965" s="41">
        <f>Data5[[#This Row],[TOTAL CHELTUIELI LEI]]/Data5[[#This Row],[NUMĂRUL PERSOANELOR CARE AU PARTICIPAT LA VOT]]</f>
        <v>8.2222222222222214</v>
      </c>
      <c r="W2965" s="41">
        <f>Data5[[#This Row],[TOTAL CHELTUIELI EURO]]/Data5[[#This Row],[NUMĂRUL PERSOANELOR CARE AU PARTICIPAT LA VOT]]</f>
        <v>1.6987711456833998</v>
      </c>
      <c r="X2965" s="43">
        <v>4.8400999999999996</v>
      </c>
      <c r="Y2965" s="114" t="s">
        <v>2896</v>
      </c>
      <c r="Z2965" s="44">
        <v>1</v>
      </c>
      <c r="AA2965" s="115" t="s">
        <v>3107</v>
      </c>
      <c r="AB2965" s="44">
        <v>1</v>
      </c>
      <c r="AC2965" s="45"/>
    </row>
    <row r="2966" spans="1:29" x14ac:dyDescent="0.2">
      <c r="A2966" s="37">
        <v>2965</v>
      </c>
      <c r="B2966" s="38" t="s">
        <v>2623</v>
      </c>
      <c r="C2966" s="39" t="s">
        <v>929</v>
      </c>
      <c r="D2966" s="40">
        <v>44101</v>
      </c>
      <c r="E2966" s="38">
        <v>1</v>
      </c>
      <c r="F2966" s="38"/>
      <c r="G2966" s="38" t="s">
        <v>2</v>
      </c>
      <c r="H2966" s="38" t="s">
        <v>2</v>
      </c>
      <c r="I2966" s="39">
        <v>1200</v>
      </c>
      <c r="J2966" s="39">
        <v>0</v>
      </c>
      <c r="K2966" s="39">
        <v>0</v>
      </c>
      <c r="L2966" s="41">
        <f>SUM(Data5[[#This Row],[CHELTUIELI DE PERSONAL LEI]:[CHELTUIELI DE CAPITAL (ACTIVE NEFINANCIARE ) LEI]])</f>
        <v>1200</v>
      </c>
      <c r="M2966" s="41">
        <f>Data5[[#This Row],[TOTAL CHELTUIELI LEI]]/Data5[[#This Row],[CURS VALUTAR EURO BNR 22 07 2020]]</f>
        <v>247.92876180244212</v>
      </c>
      <c r="N2966" s="49">
        <v>1028</v>
      </c>
      <c r="O2966" s="42"/>
      <c r="P2966" s="42">
        <v>782</v>
      </c>
      <c r="Q2966" s="42"/>
      <c r="R2966" s="42">
        <f>Data5[[#This Row],[PERSOANE ÎNSCRISE ÎN LISTELE ELECTORALE (TURUL 1)            ]]+Data5[[#This Row],[PERSOANE ÎNSCRISE ÎN LISTELE ELECTORALE (TURUL AL 2-LEA)]]</f>
        <v>1028</v>
      </c>
      <c r="S2966" s="42">
        <f>Data5[[#This Row],[PERSOANE CARE AU PARTICIPAT LA VOT (TURUL 1)]]+Data5[[#This Row],[PERSOANE CARE AU PARTICIPAT LA VOT  (TURUL AL 2-LEA)]]</f>
        <v>782</v>
      </c>
      <c r="T2966" s="41">
        <f>Data5[[#This Row],[TOTAL CHELTUIELI LEI]]/Data5[[#This Row],[NUMĂRUL PERSOANELOR ÎNSCRISE ÎN LISTELE ELECTORALE]]</f>
        <v>1.1673151750972763</v>
      </c>
      <c r="U2966" s="41">
        <f>Data5[[#This Row],[TOTAL CHELTUIELI EURO]]/Data5[[#This Row],[NUMĂRUL PERSOANELOR ÎNSCRISE ÎN LISTELE ELECTORALE]]</f>
        <v>0.24117583832922385</v>
      </c>
      <c r="V2966" s="41">
        <f>Data5[[#This Row],[TOTAL CHELTUIELI LEI]]/Data5[[#This Row],[NUMĂRUL PERSOANELOR CARE AU PARTICIPAT LA VOT]]</f>
        <v>1.5345268542199488</v>
      </c>
      <c r="W2966" s="41">
        <f>Data5[[#This Row],[TOTAL CHELTUIELI EURO]]/Data5[[#This Row],[NUMĂRUL PERSOANELOR CARE AU PARTICIPAT LA VOT]]</f>
        <v>0.31704445243279045</v>
      </c>
      <c r="X2966" s="43">
        <v>4.8400999999999996</v>
      </c>
      <c r="Y2966" s="114" t="s">
        <v>2894</v>
      </c>
      <c r="Z2966" s="44">
        <v>1</v>
      </c>
      <c r="AA2966" s="115" t="s">
        <v>3105</v>
      </c>
      <c r="AB2966" s="44">
        <v>0</v>
      </c>
      <c r="AC2966" s="45"/>
    </row>
    <row r="2967" spans="1:29" x14ac:dyDescent="0.2">
      <c r="A2967" s="37">
        <v>2966</v>
      </c>
      <c r="B2967" s="38" t="s">
        <v>2623</v>
      </c>
      <c r="C2967" s="39" t="s">
        <v>930</v>
      </c>
      <c r="D2967" s="40">
        <v>44101</v>
      </c>
      <c r="E2967" s="38">
        <v>1</v>
      </c>
      <c r="F2967" s="38"/>
      <c r="G2967" s="38" t="s">
        <v>2</v>
      </c>
      <c r="H2967" s="38" t="s">
        <v>2</v>
      </c>
      <c r="I2967" s="39">
        <v>3200</v>
      </c>
      <c r="J2967" s="39">
        <v>11304</v>
      </c>
      <c r="K2967" s="39">
        <v>0</v>
      </c>
      <c r="L2967" s="41">
        <f>SUM(Data5[[#This Row],[CHELTUIELI DE PERSONAL LEI]:[CHELTUIELI DE CAPITAL (ACTIVE NEFINANCIARE ) LEI]])</f>
        <v>14504</v>
      </c>
      <c r="M2967" s="41">
        <f>Data5[[#This Row],[TOTAL CHELTUIELI LEI]]/Data5[[#This Row],[CURS VALUTAR EURO BNR 22 07 2020]]</f>
        <v>2996.6323009855168</v>
      </c>
      <c r="N2967" s="49">
        <v>1864</v>
      </c>
      <c r="O2967" s="42"/>
      <c r="P2967" s="42">
        <v>1359</v>
      </c>
      <c r="Q2967" s="42"/>
      <c r="R2967" s="42">
        <f>Data5[[#This Row],[PERSOANE ÎNSCRISE ÎN LISTELE ELECTORALE (TURUL 1)            ]]+Data5[[#This Row],[PERSOANE ÎNSCRISE ÎN LISTELE ELECTORALE (TURUL AL 2-LEA)]]</f>
        <v>1864</v>
      </c>
      <c r="S2967" s="42">
        <f>Data5[[#This Row],[PERSOANE CARE AU PARTICIPAT LA VOT (TURUL 1)]]+Data5[[#This Row],[PERSOANE CARE AU PARTICIPAT LA VOT  (TURUL AL 2-LEA)]]</f>
        <v>1359</v>
      </c>
      <c r="T2967" s="41">
        <f>Data5[[#This Row],[TOTAL CHELTUIELI LEI]]/Data5[[#This Row],[NUMĂRUL PERSOANELOR ÎNSCRISE ÎN LISTELE ELECTORALE]]</f>
        <v>7.7811158798283264</v>
      </c>
      <c r="U2967" s="41">
        <f>Data5[[#This Row],[TOTAL CHELTUIELI EURO]]/Data5[[#This Row],[NUMĂRUL PERSOANELOR ÎNSCRISE ÎN LISTELE ELECTORALE]]</f>
        <v>1.6076353546059641</v>
      </c>
      <c r="V2967" s="41">
        <f>Data5[[#This Row],[TOTAL CHELTUIELI LEI]]/Data5[[#This Row],[NUMĂRUL PERSOANELOR CARE AU PARTICIPAT LA VOT]]</f>
        <v>10.672553348050037</v>
      </c>
      <c r="W2967" s="41">
        <f>Data5[[#This Row],[TOTAL CHELTUIELI EURO]]/Data5[[#This Row],[NUMĂRUL PERSOANELOR CARE AU PARTICIPAT LA VOT]]</f>
        <v>2.2050274473771281</v>
      </c>
      <c r="X2967" s="43">
        <v>4.8400999999999996</v>
      </c>
      <c r="Y2967" s="114" t="s">
        <v>2886</v>
      </c>
      <c r="Z2967" s="44">
        <v>7</v>
      </c>
      <c r="AA2967" s="115" t="s">
        <v>3107</v>
      </c>
      <c r="AB2967" s="44">
        <v>1</v>
      </c>
      <c r="AC2967" s="45"/>
    </row>
    <row r="2968" spans="1:29" x14ac:dyDescent="0.2">
      <c r="A2968" s="37">
        <v>2967</v>
      </c>
      <c r="B2968" s="38" t="s">
        <v>2623</v>
      </c>
      <c r="C2968" s="39" t="s">
        <v>931</v>
      </c>
      <c r="D2968" s="40">
        <v>44101</v>
      </c>
      <c r="E2968" s="38">
        <v>1</v>
      </c>
      <c r="F2968" s="38"/>
      <c r="G2968" s="38" t="s">
        <v>2</v>
      </c>
      <c r="H2968" s="38" t="s">
        <v>2</v>
      </c>
      <c r="I2968" s="39">
        <v>3900</v>
      </c>
      <c r="J2968" s="39">
        <v>0</v>
      </c>
      <c r="K2968" s="39">
        <v>0</v>
      </c>
      <c r="L2968" s="41">
        <f>SUM(Data5[[#This Row],[CHELTUIELI DE PERSONAL LEI]:[CHELTUIELI DE CAPITAL (ACTIVE NEFINANCIARE ) LEI]])</f>
        <v>3900</v>
      </c>
      <c r="M2968" s="41">
        <f>Data5[[#This Row],[TOTAL CHELTUIELI LEI]]/Data5[[#This Row],[CURS VALUTAR EURO BNR 22 07 2020]]</f>
        <v>805.76847585793689</v>
      </c>
      <c r="N2968" s="49">
        <v>1559</v>
      </c>
      <c r="O2968" s="42"/>
      <c r="P2968" s="42">
        <v>958</v>
      </c>
      <c r="Q2968" s="42"/>
      <c r="R2968" s="42">
        <f>Data5[[#This Row],[PERSOANE ÎNSCRISE ÎN LISTELE ELECTORALE (TURUL 1)            ]]+Data5[[#This Row],[PERSOANE ÎNSCRISE ÎN LISTELE ELECTORALE (TURUL AL 2-LEA)]]</f>
        <v>1559</v>
      </c>
      <c r="S2968" s="42">
        <f>Data5[[#This Row],[PERSOANE CARE AU PARTICIPAT LA VOT (TURUL 1)]]+Data5[[#This Row],[PERSOANE CARE AU PARTICIPAT LA VOT  (TURUL AL 2-LEA)]]</f>
        <v>958</v>
      </c>
      <c r="T2968" s="41">
        <f>Data5[[#This Row],[TOTAL CHELTUIELI LEI]]/Data5[[#This Row],[NUMĂRUL PERSOANELOR ÎNSCRISE ÎN LISTELE ELECTORALE]]</f>
        <v>2.5016035920461834</v>
      </c>
      <c r="U2968" s="41">
        <f>Data5[[#This Row],[TOTAL CHELTUIELI EURO]]/Data5[[#This Row],[NUMĂRUL PERSOANELOR ÎNSCRISE ÎN LISTELE ELECTORALE]]</f>
        <v>0.51684956758045986</v>
      </c>
      <c r="V2968" s="41">
        <f>Data5[[#This Row],[TOTAL CHELTUIELI LEI]]/Data5[[#This Row],[NUMĂRUL PERSOANELOR CARE AU PARTICIPAT LA VOT]]</f>
        <v>4.0709812108559502</v>
      </c>
      <c r="W2968" s="41">
        <f>Data5[[#This Row],[TOTAL CHELTUIELI EURO]]/Data5[[#This Row],[NUMĂRUL PERSOANELOR CARE AU PARTICIPAT LA VOT]]</f>
        <v>0.84109444244043519</v>
      </c>
      <c r="X2968" s="43">
        <v>4.8400999999999996</v>
      </c>
      <c r="Y2968" s="114" t="s">
        <v>2891</v>
      </c>
      <c r="Z2968" s="44">
        <v>2</v>
      </c>
      <c r="AA2968" s="115" t="s">
        <v>3105</v>
      </c>
      <c r="AB2968" s="44">
        <v>0</v>
      </c>
      <c r="AC2968" s="45"/>
    </row>
    <row r="2969" spans="1:29" x14ac:dyDescent="0.2">
      <c r="A2969" s="37">
        <v>2968</v>
      </c>
      <c r="B2969" s="38" t="s">
        <v>2623</v>
      </c>
      <c r="C2969" s="39" t="s">
        <v>932</v>
      </c>
      <c r="D2969" s="40">
        <v>44101</v>
      </c>
      <c r="E2969" s="38">
        <v>1</v>
      </c>
      <c r="F2969" s="38"/>
      <c r="G2969" s="38" t="s">
        <v>2</v>
      </c>
      <c r="H2969" s="38" t="s">
        <v>2</v>
      </c>
      <c r="I2969" s="39">
        <v>4200</v>
      </c>
      <c r="J2969" s="39">
        <v>1525.29</v>
      </c>
      <c r="K2969" s="39">
        <v>0</v>
      </c>
      <c r="L2969" s="41">
        <f>SUM(Data5[[#This Row],[CHELTUIELI DE PERSONAL LEI]:[CHELTUIELI DE CAPITAL (ACTIVE NEFINANCIARE ) LEI]])</f>
        <v>5725.29</v>
      </c>
      <c r="M2969" s="41">
        <f>Data5[[#This Row],[TOTAL CHELTUIELI LEI]]/Data5[[#This Row],[CURS VALUTAR EURO BNR 22 07 2020]]</f>
        <v>1182.8867172165865</v>
      </c>
      <c r="N2969" s="49">
        <v>1864</v>
      </c>
      <c r="O2969" s="42"/>
      <c r="P2969" s="42">
        <v>1098</v>
      </c>
      <c r="Q2969" s="42"/>
      <c r="R2969" s="42">
        <f>Data5[[#This Row],[PERSOANE ÎNSCRISE ÎN LISTELE ELECTORALE (TURUL 1)            ]]+Data5[[#This Row],[PERSOANE ÎNSCRISE ÎN LISTELE ELECTORALE (TURUL AL 2-LEA)]]</f>
        <v>1864</v>
      </c>
      <c r="S2969" s="42">
        <f>Data5[[#This Row],[PERSOANE CARE AU PARTICIPAT LA VOT (TURUL 1)]]+Data5[[#This Row],[PERSOANE CARE AU PARTICIPAT LA VOT  (TURUL AL 2-LEA)]]</f>
        <v>1098</v>
      </c>
      <c r="T2969" s="41">
        <f>Data5[[#This Row],[TOTAL CHELTUIELI LEI]]/Data5[[#This Row],[NUMĂRUL PERSOANELOR ÎNSCRISE ÎN LISTELE ELECTORALE]]</f>
        <v>3.0715075107296137</v>
      </c>
      <c r="U2969" s="41">
        <f>Data5[[#This Row],[TOTAL CHELTUIELI EURO]]/Data5[[#This Row],[NUMĂRUL PERSOANELOR ÎNSCRISE ÎN LISTELE ELECTORALE]]</f>
        <v>0.63459587833507858</v>
      </c>
      <c r="V2969" s="41">
        <f>Data5[[#This Row],[TOTAL CHELTUIELI LEI]]/Data5[[#This Row],[NUMĂRUL PERSOANELOR CARE AU PARTICIPAT LA VOT]]</f>
        <v>5.2142896174863385</v>
      </c>
      <c r="W2969" s="41">
        <f>Data5[[#This Row],[TOTAL CHELTUIELI EURO]]/Data5[[#This Row],[NUMĂRUL PERSOANELOR CARE AU PARTICIPAT LA VOT]]</f>
        <v>1.0773103071189312</v>
      </c>
      <c r="X2969" s="43">
        <v>4.8400999999999996</v>
      </c>
      <c r="Y2969" s="114" t="s">
        <v>2884</v>
      </c>
      <c r="Z2969" s="44">
        <v>3</v>
      </c>
      <c r="AA2969" s="115" t="s">
        <v>3105</v>
      </c>
      <c r="AB2969" s="44">
        <v>0</v>
      </c>
      <c r="AC2969" s="45"/>
    </row>
    <row r="2970" spans="1:29" x14ac:dyDescent="0.2">
      <c r="A2970" s="37">
        <v>2969</v>
      </c>
      <c r="B2970" s="38" t="s">
        <v>2623</v>
      </c>
      <c r="C2970" s="39" t="s">
        <v>933</v>
      </c>
      <c r="D2970" s="40">
        <v>44101</v>
      </c>
      <c r="E2970" s="38">
        <v>1</v>
      </c>
      <c r="F2970" s="38"/>
      <c r="G2970" s="38" t="s">
        <v>2</v>
      </c>
      <c r="H2970" s="38" t="s">
        <v>2</v>
      </c>
      <c r="I2970" s="39">
        <v>4000</v>
      </c>
      <c r="J2970" s="39">
        <v>6035.49</v>
      </c>
      <c r="K2970" s="39">
        <v>0</v>
      </c>
      <c r="L2970" s="41">
        <f>SUM(Data5[[#This Row],[CHELTUIELI DE PERSONAL LEI]:[CHELTUIELI DE CAPITAL (ACTIVE NEFINANCIARE ) LEI]])</f>
        <v>10035.49</v>
      </c>
      <c r="M2970" s="41">
        <f>Data5[[#This Row],[TOTAL CHELTUIELI LEI]]/Data5[[#This Row],[CURS VALUTAR EURO BNR 22 07 2020]]</f>
        <v>2073.4055081506581</v>
      </c>
      <c r="N2970" s="49">
        <v>3232</v>
      </c>
      <c r="O2970" s="42"/>
      <c r="P2970" s="42">
        <v>2032</v>
      </c>
      <c r="Q2970" s="42"/>
      <c r="R2970" s="42">
        <f>Data5[[#This Row],[PERSOANE ÎNSCRISE ÎN LISTELE ELECTORALE (TURUL 1)            ]]+Data5[[#This Row],[PERSOANE ÎNSCRISE ÎN LISTELE ELECTORALE (TURUL AL 2-LEA)]]</f>
        <v>3232</v>
      </c>
      <c r="S2970" s="42">
        <f>Data5[[#This Row],[PERSOANE CARE AU PARTICIPAT LA VOT (TURUL 1)]]+Data5[[#This Row],[PERSOANE CARE AU PARTICIPAT LA VOT  (TURUL AL 2-LEA)]]</f>
        <v>2032</v>
      </c>
      <c r="T2970" s="41">
        <f>Data5[[#This Row],[TOTAL CHELTUIELI LEI]]/Data5[[#This Row],[NUMĂRUL PERSOANELOR ÎNSCRISE ÎN LISTELE ELECTORALE]]</f>
        <v>3.1050402227722773</v>
      </c>
      <c r="U2970" s="41">
        <f>Data5[[#This Row],[TOTAL CHELTUIELI EURO]]/Data5[[#This Row],[NUMĂRUL PERSOANELOR ÎNSCRISE ÎN LISTELE ELECTORALE]]</f>
        <v>0.64152398148225809</v>
      </c>
      <c r="V2970" s="41">
        <f>Data5[[#This Row],[TOTAL CHELTUIELI LEI]]/Data5[[#This Row],[NUMĂRUL PERSOANELOR CARE AU PARTICIPAT LA VOT]]</f>
        <v>4.9387253937007873</v>
      </c>
      <c r="W2970" s="41">
        <f>Data5[[#This Row],[TOTAL CHELTUIELI EURO]]/Data5[[#This Row],[NUMĂRUL PERSOANELOR CARE AU PARTICIPAT LA VOT]]</f>
        <v>1.0203767264520955</v>
      </c>
      <c r="X2970" s="43">
        <v>4.8400999999999996</v>
      </c>
      <c r="Y2970" s="114" t="s">
        <v>2884</v>
      </c>
      <c r="Z2970" s="44">
        <v>3</v>
      </c>
      <c r="AA2970" s="115" t="s">
        <v>3105</v>
      </c>
      <c r="AB2970" s="44">
        <v>0</v>
      </c>
      <c r="AC2970" s="45"/>
    </row>
    <row r="2971" spans="1:29" x14ac:dyDescent="0.2">
      <c r="A2971" s="37">
        <v>2970</v>
      </c>
      <c r="B2971" s="38" t="s">
        <v>2623</v>
      </c>
      <c r="C2971" s="39" t="s">
        <v>934</v>
      </c>
      <c r="D2971" s="40">
        <v>44101</v>
      </c>
      <c r="E2971" s="38">
        <v>1</v>
      </c>
      <c r="F2971" s="38"/>
      <c r="G2971" s="38" t="s">
        <v>2</v>
      </c>
      <c r="H2971" s="38" t="s">
        <v>2</v>
      </c>
      <c r="I2971" s="39">
        <v>1123</v>
      </c>
      <c r="J2971" s="39">
        <v>9213.58</v>
      </c>
      <c r="K2971" s="39">
        <v>0</v>
      </c>
      <c r="L2971" s="41">
        <f>SUM(Data5[[#This Row],[CHELTUIELI DE PERSONAL LEI]:[CHELTUIELI DE CAPITAL (ACTIVE NEFINANCIARE ) LEI]])</f>
        <v>10336.58</v>
      </c>
      <c r="M2971" s="41">
        <f>Data5[[#This Row],[TOTAL CHELTUIELI LEI]]/Data5[[#This Row],[CURS VALUTAR EURO BNR 22 07 2020]]</f>
        <v>2135.6129005599059</v>
      </c>
      <c r="N2971" s="49">
        <v>2102</v>
      </c>
      <c r="O2971" s="42"/>
      <c r="P2971" s="42">
        <v>1141</v>
      </c>
      <c r="Q2971" s="42"/>
      <c r="R2971" s="42">
        <f>Data5[[#This Row],[PERSOANE ÎNSCRISE ÎN LISTELE ELECTORALE (TURUL 1)            ]]+Data5[[#This Row],[PERSOANE ÎNSCRISE ÎN LISTELE ELECTORALE (TURUL AL 2-LEA)]]</f>
        <v>2102</v>
      </c>
      <c r="S2971" s="42">
        <f>Data5[[#This Row],[PERSOANE CARE AU PARTICIPAT LA VOT (TURUL 1)]]+Data5[[#This Row],[PERSOANE CARE AU PARTICIPAT LA VOT  (TURUL AL 2-LEA)]]</f>
        <v>1141</v>
      </c>
      <c r="T2971" s="41">
        <f>Data5[[#This Row],[TOTAL CHELTUIELI LEI]]/Data5[[#This Row],[NUMĂRUL PERSOANELOR ÎNSCRISE ÎN LISTELE ELECTORALE]]</f>
        <v>4.9174976213130348</v>
      </c>
      <c r="U2971" s="41">
        <f>Data5[[#This Row],[TOTAL CHELTUIELI EURO]]/Data5[[#This Row],[NUMĂRUL PERSOANELOR ÎNSCRISE ÎN LISTELE ELECTORALE]]</f>
        <v>1.0159909136821628</v>
      </c>
      <c r="V2971" s="41">
        <f>Data5[[#This Row],[TOTAL CHELTUIELI LEI]]/Data5[[#This Row],[NUMĂRUL PERSOANELOR CARE AU PARTICIPAT LA VOT]]</f>
        <v>9.0592287467134085</v>
      </c>
      <c r="W2971" s="41">
        <f>Data5[[#This Row],[TOTAL CHELTUIELI EURO]]/Data5[[#This Row],[NUMĂRUL PERSOANELOR CARE AU PARTICIPAT LA VOT]]</f>
        <v>1.8717028050481208</v>
      </c>
      <c r="X2971" s="43">
        <v>4.8400999999999996</v>
      </c>
      <c r="Y2971" s="114" t="s">
        <v>2895</v>
      </c>
      <c r="Z2971" s="44">
        <v>4</v>
      </c>
      <c r="AA2971" s="115" t="s">
        <v>3107</v>
      </c>
      <c r="AB2971" s="44">
        <v>1</v>
      </c>
      <c r="AC2971" s="45"/>
    </row>
    <row r="2972" spans="1:29" x14ac:dyDescent="0.2">
      <c r="A2972" s="37">
        <v>2971</v>
      </c>
      <c r="B2972" s="38" t="s">
        <v>2623</v>
      </c>
      <c r="C2972" s="39" t="s">
        <v>935</v>
      </c>
      <c r="D2972" s="40">
        <v>44101</v>
      </c>
      <c r="E2972" s="38">
        <v>1</v>
      </c>
      <c r="F2972" s="38"/>
      <c r="G2972" s="38" t="s">
        <v>2</v>
      </c>
      <c r="H2972" s="38" t="s">
        <v>2</v>
      </c>
      <c r="I2972" s="39">
        <v>0</v>
      </c>
      <c r="J2972" s="39">
        <v>23180</v>
      </c>
      <c r="K2972" s="39">
        <v>0</v>
      </c>
      <c r="L2972" s="41">
        <f>SUM(Data5[[#This Row],[CHELTUIELI DE PERSONAL LEI]:[CHELTUIELI DE CAPITAL (ACTIVE NEFINANCIARE ) LEI]])</f>
        <v>23180</v>
      </c>
      <c r="M2972" s="41">
        <f>Data5[[#This Row],[TOTAL CHELTUIELI LEI]]/Data5[[#This Row],[CURS VALUTAR EURO BNR 22 07 2020]]</f>
        <v>4789.1572488171732</v>
      </c>
      <c r="N2972" s="49">
        <v>2036</v>
      </c>
      <c r="O2972" s="42"/>
      <c r="P2972" s="42">
        <v>1420</v>
      </c>
      <c r="Q2972" s="42"/>
      <c r="R2972" s="42">
        <f>Data5[[#This Row],[PERSOANE ÎNSCRISE ÎN LISTELE ELECTORALE (TURUL 1)            ]]+Data5[[#This Row],[PERSOANE ÎNSCRISE ÎN LISTELE ELECTORALE (TURUL AL 2-LEA)]]</f>
        <v>2036</v>
      </c>
      <c r="S2972" s="42">
        <f>Data5[[#This Row],[PERSOANE CARE AU PARTICIPAT LA VOT (TURUL 1)]]+Data5[[#This Row],[PERSOANE CARE AU PARTICIPAT LA VOT  (TURUL AL 2-LEA)]]</f>
        <v>1420</v>
      </c>
      <c r="T2972" s="41">
        <f>Data5[[#This Row],[TOTAL CHELTUIELI LEI]]/Data5[[#This Row],[NUMĂRUL PERSOANELOR ÎNSCRISE ÎN LISTELE ELECTORALE]]</f>
        <v>11.385068762278978</v>
      </c>
      <c r="U2972" s="41">
        <f>Data5[[#This Row],[TOTAL CHELTUIELI EURO]]/Data5[[#This Row],[NUMĂRUL PERSOANELOR ÎNSCRISE ÎN LISTELE ELECTORALE]]</f>
        <v>2.3522383343895741</v>
      </c>
      <c r="V2972" s="41">
        <f>Data5[[#This Row],[TOTAL CHELTUIELI LEI]]/Data5[[#This Row],[NUMĂRUL PERSOANELOR CARE AU PARTICIPAT LA VOT]]</f>
        <v>16.323943661971832</v>
      </c>
      <c r="W2972" s="41">
        <f>Data5[[#This Row],[TOTAL CHELTUIELI EURO]]/Data5[[#This Row],[NUMĂRUL PERSOANELOR CARE AU PARTICIPAT LA VOT]]</f>
        <v>3.3726459498712487</v>
      </c>
      <c r="X2972" s="43">
        <v>4.8400999999999996</v>
      </c>
      <c r="Y2972" s="114" t="s">
        <v>2888</v>
      </c>
      <c r="Z2972" s="44">
        <v>11</v>
      </c>
      <c r="AA2972" s="115" t="s">
        <v>3108</v>
      </c>
      <c r="AB2972" s="44">
        <v>2</v>
      </c>
      <c r="AC2972" s="45"/>
    </row>
    <row r="2973" spans="1:29" x14ac:dyDescent="0.2">
      <c r="A2973" s="37">
        <v>2972</v>
      </c>
      <c r="B2973" s="38" t="s">
        <v>2623</v>
      </c>
      <c r="C2973" s="39" t="s">
        <v>936</v>
      </c>
      <c r="D2973" s="40">
        <v>44101</v>
      </c>
      <c r="E2973" s="38">
        <v>1</v>
      </c>
      <c r="F2973" s="38"/>
      <c r="G2973" s="38" t="s">
        <v>2</v>
      </c>
      <c r="H2973" s="38" t="s">
        <v>2</v>
      </c>
      <c r="I2973" s="39">
        <v>600</v>
      </c>
      <c r="J2973" s="39">
        <v>11497.32</v>
      </c>
      <c r="K2973" s="39">
        <v>0</v>
      </c>
      <c r="L2973" s="41">
        <f>SUM(Data5[[#This Row],[CHELTUIELI DE PERSONAL LEI]:[CHELTUIELI DE CAPITAL (ACTIVE NEFINANCIARE ) LEI]])</f>
        <v>12097.32</v>
      </c>
      <c r="M2973" s="41">
        <f>Data5[[#This Row],[TOTAL CHELTUIELI LEI]]/Data5[[#This Row],[CURS VALUTAR EURO BNR 22 07 2020]]</f>
        <v>2499.3946406065993</v>
      </c>
      <c r="N2973" s="49">
        <v>1843</v>
      </c>
      <c r="O2973" s="42"/>
      <c r="P2973" s="42">
        <v>1457</v>
      </c>
      <c r="Q2973" s="42"/>
      <c r="R2973" s="42">
        <f>Data5[[#This Row],[PERSOANE ÎNSCRISE ÎN LISTELE ELECTORALE (TURUL 1)            ]]+Data5[[#This Row],[PERSOANE ÎNSCRISE ÎN LISTELE ELECTORALE (TURUL AL 2-LEA)]]</f>
        <v>1843</v>
      </c>
      <c r="S2973" s="42">
        <f>Data5[[#This Row],[PERSOANE CARE AU PARTICIPAT LA VOT (TURUL 1)]]+Data5[[#This Row],[PERSOANE CARE AU PARTICIPAT LA VOT  (TURUL AL 2-LEA)]]</f>
        <v>1457</v>
      </c>
      <c r="T2973" s="41">
        <f>Data5[[#This Row],[TOTAL CHELTUIELI LEI]]/Data5[[#This Row],[NUMĂRUL PERSOANELOR ÎNSCRISE ÎN LISTELE ELECTORALE]]</f>
        <v>6.5639283776451434</v>
      </c>
      <c r="U2973" s="41">
        <f>Data5[[#This Row],[TOTAL CHELTUIELI EURO]]/Data5[[#This Row],[NUMĂRUL PERSOANELOR ÎNSCRISE ÎN LISTELE ELECTORALE]]</f>
        <v>1.3561555293578944</v>
      </c>
      <c r="V2973" s="41">
        <f>Data5[[#This Row],[TOTAL CHELTUIELI LEI]]/Data5[[#This Row],[NUMĂRUL PERSOANELOR CARE AU PARTICIPAT LA VOT]]</f>
        <v>8.30289636238847</v>
      </c>
      <c r="W2973" s="41">
        <f>Data5[[#This Row],[TOTAL CHELTUIELI EURO]]/Data5[[#This Row],[NUMĂRUL PERSOANELOR CARE AU PARTICIPAT LA VOT]]</f>
        <v>1.715439012084145</v>
      </c>
      <c r="X2973" s="43">
        <v>4.8400999999999996</v>
      </c>
      <c r="Y2973" s="114" t="s">
        <v>2889</v>
      </c>
      <c r="Z2973" s="44">
        <v>6</v>
      </c>
      <c r="AA2973" s="115" t="s">
        <v>3107</v>
      </c>
      <c r="AB2973" s="44">
        <v>1</v>
      </c>
      <c r="AC2973" s="45"/>
    </row>
    <row r="2974" spans="1:29" x14ac:dyDescent="0.2">
      <c r="A2974" s="37">
        <v>2973</v>
      </c>
      <c r="B2974" s="38" t="s">
        <v>2623</v>
      </c>
      <c r="C2974" s="39" t="s">
        <v>937</v>
      </c>
      <c r="D2974" s="40">
        <v>44101</v>
      </c>
      <c r="E2974" s="38">
        <v>1</v>
      </c>
      <c r="F2974" s="38"/>
      <c r="G2974" s="38" t="s">
        <v>2</v>
      </c>
      <c r="H2974" s="38" t="s">
        <v>2</v>
      </c>
      <c r="I2974" s="39">
        <v>11000</v>
      </c>
      <c r="J2974" s="39">
        <v>1300</v>
      </c>
      <c r="K2974" s="39">
        <v>0</v>
      </c>
      <c r="L2974" s="41">
        <f>SUM(Data5[[#This Row],[CHELTUIELI DE PERSONAL LEI]:[CHELTUIELI DE CAPITAL (ACTIVE NEFINANCIARE ) LEI]])</f>
        <v>12300</v>
      </c>
      <c r="M2974" s="41">
        <f>Data5[[#This Row],[TOTAL CHELTUIELI LEI]]/Data5[[#This Row],[CURS VALUTAR EURO BNR 22 07 2020]]</f>
        <v>2541.2698084750318</v>
      </c>
      <c r="N2974" s="49">
        <v>3009</v>
      </c>
      <c r="O2974" s="42"/>
      <c r="P2974" s="42">
        <v>1432</v>
      </c>
      <c r="Q2974" s="42"/>
      <c r="R2974" s="42">
        <f>Data5[[#This Row],[PERSOANE ÎNSCRISE ÎN LISTELE ELECTORALE (TURUL 1)            ]]+Data5[[#This Row],[PERSOANE ÎNSCRISE ÎN LISTELE ELECTORALE (TURUL AL 2-LEA)]]</f>
        <v>3009</v>
      </c>
      <c r="S2974" s="42">
        <f>Data5[[#This Row],[PERSOANE CARE AU PARTICIPAT LA VOT (TURUL 1)]]+Data5[[#This Row],[PERSOANE CARE AU PARTICIPAT LA VOT  (TURUL AL 2-LEA)]]</f>
        <v>1432</v>
      </c>
      <c r="T2974" s="41">
        <f>Data5[[#This Row],[TOTAL CHELTUIELI LEI]]/Data5[[#This Row],[NUMĂRUL PERSOANELOR ÎNSCRISE ÎN LISTELE ELECTORALE]]</f>
        <v>4.0877367896311068</v>
      </c>
      <c r="U2974" s="41">
        <f>Data5[[#This Row],[TOTAL CHELTUIELI EURO]]/Data5[[#This Row],[NUMĂRUL PERSOANELOR ÎNSCRISE ÎN LISTELE ELECTORALE]]</f>
        <v>0.84455626735627509</v>
      </c>
      <c r="V2974" s="41">
        <f>Data5[[#This Row],[TOTAL CHELTUIELI LEI]]/Data5[[#This Row],[NUMĂRUL PERSOANELOR CARE AU PARTICIPAT LA VOT]]</f>
        <v>8.589385474860336</v>
      </c>
      <c r="W2974" s="41">
        <f>Data5[[#This Row],[TOTAL CHELTUIELI EURO]]/Data5[[#This Row],[NUMĂRUL PERSOANELOR CARE AU PARTICIPAT LA VOT]]</f>
        <v>1.7746297545216703</v>
      </c>
      <c r="X2974" s="43">
        <v>4.8400999999999996</v>
      </c>
      <c r="Y2974" s="114" t="s">
        <v>2895</v>
      </c>
      <c r="Z2974" s="44">
        <v>4</v>
      </c>
      <c r="AA2974" s="115" t="s">
        <v>3105</v>
      </c>
      <c r="AB2974" s="44">
        <v>0</v>
      </c>
      <c r="AC2974" s="45"/>
    </row>
    <row r="2975" spans="1:29" x14ac:dyDescent="0.2">
      <c r="A2975" s="37">
        <v>2974</v>
      </c>
      <c r="B2975" s="38" t="s">
        <v>2623</v>
      </c>
      <c r="C2975" s="39" t="s">
        <v>938</v>
      </c>
      <c r="D2975" s="40">
        <v>44101</v>
      </c>
      <c r="E2975" s="38">
        <v>1</v>
      </c>
      <c r="F2975" s="38"/>
      <c r="G2975" s="38" t="s">
        <v>2</v>
      </c>
      <c r="H2975" s="38" t="s">
        <v>2</v>
      </c>
      <c r="I2975" s="39">
        <v>0</v>
      </c>
      <c r="J2975" s="39">
        <v>7919.08</v>
      </c>
      <c r="K2975" s="39">
        <v>0</v>
      </c>
      <c r="L2975" s="41">
        <f>SUM(Data5[[#This Row],[CHELTUIELI DE PERSONAL LEI]:[CHELTUIELI DE CAPITAL (ACTIVE NEFINANCIARE ) LEI]])</f>
        <v>7919.08</v>
      </c>
      <c r="M2975" s="41">
        <f>Data5[[#This Row],[TOTAL CHELTUIELI LEI]]/Data5[[#This Row],[CURS VALUTAR EURO BNR 22 07 2020]]</f>
        <v>1636.1397491787361</v>
      </c>
      <c r="N2975" s="49">
        <v>1433</v>
      </c>
      <c r="O2975" s="42"/>
      <c r="P2975" s="42">
        <v>1153</v>
      </c>
      <c r="Q2975" s="42"/>
      <c r="R2975" s="42">
        <f>Data5[[#This Row],[PERSOANE ÎNSCRISE ÎN LISTELE ELECTORALE (TURUL 1)            ]]+Data5[[#This Row],[PERSOANE ÎNSCRISE ÎN LISTELE ELECTORALE (TURUL AL 2-LEA)]]</f>
        <v>1433</v>
      </c>
      <c r="S2975" s="42">
        <f>Data5[[#This Row],[PERSOANE CARE AU PARTICIPAT LA VOT (TURUL 1)]]+Data5[[#This Row],[PERSOANE CARE AU PARTICIPAT LA VOT  (TURUL AL 2-LEA)]]</f>
        <v>1153</v>
      </c>
      <c r="T2975" s="41">
        <f>Data5[[#This Row],[TOTAL CHELTUIELI LEI]]/Data5[[#This Row],[NUMĂRUL PERSOANELOR ÎNSCRISE ÎN LISTELE ELECTORALE]]</f>
        <v>5.5262247034194001</v>
      </c>
      <c r="U2975" s="41">
        <f>Data5[[#This Row],[TOTAL CHELTUIELI EURO]]/Data5[[#This Row],[NUMĂRUL PERSOANELOR ÎNSCRISE ÎN LISTELE ELECTORALE]]</f>
        <v>1.1417583734673664</v>
      </c>
      <c r="V2975" s="41">
        <f>Data5[[#This Row],[TOTAL CHELTUIELI LEI]]/Data5[[#This Row],[NUMĂRUL PERSOANELOR CARE AU PARTICIPAT LA VOT]]</f>
        <v>6.8682393755420641</v>
      </c>
      <c r="W2975" s="41">
        <f>Data5[[#This Row],[TOTAL CHELTUIELI EURO]]/Data5[[#This Row],[NUMĂRUL PERSOANELOR CARE AU PARTICIPAT LA VOT]]</f>
        <v>1.4190284034507685</v>
      </c>
      <c r="X2975" s="43">
        <v>4.8400999999999996</v>
      </c>
      <c r="Y2975" s="114" t="s">
        <v>2892</v>
      </c>
      <c r="Z2975" s="44">
        <v>5</v>
      </c>
      <c r="AA2975" s="115" t="s">
        <v>3107</v>
      </c>
      <c r="AB2975" s="44">
        <v>1</v>
      </c>
      <c r="AC2975" s="45"/>
    </row>
    <row r="2976" spans="1:29" x14ac:dyDescent="0.2">
      <c r="A2976" s="37">
        <v>2975</v>
      </c>
      <c r="B2976" s="38" t="s">
        <v>2623</v>
      </c>
      <c r="C2976" s="39" t="s">
        <v>939</v>
      </c>
      <c r="D2976" s="40">
        <v>44101</v>
      </c>
      <c r="E2976" s="38">
        <v>1</v>
      </c>
      <c r="F2976" s="38"/>
      <c r="G2976" s="38" t="s">
        <v>2</v>
      </c>
      <c r="H2976" s="38" t="s">
        <v>2</v>
      </c>
      <c r="I2976" s="39">
        <v>6400</v>
      </c>
      <c r="J2976" s="39">
        <v>6236.05</v>
      </c>
      <c r="K2976" s="39">
        <v>0</v>
      </c>
      <c r="L2976" s="41">
        <f>SUM(Data5[[#This Row],[CHELTUIELI DE PERSONAL LEI]:[CHELTUIELI DE CAPITAL (ACTIVE NEFINANCIARE ) LEI]])</f>
        <v>12636.05</v>
      </c>
      <c r="M2976" s="41">
        <f>Data5[[#This Row],[TOTAL CHELTUIELI LEI]]/Data5[[#This Row],[CURS VALUTAR EURO BNR 22 07 2020]]</f>
        <v>2610.7001921447904</v>
      </c>
      <c r="N2976" s="49">
        <v>759</v>
      </c>
      <c r="O2976" s="42"/>
      <c r="P2976" s="42">
        <v>672</v>
      </c>
      <c r="Q2976" s="42"/>
      <c r="R2976" s="42">
        <f>Data5[[#This Row],[PERSOANE ÎNSCRISE ÎN LISTELE ELECTORALE (TURUL 1)            ]]+Data5[[#This Row],[PERSOANE ÎNSCRISE ÎN LISTELE ELECTORALE (TURUL AL 2-LEA)]]</f>
        <v>759</v>
      </c>
      <c r="S2976" s="42">
        <f>Data5[[#This Row],[PERSOANE CARE AU PARTICIPAT LA VOT (TURUL 1)]]+Data5[[#This Row],[PERSOANE CARE AU PARTICIPAT LA VOT  (TURUL AL 2-LEA)]]</f>
        <v>672</v>
      </c>
      <c r="T2976" s="41">
        <f>Data5[[#This Row],[TOTAL CHELTUIELI LEI]]/Data5[[#This Row],[NUMĂRUL PERSOANELOR ÎNSCRISE ÎN LISTELE ELECTORALE]]</f>
        <v>16.648287220026351</v>
      </c>
      <c r="U2976" s="41">
        <f>Data5[[#This Row],[TOTAL CHELTUIELI EURO]]/Data5[[#This Row],[NUMĂRUL PERSOANELOR ÎNSCRISE ÎN LISTELE ELECTORALE]]</f>
        <v>3.4396576971604618</v>
      </c>
      <c r="V2976" s="41">
        <f>Data5[[#This Row],[TOTAL CHELTUIELI LEI]]/Data5[[#This Row],[NUMĂRUL PERSOANELOR CARE AU PARTICIPAT LA VOT]]</f>
        <v>18.803645833333331</v>
      </c>
      <c r="W2976" s="41">
        <f>Data5[[#This Row],[TOTAL CHELTUIELI EURO]]/Data5[[#This Row],[NUMĂRUL PERSOANELOR CARE AU PARTICIPAT LA VOT]]</f>
        <v>3.8849705240249857</v>
      </c>
      <c r="X2976" s="43">
        <v>4.8400999999999996</v>
      </c>
      <c r="Y2976" s="114" t="s">
        <v>2920</v>
      </c>
      <c r="Z2976" s="44">
        <v>16</v>
      </c>
      <c r="AA2976" s="115" t="s">
        <v>3106</v>
      </c>
      <c r="AB2976" s="44">
        <v>3</v>
      </c>
      <c r="AC2976" s="45"/>
    </row>
    <row r="2977" spans="1:29" x14ac:dyDescent="0.2">
      <c r="A2977" s="37">
        <v>2976</v>
      </c>
      <c r="B2977" s="38" t="s">
        <v>2623</v>
      </c>
      <c r="C2977" s="39" t="s">
        <v>940</v>
      </c>
      <c r="D2977" s="40">
        <v>44101</v>
      </c>
      <c r="E2977" s="38">
        <v>1</v>
      </c>
      <c r="F2977" s="38"/>
      <c r="G2977" s="38" t="s">
        <v>2</v>
      </c>
      <c r="H2977" s="38" t="s">
        <v>2</v>
      </c>
      <c r="I2977" s="39">
        <v>1200</v>
      </c>
      <c r="J2977" s="39">
        <v>4881.37</v>
      </c>
      <c r="K2977" s="39">
        <v>0</v>
      </c>
      <c r="L2977" s="41">
        <f>SUM(Data5[[#This Row],[CHELTUIELI DE PERSONAL LEI]:[CHELTUIELI DE CAPITAL (ACTIVE NEFINANCIARE ) LEI]])</f>
        <v>6081.37</v>
      </c>
      <c r="M2977" s="41">
        <f>Data5[[#This Row],[TOTAL CHELTUIELI LEI]]/Data5[[#This Row],[CURS VALUTAR EURO BNR 22 07 2020]]</f>
        <v>1256.4554451354311</v>
      </c>
      <c r="N2977" s="49">
        <v>2096</v>
      </c>
      <c r="O2977" s="42"/>
      <c r="P2977" s="42">
        <v>1187</v>
      </c>
      <c r="Q2977" s="42"/>
      <c r="R2977" s="42">
        <f>Data5[[#This Row],[PERSOANE ÎNSCRISE ÎN LISTELE ELECTORALE (TURUL 1)            ]]+Data5[[#This Row],[PERSOANE ÎNSCRISE ÎN LISTELE ELECTORALE (TURUL AL 2-LEA)]]</f>
        <v>2096</v>
      </c>
      <c r="S2977" s="42">
        <f>Data5[[#This Row],[PERSOANE CARE AU PARTICIPAT LA VOT (TURUL 1)]]+Data5[[#This Row],[PERSOANE CARE AU PARTICIPAT LA VOT  (TURUL AL 2-LEA)]]</f>
        <v>1187</v>
      </c>
      <c r="T2977" s="41">
        <f>Data5[[#This Row],[TOTAL CHELTUIELI LEI]]/Data5[[#This Row],[NUMĂRUL PERSOANELOR ÎNSCRISE ÎN LISTELE ELECTORALE]]</f>
        <v>2.9014169847328244</v>
      </c>
      <c r="U2977" s="41">
        <f>Data5[[#This Row],[TOTAL CHELTUIELI EURO]]/Data5[[#This Row],[NUMĂRUL PERSOANELOR ÎNSCRISE ÎN LISTELE ELECTORALE]]</f>
        <v>0.59945393374782019</v>
      </c>
      <c r="V2977" s="41">
        <f>Data5[[#This Row],[TOTAL CHELTUIELI LEI]]/Data5[[#This Row],[NUMĂRUL PERSOANELOR CARE AU PARTICIPAT LA VOT]]</f>
        <v>5.1233108677337826</v>
      </c>
      <c r="W2977" s="41">
        <f>Data5[[#This Row],[TOTAL CHELTUIELI EURO]]/Data5[[#This Row],[NUMĂRUL PERSOANELOR CARE AU PARTICIPAT LA VOT]]</f>
        <v>1.0585134331385266</v>
      </c>
      <c r="X2977" s="43">
        <v>4.8400999999999996</v>
      </c>
      <c r="Y2977" s="114" t="s">
        <v>2891</v>
      </c>
      <c r="Z2977" s="44">
        <v>2</v>
      </c>
      <c r="AA2977" s="115" t="s">
        <v>3105</v>
      </c>
      <c r="AB2977" s="44">
        <v>0</v>
      </c>
      <c r="AC2977" s="45"/>
    </row>
    <row r="2978" spans="1:29" x14ac:dyDescent="0.2">
      <c r="A2978" s="37">
        <v>2977</v>
      </c>
      <c r="B2978" s="38" t="s">
        <v>2623</v>
      </c>
      <c r="C2978" s="39" t="s">
        <v>941</v>
      </c>
      <c r="D2978" s="40">
        <v>44101</v>
      </c>
      <c r="E2978" s="38">
        <v>1</v>
      </c>
      <c r="F2978" s="38"/>
      <c r="G2978" s="38" t="s">
        <v>2</v>
      </c>
      <c r="H2978" s="38" t="s">
        <v>2</v>
      </c>
      <c r="I2978" s="39">
        <v>3000</v>
      </c>
      <c r="J2978" s="39">
        <v>4213</v>
      </c>
      <c r="K2978" s="39">
        <v>0</v>
      </c>
      <c r="L2978" s="41">
        <f>SUM(Data5[[#This Row],[CHELTUIELI DE PERSONAL LEI]:[CHELTUIELI DE CAPITAL (ACTIVE NEFINANCIARE ) LEI]])</f>
        <v>7213</v>
      </c>
      <c r="M2978" s="41">
        <f>Data5[[#This Row],[TOTAL CHELTUIELI LEI]]/Data5[[#This Row],[CURS VALUTAR EURO BNR 22 07 2020]]</f>
        <v>1490.2584657341793</v>
      </c>
      <c r="N2978" s="49">
        <v>2420</v>
      </c>
      <c r="O2978" s="42"/>
      <c r="P2978" s="42">
        <v>1486</v>
      </c>
      <c r="Q2978" s="42"/>
      <c r="R2978" s="42">
        <f>Data5[[#This Row],[PERSOANE ÎNSCRISE ÎN LISTELE ELECTORALE (TURUL 1)            ]]+Data5[[#This Row],[PERSOANE ÎNSCRISE ÎN LISTELE ELECTORALE (TURUL AL 2-LEA)]]</f>
        <v>2420</v>
      </c>
      <c r="S2978" s="42">
        <f>Data5[[#This Row],[PERSOANE CARE AU PARTICIPAT LA VOT (TURUL 1)]]+Data5[[#This Row],[PERSOANE CARE AU PARTICIPAT LA VOT  (TURUL AL 2-LEA)]]</f>
        <v>1486</v>
      </c>
      <c r="T2978" s="41">
        <f>Data5[[#This Row],[TOTAL CHELTUIELI LEI]]/Data5[[#This Row],[NUMĂRUL PERSOANELOR ÎNSCRISE ÎN LISTELE ELECTORALE]]</f>
        <v>2.9805785123966944</v>
      </c>
      <c r="U2978" s="41">
        <f>Data5[[#This Row],[TOTAL CHELTUIELI EURO]]/Data5[[#This Row],[NUMĂRUL PERSOANELOR ÎNSCRISE ÎN LISTELE ELECTORALE]]</f>
        <v>0.61580928336123109</v>
      </c>
      <c r="V2978" s="41">
        <f>Data5[[#This Row],[TOTAL CHELTUIELI LEI]]/Data5[[#This Row],[NUMĂRUL PERSOANELOR CARE AU PARTICIPAT LA VOT]]</f>
        <v>4.8539703903095557</v>
      </c>
      <c r="W2978" s="41">
        <f>Data5[[#This Row],[TOTAL CHELTUIELI EURO]]/Data5[[#This Row],[NUMĂRUL PERSOANELOR CARE AU PARTICIPAT LA VOT]]</f>
        <v>1.0028657239126375</v>
      </c>
      <c r="X2978" s="43">
        <v>4.8400999999999996</v>
      </c>
      <c r="Y2978" s="114" t="s">
        <v>2891</v>
      </c>
      <c r="Z2978" s="44">
        <v>2</v>
      </c>
      <c r="AA2978" s="115" t="s">
        <v>3105</v>
      </c>
      <c r="AB2978" s="44">
        <v>0</v>
      </c>
      <c r="AC2978" s="45"/>
    </row>
    <row r="2979" spans="1:29" x14ac:dyDescent="0.2">
      <c r="A2979" s="37">
        <v>2978</v>
      </c>
      <c r="B2979" s="38" t="s">
        <v>2623</v>
      </c>
      <c r="C2979" s="39" t="s">
        <v>942</v>
      </c>
      <c r="D2979" s="40">
        <v>44101</v>
      </c>
      <c r="E2979" s="38">
        <v>1</v>
      </c>
      <c r="F2979" s="38"/>
      <c r="G2979" s="38" t="s">
        <v>2</v>
      </c>
      <c r="H2979" s="38" t="s">
        <v>2</v>
      </c>
      <c r="I2979" s="39">
        <v>1440</v>
      </c>
      <c r="J2979" s="39">
        <v>1997.19</v>
      </c>
      <c r="K2979" s="39">
        <v>0</v>
      </c>
      <c r="L2979" s="41">
        <f>SUM(Data5[[#This Row],[CHELTUIELI DE PERSONAL LEI]:[CHELTUIELI DE CAPITAL (ACTIVE NEFINANCIARE ) LEI]])</f>
        <v>3437.19</v>
      </c>
      <c r="M2979" s="41">
        <f>Data5[[#This Row],[TOTAL CHELTUIELI LEI]]/Data5[[#This Row],[CURS VALUTAR EURO BNR 22 07 2020]]</f>
        <v>710.14855064978008</v>
      </c>
      <c r="N2979" s="49">
        <v>2572</v>
      </c>
      <c r="O2979" s="42"/>
      <c r="P2979" s="42">
        <v>1727</v>
      </c>
      <c r="Q2979" s="42"/>
      <c r="R2979" s="42">
        <f>Data5[[#This Row],[PERSOANE ÎNSCRISE ÎN LISTELE ELECTORALE (TURUL 1)            ]]+Data5[[#This Row],[PERSOANE ÎNSCRISE ÎN LISTELE ELECTORALE (TURUL AL 2-LEA)]]</f>
        <v>2572</v>
      </c>
      <c r="S2979" s="42">
        <f>Data5[[#This Row],[PERSOANE CARE AU PARTICIPAT LA VOT (TURUL 1)]]+Data5[[#This Row],[PERSOANE CARE AU PARTICIPAT LA VOT  (TURUL AL 2-LEA)]]</f>
        <v>1727</v>
      </c>
      <c r="T2979" s="41">
        <f>Data5[[#This Row],[TOTAL CHELTUIELI LEI]]/Data5[[#This Row],[NUMĂRUL PERSOANELOR ÎNSCRISE ÎN LISTELE ELECTORALE]]</f>
        <v>1.3363880248833593</v>
      </c>
      <c r="U2979" s="41">
        <f>Data5[[#This Row],[TOTAL CHELTUIELI EURO]]/Data5[[#This Row],[NUMĂRUL PERSOANELOR ÎNSCRISE ÎN LISTELE ELECTORALE]]</f>
        <v>0.27610752358078539</v>
      </c>
      <c r="V2979" s="41">
        <f>Data5[[#This Row],[TOTAL CHELTUIELI LEI]]/Data5[[#This Row],[NUMĂRUL PERSOANELOR CARE AU PARTICIPAT LA VOT]]</f>
        <v>1.9902663578459756</v>
      </c>
      <c r="W2979" s="41">
        <f>Data5[[#This Row],[TOTAL CHELTUIELI EURO]]/Data5[[#This Row],[NUMĂRUL PERSOANELOR CARE AU PARTICIPAT LA VOT]]</f>
        <v>0.41120356146484083</v>
      </c>
      <c r="X2979" s="43">
        <v>4.8400999999999996</v>
      </c>
      <c r="Y2979" s="114" t="s">
        <v>2894</v>
      </c>
      <c r="Z2979" s="44">
        <v>1</v>
      </c>
      <c r="AA2979" s="115" t="s">
        <v>3105</v>
      </c>
      <c r="AB2979" s="44">
        <v>0</v>
      </c>
      <c r="AC2979" s="45"/>
    </row>
    <row r="2980" spans="1:29" x14ac:dyDescent="0.2">
      <c r="A2980" s="37">
        <v>2979</v>
      </c>
      <c r="B2980" s="38" t="s">
        <v>2623</v>
      </c>
      <c r="C2980" s="39" t="s">
        <v>943</v>
      </c>
      <c r="D2980" s="40">
        <v>44101</v>
      </c>
      <c r="E2980" s="38">
        <v>1</v>
      </c>
      <c r="F2980" s="38"/>
      <c r="G2980" s="38" t="s">
        <v>2</v>
      </c>
      <c r="H2980" s="38" t="s">
        <v>2</v>
      </c>
      <c r="I2980" s="39">
        <v>1600</v>
      </c>
      <c r="J2980" s="39">
        <v>4910.6499999999996</v>
      </c>
      <c r="K2980" s="39">
        <v>0</v>
      </c>
      <c r="L2980" s="41">
        <f>SUM(Data5[[#This Row],[CHELTUIELI DE PERSONAL LEI]:[CHELTUIELI DE CAPITAL (ACTIVE NEFINANCIARE ) LEI]])</f>
        <v>6510.65</v>
      </c>
      <c r="M2980" s="41">
        <f>Data5[[#This Row],[TOTAL CHELTUIELI LEI]]/Data5[[#This Row],[CURS VALUTAR EURO BNR 22 07 2020]]</f>
        <v>1345.1478275242248</v>
      </c>
      <c r="N2980" s="49">
        <v>1873</v>
      </c>
      <c r="O2980" s="42"/>
      <c r="P2980" s="42">
        <v>1216</v>
      </c>
      <c r="Q2980" s="42"/>
      <c r="R2980" s="42">
        <f>Data5[[#This Row],[PERSOANE ÎNSCRISE ÎN LISTELE ELECTORALE (TURUL 1)            ]]+Data5[[#This Row],[PERSOANE ÎNSCRISE ÎN LISTELE ELECTORALE (TURUL AL 2-LEA)]]</f>
        <v>1873</v>
      </c>
      <c r="S2980" s="42">
        <f>Data5[[#This Row],[PERSOANE CARE AU PARTICIPAT LA VOT (TURUL 1)]]+Data5[[#This Row],[PERSOANE CARE AU PARTICIPAT LA VOT  (TURUL AL 2-LEA)]]</f>
        <v>1216</v>
      </c>
      <c r="T2980" s="41">
        <f>Data5[[#This Row],[TOTAL CHELTUIELI LEI]]/Data5[[#This Row],[NUMĂRUL PERSOANELOR ÎNSCRISE ÎN LISTELE ELECTORALE]]</f>
        <v>3.4760544580886279</v>
      </c>
      <c r="U2980" s="41">
        <f>Data5[[#This Row],[TOTAL CHELTUIELI EURO]]/Data5[[#This Row],[NUMĂRUL PERSOANELOR ÎNSCRISE ÎN LISTELE ELECTORALE]]</f>
        <v>0.7181782314598103</v>
      </c>
      <c r="V2980" s="41">
        <f>Data5[[#This Row],[TOTAL CHELTUIELI LEI]]/Data5[[#This Row],[NUMĂRUL PERSOANELOR CARE AU PARTICIPAT LA VOT]]</f>
        <v>5.3541529605263154</v>
      </c>
      <c r="W2980" s="41">
        <f>Data5[[#This Row],[TOTAL CHELTUIELI EURO]]/Data5[[#This Row],[NUMĂRUL PERSOANELOR CARE AU PARTICIPAT LA VOT]]</f>
        <v>1.1062070950034744</v>
      </c>
      <c r="X2980" s="43">
        <v>4.8400999999999996</v>
      </c>
      <c r="Y2980" s="114" t="s">
        <v>2884</v>
      </c>
      <c r="Z2980" s="44">
        <v>3</v>
      </c>
      <c r="AA2980" s="115" t="s">
        <v>3105</v>
      </c>
      <c r="AB2980" s="44">
        <v>0</v>
      </c>
      <c r="AC2980" s="45"/>
    </row>
    <row r="2981" spans="1:29" x14ac:dyDescent="0.2">
      <c r="A2981" s="37">
        <v>2980</v>
      </c>
      <c r="B2981" s="38" t="s">
        <v>2623</v>
      </c>
      <c r="C2981" s="39" t="s">
        <v>944</v>
      </c>
      <c r="D2981" s="40">
        <v>44101</v>
      </c>
      <c r="E2981" s="38">
        <v>1</v>
      </c>
      <c r="F2981" s="38"/>
      <c r="G2981" s="38" t="s">
        <v>2</v>
      </c>
      <c r="H2981" s="38" t="s">
        <v>2</v>
      </c>
      <c r="I2981" s="39">
        <v>1000</v>
      </c>
      <c r="J2981" s="39">
        <v>1570</v>
      </c>
      <c r="K2981" s="39">
        <v>0</v>
      </c>
      <c r="L2981" s="41">
        <f>SUM(Data5[[#This Row],[CHELTUIELI DE PERSONAL LEI]:[CHELTUIELI DE CAPITAL (ACTIVE NEFINANCIARE ) LEI]])</f>
        <v>2570</v>
      </c>
      <c r="M2981" s="41">
        <f>Data5[[#This Row],[TOTAL CHELTUIELI LEI]]/Data5[[#This Row],[CURS VALUTAR EURO BNR 22 07 2020]]</f>
        <v>530.98076486023024</v>
      </c>
      <c r="N2981" s="49">
        <v>2158</v>
      </c>
      <c r="O2981" s="42"/>
      <c r="P2981" s="42">
        <v>1400</v>
      </c>
      <c r="Q2981" s="42"/>
      <c r="R2981" s="42">
        <f>Data5[[#This Row],[PERSOANE ÎNSCRISE ÎN LISTELE ELECTORALE (TURUL 1)            ]]+Data5[[#This Row],[PERSOANE ÎNSCRISE ÎN LISTELE ELECTORALE (TURUL AL 2-LEA)]]</f>
        <v>2158</v>
      </c>
      <c r="S2981" s="42">
        <f>Data5[[#This Row],[PERSOANE CARE AU PARTICIPAT LA VOT (TURUL 1)]]+Data5[[#This Row],[PERSOANE CARE AU PARTICIPAT LA VOT  (TURUL AL 2-LEA)]]</f>
        <v>1400</v>
      </c>
      <c r="T2981" s="41">
        <f>Data5[[#This Row],[TOTAL CHELTUIELI LEI]]/Data5[[#This Row],[NUMĂRUL PERSOANELOR ÎNSCRISE ÎN LISTELE ELECTORALE]]</f>
        <v>1.1909175162187211</v>
      </c>
      <c r="U2981" s="41">
        <f>Data5[[#This Row],[TOTAL CHELTUIELI EURO]]/Data5[[#This Row],[NUMĂRUL PERSOANELOR ÎNSCRISE ÎN LISTELE ELECTORALE]]</f>
        <v>0.24605225433745609</v>
      </c>
      <c r="V2981" s="41">
        <f>Data5[[#This Row],[TOTAL CHELTUIELI LEI]]/Data5[[#This Row],[NUMĂRUL PERSOANELOR CARE AU PARTICIPAT LA VOT]]</f>
        <v>1.8357142857142856</v>
      </c>
      <c r="W2981" s="41">
        <f>Data5[[#This Row],[TOTAL CHELTUIELI EURO]]/Data5[[#This Row],[NUMĂRUL PERSOANELOR CARE AU PARTICIPAT LA VOT]]</f>
        <v>0.37927197490016445</v>
      </c>
      <c r="X2981" s="43">
        <v>4.8400999999999996</v>
      </c>
      <c r="Y2981" s="114" t="s">
        <v>2894</v>
      </c>
      <c r="Z2981" s="44">
        <v>1</v>
      </c>
      <c r="AA2981" s="115" t="s">
        <v>3105</v>
      </c>
      <c r="AB2981" s="44">
        <v>0</v>
      </c>
      <c r="AC2981" s="45"/>
    </row>
    <row r="2982" spans="1:29" x14ac:dyDescent="0.2">
      <c r="A2982" s="37">
        <v>2981</v>
      </c>
      <c r="B2982" s="38" t="s">
        <v>2623</v>
      </c>
      <c r="C2982" s="39" t="s">
        <v>945</v>
      </c>
      <c r="D2982" s="40">
        <v>44101</v>
      </c>
      <c r="E2982" s="38">
        <v>1</v>
      </c>
      <c r="F2982" s="38"/>
      <c r="G2982" s="38" t="s">
        <v>2</v>
      </c>
      <c r="H2982" s="38" t="s">
        <v>2</v>
      </c>
      <c r="I2982" s="39">
        <v>0</v>
      </c>
      <c r="J2982" s="39">
        <v>0</v>
      </c>
      <c r="K2982" s="39">
        <v>0</v>
      </c>
      <c r="L2982" s="41">
        <f>SUM(Data5[[#This Row],[CHELTUIELI DE PERSONAL LEI]:[CHELTUIELI DE CAPITAL (ACTIVE NEFINANCIARE ) LEI]])</f>
        <v>0</v>
      </c>
      <c r="M2982" s="41">
        <f>Data5[[#This Row],[TOTAL CHELTUIELI LEI]]/Data5[[#This Row],[CURS VALUTAR EURO BNR 22 07 2020]]</f>
        <v>0</v>
      </c>
      <c r="N2982" s="49">
        <v>3077</v>
      </c>
      <c r="O2982" s="42"/>
      <c r="P2982" s="42">
        <v>1640</v>
      </c>
      <c r="Q2982" s="42"/>
      <c r="R2982" s="42">
        <f>Data5[[#This Row],[PERSOANE ÎNSCRISE ÎN LISTELE ELECTORALE (TURUL 1)            ]]+Data5[[#This Row],[PERSOANE ÎNSCRISE ÎN LISTELE ELECTORALE (TURUL AL 2-LEA)]]</f>
        <v>3077</v>
      </c>
      <c r="S2982" s="42">
        <f>Data5[[#This Row],[PERSOANE CARE AU PARTICIPAT LA VOT (TURUL 1)]]+Data5[[#This Row],[PERSOANE CARE AU PARTICIPAT LA VOT  (TURUL AL 2-LEA)]]</f>
        <v>1640</v>
      </c>
      <c r="T2982" s="41">
        <f>Data5[[#This Row],[TOTAL CHELTUIELI LEI]]/Data5[[#This Row],[NUMĂRUL PERSOANELOR ÎNSCRISE ÎN LISTELE ELECTORALE]]</f>
        <v>0</v>
      </c>
      <c r="U2982" s="41">
        <f>Data5[[#This Row],[TOTAL CHELTUIELI EURO]]/Data5[[#This Row],[NUMĂRUL PERSOANELOR ÎNSCRISE ÎN LISTELE ELECTORALE]]</f>
        <v>0</v>
      </c>
      <c r="V2982" s="41">
        <f>Data5[[#This Row],[TOTAL CHELTUIELI LEI]]/Data5[[#This Row],[NUMĂRUL PERSOANELOR CARE AU PARTICIPAT LA VOT]]</f>
        <v>0</v>
      </c>
      <c r="W2982" s="41">
        <f>Data5[[#This Row],[TOTAL CHELTUIELI EURO]]/Data5[[#This Row],[NUMĂRUL PERSOANELOR CARE AU PARTICIPAT LA VOT]]</f>
        <v>0</v>
      </c>
      <c r="X2982" s="43">
        <v>4.8400999999999996</v>
      </c>
      <c r="Y2982" s="114" t="s">
        <v>2890</v>
      </c>
      <c r="Z2982" s="44">
        <v>0</v>
      </c>
      <c r="AA2982" s="115" t="s">
        <v>3105</v>
      </c>
      <c r="AB2982" s="44">
        <v>0</v>
      </c>
      <c r="AC2982" s="45"/>
    </row>
    <row r="2983" spans="1:29" x14ac:dyDescent="0.2">
      <c r="A2983" s="37">
        <v>2982</v>
      </c>
      <c r="B2983" s="38" t="s">
        <v>2623</v>
      </c>
      <c r="C2983" s="39" t="s">
        <v>946</v>
      </c>
      <c r="D2983" s="40">
        <v>44101</v>
      </c>
      <c r="E2983" s="38">
        <v>1</v>
      </c>
      <c r="F2983" s="38"/>
      <c r="G2983" s="38" t="s">
        <v>2</v>
      </c>
      <c r="H2983" s="38" t="s">
        <v>2</v>
      </c>
      <c r="I2983" s="39">
        <v>480</v>
      </c>
      <c r="J2983" s="39">
        <v>12332.81</v>
      </c>
      <c r="K2983" s="39">
        <v>0</v>
      </c>
      <c r="L2983" s="41">
        <f>SUM(Data5[[#This Row],[CHELTUIELI DE PERSONAL LEI]:[CHELTUIELI DE CAPITAL (ACTIVE NEFINANCIARE ) LEI]])</f>
        <v>12812.81</v>
      </c>
      <c r="M2983" s="41">
        <f>Data5[[#This Row],[TOTAL CHELTUIELI LEI]]/Data5[[#This Row],[CURS VALUTAR EURO BNR 22 07 2020]]</f>
        <v>2647.2200987582901</v>
      </c>
      <c r="N2983" s="49">
        <v>3019</v>
      </c>
      <c r="O2983" s="42"/>
      <c r="P2983" s="42">
        <v>1510</v>
      </c>
      <c r="Q2983" s="42"/>
      <c r="R2983" s="42">
        <f>Data5[[#This Row],[PERSOANE ÎNSCRISE ÎN LISTELE ELECTORALE (TURUL 1)            ]]+Data5[[#This Row],[PERSOANE ÎNSCRISE ÎN LISTELE ELECTORALE (TURUL AL 2-LEA)]]</f>
        <v>3019</v>
      </c>
      <c r="S2983" s="42">
        <f>Data5[[#This Row],[PERSOANE CARE AU PARTICIPAT LA VOT (TURUL 1)]]+Data5[[#This Row],[PERSOANE CARE AU PARTICIPAT LA VOT  (TURUL AL 2-LEA)]]</f>
        <v>1510</v>
      </c>
      <c r="T2983" s="41">
        <f>Data5[[#This Row],[TOTAL CHELTUIELI LEI]]/Data5[[#This Row],[NUMĂRUL PERSOANELOR ÎNSCRISE ÎN LISTELE ELECTORALE]]</f>
        <v>4.2440576349784696</v>
      </c>
      <c r="U2983" s="41">
        <f>Data5[[#This Row],[TOTAL CHELTUIELI EURO]]/Data5[[#This Row],[NUMĂRUL PERSOANELOR ÎNSCRISE ÎN LISTELE ELECTORALE]]</f>
        <v>0.87685329538201062</v>
      </c>
      <c r="V2983" s="41">
        <f>Data5[[#This Row],[TOTAL CHELTUIELI LEI]]/Data5[[#This Row],[NUMĂRUL PERSOANELOR CARE AU PARTICIPAT LA VOT]]</f>
        <v>8.4853046357615884</v>
      </c>
      <c r="W2983" s="41">
        <f>Data5[[#This Row],[TOTAL CHELTUIELI EURO]]/Data5[[#This Row],[NUMĂRUL PERSOANELOR CARE AU PARTICIPAT LA VOT]]</f>
        <v>1.7531258932174107</v>
      </c>
      <c r="X2983" s="43">
        <v>4.8400999999999996</v>
      </c>
      <c r="Y2983" s="114" t="s">
        <v>2895</v>
      </c>
      <c r="Z2983" s="44">
        <v>4</v>
      </c>
      <c r="AA2983" s="115" t="s">
        <v>3105</v>
      </c>
      <c r="AB2983" s="44">
        <v>0</v>
      </c>
      <c r="AC2983" s="45"/>
    </row>
    <row r="2984" spans="1:29" x14ac:dyDescent="0.2">
      <c r="A2984" s="37">
        <v>2983</v>
      </c>
      <c r="B2984" s="38" t="s">
        <v>2623</v>
      </c>
      <c r="C2984" s="39" t="s">
        <v>947</v>
      </c>
      <c r="D2984" s="40">
        <v>44101</v>
      </c>
      <c r="E2984" s="38">
        <v>1</v>
      </c>
      <c r="F2984" s="38"/>
      <c r="G2984" s="38" t="s">
        <v>2</v>
      </c>
      <c r="H2984" s="38" t="s">
        <v>2</v>
      </c>
      <c r="I2984" s="39">
        <v>1500</v>
      </c>
      <c r="J2984" s="39">
        <v>82</v>
      </c>
      <c r="K2984" s="39">
        <v>0</v>
      </c>
      <c r="L2984" s="41">
        <f>SUM(Data5[[#This Row],[CHELTUIELI DE PERSONAL LEI]:[CHELTUIELI DE CAPITAL (ACTIVE NEFINANCIARE ) LEI]])</f>
        <v>1582</v>
      </c>
      <c r="M2984" s="41">
        <f>Data5[[#This Row],[TOTAL CHELTUIELI LEI]]/Data5[[#This Row],[CURS VALUTAR EURO BNR 22 07 2020]]</f>
        <v>326.85275097621951</v>
      </c>
      <c r="N2984" s="49">
        <v>1948</v>
      </c>
      <c r="O2984" s="42"/>
      <c r="P2984" s="42">
        <v>1051</v>
      </c>
      <c r="Q2984" s="42"/>
      <c r="R2984" s="42">
        <f>Data5[[#This Row],[PERSOANE ÎNSCRISE ÎN LISTELE ELECTORALE (TURUL 1)            ]]+Data5[[#This Row],[PERSOANE ÎNSCRISE ÎN LISTELE ELECTORALE (TURUL AL 2-LEA)]]</f>
        <v>1948</v>
      </c>
      <c r="S2984" s="42">
        <f>Data5[[#This Row],[PERSOANE CARE AU PARTICIPAT LA VOT (TURUL 1)]]+Data5[[#This Row],[PERSOANE CARE AU PARTICIPAT LA VOT  (TURUL AL 2-LEA)]]</f>
        <v>1051</v>
      </c>
      <c r="T2984" s="41">
        <f>Data5[[#This Row],[TOTAL CHELTUIELI LEI]]/Data5[[#This Row],[NUMĂRUL PERSOANELOR ÎNSCRISE ÎN LISTELE ELECTORALE]]</f>
        <v>0.81211498973305951</v>
      </c>
      <c r="U2984" s="41">
        <f>Data5[[#This Row],[TOTAL CHELTUIELI EURO]]/Data5[[#This Row],[NUMĂRUL PERSOANELOR ÎNSCRISE ÎN LISTELE ELECTORALE]]</f>
        <v>0.16778888653810037</v>
      </c>
      <c r="V2984" s="41">
        <f>Data5[[#This Row],[TOTAL CHELTUIELI LEI]]/Data5[[#This Row],[NUMĂRUL PERSOANELOR CARE AU PARTICIPAT LA VOT]]</f>
        <v>1.5052331113225499</v>
      </c>
      <c r="W2984" s="41">
        <f>Data5[[#This Row],[TOTAL CHELTUIELI EURO]]/Data5[[#This Row],[NUMĂRUL PERSOANELOR CARE AU PARTICIPAT LA VOT]]</f>
        <v>0.31099215126186441</v>
      </c>
      <c r="X2984" s="43">
        <v>4.8400999999999996</v>
      </c>
      <c r="Y2984" s="114" t="s">
        <v>2890</v>
      </c>
      <c r="Z2984" s="44">
        <v>0</v>
      </c>
      <c r="AA2984" s="115" t="s">
        <v>3105</v>
      </c>
      <c r="AB2984" s="44">
        <v>0</v>
      </c>
      <c r="AC2984" s="45"/>
    </row>
    <row r="2985" spans="1:29" x14ac:dyDescent="0.2">
      <c r="A2985" s="37">
        <v>2984</v>
      </c>
      <c r="B2985" s="38" t="s">
        <v>2623</v>
      </c>
      <c r="C2985" s="39" t="s">
        <v>948</v>
      </c>
      <c r="D2985" s="40">
        <v>44101</v>
      </c>
      <c r="E2985" s="38">
        <v>1</v>
      </c>
      <c r="F2985" s="38"/>
      <c r="G2985" s="38" t="s">
        <v>2</v>
      </c>
      <c r="H2985" s="38" t="s">
        <v>2</v>
      </c>
      <c r="I2985" s="39">
        <v>87</v>
      </c>
      <c r="J2985" s="39">
        <v>3500</v>
      </c>
      <c r="K2985" s="39">
        <v>0</v>
      </c>
      <c r="L2985" s="41">
        <f>SUM(Data5[[#This Row],[CHELTUIELI DE PERSONAL LEI]:[CHELTUIELI DE CAPITAL (ACTIVE NEFINANCIARE ) LEI]])</f>
        <v>3587</v>
      </c>
      <c r="M2985" s="41">
        <f>Data5[[#This Row],[TOTAL CHELTUIELI LEI]]/Data5[[#This Row],[CURS VALUTAR EURO BNR 22 07 2020]]</f>
        <v>741.10039048779993</v>
      </c>
      <c r="N2985" s="49">
        <v>926</v>
      </c>
      <c r="O2985" s="42"/>
      <c r="P2985" s="42">
        <v>659</v>
      </c>
      <c r="Q2985" s="42"/>
      <c r="R2985" s="42">
        <f>Data5[[#This Row],[PERSOANE ÎNSCRISE ÎN LISTELE ELECTORALE (TURUL 1)            ]]+Data5[[#This Row],[PERSOANE ÎNSCRISE ÎN LISTELE ELECTORALE (TURUL AL 2-LEA)]]</f>
        <v>926</v>
      </c>
      <c r="S2985" s="42">
        <f>Data5[[#This Row],[PERSOANE CARE AU PARTICIPAT LA VOT (TURUL 1)]]+Data5[[#This Row],[PERSOANE CARE AU PARTICIPAT LA VOT  (TURUL AL 2-LEA)]]</f>
        <v>659</v>
      </c>
      <c r="T2985" s="41">
        <f>Data5[[#This Row],[TOTAL CHELTUIELI LEI]]/Data5[[#This Row],[NUMĂRUL PERSOANELOR ÎNSCRISE ÎN LISTELE ELECTORALE]]</f>
        <v>3.8736501079913608</v>
      </c>
      <c r="U2985" s="41">
        <f>Data5[[#This Row],[TOTAL CHELTUIELI EURO]]/Data5[[#This Row],[NUMĂRUL PERSOANELOR ÎNSCRISE ÎN LISTELE ELECTORALE]]</f>
        <v>0.8003243957751619</v>
      </c>
      <c r="V2985" s="41">
        <f>Data5[[#This Row],[TOTAL CHELTUIELI LEI]]/Data5[[#This Row],[NUMĂRUL PERSOANELOR CARE AU PARTICIPAT LA VOT]]</f>
        <v>5.4430955993930201</v>
      </c>
      <c r="W2985" s="41">
        <f>Data5[[#This Row],[TOTAL CHELTUIELI EURO]]/Data5[[#This Row],[NUMĂRUL PERSOANELOR CARE AU PARTICIPAT LA VOT]]</f>
        <v>1.1245832936081941</v>
      </c>
      <c r="X2985" s="43">
        <v>4.8400999999999996</v>
      </c>
      <c r="Y2985" s="114" t="s">
        <v>2884</v>
      </c>
      <c r="Z2985" s="44">
        <v>3</v>
      </c>
      <c r="AA2985" s="115" t="s">
        <v>3105</v>
      </c>
      <c r="AB2985" s="44">
        <v>0</v>
      </c>
      <c r="AC2985" s="45"/>
    </row>
    <row r="2986" spans="1:29" x14ac:dyDescent="0.2">
      <c r="A2986" s="37">
        <v>2985</v>
      </c>
      <c r="B2986" s="38" t="s">
        <v>2623</v>
      </c>
      <c r="C2986" s="39" t="s">
        <v>949</v>
      </c>
      <c r="D2986" s="40">
        <v>44101</v>
      </c>
      <c r="E2986" s="38">
        <v>1</v>
      </c>
      <c r="F2986" s="38"/>
      <c r="G2986" s="38" t="s">
        <v>2</v>
      </c>
      <c r="H2986" s="38" t="s">
        <v>2</v>
      </c>
      <c r="I2986" s="48">
        <v>3500</v>
      </c>
      <c r="J2986" s="39">
        <v>5042.75</v>
      </c>
      <c r="K2986" s="39">
        <v>0</v>
      </c>
      <c r="L2986" s="41">
        <f>SUM(Data5[[#This Row],[CHELTUIELI DE PERSONAL LEI]:[CHELTUIELI DE CAPITAL (ACTIVE NEFINANCIARE ) LEI]])</f>
        <v>8542.75</v>
      </c>
      <c r="M2986" s="41">
        <f>Data5[[#This Row],[TOTAL CHELTUIELI LEI]]/Data5[[#This Row],[CURS VALUTAR EURO BNR 22 07 2020]]</f>
        <v>1764.9945249065104</v>
      </c>
      <c r="N2986" s="49">
        <v>2398</v>
      </c>
      <c r="O2986" s="42"/>
      <c r="P2986" s="42">
        <v>1410</v>
      </c>
      <c r="Q2986" s="42"/>
      <c r="R2986" s="42">
        <f>Data5[[#This Row],[PERSOANE ÎNSCRISE ÎN LISTELE ELECTORALE (TURUL 1)            ]]+Data5[[#This Row],[PERSOANE ÎNSCRISE ÎN LISTELE ELECTORALE (TURUL AL 2-LEA)]]</f>
        <v>2398</v>
      </c>
      <c r="S2986" s="42">
        <f>Data5[[#This Row],[PERSOANE CARE AU PARTICIPAT LA VOT (TURUL 1)]]+Data5[[#This Row],[PERSOANE CARE AU PARTICIPAT LA VOT  (TURUL AL 2-LEA)]]</f>
        <v>1410</v>
      </c>
      <c r="T2986" s="41">
        <f>Data5[[#This Row],[TOTAL CHELTUIELI LEI]]/Data5[[#This Row],[NUMĂRUL PERSOANELOR ÎNSCRISE ÎN LISTELE ELECTORALE]]</f>
        <v>3.5624478732276899</v>
      </c>
      <c r="U2986" s="41">
        <f>Data5[[#This Row],[TOTAL CHELTUIELI EURO]]/Data5[[#This Row],[NUMĂRUL PERSOANELOR ÎNSCRISE ÎN LISTELE ELECTORALE]]</f>
        <v>0.73602774182923703</v>
      </c>
      <c r="V2986" s="41">
        <f>Data5[[#This Row],[TOTAL CHELTUIELI LEI]]/Data5[[#This Row],[NUMĂRUL PERSOANELOR CARE AU PARTICIPAT LA VOT]]</f>
        <v>6.0586879432624112</v>
      </c>
      <c r="W2986" s="41">
        <f>Data5[[#This Row],[TOTAL CHELTUIELI EURO]]/Data5[[#This Row],[NUMĂRUL PERSOANELOR CARE AU PARTICIPAT LA VOT]]</f>
        <v>1.2517691666003619</v>
      </c>
      <c r="X2986" s="43">
        <v>4.8400999999999996</v>
      </c>
      <c r="Y2986" s="114" t="s">
        <v>2884</v>
      </c>
      <c r="Z2986" s="44">
        <v>3</v>
      </c>
      <c r="AA2986" s="115" t="s">
        <v>3105</v>
      </c>
      <c r="AB2986" s="44">
        <v>0</v>
      </c>
      <c r="AC2986" s="45"/>
    </row>
    <row r="2987" spans="1:29" x14ac:dyDescent="0.2">
      <c r="A2987" s="37">
        <v>2986</v>
      </c>
      <c r="B2987" s="38" t="s">
        <v>2623</v>
      </c>
      <c r="C2987" s="39" t="s">
        <v>950</v>
      </c>
      <c r="D2987" s="40">
        <v>44101</v>
      </c>
      <c r="E2987" s="38">
        <v>1</v>
      </c>
      <c r="F2987" s="38"/>
      <c r="G2987" s="38" t="s">
        <v>2</v>
      </c>
      <c r="H2987" s="38" t="s">
        <v>2</v>
      </c>
      <c r="I2987" s="39">
        <v>55758</v>
      </c>
      <c r="J2987" s="39">
        <v>4208.59</v>
      </c>
      <c r="K2987" s="39">
        <v>0</v>
      </c>
      <c r="L2987" s="41">
        <f>SUM(Data5[[#This Row],[CHELTUIELI DE PERSONAL LEI]:[CHELTUIELI DE CAPITAL (ACTIVE NEFINANCIARE ) LEI]])</f>
        <v>59966.59</v>
      </c>
      <c r="M2987" s="41">
        <f>Data5[[#This Row],[TOTAL CHELTUIELI LEI]]/Data5[[#This Row],[CURS VALUTAR EURO BNR 22 07 2020]]</f>
        <v>12389.535340178922</v>
      </c>
      <c r="N2987" s="49">
        <v>843</v>
      </c>
      <c r="O2987" s="42"/>
      <c r="P2987" s="42">
        <v>660</v>
      </c>
      <c r="Q2987" s="42"/>
      <c r="R2987" s="42">
        <f>Data5[[#This Row],[PERSOANE ÎNSCRISE ÎN LISTELE ELECTORALE (TURUL 1)            ]]+Data5[[#This Row],[PERSOANE ÎNSCRISE ÎN LISTELE ELECTORALE (TURUL AL 2-LEA)]]</f>
        <v>843</v>
      </c>
      <c r="S2987" s="42">
        <f>Data5[[#This Row],[PERSOANE CARE AU PARTICIPAT LA VOT (TURUL 1)]]+Data5[[#This Row],[PERSOANE CARE AU PARTICIPAT LA VOT  (TURUL AL 2-LEA)]]</f>
        <v>660</v>
      </c>
      <c r="T2987" s="41">
        <f>Data5[[#This Row],[TOTAL CHELTUIELI LEI]]/Data5[[#This Row],[NUMĂRUL PERSOANELOR ÎNSCRISE ÎN LISTELE ELECTORALE]]</f>
        <v>71.134744958481605</v>
      </c>
      <c r="U2987" s="41">
        <f>Data5[[#This Row],[TOTAL CHELTUIELI EURO]]/Data5[[#This Row],[NUMĂRUL PERSOANELOR ÎNSCRISE ÎN LISTELE ELECTORALE]]</f>
        <v>14.696957698907381</v>
      </c>
      <c r="V2987" s="41">
        <f>Data5[[#This Row],[TOTAL CHELTUIELI LEI]]/Data5[[#This Row],[NUMĂRUL PERSOANELOR CARE AU PARTICIPAT LA VOT]]</f>
        <v>90.858469696969692</v>
      </c>
      <c r="W2987" s="41">
        <f>Data5[[#This Row],[TOTAL CHELTUIELI EURO]]/Data5[[#This Row],[NUMĂRUL PERSOANELOR CARE AU PARTICIPAT LA VOT]]</f>
        <v>18.772023242695337</v>
      </c>
      <c r="X2987" s="43">
        <v>4.8400999999999996</v>
      </c>
      <c r="Y2987" s="114" t="s">
        <v>2940</v>
      </c>
      <c r="Z2987" s="44">
        <v>71</v>
      </c>
      <c r="AA2987" s="115" t="s">
        <v>3121</v>
      </c>
      <c r="AB2987" s="44">
        <v>14</v>
      </c>
      <c r="AC2987" s="45"/>
    </row>
    <row r="2988" spans="1:29" x14ac:dyDescent="0.2">
      <c r="A2988" s="37">
        <v>2987</v>
      </c>
      <c r="B2988" s="38" t="s">
        <v>2623</v>
      </c>
      <c r="C2988" s="39" t="s">
        <v>951</v>
      </c>
      <c r="D2988" s="40">
        <v>44101</v>
      </c>
      <c r="E2988" s="38">
        <v>1</v>
      </c>
      <c r="F2988" s="38"/>
      <c r="G2988" s="38" t="s">
        <v>2</v>
      </c>
      <c r="H2988" s="38" t="s">
        <v>2</v>
      </c>
      <c r="I2988" s="39">
        <v>0</v>
      </c>
      <c r="J2988" s="39">
        <v>66</v>
      </c>
      <c r="K2988" s="39">
        <v>0</v>
      </c>
      <c r="L2988" s="41">
        <f>SUM(Data5[[#This Row],[CHELTUIELI DE PERSONAL LEI]:[CHELTUIELI DE CAPITAL (ACTIVE NEFINANCIARE ) LEI]])</f>
        <v>66</v>
      </c>
      <c r="M2988" s="41">
        <f>Data5[[#This Row],[TOTAL CHELTUIELI LEI]]/Data5[[#This Row],[CURS VALUTAR EURO BNR 22 07 2020]]</f>
        <v>13.636081899134316</v>
      </c>
      <c r="N2988" s="49">
        <v>2189</v>
      </c>
      <c r="O2988" s="42"/>
      <c r="P2988" s="42">
        <v>1502</v>
      </c>
      <c r="Q2988" s="42"/>
      <c r="R2988" s="42">
        <f>Data5[[#This Row],[PERSOANE ÎNSCRISE ÎN LISTELE ELECTORALE (TURUL 1)            ]]+Data5[[#This Row],[PERSOANE ÎNSCRISE ÎN LISTELE ELECTORALE (TURUL AL 2-LEA)]]</f>
        <v>2189</v>
      </c>
      <c r="S2988" s="42">
        <f>Data5[[#This Row],[PERSOANE CARE AU PARTICIPAT LA VOT (TURUL 1)]]+Data5[[#This Row],[PERSOANE CARE AU PARTICIPAT LA VOT  (TURUL AL 2-LEA)]]</f>
        <v>1502</v>
      </c>
      <c r="T2988" s="41">
        <f>Data5[[#This Row],[TOTAL CHELTUIELI LEI]]/Data5[[#This Row],[NUMĂRUL PERSOANELOR ÎNSCRISE ÎN LISTELE ELECTORALE]]</f>
        <v>3.015075376884422E-2</v>
      </c>
      <c r="U2988" s="41">
        <f>Data5[[#This Row],[TOTAL CHELTUIELI EURO]]/Data5[[#This Row],[NUMĂRUL PERSOANELOR ÎNSCRISE ÎN LISTELE ELECTORALE]]</f>
        <v>6.2293658744332191E-3</v>
      </c>
      <c r="V2988" s="41">
        <f>Data5[[#This Row],[TOTAL CHELTUIELI LEI]]/Data5[[#This Row],[NUMĂRUL PERSOANELOR CARE AU PARTICIPAT LA VOT]]</f>
        <v>4.3941411451398134E-2</v>
      </c>
      <c r="W2988" s="41">
        <f>Data5[[#This Row],[TOTAL CHELTUIELI EURO]]/Data5[[#This Row],[NUMĂRUL PERSOANELOR CARE AU PARTICIPAT LA VOT]]</f>
        <v>9.0786164441639915E-3</v>
      </c>
      <c r="X2988" s="43">
        <v>4.8400999999999996</v>
      </c>
      <c r="Y2988" s="114" t="s">
        <v>2890</v>
      </c>
      <c r="Z2988" s="44">
        <v>0</v>
      </c>
      <c r="AA2988" s="115" t="s">
        <v>3105</v>
      </c>
      <c r="AB2988" s="44">
        <v>0</v>
      </c>
      <c r="AC2988" s="45"/>
    </row>
    <row r="2989" spans="1:29" x14ac:dyDescent="0.2">
      <c r="A2989" s="37">
        <v>2988</v>
      </c>
      <c r="B2989" s="38" t="s">
        <v>2623</v>
      </c>
      <c r="C2989" s="39" t="s">
        <v>952</v>
      </c>
      <c r="D2989" s="40">
        <v>44101</v>
      </c>
      <c r="E2989" s="38">
        <v>1</v>
      </c>
      <c r="F2989" s="38"/>
      <c r="G2989" s="38" t="s">
        <v>2</v>
      </c>
      <c r="H2989" s="38" t="s">
        <v>2</v>
      </c>
      <c r="I2989" s="39">
        <v>1500</v>
      </c>
      <c r="J2989" s="39">
        <v>5971.12</v>
      </c>
      <c r="K2989" s="39">
        <v>0</v>
      </c>
      <c r="L2989" s="41">
        <f>SUM(Data5[[#This Row],[CHELTUIELI DE PERSONAL LEI]:[CHELTUIELI DE CAPITAL (ACTIVE NEFINANCIARE ) LEI]])</f>
        <v>7471.12</v>
      </c>
      <c r="M2989" s="41">
        <f>Data5[[#This Row],[TOTAL CHELTUIELI LEI]]/Data5[[#This Row],[CURS VALUTAR EURO BNR 22 07 2020]]</f>
        <v>1543.5879423978845</v>
      </c>
      <c r="N2989" s="49">
        <v>2532</v>
      </c>
      <c r="O2989" s="42"/>
      <c r="P2989" s="42">
        <v>1413</v>
      </c>
      <c r="Q2989" s="42"/>
      <c r="R2989" s="42">
        <f>Data5[[#This Row],[PERSOANE ÎNSCRISE ÎN LISTELE ELECTORALE (TURUL 1)            ]]+Data5[[#This Row],[PERSOANE ÎNSCRISE ÎN LISTELE ELECTORALE (TURUL AL 2-LEA)]]</f>
        <v>2532</v>
      </c>
      <c r="S2989" s="42">
        <f>Data5[[#This Row],[PERSOANE CARE AU PARTICIPAT LA VOT (TURUL 1)]]+Data5[[#This Row],[PERSOANE CARE AU PARTICIPAT LA VOT  (TURUL AL 2-LEA)]]</f>
        <v>1413</v>
      </c>
      <c r="T2989" s="41">
        <f>Data5[[#This Row],[TOTAL CHELTUIELI LEI]]/Data5[[#This Row],[NUMĂRUL PERSOANELOR ÎNSCRISE ÎN LISTELE ELECTORALE]]</f>
        <v>2.9506793048973141</v>
      </c>
      <c r="U2989" s="41">
        <f>Data5[[#This Row],[TOTAL CHELTUIELI EURO]]/Data5[[#This Row],[NUMĂRUL PERSOANELOR ÎNSCRISE ÎN LISTELE ELECTORALE]]</f>
        <v>0.60963188878273478</v>
      </c>
      <c r="V2989" s="41">
        <f>Data5[[#This Row],[TOTAL CHELTUIELI LEI]]/Data5[[#This Row],[NUMĂRUL PERSOANELOR CARE AU PARTICIPAT LA VOT]]</f>
        <v>5.2874168435951878</v>
      </c>
      <c r="W2989" s="41">
        <f>Data5[[#This Row],[TOTAL CHELTUIELI EURO]]/Data5[[#This Row],[NUMĂRUL PERSOANELOR CARE AU PARTICIPAT LA VOT]]</f>
        <v>1.0924189259716097</v>
      </c>
      <c r="X2989" s="43">
        <v>4.8400999999999996</v>
      </c>
      <c r="Y2989" s="114" t="s">
        <v>2891</v>
      </c>
      <c r="Z2989" s="44">
        <v>2</v>
      </c>
      <c r="AA2989" s="115" t="s">
        <v>3105</v>
      </c>
      <c r="AB2989" s="44">
        <v>0</v>
      </c>
      <c r="AC2989" s="45"/>
    </row>
    <row r="2990" spans="1:29" ht="25.5" x14ac:dyDescent="0.2">
      <c r="A2990" s="37">
        <v>2989</v>
      </c>
      <c r="B2990" s="38" t="s">
        <v>2623</v>
      </c>
      <c r="C2990" s="39" t="s">
        <v>953</v>
      </c>
      <c r="D2990" s="40">
        <v>44101</v>
      </c>
      <c r="E2990" s="38">
        <v>1</v>
      </c>
      <c r="F2990" s="38"/>
      <c r="G2990" s="38" t="s">
        <v>2</v>
      </c>
      <c r="H2990" s="38" t="s">
        <v>2</v>
      </c>
      <c r="I2990" s="39">
        <v>2099</v>
      </c>
      <c r="J2990" s="39">
        <v>5273.91</v>
      </c>
      <c r="K2990" s="39">
        <v>0</v>
      </c>
      <c r="L2990" s="41">
        <f>SUM(Data5[[#This Row],[CHELTUIELI DE PERSONAL LEI]:[CHELTUIELI DE CAPITAL (ACTIVE NEFINANCIARE ) LEI]])</f>
        <v>7372.91</v>
      </c>
      <c r="M2990" s="41">
        <f>Data5[[#This Row],[TOTAL CHELTUIELI LEI]]/Data5[[#This Row],[CURS VALUTAR EURO BNR 22 07 2020]]</f>
        <v>1523.2970393173696</v>
      </c>
      <c r="N2990" s="49">
        <v>1300</v>
      </c>
      <c r="O2990" s="42"/>
      <c r="P2990" s="42">
        <v>860</v>
      </c>
      <c r="Q2990" s="42"/>
      <c r="R2990" s="42">
        <f>Data5[[#This Row],[PERSOANE ÎNSCRISE ÎN LISTELE ELECTORALE (TURUL 1)            ]]+Data5[[#This Row],[PERSOANE ÎNSCRISE ÎN LISTELE ELECTORALE (TURUL AL 2-LEA)]]</f>
        <v>1300</v>
      </c>
      <c r="S2990" s="42">
        <f>Data5[[#This Row],[PERSOANE CARE AU PARTICIPAT LA VOT (TURUL 1)]]+Data5[[#This Row],[PERSOANE CARE AU PARTICIPAT LA VOT  (TURUL AL 2-LEA)]]</f>
        <v>860</v>
      </c>
      <c r="T2990" s="41">
        <f>Data5[[#This Row],[TOTAL CHELTUIELI LEI]]/Data5[[#This Row],[NUMĂRUL PERSOANELOR ÎNSCRISE ÎN LISTELE ELECTORALE]]</f>
        <v>5.6714692307692305</v>
      </c>
      <c r="U2990" s="41">
        <f>Data5[[#This Row],[TOTAL CHELTUIELI EURO]]/Data5[[#This Row],[NUMĂRUL PERSOANELOR ÎNSCRISE ÎN LISTELE ELECTORALE]]</f>
        <v>1.1717669533210535</v>
      </c>
      <c r="V2990" s="41">
        <f>Data5[[#This Row],[TOTAL CHELTUIELI LEI]]/Data5[[#This Row],[NUMĂRUL PERSOANELOR CARE AU PARTICIPAT LA VOT]]</f>
        <v>8.5731511627906976</v>
      </c>
      <c r="W2990" s="41">
        <f>Data5[[#This Row],[TOTAL CHELTUIELI EURO]]/Data5[[#This Row],[NUMĂRUL PERSOANELOR CARE AU PARTICIPAT LA VOT]]</f>
        <v>1.7712756271132204</v>
      </c>
      <c r="X2990" s="43">
        <v>4.8400999999999996</v>
      </c>
      <c r="Y2990" s="114" t="s">
        <v>2892</v>
      </c>
      <c r="Z2990" s="44">
        <v>5</v>
      </c>
      <c r="AA2990" s="115" t="s">
        <v>3107</v>
      </c>
      <c r="AB2990" s="44">
        <v>1</v>
      </c>
      <c r="AC2990" s="45"/>
    </row>
    <row r="2991" spans="1:29" x14ac:dyDescent="0.2">
      <c r="A2991" s="37">
        <v>2990</v>
      </c>
      <c r="B2991" s="38" t="s">
        <v>2623</v>
      </c>
      <c r="C2991" s="39" t="s">
        <v>954</v>
      </c>
      <c r="D2991" s="40">
        <v>44101</v>
      </c>
      <c r="E2991" s="38">
        <v>1</v>
      </c>
      <c r="F2991" s="38"/>
      <c r="G2991" s="38" t="s">
        <v>2</v>
      </c>
      <c r="H2991" s="38" t="s">
        <v>2</v>
      </c>
      <c r="I2991" s="39">
        <v>2500</v>
      </c>
      <c r="J2991" s="39">
        <v>2855.12</v>
      </c>
      <c r="K2991" s="39">
        <v>0</v>
      </c>
      <c r="L2991" s="41">
        <f>SUM(Data5[[#This Row],[CHELTUIELI DE PERSONAL LEI]:[CHELTUIELI DE CAPITAL (ACTIVE NEFINANCIARE ) LEI]])</f>
        <v>5355.12</v>
      </c>
      <c r="M2991" s="41">
        <f>Data5[[#This Row],[TOTAL CHELTUIELI LEI]]/Data5[[#This Row],[CURS VALUTAR EURO BNR 22 07 2020]]</f>
        <v>1106.4068924195781</v>
      </c>
      <c r="N2991" s="49">
        <v>2207</v>
      </c>
      <c r="O2991" s="42"/>
      <c r="P2991" s="42">
        <v>1413</v>
      </c>
      <c r="Q2991" s="42"/>
      <c r="R2991" s="42">
        <f>Data5[[#This Row],[PERSOANE ÎNSCRISE ÎN LISTELE ELECTORALE (TURUL 1)            ]]+Data5[[#This Row],[PERSOANE ÎNSCRISE ÎN LISTELE ELECTORALE (TURUL AL 2-LEA)]]</f>
        <v>2207</v>
      </c>
      <c r="S2991" s="42">
        <f>Data5[[#This Row],[PERSOANE CARE AU PARTICIPAT LA VOT (TURUL 1)]]+Data5[[#This Row],[PERSOANE CARE AU PARTICIPAT LA VOT  (TURUL AL 2-LEA)]]</f>
        <v>1413</v>
      </c>
      <c r="T2991" s="41">
        <f>Data5[[#This Row],[TOTAL CHELTUIELI LEI]]/Data5[[#This Row],[NUMĂRUL PERSOANELOR ÎNSCRISE ÎN LISTELE ELECTORALE]]</f>
        <v>2.426425011327594</v>
      </c>
      <c r="U2991" s="41">
        <f>Data5[[#This Row],[TOTAL CHELTUIELI EURO]]/Data5[[#This Row],[NUMĂRUL PERSOANELOR ÎNSCRISE ÎN LISTELE ELECTORALE]]</f>
        <v>0.5013171238874391</v>
      </c>
      <c r="V2991" s="41">
        <f>Data5[[#This Row],[TOTAL CHELTUIELI LEI]]/Data5[[#This Row],[NUMĂRUL PERSOANELOR CARE AU PARTICIPAT LA VOT]]</f>
        <v>3.7898938428874733</v>
      </c>
      <c r="W2991" s="41">
        <f>Data5[[#This Row],[TOTAL CHELTUIELI EURO]]/Data5[[#This Row],[NUMĂRUL PERSOANELOR CARE AU PARTICIPAT LA VOT]]</f>
        <v>0.78301973985815854</v>
      </c>
      <c r="X2991" s="43">
        <v>4.8400999999999996</v>
      </c>
      <c r="Y2991" s="114" t="s">
        <v>2891</v>
      </c>
      <c r="Z2991" s="44">
        <v>2</v>
      </c>
      <c r="AA2991" s="115" t="s">
        <v>3105</v>
      </c>
      <c r="AB2991" s="44">
        <v>0</v>
      </c>
      <c r="AC2991" s="45"/>
    </row>
    <row r="2992" spans="1:29" x14ac:dyDescent="0.2">
      <c r="A2992" s="37">
        <v>2991</v>
      </c>
      <c r="B2992" s="38" t="s">
        <v>2623</v>
      </c>
      <c r="C2992" s="39" t="s">
        <v>955</v>
      </c>
      <c r="D2992" s="40">
        <v>44101</v>
      </c>
      <c r="E2992" s="38">
        <v>1</v>
      </c>
      <c r="F2992" s="38"/>
      <c r="G2992" s="38" t="s">
        <v>2</v>
      </c>
      <c r="H2992" s="38" t="s">
        <v>2</v>
      </c>
      <c r="I2992" s="39">
        <v>1400</v>
      </c>
      <c r="J2992" s="39">
        <v>6681.67</v>
      </c>
      <c r="K2992" s="39">
        <v>0</v>
      </c>
      <c r="L2992" s="41">
        <f>SUM(Data5[[#This Row],[CHELTUIELI DE PERSONAL LEI]:[CHELTUIELI DE CAPITAL (ACTIVE NEFINANCIARE ) LEI]])</f>
        <v>8081.67</v>
      </c>
      <c r="M2992" s="41">
        <f>Data5[[#This Row],[TOTAL CHELTUIELI LEI]]/Data5[[#This Row],[CURS VALUTAR EURO BNR 22 07 2020]]</f>
        <v>1669.7320303299521</v>
      </c>
      <c r="N2992" s="49">
        <v>3034</v>
      </c>
      <c r="O2992" s="42"/>
      <c r="P2992" s="42">
        <v>2320</v>
      </c>
      <c r="Q2992" s="42"/>
      <c r="R2992" s="42">
        <f>Data5[[#This Row],[PERSOANE ÎNSCRISE ÎN LISTELE ELECTORALE (TURUL 1)            ]]+Data5[[#This Row],[PERSOANE ÎNSCRISE ÎN LISTELE ELECTORALE (TURUL AL 2-LEA)]]</f>
        <v>3034</v>
      </c>
      <c r="S2992" s="42">
        <f>Data5[[#This Row],[PERSOANE CARE AU PARTICIPAT LA VOT (TURUL 1)]]+Data5[[#This Row],[PERSOANE CARE AU PARTICIPAT LA VOT  (TURUL AL 2-LEA)]]</f>
        <v>2320</v>
      </c>
      <c r="T2992" s="41">
        <f>Data5[[#This Row],[TOTAL CHELTUIELI LEI]]/Data5[[#This Row],[NUMĂRUL PERSOANELOR ÎNSCRISE ÎN LISTELE ELECTORALE]]</f>
        <v>2.6637013843111403</v>
      </c>
      <c r="U2992" s="41">
        <f>Data5[[#This Row],[TOTAL CHELTUIELI EURO]]/Data5[[#This Row],[NUMĂRUL PERSOANELOR ÎNSCRISE ÎN LISTELE ELECTORALE]]</f>
        <v>0.55034015501976008</v>
      </c>
      <c r="V2992" s="41">
        <f>Data5[[#This Row],[TOTAL CHELTUIELI LEI]]/Data5[[#This Row],[NUMĂRUL PERSOANELOR CARE AU PARTICIPAT LA VOT]]</f>
        <v>3.4834784482758621</v>
      </c>
      <c r="W2992" s="41">
        <f>Data5[[#This Row],[TOTAL CHELTUIELI EURO]]/Data5[[#This Row],[NUMĂRUL PERSOANELOR CARE AU PARTICIPAT LA VOT]]</f>
        <v>0.71971208203877246</v>
      </c>
      <c r="X2992" s="43">
        <v>4.8400999999999996</v>
      </c>
      <c r="Y2992" s="114" t="s">
        <v>2891</v>
      </c>
      <c r="Z2992" s="44">
        <v>2</v>
      </c>
      <c r="AA2992" s="115" t="s">
        <v>3105</v>
      </c>
      <c r="AB2992" s="44">
        <v>0</v>
      </c>
      <c r="AC2992" s="45"/>
    </row>
    <row r="2993" spans="1:29" x14ac:dyDescent="0.2">
      <c r="A2993" s="37">
        <v>2992</v>
      </c>
      <c r="B2993" s="38" t="s">
        <v>2623</v>
      </c>
      <c r="C2993" s="39" t="s">
        <v>956</v>
      </c>
      <c r="D2993" s="40">
        <v>44101</v>
      </c>
      <c r="E2993" s="38">
        <v>1</v>
      </c>
      <c r="F2993" s="38"/>
      <c r="G2993" s="38" t="s">
        <v>2</v>
      </c>
      <c r="H2993" s="38" t="s">
        <v>2</v>
      </c>
      <c r="I2993" s="39">
        <v>1000</v>
      </c>
      <c r="J2993" s="39">
        <v>3175.98</v>
      </c>
      <c r="K2993" s="39">
        <v>0</v>
      </c>
      <c r="L2993" s="41">
        <f>SUM(Data5[[#This Row],[CHELTUIELI DE PERSONAL LEI]:[CHELTUIELI DE CAPITAL (ACTIVE NEFINANCIARE ) LEI]])</f>
        <v>4175.9799999999996</v>
      </c>
      <c r="M2993" s="41">
        <f>Data5[[#This Row],[TOTAL CHELTUIELI LEI]]/Data5[[#This Row],[CURS VALUTAR EURO BNR 22 07 2020]]</f>
        <v>862.78795892646849</v>
      </c>
      <c r="N2993" s="49">
        <v>1382</v>
      </c>
      <c r="O2993" s="42"/>
      <c r="P2993" s="42">
        <v>708</v>
      </c>
      <c r="Q2993" s="42"/>
      <c r="R2993" s="42">
        <f>Data5[[#This Row],[PERSOANE ÎNSCRISE ÎN LISTELE ELECTORALE (TURUL 1)            ]]+Data5[[#This Row],[PERSOANE ÎNSCRISE ÎN LISTELE ELECTORALE (TURUL AL 2-LEA)]]</f>
        <v>1382</v>
      </c>
      <c r="S2993" s="42">
        <f>Data5[[#This Row],[PERSOANE CARE AU PARTICIPAT LA VOT (TURUL 1)]]+Data5[[#This Row],[PERSOANE CARE AU PARTICIPAT LA VOT  (TURUL AL 2-LEA)]]</f>
        <v>708</v>
      </c>
      <c r="T2993" s="41">
        <f>Data5[[#This Row],[TOTAL CHELTUIELI LEI]]/Data5[[#This Row],[NUMĂRUL PERSOANELOR ÎNSCRISE ÎN LISTELE ELECTORALE]]</f>
        <v>3.0216931982633861</v>
      </c>
      <c r="U2993" s="41">
        <f>Data5[[#This Row],[TOTAL CHELTUIELI EURO]]/Data5[[#This Row],[NUMĂRUL PERSOANELOR ÎNSCRISE ÎN LISTELE ELECTORALE]]</f>
        <v>0.62430387766025219</v>
      </c>
      <c r="V2993" s="41">
        <f>Data5[[#This Row],[TOTAL CHELTUIELI LEI]]/Data5[[#This Row],[NUMĂRUL PERSOANELOR CARE AU PARTICIPAT LA VOT]]</f>
        <v>5.8982768361581916</v>
      </c>
      <c r="W2993" s="41">
        <f>Data5[[#This Row],[TOTAL CHELTUIELI EURO]]/Data5[[#This Row],[NUMĂRUL PERSOANELOR CARE AU PARTICIPAT LA VOT]]</f>
        <v>1.2186270606306051</v>
      </c>
      <c r="X2993" s="43">
        <v>4.8400999999999996</v>
      </c>
      <c r="Y2993" s="114" t="s">
        <v>2884</v>
      </c>
      <c r="Z2993" s="44">
        <v>3</v>
      </c>
      <c r="AA2993" s="115" t="s">
        <v>3105</v>
      </c>
      <c r="AB2993" s="44">
        <v>0</v>
      </c>
      <c r="AC2993" s="45"/>
    </row>
    <row r="2994" spans="1:29" x14ac:dyDescent="0.2">
      <c r="A2994" s="37">
        <v>2993</v>
      </c>
      <c r="B2994" s="38" t="s">
        <v>2623</v>
      </c>
      <c r="C2994" s="39" t="s">
        <v>957</v>
      </c>
      <c r="D2994" s="40">
        <v>44101</v>
      </c>
      <c r="E2994" s="38">
        <v>1</v>
      </c>
      <c r="F2994" s="38"/>
      <c r="G2994" s="38" t="s">
        <v>2</v>
      </c>
      <c r="H2994" s="38" t="s">
        <v>2</v>
      </c>
      <c r="I2994" s="39">
        <v>2880</v>
      </c>
      <c r="J2994" s="39">
        <v>20240.490000000002</v>
      </c>
      <c r="K2994" s="39">
        <v>0</v>
      </c>
      <c r="L2994" s="41">
        <f>SUM(Data5[[#This Row],[CHELTUIELI DE PERSONAL LEI]:[CHELTUIELI DE CAPITAL (ACTIVE NEFINANCIARE ) LEI]])</f>
        <v>23120.49</v>
      </c>
      <c r="M2994" s="41">
        <f>Data5[[#This Row],[TOTAL CHELTUIELI LEI]]/Data5[[#This Row],[CURS VALUTAR EURO BNR 22 07 2020]]</f>
        <v>4776.862048304788</v>
      </c>
      <c r="N2994" s="49">
        <v>5357</v>
      </c>
      <c r="O2994" s="42"/>
      <c r="P2994" s="42">
        <v>2505</v>
      </c>
      <c r="Q2994" s="42"/>
      <c r="R2994" s="42">
        <f>Data5[[#This Row],[PERSOANE ÎNSCRISE ÎN LISTELE ELECTORALE (TURUL 1)            ]]+Data5[[#This Row],[PERSOANE ÎNSCRISE ÎN LISTELE ELECTORALE (TURUL AL 2-LEA)]]</f>
        <v>5357</v>
      </c>
      <c r="S2994" s="42">
        <f>Data5[[#This Row],[PERSOANE CARE AU PARTICIPAT LA VOT (TURUL 1)]]+Data5[[#This Row],[PERSOANE CARE AU PARTICIPAT LA VOT  (TURUL AL 2-LEA)]]</f>
        <v>2505</v>
      </c>
      <c r="T2994" s="41">
        <f>Data5[[#This Row],[TOTAL CHELTUIELI LEI]]/Data5[[#This Row],[NUMĂRUL PERSOANELOR ÎNSCRISE ÎN LISTELE ELECTORALE]]</f>
        <v>4.3159398917304461</v>
      </c>
      <c r="U2994" s="41">
        <f>Data5[[#This Row],[TOTAL CHELTUIELI EURO]]/Data5[[#This Row],[NUMĂRUL PERSOANELOR ÎNSCRISE ÎN LISTELE ELECTORALE]]</f>
        <v>0.89170469447541312</v>
      </c>
      <c r="V2994" s="41">
        <f>Data5[[#This Row],[TOTAL CHELTUIELI LEI]]/Data5[[#This Row],[NUMĂRUL PERSOANELOR CARE AU PARTICIPAT LA VOT]]</f>
        <v>9.2297365269461089</v>
      </c>
      <c r="W2994" s="41">
        <f>Data5[[#This Row],[TOTAL CHELTUIELI EURO]]/Data5[[#This Row],[NUMĂRUL PERSOANELOR CARE AU PARTICIPAT LA VOT]]</f>
        <v>1.9069309574071009</v>
      </c>
      <c r="X2994" s="43">
        <v>4.8400999999999996</v>
      </c>
      <c r="Y2994" s="114" t="s">
        <v>2895</v>
      </c>
      <c r="Z2994" s="44">
        <v>4</v>
      </c>
      <c r="AA2994" s="115" t="s">
        <v>3105</v>
      </c>
      <c r="AB2994" s="44">
        <v>0</v>
      </c>
      <c r="AC2994" s="45"/>
    </row>
    <row r="2995" spans="1:29" x14ac:dyDescent="0.2">
      <c r="A2995" s="37">
        <v>2994</v>
      </c>
      <c r="B2995" s="38" t="s">
        <v>2623</v>
      </c>
      <c r="C2995" s="39" t="s">
        <v>958</v>
      </c>
      <c r="D2995" s="40">
        <v>44101</v>
      </c>
      <c r="E2995" s="38">
        <v>1</v>
      </c>
      <c r="F2995" s="38"/>
      <c r="G2995" s="38" t="s">
        <v>2</v>
      </c>
      <c r="H2995" s="38" t="s">
        <v>2</v>
      </c>
      <c r="I2995" s="39">
        <v>1400</v>
      </c>
      <c r="J2995" s="39">
        <v>0</v>
      </c>
      <c r="K2995" s="39">
        <v>0</v>
      </c>
      <c r="L2995" s="41">
        <f>SUM(Data5[[#This Row],[CHELTUIELI DE PERSONAL LEI]:[CHELTUIELI DE CAPITAL (ACTIVE NEFINANCIARE ) LEI]])</f>
        <v>1400</v>
      </c>
      <c r="M2995" s="41">
        <f>Data5[[#This Row],[TOTAL CHELTUIELI LEI]]/Data5[[#This Row],[CURS VALUTAR EURO BNR 22 07 2020]]</f>
        <v>289.25022210284914</v>
      </c>
      <c r="N2995" s="49">
        <v>910</v>
      </c>
      <c r="O2995" s="42"/>
      <c r="P2995" s="42">
        <v>655</v>
      </c>
      <c r="Q2995" s="42"/>
      <c r="R2995" s="42">
        <f>Data5[[#This Row],[PERSOANE ÎNSCRISE ÎN LISTELE ELECTORALE (TURUL 1)            ]]+Data5[[#This Row],[PERSOANE ÎNSCRISE ÎN LISTELE ELECTORALE (TURUL AL 2-LEA)]]</f>
        <v>910</v>
      </c>
      <c r="S2995" s="42">
        <f>Data5[[#This Row],[PERSOANE CARE AU PARTICIPAT LA VOT (TURUL 1)]]+Data5[[#This Row],[PERSOANE CARE AU PARTICIPAT LA VOT  (TURUL AL 2-LEA)]]</f>
        <v>655</v>
      </c>
      <c r="T2995" s="41">
        <f>Data5[[#This Row],[TOTAL CHELTUIELI LEI]]/Data5[[#This Row],[NUMĂRUL PERSOANELOR ÎNSCRISE ÎN LISTELE ELECTORALE]]</f>
        <v>1.5384615384615385</v>
      </c>
      <c r="U2995" s="41">
        <f>Data5[[#This Row],[TOTAL CHELTUIELI EURO]]/Data5[[#This Row],[NUMĂRUL PERSOANELOR ÎNSCRISE ÎN LISTELE ELECTORALE]]</f>
        <v>0.31785738692620785</v>
      </c>
      <c r="V2995" s="41">
        <f>Data5[[#This Row],[TOTAL CHELTUIELI LEI]]/Data5[[#This Row],[NUMĂRUL PERSOANELOR CARE AU PARTICIPAT LA VOT]]</f>
        <v>2.1374045801526718</v>
      </c>
      <c r="W2995" s="41">
        <f>Data5[[#This Row],[TOTAL CHELTUIELI EURO]]/Data5[[#This Row],[NUMĂRUL PERSOANELOR CARE AU PARTICIPAT LA VOT]]</f>
        <v>0.44160339252343378</v>
      </c>
      <c r="X2995" s="43">
        <v>4.8400999999999996</v>
      </c>
      <c r="Y2995" s="114" t="s">
        <v>2894</v>
      </c>
      <c r="Z2995" s="44">
        <v>1</v>
      </c>
      <c r="AA2995" s="115" t="s">
        <v>3105</v>
      </c>
      <c r="AB2995" s="44">
        <v>0</v>
      </c>
      <c r="AC2995" s="45"/>
    </row>
    <row r="2996" spans="1:29" x14ac:dyDescent="0.2">
      <c r="A2996" s="37">
        <v>2995</v>
      </c>
      <c r="B2996" s="38" t="s">
        <v>2623</v>
      </c>
      <c r="C2996" s="39" t="s">
        <v>959</v>
      </c>
      <c r="D2996" s="40">
        <v>44101</v>
      </c>
      <c r="E2996" s="38">
        <v>1</v>
      </c>
      <c r="F2996" s="38"/>
      <c r="G2996" s="38" t="s">
        <v>2</v>
      </c>
      <c r="H2996" s="38" t="s">
        <v>2</v>
      </c>
      <c r="I2996" s="39">
        <v>1000</v>
      </c>
      <c r="J2996" s="39">
        <v>3377.28</v>
      </c>
      <c r="K2996" s="39">
        <v>0</v>
      </c>
      <c r="L2996" s="41">
        <f>SUM(Data5[[#This Row],[CHELTUIELI DE PERSONAL LEI]:[CHELTUIELI DE CAPITAL (ACTIVE NEFINANCIARE ) LEI]])</f>
        <v>4377.2800000000007</v>
      </c>
      <c r="M2996" s="41">
        <f>Data5[[#This Row],[TOTAL CHELTUIELI LEI]]/Data5[[#This Row],[CURS VALUTAR EURO BNR 22 07 2020]]</f>
        <v>904.37800871882837</v>
      </c>
      <c r="N2996" s="49">
        <v>847</v>
      </c>
      <c r="O2996" s="42"/>
      <c r="P2996" s="42">
        <v>713</v>
      </c>
      <c r="Q2996" s="42"/>
      <c r="R2996" s="42">
        <f>Data5[[#This Row],[PERSOANE ÎNSCRISE ÎN LISTELE ELECTORALE (TURUL 1)            ]]+Data5[[#This Row],[PERSOANE ÎNSCRISE ÎN LISTELE ELECTORALE (TURUL AL 2-LEA)]]</f>
        <v>847</v>
      </c>
      <c r="S2996" s="42">
        <f>Data5[[#This Row],[PERSOANE CARE AU PARTICIPAT LA VOT (TURUL 1)]]+Data5[[#This Row],[PERSOANE CARE AU PARTICIPAT LA VOT  (TURUL AL 2-LEA)]]</f>
        <v>713</v>
      </c>
      <c r="T2996" s="41">
        <f>Data5[[#This Row],[TOTAL CHELTUIELI LEI]]/Data5[[#This Row],[NUMĂRUL PERSOANELOR ÎNSCRISE ÎN LISTELE ELECTORALE]]</f>
        <v>5.1679811097992925</v>
      </c>
      <c r="U2996" s="41">
        <f>Data5[[#This Row],[TOTAL CHELTUIELI EURO]]/Data5[[#This Row],[NUMĂRUL PERSOANELOR ÎNSCRISE ÎN LISTELE ELECTORALE]]</f>
        <v>1.0677426313091245</v>
      </c>
      <c r="V2996" s="41">
        <f>Data5[[#This Row],[TOTAL CHELTUIELI LEI]]/Data5[[#This Row],[NUMĂRUL PERSOANELOR CARE AU PARTICIPAT LA VOT]]</f>
        <v>6.1392426367461441</v>
      </c>
      <c r="W2996" s="41">
        <f>Data5[[#This Row],[TOTAL CHELTUIELI EURO]]/Data5[[#This Row],[NUMĂRUL PERSOANELOR CARE AU PARTICIPAT LA VOT]]</f>
        <v>1.2684123544443595</v>
      </c>
      <c r="X2996" s="43">
        <v>4.8400999999999996</v>
      </c>
      <c r="Y2996" s="114" t="s">
        <v>2892</v>
      </c>
      <c r="Z2996" s="44">
        <v>5</v>
      </c>
      <c r="AA2996" s="115" t="s">
        <v>3107</v>
      </c>
      <c r="AB2996" s="44">
        <v>1</v>
      </c>
      <c r="AC2996" s="45"/>
    </row>
    <row r="2997" spans="1:29" x14ac:dyDescent="0.2">
      <c r="A2997" s="37">
        <v>2996</v>
      </c>
      <c r="B2997" s="38" t="s">
        <v>2623</v>
      </c>
      <c r="C2997" s="39" t="s">
        <v>960</v>
      </c>
      <c r="D2997" s="40">
        <v>44101</v>
      </c>
      <c r="E2997" s="38">
        <v>1</v>
      </c>
      <c r="F2997" s="38"/>
      <c r="G2997" s="38" t="s">
        <v>2</v>
      </c>
      <c r="H2997" s="38" t="s">
        <v>2</v>
      </c>
      <c r="I2997" s="39">
        <v>0</v>
      </c>
      <c r="J2997" s="39">
        <v>2172</v>
      </c>
      <c r="K2997" s="39">
        <v>0</v>
      </c>
      <c r="L2997" s="41">
        <f>SUM(Data5[[#This Row],[CHELTUIELI DE PERSONAL LEI]:[CHELTUIELI DE CAPITAL (ACTIVE NEFINANCIARE ) LEI]])</f>
        <v>2172</v>
      </c>
      <c r="M2997" s="41">
        <f>Data5[[#This Row],[TOTAL CHELTUIELI LEI]]/Data5[[#This Row],[CURS VALUTAR EURO BNR 22 07 2020]]</f>
        <v>448.75105886242022</v>
      </c>
      <c r="N2997" s="49">
        <v>2447</v>
      </c>
      <c r="O2997" s="42"/>
      <c r="P2997" s="42">
        <v>1664</v>
      </c>
      <c r="Q2997" s="42"/>
      <c r="R2997" s="42">
        <f>Data5[[#This Row],[PERSOANE ÎNSCRISE ÎN LISTELE ELECTORALE (TURUL 1)            ]]+Data5[[#This Row],[PERSOANE ÎNSCRISE ÎN LISTELE ELECTORALE (TURUL AL 2-LEA)]]</f>
        <v>2447</v>
      </c>
      <c r="S2997" s="42">
        <f>Data5[[#This Row],[PERSOANE CARE AU PARTICIPAT LA VOT (TURUL 1)]]+Data5[[#This Row],[PERSOANE CARE AU PARTICIPAT LA VOT  (TURUL AL 2-LEA)]]</f>
        <v>1664</v>
      </c>
      <c r="T2997" s="41">
        <f>Data5[[#This Row],[TOTAL CHELTUIELI LEI]]/Data5[[#This Row],[NUMĂRUL PERSOANELOR ÎNSCRISE ÎN LISTELE ELECTORALE]]</f>
        <v>0.88761749080506747</v>
      </c>
      <c r="U2997" s="41">
        <f>Data5[[#This Row],[TOTAL CHELTUIELI EURO]]/Data5[[#This Row],[NUMĂRUL PERSOANELOR ÎNSCRISE ÎN LISTELE ELECTORALE]]</f>
        <v>0.18338825454124244</v>
      </c>
      <c r="V2997" s="41">
        <f>Data5[[#This Row],[TOTAL CHELTUIELI LEI]]/Data5[[#This Row],[NUMĂRUL PERSOANELOR CARE AU PARTICIPAT LA VOT]]</f>
        <v>1.3052884615384615</v>
      </c>
      <c r="W2997" s="41">
        <f>Data5[[#This Row],[TOTAL CHELTUIELI EURO]]/Data5[[#This Row],[NUMĂRUL PERSOANELOR CARE AU PARTICIPAT LA VOT]]</f>
        <v>0.26968212672020447</v>
      </c>
      <c r="X2997" s="43">
        <v>4.8400999999999996</v>
      </c>
      <c r="Y2997" s="114" t="s">
        <v>2890</v>
      </c>
      <c r="Z2997" s="44">
        <v>0</v>
      </c>
      <c r="AA2997" s="115" t="s">
        <v>3105</v>
      </c>
      <c r="AB2997" s="44">
        <v>0</v>
      </c>
      <c r="AC2997" s="45"/>
    </row>
    <row r="2998" spans="1:29" x14ac:dyDescent="0.2">
      <c r="A2998" s="37">
        <v>2997</v>
      </c>
      <c r="B2998" s="38" t="s">
        <v>2623</v>
      </c>
      <c r="C2998" s="39" t="s">
        <v>961</v>
      </c>
      <c r="D2998" s="40">
        <v>44101</v>
      </c>
      <c r="E2998" s="38">
        <v>1</v>
      </c>
      <c r="F2998" s="38"/>
      <c r="G2998" s="38" t="s">
        <v>2</v>
      </c>
      <c r="H2998" s="38" t="s">
        <v>2</v>
      </c>
      <c r="I2998" s="39">
        <v>0</v>
      </c>
      <c r="J2998" s="39">
        <v>8523</v>
      </c>
      <c r="K2998" s="39">
        <v>0</v>
      </c>
      <c r="L2998" s="41">
        <f>SUM(Data5[[#This Row],[CHELTUIELI DE PERSONAL LEI]:[CHELTUIELI DE CAPITAL (ACTIVE NEFINANCIARE ) LEI]])</f>
        <v>8523</v>
      </c>
      <c r="M2998" s="41">
        <f>Data5[[#This Row],[TOTAL CHELTUIELI LEI]]/Data5[[#This Row],[CURS VALUTAR EURO BNR 22 07 2020]]</f>
        <v>1760.9140307018451</v>
      </c>
      <c r="N2998" s="49">
        <v>1869</v>
      </c>
      <c r="O2998" s="42"/>
      <c r="P2998" s="42">
        <v>1221</v>
      </c>
      <c r="Q2998" s="42"/>
      <c r="R2998" s="42">
        <f>Data5[[#This Row],[PERSOANE ÎNSCRISE ÎN LISTELE ELECTORALE (TURUL 1)            ]]+Data5[[#This Row],[PERSOANE ÎNSCRISE ÎN LISTELE ELECTORALE (TURUL AL 2-LEA)]]</f>
        <v>1869</v>
      </c>
      <c r="S2998" s="42">
        <f>Data5[[#This Row],[PERSOANE CARE AU PARTICIPAT LA VOT (TURUL 1)]]+Data5[[#This Row],[PERSOANE CARE AU PARTICIPAT LA VOT  (TURUL AL 2-LEA)]]</f>
        <v>1221</v>
      </c>
      <c r="T2998" s="41">
        <f>Data5[[#This Row],[TOTAL CHELTUIELI LEI]]/Data5[[#This Row],[NUMĂRUL PERSOANELOR ÎNSCRISE ÎN LISTELE ELECTORALE]]</f>
        <v>4.560192616372392</v>
      </c>
      <c r="U2998" s="41">
        <f>Data5[[#This Row],[TOTAL CHELTUIELI EURO]]/Data5[[#This Row],[NUMĂRUL PERSOANELOR ÎNSCRISE ÎN LISTELE ELECTORALE]]</f>
        <v>0.94216909079820499</v>
      </c>
      <c r="V2998" s="41">
        <f>Data5[[#This Row],[TOTAL CHELTUIELI LEI]]/Data5[[#This Row],[NUMĂRUL PERSOANELOR CARE AU PARTICIPAT LA VOT]]</f>
        <v>6.9803439803439806</v>
      </c>
      <c r="W2998" s="41">
        <f>Data5[[#This Row],[TOTAL CHELTUIELI EURO]]/Data5[[#This Row],[NUMĂRUL PERSOANELOR CARE AU PARTICIPAT LA VOT]]</f>
        <v>1.4421900333348445</v>
      </c>
      <c r="X2998" s="43">
        <v>4.8400999999999996</v>
      </c>
      <c r="Y2998" s="114" t="s">
        <v>2895</v>
      </c>
      <c r="Z2998" s="44">
        <v>4</v>
      </c>
      <c r="AA2998" s="115" t="s">
        <v>3105</v>
      </c>
      <c r="AB2998" s="44">
        <v>0</v>
      </c>
      <c r="AC2998" s="45"/>
    </row>
    <row r="2999" spans="1:29" x14ac:dyDescent="0.2">
      <c r="A2999" s="37">
        <v>2998</v>
      </c>
      <c r="B2999" s="38" t="s">
        <v>2623</v>
      </c>
      <c r="C2999" s="39" t="s">
        <v>962</v>
      </c>
      <c r="D2999" s="40">
        <v>44101</v>
      </c>
      <c r="E2999" s="38">
        <v>1</v>
      </c>
      <c r="F2999" s="38"/>
      <c r="G2999" s="38" t="s">
        <v>2</v>
      </c>
      <c r="H2999" s="38" t="s">
        <v>2</v>
      </c>
      <c r="I2999" s="39">
        <v>300</v>
      </c>
      <c r="J2999" s="39">
        <v>2052.1799999999998</v>
      </c>
      <c r="K2999" s="39">
        <v>0</v>
      </c>
      <c r="L2999" s="41">
        <f>SUM(Data5[[#This Row],[CHELTUIELI DE PERSONAL LEI]:[CHELTUIELI DE CAPITAL (ACTIVE NEFINANCIARE ) LEI]])</f>
        <v>2352.1799999999998</v>
      </c>
      <c r="M2999" s="41">
        <f>Data5[[#This Row],[TOTAL CHELTUIELI LEI]]/Data5[[#This Row],[CURS VALUTAR EURO BNR 22 07 2020]]</f>
        <v>485.97756244705687</v>
      </c>
      <c r="N2999" s="49">
        <v>669</v>
      </c>
      <c r="O2999" s="42"/>
      <c r="P2999" s="42">
        <v>728</v>
      </c>
      <c r="Q2999" s="42"/>
      <c r="R2999" s="42">
        <f>Data5[[#This Row],[PERSOANE ÎNSCRISE ÎN LISTELE ELECTORALE (TURUL 1)            ]]+Data5[[#This Row],[PERSOANE ÎNSCRISE ÎN LISTELE ELECTORALE (TURUL AL 2-LEA)]]</f>
        <v>669</v>
      </c>
      <c r="S2999" s="42">
        <f>Data5[[#This Row],[PERSOANE CARE AU PARTICIPAT LA VOT (TURUL 1)]]+Data5[[#This Row],[PERSOANE CARE AU PARTICIPAT LA VOT  (TURUL AL 2-LEA)]]</f>
        <v>728</v>
      </c>
      <c r="T2999" s="41">
        <f>Data5[[#This Row],[TOTAL CHELTUIELI LEI]]/Data5[[#This Row],[NUMĂRUL PERSOANELOR ÎNSCRISE ÎN LISTELE ELECTORALE]]</f>
        <v>3.5159641255605378</v>
      </c>
      <c r="U2999" s="41">
        <f>Data5[[#This Row],[TOTAL CHELTUIELI EURO]]/Data5[[#This Row],[NUMĂRUL PERSOANELOR ÎNSCRISE ÎN LISTELE ELECTORALE]]</f>
        <v>0.72642386016002525</v>
      </c>
      <c r="V2999" s="41">
        <f>Data5[[#This Row],[TOTAL CHELTUIELI LEI]]/Data5[[#This Row],[NUMĂRUL PERSOANELOR CARE AU PARTICIPAT LA VOT]]</f>
        <v>3.2310164835164832</v>
      </c>
      <c r="W2999" s="41">
        <f>Data5[[#This Row],[TOTAL CHELTUIELI EURO]]/Data5[[#This Row],[NUMĂRUL PERSOANELOR CARE AU PARTICIPAT LA VOT]]</f>
        <v>0.6675515967679353</v>
      </c>
      <c r="X2999" s="43">
        <v>4.8400999999999996</v>
      </c>
      <c r="Y2999" s="114" t="s">
        <v>2884</v>
      </c>
      <c r="Z2999" s="44">
        <v>3</v>
      </c>
      <c r="AA2999" s="115" t="s">
        <v>3105</v>
      </c>
      <c r="AB2999" s="44">
        <v>0</v>
      </c>
      <c r="AC2999" s="45"/>
    </row>
    <row r="3000" spans="1:29" x14ac:dyDescent="0.2">
      <c r="A3000" s="37">
        <v>2999</v>
      </c>
      <c r="B3000" s="38" t="s">
        <v>2623</v>
      </c>
      <c r="C3000" s="39" t="s">
        <v>963</v>
      </c>
      <c r="D3000" s="40">
        <v>44101</v>
      </c>
      <c r="E3000" s="38">
        <v>1</v>
      </c>
      <c r="F3000" s="38"/>
      <c r="G3000" s="38" t="s">
        <v>2</v>
      </c>
      <c r="H3000" s="38" t="s">
        <v>2</v>
      </c>
      <c r="I3000" s="81">
        <v>0</v>
      </c>
      <c r="J3000" s="81">
        <v>2719</v>
      </c>
      <c r="K3000" s="39">
        <v>0</v>
      </c>
      <c r="L3000" s="41">
        <f>SUM(Data5[[#This Row],[CHELTUIELI DE PERSONAL LEI]:[CHELTUIELI DE CAPITAL (ACTIVE NEFINANCIARE ) LEI]])</f>
        <v>2719</v>
      </c>
      <c r="M3000" s="41">
        <f>Data5[[#This Row],[TOTAL CHELTUIELI LEI]]/Data5[[#This Row],[CURS VALUTAR EURO BNR 22 07 2020]]</f>
        <v>561.76525278403346</v>
      </c>
      <c r="N3000" s="49">
        <v>814</v>
      </c>
      <c r="O3000" s="42"/>
      <c r="P3000" s="42">
        <v>527</v>
      </c>
      <c r="Q3000" s="42"/>
      <c r="R3000" s="42">
        <f>Data5[[#This Row],[PERSOANE ÎNSCRISE ÎN LISTELE ELECTORALE (TURUL 1)            ]]+Data5[[#This Row],[PERSOANE ÎNSCRISE ÎN LISTELE ELECTORALE (TURUL AL 2-LEA)]]</f>
        <v>814</v>
      </c>
      <c r="S3000" s="42">
        <f>Data5[[#This Row],[PERSOANE CARE AU PARTICIPAT LA VOT (TURUL 1)]]+Data5[[#This Row],[PERSOANE CARE AU PARTICIPAT LA VOT  (TURUL AL 2-LEA)]]</f>
        <v>527</v>
      </c>
      <c r="T3000" s="41">
        <f>Data5[[#This Row],[TOTAL CHELTUIELI LEI]]/Data5[[#This Row],[NUMĂRUL PERSOANELOR ÎNSCRISE ÎN LISTELE ELECTORALE]]</f>
        <v>3.3402948402948405</v>
      </c>
      <c r="U3000" s="41">
        <f>Data5[[#This Row],[TOTAL CHELTUIELI EURO]]/Data5[[#This Row],[NUMĂRUL PERSOANELOR ÎNSCRISE ÎN LISTELE ELECTORALE]]</f>
        <v>0.69012930317448828</v>
      </c>
      <c r="V3000" s="41">
        <f>Data5[[#This Row],[TOTAL CHELTUIELI LEI]]/Data5[[#This Row],[NUMĂRUL PERSOANELOR CARE AU PARTICIPAT LA VOT]]</f>
        <v>5.1593927893738138</v>
      </c>
      <c r="W3000" s="41">
        <f>Data5[[#This Row],[TOTAL CHELTUIELI EURO]]/Data5[[#This Row],[NUMĂRUL PERSOANELOR CARE AU PARTICIPAT LA VOT]]</f>
        <v>1.0659682216015816</v>
      </c>
      <c r="X3000" s="43">
        <v>4.8400999999999996</v>
      </c>
      <c r="Y3000" s="114" t="s">
        <v>2884</v>
      </c>
      <c r="Z3000" s="44">
        <v>3</v>
      </c>
      <c r="AA3000" s="115" t="s">
        <v>3105</v>
      </c>
      <c r="AB3000" s="44">
        <v>0</v>
      </c>
      <c r="AC3000" s="45"/>
    </row>
    <row r="3001" spans="1:29" x14ac:dyDescent="0.2">
      <c r="A3001" s="37">
        <v>3000</v>
      </c>
      <c r="B3001" s="38" t="s">
        <v>2624</v>
      </c>
      <c r="C3001" s="39" t="s">
        <v>964</v>
      </c>
      <c r="D3001" s="40">
        <v>44101</v>
      </c>
      <c r="E3001" s="38">
        <v>1</v>
      </c>
      <c r="F3001" s="38"/>
      <c r="G3001" s="38" t="s">
        <v>2</v>
      </c>
      <c r="H3001" s="38" t="s">
        <v>2</v>
      </c>
      <c r="I3001" s="81">
        <v>41110</v>
      </c>
      <c r="J3001" s="81">
        <v>190588</v>
      </c>
      <c r="K3001" s="81">
        <v>0</v>
      </c>
      <c r="L3001" s="41">
        <f>SUM(Data5[[#This Row],[CHELTUIELI DE PERSONAL LEI]:[CHELTUIELI DE CAPITAL (ACTIVE NEFINANCIARE ) LEI]])</f>
        <v>231698</v>
      </c>
      <c r="M3001" s="41">
        <f>Data5[[#This Row],[TOTAL CHELTUIELI LEI]]/Data5[[#This Row],[CURS VALUTAR EURO BNR 22 07 2020]]</f>
        <v>47870.498543418529</v>
      </c>
      <c r="N3001" s="49">
        <v>120221</v>
      </c>
      <c r="O3001" s="42"/>
      <c r="P3001" s="42">
        <v>42243</v>
      </c>
      <c r="Q3001" s="42"/>
      <c r="R3001" s="42">
        <f>Data5[[#This Row],[PERSOANE ÎNSCRISE ÎN LISTELE ELECTORALE (TURUL 1)            ]]+Data5[[#This Row],[PERSOANE ÎNSCRISE ÎN LISTELE ELECTORALE (TURUL AL 2-LEA)]]</f>
        <v>120221</v>
      </c>
      <c r="S3001" s="42">
        <f>Data5[[#This Row],[PERSOANE CARE AU PARTICIPAT LA VOT (TURUL 1)]]+Data5[[#This Row],[PERSOANE CARE AU PARTICIPAT LA VOT  (TURUL AL 2-LEA)]]</f>
        <v>42243</v>
      </c>
      <c r="T3001" s="41">
        <f>Data5[[#This Row],[TOTAL CHELTUIELI LEI]]/Data5[[#This Row],[NUMĂRUL PERSOANELOR ÎNSCRISE ÎN LISTELE ELECTORALE]]</f>
        <v>1.927267282754261</v>
      </c>
      <c r="U3001" s="41">
        <f>Data5[[#This Row],[TOTAL CHELTUIELI EURO]]/Data5[[#This Row],[NUMĂRUL PERSOANELOR ÎNSCRISE ÎN LISTELE ELECTORALE]]</f>
        <v>0.3981874925630175</v>
      </c>
      <c r="V3001" s="41">
        <f>Data5[[#This Row],[TOTAL CHELTUIELI LEI]]/Data5[[#This Row],[NUMĂRUL PERSOANELOR CARE AU PARTICIPAT LA VOT]]</f>
        <v>5.4848850697156921</v>
      </c>
      <c r="W3001" s="41">
        <f>Data5[[#This Row],[TOTAL CHELTUIELI EURO]]/Data5[[#This Row],[NUMĂRUL PERSOANELOR CARE AU PARTICIPAT LA VOT]]</f>
        <v>1.1332173033027608</v>
      </c>
      <c r="X3001" s="43">
        <v>4.8400999999999996</v>
      </c>
      <c r="Y3001" s="114" t="s">
        <v>2894</v>
      </c>
      <c r="Z3001" s="44">
        <v>1</v>
      </c>
      <c r="AA3001" s="115" t="s">
        <v>3105</v>
      </c>
      <c r="AB3001" s="44">
        <v>0</v>
      </c>
      <c r="AC3001" s="45"/>
    </row>
    <row r="3002" spans="1:29" x14ac:dyDescent="0.2">
      <c r="A3002" s="37">
        <v>3001</v>
      </c>
      <c r="B3002" s="38" t="s">
        <v>2624</v>
      </c>
      <c r="C3002" s="39" t="s">
        <v>965</v>
      </c>
      <c r="D3002" s="40">
        <v>44101</v>
      </c>
      <c r="E3002" s="38">
        <v>1</v>
      </c>
      <c r="F3002" s="38"/>
      <c r="G3002" s="38" t="s">
        <v>2</v>
      </c>
      <c r="H3002" s="38" t="s">
        <v>2</v>
      </c>
      <c r="I3002" s="82">
        <v>6000</v>
      </c>
      <c r="J3002" s="82">
        <v>13172.4</v>
      </c>
      <c r="K3002" s="82">
        <v>0</v>
      </c>
      <c r="L3002" s="41">
        <f>SUM(Data5[[#This Row],[CHELTUIELI DE PERSONAL LEI]:[CHELTUIELI DE CAPITAL (ACTIVE NEFINANCIARE ) LEI]])</f>
        <v>19172.400000000001</v>
      </c>
      <c r="M3002" s="41">
        <f>Data5[[#This Row],[TOTAL CHELTUIELI LEI]]/Data5[[#This Row],[CURS VALUTAR EURO BNR 22 07 2020]]</f>
        <v>3961.1578273176178</v>
      </c>
      <c r="N3002" s="49">
        <v>35752</v>
      </c>
      <c r="O3002" s="42"/>
      <c r="P3002" s="42">
        <v>12230</v>
      </c>
      <c r="Q3002" s="42"/>
      <c r="R3002" s="42">
        <f>Data5[[#This Row],[PERSOANE ÎNSCRISE ÎN LISTELE ELECTORALE (TURUL 1)            ]]+Data5[[#This Row],[PERSOANE ÎNSCRISE ÎN LISTELE ELECTORALE (TURUL AL 2-LEA)]]</f>
        <v>35752</v>
      </c>
      <c r="S3002" s="42">
        <f>Data5[[#This Row],[PERSOANE CARE AU PARTICIPAT LA VOT (TURUL 1)]]+Data5[[#This Row],[PERSOANE CARE AU PARTICIPAT LA VOT  (TURUL AL 2-LEA)]]</f>
        <v>12230</v>
      </c>
      <c r="T3002" s="41">
        <f>Data5[[#This Row],[TOTAL CHELTUIELI LEI]]/Data5[[#This Row],[NUMĂRUL PERSOANELOR ÎNSCRISE ÎN LISTELE ELECTORALE]]</f>
        <v>0.53626090848064445</v>
      </c>
      <c r="U3002" s="41">
        <f>Data5[[#This Row],[TOTAL CHELTUIELI EURO]]/Data5[[#This Row],[NUMĂRUL PERSOANELOR ÎNSCRISE ÎN LISTELE ELECTORALE]]</f>
        <v>0.11079541920221576</v>
      </c>
      <c r="V3002" s="41">
        <f>Data5[[#This Row],[TOTAL CHELTUIELI LEI]]/Data5[[#This Row],[NUMĂRUL PERSOANELOR CARE AU PARTICIPAT LA VOT]]</f>
        <v>1.5676533115290272</v>
      </c>
      <c r="W3002" s="41">
        <f>Data5[[#This Row],[TOTAL CHELTUIELI EURO]]/Data5[[#This Row],[NUMĂRUL PERSOANELOR CARE AU PARTICIPAT LA VOT]]</f>
        <v>0.32388862038574145</v>
      </c>
      <c r="X3002" s="43">
        <v>4.8400999999999996</v>
      </c>
      <c r="Y3002" s="114" t="s">
        <v>2890</v>
      </c>
      <c r="Z3002" s="44">
        <v>0</v>
      </c>
      <c r="AA3002" s="115" t="s">
        <v>3105</v>
      </c>
      <c r="AB3002" s="44">
        <v>0</v>
      </c>
      <c r="AC3002" s="45"/>
    </row>
    <row r="3003" spans="1:29" x14ac:dyDescent="0.2">
      <c r="A3003" s="37">
        <v>3002</v>
      </c>
      <c r="B3003" s="38" t="s">
        <v>2624</v>
      </c>
      <c r="C3003" s="39" t="s">
        <v>2844</v>
      </c>
      <c r="D3003" s="40">
        <v>44101</v>
      </c>
      <c r="E3003" s="38">
        <v>1</v>
      </c>
      <c r="F3003" s="38"/>
      <c r="G3003" s="38" t="s">
        <v>2</v>
      </c>
      <c r="H3003" s="38" t="s">
        <v>2</v>
      </c>
      <c r="I3003" s="82">
        <v>3780</v>
      </c>
      <c r="J3003" s="82">
        <v>5054</v>
      </c>
      <c r="K3003" s="82">
        <v>0</v>
      </c>
      <c r="L3003" s="41">
        <f>SUM(Data5[[#This Row],[CHELTUIELI DE PERSONAL LEI]:[CHELTUIELI DE CAPITAL (ACTIVE NEFINANCIARE ) LEI]])</f>
        <v>8834</v>
      </c>
      <c r="M3003" s="41">
        <f>Data5[[#This Row],[TOTAL CHELTUIELI LEI]]/Data5[[#This Row],[CURS VALUTAR EURO BNR 22 07 2020]]</f>
        <v>1825.168901468978</v>
      </c>
      <c r="N3003" s="49">
        <v>13950</v>
      </c>
      <c r="O3003" s="42"/>
      <c r="P3003" s="42">
        <v>5703</v>
      </c>
      <c r="Q3003" s="42"/>
      <c r="R3003" s="42">
        <f>Data5[[#This Row],[PERSOANE ÎNSCRISE ÎN LISTELE ELECTORALE (TURUL 1)            ]]+Data5[[#This Row],[PERSOANE ÎNSCRISE ÎN LISTELE ELECTORALE (TURUL AL 2-LEA)]]</f>
        <v>13950</v>
      </c>
      <c r="S3003" s="42">
        <f>Data5[[#This Row],[PERSOANE CARE AU PARTICIPAT LA VOT (TURUL 1)]]+Data5[[#This Row],[PERSOANE CARE AU PARTICIPAT LA VOT  (TURUL AL 2-LEA)]]</f>
        <v>5703</v>
      </c>
      <c r="T3003" s="41">
        <f>Data5[[#This Row],[TOTAL CHELTUIELI LEI]]/Data5[[#This Row],[NUMĂRUL PERSOANELOR ÎNSCRISE ÎN LISTELE ELECTORALE]]</f>
        <v>0.63326164874551971</v>
      </c>
      <c r="U3003" s="41">
        <f>Data5[[#This Row],[TOTAL CHELTUIELI EURO]]/Data5[[#This Row],[NUMĂRUL PERSOANELOR ÎNSCRISE ÎN LISTELE ELECTORALE]]</f>
        <v>0.13083648039204143</v>
      </c>
      <c r="V3003" s="41">
        <f>Data5[[#This Row],[TOTAL CHELTUIELI LEI]]/Data5[[#This Row],[NUMĂRUL PERSOANELOR CARE AU PARTICIPAT LA VOT]]</f>
        <v>1.5490092933543749</v>
      </c>
      <c r="W3003" s="41">
        <f>Data5[[#This Row],[TOTAL CHELTUIELI EURO]]/Data5[[#This Row],[NUMĂRUL PERSOANELOR CARE AU PARTICIPAT LA VOT]]</f>
        <v>0.32003663010152167</v>
      </c>
      <c r="X3003" s="43">
        <v>4.8400999999999996</v>
      </c>
      <c r="Y3003" s="114" t="s">
        <v>2890</v>
      </c>
      <c r="Z3003" s="44">
        <v>0</v>
      </c>
      <c r="AA3003" s="115" t="s">
        <v>3105</v>
      </c>
      <c r="AB3003" s="44">
        <v>0</v>
      </c>
      <c r="AC3003" s="45"/>
    </row>
    <row r="3004" spans="1:29" x14ac:dyDescent="0.2">
      <c r="A3004" s="37">
        <v>3003</v>
      </c>
      <c r="B3004" s="38" t="s">
        <v>2624</v>
      </c>
      <c r="C3004" s="39" t="s">
        <v>2845</v>
      </c>
      <c r="D3004" s="40">
        <v>44101</v>
      </c>
      <c r="E3004" s="38">
        <v>1</v>
      </c>
      <c r="F3004" s="38"/>
      <c r="G3004" s="38" t="s">
        <v>2</v>
      </c>
      <c r="H3004" s="38" t="s">
        <v>2</v>
      </c>
      <c r="I3004" s="82">
        <v>10340</v>
      </c>
      <c r="J3004" s="82">
        <v>18843.18</v>
      </c>
      <c r="K3004" s="82">
        <v>0</v>
      </c>
      <c r="L3004" s="41">
        <f>SUM(Data5[[#This Row],[CHELTUIELI DE PERSONAL LEI]:[CHELTUIELI DE CAPITAL (ACTIVE NEFINANCIARE ) LEI]])</f>
        <v>29183.18</v>
      </c>
      <c r="M3004" s="41">
        <f>Data5[[#This Row],[TOTAL CHELTUIELI LEI]]/Data5[[#This Row],[CURS VALUTAR EURO BNR 22 07 2020]]</f>
        <v>6029.4580690481607</v>
      </c>
      <c r="N3004" s="49">
        <v>23298</v>
      </c>
      <c r="O3004" s="42"/>
      <c r="P3004" s="42">
        <v>7837</v>
      </c>
      <c r="Q3004" s="42"/>
      <c r="R3004" s="42">
        <f>Data5[[#This Row],[PERSOANE ÎNSCRISE ÎN LISTELE ELECTORALE (TURUL 1)            ]]+Data5[[#This Row],[PERSOANE ÎNSCRISE ÎN LISTELE ELECTORALE (TURUL AL 2-LEA)]]</f>
        <v>23298</v>
      </c>
      <c r="S3004" s="42">
        <f>Data5[[#This Row],[PERSOANE CARE AU PARTICIPAT LA VOT (TURUL 1)]]+Data5[[#This Row],[PERSOANE CARE AU PARTICIPAT LA VOT  (TURUL AL 2-LEA)]]</f>
        <v>7837</v>
      </c>
      <c r="T3004" s="41">
        <f>Data5[[#This Row],[TOTAL CHELTUIELI LEI]]/Data5[[#This Row],[NUMĂRUL PERSOANELOR ÎNSCRISE ÎN LISTELE ELECTORALE]]</f>
        <v>1.2526045154090479</v>
      </c>
      <c r="U3004" s="41">
        <f>Data5[[#This Row],[TOTAL CHELTUIELI EURO]]/Data5[[#This Row],[NUMĂRUL PERSOANELOR ÎNSCRISE ÎN LISTELE ELECTORALE]]</f>
        <v>0.25879723877792776</v>
      </c>
      <c r="V3004" s="41">
        <f>Data5[[#This Row],[TOTAL CHELTUIELI LEI]]/Data5[[#This Row],[NUMĂRUL PERSOANELOR CARE AU PARTICIPAT LA VOT]]</f>
        <v>3.7237692994768405</v>
      </c>
      <c r="W3004" s="41">
        <f>Data5[[#This Row],[TOTAL CHELTUIELI EURO]]/Data5[[#This Row],[NUMĂRUL PERSOANELOR CARE AU PARTICIPAT LA VOT]]</f>
        <v>0.76935792638103362</v>
      </c>
      <c r="X3004" s="43">
        <v>4.8400999999999996</v>
      </c>
      <c r="Y3004" s="114" t="s">
        <v>2894</v>
      </c>
      <c r="Z3004" s="44">
        <v>1</v>
      </c>
      <c r="AA3004" s="115" t="s">
        <v>3105</v>
      </c>
      <c r="AB3004" s="44">
        <v>0</v>
      </c>
      <c r="AC3004" s="45"/>
    </row>
    <row r="3005" spans="1:29" x14ac:dyDescent="0.2">
      <c r="A3005" s="37">
        <v>3004</v>
      </c>
      <c r="B3005" s="38" t="s">
        <v>2624</v>
      </c>
      <c r="C3005" s="39" t="s">
        <v>2846</v>
      </c>
      <c r="D3005" s="40">
        <v>44101</v>
      </c>
      <c r="E3005" s="38">
        <v>1</v>
      </c>
      <c r="F3005" s="38"/>
      <c r="G3005" s="38" t="s">
        <v>2</v>
      </c>
      <c r="H3005" s="38" t="s">
        <v>2</v>
      </c>
      <c r="I3005" s="82">
        <v>2550</v>
      </c>
      <c r="J3005" s="82">
        <v>11529</v>
      </c>
      <c r="K3005" s="82">
        <v>0</v>
      </c>
      <c r="L3005" s="41">
        <f>SUM(Data5[[#This Row],[CHELTUIELI DE PERSONAL LEI]:[CHELTUIELI DE CAPITAL (ACTIVE NEFINANCIARE ) LEI]])</f>
        <v>14079</v>
      </c>
      <c r="M3005" s="41">
        <f>Data5[[#This Row],[TOTAL CHELTUIELI LEI]]/Data5[[#This Row],[CURS VALUTAR EURO BNR 22 07 2020]]</f>
        <v>2908.8241978471519</v>
      </c>
      <c r="N3005" s="49">
        <v>4218</v>
      </c>
      <c r="O3005" s="42"/>
      <c r="P3005" s="42">
        <v>2206</v>
      </c>
      <c r="Q3005" s="42"/>
      <c r="R3005" s="42">
        <f>Data5[[#This Row],[PERSOANE ÎNSCRISE ÎN LISTELE ELECTORALE (TURUL 1)            ]]+Data5[[#This Row],[PERSOANE ÎNSCRISE ÎN LISTELE ELECTORALE (TURUL AL 2-LEA)]]</f>
        <v>4218</v>
      </c>
      <c r="S3005" s="42">
        <f>Data5[[#This Row],[PERSOANE CARE AU PARTICIPAT LA VOT (TURUL 1)]]+Data5[[#This Row],[PERSOANE CARE AU PARTICIPAT LA VOT  (TURUL AL 2-LEA)]]</f>
        <v>2206</v>
      </c>
      <c r="T3005" s="41">
        <f>Data5[[#This Row],[TOTAL CHELTUIELI LEI]]/Data5[[#This Row],[NUMĂRUL PERSOANELOR ÎNSCRISE ÎN LISTELE ELECTORALE]]</f>
        <v>3.3378378378378377</v>
      </c>
      <c r="U3005" s="41">
        <f>Data5[[#This Row],[TOTAL CHELTUIELI EURO]]/Data5[[#This Row],[NUMĂRUL PERSOANELOR ÎNSCRISE ÎN LISTELE ELECTORALE]]</f>
        <v>0.68962166852706308</v>
      </c>
      <c r="V3005" s="41">
        <f>Data5[[#This Row],[TOTAL CHELTUIELI LEI]]/Data5[[#This Row],[NUMĂRUL PERSOANELOR CARE AU PARTICIPAT LA VOT]]</f>
        <v>6.3821396192203084</v>
      </c>
      <c r="W3005" s="41">
        <f>Data5[[#This Row],[TOTAL CHELTUIELI EURO]]/Data5[[#This Row],[NUMĂRUL PERSOANELOR CARE AU PARTICIPAT LA VOT]]</f>
        <v>1.3185966445363335</v>
      </c>
      <c r="X3005" s="43">
        <v>4.8400999999999996</v>
      </c>
      <c r="Y3005" s="114" t="s">
        <v>2884</v>
      </c>
      <c r="Z3005" s="44">
        <v>3</v>
      </c>
      <c r="AA3005" s="115" t="s">
        <v>3105</v>
      </c>
      <c r="AB3005" s="44">
        <v>0</v>
      </c>
      <c r="AC3005" s="45"/>
    </row>
    <row r="3006" spans="1:29" x14ac:dyDescent="0.2">
      <c r="A3006" s="37">
        <v>3005</v>
      </c>
      <c r="B3006" s="38" t="s">
        <v>2624</v>
      </c>
      <c r="C3006" s="39" t="s">
        <v>2847</v>
      </c>
      <c r="D3006" s="40">
        <v>44101</v>
      </c>
      <c r="E3006" s="38">
        <v>1</v>
      </c>
      <c r="F3006" s="38"/>
      <c r="G3006" s="38" t="s">
        <v>2</v>
      </c>
      <c r="H3006" s="38" t="s">
        <v>2</v>
      </c>
      <c r="I3006" s="82">
        <v>12500</v>
      </c>
      <c r="J3006" s="82">
        <v>16906.13</v>
      </c>
      <c r="K3006" s="82">
        <v>0</v>
      </c>
      <c r="L3006" s="41">
        <f>SUM(Data5[[#This Row],[CHELTUIELI DE PERSONAL LEI]:[CHELTUIELI DE CAPITAL (ACTIVE NEFINANCIARE ) LEI]])</f>
        <v>29406.13</v>
      </c>
      <c r="M3006" s="41">
        <f>Data5[[#This Row],[TOTAL CHELTUIELI LEI]]/Data5[[#This Row],[CURS VALUTAR EURO BNR 22 07 2020]]</f>
        <v>6075.5211669180399</v>
      </c>
      <c r="N3006" s="49">
        <v>10739</v>
      </c>
      <c r="O3006" s="42"/>
      <c r="P3006" s="42">
        <v>4877</v>
      </c>
      <c r="Q3006" s="42"/>
      <c r="R3006" s="42">
        <f>Data5[[#This Row],[PERSOANE ÎNSCRISE ÎN LISTELE ELECTORALE (TURUL 1)            ]]+Data5[[#This Row],[PERSOANE ÎNSCRISE ÎN LISTELE ELECTORALE (TURUL AL 2-LEA)]]</f>
        <v>10739</v>
      </c>
      <c r="S3006" s="42">
        <f>Data5[[#This Row],[PERSOANE CARE AU PARTICIPAT LA VOT (TURUL 1)]]+Data5[[#This Row],[PERSOANE CARE AU PARTICIPAT LA VOT  (TURUL AL 2-LEA)]]</f>
        <v>4877</v>
      </c>
      <c r="T3006" s="41">
        <f>Data5[[#This Row],[TOTAL CHELTUIELI LEI]]/Data5[[#This Row],[NUMĂRUL PERSOANELOR ÎNSCRISE ÎN LISTELE ELECTORALE]]</f>
        <v>2.738255889747649</v>
      </c>
      <c r="U3006" s="41">
        <f>Data5[[#This Row],[TOTAL CHELTUIELI EURO]]/Data5[[#This Row],[NUMĂRUL PERSOANELOR ÎNSCRISE ÎN LISTELE ELECTORALE]]</f>
        <v>0.56574366020281586</v>
      </c>
      <c r="V3006" s="41">
        <f>Data5[[#This Row],[TOTAL CHELTUIELI LEI]]/Data5[[#This Row],[NUMĂRUL PERSOANELOR CARE AU PARTICIPAT LA VOT]]</f>
        <v>6.0295530038958374</v>
      </c>
      <c r="W3006" s="41">
        <f>Data5[[#This Row],[TOTAL CHELTUIELI EURO]]/Data5[[#This Row],[NUMĂRUL PERSOANELOR CARE AU PARTICIPAT LA VOT]]</f>
        <v>1.2457496753984088</v>
      </c>
      <c r="X3006" s="43">
        <v>4.8400999999999996</v>
      </c>
      <c r="Y3006" s="114" t="s">
        <v>2891</v>
      </c>
      <c r="Z3006" s="44">
        <v>2</v>
      </c>
      <c r="AA3006" s="115" t="s">
        <v>3105</v>
      </c>
      <c r="AB3006" s="44">
        <v>0</v>
      </c>
      <c r="AC3006" s="45"/>
    </row>
    <row r="3007" spans="1:29" x14ac:dyDescent="0.2">
      <c r="A3007" s="37">
        <v>3006</v>
      </c>
      <c r="B3007" s="38" t="s">
        <v>2624</v>
      </c>
      <c r="C3007" s="39" t="s">
        <v>2848</v>
      </c>
      <c r="D3007" s="40">
        <v>44101</v>
      </c>
      <c r="E3007" s="38">
        <v>1</v>
      </c>
      <c r="F3007" s="38"/>
      <c r="G3007" s="38" t="s">
        <v>2</v>
      </c>
      <c r="H3007" s="38" t="s">
        <v>2</v>
      </c>
      <c r="I3007" s="82">
        <v>0</v>
      </c>
      <c r="J3007" s="82">
        <v>18220</v>
      </c>
      <c r="K3007" s="82">
        <v>0</v>
      </c>
      <c r="L3007" s="41">
        <f>SUM(Data5[[#This Row],[CHELTUIELI DE PERSONAL LEI]:[CHELTUIELI DE CAPITAL (ACTIVE NEFINANCIARE ) LEI]])</f>
        <v>18220</v>
      </c>
      <c r="M3007" s="41">
        <f>Data5[[#This Row],[TOTAL CHELTUIELI LEI]]/Data5[[#This Row],[CURS VALUTAR EURO BNR 22 07 2020]]</f>
        <v>3764.3850333670794</v>
      </c>
      <c r="N3007" s="49">
        <v>14785</v>
      </c>
      <c r="O3007" s="42"/>
      <c r="P3007" s="42">
        <v>4901</v>
      </c>
      <c r="Q3007" s="42"/>
      <c r="R3007" s="42">
        <f>Data5[[#This Row],[PERSOANE ÎNSCRISE ÎN LISTELE ELECTORALE (TURUL 1)            ]]+Data5[[#This Row],[PERSOANE ÎNSCRISE ÎN LISTELE ELECTORALE (TURUL AL 2-LEA)]]</f>
        <v>14785</v>
      </c>
      <c r="S3007" s="42">
        <f>Data5[[#This Row],[PERSOANE CARE AU PARTICIPAT LA VOT (TURUL 1)]]+Data5[[#This Row],[PERSOANE CARE AU PARTICIPAT LA VOT  (TURUL AL 2-LEA)]]</f>
        <v>4901</v>
      </c>
      <c r="T3007" s="41">
        <f>Data5[[#This Row],[TOTAL CHELTUIELI LEI]]/Data5[[#This Row],[NUMĂRUL PERSOANELOR ÎNSCRISE ÎN LISTELE ELECTORALE]]</f>
        <v>1.2323300642543118</v>
      </c>
      <c r="U3007" s="41">
        <f>Data5[[#This Row],[TOTAL CHELTUIELI EURO]]/Data5[[#This Row],[NUMĂRUL PERSOANELOR ÎNSCRISE ÎN LISTELE ELECTORALE]]</f>
        <v>0.25460838913541289</v>
      </c>
      <c r="V3007" s="41">
        <f>Data5[[#This Row],[TOTAL CHELTUIELI LEI]]/Data5[[#This Row],[NUMĂRUL PERSOANELOR CARE AU PARTICIPAT LA VOT]]</f>
        <v>3.7176086512956541</v>
      </c>
      <c r="W3007" s="41">
        <f>Data5[[#This Row],[TOTAL CHELTUIELI EURO]]/Data5[[#This Row],[NUMĂRUL PERSOANELOR CARE AU PARTICIPAT LA VOT]]</f>
        <v>0.76808509148481519</v>
      </c>
      <c r="X3007" s="43">
        <v>4.8400999999999996</v>
      </c>
      <c r="Y3007" s="114" t="s">
        <v>2894</v>
      </c>
      <c r="Z3007" s="44">
        <v>1</v>
      </c>
      <c r="AA3007" s="115" t="s">
        <v>3105</v>
      </c>
      <c r="AB3007" s="44">
        <v>0</v>
      </c>
      <c r="AC3007" s="45"/>
    </row>
    <row r="3008" spans="1:29" x14ac:dyDescent="0.2">
      <c r="A3008" s="37">
        <v>3007</v>
      </c>
      <c r="B3008" s="38" t="s">
        <v>2624</v>
      </c>
      <c r="C3008" s="39" t="s">
        <v>2849</v>
      </c>
      <c r="D3008" s="40">
        <v>44101</v>
      </c>
      <c r="E3008" s="38">
        <v>1</v>
      </c>
      <c r="F3008" s="38"/>
      <c r="G3008" s="38" t="s">
        <v>2</v>
      </c>
      <c r="H3008" s="38" t="s">
        <v>2</v>
      </c>
      <c r="I3008" s="82">
        <v>0</v>
      </c>
      <c r="J3008" s="82">
        <v>6927.4</v>
      </c>
      <c r="K3008" s="82">
        <v>0</v>
      </c>
      <c r="L3008" s="41">
        <f>SUM(Data5[[#This Row],[CHELTUIELI DE PERSONAL LEI]:[CHELTUIELI DE CAPITAL (ACTIVE NEFINANCIARE ) LEI]])</f>
        <v>6927.4</v>
      </c>
      <c r="M3008" s="41">
        <f>Data5[[#This Row],[TOTAL CHELTUIELI LEI]]/Data5[[#This Row],[CURS VALUTAR EURO BNR 22 07 2020]]</f>
        <v>1431.2514204251979</v>
      </c>
      <c r="N3008" s="49">
        <v>4203</v>
      </c>
      <c r="O3008" s="42"/>
      <c r="P3008" s="42">
        <v>1780</v>
      </c>
      <c r="Q3008" s="42"/>
      <c r="R3008" s="42">
        <f>Data5[[#This Row],[PERSOANE ÎNSCRISE ÎN LISTELE ELECTORALE (TURUL 1)            ]]+Data5[[#This Row],[PERSOANE ÎNSCRISE ÎN LISTELE ELECTORALE (TURUL AL 2-LEA)]]</f>
        <v>4203</v>
      </c>
      <c r="S3008" s="42">
        <f>Data5[[#This Row],[PERSOANE CARE AU PARTICIPAT LA VOT (TURUL 1)]]+Data5[[#This Row],[PERSOANE CARE AU PARTICIPAT LA VOT  (TURUL AL 2-LEA)]]</f>
        <v>1780</v>
      </c>
      <c r="T3008" s="41">
        <f>Data5[[#This Row],[TOTAL CHELTUIELI LEI]]/Data5[[#This Row],[NUMĂRUL PERSOANELOR ÎNSCRISE ÎN LISTELE ELECTORALE]]</f>
        <v>1.6482036640494884</v>
      </c>
      <c r="U3008" s="41">
        <f>Data5[[#This Row],[TOTAL CHELTUIELI EURO]]/Data5[[#This Row],[NUMĂRUL PERSOANELOR ÎNSCRISE ÎN LISTELE ELECTORALE]]</f>
        <v>0.34053091135503161</v>
      </c>
      <c r="V3008" s="41">
        <f>Data5[[#This Row],[TOTAL CHELTUIELI LEI]]/Data5[[#This Row],[NUMĂRUL PERSOANELOR CARE AU PARTICIPAT LA VOT]]</f>
        <v>3.8917977528089884</v>
      </c>
      <c r="W3008" s="41">
        <f>Data5[[#This Row],[TOTAL CHELTUIELI EURO]]/Data5[[#This Row],[NUMĂRUL PERSOANELOR CARE AU PARTICIPAT LA VOT]]</f>
        <v>0.80407383169954938</v>
      </c>
      <c r="X3008" s="43">
        <v>4.8400999999999996</v>
      </c>
      <c r="Y3008" s="114" t="s">
        <v>2894</v>
      </c>
      <c r="Z3008" s="44">
        <v>1</v>
      </c>
      <c r="AA3008" s="115" t="s">
        <v>3105</v>
      </c>
      <c r="AB3008" s="44">
        <v>0</v>
      </c>
      <c r="AC3008" s="45"/>
    </row>
    <row r="3009" spans="1:29" x14ac:dyDescent="0.2">
      <c r="A3009" s="37">
        <v>3008</v>
      </c>
      <c r="B3009" s="38" t="s">
        <v>2624</v>
      </c>
      <c r="C3009" s="39" t="s">
        <v>966</v>
      </c>
      <c r="D3009" s="40">
        <v>44101</v>
      </c>
      <c r="E3009" s="38">
        <v>1</v>
      </c>
      <c r="F3009" s="38"/>
      <c r="G3009" s="38" t="s">
        <v>2</v>
      </c>
      <c r="H3009" s="38" t="s">
        <v>2</v>
      </c>
      <c r="I3009" s="83">
        <v>3630</v>
      </c>
      <c r="J3009" s="83">
        <v>14454.55</v>
      </c>
      <c r="K3009" s="83">
        <v>0</v>
      </c>
      <c r="L3009" s="41">
        <f>SUM(Data5[[#This Row],[CHELTUIELI DE PERSONAL LEI]:[CHELTUIELI DE CAPITAL (ACTIVE NEFINANCIARE ) LEI]])</f>
        <v>18084.55</v>
      </c>
      <c r="M3009" s="41">
        <f>Data5[[#This Row],[TOTAL CHELTUIELI LEI]]/Data5[[#This Row],[CURS VALUTAR EURO BNR 22 07 2020]]</f>
        <v>3736.4000743786287</v>
      </c>
      <c r="N3009" s="49">
        <v>6364</v>
      </c>
      <c r="O3009" s="42"/>
      <c r="P3009" s="42">
        <v>3960</v>
      </c>
      <c r="Q3009" s="42"/>
      <c r="R3009" s="42">
        <f>Data5[[#This Row],[PERSOANE ÎNSCRISE ÎN LISTELE ELECTORALE (TURUL 1)            ]]+Data5[[#This Row],[PERSOANE ÎNSCRISE ÎN LISTELE ELECTORALE (TURUL AL 2-LEA)]]</f>
        <v>6364</v>
      </c>
      <c r="S3009" s="42">
        <f>Data5[[#This Row],[PERSOANE CARE AU PARTICIPAT LA VOT (TURUL 1)]]+Data5[[#This Row],[PERSOANE CARE AU PARTICIPAT LA VOT  (TURUL AL 2-LEA)]]</f>
        <v>3960</v>
      </c>
      <c r="T3009" s="41">
        <f>Data5[[#This Row],[TOTAL CHELTUIELI LEI]]/Data5[[#This Row],[NUMĂRUL PERSOANELOR ÎNSCRISE ÎN LISTELE ELECTORALE]]</f>
        <v>2.8416954745443115</v>
      </c>
      <c r="U3009" s="41">
        <f>Data5[[#This Row],[TOTAL CHELTUIELI EURO]]/Data5[[#This Row],[NUMĂRUL PERSOANELOR ÎNSCRISE ÎN LISTELE ELECTORALE]]</f>
        <v>0.58711503368614526</v>
      </c>
      <c r="V3009" s="41">
        <f>Data5[[#This Row],[TOTAL CHELTUIELI LEI]]/Data5[[#This Row],[NUMĂRUL PERSOANELOR CARE AU PARTICIPAT LA VOT]]</f>
        <v>4.5668055555555558</v>
      </c>
      <c r="W3009" s="41">
        <f>Data5[[#This Row],[TOTAL CHELTUIELI EURO]]/Data5[[#This Row],[NUMĂRUL PERSOANELOR CARE AU PARTICIPAT LA VOT]]</f>
        <v>0.94353537231783557</v>
      </c>
      <c r="X3009" s="43">
        <v>4.8400999999999996</v>
      </c>
      <c r="Y3009" s="114" t="s">
        <v>2891</v>
      </c>
      <c r="Z3009" s="44">
        <v>2</v>
      </c>
      <c r="AA3009" s="115" t="s">
        <v>3105</v>
      </c>
      <c r="AB3009" s="44">
        <v>0</v>
      </c>
      <c r="AC3009" s="45"/>
    </row>
    <row r="3010" spans="1:29" x14ac:dyDescent="0.2">
      <c r="A3010" s="37">
        <v>3009</v>
      </c>
      <c r="B3010" s="38" t="s">
        <v>2624</v>
      </c>
      <c r="C3010" s="39" t="s">
        <v>2850</v>
      </c>
      <c r="D3010" s="40">
        <v>44101</v>
      </c>
      <c r="E3010" s="38">
        <v>1</v>
      </c>
      <c r="F3010" s="38"/>
      <c r="G3010" s="38" t="s">
        <v>2</v>
      </c>
      <c r="H3010" s="38" t="s">
        <v>2</v>
      </c>
      <c r="I3010" s="82">
        <v>15333</v>
      </c>
      <c r="J3010" s="82">
        <v>27039.37</v>
      </c>
      <c r="K3010" s="82">
        <v>0</v>
      </c>
      <c r="L3010" s="41">
        <f>SUM(Data5[[#This Row],[CHELTUIELI DE PERSONAL LEI]:[CHELTUIELI DE CAPITAL (ACTIVE NEFINANCIARE ) LEI]])</f>
        <v>42372.369999999995</v>
      </c>
      <c r="M3010" s="41">
        <f>Data5[[#This Row],[TOTAL CHELTUIELI LEI]]/Data5[[#This Row],[CURS VALUTAR EURO BNR 22 07 2020]]</f>
        <v>8754.4410239457866</v>
      </c>
      <c r="N3010" s="49">
        <v>7298</v>
      </c>
      <c r="O3010" s="42"/>
      <c r="P3010" s="42">
        <v>4246</v>
      </c>
      <c r="Q3010" s="42"/>
      <c r="R3010" s="42">
        <f>Data5[[#This Row],[PERSOANE ÎNSCRISE ÎN LISTELE ELECTORALE (TURUL 1)            ]]+Data5[[#This Row],[PERSOANE ÎNSCRISE ÎN LISTELE ELECTORALE (TURUL AL 2-LEA)]]</f>
        <v>7298</v>
      </c>
      <c r="S3010" s="42">
        <f>Data5[[#This Row],[PERSOANE CARE AU PARTICIPAT LA VOT (TURUL 1)]]+Data5[[#This Row],[PERSOANE CARE AU PARTICIPAT LA VOT  (TURUL AL 2-LEA)]]</f>
        <v>4246</v>
      </c>
      <c r="T3010" s="41">
        <f>Data5[[#This Row],[TOTAL CHELTUIELI LEI]]/Data5[[#This Row],[NUMĂRUL PERSOANELOR ÎNSCRISE ÎN LISTELE ELECTORALE]]</f>
        <v>5.8060249383392701</v>
      </c>
      <c r="U3010" s="41">
        <f>Data5[[#This Row],[TOTAL CHELTUIELI EURO]]/Data5[[#This Row],[NUMĂRUL PERSOANELOR ÎNSCRISE ÎN LISTELE ELECTORALE]]</f>
        <v>1.1995671449637966</v>
      </c>
      <c r="V3010" s="41">
        <f>Data5[[#This Row],[TOTAL CHELTUIELI LEI]]/Data5[[#This Row],[NUMĂRUL PERSOANELOR CARE AU PARTICIPAT LA VOT]]</f>
        <v>9.9793617522373985</v>
      </c>
      <c r="W3010" s="41">
        <f>Data5[[#This Row],[TOTAL CHELTUIELI EURO]]/Data5[[#This Row],[NUMĂRUL PERSOANELOR CARE AU PARTICIPAT LA VOT]]</f>
        <v>2.0618090023423896</v>
      </c>
      <c r="X3010" s="43">
        <v>4.8400999999999996</v>
      </c>
      <c r="Y3010" s="114" t="s">
        <v>2892</v>
      </c>
      <c r="Z3010" s="44">
        <v>5</v>
      </c>
      <c r="AA3010" s="115" t="s">
        <v>3107</v>
      </c>
      <c r="AB3010" s="44">
        <v>1</v>
      </c>
      <c r="AC3010" s="45"/>
    </row>
    <row r="3011" spans="1:29" x14ac:dyDescent="0.2">
      <c r="A3011" s="37">
        <v>3010</v>
      </c>
      <c r="B3011" s="38" t="s">
        <v>2624</v>
      </c>
      <c r="C3011" s="39" t="s">
        <v>2851</v>
      </c>
      <c r="D3011" s="40">
        <v>44101</v>
      </c>
      <c r="E3011" s="38">
        <v>1</v>
      </c>
      <c r="F3011" s="38"/>
      <c r="G3011" s="38" t="s">
        <v>2</v>
      </c>
      <c r="H3011" s="38" t="s">
        <v>2</v>
      </c>
      <c r="I3011" s="82">
        <v>29000</v>
      </c>
      <c r="J3011" s="82">
        <v>41611.199999999997</v>
      </c>
      <c r="K3011" s="82">
        <v>0</v>
      </c>
      <c r="L3011" s="41">
        <f>SUM(Data5[[#This Row],[CHELTUIELI DE PERSONAL LEI]:[CHELTUIELI DE CAPITAL (ACTIVE NEFINANCIARE ) LEI]])</f>
        <v>70611.199999999997</v>
      </c>
      <c r="M3011" s="41">
        <f>Data5[[#This Row],[TOTAL CHELTUIELI LEI]]/Data5[[#This Row],[CURS VALUTAR EURO BNR 22 07 2020]]</f>
        <v>14588.789487820501</v>
      </c>
      <c r="N3011" s="49">
        <v>5736</v>
      </c>
      <c r="O3011" s="42"/>
      <c r="P3011" s="42">
        <v>3670</v>
      </c>
      <c r="Q3011" s="42"/>
      <c r="R3011" s="42">
        <f>Data5[[#This Row],[PERSOANE ÎNSCRISE ÎN LISTELE ELECTORALE (TURUL 1)            ]]+Data5[[#This Row],[PERSOANE ÎNSCRISE ÎN LISTELE ELECTORALE (TURUL AL 2-LEA)]]</f>
        <v>5736</v>
      </c>
      <c r="S3011" s="42">
        <f>Data5[[#This Row],[PERSOANE CARE AU PARTICIPAT LA VOT (TURUL 1)]]+Data5[[#This Row],[PERSOANE CARE AU PARTICIPAT LA VOT  (TURUL AL 2-LEA)]]</f>
        <v>3670</v>
      </c>
      <c r="T3011" s="41">
        <f>Data5[[#This Row],[TOTAL CHELTUIELI LEI]]/Data5[[#This Row],[NUMĂRUL PERSOANELOR ÎNSCRISE ÎN LISTELE ELECTORALE]]</f>
        <v>12.31018131101813</v>
      </c>
      <c r="U3011" s="41">
        <f>Data5[[#This Row],[TOTAL CHELTUIELI EURO]]/Data5[[#This Row],[NUMĂRUL PERSOANELOR ÎNSCRISE ÎN LISTELE ELECTORALE]]</f>
        <v>2.5433733416702409</v>
      </c>
      <c r="V3011" s="41">
        <f>Data5[[#This Row],[TOTAL CHELTUIELI LEI]]/Data5[[#This Row],[NUMĂRUL PERSOANELOR CARE AU PARTICIPAT LA VOT]]</f>
        <v>19.240108991825611</v>
      </c>
      <c r="W3011" s="41">
        <f>Data5[[#This Row],[TOTAL CHELTUIELI EURO]]/Data5[[#This Row],[NUMĂRUL PERSOANELOR CARE AU PARTICIPAT LA VOT]]</f>
        <v>3.9751469994061308</v>
      </c>
      <c r="X3011" s="43">
        <v>4.8400999999999996</v>
      </c>
      <c r="Y3011" s="114" t="s">
        <v>2897</v>
      </c>
      <c r="Z3011" s="44">
        <v>12</v>
      </c>
      <c r="AA3011" s="115" t="s">
        <v>3108</v>
      </c>
      <c r="AB3011" s="44">
        <v>2</v>
      </c>
      <c r="AC3011" s="45"/>
    </row>
    <row r="3012" spans="1:29" x14ac:dyDescent="0.2">
      <c r="A3012" s="37">
        <v>3011</v>
      </c>
      <c r="B3012" s="38" t="s">
        <v>2624</v>
      </c>
      <c r="C3012" s="39" t="s">
        <v>2852</v>
      </c>
      <c r="D3012" s="40">
        <v>44101</v>
      </c>
      <c r="E3012" s="38">
        <v>1</v>
      </c>
      <c r="F3012" s="38"/>
      <c r="G3012" s="38" t="s">
        <v>2</v>
      </c>
      <c r="H3012" s="38" t="s">
        <v>2</v>
      </c>
      <c r="I3012" s="81">
        <v>0</v>
      </c>
      <c r="J3012" s="81">
        <v>2000</v>
      </c>
      <c r="K3012" s="81">
        <v>0</v>
      </c>
      <c r="L3012" s="41">
        <f>SUM(Data5[[#This Row],[CHELTUIELI DE PERSONAL LEI]:[CHELTUIELI DE CAPITAL (ACTIVE NEFINANCIARE ) LEI]])</f>
        <v>2000</v>
      </c>
      <c r="M3012" s="41">
        <f>Data5[[#This Row],[TOTAL CHELTUIELI LEI]]/Data5[[#This Row],[CURS VALUTAR EURO BNR 22 07 2020]]</f>
        <v>413.21460300407017</v>
      </c>
      <c r="N3012" s="49">
        <v>2548</v>
      </c>
      <c r="O3012" s="42"/>
      <c r="P3012" s="42">
        <v>1382</v>
      </c>
      <c r="Q3012" s="42"/>
      <c r="R3012" s="42">
        <f>Data5[[#This Row],[PERSOANE ÎNSCRISE ÎN LISTELE ELECTORALE (TURUL 1)            ]]+Data5[[#This Row],[PERSOANE ÎNSCRISE ÎN LISTELE ELECTORALE (TURUL AL 2-LEA)]]</f>
        <v>2548</v>
      </c>
      <c r="S3012" s="42">
        <f>Data5[[#This Row],[PERSOANE CARE AU PARTICIPAT LA VOT (TURUL 1)]]+Data5[[#This Row],[PERSOANE CARE AU PARTICIPAT LA VOT  (TURUL AL 2-LEA)]]</f>
        <v>1382</v>
      </c>
      <c r="T3012" s="41">
        <f>Data5[[#This Row],[TOTAL CHELTUIELI LEI]]/Data5[[#This Row],[NUMĂRUL PERSOANELOR ÎNSCRISE ÎN LISTELE ELECTORALE]]</f>
        <v>0.78492935635792782</v>
      </c>
      <c r="U3012" s="41">
        <f>Data5[[#This Row],[TOTAL CHELTUIELI EURO]]/Data5[[#This Row],[NUMĂRUL PERSOANELOR ÎNSCRISE ÎN LISTELE ELECTORALE]]</f>
        <v>0.16217213618684073</v>
      </c>
      <c r="V3012" s="41">
        <f>Data5[[#This Row],[TOTAL CHELTUIELI LEI]]/Data5[[#This Row],[NUMĂRUL PERSOANELOR CARE AU PARTICIPAT LA VOT]]</f>
        <v>1.4471780028943559</v>
      </c>
      <c r="W3012" s="41">
        <f>Data5[[#This Row],[TOTAL CHELTUIELI EURO]]/Data5[[#This Row],[NUMĂRUL PERSOANELOR CARE AU PARTICIPAT LA VOT]]</f>
        <v>0.29899754197110723</v>
      </c>
      <c r="X3012" s="43">
        <v>4.8400999999999996</v>
      </c>
      <c r="Y3012" s="114" t="s">
        <v>2890</v>
      </c>
      <c r="Z3012" s="44">
        <v>0</v>
      </c>
      <c r="AA3012" s="115" t="s">
        <v>3105</v>
      </c>
      <c r="AB3012" s="44">
        <v>0</v>
      </c>
      <c r="AC3012" s="45"/>
    </row>
    <row r="3013" spans="1:29" x14ac:dyDescent="0.2">
      <c r="A3013" s="37">
        <v>3012</v>
      </c>
      <c r="B3013" s="38" t="s">
        <v>2624</v>
      </c>
      <c r="C3013" s="39" t="s">
        <v>2853</v>
      </c>
      <c r="D3013" s="40">
        <v>44101</v>
      </c>
      <c r="E3013" s="38">
        <v>1</v>
      </c>
      <c r="F3013" s="38"/>
      <c r="G3013" s="38" t="s">
        <v>2</v>
      </c>
      <c r="H3013" s="38" t="s">
        <v>2</v>
      </c>
      <c r="I3013" s="82">
        <v>4800</v>
      </c>
      <c r="J3013" s="82">
        <v>8000</v>
      </c>
      <c r="K3013" s="82">
        <v>3400</v>
      </c>
      <c r="L3013" s="41">
        <f>SUM(Data5[[#This Row],[CHELTUIELI DE PERSONAL LEI]:[CHELTUIELI DE CAPITAL (ACTIVE NEFINANCIARE ) LEI]])</f>
        <v>16200</v>
      </c>
      <c r="M3013" s="41">
        <f>Data5[[#This Row],[TOTAL CHELTUIELI LEI]]/Data5[[#This Row],[CURS VALUTAR EURO BNR 22 07 2020]]</f>
        <v>3347.0382843329685</v>
      </c>
      <c r="N3013" s="49">
        <v>7961</v>
      </c>
      <c r="O3013" s="42"/>
      <c r="P3013" s="42">
        <v>4320</v>
      </c>
      <c r="Q3013" s="42"/>
      <c r="R3013" s="42">
        <f>Data5[[#This Row],[PERSOANE ÎNSCRISE ÎN LISTELE ELECTORALE (TURUL 1)            ]]+Data5[[#This Row],[PERSOANE ÎNSCRISE ÎN LISTELE ELECTORALE (TURUL AL 2-LEA)]]</f>
        <v>7961</v>
      </c>
      <c r="S3013" s="42">
        <f>Data5[[#This Row],[PERSOANE CARE AU PARTICIPAT LA VOT (TURUL 1)]]+Data5[[#This Row],[PERSOANE CARE AU PARTICIPAT LA VOT  (TURUL AL 2-LEA)]]</f>
        <v>4320</v>
      </c>
      <c r="T3013" s="41">
        <f>Data5[[#This Row],[TOTAL CHELTUIELI LEI]]/Data5[[#This Row],[NUMĂRUL PERSOANELOR ÎNSCRISE ÎN LISTELE ELECTORALE]]</f>
        <v>2.0349202361512373</v>
      </c>
      <c r="U3013" s="41">
        <f>Data5[[#This Row],[TOTAL CHELTUIELI EURO]]/Data5[[#This Row],[NUMĂRUL PERSOANELOR ÎNSCRISE ÎN LISTELE ELECTORALE]]</f>
        <v>0.42042937876309111</v>
      </c>
      <c r="V3013" s="41">
        <f>Data5[[#This Row],[TOTAL CHELTUIELI LEI]]/Data5[[#This Row],[NUMĂRUL PERSOANELOR CARE AU PARTICIPAT LA VOT]]</f>
        <v>3.75</v>
      </c>
      <c r="W3013" s="41">
        <f>Data5[[#This Row],[TOTAL CHELTUIELI EURO]]/Data5[[#This Row],[NUMĂRUL PERSOANELOR CARE AU PARTICIPAT LA VOT]]</f>
        <v>0.77477738063263157</v>
      </c>
      <c r="X3013" s="43">
        <v>4.8400999999999996</v>
      </c>
      <c r="Y3013" s="114" t="s">
        <v>2891</v>
      </c>
      <c r="Z3013" s="44">
        <v>2</v>
      </c>
      <c r="AA3013" s="115" t="s">
        <v>3105</v>
      </c>
      <c r="AB3013" s="44">
        <v>0</v>
      </c>
      <c r="AC3013" s="45"/>
    </row>
    <row r="3014" spans="1:29" x14ac:dyDescent="0.2">
      <c r="A3014" s="37">
        <v>3013</v>
      </c>
      <c r="B3014" s="38" t="s">
        <v>2624</v>
      </c>
      <c r="C3014" s="39" t="s">
        <v>2625</v>
      </c>
      <c r="D3014" s="40">
        <v>44101</v>
      </c>
      <c r="E3014" s="38">
        <v>1</v>
      </c>
      <c r="F3014" s="38"/>
      <c r="G3014" s="38" t="s">
        <v>2</v>
      </c>
      <c r="H3014" s="38" t="s">
        <v>2</v>
      </c>
      <c r="I3014" s="82">
        <v>3850</v>
      </c>
      <c r="J3014" s="82">
        <v>6667.93</v>
      </c>
      <c r="K3014" s="82">
        <v>6687.8</v>
      </c>
      <c r="L3014" s="41">
        <f>SUM(Data5[[#This Row],[CHELTUIELI DE PERSONAL LEI]:[CHELTUIELI DE CAPITAL (ACTIVE NEFINANCIARE ) LEI]])</f>
        <v>17205.73</v>
      </c>
      <c r="M3014" s="41">
        <f>Data5[[#This Row],[TOTAL CHELTUIELI LEI]]/Data5[[#This Row],[CURS VALUTAR EURO BNR 22 07 2020]]</f>
        <v>3554.8294456726103</v>
      </c>
      <c r="N3014" s="49">
        <v>2170</v>
      </c>
      <c r="O3014" s="42"/>
      <c r="P3014" s="42">
        <v>1397</v>
      </c>
      <c r="Q3014" s="42"/>
      <c r="R3014" s="42">
        <f>Data5[[#This Row],[PERSOANE ÎNSCRISE ÎN LISTELE ELECTORALE (TURUL 1)            ]]+Data5[[#This Row],[PERSOANE ÎNSCRISE ÎN LISTELE ELECTORALE (TURUL AL 2-LEA)]]</f>
        <v>2170</v>
      </c>
      <c r="S3014" s="42">
        <f>Data5[[#This Row],[PERSOANE CARE AU PARTICIPAT LA VOT (TURUL 1)]]+Data5[[#This Row],[PERSOANE CARE AU PARTICIPAT LA VOT  (TURUL AL 2-LEA)]]</f>
        <v>1397</v>
      </c>
      <c r="T3014" s="41">
        <f>Data5[[#This Row],[TOTAL CHELTUIELI LEI]]/Data5[[#This Row],[NUMĂRUL PERSOANELOR ÎNSCRISE ÎN LISTELE ELECTORALE]]</f>
        <v>7.9289078341013823</v>
      </c>
      <c r="U3014" s="41">
        <f>Data5[[#This Row],[TOTAL CHELTUIELI EURO]]/Data5[[#This Row],[NUMĂRUL PERSOANELOR ÎNSCRISE ÎN LISTELE ELECTORALE]]</f>
        <v>1.6381702514620324</v>
      </c>
      <c r="V3014" s="41">
        <f>Data5[[#This Row],[TOTAL CHELTUIELI LEI]]/Data5[[#This Row],[NUMĂRUL PERSOANELOR CARE AU PARTICIPAT LA VOT]]</f>
        <v>12.31619899785254</v>
      </c>
      <c r="W3014" s="41">
        <f>Data5[[#This Row],[TOTAL CHELTUIELI EURO]]/Data5[[#This Row],[NUMĂRUL PERSOANELOR CARE AU PARTICIPAT LA VOT]]</f>
        <v>2.5446166397083823</v>
      </c>
      <c r="X3014" s="43">
        <v>4.8400999999999996</v>
      </c>
      <c r="Y3014" s="114" t="s">
        <v>2886</v>
      </c>
      <c r="Z3014" s="44">
        <v>7</v>
      </c>
      <c r="AA3014" s="115" t="s">
        <v>3107</v>
      </c>
      <c r="AB3014" s="44">
        <v>1</v>
      </c>
      <c r="AC3014" s="45"/>
    </row>
    <row r="3015" spans="1:29" x14ac:dyDescent="0.2">
      <c r="A3015" s="37">
        <v>3014</v>
      </c>
      <c r="B3015" s="38" t="s">
        <v>2624</v>
      </c>
      <c r="C3015" s="39" t="s">
        <v>2626</v>
      </c>
      <c r="D3015" s="40">
        <v>44101</v>
      </c>
      <c r="E3015" s="38">
        <v>1</v>
      </c>
      <c r="F3015" s="38"/>
      <c r="G3015" s="38" t="s">
        <v>2</v>
      </c>
      <c r="H3015" s="38" t="s">
        <v>2</v>
      </c>
      <c r="I3015" s="82">
        <v>2200</v>
      </c>
      <c r="J3015" s="82">
        <v>4380</v>
      </c>
      <c r="K3015" s="82">
        <v>6600</v>
      </c>
      <c r="L3015" s="41">
        <f>SUM(Data5[[#This Row],[CHELTUIELI DE PERSONAL LEI]:[CHELTUIELI DE CAPITAL (ACTIVE NEFINANCIARE ) LEI]])</f>
        <v>13180</v>
      </c>
      <c r="M3015" s="41">
        <f>Data5[[#This Row],[TOTAL CHELTUIELI LEI]]/Data5[[#This Row],[CURS VALUTAR EURO BNR 22 07 2020]]</f>
        <v>2723.0842337968224</v>
      </c>
      <c r="N3015" s="49">
        <v>859</v>
      </c>
      <c r="O3015" s="42"/>
      <c r="P3015" s="42">
        <v>667</v>
      </c>
      <c r="Q3015" s="42"/>
      <c r="R3015" s="42">
        <f>Data5[[#This Row],[PERSOANE ÎNSCRISE ÎN LISTELE ELECTORALE (TURUL 1)            ]]+Data5[[#This Row],[PERSOANE ÎNSCRISE ÎN LISTELE ELECTORALE (TURUL AL 2-LEA)]]</f>
        <v>859</v>
      </c>
      <c r="S3015" s="42">
        <f>Data5[[#This Row],[PERSOANE CARE AU PARTICIPAT LA VOT (TURUL 1)]]+Data5[[#This Row],[PERSOANE CARE AU PARTICIPAT LA VOT  (TURUL AL 2-LEA)]]</f>
        <v>667</v>
      </c>
      <c r="T3015" s="41">
        <f>Data5[[#This Row],[TOTAL CHELTUIELI LEI]]/Data5[[#This Row],[NUMĂRUL PERSOANELOR ÎNSCRISE ÎN LISTELE ELECTORALE]]</f>
        <v>15.343422584400466</v>
      </c>
      <c r="U3015" s="41">
        <f>Data5[[#This Row],[TOTAL CHELTUIELI EURO]]/Data5[[#This Row],[NUMĂRUL PERSOANELOR ÎNSCRISE ÎN LISTELE ELECTORALE]]</f>
        <v>3.1700631359683613</v>
      </c>
      <c r="V3015" s="41">
        <f>Data5[[#This Row],[TOTAL CHELTUIELI LEI]]/Data5[[#This Row],[NUMĂRUL PERSOANELOR CARE AU PARTICIPAT LA VOT]]</f>
        <v>19.760119940029984</v>
      </c>
      <c r="W3015" s="41">
        <f>Data5[[#This Row],[TOTAL CHELTUIELI EURO]]/Data5[[#This Row],[NUMĂRUL PERSOANELOR CARE AU PARTICIPAT LA VOT]]</f>
        <v>4.0825850581661509</v>
      </c>
      <c r="X3015" s="43">
        <v>4.8400999999999996</v>
      </c>
      <c r="Y3015" s="114" t="s">
        <v>2909</v>
      </c>
      <c r="Z3015" s="44">
        <v>15</v>
      </c>
      <c r="AA3015" s="115" t="s">
        <v>3106</v>
      </c>
      <c r="AB3015" s="44">
        <v>3</v>
      </c>
      <c r="AC3015" s="45"/>
    </row>
    <row r="3016" spans="1:29" x14ac:dyDescent="0.2">
      <c r="A3016" s="37">
        <v>3015</v>
      </c>
      <c r="B3016" s="38" t="s">
        <v>2624</v>
      </c>
      <c r="C3016" s="39" t="s">
        <v>2627</v>
      </c>
      <c r="D3016" s="40">
        <v>44101</v>
      </c>
      <c r="E3016" s="38">
        <v>1</v>
      </c>
      <c r="F3016" s="38"/>
      <c r="G3016" s="38" t="s">
        <v>2</v>
      </c>
      <c r="H3016" s="38" t="s">
        <v>2</v>
      </c>
      <c r="I3016" s="82">
        <v>4740</v>
      </c>
      <c r="J3016" s="82">
        <v>5832</v>
      </c>
      <c r="K3016" s="82">
        <v>0</v>
      </c>
      <c r="L3016" s="41">
        <f>SUM(Data5[[#This Row],[CHELTUIELI DE PERSONAL LEI]:[CHELTUIELI DE CAPITAL (ACTIVE NEFINANCIARE ) LEI]])</f>
        <v>10572</v>
      </c>
      <c r="M3016" s="41">
        <f>Data5[[#This Row],[TOTAL CHELTUIELI LEI]]/Data5[[#This Row],[CURS VALUTAR EURO BNR 22 07 2020]]</f>
        <v>2184.2523914795152</v>
      </c>
      <c r="N3016" s="49">
        <v>1002</v>
      </c>
      <c r="O3016" s="42"/>
      <c r="P3016" s="42">
        <v>723</v>
      </c>
      <c r="Q3016" s="42"/>
      <c r="R3016" s="42">
        <f>Data5[[#This Row],[PERSOANE ÎNSCRISE ÎN LISTELE ELECTORALE (TURUL 1)            ]]+Data5[[#This Row],[PERSOANE ÎNSCRISE ÎN LISTELE ELECTORALE (TURUL AL 2-LEA)]]</f>
        <v>1002</v>
      </c>
      <c r="S3016" s="42">
        <f>Data5[[#This Row],[PERSOANE CARE AU PARTICIPAT LA VOT (TURUL 1)]]+Data5[[#This Row],[PERSOANE CARE AU PARTICIPAT LA VOT  (TURUL AL 2-LEA)]]</f>
        <v>723</v>
      </c>
      <c r="T3016" s="41">
        <f>Data5[[#This Row],[TOTAL CHELTUIELI LEI]]/Data5[[#This Row],[NUMĂRUL PERSOANELOR ÎNSCRISE ÎN LISTELE ELECTORALE]]</f>
        <v>10.550898203592814</v>
      </c>
      <c r="U3016" s="41">
        <f>Data5[[#This Row],[TOTAL CHELTUIELI EURO]]/Data5[[#This Row],[NUMĂRUL PERSOANELOR ÎNSCRISE ÎN LISTELE ELECTORALE]]</f>
        <v>2.1798926062669812</v>
      </c>
      <c r="V3016" s="41">
        <f>Data5[[#This Row],[TOTAL CHELTUIELI LEI]]/Data5[[#This Row],[NUMĂRUL PERSOANELOR CARE AU PARTICIPAT LA VOT]]</f>
        <v>14.622406639004149</v>
      </c>
      <c r="W3016" s="41">
        <f>Data5[[#This Row],[TOTAL CHELTUIELI EURO]]/Data5[[#This Row],[NUMĂRUL PERSOANELOR CARE AU PARTICIPAT LA VOT]]</f>
        <v>3.02109597715009</v>
      </c>
      <c r="X3016" s="43">
        <v>4.8400999999999996</v>
      </c>
      <c r="Y3016" s="114" t="s">
        <v>2898</v>
      </c>
      <c r="Z3016" s="44">
        <v>10</v>
      </c>
      <c r="AA3016" s="115" t="s">
        <v>3108</v>
      </c>
      <c r="AB3016" s="44">
        <v>2</v>
      </c>
      <c r="AC3016" s="45"/>
    </row>
    <row r="3017" spans="1:29" x14ac:dyDescent="0.2">
      <c r="A3017" s="37">
        <v>3016</v>
      </c>
      <c r="B3017" s="38" t="s">
        <v>2624</v>
      </c>
      <c r="C3017" s="39" t="s">
        <v>2628</v>
      </c>
      <c r="D3017" s="40">
        <v>44101</v>
      </c>
      <c r="E3017" s="38">
        <v>1</v>
      </c>
      <c r="F3017" s="38"/>
      <c r="G3017" s="38" t="s">
        <v>2</v>
      </c>
      <c r="H3017" s="38" t="s">
        <v>2</v>
      </c>
      <c r="I3017" s="82">
        <v>2750</v>
      </c>
      <c r="J3017" s="82">
        <v>764</v>
      </c>
      <c r="K3017" s="82">
        <v>0</v>
      </c>
      <c r="L3017" s="41">
        <f>SUM(Data5[[#This Row],[CHELTUIELI DE PERSONAL LEI]:[CHELTUIELI DE CAPITAL (ACTIVE NEFINANCIARE ) LEI]])</f>
        <v>3514</v>
      </c>
      <c r="M3017" s="41">
        <f>Data5[[#This Row],[TOTAL CHELTUIELI LEI]]/Data5[[#This Row],[CURS VALUTAR EURO BNR 22 07 2020]]</f>
        <v>726.01805747815138</v>
      </c>
      <c r="N3017" s="49">
        <v>1443</v>
      </c>
      <c r="O3017" s="42"/>
      <c r="P3017" s="42">
        <v>1104</v>
      </c>
      <c r="Q3017" s="42"/>
      <c r="R3017" s="42">
        <f>Data5[[#This Row],[PERSOANE ÎNSCRISE ÎN LISTELE ELECTORALE (TURUL 1)            ]]+Data5[[#This Row],[PERSOANE ÎNSCRISE ÎN LISTELE ELECTORALE (TURUL AL 2-LEA)]]</f>
        <v>1443</v>
      </c>
      <c r="S3017" s="42">
        <f>Data5[[#This Row],[PERSOANE CARE AU PARTICIPAT LA VOT (TURUL 1)]]+Data5[[#This Row],[PERSOANE CARE AU PARTICIPAT LA VOT  (TURUL AL 2-LEA)]]</f>
        <v>1104</v>
      </c>
      <c r="T3017" s="41">
        <f>Data5[[#This Row],[TOTAL CHELTUIELI LEI]]/Data5[[#This Row],[NUMĂRUL PERSOANELOR ÎNSCRISE ÎN LISTELE ELECTORALE]]</f>
        <v>2.4352044352044353</v>
      </c>
      <c r="U3017" s="41">
        <f>Data5[[#This Row],[TOTAL CHELTUIELI EURO]]/Data5[[#This Row],[NUMĂRUL PERSOANELOR ÎNSCRISE ÎN LISTELE ELECTORALE]]</f>
        <v>0.50313101696337592</v>
      </c>
      <c r="V3017" s="41">
        <f>Data5[[#This Row],[TOTAL CHELTUIELI LEI]]/Data5[[#This Row],[NUMĂRUL PERSOANELOR CARE AU PARTICIPAT LA VOT]]</f>
        <v>3.1829710144927534</v>
      </c>
      <c r="W3017" s="41">
        <f>Data5[[#This Row],[TOTAL CHELTUIELI EURO]]/Data5[[#This Row],[NUMĂRUL PERSOANELOR CARE AU PARTICIPAT LA VOT]]</f>
        <v>0.65762505206354294</v>
      </c>
      <c r="X3017" s="43">
        <v>4.8400999999999996</v>
      </c>
      <c r="Y3017" s="114" t="s">
        <v>2891</v>
      </c>
      <c r="Z3017" s="44">
        <v>2</v>
      </c>
      <c r="AA3017" s="115" t="s">
        <v>3105</v>
      </c>
      <c r="AB3017" s="44">
        <v>0</v>
      </c>
      <c r="AC3017" s="45"/>
    </row>
    <row r="3018" spans="1:29" x14ac:dyDescent="0.2">
      <c r="A3018" s="37">
        <v>3017</v>
      </c>
      <c r="B3018" s="38" t="s">
        <v>2624</v>
      </c>
      <c r="C3018" s="39" t="s">
        <v>2629</v>
      </c>
      <c r="D3018" s="40">
        <v>44101</v>
      </c>
      <c r="E3018" s="38">
        <v>1</v>
      </c>
      <c r="F3018" s="38"/>
      <c r="G3018" s="38" t="s">
        <v>2</v>
      </c>
      <c r="H3018" s="38" t="s">
        <v>2</v>
      </c>
      <c r="I3018" s="83">
        <v>0</v>
      </c>
      <c r="J3018" s="83">
        <v>6332</v>
      </c>
      <c r="K3018" s="83">
        <v>7650</v>
      </c>
      <c r="L3018" s="41">
        <f>SUM(Data5[[#This Row],[CHELTUIELI DE PERSONAL LEI]:[CHELTUIELI DE CAPITAL (ACTIVE NEFINANCIARE ) LEI]])</f>
        <v>13982</v>
      </c>
      <c r="M3018" s="41">
        <f>Data5[[#This Row],[TOTAL CHELTUIELI LEI]]/Data5[[#This Row],[CURS VALUTAR EURO BNR 22 07 2020]]</f>
        <v>2888.7832896014547</v>
      </c>
      <c r="N3018" s="49">
        <v>1928</v>
      </c>
      <c r="O3018" s="42"/>
      <c r="P3018" s="42">
        <v>1040</v>
      </c>
      <c r="Q3018" s="42"/>
      <c r="R3018" s="42">
        <f>Data5[[#This Row],[PERSOANE ÎNSCRISE ÎN LISTELE ELECTORALE (TURUL 1)            ]]+Data5[[#This Row],[PERSOANE ÎNSCRISE ÎN LISTELE ELECTORALE (TURUL AL 2-LEA)]]</f>
        <v>1928</v>
      </c>
      <c r="S3018" s="42">
        <f>Data5[[#This Row],[PERSOANE CARE AU PARTICIPAT LA VOT (TURUL 1)]]+Data5[[#This Row],[PERSOANE CARE AU PARTICIPAT LA VOT  (TURUL AL 2-LEA)]]</f>
        <v>1040</v>
      </c>
      <c r="T3018" s="41">
        <f>Data5[[#This Row],[TOTAL CHELTUIELI LEI]]/Data5[[#This Row],[NUMĂRUL PERSOANELOR ÎNSCRISE ÎN LISTELE ELECTORALE]]</f>
        <v>7.2520746887966805</v>
      </c>
      <c r="U3018" s="41">
        <f>Data5[[#This Row],[TOTAL CHELTUIELI EURO]]/Data5[[#This Row],[NUMĂRUL PERSOANELOR ÎNSCRISE ÎN LISTELE ELECTORALE]]</f>
        <v>1.498331581743493</v>
      </c>
      <c r="V3018" s="41">
        <f>Data5[[#This Row],[TOTAL CHELTUIELI LEI]]/Data5[[#This Row],[NUMĂRUL PERSOANELOR CARE AU PARTICIPAT LA VOT]]</f>
        <v>13.444230769230769</v>
      </c>
      <c r="W3018" s="41">
        <f>Data5[[#This Row],[TOTAL CHELTUIELI EURO]]/Data5[[#This Row],[NUMĂRUL PERSOANELOR CARE AU PARTICIPAT LA VOT]]</f>
        <v>2.7776762400013988</v>
      </c>
      <c r="X3018" s="43">
        <v>4.8400999999999996</v>
      </c>
      <c r="Y3018" s="114" t="s">
        <v>2886</v>
      </c>
      <c r="Z3018" s="44">
        <v>7</v>
      </c>
      <c r="AA3018" s="115" t="s">
        <v>3107</v>
      </c>
      <c r="AB3018" s="44">
        <v>1</v>
      </c>
      <c r="AC3018" s="45"/>
    </row>
    <row r="3019" spans="1:29" x14ac:dyDescent="0.2">
      <c r="A3019" s="37">
        <v>3018</v>
      </c>
      <c r="B3019" s="38" t="s">
        <v>2624</v>
      </c>
      <c r="C3019" s="39" t="s">
        <v>2630</v>
      </c>
      <c r="D3019" s="40">
        <v>44101</v>
      </c>
      <c r="E3019" s="38">
        <v>1</v>
      </c>
      <c r="F3019" s="38"/>
      <c r="G3019" s="38" t="s">
        <v>2</v>
      </c>
      <c r="H3019" s="38" t="s">
        <v>2</v>
      </c>
      <c r="I3019" s="82">
        <v>63585</v>
      </c>
      <c r="J3019" s="82">
        <v>8760</v>
      </c>
      <c r="K3019" s="82">
        <v>0</v>
      </c>
      <c r="L3019" s="41">
        <f>SUM(Data5[[#This Row],[CHELTUIELI DE PERSONAL LEI]:[CHELTUIELI DE CAPITAL (ACTIVE NEFINANCIARE ) LEI]])</f>
        <v>72345</v>
      </c>
      <c r="M3019" s="41">
        <f>Data5[[#This Row],[TOTAL CHELTUIELI LEI]]/Data5[[#This Row],[CURS VALUTAR EURO BNR 22 07 2020]]</f>
        <v>14947.005227164729</v>
      </c>
      <c r="N3019" s="49">
        <v>3783</v>
      </c>
      <c r="O3019" s="42"/>
      <c r="P3019" s="42">
        <v>2029</v>
      </c>
      <c r="Q3019" s="42"/>
      <c r="R3019" s="42">
        <f>Data5[[#This Row],[PERSOANE ÎNSCRISE ÎN LISTELE ELECTORALE (TURUL 1)            ]]+Data5[[#This Row],[PERSOANE ÎNSCRISE ÎN LISTELE ELECTORALE (TURUL AL 2-LEA)]]</f>
        <v>3783</v>
      </c>
      <c r="S3019" s="42">
        <f>Data5[[#This Row],[PERSOANE CARE AU PARTICIPAT LA VOT (TURUL 1)]]+Data5[[#This Row],[PERSOANE CARE AU PARTICIPAT LA VOT  (TURUL AL 2-LEA)]]</f>
        <v>2029</v>
      </c>
      <c r="T3019" s="41">
        <f>Data5[[#This Row],[TOTAL CHELTUIELI LEI]]/Data5[[#This Row],[NUMĂRUL PERSOANELOR ÎNSCRISE ÎN LISTELE ELECTORALE]]</f>
        <v>19.123711340206185</v>
      </c>
      <c r="U3019" s="41">
        <f>Data5[[#This Row],[TOTAL CHELTUIELI EURO]]/Data5[[#This Row],[NUMĂRUL PERSOANELOR ÎNSCRISE ÎN LISTELE ELECTORALE]]</f>
        <v>3.9510983947038669</v>
      </c>
      <c r="V3019" s="41">
        <f>Data5[[#This Row],[TOTAL CHELTUIELI LEI]]/Data5[[#This Row],[NUMĂRUL PERSOANELOR CARE AU PARTICIPAT LA VOT]]</f>
        <v>35.655495317890583</v>
      </c>
      <c r="W3019" s="41">
        <f>Data5[[#This Row],[TOTAL CHELTUIELI EURO]]/Data5[[#This Row],[NUMĂRUL PERSOANELOR CARE AU PARTICIPAT LA VOT]]</f>
        <v>7.3666856713478213</v>
      </c>
      <c r="X3019" s="43">
        <v>4.8400999999999996</v>
      </c>
      <c r="Y3019" s="114" t="s">
        <v>2908</v>
      </c>
      <c r="Z3019" s="44">
        <v>19</v>
      </c>
      <c r="AA3019" s="115" t="s">
        <v>3106</v>
      </c>
      <c r="AB3019" s="44">
        <v>3</v>
      </c>
      <c r="AC3019" s="45"/>
    </row>
    <row r="3020" spans="1:29" x14ac:dyDescent="0.2">
      <c r="A3020" s="37">
        <v>3019</v>
      </c>
      <c r="B3020" s="38" t="s">
        <v>2624</v>
      </c>
      <c r="C3020" s="39" t="s">
        <v>2631</v>
      </c>
      <c r="D3020" s="40">
        <v>44101</v>
      </c>
      <c r="E3020" s="38">
        <v>1</v>
      </c>
      <c r="F3020" s="38"/>
      <c r="G3020" s="38" t="s">
        <v>2</v>
      </c>
      <c r="H3020" s="38" t="s">
        <v>2</v>
      </c>
      <c r="I3020" s="82">
        <v>3850</v>
      </c>
      <c r="J3020" s="82">
        <v>5614</v>
      </c>
      <c r="K3020" s="82">
        <v>0</v>
      </c>
      <c r="L3020" s="41">
        <f>SUM(Data5[[#This Row],[CHELTUIELI DE PERSONAL LEI]:[CHELTUIELI DE CAPITAL (ACTIVE NEFINANCIARE ) LEI]])</f>
        <v>9464</v>
      </c>
      <c r="M3020" s="41">
        <f>Data5[[#This Row],[TOTAL CHELTUIELI LEI]]/Data5[[#This Row],[CURS VALUTAR EURO BNR 22 07 2020]]</f>
        <v>1955.3315014152602</v>
      </c>
      <c r="N3020" s="49">
        <v>1074</v>
      </c>
      <c r="O3020" s="42"/>
      <c r="P3020" s="42">
        <v>873</v>
      </c>
      <c r="Q3020" s="42"/>
      <c r="R3020" s="42">
        <f>Data5[[#This Row],[PERSOANE ÎNSCRISE ÎN LISTELE ELECTORALE (TURUL 1)            ]]+Data5[[#This Row],[PERSOANE ÎNSCRISE ÎN LISTELE ELECTORALE (TURUL AL 2-LEA)]]</f>
        <v>1074</v>
      </c>
      <c r="S3020" s="42">
        <f>Data5[[#This Row],[PERSOANE CARE AU PARTICIPAT LA VOT (TURUL 1)]]+Data5[[#This Row],[PERSOANE CARE AU PARTICIPAT LA VOT  (TURUL AL 2-LEA)]]</f>
        <v>873</v>
      </c>
      <c r="T3020" s="41">
        <f>Data5[[#This Row],[TOTAL CHELTUIELI LEI]]/Data5[[#This Row],[NUMĂRUL PERSOANELOR ÎNSCRISE ÎN LISTELE ELECTORALE]]</f>
        <v>8.8119180633147121</v>
      </c>
      <c r="U3020" s="41">
        <f>Data5[[#This Row],[TOTAL CHELTUIELI EURO]]/Data5[[#This Row],[NUMĂRUL PERSOANELOR ÎNSCRISE ÎN LISTELE ELECTORALE]]</f>
        <v>1.8206066121184918</v>
      </c>
      <c r="V3020" s="41">
        <f>Data5[[#This Row],[TOTAL CHELTUIELI LEI]]/Data5[[#This Row],[NUMĂRUL PERSOANELOR CARE AU PARTICIPAT LA VOT]]</f>
        <v>10.840778923253151</v>
      </c>
      <c r="W3020" s="41">
        <f>Data5[[#This Row],[TOTAL CHELTUIELI EURO]]/Data5[[#This Row],[NUMĂRUL PERSOANELOR CARE AU PARTICIPAT LA VOT]]</f>
        <v>2.2397840795134711</v>
      </c>
      <c r="X3020" s="43">
        <v>4.8400999999999996</v>
      </c>
      <c r="Y3020" s="114" t="s">
        <v>2896</v>
      </c>
      <c r="Z3020" s="44">
        <v>8</v>
      </c>
      <c r="AA3020" s="115" t="s">
        <v>3107</v>
      </c>
      <c r="AB3020" s="44">
        <v>1</v>
      </c>
      <c r="AC3020" s="45"/>
    </row>
    <row r="3021" spans="1:29" x14ac:dyDescent="0.2">
      <c r="A3021" s="37">
        <v>3020</v>
      </c>
      <c r="B3021" s="38" t="s">
        <v>2624</v>
      </c>
      <c r="C3021" s="39" t="s">
        <v>2632</v>
      </c>
      <c r="D3021" s="40">
        <v>44101</v>
      </c>
      <c r="E3021" s="38">
        <v>1</v>
      </c>
      <c r="F3021" s="38"/>
      <c r="G3021" s="38" t="s">
        <v>2</v>
      </c>
      <c r="H3021" s="38" t="s">
        <v>2</v>
      </c>
      <c r="I3021" s="83">
        <v>0</v>
      </c>
      <c r="J3021" s="83">
        <v>600</v>
      </c>
      <c r="K3021" s="83">
        <v>0</v>
      </c>
      <c r="L3021" s="41">
        <f>SUM(Data5[[#This Row],[CHELTUIELI DE PERSONAL LEI]:[CHELTUIELI DE CAPITAL (ACTIVE NEFINANCIARE ) LEI]])</f>
        <v>600</v>
      </c>
      <c r="M3021" s="41">
        <f>Data5[[#This Row],[TOTAL CHELTUIELI LEI]]/Data5[[#This Row],[CURS VALUTAR EURO BNR 22 07 2020]]</f>
        <v>123.96438090122106</v>
      </c>
      <c r="N3021" s="49">
        <v>795</v>
      </c>
      <c r="O3021" s="42"/>
      <c r="P3021" s="42">
        <v>546</v>
      </c>
      <c r="Q3021" s="42"/>
      <c r="R3021" s="42">
        <f>Data5[[#This Row],[PERSOANE ÎNSCRISE ÎN LISTELE ELECTORALE (TURUL 1)            ]]+Data5[[#This Row],[PERSOANE ÎNSCRISE ÎN LISTELE ELECTORALE (TURUL AL 2-LEA)]]</f>
        <v>795</v>
      </c>
      <c r="S3021" s="42">
        <f>Data5[[#This Row],[PERSOANE CARE AU PARTICIPAT LA VOT (TURUL 1)]]+Data5[[#This Row],[PERSOANE CARE AU PARTICIPAT LA VOT  (TURUL AL 2-LEA)]]</f>
        <v>546</v>
      </c>
      <c r="T3021" s="41">
        <f>Data5[[#This Row],[TOTAL CHELTUIELI LEI]]/Data5[[#This Row],[NUMĂRUL PERSOANELOR ÎNSCRISE ÎN LISTELE ELECTORALE]]</f>
        <v>0.75471698113207553</v>
      </c>
      <c r="U3021" s="41">
        <f>Data5[[#This Row],[TOTAL CHELTUIELI EURO]]/Data5[[#This Row],[NUMĂRUL PERSOANELOR ÎNSCRISE ÎN LISTELE ELECTORALE]]</f>
        <v>0.15593003886946047</v>
      </c>
      <c r="V3021" s="41">
        <f>Data5[[#This Row],[TOTAL CHELTUIELI LEI]]/Data5[[#This Row],[NUMĂRUL PERSOANELOR CARE AU PARTICIPAT LA VOT]]</f>
        <v>1.098901098901099</v>
      </c>
      <c r="W3021" s="41">
        <f>Data5[[#This Row],[TOTAL CHELTUIELI EURO]]/Data5[[#This Row],[NUMĂRUL PERSOANELOR CARE AU PARTICIPAT LA VOT]]</f>
        <v>0.22704099066157704</v>
      </c>
      <c r="X3021" s="43">
        <v>4.8400999999999996</v>
      </c>
      <c r="Y3021" s="114" t="s">
        <v>2890</v>
      </c>
      <c r="Z3021" s="44">
        <v>0</v>
      </c>
      <c r="AA3021" s="115" t="s">
        <v>3105</v>
      </c>
      <c r="AB3021" s="44">
        <v>0</v>
      </c>
      <c r="AC3021" s="45"/>
    </row>
    <row r="3022" spans="1:29" x14ac:dyDescent="0.2">
      <c r="A3022" s="37">
        <v>3021</v>
      </c>
      <c r="B3022" s="38" t="s">
        <v>2624</v>
      </c>
      <c r="C3022" s="39" t="s">
        <v>981</v>
      </c>
      <c r="D3022" s="40">
        <v>44101</v>
      </c>
      <c r="E3022" s="38">
        <v>1</v>
      </c>
      <c r="F3022" s="38"/>
      <c r="G3022" s="38" t="s">
        <v>2</v>
      </c>
      <c r="H3022" s="38" t="s">
        <v>2</v>
      </c>
      <c r="I3022" s="83">
        <v>5390</v>
      </c>
      <c r="J3022" s="83">
        <v>8285</v>
      </c>
      <c r="K3022" s="83">
        <v>0</v>
      </c>
      <c r="L3022" s="41">
        <f>SUM(Data5[[#This Row],[CHELTUIELI DE PERSONAL LEI]:[CHELTUIELI DE CAPITAL (ACTIVE NEFINANCIARE ) LEI]])</f>
        <v>13675</v>
      </c>
      <c r="M3022" s="41">
        <f>Data5[[#This Row],[TOTAL CHELTUIELI LEI]]/Data5[[#This Row],[CURS VALUTAR EURO BNR 22 07 2020]]</f>
        <v>2825.3548480403301</v>
      </c>
      <c r="N3022" s="49">
        <v>3259</v>
      </c>
      <c r="O3022" s="42"/>
      <c r="P3022" s="42">
        <v>1390</v>
      </c>
      <c r="Q3022" s="42"/>
      <c r="R3022" s="42">
        <f>Data5[[#This Row],[PERSOANE ÎNSCRISE ÎN LISTELE ELECTORALE (TURUL 1)            ]]+Data5[[#This Row],[PERSOANE ÎNSCRISE ÎN LISTELE ELECTORALE (TURUL AL 2-LEA)]]</f>
        <v>3259</v>
      </c>
      <c r="S3022" s="42">
        <f>Data5[[#This Row],[PERSOANE CARE AU PARTICIPAT LA VOT (TURUL 1)]]+Data5[[#This Row],[PERSOANE CARE AU PARTICIPAT LA VOT  (TURUL AL 2-LEA)]]</f>
        <v>1390</v>
      </c>
      <c r="T3022" s="41">
        <f>Data5[[#This Row],[TOTAL CHELTUIELI LEI]]/Data5[[#This Row],[NUMĂRUL PERSOANELOR ÎNSCRISE ÎN LISTELE ELECTORALE]]</f>
        <v>4.196072414851181</v>
      </c>
      <c r="U3022" s="41">
        <f>Data5[[#This Row],[TOTAL CHELTUIELI EURO]]/Data5[[#This Row],[NUMĂRUL PERSOANELOR ÎNSCRISE ÎN LISTELE ELECTORALE]]</f>
        <v>0.86693919853953061</v>
      </c>
      <c r="V3022" s="41">
        <f>Data5[[#This Row],[TOTAL CHELTUIELI LEI]]/Data5[[#This Row],[NUMĂRUL PERSOANELOR CARE AU PARTICIPAT LA VOT]]</f>
        <v>9.8381294964028783</v>
      </c>
      <c r="W3022" s="41">
        <f>Data5[[#This Row],[TOTAL CHELTUIELI EURO]]/Data5[[#This Row],[NUMĂRUL PERSOANELOR CARE AU PARTICIPAT LA VOT]]</f>
        <v>2.0326293870793744</v>
      </c>
      <c r="X3022" s="43">
        <v>4.8400999999999996</v>
      </c>
      <c r="Y3022" s="114" t="s">
        <v>2895</v>
      </c>
      <c r="Z3022" s="44">
        <v>4</v>
      </c>
      <c r="AA3022" s="115" t="s">
        <v>3105</v>
      </c>
      <c r="AB3022" s="44">
        <v>0</v>
      </c>
      <c r="AC3022" s="45"/>
    </row>
    <row r="3023" spans="1:29" x14ac:dyDescent="0.2">
      <c r="A3023" s="37">
        <v>3022</v>
      </c>
      <c r="B3023" s="38" t="s">
        <v>2624</v>
      </c>
      <c r="C3023" s="39" t="s">
        <v>2633</v>
      </c>
      <c r="D3023" s="40">
        <v>44101</v>
      </c>
      <c r="E3023" s="38">
        <v>1</v>
      </c>
      <c r="F3023" s="38"/>
      <c r="G3023" s="38" t="s">
        <v>2</v>
      </c>
      <c r="H3023" s="38" t="s">
        <v>2</v>
      </c>
      <c r="I3023" s="82">
        <v>0</v>
      </c>
      <c r="J3023" s="82">
        <v>4000</v>
      </c>
      <c r="K3023" s="82">
        <v>0</v>
      </c>
      <c r="L3023" s="41">
        <f>SUM(Data5[[#This Row],[CHELTUIELI DE PERSONAL LEI]:[CHELTUIELI DE CAPITAL (ACTIVE NEFINANCIARE ) LEI]])</f>
        <v>4000</v>
      </c>
      <c r="M3023" s="41">
        <f>Data5[[#This Row],[TOTAL CHELTUIELI LEI]]/Data5[[#This Row],[CURS VALUTAR EURO BNR 22 07 2020]]</f>
        <v>826.42920600814034</v>
      </c>
      <c r="N3023" s="49">
        <v>3693</v>
      </c>
      <c r="O3023" s="42"/>
      <c r="P3023" s="42">
        <v>1434</v>
      </c>
      <c r="Q3023" s="42"/>
      <c r="R3023" s="42">
        <f>Data5[[#This Row],[PERSOANE ÎNSCRISE ÎN LISTELE ELECTORALE (TURUL 1)            ]]+Data5[[#This Row],[PERSOANE ÎNSCRISE ÎN LISTELE ELECTORALE (TURUL AL 2-LEA)]]</f>
        <v>3693</v>
      </c>
      <c r="S3023" s="42">
        <f>Data5[[#This Row],[PERSOANE CARE AU PARTICIPAT LA VOT (TURUL 1)]]+Data5[[#This Row],[PERSOANE CARE AU PARTICIPAT LA VOT  (TURUL AL 2-LEA)]]</f>
        <v>1434</v>
      </c>
      <c r="T3023" s="41">
        <f>Data5[[#This Row],[TOTAL CHELTUIELI LEI]]/Data5[[#This Row],[NUMĂRUL PERSOANELOR ÎNSCRISE ÎN LISTELE ELECTORALE]]</f>
        <v>1.0831302464121311</v>
      </c>
      <c r="U3023" s="41">
        <f>Data5[[#This Row],[TOTAL CHELTUIELI EURO]]/Data5[[#This Row],[NUMĂRUL PERSOANELOR ÎNSCRISE ÎN LISTELE ELECTORALE]]</f>
        <v>0.22378261738644473</v>
      </c>
      <c r="V3023" s="41">
        <f>Data5[[#This Row],[TOTAL CHELTUIELI LEI]]/Data5[[#This Row],[NUMĂRUL PERSOANELOR CARE AU PARTICIPAT LA VOT]]</f>
        <v>2.7894002789400281</v>
      </c>
      <c r="W3023" s="41">
        <f>Data5[[#This Row],[TOTAL CHELTUIELI EURO]]/Data5[[#This Row],[NUMĂRUL PERSOANELOR CARE AU PARTICIPAT LA VOT]]</f>
        <v>0.57631046444082312</v>
      </c>
      <c r="X3023" s="43">
        <v>4.8400999999999996</v>
      </c>
      <c r="Y3023" s="114" t="s">
        <v>2894</v>
      </c>
      <c r="Z3023" s="44">
        <v>1</v>
      </c>
      <c r="AA3023" s="115" t="s">
        <v>3105</v>
      </c>
      <c r="AB3023" s="44">
        <v>0</v>
      </c>
      <c r="AC3023" s="45"/>
    </row>
    <row r="3024" spans="1:29" x14ac:dyDescent="0.2">
      <c r="A3024" s="37">
        <v>3023</v>
      </c>
      <c r="B3024" s="38" t="s">
        <v>2624</v>
      </c>
      <c r="C3024" s="39" t="s">
        <v>2634</v>
      </c>
      <c r="D3024" s="40">
        <v>44101</v>
      </c>
      <c r="E3024" s="38">
        <v>1</v>
      </c>
      <c r="F3024" s="38"/>
      <c r="G3024" s="38" t="s">
        <v>2</v>
      </c>
      <c r="H3024" s="38" t="s">
        <v>2</v>
      </c>
      <c r="I3024" s="82">
        <v>0</v>
      </c>
      <c r="J3024" s="82">
        <v>13265</v>
      </c>
      <c r="K3024" s="82">
        <v>0</v>
      </c>
      <c r="L3024" s="41">
        <f>SUM(Data5[[#This Row],[CHELTUIELI DE PERSONAL LEI]:[CHELTUIELI DE CAPITAL (ACTIVE NEFINANCIARE ) LEI]])</f>
        <v>13265</v>
      </c>
      <c r="M3024" s="41">
        <f>Data5[[#This Row],[TOTAL CHELTUIELI LEI]]/Data5[[#This Row],[CURS VALUTAR EURO BNR 22 07 2020]]</f>
        <v>2740.6458544244956</v>
      </c>
      <c r="N3024" s="49">
        <v>2508</v>
      </c>
      <c r="O3024" s="42"/>
      <c r="P3024" s="42">
        <v>1282</v>
      </c>
      <c r="Q3024" s="42"/>
      <c r="R3024" s="42">
        <f>Data5[[#This Row],[PERSOANE ÎNSCRISE ÎN LISTELE ELECTORALE (TURUL 1)            ]]+Data5[[#This Row],[PERSOANE ÎNSCRISE ÎN LISTELE ELECTORALE (TURUL AL 2-LEA)]]</f>
        <v>2508</v>
      </c>
      <c r="S3024" s="42">
        <f>Data5[[#This Row],[PERSOANE CARE AU PARTICIPAT LA VOT (TURUL 1)]]+Data5[[#This Row],[PERSOANE CARE AU PARTICIPAT LA VOT  (TURUL AL 2-LEA)]]</f>
        <v>1282</v>
      </c>
      <c r="T3024" s="41">
        <f>Data5[[#This Row],[TOTAL CHELTUIELI LEI]]/Data5[[#This Row],[NUMĂRUL PERSOANELOR ÎNSCRISE ÎN LISTELE ELECTORALE]]</f>
        <v>5.2890749601275919</v>
      </c>
      <c r="U3024" s="41">
        <f>Data5[[#This Row],[TOTAL CHELTUIELI EURO]]/Data5[[#This Row],[NUMĂRUL PERSOANELOR ÎNSCRISE ÎN LISTELE ELECTORALE]]</f>
        <v>1.0927615049539456</v>
      </c>
      <c r="V3024" s="41">
        <f>Data5[[#This Row],[TOTAL CHELTUIELI LEI]]/Data5[[#This Row],[NUMĂRUL PERSOANELOR CARE AU PARTICIPAT LA VOT]]</f>
        <v>10.347113884555382</v>
      </c>
      <c r="W3024" s="41">
        <f>Data5[[#This Row],[TOTAL CHELTUIELI EURO]]/Data5[[#This Row],[NUMĂRUL PERSOANELOR CARE AU PARTICIPAT LA VOT]]</f>
        <v>2.1377892780222276</v>
      </c>
      <c r="X3024" s="43">
        <v>4.8400999999999996</v>
      </c>
      <c r="Y3024" s="114" t="s">
        <v>2892</v>
      </c>
      <c r="Z3024" s="44">
        <v>5</v>
      </c>
      <c r="AA3024" s="115" t="s">
        <v>3107</v>
      </c>
      <c r="AB3024" s="44">
        <v>1</v>
      </c>
      <c r="AC3024" s="45"/>
    </row>
    <row r="3025" spans="1:29" x14ac:dyDescent="0.2">
      <c r="A3025" s="37">
        <v>3024</v>
      </c>
      <c r="B3025" s="38" t="s">
        <v>2624</v>
      </c>
      <c r="C3025" s="39" t="s">
        <v>2635</v>
      </c>
      <c r="D3025" s="40">
        <v>44101</v>
      </c>
      <c r="E3025" s="38">
        <v>1</v>
      </c>
      <c r="F3025" s="38"/>
      <c r="G3025" s="38" t="s">
        <v>2</v>
      </c>
      <c r="H3025" s="38" t="s">
        <v>2</v>
      </c>
      <c r="I3025" s="82">
        <v>0</v>
      </c>
      <c r="J3025" s="82">
        <v>4444.4799999999996</v>
      </c>
      <c r="K3025" s="82">
        <v>0</v>
      </c>
      <c r="L3025" s="41">
        <f>SUM(Data5[[#This Row],[CHELTUIELI DE PERSONAL LEI]:[CHELTUIELI DE CAPITAL (ACTIVE NEFINANCIARE ) LEI]])</f>
        <v>4444.4799999999996</v>
      </c>
      <c r="M3025" s="41">
        <f>Data5[[#This Row],[TOTAL CHELTUIELI LEI]]/Data5[[#This Row],[CURS VALUTAR EURO BNR 22 07 2020]]</f>
        <v>918.26201937976487</v>
      </c>
      <c r="N3025" s="49">
        <v>964</v>
      </c>
      <c r="O3025" s="42"/>
      <c r="P3025" s="42">
        <v>812</v>
      </c>
      <c r="Q3025" s="42"/>
      <c r="R3025" s="42">
        <f>Data5[[#This Row],[PERSOANE ÎNSCRISE ÎN LISTELE ELECTORALE (TURUL 1)            ]]+Data5[[#This Row],[PERSOANE ÎNSCRISE ÎN LISTELE ELECTORALE (TURUL AL 2-LEA)]]</f>
        <v>964</v>
      </c>
      <c r="S3025" s="42">
        <f>Data5[[#This Row],[PERSOANE CARE AU PARTICIPAT LA VOT (TURUL 1)]]+Data5[[#This Row],[PERSOANE CARE AU PARTICIPAT LA VOT  (TURUL AL 2-LEA)]]</f>
        <v>812</v>
      </c>
      <c r="T3025" s="41">
        <f>Data5[[#This Row],[TOTAL CHELTUIELI LEI]]/Data5[[#This Row],[NUMĂRUL PERSOANELOR ÎNSCRISE ÎN LISTELE ELECTORALE]]</f>
        <v>4.610456431535269</v>
      </c>
      <c r="U3025" s="41">
        <f>Data5[[#This Row],[TOTAL CHELTUIELI EURO]]/Data5[[#This Row],[NUMĂRUL PERSOANELOR ÎNSCRISE ÎN LISTELE ELECTORALE]]</f>
        <v>0.95255396201220421</v>
      </c>
      <c r="V3025" s="41">
        <f>Data5[[#This Row],[TOTAL CHELTUIELI LEI]]/Data5[[#This Row],[NUMĂRUL PERSOANELOR CARE AU PARTICIPAT LA VOT]]</f>
        <v>5.4734975369458123</v>
      </c>
      <c r="W3025" s="41">
        <f>Data5[[#This Row],[TOTAL CHELTUIELI EURO]]/Data5[[#This Row],[NUMĂRUL PERSOANELOR CARE AU PARTICIPAT LA VOT]]</f>
        <v>1.1308645558864099</v>
      </c>
      <c r="X3025" s="43">
        <v>4.8400999999999996</v>
      </c>
      <c r="Y3025" s="114" t="s">
        <v>2895</v>
      </c>
      <c r="Z3025" s="44">
        <v>4</v>
      </c>
      <c r="AA3025" s="115" t="s">
        <v>3105</v>
      </c>
      <c r="AB3025" s="44">
        <v>0</v>
      </c>
      <c r="AC3025" s="45"/>
    </row>
    <row r="3026" spans="1:29" x14ac:dyDescent="0.2">
      <c r="A3026" s="37">
        <v>3025</v>
      </c>
      <c r="B3026" s="38" t="s">
        <v>2624</v>
      </c>
      <c r="C3026" s="39" t="s">
        <v>2636</v>
      </c>
      <c r="D3026" s="40">
        <v>44101</v>
      </c>
      <c r="E3026" s="38">
        <v>1</v>
      </c>
      <c r="F3026" s="38"/>
      <c r="G3026" s="38" t="s">
        <v>2</v>
      </c>
      <c r="H3026" s="38" t="s">
        <v>2</v>
      </c>
      <c r="I3026" s="82">
        <v>0</v>
      </c>
      <c r="J3026" s="82">
        <v>11331.52</v>
      </c>
      <c r="K3026" s="82">
        <v>0</v>
      </c>
      <c r="L3026" s="41">
        <f>SUM(Data5[[#This Row],[CHELTUIELI DE PERSONAL LEI]:[CHELTUIELI DE CAPITAL (ACTIVE NEFINANCIARE ) LEI]])</f>
        <v>11331.52</v>
      </c>
      <c r="M3026" s="41">
        <f>Data5[[#This Row],[TOTAL CHELTUIELI LEI]]/Data5[[#This Row],[CURS VALUTAR EURO BNR 22 07 2020]]</f>
        <v>2341.1747691163409</v>
      </c>
      <c r="N3026" s="49">
        <v>2096</v>
      </c>
      <c r="O3026" s="42"/>
      <c r="P3026" s="42">
        <v>1238</v>
      </c>
      <c r="Q3026" s="42"/>
      <c r="R3026" s="42">
        <f>Data5[[#This Row],[PERSOANE ÎNSCRISE ÎN LISTELE ELECTORALE (TURUL 1)            ]]+Data5[[#This Row],[PERSOANE ÎNSCRISE ÎN LISTELE ELECTORALE (TURUL AL 2-LEA)]]</f>
        <v>2096</v>
      </c>
      <c r="S3026" s="42">
        <f>Data5[[#This Row],[PERSOANE CARE AU PARTICIPAT LA VOT (TURUL 1)]]+Data5[[#This Row],[PERSOANE CARE AU PARTICIPAT LA VOT  (TURUL AL 2-LEA)]]</f>
        <v>1238</v>
      </c>
      <c r="T3026" s="41">
        <f>Data5[[#This Row],[TOTAL CHELTUIELI LEI]]/Data5[[#This Row],[NUMĂRUL PERSOANELOR ÎNSCRISE ÎN LISTELE ELECTORALE]]</f>
        <v>5.406259541984733</v>
      </c>
      <c r="U3026" s="41">
        <f>Data5[[#This Row],[TOTAL CHELTUIELI EURO]]/Data5[[#This Row],[NUMĂRUL PERSOANELOR ÎNSCRISE ÎN LISTELE ELECTORALE]]</f>
        <v>1.1169726951890939</v>
      </c>
      <c r="V3026" s="41">
        <f>Data5[[#This Row],[TOTAL CHELTUIELI LEI]]/Data5[[#This Row],[NUMĂRUL PERSOANELOR CARE AU PARTICIPAT LA VOT]]</f>
        <v>9.1530856219709218</v>
      </c>
      <c r="W3026" s="41">
        <f>Data5[[#This Row],[TOTAL CHELTUIELI EURO]]/Data5[[#This Row],[NUMĂRUL PERSOANELOR CARE AU PARTICIPAT LA VOT]]</f>
        <v>1.8910943207724886</v>
      </c>
      <c r="X3026" s="43">
        <v>4.8400999999999996</v>
      </c>
      <c r="Y3026" s="114" t="s">
        <v>2892</v>
      </c>
      <c r="Z3026" s="44">
        <v>5</v>
      </c>
      <c r="AA3026" s="115" t="s">
        <v>3107</v>
      </c>
      <c r="AB3026" s="44">
        <v>1</v>
      </c>
      <c r="AC3026" s="45"/>
    </row>
    <row r="3027" spans="1:29" x14ac:dyDescent="0.2">
      <c r="A3027" s="37">
        <v>3026</v>
      </c>
      <c r="B3027" s="38" t="s">
        <v>2624</v>
      </c>
      <c r="C3027" s="39" t="s">
        <v>364</v>
      </c>
      <c r="D3027" s="40">
        <v>44101</v>
      </c>
      <c r="E3027" s="38">
        <v>1</v>
      </c>
      <c r="F3027" s="38"/>
      <c r="G3027" s="38" t="s">
        <v>2</v>
      </c>
      <c r="H3027" s="38" t="s">
        <v>2</v>
      </c>
      <c r="I3027" s="82">
        <v>0</v>
      </c>
      <c r="J3027" s="82">
        <v>0</v>
      </c>
      <c r="K3027" s="82">
        <v>0</v>
      </c>
      <c r="L3027" s="41">
        <f>SUM(Data5[[#This Row],[CHELTUIELI DE PERSONAL LEI]:[CHELTUIELI DE CAPITAL (ACTIVE NEFINANCIARE ) LEI]])</f>
        <v>0</v>
      </c>
      <c r="M3027" s="41">
        <f>Data5[[#This Row],[TOTAL CHELTUIELI LEI]]/Data5[[#This Row],[CURS VALUTAR EURO BNR 22 07 2020]]</f>
        <v>0</v>
      </c>
      <c r="N3027" s="49">
        <v>2450</v>
      </c>
      <c r="O3027" s="42"/>
      <c r="P3027" s="42">
        <v>1640</v>
      </c>
      <c r="Q3027" s="42"/>
      <c r="R3027" s="42">
        <f>Data5[[#This Row],[PERSOANE ÎNSCRISE ÎN LISTELE ELECTORALE (TURUL 1)            ]]+Data5[[#This Row],[PERSOANE ÎNSCRISE ÎN LISTELE ELECTORALE (TURUL AL 2-LEA)]]</f>
        <v>2450</v>
      </c>
      <c r="S3027" s="42">
        <f>Data5[[#This Row],[PERSOANE CARE AU PARTICIPAT LA VOT (TURUL 1)]]+Data5[[#This Row],[PERSOANE CARE AU PARTICIPAT LA VOT  (TURUL AL 2-LEA)]]</f>
        <v>1640</v>
      </c>
      <c r="T3027" s="41">
        <f>Data5[[#This Row],[TOTAL CHELTUIELI LEI]]/Data5[[#This Row],[NUMĂRUL PERSOANELOR ÎNSCRISE ÎN LISTELE ELECTORALE]]</f>
        <v>0</v>
      </c>
      <c r="U3027" s="41">
        <f>Data5[[#This Row],[TOTAL CHELTUIELI EURO]]/Data5[[#This Row],[NUMĂRUL PERSOANELOR ÎNSCRISE ÎN LISTELE ELECTORALE]]</f>
        <v>0</v>
      </c>
      <c r="V3027" s="41">
        <f>Data5[[#This Row],[TOTAL CHELTUIELI LEI]]/Data5[[#This Row],[NUMĂRUL PERSOANELOR CARE AU PARTICIPAT LA VOT]]</f>
        <v>0</v>
      </c>
      <c r="W3027" s="41">
        <f>Data5[[#This Row],[TOTAL CHELTUIELI EURO]]/Data5[[#This Row],[NUMĂRUL PERSOANELOR CARE AU PARTICIPAT LA VOT]]</f>
        <v>0</v>
      </c>
      <c r="X3027" s="43">
        <v>4.8400999999999996</v>
      </c>
      <c r="Y3027" s="114" t="s">
        <v>2890</v>
      </c>
      <c r="Z3027" s="44">
        <v>0</v>
      </c>
      <c r="AA3027" s="115" t="s">
        <v>3105</v>
      </c>
      <c r="AB3027" s="44">
        <v>0</v>
      </c>
      <c r="AC3027" s="45"/>
    </row>
    <row r="3028" spans="1:29" x14ac:dyDescent="0.2">
      <c r="A3028" s="37">
        <v>3027</v>
      </c>
      <c r="B3028" s="38" t="s">
        <v>2624</v>
      </c>
      <c r="C3028" s="39" t="s">
        <v>492</v>
      </c>
      <c r="D3028" s="40">
        <v>44101</v>
      </c>
      <c r="E3028" s="38">
        <v>1</v>
      </c>
      <c r="F3028" s="38"/>
      <c r="G3028" s="38" t="s">
        <v>2</v>
      </c>
      <c r="H3028" s="38" t="s">
        <v>2</v>
      </c>
      <c r="I3028" s="83">
        <v>900</v>
      </c>
      <c r="J3028" s="83">
        <v>2749</v>
      </c>
      <c r="K3028" s="83">
        <v>0</v>
      </c>
      <c r="L3028" s="41">
        <f>SUM(Data5[[#This Row],[CHELTUIELI DE PERSONAL LEI]:[CHELTUIELI DE CAPITAL (ACTIVE NEFINANCIARE ) LEI]])</f>
        <v>3649</v>
      </c>
      <c r="M3028" s="41">
        <f>Data5[[#This Row],[TOTAL CHELTUIELI LEI]]/Data5[[#This Row],[CURS VALUTAR EURO BNR 22 07 2020]]</f>
        <v>753.9100431809261</v>
      </c>
      <c r="N3028" s="49">
        <v>2606</v>
      </c>
      <c r="O3028" s="42"/>
      <c r="P3028" s="42">
        <v>1613</v>
      </c>
      <c r="Q3028" s="42"/>
      <c r="R3028" s="42">
        <f>Data5[[#This Row],[PERSOANE ÎNSCRISE ÎN LISTELE ELECTORALE (TURUL 1)            ]]+Data5[[#This Row],[PERSOANE ÎNSCRISE ÎN LISTELE ELECTORALE (TURUL AL 2-LEA)]]</f>
        <v>2606</v>
      </c>
      <c r="S3028" s="42">
        <f>Data5[[#This Row],[PERSOANE CARE AU PARTICIPAT LA VOT (TURUL 1)]]+Data5[[#This Row],[PERSOANE CARE AU PARTICIPAT LA VOT  (TURUL AL 2-LEA)]]</f>
        <v>1613</v>
      </c>
      <c r="T3028" s="41">
        <f>Data5[[#This Row],[TOTAL CHELTUIELI LEI]]/Data5[[#This Row],[NUMĂRUL PERSOANELOR ÎNSCRISE ÎN LISTELE ELECTORALE]]</f>
        <v>1.4002302379125096</v>
      </c>
      <c r="U3028" s="41">
        <f>Data5[[#This Row],[TOTAL CHELTUIELI EURO]]/Data5[[#This Row],[NUMĂRUL PERSOANELOR ÎNSCRISE ÎN LISTELE ELECTORALE]]</f>
        <v>0.2892977909366562</v>
      </c>
      <c r="V3028" s="41">
        <f>Data5[[#This Row],[TOTAL CHELTUIELI LEI]]/Data5[[#This Row],[NUMĂRUL PERSOANELOR CARE AU PARTICIPAT LA VOT]]</f>
        <v>2.2622442653440795</v>
      </c>
      <c r="W3028" s="41">
        <f>Data5[[#This Row],[TOTAL CHELTUIELI EURO]]/Data5[[#This Row],[NUMĂRUL PERSOANELOR CARE AU PARTICIPAT LA VOT]]</f>
        <v>0.46739618300119412</v>
      </c>
      <c r="X3028" s="43">
        <v>4.8400999999999996</v>
      </c>
      <c r="Y3028" s="114" t="s">
        <v>2894</v>
      </c>
      <c r="Z3028" s="44">
        <v>1</v>
      </c>
      <c r="AA3028" s="115" t="s">
        <v>3105</v>
      </c>
      <c r="AB3028" s="44">
        <v>0</v>
      </c>
      <c r="AC3028" s="45"/>
    </row>
    <row r="3029" spans="1:29" x14ac:dyDescent="0.2">
      <c r="A3029" s="37">
        <v>3028</v>
      </c>
      <c r="B3029" s="38" t="s">
        <v>2624</v>
      </c>
      <c r="C3029" s="39" t="s">
        <v>2637</v>
      </c>
      <c r="D3029" s="40">
        <v>44101</v>
      </c>
      <c r="E3029" s="38">
        <v>1</v>
      </c>
      <c r="F3029" s="38"/>
      <c r="G3029" s="38" t="s">
        <v>2</v>
      </c>
      <c r="H3029" s="38" t="s">
        <v>2</v>
      </c>
      <c r="I3029" s="82">
        <v>700</v>
      </c>
      <c r="J3029" s="82">
        <v>7400</v>
      </c>
      <c r="K3029" s="82">
        <v>0</v>
      </c>
      <c r="L3029" s="41">
        <f>SUM(Data5[[#This Row],[CHELTUIELI DE PERSONAL LEI]:[CHELTUIELI DE CAPITAL (ACTIVE NEFINANCIARE ) LEI]])</f>
        <v>8100</v>
      </c>
      <c r="M3029" s="41">
        <f>Data5[[#This Row],[TOTAL CHELTUIELI LEI]]/Data5[[#This Row],[CURS VALUTAR EURO BNR 22 07 2020]]</f>
        <v>1673.5191421664842</v>
      </c>
      <c r="N3029" s="49">
        <v>2074</v>
      </c>
      <c r="O3029" s="42"/>
      <c r="P3029" s="42">
        <v>1039</v>
      </c>
      <c r="Q3029" s="42"/>
      <c r="R3029" s="42">
        <f>Data5[[#This Row],[PERSOANE ÎNSCRISE ÎN LISTELE ELECTORALE (TURUL 1)            ]]+Data5[[#This Row],[PERSOANE ÎNSCRISE ÎN LISTELE ELECTORALE (TURUL AL 2-LEA)]]</f>
        <v>2074</v>
      </c>
      <c r="S3029" s="42">
        <f>Data5[[#This Row],[PERSOANE CARE AU PARTICIPAT LA VOT (TURUL 1)]]+Data5[[#This Row],[PERSOANE CARE AU PARTICIPAT LA VOT  (TURUL AL 2-LEA)]]</f>
        <v>1039</v>
      </c>
      <c r="T3029" s="41">
        <f>Data5[[#This Row],[TOTAL CHELTUIELI LEI]]/Data5[[#This Row],[NUMĂRUL PERSOANELOR ÎNSCRISE ÎN LISTELE ELECTORALE]]</f>
        <v>3.90549662487946</v>
      </c>
      <c r="U3029" s="41">
        <f>Data5[[#This Row],[TOTAL CHELTUIELI EURO]]/Data5[[#This Row],[NUMĂRUL PERSOANELOR ÎNSCRISE ÎN LISTELE ELECTORALE]]</f>
        <v>0.80690411869165102</v>
      </c>
      <c r="V3029" s="41">
        <f>Data5[[#This Row],[TOTAL CHELTUIELI LEI]]/Data5[[#This Row],[NUMĂRUL PERSOANELOR CARE AU PARTICIPAT LA VOT]]</f>
        <v>7.7959576515880658</v>
      </c>
      <c r="W3029" s="41">
        <f>Data5[[#This Row],[TOTAL CHELTUIELI EURO]]/Data5[[#This Row],[NUMĂRUL PERSOANELOR CARE AU PARTICIPAT LA VOT]]</f>
        <v>1.6107017730187529</v>
      </c>
      <c r="X3029" s="43">
        <v>4.8400999999999996</v>
      </c>
      <c r="Y3029" s="114" t="s">
        <v>2884</v>
      </c>
      <c r="Z3029" s="44">
        <v>3</v>
      </c>
      <c r="AA3029" s="115" t="s">
        <v>3105</v>
      </c>
      <c r="AB3029" s="44">
        <v>0</v>
      </c>
      <c r="AC3029" s="45"/>
    </row>
    <row r="3030" spans="1:29" x14ac:dyDescent="0.2">
      <c r="A3030" s="37">
        <v>3029</v>
      </c>
      <c r="B3030" s="38" t="s">
        <v>2624</v>
      </c>
      <c r="C3030" s="39" t="s">
        <v>2638</v>
      </c>
      <c r="D3030" s="40">
        <v>44101</v>
      </c>
      <c r="E3030" s="38">
        <v>1</v>
      </c>
      <c r="F3030" s="38"/>
      <c r="G3030" s="38" t="s">
        <v>2</v>
      </c>
      <c r="H3030" s="38" t="s">
        <v>2</v>
      </c>
      <c r="I3030" s="82">
        <v>0</v>
      </c>
      <c r="J3030" s="82">
        <v>6911</v>
      </c>
      <c r="K3030" s="82">
        <v>0</v>
      </c>
      <c r="L3030" s="41">
        <f>SUM(Data5[[#This Row],[CHELTUIELI DE PERSONAL LEI]:[CHELTUIELI DE CAPITAL (ACTIVE NEFINANCIARE ) LEI]])</f>
        <v>6911</v>
      </c>
      <c r="M3030" s="41">
        <f>Data5[[#This Row],[TOTAL CHELTUIELI LEI]]/Data5[[#This Row],[CURS VALUTAR EURO BNR 22 07 2020]]</f>
        <v>1427.8630606805646</v>
      </c>
      <c r="N3030" s="49">
        <v>2995</v>
      </c>
      <c r="O3030" s="42"/>
      <c r="P3030" s="42">
        <v>1949</v>
      </c>
      <c r="Q3030" s="42"/>
      <c r="R3030" s="42">
        <f>Data5[[#This Row],[PERSOANE ÎNSCRISE ÎN LISTELE ELECTORALE (TURUL 1)            ]]+Data5[[#This Row],[PERSOANE ÎNSCRISE ÎN LISTELE ELECTORALE (TURUL AL 2-LEA)]]</f>
        <v>2995</v>
      </c>
      <c r="S3030" s="42">
        <f>Data5[[#This Row],[PERSOANE CARE AU PARTICIPAT LA VOT (TURUL 1)]]+Data5[[#This Row],[PERSOANE CARE AU PARTICIPAT LA VOT  (TURUL AL 2-LEA)]]</f>
        <v>1949</v>
      </c>
      <c r="T3030" s="41">
        <f>Data5[[#This Row],[TOTAL CHELTUIELI LEI]]/Data5[[#This Row],[NUMĂRUL PERSOANELOR ÎNSCRISE ÎN LISTELE ELECTORALE]]</f>
        <v>2.3075125208681135</v>
      </c>
      <c r="U3030" s="41">
        <f>Data5[[#This Row],[TOTAL CHELTUIELI EURO]]/Data5[[#This Row],[NUMĂRUL PERSOANELOR ÎNSCRISE ÎN LISTELE ELECTORALE]]</f>
        <v>0.47674893511871941</v>
      </c>
      <c r="V3030" s="41">
        <f>Data5[[#This Row],[TOTAL CHELTUIELI LEI]]/Data5[[#This Row],[NUMĂRUL PERSOANELOR CARE AU PARTICIPAT LA VOT]]</f>
        <v>3.5459209851205746</v>
      </c>
      <c r="W3030" s="41">
        <f>Data5[[#This Row],[TOTAL CHELTUIELI EURO]]/Data5[[#This Row],[NUMĂRUL PERSOANELOR CARE AU PARTICIPAT LA VOT]]</f>
        <v>0.73261316607519988</v>
      </c>
      <c r="X3030" s="43">
        <v>4.8400999999999996</v>
      </c>
      <c r="Y3030" s="114" t="s">
        <v>2891</v>
      </c>
      <c r="Z3030" s="44">
        <v>2</v>
      </c>
      <c r="AA3030" s="115" t="s">
        <v>3105</v>
      </c>
      <c r="AB3030" s="44">
        <v>0</v>
      </c>
      <c r="AC3030" s="45"/>
    </row>
    <row r="3031" spans="1:29" x14ac:dyDescent="0.2">
      <c r="A3031" s="37">
        <v>3030</v>
      </c>
      <c r="B3031" s="38" t="s">
        <v>2624</v>
      </c>
      <c r="C3031" s="39" t="s">
        <v>2639</v>
      </c>
      <c r="D3031" s="40">
        <v>44101</v>
      </c>
      <c r="E3031" s="38">
        <v>1</v>
      </c>
      <c r="F3031" s="38"/>
      <c r="G3031" s="38" t="s">
        <v>2</v>
      </c>
      <c r="H3031" s="38" t="s">
        <v>2</v>
      </c>
      <c r="I3031" s="82">
        <v>2750</v>
      </c>
      <c r="J3031" s="82">
        <v>13432</v>
      </c>
      <c r="K3031" s="82">
        <v>0</v>
      </c>
      <c r="L3031" s="41">
        <f>SUM(Data5[[#This Row],[CHELTUIELI DE PERSONAL LEI]:[CHELTUIELI DE CAPITAL (ACTIVE NEFINANCIARE ) LEI]])</f>
        <v>16182</v>
      </c>
      <c r="M3031" s="41">
        <f>Data5[[#This Row],[TOTAL CHELTUIELI LEI]]/Data5[[#This Row],[CURS VALUTAR EURO BNR 22 07 2020]]</f>
        <v>3343.3193529059317</v>
      </c>
      <c r="N3031" s="49">
        <v>3542</v>
      </c>
      <c r="O3031" s="42"/>
      <c r="P3031" s="42">
        <v>1750</v>
      </c>
      <c r="Q3031" s="42"/>
      <c r="R3031" s="42">
        <f>Data5[[#This Row],[PERSOANE ÎNSCRISE ÎN LISTELE ELECTORALE (TURUL 1)            ]]+Data5[[#This Row],[PERSOANE ÎNSCRISE ÎN LISTELE ELECTORALE (TURUL AL 2-LEA)]]</f>
        <v>3542</v>
      </c>
      <c r="S3031" s="42">
        <f>Data5[[#This Row],[PERSOANE CARE AU PARTICIPAT LA VOT (TURUL 1)]]+Data5[[#This Row],[PERSOANE CARE AU PARTICIPAT LA VOT  (TURUL AL 2-LEA)]]</f>
        <v>1750</v>
      </c>
      <c r="T3031" s="41">
        <f>Data5[[#This Row],[TOTAL CHELTUIELI LEI]]/Data5[[#This Row],[NUMĂRUL PERSOANELOR ÎNSCRISE ÎN LISTELE ELECTORALE]]</f>
        <v>4.5686053077357425</v>
      </c>
      <c r="U3031" s="41">
        <f>Data5[[#This Row],[TOTAL CHELTUIELI EURO]]/Data5[[#This Row],[NUMĂRUL PERSOANELOR ÎNSCRISE ÎN LISTELE ELECTORALE]]</f>
        <v>0.94390721425915636</v>
      </c>
      <c r="V3031" s="41">
        <f>Data5[[#This Row],[TOTAL CHELTUIELI LEI]]/Data5[[#This Row],[NUMĂRUL PERSOANELOR CARE AU PARTICIPAT LA VOT]]</f>
        <v>9.2468571428571433</v>
      </c>
      <c r="W3031" s="41">
        <f>Data5[[#This Row],[TOTAL CHELTUIELI EURO]]/Data5[[#This Row],[NUMĂRUL PERSOANELOR CARE AU PARTICIPAT LA VOT]]</f>
        <v>1.9104682016605323</v>
      </c>
      <c r="X3031" s="43">
        <v>4.8400999999999996</v>
      </c>
      <c r="Y3031" s="114" t="s">
        <v>2895</v>
      </c>
      <c r="Z3031" s="44">
        <v>4</v>
      </c>
      <c r="AA3031" s="115" t="s">
        <v>3105</v>
      </c>
      <c r="AB3031" s="44">
        <v>0</v>
      </c>
      <c r="AC3031" s="45"/>
    </row>
    <row r="3032" spans="1:29" x14ac:dyDescent="0.2">
      <c r="A3032" s="37">
        <v>3031</v>
      </c>
      <c r="B3032" s="38" t="s">
        <v>2624</v>
      </c>
      <c r="C3032" s="39" t="s">
        <v>2640</v>
      </c>
      <c r="D3032" s="40">
        <v>44101</v>
      </c>
      <c r="E3032" s="38">
        <v>1</v>
      </c>
      <c r="F3032" s="38"/>
      <c r="G3032" s="38" t="s">
        <v>2</v>
      </c>
      <c r="H3032" s="38" t="s">
        <v>2</v>
      </c>
      <c r="I3032" s="83">
        <v>1000</v>
      </c>
      <c r="J3032" s="83">
        <v>4753.07</v>
      </c>
      <c r="K3032" s="83">
        <v>0</v>
      </c>
      <c r="L3032" s="41">
        <f>SUM(Data5[[#This Row],[CHELTUIELI DE PERSONAL LEI]:[CHELTUIELI DE CAPITAL (ACTIVE NEFINANCIARE ) LEI]])</f>
        <v>5753.07</v>
      </c>
      <c r="M3032" s="41">
        <f>Data5[[#This Row],[TOTAL CHELTUIELI LEI]]/Data5[[#This Row],[CURS VALUTAR EURO BNR 22 07 2020]]</f>
        <v>1188.626268052313</v>
      </c>
      <c r="N3032" s="49">
        <v>1248</v>
      </c>
      <c r="O3032" s="42"/>
      <c r="P3032" s="42">
        <v>985</v>
      </c>
      <c r="Q3032" s="42"/>
      <c r="R3032" s="42">
        <f>Data5[[#This Row],[PERSOANE ÎNSCRISE ÎN LISTELE ELECTORALE (TURUL 1)            ]]+Data5[[#This Row],[PERSOANE ÎNSCRISE ÎN LISTELE ELECTORALE (TURUL AL 2-LEA)]]</f>
        <v>1248</v>
      </c>
      <c r="S3032" s="42">
        <f>Data5[[#This Row],[PERSOANE CARE AU PARTICIPAT LA VOT (TURUL 1)]]+Data5[[#This Row],[PERSOANE CARE AU PARTICIPAT LA VOT  (TURUL AL 2-LEA)]]</f>
        <v>985</v>
      </c>
      <c r="T3032" s="41">
        <f>Data5[[#This Row],[TOTAL CHELTUIELI LEI]]/Data5[[#This Row],[NUMĂRUL PERSOANELOR ÎNSCRISE ÎN LISTELE ELECTORALE]]</f>
        <v>4.6098317307692307</v>
      </c>
      <c r="U3032" s="41">
        <f>Data5[[#This Row],[TOTAL CHELTUIELI EURO]]/Data5[[#This Row],[NUMĂRUL PERSOANELOR ÎNSCRISE ÎN LISTELE ELECTORALE]]</f>
        <v>0.95242489427268673</v>
      </c>
      <c r="V3032" s="41">
        <f>Data5[[#This Row],[TOTAL CHELTUIELI LEI]]/Data5[[#This Row],[NUMĂRUL PERSOANELOR CARE AU PARTICIPAT LA VOT]]</f>
        <v>5.840680203045685</v>
      </c>
      <c r="W3032" s="41">
        <f>Data5[[#This Row],[TOTAL CHELTUIELI EURO]]/Data5[[#This Row],[NUMĂRUL PERSOANELOR CARE AU PARTICIPAT LA VOT]]</f>
        <v>1.2067271756876274</v>
      </c>
      <c r="X3032" s="43">
        <v>4.8400999999999996</v>
      </c>
      <c r="Y3032" s="114" t="s">
        <v>2895</v>
      </c>
      <c r="Z3032" s="44">
        <v>4</v>
      </c>
      <c r="AA3032" s="115" t="s">
        <v>3105</v>
      </c>
      <c r="AB3032" s="44">
        <v>0</v>
      </c>
      <c r="AC3032" s="45"/>
    </row>
    <row r="3033" spans="1:29" x14ac:dyDescent="0.2">
      <c r="A3033" s="37">
        <v>3032</v>
      </c>
      <c r="B3033" s="38" t="s">
        <v>2624</v>
      </c>
      <c r="C3033" s="39" t="s">
        <v>2641</v>
      </c>
      <c r="D3033" s="40">
        <v>44101</v>
      </c>
      <c r="E3033" s="38">
        <v>1</v>
      </c>
      <c r="F3033" s="38"/>
      <c r="G3033" s="38" t="s">
        <v>2</v>
      </c>
      <c r="H3033" s="38" t="s">
        <v>2</v>
      </c>
      <c r="I3033" s="83">
        <v>1060</v>
      </c>
      <c r="J3033" s="83">
        <v>2629.95</v>
      </c>
      <c r="K3033" s="83">
        <v>0</v>
      </c>
      <c r="L3033" s="41">
        <f>SUM(Data5[[#This Row],[CHELTUIELI DE PERSONAL LEI]:[CHELTUIELI DE CAPITAL (ACTIVE NEFINANCIARE ) LEI]])</f>
        <v>3689.95</v>
      </c>
      <c r="M3033" s="41">
        <f>Data5[[#This Row],[TOTAL CHELTUIELI LEI]]/Data5[[#This Row],[CURS VALUTAR EURO BNR 22 07 2020]]</f>
        <v>762.3706121774344</v>
      </c>
      <c r="N3033" s="49">
        <v>2210</v>
      </c>
      <c r="O3033" s="42"/>
      <c r="P3033" s="42">
        <v>1609</v>
      </c>
      <c r="Q3033" s="42"/>
      <c r="R3033" s="42">
        <f>Data5[[#This Row],[PERSOANE ÎNSCRISE ÎN LISTELE ELECTORALE (TURUL 1)            ]]+Data5[[#This Row],[PERSOANE ÎNSCRISE ÎN LISTELE ELECTORALE (TURUL AL 2-LEA)]]</f>
        <v>2210</v>
      </c>
      <c r="S3033" s="42">
        <f>Data5[[#This Row],[PERSOANE CARE AU PARTICIPAT LA VOT (TURUL 1)]]+Data5[[#This Row],[PERSOANE CARE AU PARTICIPAT LA VOT  (TURUL AL 2-LEA)]]</f>
        <v>1609</v>
      </c>
      <c r="T3033" s="41">
        <f>Data5[[#This Row],[TOTAL CHELTUIELI LEI]]/Data5[[#This Row],[NUMĂRUL PERSOANELOR ÎNSCRISE ÎN LISTELE ELECTORALE]]</f>
        <v>1.6696606334841628</v>
      </c>
      <c r="U3033" s="41">
        <f>Data5[[#This Row],[TOTAL CHELTUIELI EURO]]/Data5[[#This Row],[NUMĂRUL PERSOANELOR ÎNSCRISE ÎN LISTELE ELECTORALE]]</f>
        <v>0.34496407790834138</v>
      </c>
      <c r="V3033" s="41">
        <f>Data5[[#This Row],[TOTAL CHELTUIELI LEI]]/Data5[[#This Row],[NUMĂRUL PERSOANELOR CARE AU PARTICIPAT LA VOT]]</f>
        <v>2.2933188315724049</v>
      </c>
      <c r="W3033" s="41">
        <f>Data5[[#This Row],[TOTAL CHELTUIELI EURO]]/Data5[[#This Row],[NUMĂRUL PERSOANELOR CARE AU PARTICIPAT LA VOT]]</f>
        <v>0.47381641527497476</v>
      </c>
      <c r="X3033" s="43">
        <v>4.8400999999999996</v>
      </c>
      <c r="Y3033" s="114" t="s">
        <v>2894</v>
      </c>
      <c r="Z3033" s="44">
        <v>1</v>
      </c>
      <c r="AA3033" s="115" t="s">
        <v>3105</v>
      </c>
      <c r="AB3033" s="44">
        <v>0</v>
      </c>
      <c r="AC3033" s="45"/>
    </row>
    <row r="3034" spans="1:29" x14ac:dyDescent="0.2">
      <c r="A3034" s="37">
        <v>3033</v>
      </c>
      <c r="B3034" s="38" t="s">
        <v>2624</v>
      </c>
      <c r="C3034" s="39" t="s">
        <v>2642</v>
      </c>
      <c r="D3034" s="40">
        <v>44101</v>
      </c>
      <c r="E3034" s="38">
        <v>1</v>
      </c>
      <c r="F3034" s="38"/>
      <c r="G3034" s="38" t="s">
        <v>2</v>
      </c>
      <c r="H3034" s="38" t="s">
        <v>2</v>
      </c>
      <c r="I3034" s="82">
        <v>3600</v>
      </c>
      <c r="J3034" s="82">
        <v>4091.76</v>
      </c>
      <c r="K3034" s="82">
        <v>0</v>
      </c>
      <c r="L3034" s="41">
        <f>SUM(Data5[[#This Row],[CHELTUIELI DE PERSONAL LEI]:[CHELTUIELI DE CAPITAL (ACTIVE NEFINANCIARE ) LEI]])</f>
        <v>7691.76</v>
      </c>
      <c r="M3034" s="41">
        <f>Data5[[#This Row],[TOTAL CHELTUIELI LEI]]/Data5[[#This Row],[CURS VALUTAR EURO BNR 22 07 2020]]</f>
        <v>1589.1737774012936</v>
      </c>
      <c r="N3034" s="49">
        <v>4629</v>
      </c>
      <c r="O3034" s="42"/>
      <c r="P3034" s="42">
        <v>2643</v>
      </c>
      <c r="Q3034" s="42"/>
      <c r="R3034" s="42">
        <f>Data5[[#This Row],[PERSOANE ÎNSCRISE ÎN LISTELE ELECTORALE (TURUL 1)            ]]+Data5[[#This Row],[PERSOANE ÎNSCRISE ÎN LISTELE ELECTORALE (TURUL AL 2-LEA)]]</f>
        <v>4629</v>
      </c>
      <c r="S3034" s="42">
        <f>Data5[[#This Row],[PERSOANE CARE AU PARTICIPAT LA VOT (TURUL 1)]]+Data5[[#This Row],[PERSOANE CARE AU PARTICIPAT LA VOT  (TURUL AL 2-LEA)]]</f>
        <v>2643</v>
      </c>
      <c r="T3034" s="41">
        <f>Data5[[#This Row],[TOTAL CHELTUIELI LEI]]/Data5[[#This Row],[NUMĂRUL PERSOANELOR ÎNSCRISE ÎN LISTELE ELECTORALE]]</f>
        <v>1.6616461438755672</v>
      </c>
      <c r="U3034" s="41">
        <f>Data5[[#This Row],[TOTAL CHELTUIELI EURO]]/Data5[[#This Row],[NUMĂRUL PERSOANELOR ÎNSCRISE ÎN LISTELE ELECTORALE]]</f>
        <v>0.34330822583739329</v>
      </c>
      <c r="V3034" s="41">
        <f>Data5[[#This Row],[TOTAL CHELTUIELI LEI]]/Data5[[#This Row],[NUMĂRUL PERSOANELOR CARE AU PARTICIPAT LA VOT]]</f>
        <v>2.9102383654937571</v>
      </c>
      <c r="W3034" s="41">
        <f>Data5[[#This Row],[TOTAL CHELTUIELI EURO]]/Data5[[#This Row],[NUMĂRUL PERSOANELOR CARE AU PARTICIPAT LA VOT]]</f>
        <v>0.6012764954223585</v>
      </c>
      <c r="X3034" s="43">
        <v>4.8400999999999996</v>
      </c>
      <c r="Y3034" s="114" t="s">
        <v>2894</v>
      </c>
      <c r="Z3034" s="44">
        <v>1</v>
      </c>
      <c r="AA3034" s="115" t="s">
        <v>3105</v>
      </c>
      <c r="AB3034" s="44">
        <v>0</v>
      </c>
      <c r="AC3034" s="45"/>
    </row>
    <row r="3035" spans="1:29" x14ac:dyDescent="0.2">
      <c r="A3035" s="37">
        <v>3034</v>
      </c>
      <c r="B3035" s="38" t="s">
        <v>2624</v>
      </c>
      <c r="C3035" s="39" t="s">
        <v>2643</v>
      </c>
      <c r="D3035" s="40">
        <v>44101</v>
      </c>
      <c r="E3035" s="38">
        <v>1</v>
      </c>
      <c r="F3035" s="38"/>
      <c r="G3035" s="38" t="s">
        <v>2</v>
      </c>
      <c r="H3035" s="38" t="s">
        <v>2</v>
      </c>
      <c r="I3035" s="83">
        <v>1500</v>
      </c>
      <c r="J3035" s="83">
        <v>8644.5</v>
      </c>
      <c r="K3035" s="83">
        <v>0</v>
      </c>
      <c r="L3035" s="41">
        <f>SUM(Data5[[#This Row],[CHELTUIELI DE PERSONAL LEI]:[CHELTUIELI DE CAPITAL (ACTIVE NEFINANCIARE ) LEI]])</f>
        <v>10144.5</v>
      </c>
      <c r="M3035" s="41">
        <f>Data5[[#This Row],[TOTAL CHELTUIELI LEI]]/Data5[[#This Row],[CURS VALUTAR EURO BNR 22 07 2020]]</f>
        <v>2095.9277700873949</v>
      </c>
      <c r="N3035" s="49">
        <v>1773</v>
      </c>
      <c r="O3035" s="42"/>
      <c r="P3035" s="42">
        <v>1057</v>
      </c>
      <c r="Q3035" s="42"/>
      <c r="R3035" s="42">
        <f>Data5[[#This Row],[PERSOANE ÎNSCRISE ÎN LISTELE ELECTORALE (TURUL 1)            ]]+Data5[[#This Row],[PERSOANE ÎNSCRISE ÎN LISTELE ELECTORALE (TURUL AL 2-LEA)]]</f>
        <v>1773</v>
      </c>
      <c r="S3035" s="42">
        <f>Data5[[#This Row],[PERSOANE CARE AU PARTICIPAT LA VOT (TURUL 1)]]+Data5[[#This Row],[PERSOANE CARE AU PARTICIPAT LA VOT  (TURUL AL 2-LEA)]]</f>
        <v>1057</v>
      </c>
      <c r="T3035" s="41">
        <f>Data5[[#This Row],[TOTAL CHELTUIELI LEI]]/Data5[[#This Row],[NUMĂRUL PERSOANELOR ÎNSCRISE ÎN LISTELE ELECTORALE]]</f>
        <v>5.7216582064297796</v>
      </c>
      <c r="U3035" s="41">
        <f>Data5[[#This Row],[TOTAL CHELTUIELI EURO]]/Data5[[#This Row],[NUMĂRUL PERSOANELOR ÎNSCRISE ÎN LISTELE ELECTORALE]]</f>
        <v>1.1821363621474308</v>
      </c>
      <c r="V3035" s="41">
        <f>Data5[[#This Row],[TOTAL CHELTUIELI LEI]]/Data5[[#This Row],[NUMĂRUL PERSOANELOR CARE AU PARTICIPAT LA VOT]]</f>
        <v>9.5974456007568598</v>
      </c>
      <c r="W3035" s="41">
        <f>Data5[[#This Row],[TOTAL CHELTUIELI EURO]]/Data5[[#This Row],[NUMĂRUL PERSOANELOR CARE AU PARTICIPAT LA VOT]]</f>
        <v>1.9829023368849525</v>
      </c>
      <c r="X3035" s="43">
        <v>4.8400999999999996</v>
      </c>
      <c r="Y3035" s="114" t="s">
        <v>2892</v>
      </c>
      <c r="Z3035" s="44">
        <v>5</v>
      </c>
      <c r="AA3035" s="115" t="s">
        <v>3107</v>
      </c>
      <c r="AB3035" s="44">
        <v>1</v>
      </c>
      <c r="AC3035" s="45"/>
    </row>
    <row r="3036" spans="1:29" x14ac:dyDescent="0.2">
      <c r="A3036" s="37">
        <v>3035</v>
      </c>
      <c r="B3036" s="38" t="s">
        <v>2624</v>
      </c>
      <c r="C3036" s="39" t="s">
        <v>2644</v>
      </c>
      <c r="D3036" s="40">
        <v>44101</v>
      </c>
      <c r="E3036" s="38">
        <v>1</v>
      </c>
      <c r="F3036" s="38"/>
      <c r="G3036" s="38" t="s">
        <v>2</v>
      </c>
      <c r="H3036" s="38" t="s">
        <v>2</v>
      </c>
      <c r="I3036" s="82">
        <v>2000</v>
      </c>
      <c r="J3036" s="82">
        <v>1643</v>
      </c>
      <c r="K3036" s="82">
        <v>0</v>
      </c>
      <c r="L3036" s="41">
        <f>SUM(Data5[[#This Row],[CHELTUIELI DE PERSONAL LEI]:[CHELTUIELI DE CAPITAL (ACTIVE NEFINANCIARE ) LEI]])</f>
        <v>3643</v>
      </c>
      <c r="M3036" s="41">
        <f>Data5[[#This Row],[TOTAL CHELTUIELI LEI]]/Data5[[#This Row],[CURS VALUTAR EURO BNR 22 07 2020]]</f>
        <v>752.67039937191385</v>
      </c>
      <c r="N3036" s="49">
        <v>2816</v>
      </c>
      <c r="O3036" s="42"/>
      <c r="P3036" s="42">
        <v>1750</v>
      </c>
      <c r="Q3036" s="42"/>
      <c r="R3036" s="42">
        <f>Data5[[#This Row],[PERSOANE ÎNSCRISE ÎN LISTELE ELECTORALE (TURUL 1)            ]]+Data5[[#This Row],[PERSOANE ÎNSCRISE ÎN LISTELE ELECTORALE (TURUL AL 2-LEA)]]</f>
        <v>2816</v>
      </c>
      <c r="S3036" s="42">
        <f>Data5[[#This Row],[PERSOANE CARE AU PARTICIPAT LA VOT (TURUL 1)]]+Data5[[#This Row],[PERSOANE CARE AU PARTICIPAT LA VOT  (TURUL AL 2-LEA)]]</f>
        <v>1750</v>
      </c>
      <c r="T3036" s="41">
        <f>Data5[[#This Row],[TOTAL CHELTUIELI LEI]]/Data5[[#This Row],[NUMĂRUL PERSOANELOR ÎNSCRISE ÎN LISTELE ELECTORALE]]</f>
        <v>1.2936789772727273</v>
      </c>
      <c r="U3036" s="41">
        <f>Data5[[#This Row],[TOTAL CHELTUIELI EURO]]/Data5[[#This Row],[NUMĂRUL PERSOANELOR ÎNSCRISE ÎN LISTELE ELECTORALE]]</f>
        <v>0.26728352250423076</v>
      </c>
      <c r="V3036" s="41">
        <f>Data5[[#This Row],[TOTAL CHELTUIELI LEI]]/Data5[[#This Row],[NUMĂRUL PERSOANELOR CARE AU PARTICIPAT LA VOT]]</f>
        <v>2.0817142857142859</v>
      </c>
      <c r="W3036" s="41">
        <f>Data5[[#This Row],[TOTAL CHELTUIELI EURO]]/Data5[[#This Row],[NUMĂRUL PERSOANELOR CARE AU PARTICIPAT LA VOT]]</f>
        <v>0.43009737106966506</v>
      </c>
      <c r="X3036" s="43">
        <v>4.8400999999999996</v>
      </c>
      <c r="Y3036" s="114" t="s">
        <v>2894</v>
      </c>
      <c r="Z3036" s="44">
        <v>1</v>
      </c>
      <c r="AA3036" s="115" t="s">
        <v>3105</v>
      </c>
      <c r="AB3036" s="44">
        <v>0</v>
      </c>
      <c r="AC3036" s="45"/>
    </row>
    <row r="3037" spans="1:29" x14ac:dyDescent="0.2">
      <c r="A3037" s="37">
        <v>3036</v>
      </c>
      <c r="B3037" s="38" t="s">
        <v>2624</v>
      </c>
      <c r="C3037" s="39" t="s">
        <v>2645</v>
      </c>
      <c r="D3037" s="40">
        <v>44101</v>
      </c>
      <c r="E3037" s="38">
        <v>1</v>
      </c>
      <c r="F3037" s="38"/>
      <c r="G3037" s="38" t="s">
        <v>2</v>
      </c>
      <c r="H3037" s="38" t="s">
        <v>2</v>
      </c>
      <c r="I3037" s="83">
        <v>0</v>
      </c>
      <c r="J3037" s="83">
        <v>2962.8</v>
      </c>
      <c r="K3037" s="83">
        <v>0</v>
      </c>
      <c r="L3037" s="41">
        <f>SUM(Data5[[#This Row],[CHELTUIELI DE PERSONAL LEI]:[CHELTUIELI DE CAPITAL (ACTIVE NEFINANCIARE ) LEI]])</f>
        <v>2962.8</v>
      </c>
      <c r="M3037" s="41">
        <f>Data5[[#This Row],[TOTAL CHELTUIELI LEI]]/Data5[[#This Row],[CURS VALUTAR EURO BNR 22 07 2020]]</f>
        <v>612.13611289022958</v>
      </c>
      <c r="N3037" s="49">
        <v>1973</v>
      </c>
      <c r="O3037" s="42"/>
      <c r="P3037" s="42">
        <v>1359</v>
      </c>
      <c r="Q3037" s="42"/>
      <c r="R3037" s="42">
        <f>Data5[[#This Row],[PERSOANE ÎNSCRISE ÎN LISTELE ELECTORALE (TURUL 1)            ]]+Data5[[#This Row],[PERSOANE ÎNSCRISE ÎN LISTELE ELECTORALE (TURUL AL 2-LEA)]]</f>
        <v>1973</v>
      </c>
      <c r="S3037" s="42">
        <f>Data5[[#This Row],[PERSOANE CARE AU PARTICIPAT LA VOT (TURUL 1)]]+Data5[[#This Row],[PERSOANE CARE AU PARTICIPAT LA VOT  (TURUL AL 2-LEA)]]</f>
        <v>1359</v>
      </c>
      <c r="T3037" s="41">
        <f>Data5[[#This Row],[TOTAL CHELTUIELI LEI]]/Data5[[#This Row],[NUMĂRUL PERSOANELOR ÎNSCRISE ÎN LISTELE ELECTORALE]]</f>
        <v>1.5016725798276738</v>
      </c>
      <c r="U3037" s="41">
        <f>Data5[[#This Row],[TOTAL CHELTUIELI EURO]]/Data5[[#This Row],[NUMĂRUL PERSOANELOR ÎNSCRISE ÎN LISTELE ELECTORALE]]</f>
        <v>0.31025651945779503</v>
      </c>
      <c r="V3037" s="41">
        <f>Data5[[#This Row],[TOTAL CHELTUIELI LEI]]/Data5[[#This Row],[NUMĂRUL PERSOANELOR CARE AU PARTICIPAT LA VOT]]</f>
        <v>2.1801324503311261</v>
      </c>
      <c r="W3037" s="41">
        <f>Data5[[#This Row],[TOTAL CHELTUIELI EURO]]/Data5[[#This Row],[NUMĂRUL PERSOANELOR CARE AU PARTICIPAT LA VOT]]</f>
        <v>0.45043128247993347</v>
      </c>
      <c r="X3037" s="43">
        <v>4.8400999999999996</v>
      </c>
      <c r="Y3037" s="114" t="s">
        <v>2894</v>
      </c>
      <c r="Z3037" s="44">
        <v>1</v>
      </c>
      <c r="AA3037" s="115" t="s">
        <v>3105</v>
      </c>
      <c r="AB3037" s="44">
        <v>0</v>
      </c>
      <c r="AC3037" s="45"/>
    </row>
    <row r="3038" spans="1:29" x14ac:dyDescent="0.2">
      <c r="A3038" s="37">
        <v>3037</v>
      </c>
      <c r="B3038" s="38" t="s">
        <v>2624</v>
      </c>
      <c r="C3038" s="39" t="s">
        <v>848</v>
      </c>
      <c r="D3038" s="40">
        <v>44101</v>
      </c>
      <c r="E3038" s="38">
        <v>1</v>
      </c>
      <c r="F3038" s="38"/>
      <c r="G3038" s="38" t="s">
        <v>2</v>
      </c>
      <c r="H3038" s="38" t="s">
        <v>2</v>
      </c>
      <c r="I3038" s="83">
        <v>7920</v>
      </c>
      <c r="J3038" s="83">
        <v>10604.27</v>
      </c>
      <c r="K3038" s="83">
        <v>0</v>
      </c>
      <c r="L3038" s="41">
        <f>SUM(Data5[[#This Row],[CHELTUIELI DE PERSONAL LEI]:[CHELTUIELI DE CAPITAL (ACTIVE NEFINANCIARE ) LEI]])</f>
        <v>18524.27</v>
      </c>
      <c r="M3038" s="41">
        <f>Data5[[#This Row],[TOTAL CHELTUIELI LEI]]/Data5[[#This Row],[CURS VALUTAR EURO BNR 22 07 2020]]</f>
        <v>3827.2494369951037</v>
      </c>
      <c r="N3038" s="49">
        <v>3701</v>
      </c>
      <c r="O3038" s="42"/>
      <c r="P3038" s="42">
        <v>2217</v>
      </c>
      <c r="Q3038" s="42"/>
      <c r="R3038" s="42">
        <f>Data5[[#This Row],[PERSOANE ÎNSCRISE ÎN LISTELE ELECTORALE (TURUL 1)            ]]+Data5[[#This Row],[PERSOANE ÎNSCRISE ÎN LISTELE ELECTORALE (TURUL AL 2-LEA)]]</f>
        <v>3701</v>
      </c>
      <c r="S3038" s="42">
        <f>Data5[[#This Row],[PERSOANE CARE AU PARTICIPAT LA VOT (TURUL 1)]]+Data5[[#This Row],[PERSOANE CARE AU PARTICIPAT LA VOT  (TURUL AL 2-LEA)]]</f>
        <v>2217</v>
      </c>
      <c r="T3038" s="41">
        <f>Data5[[#This Row],[TOTAL CHELTUIELI LEI]]/Data5[[#This Row],[NUMĂRUL PERSOANELOR ÎNSCRISE ÎN LISTELE ELECTORALE]]</f>
        <v>5.0052067008916508</v>
      </c>
      <c r="U3038" s="41">
        <f>Data5[[#This Row],[TOTAL CHELTUIELI EURO]]/Data5[[#This Row],[NUMĂRUL PERSOANELOR ÎNSCRISE ÎN LISTELE ELECTORALE]]</f>
        <v>1.0341122499311277</v>
      </c>
      <c r="V3038" s="41">
        <f>Data5[[#This Row],[TOTAL CHELTUIELI LEI]]/Data5[[#This Row],[NUMĂRUL PERSOANELOR CARE AU PARTICIPAT LA VOT]]</f>
        <v>8.3555570590888593</v>
      </c>
      <c r="W3038" s="41">
        <f>Data5[[#This Row],[TOTAL CHELTUIELI EURO]]/Data5[[#This Row],[NUMĂRUL PERSOANELOR CARE AU PARTICIPAT LA VOT]]</f>
        <v>1.7263190965246296</v>
      </c>
      <c r="X3038" s="43">
        <v>4.8400999999999996</v>
      </c>
      <c r="Y3038" s="114" t="s">
        <v>2892</v>
      </c>
      <c r="Z3038" s="44">
        <v>5</v>
      </c>
      <c r="AA3038" s="115" t="s">
        <v>3107</v>
      </c>
      <c r="AB3038" s="44">
        <v>1</v>
      </c>
      <c r="AC3038" s="45"/>
    </row>
    <row r="3039" spans="1:29" x14ac:dyDescent="0.2">
      <c r="A3039" s="37">
        <v>3038</v>
      </c>
      <c r="B3039" s="38" t="s">
        <v>2624</v>
      </c>
      <c r="C3039" s="39" t="s">
        <v>2646</v>
      </c>
      <c r="D3039" s="40">
        <v>44101</v>
      </c>
      <c r="E3039" s="38">
        <v>1</v>
      </c>
      <c r="F3039" s="38"/>
      <c r="G3039" s="38" t="s">
        <v>2</v>
      </c>
      <c r="H3039" s="38" t="s">
        <v>2</v>
      </c>
      <c r="I3039" s="83">
        <v>4400</v>
      </c>
      <c r="J3039" s="83">
        <v>2500</v>
      </c>
      <c r="K3039" s="83">
        <v>0</v>
      </c>
      <c r="L3039" s="41">
        <f>SUM(Data5[[#This Row],[CHELTUIELI DE PERSONAL LEI]:[CHELTUIELI DE CAPITAL (ACTIVE NEFINANCIARE ) LEI]])</f>
        <v>6900</v>
      </c>
      <c r="M3039" s="41">
        <f>Data5[[#This Row],[TOTAL CHELTUIELI LEI]]/Data5[[#This Row],[CURS VALUTAR EURO BNR 22 07 2020]]</f>
        <v>1425.5903803640422</v>
      </c>
      <c r="N3039" s="49">
        <v>3331</v>
      </c>
      <c r="O3039" s="42"/>
      <c r="P3039" s="42">
        <v>1967</v>
      </c>
      <c r="Q3039" s="42"/>
      <c r="R3039" s="42">
        <f>Data5[[#This Row],[PERSOANE ÎNSCRISE ÎN LISTELE ELECTORALE (TURUL 1)            ]]+Data5[[#This Row],[PERSOANE ÎNSCRISE ÎN LISTELE ELECTORALE (TURUL AL 2-LEA)]]</f>
        <v>3331</v>
      </c>
      <c r="S3039" s="42">
        <f>Data5[[#This Row],[PERSOANE CARE AU PARTICIPAT LA VOT (TURUL 1)]]+Data5[[#This Row],[PERSOANE CARE AU PARTICIPAT LA VOT  (TURUL AL 2-LEA)]]</f>
        <v>1967</v>
      </c>
      <c r="T3039" s="41">
        <f>Data5[[#This Row],[TOTAL CHELTUIELI LEI]]/Data5[[#This Row],[NUMĂRUL PERSOANELOR ÎNSCRISE ÎN LISTELE ELECTORALE]]</f>
        <v>2.0714500150105075</v>
      </c>
      <c r="U3039" s="41">
        <f>Data5[[#This Row],[TOTAL CHELTUIELI EURO]]/Data5[[#This Row],[NUMĂRUL PERSOANELOR ÎNSCRISE ÎN LISTELE ELECTORALE]]</f>
        <v>0.427976697797671</v>
      </c>
      <c r="V3039" s="41">
        <f>Data5[[#This Row],[TOTAL CHELTUIELI LEI]]/Data5[[#This Row],[NUMĂRUL PERSOANELOR CARE AU PARTICIPAT LA VOT]]</f>
        <v>3.5078800203355365</v>
      </c>
      <c r="W3039" s="41">
        <f>Data5[[#This Row],[TOTAL CHELTUIELI EURO]]/Data5[[#This Row],[NUMĂRUL PERSOANELOR CARE AU PARTICIPAT LA VOT]]</f>
        <v>0.72475362499442919</v>
      </c>
      <c r="X3039" s="43">
        <v>4.8400999999999996</v>
      </c>
      <c r="Y3039" s="114" t="s">
        <v>2891</v>
      </c>
      <c r="Z3039" s="44">
        <v>2</v>
      </c>
      <c r="AA3039" s="115" t="s">
        <v>3105</v>
      </c>
      <c r="AB3039" s="44">
        <v>0</v>
      </c>
      <c r="AC3039" s="45"/>
    </row>
    <row r="3040" spans="1:29" x14ac:dyDescent="0.2">
      <c r="A3040" s="37">
        <v>3039</v>
      </c>
      <c r="B3040" s="38" t="s">
        <v>2624</v>
      </c>
      <c r="C3040" s="39" t="s">
        <v>2647</v>
      </c>
      <c r="D3040" s="40">
        <v>44101</v>
      </c>
      <c r="E3040" s="38">
        <v>1</v>
      </c>
      <c r="F3040" s="38"/>
      <c r="G3040" s="38" t="s">
        <v>2</v>
      </c>
      <c r="H3040" s="38" t="s">
        <v>2</v>
      </c>
      <c r="I3040" s="82">
        <v>0</v>
      </c>
      <c r="J3040" s="82">
        <v>0</v>
      </c>
      <c r="K3040" s="82">
        <v>0</v>
      </c>
      <c r="L3040" s="41">
        <f>SUM(Data5[[#This Row],[CHELTUIELI DE PERSONAL LEI]:[CHELTUIELI DE CAPITAL (ACTIVE NEFINANCIARE ) LEI]])</f>
        <v>0</v>
      </c>
      <c r="M3040" s="41">
        <f>Data5[[#This Row],[TOTAL CHELTUIELI LEI]]/Data5[[#This Row],[CURS VALUTAR EURO BNR 22 07 2020]]</f>
        <v>0</v>
      </c>
      <c r="N3040" s="49">
        <v>1146</v>
      </c>
      <c r="O3040" s="42"/>
      <c r="P3040" s="42">
        <v>724</v>
      </c>
      <c r="Q3040" s="42"/>
      <c r="R3040" s="42">
        <f>Data5[[#This Row],[PERSOANE ÎNSCRISE ÎN LISTELE ELECTORALE (TURUL 1)            ]]+Data5[[#This Row],[PERSOANE ÎNSCRISE ÎN LISTELE ELECTORALE (TURUL AL 2-LEA)]]</f>
        <v>1146</v>
      </c>
      <c r="S3040" s="42">
        <f>Data5[[#This Row],[PERSOANE CARE AU PARTICIPAT LA VOT (TURUL 1)]]+Data5[[#This Row],[PERSOANE CARE AU PARTICIPAT LA VOT  (TURUL AL 2-LEA)]]</f>
        <v>724</v>
      </c>
      <c r="T3040" s="41">
        <f>Data5[[#This Row],[TOTAL CHELTUIELI LEI]]/Data5[[#This Row],[NUMĂRUL PERSOANELOR ÎNSCRISE ÎN LISTELE ELECTORALE]]</f>
        <v>0</v>
      </c>
      <c r="U3040" s="41">
        <f>Data5[[#This Row],[TOTAL CHELTUIELI EURO]]/Data5[[#This Row],[NUMĂRUL PERSOANELOR ÎNSCRISE ÎN LISTELE ELECTORALE]]</f>
        <v>0</v>
      </c>
      <c r="V3040" s="41">
        <f>Data5[[#This Row],[TOTAL CHELTUIELI LEI]]/Data5[[#This Row],[NUMĂRUL PERSOANELOR CARE AU PARTICIPAT LA VOT]]</f>
        <v>0</v>
      </c>
      <c r="W3040" s="41">
        <f>Data5[[#This Row],[TOTAL CHELTUIELI EURO]]/Data5[[#This Row],[NUMĂRUL PERSOANELOR CARE AU PARTICIPAT LA VOT]]</f>
        <v>0</v>
      </c>
      <c r="X3040" s="43">
        <v>4.8400999999999996</v>
      </c>
      <c r="Y3040" s="114" t="s">
        <v>2890</v>
      </c>
      <c r="Z3040" s="44">
        <v>0</v>
      </c>
      <c r="AA3040" s="115" t="s">
        <v>3105</v>
      </c>
      <c r="AB3040" s="44">
        <v>0</v>
      </c>
      <c r="AC3040" s="45"/>
    </row>
    <row r="3041" spans="1:29" x14ac:dyDescent="0.2">
      <c r="A3041" s="37">
        <v>3040</v>
      </c>
      <c r="B3041" s="38" t="s">
        <v>2624</v>
      </c>
      <c r="C3041" s="39" t="s">
        <v>2648</v>
      </c>
      <c r="D3041" s="40">
        <v>44101</v>
      </c>
      <c r="E3041" s="38">
        <v>1</v>
      </c>
      <c r="F3041" s="38"/>
      <c r="G3041" s="38" t="s">
        <v>2</v>
      </c>
      <c r="H3041" s="38" t="s">
        <v>2</v>
      </c>
      <c r="I3041" s="82">
        <v>92125</v>
      </c>
      <c r="J3041" s="82">
        <v>1686</v>
      </c>
      <c r="K3041" s="82">
        <v>0</v>
      </c>
      <c r="L3041" s="41">
        <f>SUM(Data5[[#This Row],[CHELTUIELI DE PERSONAL LEI]:[CHELTUIELI DE CAPITAL (ACTIVE NEFINANCIARE ) LEI]])</f>
        <v>93811</v>
      </c>
      <c r="M3041" s="41">
        <f>Data5[[#This Row],[TOTAL CHELTUIELI LEI]]/Data5[[#This Row],[CURS VALUTAR EURO BNR 22 07 2020]]</f>
        <v>19382.037561207413</v>
      </c>
      <c r="N3041" s="49">
        <v>2770</v>
      </c>
      <c r="O3041" s="42"/>
      <c r="P3041" s="42">
        <v>1896</v>
      </c>
      <c r="Q3041" s="42"/>
      <c r="R3041" s="42">
        <f>Data5[[#This Row],[PERSOANE ÎNSCRISE ÎN LISTELE ELECTORALE (TURUL 1)            ]]+Data5[[#This Row],[PERSOANE ÎNSCRISE ÎN LISTELE ELECTORALE (TURUL AL 2-LEA)]]</f>
        <v>2770</v>
      </c>
      <c r="S3041" s="42">
        <f>Data5[[#This Row],[PERSOANE CARE AU PARTICIPAT LA VOT (TURUL 1)]]+Data5[[#This Row],[PERSOANE CARE AU PARTICIPAT LA VOT  (TURUL AL 2-LEA)]]</f>
        <v>1896</v>
      </c>
      <c r="T3041" s="41">
        <f>Data5[[#This Row],[TOTAL CHELTUIELI LEI]]/Data5[[#This Row],[NUMĂRUL PERSOANELOR ÎNSCRISE ÎN LISTELE ELECTORALE]]</f>
        <v>33.866787003610106</v>
      </c>
      <c r="U3041" s="41">
        <f>Data5[[#This Row],[TOTAL CHELTUIELI EURO]]/Data5[[#This Row],[NUMĂRUL PERSOANELOR ÎNSCRISE ÎN LISTELE ELECTORALE]]</f>
        <v>6.997125473360077</v>
      </c>
      <c r="V3041" s="41">
        <f>Data5[[#This Row],[TOTAL CHELTUIELI LEI]]/Data5[[#This Row],[NUMĂRUL PERSOANELOR CARE AU PARTICIPAT LA VOT]]</f>
        <v>49.478375527426159</v>
      </c>
      <c r="W3041" s="41">
        <f>Data5[[#This Row],[TOTAL CHELTUIELI EURO]]/Data5[[#This Row],[NUMĂRUL PERSOANELOR CARE AU PARTICIPAT LA VOT]]</f>
        <v>10.222593650425852</v>
      </c>
      <c r="X3041" s="43">
        <v>4.8400999999999996</v>
      </c>
      <c r="Y3041" s="114" t="s">
        <v>2931</v>
      </c>
      <c r="Z3041" s="44">
        <v>33</v>
      </c>
      <c r="AA3041" s="115" t="s">
        <v>3113</v>
      </c>
      <c r="AB3041" s="44">
        <v>7</v>
      </c>
      <c r="AC3041" s="45"/>
    </row>
    <row r="3042" spans="1:29" x14ac:dyDescent="0.2">
      <c r="A3042" s="37">
        <v>3041</v>
      </c>
      <c r="B3042" s="38" t="s">
        <v>2624</v>
      </c>
      <c r="C3042" s="39" t="s">
        <v>2649</v>
      </c>
      <c r="D3042" s="40">
        <v>44101</v>
      </c>
      <c r="E3042" s="38">
        <v>1</v>
      </c>
      <c r="F3042" s="38"/>
      <c r="G3042" s="38" t="s">
        <v>2</v>
      </c>
      <c r="H3042" s="38" t="s">
        <v>2</v>
      </c>
      <c r="I3042" s="83">
        <v>1800</v>
      </c>
      <c r="J3042" s="83">
        <v>9104.61</v>
      </c>
      <c r="K3042" s="83">
        <v>0</v>
      </c>
      <c r="L3042" s="41">
        <f>SUM(Data5[[#This Row],[CHELTUIELI DE PERSONAL LEI]:[CHELTUIELI DE CAPITAL (ACTIVE NEFINANCIARE ) LEI]])</f>
        <v>10904.61</v>
      </c>
      <c r="M3042" s="41">
        <f>Data5[[#This Row],[TOTAL CHELTUIELI LEI]]/Data5[[#This Row],[CURS VALUTAR EURO BNR 22 07 2020]]</f>
        <v>2252.9720460321068</v>
      </c>
      <c r="N3042" s="49">
        <v>2590</v>
      </c>
      <c r="O3042" s="42"/>
      <c r="P3042" s="42">
        <v>1435</v>
      </c>
      <c r="Q3042" s="42"/>
      <c r="R3042" s="42">
        <f>Data5[[#This Row],[PERSOANE ÎNSCRISE ÎN LISTELE ELECTORALE (TURUL 1)            ]]+Data5[[#This Row],[PERSOANE ÎNSCRISE ÎN LISTELE ELECTORALE (TURUL AL 2-LEA)]]</f>
        <v>2590</v>
      </c>
      <c r="S3042" s="42">
        <f>Data5[[#This Row],[PERSOANE CARE AU PARTICIPAT LA VOT (TURUL 1)]]+Data5[[#This Row],[PERSOANE CARE AU PARTICIPAT LA VOT  (TURUL AL 2-LEA)]]</f>
        <v>1435</v>
      </c>
      <c r="T3042" s="41">
        <f>Data5[[#This Row],[TOTAL CHELTUIELI LEI]]/Data5[[#This Row],[NUMĂRUL PERSOANELOR ÎNSCRISE ÎN LISTELE ELECTORALE]]</f>
        <v>4.2102741312741312</v>
      </c>
      <c r="U3042" s="41">
        <f>Data5[[#This Row],[TOTAL CHELTUIELI EURO]]/Data5[[#This Row],[NUMĂRUL PERSOANELOR ÎNSCRISE ÎN LISTELE ELECTORALE]]</f>
        <v>0.86987337684637334</v>
      </c>
      <c r="V3042" s="41">
        <f>Data5[[#This Row],[TOTAL CHELTUIELI LEI]]/Data5[[#This Row],[NUMĂRUL PERSOANELOR CARE AU PARTICIPAT LA VOT]]</f>
        <v>7.5990313588850178</v>
      </c>
      <c r="W3042" s="41">
        <f>Data5[[#This Row],[TOTAL CHELTUIELI EURO]]/Data5[[#This Row],[NUMĂRUL PERSOANELOR CARE AU PARTICIPAT LA VOT]]</f>
        <v>1.5700153630885763</v>
      </c>
      <c r="X3042" s="43">
        <v>4.8400999999999996</v>
      </c>
      <c r="Y3042" s="114" t="s">
        <v>2895</v>
      </c>
      <c r="Z3042" s="44">
        <v>4</v>
      </c>
      <c r="AA3042" s="115" t="s">
        <v>3105</v>
      </c>
      <c r="AB3042" s="44">
        <v>0</v>
      </c>
      <c r="AC3042" s="45"/>
    </row>
    <row r="3043" spans="1:29" x14ac:dyDescent="0.2">
      <c r="A3043" s="37">
        <v>3042</v>
      </c>
      <c r="B3043" s="38" t="s">
        <v>2624</v>
      </c>
      <c r="C3043" s="39" t="s">
        <v>2650</v>
      </c>
      <c r="D3043" s="40">
        <v>44101</v>
      </c>
      <c r="E3043" s="38">
        <v>1</v>
      </c>
      <c r="F3043" s="38"/>
      <c r="G3043" s="38" t="s">
        <v>2</v>
      </c>
      <c r="H3043" s="38" t="s">
        <v>2</v>
      </c>
      <c r="I3043" s="83">
        <v>0</v>
      </c>
      <c r="J3043" s="83">
        <v>2990.51</v>
      </c>
      <c r="K3043" s="83">
        <v>0</v>
      </c>
      <c r="L3043" s="41">
        <f>SUM(Data5[[#This Row],[CHELTUIELI DE PERSONAL LEI]:[CHELTUIELI DE CAPITAL (ACTIVE NEFINANCIARE ) LEI]])</f>
        <v>2990.51</v>
      </c>
      <c r="M3043" s="41">
        <f>Data5[[#This Row],[TOTAL CHELTUIELI LEI]]/Data5[[#This Row],[CURS VALUTAR EURO BNR 22 07 2020]]</f>
        <v>617.86120121485101</v>
      </c>
      <c r="N3043" s="49">
        <v>1713</v>
      </c>
      <c r="O3043" s="42"/>
      <c r="P3043" s="42">
        <v>1081</v>
      </c>
      <c r="Q3043" s="42"/>
      <c r="R3043" s="42">
        <f>Data5[[#This Row],[PERSOANE ÎNSCRISE ÎN LISTELE ELECTORALE (TURUL 1)            ]]+Data5[[#This Row],[PERSOANE ÎNSCRISE ÎN LISTELE ELECTORALE (TURUL AL 2-LEA)]]</f>
        <v>1713</v>
      </c>
      <c r="S3043" s="42">
        <f>Data5[[#This Row],[PERSOANE CARE AU PARTICIPAT LA VOT (TURUL 1)]]+Data5[[#This Row],[PERSOANE CARE AU PARTICIPAT LA VOT  (TURUL AL 2-LEA)]]</f>
        <v>1081</v>
      </c>
      <c r="T3043" s="41">
        <f>Data5[[#This Row],[TOTAL CHELTUIELI LEI]]/Data5[[#This Row],[NUMĂRUL PERSOANELOR ÎNSCRISE ÎN LISTELE ELECTORALE]]</f>
        <v>1.7457734967892586</v>
      </c>
      <c r="U3043" s="41">
        <f>Data5[[#This Row],[TOTAL CHELTUIELI EURO]]/Data5[[#This Row],[NUMĂRUL PERSOANELOR ÎNSCRISE ÎN LISTELE ELECTORALE]]</f>
        <v>0.36068955120540047</v>
      </c>
      <c r="V3043" s="41">
        <f>Data5[[#This Row],[TOTAL CHELTUIELI LEI]]/Data5[[#This Row],[NUMĂRUL PERSOANELOR CARE AU PARTICIPAT LA VOT]]</f>
        <v>2.7664292321924147</v>
      </c>
      <c r="W3043" s="41">
        <f>Data5[[#This Row],[TOTAL CHELTUIELI EURO]]/Data5[[#This Row],[NUMĂRUL PERSOANELOR CARE AU PARTICIPAT LA VOT]]</f>
        <v>0.57156447845962166</v>
      </c>
      <c r="X3043" s="43">
        <v>4.8400999999999996</v>
      </c>
      <c r="Y3043" s="114" t="s">
        <v>2894</v>
      </c>
      <c r="Z3043" s="44">
        <v>1</v>
      </c>
      <c r="AA3043" s="115" t="s">
        <v>3105</v>
      </c>
      <c r="AB3043" s="44">
        <v>0</v>
      </c>
      <c r="AC3043" s="45"/>
    </row>
    <row r="3044" spans="1:29" x14ac:dyDescent="0.2">
      <c r="A3044" s="37">
        <v>3043</v>
      </c>
      <c r="B3044" s="38" t="s">
        <v>2624</v>
      </c>
      <c r="C3044" s="39" t="s">
        <v>2651</v>
      </c>
      <c r="D3044" s="40">
        <v>44101</v>
      </c>
      <c r="E3044" s="38">
        <v>1</v>
      </c>
      <c r="F3044" s="38"/>
      <c r="G3044" s="38" t="s">
        <v>2</v>
      </c>
      <c r="H3044" s="38" t="s">
        <v>2</v>
      </c>
      <c r="I3044" s="82">
        <v>77080</v>
      </c>
      <c r="J3044" s="82">
        <v>15000</v>
      </c>
      <c r="K3044" s="82">
        <v>0</v>
      </c>
      <c r="L3044" s="41">
        <f>SUM(Data5[[#This Row],[CHELTUIELI DE PERSONAL LEI]:[CHELTUIELI DE CAPITAL (ACTIVE NEFINANCIARE ) LEI]])</f>
        <v>92080</v>
      </c>
      <c r="M3044" s="41">
        <f>Data5[[#This Row],[TOTAL CHELTUIELI LEI]]/Data5[[#This Row],[CURS VALUTAR EURO BNR 22 07 2020]]</f>
        <v>19024.400322307392</v>
      </c>
      <c r="N3044" s="49">
        <v>3506</v>
      </c>
      <c r="O3044" s="42"/>
      <c r="P3044" s="42">
        <v>1432</v>
      </c>
      <c r="Q3044" s="42"/>
      <c r="R3044" s="42">
        <f>Data5[[#This Row],[PERSOANE ÎNSCRISE ÎN LISTELE ELECTORALE (TURUL 1)            ]]+Data5[[#This Row],[PERSOANE ÎNSCRISE ÎN LISTELE ELECTORALE (TURUL AL 2-LEA)]]</f>
        <v>3506</v>
      </c>
      <c r="S3044" s="42">
        <f>Data5[[#This Row],[PERSOANE CARE AU PARTICIPAT LA VOT (TURUL 1)]]+Data5[[#This Row],[PERSOANE CARE AU PARTICIPAT LA VOT  (TURUL AL 2-LEA)]]</f>
        <v>1432</v>
      </c>
      <c r="T3044" s="41">
        <f>Data5[[#This Row],[TOTAL CHELTUIELI LEI]]/Data5[[#This Row],[NUMĂRUL PERSOANELOR ÎNSCRISE ÎN LISTELE ELECTORALE]]</f>
        <v>26.263548203080433</v>
      </c>
      <c r="U3044" s="41">
        <f>Data5[[#This Row],[TOTAL CHELTUIELI EURO]]/Data5[[#This Row],[NUMĂRUL PERSOANELOR ÎNSCRISE ÎN LISTELE ELECTORALE]]</f>
        <v>5.4262408221070713</v>
      </c>
      <c r="V3044" s="41">
        <f>Data5[[#This Row],[TOTAL CHELTUIELI LEI]]/Data5[[#This Row],[NUMĂRUL PERSOANELOR CARE AU PARTICIPAT LA VOT]]</f>
        <v>64.30167597765363</v>
      </c>
      <c r="W3044" s="41">
        <f>Data5[[#This Row],[TOTAL CHELTUIELI EURO]]/Data5[[#This Row],[NUMĂRUL PERSOANELOR CARE AU PARTICIPAT LA VOT]]</f>
        <v>13.285195755801251</v>
      </c>
      <c r="X3044" s="43">
        <v>4.8400999999999996</v>
      </c>
      <c r="Y3044" s="114" t="s">
        <v>2926</v>
      </c>
      <c r="Z3044" s="44">
        <v>26</v>
      </c>
      <c r="AA3044" s="115" t="s">
        <v>3109</v>
      </c>
      <c r="AB3044" s="44">
        <v>5</v>
      </c>
      <c r="AC3044" s="45"/>
    </row>
    <row r="3045" spans="1:29" x14ac:dyDescent="0.2">
      <c r="A3045" s="37">
        <v>3044</v>
      </c>
      <c r="B3045" s="38" t="s">
        <v>2624</v>
      </c>
      <c r="C3045" s="39" t="s">
        <v>2652</v>
      </c>
      <c r="D3045" s="40">
        <v>44101</v>
      </c>
      <c r="E3045" s="38">
        <v>1</v>
      </c>
      <c r="F3045" s="38"/>
      <c r="G3045" s="38" t="s">
        <v>2</v>
      </c>
      <c r="H3045" s="38" t="s">
        <v>2</v>
      </c>
      <c r="I3045" s="82">
        <v>0</v>
      </c>
      <c r="J3045" s="82">
        <v>10701</v>
      </c>
      <c r="K3045" s="82">
        <v>0</v>
      </c>
      <c r="L3045" s="41">
        <f>SUM(Data5[[#This Row],[CHELTUIELI DE PERSONAL LEI]:[CHELTUIELI DE CAPITAL (ACTIVE NEFINANCIARE ) LEI]])</f>
        <v>10701</v>
      </c>
      <c r="M3045" s="41">
        <f>Data5[[#This Row],[TOTAL CHELTUIELI LEI]]/Data5[[#This Row],[CURS VALUTAR EURO BNR 22 07 2020]]</f>
        <v>2210.9047333732774</v>
      </c>
      <c r="N3045" s="49">
        <v>2972</v>
      </c>
      <c r="O3045" s="42"/>
      <c r="P3045" s="42">
        <v>1702</v>
      </c>
      <c r="Q3045" s="42"/>
      <c r="R3045" s="42">
        <f>Data5[[#This Row],[PERSOANE ÎNSCRISE ÎN LISTELE ELECTORALE (TURUL 1)            ]]+Data5[[#This Row],[PERSOANE ÎNSCRISE ÎN LISTELE ELECTORALE (TURUL AL 2-LEA)]]</f>
        <v>2972</v>
      </c>
      <c r="S3045" s="42">
        <f>Data5[[#This Row],[PERSOANE CARE AU PARTICIPAT LA VOT (TURUL 1)]]+Data5[[#This Row],[PERSOANE CARE AU PARTICIPAT LA VOT  (TURUL AL 2-LEA)]]</f>
        <v>1702</v>
      </c>
      <c r="T3045" s="41">
        <f>Data5[[#This Row],[TOTAL CHELTUIELI LEI]]/Data5[[#This Row],[NUMĂRUL PERSOANELOR ÎNSCRISE ÎN LISTELE ELECTORALE]]</f>
        <v>3.6006056527590848</v>
      </c>
      <c r="U3045" s="41">
        <f>Data5[[#This Row],[TOTAL CHELTUIELI EURO]]/Data5[[#This Row],[NUMĂRUL PERSOANELOR ÎNSCRISE ÎN LISTELE ELECTORALE]]</f>
        <v>0.74391141768952807</v>
      </c>
      <c r="V3045" s="41">
        <f>Data5[[#This Row],[TOTAL CHELTUIELI LEI]]/Data5[[#This Row],[NUMĂRUL PERSOANELOR CARE AU PARTICIPAT LA VOT]]</f>
        <v>6.2873090481786136</v>
      </c>
      <c r="W3045" s="41">
        <f>Data5[[#This Row],[TOTAL CHELTUIELI EURO]]/Data5[[#This Row],[NUMĂRUL PERSOANELOR CARE AU PARTICIPAT LA VOT]]</f>
        <v>1.2990039561535121</v>
      </c>
      <c r="X3045" s="43">
        <v>4.8400999999999996</v>
      </c>
      <c r="Y3045" s="114" t="s">
        <v>2884</v>
      </c>
      <c r="Z3045" s="44">
        <v>3</v>
      </c>
      <c r="AA3045" s="115" t="s">
        <v>3105</v>
      </c>
      <c r="AB3045" s="44">
        <v>0</v>
      </c>
      <c r="AC3045" s="45"/>
    </row>
    <row r="3046" spans="1:29" x14ac:dyDescent="0.2">
      <c r="A3046" s="37">
        <v>3045</v>
      </c>
      <c r="B3046" s="38" t="s">
        <v>2624</v>
      </c>
      <c r="C3046" s="39" t="s">
        <v>2653</v>
      </c>
      <c r="D3046" s="40">
        <v>44101</v>
      </c>
      <c r="E3046" s="38">
        <v>1</v>
      </c>
      <c r="F3046" s="38"/>
      <c r="G3046" s="38" t="s">
        <v>2</v>
      </c>
      <c r="H3046" s="38" t="s">
        <v>2</v>
      </c>
      <c r="I3046" s="82">
        <v>200</v>
      </c>
      <c r="J3046" s="82">
        <v>5900</v>
      </c>
      <c r="K3046" s="82">
        <v>0</v>
      </c>
      <c r="L3046" s="41">
        <f>SUM(Data5[[#This Row],[CHELTUIELI DE PERSONAL LEI]:[CHELTUIELI DE CAPITAL (ACTIVE NEFINANCIARE ) LEI]])</f>
        <v>6100</v>
      </c>
      <c r="M3046" s="41">
        <f>Data5[[#This Row],[TOTAL CHELTUIELI LEI]]/Data5[[#This Row],[CURS VALUTAR EURO BNR 22 07 2020]]</f>
        <v>1260.3045391624141</v>
      </c>
      <c r="N3046" s="49">
        <v>1982</v>
      </c>
      <c r="O3046" s="42"/>
      <c r="P3046" s="42">
        <v>1167</v>
      </c>
      <c r="Q3046" s="42"/>
      <c r="R3046" s="42">
        <f>Data5[[#This Row],[PERSOANE ÎNSCRISE ÎN LISTELE ELECTORALE (TURUL 1)            ]]+Data5[[#This Row],[PERSOANE ÎNSCRISE ÎN LISTELE ELECTORALE (TURUL AL 2-LEA)]]</f>
        <v>1982</v>
      </c>
      <c r="S3046" s="42">
        <f>Data5[[#This Row],[PERSOANE CARE AU PARTICIPAT LA VOT (TURUL 1)]]+Data5[[#This Row],[PERSOANE CARE AU PARTICIPAT LA VOT  (TURUL AL 2-LEA)]]</f>
        <v>1167</v>
      </c>
      <c r="T3046" s="41">
        <f>Data5[[#This Row],[TOTAL CHELTUIELI LEI]]/Data5[[#This Row],[NUMĂRUL PERSOANELOR ÎNSCRISE ÎN LISTELE ELECTORALE]]</f>
        <v>3.0776992936427852</v>
      </c>
      <c r="U3046" s="41">
        <f>Data5[[#This Row],[TOTAL CHELTUIELI EURO]]/Data5[[#This Row],[NUMĂRUL PERSOANELOR ÎNSCRISE ÎN LISTELE ELECTORALE]]</f>
        <v>0.63587514589425531</v>
      </c>
      <c r="V3046" s="41">
        <f>Data5[[#This Row],[TOTAL CHELTUIELI LEI]]/Data5[[#This Row],[NUMĂRUL PERSOANELOR CARE AU PARTICIPAT LA VOT]]</f>
        <v>5.2270779777206515</v>
      </c>
      <c r="W3046" s="41">
        <f>Data5[[#This Row],[TOTAL CHELTUIELI EURO]]/Data5[[#This Row],[NUMĂRUL PERSOANELOR CARE AU PARTICIPAT LA VOT]]</f>
        <v>1.0799524757175785</v>
      </c>
      <c r="X3046" s="43">
        <v>4.8400999999999996</v>
      </c>
      <c r="Y3046" s="114" t="s">
        <v>2884</v>
      </c>
      <c r="Z3046" s="44">
        <v>3</v>
      </c>
      <c r="AA3046" s="115" t="s">
        <v>3105</v>
      </c>
      <c r="AB3046" s="44">
        <v>0</v>
      </c>
      <c r="AC3046" s="45"/>
    </row>
    <row r="3047" spans="1:29" x14ac:dyDescent="0.2">
      <c r="A3047" s="37">
        <v>3046</v>
      </c>
      <c r="B3047" s="38" t="s">
        <v>2624</v>
      </c>
      <c r="C3047" s="39" t="s">
        <v>2654</v>
      </c>
      <c r="D3047" s="40">
        <v>44101</v>
      </c>
      <c r="E3047" s="38">
        <v>1</v>
      </c>
      <c r="F3047" s="38"/>
      <c r="G3047" s="38" t="s">
        <v>2</v>
      </c>
      <c r="H3047" s="38" t="s">
        <v>2</v>
      </c>
      <c r="I3047" s="82">
        <v>2000</v>
      </c>
      <c r="J3047" s="82">
        <v>20156</v>
      </c>
      <c r="K3047" s="82">
        <v>0</v>
      </c>
      <c r="L3047" s="41">
        <f>SUM(Data5[[#This Row],[CHELTUIELI DE PERSONAL LEI]:[CHELTUIELI DE CAPITAL (ACTIVE NEFINANCIARE ) LEI]])</f>
        <v>22156</v>
      </c>
      <c r="M3047" s="41">
        <f>Data5[[#This Row],[TOTAL CHELTUIELI LEI]]/Data5[[#This Row],[CURS VALUTAR EURO BNR 22 07 2020]]</f>
        <v>4577.5913720790895</v>
      </c>
      <c r="N3047" s="49">
        <v>3864</v>
      </c>
      <c r="O3047" s="42"/>
      <c r="P3047" s="42">
        <v>2391</v>
      </c>
      <c r="Q3047" s="42"/>
      <c r="R3047" s="42">
        <f>Data5[[#This Row],[PERSOANE ÎNSCRISE ÎN LISTELE ELECTORALE (TURUL 1)            ]]+Data5[[#This Row],[PERSOANE ÎNSCRISE ÎN LISTELE ELECTORALE (TURUL AL 2-LEA)]]</f>
        <v>3864</v>
      </c>
      <c r="S3047" s="42">
        <f>Data5[[#This Row],[PERSOANE CARE AU PARTICIPAT LA VOT (TURUL 1)]]+Data5[[#This Row],[PERSOANE CARE AU PARTICIPAT LA VOT  (TURUL AL 2-LEA)]]</f>
        <v>2391</v>
      </c>
      <c r="T3047" s="41">
        <f>Data5[[#This Row],[TOTAL CHELTUIELI LEI]]/Data5[[#This Row],[NUMĂRUL PERSOANELOR ÎNSCRISE ÎN LISTELE ELECTORALE]]</f>
        <v>5.7339544513457561</v>
      </c>
      <c r="U3047" s="41">
        <f>Data5[[#This Row],[TOTAL CHELTUIELI EURO]]/Data5[[#This Row],[NUMĂRUL PERSOANELOR ÎNSCRISE ÎN LISTELE ELECTORALE]]</f>
        <v>1.1846768561281287</v>
      </c>
      <c r="V3047" s="41">
        <f>Data5[[#This Row],[TOTAL CHELTUIELI LEI]]/Data5[[#This Row],[NUMĂRUL PERSOANELOR CARE AU PARTICIPAT LA VOT]]</f>
        <v>9.2664157256378079</v>
      </c>
      <c r="W3047" s="41">
        <f>Data5[[#This Row],[TOTAL CHELTUIELI EURO]]/Data5[[#This Row],[NUMĂRUL PERSOANELOR CARE AU PARTICIPAT LA VOT]]</f>
        <v>1.91450914767005</v>
      </c>
      <c r="X3047" s="43">
        <v>4.8400999999999996</v>
      </c>
      <c r="Y3047" s="114" t="s">
        <v>2892</v>
      </c>
      <c r="Z3047" s="44">
        <v>5</v>
      </c>
      <c r="AA3047" s="115" t="s">
        <v>3107</v>
      </c>
      <c r="AB3047" s="44">
        <v>1</v>
      </c>
      <c r="AC3047" s="45"/>
    </row>
    <row r="3048" spans="1:29" x14ac:dyDescent="0.2">
      <c r="A3048" s="37">
        <v>3047</v>
      </c>
      <c r="B3048" s="38" t="s">
        <v>2624</v>
      </c>
      <c r="C3048" s="39" t="s">
        <v>2655</v>
      </c>
      <c r="D3048" s="40">
        <v>44101</v>
      </c>
      <c r="E3048" s="38">
        <v>1</v>
      </c>
      <c r="F3048" s="38"/>
      <c r="G3048" s="38" t="s">
        <v>2</v>
      </c>
      <c r="H3048" s="38" t="s">
        <v>2</v>
      </c>
      <c r="I3048" s="83">
        <v>0</v>
      </c>
      <c r="J3048" s="83">
        <v>10000</v>
      </c>
      <c r="K3048" s="83">
        <v>0</v>
      </c>
      <c r="L3048" s="41">
        <f>SUM(Data5[[#This Row],[CHELTUIELI DE PERSONAL LEI]:[CHELTUIELI DE CAPITAL (ACTIVE NEFINANCIARE ) LEI]])</f>
        <v>10000</v>
      </c>
      <c r="M3048" s="41">
        <f>Data5[[#This Row],[TOTAL CHELTUIELI LEI]]/Data5[[#This Row],[CURS VALUTAR EURO BNR 22 07 2020]]</f>
        <v>2066.0730150203508</v>
      </c>
      <c r="N3048" s="49">
        <v>7726</v>
      </c>
      <c r="O3048" s="42"/>
      <c r="P3048" s="42">
        <v>4014</v>
      </c>
      <c r="Q3048" s="42"/>
      <c r="R3048" s="42">
        <f>Data5[[#This Row],[PERSOANE ÎNSCRISE ÎN LISTELE ELECTORALE (TURUL 1)            ]]+Data5[[#This Row],[PERSOANE ÎNSCRISE ÎN LISTELE ELECTORALE (TURUL AL 2-LEA)]]</f>
        <v>7726</v>
      </c>
      <c r="S3048" s="42">
        <f>Data5[[#This Row],[PERSOANE CARE AU PARTICIPAT LA VOT (TURUL 1)]]+Data5[[#This Row],[PERSOANE CARE AU PARTICIPAT LA VOT  (TURUL AL 2-LEA)]]</f>
        <v>4014</v>
      </c>
      <c r="T3048" s="41">
        <f>Data5[[#This Row],[TOTAL CHELTUIELI LEI]]/Data5[[#This Row],[NUMĂRUL PERSOANELOR ÎNSCRISE ÎN LISTELE ELECTORALE]]</f>
        <v>1.2943308309603936</v>
      </c>
      <c r="U3048" s="41">
        <f>Data5[[#This Row],[TOTAL CHELTUIELI EURO]]/Data5[[#This Row],[NUMĂRUL PERSOANELOR ÎNSCRISE ÎN LISTELE ELECTORALE]]</f>
        <v>0.26741820023561363</v>
      </c>
      <c r="V3048" s="41">
        <f>Data5[[#This Row],[TOTAL CHELTUIELI LEI]]/Data5[[#This Row],[NUMĂRUL PERSOANELOR CARE AU PARTICIPAT LA VOT]]</f>
        <v>2.4912805181863478</v>
      </c>
      <c r="W3048" s="41">
        <f>Data5[[#This Row],[TOTAL CHELTUIELI EURO]]/Data5[[#This Row],[NUMĂRUL PERSOANELOR CARE AU PARTICIPAT LA VOT]]</f>
        <v>0.514716745147073</v>
      </c>
      <c r="X3048" s="43">
        <v>4.8400999999999996</v>
      </c>
      <c r="Y3048" s="114" t="s">
        <v>2894</v>
      </c>
      <c r="Z3048" s="44">
        <v>1</v>
      </c>
      <c r="AA3048" s="115" t="s">
        <v>3105</v>
      </c>
      <c r="AB3048" s="44">
        <v>0</v>
      </c>
      <c r="AC3048" s="45"/>
    </row>
    <row r="3049" spans="1:29" x14ac:dyDescent="0.2">
      <c r="A3049" s="37">
        <v>3048</v>
      </c>
      <c r="B3049" s="38" t="s">
        <v>2624</v>
      </c>
      <c r="C3049" s="39" t="s">
        <v>2656</v>
      </c>
      <c r="D3049" s="40">
        <v>44101</v>
      </c>
      <c r="E3049" s="38">
        <v>1</v>
      </c>
      <c r="F3049" s="38"/>
      <c r="G3049" s="38" t="s">
        <v>2</v>
      </c>
      <c r="H3049" s="38" t="s">
        <v>2</v>
      </c>
      <c r="I3049" s="83">
        <v>2050</v>
      </c>
      <c r="J3049" s="83">
        <v>7992.17</v>
      </c>
      <c r="K3049" s="83">
        <v>0</v>
      </c>
      <c r="L3049" s="41">
        <f>SUM(Data5[[#This Row],[CHELTUIELI DE PERSONAL LEI]:[CHELTUIELI DE CAPITAL (ACTIVE NEFINANCIARE ) LEI]])</f>
        <v>10042.17</v>
      </c>
      <c r="M3049" s="41">
        <f>Data5[[#This Row],[TOTAL CHELTUIELI LEI]]/Data5[[#This Row],[CURS VALUTAR EURO BNR 22 07 2020]]</f>
        <v>2074.785644924692</v>
      </c>
      <c r="N3049" s="49">
        <v>928</v>
      </c>
      <c r="O3049" s="42"/>
      <c r="P3049" s="42">
        <v>710</v>
      </c>
      <c r="Q3049" s="42"/>
      <c r="R3049" s="42">
        <f>Data5[[#This Row],[PERSOANE ÎNSCRISE ÎN LISTELE ELECTORALE (TURUL 1)            ]]+Data5[[#This Row],[PERSOANE ÎNSCRISE ÎN LISTELE ELECTORALE (TURUL AL 2-LEA)]]</f>
        <v>928</v>
      </c>
      <c r="S3049" s="42">
        <f>Data5[[#This Row],[PERSOANE CARE AU PARTICIPAT LA VOT (TURUL 1)]]+Data5[[#This Row],[PERSOANE CARE AU PARTICIPAT LA VOT  (TURUL AL 2-LEA)]]</f>
        <v>710</v>
      </c>
      <c r="T3049" s="41">
        <f>Data5[[#This Row],[TOTAL CHELTUIELI LEI]]/Data5[[#This Row],[NUMĂRUL PERSOANELOR ÎNSCRISE ÎN LISTELE ELECTORALE]]</f>
        <v>10.821303879310346</v>
      </c>
      <c r="U3049" s="41">
        <f>Data5[[#This Row],[TOTAL CHELTUIELI EURO]]/Data5[[#This Row],[NUMĂRUL PERSOANELOR ÎNSCRISE ÎN LISTELE ELECTORALE]]</f>
        <v>2.2357603932378147</v>
      </c>
      <c r="V3049" s="41">
        <f>Data5[[#This Row],[TOTAL CHELTUIELI LEI]]/Data5[[#This Row],[NUMĂRUL PERSOANELOR CARE AU PARTICIPAT LA VOT]]</f>
        <v>14.143901408450704</v>
      </c>
      <c r="W3049" s="41">
        <f>Data5[[#This Row],[TOTAL CHELTUIELI EURO]]/Data5[[#This Row],[NUMĂRUL PERSOANELOR CARE AU PARTICIPAT LA VOT]]</f>
        <v>2.9222333027108336</v>
      </c>
      <c r="X3049" s="43">
        <v>4.8400999999999996</v>
      </c>
      <c r="Y3049" s="114" t="s">
        <v>2898</v>
      </c>
      <c r="Z3049" s="44">
        <v>10</v>
      </c>
      <c r="AA3049" s="115" t="s">
        <v>3108</v>
      </c>
      <c r="AB3049" s="44">
        <v>2</v>
      </c>
      <c r="AC3049" s="45"/>
    </row>
    <row r="3050" spans="1:29" x14ac:dyDescent="0.2">
      <c r="A3050" s="37">
        <v>3049</v>
      </c>
      <c r="B3050" s="38" t="s">
        <v>2624</v>
      </c>
      <c r="C3050" s="39" t="s">
        <v>2657</v>
      </c>
      <c r="D3050" s="40">
        <v>44101</v>
      </c>
      <c r="E3050" s="38">
        <v>1</v>
      </c>
      <c r="F3050" s="38"/>
      <c r="G3050" s="38" t="s">
        <v>2</v>
      </c>
      <c r="H3050" s="38" t="s">
        <v>2</v>
      </c>
      <c r="I3050" s="82">
        <v>0</v>
      </c>
      <c r="J3050" s="82">
        <v>10562.2</v>
      </c>
      <c r="K3050" s="82">
        <v>0</v>
      </c>
      <c r="L3050" s="41">
        <f>SUM(Data5[[#This Row],[CHELTUIELI DE PERSONAL LEI]:[CHELTUIELI DE CAPITAL (ACTIVE NEFINANCIARE ) LEI]])</f>
        <v>10562.2</v>
      </c>
      <c r="M3050" s="41">
        <f>Data5[[#This Row],[TOTAL CHELTUIELI LEI]]/Data5[[#This Row],[CURS VALUTAR EURO BNR 22 07 2020]]</f>
        <v>2182.2276399247953</v>
      </c>
      <c r="N3050" s="49">
        <v>3491</v>
      </c>
      <c r="O3050" s="42"/>
      <c r="P3050" s="42">
        <v>2116</v>
      </c>
      <c r="Q3050" s="42"/>
      <c r="R3050" s="42">
        <f>Data5[[#This Row],[PERSOANE ÎNSCRISE ÎN LISTELE ELECTORALE (TURUL 1)            ]]+Data5[[#This Row],[PERSOANE ÎNSCRISE ÎN LISTELE ELECTORALE (TURUL AL 2-LEA)]]</f>
        <v>3491</v>
      </c>
      <c r="S3050" s="42">
        <f>Data5[[#This Row],[PERSOANE CARE AU PARTICIPAT LA VOT (TURUL 1)]]+Data5[[#This Row],[PERSOANE CARE AU PARTICIPAT LA VOT  (TURUL AL 2-LEA)]]</f>
        <v>2116</v>
      </c>
      <c r="T3050" s="41">
        <f>Data5[[#This Row],[TOTAL CHELTUIELI LEI]]/Data5[[#This Row],[NUMĂRUL PERSOANELOR ÎNSCRISE ÎN LISTELE ELECTORALE]]</f>
        <v>3.0255514179318248</v>
      </c>
      <c r="U3050" s="41">
        <f>Data5[[#This Row],[TOTAL CHELTUIELI EURO]]/Data5[[#This Row],[NUMĂRUL PERSOANELOR ÎNSCRISE ÎN LISTELE ELECTORALE]]</f>
        <v>0.62510101401455032</v>
      </c>
      <c r="V3050" s="41">
        <f>Data5[[#This Row],[TOTAL CHELTUIELI LEI]]/Data5[[#This Row],[NUMĂRUL PERSOANELOR CARE AU PARTICIPAT LA VOT]]</f>
        <v>4.9915879017013234</v>
      </c>
      <c r="W3050" s="41">
        <f>Data5[[#This Row],[TOTAL CHELTUIELI EURO]]/Data5[[#This Row],[NUMĂRUL PERSOANELOR CARE AU PARTICIPAT LA VOT]]</f>
        <v>1.0312985065807161</v>
      </c>
      <c r="X3050" s="43">
        <v>4.8400999999999996</v>
      </c>
      <c r="Y3050" s="114" t="s">
        <v>2884</v>
      </c>
      <c r="Z3050" s="44">
        <v>3</v>
      </c>
      <c r="AA3050" s="115" t="s">
        <v>3105</v>
      </c>
      <c r="AB3050" s="44">
        <v>0</v>
      </c>
      <c r="AC3050" s="45"/>
    </row>
    <row r="3051" spans="1:29" x14ac:dyDescent="0.2">
      <c r="A3051" s="37">
        <v>3050</v>
      </c>
      <c r="B3051" s="38" t="s">
        <v>2624</v>
      </c>
      <c r="C3051" s="39" t="s">
        <v>1250</v>
      </c>
      <c r="D3051" s="40">
        <v>44101</v>
      </c>
      <c r="E3051" s="38">
        <v>1</v>
      </c>
      <c r="F3051" s="38"/>
      <c r="G3051" s="38" t="s">
        <v>2</v>
      </c>
      <c r="H3051" s="38" t="s">
        <v>2</v>
      </c>
      <c r="I3051" s="83">
        <v>0</v>
      </c>
      <c r="J3051" s="83">
        <v>0</v>
      </c>
      <c r="K3051" s="83">
        <v>0</v>
      </c>
      <c r="L3051" s="41">
        <f>SUM(Data5[[#This Row],[CHELTUIELI DE PERSONAL LEI]:[CHELTUIELI DE CAPITAL (ACTIVE NEFINANCIARE ) LEI]])</f>
        <v>0</v>
      </c>
      <c r="M3051" s="41">
        <f>Data5[[#This Row],[TOTAL CHELTUIELI LEI]]/Data5[[#This Row],[CURS VALUTAR EURO BNR 22 07 2020]]</f>
        <v>0</v>
      </c>
      <c r="N3051" s="49">
        <v>1259</v>
      </c>
      <c r="O3051" s="42"/>
      <c r="P3051" s="42">
        <v>813</v>
      </c>
      <c r="Q3051" s="42"/>
      <c r="R3051" s="42">
        <f>Data5[[#This Row],[PERSOANE ÎNSCRISE ÎN LISTELE ELECTORALE (TURUL 1)            ]]+Data5[[#This Row],[PERSOANE ÎNSCRISE ÎN LISTELE ELECTORALE (TURUL AL 2-LEA)]]</f>
        <v>1259</v>
      </c>
      <c r="S3051" s="42">
        <f>Data5[[#This Row],[PERSOANE CARE AU PARTICIPAT LA VOT (TURUL 1)]]+Data5[[#This Row],[PERSOANE CARE AU PARTICIPAT LA VOT  (TURUL AL 2-LEA)]]</f>
        <v>813</v>
      </c>
      <c r="T3051" s="41">
        <f>Data5[[#This Row],[TOTAL CHELTUIELI LEI]]/Data5[[#This Row],[NUMĂRUL PERSOANELOR ÎNSCRISE ÎN LISTELE ELECTORALE]]</f>
        <v>0</v>
      </c>
      <c r="U3051" s="41">
        <f>Data5[[#This Row],[TOTAL CHELTUIELI EURO]]/Data5[[#This Row],[NUMĂRUL PERSOANELOR ÎNSCRISE ÎN LISTELE ELECTORALE]]</f>
        <v>0</v>
      </c>
      <c r="V3051" s="41">
        <f>Data5[[#This Row],[TOTAL CHELTUIELI LEI]]/Data5[[#This Row],[NUMĂRUL PERSOANELOR CARE AU PARTICIPAT LA VOT]]</f>
        <v>0</v>
      </c>
      <c r="W3051" s="41">
        <f>Data5[[#This Row],[TOTAL CHELTUIELI EURO]]/Data5[[#This Row],[NUMĂRUL PERSOANELOR CARE AU PARTICIPAT LA VOT]]</f>
        <v>0</v>
      </c>
      <c r="X3051" s="43">
        <v>4.8400999999999996</v>
      </c>
      <c r="Y3051" s="114" t="s">
        <v>2890</v>
      </c>
      <c r="Z3051" s="44">
        <v>0</v>
      </c>
      <c r="AA3051" s="115" t="s">
        <v>3105</v>
      </c>
      <c r="AB3051" s="44">
        <v>0</v>
      </c>
      <c r="AC3051" s="45"/>
    </row>
    <row r="3052" spans="1:29" x14ac:dyDescent="0.2">
      <c r="A3052" s="37">
        <v>3051</v>
      </c>
      <c r="B3052" s="38" t="s">
        <v>2624</v>
      </c>
      <c r="C3052" s="39" t="s">
        <v>2658</v>
      </c>
      <c r="D3052" s="40">
        <v>44101</v>
      </c>
      <c r="E3052" s="38">
        <v>1</v>
      </c>
      <c r="F3052" s="38"/>
      <c r="G3052" s="38" t="s">
        <v>2</v>
      </c>
      <c r="H3052" s="38" t="s">
        <v>2</v>
      </c>
      <c r="I3052" s="82">
        <v>2000</v>
      </c>
      <c r="J3052" s="82">
        <v>14800</v>
      </c>
      <c r="K3052" s="82">
        <v>0</v>
      </c>
      <c r="L3052" s="41">
        <f>SUM(Data5[[#This Row],[CHELTUIELI DE PERSONAL LEI]:[CHELTUIELI DE CAPITAL (ACTIVE NEFINANCIARE ) LEI]])</f>
        <v>16800</v>
      </c>
      <c r="M3052" s="41">
        <f>Data5[[#This Row],[TOTAL CHELTUIELI LEI]]/Data5[[#This Row],[CURS VALUTAR EURO BNR 22 07 2020]]</f>
        <v>3471.0026652341899</v>
      </c>
      <c r="N3052" s="49">
        <v>1985</v>
      </c>
      <c r="O3052" s="42"/>
      <c r="P3052" s="42">
        <v>1193</v>
      </c>
      <c r="Q3052" s="42"/>
      <c r="R3052" s="42">
        <f>Data5[[#This Row],[PERSOANE ÎNSCRISE ÎN LISTELE ELECTORALE (TURUL 1)            ]]+Data5[[#This Row],[PERSOANE ÎNSCRISE ÎN LISTELE ELECTORALE (TURUL AL 2-LEA)]]</f>
        <v>1985</v>
      </c>
      <c r="S3052" s="42">
        <f>Data5[[#This Row],[PERSOANE CARE AU PARTICIPAT LA VOT (TURUL 1)]]+Data5[[#This Row],[PERSOANE CARE AU PARTICIPAT LA VOT  (TURUL AL 2-LEA)]]</f>
        <v>1193</v>
      </c>
      <c r="T3052" s="41">
        <f>Data5[[#This Row],[TOTAL CHELTUIELI LEI]]/Data5[[#This Row],[NUMĂRUL PERSOANELOR ÎNSCRISE ÎN LISTELE ELECTORALE]]</f>
        <v>8.4634760705289676</v>
      </c>
      <c r="U3052" s="41">
        <f>Data5[[#This Row],[TOTAL CHELTUIELI EURO]]/Data5[[#This Row],[NUMĂRUL PERSOANELOR ÎNSCRISE ÎN LISTELE ELECTORALE]]</f>
        <v>1.7486159522590377</v>
      </c>
      <c r="V3052" s="41">
        <f>Data5[[#This Row],[TOTAL CHELTUIELI LEI]]/Data5[[#This Row],[NUMĂRUL PERSOANELOR CARE AU PARTICIPAT LA VOT]]</f>
        <v>14.082145850796312</v>
      </c>
      <c r="W3052" s="41">
        <f>Data5[[#This Row],[TOTAL CHELTUIELI EURO]]/Data5[[#This Row],[NUMĂRUL PERSOANELOR CARE AU PARTICIPAT LA VOT]]</f>
        <v>2.9094741535911064</v>
      </c>
      <c r="X3052" s="43">
        <v>4.8400999999999996</v>
      </c>
      <c r="Y3052" s="114" t="s">
        <v>2896</v>
      </c>
      <c r="Z3052" s="44">
        <v>8</v>
      </c>
      <c r="AA3052" s="115" t="s">
        <v>3107</v>
      </c>
      <c r="AB3052" s="44">
        <v>1</v>
      </c>
      <c r="AC3052" s="45"/>
    </row>
    <row r="3053" spans="1:29" x14ac:dyDescent="0.2">
      <c r="A3053" s="37">
        <v>3052</v>
      </c>
      <c r="B3053" s="38" t="s">
        <v>2624</v>
      </c>
      <c r="C3053" s="39" t="s">
        <v>2659</v>
      </c>
      <c r="D3053" s="40">
        <v>44101</v>
      </c>
      <c r="E3053" s="38">
        <v>1</v>
      </c>
      <c r="F3053" s="38"/>
      <c r="G3053" s="38" t="s">
        <v>2</v>
      </c>
      <c r="H3053" s="38" t="s">
        <v>2</v>
      </c>
      <c r="I3053" s="82">
        <v>0</v>
      </c>
      <c r="J3053" s="82">
        <v>0</v>
      </c>
      <c r="K3053" s="82">
        <v>0</v>
      </c>
      <c r="L3053" s="41">
        <f>SUM(Data5[[#This Row],[CHELTUIELI DE PERSONAL LEI]:[CHELTUIELI DE CAPITAL (ACTIVE NEFINANCIARE ) LEI]])</f>
        <v>0</v>
      </c>
      <c r="M3053" s="41">
        <f>Data5[[#This Row],[TOTAL CHELTUIELI LEI]]/Data5[[#This Row],[CURS VALUTAR EURO BNR 22 07 2020]]</f>
        <v>0</v>
      </c>
      <c r="N3053" s="49">
        <v>7503</v>
      </c>
      <c r="O3053" s="42"/>
      <c r="P3053" s="42">
        <v>3362</v>
      </c>
      <c r="Q3053" s="42"/>
      <c r="R3053" s="42">
        <f>Data5[[#This Row],[PERSOANE ÎNSCRISE ÎN LISTELE ELECTORALE (TURUL 1)            ]]+Data5[[#This Row],[PERSOANE ÎNSCRISE ÎN LISTELE ELECTORALE (TURUL AL 2-LEA)]]</f>
        <v>7503</v>
      </c>
      <c r="S3053" s="42">
        <f>Data5[[#This Row],[PERSOANE CARE AU PARTICIPAT LA VOT (TURUL 1)]]+Data5[[#This Row],[PERSOANE CARE AU PARTICIPAT LA VOT  (TURUL AL 2-LEA)]]</f>
        <v>3362</v>
      </c>
      <c r="T3053" s="41">
        <f>Data5[[#This Row],[TOTAL CHELTUIELI LEI]]/Data5[[#This Row],[NUMĂRUL PERSOANELOR ÎNSCRISE ÎN LISTELE ELECTORALE]]</f>
        <v>0</v>
      </c>
      <c r="U3053" s="41">
        <f>Data5[[#This Row],[TOTAL CHELTUIELI EURO]]/Data5[[#This Row],[NUMĂRUL PERSOANELOR ÎNSCRISE ÎN LISTELE ELECTORALE]]</f>
        <v>0</v>
      </c>
      <c r="V3053" s="41">
        <f>Data5[[#This Row],[TOTAL CHELTUIELI LEI]]/Data5[[#This Row],[NUMĂRUL PERSOANELOR CARE AU PARTICIPAT LA VOT]]</f>
        <v>0</v>
      </c>
      <c r="W3053" s="41">
        <f>Data5[[#This Row],[TOTAL CHELTUIELI EURO]]/Data5[[#This Row],[NUMĂRUL PERSOANELOR CARE AU PARTICIPAT LA VOT]]</f>
        <v>0</v>
      </c>
      <c r="X3053" s="43">
        <v>4.8400999999999996</v>
      </c>
      <c r="Y3053" s="114" t="s">
        <v>2890</v>
      </c>
      <c r="Z3053" s="44">
        <v>0</v>
      </c>
      <c r="AA3053" s="115" t="s">
        <v>3105</v>
      </c>
      <c r="AB3053" s="44">
        <v>0</v>
      </c>
      <c r="AC3053" s="45"/>
    </row>
    <row r="3054" spans="1:29" x14ac:dyDescent="0.2">
      <c r="A3054" s="37">
        <v>3053</v>
      </c>
      <c r="B3054" s="38" t="s">
        <v>2624</v>
      </c>
      <c r="C3054" s="39" t="s">
        <v>2660</v>
      </c>
      <c r="D3054" s="40">
        <v>44101</v>
      </c>
      <c r="E3054" s="38">
        <v>1</v>
      </c>
      <c r="F3054" s="38"/>
      <c r="G3054" s="38" t="s">
        <v>2</v>
      </c>
      <c r="H3054" s="38" t="s">
        <v>2</v>
      </c>
      <c r="I3054" s="82">
        <v>0</v>
      </c>
      <c r="J3054" s="82">
        <v>0</v>
      </c>
      <c r="K3054" s="82">
        <v>0</v>
      </c>
      <c r="L3054" s="41">
        <f>SUM(Data5[[#This Row],[CHELTUIELI DE PERSONAL LEI]:[CHELTUIELI DE CAPITAL (ACTIVE NEFINANCIARE ) LEI]])</f>
        <v>0</v>
      </c>
      <c r="M3054" s="41">
        <f>Data5[[#This Row],[TOTAL CHELTUIELI LEI]]/Data5[[#This Row],[CURS VALUTAR EURO BNR 22 07 2020]]</f>
        <v>0</v>
      </c>
      <c r="N3054" s="49">
        <v>738</v>
      </c>
      <c r="O3054" s="42"/>
      <c r="P3054" s="42">
        <v>710</v>
      </c>
      <c r="Q3054" s="42"/>
      <c r="R3054" s="42">
        <f>Data5[[#This Row],[PERSOANE ÎNSCRISE ÎN LISTELE ELECTORALE (TURUL 1)            ]]+Data5[[#This Row],[PERSOANE ÎNSCRISE ÎN LISTELE ELECTORALE (TURUL AL 2-LEA)]]</f>
        <v>738</v>
      </c>
      <c r="S3054" s="42">
        <f>Data5[[#This Row],[PERSOANE CARE AU PARTICIPAT LA VOT (TURUL 1)]]+Data5[[#This Row],[PERSOANE CARE AU PARTICIPAT LA VOT  (TURUL AL 2-LEA)]]</f>
        <v>710</v>
      </c>
      <c r="T3054" s="41">
        <f>Data5[[#This Row],[TOTAL CHELTUIELI LEI]]/Data5[[#This Row],[NUMĂRUL PERSOANELOR ÎNSCRISE ÎN LISTELE ELECTORALE]]</f>
        <v>0</v>
      </c>
      <c r="U3054" s="41">
        <f>Data5[[#This Row],[TOTAL CHELTUIELI EURO]]/Data5[[#This Row],[NUMĂRUL PERSOANELOR ÎNSCRISE ÎN LISTELE ELECTORALE]]</f>
        <v>0</v>
      </c>
      <c r="V3054" s="41">
        <f>Data5[[#This Row],[TOTAL CHELTUIELI LEI]]/Data5[[#This Row],[NUMĂRUL PERSOANELOR CARE AU PARTICIPAT LA VOT]]</f>
        <v>0</v>
      </c>
      <c r="W3054" s="41">
        <f>Data5[[#This Row],[TOTAL CHELTUIELI EURO]]/Data5[[#This Row],[NUMĂRUL PERSOANELOR CARE AU PARTICIPAT LA VOT]]</f>
        <v>0</v>
      </c>
      <c r="X3054" s="43">
        <v>4.8400999999999996</v>
      </c>
      <c r="Y3054" s="114" t="s">
        <v>2890</v>
      </c>
      <c r="Z3054" s="44">
        <v>0</v>
      </c>
      <c r="AA3054" s="115" t="s">
        <v>3105</v>
      </c>
      <c r="AB3054" s="44">
        <v>0</v>
      </c>
      <c r="AC3054" s="45"/>
    </row>
    <row r="3055" spans="1:29" x14ac:dyDescent="0.2">
      <c r="A3055" s="37">
        <v>3054</v>
      </c>
      <c r="B3055" s="38" t="s">
        <v>2624</v>
      </c>
      <c r="C3055" s="39" t="s">
        <v>1186</v>
      </c>
      <c r="D3055" s="40">
        <v>44101</v>
      </c>
      <c r="E3055" s="38">
        <v>1</v>
      </c>
      <c r="F3055" s="38"/>
      <c r="G3055" s="38" t="s">
        <v>2</v>
      </c>
      <c r="H3055" s="38" t="s">
        <v>2</v>
      </c>
      <c r="I3055" s="82">
        <v>0</v>
      </c>
      <c r="J3055" s="82">
        <v>882.14</v>
      </c>
      <c r="K3055" s="82">
        <v>0</v>
      </c>
      <c r="L3055" s="41">
        <f>SUM(Data5[[#This Row],[CHELTUIELI DE PERSONAL LEI]:[CHELTUIELI DE CAPITAL (ACTIVE NEFINANCIARE ) LEI]])</f>
        <v>882.14</v>
      </c>
      <c r="M3055" s="41">
        <f>Data5[[#This Row],[TOTAL CHELTUIELI LEI]]/Data5[[#This Row],[CURS VALUTAR EURO BNR 22 07 2020]]</f>
        <v>182.25656494700524</v>
      </c>
      <c r="N3055" s="49">
        <v>5504</v>
      </c>
      <c r="O3055" s="42"/>
      <c r="P3055" s="42">
        <v>3390</v>
      </c>
      <c r="Q3055" s="42"/>
      <c r="R3055" s="42">
        <f>Data5[[#This Row],[PERSOANE ÎNSCRISE ÎN LISTELE ELECTORALE (TURUL 1)            ]]+Data5[[#This Row],[PERSOANE ÎNSCRISE ÎN LISTELE ELECTORALE (TURUL AL 2-LEA)]]</f>
        <v>5504</v>
      </c>
      <c r="S3055" s="42">
        <f>Data5[[#This Row],[PERSOANE CARE AU PARTICIPAT LA VOT (TURUL 1)]]+Data5[[#This Row],[PERSOANE CARE AU PARTICIPAT LA VOT  (TURUL AL 2-LEA)]]</f>
        <v>3390</v>
      </c>
      <c r="T3055" s="41">
        <f>Data5[[#This Row],[TOTAL CHELTUIELI LEI]]/Data5[[#This Row],[NUMĂRUL PERSOANELOR ÎNSCRISE ÎN LISTELE ELECTORALE]]</f>
        <v>0.16027252906976744</v>
      </c>
      <c r="U3055" s="41">
        <f>Data5[[#This Row],[TOTAL CHELTUIELI EURO]]/Data5[[#This Row],[NUMĂRUL PERSOANELOR ÎNSCRISE ÎN LISTELE ELECTORALE]]</f>
        <v>3.3113474736011124E-2</v>
      </c>
      <c r="V3055" s="41">
        <f>Data5[[#This Row],[TOTAL CHELTUIELI LEI]]/Data5[[#This Row],[NUMĂRUL PERSOANELOR CARE AU PARTICIPAT LA VOT]]</f>
        <v>0.26021828908554573</v>
      </c>
      <c r="W3055" s="41">
        <f>Data5[[#This Row],[TOTAL CHELTUIELI EURO]]/Data5[[#This Row],[NUMĂRUL PERSOANELOR CARE AU PARTICIPAT LA VOT]]</f>
        <v>5.3762998509441072E-2</v>
      </c>
      <c r="X3055" s="43">
        <v>4.8400999999999996</v>
      </c>
      <c r="Y3055" s="114" t="s">
        <v>2890</v>
      </c>
      <c r="Z3055" s="44">
        <v>0</v>
      </c>
      <c r="AA3055" s="115" t="s">
        <v>3105</v>
      </c>
      <c r="AB3055" s="44">
        <v>0</v>
      </c>
      <c r="AC3055" s="45"/>
    </row>
    <row r="3056" spans="1:29" x14ac:dyDescent="0.2">
      <c r="A3056" s="37">
        <v>3055</v>
      </c>
      <c r="B3056" s="38" t="s">
        <v>2624</v>
      </c>
      <c r="C3056" s="39" t="s">
        <v>2661</v>
      </c>
      <c r="D3056" s="40">
        <v>44101</v>
      </c>
      <c r="E3056" s="38">
        <v>1</v>
      </c>
      <c r="F3056" s="38"/>
      <c r="G3056" s="38" t="s">
        <v>2</v>
      </c>
      <c r="H3056" s="38" t="s">
        <v>2</v>
      </c>
      <c r="I3056" s="83">
        <v>0</v>
      </c>
      <c r="J3056" s="83">
        <v>6160</v>
      </c>
      <c r="K3056" s="83">
        <v>0</v>
      </c>
      <c r="L3056" s="41">
        <f>SUM(Data5[[#This Row],[CHELTUIELI DE PERSONAL LEI]:[CHELTUIELI DE CAPITAL (ACTIVE NEFINANCIARE ) LEI]])</f>
        <v>6160</v>
      </c>
      <c r="M3056" s="41">
        <f>Data5[[#This Row],[TOTAL CHELTUIELI LEI]]/Data5[[#This Row],[CURS VALUTAR EURO BNR 22 07 2020]]</f>
        <v>1272.7009772525362</v>
      </c>
      <c r="N3056" s="49">
        <v>2272</v>
      </c>
      <c r="O3056" s="42"/>
      <c r="P3056" s="42">
        <v>1504</v>
      </c>
      <c r="Q3056" s="42"/>
      <c r="R3056" s="42">
        <f>Data5[[#This Row],[PERSOANE ÎNSCRISE ÎN LISTELE ELECTORALE (TURUL 1)            ]]+Data5[[#This Row],[PERSOANE ÎNSCRISE ÎN LISTELE ELECTORALE (TURUL AL 2-LEA)]]</f>
        <v>2272</v>
      </c>
      <c r="S3056" s="42">
        <f>Data5[[#This Row],[PERSOANE CARE AU PARTICIPAT LA VOT (TURUL 1)]]+Data5[[#This Row],[PERSOANE CARE AU PARTICIPAT LA VOT  (TURUL AL 2-LEA)]]</f>
        <v>1504</v>
      </c>
      <c r="T3056" s="41">
        <f>Data5[[#This Row],[TOTAL CHELTUIELI LEI]]/Data5[[#This Row],[NUMĂRUL PERSOANELOR ÎNSCRISE ÎN LISTELE ELECTORALE]]</f>
        <v>2.711267605633803</v>
      </c>
      <c r="U3056" s="41">
        <f>Data5[[#This Row],[TOTAL CHELTUIELI EURO]]/Data5[[#This Row],[NUMĂRUL PERSOANELOR ÎNSCRISE ÎN LISTELE ELECTORALE]]</f>
        <v>0.5601676836498839</v>
      </c>
      <c r="V3056" s="41">
        <f>Data5[[#This Row],[TOTAL CHELTUIELI LEI]]/Data5[[#This Row],[NUMĂRUL PERSOANELOR CARE AU PARTICIPAT LA VOT]]</f>
        <v>4.0957446808510642</v>
      </c>
      <c r="W3056" s="41">
        <f>Data5[[#This Row],[TOTAL CHELTUIELI EURO]]/Data5[[#This Row],[NUMĂRUL PERSOANELOR CARE AU PARTICIPAT LA VOT]]</f>
        <v>0.84621075615195229</v>
      </c>
      <c r="X3056" s="43">
        <v>4.8400999999999996</v>
      </c>
      <c r="Y3056" s="114" t="s">
        <v>2891</v>
      </c>
      <c r="Z3056" s="44">
        <v>2</v>
      </c>
      <c r="AA3056" s="115" t="s">
        <v>3105</v>
      </c>
      <c r="AB3056" s="44">
        <v>0</v>
      </c>
      <c r="AC3056" s="45"/>
    </row>
    <row r="3057" spans="1:29" x14ac:dyDescent="0.2">
      <c r="A3057" s="37">
        <v>3056</v>
      </c>
      <c r="B3057" s="38" t="s">
        <v>2624</v>
      </c>
      <c r="C3057" s="39" t="s">
        <v>2662</v>
      </c>
      <c r="D3057" s="40">
        <v>44101</v>
      </c>
      <c r="E3057" s="38">
        <v>1</v>
      </c>
      <c r="F3057" s="38"/>
      <c r="G3057" s="38" t="s">
        <v>2</v>
      </c>
      <c r="H3057" s="38" t="s">
        <v>2</v>
      </c>
      <c r="I3057" s="82">
        <v>0</v>
      </c>
      <c r="J3057" s="82">
        <v>4015</v>
      </c>
      <c r="K3057" s="82">
        <v>0</v>
      </c>
      <c r="L3057" s="41">
        <f>SUM(Data5[[#This Row],[CHELTUIELI DE PERSONAL LEI]:[CHELTUIELI DE CAPITAL (ACTIVE NEFINANCIARE ) LEI]])</f>
        <v>4015</v>
      </c>
      <c r="M3057" s="41">
        <f>Data5[[#This Row],[TOTAL CHELTUIELI LEI]]/Data5[[#This Row],[CURS VALUTAR EURO BNR 22 07 2020]]</f>
        <v>829.52831553067097</v>
      </c>
      <c r="N3057" s="49">
        <v>2616</v>
      </c>
      <c r="O3057" s="42"/>
      <c r="P3057" s="42">
        <v>1221</v>
      </c>
      <c r="Q3057" s="42"/>
      <c r="R3057" s="42">
        <f>Data5[[#This Row],[PERSOANE ÎNSCRISE ÎN LISTELE ELECTORALE (TURUL 1)            ]]+Data5[[#This Row],[PERSOANE ÎNSCRISE ÎN LISTELE ELECTORALE (TURUL AL 2-LEA)]]</f>
        <v>2616</v>
      </c>
      <c r="S3057" s="42">
        <f>Data5[[#This Row],[PERSOANE CARE AU PARTICIPAT LA VOT (TURUL 1)]]+Data5[[#This Row],[PERSOANE CARE AU PARTICIPAT LA VOT  (TURUL AL 2-LEA)]]</f>
        <v>1221</v>
      </c>
      <c r="T3057" s="41">
        <f>Data5[[#This Row],[TOTAL CHELTUIELI LEI]]/Data5[[#This Row],[NUMĂRUL PERSOANELOR ÎNSCRISE ÎN LISTELE ELECTORALE]]</f>
        <v>1.5347859327217126</v>
      </c>
      <c r="U3057" s="41">
        <f>Data5[[#This Row],[TOTAL CHELTUIELI EURO]]/Data5[[#This Row],[NUMĂRUL PERSOANELOR ÎNSCRISE ÎN LISTELE ELECTORALE]]</f>
        <v>0.31709797994291705</v>
      </c>
      <c r="V3057" s="41">
        <f>Data5[[#This Row],[TOTAL CHELTUIELI LEI]]/Data5[[#This Row],[NUMĂRUL PERSOANELOR CARE AU PARTICIPAT LA VOT]]</f>
        <v>3.2882882882882885</v>
      </c>
      <c r="W3057" s="41">
        <f>Data5[[#This Row],[TOTAL CHELTUIELI EURO]]/Data5[[#This Row],[NUMĂRUL PERSOANELOR CARE AU PARTICIPAT LA VOT]]</f>
        <v>0.67938436980398931</v>
      </c>
      <c r="X3057" s="43">
        <v>4.8400999999999996</v>
      </c>
      <c r="Y3057" s="114" t="s">
        <v>2894</v>
      </c>
      <c r="Z3057" s="44">
        <v>1</v>
      </c>
      <c r="AA3057" s="115" t="s">
        <v>3105</v>
      </c>
      <c r="AB3057" s="44">
        <v>0</v>
      </c>
      <c r="AC3057" s="45"/>
    </row>
    <row r="3058" spans="1:29" x14ac:dyDescent="0.2">
      <c r="A3058" s="37">
        <v>3057</v>
      </c>
      <c r="B3058" s="38" t="s">
        <v>2624</v>
      </c>
      <c r="C3058" s="39" t="s">
        <v>2663</v>
      </c>
      <c r="D3058" s="40">
        <v>44101</v>
      </c>
      <c r="E3058" s="38">
        <v>1</v>
      </c>
      <c r="F3058" s="38"/>
      <c r="G3058" s="38" t="s">
        <v>2</v>
      </c>
      <c r="H3058" s="38" t="s">
        <v>2</v>
      </c>
      <c r="I3058" s="83">
        <v>0</v>
      </c>
      <c r="J3058" s="83">
        <v>20812</v>
      </c>
      <c r="K3058" s="83">
        <v>0</v>
      </c>
      <c r="L3058" s="41">
        <f>SUM(Data5[[#This Row],[CHELTUIELI DE PERSONAL LEI]:[CHELTUIELI DE CAPITAL (ACTIVE NEFINANCIARE ) LEI]])</f>
        <v>20812</v>
      </c>
      <c r="M3058" s="41">
        <f>Data5[[#This Row],[TOTAL CHELTUIELI LEI]]/Data5[[#This Row],[CURS VALUTAR EURO BNR 22 07 2020]]</f>
        <v>4299.9111588603546</v>
      </c>
      <c r="N3058" s="49">
        <v>3672</v>
      </c>
      <c r="O3058" s="42"/>
      <c r="P3058" s="42">
        <v>1765</v>
      </c>
      <c r="Q3058" s="42"/>
      <c r="R3058" s="42">
        <f>Data5[[#This Row],[PERSOANE ÎNSCRISE ÎN LISTELE ELECTORALE (TURUL 1)            ]]+Data5[[#This Row],[PERSOANE ÎNSCRISE ÎN LISTELE ELECTORALE (TURUL AL 2-LEA)]]</f>
        <v>3672</v>
      </c>
      <c r="S3058" s="42">
        <f>Data5[[#This Row],[PERSOANE CARE AU PARTICIPAT LA VOT (TURUL 1)]]+Data5[[#This Row],[PERSOANE CARE AU PARTICIPAT LA VOT  (TURUL AL 2-LEA)]]</f>
        <v>1765</v>
      </c>
      <c r="T3058" s="41">
        <f>Data5[[#This Row],[TOTAL CHELTUIELI LEI]]/Data5[[#This Row],[NUMĂRUL PERSOANELOR ÎNSCRISE ÎN LISTELE ELECTORALE]]</f>
        <v>5.6677559912854028</v>
      </c>
      <c r="U3058" s="41">
        <f>Data5[[#This Row],[TOTAL CHELTUIELI EURO]]/Data5[[#This Row],[NUMĂRUL PERSOANELOR ÎNSCRISE ÎN LISTELE ELECTORALE]]</f>
        <v>1.170999770931469</v>
      </c>
      <c r="V3058" s="41">
        <f>Data5[[#This Row],[TOTAL CHELTUIELI LEI]]/Data5[[#This Row],[NUMĂRUL PERSOANELOR CARE AU PARTICIPAT LA VOT]]</f>
        <v>11.791501416430595</v>
      </c>
      <c r="W3058" s="41">
        <f>Data5[[#This Row],[TOTAL CHELTUIELI EURO]]/Data5[[#This Row],[NUMĂRUL PERSOANELOR CARE AU PARTICIPAT LA VOT]]</f>
        <v>2.4362102883061501</v>
      </c>
      <c r="X3058" s="43">
        <v>4.8400999999999996</v>
      </c>
      <c r="Y3058" s="114" t="s">
        <v>2892</v>
      </c>
      <c r="Z3058" s="44">
        <v>5</v>
      </c>
      <c r="AA3058" s="115" t="s">
        <v>3107</v>
      </c>
      <c r="AB3058" s="44">
        <v>1</v>
      </c>
      <c r="AC3058" s="45"/>
    </row>
    <row r="3059" spans="1:29" x14ac:dyDescent="0.2">
      <c r="A3059" s="37">
        <v>3058</v>
      </c>
      <c r="B3059" s="38" t="s">
        <v>2624</v>
      </c>
      <c r="C3059" s="39" t="s">
        <v>2664</v>
      </c>
      <c r="D3059" s="40">
        <v>44101</v>
      </c>
      <c r="E3059" s="38">
        <v>1</v>
      </c>
      <c r="F3059" s="38"/>
      <c r="G3059" s="38" t="s">
        <v>2</v>
      </c>
      <c r="H3059" s="38" t="s">
        <v>2</v>
      </c>
      <c r="I3059" s="82">
        <v>0</v>
      </c>
      <c r="J3059" s="82">
        <v>3057</v>
      </c>
      <c r="K3059" s="82">
        <v>0</v>
      </c>
      <c r="L3059" s="41">
        <f>SUM(Data5[[#This Row],[CHELTUIELI DE PERSONAL LEI]:[CHELTUIELI DE CAPITAL (ACTIVE NEFINANCIARE ) LEI]])</f>
        <v>3057</v>
      </c>
      <c r="M3059" s="41">
        <f>Data5[[#This Row],[TOTAL CHELTUIELI LEI]]/Data5[[#This Row],[CURS VALUTAR EURO BNR 22 07 2020]]</f>
        <v>631.59852069172132</v>
      </c>
      <c r="N3059" s="49">
        <v>1708</v>
      </c>
      <c r="O3059" s="42"/>
      <c r="P3059" s="42">
        <v>1088</v>
      </c>
      <c r="Q3059" s="42"/>
      <c r="R3059" s="42">
        <f>Data5[[#This Row],[PERSOANE ÎNSCRISE ÎN LISTELE ELECTORALE (TURUL 1)            ]]+Data5[[#This Row],[PERSOANE ÎNSCRISE ÎN LISTELE ELECTORALE (TURUL AL 2-LEA)]]</f>
        <v>1708</v>
      </c>
      <c r="S3059" s="42">
        <f>Data5[[#This Row],[PERSOANE CARE AU PARTICIPAT LA VOT (TURUL 1)]]+Data5[[#This Row],[PERSOANE CARE AU PARTICIPAT LA VOT  (TURUL AL 2-LEA)]]</f>
        <v>1088</v>
      </c>
      <c r="T3059" s="41">
        <f>Data5[[#This Row],[TOTAL CHELTUIELI LEI]]/Data5[[#This Row],[NUMĂRUL PERSOANELOR ÎNSCRISE ÎN LISTELE ELECTORALE]]</f>
        <v>1.7898126463700235</v>
      </c>
      <c r="U3059" s="41">
        <f>Data5[[#This Row],[TOTAL CHELTUIELI EURO]]/Data5[[#This Row],[NUMĂRUL PERSOANELOR ÎNSCRISE ÎN LISTELE ELECTORALE]]</f>
        <v>0.36978836106072677</v>
      </c>
      <c r="V3059" s="41">
        <f>Data5[[#This Row],[TOTAL CHELTUIELI LEI]]/Data5[[#This Row],[NUMĂRUL PERSOANELOR CARE AU PARTICIPAT LA VOT]]</f>
        <v>2.8097426470588234</v>
      </c>
      <c r="W3059" s="41">
        <f>Data5[[#This Row],[TOTAL CHELTUIELI EURO]]/Data5[[#This Row],[NUMĂRUL PERSOANELOR CARE AU PARTICIPAT LA VOT]]</f>
        <v>0.58051334622400852</v>
      </c>
      <c r="X3059" s="43">
        <v>4.8400999999999996</v>
      </c>
      <c r="Y3059" s="114" t="s">
        <v>2894</v>
      </c>
      <c r="Z3059" s="44">
        <v>1</v>
      </c>
      <c r="AA3059" s="115" t="s">
        <v>3105</v>
      </c>
      <c r="AB3059" s="44">
        <v>0</v>
      </c>
      <c r="AC3059" s="45"/>
    </row>
    <row r="3060" spans="1:29" x14ac:dyDescent="0.2">
      <c r="A3060" s="37">
        <v>3059</v>
      </c>
      <c r="B3060" s="38" t="s">
        <v>2624</v>
      </c>
      <c r="C3060" s="39" t="s">
        <v>2665</v>
      </c>
      <c r="D3060" s="40">
        <v>44101</v>
      </c>
      <c r="E3060" s="38">
        <v>1</v>
      </c>
      <c r="F3060" s="38"/>
      <c r="G3060" s="38" t="s">
        <v>2</v>
      </c>
      <c r="H3060" s="38" t="s">
        <v>2</v>
      </c>
      <c r="I3060" s="83">
        <v>2500</v>
      </c>
      <c r="J3060" s="83">
        <v>14945.9</v>
      </c>
      <c r="K3060" s="83">
        <v>0</v>
      </c>
      <c r="L3060" s="41">
        <f>SUM(Data5[[#This Row],[CHELTUIELI DE PERSONAL LEI]:[CHELTUIELI DE CAPITAL (ACTIVE NEFINANCIARE ) LEI]])</f>
        <v>17445.900000000001</v>
      </c>
      <c r="M3060" s="41">
        <f>Data5[[#This Row],[TOTAL CHELTUIELI LEI]]/Data5[[#This Row],[CURS VALUTAR EURO BNR 22 07 2020]]</f>
        <v>3604.4503212743543</v>
      </c>
      <c r="N3060" s="49">
        <v>3714</v>
      </c>
      <c r="O3060" s="42"/>
      <c r="P3060" s="42">
        <v>1797</v>
      </c>
      <c r="Q3060" s="42"/>
      <c r="R3060" s="42">
        <f>Data5[[#This Row],[PERSOANE ÎNSCRISE ÎN LISTELE ELECTORALE (TURUL 1)            ]]+Data5[[#This Row],[PERSOANE ÎNSCRISE ÎN LISTELE ELECTORALE (TURUL AL 2-LEA)]]</f>
        <v>3714</v>
      </c>
      <c r="S3060" s="42">
        <f>Data5[[#This Row],[PERSOANE CARE AU PARTICIPAT LA VOT (TURUL 1)]]+Data5[[#This Row],[PERSOANE CARE AU PARTICIPAT LA VOT  (TURUL AL 2-LEA)]]</f>
        <v>1797</v>
      </c>
      <c r="T3060" s="41">
        <f>Data5[[#This Row],[TOTAL CHELTUIELI LEI]]/Data5[[#This Row],[NUMĂRUL PERSOANELOR ÎNSCRISE ÎN LISTELE ELECTORALE]]</f>
        <v>4.6973344103392574</v>
      </c>
      <c r="U3060" s="41">
        <f>Data5[[#This Row],[TOTAL CHELTUIELI EURO]]/Data5[[#This Row],[NUMĂRUL PERSOANELOR ÎNSCRISE ÎN LISTELE ELECTORALE]]</f>
        <v>0.9705035867728472</v>
      </c>
      <c r="V3060" s="41">
        <f>Data5[[#This Row],[TOTAL CHELTUIELI LEI]]/Data5[[#This Row],[NUMĂRUL PERSOANELOR CARE AU PARTICIPAT LA VOT]]</f>
        <v>9.7083472454090156</v>
      </c>
      <c r="W3060" s="41">
        <f>Data5[[#This Row],[TOTAL CHELTUIELI EURO]]/Data5[[#This Row],[NUMĂRUL PERSOANELOR CARE AU PARTICIPAT LA VOT]]</f>
        <v>2.0058154264186725</v>
      </c>
      <c r="X3060" s="43">
        <v>4.8400999999999996</v>
      </c>
      <c r="Y3060" s="114" t="s">
        <v>2895</v>
      </c>
      <c r="Z3060" s="44">
        <v>4</v>
      </c>
      <c r="AA3060" s="115" t="s">
        <v>3105</v>
      </c>
      <c r="AB3060" s="44">
        <v>0</v>
      </c>
      <c r="AC3060" s="45"/>
    </row>
    <row r="3061" spans="1:29" x14ac:dyDescent="0.2">
      <c r="A3061" s="37">
        <v>3060</v>
      </c>
      <c r="B3061" s="38" t="s">
        <v>2624</v>
      </c>
      <c r="C3061" s="39" t="s">
        <v>2666</v>
      </c>
      <c r="D3061" s="40">
        <v>44101</v>
      </c>
      <c r="E3061" s="38">
        <v>1</v>
      </c>
      <c r="F3061" s="38"/>
      <c r="G3061" s="38" t="s">
        <v>2</v>
      </c>
      <c r="H3061" s="38" t="s">
        <v>2</v>
      </c>
      <c r="I3061" s="82">
        <v>16470</v>
      </c>
      <c r="J3061" s="82">
        <v>15680</v>
      </c>
      <c r="K3061" s="82">
        <v>0</v>
      </c>
      <c r="L3061" s="41">
        <f>SUM(Data5[[#This Row],[CHELTUIELI DE PERSONAL LEI]:[CHELTUIELI DE CAPITAL (ACTIVE NEFINANCIARE ) LEI]])</f>
        <v>32150</v>
      </c>
      <c r="M3061" s="41">
        <f>Data5[[#This Row],[TOTAL CHELTUIELI LEI]]/Data5[[#This Row],[CURS VALUTAR EURO BNR 22 07 2020]]</f>
        <v>6642.4247432904285</v>
      </c>
      <c r="N3061" s="49">
        <v>2696</v>
      </c>
      <c r="O3061" s="42"/>
      <c r="P3061" s="42">
        <v>1531</v>
      </c>
      <c r="Q3061" s="42"/>
      <c r="R3061" s="42">
        <f>Data5[[#This Row],[PERSOANE ÎNSCRISE ÎN LISTELE ELECTORALE (TURUL 1)            ]]+Data5[[#This Row],[PERSOANE ÎNSCRISE ÎN LISTELE ELECTORALE (TURUL AL 2-LEA)]]</f>
        <v>2696</v>
      </c>
      <c r="S3061" s="42">
        <f>Data5[[#This Row],[PERSOANE CARE AU PARTICIPAT LA VOT (TURUL 1)]]+Data5[[#This Row],[PERSOANE CARE AU PARTICIPAT LA VOT  (TURUL AL 2-LEA)]]</f>
        <v>1531</v>
      </c>
      <c r="T3061" s="41">
        <f>Data5[[#This Row],[TOTAL CHELTUIELI LEI]]/Data5[[#This Row],[NUMĂRUL PERSOANELOR ÎNSCRISE ÎN LISTELE ELECTORALE]]</f>
        <v>11.92507418397626</v>
      </c>
      <c r="U3061" s="41">
        <f>Data5[[#This Row],[TOTAL CHELTUIELI EURO]]/Data5[[#This Row],[NUMĂRUL PERSOANELOR ÎNSCRISE ÎN LISTELE ELECTORALE]]</f>
        <v>2.4638073973629186</v>
      </c>
      <c r="V3061" s="41">
        <f>Data5[[#This Row],[TOTAL CHELTUIELI LEI]]/Data5[[#This Row],[NUMĂRUL PERSOANELOR CARE AU PARTICIPAT LA VOT]]</f>
        <v>20.99934683213586</v>
      </c>
      <c r="W3061" s="41">
        <f>Data5[[#This Row],[TOTAL CHELTUIELI EURO]]/Data5[[#This Row],[NUMĂRUL PERSOANELOR CARE AU PARTICIPAT LA VOT]]</f>
        <v>4.338618382292899</v>
      </c>
      <c r="X3061" s="43">
        <v>4.8400999999999996</v>
      </c>
      <c r="Y3061" s="114" t="s">
        <v>2888</v>
      </c>
      <c r="Z3061" s="44">
        <v>11</v>
      </c>
      <c r="AA3061" s="115" t="s">
        <v>3108</v>
      </c>
      <c r="AB3061" s="44">
        <v>2</v>
      </c>
      <c r="AC3061" s="45"/>
    </row>
    <row r="3062" spans="1:29" x14ac:dyDescent="0.2">
      <c r="A3062" s="37">
        <v>3061</v>
      </c>
      <c r="B3062" s="38" t="s">
        <v>2624</v>
      </c>
      <c r="C3062" s="39" t="s">
        <v>2667</v>
      </c>
      <c r="D3062" s="40">
        <v>44101</v>
      </c>
      <c r="E3062" s="38">
        <v>1</v>
      </c>
      <c r="F3062" s="38"/>
      <c r="G3062" s="38" t="s">
        <v>2</v>
      </c>
      <c r="H3062" s="38" t="s">
        <v>2</v>
      </c>
      <c r="I3062" s="82">
        <v>3320</v>
      </c>
      <c r="J3062" s="82">
        <v>12216</v>
      </c>
      <c r="K3062" s="82">
        <v>0</v>
      </c>
      <c r="L3062" s="41">
        <f>SUM(Data5[[#This Row],[CHELTUIELI DE PERSONAL LEI]:[CHELTUIELI DE CAPITAL (ACTIVE NEFINANCIARE ) LEI]])</f>
        <v>15536</v>
      </c>
      <c r="M3062" s="41">
        <f>Data5[[#This Row],[TOTAL CHELTUIELI LEI]]/Data5[[#This Row],[CURS VALUTAR EURO BNR 22 07 2020]]</f>
        <v>3209.8510361356175</v>
      </c>
      <c r="N3062" s="49">
        <v>4366</v>
      </c>
      <c r="O3062" s="42"/>
      <c r="P3062" s="42">
        <v>1496</v>
      </c>
      <c r="Q3062" s="42"/>
      <c r="R3062" s="42">
        <f>Data5[[#This Row],[PERSOANE ÎNSCRISE ÎN LISTELE ELECTORALE (TURUL 1)            ]]+Data5[[#This Row],[PERSOANE ÎNSCRISE ÎN LISTELE ELECTORALE (TURUL AL 2-LEA)]]</f>
        <v>4366</v>
      </c>
      <c r="S3062" s="42">
        <f>Data5[[#This Row],[PERSOANE CARE AU PARTICIPAT LA VOT (TURUL 1)]]+Data5[[#This Row],[PERSOANE CARE AU PARTICIPAT LA VOT  (TURUL AL 2-LEA)]]</f>
        <v>1496</v>
      </c>
      <c r="T3062" s="41">
        <f>Data5[[#This Row],[TOTAL CHELTUIELI LEI]]/Data5[[#This Row],[NUMĂRUL PERSOANELOR ÎNSCRISE ÎN LISTELE ELECTORALE]]</f>
        <v>3.5584058634906093</v>
      </c>
      <c r="U3062" s="41">
        <f>Data5[[#This Row],[TOTAL CHELTUIELI EURO]]/Data5[[#This Row],[NUMĂRUL PERSOANELOR ÎNSCRISE ÎN LISTELE ELECTORALE]]</f>
        <v>0.73519263310481386</v>
      </c>
      <c r="V3062" s="41">
        <f>Data5[[#This Row],[TOTAL CHELTUIELI LEI]]/Data5[[#This Row],[NUMĂRUL PERSOANELOR CARE AU PARTICIPAT LA VOT]]</f>
        <v>10.385026737967914</v>
      </c>
      <c r="W3062" s="41">
        <f>Data5[[#This Row],[TOTAL CHELTUIELI EURO]]/Data5[[#This Row],[NUMĂRUL PERSOANELOR CARE AU PARTICIPAT LA VOT]]</f>
        <v>2.1456223503580332</v>
      </c>
      <c r="X3062" s="43">
        <v>4.8400999999999996</v>
      </c>
      <c r="Y3062" s="114" t="s">
        <v>2884</v>
      </c>
      <c r="Z3062" s="44">
        <v>3</v>
      </c>
      <c r="AA3062" s="115" t="s">
        <v>3105</v>
      </c>
      <c r="AB3062" s="44">
        <v>0</v>
      </c>
      <c r="AC3062" s="45"/>
    </row>
    <row r="3063" spans="1:29" x14ac:dyDescent="0.2">
      <c r="A3063" s="37">
        <v>3062</v>
      </c>
      <c r="B3063" s="38" t="s">
        <v>2624</v>
      </c>
      <c r="C3063" s="39" t="s">
        <v>2668</v>
      </c>
      <c r="D3063" s="40">
        <v>44101</v>
      </c>
      <c r="E3063" s="38">
        <v>1</v>
      </c>
      <c r="F3063" s="38"/>
      <c r="G3063" s="38" t="s">
        <v>2</v>
      </c>
      <c r="H3063" s="38" t="s">
        <v>2</v>
      </c>
      <c r="I3063" s="82">
        <v>2400</v>
      </c>
      <c r="J3063" s="82">
        <v>2905.92</v>
      </c>
      <c r="K3063" s="82">
        <v>0</v>
      </c>
      <c r="L3063" s="41">
        <f>SUM(Data5[[#This Row],[CHELTUIELI DE PERSONAL LEI]:[CHELTUIELI DE CAPITAL (ACTIVE NEFINANCIARE ) LEI]])</f>
        <v>5305.92</v>
      </c>
      <c r="M3063" s="41">
        <f>Data5[[#This Row],[TOTAL CHELTUIELI LEI]]/Data5[[#This Row],[CURS VALUTAR EURO BNR 22 07 2020]]</f>
        <v>1096.241813185678</v>
      </c>
      <c r="N3063" s="49">
        <v>1968</v>
      </c>
      <c r="O3063" s="42"/>
      <c r="P3063" s="42">
        <v>1271</v>
      </c>
      <c r="Q3063" s="42"/>
      <c r="R3063" s="42">
        <f>Data5[[#This Row],[PERSOANE ÎNSCRISE ÎN LISTELE ELECTORALE (TURUL 1)            ]]+Data5[[#This Row],[PERSOANE ÎNSCRISE ÎN LISTELE ELECTORALE (TURUL AL 2-LEA)]]</f>
        <v>1968</v>
      </c>
      <c r="S3063" s="42">
        <f>Data5[[#This Row],[PERSOANE CARE AU PARTICIPAT LA VOT (TURUL 1)]]+Data5[[#This Row],[PERSOANE CARE AU PARTICIPAT LA VOT  (TURUL AL 2-LEA)]]</f>
        <v>1271</v>
      </c>
      <c r="T3063" s="41">
        <f>Data5[[#This Row],[TOTAL CHELTUIELI LEI]]/Data5[[#This Row],[NUMĂRUL PERSOANELOR ÎNSCRISE ÎN LISTELE ELECTORALE]]</f>
        <v>2.6960975609756099</v>
      </c>
      <c r="U3063" s="41">
        <f>Data5[[#This Row],[TOTAL CHELTUIELI EURO]]/Data5[[#This Row],[NUMĂRUL PERSOANELOR ÎNSCRISE ÎN LISTELE ELECTORALE]]</f>
        <v>0.55703344165938917</v>
      </c>
      <c r="V3063" s="41">
        <f>Data5[[#This Row],[TOTAL CHELTUIELI LEI]]/Data5[[#This Row],[NUMĂRUL PERSOANELOR CARE AU PARTICIPAT LA VOT]]</f>
        <v>4.1746026750590088</v>
      </c>
      <c r="W3063" s="41">
        <f>Data5[[#This Row],[TOTAL CHELTUIELI EURO]]/Data5[[#This Row],[NUMĂRUL PERSOANELOR CARE AU PARTICIPAT LA VOT]]</f>
        <v>0.8625033935371188</v>
      </c>
      <c r="X3063" s="43">
        <v>4.8400999999999996</v>
      </c>
      <c r="Y3063" s="114" t="s">
        <v>2891</v>
      </c>
      <c r="Z3063" s="44">
        <v>2</v>
      </c>
      <c r="AA3063" s="115" t="s">
        <v>3105</v>
      </c>
      <c r="AB3063" s="44">
        <v>0</v>
      </c>
      <c r="AC3063" s="45"/>
    </row>
    <row r="3064" spans="1:29" x14ac:dyDescent="0.2">
      <c r="A3064" s="37">
        <v>3063</v>
      </c>
      <c r="B3064" s="38" t="s">
        <v>2624</v>
      </c>
      <c r="C3064" s="39" t="s">
        <v>2278</v>
      </c>
      <c r="D3064" s="40">
        <v>44101</v>
      </c>
      <c r="E3064" s="38">
        <v>1</v>
      </c>
      <c r="F3064" s="38"/>
      <c r="G3064" s="38" t="s">
        <v>2</v>
      </c>
      <c r="H3064" s="38" t="s">
        <v>2</v>
      </c>
      <c r="I3064" s="82">
        <v>0</v>
      </c>
      <c r="J3064" s="82">
        <v>1675</v>
      </c>
      <c r="K3064" s="82">
        <v>0</v>
      </c>
      <c r="L3064" s="41">
        <f>SUM(Data5[[#This Row],[CHELTUIELI DE PERSONAL LEI]:[CHELTUIELI DE CAPITAL (ACTIVE NEFINANCIARE ) LEI]])</f>
        <v>1675</v>
      </c>
      <c r="M3064" s="41">
        <f>Data5[[#This Row],[TOTAL CHELTUIELI LEI]]/Data5[[#This Row],[CURS VALUTAR EURO BNR 22 07 2020]]</f>
        <v>346.06723001590876</v>
      </c>
      <c r="N3064" s="49">
        <v>2758</v>
      </c>
      <c r="O3064" s="42"/>
      <c r="P3064" s="42">
        <v>1600</v>
      </c>
      <c r="Q3064" s="42"/>
      <c r="R3064" s="42">
        <f>Data5[[#This Row],[PERSOANE ÎNSCRISE ÎN LISTELE ELECTORALE (TURUL 1)            ]]+Data5[[#This Row],[PERSOANE ÎNSCRISE ÎN LISTELE ELECTORALE (TURUL AL 2-LEA)]]</f>
        <v>2758</v>
      </c>
      <c r="S3064" s="42">
        <f>Data5[[#This Row],[PERSOANE CARE AU PARTICIPAT LA VOT (TURUL 1)]]+Data5[[#This Row],[PERSOANE CARE AU PARTICIPAT LA VOT  (TURUL AL 2-LEA)]]</f>
        <v>1600</v>
      </c>
      <c r="T3064" s="41">
        <f>Data5[[#This Row],[TOTAL CHELTUIELI LEI]]/Data5[[#This Row],[NUMĂRUL PERSOANELOR ÎNSCRISE ÎN LISTELE ELECTORALE]]</f>
        <v>0.60732414793328504</v>
      </c>
      <c r="U3064" s="41">
        <f>Data5[[#This Row],[TOTAL CHELTUIELI EURO]]/Data5[[#This Row],[NUMĂRUL PERSOANELOR ÎNSCRISE ÎN LISTELE ELECTORALE]]</f>
        <v>0.12547760334151878</v>
      </c>
      <c r="V3064" s="41">
        <f>Data5[[#This Row],[TOTAL CHELTUIELI LEI]]/Data5[[#This Row],[NUMĂRUL PERSOANELOR CARE AU PARTICIPAT LA VOT]]</f>
        <v>1.046875</v>
      </c>
      <c r="W3064" s="41">
        <f>Data5[[#This Row],[TOTAL CHELTUIELI EURO]]/Data5[[#This Row],[NUMĂRUL PERSOANELOR CARE AU PARTICIPAT LA VOT]]</f>
        <v>0.21629201875994297</v>
      </c>
      <c r="X3064" s="43">
        <v>4.8400999999999996</v>
      </c>
      <c r="Y3064" s="114" t="s">
        <v>2890</v>
      </c>
      <c r="Z3064" s="44">
        <v>0</v>
      </c>
      <c r="AA3064" s="115" t="s">
        <v>3105</v>
      </c>
      <c r="AB3064" s="44">
        <v>0</v>
      </c>
      <c r="AC3064" s="45"/>
    </row>
    <row r="3065" spans="1:29" x14ac:dyDescent="0.2">
      <c r="A3065" s="37">
        <v>3064</v>
      </c>
      <c r="B3065" s="38" t="s">
        <v>2624</v>
      </c>
      <c r="C3065" s="39" t="s">
        <v>2669</v>
      </c>
      <c r="D3065" s="40">
        <v>44101</v>
      </c>
      <c r="E3065" s="38">
        <v>1</v>
      </c>
      <c r="F3065" s="38"/>
      <c r="G3065" s="38" t="s">
        <v>2</v>
      </c>
      <c r="H3065" s="38" t="s">
        <v>2</v>
      </c>
      <c r="I3065" s="83">
        <v>1200</v>
      </c>
      <c r="J3065" s="83">
        <v>1803.38</v>
      </c>
      <c r="K3065" s="83">
        <v>0</v>
      </c>
      <c r="L3065" s="41">
        <f>SUM(Data5[[#This Row],[CHELTUIELI DE PERSONAL LEI]:[CHELTUIELI DE CAPITAL (ACTIVE NEFINANCIARE ) LEI]])</f>
        <v>3003.38</v>
      </c>
      <c r="M3065" s="41">
        <f>Data5[[#This Row],[TOTAL CHELTUIELI LEI]]/Data5[[#This Row],[CURS VALUTAR EURO BNR 22 07 2020]]</f>
        <v>620.52023718518217</v>
      </c>
      <c r="N3065" s="49">
        <v>1281</v>
      </c>
      <c r="O3065" s="42"/>
      <c r="P3065" s="42">
        <v>1005</v>
      </c>
      <c r="Q3065" s="42"/>
      <c r="R3065" s="42">
        <f>Data5[[#This Row],[PERSOANE ÎNSCRISE ÎN LISTELE ELECTORALE (TURUL 1)            ]]+Data5[[#This Row],[PERSOANE ÎNSCRISE ÎN LISTELE ELECTORALE (TURUL AL 2-LEA)]]</f>
        <v>1281</v>
      </c>
      <c r="S3065" s="42">
        <f>Data5[[#This Row],[PERSOANE CARE AU PARTICIPAT LA VOT (TURUL 1)]]+Data5[[#This Row],[PERSOANE CARE AU PARTICIPAT LA VOT  (TURUL AL 2-LEA)]]</f>
        <v>1005</v>
      </c>
      <c r="T3065" s="41">
        <f>Data5[[#This Row],[TOTAL CHELTUIELI LEI]]/Data5[[#This Row],[NUMĂRUL PERSOANELOR ÎNSCRISE ÎN LISTELE ELECTORALE]]</f>
        <v>2.3445589383294303</v>
      </c>
      <c r="U3065" s="41">
        <f>Data5[[#This Row],[TOTAL CHELTUIELI EURO]]/Data5[[#This Row],[NUMĂRUL PERSOANELOR ÎNSCRISE ÎN LISTELE ELECTORALE]]</f>
        <v>0.48440299546071985</v>
      </c>
      <c r="V3065" s="41">
        <f>Data5[[#This Row],[TOTAL CHELTUIELI LEI]]/Data5[[#This Row],[NUMĂRUL PERSOANELOR CARE AU PARTICIPAT LA VOT]]</f>
        <v>2.9884378109452738</v>
      </c>
      <c r="W3065" s="41">
        <f>Data5[[#This Row],[TOTAL CHELTUIELI EURO]]/Data5[[#This Row],[NUMĂRUL PERSOANELOR CARE AU PARTICIPAT LA VOT]]</f>
        <v>0.61743307182605189</v>
      </c>
      <c r="X3065" s="43">
        <v>4.8400999999999996</v>
      </c>
      <c r="Y3065" s="114" t="s">
        <v>2891</v>
      </c>
      <c r="Z3065" s="44">
        <v>2</v>
      </c>
      <c r="AA3065" s="115" t="s">
        <v>3105</v>
      </c>
      <c r="AB3065" s="44">
        <v>0</v>
      </c>
      <c r="AC3065" s="45"/>
    </row>
    <row r="3066" spans="1:29" x14ac:dyDescent="0.2">
      <c r="A3066" s="37">
        <v>3065</v>
      </c>
      <c r="B3066" s="38" t="s">
        <v>2624</v>
      </c>
      <c r="C3066" s="39" t="s">
        <v>2670</v>
      </c>
      <c r="D3066" s="40">
        <v>44101</v>
      </c>
      <c r="E3066" s="38">
        <v>1</v>
      </c>
      <c r="F3066" s="38"/>
      <c r="G3066" s="38" t="s">
        <v>2</v>
      </c>
      <c r="H3066" s="38" t="s">
        <v>2</v>
      </c>
      <c r="I3066" s="83">
        <v>0</v>
      </c>
      <c r="J3066" s="83">
        <v>3000</v>
      </c>
      <c r="K3066" s="83">
        <v>0</v>
      </c>
      <c r="L3066" s="41">
        <f>SUM(Data5[[#This Row],[CHELTUIELI DE PERSONAL LEI]:[CHELTUIELI DE CAPITAL (ACTIVE NEFINANCIARE ) LEI]])</f>
        <v>3000</v>
      </c>
      <c r="M3066" s="41">
        <f>Data5[[#This Row],[TOTAL CHELTUIELI LEI]]/Data5[[#This Row],[CURS VALUTAR EURO BNR 22 07 2020]]</f>
        <v>619.82190450610528</v>
      </c>
      <c r="N3066" s="49">
        <v>2640</v>
      </c>
      <c r="O3066" s="42"/>
      <c r="P3066" s="42">
        <v>1571</v>
      </c>
      <c r="Q3066" s="42"/>
      <c r="R3066" s="42">
        <f>Data5[[#This Row],[PERSOANE ÎNSCRISE ÎN LISTELE ELECTORALE (TURUL 1)            ]]+Data5[[#This Row],[PERSOANE ÎNSCRISE ÎN LISTELE ELECTORALE (TURUL AL 2-LEA)]]</f>
        <v>2640</v>
      </c>
      <c r="S3066" s="42">
        <f>Data5[[#This Row],[PERSOANE CARE AU PARTICIPAT LA VOT (TURUL 1)]]+Data5[[#This Row],[PERSOANE CARE AU PARTICIPAT LA VOT  (TURUL AL 2-LEA)]]</f>
        <v>1571</v>
      </c>
      <c r="T3066" s="41">
        <f>Data5[[#This Row],[TOTAL CHELTUIELI LEI]]/Data5[[#This Row],[NUMĂRUL PERSOANELOR ÎNSCRISE ÎN LISTELE ELECTORALE]]</f>
        <v>1.1363636363636365</v>
      </c>
      <c r="U3066" s="41">
        <f>Data5[[#This Row],[TOTAL CHELTUIELI EURO]]/Data5[[#This Row],[NUMĂRUL PERSOANELOR ÎNSCRISE ÎN LISTELE ELECTORALE]]</f>
        <v>0.23478102443413079</v>
      </c>
      <c r="V3066" s="41">
        <f>Data5[[#This Row],[TOTAL CHELTUIELI LEI]]/Data5[[#This Row],[NUMĂRUL PERSOANELOR CARE AU PARTICIPAT LA VOT]]</f>
        <v>1.9096117122851686</v>
      </c>
      <c r="W3066" s="41">
        <f>Data5[[#This Row],[TOTAL CHELTUIELI EURO]]/Data5[[#This Row],[NUMĂRUL PERSOANELOR CARE AU PARTICIPAT LA VOT]]</f>
        <v>0.39453972279191935</v>
      </c>
      <c r="X3066" s="43">
        <v>4.8400999999999996</v>
      </c>
      <c r="Y3066" s="114" t="s">
        <v>2894</v>
      </c>
      <c r="Z3066" s="44">
        <v>1</v>
      </c>
      <c r="AA3066" s="115" t="s">
        <v>3105</v>
      </c>
      <c r="AB3066" s="44">
        <v>0</v>
      </c>
      <c r="AC3066" s="45"/>
    </row>
    <row r="3067" spans="1:29" x14ac:dyDescent="0.2">
      <c r="A3067" s="37">
        <v>3066</v>
      </c>
      <c r="B3067" s="38" t="s">
        <v>2624</v>
      </c>
      <c r="C3067" s="39" t="s">
        <v>2671</v>
      </c>
      <c r="D3067" s="40">
        <v>44101</v>
      </c>
      <c r="E3067" s="38">
        <v>1</v>
      </c>
      <c r="F3067" s="38"/>
      <c r="G3067" s="38" t="s">
        <v>2</v>
      </c>
      <c r="H3067" s="38" t="s">
        <v>2</v>
      </c>
      <c r="I3067" s="82">
        <v>0</v>
      </c>
      <c r="J3067" s="82">
        <v>1312</v>
      </c>
      <c r="K3067" s="82">
        <v>0</v>
      </c>
      <c r="L3067" s="41">
        <f>SUM(Data5[[#This Row],[CHELTUIELI DE PERSONAL LEI]:[CHELTUIELI DE CAPITAL (ACTIVE NEFINANCIARE ) LEI]])</f>
        <v>1312</v>
      </c>
      <c r="M3067" s="41">
        <f>Data5[[#This Row],[TOTAL CHELTUIELI LEI]]/Data5[[#This Row],[CURS VALUTAR EURO BNR 22 07 2020]]</f>
        <v>271.06877957067007</v>
      </c>
      <c r="N3067" s="49">
        <v>2286</v>
      </c>
      <c r="O3067" s="42"/>
      <c r="P3067" s="42">
        <v>1073</v>
      </c>
      <c r="Q3067" s="42"/>
      <c r="R3067" s="42">
        <f>Data5[[#This Row],[PERSOANE ÎNSCRISE ÎN LISTELE ELECTORALE (TURUL 1)            ]]+Data5[[#This Row],[PERSOANE ÎNSCRISE ÎN LISTELE ELECTORALE (TURUL AL 2-LEA)]]</f>
        <v>2286</v>
      </c>
      <c r="S3067" s="42">
        <f>Data5[[#This Row],[PERSOANE CARE AU PARTICIPAT LA VOT (TURUL 1)]]+Data5[[#This Row],[PERSOANE CARE AU PARTICIPAT LA VOT  (TURUL AL 2-LEA)]]</f>
        <v>1073</v>
      </c>
      <c r="T3067" s="41">
        <f>Data5[[#This Row],[TOTAL CHELTUIELI LEI]]/Data5[[#This Row],[NUMĂRUL PERSOANELOR ÎNSCRISE ÎN LISTELE ELECTORALE]]</f>
        <v>0.573928258967629</v>
      </c>
      <c r="U3067" s="41">
        <f>Data5[[#This Row],[TOTAL CHELTUIELI EURO]]/Data5[[#This Row],[NUMĂRUL PERSOANELOR ÎNSCRISE ÎN LISTELE ELECTORALE]]</f>
        <v>0.11857776884106302</v>
      </c>
      <c r="V3067" s="41">
        <f>Data5[[#This Row],[TOTAL CHELTUIELI LEI]]/Data5[[#This Row],[NUMĂRUL PERSOANELOR CARE AU PARTICIPAT LA VOT]]</f>
        <v>1.222739981360671</v>
      </c>
      <c r="W3067" s="41">
        <f>Data5[[#This Row],[TOTAL CHELTUIELI EURO]]/Data5[[#This Row],[NUMĂRUL PERSOANELOR CARE AU PARTICIPAT LA VOT]]</f>
        <v>0.25262700798757698</v>
      </c>
      <c r="X3067" s="43">
        <v>4.8400999999999996</v>
      </c>
      <c r="Y3067" s="114" t="s">
        <v>2890</v>
      </c>
      <c r="Z3067" s="44">
        <v>0</v>
      </c>
      <c r="AA3067" s="115" t="s">
        <v>3105</v>
      </c>
      <c r="AB3067" s="44">
        <v>0</v>
      </c>
      <c r="AC3067" s="45"/>
    </row>
    <row r="3068" spans="1:29" x14ac:dyDescent="0.2">
      <c r="A3068" s="37">
        <v>3067</v>
      </c>
      <c r="B3068" s="38" t="s">
        <v>2624</v>
      </c>
      <c r="C3068" s="39" t="s">
        <v>2672</v>
      </c>
      <c r="D3068" s="40">
        <v>44101</v>
      </c>
      <c r="E3068" s="38">
        <v>1</v>
      </c>
      <c r="F3068" s="38"/>
      <c r="G3068" s="38" t="s">
        <v>2</v>
      </c>
      <c r="H3068" s="38" t="s">
        <v>2</v>
      </c>
      <c r="I3068" s="82">
        <v>5640</v>
      </c>
      <c r="J3068" s="82">
        <v>11898</v>
      </c>
      <c r="K3068" s="82">
        <v>0</v>
      </c>
      <c r="L3068" s="41">
        <f>SUM(Data5[[#This Row],[CHELTUIELI DE PERSONAL LEI]:[CHELTUIELI DE CAPITAL (ACTIVE NEFINANCIARE ) LEI]])</f>
        <v>17538</v>
      </c>
      <c r="M3068" s="41">
        <f>Data5[[#This Row],[TOTAL CHELTUIELI LEI]]/Data5[[#This Row],[CURS VALUTAR EURO BNR 22 07 2020]]</f>
        <v>3623.4788537426916</v>
      </c>
      <c r="N3068" s="49">
        <v>4768</v>
      </c>
      <c r="O3068" s="42"/>
      <c r="P3068" s="42">
        <v>3231</v>
      </c>
      <c r="Q3068" s="42"/>
      <c r="R3068" s="42">
        <f>Data5[[#This Row],[PERSOANE ÎNSCRISE ÎN LISTELE ELECTORALE (TURUL 1)            ]]+Data5[[#This Row],[PERSOANE ÎNSCRISE ÎN LISTELE ELECTORALE (TURUL AL 2-LEA)]]</f>
        <v>4768</v>
      </c>
      <c r="S3068" s="42">
        <f>Data5[[#This Row],[PERSOANE CARE AU PARTICIPAT LA VOT (TURUL 1)]]+Data5[[#This Row],[PERSOANE CARE AU PARTICIPAT LA VOT  (TURUL AL 2-LEA)]]</f>
        <v>3231</v>
      </c>
      <c r="T3068" s="41">
        <f>Data5[[#This Row],[TOTAL CHELTUIELI LEI]]/Data5[[#This Row],[NUMĂRUL PERSOANELOR ÎNSCRISE ÎN LISTELE ELECTORALE]]</f>
        <v>3.6782718120805371</v>
      </c>
      <c r="U3068" s="41">
        <f>Data5[[#This Row],[TOTAL CHELTUIELI EURO]]/Data5[[#This Row],[NUMĂRUL PERSOANELOR ÎNSCRISE ÎN LISTELE ELECTORALE]]</f>
        <v>0.75995781328496048</v>
      </c>
      <c r="V3068" s="41">
        <f>Data5[[#This Row],[TOTAL CHELTUIELI LEI]]/Data5[[#This Row],[NUMĂRUL PERSOANELOR CARE AU PARTICIPAT LA VOT]]</f>
        <v>5.4280408542246983</v>
      </c>
      <c r="W3068" s="41">
        <f>Data5[[#This Row],[TOTAL CHELTUIELI EURO]]/Data5[[#This Row],[NUMĂRUL PERSOANELOR CARE AU PARTICIPAT LA VOT]]</f>
        <v>1.1214728733341663</v>
      </c>
      <c r="X3068" s="43">
        <v>4.8400999999999996</v>
      </c>
      <c r="Y3068" s="114" t="s">
        <v>2884</v>
      </c>
      <c r="Z3068" s="44">
        <v>3</v>
      </c>
      <c r="AA3068" s="115" t="s">
        <v>3105</v>
      </c>
      <c r="AB3068" s="44">
        <v>0</v>
      </c>
      <c r="AC3068" s="45"/>
    </row>
    <row r="3069" spans="1:29" x14ac:dyDescent="0.2">
      <c r="A3069" s="37">
        <v>3068</v>
      </c>
      <c r="B3069" s="38" t="s">
        <v>2624</v>
      </c>
      <c r="C3069" s="39" t="s">
        <v>2673</v>
      </c>
      <c r="D3069" s="40">
        <v>44101</v>
      </c>
      <c r="E3069" s="38">
        <v>1</v>
      </c>
      <c r="F3069" s="38"/>
      <c r="G3069" s="38" t="s">
        <v>2</v>
      </c>
      <c r="H3069" s="38" t="s">
        <v>2</v>
      </c>
      <c r="I3069" s="82">
        <v>0</v>
      </c>
      <c r="J3069" s="82">
        <v>0</v>
      </c>
      <c r="K3069" s="82">
        <v>0</v>
      </c>
      <c r="L3069" s="41">
        <f>SUM(Data5[[#This Row],[CHELTUIELI DE PERSONAL LEI]:[CHELTUIELI DE CAPITAL (ACTIVE NEFINANCIARE ) LEI]])</f>
        <v>0</v>
      </c>
      <c r="M3069" s="41">
        <f>Data5[[#This Row],[TOTAL CHELTUIELI LEI]]/Data5[[#This Row],[CURS VALUTAR EURO BNR 22 07 2020]]</f>
        <v>0</v>
      </c>
      <c r="N3069" s="49">
        <v>1933</v>
      </c>
      <c r="O3069" s="42"/>
      <c r="P3069" s="42">
        <v>1314</v>
      </c>
      <c r="Q3069" s="42"/>
      <c r="R3069" s="42">
        <f>Data5[[#This Row],[PERSOANE ÎNSCRISE ÎN LISTELE ELECTORALE (TURUL 1)            ]]+Data5[[#This Row],[PERSOANE ÎNSCRISE ÎN LISTELE ELECTORALE (TURUL AL 2-LEA)]]</f>
        <v>1933</v>
      </c>
      <c r="S3069" s="42">
        <f>Data5[[#This Row],[PERSOANE CARE AU PARTICIPAT LA VOT (TURUL 1)]]+Data5[[#This Row],[PERSOANE CARE AU PARTICIPAT LA VOT  (TURUL AL 2-LEA)]]</f>
        <v>1314</v>
      </c>
      <c r="T3069" s="41">
        <f>Data5[[#This Row],[TOTAL CHELTUIELI LEI]]/Data5[[#This Row],[NUMĂRUL PERSOANELOR ÎNSCRISE ÎN LISTELE ELECTORALE]]</f>
        <v>0</v>
      </c>
      <c r="U3069" s="41">
        <f>Data5[[#This Row],[TOTAL CHELTUIELI EURO]]/Data5[[#This Row],[NUMĂRUL PERSOANELOR ÎNSCRISE ÎN LISTELE ELECTORALE]]</f>
        <v>0</v>
      </c>
      <c r="V3069" s="41">
        <f>Data5[[#This Row],[TOTAL CHELTUIELI LEI]]/Data5[[#This Row],[NUMĂRUL PERSOANELOR CARE AU PARTICIPAT LA VOT]]</f>
        <v>0</v>
      </c>
      <c r="W3069" s="41">
        <f>Data5[[#This Row],[TOTAL CHELTUIELI EURO]]/Data5[[#This Row],[NUMĂRUL PERSOANELOR CARE AU PARTICIPAT LA VOT]]</f>
        <v>0</v>
      </c>
      <c r="X3069" s="43">
        <v>4.8400999999999996</v>
      </c>
      <c r="Y3069" s="114" t="s">
        <v>2890</v>
      </c>
      <c r="Z3069" s="44">
        <v>0</v>
      </c>
      <c r="AA3069" s="115" t="s">
        <v>3105</v>
      </c>
      <c r="AB3069" s="44">
        <v>0</v>
      </c>
      <c r="AC3069" s="45"/>
    </row>
    <row r="3070" spans="1:29" x14ac:dyDescent="0.2">
      <c r="A3070" s="37">
        <v>3069</v>
      </c>
      <c r="B3070" s="38" t="s">
        <v>2624</v>
      </c>
      <c r="C3070" s="39" t="s">
        <v>244</v>
      </c>
      <c r="D3070" s="40">
        <v>44101</v>
      </c>
      <c r="E3070" s="38">
        <v>1</v>
      </c>
      <c r="F3070" s="38"/>
      <c r="G3070" s="38" t="s">
        <v>2</v>
      </c>
      <c r="H3070" s="38" t="s">
        <v>2</v>
      </c>
      <c r="I3070" s="82">
        <v>19800</v>
      </c>
      <c r="J3070" s="82">
        <v>18456.87</v>
      </c>
      <c r="K3070" s="82">
        <v>0</v>
      </c>
      <c r="L3070" s="41">
        <f>SUM(Data5[[#This Row],[CHELTUIELI DE PERSONAL LEI]:[CHELTUIELI DE CAPITAL (ACTIVE NEFINANCIARE ) LEI]])</f>
        <v>38256.869999999995</v>
      </c>
      <c r="M3070" s="41">
        <f>Data5[[#This Row],[TOTAL CHELTUIELI LEI]]/Data5[[#This Row],[CURS VALUTAR EURO BNR 22 07 2020]]</f>
        <v>7904.1486746141609</v>
      </c>
      <c r="N3070" s="49">
        <v>4517</v>
      </c>
      <c r="O3070" s="42"/>
      <c r="P3070" s="42">
        <v>2671</v>
      </c>
      <c r="Q3070" s="42"/>
      <c r="R3070" s="42">
        <f>Data5[[#This Row],[PERSOANE ÎNSCRISE ÎN LISTELE ELECTORALE (TURUL 1)            ]]+Data5[[#This Row],[PERSOANE ÎNSCRISE ÎN LISTELE ELECTORALE (TURUL AL 2-LEA)]]</f>
        <v>4517</v>
      </c>
      <c r="S3070" s="42">
        <f>Data5[[#This Row],[PERSOANE CARE AU PARTICIPAT LA VOT (TURUL 1)]]+Data5[[#This Row],[PERSOANE CARE AU PARTICIPAT LA VOT  (TURUL AL 2-LEA)]]</f>
        <v>2671</v>
      </c>
      <c r="T3070" s="41">
        <f>Data5[[#This Row],[TOTAL CHELTUIELI LEI]]/Data5[[#This Row],[NUMĂRUL PERSOANELOR ÎNSCRISE ÎN LISTELE ELECTORALE]]</f>
        <v>8.4695306619437662</v>
      </c>
      <c r="U3070" s="41">
        <f>Data5[[#This Row],[TOTAL CHELTUIELI EURO]]/Data5[[#This Row],[NUMĂRUL PERSOANELOR ÎNSCRISE ÎN LISTELE ELECTORALE]]</f>
        <v>1.7498668750529469</v>
      </c>
      <c r="V3070" s="41">
        <f>Data5[[#This Row],[TOTAL CHELTUIELI LEI]]/Data5[[#This Row],[NUMĂRUL PERSOANELOR CARE AU PARTICIPAT LA VOT]]</f>
        <v>14.323051291651065</v>
      </c>
      <c r="W3070" s="41">
        <f>Data5[[#This Row],[TOTAL CHELTUIELI EURO]]/Data5[[#This Row],[NUMĂRUL PERSOANELOR CARE AU PARTICIPAT LA VOT]]</f>
        <v>2.9592469766432652</v>
      </c>
      <c r="X3070" s="43">
        <v>4.8400999999999996</v>
      </c>
      <c r="Y3070" s="114" t="s">
        <v>2896</v>
      </c>
      <c r="Z3070" s="44">
        <v>8</v>
      </c>
      <c r="AA3070" s="115" t="s">
        <v>3107</v>
      </c>
      <c r="AB3070" s="44">
        <v>1</v>
      </c>
      <c r="AC3070" s="45"/>
    </row>
    <row r="3071" spans="1:29" x14ac:dyDescent="0.2">
      <c r="A3071" s="37">
        <v>3070</v>
      </c>
      <c r="B3071" s="38" t="s">
        <v>2624</v>
      </c>
      <c r="C3071" s="39" t="s">
        <v>2674</v>
      </c>
      <c r="D3071" s="40">
        <v>44101</v>
      </c>
      <c r="E3071" s="38">
        <v>1</v>
      </c>
      <c r="F3071" s="38"/>
      <c r="G3071" s="38" t="s">
        <v>2</v>
      </c>
      <c r="H3071" s="38" t="s">
        <v>2</v>
      </c>
      <c r="I3071" s="82">
        <v>105270</v>
      </c>
      <c r="J3071" s="82">
        <v>1530</v>
      </c>
      <c r="K3071" s="82">
        <v>0</v>
      </c>
      <c r="L3071" s="41">
        <f>SUM(Data5[[#This Row],[CHELTUIELI DE PERSONAL LEI]:[CHELTUIELI DE CAPITAL (ACTIVE NEFINANCIARE ) LEI]])</f>
        <v>106800</v>
      </c>
      <c r="M3071" s="41">
        <f>Data5[[#This Row],[TOTAL CHELTUIELI LEI]]/Data5[[#This Row],[CURS VALUTAR EURO BNR 22 07 2020]]</f>
        <v>22065.65980041735</v>
      </c>
      <c r="N3071" s="49">
        <v>2993</v>
      </c>
      <c r="O3071" s="42"/>
      <c r="P3071" s="42">
        <v>1328</v>
      </c>
      <c r="Q3071" s="42"/>
      <c r="R3071" s="42">
        <f>Data5[[#This Row],[PERSOANE ÎNSCRISE ÎN LISTELE ELECTORALE (TURUL 1)            ]]+Data5[[#This Row],[PERSOANE ÎNSCRISE ÎN LISTELE ELECTORALE (TURUL AL 2-LEA)]]</f>
        <v>2993</v>
      </c>
      <c r="S3071" s="42">
        <f>Data5[[#This Row],[PERSOANE CARE AU PARTICIPAT LA VOT (TURUL 1)]]+Data5[[#This Row],[PERSOANE CARE AU PARTICIPAT LA VOT  (TURUL AL 2-LEA)]]</f>
        <v>1328</v>
      </c>
      <c r="T3071" s="41">
        <f>Data5[[#This Row],[TOTAL CHELTUIELI LEI]]/Data5[[#This Row],[NUMĂRUL PERSOANELOR ÎNSCRISE ÎN LISTELE ELECTORALE]]</f>
        <v>35.683260942198466</v>
      </c>
      <c r="U3071" s="41">
        <f>Data5[[#This Row],[TOTAL CHELTUIELI EURO]]/Data5[[#This Row],[NUMĂRUL PERSOANELOR ÎNSCRISE ÎN LISTELE ELECTORALE]]</f>
        <v>7.3724222520605913</v>
      </c>
      <c r="V3071" s="41">
        <f>Data5[[#This Row],[TOTAL CHELTUIELI LEI]]/Data5[[#This Row],[NUMĂRUL PERSOANELOR CARE AU PARTICIPAT LA VOT]]</f>
        <v>80.421686746987959</v>
      </c>
      <c r="W3071" s="41">
        <f>Data5[[#This Row],[TOTAL CHELTUIELI EURO]]/Data5[[#This Row],[NUMĂRUL PERSOANELOR CARE AU PARTICIPAT LA VOT]]</f>
        <v>16.615707681037161</v>
      </c>
      <c r="X3071" s="43">
        <v>4.8400999999999996</v>
      </c>
      <c r="Y3071" s="114" t="s">
        <v>2921</v>
      </c>
      <c r="Z3071" s="44">
        <v>35</v>
      </c>
      <c r="AA3071" s="115" t="s">
        <v>3113</v>
      </c>
      <c r="AB3071" s="44">
        <v>7</v>
      </c>
      <c r="AC3071" s="45"/>
    </row>
    <row r="3072" spans="1:29" x14ac:dyDescent="0.2">
      <c r="A3072" s="37">
        <v>3071</v>
      </c>
      <c r="B3072" s="38" t="s">
        <v>2624</v>
      </c>
      <c r="C3072" s="39" t="s">
        <v>2675</v>
      </c>
      <c r="D3072" s="40">
        <v>44101</v>
      </c>
      <c r="E3072" s="38">
        <v>1</v>
      </c>
      <c r="F3072" s="38"/>
      <c r="G3072" s="38" t="s">
        <v>2</v>
      </c>
      <c r="H3072" s="38" t="s">
        <v>2</v>
      </c>
      <c r="I3072" s="83">
        <v>0</v>
      </c>
      <c r="J3072" s="83">
        <v>8615.44</v>
      </c>
      <c r="K3072" s="83">
        <v>0</v>
      </c>
      <c r="L3072" s="41">
        <f>SUM(Data5[[#This Row],[CHELTUIELI DE PERSONAL LEI]:[CHELTUIELI DE CAPITAL (ACTIVE NEFINANCIARE ) LEI]])</f>
        <v>8615.44</v>
      </c>
      <c r="M3072" s="41">
        <f>Data5[[#This Row],[TOTAL CHELTUIELI LEI]]/Data5[[#This Row],[CURS VALUTAR EURO BNR 22 07 2020]]</f>
        <v>1780.0128096526935</v>
      </c>
      <c r="N3072" s="49">
        <v>3172</v>
      </c>
      <c r="O3072" s="42"/>
      <c r="P3072" s="42">
        <v>2010</v>
      </c>
      <c r="Q3072" s="42"/>
      <c r="R3072" s="42">
        <f>Data5[[#This Row],[PERSOANE ÎNSCRISE ÎN LISTELE ELECTORALE (TURUL 1)            ]]+Data5[[#This Row],[PERSOANE ÎNSCRISE ÎN LISTELE ELECTORALE (TURUL AL 2-LEA)]]</f>
        <v>3172</v>
      </c>
      <c r="S3072" s="42">
        <f>Data5[[#This Row],[PERSOANE CARE AU PARTICIPAT LA VOT (TURUL 1)]]+Data5[[#This Row],[PERSOANE CARE AU PARTICIPAT LA VOT  (TURUL AL 2-LEA)]]</f>
        <v>2010</v>
      </c>
      <c r="T3072" s="41">
        <f>Data5[[#This Row],[TOTAL CHELTUIELI LEI]]/Data5[[#This Row],[NUMĂRUL PERSOANELOR ÎNSCRISE ÎN LISTELE ELECTORALE]]</f>
        <v>2.7160907944514503</v>
      </c>
      <c r="U3072" s="41">
        <f>Data5[[#This Row],[TOTAL CHELTUIELI EURO]]/Data5[[#This Row],[NUMĂRUL PERSOANELOR ÎNSCRISE ÎN LISTELE ELECTORALE]]</f>
        <v>0.56116418967613291</v>
      </c>
      <c r="V3072" s="41">
        <f>Data5[[#This Row],[TOTAL CHELTUIELI LEI]]/Data5[[#This Row],[NUMĂRUL PERSOANELOR CARE AU PARTICIPAT LA VOT]]</f>
        <v>4.2862885572139309</v>
      </c>
      <c r="W3072" s="41">
        <f>Data5[[#This Row],[TOTAL CHELTUIELI EURO]]/Data5[[#This Row],[NUMĂRUL PERSOANELOR CARE AU PARTICIPAT LA VOT]]</f>
        <v>0.8855785122650216</v>
      </c>
      <c r="X3072" s="43">
        <v>4.8400999999999996</v>
      </c>
      <c r="Y3072" s="114" t="s">
        <v>2891</v>
      </c>
      <c r="Z3072" s="44">
        <v>2</v>
      </c>
      <c r="AA3072" s="115" t="s">
        <v>3105</v>
      </c>
      <c r="AB3072" s="44">
        <v>0</v>
      </c>
      <c r="AC3072" s="45"/>
    </row>
    <row r="3073" spans="1:29" x14ac:dyDescent="0.2">
      <c r="A3073" s="37">
        <v>3072</v>
      </c>
      <c r="B3073" s="38" t="s">
        <v>2624</v>
      </c>
      <c r="C3073" s="39" t="s">
        <v>2676</v>
      </c>
      <c r="D3073" s="40">
        <v>44101</v>
      </c>
      <c r="E3073" s="38">
        <v>1</v>
      </c>
      <c r="F3073" s="38"/>
      <c r="G3073" s="38" t="s">
        <v>2</v>
      </c>
      <c r="H3073" s="38" t="s">
        <v>2</v>
      </c>
      <c r="I3073" s="82">
        <v>0</v>
      </c>
      <c r="J3073" s="82">
        <v>0</v>
      </c>
      <c r="K3073" s="82">
        <v>0</v>
      </c>
      <c r="L3073" s="41">
        <f>SUM(Data5[[#This Row],[CHELTUIELI DE PERSONAL LEI]:[CHELTUIELI DE CAPITAL (ACTIVE NEFINANCIARE ) LEI]])</f>
        <v>0</v>
      </c>
      <c r="M3073" s="41">
        <f>Data5[[#This Row],[TOTAL CHELTUIELI LEI]]/Data5[[#This Row],[CURS VALUTAR EURO BNR 22 07 2020]]</f>
        <v>0</v>
      </c>
      <c r="N3073" s="49">
        <v>2435</v>
      </c>
      <c r="O3073" s="42"/>
      <c r="P3073" s="42">
        <v>1331</v>
      </c>
      <c r="Q3073" s="42"/>
      <c r="R3073" s="42">
        <f>Data5[[#This Row],[PERSOANE ÎNSCRISE ÎN LISTELE ELECTORALE (TURUL 1)            ]]+Data5[[#This Row],[PERSOANE ÎNSCRISE ÎN LISTELE ELECTORALE (TURUL AL 2-LEA)]]</f>
        <v>2435</v>
      </c>
      <c r="S3073" s="42">
        <f>Data5[[#This Row],[PERSOANE CARE AU PARTICIPAT LA VOT (TURUL 1)]]+Data5[[#This Row],[PERSOANE CARE AU PARTICIPAT LA VOT  (TURUL AL 2-LEA)]]</f>
        <v>1331</v>
      </c>
      <c r="T3073" s="41">
        <f>Data5[[#This Row],[TOTAL CHELTUIELI LEI]]/Data5[[#This Row],[NUMĂRUL PERSOANELOR ÎNSCRISE ÎN LISTELE ELECTORALE]]</f>
        <v>0</v>
      </c>
      <c r="U3073" s="41">
        <f>Data5[[#This Row],[TOTAL CHELTUIELI EURO]]/Data5[[#This Row],[NUMĂRUL PERSOANELOR ÎNSCRISE ÎN LISTELE ELECTORALE]]</f>
        <v>0</v>
      </c>
      <c r="V3073" s="41">
        <f>Data5[[#This Row],[TOTAL CHELTUIELI LEI]]/Data5[[#This Row],[NUMĂRUL PERSOANELOR CARE AU PARTICIPAT LA VOT]]</f>
        <v>0</v>
      </c>
      <c r="W3073" s="41">
        <f>Data5[[#This Row],[TOTAL CHELTUIELI EURO]]/Data5[[#This Row],[NUMĂRUL PERSOANELOR CARE AU PARTICIPAT LA VOT]]</f>
        <v>0</v>
      </c>
      <c r="X3073" s="43">
        <v>4.8400999999999996</v>
      </c>
      <c r="Y3073" s="114" t="s">
        <v>2890</v>
      </c>
      <c r="Z3073" s="44">
        <v>0</v>
      </c>
      <c r="AA3073" s="115" t="s">
        <v>3105</v>
      </c>
      <c r="AB3073" s="44">
        <v>0</v>
      </c>
      <c r="AC3073" s="45"/>
    </row>
    <row r="3074" spans="1:29" x14ac:dyDescent="0.2">
      <c r="A3074" s="37">
        <v>3073</v>
      </c>
      <c r="B3074" s="38" t="s">
        <v>2624</v>
      </c>
      <c r="C3074" s="39" t="s">
        <v>2677</v>
      </c>
      <c r="D3074" s="40">
        <v>44101</v>
      </c>
      <c r="E3074" s="38">
        <v>1</v>
      </c>
      <c r="F3074" s="38"/>
      <c r="G3074" s="38" t="s">
        <v>2</v>
      </c>
      <c r="H3074" s="38" t="s">
        <v>2</v>
      </c>
      <c r="I3074" s="83">
        <v>0</v>
      </c>
      <c r="J3074" s="83">
        <v>3025.89</v>
      </c>
      <c r="K3074" s="83">
        <v>0</v>
      </c>
      <c r="L3074" s="41">
        <f>SUM(Data5[[#This Row],[CHELTUIELI DE PERSONAL LEI]:[CHELTUIELI DE CAPITAL (ACTIVE NEFINANCIARE ) LEI]])</f>
        <v>3025.89</v>
      </c>
      <c r="M3074" s="41">
        <f>Data5[[#This Row],[TOTAL CHELTUIELI LEI]]/Data5[[#This Row],[CURS VALUTAR EURO BNR 22 07 2020]]</f>
        <v>625.17096754199292</v>
      </c>
      <c r="N3074" s="49">
        <v>1670</v>
      </c>
      <c r="O3074" s="42"/>
      <c r="P3074" s="42">
        <v>1417</v>
      </c>
      <c r="Q3074" s="42"/>
      <c r="R3074" s="42">
        <f>Data5[[#This Row],[PERSOANE ÎNSCRISE ÎN LISTELE ELECTORALE (TURUL 1)            ]]+Data5[[#This Row],[PERSOANE ÎNSCRISE ÎN LISTELE ELECTORALE (TURUL AL 2-LEA)]]</f>
        <v>1670</v>
      </c>
      <c r="S3074" s="42">
        <f>Data5[[#This Row],[PERSOANE CARE AU PARTICIPAT LA VOT (TURUL 1)]]+Data5[[#This Row],[PERSOANE CARE AU PARTICIPAT LA VOT  (TURUL AL 2-LEA)]]</f>
        <v>1417</v>
      </c>
      <c r="T3074" s="41">
        <f>Data5[[#This Row],[TOTAL CHELTUIELI LEI]]/Data5[[#This Row],[NUMĂRUL PERSOANELOR ÎNSCRISE ÎN LISTELE ELECTORALE]]</f>
        <v>1.8119101796407184</v>
      </c>
      <c r="U3074" s="41">
        <f>Data5[[#This Row],[TOTAL CHELTUIELI EURO]]/Data5[[#This Row],[NUMĂRUL PERSOANELOR ÎNSCRISE ÎN LISTELE ELECTORALE]]</f>
        <v>0.3743538727796365</v>
      </c>
      <c r="V3074" s="41">
        <f>Data5[[#This Row],[TOTAL CHELTUIELI LEI]]/Data5[[#This Row],[NUMĂRUL PERSOANELOR CARE AU PARTICIPAT LA VOT]]</f>
        <v>2.1354199011997177</v>
      </c>
      <c r="W3074" s="41">
        <f>Data5[[#This Row],[TOTAL CHELTUIELI EURO]]/Data5[[#This Row],[NUMĂRUL PERSOANELOR CARE AU PARTICIPAT LA VOT]]</f>
        <v>0.44119334336061605</v>
      </c>
      <c r="X3074" s="43">
        <v>4.8400999999999996</v>
      </c>
      <c r="Y3074" s="114" t="s">
        <v>2894</v>
      </c>
      <c r="Z3074" s="44">
        <v>1</v>
      </c>
      <c r="AA3074" s="115" t="s">
        <v>3105</v>
      </c>
      <c r="AB3074" s="44">
        <v>0</v>
      </c>
      <c r="AC3074" s="45"/>
    </row>
    <row r="3075" spans="1:29" x14ac:dyDescent="0.2">
      <c r="A3075" s="37">
        <v>3074</v>
      </c>
      <c r="B3075" s="38" t="s">
        <v>2624</v>
      </c>
      <c r="C3075" s="39" t="s">
        <v>2678</v>
      </c>
      <c r="D3075" s="40">
        <v>44101</v>
      </c>
      <c r="E3075" s="38">
        <v>1</v>
      </c>
      <c r="F3075" s="38"/>
      <c r="G3075" s="38" t="s">
        <v>2</v>
      </c>
      <c r="H3075" s="38" t="s">
        <v>2</v>
      </c>
      <c r="I3075" s="82">
        <v>0</v>
      </c>
      <c r="J3075" s="82">
        <v>4185</v>
      </c>
      <c r="K3075" s="82">
        <v>0</v>
      </c>
      <c r="L3075" s="41">
        <f>SUM(Data5[[#This Row],[CHELTUIELI DE PERSONAL LEI]:[CHELTUIELI DE CAPITAL (ACTIVE NEFINANCIARE ) LEI]])</f>
        <v>4185</v>
      </c>
      <c r="M3075" s="41">
        <f>Data5[[#This Row],[TOTAL CHELTUIELI LEI]]/Data5[[#This Row],[CURS VALUTAR EURO BNR 22 07 2020]]</f>
        <v>864.65155678601684</v>
      </c>
      <c r="N3075" s="49">
        <v>1183</v>
      </c>
      <c r="O3075" s="42"/>
      <c r="P3075" s="42">
        <v>840</v>
      </c>
      <c r="Q3075" s="42"/>
      <c r="R3075" s="42">
        <f>Data5[[#This Row],[PERSOANE ÎNSCRISE ÎN LISTELE ELECTORALE (TURUL 1)            ]]+Data5[[#This Row],[PERSOANE ÎNSCRISE ÎN LISTELE ELECTORALE (TURUL AL 2-LEA)]]</f>
        <v>1183</v>
      </c>
      <c r="S3075" s="42">
        <f>Data5[[#This Row],[PERSOANE CARE AU PARTICIPAT LA VOT (TURUL 1)]]+Data5[[#This Row],[PERSOANE CARE AU PARTICIPAT LA VOT  (TURUL AL 2-LEA)]]</f>
        <v>840</v>
      </c>
      <c r="T3075" s="41">
        <f>Data5[[#This Row],[TOTAL CHELTUIELI LEI]]/Data5[[#This Row],[NUMĂRUL PERSOANELOR ÎNSCRISE ÎN LISTELE ELECTORALE]]</f>
        <v>3.5376162299239224</v>
      </c>
      <c r="U3075" s="41">
        <f>Data5[[#This Row],[TOTAL CHELTUIELI EURO]]/Data5[[#This Row],[NUMĂRUL PERSOANELOR ÎNSCRISE ÎN LISTELE ELECTORALE]]</f>
        <v>0.73089734301438447</v>
      </c>
      <c r="V3075" s="41">
        <f>Data5[[#This Row],[TOTAL CHELTUIELI LEI]]/Data5[[#This Row],[NUMĂRUL PERSOANELOR CARE AU PARTICIPAT LA VOT]]</f>
        <v>4.9821428571428568</v>
      </c>
      <c r="W3075" s="41">
        <f>Data5[[#This Row],[TOTAL CHELTUIELI EURO]]/Data5[[#This Row],[NUMĂRUL PERSOANELOR CARE AU PARTICIPAT LA VOT]]</f>
        <v>1.0293470914119247</v>
      </c>
      <c r="X3075" s="43">
        <v>4.8400999999999996</v>
      </c>
      <c r="Y3075" s="114" t="s">
        <v>2884</v>
      </c>
      <c r="Z3075" s="44">
        <v>3</v>
      </c>
      <c r="AA3075" s="115" t="s">
        <v>3105</v>
      </c>
      <c r="AB3075" s="44">
        <v>0</v>
      </c>
      <c r="AC3075" s="45"/>
    </row>
    <row r="3076" spans="1:29" x14ac:dyDescent="0.2">
      <c r="A3076" s="37">
        <v>3075</v>
      </c>
      <c r="B3076" s="38" t="s">
        <v>2624</v>
      </c>
      <c r="C3076" s="39" t="s">
        <v>2679</v>
      </c>
      <c r="D3076" s="40">
        <v>44101</v>
      </c>
      <c r="E3076" s="38">
        <v>1</v>
      </c>
      <c r="F3076" s="38"/>
      <c r="G3076" s="38" t="s">
        <v>2</v>
      </c>
      <c r="H3076" s="38" t="s">
        <v>2</v>
      </c>
      <c r="I3076" s="82">
        <v>5400</v>
      </c>
      <c r="J3076" s="82">
        <v>4674.9799999999996</v>
      </c>
      <c r="K3076" s="82">
        <v>0</v>
      </c>
      <c r="L3076" s="41">
        <f>SUM(Data5[[#This Row],[CHELTUIELI DE PERSONAL LEI]:[CHELTUIELI DE CAPITAL (ACTIVE NEFINANCIARE ) LEI]])</f>
        <v>10074.98</v>
      </c>
      <c r="M3076" s="41">
        <f>Data5[[#This Row],[TOTAL CHELTUIELI LEI]]/Data5[[#This Row],[CURS VALUTAR EURO BNR 22 07 2020]]</f>
        <v>2081.5644304869734</v>
      </c>
      <c r="N3076" s="49">
        <v>4212</v>
      </c>
      <c r="O3076" s="42"/>
      <c r="P3076" s="42">
        <v>2135</v>
      </c>
      <c r="Q3076" s="42"/>
      <c r="R3076" s="42">
        <f>Data5[[#This Row],[PERSOANE ÎNSCRISE ÎN LISTELE ELECTORALE (TURUL 1)            ]]+Data5[[#This Row],[PERSOANE ÎNSCRISE ÎN LISTELE ELECTORALE (TURUL AL 2-LEA)]]</f>
        <v>4212</v>
      </c>
      <c r="S3076" s="42">
        <f>Data5[[#This Row],[PERSOANE CARE AU PARTICIPAT LA VOT (TURUL 1)]]+Data5[[#This Row],[PERSOANE CARE AU PARTICIPAT LA VOT  (TURUL AL 2-LEA)]]</f>
        <v>2135</v>
      </c>
      <c r="T3076" s="41">
        <f>Data5[[#This Row],[TOTAL CHELTUIELI LEI]]/Data5[[#This Row],[NUMĂRUL PERSOANELOR ÎNSCRISE ÎN LISTELE ELECTORALE]]</f>
        <v>2.3919705603038937</v>
      </c>
      <c r="U3076" s="41">
        <f>Data5[[#This Row],[TOTAL CHELTUIELI EURO]]/Data5[[#This Row],[NUMĂRUL PERSOANELOR ÎNSCRISE ÎN LISTELE ELECTORALE]]</f>
        <v>0.49419858273669831</v>
      </c>
      <c r="V3076" s="41">
        <f>Data5[[#This Row],[TOTAL CHELTUIELI LEI]]/Data5[[#This Row],[NUMĂRUL PERSOANELOR CARE AU PARTICIPAT LA VOT]]</f>
        <v>4.7189601873536295</v>
      </c>
      <c r="W3076" s="41">
        <f>Data5[[#This Row],[TOTAL CHELTUIELI EURO]]/Data5[[#This Row],[NUMĂRUL PERSOANELOR CARE AU PARTICIPAT LA VOT]]</f>
        <v>0.97497163020467137</v>
      </c>
      <c r="X3076" s="43">
        <v>4.8400999999999996</v>
      </c>
      <c r="Y3076" s="114" t="s">
        <v>2891</v>
      </c>
      <c r="Z3076" s="44">
        <v>2</v>
      </c>
      <c r="AA3076" s="115" t="s">
        <v>3105</v>
      </c>
      <c r="AB3076" s="44">
        <v>0</v>
      </c>
      <c r="AC3076" s="45"/>
    </row>
    <row r="3077" spans="1:29" x14ac:dyDescent="0.2">
      <c r="A3077" s="37">
        <v>3076</v>
      </c>
      <c r="B3077" s="38" t="s">
        <v>967</v>
      </c>
      <c r="C3077" s="39" t="s">
        <v>2680</v>
      </c>
      <c r="D3077" s="40">
        <v>44101</v>
      </c>
      <c r="E3077" s="38">
        <v>1</v>
      </c>
      <c r="F3077" s="38"/>
      <c r="G3077" s="38" t="s">
        <v>2</v>
      </c>
      <c r="H3077" s="38" t="s">
        <v>2</v>
      </c>
      <c r="I3077" s="39">
        <v>2500</v>
      </c>
      <c r="J3077" s="39">
        <v>0</v>
      </c>
      <c r="K3077" s="39">
        <v>0</v>
      </c>
      <c r="L3077" s="41">
        <f>SUM(Data5[[#This Row],[CHELTUIELI DE PERSONAL LEI]:[CHELTUIELI DE CAPITAL (ACTIVE NEFINANCIARE ) LEI]])</f>
        <v>2500</v>
      </c>
      <c r="M3077" s="41">
        <f>Data5[[#This Row],[TOTAL CHELTUIELI LEI]]/Data5[[#This Row],[CURS VALUTAR EURO BNR 22 07 2020]]</f>
        <v>516.5182537550877</v>
      </c>
      <c r="N3077" s="49">
        <v>2442</v>
      </c>
      <c r="O3077" s="42"/>
      <c r="P3077" s="102">
        <v>1699</v>
      </c>
      <c r="Q3077" s="42"/>
      <c r="R3077" s="42">
        <f>Data5[[#This Row],[PERSOANE ÎNSCRISE ÎN LISTELE ELECTORALE (TURUL 1)            ]]+Data5[[#This Row],[PERSOANE ÎNSCRISE ÎN LISTELE ELECTORALE (TURUL AL 2-LEA)]]</f>
        <v>2442</v>
      </c>
      <c r="S3077" s="42">
        <f>Data5[[#This Row],[PERSOANE CARE AU PARTICIPAT LA VOT (TURUL 1)]]+Data5[[#This Row],[PERSOANE CARE AU PARTICIPAT LA VOT  (TURUL AL 2-LEA)]]</f>
        <v>1699</v>
      </c>
      <c r="T3077" s="41">
        <f>Data5[[#This Row],[TOTAL CHELTUIELI LEI]]/Data5[[#This Row],[NUMĂRUL PERSOANELOR ÎNSCRISE ÎN LISTELE ELECTORALE]]</f>
        <v>1.0237510237510237</v>
      </c>
      <c r="U3077" s="41">
        <f>Data5[[#This Row],[TOTAL CHELTUIELI EURO]]/Data5[[#This Row],[NUMĂRUL PERSOANELOR ÎNSCRISE ÎN LISTELE ELECTORALE]]</f>
        <v>0.21151443642714485</v>
      </c>
      <c r="V3077" s="41">
        <f>Data5[[#This Row],[TOTAL CHELTUIELI LEI]]/Data5[[#This Row],[NUMĂRUL PERSOANELOR CARE AU PARTICIPAT LA VOT]]</f>
        <v>1.4714537963507945</v>
      </c>
      <c r="W3077" s="41">
        <f>Data5[[#This Row],[TOTAL CHELTUIELI EURO]]/Data5[[#This Row],[NUMĂRUL PERSOANELOR CARE AU PARTICIPAT LA VOT]]</f>
        <v>0.30401309814896277</v>
      </c>
      <c r="X3077" s="43">
        <v>4.8400999999999996</v>
      </c>
      <c r="Y3077" s="114" t="s">
        <v>2894</v>
      </c>
      <c r="Z3077" s="44">
        <v>1</v>
      </c>
      <c r="AA3077" s="115" t="s">
        <v>3105</v>
      </c>
      <c r="AB3077" s="44">
        <v>0</v>
      </c>
      <c r="AC3077" s="45"/>
    </row>
    <row r="3078" spans="1:29" x14ac:dyDescent="0.2">
      <c r="A3078" s="37">
        <v>3077</v>
      </c>
      <c r="B3078" s="38" t="s">
        <v>967</v>
      </c>
      <c r="C3078" s="39" t="s">
        <v>2681</v>
      </c>
      <c r="D3078" s="40">
        <v>44101</v>
      </c>
      <c r="E3078" s="38">
        <v>1</v>
      </c>
      <c r="F3078" s="38"/>
      <c r="G3078" s="38" t="s">
        <v>2</v>
      </c>
      <c r="H3078" s="38" t="s">
        <v>2</v>
      </c>
      <c r="I3078" s="39">
        <v>2500</v>
      </c>
      <c r="J3078" s="39">
        <v>18172.64</v>
      </c>
      <c r="K3078" s="39">
        <v>0</v>
      </c>
      <c r="L3078" s="41">
        <f>SUM(Data5[[#This Row],[CHELTUIELI DE PERSONAL LEI]:[CHELTUIELI DE CAPITAL (ACTIVE NEFINANCIARE ) LEI]])</f>
        <v>20672.64</v>
      </c>
      <c r="M3078" s="41">
        <f>Data5[[#This Row],[TOTAL CHELTUIELI LEI]]/Data5[[#This Row],[CURS VALUTAR EURO BNR 22 07 2020]]</f>
        <v>4271.118365323031</v>
      </c>
      <c r="N3078" s="49">
        <v>6065</v>
      </c>
      <c r="O3078" s="42"/>
      <c r="P3078" s="102">
        <v>3009</v>
      </c>
      <c r="Q3078" s="42"/>
      <c r="R3078" s="42">
        <f>Data5[[#This Row],[PERSOANE ÎNSCRISE ÎN LISTELE ELECTORALE (TURUL 1)            ]]+Data5[[#This Row],[PERSOANE ÎNSCRISE ÎN LISTELE ELECTORALE (TURUL AL 2-LEA)]]</f>
        <v>6065</v>
      </c>
      <c r="S3078" s="42">
        <f>Data5[[#This Row],[PERSOANE CARE AU PARTICIPAT LA VOT (TURUL 1)]]+Data5[[#This Row],[PERSOANE CARE AU PARTICIPAT LA VOT  (TURUL AL 2-LEA)]]</f>
        <v>3009</v>
      </c>
      <c r="T3078" s="41">
        <f>Data5[[#This Row],[TOTAL CHELTUIELI LEI]]/Data5[[#This Row],[NUMĂRUL PERSOANELOR ÎNSCRISE ÎN LISTELE ELECTORALE]]</f>
        <v>3.4085144270403958</v>
      </c>
      <c r="U3078" s="41">
        <f>Data5[[#This Row],[TOTAL CHELTUIELI EURO]]/Data5[[#This Row],[NUMĂRUL PERSOANELOR ÎNSCRISE ÎN LISTELE ELECTORALE]]</f>
        <v>0.70422396790157149</v>
      </c>
      <c r="V3078" s="41">
        <f>Data5[[#This Row],[TOTAL CHELTUIELI LEI]]/Data5[[#This Row],[NUMĂRUL PERSOANELOR CARE AU PARTICIPAT LA VOT]]</f>
        <v>6.8702691924227315</v>
      </c>
      <c r="W3078" s="41">
        <f>Data5[[#This Row],[TOTAL CHELTUIELI EURO]]/Data5[[#This Row],[NUMĂRUL PERSOANELOR CARE AU PARTICIPAT LA VOT]]</f>
        <v>1.4194477784390265</v>
      </c>
      <c r="X3078" s="43">
        <v>4.8400999999999996</v>
      </c>
      <c r="Y3078" s="114" t="s">
        <v>2884</v>
      </c>
      <c r="Z3078" s="44">
        <v>3</v>
      </c>
      <c r="AA3078" s="115" t="s">
        <v>3105</v>
      </c>
      <c r="AB3078" s="44">
        <v>0</v>
      </c>
      <c r="AC3078" s="45"/>
    </row>
    <row r="3079" spans="1:29" x14ac:dyDescent="0.2">
      <c r="A3079" s="37">
        <v>3078</v>
      </c>
      <c r="B3079" s="38" t="s">
        <v>967</v>
      </c>
      <c r="C3079" s="39" t="s">
        <v>2854</v>
      </c>
      <c r="D3079" s="40">
        <v>44101</v>
      </c>
      <c r="E3079" s="38">
        <v>1</v>
      </c>
      <c r="F3079" s="38"/>
      <c r="G3079" s="38" t="s">
        <v>2</v>
      </c>
      <c r="H3079" s="38" t="s">
        <v>2</v>
      </c>
      <c r="I3079" s="39">
        <v>17099</v>
      </c>
      <c r="J3079" s="39">
        <v>35487.14</v>
      </c>
      <c r="K3079" s="39">
        <v>0</v>
      </c>
      <c r="L3079" s="41">
        <f>SUM(Data5[[#This Row],[CHELTUIELI DE PERSONAL LEI]:[CHELTUIELI DE CAPITAL (ACTIVE NEFINANCIARE ) LEI]])</f>
        <v>52586.14</v>
      </c>
      <c r="M3079" s="41">
        <f>Data5[[#This Row],[TOTAL CHELTUIELI LEI]]/Data5[[#This Row],[CURS VALUTAR EURO BNR 22 07 2020]]</f>
        <v>10864.680481808227</v>
      </c>
      <c r="N3079" s="49">
        <v>12626</v>
      </c>
      <c r="O3079" s="42"/>
      <c r="P3079" s="102">
        <v>4916</v>
      </c>
      <c r="Q3079" s="42"/>
      <c r="R3079" s="42">
        <f>Data5[[#This Row],[PERSOANE ÎNSCRISE ÎN LISTELE ELECTORALE (TURUL 1)            ]]+Data5[[#This Row],[PERSOANE ÎNSCRISE ÎN LISTELE ELECTORALE (TURUL AL 2-LEA)]]</f>
        <v>12626</v>
      </c>
      <c r="S3079" s="42">
        <f>Data5[[#This Row],[PERSOANE CARE AU PARTICIPAT LA VOT (TURUL 1)]]+Data5[[#This Row],[PERSOANE CARE AU PARTICIPAT LA VOT  (TURUL AL 2-LEA)]]</f>
        <v>4916</v>
      </c>
      <c r="T3079" s="41">
        <f>Data5[[#This Row],[TOTAL CHELTUIELI LEI]]/Data5[[#This Row],[NUMĂRUL PERSOANELOR ÎNSCRISE ÎN LISTELE ELECTORALE]]</f>
        <v>4.1649089181054961</v>
      </c>
      <c r="U3079" s="41">
        <f>Data5[[#This Row],[TOTAL CHELTUIELI EURO]]/Data5[[#This Row],[NUMĂRUL PERSOANELOR ÎNSCRISE ÎN LISTELE ELECTORALE]]</f>
        <v>0.8605005925715371</v>
      </c>
      <c r="V3079" s="41">
        <f>Data5[[#This Row],[TOTAL CHELTUIELI LEI]]/Data5[[#This Row],[NUMĂRUL PERSOANELOR CARE AU PARTICIPAT LA VOT]]</f>
        <v>10.696936533767291</v>
      </c>
      <c r="W3079" s="41">
        <f>Data5[[#This Row],[TOTAL CHELTUIELI EURO]]/Data5[[#This Row],[NUMĂRUL PERSOANELOR CARE AU PARTICIPAT LA VOT]]</f>
        <v>2.2100651915801928</v>
      </c>
      <c r="X3079" s="43">
        <v>4.8400999999999996</v>
      </c>
      <c r="Y3079" s="114" t="s">
        <v>2895</v>
      </c>
      <c r="Z3079" s="44">
        <v>4</v>
      </c>
      <c r="AA3079" s="115" t="s">
        <v>3105</v>
      </c>
      <c r="AB3079" s="44">
        <v>0</v>
      </c>
      <c r="AC3079" s="45"/>
    </row>
    <row r="3080" spans="1:29" x14ac:dyDescent="0.2">
      <c r="A3080" s="37">
        <v>3079</v>
      </c>
      <c r="B3080" s="38" t="s">
        <v>967</v>
      </c>
      <c r="C3080" s="39" t="s">
        <v>1934</v>
      </c>
      <c r="D3080" s="40">
        <v>44101</v>
      </c>
      <c r="E3080" s="38">
        <v>1</v>
      </c>
      <c r="F3080" s="38"/>
      <c r="G3080" s="38" t="s">
        <v>2</v>
      </c>
      <c r="H3080" s="38" t="s">
        <v>2</v>
      </c>
      <c r="I3080" s="39">
        <v>0</v>
      </c>
      <c r="J3080" s="39">
        <v>1562.43</v>
      </c>
      <c r="K3080" s="39">
        <v>0</v>
      </c>
      <c r="L3080" s="41">
        <f>SUM(Data5[[#This Row],[CHELTUIELI DE PERSONAL LEI]:[CHELTUIELI DE CAPITAL (ACTIVE NEFINANCIARE ) LEI]])</f>
        <v>1562.43</v>
      </c>
      <c r="M3080" s="41">
        <f>Data5[[#This Row],[TOTAL CHELTUIELI LEI]]/Data5[[#This Row],[CURS VALUTAR EURO BNR 22 07 2020]]</f>
        <v>322.80944608582473</v>
      </c>
      <c r="N3080" s="49">
        <v>7975</v>
      </c>
      <c r="O3080" s="42"/>
      <c r="P3080" s="102">
        <v>4333</v>
      </c>
      <c r="Q3080" s="42"/>
      <c r="R3080" s="42">
        <f>Data5[[#This Row],[PERSOANE ÎNSCRISE ÎN LISTELE ELECTORALE (TURUL 1)            ]]+Data5[[#This Row],[PERSOANE ÎNSCRISE ÎN LISTELE ELECTORALE (TURUL AL 2-LEA)]]</f>
        <v>7975</v>
      </c>
      <c r="S3080" s="42">
        <f>Data5[[#This Row],[PERSOANE CARE AU PARTICIPAT LA VOT (TURUL 1)]]+Data5[[#This Row],[PERSOANE CARE AU PARTICIPAT LA VOT  (TURUL AL 2-LEA)]]</f>
        <v>4333</v>
      </c>
      <c r="T3080" s="41">
        <f>Data5[[#This Row],[TOTAL CHELTUIELI LEI]]/Data5[[#This Row],[NUMĂRUL PERSOANELOR ÎNSCRISE ÎN LISTELE ELECTORALE]]</f>
        <v>0.19591598746081507</v>
      </c>
      <c r="U3080" s="41">
        <f>Data5[[#This Row],[TOTAL CHELTUIELI EURO]]/Data5[[#This Row],[NUMĂRUL PERSOANELOR ÎNSCRISE ÎN LISTELE ELECTORALE]]</f>
        <v>4.0477673490385543E-2</v>
      </c>
      <c r="V3080" s="41">
        <f>Data5[[#This Row],[TOTAL CHELTUIELI LEI]]/Data5[[#This Row],[NUMĂRUL PERSOANELOR CARE AU PARTICIPAT LA VOT]]</f>
        <v>0.36058850680821602</v>
      </c>
      <c r="W3080" s="41">
        <f>Data5[[#This Row],[TOTAL CHELTUIELI EURO]]/Data5[[#This Row],[NUMĂRUL PERSOANELOR CARE AU PARTICIPAT LA VOT]]</f>
        <v>7.4500218344293725E-2</v>
      </c>
      <c r="X3080" s="43">
        <v>4.8400999999999996</v>
      </c>
      <c r="Y3080" s="114" t="s">
        <v>2890</v>
      </c>
      <c r="Z3080" s="44">
        <v>0</v>
      </c>
      <c r="AA3080" s="115" t="s">
        <v>3105</v>
      </c>
      <c r="AB3080" s="44">
        <v>0</v>
      </c>
      <c r="AC3080" s="45"/>
    </row>
    <row r="3081" spans="1:29" x14ac:dyDescent="0.2">
      <c r="A3081" s="37">
        <v>3080</v>
      </c>
      <c r="B3081" s="38" t="s">
        <v>967</v>
      </c>
      <c r="C3081" s="39" t="s">
        <v>2855</v>
      </c>
      <c r="D3081" s="40">
        <v>44101</v>
      </c>
      <c r="E3081" s="38">
        <v>1</v>
      </c>
      <c r="F3081" s="38"/>
      <c r="G3081" s="38" t="s">
        <v>2</v>
      </c>
      <c r="H3081" s="38" t="s">
        <v>2</v>
      </c>
      <c r="I3081" s="39">
        <v>14416</v>
      </c>
      <c r="J3081" s="39">
        <v>20000</v>
      </c>
      <c r="K3081" s="39">
        <v>0</v>
      </c>
      <c r="L3081" s="41">
        <f>SUM(Data5[[#This Row],[CHELTUIELI DE PERSONAL LEI]:[CHELTUIELI DE CAPITAL (ACTIVE NEFINANCIARE ) LEI]])</f>
        <v>34416</v>
      </c>
      <c r="M3081" s="41">
        <f>Data5[[#This Row],[TOTAL CHELTUIELI LEI]]/Data5[[#This Row],[CURS VALUTAR EURO BNR 22 07 2020]]</f>
        <v>7110.5968884940403</v>
      </c>
      <c r="N3081" s="49">
        <v>36318</v>
      </c>
      <c r="O3081" s="42"/>
      <c r="P3081" s="102">
        <v>15500</v>
      </c>
      <c r="Q3081" s="42"/>
      <c r="R3081" s="42">
        <f>Data5[[#This Row],[PERSOANE ÎNSCRISE ÎN LISTELE ELECTORALE (TURUL 1)            ]]+Data5[[#This Row],[PERSOANE ÎNSCRISE ÎN LISTELE ELECTORALE (TURUL AL 2-LEA)]]</f>
        <v>36318</v>
      </c>
      <c r="S3081" s="42">
        <f>Data5[[#This Row],[PERSOANE CARE AU PARTICIPAT LA VOT (TURUL 1)]]+Data5[[#This Row],[PERSOANE CARE AU PARTICIPAT LA VOT  (TURUL AL 2-LEA)]]</f>
        <v>15500</v>
      </c>
      <c r="T3081" s="41">
        <f>Data5[[#This Row],[TOTAL CHELTUIELI LEI]]/Data5[[#This Row],[NUMĂRUL PERSOANELOR ÎNSCRISE ÎN LISTELE ELECTORALE]]</f>
        <v>0.94762927473979841</v>
      </c>
      <c r="U3081" s="41">
        <f>Data5[[#This Row],[TOTAL CHELTUIELI EURO]]/Data5[[#This Row],[NUMĂRUL PERSOANELOR ÎNSCRISE ÎN LISTELE ELECTORALE]]</f>
        <v>0.1957871272783204</v>
      </c>
      <c r="V3081" s="41">
        <f>Data5[[#This Row],[TOTAL CHELTUIELI LEI]]/Data5[[#This Row],[NUMĂRUL PERSOANELOR CARE AU PARTICIPAT LA VOT]]</f>
        <v>2.2203870967741937</v>
      </c>
      <c r="W3081" s="41">
        <f>Data5[[#This Row],[TOTAL CHELTUIELI EURO]]/Data5[[#This Row],[NUMĂRUL PERSOANELOR CARE AU PARTICIPAT LA VOT]]</f>
        <v>0.45874818635445419</v>
      </c>
      <c r="X3081" s="43">
        <v>4.8400999999999996</v>
      </c>
      <c r="Y3081" s="114" t="s">
        <v>2890</v>
      </c>
      <c r="Z3081" s="44">
        <v>0</v>
      </c>
      <c r="AA3081" s="115" t="s">
        <v>3105</v>
      </c>
      <c r="AB3081" s="44">
        <v>0</v>
      </c>
      <c r="AC3081" s="45"/>
    </row>
    <row r="3082" spans="1:29" x14ac:dyDescent="0.2">
      <c r="A3082" s="37">
        <v>3081</v>
      </c>
      <c r="B3082" s="38" t="s">
        <v>967</v>
      </c>
      <c r="C3082" s="39" t="s">
        <v>369</v>
      </c>
      <c r="D3082" s="40">
        <v>44101</v>
      </c>
      <c r="E3082" s="38">
        <v>1</v>
      </c>
      <c r="F3082" s="38"/>
      <c r="G3082" s="38" t="s">
        <v>2</v>
      </c>
      <c r="H3082" s="38" t="s">
        <v>2</v>
      </c>
      <c r="I3082" s="39">
        <v>1200</v>
      </c>
      <c r="J3082" s="39">
        <v>19000</v>
      </c>
      <c r="K3082" s="39">
        <v>0</v>
      </c>
      <c r="L3082" s="41">
        <f>SUM(Data5[[#This Row],[CHELTUIELI DE PERSONAL LEI]:[CHELTUIELI DE CAPITAL (ACTIVE NEFINANCIARE ) LEI]])</f>
        <v>20200</v>
      </c>
      <c r="M3082" s="41">
        <f>Data5[[#This Row],[TOTAL CHELTUIELI LEI]]/Data5[[#This Row],[CURS VALUTAR EURO BNR 22 07 2020]]</f>
        <v>4173.4674903411087</v>
      </c>
      <c r="N3082" s="49">
        <v>2465</v>
      </c>
      <c r="O3082" s="42"/>
      <c r="P3082" s="102">
        <v>1518</v>
      </c>
      <c r="Q3082" s="42"/>
      <c r="R3082" s="42">
        <f>Data5[[#This Row],[PERSOANE ÎNSCRISE ÎN LISTELE ELECTORALE (TURUL 1)            ]]+Data5[[#This Row],[PERSOANE ÎNSCRISE ÎN LISTELE ELECTORALE (TURUL AL 2-LEA)]]</f>
        <v>2465</v>
      </c>
      <c r="S3082" s="42">
        <f>Data5[[#This Row],[PERSOANE CARE AU PARTICIPAT LA VOT (TURUL 1)]]+Data5[[#This Row],[PERSOANE CARE AU PARTICIPAT LA VOT  (TURUL AL 2-LEA)]]</f>
        <v>1518</v>
      </c>
      <c r="T3082" s="41">
        <f>Data5[[#This Row],[TOTAL CHELTUIELI LEI]]/Data5[[#This Row],[NUMĂRUL PERSOANELOR ÎNSCRISE ÎN LISTELE ELECTORALE]]</f>
        <v>8.1947261663286</v>
      </c>
      <c r="U3082" s="41">
        <f>Data5[[#This Row],[TOTAL CHELTUIELI EURO]]/Data5[[#This Row],[NUMĂRUL PERSOANELOR ÎNSCRISE ÎN LISTELE ELECTORALE]]</f>
        <v>1.6930902597732693</v>
      </c>
      <c r="V3082" s="41">
        <f>Data5[[#This Row],[TOTAL CHELTUIELI LEI]]/Data5[[#This Row],[NUMĂRUL PERSOANELOR CARE AU PARTICIPAT LA VOT]]</f>
        <v>13.306982872200264</v>
      </c>
      <c r="W3082" s="41">
        <f>Data5[[#This Row],[TOTAL CHELTUIELI EURO]]/Data5[[#This Row],[NUMĂRUL PERSOANELOR CARE AU PARTICIPAT LA VOT]]</f>
        <v>2.7493198223590967</v>
      </c>
      <c r="X3082" s="43">
        <v>4.8400999999999996</v>
      </c>
      <c r="Y3082" s="114" t="s">
        <v>2896</v>
      </c>
      <c r="Z3082" s="44">
        <v>8</v>
      </c>
      <c r="AA3082" s="115" t="s">
        <v>3107</v>
      </c>
      <c r="AB3082" s="44">
        <v>1</v>
      </c>
      <c r="AC3082" s="45"/>
    </row>
    <row r="3083" spans="1:29" x14ac:dyDescent="0.2">
      <c r="A3083" s="37">
        <v>3082</v>
      </c>
      <c r="B3083" s="38" t="s">
        <v>967</v>
      </c>
      <c r="C3083" s="39" t="s">
        <v>2682</v>
      </c>
      <c r="D3083" s="40">
        <v>44101</v>
      </c>
      <c r="E3083" s="38">
        <v>1</v>
      </c>
      <c r="F3083" s="38"/>
      <c r="G3083" s="38" t="s">
        <v>2</v>
      </c>
      <c r="H3083" s="38" t="s">
        <v>2</v>
      </c>
      <c r="I3083" s="39">
        <v>25000</v>
      </c>
      <c r="J3083" s="39">
        <v>9641</v>
      </c>
      <c r="K3083" s="39">
        <v>0</v>
      </c>
      <c r="L3083" s="41">
        <f>SUM(Data5[[#This Row],[CHELTUIELI DE PERSONAL LEI]:[CHELTUIELI DE CAPITAL (ACTIVE NEFINANCIARE ) LEI]])</f>
        <v>34641</v>
      </c>
      <c r="M3083" s="41">
        <f>Data5[[#This Row],[TOTAL CHELTUIELI LEI]]/Data5[[#This Row],[CURS VALUTAR EURO BNR 22 07 2020]]</f>
        <v>7157.0835313319976</v>
      </c>
      <c r="N3083" s="49">
        <v>5007</v>
      </c>
      <c r="O3083" s="42"/>
      <c r="P3083" s="102">
        <v>2376</v>
      </c>
      <c r="Q3083" s="42"/>
      <c r="R3083" s="42">
        <f>Data5[[#This Row],[PERSOANE ÎNSCRISE ÎN LISTELE ELECTORALE (TURUL 1)            ]]+Data5[[#This Row],[PERSOANE ÎNSCRISE ÎN LISTELE ELECTORALE (TURUL AL 2-LEA)]]</f>
        <v>5007</v>
      </c>
      <c r="S3083" s="42">
        <f>Data5[[#This Row],[PERSOANE CARE AU PARTICIPAT LA VOT (TURUL 1)]]+Data5[[#This Row],[PERSOANE CARE AU PARTICIPAT LA VOT  (TURUL AL 2-LEA)]]</f>
        <v>2376</v>
      </c>
      <c r="T3083" s="41">
        <f>Data5[[#This Row],[TOTAL CHELTUIELI LEI]]/Data5[[#This Row],[NUMĂRUL PERSOANELOR ÎNSCRISE ÎN LISTELE ELECTORALE]]</f>
        <v>6.9185140802875971</v>
      </c>
      <c r="U3083" s="41">
        <f>Data5[[#This Row],[TOTAL CHELTUIELI EURO]]/Data5[[#This Row],[NUMĂRUL PERSOANELOR ÎNSCRISE ÎN LISTELE ELECTORALE]]</f>
        <v>1.4294155245320546</v>
      </c>
      <c r="V3083" s="41">
        <f>Data5[[#This Row],[TOTAL CHELTUIELI LEI]]/Data5[[#This Row],[NUMĂRUL PERSOANELOR CARE AU PARTICIPAT LA VOT]]</f>
        <v>14.579545454545455</v>
      </c>
      <c r="W3083" s="41">
        <f>Data5[[#This Row],[TOTAL CHELTUIELI EURO]]/Data5[[#This Row],[NUMĂRUL PERSOANELOR CARE AU PARTICIPAT LA VOT]]</f>
        <v>3.0122405434898978</v>
      </c>
      <c r="X3083" s="43">
        <v>4.8400999999999996</v>
      </c>
      <c r="Y3083" s="114" t="s">
        <v>2889</v>
      </c>
      <c r="Z3083" s="44">
        <v>6</v>
      </c>
      <c r="AA3083" s="115" t="s">
        <v>3107</v>
      </c>
      <c r="AB3083" s="44">
        <v>1</v>
      </c>
      <c r="AC3083" s="45"/>
    </row>
    <row r="3084" spans="1:29" x14ac:dyDescent="0.2">
      <c r="A3084" s="37">
        <v>3083</v>
      </c>
      <c r="B3084" s="38" t="s">
        <v>967</v>
      </c>
      <c r="C3084" s="39" t="s">
        <v>2683</v>
      </c>
      <c r="D3084" s="40">
        <v>44101</v>
      </c>
      <c r="E3084" s="38">
        <v>1</v>
      </c>
      <c r="F3084" s="38"/>
      <c r="G3084" s="38" t="s">
        <v>2</v>
      </c>
      <c r="H3084" s="38" t="s">
        <v>2</v>
      </c>
      <c r="I3084" s="39">
        <v>14700</v>
      </c>
      <c r="J3084" s="39">
        <v>18247.04</v>
      </c>
      <c r="K3084" s="39">
        <v>0</v>
      </c>
      <c r="L3084" s="41">
        <f>SUM(Data5[[#This Row],[CHELTUIELI DE PERSONAL LEI]:[CHELTUIELI DE CAPITAL (ACTIVE NEFINANCIARE ) LEI]])</f>
        <v>32947.040000000001</v>
      </c>
      <c r="M3084" s="41">
        <f>Data5[[#This Row],[TOTAL CHELTUIELI LEI]]/Data5[[#This Row],[CURS VALUTAR EURO BNR 22 07 2020]]</f>
        <v>6807.0990268796104</v>
      </c>
      <c r="N3084" s="49">
        <v>4922</v>
      </c>
      <c r="O3084" s="42"/>
      <c r="P3084" s="102">
        <v>2685</v>
      </c>
      <c r="Q3084" s="42"/>
      <c r="R3084" s="42">
        <f>Data5[[#This Row],[PERSOANE ÎNSCRISE ÎN LISTELE ELECTORALE (TURUL 1)            ]]+Data5[[#This Row],[PERSOANE ÎNSCRISE ÎN LISTELE ELECTORALE (TURUL AL 2-LEA)]]</f>
        <v>4922</v>
      </c>
      <c r="S3084" s="42">
        <f>Data5[[#This Row],[PERSOANE CARE AU PARTICIPAT LA VOT (TURUL 1)]]+Data5[[#This Row],[PERSOANE CARE AU PARTICIPAT LA VOT  (TURUL AL 2-LEA)]]</f>
        <v>2685</v>
      </c>
      <c r="T3084" s="41">
        <f>Data5[[#This Row],[TOTAL CHELTUIELI LEI]]/Data5[[#This Row],[NUMĂRUL PERSOANELOR ÎNSCRISE ÎN LISTELE ELECTORALE]]</f>
        <v>6.6938317757009349</v>
      </c>
      <c r="U3084" s="41">
        <f>Data5[[#This Row],[TOTAL CHELTUIELI EURO]]/Data5[[#This Row],[NUMĂRUL PERSOANELOR ÎNSCRISE ÎN LISTELE ELECTORALE]]</f>
        <v>1.382994519886146</v>
      </c>
      <c r="V3084" s="41">
        <f>Data5[[#This Row],[TOTAL CHELTUIELI LEI]]/Data5[[#This Row],[NUMĂRUL PERSOANELOR CARE AU PARTICIPAT LA VOT]]</f>
        <v>12.270778398510242</v>
      </c>
      <c r="W3084" s="41">
        <f>Data5[[#This Row],[TOTAL CHELTUIELI EURO]]/Data5[[#This Row],[NUMĂRUL PERSOANELOR CARE AU PARTICIPAT LA VOT]]</f>
        <v>2.5352324122456649</v>
      </c>
      <c r="X3084" s="43">
        <v>4.8400999999999996</v>
      </c>
      <c r="Y3084" s="114" t="s">
        <v>2889</v>
      </c>
      <c r="Z3084" s="44">
        <v>6</v>
      </c>
      <c r="AA3084" s="115" t="s">
        <v>3107</v>
      </c>
      <c r="AB3084" s="44">
        <v>1</v>
      </c>
      <c r="AC3084" s="45"/>
    </row>
    <row r="3085" spans="1:29" x14ac:dyDescent="0.2">
      <c r="A3085" s="37">
        <v>3084</v>
      </c>
      <c r="B3085" s="38" t="s">
        <v>967</v>
      </c>
      <c r="C3085" s="39" t="s">
        <v>2684</v>
      </c>
      <c r="D3085" s="40">
        <v>44101</v>
      </c>
      <c r="E3085" s="38">
        <v>1</v>
      </c>
      <c r="F3085" s="38"/>
      <c r="G3085" s="38" t="s">
        <v>2</v>
      </c>
      <c r="H3085" s="38" t="s">
        <v>2</v>
      </c>
      <c r="I3085" s="39">
        <v>0</v>
      </c>
      <c r="J3085" s="39">
        <v>13592.23</v>
      </c>
      <c r="K3085" s="39">
        <v>0</v>
      </c>
      <c r="L3085" s="41">
        <f>SUM(Data5[[#This Row],[CHELTUIELI DE PERSONAL LEI]:[CHELTUIELI DE CAPITAL (ACTIVE NEFINANCIARE ) LEI]])</f>
        <v>13592.23</v>
      </c>
      <c r="M3085" s="41">
        <f>Data5[[#This Row],[TOTAL CHELTUIELI LEI]]/Data5[[#This Row],[CURS VALUTAR EURO BNR 22 07 2020]]</f>
        <v>2808.2539616950066</v>
      </c>
      <c r="N3085" s="49">
        <v>6792</v>
      </c>
      <c r="O3085" s="42"/>
      <c r="P3085" s="102">
        <v>4103</v>
      </c>
      <c r="Q3085" s="42"/>
      <c r="R3085" s="42">
        <f>Data5[[#This Row],[PERSOANE ÎNSCRISE ÎN LISTELE ELECTORALE (TURUL 1)            ]]+Data5[[#This Row],[PERSOANE ÎNSCRISE ÎN LISTELE ELECTORALE (TURUL AL 2-LEA)]]</f>
        <v>6792</v>
      </c>
      <c r="S3085" s="42">
        <f>Data5[[#This Row],[PERSOANE CARE AU PARTICIPAT LA VOT (TURUL 1)]]+Data5[[#This Row],[PERSOANE CARE AU PARTICIPAT LA VOT  (TURUL AL 2-LEA)]]</f>
        <v>4103</v>
      </c>
      <c r="T3085" s="41">
        <f>Data5[[#This Row],[TOTAL CHELTUIELI LEI]]/Data5[[#This Row],[NUMĂRUL PERSOANELOR ÎNSCRISE ÎN LISTELE ELECTORALE]]</f>
        <v>2.0012117196702</v>
      </c>
      <c r="U3085" s="41">
        <f>Data5[[#This Row],[TOTAL CHELTUIELI EURO]]/Data5[[#This Row],[NUMĂRUL PERSOANELOR ÎNSCRISE ÎN LISTELE ELECTORALE]]</f>
        <v>0.41346495313530723</v>
      </c>
      <c r="V3085" s="41">
        <f>Data5[[#This Row],[TOTAL CHELTUIELI LEI]]/Data5[[#This Row],[NUMĂRUL PERSOANELOR CARE AU PARTICIPAT LA VOT]]</f>
        <v>3.3127540823787474</v>
      </c>
      <c r="W3085" s="41">
        <f>Data5[[#This Row],[TOTAL CHELTUIELI EURO]]/Data5[[#This Row],[NUMĂRUL PERSOANELOR CARE AU PARTICIPAT LA VOT]]</f>
        <v>0.68443918150012351</v>
      </c>
      <c r="X3085" s="43">
        <v>4.8400999999999996</v>
      </c>
      <c r="Y3085" s="114" t="s">
        <v>2891</v>
      </c>
      <c r="Z3085" s="44">
        <v>2</v>
      </c>
      <c r="AA3085" s="115" t="s">
        <v>3105</v>
      </c>
      <c r="AB3085" s="44">
        <v>0</v>
      </c>
      <c r="AC3085" s="45"/>
    </row>
    <row r="3086" spans="1:29" x14ac:dyDescent="0.2">
      <c r="A3086" s="37">
        <v>3085</v>
      </c>
      <c r="B3086" s="38" t="s">
        <v>967</v>
      </c>
      <c r="C3086" s="39" t="s">
        <v>2685</v>
      </c>
      <c r="D3086" s="40">
        <v>44101</v>
      </c>
      <c r="E3086" s="38">
        <v>1</v>
      </c>
      <c r="F3086" s="38"/>
      <c r="G3086" s="38" t="s">
        <v>2</v>
      </c>
      <c r="H3086" s="38" t="s">
        <v>2</v>
      </c>
      <c r="I3086" s="39">
        <v>2700</v>
      </c>
      <c r="J3086" s="39">
        <v>2281</v>
      </c>
      <c r="K3086" s="39">
        <v>0</v>
      </c>
      <c r="L3086" s="41">
        <f>SUM(Data5[[#This Row],[CHELTUIELI DE PERSONAL LEI]:[CHELTUIELI DE CAPITAL (ACTIVE NEFINANCIARE ) LEI]])</f>
        <v>4981</v>
      </c>
      <c r="M3086" s="41">
        <f>Data5[[#This Row],[TOTAL CHELTUIELI LEI]]/Data5[[#This Row],[CURS VALUTAR EURO BNR 22 07 2020]]</f>
        <v>1029.1109687816368</v>
      </c>
      <c r="N3086" s="49">
        <v>6833</v>
      </c>
      <c r="O3086" s="42"/>
      <c r="P3086" s="102">
        <v>5093</v>
      </c>
      <c r="Q3086" s="42"/>
      <c r="R3086" s="42">
        <f>Data5[[#This Row],[PERSOANE ÎNSCRISE ÎN LISTELE ELECTORALE (TURUL 1)            ]]+Data5[[#This Row],[PERSOANE ÎNSCRISE ÎN LISTELE ELECTORALE (TURUL AL 2-LEA)]]</f>
        <v>6833</v>
      </c>
      <c r="S3086" s="42">
        <f>Data5[[#This Row],[PERSOANE CARE AU PARTICIPAT LA VOT (TURUL 1)]]+Data5[[#This Row],[PERSOANE CARE AU PARTICIPAT LA VOT  (TURUL AL 2-LEA)]]</f>
        <v>5093</v>
      </c>
      <c r="T3086" s="41">
        <f>Data5[[#This Row],[TOTAL CHELTUIELI LEI]]/Data5[[#This Row],[NUMĂRUL PERSOANELOR ÎNSCRISE ÎN LISTELE ELECTORALE]]</f>
        <v>0.7289623884091907</v>
      </c>
      <c r="U3086" s="41">
        <f>Data5[[#This Row],[TOTAL CHELTUIELI EURO]]/Data5[[#This Row],[NUMĂRUL PERSOANELOR ÎNSCRISE ÎN LISTELE ELECTORALE]]</f>
        <v>0.15060895196570126</v>
      </c>
      <c r="V3086" s="41">
        <f>Data5[[#This Row],[TOTAL CHELTUIELI LEI]]/Data5[[#This Row],[NUMĂRUL PERSOANELOR CARE AU PARTICIPAT LA VOT]]</f>
        <v>0.97800903200471234</v>
      </c>
      <c r="W3086" s="41">
        <f>Data5[[#This Row],[TOTAL CHELTUIELI EURO]]/Data5[[#This Row],[NUMĂRUL PERSOANELOR CARE AU PARTICIPAT LA VOT]]</f>
        <v>0.2020638069471111</v>
      </c>
      <c r="X3086" s="43">
        <v>4.8400999999999996</v>
      </c>
      <c r="Y3086" s="114" t="s">
        <v>2890</v>
      </c>
      <c r="Z3086" s="44">
        <v>0</v>
      </c>
      <c r="AA3086" s="115" t="s">
        <v>3105</v>
      </c>
      <c r="AB3086" s="44">
        <v>0</v>
      </c>
      <c r="AC3086" s="45"/>
    </row>
    <row r="3087" spans="1:29" x14ac:dyDescent="0.2">
      <c r="A3087" s="37">
        <v>3086</v>
      </c>
      <c r="B3087" s="38" t="s">
        <v>967</v>
      </c>
      <c r="C3087" s="39" t="s">
        <v>1742</v>
      </c>
      <c r="D3087" s="40">
        <v>44101</v>
      </c>
      <c r="E3087" s="38">
        <v>1</v>
      </c>
      <c r="F3087" s="38"/>
      <c r="G3087" s="38" t="s">
        <v>2</v>
      </c>
      <c r="H3087" s="38" t="s">
        <v>2</v>
      </c>
      <c r="I3087" s="39">
        <v>0</v>
      </c>
      <c r="J3087" s="39">
        <v>2315</v>
      </c>
      <c r="K3087" s="39">
        <v>0</v>
      </c>
      <c r="L3087" s="41">
        <f>SUM(Data5[[#This Row],[CHELTUIELI DE PERSONAL LEI]:[CHELTUIELI DE CAPITAL (ACTIVE NEFINANCIARE ) LEI]])</f>
        <v>2315</v>
      </c>
      <c r="M3087" s="41">
        <f>Data5[[#This Row],[TOTAL CHELTUIELI LEI]]/Data5[[#This Row],[CURS VALUTAR EURO BNR 22 07 2020]]</f>
        <v>478.29590297721126</v>
      </c>
      <c r="N3087" s="49">
        <v>2521</v>
      </c>
      <c r="O3087" s="42"/>
      <c r="P3087" s="102">
        <v>1734</v>
      </c>
      <c r="Q3087" s="42"/>
      <c r="R3087" s="42">
        <f>Data5[[#This Row],[PERSOANE ÎNSCRISE ÎN LISTELE ELECTORALE (TURUL 1)            ]]+Data5[[#This Row],[PERSOANE ÎNSCRISE ÎN LISTELE ELECTORALE (TURUL AL 2-LEA)]]</f>
        <v>2521</v>
      </c>
      <c r="S3087" s="42">
        <f>Data5[[#This Row],[PERSOANE CARE AU PARTICIPAT LA VOT (TURUL 1)]]+Data5[[#This Row],[PERSOANE CARE AU PARTICIPAT LA VOT  (TURUL AL 2-LEA)]]</f>
        <v>1734</v>
      </c>
      <c r="T3087" s="41">
        <f>Data5[[#This Row],[TOTAL CHELTUIELI LEI]]/Data5[[#This Row],[NUMĂRUL PERSOANELOR ÎNSCRISE ÎN LISTELE ELECTORALE]]</f>
        <v>0.91828639428798098</v>
      </c>
      <c r="U3087" s="41">
        <f>Data5[[#This Row],[TOTAL CHELTUIELI EURO]]/Data5[[#This Row],[NUMĂRUL PERSOANELOR ÎNSCRISE ÎN LISTELE ELECTORALE]]</f>
        <v>0.18972467392987358</v>
      </c>
      <c r="V3087" s="41">
        <f>Data5[[#This Row],[TOTAL CHELTUIELI LEI]]/Data5[[#This Row],[NUMĂRUL PERSOANELOR CARE AU PARTICIPAT LA VOT]]</f>
        <v>1.3350634371395618</v>
      </c>
      <c r="W3087" s="41">
        <f>Data5[[#This Row],[TOTAL CHELTUIELI EURO]]/Data5[[#This Row],[NUMĂRUL PERSOANELOR CARE AU PARTICIPAT LA VOT]]</f>
        <v>0.27583385408143674</v>
      </c>
      <c r="X3087" s="43">
        <v>4.8400999999999996</v>
      </c>
      <c r="Y3087" s="114" t="s">
        <v>2890</v>
      </c>
      <c r="Z3087" s="44">
        <v>0</v>
      </c>
      <c r="AA3087" s="115" t="s">
        <v>3105</v>
      </c>
      <c r="AB3087" s="44">
        <v>0</v>
      </c>
      <c r="AC3087" s="45"/>
    </row>
    <row r="3088" spans="1:29" x14ac:dyDescent="0.2">
      <c r="A3088" s="37">
        <v>3087</v>
      </c>
      <c r="B3088" s="38" t="s">
        <v>967</v>
      </c>
      <c r="C3088" s="39" t="s">
        <v>2856</v>
      </c>
      <c r="D3088" s="40">
        <v>44101</v>
      </c>
      <c r="E3088" s="38">
        <v>1</v>
      </c>
      <c r="F3088" s="38"/>
      <c r="G3088" s="38" t="s">
        <v>2</v>
      </c>
      <c r="H3088" s="38" t="s">
        <v>2</v>
      </c>
      <c r="I3088" s="39">
        <v>0</v>
      </c>
      <c r="J3088" s="39">
        <v>124912.28</v>
      </c>
      <c r="K3088" s="39">
        <v>0</v>
      </c>
      <c r="L3088" s="41">
        <f>SUM(Data5[[#This Row],[CHELTUIELI DE PERSONAL LEI]:[CHELTUIELI DE CAPITAL (ACTIVE NEFINANCIARE ) LEI]])</f>
        <v>124912.28</v>
      </c>
      <c r="M3088" s="41">
        <f>Data5[[#This Row],[TOTAL CHELTUIELI LEI]]/Data5[[#This Row],[CURS VALUTAR EURO BNR 22 07 2020]]</f>
        <v>25807.789095266628</v>
      </c>
      <c r="N3088" s="49">
        <v>32968</v>
      </c>
      <c r="O3088" s="42"/>
      <c r="P3088" s="102">
        <v>16919</v>
      </c>
      <c r="Q3088" s="42"/>
      <c r="R3088" s="42">
        <f>Data5[[#This Row],[PERSOANE ÎNSCRISE ÎN LISTELE ELECTORALE (TURUL 1)            ]]+Data5[[#This Row],[PERSOANE ÎNSCRISE ÎN LISTELE ELECTORALE (TURUL AL 2-LEA)]]</f>
        <v>32968</v>
      </c>
      <c r="S3088" s="42">
        <f>Data5[[#This Row],[PERSOANE CARE AU PARTICIPAT LA VOT (TURUL 1)]]+Data5[[#This Row],[PERSOANE CARE AU PARTICIPAT LA VOT  (TURUL AL 2-LEA)]]</f>
        <v>16919</v>
      </c>
      <c r="T3088" s="41">
        <f>Data5[[#This Row],[TOTAL CHELTUIELI LEI]]/Data5[[#This Row],[NUMĂRUL PERSOANELOR ÎNSCRISE ÎN LISTELE ELECTORALE]]</f>
        <v>3.7888946857558845</v>
      </c>
      <c r="U3088" s="41">
        <f>Data5[[#This Row],[TOTAL CHELTUIELI EURO]]/Data5[[#This Row],[NUMĂRUL PERSOANELOR ÎNSCRISE ÎN LISTELE ELECTORALE]]</f>
        <v>0.7828133066994245</v>
      </c>
      <c r="V3088" s="41">
        <f>Data5[[#This Row],[TOTAL CHELTUIELI LEI]]/Data5[[#This Row],[NUMĂRUL PERSOANELOR CARE AU PARTICIPAT LA VOT]]</f>
        <v>7.3829588037118032</v>
      </c>
      <c r="W3088" s="41">
        <f>Data5[[#This Row],[TOTAL CHELTUIELI EURO]]/Data5[[#This Row],[NUMĂRUL PERSOANELOR CARE AU PARTICIPAT LA VOT]]</f>
        <v>1.5253731955355889</v>
      </c>
      <c r="X3088" s="43">
        <v>4.8400999999999996</v>
      </c>
      <c r="Y3088" s="114" t="s">
        <v>2884</v>
      </c>
      <c r="Z3088" s="44">
        <v>3</v>
      </c>
      <c r="AA3088" s="115" t="s">
        <v>3105</v>
      </c>
      <c r="AB3088" s="44">
        <v>0</v>
      </c>
      <c r="AC3088" s="45"/>
    </row>
    <row r="3089" spans="1:29" x14ac:dyDescent="0.2">
      <c r="A3089" s="37">
        <v>3088</v>
      </c>
      <c r="B3089" s="38" t="s">
        <v>967</v>
      </c>
      <c r="C3089" s="39" t="s">
        <v>1155</v>
      </c>
      <c r="D3089" s="40">
        <v>44101</v>
      </c>
      <c r="E3089" s="38">
        <v>1</v>
      </c>
      <c r="F3089" s="38"/>
      <c r="G3089" s="38" t="s">
        <v>2</v>
      </c>
      <c r="H3089" s="38" t="s">
        <v>2</v>
      </c>
      <c r="I3089" s="39">
        <v>12043</v>
      </c>
      <c r="J3089" s="39">
        <v>21184</v>
      </c>
      <c r="K3089" s="39">
        <v>0</v>
      </c>
      <c r="L3089" s="41">
        <f>SUM(Data5[[#This Row],[CHELTUIELI DE PERSONAL LEI]:[CHELTUIELI DE CAPITAL (ACTIVE NEFINANCIARE ) LEI]])</f>
        <v>33227</v>
      </c>
      <c r="M3089" s="41">
        <f>Data5[[#This Row],[TOTAL CHELTUIELI LEI]]/Data5[[#This Row],[CURS VALUTAR EURO BNR 22 07 2020]]</f>
        <v>6864.9408070081199</v>
      </c>
      <c r="N3089" s="49">
        <v>8084</v>
      </c>
      <c r="O3089" s="42"/>
      <c r="P3089" s="102">
        <v>4522</v>
      </c>
      <c r="Q3089" s="42"/>
      <c r="R3089" s="42">
        <f>Data5[[#This Row],[PERSOANE ÎNSCRISE ÎN LISTELE ELECTORALE (TURUL 1)            ]]+Data5[[#This Row],[PERSOANE ÎNSCRISE ÎN LISTELE ELECTORALE (TURUL AL 2-LEA)]]</f>
        <v>8084</v>
      </c>
      <c r="S3089" s="42">
        <f>Data5[[#This Row],[PERSOANE CARE AU PARTICIPAT LA VOT (TURUL 1)]]+Data5[[#This Row],[PERSOANE CARE AU PARTICIPAT LA VOT  (TURUL AL 2-LEA)]]</f>
        <v>4522</v>
      </c>
      <c r="T3089" s="41">
        <f>Data5[[#This Row],[TOTAL CHELTUIELI LEI]]/Data5[[#This Row],[NUMĂRUL PERSOANELOR ÎNSCRISE ÎN LISTELE ELECTORALE]]</f>
        <v>4.1102177140029692</v>
      </c>
      <c r="U3089" s="41">
        <f>Data5[[#This Row],[TOTAL CHELTUIELI EURO]]/Data5[[#This Row],[NUMĂRUL PERSOANELOR ÎNSCRISE ÎN LISTELE ELECTORALE]]</f>
        <v>0.84920099047601683</v>
      </c>
      <c r="V3089" s="41">
        <f>Data5[[#This Row],[TOTAL CHELTUIELI LEI]]/Data5[[#This Row],[NUMĂRUL PERSOANELOR CARE AU PARTICIPAT LA VOT]]</f>
        <v>7.3478549314462631</v>
      </c>
      <c r="W3089" s="41">
        <f>Data5[[#This Row],[TOTAL CHELTUIELI EURO]]/Data5[[#This Row],[NUMĂRUL PERSOANELOR CARE AU PARTICIPAT LA VOT]]</f>
        <v>1.5181204792145333</v>
      </c>
      <c r="X3089" s="43">
        <v>4.8400999999999996</v>
      </c>
      <c r="Y3089" s="114" t="s">
        <v>2895</v>
      </c>
      <c r="Z3089" s="44">
        <v>4</v>
      </c>
      <c r="AA3089" s="115" t="s">
        <v>3105</v>
      </c>
      <c r="AB3089" s="44">
        <v>0</v>
      </c>
      <c r="AC3089" s="45"/>
    </row>
    <row r="3090" spans="1:29" x14ac:dyDescent="0.2">
      <c r="A3090" s="37">
        <v>3089</v>
      </c>
      <c r="B3090" s="38" t="s">
        <v>967</v>
      </c>
      <c r="C3090" s="39" t="s">
        <v>286</v>
      </c>
      <c r="D3090" s="40">
        <v>44101</v>
      </c>
      <c r="E3090" s="38">
        <v>1</v>
      </c>
      <c r="F3090" s="38"/>
      <c r="G3090" s="38" t="s">
        <v>2</v>
      </c>
      <c r="H3090" s="38" t="s">
        <v>2</v>
      </c>
      <c r="I3090" s="50">
        <v>0</v>
      </c>
      <c r="J3090" s="50">
        <v>50930</v>
      </c>
      <c r="K3090" s="50">
        <v>0</v>
      </c>
      <c r="L3090" s="41">
        <f>SUM(Data5[[#This Row],[CHELTUIELI DE PERSONAL LEI]:[CHELTUIELI DE CAPITAL (ACTIVE NEFINANCIARE ) LEI]])</f>
        <v>50930</v>
      </c>
      <c r="M3090" s="41">
        <f>Data5[[#This Row],[TOTAL CHELTUIELI LEI]]/Data5[[#This Row],[CURS VALUTAR EURO BNR 22 07 2020]]</f>
        <v>10522.509865498647</v>
      </c>
      <c r="N3090" s="49">
        <v>4110</v>
      </c>
      <c r="O3090" s="42"/>
      <c r="P3090" s="103">
        <v>2918</v>
      </c>
      <c r="Q3090" s="42"/>
      <c r="R3090" s="42">
        <f>Data5[[#This Row],[PERSOANE ÎNSCRISE ÎN LISTELE ELECTORALE (TURUL 1)            ]]+Data5[[#This Row],[PERSOANE ÎNSCRISE ÎN LISTELE ELECTORALE (TURUL AL 2-LEA)]]</f>
        <v>4110</v>
      </c>
      <c r="S3090" s="42">
        <f>Data5[[#This Row],[PERSOANE CARE AU PARTICIPAT LA VOT (TURUL 1)]]+Data5[[#This Row],[PERSOANE CARE AU PARTICIPAT LA VOT  (TURUL AL 2-LEA)]]</f>
        <v>2918</v>
      </c>
      <c r="T3090" s="41">
        <f>Data5[[#This Row],[TOTAL CHELTUIELI LEI]]/Data5[[#This Row],[NUMĂRUL PERSOANELOR ÎNSCRISE ÎN LISTELE ELECTORALE]]</f>
        <v>12.391727493917275</v>
      </c>
      <c r="U3090" s="41">
        <f>Data5[[#This Row],[TOTAL CHELTUIELI EURO]]/Data5[[#This Row],[NUMĂRUL PERSOANELOR ÎNSCRISE ÎN LISTELE ELECTORALE]]</f>
        <v>2.560221378466824</v>
      </c>
      <c r="V3090" s="41">
        <f>Data5[[#This Row],[TOTAL CHELTUIELI LEI]]/Data5[[#This Row],[NUMĂRUL PERSOANELOR CARE AU PARTICIPAT LA VOT]]</f>
        <v>17.453735435229611</v>
      </c>
      <c r="W3090" s="41">
        <f>Data5[[#This Row],[TOTAL CHELTUIELI EURO]]/Data5[[#This Row],[NUMĂRUL PERSOANELOR CARE AU PARTICIPAT LA VOT]]</f>
        <v>3.6060691794032373</v>
      </c>
      <c r="X3090" s="43">
        <v>4.8400999999999996</v>
      </c>
      <c r="Y3090" s="114" t="s">
        <v>2897</v>
      </c>
      <c r="Z3090" s="44">
        <v>12</v>
      </c>
      <c r="AA3090" s="115" t="s">
        <v>3108</v>
      </c>
      <c r="AB3090" s="44">
        <v>2</v>
      </c>
      <c r="AC3090" s="45"/>
    </row>
    <row r="3091" spans="1:29" x14ac:dyDescent="0.2">
      <c r="A3091" s="37">
        <v>3090</v>
      </c>
      <c r="B3091" s="38" t="s">
        <v>967</v>
      </c>
      <c r="C3091" s="39" t="s">
        <v>2686</v>
      </c>
      <c r="D3091" s="40">
        <v>44101</v>
      </c>
      <c r="E3091" s="38">
        <v>1</v>
      </c>
      <c r="F3091" s="38"/>
      <c r="G3091" s="38" t="s">
        <v>2</v>
      </c>
      <c r="H3091" s="38" t="s">
        <v>2</v>
      </c>
      <c r="I3091" s="39">
        <v>8100</v>
      </c>
      <c r="J3091" s="39">
        <v>62883.27</v>
      </c>
      <c r="K3091" s="39">
        <v>0</v>
      </c>
      <c r="L3091" s="41">
        <f>SUM(Data5[[#This Row],[CHELTUIELI DE PERSONAL LEI]:[CHELTUIELI DE CAPITAL (ACTIVE NEFINANCIARE ) LEI]])</f>
        <v>70983.26999999999</v>
      </c>
      <c r="M3091" s="41">
        <f>Data5[[#This Row],[TOTAL CHELTUIELI LEI]]/Data5[[#This Row],[CURS VALUTAR EURO BNR 22 07 2020]]</f>
        <v>14665.66186649036</v>
      </c>
      <c r="N3091" s="49">
        <v>7330</v>
      </c>
      <c r="O3091" s="42"/>
      <c r="P3091" s="102">
        <v>3938</v>
      </c>
      <c r="Q3091" s="42"/>
      <c r="R3091" s="42">
        <f>Data5[[#This Row],[PERSOANE ÎNSCRISE ÎN LISTELE ELECTORALE (TURUL 1)            ]]+Data5[[#This Row],[PERSOANE ÎNSCRISE ÎN LISTELE ELECTORALE (TURUL AL 2-LEA)]]</f>
        <v>7330</v>
      </c>
      <c r="S3091" s="42">
        <f>Data5[[#This Row],[PERSOANE CARE AU PARTICIPAT LA VOT (TURUL 1)]]+Data5[[#This Row],[PERSOANE CARE AU PARTICIPAT LA VOT  (TURUL AL 2-LEA)]]</f>
        <v>3938</v>
      </c>
      <c r="T3091" s="41">
        <f>Data5[[#This Row],[TOTAL CHELTUIELI LEI]]/Data5[[#This Row],[NUMĂRUL PERSOANELOR ÎNSCRISE ÎN LISTELE ELECTORALE]]</f>
        <v>9.6839386084583889</v>
      </c>
      <c r="U3091" s="41">
        <f>Data5[[#This Row],[TOTAL CHELTUIELI EURO]]/Data5[[#This Row],[NUMĂRUL PERSOANELOR ÎNSCRISE ÎN LISTELE ELECTORALE]]</f>
        <v>2.0007724238049605</v>
      </c>
      <c r="V3091" s="41">
        <f>Data5[[#This Row],[TOTAL CHELTUIELI LEI]]/Data5[[#This Row],[NUMĂRUL PERSOANELOR CARE AU PARTICIPAT LA VOT]]</f>
        <v>18.025208227526662</v>
      </c>
      <c r="W3091" s="41">
        <f>Data5[[#This Row],[TOTAL CHELTUIELI EURO]]/Data5[[#This Row],[NUMĂRUL PERSOANELOR CARE AU PARTICIPAT LA VOT]]</f>
        <v>3.7241396309015644</v>
      </c>
      <c r="X3091" s="43">
        <v>4.8400999999999996</v>
      </c>
      <c r="Y3091" s="114" t="s">
        <v>2887</v>
      </c>
      <c r="Z3091" s="44">
        <v>9</v>
      </c>
      <c r="AA3091" s="115" t="s">
        <v>3108</v>
      </c>
      <c r="AB3091" s="44">
        <v>2</v>
      </c>
      <c r="AC3091" s="45"/>
    </row>
    <row r="3092" spans="1:29" x14ac:dyDescent="0.2">
      <c r="A3092" s="37">
        <v>3091</v>
      </c>
      <c r="B3092" s="38" t="s">
        <v>967</v>
      </c>
      <c r="C3092" s="39" t="s">
        <v>1040</v>
      </c>
      <c r="D3092" s="40">
        <v>44101</v>
      </c>
      <c r="E3092" s="38">
        <v>1</v>
      </c>
      <c r="F3092" s="38"/>
      <c r="G3092" s="38" t="s">
        <v>2</v>
      </c>
      <c r="H3092" s="38" t="s">
        <v>2</v>
      </c>
      <c r="I3092" s="39">
        <v>0</v>
      </c>
      <c r="J3092" s="39">
        <v>25208.69</v>
      </c>
      <c r="K3092" s="39">
        <v>0</v>
      </c>
      <c r="L3092" s="41">
        <f>SUM(Data5[[#This Row],[CHELTUIELI DE PERSONAL LEI]:[CHELTUIELI DE CAPITAL (ACTIVE NEFINANCIARE ) LEI]])</f>
        <v>25208.69</v>
      </c>
      <c r="M3092" s="41">
        <f>Data5[[#This Row],[TOTAL CHELTUIELI LEI]]/Data5[[#This Row],[CURS VALUTAR EURO BNR 22 07 2020]]</f>
        <v>5208.2994153013369</v>
      </c>
      <c r="N3092" s="49">
        <v>7201</v>
      </c>
      <c r="O3092" s="42"/>
      <c r="P3092" s="102">
        <v>3892</v>
      </c>
      <c r="Q3092" s="42"/>
      <c r="R3092" s="42">
        <f>Data5[[#This Row],[PERSOANE ÎNSCRISE ÎN LISTELE ELECTORALE (TURUL 1)            ]]+Data5[[#This Row],[PERSOANE ÎNSCRISE ÎN LISTELE ELECTORALE (TURUL AL 2-LEA)]]</f>
        <v>7201</v>
      </c>
      <c r="S3092" s="42">
        <f>Data5[[#This Row],[PERSOANE CARE AU PARTICIPAT LA VOT (TURUL 1)]]+Data5[[#This Row],[PERSOANE CARE AU PARTICIPAT LA VOT  (TURUL AL 2-LEA)]]</f>
        <v>3892</v>
      </c>
      <c r="T3092" s="41">
        <f>Data5[[#This Row],[TOTAL CHELTUIELI LEI]]/Data5[[#This Row],[NUMĂRUL PERSOANELOR ÎNSCRISE ÎN LISTELE ELECTORALE]]</f>
        <v>3.5007207332314954</v>
      </c>
      <c r="U3092" s="41">
        <f>Data5[[#This Row],[TOTAL CHELTUIELI EURO]]/Data5[[#This Row],[NUMĂRUL PERSOANELOR ÎNSCRISE ÎN LISTELE ELECTORALE]]</f>
        <v>0.72327446400518491</v>
      </c>
      <c r="V3092" s="41">
        <f>Data5[[#This Row],[TOTAL CHELTUIELI LEI]]/Data5[[#This Row],[NUMĂRUL PERSOANELOR CARE AU PARTICIPAT LA VOT]]</f>
        <v>6.4770529290853025</v>
      </c>
      <c r="W3092" s="41">
        <f>Data5[[#This Row],[TOTAL CHELTUIELI EURO]]/Data5[[#This Row],[NUMĂRUL PERSOANELOR CARE AU PARTICIPAT LA VOT]]</f>
        <v>1.3382064273641667</v>
      </c>
      <c r="X3092" s="43">
        <v>4.8400999999999996</v>
      </c>
      <c r="Y3092" s="114" t="s">
        <v>2884</v>
      </c>
      <c r="Z3092" s="44">
        <v>3</v>
      </c>
      <c r="AA3092" s="115" t="s">
        <v>3105</v>
      </c>
      <c r="AB3092" s="44">
        <v>0</v>
      </c>
      <c r="AC3092" s="45"/>
    </row>
    <row r="3093" spans="1:29" x14ac:dyDescent="0.2">
      <c r="A3093" s="37">
        <v>3092</v>
      </c>
      <c r="B3093" s="38" t="s">
        <v>967</v>
      </c>
      <c r="C3093" s="39" t="s">
        <v>2687</v>
      </c>
      <c r="D3093" s="40">
        <v>44101</v>
      </c>
      <c r="E3093" s="38">
        <v>1</v>
      </c>
      <c r="F3093" s="38"/>
      <c r="G3093" s="38" t="s">
        <v>2</v>
      </c>
      <c r="H3093" s="38" t="s">
        <v>2</v>
      </c>
      <c r="I3093" s="39">
        <v>1650</v>
      </c>
      <c r="J3093" s="39">
        <v>1190</v>
      </c>
      <c r="K3093" s="39">
        <v>0</v>
      </c>
      <c r="L3093" s="41">
        <f>SUM(Data5[[#This Row],[CHELTUIELI DE PERSONAL LEI]:[CHELTUIELI DE CAPITAL (ACTIVE NEFINANCIARE ) LEI]])</f>
        <v>2840</v>
      </c>
      <c r="M3093" s="41">
        <f>Data5[[#This Row],[TOTAL CHELTUIELI LEI]]/Data5[[#This Row],[CURS VALUTAR EURO BNR 22 07 2020]]</f>
        <v>586.76473626577967</v>
      </c>
      <c r="N3093" s="49">
        <v>5180</v>
      </c>
      <c r="O3093" s="42"/>
      <c r="P3093" s="102">
        <v>2878</v>
      </c>
      <c r="Q3093" s="42"/>
      <c r="R3093" s="42">
        <f>Data5[[#This Row],[PERSOANE ÎNSCRISE ÎN LISTELE ELECTORALE (TURUL 1)            ]]+Data5[[#This Row],[PERSOANE ÎNSCRISE ÎN LISTELE ELECTORALE (TURUL AL 2-LEA)]]</f>
        <v>5180</v>
      </c>
      <c r="S3093" s="42">
        <f>Data5[[#This Row],[PERSOANE CARE AU PARTICIPAT LA VOT (TURUL 1)]]+Data5[[#This Row],[PERSOANE CARE AU PARTICIPAT LA VOT  (TURUL AL 2-LEA)]]</f>
        <v>2878</v>
      </c>
      <c r="T3093" s="41">
        <f>Data5[[#This Row],[TOTAL CHELTUIELI LEI]]/Data5[[#This Row],[NUMĂRUL PERSOANELOR ÎNSCRISE ÎN LISTELE ELECTORALE]]</f>
        <v>0.54826254826254828</v>
      </c>
      <c r="U3093" s="41">
        <f>Data5[[#This Row],[TOTAL CHELTUIELI EURO]]/Data5[[#This Row],[NUMĂRUL PERSOANELOR ÎNSCRISE ÎN LISTELE ELECTORALE]]</f>
        <v>0.11327504561115438</v>
      </c>
      <c r="V3093" s="41">
        <f>Data5[[#This Row],[TOTAL CHELTUIELI LEI]]/Data5[[#This Row],[NUMĂRUL PERSOANELOR CARE AU PARTICIPAT LA VOT]]</f>
        <v>0.98679638637943012</v>
      </c>
      <c r="W3093" s="41">
        <f>Data5[[#This Row],[TOTAL CHELTUIELI EURO]]/Data5[[#This Row],[NUMĂRUL PERSOANELOR CARE AU PARTICIPAT LA VOT]]</f>
        <v>0.20387933852181364</v>
      </c>
      <c r="X3093" s="43">
        <v>4.8400999999999996</v>
      </c>
      <c r="Y3093" s="114" t="s">
        <v>2890</v>
      </c>
      <c r="Z3093" s="44">
        <v>0</v>
      </c>
      <c r="AA3093" s="115" t="s">
        <v>3105</v>
      </c>
      <c r="AB3093" s="44">
        <v>0</v>
      </c>
      <c r="AC3093" s="45"/>
    </row>
    <row r="3094" spans="1:29" x14ac:dyDescent="0.2">
      <c r="A3094" s="37">
        <v>3093</v>
      </c>
      <c r="B3094" s="38" t="s">
        <v>967</v>
      </c>
      <c r="C3094" s="39" t="s">
        <v>2857</v>
      </c>
      <c r="D3094" s="40">
        <v>44101</v>
      </c>
      <c r="E3094" s="38">
        <v>1</v>
      </c>
      <c r="F3094" s="38"/>
      <c r="G3094" s="38" t="s">
        <v>2</v>
      </c>
      <c r="H3094" s="38" t="s">
        <v>2</v>
      </c>
      <c r="I3094" s="39">
        <v>23469</v>
      </c>
      <c r="J3094" s="39">
        <v>151329</v>
      </c>
      <c r="K3094" s="39">
        <v>0</v>
      </c>
      <c r="L3094" s="41">
        <f>SUM(Data5[[#This Row],[CHELTUIELI DE PERSONAL LEI]:[CHELTUIELI DE CAPITAL (ACTIVE NEFINANCIARE ) LEI]])</f>
        <v>174798</v>
      </c>
      <c r="M3094" s="41">
        <f>Data5[[#This Row],[TOTAL CHELTUIELI LEI]]/Data5[[#This Row],[CURS VALUTAR EURO BNR 22 07 2020]]</f>
        <v>36114.543087952734</v>
      </c>
      <c r="N3094" s="49">
        <v>20946</v>
      </c>
      <c r="O3094" s="42"/>
      <c r="P3094" s="102">
        <v>9264</v>
      </c>
      <c r="Q3094" s="42"/>
      <c r="R3094" s="42">
        <f>Data5[[#This Row],[PERSOANE ÎNSCRISE ÎN LISTELE ELECTORALE (TURUL 1)            ]]+Data5[[#This Row],[PERSOANE ÎNSCRISE ÎN LISTELE ELECTORALE (TURUL AL 2-LEA)]]</f>
        <v>20946</v>
      </c>
      <c r="S3094" s="42">
        <f>Data5[[#This Row],[PERSOANE CARE AU PARTICIPAT LA VOT (TURUL 1)]]+Data5[[#This Row],[PERSOANE CARE AU PARTICIPAT LA VOT  (TURUL AL 2-LEA)]]</f>
        <v>9264</v>
      </c>
      <c r="T3094" s="41">
        <f>Data5[[#This Row],[TOTAL CHELTUIELI LEI]]/Data5[[#This Row],[NUMĂRUL PERSOANELOR ÎNSCRISE ÎN LISTELE ELECTORALE]]</f>
        <v>8.3451733027785728</v>
      </c>
      <c r="U3094" s="41">
        <f>Data5[[#This Row],[TOTAL CHELTUIELI EURO]]/Data5[[#This Row],[NUMĂRUL PERSOANELOR ÎNSCRISE ÎN LISTELE ELECTORALE]]</f>
        <v>1.7241737366539069</v>
      </c>
      <c r="V3094" s="41">
        <f>Data5[[#This Row],[TOTAL CHELTUIELI LEI]]/Data5[[#This Row],[NUMĂRUL PERSOANELOR CARE AU PARTICIPAT LA VOT]]</f>
        <v>18.868523316062177</v>
      </c>
      <c r="W3094" s="41">
        <f>Data5[[#This Row],[TOTAL CHELTUIELI EURO]]/Data5[[#This Row],[NUMĂRUL PERSOANELOR CARE AU PARTICIPAT LA VOT]]</f>
        <v>3.8983746856598374</v>
      </c>
      <c r="X3094" s="43">
        <v>4.8400999999999996</v>
      </c>
      <c r="Y3094" s="114" t="s">
        <v>2896</v>
      </c>
      <c r="Z3094" s="44">
        <v>8</v>
      </c>
      <c r="AA3094" s="115" t="s">
        <v>3107</v>
      </c>
      <c r="AB3094" s="44">
        <v>1</v>
      </c>
      <c r="AC3094" s="45"/>
    </row>
    <row r="3095" spans="1:29" x14ac:dyDescent="0.2">
      <c r="A3095" s="37">
        <v>3094</v>
      </c>
      <c r="B3095" s="38" t="s">
        <v>967</v>
      </c>
      <c r="C3095" s="39" t="s">
        <v>2688</v>
      </c>
      <c r="D3095" s="40">
        <v>44101</v>
      </c>
      <c r="E3095" s="38">
        <v>1</v>
      </c>
      <c r="F3095" s="38"/>
      <c r="G3095" s="38" t="s">
        <v>2</v>
      </c>
      <c r="H3095" s="38" t="s">
        <v>2</v>
      </c>
      <c r="I3095" s="39">
        <v>4500</v>
      </c>
      <c r="J3095" s="39">
        <v>42207.7</v>
      </c>
      <c r="K3095" s="39">
        <v>0</v>
      </c>
      <c r="L3095" s="41">
        <f>SUM(Data5[[#This Row],[CHELTUIELI DE PERSONAL LEI]:[CHELTUIELI DE CAPITAL (ACTIVE NEFINANCIARE ) LEI]])</f>
        <v>46707.7</v>
      </c>
      <c r="M3095" s="41">
        <f>Data5[[#This Row],[TOTAL CHELTUIELI LEI]]/Data5[[#This Row],[CURS VALUTAR EURO BNR 22 07 2020]]</f>
        <v>9650.151856366605</v>
      </c>
      <c r="N3095" s="49">
        <v>5664</v>
      </c>
      <c r="O3095" s="42"/>
      <c r="P3095" s="102">
        <v>4772</v>
      </c>
      <c r="Q3095" s="42"/>
      <c r="R3095" s="42">
        <f>Data5[[#This Row],[PERSOANE ÎNSCRISE ÎN LISTELE ELECTORALE (TURUL 1)            ]]+Data5[[#This Row],[PERSOANE ÎNSCRISE ÎN LISTELE ELECTORALE (TURUL AL 2-LEA)]]</f>
        <v>5664</v>
      </c>
      <c r="S3095" s="42">
        <f>Data5[[#This Row],[PERSOANE CARE AU PARTICIPAT LA VOT (TURUL 1)]]+Data5[[#This Row],[PERSOANE CARE AU PARTICIPAT LA VOT  (TURUL AL 2-LEA)]]</f>
        <v>4772</v>
      </c>
      <c r="T3095" s="41">
        <f>Data5[[#This Row],[TOTAL CHELTUIELI LEI]]/Data5[[#This Row],[NUMĂRUL PERSOANELOR ÎNSCRISE ÎN LISTELE ELECTORALE]]</f>
        <v>8.2464159604519764</v>
      </c>
      <c r="U3095" s="41">
        <f>Data5[[#This Row],[TOTAL CHELTUIELI EURO]]/Data5[[#This Row],[NUMĂRUL PERSOANELOR ÎNSCRISE ÎN LISTELE ELECTORALE]]</f>
        <v>1.703769748652296</v>
      </c>
      <c r="V3095" s="41">
        <f>Data5[[#This Row],[TOTAL CHELTUIELI LEI]]/Data5[[#This Row],[NUMĂRUL PERSOANELOR CARE AU PARTICIPAT LA VOT]]</f>
        <v>9.7878667225481966</v>
      </c>
      <c r="W3095" s="41">
        <f>Data5[[#This Row],[TOTAL CHELTUIELI EURO]]/Data5[[#This Row],[NUMĂRUL PERSOANELOR CARE AU PARTICIPAT LA VOT]]</f>
        <v>2.0222447310072518</v>
      </c>
      <c r="X3095" s="43">
        <v>4.8400999999999996</v>
      </c>
      <c r="Y3095" s="114" t="s">
        <v>2896</v>
      </c>
      <c r="Z3095" s="44">
        <v>8</v>
      </c>
      <c r="AA3095" s="115" t="s">
        <v>3107</v>
      </c>
      <c r="AB3095" s="44">
        <v>1</v>
      </c>
      <c r="AC3095" s="45"/>
    </row>
    <row r="3096" spans="1:29" x14ac:dyDescent="0.2">
      <c r="A3096" s="37">
        <v>3095</v>
      </c>
      <c r="B3096" s="38" t="s">
        <v>967</v>
      </c>
      <c r="C3096" s="39" t="s">
        <v>2689</v>
      </c>
      <c r="D3096" s="40">
        <v>44101</v>
      </c>
      <c r="E3096" s="38">
        <v>1</v>
      </c>
      <c r="F3096" s="38"/>
      <c r="G3096" s="38" t="s">
        <v>2</v>
      </c>
      <c r="H3096" s="38" t="s">
        <v>2</v>
      </c>
      <c r="I3096" s="39">
        <v>0</v>
      </c>
      <c r="J3096" s="39">
        <v>1535.53</v>
      </c>
      <c r="K3096" s="39">
        <v>0</v>
      </c>
      <c r="L3096" s="41">
        <f>SUM(Data5[[#This Row],[CHELTUIELI DE PERSONAL LEI]:[CHELTUIELI DE CAPITAL (ACTIVE NEFINANCIARE ) LEI]])</f>
        <v>1535.53</v>
      </c>
      <c r="M3096" s="41">
        <f>Data5[[#This Row],[TOTAL CHELTUIELI LEI]]/Data5[[#This Row],[CURS VALUTAR EURO BNR 22 07 2020]]</f>
        <v>317.25170967541993</v>
      </c>
      <c r="N3096" s="49">
        <v>6568</v>
      </c>
      <c r="O3096" s="42"/>
      <c r="P3096" s="102">
        <v>4388</v>
      </c>
      <c r="Q3096" s="42"/>
      <c r="R3096" s="42">
        <f>Data5[[#This Row],[PERSOANE ÎNSCRISE ÎN LISTELE ELECTORALE (TURUL 1)            ]]+Data5[[#This Row],[PERSOANE ÎNSCRISE ÎN LISTELE ELECTORALE (TURUL AL 2-LEA)]]</f>
        <v>6568</v>
      </c>
      <c r="S3096" s="42">
        <f>Data5[[#This Row],[PERSOANE CARE AU PARTICIPAT LA VOT (TURUL 1)]]+Data5[[#This Row],[PERSOANE CARE AU PARTICIPAT LA VOT  (TURUL AL 2-LEA)]]</f>
        <v>4388</v>
      </c>
      <c r="T3096" s="41">
        <f>Data5[[#This Row],[TOTAL CHELTUIELI LEI]]/Data5[[#This Row],[NUMĂRUL PERSOANELOR ÎNSCRISE ÎN LISTELE ELECTORALE]]</f>
        <v>0.23378958587088916</v>
      </c>
      <c r="U3096" s="41">
        <f>Data5[[#This Row],[TOTAL CHELTUIELI EURO]]/Data5[[#This Row],[NUMĂRUL PERSOANELOR ÎNSCRISE ÎN LISTELE ELECTORALE]]</f>
        <v>4.8302635456062719E-2</v>
      </c>
      <c r="V3096" s="41">
        <f>Data5[[#This Row],[TOTAL CHELTUIELI LEI]]/Data5[[#This Row],[NUMĂRUL PERSOANELOR CARE AU PARTICIPAT LA VOT]]</f>
        <v>0.34993846855059252</v>
      </c>
      <c r="W3096" s="41">
        <f>Data5[[#This Row],[TOTAL CHELTUIELI EURO]]/Data5[[#This Row],[NUMĂRUL PERSOANELOR CARE AU PARTICIPAT LA VOT]]</f>
        <v>7.2299842678992698E-2</v>
      </c>
      <c r="X3096" s="43">
        <v>4.8400999999999996</v>
      </c>
      <c r="Y3096" s="114" t="s">
        <v>2890</v>
      </c>
      <c r="Z3096" s="44">
        <v>0</v>
      </c>
      <c r="AA3096" s="115" t="s">
        <v>3105</v>
      </c>
      <c r="AB3096" s="44">
        <v>0</v>
      </c>
      <c r="AC3096" s="45"/>
    </row>
    <row r="3097" spans="1:29" x14ac:dyDescent="0.2">
      <c r="A3097" s="37">
        <v>3096</v>
      </c>
      <c r="B3097" s="38" t="s">
        <v>967</v>
      </c>
      <c r="C3097" s="39" t="s">
        <v>2690</v>
      </c>
      <c r="D3097" s="40">
        <v>44101</v>
      </c>
      <c r="E3097" s="38">
        <v>1</v>
      </c>
      <c r="F3097" s="38"/>
      <c r="G3097" s="38" t="s">
        <v>2</v>
      </c>
      <c r="H3097" s="38" t="s">
        <v>2</v>
      </c>
      <c r="I3097" s="39">
        <v>17646</v>
      </c>
      <c r="J3097" s="39">
        <v>20076.490000000002</v>
      </c>
      <c r="K3097" s="39">
        <v>0</v>
      </c>
      <c r="L3097" s="41">
        <f>SUM(Data5[[#This Row],[CHELTUIELI DE PERSONAL LEI]:[CHELTUIELI DE CAPITAL (ACTIVE NEFINANCIARE ) LEI]])</f>
        <v>37722.490000000005</v>
      </c>
      <c r="M3097" s="41">
        <f>Data5[[#This Row],[TOTAL CHELTUIELI LEI]]/Data5[[#This Row],[CURS VALUTAR EURO BNR 22 07 2020]]</f>
        <v>7793.7418648375051</v>
      </c>
      <c r="N3097" s="49">
        <v>6882</v>
      </c>
      <c r="O3097" s="42"/>
      <c r="P3097" s="102">
        <v>3396</v>
      </c>
      <c r="Q3097" s="42"/>
      <c r="R3097" s="42">
        <f>Data5[[#This Row],[PERSOANE ÎNSCRISE ÎN LISTELE ELECTORALE (TURUL 1)            ]]+Data5[[#This Row],[PERSOANE ÎNSCRISE ÎN LISTELE ELECTORALE (TURUL AL 2-LEA)]]</f>
        <v>6882</v>
      </c>
      <c r="S3097" s="42">
        <f>Data5[[#This Row],[PERSOANE CARE AU PARTICIPAT LA VOT (TURUL 1)]]+Data5[[#This Row],[PERSOANE CARE AU PARTICIPAT LA VOT  (TURUL AL 2-LEA)]]</f>
        <v>3396</v>
      </c>
      <c r="T3097" s="41">
        <f>Data5[[#This Row],[TOTAL CHELTUIELI LEI]]/Data5[[#This Row],[NUMĂRUL PERSOANELOR ÎNSCRISE ÎN LISTELE ELECTORALE]]</f>
        <v>5.4813266492298762</v>
      </c>
      <c r="U3097" s="41">
        <f>Data5[[#This Row],[TOTAL CHELTUIELI EURO]]/Data5[[#This Row],[NUMĂRUL PERSOANELOR ÎNSCRISE ÎN LISTELE ELECTORALE]]</f>
        <v>1.1324821076485767</v>
      </c>
      <c r="V3097" s="41">
        <f>Data5[[#This Row],[TOTAL CHELTUIELI LEI]]/Data5[[#This Row],[NUMĂRUL PERSOANELOR CARE AU PARTICIPAT LA VOT]]</f>
        <v>11.107918138987046</v>
      </c>
      <c r="W3097" s="41">
        <f>Data5[[#This Row],[TOTAL CHELTUIELI EURO]]/Data5[[#This Row],[NUMĂRUL PERSOANELOR CARE AU PARTICIPAT LA VOT]]</f>
        <v>2.294976992001621</v>
      </c>
      <c r="X3097" s="43">
        <v>4.8400999999999996</v>
      </c>
      <c r="Y3097" s="114" t="s">
        <v>2892</v>
      </c>
      <c r="Z3097" s="44">
        <v>5</v>
      </c>
      <c r="AA3097" s="115" t="s">
        <v>3107</v>
      </c>
      <c r="AB3097" s="44">
        <v>1</v>
      </c>
      <c r="AC3097" s="45"/>
    </row>
    <row r="3098" spans="1:29" x14ac:dyDescent="0.2">
      <c r="A3098" s="37">
        <v>3097</v>
      </c>
      <c r="B3098" s="38" t="s">
        <v>967</v>
      </c>
      <c r="C3098" s="39" t="s">
        <v>2858</v>
      </c>
      <c r="D3098" s="40">
        <v>44101</v>
      </c>
      <c r="E3098" s="38">
        <v>1</v>
      </c>
      <c r="F3098" s="38"/>
      <c r="G3098" s="38" t="s">
        <v>2</v>
      </c>
      <c r="H3098" s="38" t="s">
        <v>2</v>
      </c>
      <c r="I3098" s="39">
        <v>5000</v>
      </c>
      <c r="J3098" s="39">
        <v>24324</v>
      </c>
      <c r="K3098" s="39">
        <v>0</v>
      </c>
      <c r="L3098" s="41">
        <f>SUM(Data5[[#This Row],[CHELTUIELI DE PERSONAL LEI]:[CHELTUIELI DE CAPITAL (ACTIVE NEFINANCIARE ) LEI]])</f>
        <v>29324</v>
      </c>
      <c r="M3098" s="41">
        <f>Data5[[#This Row],[TOTAL CHELTUIELI LEI]]/Data5[[#This Row],[CURS VALUTAR EURO BNR 22 07 2020]]</f>
        <v>6058.5525092456774</v>
      </c>
      <c r="N3098" s="49">
        <v>9683</v>
      </c>
      <c r="O3098" s="42"/>
      <c r="P3098" s="102">
        <v>6307</v>
      </c>
      <c r="Q3098" s="42"/>
      <c r="R3098" s="42">
        <f>Data5[[#This Row],[PERSOANE ÎNSCRISE ÎN LISTELE ELECTORALE (TURUL 1)            ]]+Data5[[#This Row],[PERSOANE ÎNSCRISE ÎN LISTELE ELECTORALE (TURUL AL 2-LEA)]]</f>
        <v>9683</v>
      </c>
      <c r="S3098" s="42">
        <f>Data5[[#This Row],[PERSOANE CARE AU PARTICIPAT LA VOT (TURUL 1)]]+Data5[[#This Row],[PERSOANE CARE AU PARTICIPAT LA VOT  (TURUL AL 2-LEA)]]</f>
        <v>6307</v>
      </c>
      <c r="T3098" s="41">
        <f>Data5[[#This Row],[TOTAL CHELTUIELI LEI]]/Data5[[#This Row],[NUMĂRUL PERSOANELOR ÎNSCRISE ÎN LISTELE ELECTORALE]]</f>
        <v>3.0284002891665804</v>
      </c>
      <c r="U3098" s="41">
        <f>Data5[[#This Row],[TOTAL CHELTUIELI EURO]]/Data5[[#This Row],[NUMĂRUL PERSOANELOR ÎNSCRISE ÎN LISTELE ELECTORALE]]</f>
        <v>0.62568961161268999</v>
      </c>
      <c r="V3098" s="41">
        <f>Data5[[#This Row],[TOTAL CHELTUIELI LEI]]/Data5[[#This Row],[NUMĂRUL PERSOANELOR CARE AU PARTICIPAT LA VOT]]</f>
        <v>4.6494371333439037</v>
      </c>
      <c r="W3098" s="41">
        <f>Data5[[#This Row],[TOTAL CHELTUIELI EURO]]/Data5[[#This Row],[NUMĂRUL PERSOANELOR CARE AU PARTICIPAT LA VOT]]</f>
        <v>0.96060765962354167</v>
      </c>
      <c r="X3098" s="43">
        <v>4.8400999999999996</v>
      </c>
      <c r="Y3098" s="114" t="s">
        <v>2884</v>
      </c>
      <c r="Z3098" s="44">
        <v>3</v>
      </c>
      <c r="AA3098" s="115" t="s">
        <v>3105</v>
      </c>
      <c r="AB3098" s="44">
        <v>0</v>
      </c>
      <c r="AC3098" s="45"/>
    </row>
    <row r="3099" spans="1:29" x14ac:dyDescent="0.2">
      <c r="A3099" s="37">
        <v>3098</v>
      </c>
      <c r="B3099" s="38" t="s">
        <v>967</v>
      </c>
      <c r="C3099" s="39" t="s">
        <v>2859</v>
      </c>
      <c r="D3099" s="40">
        <v>44101</v>
      </c>
      <c r="E3099" s="38">
        <v>1</v>
      </c>
      <c r="F3099" s="38"/>
      <c r="G3099" s="38" t="s">
        <v>2</v>
      </c>
      <c r="H3099" s="38" t="s">
        <v>2</v>
      </c>
      <c r="I3099" s="39">
        <v>13000</v>
      </c>
      <c r="J3099" s="39">
        <v>22735.31</v>
      </c>
      <c r="K3099" s="39">
        <v>0</v>
      </c>
      <c r="L3099" s="41">
        <f>SUM(Data5[[#This Row],[CHELTUIELI DE PERSONAL LEI]:[CHELTUIELI DE CAPITAL (ACTIVE NEFINANCIARE ) LEI]])</f>
        <v>35735.31</v>
      </c>
      <c r="M3099" s="41">
        <f>Data5[[#This Row],[TOTAL CHELTUIELI LEI]]/Data5[[#This Row],[CURS VALUTAR EURO BNR 22 07 2020]]</f>
        <v>7383.1759674386894</v>
      </c>
      <c r="N3099" s="49">
        <v>18778</v>
      </c>
      <c r="O3099" s="42"/>
      <c r="P3099" s="102">
        <v>9528</v>
      </c>
      <c r="Q3099" s="42"/>
      <c r="R3099" s="42">
        <f>Data5[[#This Row],[PERSOANE ÎNSCRISE ÎN LISTELE ELECTORALE (TURUL 1)            ]]+Data5[[#This Row],[PERSOANE ÎNSCRISE ÎN LISTELE ELECTORALE (TURUL AL 2-LEA)]]</f>
        <v>18778</v>
      </c>
      <c r="S3099" s="42">
        <f>Data5[[#This Row],[PERSOANE CARE AU PARTICIPAT LA VOT (TURUL 1)]]+Data5[[#This Row],[PERSOANE CARE AU PARTICIPAT LA VOT  (TURUL AL 2-LEA)]]</f>
        <v>9528</v>
      </c>
      <c r="T3099" s="41">
        <f>Data5[[#This Row],[TOTAL CHELTUIELI LEI]]/Data5[[#This Row],[NUMĂRUL PERSOANELOR ÎNSCRISE ÎN LISTELE ELECTORALE]]</f>
        <v>1.9030413249547342</v>
      </c>
      <c r="U3099" s="41">
        <f>Data5[[#This Row],[TOTAL CHELTUIELI EURO]]/Data5[[#This Row],[NUMĂRUL PERSOANELOR ÎNSCRISE ÎN LISTELE ELECTORALE]]</f>
        <v>0.39318223279575509</v>
      </c>
      <c r="V3099" s="41">
        <f>Data5[[#This Row],[TOTAL CHELTUIELI LEI]]/Data5[[#This Row],[NUMĂRUL PERSOANELOR CARE AU PARTICIPAT LA VOT]]</f>
        <v>3.750557304785894</v>
      </c>
      <c r="W3099" s="41">
        <f>Data5[[#This Row],[TOTAL CHELTUIELI EURO]]/Data5[[#This Row],[NUMĂRUL PERSOANELOR CARE AU PARTICIPAT LA VOT]]</f>
        <v>0.77489252387055929</v>
      </c>
      <c r="X3099" s="43">
        <v>4.8400999999999996</v>
      </c>
      <c r="Y3099" s="114" t="s">
        <v>2894</v>
      </c>
      <c r="Z3099" s="44">
        <v>1</v>
      </c>
      <c r="AA3099" s="115" t="s">
        <v>3105</v>
      </c>
      <c r="AB3099" s="44">
        <v>0</v>
      </c>
      <c r="AC3099" s="45"/>
    </row>
    <row r="3100" spans="1:29" x14ac:dyDescent="0.2">
      <c r="A3100" s="37">
        <v>3099</v>
      </c>
      <c r="B3100" s="38" t="s">
        <v>967</v>
      </c>
      <c r="C3100" s="39" t="s">
        <v>2691</v>
      </c>
      <c r="D3100" s="40">
        <v>44101</v>
      </c>
      <c r="E3100" s="38">
        <v>1</v>
      </c>
      <c r="F3100" s="38"/>
      <c r="G3100" s="38" t="s">
        <v>2</v>
      </c>
      <c r="H3100" s="38" t="s">
        <v>2</v>
      </c>
      <c r="I3100" s="39">
        <v>14040</v>
      </c>
      <c r="J3100" s="39">
        <v>40954</v>
      </c>
      <c r="K3100" s="39">
        <v>0</v>
      </c>
      <c r="L3100" s="41">
        <f>SUM(Data5[[#This Row],[CHELTUIELI DE PERSONAL LEI]:[CHELTUIELI DE CAPITAL (ACTIVE NEFINANCIARE ) LEI]])</f>
        <v>54994</v>
      </c>
      <c r="M3100" s="41">
        <f>Data5[[#This Row],[TOTAL CHELTUIELI LEI]]/Data5[[#This Row],[CURS VALUTAR EURO BNR 22 07 2020]]</f>
        <v>11362.161938802918</v>
      </c>
      <c r="N3100" s="49">
        <v>8711</v>
      </c>
      <c r="O3100" s="42"/>
      <c r="P3100" s="102">
        <v>4827</v>
      </c>
      <c r="Q3100" s="42"/>
      <c r="R3100" s="42">
        <f>Data5[[#This Row],[PERSOANE ÎNSCRISE ÎN LISTELE ELECTORALE (TURUL 1)            ]]+Data5[[#This Row],[PERSOANE ÎNSCRISE ÎN LISTELE ELECTORALE (TURUL AL 2-LEA)]]</f>
        <v>8711</v>
      </c>
      <c r="S3100" s="42">
        <f>Data5[[#This Row],[PERSOANE CARE AU PARTICIPAT LA VOT (TURUL 1)]]+Data5[[#This Row],[PERSOANE CARE AU PARTICIPAT LA VOT  (TURUL AL 2-LEA)]]</f>
        <v>4827</v>
      </c>
      <c r="T3100" s="41">
        <f>Data5[[#This Row],[TOTAL CHELTUIELI LEI]]/Data5[[#This Row],[NUMĂRUL PERSOANELOR ÎNSCRISE ÎN LISTELE ELECTORALE]]</f>
        <v>6.3131672597864767</v>
      </c>
      <c r="U3100" s="41">
        <f>Data5[[#This Row],[TOTAL CHELTUIELI EURO]]/Data5[[#This Row],[NUMĂRUL PERSOANELOR ÎNSCRISE ÎN LISTELE ELECTORALE]]</f>
        <v>1.3043464514754812</v>
      </c>
      <c r="V3100" s="41">
        <f>Data5[[#This Row],[TOTAL CHELTUIELI LEI]]/Data5[[#This Row],[NUMĂRUL PERSOANELOR CARE AU PARTICIPAT LA VOT]]</f>
        <v>11.392997721151854</v>
      </c>
      <c r="W3100" s="41">
        <f>Data5[[#This Row],[TOTAL CHELTUIELI EURO]]/Data5[[#This Row],[NUMĂRUL PERSOANELOR CARE AU PARTICIPAT LA VOT]]</f>
        <v>2.3538765151860197</v>
      </c>
      <c r="X3100" s="43">
        <v>4.8400999999999996</v>
      </c>
      <c r="Y3100" s="114" t="s">
        <v>2889</v>
      </c>
      <c r="Z3100" s="44">
        <v>6</v>
      </c>
      <c r="AA3100" s="115" t="s">
        <v>3107</v>
      </c>
      <c r="AB3100" s="44">
        <v>1</v>
      </c>
      <c r="AC3100" s="45"/>
    </row>
    <row r="3101" spans="1:29" x14ac:dyDescent="0.2">
      <c r="A3101" s="37">
        <v>3100</v>
      </c>
      <c r="B3101" s="38" t="s">
        <v>967</v>
      </c>
      <c r="C3101" s="39" t="s">
        <v>2692</v>
      </c>
      <c r="D3101" s="40">
        <v>44101</v>
      </c>
      <c r="E3101" s="38">
        <v>1</v>
      </c>
      <c r="F3101" s="38"/>
      <c r="G3101" s="38" t="s">
        <v>2</v>
      </c>
      <c r="H3101" s="38" t="s">
        <v>2</v>
      </c>
      <c r="I3101" s="50">
        <v>0</v>
      </c>
      <c r="J3101" s="50">
        <v>0</v>
      </c>
      <c r="K3101" s="50">
        <v>0</v>
      </c>
      <c r="L3101" s="41">
        <f>SUM(Data5[[#This Row],[CHELTUIELI DE PERSONAL LEI]:[CHELTUIELI DE CAPITAL (ACTIVE NEFINANCIARE ) LEI]])</f>
        <v>0</v>
      </c>
      <c r="M3101" s="41">
        <f>Data5[[#This Row],[TOTAL CHELTUIELI LEI]]/Data5[[#This Row],[CURS VALUTAR EURO BNR 22 07 2020]]</f>
        <v>0</v>
      </c>
      <c r="N3101" s="49">
        <v>2305</v>
      </c>
      <c r="O3101" s="42"/>
      <c r="P3101" s="103">
        <v>1871</v>
      </c>
      <c r="Q3101" s="42"/>
      <c r="R3101" s="42">
        <f>Data5[[#This Row],[PERSOANE ÎNSCRISE ÎN LISTELE ELECTORALE (TURUL 1)            ]]+Data5[[#This Row],[PERSOANE ÎNSCRISE ÎN LISTELE ELECTORALE (TURUL AL 2-LEA)]]</f>
        <v>2305</v>
      </c>
      <c r="S3101" s="42">
        <f>Data5[[#This Row],[PERSOANE CARE AU PARTICIPAT LA VOT (TURUL 1)]]+Data5[[#This Row],[PERSOANE CARE AU PARTICIPAT LA VOT  (TURUL AL 2-LEA)]]</f>
        <v>1871</v>
      </c>
      <c r="T3101" s="41">
        <f>Data5[[#This Row],[TOTAL CHELTUIELI LEI]]/Data5[[#This Row],[NUMĂRUL PERSOANELOR ÎNSCRISE ÎN LISTELE ELECTORALE]]</f>
        <v>0</v>
      </c>
      <c r="U3101" s="41">
        <f>Data5[[#This Row],[TOTAL CHELTUIELI EURO]]/Data5[[#This Row],[NUMĂRUL PERSOANELOR ÎNSCRISE ÎN LISTELE ELECTORALE]]</f>
        <v>0</v>
      </c>
      <c r="V3101" s="41">
        <f>Data5[[#This Row],[TOTAL CHELTUIELI LEI]]/Data5[[#This Row],[NUMĂRUL PERSOANELOR CARE AU PARTICIPAT LA VOT]]</f>
        <v>0</v>
      </c>
      <c r="W3101" s="41">
        <f>Data5[[#This Row],[TOTAL CHELTUIELI EURO]]/Data5[[#This Row],[NUMĂRUL PERSOANELOR CARE AU PARTICIPAT LA VOT]]</f>
        <v>0</v>
      </c>
      <c r="X3101" s="43">
        <v>4.8400999999999996</v>
      </c>
      <c r="Y3101" s="114" t="s">
        <v>2890</v>
      </c>
      <c r="Z3101" s="44">
        <v>0</v>
      </c>
      <c r="AA3101" s="115" t="s">
        <v>3105</v>
      </c>
      <c r="AB3101" s="44">
        <v>0</v>
      </c>
      <c r="AC3101" s="45"/>
    </row>
    <row r="3102" spans="1:29" x14ac:dyDescent="0.2">
      <c r="A3102" s="37">
        <v>3101</v>
      </c>
      <c r="B3102" s="38" t="s">
        <v>967</v>
      </c>
      <c r="C3102" s="39" t="s">
        <v>2693</v>
      </c>
      <c r="D3102" s="40">
        <v>44101</v>
      </c>
      <c r="E3102" s="38">
        <v>1</v>
      </c>
      <c r="F3102" s="38"/>
      <c r="G3102" s="38" t="s">
        <v>2</v>
      </c>
      <c r="H3102" s="38" t="s">
        <v>2</v>
      </c>
      <c r="I3102" s="50">
        <v>2080</v>
      </c>
      <c r="J3102" s="50">
        <v>22775</v>
      </c>
      <c r="K3102" s="50">
        <v>0</v>
      </c>
      <c r="L3102" s="41">
        <f>SUM(Data5[[#This Row],[CHELTUIELI DE PERSONAL LEI]:[CHELTUIELI DE CAPITAL (ACTIVE NEFINANCIARE ) LEI]])</f>
        <v>24855</v>
      </c>
      <c r="M3102" s="41">
        <f>Data5[[#This Row],[TOTAL CHELTUIELI LEI]]/Data5[[#This Row],[CURS VALUTAR EURO BNR 22 07 2020]]</f>
        <v>5135.2244788330827</v>
      </c>
      <c r="N3102" s="49">
        <v>5800</v>
      </c>
      <c r="O3102" s="42"/>
      <c r="P3102" s="103">
        <v>3699</v>
      </c>
      <c r="Q3102" s="42"/>
      <c r="R3102" s="42">
        <f>Data5[[#This Row],[PERSOANE ÎNSCRISE ÎN LISTELE ELECTORALE (TURUL 1)            ]]+Data5[[#This Row],[PERSOANE ÎNSCRISE ÎN LISTELE ELECTORALE (TURUL AL 2-LEA)]]</f>
        <v>5800</v>
      </c>
      <c r="S3102" s="42">
        <f>Data5[[#This Row],[PERSOANE CARE AU PARTICIPAT LA VOT (TURUL 1)]]+Data5[[#This Row],[PERSOANE CARE AU PARTICIPAT LA VOT  (TURUL AL 2-LEA)]]</f>
        <v>3699</v>
      </c>
      <c r="T3102" s="41">
        <f>Data5[[#This Row],[TOTAL CHELTUIELI LEI]]/Data5[[#This Row],[NUMĂRUL PERSOANELOR ÎNSCRISE ÎN LISTELE ELECTORALE]]</f>
        <v>4.2853448275862069</v>
      </c>
      <c r="U3102" s="41">
        <f>Data5[[#This Row],[TOTAL CHELTUIELI EURO]]/Data5[[#This Row],[NUMĂRUL PERSOANELOR ÎNSCRISE ÎN LISTELE ELECTORALE]]</f>
        <v>0.88538353083329013</v>
      </c>
      <c r="V3102" s="41">
        <f>Data5[[#This Row],[TOTAL CHELTUIELI LEI]]/Data5[[#This Row],[NUMĂRUL PERSOANELOR CARE AU PARTICIPAT LA VOT]]</f>
        <v>6.7193836171938361</v>
      </c>
      <c r="W3102" s="41">
        <f>Data5[[#This Row],[TOTAL CHELTUIELI EURO]]/Data5[[#This Row],[NUMĂRUL PERSOANELOR CARE AU PARTICIPAT LA VOT]]</f>
        <v>1.3882737169054022</v>
      </c>
      <c r="X3102" s="43">
        <v>4.8400999999999996</v>
      </c>
      <c r="Y3102" s="114" t="s">
        <v>2895</v>
      </c>
      <c r="Z3102" s="44">
        <v>4</v>
      </c>
      <c r="AA3102" s="115" t="s">
        <v>3105</v>
      </c>
      <c r="AB3102" s="44">
        <v>0</v>
      </c>
      <c r="AC3102" s="45"/>
    </row>
    <row r="3103" spans="1:29" x14ac:dyDescent="0.2">
      <c r="A3103" s="37">
        <v>3102</v>
      </c>
      <c r="B3103" s="38" t="s">
        <v>967</v>
      </c>
      <c r="C3103" s="39" t="s">
        <v>3074</v>
      </c>
      <c r="D3103" s="40">
        <v>44101</v>
      </c>
      <c r="E3103" s="38">
        <v>1</v>
      </c>
      <c r="F3103" s="38"/>
      <c r="G3103" s="38" t="s">
        <v>2</v>
      </c>
      <c r="H3103" s="38" t="s">
        <v>2</v>
      </c>
      <c r="I3103" s="50">
        <v>6600</v>
      </c>
      <c r="J3103" s="50">
        <v>55620</v>
      </c>
      <c r="K3103" s="50">
        <v>0</v>
      </c>
      <c r="L3103" s="41">
        <f>SUM(Data5[[#This Row],[CHELTUIELI DE PERSONAL LEI]:[CHELTUIELI DE CAPITAL (ACTIVE NEFINANCIARE ) LEI]])</f>
        <v>62220</v>
      </c>
      <c r="M3103" s="41">
        <f>Data5[[#This Row],[TOTAL CHELTUIELI LEI]]/Data5[[#This Row],[CURS VALUTAR EURO BNR 22 07 2020]]</f>
        <v>12855.106299456624</v>
      </c>
      <c r="N3103" s="49">
        <v>24053</v>
      </c>
      <c r="O3103" s="42"/>
      <c r="P3103" s="103">
        <v>10609</v>
      </c>
      <c r="Q3103" s="42"/>
      <c r="R3103" s="42">
        <f>Data5[[#This Row],[PERSOANE ÎNSCRISE ÎN LISTELE ELECTORALE (TURUL 1)            ]]+Data5[[#This Row],[PERSOANE ÎNSCRISE ÎN LISTELE ELECTORALE (TURUL AL 2-LEA)]]</f>
        <v>24053</v>
      </c>
      <c r="S3103" s="42">
        <f>Data5[[#This Row],[PERSOANE CARE AU PARTICIPAT LA VOT (TURUL 1)]]+Data5[[#This Row],[PERSOANE CARE AU PARTICIPAT LA VOT  (TURUL AL 2-LEA)]]</f>
        <v>10609</v>
      </c>
      <c r="T3103" s="41">
        <f>Data5[[#This Row],[TOTAL CHELTUIELI LEI]]/Data5[[#This Row],[NUMĂRUL PERSOANELOR ÎNSCRISE ÎN LISTELE ELECTORALE]]</f>
        <v>2.5867875109133998</v>
      </c>
      <c r="U3103" s="41">
        <f>Data5[[#This Row],[TOTAL CHELTUIELI EURO]]/Data5[[#This Row],[NUMĂRUL PERSOANELOR ÎNSCRISE ÎN LISTELE ELECTORALE]]</f>
        <v>0.5344491871889836</v>
      </c>
      <c r="V3103" s="41">
        <f>Data5[[#This Row],[TOTAL CHELTUIELI LEI]]/Data5[[#This Row],[NUMĂRUL PERSOANELOR CARE AU PARTICIPAT LA VOT]]</f>
        <v>5.8648317466302196</v>
      </c>
      <c r="W3103" s="41">
        <f>Data5[[#This Row],[TOTAL CHELTUIELI EURO]]/Data5[[#This Row],[NUMĂRUL PERSOANELOR CARE AU PARTICIPAT LA VOT]]</f>
        <v>1.211717060934737</v>
      </c>
      <c r="X3103" s="43">
        <v>4.8400999999999996</v>
      </c>
      <c r="Y3103" s="114" t="s">
        <v>2891</v>
      </c>
      <c r="Z3103" s="44">
        <v>2</v>
      </c>
      <c r="AA3103" s="115" t="s">
        <v>3105</v>
      </c>
      <c r="AB3103" s="44">
        <v>0</v>
      </c>
      <c r="AC3103" s="45"/>
    </row>
    <row r="3104" spans="1:29" x14ac:dyDescent="0.2">
      <c r="A3104" s="37">
        <v>3103</v>
      </c>
      <c r="B3104" s="38" t="s">
        <v>967</v>
      </c>
      <c r="C3104" s="39" t="s">
        <v>2694</v>
      </c>
      <c r="D3104" s="40">
        <v>44101</v>
      </c>
      <c r="E3104" s="38">
        <v>1</v>
      </c>
      <c r="F3104" s="38"/>
      <c r="G3104" s="38" t="s">
        <v>2</v>
      </c>
      <c r="H3104" s="38" t="s">
        <v>2</v>
      </c>
      <c r="I3104" s="50">
        <v>0</v>
      </c>
      <c r="J3104" s="50">
        <v>0</v>
      </c>
      <c r="K3104" s="50">
        <v>0</v>
      </c>
      <c r="L3104" s="41">
        <f>SUM(Data5[[#This Row],[CHELTUIELI DE PERSONAL LEI]:[CHELTUIELI DE CAPITAL (ACTIVE NEFINANCIARE ) LEI]])</f>
        <v>0</v>
      </c>
      <c r="M3104" s="41">
        <f>Data5[[#This Row],[TOTAL CHELTUIELI LEI]]/Data5[[#This Row],[CURS VALUTAR EURO BNR 22 07 2020]]</f>
        <v>0</v>
      </c>
      <c r="N3104" s="49">
        <v>2791</v>
      </c>
      <c r="O3104" s="42"/>
      <c r="P3104" s="103">
        <v>1948</v>
      </c>
      <c r="Q3104" s="42"/>
      <c r="R3104" s="42">
        <f>Data5[[#This Row],[PERSOANE ÎNSCRISE ÎN LISTELE ELECTORALE (TURUL 1)            ]]+Data5[[#This Row],[PERSOANE ÎNSCRISE ÎN LISTELE ELECTORALE (TURUL AL 2-LEA)]]</f>
        <v>2791</v>
      </c>
      <c r="S3104" s="42">
        <f>Data5[[#This Row],[PERSOANE CARE AU PARTICIPAT LA VOT (TURUL 1)]]+Data5[[#This Row],[PERSOANE CARE AU PARTICIPAT LA VOT  (TURUL AL 2-LEA)]]</f>
        <v>1948</v>
      </c>
      <c r="T3104" s="41">
        <f>Data5[[#This Row],[TOTAL CHELTUIELI LEI]]/Data5[[#This Row],[NUMĂRUL PERSOANELOR ÎNSCRISE ÎN LISTELE ELECTORALE]]</f>
        <v>0</v>
      </c>
      <c r="U3104" s="41">
        <f>Data5[[#This Row],[TOTAL CHELTUIELI EURO]]/Data5[[#This Row],[NUMĂRUL PERSOANELOR ÎNSCRISE ÎN LISTELE ELECTORALE]]</f>
        <v>0</v>
      </c>
      <c r="V3104" s="41">
        <f>Data5[[#This Row],[TOTAL CHELTUIELI LEI]]/Data5[[#This Row],[NUMĂRUL PERSOANELOR CARE AU PARTICIPAT LA VOT]]</f>
        <v>0</v>
      </c>
      <c r="W3104" s="41">
        <f>Data5[[#This Row],[TOTAL CHELTUIELI EURO]]/Data5[[#This Row],[NUMĂRUL PERSOANELOR CARE AU PARTICIPAT LA VOT]]</f>
        <v>0</v>
      </c>
      <c r="X3104" s="43">
        <v>4.8400999999999996</v>
      </c>
      <c r="Y3104" s="114" t="s">
        <v>2890</v>
      </c>
      <c r="Z3104" s="44">
        <v>0</v>
      </c>
      <c r="AA3104" s="115" t="s">
        <v>3105</v>
      </c>
      <c r="AB3104" s="44">
        <v>0</v>
      </c>
      <c r="AC3104" s="45"/>
    </row>
    <row r="3105" spans="1:29" x14ac:dyDescent="0.2">
      <c r="A3105" s="37">
        <v>3104</v>
      </c>
      <c r="B3105" s="38" t="s">
        <v>967</v>
      </c>
      <c r="C3105" s="39" t="s">
        <v>2695</v>
      </c>
      <c r="D3105" s="40">
        <v>44101</v>
      </c>
      <c r="E3105" s="69">
        <v>1</v>
      </c>
      <c r="F3105" s="69"/>
      <c r="G3105" s="69" t="s">
        <v>2</v>
      </c>
      <c r="H3105" s="69" t="s">
        <v>2</v>
      </c>
      <c r="I3105" s="50">
        <v>25682</v>
      </c>
      <c r="J3105" s="50">
        <v>0</v>
      </c>
      <c r="K3105" s="50">
        <v>0</v>
      </c>
      <c r="L3105" s="41">
        <f>SUM(Data5[[#This Row],[CHELTUIELI DE PERSONAL LEI]:[CHELTUIELI DE CAPITAL (ACTIVE NEFINANCIARE ) LEI]])</f>
        <v>25682</v>
      </c>
      <c r="M3105" s="67">
        <f>Data5[[#This Row],[TOTAL CHELTUIELI LEI]]/Data5[[#This Row],[CURS VALUTAR EURO BNR 22 07 2020]]</f>
        <v>5306.0887171752656</v>
      </c>
      <c r="N3105" s="49">
        <v>6714</v>
      </c>
      <c r="O3105" s="84"/>
      <c r="P3105" s="103">
        <v>3890</v>
      </c>
      <c r="Q3105" s="84"/>
      <c r="R3105" s="42">
        <f>Data5[[#This Row],[PERSOANE ÎNSCRISE ÎN LISTELE ELECTORALE (TURUL 1)            ]]+Data5[[#This Row],[PERSOANE ÎNSCRISE ÎN LISTELE ELECTORALE (TURUL AL 2-LEA)]]</f>
        <v>6714</v>
      </c>
      <c r="S3105" s="84">
        <f>Data5[[#This Row],[PERSOANE CARE AU PARTICIPAT LA VOT (TURUL 1)]]+Data5[[#This Row],[PERSOANE CARE AU PARTICIPAT LA VOT  (TURUL AL 2-LEA)]]</f>
        <v>3890</v>
      </c>
      <c r="T3105" s="67">
        <f>Data5[[#This Row],[TOTAL CHELTUIELI LEI]]/Data5[[#This Row],[NUMĂRUL PERSOANELOR ÎNSCRISE ÎN LISTELE ELECTORALE]]</f>
        <v>3.8251414953827823</v>
      </c>
      <c r="U3105" s="67">
        <f>Data5[[#This Row],[TOTAL CHELTUIELI EURO]]/Data5[[#This Row],[NUMĂRUL PERSOANELOR ÎNSCRISE ÎN LISTELE ELECTORALE]]</f>
        <v>0.7903021622244959</v>
      </c>
      <c r="V3105" s="67">
        <f>Data5[[#This Row],[TOTAL CHELTUIELI LEI]]/Data5[[#This Row],[NUMĂRUL PERSOANELOR CARE AU PARTICIPAT LA VOT]]</f>
        <v>6.6020565552699226</v>
      </c>
      <c r="W3105" s="67">
        <f>Data5[[#This Row],[TOTAL CHELTUIELI EURO]]/Data5[[#This Row],[NUMĂRUL PERSOANELOR CARE AU PARTICIPAT LA VOT]]</f>
        <v>1.3640330892481403</v>
      </c>
      <c r="X3105" s="77">
        <v>4.8400999999999996</v>
      </c>
      <c r="Y3105" s="114" t="s">
        <v>2884</v>
      </c>
      <c r="Z3105" s="44">
        <v>3</v>
      </c>
      <c r="AA3105" s="115" t="s">
        <v>3105</v>
      </c>
      <c r="AB3105" s="44">
        <v>0</v>
      </c>
      <c r="AC3105" s="45"/>
    </row>
    <row r="3106" spans="1:29" x14ac:dyDescent="0.2">
      <c r="A3106" s="37">
        <v>3105</v>
      </c>
      <c r="B3106" s="38" t="s">
        <v>967</v>
      </c>
      <c r="C3106" s="39" t="s">
        <v>2696</v>
      </c>
      <c r="D3106" s="40">
        <v>44101</v>
      </c>
      <c r="E3106" s="38">
        <v>1</v>
      </c>
      <c r="F3106" s="38"/>
      <c r="G3106" s="38" t="s">
        <v>2</v>
      </c>
      <c r="H3106" s="38" t="s">
        <v>2</v>
      </c>
      <c r="I3106" s="50">
        <v>2500</v>
      </c>
      <c r="J3106" s="50">
        <v>44415</v>
      </c>
      <c r="K3106" s="50">
        <v>0</v>
      </c>
      <c r="L3106" s="41">
        <f>SUM(Data5[[#This Row],[CHELTUIELI DE PERSONAL LEI]:[CHELTUIELI DE CAPITAL (ACTIVE NEFINANCIARE ) LEI]])</f>
        <v>46915</v>
      </c>
      <c r="M3106" s="41">
        <f>Data5[[#This Row],[TOTAL CHELTUIELI LEI]]/Data5[[#This Row],[CURS VALUTAR EURO BNR 22 07 2020]]</f>
        <v>9692.9815499679771</v>
      </c>
      <c r="N3106" s="49">
        <v>7322</v>
      </c>
      <c r="O3106" s="42"/>
      <c r="P3106" s="42">
        <v>5060</v>
      </c>
      <c r="Q3106" s="42"/>
      <c r="R3106" s="42">
        <f>Data5[[#This Row],[PERSOANE ÎNSCRISE ÎN LISTELE ELECTORALE (TURUL 1)            ]]+Data5[[#This Row],[PERSOANE ÎNSCRISE ÎN LISTELE ELECTORALE (TURUL AL 2-LEA)]]</f>
        <v>7322</v>
      </c>
      <c r="S3106" s="42">
        <f>Data5[[#This Row],[PERSOANE CARE AU PARTICIPAT LA VOT (TURUL 1)]]+Data5[[#This Row],[PERSOANE CARE AU PARTICIPAT LA VOT  (TURUL AL 2-LEA)]]</f>
        <v>5060</v>
      </c>
      <c r="T3106" s="41">
        <f>Data5[[#This Row],[TOTAL CHELTUIELI LEI]]/Data5[[#This Row],[NUMĂRUL PERSOANELOR ÎNSCRISE ÎN LISTELE ELECTORALE]]</f>
        <v>6.4074023490849497</v>
      </c>
      <c r="U3106" s="41">
        <f>Data5[[#This Row],[TOTAL CHELTUIELI EURO]]/Data5[[#This Row],[NUMĂRUL PERSOANELOR ÎNSCRISE ÎN LISTELE ELECTORALE]]</f>
        <v>1.3238161089822422</v>
      </c>
      <c r="V3106" s="41">
        <f>Data5[[#This Row],[TOTAL CHELTUIELI LEI]]/Data5[[#This Row],[NUMĂRUL PERSOANELOR CARE AU PARTICIPAT LA VOT]]</f>
        <v>9.2717391304347831</v>
      </c>
      <c r="W3106" s="41">
        <f>Data5[[#This Row],[TOTAL CHELTUIELI EURO]]/Data5[[#This Row],[NUMĂRUL PERSOANELOR CARE AU PARTICIPAT LA VOT]]</f>
        <v>1.9156090019699559</v>
      </c>
      <c r="X3106" s="43">
        <v>4.8400999999999996</v>
      </c>
      <c r="Y3106" s="114" t="s">
        <v>2889</v>
      </c>
      <c r="Z3106" s="44">
        <v>6</v>
      </c>
      <c r="AA3106" s="115" t="s">
        <v>3107</v>
      </c>
      <c r="AB3106" s="44">
        <v>1</v>
      </c>
      <c r="AC3106" s="45"/>
    </row>
    <row r="3107" spans="1:29" x14ac:dyDescent="0.2">
      <c r="A3107" s="37">
        <v>3106</v>
      </c>
      <c r="B3107" s="38" t="s">
        <v>967</v>
      </c>
      <c r="C3107" s="39" t="s">
        <v>2697</v>
      </c>
      <c r="D3107" s="40">
        <v>44101</v>
      </c>
      <c r="E3107" s="38">
        <v>1</v>
      </c>
      <c r="F3107" s="38"/>
      <c r="G3107" s="38" t="s">
        <v>2</v>
      </c>
      <c r="H3107" s="38" t="s">
        <v>2</v>
      </c>
      <c r="I3107" s="50">
        <v>0</v>
      </c>
      <c r="J3107" s="50">
        <v>5500</v>
      </c>
      <c r="K3107" s="50">
        <v>0</v>
      </c>
      <c r="L3107" s="41">
        <f>SUM(Data5[[#This Row],[CHELTUIELI DE PERSONAL LEI]:[CHELTUIELI DE CAPITAL (ACTIVE NEFINANCIARE ) LEI]])</f>
        <v>5500</v>
      </c>
      <c r="M3107" s="41">
        <f>Data5[[#This Row],[TOTAL CHELTUIELI LEI]]/Data5[[#This Row],[CURS VALUTAR EURO BNR 22 07 2020]]</f>
        <v>1136.340158261193</v>
      </c>
      <c r="N3107" s="49">
        <v>8769</v>
      </c>
      <c r="O3107" s="42"/>
      <c r="P3107" s="103">
        <v>5736</v>
      </c>
      <c r="Q3107" s="42"/>
      <c r="R3107" s="42">
        <f>Data5[[#This Row],[PERSOANE ÎNSCRISE ÎN LISTELE ELECTORALE (TURUL 1)            ]]+Data5[[#This Row],[PERSOANE ÎNSCRISE ÎN LISTELE ELECTORALE (TURUL AL 2-LEA)]]</f>
        <v>8769</v>
      </c>
      <c r="S3107" s="42">
        <f>Data5[[#This Row],[PERSOANE CARE AU PARTICIPAT LA VOT (TURUL 1)]]+Data5[[#This Row],[PERSOANE CARE AU PARTICIPAT LA VOT  (TURUL AL 2-LEA)]]</f>
        <v>5736</v>
      </c>
      <c r="T3107" s="41">
        <f>Data5[[#This Row],[TOTAL CHELTUIELI LEI]]/Data5[[#This Row],[NUMĂRUL PERSOANELOR ÎNSCRISE ÎN LISTELE ELECTORALE]]</f>
        <v>0.62720948796898168</v>
      </c>
      <c r="U3107" s="41">
        <f>Data5[[#This Row],[TOTAL CHELTUIELI EURO]]/Data5[[#This Row],[NUMĂRUL PERSOANELOR ÎNSCRISE ÎN LISTELE ELECTORALE]]</f>
        <v>0.12958605978574445</v>
      </c>
      <c r="V3107" s="41">
        <f>Data5[[#This Row],[TOTAL CHELTUIELI LEI]]/Data5[[#This Row],[NUMĂRUL PERSOANELOR CARE AU PARTICIPAT LA VOT]]</f>
        <v>0.95885634588563462</v>
      </c>
      <c r="W3107" s="41">
        <f>Data5[[#This Row],[TOTAL CHELTUIELI EURO]]/Data5[[#This Row],[NUMĂRUL PERSOANELOR CARE AU PARTICIPAT LA VOT]]</f>
        <v>0.19810672215153294</v>
      </c>
      <c r="X3107" s="43">
        <v>4.8400999999999996</v>
      </c>
      <c r="Y3107" s="114" t="s">
        <v>2890</v>
      </c>
      <c r="Z3107" s="44">
        <v>0</v>
      </c>
      <c r="AA3107" s="115" t="s">
        <v>3105</v>
      </c>
      <c r="AB3107" s="44">
        <v>0</v>
      </c>
      <c r="AC3107" s="45"/>
    </row>
    <row r="3108" spans="1:29" x14ac:dyDescent="0.2">
      <c r="A3108" s="37">
        <v>3107</v>
      </c>
      <c r="B3108" s="38" t="s">
        <v>967</v>
      </c>
      <c r="C3108" s="39" t="s">
        <v>2860</v>
      </c>
      <c r="D3108" s="40">
        <v>44101</v>
      </c>
      <c r="E3108" s="38">
        <v>1</v>
      </c>
      <c r="F3108" s="38"/>
      <c r="G3108" s="38" t="s">
        <v>2</v>
      </c>
      <c r="H3108" s="38" t="s">
        <v>2</v>
      </c>
      <c r="I3108" s="50">
        <v>28178</v>
      </c>
      <c r="J3108" s="50">
        <v>7328</v>
      </c>
      <c r="K3108" s="50">
        <v>0</v>
      </c>
      <c r="L3108" s="41">
        <f>SUM(Data5[[#This Row],[CHELTUIELI DE PERSONAL LEI]:[CHELTUIELI DE CAPITAL (ACTIVE NEFINANCIARE ) LEI]])</f>
        <v>35506</v>
      </c>
      <c r="M3108" s="41">
        <f>Data5[[#This Row],[TOTAL CHELTUIELI LEI]]/Data5[[#This Row],[CURS VALUTAR EURO BNR 22 07 2020]]</f>
        <v>7335.7988471312583</v>
      </c>
      <c r="N3108" s="49">
        <v>24596</v>
      </c>
      <c r="O3108" s="42"/>
      <c r="P3108" s="103">
        <v>8827</v>
      </c>
      <c r="Q3108" s="42"/>
      <c r="R3108" s="42">
        <f>Data5[[#This Row],[PERSOANE ÎNSCRISE ÎN LISTELE ELECTORALE (TURUL 1)            ]]+Data5[[#This Row],[PERSOANE ÎNSCRISE ÎN LISTELE ELECTORALE (TURUL AL 2-LEA)]]</f>
        <v>24596</v>
      </c>
      <c r="S3108" s="42">
        <f>Data5[[#This Row],[PERSOANE CARE AU PARTICIPAT LA VOT (TURUL 1)]]+Data5[[#This Row],[PERSOANE CARE AU PARTICIPAT LA VOT  (TURUL AL 2-LEA)]]</f>
        <v>8827</v>
      </c>
      <c r="T3108" s="41">
        <f>Data5[[#This Row],[TOTAL CHELTUIELI LEI]]/Data5[[#This Row],[NUMĂRUL PERSOANELOR ÎNSCRISE ÎN LISTELE ELECTORALE]]</f>
        <v>1.4435680598471297</v>
      </c>
      <c r="U3108" s="41">
        <f>Data5[[#This Row],[TOTAL CHELTUIELI EURO]]/Data5[[#This Row],[NUMĂRUL PERSOANELOR ÎNSCRISE ÎN LISTELE ELECTORALE]]</f>
        <v>0.29825170137954377</v>
      </c>
      <c r="V3108" s="41">
        <f>Data5[[#This Row],[TOTAL CHELTUIELI LEI]]/Data5[[#This Row],[NUMĂRUL PERSOANELOR CARE AU PARTICIPAT LA VOT]]</f>
        <v>4.0224311770703522</v>
      </c>
      <c r="W3108" s="41">
        <f>Data5[[#This Row],[TOTAL CHELTUIELI EURO]]/Data5[[#This Row],[NUMĂRUL PERSOANELOR CARE AU PARTICIPAT LA VOT]]</f>
        <v>0.83106365097216017</v>
      </c>
      <c r="X3108" s="43">
        <v>4.8400999999999996</v>
      </c>
      <c r="Y3108" s="114" t="s">
        <v>2894</v>
      </c>
      <c r="Z3108" s="44">
        <v>1</v>
      </c>
      <c r="AA3108" s="115" t="s">
        <v>3105</v>
      </c>
      <c r="AB3108" s="44">
        <v>0</v>
      </c>
      <c r="AC3108" s="45"/>
    </row>
    <row r="3109" spans="1:29" x14ac:dyDescent="0.2">
      <c r="A3109" s="37">
        <v>3108</v>
      </c>
      <c r="B3109" s="38" t="s">
        <v>967</v>
      </c>
      <c r="C3109" s="39" t="s">
        <v>2698</v>
      </c>
      <c r="D3109" s="40">
        <v>44101</v>
      </c>
      <c r="E3109" s="38">
        <v>1</v>
      </c>
      <c r="F3109" s="38"/>
      <c r="G3109" s="38" t="s">
        <v>2</v>
      </c>
      <c r="H3109" s="38" t="s">
        <v>2</v>
      </c>
      <c r="I3109" s="50">
        <v>3600</v>
      </c>
      <c r="J3109" s="50">
        <v>23914.02</v>
      </c>
      <c r="K3109" s="50">
        <v>0</v>
      </c>
      <c r="L3109" s="41">
        <f>SUM(Data5[[#This Row],[CHELTUIELI DE PERSONAL LEI]:[CHELTUIELI DE CAPITAL (ACTIVE NEFINANCIARE ) LEI]])</f>
        <v>27514.02</v>
      </c>
      <c r="M3109" s="41">
        <f>Data5[[#This Row],[TOTAL CHELTUIELI LEI]]/Data5[[#This Row],[CURS VALUTAR EURO BNR 22 07 2020]]</f>
        <v>5684.5974256730242</v>
      </c>
      <c r="N3109" s="49">
        <v>9519</v>
      </c>
      <c r="O3109" s="42"/>
      <c r="P3109" s="103">
        <v>5038</v>
      </c>
      <c r="Q3109" s="42"/>
      <c r="R3109" s="42">
        <f>Data5[[#This Row],[PERSOANE ÎNSCRISE ÎN LISTELE ELECTORALE (TURUL 1)            ]]+Data5[[#This Row],[PERSOANE ÎNSCRISE ÎN LISTELE ELECTORALE (TURUL AL 2-LEA)]]</f>
        <v>9519</v>
      </c>
      <c r="S3109" s="42">
        <f>Data5[[#This Row],[PERSOANE CARE AU PARTICIPAT LA VOT (TURUL 1)]]+Data5[[#This Row],[PERSOANE CARE AU PARTICIPAT LA VOT  (TURUL AL 2-LEA)]]</f>
        <v>5038</v>
      </c>
      <c r="T3109" s="41">
        <f>Data5[[#This Row],[TOTAL CHELTUIELI LEI]]/Data5[[#This Row],[NUMĂRUL PERSOANELOR ÎNSCRISE ÎN LISTELE ELECTORALE]]</f>
        <v>2.8904317680428617</v>
      </c>
      <c r="U3109" s="41">
        <f>Data5[[#This Row],[TOTAL CHELTUIELI EURO]]/Data5[[#This Row],[NUMĂRUL PERSOANELOR ÎNSCRISE ÎN LISTELE ELECTORALE]]</f>
        <v>0.59718430777109199</v>
      </c>
      <c r="V3109" s="41">
        <f>Data5[[#This Row],[TOTAL CHELTUIELI LEI]]/Data5[[#This Row],[NUMĂRUL PERSOANELOR CARE AU PARTICIPAT LA VOT]]</f>
        <v>5.4612981341802307</v>
      </c>
      <c r="W3109" s="41">
        <f>Data5[[#This Row],[TOTAL CHELTUIELI EURO]]/Data5[[#This Row],[NUMĂRUL PERSOANELOR CARE AU PARTICIPAT LA VOT]]</f>
        <v>1.1283440702010767</v>
      </c>
      <c r="X3109" s="43">
        <v>4.8400999999999996</v>
      </c>
      <c r="Y3109" s="114" t="s">
        <v>2891</v>
      </c>
      <c r="Z3109" s="44">
        <v>2</v>
      </c>
      <c r="AA3109" s="115" t="s">
        <v>3105</v>
      </c>
      <c r="AB3109" s="44">
        <v>0</v>
      </c>
      <c r="AC3109" s="45"/>
    </row>
    <row r="3110" spans="1:29" x14ac:dyDescent="0.2">
      <c r="A3110" s="37">
        <v>3109</v>
      </c>
      <c r="B3110" s="38" t="s">
        <v>967</v>
      </c>
      <c r="C3110" s="39" t="s">
        <v>975</v>
      </c>
      <c r="D3110" s="40">
        <v>44101</v>
      </c>
      <c r="E3110" s="38">
        <v>1</v>
      </c>
      <c r="F3110" s="38"/>
      <c r="G3110" s="38" t="s">
        <v>2</v>
      </c>
      <c r="H3110" s="38" t="s">
        <v>2</v>
      </c>
      <c r="I3110" s="50">
        <v>5000</v>
      </c>
      <c r="J3110" s="50">
        <v>740</v>
      </c>
      <c r="K3110" s="50">
        <v>0</v>
      </c>
      <c r="L3110" s="41">
        <f>SUM(Data5[[#This Row],[CHELTUIELI DE PERSONAL LEI]:[CHELTUIELI DE CAPITAL (ACTIVE NEFINANCIARE ) LEI]])</f>
        <v>5740</v>
      </c>
      <c r="M3110" s="41">
        <f>Data5[[#This Row],[TOTAL CHELTUIELI LEI]]/Data5[[#This Row],[CURS VALUTAR EURO BNR 22 07 2020]]</f>
        <v>1185.9259106216814</v>
      </c>
      <c r="N3110" s="49">
        <v>6735</v>
      </c>
      <c r="O3110" s="42"/>
      <c r="P3110" s="103">
        <v>3559</v>
      </c>
      <c r="Q3110" s="42"/>
      <c r="R3110" s="42">
        <f>Data5[[#This Row],[PERSOANE ÎNSCRISE ÎN LISTELE ELECTORALE (TURUL 1)            ]]+Data5[[#This Row],[PERSOANE ÎNSCRISE ÎN LISTELE ELECTORALE (TURUL AL 2-LEA)]]</f>
        <v>6735</v>
      </c>
      <c r="S3110" s="42">
        <f>Data5[[#This Row],[PERSOANE CARE AU PARTICIPAT LA VOT (TURUL 1)]]+Data5[[#This Row],[PERSOANE CARE AU PARTICIPAT LA VOT  (TURUL AL 2-LEA)]]</f>
        <v>3559</v>
      </c>
      <c r="T3110" s="41">
        <f>Data5[[#This Row],[TOTAL CHELTUIELI LEI]]/Data5[[#This Row],[NUMĂRUL PERSOANELOR ÎNSCRISE ÎN LISTELE ELECTORALE]]</f>
        <v>0.85226429101707502</v>
      </c>
      <c r="U3110" s="41">
        <f>Data5[[#This Row],[TOTAL CHELTUIELI EURO]]/Data5[[#This Row],[NUMĂRUL PERSOANELOR ÎNSCRISE ÎN LISTELE ELECTORALE]]</f>
        <v>0.17608402533358297</v>
      </c>
      <c r="V3110" s="41">
        <f>Data5[[#This Row],[TOTAL CHELTUIELI LEI]]/Data5[[#This Row],[NUMĂRUL PERSOANELOR CARE AU PARTICIPAT LA VOT]]</f>
        <v>1.6128125878055635</v>
      </c>
      <c r="W3110" s="41">
        <f>Data5[[#This Row],[TOTAL CHELTUIELI EURO]]/Data5[[#This Row],[NUMĂRUL PERSOANELOR CARE AU PARTICIPAT LA VOT]]</f>
        <v>0.33321885659502148</v>
      </c>
      <c r="X3110" s="43">
        <v>4.8400999999999996</v>
      </c>
      <c r="Y3110" s="114" t="s">
        <v>2890</v>
      </c>
      <c r="Z3110" s="44">
        <v>0</v>
      </c>
      <c r="AA3110" s="115" t="s">
        <v>3105</v>
      </c>
      <c r="AB3110" s="44">
        <v>0</v>
      </c>
      <c r="AC3110" s="45"/>
    </row>
    <row r="3111" spans="1:29" x14ac:dyDescent="0.2">
      <c r="A3111" s="37">
        <v>3110</v>
      </c>
      <c r="B3111" s="38" t="s">
        <v>967</v>
      </c>
      <c r="C3111" s="39" t="s">
        <v>2699</v>
      </c>
      <c r="D3111" s="40">
        <v>44101</v>
      </c>
      <c r="E3111" s="38">
        <v>1</v>
      </c>
      <c r="F3111" s="38"/>
      <c r="G3111" s="38" t="s">
        <v>2</v>
      </c>
      <c r="H3111" s="38" t="s">
        <v>2</v>
      </c>
      <c r="I3111" s="50">
        <v>0</v>
      </c>
      <c r="J3111" s="50">
        <v>11876.2</v>
      </c>
      <c r="K3111" s="50">
        <v>0</v>
      </c>
      <c r="L3111" s="41">
        <f>SUM(Data5[[#This Row],[CHELTUIELI DE PERSONAL LEI]:[CHELTUIELI DE CAPITAL (ACTIVE NEFINANCIARE ) LEI]])</f>
        <v>11876.2</v>
      </c>
      <c r="M3111" s="41">
        <f>Data5[[#This Row],[TOTAL CHELTUIELI LEI]]/Data5[[#This Row],[CURS VALUTAR EURO BNR 22 07 2020]]</f>
        <v>2453.7096340984695</v>
      </c>
      <c r="N3111" s="49">
        <v>2242</v>
      </c>
      <c r="O3111" s="42"/>
      <c r="P3111" s="103">
        <v>1622</v>
      </c>
      <c r="Q3111" s="42"/>
      <c r="R3111" s="42">
        <f>Data5[[#This Row],[PERSOANE ÎNSCRISE ÎN LISTELE ELECTORALE (TURUL 1)            ]]+Data5[[#This Row],[PERSOANE ÎNSCRISE ÎN LISTELE ELECTORALE (TURUL AL 2-LEA)]]</f>
        <v>2242</v>
      </c>
      <c r="S3111" s="42">
        <f>Data5[[#This Row],[PERSOANE CARE AU PARTICIPAT LA VOT (TURUL 1)]]+Data5[[#This Row],[PERSOANE CARE AU PARTICIPAT LA VOT  (TURUL AL 2-LEA)]]</f>
        <v>1622</v>
      </c>
      <c r="T3111" s="41">
        <f>Data5[[#This Row],[TOTAL CHELTUIELI LEI]]/Data5[[#This Row],[NUMĂRUL PERSOANELOR ÎNSCRISE ÎN LISTELE ELECTORALE]]</f>
        <v>5.2971454058876004</v>
      </c>
      <c r="U3111" s="41">
        <f>Data5[[#This Row],[TOTAL CHELTUIELI EURO]]/Data5[[#This Row],[NUMĂRUL PERSOANELOR ÎNSCRISE ÎN LISTELE ELECTORALE]]</f>
        <v>1.0944289179743396</v>
      </c>
      <c r="V3111" s="41">
        <f>Data5[[#This Row],[TOTAL CHELTUIELI LEI]]/Data5[[#This Row],[NUMĂRUL PERSOANELOR CARE AU PARTICIPAT LA VOT]]</f>
        <v>7.3219482120838473</v>
      </c>
      <c r="W3111" s="41">
        <f>Data5[[#This Row],[TOTAL CHELTUIELI EURO]]/Data5[[#This Row],[NUMĂRUL PERSOANELOR CARE AU PARTICIPAT LA VOT]]</f>
        <v>1.5127679618362944</v>
      </c>
      <c r="X3111" s="43">
        <v>4.8400999999999996</v>
      </c>
      <c r="Y3111" s="114" t="s">
        <v>2892</v>
      </c>
      <c r="Z3111" s="44">
        <v>5</v>
      </c>
      <c r="AA3111" s="115" t="s">
        <v>3107</v>
      </c>
      <c r="AB3111" s="44">
        <v>1</v>
      </c>
      <c r="AC3111" s="45"/>
    </row>
    <row r="3112" spans="1:29" x14ac:dyDescent="0.2">
      <c r="A3112" s="37">
        <v>3111</v>
      </c>
      <c r="B3112" s="38" t="s">
        <v>968</v>
      </c>
      <c r="C3112" s="39" t="s">
        <v>969</v>
      </c>
      <c r="D3112" s="40">
        <v>44101</v>
      </c>
      <c r="E3112" s="38">
        <v>1</v>
      </c>
      <c r="F3112" s="38"/>
      <c r="G3112" s="38" t="s">
        <v>2</v>
      </c>
      <c r="H3112" s="38" t="s">
        <v>2</v>
      </c>
      <c r="I3112" s="48">
        <v>171000</v>
      </c>
      <c r="J3112" s="48">
        <v>466611</v>
      </c>
      <c r="K3112" s="48">
        <v>0</v>
      </c>
      <c r="L3112" s="41">
        <f>SUM(Data5[[#This Row],[CHELTUIELI DE PERSONAL LEI]:[CHELTUIELI DE CAPITAL (ACTIVE NEFINANCIARE ) LEI]])</f>
        <v>637611</v>
      </c>
      <c r="M3112" s="41">
        <f>Data5[[#This Row],[TOTAL CHELTUIELI LEI]]/Data5[[#This Row],[CURS VALUTAR EURO BNR 22 07 2020]]</f>
        <v>131735.0881180141</v>
      </c>
      <c r="N3112" s="49">
        <v>212547</v>
      </c>
      <c r="O3112" s="42"/>
      <c r="P3112" s="42">
        <v>91112</v>
      </c>
      <c r="Q3112" s="42"/>
      <c r="R3112" s="42">
        <f>Data5[[#This Row],[PERSOANE ÎNSCRISE ÎN LISTELE ELECTORALE (TURUL 1)            ]]+Data5[[#This Row],[PERSOANE ÎNSCRISE ÎN LISTELE ELECTORALE (TURUL AL 2-LEA)]]</f>
        <v>212547</v>
      </c>
      <c r="S3112" s="42">
        <f>Data5[[#This Row],[PERSOANE CARE AU PARTICIPAT LA VOT (TURUL 1)]]+Data5[[#This Row],[PERSOANE CARE AU PARTICIPAT LA VOT  (TURUL AL 2-LEA)]]</f>
        <v>91112</v>
      </c>
      <c r="T3112" s="41">
        <f>Data5[[#This Row],[TOTAL CHELTUIELI LEI]]/Data5[[#This Row],[NUMĂRUL PERSOANELOR ÎNSCRISE ÎN LISTELE ELECTORALE]]</f>
        <v>2.9998588547474205</v>
      </c>
      <c r="U3112" s="41">
        <f>Data5[[#This Row],[TOTAL CHELTUIELI EURO]]/Data5[[#This Row],[NUMĂRUL PERSOANELOR ÎNSCRISE ÎN LISTELE ELECTORALE]]</f>
        <v>0.61979274286635</v>
      </c>
      <c r="V3112" s="41">
        <f>Data5[[#This Row],[TOTAL CHELTUIELI LEI]]/Data5[[#This Row],[NUMĂRUL PERSOANELOR CARE AU PARTICIPAT LA VOT]]</f>
        <v>6.9981012380367025</v>
      </c>
      <c r="W3112" s="41">
        <f>Data5[[#This Row],[TOTAL CHELTUIELI EURO]]/Data5[[#This Row],[NUMĂRUL PERSOANELOR CARE AU PARTICIPAT LA VOT]]</f>
        <v>1.4458588124288141</v>
      </c>
      <c r="X3112" s="43">
        <v>4.8400999999999996</v>
      </c>
      <c r="Y3112" s="114" t="s">
        <v>2884</v>
      </c>
      <c r="Z3112" s="44">
        <v>3</v>
      </c>
      <c r="AA3112" s="115" t="s">
        <v>3105</v>
      </c>
      <c r="AB3112" s="44">
        <v>0</v>
      </c>
      <c r="AC3112" s="45"/>
    </row>
    <row r="3113" spans="1:29" x14ac:dyDescent="0.2">
      <c r="A3113" s="37">
        <v>3112</v>
      </c>
      <c r="B3113" s="38" t="s">
        <v>968</v>
      </c>
      <c r="C3113" s="39" t="s">
        <v>970</v>
      </c>
      <c r="D3113" s="40">
        <v>44101</v>
      </c>
      <c r="E3113" s="38">
        <v>1</v>
      </c>
      <c r="F3113" s="38"/>
      <c r="G3113" s="38" t="s">
        <v>2</v>
      </c>
      <c r="H3113" s="38" t="s">
        <v>2</v>
      </c>
      <c r="I3113" s="48">
        <v>50400</v>
      </c>
      <c r="J3113" s="48">
        <v>300325.38</v>
      </c>
      <c r="K3113" s="48">
        <v>0</v>
      </c>
      <c r="L3113" s="41">
        <f>SUM(Data5[[#This Row],[CHELTUIELI DE PERSONAL LEI]:[CHELTUIELI DE CAPITAL (ACTIVE NEFINANCIARE ) LEI]])</f>
        <v>350725.38</v>
      </c>
      <c r="M3113" s="41">
        <f>Data5[[#This Row],[TOTAL CHELTUIELI LEI]]/Data5[[#This Row],[CURS VALUTAR EURO BNR 22 07 2020]]</f>
        <v>72462.424330075824</v>
      </c>
      <c r="N3113" s="49">
        <v>308019</v>
      </c>
      <c r="O3113" s="42"/>
      <c r="P3113" s="42">
        <v>116970</v>
      </c>
      <c r="Q3113" s="42"/>
      <c r="R3113" s="42">
        <f>Data5[[#This Row],[PERSOANE ÎNSCRISE ÎN LISTELE ELECTORALE (TURUL 1)            ]]+Data5[[#This Row],[PERSOANE ÎNSCRISE ÎN LISTELE ELECTORALE (TURUL AL 2-LEA)]]</f>
        <v>308019</v>
      </c>
      <c r="S3113" s="42">
        <f>Data5[[#This Row],[PERSOANE CARE AU PARTICIPAT LA VOT (TURUL 1)]]+Data5[[#This Row],[PERSOANE CARE AU PARTICIPAT LA VOT  (TURUL AL 2-LEA)]]</f>
        <v>116970</v>
      </c>
      <c r="T3113" s="41">
        <f>Data5[[#This Row],[TOTAL CHELTUIELI LEI]]/Data5[[#This Row],[NUMĂRUL PERSOANELOR ÎNSCRISE ÎN LISTELE ELECTORALE]]</f>
        <v>1.1386485249286571</v>
      </c>
      <c r="U3113" s="41">
        <f>Data5[[#This Row],[TOTAL CHELTUIELI EURO]]/Data5[[#This Row],[NUMĂRUL PERSOANELOR ÎNSCRISE ÎN LISTELE ELECTORALE]]</f>
        <v>0.23525309909478254</v>
      </c>
      <c r="V3113" s="41">
        <f>Data5[[#This Row],[TOTAL CHELTUIELI LEI]]/Data5[[#This Row],[NUMĂRUL PERSOANELOR CARE AU PARTICIPAT LA VOT]]</f>
        <v>2.9984216465760452</v>
      </c>
      <c r="W3113" s="41">
        <f>Data5[[#This Row],[TOTAL CHELTUIELI EURO]]/Data5[[#This Row],[NUMĂRUL PERSOANELOR CARE AU PARTICIPAT LA VOT]]</f>
        <v>0.61949580516436542</v>
      </c>
      <c r="X3113" s="43">
        <v>4.8400999999999996</v>
      </c>
      <c r="Y3113" s="114" t="s">
        <v>2894</v>
      </c>
      <c r="Z3113" s="44">
        <v>1</v>
      </c>
      <c r="AA3113" s="115" t="s">
        <v>3105</v>
      </c>
      <c r="AB3113" s="44">
        <v>0</v>
      </c>
      <c r="AC3113" s="45"/>
    </row>
    <row r="3114" spans="1:29" x14ac:dyDescent="0.2">
      <c r="A3114" s="37">
        <v>3113</v>
      </c>
      <c r="B3114" s="38" t="s">
        <v>968</v>
      </c>
      <c r="C3114" s="39" t="s">
        <v>971</v>
      </c>
      <c r="D3114" s="40">
        <v>44101</v>
      </c>
      <c r="E3114" s="38">
        <v>1</v>
      </c>
      <c r="F3114" s="38"/>
      <c r="G3114" s="38" t="s">
        <v>2</v>
      </c>
      <c r="H3114" s="38" t="s">
        <v>2</v>
      </c>
      <c r="I3114" s="48">
        <v>56610</v>
      </c>
      <c r="J3114" s="48">
        <v>83866.44</v>
      </c>
      <c r="K3114" s="48">
        <v>0</v>
      </c>
      <c r="L3114" s="41">
        <f>SUM(Data5[[#This Row],[CHELTUIELI DE PERSONAL LEI]:[CHELTUIELI DE CAPITAL (ACTIVE NEFINANCIARE ) LEI]])</f>
        <v>140476.44</v>
      </c>
      <c r="M3114" s="41">
        <f>Data5[[#This Row],[TOTAL CHELTUIELI LEI]]/Data5[[#This Row],[CURS VALUTAR EURO BNR 22 07 2020]]</f>
        <v>29023.458193012542</v>
      </c>
      <c r="N3114" s="49">
        <v>445329</v>
      </c>
      <c r="O3114" s="42"/>
      <c r="P3114" s="42">
        <v>137180</v>
      </c>
      <c r="Q3114" s="42"/>
      <c r="R3114" s="42">
        <f>Data5[[#This Row],[PERSOANE ÎNSCRISE ÎN LISTELE ELECTORALE (TURUL 1)            ]]+Data5[[#This Row],[PERSOANE ÎNSCRISE ÎN LISTELE ELECTORALE (TURUL AL 2-LEA)]]</f>
        <v>445329</v>
      </c>
      <c r="S3114" s="42">
        <f>Data5[[#This Row],[PERSOANE CARE AU PARTICIPAT LA VOT (TURUL 1)]]+Data5[[#This Row],[PERSOANE CARE AU PARTICIPAT LA VOT  (TURUL AL 2-LEA)]]</f>
        <v>137180</v>
      </c>
      <c r="T3114" s="41">
        <f>Data5[[#This Row],[TOTAL CHELTUIELI LEI]]/Data5[[#This Row],[NUMĂRUL PERSOANELOR ÎNSCRISE ÎN LISTELE ELECTORALE]]</f>
        <v>0.31544417722627544</v>
      </c>
      <c r="U3114" s="41">
        <f>Data5[[#This Row],[TOTAL CHELTUIELI EURO]]/Data5[[#This Row],[NUMĂRUL PERSOANELOR ÎNSCRISE ÎN LISTELE ELECTORALE]]</f>
        <v>6.5173070231250477E-2</v>
      </c>
      <c r="V3114" s="41">
        <f>Data5[[#This Row],[TOTAL CHELTUIELI LEI]]/Data5[[#This Row],[NUMĂRUL PERSOANELOR CARE AU PARTICIPAT LA VOT]]</f>
        <v>1.0240300335325849</v>
      </c>
      <c r="W3114" s="41">
        <f>Data5[[#This Row],[TOTAL CHELTUIELI EURO]]/Data5[[#This Row],[NUMĂRUL PERSOANELOR CARE AU PARTICIPAT LA VOT]]</f>
        <v>0.21157208188520588</v>
      </c>
      <c r="X3114" s="43">
        <v>4.8400999999999996</v>
      </c>
      <c r="Y3114" s="114" t="s">
        <v>2890</v>
      </c>
      <c r="Z3114" s="44">
        <v>0</v>
      </c>
      <c r="AA3114" s="115" t="s">
        <v>3105</v>
      </c>
      <c r="AB3114" s="44">
        <v>0</v>
      </c>
      <c r="AC3114" s="45"/>
    </row>
    <row r="3115" spans="1:29" x14ac:dyDescent="0.2">
      <c r="A3115" s="37">
        <v>3114</v>
      </c>
      <c r="B3115" s="38" t="s">
        <v>968</v>
      </c>
      <c r="C3115" s="39" t="s">
        <v>972</v>
      </c>
      <c r="D3115" s="40">
        <v>44101</v>
      </c>
      <c r="E3115" s="38">
        <v>1</v>
      </c>
      <c r="F3115" s="38"/>
      <c r="G3115" s="38" t="s">
        <v>2</v>
      </c>
      <c r="H3115" s="38" t="s">
        <v>2</v>
      </c>
      <c r="I3115" s="48">
        <v>38400</v>
      </c>
      <c r="J3115" s="48">
        <v>273865</v>
      </c>
      <c r="K3115" s="48">
        <v>0</v>
      </c>
      <c r="L3115" s="41">
        <f>SUM(Data5[[#This Row],[CHELTUIELI DE PERSONAL LEI]:[CHELTUIELI DE CAPITAL (ACTIVE NEFINANCIARE ) LEI]])</f>
        <v>312265</v>
      </c>
      <c r="M3115" s="41">
        <f>Data5[[#This Row],[TOTAL CHELTUIELI LEI]]/Data5[[#This Row],[CURS VALUTAR EURO BNR 22 07 2020]]</f>
        <v>64516.229003532993</v>
      </c>
      <c r="N3115" s="49">
        <v>276112</v>
      </c>
      <c r="O3115" s="42"/>
      <c r="P3115" s="42">
        <v>104743</v>
      </c>
      <c r="Q3115" s="42"/>
      <c r="R3115" s="42">
        <f>Data5[[#This Row],[PERSOANE ÎNSCRISE ÎN LISTELE ELECTORALE (TURUL 1)            ]]+Data5[[#This Row],[PERSOANE ÎNSCRISE ÎN LISTELE ELECTORALE (TURUL AL 2-LEA)]]</f>
        <v>276112</v>
      </c>
      <c r="S3115" s="42">
        <f>Data5[[#This Row],[PERSOANE CARE AU PARTICIPAT LA VOT (TURUL 1)]]+Data5[[#This Row],[PERSOANE CARE AU PARTICIPAT LA VOT  (TURUL AL 2-LEA)]]</f>
        <v>104743</v>
      </c>
      <c r="T3115" s="41">
        <f>Data5[[#This Row],[TOTAL CHELTUIELI LEI]]/Data5[[#This Row],[NUMĂRUL PERSOANELOR ÎNSCRISE ÎN LISTELE ELECTORALE]]</f>
        <v>1.1309359969867301</v>
      </c>
      <c r="U3115" s="41">
        <f>Data5[[#This Row],[TOTAL CHELTUIELI EURO]]/Data5[[#This Row],[NUMĂRUL PERSOANELOR ÎNSCRISE ÎN LISTELE ELECTORALE]]</f>
        <v>0.233659634508942</v>
      </c>
      <c r="V3115" s="41">
        <f>Data5[[#This Row],[TOTAL CHELTUIELI LEI]]/Data5[[#This Row],[NUMĂRUL PERSOANELOR CARE AU PARTICIPAT LA VOT]]</f>
        <v>2.9812493436315552</v>
      </c>
      <c r="W3115" s="41">
        <f>Data5[[#This Row],[TOTAL CHELTUIELI EURO]]/Data5[[#This Row],[NUMĂRUL PERSOANELOR CARE AU PARTICIPAT LA VOT]]</f>
        <v>0.615947881992429</v>
      </c>
      <c r="X3115" s="43">
        <v>4.8400999999999996</v>
      </c>
      <c r="Y3115" s="114" t="s">
        <v>2894</v>
      </c>
      <c r="Z3115" s="44">
        <v>1</v>
      </c>
      <c r="AA3115" s="115" t="s">
        <v>3105</v>
      </c>
      <c r="AB3115" s="44">
        <v>0</v>
      </c>
      <c r="AC3115" s="45"/>
    </row>
    <row r="3116" spans="1:29" x14ac:dyDescent="0.2">
      <c r="A3116" s="37">
        <v>3115</v>
      </c>
      <c r="B3116" s="38" t="s">
        <v>968</v>
      </c>
      <c r="C3116" s="39" t="s">
        <v>973</v>
      </c>
      <c r="D3116" s="40">
        <v>44101</v>
      </c>
      <c r="E3116" s="38">
        <v>1</v>
      </c>
      <c r="F3116" s="38"/>
      <c r="G3116" s="38" t="s">
        <v>2</v>
      </c>
      <c r="H3116" s="38" t="s">
        <v>2</v>
      </c>
      <c r="I3116" s="48">
        <v>133100</v>
      </c>
      <c r="J3116" s="48">
        <v>519235.76</v>
      </c>
      <c r="K3116" s="48">
        <v>0</v>
      </c>
      <c r="L3116" s="41">
        <f>SUM(Data5[[#This Row],[CHELTUIELI DE PERSONAL LEI]:[CHELTUIELI DE CAPITAL (ACTIVE NEFINANCIARE ) LEI]])</f>
        <v>652335.76</v>
      </c>
      <c r="M3116" s="41">
        <f>Data5[[#This Row],[TOTAL CHELTUIELI LEI]]/Data5[[#This Row],[CURS VALUTAR EURO BNR 22 07 2020]]</f>
        <v>134777.3310468792</v>
      </c>
      <c r="N3116" s="49">
        <v>247131</v>
      </c>
      <c r="O3116" s="42"/>
      <c r="P3116" s="42">
        <v>94831</v>
      </c>
      <c r="Q3116" s="42"/>
      <c r="R3116" s="42">
        <f>Data5[[#This Row],[PERSOANE ÎNSCRISE ÎN LISTELE ELECTORALE (TURUL 1)            ]]+Data5[[#This Row],[PERSOANE ÎNSCRISE ÎN LISTELE ELECTORALE (TURUL AL 2-LEA)]]</f>
        <v>247131</v>
      </c>
      <c r="S3116" s="42">
        <f>Data5[[#This Row],[PERSOANE CARE AU PARTICIPAT LA VOT (TURUL 1)]]+Data5[[#This Row],[PERSOANE CARE AU PARTICIPAT LA VOT  (TURUL AL 2-LEA)]]</f>
        <v>94831</v>
      </c>
      <c r="T3116" s="41">
        <f>Data5[[#This Row],[TOTAL CHELTUIELI LEI]]/Data5[[#This Row],[NUMĂRUL PERSOANELOR ÎNSCRISE ÎN LISTELE ELECTORALE]]</f>
        <v>2.639635496963149</v>
      </c>
      <c r="U3116" s="41">
        <f>Data5[[#This Row],[TOTAL CHELTUIELI EURO]]/Data5[[#This Row],[NUMĂRUL PERSOANELOR ÎNSCRISE ÎN LISTELE ELECTORALE]]</f>
        <v>0.54536796697653955</v>
      </c>
      <c r="V3116" s="41">
        <f>Data5[[#This Row],[TOTAL CHELTUIELI LEI]]/Data5[[#This Row],[NUMĂRUL PERSOANELOR CARE AU PARTICIPAT LA VOT]]</f>
        <v>6.8789294639938419</v>
      </c>
      <c r="W3116" s="41">
        <f>Data5[[#This Row],[TOTAL CHELTUIELI EURO]]/Data5[[#This Row],[NUMĂRUL PERSOANELOR CARE AU PARTICIPAT LA VOT]]</f>
        <v>1.4212370537786083</v>
      </c>
      <c r="X3116" s="43">
        <v>4.8400999999999996</v>
      </c>
      <c r="Y3116" s="114" t="s">
        <v>2891</v>
      </c>
      <c r="Z3116" s="44">
        <v>2</v>
      </c>
      <c r="AA3116" s="115" t="s">
        <v>3105</v>
      </c>
      <c r="AB3116" s="44">
        <v>0</v>
      </c>
      <c r="AC3116" s="45"/>
    </row>
    <row r="3117" spans="1:29" x14ac:dyDescent="0.2">
      <c r="A3117" s="37">
        <v>3116</v>
      </c>
      <c r="B3117" s="38" t="s">
        <v>968</v>
      </c>
      <c r="C3117" s="39" t="s">
        <v>974</v>
      </c>
      <c r="D3117" s="40">
        <v>44101</v>
      </c>
      <c r="E3117" s="38">
        <v>1</v>
      </c>
      <c r="F3117" s="38"/>
      <c r="G3117" s="38" t="s">
        <v>2</v>
      </c>
      <c r="H3117" s="38" t="s">
        <v>2</v>
      </c>
      <c r="I3117" s="48">
        <v>549475</v>
      </c>
      <c r="J3117" s="48">
        <v>721003.66</v>
      </c>
      <c r="K3117" s="48">
        <v>0</v>
      </c>
      <c r="L3117" s="41">
        <f>SUM(Data5[[#This Row],[CHELTUIELI DE PERSONAL LEI]:[CHELTUIELI DE CAPITAL (ACTIVE NEFINANCIARE ) LEI]])</f>
        <v>1270478.6600000001</v>
      </c>
      <c r="M3117" s="41">
        <f>Data5[[#This Row],[TOTAL CHELTUIELI LEI]]/Data5[[#This Row],[CURS VALUTAR EURO BNR 22 07 2020]]</f>
        <v>262490.16755852156</v>
      </c>
      <c r="N3117" s="49">
        <v>329817</v>
      </c>
      <c r="O3117" s="42"/>
      <c r="P3117" s="42">
        <v>127168</v>
      </c>
      <c r="Q3117" s="42"/>
      <c r="R3117" s="42">
        <f>Data5[[#This Row],[PERSOANE ÎNSCRISE ÎN LISTELE ELECTORALE (TURUL 1)            ]]+Data5[[#This Row],[PERSOANE ÎNSCRISE ÎN LISTELE ELECTORALE (TURUL AL 2-LEA)]]</f>
        <v>329817</v>
      </c>
      <c r="S3117" s="42">
        <f>Data5[[#This Row],[PERSOANE CARE AU PARTICIPAT LA VOT (TURUL 1)]]+Data5[[#This Row],[PERSOANE CARE AU PARTICIPAT LA VOT  (TURUL AL 2-LEA)]]</f>
        <v>127168</v>
      </c>
      <c r="T3117" s="41">
        <f>Data5[[#This Row],[TOTAL CHELTUIELI LEI]]/Data5[[#This Row],[NUMĂRUL PERSOANELOR ÎNSCRISE ÎN LISTELE ELECTORALE]]</f>
        <v>3.8520714820642965</v>
      </c>
      <c r="U3117" s="41">
        <f>Data5[[#This Row],[TOTAL CHELTUIELI EURO]]/Data5[[#This Row],[NUMĂRUL PERSOANELOR ÎNSCRISE ÎN LISTELE ELECTORALE]]</f>
        <v>0.79586609410224929</v>
      </c>
      <c r="V3117" s="41">
        <f>Data5[[#This Row],[TOTAL CHELTUIELI LEI]]/Data5[[#This Row],[NUMĂRUL PERSOANELOR CARE AU PARTICIPAT LA VOT]]</f>
        <v>9.9905531265727241</v>
      </c>
      <c r="W3117" s="41">
        <f>Data5[[#This Row],[TOTAL CHELTUIELI EURO]]/Data5[[#This Row],[NUMĂRUL PERSOANELOR CARE AU PARTICIPAT LA VOT]]</f>
        <v>2.06412122199391</v>
      </c>
      <c r="X3117" s="43">
        <v>4.8400999999999996</v>
      </c>
      <c r="Y3117" s="114" t="s">
        <v>2884</v>
      </c>
      <c r="Z3117" s="44">
        <v>3</v>
      </c>
      <c r="AA3117" s="115" t="s">
        <v>3105</v>
      </c>
      <c r="AB3117" s="44">
        <v>0</v>
      </c>
      <c r="AC3117" s="45"/>
    </row>
    <row r="3118" spans="1:29" x14ac:dyDescent="0.2">
      <c r="A3118" s="37">
        <v>3117</v>
      </c>
      <c r="B3118" s="38" t="s">
        <v>2700</v>
      </c>
      <c r="C3118" s="39" t="s">
        <v>2701</v>
      </c>
      <c r="D3118" s="40">
        <v>44101</v>
      </c>
      <c r="E3118" s="38">
        <v>1</v>
      </c>
      <c r="F3118" s="38"/>
      <c r="G3118" s="38" t="s">
        <v>2</v>
      </c>
      <c r="H3118" s="38" t="s">
        <v>2</v>
      </c>
      <c r="I3118" s="39">
        <v>43800</v>
      </c>
      <c r="J3118" s="39">
        <v>110980</v>
      </c>
      <c r="K3118" s="39">
        <v>0</v>
      </c>
      <c r="L3118" s="41">
        <f>SUM(Data5[[#This Row],[CHELTUIELI DE PERSONAL LEI]:[CHELTUIELI DE CAPITAL (ACTIVE NEFINANCIARE ) LEI]])</f>
        <v>154780</v>
      </c>
      <c r="M3118" s="41">
        <f>Data5[[#This Row],[TOTAL CHELTUIELI LEI]]/Data5[[#This Row],[CURS VALUTAR EURO BNR 22 07 2020]]</f>
        <v>31978.678126484992</v>
      </c>
      <c r="N3118" s="49">
        <v>100040</v>
      </c>
      <c r="O3118" s="42"/>
      <c r="P3118" s="102">
        <v>36860</v>
      </c>
      <c r="Q3118" s="42"/>
      <c r="R3118" s="42">
        <f>Data5[[#This Row],[PERSOANE ÎNSCRISE ÎN LISTELE ELECTORALE (TURUL 1)            ]]+Data5[[#This Row],[PERSOANE ÎNSCRISE ÎN LISTELE ELECTORALE (TURUL AL 2-LEA)]]</f>
        <v>100040</v>
      </c>
      <c r="S3118" s="42">
        <f>Data5[[#This Row],[PERSOANE CARE AU PARTICIPAT LA VOT (TURUL 1)]]+Data5[[#This Row],[PERSOANE CARE AU PARTICIPAT LA VOT  (TURUL AL 2-LEA)]]</f>
        <v>36860</v>
      </c>
      <c r="T3118" s="41">
        <f>Data5[[#This Row],[TOTAL CHELTUIELI LEI]]/Data5[[#This Row],[NUMĂRUL PERSOANELOR ÎNSCRISE ÎN LISTELE ELECTORALE]]</f>
        <v>1.5471811275489804</v>
      </c>
      <c r="U3118" s="41">
        <f>Data5[[#This Row],[TOTAL CHELTUIELI EURO]]/Data5[[#This Row],[NUMĂRUL PERSOANELOR ÎNSCRISE ÎN LISTELE ELECTORALE]]</f>
        <v>0.31965891769777083</v>
      </c>
      <c r="V3118" s="41">
        <f>Data5[[#This Row],[TOTAL CHELTUIELI LEI]]/Data5[[#This Row],[NUMĂRUL PERSOANELOR CARE AU PARTICIPAT LA VOT]]</f>
        <v>4.199131850244167</v>
      </c>
      <c r="W3118" s="41">
        <f>Data5[[#This Row],[TOTAL CHELTUIELI EURO]]/Data5[[#This Row],[NUMĂRUL PERSOANELOR CARE AU PARTICIPAT LA VOT]]</f>
        <v>0.86757130023019513</v>
      </c>
      <c r="X3118" s="43">
        <v>4.8400999999999996</v>
      </c>
      <c r="Y3118" s="114" t="s">
        <v>2894</v>
      </c>
      <c r="Z3118" s="44">
        <v>1</v>
      </c>
      <c r="AA3118" s="115" t="s">
        <v>3105</v>
      </c>
      <c r="AB3118" s="44">
        <v>0</v>
      </c>
      <c r="AC3118" s="45"/>
    </row>
    <row r="3119" spans="1:29" x14ac:dyDescent="0.2">
      <c r="A3119" s="37">
        <v>3118</v>
      </c>
      <c r="B3119" s="38" t="s">
        <v>2700</v>
      </c>
      <c r="C3119" s="39" t="s">
        <v>2702</v>
      </c>
      <c r="D3119" s="40">
        <v>44101</v>
      </c>
      <c r="E3119" s="38">
        <v>1</v>
      </c>
      <c r="F3119" s="38"/>
      <c r="G3119" s="38" t="s">
        <v>2</v>
      </c>
      <c r="H3119" s="38" t="s">
        <v>2</v>
      </c>
      <c r="I3119" s="81">
        <v>12430</v>
      </c>
      <c r="J3119" s="81">
        <v>8233.36</v>
      </c>
      <c r="K3119" s="81">
        <v>0</v>
      </c>
      <c r="L3119" s="41">
        <f>SUM(Data5[[#This Row],[CHELTUIELI DE PERSONAL LEI]:[CHELTUIELI DE CAPITAL (ACTIVE NEFINANCIARE ) LEI]])</f>
        <v>20663.36</v>
      </c>
      <c r="M3119" s="41">
        <f>Data5[[#This Row],[TOTAL CHELTUIELI LEI]]/Data5[[#This Row],[CURS VALUTAR EURO BNR 22 07 2020]]</f>
        <v>4269.201049565092</v>
      </c>
      <c r="N3119" s="49">
        <v>20512</v>
      </c>
      <c r="O3119" s="42"/>
      <c r="P3119" s="104">
        <v>7029</v>
      </c>
      <c r="Q3119" s="42"/>
      <c r="R3119" s="42">
        <f>Data5[[#This Row],[PERSOANE ÎNSCRISE ÎN LISTELE ELECTORALE (TURUL 1)            ]]+Data5[[#This Row],[PERSOANE ÎNSCRISE ÎN LISTELE ELECTORALE (TURUL AL 2-LEA)]]</f>
        <v>20512</v>
      </c>
      <c r="S3119" s="42">
        <f>Data5[[#This Row],[PERSOANE CARE AU PARTICIPAT LA VOT (TURUL 1)]]+Data5[[#This Row],[PERSOANE CARE AU PARTICIPAT LA VOT  (TURUL AL 2-LEA)]]</f>
        <v>7029</v>
      </c>
      <c r="T3119" s="41">
        <f>Data5[[#This Row],[TOTAL CHELTUIELI LEI]]/Data5[[#This Row],[NUMĂRUL PERSOANELOR ÎNSCRISE ÎN LISTELE ELECTORALE]]</f>
        <v>1.0073790951638066</v>
      </c>
      <c r="U3119" s="41">
        <f>Data5[[#This Row],[TOTAL CHELTUIELI EURO]]/Data5[[#This Row],[NUMĂRUL PERSOANELOR ÎNSCRISE ÎN LISTELE ELECTORALE]]</f>
        <v>0.20813187644135589</v>
      </c>
      <c r="V3119" s="41">
        <f>Data5[[#This Row],[TOTAL CHELTUIELI LEI]]/Data5[[#This Row],[NUMĂRUL PERSOANELOR CARE AU PARTICIPAT LA VOT]]</f>
        <v>2.9397296912789872</v>
      </c>
      <c r="W3119" s="41">
        <f>Data5[[#This Row],[TOTAL CHELTUIELI EURO]]/Data5[[#This Row],[NUMĂRUL PERSOANELOR CARE AU PARTICIPAT LA VOT]]</f>
        <v>0.60736961866056227</v>
      </c>
      <c r="X3119" s="43">
        <v>4.8400999999999996</v>
      </c>
      <c r="Y3119" s="114" t="s">
        <v>2894</v>
      </c>
      <c r="Z3119" s="44">
        <v>1</v>
      </c>
      <c r="AA3119" s="115" t="s">
        <v>3105</v>
      </c>
      <c r="AB3119" s="44">
        <v>0</v>
      </c>
      <c r="AC3119" s="45"/>
    </row>
    <row r="3120" spans="1:29" x14ac:dyDescent="0.2">
      <c r="A3120" s="37">
        <v>3119</v>
      </c>
      <c r="B3120" s="38" t="s">
        <v>2700</v>
      </c>
      <c r="C3120" s="39" t="s">
        <v>3070</v>
      </c>
      <c r="D3120" s="40">
        <v>44101</v>
      </c>
      <c r="E3120" s="38">
        <v>1</v>
      </c>
      <c r="F3120" s="38"/>
      <c r="G3120" s="38" t="s">
        <v>2</v>
      </c>
      <c r="H3120" s="38" t="s">
        <v>2</v>
      </c>
      <c r="I3120" s="81">
        <v>0</v>
      </c>
      <c r="J3120" s="81">
        <v>8592.18</v>
      </c>
      <c r="K3120" s="81">
        <v>0</v>
      </c>
      <c r="L3120" s="41">
        <f>SUM(Data5[[#This Row],[CHELTUIELI DE PERSONAL LEI]:[CHELTUIELI DE CAPITAL (ACTIVE NEFINANCIARE ) LEI]])</f>
        <v>8592.18</v>
      </c>
      <c r="M3120" s="41">
        <f>Data5[[#This Row],[TOTAL CHELTUIELI LEI]]/Data5[[#This Row],[CURS VALUTAR EURO BNR 22 07 2020]]</f>
        <v>1775.2071238197559</v>
      </c>
      <c r="N3120" s="49">
        <v>5828</v>
      </c>
      <c r="O3120" s="42"/>
      <c r="P3120" s="104">
        <v>2555</v>
      </c>
      <c r="Q3120" s="42"/>
      <c r="R3120" s="42">
        <f>Data5[[#This Row],[PERSOANE ÎNSCRISE ÎN LISTELE ELECTORALE (TURUL 1)            ]]+Data5[[#This Row],[PERSOANE ÎNSCRISE ÎN LISTELE ELECTORALE (TURUL AL 2-LEA)]]</f>
        <v>5828</v>
      </c>
      <c r="S3120" s="42">
        <f>Data5[[#This Row],[PERSOANE CARE AU PARTICIPAT LA VOT (TURUL 1)]]+Data5[[#This Row],[PERSOANE CARE AU PARTICIPAT LA VOT  (TURUL AL 2-LEA)]]</f>
        <v>2555</v>
      </c>
      <c r="T3120" s="41">
        <f>Data5[[#This Row],[TOTAL CHELTUIELI LEI]]/Data5[[#This Row],[NUMĂRUL PERSOANELOR ÎNSCRISE ÎN LISTELE ELECTORALE]]</f>
        <v>1.4742930679478381</v>
      </c>
      <c r="U3120" s="41">
        <f>Data5[[#This Row],[TOTAL CHELTUIELI EURO]]/Data5[[#This Row],[NUMĂRUL PERSOANELOR ÎNSCRISE ÎN LISTELE ELECTORALE]]</f>
        <v>0.30459971239185929</v>
      </c>
      <c r="V3120" s="41">
        <f>Data5[[#This Row],[TOTAL CHELTUIELI LEI]]/Data5[[#This Row],[NUMĂRUL PERSOANELOR CARE AU PARTICIPAT LA VOT]]</f>
        <v>3.3628884540117419</v>
      </c>
      <c r="W3120" s="41">
        <f>Data5[[#This Row],[TOTAL CHELTUIELI EURO]]/Data5[[#This Row],[NUMĂRUL PERSOANELOR CARE AU PARTICIPAT LA VOT]]</f>
        <v>0.69479730873571655</v>
      </c>
      <c r="X3120" s="43">
        <v>4.8400999999999996</v>
      </c>
      <c r="Y3120" s="114" t="s">
        <v>2894</v>
      </c>
      <c r="Z3120" s="44">
        <v>1</v>
      </c>
      <c r="AA3120" s="115" t="s">
        <v>3105</v>
      </c>
      <c r="AB3120" s="44">
        <v>0</v>
      </c>
      <c r="AC3120" s="45"/>
    </row>
    <row r="3121" spans="1:29" x14ac:dyDescent="0.2">
      <c r="A3121" s="37">
        <v>3120</v>
      </c>
      <c r="B3121" s="38" t="s">
        <v>2700</v>
      </c>
      <c r="C3121" s="39" t="s">
        <v>3071</v>
      </c>
      <c r="D3121" s="40">
        <v>44101</v>
      </c>
      <c r="E3121" s="38">
        <v>1</v>
      </c>
      <c r="F3121" s="38"/>
      <c r="G3121" s="38" t="s">
        <v>2</v>
      </c>
      <c r="H3121" s="38" t="s">
        <v>2</v>
      </c>
      <c r="I3121" s="81">
        <v>1200</v>
      </c>
      <c r="J3121" s="81">
        <v>17074.18</v>
      </c>
      <c r="K3121" s="81">
        <v>0</v>
      </c>
      <c r="L3121" s="41">
        <f>SUM(Data5[[#This Row],[CHELTUIELI DE PERSONAL LEI]:[CHELTUIELI DE CAPITAL (ACTIVE NEFINANCIARE ) LEI]])</f>
        <v>18274.18</v>
      </c>
      <c r="M3121" s="41">
        <f>Data5[[#This Row],[TOTAL CHELTUIELI LEI]]/Data5[[#This Row],[CURS VALUTAR EURO BNR 22 07 2020]]</f>
        <v>3775.5790169624597</v>
      </c>
      <c r="N3121" s="49">
        <v>5715</v>
      </c>
      <c r="O3121" s="42"/>
      <c r="P3121" s="104">
        <v>2618</v>
      </c>
      <c r="Q3121" s="42"/>
      <c r="R3121" s="42">
        <f>Data5[[#This Row],[PERSOANE ÎNSCRISE ÎN LISTELE ELECTORALE (TURUL 1)            ]]+Data5[[#This Row],[PERSOANE ÎNSCRISE ÎN LISTELE ELECTORALE (TURUL AL 2-LEA)]]</f>
        <v>5715</v>
      </c>
      <c r="S3121" s="42">
        <f>Data5[[#This Row],[PERSOANE CARE AU PARTICIPAT LA VOT (TURUL 1)]]+Data5[[#This Row],[PERSOANE CARE AU PARTICIPAT LA VOT  (TURUL AL 2-LEA)]]</f>
        <v>2618</v>
      </c>
      <c r="T3121" s="41">
        <f>Data5[[#This Row],[TOTAL CHELTUIELI LEI]]/Data5[[#This Row],[NUMĂRUL PERSOANELOR ÎNSCRISE ÎN LISTELE ELECTORALE]]</f>
        <v>3.1975818022747156</v>
      </c>
      <c r="U3121" s="41">
        <f>Data5[[#This Row],[TOTAL CHELTUIELI EURO]]/Data5[[#This Row],[NUMĂRUL PERSOANELOR ÎNSCRISE ÎN LISTELE ELECTORALE]]</f>
        <v>0.66064374749999299</v>
      </c>
      <c r="V3121" s="41">
        <f>Data5[[#This Row],[TOTAL CHELTUIELI LEI]]/Data5[[#This Row],[NUMĂRUL PERSOANELOR CARE AU PARTICIPAT LA VOT]]</f>
        <v>6.9802062643239111</v>
      </c>
      <c r="W3121" s="41">
        <f>Data5[[#This Row],[TOTAL CHELTUIELI EURO]]/Data5[[#This Row],[NUMĂRUL PERSOANELOR CARE AU PARTICIPAT LA VOT]]</f>
        <v>1.4421615801995644</v>
      </c>
      <c r="X3121" s="43">
        <v>4.8400999999999996</v>
      </c>
      <c r="Y3121" s="114" t="s">
        <v>2884</v>
      </c>
      <c r="Z3121" s="44">
        <v>3</v>
      </c>
      <c r="AA3121" s="115" t="s">
        <v>3105</v>
      </c>
      <c r="AB3121" s="44">
        <v>0</v>
      </c>
      <c r="AC3121" s="45"/>
    </row>
    <row r="3122" spans="1:29" x14ac:dyDescent="0.2">
      <c r="A3122" s="37">
        <v>3121</v>
      </c>
      <c r="B3122" s="38" t="s">
        <v>2700</v>
      </c>
      <c r="C3122" s="39" t="s">
        <v>3072</v>
      </c>
      <c r="D3122" s="40">
        <v>44101</v>
      </c>
      <c r="E3122" s="38">
        <v>1</v>
      </c>
      <c r="F3122" s="38"/>
      <c r="G3122" s="38" t="s">
        <v>2</v>
      </c>
      <c r="H3122" s="38" t="s">
        <v>2</v>
      </c>
      <c r="I3122" s="39">
        <v>9450</v>
      </c>
      <c r="J3122" s="39">
        <v>31113.5</v>
      </c>
      <c r="K3122" s="39">
        <v>0</v>
      </c>
      <c r="L3122" s="41">
        <f>SUM(Data5[[#This Row],[CHELTUIELI DE PERSONAL LEI]:[CHELTUIELI DE CAPITAL (ACTIVE NEFINANCIARE ) LEI]])</f>
        <v>40563.5</v>
      </c>
      <c r="M3122" s="41">
        <f>Data5[[#This Row],[TOTAL CHELTUIELI LEI]]/Data5[[#This Row],[CURS VALUTAR EURO BNR 22 07 2020]]</f>
        <v>8380.7152744778014</v>
      </c>
      <c r="N3122" s="49">
        <v>13956</v>
      </c>
      <c r="O3122" s="42"/>
      <c r="P3122" s="104">
        <v>4832</v>
      </c>
      <c r="Q3122" s="42"/>
      <c r="R3122" s="42">
        <f>Data5[[#This Row],[PERSOANE ÎNSCRISE ÎN LISTELE ELECTORALE (TURUL 1)            ]]+Data5[[#This Row],[PERSOANE ÎNSCRISE ÎN LISTELE ELECTORALE (TURUL AL 2-LEA)]]</f>
        <v>13956</v>
      </c>
      <c r="S3122" s="42">
        <f>Data5[[#This Row],[PERSOANE CARE AU PARTICIPAT LA VOT (TURUL 1)]]+Data5[[#This Row],[PERSOANE CARE AU PARTICIPAT LA VOT  (TURUL AL 2-LEA)]]</f>
        <v>4832</v>
      </c>
      <c r="T3122" s="41">
        <f>Data5[[#This Row],[TOTAL CHELTUIELI LEI]]/Data5[[#This Row],[NUMĂRUL PERSOANELOR ÎNSCRISE ÎN LISTELE ELECTORALE]]</f>
        <v>2.9065276583548294</v>
      </c>
      <c r="U3122" s="41">
        <f>Data5[[#This Row],[TOTAL CHELTUIELI EURO]]/Data5[[#This Row],[NUMĂRUL PERSOANELOR ÎNSCRISE ÎN LISTELE ELECTORALE]]</f>
        <v>0.60050983623372034</v>
      </c>
      <c r="V3122" s="41">
        <f>Data5[[#This Row],[TOTAL CHELTUIELI LEI]]/Data5[[#This Row],[NUMĂRUL PERSOANELOR CARE AU PARTICIPAT LA VOT]]</f>
        <v>8.394764072847682</v>
      </c>
      <c r="W3122" s="41">
        <f>Data5[[#This Row],[TOTAL CHELTUIELI EURO]]/Data5[[#This Row],[NUMĂRUL PERSOANELOR CARE AU PARTICIPAT LA VOT]]</f>
        <v>1.7344195518372933</v>
      </c>
      <c r="X3122" s="43">
        <v>4.8400999999999996</v>
      </c>
      <c r="Y3122" s="114" t="s">
        <v>2891</v>
      </c>
      <c r="Z3122" s="44">
        <v>2</v>
      </c>
      <c r="AA3122" s="115" t="s">
        <v>3105</v>
      </c>
      <c r="AB3122" s="44">
        <v>0</v>
      </c>
      <c r="AC3122" s="45"/>
    </row>
    <row r="3123" spans="1:29" x14ac:dyDescent="0.2">
      <c r="A3123" s="37">
        <v>3122</v>
      </c>
      <c r="B3123" s="38" t="s">
        <v>2700</v>
      </c>
      <c r="C3123" s="39" t="s">
        <v>3073</v>
      </c>
      <c r="D3123" s="40">
        <v>44101</v>
      </c>
      <c r="E3123" s="38">
        <v>1</v>
      </c>
      <c r="F3123" s="38"/>
      <c r="G3123" s="38" t="s">
        <v>2</v>
      </c>
      <c r="H3123" s="38" t="s">
        <v>2</v>
      </c>
      <c r="I3123" s="81">
        <v>3200</v>
      </c>
      <c r="J3123" s="81">
        <v>9873</v>
      </c>
      <c r="K3123" s="81">
        <v>0</v>
      </c>
      <c r="L3123" s="41">
        <f>SUM(Data5[[#This Row],[CHELTUIELI DE PERSONAL LEI]:[CHELTUIELI DE CAPITAL (ACTIVE NEFINANCIARE ) LEI]])</f>
        <v>13073</v>
      </c>
      <c r="M3123" s="41">
        <f>Data5[[#This Row],[TOTAL CHELTUIELI LEI]]/Data5[[#This Row],[CURS VALUTAR EURO BNR 22 07 2020]]</f>
        <v>2700.977252536105</v>
      </c>
      <c r="N3123" s="49">
        <v>7564</v>
      </c>
      <c r="O3123" s="42"/>
      <c r="P3123" s="104">
        <v>4249</v>
      </c>
      <c r="Q3123" s="42"/>
      <c r="R3123" s="42">
        <f>Data5[[#This Row],[PERSOANE ÎNSCRISE ÎN LISTELE ELECTORALE (TURUL 1)            ]]+Data5[[#This Row],[PERSOANE ÎNSCRISE ÎN LISTELE ELECTORALE (TURUL AL 2-LEA)]]</f>
        <v>7564</v>
      </c>
      <c r="S3123" s="42">
        <f>Data5[[#This Row],[PERSOANE CARE AU PARTICIPAT LA VOT (TURUL 1)]]+Data5[[#This Row],[PERSOANE CARE AU PARTICIPAT LA VOT  (TURUL AL 2-LEA)]]</f>
        <v>4249</v>
      </c>
      <c r="T3123" s="41">
        <f>Data5[[#This Row],[TOTAL CHELTUIELI LEI]]/Data5[[#This Row],[NUMĂRUL PERSOANELOR ÎNSCRISE ÎN LISTELE ELECTORALE]]</f>
        <v>1.7283183500793231</v>
      </c>
      <c r="U3123" s="41">
        <f>Data5[[#This Row],[TOTAL CHELTUIELI EURO]]/Data5[[#This Row],[NUMĂRUL PERSOANELOR ÎNSCRISE ÎN LISTELE ELECTORALE]]</f>
        <v>0.35708319044633857</v>
      </c>
      <c r="V3123" s="41">
        <f>Data5[[#This Row],[TOTAL CHELTUIELI LEI]]/Data5[[#This Row],[NUMĂRUL PERSOANELOR CARE AU PARTICIPAT LA VOT]]</f>
        <v>3.0767239350435398</v>
      </c>
      <c r="W3123" s="41">
        <f>Data5[[#This Row],[TOTAL CHELTUIELI EURO]]/Data5[[#This Row],[NUMĂRUL PERSOANELOR CARE AU PARTICIPAT LA VOT]]</f>
        <v>0.63567362968606844</v>
      </c>
      <c r="X3123" s="43">
        <v>4.8400999999999996</v>
      </c>
      <c r="Y3123" s="114" t="s">
        <v>2894</v>
      </c>
      <c r="Z3123" s="44">
        <v>1</v>
      </c>
      <c r="AA3123" s="115" t="s">
        <v>3105</v>
      </c>
      <c r="AB3123" s="44">
        <v>0</v>
      </c>
      <c r="AC3123" s="45"/>
    </row>
    <row r="3124" spans="1:29" x14ac:dyDescent="0.2">
      <c r="A3124" s="37">
        <v>3123</v>
      </c>
      <c r="B3124" s="38" t="s">
        <v>2700</v>
      </c>
      <c r="C3124" s="39" t="s">
        <v>2703</v>
      </c>
      <c r="D3124" s="40">
        <v>44101</v>
      </c>
      <c r="E3124" s="38">
        <v>1</v>
      </c>
      <c r="F3124" s="38"/>
      <c r="G3124" s="38" t="s">
        <v>2</v>
      </c>
      <c r="H3124" s="38" t="s">
        <v>2</v>
      </c>
      <c r="I3124" s="81">
        <v>3207</v>
      </c>
      <c r="J3124" s="81">
        <v>675</v>
      </c>
      <c r="K3124" s="81">
        <v>5245</v>
      </c>
      <c r="L3124" s="41">
        <f>SUM(Data5[[#This Row],[CHELTUIELI DE PERSONAL LEI]:[CHELTUIELI DE CAPITAL (ACTIVE NEFINANCIARE ) LEI]])</f>
        <v>9127</v>
      </c>
      <c r="M3124" s="41">
        <f>Data5[[#This Row],[TOTAL CHELTUIELI LEI]]/Data5[[#This Row],[CURS VALUTAR EURO BNR 22 07 2020]]</f>
        <v>1885.7048408090743</v>
      </c>
      <c r="N3124" s="49">
        <v>2224</v>
      </c>
      <c r="O3124" s="42"/>
      <c r="P3124" s="104">
        <v>1311</v>
      </c>
      <c r="Q3124" s="42"/>
      <c r="R3124" s="42">
        <f>Data5[[#This Row],[PERSOANE ÎNSCRISE ÎN LISTELE ELECTORALE (TURUL 1)            ]]+Data5[[#This Row],[PERSOANE ÎNSCRISE ÎN LISTELE ELECTORALE (TURUL AL 2-LEA)]]</f>
        <v>2224</v>
      </c>
      <c r="S3124" s="42">
        <f>Data5[[#This Row],[PERSOANE CARE AU PARTICIPAT LA VOT (TURUL 1)]]+Data5[[#This Row],[PERSOANE CARE AU PARTICIPAT LA VOT  (TURUL AL 2-LEA)]]</f>
        <v>1311</v>
      </c>
      <c r="T3124" s="41">
        <f>Data5[[#This Row],[TOTAL CHELTUIELI LEI]]/Data5[[#This Row],[NUMĂRUL PERSOANELOR ÎNSCRISE ÎN LISTELE ELECTORALE]]</f>
        <v>4.1038669064748206</v>
      </c>
      <c r="U3124" s="41">
        <f>Data5[[#This Row],[TOTAL CHELTUIELI EURO]]/Data5[[#This Row],[NUMĂRUL PERSOANELOR ÎNSCRISE ÎN LISTELE ELECTORALE]]</f>
        <v>0.84788886727026724</v>
      </c>
      <c r="V3124" s="41">
        <f>Data5[[#This Row],[TOTAL CHELTUIELI LEI]]/Data5[[#This Row],[NUMĂRUL PERSOANELOR CARE AU PARTICIPAT LA VOT]]</f>
        <v>6.9618611746758203</v>
      </c>
      <c r="W3124" s="41">
        <f>Data5[[#This Row],[TOTAL CHELTUIELI EURO]]/Data5[[#This Row],[NUMĂRUL PERSOANELOR CARE AU PARTICIPAT LA VOT]]</f>
        <v>1.4383713507315594</v>
      </c>
      <c r="X3124" s="43">
        <v>4.8400999999999996</v>
      </c>
      <c r="Y3124" s="114" t="s">
        <v>2895</v>
      </c>
      <c r="Z3124" s="44">
        <v>4</v>
      </c>
      <c r="AA3124" s="115" t="s">
        <v>3105</v>
      </c>
      <c r="AB3124" s="44">
        <v>0</v>
      </c>
      <c r="AC3124" s="45"/>
    </row>
    <row r="3125" spans="1:29" x14ac:dyDescent="0.2">
      <c r="A3125" s="37">
        <v>3124</v>
      </c>
      <c r="B3125" s="38" t="s">
        <v>2700</v>
      </c>
      <c r="C3125" s="39" t="s">
        <v>2704</v>
      </c>
      <c r="D3125" s="40">
        <v>44101</v>
      </c>
      <c r="E3125" s="38">
        <v>1</v>
      </c>
      <c r="F3125" s="38"/>
      <c r="G3125" s="38" t="s">
        <v>2</v>
      </c>
      <c r="H3125" s="38" t="s">
        <v>2</v>
      </c>
      <c r="I3125" s="39">
        <v>900</v>
      </c>
      <c r="J3125" s="39">
        <v>4685</v>
      </c>
      <c r="K3125" s="39">
        <v>0</v>
      </c>
      <c r="L3125" s="41">
        <f>SUM(Data5[[#This Row],[CHELTUIELI DE PERSONAL LEI]:[CHELTUIELI DE CAPITAL (ACTIVE NEFINANCIARE ) LEI]])</f>
        <v>5585</v>
      </c>
      <c r="M3125" s="41">
        <f>Data5[[#This Row],[TOTAL CHELTUIELI LEI]]/Data5[[#This Row],[CURS VALUTAR EURO BNR 22 07 2020]]</f>
        <v>1153.9017788888659</v>
      </c>
      <c r="N3125" s="49">
        <v>1643</v>
      </c>
      <c r="O3125" s="42"/>
      <c r="P3125" s="104">
        <v>916</v>
      </c>
      <c r="Q3125" s="42"/>
      <c r="R3125" s="42">
        <f>Data5[[#This Row],[PERSOANE ÎNSCRISE ÎN LISTELE ELECTORALE (TURUL 1)            ]]+Data5[[#This Row],[PERSOANE ÎNSCRISE ÎN LISTELE ELECTORALE (TURUL AL 2-LEA)]]</f>
        <v>1643</v>
      </c>
      <c r="S3125" s="42">
        <f>Data5[[#This Row],[PERSOANE CARE AU PARTICIPAT LA VOT (TURUL 1)]]+Data5[[#This Row],[PERSOANE CARE AU PARTICIPAT LA VOT  (TURUL AL 2-LEA)]]</f>
        <v>916</v>
      </c>
      <c r="T3125" s="41">
        <f>Data5[[#This Row],[TOTAL CHELTUIELI LEI]]/Data5[[#This Row],[NUMĂRUL PERSOANELOR ÎNSCRISE ÎN LISTELE ELECTORALE]]</f>
        <v>3.3992696287279367</v>
      </c>
      <c r="U3125" s="41">
        <f>Data5[[#This Row],[TOTAL CHELTUIELI EURO]]/Data5[[#This Row],[NUMĂRUL PERSOANELOR ÎNSCRISE ÎN LISTELE ELECTORALE]]</f>
        <v>0.70231392506930368</v>
      </c>
      <c r="V3125" s="41">
        <f>Data5[[#This Row],[TOTAL CHELTUIELI LEI]]/Data5[[#This Row],[NUMĂRUL PERSOANELOR CARE AU PARTICIPAT LA VOT]]</f>
        <v>6.0971615720524017</v>
      </c>
      <c r="W3125" s="41">
        <f>Data5[[#This Row],[TOTAL CHELTUIELI EURO]]/Data5[[#This Row],[NUMĂRUL PERSOANELOR CARE AU PARTICIPAT LA VOT]]</f>
        <v>1.2597180992236527</v>
      </c>
      <c r="X3125" s="43">
        <v>4.8400999999999996</v>
      </c>
      <c r="Y3125" s="114" t="s">
        <v>2884</v>
      </c>
      <c r="Z3125" s="44">
        <v>3</v>
      </c>
      <c r="AA3125" s="115" t="s">
        <v>3105</v>
      </c>
      <c r="AB3125" s="44">
        <v>0</v>
      </c>
      <c r="AC3125" s="45"/>
    </row>
    <row r="3126" spans="1:29" x14ac:dyDescent="0.2">
      <c r="A3126" s="37">
        <v>3125</v>
      </c>
      <c r="B3126" s="38" t="s">
        <v>2700</v>
      </c>
      <c r="C3126" s="39" t="s">
        <v>2705</v>
      </c>
      <c r="D3126" s="40">
        <v>44101</v>
      </c>
      <c r="E3126" s="38">
        <v>1</v>
      </c>
      <c r="F3126" s="38"/>
      <c r="G3126" s="38" t="s">
        <v>2</v>
      </c>
      <c r="H3126" s="38" t="s">
        <v>2</v>
      </c>
      <c r="I3126" s="39">
        <v>0</v>
      </c>
      <c r="J3126" s="39">
        <v>5000</v>
      </c>
      <c r="K3126" s="39">
        <v>0</v>
      </c>
      <c r="L3126" s="41">
        <f>SUM(Data5[[#This Row],[CHELTUIELI DE PERSONAL LEI]:[CHELTUIELI DE CAPITAL (ACTIVE NEFINANCIARE ) LEI]])</f>
        <v>5000</v>
      </c>
      <c r="M3126" s="41">
        <f>Data5[[#This Row],[TOTAL CHELTUIELI LEI]]/Data5[[#This Row],[CURS VALUTAR EURO BNR 22 07 2020]]</f>
        <v>1033.0365075101754</v>
      </c>
      <c r="N3126" s="49">
        <v>1999</v>
      </c>
      <c r="O3126" s="42"/>
      <c r="P3126" s="104">
        <v>1258</v>
      </c>
      <c r="Q3126" s="42"/>
      <c r="R3126" s="42">
        <f>Data5[[#This Row],[PERSOANE ÎNSCRISE ÎN LISTELE ELECTORALE (TURUL 1)            ]]+Data5[[#This Row],[PERSOANE ÎNSCRISE ÎN LISTELE ELECTORALE (TURUL AL 2-LEA)]]</f>
        <v>1999</v>
      </c>
      <c r="S3126" s="42">
        <f>Data5[[#This Row],[PERSOANE CARE AU PARTICIPAT LA VOT (TURUL 1)]]+Data5[[#This Row],[PERSOANE CARE AU PARTICIPAT LA VOT  (TURUL AL 2-LEA)]]</f>
        <v>1258</v>
      </c>
      <c r="T3126" s="41">
        <f>Data5[[#This Row],[TOTAL CHELTUIELI LEI]]/Data5[[#This Row],[NUMĂRUL PERSOANELOR ÎNSCRISE ÎN LISTELE ELECTORALE]]</f>
        <v>2.5012506253126565</v>
      </c>
      <c r="U3126" s="41">
        <f>Data5[[#This Row],[TOTAL CHELTUIELI EURO]]/Data5[[#This Row],[NUMĂRUL PERSOANELOR ÎNSCRISE ÎN LISTELE ELECTORALE]]</f>
        <v>0.51677664207612573</v>
      </c>
      <c r="V3126" s="41">
        <f>Data5[[#This Row],[TOTAL CHELTUIELI LEI]]/Data5[[#This Row],[NUMĂRUL PERSOANELOR CARE AU PARTICIPAT LA VOT]]</f>
        <v>3.9745627980922098</v>
      </c>
      <c r="W3126" s="41">
        <f>Data5[[#This Row],[TOTAL CHELTUIELI EURO]]/Data5[[#This Row],[NUMĂRUL PERSOANELOR CARE AU PARTICIPAT LA VOT]]</f>
        <v>0.82117369436420939</v>
      </c>
      <c r="X3126" s="43">
        <v>4.8400999999999996</v>
      </c>
      <c r="Y3126" s="114" t="s">
        <v>2891</v>
      </c>
      <c r="Z3126" s="44">
        <v>2</v>
      </c>
      <c r="AA3126" s="115" t="s">
        <v>3105</v>
      </c>
      <c r="AB3126" s="44">
        <v>0</v>
      </c>
      <c r="AC3126" s="45"/>
    </row>
    <row r="3127" spans="1:29" x14ac:dyDescent="0.2">
      <c r="A3127" s="37">
        <v>3126</v>
      </c>
      <c r="B3127" s="38" t="s">
        <v>2700</v>
      </c>
      <c r="C3127" s="39" t="s">
        <v>2706</v>
      </c>
      <c r="D3127" s="40">
        <v>44101</v>
      </c>
      <c r="E3127" s="38">
        <v>1</v>
      </c>
      <c r="F3127" s="38"/>
      <c r="G3127" s="38" t="s">
        <v>2</v>
      </c>
      <c r="H3127" s="38" t="s">
        <v>2</v>
      </c>
      <c r="I3127" s="81">
        <v>1200</v>
      </c>
      <c r="J3127" s="81">
        <v>16343.93</v>
      </c>
      <c r="K3127" s="81">
        <v>0</v>
      </c>
      <c r="L3127" s="41">
        <f>SUM(Data5[[#This Row],[CHELTUIELI DE PERSONAL LEI]:[CHELTUIELI DE CAPITAL (ACTIVE NEFINANCIARE ) LEI]])</f>
        <v>17543.93</v>
      </c>
      <c r="M3127" s="41">
        <f>Data5[[#This Row],[TOTAL CHELTUIELI LEI]]/Data5[[#This Row],[CURS VALUTAR EURO BNR 22 07 2020]]</f>
        <v>3624.7040350405987</v>
      </c>
      <c r="N3127" s="49">
        <v>2158</v>
      </c>
      <c r="O3127" s="42"/>
      <c r="P3127" s="104">
        <v>1226</v>
      </c>
      <c r="Q3127" s="42"/>
      <c r="R3127" s="42">
        <f>Data5[[#This Row],[PERSOANE ÎNSCRISE ÎN LISTELE ELECTORALE (TURUL 1)            ]]+Data5[[#This Row],[PERSOANE ÎNSCRISE ÎN LISTELE ELECTORALE (TURUL AL 2-LEA)]]</f>
        <v>2158</v>
      </c>
      <c r="S3127" s="42">
        <f>Data5[[#This Row],[PERSOANE CARE AU PARTICIPAT LA VOT (TURUL 1)]]+Data5[[#This Row],[PERSOANE CARE AU PARTICIPAT LA VOT  (TURUL AL 2-LEA)]]</f>
        <v>1226</v>
      </c>
      <c r="T3127" s="41">
        <f>Data5[[#This Row],[TOTAL CHELTUIELI LEI]]/Data5[[#This Row],[NUMĂRUL PERSOANELOR ÎNSCRISE ÎN LISTELE ELECTORALE]]</f>
        <v>8.1297173308619097</v>
      </c>
      <c r="U3127" s="41">
        <f>Data5[[#This Row],[TOTAL CHELTUIELI EURO]]/Data5[[#This Row],[NUMĂRUL PERSOANELOR ÎNSCRISE ÎN LISTELE ELECTORALE]]</f>
        <v>1.6796589597037066</v>
      </c>
      <c r="V3127" s="41">
        <f>Data5[[#This Row],[TOTAL CHELTUIELI LEI]]/Data5[[#This Row],[NUMĂRUL PERSOANELOR CARE AU PARTICIPAT LA VOT]]</f>
        <v>14.30989396411093</v>
      </c>
      <c r="W3127" s="41">
        <f>Data5[[#This Row],[TOTAL CHELTUIELI EURO]]/Data5[[#This Row],[NUMĂRUL PERSOANELOR CARE AU PARTICIPAT LA VOT]]</f>
        <v>2.9565285767052192</v>
      </c>
      <c r="X3127" s="43">
        <v>4.8400999999999996</v>
      </c>
      <c r="Y3127" s="114" t="s">
        <v>2896</v>
      </c>
      <c r="Z3127" s="44">
        <v>8</v>
      </c>
      <c r="AA3127" s="115" t="s">
        <v>3107</v>
      </c>
      <c r="AB3127" s="44">
        <v>1</v>
      </c>
      <c r="AC3127" s="45"/>
    </row>
    <row r="3128" spans="1:29" x14ac:dyDescent="0.2">
      <c r="A3128" s="37">
        <v>3127</v>
      </c>
      <c r="B3128" s="38" t="s">
        <v>2700</v>
      </c>
      <c r="C3128" s="39" t="s">
        <v>2707</v>
      </c>
      <c r="D3128" s="40">
        <v>44101</v>
      </c>
      <c r="E3128" s="38">
        <v>1</v>
      </c>
      <c r="F3128" s="38"/>
      <c r="G3128" s="38" t="s">
        <v>2</v>
      </c>
      <c r="H3128" s="38" t="s">
        <v>2</v>
      </c>
      <c r="I3128" s="81">
        <v>2500</v>
      </c>
      <c r="J3128" s="81">
        <v>12089</v>
      </c>
      <c r="K3128" s="81">
        <v>0</v>
      </c>
      <c r="L3128" s="41">
        <f>SUM(Data5[[#This Row],[CHELTUIELI DE PERSONAL LEI]:[CHELTUIELI DE CAPITAL (ACTIVE NEFINANCIARE ) LEI]])</f>
        <v>14589</v>
      </c>
      <c r="M3128" s="41">
        <f>Data5[[#This Row],[TOTAL CHELTUIELI LEI]]/Data5[[#This Row],[CURS VALUTAR EURO BNR 22 07 2020]]</f>
        <v>3014.19392161319</v>
      </c>
      <c r="N3128" s="49">
        <v>3044</v>
      </c>
      <c r="O3128" s="42"/>
      <c r="P3128" s="104">
        <v>1398</v>
      </c>
      <c r="Q3128" s="42"/>
      <c r="R3128" s="42">
        <f>Data5[[#This Row],[PERSOANE ÎNSCRISE ÎN LISTELE ELECTORALE (TURUL 1)            ]]+Data5[[#This Row],[PERSOANE ÎNSCRISE ÎN LISTELE ELECTORALE (TURUL AL 2-LEA)]]</f>
        <v>3044</v>
      </c>
      <c r="S3128" s="42">
        <f>Data5[[#This Row],[PERSOANE CARE AU PARTICIPAT LA VOT (TURUL 1)]]+Data5[[#This Row],[PERSOANE CARE AU PARTICIPAT LA VOT  (TURUL AL 2-LEA)]]</f>
        <v>1398</v>
      </c>
      <c r="T3128" s="41">
        <f>Data5[[#This Row],[TOTAL CHELTUIELI LEI]]/Data5[[#This Row],[NUMĂRUL PERSOANELOR ÎNSCRISE ÎN LISTELE ELECTORALE]]</f>
        <v>4.7927069645203684</v>
      </c>
      <c r="U3128" s="41">
        <f>Data5[[#This Row],[TOTAL CHELTUIELI EURO]]/Data5[[#This Row],[NUMĂRUL PERSOANELOR ÎNSCRISE ÎN LISTELE ELECTORALE]]</f>
        <v>0.99020825282956304</v>
      </c>
      <c r="V3128" s="41">
        <f>Data5[[#This Row],[TOTAL CHELTUIELI LEI]]/Data5[[#This Row],[NUMĂRUL PERSOANELOR CARE AU PARTICIPAT LA VOT]]</f>
        <v>10.435622317596566</v>
      </c>
      <c r="W3128" s="41">
        <f>Data5[[#This Row],[TOTAL CHELTUIELI EURO]]/Data5[[#This Row],[NUMĂRUL PERSOANELOR CARE AU PARTICIPAT LA VOT]]</f>
        <v>2.1560757665330401</v>
      </c>
      <c r="X3128" s="43">
        <v>4.8400999999999996</v>
      </c>
      <c r="Y3128" s="114" t="s">
        <v>2895</v>
      </c>
      <c r="Z3128" s="44">
        <v>4</v>
      </c>
      <c r="AA3128" s="115" t="s">
        <v>3105</v>
      </c>
      <c r="AB3128" s="44">
        <v>0</v>
      </c>
      <c r="AC3128" s="45"/>
    </row>
    <row r="3129" spans="1:29" x14ac:dyDescent="0.2">
      <c r="A3129" s="37">
        <v>3128</v>
      </c>
      <c r="B3129" s="38" t="s">
        <v>2700</v>
      </c>
      <c r="C3129" s="39" t="s">
        <v>2708</v>
      </c>
      <c r="D3129" s="40">
        <v>44101</v>
      </c>
      <c r="E3129" s="38">
        <v>1</v>
      </c>
      <c r="F3129" s="38"/>
      <c r="G3129" s="38" t="s">
        <v>2</v>
      </c>
      <c r="H3129" s="38" t="s">
        <v>2</v>
      </c>
      <c r="I3129" s="81">
        <v>0</v>
      </c>
      <c r="J3129" s="81">
        <v>4200</v>
      </c>
      <c r="K3129" s="81">
        <v>0</v>
      </c>
      <c r="L3129" s="41">
        <f>SUM(Data5[[#This Row],[CHELTUIELI DE PERSONAL LEI]:[CHELTUIELI DE CAPITAL (ACTIVE NEFINANCIARE ) LEI]])</f>
        <v>4200</v>
      </c>
      <c r="M3129" s="41">
        <f>Data5[[#This Row],[TOTAL CHELTUIELI LEI]]/Data5[[#This Row],[CURS VALUTAR EURO BNR 22 07 2020]]</f>
        <v>867.75066630854747</v>
      </c>
      <c r="N3129" s="49">
        <v>2667</v>
      </c>
      <c r="O3129" s="42"/>
      <c r="P3129" s="104">
        <v>1384</v>
      </c>
      <c r="Q3129" s="42"/>
      <c r="R3129" s="42">
        <f>Data5[[#This Row],[PERSOANE ÎNSCRISE ÎN LISTELE ELECTORALE (TURUL 1)            ]]+Data5[[#This Row],[PERSOANE ÎNSCRISE ÎN LISTELE ELECTORALE (TURUL AL 2-LEA)]]</f>
        <v>2667</v>
      </c>
      <c r="S3129" s="42">
        <f>Data5[[#This Row],[PERSOANE CARE AU PARTICIPAT LA VOT (TURUL 1)]]+Data5[[#This Row],[PERSOANE CARE AU PARTICIPAT LA VOT  (TURUL AL 2-LEA)]]</f>
        <v>1384</v>
      </c>
      <c r="T3129" s="41">
        <f>Data5[[#This Row],[TOTAL CHELTUIELI LEI]]/Data5[[#This Row],[NUMĂRUL PERSOANELOR ÎNSCRISE ÎN LISTELE ELECTORALE]]</f>
        <v>1.5748031496062993</v>
      </c>
      <c r="U3129" s="41">
        <f>Data5[[#This Row],[TOTAL CHELTUIELI EURO]]/Data5[[#This Row],[NUMĂRUL PERSOANELOR ÎNSCRISE ÎN LISTELE ELECTORALE]]</f>
        <v>0.32536582913706319</v>
      </c>
      <c r="V3129" s="41">
        <f>Data5[[#This Row],[TOTAL CHELTUIELI LEI]]/Data5[[#This Row],[NUMĂRUL PERSOANELOR CARE AU PARTICIPAT LA VOT]]</f>
        <v>3.0346820809248554</v>
      </c>
      <c r="W3129" s="41">
        <f>Data5[[#This Row],[TOTAL CHELTUIELI EURO]]/Data5[[#This Row],[NUMĂRUL PERSOANELOR CARE AU PARTICIPAT LA VOT]]</f>
        <v>0.62698747565646495</v>
      </c>
      <c r="X3129" s="43">
        <v>4.8400999999999996</v>
      </c>
      <c r="Y3129" s="114" t="s">
        <v>2894</v>
      </c>
      <c r="Z3129" s="44">
        <v>1</v>
      </c>
      <c r="AA3129" s="115" t="s">
        <v>3105</v>
      </c>
      <c r="AB3129" s="44">
        <v>0</v>
      </c>
      <c r="AC3129" s="45"/>
    </row>
    <row r="3130" spans="1:29" x14ac:dyDescent="0.2">
      <c r="A3130" s="37">
        <v>3129</v>
      </c>
      <c r="B3130" s="38" t="s">
        <v>2700</v>
      </c>
      <c r="C3130" s="39" t="s">
        <v>2709</v>
      </c>
      <c r="D3130" s="40">
        <v>44101</v>
      </c>
      <c r="E3130" s="38">
        <v>1</v>
      </c>
      <c r="F3130" s="38"/>
      <c r="G3130" s="38" t="s">
        <v>2</v>
      </c>
      <c r="H3130" s="38" t="s">
        <v>2</v>
      </c>
      <c r="I3130" s="81">
        <v>14198</v>
      </c>
      <c r="J3130" s="81">
        <v>7000</v>
      </c>
      <c r="K3130" s="81">
        <v>0</v>
      </c>
      <c r="L3130" s="41">
        <f>SUM(Data5[[#This Row],[CHELTUIELI DE PERSONAL LEI]:[CHELTUIELI DE CAPITAL (ACTIVE NEFINANCIARE ) LEI]])</f>
        <v>21198</v>
      </c>
      <c r="M3130" s="41">
        <f>Data5[[#This Row],[TOTAL CHELTUIELI LEI]]/Data5[[#This Row],[CURS VALUTAR EURO BNR 22 07 2020]]</f>
        <v>4379.6615772401401</v>
      </c>
      <c r="N3130" s="49">
        <v>2911</v>
      </c>
      <c r="O3130" s="42"/>
      <c r="P3130" s="104">
        <v>1537</v>
      </c>
      <c r="Q3130" s="42"/>
      <c r="R3130" s="42">
        <f>Data5[[#This Row],[PERSOANE ÎNSCRISE ÎN LISTELE ELECTORALE (TURUL 1)            ]]+Data5[[#This Row],[PERSOANE ÎNSCRISE ÎN LISTELE ELECTORALE (TURUL AL 2-LEA)]]</f>
        <v>2911</v>
      </c>
      <c r="S3130" s="42">
        <f>Data5[[#This Row],[PERSOANE CARE AU PARTICIPAT LA VOT (TURUL 1)]]+Data5[[#This Row],[PERSOANE CARE AU PARTICIPAT LA VOT  (TURUL AL 2-LEA)]]</f>
        <v>1537</v>
      </c>
      <c r="T3130" s="41">
        <f>Data5[[#This Row],[TOTAL CHELTUIELI LEI]]/Data5[[#This Row],[NUMĂRUL PERSOANELOR ÎNSCRISE ÎN LISTELE ELECTORALE]]</f>
        <v>7.2820336654070763</v>
      </c>
      <c r="U3130" s="41">
        <f>Data5[[#This Row],[TOTAL CHELTUIELI EURO]]/Data5[[#This Row],[NUMĂRUL PERSOANELOR ÎNSCRISE ÎN LISTELE ELECTORALE]]</f>
        <v>1.5045213250567298</v>
      </c>
      <c r="V3130" s="41">
        <f>Data5[[#This Row],[TOTAL CHELTUIELI LEI]]/Data5[[#This Row],[NUMĂRUL PERSOANELOR CARE AU PARTICIPAT LA VOT]]</f>
        <v>13.791802212101496</v>
      </c>
      <c r="W3130" s="41">
        <f>Data5[[#This Row],[TOTAL CHELTUIELI EURO]]/Data5[[#This Row],[NUMĂRUL PERSOANELOR CARE AU PARTICIPAT LA VOT]]</f>
        <v>2.8494870378920885</v>
      </c>
      <c r="X3130" s="43">
        <v>4.8400999999999996</v>
      </c>
      <c r="Y3130" s="114" t="s">
        <v>2886</v>
      </c>
      <c r="Z3130" s="44">
        <v>7</v>
      </c>
      <c r="AA3130" s="115" t="s">
        <v>3107</v>
      </c>
      <c r="AB3130" s="44">
        <v>1</v>
      </c>
      <c r="AC3130" s="45"/>
    </row>
    <row r="3131" spans="1:29" x14ac:dyDescent="0.2">
      <c r="A3131" s="37">
        <v>3130</v>
      </c>
      <c r="B3131" s="38" t="s">
        <v>2700</v>
      </c>
      <c r="C3131" s="39" t="s">
        <v>1895</v>
      </c>
      <c r="D3131" s="40">
        <v>44101</v>
      </c>
      <c r="E3131" s="38">
        <v>1</v>
      </c>
      <c r="F3131" s="38"/>
      <c r="G3131" s="38" t="s">
        <v>2</v>
      </c>
      <c r="H3131" s="38" t="s">
        <v>2</v>
      </c>
      <c r="I3131" s="81">
        <v>4151</v>
      </c>
      <c r="J3131" s="81">
        <v>4212</v>
      </c>
      <c r="K3131" s="81">
        <v>0</v>
      </c>
      <c r="L3131" s="41">
        <f>SUM(Data5[[#This Row],[CHELTUIELI DE PERSONAL LEI]:[CHELTUIELI DE CAPITAL (ACTIVE NEFINANCIARE ) LEI]])</f>
        <v>8363</v>
      </c>
      <c r="M3131" s="41">
        <f>Data5[[#This Row],[TOTAL CHELTUIELI LEI]]/Data5[[#This Row],[CURS VALUTAR EURO BNR 22 07 2020]]</f>
        <v>1727.8568624615195</v>
      </c>
      <c r="N3131" s="49">
        <v>6278</v>
      </c>
      <c r="O3131" s="42"/>
      <c r="P3131" s="104">
        <v>2963</v>
      </c>
      <c r="Q3131" s="42"/>
      <c r="R3131" s="42">
        <f>Data5[[#This Row],[PERSOANE ÎNSCRISE ÎN LISTELE ELECTORALE (TURUL 1)            ]]+Data5[[#This Row],[PERSOANE ÎNSCRISE ÎN LISTELE ELECTORALE (TURUL AL 2-LEA)]]</f>
        <v>6278</v>
      </c>
      <c r="S3131" s="42">
        <f>Data5[[#This Row],[PERSOANE CARE AU PARTICIPAT LA VOT (TURUL 1)]]+Data5[[#This Row],[PERSOANE CARE AU PARTICIPAT LA VOT  (TURUL AL 2-LEA)]]</f>
        <v>2963</v>
      </c>
      <c r="T3131" s="41">
        <f>Data5[[#This Row],[TOTAL CHELTUIELI LEI]]/Data5[[#This Row],[NUMĂRUL PERSOANELOR ÎNSCRISE ÎN LISTELE ELECTORALE]]</f>
        <v>1.332112137623447</v>
      </c>
      <c r="U3131" s="41">
        <f>Data5[[#This Row],[TOTAL CHELTUIELI EURO]]/Data5[[#This Row],[NUMĂRUL PERSOANELOR ÎNSCRISE ÎN LISTELE ELECTORALE]]</f>
        <v>0.27522409405248799</v>
      </c>
      <c r="V3131" s="41">
        <f>Data5[[#This Row],[TOTAL CHELTUIELI LEI]]/Data5[[#This Row],[NUMĂRUL PERSOANELOR CARE AU PARTICIPAT LA VOT]]</f>
        <v>2.822477219034762</v>
      </c>
      <c r="W3131" s="41">
        <f>Data5[[#This Row],[TOTAL CHELTUIELI EURO]]/Data5[[#This Row],[NUMĂRUL PERSOANELOR CARE AU PARTICIPAT LA VOT]]</f>
        <v>0.58314440177574067</v>
      </c>
      <c r="X3131" s="43">
        <v>4.8400999999999996</v>
      </c>
      <c r="Y3131" s="114" t="s">
        <v>2894</v>
      </c>
      <c r="Z3131" s="44">
        <v>1</v>
      </c>
      <c r="AA3131" s="115" t="s">
        <v>3105</v>
      </c>
      <c r="AB3131" s="44">
        <v>0</v>
      </c>
      <c r="AC3131" s="45"/>
    </row>
    <row r="3132" spans="1:29" x14ac:dyDescent="0.2">
      <c r="A3132" s="37">
        <v>3131</v>
      </c>
      <c r="B3132" s="38" t="s">
        <v>2700</v>
      </c>
      <c r="C3132" s="39" t="s">
        <v>2710</v>
      </c>
      <c r="D3132" s="40">
        <v>44101</v>
      </c>
      <c r="E3132" s="38">
        <v>1</v>
      </c>
      <c r="F3132" s="38"/>
      <c r="G3132" s="38" t="s">
        <v>2</v>
      </c>
      <c r="H3132" s="38" t="s">
        <v>2</v>
      </c>
      <c r="I3132" s="81">
        <v>2000</v>
      </c>
      <c r="J3132" s="81">
        <v>8000</v>
      </c>
      <c r="K3132" s="81">
        <v>0</v>
      </c>
      <c r="L3132" s="41">
        <f>SUM(Data5[[#This Row],[CHELTUIELI DE PERSONAL LEI]:[CHELTUIELI DE CAPITAL (ACTIVE NEFINANCIARE ) LEI]])</f>
        <v>10000</v>
      </c>
      <c r="M3132" s="41">
        <f>Data5[[#This Row],[TOTAL CHELTUIELI LEI]]/Data5[[#This Row],[CURS VALUTAR EURO BNR 22 07 2020]]</f>
        <v>2066.0730150203508</v>
      </c>
      <c r="N3132" s="49">
        <v>1817</v>
      </c>
      <c r="O3132" s="42"/>
      <c r="P3132" s="104">
        <v>1210</v>
      </c>
      <c r="Q3132" s="42"/>
      <c r="R3132" s="42">
        <f>Data5[[#This Row],[PERSOANE ÎNSCRISE ÎN LISTELE ELECTORALE (TURUL 1)            ]]+Data5[[#This Row],[PERSOANE ÎNSCRISE ÎN LISTELE ELECTORALE (TURUL AL 2-LEA)]]</f>
        <v>1817</v>
      </c>
      <c r="S3132" s="42">
        <f>Data5[[#This Row],[PERSOANE CARE AU PARTICIPAT LA VOT (TURUL 1)]]+Data5[[#This Row],[PERSOANE CARE AU PARTICIPAT LA VOT  (TURUL AL 2-LEA)]]</f>
        <v>1210</v>
      </c>
      <c r="T3132" s="41">
        <f>Data5[[#This Row],[TOTAL CHELTUIELI LEI]]/Data5[[#This Row],[NUMĂRUL PERSOANELOR ÎNSCRISE ÎN LISTELE ELECTORALE]]</f>
        <v>5.5035773252614195</v>
      </c>
      <c r="U3132" s="41">
        <f>Data5[[#This Row],[TOTAL CHELTUIELI EURO]]/Data5[[#This Row],[NUMĂRUL PERSOANELOR ÎNSCRISE ÎN LISTELE ELECTORALE]]</f>
        <v>1.1370792597800499</v>
      </c>
      <c r="V3132" s="41">
        <f>Data5[[#This Row],[TOTAL CHELTUIELI LEI]]/Data5[[#This Row],[NUMĂRUL PERSOANELOR CARE AU PARTICIPAT LA VOT]]</f>
        <v>8.2644628099173545</v>
      </c>
      <c r="W3132" s="41">
        <f>Data5[[#This Row],[TOTAL CHELTUIELI EURO]]/Data5[[#This Row],[NUMĂRUL PERSOANELOR CARE AU PARTICIPAT LA VOT]]</f>
        <v>1.707498359520951</v>
      </c>
      <c r="X3132" s="43">
        <v>4.8400999999999996</v>
      </c>
      <c r="Y3132" s="114" t="s">
        <v>2892</v>
      </c>
      <c r="Z3132" s="44">
        <v>5</v>
      </c>
      <c r="AA3132" s="115" t="s">
        <v>3107</v>
      </c>
      <c r="AB3132" s="44">
        <v>1</v>
      </c>
      <c r="AC3132" s="45"/>
    </row>
    <row r="3133" spans="1:29" x14ac:dyDescent="0.2">
      <c r="A3133" s="37">
        <v>3132</v>
      </c>
      <c r="B3133" s="38" t="s">
        <v>2700</v>
      </c>
      <c r="C3133" s="39" t="s">
        <v>2711</v>
      </c>
      <c r="D3133" s="40">
        <v>44101</v>
      </c>
      <c r="E3133" s="38">
        <v>1</v>
      </c>
      <c r="F3133" s="38"/>
      <c r="G3133" s="38" t="s">
        <v>2</v>
      </c>
      <c r="H3133" s="38" t="s">
        <v>2</v>
      </c>
      <c r="I3133" s="81">
        <v>7341</v>
      </c>
      <c r="J3133" s="81">
        <v>1763.59</v>
      </c>
      <c r="K3133" s="81">
        <v>0</v>
      </c>
      <c r="L3133" s="41">
        <f>SUM(Data5[[#This Row],[CHELTUIELI DE PERSONAL LEI]:[CHELTUIELI DE CAPITAL (ACTIVE NEFINANCIARE ) LEI]])</f>
        <v>9104.59</v>
      </c>
      <c r="M3133" s="41">
        <f>Data5[[#This Row],[TOTAL CHELTUIELI LEI]]/Data5[[#This Row],[CURS VALUTAR EURO BNR 22 07 2020]]</f>
        <v>1881.0747711824138</v>
      </c>
      <c r="N3133" s="49">
        <v>2237</v>
      </c>
      <c r="O3133" s="42"/>
      <c r="P3133" s="104">
        <v>1231</v>
      </c>
      <c r="Q3133" s="42"/>
      <c r="R3133" s="42">
        <f>Data5[[#This Row],[PERSOANE ÎNSCRISE ÎN LISTELE ELECTORALE (TURUL 1)            ]]+Data5[[#This Row],[PERSOANE ÎNSCRISE ÎN LISTELE ELECTORALE (TURUL AL 2-LEA)]]</f>
        <v>2237</v>
      </c>
      <c r="S3133" s="42">
        <f>Data5[[#This Row],[PERSOANE CARE AU PARTICIPAT LA VOT (TURUL 1)]]+Data5[[#This Row],[PERSOANE CARE AU PARTICIPAT LA VOT  (TURUL AL 2-LEA)]]</f>
        <v>1231</v>
      </c>
      <c r="T3133" s="41">
        <f>Data5[[#This Row],[TOTAL CHELTUIELI LEI]]/Data5[[#This Row],[NUMĂRUL PERSOANELOR ÎNSCRISE ÎN LISTELE ELECTORALE]]</f>
        <v>4.07</v>
      </c>
      <c r="U3133" s="41">
        <f>Data5[[#This Row],[TOTAL CHELTUIELI EURO]]/Data5[[#This Row],[NUMĂRUL PERSOANELOR ÎNSCRISE ÎN LISTELE ELECTORALE]]</f>
        <v>0.84089171711328281</v>
      </c>
      <c r="V3133" s="41">
        <f>Data5[[#This Row],[TOTAL CHELTUIELI LEI]]/Data5[[#This Row],[NUMĂRUL PERSOANELOR CARE AU PARTICIPAT LA VOT]]</f>
        <v>7.396092607636068</v>
      </c>
      <c r="W3133" s="41">
        <f>Data5[[#This Row],[TOTAL CHELTUIELI EURO]]/Data5[[#This Row],[NUMĂRUL PERSOANELOR CARE AU PARTICIPAT LA VOT]]</f>
        <v>1.5280867353228382</v>
      </c>
      <c r="X3133" s="43">
        <v>4.8400999999999996</v>
      </c>
      <c r="Y3133" s="114" t="s">
        <v>2895</v>
      </c>
      <c r="Z3133" s="44">
        <v>4</v>
      </c>
      <c r="AA3133" s="115" t="s">
        <v>3105</v>
      </c>
      <c r="AB3133" s="44">
        <v>0</v>
      </c>
      <c r="AC3133" s="45"/>
    </row>
    <row r="3134" spans="1:29" x14ac:dyDescent="0.2">
      <c r="A3134" s="37">
        <v>3133</v>
      </c>
      <c r="B3134" s="38" t="s">
        <v>2700</v>
      </c>
      <c r="C3134" s="39" t="s">
        <v>2712</v>
      </c>
      <c r="D3134" s="40">
        <v>44101</v>
      </c>
      <c r="E3134" s="38">
        <v>1</v>
      </c>
      <c r="F3134" s="38"/>
      <c r="G3134" s="38" t="s">
        <v>2</v>
      </c>
      <c r="H3134" s="38" t="s">
        <v>2</v>
      </c>
      <c r="I3134" s="81">
        <v>99173</v>
      </c>
      <c r="J3134" s="81">
        <v>7454</v>
      </c>
      <c r="K3134" s="81">
        <v>0</v>
      </c>
      <c r="L3134" s="41">
        <f>SUM(Data5[[#This Row],[CHELTUIELI DE PERSONAL LEI]:[CHELTUIELI DE CAPITAL (ACTIVE NEFINANCIARE ) LEI]])</f>
        <v>106627</v>
      </c>
      <c r="M3134" s="41">
        <f>Data5[[#This Row],[TOTAL CHELTUIELI LEI]]/Data5[[#This Row],[CURS VALUTAR EURO BNR 22 07 2020]]</f>
        <v>22029.916737257496</v>
      </c>
      <c r="N3134" s="49">
        <v>3179</v>
      </c>
      <c r="O3134" s="42"/>
      <c r="P3134" s="104">
        <v>1447</v>
      </c>
      <c r="Q3134" s="42"/>
      <c r="R3134" s="42">
        <f>Data5[[#This Row],[PERSOANE ÎNSCRISE ÎN LISTELE ELECTORALE (TURUL 1)            ]]+Data5[[#This Row],[PERSOANE ÎNSCRISE ÎN LISTELE ELECTORALE (TURUL AL 2-LEA)]]</f>
        <v>3179</v>
      </c>
      <c r="S3134" s="42">
        <f>Data5[[#This Row],[PERSOANE CARE AU PARTICIPAT LA VOT (TURUL 1)]]+Data5[[#This Row],[PERSOANE CARE AU PARTICIPAT LA VOT  (TURUL AL 2-LEA)]]</f>
        <v>1447</v>
      </c>
      <c r="T3134" s="41">
        <f>Data5[[#This Row],[TOTAL CHELTUIELI LEI]]/Data5[[#This Row],[NUMĂRUL PERSOANELOR ÎNSCRISE ÎN LISTELE ELECTORALE]]</f>
        <v>33.541050644856874</v>
      </c>
      <c r="U3134" s="41">
        <f>Data5[[#This Row],[TOTAL CHELTUIELI EURO]]/Data5[[#This Row],[NUMĂRUL PERSOANELOR ÎNSCRISE ÎN LISTELE ELECTORALE]]</f>
        <v>6.929825963276973</v>
      </c>
      <c r="V3134" s="41">
        <f>Data5[[#This Row],[TOTAL CHELTUIELI LEI]]/Data5[[#This Row],[NUMĂRUL PERSOANELOR CARE AU PARTICIPAT LA VOT]]</f>
        <v>73.688320663441601</v>
      </c>
      <c r="W3134" s="41">
        <f>Data5[[#This Row],[TOTAL CHELTUIELI EURO]]/Data5[[#This Row],[NUMĂRUL PERSOANELOR CARE AU PARTICIPAT LA VOT]]</f>
        <v>15.224545084490321</v>
      </c>
      <c r="X3134" s="43">
        <v>4.8400999999999996</v>
      </c>
      <c r="Y3134" s="114" t="s">
        <v>2931</v>
      </c>
      <c r="Z3134" s="44">
        <v>33</v>
      </c>
      <c r="AA3134" s="115" t="s">
        <v>3114</v>
      </c>
      <c r="AB3134" s="44">
        <v>6</v>
      </c>
      <c r="AC3134" s="45"/>
    </row>
    <row r="3135" spans="1:29" x14ac:dyDescent="0.2">
      <c r="A3135" s="37">
        <v>3134</v>
      </c>
      <c r="B3135" s="38" t="s">
        <v>2700</v>
      </c>
      <c r="C3135" s="39" t="s">
        <v>2713</v>
      </c>
      <c r="D3135" s="40">
        <v>44101</v>
      </c>
      <c r="E3135" s="38">
        <v>1</v>
      </c>
      <c r="F3135" s="38"/>
      <c r="G3135" s="38" t="s">
        <v>2</v>
      </c>
      <c r="H3135" s="38" t="s">
        <v>2</v>
      </c>
      <c r="I3135" s="81">
        <v>1920</v>
      </c>
      <c r="J3135" s="81">
        <v>4498</v>
      </c>
      <c r="K3135" s="81">
        <v>0</v>
      </c>
      <c r="L3135" s="41">
        <f>SUM(Data5[[#This Row],[CHELTUIELI DE PERSONAL LEI]:[CHELTUIELI DE CAPITAL (ACTIVE NEFINANCIARE ) LEI]])</f>
        <v>6418</v>
      </c>
      <c r="M3135" s="41">
        <f>Data5[[#This Row],[TOTAL CHELTUIELI LEI]]/Data5[[#This Row],[CURS VALUTAR EURO BNR 22 07 2020]]</f>
        <v>1326.0056610400613</v>
      </c>
      <c r="N3135" s="49">
        <v>4123</v>
      </c>
      <c r="O3135" s="42"/>
      <c r="P3135" s="104">
        <v>2014</v>
      </c>
      <c r="Q3135" s="42"/>
      <c r="R3135" s="42">
        <f>Data5[[#This Row],[PERSOANE ÎNSCRISE ÎN LISTELE ELECTORALE (TURUL 1)            ]]+Data5[[#This Row],[PERSOANE ÎNSCRISE ÎN LISTELE ELECTORALE (TURUL AL 2-LEA)]]</f>
        <v>4123</v>
      </c>
      <c r="S3135" s="42">
        <f>Data5[[#This Row],[PERSOANE CARE AU PARTICIPAT LA VOT (TURUL 1)]]+Data5[[#This Row],[PERSOANE CARE AU PARTICIPAT LA VOT  (TURUL AL 2-LEA)]]</f>
        <v>2014</v>
      </c>
      <c r="T3135" s="41">
        <f>Data5[[#This Row],[TOTAL CHELTUIELI LEI]]/Data5[[#This Row],[NUMĂRUL PERSOANELOR ÎNSCRISE ÎN LISTELE ELECTORALE]]</f>
        <v>1.5566335192820762</v>
      </c>
      <c r="U3135" s="41">
        <f>Data5[[#This Row],[TOTAL CHELTUIELI EURO]]/Data5[[#This Row],[NUMĂRUL PERSOANELOR ÎNSCRISE ÎN LISTELE ELECTORALE]]</f>
        <v>0.32161185084648591</v>
      </c>
      <c r="V3135" s="41">
        <f>Data5[[#This Row],[TOTAL CHELTUIELI LEI]]/Data5[[#This Row],[NUMĂRUL PERSOANELOR CARE AU PARTICIPAT LA VOT]]</f>
        <v>3.1866931479642502</v>
      </c>
      <c r="W3135" s="41">
        <f>Data5[[#This Row],[TOTAL CHELTUIELI EURO]]/Data5[[#This Row],[NUMĂRUL PERSOANELOR CARE AU PARTICIPAT LA VOT]]</f>
        <v>0.65839407201591926</v>
      </c>
      <c r="X3135" s="43">
        <v>4.8400999999999996</v>
      </c>
      <c r="Y3135" s="114" t="s">
        <v>2894</v>
      </c>
      <c r="Z3135" s="44">
        <v>1</v>
      </c>
      <c r="AA3135" s="115" t="s">
        <v>3105</v>
      </c>
      <c r="AB3135" s="44">
        <v>0</v>
      </c>
      <c r="AC3135" s="45"/>
    </row>
    <row r="3136" spans="1:29" x14ac:dyDescent="0.2">
      <c r="A3136" s="37">
        <v>3135</v>
      </c>
      <c r="B3136" s="38" t="s">
        <v>2700</v>
      </c>
      <c r="C3136" s="39" t="s">
        <v>2714</v>
      </c>
      <c r="D3136" s="40">
        <v>44101</v>
      </c>
      <c r="E3136" s="38">
        <v>1</v>
      </c>
      <c r="F3136" s="38"/>
      <c r="G3136" s="38" t="s">
        <v>2</v>
      </c>
      <c r="H3136" s="38" t="s">
        <v>2</v>
      </c>
      <c r="I3136" s="81">
        <v>0</v>
      </c>
      <c r="J3136" s="81">
        <v>1036.8</v>
      </c>
      <c r="K3136" s="81">
        <v>0</v>
      </c>
      <c r="L3136" s="41">
        <f>SUM(Data5[[#This Row],[CHELTUIELI DE PERSONAL LEI]:[CHELTUIELI DE CAPITAL (ACTIVE NEFINANCIARE ) LEI]])</f>
        <v>1036.8</v>
      </c>
      <c r="M3136" s="41">
        <f>Data5[[#This Row],[TOTAL CHELTUIELI LEI]]/Data5[[#This Row],[CURS VALUTAR EURO BNR 22 07 2020]]</f>
        <v>214.21045019730997</v>
      </c>
      <c r="N3136" s="49">
        <v>1989</v>
      </c>
      <c r="O3136" s="42"/>
      <c r="P3136" s="104">
        <v>912</v>
      </c>
      <c r="Q3136" s="42"/>
      <c r="R3136" s="42">
        <f>Data5[[#This Row],[PERSOANE ÎNSCRISE ÎN LISTELE ELECTORALE (TURUL 1)            ]]+Data5[[#This Row],[PERSOANE ÎNSCRISE ÎN LISTELE ELECTORALE (TURUL AL 2-LEA)]]</f>
        <v>1989</v>
      </c>
      <c r="S3136" s="42">
        <f>Data5[[#This Row],[PERSOANE CARE AU PARTICIPAT LA VOT (TURUL 1)]]+Data5[[#This Row],[PERSOANE CARE AU PARTICIPAT LA VOT  (TURUL AL 2-LEA)]]</f>
        <v>912</v>
      </c>
      <c r="T3136" s="41">
        <f>Data5[[#This Row],[TOTAL CHELTUIELI LEI]]/Data5[[#This Row],[NUMĂRUL PERSOANELOR ÎNSCRISE ÎN LISTELE ELECTORALE]]</f>
        <v>0.52126696832579178</v>
      </c>
      <c r="U3136" s="41">
        <f>Data5[[#This Row],[TOTAL CHELTUIELI EURO]]/Data5[[#This Row],[NUMĂRUL PERSOANELOR ÎNSCRISE ÎN LISTELE ELECTORALE]]</f>
        <v>0.10769756168793865</v>
      </c>
      <c r="V3136" s="41">
        <f>Data5[[#This Row],[TOTAL CHELTUIELI LEI]]/Data5[[#This Row],[NUMĂRUL PERSOANELOR CARE AU PARTICIPAT LA VOT]]</f>
        <v>1.1368421052631579</v>
      </c>
      <c r="W3136" s="41">
        <f>Data5[[#This Row],[TOTAL CHELTUIELI EURO]]/Data5[[#This Row],[NUMĂRUL PERSOANELOR CARE AU PARTICIPAT LA VOT]]</f>
        <v>0.23487987960231357</v>
      </c>
      <c r="X3136" s="43">
        <v>4.8400999999999996</v>
      </c>
      <c r="Y3136" s="114" t="s">
        <v>2890</v>
      </c>
      <c r="Z3136" s="44">
        <v>0</v>
      </c>
      <c r="AA3136" s="115" t="s">
        <v>3105</v>
      </c>
      <c r="AB3136" s="44">
        <v>0</v>
      </c>
      <c r="AC3136" s="45"/>
    </row>
    <row r="3137" spans="1:29" x14ac:dyDescent="0.2">
      <c r="A3137" s="37">
        <v>3136</v>
      </c>
      <c r="B3137" s="38" t="s">
        <v>2700</v>
      </c>
      <c r="C3137" s="39" t="s">
        <v>2715</v>
      </c>
      <c r="D3137" s="40">
        <v>44101</v>
      </c>
      <c r="E3137" s="38">
        <v>1</v>
      </c>
      <c r="F3137" s="38"/>
      <c r="G3137" s="38" t="s">
        <v>2</v>
      </c>
      <c r="H3137" s="38" t="s">
        <v>2</v>
      </c>
      <c r="I3137" s="81">
        <v>500</v>
      </c>
      <c r="J3137" s="81">
        <v>3341.74</v>
      </c>
      <c r="K3137" s="81">
        <v>0</v>
      </c>
      <c r="L3137" s="41">
        <f>SUM(Data5[[#This Row],[CHELTUIELI DE PERSONAL LEI]:[CHELTUIELI DE CAPITAL (ACTIVE NEFINANCIARE ) LEI]])</f>
        <v>3841.74</v>
      </c>
      <c r="M3137" s="41">
        <f>Data5[[#This Row],[TOTAL CHELTUIELI LEI]]/Data5[[#This Row],[CURS VALUTAR EURO BNR 22 07 2020]]</f>
        <v>793.73153447242828</v>
      </c>
      <c r="N3137" s="49">
        <v>1144</v>
      </c>
      <c r="O3137" s="42"/>
      <c r="P3137" s="104">
        <v>806</v>
      </c>
      <c r="Q3137" s="42"/>
      <c r="R3137" s="42">
        <f>Data5[[#This Row],[PERSOANE ÎNSCRISE ÎN LISTELE ELECTORALE (TURUL 1)            ]]+Data5[[#This Row],[PERSOANE ÎNSCRISE ÎN LISTELE ELECTORALE (TURUL AL 2-LEA)]]</f>
        <v>1144</v>
      </c>
      <c r="S3137" s="42">
        <f>Data5[[#This Row],[PERSOANE CARE AU PARTICIPAT LA VOT (TURUL 1)]]+Data5[[#This Row],[PERSOANE CARE AU PARTICIPAT LA VOT  (TURUL AL 2-LEA)]]</f>
        <v>806</v>
      </c>
      <c r="T3137" s="41">
        <f>Data5[[#This Row],[TOTAL CHELTUIELI LEI]]/Data5[[#This Row],[NUMĂRUL PERSOANELOR ÎNSCRISE ÎN LISTELE ELECTORALE]]</f>
        <v>3.3581643356643354</v>
      </c>
      <c r="U3137" s="41">
        <f>Data5[[#This Row],[TOTAL CHELTUIELI EURO]]/Data5[[#This Row],[NUMĂRUL PERSOANELOR ÎNSCRISE ÎN LISTELE ELECTORALE]]</f>
        <v>0.6938212713919828</v>
      </c>
      <c r="V3137" s="41">
        <f>Data5[[#This Row],[TOTAL CHELTUIELI LEI]]/Data5[[#This Row],[NUMĂRUL PERSOANELOR CARE AU PARTICIPAT LA VOT]]</f>
        <v>4.7664267990074443</v>
      </c>
      <c r="W3137" s="41">
        <f>Data5[[#This Row],[TOTAL CHELTUIELI EURO]]/Data5[[#This Row],[NUMĂRUL PERSOANELOR CARE AU PARTICIPAT LA VOT]]</f>
        <v>0.98477857874991104</v>
      </c>
      <c r="X3137" s="43">
        <v>4.8400999999999996</v>
      </c>
      <c r="Y3137" s="114" t="s">
        <v>2884</v>
      </c>
      <c r="Z3137" s="44">
        <v>3</v>
      </c>
      <c r="AA3137" s="115" t="s">
        <v>3105</v>
      </c>
      <c r="AB3137" s="44">
        <v>0</v>
      </c>
      <c r="AC3137" s="45"/>
    </row>
    <row r="3138" spans="1:29" x14ac:dyDescent="0.2">
      <c r="A3138" s="37">
        <v>3137</v>
      </c>
      <c r="B3138" s="38" t="s">
        <v>2700</v>
      </c>
      <c r="C3138" s="39" t="s">
        <v>2716</v>
      </c>
      <c r="D3138" s="40">
        <v>44101</v>
      </c>
      <c r="E3138" s="38">
        <v>1</v>
      </c>
      <c r="F3138" s="38"/>
      <c r="G3138" s="38" t="s">
        <v>2</v>
      </c>
      <c r="H3138" s="38" t="s">
        <v>2</v>
      </c>
      <c r="I3138" s="81">
        <v>0</v>
      </c>
      <c r="J3138" s="81">
        <v>6570</v>
      </c>
      <c r="K3138" s="81">
        <v>0</v>
      </c>
      <c r="L3138" s="41">
        <f>SUM(Data5[[#This Row],[CHELTUIELI DE PERSONAL LEI]:[CHELTUIELI DE CAPITAL (ACTIVE NEFINANCIARE ) LEI]])</f>
        <v>6570</v>
      </c>
      <c r="M3138" s="41">
        <f>Data5[[#This Row],[TOTAL CHELTUIELI LEI]]/Data5[[#This Row],[CURS VALUTAR EURO BNR 22 07 2020]]</f>
        <v>1357.4099708683707</v>
      </c>
      <c r="N3138" s="49">
        <v>2663</v>
      </c>
      <c r="O3138" s="42"/>
      <c r="P3138" s="104">
        <v>1483</v>
      </c>
      <c r="Q3138" s="42"/>
      <c r="R3138" s="42">
        <f>Data5[[#This Row],[PERSOANE ÎNSCRISE ÎN LISTELE ELECTORALE (TURUL 1)            ]]+Data5[[#This Row],[PERSOANE ÎNSCRISE ÎN LISTELE ELECTORALE (TURUL AL 2-LEA)]]</f>
        <v>2663</v>
      </c>
      <c r="S3138" s="42">
        <f>Data5[[#This Row],[PERSOANE CARE AU PARTICIPAT LA VOT (TURUL 1)]]+Data5[[#This Row],[PERSOANE CARE AU PARTICIPAT LA VOT  (TURUL AL 2-LEA)]]</f>
        <v>1483</v>
      </c>
      <c r="T3138" s="41">
        <f>Data5[[#This Row],[TOTAL CHELTUIELI LEI]]/Data5[[#This Row],[NUMĂRUL PERSOANELOR ÎNSCRISE ÎN LISTELE ELECTORALE]]</f>
        <v>2.4671423206909502</v>
      </c>
      <c r="U3138" s="41">
        <f>Data5[[#This Row],[TOTAL CHELTUIELI EURO]]/Data5[[#This Row],[NUMĂRUL PERSOANELOR ÎNSCRISE ÎN LISTELE ELECTORALE]]</f>
        <v>0.50972961729942567</v>
      </c>
      <c r="V3138" s="41">
        <f>Data5[[#This Row],[TOTAL CHELTUIELI LEI]]/Data5[[#This Row],[NUMĂRUL PERSOANELOR CARE AU PARTICIPAT LA VOT]]</f>
        <v>4.4302090357383683</v>
      </c>
      <c r="W3138" s="41">
        <f>Data5[[#This Row],[TOTAL CHELTUIELI EURO]]/Data5[[#This Row],[NUMĂRUL PERSOANELOR CARE AU PARTICIPAT LA VOT]]</f>
        <v>0.9153135339638373</v>
      </c>
      <c r="X3138" s="43">
        <v>4.8400999999999996</v>
      </c>
      <c r="Y3138" s="114" t="s">
        <v>2891</v>
      </c>
      <c r="Z3138" s="44">
        <v>2</v>
      </c>
      <c r="AA3138" s="115" t="s">
        <v>3105</v>
      </c>
      <c r="AB3138" s="44">
        <v>0</v>
      </c>
      <c r="AC3138" s="45"/>
    </row>
    <row r="3139" spans="1:29" x14ac:dyDescent="0.2">
      <c r="A3139" s="37">
        <v>3138</v>
      </c>
      <c r="B3139" s="38" t="s">
        <v>2700</v>
      </c>
      <c r="C3139" s="39" t="s">
        <v>2717</v>
      </c>
      <c r="D3139" s="40">
        <v>44101</v>
      </c>
      <c r="E3139" s="38">
        <v>1</v>
      </c>
      <c r="F3139" s="38"/>
      <c r="G3139" s="38" t="s">
        <v>2</v>
      </c>
      <c r="H3139" s="38" t="s">
        <v>2</v>
      </c>
      <c r="I3139" s="39">
        <v>3000</v>
      </c>
      <c r="J3139" s="39">
        <v>9449.1</v>
      </c>
      <c r="K3139" s="39">
        <v>0</v>
      </c>
      <c r="L3139" s="41">
        <f>SUM(Data5[[#This Row],[CHELTUIELI DE PERSONAL LEI]:[CHELTUIELI DE CAPITAL (ACTIVE NEFINANCIARE ) LEI]])</f>
        <v>12449.1</v>
      </c>
      <c r="M3139" s="41">
        <f>Data5[[#This Row],[TOTAL CHELTUIELI LEI]]/Data5[[#This Row],[CURS VALUTAR EURO BNR 22 07 2020]]</f>
        <v>2572.0749571289853</v>
      </c>
      <c r="N3139" s="49">
        <v>2001</v>
      </c>
      <c r="O3139" s="42"/>
      <c r="P3139" s="104">
        <v>1273</v>
      </c>
      <c r="Q3139" s="42"/>
      <c r="R3139" s="42">
        <f>Data5[[#This Row],[PERSOANE ÎNSCRISE ÎN LISTELE ELECTORALE (TURUL 1)            ]]+Data5[[#This Row],[PERSOANE ÎNSCRISE ÎN LISTELE ELECTORALE (TURUL AL 2-LEA)]]</f>
        <v>2001</v>
      </c>
      <c r="S3139" s="42">
        <f>Data5[[#This Row],[PERSOANE CARE AU PARTICIPAT LA VOT (TURUL 1)]]+Data5[[#This Row],[PERSOANE CARE AU PARTICIPAT LA VOT  (TURUL AL 2-LEA)]]</f>
        <v>1273</v>
      </c>
      <c r="T3139" s="41">
        <f>Data5[[#This Row],[TOTAL CHELTUIELI LEI]]/Data5[[#This Row],[NUMĂRUL PERSOANELOR ÎNSCRISE ÎN LISTELE ELECTORALE]]</f>
        <v>6.22143928035982</v>
      </c>
      <c r="U3139" s="41">
        <f>Data5[[#This Row],[TOTAL CHELTUIELI EURO]]/Data5[[#This Row],[NUMĂRUL PERSOANELOR ÎNSCRISE ÎN LISTELE ELECTORALE]]</f>
        <v>1.2853947811739057</v>
      </c>
      <c r="V3139" s="41">
        <f>Data5[[#This Row],[TOTAL CHELTUIELI LEI]]/Data5[[#This Row],[NUMĂRUL PERSOANELOR CARE AU PARTICIPAT LA VOT]]</f>
        <v>9.7793401413982721</v>
      </c>
      <c r="W3139" s="41">
        <f>Data5[[#This Row],[TOTAL CHELTUIELI EURO]]/Data5[[#This Row],[NUMĂRUL PERSOANELOR CARE AU PARTICIPAT LA VOT]]</f>
        <v>2.0204830770848274</v>
      </c>
      <c r="X3139" s="43">
        <v>4.8400999999999996</v>
      </c>
      <c r="Y3139" s="114" t="s">
        <v>2889</v>
      </c>
      <c r="Z3139" s="44">
        <v>6</v>
      </c>
      <c r="AA3139" s="115" t="s">
        <v>3107</v>
      </c>
      <c r="AB3139" s="44">
        <v>1</v>
      </c>
      <c r="AC3139" s="45"/>
    </row>
    <row r="3140" spans="1:29" x14ac:dyDescent="0.2">
      <c r="A3140" s="37">
        <v>3139</v>
      </c>
      <c r="B3140" s="38" t="s">
        <v>2700</v>
      </c>
      <c r="C3140" s="39" t="s">
        <v>2718</v>
      </c>
      <c r="D3140" s="40">
        <v>44101</v>
      </c>
      <c r="E3140" s="38">
        <v>1</v>
      </c>
      <c r="F3140" s="38"/>
      <c r="G3140" s="38" t="s">
        <v>2</v>
      </c>
      <c r="H3140" s="38" t="s">
        <v>2</v>
      </c>
      <c r="I3140" s="81">
        <v>0</v>
      </c>
      <c r="J3140" s="81">
        <v>4464</v>
      </c>
      <c r="K3140" s="81">
        <v>0</v>
      </c>
      <c r="L3140" s="41">
        <f>SUM(Data5[[#This Row],[CHELTUIELI DE PERSONAL LEI]:[CHELTUIELI DE CAPITAL (ACTIVE NEFINANCIARE ) LEI]])</f>
        <v>4464</v>
      </c>
      <c r="M3140" s="41">
        <f>Data5[[#This Row],[TOTAL CHELTUIELI LEI]]/Data5[[#This Row],[CURS VALUTAR EURO BNR 22 07 2020]]</f>
        <v>922.29499390508465</v>
      </c>
      <c r="N3140" s="49">
        <v>1310</v>
      </c>
      <c r="O3140" s="42"/>
      <c r="P3140" s="104">
        <v>956</v>
      </c>
      <c r="Q3140" s="42"/>
      <c r="R3140" s="42">
        <f>Data5[[#This Row],[PERSOANE ÎNSCRISE ÎN LISTELE ELECTORALE (TURUL 1)            ]]+Data5[[#This Row],[PERSOANE ÎNSCRISE ÎN LISTELE ELECTORALE (TURUL AL 2-LEA)]]</f>
        <v>1310</v>
      </c>
      <c r="S3140" s="42">
        <f>Data5[[#This Row],[PERSOANE CARE AU PARTICIPAT LA VOT (TURUL 1)]]+Data5[[#This Row],[PERSOANE CARE AU PARTICIPAT LA VOT  (TURUL AL 2-LEA)]]</f>
        <v>956</v>
      </c>
      <c r="T3140" s="41">
        <f>Data5[[#This Row],[TOTAL CHELTUIELI LEI]]/Data5[[#This Row],[NUMĂRUL PERSOANELOR ÎNSCRISE ÎN LISTELE ELECTORALE]]</f>
        <v>3.4076335877862594</v>
      </c>
      <c r="U3140" s="41">
        <f>Data5[[#This Row],[TOTAL CHELTUIELI EURO]]/Data5[[#This Row],[NUMĂRUL PERSOANELOR ÎNSCRISE ÎN LISTELE ELECTORALE]]</f>
        <v>0.70404198008021734</v>
      </c>
      <c r="V3140" s="41">
        <f>Data5[[#This Row],[TOTAL CHELTUIELI LEI]]/Data5[[#This Row],[NUMĂRUL PERSOANELOR CARE AU PARTICIPAT LA VOT]]</f>
        <v>4.6694560669456067</v>
      </c>
      <c r="W3140" s="41">
        <f>Data5[[#This Row],[TOTAL CHELTUIELI EURO]]/Data5[[#This Row],[NUMĂRUL PERSOANELOR CARE AU PARTICIPAT LA VOT]]</f>
        <v>0.96474371747393795</v>
      </c>
      <c r="X3140" s="43">
        <v>4.8400999999999996</v>
      </c>
      <c r="Y3140" s="114" t="s">
        <v>2884</v>
      </c>
      <c r="Z3140" s="44">
        <v>3</v>
      </c>
      <c r="AA3140" s="115" t="s">
        <v>3105</v>
      </c>
      <c r="AB3140" s="44">
        <v>0</v>
      </c>
      <c r="AC3140" s="45"/>
    </row>
    <row r="3141" spans="1:29" x14ac:dyDescent="0.2">
      <c r="A3141" s="37">
        <v>3140</v>
      </c>
      <c r="B3141" s="38" t="s">
        <v>2700</v>
      </c>
      <c r="C3141" s="39" t="s">
        <v>2719</v>
      </c>
      <c r="D3141" s="40">
        <v>44101</v>
      </c>
      <c r="E3141" s="38">
        <v>1</v>
      </c>
      <c r="F3141" s="38"/>
      <c r="G3141" s="38" t="s">
        <v>2</v>
      </c>
      <c r="H3141" s="38" t="s">
        <v>2</v>
      </c>
      <c r="I3141" s="81">
        <v>9656</v>
      </c>
      <c r="J3141" s="81">
        <v>40599</v>
      </c>
      <c r="K3141" s="81">
        <v>0</v>
      </c>
      <c r="L3141" s="41">
        <f>SUM(Data5[[#This Row],[CHELTUIELI DE PERSONAL LEI]:[CHELTUIELI DE CAPITAL (ACTIVE NEFINANCIARE ) LEI]])</f>
        <v>50255</v>
      </c>
      <c r="M3141" s="41">
        <f>Data5[[#This Row],[TOTAL CHELTUIELI LEI]]/Data5[[#This Row],[CURS VALUTAR EURO BNR 22 07 2020]]</f>
        <v>10383.049936984773</v>
      </c>
      <c r="N3141" s="49">
        <v>4955</v>
      </c>
      <c r="O3141" s="42"/>
      <c r="P3141" s="104">
        <v>1999</v>
      </c>
      <c r="Q3141" s="42"/>
      <c r="R3141" s="42">
        <f>Data5[[#This Row],[PERSOANE ÎNSCRISE ÎN LISTELE ELECTORALE (TURUL 1)            ]]+Data5[[#This Row],[PERSOANE ÎNSCRISE ÎN LISTELE ELECTORALE (TURUL AL 2-LEA)]]</f>
        <v>4955</v>
      </c>
      <c r="S3141" s="42">
        <f>Data5[[#This Row],[PERSOANE CARE AU PARTICIPAT LA VOT (TURUL 1)]]+Data5[[#This Row],[PERSOANE CARE AU PARTICIPAT LA VOT  (TURUL AL 2-LEA)]]</f>
        <v>1999</v>
      </c>
      <c r="T3141" s="41">
        <f>Data5[[#This Row],[TOTAL CHELTUIELI LEI]]/Data5[[#This Row],[NUMĂRUL PERSOANELOR ÎNSCRISE ÎN LISTELE ELECTORALE]]</f>
        <v>10.142280524722503</v>
      </c>
      <c r="U3141" s="41">
        <f>Data5[[#This Row],[TOTAL CHELTUIELI EURO]]/Data5[[#This Row],[NUMĂRUL PERSOANELOR ÎNSCRISE ÎN LISTELE ELECTORALE]]</f>
        <v>2.0954692102895605</v>
      </c>
      <c r="V3141" s="41">
        <f>Data5[[#This Row],[TOTAL CHELTUIELI LEI]]/Data5[[#This Row],[NUMĂRUL PERSOANELOR CARE AU PARTICIPAT LA VOT]]</f>
        <v>25.140070035017509</v>
      </c>
      <c r="W3141" s="41">
        <f>Data5[[#This Row],[TOTAL CHELTUIELI EURO]]/Data5[[#This Row],[NUMĂRUL PERSOANELOR CARE AU PARTICIPAT LA VOT]]</f>
        <v>5.19412202950714</v>
      </c>
      <c r="X3141" s="43">
        <v>4.8400999999999996</v>
      </c>
      <c r="Y3141" s="114" t="s">
        <v>2898</v>
      </c>
      <c r="Z3141" s="44">
        <v>10</v>
      </c>
      <c r="AA3141" s="115" t="s">
        <v>3108</v>
      </c>
      <c r="AB3141" s="44">
        <v>2</v>
      </c>
      <c r="AC3141" s="45"/>
    </row>
    <row r="3142" spans="1:29" x14ac:dyDescent="0.2">
      <c r="A3142" s="37">
        <v>3141</v>
      </c>
      <c r="B3142" s="38" t="s">
        <v>2700</v>
      </c>
      <c r="C3142" s="39" t="s">
        <v>2720</v>
      </c>
      <c r="D3142" s="40">
        <v>44101</v>
      </c>
      <c r="E3142" s="38">
        <v>1</v>
      </c>
      <c r="F3142" s="38"/>
      <c r="G3142" s="38" t="s">
        <v>2</v>
      </c>
      <c r="H3142" s="38" t="s">
        <v>2</v>
      </c>
      <c r="I3142" s="39">
        <v>600</v>
      </c>
      <c r="J3142" s="39">
        <v>3079</v>
      </c>
      <c r="K3142" s="39">
        <v>0</v>
      </c>
      <c r="L3142" s="41">
        <f>SUM(Data5[[#This Row],[CHELTUIELI DE PERSONAL LEI]:[CHELTUIELI DE CAPITAL (ACTIVE NEFINANCIARE ) LEI]])</f>
        <v>3679</v>
      </c>
      <c r="M3142" s="41">
        <f>Data5[[#This Row],[TOTAL CHELTUIELI LEI]]/Data5[[#This Row],[CURS VALUTAR EURO BNR 22 07 2020]]</f>
        <v>760.10826222598712</v>
      </c>
      <c r="N3142" s="49">
        <v>1114</v>
      </c>
      <c r="O3142" s="42"/>
      <c r="P3142" s="104">
        <v>706</v>
      </c>
      <c r="Q3142" s="42"/>
      <c r="R3142" s="42">
        <f>Data5[[#This Row],[PERSOANE ÎNSCRISE ÎN LISTELE ELECTORALE (TURUL 1)            ]]+Data5[[#This Row],[PERSOANE ÎNSCRISE ÎN LISTELE ELECTORALE (TURUL AL 2-LEA)]]</f>
        <v>1114</v>
      </c>
      <c r="S3142" s="42">
        <f>Data5[[#This Row],[PERSOANE CARE AU PARTICIPAT LA VOT (TURUL 1)]]+Data5[[#This Row],[PERSOANE CARE AU PARTICIPAT LA VOT  (TURUL AL 2-LEA)]]</f>
        <v>706</v>
      </c>
      <c r="T3142" s="41">
        <f>Data5[[#This Row],[TOTAL CHELTUIELI LEI]]/Data5[[#This Row],[NUMĂRUL PERSOANELOR ÎNSCRISE ÎN LISTELE ELECTORALE]]</f>
        <v>3.3025134649910233</v>
      </c>
      <c r="U3142" s="41">
        <f>Data5[[#This Row],[TOTAL CHELTUIELI EURO]]/Data5[[#This Row],[NUMĂRUL PERSOANELOR ÎNSCRISE ÎN LISTELE ELECTORALE]]</f>
        <v>0.68232339517593099</v>
      </c>
      <c r="V3142" s="41">
        <f>Data5[[#This Row],[TOTAL CHELTUIELI LEI]]/Data5[[#This Row],[NUMĂRUL PERSOANELOR CARE AU PARTICIPAT LA VOT]]</f>
        <v>5.2110481586402262</v>
      </c>
      <c r="W3142" s="41">
        <f>Data5[[#This Row],[TOTAL CHELTUIELI EURO]]/Data5[[#This Row],[NUMĂRUL PERSOANELOR CARE AU PARTICIPAT LA VOT]]</f>
        <v>1.0766405980538061</v>
      </c>
      <c r="X3142" s="43">
        <v>4.8400999999999996</v>
      </c>
      <c r="Y3142" s="114" t="s">
        <v>2884</v>
      </c>
      <c r="Z3142" s="44">
        <v>3</v>
      </c>
      <c r="AA3142" s="115" t="s">
        <v>3105</v>
      </c>
      <c r="AB3142" s="44">
        <v>0</v>
      </c>
      <c r="AC3142" s="45"/>
    </row>
    <row r="3143" spans="1:29" x14ac:dyDescent="0.2">
      <c r="A3143" s="37">
        <v>3142</v>
      </c>
      <c r="B3143" s="38" t="s">
        <v>2700</v>
      </c>
      <c r="C3143" s="39" t="s">
        <v>2721</v>
      </c>
      <c r="D3143" s="40">
        <v>44101</v>
      </c>
      <c r="E3143" s="38">
        <v>1</v>
      </c>
      <c r="F3143" s="38"/>
      <c r="G3143" s="38" t="s">
        <v>2</v>
      </c>
      <c r="H3143" s="38" t="s">
        <v>2</v>
      </c>
      <c r="I3143" s="81">
        <v>0</v>
      </c>
      <c r="J3143" s="81">
        <v>5006.99</v>
      </c>
      <c r="K3143" s="81">
        <v>0</v>
      </c>
      <c r="L3143" s="41">
        <f>SUM(Data5[[#This Row],[CHELTUIELI DE PERSONAL LEI]:[CHELTUIELI DE CAPITAL (ACTIVE NEFINANCIARE ) LEI]])</f>
        <v>5006.99</v>
      </c>
      <c r="M3143" s="41">
        <f>Data5[[#This Row],[TOTAL CHELTUIELI LEI]]/Data5[[#This Row],[CURS VALUTAR EURO BNR 22 07 2020]]</f>
        <v>1034.4806925476746</v>
      </c>
      <c r="N3143" s="49">
        <v>1666</v>
      </c>
      <c r="O3143" s="42"/>
      <c r="P3143" s="104">
        <v>882</v>
      </c>
      <c r="Q3143" s="42"/>
      <c r="R3143" s="42">
        <f>Data5[[#This Row],[PERSOANE ÎNSCRISE ÎN LISTELE ELECTORALE (TURUL 1)            ]]+Data5[[#This Row],[PERSOANE ÎNSCRISE ÎN LISTELE ELECTORALE (TURUL AL 2-LEA)]]</f>
        <v>1666</v>
      </c>
      <c r="S3143" s="42">
        <f>Data5[[#This Row],[PERSOANE CARE AU PARTICIPAT LA VOT (TURUL 1)]]+Data5[[#This Row],[PERSOANE CARE AU PARTICIPAT LA VOT  (TURUL AL 2-LEA)]]</f>
        <v>882</v>
      </c>
      <c r="T3143" s="41">
        <f>Data5[[#This Row],[TOTAL CHELTUIELI LEI]]/Data5[[#This Row],[NUMĂRUL PERSOANELOR ÎNSCRISE ÎN LISTELE ELECTORALE]]</f>
        <v>3.0053961584633853</v>
      </c>
      <c r="U3143" s="41">
        <f>Data5[[#This Row],[TOTAL CHELTUIELI EURO]]/Data5[[#This Row],[NUMĂRUL PERSOANELOR ÎNSCRISE ÎN LISTELE ELECTORALE]]</f>
        <v>0.62093679024470261</v>
      </c>
      <c r="V3143" s="41">
        <f>Data5[[#This Row],[TOTAL CHELTUIELI LEI]]/Data5[[#This Row],[NUMĂRUL PERSOANELOR CARE AU PARTICIPAT LA VOT]]</f>
        <v>5.676859410430839</v>
      </c>
      <c r="W3143" s="41">
        <f>Data5[[#This Row],[TOTAL CHELTUIELI EURO]]/Data5[[#This Row],[NUMĂRUL PERSOANELOR CARE AU PARTICIPAT LA VOT]]</f>
        <v>1.1728806037955495</v>
      </c>
      <c r="X3143" s="43">
        <v>4.8400999999999996</v>
      </c>
      <c r="Y3143" s="114" t="s">
        <v>2884</v>
      </c>
      <c r="Z3143" s="44">
        <v>3</v>
      </c>
      <c r="AA3143" s="115" t="s">
        <v>3105</v>
      </c>
      <c r="AB3143" s="44">
        <v>0</v>
      </c>
      <c r="AC3143" s="45"/>
    </row>
    <row r="3144" spans="1:29" x14ac:dyDescent="0.2">
      <c r="A3144" s="37">
        <v>3143</v>
      </c>
      <c r="B3144" s="38" t="s">
        <v>2700</v>
      </c>
      <c r="C3144" s="39" t="s">
        <v>2722</v>
      </c>
      <c r="D3144" s="40">
        <v>44101</v>
      </c>
      <c r="E3144" s="38">
        <v>1</v>
      </c>
      <c r="F3144" s="38"/>
      <c r="G3144" s="38" t="s">
        <v>2</v>
      </c>
      <c r="H3144" s="38" t="s">
        <v>2</v>
      </c>
      <c r="I3144" s="81">
        <v>1800</v>
      </c>
      <c r="J3144" s="81">
        <v>2862</v>
      </c>
      <c r="K3144" s="81">
        <v>0</v>
      </c>
      <c r="L3144" s="41">
        <f>SUM(Data5[[#This Row],[CHELTUIELI DE PERSONAL LEI]:[CHELTUIELI DE CAPITAL (ACTIVE NEFINANCIARE ) LEI]])</f>
        <v>4662</v>
      </c>
      <c r="M3144" s="41">
        <f>Data5[[#This Row],[TOTAL CHELTUIELI LEI]]/Data5[[#This Row],[CURS VALUTAR EURO BNR 22 07 2020]]</f>
        <v>963.20323960248766</v>
      </c>
      <c r="N3144" s="49">
        <v>2127</v>
      </c>
      <c r="O3144" s="42"/>
      <c r="P3144" s="104">
        <v>1376</v>
      </c>
      <c r="Q3144" s="42"/>
      <c r="R3144" s="42">
        <f>Data5[[#This Row],[PERSOANE ÎNSCRISE ÎN LISTELE ELECTORALE (TURUL 1)            ]]+Data5[[#This Row],[PERSOANE ÎNSCRISE ÎN LISTELE ELECTORALE (TURUL AL 2-LEA)]]</f>
        <v>2127</v>
      </c>
      <c r="S3144" s="42">
        <f>Data5[[#This Row],[PERSOANE CARE AU PARTICIPAT LA VOT (TURUL 1)]]+Data5[[#This Row],[PERSOANE CARE AU PARTICIPAT LA VOT  (TURUL AL 2-LEA)]]</f>
        <v>1376</v>
      </c>
      <c r="T3144" s="41">
        <f>Data5[[#This Row],[TOTAL CHELTUIELI LEI]]/Data5[[#This Row],[NUMĂRUL PERSOANELOR ÎNSCRISE ÎN LISTELE ELECTORALE]]</f>
        <v>2.1918194640338506</v>
      </c>
      <c r="U3144" s="41">
        <f>Data5[[#This Row],[TOTAL CHELTUIELI EURO]]/Data5[[#This Row],[NUMĂRUL PERSOANELOR ÎNSCRISE ÎN LISTELE ELECTORALE]]</f>
        <v>0.45284590484367071</v>
      </c>
      <c r="V3144" s="41">
        <f>Data5[[#This Row],[TOTAL CHELTUIELI LEI]]/Data5[[#This Row],[NUMĂRUL PERSOANELOR CARE AU PARTICIPAT LA VOT]]</f>
        <v>3.3880813953488373</v>
      </c>
      <c r="W3144" s="41">
        <f>Data5[[#This Row],[TOTAL CHELTUIELI EURO]]/Data5[[#This Row],[NUMĂRUL PERSOANELOR CARE AU PARTICIPAT LA VOT]]</f>
        <v>0.70000235436227298</v>
      </c>
      <c r="X3144" s="43">
        <v>4.8400999999999996</v>
      </c>
      <c r="Y3144" s="114" t="s">
        <v>2891</v>
      </c>
      <c r="Z3144" s="44">
        <v>2</v>
      </c>
      <c r="AA3144" s="115" t="s">
        <v>3105</v>
      </c>
      <c r="AB3144" s="44">
        <v>0</v>
      </c>
      <c r="AC3144" s="45"/>
    </row>
    <row r="3145" spans="1:29" x14ac:dyDescent="0.2">
      <c r="A3145" s="37">
        <v>3144</v>
      </c>
      <c r="B3145" s="38" t="s">
        <v>2700</v>
      </c>
      <c r="C3145" s="39" t="s">
        <v>2723</v>
      </c>
      <c r="D3145" s="40">
        <v>44101</v>
      </c>
      <c r="E3145" s="38">
        <v>1</v>
      </c>
      <c r="F3145" s="38"/>
      <c r="G3145" s="38" t="s">
        <v>2</v>
      </c>
      <c r="H3145" s="38" t="s">
        <v>2</v>
      </c>
      <c r="I3145" s="81">
        <v>3200</v>
      </c>
      <c r="J3145" s="81">
        <v>5720</v>
      </c>
      <c r="K3145" s="81">
        <v>0</v>
      </c>
      <c r="L3145" s="41">
        <f>SUM(Data5[[#This Row],[CHELTUIELI DE PERSONAL LEI]:[CHELTUIELI DE CAPITAL (ACTIVE NEFINANCIARE ) LEI]])</f>
        <v>8920</v>
      </c>
      <c r="M3145" s="41">
        <f>Data5[[#This Row],[TOTAL CHELTUIELI LEI]]/Data5[[#This Row],[CURS VALUTAR EURO BNR 22 07 2020]]</f>
        <v>1842.937129398153</v>
      </c>
      <c r="N3145" s="49">
        <v>3340</v>
      </c>
      <c r="O3145" s="42"/>
      <c r="P3145" s="104">
        <v>1863</v>
      </c>
      <c r="Q3145" s="42"/>
      <c r="R3145" s="42">
        <f>Data5[[#This Row],[PERSOANE ÎNSCRISE ÎN LISTELE ELECTORALE (TURUL 1)            ]]+Data5[[#This Row],[PERSOANE ÎNSCRISE ÎN LISTELE ELECTORALE (TURUL AL 2-LEA)]]</f>
        <v>3340</v>
      </c>
      <c r="S3145" s="42">
        <f>Data5[[#This Row],[PERSOANE CARE AU PARTICIPAT LA VOT (TURUL 1)]]+Data5[[#This Row],[PERSOANE CARE AU PARTICIPAT LA VOT  (TURUL AL 2-LEA)]]</f>
        <v>1863</v>
      </c>
      <c r="T3145" s="41">
        <f>Data5[[#This Row],[TOTAL CHELTUIELI LEI]]/Data5[[#This Row],[NUMĂRUL PERSOANELOR ÎNSCRISE ÎN LISTELE ELECTORALE]]</f>
        <v>2.6706586826347305</v>
      </c>
      <c r="U3145" s="41">
        <f>Data5[[#This Row],[TOTAL CHELTUIELI EURO]]/Data5[[#This Row],[NUMĂRUL PERSOANELOR ÎNSCRISE ÎN LISTELE ELECTORALE]]</f>
        <v>0.55177758365214158</v>
      </c>
      <c r="V3145" s="41">
        <f>Data5[[#This Row],[TOTAL CHELTUIELI LEI]]/Data5[[#This Row],[NUMĂRUL PERSOANELOR CARE AU PARTICIPAT LA VOT]]</f>
        <v>4.7879763821792807</v>
      </c>
      <c r="W3145" s="41">
        <f>Data5[[#This Row],[TOTAL CHELTUIELI EURO]]/Data5[[#This Row],[NUMĂRUL PERSOANELOR CARE AU PARTICIPAT LA VOT]]</f>
        <v>0.98923087997753789</v>
      </c>
      <c r="X3145" s="43">
        <v>4.8400999999999996</v>
      </c>
      <c r="Y3145" s="114" t="s">
        <v>2891</v>
      </c>
      <c r="Z3145" s="44">
        <v>2</v>
      </c>
      <c r="AA3145" s="115" t="s">
        <v>3105</v>
      </c>
      <c r="AB3145" s="44">
        <v>0</v>
      </c>
      <c r="AC3145" s="45"/>
    </row>
    <row r="3146" spans="1:29" x14ac:dyDescent="0.2">
      <c r="A3146" s="37">
        <v>3145</v>
      </c>
      <c r="B3146" s="38" t="s">
        <v>2700</v>
      </c>
      <c r="C3146" s="39" t="s">
        <v>2724</v>
      </c>
      <c r="D3146" s="40">
        <v>44101</v>
      </c>
      <c r="E3146" s="38">
        <v>1</v>
      </c>
      <c r="F3146" s="38"/>
      <c r="G3146" s="38" t="s">
        <v>2</v>
      </c>
      <c r="H3146" s="38" t="s">
        <v>2</v>
      </c>
      <c r="I3146" s="81">
        <v>3000</v>
      </c>
      <c r="J3146" s="81">
        <v>20050</v>
      </c>
      <c r="K3146" s="81">
        <v>0</v>
      </c>
      <c r="L3146" s="41">
        <f>SUM(Data5[[#This Row],[CHELTUIELI DE PERSONAL LEI]:[CHELTUIELI DE CAPITAL (ACTIVE NEFINANCIARE ) LEI]])</f>
        <v>23050</v>
      </c>
      <c r="M3146" s="41">
        <f>Data5[[#This Row],[TOTAL CHELTUIELI LEI]]/Data5[[#This Row],[CURS VALUTAR EURO BNR 22 07 2020]]</f>
        <v>4762.2982996219089</v>
      </c>
      <c r="N3146" s="49">
        <v>2411</v>
      </c>
      <c r="O3146" s="42"/>
      <c r="P3146" s="104">
        <v>1370</v>
      </c>
      <c r="Q3146" s="42"/>
      <c r="R3146" s="42">
        <f>Data5[[#This Row],[PERSOANE ÎNSCRISE ÎN LISTELE ELECTORALE (TURUL 1)            ]]+Data5[[#This Row],[PERSOANE ÎNSCRISE ÎN LISTELE ELECTORALE (TURUL AL 2-LEA)]]</f>
        <v>2411</v>
      </c>
      <c r="S3146" s="42">
        <f>Data5[[#This Row],[PERSOANE CARE AU PARTICIPAT LA VOT (TURUL 1)]]+Data5[[#This Row],[PERSOANE CARE AU PARTICIPAT LA VOT  (TURUL AL 2-LEA)]]</f>
        <v>1370</v>
      </c>
      <c r="T3146" s="41">
        <f>Data5[[#This Row],[TOTAL CHELTUIELI LEI]]/Data5[[#This Row],[NUMĂRUL PERSOANELOR ÎNSCRISE ÎN LISTELE ELECTORALE]]</f>
        <v>9.5603484031522186</v>
      </c>
      <c r="U3146" s="41">
        <f>Data5[[#This Row],[TOTAL CHELTUIELI EURO]]/Data5[[#This Row],[NUMĂRUL PERSOANELOR ÎNSCRISE ÎN LISTELE ELECTORALE]]</f>
        <v>1.9752377849945701</v>
      </c>
      <c r="V3146" s="41">
        <f>Data5[[#This Row],[TOTAL CHELTUIELI LEI]]/Data5[[#This Row],[NUMĂRUL PERSOANELOR CARE AU PARTICIPAT LA VOT]]</f>
        <v>16.824817518248175</v>
      </c>
      <c r="W3146" s="41">
        <f>Data5[[#This Row],[TOTAL CHELTUIELI EURO]]/Data5[[#This Row],[NUMĂRUL PERSOANELOR CARE AU PARTICIPAT LA VOT]]</f>
        <v>3.4761301457094227</v>
      </c>
      <c r="X3146" s="43">
        <v>4.8400999999999996</v>
      </c>
      <c r="Y3146" s="114" t="s">
        <v>2887</v>
      </c>
      <c r="Z3146" s="44">
        <v>9</v>
      </c>
      <c r="AA3146" s="115" t="s">
        <v>3107</v>
      </c>
      <c r="AB3146" s="44">
        <v>1</v>
      </c>
      <c r="AC3146" s="45"/>
    </row>
    <row r="3147" spans="1:29" x14ac:dyDescent="0.2">
      <c r="A3147" s="37">
        <v>3146</v>
      </c>
      <c r="B3147" s="38" t="s">
        <v>2700</v>
      </c>
      <c r="C3147" s="39" t="s">
        <v>2725</v>
      </c>
      <c r="D3147" s="40">
        <v>44101</v>
      </c>
      <c r="E3147" s="38">
        <v>1</v>
      </c>
      <c r="F3147" s="38"/>
      <c r="G3147" s="38" t="s">
        <v>2</v>
      </c>
      <c r="H3147" s="38" t="s">
        <v>2</v>
      </c>
      <c r="I3147" s="39">
        <v>1320</v>
      </c>
      <c r="J3147" s="39">
        <v>3075</v>
      </c>
      <c r="K3147" s="39">
        <v>0</v>
      </c>
      <c r="L3147" s="41">
        <f>SUM(Data5[[#This Row],[CHELTUIELI DE PERSONAL LEI]:[CHELTUIELI DE CAPITAL (ACTIVE NEFINANCIARE ) LEI]])</f>
        <v>4395</v>
      </c>
      <c r="M3147" s="41">
        <f>Data5[[#This Row],[TOTAL CHELTUIELI LEI]]/Data5[[#This Row],[CURS VALUTAR EURO BNR 22 07 2020]]</f>
        <v>908.03909010144423</v>
      </c>
      <c r="N3147" s="49">
        <v>3160</v>
      </c>
      <c r="O3147" s="42"/>
      <c r="P3147" s="104">
        <v>1972</v>
      </c>
      <c r="Q3147" s="42"/>
      <c r="R3147" s="42">
        <f>Data5[[#This Row],[PERSOANE ÎNSCRISE ÎN LISTELE ELECTORALE (TURUL 1)            ]]+Data5[[#This Row],[PERSOANE ÎNSCRISE ÎN LISTELE ELECTORALE (TURUL AL 2-LEA)]]</f>
        <v>3160</v>
      </c>
      <c r="S3147" s="42">
        <f>Data5[[#This Row],[PERSOANE CARE AU PARTICIPAT LA VOT (TURUL 1)]]+Data5[[#This Row],[PERSOANE CARE AU PARTICIPAT LA VOT  (TURUL AL 2-LEA)]]</f>
        <v>1972</v>
      </c>
      <c r="T3147" s="41">
        <f>Data5[[#This Row],[TOTAL CHELTUIELI LEI]]/Data5[[#This Row],[NUMĂRUL PERSOANELOR ÎNSCRISE ÎN LISTELE ELECTORALE]]</f>
        <v>1.3908227848101267</v>
      </c>
      <c r="U3147" s="41">
        <f>Data5[[#This Row],[TOTAL CHELTUIELI EURO]]/Data5[[#This Row],[NUMĂRUL PERSOANELOR ÎNSCRISE ÎN LISTELE ELECTORALE]]</f>
        <v>0.28735414243716589</v>
      </c>
      <c r="V3147" s="41">
        <f>Data5[[#This Row],[TOTAL CHELTUIELI LEI]]/Data5[[#This Row],[NUMĂRUL PERSOANELOR CARE AU PARTICIPAT LA VOT]]</f>
        <v>2.2287018255578093</v>
      </c>
      <c r="W3147" s="41">
        <f>Data5[[#This Row],[TOTAL CHELTUIELI EURO]]/Data5[[#This Row],[NUMĂRUL PERSOANELOR CARE AU PARTICIPAT LA VOT]]</f>
        <v>0.46046607003115836</v>
      </c>
      <c r="X3147" s="43">
        <v>4.8400999999999996</v>
      </c>
      <c r="Y3147" s="114" t="s">
        <v>2894</v>
      </c>
      <c r="Z3147" s="44">
        <v>1</v>
      </c>
      <c r="AA3147" s="115" t="s">
        <v>3105</v>
      </c>
      <c r="AB3147" s="44">
        <v>0</v>
      </c>
      <c r="AC3147" s="45"/>
    </row>
    <row r="3148" spans="1:29" x14ac:dyDescent="0.2">
      <c r="A3148" s="37">
        <v>3147</v>
      </c>
      <c r="B3148" s="38" t="s">
        <v>2700</v>
      </c>
      <c r="C3148" s="39" t="s">
        <v>2726</v>
      </c>
      <c r="D3148" s="40">
        <v>44101</v>
      </c>
      <c r="E3148" s="38">
        <v>1</v>
      </c>
      <c r="F3148" s="38"/>
      <c r="G3148" s="38" t="s">
        <v>2</v>
      </c>
      <c r="H3148" s="38" t="s">
        <v>2</v>
      </c>
      <c r="I3148" s="39">
        <v>500</v>
      </c>
      <c r="J3148" s="39">
        <v>4000</v>
      </c>
      <c r="K3148" s="39">
        <v>0</v>
      </c>
      <c r="L3148" s="41">
        <f>SUM(Data5[[#This Row],[CHELTUIELI DE PERSONAL LEI]:[CHELTUIELI DE CAPITAL (ACTIVE NEFINANCIARE ) LEI]])</f>
        <v>4500</v>
      </c>
      <c r="M3148" s="41">
        <f>Data5[[#This Row],[TOTAL CHELTUIELI LEI]]/Data5[[#This Row],[CURS VALUTAR EURO BNR 22 07 2020]]</f>
        <v>929.73285675915793</v>
      </c>
      <c r="N3148" s="49">
        <v>1612</v>
      </c>
      <c r="O3148" s="42"/>
      <c r="P3148" s="104">
        <v>749</v>
      </c>
      <c r="Q3148" s="42"/>
      <c r="R3148" s="42">
        <f>Data5[[#This Row],[PERSOANE ÎNSCRISE ÎN LISTELE ELECTORALE (TURUL 1)            ]]+Data5[[#This Row],[PERSOANE ÎNSCRISE ÎN LISTELE ELECTORALE (TURUL AL 2-LEA)]]</f>
        <v>1612</v>
      </c>
      <c r="S3148" s="42">
        <f>Data5[[#This Row],[PERSOANE CARE AU PARTICIPAT LA VOT (TURUL 1)]]+Data5[[#This Row],[PERSOANE CARE AU PARTICIPAT LA VOT  (TURUL AL 2-LEA)]]</f>
        <v>749</v>
      </c>
      <c r="T3148" s="41">
        <f>Data5[[#This Row],[TOTAL CHELTUIELI LEI]]/Data5[[#This Row],[NUMĂRUL PERSOANELOR ÎNSCRISE ÎN LISTELE ELECTORALE]]</f>
        <v>2.791563275434243</v>
      </c>
      <c r="U3148" s="41">
        <f>Data5[[#This Row],[TOTAL CHELTUIELI EURO]]/Data5[[#This Row],[NUMĂRUL PERSOANELOR ÎNSCRISE ÎN LISTELE ELECTORALE]]</f>
        <v>0.57675735530965133</v>
      </c>
      <c r="V3148" s="41">
        <f>Data5[[#This Row],[TOTAL CHELTUIELI LEI]]/Data5[[#This Row],[NUMĂRUL PERSOANELOR CARE AU PARTICIPAT LA VOT]]</f>
        <v>6.0080106809078773</v>
      </c>
      <c r="W3148" s="41">
        <f>Data5[[#This Row],[TOTAL CHELTUIELI EURO]]/Data5[[#This Row],[NUMĂRUL PERSOANELOR CARE AU PARTICIPAT LA VOT]]</f>
        <v>1.2412988741777808</v>
      </c>
      <c r="X3148" s="43">
        <v>4.8400999999999996</v>
      </c>
      <c r="Y3148" s="114" t="s">
        <v>2891</v>
      </c>
      <c r="Z3148" s="44">
        <v>2</v>
      </c>
      <c r="AA3148" s="115" t="s">
        <v>3105</v>
      </c>
      <c r="AB3148" s="44">
        <v>0</v>
      </c>
      <c r="AC3148" s="45"/>
    </row>
    <row r="3149" spans="1:29" x14ac:dyDescent="0.2">
      <c r="A3149" s="37">
        <v>3148</v>
      </c>
      <c r="B3149" s="38" t="s">
        <v>2700</v>
      </c>
      <c r="C3149" s="39" t="s">
        <v>2727</v>
      </c>
      <c r="D3149" s="40">
        <v>44101</v>
      </c>
      <c r="E3149" s="38">
        <v>1</v>
      </c>
      <c r="F3149" s="38"/>
      <c r="G3149" s="38" t="s">
        <v>2</v>
      </c>
      <c r="H3149" s="38" t="s">
        <v>2</v>
      </c>
      <c r="I3149" s="39">
        <v>0</v>
      </c>
      <c r="J3149" s="39">
        <v>4312.55</v>
      </c>
      <c r="K3149" s="39">
        <v>0</v>
      </c>
      <c r="L3149" s="41">
        <f>SUM(Data5[[#This Row],[CHELTUIELI DE PERSONAL LEI]:[CHELTUIELI DE CAPITAL (ACTIVE NEFINANCIARE ) LEI]])</f>
        <v>4312.55</v>
      </c>
      <c r="M3149" s="41">
        <f>Data5[[#This Row],[TOTAL CHELTUIELI LEI]]/Data5[[#This Row],[CURS VALUTAR EURO BNR 22 07 2020]]</f>
        <v>891.00431809260147</v>
      </c>
      <c r="N3149" s="49">
        <v>2824</v>
      </c>
      <c r="O3149" s="42"/>
      <c r="P3149" s="104">
        <v>1027</v>
      </c>
      <c r="Q3149" s="42"/>
      <c r="R3149" s="42">
        <f>Data5[[#This Row],[PERSOANE ÎNSCRISE ÎN LISTELE ELECTORALE (TURUL 1)            ]]+Data5[[#This Row],[PERSOANE ÎNSCRISE ÎN LISTELE ELECTORALE (TURUL AL 2-LEA)]]</f>
        <v>2824</v>
      </c>
      <c r="S3149" s="42">
        <f>Data5[[#This Row],[PERSOANE CARE AU PARTICIPAT LA VOT (TURUL 1)]]+Data5[[#This Row],[PERSOANE CARE AU PARTICIPAT LA VOT  (TURUL AL 2-LEA)]]</f>
        <v>1027</v>
      </c>
      <c r="T3149" s="41">
        <f>Data5[[#This Row],[TOTAL CHELTUIELI LEI]]/Data5[[#This Row],[NUMĂRUL PERSOANELOR ÎNSCRISE ÎN LISTELE ELECTORALE]]</f>
        <v>1.5271069405099151</v>
      </c>
      <c r="U3149" s="41">
        <f>Data5[[#This Row],[TOTAL CHELTUIELI EURO]]/Data5[[#This Row],[NUMĂRUL PERSOANELOR ÎNSCRISE ÎN LISTELE ELECTORALE]]</f>
        <v>0.3155114440837824</v>
      </c>
      <c r="V3149" s="41">
        <f>Data5[[#This Row],[TOTAL CHELTUIELI LEI]]/Data5[[#This Row],[NUMĂRUL PERSOANELOR CARE AU PARTICIPAT LA VOT]]</f>
        <v>4.1991723466407009</v>
      </c>
      <c r="W3149" s="41">
        <f>Data5[[#This Row],[TOTAL CHELTUIELI EURO]]/Data5[[#This Row],[NUMĂRUL PERSOANELOR CARE AU PARTICIPAT LA VOT]]</f>
        <v>0.86757966708140355</v>
      </c>
      <c r="X3149" s="43">
        <v>4.8400999999999996</v>
      </c>
      <c r="Y3149" s="114" t="s">
        <v>2894</v>
      </c>
      <c r="Z3149" s="44">
        <v>1</v>
      </c>
      <c r="AA3149" s="115" t="s">
        <v>3105</v>
      </c>
      <c r="AB3149" s="44">
        <v>0</v>
      </c>
      <c r="AC3149" s="45"/>
    </row>
    <row r="3150" spans="1:29" x14ac:dyDescent="0.2">
      <c r="A3150" s="37">
        <v>3149</v>
      </c>
      <c r="B3150" s="38" t="s">
        <v>2700</v>
      </c>
      <c r="C3150" s="39" t="s">
        <v>2728</v>
      </c>
      <c r="D3150" s="40">
        <v>44101</v>
      </c>
      <c r="E3150" s="38">
        <v>1</v>
      </c>
      <c r="F3150" s="38"/>
      <c r="G3150" s="38" t="s">
        <v>2</v>
      </c>
      <c r="H3150" s="38" t="s">
        <v>2</v>
      </c>
      <c r="I3150" s="81">
        <v>3510</v>
      </c>
      <c r="J3150" s="81">
        <v>9899</v>
      </c>
      <c r="K3150" s="81">
        <v>0</v>
      </c>
      <c r="L3150" s="41">
        <f>SUM(Data5[[#This Row],[CHELTUIELI DE PERSONAL LEI]:[CHELTUIELI DE CAPITAL (ACTIVE NEFINANCIARE ) LEI]])</f>
        <v>13409</v>
      </c>
      <c r="M3150" s="41">
        <f>Data5[[#This Row],[TOTAL CHELTUIELI LEI]]/Data5[[#This Row],[CURS VALUTAR EURO BNR 22 07 2020]]</f>
        <v>2770.3973058407887</v>
      </c>
      <c r="N3150" s="49">
        <v>4096</v>
      </c>
      <c r="O3150" s="42"/>
      <c r="P3150" s="104">
        <v>1805</v>
      </c>
      <c r="Q3150" s="42"/>
      <c r="R3150" s="42">
        <f>Data5[[#This Row],[PERSOANE ÎNSCRISE ÎN LISTELE ELECTORALE (TURUL 1)            ]]+Data5[[#This Row],[PERSOANE ÎNSCRISE ÎN LISTELE ELECTORALE (TURUL AL 2-LEA)]]</f>
        <v>4096</v>
      </c>
      <c r="S3150" s="42">
        <f>Data5[[#This Row],[PERSOANE CARE AU PARTICIPAT LA VOT (TURUL 1)]]+Data5[[#This Row],[PERSOANE CARE AU PARTICIPAT LA VOT  (TURUL AL 2-LEA)]]</f>
        <v>1805</v>
      </c>
      <c r="T3150" s="41">
        <f>Data5[[#This Row],[TOTAL CHELTUIELI LEI]]/Data5[[#This Row],[NUMĂRUL PERSOANELOR ÎNSCRISE ÎN LISTELE ELECTORALE]]</f>
        <v>3.273681640625</v>
      </c>
      <c r="U3150" s="41">
        <f>Data5[[#This Row],[TOTAL CHELTUIELI EURO]]/Data5[[#This Row],[NUMĂRUL PERSOANELOR ÎNSCRISE ÎN LISTELE ELECTORALE]]</f>
        <v>0.6763665297462863</v>
      </c>
      <c r="V3150" s="41">
        <f>Data5[[#This Row],[TOTAL CHELTUIELI LEI]]/Data5[[#This Row],[NUMĂRUL PERSOANELOR CARE AU PARTICIPAT LA VOT]]</f>
        <v>7.4288088642659282</v>
      </c>
      <c r="W3150" s="41">
        <f>Data5[[#This Row],[TOTAL CHELTUIELI EURO]]/Data5[[#This Row],[NUMĂRUL PERSOANELOR CARE AU PARTICIPAT LA VOT]]</f>
        <v>1.5348461528203816</v>
      </c>
      <c r="X3150" s="43">
        <v>4.8400999999999996</v>
      </c>
      <c r="Y3150" s="114" t="s">
        <v>2884</v>
      </c>
      <c r="Z3150" s="44">
        <v>3</v>
      </c>
      <c r="AA3150" s="115" t="s">
        <v>3105</v>
      </c>
      <c r="AB3150" s="44">
        <v>0</v>
      </c>
      <c r="AC3150" s="45"/>
    </row>
    <row r="3151" spans="1:29" x14ac:dyDescent="0.2">
      <c r="A3151" s="37">
        <v>3150</v>
      </c>
      <c r="B3151" s="38" t="s">
        <v>2700</v>
      </c>
      <c r="C3151" s="39" t="s">
        <v>2729</v>
      </c>
      <c r="D3151" s="40">
        <v>44101</v>
      </c>
      <c r="E3151" s="38">
        <v>1</v>
      </c>
      <c r="F3151" s="38"/>
      <c r="G3151" s="38" t="s">
        <v>2</v>
      </c>
      <c r="H3151" s="38" t="s">
        <v>2</v>
      </c>
      <c r="I3151" s="81">
        <v>0</v>
      </c>
      <c r="J3151" s="81">
        <v>10001.18</v>
      </c>
      <c r="K3151" s="81">
        <v>0</v>
      </c>
      <c r="L3151" s="41">
        <f>SUM(Data5[[#This Row],[CHELTUIELI DE PERSONAL LEI]:[CHELTUIELI DE CAPITAL (ACTIVE NEFINANCIARE ) LEI]])</f>
        <v>10001.18</v>
      </c>
      <c r="M3151" s="41">
        <f>Data5[[#This Row],[TOTAL CHELTUIELI LEI]]/Data5[[#This Row],[CURS VALUTAR EURO BNR 22 07 2020]]</f>
        <v>2066.3168116361235</v>
      </c>
      <c r="N3151" s="49">
        <v>2260</v>
      </c>
      <c r="O3151" s="42"/>
      <c r="P3151" s="104">
        <v>1135</v>
      </c>
      <c r="Q3151" s="42"/>
      <c r="R3151" s="42">
        <f>Data5[[#This Row],[PERSOANE ÎNSCRISE ÎN LISTELE ELECTORALE (TURUL 1)            ]]+Data5[[#This Row],[PERSOANE ÎNSCRISE ÎN LISTELE ELECTORALE (TURUL AL 2-LEA)]]</f>
        <v>2260</v>
      </c>
      <c r="S3151" s="42">
        <f>Data5[[#This Row],[PERSOANE CARE AU PARTICIPAT LA VOT (TURUL 1)]]+Data5[[#This Row],[PERSOANE CARE AU PARTICIPAT LA VOT  (TURUL AL 2-LEA)]]</f>
        <v>1135</v>
      </c>
      <c r="T3151" s="41">
        <f>Data5[[#This Row],[TOTAL CHELTUIELI LEI]]/Data5[[#This Row],[NUMĂRUL PERSOANELOR ÎNSCRISE ÎN LISTELE ELECTORALE]]</f>
        <v>4.4253008849557522</v>
      </c>
      <c r="U3151" s="41">
        <f>Data5[[#This Row],[TOTAL CHELTUIELI EURO]]/Data5[[#This Row],[NUMĂRUL PERSOANELOR ÎNSCRISE ÎN LISTELE ELECTORALE]]</f>
        <v>0.91429947417527591</v>
      </c>
      <c r="V3151" s="41">
        <f>Data5[[#This Row],[TOTAL CHELTUIELI LEI]]/Data5[[#This Row],[NUMĂRUL PERSOANELOR CARE AU PARTICIPAT LA VOT]]</f>
        <v>8.8116123348017616</v>
      </c>
      <c r="W3151" s="41">
        <f>Data5[[#This Row],[TOTAL CHELTUIELI EURO]]/Data5[[#This Row],[NUMĂRUL PERSOANELOR CARE AU PARTICIPAT LA VOT]]</f>
        <v>1.8205434463754391</v>
      </c>
      <c r="X3151" s="43">
        <v>4.8400999999999996</v>
      </c>
      <c r="Y3151" s="114" t="s">
        <v>2895</v>
      </c>
      <c r="Z3151" s="44">
        <v>4</v>
      </c>
      <c r="AA3151" s="115" t="s">
        <v>3105</v>
      </c>
      <c r="AB3151" s="44">
        <v>0</v>
      </c>
      <c r="AC3151" s="45"/>
    </row>
    <row r="3152" spans="1:29" x14ac:dyDescent="0.2">
      <c r="A3152" s="37">
        <v>3151</v>
      </c>
      <c r="B3152" s="38" t="s">
        <v>2700</v>
      </c>
      <c r="C3152" s="39" t="s">
        <v>2730</v>
      </c>
      <c r="D3152" s="40">
        <v>44101</v>
      </c>
      <c r="E3152" s="38">
        <v>1</v>
      </c>
      <c r="F3152" s="38"/>
      <c r="G3152" s="38" t="s">
        <v>2</v>
      </c>
      <c r="H3152" s="38" t="s">
        <v>2</v>
      </c>
      <c r="I3152" s="81">
        <v>6000</v>
      </c>
      <c r="J3152" s="81">
        <v>6172.27</v>
      </c>
      <c r="K3152" s="81">
        <v>0</v>
      </c>
      <c r="L3152" s="41">
        <f>SUM(Data5[[#This Row],[CHELTUIELI DE PERSONAL LEI]:[CHELTUIELI DE CAPITAL (ACTIVE NEFINANCIARE ) LEI]])</f>
        <v>12172.27</v>
      </c>
      <c r="M3152" s="41">
        <f>Data5[[#This Row],[TOTAL CHELTUIELI LEI]]/Data5[[#This Row],[CURS VALUTAR EURO BNR 22 07 2020]]</f>
        <v>2514.8798578541769</v>
      </c>
      <c r="N3152" s="49">
        <v>1377</v>
      </c>
      <c r="O3152" s="42"/>
      <c r="P3152" s="104">
        <v>1011</v>
      </c>
      <c r="Q3152" s="42"/>
      <c r="R3152" s="42">
        <f>Data5[[#This Row],[PERSOANE ÎNSCRISE ÎN LISTELE ELECTORALE (TURUL 1)            ]]+Data5[[#This Row],[PERSOANE ÎNSCRISE ÎN LISTELE ELECTORALE (TURUL AL 2-LEA)]]</f>
        <v>1377</v>
      </c>
      <c r="S3152" s="42">
        <f>Data5[[#This Row],[PERSOANE CARE AU PARTICIPAT LA VOT (TURUL 1)]]+Data5[[#This Row],[PERSOANE CARE AU PARTICIPAT LA VOT  (TURUL AL 2-LEA)]]</f>
        <v>1011</v>
      </c>
      <c r="T3152" s="41">
        <f>Data5[[#This Row],[TOTAL CHELTUIELI LEI]]/Data5[[#This Row],[NUMĂRUL PERSOANELOR ÎNSCRISE ÎN LISTELE ELECTORALE]]</f>
        <v>8.8397022512708787</v>
      </c>
      <c r="U3152" s="41">
        <f>Data5[[#This Row],[TOTAL CHELTUIELI EURO]]/Data5[[#This Row],[NUMĂRUL PERSOANELOR ÎNSCRISE ÎN LISTELE ELECTORALE]]</f>
        <v>1.8263470282165408</v>
      </c>
      <c r="V3152" s="41">
        <f>Data5[[#This Row],[TOTAL CHELTUIELI LEI]]/Data5[[#This Row],[NUMĂRUL PERSOANELOR CARE AU PARTICIPAT LA VOT]]</f>
        <v>12.039831849653808</v>
      </c>
      <c r="W3152" s="41">
        <f>Data5[[#This Row],[TOTAL CHELTUIELI EURO]]/Data5[[#This Row],[NUMĂRUL PERSOANELOR CARE AU PARTICIPAT LA VOT]]</f>
        <v>2.4875171689952293</v>
      </c>
      <c r="X3152" s="43">
        <v>4.8400999999999996</v>
      </c>
      <c r="Y3152" s="114" t="s">
        <v>2896</v>
      </c>
      <c r="Z3152" s="44">
        <v>8</v>
      </c>
      <c r="AA3152" s="115" t="s">
        <v>3107</v>
      </c>
      <c r="AB3152" s="44">
        <v>1</v>
      </c>
      <c r="AC3152" s="45"/>
    </row>
    <row r="3153" spans="1:29" x14ac:dyDescent="0.2">
      <c r="A3153" s="37">
        <v>3152</v>
      </c>
      <c r="B3153" s="38" t="s">
        <v>2700</v>
      </c>
      <c r="C3153" s="39" t="s">
        <v>2731</v>
      </c>
      <c r="D3153" s="40">
        <v>44101</v>
      </c>
      <c r="E3153" s="38">
        <v>1</v>
      </c>
      <c r="F3153" s="38"/>
      <c r="G3153" s="38" t="s">
        <v>2</v>
      </c>
      <c r="H3153" s="38" t="s">
        <v>2</v>
      </c>
      <c r="I3153" s="39">
        <v>3150</v>
      </c>
      <c r="J3153" s="39">
        <v>5380</v>
      </c>
      <c r="K3153" s="39">
        <v>0</v>
      </c>
      <c r="L3153" s="41">
        <f>SUM(Data5[[#This Row],[CHELTUIELI DE PERSONAL LEI]:[CHELTUIELI DE CAPITAL (ACTIVE NEFINANCIARE ) LEI]])</f>
        <v>8530</v>
      </c>
      <c r="M3153" s="41">
        <f>Data5[[#This Row],[TOTAL CHELTUIELI LEI]]/Data5[[#This Row],[CURS VALUTAR EURO BNR 22 07 2020]]</f>
        <v>1762.3602818123593</v>
      </c>
      <c r="N3153" s="49">
        <v>5074</v>
      </c>
      <c r="O3153" s="42"/>
      <c r="P3153" s="104">
        <v>2667</v>
      </c>
      <c r="Q3153" s="42"/>
      <c r="R3153" s="42">
        <f>Data5[[#This Row],[PERSOANE ÎNSCRISE ÎN LISTELE ELECTORALE (TURUL 1)            ]]+Data5[[#This Row],[PERSOANE ÎNSCRISE ÎN LISTELE ELECTORALE (TURUL AL 2-LEA)]]</f>
        <v>5074</v>
      </c>
      <c r="S3153" s="42">
        <f>Data5[[#This Row],[PERSOANE CARE AU PARTICIPAT LA VOT (TURUL 1)]]+Data5[[#This Row],[PERSOANE CARE AU PARTICIPAT LA VOT  (TURUL AL 2-LEA)]]</f>
        <v>2667</v>
      </c>
      <c r="T3153" s="41">
        <f>Data5[[#This Row],[TOTAL CHELTUIELI LEI]]/Data5[[#This Row],[NUMĂRUL PERSOANELOR ÎNSCRISE ÎN LISTELE ELECTORALE]]</f>
        <v>1.681119432400473</v>
      </c>
      <c r="U3153" s="41">
        <f>Data5[[#This Row],[TOTAL CHELTUIELI EURO]]/Data5[[#This Row],[NUMĂRUL PERSOANELOR ÎNSCRISE ÎN LISTELE ELECTORALE]]</f>
        <v>0.34733154943089461</v>
      </c>
      <c r="V3153" s="41">
        <f>Data5[[#This Row],[TOTAL CHELTUIELI LEI]]/Data5[[#This Row],[NUMĂRUL PERSOANELOR CARE AU PARTICIPAT LA VOT]]</f>
        <v>3.1983502062242222</v>
      </c>
      <c r="W3153" s="41">
        <f>Data5[[#This Row],[TOTAL CHELTUIELI EURO]]/Data5[[#This Row],[NUMĂRUL PERSOANELOR CARE AU PARTICIPAT LA VOT]]</f>
        <v>0.6608025053664639</v>
      </c>
      <c r="X3153" s="43">
        <v>4.8400999999999996</v>
      </c>
      <c r="Y3153" s="114" t="s">
        <v>2894</v>
      </c>
      <c r="Z3153" s="44">
        <v>1</v>
      </c>
      <c r="AA3153" s="115" t="s">
        <v>3105</v>
      </c>
      <c r="AB3153" s="44">
        <v>0</v>
      </c>
      <c r="AC3153" s="45"/>
    </row>
    <row r="3154" spans="1:29" x14ac:dyDescent="0.2">
      <c r="A3154" s="37">
        <v>3153</v>
      </c>
      <c r="B3154" s="38" t="s">
        <v>2700</v>
      </c>
      <c r="C3154" s="39" t="s">
        <v>2732</v>
      </c>
      <c r="D3154" s="40">
        <v>44101</v>
      </c>
      <c r="E3154" s="38">
        <v>1</v>
      </c>
      <c r="F3154" s="38"/>
      <c r="G3154" s="38" t="s">
        <v>2</v>
      </c>
      <c r="H3154" s="38" t="s">
        <v>2</v>
      </c>
      <c r="I3154" s="39">
        <v>4348</v>
      </c>
      <c r="J3154" s="39">
        <v>4716.46</v>
      </c>
      <c r="K3154" s="39">
        <v>0</v>
      </c>
      <c r="L3154" s="41">
        <f>SUM(Data5[[#This Row],[CHELTUIELI DE PERSONAL LEI]:[CHELTUIELI DE CAPITAL (ACTIVE NEFINANCIARE ) LEI]])</f>
        <v>9064.4599999999991</v>
      </c>
      <c r="M3154" s="41">
        <f>Data5[[#This Row],[TOTAL CHELTUIELI LEI]]/Data5[[#This Row],[CURS VALUTAR EURO BNR 22 07 2020]]</f>
        <v>1872.7836201731368</v>
      </c>
      <c r="N3154" s="49">
        <v>5502</v>
      </c>
      <c r="O3154" s="42"/>
      <c r="P3154" s="104">
        <v>3043</v>
      </c>
      <c r="Q3154" s="42"/>
      <c r="R3154" s="42">
        <f>Data5[[#This Row],[PERSOANE ÎNSCRISE ÎN LISTELE ELECTORALE (TURUL 1)            ]]+Data5[[#This Row],[PERSOANE ÎNSCRISE ÎN LISTELE ELECTORALE (TURUL AL 2-LEA)]]</f>
        <v>5502</v>
      </c>
      <c r="S3154" s="42">
        <f>Data5[[#This Row],[PERSOANE CARE AU PARTICIPAT LA VOT (TURUL 1)]]+Data5[[#This Row],[PERSOANE CARE AU PARTICIPAT LA VOT  (TURUL AL 2-LEA)]]</f>
        <v>3043</v>
      </c>
      <c r="T3154" s="41">
        <f>Data5[[#This Row],[TOTAL CHELTUIELI LEI]]/Data5[[#This Row],[NUMĂRUL PERSOANELOR ÎNSCRISE ÎN LISTELE ELECTORALE]]</f>
        <v>1.6474845510723373</v>
      </c>
      <c r="U3154" s="41">
        <f>Data5[[#This Row],[TOTAL CHELTUIELI EURO]]/Data5[[#This Row],[NUMĂRUL PERSOANELOR ÎNSCRISE ÎN LISTELE ELECTORALE]]</f>
        <v>0.34038233736334728</v>
      </c>
      <c r="V3154" s="41">
        <f>Data5[[#This Row],[TOTAL CHELTUIELI LEI]]/Data5[[#This Row],[NUMĂRUL PERSOANELOR CARE AU PARTICIPAT LA VOT]]</f>
        <v>2.9787906671048305</v>
      </c>
      <c r="W3154" s="41">
        <f>Data5[[#This Row],[TOTAL CHELTUIELI EURO]]/Data5[[#This Row],[NUMĂRUL PERSOANELOR CARE AU PARTICIPAT LA VOT]]</f>
        <v>0.61543990146997596</v>
      </c>
      <c r="X3154" s="43">
        <v>4.8400999999999996</v>
      </c>
      <c r="Y3154" s="114" t="s">
        <v>2894</v>
      </c>
      <c r="Z3154" s="44">
        <v>1</v>
      </c>
      <c r="AA3154" s="115" t="s">
        <v>3105</v>
      </c>
      <c r="AB3154" s="44">
        <v>0</v>
      </c>
      <c r="AC3154" s="45"/>
    </row>
    <row r="3155" spans="1:29" x14ac:dyDescent="0.2">
      <c r="A3155" s="37">
        <v>3154</v>
      </c>
      <c r="B3155" s="38" t="s">
        <v>2700</v>
      </c>
      <c r="C3155" s="39" t="s">
        <v>2733</v>
      </c>
      <c r="D3155" s="40">
        <v>44101</v>
      </c>
      <c r="E3155" s="38">
        <v>1</v>
      </c>
      <c r="F3155" s="38"/>
      <c r="G3155" s="38" t="s">
        <v>2</v>
      </c>
      <c r="H3155" s="38" t="s">
        <v>2</v>
      </c>
      <c r="I3155" s="81">
        <v>1100</v>
      </c>
      <c r="J3155" s="81">
        <v>12637</v>
      </c>
      <c r="K3155" s="81">
        <v>0</v>
      </c>
      <c r="L3155" s="41">
        <f>SUM(Data5[[#This Row],[CHELTUIELI DE PERSONAL LEI]:[CHELTUIELI DE CAPITAL (ACTIVE NEFINANCIARE ) LEI]])</f>
        <v>13737</v>
      </c>
      <c r="M3155" s="41">
        <f>Data5[[#This Row],[TOTAL CHELTUIELI LEI]]/Data5[[#This Row],[CURS VALUTAR EURO BNR 22 07 2020]]</f>
        <v>2838.164500733456</v>
      </c>
      <c r="N3155" s="49">
        <v>3194</v>
      </c>
      <c r="O3155" s="42"/>
      <c r="P3155" s="104">
        <v>1451</v>
      </c>
      <c r="Q3155" s="42"/>
      <c r="R3155" s="42">
        <f>Data5[[#This Row],[PERSOANE ÎNSCRISE ÎN LISTELE ELECTORALE (TURUL 1)            ]]+Data5[[#This Row],[PERSOANE ÎNSCRISE ÎN LISTELE ELECTORALE (TURUL AL 2-LEA)]]</f>
        <v>3194</v>
      </c>
      <c r="S3155" s="42">
        <f>Data5[[#This Row],[PERSOANE CARE AU PARTICIPAT LA VOT (TURUL 1)]]+Data5[[#This Row],[PERSOANE CARE AU PARTICIPAT LA VOT  (TURUL AL 2-LEA)]]</f>
        <v>1451</v>
      </c>
      <c r="T3155" s="41">
        <f>Data5[[#This Row],[TOTAL CHELTUIELI LEI]]/Data5[[#This Row],[NUMĂRUL PERSOANELOR ÎNSCRISE ÎN LISTELE ELECTORALE]]</f>
        <v>4.3008766437069506</v>
      </c>
      <c r="U3155" s="41">
        <f>Data5[[#This Row],[TOTAL CHELTUIELI EURO]]/Data5[[#This Row],[NUMĂRUL PERSOANELOR ÎNSCRISE ÎN LISTELE ELECTORALE]]</f>
        <v>0.88859251744942269</v>
      </c>
      <c r="V3155" s="41">
        <f>Data5[[#This Row],[TOTAL CHELTUIELI LEI]]/Data5[[#This Row],[NUMĂRUL PERSOANELOR CARE AU PARTICIPAT LA VOT]]</f>
        <v>9.4672639558924878</v>
      </c>
      <c r="W3155" s="41">
        <f>Data5[[#This Row],[TOTAL CHELTUIELI EURO]]/Data5[[#This Row],[NUMĂRUL PERSOANELOR CARE AU PARTICIPAT LA VOT]]</f>
        <v>1.9560058585344287</v>
      </c>
      <c r="X3155" s="43">
        <v>4.8400999999999996</v>
      </c>
      <c r="Y3155" s="114" t="s">
        <v>2895</v>
      </c>
      <c r="Z3155" s="44">
        <v>4</v>
      </c>
      <c r="AA3155" s="115" t="s">
        <v>3105</v>
      </c>
      <c r="AB3155" s="44">
        <v>0</v>
      </c>
      <c r="AC3155" s="45"/>
    </row>
    <row r="3156" spans="1:29" x14ac:dyDescent="0.2">
      <c r="A3156" s="37">
        <v>3155</v>
      </c>
      <c r="B3156" s="38" t="s">
        <v>2700</v>
      </c>
      <c r="C3156" s="39" t="s">
        <v>2734</v>
      </c>
      <c r="D3156" s="40">
        <v>44101</v>
      </c>
      <c r="E3156" s="38">
        <v>1</v>
      </c>
      <c r="F3156" s="38"/>
      <c r="G3156" s="38" t="s">
        <v>2</v>
      </c>
      <c r="H3156" s="38" t="s">
        <v>2</v>
      </c>
      <c r="I3156" s="39">
        <v>1600</v>
      </c>
      <c r="J3156" s="39">
        <v>7547</v>
      </c>
      <c r="K3156" s="39">
        <v>0</v>
      </c>
      <c r="L3156" s="41">
        <f>SUM(Data5[[#This Row],[CHELTUIELI DE PERSONAL LEI]:[CHELTUIELI DE CAPITAL (ACTIVE NEFINANCIARE ) LEI]])</f>
        <v>9147</v>
      </c>
      <c r="M3156" s="41">
        <f>Data5[[#This Row],[TOTAL CHELTUIELI LEI]]/Data5[[#This Row],[CURS VALUTAR EURO BNR 22 07 2020]]</f>
        <v>1889.8369868391151</v>
      </c>
      <c r="N3156" s="49">
        <v>3556</v>
      </c>
      <c r="O3156" s="42"/>
      <c r="P3156" s="104">
        <v>1882</v>
      </c>
      <c r="Q3156" s="42"/>
      <c r="R3156" s="42">
        <f>Data5[[#This Row],[PERSOANE ÎNSCRISE ÎN LISTELE ELECTORALE (TURUL 1)            ]]+Data5[[#This Row],[PERSOANE ÎNSCRISE ÎN LISTELE ELECTORALE (TURUL AL 2-LEA)]]</f>
        <v>3556</v>
      </c>
      <c r="S3156" s="42">
        <f>Data5[[#This Row],[PERSOANE CARE AU PARTICIPAT LA VOT (TURUL 1)]]+Data5[[#This Row],[PERSOANE CARE AU PARTICIPAT LA VOT  (TURUL AL 2-LEA)]]</f>
        <v>1882</v>
      </c>
      <c r="T3156" s="41">
        <f>Data5[[#This Row],[TOTAL CHELTUIELI LEI]]/Data5[[#This Row],[NUMĂRUL PERSOANELOR ÎNSCRISE ÎN LISTELE ELECTORALE]]</f>
        <v>2.5722722159730034</v>
      </c>
      <c r="U3156" s="41">
        <f>Data5[[#This Row],[TOTAL CHELTUIELI EURO]]/Data5[[#This Row],[NUMĂRUL PERSOANELOR ÎNSCRISE ÎN LISTELE ELECTORALE]]</f>
        <v>0.53145022127084229</v>
      </c>
      <c r="V3156" s="41">
        <f>Data5[[#This Row],[TOTAL CHELTUIELI LEI]]/Data5[[#This Row],[NUMĂRUL PERSOANELOR CARE AU PARTICIPAT LA VOT]]</f>
        <v>4.8602550478214663</v>
      </c>
      <c r="W3156" s="41">
        <f>Data5[[#This Row],[TOTAL CHELTUIELI EURO]]/Data5[[#This Row],[NUMĂRUL PERSOANELOR CARE AU PARTICIPAT LA VOT]]</f>
        <v>1.0041641800420378</v>
      </c>
      <c r="X3156" s="43">
        <v>4.8400999999999996</v>
      </c>
      <c r="Y3156" s="114" t="s">
        <v>2891</v>
      </c>
      <c r="Z3156" s="44">
        <v>2</v>
      </c>
      <c r="AA3156" s="115" t="s">
        <v>3105</v>
      </c>
      <c r="AB3156" s="44">
        <v>0</v>
      </c>
      <c r="AC3156" s="45"/>
    </row>
    <row r="3157" spans="1:29" x14ac:dyDescent="0.2">
      <c r="A3157" s="37">
        <v>3156</v>
      </c>
      <c r="B3157" s="38" t="s">
        <v>2700</v>
      </c>
      <c r="C3157" s="39" t="s">
        <v>2735</v>
      </c>
      <c r="D3157" s="40">
        <v>44101</v>
      </c>
      <c r="E3157" s="38">
        <v>1</v>
      </c>
      <c r="F3157" s="38"/>
      <c r="G3157" s="38" t="s">
        <v>2</v>
      </c>
      <c r="H3157" s="38" t="s">
        <v>2</v>
      </c>
      <c r="I3157" s="81">
        <v>500</v>
      </c>
      <c r="J3157" s="81">
        <v>6364.29</v>
      </c>
      <c r="K3157" s="81">
        <v>0</v>
      </c>
      <c r="L3157" s="41">
        <f>SUM(Data5[[#This Row],[CHELTUIELI DE PERSONAL LEI]:[CHELTUIELI DE CAPITAL (ACTIVE NEFINANCIARE ) LEI]])</f>
        <v>6864.29</v>
      </c>
      <c r="M3157" s="41">
        <f>Data5[[#This Row],[TOTAL CHELTUIELI LEI]]/Data5[[#This Row],[CURS VALUTAR EURO BNR 22 07 2020]]</f>
        <v>1418.2124336274046</v>
      </c>
      <c r="N3157" s="49">
        <v>4909</v>
      </c>
      <c r="O3157" s="42"/>
      <c r="P3157" s="104">
        <v>2317</v>
      </c>
      <c r="Q3157" s="42"/>
      <c r="R3157" s="42">
        <f>Data5[[#This Row],[PERSOANE ÎNSCRISE ÎN LISTELE ELECTORALE (TURUL 1)            ]]+Data5[[#This Row],[PERSOANE ÎNSCRISE ÎN LISTELE ELECTORALE (TURUL AL 2-LEA)]]</f>
        <v>4909</v>
      </c>
      <c r="S3157" s="42">
        <f>Data5[[#This Row],[PERSOANE CARE AU PARTICIPAT LA VOT (TURUL 1)]]+Data5[[#This Row],[PERSOANE CARE AU PARTICIPAT LA VOT  (TURUL AL 2-LEA)]]</f>
        <v>2317</v>
      </c>
      <c r="T3157" s="41">
        <f>Data5[[#This Row],[TOTAL CHELTUIELI LEI]]/Data5[[#This Row],[NUMĂRUL PERSOANELOR ÎNSCRISE ÎN LISTELE ELECTORALE]]</f>
        <v>1.3983071908739051</v>
      </c>
      <c r="U3157" s="41">
        <f>Data5[[#This Row],[TOTAL CHELTUIELI EURO]]/Data5[[#This Row],[NUMĂRUL PERSOANELOR ÎNSCRISE ÎN LISTELE ELECTORALE]]</f>
        <v>0.28890047537734864</v>
      </c>
      <c r="V3157" s="41">
        <f>Data5[[#This Row],[TOTAL CHELTUIELI LEI]]/Data5[[#This Row],[NUMĂRUL PERSOANELOR CARE AU PARTICIPAT LA VOT]]</f>
        <v>2.9625766076823479</v>
      </c>
      <c r="W3157" s="41">
        <f>Data5[[#This Row],[TOTAL CHELTUIELI EURO]]/Data5[[#This Row],[NUMĂRUL PERSOANELOR CARE AU PARTICIPAT LA VOT]]</f>
        <v>0.6120899584063032</v>
      </c>
      <c r="X3157" s="43">
        <v>4.8400999999999996</v>
      </c>
      <c r="Y3157" s="114" t="s">
        <v>2894</v>
      </c>
      <c r="Z3157" s="44">
        <v>1</v>
      </c>
      <c r="AA3157" s="115" t="s">
        <v>3105</v>
      </c>
      <c r="AB3157" s="44">
        <v>0</v>
      </c>
      <c r="AC3157" s="45"/>
    </row>
    <row r="3158" spans="1:29" x14ac:dyDescent="0.2">
      <c r="A3158" s="37">
        <v>3157</v>
      </c>
      <c r="B3158" s="38" t="s">
        <v>2700</v>
      </c>
      <c r="C3158" s="39" t="s">
        <v>2736</v>
      </c>
      <c r="D3158" s="40">
        <v>44101</v>
      </c>
      <c r="E3158" s="38">
        <v>1</v>
      </c>
      <c r="F3158" s="38"/>
      <c r="G3158" s="38" t="s">
        <v>2</v>
      </c>
      <c r="H3158" s="38" t="s">
        <v>2</v>
      </c>
      <c r="I3158" s="81">
        <v>2310</v>
      </c>
      <c r="J3158" s="81">
        <v>4540</v>
      </c>
      <c r="K3158" s="81">
        <v>0</v>
      </c>
      <c r="L3158" s="41">
        <f>SUM(Data5[[#This Row],[CHELTUIELI DE PERSONAL LEI]:[CHELTUIELI DE CAPITAL (ACTIVE NEFINANCIARE ) LEI]])</f>
        <v>6850</v>
      </c>
      <c r="M3158" s="41">
        <f>Data5[[#This Row],[TOTAL CHELTUIELI LEI]]/Data5[[#This Row],[CURS VALUTAR EURO BNR 22 07 2020]]</f>
        <v>1415.2600152889404</v>
      </c>
      <c r="N3158" s="49">
        <v>3130</v>
      </c>
      <c r="O3158" s="42"/>
      <c r="P3158" s="104">
        <v>1718</v>
      </c>
      <c r="Q3158" s="42"/>
      <c r="R3158" s="42">
        <f>Data5[[#This Row],[PERSOANE ÎNSCRISE ÎN LISTELE ELECTORALE (TURUL 1)            ]]+Data5[[#This Row],[PERSOANE ÎNSCRISE ÎN LISTELE ELECTORALE (TURUL AL 2-LEA)]]</f>
        <v>3130</v>
      </c>
      <c r="S3158" s="42">
        <f>Data5[[#This Row],[PERSOANE CARE AU PARTICIPAT LA VOT (TURUL 1)]]+Data5[[#This Row],[PERSOANE CARE AU PARTICIPAT LA VOT  (TURUL AL 2-LEA)]]</f>
        <v>1718</v>
      </c>
      <c r="T3158" s="41">
        <f>Data5[[#This Row],[TOTAL CHELTUIELI LEI]]/Data5[[#This Row],[NUMĂRUL PERSOANELOR ÎNSCRISE ÎN LISTELE ELECTORALE]]</f>
        <v>2.1884984025559104</v>
      </c>
      <c r="U3158" s="41">
        <f>Data5[[#This Row],[TOTAL CHELTUIELI EURO]]/Data5[[#This Row],[NUMĂRUL PERSOANELOR ÎNSCRISE ÎN LISTELE ELECTORALE]]</f>
        <v>0.45215974929359121</v>
      </c>
      <c r="V3158" s="41">
        <f>Data5[[#This Row],[TOTAL CHELTUIELI LEI]]/Data5[[#This Row],[NUMĂRUL PERSOANELOR CARE AU PARTICIPAT LA VOT]]</f>
        <v>3.9871944121071015</v>
      </c>
      <c r="W3158" s="41">
        <f>Data5[[#This Row],[TOTAL CHELTUIELI EURO]]/Data5[[#This Row],[NUMĂRUL PERSOANELOR CARE AU PARTICIPAT LA VOT]]</f>
        <v>0.82378347804944141</v>
      </c>
      <c r="X3158" s="43">
        <v>4.8400999999999996</v>
      </c>
      <c r="Y3158" s="114" t="s">
        <v>2891</v>
      </c>
      <c r="Z3158" s="44">
        <v>2</v>
      </c>
      <c r="AA3158" s="115" t="s">
        <v>3105</v>
      </c>
      <c r="AB3158" s="44">
        <v>0</v>
      </c>
      <c r="AC3158" s="45"/>
    </row>
    <row r="3159" spans="1:29" x14ac:dyDescent="0.2">
      <c r="A3159" s="37">
        <v>3158</v>
      </c>
      <c r="B3159" s="38" t="s">
        <v>2700</v>
      </c>
      <c r="C3159" s="39" t="s">
        <v>2737</v>
      </c>
      <c r="D3159" s="40">
        <v>44101</v>
      </c>
      <c r="E3159" s="38">
        <v>1</v>
      </c>
      <c r="F3159" s="38"/>
      <c r="G3159" s="38" t="s">
        <v>2</v>
      </c>
      <c r="H3159" s="38" t="s">
        <v>2</v>
      </c>
      <c r="I3159" s="81">
        <v>0</v>
      </c>
      <c r="J3159" s="81">
        <v>4305.71</v>
      </c>
      <c r="K3159" s="81">
        <v>0</v>
      </c>
      <c r="L3159" s="41">
        <f>SUM(Data5[[#This Row],[CHELTUIELI DE PERSONAL LEI]:[CHELTUIELI DE CAPITAL (ACTIVE NEFINANCIARE ) LEI]])</f>
        <v>4305.71</v>
      </c>
      <c r="M3159" s="41">
        <f>Data5[[#This Row],[TOTAL CHELTUIELI LEI]]/Data5[[#This Row],[CURS VALUTAR EURO BNR 22 07 2020]]</f>
        <v>889.59112415032757</v>
      </c>
      <c r="N3159" s="49">
        <v>4802</v>
      </c>
      <c r="O3159" s="42"/>
      <c r="P3159" s="104">
        <v>2676</v>
      </c>
      <c r="Q3159" s="42"/>
      <c r="R3159" s="42">
        <f>Data5[[#This Row],[PERSOANE ÎNSCRISE ÎN LISTELE ELECTORALE (TURUL 1)            ]]+Data5[[#This Row],[PERSOANE ÎNSCRISE ÎN LISTELE ELECTORALE (TURUL AL 2-LEA)]]</f>
        <v>4802</v>
      </c>
      <c r="S3159" s="42">
        <f>Data5[[#This Row],[PERSOANE CARE AU PARTICIPAT LA VOT (TURUL 1)]]+Data5[[#This Row],[PERSOANE CARE AU PARTICIPAT LA VOT  (TURUL AL 2-LEA)]]</f>
        <v>2676</v>
      </c>
      <c r="T3159" s="41">
        <f>Data5[[#This Row],[TOTAL CHELTUIELI LEI]]/Data5[[#This Row],[NUMĂRUL PERSOANELOR ÎNSCRISE ÎN LISTELE ELECTORALE]]</f>
        <v>0.89664931278633908</v>
      </c>
      <c r="U3159" s="41">
        <f>Data5[[#This Row],[TOTAL CHELTUIELI EURO]]/Data5[[#This Row],[NUMĂRUL PERSOANELOR ÎNSCRISE ÎN LISTELE ELECTORALE]]</f>
        <v>0.18525429490843973</v>
      </c>
      <c r="V3159" s="41">
        <f>Data5[[#This Row],[TOTAL CHELTUIELI LEI]]/Data5[[#This Row],[NUMĂRUL PERSOANELOR CARE AU PARTICIPAT LA VOT]]</f>
        <v>1.6090097159940209</v>
      </c>
      <c r="W3159" s="41">
        <f>Data5[[#This Row],[TOTAL CHELTUIELI EURO]]/Data5[[#This Row],[NUMĂRUL PERSOANELOR CARE AU PARTICIPAT LA VOT]]</f>
        <v>0.33243315551208058</v>
      </c>
      <c r="X3159" s="43">
        <v>4.8400999999999996</v>
      </c>
      <c r="Y3159" s="114" t="s">
        <v>2890</v>
      </c>
      <c r="Z3159" s="44">
        <v>0</v>
      </c>
      <c r="AA3159" s="115" t="s">
        <v>3105</v>
      </c>
      <c r="AB3159" s="44">
        <v>0</v>
      </c>
      <c r="AC3159" s="45"/>
    </row>
    <row r="3160" spans="1:29" x14ac:dyDescent="0.2">
      <c r="A3160" s="37">
        <v>3159</v>
      </c>
      <c r="B3160" s="38" t="s">
        <v>2700</v>
      </c>
      <c r="C3160" s="39" t="s">
        <v>1975</v>
      </c>
      <c r="D3160" s="40">
        <v>44101</v>
      </c>
      <c r="E3160" s="38">
        <v>1</v>
      </c>
      <c r="F3160" s="38"/>
      <c r="G3160" s="38" t="s">
        <v>2</v>
      </c>
      <c r="H3160" s="38" t="s">
        <v>2</v>
      </c>
      <c r="I3160" s="39">
        <v>2100</v>
      </c>
      <c r="J3160" s="39">
        <v>4988</v>
      </c>
      <c r="K3160" s="39">
        <v>0</v>
      </c>
      <c r="L3160" s="41">
        <f>SUM(Data5[[#This Row],[CHELTUIELI DE PERSONAL LEI]:[CHELTUIELI DE CAPITAL (ACTIVE NEFINANCIARE ) LEI]])</f>
        <v>7088</v>
      </c>
      <c r="M3160" s="41">
        <f>Data5[[#This Row],[TOTAL CHELTUIELI LEI]]/Data5[[#This Row],[CURS VALUTAR EURO BNR 22 07 2020]]</f>
        <v>1464.4325530464248</v>
      </c>
      <c r="N3160" s="49">
        <v>1633</v>
      </c>
      <c r="O3160" s="42"/>
      <c r="P3160" s="104">
        <v>720</v>
      </c>
      <c r="Q3160" s="42"/>
      <c r="R3160" s="42">
        <f>Data5[[#This Row],[PERSOANE ÎNSCRISE ÎN LISTELE ELECTORALE (TURUL 1)            ]]+Data5[[#This Row],[PERSOANE ÎNSCRISE ÎN LISTELE ELECTORALE (TURUL AL 2-LEA)]]</f>
        <v>1633</v>
      </c>
      <c r="S3160" s="42">
        <f>Data5[[#This Row],[PERSOANE CARE AU PARTICIPAT LA VOT (TURUL 1)]]+Data5[[#This Row],[PERSOANE CARE AU PARTICIPAT LA VOT  (TURUL AL 2-LEA)]]</f>
        <v>720</v>
      </c>
      <c r="T3160" s="41">
        <f>Data5[[#This Row],[TOTAL CHELTUIELI LEI]]/Data5[[#This Row],[NUMĂRUL PERSOANELOR ÎNSCRISE ÎN LISTELE ELECTORALE]]</f>
        <v>4.3404776484996939</v>
      </c>
      <c r="U3160" s="41">
        <f>Data5[[#This Row],[TOTAL CHELTUIELI EURO]]/Data5[[#This Row],[NUMĂRUL PERSOANELOR ÎNSCRISE ÎN LISTELE ELECTORALE]]</f>
        <v>0.89677437418642059</v>
      </c>
      <c r="V3160" s="41">
        <f>Data5[[#This Row],[TOTAL CHELTUIELI LEI]]/Data5[[#This Row],[NUMĂRUL PERSOANELOR CARE AU PARTICIPAT LA VOT]]</f>
        <v>9.844444444444445</v>
      </c>
      <c r="W3160" s="41">
        <f>Data5[[#This Row],[TOTAL CHELTUIELI EURO]]/Data5[[#This Row],[NUMĂRUL PERSOANELOR CARE AU PARTICIPAT LA VOT]]</f>
        <v>2.0339341014533678</v>
      </c>
      <c r="X3160" s="43">
        <v>4.8400999999999996</v>
      </c>
      <c r="Y3160" s="114" t="s">
        <v>2895</v>
      </c>
      <c r="Z3160" s="44">
        <v>4</v>
      </c>
      <c r="AA3160" s="115" t="s">
        <v>3105</v>
      </c>
      <c r="AB3160" s="44">
        <v>0</v>
      </c>
      <c r="AC3160" s="45"/>
    </row>
    <row r="3161" spans="1:29" x14ac:dyDescent="0.2">
      <c r="A3161" s="37">
        <v>3160</v>
      </c>
      <c r="B3161" s="38" t="s">
        <v>2700</v>
      </c>
      <c r="C3161" s="39" t="s">
        <v>2738</v>
      </c>
      <c r="D3161" s="40">
        <v>44101</v>
      </c>
      <c r="E3161" s="38">
        <v>1</v>
      </c>
      <c r="F3161" s="38"/>
      <c r="G3161" s="38" t="s">
        <v>2</v>
      </c>
      <c r="H3161" s="38" t="s">
        <v>2</v>
      </c>
      <c r="I3161" s="81">
        <v>2400</v>
      </c>
      <c r="J3161" s="81">
        <v>7938.98</v>
      </c>
      <c r="K3161" s="81">
        <v>0</v>
      </c>
      <c r="L3161" s="41">
        <f>SUM(Data5[[#This Row],[CHELTUIELI DE PERSONAL LEI]:[CHELTUIELI DE CAPITAL (ACTIVE NEFINANCIARE ) LEI]])</f>
        <v>10338.98</v>
      </c>
      <c r="M3161" s="41">
        <f>Data5[[#This Row],[TOTAL CHELTUIELI LEI]]/Data5[[#This Row],[CURS VALUTAR EURO BNR 22 07 2020]]</f>
        <v>2136.1087580835106</v>
      </c>
      <c r="N3161" s="49">
        <v>1235</v>
      </c>
      <c r="O3161" s="42"/>
      <c r="P3161" s="104">
        <v>726</v>
      </c>
      <c r="Q3161" s="42"/>
      <c r="R3161" s="42">
        <f>Data5[[#This Row],[PERSOANE ÎNSCRISE ÎN LISTELE ELECTORALE (TURUL 1)            ]]+Data5[[#This Row],[PERSOANE ÎNSCRISE ÎN LISTELE ELECTORALE (TURUL AL 2-LEA)]]</f>
        <v>1235</v>
      </c>
      <c r="S3161" s="42">
        <f>Data5[[#This Row],[PERSOANE CARE AU PARTICIPAT LA VOT (TURUL 1)]]+Data5[[#This Row],[PERSOANE CARE AU PARTICIPAT LA VOT  (TURUL AL 2-LEA)]]</f>
        <v>726</v>
      </c>
      <c r="T3161" s="41">
        <f>Data5[[#This Row],[TOTAL CHELTUIELI LEI]]/Data5[[#This Row],[NUMĂRUL PERSOANELOR ÎNSCRISE ÎN LISTELE ELECTORALE]]</f>
        <v>8.3716437246963551</v>
      </c>
      <c r="U3161" s="41">
        <f>Data5[[#This Row],[TOTAL CHELTUIELI EURO]]/Data5[[#This Row],[NUMĂRUL PERSOANELOR ÎNSCRISE ÎN LISTELE ELECTORALE]]</f>
        <v>1.72964271909596</v>
      </c>
      <c r="V3161" s="41">
        <f>Data5[[#This Row],[TOTAL CHELTUIELI LEI]]/Data5[[#This Row],[NUMĂRUL PERSOANELOR CARE AU PARTICIPAT LA VOT]]</f>
        <v>14.241019283746557</v>
      </c>
      <c r="W3161" s="41">
        <f>Data5[[#This Row],[TOTAL CHELTUIELI EURO]]/Data5[[#This Row],[NUMĂRUL PERSOANELOR CARE AU PARTICIPAT LA VOT]]</f>
        <v>2.9422985648533202</v>
      </c>
      <c r="X3161" s="43">
        <v>4.8400999999999996</v>
      </c>
      <c r="Y3161" s="114" t="s">
        <v>2896</v>
      </c>
      <c r="Z3161" s="44">
        <v>8</v>
      </c>
      <c r="AA3161" s="115" t="s">
        <v>3107</v>
      </c>
      <c r="AB3161" s="44">
        <v>1</v>
      </c>
      <c r="AC3161" s="45"/>
    </row>
    <row r="3162" spans="1:29" x14ac:dyDescent="0.2">
      <c r="A3162" s="37">
        <v>3161</v>
      </c>
      <c r="B3162" s="38" t="s">
        <v>2700</v>
      </c>
      <c r="C3162" s="39" t="s">
        <v>2739</v>
      </c>
      <c r="D3162" s="40">
        <v>44101</v>
      </c>
      <c r="E3162" s="38">
        <v>1</v>
      </c>
      <c r="F3162" s="38"/>
      <c r="G3162" s="38" t="s">
        <v>2</v>
      </c>
      <c r="H3162" s="38" t="s">
        <v>2</v>
      </c>
      <c r="I3162" s="81">
        <v>1200</v>
      </c>
      <c r="J3162" s="81">
        <v>2533</v>
      </c>
      <c r="K3162" s="81">
        <v>0</v>
      </c>
      <c r="L3162" s="41">
        <f>SUM(Data5[[#This Row],[CHELTUIELI DE PERSONAL LEI]:[CHELTUIELI DE CAPITAL (ACTIVE NEFINANCIARE ) LEI]])</f>
        <v>3733</v>
      </c>
      <c r="M3162" s="41">
        <f>Data5[[#This Row],[TOTAL CHELTUIELI LEI]]/Data5[[#This Row],[CURS VALUTAR EURO BNR 22 07 2020]]</f>
        <v>771.26505650709703</v>
      </c>
      <c r="N3162" s="49">
        <v>2466</v>
      </c>
      <c r="O3162" s="42"/>
      <c r="P3162" s="104">
        <v>1408</v>
      </c>
      <c r="Q3162" s="42"/>
      <c r="R3162" s="42">
        <f>Data5[[#This Row],[PERSOANE ÎNSCRISE ÎN LISTELE ELECTORALE (TURUL 1)            ]]+Data5[[#This Row],[PERSOANE ÎNSCRISE ÎN LISTELE ELECTORALE (TURUL AL 2-LEA)]]</f>
        <v>2466</v>
      </c>
      <c r="S3162" s="42">
        <f>Data5[[#This Row],[PERSOANE CARE AU PARTICIPAT LA VOT (TURUL 1)]]+Data5[[#This Row],[PERSOANE CARE AU PARTICIPAT LA VOT  (TURUL AL 2-LEA)]]</f>
        <v>1408</v>
      </c>
      <c r="T3162" s="41">
        <f>Data5[[#This Row],[TOTAL CHELTUIELI LEI]]/Data5[[#This Row],[NUMĂRUL PERSOANELOR ÎNSCRISE ÎN LISTELE ELECTORALE]]</f>
        <v>1.513787510137875</v>
      </c>
      <c r="U3162" s="41">
        <f>Data5[[#This Row],[TOTAL CHELTUIELI EURO]]/Data5[[#This Row],[NUMĂRUL PERSOANELOR ÎNSCRISE ÎN LISTELE ELECTORALE]]</f>
        <v>0.31275955251707099</v>
      </c>
      <c r="V3162" s="41">
        <f>Data5[[#This Row],[TOTAL CHELTUIELI LEI]]/Data5[[#This Row],[NUMĂRUL PERSOANELOR CARE AU PARTICIPAT LA VOT]]</f>
        <v>2.6512784090909092</v>
      </c>
      <c r="W3162" s="41">
        <f>Data5[[#This Row],[TOTAL CHELTUIELI EURO]]/Data5[[#This Row],[NUMĂRUL PERSOANELOR CARE AU PARTICIPAT LA VOT]]</f>
        <v>0.54777347763288142</v>
      </c>
      <c r="X3162" s="43">
        <v>4.8400999999999996</v>
      </c>
      <c r="Y3162" s="114" t="s">
        <v>2894</v>
      </c>
      <c r="Z3162" s="44">
        <v>1</v>
      </c>
      <c r="AA3162" s="115" t="s">
        <v>3105</v>
      </c>
      <c r="AB3162" s="44">
        <v>0</v>
      </c>
      <c r="AC3162" s="45"/>
    </row>
    <row r="3163" spans="1:29" x14ac:dyDescent="0.2">
      <c r="A3163" s="37">
        <v>3162</v>
      </c>
      <c r="B3163" s="38" t="s">
        <v>2700</v>
      </c>
      <c r="C3163" s="39" t="s">
        <v>2740</v>
      </c>
      <c r="D3163" s="40">
        <v>44101</v>
      </c>
      <c r="E3163" s="38">
        <v>1</v>
      </c>
      <c r="F3163" s="38"/>
      <c r="G3163" s="38" t="s">
        <v>2</v>
      </c>
      <c r="H3163" s="38" t="s">
        <v>2</v>
      </c>
      <c r="I3163" s="81">
        <v>4870</v>
      </c>
      <c r="J3163" s="81">
        <v>8680</v>
      </c>
      <c r="K3163" s="81">
        <v>0</v>
      </c>
      <c r="L3163" s="41">
        <f>SUM(Data5[[#This Row],[CHELTUIELI DE PERSONAL LEI]:[CHELTUIELI DE CAPITAL (ACTIVE NEFINANCIARE ) LEI]])</f>
        <v>13550</v>
      </c>
      <c r="M3163" s="41">
        <f>Data5[[#This Row],[TOTAL CHELTUIELI LEI]]/Data5[[#This Row],[CURS VALUTAR EURO BNR 22 07 2020]]</f>
        <v>2799.5289353525754</v>
      </c>
      <c r="N3163" s="49">
        <v>1506</v>
      </c>
      <c r="O3163" s="42"/>
      <c r="P3163" s="104">
        <v>1171</v>
      </c>
      <c r="Q3163" s="42"/>
      <c r="R3163" s="42">
        <f>Data5[[#This Row],[PERSOANE ÎNSCRISE ÎN LISTELE ELECTORALE (TURUL 1)            ]]+Data5[[#This Row],[PERSOANE ÎNSCRISE ÎN LISTELE ELECTORALE (TURUL AL 2-LEA)]]</f>
        <v>1506</v>
      </c>
      <c r="S3163" s="42">
        <f>Data5[[#This Row],[PERSOANE CARE AU PARTICIPAT LA VOT (TURUL 1)]]+Data5[[#This Row],[PERSOANE CARE AU PARTICIPAT LA VOT  (TURUL AL 2-LEA)]]</f>
        <v>1171</v>
      </c>
      <c r="T3163" s="41">
        <f>Data5[[#This Row],[TOTAL CHELTUIELI LEI]]/Data5[[#This Row],[NUMĂRUL PERSOANELOR ÎNSCRISE ÎN LISTELE ELECTORALE]]</f>
        <v>8.9973439575033201</v>
      </c>
      <c r="U3163" s="41">
        <f>Data5[[#This Row],[TOTAL CHELTUIELI EURO]]/Data5[[#This Row],[NUMĂRUL PERSOANELOR ÎNSCRISE ÎN LISTELE ELECTORALE]]</f>
        <v>1.8589169557454019</v>
      </c>
      <c r="V3163" s="41">
        <f>Data5[[#This Row],[TOTAL CHELTUIELI LEI]]/Data5[[#This Row],[NUMĂRUL PERSOANELOR CARE AU PARTICIPAT LA VOT]]</f>
        <v>11.571306575576431</v>
      </c>
      <c r="W3163" s="41">
        <f>Data5[[#This Row],[TOTAL CHELTUIELI EURO]]/Data5[[#This Row],[NUMĂRUL PERSOANELOR CARE AU PARTICIPAT LA VOT]]</f>
        <v>2.3907164264326006</v>
      </c>
      <c r="X3163" s="43">
        <v>4.8400999999999996</v>
      </c>
      <c r="Y3163" s="114" t="s">
        <v>2887</v>
      </c>
      <c r="Z3163" s="44">
        <v>9</v>
      </c>
      <c r="AA3163" s="115" t="s">
        <v>3107</v>
      </c>
      <c r="AB3163" s="44">
        <v>1</v>
      </c>
      <c r="AC3163" s="45"/>
    </row>
    <row r="3164" spans="1:29" x14ac:dyDescent="0.2">
      <c r="A3164" s="37">
        <v>3163</v>
      </c>
      <c r="B3164" s="38" t="s">
        <v>2700</v>
      </c>
      <c r="C3164" s="39" t="s">
        <v>2741</v>
      </c>
      <c r="D3164" s="40">
        <v>44101</v>
      </c>
      <c r="E3164" s="38">
        <v>1</v>
      </c>
      <c r="F3164" s="38"/>
      <c r="G3164" s="38" t="s">
        <v>2</v>
      </c>
      <c r="H3164" s="38" t="s">
        <v>2</v>
      </c>
      <c r="I3164" s="81">
        <v>0</v>
      </c>
      <c r="J3164" s="81">
        <v>4208.78</v>
      </c>
      <c r="K3164" s="81">
        <v>0</v>
      </c>
      <c r="L3164" s="41">
        <f>SUM(Data5[[#This Row],[CHELTUIELI DE PERSONAL LEI]:[CHELTUIELI DE CAPITAL (ACTIVE NEFINANCIARE ) LEI]])</f>
        <v>4208.78</v>
      </c>
      <c r="M3164" s="41">
        <f>Data5[[#This Row],[TOTAL CHELTUIELI LEI]]/Data5[[#This Row],[CURS VALUTAR EURO BNR 22 07 2020]]</f>
        <v>869.56467841573522</v>
      </c>
      <c r="N3164" s="49">
        <v>2070</v>
      </c>
      <c r="O3164" s="42"/>
      <c r="P3164" s="104">
        <v>1112</v>
      </c>
      <c r="Q3164" s="42"/>
      <c r="R3164" s="42">
        <f>Data5[[#This Row],[PERSOANE ÎNSCRISE ÎN LISTELE ELECTORALE (TURUL 1)            ]]+Data5[[#This Row],[PERSOANE ÎNSCRISE ÎN LISTELE ELECTORALE (TURUL AL 2-LEA)]]</f>
        <v>2070</v>
      </c>
      <c r="S3164" s="42">
        <f>Data5[[#This Row],[PERSOANE CARE AU PARTICIPAT LA VOT (TURUL 1)]]+Data5[[#This Row],[PERSOANE CARE AU PARTICIPAT LA VOT  (TURUL AL 2-LEA)]]</f>
        <v>1112</v>
      </c>
      <c r="T3164" s="41">
        <f>Data5[[#This Row],[TOTAL CHELTUIELI LEI]]/Data5[[#This Row],[NUMĂRUL PERSOANELOR ÎNSCRISE ÎN LISTELE ELECTORALE]]</f>
        <v>2.0332270531400964</v>
      </c>
      <c r="U3164" s="41">
        <f>Data5[[#This Row],[TOTAL CHELTUIELI EURO]]/Data5[[#This Row],[NUMĂRUL PERSOANELOR ÎNSCRISE ÎN LISTELE ELECTORALE]]</f>
        <v>0.42007955479021025</v>
      </c>
      <c r="V3164" s="41">
        <f>Data5[[#This Row],[TOTAL CHELTUIELI LEI]]/Data5[[#This Row],[NUMĂRUL PERSOANELOR CARE AU PARTICIPAT LA VOT]]</f>
        <v>3.7848741007194242</v>
      </c>
      <c r="W3164" s="41">
        <f>Data5[[#This Row],[TOTAL CHELTUIELI EURO]]/Data5[[#This Row],[NUMĂRUL PERSOANELOR CARE AU PARTICIPAT LA VOT]]</f>
        <v>0.781982624474582</v>
      </c>
      <c r="X3164" s="43">
        <v>4.8400999999999996</v>
      </c>
      <c r="Y3164" s="114" t="s">
        <v>2891</v>
      </c>
      <c r="Z3164" s="44">
        <v>2</v>
      </c>
      <c r="AA3164" s="115" t="s">
        <v>3105</v>
      </c>
      <c r="AB3164" s="44">
        <v>0</v>
      </c>
      <c r="AC3164" s="45"/>
    </row>
    <row r="3165" spans="1:29" x14ac:dyDescent="0.2">
      <c r="A3165" s="37">
        <v>3164</v>
      </c>
      <c r="B3165" s="38" t="s">
        <v>2700</v>
      </c>
      <c r="C3165" s="39" t="s">
        <v>2742</v>
      </c>
      <c r="D3165" s="40">
        <v>44101</v>
      </c>
      <c r="E3165" s="38">
        <v>1</v>
      </c>
      <c r="F3165" s="38"/>
      <c r="G3165" s="38" t="s">
        <v>2</v>
      </c>
      <c r="H3165" s="38" t="s">
        <v>2</v>
      </c>
      <c r="I3165" s="81">
        <v>51250</v>
      </c>
      <c r="J3165" s="81">
        <v>6939</v>
      </c>
      <c r="K3165" s="81">
        <v>0</v>
      </c>
      <c r="L3165" s="41">
        <f>SUM(Data5[[#This Row],[CHELTUIELI DE PERSONAL LEI]:[CHELTUIELI DE CAPITAL (ACTIVE NEFINANCIARE ) LEI]])</f>
        <v>58189</v>
      </c>
      <c r="M3165" s="41">
        <f>Data5[[#This Row],[TOTAL CHELTUIELI LEI]]/Data5[[#This Row],[CURS VALUTAR EURO BNR 22 07 2020]]</f>
        <v>12022.27226710192</v>
      </c>
      <c r="N3165" s="49">
        <v>2449</v>
      </c>
      <c r="O3165" s="42"/>
      <c r="P3165" s="104">
        <v>1223</v>
      </c>
      <c r="Q3165" s="42"/>
      <c r="R3165" s="42">
        <f>Data5[[#This Row],[PERSOANE ÎNSCRISE ÎN LISTELE ELECTORALE (TURUL 1)            ]]+Data5[[#This Row],[PERSOANE ÎNSCRISE ÎN LISTELE ELECTORALE (TURUL AL 2-LEA)]]</f>
        <v>2449</v>
      </c>
      <c r="S3165" s="42">
        <f>Data5[[#This Row],[PERSOANE CARE AU PARTICIPAT LA VOT (TURUL 1)]]+Data5[[#This Row],[PERSOANE CARE AU PARTICIPAT LA VOT  (TURUL AL 2-LEA)]]</f>
        <v>1223</v>
      </c>
      <c r="T3165" s="41">
        <f>Data5[[#This Row],[TOTAL CHELTUIELI LEI]]/Data5[[#This Row],[NUMĂRUL PERSOANELOR ÎNSCRISE ÎN LISTELE ELECTORALE]]</f>
        <v>23.760310330747245</v>
      </c>
      <c r="U3165" s="41">
        <f>Data5[[#This Row],[TOTAL CHELTUIELI EURO]]/Data5[[#This Row],[NUMĂRUL PERSOANELOR ÎNSCRISE ÎN LISTELE ELECTORALE]]</f>
        <v>4.9090536002866152</v>
      </c>
      <c r="V3165" s="41">
        <f>Data5[[#This Row],[TOTAL CHELTUIELI LEI]]/Data5[[#This Row],[NUMĂRUL PERSOANELOR CARE AU PARTICIPAT LA VOT]]</f>
        <v>47.578904333605884</v>
      </c>
      <c r="W3165" s="41">
        <f>Data5[[#This Row],[TOTAL CHELTUIELI EURO]]/Data5[[#This Row],[NUMĂRUL PERSOANELOR CARE AU PARTICIPAT LA VOT]]</f>
        <v>9.8301490327897962</v>
      </c>
      <c r="X3165" s="43">
        <v>4.8400999999999996</v>
      </c>
      <c r="Y3165" s="114" t="s">
        <v>2918</v>
      </c>
      <c r="Z3165" s="44">
        <v>23</v>
      </c>
      <c r="AA3165" s="115" t="s">
        <v>3110</v>
      </c>
      <c r="AB3165" s="44">
        <v>4</v>
      </c>
      <c r="AC3165" s="45"/>
    </row>
    <row r="3166" spans="1:29" x14ac:dyDescent="0.2">
      <c r="A3166" s="37">
        <v>3165</v>
      </c>
      <c r="B3166" s="38" t="s">
        <v>2700</v>
      </c>
      <c r="C3166" s="39" t="s">
        <v>2743</v>
      </c>
      <c r="D3166" s="40">
        <v>44101</v>
      </c>
      <c r="E3166" s="38">
        <v>1</v>
      </c>
      <c r="F3166" s="38"/>
      <c r="G3166" s="38" t="s">
        <v>2</v>
      </c>
      <c r="H3166" s="38" t="s">
        <v>2</v>
      </c>
      <c r="I3166" s="81">
        <v>3200</v>
      </c>
      <c r="J3166" s="81">
        <v>1071</v>
      </c>
      <c r="K3166" s="81">
        <v>0</v>
      </c>
      <c r="L3166" s="41">
        <f>SUM(Data5[[#This Row],[CHELTUIELI DE PERSONAL LEI]:[CHELTUIELI DE CAPITAL (ACTIVE NEFINANCIARE ) LEI]])</f>
        <v>4271</v>
      </c>
      <c r="M3166" s="41">
        <f>Data5[[#This Row],[TOTAL CHELTUIELI LEI]]/Data5[[#This Row],[CURS VALUTAR EURO BNR 22 07 2020]]</f>
        <v>882.41978471519189</v>
      </c>
      <c r="N3166" s="49">
        <v>3005</v>
      </c>
      <c r="O3166" s="42"/>
      <c r="P3166" s="104">
        <v>1464</v>
      </c>
      <c r="Q3166" s="42"/>
      <c r="R3166" s="42">
        <f>Data5[[#This Row],[PERSOANE ÎNSCRISE ÎN LISTELE ELECTORALE (TURUL 1)            ]]+Data5[[#This Row],[PERSOANE ÎNSCRISE ÎN LISTELE ELECTORALE (TURUL AL 2-LEA)]]</f>
        <v>3005</v>
      </c>
      <c r="S3166" s="42">
        <f>Data5[[#This Row],[PERSOANE CARE AU PARTICIPAT LA VOT (TURUL 1)]]+Data5[[#This Row],[PERSOANE CARE AU PARTICIPAT LA VOT  (TURUL AL 2-LEA)]]</f>
        <v>1464</v>
      </c>
      <c r="T3166" s="41">
        <f>Data5[[#This Row],[TOTAL CHELTUIELI LEI]]/Data5[[#This Row],[NUMĂRUL PERSOANELOR ÎNSCRISE ÎN LISTELE ELECTORALE]]</f>
        <v>1.4212978369384359</v>
      </c>
      <c r="U3166" s="41">
        <f>Data5[[#This Row],[TOTAL CHELTUIELI EURO]]/Data5[[#This Row],[NUMĂRUL PERSOANELOR ÎNSCRISE ÎN LISTELE ELECTORALE]]</f>
        <v>0.29365051072052972</v>
      </c>
      <c r="V3166" s="41">
        <f>Data5[[#This Row],[TOTAL CHELTUIELI LEI]]/Data5[[#This Row],[NUMĂRUL PERSOANELOR CARE AU PARTICIPAT LA VOT]]</f>
        <v>2.9173497267759565</v>
      </c>
      <c r="W3166" s="41">
        <f>Data5[[#This Row],[TOTAL CHELTUIELI EURO]]/Data5[[#This Row],[NUMĂRUL PERSOANELOR CARE AU PARTICIPAT LA VOT]]</f>
        <v>0.60274575458687973</v>
      </c>
      <c r="X3166" s="43">
        <v>4.8400999999999996</v>
      </c>
      <c r="Y3166" s="114" t="s">
        <v>2894</v>
      </c>
      <c r="Z3166" s="44">
        <v>1</v>
      </c>
      <c r="AA3166" s="115" t="s">
        <v>3105</v>
      </c>
      <c r="AB3166" s="44">
        <v>0</v>
      </c>
      <c r="AC3166" s="45"/>
    </row>
    <row r="3167" spans="1:29" x14ac:dyDescent="0.2">
      <c r="A3167" s="37">
        <v>3166</v>
      </c>
      <c r="B3167" s="38" t="s">
        <v>2700</v>
      </c>
      <c r="C3167" s="39" t="s">
        <v>2744</v>
      </c>
      <c r="D3167" s="40">
        <v>44101</v>
      </c>
      <c r="E3167" s="38">
        <v>1</v>
      </c>
      <c r="F3167" s="38"/>
      <c r="G3167" s="38" t="s">
        <v>2</v>
      </c>
      <c r="H3167" s="38" t="s">
        <v>2</v>
      </c>
      <c r="I3167" s="81">
        <v>0</v>
      </c>
      <c r="J3167" s="81">
        <v>5996</v>
      </c>
      <c r="K3167" s="81">
        <v>0</v>
      </c>
      <c r="L3167" s="41">
        <f>SUM(Data5[[#This Row],[CHELTUIELI DE PERSONAL LEI]:[CHELTUIELI DE CAPITAL (ACTIVE NEFINANCIARE ) LEI]])</f>
        <v>5996</v>
      </c>
      <c r="M3167" s="41">
        <f>Data5[[#This Row],[TOTAL CHELTUIELI LEI]]/Data5[[#This Row],[CURS VALUTAR EURO BNR 22 07 2020]]</f>
        <v>1238.8173798062026</v>
      </c>
      <c r="N3167" s="49">
        <v>2002</v>
      </c>
      <c r="O3167" s="42"/>
      <c r="P3167" s="104">
        <v>1180</v>
      </c>
      <c r="Q3167" s="42"/>
      <c r="R3167" s="42">
        <f>Data5[[#This Row],[PERSOANE ÎNSCRISE ÎN LISTELE ELECTORALE (TURUL 1)            ]]+Data5[[#This Row],[PERSOANE ÎNSCRISE ÎN LISTELE ELECTORALE (TURUL AL 2-LEA)]]</f>
        <v>2002</v>
      </c>
      <c r="S3167" s="42">
        <f>Data5[[#This Row],[PERSOANE CARE AU PARTICIPAT LA VOT (TURUL 1)]]+Data5[[#This Row],[PERSOANE CARE AU PARTICIPAT LA VOT  (TURUL AL 2-LEA)]]</f>
        <v>1180</v>
      </c>
      <c r="T3167" s="41">
        <f>Data5[[#This Row],[TOTAL CHELTUIELI LEI]]/Data5[[#This Row],[NUMĂRUL PERSOANELOR ÎNSCRISE ÎN LISTELE ELECTORALE]]</f>
        <v>2.9950049950049951</v>
      </c>
      <c r="U3167" s="41">
        <f>Data5[[#This Row],[TOTAL CHELTUIELI EURO]]/Data5[[#This Row],[NUMĂRUL PERSOANELOR ÎNSCRISE ÎN LISTELE ELECTORALE]]</f>
        <v>0.61878990000309819</v>
      </c>
      <c r="V3167" s="41">
        <f>Data5[[#This Row],[TOTAL CHELTUIELI LEI]]/Data5[[#This Row],[NUMĂRUL PERSOANELOR CARE AU PARTICIPAT LA VOT]]</f>
        <v>5.0813559322033894</v>
      </c>
      <c r="W3167" s="41">
        <f>Data5[[#This Row],[TOTAL CHELTUIELI EURO]]/Data5[[#This Row],[NUMĂRUL PERSOANELOR CARE AU PARTICIPAT LA VOT]]</f>
        <v>1.0498452371239004</v>
      </c>
      <c r="X3167" s="43">
        <v>4.8400999999999996</v>
      </c>
      <c r="Y3167" s="114" t="s">
        <v>2884</v>
      </c>
      <c r="Z3167" s="44">
        <v>3</v>
      </c>
      <c r="AA3167" s="115" t="s">
        <v>3105</v>
      </c>
      <c r="AB3167" s="44">
        <v>0</v>
      </c>
      <c r="AC3167" s="45"/>
    </row>
    <row r="3168" spans="1:29" x14ac:dyDescent="0.2">
      <c r="A3168" s="37">
        <v>3167</v>
      </c>
      <c r="B3168" s="38" t="s">
        <v>2700</v>
      </c>
      <c r="C3168" s="39" t="s">
        <v>2745</v>
      </c>
      <c r="D3168" s="40">
        <v>44101</v>
      </c>
      <c r="E3168" s="38">
        <v>1</v>
      </c>
      <c r="F3168" s="38"/>
      <c r="G3168" s="38" t="s">
        <v>2</v>
      </c>
      <c r="H3168" s="38" t="s">
        <v>2</v>
      </c>
      <c r="I3168" s="81">
        <v>400</v>
      </c>
      <c r="J3168" s="81">
        <v>8663</v>
      </c>
      <c r="K3168" s="81">
        <v>0</v>
      </c>
      <c r="L3168" s="41">
        <f>SUM(Data5[[#This Row],[CHELTUIELI DE PERSONAL LEI]:[CHELTUIELI DE CAPITAL (ACTIVE NEFINANCIARE ) LEI]])</f>
        <v>9063</v>
      </c>
      <c r="M3168" s="41">
        <f>Data5[[#This Row],[TOTAL CHELTUIELI LEI]]/Data5[[#This Row],[CURS VALUTAR EURO BNR 22 07 2020]]</f>
        <v>1872.481973512944</v>
      </c>
      <c r="N3168" s="49">
        <v>943</v>
      </c>
      <c r="O3168" s="42"/>
      <c r="P3168" s="104">
        <v>581</v>
      </c>
      <c r="Q3168" s="42"/>
      <c r="R3168" s="42">
        <f>Data5[[#This Row],[PERSOANE ÎNSCRISE ÎN LISTELE ELECTORALE (TURUL 1)            ]]+Data5[[#This Row],[PERSOANE ÎNSCRISE ÎN LISTELE ELECTORALE (TURUL AL 2-LEA)]]</f>
        <v>943</v>
      </c>
      <c r="S3168" s="42">
        <f>Data5[[#This Row],[PERSOANE CARE AU PARTICIPAT LA VOT (TURUL 1)]]+Data5[[#This Row],[PERSOANE CARE AU PARTICIPAT LA VOT  (TURUL AL 2-LEA)]]</f>
        <v>581</v>
      </c>
      <c r="T3168" s="41">
        <f>Data5[[#This Row],[TOTAL CHELTUIELI LEI]]/Data5[[#This Row],[NUMĂRUL PERSOANELOR ÎNSCRISE ÎN LISTELE ELECTORALE]]</f>
        <v>9.6108165429480383</v>
      </c>
      <c r="U3168" s="41">
        <f>Data5[[#This Row],[TOTAL CHELTUIELI EURO]]/Data5[[#This Row],[NUMĂRUL PERSOANELOR ÎNSCRISE ÎN LISTELE ELECTORALE]]</f>
        <v>1.9856648711696119</v>
      </c>
      <c r="V3168" s="41">
        <f>Data5[[#This Row],[TOTAL CHELTUIELI LEI]]/Data5[[#This Row],[NUMĂRUL PERSOANELOR CARE AU PARTICIPAT LA VOT]]</f>
        <v>15.598967297762478</v>
      </c>
      <c r="W3168" s="41">
        <f>Data5[[#This Row],[TOTAL CHELTUIELI EURO]]/Data5[[#This Row],[NUMĂRUL PERSOANELOR CARE AU PARTICIPAT LA VOT]]</f>
        <v>3.222860539609198</v>
      </c>
      <c r="X3168" s="43">
        <v>4.8400999999999996</v>
      </c>
      <c r="Y3168" s="114" t="s">
        <v>2887</v>
      </c>
      <c r="Z3168" s="44">
        <v>9</v>
      </c>
      <c r="AA3168" s="115" t="s">
        <v>3107</v>
      </c>
      <c r="AB3168" s="44">
        <v>1</v>
      </c>
      <c r="AC3168" s="45"/>
    </row>
    <row r="3169" spans="1:29" x14ac:dyDescent="0.2">
      <c r="A3169" s="37">
        <v>3168</v>
      </c>
      <c r="B3169" s="38" t="s">
        <v>2700</v>
      </c>
      <c r="C3169" s="39" t="s">
        <v>2746</v>
      </c>
      <c r="D3169" s="40">
        <v>44101</v>
      </c>
      <c r="E3169" s="38">
        <v>1</v>
      </c>
      <c r="F3169" s="38"/>
      <c r="G3169" s="38" t="s">
        <v>2</v>
      </c>
      <c r="H3169" s="38" t="s">
        <v>2</v>
      </c>
      <c r="I3169" s="39">
        <v>0</v>
      </c>
      <c r="J3169" s="39">
        <v>5550</v>
      </c>
      <c r="K3169" s="39">
        <v>0</v>
      </c>
      <c r="L3169" s="41">
        <f>SUM(Data5[[#This Row],[CHELTUIELI DE PERSONAL LEI]:[CHELTUIELI DE CAPITAL (ACTIVE NEFINANCIARE ) LEI]])</f>
        <v>5550</v>
      </c>
      <c r="M3169" s="41">
        <f>Data5[[#This Row],[TOTAL CHELTUIELI LEI]]/Data5[[#This Row],[CURS VALUTAR EURO BNR 22 07 2020]]</f>
        <v>1146.6705233362948</v>
      </c>
      <c r="N3169" s="49">
        <v>1094</v>
      </c>
      <c r="O3169" s="42"/>
      <c r="P3169" s="104">
        <v>767</v>
      </c>
      <c r="Q3169" s="42"/>
      <c r="R3169" s="42">
        <f>Data5[[#This Row],[PERSOANE ÎNSCRISE ÎN LISTELE ELECTORALE (TURUL 1)            ]]+Data5[[#This Row],[PERSOANE ÎNSCRISE ÎN LISTELE ELECTORALE (TURUL AL 2-LEA)]]</f>
        <v>1094</v>
      </c>
      <c r="S3169" s="42">
        <f>Data5[[#This Row],[PERSOANE CARE AU PARTICIPAT LA VOT (TURUL 1)]]+Data5[[#This Row],[PERSOANE CARE AU PARTICIPAT LA VOT  (TURUL AL 2-LEA)]]</f>
        <v>767</v>
      </c>
      <c r="T3169" s="41">
        <f>Data5[[#This Row],[TOTAL CHELTUIELI LEI]]/Data5[[#This Row],[NUMĂRUL PERSOANELOR ÎNSCRISE ÎN LISTELE ELECTORALE]]</f>
        <v>5.0731261425959779</v>
      </c>
      <c r="U3169" s="41">
        <f>Data5[[#This Row],[TOTAL CHELTUIELI EURO]]/Data5[[#This Row],[NUMĂRUL PERSOANELOR ÎNSCRISE ÎN LISTELE ELECTORALE]]</f>
        <v>1.0481449025011835</v>
      </c>
      <c r="V3169" s="41">
        <f>Data5[[#This Row],[TOTAL CHELTUIELI LEI]]/Data5[[#This Row],[NUMĂRUL PERSOANELOR CARE AU PARTICIPAT LA VOT]]</f>
        <v>7.2359843546284228</v>
      </c>
      <c r="W3169" s="41">
        <f>Data5[[#This Row],[TOTAL CHELTUIELI EURO]]/Data5[[#This Row],[NUMĂRUL PERSOANELOR CARE AU PARTICIPAT LA VOT]]</f>
        <v>1.4950072012207234</v>
      </c>
      <c r="X3169" s="43">
        <v>4.8400999999999996</v>
      </c>
      <c r="Y3169" s="114" t="s">
        <v>2892</v>
      </c>
      <c r="Z3169" s="44">
        <v>5</v>
      </c>
      <c r="AA3169" s="115" t="s">
        <v>3107</v>
      </c>
      <c r="AB3169" s="44">
        <v>1</v>
      </c>
      <c r="AC3169" s="45"/>
    </row>
    <row r="3170" spans="1:29" x14ac:dyDescent="0.2">
      <c r="A3170" s="37">
        <v>3169</v>
      </c>
      <c r="B3170" s="38" t="s">
        <v>2700</v>
      </c>
      <c r="C3170" s="39" t="s">
        <v>2747</v>
      </c>
      <c r="D3170" s="40">
        <v>44101</v>
      </c>
      <c r="E3170" s="38">
        <v>1</v>
      </c>
      <c r="F3170" s="38"/>
      <c r="G3170" s="38" t="s">
        <v>2</v>
      </c>
      <c r="H3170" s="38" t="s">
        <v>2</v>
      </c>
      <c r="I3170" s="81">
        <v>0</v>
      </c>
      <c r="J3170" s="81">
        <v>8270</v>
      </c>
      <c r="K3170" s="81">
        <v>0</v>
      </c>
      <c r="L3170" s="41">
        <f>SUM(Data5[[#This Row],[CHELTUIELI DE PERSONAL LEI]:[CHELTUIELI DE CAPITAL (ACTIVE NEFINANCIARE ) LEI]])</f>
        <v>8270</v>
      </c>
      <c r="M3170" s="41">
        <f>Data5[[#This Row],[TOTAL CHELTUIELI LEI]]/Data5[[#This Row],[CURS VALUTAR EURO BNR 22 07 2020]]</f>
        <v>1708.6423834218303</v>
      </c>
      <c r="N3170" s="49">
        <v>3244</v>
      </c>
      <c r="O3170" s="42"/>
      <c r="P3170" s="104">
        <v>1800</v>
      </c>
      <c r="Q3170" s="42"/>
      <c r="R3170" s="42">
        <f>Data5[[#This Row],[PERSOANE ÎNSCRISE ÎN LISTELE ELECTORALE (TURUL 1)            ]]+Data5[[#This Row],[PERSOANE ÎNSCRISE ÎN LISTELE ELECTORALE (TURUL AL 2-LEA)]]</f>
        <v>3244</v>
      </c>
      <c r="S3170" s="42">
        <f>Data5[[#This Row],[PERSOANE CARE AU PARTICIPAT LA VOT (TURUL 1)]]+Data5[[#This Row],[PERSOANE CARE AU PARTICIPAT LA VOT  (TURUL AL 2-LEA)]]</f>
        <v>1800</v>
      </c>
      <c r="T3170" s="41">
        <f>Data5[[#This Row],[TOTAL CHELTUIELI LEI]]/Data5[[#This Row],[NUMĂRUL PERSOANELOR ÎNSCRISE ÎN LISTELE ELECTORALE]]</f>
        <v>2.5493218249075218</v>
      </c>
      <c r="U3170" s="41">
        <f>Data5[[#This Row],[TOTAL CHELTUIELI EURO]]/Data5[[#This Row],[NUMĂRUL PERSOANELOR ÎNSCRISE ÎN LISTELE ELECTORALE]]</f>
        <v>0.52670850290438664</v>
      </c>
      <c r="V3170" s="41">
        <f>Data5[[#This Row],[TOTAL CHELTUIELI LEI]]/Data5[[#This Row],[NUMĂRUL PERSOANELOR CARE AU PARTICIPAT LA VOT]]</f>
        <v>4.5944444444444441</v>
      </c>
      <c r="W3170" s="41">
        <f>Data5[[#This Row],[TOTAL CHELTUIELI EURO]]/Data5[[#This Row],[NUMĂRUL PERSOANELOR CARE AU PARTICIPAT LA VOT]]</f>
        <v>0.9492457685676835</v>
      </c>
      <c r="X3170" s="43">
        <v>4.8400999999999996</v>
      </c>
      <c r="Y3170" s="114" t="s">
        <v>2891</v>
      </c>
      <c r="Z3170" s="44">
        <v>2</v>
      </c>
      <c r="AA3170" s="115" t="s">
        <v>3105</v>
      </c>
      <c r="AB3170" s="44">
        <v>0</v>
      </c>
      <c r="AC3170" s="45"/>
    </row>
    <row r="3171" spans="1:29" x14ac:dyDescent="0.2">
      <c r="A3171" s="37">
        <v>3170</v>
      </c>
      <c r="B3171" s="38" t="s">
        <v>2700</v>
      </c>
      <c r="C3171" s="39" t="s">
        <v>2748</v>
      </c>
      <c r="D3171" s="40">
        <v>44101</v>
      </c>
      <c r="E3171" s="38">
        <v>1</v>
      </c>
      <c r="F3171" s="38"/>
      <c r="G3171" s="38" t="s">
        <v>2</v>
      </c>
      <c r="H3171" s="38" t="s">
        <v>2</v>
      </c>
      <c r="I3171" s="81">
        <v>2400</v>
      </c>
      <c r="J3171" s="81">
        <v>2628.26</v>
      </c>
      <c r="K3171" s="81">
        <v>0</v>
      </c>
      <c r="L3171" s="41">
        <f>SUM(Data5[[#This Row],[CHELTUIELI DE PERSONAL LEI]:[CHELTUIELI DE CAPITAL (ACTIVE NEFINANCIARE ) LEI]])</f>
        <v>5028.26</v>
      </c>
      <c r="M3171" s="41">
        <f>Data5[[#This Row],[TOTAL CHELTUIELI LEI]]/Data5[[#This Row],[CURS VALUTAR EURO BNR 22 07 2020]]</f>
        <v>1038.8752298506231</v>
      </c>
      <c r="N3171" s="49">
        <v>1995</v>
      </c>
      <c r="O3171" s="42"/>
      <c r="P3171" s="104">
        <v>1365</v>
      </c>
      <c r="Q3171" s="42"/>
      <c r="R3171" s="42">
        <f>Data5[[#This Row],[PERSOANE ÎNSCRISE ÎN LISTELE ELECTORALE (TURUL 1)            ]]+Data5[[#This Row],[PERSOANE ÎNSCRISE ÎN LISTELE ELECTORALE (TURUL AL 2-LEA)]]</f>
        <v>1995</v>
      </c>
      <c r="S3171" s="42">
        <f>Data5[[#This Row],[PERSOANE CARE AU PARTICIPAT LA VOT (TURUL 1)]]+Data5[[#This Row],[PERSOANE CARE AU PARTICIPAT LA VOT  (TURUL AL 2-LEA)]]</f>
        <v>1365</v>
      </c>
      <c r="T3171" s="41">
        <f>Data5[[#This Row],[TOTAL CHELTUIELI LEI]]/Data5[[#This Row],[NUMĂRUL PERSOANELOR ÎNSCRISE ÎN LISTELE ELECTORALE]]</f>
        <v>2.5204310776942358</v>
      </c>
      <c r="U3171" s="41">
        <f>Data5[[#This Row],[TOTAL CHELTUIELI EURO]]/Data5[[#This Row],[NUMĂRUL PERSOANELOR ÎNSCRISE ÎN LISTELE ELECTORALE]]</f>
        <v>0.52073946358427226</v>
      </c>
      <c r="V3171" s="41">
        <f>Data5[[#This Row],[TOTAL CHELTUIELI LEI]]/Data5[[#This Row],[NUMĂRUL PERSOANELOR CARE AU PARTICIPAT LA VOT]]</f>
        <v>3.68370695970696</v>
      </c>
      <c r="W3171" s="41">
        <f>Data5[[#This Row],[TOTAL CHELTUIELI EURO]]/Data5[[#This Row],[NUMĂRUL PERSOANELOR CARE AU PARTICIPAT LA VOT]]</f>
        <v>0.761080754469321</v>
      </c>
      <c r="X3171" s="43">
        <v>4.8400999999999996</v>
      </c>
      <c r="Y3171" s="114" t="s">
        <v>2891</v>
      </c>
      <c r="Z3171" s="44">
        <v>2</v>
      </c>
      <c r="AA3171" s="115" t="s">
        <v>3105</v>
      </c>
      <c r="AB3171" s="44">
        <v>0</v>
      </c>
      <c r="AC3171" s="45"/>
    </row>
    <row r="3172" spans="1:29" x14ac:dyDescent="0.2">
      <c r="A3172" s="37">
        <v>3171</v>
      </c>
      <c r="B3172" s="38" t="s">
        <v>2700</v>
      </c>
      <c r="C3172" s="39" t="s">
        <v>2749</v>
      </c>
      <c r="D3172" s="40">
        <v>44101</v>
      </c>
      <c r="E3172" s="38">
        <v>1</v>
      </c>
      <c r="F3172" s="38"/>
      <c r="G3172" s="38" t="s">
        <v>2</v>
      </c>
      <c r="H3172" s="38" t="s">
        <v>2</v>
      </c>
      <c r="I3172" s="81">
        <v>1500</v>
      </c>
      <c r="J3172" s="81">
        <v>22982.05</v>
      </c>
      <c r="K3172" s="81">
        <v>0</v>
      </c>
      <c r="L3172" s="41">
        <f>SUM(Data5[[#This Row],[CHELTUIELI DE PERSONAL LEI]:[CHELTUIELI DE CAPITAL (ACTIVE NEFINANCIARE ) LEI]])</f>
        <v>24482.05</v>
      </c>
      <c r="M3172" s="41">
        <f>Data5[[#This Row],[TOTAL CHELTUIELI LEI]]/Data5[[#This Row],[CURS VALUTAR EURO BNR 22 07 2020]]</f>
        <v>5058.1702857378987</v>
      </c>
      <c r="N3172" s="49">
        <v>3116</v>
      </c>
      <c r="O3172" s="42"/>
      <c r="P3172" s="104">
        <v>1307</v>
      </c>
      <c r="Q3172" s="42"/>
      <c r="R3172" s="42">
        <f>Data5[[#This Row],[PERSOANE ÎNSCRISE ÎN LISTELE ELECTORALE (TURUL 1)            ]]+Data5[[#This Row],[PERSOANE ÎNSCRISE ÎN LISTELE ELECTORALE (TURUL AL 2-LEA)]]</f>
        <v>3116</v>
      </c>
      <c r="S3172" s="42">
        <f>Data5[[#This Row],[PERSOANE CARE AU PARTICIPAT LA VOT (TURUL 1)]]+Data5[[#This Row],[PERSOANE CARE AU PARTICIPAT LA VOT  (TURUL AL 2-LEA)]]</f>
        <v>1307</v>
      </c>
      <c r="T3172" s="41">
        <f>Data5[[#This Row],[TOTAL CHELTUIELI LEI]]/Data5[[#This Row],[NUMĂRUL PERSOANELOR ÎNSCRISE ÎN LISTELE ELECTORALE]]</f>
        <v>7.8568838254172011</v>
      </c>
      <c r="U3172" s="41">
        <f>Data5[[#This Row],[TOTAL CHELTUIELI EURO]]/Data5[[#This Row],[NUMĂRUL PERSOANELOR ÎNSCRISE ÎN LISTELE ELECTORALE]]</f>
        <v>1.6232895653844348</v>
      </c>
      <c r="V3172" s="41">
        <f>Data5[[#This Row],[TOTAL CHELTUIELI LEI]]/Data5[[#This Row],[NUMĂRUL PERSOANELOR CARE AU PARTICIPAT LA VOT]]</f>
        <v>18.731484315225707</v>
      </c>
      <c r="W3172" s="41">
        <f>Data5[[#This Row],[TOTAL CHELTUIELI EURO]]/Data5[[#This Row],[NUMĂRUL PERSOANELOR CARE AU PARTICIPAT LA VOT]]</f>
        <v>3.8700614274964793</v>
      </c>
      <c r="X3172" s="43">
        <v>4.8400999999999996</v>
      </c>
      <c r="Y3172" s="114" t="s">
        <v>2886</v>
      </c>
      <c r="Z3172" s="44">
        <v>7</v>
      </c>
      <c r="AA3172" s="115" t="s">
        <v>3107</v>
      </c>
      <c r="AB3172" s="44">
        <v>1</v>
      </c>
      <c r="AC3172" s="45"/>
    </row>
    <row r="3173" spans="1:29" x14ac:dyDescent="0.2">
      <c r="A3173" s="37">
        <v>3172</v>
      </c>
      <c r="B3173" s="38" t="s">
        <v>2700</v>
      </c>
      <c r="C3173" s="39" t="s">
        <v>2750</v>
      </c>
      <c r="D3173" s="40">
        <v>44101</v>
      </c>
      <c r="E3173" s="38">
        <v>1</v>
      </c>
      <c r="F3173" s="38"/>
      <c r="G3173" s="38" t="s">
        <v>2</v>
      </c>
      <c r="H3173" s="38" t="s">
        <v>2</v>
      </c>
      <c r="I3173" s="81">
        <v>3600</v>
      </c>
      <c r="J3173" s="81">
        <v>4753.05</v>
      </c>
      <c r="K3173" s="81">
        <v>0</v>
      </c>
      <c r="L3173" s="41">
        <f>SUM(Data5[[#This Row],[CHELTUIELI DE PERSONAL LEI]:[CHELTUIELI DE CAPITAL (ACTIVE NEFINANCIARE ) LEI]])</f>
        <v>8353.0499999999993</v>
      </c>
      <c r="M3173" s="41">
        <f>Data5[[#This Row],[TOTAL CHELTUIELI LEI]]/Data5[[#This Row],[CURS VALUTAR EURO BNR 22 07 2020]]</f>
        <v>1725.8011198115742</v>
      </c>
      <c r="N3173" s="49">
        <v>1451</v>
      </c>
      <c r="O3173" s="42"/>
      <c r="P3173" s="104">
        <v>976</v>
      </c>
      <c r="Q3173" s="42"/>
      <c r="R3173" s="42">
        <f>Data5[[#This Row],[PERSOANE ÎNSCRISE ÎN LISTELE ELECTORALE (TURUL 1)            ]]+Data5[[#This Row],[PERSOANE ÎNSCRISE ÎN LISTELE ELECTORALE (TURUL AL 2-LEA)]]</f>
        <v>1451</v>
      </c>
      <c r="S3173" s="42">
        <f>Data5[[#This Row],[PERSOANE CARE AU PARTICIPAT LA VOT (TURUL 1)]]+Data5[[#This Row],[PERSOANE CARE AU PARTICIPAT LA VOT  (TURUL AL 2-LEA)]]</f>
        <v>976</v>
      </c>
      <c r="T3173" s="41">
        <f>Data5[[#This Row],[TOTAL CHELTUIELI LEI]]/Data5[[#This Row],[NUMĂRUL PERSOANELOR ÎNSCRISE ÎN LISTELE ELECTORALE]]</f>
        <v>5.7567539627842859</v>
      </c>
      <c r="U3173" s="41">
        <f>Data5[[#This Row],[TOTAL CHELTUIELI EURO]]/Data5[[#This Row],[NUMĂRUL PERSOANELOR ÎNSCRISE ÎN LISTELE ELECTORALE]]</f>
        <v>1.1893874016620083</v>
      </c>
      <c r="V3173" s="41">
        <f>Data5[[#This Row],[TOTAL CHELTUIELI LEI]]/Data5[[#This Row],[NUMĂRUL PERSOANELOR CARE AU PARTICIPAT LA VOT]]</f>
        <v>8.5584528688524575</v>
      </c>
      <c r="W3173" s="41">
        <f>Data5[[#This Row],[TOTAL CHELTUIELI EURO]]/Data5[[#This Row],[NUMĂRUL PERSOANELOR CARE AU PARTICIPAT LA VOT]]</f>
        <v>1.7682388522659571</v>
      </c>
      <c r="X3173" s="43">
        <v>4.8400999999999996</v>
      </c>
      <c r="Y3173" s="114" t="s">
        <v>2892</v>
      </c>
      <c r="Z3173" s="44">
        <v>5</v>
      </c>
      <c r="AA3173" s="115" t="s">
        <v>3107</v>
      </c>
      <c r="AB3173" s="44">
        <v>1</v>
      </c>
      <c r="AC3173" s="45"/>
    </row>
    <row r="3174" spans="1:29" x14ac:dyDescent="0.2">
      <c r="A3174" s="37">
        <v>3173</v>
      </c>
      <c r="B3174" s="38" t="s">
        <v>2700</v>
      </c>
      <c r="C3174" s="39" t="s">
        <v>2751</v>
      </c>
      <c r="D3174" s="40">
        <v>44101</v>
      </c>
      <c r="E3174" s="38">
        <v>1</v>
      </c>
      <c r="F3174" s="38"/>
      <c r="G3174" s="38" t="s">
        <v>2</v>
      </c>
      <c r="H3174" s="38" t="s">
        <v>2</v>
      </c>
      <c r="I3174" s="39">
        <v>0</v>
      </c>
      <c r="J3174" s="39">
        <v>2339</v>
      </c>
      <c r="K3174" s="39">
        <v>0</v>
      </c>
      <c r="L3174" s="41">
        <f>SUM(Data5[[#This Row],[CHELTUIELI DE PERSONAL LEI]:[CHELTUIELI DE CAPITAL (ACTIVE NEFINANCIARE ) LEI]])</f>
        <v>2339</v>
      </c>
      <c r="M3174" s="41">
        <f>Data5[[#This Row],[TOTAL CHELTUIELI LEI]]/Data5[[#This Row],[CURS VALUTAR EURO BNR 22 07 2020]]</f>
        <v>483.25447821326009</v>
      </c>
      <c r="N3174" s="49">
        <v>1908</v>
      </c>
      <c r="O3174" s="42"/>
      <c r="P3174" s="104">
        <v>1019</v>
      </c>
      <c r="Q3174" s="42"/>
      <c r="R3174" s="42">
        <f>Data5[[#This Row],[PERSOANE ÎNSCRISE ÎN LISTELE ELECTORALE (TURUL 1)            ]]+Data5[[#This Row],[PERSOANE ÎNSCRISE ÎN LISTELE ELECTORALE (TURUL AL 2-LEA)]]</f>
        <v>1908</v>
      </c>
      <c r="S3174" s="42">
        <f>Data5[[#This Row],[PERSOANE CARE AU PARTICIPAT LA VOT (TURUL 1)]]+Data5[[#This Row],[PERSOANE CARE AU PARTICIPAT LA VOT  (TURUL AL 2-LEA)]]</f>
        <v>1019</v>
      </c>
      <c r="T3174" s="41">
        <f>Data5[[#This Row],[TOTAL CHELTUIELI LEI]]/Data5[[#This Row],[NUMĂRUL PERSOANELOR ÎNSCRISE ÎN LISTELE ELECTORALE]]</f>
        <v>1.2258909853249476</v>
      </c>
      <c r="U3174" s="41">
        <f>Data5[[#This Row],[TOTAL CHELTUIELI EURO]]/Data5[[#This Row],[NUMĂRUL PERSOANELOR ÎNSCRISE ÎN LISTELE ELECTORALE]]</f>
        <v>0.25327802841365832</v>
      </c>
      <c r="V3174" s="41">
        <f>Data5[[#This Row],[TOTAL CHELTUIELI LEI]]/Data5[[#This Row],[NUMĂRUL PERSOANELOR CARE AU PARTICIPAT LA VOT]]</f>
        <v>2.2953876349362119</v>
      </c>
      <c r="W3174" s="41">
        <f>Data5[[#This Row],[TOTAL CHELTUIELI EURO]]/Data5[[#This Row],[NUMĂRUL PERSOANELOR CARE AU PARTICIPAT LA VOT]]</f>
        <v>0.47424384515530921</v>
      </c>
      <c r="X3174" s="43">
        <v>4.8400999999999996</v>
      </c>
      <c r="Y3174" s="114" t="s">
        <v>2894</v>
      </c>
      <c r="Z3174" s="44">
        <v>1</v>
      </c>
      <c r="AA3174" s="115" t="s">
        <v>3105</v>
      </c>
      <c r="AB3174" s="44">
        <v>0</v>
      </c>
      <c r="AC3174" s="45"/>
    </row>
    <row r="3175" spans="1:29" x14ac:dyDescent="0.2">
      <c r="A3175" s="37">
        <v>3174</v>
      </c>
      <c r="B3175" s="38" t="s">
        <v>2700</v>
      </c>
      <c r="C3175" s="39" t="s">
        <v>2752</v>
      </c>
      <c r="D3175" s="40">
        <v>44101</v>
      </c>
      <c r="E3175" s="38">
        <v>1</v>
      </c>
      <c r="F3175" s="38"/>
      <c r="G3175" s="38" t="s">
        <v>2</v>
      </c>
      <c r="H3175" s="38" t="s">
        <v>2</v>
      </c>
      <c r="I3175" s="81">
        <v>18000</v>
      </c>
      <c r="J3175" s="81">
        <v>2703</v>
      </c>
      <c r="K3175" s="81">
        <v>0</v>
      </c>
      <c r="L3175" s="41">
        <f>SUM(Data5[[#This Row],[CHELTUIELI DE PERSONAL LEI]:[CHELTUIELI DE CAPITAL (ACTIVE NEFINANCIARE ) LEI]])</f>
        <v>20703</v>
      </c>
      <c r="M3175" s="41">
        <f>Data5[[#This Row],[TOTAL CHELTUIELI LEI]]/Data5[[#This Row],[CURS VALUTAR EURO BNR 22 07 2020]]</f>
        <v>4277.3909629966329</v>
      </c>
      <c r="N3175" s="49">
        <v>2512</v>
      </c>
      <c r="O3175" s="42"/>
      <c r="P3175" s="104">
        <v>751</v>
      </c>
      <c r="Q3175" s="42"/>
      <c r="R3175" s="42">
        <f>Data5[[#This Row],[PERSOANE ÎNSCRISE ÎN LISTELE ELECTORALE (TURUL 1)            ]]+Data5[[#This Row],[PERSOANE ÎNSCRISE ÎN LISTELE ELECTORALE (TURUL AL 2-LEA)]]</f>
        <v>2512</v>
      </c>
      <c r="S3175" s="42">
        <f>Data5[[#This Row],[PERSOANE CARE AU PARTICIPAT LA VOT (TURUL 1)]]+Data5[[#This Row],[PERSOANE CARE AU PARTICIPAT LA VOT  (TURUL AL 2-LEA)]]</f>
        <v>751</v>
      </c>
      <c r="T3175" s="41">
        <f>Data5[[#This Row],[TOTAL CHELTUIELI LEI]]/Data5[[#This Row],[NUMĂRUL PERSOANELOR ÎNSCRISE ÎN LISTELE ELECTORALE]]</f>
        <v>8.2416401273885356</v>
      </c>
      <c r="U3175" s="41">
        <f>Data5[[#This Row],[TOTAL CHELTUIELI EURO]]/Data5[[#This Row],[NUMĂRUL PERSOANELOR ÎNSCRISE ÎN LISTELE ELECTORALE]]</f>
        <v>1.7027830266706341</v>
      </c>
      <c r="V3175" s="41">
        <f>Data5[[#This Row],[TOTAL CHELTUIELI LEI]]/Data5[[#This Row],[NUMĂRUL PERSOANELOR CARE AU PARTICIPAT LA VOT]]</f>
        <v>27.567243675099867</v>
      </c>
      <c r="W3175" s="41">
        <f>Data5[[#This Row],[TOTAL CHELTUIELI EURO]]/Data5[[#This Row],[NUMĂRUL PERSOANELOR CARE AU PARTICIPAT LA VOT]]</f>
        <v>5.6955938255614287</v>
      </c>
      <c r="X3175" s="43">
        <v>4.8400999999999996</v>
      </c>
      <c r="Y3175" s="114" t="s">
        <v>2896</v>
      </c>
      <c r="Z3175" s="44">
        <v>8</v>
      </c>
      <c r="AA3175" s="115" t="s">
        <v>3107</v>
      </c>
      <c r="AB3175" s="44">
        <v>1</v>
      </c>
      <c r="AC3175" s="45"/>
    </row>
    <row r="3176" spans="1:29" x14ac:dyDescent="0.2">
      <c r="A3176" s="37">
        <v>3175</v>
      </c>
      <c r="B3176" s="38" t="s">
        <v>2700</v>
      </c>
      <c r="C3176" s="39" t="s">
        <v>2753</v>
      </c>
      <c r="D3176" s="40">
        <v>44101</v>
      </c>
      <c r="E3176" s="38">
        <v>1</v>
      </c>
      <c r="F3176" s="38"/>
      <c r="G3176" s="38" t="s">
        <v>2</v>
      </c>
      <c r="H3176" s="38" t="s">
        <v>2</v>
      </c>
      <c r="I3176" s="81">
        <v>3120</v>
      </c>
      <c r="J3176" s="81">
        <v>1497.3</v>
      </c>
      <c r="K3176" s="81">
        <v>0</v>
      </c>
      <c r="L3176" s="41">
        <f>SUM(Data5[[#This Row],[CHELTUIELI DE PERSONAL LEI]:[CHELTUIELI DE CAPITAL (ACTIVE NEFINANCIARE ) LEI]])</f>
        <v>4617.3</v>
      </c>
      <c r="M3176" s="41">
        <f>Data5[[#This Row],[TOTAL CHELTUIELI LEI]]/Data5[[#This Row],[CURS VALUTAR EURO BNR 22 07 2020]]</f>
        <v>953.96789322534664</v>
      </c>
      <c r="N3176" s="49">
        <v>6453</v>
      </c>
      <c r="O3176" s="42"/>
      <c r="P3176" s="104">
        <v>2314</v>
      </c>
      <c r="Q3176" s="42"/>
      <c r="R3176" s="42">
        <f>Data5[[#This Row],[PERSOANE ÎNSCRISE ÎN LISTELE ELECTORALE (TURUL 1)            ]]+Data5[[#This Row],[PERSOANE ÎNSCRISE ÎN LISTELE ELECTORALE (TURUL AL 2-LEA)]]</f>
        <v>6453</v>
      </c>
      <c r="S3176" s="42">
        <f>Data5[[#This Row],[PERSOANE CARE AU PARTICIPAT LA VOT (TURUL 1)]]+Data5[[#This Row],[PERSOANE CARE AU PARTICIPAT LA VOT  (TURUL AL 2-LEA)]]</f>
        <v>2314</v>
      </c>
      <c r="T3176" s="41">
        <f>Data5[[#This Row],[TOTAL CHELTUIELI LEI]]/Data5[[#This Row],[NUMĂRUL PERSOANELOR ÎNSCRISE ÎN LISTELE ELECTORALE]]</f>
        <v>0.71552766155276615</v>
      </c>
      <c r="U3176" s="41">
        <f>Data5[[#This Row],[TOTAL CHELTUIELI EURO]]/Data5[[#This Row],[NUMĂRUL PERSOANELOR ÎNSCRISE ÎN LISTELE ELECTORALE]]</f>
        <v>0.14783323930347847</v>
      </c>
      <c r="V3176" s="41">
        <f>Data5[[#This Row],[TOTAL CHELTUIELI LEI]]/Data5[[#This Row],[NUMĂRUL PERSOANELOR CARE AU PARTICIPAT LA VOT]]</f>
        <v>1.9953759723422646</v>
      </c>
      <c r="W3176" s="41">
        <f>Data5[[#This Row],[TOTAL CHELTUIELI EURO]]/Data5[[#This Row],[NUMĂRUL PERSOANELOR CARE AU PARTICIPAT LA VOT]]</f>
        <v>0.41225924512763468</v>
      </c>
      <c r="X3176" s="43">
        <v>4.8400999999999996</v>
      </c>
      <c r="Y3176" s="114" t="s">
        <v>2890</v>
      </c>
      <c r="Z3176" s="44">
        <v>0</v>
      </c>
      <c r="AA3176" s="115" t="s">
        <v>3105</v>
      </c>
      <c r="AB3176" s="44">
        <v>0</v>
      </c>
      <c r="AC3176" s="45"/>
    </row>
    <row r="3177" spans="1:29" x14ac:dyDescent="0.2">
      <c r="A3177" s="37">
        <v>3176</v>
      </c>
      <c r="B3177" s="38" t="s">
        <v>2700</v>
      </c>
      <c r="C3177" s="39" t="s">
        <v>2754</v>
      </c>
      <c r="D3177" s="40">
        <v>44101</v>
      </c>
      <c r="E3177" s="38">
        <v>1</v>
      </c>
      <c r="F3177" s="38"/>
      <c r="G3177" s="38" t="s">
        <v>2</v>
      </c>
      <c r="H3177" s="38" t="s">
        <v>2</v>
      </c>
      <c r="I3177" s="39">
        <v>0</v>
      </c>
      <c r="J3177" s="39">
        <v>14610</v>
      </c>
      <c r="K3177" s="39">
        <v>0</v>
      </c>
      <c r="L3177" s="41">
        <f>SUM(Data5[[#This Row],[CHELTUIELI DE PERSONAL LEI]:[CHELTUIELI DE CAPITAL (ACTIVE NEFINANCIARE ) LEI]])</f>
        <v>14610</v>
      </c>
      <c r="M3177" s="41">
        <f>Data5[[#This Row],[TOTAL CHELTUIELI LEI]]/Data5[[#This Row],[CURS VALUTAR EURO BNR 22 07 2020]]</f>
        <v>3018.5326749447327</v>
      </c>
      <c r="N3177" s="49">
        <v>3419</v>
      </c>
      <c r="O3177" s="42"/>
      <c r="P3177" s="104">
        <v>1592</v>
      </c>
      <c r="Q3177" s="42"/>
      <c r="R3177" s="42">
        <f>Data5[[#This Row],[PERSOANE ÎNSCRISE ÎN LISTELE ELECTORALE (TURUL 1)            ]]+Data5[[#This Row],[PERSOANE ÎNSCRISE ÎN LISTELE ELECTORALE (TURUL AL 2-LEA)]]</f>
        <v>3419</v>
      </c>
      <c r="S3177" s="42">
        <f>Data5[[#This Row],[PERSOANE CARE AU PARTICIPAT LA VOT (TURUL 1)]]+Data5[[#This Row],[PERSOANE CARE AU PARTICIPAT LA VOT  (TURUL AL 2-LEA)]]</f>
        <v>1592</v>
      </c>
      <c r="T3177" s="41">
        <f>Data5[[#This Row],[TOTAL CHELTUIELI LEI]]/Data5[[#This Row],[NUMĂRUL PERSOANELOR ÎNSCRISE ÎN LISTELE ELECTORALE]]</f>
        <v>4.273179292190699</v>
      </c>
      <c r="U3177" s="41">
        <f>Data5[[#This Row],[TOTAL CHELTUIELI EURO]]/Data5[[#This Row],[NUMĂRUL PERSOANELOR ÎNSCRISE ÎN LISTELE ELECTORALE]]</f>
        <v>0.88287004239389666</v>
      </c>
      <c r="V3177" s="41">
        <f>Data5[[#This Row],[TOTAL CHELTUIELI LEI]]/Data5[[#This Row],[NUMĂRUL PERSOANELOR CARE AU PARTICIPAT LA VOT]]</f>
        <v>9.1771356783919593</v>
      </c>
      <c r="W3177" s="41">
        <f>Data5[[#This Row],[TOTAL CHELTUIELI EURO]]/Data5[[#This Row],[NUMĂRUL PERSOANELOR CARE AU PARTICIPAT LA VOT]]</f>
        <v>1.8960632380306111</v>
      </c>
      <c r="X3177" s="43">
        <v>4.8400999999999996</v>
      </c>
      <c r="Y3177" s="114" t="s">
        <v>2895</v>
      </c>
      <c r="Z3177" s="44">
        <v>4</v>
      </c>
      <c r="AA3177" s="115" t="s">
        <v>3105</v>
      </c>
      <c r="AB3177" s="44">
        <v>0</v>
      </c>
      <c r="AC3177" s="45"/>
    </row>
    <row r="3178" spans="1:29" x14ac:dyDescent="0.2">
      <c r="A3178" s="37">
        <v>3177</v>
      </c>
      <c r="B3178" s="38" t="s">
        <v>2700</v>
      </c>
      <c r="C3178" s="39" t="s">
        <v>2755</v>
      </c>
      <c r="D3178" s="40">
        <v>44101</v>
      </c>
      <c r="E3178" s="38">
        <v>1</v>
      </c>
      <c r="F3178" s="38"/>
      <c r="G3178" s="38" t="s">
        <v>2</v>
      </c>
      <c r="H3178" s="38" t="s">
        <v>2</v>
      </c>
      <c r="I3178" s="81">
        <v>0</v>
      </c>
      <c r="J3178" s="81">
        <v>0</v>
      </c>
      <c r="K3178" s="81">
        <v>0</v>
      </c>
      <c r="L3178" s="41">
        <f>SUM(Data5[[#This Row],[CHELTUIELI DE PERSONAL LEI]:[CHELTUIELI DE CAPITAL (ACTIVE NEFINANCIARE ) LEI]])</f>
        <v>0</v>
      </c>
      <c r="M3178" s="41">
        <f>Data5[[#This Row],[TOTAL CHELTUIELI LEI]]/Data5[[#This Row],[CURS VALUTAR EURO BNR 22 07 2020]]</f>
        <v>0</v>
      </c>
      <c r="N3178" s="49">
        <v>1256</v>
      </c>
      <c r="O3178" s="42"/>
      <c r="P3178" s="104">
        <v>752</v>
      </c>
      <c r="Q3178" s="42"/>
      <c r="R3178" s="42">
        <f>Data5[[#This Row],[PERSOANE ÎNSCRISE ÎN LISTELE ELECTORALE (TURUL 1)            ]]+Data5[[#This Row],[PERSOANE ÎNSCRISE ÎN LISTELE ELECTORALE (TURUL AL 2-LEA)]]</f>
        <v>1256</v>
      </c>
      <c r="S3178" s="42">
        <f>Data5[[#This Row],[PERSOANE CARE AU PARTICIPAT LA VOT (TURUL 1)]]+Data5[[#This Row],[PERSOANE CARE AU PARTICIPAT LA VOT  (TURUL AL 2-LEA)]]</f>
        <v>752</v>
      </c>
      <c r="T3178" s="41">
        <f>Data5[[#This Row],[TOTAL CHELTUIELI LEI]]/Data5[[#This Row],[NUMĂRUL PERSOANELOR ÎNSCRISE ÎN LISTELE ELECTORALE]]</f>
        <v>0</v>
      </c>
      <c r="U3178" s="41">
        <f>Data5[[#This Row],[TOTAL CHELTUIELI EURO]]/Data5[[#This Row],[NUMĂRUL PERSOANELOR ÎNSCRISE ÎN LISTELE ELECTORALE]]</f>
        <v>0</v>
      </c>
      <c r="V3178" s="41">
        <f>Data5[[#This Row],[TOTAL CHELTUIELI LEI]]/Data5[[#This Row],[NUMĂRUL PERSOANELOR CARE AU PARTICIPAT LA VOT]]</f>
        <v>0</v>
      </c>
      <c r="W3178" s="41">
        <f>Data5[[#This Row],[TOTAL CHELTUIELI EURO]]/Data5[[#This Row],[NUMĂRUL PERSOANELOR CARE AU PARTICIPAT LA VOT]]</f>
        <v>0</v>
      </c>
      <c r="X3178" s="43">
        <v>4.8400999999999996</v>
      </c>
      <c r="Y3178" s="114" t="s">
        <v>2890</v>
      </c>
      <c r="Z3178" s="44">
        <v>0</v>
      </c>
      <c r="AA3178" s="115" t="s">
        <v>3105</v>
      </c>
      <c r="AB3178" s="44">
        <v>0</v>
      </c>
      <c r="AC3178" s="45"/>
    </row>
    <row r="3179" spans="1:29" x14ac:dyDescent="0.2">
      <c r="A3179" s="37">
        <v>3178</v>
      </c>
      <c r="B3179" s="38" t="s">
        <v>2700</v>
      </c>
      <c r="C3179" s="39" t="s">
        <v>2756</v>
      </c>
      <c r="D3179" s="40">
        <v>44101</v>
      </c>
      <c r="E3179" s="38">
        <v>1</v>
      </c>
      <c r="F3179" s="38"/>
      <c r="G3179" s="38" t="s">
        <v>2</v>
      </c>
      <c r="H3179" s="38" t="s">
        <v>2</v>
      </c>
      <c r="I3179" s="39">
        <v>3400</v>
      </c>
      <c r="J3179" s="39">
        <v>4248</v>
      </c>
      <c r="K3179" s="39">
        <v>0</v>
      </c>
      <c r="L3179" s="41">
        <f>SUM(Data5[[#This Row],[CHELTUIELI DE PERSONAL LEI]:[CHELTUIELI DE CAPITAL (ACTIVE NEFINANCIARE ) LEI]])</f>
        <v>7648</v>
      </c>
      <c r="M3179" s="41">
        <f>Data5[[#This Row],[TOTAL CHELTUIELI LEI]]/Data5[[#This Row],[CURS VALUTAR EURO BNR 22 07 2020]]</f>
        <v>1580.1326418875644</v>
      </c>
      <c r="N3179" s="49">
        <v>1605</v>
      </c>
      <c r="O3179" s="42"/>
      <c r="P3179" s="104">
        <v>1017</v>
      </c>
      <c r="Q3179" s="42"/>
      <c r="R3179" s="42">
        <f>Data5[[#This Row],[PERSOANE ÎNSCRISE ÎN LISTELE ELECTORALE (TURUL 1)            ]]+Data5[[#This Row],[PERSOANE ÎNSCRISE ÎN LISTELE ELECTORALE (TURUL AL 2-LEA)]]</f>
        <v>1605</v>
      </c>
      <c r="S3179" s="42">
        <f>Data5[[#This Row],[PERSOANE CARE AU PARTICIPAT LA VOT (TURUL 1)]]+Data5[[#This Row],[PERSOANE CARE AU PARTICIPAT LA VOT  (TURUL AL 2-LEA)]]</f>
        <v>1017</v>
      </c>
      <c r="T3179" s="41">
        <f>Data5[[#This Row],[TOTAL CHELTUIELI LEI]]/Data5[[#This Row],[NUMĂRUL PERSOANELOR ÎNSCRISE ÎN LISTELE ELECTORALE]]</f>
        <v>4.7651090342679128</v>
      </c>
      <c r="U3179" s="41">
        <f>Data5[[#This Row],[TOTAL CHELTUIELI EURO]]/Data5[[#This Row],[NUMĂRUL PERSOANELOR ÎNSCRISE ÎN LISTELE ELECTORALE]]</f>
        <v>0.98450631893306195</v>
      </c>
      <c r="V3179" s="41">
        <f>Data5[[#This Row],[TOTAL CHELTUIELI LEI]]/Data5[[#This Row],[NUMĂRUL PERSOANELOR CARE AU PARTICIPAT LA VOT]]</f>
        <v>7.5201573254670597</v>
      </c>
      <c r="W3179" s="41">
        <f>Data5[[#This Row],[TOTAL CHELTUIELI EURO]]/Data5[[#This Row],[NUMĂRUL PERSOANELOR CARE AU PARTICIPAT LA VOT]]</f>
        <v>1.5537194118855107</v>
      </c>
      <c r="X3179" s="43">
        <v>4.8400999999999996</v>
      </c>
      <c r="Y3179" s="114" t="s">
        <v>2895</v>
      </c>
      <c r="Z3179" s="44">
        <v>4</v>
      </c>
      <c r="AA3179" s="115" t="s">
        <v>3105</v>
      </c>
      <c r="AB3179" s="44">
        <v>0</v>
      </c>
      <c r="AC3179" s="45"/>
    </row>
    <row r="3180" spans="1:29" x14ac:dyDescent="0.2">
      <c r="A3180" s="37">
        <v>3179</v>
      </c>
      <c r="B3180" s="38" t="s">
        <v>2700</v>
      </c>
      <c r="C3180" s="39" t="s">
        <v>734</v>
      </c>
      <c r="D3180" s="40">
        <v>44101</v>
      </c>
      <c r="E3180" s="38">
        <v>1</v>
      </c>
      <c r="F3180" s="38"/>
      <c r="G3180" s="38" t="s">
        <v>2</v>
      </c>
      <c r="H3180" s="38" t="s">
        <v>2</v>
      </c>
      <c r="I3180" s="81">
        <v>3748</v>
      </c>
      <c r="J3180" s="81">
        <v>2221</v>
      </c>
      <c r="K3180" s="81">
        <v>0</v>
      </c>
      <c r="L3180" s="41">
        <f>SUM(Data5[[#This Row],[CHELTUIELI DE PERSONAL LEI]:[CHELTUIELI DE CAPITAL (ACTIVE NEFINANCIARE ) LEI]])</f>
        <v>5969</v>
      </c>
      <c r="M3180" s="41">
        <f>Data5[[#This Row],[TOTAL CHELTUIELI LEI]]/Data5[[#This Row],[CURS VALUTAR EURO BNR 22 07 2020]]</f>
        <v>1233.2389826656474</v>
      </c>
      <c r="N3180" s="49">
        <v>3342</v>
      </c>
      <c r="O3180" s="42"/>
      <c r="P3180" s="104">
        <v>1296</v>
      </c>
      <c r="Q3180" s="42"/>
      <c r="R3180" s="42">
        <f>Data5[[#This Row],[PERSOANE ÎNSCRISE ÎN LISTELE ELECTORALE (TURUL 1)            ]]+Data5[[#This Row],[PERSOANE ÎNSCRISE ÎN LISTELE ELECTORALE (TURUL AL 2-LEA)]]</f>
        <v>3342</v>
      </c>
      <c r="S3180" s="42">
        <f>Data5[[#This Row],[PERSOANE CARE AU PARTICIPAT LA VOT (TURUL 1)]]+Data5[[#This Row],[PERSOANE CARE AU PARTICIPAT LA VOT  (TURUL AL 2-LEA)]]</f>
        <v>1296</v>
      </c>
      <c r="T3180" s="41">
        <f>Data5[[#This Row],[TOTAL CHELTUIELI LEI]]/Data5[[#This Row],[NUMĂRUL PERSOANELOR ÎNSCRISE ÎN LISTELE ELECTORALE]]</f>
        <v>1.7860562537402753</v>
      </c>
      <c r="U3180" s="41">
        <f>Data5[[#This Row],[TOTAL CHELTUIELI EURO]]/Data5[[#This Row],[NUMĂRUL PERSOANELOR ÎNSCRISE ÎN LISTELE ELECTORALE]]</f>
        <v>0.36901226291611233</v>
      </c>
      <c r="V3180" s="41">
        <f>Data5[[#This Row],[TOTAL CHELTUIELI LEI]]/Data5[[#This Row],[NUMĂRUL PERSOANELOR CARE AU PARTICIPAT LA VOT]]</f>
        <v>4.6057098765432096</v>
      </c>
      <c r="W3180" s="41">
        <f>Data5[[#This Row],[TOTAL CHELTUIELI EURO]]/Data5[[#This Row],[NUMĂRUL PERSOANELOR CARE AU PARTICIPAT LA VOT]]</f>
        <v>0.95157328909386374</v>
      </c>
      <c r="X3180" s="43">
        <v>4.8400999999999996</v>
      </c>
      <c r="Y3180" s="114" t="s">
        <v>2894</v>
      </c>
      <c r="Z3180" s="44">
        <v>1</v>
      </c>
      <c r="AA3180" s="115" t="s">
        <v>3105</v>
      </c>
      <c r="AB3180" s="44">
        <v>0</v>
      </c>
      <c r="AC3180" s="45"/>
    </row>
    <row r="3181" spans="1:29" x14ac:dyDescent="0.2">
      <c r="A3181" s="37">
        <v>3180</v>
      </c>
      <c r="B3181" s="38" t="s">
        <v>2700</v>
      </c>
      <c r="C3181" s="39" t="s">
        <v>2757</v>
      </c>
      <c r="D3181" s="40">
        <v>44101</v>
      </c>
      <c r="E3181" s="38">
        <v>1</v>
      </c>
      <c r="F3181" s="38"/>
      <c r="G3181" s="38" t="s">
        <v>2</v>
      </c>
      <c r="H3181" s="38" t="s">
        <v>2</v>
      </c>
      <c r="I3181" s="39">
        <v>3600</v>
      </c>
      <c r="J3181" s="39">
        <v>21564.07</v>
      </c>
      <c r="K3181" s="39">
        <v>0</v>
      </c>
      <c r="L3181" s="41">
        <f>SUM(Data5[[#This Row],[CHELTUIELI DE PERSONAL LEI]:[CHELTUIELI DE CAPITAL (ACTIVE NEFINANCIARE ) LEI]])</f>
        <v>25164.07</v>
      </c>
      <c r="M3181" s="41">
        <f>Data5[[#This Row],[TOTAL CHELTUIELI LEI]]/Data5[[#This Row],[CURS VALUTAR EURO BNR 22 07 2020]]</f>
        <v>5199.0805975083167</v>
      </c>
      <c r="N3181" s="49">
        <v>4462</v>
      </c>
      <c r="O3181" s="42"/>
      <c r="P3181" s="104">
        <v>1995</v>
      </c>
      <c r="Q3181" s="42"/>
      <c r="R3181" s="42">
        <f>Data5[[#This Row],[PERSOANE ÎNSCRISE ÎN LISTELE ELECTORALE (TURUL 1)            ]]+Data5[[#This Row],[PERSOANE ÎNSCRISE ÎN LISTELE ELECTORALE (TURUL AL 2-LEA)]]</f>
        <v>4462</v>
      </c>
      <c r="S3181" s="42">
        <f>Data5[[#This Row],[PERSOANE CARE AU PARTICIPAT LA VOT (TURUL 1)]]+Data5[[#This Row],[PERSOANE CARE AU PARTICIPAT LA VOT  (TURUL AL 2-LEA)]]</f>
        <v>1995</v>
      </c>
      <c r="T3181" s="41">
        <f>Data5[[#This Row],[TOTAL CHELTUIELI LEI]]/Data5[[#This Row],[NUMĂRUL PERSOANELOR ÎNSCRISE ÎN LISTELE ELECTORALE]]</f>
        <v>5.6396391752577317</v>
      </c>
      <c r="U3181" s="41">
        <f>Data5[[#This Row],[TOTAL CHELTUIELI EURO]]/Data5[[#This Row],[NUMĂRUL PERSOANELOR ÎNSCRISE ÎN LISTELE ELECTORALE]]</f>
        <v>1.1651906314451628</v>
      </c>
      <c r="V3181" s="41">
        <f>Data5[[#This Row],[TOTAL CHELTUIELI LEI]]/Data5[[#This Row],[NUMĂRUL PERSOANELOR CARE AU PARTICIPAT LA VOT]]</f>
        <v>12.613568922305765</v>
      </c>
      <c r="W3181" s="41">
        <f>Data5[[#This Row],[TOTAL CHELTUIELI EURO]]/Data5[[#This Row],[NUMĂRUL PERSOANELOR CARE AU PARTICIPAT LA VOT]]</f>
        <v>2.6060554373475271</v>
      </c>
      <c r="X3181" s="43">
        <v>4.8400999999999996</v>
      </c>
      <c r="Y3181" s="114" t="s">
        <v>2892</v>
      </c>
      <c r="Z3181" s="44">
        <v>5</v>
      </c>
      <c r="AA3181" s="115" t="s">
        <v>3107</v>
      </c>
      <c r="AB3181" s="44">
        <v>1</v>
      </c>
      <c r="AC3181" s="45"/>
    </row>
    <row r="3182" spans="1:29" x14ac:dyDescent="0.2">
      <c r="A3182" s="37">
        <v>3181</v>
      </c>
      <c r="B3182" s="38" t="s">
        <v>2700</v>
      </c>
      <c r="C3182" s="39" t="s">
        <v>2758</v>
      </c>
      <c r="D3182" s="40">
        <v>44101</v>
      </c>
      <c r="E3182" s="38">
        <v>1</v>
      </c>
      <c r="F3182" s="38"/>
      <c r="G3182" s="38" t="s">
        <v>2</v>
      </c>
      <c r="H3182" s="38" t="s">
        <v>2</v>
      </c>
      <c r="I3182" s="81">
        <v>5900</v>
      </c>
      <c r="J3182" s="81">
        <v>2000</v>
      </c>
      <c r="K3182" s="81">
        <v>0</v>
      </c>
      <c r="L3182" s="41">
        <f>SUM(Data5[[#This Row],[CHELTUIELI DE PERSONAL LEI]:[CHELTUIELI DE CAPITAL (ACTIVE NEFINANCIARE ) LEI]])</f>
        <v>7900</v>
      </c>
      <c r="M3182" s="41">
        <f>Data5[[#This Row],[TOTAL CHELTUIELI LEI]]/Data5[[#This Row],[CURS VALUTAR EURO BNR 22 07 2020]]</f>
        <v>1632.1976818660773</v>
      </c>
      <c r="N3182" s="49">
        <v>3041</v>
      </c>
      <c r="O3182" s="42"/>
      <c r="P3182" s="104">
        <v>1915</v>
      </c>
      <c r="Q3182" s="42"/>
      <c r="R3182" s="42">
        <f>Data5[[#This Row],[PERSOANE ÎNSCRISE ÎN LISTELE ELECTORALE (TURUL 1)            ]]+Data5[[#This Row],[PERSOANE ÎNSCRISE ÎN LISTELE ELECTORALE (TURUL AL 2-LEA)]]</f>
        <v>3041</v>
      </c>
      <c r="S3182" s="42">
        <f>Data5[[#This Row],[PERSOANE CARE AU PARTICIPAT LA VOT (TURUL 1)]]+Data5[[#This Row],[PERSOANE CARE AU PARTICIPAT LA VOT  (TURUL AL 2-LEA)]]</f>
        <v>1915</v>
      </c>
      <c r="T3182" s="41">
        <f>Data5[[#This Row],[TOTAL CHELTUIELI LEI]]/Data5[[#This Row],[NUMĂRUL PERSOANELOR ÎNSCRISE ÎN LISTELE ELECTORALE]]</f>
        <v>2.5978296612956266</v>
      </c>
      <c r="U3182" s="41">
        <f>Data5[[#This Row],[TOTAL CHELTUIELI EURO]]/Data5[[#This Row],[NUMĂRUL PERSOANELOR ÎNSCRISE ÎN LISTELE ELECTORALE]]</f>
        <v>0.53673057608223529</v>
      </c>
      <c r="V3182" s="41">
        <f>Data5[[#This Row],[TOTAL CHELTUIELI LEI]]/Data5[[#This Row],[NUMĂRUL PERSOANELOR CARE AU PARTICIPAT LA VOT]]</f>
        <v>4.1253263707571799</v>
      </c>
      <c r="W3182" s="41">
        <f>Data5[[#This Row],[TOTAL CHELTUIELI EURO]]/Data5[[#This Row],[NUMĂRUL PERSOANELOR CARE AU PARTICIPAT LA VOT]]</f>
        <v>0.85232254927732498</v>
      </c>
      <c r="X3182" s="43">
        <v>4.8400999999999996</v>
      </c>
      <c r="Y3182" s="114" t="s">
        <v>2891</v>
      </c>
      <c r="Z3182" s="44">
        <v>2</v>
      </c>
      <c r="AA3182" s="115" t="s">
        <v>3105</v>
      </c>
      <c r="AB3182" s="44">
        <v>0</v>
      </c>
      <c r="AC3182" s="45"/>
    </row>
    <row r="3183" spans="1:29" ht="25.5" x14ac:dyDescent="0.2">
      <c r="A3183" s="37">
        <v>3182</v>
      </c>
      <c r="B3183" s="37" t="s">
        <v>967</v>
      </c>
      <c r="C3183" s="164" t="s">
        <v>3075</v>
      </c>
      <c r="D3183" s="40">
        <v>44101</v>
      </c>
      <c r="E3183" s="38">
        <v>1</v>
      </c>
      <c r="F3183" s="167" t="s">
        <v>3134</v>
      </c>
      <c r="G3183" s="38" t="s">
        <v>2</v>
      </c>
      <c r="H3183" s="38" t="s">
        <v>2</v>
      </c>
      <c r="I3183" s="81">
        <v>0</v>
      </c>
      <c r="J3183" s="81">
        <v>0</v>
      </c>
      <c r="K3183" s="81">
        <v>0</v>
      </c>
      <c r="L3183" s="41">
        <f>SUM(Data5[[#This Row],[CHELTUIELI DE PERSONAL LEI]:[CHELTUIELI DE CAPITAL (ACTIVE NEFINANCIARE ) LEI]])</f>
        <v>0</v>
      </c>
      <c r="M3183" s="41">
        <f>Data5[[#This Row],[TOTAL CHELTUIELI LEI]]/Data5[[#This Row],[CURS VALUTAR EURO BNR 22 07 2020]]</f>
        <v>0</v>
      </c>
      <c r="N3183" s="165">
        <v>4491</v>
      </c>
      <c r="O3183" s="42"/>
      <c r="P3183" s="42">
        <v>2474</v>
      </c>
      <c r="Q3183" s="42"/>
      <c r="R3183" s="42">
        <f>Data5[[#This Row],[PERSOANE ÎNSCRISE ÎN LISTELE ELECTORALE (TURUL 1)            ]]+Data5[[#This Row],[PERSOANE ÎNSCRISE ÎN LISTELE ELECTORALE (TURUL AL 2-LEA)]]</f>
        <v>4491</v>
      </c>
      <c r="S3183" s="42">
        <f>Data5[[#This Row],[PERSOANE CARE AU PARTICIPAT LA VOT (TURUL 1)]]+Data5[[#This Row],[PERSOANE CARE AU PARTICIPAT LA VOT  (TURUL AL 2-LEA)]]</f>
        <v>2474</v>
      </c>
      <c r="T3183" s="41"/>
      <c r="U3183" s="41"/>
      <c r="V3183" s="41"/>
      <c r="W3183" s="41">
        <f>Data5[[#This Row],[TOTAL CHELTUIELI EURO]]/Data5[[#This Row],[NUMĂRUL PERSOANELOR CARE AU PARTICIPAT LA VOT]]</f>
        <v>0</v>
      </c>
      <c r="X3183" s="43">
        <v>4.8400999999999996</v>
      </c>
      <c r="Y3183" s="114"/>
      <c r="Z3183" s="44"/>
      <c r="AA3183" s="115"/>
      <c r="AB3183" s="44"/>
    </row>
    <row r="3184" spans="1:29" x14ac:dyDescent="0.2">
      <c r="A3184" s="37">
        <v>3183</v>
      </c>
      <c r="B3184" s="37" t="s">
        <v>967</v>
      </c>
      <c r="C3184" s="164" t="s">
        <v>3076</v>
      </c>
      <c r="D3184" s="40">
        <v>44101</v>
      </c>
      <c r="E3184" s="38">
        <v>1</v>
      </c>
      <c r="F3184" s="38"/>
      <c r="G3184" s="38" t="s">
        <v>2</v>
      </c>
      <c r="H3184" s="38" t="s">
        <v>2</v>
      </c>
      <c r="I3184" s="81">
        <v>2400</v>
      </c>
      <c r="J3184" s="81">
        <v>19925.21</v>
      </c>
      <c r="K3184" s="81">
        <v>0</v>
      </c>
      <c r="L3184" s="41">
        <f>SUM(Data5[[#This Row],[CHELTUIELI DE PERSONAL LEI]:[CHELTUIELI DE CAPITAL (ACTIVE NEFINANCIARE ) LEI]])</f>
        <v>22325.21</v>
      </c>
      <c r="M3184" s="41">
        <f>Data5[[#This Row],[TOTAL CHELTUIELI LEI]]/Data5[[#This Row],[CURS VALUTAR EURO BNR 22 07 2020]]</f>
        <v>4612.5513935662484</v>
      </c>
      <c r="N3184" s="165">
        <v>5839</v>
      </c>
      <c r="O3184" s="42"/>
      <c r="P3184" s="42">
        <v>3395</v>
      </c>
      <c r="Q3184" s="42"/>
      <c r="R3184" s="42">
        <f>Data5[[#This Row],[PERSOANE ÎNSCRISE ÎN LISTELE ELECTORALE (TURUL 1)            ]]+Data5[[#This Row],[PERSOANE ÎNSCRISE ÎN LISTELE ELECTORALE (TURUL AL 2-LEA)]]</f>
        <v>5839</v>
      </c>
      <c r="S3184" s="42">
        <f>Data5[[#This Row],[PERSOANE CARE AU PARTICIPAT LA VOT (TURUL 1)]]+Data5[[#This Row],[PERSOANE CARE AU PARTICIPAT LA VOT  (TURUL AL 2-LEA)]]</f>
        <v>3395</v>
      </c>
      <c r="T3184" s="41">
        <f>Data5[[#This Row],[TOTAL CHELTUIELI LEI]]/Data5[[#This Row],[NUMĂRUL PERSOANELOR ÎNSCRISE ÎN LISTELE ELECTORALE]]</f>
        <v>3.8234646343551977</v>
      </c>
      <c r="U3184" s="41">
        <f>Data5[[#This Row],[TOTAL CHELTUIELI EURO]]/Data5[[#This Row],[NUMĂRUL PERSOANELOR ÎNSCRISE ÎN LISTELE ELECTORALE]]</f>
        <v>0.78995571049259261</v>
      </c>
      <c r="V3184" s="41">
        <f>Data5[[#This Row],[TOTAL CHELTUIELI LEI]]/Data5[[#This Row],[NUMĂRUL PERSOANELOR CARE AU PARTICIPAT LA VOT]]</f>
        <v>6.5759086892488954</v>
      </c>
      <c r="W3184" s="41">
        <f>Data5[[#This Row],[TOTAL CHELTUIELI EURO]]/Data5[[#This Row],[NUMĂRUL PERSOANELOR CARE AU PARTICIPAT LA VOT]]</f>
        <v>1.3586307492094989</v>
      </c>
      <c r="X3184" s="43">
        <v>4.8400999999999996</v>
      </c>
      <c r="Y3184" s="114" t="s">
        <v>2884</v>
      </c>
      <c r="Z3184" s="44">
        <v>3</v>
      </c>
      <c r="AA3184" s="115" t="s">
        <v>3105</v>
      </c>
      <c r="AB3184" s="44">
        <v>0</v>
      </c>
      <c r="AC3184" s="166"/>
    </row>
    <row r="3185" spans="1:29" ht="25.5" x14ac:dyDescent="0.2">
      <c r="A3185" s="37">
        <v>3184</v>
      </c>
      <c r="B3185" s="37" t="s">
        <v>967</v>
      </c>
      <c r="C3185" s="164" t="s">
        <v>3077</v>
      </c>
      <c r="D3185" s="40">
        <v>44101</v>
      </c>
      <c r="E3185" s="38">
        <v>1</v>
      </c>
      <c r="F3185" s="167" t="s">
        <v>3134</v>
      </c>
      <c r="G3185" s="38" t="s">
        <v>2</v>
      </c>
      <c r="H3185" s="38" t="s">
        <v>2</v>
      </c>
      <c r="I3185" s="81">
        <v>0</v>
      </c>
      <c r="J3185" s="81">
        <v>0</v>
      </c>
      <c r="K3185" s="81">
        <v>0</v>
      </c>
      <c r="L3185" s="41">
        <f>SUM(Data5[[#This Row],[CHELTUIELI DE PERSONAL LEI]:[CHELTUIELI DE CAPITAL (ACTIVE NEFINANCIARE ) LEI]])</f>
        <v>0</v>
      </c>
      <c r="M3185" s="41">
        <f>Data5[[#This Row],[TOTAL CHELTUIELI LEI]]/Data5[[#This Row],[CURS VALUTAR EURO BNR 22 07 2020]]</f>
        <v>0</v>
      </c>
      <c r="N3185" s="165">
        <v>4526</v>
      </c>
      <c r="O3185" s="42"/>
      <c r="P3185" s="42">
        <v>3419</v>
      </c>
      <c r="Q3185" s="42"/>
      <c r="R3185" s="42">
        <f>Data5[[#This Row],[PERSOANE ÎNSCRISE ÎN LISTELE ELECTORALE (TURUL 1)            ]]+Data5[[#This Row],[PERSOANE ÎNSCRISE ÎN LISTELE ELECTORALE (TURUL AL 2-LEA)]]</f>
        <v>4526</v>
      </c>
      <c r="S3185" s="42">
        <f>Data5[[#This Row],[PERSOANE CARE AU PARTICIPAT LA VOT (TURUL 1)]]+Data5[[#This Row],[PERSOANE CARE AU PARTICIPAT LA VOT  (TURUL AL 2-LEA)]]</f>
        <v>3419</v>
      </c>
      <c r="T3185" s="41"/>
      <c r="U3185" s="41"/>
      <c r="V3185" s="41"/>
      <c r="W3185" s="41"/>
      <c r="X3185" s="43">
        <v>4.8400999999999996</v>
      </c>
      <c r="Y3185" s="114"/>
      <c r="Z3185" s="44"/>
      <c r="AA3185" s="115"/>
      <c r="AB3185" s="44"/>
    </row>
    <row r="3186" spans="1:29" ht="25.5" x14ac:dyDescent="0.2">
      <c r="A3186" s="37">
        <v>3185</v>
      </c>
      <c r="B3186" s="37" t="s">
        <v>967</v>
      </c>
      <c r="C3186" s="164" t="s">
        <v>3078</v>
      </c>
      <c r="D3186" s="40">
        <v>44101</v>
      </c>
      <c r="E3186" s="38">
        <v>1</v>
      </c>
      <c r="F3186" s="167" t="s">
        <v>3134</v>
      </c>
      <c r="G3186" s="38" t="s">
        <v>2</v>
      </c>
      <c r="H3186" s="38" t="s">
        <v>2</v>
      </c>
      <c r="I3186" s="81">
        <v>0</v>
      </c>
      <c r="J3186" s="81">
        <v>0</v>
      </c>
      <c r="K3186" s="81">
        <v>0</v>
      </c>
      <c r="L3186" s="41">
        <f>SUM(Data5[[#This Row],[CHELTUIELI DE PERSONAL LEI]:[CHELTUIELI DE CAPITAL (ACTIVE NEFINANCIARE ) LEI]])</f>
        <v>0</v>
      </c>
      <c r="M3186" s="41">
        <f>Data5[[#This Row],[TOTAL CHELTUIELI LEI]]/Data5[[#This Row],[CURS VALUTAR EURO BNR 22 07 2020]]</f>
        <v>0</v>
      </c>
      <c r="N3186" s="165">
        <v>6862</v>
      </c>
      <c r="O3186" s="42"/>
      <c r="P3186" s="42">
        <v>3589</v>
      </c>
      <c r="Q3186" s="42"/>
      <c r="R3186" s="42">
        <f>Data5[[#This Row],[PERSOANE ÎNSCRISE ÎN LISTELE ELECTORALE (TURUL 1)            ]]+Data5[[#This Row],[PERSOANE ÎNSCRISE ÎN LISTELE ELECTORALE (TURUL AL 2-LEA)]]</f>
        <v>6862</v>
      </c>
      <c r="S3186" s="42">
        <f>Data5[[#This Row],[PERSOANE CARE AU PARTICIPAT LA VOT (TURUL 1)]]+Data5[[#This Row],[PERSOANE CARE AU PARTICIPAT LA VOT  (TURUL AL 2-LEA)]]</f>
        <v>3589</v>
      </c>
      <c r="T3186" s="41"/>
      <c r="U3186" s="41"/>
      <c r="V3186" s="41"/>
      <c r="W3186" s="41">
        <f>Data5[[#This Row],[TOTAL CHELTUIELI EURO]]/Data5[[#This Row],[NUMĂRUL PERSOANELOR CARE AU PARTICIPAT LA VOT]]</f>
        <v>0</v>
      </c>
      <c r="X3186" s="43">
        <v>4.8400999999999996</v>
      </c>
      <c r="Y3186" s="114"/>
      <c r="Z3186" s="44"/>
      <c r="AA3186" s="115"/>
      <c r="AB3186" s="44"/>
    </row>
    <row r="3187" spans="1:29" x14ac:dyDescent="0.2">
      <c r="A3187" s="37">
        <v>3186</v>
      </c>
      <c r="B3187" s="37" t="s">
        <v>967</v>
      </c>
      <c r="C3187" s="164" t="s">
        <v>3079</v>
      </c>
      <c r="D3187" s="40">
        <v>44101</v>
      </c>
      <c r="E3187" s="38">
        <v>1</v>
      </c>
      <c r="F3187" s="38"/>
      <c r="G3187" s="38" t="s">
        <v>2</v>
      </c>
      <c r="H3187" s="38" t="s">
        <v>2</v>
      </c>
      <c r="I3187" s="81">
        <v>32027</v>
      </c>
      <c r="J3187" s="81">
        <v>88717</v>
      </c>
      <c r="K3187" s="81">
        <v>0</v>
      </c>
      <c r="L3187" s="41">
        <f>SUM(Data5[[#This Row],[CHELTUIELI DE PERSONAL LEI]:[CHELTUIELI DE CAPITAL (ACTIVE NEFINANCIARE ) LEI]])</f>
        <v>120744</v>
      </c>
      <c r="M3187" s="41">
        <f>Data5[[#This Row],[TOTAL CHELTUIELI LEI]]/Data5[[#This Row],[CURS VALUTAR EURO BNR 22 07 2020]]</f>
        <v>24946.592012561727</v>
      </c>
      <c r="N3187" s="165">
        <v>15014</v>
      </c>
      <c r="O3187" s="42"/>
      <c r="P3187" s="42">
        <v>7136</v>
      </c>
      <c r="Q3187" s="42"/>
      <c r="R3187" s="42">
        <f>Data5[[#This Row],[PERSOANE ÎNSCRISE ÎN LISTELE ELECTORALE (TURUL 1)            ]]+Data5[[#This Row],[PERSOANE ÎNSCRISE ÎN LISTELE ELECTORALE (TURUL AL 2-LEA)]]</f>
        <v>15014</v>
      </c>
      <c r="S3187" s="42">
        <f>Data5[[#This Row],[PERSOANE CARE AU PARTICIPAT LA VOT (TURUL 1)]]+Data5[[#This Row],[PERSOANE CARE AU PARTICIPAT LA VOT  (TURUL AL 2-LEA)]]</f>
        <v>7136</v>
      </c>
      <c r="T3187" s="41">
        <f>Data5[[#This Row],[TOTAL CHELTUIELI LEI]]/Data5[[#This Row],[NUMĂRUL PERSOANELOR ÎNSCRISE ÎN LISTELE ELECTORALE]]</f>
        <v>8.0420940455574801</v>
      </c>
      <c r="U3187" s="41">
        <f>Data5[[#This Row],[TOTAL CHELTUIELI EURO]]/Data5[[#This Row],[NUMĂRUL PERSOANELOR ÎNSCRISE ÎN LISTELE ELECTORALE]]</f>
        <v>1.6615553491782153</v>
      </c>
      <c r="V3187" s="41">
        <f>Data5[[#This Row],[TOTAL CHELTUIELI LEI]]/Data5[[#This Row],[NUMĂRUL PERSOANELOR CARE AU PARTICIPAT LA VOT]]</f>
        <v>16.920403587443946</v>
      </c>
      <c r="W3187" s="41">
        <f>Data5[[#This Row],[TOTAL CHELTUIELI EURO]]/Data5[[#This Row],[NUMĂRUL PERSOANELOR CARE AU PARTICIPAT LA VOT]]</f>
        <v>3.4958789255271476</v>
      </c>
      <c r="X3187" s="43">
        <v>4.8400999999999996</v>
      </c>
      <c r="Y3187" s="114" t="s">
        <v>2896</v>
      </c>
      <c r="Z3187" s="44">
        <v>8</v>
      </c>
      <c r="AA3187" s="115" t="s">
        <v>3107</v>
      </c>
      <c r="AB3187" s="44">
        <v>1</v>
      </c>
      <c r="AC3187" s="166"/>
    </row>
    <row r="3188" spans="1:29" x14ac:dyDescent="0.2">
      <c r="A3188" s="37" t="s">
        <v>3177</v>
      </c>
      <c r="B3188" s="251" t="s">
        <v>4</v>
      </c>
      <c r="C3188" s="164" t="s">
        <v>3165</v>
      </c>
      <c r="D3188" s="40">
        <v>44101</v>
      </c>
      <c r="E3188" s="38"/>
      <c r="F3188" s="38"/>
      <c r="G3188" s="38"/>
      <c r="H3188" s="38"/>
      <c r="I3188" s="253">
        <v>0</v>
      </c>
      <c r="J3188" s="253">
        <v>2780.67</v>
      </c>
      <c r="K3188" s="253">
        <v>0</v>
      </c>
      <c r="L3188" s="41">
        <f>SUM(Data5[[#This Row],[CHELTUIELI DE PERSONAL LEI]:[CHELTUIELI DE CAPITAL (ACTIVE NEFINANCIARE ) LEI]])</f>
        <v>2780.67</v>
      </c>
      <c r="M3188" s="41">
        <f>Data5[[#This Row],[TOTAL CHELTUIELI LEI]]/Data5[[#This Row],[CURS VALUTAR EURO BNR 22 07 2020]]</f>
        <v>574.50672506766398</v>
      </c>
      <c r="N3188" s="104"/>
      <c r="O3188" s="42"/>
      <c r="P3188" s="104"/>
      <c r="Q3188" s="42"/>
      <c r="R3188" s="42">
        <f>Data5[[#This Row],[PERSOANE ÎNSCRISE ÎN LISTELE ELECTORALE (TURUL 1)            ]]+Data5[[#This Row],[PERSOANE ÎNSCRISE ÎN LISTELE ELECTORALE (TURUL AL 2-LEA)]]</f>
        <v>0</v>
      </c>
      <c r="S3188" s="42">
        <f>Data5[[#This Row],[PERSOANE CARE AU PARTICIPAT LA VOT (TURUL 1)]]+Data5[[#This Row],[PERSOANE CARE AU PARTICIPAT LA VOT  (TURUL AL 2-LEA)]]</f>
        <v>0</v>
      </c>
      <c r="T3188" s="41"/>
      <c r="U3188" s="41"/>
      <c r="V3188" s="41"/>
      <c r="W3188" s="41"/>
      <c r="X3188" s="43">
        <v>4.8400999999999996</v>
      </c>
      <c r="Y3188" s="114"/>
      <c r="Z3188" s="44"/>
      <c r="AA3188" s="114"/>
      <c r="AB3188" s="252"/>
    </row>
    <row r="3189" spans="1:29" x14ac:dyDescent="0.2">
      <c r="A3189" s="37" t="s">
        <v>3177</v>
      </c>
      <c r="B3189" s="251" t="s">
        <v>5</v>
      </c>
      <c r="C3189" s="164" t="s">
        <v>3165</v>
      </c>
      <c r="D3189" s="40">
        <v>44101</v>
      </c>
      <c r="E3189" s="38"/>
      <c r="F3189" s="38"/>
      <c r="G3189" s="38"/>
      <c r="H3189" s="38"/>
      <c r="I3189" s="253">
        <v>0</v>
      </c>
      <c r="J3189" s="253">
        <v>56121.2</v>
      </c>
      <c r="K3189" s="253">
        <v>0</v>
      </c>
      <c r="L3189" s="41">
        <f>SUM(Data5[[#This Row],[CHELTUIELI DE PERSONAL LEI]:[CHELTUIELI DE CAPITAL (ACTIVE NEFINANCIARE ) LEI]])</f>
        <v>56121.2</v>
      </c>
      <c r="M3189" s="41">
        <f>Data5[[#This Row],[TOTAL CHELTUIELI LEI]]/Data5[[#This Row],[CURS VALUTAR EURO BNR 22 07 2020]]</f>
        <v>11595.049689056012</v>
      </c>
      <c r="N3189" s="104"/>
      <c r="O3189" s="42"/>
      <c r="P3189" s="104"/>
      <c r="Q3189" s="42"/>
      <c r="R3189" s="42">
        <f>Data5[[#This Row],[PERSOANE ÎNSCRISE ÎN LISTELE ELECTORALE (TURUL 1)            ]]+Data5[[#This Row],[PERSOANE ÎNSCRISE ÎN LISTELE ELECTORALE (TURUL AL 2-LEA)]]</f>
        <v>0</v>
      </c>
      <c r="S3189" s="42">
        <f>Data5[[#This Row],[PERSOANE CARE AU PARTICIPAT LA VOT (TURUL 1)]]+Data5[[#This Row],[PERSOANE CARE AU PARTICIPAT LA VOT  (TURUL AL 2-LEA)]]</f>
        <v>0</v>
      </c>
      <c r="T3189" s="41"/>
      <c r="U3189" s="41"/>
      <c r="V3189" s="41"/>
      <c r="W3189" s="41"/>
      <c r="X3189" s="43">
        <v>4.8400999999999996</v>
      </c>
      <c r="Y3189" s="114"/>
      <c r="Z3189" s="44"/>
      <c r="AA3189" s="114"/>
      <c r="AB3189" s="252"/>
    </row>
    <row r="3190" spans="1:29" x14ac:dyDescent="0.2">
      <c r="A3190" s="37" t="s">
        <v>3177</v>
      </c>
      <c r="B3190" s="251" t="s">
        <v>6</v>
      </c>
      <c r="C3190" s="164" t="s">
        <v>3165</v>
      </c>
      <c r="D3190" s="40">
        <v>44101</v>
      </c>
      <c r="E3190" s="38"/>
      <c r="F3190" s="38"/>
      <c r="G3190" s="38"/>
      <c r="H3190" s="38"/>
      <c r="I3190" s="253">
        <v>0</v>
      </c>
      <c r="J3190" s="253">
        <v>5305.35</v>
      </c>
      <c r="K3190" s="253">
        <v>0</v>
      </c>
      <c r="L3190" s="41">
        <f>SUM(Data5[[#This Row],[CHELTUIELI DE PERSONAL LEI]:[CHELTUIELI DE CAPITAL (ACTIVE NEFINANCIARE ) LEI]])</f>
        <v>5305.35</v>
      </c>
      <c r="M3190" s="41">
        <f>Data5[[#This Row],[TOTAL CHELTUIELI LEI]]/Data5[[#This Row],[CURS VALUTAR EURO BNR 22 07 2020]]</f>
        <v>1096.124047023822</v>
      </c>
      <c r="N3190" s="104"/>
      <c r="O3190" s="42"/>
      <c r="P3190" s="104"/>
      <c r="Q3190" s="42"/>
      <c r="R3190" s="42">
        <f>Data5[[#This Row],[PERSOANE ÎNSCRISE ÎN LISTELE ELECTORALE (TURUL 1)            ]]+Data5[[#This Row],[PERSOANE ÎNSCRISE ÎN LISTELE ELECTORALE (TURUL AL 2-LEA)]]</f>
        <v>0</v>
      </c>
      <c r="S3190" s="42">
        <f>Data5[[#This Row],[PERSOANE CARE AU PARTICIPAT LA VOT (TURUL 1)]]+Data5[[#This Row],[PERSOANE CARE AU PARTICIPAT LA VOT  (TURUL AL 2-LEA)]]</f>
        <v>0</v>
      </c>
      <c r="T3190" s="41"/>
      <c r="U3190" s="41"/>
      <c r="V3190" s="41"/>
      <c r="W3190" s="41"/>
      <c r="X3190" s="43">
        <v>4.8400999999999996</v>
      </c>
      <c r="Y3190" s="114"/>
      <c r="Z3190" s="44"/>
      <c r="AA3190" s="114"/>
      <c r="AB3190" s="252"/>
    </row>
    <row r="3191" spans="1:29" x14ac:dyDescent="0.2">
      <c r="A3191" s="37" t="s">
        <v>3177</v>
      </c>
      <c r="B3191" s="251" t="s">
        <v>9</v>
      </c>
      <c r="C3191" s="164" t="s">
        <v>3165</v>
      </c>
      <c r="D3191" s="40">
        <v>44101</v>
      </c>
      <c r="E3191" s="38"/>
      <c r="F3191" s="38"/>
      <c r="G3191" s="38"/>
      <c r="H3191" s="38"/>
      <c r="I3191" s="253">
        <v>0</v>
      </c>
      <c r="J3191" s="253">
        <v>13860.82</v>
      </c>
      <c r="K3191" s="253">
        <v>0</v>
      </c>
      <c r="L3191" s="41">
        <f>SUM(Data5[[#This Row],[CHELTUIELI DE PERSONAL LEI]:[CHELTUIELI DE CAPITAL (ACTIVE NEFINANCIARE ) LEI]])</f>
        <v>13860.82</v>
      </c>
      <c r="M3191" s="41">
        <f>Data5[[#This Row],[TOTAL CHELTUIELI LEI]]/Data5[[#This Row],[CURS VALUTAR EURO BNR 22 07 2020]]</f>
        <v>2863.746616805438</v>
      </c>
      <c r="N3191" s="104"/>
      <c r="O3191" s="42"/>
      <c r="P3191" s="104"/>
      <c r="Q3191" s="42"/>
      <c r="R3191" s="42">
        <f>Data5[[#This Row],[PERSOANE ÎNSCRISE ÎN LISTELE ELECTORALE (TURUL 1)            ]]+Data5[[#This Row],[PERSOANE ÎNSCRISE ÎN LISTELE ELECTORALE (TURUL AL 2-LEA)]]</f>
        <v>0</v>
      </c>
      <c r="S3191" s="42">
        <f>Data5[[#This Row],[PERSOANE CARE AU PARTICIPAT LA VOT (TURUL 1)]]+Data5[[#This Row],[PERSOANE CARE AU PARTICIPAT LA VOT  (TURUL AL 2-LEA)]]</f>
        <v>0</v>
      </c>
      <c r="T3191" s="41"/>
      <c r="U3191" s="41"/>
      <c r="V3191" s="41"/>
      <c r="W3191" s="41"/>
      <c r="X3191" s="43">
        <v>4.8400999999999996</v>
      </c>
      <c r="Y3191" s="114"/>
      <c r="Z3191" s="44"/>
      <c r="AA3191" s="114"/>
      <c r="AB3191" s="252"/>
    </row>
    <row r="3192" spans="1:29" x14ac:dyDescent="0.2">
      <c r="A3192" s="37" t="s">
        <v>3177</v>
      </c>
      <c r="B3192" s="251" t="s">
        <v>10</v>
      </c>
      <c r="C3192" s="164" t="s">
        <v>3165</v>
      </c>
      <c r="D3192" s="40">
        <v>44101</v>
      </c>
      <c r="E3192" s="38"/>
      <c r="F3192" s="38"/>
      <c r="G3192" s="38"/>
      <c r="H3192" s="38"/>
      <c r="I3192" s="253">
        <v>0</v>
      </c>
      <c r="J3192" s="253">
        <v>844.31</v>
      </c>
      <c r="K3192" s="253">
        <v>0</v>
      </c>
      <c r="L3192" s="41">
        <f>SUM(Data5[[#This Row],[CHELTUIELI DE PERSONAL LEI]:[CHELTUIELI DE CAPITAL (ACTIVE NEFINANCIARE ) LEI]])</f>
        <v>844.31</v>
      </c>
      <c r="M3192" s="41">
        <f>Data5[[#This Row],[TOTAL CHELTUIELI LEI]]/Data5[[#This Row],[CURS VALUTAR EURO BNR 22 07 2020]]</f>
        <v>174.44061073118326</v>
      </c>
      <c r="N3192" s="104"/>
      <c r="O3192" s="42"/>
      <c r="P3192" s="104"/>
      <c r="Q3192" s="42"/>
      <c r="R3192" s="42">
        <f>Data5[[#This Row],[PERSOANE ÎNSCRISE ÎN LISTELE ELECTORALE (TURUL 1)            ]]+Data5[[#This Row],[PERSOANE ÎNSCRISE ÎN LISTELE ELECTORALE (TURUL AL 2-LEA)]]</f>
        <v>0</v>
      </c>
      <c r="S3192" s="42">
        <f>Data5[[#This Row],[PERSOANE CARE AU PARTICIPAT LA VOT (TURUL 1)]]+Data5[[#This Row],[PERSOANE CARE AU PARTICIPAT LA VOT  (TURUL AL 2-LEA)]]</f>
        <v>0</v>
      </c>
      <c r="T3192" s="41"/>
      <c r="U3192" s="41"/>
      <c r="V3192" s="41"/>
      <c r="W3192" s="41"/>
      <c r="X3192" s="43">
        <v>4.8400999999999996</v>
      </c>
      <c r="Y3192" s="114"/>
      <c r="Z3192" s="44"/>
      <c r="AA3192" s="114"/>
      <c r="AB3192" s="252"/>
    </row>
    <row r="3193" spans="1:29" x14ac:dyDescent="0.2">
      <c r="A3193" s="37" t="s">
        <v>3177</v>
      </c>
      <c r="B3193" s="251" t="s">
        <v>11</v>
      </c>
      <c r="C3193" s="164" t="s">
        <v>3165</v>
      </c>
      <c r="D3193" s="40">
        <v>44101</v>
      </c>
      <c r="E3193" s="38"/>
      <c r="F3193" s="38"/>
      <c r="G3193" s="38"/>
      <c r="H3193" s="38"/>
      <c r="I3193" s="253">
        <v>120</v>
      </c>
      <c r="J3193" s="253">
        <v>30553.68</v>
      </c>
      <c r="K3193" s="253">
        <v>0</v>
      </c>
      <c r="L3193" s="41">
        <f>SUM(Data5[[#This Row],[CHELTUIELI DE PERSONAL LEI]:[CHELTUIELI DE CAPITAL (ACTIVE NEFINANCIARE ) LEI]])</f>
        <v>30673.68</v>
      </c>
      <c r="M3193" s="41">
        <f>Data5[[#This Row],[TOTAL CHELTUIELI LEI]]/Data5[[#This Row],[CURS VALUTAR EURO BNR 22 07 2020]]</f>
        <v>6337.4062519369436</v>
      </c>
      <c r="N3193" s="104"/>
      <c r="O3193" s="42"/>
      <c r="P3193" s="104"/>
      <c r="Q3193" s="42"/>
      <c r="R3193" s="42">
        <f>Data5[[#This Row],[PERSOANE ÎNSCRISE ÎN LISTELE ELECTORALE (TURUL 1)            ]]+Data5[[#This Row],[PERSOANE ÎNSCRISE ÎN LISTELE ELECTORALE (TURUL AL 2-LEA)]]</f>
        <v>0</v>
      </c>
      <c r="S3193" s="42">
        <f>Data5[[#This Row],[PERSOANE CARE AU PARTICIPAT LA VOT (TURUL 1)]]+Data5[[#This Row],[PERSOANE CARE AU PARTICIPAT LA VOT  (TURUL AL 2-LEA)]]</f>
        <v>0</v>
      </c>
      <c r="T3193" s="41"/>
      <c r="U3193" s="41"/>
      <c r="V3193" s="41"/>
      <c r="W3193" s="41"/>
      <c r="X3193" s="43">
        <v>4.8400999999999996</v>
      </c>
      <c r="Y3193" s="114"/>
      <c r="Z3193" s="44"/>
      <c r="AA3193" s="114"/>
      <c r="AB3193" s="252"/>
    </row>
    <row r="3194" spans="1:29" x14ac:dyDescent="0.2">
      <c r="A3194" s="37" t="s">
        <v>3177</v>
      </c>
      <c r="B3194" s="251" t="s">
        <v>12</v>
      </c>
      <c r="C3194" s="164" t="s">
        <v>3165</v>
      </c>
      <c r="D3194" s="40">
        <v>44101</v>
      </c>
      <c r="E3194" s="38"/>
      <c r="F3194" s="38"/>
      <c r="G3194" s="38"/>
      <c r="H3194" s="38"/>
      <c r="I3194" s="253">
        <v>0</v>
      </c>
      <c r="J3194" s="253">
        <v>13672.22</v>
      </c>
      <c r="K3194" s="253">
        <v>0</v>
      </c>
      <c r="L3194" s="41">
        <f>SUM(Data5[[#This Row],[CHELTUIELI DE PERSONAL LEI]:[CHELTUIELI DE CAPITAL (ACTIVE NEFINANCIARE ) LEI]])</f>
        <v>13672.22</v>
      </c>
      <c r="M3194" s="41">
        <f>Data5[[#This Row],[TOTAL CHELTUIELI LEI]]/Data5[[#This Row],[CURS VALUTAR EURO BNR 22 07 2020]]</f>
        <v>2824.7804797421541</v>
      </c>
      <c r="N3194" s="104"/>
      <c r="O3194" s="42"/>
      <c r="P3194" s="104"/>
      <c r="Q3194" s="42"/>
      <c r="R3194" s="42">
        <f>Data5[[#This Row],[PERSOANE ÎNSCRISE ÎN LISTELE ELECTORALE (TURUL 1)            ]]+Data5[[#This Row],[PERSOANE ÎNSCRISE ÎN LISTELE ELECTORALE (TURUL AL 2-LEA)]]</f>
        <v>0</v>
      </c>
      <c r="S3194" s="42">
        <f>Data5[[#This Row],[PERSOANE CARE AU PARTICIPAT LA VOT (TURUL 1)]]+Data5[[#This Row],[PERSOANE CARE AU PARTICIPAT LA VOT  (TURUL AL 2-LEA)]]</f>
        <v>0</v>
      </c>
      <c r="T3194" s="41"/>
      <c r="U3194" s="41"/>
      <c r="V3194" s="41"/>
      <c r="W3194" s="41"/>
      <c r="X3194" s="43">
        <v>4.8400999999999996</v>
      </c>
      <c r="Y3194" s="114"/>
      <c r="Z3194" s="44"/>
      <c r="AA3194" s="114"/>
      <c r="AB3194" s="252"/>
    </row>
    <row r="3195" spans="1:29" x14ac:dyDescent="0.2">
      <c r="A3195" s="37" t="s">
        <v>3177</v>
      </c>
      <c r="B3195" s="251" t="s">
        <v>13</v>
      </c>
      <c r="C3195" s="164" t="s">
        <v>3165</v>
      </c>
      <c r="D3195" s="40">
        <v>44101</v>
      </c>
      <c r="E3195" s="38"/>
      <c r="F3195" s="38"/>
      <c r="G3195" s="38"/>
      <c r="H3195" s="38"/>
      <c r="I3195" s="253">
        <v>0</v>
      </c>
      <c r="J3195" s="253">
        <v>0</v>
      </c>
      <c r="K3195" s="253">
        <v>0</v>
      </c>
      <c r="L3195" s="41">
        <f>SUM(Data5[[#This Row],[CHELTUIELI DE PERSONAL LEI]:[CHELTUIELI DE CAPITAL (ACTIVE NEFINANCIARE ) LEI]])</f>
        <v>0</v>
      </c>
      <c r="M3195" s="41">
        <f>Data5[[#This Row],[TOTAL CHELTUIELI LEI]]/Data5[[#This Row],[CURS VALUTAR EURO BNR 22 07 2020]]</f>
        <v>0</v>
      </c>
      <c r="N3195" s="104"/>
      <c r="O3195" s="42"/>
      <c r="P3195" s="104"/>
      <c r="Q3195" s="42"/>
      <c r="R3195" s="42">
        <f>Data5[[#This Row],[PERSOANE ÎNSCRISE ÎN LISTELE ELECTORALE (TURUL 1)            ]]+Data5[[#This Row],[PERSOANE ÎNSCRISE ÎN LISTELE ELECTORALE (TURUL AL 2-LEA)]]</f>
        <v>0</v>
      </c>
      <c r="S3195" s="42">
        <f>Data5[[#This Row],[PERSOANE CARE AU PARTICIPAT LA VOT (TURUL 1)]]+Data5[[#This Row],[PERSOANE CARE AU PARTICIPAT LA VOT  (TURUL AL 2-LEA)]]</f>
        <v>0</v>
      </c>
      <c r="T3195" s="41"/>
      <c r="U3195" s="41"/>
      <c r="V3195" s="41"/>
      <c r="W3195" s="41"/>
      <c r="X3195" s="43">
        <v>4.8400999999999996</v>
      </c>
      <c r="Y3195" s="114"/>
      <c r="Z3195" s="44"/>
      <c r="AA3195" s="114"/>
      <c r="AB3195" s="252"/>
    </row>
    <row r="3196" spans="1:29" x14ac:dyDescent="0.2">
      <c r="A3196" s="37" t="s">
        <v>3177</v>
      </c>
      <c r="B3196" s="251" t="s">
        <v>14</v>
      </c>
      <c r="C3196" s="164" t="s">
        <v>3165</v>
      </c>
      <c r="D3196" s="40">
        <v>44101</v>
      </c>
      <c r="E3196" s="38"/>
      <c r="F3196" s="38"/>
      <c r="G3196" s="38"/>
      <c r="H3196" s="38"/>
      <c r="I3196" s="253">
        <v>0</v>
      </c>
      <c r="J3196" s="253">
        <v>8299.11</v>
      </c>
      <c r="K3196" s="253">
        <v>0</v>
      </c>
      <c r="L3196" s="41">
        <f>SUM(Data5[[#This Row],[CHELTUIELI DE PERSONAL LEI]:[CHELTUIELI DE CAPITAL (ACTIVE NEFINANCIARE ) LEI]])</f>
        <v>8299.11</v>
      </c>
      <c r="M3196" s="41">
        <f>Data5[[#This Row],[TOTAL CHELTUIELI LEI]]/Data5[[#This Row],[CURS VALUTAR EURO BNR 22 07 2020]]</f>
        <v>1714.6567219685546</v>
      </c>
      <c r="N3196" s="104"/>
      <c r="O3196" s="42"/>
      <c r="P3196" s="104"/>
      <c r="Q3196" s="42"/>
      <c r="R3196" s="42">
        <f>Data5[[#This Row],[PERSOANE ÎNSCRISE ÎN LISTELE ELECTORALE (TURUL 1)            ]]+Data5[[#This Row],[PERSOANE ÎNSCRISE ÎN LISTELE ELECTORALE (TURUL AL 2-LEA)]]</f>
        <v>0</v>
      </c>
      <c r="S3196" s="42">
        <f>Data5[[#This Row],[PERSOANE CARE AU PARTICIPAT LA VOT (TURUL 1)]]+Data5[[#This Row],[PERSOANE CARE AU PARTICIPAT LA VOT  (TURUL AL 2-LEA)]]</f>
        <v>0</v>
      </c>
      <c r="T3196" s="41"/>
      <c r="U3196" s="41"/>
      <c r="V3196" s="41"/>
      <c r="W3196" s="41"/>
      <c r="X3196" s="43">
        <v>4.8400999999999996</v>
      </c>
      <c r="Y3196" s="114"/>
      <c r="Z3196" s="44"/>
      <c r="AA3196" s="114"/>
      <c r="AB3196" s="252"/>
    </row>
    <row r="3197" spans="1:29" x14ac:dyDescent="0.2">
      <c r="A3197" s="37" t="s">
        <v>3177</v>
      </c>
      <c r="B3197" s="251" t="s">
        <v>15</v>
      </c>
      <c r="C3197" s="164" t="s">
        <v>3165</v>
      </c>
      <c r="D3197" s="40">
        <v>44101</v>
      </c>
      <c r="E3197" s="38"/>
      <c r="F3197" s="38"/>
      <c r="G3197" s="38"/>
      <c r="H3197" s="38"/>
      <c r="I3197" s="253">
        <v>0</v>
      </c>
      <c r="J3197" s="253">
        <v>0</v>
      </c>
      <c r="K3197" s="253">
        <v>0</v>
      </c>
      <c r="L3197" s="41">
        <f>SUM(Data5[[#This Row],[CHELTUIELI DE PERSONAL LEI]:[CHELTUIELI DE CAPITAL (ACTIVE NEFINANCIARE ) LEI]])</f>
        <v>0</v>
      </c>
      <c r="M3197" s="41">
        <f>Data5[[#This Row],[TOTAL CHELTUIELI LEI]]/Data5[[#This Row],[CURS VALUTAR EURO BNR 22 07 2020]]</f>
        <v>0</v>
      </c>
      <c r="N3197" s="104"/>
      <c r="O3197" s="42"/>
      <c r="P3197" s="104"/>
      <c r="Q3197" s="42"/>
      <c r="R3197" s="42">
        <f>Data5[[#This Row],[PERSOANE ÎNSCRISE ÎN LISTELE ELECTORALE (TURUL 1)            ]]+Data5[[#This Row],[PERSOANE ÎNSCRISE ÎN LISTELE ELECTORALE (TURUL AL 2-LEA)]]</f>
        <v>0</v>
      </c>
      <c r="S3197" s="42">
        <f>Data5[[#This Row],[PERSOANE CARE AU PARTICIPAT LA VOT (TURUL 1)]]+Data5[[#This Row],[PERSOANE CARE AU PARTICIPAT LA VOT  (TURUL AL 2-LEA)]]</f>
        <v>0</v>
      </c>
      <c r="T3197" s="41"/>
      <c r="U3197" s="41"/>
      <c r="V3197" s="41"/>
      <c r="W3197" s="41"/>
      <c r="X3197" s="43">
        <v>4.8400999999999996</v>
      </c>
      <c r="Y3197" s="114"/>
      <c r="Z3197" s="44"/>
      <c r="AA3197" s="114"/>
      <c r="AB3197" s="252"/>
    </row>
    <row r="3198" spans="1:29" x14ac:dyDescent="0.2">
      <c r="A3198" s="37" t="s">
        <v>3177</v>
      </c>
      <c r="B3198" s="251" t="s">
        <v>16</v>
      </c>
      <c r="C3198" s="164" t="s">
        <v>3165</v>
      </c>
      <c r="D3198" s="40">
        <v>44101</v>
      </c>
      <c r="E3198" s="38"/>
      <c r="F3198" s="38"/>
      <c r="G3198" s="38"/>
      <c r="H3198" s="38"/>
      <c r="I3198" s="253">
        <v>0</v>
      </c>
      <c r="J3198" s="253">
        <v>4769.6400000000003</v>
      </c>
      <c r="K3198" s="253">
        <v>0</v>
      </c>
      <c r="L3198" s="41">
        <f>SUM(Data5[[#This Row],[CHELTUIELI DE PERSONAL LEI]:[CHELTUIELI DE CAPITAL (ACTIVE NEFINANCIARE ) LEI]])</f>
        <v>4769.6400000000003</v>
      </c>
      <c r="M3198" s="41">
        <f>Data5[[#This Row],[TOTAL CHELTUIELI LEI]]/Data5[[#This Row],[CURS VALUTAR EURO BNR 22 07 2020]]</f>
        <v>985.44244953616681</v>
      </c>
      <c r="N3198" s="104"/>
      <c r="O3198" s="42"/>
      <c r="P3198" s="104"/>
      <c r="Q3198" s="42"/>
      <c r="R3198" s="42">
        <f>Data5[[#This Row],[PERSOANE ÎNSCRISE ÎN LISTELE ELECTORALE (TURUL 1)            ]]+Data5[[#This Row],[PERSOANE ÎNSCRISE ÎN LISTELE ELECTORALE (TURUL AL 2-LEA)]]</f>
        <v>0</v>
      </c>
      <c r="S3198" s="42">
        <f>Data5[[#This Row],[PERSOANE CARE AU PARTICIPAT LA VOT (TURUL 1)]]+Data5[[#This Row],[PERSOANE CARE AU PARTICIPAT LA VOT  (TURUL AL 2-LEA)]]</f>
        <v>0</v>
      </c>
      <c r="T3198" s="41"/>
      <c r="U3198" s="41"/>
      <c r="V3198" s="41"/>
      <c r="W3198" s="41"/>
      <c r="X3198" s="43">
        <v>4.8400999999999996</v>
      </c>
      <c r="Y3198" s="114"/>
      <c r="Z3198" s="44"/>
      <c r="AA3198" s="114"/>
      <c r="AB3198" s="252"/>
    </row>
    <row r="3199" spans="1:29" x14ac:dyDescent="0.2">
      <c r="A3199" s="37" t="s">
        <v>3177</v>
      </c>
      <c r="B3199" s="251" t="s">
        <v>17</v>
      </c>
      <c r="C3199" s="164" t="s">
        <v>3165</v>
      </c>
      <c r="D3199" s="40">
        <v>44101</v>
      </c>
      <c r="E3199" s="38"/>
      <c r="F3199" s="38"/>
      <c r="G3199" s="38"/>
      <c r="H3199" s="38"/>
      <c r="I3199" s="253">
        <v>0</v>
      </c>
      <c r="J3199" s="253">
        <v>21005.49</v>
      </c>
      <c r="K3199" s="253">
        <v>0</v>
      </c>
      <c r="L3199" s="41">
        <f>SUM(Data5[[#This Row],[CHELTUIELI DE PERSONAL LEI]:[CHELTUIELI DE CAPITAL (ACTIVE NEFINANCIARE ) LEI]])</f>
        <v>21005.49</v>
      </c>
      <c r="M3199" s="41">
        <f>Data5[[#This Row],[TOTAL CHELTUIELI LEI]]/Data5[[#This Row],[CURS VALUTAR EURO BNR 22 07 2020]]</f>
        <v>4339.8876056279832</v>
      </c>
      <c r="N3199" s="104"/>
      <c r="O3199" s="42"/>
      <c r="P3199" s="104"/>
      <c r="Q3199" s="42"/>
      <c r="R3199" s="42">
        <f>Data5[[#This Row],[PERSOANE ÎNSCRISE ÎN LISTELE ELECTORALE (TURUL 1)            ]]+Data5[[#This Row],[PERSOANE ÎNSCRISE ÎN LISTELE ELECTORALE (TURUL AL 2-LEA)]]</f>
        <v>0</v>
      </c>
      <c r="S3199" s="42">
        <f>Data5[[#This Row],[PERSOANE CARE AU PARTICIPAT LA VOT (TURUL 1)]]+Data5[[#This Row],[PERSOANE CARE AU PARTICIPAT LA VOT  (TURUL AL 2-LEA)]]</f>
        <v>0</v>
      </c>
      <c r="T3199" s="41"/>
      <c r="U3199" s="41"/>
      <c r="V3199" s="41"/>
      <c r="W3199" s="41"/>
      <c r="X3199" s="43">
        <v>4.8400999999999996</v>
      </c>
      <c r="Y3199" s="114"/>
      <c r="Z3199" s="44"/>
      <c r="AA3199" s="114"/>
      <c r="AB3199" s="252"/>
    </row>
    <row r="3200" spans="1:29" x14ac:dyDescent="0.2">
      <c r="A3200" s="37" t="s">
        <v>3177</v>
      </c>
      <c r="B3200" s="251" t="s">
        <v>18</v>
      </c>
      <c r="C3200" s="164" t="s">
        <v>3165</v>
      </c>
      <c r="D3200" s="40">
        <v>44101</v>
      </c>
      <c r="E3200" s="38"/>
      <c r="F3200" s="38"/>
      <c r="G3200" s="38"/>
      <c r="H3200" s="38"/>
      <c r="I3200" s="253">
        <v>0</v>
      </c>
      <c r="J3200" s="253">
        <v>0</v>
      </c>
      <c r="K3200" s="253">
        <v>0</v>
      </c>
      <c r="L3200" s="41">
        <f>SUM(Data5[[#This Row],[CHELTUIELI DE PERSONAL LEI]:[CHELTUIELI DE CAPITAL (ACTIVE NEFINANCIARE ) LEI]])</f>
        <v>0</v>
      </c>
      <c r="M3200" s="41">
        <f>Data5[[#This Row],[TOTAL CHELTUIELI LEI]]/Data5[[#This Row],[CURS VALUTAR EURO BNR 22 07 2020]]</f>
        <v>0</v>
      </c>
      <c r="N3200" s="104"/>
      <c r="O3200" s="42"/>
      <c r="P3200" s="104"/>
      <c r="Q3200" s="42"/>
      <c r="R3200" s="42">
        <f>Data5[[#This Row],[PERSOANE ÎNSCRISE ÎN LISTELE ELECTORALE (TURUL 1)            ]]+Data5[[#This Row],[PERSOANE ÎNSCRISE ÎN LISTELE ELECTORALE (TURUL AL 2-LEA)]]</f>
        <v>0</v>
      </c>
      <c r="S3200" s="42">
        <f>Data5[[#This Row],[PERSOANE CARE AU PARTICIPAT LA VOT (TURUL 1)]]+Data5[[#This Row],[PERSOANE CARE AU PARTICIPAT LA VOT  (TURUL AL 2-LEA)]]</f>
        <v>0</v>
      </c>
      <c r="T3200" s="41"/>
      <c r="U3200" s="41"/>
      <c r="V3200" s="41"/>
      <c r="W3200" s="41"/>
      <c r="X3200" s="43">
        <v>4.8400999999999996</v>
      </c>
      <c r="Y3200" s="114"/>
      <c r="Z3200" s="44"/>
      <c r="AA3200" s="114"/>
      <c r="AB3200" s="252"/>
    </row>
    <row r="3201" spans="1:28" x14ac:dyDescent="0.2">
      <c r="A3201" s="37" t="s">
        <v>3177</v>
      </c>
      <c r="B3201" s="251" t="s">
        <v>19</v>
      </c>
      <c r="C3201" s="164" t="s">
        <v>3165</v>
      </c>
      <c r="D3201" s="40">
        <v>44101</v>
      </c>
      <c r="E3201" s="38"/>
      <c r="F3201" s="38"/>
      <c r="G3201" s="38"/>
      <c r="H3201" s="38"/>
      <c r="I3201" s="253">
        <v>0</v>
      </c>
      <c r="J3201" s="253">
        <v>0</v>
      </c>
      <c r="K3201" s="253">
        <v>0</v>
      </c>
      <c r="L3201" s="41">
        <f>SUM(Data5[[#This Row],[CHELTUIELI DE PERSONAL LEI]:[CHELTUIELI DE CAPITAL (ACTIVE NEFINANCIARE ) LEI]])</f>
        <v>0</v>
      </c>
      <c r="M3201" s="41">
        <f>Data5[[#This Row],[TOTAL CHELTUIELI LEI]]/Data5[[#This Row],[CURS VALUTAR EURO BNR 22 07 2020]]</f>
        <v>0</v>
      </c>
      <c r="N3201" s="104"/>
      <c r="O3201" s="42"/>
      <c r="P3201" s="104"/>
      <c r="Q3201" s="42"/>
      <c r="R3201" s="42">
        <f>Data5[[#This Row],[PERSOANE ÎNSCRISE ÎN LISTELE ELECTORALE (TURUL 1)            ]]+Data5[[#This Row],[PERSOANE ÎNSCRISE ÎN LISTELE ELECTORALE (TURUL AL 2-LEA)]]</f>
        <v>0</v>
      </c>
      <c r="S3201" s="42">
        <f>Data5[[#This Row],[PERSOANE CARE AU PARTICIPAT LA VOT (TURUL 1)]]+Data5[[#This Row],[PERSOANE CARE AU PARTICIPAT LA VOT  (TURUL AL 2-LEA)]]</f>
        <v>0</v>
      </c>
      <c r="T3201" s="41"/>
      <c r="U3201" s="41"/>
      <c r="V3201" s="41"/>
      <c r="W3201" s="41"/>
      <c r="X3201" s="43">
        <v>4.8400999999999996</v>
      </c>
      <c r="Y3201" s="114"/>
      <c r="Z3201" s="44"/>
      <c r="AA3201" s="114"/>
      <c r="AB3201" s="252"/>
    </row>
    <row r="3202" spans="1:28" x14ac:dyDescent="0.2">
      <c r="A3202" s="37" t="s">
        <v>3177</v>
      </c>
      <c r="B3202" s="251" t="s">
        <v>20</v>
      </c>
      <c r="C3202" s="164" t="s">
        <v>3165</v>
      </c>
      <c r="D3202" s="40">
        <v>44101</v>
      </c>
      <c r="E3202" s="38"/>
      <c r="F3202" s="38"/>
      <c r="G3202" s="38"/>
      <c r="H3202" s="38"/>
      <c r="I3202" s="253">
        <v>0</v>
      </c>
      <c r="J3202" s="253">
        <v>13220.86</v>
      </c>
      <c r="K3202" s="253">
        <v>0</v>
      </c>
      <c r="L3202" s="41">
        <f>SUM(Data5[[#This Row],[CHELTUIELI DE PERSONAL LEI]:[CHELTUIELI DE CAPITAL (ACTIVE NEFINANCIARE ) LEI]])</f>
        <v>13220.86</v>
      </c>
      <c r="M3202" s="41">
        <f>Data5[[#This Row],[TOTAL CHELTUIELI LEI]]/Data5[[#This Row],[CURS VALUTAR EURO BNR 22 07 2020]]</f>
        <v>2731.5262081361957</v>
      </c>
      <c r="N3202" s="104"/>
      <c r="O3202" s="42"/>
      <c r="P3202" s="104"/>
      <c r="Q3202" s="42"/>
      <c r="R3202" s="42">
        <f>Data5[[#This Row],[PERSOANE ÎNSCRISE ÎN LISTELE ELECTORALE (TURUL 1)            ]]+Data5[[#This Row],[PERSOANE ÎNSCRISE ÎN LISTELE ELECTORALE (TURUL AL 2-LEA)]]</f>
        <v>0</v>
      </c>
      <c r="S3202" s="42">
        <f>Data5[[#This Row],[PERSOANE CARE AU PARTICIPAT LA VOT (TURUL 1)]]+Data5[[#This Row],[PERSOANE CARE AU PARTICIPAT LA VOT  (TURUL AL 2-LEA)]]</f>
        <v>0</v>
      </c>
      <c r="T3202" s="41"/>
      <c r="U3202" s="41"/>
      <c r="V3202" s="41"/>
      <c r="W3202" s="41"/>
      <c r="X3202" s="43">
        <v>4.8400999999999996</v>
      </c>
      <c r="Y3202" s="114"/>
      <c r="Z3202" s="44"/>
      <c r="AA3202" s="114"/>
      <c r="AB3202" s="252"/>
    </row>
    <row r="3203" spans="1:28" x14ac:dyDescent="0.2">
      <c r="A3203" s="37" t="s">
        <v>3177</v>
      </c>
      <c r="B3203" s="251" t="s">
        <v>21</v>
      </c>
      <c r="C3203" s="164" t="s">
        <v>3165</v>
      </c>
      <c r="D3203" s="40">
        <v>44101</v>
      </c>
      <c r="E3203" s="38"/>
      <c r="F3203" s="38"/>
      <c r="G3203" s="38"/>
      <c r="H3203" s="38"/>
      <c r="I3203" s="253">
        <v>0</v>
      </c>
      <c r="J3203" s="253">
        <v>7433.66</v>
      </c>
      <c r="K3203" s="253">
        <v>0</v>
      </c>
      <c r="L3203" s="41">
        <f>SUM(Data5[[#This Row],[CHELTUIELI DE PERSONAL LEI]:[CHELTUIELI DE CAPITAL (ACTIVE NEFINANCIARE ) LEI]])</f>
        <v>7433.66</v>
      </c>
      <c r="M3203" s="41">
        <f>Data5[[#This Row],[TOTAL CHELTUIELI LEI]]/Data5[[#This Row],[CURS VALUTAR EURO BNR 22 07 2020]]</f>
        <v>1535.8484328836182</v>
      </c>
      <c r="N3203" s="104"/>
      <c r="O3203" s="42"/>
      <c r="P3203" s="104"/>
      <c r="Q3203" s="42"/>
      <c r="R3203" s="42">
        <f>Data5[[#This Row],[PERSOANE ÎNSCRISE ÎN LISTELE ELECTORALE (TURUL 1)            ]]+Data5[[#This Row],[PERSOANE ÎNSCRISE ÎN LISTELE ELECTORALE (TURUL AL 2-LEA)]]</f>
        <v>0</v>
      </c>
      <c r="S3203" s="42">
        <f>Data5[[#This Row],[PERSOANE CARE AU PARTICIPAT LA VOT (TURUL 1)]]+Data5[[#This Row],[PERSOANE CARE AU PARTICIPAT LA VOT  (TURUL AL 2-LEA)]]</f>
        <v>0</v>
      </c>
      <c r="T3203" s="41"/>
      <c r="U3203" s="41"/>
      <c r="V3203" s="41"/>
      <c r="W3203" s="41"/>
      <c r="X3203" s="43">
        <v>4.8400999999999996</v>
      </c>
      <c r="Y3203" s="114"/>
      <c r="Z3203" s="44"/>
      <c r="AA3203" s="114"/>
      <c r="AB3203" s="252"/>
    </row>
    <row r="3204" spans="1:28" x14ac:dyDescent="0.2">
      <c r="A3204" s="37" t="s">
        <v>3177</v>
      </c>
      <c r="B3204" s="251" t="s">
        <v>22</v>
      </c>
      <c r="C3204" s="164" t="s">
        <v>3165</v>
      </c>
      <c r="D3204" s="40">
        <v>44101</v>
      </c>
      <c r="E3204" s="38"/>
      <c r="F3204" s="38"/>
      <c r="G3204" s="38"/>
      <c r="H3204" s="38"/>
      <c r="I3204" s="253">
        <v>0</v>
      </c>
      <c r="J3204" s="253">
        <v>5854.71</v>
      </c>
      <c r="K3204" s="253">
        <v>0</v>
      </c>
      <c r="L3204" s="41">
        <f>SUM(Data5[[#This Row],[CHELTUIELI DE PERSONAL LEI]:[CHELTUIELI DE CAPITAL (ACTIVE NEFINANCIARE ) LEI]])</f>
        <v>5854.71</v>
      </c>
      <c r="M3204" s="41">
        <f>Data5[[#This Row],[TOTAL CHELTUIELI LEI]]/Data5[[#This Row],[CURS VALUTAR EURO BNR 22 07 2020]]</f>
        <v>1209.6258341769799</v>
      </c>
      <c r="N3204" s="104"/>
      <c r="O3204" s="42"/>
      <c r="P3204" s="104"/>
      <c r="Q3204" s="42"/>
      <c r="R3204" s="42">
        <f>Data5[[#This Row],[PERSOANE ÎNSCRISE ÎN LISTELE ELECTORALE (TURUL 1)            ]]+Data5[[#This Row],[PERSOANE ÎNSCRISE ÎN LISTELE ELECTORALE (TURUL AL 2-LEA)]]</f>
        <v>0</v>
      </c>
      <c r="S3204" s="42">
        <f>Data5[[#This Row],[PERSOANE CARE AU PARTICIPAT LA VOT (TURUL 1)]]+Data5[[#This Row],[PERSOANE CARE AU PARTICIPAT LA VOT  (TURUL AL 2-LEA)]]</f>
        <v>0</v>
      </c>
      <c r="T3204" s="41"/>
      <c r="U3204" s="41"/>
      <c r="V3204" s="41"/>
      <c r="W3204" s="41"/>
      <c r="X3204" s="43">
        <v>4.8400999999999996</v>
      </c>
      <c r="Y3204" s="114"/>
      <c r="Z3204" s="44"/>
      <c r="AA3204" s="114"/>
      <c r="AB3204" s="252"/>
    </row>
    <row r="3205" spans="1:28" x14ac:dyDescent="0.2">
      <c r="A3205" s="37" t="s">
        <v>3177</v>
      </c>
      <c r="B3205" s="251" t="s">
        <v>23</v>
      </c>
      <c r="C3205" s="164" t="s">
        <v>3165</v>
      </c>
      <c r="D3205" s="40">
        <v>44101</v>
      </c>
      <c r="E3205" s="38"/>
      <c r="F3205" s="38"/>
      <c r="G3205" s="38"/>
      <c r="H3205" s="38"/>
      <c r="I3205" s="253">
        <v>0</v>
      </c>
      <c r="J3205" s="253">
        <v>16137.83</v>
      </c>
      <c r="K3205" s="253">
        <v>0</v>
      </c>
      <c r="L3205" s="41">
        <f>SUM(Data5[[#This Row],[CHELTUIELI DE PERSONAL LEI]:[CHELTUIELI DE CAPITAL (ACTIVE NEFINANCIARE ) LEI]])</f>
        <v>16137.83</v>
      </c>
      <c r="M3205" s="41">
        <f>Data5[[#This Row],[TOTAL CHELTUIELI LEI]]/Data5[[#This Row],[CURS VALUTAR EURO BNR 22 07 2020]]</f>
        <v>3334.1935083985873</v>
      </c>
      <c r="N3205" s="104"/>
      <c r="O3205" s="42"/>
      <c r="P3205" s="104"/>
      <c r="Q3205" s="42"/>
      <c r="R3205" s="42">
        <f>Data5[[#This Row],[PERSOANE ÎNSCRISE ÎN LISTELE ELECTORALE (TURUL 1)            ]]+Data5[[#This Row],[PERSOANE ÎNSCRISE ÎN LISTELE ELECTORALE (TURUL AL 2-LEA)]]</f>
        <v>0</v>
      </c>
      <c r="S3205" s="42">
        <f>Data5[[#This Row],[PERSOANE CARE AU PARTICIPAT LA VOT (TURUL 1)]]+Data5[[#This Row],[PERSOANE CARE AU PARTICIPAT LA VOT  (TURUL AL 2-LEA)]]</f>
        <v>0</v>
      </c>
      <c r="T3205" s="41"/>
      <c r="U3205" s="41"/>
      <c r="V3205" s="41"/>
      <c r="W3205" s="41"/>
      <c r="X3205" s="43">
        <v>4.8400999999999996</v>
      </c>
      <c r="Y3205" s="114"/>
      <c r="Z3205" s="44"/>
      <c r="AA3205" s="114"/>
      <c r="AB3205" s="252"/>
    </row>
    <row r="3206" spans="1:28" x14ac:dyDescent="0.2">
      <c r="A3206" s="37" t="s">
        <v>3177</v>
      </c>
      <c r="B3206" s="251" t="s">
        <v>24</v>
      </c>
      <c r="C3206" s="164" t="s">
        <v>3165</v>
      </c>
      <c r="D3206" s="40">
        <v>44101</v>
      </c>
      <c r="E3206" s="38"/>
      <c r="F3206" s="38"/>
      <c r="G3206" s="38"/>
      <c r="H3206" s="38"/>
      <c r="I3206" s="253">
        <v>0</v>
      </c>
      <c r="J3206" s="253">
        <v>9105.33</v>
      </c>
      <c r="K3206" s="253">
        <v>0</v>
      </c>
      <c r="L3206" s="41">
        <f>SUM(Data5[[#This Row],[CHELTUIELI DE PERSONAL LEI]:[CHELTUIELI DE CAPITAL (ACTIVE NEFINANCIARE ) LEI]])</f>
        <v>9105.33</v>
      </c>
      <c r="M3206" s="41">
        <f>Data5[[#This Row],[TOTAL CHELTUIELI LEI]]/Data5[[#This Row],[CURS VALUTAR EURO BNR 22 07 2020]]</f>
        <v>1881.2276605855252</v>
      </c>
      <c r="N3206" s="104"/>
      <c r="O3206" s="42"/>
      <c r="P3206" s="104"/>
      <c r="Q3206" s="42"/>
      <c r="R3206" s="42">
        <f>Data5[[#This Row],[PERSOANE ÎNSCRISE ÎN LISTELE ELECTORALE (TURUL 1)            ]]+Data5[[#This Row],[PERSOANE ÎNSCRISE ÎN LISTELE ELECTORALE (TURUL AL 2-LEA)]]</f>
        <v>0</v>
      </c>
      <c r="S3206" s="42">
        <f>Data5[[#This Row],[PERSOANE CARE AU PARTICIPAT LA VOT (TURUL 1)]]+Data5[[#This Row],[PERSOANE CARE AU PARTICIPAT LA VOT  (TURUL AL 2-LEA)]]</f>
        <v>0</v>
      </c>
      <c r="T3206" s="41"/>
      <c r="U3206" s="41"/>
      <c r="V3206" s="41"/>
      <c r="W3206" s="41"/>
      <c r="X3206" s="43">
        <v>4.8400999999999996</v>
      </c>
      <c r="Y3206" s="114"/>
      <c r="Z3206" s="44"/>
      <c r="AA3206" s="114"/>
      <c r="AB3206" s="252"/>
    </row>
    <row r="3207" spans="1:28" x14ac:dyDescent="0.2">
      <c r="A3207" s="37" t="s">
        <v>3177</v>
      </c>
      <c r="B3207" s="251" t="s">
        <v>25</v>
      </c>
      <c r="C3207" s="164" t="s">
        <v>3165</v>
      </c>
      <c r="D3207" s="40">
        <v>44101</v>
      </c>
      <c r="E3207" s="38"/>
      <c r="F3207" s="38"/>
      <c r="G3207" s="38"/>
      <c r="H3207" s="38"/>
      <c r="I3207" s="253">
        <v>0</v>
      </c>
      <c r="J3207" s="253">
        <v>9885.42</v>
      </c>
      <c r="K3207" s="253">
        <v>0</v>
      </c>
      <c r="L3207" s="41">
        <f>SUM(Data5[[#This Row],[CHELTUIELI DE PERSONAL LEI]:[CHELTUIELI DE CAPITAL (ACTIVE NEFINANCIARE ) LEI]])</f>
        <v>9885.42</v>
      </c>
      <c r="M3207" s="41">
        <f>Data5[[#This Row],[TOTAL CHELTUIELI LEI]]/Data5[[#This Row],[CURS VALUTAR EURO BNR 22 07 2020]]</f>
        <v>2042.3999504142478</v>
      </c>
      <c r="N3207" s="104"/>
      <c r="O3207" s="42"/>
      <c r="P3207" s="104"/>
      <c r="Q3207" s="42"/>
      <c r="R3207" s="42">
        <f>Data5[[#This Row],[PERSOANE ÎNSCRISE ÎN LISTELE ELECTORALE (TURUL 1)            ]]+Data5[[#This Row],[PERSOANE ÎNSCRISE ÎN LISTELE ELECTORALE (TURUL AL 2-LEA)]]</f>
        <v>0</v>
      </c>
      <c r="S3207" s="42">
        <f>Data5[[#This Row],[PERSOANE CARE AU PARTICIPAT LA VOT (TURUL 1)]]+Data5[[#This Row],[PERSOANE CARE AU PARTICIPAT LA VOT  (TURUL AL 2-LEA)]]</f>
        <v>0</v>
      </c>
      <c r="T3207" s="41"/>
      <c r="U3207" s="41"/>
      <c r="V3207" s="41"/>
      <c r="W3207" s="41"/>
      <c r="X3207" s="43">
        <v>4.8400999999999996</v>
      </c>
      <c r="Y3207" s="114"/>
      <c r="Z3207" s="44"/>
      <c r="AA3207" s="114"/>
      <c r="AB3207" s="252"/>
    </row>
    <row r="3208" spans="1:28" x14ac:dyDescent="0.2">
      <c r="A3208" s="37" t="s">
        <v>3177</v>
      </c>
      <c r="B3208" s="251" t="s">
        <v>26</v>
      </c>
      <c r="C3208" s="164" t="s">
        <v>3165</v>
      </c>
      <c r="D3208" s="40">
        <v>44101</v>
      </c>
      <c r="E3208" s="38"/>
      <c r="F3208" s="38"/>
      <c r="G3208" s="38"/>
      <c r="H3208" s="38"/>
      <c r="I3208" s="253">
        <v>0</v>
      </c>
      <c r="J3208" s="253">
        <v>0</v>
      </c>
      <c r="K3208" s="253">
        <v>0</v>
      </c>
      <c r="L3208" s="41">
        <f>SUM(Data5[[#This Row],[CHELTUIELI DE PERSONAL LEI]:[CHELTUIELI DE CAPITAL (ACTIVE NEFINANCIARE ) LEI]])</f>
        <v>0</v>
      </c>
      <c r="M3208" s="41">
        <f>Data5[[#This Row],[TOTAL CHELTUIELI LEI]]/Data5[[#This Row],[CURS VALUTAR EURO BNR 22 07 2020]]</f>
        <v>0</v>
      </c>
      <c r="N3208" s="104"/>
      <c r="O3208" s="42"/>
      <c r="P3208" s="104"/>
      <c r="Q3208" s="42"/>
      <c r="R3208" s="42">
        <f>Data5[[#This Row],[PERSOANE ÎNSCRISE ÎN LISTELE ELECTORALE (TURUL 1)            ]]+Data5[[#This Row],[PERSOANE ÎNSCRISE ÎN LISTELE ELECTORALE (TURUL AL 2-LEA)]]</f>
        <v>0</v>
      </c>
      <c r="S3208" s="42">
        <f>Data5[[#This Row],[PERSOANE CARE AU PARTICIPAT LA VOT (TURUL 1)]]+Data5[[#This Row],[PERSOANE CARE AU PARTICIPAT LA VOT  (TURUL AL 2-LEA)]]</f>
        <v>0</v>
      </c>
      <c r="T3208" s="41"/>
      <c r="U3208" s="41"/>
      <c r="V3208" s="41"/>
      <c r="W3208" s="41"/>
      <c r="X3208" s="43">
        <v>4.8400999999999996</v>
      </c>
      <c r="Y3208" s="114"/>
      <c r="Z3208" s="44"/>
      <c r="AA3208" s="114"/>
      <c r="AB3208" s="252"/>
    </row>
    <row r="3209" spans="1:28" x14ac:dyDescent="0.2">
      <c r="A3209" s="37" t="s">
        <v>3177</v>
      </c>
      <c r="B3209" s="251" t="s">
        <v>27</v>
      </c>
      <c r="C3209" s="164" t="s">
        <v>3165</v>
      </c>
      <c r="D3209" s="40">
        <v>44101</v>
      </c>
      <c r="E3209" s="38"/>
      <c r="F3209" s="38"/>
      <c r="G3209" s="38"/>
      <c r="H3209" s="38"/>
      <c r="I3209" s="253">
        <v>0</v>
      </c>
      <c r="J3209" s="253">
        <v>33040</v>
      </c>
      <c r="K3209" s="253">
        <v>0</v>
      </c>
      <c r="L3209" s="41">
        <f>SUM(Data5[[#This Row],[CHELTUIELI DE PERSONAL LEI]:[CHELTUIELI DE CAPITAL (ACTIVE NEFINANCIARE ) LEI]])</f>
        <v>33040</v>
      </c>
      <c r="M3209" s="41">
        <f>Data5[[#This Row],[TOTAL CHELTUIELI LEI]]/Data5[[#This Row],[CURS VALUTAR EURO BNR 22 07 2020]]</f>
        <v>6826.3052416272394</v>
      </c>
      <c r="N3209" s="104"/>
      <c r="O3209" s="42"/>
      <c r="P3209" s="104"/>
      <c r="Q3209" s="42"/>
      <c r="R3209" s="42">
        <f>Data5[[#This Row],[PERSOANE ÎNSCRISE ÎN LISTELE ELECTORALE (TURUL 1)            ]]+Data5[[#This Row],[PERSOANE ÎNSCRISE ÎN LISTELE ELECTORALE (TURUL AL 2-LEA)]]</f>
        <v>0</v>
      </c>
      <c r="S3209" s="42">
        <f>Data5[[#This Row],[PERSOANE CARE AU PARTICIPAT LA VOT (TURUL 1)]]+Data5[[#This Row],[PERSOANE CARE AU PARTICIPAT LA VOT  (TURUL AL 2-LEA)]]</f>
        <v>0</v>
      </c>
      <c r="T3209" s="41"/>
      <c r="U3209" s="41"/>
      <c r="V3209" s="41"/>
      <c r="W3209" s="41"/>
      <c r="X3209" s="43">
        <v>4.8400999999999996</v>
      </c>
      <c r="Y3209" s="114"/>
      <c r="Z3209" s="44"/>
      <c r="AA3209" s="114"/>
      <c r="AB3209" s="252"/>
    </row>
    <row r="3210" spans="1:28" x14ac:dyDescent="0.2">
      <c r="A3210" s="37" t="s">
        <v>3177</v>
      </c>
      <c r="B3210" s="251" t="s">
        <v>34</v>
      </c>
      <c r="C3210" s="164" t="s">
        <v>3165</v>
      </c>
      <c r="D3210" s="40">
        <v>44101</v>
      </c>
      <c r="E3210" s="38"/>
      <c r="F3210" s="38"/>
      <c r="G3210" s="38"/>
      <c r="H3210" s="38"/>
      <c r="I3210" s="253">
        <v>0</v>
      </c>
      <c r="J3210" s="253">
        <v>15640.9</v>
      </c>
      <c r="K3210" s="253">
        <v>0</v>
      </c>
      <c r="L3210" s="41">
        <f>SUM(Data5[[#This Row],[CHELTUIELI DE PERSONAL LEI]:[CHELTUIELI DE CAPITAL (ACTIVE NEFINANCIARE ) LEI]])</f>
        <v>15640.9</v>
      </c>
      <c r="M3210" s="41">
        <f>Data5[[#This Row],[TOTAL CHELTUIELI LEI]]/Data5[[#This Row],[CURS VALUTAR EURO BNR 22 07 2020]]</f>
        <v>3231.5241420631805</v>
      </c>
      <c r="N3210" s="104"/>
      <c r="O3210" s="42"/>
      <c r="P3210" s="104"/>
      <c r="Q3210" s="42"/>
      <c r="R3210" s="42">
        <f>Data5[[#This Row],[PERSOANE ÎNSCRISE ÎN LISTELE ELECTORALE (TURUL 1)            ]]+Data5[[#This Row],[PERSOANE ÎNSCRISE ÎN LISTELE ELECTORALE (TURUL AL 2-LEA)]]</f>
        <v>0</v>
      </c>
      <c r="S3210" s="42">
        <f>Data5[[#This Row],[PERSOANE CARE AU PARTICIPAT LA VOT (TURUL 1)]]+Data5[[#This Row],[PERSOANE CARE AU PARTICIPAT LA VOT  (TURUL AL 2-LEA)]]</f>
        <v>0</v>
      </c>
      <c r="T3210" s="41"/>
      <c r="U3210" s="41"/>
      <c r="V3210" s="41"/>
      <c r="W3210" s="41"/>
      <c r="X3210" s="43">
        <v>4.8400999999999996</v>
      </c>
      <c r="Y3210" s="114"/>
      <c r="Z3210" s="44"/>
      <c r="AA3210" s="114"/>
      <c r="AB3210" s="252"/>
    </row>
    <row r="3211" spans="1:28" x14ac:dyDescent="0.2">
      <c r="A3211" s="37" t="s">
        <v>3177</v>
      </c>
      <c r="B3211" s="251" t="s">
        <v>97</v>
      </c>
      <c r="C3211" s="164" t="s">
        <v>3165</v>
      </c>
      <c r="D3211" s="40">
        <v>44101</v>
      </c>
      <c r="E3211" s="38"/>
      <c r="F3211" s="38"/>
      <c r="G3211" s="38"/>
      <c r="H3211" s="38"/>
      <c r="I3211" s="253">
        <v>0</v>
      </c>
      <c r="J3211" s="253">
        <v>15063.11</v>
      </c>
      <c r="K3211" s="253">
        <v>0</v>
      </c>
      <c r="L3211" s="41">
        <f>SUM(Data5[[#This Row],[CHELTUIELI DE PERSONAL LEI]:[CHELTUIELI DE CAPITAL (ACTIVE NEFINANCIARE ) LEI]])</f>
        <v>15063.11</v>
      </c>
      <c r="M3211" s="41">
        <f>Data5[[#This Row],[TOTAL CHELTUIELI LEI]]/Data5[[#This Row],[CURS VALUTAR EURO BNR 22 07 2020]]</f>
        <v>3112.14850932832</v>
      </c>
      <c r="N3211" s="104"/>
      <c r="O3211" s="42"/>
      <c r="P3211" s="104"/>
      <c r="Q3211" s="42"/>
      <c r="R3211" s="42">
        <f>Data5[[#This Row],[PERSOANE ÎNSCRISE ÎN LISTELE ELECTORALE (TURUL 1)            ]]+Data5[[#This Row],[PERSOANE ÎNSCRISE ÎN LISTELE ELECTORALE (TURUL AL 2-LEA)]]</f>
        <v>0</v>
      </c>
      <c r="S3211" s="42">
        <f>Data5[[#This Row],[PERSOANE CARE AU PARTICIPAT LA VOT (TURUL 1)]]+Data5[[#This Row],[PERSOANE CARE AU PARTICIPAT LA VOT  (TURUL AL 2-LEA)]]</f>
        <v>0</v>
      </c>
      <c r="T3211" s="41"/>
      <c r="U3211" s="41"/>
      <c r="V3211" s="41"/>
      <c r="W3211" s="41"/>
      <c r="X3211" s="43">
        <v>4.8400999999999996</v>
      </c>
      <c r="Y3211" s="114"/>
      <c r="Z3211" s="44"/>
      <c r="AA3211" s="114"/>
      <c r="AB3211" s="252"/>
    </row>
    <row r="3212" spans="1:28" x14ac:dyDescent="0.2">
      <c r="A3212" s="37" t="s">
        <v>3177</v>
      </c>
      <c r="B3212" s="251" t="s">
        <v>967</v>
      </c>
      <c r="C3212" s="164" t="s">
        <v>3165</v>
      </c>
      <c r="D3212" s="40">
        <v>44101</v>
      </c>
      <c r="E3212" s="38"/>
      <c r="F3212" s="38"/>
      <c r="G3212" s="38"/>
      <c r="H3212" s="38"/>
      <c r="I3212" s="253">
        <v>0</v>
      </c>
      <c r="J3212" s="253">
        <v>6709.24</v>
      </c>
      <c r="K3212" s="253">
        <v>0</v>
      </c>
      <c r="L3212" s="41">
        <f>SUM(Data5[[#This Row],[CHELTUIELI DE PERSONAL LEI]:[CHELTUIELI DE CAPITAL (ACTIVE NEFINANCIARE ) LEI]])</f>
        <v>6709.24</v>
      </c>
      <c r="M3212" s="41">
        <f>Data5[[#This Row],[TOTAL CHELTUIELI LEI]]/Data5[[#This Row],[CURS VALUTAR EURO BNR 22 07 2020]]</f>
        <v>1386.177971529514</v>
      </c>
      <c r="N3212" s="104"/>
      <c r="O3212" s="42"/>
      <c r="P3212" s="104"/>
      <c r="Q3212" s="42"/>
      <c r="R3212" s="42">
        <f>Data5[[#This Row],[PERSOANE ÎNSCRISE ÎN LISTELE ELECTORALE (TURUL 1)            ]]+Data5[[#This Row],[PERSOANE ÎNSCRISE ÎN LISTELE ELECTORALE (TURUL AL 2-LEA)]]</f>
        <v>0</v>
      </c>
      <c r="S3212" s="42">
        <f>Data5[[#This Row],[PERSOANE CARE AU PARTICIPAT LA VOT (TURUL 1)]]+Data5[[#This Row],[PERSOANE CARE AU PARTICIPAT LA VOT  (TURUL AL 2-LEA)]]</f>
        <v>0</v>
      </c>
      <c r="T3212" s="41"/>
      <c r="U3212" s="41"/>
      <c r="V3212" s="41"/>
      <c r="W3212" s="41"/>
      <c r="X3212" s="43">
        <v>4.8400999999999996</v>
      </c>
      <c r="Y3212" s="114"/>
      <c r="Z3212" s="44"/>
      <c r="AA3212" s="114"/>
      <c r="AB3212" s="252"/>
    </row>
    <row r="3213" spans="1:28" x14ac:dyDescent="0.2">
      <c r="A3213" s="37" t="s">
        <v>3177</v>
      </c>
      <c r="B3213" s="251" t="s">
        <v>2624</v>
      </c>
      <c r="C3213" s="164" t="s">
        <v>3165</v>
      </c>
      <c r="D3213" s="40">
        <v>44101</v>
      </c>
      <c r="E3213" s="38"/>
      <c r="F3213" s="38"/>
      <c r="G3213" s="38"/>
      <c r="H3213" s="38"/>
      <c r="I3213" s="253">
        <v>0</v>
      </c>
      <c r="J3213" s="253">
        <v>10655.63</v>
      </c>
      <c r="K3213" s="253">
        <v>0</v>
      </c>
      <c r="L3213" s="41">
        <f>SUM(Data5[[#This Row],[CHELTUIELI DE PERSONAL LEI]:[CHELTUIELI DE CAPITAL (ACTIVE NEFINANCIARE ) LEI]])</f>
        <v>10655.63</v>
      </c>
      <c r="M3213" s="41">
        <f>Data5[[#This Row],[TOTAL CHELTUIELI LEI]]/Data5[[#This Row],[CURS VALUTAR EURO BNR 22 07 2020]]</f>
        <v>2201.5309601041299</v>
      </c>
      <c r="N3213" s="104"/>
      <c r="O3213" s="42"/>
      <c r="P3213" s="104"/>
      <c r="Q3213" s="42"/>
      <c r="R3213" s="42">
        <f>Data5[[#This Row],[PERSOANE ÎNSCRISE ÎN LISTELE ELECTORALE (TURUL 1)            ]]+Data5[[#This Row],[PERSOANE ÎNSCRISE ÎN LISTELE ELECTORALE (TURUL AL 2-LEA)]]</f>
        <v>0</v>
      </c>
      <c r="S3213" s="42">
        <f>Data5[[#This Row],[PERSOANE CARE AU PARTICIPAT LA VOT (TURUL 1)]]+Data5[[#This Row],[PERSOANE CARE AU PARTICIPAT LA VOT  (TURUL AL 2-LEA)]]</f>
        <v>0</v>
      </c>
      <c r="T3213" s="41"/>
      <c r="U3213" s="41"/>
      <c r="V3213" s="41"/>
      <c r="W3213" s="41"/>
      <c r="X3213" s="43">
        <v>4.8400999999999996</v>
      </c>
      <c r="Y3213" s="114"/>
      <c r="Z3213" s="44"/>
      <c r="AA3213" s="114"/>
      <c r="AB3213" s="252"/>
    </row>
    <row r="3214" spans="1:28" x14ac:dyDescent="0.2">
      <c r="A3214" s="37" t="s">
        <v>3177</v>
      </c>
      <c r="B3214" s="251" t="s">
        <v>190</v>
      </c>
      <c r="C3214" s="164" t="s">
        <v>3165</v>
      </c>
      <c r="D3214" s="40">
        <v>44101</v>
      </c>
      <c r="E3214" s="38"/>
      <c r="F3214" s="38"/>
      <c r="G3214" s="38"/>
      <c r="H3214" s="38"/>
      <c r="I3214" s="253">
        <v>0</v>
      </c>
      <c r="J3214" s="253">
        <v>9601.7099999999991</v>
      </c>
      <c r="K3214" s="253">
        <v>0</v>
      </c>
      <c r="L3214" s="41">
        <f>SUM(Data5[[#This Row],[CHELTUIELI DE PERSONAL LEI]:[CHELTUIELI DE CAPITAL (ACTIVE NEFINANCIARE ) LEI]])</f>
        <v>9601.7099999999991</v>
      </c>
      <c r="M3214" s="41">
        <f>Data5[[#This Row],[TOTAL CHELTUIELI LEI]]/Data5[[#This Row],[CURS VALUTAR EURO BNR 22 07 2020]]</f>
        <v>1983.7833929051053</v>
      </c>
      <c r="N3214" s="104"/>
      <c r="O3214" s="42"/>
      <c r="P3214" s="104"/>
      <c r="Q3214" s="42"/>
      <c r="R3214" s="42">
        <f>Data5[[#This Row],[PERSOANE ÎNSCRISE ÎN LISTELE ELECTORALE (TURUL 1)            ]]+Data5[[#This Row],[PERSOANE ÎNSCRISE ÎN LISTELE ELECTORALE (TURUL AL 2-LEA)]]</f>
        <v>0</v>
      </c>
      <c r="S3214" s="42">
        <f>Data5[[#This Row],[PERSOANE CARE AU PARTICIPAT LA VOT (TURUL 1)]]+Data5[[#This Row],[PERSOANE CARE AU PARTICIPAT LA VOT  (TURUL AL 2-LEA)]]</f>
        <v>0</v>
      </c>
      <c r="T3214" s="41"/>
      <c r="U3214" s="41"/>
      <c r="V3214" s="41"/>
      <c r="W3214" s="41"/>
      <c r="X3214" s="43">
        <v>4.8400999999999996</v>
      </c>
      <c r="Y3214" s="114"/>
      <c r="Z3214" s="44"/>
      <c r="AA3214" s="114"/>
      <c r="AB3214" s="252"/>
    </row>
    <row r="3215" spans="1:28" x14ac:dyDescent="0.2">
      <c r="A3215" s="37" t="s">
        <v>3177</v>
      </c>
      <c r="B3215" s="251" t="s">
        <v>968</v>
      </c>
      <c r="C3215" s="164" t="s">
        <v>3165</v>
      </c>
      <c r="D3215" s="40">
        <v>44101</v>
      </c>
      <c r="E3215" s="38"/>
      <c r="F3215" s="38"/>
      <c r="G3215" s="38"/>
      <c r="H3215" s="38"/>
      <c r="I3215" s="253">
        <v>0</v>
      </c>
      <c r="J3215" s="253">
        <v>487.88</v>
      </c>
      <c r="K3215" s="253">
        <v>0</v>
      </c>
      <c r="L3215" s="41">
        <f>SUM(Data5[[#This Row],[CHELTUIELI DE PERSONAL LEI]:[CHELTUIELI DE CAPITAL (ACTIVE NEFINANCIARE ) LEI]])</f>
        <v>487.88</v>
      </c>
      <c r="M3215" s="41">
        <f>Data5[[#This Row],[TOTAL CHELTUIELI LEI]]/Data5[[#This Row],[CURS VALUTAR EURO BNR 22 07 2020]]</f>
        <v>100.79957025681288</v>
      </c>
      <c r="N3215" s="104"/>
      <c r="O3215" s="42"/>
      <c r="P3215" s="104"/>
      <c r="Q3215" s="42"/>
      <c r="R3215" s="42">
        <f>Data5[[#This Row],[PERSOANE ÎNSCRISE ÎN LISTELE ELECTORALE (TURUL 1)            ]]+Data5[[#This Row],[PERSOANE ÎNSCRISE ÎN LISTELE ELECTORALE (TURUL AL 2-LEA)]]</f>
        <v>0</v>
      </c>
      <c r="S3215" s="42">
        <f>Data5[[#This Row],[PERSOANE CARE AU PARTICIPAT LA VOT (TURUL 1)]]+Data5[[#This Row],[PERSOANE CARE AU PARTICIPAT LA VOT  (TURUL AL 2-LEA)]]</f>
        <v>0</v>
      </c>
      <c r="T3215" s="41"/>
      <c r="U3215" s="41"/>
      <c r="V3215" s="41"/>
      <c r="W3215" s="41"/>
      <c r="X3215" s="43">
        <v>4.8400999999999996</v>
      </c>
      <c r="Y3215" s="114"/>
      <c r="Z3215" s="44"/>
      <c r="AA3215" s="114"/>
      <c r="AB3215" s="252"/>
    </row>
    <row r="3216" spans="1:28" x14ac:dyDescent="0.2">
      <c r="A3216" s="37" t="s">
        <v>3177</v>
      </c>
      <c r="B3216" s="251" t="s">
        <v>566</v>
      </c>
      <c r="C3216" s="164" t="s">
        <v>3165</v>
      </c>
      <c r="D3216" s="40">
        <v>44101</v>
      </c>
      <c r="E3216" s="38"/>
      <c r="F3216" s="38"/>
      <c r="G3216" s="38"/>
      <c r="H3216" s="38"/>
      <c r="I3216" s="253">
        <v>0</v>
      </c>
      <c r="J3216" s="253">
        <v>5057.26</v>
      </c>
      <c r="K3216" s="253">
        <v>0</v>
      </c>
      <c r="L3216" s="41">
        <f>SUM(Data5[[#This Row],[CHELTUIELI DE PERSONAL LEI]:[CHELTUIELI DE CAPITAL (ACTIVE NEFINANCIARE ) LEI]])</f>
        <v>5057.26</v>
      </c>
      <c r="M3216" s="41">
        <f>Data5[[#This Row],[TOTAL CHELTUIELI LEI]]/Data5[[#This Row],[CURS VALUTAR EURO BNR 22 07 2020]]</f>
        <v>1044.866841594182</v>
      </c>
      <c r="N3216" s="104"/>
      <c r="O3216" s="42"/>
      <c r="P3216" s="104"/>
      <c r="Q3216" s="42"/>
      <c r="R3216" s="42">
        <f>Data5[[#This Row],[PERSOANE ÎNSCRISE ÎN LISTELE ELECTORALE (TURUL 1)            ]]+Data5[[#This Row],[PERSOANE ÎNSCRISE ÎN LISTELE ELECTORALE (TURUL AL 2-LEA)]]</f>
        <v>0</v>
      </c>
      <c r="S3216" s="42">
        <f>Data5[[#This Row],[PERSOANE CARE AU PARTICIPAT LA VOT (TURUL 1)]]+Data5[[#This Row],[PERSOANE CARE AU PARTICIPAT LA VOT  (TURUL AL 2-LEA)]]</f>
        <v>0</v>
      </c>
      <c r="T3216" s="41"/>
      <c r="U3216" s="41"/>
      <c r="V3216" s="41"/>
      <c r="W3216" s="41"/>
      <c r="X3216" s="43">
        <v>4.8400999999999996</v>
      </c>
      <c r="Y3216" s="114"/>
      <c r="Z3216" s="44"/>
      <c r="AA3216" s="114"/>
      <c r="AB3216" s="252"/>
    </row>
    <row r="3217" spans="1:28" x14ac:dyDescent="0.2">
      <c r="A3217" s="37" t="s">
        <v>3177</v>
      </c>
      <c r="B3217" s="251" t="s">
        <v>744</v>
      </c>
      <c r="C3217" s="164" t="s">
        <v>3165</v>
      </c>
      <c r="D3217" s="40">
        <v>44101</v>
      </c>
      <c r="E3217" s="38"/>
      <c r="F3217" s="38"/>
      <c r="G3217" s="38"/>
      <c r="H3217" s="38"/>
      <c r="I3217" s="253">
        <v>0</v>
      </c>
      <c r="J3217" s="253">
        <v>933.08</v>
      </c>
      <c r="K3217" s="253">
        <v>0</v>
      </c>
      <c r="L3217" s="41">
        <f>SUM(Data5[[#This Row],[CHELTUIELI DE PERSONAL LEI]:[CHELTUIELI DE CAPITAL (ACTIVE NEFINANCIARE ) LEI]])</f>
        <v>933.08</v>
      </c>
      <c r="M3217" s="41">
        <f>Data5[[#This Row],[TOTAL CHELTUIELI LEI]]/Data5[[#This Row],[CURS VALUTAR EURO BNR 22 07 2020]]</f>
        <v>192.78114088551891</v>
      </c>
      <c r="N3217" s="104"/>
      <c r="O3217" s="42"/>
      <c r="P3217" s="104"/>
      <c r="Q3217" s="42"/>
      <c r="R3217" s="42">
        <f>Data5[[#This Row],[PERSOANE ÎNSCRISE ÎN LISTELE ELECTORALE (TURUL 1)            ]]+Data5[[#This Row],[PERSOANE ÎNSCRISE ÎN LISTELE ELECTORALE (TURUL AL 2-LEA)]]</f>
        <v>0</v>
      </c>
      <c r="S3217" s="42">
        <f>Data5[[#This Row],[PERSOANE CARE AU PARTICIPAT LA VOT (TURUL 1)]]+Data5[[#This Row],[PERSOANE CARE AU PARTICIPAT LA VOT  (TURUL AL 2-LEA)]]</f>
        <v>0</v>
      </c>
      <c r="T3217" s="41"/>
      <c r="U3217" s="41"/>
      <c r="V3217" s="41"/>
      <c r="W3217" s="41"/>
      <c r="X3217" s="43">
        <v>4.8400999999999996</v>
      </c>
      <c r="Y3217" s="114"/>
      <c r="Z3217" s="44"/>
      <c r="AA3217" s="114"/>
      <c r="AB3217" s="252"/>
    </row>
    <row r="3218" spans="1:28" x14ac:dyDescent="0.2">
      <c r="A3218" s="37" t="s">
        <v>3177</v>
      </c>
      <c r="B3218" s="251" t="s">
        <v>253</v>
      </c>
      <c r="C3218" s="164" t="s">
        <v>3165</v>
      </c>
      <c r="D3218" s="40">
        <v>44101</v>
      </c>
      <c r="E3218" s="38"/>
      <c r="F3218" s="38"/>
      <c r="G3218" s="38"/>
      <c r="H3218" s="38"/>
      <c r="I3218" s="253">
        <v>0</v>
      </c>
      <c r="J3218" s="253">
        <v>13151.64</v>
      </c>
      <c r="K3218" s="253">
        <v>0</v>
      </c>
      <c r="L3218" s="41">
        <f>SUM(Data5[[#This Row],[CHELTUIELI DE PERSONAL LEI]:[CHELTUIELI DE CAPITAL (ACTIVE NEFINANCIARE ) LEI]])</f>
        <v>13151.64</v>
      </c>
      <c r="M3218" s="41">
        <f>Data5[[#This Row],[TOTAL CHELTUIELI LEI]]/Data5[[#This Row],[CURS VALUTAR EURO BNR 22 07 2020]]</f>
        <v>2717.2248507262248</v>
      </c>
      <c r="N3218" s="104"/>
      <c r="O3218" s="42"/>
      <c r="P3218" s="104"/>
      <c r="Q3218" s="42"/>
      <c r="R3218" s="42">
        <f>Data5[[#This Row],[PERSOANE ÎNSCRISE ÎN LISTELE ELECTORALE (TURUL 1)            ]]+Data5[[#This Row],[PERSOANE ÎNSCRISE ÎN LISTELE ELECTORALE (TURUL AL 2-LEA)]]</f>
        <v>0</v>
      </c>
      <c r="S3218" s="42">
        <f>Data5[[#This Row],[PERSOANE CARE AU PARTICIPAT LA VOT (TURUL 1)]]+Data5[[#This Row],[PERSOANE CARE AU PARTICIPAT LA VOT  (TURUL AL 2-LEA)]]</f>
        <v>0</v>
      </c>
      <c r="T3218" s="41"/>
      <c r="U3218" s="41"/>
      <c r="V3218" s="41"/>
      <c r="W3218" s="41"/>
      <c r="X3218" s="43">
        <v>4.8400999999999996</v>
      </c>
      <c r="Y3218" s="114"/>
      <c r="Z3218" s="44"/>
      <c r="AA3218" s="114"/>
      <c r="AB3218" s="252"/>
    </row>
    <row r="3219" spans="1:28" x14ac:dyDescent="0.2">
      <c r="A3219" s="37" t="s">
        <v>3177</v>
      </c>
      <c r="B3219" s="251" t="s">
        <v>2413</v>
      </c>
      <c r="C3219" s="164" t="s">
        <v>3165</v>
      </c>
      <c r="D3219" s="40">
        <v>44101</v>
      </c>
      <c r="E3219" s="38"/>
      <c r="F3219" s="38"/>
      <c r="G3219" s="38"/>
      <c r="H3219" s="38"/>
      <c r="I3219" s="253">
        <v>0</v>
      </c>
      <c r="J3219" s="253">
        <v>37397</v>
      </c>
      <c r="K3219" s="253">
        <v>0</v>
      </c>
      <c r="L3219" s="41">
        <f>SUM(Data5[[#This Row],[CHELTUIELI DE PERSONAL LEI]:[CHELTUIELI DE CAPITAL (ACTIVE NEFINANCIARE ) LEI]])</f>
        <v>37397</v>
      </c>
      <c r="M3219" s="41">
        <f>Data5[[#This Row],[TOTAL CHELTUIELI LEI]]/Data5[[#This Row],[CURS VALUTAR EURO BNR 22 07 2020]]</f>
        <v>7726.4932542716069</v>
      </c>
      <c r="N3219" s="104"/>
      <c r="O3219" s="42"/>
      <c r="P3219" s="104"/>
      <c r="Q3219" s="42"/>
      <c r="R3219" s="42">
        <f>Data5[[#This Row],[PERSOANE ÎNSCRISE ÎN LISTELE ELECTORALE (TURUL 1)            ]]+Data5[[#This Row],[PERSOANE ÎNSCRISE ÎN LISTELE ELECTORALE (TURUL AL 2-LEA)]]</f>
        <v>0</v>
      </c>
      <c r="S3219" s="42">
        <f>Data5[[#This Row],[PERSOANE CARE AU PARTICIPAT LA VOT (TURUL 1)]]+Data5[[#This Row],[PERSOANE CARE AU PARTICIPAT LA VOT  (TURUL AL 2-LEA)]]</f>
        <v>0</v>
      </c>
      <c r="T3219" s="41"/>
      <c r="U3219" s="41"/>
      <c r="V3219" s="41"/>
      <c r="W3219" s="41"/>
      <c r="X3219" s="43">
        <v>4.8400999999999996</v>
      </c>
      <c r="Y3219" s="114"/>
      <c r="Z3219" s="44"/>
      <c r="AA3219" s="114"/>
      <c r="AB3219" s="252"/>
    </row>
    <row r="3220" spans="1:28" x14ac:dyDescent="0.2">
      <c r="A3220" s="37" t="s">
        <v>3177</v>
      </c>
      <c r="B3220" s="251" t="s">
        <v>2700</v>
      </c>
      <c r="C3220" s="164" t="s">
        <v>3165</v>
      </c>
      <c r="D3220" s="40">
        <v>44101</v>
      </c>
      <c r="E3220" s="38"/>
      <c r="F3220" s="38"/>
      <c r="G3220" s="38"/>
      <c r="H3220" s="38"/>
      <c r="I3220" s="253">
        <v>0</v>
      </c>
      <c r="J3220" s="253">
        <v>101476.24</v>
      </c>
      <c r="K3220" s="253">
        <v>0</v>
      </c>
      <c r="L3220" s="41">
        <f>SUM(Data5[[#This Row],[CHELTUIELI DE PERSONAL LEI]:[CHELTUIELI DE CAPITAL (ACTIVE NEFINANCIARE ) LEI]])</f>
        <v>101476.24</v>
      </c>
      <c r="M3220" s="41">
        <f>Data5[[#This Row],[TOTAL CHELTUIELI LEI]]/Data5[[#This Row],[CURS VALUTAR EURO BNR 22 07 2020]]</f>
        <v>20965.732112972873</v>
      </c>
      <c r="N3220" s="104"/>
      <c r="O3220" s="42"/>
      <c r="P3220" s="104"/>
      <c r="Q3220" s="42"/>
      <c r="R3220" s="42">
        <f>Data5[[#This Row],[PERSOANE ÎNSCRISE ÎN LISTELE ELECTORALE (TURUL 1)            ]]+Data5[[#This Row],[PERSOANE ÎNSCRISE ÎN LISTELE ELECTORALE (TURUL AL 2-LEA)]]</f>
        <v>0</v>
      </c>
      <c r="S3220" s="42">
        <f>Data5[[#This Row],[PERSOANE CARE AU PARTICIPAT LA VOT (TURUL 1)]]+Data5[[#This Row],[PERSOANE CARE AU PARTICIPAT LA VOT  (TURUL AL 2-LEA)]]</f>
        <v>0</v>
      </c>
      <c r="T3220" s="41"/>
      <c r="U3220" s="41"/>
      <c r="V3220" s="41"/>
      <c r="W3220" s="41"/>
      <c r="X3220" s="43">
        <v>4.8400999999999996</v>
      </c>
      <c r="Y3220" s="114"/>
      <c r="Z3220" s="44"/>
      <c r="AA3220" s="114"/>
      <c r="AB3220" s="252"/>
    </row>
    <row r="3221" spans="1:28" x14ac:dyDescent="0.2">
      <c r="A3221" s="37" t="s">
        <v>3177</v>
      </c>
      <c r="B3221" s="251" t="s">
        <v>2623</v>
      </c>
      <c r="C3221" s="164" t="s">
        <v>3165</v>
      </c>
      <c r="D3221" s="40">
        <v>44101</v>
      </c>
      <c r="E3221" s="38"/>
      <c r="F3221" s="38"/>
      <c r="G3221" s="38"/>
      <c r="H3221" s="38"/>
      <c r="I3221" s="253">
        <v>0</v>
      </c>
      <c r="J3221" s="253">
        <v>11155</v>
      </c>
      <c r="K3221" s="253">
        <v>0</v>
      </c>
      <c r="L3221" s="41">
        <f>SUM(Data5[[#This Row],[CHELTUIELI DE PERSONAL LEI]:[CHELTUIELI DE CAPITAL (ACTIVE NEFINANCIARE ) LEI]])</f>
        <v>11155</v>
      </c>
      <c r="M3221" s="41">
        <f>Data5[[#This Row],[TOTAL CHELTUIELI LEI]]/Data5[[#This Row],[CURS VALUTAR EURO BNR 22 07 2020]]</f>
        <v>2304.7044482552014</v>
      </c>
      <c r="N3221" s="104"/>
      <c r="O3221" s="42"/>
      <c r="P3221" s="104"/>
      <c r="Q3221" s="42"/>
      <c r="R3221" s="42">
        <f>Data5[[#This Row],[PERSOANE ÎNSCRISE ÎN LISTELE ELECTORALE (TURUL 1)            ]]+Data5[[#This Row],[PERSOANE ÎNSCRISE ÎN LISTELE ELECTORALE (TURUL AL 2-LEA)]]</f>
        <v>0</v>
      </c>
      <c r="S3221" s="42">
        <f>Data5[[#This Row],[PERSOANE CARE AU PARTICIPAT LA VOT (TURUL 1)]]+Data5[[#This Row],[PERSOANE CARE AU PARTICIPAT LA VOT  (TURUL AL 2-LEA)]]</f>
        <v>0</v>
      </c>
      <c r="T3221" s="41"/>
      <c r="U3221" s="41"/>
      <c r="V3221" s="41"/>
      <c r="W3221" s="41"/>
      <c r="X3221" s="43">
        <v>4.8400999999999996</v>
      </c>
      <c r="Y3221" s="114"/>
      <c r="Z3221" s="44"/>
      <c r="AA3221" s="114"/>
      <c r="AB3221" s="252"/>
    </row>
    <row r="3222" spans="1:28" x14ac:dyDescent="0.2">
      <c r="A3222" s="37" t="s">
        <v>3177</v>
      </c>
      <c r="B3222" s="251" t="s">
        <v>2571</v>
      </c>
      <c r="C3222" s="164" t="s">
        <v>3165</v>
      </c>
      <c r="D3222" s="40">
        <v>44101</v>
      </c>
      <c r="E3222" s="38"/>
      <c r="F3222" s="38"/>
      <c r="G3222" s="38"/>
      <c r="H3222" s="38"/>
      <c r="I3222" s="253">
        <v>0</v>
      </c>
      <c r="J3222" s="253">
        <v>356.98</v>
      </c>
      <c r="K3222" s="253">
        <v>0</v>
      </c>
      <c r="L3222" s="41">
        <f>SUM(Data5[[#This Row],[CHELTUIELI DE PERSONAL LEI]:[CHELTUIELI DE CAPITAL (ACTIVE NEFINANCIARE ) LEI]])</f>
        <v>356.98</v>
      </c>
      <c r="M3222" s="41">
        <f>Data5[[#This Row],[TOTAL CHELTUIELI LEI]]/Data5[[#This Row],[CURS VALUTAR EURO BNR 22 07 2020]]</f>
        <v>73.754674490196493</v>
      </c>
      <c r="N3222" s="104"/>
      <c r="O3222" s="42"/>
      <c r="P3222" s="104"/>
      <c r="Q3222" s="42"/>
      <c r="R3222" s="42">
        <f>Data5[[#This Row],[PERSOANE ÎNSCRISE ÎN LISTELE ELECTORALE (TURUL 1)            ]]+Data5[[#This Row],[PERSOANE ÎNSCRISE ÎN LISTELE ELECTORALE (TURUL AL 2-LEA)]]</f>
        <v>0</v>
      </c>
      <c r="S3222" s="42">
        <f>Data5[[#This Row],[PERSOANE CARE AU PARTICIPAT LA VOT (TURUL 1)]]+Data5[[#This Row],[PERSOANE CARE AU PARTICIPAT LA VOT  (TURUL AL 2-LEA)]]</f>
        <v>0</v>
      </c>
      <c r="T3222" s="41"/>
      <c r="U3222" s="41"/>
      <c r="V3222" s="41"/>
      <c r="W3222" s="41"/>
      <c r="X3222" s="43">
        <v>4.8400999999999996</v>
      </c>
      <c r="Y3222" s="114"/>
      <c r="Z3222" s="44"/>
      <c r="AA3222" s="114"/>
      <c r="AB3222" s="252"/>
    </row>
    <row r="3223" spans="1:28" x14ac:dyDescent="0.2">
      <c r="A3223" s="37" t="s">
        <v>3177</v>
      </c>
      <c r="B3223" s="251" t="s">
        <v>645</v>
      </c>
      <c r="C3223" s="164" t="s">
        <v>3165</v>
      </c>
      <c r="D3223" s="40">
        <v>44101</v>
      </c>
      <c r="E3223" s="38"/>
      <c r="F3223" s="38"/>
      <c r="G3223" s="38"/>
      <c r="H3223" s="38"/>
      <c r="I3223" s="253">
        <v>0</v>
      </c>
      <c r="J3223" s="253">
        <v>2029.3</v>
      </c>
      <c r="K3223" s="253">
        <v>0</v>
      </c>
      <c r="L3223" s="41">
        <f>SUM(Data5[[#This Row],[CHELTUIELI DE PERSONAL LEI]:[CHELTUIELI DE CAPITAL (ACTIVE NEFINANCIARE ) LEI]])</f>
        <v>2029.3</v>
      </c>
      <c r="M3223" s="41">
        <f>Data5[[#This Row],[TOTAL CHELTUIELI LEI]]/Data5[[#This Row],[CURS VALUTAR EURO BNR 22 07 2020]]</f>
        <v>419.26819693807983</v>
      </c>
      <c r="N3223" s="104"/>
      <c r="O3223" s="42"/>
      <c r="P3223" s="104"/>
      <c r="Q3223" s="42"/>
      <c r="R3223" s="42">
        <f>Data5[[#This Row],[PERSOANE ÎNSCRISE ÎN LISTELE ELECTORALE (TURUL 1)            ]]+Data5[[#This Row],[PERSOANE ÎNSCRISE ÎN LISTELE ELECTORALE (TURUL AL 2-LEA)]]</f>
        <v>0</v>
      </c>
      <c r="S3223" s="42">
        <f>Data5[[#This Row],[PERSOANE CARE AU PARTICIPAT LA VOT (TURUL 1)]]+Data5[[#This Row],[PERSOANE CARE AU PARTICIPAT LA VOT  (TURUL AL 2-LEA)]]</f>
        <v>0</v>
      </c>
      <c r="T3223" s="41"/>
      <c r="U3223" s="41"/>
      <c r="V3223" s="41"/>
      <c r="W3223" s="41"/>
      <c r="X3223" s="43">
        <v>4.8400999999999996</v>
      </c>
      <c r="Y3223" s="114"/>
      <c r="Z3223" s="44"/>
      <c r="AA3223" s="114"/>
      <c r="AB3223" s="252"/>
    </row>
    <row r="3224" spans="1:28" x14ac:dyDescent="0.2">
      <c r="A3224" s="37" t="s">
        <v>3177</v>
      </c>
      <c r="B3224" s="251" t="s">
        <v>477</v>
      </c>
      <c r="C3224" s="164" t="s">
        <v>3165</v>
      </c>
      <c r="D3224" s="40">
        <v>44101</v>
      </c>
      <c r="E3224" s="38"/>
      <c r="F3224" s="38"/>
      <c r="G3224" s="38"/>
      <c r="H3224" s="38"/>
      <c r="I3224" s="253">
        <v>0</v>
      </c>
      <c r="J3224" s="253">
        <v>11471.47</v>
      </c>
      <c r="K3224" s="253">
        <v>0</v>
      </c>
      <c r="L3224" s="41">
        <f>SUM(Data5[[#This Row],[CHELTUIELI DE PERSONAL LEI]:[CHELTUIELI DE CAPITAL (ACTIVE NEFINANCIARE ) LEI]])</f>
        <v>11471.47</v>
      </c>
      <c r="M3224" s="41">
        <f>Data5[[#This Row],[TOTAL CHELTUIELI LEI]]/Data5[[#This Row],[CURS VALUTAR EURO BNR 22 07 2020]]</f>
        <v>2370.0894609615502</v>
      </c>
      <c r="N3224" s="104"/>
      <c r="O3224" s="42"/>
      <c r="P3224" s="104"/>
      <c r="Q3224" s="42"/>
      <c r="R3224" s="42">
        <f>Data5[[#This Row],[PERSOANE ÎNSCRISE ÎN LISTELE ELECTORALE (TURUL 1)            ]]+Data5[[#This Row],[PERSOANE ÎNSCRISE ÎN LISTELE ELECTORALE (TURUL AL 2-LEA)]]</f>
        <v>0</v>
      </c>
      <c r="S3224" s="42">
        <f>Data5[[#This Row],[PERSOANE CARE AU PARTICIPAT LA VOT (TURUL 1)]]+Data5[[#This Row],[PERSOANE CARE AU PARTICIPAT LA VOT  (TURUL AL 2-LEA)]]</f>
        <v>0</v>
      </c>
      <c r="T3224" s="41"/>
      <c r="U3224" s="41"/>
      <c r="V3224" s="41"/>
      <c r="W3224" s="41"/>
      <c r="X3224" s="43">
        <v>4.8400999999999996</v>
      </c>
      <c r="Y3224" s="114"/>
      <c r="Z3224" s="44"/>
      <c r="AA3224" s="114"/>
      <c r="AB3224" s="252"/>
    </row>
    <row r="3225" spans="1:28" x14ac:dyDescent="0.2">
      <c r="A3225" s="37" t="s">
        <v>3177</v>
      </c>
      <c r="B3225" s="251" t="s">
        <v>2869</v>
      </c>
      <c r="C3225" s="164" t="s">
        <v>3165</v>
      </c>
      <c r="D3225" s="40">
        <v>44101</v>
      </c>
      <c r="E3225" s="38"/>
      <c r="F3225" s="38"/>
      <c r="G3225" s="38"/>
      <c r="H3225" s="38"/>
      <c r="I3225" s="253">
        <v>0</v>
      </c>
      <c r="J3225" s="253">
        <v>3706.33</v>
      </c>
      <c r="K3225" s="253">
        <v>0</v>
      </c>
      <c r="L3225" s="41">
        <f>SUM(Data5[[#This Row],[CHELTUIELI DE PERSONAL LEI]:[CHELTUIELI DE CAPITAL (ACTIVE NEFINANCIARE ) LEI]])</f>
        <v>3706.33</v>
      </c>
      <c r="M3225" s="41">
        <f>Data5[[#This Row],[TOTAL CHELTUIELI LEI]]/Data5[[#This Row],[CURS VALUTAR EURO BNR 22 07 2020]]</f>
        <v>765.75483977603778</v>
      </c>
      <c r="N3225" s="104"/>
      <c r="O3225" s="42"/>
      <c r="P3225" s="104"/>
      <c r="Q3225" s="42"/>
      <c r="R3225" s="42">
        <f>Data5[[#This Row],[PERSOANE ÎNSCRISE ÎN LISTELE ELECTORALE (TURUL 1)            ]]+Data5[[#This Row],[PERSOANE ÎNSCRISE ÎN LISTELE ELECTORALE (TURUL AL 2-LEA)]]</f>
        <v>0</v>
      </c>
      <c r="S3225" s="42">
        <f>Data5[[#This Row],[PERSOANE CARE AU PARTICIPAT LA VOT (TURUL 1)]]+Data5[[#This Row],[PERSOANE CARE AU PARTICIPAT LA VOT  (TURUL AL 2-LEA)]]</f>
        <v>0</v>
      </c>
      <c r="T3225" s="41"/>
      <c r="U3225" s="41"/>
      <c r="V3225" s="41"/>
      <c r="W3225" s="41"/>
      <c r="X3225" s="43">
        <v>4.8400999999999996</v>
      </c>
      <c r="Y3225" s="114"/>
      <c r="Z3225" s="44"/>
      <c r="AA3225" s="114"/>
      <c r="AB3225" s="252"/>
    </row>
    <row r="3226" spans="1:28" x14ac:dyDescent="0.2">
      <c r="A3226" s="37" t="s">
        <v>3177</v>
      </c>
      <c r="B3226" s="251" t="s">
        <v>433</v>
      </c>
      <c r="C3226" s="164" t="s">
        <v>3165</v>
      </c>
      <c r="D3226" s="40">
        <v>44101</v>
      </c>
      <c r="E3226" s="38"/>
      <c r="F3226" s="38"/>
      <c r="G3226" s="38"/>
      <c r="H3226" s="38"/>
      <c r="I3226" s="253">
        <v>0</v>
      </c>
      <c r="J3226" s="253">
        <v>23499.26</v>
      </c>
      <c r="K3226" s="253">
        <v>0</v>
      </c>
      <c r="L3226" s="41">
        <f>SUM(Data5[[#This Row],[CHELTUIELI DE PERSONAL LEI]:[CHELTUIELI DE CAPITAL (ACTIVE NEFINANCIARE ) LEI]])</f>
        <v>23499.26</v>
      </c>
      <c r="M3226" s="41">
        <f>Data5[[#This Row],[TOTAL CHELTUIELI LEI]]/Data5[[#This Row],[CURS VALUTAR EURO BNR 22 07 2020]]</f>
        <v>4855.1186958947128</v>
      </c>
      <c r="N3226" s="104"/>
      <c r="O3226" s="42"/>
      <c r="P3226" s="104"/>
      <c r="Q3226" s="42"/>
      <c r="R3226" s="42">
        <f>Data5[[#This Row],[PERSOANE ÎNSCRISE ÎN LISTELE ELECTORALE (TURUL 1)            ]]+Data5[[#This Row],[PERSOANE ÎNSCRISE ÎN LISTELE ELECTORALE (TURUL AL 2-LEA)]]</f>
        <v>0</v>
      </c>
      <c r="S3226" s="42">
        <f>Data5[[#This Row],[PERSOANE CARE AU PARTICIPAT LA VOT (TURUL 1)]]+Data5[[#This Row],[PERSOANE CARE AU PARTICIPAT LA VOT  (TURUL AL 2-LEA)]]</f>
        <v>0</v>
      </c>
      <c r="T3226" s="41"/>
      <c r="U3226" s="41"/>
      <c r="V3226" s="41"/>
      <c r="W3226" s="41"/>
      <c r="X3226" s="43">
        <v>4.8400999999999996</v>
      </c>
      <c r="Y3226" s="114"/>
      <c r="Z3226" s="44"/>
      <c r="AA3226" s="114"/>
      <c r="AB3226" s="252"/>
    </row>
    <row r="3227" spans="1:28" x14ac:dyDescent="0.2">
      <c r="A3227" s="37" t="s">
        <v>3177</v>
      </c>
      <c r="B3227" s="251" t="s">
        <v>571</v>
      </c>
      <c r="C3227" s="164" t="s">
        <v>3165</v>
      </c>
      <c r="D3227" s="40">
        <v>44101</v>
      </c>
      <c r="E3227" s="38"/>
      <c r="F3227" s="38"/>
      <c r="G3227" s="38"/>
      <c r="H3227" s="38"/>
      <c r="I3227" s="253">
        <v>0</v>
      </c>
      <c r="J3227" s="253">
        <v>18677.330000000002</v>
      </c>
      <c r="K3227" s="253">
        <v>0</v>
      </c>
      <c r="L3227" s="41">
        <f>SUM(Data5[[#This Row],[CHELTUIELI DE PERSONAL LEI]:[CHELTUIELI DE CAPITAL (ACTIVE NEFINANCIARE ) LEI]])</f>
        <v>18677.330000000002</v>
      </c>
      <c r="M3227" s="41">
        <f>Data5[[#This Row],[TOTAL CHELTUIELI LEI]]/Data5[[#This Row],[CURS VALUTAR EURO BNR 22 07 2020]]</f>
        <v>3858.8727505630054</v>
      </c>
      <c r="N3227" s="104"/>
      <c r="O3227" s="42"/>
      <c r="P3227" s="104"/>
      <c r="Q3227" s="42"/>
      <c r="R3227" s="42">
        <f>Data5[[#This Row],[PERSOANE ÎNSCRISE ÎN LISTELE ELECTORALE (TURUL 1)            ]]+Data5[[#This Row],[PERSOANE ÎNSCRISE ÎN LISTELE ELECTORALE (TURUL AL 2-LEA)]]</f>
        <v>0</v>
      </c>
      <c r="S3227" s="42">
        <f>Data5[[#This Row],[PERSOANE CARE AU PARTICIPAT LA VOT (TURUL 1)]]+Data5[[#This Row],[PERSOANE CARE AU PARTICIPAT LA VOT  (TURUL AL 2-LEA)]]</f>
        <v>0</v>
      </c>
      <c r="T3227" s="41"/>
      <c r="U3227" s="41"/>
      <c r="V3227" s="41"/>
      <c r="W3227" s="41"/>
      <c r="X3227" s="43">
        <v>4.8400999999999996</v>
      </c>
      <c r="Y3227" s="114"/>
      <c r="Z3227" s="44"/>
      <c r="AA3227" s="114"/>
      <c r="AB3227" s="252"/>
    </row>
    <row r="3228" spans="1:28" x14ac:dyDescent="0.2">
      <c r="A3228" s="37" t="s">
        <v>3177</v>
      </c>
      <c r="B3228" s="251" t="s">
        <v>356</v>
      </c>
      <c r="C3228" s="164" t="s">
        <v>3165</v>
      </c>
      <c r="D3228" s="40">
        <v>44101</v>
      </c>
      <c r="E3228" s="38"/>
      <c r="F3228" s="38"/>
      <c r="G3228" s="38"/>
      <c r="H3228" s="38"/>
      <c r="I3228" s="253">
        <v>0</v>
      </c>
      <c r="J3228" s="253">
        <v>18869.23</v>
      </c>
      <c r="K3228" s="253">
        <v>0</v>
      </c>
      <c r="L3228" s="41">
        <f>SUM(Data5[[#This Row],[CHELTUIELI DE PERSONAL LEI]:[CHELTUIELI DE CAPITAL (ACTIVE NEFINANCIARE ) LEI]])</f>
        <v>18869.23</v>
      </c>
      <c r="M3228" s="41">
        <f>Data5[[#This Row],[TOTAL CHELTUIELI LEI]]/Data5[[#This Row],[CURS VALUTAR EURO BNR 22 07 2020]]</f>
        <v>3898.5206917212458</v>
      </c>
      <c r="N3228" s="104"/>
      <c r="O3228" s="42"/>
      <c r="P3228" s="104"/>
      <c r="Q3228" s="42"/>
      <c r="R3228" s="42">
        <f>Data5[[#This Row],[PERSOANE ÎNSCRISE ÎN LISTELE ELECTORALE (TURUL 1)            ]]+Data5[[#This Row],[PERSOANE ÎNSCRISE ÎN LISTELE ELECTORALE (TURUL AL 2-LEA)]]</f>
        <v>0</v>
      </c>
      <c r="S3228" s="42">
        <f>Data5[[#This Row],[PERSOANE CARE AU PARTICIPAT LA VOT (TURUL 1)]]+Data5[[#This Row],[PERSOANE CARE AU PARTICIPAT LA VOT  (TURUL AL 2-LEA)]]</f>
        <v>0</v>
      </c>
      <c r="T3228" s="41"/>
      <c r="U3228" s="41"/>
      <c r="V3228" s="41"/>
      <c r="W3228" s="41"/>
      <c r="X3228" s="43">
        <v>4.8400999999999996</v>
      </c>
      <c r="Y3228" s="114"/>
      <c r="Z3228" s="44"/>
      <c r="AA3228" s="114"/>
      <c r="AB3228" s="252"/>
    </row>
    <row r="3229" spans="1:28" x14ac:dyDescent="0.2">
      <c r="A3229" s="37" t="s">
        <v>3177</v>
      </c>
      <c r="B3229" s="251" t="s">
        <v>432</v>
      </c>
      <c r="C3229" s="164" t="s">
        <v>3165</v>
      </c>
      <c r="D3229" s="40">
        <v>44101</v>
      </c>
      <c r="E3229" s="38"/>
      <c r="F3229" s="38"/>
      <c r="G3229" s="38"/>
      <c r="H3229" s="38"/>
      <c r="I3229" s="253">
        <v>0</v>
      </c>
      <c r="J3229" s="253">
        <v>0</v>
      </c>
      <c r="K3229" s="253">
        <v>0</v>
      </c>
      <c r="L3229" s="41">
        <f>SUM(Data5[[#This Row],[CHELTUIELI DE PERSONAL LEI]:[CHELTUIELI DE CAPITAL (ACTIVE NEFINANCIARE ) LEI]])</f>
        <v>0</v>
      </c>
      <c r="M3229" s="41">
        <f>Data5[[#This Row],[TOTAL CHELTUIELI LEI]]/Data5[[#This Row],[CURS VALUTAR EURO BNR 22 07 2020]]</f>
        <v>0</v>
      </c>
      <c r="N3229" s="104"/>
      <c r="O3229" s="42"/>
      <c r="P3229" s="104"/>
      <c r="Q3229" s="42"/>
      <c r="R3229" s="42">
        <f>Data5[[#This Row],[PERSOANE ÎNSCRISE ÎN LISTELE ELECTORALE (TURUL 1)            ]]+Data5[[#This Row],[PERSOANE ÎNSCRISE ÎN LISTELE ELECTORALE (TURUL AL 2-LEA)]]</f>
        <v>0</v>
      </c>
      <c r="S3229" s="42">
        <f>Data5[[#This Row],[PERSOANE CARE AU PARTICIPAT LA VOT (TURUL 1)]]+Data5[[#This Row],[PERSOANE CARE AU PARTICIPAT LA VOT  (TURUL AL 2-LEA)]]</f>
        <v>0</v>
      </c>
      <c r="T3229" s="41"/>
      <c r="U3229" s="41"/>
      <c r="V3229" s="41"/>
      <c r="W3229" s="41"/>
      <c r="X3229" s="43">
        <v>4.8400999999999996</v>
      </c>
      <c r="Y3229" s="114"/>
      <c r="Z3229" s="44"/>
      <c r="AA3229" s="114"/>
      <c r="AB3229" s="252"/>
    </row>
  </sheetData>
  <pageMargins left="0.7" right="0.7" top="0.75" bottom="0.75" header="0.3" footer="0.3"/>
  <pageSetup paperSize="8" scale="36" fitToHeight="0" orientation="landscape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59999389629810485"/>
  </sheetPr>
  <dimension ref="A1:AO93"/>
  <sheetViews>
    <sheetView zoomScale="55" zoomScaleNormal="55" workbookViewId="0">
      <selection activeCell="AU36" sqref="AU36"/>
    </sheetView>
  </sheetViews>
  <sheetFormatPr defaultColWidth="9.140625" defaultRowHeight="15.75" x14ac:dyDescent="0.25"/>
  <cols>
    <col min="1" max="1" width="13.28515625" style="1" bestFit="1" customWidth="1"/>
    <col min="2" max="2" width="45" style="1" customWidth="1"/>
    <col min="3" max="3" width="28.85546875" style="1" customWidth="1"/>
    <col min="4" max="4" width="9.140625" style="16"/>
    <col min="5" max="5" width="23.5703125" style="17" customWidth="1"/>
    <col min="6" max="6" width="22.5703125" style="17" customWidth="1"/>
    <col min="7" max="7" width="12.42578125" style="1" customWidth="1"/>
    <col min="8" max="8" width="13.7109375" style="1" customWidth="1"/>
    <col min="9" max="28" width="9.140625" style="1"/>
    <col min="29" max="30" width="9.140625" style="5"/>
    <col min="31" max="16384" width="9.140625" style="1"/>
  </cols>
  <sheetData>
    <row r="1" spans="1:30" ht="84.75" customHeight="1" x14ac:dyDescent="0.25">
      <c r="A1" s="19" t="s">
        <v>2945</v>
      </c>
      <c r="B1" s="19" t="s">
        <v>2950</v>
      </c>
      <c r="C1" s="109" t="s">
        <v>2943</v>
      </c>
      <c r="D1" s="11" t="s">
        <v>2949</v>
      </c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6"/>
      <c r="AA1" s="6"/>
      <c r="AC1" s="1"/>
      <c r="AD1" s="1"/>
    </row>
    <row r="2" spans="1:30" x14ac:dyDescent="0.25">
      <c r="A2" s="112">
        <v>0</v>
      </c>
      <c r="B2" s="112" t="s">
        <v>2890</v>
      </c>
      <c r="C2" s="113">
        <v>275</v>
      </c>
      <c r="D2" s="1"/>
      <c r="E2" s="1"/>
      <c r="F2" s="1"/>
      <c r="Z2" s="5"/>
      <c r="AA2" s="5"/>
      <c r="AC2" s="1"/>
      <c r="AD2" s="1"/>
    </row>
    <row r="3" spans="1:30" x14ac:dyDescent="0.25">
      <c r="A3" s="112">
        <v>1</v>
      </c>
      <c r="B3" s="112" t="s">
        <v>2894</v>
      </c>
      <c r="C3" s="113">
        <v>472</v>
      </c>
      <c r="D3" s="1"/>
      <c r="E3" s="1"/>
      <c r="F3" s="1"/>
      <c r="Z3" s="5"/>
      <c r="AA3" s="5"/>
      <c r="AC3" s="1"/>
      <c r="AD3" s="1"/>
    </row>
    <row r="4" spans="1:30" x14ac:dyDescent="0.25">
      <c r="A4" s="112">
        <v>2</v>
      </c>
      <c r="B4" s="112" t="s">
        <v>2891</v>
      </c>
      <c r="C4" s="112">
        <v>471</v>
      </c>
      <c r="D4" s="1"/>
      <c r="E4" s="1"/>
      <c r="F4" s="1"/>
      <c r="Z4" s="5"/>
      <c r="AA4" s="5"/>
      <c r="AC4" s="1"/>
      <c r="AD4" s="1"/>
    </row>
    <row r="5" spans="1:30" x14ac:dyDescent="0.25">
      <c r="A5" s="112">
        <v>3</v>
      </c>
      <c r="B5" s="112" t="s">
        <v>2884</v>
      </c>
      <c r="C5" s="112">
        <v>380</v>
      </c>
      <c r="D5" s="1"/>
      <c r="E5" s="1"/>
      <c r="F5" s="1"/>
      <c r="Z5" s="5"/>
      <c r="AA5" s="5"/>
      <c r="AC5" s="1"/>
      <c r="AD5" s="1"/>
    </row>
    <row r="6" spans="1:30" x14ac:dyDescent="0.25">
      <c r="A6" s="112">
        <v>4</v>
      </c>
      <c r="B6" s="112" t="s">
        <v>2895</v>
      </c>
      <c r="C6" s="112">
        <v>355</v>
      </c>
      <c r="D6" s="1"/>
      <c r="E6" s="1"/>
      <c r="F6" s="1"/>
      <c r="Z6" s="5"/>
      <c r="AA6" s="5"/>
      <c r="AC6" s="1"/>
      <c r="AD6" s="1"/>
    </row>
    <row r="7" spans="1:30" x14ac:dyDescent="0.25">
      <c r="A7" s="112">
        <v>5</v>
      </c>
      <c r="B7" s="112" t="s">
        <v>2892</v>
      </c>
      <c r="C7" s="112">
        <v>234</v>
      </c>
      <c r="D7" s="1"/>
      <c r="E7" s="1"/>
      <c r="F7" s="1"/>
      <c r="L7" s="3"/>
      <c r="Z7" s="5"/>
      <c r="AA7" s="5"/>
      <c r="AC7" s="1"/>
      <c r="AD7" s="1"/>
    </row>
    <row r="8" spans="1:30" x14ac:dyDescent="0.25">
      <c r="A8" s="112">
        <v>6</v>
      </c>
      <c r="B8" s="112" t="s">
        <v>2889</v>
      </c>
      <c r="C8" s="112">
        <v>196</v>
      </c>
      <c r="D8" s="1"/>
      <c r="E8" s="1"/>
      <c r="F8" s="1"/>
      <c r="Z8" s="5"/>
      <c r="AA8" s="5"/>
      <c r="AC8" s="1"/>
      <c r="AD8" s="1"/>
    </row>
    <row r="9" spans="1:30" x14ac:dyDescent="0.25">
      <c r="A9" s="112">
        <v>7</v>
      </c>
      <c r="B9" s="112" t="s">
        <v>2886</v>
      </c>
      <c r="C9" s="112">
        <v>152</v>
      </c>
      <c r="D9" s="1"/>
      <c r="E9" s="1"/>
      <c r="F9" s="1"/>
      <c r="Z9" s="5"/>
      <c r="AA9" s="5"/>
      <c r="AC9" s="1"/>
      <c r="AD9" s="1"/>
    </row>
    <row r="10" spans="1:30" x14ac:dyDescent="0.25">
      <c r="A10" s="112">
        <v>8</v>
      </c>
      <c r="B10" s="112" t="s">
        <v>2896</v>
      </c>
      <c r="C10" s="112">
        <v>117</v>
      </c>
      <c r="D10" s="1"/>
      <c r="E10" s="1"/>
      <c r="F10" s="1"/>
      <c r="Z10" s="5"/>
      <c r="AA10" s="5"/>
      <c r="AC10" s="1"/>
      <c r="AD10" s="1"/>
    </row>
    <row r="11" spans="1:30" x14ac:dyDescent="0.25">
      <c r="A11" s="112">
        <v>9</v>
      </c>
      <c r="B11" s="112" t="s">
        <v>2887</v>
      </c>
      <c r="C11" s="112">
        <v>91</v>
      </c>
      <c r="D11" s="1"/>
      <c r="E11" s="1"/>
      <c r="F11" s="1"/>
      <c r="Z11" s="5"/>
      <c r="AA11" s="5"/>
      <c r="AC11" s="1"/>
      <c r="AD11" s="1"/>
    </row>
    <row r="12" spans="1:30" x14ac:dyDescent="0.25">
      <c r="A12" s="112">
        <v>10</v>
      </c>
      <c r="B12" s="112" t="s">
        <v>2898</v>
      </c>
      <c r="C12" s="112">
        <v>52</v>
      </c>
      <c r="D12" s="1"/>
      <c r="E12" s="1"/>
      <c r="F12" s="1"/>
      <c r="Z12" s="5"/>
      <c r="AA12" s="5"/>
      <c r="AC12" s="1"/>
      <c r="AD12" s="1"/>
    </row>
    <row r="13" spans="1:30" x14ac:dyDescent="0.25">
      <c r="A13" s="112">
        <v>11</v>
      </c>
      <c r="B13" s="112" t="s">
        <v>2888</v>
      </c>
      <c r="C13" s="112">
        <v>58</v>
      </c>
      <c r="D13" s="1"/>
      <c r="E13" s="1"/>
      <c r="F13" s="1"/>
      <c r="Z13" s="5"/>
      <c r="AA13" s="5"/>
      <c r="AC13" s="1"/>
      <c r="AD13" s="1"/>
    </row>
    <row r="14" spans="1:30" x14ac:dyDescent="0.25">
      <c r="A14" s="112">
        <v>12</v>
      </c>
      <c r="B14" s="112" t="s">
        <v>2897</v>
      </c>
      <c r="C14" s="112">
        <v>27</v>
      </c>
      <c r="D14" s="1"/>
      <c r="E14" s="1"/>
      <c r="F14" s="1"/>
      <c r="Z14" s="5"/>
      <c r="AA14" s="5"/>
      <c r="AC14" s="1"/>
      <c r="AD14" s="1"/>
    </row>
    <row r="15" spans="1:30" x14ac:dyDescent="0.25">
      <c r="A15" s="112">
        <v>13</v>
      </c>
      <c r="B15" s="112" t="s">
        <v>2906</v>
      </c>
      <c r="C15" s="112">
        <v>38</v>
      </c>
      <c r="D15" s="1"/>
      <c r="E15" s="1"/>
      <c r="F15" s="1"/>
      <c r="Z15" s="5"/>
      <c r="AA15" s="5"/>
      <c r="AC15" s="1"/>
      <c r="AD15" s="1"/>
    </row>
    <row r="16" spans="1:30" x14ac:dyDescent="0.25">
      <c r="A16" s="112">
        <v>14</v>
      </c>
      <c r="B16" s="112" t="s">
        <v>2885</v>
      </c>
      <c r="C16" s="112">
        <v>37</v>
      </c>
      <c r="D16" s="1"/>
      <c r="E16" s="1"/>
      <c r="F16" s="1"/>
      <c r="Z16" s="5"/>
      <c r="AA16" s="5"/>
      <c r="AC16" s="1"/>
      <c r="AD16" s="1"/>
    </row>
    <row r="17" spans="1:30" x14ac:dyDescent="0.25">
      <c r="A17" s="112">
        <v>15</v>
      </c>
      <c r="B17" s="112" t="s">
        <v>2909</v>
      </c>
      <c r="C17" s="112">
        <v>17</v>
      </c>
      <c r="D17" s="1"/>
      <c r="E17" s="1"/>
      <c r="F17" s="1"/>
      <c r="Z17" s="5"/>
      <c r="AA17" s="5"/>
      <c r="AC17" s="1"/>
      <c r="AD17" s="1"/>
    </row>
    <row r="18" spans="1:30" x14ac:dyDescent="0.25">
      <c r="A18" s="112">
        <v>16</v>
      </c>
      <c r="B18" s="112" t="s">
        <v>2920</v>
      </c>
      <c r="C18" s="112">
        <v>22</v>
      </c>
      <c r="D18" s="1"/>
      <c r="E18" s="1"/>
      <c r="F18" s="1"/>
      <c r="Z18" s="5"/>
      <c r="AA18" s="5"/>
      <c r="AC18" s="1"/>
      <c r="AD18" s="1"/>
    </row>
    <row r="19" spans="1:30" x14ac:dyDescent="0.25">
      <c r="A19" s="112">
        <v>17</v>
      </c>
      <c r="B19" s="112" t="s">
        <v>2907</v>
      </c>
      <c r="C19" s="112">
        <v>17</v>
      </c>
      <c r="D19" s="1"/>
      <c r="E19" s="1"/>
      <c r="F19" s="1"/>
      <c r="Z19" s="5"/>
      <c r="AA19" s="5"/>
      <c r="AC19" s="1"/>
      <c r="AD19" s="1"/>
    </row>
    <row r="20" spans="1:30" x14ac:dyDescent="0.25">
      <c r="A20" s="112">
        <v>18</v>
      </c>
      <c r="B20" s="112" t="s">
        <v>2917</v>
      </c>
      <c r="C20" s="112">
        <v>8</v>
      </c>
      <c r="D20" s="1"/>
      <c r="E20" s="1"/>
      <c r="F20" s="1"/>
      <c r="Z20" s="5"/>
      <c r="AA20" s="5"/>
      <c r="AC20" s="1"/>
      <c r="AD20" s="1"/>
    </row>
    <row r="21" spans="1:30" x14ac:dyDescent="0.25">
      <c r="A21" s="112">
        <v>19</v>
      </c>
      <c r="B21" s="112" t="s">
        <v>2908</v>
      </c>
      <c r="C21" s="112">
        <v>8</v>
      </c>
      <c r="D21" s="1"/>
      <c r="E21" s="1"/>
      <c r="F21" s="1"/>
      <c r="Z21" s="5"/>
      <c r="AA21" s="5"/>
      <c r="AC21" s="1"/>
      <c r="AD21" s="1"/>
    </row>
    <row r="22" spans="1:30" x14ac:dyDescent="0.25">
      <c r="A22" s="112">
        <v>20</v>
      </c>
      <c r="B22" s="112" t="s">
        <v>2911</v>
      </c>
      <c r="C22" s="112">
        <v>12</v>
      </c>
      <c r="D22" s="1"/>
      <c r="E22" s="1"/>
      <c r="F22" s="1"/>
      <c r="Z22" s="5"/>
      <c r="AA22" s="5"/>
      <c r="AC22" s="1"/>
      <c r="AD22" s="1"/>
    </row>
    <row r="23" spans="1:30" x14ac:dyDescent="0.25">
      <c r="A23" s="112">
        <v>21</v>
      </c>
      <c r="B23" s="112" t="s">
        <v>2893</v>
      </c>
      <c r="C23" s="112">
        <v>7</v>
      </c>
      <c r="D23" s="1"/>
      <c r="E23" s="1"/>
      <c r="F23" s="1"/>
      <c r="Z23" s="5"/>
      <c r="AA23" s="5"/>
      <c r="AC23" s="1"/>
      <c r="AD23" s="1"/>
    </row>
    <row r="24" spans="1:30" x14ac:dyDescent="0.25">
      <c r="A24" s="112">
        <v>22</v>
      </c>
      <c r="B24" s="112" t="s">
        <v>2900</v>
      </c>
      <c r="C24" s="112">
        <v>11</v>
      </c>
      <c r="D24" s="1"/>
      <c r="E24" s="1"/>
      <c r="F24" s="1"/>
      <c r="Z24" s="5"/>
      <c r="AA24" s="5"/>
      <c r="AC24" s="1"/>
      <c r="AD24" s="1"/>
    </row>
    <row r="25" spans="1:30" x14ac:dyDescent="0.25">
      <c r="A25" s="112">
        <v>23</v>
      </c>
      <c r="B25" s="112" t="s">
        <v>2918</v>
      </c>
      <c r="C25" s="112">
        <v>5</v>
      </c>
      <c r="D25" s="1"/>
      <c r="E25" s="1"/>
      <c r="F25" s="1"/>
      <c r="Z25" s="5"/>
      <c r="AA25" s="5"/>
      <c r="AC25" s="1"/>
      <c r="AD25" s="1"/>
    </row>
    <row r="26" spans="1:30" x14ac:dyDescent="0.25">
      <c r="A26" s="112">
        <v>24</v>
      </c>
      <c r="B26" s="112" t="s">
        <v>2899</v>
      </c>
      <c r="C26" s="112">
        <v>4</v>
      </c>
      <c r="D26" s="1"/>
      <c r="E26" s="1"/>
      <c r="F26" s="1"/>
      <c r="Z26" s="5"/>
      <c r="AA26" s="5"/>
      <c r="AC26" s="1"/>
      <c r="AD26" s="1"/>
    </row>
    <row r="27" spans="1:30" x14ac:dyDescent="0.25">
      <c r="A27" s="112">
        <v>25</v>
      </c>
      <c r="B27" s="112" t="s">
        <v>2904</v>
      </c>
      <c r="C27" s="112">
        <v>5</v>
      </c>
      <c r="D27" s="1"/>
      <c r="E27" s="1"/>
      <c r="F27" s="1"/>
      <c r="Z27" s="5"/>
      <c r="AA27" s="5"/>
      <c r="AC27" s="1"/>
      <c r="AD27" s="1"/>
    </row>
    <row r="28" spans="1:30" x14ac:dyDescent="0.25">
      <c r="A28" s="112">
        <v>26</v>
      </c>
      <c r="B28" s="112" t="s">
        <v>2926</v>
      </c>
      <c r="C28" s="112">
        <v>7</v>
      </c>
      <c r="D28" s="1"/>
      <c r="E28" s="1"/>
      <c r="F28" s="1"/>
      <c r="Z28" s="5"/>
      <c r="AA28" s="5"/>
      <c r="AC28" s="1"/>
      <c r="AD28" s="1"/>
    </row>
    <row r="29" spans="1:30" x14ac:dyDescent="0.25">
      <c r="A29" s="112">
        <v>27</v>
      </c>
      <c r="B29" s="112" t="s">
        <v>3084</v>
      </c>
      <c r="C29" s="112">
        <v>3</v>
      </c>
      <c r="D29" s="1"/>
      <c r="E29" s="1"/>
      <c r="F29" s="1"/>
      <c r="Z29" s="5"/>
      <c r="AA29" s="5"/>
      <c r="AC29" s="1"/>
      <c r="AD29" s="1"/>
    </row>
    <row r="30" spans="1:30" x14ac:dyDescent="0.25">
      <c r="A30" s="112">
        <v>28</v>
      </c>
      <c r="B30" s="112" t="s">
        <v>2910</v>
      </c>
      <c r="C30" s="112">
        <v>3</v>
      </c>
      <c r="D30" s="1"/>
      <c r="E30" s="1"/>
      <c r="F30" s="1"/>
      <c r="Z30" s="5"/>
      <c r="AA30" s="5"/>
      <c r="AC30" s="1"/>
      <c r="AD30" s="1"/>
    </row>
    <row r="31" spans="1:30" x14ac:dyDescent="0.25">
      <c r="A31" s="112">
        <v>29</v>
      </c>
      <c r="B31" s="112" t="s">
        <v>2922</v>
      </c>
      <c r="C31" s="112">
        <v>2</v>
      </c>
      <c r="D31" s="1"/>
      <c r="E31" s="1"/>
      <c r="F31" s="1"/>
      <c r="Z31" s="5"/>
      <c r="AA31" s="5"/>
      <c r="AC31" s="1"/>
      <c r="AD31" s="1"/>
    </row>
    <row r="32" spans="1:30" x14ac:dyDescent="0.25">
      <c r="A32" s="112">
        <v>30</v>
      </c>
      <c r="B32" s="112" t="s">
        <v>2935</v>
      </c>
      <c r="C32" s="112">
        <v>2</v>
      </c>
      <c r="D32" s="1"/>
      <c r="E32" s="1"/>
      <c r="F32" s="1"/>
      <c r="Z32" s="5"/>
      <c r="AA32" s="5"/>
      <c r="AC32" s="1"/>
      <c r="AD32" s="1"/>
    </row>
    <row r="33" spans="1:41" x14ac:dyDescent="0.25">
      <c r="A33" s="112">
        <v>31</v>
      </c>
      <c r="B33" s="112" t="s">
        <v>2912</v>
      </c>
      <c r="C33" s="112">
        <v>5</v>
      </c>
      <c r="D33" s="1"/>
      <c r="E33" s="1"/>
      <c r="F33" s="1"/>
      <c r="Z33" s="5"/>
      <c r="AA33" s="5"/>
      <c r="AC33" s="1"/>
      <c r="AD33" s="1"/>
    </row>
    <row r="34" spans="1:41" x14ac:dyDescent="0.25">
      <c r="A34" s="112">
        <v>32</v>
      </c>
      <c r="B34" s="112" t="s">
        <v>2937</v>
      </c>
      <c r="C34" s="112">
        <v>2</v>
      </c>
      <c r="D34" s="1"/>
      <c r="E34" s="1"/>
      <c r="F34" s="1"/>
      <c r="Z34" s="5"/>
      <c r="AA34" s="5"/>
      <c r="AC34" s="1"/>
      <c r="AD34" s="1"/>
    </row>
    <row r="35" spans="1:41" x14ac:dyDescent="0.25">
      <c r="A35" s="112">
        <v>33</v>
      </c>
      <c r="B35" s="112" t="s">
        <v>2931</v>
      </c>
      <c r="C35" s="112">
        <v>4</v>
      </c>
      <c r="D35" s="1"/>
      <c r="E35" s="1"/>
      <c r="F35" s="1"/>
      <c r="Z35" s="5"/>
      <c r="AA35" s="5"/>
      <c r="AC35" s="1"/>
      <c r="AD35" s="1"/>
    </row>
    <row r="36" spans="1:41" x14ac:dyDescent="0.25">
      <c r="A36" s="112">
        <v>34</v>
      </c>
      <c r="B36" s="112" t="s">
        <v>2915</v>
      </c>
      <c r="C36" s="112">
        <v>3</v>
      </c>
      <c r="D36" s="1"/>
      <c r="E36" s="1"/>
      <c r="F36" s="1"/>
      <c r="Z36" s="5"/>
      <c r="AA36" s="5"/>
      <c r="AC36" s="1"/>
      <c r="AD36" s="1"/>
    </row>
    <row r="37" spans="1:41" x14ac:dyDescent="0.25">
      <c r="A37" s="112">
        <v>35</v>
      </c>
      <c r="B37" s="112" t="s">
        <v>2921</v>
      </c>
      <c r="C37" s="112">
        <v>4</v>
      </c>
      <c r="D37" s="1"/>
      <c r="E37" s="1"/>
      <c r="F37" s="1"/>
      <c r="Z37" s="5"/>
      <c r="AA37" s="5"/>
      <c r="AC37" s="1"/>
      <c r="AD37" s="1"/>
    </row>
    <row r="38" spans="1:41" x14ac:dyDescent="0.25">
      <c r="A38" s="112">
        <v>36</v>
      </c>
      <c r="B38" s="112" t="s">
        <v>2924</v>
      </c>
      <c r="C38" s="112">
        <v>3</v>
      </c>
      <c r="D38" s="1"/>
      <c r="E38" s="1"/>
      <c r="F38" s="1"/>
      <c r="Z38" s="5"/>
      <c r="AA38" s="5"/>
      <c r="AC38" s="1"/>
      <c r="AD38" s="1"/>
    </row>
    <row r="39" spans="1:41" x14ac:dyDescent="0.25">
      <c r="A39" s="112">
        <v>37</v>
      </c>
      <c r="B39" s="112" t="s">
        <v>2905</v>
      </c>
      <c r="C39" s="112">
        <v>3</v>
      </c>
      <c r="D39" s="1"/>
      <c r="E39" s="1"/>
      <c r="F39" s="1"/>
      <c r="Z39" s="5"/>
      <c r="AA39" s="5"/>
      <c r="AC39" s="1"/>
      <c r="AD39" s="1"/>
    </row>
    <row r="40" spans="1:41" x14ac:dyDescent="0.25">
      <c r="A40" s="112">
        <v>38</v>
      </c>
      <c r="B40" s="112" t="s">
        <v>2925</v>
      </c>
      <c r="C40" s="112">
        <v>3</v>
      </c>
      <c r="D40" s="1"/>
      <c r="E40" s="1"/>
      <c r="F40" s="1"/>
      <c r="Z40" s="5"/>
      <c r="AA40" s="5"/>
      <c r="AC40" s="1"/>
      <c r="AD40" s="1"/>
    </row>
    <row r="41" spans="1:41" x14ac:dyDescent="0.25">
      <c r="A41" s="112">
        <v>39</v>
      </c>
      <c r="B41" s="112" t="s">
        <v>2927</v>
      </c>
      <c r="C41" s="112">
        <v>4</v>
      </c>
      <c r="D41" s="1"/>
      <c r="E41" s="1"/>
      <c r="F41" s="1"/>
      <c r="Z41" s="5"/>
      <c r="AA41" s="5"/>
      <c r="AC41" s="1"/>
      <c r="AD41" s="1"/>
    </row>
    <row r="42" spans="1:41" x14ac:dyDescent="0.25">
      <c r="A42" s="112">
        <v>40</v>
      </c>
      <c r="B42" s="112" t="s">
        <v>2902</v>
      </c>
      <c r="C42" s="112">
        <v>3</v>
      </c>
      <c r="D42" s="1"/>
      <c r="E42" s="1"/>
      <c r="F42" s="1"/>
      <c r="Z42" s="5"/>
      <c r="AA42" s="5"/>
      <c r="AC42" s="1"/>
      <c r="AD42" s="1"/>
    </row>
    <row r="43" spans="1:41" x14ac:dyDescent="0.25">
      <c r="A43" s="112">
        <v>41</v>
      </c>
      <c r="B43" s="112" t="s">
        <v>2916</v>
      </c>
      <c r="C43" s="112">
        <v>3</v>
      </c>
      <c r="D43" s="1"/>
      <c r="E43" s="1"/>
      <c r="F43" s="1"/>
      <c r="Z43" s="5"/>
      <c r="AA43" s="5"/>
      <c r="AC43" s="1"/>
      <c r="AD43" s="1"/>
      <c r="AO43" s="1" t="s">
        <v>2949</v>
      </c>
    </row>
    <row r="44" spans="1:41" x14ac:dyDescent="0.25">
      <c r="A44" s="112">
        <v>42</v>
      </c>
      <c r="B44" s="112" t="s">
        <v>2933</v>
      </c>
      <c r="C44" s="112">
        <v>1</v>
      </c>
      <c r="D44" s="1"/>
      <c r="E44" s="1"/>
      <c r="F44" s="1"/>
      <c r="Z44" s="5"/>
      <c r="AA44" s="5"/>
      <c r="AC44" s="1"/>
      <c r="AD44" s="1"/>
    </row>
    <row r="45" spans="1:41" x14ac:dyDescent="0.25">
      <c r="A45" s="112">
        <v>43</v>
      </c>
      <c r="B45" s="112" t="s">
        <v>2914</v>
      </c>
      <c r="C45" s="112">
        <v>4</v>
      </c>
      <c r="D45" s="1"/>
      <c r="E45" s="1"/>
      <c r="F45" s="1"/>
      <c r="Z45" s="5"/>
      <c r="AA45" s="5"/>
      <c r="AC45" s="1"/>
      <c r="AD45" s="1"/>
    </row>
    <row r="46" spans="1:41" x14ac:dyDescent="0.25">
      <c r="A46" s="112">
        <v>44</v>
      </c>
      <c r="B46" s="112" t="s">
        <v>2936</v>
      </c>
      <c r="C46" s="112">
        <v>2</v>
      </c>
      <c r="D46" s="1"/>
      <c r="E46" s="1"/>
      <c r="F46" s="1"/>
      <c r="Z46" s="5"/>
      <c r="AA46" s="5"/>
      <c r="AC46" s="1"/>
      <c r="AD46" s="1"/>
    </row>
    <row r="47" spans="1:41" x14ac:dyDescent="0.25">
      <c r="A47" s="112">
        <v>45</v>
      </c>
      <c r="B47" s="112" t="s">
        <v>2913</v>
      </c>
      <c r="C47" s="112">
        <v>2</v>
      </c>
      <c r="D47" s="1"/>
      <c r="E47" s="1"/>
      <c r="F47" s="1"/>
      <c r="Z47" s="5"/>
      <c r="AA47" s="5"/>
      <c r="AC47" s="1"/>
      <c r="AD47" s="1"/>
    </row>
    <row r="48" spans="1:41" x14ac:dyDescent="0.25">
      <c r="A48" s="112">
        <v>46</v>
      </c>
      <c r="B48" s="112" t="s">
        <v>2901</v>
      </c>
      <c r="C48" s="112">
        <v>3</v>
      </c>
      <c r="D48" s="1"/>
      <c r="E48" s="1"/>
      <c r="F48" s="1"/>
      <c r="Z48" s="5"/>
      <c r="AA48" s="5"/>
      <c r="AC48" s="1"/>
      <c r="AD48" s="1"/>
    </row>
    <row r="49" spans="1:30" x14ac:dyDescent="0.25">
      <c r="A49" s="112">
        <v>47</v>
      </c>
      <c r="B49" s="112" t="s">
        <v>2932</v>
      </c>
      <c r="C49" s="112">
        <v>3</v>
      </c>
      <c r="D49" s="1"/>
      <c r="E49" s="1"/>
      <c r="F49" s="1"/>
      <c r="Z49" s="5"/>
      <c r="AA49" s="5"/>
      <c r="AC49" s="1"/>
      <c r="AD49" s="1"/>
    </row>
    <row r="50" spans="1:30" x14ac:dyDescent="0.25">
      <c r="A50" s="112">
        <v>48</v>
      </c>
      <c r="B50" s="112" t="s">
        <v>2938</v>
      </c>
      <c r="C50" s="112">
        <v>1</v>
      </c>
      <c r="D50" s="1"/>
      <c r="E50" s="1"/>
      <c r="F50" s="1"/>
      <c r="Z50" s="5"/>
      <c r="AA50" s="5"/>
      <c r="AC50" s="1"/>
      <c r="AD50" s="1"/>
    </row>
    <row r="51" spans="1:30" x14ac:dyDescent="0.25">
      <c r="A51" s="112">
        <v>49</v>
      </c>
      <c r="B51" s="112" t="s">
        <v>3094</v>
      </c>
      <c r="C51" s="112">
        <v>1</v>
      </c>
      <c r="D51" s="1"/>
      <c r="E51" s="1"/>
      <c r="F51" s="1"/>
      <c r="Z51" s="5"/>
      <c r="AA51" s="5"/>
      <c r="AC51" s="1"/>
      <c r="AD51" s="1"/>
    </row>
    <row r="52" spans="1:30" x14ac:dyDescent="0.25">
      <c r="A52" s="112">
        <v>50</v>
      </c>
      <c r="B52" s="112" t="s">
        <v>2941</v>
      </c>
      <c r="C52" s="112">
        <v>2</v>
      </c>
      <c r="D52" s="1"/>
      <c r="E52" s="1"/>
      <c r="F52" s="1"/>
      <c r="Z52" s="5"/>
      <c r="AA52" s="5"/>
      <c r="AC52" s="1"/>
      <c r="AD52" s="1"/>
    </row>
    <row r="53" spans="1:30" x14ac:dyDescent="0.25">
      <c r="A53" s="112">
        <v>51</v>
      </c>
      <c r="B53" s="112" t="s">
        <v>2929</v>
      </c>
      <c r="C53" s="112">
        <v>1</v>
      </c>
      <c r="D53" s="1"/>
      <c r="E53" s="1"/>
      <c r="F53" s="1"/>
      <c r="Z53" s="5"/>
      <c r="AA53" s="5"/>
      <c r="AC53" s="1"/>
      <c r="AD53" s="1"/>
    </row>
    <row r="54" spans="1:30" x14ac:dyDescent="0.25">
      <c r="A54" s="112">
        <v>52</v>
      </c>
      <c r="B54" s="112" t="s">
        <v>2934</v>
      </c>
      <c r="C54" s="112">
        <v>2</v>
      </c>
      <c r="D54" s="1"/>
      <c r="E54" s="1"/>
      <c r="F54" s="1"/>
      <c r="Z54" s="5"/>
      <c r="AA54" s="5"/>
      <c r="AC54" s="1"/>
      <c r="AD54" s="1"/>
    </row>
    <row r="55" spans="1:30" x14ac:dyDescent="0.25">
      <c r="A55" s="112">
        <v>53</v>
      </c>
      <c r="B55" s="112" t="s">
        <v>2923</v>
      </c>
      <c r="C55" s="112">
        <v>2</v>
      </c>
      <c r="D55" s="1"/>
      <c r="E55" s="1"/>
      <c r="F55" s="1"/>
      <c r="Z55" s="5"/>
      <c r="AA55" s="5"/>
      <c r="AC55" s="1"/>
      <c r="AD55" s="1"/>
    </row>
    <row r="56" spans="1:30" x14ac:dyDescent="0.25">
      <c r="A56" s="112">
        <v>54</v>
      </c>
      <c r="B56" s="112" t="s">
        <v>2928</v>
      </c>
      <c r="C56" s="112">
        <v>2</v>
      </c>
      <c r="D56" s="1"/>
      <c r="E56" s="1"/>
      <c r="F56" s="1"/>
      <c r="Z56" s="5"/>
      <c r="AA56" s="5"/>
      <c r="AC56" s="1"/>
      <c r="AD56" s="1"/>
    </row>
    <row r="57" spans="1:30" x14ac:dyDescent="0.25">
      <c r="A57" s="112">
        <v>55</v>
      </c>
      <c r="B57" s="112" t="s">
        <v>2939</v>
      </c>
      <c r="C57" s="112">
        <v>1</v>
      </c>
      <c r="D57" s="1"/>
      <c r="E57" s="1"/>
      <c r="F57" s="1"/>
      <c r="Z57" s="5"/>
      <c r="AA57" s="5"/>
      <c r="AC57" s="1"/>
      <c r="AD57" s="1"/>
    </row>
    <row r="58" spans="1:30" x14ac:dyDescent="0.25">
      <c r="A58" s="112">
        <v>56</v>
      </c>
      <c r="B58" s="112" t="s">
        <v>3087</v>
      </c>
      <c r="C58" s="112">
        <v>3</v>
      </c>
      <c r="D58" s="1"/>
      <c r="E58" s="1"/>
      <c r="F58" s="1"/>
      <c r="Z58" s="5"/>
      <c r="AA58" s="5"/>
      <c r="AC58" s="1"/>
      <c r="AD58" s="1"/>
    </row>
    <row r="59" spans="1:30" x14ac:dyDescent="0.25">
      <c r="A59" s="112">
        <v>57</v>
      </c>
      <c r="B59" s="112" t="s">
        <v>2903</v>
      </c>
      <c r="C59" s="112">
        <v>2</v>
      </c>
      <c r="D59" s="1"/>
      <c r="E59" s="1"/>
      <c r="F59" s="1"/>
      <c r="Z59" s="5"/>
      <c r="AA59" s="5"/>
      <c r="AC59" s="1"/>
      <c r="AD59" s="1"/>
    </row>
    <row r="60" spans="1:30" x14ac:dyDescent="0.25">
      <c r="A60" s="112">
        <v>58</v>
      </c>
      <c r="B60" s="112" t="s">
        <v>2930</v>
      </c>
      <c r="C60" s="112">
        <v>1</v>
      </c>
      <c r="D60" s="1"/>
      <c r="E60" s="1"/>
      <c r="F60" s="1"/>
      <c r="Z60" s="5"/>
      <c r="AA60" s="5"/>
      <c r="AC60" s="1"/>
      <c r="AD60" s="1"/>
    </row>
    <row r="61" spans="1:30" x14ac:dyDescent="0.25">
      <c r="A61" s="112">
        <v>59</v>
      </c>
      <c r="B61" s="112" t="s">
        <v>2919</v>
      </c>
      <c r="C61" s="112">
        <v>3</v>
      </c>
      <c r="D61" s="1"/>
      <c r="E61" s="1"/>
      <c r="F61" s="1"/>
      <c r="Z61" s="5"/>
      <c r="AA61" s="5"/>
      <c r="AC61" s="1"/>
      <c r="AD61" s="1"/>
    </row>
    <row r="62" spans="1:30" x14ac:dyDescent="0.25">
      <c r="A62" s="112">
        <v>60</v>
      </c>
      <c r="B62" s="112" t="s">
        <v>3095</v>
      </c>
      <c r="C62" s="112">
        <v>1</v>
      </c>
      <c r="D62" s="1"/>
      <c r="E62" s="1"/>
      <c r="F62" s="1"/>
      <c r="Z62" s="5"/>
      <c r="AA62" s="5"/>
      <c r="AC62" s="1"/>
      <c r="AD62" s="1"/>
    </row>
    <row r="63" spans="1:30" x14ac:dyDescent="0.25">
      <c r="A63" s="112">
        <v>61</v>
      </c>
      <c r="B63" s="112" t="s">
        <v>3085</v>
      </c>
      <c r="C63" s="112">
        <v>1</v>
      </c>
      <c r="D63" s="1"/>
      <c r="E63" s="1"/>
      <c r="F63" s="1"/>
      <c r="Z63" s="5"/>
      <c r="AA63" s="5"/>
      <c r="AC63" s="1"/>
      <c r="AD63" s="1"/>
    </row>
    <row r="64" spans="1:30" x14ac:dyDescent="0.25">
      <c r="A64" s="112">
        <v>62</v>
      </c>
      <c r="B64" s="112" t="s">
        <v>2940</v>
      </c>
      <c r="C64" s="112">
        <v>1</v>
      </c>
      <c r="D64" s="1"/>
      <c r="E64" s="1"/>
      <c r="F64" s="1"/>
      <c r="Z64" s="5"/>
      <c r="AA64" s="5"/>
      <c r="AC64" s="1"/>
      <c r="AD64" s="1"/>
    </row>
    <row r="65" spans="1:30" x14ac:dyDescent="0.25">
      <c r="A65" s="112">
        <v>63</v>
      </c>
      <c r="B65" s="112" t="s">
        <v>3100</v>
      </c>
      <c r="C65" s="112">
        <v>1</v>
      </c>
      <c r="D65" s="1"/>
      <c r="E65" s="1"/>
      <c r="F65" s="1"/>
      <c r="Z65" s="5"/>
      <c r="AA65" s="5"/>
      <c r="AC65" s="1"/>
      <c r="AD65" s="1"/>
    </row>
    <row r="66" spans="1:30" x14ac:dyDescent="0.25">
      <c r="A66" s="112">
        <v>64</v>
      </c>
      <c r="B66" s="112" t="s">
        <v>3092</v>
      </c>
      <c r="C66" s="112">
        <v>1</v>
      </c>
      <c r="D66" s="1"/>
      <c r="E66" s="1"/>
      <c r="F66" s="1"/>
      <c r="Z66" s="5"/>
      <c r="AA66" s="5"/>
      <c r="AC66" s="1"/>
      <c r="AD66" s="1"/>
    </row>
    <row r="67" spans="1:30" x14ac:dyDescent="0.25">
      <c r="A67" s="112">
        <v>65</v>
      </c>
      <c r="B67" s="112" t="s">
        <v>3098</v>
      </c>
      <c r="C67" s="112">
        <v>1</v>
      </c>
      <c r="D67" s="1"/>
      <c r="E67" s="1"/>
      <c r="F67" s="1"/>
      <c r="Z67" s="5"/>
      <c r="AA67" s="5"/>
      <c r="AC67" s="1"/>
      <c r="AD67" s="1"/>
    </row>
    <row r="68" spans="1:30" x14ac:dyDescent="0.25">
      <c r="A68" s="112">
        <v>66</v>
      </c>
      <c r="B68" s="112" t="s">
        <v>3088</v>
      </c>
      <c r="C68" s="112">
        <v>3</v>
      </c>
      <c r="D68" s="1"/>
      <c r="E68" s="1"/>
      <c r="F68" s="1"/>
      <c r="Z68" s="5"/>
      <c r="AA68" s="5"/>
      <c r="AC68" s="1"/>
      <c r="AD68" s="1"/>
    </row>
    <row r="69" spans="1:30" x14ac:dyDescent="0.25">
      <c r="A69" s="112">
        <v>67</v>
      </c>
      <c r="B69" s="112" t="s">
        <v>3086</v>
      </c>
      <c r="C69" s="112">
        <v>1</v>
      </c>
      <c r="D69" s="1"/>
      <c r="E69" s="1"/>
      <c r="F69" s="1"/>
      <c r="Z69" s="5"/>
      <c r="AA69" s="5"/>
      <c r="AC69" s="1"/>
      <c r="AD69" s="1"/>
    </row>
    <row r="70" spans="1:30" x14ac:dyDescent="0.25">
      <c r="A70" s="112">
        <v>68</v>
      </c>
      <c r="B70" s="112" t="s">
        <v>3096</v>
      </c>
      <c r="C70" s="112">
        <v>1</v>
      </c>
      <c r="D70" s="1"/>
      <c r="E70" s="1"/>
      <c r="F70" s="1"/>
      <c r="Z70" s="5"/>
      <c r="AA70" s="5"/>
      <c r="AC70" s="1"/>
      <c r="AD70" s="1"/>
    </row>
    <row r="71" spans="1:30" x14ac:dyDescent="0.25">
      <c r="A71" s="112">
        <v>69</v>
      </c>
      <c r="B71" s="112" t="s">
        <v>3093</v>
      </c>
      <c r="C71" s="112">
        <v>1</v>
      </c>
      <c r="D71" s="1"/>
      <c r="E71" s="1"/>
      <c r="F71" s="1"/>
      <c r="Z71" s="5"/>
      <c r="AA71" s="5"/>
      <c r="AC71" s="1"/>
      <c r="AD71" s="1"/>
    </row>
    <row r="72" spans="1:30" x14ac:dyDescent="0.25">
      <c r="A72" s="112">
        <v>70</v>
      </c>
      <c r="B72" s="112" t="s">
        <v>3082</v>
      </c>
      <c r="C72" s="112">
        <v>1</v>
      </c>
      <c r="D72" s="1"/>
      <c r="E72" s="1"/>
      <c r="F72" s="1"/>
      <c r="Z72" s="5"/>
      <c r="AA72" s="5"/>
      <c r="AC72" s="1"/>
      <c r="AD72" s="1"/>
    </row>
    <row r="73" spans="1:30" x14ac:dyDescent="0.25">
      <c r="A73" s="112">
        <v>71</v>
      </c>
      <c r="B73" s="112" t="s">
        <v>3080</v>
      </c>
      <c r="C73" s="112">
        <v>1</v>
      </c>
      <c r="D73" s="1"/>
      <c r="E73" s="1"/>
      <c r="F73" s="1"/>
      <c r="Z73" s="5"/>
      <c r="AA73" s="5"/>
      <c r="AC73" s="1"/>
      <c r="AD73" s="1"/>
    </row>
    <row r="74" spans="1:30" x14ac:dyDescent="0.25">
      <c r="A74" s="112">
        <v>72</v>
      </c>
      <c r="B74" s="112" t="s">
        <v>3099</v>
      </c>
      <c r="C74" s="112">
        <v>1</v>
      </c>
      <c r="D74" s="1"/>
      <c r="E74" s="1"/>
      <c r="F74" s="1"/>
      <c r="Z74" s="5"/>
      <c r="AA74" s="5"/>
      <c r="AC74" s="1"/>
      <c r="AD74" s="1"/>
    </row>
    <row r="75" spans="1:30" x14ac:dyDescent="0.25">
      <c r="A75" s="112">
        <v>73</v>
      </c>
      <c r="B75" s="112" t="s">
        <v>2942</v>
      </c>
      <c r="C75" s="112">
        <v>1</v>
      </c>
      <c r="D75" s="1"/>
      <c r="E75" s="1"/>
      <c r="F75" s="1"/>
      <c r="Z75" s="5"/>
      <c r="AA75" s="5"/>
      <c r="AC75" s="1"/>
      <c r="AD75" s="1"/>
    </row>
    <row r="76" spans="1:30" x14ac:dyDescent="0.25">
      <c r="A76" s="112">
        <v>74</v>
      </c>
      <c r="B76" s="112" t="s">
        <v>3091</v>
      </c>
      <c r="C76" s="112">
        <v>1</v>
      </c>
      <c r="D76" s="1"/>
      <c r="E76" s="1"/>
      <c r="F76" s="1"/>
      <c r="Z76" s="5"/>
      <c r="AA76" s="5"/>
      <c r="AC76" s="1"/>
      <c r="AD76" s="1"/>
    </row>
    <row r="77" spans="1:30" x14ac:dyDescent="0.25">
      <c r="A77" s="112">
        <v>75</v>
      </c>
      <c r="B77" s="112" t="s">
        <v>3083</v>
      </c>
      <c r="C77" s="112">
        <v>1</v>
      </c>
      <c r="D77" s="1"/>
      <c r="E77" s="1"/>
      <c r="F77" s="1"/>
      <c r="Z77" s="5"/>
      <c r="AA77" s="5"/>
      <c r="AC77" s="1"/>
      <c r="AD77" s="1"/>
    </row>
    <row r="78" spans="1:30" x14ac:dyDescent="0.25">
      <c r="A78" s="112">
        <v>76</v>
      </c>
      <c r="B78" s="112" t="s">
        <v>3081</v>
      </c>
      <c r="C78" s="112">
        <v>1</v>
      </c>
      <c r="D78" s="1"/>
      <c r="E78" s="1"/>
      <c r="F78" s="1"/>
      <c r="Z78" s="5"/>
      <c r="AA78" s="5"/>
      <c r="AC78" s="1"/>
      <c r="AD78" s="1"/>
    </row>
    <row r="79" spans="1:30" x14ac:dyDescent="0.25">
      <c r="A79" s="112">
        <v>77</v>
      </c>
      <c r="B79" s="112" t="s">
        <v>3097</v>
      </c>
      <c r="C79" s="112">
        <v>1</v>
      </c>
      <c r="D79" s="1"/>
      <c r="E79" s="1"/>
      <c r="F79" s="1"/>
      <c r="Z79" s="5"/>
      <c r="AA79" s="5"/>
      <c r="AC79" s="1"/>
      <c r="AD79" s="1"/>
    </row>
    <row r="80" spans="1:30" x14ac:dyDescent="0.25">
      <c r="A80" s="112">
        <v>78</v>
      </c>
      <c r="B80" s="112" t="s">
        <v>3089</v>
      </c>
      <c r="C80" s="112">
        <v>1</v>
      </c>
      <c r="D80" s="1"/>
      <c r="E80" s="1"/>
      <c r="F80" s="1"/>
      <c r="Z80" s="5"/>
      <c r="AA80" s="5"/>
      <c r="AC80" s="1"/>
      <c r="AD80" s="1"/>
    </row>
    <row r="81" spans="1:11" x14ac:dyDescent="0.25">
      <c r="A81" s="112">
        <v>79</v>
      </c>
      <c r="B81" s="112" t="s">
        <v>3090</v>
      </c>
      <c r="C81" s="112">
        <v>1</v>
      </c>
    </row>
    <row r="82" spans="1:11" x14ac:dyDescent="0.25">
      <c r="A82" s="112"/>
      <c r="B82" s="110" t="s">
        <v>2944</v>
      </c>
      <c r="C82" s="110">
        <f>SUBTOTAL(109,C2:C81)</f>
        <v>3183</v>
      </c>
    </row>
    <row r="86" spans="1:11" x14ac:dyDescent="0.25">
      <c r="A86" s="16"/>
      <c r="B86" s="17" t="s">
        <v>2864</v>
      </c>
      <c r="C86" s="98">
        <v>25979403.033999998</v>
      </c>
    </row>
    <row r="87" spans="1:11" x14ac:dyDescent="0.25">
      <c r="A87" s="16"/>
      <c r="B87" s="17" t="s">
        <v>2865</v>
      </c>
      <c r="C87" s="98">
        <v>41913296.203000009</v>
      </c>
    </row>
    <row r="88" spans="1:11" x14ac:dyDescent="0.25">
      <c r="A88" s="16"/>
      <c r="B88" s="17" t="s">
        <v>2866</v>
      </c>
      <c r="C88" s="98">
        <v>410527.44000000006</v>
      </c>
    </row>
    <row r="89" spans="1:11" x14ac:dyDescent="0.25">
      <c r="A89" s="16"/>
      <c r="B89" s="17" t="s">
        <v>2867</v>
      </c>
      <c r="C89" s="98">
        <v>68155295.196999982</v>
      </c>
    </row>
    <row r="93" spans="1:11" x14ac:dyDescent="0.25">
      <c r="K93" s="15"/>
    </row>
  </sheetData>
  <conditionalFormatting sqref="C2:C81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{08BDD1B2-9F8A-4C25-9863-B900D2B99AE3}</x14:id>
        </ext>
      </extLst>
    </cfRule>
  </conditionalFormatting>
  <pageMargins left="0.7" right="0.7" top="0.75" bottom="0.75" header="0.3" footer="0.3"/>
  <pageSetup orientation="portrait" horizontalDpi="30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8BDD1B2-9F8A-4C25-9863-B900D2B99AE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C2:C81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9336"/>
  <sheetViews>
    <sheetView zoomScale="55" zoomScaleNormal="55" workbookViewId="0">
      <selection activeCell="E14" sqref="E14"/>
    </sheetView>
  </sheetViews>
  <sheetFormatPr defaultRowHeight="15" x14ac:dyDescent="0.25"/>
  <cols>
    <col min="1" max="1" width="50" customWidth="1"/>
    <col min="2" max="2" width="28.85546875" style="7" bestFit="1" customWidth="1"/>
    <col min="3" max="3" width="27.85546875" customWidth="1"/>
    <col min="4" max="4" width="50.5703125" style="1" bestFit="1" customWidth="1"/>
    <col min="5" max="5" width="18" style="1" customWidth="1"/>
    <col min="6" max="6" width="48.7109375" customWidth="1"/>
    <col min="7" max="7" width="30" bestFit="1" customWidth="1"/>
    <col min="8" max="8" width="50.28515625" bestFit="1" customWidth="1"/>
    <col min="9" max="9" width="48.140625" bestFit="1" customWidth="1"/>
    <col min="10" max="10" width="47.140625" bestFit="1" customWidth="1"/>
    <col min="11" max="11" width="12" bestFit="1" customWidth="1"/>
    <col min="12" max="12" width="10" bestFit="1" customWidth="1"/>
    <col min="13" max="13" width="60.28515625" bestFit="1" customWidth="1"/>
    <col min="14" max="14" width="9.42578125" bestFit="1" customWidth="1"/>
    <col min="15" max="3187" width="10" bestFit="1" customWidth="1"/>
    <col min="3188" max="3188" width="11.28515625" bestFit="1" customWidth="1"/>
  </cols>
  <sheetData>
    <row r="1" spans="1:12" s="1" customFormat="1" x14ac:dyDescent="0.25">
      <c r="B1" s="7"/>
    </row>
    <row r="2" spans="1:12" s="1" customFormat="1" x14ac:dyDescent="0.25">
      <c r="B2" s="7"/>
      <c r="F2"/>
      <c r="G2"/>
    </row>
    <row r="3" spans="1:12" s="1" customFormat="1" x14ac:dyDescent="0.25">
      <c r="B3" s="7"/>
      <c r="F3" s="2" t="s">
        <v>2875</v>
      </c>
      <c r="G3"/>
      <c r="H3"/>
      <c r="J3"/>
      <c r="K3"/>
      <c r="L3"/>
    </row>
    <row r="4" spans="1:12" s="1" customFormat="1" x14ac:dyDescent="0.25">
      <c r="B4" s="7"/>
      <c r="F4" s="4" t="s">
        <v>3102</v>
      </c>
      <c r="G4" s="97">
        <v>6.7661108171840416</v>
      </c>
      <c r="H4"/>
      <c r="J4"/>
      <c r="K4"/>
      <c r="L4"/>
    </row>
    <row r="5" spans="1:12" s="1" customFormat="1" x14ac:dyDescent="0.25">
      <c r="B5" s="7"/>
      <c r="F5" s="4" t="s">
        <v>3103</v>
      </c>
      <c r="G5" s="99">
        <v>1.3979278976021257</v>
      </c>
      <c r="H5"/>
      <c r="J5"/>
      <c r="K5"/>
      <c r="L5"/>
    </row>
    <row r="6" spans="1:12" x14ac:dyDescent="0.25">
      <c r="A6" s="2" t="s">
        <v>2875</v>
      </c>
    </row>
    <row r="7" spans="1:12" x14ac:dyDescent="0.25">
      <c r="A7" s="4" t="s">
        <v>2872</v>
      </c>
      <c r="B7" s="10">
        <v>25979403.033999998</v>
      </c>
      <c r="C7" s="7"/>
      <c r="D7" s="7"/>
      <c r="E7" s="7"/>
    </row>
    <row r="8" spans="1:12" x14ac:dyDescent="0.25">
      <c r="A8" s="4" t="s">
        <v>2873</v>
      </c>
      <c r="B8" s="8">
        <v>41913296.203000009</v>
      </c>
      <c r="C8" s="7"/>
      <c r="D8" s="7"/>
      <c r="E8" s="7"/>
    </row>
    <row r="9" spans="1:12" x14ac:dyDescent="0.25">
      <c r="A9" s="4" t="s">
        <v>2874</v>
      </c>
      <c r="B9" s="8">
        <v>410527.44000000006</v>
      </c>
      <c r="C9" s="7"/>
      <c r="D9" s="7"/>
      <c r="E9" s="7"/>
    </row>
    <row r="10" spans="1:12" x14ac:dyDescent="0.25">
      <c r="A10" s="4" t="s">
        <v>2876</v>
      </c>
      <c r="B10" s="8">
        <v>68303226.676999971</v>
      </c>
    </row>
    <row r="13" spans="1:12" x14ac:dyDescent="0.25">
      <c r="A13" s="2" t="s">
        <v>2875</v>
      </c>
      <c r="B13"/>
    </row>
    <row r="14" spans="1:12" x14ac:dyDescent="0.25">
      <c r="A14" s="4" t="s">
        <v>2878</v>
      </c>
      <c r="B14" s="9">
        <v>3.7296572195763336</v>
      </c>
    </row>
    <row r="15" spans="1:12" x14ac:dyDescent="0.25">
      <c r="A15" s="4" t="s">
        <v>2879</v>
      </c>
      <c r="B15" s="9">
        <v>8.0942887568056037</v>
      </c>
    </row>
    <row r="16" spans="1:12" x14ac:dyDescent="0.25">
      <c r="B16"/>
      <c r="H16" s="10"/>
    </row>
    <row r="17" spans="1:9" x14ac:dyDescent="0.25">
      <c r="B17"/>
      <c r="H17" s="8"/>
    </row>
    <row r="18" spans="1:9" x14ac:dyDescent="0.25">
      <c r="A18" s="2" t="s">
        <v>2875</v>
      </c>
      <c r="B18"/>
      <c r="H18" s="8"/>
    </row>
    <row r="19" spans="1:9" x14ac:dyDescent="0.25">
      <c r="A19" s="4" t="s">
        <v>2877</v>
      </c>
      <c r="B19" s="108">
        <v>14111945.347616807</v>
      </c>
      <c r="H19" s="8"/>
    </row>
    <row r="20" spans="1:9" x14ac:dyDescent="0.25">
      <c r="A20" s="4" t="s">
        <v>2880</v>
      </c>
      <c r="B20" s="99">
        <v>0.77057441366425095</v>
      </c>
    </row>
    <row r="21" spans="1:9" x14ac:dyDescent="0.25">
      <c r="A21" s="4" t="s">
        <v>2881</v>
      </c>
      <c r="B21" s="99">
        <v>1.6723391576218714</v>
      </c>
    </row>
    <row r="22" spans="1:9" x14ac:dyDescent="0.25">
      <c r="B22"/>
    </row>
    <row r="23" spans="1:9" x14ac:dyDescent="0.25">
      <c r="B23"/>
    </row>
    <row r="24" spans="1:9" x14ac:dyDescent="0.25">
      <c r="B24"/>
    </row>
    <row r="25" spans="1:9" x14ac:dyDescent="0.25">
      <c r="A25" s="13" t="s">
        <v>2870</v>
      </c>
      <c r="B25" s="8" t="s">
        <v>2947</v>
      </c>
      <c r="C25" s="8" t="s">
        <v>2946</v>
      </c>
      <c r="D25" s="8" t="s">
        <v>2948</v>
      </c>
      <c r="E25" s="8"/>
      <c r="F25" s="233" t="s">
        <v>3163</v>
      </c>
      <c r="G25" s="234" t="s">
        <v>3160</v>
      </c>
      <c r="H25" s="234" t="s">
        <v>3161</v>
      </c>
      <c r="I25" s="234" t="s">
        <v>3162</v>
      </c>
    </row>
    <row r="26" spans="1:9" x14ac:dyDescent="0.25">
      <c r="A26" s="14" t="s">
        <v>4</v>
      </c>
      <c r="B26" s="8">
        <v>267935.95</v>
      </c>
      <c r="C26" s="8">
        <v>768855.95</v>
      </c>
      <c r="D26" s="8">
        <v>5246</v>
      </c>
      <c r="E26" s="18"/>
      <c r="F26" s="231" t="s">
        <v>4</v>
      </c>
      <c r="G26" s="232">
        <v>0</v>
      </c>
      <c r="H26" s="232">
        <v>2780.67</v>
      </c>
      <c r="I26" s="232">
        <v>0</v>
      </c>
    </row>
    <row r="27" spans="1:9" x14ac:dyDescent="0.25">
      <c r="A27" s="14" t="s">
        <v>5</v>
      </c>
      <c r="B27" s="8">
        <v>2092158</v>
      </c>
      <c r="C27" s="8">
        <v>792940.64000000013</v>
      </c>
      <c r="D27" s="8">
        <v>1979.56</v>
      </c>
      <c r="E27" s="18"/>
      <c r="F27" s="231" t="s">
        <v>5</v>
      </c>
      <c r="G27" s="232">
        <v>0</v>
      </c>
      <c r="H27" s="232">
        <v>56121.2</v>
      </c>
      <c r="I27" s="232">
        <v>0</v>
      </c>
    </row>
    <row r="28" spans="1:9" x14ac:dyDescent="0.25">
      <c r="A28" s="14" t="s">
        <v>6</v>
      </c>
      <c r="B28" s="8">
        <v>834600.37</v>
      </c>
      <c r="C28" s="8">
        <v>1799406.69</v>
      </c>
      <c r="D28" s="8">
        <v>37824.15</v>
      </c>
      <c r="E28" s="18"/>
      <c r="F28" s="231" t="s">
        <v>6</v>
      </c>
      <c r="G28" s="232">
        <v>0</v>
      </c>
      <c r="H28" s="232">
        <v>5305.35</v>
      </c>
      <c r="I28" s="232">
        <v>0</v>
      </c>
    </row>
    <row r="29" spans="1:9" x14ac:dyDescent="0.25">
      <c r="A29" s="14" t="s">
        <v>9</v>
      </c>
      <c r="B29" s="8">
        <v>741766</v>
      </c>
      <c r="C29" s="8">
        <v>910704.03599999985</v>
      </c>
      <c r="D29" s="8">
        <v>0</v>
      </c>
      <c r="E29" s="18"/>
      <c r="F29" s="231" t="s">
        <v>9</v>
      </c>
      <c r="G29" s="232">
        <v>0</v>
      </c>
      <c r="H29" s="232">
        <v>13860.82</v>
      </c>
      <c r="I29" s="232">
        <v>0</v>
      </c>
    </row>
    <row r="30" spans="1:9" x14ac:dyDescent="0.25">
      <c r="A30" s="14" t="s">
        <v>10</v>
      </c>
      <c r="B30" s="8">
        <v>454806</v>
      </c>
      <c r="C30" s="8">
        <v>1147733.23</v>
      </c>
      <c r="D30" s="8">
        <v>0</v>
      </c>
      <c r="E30" s="18"/>
      <c r="F30" s="231" t="s">
        <v>10</v>
      </c>
      <c r="G30" s="232">
        <v>0</v>
      </c>
      <c r="H30" s="232">
        <v>844.31</v>
      </c>
      <c r="I30" s="232">
        <v>0</v>
      </c>
    </row>
    <row r="31" spans="1:9" x14ac:dyDescent="0.25">
      <c r="A31" s="14" t="s">
        <v>11</v>
      </c>
      <c r="B31" s="8">
        <v>364513.6</v>
      </c>
      <c r="C31" s="8">
        <v>553836.27000000014</v>
      </c>
      <c r="D31" s="8">
        <v>11031</v>
      </c>
      <c r="E31" s="18"/>
      <c r="F31" s="231" t="s">
        <v>11</v>
      </c>
      <c r="G31" s="232">
        <v>120</v>
      </c>
      <c r="H31" s="232">
        <v>30553.68</v>
      </c>
      <c r="I31" s="232">
        <v>0</v>
      </c>
    </row>
    <row r="32" spans="1:9" x14ac:dyDescent="0.25">
      <c r="A32" s="14" t="s">
        <v>12</v>
      </c>
      <c r="B32" s="8">
        <v>817041.44</v>
      </c>
      <c r="C32" s="8">
        <v>695751.96</v>
      </c>
      <c r="D32" s="8">
        <v>10801</v>
      </c>
      <c r="E32" s="18"/>
      <c r="F32" s="231" t="s">
        <v>12</v>
      </c>
      <c r="G32" s="232">
        <v>0</v>
      </c>
      <c r="H32" s="232">
        <v>13672.22</v>
      </c>
      <c r="I32" s="232">
        <v>0</v>
      </c>
    </row>
    <row r="33" spans="1:9" x14ac:dyDescent="0.25">
      <c r="A33" s="14" t="s">
        <v>13</v>
      </c>
      <c r="B33" s="8">
        <v>712801.95</v>
      </c>
      <c r="C33" s="8">
        <v>1303161.32</v>
      </c>
      <c r="D33" s="8">
        <v>0</v>
      </c>
      <c r="E33" s="18"/>
      <c r="F33" s="231" t="s">
        <v>13</v>
      </c>
      <c r="G33" s="232">
        <v>0</v>
      </c>
      <c r="H33" s="232">
        <v>0</v>
      </c>
      <c r="I33" s="232">
        <v>0</v>
      </c>
    </row>
    <row r="34" spans="1:9" x14ac:dyDescent="0.25">
      <c r="A34" s="14" t="s">
        <v>14</v>
      </c>
      <c r="B34" s="8">
        <v>177722.88</v>
      </c>
      <c r="C34" s="8">
        <v>614707.1100000001</v>
      </c>
      <c r="D34" s="8">
        <v>0</v>
      </c>
      <c r="E34" s="18"/>
      <c r="F34" s="231" t="s">
        <v>14</v>
      </c>
      <c r="G34" s="232">
        <v>0</v>
      </c>
      <c r="H34" s="232">
        <v>8299.11</v>
      </c>
      <c r="I34" s="232">
        <v>0</v>
      </c>
    </row>
    <row r="35" spans="1:9" x14ac:dyDescent="0.25">
      <c r="A35" s="14" t="s">
        <v>15</v>
      </c>
      <c r="B35" s="8">
        <v>1210413.79</v>
      </c>
      <c r="C35" s="8">
        <v>921831.52</v>
      </c>
      <c r="D35" s="8">
        <v>29714</v>
      </c>
      <c r="E35" s="18"/>
      <c r="F35" s="231" t="s">
        <v>15</v>
      </c>
      <c r="G35" s="232">
        <v>0</v>
      </c>
      <c r="H35" s="232">
        <v>0</v>
      </c>
      <c r="I35" s="232">
        <v>0</v>
      </c>
    </row>
    <row r="36" spans="1:9" x14ac:dyDescent="0.25">
      <c r="A36" s="14" t="s">
        <v>16</v>
      </c>
      <c r="B36" s="8">
        <v>724925.11</v>
      </c>
      <c r="C36" s="8">
        <v>620135.12000000011</v>
      </c>
      <c r="D36" s="8">
        <v>35608</v>
      </c>
      <c r="E36" s="18"/>
      <c r="F36" s="231" t="s">
        <v>16</v>
      </c>
      <c r="G36" s="232">
        <v>0</v>
      </c>
      <c r="H36" s="232">
        <v>4769.6400000000003</v>
      </c>
      <c r="I36" s="232">
        <v>0</v>
      </c>
    </row>
    <row r="37" spans="1:9" x14ac:dyDescent="0.25">
      <c r="A37" s="14" t="s">
        <v>17</v>
      </c>
      <c r="B37" s="8">
        <v>278745</v>
      </c>
      <c r="C37" s="8">
        <v>826365.74</v>
      </c>
      <c r="D37" s="8">
        <v>2805</v>
      </c>
      <c r="E37" s="18"/>
      <c r="F37" s="231" t="s">
        <v>17</v>
      </c>
      <c r="G37" s="232">
        <v>0</v>
      </c>
      <c r="H37" s="232">
        <v>21005.49</v>
      </c>
      <c r="I37" s="232">
        <v>0</v>
      </c>
    </row>
    <row r="38" spans="1:9" x14ac:dyDescent="0.25">
      <c r="A38" s="14" t="s">
        <v>18</v>
      </c>
      <c r="B38" s="8">
        <v>666863</v>
      </c>
      <c r="C38" s="8">
        <v>1480658.82</v>
      </c>
      <c r="D38" s="8">
        <v>8240</v>
      </c>
      <c r="E38" s="18"/>
      <c r="F38" s="231" t="s">
        <v>18</v>
      </c>
      <c r="G38" s="232">
        <v>0</v>
      </c>
      <c r="H38" s="232">
        <v>0</v>
      </c>
      <c r="I38" s="232">
        <v>0</v>
      </c>
    </row>
    <row r="39" spans="1:9" x14ac:dyDescent="0.25">
      <c r="A39" s="14" t="s">
        <v>19</v>
      </c>
      <c r="B39" s="8">
        <v>2006405</v>
      </c>
      <c r="C39" s="8">
        <v>1439605.9599999997</v>
      </c>
      <c r="D39" s="8">
        <v>39922.94</v>
      </c>
      <c r="E39" s="18"/>
      <c r="F39" s="231" t="s">
        <v>19</v>
      </c>
      <c r="G39" s="232">
        <v>0</v>
      </c>
      <c r="H39" s="232">
        <v>0</v>
      </c>
      <c r="I39" s="232">
        <v>0</v>
      </c>
    </row>
    <row r="40" spans="1:9" x14ac:dyDescent="0.25">
      <c r="A40" s="14" t="s">
        <v>20</v>
      </c>
      <c r="B40" s="8">
        <v>73121</v>
      </c>
      <c r="C40" s="8">
        <v>253418.83999999994</v>
      </c>
      <c r="D40" s="8">
        <v>0</v>
      </c>
      <c r="E40" s="18"/>
      <c r="F40" s="231" t="s">
        <v>20</v>
      </c>
      <c r="G40" s="232">
        <v>0</v>
      </c>
      <c r="H40" s="232">
        <v>13220.86</v>
      </c>
      <c r="I40" s="232">
        <v>0</v>
      </c>
    </row>
    <row r="41" spans="1:9" x14ac:dyDescent="0.25">
      <c r="A41" s="14" t="s">
        <v>21</v>
      </c>
      <c r="B41" s="8">
        <v>411597</v>
      </c>
      <c r="C41" s="8">
        <v>1415178.3400000003</v>
      </c>
      <c r="D41" s="8">
        <v>0</v>
      </c>
      <c r="E41" s="18"/>
      <c r="F41" s="231" t="s">
        <v>21</v>
      </c>
      <c r="G41" s="232">
        <v>0</v>
      </c>
      <c r="H41" s="232">
        <v>7433.66</v>
      </c>
      <c r="I41" s="232">
        <v>0</v>
      </c>
    </row>
    <row r="42" spans="1:9" x14ac:dyDescent="0.25">
      <c r="A42" s="14" t="s">
        <v>22</v>
      </c>
      <c r="B42" s="8">
        <v>609367.51899999997</v>
      </c>
      <c r="C42" s="8">
        <v>1136081.1569999997</v>
      </c>
      <c r="D42" s="8">
        <v>18201</v>
      </c>
      <c r="E42" s="18"/>
      <c r="F42" s="231" t="s">
        <v>22</v>
      </c>
      <c r="G42" s="232">
        <v>0</v>
      </c>
      <c r="H42" s="232">
        <v>5854.71</v>
      </c>
      <c r="I42" s="232">
        <v>0</v>
      </c>
    </row>
    <row r="43" spans="1:9" x14ac:dyDescent="0.25">
      <c r="A43" s="14" t="s">
        <v>23</v>
      </c>
      <c r="B43" s="8">
        <v>272323.25</v>
      </c>
      <c r="C43" s="8">
        <v>1031476.0100000001</v>
      </c>
      <c r="D43" s="8">
        <v>17588.2</v>
      </c>
      <c r="E43" s="18"/>
      <c r="F43" s="231" t="s">
        <v>23</v>
      </c>
      <c r="G43" s="232">
        <v>0</v>
      </c>
      <c r="H43" s="232">
        <v>16137.83</v>
      </c>
      <c r="I43" s="232">
        <v>0</v>
      </c>
    </row>
    <row r="44" spans="1:9" x14ac:dyDescent="0.25">
      <c r="A44" s="14" t="s">
        <v>24</v>
      </c>
      <c r="B44" s="8">
        <v>479355.02</v>
      </c>
      <c r="C44" s="8">
        <v>635453.49999999988</v>
      </c>
      <c r="D44" s="8">
        <v>25894.58</v>
      </c>
      <c r="E44" s="18"/>
      <c r="F44" s="231" t="s">
        <v>24</v>
      </c>
      <c r="G44" s="232">
        <v>0</v>
      </c>
      <c r="H44" s="232">
        <v>9105.33</v>
      </c>
      <c r="I44" s="232">
        <v>0</v>
      </c>
    </row>
    <row r="45" spans="1:9" x14ac:dyDescent="0.25">
      <c r="A45" s="14" t="s">
        <v>25</v>
      </c>
      <c r="B45" s="8">
        <v>287033</v>
      </c>
      <c r="C45" s="8">
        <v>938182.06000000017</v>
      </c>
      <c r="D45" s="8">
        <v>0</v>
      </c>
      <c r="E45" s="18"/>
      <c r="F45" s="231" t="s">
        <v>25</v>
      </c>
      <c r="G45" s="232">
        <v>0</v>
      </c>
      <c r="H45" s="232">
        <v>9885.42</v>
      </c>
      <c r="I45" s="232">
        <v>0</v>
      </c>
    </row>
    <row r="46" spans="1:9" x14ac:dyDescent="0.25">
      <c r="A46" s="14" t="s">
        <v>26</v>
      </c>
      <c r="B46" s="8">
        <v>385230.43</v>
      </c>
      <c r="C46" s="8">
        <v>287131.77</v>
      </c>
      <c r="D46" s="8">
        <v>2991</v>
      </c>
      <c r="E46" s="18"/>
      <c r="F46" s="231" t="s">
        <v>26</v>
      </c>
      <c r="G46" s="232">
        <v>0</v>
      </c>
      <c r="H46" s="232">
        <v>0</v>
      </c>
      <c r="I46" s="232">
        <v>0</v>
      </c>
    </row>
    <row r="47" spans="1:9" x14ac:dyDescent="0.25">
      <c r="A47" s="14" t="s">
        <v>27</v>
      </c>
      <c r="B47" s="8">
        <v>535695</v>
      </c>
      <c r="C47" s="8">
        <v>818033.18</v>
      </c>
      <c r="D47" s="8">
        <v>3932.56</v>
      </c>
      <c r="E47" s="18"/>
      <c r="F47" s="231" t="s">
        <v>27</v>
      </c>
      <c r="G47" s="232">
        <v>0</v>
      </c>
      <c r="H47" s="232">
        <v>33040</v>
      </c>
      <c r="I47" s="232">
        <v>0</v>
      </c>
    </row>
    <row r="48" spans="1:9" x14ac:dyDescent="0.25">
      <c r="A48" s="14" t="s">
        <v>34</v>
      </c>
      <c r="B48" s="8">
        <v>134802.78999999998</v>
      </c>
      <c r="C48" s="8">
        <v>495173.05999999994</v>
      </c>
      <c r="D48" s="8">
        <v>7984</v>
      </c>
      <c r="E48" s="18"/>
      <c r="F48" s="231" t="s">
        <v>34</v>
      </c>
      <c r="G48" s="232">
        <v>0</v>
      </c>
      <c r="H48" s="232">
        <v>15640.9</v>
      </c>
      <c r="I48" s="232">
        <v>0</v>
      </c>
    </row>
    <row r="49" spans="1:9" x14ac:dyDescent="0.25">
      <c r="A49" s="14" t="s">
        <v>97</v>
      </c>
      <c r="B49" s="8">
        <v>748249.85</v>
      </c>
      <c r="C49" s="8">
        <v>2052986.8699999999</v>
      </c>
      <c r="D49" s="8">
        <v>2000</v>
      </c>
      <c r="E49" s="18"/>
      <c r="F49" s="231" t="s">
        <v>97</v>
      </c>
      <c r="G49" s="232">
        <v>0</v>
      </c>
      <c r="H49" s="232">
        <v>15063.11</v>
      </c>
      <c r="I49" s="232">
        <v>0</v>
      </c>
    </row>
    <row r="50" spans="1:9" x14ac:dyDescent="0.25">
      <c r="A50" s="14" t="s">
        <v>967</v>
      </c>
      <c r="B50" s="8">
        <v>287630</v>
      </c>
      <c r="C50" s="8">
        <v>1010579.1799999999</v>
      </c>
      <c r="D50" s="8">
        <v>0</v>
      </c>
      <c r="E50" s="18"/>
      <c r="F50" s="231" t="s">
        <v>967</v>
      </c>
      <c r="G50" s="232">
        <v>0</v>
      </c>
      <c r="H50" s="232">
        <v>6709.24</v>
      </c>
      <c r="I50" s="232">
        <v>0</v>
      </c>
    </row>
    <row r="51" spans="1:9" x14ac:dyDescent="0.25">
      <c r="A51" s="14" t="s">
        <v>2624</v>
      </c>
      <c r="B51" s="8">
        <v>580493</v>
      </c>
      <c r="C51" s="8">
        <v>772685.52</v>
      </c>
      <c r="D51" s="8">
        <v>24337.8</v>
      </c>
      <c r="E51" s="18"/>
      <c r="F51" s="231" t="s">
        <v>2624</v>
      </c>
      <c r="G51" s="232">
        <v>0</v>
      </c>
      <c r="H51" s="232">
        <v>10655.63</v>
      </c>
      <c r="I51" s="232">
        <v>0</v>
      </c>
    </row>
    <row r="52" spans="1:9" x14ac:dyDescent="0.25">
      <c r="A52" s="14" t="s">
        <v>190</v>
      </c>
      <c r="B52" s="8">
        <v>305569.97500000003</v>
      </c>
      <c r="C52" s="8">
        <v>737087.10999999987</v>
      </c>
      <c r="D52" s="8">
        <v>44236.27</v>
      </c>
      <c r="E52" s="18"/>
      <c r="F52" s="231" t="s">
        <v>190</v>
      </c>
      <c r="G52" s="232">
        <v>0</v>
      </c>
      <c r="H52" s="232">
        <v>9601.7099999999991</v>
      </c>
      <c r="I52" s="232">
        <v>0</v>
      </c>
    </row>
    <row r="53" spans="1:9" x14ac:dyDescent="0.25">
      <c r="A53" s="14" t="s">
        <v>968</v>
      </c>
      <c r="B53" s="8">
        <v>998985</v>
      </c>
      <c r="C53" s="8">
        <v>2364907.2400000002</v>
      </c>
      <c r="D53" s="8">
        <v>0</v>
      </c>
      <c r="E53" s="18"/>
      <c r="F53" s="231" t="s">
        <v>968</v>
      </c>
      <c r="G53" s="232">
        <v>0</v>
      </c>
      <c r="H53" s="232">
        <v>487.88</v>
      </c>
      <c r="I53" s="232">
        <v>0</v>
      </c>
    </row>
    <row r="54" spans="1:9" x14ac:dyDescent="0.25">
      <c r="A54" s="14" t="s">
        <v>566</v>
      </c>
      <c r="B54" s="8">
        <v>313271.30000000005</v>
      </c>
      <c r="C54" s="8">
        <v>1238890.3999999999</v>
      </c>
      <c r="D54" s="8">
        <v>0</v>
      </c>
      <c r="E54" s="18"/>
      <c r="F54" s="231" t="s">
        <v>566</v>
      </c>
      <c r="G54" s="232">
        <v>0</v>
      </c>
      <c r="H54" s="232">
        <v>5057.26</v>
      </c>
      <c r="I54" s="232">
        <v>0</v>
      </c>
    </row>
    <row r="55" spans="1:9" x14ac:dyDescent="0.25">
      <c r="A55" s="14" t="s">
        <v>744</v>
      </c>
      <c r="B55" s="8">
        <v>1340505</v>
      </c>
      <c r="C55" s="8">
        <v>1215392.8499999999</v>
      </c>
      <c r="D55" s="8">
        <v>13666.45</v>
      </c>
      <c r="E55" s="18"/>
      <c r="F55" s="231" t="s">
        <v>744</v>
      </c>
      <c r="G55" s="232">
        <v>0</v>
      </c>
      <c r="H55" s="232">
        <v>933.08</v>
      </c>
      <c r="I55" s="232">
        <v>0</v>
      </c>
    </row>
    <row r="56" spans="1:9" x14ac:dyDescent="0.25">
      <c r="A56" s="14" t="s">
        <v>253</v>
      </c>
      <c r="B56" s="8">
        <v>451615.44</v>
      </c>
      <c r="C56" s="8">
        <v>945627.55999999994</v>
      </c>
      <c r="D56" s="8">
        <v>16981.96</v>
      </c>
      <c r="E56" s="18"/>
      <c r="F56" s="231" t="s">
        <v>253</v>
      </c>
      <c r="G56" s="232">
        <v>0</v>
      </c>
      <c r="H56" s="232">
        <v>13151.64</v>
      </c>
      <c r="I56" s="232">
        <v>0</v>
      </c>
    </row>
    <row r="57" spans="1:9" x14ac:dyDescent="0.25">
      <c r="A57" s="14" t="s">
        <v>2413</v>
      </c>
      <c r="B57" s="8">
        <v>682632</v>
      </c>
      <c r="C57" s="8">
        <v>1769306.0699999998</v>
      </c>
      <c r="D57" s="8">
        <v>23108</v>
      </c>
      <c r="E57" s="18"/>
      <c r="F57" s="231" t="s">
        <v>2413</v>
      </c>
      <c r="G57" s="232">
        <v>0</v>
      </c>
      <c r="H57" s="232">
        <v>37397</v>
      </c>
      <c r="I57" s="232">
        <v>0</v>
      </c>
    </row>
    <row r="58" spans="1:9" x14ac:dyDescent="0.25">
      <c r="A58" s="14" t="s">
        <v>2700</v>
      </c>
      <c r="B58" s="8">
        <v>363452</v>
      </c>
      <c r="C58" s="8">
        <v>593299.32000000007</v>
      </c>
      <c r="D58" s="8">
        <v>5245</v>
      </c>
      <c r="E58" s="18"/>
      <c r="F58" s="231" t="s">
        <v>2700</v>
      </c>
      <c r="G58" s="232">
        <v>0</v>
      </c>
      <c r="H58" s="232">
        <v>101476.24</v>
      </c>
      <c r="I58" s="232">
        <v>0</v>
      </c>
    </row>
    <row r="59" spans="1:9" x14ac:dyDescent="0.25">
      <c r="A59" s="14" t="s">
        <v>2623</v>
      </c>
      <c r="B59" s="8">
        <v>425327</v>
      </c>
      <c r="C59" s="8">
        <v>468767.99</v>
      </c>
      <c r="D59" s="8">
        <v>0</v>
      </c>
      <c r="E59" s="18"/>
      <c r="F59" s="231" t="s">
        <v>2623</v>
      </c>
      <c r="G59" s="232">
        <v>0</v>
      </c>
      <c r="H59" s="232">
        <v>11155</v>
      </c>
      <c r="I59" s="232">
        <v>0</v>
      </c>
    </row>
    <row r="60" spans="1:9" x14ac:dyDescent="0.25">
      <c r="A60" s="14" t="s">
        <v>2571</v>
      </c>
      <c r="B60" s="8">
        <v>331341</v>
      </c>
      <c r="C60" s="8">
        <v>836240.69</v>
      </c>
      <c r="D60" s="8">
        <v>0</v>
      </c>
      <c r="E60" s="18"/>
      <c r="F60" s="231" t="s">
        <v>2571</v>
      </c>
      <c r="G60" s="232">
        <v>0</v>
      </c>
      <c r="H60" s="232">
        <v>356.98</v>
      </c>
      <c r="I60" s="232">
        <v>0</v>
      </c>
    </row>
    <row r="61" spans="1:9" x14ac:dyDescent="0.25">
      <c r="A61" s="14" t="s">
        <v>645</v>
      </c>
      <c r="B61" s="8">
        <v>721895</v>
      </c>
      <c r="C61" s="8">
        <v>1107770.4299999997</v>
      </c>
      <c r="D61" s="8">
        <v>13561.77</v>
      </c>
      <c r="E61" s="18"/>
      <c r="F61" s="231" t="s">
        <v>645</v>
      </c>
      <c r="G61" s="232">
        <v>0</v>
      </c>
      <c r="H61" s="232">
        <v>2029.3</v>
      </c>
      <c r="I61" s="232">
        <v>0</v>
      </c>
    </row>
    <row r="62" spans="1:9" x14ac:dyDescent="0.25">
      <c r="A62" s="14" t="s">
        <v>477</v>
      </c>
      <c r="B62" s="8">
        <v>327116.28999999998</v>
      </c>
      <c r="C62" s="8">
        <v>817297.8</v>
      </c>
      <c r="D62" s="8">
        <v>0</v>
      </c>
      <c r="E62" s="18"/>
      <c r="F62" s="231" t="s">
        <v>477</v>
      </c>
      <c r="G62" s="232">
        <v>0</v>
      </c>
      <c r="H62" s="232">
        <v>11471.47</v>
      </c>
      <c r="I62" s="232">
        <v>0</v>
      </c>
    </row>
    <row r="63" spans="1:9" x14ac:dyDescent="0.25">
      <c r="A63" s="14" t="s">
        <v>2869</v>
      </c>
      <c r="B63" s="8">
        <v>495569</v>
      </c>
      <c r="C63" s="8">
        <v>1319967.1199999999</v>
      </c>
      <c r="D63" s="8">
        <v>4379.2</v>
      </c>
      <c r="E63" s="18"/>
      <c r="F63" s="231" t="s">
        <v>2869</v>
      </c>
      <c r="G63" s="232">
        <v>0</v>
      </c>
      <c r="H63" s="232">
        <v>3706.33</v>
      </c>
      <c r="I63" s="232">
        <v>0</v>
      </c>
    </row>
    <row r="64" spans="1:9" x14ac:dyDescent="0.25">
      <c r="A64" s="14" t="s">
        <v>433</v>
      </c>
      <c r="B64" s="8">
        <v>1010992.96</v>
      </c>
      <c r="C64" s="8">
        <v>1049374.79</v>
      </c>
      <c r="D64" s="8">
        <v>0</v>
      </c>
      <c r="E64" s="18"/>
      <c r="F64" s="231" t="s">
        <v>433</v>
      </c>
      <c r="G64" s="232">
        <v>0</v>
      </c>
      <c r="H64" s="232">
        <v>23499.26</v>
      </c>
      <c r="I64" s="232">
        <v>0</v>
      </c>
    </row>
    <row r="65" spans="1:9" x14ac:dyDescent="0.25">
      <c r="A65" s="14" t="s">
        <v>571</v>
      </c>
      <c r="B65" s="8">
        <v>744619</v>
      </c>
      <c r="C65" s="8">
        <v>1082783.5800000003</v>
      </c>
      <c r="D65" s="8">
        <v>0</v>
      </c>
      <c r="E65" s="18"/>
      <c r="F65" s="231" t="s">
        <v>571</v>
      </c>
      <c r="G65" s="232">
        <v>0</v>
      </c>
      <c r="H65" s="232">
        <v>18677.330000000002</v>
      </c>
      <c r="I65" s="232">
        <v>0</v>
      </c>
    </row>
    <row r="66" spans="1:9" x14ac:dyDescent="0.25">
      <c r="A66" s="14" t="s">
        <v>356</v>
      </c>
      <c r="B66" s="8">
        <v>886736.12</v>
      </c>
      <c r="C66" s="8">
        <v>977469.90999999992</v>
      </c>
      <c r="D66" s="8">
        <v>0</v>
      </c>
      <c r="E66" s="18"/>
      <c r="F66" s="231" t="s">
        <v>356</v>
      </c>
      <c r="G66" s="232">
        <v>0</v>
      </c>
      <c r="H66" s="232">
        <v>18869.23</v>
      </c>
      <c r="I66" s="232">
        <v>0</v>
      </c>
    </row>
    <row r="67" spans="1:9" x14ac:dyDescent="0.25">
      <c r="A67" s="14" t="s">
        <v>432</v>
      </c>
      <c r="B67" s="8">
        <v>424180</v>
      </c>
      <c r="C67" s="8">
        <v>667039.48999999987</v>
      </c>
      <c r="D67" s="8">
        <v>3248</v>
      </c>
      <c r="E67" s="18"/>
      <c r="F67" s="231" t="s">
        <v>432</v>
      </c>
      <c r="G67" s="232">
        <v>0</v>
      </c>
      <c r="H67" s="232">
        <v>0</v>
      </c>
      <c r="I67" s="232">
        <v>0</v>
      </c>
    </row>
    <row r="68" spans="1:9" x14ac:dyDescent="0.25">
      <c r="A68" s="14" t="s">
        <v>2871</v>
      </c>
      <c r="B68" s="8">
        <v>25979403.033999998</v>
      </c>
      <c r="C68" s="8">
        <v>41913296.202999979</v>
      </c>
      <c r="D68" s="8">
        <v>410527.44000000006</v>
      </c>
      <c r="E68" s="8"/>
      <c r="F68" s="231" t="s">
        <v>3164</v>
      </c>
      <c r="G68" s="232">
        <f>SUM(G26:G67)</f>
        <v>120</v>
      </c>
      <c r="H68" s="232">
        <f t="shared" ref="H68:I68" si="0">SUM(H26:H67)</f>
        <v>557828.8899999999</v>
      </c>
      <c r="I68" s="232">
        <f t="shared" si="0"/>
        <v>0</v>
      </c>
    </row>
    <row r="69" spans="1:9" x14ac:dyDescent="0.25">
      <c r="B69"/>
      <c r="D69"/>
    </row>
    <row r="70" spans="1:9" x14ac:dyDescent="0.25">
      <c r="B70"/>
    </row>
    <row r="71" spans="1:9" x14ac:dyDescent="0.25">
      <c r="B71"/>
    </row>
    <row r="72" spans="1:9" x14ac:dyDescent="0.25">
      <c r="B72"/>
    </row>
    <row r="73" spans="1:9" x14ac:dyDescent="0.25">
      <c r="B73"/>
    </row>
    <row r="74" spans="1:9" x14ac:dyDescent="0.25">
      <c r="B74"/>
    </row>
    <row r="75" spans="1:9" x14ac:dyDescent="0.25">
      <c r="B75"/>
    </row>
    <row r="76" spans="1:9" x14ac:dyDescent="0.25">
      <c r="B76"/>
    </row>
    <row r="77" spans="1:9" x14ac:dyDescent="0.25">
      <c r="B77"/>
    </row>
    <row r="78" spans="1:9" x14ac:dyDescent="0.25">
      <c r="B78"/>
    </row>
    <row r="79" spans="1:9" x14ac:dyDescent="0.25">
      <c r="B79"/>
    </row>
    <row r="80" spans="1:9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89" spans="2:2" x14ac:dyDescent="0.25">
      <c r="B89"/>
    </row>
    <row r="90" spans="2:2" x14ac:dyDescent="0.25">
      <c r="B90"/>
    </row>
    <row r="91" spans="2:2" x14ac:dyDescent="0.25">
      <c r="B91"/>
    </row>
    <row r="92" spans="2:2" x14ac:dyDescent="0.25">
      <c r="B92"/>
    </row>
    <row r="93" spans="2:2" x14ac:dyDescent="0.25">
      <c r="B93"/>
    </row>
    <row r="94" spans="2:2" x14ac:dyDescent="0.25">
      <c r="B94"/>
    </row>
    <row r="95" spans="2:2" x14ac:dyDescent="0.25">
      <c r="B95"/>
    </row>
    <row r="96" spans="2:2" x14ac:dyDescent="0.25">
      <c r="B96"/>
    </row>
    <row r="97" spans="2:2" x14ac:dyDescent="0.25">
      <c r="B97"/>
    </row>
    <row r="98" spans="2:2" x14ac:dyDescent="0.25">
      <c r="B98"/>
    </row>
    <row r="99" spans="2:2" x14ac:dyDescent="0.25">
      <c r="B99"/>
    </row>
    <row r="100" spans="2:2" x14ac:dyDescent="0.25">
      <c r="B100"/>
    </row>
    <row r="101" spans="2:2" x14ac:dyDescent="0.25">
      <c r="B101"/>
    </row>
    <row r="102" spans="2:2" x14ac:dyDescent="0.25">
      <c r="B102"/>
    </row>
    <row r="103" spans="2:2" x14ac:dyDescent="0.25">
      <c r="B103"/>
    </row>
    <row r="104" spans="2:2" x14ac:dyDescent="0.25">
      <c r="B104"/>
    </row>
    <row r="105" spans="2:2" x14ac:dyDescent="0.25">
      <c r="B105"/>
    </row>
    <row r="106" spans="2:2" x14ac:dyDescent="0.25">
      <c r="B106"/>
    </row>
    <row r="107" spans="2:2" x14ac:dyDescent="0.25">
      <c r="B107"/>
    </row>
    <row r="108" spans="2:2" x14ac:dyDescent="0.25">
      <c r="B108"/>
    </row>
    <row r="109" spans="2:2" x14ac:dyDescent="0.25">
      <c r="B109"/>
    </row>
    <row r="110" spans="2:2" x14ac:dyDescent="0.25">
      <c r="B110"/>
    </row>
    <row r="111" spans="2:2" x14ac:dyDescent="0.25">
      <c r="B111"/>
    </row>
    <row r="112" spans="2:2" x14ac:dyDescent="0.25">
      <c r="B112"/>
    </row>
    <row r="113" spans="2:2" x14ac:dyDescent="0.25">
      <c r="B113"/>
    </row>
    <row r="114" spans="2:2" x14ac:dyDescent="0.25">
      <c r="B114"/>
    </row>
    <row r="115" spans="2:2" x14ac:dyDescent="0.25">
      <c r="B115"/>
    </row>
    <row r="116" spans="2:2" x14ac:dyDescent="0.25">
      <c r="B116"/>
    </row>
    <row r="117" spans="2:2" x14ac:dyDescent="0.25">
      <c r="B117"/>
    </row>
    <row r="118" spans="2:2" x14ac:dyDescent="0.25">
      <c r="B118"/>
    </row>
    <row r="119" spans="2:2" x14ac:dyDescent="0.25">
      <c r="B119"/>
    </row>
    <row r="120" spans="2:2" x14ac:dyDescent="0.25">
      <c r="B120"/>
    </row>
    <row r="121" spans="2:2" x14ac:dyDescent="0.25">
      <c r="B121"/>
    </row>
    <row r="122" spans="2:2" x14ac:dyDescent="0.25">
      <c r="B122"/>
    </row>
    <row r="123" spans="2:2" x14ac:dyDescent="0.25">
      <c r="B123"/>
    </row>
    <row r="124" spans="2:2" x14ac:dyDescent="0.25">
      <c r="B124"/>
    </row>
    <row r="125" spans="2:2" x14ac:dyDescent="0.25">
      <c r="B125"/>
    </row>
    <row r="126" spans="2:2" x14ac:dyDescent="0.25">
      <c r="B126"/>
    </row>
    <row r="127" spans="2:2" x14ac:dyDescent="0.25">
      <c r="B127"/>
    </row>
    <row r="128" spans="2:2" x14ac:dyDescent="0.25">
      <c r="B128"/>
    </row>
    <row r="129" spans="2:2" x14ac:dyDescent="0.25">
      <c r="B129"/>
    </row>
    <row r="130" spans="2:2" x14ac:dyDescent="0.25">
      <c r="B130"/>
    </row>
    <row r="131" spans="2:2" x14ac:dyDescent="0.25">
      <c r="B131"/>
    </row>
    <row r="132" spans="2:2" x14ac:dyDescent="0.25">
      <c r="B132"/>
    </row>
    <row r="133" spans="2:2" x14ac:dyDescent="0.25">
      <c r="B133"/>
    </row>
    <row r="134" spans="2:2" x14ac:dyDescent="0.25">
      <c r="B134"/>
    </row>
    <row r="135" spans="2:2" x14ac:dyDescent="0.25">
      <c r="B135"/>
    </row>
    <row r="136" spans="2:2" x14ac:dyDescent="0.25">
      <c r="B136"/>
    </row>
    <row r="137" spans="2:2" x14ac:dyDescent="0.25">
      <c r="B137"/>
    </row>
    <row r="138" spans="2:2" x14ac:dyDescent="0.25">
      <c r="B138"/>
    </row>
    <row r="139" spans="2:2" x14ac:dyDescent="0.25">
      <c r="B139"/>
    </row>
    <row r="140" spans="2:2" x14ac:dyDescent="0.25">
      <c r="B140"/>
    </row>
    <row r="141" spans="2:2" x14ac:dyDescent="0.25">
      <c r="B141"/>
    </row>
    <row r="142" spans="2:2" x14ac:dyDescent="0.25">
      <c r="B142"/>
    </row>
    <row r="143" spans="2:2" x14ac:dyDescent="0.25">
      <c r="B143"/>
    </row>
    <row r="144" spans="2:2" x14ac:dyDescent="0.25">
      <c r="B144"/>
    </row>
    <row r="145" spans="2:2" x14ac:dyDescent="0.25">
      <c r="B145"/>
    </row>
    <row r="146" spans="2:2" x14ac:dyDescent="0.25">
      <c r="B146"/>
    </row>
    <row r="147" spans="2:2" x14ac:dyDescent="0.25">
      <c r="B147"/>
    </row>
    <row r="148" spans="2:2" x14ac:dyDescent="0.25">
      <c r="B148"/>
    </row>
    <row r="149" spans="2:2" x14ac:dyDescent="0.25">
      <c r="B149"/>
    </row>
    <row r="150" spans="2:2" x14ac:dyDescent="0.25">
      <c r="B150"/>
    </row>
    <row r="151" spans="2:2" x14ac:dyDescent="0.25">
      <c r="B151"/>
    </row>
    <row r="152" spans="2:2" x14ac:dyDescent="0.25">
      <c r="B152"/>
    </row>
    <row r="153" spans="2:2" x14ac:dyDescent="0.25">
      <c r="B153"/>
    </row>
    <row r="154" spans="2:2" x14ac:dyDescent="0.25">
      <c r="B154"/>
    </row>
    <row r="155" spans="2:2" x14ac:dyDescent="0.25">
      <c r="B155"/>
    </row>
    <row r="156" spans="2:2" x14ac:dyDescent="0.25">
      <c r="B156"/>
    </row>
    <row r="157" spans="2:2" x14ac:dyDescent="0.25">
      <c r="B157"/>
    </row>
    <row r="158" spans="2:2" x14ac:dyDescent="0.25">
      <c r="B158"/>
    </row>
    <row r="159" spans="2:2" x14ac:dyDescent="0.25">
      <c r="B159"/>
    </row>
    <row r="160" spans="2:2" x14ac:dyDescent="0.25">
      <c r="B160"/>
    </row>
    <row r="161" spans="2:2" x14ac:dyDescent="0.25">
      <c r="B161"/>
    </row>
    <row r="162" spans="2:2" x14ac:dyDescent="0.25">
      <c r="B162"/>
    </row>
    <row r="163" spans="2:2" x14ac:dyDescent="0.25">
      <c r="B163"/>
    </row>
    <row r="164" spans="2:2" x14ac:dyDescent="0.25">
      <c r="B164"/>
    </row>
    <row r="165" spans="2:2" x14ac:dyDescent="0.25">
      <c r="B165"/>
    </row>
    <row r="166" spans="2:2" x14ac:dyDescent="0.25">
      <c r="B166"/>
    </row>
    <row r="167" spans="2:2" x14ac:dyDescent="0.25">
      <c r="B167"/>
    </row>
    <row r="168" spans="2:2" x14ac:dyDescent="0.25">
      <c r="B168"/>
    </row>
    <row r="169" spans="2:2" x14ac:dyDescent="0.25">
      <c r="B169"/>
    </row>
    <row r="170" spans="2:2" x14ac:dyDescent="0.25">
      <c r="B170"/>
    </row>
    <row r="171" spans="2:2" x14ac:dyDescent="0.25">
      <c r="B171"/>
    </row>
    <row r="172" spans="2:2" x14ac:dyDescent="0.25">
      <c r="B172"/>
    </row>
    <row r="173" spans="2:2" x14ac:dyDescent="0.25">
      <c r="B173"/>
    </row>
    <row r="174" spans="2:2" x14ac:dyDescent="0.25">
      <c r="B174"/>
    </row>
    <row r="175" spans="2:2" x14ac:dyDescent="0.25">
      <c r="B175"/>
    </row>
    <row r="176" spans="2:2" x14ac:dyDescent="0.25">
      <c r="B176"/>
    </row>
    <row r="177" spans="2:2" x14ac:dyDescent="0.25">
      <c r="B177"/>
    </row>
    <row r="178" spans="2:2" x14ac:dyDescent="0.25">
      <c r="B178"/>
    </row>
    <row r="179" spans="2:2" x14ac:dyDescent="0.25">
      <c r="B179"/>
    </row>
    <row r="180" spans="2:2" x14ac:dyDescent="0.25">
      <c r="B180"/>
    </row>
    <row r="181" spans="2:2" x14ac:dyDescent="0.25">
      <c r="B181"/>
    </row>
    <row r="182" spans="2:2" x14ac:dyDescent="0.25">
      <c r="B182"/>
    </row>
    <row r="183" spans="2:2" x14ac:dyDescent="0.25">
      <c r="B183"/>
    </row>
    <row r="184" spans="2:2" x14ac:dyDescent="0.25">
      <c r="B184"/>
    </row>
    <row r="185" spans="2:2" x14ac:dyDescent="0.25">
      <c r="B185"/>
    </row>
    <row r="186" spans="2:2" x14ac:dyDescent="0.25">
      <c r="B186"/>
    </row>
    <row r="187" spans="2:2" x14ac:dyDescent="0.25">
      <c r="B187"/>
    </row>
    <row r="188" spans="2:2" x14ac:dyDescent="0.25">
      <c r="B188"/>
    </row>
    <row r="189" spans="2:2" x14ac:dyDescent="0.25">
      <c r="B189"/>
    </row>
    <row r="190" spans="2:2" x14ac:dyDescent="0.25">
      <c r="B190"/>
    </row>
    <row r="191" spans="2:2" x14ac:dyDescent="0.25">
      <c r="B191"/>
    </row>
    <row r="192" spans="2:2" x14ac:dyDescent="0.25">
      <c r="B192"/>
    </row>
    <row r="196" spans="2:2" x14ac:dyDescent="0.25">
      <c r="B196"/>
    </row>
    <row r="197" spans="2:2" x14ac:dyDescent="0.25">
      <c r="B197"/>
    </row>
    <row r="198" spans="2:2" x14ac:dyDescent="0.25">
      <c r="B198"/>
    </row>
    <row r="199" spans="2:2" x14ac:dyDescent="0.25">
      <c r="B199"/>
    </row>
    <row r="200" spans="2:2" x14ac:dyDescent="0.25">
      <c r="B200"/>
    </row>
    <row r="201" spans="2:2" x14ac:dyDescent="0.25">
      <c r="B201"/>
    </row>
    <row r="202" spans="2:2" x14ac:dyDescent="0.25">
      <c r="B202"/>
    </row>
    <row r="203" spans="2:2" x14ac:dyDescent="0.25">
      <c r="B203"/>
    </row>
    <row r="204" spans="2:2" x14ac:dyDescent="0.25">
      <c r="B204"/>
    </row>
    <row r="205" spans="2:2" x14ac:dyDescent="0.25">
      <c r="B205"/>
    </row>
    <row r="206" spans="2:2" x14ac:dyDescent="0.25">
      <c r="B206"/>
    </row>
    <row r="207" spans="2:2" x14ac:dyDescent="0.25">
      <c r="B207"/>
    </row>
    <row r="208" spans="2:2" x14ac:dyDescent="0.25">
      <c r="B208"/>
    </row>
    <row r="209" spans="2:2" x14ac:dyDescent="0.25">
      <c r="B209"/>
    </row>
    <row r="210" spans="2:2" x14ac:dyDescent="0.25">
      <c r="B210"/>
    </row>
    <row r="211" spans="2:2" x14ac:dyDescent="0.25">
      <c r="B211"/>
    </row>
    <row r="212" spans="2:2" x14ac:dyDescent="0.25">
      <c r="B212"/>
    </row>
    <row r="213" spans="2:2" x14ac:dyDescent="0.25">
      <c r="B213"/>
    </row>
    <row r="214" spans="2:2" x14ac:dyDescent="0.25">
      <c r="B214"/>
    </row>
    <row r="215" spans="2:2" x14ac:dyDescent="0.25">
      <c r="B215"/>
    </row>
    <row r="216" spans="2:2" x14ac:dyDescent="0.25">
      <c r="B216"/>
    </row>
    <row r="217" spans="2:2" x14ac:dyDescent="0.25">
      <c r="B217"/>
    </row>
    <row r="218" spans="2:2" x14ac:dyDescent="0.25">
      <c r="B218"/>
    </row>
    <row r="219" spans="2:2" x14ac:dyDescent="0.25">
      <c r="B219"/>
    </row>
    <row r="220" spans="2:2" x14ac:dyDescent="0.25">
      <c r="B220"/>
    </row>
    <row r="221" spans="2:2" x14ac:dyDescent="0.25">
      <c r="B221"/>
    </row>
    <row r="222" spans="2:2" x14ac:dyDescent="0.25">
      <c r="B222"/>
    </row>
    <row r="223" spans="2:2" x14ac:dyDescent="0.25">
      <c r="B223"/>
    </row>
    <row r="224" spans="2:2" x14ac:dyDescent="0.25">
      <c r="B224"/>
    </row>
    <row r="225" spans="2:2" x14ac:dyDescent="0.25">
      <c r="B225"/>
    </row>
    <row r="226" spans="2:2" x14ac:dyDescent="0.25">
      <c r="B226"/>
    </row>
    <row r="227" spans="2:2" x14ac:dyDescent="0.25">
      <c r="B227"/>
    </row>
    <row r="228" spans="2:2" x14ac:dyDescent="0.25">
      <c r="B228"/>
    </row>
    <row r="229" spans="2:2" x14ac:dyDescent="0.25">
      <c r="B229"/>
    </row>
    <row r="230" spans="2:2" x14ac:dyDescent="0.25">
      <c r="B230"/>
    </row>
    <row r="231" spans="2:2" x14ac:dyDescent="0.25">
      <c r="B231"/>
    </row>
    <row r="232" spans="2:2" x14ac:dyDescent="0.25">
      <c r="B232"/>
    </row>
    <row r="233" spans="2:2" x14ac:dyDescent="0.25">
      <c r="B233"/>
    </row>
    <row r="234" spans="2:2" x14ac:dyDescent="0.25">
      <c r="B234"/>
    </row>
    <row r="235" spans="2:2" x14ac:dyDescent="0.25">
      <c r="B235"/>
    </row>
    <row r="236" spans="2:2" x14ac:dyDescent="0.25">
      <c r="B236"/>
    </row>
    <row r="237" spans="2:2" x14ac:dyDescent="0.25">
      <c r="B237"/>
    </row>
    <row r="238" spans="2:2" x14ac:dyDescent="0.25">
      <c r="B238"/>
    </row>
    <row r="239" spans="2:2" x14ac:dyDescent="0.25">
      <c r="B239"/>
    </row>
    <row r="240" spans="2:2" x14ac:dyDescent="0.25">
      <c r="B240"/>
    </row>
    <row r="241" spans="2:2" x14ac:dyDescent="0.25">
      <c r="B241"/>
    </row>
    <row r="242" spans="2:2" x14ac:dyDescent="0.25">
      <c r="B242"/>
    </row>
    <row r="243" spans="2:2" x14ac:dyDescent="0.25">
      <c r="B243"/>
    </row>
    <row r="244" spans="2:2" x14ac:dyDescent="0.25">
      <c r="B244"/>
    </row>
    <row r="245" spans="2:2" x14ac:dyDescent="0.25">
      <c r="B245"/>
    </row>
    <row r="246" spans="2:2" x14ac:dyDescent="0.25">
      <c r="B246"/>
    </row>
    <row r="247" spans="2:2" x14ac:dyDescent="0.25">
      <c r="B247"/>
    </row>
    <row r="248" spans="2:2" x14ac:dyDescent="0.25">
      <c r="B248"/>
    </row>
    <row r="249" spans="2:2" x14ac:dyDescent="0.25">
      <c r="B249"/>
    </row>
    <row r="250" spans="2:2" x14ac:dyDescent="0.25">
      <c r="B250"/>
    </row>
    <row r="251" spans="2:2" x14ac:dyDescent="0.25">
      <c r="B251"/>
    </row>
    <row r="252" spans="2:2" x14ac:dyDescent="0.25">
      <c r="B252"/>
    </row>
    <row r="253" spans="2:2" x14ac:dyDescent="0.25">
      <c r="B253"/>
    </row>
    <row r="254" spans="2:2" x14ac:dyDescent="0.25">
      <c r="B254"/>
    </row>
    <row r="255" spans="2:2" x14ac:dyDescent="0.25">
      <c r="B255"/>
    </row>
    <row r="256" spans="2:2" x14ac:dyDescent="0.25">
      <c r="B256"/>
    </row>
    <row r="257" spans="2:2" x14ac:dyDescent="0.25">
      <c r="B257"/>
    </row>
    <row r="258" spans="2:2" x14ac:dyDescent="0.25">
      <c r="B258"/>
    </row>
    <row r="259" spans="2:2" x14ac:dyDescent="0.25">
      <c r="B259"/>
    </row>
    <row r="260" spans="2:2" x14ac:dyDescent="0.25">
      <c r="B260"/>
    </row>
    <row r="261" spans="2:2" x14ac:dyDescent="0.25">
      <c r="B261"/>
    </row>
    <row r="262" spans="2:2" x14ac:dyDescent="0.25">
      <c r="B262"/>
    </row>
    <row r="263" spans="2:2" x14ac:dyDescent="0.25">
      <c r="B263"/>
    </row>
    <row r="264" spans="2:2" x14ac:dyDescent="0.25">
      <c r="B264"/>
    </row>
    <row r="265" spans="2:2" x14ac:dyDescent="0.25">
      <c r="B265"/>
    </row>
    <row r="266" spans="2:2" x14ac:dyDescent="0.25">
      <c r="B266"/>
    </row>
    <row r="267" spans="2:2" x14ac:dyDescent="0.25">
      <c r="B267"/>
    </row>
    <row r="268" spans="2:2" x14ac:dyDescent="0.25">
      <c r="B268"/>
    </row>
    <row r="269" spans="2:2" x14ac:dyDescent="0.25">
      <c r="B269"/>
    </row>
    <row r="270" spans="2:2" x14ac:dyDescent="0.25">
      <c r="B270"/>
    </row>
    <row r="271" spans="2:2" x14ac:dyDescent="0.25">
      <c r="B271"/>
    </row>
    <row r="272" spans="2:2" x14ac:dyDescent="0.25">
      <c r="B272"/>
    </row>
    <row r="273" spans="2:2" x14ac:dyDescent="0.25">
      <c r="B273"/>
    </row>
    <row r="274" spans="2:2" x14ac:dyDescent="0.25">
      <c r="B274"/>
    </row>
    <row r="275" spans="2:2" x14ac:dyDescent="0.25">
      <c r="B275"/>
    </row>
    <row r="276" spans="2:2" x14ac:dyDescent="0.25">
      <c r="B276"/>
    </row>
    <row r="277" spans="2:2" x14ac:dyDescent="0.25">
      <c r="B277"/>
    </row>
    <row r="278" spans="2:2" x14ac:dyDescent="0.25">
      <c r="B278"/>
    </row>
    <row r="279" spans="2:2" x14ac:dyDescent="0.25">
      <c r="B279"/>
    </row>
    <row r="280" spans="2:2" x14ac:dyDescent="0.25">
      <c r="B280"/>
    </row>
    <row r="281" spans="2:2" x14ac:dyDescent="0.25">
      <c r="B281"/>
    </row>
    <row r="282" spans="2:2" x14ac:dyDescent="0.25">
      <c r="B282"/>
    </row>
    <row r="283" spans="2:2" x14ac:dyDescent="0.25">
      <c r="B283"/>
    </row>
    <row r="284" spans="2:2" x14ac:dyDescent="0.25">
      <c r="B284"/>
    </row>
    <row r="285" spans="2:2" x14ac:dyDescent="0.25">
      <c r="B285"/>
    </row>
    <row r="286" spans="2:2" x14ac:dyDescent="0.25">
      <c r="B286"/>
    </row>
    <row r="287" spans="2:2" x14ac:dyDescent="0.25">
      <c r="B287"/>
    </row>
    <row r="288" spans="2:2" x14ac:dyDescent="0.25">
      <c r="B288"/>
    </row>
    <row r="289" spans="2:2" x14ac:dyDescent="0.25">
      <c r="B289"/>
    </row>
    <row r="290" spans="2:2" x14ac:dyDescent="0.25">
      <c r="B290"/>
    </row>
    <row r="291" spans="2:2" x14ac:dyDescent="0.25">
      <c r="B291"/>
    </row>
    <row r="292" spans="2:2" x14ac:dyDescent="0.25">
      <c r="B292"/>
    </row>
    <row r="293" spans="2:2" x14ac:dyDescent="0.25">
      <c r="B293"/>
    </row>
    <row r="294" spans="2:2" x14ac:dyDescent="0.25">
      <c r="B294"/>
    </row>
    <row r="295" spans="2:2" x14ac:dyDescent="0.25">
      <c r="B295"/>
    </row>
    <row r="296" spans="2:2" x14ac:dyDescent="0.25">
      <c r="B296"/>
    </row>
    <row r="297" spans="2:2" x14ac:dyDescent="0.25">
      <c r="B297"/>
    </row>
    <row r="298" spans="2:2" x14ac:dyDescent="0.25">
      <c r="B298"/>
    </row>
    <row r="299" spans="2:2" x14ac:dyDescent="0.25">
      <c r="B299"/>
    </row>
    <row r="300" spans="2:2" x14ac:dyDescent="0.25">
      <c r="B300"/>
    </row>
    <row r="301" spans="2:2" x14ac:dyDescent="0.25">
      <c r="B301"/>
    </row>
    <row r="302" spans="2:2" x14ac:dyDescent="0.25">
      <c r="B302"/>
    </row>
    <row r="303" spans="2:2" x14ac:dyDescent="0.25">
      <c r="B303"/>
    </row>
    <row r="304" spans="2:2" x14ac:dyDescent="0.25">
      <c r="B304"/>
    </row>
    <row r="305" spans="2:2" x14ac:dyDescent="0.25">
      <c r="B305"/>
    </row>
    <row r="306" spans="2:2" x14ac:dyDescent="0.25">
      <c r="B306"/>
    </row>
    <row r="307" spans="2:2" x14ac:dyDescent="0.25">
      <c r="B307"/>
    </row>
    <row r="308" spans="2:2" x14ac:dyDescent="0.25">
      <c r="B308"/>
    </row>
    <row r="309" spans="2:2" x14ac:dyDescent="0.25">
      <c r="B309"/>
    </row>
    <row r="310" spans="2:2" x14ac:dyDescent="0.25">
      <c r="B310"/>
    </row>
    <row r="311" spans="2:2" x14ac:dyDescent="0.25">
      <c r="B311"/>
    </row>
    <row r="312" spans="2:2" x14ac:dyDescent="0.25">
      <c r="B312"/>
    </row>
    <row r="313" spans="2:2" x14ac:dyDescent="0.25">
      <c r="B313"/>
    </row>
    <row r="314" spans="2:2" x14ac:dyDescent="0.25">
      <c r="B314"/>
    </row>
    <row r="315" spans="2:2" x14ac:dyDescent="0.25">
      <c r="B315"/>
    </row>
    <row r="316" spans="2:2" x14ac:dyDescent="0.25">
      <c r="B316"/>
    </row>
    <row r="317" spans="2:2" x14ac:dyDescent="0.25">
      <c r="B317"/>
    </row>
    <row r="318" spans="2:2" x14ac:dyDescent="0.25">
      <c r="B318"/>
    </row>
    <row r="319" spans="2:2" x14ac:dyDescent="0.25">
      <c r="B319"/>
    </row>
    <row r="320" spans="2:2" x14ac:dyDescent="0.25">
      <c r="B320"/>
    </row>
    <row r="321" spans="2:2" x14ac:dyDescent="0.25">
      <c r="B321"/>
    </row>
    <row r="322" spans="2:2" x14ac:dyDescent="0.25">
      <c r="B322"/>
    </row>
    <row r="323" spans="2:2" x14ac:dyDescent="0.25">
      <c r="B323"/>
    </row>
    <row r="324" spans="2:2" x14ac:dyDescent="0.25">
      <c r="B324"/>
    </row>
    <row r="325" spans="2:2" x14ac:dyDescent="0.25">
      <c r="B325"/>
    </row>
    <row r="326" spans="2:2" x14ac:dyDescent="0.25">
      <c r="B326"/>
    </row>
    <row r="327" spans="2:2" x14ac:dyDescent="0.25">
      <c r="B327"/>
    </row>
    <row r="328" spans="2:2" x14ac:dyDescent="0.25">
      <c r="B328"/>
    </row>
    <row r="329" spans="2:2" x14ac:dyDescent="0.25">
      <c r="B329"/>
    </row>
    <row r="330" spans="2:2" x14ac:dyDescent="0.25">
      <c r="B330"/>
    </row>
    <row r="331" spans="2:2" x14ac:dyDescent="0.25">
      <c r="B331"/>
    </row>
    <row r="332" spans="2:2" x14ac:dyDescent="0.25">
      <c r="B332"/>
    </row>
    <row r="333" spans="2:2" x14ac:dyDescent="0.25">
      <c r="B333"/>
    </row>
    <row r="334" spans="2:2" x14ac:dyDescent="0.25">
      <c r="B334"/>
    </row>
    <row r="335" spans="2:2" x14ac:dyDescent="0.25">
      <c r="B335"/>
    </row>
    <row r="336" spans="2:2" x14ac:dyDescent="0.25">
      <c r="B336"/>
    </row>
    <row r="337" spans="2:2" x14ac:dyDescent="0.25">
      <c r="B337"/>
    </row>
    <row r="338" spans="2:2" x14ac:dyDescent="0.25">
      <c r="B338"/>
    </row>
    <row r="339" spans="2:2" x14ac:dyDescent="0.25">
      <c r="B339"/>
    </row>
    <row r="340" spans="2:2" x14ac:dyDescent="0.25">
      <c r="B340"/>
    </row>
    <row r="341" spans="2:2" x14ac:dyDescent="0.25">
      <c r="B341"/>
    </row>
    <row r="342" spans="2:2" x14ac:dyDescent="0.25">
      <c r="B342"/>
    </row>
    <row r="343" spans="2:2" x14ac:dyDescent="0.25">
      <c r="B343"/>
    </row>
    <row r="344" spans="2:2" x14ac:dyDescent="0.25">
      <c r="B344"/>
    </row>
    <row r="345" spans="2:2" x14ac:dyDescent="0.25">
      <c r="B345"/>
    </row>
    <row r="346" spans="2:2" x14ac:dyDescent="0.25">
      <c r="B346"/>
    </row>
    <row r="347" spans="2:2" x14ac:dyDescent="0.25">
      <c r="B347"/>
    </row>
    <row r="348" spans="2:2" x14ac:dyDescent="0.25">
      <c r="B348"/>
    </row>
    <row r="349" spans="2:2" x14ac:dyDescent="0.25">
      <c r="B349"/>
    </row>
    <row r="350" spans="2:2" x14ac:dyDescent="0.25">
      <c r="B350"/>
    </row>
    <row r="351" spans="2:2" x14ac:dyDescent="0.25">
      <c r="B351"/>
    </row>
    <row r="352" spans="2:2" x14ac:dyDescent="0.25">
      <c r="B352"/>
    </row>
    <row r="353" spans="2:2" x14ac:dyDescent="0.25">
      <c r="B353"/>
    </row>
    <row r="354" spans="2:2" x14ac:dyDescent="0.25">
      <c r="B354"/>
    </row>
    <row r="355" spans="2:2" x14ac:dyDescent="0.25">
      <c r="B355"/>
    </row>
    <row r="356" spans="2:2" x14ac:dyDescent="0.25">
      <c r="B356"/>
    </row>
    <row r="357" spans="2:2" x14ac:dyDescent="0.25">
      <c r="B357"/>
    </row>
    <row r="358" spans="2:2" x14ac:dyDescent="0.25">
      <c r="B358"/>
    </row>
    <row r="359" spans="2:2" x14ac:dyDescent="0.25">
      <c r="B359"/>
    </row>
    <row r="360" spans="2:2" x14ac:dyDescent="0.25">
      <c r="B360"/>
    </row>
    <row r="361" spans="2:2" x14ac:dyDescent="0.25">
      <c r="B361"/>
    </row>
    <row r="362" spans="2:2" x14ac:dyDescent="0.25">
      <c r="B362"/>
    </row>
    <row r="363" spans="2:2" x14ac:dyDescent="0.25">
      <c r="B363"/>
    </row>
    <row r="364" spans="2:2" x14ac:dyDescent="0.25">
      <c r="B364"/>
    </row>
    <row r="365" spans="2:2" x14ac:dyDescent="0.25">
      <c r="B365"/>
    </row>
    <row r="366" spans="2:2" x14ac:dyDescent="0.25">
      <c r="B366"/>
    </row>
    <row r="367" spans="2:2" x14ac:dyDescent="0.25">
      <c r="B367"/>
    </row>
    <row r="368" spans="2:2" x14ac:dyDescent="0.25">
      <c r="B368"/>
    </row>
    <row r="369" spans="2:2" x14ac:dyDescent="0.25">
      <c r="B369"/>
    </row>
    <row r="370" spans="2:2" x14ac:dyDescent="0.25">
      <c r="B370"/>
    </row>
    <row r="371" spans="2:2" x14ac:dyDescent="0.25">
      <c r="B371"/>
    </row>
    <row r="372" spans="2:2" x14ac:dyDescent="0.25">
      <c r="B372"/>
    </row>
    <row r="373" spans="2:2" x14ac:dyDescent="0.25">
      <c r="B373"/>
    </row>
    <row r="374" spans="2:2" x14ac:dyDescent="0.25">
      <c r="B374"/>
    </row>
    <row r="375" spans="2:2" x14ac:dyDescent="0.25">
      <c r="B375"/>
    </row>
    <row r="376" spans="2:2" x14ac:dyDescent="0.25">
      <c r="B376"/>
    </row>
    <row r="377" spans="2:2" x14ac:dyDescent="0.25">
      <c r="B377"/>
    </row>
    <row r="378" spans="2:2" x14ac:dyDescent="0.25">
      <c r="B378"/>
    </row>
    <row r="379" spans="2:2" x14ac:dyDescent="0.25">
      <c r="B379"/>
    </row>
    <row r="380" spans="2:2" x14ac:dyDescent="0.25">
      <c r="B380"/>
    </row>
    <row r="381" spans="2:2" x14ac:dyDescent="0.25">
      <c r="B381"/>
    </row>
    <row r="382" spans="2:2" x14ac:dyDescent="0.25">
      <c r="B382"/>
    </row>
    <row r="383" spans="2:2" x14ac:dyDescent="0.25">
      <c r="B383"/>
    </row>
    <row r="384" spans="2:2" x14ac:dyDescent="0.25">
      <c r="B384"/>
    </row>
    <row r="385" spans="2:2" x14ac:dyDescent="0.25">
      <c r="B385"/>
    </row>
    <row r="386" spans="2:2" x14ac:dyDescent="0.25">
      <c r="B386"/>
    </row>
    <row r="387" spans="2:2" x14ac:dyDescent="0.25">
      <c r="B387"/>
    </row>
    <row r="388" spans="2:2" x14ac:dyDescent="0.25">
      <c r="B388"/>
    </row>
    <row r="389" spans="2:2" x14ac:dyDescent="0.25">
      <c r="B389"/>
    </row>
    <row r="390" spans="2:2" x14ac:dyDescent="0.25">
      <c r="B390"/>
    </row>
    <row r="391" spans="2:2" x14ac:dyDescent="0.25">
      <c r="B391"/>
    </row>
    <row r="392" spans="2:2" x14ac:dyDescent="0.25">
      <c r="B392"/>
    </row>
    <row r="393" spans="2:2" x14ac:dyDescent="0.25">
      <c r="B393"/>
    </row>
    <row r="394" spans="2:2" x14ac:dyDescent="0.25">
      <c r="B394"/>
    </row>
    <row r="395" spans="2:2" x14ac:dyDescent="0.25">
      <c r="B395"/>
    </row>
    <row r="396" spans="2:2" x14ac:dyDescent="0.25">
      <c r="B396"/>
    </row>
    <row r="397" spans="2:2" x14ac:dyDescent="0.25">
      <c r="B397"/>
    </row>
    <row r="398" spans="2:2" x14ac:dyDescent="0.25">
      <c r="B398"/>
    </row>
    <row r="399" spans="2:2" x14ac:dyDescent="0.25">
      <c r="B399"/>
    </row>
    <row r="400" spans="2:2" x14ac:dyDescent="0.25">
      <c r="B400"/>
    </row>
    <row r="401" spans="2:2" x14ac:dyDescent="0.25">
      <c r="B401"/>
    </row>
    <row r="402" spans="2:2" x14ac:dyDescent="0.25">
      <c r="B402"/>
    </row>
    <row r="403" spans="2:2" x14ac:dyDescent="0.25">
      <c r="B403"/>
    </row>
    <row r="404" spans="2:2" x14ac:dyDescent="0.25">
      <c r="B404"/>
    </row>
    <row r="405" spans="2:2" x14ac:dyDescent="0.25">
      <c r="B405"/>
    </row>
    <row r="406" spans="2:2" x14ac:dyDescent="0.25">
      <c r="B406"/>
    </row>
    <row r="407" spans="2:2" x14ac:dyDescent="0.25">
      <c r="B407"/>
    </row>
    <row r="408" spans="2:2" x14ac:dyDescent="0.25">
      <c r="B408"/>
    </row>
    <row r="409" spans="2:2" x14ac:dyDescent="0.25">
      <c r="B409"/>
    </row>
    <row r="410" spans="2:2" x14ac:dyDescent="0.25">
      <c r="B410"/>
    </row>
    <row r="411" spans="2:2" x14ac:dyDescent="0.25">
      <c r="B411"/>
    </row>
    <row r="412" spans="2:2" x14ac:dyDescent="0.25">
      <c r="B412"/>
    </row>
    <row r="413" spans="2:2" x14ac:dyDescent="0.25">
      <c r="B413"/>
    </row>
    <row r="414" spans="2:2" x14ac:dyDescent="0.25">
      <c r="B414"/>
    </row>
    <row r="415" spans="2:2" x14ac:dyDescent="0.25">
      <c r="B415"/>
    </row>
    <row r="416" spans="2:2" x14ac:dyDescent="0.25">
      <c r="B416"/>
    </row>
    <row r="417" spans="2:2" x14ac:dyDescent="0.25">
      <c r="B417"/>
    </row>
    <row r="418" spans="2:2" x14ac:dyDescent="0.25">
      <c r="B418"/>
    </row>
    <row r="419" spans="2:2" x14ac:dyDescent="0.25">
      <c r="B419"/>
    </row>
    <row r="420" spans="2:2" x14ac:dyDescent="0.25">
      <c r="B420"/>
    </row>
    <row r="421" spans="2:2" x14ac:dyDescent="0.25">
      <c r="B421"/>
    </row>
    <row r="422" spans="2:2" x14ac:dyDescent="0.25">
      <c r="B422"/>
    </row>
    <row r="423" spans="2:2" x14ac:dyDescent="0.25">
      <c r="B423"/>
    </row>
    <row r="424" spans="2:2" x14ac:dyDescent="0.25">
      <c r="B424"/>
    </row>
    <row r="425" spans="2:2" x14ac:dyDescent="0.25">
      <c r="B425"/>
    </row>
    <row r="426" spans="2:2" x14ac:dyDescent="0.25">
      <c r="B426"/>
    </row>
    <row r="427" spans="2:2" x14ac:dyDescent="0.25">
      <c r="B427"/>
    </row>
    <row r="428" spans="2:2" x14ac:dyDescent="0.25">
      <c r="B428"/>
    </row>
    <row r="429" spans="2:2" x14ac:dyDescent="0.25">
      <c r="B429"/>
    </row>
    <row r="430" spans="2:2" x14ac:dyDescent="0.25">
      <c r="B430"/>
    </row>
    <row r="431" spans="2:2" x14ac:dyDescent="0.25">
      <c r="B431"/>
    </row>
    <row r="432" spans="2:2" x14ac:dyDescent="0.25">
      <c r="B432"/>
    </row>
    <row r="433" spans="2:2" x14ac:dyDescent="0.25">
      <c r="B433"/>
    </row>
    <row r="434" spans="2:2" x14ac:dyDescent="0.25">
      <c r="B434"/>
    </row>
    <row r="435" spans="2:2" x14ac:dyDescent="0.25">
      <c r="B435"/>
    </row>
    <row r="436" spans="2:2" x14ac:dyDescent="0.25">
      <c r="B436"/>
    </row>
    <row r="437" spans="2:2" x14ac:dyDescent="0.25">
      <c r="B437"/>
    </row>
    <row r="438" spans="2:2" x14ac:dyDescent="0.25">
      <c r="B438"/>
    </row>
    <row r="439" spans="2:2" x14ac:dyDescent="0.25">
      <c r="B439"/>
    </row>
    <row r="440" spans="2:2" x14ac:dyDescent="0.25">
      <c r="B440"/>
    </row>
    <row r="441" spans="2:2" x14ac:dyDescent="0.25">
      <c r="B441"/>
    </row>
    <row r="442" spans="2:2" x14ac:dyDescent="0.25">
      <c r="B442"/>
    </row>
    <row r="443" spans="2:2" x14ac:dyDescent="0.25">
      <c r="B443"/>
    </row>
    <row r="444" spans="2:2" x14ac:dyDescent="0.25">
      <c r="B444"/>
    </row>
    <row r="445" spans="2:2" x14ac:dyDescent="0.25">
      <c r="B445"/>
    </row>
    <row r="446" spans="2:2" x14ac:dyDescent="0.25">
      <c r="B446"/>
    </row>
    <row r="447" spans="2:2" x14ac:dyDescent="0.25">
      <c r="B447"/>
    </row>
    <row r="448" spans="2:2" x14ac:dyDescent="0.25">
      <c r="B448"/>
    </row>
    <row r="449" spans="2:2" x14ac:dyDescent="0.25">
      <c r="B449"/>
    </row>
    <row r="450" spans="2:2" x14ac:dyDescent="0.25">
      <c r="B450"/>
    </row>
    <row r="451" spans="2:2" x14ac:dyDescent="0.25">
      <c r="B451"/>
    </row>
    <row r="452" spans="2:2" x14ac:dyDescent="0.25">
      <c r="B452"/>
    </row>
    <row r="453" spans="2:2" x14ac:dyDescent="0.25">
      <c r="B453"/>
    </row>
    <row r="454" spans="2:2" x14ac:dyDescent="0.25">
      <c r="B454"/>
    </row>
    <row r="455" spans="2:2" x14ac:dyDescent="0.25">
      <c r="B455"/>
    </row>
    <row r="456" spans="2:2" x14ac:dyDescent="0.25">
      <c r="B456"/>
    </row>
    <row r="457" spans="2:2" x14ac:dyDescent="0.25">
      <c r="B457"/>
    </row>
    <row r="458" spans="2:2" x14ac:dyDescent="0.25">
      <c r="B458"/>
    </row>
    <row r="459" spans="2:2" x14ac:dyDescent="0.25">
      <c r="B459"/>
    </row>
    <row r="460" spans="2:2" x14ac:dyDescent="0.25">
      <c r="B460"/>
    </row>
    <row r="461" spans="2:2" x14ac:dyDescent="0.25">
      <c r="B461"/>
    </row>
    <row r="462" spans="2:2" x14ac:dyDescent="0.25">
      <c r="B462"/>
    </row>
    <row r="463" spans="2:2" x14ac:dyDescent="0.25">
      <c r="B463"/>
    </row>
    <row r="464" spans="2:2" x14ac:dyDescent="0.25">
      <c r="B464"/>
    </row>
    <row r="465" spans="2:2" x14ac:dyDescent="0.25">
      <c r="B465"/>
    </row>
    <row r="466" spans="2:2" x14ac:dyDescent="0.25">
      <c r="B466"/>
    </row>
    <row r="467" spans="2:2" x14ac:dyDescent="0.25">
      <c r="B467"/>
    </row>
    <row r="468" spans="2:2" x14ac:dyDescent="0.25">
      <c r="B468"/>
    </row>
    <row r="469" spans="2:2" x14ac:dyDescent="0.25">
      <c r="B469"/>
    </row>
    <row r="470" spans="2:2" x14ac:dyDescent="0.25">
      <c r="B470"/>
    </row>
    <row r="471" spans="2:2" x14ac:dyDescent="0.25">
      <c r="B471"/>
    </row>
    <row r="472" spans="2:2" x14ac:dyDescent="0.25">
      <c r="B472"/>
    </row>
    <row r="473" spans="2:2" x14ac:dyDescent="0.25">
      <c r="B473"/>
    </row>
    <row r="474" spans="2:2" x14ac:dyDescent="0.25">
      <c r="B474"/>
    </row>
    <row r="475" spans="2:2" x14ac:dyDescent="0.25">
      <c r="B475"/>
    </row>
    <row r="476" spans="2:2" x14ac:dyDescent="0.25">
      <c r="B476"/>
    </row>
    <row r="477" spans="2:2" x14ac:dyDescent="0.25">
      <c r="B477"/>
    </row>
    <row r="478" spans="2:2" x14ac:dyDescent="0.25">
      <c r="B478"/>
    </row>
    <row r="479" spans="2:2" x14ac:dyDescent="0.25">
      <c r="B479"/>
    </row>
    <row r="480" spans="2:2" x14ac:dyDescent="0.25">
      <c r="B480"/>
    </row>
    <row r="481" spans="2:2" x14ac:dyDescent="0.25">
      <c r="B481"/>
    </row>
    <row r="482" spans="2:2" x14ac:dyDescent="0.25">
      <c r="B482"/>
    </row>
    <row r="483" spans="2:2" x14ac:dyDescent="0.25">
      <c r="B483"/>
    </row>
    <row r="484" spans="2:2" x14ac:dyDescent="0.25">
      <c r="B484"/>
    </row>
    <row r="485" spans="2:2" x14ac:dyDescent="0.25">
      <c r="B485"/>
    </row>
    <row r="486" spans="2:2" x14ac:dyDescent="0.25">
      <c r="B486"/>
    </row>
    <row r="487" spans="2:2" x14ac:dyDescent="0.25">
      <c r="B487"/>
    </row>
    <row r="488" spans="2:2" x14ac:dyDescent="0.25">
      <c r="B488"/>
    </row>
    <row r="489" spans="2:2" x14ac:dyDescent="0.25">
      <c r="B489"/>
    </row>
    <row r="490" spans="2:2" x14ac:dyDescent="0.25">
      <c r="B490"/>
    </row>
    <row r="491" spans="2:2" x14ac:dyDescent="0.25">
      <c r="B491"/>
    </row>
    <row r="492" spans="2:2" x14ac:dyDescent="0.25">
      <c r="B492"/>
    </row>
    <row r="493" spans="2:2" x14ac:dyDescent="0.25">
      <c r="B493"/>
    </row>
    <row r="494" spans="2:2" x14ac:dyDescent="0.25">
      <c r="B494"/>
    </row>
    <row r="495" spans="2:2" x14ac:dyDescent="0.25">
      <c r="B495"/>
    </row>
    <row r="496" spans="2:2" x14ac:dyDescent="0.25">
      <c r="B496"/>
    </row>
    <row r="497" spans="2:2" x14ac:dyDescent="0.25">
      <c r="B497"/>
    </row>
    <row r="498" spans="2:2" x14ac:dyDescent="0.25">
      <c r="B498"/>
    </row>
    <row r="499" spans="2:2" x14ac:dyDescent="0.25">
      <c r="B499"/>
    </row>
    <row r="500" spans="2:2" x14ac:dyDescent="0.25">
      <c r="B500"/>
    </row>
    <row r="501" spans="2:2" x14ac:dyDescent="0.25">
      <c r="B501"/>
    </row>
    <row r="502" spans="2:2" x14ac:dyDescent="0.25">
      <c r="B502"/>
    </row>
    <row r="503" spans="2:2" x14ac:dyDescent="0.25">
      <c r="B503"/>
    </row>
    <row r="504" spans="2:2" x14ac:dyDescent="0.25">
      <c r="B504"/>
    </row>
    <row r="505" spans="2:2" x14ac:dyDescent="0.25">
      <c r="B505"/>
    </row>
    <row r="506" spans="2:2" x14ac:dyDescent="0.25">
      <c r="B506"/>
    </row>
    <row r="507" spans="2:2" x14ac:dyDescent="0.25">
      <c r="B507"/>
    </row>
    <row r="508" spans="2:2" x14ac:dyDescent="0.25">
      <c r="B508"/>
    </row>
    <row r="509" spans="2:2" x14ac:dyDescent="0.25">
      <c r="B509"/>
    </row>
    <row r="510" spans="2:2" x14ac:dyDescent="0.25">
      <c r="B510"/>
    </row>
    <row r="511" spans="2:2" x14ac:dyDescent="0.25">
      <c r="B511"/>
    </row>
    <row r="512" spans="2:2" x14ac:dyDescent="0.25">
      <c r="B512"/>
    </row>
    <row r="513" spans="2:2" x14ac:dyDescent="0.25">
      <c r="B513"/>
    </row>
    <row r="514" spans="2:2" x14ac:dyDescent="0.25">
      <c r="B514"/>
    </row>
    <row r="515" spans="2:2" x14ac:dyDescent="0.25">
      <c r="B515"/>
    </row>
    <row r="516" spans="2:2" x14ac:dyDescent="0.25">
      <c r="B516"/>
    </row>
    <row r="517" spans="2:2" x14ac:dyDescent="0.25">
      <c r="B517"/>
    </row>
    <row r="518" spans="2:2" x14ac:dyDescent="0.25">
      <c r="B518"/>
    </row>
    <row r="519" spans="2:2" x14ac:dyDescent="0.25">
      <c r="B519"/>
    </row>
    <row r="520" spans="2:2" x14ac:dyDescent="0.25">
      <c r="B520"/>
    </row>
    <row r="521" spans="2:2" x14ac:dyDescent="0.25">
      <c r="B521"/>
    </row>
    <row r="522" spans="2:2" x14ac:dyDescent="0.25">
      <c r="B522"/>
    </row>
    <row r="523" spans="2:2" x14ac:dyDescent="0.25">
      <c r="B523"/>
    </row>
    <row r="524" spans="2:2" x14ac:dyDescent="0.25">
      <c r="B524"/>
    </row>
    <row r="525" spans="2:2" x14ac:dyDescent="0.25">
      <c r="B525"/>
    </row>
    <row r="526" spans="2:2" x14ac:dyDescent="0.25">
      <c r="B526"/>
    </row>
    <row r="527" spans="2:2" x14ac:dyDescent="0.25">
      <c r="B527"/>
    </row>
    <row r="528" spans="2:2" x14ac:dyDescent="0.25">
      <c r="B528"/>
    </row>
    <row r="529" spans="2:2" x14ac:dyDescent="0.25">
      <c r="B529"/>
    </row>
    <row r="530" spans="2:2" x14ac:dyDescent="0.25">
      <c r="B530"/>
    </row>
    <row r="531" spans="2:2" x14ac:dyDescent="0.25">
      <c r="B531"/>
    </row>
    <row r="532" spans="2:2" x14ac:dyDescent="0.25">
      <c r="B532"/>
    </row>
    <row r="533" spans="2:2" x14ac:dyDescent="0.25">
      <c r="B533"/>
    </row>
    <row r="534" spans="2:2" x14ac:dyDescent="0.25">
      <c r="B534"/>
    </row>
    <row r="535" spans="2:2" x14ac:dyDescent="0.25">
      <c r="B535"/>
    </row>
    <row r="536" spans="2:2" x14ac:dyDescent="0.25">
      <c r="B536"/>
    </row>
    <row r="537" spans="2:2" x14ac:dyDescent="0.25">
      <c r="B537"/>
    </row>
    <row r="538" spans="2:2" x14ac:dyDescent="0.25">
      <c r="B538"/>
    </row>
    <row r="539" spans="2:2" x14ac:dyDescent="0.25">
      <c r="B539"/>
    </row>
    <row r="540" spans="2:2" x14ac:dyDescent="0.25">
      <c r="B540"/>
    </row>
    <row r="541" spans="2:2" x14ac:dyDescent="0.25">
      <c r="B541"/>
    </row>
    <row r="542" spans="2:2" x14ac:dyDescent="0.25">
      <c r="B542"/>
    </row>
    <row r="543" spans="2:2" x14ac:dyDescent="0.25">
      <c r="B543"/>
    </row>
    <row r="544" spans="2:2" x14ac:dyDescent="0.25">
      <c r="B544"/>
    </row>
    <row r="545" spans="2:2" x14ac:dyDescent="0.25">
      <c r="B545"/>
    </row>
    <row r="546" spans="2:2" x14ac:dyDescent="0.25">
      <c r="B546"/>
    </row>
    <row r="547" spans="2:2" x14ac:dyDescent="0.25">
      <c r="B547"/>
    </row>
    <row r="548" spans="2:2" x14ac:dyDescent="0.25">
      <c r="B548"/>
    </row>
    <row r="549" spans="2:2" x14ac:dyDescent="0.25">
      <c r="B549"/>
    </row>
    <row r="550" spans="2:2" x14ac:dyDescent="0.25">
      <c r="B550"/>
    </row>
    <row r="551" spans="2:2" x14ac:dyDescent="0.25">
      <c r="B551"/>
    </row>
    <row r="552" spans="2:2" x14ac:dyDescent="0.25">
      <c r="B552"/>
    </row>
    <row r="553" spans="2:2" x14ac:dyDescent="0.25">
      <c r="B553"/>
    </row>
    <row r="554" spans="2:2" x14ac:dyDescent="0.25">
      <c r="B554"/>
    </row>
    <row r="555" spans="2:2" x14ac:dyDescent="0.25">
      <c r="B555"/>
    </row>
    <row r="556" spans="2:2" x14ac:dyDescent="0.25">
      <c r="B556"/>
    </row>
    <row r="557" spans="2:2" x14ac:dyDescent="0.25">
      <c r="B557"/>
    </row>
    <row r="558" spans="2:2" x14ac:dyDescent="0.25">
      <c r="B558"/>
    </row>
    <row r="559" spans="2:2" x14ac:dyDescent="0.25">
      <c r="B559"/>
    </row>
    <row r="560" spans="2:2" x14ac:dyDescent="0.25">
      <c r="B560"/>
    </row>
    <row r="561" spans="2:2" x14ac:dyDescent="0.25">
      <c r="B561"/>
    </row>
    <row r="562" spans="2:2" x14ac:dyDescent="0.25">
      <c r="B562"/>
    </row>
    <row r="563" spans="2:2" x14ac:dyDescent="0.25">
      <c r="B563"/>
    </row>
    <row r="564" spans="2:2" x14ac:dyDescent="0.25">
      <c r="B564"/>
    </row>
    <row r="565" spans="2:2" x14ac:dyDescent="0.25">
      <c r="B565"/>
    </row>
    <row r="566" spans="2:2" x14ac:dyDescent="0.25">
      <c r="B566"/>
    </row>
    <row r="567" spans="2:2" x14ac:dyDescent="0.25">
      <c r="B567"/>
    </row>
    <row r="568" spans="2:2" x14ac:dyDescent="0.25">
      <c r="B568"/>
    </row>
    <row r="569" spans="2:2" x14ac:dyDescent="0.25">
      <c r="B569"/>
    </row>
    <row r="570" spans="2:2" x14ac:dyDescent="0.25">
      <c r="B570"/>
    </row>
    <row r="571" spans="2:2" x14ac:dyDescent="0.25">
      <c r="B571"/>
    </row>
    <row r="572" spans="2:2" x14ac:dyDescent="0.25">
      <c r="B572"/>
    </row>
    <row r="573" spans="2:2" x14ac:dyDescent="0.25">
      <c r="B573"/>
    </row>
    <row r="574" spans="2:2" x14ac:dyDescent="0.25">
      <c r="B574"/>
    </row>
    <row r="575" spans="2:2" x14ac:dyDescent="0.25">
      <c r="B575"/>
    </row>
    <row r="576" spans="2:2" x14ac:dyDescent="0.25">
      <c r="B576"/>
    </row>
    <row r="577" spans="2:2" x14ac:dyDescent="0.25">
      <c r="B577"/>
    </row>
    <row r="578" spans="2:2" x14ac:dyDescent="0.25">
      <c r="B578"/>
    </row>
    <row r="579" spans="2:2" x14ac:dyDescent="0.25">
      <c r="B579"/>
    </row>
    <row r="580" spans="2:2" x14ac:dyDescent="0.25">
      <c r="B580"/>
    </row>
    <row r="581" spans="2:2" x14ac:dyDescent="0.25">
      <c r="B581"/>
    </row>
    <row r="582" spans="2:2" x14ac:dyDescent="0.25">
      <c r="B582"/>
    </row>
    <row r="583" spans="2:2" x14ac:dyDescent="0.25">
      <c r="B583"/>
    </row>
    <row r="584" spans="2:2" x14ac:dyDescent="0.25">
      <c r="B584"/>
    </row>
    <row r="585" spans="2:2" x14ac:dyDescent="0.25">
      <c r="B585"/>
    </row>
    <row r="586" spans="2:2" x14ac:dyDescent="0.25">
      <c r="B586"/>
    </row>
    <row r="587" spans="2:2" x14ac:dyDescent="0.25">
      <c r="B587"/>
    </row>
    <row r="588" spans="2:2" x14ac:dyDescent="0.25">
      <c r="B588"/>
    </row>
    <row r="589" spans="2:2" x14ac:dyDescent="0.25">
      <c r="B589"/>
    </row>
    <row r="590" spans="2:2" x14ac:dyDescent="0.25">
      <c r="B590"/>
    </row>
    <row r="591" spans="2:2" x14ac:dyDescent="0.25">
      <c r="B591"/>
    </row>
    <row r="592" spans="2:2" x14ac:dyDescent="0.25">
      <c r="B592"/>
    </row>
    <row r="593" spans="2:2" x14ac:dyDescent="0.25">
      <c r="B593"/>
    </row>
    <row r="594" spans="2:2" x14ac:dyDescent="0.25">
      <c r="B594"/>
    </row>
    <row r="595" spans="2:2" x14ac:dyDescent="0.25">
      <c r="B595"/>
    </row>
    <row r="596" spans="2:2" x14ac:dyDescent="0.25">
      <c r="B596"/>
    </row>
    <row r="597" spans="2:2" x14ac:dyDescent="0.25">
      <c r="B597"/>
    </row>
    <row r="598" spans="2:2" x14ac:dyDescent="0.25">
      <c r="B598"/>
    </row>
    <row r="599" spans="2:2" x14ac:dyDescent="0.25">
      <c r="B599"/>
    </row>
    <row r="600" spans="2:2" x14ac:dyDescent="0.25">
      <c r="B600"/>
    </row>
    <row r="601" spans="2:2" x14ac:dyDescent="0.25">
      <c r="B601"/>
    </row>
    <row r="602" spans="2:2" x14ac:dyDescent="0.25">
      <c r="B602"/>
    </row>
    <row r="603" spans="2:2" x14ac:dyDescent="0.25">
      <c r="B603"/>
    </row>
    <row r="604" spans="2:2" x14ac:dyDescent="0.25">
      <c r="B604"/>
    </row>
    <row r="605" spans="2:2" x14ac:dyDescent="0.25">
      <c r="B605"/>
    </row>
    <row r="606" spans="2:2" x14ac:dyDescent="0.25">
      <c r="B606"/>
    </row>
    <row r="607" spans="2:2" x14ac:dyDescent="0.25">
      <c r="B607"/>
    </row>
    <row r="608" spans="2:2" x14ac:dyDescent="0.25">
      <c r="B608"/>
    </row>
    <row r="609" spans="2:2" x14ac:dyDescent="0.25">
      <c r="B609"/>
    </row>
    <row r="610" spans="2:2" x14ac:dyDescent="0.25">
      <c r="B610"/>
    </row>
    <row r="611" spans="2:2" x14ac:dyDescent="0.25">
      <c r="B611"/>
    </row>
    <row r="612" spans="2:2" x14ac:dyDescent="0.25">
      <c r="B612"/>
    </row>
    <row r="613" spans="2:2" x14ac:dyDescent="0.25">
      <c r="B613"/>
    </row>
    <row r="614" spans="2:2" x14ac:dyDescent="0.25">
      <c r="B614"/>
    </row>
    <row r="615" spans="2:2" x14ac:dyDescent="0.25">
      <c r="B615"/>
    </row>
    <row r="616" spans="2:2" x14ac:dyDescent="0.25">
      <c r="B616"/>
    </row>
    <row r="617" spans="2:2" x14ac:dyDescent="0.25">
      <c r="B617"/>
    </row>
    <row r="618" spans="2:2" x14ac:dyDescent="0.25">
      <c r="B618"/>
    </row>
    <row r="619" spans="2:2" x14ac:dyDescent="0.25">
      <c r="B619"/>
    </row>
    <row r="620" spans="2:2" x14ac:dyDescent="0.25">
      <c r="B620"/>
    </row>
    <row r="621" spans="2:2" x14ac:dyDescent="0.25">
      <c r="B621"/>
    </row>
    <row r="622" spans="2:2" x14ac:dyDescent="0.25">
      <c r="B622"/>
    </row>
    <row r="623" spans="2:2" x14ac:dyDescent="0.25">
      <c r="B623"/>
    </row>
    <row r="624" spans="2:2" x14ac:dyDescent="0.25">
      <c r="B624"/>
    </row>
    <row r="625" spans="2:2" x14ac:dyDescent="0.25">
      <c r="B625"/>
    </row>
    <row r="626" spans="2:2" x14ac:dyDescent="0.25">
      <c r="B626"/>
    </row>
    <row r="627" spans="2:2" x14ac:dyDescent="0.25">
      <c r="B627"/>
    </row>
    <row r="628" spans="2:2" x14ac:dyDescent="0.25">
      <c r="B628"/>
    </row>
    <row r="629" spans="2:2" x14ac:dyDescent="0.25">
      <c r="B629"/>
    </row>
    <row r="630" spans="2:2" x14ac:dyDescent="0.25">
      <c r="B630"/>
    </row>
    <row r="631" spans="2:2" x14ac:dyDescent="0.25">
      <c r="B631"/>
    </row>
    <row r="632" spans="2:2" x14ac:dyDescent="0.25">
      <c r="B632"/>
    </row>
    <row r="633" spans="2:2" x14ac:dyDescent="0.25">
      <c r="B633"/>
    </row>
    <row r="634" spans="2:2" x14ac:dyDescent="0.25">
      <c r="B634"/>
    </row>
    <row r="635" spans="2:2" x14ac:dyDescent="0.25">
      <c r="B635"/>
    </row>
    <row r="636" spans="2:2" x14ac:dyDescent="0.25">
      <c r="B636"/>
    </row>
    <row r="637" spans="2:2" x14ac:dyDescent="0.25">
      <c r="B637"/>
    </row>
    <row r="638" spans="2:2" x14ac:dyDescent="0.25">
      <c r="B638"/>
    </row>
    <row r="639" spans="2:2" x14ac:dyDescent="0.25">
      <c r="B639"/>
    </row>
    <row r="640" spans="2:2" x14ac:dyDescent="0.25">
      <c r="B640"/>
    </row>
    <row r="641" spans="2:2" x14ac:dyDescent="0.25">
      <c r="B641"/>
    </row>
    <row r="642" spans="2:2" x14ac:dyDescent="0.25">
      <c r="B642"/>
    </row>
    <row r="643" spans="2:2" x14ac:dyDescent="0.25">
      <c r="B643"/>
    </row>
    <row r="644" spans="2:2" x14ac:dyDescent="0.25">
      <c r="B644"/>
    </row>
    <row r="645" spans="2:2" x14ac:dyDescent="0.25">
      <c r="B645"/>
    </row>
    <row r="646" spans="2:2" x14ac:dyDescent="0.25">
      <c r="B646"/>
    </row>
    <row r="647" spans="2:2" x14ac:dyDescent="0.25">
      <c r="B647"/>
    </row>
    <row r="648" spans="2:2" x14ac:dyDescent="0.25">
      <c r="B648"/>
    </row>
    <row r="649" spans="2:2" x14ac:dyDescent="0.25">
      <c r="B649"/>
    </row>
    <row r="650" spans="2:2" x14ac:dyDescent="0.25">
      <c r="B650"/>
    </row>
    <row r="651" spans="2:2" x14ac:dyDescent="0.25">
      <c r="B651"/>
    </row>
    <row r="652" spans="2:2" x14ac:dyDescent="0.25">
      <c r="B652"/>
    </row>
    <row r="653" spans="2:2" x14ac:dyDescent="0.25">
      <c r="B653"/>
    </row>
    <row r="654" spans="2:2" x14ac:dyDescent="0.25">
      <c r="B654"/>
    </row>
    <row r="655" spans="2:2" x14ac:dyDescent="0.25">
      <c r="B655"/>
    </row>
    <row r="656" spans="2:2" x14ac:dyDescent="0.25">
      <c r="B656"/>
    </row>
    <row r="657" spans="2:2" x14ac:dyDescent="0.25">
      <c r="B657"/>
    </row>
    <row r="658" spans="2:2" x14ac:dyDescent="0.25">
      <c r="B658"/>
    </row>
    <row r="659" spans="2:2" x14ac:dyDescent="0.25">
      <c r="B659"/>
    </row>
    <row r="660" spans="2:2" x14ac:dyDescent="0.25">
      <c r="B660"/>
    </row>
    <row r="661" spans="2:2" x14ac:dyDescent="0.25">
      <c r="B661"/>
    </row>
    <row r="662" spans="2:2" x14ac:dyDescent="0.25">
      <c r="B662"/>
    </row>
    <row r="663" spans="2:2" x14ac:dyDescent="0.25">
      <c r="B663"/>
    </row>
    <row r="664" spans="2:2" x14ac:dyDescent="0.25">
      <c r="B664"/>
    </row>
    <row r="665" spans="2:2" x14ac:dyDescent="0.25">
      <c r="B665"/>
    </row>
    <row r="666" spans="2:2" x14ac:dyDescent="0.25">
      <c r="B666"/>
    </row>
    <row r="667" spans="2:2" x14ac:dyDescent="0.25">
      <c r="B667"/>
    </row>
    <row r="668" spans="2:2" x14ac:dyDescent="0.25">
      <c r="B668"/>
    </row>
    <row r="669" spans="2:2" x14ac:dyDescent="0.25">
      <c r="B669"/>
    </row>
    <row r="670" spans="2:2" x14ac:dyDescent="0.25">
      <c r="B670"/>
    </row>
    <row r="671" spans="2:2" x14ac:dyDescent="0.25">
      <c r="B671"/>
    </row>
    <row r="672" spans="2:2" x14ac:dyDescent="0.25">
      <c r="B672"/>
    </row>
    <row r="673" spans="2:2" x14ac:dyDescent="0.25">
      <c r="B673"/>
    </row>
    <row r="674" spans="2:2" x14ac:dyDescent="0.25">
      <c r="B674"/>
    </row>
    <row r="675" spans="2:2" x14ac:dyDescent="0.25">
      <c r="B675"/>
    </row>
    <row r="676" spans="2:2" x14ac:dyDescent="0.25">
      <c r="B676"/>
    </row>
    <row r="677" spans="2:2" x14ac:dyDescent="0.25">
      <c r="B677"/>
    </row>
    <row r="678" spans="2:2" x14ac:dyDescent="0.25">
      <c r="B678"/>
    </row>
    <row r="679" spans="2:2" x14ac:dyDescent="0.25">
      <c r="B679"/>
    </row>
    <row r="680" spans="2:2" x14ac:dyDescent="0.25">
      <c r="B680"/>
    </row>
    <row r="681" spans="2:2" x14ac:dyDescent="0.25">
      <c r="B681"/>
    </row>
    <row r="682" spans="2:2" x14ac:dyDescent="0.25">
      <c r="B682"/>
    </row>
    <row r="683" spans="2:2" x14ac:dyDescent="0.25">
      <c r="B683"/>
    </row>
    <row r="684" spans="2:2" x14ac:dyDescent="0.25">
      <c r="B684"/>
    </row>
    <row r="685" spans="2:2" x14ac:dyDescent="0.25">
      <c r="B685"/>
    </row>
    <row r="686" spans="2:2" x14ac:dyDescent="0.25">
      <c r="B686"/>
    </row>
    <row r="687" spans="2:2" x14ac:dyDescent="0.25">
      <c r="B687"/>
    </row>
    <row r="688" spans="2:2" x14ac:dyDescent="0.25">
      <c r="B688"/>
    </row>
    <row r="689" spans="2:2" x14ac:dyDescent="0.25">
      <c r="B689"/>
    </row>
    <row r="690" spans="2:2" x14ac:dyDescent="0.25">
      <c r="B690"/>
    </row>
    <row r="691" spans="2:2" x14ac:dyDescent="0.25">
      <c r="B691"/>
    </row>
    <row r="692" spans="2:2" x14ac:dyDescent="0.25">
      <c r="B692"/>
    </row>
    <row r="693" spans="2:2" x14ac:dyDescent="0.25">
      <c r="B693"/>
    </row>
    <row r="694" spans="2:2" x14ac:dyDescent="0.25">
      <c r="B694"/>
    </row>
    <row r="695" spans="2:2" x14ac:dyDescent="0.25">
      <c r="B695"/>
    </row>
    <row r="696" spans="2:2" x14ac:dyDescent="0.25">
      <c r="B696"/>
    </row>
    <row r="697" spans="2:2" x14ac:dyDescent="0.25">
      <c r="B697"/>
    </row>
    <row r="698" spans="2:2" x14ac:dyDescent="0.25">
      <c r="B698"/>
    </row>
    <row r="699" spans="2:2" x14ac:dyDescent="0.25">
      <c r="B699"/>
    </row>
    <row r="700" spans="2:2" x14ac:dyDescent="0.25">
      <c r="B700"/>
    </row>
    <row r="701" spans="2:2" x14ac:dyDescent="0.25">
      <c r="B701"/>
    </row>
    <row r="702" spans="2:2" x14ac:dyDescent="0.25">
      <c r="B702"/>
    </row>
    <row r="703" spans="2:2" x14ac:dyDescent="0.25">
      <c r="B703"/>
    </row>
    <row r="704" spans="2:2" x14ac:dyDescent="0.25">
      <c r="B704"/>
    </row>
    <row r="705" spans="2:2" x14ac:dyDescent="0.25">
      <c r="B705"/>
    </row>
    <row r="706" spans="2:2" x14ac:dyDescent="0.25">
      <c r="B706"/>
    </row>
    <row r="707" spans="2:2" x14ac:dyDescent="0.25">
      <c r="B707"/>
    </row>
    <row r="708" spans="2:2" x14ac:dyDescent="0.25">
      <c r="B708"/>
    </row>
    <row r="709" spans="2:2" x14ac:dyDescent="0.25">
      <c r="B709"/>
    </row>
    <row r="710" spans="2:2" x14ac:dyDescent="0.25">
      <c r="B710"/>
    </row>
    <row r="711" spans="2:2" x14ac:dyDescent="0.25">
      <c r="B711"/>
    </row>
    <row r="712" spans="2:2" x14ac:dyDescent="0.25">
      <c r="B712"/>
    </row>
    <row r="713" spans="2:2" x14ac:dyDescent="0.25">
      <c r="B713"/>
    </row>
    <row r="714" spans="2:2" x14ac:dyDescent="0.25">
      <c r="B714"/>
    </row>
    <row r="715" spans="2:2" x14ac:dyDescent="0.25">
      <c r="B715"/>
    </row>
    <row r="716" spans="2:2" x14ac:dyDescent="0.25">
      <c r="B716"/>
    </row>
    <row r="717" spans="2:2" x14ac:dyDescent="0.25">
      <c r="B717"/>
    </row>
    <row r="718" spans="2:2" x14ac:dyDescent="0.25">
      <c r="B718"/>
    </row>
    <row r="719" spans="2:2" x14ac:dyDescent="0.25">
      <c r="B719"/>
    </row>
    <row r="720" spans="2:2" x14ac:dyDescent="0.25">
      <c r="B720"/>
    </row>
    <row r="721" spans="2:2" x14ac:dyDescent="0.25">
      <c r="B721"/>
    </row>
    <row r="722" spans="2:2" x14ac:dyDescent="0.25">
      <c r="B722"/>
    </row>
    <row r="723" spans="2:2" x14ac:dyDescent="0.25">
      <c r="B723"/>
    </row>
    <row r="724" spans="2:2" x14ac:dyDescent="0.25">
      <c r="B724"/>
    </row>
    <row r="725" spans="2:2" x14ac:dyDescent="0.25">
      <c r="B725"/>
    </row>
    <row r="726" spans="2:2" x14ac:dyDescent="0.25">
      <c r="B726"/>
    </row>
    <row r="727" spans="2:2" x14ac:dyDescent="0.25">
      <c r="B727"/>
    </row>
    <row r="728" spans="2:2" x14ac:dyDescent="0.25">
      <c r="B728"/>
    </row>
    <row r="729" spans="2:2" x14ac:dyDescent="0.25">
      <c r="B729"/>
    </row>
    <row r="730" spans="2:2" x14ac:dyDescent="0.25">
      <c r="B730"/>
    </row>
    <row r="731" spans="2:2" x14ac:dyDescent="0.25">
      <c r="B731"/>
    </row>
    <row r="732" spans="2:2" x14ac:dyDescent="0.25">
      <c r="B732"/>
    </row>
    <row r="733" spans="2:2" x14ac:dyDescent="0.25">
      <c r="B733"/>
    </row>
    <row r="734" spans="2:2" x14ac:dyDescent="0.25">
      <c r="B734"/>
    </row>
    <row r="735" spans="2:2" x14ac:dyDescent="0.25">
      <c r="B735"/>
    </row>
    <row r="736" spans="2:2" x14ac:dyDescent="0.25">
      <c r="B736"/>
    </row>
    <row r="737" spans="2:2" x14ac:dyDescent="0.25">
      <c r="B737"/>
    </row>
    <row r="738" spans="2:2" x14ac:dyDescent="0.25">
      <c r="B738"/>
    </row>
    <row r="739" spans="2:2" x14ac:dyDescent="0.25">
      <c r="B739"/>
    </row>
    <row r="740" spans="2:2" x14ac:dyDescent="0.25">
      <c r="B740"/>
    </row>
    <row r="741" spans="2:2" x14ac:dyDescent="0.25">
      <c r="B741"/>
    </row>
    <row r="742" spans="2:2" x14ac:dyDescent="0.25">
      <c r="B742"/>
    </row>
    <row r="743" spans="2:2" x14ac:dyDescent="0.25">
      <c r="B743"/>
    </row>
    <row r="744" spans="2:2" x14ac:dyDescent="0.25">
      <c r="B744"/>
    </row>
    <row r="745" spans="2:2" x14ac:dyDescent="0.25">
      <c r="B745"/>
    </row>
    <row r="746" spans="2:2" x14ac:dyDescent="0.25">
      <c r="B746"/>
    </row>
    <row r="747" spans="2:2" x14ac:dyDescent="0.25">
      <c r="B747"/>
    </row>
    <row r="748" spans="2:2" x14ac:dyDescent="0.25">
      <c r="B748"/>
    </row>
    <row r="749" spans="2:2" x14ac:dyDescent="0.25">
      <c r="B749"/>
    </row>
    <row r="750" spans="2:2" x14ac:dyDescent="0.25">
      <c r="B750"/>
    </row>
    <row r="751" spans="2:2" x14ac:dyDescent="0.25">
      <c r="B751"/>
    </row>
    <row r="752" spans="2:2" x14ac:dyDescent="0.25">
      <c r="B752"/>
    </row>
    <row r="753" spans="2:2" x14ac:dyDescent="0.25">
      <c r="B753"/>
    </row>
    <row r="754" spans="2:2" x14ac:dyDescent="0.25">
      <c r="B754"/>
    </row>
    <row r="755" spans="2:2" x14ac:dyDescent="0.25">
      <c r="B755"/>
    </row>
    <row r="756" spans="2:2" x14ac:dyDescent="0.25">
      <c r="B756"/>
    </row>
    <row r="757" spans="2:2" x14ac:dyDescent="0.25">
      <c r="B757"/>
    </row>
    <row r="758" spans="2:2" x14ac:dyDescent="0.25">
      <c r="B758"/>
    </row>
    <row r="759" spans="2:2" x14ac:dyDescent="0.25">
      <c r="B759"/>
    </row>
    <row r="760" spans="2:2" x14ac:dyDescent="0.25">
      <c r="B760"/>
    </row>
    <row r="761" spans="2:2" x14ac:dyDescent="0.25">
      <c r="B761"/>
    </row>
    <row r="762" spans="2:2" x14ac:dyDescent="0.25">
      <c r="B762"/>
    </row>
    <row r="763" spans="2:2" x14ac:dyDescent="0.25">
      <c r="B763"/>
    </row>
    <row r="764" spans="2:2" x14ac:dyDescent="0.25">
      <c r="B764"/>
    </row>
    <row r="765" spans="2:2" x14ac:dyDescent="0.25">
      <c r="B765"/>
    </row>
    <row r="766" spans="2:2" x14ac:dyDescent="0.25">
      <c r="B766"/>
    </row>
    <row r="767" spans="2:2" x14ac:dyDescent="0.25">
      <c r="B767"/>
    </row>
    <row r="768" spans="2:2" x14ac:dyDescent="0.25">
      <c r="B768"/>
    </row>
    <row r="769" spans="2:2" x14ac:dyDescent="0.25">
      <c r="B769"/>
    </row>
    <row r="770" spans="2:2" x14ac:dyDescent="0.25">
      <c r="B770"/>
    </row>
    <row r="771" spans="2:2" x14ac:dyDescent="0.25">
      <c r="B771"/>
    </row>
    <row r="772" spans="2:2" x14ac:dyDescent="0.25">
      <c r="B772"/>
    </row>
    <row r="773" spans="2:2" x14ac:dyDescent="0.25">
      <c r="B773"/>
    </row>
    <row r="774" spans="2:2" x14ac:dyDescent="0.25">
      <c r="B774"/>
    </row>
    <row r="775" spans="2:2" x14ac:dyDescent="0.25">
      <c r="B775"/>
    </row>
    <row r="776" spans="2:2" x14ac:dyDescent="0.25">
      <c r="B776"/>
    </row>
    <row r="777" spans="2:2" x14ac:dyDescent="0.25">
      <c r="B777"/>
    </row>
    <row r="778" spans="2:2" x14ac:dyDescent="0.25">
      <c r="B778"/>
    </row>
    <row r="779" spans="2:2" x14ac:dyDescent="0.25">
      <c r="B779"/>
    </row>
    <row r="780" spans="2:2" x14ac:dyDescent="0.25">
      <c r="B780"/>
    </row>
    <row r="781" spans="2:2" x14ac:dyDescent="0.25">
      <c r="B781"/>
    </row>
    <row r="782" spans="2:2" x14ac:dyDescent="0.25">
      <c r="B782"/>
    </row>
    <row r="783" spans="2:2" x14ac:dyDescent="0.25">
      <c r="B783"/>
    </row>
    <row r="784" spans="2:2" x14ac:dyDescent="0.25">
      <c r="B784"/>
    </row>
    <row r="785" spans="2:2" x14ac:dyDescent="0.25">
      <c r="B785"/>
    </row>
    <row r="786" spans="2:2" x14ac:dyDescent="0.25">
      <c r="B786"/>
    </row>
    <row r="787" spans="2:2" x14ac:dyDescent="0.25">
      <c r="B787"/>
    </row>
    <row r="788" spans="2:2" x14ac:dyDescent="0.25">
      <c r="B788"/>
    </row>
    <row r="789" spans="2:2" x14ac:dyDescent="0.25">
      <c r="B789"/>
    </row>
    <row r="790" spans="2:2" x14ac:dyDescent="0.25">
      <c r="B790"/>
    </row>
    <row r="791" spans="2:2" x14ac:dyDescent="0.25">
      <c r="B791"/>
    </row>
    <row r="792" spans="2:2" x14ac:dyDescent="0.25">
      <c r="B792"/>
    </row>
    <row r="793" spans="2:2" x14ac:dyDescent="0.25">
      <c r="B793"/>
    </row>
    <row r="794" spans="2:2" x14ac:dyDescent="0.25">
      <c r="B794"/>
    </row>
    <row r="795" spans="2:2" x14ac:dyDescent="0.25">
      <c r="B795"/>
    </row>
    <row r="796" spans="2:2" x14ac:dyDescent="0.25">
      <c r="B796"/>
    </row>
    <row r="797" spans="2:2" x14ac:dyDescent="0.25">
      <c r="B797"/>
    </row>
    <row r="798" spans="2:2" x14ac:dyDescent="0.25">
      <c r="B798"/>
    </row>
    <row r="799" spans="2:2" x14ac:dyDescent="0.25">
      <c r="B799"/>
    </row>
    <row r="800" spans="2:2" x14ac:dyDescent="0.25">
      <c r="B800"/>
    </row>
    <row r="801" spans="2:2" x14ac:dyDescent="0.25">
      <c r="B801"/>
    </row>
    <row r="802" spans="2:2" x14ac:dyDescent="0.25">
      <c r="B802"/>
    </row>
    <row r="803" spans="2:2" x14ac:dyDescent="0.25">
      <c r="B803"/>
    </row>
    <row r="804" spans="2:2" x14ac:dyDescent="0.25">
      <c r="B804"/>
    </row>
    <row r="805" spans="2:2" x14ac:dyDescent="0.25">
      <c r="B805"/>
    </row>
    <row r="806" spans="2:2" x14ac:dyDescent="0.25">
      <c r="B806"/>
    </row>
    <row r="807" spans="2:2" x14ac:dyDescent="0.25">
      <c r="B807"/>
    </row>
    <row r="808" spans="2:2" x14ac:dyDescent="0.25">
      <c r="B808"/>
    </row>
    <row r="809" spans="2:2" x14ac:dyDescent="0.25">
      <c r="B809"/>
    </row>
    <row r="810" spans="2:2" x14ac:dyDescent="0.25">
      <c r="B810"/>
    </row>
    <row r="811" spans="2:2" x14ac:dyDescent="0.25">
      <c r="B811"/>
    </row>
    <row r="812" spans="2:2" x14ac:dyDescent="0.25">
      <c r="B812"/>
    </row>
    <row r="813" spans="2:2" x14ac:dyDescent="0.25">
      <c r="B813"/>
    </row>
    <row r="814" spans="2:2" x14ac:dyDescent="0.25">
      <c r="B814"/>
    </row>
    <row r="815" spans="2:2" x14ac:dyDescent="0.25">
      <c r="B815"/>
    </row>
    <row r="816" spans="2:2" x14ac:dyDescent="0.25">
      <c r="B816"/>
    </row>
    <row r="817" spans="2:2" x14ac:dyDescent="0.25">
      <c r="B817"/>
    </row>
    <row r="818" spans="2:2" x14ac:dyDescent="0.25">
      <c r="B818"/>
    </row>
    <row r="819" spans="2:2" x14ac:dyDescent="0.25">
      <c r="B819"/>
    </row>
    <row r="820" spans="2:2" x14ac:dyDescent="0.25">
      <c r="B820"/>
    </row>
    <row r="821" spans="2:2" x14ac:dyDescent="0.25">
      <c r="B821"/>
    </row>
    <row r="822" spans="2:2" x14ac:dyDescent="0.25">
      <c r="B822"/>
    </row>
    <row r="823" spans="2:2" x14ac:dyDescent="0.25">
      <c r="B823"/>
    </row>
    <row r="824" spans="2:2" x14ac:dyDescent="0.25">
      <c r="B824"/>
    </row>
    <row r="825" spans="2:2" x14ac:dyDescent="0.25">
      <c r="B825"/>
    </row>
    <row r="826" spans="2:2" x14ac:dyDescent="0.25">
      <c r="B826"/>
    </row>
    <row r="827" spans="2:2" x14ac:dyDescent="0.25">
      <c r="B827"/>
    </row>
    <row r="828" spans="2:2" x14ac:dyDescent="0.25">
      <c r="B828"/>
    </row>
    <row r="829" spans="2:2" x14ac:dyDescent="0.25">
      <c r="B829"/>
    </row>
    <row r="830" spans="2:2" x14ac:dyDescent="0.25">
      <c r="B830"/>
    </row>
    <row r="831" spans="2:2" x14ac:dyDescent="0.25">
      <c r="B831"/>
    </row>
    <row r="832" spans="2:2" x14ac:dyDescent="0.25">
      <c r="B832"/>
    </row>
    <row r="833" spans="2:2" x14ac:dyDescent="0.25">
      <c r="B833"/>
    </row>
    <row r="834" spans="2:2" x14ac:dyDescent="0.25">
      <c r="B834"/>
    </row>
    <row r="835" spans="2:2" x14ac:dyDescent="0.25">
      <c r="B835"/>
    </row>
    <row r="836" spans="2:2" x14ac:dyDescent="0.25">
      <c r="B836"/>
    </row>
    <row r="837" spans="2:2" x14ac:dyDescent="0.25">
      <c r="B837"/>
    </row>
    <row r="838" spans="2:2" x14ac:dyDescent="0.25">
      <c r="B838"/>
    </row>
    <row r="839" spans="2:2" x14ac:dyDescent="0.25">
      <c r="B839"/>
    </row>
    <row r="840" spans="2:2" x14ac:dyDescent="0.25">
      <c r="B840"/>
    </row>
    <row r="841" spans="2:2" x14ac:dyDescent="0.25">
      <c r="B841"/>
    </row>
    <row r="842" spans="2:2" x14ac:dyDescent="0.25">
      <c r="B842"/>
    </row>
    <row r="843" spans="2:2" x14ac:dyDescent="0.25">
      <c r="B843"/>
    </row>
    <row r="844" spans="2:2" x14ac:dyDescent="0.25">
      <c r="B844"/>
    </row>
    <row r="845" spans="2:2" x14ac:dyDescent="0.25">
      <c r="B845"/>
    </row>
    <row r="846" spans="2:2" x14ac:dyDescent="0.25">
      <c r="B846"/>
    </row>
    <row r="847" spans="2:2" x14ac:dyDescent="0.25">
      <c r="B847"/>
    </row>
    <row r="848" spans="2:2" x14ac:dyDescent="0.25">
      <c r="B848"/>
    </row>
    <row r="849" spans="2:2" x14ac:dyDescent="0.25">
      <c r="B849"/>
    </row>
    <row r="850" spans="2:2" x14ac:dyDescent="0.25">
      <c r="B850"/>
    </row>
    <row r="851" spans="2:2" x14ac:dyDescent="0.25">
      <c r="B851"/>
    </row>
    <row r="852" spans="2:2" x14ac:dyDescent="0.25">
      <c r="B852"/>
    </row>
    <row r="853" spans="2:2" x14ac:dyDescent="0.25">
      <c r="B853"/>
    </row>
    <row r="854" spans="2:2" x14ac:dyDescent="0.25">
      <c r="B854"/>
    </row>
    <row r="855" spans="2:2" x14ac:dyDescent="0.25">
      <c r="B855"/>
    </row>
    <row r="856" spans="2:2" x14ac:dyDescent="0.25">
      <c r="B856"/>
    </row>
    <row r="857" spans="2:2" x14ac:dyDescent="0.25">
      <c r="B857"/>
    </row>
    <row r="858" spans="2:2" x14ac:dyDescent="0.25">
      <c r="B858"/>
    </row>
    <row r="859" spans="2:2" x14ac:dyDescent="0.25">
      <c r="B859"/>
    </row>
    <row r="860" spans="2:2" x14ac:dyDescent="0.25">
      <c r="B860"/>
    </row>
    <row r="861" spans="2:2" x14ac:dyDescent="0.25">
      <c r="B861"/>
    </row>
    <row r="862" spans="2:2" x14ac:dyDescent="0.25">
      <c r="B862"/>
    </row>
    <row r="863" spans="2:2" x14ac:dyDescent="0.25">
      <c r="B863"/>
    </row>
    <row r="864" spans="2:2" x14ac:dyDescent="0.25">
      <c r="B864"/>
    </row>
    <row r="865" spans="2:2" x14ac:dyDescent="0.25">
      <c r="B865"/>
    </row>
    <row r="866" spans="2:2" x14ac:dyDescent="0.25">
      <c r="B866"/>
    </row>
    <row r="867" spans="2:2" x14ac:dyDescent="0.25">
      <c r="B867"/>
    </row>
    <row r="868" spans="2:2" x14ac:dyDescent="0.25">
      <c r="B868"/>
    </row>
    <row r="869" spans="2:2" x14ac:dyDescent="0.25">
      <c r="B869"/>
    </row>
    <row r="870" spans="2:2" x14ac:dyDescent="0.25">
      <c r="B870"/>
    </row>
    <row r="871" spans="2:2" x14ac:dyDescent="0.25">
      <c r="B871"/>
    </row>
    <row r="872" spans="2:2" x14ac:dyDescent="0.25">
      <c r="B872"/>
    </row>
    <row r="873" spans="2:2" x14ac:dyDescent="0.25">
      <c r="B873"/>
    </row>
    <row r="874" spans="2:2" x14ac:dyDescent="0.25">
      <c r="B874"/>
    </row>
    <row r="875" spans="2:2" x14ac:dyDescent="0.25">
      <c r="B875"/>
    </row>
    <row r="876" spans="2:2" x14ac:dyDescent="0.25">
      <c r="B876"/>
    </row>
    <row r="877" spans="2:2" x14ac:dyDescent="0.25">
      <c r="B877"/>
    </row>
    <row r="878" spans="2:2" x14ac:dyDescent="0.25">
      <c r="B878"/>
    </row>
    <row r="879" spans="2:2" x14ac:dyDescent="0.25">
      <c r="B879"/>
    </row>
    <row r="880" spans="2:2" x14ac:dyDescent="0.25">
      <c r="B880"/>
    </row>
    <row r="881" spans="2:2" x14ac:dyDescent="0.25">
      <c r="B881"/>
    </row>
    <row r="882" spans="2:2" x14ac:dyDescent="0.25">
      <c r="B882"/>
    </row>
    <row r="883" spans="2:2" x14ac:dyDescent="0.25">
      <c r="B883"/>
    </row>
    <row r="884" spans="2:2" x14ac:dyDescent="0.25">
      <c r="B884"/>
    </row>
    <row r="885" spans="2:2" x14ac:dyDescent="0.25">
      <c r="B885"/>
    </row>
    <row r="886" spans="2:2" x14ac:dyDescent="0.25">
      <c r="B886"/>
    </row>
    <row r="887" spans="2:2" x14ac:dyDescent="0.25">
      <c r="B887"/>
    </row>
    <row r="888" spans="2:2" x14ac:dyDescent="0.25">
      <c r="B888"/>
    </row>
    <row r="889" spans="2:2" x14ac:dyDescent="0.25">
      <c r="B889"/>
    </row>
    <row r="890" spans="2:2" x14ac:dyDescent="0.25">
      <c r="B890"/>
    </row>
    <row r="891" spans="2:2" x14ac:dyDescent="0.25">
      <c r="B891"/>
    </row>
    <row r="892" spans="2:2" x14ac:dyDescent="0.25">
      <c r="B892"/>
    </row>
    <row r="893" spans="2:2" x14ac:dyDescent="0.25">
      <c r="B893"/>
    </row>
    <row r="894" spans="2:2" x14ac:dyDescent="0.25">
      <c r="B894"/>
    </row>
    <row r="895" spans="2:2" x14ac:dyDescent="0.25">
      <c r="B895"/>
    </row>
    <row r="896" spans="2:2" x14ac:dyDescent="0.25">
      <c r="B896"/>
    </row>
    <row r="897" spans="2:2" x14ac:dyDescent="0.25">
      <c r="B897"/>
    </row>
    <row r="898" spans="2:2" x14ac:dyDescent="0.25">
      <c r="B898"/>
    </row>
    <row r="899" spans="2:2" x14ac:dyDescent="0.25">
      <c r="B899"/>
    </row>
    <row r="900" spans="2:2" x14ac:dyDescent="0.25">
      <c r="B900"/>
    </row>
    <row r="901" spans="2:2" x14ac:dyDescent="0.25">
      <c r="B901"/>
    </row>
    <row r="902" spans="2:2" x14ac:dyDescent="0.25">
      <c r="B902"/>
    </row>
    <row r="903" spans="2:2" x14ac:dyDescent="0.25">
      <c r="B903"/>
    </row>
    <row r="904" spans="2:2" x14ac:dyDescent="0.25">
      <c r="B904"/>
    </row>
    <row r="905" spans="2:2" x14ac:dyDescent="0.25">
      <c r="B905"/>
    </row>
    <row r="906" spans="2:2" x14ac:dyDescent="0.25">
      <c r="B906"/>
    </row>
    <row r="907" spans="2:2" x14ac:dyDescent="0.25">
      <c r="B907"/>
    </row>
    <row r="908" spans="2:2" x14ac:dyDescent="0.25">
      <c r="B908"/>
    </row>
    <row r="909" spans="2:2" x14ac:dyDescent="0.25">
      <c r="B909"/>
    </row>
    <row r="910" spans="2:2" x14ac:dyDescent="0.25">
      <c r="B910"/>
    </row>
    <row r="911" spans="2:2" x14ac:dyDescent="0.25">
      <c r="B911"/>
    </row>
    <row r="912" spans="2:2" x14ac:dyDescent="0.25">
      <c r="B912"/>
    </row>
    <row r="913" spans="2:2" x14ac:dyDescent="0.25">
      <c r="B913"/>
    </row>
    <row r="914" spans="2:2" x14ac:dyDescent="0.25">
      <c r="B914"/>
    </row>
    <row r="915" spans="2:2" x14ac:dyDescent="0.25">
      <c r="B915"/>
    </row>
    <row r="916" spans="2:2" x14ac:dyDescent="0.25">
      <c r="B916"/>
    </row>
    <row r="917" spans="2:2" x14ac:dyDescent="0.25">
      <c r="B917"/>
    </row>
    <row r="918" spans="2:2" x14ac:dyDescent="0.25">
      <c r="B918"/>
    </row>
    <row r="919" spans="2:2" x14ac:dyDescent="0.25">
      <c r="B919"/>
    </row>
    <row r="920" spans="2:2" x14ac:dyDescent="0.25">
      <c r="B920"/>
    </row>
    <row r="921" spans="2:2" x14ac:dyDescent="0.25">
      <c r="B921"/>
    </row>
    <row r="922" spans="2:2" x14ac:dyDescent="0.25">
      <c r="B922"/>
    </row>
    <row r="923" spans="2:2" x14ac:dyDescent="0.25">
      <c r="B923"/>
    </row>
    <row r="924" spans="2:2" x14ac:dyDescent="0.25">
      <c r="B924"/>
    </row>
    <row r="925" spans="2:2" x14ac:dyDescent="0.25">
      <c r="B925"/>
    </row>
    <row r="926" spans="2:2" x14ac:dyDescent="0.25">
      <c r="B926"/>
    </row>
    <row r="927" spans="2:2" x14ac:dyDescent="0.25">
      <c r="B927"/>
    </row>
    <row r="928" spans="2:2" x14ac:dyDescent="0.25">
      <c r="B928"/>
    </row>
    <row r="929" spans="2:2" x14ac:dyDescent="0.25">
      <c r="B929"/>
    </row>
    <row r="930" spans="2:2" x14ac:dyDescent="0.25">
      <c r="B930"/>
    </row>
    <row r="931" spans="2:2" x14ac:dyDescent="0.25">
      <c r="B931"/>
    </row>
    <row r="932" spans="2:2" x14ac:dyDescent="0.25">
      <c r="B932"/>
    </row>
    <row r="933" spans="2:2" x14ac:dyDescent="0.25">
      <c r="B933"/>
    </row>
    <row r="934" spans="2:2" x14ac:dyDescent="0.25">
      <c r="B934"/>
    </row>
    <row r="935" spans="2:2" x14ac:dyDescent="0.25">
      <c r="B935"/>
    </row>
    <row r="936" spans="2:2" x14ac:dyDescent="0.25">
      <c r="B936"/>
    </row>
    <row r="937" spans="2:2" x14ac:dyDescent="0.25">
      <c r="B937"/>
    </row>
    <row r="938" spans="2:2" x14ac:dyDescent="0.25">
      <c r="B938"/>
    </row>
    <row r="939" spans="2:2" x14ac:dyDescent="0.25">
      <c r="B939"/>
    </row>
    <row r="940" spans="2:2" x14ac:dyDescent="0.25">
      <c r="B940"/>
    </row>
    <row r="941" spans="2:2" x14ac:dyDescent="0.25">
      <c r="B941"/>
    </row>
    <row r="942" spans="2:2" x14ac:dyDescent="0.25">
      <c r="B942"/>
    </row>
    <row r="943" spans="2:2" x14ac:dyDescent="0.25">
      <c r="B943"/>
    </row>
    <row r="944" spans="2:2" x14ac:dyDescent="0.25">
      <c r="B944"/>
    </row>
    <row r="945" spans="2:2" x14ac:dyDescent="0.25">
      <c r="B945"/>
    </row>
    <row r="946" spans="2:2" x14ac:dyDescent="0.25">
      <c r="B946"/>
    </row>
    <row r="947" spans="2:2" x14ac:dyDescent="0.25">
      <c r="B947"/>
    </row>
    <row r="948" spans="2:2" x14ac:dyDescent="0.25">
      <c r="B948"/>
    </row>
    <row r="949" spans="2:2" x14ac:dyDescent="0.25">
      <c r="B949"/>
    </row>
    <row r="950" spans="2:2" x14ac:dyDescent="0.25">
      <c r="B950"/>
    </row>
    <row r="951" spans="2:2" x14ac:dyDescent="0.25">
      <c r="B951"/>
    </row>
    <row r="952" spans="2:2" x14ac:dyDescent="0.25">
      <c r="B952"/>
    </row>
    <row r="953" spans="2:2" x14ac:dyDescent="0.25">
      <c r="B953"/>
    </row>
    <row r="954" spans="2:2" x14ac:dyDescent="0.25">
      <c r="B954"/>
    </row>
    <row r="955" spans="2:2" x14ac:dyDescent="0.25">
      <c r="B955"/>
    </row>
    <row r="956" spans="2:2" x14ac:dyDescent="0.25">
      <c r="B956"/>
    </row>
    <row r="957" spans="2:2" x14ac:dyDescent="0.25">
      <c r="B957"/>
    </row>
    <row r="958" spans="2:2" x14ac:dyDescent="0.25">
      <c r="B958"/>
    </row>
    <row r="959" spans="2:2" x14ac:dyDescent="0.25">
      <c r="B959"/>
    </row>
    <row r="960" spans="2:2" x14ac:dyDescent="0.25">
      <c r="B960"/>
    </row>
    <row r="961" spans="2:2" x14ac:dyDescent="0.25">
      <c r="B961"/>
    </row>
    <row r="962" spans="2:2" x14ac:dyDescent="0.25">
      <c r="B962"/>
    </row>
    <row r="963" spans="2:2" x14ac:dyDescent="0.25">
      <c r="B963"/>
    </row>
    <row r="964" spans="2:2" x14ac:dyDescent="0.25">
      <c r="B964"/>
    </row>
    <row r="965" spans="2:2" x14ac:dyDescent="0.25">
      <c r="B965"/>
    </row>
    <row r="966" spans="2:2" x14ac:dyDescent="0.25">
      <c r="B966"/>
    </row>
    <row r="967" spans="2:2" x14ac:dyDescent="0.25">
      <c r="B967"/>
    </row>
    <row r="968" spans="2:2" x14ac:dyDescent="0.25">
      <c r="B968"/>
    </row>
    <row r="969" spans="2:2" x14ac:dyDescent="0.25">
      <c r="B969"/>
    </row>
    <row r="970" spans="2:2" x14ac:dyDescent="0.25">
      <c r="B970"/>
    </row>
    <row r="971" spans="2:2" x14ac:dyDescent="0.25">
      <c r="B971"/>
    </row>
    <row r="972" spans="2:2" x14ac:dyDescent="0.25">
      <c r="B972"/>
    </row>
    <row r="973" spans="2:2" x14ac:dyDescent="0.25">
      <c r="B973"/>
    </row>
    <row r="974" spans="2:2" x14ac:dyDescent="0.25">
      <c r="B974"/>
    </row>
    <row r="975" spans="2:2" x14ac:dyDescent="0.25">
      <c r="B975"/>
    </row>
    <row r="976" spans="2:2" x14ac:dyDescent="0.25">
      <c r="B976"/>
    </row>
    <row r="977" spans="2:2" x14ac:dyDescent="0.25">
      <c r="B977"/>
    </row>
    <row r="978" spans="2:2" x14ac:dyDescent="0.25">
      <c r="B978"/>
    </row>
    <row r="979" spans="2:2" x14ac:dyDescent="0.25">
      <c r="B979"/>
    </row>
    <row r="980" spans="2:2" x14ac:dyDescent="0.25">
      <c r="B980"/>
    </row>
    <row r="981" spans="2:2" x14ac:dyDescent="0.25">
      <c r="B981"/>
    </row>
    <row r="982" spans="2:2" x14ac:dyDescent="0.25">
      <c r="B982"/>
    </row>
    <row r="983" spans="2:2" x14ac:dyDescent="0.25">
      <c r="B983"/>
    </row>
    <row r="984" spans="2:2" x14ac:dyDescent="0.25">
      <c r="B984"/>
    </row>
    <row r="985" spans="2:2" x14ac:dyDescent="0.25">
      <c r="B985"/>
    </row>
    <row r="986" spans="2:2" x14ac:dyDescent="0.25">
      <c r="B986"/>
    </row>
    <row r="987" spans="2:2" x14ac:dyDescent="0.25">
      <c r="B987"/>
    </row>
    <row r="988" spans="2:2" x14ac:dyDescent="0.25">
      <c r="B988"/>
    </row>
    <row r="989" spans="2:2" x14ac:dyDescent="0.25">
      <c r="B989"/>
    </row>
    <row r="990" spans="2:2" x14ac:dyDescent="0.25">
      <c r="B990"/>
    </row>
    <row r="991" spans="2:2" x14ac:dyDescent="0.25">
      <c r="B991"/>
    </row>
    <row r="992" spans="2:2" x14ac:dyDescent="0.25">
      <c r="B992"/>
    </row>
    <row r="993" spans="2:2" x14ac:dyDescent="0.25">
      <c r="B993"/>
    </row>
    <row r="994" spans="2:2" x14ac:dyDescent="0.25">
      <c r="B994"/>
    </row>
    <row r="995" spans="2:2" x14ac:dyDescent="0.25">
      <c r="B995"/>
    </row>
    <row r="996" spans="2:2" x14ac:dyDescent="0.25">
      <c r="B996"/>
    </row>
    <row r="997" spans="2:2" x14ac:dyDescent="0.25">
      <c r="B997"/>
    </row>
    <row r="998" spans="2:2" x14ac:dyDescent="0.25">
      <c r="B998"/>
    </row>
    <row r="999" spans="2:2" x14ac:dyDescent="0.25">
      <c r="B999"/>
    </row>
    <row r="1000" spans="2:2" x14ac:dyDescent="0.25">
      <c r="B1000"/>
    </row>
    <row r="1001" spans="2:2" x14ac:dyDescent="0.25">
      <c r="B1001"/>
    </row>
    <row r="1002" spans="2:2" x14ac:dyDescent="0.25">
      <c r="B1002"/>
    </row>
    <row r="1003" spans="2:2" x14ac:dyDescent="0.25">
      <c r="B1003"/>
    </row>
    <row r="1004" spans="2:2" x14ac:dyDescent="0.25">
      <c r="B1004"/>
    </row>
    <row r="1005" spans="2:2" x14ac:dyDescent="0.25">
      <c r="B1005"/>
    </row>
    <row r="1006" spans="2:2" x14ac:dyDescent="0.25">
      <c r="B1006"/>
    </row>
    <row r="1007" spans="2:2" x14ac:dyDescent="0.25">
      <c r="B1007"/>
    </row>
    <row r="1008" spans="2:2" x14ac:dyDescent="0.25">
      <c r="B1008"/>
    </row>
    <row r="1009" spans="2:2" x14ac:dyDescent="0.25">
      <c r="B1009"/>
    </row>
    <row r="1010" spans="2:2" x14ac:dyDescent="0.25">
      <c r="B1010"/>
    </row>
    <row r="1011" spans="2:2" x14ac:dyDescent="0.25">
      <c r="B1011"/>
    </row>
    <row r="1012" spans="2:2" x14ac:dyDescent="0.25">
      <c r="B1012"/>
    </row>
    <row r="1013" spans="2:2" x14ac:dyDescent="0.25">
      <c r="B1013"/>
    </row>
    <row r="1014" spans="2:2" x14ac:dyDescent="0.25">
      <c r="B1014"/>
    </row>
    <row r="1015" spans="2:2" x14ac:dyDescent="0.25">
      <c r="B1015"/>
    </row>
    <row r="1016" spans="2:2" x14ac:dyDescent="0.25">
      <c r="B1016"/>
    </row>
    <row r="1017" spans="2:2" x14ac:dyDescent="0.25">
      <c r="B1017"/>
    </row>
    <row r="1018" spans="2:2" x14ac:dyDescent="0.25">
      <c r="B1018"/>
    </row>
    <row r="1019" spans="2:2" x14ac:dyDescent="0.25">
      <c r="B1019"/>
    </row>
    <row r="1020" spans="2:2" x14ac:dyDescent="0.25">
      <c r="B1020"/>
    </row>
    <row r="1021" spans="2:2" x14ac:dyDescent="0.25">
      <c r="B1021"/>
    </row>
    <row r="1022" spans="2:2" x14ac:dyDescent="0.25">
      <c r="B1022"/>
    </row>
    <row r="1023" spans="2:2" x14ac:dyDescent="0.25">
      <c r="B1023"/>
    </row>
    <row r="1024" spans="2:2" x14ac:dyDescent="0.25">
      <c r="B1024"/>
    </row>
    <row r="1025" spans="2:2" x14ac:dyDescent="0.25">
      <c r="B1025"/>
    </row>
    <row r="1026" spans="2:2" x14ac:dyDescent="0.25">
      <c r="B1026"/>
    </row>
    <row r="1027" spans="2:2" x14ac:dyDescent="0.25">
      <c r="B1027"/>
    </row>
    <row r="1028" spans="2:2" x14ac:dyDescent="0.25">
      <c r="B1028"/>
    </row>
    <row r="1029" spans="2:2" x14ac:dyDescent="0.25">
      <c r="B1029"/>
    </row>
    <row r="1030" spans="2:2" x14ac:dyDescent="0.25">
      <c r="B1030"/>
    </row>
    <row r="1031" spans="2:2" x14ac:dyDescent="0.25">
      <c r="B1031"/>
    </row>
    <row r="1032" spans="2:2" x14ac:dyDescent="0.25">
      <c r="B1032"/>
    </row>
    <row r="1033" spans="2:2" x14ac:dyDescent="0.25">
      <c r="B1033"/>
    </row>
    <row r="1034" spans="2:2" x14ac:dyDescent="0.25">
      <c r="B1034"/>
    </row>
    <row r="1035" spans="2:2" x14ac:dyDescent="0.25">
      <c r="B1035"/>
    </row>
    <row r="1036" spans="2:2" x14ac:dyDescent="0.25">
      <c r="B1036"/>
    </row>
    <row r="1037" spans="2:2" x14ac:dyDescent="0.25">
      <c r="B1037"/>
    </row>
    <row r="1038" spans="2:2" x14ac:dyDescent="0.25">
      <c r="B1038"/>
    </row>
    <row r="1039" spans="2:2" x14ac:dyDescent="0.25">
      <c r="B1039"/>
    </row>
    <row r="1040" spans="2:2" x14ac:dyDescent="0.25">
      <c r="B1040"/>
    </row>
    <row r="1041" spans="2:2" x14ac:dyDescent="0.25">
      <c r="B1041"/>
    </row>
    <row r="1042" spans="2:2" x14ac:dyDescent="0.25">
      <c r="B1042"/>
    </row>
    <row r="1043" spans="2:2" x14ac:dyDescent="0.25">
      <c r="B1043"/>
    </row>
    <row r="1044" spans="2:2" x14ac:dyDescent="0.25">
      <c r="B1044"/>
    </row>
    <row r="1045" spans="2:2" x14ac:dyDescent="0.25">
      <c r="B1045"/>
    </row>
    <row r="1046" spans="2:2" x14ac:dyDescent="0.25">
      <c r="B1046"/>
    </row>
    <row r="1047" spans="2:2" x14ac:dyDescent="0.25">
      <c r="B1047"/>
    </row>
    <row r="1048" spans="2:2" x14ac:dyDescent="0.25">
      <c r="B1048"/>
    </row>
    <row r="1049" spans="2:2" x14ac:dyDescent="0.25">
      <c r="B1049"/>
    </row>
    <row r="1050" spans="2:2" x14ac:dyDescent="0.25">
      <c r="B1050"/>
    </row>
    <row r="1051" spans="2:2" x14ac:dyDescent="0.25">
      <c r="B1051"/>
    </row>
    <row r="1052" spans="2:2" x14ac:dyDescent="0.25">
      <c r="B1052"/>
    </row>
    <row r="1053" spans="2:2" x14ac:dyDescent="0.25">
      <c r="B1053"/>
    </row>
    <row r="1054" spans="2:2" x14ac:dyDescent="0.25">
      <c r="B1054"/>
    </row>
    <row r="1055" spans="2:2" x14ac:dyDescent="0.25">
      <c r="B1055"/>
    </row>
    <row r="1056" spans="2:2" x14ac:dyDescent="0.25">
      <c r="B1056"/>
    </row>
    <row r="1057" spans="2:2" x14ac:dyDescent="0.25">
      <c r="B1057"/>
    </row>
    <row r="1058" spans="2:2" x14ac:dyDescent="0.25">
      <c r="B1058"/>
    </row>
    <row r="1059" spans="2:2" x14ac:dyDescent="0.25">
      <c r="B1059"/>
    </row>
    <row r="1060" spans="2:2" x14ac:dyDescent="0.25">
      <c r="B1060"/>
    </row>
    <row r="1061" spans="2:2" x14ac:dyDescent="0.25">
      <c r="B1061"/>
    </row>
    <row r="1062" spans="2:2" x14ac:dyDescent="0.25">
      <c r="B1062"/>
    </row>
    <row r="1063" spans="2:2" x14ac:dyDescent="0.25">
      <c r="B1063"/>
    </row>
    <row r="1064" spans="2:2" x14ac:dyDescent="0.25">
      <c r="B1064"/>
    </row>
    <row r="1065" spans="2:2" x14ac:dyDescent="0.25">
      <c r="B1065"/>
    </row>
    <row r="1066" spans="2:2" x14ac:dyDescent="0.25">
      <c r="B1066"/>
    </row>
    <row r="1067" spans="2:2" x14ac:dyDescent="0.25">
      <c r="B1067"/>
    </row>
    <row r="1068" spans="2:2" x14ac:dyDescent="0.25">
      <c r="B1068"/>
    </row>
    <row r="1069" spans="2:2" x14ac:dyDescent="0.25">
      <c r="B1069"/>
    </row>
    <row r="1070" spans="2:2" x14ac:dyDescent="0.25">
      <c r="B1070"/>
    </row>
    <row r="1071" spans="2:2" x14ac:dyDescent="0.25">
      <c r="B1071"/>
    </row>
    <row r="1072" spans="2:2" x14ac:dyDescent="0.25">
      <c r="B1072"/>
    </row>
    <row r="1073" spans="2:2" x14ac:dyDescent="0.25">
      <c r="B1073"/>
    </row>
    <row r="1074" spans="2:2" x14ac:dyDescent="0.25">
      <c r="B1074"/>
    </row>
    <row r="1075" spans="2:2" x14ac:dyDescent="0.25">
      <c r="B1075"/>
    </row>
    <row r="1076" spans="2:2" x14ac:dyDescent="0.25">
      <c r="B1076"/>
    </row>
    <row r="1077" spans="2:2" x14ac:dyDescent="0.25">
      <c r="B1077"/>
    </row>
    <row r="1078" spans="2:2" x14ac:dyDescent="0.25">
      <c r="B1078"/>
    </row>
    <row r="1079" spans="2:2" x14ac:dyDescent="0.25">
      <c r="B1079"/>
    </row>
    <row r="1080" spans="2:2" x14ac:dyDescent="0.25">
      <c r="B1080"/>
    </row>
    <row r="1081" spans="2:2" x14ac:dyDescent="0.25">
      <c r="B1081"/>
    </row>
    <row r="1082" spans="2:2" x14ac:dyDescent="0.25">
      <c r="B1082"/>
    </row>
    <row r="1083" spans="2:2" x14ac:dyDescent="0.25">
      <c r="B1083"/>
    </row>
    <row r="1084" spans="2:2" x14ac:dyDescent="0.25">
      <c r="B1084"/>
    </row>
    <row r="1085" spans="2:2" x14ac:dyDescent="0.25">
      <c r="B1085"/>
    </row>
    <row r="1086" spans="2:2" x14ac:dyDescent="0.25">
      <c r="B1086"/>
    </row>
    <row r="1087" spans="2:2" x14ac:dyDescent="0.25">
      <c r="B1087"/>
    </row>
    <row r="1088" spans="2:2" x14ac:dyDescent="0.25">
      <c r="B1088"/>
    </row>
    <row r="1089" spans="2:2" x14ac:dyDescent="0.25">
      <c r="B1089"/>
    </row>
    <row r="1090" spans="2:2" x14ac:dyDescent="0.25">
      <c r="B1090"/>
    </row>
    <row r="1091" spans="2:2" x14ac:dyDescent="0.25">
      <c r="B1091"/>
    </row>
    <row r="1092" spans="2:2" x14ac:dyDescent="0.25">
      <c r="B1092"/>
    </row>
    <row r="1093" spans="2:2" x14ac:dyDescent="0.25">
      <c r="B1093"/>
    </row>
    <row r="1094" spans="2:2" x14ac:dyDescent="0.25">
      <c r="B1094"/>
    </row>
    <row r="1095" spans="2:2" x14ac:dyDescent="0.25">
      <c r="B1095"/>
    </row>
    <row r="1096" spans="2:2" x14ac:dyDescent="0.25">
      <c r="B1096"/>
    </row>
    <row r="1097" spans="2:2" x14ac:dyDescent="0.25">
      <c r="B1097"/>
    </row>
    <row r="1098" spans="2:2" x14ac:dyDescent="0.25">
      <c r="B1098"/>
    </row>
    <row r="1099" spans="2:2" x14ac:dyDescent="0.25">
      <c r="B1099"/>
    </row>
    <row r="1100" spans="2:2" x14ac:dyDescent="0.25">
      <c r="B1100"/>
    </row>
    <row r="1101" spans="2:2" x14ac:dyDescent="0.25">
      <c r="B1101"/>
    </row>
    <row r="1102" spans="2:2" x14ac:dyDescent="0.25">
      <c r="B1102"/>
    </row>
    <row r="1103" spans="2:2" x14ac:dyDescent="0.25">
      <c r="B1103"/>
    </row>
    <row r="1104" spans="2:2" x14ac:dyDescent="0.25">
      <c r="B1104"/>
    </row>
    <row r="1105" spans="2:2" x14ac:dyDescent="0.25">
      <c r="B1105"/>
    </row>
    <row r="1106" spans="2:2" x14ac:dyDescent="0.25">
      <c r="B1106"/>
    </row>
    <row r="1107" spans="2:2" x14ac:dyDescent="0.25">
      <c r="B1107"/>
    </row>
    <row r="1108" spans="2:2" x14ac:dyDescent="0.25">
      <c r="B1108"/>
    </row>
    <row r="1109" spans="2:2" x14ac:dyDescent="0.25">
      <c r="B1109"/>
    </row>
    <row r="1110" spans="2:2" x14ac:dyDescent="0.25">
      <c r="B1110"/>
    </row>
    <row r="1111" spans="2:2" x14ac:dyDescent="0.25">
      <c r="B1111"/>
    </row>
    <row r="1112" spans="2:2" x14ac:dyDescent="0.25">
      <c r="B1112"/>
    </row>
    <row r="1113" spans="2:2" x14ac:dyDescent="0.25">
      <c r="B1113"/>
    </row>
    <row r="1114" spans="2:2" x14ac:dyDescent="0.25">
      <c r="B1114"/>
    </row>
    <row r="1115" spans="2:2" x14ac:dyDescent="0.25">
      <c r="B1115"/>
    </row>
    <row r="1116" spans="2:2" x14ac:dyDescent="0.25">
      <c r="B1116"/>
    </row>
    <row r="1117" spans="2:2" x14ac:dyDescent="0.25">
      <c r="B1117"/>
    </row>
    <row r="1118" spans="2:2" x14ac:dyDescent="0.25">
      <c r="B1118"/>
    </row>
    <row r="1119" spans="2:2" x14ac:dyDescent="0.25">
      <c r="B1119"/>
    </row>
    <row r="1120" spans="2:2" x14ac:dyDescent="0.25">
      <c r="B1120"/>
    </row>
    <row r="1121" spans="2:2" x14ac:dyDescent="0.25">
      <c r="B1121"/>
    </row>
    <row r="1122" spans="2:2" x14ac:dyDescent="0.25">
      <c r="B1122"/>
    </row>
    <row r="1123" spans="2:2" x14ac:dyDescent="0.25">
      <c r="B1123"/>
    </row>
    <row r="1124" spans="2:2" x14ac:dyDescent="0.25">
      <c r="B1124"/>
    </row>
    <row r="1125" spans="2:2" x14ac:dyDescent="0.25">
      <c r="B1125"/>
    </row>
    <row r="1126" spans="2:2" x14ac:dyDescent="0.25">
      <c r="B1126"/>
    </row>
    <row r="1127" spans="2:2" x14ac:dyDescent="0.25">
      <c r="B1127"/>
    </row>
    <row r="1128" spans="2:2" x14ac:dyDescent="0.25">
      <c r="B1128"/>
    </row>
    <row r="1129" spans="2:2" x14ac:dyDescent="0.25">
      <c r="B1129"/>
    </row>
    <row r="1130" spans="2:2" x14ac:dyDescent="0.25">
      <c r="B1130"/>
    </row>
    <row r="1131" spans="2:2" x14ac:dyDescent="0.25">
      <c r="B1131"/>
    </row>
    <row r="1132" spans="2:2" x14ac:dyDescent="0.25">
      <c r="B1132"/>
    </row>
    <row r="1133" spans="2:2" x14ac:dyDescent="0.25">
      <c r="B1133"/>
    </row>
    <row r="1134" spans="2:2" x14ac:dyDescent="0.25">
      <c r="B1134"/>
    </row>
    <row r="1135" spans="2:2" x14ac:dyDescent="0.25">
      <c r="B1135"/>
    </row>
    <row r="1136" spans="2:2" x14ac:dyDescent="0.25">
      <c r="B1136"/>
    </row>
    <row r="1137" spans="2:2" x14ac:dyDescent="0.25">
      <c r="B1137"/>
    </row>
    <row r="1138" spans="2:2" x14ac:dyDescent="0.25">
      <c r="B1138"/>
    </row>
    <row r="1139" spans="2:2" x14ac:dyDescent="0.25">
      <c r="B1139"/>
    </row>
    <row r="1140" spans="2:2" x14ac:dyDescent="0.25">
      <c r="B1140"/>
    </row>
    <row r="1141" spans="2:2" x14ac:dyDescent="0.25">
      <c r="B1141"/>
    </row>
    <row r="1142" spans="2:2" x14ac:dyDescent="0.25">
      <c r="B1142"/>
    </row>
    <row r="1143" spans="2:2" x14ac:dyDescent="0.25">
      <c r="B1143"/>
    </row>
    <row r="1144" spans="2:2" x14ac:dyDescent="0.25">
      <c r="B1144"/>
    </row>
    <row r="1145" spans="2:2" x14ac:dyDescent="0.25">
      <c r="B1145"/>
    </row>
    <row r="1146" spans="2:2" x14ac:dyDescent="0.25">
      <c r="B1146"/>
    </row>
    <row r="1147" spans="2:2" x14ac:dyDescent="0.25">
      <c r="B1147"/>
    </row>
    <row r="1148" spans="2:2" x14ac:dyDescent="0.25">
      <c r="B1148"/>
    </row>
    <row r="1149" spans="2:2" x14ac:dyDescent="0.25">
      <c r="B1149"/>
    </row>
    <row r="1150" spans="2:2" x14ac:dyDescent="0.25">
      <c r="B1150"/>
    </row>
    <row r="1151" spans="2:2" x14ac:dyDescent="0.25">
      <c r="B1151"/>
    </row>
    <row r="1152" spans="2:2" x14ac:dyDescent="0.25">
      <c r="B1152"/>
    </row>
    <row r="1153" spans="2:2" x14ac:dyDescent="0.25">
      <c r="B1153"/>
    </row>
    <row r="1154" spans="2:2" x14ac:dyDescent="0.25">
      <c r="B1154"/>
    </row>
    <row r="1155" spans="2:2" x14ac:dyDescent="0.25">
      <c r="B1155"/>
    </row>
    <row r="1156" spans="2:2" x14ac:dyDescent="0.25">
      <c r="B1156"/>
    </row>
    <row r="1157" spans="2:2" x14ac:dyDescent="0.25">
      <c r="B1157"/>
    </row>
    <row r="1158" spans="2:2" x14ac:dyDescent="0.25">
      <c r="B1158"/>
    </row>
    <row r="1159" spans="2:2" x14ac:dyDescent="0.25">
      <c r="B1159"/>
    </row>
    <row r="1160" spans="2:2" x14ac:dyDescent="0.25">
      <c r="B1160"/>
    </row>
    <row r="1161" spans="2:2" x14ac:dyDescent="0.25">
      <c r="B1161"/>
    </row>
    <row r="1162" spans="2:2" x14ac:dyDescent="0.25">
      <c r="B1162"/>
    </row>
    <row r="1163" spans="2:2" x14ac:dyDescent="0.25">
      <c r="B1163"/>
    </row>
    <row r="1164" spans="2:2" x14ac:dyDescent="0.25">
      <c r="B1164"/>
    </row>
    <row r="1165" spans="2:2" x14ac:dyDescent="0.25">
      <c r="B1165"/>
    </row>
    <row r="1166" spans="2:2" x14ac:dyDescent="0.25">
      <c r="B1166"/>
    </row>
    <row r="1167" spans="2:2" x14ac:dyDescent="0.25">
      <c r="B1167"/>
    </row>
    <row r="1168" spans="2:2" x14ac:dyDescent="0.25">
      <c r="B1168"/>
    </row>
    <row r="1169" spans="2:2" x14ac:dyDescent="0.25">
      <c r="B1169"/>
    </row>
    <row r="1170" spans="2:2" x14ac:dyDescent="0.25">
      <c r="B1170"/>
    </row>
    <row r="1171" spans="2:2" x14ac:dyDescent="0.25">
      <c r="B1171"/>
    </row>
    <row r="1172" spans="2:2" x14ac:dyDescent="0.25">
      <c r="B1172"/>
    </row>
    <row r="1173" spans="2:2" x14ac:dyDescent="0.25">
      <c r="B1173"/>
    </row>
    <row r="1174" spans="2:2" x14ac:dyDescent="0.25">
      <c r="B1174"/>
    </row>
    <row r="1175" spans="2:2" x14ac:dyDescent="0.25">
      <c r="B1175"/>
    </row>
    <row r="1176" spans="2:2" x14ac:dyDescent="0.25">
      <c r="B1176"/>
    </row>
    <row r="1177" spans="2:2" x14ac:dyDescent="0.25">
      <c r="B1177"/>
    </row>
    <row r="1178" spans="2:2" x14ac:dyDescent="0.25">
      <c r="B1178"/>
    </row>
    <row r="1179" spans="2:2" x14ac:dyDescent="0.25">
      <c r="B1179"/>
    </row>
    <row r="1180" spans="2:2" x14ac:dyDescent="0.25">
      <c r="B1180"/>
    </row>
    <row r="1181" spans="2:2" x14ac:dyDescent="0.25">
      <c r="B1181"/>
    </row>
    <row r="1182" spans="2:2" x14ac:dyDescent="0.25">
      <c r="B1182"/>
    </row>
    <row r="1183" spans="2:2" x14ac:dyDescent="0.25">
      <c r="B1183"/>
    </row>
    <row r="1184" spans="2:2" x14ac:dyDescent="0.25">
      <c r="B1184"/>
    </row>
    <row r="1185" spans="2:2" x14ac:dyDescent="0.25">
      <c r="B1185"/>
    </row>
    <row r="1186" spans="2:2" x14ac:dyDescent="0.25">
      <c r="B1186"/>
    </row>
    <row r="1187" spans="2:2" x14ac:dyDescent="0.25">
      <c r="B1187"/>
    </row>
    <row r="1188" spans="2:2" x14ac:dyDescent="0.25">
      <c r="B1188"/>
    </row>
    <row r="1189" spans="2:2" x14ac:dyDescent="0.25">
      <c r="B1189"/>
    </row>
    <row r="1190" spans="2:2" x14ac:dyDescent="0.25">
      <c r="B1190"/>
    </row>
    <row r="1191" spans="2:2" x14ac:dyDescent="0.25">
      <c r="B1191"/>
    </row>
    <row r="1192" spans="2:2" x14ac:dyDescent="0.25">
      <c r="B1192"/>
    </row>
    <row r="1193" spans="2:2" x14ac:dyDescent="0.25">
      <c r="B1193"/>
    </row>
    <row r="1194" spans="2:2" x14ac:dyDescent="0.25">
      <c r="B1194"/>
    </row>
    <row r="1195" spans="2:2" x14ac:dyDescent="0.25">
      <c r="B1195"/>
    </row>
    <row r="1196" spans="2:2" x14ac:dyDescent="0.25">
      <c r="B1196"/>
    </row>
    <row r="1197" spans="2:2" x14ac:dyDescent="0.25">
      <c r="B1197"/>
    </row>
    <row r="1198" spans="2:2" x14ac:dyDescent="0.25">
      <c r="B1198"/>
    </row>
    <row r="1199" spans="2:2" x14ac:dyDescent="0.25">
      <c r="B1199"/>
    </row>
    <row r="1200" spans="2:2" x14ac:dyDescent="0.25">
      <c r="B1200"/>
    </row>
    <row r="1201" spans="2:2" x14ac:dyDescent="0.25">
      <c r="B1201"/>
    </row>
    <row r="1202" spans="2:2" x14ac:dyDescent="0.25">
      <c r="B1202"/>
    </row>
    <row r="1203" spans="2:2" x14ac:dyDescent="0.25">
      <c r="B1203"/>
    </row>
    <row r="1204" spans="2:2" x14ac:dyDescent="0.25">
      <c r="B1204"/>
    </row>
    <row r="1205" spans="2:2" x14ac:dyDescent="0.25">
      <c r="B1205"/>
    </row>
    <row r="1206" spans="2:2" x14ac:dyDescent="0.25">
      <c r="B1206"/>
    </row>
    <row r="1207" spans="2:2" x14ac:dyDescent="0.25">
      <c r="B1207"/>
    </row>
    <row r="1208" spans="2:2" x14ac:dyDescent="0.25">
      <c r="B1208"/>
    </row>
    <row r="1209" spans="2:2" x14ac:dyDescent="0.25">
      <c r="B1209"/>
    </row>
    <row r="1210" spans="2:2" x14ac:dyDescent="0.25">
      <c r="B1210"/>
    </row>
    <row r="1211" spans="2:2" x14ac:dyDescent="0.25">
      <c r="B1211"/>
    </row>
    <row r="1212" spans="2:2" x14ac:dyDescent="0.25">
      <c r="B1212"/>
    </row>
    <row r="1213" spans="2:2" x14ac:dyDescent="0.25">
      <c r="B1213"/>
    </row>
    <row r="1214" spans="2:2" x14ac:dyDescent="0.25">
      <c r="B1214"/>
    </row>
    <row r="1215" spans="2:2" x14ac:dyDescent="0.25">
      <c r="B1215"/>
    </row>
    <row r="1216" spans="2:2" x14ac:dyDescent="0.25">
      <c r="B1216"/>
    </row>
    <row r="1217" spans="2:2" x14ac:dyDescent="0.25">
      <c r="B1217"/>
    </row>
    <row r="1218" spans="2:2" x14ac:dyDescent="0.25">
      <c r="B1218"/>
    </row>
    <row r="1219" spans="2:2" x14ac:dyDescent="0.25">
      <c r="B1219"/>
    </row>
    <row r="1220" spans="2:2" x14ac:dyDescent="0.25">
      <c r="B1220"/>
    </row>
    <row r="1221" spans="2:2" x14ac:dyDescent="0.25">
      <c r="B1221"/>
    </row>
    <row r="1222" spans="2:2" x14ac:dyDescent="0.25">
      <c r="B1222"/>
    </row>
    <row r="1223" spans="2:2" x14ac:dyDescent="0.25">
      <c r="B1223"/>
    </row>
    <row r="1224" spans="2:2" x14ac:dyDescent="0.25">
      <c r="B1224"/>
    </row>
    <row r="1225" spans="2:2" x14ac:dyDescent="0.25">
      <c r="B1225"/>
    </row>
    <row r="1226" spans="2:2" x14ac:dyDescent="0.25">
      <c r="B1226"/>
    </row>
    <row r="1227" spans="2:2" x14ac:dyDescent="0.25">
      <c r="B1227"/>
    </row>
    <row r="1228" spans="2:2" x14ac:dyDescent="0.25">
      <c r="B1228"/>
    </row>
    <row r="1229" spans="2:2" x14ac:dyDescent="0.25">
      <c r="B1229"/>
    </row>
    <row r="1230" spans="2:2" x14ac:dyDescent="0.25">
      <c r="B1230"/>
    </row>
    <row r="1231" spans="2:2" x14ac:dyDescent="0.25">
      <c r="B1231"/>
    </row>
    <row r="1232" spans="2:2" x14ac:dyDescent="0.25">
      <c r="B1232"/>
    </row>
    <row r="1233" spans="2:2" x14ac:dyDescent="0.25">
      <c r="B1233"/>
    </row>
    <row r="1234" spans="2:2" x14ac:dyDescent="0.25">
      <c r="B1234"/>
    </row>
    <row r="1235" spans="2:2" x14ac:dyDescent="0.25">
      <c r="B1235"/>
    </row>
    <row r="1236" spans="2:2" x14ac:dyDescent="0.25">
      <c r="B1236"/>
    </row>
    <row r="1237" spans="2:2" x14ac:dyDescent="0.25">
      <c r="B1237"/>
    </row>
    <row r="1238" spans="2:2" x14ac:dyDescent="0.25">
      <c r="B1238"/>
    </row>
    <row r="1239" spans="2:2" x14ac:dyDescent="0.25">
      <c r="B1239"/>
    </row>
    <row r="1240" spans="2:2" x14ac:dyDescent="0.25">
      <c r="B1240"/>
    </row>
    <row r="1241" spans="2:2" x14ac:dyDescent="0.25">
      <c r="B1241"/>
    </row>
    <row r="1242" spans="2:2" x14ac:dyDescent="0.25">
      <c r="B1242"/>
    </row>
    <row r="1243" spans="2:2" x14ac:dyDescent="0.25">
      <c r="B1243"/>
    </row>
    <row r="1244" spans="2:2" x14ac:dyDescent="0.25">
      <c r="B1244"/>
    </row>
    <row r="1245" spans="2:2" x14ac:dyDescent="0.25">
      <c r="B1245"/>
    </row>
    <row r="1246" spans="2:2" x14ac:dyDescent="0.25">
      <c r="B1246"/>
    </row>
    <row r="1247" spans="2:2" x14ac:dyDescent="0.25">
      <c r="B1247"/>
    </row>
    <row r="1248" spans="2:2" x14ac:dyDescent="0.25">
      <c r="B1248"/>
    </row>
    <row r="1249" spans="2:2" x14ac:dyDescent="0.25">
      <c r="B1249"/>
    </row>
    <row r="1250" spans="2:2" x14ac:dyDescent="0.25">
      <c r="B1250"/>
    </row>
    <row r="1251" spans="2:2" x14ac:dyDescent="0.25">
      <c r="B1251"/>
    </row>
    <row r="1252" spans="2:2" x14ac:dyDescent="0.25">
      <c r="B1252"/>
    </row>
    <row r="1253" spans="2:2" x14ac:dyDescent="0.25">
      <c r="B1253"/>
    </row>
    <row r="1254" spans="2:2" x14ac:dyDescent="0.25">
      <c r="B1254"/>
    </row>
    <row r="1255" spans="2:2" x14ac:dyDescent="0.25">
      <c r="B1255"/>
    </row>
    <row r="1256" spans="2:2" x14ac:dyDescent="0.25">
      <c r="B1256"/>
    </row>
    <row r="1257" spans="2:2" x14ac:dyDescent="0.25">
      <c r="B1257"/>
    </row>
    <row r="1258" spans="2:2" x14ac:dyDescent="0.25">
      <c r="B1258"/>
    </row>
    <row r="1259" spans="2:2" x14ac:dyDescent="0.25">
      <c r="B1259"/>
    </row>
    <row r="1260" spans="2:2" x14ac:dyDescent="0.25">
      <c r="B1260"/>
    </row>
    <row r="1261" spans="2:2" x14ac:dyDescent="0.25">
      <c r="B1261"/>
    </row>
    <row r="1262" spans="2:2" x14ac:dyDescent="0.25">
      <c r="B1262"/>
    </row>
    <row r="1263" spans="2:2" x14ac:dyDescent="0.25">
      <c r="B1263"/>
    </row>
    <row r="1264" spans="2:2" x14ac:dyDescent="0.25">
      <c r="B1264"/>
    </row>
    <row r="1265" spans="2:2" x14ac:dyDescent="0.25">
      <c r="B1265"/>
    </row>
    <row r="1266" spans="2:2" x14ac:dyDescent="0.25">
      <c r="B1266"/>
    </row>
    <row r="1267" spans="2:2" x14ac:dyDescent="0.25">
      <c r="B1267"/>
    </row>
    <row r="1268" spans="2:2" x14ac:dyDescent="0.25">
      <c r="B1268"/>
    </row>
    <row r="1269" spans="2:2" x14ac:dyDescent="0.25">
      <c r="B1269"/>
    </row>
    <row r="1270" spans="2:2" x14ac:dyDescent="0.25">
      <c r="B1270"/>
    </row>
    <row r="1271" spans="2:2" x14ac:dyDescent="0.25">
      <c r="B1271"/>
    </row>
    <row r="1272" spans="2:2" x14ac:dyDescent="0.25">
      <c r="B1272"/>
    </row>
    <row r="1273" spans="2:2" x14ac:dyDescent="0.25">
      <c r="B1273"/>
    </row>
    <row r="1274" spans="2:2" x14ac:dyDescent="0.25">
      <c r="B1274"/>
    </row>
    <row r="1275" spans="2:2" x14ac:dyDescent="0.25">
      <c r="B1275"/>
    </row>
    <row r="1276" spans="2:2" x14ac:dyDescent="0.25">
      <c r="B1276"/>
    </row>
    <row r="1277" spans="2:2" x14ac:dyDescent="0.25">
      <c r="B1277"/>
    </row>
    <row r="1278" spans="2:2" x14ac:dyDescent="0.25">
      <c r="B1278"/>
    </row>
    <row r="1279" spans="2:2" x14ac:dyDescent="0.25">
      <c r="B1279"/>
    </row>
    <row r="1280" spans="2:2" x14ac:dyDescent="0.25">
      <c r="B1280"/>
    </row>
    <row r="1281" spans="2:2" x14ac:dyDescent="0.25">
      <c r="B1281"/>
    </row>
    <row r="1282" spans="2:2" x14ac:dyDescent="0.25">
      <c r="B1282"/>
    </row>
    <row r="1283" spans="2:2" x14ac:dyDescent="0.25">
      <c r="B1283"/>
    </row>
    <row r="1284" spans="2:2" x14ac:dyDescent="0.25">
      <c r="B1284"/>
    </row>
    <row r="1285" spans="2:2" x14ac:dyDescent="0.25">
      <c r="B1285"/>
    </row>
    <row r="1286" spans="2:2" x14ac:dyDescent="0.25">
      <c r="B1286"/>
    </row>
    <row r="1287" spans="2:2" x14ac:dyDescent="0.25">
      <c r="B1287"/>
    </row>
    <row r="1288" spans="2:2" x14ac:dyDescent="0.25">
      <c r="B1288"/>
    </row>
    <row r="1289" spans="2:2" x14ac:dyDescent="0.25">
      <c r="B1289"/>
    </row>
    <row r="1290" spans="2:2" x14ac:dyDescent="0.25">
      <c r="B1290"/>
    </row>
    <row r="1291" spans="2:2" x14ac:dyDescent="0.25">
      <c r="B1291"/>
    </row>
    <row r="1292" spans="2:2" x14ac:dyDescent="0.25">
      <c r="B1292"/>
    </row>
    <row r="1293" spans="2:2" x14ac:dyDescent="0.25">
      <c r="B1293"/>
    </row>
    <row r="1294" spans="2:2" x14ac:dyDescent="0.25">
      <c r="B1294"/>
    </row>
    <row r="1295" spans="2:2" x14ac:dyDescent="0.25">
      <c r="B1295"/>
    </row>
    <row r="1296" spans="2:2" x14ac:dyDescent="0.25">
      <c r="B1296"/>
    </row>
    <row r="1297" spans="2:2" x14ac:dyDescent="0.25">
      <c r="B1297"/>
    </row>
    <row r="1298" spans="2:2" x14ac:dyDescent="0.25">
      <c r="B1298"/>
    </row>
    <row r="1299" spans="2:2" x14ac:dyDescent="0.25">
      <c r="B1299"/>
    </row>
    <row r="1300" spans="2:2" x14ac:dyDescent="0.25">
      <c r="B1300"/>
    </row>
    <row r="1301" spans="2:2" x14ac:dyDescent="0.25">
      <c r="B1301"/>
    </row>
    <row r="1302" spans="2:2" x14ac:dyDescent="0.25">
      <c r="B1302"/>
    </row>
    <row r="1303" spans="2:2" x14ac:dyDescent="0.25">
      <c r="B1303"/>
    </row>
    <row r="1304" spans="2:2" x14ac:dyDescent="0.25">
      <c r="B1304"/>
    </row>
    <row r="1305" spans="2:2" x14ac:dyDescent="0.25">
      <c r="B1305"/>
    </row>
    <row r="1306" spans="2:2" x14ac:dyDescent="0.25">
      <c r="B1306"/>
    </row>
    <row r="1307" spans="2:2" x14ac:dyDescent="0.25">
      <c r="B1307"/>
    </row>
    <row r="1308" spans="2:2" x14ac:dyDescent="0.25">
      <c r="B1308"/>
    </row>
    <row r="1309" spans="2:2" x14ac:dyDescent="0.25">
      <c r="B1309"/>
    </row>
    <row r="1310" spans="2:2" x14ac:dyDescent="0.25">
      <c r="B1310"/>
    </row>
    <row r="1311" spans="2:2" x14ac:dyDescent="0.25">
      <c r="B1311"/>
    </row>
    <row r="1312" spans="2:2" x14ac:dyDescent="0.25">
      <c r="B1312"/>
    </row>
    <row r="1313" spans="2:2" x14ac:dyDescent="0.25">
      <c r="B1313"/>
    </row>
    <row r="1314" spans="2:2" x14ac:dyDescent="0.25">
      <c r="B1314"/>
    </row>
    <row r="1315" spans="2:2" x14ac:dyDescent="0.25">
      <c r="B1315"/>
    </row>
    <row r="1316" spans="2:2" x14ac:dyDescent="0.25">
      <c r="B1316"/>
    </row>
    <row r="1317" spans="2:2" x14ac:dyDescent="0.25">
      <c r="B1317"/>
    </row>
    <row r="1318" spans="2:2" x14ac:dyDescent="0.25">
      <c r="B1318"/>
    </row>
    <row r="1319" spans="2:2" x14ac:dyDescent="0.25">
      <c r="B1319"/>
    </row>
    <row r="1320" spans="2:2" x14ac:dyDescent="0.25">
      <c r="B1320"/>
    </row>
    <row r="1321" spans="2:2" x14ac:dyDescent="0.25">
      <c r="B1321"/>
    </row>
    <row r="1322" spans="2:2" x14ac:dyDescent="0.25">
      <c r="B1322"/>
    </row>
    <row r="1323" spans="2:2" x14ac:dyDescent="0.25">
      <c r="B1323"/>
    </row>
    <row r="1324" spans="2:2" x14ac:dyDescent="0.25">
      <c r="B1324"/>
    </row>
    <row r="1325" spans="2:2" x14ac:dyDescent="0.25">
      <c r="B1325"/>
    </row>
    <row r="1326" spans="2:2" x14ac:dyDescent="0.25">
      <c r="B1326"/>
    </row>
    <row r="1327" spans="2:2" x14ac:dyDescent="0.25">
      <c r="B1327"/>
    </row>
    <row r="1328" spans="2:2" x14ac:dyDescent="0.25">
      <c r="B1328"/>
    </row>
    <row r="1329" spans="2:2" x14ac:dyDescent="0.25">
      <c r="B1329"/>
    </row>
    <row r="1330" spans="2:2" x14ac:dyDescent="0.25">
      <c r="B1330"/>
    </row>
    <row r="1331" spans="2:2" x14ac:dyDescent="0.25">
      <c r="B1331"/>
    </row>
    <row r="1332" spans="2:2" x14ac:dyDescent="0.25">
      <c r="B1332"/>
    </row>
    <row r="1333" spans="2:2" x14ac:dyDescent="0.25">
      <c r="B1333"/>
    </row>
    <row r="1334" spans="2:2" x14ac:dyDescent="0.25">
      <c r="B1334"/>
    </row>
    <row r="1335" spans="2:2" x14ac:dyDescent="0.25">
      <c r="B1335"/>
    </row>
    <row r="1336" spans="2:2" x14ac:dyDescent="0.25">
      <c r="B1336"/>
    </row>
    <row r="1337" spans="2:2" x14ac:dyDescent="0.25">
      <c r="B1337"/>
    </row>
    <row r="1338" spans="2:2" x14ac:dyDescent="0.25">
      <c r="B1338"/>
    </row>
    <row r="1339" spans="2:2" x14ac:dyDescent="0.25">
      <c r="B1339"/>
    </row>
    <row r="1340" spans="2:2" x14ac:dyDescent="0.25">
      <c r="B1340"/>
    </row>
    <row r="1341" spans="2:2" x14ac:dyDescent="0.25">
      <c r="B1341"/>
    </row>
    <row r="1342" spans="2:2" x14ac:dyDescent="0.25">
      <c r="B1342"/>
    </row>
    <row r="1343" spans="2:2" x14ac:dyDescent="0.25">
      <c r="B1343"/>
    </row>
    <row r="1344" spans="2:2" x14ac:dyDescent="0.25">
      <c r="B1344"/>
    </row>
    <row r="1345" spans="2:2" x14ac:dyDescent="0.25">
      <c r="B1345"/>
    </row>
    <row r="1346" spans="2:2" x14ac:dyDescent="0.25">
      <c r="B1346"/>
    </row>
    <row r="1347" spans="2:2" x14ac:dyDescent="0.25">
      <c r="B1347"/>
    </row>
    <row r="1348" spans="2:2" x14ac:dyDescent="0.25">
      <c r="B1348"/>
    </row>
    <row r="1349" spans="2:2" x14ac:dyDescent="0.25">
      <c r="B1349"/>
    </row>
    <row r="1350" spans="2:2" x14ac:dyDescent="0.25">
      <c r="B1350"/>
    </row>
    <row r="1351" spans="2:2" x14ac:dyDescent="0.25">
      <c r="B1351"/>
    </row>
    <row r="1352" spans="2:2" x14ac:dyDescent="0.25">
      <c r="B1352"/>
    </row>
    <row r="1353" spans="2:2" x14ac:dyDescent="0.25">
      <c r="B1353"/>
    </row>
    <row r="1354" spans="2:2" x14ac:dyDescent="0.25">
      <c r="B1354"/>
    </row>
    <row r="1355" spans="2:2" x14ac:dyDescent="0.25">
      <c r="B1355"/>
    </row>
    <row r="1356" spans="2:2" x14ac:dyDescent="0.25">
      <c r="B1356"/>
    </row>
    <row r="1357" spans="2:2" x14ac:dyDescent="0.25">
      <c r="B1357"/>
    </row>
    <row r="1358" spans="2:2" x14ac:dyDescent="0.25">
      <c r="B1358"/>
    </row>
    <row r="1359" spans="2:2" x14ac:dyDescent="0.25">
      <c r="B1359"/>
    </row>
    <row r="1360" spans="2:2" x14ac:dyDescent="0.25">
      <c r="B1360"/>
    </row>
    <row r="1361" spans="2:2" x14ac:dyDescent="0.25">
      <c r="B1361"/>
    </row>
    <row r="1362" spans="2:2" x14ac:dyDescent="0.25">
      <c r="B1362"/>
    </row>
    <row r="1363" spans="2:2" x14ac:dyDescent="0.25">
      <c r="B1363"/>
    </row>
    <row r="1364" spans="2:2" x14ac:dyDescent="0.25">
      <c r="B1364"/>
    </row>
    <row r="1365" spans="2:2" x14ac:dyDescent="0.25">
      <c r="B1365"/>
    </row>
    <row r="1366" spans="2:2" x14ac:dyDescent="0.25">
      <c r="B1366"/>
    </row>
    <row r="1367" spans="2:2" x14ac:dyDescent="0.25">
      <c r="B1367"/>
    </row>
    <row r="1368" spans="2:2" x14ac:dyDescent="0.25">
      <c r="B1368"/>
    </row>
    <row r="1369" spans="2:2" x14ac:dyDescent="0.25">
      <c r="B1369"/>
    </row>
    <row r="1370" spans="2:2" x14ac:dyDescent="0.25">
      <c r="B1370"/>
    </row>
    <row r="1371" spans="2:2" x14ac:dyDescent="0.25">
      <c r="B1371"/>
    </row>
    <row r="1372" spans="2:2" x14ac:dyDescent="0.25">
      <c r="B1372"/>
    </row>
    <row r="1373" spans="2:2" x14ac:dyDescent="0.25">
      <c r="B1373"/>
    </row>
    <row r="1374" spans="2:2" x14ac:dyDescent="0.25">
      <c r="B1374"/>
    </row>
    <row r="1375" spans="2:2" x14ac:dyDescent="0.25">
      <c r="B1375"/>
    </row>
    <row r="1376" spans="2:2" x14ac:dyDescent="0.25">
      <c r="B1376"/>
    </row>
    <row r="1377" spans="2:2" x14ac:dyDescent="0.25">
      <c r="B1377"/>
    </row>
    <row r="1378" spans="2:2" x14ac:dyDescent="0.25">
      <c r="B1378"/>
    </row>
    <row r="1379" spans="2:2" x14ac:dyDescent="0.25">
      <c r="B1379"/>
    </row>
    <row r="1380" spans="2:2" x14ac:dyDescent="0.25">
      <c r="B1380"/>
    </row>
    <row r="1381" spans="2:2" x14ac:dyDescent="0.25">
      <c r="B1381"/>
    </row>
    <row r="1382" spans="2:2" x14ac:dyDescent="0.25">
      <c r="B1382"/>
    </row>
    <row r="1383" spans="2:2" x14ac:dyDescent="0.25">
      <c r="B1383"/>
    </row>
    <row r="1384" spans="2:2" x14ac:dyDescent="0.25">
      <c r="B1384"/>
    </row>
    <row r="1385" spans="2:2" x14ac:dyDescent="0.25">
      <c r="B1385"/>
    </row>
    <row r="1386" spans="2:2" x14ac:dyDescent="0.25">
      <c r="B1386"/>
    </row>
    <row r="1387" spans="2:2" x14ac:dyDescent="0.25">
      <c r="B1387"/>
    </row>
    <row r="1388" spans="2:2" x14ac:dyDescent="0.25">
      <c r="B1388"/>
    </row>
    <row r="1389" spans="2:2" x14ac:dyDescent="0.25">
      <c r="B1389"/>
    </row>
    <row r="1390" spans="2:2" x14ac:dyDescent="0.25">
      <c r="B1390"/>
    </row>
    <row r="1391" spans="2:2" x14ac:dyDescent="0.25">
      <c r="B1391"/>
    </row>
    <row r="1392" spans="2:2" x14ac:dyDescent="0.25">
      <c r="B1392"/>
    </row>
    <row r="1393" spans="2:2" x14ac:dyDescent="0.25">
      <c r="B1393"/>
    </row>
    <row r="1394" spans="2:2" x14ac:dyDescent="0.25">
      <c r="B1394"/>
    </row>
    <row r="1395" spans="2:2" x14ac:dyDescent="0.25">
      <c r="B1395"/>
    </row>
    <row r="1396" spans="2:2" x14ac:dyDescent="0.25">
      <c r="B1396"/>
    </row>
    <row r="1397" spans="2:2" x14ac:dyDescent="0.25">
      <c r="B1397"/>
    </row>
    <row r="1398" spans="2:2" x14ac:dyDescent="0.25">
      <c r="B1398"/>
    </row>
    <row r="1399" spans="2:2" x14ac:dyDescent="0.25">
      <c r="B1399"/>
    </row>
    <row r="1400" spans="2:2" x14ac:dyDescent="0.25">
      <c r="B1400"/>
    </row>
    <row r="1401" spans="2:2" x14ac:dyDescent="0.25">
      <c r="B1401"/>
    </row>
    <row r="1402" spans="2:2" x14ac:dyDescent="0.25">
      <c r="B1402"/>
    </row>
    <row r="1403" spans="2:2" x14ac:dyDescent="0.25">
      <c r="B1403"/>
    </row>
    <row r="1404" spans="2:2" x14ac:dyDescent="0.25">
      <c r="B1404"/>
    </row>
    <row r="1405" spans="2:2" x14ac:dyDescent="0.25">
      <c r="B1405"/>
    </row>
    <row r="1406" spans="2:2" x14ac:dyDescent="0.25">
      <c r="B1406"/>
    </row>
    <row r="1407" spans="2:2" x14ac:dyDescent="0.25">
      <c r="B1407"/>
    </row>
    <row r="1408" spans="2:2" x14ac:dyDescent="0.25">
      <c r="B1408"/>
    </row>
    <row r="1409" spans="2:2" x14ac:dyDescent="0.25">
      <c r="B1409"/>
    </row>
    <row r="1410" spans="2:2" x14ac:dyDescent="0.25">
      <c r="B1410"/>
    </row>
    <row r="1411" spans="2:2" x14ac:dyDescent="0.25">
      <c r="B1411"/>
    </row>
    <row r="1412" spans="2:2" x14ac:dyDescent="0.25">
      <c r="B1412"/>
    </row>
    <row r="1413" spans="2:2" x14ac:dyDescent="0.25">
      <c r="B1413"/>
    </row>
    <row r="1414" spans="2:2" x14ac:dyDescent="0.25">
      <c r="B1414"/>
    </row>
    <row r="1415" spans="2:2" x14ac:dyDescent="0.25">
      <c r="B1415"/>
    </row>
    <row r="1416" spans="2:2" x14ac:dyDescent="0.25">
      <c r="B1416"/>
    </row>
    <row r="1417" spans="2:2" x14ac:dyDescent="0.25">
      <c r="B1417"/>
    </row>
    <row r="1418" spans="2:2" x14ac:dyDescent="0.25">
      <c r="B1418"/>
    </row>
    <row r="1419" spans="2:2" x14ac:dyDescent="0.25">
      <c r="B1419"/>
    </row>
    <row r="1420" spans="2:2" x14ac:dyDescent="0.25">
      <c r="B1420"/>
    </row>
    <row r="1421" spans="2:2" x14ac:dyDescent="0.25">
      <c r="B1421"/>
    </row>
    <row r="1422" spans="2:2" x14ac:dyDescent="0.25">
      <c r="B1422"/>
    </row>
    <row r="1423" spans="2:2" x14ac:dyDescent="0.25">
      <c r="B1423"/>
    </row>
    <row r="1424" spans="2:2" x14ac:dyDescent="0.25">
      <c r="B1424"/>
    </row>
    <row r="1425" spans="2:2" x14ac:dyDescent="0.25">
      <c r="B1425"/>
    </row>
    <row r="1426" spans="2:2" x14ac:dyDescent="0.25">
      <c r="B1426"/>
    </row>
    <row r="1427" spans="2:2" x14ac:dyDescent="0.25">
      <c r="B1427"/>
    </row>
    <row r="1428" spans="2:2" x14ac:dyDescent="0.25">
      <c r="B1428"/>
    </row>
    <row r="1429" spans="2:2" x14ac:dyDescent="0.25">
      <c r="B1429"/>
    </row>
    <row r="1430" spans="2:2" x14ac:dyDescent="0.25">
      <c r="B1430"/>
    </row>
    <row r="1431" spans="2:2" x14ac:dyDescent="0.25">
      <c r="B1431"/>
    </row>
    <row r="1432" spans="2:2" x14ac:dyDescent="0.25">
      <c r="B1432"/>
    </row>
    <row r="1433" spans="2:2" x14ac:dyDescent="0.25">
      <c r="B1433"/>
    </row>
    <row r="1434" spans="2:2" x14ac:dyDescent="0.25">
      <c r="B1434"/>
    </row>
    <row r="1435" spans="2:2" x14ac:dyDescent="0.25">
      <c r="B1435"/>
    </row>
    <row r="1436" spans="2:2" x14ac:dyDescent="0.25">
      <c r="B1436"/>
    </row>
    <row r="1437" spans="2:2" x14ac:dyDescent="0.25">
      <c r="B1437"/>
    </row>
    <row r="1438" spans="2:2" x14ac:dyDescent="0.25">
      <c r="B1438"/>
    </row>
    <row r="1439" spans="2:2" x14ac:dyDescent="0.25">
      <c r="B1439"/>
    </row>
    <row r="1440" spans="2:2" x14ac:dyDescent="0.25">
      <c r="B1440"/>
    </row>
    <row r="1441" spans="2:2" x14ac:dyDescent="0.25">
      <c r="B1441"/>
    </row>
    <row r="1442" spans="2:2" x14ac:dyDescent="0.25">
      <c r="B1442"/>
    </row>
    <row r="1443" spans="2:2" x14ac:dyDescent="0.25">
      <c r="B1443"/>
    </row>
    <row r="1444" spans="2:2" x14ac:dyDescent="0.25">
      <c r="B1444"/>
    </row>
    <row r="1445" spans="2:2" x14ac:dyDescent="0.25">
      <c r="B1445"/>
    </row>
    <row r="1446" spans="2:2" x14ac:dyDescent="0.25">
      <c r="B1446"/>
    </row>
    <row r="1447" spans="2:2" x14ac:dyDescent="0.25">
      <c r="B1447"/>
    </row>
    <row r="1448" spans="2:2" x14ac:dyDescent="0.25">
      <c r="B1448"/>
    </row>
    <row r="1449" spans="2:2" x14ac:dyDescent="0.25">
      <c r="B1449"/>
    </row>
    <row r="1450" spans="2:2" x14ac:dyDescent="0.25">
      <c r="B1450"/>
    </row>
    <row r="1451" spans="2:2" x14ac:dyDescent="0.25">
      <c r="B1451"/>
    </row>
    <row r="1452" spans="2:2" x14ac:dyDescent="0.25">
      <c r="B1452"/>
    </row>
    <row r="1453" spans="2:2" x14ac:dyDescent="0.25">
      <c r="B1453"/>
    </row>
    <row r="1454" spans="2:2" x14ac:dyDescent="0.25">
      <c r="B1454"/>
    </row>
    <row r="1455" spans="2:2" x14ac:dyDescent="0.25">
      <c r="B1455"/>
    </row>
    <row r="1456" spans="2:2" x14ac:dyDescent="0.25">
      <c r="B1456"/>
    </row>
    <row r="1457" spans="2:2" x14ac:dyDescent="0.25">
      <c r="B1457"/>
    </row>
    <row r="1458" spans="2:2" x14ac:dyDescent="0.25">
      <c r="B1458"/>
    </row>
    <row r="1459" spans="2:2" x14ac:dyDescent="0.25">
      <c r="B1459"/>
    </row>
    <row r="1460" spans="2:2" x14ac:dyDescent="0.25">
      <c r="B1460"/>
    </row>
    <row r="1461" spans="2:2" x14ac:dyDescent="0.25">
      <c r="B1461"/>
    </row>
    <row r="1462" spans="2:2" x14ac:dyDescent="0.25">
      <c r="B1462"/>
    </row>
    <row r="1463" spans="2:2" x14ac:dyDescent="0.25">
      <c r="B1463"/>
    </row>
    <row r="1464" spans="2:2" x14ac:dyDescent="0.25">
      <c r="B1464"/>
    </row>
    <row r="1465" spans="2:2" x14ac:dyDescent="0.25">
      <c r="B1465"/>
    </row>
    <row r="1466" spans="2:2" x14ac:dyDescent="0.25">
      <c r="B1466"/>
    </row>
    <row r="1467" spans="2:2" x14ac:dyDescent="0.25">
      <c r="B1467"/>
    </row>
    <row r="1468" spans="2:2" x14ac:dyDescent="0.25">
      <c r="B1468"/>
    </row>
    <row r="1469" spans="2:2" x14ac:dyDescent="0.25">
      <c r="B1469"/>
    </row>
    <row r="1470" spans="2:2" x14ac:dyDescent="0.25">
      <c r="B1470"/>
    </row>
    <row r="1471" spans="2:2" x14ac:dyDescent="0.25">
      <c r="B1471"/>
    </row>
    <row r="1472" spans="2:2" x14ac:dyDescent="0.25">
      <c r="B1472"/>
    </row>
    <row r="1473" spans="2:2" x14ac:dyDescent="0.25">
      <c r="B1473"/>
    </row>
    <row r="1474" spans="2:2" x14ac:dyDescent="0.25">
      <c r="B1474"/>
    </row>
    <row r="1475" spans="2:2" x14ac:dyDescent="0.25">
      <c r="B1475"/>
    </row>
    <row r="1476" spans="2:2" x14ac:dyDescent="0.25">
      <c r="B1476"/>
    </row>
    <row r="1477" spans="2:2" x14ac:dyDescent="0.25">
      <c r="B1477"/>
    </row>
    <row r="1478" spans="2:2" x14ac:dyDescent="0.25">
      <c r="B1478"/>
    </row>
    <row r="1479" spans="2:2" x14ac:dyDescent="0.25">
      <c r="B1479"/>
    </row>
    <row r="1480" spans="2:2" x14ac:dyDescent="0.25">
      <c r="B1480"/>
    </row>
    <row r="1481" spans="2:2" x14ac:dyDescent="0.25">
      <c r="B1481"/>
    </row>
    <row r="1482" spans="2:2" x14ac:dyDescent="0.25">
      <c r="B1482"/>
    </row>
    <row r="1483" spans="2:2" x14ac:dyDescent="0.25">
      <c r="B1483"/>
    </row>
    <row r="1484" spans="2:2" x14ac:dyDescent="0.25">
      <c r="B1484"/>
    </row>
    <row r="1485" spans="2:2" x14ac:dyDescent="0.25">
      <c r="B1485"/>
    </row>
    <row r="1486" spans="2:2" x14ac:dyDescent="0.25">
      <c r="B1486"/>
    </row>
    <row r="1487" spans="2:2" x14ac:dyDescent="0.25">
      <c r="B1487"/>
    </row>
    <row r="1488" spans="2:2" x14ac:dyDescent="0.25">
      <c r="B1488"/>
    </row>
    <row r="1489" spans="2:2" x14ac:dyDescent="0.25">
      <c r="B1489"/>
    </row>
    <row r="1490" spans="2:2" x14ac:dyDescent="0.25">
      <c r="B1490"/>
    </row>
    <row r="1491" spans="2:2" x14ac:dyDescent="0.25">
      <c r="B1491"/>
    </row>
    <row r="1492" spans="2:2" x14ac:dyDescent="0.25">
      <c r="B1492"/>
    </row>
    <row r="1493" spans="2:2" x14ac:dyDescent="0.25">
      <c r="B1493"/>
    </row>
    <row r="1494" spans="2:2" x14ac:dyDescent="0.25">
      <c r="B1494"/>
    </row>
    <row r="1495" spans="2:2" x14ac:dyDescent="0.25">
      <c r="B1495"/>
    </row>
    <row r="1496" spans="2:2" x14ac:dyDescent="0.25">
      <c r="B1496"/>
    </row>
    <row r="1497" spans="2:2" x14ac:dyDescent="0.25">
      <c r="B1497"/>
    </row>
    <row r="1498" spans="2:2" x14ac:dyDescent="0.25">
      <c r="B1498"/>
    </row>
    <row r="1499" spans="2:2" x14ac:dyDescent="0.25">
      <c r="B1499"/>
    </row>
    <row r="1500" spans="2:2" x14ac:dyDescent="0.25">
      <c r="B1500"/>
    </row>
    <row r="1501" spans="2:2" x14ac:dyDescent="0.25">
      <c r="B1501"/>
    </row>
    <row r="1502" spans="2:2" x14ac:dyDescent="0.25">
      <c r="B1502"/>
    </row>
    <row r="1503" spans="2:2" x14ac:dyDescent="0.25">
      <c r="B1503"/>
    </row>
    <row r="1504" spans="2:2" x14ac:dyDescent="0.25">
      <c r="B1504"/>
    </row>
    <row r="1505" spans="2:2" x14ac:dyDescent="0.25">
      <c r="B1505"/>
    </row>
    <row r="1506" spans="2:2" x14ac:dyDescent="0.25">
      <c r="B1506"/>
    </row>
    <row r="1507" spans="2:2" x14ac:dyDescent="0.25">
      <c r="B1507"/>
    </row>
    <row r="1508" spans="2:2" x14ac:dyDescent="0.25">
      <c r="B1508"/>
    </row>
    <row r="1509" spans="2:2" x14ac:dyDescent="0.25">
      <c r="B1509"/>
    </row>
    <row r="1510" spans="2:2" x14ac:dyDescent="0.25">
      <c r="B1510"/>
    </row>
    <row r="1511" spans="2:2" x14ac:dyDescent="0.25">
      <c r="B1511"/>
    </row>
    <row r="1512" spans="2:2" x14ac:dyDescent="0.25">
      <c r="B1512"/>
    </row>
    <row r="1513" spans="2:2" x14ac:dyDescent="0.25">
      <c r="B1513"/>
    </row>
    <row r="1514" spans="2:2" x14ac:dyDescent="0.25">
      <c r="B1514"/>
    </row>
    <row r="1515" spans="2:2" x14ac:dyDescent="0.25">
      <c r="B1515"/>
    </row>
    <row r="1516" spans="2:2" x14ac:dyDescent="0.25">
      <c r="B1516"/>
    </row>
    <row r="1517" spans="2:2" x14ac:dyDescent="0.25">
      <c r="B1517"/>
    </row>
    <row r="1518" spans="2:2" x14ac:dyDescent="0.25">
      <c r="B1518"/>
    </row>
    <row r="1519" spans="2:2" x14ac:dyDescent="0.25">
      <c r="B1519"/>
    </row>
    <row r="1520" spans="2:2" x14ac:dyDescent="0.25">
      <c r="B1520"/>
    </row>
    <row r="1521" spans="2:2" x14ac:dyDescent="0.25">
      <c r="B1521"/>
    </row>
    <row r="1522" spans="2:2" x14ac:dyDescent="0.25">
      <c r="B1522"/>
    </row>
    <row r="1523" spans="2:2" x14ac:dyDescent="0.25">
      <c r="B1523"/>
    </row>
    <row r="1524" spans="2:2" x14ac:dyDescent="0.25">
      <c r="B1524"/>
    </row>
    <row r="1525" spans="2:2" x14ac:dyDescent="0.25">
      <c r="B1525"/>
    </row>
    <row r="1526" spans="2:2" x14ac:dyDescent="0.25">
      <c r="B1526"/>
    </row>
    <row r="1527" spans="2:2" x14ac:dyDescent="0.25">
      <c r="B1527"/>
    </row>
    <row r="1528" spans="2:2" x14ac:dyDescent="0.25">
      <c r="B1528"/>
    </row>
    <row r="1529" spans="2:2" x14ac:dyDescent="0.25">
      <c r="B1529"/>
    </row>
    <row r="1530" spans="2:2" x14ac:dyDescent="0.25">
      <c r="B1530"/>
    </row>
    <row r="1531" spans="2:2" x14ac:dyDescent="0.25">
      <c r="B1531"/>
    </row>
    <row r="1532" spans="2:2" x14ac:dyDescent="0.25">
      <c r="B1532"/>
    </row>
    <row r="1533" spans="2:2" x14ac:dyDescent="0.25">
      <c r="B1533"/>
    </row>
    <row r="1534" spans="2:2" x14ac:dyDescent="0.25">
      <c r="B1534"/>
    </row>
    <row r="1535" spans="2:2" x14ac:dyDescent="0.25">
      <c r="B1535"/>
    </row>
    <row r="1536" spans="2:2" x14ac:dyDescent="0.25">
      <c r="B1536"/>
    </row>
    <row r="1537" spans="2:2" x14ac:dyDescent="0.25">
      <c r="B1537"/>
    </row>
    <row r="1538" spans="2:2" x14ac:dyDescent="0.25">
      <c r="B1538"/>
    </row>
    <row r="1539" spans="2:2" x14ac:dyDescent="0.25">
      <c r="B1539"/>
    </row>
    <row r="1540" spans="2:2" x14ac:dyDescent="0.25">
      <c r="B1540"/>
    </row>
    <row r="1541" spans="2:2" x14ac:dyDescent="0.25">
      <c r="B1541"/>
    </row>
    <row r="1542" spans="2:2" x14ac:dyDescent="0.25">
      <c r="B1542"/>
    </row>
    <row r="1543" spans="2:2" x14ac:dyDescent="0.25">
      <c r="B1543"/>
    </row>
    <row r="1544" spans="2:2" x14ac:dyDescent="0.25">
      <c r="B1544"/>
    </row>
    <row r="1545" spans="2:2" x14ac:dyDescent="0.25">
      <c r="B1545"/>
    </row>
    <row r="1546" spans="2:2" x14ac:dyDescent="0.25">
      <c r="B1546"/>
    </row>
    <row r="1547" spans="2:2" x14ac:dyDescent="0.25">
      <c r="B1547"/>
    </row>
    <row r="1548" spans="2:2" x14ac:dyDescent="0.25">
      <c r="B1548"/>
    </row>
    <row r="1549" spans="2:2" x14ac:dyDescent="0.25">
      <c r="B1549"/>
    </row>
    <row r="1550" spans="2:2" x14ac:dyDescent="0.25">
      <c r="B1550"/>
    </row>
    <row r="1551" spans="2:2" x14ac:dyDescent="0.25">
      <c r="B1551"/>
    </row>
    <row r="1552" spans="2:2" x14ac:dyDescent="0.25">
      <c r="B1552"/>
    </row>
    <row r="1553" spans="2:2" x14ac:dyDescent="0.25">
      <c r="B1553"/>
    </row>
    <row r="1554" spans="2:2" x14ac:dyDescent="0.25">
      <c r="B1554"/>
    </row>
    <row r="1555" spans="2:2" x14ac:dyDescent="0.25">
      <c r="B1555"/>
    </row>
    <row r="1556" spans="2:2" x14ac:dyDescent="0.25">
      <c r="B1556"/>
    </row>
    <row r="1557" spans="2:2" x14ac:dyDescent="0.25">
      <c r="B1557"/>
    </row>
    <row r="1558" spans="2:2" x14ac:dyDescent="0.25">
      <c r="B1558"/>
    </row>
    <row r="1559" spans="2:2" x14ac:dyDescent="0.25">
      <c r="B1559"/>
    </row>
    <row r="1560" spans="2:2" x14ac:dyDescent="0.25">
      <c r="B1560"/>
    </row>
    <row r="1561" spans="2:2" x14ac:dyDescent="0.25">
      <c r="B1561"/>
    </row>
    <row r="1562" spans="2:2" x14ac:dyDescent="0.25">
      <c r="B1562"/>
    </row>
    <row r="1563" spans="2:2" x14ac:dyDescent="0.25">
      <c r="B1563"/>
    </row>
    <row r="1564" spans="2:2" x14ac:dyDescent="0.25">
      <c r="B1564"/>
    </row>
    <row r="1565" spans="2:2" x14ac:dyDescent="0.25">
      <c r="B1565"/>
    </row>
    <row r="1566" spans="2:2" x14ac:dyDescent="0.25">
      <c r="B1566"/>
    </row>
    <row r="1567" spans="2:2" x14ac:dyDescent="0.25">
      <c r="B1567"/>
    </row>
    <row r="1568" spans="2:2" x14ac:dyDescent="0.25">
      <c r="B1568"/>
    </row>
    <row r="1569" spans="2:2" x14ac:dyDescent="0.25">
      <c r="B1569"/>
    </row>
    <row r="1570" spans="2:2" x14ac:dyDescent="0.25">
      <c r="B1570"/>
    </row>
    <row r="1571" spans="2:2" x14ac:dyDescent="0.25">
      <c r="B1571"/>
    </row>
    <row r="1572" spans="2:2" x14ac:dyDescent="0.25">
      <c r="B1572"/>
    </row>
    <row r="1573" spans="2:2" x14ac:dyDescent="0.25">
      <c r="B1573"/>
    </row>
    <row r="1574" spans="2:2" x14ac:dyDescent="0.25">
      <c r="B1574"/>
    </row>
    <row r="1575" spans="2:2" x14ac:dyDescent="0.25">
      <c r="B1575"/>
    </row>
    <row r="1576" spans="2:2" x14ac:dyDescent="0.25">
      <c r="B1576"/>
    </row>
    <row r="1577" spans="2:2" x14ac:dyDescent="0.25">
      <c r="B1577"/>
    </row>
    <row r="1578" spans="2:2" x14ac:dyDescent="0.25">
      <c r="B1578"/>
    </row>
    <row r="1579" spans="2:2" x14ac:dyDescent="0.25">
      <c r="B1579"/>
    </row>
    <row r="1580" spans="2:2" x14ac:dyDescent="0.25">
      <c r="B1580"/>
    </row>
    <row r="1581" spans="2:2" x14ac:dyDescent="0.25">
      <c r="B1581"/>
    </row>
    <row r="1582" spans="2:2" x14ac:dyDescent="0.25">
      <c r="B1582"/>
    </row>
    <row r="1583" spans="2:2" x14ac:dyDescent="0.25">
      <c r="B1583"/>
    </row>
    <row r="1584" spans="2:2" x14ac:dyDescent="0.25">
      <c r="B1584"/>
    </row>
    <row r="1585" spans="2:2" x14ac:dyDescent="0.25">
      <c r="B1585"/>
    </row>
    <row r="1586" spans="2:2" x14ac:dyDescent="0.25">
      <c r="B1586"/>
    </row>
    <row r="1587" spans="2:2" x14ac:dyDescent="0.25">
      <c r="B1587"/>
    </row>
    <row r="1588" spans="2:2" x14ac:dyDescent="0.25">
      <c r="B1588"/>
    </row>
    <row r="1589" spans="2:2" x14ac:dyDescent="0.25">
      <c r="B1589"/>
    </row>
    <row r="1590" spans="2:2" x14ac:dyDescent="0.25">
      <c r="B1590"/>
    </row>
    <row r="1591" spans="2:2" x14ac:dyDescent="0.25">
      <c r="B1591"/>
    </row>
    <row r="1592" spans="2:2" x14ac:dyDescent="0.25">
      <c r="B1592"/>
    </row>
    <row r="1593" spans="2:2" x14ac:dyDescent="0.25">
      <c r="B1593"/>
    </row>
    <row r="1594" spans="2:2" x14ac:dyDescent="0.25">
      <c r="B1594"/>
    </row>
    <row r="1595" spans="2:2" x14ac:dyDescent="0.25">
      <c r="B1595"/>
    </row>
    <row r="1596" spans="2:2" x14ac:dyDescent="0.25">
      <c r="B1596"/>
    </row>
    <row r="1597" spans="2:2" x14ac:dyDescent="0.25">
      <c r="B1597"/>
    </row>
    <row r="1598" spans="2:2" x14ac:dyDescent="0.25">
      <c r="B1598"/>
    </row>
    <row r="1599" spans="2:2" x14ac:dyDescent="0.25">
      <c r="B1599"/>
    </row>
    <row r="1600" spans="2:2" x14ac:dyDescent="0.25">
      <c r="B1600"/>
    </row>
    <row r="1601" spans="2:2" x14ac:dyDescent="0.25">
      <c r="B1601"/>
    </row>
    <row r="1602" spans="2:2" x14ac:dyDescent="0.25">
      <c r="B1602"/>
    </row>
    <row r="1603" spans="2:2" x14ac:dyDescent="0.25">
      <c r="B1603"/>
    </row>
    <row r="1604" spans="2:2" x14ac:dyDescent="0.25">
      <c r="B1604"/>
    </row>
    <row r="1605" spans="2:2" x14ac:dyDescent="0.25">
      <c r="B1605"/>
    </row>
    <row r="1606" spans="2:2" x14ac:dyDescent="0.25">
      <c r="B1606"/>
    </row>
    <row r="1607" spans="2:2" x14ac:dyDescent="0.25">
      <c r="B1607"/>
    </row>
    <row r="1608" spans="2:2" x14ac:dyDescent="0.25">
      <c r="B1608"/>
    </row>
    <row r="1609" spans="2:2" x14ac:dyDescent="0.25">
      <c r="B1609"/>
    </row>
    <row r="1610" spans="2:2" x14ac:dyDescent="0.25">
      <c r="B1610"/>
    </row>
    <row r="1611" spans="2:2" x14ac:dyDescent="0.25">
      <c r="B1611"/>
    </row>
    <row r="1612" spans="2:2" x14ac:dyDescent="0.25">
      <c r="B1612"/>
    </row>
    <row r="1613" spans="2:2" x14ac:dyDescent="0.25">
      <c r="B1613"/>
    </row>
    <row r="1614" spans="2:2" x14ac:dyDescent="0.25">
      <c r="B1614"/>
    </row>
    <row r="1615" spans="2:2" x14ac:dyDescent="0.25">
      <c r="B1615"/>
    </row>
    <row r="1616" spans="2:2" x14ac:dyDescent="0.25">
      <c r="B1616"/>
    </row>
    <row r="1617" spans="2:2" x14ac:dyDescent="0.25">
      <c r="B1617"/>
    </row>
    <row r="1618" spans="2:2" x14ac:dyDescent="0.25">
      <c r="B1618"/>
    </row>
    <row r="1619" spans="2:2" x14ac:dyDescent="0.25">
      <c r="B1619"/>
    </row>
    <row r="1620" spans="2:2" x14ac:dyDescent="0.25">
      <c r="B1620"/>
    </row>
    <row r="1621" spans="2:2" x14ac:dyDescent="0.25">
      <c r="B1621"/>
    </row>
    <row r="1622" spans="2:2" x14ac:dyDescent="0.25">
      <c r="B1622"/>
    </row>
    <row r="1623" spans="2:2" x14ac:dyDescent="0.25">
      <c r="B1623"/>
    </row>
    <row r="1624" spans="2:2" x14ac:dyDescent="0.25">
      <c r="B1624"/>
    </row>
    <row r="1625" spans="2:2" x14ac:dyDescent="0.25">
      <c r="B1625"/>
    </row>
    <row r="1626" spans="2:2" x14ac:dyDescent="0.25">
      <c r="B1626"/>
    </row>
    <row r="1627" spans="2:2" x14ac:dyDescent="0.25">
      <c r="B1627"/>
    </row>
    <row r="1628" spans="2:2" x14ac:dyDescent="0.25">
      <c r="B1628"/>
    </row>
    <row r="1629" spans="2:2" x14ac:dyDescent="0.25">
      <c r="B1629"/>
    </row>
    <row r="1630" spans="2:2" x14ac:dyDescent="0.25">
      <c r="B1630"/>
    </row>
    <row r="1631" spans="2:2" x14ac:dyDescent="0.25">
      <c r="B1631"/>
    </row>
    <row r="1632" spans="2:2" x14ac:dyDescent="0.25">
      <c r="B1632"/>
    </row>
    <row r="1633" spans="2:2" x14ac:dyDescent="0.25">
      <c r="B1633"/>
    </row>
    <row r="1634" spans="2:2" x14ac:dyDescent="0.25">
      <c r="B1634"/>
    </row>
    <row r="1635" spans="2:2" x14ac:dyDescent="0.25">
      <c r="B1635"/>
    </row>
    <row r="1636" spans="2:2" x14ac:dyDescent="0.25">
      <c r="B1636"/>
    </row>
    <row r="1637" spans="2:2" x14ac:dyDescent="0.25">
      <c r="B1637"/>
    </row>
    <row r="1638" spans="2:2" x14ac:dyDescent="0.25">
      <c r="B1638"/>
    </row>
    <row r="1639" spans="2:2" x14ac:dyDescent="0.25">
      <c r="B1639"/>
    </row>
    <row r="1640" spans="2:2" x14ac:dyDescent="0.25">
      <c r="B1640"/>
    </row>
    <row r="1641" spans="2:2" x14ac:dyDescent="0.25">
      <c r="B1641"/>
    </row>
    <row r="1642" spans="2:2" x14ac:dyDescent="0.25">
      <c r="B1642"/>
    </row>
    <row r="1643" spans="2:2" x14ac:dyDescent="0.25">
      <c r="B1643"/>
    </row>
    <row r="1644" spans="2:2" x14ac:dyDescent="0.25">
      <c r="B1644"/>
    </row>
    <row r="1645" spans="2:2" x14ac:dyDescent="0.25">
      <c r="B1645"/>
    </row>
    <row r="1646" spans="2:2" x14ac:dyDescent="0.25">
      <c r="B1646"/>
    </row>
    <row r="1647" spans="2:2" x14ac:dyDescent="0.25">
      <c r="B1647"/>
    </row>
    <row r="1648" spans="2:2" x14ac:dyDescent="0.25">
      <c r="B1648"/>
    </row>
    <row r="1649" spans="2:2" x14ac:dyDescent="0.25">
      <c r="B1649"/>
    </row>
    <row r="1650" spans="2:2" x14ac:dyDescent="0.25">
      <c r="B1650"/>
    </row>
    <row r="1651" spans="2:2" x14ac:dyDescent="0.25">
      <c r="B1651"/>
    </row>
    <row r="1652" spans="2:2" x14ac:dyDescent="0.25">
      <c r="B1652"/>
    </row>
    <row r="1653" spans="2:2" x14ac:dyDescent="0.25">
      <c r="B1653"/>
    </row>
    <row r="1654" spans="2:2" x14ac:dyDescent="0.25">
      <c r="B1654"/>
    </row>
    <row r="1655" spans="2:2" x14ac:dyDescent="0.25">
      <c r="B1655"/>
    </row>
    <row r="1656" spans="2:2" x14ac:dyDescent="0.25">
      <c r="B1656"/>
    </row>
    <row r="1657" spans="2:2" x14ac:dyDescent="0.25">
      <c r="B1657"/>
    </row>
    <row r="1658" spans="2:2" x14ac:dyDescent="0.25">
      <c r="B1658"/>
    </row>
    <row r="1659" spans="2:2" x14ac:dyDescent="0.25">
      <c r="B1659"/>
    </row>
    <row r="1660" spans="2:2" x14ac:dyDescent="0.25">
      <c r="B1660"/>
    </row>
    <row r="1661" spans="2:2" x14ac:dyDescent="0.25">
      <c r="B1661"/>
    </row>
    <row r="1662" spans="2:2" x14ac:dyDescent="0.25">
      <c r="B1662"/>
    </row>
    <row r="1663" spans="2:2" x14ac:dyDescent="0.25">
      <c r="B1663"/>
    </row>
    <row r="1664" spans="2:2" x14ac:dyDescent="0.25">
      <c r="B1664"/>
    </row>
    <row r="1665" spans="2:2" x14ac:dyDescent="0.25">
      <c r="B1665"/>
    </row>
    <row r="1666" spans="2:2" x14ac:dyDescent="0.25">
      <c r="B1666"/>
    </row>
    <row r="1667" spans="2:2" x14ac:dyDescent="0.25">
      <c r="B1667"/>
    </row>
    <row r="1668" spans="2:2" x14ac:dyDescent="0.25">
      <c r="B1668"/>
    </row>
    <row r="1669" spans="2:2" x14ac:dyDescent="0.25">
      <c r="B1669"/>
    </row>
    <row r="1670" spans="2:2" x14ac:dyDescent="0.25">
      <c r="B1670"/>
    </row>
    <row r="1671" spans="2:2" x14ac:dyDescent="0.25">
      <c r="B1671"/>
    </row>
    <row r="1672" spans="2:2" x14ac:dyDescent="0.25">
      <c r="B1672"/>
    </row>
    <row r="1673" spans="2:2" x14ac:dyDescent="0.25">
      <c r="B1673"/>
    </row>
    <row r="1674" spans="2:2" x14ac:dyDescent="0.25">
      <c r="B1674"/>
    </row>
    <row r="1675" spans="2:2" x14ac:dyDescent="0.25">
      <c r="B1675"/>
    </row>
    <row r="1676" spans="2:2" x14ac:dyDescent="0.25">
      <c r="B1676"/>
    </row>
    <row r="1677" spans="2:2" x14ac:dyDescent="0.25">
      <c r="B1677"/>
    </row>
    <row r="1678" spans="2:2" x14ac:dyDescent="0.25">
      <c r="B1678"/>
    </row>
    <row r="1679" spans="2:2" x14ac:dyDescent="0.25">
      <c r="B1679"/>
    </row>
    <row r="1680" spans="2:2" x14ac:dyDescent="0.25">
      <c r="B1680"/>
    </row>
    <row r="1681" spans="2:2" x14ac:dyDescent="0.25">
      <c r="B1681"/>
    </row>
    <row r="1682" spans="2:2" x14ac:dyDescent="0.25">
      <c r="B1682"/>
    </row>
    <row r="1683" spans="2:2" x14ac:dyDescent="0.25">
      <c r="B1683"/>
    </row>
    <row r="1684" spans="2:2" x14ac:dyDescent="0.25">
      <c r="B1684"/>
    </row>
    <row r="1685" spans="2:2" x14ac:dyDescent="0.25">
      <c r="B1685"/>
    </row>
    <row r="1686" spans="2:2" x14ac:dyDescent="0.25">
      <c r="B1686"/>
    </row>
    <row r="1687" spans="2:2" x14ac:dyDescent="0.25">
      <c r="B1687"/>
    </row>
    <row r="1688" spans="2:2" x14ac:dyDescent="0.25">
      <c r="B1688"/>
    </row>
    <row r="1689" spans="2:2" x14ac:dyDescent="0.25">
      <c r="B1689"/>
    </row>
    <row r="1690" spans="2:2" x14ac:dyDescent="0.25">
      <c r="B1690"/>
    </row>
    <row r="1691" spans="2:2" x14ac:dyDescent="0.25">
      <c r="B1691"/>
    </row>
    <row r="1692" spans="2:2" x14ac:dyDescent="0.25">
      <c r="B1692"/>
    </row>
    <row r="1693" spans="2:2" x14ac:dyDescent="0.25">
      <c r="B1693"/>
    </row>
    <row r="1694" spans="2:2" x14ac:dyDescent="0.25">
      <c r="B1694"/>
    </row>
    <row r="1695" spans="2:2" x14ac:dyDescent="0.25">
      <c r="B1695"/>
    </row>
    <row r="1696" spans="2:2" x14ac:dyDescent="0.25">
      <c r="B1696"/>
    </row>
    <row r="1697" spans="2:2" x14ac:dyDescent="0.25">
      <c r="B1697"/>
    </row>
    <row r="1698" spans="2:2" x14ac:dyDescent="0.25">
      <c r="B1698"/>
    </row>
    <row r="1699" spans="2:2" x14ac:dyDescent="0.25">
      <c r="B1699"/>
    </row>
    <row r="1700" spans="2:2" x14ac:dyDescent="0.25">
      <c r="B1700"/>
    </row>
    <row r="1701" spans="2:2" x14ac:dyDescent="0.25">
      <c r="B1701"/>
    </row>
    <row r="1702" spans="2:2" x14ac:dyDescent="0.25">
      <c r="B1702"/>
    </row>
    <row r="1703" spans="2:2" x14ac:dyDescent="0.25">
      <c r="B1703"/>
    </row>
    <row r="1704" spans="2:2" x14ac:dyDescent="0.25">
      <c r="B1704"/>
    </row>
    <row r="1705" spans="2:2" x14ac:dyDescent="0.25">
      <c r="B1705"/>
    </row>
    <row r="1706" spans="2:2" x14ac:dyDescent="0.25">
      <c r="B1706"/>
    </row>
    <row r="1707" spans="2:2" x14ac:dyDescent="0.25">
      <c r="B1707"/>
    </row>
    <row r="1708" spans="2:2" x14ac:dyDescent="0.25">
      <c r="B1708"/>
    </row>
    <row r="1709" spans="2:2" x14ac:dyDescent="0.25">
      <c r="B1709"/>
    </row>
    <row r="1710" spans="2:2" x14ac:dyDescent="0.25">
      <c r="B1710"/>
    </row>
    <row r="1711" spans="2:2" x14ac:dyDescent="0.25">
      <c r="B1711"/>
    </row>
    <row r="1712" spans="2:2" x14ac:dyDescent="0.25">
      <c r="B1712"/>
    </row>
    <row r="1713" spans="2:2" x14ac:dyDescent="0.25">
      <c r="B1713"/>
    </row>
    <row r="1714" spans="2:2" x14ac:dyDescent="0.25">
      <c r="B1714"/>
    </row>
    <row r="1715" spans="2:2" x14ac:dyDescent="0.25">
      <c r="B1715"/>
    </row>
    <row r="1716" spans="2:2" x14ac:dyDescent="0.25">
      <c r="B1716"/>
    </row>
    <row r="1717" spans="2:2" x14ac:dyDescent="0.25">
      <c r="B1717"/>
    </row>
    <row r="1718" spans="2:2" x14ac:dyDescent="0.25">
      <c r="B1718"/>
    </row>
    <row r="1719" spans="2:2" x14ac:dyDescent="0.25">
      <c r="B1719"/>
    </row>
    <row r="1720" spans="2:2" x14ac:dyDescent="0.25">
      <c r="B1720"/>
    </row>
    <row r="1721" spans="2:2" x14ac:dyDescent="0.25">
      <c r="B1721"/>
    </row>
    <row r="1722" spans="2:2" x14ac:dyDescent="0.25">
      <c r="B1722"/>
    </row>
    <row r="1723" spans="2:2" x14ac:dyDescent="0.25">
      <c r="B1723"/>
    </row>
    <row r="1724" spans="2:2" x14ac:dyDescent="0.25">
      <c r="B1724"/>
    </row>
    <row r="1725" spans="2:2" x14ac:dyDescent="0.25">
      <c r="B1725"/>
    </row>
    <row r="1726" spans="2:2" x14ac:dyDescent="0.25">
      <c r="B1726"/>
    </row>
    <row r="1727" spans="2:2" x14ac:dyDescent="0.25">
      <c r="B1727"/>
    </row>
    <row r="1728" spans="2:2" x14ac:dyDescent="0.25">
      <c r="B1728"/>
    </row>
    <row r="1729" spans="2:2" x14ac:dyDescent="0.25">
      <c r="B1729"/>
    </row>
    <row r="1730" spans="2:2" x14ac:dyDescent="0.25">
      <c r="B1730"/>
    </row>
    <row r="1731" spans="2:2" x14ac:dyDescent="0.25">
      <c r="B1731"/>
    </row>
    <row r="1732" spans="2:2" x14ac:dyDescent="0.25">
      <c r="B1732"/>
    </row>
    <row r="1733" spans="2:2" x14ac:dyDescent="0.25">
      <c r="B1733"/>
    </row>
    <row r="1734" spans="2:2" x14ac:dyDescent="0.25">
      <c r="B1734"/>
    </row>
    <row r="1735" spans="2:2" x14ac:dyDescent="0.25">
      <c r="B1735"/>
    </row>
    <row r="1736" spans="2:2" x14ac:dyDescent="0.25">
      <c r="B1736"/>
    </row>
    <row r="1737" spans="2:2" x14ac:dyDescent="0.25">
      <c r="B1737"/>
    </row>
    <row r="1738" spans="2:2" x14ac:dyDescent="0.25">
      <c r="B1738"/>
    </row>
    <row r="1739" spans="2:2" x14ac:dyDescent="0.25">
      <c r="B1739"/>
    </row>
    <row r="1740" spans="2:2" x14ac:dyDescent="0.25">
      <c r="B1740"/>
    </row>
    <row r="1741" spans="2:2" x14ac:dyDescent="0.25">
      <c r="B1741"/>
    </row>
    <row r="1742" spans="2:2" x14ac:dyDescent="0.25">
      <c r="B1742"/>
    </row>
    <row r="1743" spans="2:2" x14ac:dyDescent="0.25">
      <c r="B1743"/>
    </row>
    <row r="1744" spans="2:2" x14ac:dyDescent="0.25">
      <c r="B1744"/>
    </row>
    <row r="1745" spans="2:2" x14ac:dyDescent="0.25">
      <c r="B1745"/>
    </row>
    <row r="1746" spans="2:2" x14ac:dyDescent="0.25">
      <c r="B1746"/>
    </row>
    <row r="1747" spans="2:2" x14ac:dyDescent="0.25">
      <c r="B1747"/>
    </row>
    <row r="1748" spans="2:2" x14ac:dyDescent="0.25">
      <c r="B1748"/>
    </row>
    <row r="1749" spans="2:2" x14ac:dyDescent="0.25">
      <c r="B1749"/>
    </row>
    <row r="1750" spans="2:2" x14ac:dyDescent="0.25">
      <c r="B1750"/>
    </row>
    <row r="1751" spans="2:2" x14ac:dyDescent="0.25">
      <c r="B1751"/>
    </row>
    <row r="1752" spans="2:2" x14ac:dyDescent="0.25">
      <c r="B1752"/>
    </row>
    <row r="1753" spans="2:2" x14ac:dyDescent="0.25">
      <c r="B1753"/>
    </row>
    <row r="1754" spans="2:2" x14ac:dyDescent="0.25">
      <c r="B1754"/>
    </row>
    <row r="1755" spans="2:2" x14ac:dyDescent="0.25">
      <c r="B1755"/>
    </row>
    <row r="1756" spans="2:2" x14ac:dyDescent="0.25">
      <c r="B1756"/>
    </row>
    <row r="1757" spans="2:2" x14ac:dyDescent="0.25">
      <c r="B1757"/>
    </row>
    <row r="1758" spans="2:2" x14ac:dyDescent="0.25">
      <c r="B1758"/>
    </row>
    <row r="1759" spans="2:2" x14ac:dyDescent="0.25">
      <c r="B1759"/>
    </row>
    <row r="1760" spans="2:2" x14ac:dyDescent="0.25">
      <c r="B1760"/>
    </row>
    <row r="1761" spans="2:2" x14ac:dyDescent="0.25">
      <c r="B1761"/>
    </row>
    <row r="1762" spans="2:2" x14ac:dyDescent="0.25">
      <c r="B1762"/>
    </row>
    <row r="1763" spans="2:2" x14ac:dyDescent="0.25">
      <c r="B1763"/>
    </row>
    <row r="1764" spans="2:2" x14ac:dyDescent="0.25">
      <c r="B1764"/>
    </row>
    <row r="1765" spans="2:2" x14ac:dyDescent="0.25">
      <c r="B1765"/>
    </row>
    <row r="1766" spans="2:2" x14ac:dyDescent="0.25">
      <c r="B1766"/>
    </row>
    <row r="1767" spans="2:2" x14ac:dyDescent="0.25">
      <c r="B1767"/>
    </row>
    <row r="1768" spans="2:2" x14ac:dyDescent="0.25">
      <c r="B1768"/>
    </row>
    <row r="1769" spans="2:2" x14ac:dyDescent="0.25">
      <c r="B1769"/>
    </row>
    <row r="1770" spans="2:2" x14ac:dyDescent="0.25">
      <c r="B1770"/>
    </row>
    <row r="1771" spans="2:2" x14ac:dyDescent="0.25">
      <c r="B1771"/>
    </row>
    <row r="1772" spans="2:2" x14ac:dyDescent="0.25">
      <c r="B1772"/>
    </row>
    <row r="1773" spans="2:2" x14ac:dyDescent="0.25">
      <c r="B1773"/>
    </row>
    <row r="1774" spans="2:2" x14ac:dyDescent="0.25">
      <c r="B1774"/>
    </row>
    <row r="1775" spans="2:2" x14ac:dyDescent="0.25">
      <c r="B1775"/>
    </row>
    <row r="1776" spans="2:2" x14ac:dyDescent="0.25">
      <c r="B1776"/>
    </row>
    <row r="1777" spans="2:2" x14ac:dyDescent="0.25">
      <c r="B1777"/>
    </row>
    <row r="1778" spans="2:2" x14ac:dyDescent="0.25">
      <c r="B1778"/>
    </row>
    <row r="1779" spans="2:2" x14ac:dyDescent="0.25">
      <c r="B1779"/>
    </row>
    <row r="1780" spans="2:2" x14ac:dyDescent="0.25">
      <c r="B1780"/>
    </row>
    <row r="1781" spans="2:2" x14ac:dyDescent="0.25">
      <c r="B1781"/>
    </row>
    <row r="1782" spans="2:2" x14ac:dyDescent="0.25">
      <c r="B1782"/>
    </row>
    <row r="1783" spans="2:2" x14ac:dyDescent="0.25">
      <c r="B1783"/>
    </row>
    <row r="1784" spans="2:2" x14ac:dyDescent="0.25">
      <c r="B1784"/>
    </row>
    <row r="1785" spans="2:2" x14ac:dyDescent="0.25">
      <c r="B1785"/>
    </row>
    <row r="1786" spans="2:2" x14ac:dyDescent="0.25">
      <c r="B1786"/>
    </row>
    <row r="1787" spans="2:2" x14ac:dyDescent="0.25">
      <c r="B1787"/>
    </row>
    <row r="1788" spans="2:2" x14ac:dyDescent="0.25">
      <c r="B1788"/>
    </row>
    <row r="1789" spans="2:2" x14ac:dyDescent="0.25">
      <c r="B1789"/>
    </row>
    <row r="1790" spans="2:2" x14ac:dyDescent="0.25">
      <c r="B1790"/>
    </row>
    <row r="1791" spans="2:2" x14ac:dyDescent="0.25">
      <c r="B1791"/>
    </row>
    <row r="1792" spans="2:2" x14ac:dyDescent="0.25">
      <c r="B1792"/>
    </row>
    <row r="1793" spans="2:2" x14ac:dyDescent="0.25">
      <c r="B1793"/>
    </row>
    <row r="1794" spans="2:2" x14ac:dyDescent="0.25">
      <c r="B1794"/>
    </row>
    <row r="1795" spans="2:2" x14ac:dyDescent="0.25">
      <c r="B1795"/>
    </row>
    <row r="1796" spans="2:2" x14ac:dyDescent="0.25">
      <c r="B1796"/>
    </row>
    <row r="1797" spans="2:2" x14ac:dyDescent="0.25">
      <c r="B1797"/>
    </row>
    <row r="1798" spans="2:2" x14ac:dyDescent="0.25">
      <c r="B1798"/>
    </row>
    <row r="1799" spans="2:2" x14ac:dyDescent="0.25">
      <c r="B1799"/>
    </row>
    <row r="1800" spans="2:2" x14ac:dyDescent="0.25">
      <c r="B1800"/>
    </row>
    <row r="1801" spans="2:2" x14ac:dyDescent="0.25">
      <c r="B1801"/>
    </row>
    <row r="1802" spans="2:2" x14ac:dyDescent="0.25">
      <c r="B1802"/>
    </row>
    <row r="1803" spans="2:2" x14ac:dyDescent="0.25">
      <c r="B1803"/>
    </row>
    <row r="1804" spans="2:2" x14ac:dyDescent="0.25">
      <c r="B1804"/>
    </row>
    <row r="1805" spans="2:2" x14ac:dyDescent="0.25">
      <c r="B1805"/>
    </row>
    <row r="1806" spans="2:2" x14ac:dyDescent="0.25">
      <c r="B1806"/>
    </row>
    <row r="1807" spans="2:2" x14ac:dyDescent="0.25">
      <c r="B1807"/>
    </row>
    <row r="1808" spans="2:2" x14ac:dyDescent="0.25">
      <c r="B1808"/>
    </row>
    <row r="1809" spans="2:2" x14ac:dyDescent="0.25">
      <c r="B1809"/>
    </row>
    <row r="1810" spans="2:2" x14ac:dyDescent="0.25">
      <c r="B1810"/>
    </row>
    <row r="1811" spans="2:2" x14ac:dyDescent="0.25">
      <c r="B1811"/>
    </row>
    <row r="1812" spans="2:2" x14ac:dyDescent="0.25">
      <c r="B1812"/>
    </row>
    <row r="1813" spans="2:2" x14ac:dyDescent="0.25">
      <c r="B1813"/>
    </row>
    <row r="1814" spans="2:2" x14ac:dyDescent="0.25">
      <c r="B1814"/>
    </row>
    <row r="1815" spans="2:2" x14ac:dyDescent="0.25">
      <c r="B1815"/>
    </row>
    <row r="1816" spans="2:2" x14ac:dyDescent="0.25">
      <c r="B1816"/>
    </row>
    <row r="1817" spans="2:2" x14ac:dyDescent="0.25">
      <c r="B1817"/>
    </row>
    <row r="1818" spans="2:2" x14ac:dyDescent="0.25">
      <c r="B1818"/>
    </row>
    <row r="1819" spans="2:2" x14ac:dyDescent="0.25">
      <c r="B1819"/>
    </row>
    <row r="1820" spans="2:2" x14ac:dyDescent="0.25">
      <c r="B1820"/>
    </row>
    <row r="1821" spans="2:2" x14ac:dyDescent="0.25">
      <c r="B1821"/>
    </row>
    <row r="1822" spans="2:2" x14ac:dyDescent="0.25">
      <c r="B1822"/>
    </row>
    <row r="1823" spans="2:2" x14ac:dyDescent="0.25">
      <c r="B1823"/>
    </row>
    <row r="1824" spans="2:2" x14ac:dyDescent="0.25">
      <c r="B1824"/>
    </row>
    <row r="1825" spans="2:2" x14ac:dyDescent="0.25">
      <c r="B1825"/>
    </row>
    <row r="1826" spans="2:2" x14ac:dyDescent="0.25">
      <c r="B1826"/>
    </row>
    <row r="1827" spans="2:2" x14ac:dyDescent="0.25">
      <c r="B1827"/>
    </row>
    <row r="1828" spans="2:2" x14ac:dyDescent="0.25">
      <c r="B1828"/>
    </row>
    <row r="1829" spans="2:2" x14ac:dyDescent="0.25">
      <c r="B1829"/>
    </row>
    <row r="1830" spans="2:2" x14ac:dyDescent="0.25">
      <c r="B1830"/>
    </row>
    <row r="1831" spans="2:2" x14ac:dyDescent="0.25">
      <c r="B1831"/>
    </row>
    <row r="1832" spans="2:2" x14ac:dyDescent="0.25">
      <c r="B1832"/>
    </row>
    <row r="1833" spans="2:2" x14ac:dyDescent="0.25">
      <c r="B1833"/>
    </row>
    <row r="1834" spans="2:2" x14ac:dyDescent="0.25">
      <c r="B1834"/>
    </row>
    <row r="1835" spans="2:2" x14ac:dyDescent="0.25">
      <c r="B1835"/>
    </row>
    <row r="1836" spans="2:2" x14ac:dyDescent="0.25">
      <c r="B1836"/>
    </row>
    <row r="1837" spans="2:2" x14ac:dyDescent="0.25">
      <c r="B1837"/>
    </row>
    <row r="1838" spans="2:2" x14ac:dyDescent="0.25">
      <c r="B1838"/>
    </row>
    <row r="1839" spans="2:2" x14ac:dyDescent="0.25">
      <c r="B1839"/>
    </row>
    <row r="1840" spans="2:2" x14ac:dyDescent="0.25">
      <c r="B1840"/>
    </row>
    <row r="1841" spans="2:2" x14ac:dyDescent="0.25">
      <c r="B1841"/>
    </row>
    <row r="1842" spans="2:2" x14ac:dyDescent="0.25">
      <c r="B1842"/>
    </row>
    <row r="1843" spans="2:2" x14ac:dyDescent="0.25">
      <c r="B1843"/>
    </row>
    <row r="1844" spans="2:2" x14ac:dyDescent="0.25">
      <c r="B1844"/>
    </row>
    <row r="1845" spans="2:2" x14ac:dyDescent="0.25">
      <c r="B1845"/>
    </row>
    <row r="1846" spans="2:2" x14ac:dyDescent="0.25">
      <c r="B1846"/>
    </row>
    <row r="1847" spans="2:2" x14ac:dyDescent="0.25">
      <c r="B1847"/>
    </row>
    <row r="1848" spans="2:2" x14ac:dyDescent="0.25">
      <c r="B1848"/>
    </row>
    <row r="1849" spans="2:2" x14ac:dyDescent="0.25">
      <c r="B1849"/>
    </row>
    <row r="1850" spans="2:2" x14ac:dyDescent="0.25">
      <c r="B1850"/>
    </row>
    <row r="1851" spans="2:2" x14ac:dyDescent="0.25">
      <c r="B1851"/>
    </row>
    <row r="1852" spans="2:2" x14ac:dyDescent="0.25">
      <c r="B1852"/>
    </row>
    <row r="1853" spans="2:2" x14ac:dyDescent="0.25">
      <c r="B1853"/>
    </row>
    <row r="1854" spans="2:2" x14ac:dyDescent="0.25">
      <c r="B1854"/>
    </row>
    <row r="1855" spans="2:2" x14ac:dyDescent="0.25">
      <c r="B1855"/>
    </row>
    <row r="1856" spans="2:2" x14ac:dyDescent="0.25">
      <c r="B1856"/>
    </row>
    <row r="1857" spans="2:2" x14ac:dyDescent="0.25">
      <c r="B1857"/>
    </row>
    <row r="1858" spans="2:2" x14ac:dyDescent="0.25">
      <c r="B1858"/>
    </row>
    <row r="1859" spans="2:2" x14ac:dyDescent="0.25">
      <c r="B1859"/>
    </row>
    <row r="1860" spans="2:2" x14ac:dyDescent="0.25">
      <c r="B1860"/>
    </row>
    <row r="1861" spans="2:2" x14ac:dyDescent="0.25">
      <c r="B1861"/>
    </row>
    <row r="1862" spans="2:2" x14ac:dyDescent="0.25">
      <c r="B1862"/>
    </row>
    <row r="1863" spans="2:2" x14ac:dyDescent="0.25">
      <c r="B1863"/>
    </row>
    <row r="1864" spans="2:2" x14ac:dyDescent="0.25">
      <c r="B1864"/>
    </row>
    <row r="1865" spans="2:2" x14ac:dyDescent="0.25">
      <c r="B1865"/>
    </row>
    <row r="1866" spans="2:2" x14ac:dyDescent="0.25">
      <c r="B1866"/>
    </row>
    <row r="1867" spans="2:2" x14ac:dyDescent="0.25">
      <c r="B1867"/>
    </row>
    <row r="1868" spans="2:2" x14ac:dyDescent="0.25">
      <c r="B1868"/>
    </row>
    <row r="1869" spans="2:2" x14ac:dyDescent="0.25">
      <c r="B1869"/>
    </row>
    <row r="1870" spans="2:2" x14ac:dyDescent="0.25">
      <c r="B1870"/>
    </row>
    <row r="1871" spans="2:2" x14ac:dyDescent="0.25">
      <c r="B1871"/>
    </row>
    <row r="1872" spans="2:2" x14ac:dyDescent="0.25">
      <c r="B1872"/>
    </row>
    <row r="1873" spans="2:2" x14ac:dyDescent="0.25">
      <c r="B1873"/>
    </row>
    <row r="1874" spans="2:2" x14ac:dyDescent="0.25">
      <c r="B1874"/>
    </row>
    <row r="1875" spans="2:2" x14ac:dyDescent="0.25">
      <c r="B1875"/>
    </row>
    <row r="1876" spans="2:2" x14ac:dyDescent="0.25">
      <c r="B1876"/>
    </row>
    <row r="1877" spans="2:2" x14ac:dyDescent="0.25">
      <c r="B1877"/>
    </row>
    <row r="1878" spans="2:2" x14ac:dyDescent="0.25">
      <c r="B1878"/>
    </row>
    <row r="1879" spans="2:2" x14ac:dyDescent="0.25">
      <c r="B1879"/>
    </row>
    <row r="1880" spans="2:2" x14ac:dyDescent="0.25">
      <c r="B1880"/>
    </row>
    <row r="1881" spans="2:2" x14ac:dyDescent="0.25">
      <c r="B1881"/>
    </row>
    <row r="1882" spans="2:2" x14ac:dyDescent="0.25">
      <c r="B1882"/>
    </row>
    <row r="1883" spans="2:2" x14ac:dyDescent="0.25">
      <c r="B1883"/>
    </row>
    <row r="1884" spans="2:2" x14ac:dyDescent="0.25">
      <c r="B1884"/>
    </row>
    <row r="1885" spans="2:2" x14ac:dyDescent="0.25">
      <c r="B1885"/>
    </row>
    <row r="1886" spans="2:2" x14ac:dyDescent="0.25">
      <c r="B1886"/>
    </row>
    <row r="1887" spans="2:2" x14ac:dyDescent="0.25">
      <c r="B1887"/>
    </row>
    <row r="1888" spans="2:2" x14ac:dyDescent="0.25">
      <c r="B1888"/>
    </row>
    <row r="1889" spans="2:2" x14ac:dyDescent="0.25">
      <c r="B1889"/>
    </row>
    <row r="1890" spans="2:2" x14ac:dyDescent="0.25">
      <c r="B1890"/>
    </row>
    <row r="1891" spans="2:2" x14ac:dyDescent="0.25">
      <c r="B1891"/>
    </row>
    <row r="1892" spans="2:2" x14ac:dyDescent="0.25">
      <c r="B1892"/>
    </row>
    <row r="1893" spans="2:2" x14ac:dyDescent="0.25">
      <c r="B1893"/>
    </row>
    <row r="1894" spans="2:2" x14ac:dyDescent="0.25">
      <c r="B1894"/>
    </row>
    <row r="1895" spans="2:2" x14ac:dyDescent="0.25">
      <c r="B1895"/>
    </row>
    <row r="1896" spans="2:2" x14ac:dyDescent="0.25">
      <c r="B1896"/>
    </row>
    <row r="1897" spans="2:2" x14ac:dyDescent="0.25">
      <c r="B1897"/>
    </row>
    <row r="1898" spans="2:2" x14ac:dyDescent="0.25">
      <c r="B1898"/>
    </row>
    <row r="1899" spans="2:2" x14ac:dyDescent="0.25">
      <c r="B1899"/>
    </row>
    <row r="1900" spans="2:2" x14ac:dyDescent="0.25">
      <c r="B1900"/>
    </row>
    <row r="1901" spans="2:2" x14ac:dyDescent="0.25">
      <c r="B1901"/>
    </row>
    <row r="1902" spans="2:2" x14ac:dyDescent="0.25">
      <c r="B1902"/>
    </row>
    <row r="1903" spans="2:2" x14ac:dyDescent="0.25">
      <c r="B1903"/>
    </row>
    <row r="1904" spans="2:2" x14ac:dyDescent="0.25">
      <c r="B1904"/>
    </row>
    <row r="1905" spans="2:2" x14ac:dyDescent="0.25">
      <c r="B1905"/>
    </row>
    <row r="1906" spans="2:2" x14ac:dyDescent="0.25">
      <c r="B1906"/>
    </row>
    <row r="1907" spans="2:2" x14ac:dyDescent="0.25">
      <c r="B1907"/>
    </row>
    <row r="1908" spans="2:2" x14ac:dyDescent="0.25">
      <c r="B1908"/>
    </row>
    <row r="1909" spans="2:2" x14ac:dyDescent="0.25">
      <c r="B1909"/>
    </row>
    <row r="1910" spans="2:2" x14ac:dyDescent="0.25">
      <c r="B1910"/>
    </row>
    <row r="1911" spans="2:2" x14ac:dyDescent="0.25">
      <c r="B1911"/>
    </row>
    <row r="1912" spans="2:2" x14ac:dyDescent="0.25">
      <c r="B1912"/>
    </row>
    <row r="1913" spans="2:2" x14ac:dyDescent="0.25">
      <c r="B1913"/>
    </row>
    <row r="1914" spans="2:2" x14ac:dyDescent="0.25">
      <c r="B1914"/>
    </row>
    <row r="1915" spans="2:2" x14ac:dyDescent="0.25">
      <c r="B1915"/>
    </row>
    <row r="1916" spans="2:2" x14ac:dyDescent="0.25">
      <c r="B1916"/>
    </row>
    <row r="1917" spans="2:2" x14ac:dyDescent="0.25">
      <c r="B1917"/>
    </row>
    <row r="1918" spans="2:2" x14ac:dyDescent="0.25">
      <c r="B1918"/>
    </row>
    <row r="1919" spans="2:2" x14ac:dyDescent="0.25">
      <c r="B1919"/>
    </row>
    <row r="1920" spans="2:2" x14ac:dyDescent="0.25">
      <c r="B1920"/>
    </row>
    <row r="1921" spans="2:2" x14ac:dyDescent="0.25">
      <c r="B1921"/>
    </row>
    <row r="1922" spans="2:2" x14ac:dyDescent="0.25">
      <c r="B1922"/>
    </row>
    <row r="1923" spans="2:2" x14ac:dyDescent="0.25">
      <c r="B1923"/>
    </row>
    <row r="1924" spans="2:2" x14ac:dyDescent="0.25">
      <c r="B1924"/>
    </row>
    <row r="1925" spans="2:2" x14ac:dyDescent="0.25">
      <c r="B1925"/>
    </row>
    <row r="1926" spans="2:2" x14ac:dyDescent="0.25">
      <c r="B1926"/>
    </row>
    <row r="1927" spans="2:2" x14ac:dyDescent="0.25">
      <c r="B1927"/>
    </row>
    <row r="1928" spans="2:2" x14ac:dyDescent="0.25">
      <c r="B1928"/>
    </row>
    <row r="1929" spans="2:2" x14ac:dyDescent="0.25">
      <c r="B1929"/>
    </row>
    <row r="1930" spans="2:2" x14ac:dyDescent="0.25">
      <c r="B1930"/>
    </row>
    <row r="1931" spans="2:2" x14ac:dyDescent="0.25">
      <c r="B1931"/>
    </row>
    <row r="1932" spans="2:2" x14ac:dyDescent="0.25">
      <c r="B1932"/>
    </row>
    <row r="1933" spans="2:2" x14ac:dyDescent="0.25">
      <c r="B1933"/>
    </row>
    <row r="1934" spans="2:2" x14ac:dyDescent="0.25">
      <c r="B1934"/>
    </row>
    <row r="1935" spans="2:2" x14ac:dyDescent="0.25">
      <c r="B1935"/>
    </row>
    <row r="1936" spans="2:2" x14ac:dyDescent="0.25">
      <c r="B1936"/>
    </row>
    <row r="1937" spans="2:2" x14ac:dyDescent="0.25">
      <c r="B1937"/>
    </row>
    <row r="1938" spans="2:2" x14ac:dyDescent="0.25">
      <c r="B1938"/>
    </row>
    <row r="1939" spans="2:2" x14ac:dyDescent="0.25">
      <c r="B1939"/>
    </row>
    <row r="1940" spans="2:2" x14ac:dyDescent="0.25">
      <c r="B1940"/>
    </row>
    <row r="1941" spans="2:2" x14ac:dyDescent="0.25">
      <c r="B1941"/>
    </row>
    <row r="1942" spans="2:2" x14ac:dyDescent="0.25">
      <c r="B1942"/>
    </row>
    <row r="1943" spans="2:2" x14ac:dyDescent="0.25">
      <c r="B1943"/>
    </row>
    <row r="1944" spans="2:2" x14ac:dyDescent="0.25">
      <c r="B1944"/>
    </row>
    <row r="1945" spans="2:2" x14ac:dyDescent="0.25">
      <c r="B1945"/>
    </row>
    <row r="1946" spans="2:2" x14ac:dyDescent="0.25">
      <c r="B1946"/>
    </row>
    <row r="1947" spans="2:2" x14ac:dyDescent="0.25">
      <c r="B1947"/>
    </row>
    <row r="1948" spans="2:2" x14ac:dyDescent="0.25">
      <c r="B1948"/>
    </row>
    <row r="1949" spans="2:2" x14ac:dyDescent="0.25">
      <c r="B1949"/>
    </row>
    <row r="1950" spans="2:2" x14ac:dyDescent="0.25">
      <c r="B1950"/>
    </row>
    <row r="1951" spans="2:2" x14ac:dyDescent="0.25">
      <c r="B1951"/>
    </row>
    <row r="1952" spans="2:2" x14ac:dyDescent="0.25">
      <c r="B1952"/>
    </row>
    <row r="1953" spans="2:2" x14ac:dyDescent="0.25">
      <c r="B1953"/>
    </row>
    <row r="1954" spans="2:2" x14ac:dyDescent="0.25">
      <c r="B1954"/>
    </row>
    <row r="1955" spans="2:2" x14ac:dyDescent="0.25">
      <c r="B1955"/>
    </row>
    <row r="1956" spans="2:2" x14ac:dyDescent="0.25">
      <c r="B1956"/>
    </row>
    <row r="1957" spans="2:2" x14ac:dyDescent="0.25">
      <c r="B1957"/>
    </row>
    <row r="1958" spans="2:2" x14ac:dyDescent="0.25">
      <c r="B1958"/>
    </row>
    <row r="1959" spans="2:2" x14ac:dyDescent="0.25">
      <c r="B1959"/>
    </row>
    <row r="1960" spans="2:2" x14ac:dyDescent="0.25">
      <c r="B1960"/>
    </row>
    <row r="1961" spans="2:2" x14ac:dyDescent="0.25">
      <c r="B1961"/>
    </row>
    <row r="1962" spans="2:2" x14ac:dyDescent="0.25">
      <c r="B1962"/>
    </row>
    <row r="1963" spans="2:2" x14ac:dyDescent="0.25">
      <c r="B1963"/>
    </row>
    <row r="1964" spans="2:2" x14ac:dyDescent="0.25">
      <c r="B1964"/>
    </row>
    <row r="1965" spans="2:2" x14ac:dyDescent="0.25">
      <c r="B1965"/>
    </row>
    <row r="1966" spans="2:2" x14ac:dyDescent="0.25">
      <c r="B1966"/>
    </row>
    <row r="1967" spans="2:2" x14ac:dyDescent="0.25">
      <c r="B1967"/>
    </row>
    <row r="1968" spans="2:2" x14ac:dyDescent="0.25">
      <c r="B1968"/>
    </row>
    <row r="1969" spans="2:2" x14ac:dyDescent="0.25">
      <c r="B1969"/>
    </row>
    <row r="1970" spans="2:2" x14ac:dyDescent="0.25">
      <c r="B1970"/>
    </row>
    <row r="1971" spans="2:2" x14ac:dyDescent="0.25">
      <c r="B1971"/>
    </row>
    <row r="1972" spans="2:2" x14ac:dyDescent="0.25">
      <c r="B1972"/>
    </row>
    <row r="1973" spans="2:2" x14ac:dyDescent="0.25">
      <c r="B1973"/>
    </row>
    <row r="1974" spans="2:2" x14ac:dyDescent="0.25">
      <c r="B1974"/>
    </row>
    <row r="1975" spans="2:2" x14ac:dyDescent="0.25">
      <c r="B1975"/>
    </row>
    <row r="1976" spans="2:2" x14ac:dyDescent="0.25">
      <c r="B1976"/>
    </row>
    <row r="1977" spans="2:2" x14ac:dyDescent="0.25">
      <c r="B1977"/>
    </row>
    <row r="1978" spans="2:2" x14ac:dyDescent="0.25">
      <c r="B1978"/>
    </row>
    <row r="1979" spans="2:2" x14ac:dyDescent="0.25">
      <c r="B1979"/>
    </row>
    <row r="1980" spans="2:2" x14ac:dyDescent="0.25">
      <c r="B1980"/>
    </row>
    <row r="1981" spans="2:2" x14ac:dyDescent="0.25">
      <c r="B1981"/>
    </row>
    <row r="1982" spans="2:2" x14ac:dyDescent="0.25">
      <c r="B1982"/>
    </row>
    <row r="1983" spans="2:2" x14ac:dyDescent="0.25">
      <c r="B1983"/>
    </row>
    <row r="1984" spans="2:2" x14ac:dyDescent="0.25">
      <c r="B1984"/>
    </row>
    <row r="1985" spans="2:2" x14ac:dyDescent="0.25">
      <c r="B1985"/>
    </row>
    <row r="1986" spans="2:2" x14ac:dyDescent="0.25">
      <c r="B1986"/>
    </row>
    <row r="1987" spans="2:2" x14ac:dyDescent="0.25">
      <c r="B1987"/>
    </row>
    <row r="1988" spans="2:2" x14ac:dyDescent="0.25">
      <c r="B1988"/>
    </row>
    <row r="1989" spans="2:2" x14ac:dyDescent="0.25">
      <c r="B1989"/>
    </row>
    <row r="1990" spans="2:2" x14ac:dyDescent="0.25">
      <c r="B1990"/>
    </row>
    <row r="1991" spans="2:2" x14ac:dyDescent="0.25">
      <c r="B1991"/>
    </row>
    <row r="1992" spans="2:2" x14ac:dyDescent="0.25">
      <c r="B1992"/>
    </row>
    <row r="1993" spans="2:2" x14ac:dyDescent="0.25">
      <c r="B1993"/>
    </row>
    <row r="1994" spans="2:2" x14ac:dyDescent="0.25">
      <c r="B1994"/>
    </row>
    <row r="1995" spans="2:2" x14ac:dyDescent="0.25">
      <c r="B1995"/>
    </row>
    <row r="1996" spans="2:2" x14ac:dyDescent="0.25">
      <c r="B1996"/>
    </row>
    <row r="1997" spans="2:2" x14ac:dyDescent="0.25">
      <c r="B1997"/>
    </row>
    <row r="1998" spans="2:2" x14ac:dyDescent="0.25">
      <c r="B1998"/>
    </row>
    <row r="1999" spans="2:2" x14ac:dyDescent="0.25">
      <c r="B1999"/>
    </row>
    <row r="2000" spans="2:2" x14ac:dyDescent="0.25">
      <c r="B2000"/>
    </row>
    <row r="2001" spans="2:2" x14ac:dyDescent="0.25">
      <c r="B2001"/>
    </row>
    <row r="2002" spans="2:2" x14ac:dyDescent="0.25">
      <c r="B2002"/>
    </row>
    <row r="2003" spans="2:2" x14ac:dyDescent="0.25">
      <c r="B2003"/>
    </row>
    <row r="2004" spans="2:2" x14ac:dyDescent="0.25">
      <c r="B2004"/>
    </row>
    <row r="2005" spans="2:2" x14ac:dyDescent="0.25">
      <c r="B2005"/>
    </row>
    <row r="2006" spans="2:2" x14ac:dyDescent="0.25">
      <c r="B2006"/>
    </row>
    <row r="2007" spans="2:2" x14ac:dyDescent="0.25">
      <c r="B2007"/>
    </row>
    <row r="2008" spans="2:2" x14ac:dyDescent="0.25">
      <c r="B2008"/>
    </row>
    <row r="2009" spans="2:2" x14ac:dyDescent="0.25">
      <c r="B2009"/>
    </row>
    <row r="2010" spans="2:2" x14ac:dyDescent="0.25">
      <c r="B2010"/>
    </row>
    <row r="2011" spans="2:2" x14ac:dyDescent="0.25">
      <c r="B2011"/>
    </row>
    <row r="2012" spans="2:2" x14ac:dyDescent="0.25">
      <c r="B2012"/>
    </row>
    <row r="2013" spans="2:2" x14ac:dyDescent="0.25">
      <c r="B2013"/>
    </row>
    <row r="2014" spans="2:2" x14ac:dyDescent="0.25">
      <c r="B2014"/>
    </row>
    <row r="2015" spans="2:2" x14ac:dyDescent="0.25">
      <c r="B2015"/>
    </row>
    <row r="2016" spans="2:2" x14ac:dyDescent="0.25">
      <c r="B2016"/>
    </row>
    <row r="2017" spans="2:2" x14ac:dyDescent="0.25">
      <c r="B2017"/>
    </row>
    <row r="2018" spans="2:2" x14ac:dyDescent="0.25">
      <c r="B2018"/>
    </row>
    <row r="2019" spans="2:2" x14ac:dyDescent="0.25">
      <c r="B2019"/>
    </row>
    <row r="2020" spans="2:2" x14ac:dyDescent="0.25">
      <c r="B2020"/>
    </row>
    <row r="2021" spans="2:2" x14ac:dyDescent="0.25">
      <c r="B2021"/>
    </row>
    <row r="2022" spans="2:2" x14ac:dyDescent="0.25">
      <c r="B2022"/>
    </row>
    <row r="2023" spans="2:2" x14ac:dyDescent="0.25">
      <c r="B2023"/>
    </row>
    <row r="2024" spans="2:2" x14ac:dyDescent="0.25">
      <c r="B2024"/>
    </row>
    <row r="2025" spans="2:2" x14ac:dyDescent="0.25">
      <c r="B2025"/>
    </row>
    <row r="2026" spans="2:2" x14ac:dyDescent="0.25">
      <c r="B2026"/>
    </row>
    <row r="2027" spans="2:2" x14ac:dyDescent="0.25">
      <c r="B2027"/>
    </row>
    <row r="2028" spans="2:2" x14ac:dyDescent="0.25">
      <c r="B2028"/>
    </row>
    <row r="2029" spans="2:2" x14ac:dyDescent="0.25">
      <c r="B2029"/>
    </row>
    <row r="2030" spans="2:2" x14ac:dyDescent="0.25">
      <c r="B2030"/>
    </row>
    <row r="2031" spans="2:2" x14ac:dyDescent="0.25">
      <c r="B2031"/>
    </row>
    <row r="2032" spans="2:2" x14ac:dyDescent="0.25">
      <c r="B2032"/>
    </row>
    <row r="2033" spans="2:2" x14ac:dyDescent="0.25">
      <c r="B2033"/>
    </row>
    <row r="2034" spans="2:2" x14ac:dyDescent="0.25">
      <c r="B2034"/>
    </row>
    <row r="2035" spans="2:2" x14ac:dyDescent="0.25">
      <c r="B2035"/>
    </row>
    <row r="2036" spans="2:2" x14ac:dyDescent="0.25">
      <c r="B2036"/>
    </row>
    <row r="2037" spans="2:2" x14ac:dyDescent="0.25">
      <c r="B2037"/>
    </row>
    <row r="2038" spans="2:2" x14ac:dyDescent="0.25">
      <c r="B2038"/>
    </row>
    <row r="2039" spans="2:2" x14ac:dyDescent="0.25">
      <c r="B2039"/>
    </row>
    <row r="2040" spans="2:2" x14ac:dyDescent="0.25">
      <c r="B2040"/>
    </row>
    <row r="2041" spans="2:2" x14ac:dyDescent="0.25">
      <c r="B2041"/>
    </row>
    <row r="2042" spans="2:2" x14ac:dyDescent="0.25">
      <c r="B2042"/>
    </row>
    <row r="2043" spans="2:2" x14ac:dyDescent="0.25">
      <c r="B2043"/>
    </row>
    <row r="2044" spans="2:2" x14ac:dyDescent="0.25">
      <c r="B2044"/>
    </row>
    <row r="2045" spans="2:2" x14ac:dyDescent="0.25">
      <c r="B2045"/>
    </row>
    <row r="2046" spans="2:2" x14ac:dyDescent="0.25">
      <c r="B2046"/>
    </row>
    <row r="2047" spans="2:2" x14ac:dyDescent="0.25">
      <c r="B2047"/>
    </row>
    <row r="2048" spans="2:2" x14ac:dyDescent="0.25">
      <c r="B2048"/>
    </row>
    <row r="2049" spans="2:2" x14ac:dyDescent="0.25">
      <c r="B2049"/>
    </row>
    <row r="2050" spans="2:2" x14ac:dyDescent="0.25">
      <c r="B2050"/>
    </row>
    <row r="2051" spans="2:2" x14ac:dyDescent="0.25">
      <c r="B2051"/>
    </row>
    <row r="2052" spans="2:2" x14ac:dyDescent="0.25">
      <c r="B2052"/>
    </row>
    <row r="2053" spans="2:2" x14ac:dyDescent="0.25">
      <c r="B2053"/>
    </row>
    <row r="2054" spans="2:2" x14ac:dyDescent="0.25">
      <c r="B2054"/>
    </row>
    <row r="2055" spans="2:2" x14ac:dyDescent="0.25">
      <c r="B2055"/>
    </row>
    <row r="2056" spans="2:2" x14ac:dyDescent="0.25">
      <c r="B2056"/>
    </row>
    <row r="2057" spans="2:2" x14ac:dyDescent="0.25">
      <c r="B2057"/>
    </row>
    <row r="2058" spans="2:2" x14ac:dyDescent="0.25">
      <c r="B2058"/>
    </row>
    <row r="2059" spans="2:2" x14ac:dyDescent="0.25">
      <c r="B2059"/>
    </row>
    <row r="2060" spans="2:2" x14ac:dyDescent="0.25">
      <c r="B2060"/>
    </row>
    <row r="2061" spans="2:2" x14ac:dyDescent="0.25">
      <c r="B2061"/>
    </row>
    <row r="2062" spans="2:2" x14ac:dyDescent="0.25">
      <c r="B2062"/>
    </row>
    <row r="2063" spans="2:2" x14ac:dyDescent="0.25">
      <c r="B2063"/>
    </row>
    <row r="2064" spans="2:2" x14ac:dyDescent="0.25">
      <c r="B2064"/>
    </row>
    <row r="2065" spans="2:2" x14ac:dyDescent="0.25">
      <c r="B2065"/>
    </row>
    <row r="2066" spans="2:2" x14ac:dyDescent="0.25">
      <c r="B2066"/>
    </row>
    <row r="2067" spans="2:2" x14ac:dyDescent="0.25">
      <c r="B2067"/>
    </row>
    <row r="2068" spans="2:2" x14ac:dyDescent="0.25">
      <c r="B2068"/>
    </row>
    <row r="2069" spans="2:2" x14ac:dyDescent="0.25">
      <c r="B2069"/>
    </row>
    <row r="2070" spans="2:2" x14ac:dyDescent="0.25">
      <c r="B2070"/>
    </row>
    <row r="2071" spans="2:2" x14ac:dyDescent="0.25">
      <c r="B2071"/>
    </row>
    <row r="2072" spans="2:2" x14ac:dyDescent="0.25">
      <c r="B2072"/>
    </row>
    <row r="2073" spans="2:2" x14ac:dyDescent="0.25">
      <c r="B2073"/>
    </row>
    <row r="2074" spans="2:2" x14ac:dyDescent="0.25">
      <c r="B2074"/>
    </row>
    <row r="2075" spans="2:2" x14ac:dyDescent="0.25">
      <c r="B2075"/>
    </row>
    <row r="2076" spans="2:2" x14ac:dyDescent="0.25">
      <c r="B2076"/>
    </row>
    <row r="2077" spans="2:2" x14ac:dyDescent="0.25">
      <c r="B2077"/>
    </row>
    <row r="2078" spans="2:2" x14ac:dyDescent="0.25">
      <c r="B2078"/>
    </row>
    <row r="2079" spans="2:2" x14ac:dyDescent="0.25">
      <c r="B2079"/>
    </row>
    <row r="2080" spans="2:2" x14ac:dyDescent="0.25">
      <c r="B2080"/>
    </row>
    <row r="2081" spans="2:2" x14ac:dyDescent="0.25">
      <c r="B2081"/>
    </row>
    <row r="2082" spans="2:2" x14ac:dyDescent="0.25">
      <c r="B2082"/>
    </row>
    <row r="2083" spans="2:2" x14ac:dyDescent="0.25">
      <c r="B2083"/>
    </row>
    <row r="2084" spans="2:2" x14ac:dyDescent="0.25">
      <c r="B2084"/>
    </row>
    <row r="2085" spans="2:2" x14ac:dyDescent="0.25">
      <c r="B2085"/>
    </row>
    <row r="2086" spans="2:2" x14ac:dyDescent="0.25">
      <c r="B2086"/>
    </row>
    <row r="2087" spans="2:2" x14ac:dyDescent="0.25">
      <c r="B2087"/>
    </row>
    <row r="2088" spans="2:2" x14ac:dyDescent="0.25">
      <c r="B2088"/>
    </row>
    <row r="2089" spans="2:2" x14ac:dyDescent="0.25">
      <c r="B2089"/>
    </row>
    <row r="2090" spans="2:2" x14ac:dyDescent="0.25">
      <c r="B2090"/>
    </row>
    <row r="2091" spans="2:2" x14ac:dyDescent="0.25">
      <c r="B2091"/>
    </row>
    <row r="2092" spans="2:2" x14ac:dyDescent="0.25">
      <c r="B2092"/>
    </row>
    <row r="2093" spans="2:2" x14ac:dyDescent="0.25">
      <c r="B2093"/>
    </row>
    <row r="2094" spans="2:2" x14ac:dyDescent="0.25">
      <c r="B2094"/>
    </row>
    <row r="2095" spans="2:2" x14ac:dyDescent="0.25">
      <c r="B2095"/>
    </row>
    <row r="2096" spans="2:2" x14ac:dyDescent="0.25">
      <c r="B2096"/>
    </row>
    <row r="2097" spans="2:2" x14ac:dyDescent="0.25">
      <c r="B2097"/>
    </row>
    <row r="2098" spans="2:2" x14ac:dyDescent="0.25">
      <c r="B2098"/>
    </row>
    <row r="2099" spans="2:2" x14ac:dyDescent="0.25">
      <c r="B2099"/>
    </row>
    <row r="2100" spans="2:2" x14ac:dyDescent="0.25">
      <c r="B2100"/>
    </row>
    <row r="2101" spans="2:2" x14ac:dyDescent="0.25">
      <c r="B2101"/>
    </row>
    <row r="2102" spans="2:2" x14ac:dyDescent="0.25">
      <c r="B2102"/>
    </row>
    <row r="2103" spans="2:2" x14ac:dyDescent="0.25">
      <c r="B2103"/>
    </row>
    <row r="2104" spans="2:2" x14ac:dyDescent="0.25">
      <c r="B2104"/>
    </row>
    <row r="2105" spans="2:2" x14ac:dyDescent="0.25">
      <c r="B2105"/>
    </row>
    <row r="2106" spans="2:2" x14ac:dyDescent="0.25">
      <c r="B2106"/>
    </row>
    <row r="2107" spans="2:2" x14ac:dyDescent="0.25">
      <c r="B2107"/>
    </row>
    <row r="2108" spans="2:2" x14ac:dyDescent="0.25">
      <c r="B2108"/>
    </row>
    <row r="2109" spans="2:2" x14ac:dyDescent="0.25">
      <c r="B2109"/>
    </row>
    <row r="2110" spans="2:2" x14ac:dyDescent="0.25">
      <c r="B2110"/>
    </row>
    <row r="2111" spans="2:2" x14ac:dyDescent="0.25">
      <c r="B2111"/>
    </row>
    <row r="2112" spans="2:2" x14ac:dyDescent="0.25">
      <c r="B2112"/>
    </row>
    <row r="2113" spans="2:2" x14ac:dyDescent="0.25">
      <c r="B2113"/>
    </row>
    <row r="2114" spans="2:2" x14ac:dyDescent="0.25">
      <c r="B2114"/>
    </row>
    <row r="2115" spans="2:2" x14ac:dyDescent="0.25">
      <c r="B2115"/>
    </row>
    <row r="2116" spans="2:2" x14ac:dyDescent="0.25">
      <c r="B2116"/>
    </row>
    <row r="2117" spans="2:2" x14ac:dyDescent="0.25">
      <c r="B2117"/>
    </row>
    <row r="2118" spans="2:2" x14ac:dyDescent="0.25">
      <c r="B2118"/>
    </row>
    <row r="2119" spans="2:2" x14ac:dyDescent="0.25">
      <c r="B2119"/>
    </row>
    <row r="2120" spans="2:2" x14ac:dyDescent="0.25">
      <c r="B2120"/>
    </row>
    <row r="2121" spans="2:2" x14ac:dyDescent="0.25">
      <c r="B2121"/>
    </row>
    <row r="2122" spans="2:2" x14ac:dyDescent="0.25">
      <c r="B2122"/>
    </row>
    <row r="2123" spans="2:2" x14ac:dyDescent="0.25">
      <c r="B2123"/>
    </row>
    <row r="2124" spans="2:2" x14ac:dyDescent="0.25">
      <c r="B2124"/>
    </row>
    <row r="2125" spans="2:2" x14ac:dyDescent="0.25">
      <c r="B2125"/>
    </row>
    <row r="2126" spans="2:2" x14ac:dyDescent="0.25">
      <c r="B2126"/>
    </row>
    <row r="2127" spans="2:2" x14ac:dyDescent="0.25">
      <c r="B2127"/>
    </row>
    <row r="2128" spans="2:2" x14ac:dyDescent="0.25">
      <c r="B2128"/>
    </row>
    <row r="2129" spans="2:2" x14ac:dyDescent="0.25">
      <c r="B2129"/>
    </row>
    <row r="2130" spans="2:2" x14ac:dyDescent="0.25">
      <c r="B2130"/>
    </row>
    <row r="2131" spans="2:2" x14ac:dyDescent="0.25">
      <c r="B2131"/>
    </row>
    <row r="2132" spans="2:2" x14ac:dyDescent="0.25">
      <c r="B2132"/>
    </row>
    <row r="2133" spans="2:2" x14ac:dyDescent="0.25">
      <c r="B2133"/>
    </row>
    <row r="2134" spans="2:2" x14ac:dyDescent="0.25">
      <c r="B2134"/>
    </row>
    <row r="2135" spans="2:2" x14ac:dyDescent="0.25">
      <c r="B2135"/>
    </row>
    <row r="2136" spans="2:2" x14ac:dyDescent="0.25">
      <c r="B2136"/>
    </row>
    <row r="2137" spans="2:2" x14ac:dyDescent="0.25">
      <c r="B2137"/>
    </row>
    <row r="2138" spans="2:2" x14ac:dyDescent="0.25">
      <c r="B2138"/>
    </row>
    <row r="2139" spans="2:2" x14ac:dyDescent="0.25">
      <c r="B2139"/>
    </row>
    <row r="2140" spans="2:2" x14ac:dyDescent="0.25">
      <c r="B2140"/>
    </row>
    <row r="2141" spans="2:2" x14ac:dyDescent="0.25">
      <c r="B2141"/>
    </row>
    <row r="2142" spans="2:2" x14ac:dyDescent="0.25">
      <c r="B2142"/>
    </row>
    <row r="2143" spans="2:2" x14ac:dyDescent="0.25">
      <c r="B2143"/>
    </row>
    <row r="2144" spans="2:2" x14ac:dyDescent="0.25">
      <c r="B2144"/>
    </row>
    <row r="2145" spans="2:2" x14ac:dyDescent="0.25">
      <c r="B2145"/>
    </row>
    <row r="2146" spans="2:2" x14ac:dyDescent="0.25">
      <c r="B2146"/>
    </row>
    <row r="2147" spans="2:2" x14ac:dyDescent="0.25">
      <c r="B2147"/>
    </row>
    <row r="2148" spans="2:2" x14ac:dyDescent="0.25">
      <c r="B2148"/>
    </row>
    <row r="2149" spans="2:2" x14ac:dyDescent="0.25">
      <c r="B2149"/>
    </row>
    <row r="2150" spans="2:2" x14ac:dyDescent="0.25">
      <c r="B2150"/>
    </row>
    <row r="2151" spans="2:2" x14ac:dyDescent="0.25">
      <c r="B2151"/>
    </row>
    <row r="2152" spans="2:2" x14ac:dyDescent="0.25">
      <c r="B2152"/>
    </row>
    <row r="2153" spans="2:2" x14ac:dyDescent="0.25">
      <c r="B2153"/>
    </row>
    <row r="2154" spans="2:2" x14ac:dyDescent="0.25">
      <c r="B2154"/>
    </row>
    <row r="2155" spans="2:2" x14ac:dyDescent="0.25">
      <c r="B2155"/>
    </row>
    <row r="2156" spans="2:2" x14ac:dyDescent="0.25">
      <c r="B2156"/>
    </row>
    <row r="2157" spans="2:2" x14ac:dyDescent="0.25">
      <c r="B2157"/>
    </row>
    <row r="2158" spans="2:2" x14ac:dyDescent="0.25">
      <c r="B2158"/>
    </row>
    <row r="2159" spans="2:2" x14ac:dyDescent="0.25">
      <c r="B2159"/>
    </row>
    <row r="2160" spans="2:2" x14ac:dyDescent="0.25">
      <c r="B2160"/>
    </row>
    <row r="2161" spans="2:2" x14ac:dyDescent="0.25">
      <c r="B2161"/>
    </row>
    <row r="2162" spans="2:2" x14ac:dyDescent="0.25">
      <c r="B2162"/>
    </row>
    <row r="2163" spans="2:2" x14ac:dyDescent="0.25">
      <c r="B2163"/>
    </row>
    <row r="2164" spans="2:2" x14ac:dyDescent="0.25">
      <c r="B2164"/>
    </row>
    <row r="2165" spans="2:2" x14ac:dyDescent="0.25">
      <c r="B2165"/>
    </row>
    <row r="2166" spans="2:2" x14ac:dyDescent="0.25">
      <c r="B2166"/>
    </row>
    <row r="2167" spans="2:2" x14ac:dyDescent="0.25">
      <c r="B2167"/>
    </row>
    <row r="2168" spans="2:2" x14ac:dyDescent="0.25">
      <c r="B2168"/>
    </row>
    <row r="2169" spans="2:2" x14ac:dyDescent="0.25">
      <c r="B2169"/>
    </row>
    <row r="2170" spans="2:2" x14ac:dyDescent="0.25">
      <c r="B2170"/>
    </row>
    <row r="2171" spans="2:2" x14ac:dyDescent="0.25">
      <c r="B2171"/>
    </row>
    <row r="2172" spans="2:2" x14ac:dyDescent="0.25">
      <c r="B2172"/>
    </row>
    <row r="2173" spans="2:2" x14ac:dyDescent="0.25">
      <c r="B2173"/>
    </row>
    <row r="2174" spans="2:2" x14ac:dyDescent="0.25">
      <c r="B2174"/>
    </row>
    <row r="2175" spans="2:2" x14ac:dyDescent="0.25">
      <c r="B2175"/>
    </row>
    <row r="2176" spans="2:2" x14ac:dyDescent="0.25">
      <c r="B2176"/>
    </row>
    <row r="2177" spans="2:2" x14ac:dyDescent="0.25">
      <c r="B2177"/>
    </row>
    <row r="2178" spans="2:2" x14ac:dyDescent="0.25">
      <c r="B2178"/>
    </row>
    <row r="2179" spans="2:2" x14ac:dyDescent="0.25">
      <c r="B2179"/>
    </row>
    <row r="2180" spans="2:2" x14ac:dyDescent="0.25">
      <c r="B2180"/>
    </row>
    <row r="2181" spans="2:2" x14ac:dyDescent="0.25">
      <c r="B2181"/>
    </row>
    <row r="2182" spans="2:2" x14ac:dyDescent="0.25">
      <c r="B2182"/>
    </row>
    <row r="2183" spans="2:2" x14ac:dyDescent="0.25">
      <c r="B2183"/>
    </row>
    <row r="2184" spans="2:2" x14ac:dyDescent="0.25">
      <c r="B2184"/>
    </row>
    <row r="2185" spans="2:2" x14ac:dyDescent="0.25">
      <c r="B2185"/>
    </row>
    <row r="2186" spans="2:2" x14ac:dyDescent="0.25">
      <c r="B2186"/>
    </row>
    <row r="2187" spans="2:2" x14ac:dyDescent="0.25">
      <c r="B2187"/>
    </row>
    <row r="2188" spans="2:2" x14ac:dyDescent="0.25">
      <c r="B2188"/>
    </row>
    <row r="2189" spans="2:2" x14ac:dyDescent="0.25">
      <c r="B2189"/>
    </row>
    <row r="2190" spans="2:2" x14ac:dyDescent="0.25">
      <c r="B2190"/>
    </row>
    <row r="2191" spans="2:2" x14ac:dyDescent="0.25">
      <c r="B2191"/>
    </row>
    <row r="2192" spans="2:2" x14ac:dyDescent="0.25">
      <c r="B2192"/>
    </row>
    <row r="2193" spans="2:2" x14ac:dyDescent="0.25">
      <c r="B2193"/>
    </row>
    <row r="2194" spans="2:2" x14ac:dyDescent="0.25">
      <c r="B2194"/>
    </row>
    <row r="2195" spans="2:2" x14ac:dyDescent="0.25">
      <c r="B2195"/>
    </row>
    <row r="2196" spans="2:2" x14ac:dyDescent="0.25">
      <c r="B2196"/>
    </row>
    <row r="2197" spans="2:2" x14ac:dyDescent="0.25">
      <c r="B2197"/>
    </row>
    <row r="2198" spans="2:2" x14ac:dyDescent="0.25">
      <c r="B2198"/>
    </row>
    <row r="2199" spans="2:2" x14ac:dyDescent="0.25">
      <c r="B2199"/>
    </row>
    <row r="2200" spans="2:2" x14ac:dyDescent="0.25">
      <c r="B2200"/>
    </row>
    <row r="2201" spans="2:2" x14ac:dyDescent="0.25">
      <c r="B2201"/>
    </row>
    <row r="2202" spans="2:2" x14ac:dyDescent="0.25">
      <c r="B2202"/>
    </row>
    <row r="2203" spans="2:2" x14ac:dyDescent="0.25">
      <c r="B2203"/>
    </row>
    <row r="2204" spans="2:2" x14ac:dyDescent="0.25">
      <c r="B2204"/>
    </row>
    <row r="2205" spans="2:2" x14ac:dyDescent="0.25">
      <c r="B2205"/>
    </row>
    <row r="2206" spans="2:2" x14ac:dyDescent="0.25">
      <c r="B2206"/>
    </row>
    <row r="2207" spans="2:2" x14ac:dyDescent="0.25">
      <c r="B2207"/>
    </row>
    <row r="2208" spans="2:2" x14ac:dyDescent="0.25">
      <c r="B2208"/>
    </row>
    <row r="2209" spans="2:2" x14ac:dyDescent="0.25">
      <c r="B2209"/>
    </row>
    <row r="2210" spans="2:2" x14ac:dyDescent="0.25">
      <c r="B2210"/>
    </row>
    <row r="2211" spans="2:2" x14ac:dyDescent="0.25">
      <c r="B2211"/>
    </row>
    <row r="2212" spans="2:2" x14ac:dyDescent="0.25">
      <c r="B2212"/>
    </row>
    <row r="2213" spans="2:2" x14ac:dyDescent="0.25">
      <c r="B2213"/>
    </row>
    <row r="2214" spans="2:2" x14ac:dyDescent="0.25">
      <c r="B2214"/>
    </row>
    <row r="2215" spans="2:2" x14ac:dyDescent="0.25">
      <c r="B2215"/>
    </row>
    <row r="2216" spans="2:2" x14ac:dyDescent="0.25">
      <c r="B2216"/>
    </row>
    <row r="2217" spans="2:2" x14ac:dyDescent="0.25">
      <c r="B2217"/>
    </row>
    <row r="2218" spans="2:2" x14ac:dyDescent="0.25">
      <c r="B2218"/>
    </row>
    <row r="2219" spans="2:2" x14ac:dyDescent="0.25">
      <c r="B2219"/>
    </row>
    <row r="2220" spans="2:2" x14ac:dyDescent="0.25">
      <c r="B2220"/>
    </row>
    <row r="2221" spans="2:2" x14ac:dyDescent="0.25">
      <c r="B2221"/>
    </row>
    <row r="2222" spans="2:2" x14ac:dyDescent="0.25">
      <c r="B2222"/>
    </row>
    <row r="2223" spans="2:2" x14ac:dyDescent="0.25">
      <c r="B2223"/>
    </row>
    <row r="2224" spans="2:2" x14ac:dyDescent="0.25">
      <c r="B2224"/>
    </row>
    <row r="2225" spans="2:2" x14ac:dyDescent="0.25">
      <c r="B2225"/>
    </row>
    <row r="2226" spans="2:2" x14ac:dyDescent="0.25">
      <c r="B2226"/>
    </row>
    <row r="2227" spans="2:2" x14ac:dyDescent="0.25">
      <c r="B2227"/>
    </row>
    <row r="2228" spans="2:2" x14ac:dyDescent="0.25">
      <c r="B2228"/>
    </row>
    <row r="2229" spans="2:2" x14ac:dyDescent="0.25">
      <c r="B2229"/>
    </row>
    <row r="2230" spans="2:2" x14ac:dyDescent="0.25">
      <c r="B2230"/>
    </row>
    <row r="2231" spans="2:2" x14ac:dyDescent="0.25">
      <c r="B2231"/>
    </row>
    <row r="2232" spans="2:2" x14ac:dyDescent="0.25">
      <c r="B2232"/>
    </row>
    <row r="2233" spans="2:2" x14ac:dyDescent="0.25">
      <c r="B2233"/>
    </row>
    <row r="2234" spans="2:2" x14ac:dyDescent="0.25">
      <c r="B2234"/>
    </row>
    <row r="2235" spans="2:2" x14ac:dyDescent="0.25">
      <c r="B2235"/>
    </row>
    <row r="2236" spans="2:2" x14ac:dyDescent="0.25">
      <c r="B2236"/>
    </row>
    <row r="2237" spans="2:2" x14ac:dyDescent="0.25">
      <c r="B2237"/>
    </row>
    <row r="2238" spans="2:2" x14ac:dyDescent="0.25">
      <c r="B2238"/>
    </row>
    <row r="2239" spans="2:2" x14ac:dyDescent="0.25">
      <c r="B2239"/>
    </row>
    <row r="2240" spans="2:2" x14ac:dyDescent="0.25">
      <c r="B2240"/>
    </row>
    <row r="2241" spans="2:2" x14ac:dyDescent="0.25">
      <c r="B2241"/>
    </row>
    <row r="2242" spans="2:2" x14ac:dyDescent="0.25">
      <c r="B2242"/>
    </row>
    <row r="2243" spans="2:2" x14ac:dyDescent="0.25">
      <c r="B2243"/>
    </row>
    <row r="2244" spans="2:2" x14ac:dyDescent="0.25">
      <c r="B2244"/>
    </row>
    <row r="2245" spans="2:2" x14ac:dyDescent="0.25">
      <c r="B2245"/>
    </row>
    <row r="2246" spans="2:2" x14ac:dyDescent="0.25">
      <c r="B2246"/>
    </row>
    <row r="2247" spans="2:2" x14ac:dyDescent="0.25">
      <c r="B2247"/>
    </row>
    <row r="2248" spans="2:2" x14ac:dyDescent="0.25">
      <c r="B2248"/>
    </row>
    <row r="2249" spans="2:2" x14ac:dyDescent="0.25">
      <c r="B2249"/>
    </row>
    <row r="2250" spans="2:2" x14ac:dyDescent="0.25">
      <c r="B2250"/>
    </row>
    <row r="2251" spans="2:2" x14ac:dyDescent="0.25">
      <c r="B2251"/>
    </row>
    <row r="2252" spans="2:2" x14ac:dyDescent="0.25">
      <c r="B2252"/>
    </row>
    <row r="2253" spans="2:2" x14ac:dyDescent="0.25">
      <c r="B2253"/>
    </row>
    <row r="2254" spans="2:2" x14ac:dyDescent="0.25">
      <c r="B2254"/>
    </row>
    <row r="2255" spans="2:2" x14ac:dyDescent="0.25">
      <c r="B2255"/>
    </row>
    <row r="2256" spans="2:2" x14ac:dyDescent="0.25">
      <c r="B2256"/>
    </row>
    <row r="2257" spans="2:2" x14ac:dyDescent="0.25">
      <c r="B2257"/>
    </row>
    <row r="2258" spans="2:2" x14ac:dyDescent="0.25">
      <c r="B2258"/>
    </row>
    <row r="2259" spans="2:2" x14ac:dyDescent="0.25">
      <c r="B2259"/>
    </row>
    <row r="2260" spans="2:2" x14ac:dyDescent="0.25">
      <c r="B2260"/>
    </row>
    <row r="2261" spans="2:2" x14ac:dyDescent="0.25">
      <c r="B2261"/>
    </row>
    <row r="2262" spans="2:2" x14ac:dyDescent="0.25">
      <c r="B2262"/>
    </row>
    <row r="2263" spans="2:2" x14ac:dyDescent="0.25">
      <c r="B2263"/>
    </row>
    <row r="2264" spans="2:2" x14ac:dyDescent="0.25">
      <c r="B2264"/>
    </row>
    <row r="2265" spans="2:2" x14ac:dyDescent="0.25">
      <c r="B2265"/>
    </row>
    <row r="2266" spans="2:2" x14ac:dyDescent="0.25">
      <c r="B2266"/>
    </row>
    <row r="2267" spans="2:2" x14ac:dyDescent="0.25">
      <c r="B2267"/>
    </row>
    <row r="2268" spans="2:2" x14ac:dyDescent="0.25">
      <c r="B2268"/>
    </row>
    <row r="2269" spans="2:2" x14ac:dyDescent="0.25">
      <c r="B2269"/>
    </row>
    <row r="2270" spans="2:2" x14ac:dyDescent="0.25">
      <c r="B2270"/>
    </row>
    <row r="2271" spans="2:2" x14ac:dyDescent="0.25">
      <c r="B2271"/>
    </row>
    <row r="2272" spans="2:2" x14ac:dyDescent="0.25">
      <c r="B2272"/>
    </row>
    <row r="2273" spans="2:2" x14ac:dyDescent="0.25">
      <c r="B2273"/>
    </row>
    <row r="2274" spans="2:2" x14ac:dyDescent="0.25">
      <c r="B2274"/>
    </row>
    <row r="2275" spans="2:2" x14ac:dyDescent="0.25">
      <c r="B2275"/>
    </row>
    <row r="2276" spans="2:2" x14ac:dyDescent="0.25">
      <c r="B2276"/>
    </row>
    <row r="2277" spans="2:2" x14ac:dyDescent="0.25">
      <c r="B2277"/>
    </row>
    <row r="2278" spans="2:2" x14ac:dyDescent="0.25">
      <c r="B2278"/>
    </row>
    <row r="2279" spans="2:2" x14ac:dyDescent="0.25">
      <c r="B2279"/>
    </row>
    <row r="2280" spans="2:2" x14ac:dyDescent="0.25">
      <c r="B2280"/>
    </row>
    <row r="2281" spans="2:2" x14ac:dyDescent="0.25">
      <c r="B2281"/>
    </row>
    <row r="2282" spans="2:2" x14ac:dyDescent="0.25">
      <c r="B2282"/>
    </row>
    <row r="2283" spans="2:2" x14ac:dyDescent="0.25">
      <c r="B2283"/>
    </row>
    <row r="2284" spans="2:2" x14ac:dyDescent="0.25">
      <c r="B2284"/>
    </row>
    <row r="2285" spans="2:2" x14ac:dyDescent="0.25">
      <c r="B2285"/>
    </row>
    <row r="2286" spans="2:2" x14ac:dyDescent="0.25">
      <c r="B2286"/>
    </row>
    <row r="2287" spans="2:2" x14ac:dyDescent="0.25">
      <c r="B2287"/>
    </row>
    <row r="2288" spans="2:2" x14ac:dyDescent="0.25">
      <c r="B2288"/>
    </row>
    <row r="2289" spans="2:2" x14ac:dyDescent="0.25">
      <c r="B2289"/>
    </row>
    <row r="2290" spans="2:2" x14ac:dyDescent="0.25">
      <c r="B2290"/>
    </row>
    <row r="2291" spans="2:2" x14ac:dyDescent="0.25">
      <c r="B2291"/>
    </row>
    <row r="2292" spans="2:2" x14ac:dyDescent="0.25">
      <c r="B2292"/>
    </row>
    <row r="2293" spans="2:2" x14ac:dyDescent="0.25">
      <c r="B2293"/>
    </row>
    <row r="2294" spans="2:2" x14ac:dyDescent="0.25">
      <c r="B2294"/>
    </row>
    <row r="2295" spans="2:2" x14ac:dyDescent="0.25">
      <c r="B2295"/>
    </row>
    <row r="2296" spans="2:2" x14ac:dyDescent="0.25">
      <c r="B2296"/>
    </row>
    <row r="2297" spans="2:2" x14ac:dyDescent="0.25">
      <c r="B2297"/>
    </row>
    <row r="2298" spans="2:2" x14ac:dyDescent="0.25">
      <c r="B2298"/>
    </row>
    <row r="2299" spans="2:2" x14ac:dyDescent="0.25">
      <c r="B2299"/>
    </row>
    <row r="2300" spans="2:2" x14ac:dyDescent="0.25">
      <c r="B2300"/>
    </row>
    <row r="2301" spans="2:2" x14ac:dyDescent="0.25">
      <c r="B2301"/>
    </row>
    <row r="2302" spans="2:2" x14ac:dyDescent="0.25">
      <c r="B2302"/>
    </row>
    <row r="2303" spans="2:2" x14ac:dyDescent="0.25">
      <c r="B2303"/>
    </row>
    <row r="2304" spans="2:2" x14ac:dyDescent="0.25">
      <c r="B2304"/>
    </row>
    <row r="2305" spans="2:2" x14ac:dyDescent="0.25">
      <c r="B2305"/>
    </row>
    <row r="2306" spans="2:2" x14ac:dyDescent="0.25">
      <c r="B2306"/>
    </row>
    <row r="2307" spans="2:2" x14ac:dyDescent="0.25">
      <c r="B2307"/>
    </row>
    <row r="2308" spans="2:2" x14ac:dyDescent="0.25">
      <c r="B2308"/>
    </row>
    <row r="2309" spans="2:2" x14ac:dyDescent="0.25">
      <c r="B2309"/>
    </row>
    <row r="2310" spans="2:2" x14ac:dyDescent="0.25">
      <c r="B2310"/>
    </row>
    <row r="2311" spans="2:2" x14ac:dyDescent="0.25">
      <c r="B2311"/>
    </row>
    <row r="2312" spans="2:2" x14ac:dyDescent="0.25">
      <c r="B2312"/>
    </row>
    <row r="2313" spans="2:2" x14ac:dyDescent="0.25">
      <c r="B2313"/>
    </row>
    <row r="2314" spans="2:2" x14ac:dyDescent="0.25">
      <c r="B2314"/>
    </row>
    <row r="2315" spans="2:2" x14ac:dyDescent="0.25">
      <c r="B2315"/>
    </row>
    <row r="2316" spans="2:2" x14ac:dyDescent="0.25">
      <c r="B2316"/>
    </row>
    <row r="2317" spans="2:2" x14ac:dyDescent="0.25">
      <c r="B2317"/>
    </row>
    <row r="2318" spans="2:2" x14ac:dyDescent="0.25">
      <c r="B2318"/>
    </row>
    <row r="2319" spans="2:2" x14ac:dyDescent="0.25">
      <c r="B2319"/>
    </row>
    <row r="2320" spans="2:2" x14ac:dyDescent="0.25">
      <c r="B2320"/>
    </row>
    <row r="2321" spans="2:2" x14ac:dyDescent="0.25">
      <c r="B2321"/>
    </row>
    <row r="2322" spans="2:2" x14ac:dyDescent="0.25">
      <c r="B2322"/>
    </row>
    <row r="2323" spans="2:2" x14ac:dyDescent="0.25">
      <c r="B2323"/>
    </row>
    <row r="2324" spans="2:2" x14ac:dyDescent="0.25">
      <c r="B2324"/>
    </row>
    <row r="2325" spans="2:2" x14ac:dyDescent="0.25">
      <c r="B2325"/>
    </row>
    <row r="2326" spans="2:2" x14ac:dyDescent="0.25">
      <c r="B2326"/>
    </row>
    <row r="2327" spans="2:2" x14ac:dyDescent="0.25">
      <c r="B2327"/>
    </row>
    <row r="2328" spans="2:2" x14ac:dyDescent="0.25">
      <c r="B2328"/>
    </row>
    <row r="2329" spans="2:2" x14ac:dyDescent="0.25">
      <c r="B2329"/>
    </row>
    <row r="2330" spans="2:2" x14ac:dyDescent="0.25">
      <c r="B2330"/>
    </row>
    <row r="2331" spans="2:2" x14ac:dyDescent="0.25">
      <c r="B2331"/>
    </row>
    <row r="2332" spans="2:2" x14ac:dyDescent="0.25">
      <c r="B2332"/>
    </row>
    <row r="2333" spans="2:2" x14ac:dyDescent="0.25">
      <c r="B2333"/>
    </row>
    <row r="2334" spans="2:2" x14ac:dyDescent="0.25">
      <c r="B2334"/>
    </row>
    <row r="2335" spans="2:2" x14ac:dyDescent="0.25">
      <c r="B2335"/>
    </row>
    <row r="2336" spans="2:2" x14ac:dyDescent="0.25">
      <c r="B2336"/>
    </row>
    <row r="2337" spans="2:2" x14ac:dyDescent="0.25">
      <c r="B2337"/>
    </row>
    <row r="2338" spans="2:2" x14ac:dyDescent="0.25">
      <c r="B2338"/>
    </row>
    <row r="2339" spans="2:2" x14ac:dyDescent="0.25">
      <c r="B2339"/>
    </row>
    <row r="2340" spans="2:2" x14ac:dyDescent="0.25">
      <c r="B2340"/>
    </row>
    <row r="2341" spans="2:2" x14ac:dyDescent="0.25">
      <c r="B2341"/>
    </row>
    <row r="2342" spans="2:2" x14ac:dyDescent="0.25">
      <c r="B2342"/>
    </row>
    <row r="2343" spans="2:2" x14ac:dyDescent="0.25">
      <c r="B2343"/>
    </row>
    <row r="2344" spans="2:2" x14ac:dyDescent="0.25">
      <c r="B2344"/>
    </row>
    <row r="2345" spans="2:2" x14ac:dyDescent="0.25">
      <c r="B2345"/>
    </row>
    <row r="2346" spans="2:2" x14ac:dyDescent="0.25">
      <c r="B2346"/>
    </row>
    <row r="2347" spans="2:2" x14ac:dyDescent="0.25">
      <c r="B2347"/>
    </row>
    <row r="2348" spans="2:2" x14ac:dyDescent="0.25">
      <c r="B2348"/>
    </row>
    <row r="2349" spans="2:2" x14ac:dyDescent="0.25">
      <c r="B2349"/>
    </row>
    <row r="2350" spans="2:2" x14ac:dyDescent="0.25">
      <c r="B2350"/>
    </row>
    <row r="2351" spans="2:2" x14ac:dyDescent="0.25">
      <c r="B2351"/>
    </row>
    <row r="2352" spans="2:2" x14ac:dyDescent="0.25">
      <c r="B2352"/>
    </row>
    <row r="2353" spans="2:2" x14ac:dyDescent="0.25">
      <c r="B2353"/>
    </row>
    <row r="2354" spans="2:2" x14ac:dyDescent="0.25">
      <c r="B2354"/>
    </row>
    <row r="2355" spans="2:2" x14ac:dyDescent="0.25">
      <c r="B2355"/>
    </row>
    <row r="2356" spans="2:2" x14ac:dyDescent="0.25">
      <c r="B2356"/>
    </row>
    <row r="2357" spans="2:2" x14ac:dyDescent="0.25">
      <c r="B2357"/>
    </row>
    <row r="2358" spans="2:2" x14ac:dyDescent="0.25">
      <c r="B2358"/>
    </row>
    <row r="2359" spans="2:2" x14ac:dyDescent="0.25">
      <c r="B2359"/>
    </row>
    <row r="2360" spans="2:2" x14ac:dyDescent="0.25">
      <c r="B2360"/>
    </row>
    <row r="2361" spans="2:2" x14ac:dyDescent="0.25">
      <c r="B2361"/>
    </row>
    <row r="2362" spans="2:2" x14ac:dyDescent="0.25">
      <c r="B2362"/>
    </row>
    <row r="2363" spans="2:2" x14ac:dyDescent="0.25">
      <c r="B2363"/>
    </row>
    <row r="2364" spans="2:2" x14ac:dyDescent="0.25">
      <c r="B2364"/>
    </row>
    <row r="2365" spans="2:2" x14ac:dyDescent="0.25">
      <c r="B2365"/>
    </row>
    <row r="2366" spans="2:2" x14ac:dyDescent="0.25">
      <c r="B2366"/>
    </row>
    <row r="2367" spans="2:2" x14ac:dyDescent="0.25">
      <c r="B2367"/>
    </row>
    <row r="2368" spans="2:2" x14ac:dyDescent="0.25">
      <c r="B2368"/>
    </row>
    <row r="2369" spans="2:2" x14ac:dyDescent="0.25">
      <c r="B2369"/>
    </row>
    <row r="2370" spans="2:2" x14ac:dyDescent="0.25">
      <c r="B2370"/>
    </row>
    <row r="2371" spans="2:2" x14ac:dyDescent="0.25">
      <c r="B2371"/>
    </row>
    <row r="2372" spans="2:2" x14ac:dyDescent="0.25">
      <c r="B2372"/>
    </row>
    <row r="2373" spans="2:2" x14ac:dyDescent="0.25">
      <c r="B2373"/>
    </row>
    <row r="2374" spans="2:2" x14ac:dyDescent="0.25">
      <c r="B2374"/>
    </row>
    <row r="2375" spans="2:2" x14ac:dyDescent="0.25">
      <c r="B2375"/>
    </row>
    <row r="2376" spans="2:2" x14ac:dyDescent="0.25">
      <c r="B2376"/>
    </row>
    <row r="2377" spans="2:2" x14ac:dyDescent="0.25">
      <c r="B2377"/>
    </row>
    <row r="2378" spans="2:2" x14ac:dyDescent="0.25">
      <c r="B2378"/>
    </row>
    <row r="2379" spans="2:2" x14ac:dyDescent="0.25">
      <c r="B2379"/>
    </row>
    <row r="2380" spans="2:2" x14ac:dyDescent="0.25">
      <c r="B2380"/>
    </row>
    <row r="2381" spans="2:2" x14ac:dyDescent="0.25">
      <c r="B2381"/>
    </row>
    <row r="2382" spans="2:2" x14ac:dyDescent="0.25">
      <c r="B2382"/>
    </row>
    <row r="2383" spans="2:2" x14ac:dyDescent="0.25">
      <c r="B2383"/>
    </row>
    <row r="2384" spans="2:2" x14ac:dyDescent="0.25">
      <c r="B2384"/>
    </row>
    <row r="2385" spans="2:2" x14ac:dyDescent="0.25">
      <c r="B2385"/>
    </row>
    <row r="2386" spans="2:2" x14ac:dyDescent="0.25">
      <c r="B2386"/>
    </row>
    <row r="2387" spans="2:2" x14ac:dyDescent="0.25">
      <c r="B2387"/>
    </row>
    <row r="2388" spans="2:2" x14ac:dyDescent="0.25">
      <c r="B2388"/>
    </row>
    <row r="2389" spans="2:2" x14ac:dyDescent="0.25">
      <c r="B2389"/>
    </row>
    <row r="2390" spans="2:2" x14ac:dyDescent="0.25">
      <c r="B2390"/>
    </row>
    <row r="2391" spans="2:2" x14ac:dyDescent="0.25">
      <c r="B2391"/>
    </row>
    <row r="2392" spans="2:2" x14ac:dyDescent="0.25">
      <c r="B2392"/>
    </row>
    <row r="2393" spans="2:2" x14ac:dyDescent="0.25">
      <c r="B2393"/>
    </row>
    <row r="2394" spans="2:2" x14ac:dyDescent="0.25">
      <c r="B2394"/>
    </row>
    <row r="2395" spans="2:2" x14ac:dyDescent="0.25">
      <c r="B2395"/>
    </row>
    <row r="2396" spans="2:2" x14ac:dyDescent="0.25">
      <c r="B2396"/>
    </row>
    <row r="2397" spans="2:2" x14ac:dyDescent="0.25">
      <c r="B2397"/>
    </row>
    <row r="2398" spans="2:2" x14ac:dyDescent="0.25">
      <c r="B2398"/>
    </row>
    <row r="2399" spans="2:2" x14ac:dyDescent="0.25">
      <c r="B2399"/>
    </row>
    <row r="2400" spans="2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  <row r="3133" spans="2:2" x14ac:dyDescent="0.25">
      <c r="B3133"/>
    </row>
    <row r="3134" spans="2:2" x14ac:dyDescent="0.25">
      <c r="B3134"/>
    </row>
    <row r="3135" spans="2:2" x14ac:dyDescent="0.25">
      <c r="B3135"/>
    </row>
    <row r="3136" spans="2:2" x14ac:dyDescent="0.25">
      <c r="B3136"/>
    </row>
    <row r="3137" spans="2:2" x14ac:dyDescent="0.25">
      <c r="B3137"/>
    </row>
    <row r="3138" spans="2:2" x14ac:dyDescent="0.25">
      <c r="B3138"/>
    </row>
    <row r="3139" spans="2:2" x14ac:dyDescent="0.25">
      <c r="B3139"/>
    </row>
    <row r="3140" spans="2:2" x14ac:dyDescent="0.25">
      <c r="B3140"/>
    </row>
    <row r="3141" spans="2:2" x14ac:dyDescent="0.25">
      <c r="B3141"/>
    </row>
    <row r="3142" spans="2:2" x14ac:dyDescent="0.25">
      <c r="B3142"/>
    </row>
    <row r="3143" spans="2:2" x14ac:dyDescent="0.25">
      <c r="B3143"/>
    </row>
    <row r="3144" spans="2:2" x14ac:dyDescent="0.25">
      <c r="B3144"/>
    </row>
    <row r="3145" spans="2:2" x14ac:dyDescent="0.25">
      <c r="B3145"/>
    </row>
    <row r="3146" spans="2:2" x14ac:dyDescent="0.25">
      <c r="B3146"/>
    </row>
    <row r="3147" spans="2:2" x14ac:dyDescent="0.25">
      <c r="B3147"/>
    </row>
    <row r="3148" spans="2:2" x14ac:dyDescent="0.25">
      <c r="B3148"/>
    </row>
    <row r="3149" spans="2:2" x14ac:dyDescent="0.25">
      <c r="B3149"/>
    </row>
    <row r="3150" spans="2:2" x14ac:dyDescent="0.25">
      <c r="B3150"/>
    </row>
    <row r="3151" spans="2:2" x14ac:dyDescent="0.25">
      <c r="B3151"/>
    </row>
    <row r="3152" spans="2:2" x14ac:dyDescent="0.25">
      <c r="B3152"/>
    </row>
    <row r="3153" spans="2:2" x14ac:dyDescent="0.25">
      <c r="B3153"/>
    </row>
    <row r="3154" spans="2:2" x14ac:dyDescent="0.25">
      <c r="B3154"/>
    </row>
    <row r="3155" spans="2:2" x14ac:dyDescent="0.25">
      <c r="B3155"/>
    </row>
    <row r="3156" spans="2:2" x14ac:dyDescent="0.25">
      <c r="B3156"/>
    </row>
    <row r="3157" spans="2:2" x14ac:dyDescent="0.25">
      <c r="B3157"/>
    </row>
    <row r="3158" spans="2:2" x14ac:dyDescent="0.25">
      <c r="B3158"/>
    </row>
    <row r="3159" spans="2:2" x14ac:dyDescent="0.25">
      <c r="B3159"/>
    </row>
    <row r="3160" spans="2:2" x14ac:dyDescent="0.25">
      <c r="B3160"/>
    </row>
    <row r="3161" spans="2:2" x14ac:dyDescent="0.25">
      <c r="B3161"/>
    </row>
    <row r="3162" spans="2:2" x14ac:dyDescent="0.25">
      <c r="B3162"/>
    </row>
    <row r="3163" spans="2:2" x14ac:dyDescent="0.25">
      <c r="B3163"/>
    </row>
    <row r="3164" spans="2:2" x14ac:dyDescent="0.25">
      <c r="B3164"/>
    </row>
    <row r="3165" spans="2:2" x14ac:dyDescent="0.25">
      <c r="B3165"/>
    </row>
    <row r="3166" spans="2:2" x14ac:dyDescent="0.25">
      <c r="B3166"/>
    </row>
    <row r="3167" spans="2:2" x14ac:dyDescent="0.25">
      <c r="B3167"/>
    </row>
    <row r="3168" spans="2:2" x14ac:dyDescent="0.25">
      <c r="B3168"/>
    </row>
    <row r="3169" spans="2:2" x14ac:dyDescent="0.25">
      <c r="B3169"/>
    </row>
    <row r="3170" spans="2:2" x14ac:dyDescent="0.25">
      <c r="B3170"/>
    </row>
    <row r="3171" spans="2:2" x14ac:dyDescent="0.25">
      <c r="B3171"/>
    </row>
    <row r="3172" spans="2:2" x14ac:dyDescent="0.25">
      <c r="B3172"/>
    </row>
    <row r="3173" spans="2:2" x14ac:dyDescent="0.25">
      <c r="B3173"/>
    </row>
    <row r="3174" spans="2:2" x14ac:dyDescent="0.25">
      <c r="B3174"/>
    </row>
    <row r="3175" spans="2:2" x14ac:dyDescent="0.25">
      <c r="B3175"/>
    </row>
    <row r="3176" spans="2:2" x14ac:dyDescent="0.25">
      <c r="B3176"/>
    </row>
    <row r="3177" spans="2:2" x14ac:dyDescent="0.25">
      <c r="B3177"/>
    </row>
    <row r="3178" spans="2:2" x14ac:dyDescent="0.25">
      <c r="B3178"/>
    </row>
    <row r="3179" spans="2:2" x14ac:dyDescent="0.25">
      <c r="B3179"/>
    </row>
    <row r="3180" spans="2:2" x14ac:dyDescent="0.25">
      <c r="B3180"/>
    </row>
    <row r="3181" spans="2:2" x14ac:dyDescent="0.25">
      <c r="B3181"/>
    </row>
    <row r="3182" spans="2:2" x14ac:dyDescent="0.25">
      <c r="B3182"/>
    </row>
    <row r="3183" spans="2:2" x14ac:dyDescent="0.25">
      <c r="B3183"/>
    </row>
    <row r="3184" spans="2:2" x14ac:dyDescent="0.25">
      <c r="B3184"/>
    </row>
    <row r="3185" spans="2:2" x14ac:dyDescent="0.25">
      <c r="B3185"/>
    </row>
    <row r="3186" spans="2:2" x14ac:dyDescent="0.25">
      <c r="B3186"/>
    </row>
    <row r="3187" spans="2:2" x14ac:dyDescent="0.25">
      <c r="B3187"/>
    </row>
    <row r="3188" spans="2:2" x14ac:dyDescent="0.25">
      <c r="B3188"/>
    </row>
    <row r="3189" spans="2:2" x14ac:dyDescent="0.25">
      <c r="B3189"/>
    </row>
    <row r="3190" spans="2:2" x14ac:dyDescent="0.25">
      <c r="B3190"/>
    </row>
    <row r="3191" spans="2:2" x14ac:dyDescent="0.25">
      <c r="B3191"/>
    </row>
    <row r="3192" spans="2:2" x14ac:dyDescent="0.25">
      <c r="B3192"/>
    </row>
    <row r="3193" spans="2:2" x14ac:dyDescent="0.25">
      <c r="B3193"/>
    </row>
    <row r="3194" spans="2:2" x14ac:dyDescent="0.25">
      <c r="B3194"/>
    </row>
    <row r="3195" spans="2:2" x14ac:dyDescent="0.25">
      <c r="B3195"/>
    </row>
    <row r="3196" spans="2:2" x14ac:dyDescent="0.25">
      <c r="B3196"/>
    </row>
    <row r="3197" spans="2:2" x14ac:dyDescent="0.25">
      <c r="B3197"/>
    </row>
    <row r="3198" spans="2:2" x14ac:dyDescent="0.25">
      <c r="B3198"/>
    </row>
    <row r="3199" spans="2:2" x14ac:dyDescent="0.25">
      <c r="B3199"/>
    </row>
    <row r="3200" spans="2:2" x14ac:dyDescent="0.25">
      <c r="B3200"/>
    </row>
    <row r="3201" spans="2:2" x14ac:dyDescent="0.25">
      <c r="B3201"/>
    </row>
    <row r="3202" spans="2:2" x14ac:dyDescent="0.25">
      <c r="B3202"/>
    </row>
    <row r="3203" spans="2:2" x14ac:dyDescent="0.25">
      <c r="B3203"/>
    </row>
    <row r="3204" spans="2:2" x14ac:dyDescent="0.25">
      <c r="B3204"/>
    </row>
    <row r="3205" spans="2:2" x14ac:dyDescent="0.25">
      <c r="B3205"/>
    </row>
    <row r="3206" spans="2:2" x14ac:dyDescent="0.25">
      <c r="B3206"/>
    </row>
    <row r="3207" spans="2:2" x14ac:dyDescent="0.25">
      <c r="B3207"/>
    </row>
    <row r="3208" spans="2:2" x14ac:dyDescent="0.25">
      <c r="B3208"/>
    </row>
    <row r="3209" spans="2:2" x14ac:dyDescent="0.25">
      <c r="B3209"/>
    </row>
    <row r="3210" spans="2:2" x14ac:dyDescent="0.25">
      <c r="B3210"/>
    </row>
    <row r="3211" spans="2:2" x14ac:dyDescent="0.25">
      <c r="B3211"/>
    </row>
    <row r="3212" spans="2:2" x14ac:dyDescent="0.25">
      <c r="B3212"/>
    </row>
    <row r="3213" spans="2:2" x14ac:dyDescent="0.25">
      <c r="B3213"/>
    </row>
    <row r="3214" spans="2:2" x14ac:dyDescent="0.25">
      <c r="B3214"/>
    </row>
    <row r="3215" spans="2:2" x14ac:dyDescent="0.25">
      <c r="B3215"/>
    </row>
    <row r="3216" spans="2:2" x14ac:dyDescent="0.25">
      <c r="B3216"/>
    </row>
    <row r="3217" spans="2:2" x14ac:dyDescent="0.25">
      <c r="B3217"/>
    </row>
    <row r="3218" spans="2:2" x14ac:dyDescent="0.25">
      <c r="B3218"/>
    </row>
    <row r="3219" spans="2:2" x14ac:dyDescent="0.25">
      <c r="B3219"/>
    </row>
    <row r="3220" spans="2:2" x14ac:dyDescent="0.25">
      <c r="B3220"/>
    </row>
    <row r="3221" spans="2:2" x14ac:dyDescent="0.25">
      <c r="B3221"/>
    </row>
    <row r="3222" spans="2:2" x14ac:dyDescent="0.25">
      <c r="B3222"/>
    </row>
    <row r="3223" spans="2:2" x14ac:dyDescent="0.25">
      <c r="B3223"/>
    </row>
    <row r="3224" spans="2:2" x14ac:dyDescent="0.25">
      <c r="B3224"/>
    </row>
    <row r="3225" spans="2:2" x14ac:dyDescent="0.25">
      <c r="B3225"/>
    </row>
    <row r="3226" spans="2:2" x14ac:dyDescent="0.25">
      <c r="B3226"/>
    </row>
    <row r="3227" spans="2:2" x14ac:dyDescent="0.25">
      <c r="B3227"/>
    </row>
    <row r="3228" spans="2:2" x14ac:dyDescent="0.25">
      <c r="B3228"/>
    </row>
    <row r="3229" spans="2:2" x14ac:dyDescent="0.25">
      <c r="B3229"/>
    </row>
    <row r="3230" spans="2:2" x14ac:dyDescent="0.25">
      <c r="B3230"/>
    </row>
    <row r="3231" spans="2:2" x14ac:dyDescent="0.25">
      <c r="B3231"/>
    </row>
    <row r="3232" spans="2:2" x14ac:dyDescent="0.25">
      <c r="B3232"/>
    </row>
    <row r="3233" spans="2:2" x14ac:dyDescent="0.25">
      <c r="B3233"/>
    </row>
    <row r="3234" spans="2:2" x14ac:dyDescent="0.25">
      <c r="B3234"/>
    </row>
    <row r="3235" spans="2:2" x14ac:dyDescent="0.25">
      <c r="B3235"/>
    </row>
    <row r="3236" spans="2:2" x14ac:dyDescent="0.25">
      <c r="B3236"/>
    </row>
    <row r="3237" spans="2:2" x14ac:dyDescent="0.25">
      <c r="B3237"/>
    </row>
    <row r="3238" spans="2:2" x14ac:dyDescent="0.25">
      <c r="B3238"/>
    </row>
    <row r="3239" spans="2:2" x14ac:dyDescent="0.25">
      <c r="B3239"/>
    </row>
    <row r="3240" spans="2:2" x14ac:dyDescent="0.25">
      <c r="B3240"/>
    </row>
    <row r="3241" spans="2:2" x14ac:dyDescent="0.25">
      <c r="B3241"/>
    </row>
    <row r="3242" spans="2:2" x14ac:dyDescent="0.25">
      <c r="B3242"/>
    </row>
    <row r="3243" spans="2:2" x14ac:dyDescent="0.25">
      <c r="B3243"/>
    </row>
    <row r="3244" spans="2:2" x14ac:dyDescent="0.25">
      <c r="B3244"/>
    </row>
    <row r="3245" spans="2:2" x14ac:dyDescent="0.25">
      <c r="B3245"/>
    </row>
    <row r="3246" spans="2:2" x14ac:dyDescent="0.25">
      <c r="B3246"/>
    </row>
    <row r="3247" spans="2:2" x14ac:dyDescent="0.25">
      <c r="B3247"/>
    </row>
    <row r="3248" spans="2:2" x14ac:dyDescent="0.25">
      <c r="B3248"/>
    </row>
    <row r="3249" spans="2:2" x14ac:dyDescent="0.25">
      <c r="B3249"/>
    </row>
    <row r="3250" spans="2:2" x14ac:dyDescent="0.25">
      <c r="B3250"/>
    </row>
    <row r="3251" spans="2:2" x14ac:dyDescent="0.25">
      <c r="B3251"/>
    </row>
    <row r="3252" spans="2:2" x14ac:dyDescent="0.25">
      <c r="B3252"/>
    </row>
    <row r="3253" spans="2:2" x14ac:dyDescent="0.25">
      <c r="B3253"/>
    </row>
    <row r="3254" spans="2:2" x14ac:dyDescent="0.25">
      <c r="B3254"/>
    </row>
    <row r="3255" spans="2:2" x14ac:dyDescent="0.25">
      <c r="B3255"/>
    </row>
    <row r="3256" spans="2:2" x14ac:dyDescent="0.25">
      <c r="B3256"/>
    </row>
    <row r="3257" spans="2:2" x14ac:dyDescent="0.25">
      <c r="B3257"/>
    </row>
    <row r="3258" spans="2:2" x14ac:dyDescent="0.25">
      <c r="B3258"/>
    </row>
    <row r="3259" spans="2:2" x14ac:dyDescent="0.25">
      <c r="B3259"/>
    </row>
    <row r="3260" spans="2:2" x14ac:dyDescent="0.25">
      <c r="B3260"/>
    </row>
    <row r="3261" spans="2:2" x14ac:dyDescent="0.25">
      <c r="B3261"/>
    </row>
    <row r="3262" spans="2:2" x14ac:dyDescent="0.25">
      <c r="B3262"/>
    </row>
    <row r="3263" spans="2:2" x14ac:dyDescent="0.25">
      <c r="B3263"/>
    </row>
    <row r="3264" spans="2:2" x14ac:dyDescent="0.25">
      <c r="B3264"/>
    </row>
    <row r="3265" spans="2:2" x14ac:dyDescent="0.25">
      <c r="B3265"/>
    </row>
    <row r="3266" spans="2:2" x14ac:dyDescent="0.25">
      <c r="B3266"/>
    </row>
    <row r="3267" spans="2:2" x14ac:dyDescent="0.25">
      <c r="B3267"/>
    </row>
    <row r="3268" spans="2:2" x14ac:dyDescent="0.25">
      <c r="B3268"/>
    </row>
    <row r="3269" spans="2:2" x14ac:dyDescent="0.25">
      <c r="B3269"/>
    </row>
    <row r="3270" spans="2:2" x14ac:dyDescent="0.25">
      <c r="B3270"/>
    </row>
    <row r="3271" spans="2:2" x14ac:dyDescent="0.25">
      <c r="B3271"/>
    </row>
    <row r="3272" spans="2:2" x14ac:dyDescent="0.25">
      <c r="B3272"/>
    </row>
    <row r="3273" spans="2:2" x14ac:dyDescent="0.25">
      <c r="B3273"/>
    </row>
    <row r="3274" spans="2:2" x14ac:dyDescent="0.25">
      <c r="B3274"/>
    </row>
    <row r="3275" spans="2:2" x14ac:dyDescent="0.25">
      <c r="B3275"/>
    </row>
    <row r="3276" spans="2:2" x14ac:dyDescent="0.25">
      <c r="B3276"/>
    </row>
    <row r="3277" spans="2:2" x14ac:dyDescent="0.25">
      <c r="B3277"/>
    </row>
    <row r="3278" spans="2:2" x14ac:dyDescent="0.25">
      <c r="B3278"/>
    </row>
    <row r="3279" spans="2:2" x14ac:dyDescent="0.25">
      <c r="B3279"/>
    </row>
    <row r="3280" spans="2:2" x14ac:dyDescent="0.25">
      <c r="B3280"/>
    </row>
    <row r="3281" spans="2:2" x14ac:dyDescent="0.25">
      <c r="B3281"/>
    </row>
    <row r="3282" spans="2:2" x14ac:dyDescent="0.25">
      <c r="B3282"/>
    </row>
    <row r="3283" spans="2:2" x14ac:dyDescent="0.25">
      <c r="B3283"/>
    </row>
    <row r="3284" spans="2:2" x14ac:dyDescent="0.25">
      <c r="B3284"/>
    </row>
    <row r="3285" spans="2:2" x14ac:dyDescent="0.25">
      <c r="B3285"/>
    </row>
    <row r="3286" spans="2:2" x14ac:dyDescent="0.25">
      <c r="B3286"/>
    </row>
    <row r="3287" spans="2:2" x14ac:dyDescent="0.25">
      <c r="B3287"/>
    </row>
    <row r="3288" spans="2:2" x14ac:dyDescent="0.25">
      <c r="B3288"/>
    </row>
    <row r="3289" spans="2:2" x14ac:dyDescent="0.25">
      <c r="B3289"/>
    </row>
    <row r="3290" spans="2:2" x14ac:dyDescent="0.25">
      <c r="B3290"/>
    </row>
    <row r="3291" spans="2:2" x14ac:dyDescent="0.25">
      <c r="B3291"/>
    </row>
    <row r="3292" spans="2:2" x14ac:dyDescent="0.25">
      <c r="B3292"/>
    </row>
    <row r="3293" spans="2:2" x14ac:dyDescent="0.25">
      <c r="B3293"/>
    </row>
    <row r="3294" spans="2:2" x14ac:dyDescent="0.25">
      <c r="B3294"/>
    </row>
    <row r="3295" spans="2:2" x14ac:dyDescent="0.25">
      <c r="B3295"/>
    </row>
    <row r="3296" spans="2:2" x14ac:dyDescent="0.25">
      <c r="B3296"/>
    </row>
    <row r="3297" spans="2:2" x14ac:dyDescent="0.25">
      <c r="B3297"/>
    </row>
    <row r="3298" spans="2:2" x14ac:dyDescent="0.25">
      <c r="B3298"/>
    </row>
    <row r="3299" spans="2:2" x14ac:dyDescent="0.25">
      <c r="B3299"/>
    </row>
    <row r="3300" spans="2:2" x14ac:dyDescent="0.25">
      <c r="B3300"/>
    </row>
    <row r="3301" spans="2:2" x14ac:dyDescent="0.25">
      <c r="B3301"/>
    </row>
    <row r="3302" spans="2:2" x14ac:dyDescent="0.25">
      <c r="B3302"/>
    </row>
    <row r="3303" spans="2:2" x14ac:dyDescent="0.25">
      <c r="B3303"/>
    </row>
    <row r="3304" spans="2:2" x14ac:dyDescent="0.25">
      <c r="B3304"/>
    </row>
    <row r="3305" spans="2:2" x14ac:dyDescent="0.25">
      <c r="B3305"/>
    </row>
    <row r="3306" spans="2:2" x14ac:dyDescent="0.25">
      <c r="B3306"/>
    </row>
    <row r="3307" spans="2:2" x14ac:dyDescent="0.25">
      <c r="B3307"/>
    </row>
    <row r="3308" spans="2:2" x14ac:dyDescent="0.25">
      <c r="B3308"/>
    </row>
    <row r="3309" spans="2:2" x14ac:dyDescent="0.25">
      <c r="B3309"/>
    </row>
    <row r="3310" spans="2:2" x14ac:dyDescent="0.25">
      <c r="B3310"/>
    </row>
    <row r="3311" spans="2:2" x14ac:dyDescent="0.25">
      <c r="B3311"/>
    </row>
    <row r="3312" spans="2:2" x14ac:dyDescent="0.25">
      <c r="B3312"/>
    </row>
    <row r="3313" spans="2:2" x14ac:dyDescent="0.25">
      <c r="B3313"/>
    </row>
    <row r="3314" spans="2:2" x14ac:dyDescent="0.25">
      <c r="B3314"/>
    </row>
    <row r="3315" spans="2:2" x14ac:dyDescent="0.25">
      <c r="B3315"/>
    </row>
    <row r="3316" spans="2:2" x14ac:dyDescent="0.25">
      <c r="B3316"/>
    </row>
    <row r="3317" spans="2:2" x14ac:dyDescent="0.25">
      <c r="B3317"/>
    </row>
    <row r="3318" spans="2:2" x14ac:dyDescent="0.25">
      <c r="B3318"/>
    </row>
    <row r="3319" spans="2:2" x14ac:dyDescent="0.25">
      <c r="B3319"/>
    </row>
    <row r="3320" spans="2:2" x14ac:dyDescent="0.25">
      <c r="B3320"/>
    </row>
    <row r="3321" spans="2:2" x14ac:dyDescent="0.25">
      <c r="B3321"/>
    </row>
    <row r="3322" spans="2:2" x14ac:dyDescent="0.25">
      <c r="B3322"/>
    </row>
    <row r="3323" spans="2:2" x14ac:dyDescent="0.25">
      <c r="B3323"/>
    </row>
    <row r="3324" spans="2:2" x14ac:dyDescent="0.25">
      <c r="B3324"/>
    </row>
    <row r="3325" spans="2:2" x14ac:dyDescent="0.25">
      <c r="B3325"/>
    </row>
    <row r="3326" spans="2:2" x14ac:dyDescent="0.25">
      <c r="B3326"/>
    </row>
    <row r="3327" spans="2:2" x14ac:dyDescent="0.25">
      <c r="B3327"/>
    </row>
    <row r="3328" spans="2:2" x14ac:dyDescent="0.25">
      <c r="B3328"/>
    </row>
    <row r="3329" spans="2:2" x14ac:dyDescent="0.25">
      <c r="B3329"/>
    </row>
    <row r="3330" spans="2:2" x14ac:dyDescent="0.25">
      <c r="B3330"/>
    </row>
    <row r="3331" spans="2:2" x14ac:dyDescent="0.25">
      <c r="B3331"/>
    </row>
    <row r="3332" spans="2:2" x14ac:dyDescent="0.25">
      <c r="B3332"/>
    </row>
    <row r="3333" spans="2:2" x14ac:dyDescent="0.25">
      <c r="B3333"/>
    </row>
    <row r="3334" spans="2:2" x14ac:dyDescent="0.25">
      <c r="B3334"/>
    </row>
    <row r="3335" spans="2:2" x14ac:dyDescent="0.25">
      <c r="B3335"/>
    </row>
    <row r="3336" spans="2:2" x14ac:dyDescent="0.25">
      <c r="B3336"/>
    </row>
    <row r="3337" spans="2:2" x14ac:dyDescent="0.25">
      <c r="B3337"/>
    </row>
    <row r="3338" spans="2:2" x14ac:dyDescent="0.25">
      <c r="B3338"/>
    </row>
    <row r="3339" spans="2:2" x14ac:dyDescent="0.25">
      <c r="B3339"/>
    </row>
    <row r="3340" spans="2:2" x14ac:dyDescent="0.25">
      <c r="B3340"/>
    </row>
    <row r="3341" spans="2:2" x14ac:dyDescent="0.25">
      <c r="B3341"/>
    </row>
    <row r="3342" spans="2:2" x14ac:dyDescent="0.25">
      <c r="B3342"/>
    </row>
    <row r="3343" spans="2:2" x14ac:dyDescent="0.25">
      <c r="B3343"/>
    </row>
    <row r="3344" spans="2:2" x14ac:dyDescent="0.25">
      <c r="B3344"/>
    </row>
    <row r="3345" spans="2:2" x14ac:dyDescent="0.25">
      <c r="B3345"/>
    </row>
    <row r="3346" spans="2:2" x14ac:dyDescent="0.25">
      <c r="B3346"/>
    </row>
    <row r="3347" spans="2:2" x14ac:dyDescent="0.25">
      <c r="B3347"/>
    </row>
    <row r="3348" spans="2:2" x14ac:dyDescent="0.25">
      <c r="B3348"/>
    </row>
    <row r="3349" spans="2:2" x14ac:dyDescent="0.25">
      <c r="B3349"/>
    </row>
    <row r="3350" spans="2:2" x14ac:dyDescent="0.25">
      <c r="B3350"/>
    </row>
    <row r="3351" spans="2:2" x14ac:dyDescent="0.25">
      <c r="B3351"/>
    </row>
    <row r="3352" spans="2:2" x14ac:dyDescent="0.25">
      <c r="B3352"/>
    </row>
    <row r="3353" spans="2:2" x14ac:dyDescent="0.25">
      <c r="B3353"/>
    </row>
    <row r="3354" spans="2:2" x14ac:dyDescent="0.25">
      <c r="B3354"/>
    </row>
    <row r="3355" spans="2:2" x14ac:dyDescent="0.25">
      <c r="B3355"/>
    </row>
    <row r="3356" spans="2:2" x14ac:dyDescent="0.25">
      <c r="B3356"/>
    </row>
    <row r="3357" spans="2:2" x14ac:dyDescent="0.25">
      <c r="B3357"/>
    </row>
    <row r="3358" spans="2:2" x14ac:dyDescent="0.25">
      <c r="B3358"/>
    </row>
    <row r="3359" spans="2:2" x14ac:dyDescent="0.25">
      <c r="B3359"/>
    </row>
    <row r="3360" spans="2:2" x14ac:dyDescent="0.25">
      <c r="B3360"/>
    </row>
    <row r="3361" spans="2:2" x14ac:dyDescent="0.25">
      <c r="B3361"/>
    </row>
    <row r="3362" spans="2:2" x14ac:dyDescent="0.25">
      <c r="B3362"/>
    </row>
    <row r="3363" spans="2:2" x14ac:dyDescent="0.25">
      <c r="B3363"/>
    </row>
    <row r="3364" spans="2:2" x14ac:dyDescent="0.25">
      <c r="B3364"/>
    </row>
    <row r="3365" spans="2:2" x14ac:dyDescent="0.25">
      <c r="B3365"/>
    </row>
    <row r="3366" spans="2:2" x14ac:dyDescent="0.25">
      <c r="B3366"/>
    </row>
    <row r="3367" spans="2:2" x14ac:dyDescent="0.25">
      <c r="B3367"/>
    </row>
    <row r="3368" spans="2:2" x14ac:dyDescent="0.25">
      <c r="B3368"/>
    </row>
    <row r="3369" spans="2:2" x14ac:dyDescent="0.25">
      <c r="B3369"/>
    </row>
    <row r="3370" spans="2:2" x14ac:dyDescent="0.25">
      <c r="B3370"/>
    </row>
    <row r="3371" spans="2:2" x14ac:dyDescent="0.25">
      <c r="B3371"/>
    </row>
    <row r="3372" spans="2:2" x14ac:dyDescent="0.25">
      <c r="B3372"/>
    </row>
    <row r="3373" spans="2:2" x14ac:dyDescent="0.25">
      <c r="B3373"/>
    </row>
    <row r="3374" spans="2:2" x14ac:dyDescent="0.25">
      <c r="B3374"/>
    </row>
    <row r="3375" spans="2:2" x14ac:dyDescent="0.25">
      <c r="B3375"/>
    </row>
    <row r="3376" spans="2:2" x14ac:dyDescent="0.25">
      <c r="B3376"/>
    </row>
    <row r="3377" spans="2:2" x14ac:dyDescent="0.25">
      <c r="B3377"/>
    </row>
    <row r="3378" spans="2:2" x14ac:dyDescent="0.25">
      <c r="B3378"/>
    </row>
    <row r="3379" spans="2:2" x14ac:dyDescent="0.25">
      <c r="B3379"/>
    </row>
    <row r="3380" spans="2:2" x14ac:dyDescent="0.25">
      <c r="B3380"/>
    </row>
    <row r="3381" spans="2:2" x14ac:dyDescent="0.25">
      <c r="B3381"/>
    </row>
    <row r="3382" spans="2:2" x14ac:dyDescent="0.25">
      <c r="B3382"/>
    </row>
    <row r="3383" spans="2:2" x14ac:dyDescent="0.25">
      <c r="B3383"/>
    </row>
    <row r="3384" spans="2:2" x14ac:dyDescent="0.25">
      <c r="B3384"/>
    </row>
    <row r="3385" spans="2:2" x14ac:dyDescent="0.25">
      <c r="B3385"/>
    </row>
    <row r="3386" spans="2:2" x14ac:dyDescent="0.25">
      <c r="B3386"/>
    </row>
    <row r="3387" spans="2:2" x14ac:dyDescent="0.25">
      <c r="B3387"/>
    </row>
    <row r="3388" spans="2:2" x14ac:dyDescent="0.25">
      <c r="B3388"/>
    </row>
    <row r="3389" spans="2:2" x14ac:dyDescent="0.25">
      <c r="B3389"/>
    </row>
    <row r="3390" spans="2:2" x14ac:dyDescent="0.25">
      <c r="B3390"/>
    </row>
    <row r="3391" spans="2:2" x14ac:dyDescent="0.25">
      <c r="B3391"/>
    </row>
    <row r="3392" spans="2:2" x14ac:dyDescent="0.25">
      <c r="B3392"/>
    </row>
    <row r="3393" spans="2:2" x14ac:dyDescent="0.25">
      <c r="B3393"/>
    </row>
    <row r="3394" spans="2:2" x14ac:dyDescent="0.25">
      <c r="B3394"/>
    </row>
    <row r="3395" spans="2:2" x14ac:dyDescent="0.25">
      <c r="B3395"/>
    </row>
    <row r="3396" spans="2:2" x14ac:dyDescent="0.25">
      <c r="B3396"/>
    </row>
    <row r="3397" spans="2:2" x14ac:dyDescent="0.25">
      <c r="B3397"/>
    </row>
    <row r="3398" spans="2:2" x14ac:dyDescent="0.25">
      <c r="B3398"/>
    </row>
    <row r="3399" spans="2:2" x14ac:dyDescent="0.25">
      <c r="B3399"/>
    </row>
    <row r="3400" spans="2:2" x14ac:dyDescent="0.25">
      <c r="B3400"/>
    </row>
    <row r="3401" spans="2:2" x14ac:dyDescent="0.25">
      <c r="B3401"/>
    </row>
    <row r="3402" spans="2:2" x14ac:dyDescent="0.25">
      <c r="B3402"/>
    </row>
    <row r="3403" spans="2:2" x14ac:dyDescent="0.25">
      <c r="B3403"/>
    </row>
    <row r="3404" spans="2:2" x14ac:dyDescent="0.25">
      <c r="B3404"/>
    </row>
    <row r="3405" spans="2:2" x14ac:dyDescent="0.25">
      <c r="B3405"/>
    </row>
    <row r="3406" spans="2:2" x14ac:dyDescent="0.25">
      <c r="B3406"/>
    </row>
    <row r="3407" spans="2:2" x14ac:dyDescent="0.25">
      <c r="B3407"/>
    </row>
    <row r="3408" spans="2:2" x14ac:dyDescent="0.25">
      <c r="B3408"/>
    </row>
    <row r="3409" spans="2:2" x14ac:dyDescent="0.25">
      <c r="B3409"/>
    </row>
    <row r="3410" spans="2:2" x14ac:dyDescent="0.25">
      <c r="B3410"/>
    </row>
    <row r="3411" spans="2:2" x14ac:dyDescent="0.25">
      <c r="B3411"/>
    </row>
    <row r="3412" spans="2:2" x14ac:dyDescent="0.25">
      <c r="B3412"/>
    </row>
    <row r="3413" spans="2:2" x14ac:dyDescent="0.25">
      <c r="B3413"/>
    </row>
    <row r="3414" spans="2:2" x14ac:dyDescent="0.25">
      <c r="B3414"/>
    </row>
    <row r="3415" spans="2:2" x14ac:dyDescent="0.25">
      <c r="B3415"/>
    </row>
    <row r="3416" spans="2:2" x14ac:dyDescent="0.25">
      <c r="B3416"/>
    </row>
    <row r="3417" spans="2:2" x14ac:dyDescent="0.25">
      <c r="B3417"/>
    </row>
    <row r="3418" spans="2:2" x14ac:dyDescent="0.25">
      <c r="B3418"/>
    </row>
    <row r="3419" spans="2:2" x14ac:dyDescent="0.25">
      <c r="B3419"/>
    </row>
    <row r="3420" spans="2:2" x14ac:dyDescent="0.25">
      <c r="B3420"/>
    </row>
    <row r="3421" spans="2:2" x14ac:dyDescent="0.25">
      <c r="B3421"/>
    </row>
    <row r="3422" spans="2:2" x14ac:dyDescent="0.25">
      <c r="B3422"/>
    </row>
    <row r="3423" spans="2:2" x14ac:dyDescent="0.25">
      <c r="B3423"/>
    </row>
    <row r="3424" spans="2:2" x14ac:dyDescent="0.25">
      <c r="B3424"/>
    </row>
    <row r="3425" spans="2:2" x14ac:dyDescent="0.25">
      <c r="B3425"/>
    </row>
    <row r="3426" spans="2:2" x14ac:dyDescent="0.25">
      <c r="B3426"/>
    </row>
    <row r="3427" spans="2:2" x14ac:dyDescent="0.25">
      <c r="B3427"/>
    </row>
    <row r="3428" spans="2:2" x14ac:dyDescent="0.25">
      <c r="B3428"/>
    </row>
    <row r="3429" spans="2:2" x14ac:dyDescent="0.25">
      <c r="B3429"/>
    </row>
    <row r="3430" spans="2:2" x14ac:dyDescent="0.25">
      <c r="B3430"/>
    </row>
    <row r="3431" spans="2:2" x14ac:dyDescent="0.25">
      <c r="B3431"/>
    </row>
    <row r="3432" spans="2:2" x14ac:dyDescent="0.25">
      <c r="B3432"/>
    </row>
    <row r="3433" spans="2:2" x14ac:dyDescent="0.25">
      <c r="B3433"/>
    </row>
    <row r="3434" spans="2:2" x14ac:dyDescent="0.25">
      <c r="B3434"/>
    </row>
    <row r="3435" spans="2:2" x14ac:dyDescent="0.25">
      <c r="B3435"/>
    </row>
    <row r="3436" spans="2:2" x14ac:dyDescent="0.25">
      <c r="B3436"/>
    </row>
    <row r="3437" spans="2:2" x14ac:dyDescent="0.25">
      <c r="B3437"/>
    </row>
    <row r="3438" spans="2:2" x14ac:dyDescent="0.25">
      <c r="B3438"/>
    </row>
    <row r="3439" spans="2:2" x14ac:dyDescent="0.25">
      <c r="B3439"/>
    </row>
    <row r="3440" spans="2:2" x14ac:dyDescent="0.25">
      <c r="B3440"/>
    </row>
    <row r="3441" spans="2:2" x14ac:dyDescent="0.25">
      <c r="B3441"/>
    </row>
    <row r="3442" spans="2:2" x14ac:dyDescent="0.25">
      <c r="B3442"/>
    </row>
    <row r="3443" spans="2:2" x14ac:dyDescent="0.25">
      <c r="B3443"/>
    </row>
    <row r="3444" spans="2:2" x14ac:dyDescent="0.25">
      <c r="B3444"/>
    </row>
    <row r="3445" spans="2:2" x14ac:dyDescent="0.25">
      <c r="B3445"/>
    </row>
    <row r="3446" spans="2:2" x14ac:dyDescent="0.25">
      <c r="B3446"/>
    </row>
    <row r="3447" spans="2:2" x14ac:dyDescent="0.25">
      <c r="B3447"/>
    </row>
    <row r="3448" spans="2:2" x14ac:dyDescent="0.25">
      <c r="B3448"/>
    </row>
    <row r="3449" spans="2:2" x14ac:dyDescent="0.25">
      <c r="B3449"/>
    </row>
    <row r="3450" spans="2:2" x14ac:dyDescent="0.25">
      <c r="B3450"/>
    </row>
    <row r="3451" spans="2:2" x14ac:dyDescent="0.25">
      <c r="B3451"/>
    </row>
    <row r="3452" spans="2:2" x14ac:dyDescent="0.25">
      <c r="B3452"/>
    </row>
    <row r="3453" spans="2:2" x14ac:dyDescent="0.25">
      <c r="B3453"/>
    </row>
    <row r="3454" spans="2:2" x14ac:dyDescent="0.25">
      <c r="B3454"/>
    </row>
    <row r="3455" spans="2:2" x14ac:dyDescent="0.25">
      <c r="B3455"/>
    </row>
    <row r="3456" spans="2:2" x14ac:dyDescent="0.25">
      <c r="B3456"/>
    </row>
    <row r="3457" spans="2:2" x14ac:dyDescent="0.25">
      <c r="B3457"/>
    </row>
    <row r="3458" spans="2:2" x14ac:dyDescent="0.25">
      <c r="B3458"/>
    </row>
    <row r="3459" spans="2:2" x14ac:dyDescent="0.25">
      <c r="B3459"/>
    </row>
    <row r="3460" spans="2:2" x14ac:dyDescent="0.25">
      <c r="B3460"/>
    </row>
    <row r="3461" spans="2:2" x14ac:dyDescent="0.25">
      <c r="B3461"/>
    </row>
    <row r="3462" spans="2:2" x14ac:dyDescent="0.25">
      <c r="B3462"/>
    </row>
    <row r="3463" spans="2:2" x14ac:dyDescent="0.25">
      <c r="B3463"/>
    </row>
    <row r="3464" spans="2:2" x14ac:dyDescent="0.25">
      <c r="B3464"/>
    </row>
    <row r="3465" spans="2:2" x14ac:dyDescent="0.25">
      <c r="B3465"/>
    </row>
    <row r="3466" spans="2:2" x14ac:dyDescent="0.25">
      <c r="B3466"/>
    </row>
    <row r="3467" spans="2:2" x14ac:dyDescent="0.25">
      <c r="B3467"/>
    </row>
    <row r="3468" spans="2:2" x14ac:dyDescent="0.25">
      <c r="B3468"/>
    </row>
    <row r="3469" spans="2:2" x14ac:dyDescent="0.25">
      <c r="B3469"/>
    </row>
    <row r="3470" spans="2:2" x14ac:dyDescent="0.25">
      <c r="B3470"/>
    </row>
    <row r="3471" spans="2:2" x14ac:dyDescent="0.25">
      <c r="B3471"/>
    </row>
    <row r="3472" spans="2:2" x14ac:dyDescent="0.25">
      <c r="B3472"/>
    </row>
    <row r="3473" spans="2:2" x14ac:dyDescent="0.25">
      <c r="B3473"/>
    </row>
    <row r="3474" spans="2:2" x14ac:dyDescent="0.25">
      <c r="B3474"/>
    </row>
    <row r="3475" spans="2:2" x14ac:dyDescent="0.25">
      <c r="B3475"/>
    </row>
    <row r="3476" spans="2:2" x14ac:dyDescent="0.25">
      <c r="B3476"/>
    </row>
    <row r="3477" spans="2:2" x14ac:dyDescent="0.25">
      <c r="B3477"/>
    </row>
    <row r="3478" spans="2:2" x14ac:dyDescent="0.25">
      <c r="B3478"/>
    </row>
    <row r="3479" spans="2:2" x14ac:dyDescent="0.25">
      <c r="B3479"/>
    </row>
    <row r="3480" spans="2:2" x14ac:dyDescent="0.25">
      <c r="B3480"/>
    </row>
    <row r="3481" spans="2:2" x14ac:dyDescent="0.25">
      <c r="B3481"/>
    </row>
    <row r="3482" spans="2:2" x14ac:dyDescent="0.25">
      <c r="B3482"/>
    </row>
    <row r="3483" spans="2:2" x14ac:dyDescent="0.25">
      <c r="B3483"/>
    </row>
    <row r="3484" spans="2:2" x14ac:dyDescent="0.25">
      <c r="B3484"/>
    </row>
    <row r="3485" spans="2:2" x14ac:dyDescent="0.25">
      <c r="B3485"/>
    </row>
    <row r="3486" spans="2:2" x14ac:dyDescent="0.25">
      <c r="B3486"/>
    </row>
    <row r="3487" spans="2:2" x14ac:dyDescent="0.25">
      <c r="B3487"/>
    </row>
    <row r="3488" spans="2:2" x14ac:dyDescent="0.25">
      <c r="B3488"/>
    </row>
    <row r="3489" spans="2:2" x14ac:dyDescent="0.25">
      <c r="B3489"/>
    </row>
    <row r="3490" spans="2:2" x14ac:dyDescent="0.25">
      <c r="B3490"/>
    </row>
    <row r="3491" spans="2:2" x14ac:dyDescent="0.25">
      <c r="B3491"/>
    </row>
    <row r="3492" spans="2:2" x14ac:dyDescent="0.25">
      <c r="B3492"/>
    </row>
    <row r="3493" spans="2:2" x14ac:dyDescent="0.25">
      <c r="B3493"/>
    </row>
    <row r="3494" spans="2:2" x14ac:dyDescent="0.25">
      <c r="B3494"/>
    </row>
    <row r="3495" spans="2:2" x14ac:dyDescent="0.25">
      <c r="B3495"/>
    </row>
    <row r="3496" spans="2:2" x14ac:dyDescent="0.25">
      <c r="B3496"/>
    </row>
    <row r="3497" spans="2:2" x14ac:dyDescent="0.25">
      <c r="B3497"/>
    </row>
    <row r="3498" spans="2:2" x14ac:dyDescent="0.25">
      <c r="B3498"/>
    </row>
    <row r="3499" spans="2:2" x14ac:dyDescent="0.25">
      <c r="B3499"/>
    </row>
    <row r="3500" spans="2:2" x14ac:dyDescent="0.25">
      <c r="B3500"/>
    </row>
    <row r="3501" spans="2:2" x14ac:dyDescent="0.25">
      <c r="B3501"/>
    </row>
    <row r="3502" spans="2:2" x14ac:dyDescent="0.25">
      <c r="B3502"/>
    </row>
    <row r="3503" spans="2:2" x14ac:dyDescent="0.25">
      <c r="B3503"/>
    </row>
    <row r="3504" spans="2:2" x14ac:dyDescent="0.25">
      <c r="B3504"/>
    </row>
    <row r="3505" spans="2:2" x14ac:dyDescent="0.25">
      <c r="B3505"/>
    </row>
    <row r="3506" spans="2:2" x14ac:dyDescent="0.25">
      <c r="B3506"/>
    </row>
    <row r="3507" spans="2:2" x14ac:dyDescent="0.25">
      <c r="B3507"/>
    </row>
    <row r="3508" spans="2:2" x14ac:dyDescent="0.25">
      <c r="B3508"/>
    </row>
    <row r="3509" spans="2:2" x14ac:dyDescent="0.25">
      <c r="B3509"/>
    </row>
    <row r="3510" spans="2:2" x14ac:dyDescent="0.25">
      <c r="B3510"/>
    </row>
    <row r="3511" spans="2:2" x14ac:dyDescent="0.25">
      <c r="B3511"/>
    </row>
    <row r="3512" spans="2:2" x14ac:dyDescent="0.25">
      <c r="B3512"/>
    </row>
    <row r="3513" spans="2:2" x14ac:dyDescent="0.25">
      <c r="B3513"/>
    </row>
    <row r="3514" spans="2:2" x14ac:dyDescent="0.25">
      <c r="B3514"/>
    </row>
    <row r="3515" spans="2:2" x14ac:dyDescent="0.25">
      <c r="B3515"/>
    </row>
    <row r="3516" spans="2:2" x14ac:dyDescent="0.25">
      <c r="B3516"/>
    </row>
    <row r="3517" spans="2:2" x14ac:dyDescent="0.25">
      <c r="B3517"/>
    </row>
    <row r="3518" spans="2:2" x14ac:dyDescent="0.25">
      <c r="B3518"/>
    </row>
    <row r="3519" spans="2:2" x14ac:dyDescent="0.25">
      <c r="B3519"/>
    </row>
    <row r="3520" spans="2:2" x14ac:dyDescent="0.25">
      <c r="B3520"/>
    </row>
    <row r="3521" spans="2:2" x14ac:dyDescent="0.25">
      <c r="B3521"/>
    </row>
    <row r="3522" spans="2:2" x14ac:dyDescent="0.25">
      <c r="B3522"/>
    </row>
    <row r="3523" spans="2:2" x14ac:dyDescent="0.25">
      <c r="B3523"/>
    </row>
    <row r="3524" spans="2:2" x14ac:dyDescent="0.25">
      <c r="B3524"/>
    </row>
    <row r="3525" spans="2:2" x14ac:dyDescent="0.25">
      <c r="B3525"/>
    </row>
    <row r="3526" spans="2:2" x14ac:dyDescent="0.25">
      <c r="B3526"/>
    </row>
    <row r="3527" spans="2:2" x14ac:dyDescent="0.25">
      <c r="B3527"/>
    </row>
    <row r="3528" spans="2:2" x14ac:dyDescent="0.25">
      <c r="B3528"/>
    </row>
    <row r="3529" spans="2:2" x14ac:dyDescent="0.25">
      <c r="B3529"/>
    </row>
    <row r="3530" spans="2:2" x14ac:dyDescent="0.25">
      <c r="B3530"/>
    </row>
    <row r="3531" spans="2:2" x14ac:dyDescent="0.25">
      <c r="B3531"/>
    </row>
    <row r="3532" spans="2:2" x14ac:dyDescent="0.25">
      <c r="B3532"/>
    </row>
    <row r="3533" spans="2:2" x14ac:dyDescent="0.25">
      <c r="B3533"/>
    </row>
    <row r="3534" spans="2:2" x14ac:dyDescent="0.25">
      <c r="B3534"/>
    </row>
    <row r="3535" spans="2:2" x14ac:dyDescent="0.25">
      <c r="B3535"/>
    </row>
    <row r="3536" spans="2:2" x14ac:dyDescent="0.25">
      <c r="B3536"/>
    </row>
    <row r="3537" spans="2:2" x14ac:dyDescent="0.25">
      <c r="B3537"/>
    </row>
    <row r="3538" spans="2:2" x14ac:dyDescent="0.25">
      <c r="B3538"/>
    </row>
    <row r="3539" spans="2:2" x14ac:dyDescent="0.25">
      <c r="B3539"/>
    </row>
    <row r="3540" spans="2:2" x14ac:dyDescent="0.25">
      <c r="B3540"/>
    </row>
    <row r="3541" spans="2:2" x14ac:dyDescent="0.25">
      <c r="B3541"/>
    </row>
    <row r="3542" spans="2:2" x14ac:dyDescent="0.25">
      <c r="B3542"/>
    </row>
    <row r="3543" spans="2:2" x14ac:dyDescent="0.25">
      <c r="B3543"/>
    </row>
    <row r="3544" spans="2:2" x14ac:dyDescent="0.25">
      <c r="B3544"/>
    </row>
    <row r="3545" spans="2:2" x14ac:dyDescent="0.25">
      <c r="B3545"/>
    </row>
    <row r="3546" spans="2:2" x14ac:dyDescent="0.25">
      <c r="B3546"/>
    </row>
    <row r="3547" spans="2:2" x14ac:dyDescent="0.25">
      <c r="B3547"/>
    </row>
    <row r="3548" spans="2:2" x14ac:dyDescent="0.25">
      <c r="B3548"/>
    </row>
    <row r="3549" spans="2:2" x14ac:dyDescent="0.25">
      <c r="B3549"/>
    </row>
    <row r="3550" spans="2:2" x14ac:dyDescent="0.25">
      <c r="B3550"/>
    </row>
    <row r="3551" spans="2:2" x14ac:dyDescent="0.25">
      <c r="B3551"/>
    </row>
    <row r="3552" spans="2:2" x14ac:dyDescent="0.25">
      <c r="B3552"/>
    </row>
    <row r="3553" spans="2:2" x14ac:dyDescent="0.25">
      <c r="B3553"/>
    </row>
    <row r="3554" spans="2:2" x14ac:dyDescent="0.25">
      <c r="B3554"/>
    </row>
    <row r="3555" spans="2:2" x14ac:dyDescent="0.25">
      <c r="B3555"/>
    </row>
    <row r="3556" spans="2:2" x14ac:dyDescent="0.25">
      <c r="B3556"/>
    </row>
    <row r="3557" spans="2:2" x14ac:dyDescent="0.25">
      <c r="B3557"/>
    </row>
    <row r="3558" spans="2:2" x14ac:dyDescent="0.25">
      <c r="B3558"/>
    </row>
    <row r="3559" spans="2:2" x14ac:dyDescent="0.25">
      <c r="B3559"/>
    </row>
    <row r="3560" spans="2:2" x14ac:dyDescent="0.25">
      <c r="B3560"/>
    </row>
    <row r="3561" spans="2:2" x14ac:dyDescent="0.25">
      <c r="B3561"/>
    </row>
    <row r="3562" spans="2:2" x14ac:dyDescent="0.25">
      <c r="B3562"/>
    </row>
    <row r="3563" spans="2:2" x14ac:dyDescent="0.25">
      <c r="B3563"/>
    </row>
    <row r="3564" spans="2:2" x14ac:dyDescent="0.25">
      <c r="B3564"/>
    </row>
    <row r="3565" spans="2:2" x14ac:dyDescent="0.25">
      <c r="B3565"/>
    </row>
    <row r="3566" spans="2:2" x14ac:dyDescent="0.25">
      <c r="B3566"/>
    </row>
    <row r="3567" spans="2:2" x14ac:dyDescent="0.25">
      <c r="B3567"/>
    </row>
    <row r="3568" spans="2:2" x14ac:dyDescent="0.25">
      <c r="B3568"/>
    </row>
    <row r="3569" spans="2:2" x14ac:dyDescent="0.25">
      <c r="B3569"/>
    </row>
    <row r="3570" spans="2:2" x14ac:dyDescent="0.25">
      <c r="B3570"/>
    </row>
    <row r="3571" spans="2:2" x14ac:dyDescent="0.25">
      <c r="B3571"/>
    </row>
    <row r="3572" spans="2:2" x14ac:dyDescent="0.25">
      <c r="B3572"/>
    </row>
    <row r="3573" spans="2:2" x14ac:dyDescent="0.25">
      <c r="B3573"/>
    </row>
    <row r="3574" spans="2:2" x14ac:dyDescent="0.25">
      <c r="B3574"/>
    </row>
    <row r="3575" spans="2:2" x14ac:dyDescent="0.25">
      <c r="B3575"/>
    </row>
    <row r="3576" spans="2:2" x14ac:dyDescent="0.25">
      <c r="B3576"/>
    </row>
    <row r="3577" spans="2:2" x14ac:dyDescent="0.25">
      <c r="B3577"/>
    </row>
    <row r="3578" spans="2:2" x14ac:dyDescent="0.25">
      <c r="B3578"/>
    </row>
    <row r="3579" spans="2:2" x14ac:dyDescent="0.25">
      <c r="B3579"/>
    </row>
    <row r="3580" spans="2:2" x14ac:dyDescent="0.25">
      <c r="B3580"/>
    </row>
    <row r="3581" spans="2:2" x14ac:dyDescent="0.25">
      <c r="B3581"/>
    </row>
    <row r="3582" spans="2:2" x14ac:dyDescent="0.25">
      <c r="B3582"/>
    </row>
    <row r="3583" spans="2:2" x14ac:dyDescent="0.25">
      <c r="B3583"/>
    </row>
    <row r="3584" spans="2:2" x14ac:dyDescent="0.25">
      <c r="B3584"/>
    </row>
    <row r="3585" spans="2:2" x14ac:dyDescent="0.25">
      <c r="B3585"/>
    </row>
    <row r="3586" spans="2:2" x14ac:dyDescent="0.25">
      <c r="B3586"/>
    </row>
    <row r="3587" spans="2:2" x14ac:dyDescent="0.25">
      <c r="B3587"/>
    </row>
    <row r="3588" spans="2:2" x14ac:dyDescent="0.25">
      <c r="B3588"/>
    </row>
    <row r="3589" spans="2:2" x14ac:dyDescent="0.25">
      <c r="B3589"/>
    </row>
    <row r="3590" spans="2:2" x14ac:dyDescent="0.25">
      <c r="B3590"/>
    </row>
    <row r="3591" spans="2:2" x14ac:dyDescent="0.25">
      <c r="B3591"/>
    </row>
    <row r="3592" spans="2:2" x14ac:dyDescent="0.25">
      <c r="B3592"/>
    </row>
    <row r="3593" spans="2:2" x14ac:dyDescent="0.25">
      <c r="B3593"/>
    </row>
    <row r="3594" spans="2:2" x14ac:dyDescent="0.25">
      <c r="B3594"/>
    </row>
    <row r="3595" spans="2:2" x14ac:dyDescent="0.25">
      <c r="B3595"/>
    </row>
    <row r="3596" spans="2:2" x14ac:dyDescent="0.25">
      <c r="B3596"/>
    </row>
    <row r="3597" spans="2:2" x14ac:dyDescent="0.25">
      <c r="B3597"/>
    </row>
    <row r="3598" spans="2:2" x14ac:dyDescent="0.25">
      <c r="B3598"/>
    </row>
    <row r="3599" spans="2:2" x14ac:dyDescent="0.25">
      <c r="B3599"/>
    </row>
    <row r="3600" spans="2:2" x14ac:dyDescent="0.25">
      <c r="B3600"/>
    </row>
    <row r="3601" spans="2:2" x14ac:dyDescent="0.25">
      <c r="B3601"/>
    </row>
    <row r="3602" spans="2:2" x14ac:dyDescent="0.25">
      <c r="B3602"/>
    </row>
    <row r="3603" spans="2:2" x14ac:dyDescent="0.25">
      <c r="B3603"/>
    </row>
    <row r="3604" spans="2:2" x14ac:dyDescent="0.25">
      <c r="B3604"/>
    </row>
    <row r="3605" spans="2:2" x14ac:dyDescent="0.25">
      <c r="B3605"/>
    </row>
    <row r="3606" spans="2:2" x14ac:dyDescent="0.25">
      <c r="B3606"/>
    </row>
    <row r="3607" spans="2:2" x14ac:dyDescent="0.25">
      <c r="B3607"/>
    </row>
    <row r="3608" spans="2:2" x14ac:dyDescent="0.25">
      <c r="B3608"/>
    </row>
    <row r="3609" spans="2:2" x14ac:dyDescent="0.25">
      <c r="B3609"/>
    </row>
    <row r="3610" spans="2:2" x14ac:dyDescent="0.25">
      <c r="B3610"/>
    </row>
    <row r="3611" spans="2:2" x14ac:dyDescent="0.25">
      <c r="B3611"/>
    </row>
    <row r="3612" spans="2:2" x14ac:dyDescent="0.25">
      <c r="B3612"/>
    </row>
    <row r="3613" spans="2:2" x14ac:dyDescent="0.25">
      <c r="B3613"/>
    </row>
    <row r="3614" spans="2:2" x14ac:dyDescent="0.25">
      <c r="B3614"/>
    </row>
    <row r="3615" spans="2:2" x14ac:dyDescent="0.25">
      <c r="B3615"/>
    </row>
    <row r="3616" spans="2:2" x14ac:dyDescent="0.25">
      <c r="B3616"/>
    </row>
    <row r="3617" spans="2:2" x14ac:dyDescent="0.25">
      <c r="B3617"/>
    </row>
    <row r="3618" spans="2:2" x14ac:dyDescent="0.25">
      <c r="B3618"/>
    </row>
    <row r="3619" spans="2:2" x14ac:dyDescent="0.25">
      <c r="B3619"/>
    </row>
    <row r="3620" spans="2:2" x14ac:dyDescent="0.25">
      <c r="B3620"/>
    </row>
    <row r="3621" spans="2:2" x14ac:dyDescent="0.25">
      <c r="B3621"/>
    </row>
    <row r="3622" spans="2:2" x14ac:dyDescent="0.25">
      <c r="B3622"/>
    </row>
    <row r="3623" spans="2:2" x14ac:dyDescent="0.25">
      <c r="B3623"/>
    </row>
    <row r="3624" spans="2:2" x14ac:dyDescent="0.25">
      <c r="B3624"/>
    </row>
    <row r="3625" spans="2:2" x14ac:dyDescent="0.25">
      <c r="B3625"/>
    </row>
    <row r="3626" spans="2:2" x14ac:dyDescent="0.25">
      <c r="B3626"/>
    </row>
    <row r="3627" spans="2:2" x14ac:dyDescent="0.25">
      <c r="B3627"/>
    </row>
    <row r="3628" spans="2:2" x14ac:dyDescent="0.25">
      <c r="B3628"/>
    </row>
    <row r="3629" spans="2:2" x14ac:dyDescent="0.25">
      <c r="B3629"/>
    </row>
    <row r="3630" spans="2:2" x14ac:dyDescent="0.25">
      <c r="B3630"/>
    </row>
    <row r="3631" spans="2:2" x14ac:dyDescent="0.25">
      <c r="B3631"/>
    </row>
    <row r="3632" spans="2:2" x14ac:dyDescent="0.25">
      <c r="B3632"/>
    </row>
    <row r="3633" spans="2:2" x14ac:dyDescent="0.25">
      <c r="B3633"/>
    </row>
    <row r="3634" spans="2:2" x14ac:dyDescent="0.25">
      <c r="B3634"/>
    </row>
    <row r="3635" spans="2:2" x14ac:dyDescent="0.25">
      <c r="B3635"/>
    </row>
    <row r="3636" spans="2:2" x14ac:dyDescent="0.25">
      <c r="B3636"/>
    </row>
    <row r="3637" spans="2:2" x14ac:dyDescent="0.25">
      <c r="B3637"/>
    </row>
    <row r="3638" spans="2:2" x14ac:dyDescent="0.25">
      <c r="B3638"/>
    </row>
    <row r="3639" spans="2:2" x14ac:dyDescent="0.25">
      <c r="B3639"/>
    </row>
    <row r="3640" spans="2:2" x14ac:dyDescent="0.25">
      <c r="B3640"/>
    </row>
    <row r="3641" spans="2:2" x14ac:dyDescent="0.25">
      <c r="B3641"/>
    </row>
    <row r="3642" spans="2:2" x14ac:dyDescent="0.25">
      <c r="B3642"/>
    </row>
    <row r="3643" spans="2:2" x14ac:dyDescent="0.25">
      <c r="B3643"/>
    </row>
    <row r="3644" spans="2:2" x14ac:dyDescent="0.25">
      <c r="B3644"/>
    </row>
    <row r="3645" spans="2:2" x14ac:dyDescent="0.25">
      <c r="B3645"/>
    </row>
    <row r="3646" spans="2:2" x14ac:dyDescent="0.25">
      <c r="B3646"/>
    </row>
    <row r="3647" spans="2:2" x14ac:dyDescent="0.25">
      <c r="B3647"/>
    </row>
    <row r="3648" spans="2:2" x14ac:dyDescent="0.25">
      <c r="B3648"/>
    </row>
    <row r="3649" spans="2:2" x14ac:dyDescent="0.25">
      <c r="B3649"/>
    </row>
    <row r="3650" spans="2:2" x14ac:dyDescent="0.25">
      <c r="B3650"/>
    </row>
    <row r="3651" spans="2:2" x14ac:dyDescent="0.25">
      <c r="B3651"/>
    </row>
    <row r="3652" spans="2:2" x14ac:dyDescent="0.25">
      <c r="B3652"/>
    </row>
    <row r="3653" spans="2:2" x14ac:dyDescent="0.25">
      <c r="B3653"/>
    </row>
    <row r="3654" spans="2:2" x14ac:dyDescent="0.25">
      <c r="B3654"/>
    </row>
    <row r="3655" spans="2:2" x14ac:dyDescent="0.25">
      <c r="B3655"/>
    </row>
    <row r="3656" spans="2:2" x14ac:dyDescent="0.25">
      <c r="B3656"/>
    </row>
    <row r="3657" spans="2:2" x14ac:dyDescent="0.25">
      <c r="B3657"/>
    </row>
    <row r="3658" spans="2:2" x14ac:dyDescent="0.25">
      <c r="B3658"/>
    </row>
    <row r="3659" spans="2:2" x14ac:dyDescent="0.25">
      <c r="B3659"/>
    </row>
    <row r="3660" spans="2:2" x14ac:dyDescent="0.25">
      <c r="B3660"/>
    </row>
    <row r="3661" spans="2:2" x14ac:dyDescent="0.25">
      <c r="B3661"/>
    </row>
    <row r="3662" spans="2:2" x14ac:dyDescent="0.25">
      <c r="B3662"/>
    </row>
    <row r="3663" spans="2:2" x14ac:dyDescent="0.25">
      <c r="B3663"/>
    </row>
    <row r="3664" spans="2:2" x14ac:dyDescent="0.25">
      <c r="B3664"/>
    </row>
    <row r="3665" spans="2:2" x14ac:dyDescent="0.25">
      <c r="B3665"/>
    </row>
    <row r="3666" spans="2:2" x14ac:dyDescent="0.25">
      <c r="B3666"/>
    </row>
    <row r="3667" spans="2:2" x14ac:dyDescent="0.25">
      <c r="B3667"/>
    </row>
    <row r="3668" spans="2:2" x14ac:dyDescent="0.25">
      <c r="B3668"/>
    </row>
    <row r="3669" spans="2:2" x14ac:dyDescent="0.25">
      <c r="B3669"/>
    </row>
    <row r="3670" spans="2:2" x14ac:dyDescent="0.25">
      <c r="B3670"/>
    </row>
    <row r="3671" spans="2:2" x14ac:dyDescent="0.25">
      <c r="B3671"/>
    </row>
    <row r="3672" spans="2:2" x14ac:dyDescent="0.25">
      <c r="B3672"/>
    </row>
    <row r="3673" spans="2:2" x14ac:dyDescent="0.25">
      <c r="B3673"/>
    </row>
    <row r="3674" spans="2:2" x14ac:dyDescent="0.25">
      <c r="B3674"/>
    </row>
    <row r="3675" spans="2:2" x14ac:dyDescent="0.25">
      <c r="B3675"/>
    </row>
    <row r="3676" spans="2:2" x14ac:dyDescent="0.25">
      <c r="B3676"/>
    </row>
    <row r="3677" spans="2:2" x14ac:dyDescent="0.25">
      <c r="B3677"/>
    </row>
    <row r="3678" spans="2:2" x14ac:dyDescent="0.25">
      <c r="B3678"/>
    </row>
    <row r="3679" spans="2:2" x14ac:dyDescent="0.25">
      <c r="B3679"/>
    </row>
    <row r="3680" spans="2:2" x14ac:dyDescent="0.25">
      <c r="B3680"/>
    </row>
    <row r="3681" spans="2:2" x14ac:dyDescent="0.25">
      <c r="B3681"/>
    </row>
    <row r="3682" spans="2:2" x14ac:dyDescent="0.25">
      <c r="B3682"/>
    </row>
    <row r="3683" spans="2:2" x14ac:dyDescent="0.25">
      <c r="B3683"/>
    </row>
    <row r="3684" spans="2:2" x14ac:dyDescent="0.25">
      <c r="B3684"/>
    </row>
    <row r="3685" spans="2:2" x14ac:dyDescent="0.25">
      <c r="B3685"/>
    </row>
    <row r="3686" spans="2:2" x14ac:dyDescent="0.25">
      <c r="B3686"/>
    </row>
    <row r="3687" spans="2:2" x14ac:dyDescent="0.25">
      <c r="B3687"/>
    </row>
    <row r="3688" spans="2:2" x14ac:dyDescent="0.25">
      <c r="B3688"/>
    </row>
    <row r="3689" spans="2:2" x14ac:dyDescent="0.25">
      <c r="B3689"/>
    </row>
    <row r="3690" spans="2:2" x14ac:dyDescent="0.25">
      <c r="B3690"/>
    </row>
    <row r="3691" spans="2:2" x14ac:dyDescent="0.25">
      <c r="B3691"/>
    </row>
    <row r="3692" spans="2:2" x14ac:dyDescent="0.25">
      <c r="B3692"/>
    </row>
    <row r="3693" spans="2:2" x14ac:dyDescent="0.25">
      <c r="B3693"/>
    </row>
    <row r="3694" spans="2:2" x14ac:dyDescent="0.25">
      <c r="B3694"/>
    </row>
    <row r="3695" spans="2:2" x14ac:dyDescent="0.25">
      <c r="B3695"/>
    </row>
    <row r="3696" spans="2:2" x14ac:dyDescent="0.25">
      <c r="B3696"/>
    </row>
    <row r="3697" spans="2:2" x14ac:dyDescent="0.25">
      <c r="B3697"/>
    </row>
    <row r="3698" spans="2:2" x14ac:dyDescent="0.25">
      <c r="B3698"/>
    </row>
    <row r="3699" spans="2:2" x14ac:dyDescent="0.25">
      <c r="B3699"/>
    </row>
    <row r="3700" spans="2:2" x14ac:dyDescent="0.25">
      <c r="B3700"/>
    </row>
    <row r="3701" spans="2:2" x14ac:dyDescent="0.25">
      <c r="B3701"/>
    </row>
    <row r="3702" spans="2:2" x14ac:dyDescent="0.25">
      <c r="B3702"/>
    </row>
    <row r="3703" spans="2:2" x14ac:dyDescent="0.25">
      <c r="B3703"/>
    </row>
    <row r="3704" spans="2:2" x14ac:dyDescent="0.25">
      <c r="B3704"/>
    </row>
    <row r="3705" spans="2:2" x14ac:dyDescent="0.25">
      <c r="B3705"/>
    </row>
    <row r="3706" spans="2:2" x14ac:dyDescent="0.25">
      <c r="B3706"/>
    </row>
    <row r="3707" spans="2:2" x14ac:dyDescent="0.25">
      <c r="B3707"/>
    </row>
    <row r="3708" spans="2:2" x14ac:dyDescent="0.25">
      <c r="B3708"/>
    </row>
    <row r="3709" spans="2:2" x14ac:dyDescent="0.25">
      <c r="B3709"/>
    </row>
    <row r="3710" spans="2:2" x14ac:dyDescent="0.25">
      <c r="B3710"/>
    </row>
    <row r="3711" spans="2:2" x14ac:dyDescent="0.25">
      <c r="B3711"/>
    </row>
    <row r="3712" spans="2:2" x14ac:dyDescent="0.25">
      <c r="B3712"/>
    </row>
    <row r="3713" spans="2:2" x14ac:dyDescent="0.25">
      <c r="B3713"/>
    </row>
    <row r="3714" spans="2:2" x14ac:dyDescent="0.25">
      <c r="B3714"/>
    </row>
    <row r="3715" spans="2:2" x14ac:dyDescent="0.25">
      <c r="B3715"/>
    </row>
    <row r="3716" spans="2:2" x14ac:dyDescent="0.25">
      <c r="B3716"/>
    </row>
    <row r="3717" spans="2:2" x14ac:dyDescent="0.25">
      <c r="B3717"/>
    </row>
    <row r="3718" spans="2:2" x14ac:dyDescent="0.25">
      <c r="B3718"/>
    </row>
    <row r="3719" spans="2:2" x14ac:dyDescent="0.25">
      <c r="B3719"/>
    </row>
    <row r="3720" spans="2:2" x14ac:dyDescent="0.25">
      <c r="B3720"/>
    </row>
    <row r="3721" spans="2:2" x14ac:dyDescent="0.25">
      <c r="B3721"/>
    </row>
    <row r="3722" spans="2:2" x14ac:dyDescent="0.25">
      <c r="B3722"/>
    </row>
    <row r="3723" spans="2:2" x14ac:dyDescent="0.25">
      <c r="B3723"/>
    </row>
    <row r="3724" spans="2:2" x14ac:dyDescent="0.25">
      <c r="B3724"/>
    </row>
    <row r="3725" spans="2:2" x14ac:dyDescent="0.25">
      <c r="B3725"/>
    </row>
    <row r="3726" spans="2:2" x14ac:dyDescent="0.25">
      <c r="B3726"/>
    </row>
    <row r="3727" spans="2:2" x14ac:dyDescent="0.25">
      <c r="B3727"/>
    </row>
    <row r="3728" spans="2:2" x14ac:dyDescent="0.25">
      <c r="B3728"/>
    </row>
    <row r="3729" spans="2:2" x14ac:dyDescent="0.25">
      <c r="B3729"/>
    </row>
    <row r="3730" spans="2:2" x14ac:dyDescent="0.25">
      <c r="B3730"/>
    </row>
    <row r="3731" spans="2:2" x14ac:dyDescent="0.25">
      <c r="B3731"/>
    </row>
    <row r="3732" spans="2:2" x14ac:dyDescent="0.25">
      <c r="B3732"/>
    </row>
    <row r="3733" spans="2:2" x14ac:dyDescent="0.25">
      <c r="B3733"/>
    </row>
    <row r="3734" spans="2:2" x14ac:dyDescent="0.25">
      <c r="B3734"/>
    </row>
    <row r="3735" spans="2:2" x14ac:dyDescent="0.25">
      <c r="B3735"/>
    </row>
    <row r="3736" spans="2:2" x14ac:dyDescent="0.25">
      <c r="B3736"/>
    </row>
    <row r="3737" spans="2:2" x14ac:dyDescent="0.25">
      <c r="B3737"/>
    </row>
    <row r="3738" spans="2:2" x14ac:dyDescent="0.25">
      <c r="B3738"/>
    </row>
    <row r="3739" spans="2:2" x14ac:dyDescent="0.25">
      <c r="B3739"/>
    </row>
    <row r="3740" spans="2:2" x14ac:dyDescent="0.25">
      <c r="B3740"/>
    </row>
    <row r="3741" spans="2:2" x14ac:dyDescent="0.25">
      <c r="B3741"/>
    </row>
    <row r="3742" spans="2:2" x14ac:dyDescent="0.25">
      <c r="B3742"/>
    </row>
    <row r="3743" spans="2:2" x14ac:dyDescent="0.25">
      <c r="B3743"/>
    </row>
    <row r="3744" spans="2:2" x14ac:dyDescent="0.25">
      <c r="B3744"/>
    </row>
    <row r="3745" spans="2:2" x14ac:dyDescent="0.25">
      <c r="B3745"/>
    </row>
    <row r="3746" spans="2:2" x14ac:dyDescent="0.25">
      <c r="B3746"/>
    </row>
    <row r="3747" spans="2:2" x14ac:dyDescent="0.25">
      <c r="B3747"/>
    </row>
    <row r="3748" spans="2:2" x14ac:dyDescent="0.25">
      <c r="B3748"/>
    </row>
    <row r="3749" spans="2:2" x14ac:dyDescent="0.25">
      <c r="B3749"/>
    </row>
    <row r="3750" spans="2:2" x14ac:dyDescent="0.25">
      <c r="B3750"/>
    </row>
    <row r="3751" spans="2:2" x14ac:dyDescent="0.25">
      <c r="B3751"/>
    </row>
    <row r="3752" spans="2:2" x14ac:dyDescent="0.25">
      <c r="B3752"/>
    </row>
    <row r="3753" spans="2:2" x14ac:dyDescent="0.25">
      <c r="B3753"/>
    </row>
    <row r="3754" spans="2:2" x14ac:dyDescent="0.25">
      <c r="B3754"/>
    </row>
    <row r="3755" spans="2:2" x14ac:dyDescent="0.25">
      <c r="B3755"/>
    </row>
    <row r="3756" spans="2:2" x14ac:dyDescent="0.25">
      <c r="B3756"/>
    </row>
    <row r="3757" spans="2:2" x14ac:dyDescent="0.25">
      <c r="B3757"/>
    </row>
    <row r="3758" spans="2:2" x14ac:dyDescent="0.25">
      <c r="B3758"/>
    </row>
    <row r="3759" spans="2:2" x14ac:dyDescent="0.25">
      <c r="B3759"/>
    </row>
    <row r="3760" spans="2:2" x14ac:dyDescent="0.25">
      <c r="B3760"/>
    </row>
    <row r="3761" spans="2:2" x14ac:dyDescent="0.25">
      <c r="B3761"/>
    </row>
    <row r="3762" spans="2:2" x14ac:dyDescent="0.25">
      <c r="B3762"/>
    </row>
    <row r="3763" spans="2:2" x14ac:dyDescent="0.25">
      <c r="B3763"/>
    </row>
    <row r="3764" spans="2:2" x14ac:dyDescent="0.25">
      <c r="B3764"/>
    </row>
    <row r="3765" spans="2:2" x14ac:dyDescent="0.25">
      <c r="B3765"/>
    </row>
    <row r="3766" spans="2:2" x14ac:dyDescent="0.25">
      <c r="B3766"/>
    </row>
    <row r="3767" spans="2:2" x14ac:dyDescent="0.25">
      <c r="B3767"/>
    </row>
    <row r="3768" spans="2:2" x14ac:dyDescent="0.25">
      <c r="B3768"/>
    </row>
    <row r="3769" spans="2:2" x14ac:dyDescent="0.25">
      <c r="B3769"/>
    </row>
    <row r="3770" spans="2:2" x14ac:dyDescent="0.25">
      <c r="B3770"/>
    </row>
    <row r="3771" spans="2:2" x14ac:dyDescent="0.25">
      <c r="B3771"/>
    </row>
    <row r="3772" spans="2:2" x14ac:dyDescent="0.25">
      <c r="B3772"/>
    </row>
    <row r="3773" spans="2:2" x14ac:dyDescent="0.25">
      <c r="B3773"/>
    </row>
    <row r="3774" spans="2:2" x14ac:dyDescent="0.25">
      <c r="B3774"/>
    </row>
    <row r="3775" spans="2:2" x14ac:dyDescent="0.25">
      <c r="B3775"/>
    </row>
    <row r="3776" spans="2:2" x14ac:dyDescent="0.25">
      <c r="B3776"/>
    </row>
    <row r="3777" spans="2:2" x14ac:dyDescent="0.25">
      <c r="B3777"/>
    </row>
    <row r="3778" spans="2:2" x14ac:dyDescent="0.25">
      <c r="B3778"/>
    </row>
    <row r="3779" spans="2:2" x14ac:dyDescent="0.25">
      <c r="B3779"/>
    </row>
    <row r="3780" spans="2:2" x14ac:dyDescent="0.25">
      <c r="B3780"/>
    </row>
    <row r="3781" spans="2:2" x14ac:dyDescent="0.25">
      <c r="B3781"/>
    </row>
    <row r="3782" spans="2:2" x14ac:dyDescent="0.25">
      <c r="B3782"/>
    </row>
    <row r="3783" spans="2:2" x14ac:dyDescent="0.25">
      <c r="B3783"/>
    </row>
    <row r="3784" spans="2:2" x14ac:dyDescent="0.25">
      <c r="B3784"/>
    </row>
    <row r="3785" spans="2:2" x14ac:dyDescent="0.25">
      <c r="B3785"/>
    </row>
    <row r="3786" spans="2:2" x14ac:dyDescent="0.25">
      <c r="B3786"/>
    </row>
    <row r="3787" spans="2:2" x14ac:dyDescent="0.25">
      <c r="B3787"/>
    </row>
    <row r="3788" spans="2:2" x14ac:dyDescent="0.25">
      <c r="B3788"/>
    </row>
    <row r="3789" spans="2:2" x14ac:dyDescent="0.25">
      <c r="B3789"/>
    </row>
    <row r="3790" spans="2:2" x14ac:dyDescent="0.25">
      <c r="B3790"/>
    </row>
    <row r="3791" spans="2:2" x14ac:dyDescent="0.25">
      <c r="B3791"/>
    </row>
    <row r="3792" spans="2:2" x14ac:dyDescent="0.25">
      <c r="B3792"/>
    </row>
    <row r="3793" spans="2:2" x14ac:dyDescent="0.25">
      <c r="B3793"/>
    </row>
    <row r="3794" spans="2:2" x14ac:dyDescent="0.25">
      <c r="B3794"/>
    </row>
    <row r="3795" spans="2:2" x14ac:dyDescent="0.25">
      <c r="B3795"/>
    </row>
    <row r="3796" spans="2:2" x14ac:dyDescent="0.25">
      <c r="B3796"/>
    </row>
    <row r="3797" spans="2:2" x14ac:dyDescent="0.25">
      <c r="B3797"/>
    </row>
    <row r="3798" spans="2:2" x14ac:dyDescent="0.25">
      <c r="B3798"/>
    </row>
    <row r="3799" spans="2:2" x14ac:dyDescent="0.25">
      <c r="B3799"/>
    </row>
    <row r="3800" spans="2:2" x14ac:dyDescent="0.25">
      <c r="B3800"/>
    </row>
    <row r="3801" spans="2:2" x14ac:dyDescent="0.25">
      <c r="B3801"/>
    </row>
    <row r="3802" spans="2:2" x14ac:dyDescent="0.25">
      <c r="B3802"/>
    </row>
    <row r="3803" spans="2:2" x14ac:dyDescent="0.25">
      <c r="B3803"/>
    </row>
    <row r="3804" spans="2:2" x14ac:dyDescent="0.25">
      <c r="B3804"/>
    </row>
    <row r="3805" spans="2:2" x14ac:dyDescent="0.25">
      <c r="B3805"/>
    </row>
    <row r="3806" spans="2:2" x14ac:dyDescent="0.25">
      <c r="B3806"/>
    </row>
    <row r="3807" spans="2:2" x14ac:dyDescent="0.25">
      <c r="B3807"/>
    </row>
    <row r="3808" spans="2:2" x14ac:dyDescent="0.25">
      <c r="B3808"/>
    </row>
    <row r="3809" spans="2:2" x14ac:dyDescent="0.25">
      <c r="B3809"/>
    </row>
    <row r="3810" spans="2:2" x14ac:dyDescent="0.25">
      <c r="B3810"/>
    </row>
    <row r="3811" spans="2:2" x14ac:dyDescent="0.25">
      <c r="B3811"/>
    </row>
    <row r="3812" spans="2:2" x14ac:dyDescent="0.25">
      <c r="B3812"/>
    </row>
    <row r="3813" spans="2:2" x14ac:dyDescent="0.25">
      <c r="B3813"/>
    </row>
    <row r="3814" spans="2:2" x14ac:dyDescent="0.25">
      <c r="B3814"/>
    </row>
    <row r="3815" spans="2:2" x14ac:dyDescent="0.25">
      <c r="B3815"/>
    </row>
    <row r="3816" spans="2:2" x14ac:dyDescent="0.25">
      <c r="B3816"/>
    </row>
    <row r="3817" spans="2:2" x14ac:dyDescent="0.25">
      <c r="B3817"/>
    </row>
    <row r="3818" spans="2:2" x14ac:dyDescent="0.25">
      <c r="B3818"/>
    </row>
    <row r="3819" spans="2:2" x14ac:dyDescent="0.25">
      <c r="B3819"/>
    </row>
    <row r="3820" spans="2:2" x14ac:dyDescent="0.25">
      <c r="B3820"/>
    </row>
    <row r="3821" spans="2:2" x14ac:dyDescent="0.25">
      <c r="B3821"/>
    </row>
    <row r="3822" spans="2:2" x14ac:dyDescent="0.25">
      <c r="B3822"/>
    </row>
    <row r="3823" spans="2:2" x14ac:dyDescent="0.25">
      <c r="B3823"/>
    </row>
    <row r="3824" spans="2:2" x14ac:dyDescent="0.25">
      <c r="B3824"/>
    </row>
    <row r="3825" spans="2:2" x14ac:dyDescent="0.25">
      <c r="B3825"/>
    </row>
    <row r="3826" spans="2:2" x14ac:dyDescent="0.25">
      <c r="B3826"/>
    </row>
    <row r="3827" spans="2:2" x14ac:dyDescent="0.25">
      <c r="B3827"/>
    </row>
    <row r="3828" spans="2:2" x14ac:dyDescent="0.25">
      <c r="B3828"/>
    </row>
    <row r="3829" spans="2:2" x14ac:dyDescent="0.25">
      <c r="B3829"/>
    </row>
    <row r="3830" spans="2:2" x14ac:dyDescent="0.25">
      <c r="B3830"/>
    </row>
    <row r="3831" spans="2:2" x14ac:dyDescent="0.25">
      <c r="B3831"/>
    </row>
    <row r="3832" spans="2:2" x14ac:dyDescent="0.25">
      <c r="B3832"/>
    </row>
    <row r="3833" spans="2:2" x14ac:dyDescent="0.25">
      <c r="B3833"/>
    </row>
    <row r="3834" spans="2:2" x14ac:dyDescent="0.25">
      <c r="B3834"/>
    </row>
    <row r="3835" spans="2:2" x14ac:dyDescent="0.25">
      <c r="B3835"/>
    </row>
    <row r="3836" spans="2:2" x14ac:dyDescent="0.25">
      <c r="B3836"/>
    </row>
    <row r="3837" spans="2:2" x14ac:dyDescent="0.25">
      <c r="B3837"/>
    </row>
    <row r="3838" spans="2:2" x14ac:dyDescent="0.25">
      <c r="B3838"/>
    </row>
    <row r="3839" spans="2:2" x14ac:dyDescent="0.25">
      <c r="B3839"/>
    </row>
    <row r="3840" spans="2:2" x14ac:dyDescent="0.25">
      <c r="B3840"/>
    </row>
    <row r="3841" spans="2:2" x14ac:dyDescent="0.25">
      <c r="B3841"/>
    </row>
    <row r="3842" spans="2:2" x14ac:dyDescent="0.25">
      <c r="B3842"/>
    </row>
    <row r="3843" spans="2:2" x14ac:dyDescent="0.25">
      <c r="B3843"/>
    </row>
    <row r="3844" spans="2:2" x14ac:dyDescent="0.25">
      <c r="B3844"/>
    </row>
    <row r="3845" spans="2:2" x14ac:dyDescent="0.25">
      <c r="B3845"/>
    </row>
    <row r="3846" spans="2:2" x14ac:dyDescent="0.25">
      <c r="B3846"/>
    </row>
    <row r="3847" spans="2:2" x14ac:dyDescent="0.25">
      <c r="B3847"/>
    </row>
    <row r="3848" spans="2:2" x14ac:dyDescent="0.25">
      <c r="B3848"/>
    </row>
    <row r="3849" spans="2:2" x14ac:dyDescent="0.25">
      <c r="B3849"/>
    </row>
    <row r="3850" spans="2:2" x14ac:dyDescent="0.25">
      <c r="B3850"/>
    </row>
    <row r="3851" spans="2:2" x14ac:dyDescent="0.25">
      <c r="B3851"/>
    </row>
    <row r="3852" spans="2:2" x14ac:dyDescent="0.25">
      <c r="B3852"/>
    </row>
    <row r="3853" spans="2:2" x14ac:dyDescent="0.25">
      <c r="B3853"/>
    </row>
    <row r="3854" spans="2:2" x14ac:dyDescent="0.25">
      <c r="B3854"/>
    </row>
    <row r="3855" spans="2:2" x14ac:dyDescent="0.25">
      <c r="B3855"/>
    </row>
    <row r="3856" spans="2:2" x14ac:dyDescent="0.25">
      <c r="B3856"/>
    </row>
    <row r="3857" spans="2:2" x14ac:dyDescent="0.25">
      <c r="B3857"/>
    </row>
    <row r="3858" spans="2:2" x14ac:dyDescent="0.25">
      <c r="B3858"/>
    </row>
    <row r="3859" spans="2:2" x14ac:dyDescent="0.25">
      <c r="B3859"/>
    </row>
    <row r="3860" spans="2:2" x14ac:dyDescent="0.25">
      <c r="B3860"/>
    </row>
    <row r="3861" spans="2:2" x14ac:dyDescent="0.25">
      <c r="B3861"/>
    </row>
    <row r="3862" spans="2:2" x14ac:dyDescent="0.25">
      <c r="B3862"/>
    </row>
    <row r="3863" spans="2:2" x14ac:dyDescent="0.25">
      <c r="B3863"/>
    </row>
    <row r="3864" spans="2:2" x14ac:dyDescent="0.25">
      <c r="B3864"/>
    </row>
    <row r="3865" spans="2:2" x14ac:dyDescent="0.25">
      <c r="B3865"/>
    </row>
    <row r="3866" spans="2:2" x14ac:dyDescent="0.25">
      <c r="B3866"/>
    </row>
    <row r="3867" spans="2:2" x14ac:dyDescent="0.25">
      <c r="B3867"/>
    </row>
    <row r="3868" spans="2:2" x14ac:dyDescent="0.25">
      <c r="B3868"/>
    </row>
    <row r="3869" spans="2:2" x14ac:dyDescent="0.25">
      <c r="B3869"/>
    </row>
    <row r="3870" spans="2:2" x14ac:dyDescent="0.25">
      <c r="B3870"/>
    </row>
    <row r="3871" spans="2:2" x14ac:dyDescent="0.25">
      <c r="B3871"/>
    </row>
    <row r="3872" spans="2:2" x14ac:dyDescent="0.25">
      <c r="B3872"/>
    </row>
    <row r="3873" spans="2:2" x14ac:dyDescent="0.25">
      <c r="B3873"/>
    </row>
    <row r="3874" spans="2:2" x14ac:dyDescent="0.25">
      <c r="B3874"/>
    </row>
    <row r="3875" spans="2:2" x14ac:dyDescent="0.25">
      <c r="B3875"/>
    </row>
    <row r="3876" spans="2:2" x14ac:dyDescent="0.25">
      <c r="B3876"/>
    </row>
    <row r="3877" spans="2:2" x14ac:dyDescent="0.25">
      <c r="B3877"/>
    </row>
    <row r="3878" spans="2:2" x14ac:dyDescent="0.25">
      <c r="B3878"/>
    </row>
    <row r="3879" spans="2:2" x14ac:dyDescent="0.25">
      <c r="B3879"/>
    </row>
    <row r="3880" spans="2:2" x14ac:dyDescent="0.25">
      <c r="B3880"/>
    </row>
    <row r="3881" spans="2:2" x14ac:dyDescent="0.25">
      <c r="B3881"/>
    </row>
    <row r="3882" spans="2:2" x14ac:dyDescent="0.25">
      <c r="B3882"/>
    </row>
    <row r="3883" spans="2:2" x14ac:dyDescent="0.25">
      <c r="B3883"/>
    </row>
    <row r="3884" spans="2:2" x14ac:dyDescent="0.25">
      <c r="B3884"/>
    </row>
    <row r="3885" spans="2:2" x14ac:dyDescent="0.25">
      <c r="B3885"/>
    </row>
    <row r="3886" spans="2:2" x14ac:dyDescent="0.25">
      <c r="B3886"/>
    </row>
    <row r="3887" spans="2:2" x14ac:dyDescent="0.25">
      <c r="B3887"/>
    </row>
    <row r="3888" spans="2:2" x14ac:dyDescent="0.25">
      <c r="B3888"/>
    </row>
    <row r="3889" spans="2:2" x14ac:dyDescent="0.25">
      <c r="B3889"/>
    </row>
    <row r="3890" spans="2:2" x14ac:dyDescent="0.25">
      <c r="B3890"/>
    </row>
    <row r="3891" spans="2:2" x14ac:dyDescent="0.25">
      <c r="B3891"/>
    </row>
    <row r="3892" spans="2:2" x14ac:dyDescent="0.25">
      <c r="B3892"/>
    </row>
    <row r="3893" spans="2:2" x14ac:dyDescent="0.25">
      <c r="B3893"/>
    </row>
    <row r="3894" spans="2:2" x14ac:dyDescent="0.25">
      <c r="B3894"/>
    </row>
    <row r="3895" spans="2:2" x14ac:dyDescent="0.25">
      <c r="B3895"/>
    </row>
    <row r="3896" spans="2:2" x14ac:dyDescent="0.25">
      <c r="B3896"/>
    </row>
    <row r="3897" spans="2:2" x14ac:dyDescent="0.25">
      <c r="B3897"/>
    </row>
    <row r="3898" spans="2:2" x14ac:dyDescent="0.25">
      <c r="B3898"/>
    </row>
    <row r="3899" spans="2:2" x14ac:dyDescent="0.25">
      <c r="B3899"/>
    </row>
    <row r="3900" spans="2:2" x14ac:dyDescent="0.25">
      <c r="B3900"/>
    </row>
    <row r="3901" spans="2:2" x14ac:dyDescent="0.25">
      <c r="B3901"/>
    </row>
    <row r="3902" spans="2:2" x14ac:dyDescent="0.25">
      <c r="B3902"/>
    </row>
    <row r="3903" spans="2:2" x14ac:dyDescent="0.25">
      <c r="B3903"/>
    </row>
    <row r="3904" spans="2:2" x14ac:dyDescent="0.25">
      <c r="B3904"/>
    </row>
    <row r="3905" spans="2:2" x14ac:dyDescent="0.25">
      <c r="B3905"/>
    </row>
    <row r="3906" spans="2:2" x14ac:dyDescent="0.25">
      <c r="B3906"/>
    </row>
    <row r="3907" spans="2:2" x14ac:dyDescent="0.25">
      <c r="B3907"/>
    </row>
    <row r="3908" spans="2:2" x14ac:dyDescent="0.25">
      <c r="B3908"/>
    </row>
    <row r="3909" spans="2:2" x14ac:dyDescent="0.25">
      <c r="B3909"/>
    </row>
    <row r="3910" spans="2:2" x14ac:dyDescent="0.25">
      <c r="B3910"/>
    </row>
    <row r="3911" spans="2:2" x14ac:dyDescent="0.25">
      <c r="B3911"/>
    </row>
    <row r="3912" spans="2:2" x14ac:dyDescent="0.25">
      <c r="B3912"/>
    </row>
    <row r="3913" spans="2:2" x14ac:dyDescent="0.25">
      <c r="B3913"/>
    </row>
    <row r="3914" spans="2:2" x14ac:dyDescent="0.25">
      <c r="B3914"/>
    </row>
    <row r="3915" spans="2:2" x14ac:dyDescent="0.25">
      <c r="B3915"/>
    </row>
    <row r="3916" spans="2:2" x14ac:dyDescent="0.25">
      <c r="B3916"/>
    </row>
    <row r="3917" spans="2:2" x14ac:dyDescent="0.25">
      <c r="B3917"/>
    </row>
    <row r="3918" spans="2:2" x14ac:dyDescent="0.25">
      <c r="B3918"/>
    </row>
    <row r="3919" spans="2:2" x14ac:dyDescent="0.25">
      <c r="B3919"/>
    </row>
    <row r="3920" spans="2:2" x14ac:dyDescent="0.25">
      <c r="B3920"/>
    </row>
    <row r="3921" spans="2:2" x14ac:dyDescent="0.25">
      <c r="B3921"/>
    </row>
    <row r="3922" spans="2:2" x14ac:dyDescent="0.25">
      <c r="B3922"/>
    </row>
    <row r="3923" spans="2:2" x14ac:dyDescent="0.25">
      <c r="B3923"/>
    </row>
    <row r="3924" spans="2:2" x14ac:dyDescent="0.25">
      <c r="B3924"/>
    </row>
    <row r="3925" spans="2:2" x14ac:dyDescent="0.25">
      <c r="B3925"/>
    </row>
    <row r="3926" spans="2:2" x14ac:dyDescent="0.25">
      <c r="B3926"/>
    </row>
    <row r="3927" spans="2:2" x14ac:dyDescent="0.25">
      <c r="B3927"/>
    </row>
    <row r="3928" spans="2:2" x14ac:dyDescent="0.25">
      <c r="B3928"/>
    </row>
    <row r="3929" spans="2:2" x14ac:dyDescent="0.25">
      <c r="B3929"/>
    </row>
    <row r="3930" spans="2:2" x14ac:dyDescent="0.25">
      <c r="B3930"/>
    </row>
    <row r="3931" spans="2:2" x14ac:dyDescent="0.25">
      <c r="B3931"/>
    </row>
    <row r="3932" spans="2:2" x14ac:dyDescent="0.25">
      <c r="B3932"/>
    </row>
    <row r="3933" spans="2:2" x14ac:dyDescent="0.25">
      <c r="B3933"/>
    </row>
    <row r="3934" spans="2:2" x14ac:dyDescent="0.25">
      <c r="B3934"/>
    </row>
    <row r="3935" spans="2:2" x14ac:dyDescent="0.25">
      <c r="B3935"/>
    </row>
    <row r="3936" spans="2:2" x14ac:dyDescent="0.25">
      <c r="B3936"/>
    </row>
    <row r="3937" spans="2:2" x14ac:dyDescent="0.25">
      <c r="B3937"/>
    </row>
    <row r="3938" spans="2:2" x14ac:dyDescent="0.25">
      <c r="B3938"/>
    </row>
    <row r="3939" spans="2:2" x14ac:dyDescent="0.25">
      <c r="B3939"/>
    </row>
    <row r="3940" spans="2:2" x14ac:dyDescent="0.25">
      <c r="B3940"/>
    </row>
    <row r="3941" spans="2:2" x14ac:dyDescent="0.25">
      <c r="B3941"/>
    </row>
    <row r="3942" spans="2:2" x14ac:dyDescent="0.25">
      <c r="B3942"/>
    </row>
    <row r="3943" spans="2:2" x14ac:dyDescent="0.25">
      <c r="B3943"/>
    </row>
    <row r="3944" spans="2:2" x14ac:dyDescent="0.25">
      <c r="B3944"/>
    </row>
    <row r="3945" spans="2:2" x14ac:dyDescent="0.25">
      <c r="B3945"/>
    </row>
    <row r="3946" spans="2:2" x14ac:dyDescent="0.25">
      <c r="B3946"/>
    </row>
    <row r="3947" spans="2:2" x14ac:dyDescent="0.25">
      <c r="B3947"/>
    </row>
    <row r="3948" spans="2:2" x14ac:dyDescent="0.25">
      <c r="B3948"/>
    </row>
    <row r="3949" spans="2:2" x14ac:dyDescent="0.25">
      <c r="B3949"/>
    </row>
    <row r="3950" spans="2:2" x14ac:dyDescent="0.25">
      <c r="B3950"/>
    </row>
    <row r="3951" spans="2:2" x14ac:dyDescent="0.25">
      <c r="B3951"/>
    </row>
    <row r="3952" spans="2:2" x14ac:dyDescent="0.25">
      <c r="B3952"/>
    </row>
    <row r="3953" spans="2:2" x14ac:dyDescent="0.25">
      <c r="B3953"/>
    </row>
    <row r="3954" spans="2:2" x14ac:dyDescent="0.25">
      <c r="B3954"/>
    </row>
    <row r="3955" spans="2:2" x14ac:dyDescent="0.25">
      <c r="B3955"/>
    </row>
    <row r="3956" spans="2:2" x14ac:dyDescent="0.25">
      <c r="B3956"/>
    </row>
    <row r="3957" spans="2:2" x14ac:dyDescent="0.25">
      <c r="B3957"/>
    </row>
    <row r="3958" spans="2:2" x14ac:dyDescent="0.25">
      <c r="B3958"/>
    </row>
    <row r="3959" spans="2:2" x14ac:dyDescent="0.25">
      <c r="B3959"/>
    </row>
    <row r="3960" spans="2:2" x14ac:dyDescent="0.25">
      <c r="B3960"/>
    </row>
    <row r="3961" spans="2:2" x14ac:dyDescent="0.25">
      <c r="B3961"/>
    </row>
    <row r="3962" spans="2:2" x14ac:dyDescent="0.25">
      <c r="B3962"/>
    </row>
    <row r="3963" spans="2:2" x14ac:dyDescent="0.25">
      <c r="B3963"/>
    </row>
    <row r="3964" spans="2:2" x14ac:dyDescent="0.25">
      <c r="B3964"/>
    </row>
    <row r="3965" spans="2:2" x14ac:dyDescent="0.25">
      <c r="B3965"/>
    </row>
    <row r="3966" spans="2:2" x14ac:dyDescent="0.25">
      <c r="B3966"/>
    </row>
    <row r="3967" spans="2:2" x14ac:dyDescent="0.25">
      <c r="B3967"/>
    </row>
    <row r="3968" spans="2:2" x14ac:dyDescent="0.25">
      <c r="B3968"/>
    </row>
    <row r="3969" spans="2:2" x14ac:dyDescent="0.25">
      <c r="B3969"/>
    </row>
    <row r="3970" spans="2:2" x14ac:dyDescent="0.25">
      <c r="B3970"/>
    </row>
    <row r="3971" spans="2:2" x14ac:dyDescent="0.25">
      <c r="B3971"/>
    </row>
    <row r="3972" spans="2:2" x14ac:dyDescent="0.25">
      <c r="B3972"/>
    </row>
    <row r="3973" spans="2:2" x14ac:dyDescent="0.25">
      <c r="B3973"/>
    </row>
    <row r="3974" spans="2:2" x14ac:dyDescent="0.25">
      <c r="B3974"/>
    </row>
    <row r="3975" spans="2:2" x14ac:dyDescent="0.25">
      <c r="B3975"/>
    </row>
    <row r="3976" spans="2:2" x14ac:dyDescent="0.25">
      <c r="B3976"/>
    </row>
    <row r="3977" spans="2:2" x14ac:dyDescent="0.25">
      <c r="B3977"/>
    </row>
    <row r="3978" spans="2:2" x14ac:dyDescent="0.25">
      <c r="B3978"/>
    </row>
    <row r="3979" spans="2:2" x14ac:dyDescent="0.25">
      <c r="B3979"/>
    </row>
    <row r="3980" spans="2:2" x14ac:dyDescent="0.25">
      <c r="B3980"/>
    </row>
    <row r="3981" spans="2:2" x14ac:dyDescent="0.25">
      <c r="B3981"/>
    </row>
    <row r="3982" spans="2:2" x14ac:dyDescent="0.25">
      <c r="B3982"/>
    </row>
    <row r="3983" spans="2:2" x14ac:dyDescent="0.25">
      <c r="B3983"/>
    </row>
    <row r="3984" spans="2:2" x14ac:dyDescent="0.25">
      <c r="B3984"/>
    </row>
    <row r="3985" spans="2:2" x14ac:dyDescent="0.25">
      <c r="B3985"/>
    </row>
    <row r="3986" spans="2:2" x14ac:dyDescent="0.25">
      <c r="B3986"/>
    </row>
    <row r="3987" spans="2:2" x14ac:dyDescent="0.25">
      <c r="B3987"/>
    </row>
    <row r="3988" spans="2:2" x14ac:dyDescent="0.25">
      <c r="B3988"/>
    </row>
    <row r="3989" spans="2:2" x14ac:dyDescent="0.25">
      <c r="B3989"/>
    </row>
    <row r="3990" spans="2:2" x14ac:dyDescent="0.25">
      <c r="B3990"/>
    </row>
    <row r="3991" spans="2:2" x14ac:dyDescent="0.25">
      <c r="B3991"/>
    </row>
    <row r="3992" spans="2:2" x14ac:dyDescent="0.25">
      <c r="B3992"/>
    </row>
    <row r="3993" spans="2:2" x14ac:dyDescent="0.25">
      <c r="B3993"/>
    </row>
    <row r="3994" spans="2:2" x14ac:dyDescent="0.25">
      <c r="B3994"/>
    </row>
    <row r="3995" spans="2:2" x14ac:dyDescent="0.25">
      <c r="B3995"/>
    </row>
    <row r="3996" spans="2:2" x14ac:dyDescent="0.25">
      <c r="B3996"/>
    </row>
    <row r="3997" spans="2:2" x14ac:dyDescent="0.25">
      <c r="B3997"/>
    </row>
    <row r="3998" spans="2:2" x14ac:dyDescent="0.25">
      <c r="B3998"/>
    </row>
    <row r="3999" spans="2:2" x14ac:dyDescent="0.25">
      <c r="B3999"/>
    </row>
    <row r="4000" spans="2:2" x14ac:dyDescent="0.25">
      <c r="B4000"/>
    </row>
    <row r="4001" spans="2:2" x14ac:dyDescent="0.25">
      <c r="B4001"/>
    </row>
    <row r="4002" spans="2:2" x14ac:dyDescent="0.25">
      <c r="B4002"/>
    </row>
    <row r="4003" spans="2:2" x14ac:dyDescent="0.25">
      <c r="B4003"/>
    </row>
    <row r="4004" spans="2:2" x14ac:dyDescent="0.25">
      <c r="B4004"/>
    </row>
    <row r="4005" spans="2:2" x14ac:dyDescent="0.25">
      <c r="B4005"/>
    </row>
    <row r="4006" spans="2:2" x14ac:dyDescent="0.25">
      <c r="B4006"/>
    </row>
    <row r="4007" spans="2:2" x14ac:dyDescent="0.25">
      <c r="B4007"/>
    </row>
    <row r="4008" spans="2:2" x14ac:dyDescent="0.25">
      <c r="B4008"/>
    </row>
    <row r="4009" spans="2:2" x14ac:dyDescent="0.25">
      <c r="B4009"/>
    </row>
    <row r="4010" spans="2:2" x14ac:dyDescent="0.25">
      <c r="B4010"/>
    </row>
    <row r="4011" spans="2:2" x14ac:dyDescent="0.25">
      <c r="B4011"/>
    </row>
    <row r="4012" spans="2:2" x14ac:dyDescent="0.25">
      <c r="B4012"/>
    </row>
    <row r="4013" spans="2:2" x14ac:dyDescent="0.25">
      <c r="B4013"/>
    </row>
    <row r="4014" spans="2:2" x14ac:dyDescent="0.25">
      <c r="B4014"/>
    </row>
    <row r="4015" spans="2:2" x14ac:dyDescent="0.25">
      <c r="B4015"/>
    </row>
    <row r="4016" spans="2:2" x14ac:dyDescent="0.25">
      <c r="B4016"/>
    </row>
    <row r="4017" spans="2:2" x14ac:dyDescent="0.25">
      <c r="B4017"/>
    </row>
    <row r="4018" spans="2:2" x14ac:dyDescent="0.25">
      <c r="B4018"/>
    </row>
    <row r="4019" spans="2:2" x14ac:dyDescent="0.25">
      <c r="B4019"/>
    </row>
    <row r="4020" spans="2:2" x14ac:dyDescent="0.25">
      <c r="B4020"/>
    </row>
    <row r="4021" spans="2:2" x14ac:dyDescent="0.25">
      <c r="B4021"/>
    </row>
    <row r="4022" spans="2:2" x14ac:dyDescent="0.25">
      <c r="B4022"/>
    </row>
    <row r="4023" spans="2:2" x14ac:dyDescent="0.25">
      <c r="B4023"/>
    </row>
    <row r="4024" spans="2:2" x14ac:dyDescent="0.25">
      <c r="B4024"/>
    </row>
    <row r="4025" spans="2:2" x14ac:dyDescent="0.25">
      <c r="B4025"/>
    </row>
    <row r="4026" spans="2:2" x14ac:dyDescent="0.25">
      <c r="B4026"/>
    </row>
    <row r="4027" spans="2:2" x14ac:dyDescent="0.25">
      <c r="B4027"/>
    </row>
    <row r="4028" spans="2:2" x14ac:dyDescent="0.25">
      <c r="B4028"/>
    </row>
    <row r="4029" spans="2:2" x14ac:dyDescent="0.25">
      <c r="B4029"/>
    </row>
    <row r="4030" spans="2:2" x14ac:dyDescent="0.25">
      <c r="B4030"/>
    </row>
    <row r="4031" spans="2:2" x14ac:dyDescent="0.25">
      <c r="B4031"/>
    </row>
    <row r="4032" spans="2:2" x14ac:dyDescent="0.25">
      <c r="B4032"/>
    </row>
    <row r="4033" spans="2:2" x14ac:dyDescent="0.25">
      <c r="B4033"/>
    </row>
    <row r="4034" spans="2:2" x14ac:dyDescent="0.25">
      <c r="B4034"/>
    </row>
    <row r="4035" spans="2:2" x14ac:dyDescent="0.25">
      <c r="B4035"/>
    </row>
    <row r="4036" spans="2:2" x14ac:dyDescent="0.25">
      <c r="B4036"/>
    </row>
    <row r="4037" spans="2:2" x14ac:dyDescent="0.25">
      <c r="B4037"/>
    </row>
    <row r="4038" spans="2:2" x14ac:dyDescent="0.25">
      <c r="B4038"/>
    </row>
    <row r="4039" spans="2:2" x14ac:dyDescent="0.25">
      <c r="B4039"/>
    </row>
    <row r="4040" spans="2:2" x14ac:dyDescent="0.25">
      <c r="B4040"/>
    </row>
    <row r="4041" spans="2:2" x14ac:dyDescent="0.25">
      <c r="B4041"/>
    </row>
    <row r="4042" spans="2:2" x14ac:dyDescent="0.25">
      <c r="B4042"/>
    </row>
    <row r="4043" spans="2:2" x14ac:dyDescent="0.25">
      <c r="B4043"/>
    </row>
    <row r="4044" spans="2:2" x14ac:dyDescent="0.25">
      <c r="B4044"/>
    </row>
    <row r="4045" spans="2:2" x14ac:dyDescent="0.25">
      <c r="B4045"/>
    </row>
    <row r="4046" spans="2:2" x14ac:dyDescent="0.25">
      <c r="B4046"/>
    </row>
    <row r="4047" spans="2:2" x14ac:dyDescent="0.25">
      <c r="B4047"/>
    </row>
    <row r="4048" spans="2:2" x14ac:dyDescent="0.25">
      <c r="B4048"/>
    </row>
    <row r="4049" spans="2:2" x14ac:dyDescent="0.25">
      <c r="B4049"/>
    </row>
    <row r="4050" spans="2:2" x14ac:dyDescent="0.25">
      <c r="B4050"/>
    </row>
    <row r="4051" spans="2:2" x14ac:dyDescent="0.25">
      <c r="B4051"/>
    </row>
    <row r="4052" spans="2:2" x14ac:dyDescent="0.25">
      <c r="B4052"/>
    </row>
    <row r="4053" spans="2:2" x14ac:dyDescent="0.25">
      <c r="B4053"/>
    </row>
    <row r="4054" spans="2:2" x14ac:dyDescent="0.25">
      <c r="B4054"/>
    </row>
    <row r="4055" spans="2:2" x14ac:dyDescent="0.25">
      <c r="B4055"/>
    </row>
    <row r="4056" spans="2:2" x14ac:dyDescent="0.25">
      <c r="B4056"/>
    </row>
    <row r="4057" spans="2:2" x14ac:dyDescent="0.25">
      <c r="B4057"/>
    </row>
    <row r="4058" spans="2:2" x14ac:dyDescent="0.25">
      <c r="B4058"/>
    </row>
    <row r="4059" spans="2:2" x14ac:dyDescent="0.25">
      <c r="B4059"/>
    </row>
    <row r="4060" spans="2:2" x14ac:dyDescent="0.25">
      <c r="B4060"/>
    </row>
    <row r="4061" spans="2:2" x14ac:dyDescent="0.25">
      <c r="B4061"/>
    </row>
    <row r="4062" spans="2:2" x14ac:dyDescent="0.25">
      <c r="B4062"/>
    </row>
    <row r="4063" spans="2:2" x14ac:dyDescent="0.25">
      <c r="B4063"/>
    </row>
    <row r="4064" spans="2:2" x14ac:dyDescent="0.25">
      <c r="B4064"/>
    </row>
    <row r="4065" spans="2:2" x14ac:dyDescent="0.25">
      <c r="B4065"/>
    </row>
    <row r="4066" spans="2:2" x14ac:dyDescent="0.25">
      <c r="B4066"/>
    </row>
    <row r="4067" spans="2:2" x14ac:dyDescent="0.25">
      <c r="B4067"/>
    </row>
    <row r="4068" spans="2:2" x14ac:dyDescent="0.25">
      <c r="B4068"/>
    </row>
    <row r="4069" spans="2:2" x14ac:dyDescent="0.25">
      <c r="B4069"/>
    </row>
    <row r="4070" spans="2:2" x14ac:dyDescent="0.25">
      <c r="B4070"/>
    </row>
    <row r="4071" spans="2:2" x14ac:dyDescent="0.25">
      <c r="B4071"/>
    </row>
    <row r="4072" spans="2:2" x14ac:dyDescent="0.25">
      <c r="B4072"/>
    </row>
    <row r="4073" spans="2:2" x14ac:dyDescent="0.25">
      <c r="B4073"/>
    </row>
    <row r="4074" spans="2:2" x14ac:dyDescent="0.25">
      <c r="B4074"/>
    </row>
    <row r="4075" spans="2:2" x14ac:dyDescent="0.25">
      <c r="B4075"/>
    </row>
    <row r="4076" spans="2:2" x14ac:dyDescent="0.25">
      <c r="B4076"/>
    </row>
    <row r="4077" spans="2:2" x14ac:dyDescent="0.25">
      <c r="B4077"/>
    </row>
    <row r="4078" spans="2:2" x14ac:dyDescent="0.25">
      <c r="B4078"/>
    </row>
    <row r="4079" spans="2:2" x14ac:dyDescent="0.25">
      <c r="B4079"/>
    </row>
    <row r="4080" spans="2:2" x14ac:dyDescent="0.25">
      <c r="B4080"/>
    </row>
    <row r="4081" spans="2:2" x14ac:dyDescent="0.25">
      <c r="B4081"/>
    </row>
    <row r="4082" spans="2:2" x14ac:dyDescent="0.25">
      <c r="B4082"/>
    </row>
    <row r="4083" spans="2:2" x14ac:dyDescent="0.25">
      <c r="B4083"/>
    </row>
    <row r="4084" spans="2:2" x14ac:dyDescent="0.25">
      <c r="B4084"/>
    </row>
    <row r="4085" spans="2:2" x14ac:dyDescent="0.25">
      <c r="B4085"/>
    </row>
    <row r="4086" spans="2:2" x14ac:dyDescent="0.25">
      <c r="B4086"/>
    </row>
    <row r="4087" spans="2:2" x14ac:dyDescent="0.25">
      <c r="B4087"/>
    </row>
    <row r="4088" spans="2:2" x14ac:dyDescent="0.25">
      <c r="B4088"/>
    </row>
    <row r="4089" spans="2:2" x14ac:dyDescent="0.25">
      <c r="B4089"/>
    </row>
    <row r="4090" spans="2:2" x14ac:dyDescent="0.25">
      <c r="B4090"/>
    </row>
    <row r="4091" spans="2:2" x14ac:dyDescent="0.25">
      <c r="B4091"/>
    </row>
    <row r="4092" spans="2:2" x14ac:dyDescent="0.25">
      <c r="B4092"/>
    </row>
    <row r="4093" spans="2:2" x14ac:dyDescent="0.25">
      <c r="B4093"/>
    </row>
    <row r="4094" spans="2:2" x14ac:dyDescent="0.25">
      <c r="B4094"/>
    </row>
    <row r="4095" spans="2:2" x14ac:dyDescent="0.25">
      <c r="B4095"/>
    </row>
    <row r="4096" spans="2:2" x14ac:dyDescent="0.25">
      <c r="B4096"/>
    </row>
    <row r="4097" spans="2:2" x14ac:dyDescent="0.25">
      <c r="B4097"/>
    </row>
    <row r="4098" spans="2:2" x14ac:dyDescent="0.25">
      <c r="B4098"/>
    </row>
    <row r="4099" spans="2:2" x14ac:dyDescent="0.25">
      <c r="B4099"/>
    </row>
    <row r="4100" spans="2:2" x14ac:dyDescent="0.25">
      <c r="B4100"/>
    </row>
    <row r="4101" spans="2:2" x14ac:dyDescent="0.25">
      <c r="B4101"/>
    </row>
    <row r="4102" spans="2:2" x14ac:dyDescent="0.25">
      <c r="B4102"/>
    </row>
    <row r="4103" spans="2:2" x14ac:dyDescent="0.25">
      <c r="B4103"/>
    </row>
    <row r="4104" spans="2:2" x14ac:dyDescent="0.25">
      <c r="B4104"/>
    </row>
    <row r="4105" spans="2:2" x14ac:dyDescent="0.25">
      <c r="B4105"/>
    </row>
    <row r="4106" spans="2:2" x14ac:dyDescent="0.25">
      <c r="B4106"/>
    </row>
    <row r="4107" spans="2:2" x14ac:dyDescent="0.25">
      <c r="B4107"/>
    </row>
    <row r="4108" spans="2:2" x14ac:dyDescent="0.25">
      <c r="B4108"/>
    </row>
    <row r="4109" spans="2:2" x14ac:dyDescent="0.25">
      <c r="B4109"/>
    </row>
    <row r="4110" spans="2:2" x14ac:dyDescent="0.25">
      <c r="B4110"/>
    </row>
    <row r="4111" spans="2:2" x14ac:dyDescent="0.25">
      <c r="B4111"/>
    </row>
    <row r="4112" spans="2:2" x14ac:dyDescent="0.25">
      <c r="B4112"/>
    </row>
    <row r="4113" spans="2:2" x14ac:dyDescent="0.25">
      <c r="B4113"/>
    </row>
    <row r="4114" spans="2:2" x14ac:dyDescent="0.25">
      <c r="B4114"/>
    </row>
    <row r="4115" spans="2:2" x14ac:dyDescent="0.25">
      <c r="B4115"/>
    </row>
    <row r="4116" spans="2:2" x14ac:dyDescent="0.25">
      <c r="B4116"/>
    </row>
    <row r="4117" spans="2:2" x14ac:dyDescent="0.25">
      <c r="B4117"/>
    </row>
    <row r="4118" spans="2:2" x14ac:dyDescent="0.25">
      <c r="B4118"/>
    </row>
    <row r="4119" spans="2:2" x14ac:dyDescent="0.25">
      <c r="B4119"/>
    </row>
    <row r="4120" spans="2:2" x14ac:dyDescent="0.25">
      <c r="B4120"/>
    </row>
    <row r="4121" spans="2:2" x14ac:dyDescent="0.25">
      <c r="B4121"/>
    </row>
    <row r="4122" spans="2:2" x14ac:dyDescent="0.25">
      <c r="B4122"/>
    </row>
    <row r="4123" spans="2:2" x14ac:dyDescent="0.25">
      <c r="B4123"/>
    </row>
    <row r="4124" spans="2:2" x14ac:dyDescent="0.25">
      <c r="B4124"/>
    </row>
    <row r="4125" spans="2:2" x14ac:dyDescent="0.25">
      <c r="B4125"/>
    </row>
    <row r="4126" spans="2:2" x14ac:dyDescent="0.25">
      <c r="B4126"/>
    </row>
    <row r="4127" spans="2:2" x14ac:dyDescent="0.25">
      <c r="B4127"/>
    </row>
    <row r="4128" spans="2:2" x14ac:dyDescent="0.25">
      <c r="B4128"/>
    </row>
    <row r="4129" spans="2:2" x14ac:dyDescent="0.25">
      <c r="B4129"/>
    </row>
    <row r="4130" spans="2:2" x14ac:dyDescent="0.25">
      <c r="B4130"/>
    </row>
    <row r="4131" spans="2:2" x14ac:dyDescent="0.25">
      <c r="B4131"/>
    </row>
    <row r="4132" spans="2:2" x14ac:dyDescent="0.25">
      <c r="B4132"/>
    </row>
    <row r="4133" spans="2:2" x14ac:dyDescent="0.25">
      <c r="B4133"/>
    </row>
    <row r="4134" spans="2:2" x14ac:dyDescent="0.25">
      <c r="B4134"/>
    </row>
    <row r="4135" spans="2:2" x14ac:dyDescent="0.25">
      <c r="B4135"/>
    </row>
    <row r="4136" spans="2:2" x14ac:dyDescent="0.25">
      <c r="B4136"/>
    </row>
    <row r="4137" spans="2:2" x14ac:dyDescent="0.25">
      <c r="B4137"/>
    </row>
    <row r="4138" spans="2:2" x14ac:dyDescent="0.25">
      <c r="B4138"/>
    </row>
    <row r="4139" spans="2:2" x14ac:dyDescent="0.25">
      <c r="B4139"/>
    </row>
    <row r="4140" spans="2:2" x14ac:dyDescent="0.25">
      <c r="B4140"/>
    </row>
    <row r="4141" spans="2:2" x14ac:dyDescent="0.25">
      <c r="B4141"/>
    </row>
    <row r="4142" spans="2:2" x14ac:dyDescent="0.25">
      <c r="B4142"/>
    </row>
    <row r="4143" spans="2:2" x14ac:dyDescent="0.25">
      <c r="B4143"/>
    </row>
    <row r="4144" spans="2:2" x14ac:dyDescent="0.25">
      <c r="B4144"/>
    </row>
    <row r="4145" spans="2:2" x14ac:dyDescent="0.25">
      <c r="B4145"/>
    </row>
    <row r="4146" spans="2:2" x14ac:dyDescent="0.25">
      <c r="B4146"/>
    </row>
    <row r="4147" spans="2:2" x14ac:dyDescent="0.25">
      <c r="B4147"/>
    </row>
    <row r="4148" spans="2:2" x14ac:dyDescent="0.25">
      <c r="B4148"/>
    </row>
    <row r="4149" spans="2:2" x14ac:dyDescent="0.25">
      <c r="B4149"/>
    </row>
    <row r="4150" spans="2:2" x14ac:dyDescent="0.25">
      <c r="B4150"/>
    </row>
    <row r="4151" spans="2:2" x14ac:dyDescent="0.25">
      <c r="B4151"/>
    </row>
    <row r="4152" spans="2:2" x14ac:dyDescent="0.25">
      <c r="B4152"/>
    </row>
    <row r="4153" spans="2:2" x14ac:dyDescent="0.25">
      <c r="B4153"/>
    </row>
    <row r="4154" spans="2:2" x14ac:dyDescent="0.25">
      <c r="B4154"/>
    </row>
    <row r="4155" spans="2:2" x14ac:dyDescent="0.25">
      <c r="B4155"/>
    </row>
    <row r="4156" spans="2:2" x14ac:dyDescent="0.25">
      <c r="B4156"/>
    </row>
    <row r="4157" spans="2:2" x14ac:dyDescent="0.25">
      <c r="B4157"/>
    </row>
    <row r="4158" spans="2:2" x14ac:dyDescent="0.25">
      <c r="B4158"/>
    </row>
    <row r="4159" spans="2:2" x14ac:dyDescent="0.25">
      <c r="B4159"/>
    </row>
    <row r="4160" spans="2:2" x14ac:dyDescent="0.25">
      <c r="B4160"/>
    </row>
    <row r="4161" spans="2:2" x14ac:dyDescent="0.25">
      <c r="B4161"/>
    </row>
    <row r="4162" spans="2:2" x14ac:dyDescent="0.25">
      <c r="B4162"/>
    </row>
    <row r="4163" spans="2:2" x14ac:dyDescent="0.25">
      <c r="B4163"/>
    </row>
    <row r="4164" spans="2:2" x14ac:dyDescent="0.25">
      <c r="B4164"/>
    </row>
    <row r="4165" spans="2:2" x14ac:dyDescent="0.25">
      <c r="B4165"/>
    </row>
    <row r="4166" spans="2:2" x14ac:dyDescent="0.25">
      <c r="B4166"/>
    </row>
    <row r="4167" spans="2:2" x14ac:dyDescent="0.25">
      <c r="B4167"/>
    </row>
    <row r="4168" spans="2:2" x14ac:dyDescent="0.25">
      <c r="B4168"/>
    </row>
    <row r="4169" spans="2:2" x14ac:dyDescent="0.25">
      <c r="B4169"/>
    </row>
    <row r="4170" spans="2:2" x14ac:dyDescent="0.25">
      <c r="B4170"/>
    </row>
    <row r="4171" spans="2:2" x14ac:dyDescent="0.25">
      <c r="B4171"/>
    </row>
    <row r="4172" spans="2:2" x14ac:dyDescent="0.25">
      <c r="B4172"/>
    </row>
    <row r="4173" spans="2:2" x14ac:dyDescent="0.25">
      <c r="B4173"/>
    </row>
    <row r="4174" spans="2:2" x14ac:dyDescent="0.25">
      <c r="B4174"/>
    </row>
    <row r="4175" spans="2:2" x14ac:dyDescent="0.25">
      <c r="B4175"/>
    </row>
    <row r="4176" spans="2:2" x14ac:dyDescent="0.25">
      <c r="B4176"/>
    </row>
    <row r="4177" spans="2:2" x14ac:dyDescent="0.25">
      <c r="B4177"/>
    </row>
    <row r="4178" spans="2:2" x14ac:dyDescent="0.25">
      <c r="B4178"/>
    </row>
    <row r="4179" spans="2:2" x14ac:dyDescent="0.25">
      <c r="B4179"/>
    </row>
    <row r="4180" spans="2:2" x14ac:dyDescent="0.25">
      <c r="B4180"/>
    </row>
    <row r="4181" spans="2:2" x14ac:dyDescent="0.25">
      <c r="B4181"/>
    </row>
    <row r="4182" spans="2:2" x14ac:dyDescent="0.25">
      <c r="B4182"/>
    </row>
    <row r="4183" spans="2:2" x14ac:dyDescent="0.25">
      <c r="B4183"/>
    </row>
    <row r="4184" spans="2:2" x14ac:dyDescent="0.25">
      <c r="B4184"/>
    </row>
    <row r="4185" spans="2:2" x14ac:dyDescent="0.25">
      <c r="B4185"/>
    </row>
    <row r="4186" spans="2:2" x14ac:dyDescent="0.25">
      <c r="B4186"/>
    </row>
    <row r="4187" spans="2:2" x14ac:dyDescent="0.25">
      <c r="B4187"/>
    </row>
    <row r="4188" spans="2:2" x14ac:dyDescent="0.25">
      <c r="B4188"/>
    </row>
    <row r="4189" spans="2:2" x14ac:dyDescent="0.25">
      <c r="B4189"/>
    </row>
    <row r="4190" spans="2:2" x14ac:dyDescent="0.25">
      <c r="B4190"/>
    </row>
    <row r="4191" spans="2:2" x14ac:dyDescent="0.25">
      <c r="B4191"/>
    </row>
    <row r="4192" spans="2:2" x14ac:dyDescent="0.25">
      <c r="B4192"/>
    </row>
    <row r="4193" spans="2:2" x14ac:dyDescent="0.25">
      <c r="B4193"/>
    </row>
    <row r="4194" spans="2:2" x14ac:dyDescent="0.25">
      <c r="B4194"/>
    </row>
    <row r="4195" spans="2:2" x14ac:dyDescent="0.25">
      <c r="B4195"/>
    </row>
    <row r="4196" spans="2:2" x14ac:dyDescent="0.25">
      <c r="B4196"/>
    </row>
    <row r="4197" spans="2:2" x14ac:dyDescent="0.25">
      <c r="B4197"/>
    </row>
    <row r="4198" spans="2:2" x14ac:dyDescent="0.25">
      <c r="B4198"/>
    </row>
    <row r="4199" spans="2:2" x14ac:dyDescent="0.25">
      <c r="B4199"/>
    </row>
    <row r="4200" spans="2:2" x14ac:dyDescent="0.25">
      <c r="B4200"/>
    </row>
    <row r="4201" spans="2:2" x14ac:dyDescent="0.25">
      <c r="B4201"/>
    </row>
    <row r="4202" spans="2:2" x14ac:dyDescent="0.25">
      <c r="B4202"/>
    </row>
    <row r="4203" spans="2:2" x14ac:dyDescent="0.25">
      <c r="B4203"/>
    </row>
    <row r="4204" spans="2:2" x14ac:dyDescent="0.25">
      <c r="B4204"/>
    </row>
    <row r="4205" spans="2:2" x14ac:dyDescent="0.25">
      <c r="B4205"/>
    </row>
    <row r="4206" spans="2:2" x14ac:dyDescent="0.25">
      <c r="B4206"/>
    </row>
    <row r="4207" spans="2:2" x14ac:dyDescent="0.25">
      <c r="B4207"/>
    </row>
    <row r="4208" spans="2:2" x14ac:dyDescent="0.25">
      <c r="B4208"/>
    </row>
    <row r="4209" spans="2:2" x14ac:dyDescent="0.25">
      <c r="B4209"/>
    </row>
    <row r="4210" spans="2:2" x14ac:dyDescent="0.25">
      <c r="B4210"/>
    </row>
    <row r="4211" spans="2:2" x14ac:dyDescent="0.25">
      <c r="B4211"/>
    </row>
    <row r="4212" spans="2:2" x14ac:dyDescent="0.25">
      <c r="B4212"/>
    </row>
    <row r="4213" spans="2:2" x14ac:dyDescent="0.25">
      <c r="B4213"/>
    </row>
    <row r="4214" spans="2:2" x14ac:dyDescent="0.25">
      <c r="B4214"/>
    </row>
    <row r="4215" spans="2:2" x14ac:dyDescent="0.25">
      <c r="B4215"/>
    </row>
    <row r="4216" spans="2:2" x14ac:dyDescent="0.25">
      <c r="B4216"/>
    </row>
    <row r="4217" spans="2:2" x14ac:dyDescent="0.25">
      <c r="B4217"/>
    </row>
    <row r="4218" spans="2:2" x14ac:dyDescent="0.25">
      <c r="B4218"/>
    </row>
    <row r="4219" spans="2:2" x14ac:dyDescent="0.25">
      <c r="B4219"/>
    </row>
    <row r="4220" spans="2:2" x14ac:dyDescent="0.25">
      <c r="B4220"/>
    </row>
    <row r="4221" spans="2:2" x14ac:dyDescent="0.25">
      <c r="B4221"/>
    </row>
    <row r="4222" spans="2:2" x14ac:dyDescent="0.25">
      <c r="B4222"/>
    </row>
    <row r="4223" spans="2:2" x14ac:dyDescent="0.25">
      <c r="B4223"/>
    </row>
    <row r="4224" spans="2:2" x14ac:dyDescent="0.25">
      <c r="B4224"/>
    </row>
    <row r="4225" spans="2:2" x14ac:dyDescent="0.25">
      <c r="B4225"/>
    </row>
    <row r="4226" spans="2:2" x14ac:dyDescent="0.25">
      <c r="B4226"/>
    </row>
    <row r="4227" spans="2:2" x14ac:dyDescent="0.25">
      <c r="B4227"/>
    </row>
    <row r="4228" spans="2:2" x14ac:dyDescent="0.25">
      <c r="B4228"/>
    </row>
    <row r="4229" spans="2:2" x14ac:dyDescent="0.25">
      <c r="B4229"/>
    </row>
    <row r="4230" spans="2:2" x14ac:dyDescent="0.25">
      <c r="B4230"/>
    </row>
    <row r="4231" spans="2:2" x14ac:dyDescent="0.25">
      <c r="B4231"/>
    </row>
    <row r="4232" spans="2:2" x14ac:dyDescent="0.25">
      <c r="B4232"/>
    </row>
    <row r="4233" spans="2:2" x14ac:dyDescent="0.25">
      <c r="B4233"/>
    </row>
    <row r="4234" spans="2:2" x14ac:dyDescent="0.25">
      <c r="B4234"/>
    </row>
    <row r="4235" spans="2:2" x14ac:dyDescent="0.25">
      <c r="B4235"/>
    </row>
    <row r="4236" spans="2:2" x14ac:dyDescent="0.25">
      <c r="B4236"/>
    </row>
    <row r="4237" spans="2:2" x14ac:dyDescent="0.25">
      <c r="B4237"/>
    </row>
    <row r="4238" spans="2:2" x14ac:dyDescent="0.25">
      <c r="B4238"/>
    </row>
    <row r="4239" spans="2:2" x14ac:dyDescent="0.25">
      <c r="B4239"/>
    </row>
    <row r="4240" spans="2:2" x14ac:dyDescent="0.25">
      <c r="B4240"/>
    </row>
    <row r="4241" spans="2:2" x14ac:dyDescent="0.25">
      <c r="B4241"/>
    </row>
    <row r="4242" spans="2:2" x14ac:dyDescent="0.25">
      <c r="B4242"/>
    </row>
    <row r="4243" spans="2:2" x14ac:dyDescent="0.25">
      <c r="B4243"/>
    </row>
    <row r="4244" spans="2:2" x14ac:dyDescent="0.25">
      <c r="B4244"/>
    </row>
    <row r="4245" spans="2:2" x14ac:dyDescent="0.25">
      <c r="B4245"/>
    </row>
    <row r="4246" spans="2:2" x14ac:dyDescent="0.25">
      <c r="B4246"/>
    </row>
    <row r="4247" spans="2:2" x14ac:dyDescent="0.25">
      <c r="B4247"/>
    </row>
    <row r="4248" spans="2:2" x14ac:dyDescent="0.25">
      <c r="B4248"/>
    </row>
    <row r="4249" spans="2:2" x14ac:dyDescent="0.25">
      <c r="B4249"/>
    </row>
    <row r="4250" spans="2:2" x14ac:dyDescent="0.25">
      <c r="B4250"/>
    </row>
    <row r="4251" spans="2:2" x14ac:dyDescent="0.25">
      <c r="B4251"/>
    </row>
    <row r="4252" spans="2:2" x14ac:dyDescent="0.25">
      <c r="B4252"/>
    </row>
    <row r="4253" spans="2:2" x14ac:dyDescent="0.25">
      <c r="B4253"/>
    </row>
    <row r="4254" spans="2:2" x14ac:dyDescent="0.25">
      <c r="B4254"/>
    </row>
    <row r="4255" spans="2:2" x14ac:dyDescent="0.25">
      <c r="B4255"/>
    </row>
    <row r="4256" spans="2:2" x14ac:dyDescent="0.25">
      <c r="B4256"/>
    </row>
    <row r="4257" spans="2:2" x14ac:dyDescent="0.25">
      <c r="B4257"/>
    </row>
    <row r="4258" spans="2:2" x14ac:dyDescent="0.25">
      <c r="B4258"/>
    </row>
    <row r="4259" spans="2:2" x14ac:dyDescent="0.25">
      <c r="B4259"/>
    </row>
    <row r="4260" spans="2:2" x14ac:dyDescent="0.25">
      <c r="B4260"/>
    </row>
    <row r="4261" spans="2:2" x14ac:dyDescent="0.25">
      <c r="B4261"/>
    </row>
    <row r="4262" spans="2:2" x14ac:dyDescent="0.25">
      <c r="B4262"/>
    </row>
    <row r="4263" spans="2:2" x14ac:dyDescent="0.25">
      <c r="B4263"/>
    </row>
    <row r="4264" spans="2:2" x14ac:dyDescent="0.25">
      <c r="B4264"/>
    </row>
    <row r="4265" spans="2:2" x14ac:dyDescent="0.25">
      <c r="B4265"/>
    </row>
    <row r="4266" spans="2:2" x14ac:dyDescent="0.25">
      <c r="B4266"/>
    </row>
    <row r="4267" spans="2:2" x14ac:dyDescent="0.25">
      <c r="B4267"/>
    </row>
    <row r="4268" spans="2:2" x14ac:dyDescent="0.25">
      <c r="B4268"/>
    </row>
    <row r="4269" spans="2:2" x14ac:dyDescent="0.25">
      <c r="B4269"/>
    </row>
    <row r="4270" spans="2:2" x14ac:dyDescent="0.25">
      <c r="B4270"/>
    </row>
    <row r="4271" spans="2:2" x14ac:dyDescent="0.25">
      <c r="B4271"/>
    </row>
    <row r="4272" spans="2:2" x14ac:dyDescent="0.25">
      <c r="B4272"/>
    </row>
    <row r="4273" spans="2:2" x14ac:dyDescent="0.25">
      <c r="B4273"/>
    </row>
    <row r="4274" spans="2:2" x14ac:dyDescent="0.25">
      <c r="B4274"/>
    </row>
    <row r="4275" spans="2:2" x14ac:dyDescent="0.25">
      <c r="B4275"/>
    </row>
    <row r="4276" spans="2:2" x14ac:dyDescent="0.25">
      <c r="B4276"/>
    </row>
    <row r="4277" spans="2:2" x14ac:dyDescent="0.25">
      <c r="B4277"/>
    </row>
    <row r="4278" spans="2:2" x14ac:dyDescent="0.25">
      <c r="B4278"/>
    </row>
    <row r="4279" spans="2:2" x14ac:dyDescent="0.25">
      <c r="B4279"/>
    </row>
    <row r="4280" spans="2:2" x14ac:dyDescent="0.25">
      <c r="B4280"/>
    </row>
    <row r="4281" spans="2:2" x14ac:dyDescent="0.25">
      <c r="B4281"/>
    </row>
    <row r="4282" spans="2:2" x14ac:dyDescent="0.25">
      <c r="B4282"/>
    </row>
    <row r="4283" spans="2:2" x14ac:dyDescent="0.25">
      <c r="B4283"/>
    </row>
    <row r="4284" spans="2:2" x14ac:dyDescent="0.25">
      <c r="B4284"/>
    </row>
    <row r="4285" spans="2:2" x14ac:dyDescent="0.25">
      <c r="B4285"/>
    </row>
    <row r="4286" spans="2:2" x14ac:dyDescent="0.25">
      <c r="B4286"/>
    </row>
    <row r="4287" spans="2:2" x14ac:dyDescent="0.25">
      <c r="B4287"/>
    </row>
    <row r="4288" spans="2:2" x14ac:dyDescent="0.25">
      <c r="B4288"/>
    </row>
    <row r="4289" spans="2:2" x14ac:dyDescent="0.25">
      <c r="B4289"/>
    </row>
    <row r="4290" spans="2:2" x14ac:dyDescent="0.25">
      <c r="B4290"/>
    </row>
    <row r="4291" spans="2:2" x14ac:dyDescent="0.25">
      <c r="B4291"/>
    </row>
    <row r="4292" spans="2:2" x14ac:dyDescent="0.25">
      <c r="B4292"/>
    </row>
    <row r="4293" spans="2:2" x14ac:dyDescent="0.25">
      <c r="B4293"/>
    </row>
    <row r="4294" spans="2:2" x14ac:dyDescent="0.25">
      <c r="B4294"/>
    </row>
    <row r="4295" spans="2:2" x14ac:dyDescent="0.25">
      <c r="B4295"/>
    </row>
    <row r="4296" spans="2:2" x14ac:dyDescent="0.25">
      <c r="B4296"/>
    </row>
    <row r="4297" spans="2:2" x14ac:dyDescent="0.25">
      <c r="B4297"/>
    </row>
    <row r="4298" spans="2:2" x14ac:dyDescent="0.25">
      <c r="B4298"/>
    </row>
    <row r="4299" spans="2:2" x14ac:dyDescent="0.25">
      <c r="B4299"/>
    </row>
    <row r="4300" spans="2:2" x14ac:dyDescent="0.25">
      <c r="B4300"/>
    </row>
    <row r="4301" spans="2:2" x14ac:dyDescent="0.25">
      <c r="B4301"/>
    </row>
    <row r="4302" spans="2:2" x14ac:dyDescent="0.25">
      <c r="B4302"/>
    </row>
    <row r="4303" spans="2:2" x14ac:dyDescent="0.25">
      <c r="B4303"/>
    </row>
    <row r="4304" spans="2:2" x14ac:dyDescent="0.25">
      <c r="B4304"/>
    </row>
    <row r="4305" spans="2:2" x14ac:dyDescent="0.25">
      <c r="B4305"/>
    </row>
    <row r="4306" spans="2:2" x14ac:dyDescent="0.25">
      <c r="B4306"/>
    </row>
    <row r="4307" spans="2:2" x14ac:dyDescent="0.25">
      <c r="B4307"/>
    </row>
    <row r="4308" spans="2:2" x14ac:dyDescent="0.25">
      <c r="B4308"/>
    </row>
    <row r="4309" spans="2:2" x14ac:dyDescent="0.25">
      <c r="B4309"/>
    </row>
    <row r="4310" spans="2:2" x14ac:dyDescent="0.25">
      <c r="B4310"/>
    </row>
    <row r="4311" spans="2:2" x14ac:dyDescent="0.25">
      <c r="B4311"/>
    </row>
    <row r="4312" spans="2:2" x14ac:dyDescent="0.25">
      <c r="B4312"/>
    </row>
    <row r="4313" spans="2:2" x14ac:dyDescent="0.25">
      <c r="B4313"/>
    </row>
    <row r="4314" spans="2:2" x14ac:dyDescent="0.25">
      <c r="B4314"/>
    </row>
    <row r="4315" spans="2:2" x14ac:dyDescent="0.25">
      <c r="B4315"/>
    </row>
    <row r="4316" spans="2:2" x14ac:dyDescent="0.25">
      <c r="B4316"/>
    </row>
    <row r="4317" spans="2:2" x14ac:dyDescent="0.25">
      <c r="B4317"/>
    </row>
    <row r="4318" spans="2:2" x14ac:dyDescent="0.25">
      <c r="B4318"/>
    </row>
    <row r="4319" spans="2:2" x14ac:dyDescent="0.25">
      <c r="B4319"/>
    </row>
    <row r="4320" spans="2:2" x14ac:dyDescent="0.25">
      <c r="B4320"/>
    </row>
    <row r="4321" spans="2:2" x14ac:dyDescent="0.25">
      <c r="B4321"/>
    </row>
    <row r="4322" spans="2:2" x14ac:dyDescent="0.25">
      <c r="B4322"/>
    </row>
    <row r="4323" spans="2:2" x14ac:dyDescent="0.25">
      <c r="B4323"/>
    </row>
    <row r="4324" spans="2:2" x14ac:dyDescent="0.25">
      <c r="B4324"/>
    </row>
    <row r="4325" spans="2:2" x14ac:dyDescent="0.25">
      <c r="B4325"/>
    </row>
    <row r="4326" spans="2:2" x14ac:dyDescent="0.25">
      <c r="B4326"/>
    </row>
    <row r="4327" spans="2:2" x14ac:dyDescent="0.25">
      <c r="B4327"/>
    </row>
    <row r="4328" spans="2:2" x14ac:dyDescent="0.25">
      <c r="B4328"/>
    </row>
    <row r="4329" spans="2:2" x14ac:dyDescent="0.25">
      <c r="B4329"/>
    </row>
    <row r="4330" spans="2:2" x14ac:dyDescent="0.25">
      <c r="B4330"/>
    </row>
    <row r="4331" spans="2:2" x14ac:dyDescent="0.25">
      <c r="B4331"/>
    </row>
    <row r="4332" spans="2:2" x14ac:dyDescent="0.25">
      <c r="B4332"/>
    </row>
    <row r="4333" spans="2:2" x14ac:dyDescent="0.25">
      <c r="B4333"/>
    </row>
    <row r="4334" spans="2:2" x14ac:dyDescent="0.25">
      <c r="B4334"/>
    </row>
    <row r="4335" spans="2:2" x14ac:dyDescent="0.25">
      <c r="B4335"/>
    </row>
    <row r="4336" spans="2:2" x14ac:dyDescent="0.25">
      <c r="B4336"/>
    </row>
    <row r="4337" spans="2:2" x14ac:dyDescent="0.25">
      <c r="B4337"/>
    </row>
    <row r="4338" spans="2:2" x14ac:dyDescent="0.25">
      <c r="B4338"/>
    </row>
    <row r="4339" spans="2:2" x14ac:dyDescent="0.25">
      <c r="B4339"/>
    </row>
    <row r="4340" spans="2:2" x14ac:dyDescent="0.25">
      <c r="B4340"/>
    </row>
    <row r="4341" spans="2:2" x14ac:dyDescent="0.25">
      <c r="B4341"/>
    </row>
    <row r="4342" spans="2:2" x14ac:dyDescent="0.25">
      <c r="B4342"/>
    </row>
    <row r="4343" spans="2:2" x14ac:dyDescent="0.25">
      <c r="B4343"/>
    </row>
    <row r="4344" spans="2:2" x14ac:dyDescent="0.25">
      <c r="B4344"/>
    </row>
    <row r="4345" spans="2:2" x14ac:dyDescent="0.25">
      <c r="B4345"/>
    </row>
    <row r="4346" spans="2:2" x14ac:dyDescent="0.25">
      <c r="B4346"/>
    </row>
    <row r="4347" spans="2:2" x14ac:dyDescent="0.25">
      <c r="B4347"/>
    </row>
    <row r="4348" spans="2:2" x14ac:dyDescent="0.25">
      <c r="B4348"/>
    </row>
    <row r="4349" spans="2:2" x14ac:dyDescent="0.25">
      <c r="B4349"/>
    </row>
    <row r="4350" spans="2:2" x14ac:dyDescent="0.25">
      <c r="B4350"/>
    </row>
    <row r="4351" spans="2:2" x14ac:dyDescent="0.25">
      <c r="B4351"/>
    </row>
    <row r="4352" spans="2:2" x14ac:dyDescent="0.25">
      <c r="B4352"/>
    </row>
    <row r="4353" spans="2:2" x14ac:dyDescent="0.25">
      <c r="B4353"/>
    </row>
    <row r="4354" spans="2:2" x14ac:dyDescent="0.25">
      <c r="B4354"/>
    </row>
    <row r="4355" spans="2:2" x14ac:dyDescent="0.25">
      <c r="B4355"/>
    </row>
    <row r="4356" spans="2:2" x14ac:dyDescent="0.25">
      <c r="B4356"/>
    </row>
    <row r="4357" spans="2:2" x14ac:dyDescent="0.25">
      <c r="B4357"/>
    </row>
    <row r="4358" spans="2:2" x14ac:dyDescent="0.25">
      <c r="B4358"/>
    </row>
    <row r="4359" spans="2:2" x14ac:dyDescent="0.25">
      <c r="B4359"/>
    </row>
    <row r="4360" spans="2:2" x14ac:dyDescent="0.25">
      <c r="B4360"/>
    </row>
    <row r="4361" spans="2:2" x14ac:dyDescent="0.25">
      <c r="B4361"/>
    </row>
    <row r="4362" spans="2:2" x14ac:dyDescent="0.25">
      <c r="B4362"/>
    </row>
    <row r="4363" spans="2:2" x14ac:dyDescent="0.25">
      <c r="B4363"/>
    </row>
    <row r="4364" spans="2:2" x14ac:dyDescent="0.25">
      <c r="B4364"/>
    </row>
    <row r="4365" spans="2:2" x14ac:dyDescent="0.25">
      <c r="B4365"/>
    </row>
    <row r="4366" spans="2:2" x14ac:dyDescent="0.25">
      <c r="B4366"/>
    </row>
    <row r="4367" spans="2:2" x14ac:dyDescent="0.25">
      <c r="B4367"/>
    </row>
    <row r="4368" spans="2:2" x14ac:dyDescent="0.25">
      <c r="B4368"/>
    </row>
    <row r="4369" spans="2:2" x14ac:dyDescent="0.25">
      <c r="B4369"/>
    </row>
    <row r="4370" spans="2:2" x14ac:dyDescent="0.25">
      <c r="B4370"/>
    </row>
    <row r="4371" spans="2:2" x14ac:dyDescent="0.25">
      <c r="B4371"/>
    </row>
    <row r="4372" spans="2:2" x14ac:dyDescent="0.25">
      <c r="B4372"/>
    </row>
    <row r="4373" spans="2:2" x14ac:dyDescent="0.25">
      <c r="B4373"/>
    </row>
    <row r="4374" spans="2:2" x14ac:dyDescent="0.25">
      <c r="B4374"/>
    </row>
    <row r="4375" spans="2:2" x14ac:dyDescent="0.25">
      <c r="B4375"/>
    </row>
    <row r="4376" spans="2:2" x14ac:dyDescent="0.25">
      <c r="B4376"/>
    </row>
    <row r="4377" spans="2:2" x14ac:dyDescent="0.25">
      <c r="B4377"/>
    </row>
    <row r="4378" spans="2:2" x14ac:dyDescent="0.25">
      <c r="B4378"/>
    </row>
    <row r="4379" spans="2:2" x14ac:dyDescent="0.25">
      <c r="B4379"/>
    </row>
    <row r="4380" spans="2:2" x14ac:dyDescent="0.25">
      <c r="B4380"/>
    </row>
    <row r="4381" spans="2:2" x14ac:dyDescent="0.25">
      <c r="B4381"/>
    </row>
    <row r="4382" spans="2:2" x14ac:dyDescent="0.25">
      <c r="B4382"/>
    </row>
    <row r="4383" spans="2:2" x14ac:dyDescent="0.25">
      <c r="B4383"/>
    </row>
    <row r="4384" spans="2:2" x14ac:dyDescent="0.25">
      <c r="B4384"/>
    </row>
    <row r="4385" spans="2:2" x14ac:dyDescent="0.25">
      <c r="B4385"/>
    </row>
    <row r="4386" spans="2:2" x14ac:dyDescent="0.25">
      <c r="B4386"/>
    </row>
    <row r="4387" spans="2:2" x14ac:dyDescent="0.25">
      <c r="B4387"/>
    </row>
    <row r="4388" spans="2:2" x14ac:dyDescent="0.25">
      <c r="B4388"/>
    </row>
    <row r="4389" spans="2:2" x14ac:dyDescent="0.25">
      <c r="B4389"/>
    </row>
    <row r="4390" spans="2:2" x14ac:dyDescent="0.25">
      <c r="B4390"/>
    </row>
    <row r="4391" spans="2:2" x14ac:dyDescent="0.25">
      <c r="B4391"/>
    </row>
    <row r="4392" spans="2:2" x14ac:dyDescent="0.25">
      <c r="B4392"/>
    </row>
    <row r="4393" spans="2:2" x14ac:dyDescent="0.25">
      <c r="B4393"/>
    </row>
    <row r="4394" spans="2:2" x14ac:dyDescent="0.25">
      <c r="B4394"/>
    </row>
    <row r="4395" spans="2:2" x14ac:dyDescent="0.25">
      <c r="B4395"/>
    </row>
    <row r="4396" spans="2:2" x14ac:dyDescent="0.25">
      <c r="B4396"/>
    </row>
    <row r="4397" spans="2:2" x14ac:dyDescent="0.25">
      <c r="B4397"/>
    </row>
    <row r="4398" spans="2:2" x14ac:dyDescent="0.25">
      <c r="B4398"/>
    </row>
    <row r="4399" spans="2:2" x14ac:dyDescent="0.25">
      <c r="B4399"/>
    </row>
    <row r="4400" spans="2:2" x14ac:dyDescent="0.25">
      <c r="B4400"/>
    </row>
    <row r="4401" spans="2:2" x14ac:dyDescent="0.25">
      <c r="B4401"/>
    </row>
    <row r="4402" spans="2:2" x14ac:dyDescent="0.25">
      <c r="B4402"/>
    </row>
    <row r="4403" spans="2:2" x14ac:dyDescent="0.25">
      <c r="B4403"/>
    </row>
    <row r="4404" spans="2:2" x14ac:dyDescent="0.25">
      <c r="B4404"/>
    </row>
    <row r="4405" spans="2:2" x14ac:dyDescent="0.25">
      <c r="B4405"/>
    </row>
    <row r="4406" spans="2:2" x14ac:dyDescent="0.25">
      <c r="B4406"/>
    </row>
    <row r="4407" spans="2:2" x14ac:dyDescent="0.25">
      <c r="B4407"/>
    </row>
    <row r="4408" spans="2:2" x14ac:dyDescent="0.25">
      <c r="B4408"/>
    </row>
    <row r="4409" spans="2:2" x14ac:dyDescent="0.25">
      <c r="B4409"/>
    </row>
    <row r="4410" spans="2:2" x14ac:dyDescent="0.25">
      <c r="B4410"/>
    </row>
    <row r="4411" spans="2:2" x14ac:dyDescent="0.25">
      <c r="B4411"/>
    </row>
    <row r="4412" spans="2:2" x14ac:dyDescent="0.25">
      <c r="B4412"/>
    </row>
    <row r="4413" spans="2:2" x14ac:dyDescent="0.25">
      <c r="B4413"/>
    </row>
    <row r="4414" spans="2:2" x14ac:dyDescent="0.25">
      <c r="B4414"/>
    </row>
    <row r="4415" spans="2:2" x14ac:dyDescent="0.25">
      <c r="B4415"/>
    </row>
    <row r="4416" spans="2:2" x14ac:dyDescent="0.25">
      <c r="B4416"/>
    </row>
    <row r="4417" spans="2:2" x14ac:dyDescent="0.25">
      <c r="B4417"/>
    </row>
    <row r="4418" spans="2:2" x14ac:dyDescent="0.25">
      <c r="B4418"/>
    </row>
    <row r="4419" spans="2:2" x14ac:dyDescent="0.25">
      <c r="B4419"/>
    </row>
    <row r="4420" spans="2:2" x14ac:dyDescent="0.25">
      <c r="B4420"/>
    </row>
    <row r="4421" spans="2:2" x14ac:dyDescent="0.25">
      <c r="B4421"/>
    </row>
    <row r="4422" spans="2:2" x14ac:dyDescent="0.25">
      <c r="B4422"/>
    </row>
    <row r="4423" spans="2:2" x14ac:dyDescent="0.25">
      <c r="B4423"/>
    </row>
    <row r="4424" spans="2:2" x14ac:dyDescent="0.25">
      <c r="B4424"/>
    </row>
    <row r="4425" spans="2:2" x14ac:dyDescent="0.25">
      <c r="B4425"/>
    </row>
    <row r="4426" spans="2:2" x14ac:dyDescent="0.25">
      <c r="B4426"/>
    </row>
    <row r="4427" spans="2:2" x14ac:dyDescent="0.25">
      <c r="B4427"/>
    </row>
    <row r="4428" spans="2:2" x14ac:dyDescent="0.25">
      <c r="B4428"/>
    </row>
    <row r="4429" spans="2:2" x14ac:dyDescent="0.25">
      <c r="B4429"/>
    </row>
    <row r="4430" spans="2:2" x14ac:dyDescent="0.25">
      <c r="B4430"/>
    </row>
    <row r="4431" spans="2:2" x14ac:dyDescent="0.25">
      <c r="B4431"/>
    </row>
    <row r="4432" spans="2:2" x14ac:dyDescent="0.25">
      <c r="B4432"/>
    </row>
    <row r="4433" spans="2:2" x14ac:dyDescent="0.25">
      <c r="B4433"/>
    </row>
    <row r="4434" spans="2:2" x14ac:dyDescent="0.25">
      <c r="B4434"/>
    </row>
    <row r="4435" spans="2:2" x14ac:dyDescent="0.25">
      <c r="B4435"/>
    </row>
    <row r="4436" spans="2:2" x14ac:dyDescent="0.25">
      <c r="B4436"/>
    </row>
    <row r="4437" spans="2:2" x14ac:dyDescent="0.25">
      <c r="B4437"/>
    </row>
    <row r="4438" spans="2:2" x14ac:dyDescent="0.25">
      <c r="B4438"/>
    </row>
    <row r="4439" spans="2:2" x14ac:dyDescent="0.25">
      <c r="B4439"/>
    </row>
    <row r="4440" spans="2:2" x14ac:dyDescent="0.25">
      <c r="B4440"/>
    </row>
    <row r="4441" spans="2:2" x14ac:dyDescent="0.25">
      <c r="B4441"/>
    </row>
    <row r="4442" spans="2:2" x14ac:dyDescent="0.25">
      <c r="B4442"/>
    </row>
    <row r="4443" spans="2:2" x14ac:dyDescent="0.25">
      <c r="B4443"/>
    </row>
    <row r="4444" spans="2:2" x14ac:dyDescent="0.25">
      <c r="B4444"/>
    </row>
    <row r="4445" spans="2:2" x14ac:dyDescent="0.25">
      <c r="B4445"/>
    </row>
    <row r="4446" spans="2:2" x14ac:dyDescent="0.25">
      <c r="B4446"/>
    </row>
    <row r="4447" spans="2:2" x14ac:dyDescent="0.25">
      <c r="B4447"/>
    </row>
    <row r="4448" spans="2:2" x14ac:dyDescent="0.25">
      <c r="B4448"/>
    </row>
    <row r="4449" spans="2:2" x14ac:dyDescent="0.25">
      <c r="B4449"/>
    </row>
    <row r="4450" spans="2:2" x14ac:dyDescent="0.25">
      <c r="B4450"/>
    </row>
    <row r="4451" spans="2:2" x14ac:dyDescent="0.25">
      <c r="B4451"/>
    </row>
    <row r="4452" spans="2:2" x14ac:dyDescent="0.25">
      <c r="B4452"/>
    </row>
    <row r="4453" spans="2:2" x14ac:dyDescent="0.25">
      <c r="B4453"/>
    </row>
    <row r="4454" spans="2:2" x14ac:dyDescent="0.25">
      <c r="B4454"/>
    </row>
    <row r="4455" spans="2:2" x14ac:dyDescent="0.25">
      <c r="B4455"/>
    </row>
    <row r="4456" spans="2:2" x14ac:dyDescent="0.25">
      <c r="B4456"/>
    </row>
    <row r="4457" spans="2:2" x14ac:dyDescent="0.25">
      <c r="B4457"/>
    </row>
    <row r="4458" spans="2:2" x14ac:dyDescent="0.25">
      <c r="B4458"/>
    </row>
    <row r="4459" spans="2:2" x14ac:dyDescent="0.25">
      <c r="B4459"/>
    </row>
    <row r="4460" spans="2:2" x14ac:dyDescent="0.25">
      <c r="B4460"/>
    </row>
    <row r="4461" spans="2:2" x14ac:dyDescent="0.25">
      <c r="B4461"/>
    </row>
    <row r="4462" spans="2:2" x14ac:dyDescent="0.25">
      <c r="B4462"/>
    </row>
    <row r="4463" spans="2:2" x14ac:dyDescent="0.25">
      <c r="B4463"/>
    </row>
    <row r="4464" spans="2:2" x14ac:dyDescent="0.25">
      <c r="B4464"/>
    </row>
    <row r="4465" spans="2:2" x14ac:dyDescent="0.25">
      <c r="B4465"/>
    </row>
    <row r="4466" spans="2:2" x14ac:dyDescent="0.25">
      <c r="B4466"/>
    </row>
    <row r="4467" spans="2:2" x14ac:dyDescent="0.25">
      <c r="B4467"/>
    </row>
    <row r="4468" spans="2:2" x14ac:dyDescent="0.25">
      <c r="B4468"/>
    </row>
    <row r="4469" spans="2:2" x14ac:dyDescent="0.25">
      <c r="B4469"/>
    </row>
    <row r="4470" spans="2:2" x14ac:dyDescent="0.25">
      <c r="B4470"/>
    </row>
    <row r="4471" spans="2:2" x14ac:dyDescent="0.25">
      <c r="B4471"/>
    </row>
    <row r="4472" spans="2:2" x14ac:dyDescent="0.25">
      <c r="B4472"/>
    </row>
    <row r="4473" spans="2:2" x14ac:dyDescent="0.25">
      <c r="B4473"/>
    </row>
    <row r="4474" spans="2:2" x14ac:dyDescent="0.25">
      <c r="B4474"/>
    </row>
    <row r="4475" spans="2:2" x14ac:dyDescent="0.25">
      <c r="B4475"/>
    </row>
    <row r="4476" spans="2:2" x14ac:dyDescent="0.25">
      <c r="B4476"/>
    </row>
    <row r="4477" spans="2:2" x14ac:dyDescent="0.25">
      <c r="B4477"/>
    </row>
    <row r="4478" spans="2:2" x14ac:dyDescent="0.25">
      <c r="B4478"/>
    </row>
    <row r="4479" spans="2:2" x14ac:dyDescent="0.25">
      <c r="B4479"/>
    </row>
    <row r="4480" spans="2:2" x14ac:dyDescent="0.25">
      <c r="B4480"/>
    </row>
    <row r="4481" spans="2:2" x14ac:dyDescent="0.25">
      <c r="B4481"/>
    </row>
    <row r="4482" spans="2:2" x14ac:dyDescent="0.25">
      <c r="B4482"/>
    </row>
    <row r="4483" spans="2:2" x14ac:dyDescent="0.25">
      <c r="B4483"/>
    </row>
    <row r="4484" spans="2:2" x14ac:dyDescent="0.25">
      <c r="B4484"/>
    </row>
    <row r="4485" spans="2:2" x14ac:dyDescent="0.25">
      <c r="B4485"/>
    </row>
    <row r="4486" spans="2:2" x14ac:dyDescent="0.25">
      <c r="B4486"/>
    </row>
    <row r="4487" spans="2:2" x14ac:dyDescent="0.25">
      <c r="B4487"/>
    </row>
    <row r="4488" spans="2:2" x14ac:dyDescent="0.25">
      <c r="B4488"/>
    </row>
    <row r="4489" spans="2:2" x14ac:dyDescent="0.25">
      <c r="B4489"/>
    </row>
    <row r="4490" spans="2:2" x14ac:dyDescent="0.25">
      <c r="B4490"/>
    </row>
    <row r="4491" spans="2:2" x14ac:dyDescent="0.25">
      <c r="B4491"/>
    </row>
    <row r="4492" spans="2:2" x14ac:dyDescent="0.25">
      <c r="B4492"/>
    </row>
    <row r="4493" spans="2:2" x14ac:dyDescent="0.25">
      <c r="B4493"/>
    </row>
    <row r="4494" spans="2:2" x14ac:dyDescent="0.25">
      <c r="B4494"/>
    </row>
    <row r="4495" spans="2:2" x14ac:dyDescent="0.25">
      <c r="B4495"/>
    </row>
    <row r="4496" spans="2:2" x14ac:dyDescent="0.25">
      <c r="B4496"/>
    </row>
    <row r="4497" spans="2:2" x14ac:dyDescent="0.25">
      <c r="B4497"/>
    </row>
    <row r="4498" spans="2:2" x14ac:dyDescent="0.25">
      <c r="B4498"/>
    </row>
    <row r="4499" spans="2:2" x14ac:dyDescent="0.25">
      <c r="B4499"/>
    </row>
    <row r="4500" spans="2:2" x14ac:dyDescent="0.25">
      <c r="B4500"/>
    </row>
    <row r="4501" spans="2:2" x14ac:dyDescent="0.25">
      <c r="B4501"/>
    </row>
    <row r="4502" spans="2:2" x14ac:dyDescent="0.25">
      <c r="B4502"/>
    </row>
    <row r="4503" spans="2:2" x14ac:dyDescent="0.25">
      <c r="B4503"/>
    </row>
    <row r="4504" spans="2:2" x14ac:dyDescent="0.25">
      <c r="B4504"/>
    </row>
    <row r="4505" spans="2:2" x14ac:dyDescent="0.25">
      <c r="B4505"/>
    </row>
    <row r="4506" spans="2:2" x14ac:dyDescent="0.25">
      <c r="B4506"/>
    </row>
    <row r="4507" spans="2:2" x14ac:dyDescent="0.25">
      <c r="B4507"/>
    </row>
    <row r="4508" spans="2:2" x14ac:dyDescent="0.25">
      <c r="B4508"/>
    </row>
    <row r="4509" spans="2:2" x14ac:dyDescent="0.25">
      <c r="B4509"/>
    </row>
    <row r="4510" spans="2:2" x14ac:dyDescent="0.25">
      <c r="B4510"/>
    </row>
    <row r="4511" spans="2:2" x14ac:dyDescent="0.25">
      <c r="B4511"/>
    </row>
    <row r="4512" spans="2:2" x14ac:dyDescent="0.25">
      <c r="B4512"/>
    </row>
    <row r="4513" spans="2:2" x14ac:dyDescent="0.25">
      <c r="B4513"/>
    </row>
    <row r="4514" spans="2:2" x14ac:dyDescent="0.25">
      <c r="B4514"/>
    </row>
    <row r="4515" spans="2:2" x14ac:dyDescent="0.25">
      <c r="B4515"/>
    </row>
    <row r="4516" spans="2:2" x14ac:dyDescent="0.25">
      <c r="B4516"/>
    </row>
    <row r="4517" spans="2:2" x14ac:dyDescent="0.25">
      <c r="B4517"/>
    </row>
    <row r="4518" spans="2:2" x14ac:dyDescent="0.25">
      <c r="B4518"/>
    </row>
    <row r="4519" spans="2:2" x14ac:dyDescent="0.25">
      <c r="B4519"/>
    </row>
    <row r="4520" spans="2:2" x14ac:dyDescent="0.25">
      <c r="B4520"/>
    </row>
    <row r="4521" spans="2:2" x14ac:dyDescent="0.25">
      <c r="B4521"/>
    </row>
    <row r="4522" spans="2:2" x14ac:dyDescent="0.25">
      <c r="B4522"/>
    </row>
    <row r="4523" spans="2:2" x14ac:dyDescent="0.25">
      <c r="B4523"/>
    </row>
    <row r="4524" spans="2:2" x14ac:dyDescent="0.25">
      <c r="B4524"/>
    </row>
    <row r="4525" spans="2:2" x14ac:dyDescent="0.25">
      <c r="B4525"/>
    </row>
    <row r="4526" spans="2:2" x14ac:dyDescent="0.25">
      <c r="B4526"/>
    </row>
    <row r="4527" spans="2:2" x14ac:dyDescent="0.25">
      <c r="B4527"/>
    </row>
    <row r="4528" spans="2:2" x14ac:dyDescent="0.25">
      <c r="B4528"/>
    </row>
    <row r="4529" spans="2:2" x14ac:dyDescent="0.25">
      <c r="B4529"/>
    </row>
    <row r="4530" spans="2:2" x14ac:dyDescent="0.25">
      <c r="B4530"/>
    </row>
    <row r="4531" spans="2:2" x14ac:dyDescent="0.25">
      <c r="B4531"/>
    </row>
    <row r="4532" spans="2:2" x14ac:dyDescent="0.25">
      <c r="B4532"/>
    </row>
    <row r="4533" spans="2:2" x14ac:dyDescent="0.25">
      <c r="B4533"/>
    </row>
    <row r="4534" spans="2:2" x14ac:dyDescent="0.25">
      <c r="B4534"/>
    </row>
    <row r="4535" spans="2:2" x14ac:dyDescent="0.25">
      <c r="B4535"/>
    </row>
    <row r="4536" spans="2:2" x14ac:dyDescent="0.25">
      <c r="B4536"/>
    </row>
    <row r="4537" spans="2:2" x14ac:dyDescent="0.25">
      <c r="B4537"/>
    </row>
    <row r="4538" spans="2:2" x14ac:dyDescent="0.25">
      <c r="B4538"/>
    </row>
    <row r="4539" spans="2:2" x14ac:dyDescent="0.25">
      <c r="B4539"/>
    </row>
    <row r="4540" spans="2:2" x14ac:dyDescent="0.25">
      <c r="B4540"/>
    </row>
    <row r="4541" spans="2:2" x14ac:dyDescent="0.25">
      <c r="B4541"/>
    </row>
    <row r="4542" spans="2:2" x14ac:dyDescent="0.25">
      <c r="B4542"/>
    </row>
    <row r="4543" spans="2:2" x14ac:dyDescent="0.25">
      <c r="B4543"/>
    </row>
    <row r="4544" spans="2:2" x14ac:dyDescent="0.25">
      <c r="B4544"/>
    </row>
    <row r="4545" spans="2:2" x14ac:dyDescent="0.25">
      <c r="B4545"/>
    </row>
    <row r="4546" spans="2:2" x14ac:dyDescent="0.25">
      <c r="B4546"/>
    </row>
    <row r="4547" spans="2:2" x14ac:dyDescent="0.25">
      <c r="B4547"/>
    </row>
    <row r="4548" spans="2:2" x14ac:dyDescent="0.25">
      <c r="B4548"/>
    </row>
    <row r="4549" spans="2:2" x14ac:dyDescent="0.25">
      <c r="B4549"/>
    </row>
    <row r="4550" spans="2:2" x14ac:dyDescent="0.25">
      <c r="B4550"/>
    </row>
    <row r="4551" spans="2:2" x14ac:dyDescent="0.25">
      <c r="B4551"/>
    </row>
    <row r="4552" spans="2:2" x14ac:dyDescent="0.25">
      <c r="B4552"/>
    </row>
    <row r="4553" spans="2:2" x14ac:dyDescent="0.25">
      <c r="B4553"/>
    </row>
    <row r="4554" spans="2:2" x14ac:dyDescent="0.25">
      <c r="B4554"/>
    </row>
    <row r="4555" spans="2:2" x14ac:dyDescent="0.25">
      <c r="B4555"/>
    </row>
    <row r="4556" spans="2:2" x14ac:dyDescent="0.25">
      <c r="B4556"/>
    </row>
    <row r="4557" spans="2:2" x14ac:dyDescent="0.25">
      <c r="B4557"/>
    </row>
    <row r="4558" spans="2:2" x14ac:dyDescent="0.25">
      <c r="B4558"/>
    </row>
    <row r="4559" spans="2:2" x14ac:dyDescent="0.25">
      <c r="B4559"/>
    </row>
    <row r="4560" spans="2:2" x14ac:dyDescent="0.25">
      <c r="B4560"/>
    </row>
    <row r="4561" spans="2:2" x14ac:dyDescent="0.25">
      <c r="B4561"/>
    </row>
    <row r="4562" spans="2:2" x14ac:dyDescent="0.25">
      <c r="B4562"/>
    </row>
    <row r="4563" spans="2:2" x14ac:dyDescent="0.25">
      <c r="B4563"/>
    </row>
    <row r="4564" spans="2:2" x14ac:dyDescent="0.25">
      <c r="B4564"/>
    </row>
    <row r="4565" spans="2:2" x14ac:dyDescent="0.25">
      <c r="B4565"/>
    </row>
    <row r="4566" spans="2:2" x14ac:dyDescent="0.25">
      <c r="B4566"/>
    </row>
    <row r="4567" spans="2:2" x14ac:dyDescent="0.25">
      <c r="B4567"/>
    </row>
    <row r="4568" spans="2:2" x14ac:dyDescent="0.25">
      <c r="B4568"/>
    </row>
    <row r="4569" spans="2:2" x14ac:dyDescent="0.25">
      <c r="B4569"/>
    </row>
    <row r="4570" spans="2:2" x14ac:dyDescent="0.25">
      <c r="B4570"/>
    </row>
    <row r="4571" spans="2:2" x14ac:dyDescent="0.25">
      <c r="B4571"/>
    </row>
    <row r="4572" spans="2:2" x14ac:dyDescent="0.25">
      <c r="B4572"/>
    </row>
    <row r="4573" spans="2:2" x14ac:dyDescent="0.25">
      <c r="B4573"/>
    </row>
    <row r="4574" spans="2:2" x14ac:dyDescent="0.25">
      <c r="B4574"/>
    </row>
    <row r="4575" spans="2:2" x14ac:dyDescent="0.25">
      <c r="B4575"/>
    </row>
    <row r="4576" spans="2:2" x14ac:dyDescent="0.25">
      <c r="B4576"/>
    </row>
    <row r="4577" spans="2:2" x14ac:dyDescent="0.25">
      <c r="B4577"/>
    </row>
    <row r="4578" spans="2:2" x14ac:dyDescent="0.25">
      <c r="B4578"/>
    </row>
    <row r="4579" spans="2:2" x14ac:dyDescent="0.25">
      <c r="B4579"/>
    </row>
    <row r="4580" spans="2:2" x14ac:dyDescent="0.25">
      <c r="B4580"/>
    </row>
    <row r="4581" spans="2:2" x14ac:dyDescent="0.25">
      <c r="B4581"/>
    </row>
    <row r="4582" spans="2:2" x14ac:dyDescent="0.25">
      <c r="B4582"/>
    </row>
    <row r="4583" spans="2:2" x14ac:dyDescent="0.25">
      <c r="B4583"/>
    </row>
    <row r="4584" spans="2:2" x14ac:dyDescent="0.25">
      <c r="B4584"/>
    </row>
    <row r="4585" spans="2:2" x14ac:dyDescent="0.25">
      <c r="B4585"/>
    </row>
    <row r="4586" spans="2:2" x14ac:dyDescent="0.25">
      <c r="B4586"/>
    </row>
    <row r="4587" spans="2:2" x14ac:dyDescent="0.25">
      <c r="B4587"/>
    </row>
    <row r="4588" spans="2:2" x14ac:dyDescent="0.25">
      <c r="B4588"/>
    </row>
    <row r="4589" spans="2:2" x14ac:dyDescent="0.25">
      <c r="B4589"/>
    </row>
    <row r="4590" spans="2:2" x14ac:dyDescent="0.25">
      <c r="B4590"/>
    </row>
    <row r="4591" spans="2:2" x14ac:dyDescent="0.25">
      <c r="B4591"/>
    </row>
    <row r="4592" spans="2:2" x14ac:dyDescent="0.25">
      <c r="B4592"/>
    </row>
    <row r="4593" spans="2:2" x14ac:dyDescent="0.25">
      <c r="B4593"/>
    </row>
    <row r="4594" spans="2:2" x14ac:dyDescent="0.25">
      <c r="B4594"/>
    </row>
    <row r="4595" spans="2:2" x14ac:dyDescent="0.25">
      <c r="B4595"/>
    </row>
    <row r="4596" spans="2:2" x14ac:dyDescent="0.25">
      <c r="B4596"/>
    </row>
    <row r="4597" spans="2:2" x14ac:dyDescent="0.25">
      <c r="B4597"/>
    </row>
    <row r="4598" spans="2:2" x14ac:dyDescent="0.25">
      <c r="B4598"/>
    </row>
    <row r="4599" spans="2:2" x14ac:dyDescent="0.25">
      <c r="B4599"/>
    </row>
    <row r="4600" spans="2:2" x14ac:dyDescent="0.25">
      <c r="B4600"/>
    </row>
    <row r="4601" spans="2:2" x14ac:dyDescent="0.25">
      <c r="B4601"/>
    </row>
    <row r="4602" spans="2:2" x14ac:dyDescent="0.25">
      <c r="B4602"/>
    </row>
    <row r="4603" spans="2:2" x14ac:dyDescent="0.25">
      <c r="B4603"/>
    </row>
    <row r="4604" spans="2:2" x14ac:dyDescent="0.25">
      <c r="B4604"/>
    </row>
    <row r="4605" spans="2:2" x14ac:dyDescent="0.25">
      <c r="B4605"/>
    </row>
    <row r="4606" spans="2:2" x14ac:dyDescent="0.25">
      <c r="B4606"/>
    </row>
    <row r="4607" spans="2:2" x14ac:dyDescent="0.25">
      <c r="B4607"/>
    </row>
    <row r="4608" spans="2:2" x14ac:dyDescent="0.25">
      <c r="B4608"/>
    </row>
    <row r="4609" spans="2:2" x14ac:dyDescent="0.25">
      <c r="B4609"/>
    </row>
    <row r="4610" spans="2:2" x14ac:dyDescent="0.25">
      <c r="B4610"/>
    </row>
    <row r="4611" spans="2:2" x14ac:dyDescent="0.25">
      <c r="B4611"/>
    </row>
    <row r="4612" spans="2:2" x14ac:dyDescent="0.25">
      <c r="B4612"/>
    </row>
    <row r="4613" spans="2:2" x14ac:dyDescent="0.25">
      <c r="B4613"/>
    </row>
    <row r="4614" spans="2:2" x14ac:dyDescent="0.25">
      <c r="B4614"/>
    </row>
    <row r="4615" spans="2:2" x14ac:dyDescent="0.25">
      <c r="B4615"/>
    </row>
    <row r="4616" spans="2:2" x14ac:dyDescent="0.25">
      <c r="B4616"/>
    </row>
    <row r="4617" spans="2:2" x14ac:dyDescent="0.25">
      <c r="B4617"/>
    </row>
    <row r="4618" spans="2:2" x14ac:dyDescent="0.25">
      <c r="B4618"/>
    </row>
    <row r="4619" spans="2:2" x14ac:dyDescent="0.25">
      <c r="B4619"/>
    </row>
    <row r="4620" spans="2:2" x14ac:dyDescent="0.25">
      <c r="B4620"/>
    </row>
    <row r="4621" spans="2:2" x14ac:dyDescent="0.25">
      <c r="B4621"/>
    </row>
    <row r="4622" spans="2:2" x14ac:dyDescent="0.25">
      <c r="B4622"/>
    </row>
    <row r="4623" spans="2:2" x14ac:dyDescent="0.25">
      <c r="B4623"/>
    </row>
    <row r="4624" spans="2:2" x14ac:dyDescent="0.25">
      <c r="B4624"/>
    </row>
    <row r="4625" spans="2:2" x14ac:dyDescent="0.25">
      <c r="B4625"/>
    </row>
    <row r="4626" spans="2:2" x14ac:dyDescent="0.25">
      <c r="B4626"/>
    </row>
    <row r="4627" spans="2:2" x14ac:dyDescent="0.25">
      <c r="B4627"/>
    </row>
    <row r="4628" spans="2:2" x14ac:dyDescent="0.25">
      <c r="B4628"/>
    </row>
    <row r="4629" spans="2:2" x14ac:dyDescent="0.25">
      <c r="B4629"/>
    </row>
    <row r="4630" spans="2:2" x14ac:dyDescent="0.25">
      <c r="B4630"/>
    </row>
    <row r="4631" spans="2:2" x14ac:dyDescent="0.25">
      <c r="B4631"/>
    </row>
    <row r="4632" spans="2:2" x14ac:dyDescent="0.25">
      <c r="B4632"/>
    </row>
    <row r="4633" spans="2:2" x14ac:dyDescent="0.25">
      <c r="B4633"/>
    </row>
    <row r="4634" spans="2:2" x14ac:dyDescent="0.25">
      <c r="B4634"/>
    </row>
    <row r="4635" spans="2:2" x14ac:dyDescent="0.25">
      <c r="B4635"/>
    </row>
    <row r="4636" spans="2:2" x14ac:dyDescent="0.25">
      <c r="B4636"/>
    </row>
    <row r="4637" spans="2:2" x14ac:dyDescent="0.25">
      <c r="B4637"/>
    </row>
    <row r="4638" spans="2:2" x14ac:dyDescent="0.25">
      <c r="B4638"/>
    </row>
    <row r="4639" spans="2:2" x14ac:dyDescent="0.25">
      <c r="B4639"/>
    </row>
    <row r="4640" spans="2:2" x14ac:dyDescent="0.25">
      <c r="B4640"/>
    </row>
    <row r="4641" spans="2:2" x14ac:dyDescent="0.25">
      <c r="B4641"/>
    </row>
    <row r="4642" spans="2:2" x14ac:dyDescent="0.25">
      <c r="B4642"/>
    </row>
    <row r="4643" spans="2:2" x14ac:dyDescent="0.25">
      <c r="B4643"/>
    </row>
    <row r="4644" spans="2:2" x14ac:dyDescent="0.25">
      <c r="B4644"/>
    </row>
    <row r="4645" spans="2:2" x14ac:dyDescent="0.25">
      <c r="B4645"/>
    </row>
    <row r="4646" spans="2:2" x14ac:dyDescent="0.25">
      <c r="B4646"/>
    </row>
    <row r="4647" spans="2:2" x14ac:dyDescent="0.25">
      <c r="B4647"/>
    </row>
    <row r="4648" spans="2:2" x14ac:dyDescent="0.25">
      <c r="B4648"/>
    </row>
    <row r="4649" spans="2:2" x14ac:dyDescent="0.25">
      <c r="B4649"/>
    </row>
    <row r="4650" spans="2:2" x14ac:dyDescent="0.25">
      <c r="B4650"/>
    </row>
    <row r="4651" spans="2:2" x14ac:dyDescent="0.25">
      <c r="B4651"/>
    </row>
    <row r="4652" spans="2:2" x14ac:dyDescent="0.25">
      <c r="B4652"/>
    </row>
    <row r="4653" spans="2:2" x14ac:dyDescent="0.25">
      <c r="B4653"/>
    </row>
    <row r="4654" spans="2:2" x14ac:dyDescent="0.25">
      <c r="B4654"/>
    </row>
    <row r="4655" spans="2:2" x14ac:dyDescent="0.25">
      <c r="B4655"/>
    </row>
    <row r="4656" spans="2:2" x14ac:dyDescent="0.25">
      <c r="B4656"/>
    </row>
    <row r="4657" spans="2:2" x14ac:dyDescent="0.25">
      <c r="B4657"/>
    </row>
    <row r="4658" spans="2:2" x14ac:dyDescent="0.25">
      <c r="B4658"/>
    </row>
    <row r="4659" spans="2:2" x14ac:dyDescent="0.25">
      <c r="B4659"/>
    </row>
    <row r="4660" spans="2:2" x14ac:dyDescent="0.25">
      <c r="B4660"/>
    </row>
    <row r="4661" spans="2:2" x14ac:dyDescent="0.25">
      <c r="B4661"/>
    </row>
    <row r="4662" spans="2:2" x14ac:dyDescent="0.25">
      <c r="B4662"/>
    </row>
    <row r="4663" spans="2:2" x14ac:dyDescent="0.25">
      <c r="B4663"/>
    </row>
    <row r="4664" spans="2:2" x14ac:dyDescent="0.25">
      <c r="B4664"/>
    </row>
    <row r="4665" spans="2:2" x14ac:dyDescent="0.25">
      <c r="B4665"/>
    </row>
    <row r="4666" spans="2:2" x14ac:dyDescent="0.25">
      <c r="B4666"/>
    </row>
    <row r="4667" spans="2:2" x14ac:dyDescent="0.25">
      <c r="B4667"/>
    </row>
    <row r="4668" spans="2:2" x14ac:dyDescent="0.25">
      <c r="B4668"/>
    </row>
    <row r="4669" spans="2:2" x14ac:dyDescent="0.25">
      <c r="B4669"/>
    </row>
    <row r="4670" spans="2:2" x14ac:dyDescent="0.25">
      <c r="B4670"/>
    </row>
    <row r="4671" spans="2:2" x14ac:dyDescent="0.25">
      <c r="B4671"/>
    </row>
    <row r="4672" spans="2:2" x14ac:dyDescent="0.25">
      <c r="B4672"/>
    </row>
    <row r="4673" spans="2:2" x14ac:dyDescent="0.25">
      <c r="B4673"/>
    </row>
    <row r="4674" spans="2:2" x14ac:dyDescent="0.25">
      <c r="B4674"/>
    </row>
    <row r="4675" spans="2:2" x14ac:dyDescent="0.25">
      <c r="B4675"/>
    </row>
    <row r="4676" spans="2:2" x14ac:dyDescent="0.25">
      <c r="B4676"/>
    </row>
    <row r="4677" spans="2:2" x14ac:dyDescent="0.25">
      <c r="B4677"/>
    </row>
    <row r="4678" spans="2:2" x14ac:dyDescent="0.25">
      <c r="B4678"/>
    </row>
    <row r="4679" spans="2:2" x14ac:dyDescent="0.25">
      <c r="B4679"/>
    </row>
    <row r="4680" spans="2:2" x14ac:dyDescent="0.25">
      <c r="B4680"/>
    </row>
    <row r="4681" spans="2:2" x14ac:dyDescent="0.25">
      <c r="B4681"/>
    </row>
    <row r="4682" spans="2:2" x14ac:dyDescent="0.25">
      <c r="B4682"/>
    </row>
    <row r="4683" spans="2:2" x14ac:dyDescent="0.25">
      <c r="B4683"/>
    </row>
    <row r="4684" spans="2:2" x14ac:dyDescent="0.25">
      <c r="B4684"/>
    </row>
    <row r="4685" spans="2:2" x14ac:dyDescent="0.25">
      <c r="B4685"/>
    </row>
    <row r="4686" spans="2:2" x14ac:dyDescent="0.25">
      <c r="B4686"/>
    </row>
    <row r="4687" spans="2:2" x14ac:dyDescent="0.25">
      <c r="B4687"/>
    </row>
    <row r="4688" spans="2:2" x14ac:dyDescent="0.25">
      <c r="B4688"/>
    </row>
    <row r="4689" spans="2:2" x14ac:dyDescent="0.25">
      <c r="B4689"/>
    </row>
    <row r="4690" spans="2:2" x14ac:dyDescent="0.25">
      <c r="B4690"/>
    </row>
    <row r="4691" spans="2:2" x14ac:dyDescent="0.25">
      <c r="B4691"/>
    </row>
    <row r="4692" spans="2:2" x14ac:dyDescent="0.25">
      <c r="B4692"/>
    </row>
    <row r="4693" spans="2:2" x14ac:dyDescent="0.25">
      <c r="B4693"/>
    </row>
    <row r="4694" spans="2:2" x14ac:dyDescent="0.25">
      <c r="B4694"/>
    </row>
    <row r="4695" spans="2:2" x14ac:dyDescent="0.25">
      <c r="B4695"/>
    </row>
    <row r="4696" spans="2:2" x14ac:dyDescent="0.25">
      <c r="B4696"/>
    </row>
    <row r="4697" spans="2:2" x14ac:dyDescent="0.25">
      <c r="B4697"/>
    </row>
    <row r="4698" spans="2:2" x14ac:dyDescent="0.25">
      <c r="B4698"/>
    </row>
    <row r="4699" spans="2:2" x14ac:dyDescent="0.25">
      <c r="B4699"/>
    </row>
    <row r="4700" spans="2:2" x14ac:dyDescent="0.25">
      <c r="B4700"/>
    </row>
    <row r="4701" spans="2:2" x14ac:dyDescent="0.25">
      <c r="B4701"/>
    </row>
    <row r="4702" spans="2:2" x14ac:dyDescent="0.25">
      <c r="B4702"/>
    </row>
    <row r="4703" spans="2:2" x14ac:dyDescent="0.25">
      <c r="B4703"/>
    </row>
    <row r="4704" spans="2:2" x14ac:dyDescent="0.25">
      <c r="B4704"/>
    </row>
    <row r="4705" spans="2:2" x14ac:dyDescent="0.25">
      <c r="B4705"/>
    </row>
    <row r="4706" spans="2:2" x14ac:dyDescent="0.25">
      <c r="B4706"/>
    </row>
    <row r="4707" spans="2:2" x14ac:dyDescent="0.25">
      <c r="B4707"/>
    </row>
    <row r="4708" spans="2:2" x14ac:dyDescent="0.25">
      <c r="B4708"/>
    </row>
    <row r="4709" spans="2:2" x14ac:dyDescent="0.25">
      <c r="B4709"/>
    </row>
    <row r="4710" spans="2:2" x14ac:dyDescent="0.25">
      <c r="B4710"/>
    </row>
    <row r="4711" spans="2:2" x14ac:dyDescent="0.25">
      <c r="B4711"/>
    </row>
    <row r="4712" spans="2:2" x14ac:dyDescent="0.25">
      <c r="B4712"/>
    </row>
    <row r="4713" spans="2:2" x14ac:dyDescent="0.25">
      <c r="B4713"/>
    </row>
    <row r="4714" spans="2:2" x14ac:dyDescent="0.25">
      <c r="B4714"/>
    </row>
    <row r="4715" spans="2:2" x14ac:dyDescent="0.25">
      <c r="B4715"/>
    </row>
    <row r="4716" spans="2:2" x14ac:dyDescent="0.25">
      <c r="B4716"/>
    </row>
    <row r="4717" spans="2:2" x14ac:dyDescent="0.25">
      <c r="B4717"/>
    </row>
    <row r="4718" spans="2:2" x14ac:dyDescent="0.25">
      <c r="B4718"/>
    </row>
    <row r="4719" spans="2:2" x14ac:dyDescent="0.25">
      <c r="B4719"/>
    </row>
    <row r="4720" spans="2:2" x14ac:dyDescent="0.25">
      <c r="B4720"/>
    </row>
    <row r="4721" spans="2:2" x14ac:dyDescent="0.25">
      <c r="B4721"/>
    </row>
    <row r="4722" spans="2:2" x14ac:dyDescent="0.25">
      <c r="B4722"/>
    </row>
    <row r="4723" spans="2:2" x14ac:dyDescent="0.25">
      <c r="B4723"/>
    </row>
    <row r="4724" spans="2:2" x14ac:dyDescent="0.25">
      <c r="B4724"/>
    </row>
    <row r="4725" spans="2:2" x14ac:dyDescent="0.25">
      <c r="B4725"/>
    </row>
    <row r="4726" spans="2:2" x14ac:dyDescent="0.25">
      <c r="B4726"/>
    </row>
    <row r="4727" spans="2:2" x14ac:dyDescent="0.25">
      <c r="B4727"/>
    </row>
    <row r="4728" spans="2:2" x14ac:dyDescent="0.25">
      <c r="B4728"/>
    </row>
    <row r="4729" spans="2:2" x14ac:dyDescent="0.25">
      <c r="B4729"/>
    </row>
    <row r="4730" spans="2:2" x14ac:dyDescent="0.25">
      <c r="B4730"/>
    </row>
    <row r="4731" spans="2:2" x14ac:dyDescent="0.25">
      <c r="B4731"/>
    </row>
    <row r="4732" spans="2:2" x14ac:dyDescent="0.25">
      <c r="B4732"/>
    </row>
    <row r="4733" spans="2:2" x14ac:dyDescent="0.25">
      <c r="B4733"/>
    </row>
    <row r="4734" spans="2:2" x14ac:dyDescent="0.25">
      <c r="B4734"/>
    </row>
    <row r="4735" spans="2:2" x14ac:dyDescent="0.25">
      <c r="B4735"/>
    </row>
    <row r="4736" spans="2:2" x14ac:dyDescent="0.25">
      <c r="B4736"/>
    </row>
    <row r="4737" spans="2:2" x14ac:dyDescent="0.25">
      <c r="B4737"/>
    </row>
    <row r="4738" spans="2:2" x14ac:dyDescent="0.25">
      <c r="B4738"/>
    </row>
    <row r="4739" spans="2:2" x14ac:dyDescent="0.25">
      <c r="B4739"/>
    </row>
    <row r="4740" spans="2:2" x14ac:dyDescent="0.25">
      <c r="B4740"/>
    </row>
    <row r="4741" spans="2:2" x14ac:dyDescent="0.25">
      <c r="B4741"/>
    </row>
    <row r="4742" spans="2:2" x14ac:dyDescent="0.25">
      <c r="B4742"/>
    </row>
    <row r="4743" spans="2:2" x14ac:dyDescent="0.25">
      <c r="B4743"/>
    </row>
    <row r="4744" spans="2:2" x14ac:dyDescent="0.25">
      <c r="B4744"/>
    </row>
    <row r="4745" spans="2:2" x14ac:dyDescent="0.25">
      <c r="B4745"/>
    </row>
    <row r="4746" spans="2:2" x14ac:dyDescent="0.25">
      <c r="B4746"/>
    </row>
    <row r="4747" spans="2:2" x14ac:dyDescent="0.25">
      <c r="B4747"/>
    </row>
    <row r="4748" spans="2:2" x14ac:dyDescent="0.25">
      <c r="B4748"/>
    </row>
    <row r="4749" spans="2:2" x14ac:dyDescent="0.25">
      <c r="B4749"/>
    </row>
    <row r="4750" spans="2:2" x14ac:dyDescent="0.25">
      <c r="B4750"/>
    </row>
    <row r="4751" spans="2:2" x14ac:dyDescent="0.25">
      <c r="B4751"/>
    </row>
    <row r="4752" spans="2:2" x14ac:dyDescent="0.25">
      <c r="B4752"/>
    </row>
    <row r="4753" spans="2:2" x14ac:dyDescent="0.25">
      <c r="B4753"/>
    </row>
    <row r="4754" spans="2:2" x14ac:dyDescent="0.25">
      <c r="B4754"/>
    </row>
    <row r="4755" spans="2:2" x14ac:dyDescent="0.25">
      <c r="B4755"/>
    </row>
    <row r="4756" spans="2:2" x14ac:dyDescent="0.25">
      <c r="B4756"/>
    </row>
    <row r="4757" spans="2:2" x14ac:dyDescent="0.25">
      <c r="B4757"/>
    </row>
    <row r="4758" spans="2:2" x14ac:dyDescent="0.25">
      <c r="B4758"/>
    </row>
    <row r="4759" spans="2:2" x14ac:dyDescent="0.25">
      <c r="B4759"/>
    </row>
    <row r="4760" spans="2:2" x14ac:dyDescent="0.25">
      <c r="B4760"/>
    </row>
    <row r="4761" spans="2:2" x14ac:dyDescent="0.25">
      <c r="B4761"/>
    </row>
    <row r="4762" spans="2:2" x14ac:dyDescent="0.25">
      <c r="B4762"/>
    </row>
    <row r="4763" spans="2:2" x14ac:dyDescent="0.25">
      <c r="B4763"/>
    </row>
    <row r="4764" spans="2:2" x14ac:dyDescent="0.25">
      <c r="B4764"/>
    </row>
    <row r="4765" spans="2:2" x14ac:dyDescent="0.25">
      <c r="B4765"/>
    </row>
    <row r="4766" spans="2:2" x14ac:dyDescent="0.25">
      <c r="B4766"/>
    </row>
    <row r="4767" spans="2:2" x14ac:dyDescent="0.25">
      <c r="B4767"/>
    </row>
    <row r="4768" spans="2:2" x14ac:dyDescent="0.25">
      <c r="B4768"/>
    </row>
    <row r="4769" spans="2:2" x14ac:dyDescent="0.25">
      <c r="B4769"/>
    </row>
    <row r="4770" spans="2:2" x14ac:dyDescent="0.25">
      <c r="B4770"/>
    </row>
    <row r="4771" spans="2:2" x14ac:dyDescent="0.25">
      <c r="B4771"/>
    </row>
    <row r="4772" spans="2:2" x14ac:dyDescent="0.25">
      <c r="B4772"/>
    </row>
    <row r="4773" spans="2:2" x14ac:dyDescent="0.25">
      <c r="B4773"/>
    </row>
    <row r="4774" spans="2:2" x14ac:dyDescent="0.25">
      <c r="B4774"/>
    </row>
    <row r="4775" spans="2:2" x14ac:dyDescent="0.25">
      <c r="B4775"/>
    </row>
    <row r="4776" spans="2:2" x14ac:dyDescent="0.25">
      <c r="B4776"/>
    </row>
    <row r="4777" spans="2:2" x14ac:dyDescent="0.25">
      <c r="B4777"/>
    </row>
    <row r="4778" spans="2:2" x14ac:dyDescent="0.25">
      <c r="B4778"/>
    </row>
    <row r="4779" spans="2:2" x14ac:dyDescent="0.25">
      <c r="B4779"/>
    </row>
    <row r="4780" spans="2:2" x14ac:dyDescent="0.25">
      <c r="B4780"/>
    </row>
    <row r="4781" spans="2:2" x14ac:dyDescent="0.25">
      <c r="B4781"/>
    </row>
    <row r="4782" spans="2:2" x14ac:dyDescent="0.25">
      <c r="B4782"/>
    </row>
    <row r="4783" spans="2:2" x14ac:dyDescent="0.25">
      <c r="B4783"/>
    </row>
    <row r="4784" spans="2:2" x14ac:dyDescent="0.25">
      <c r="B4784"/>
    </row>
    <row r="4785" spans="2:2" x14ac:dyDescent="0.25">
      <c r="B4785"/>
    </row>
    <row r="4786" spans="2:2" x14ac:dyDescent="0.25">
      <c r="B4786"/>
    </row>
    <row r="4787" spans="2:2" x14ac:dyDescent="0.25">
      <c r="B4787"/>
    </row>
    <row r="4788" spans="2:2" x14ac:dyDescent="0.25">
      <c r="B4788"/>
    </row>
    <row r="4789" spans="2:2" x14ac:dyDescent="0.25">
      <c r="B4789"/>
    </row>
    <row r="4790" spans="2:2" x14ac:dyDescent="0.25">
      <c r="B4790"/>
    </row>
    <row r="4791" spans="2:2" x14ac:dyDescent="0.25">
      <c r="B4791"/>
    </row>
    <row r="4792" spans="2:2" x14ac:dyDescent="0.25">
      <c r="B4792"/>
    </row>
    <row r="4793" spans="2:2" x14ac:dyDescent="0.25">
      <c r="B4793"/>
    </row>
    <row r="4794" spans="2:2" x14ac:dyDescent="0.25">
      <c r="B4794"/>
    </row>
    <row r="4795" spans="2:2" x14ac:dyDescent="0.25">
      <c r="B4795"/>
    </row>
    <row r="4796" spans="2:2" x14ac:dyDescent="0.25">
      <c r="B4796"/>
    </row>
    <row r="4797" spans="2:2" x14ac:dyDescent="0.25">
      <c r="B4797"/>
    </row>
    <row r="4798" spans="2:2" x14ac:dyDescent="0.25">
      <c r="B4798"/>
    </row>
    <row r="4799" spans="2:2" x14ac:dyDescent="0.25">
      <c r="B4799"/>
    </row>
    <row r="4800" spans="2:2" x14ac:dyDescent="0.25">
      <c r="B4800"/>
    </row>
    <row r="4801" spans="2:2" x14ac:dyDescent="0.25">
      <c r="B4801"/>
    </row>
    <row r="4802" spans="2:2" x14ac:dyDescent="0.25">
      <c r="B4802"/>
    </row>
    <row r="4803" spans="2:2" x14ac:dyDescent="0.25">
      <c r="B4803"/>
    </row>
    <row r="4804" spans="2:2" x14ac:dyDescent="0.25">
      <c r="B4804"/>
    </row>
    <row r="4805" spans="2:2" x14ac:dyDescent="0.25">
      <c r="B4805"/>
    </row>
    <row r="4806" spans="2:2" x14ac:dyDescent="0.25">
      <c r="B4806"/>
    </row>
    <row r="4807" spans="2:2" x14ac:dyDescent="0.25">
      <c r="B4807"/>
    </row>
    <row r="4808" spans="2:2" x14ac:dyDescent="0.25">
      <c r="B4808"/>
    </row>
    <row r="4809" spans="2:2" x14ac:dyDescent="0.25">
      <c r="B4809"/>
    </row>
    <row r="4810" spans="2:2" x14ac:dyDescent="0.25">
      <c r="B4810"/>
    </row>
    <row r="4811" spans="2:2" x14ac:dyDescent="0.25">
      <c r="B4811"/>
    </row>
    <row r="4812" spans="2:2" x14ac:dyDescent="0.25">
      <c r="B4812"/>
    </row>
    <row r="4813" spans="2:2" x14ac:dyDescent="0.25">
      <c r="B4813"/>
    </row>
    <row r="4814" spans="2:2" x14ac:dyDescent="0.25">
      <c r="B4814"/>
    </row>
    <row r="4815" spans="2:2" x14ac:dyDescent="0.25">
      <c r="B4815"/>
    </row>
    <row r="4816" spans="2:2" x14ac:dyDescent="0.25">
      <c r="B4816"/>
    </row>
    <row r="4817" spans="2:2" x14ac:dyDescent="0.25">
      <c r="B4817"/>
    </row>
    <row r="4818" spans="2:2" x14ac:dyDescent="0.25">
      <c r="B4818"/>
    </row>
    <row r="4819" spans="2:2" x14ac:dyDescent="0.25">
      <c r="B4819"/>
    </row>
    <row r="4820" spans="2:2" x14ac:dyDescent="0.25">
      <c r="B4820"/>
    </row>
    <row r="4821" spans="2:2" x14ac:dyDescent="0.25">
      <c r="B4821"/>
    </row>
    <row r="4822" spans="2:2" x14ac:dyDescent="0.25">
      <c r="B4822"/>
    </row>
    <row r="4823" spans="2:2" x14ac:dyDescent="0.25">
      <c r="B4823"/>
    </row>
    <row r="4824" spans="2:2" x14ac:dyDescent="0.25">
      <c r="B4824"/>
    </row>
    <row r="4825" spans="2:2" x14ac:dyDescent="0.25">
      <c r="B4825"/>
    </row>
    <row r="4826" spans="2:2" x14ac:dyDescent="0.25">
      <c r="B4826"/>
    </row>
    <row r="4827" spans="2:2" x14ac:dyDescent="0.25">
      <c r="B4827"/>
    </row>
    <row r="4828" spans="2:2" x14ac:dyDescent="0.25">
      <c r="B4828"/>
    </row>
    <row r="4829" spans="2:2" x14ac:dyDescent="0.25">
      <c r="B4829"/>
    </row>
    <row r="4830" spans="2:2" x14ac:dyDescent="0.25">
      <c r="B4830"/>
    </row>
    <row r="4831" spans="2:2" x14ac:dyDescent="0.25">
      <c r="B4831"/>
    </row>
    <row r="4832" spans="2:2" x14ac:dyDescent="0.25">
      <c r="B4832"/>
    </row>
    <row r="4833" spans="2:2" x14ac:dyDescent="0.25">
      <c r="B4833"/>
    </row>
    <row r="4834" spans="2:2" x14ac:dyDescent="0.25">
      <c r="B4834"/>
    </row>
    <row r="4835" spans="2:2" x14ac:dyDescent="0.25">
      <c r="B4835"/>
    </row>
    <row r="4836" spans="2:2" x14ac:dyDescent="0.25">
      <c r="B4836"/>
    </row>
    <row r="4837" spans="2:2" x14ac:dyDescent="0.25">
      <c r="B4837"/>
    </row>
    <row r="4838" spans="2:2" x14ac:dyDescent="0.25">
      <c r="B4838"/>
    </row>
    <row r="4839" spans="2:2" x14ac:dyDescent="0.25">
      <c r="B4839"/>
    </row>
    <row r="4840" spans="2:2" x14ac:dyDescent="0.25">
      <c r="B4840"/>
    </row>
    <row r="4841" spans="2:2" x14ac:dyDescent="0.25">
      <c r="B4841"/>
    </row>
    <row r="4842" spans="2:2" x14ac:dyDescent="0.25">
      <c r="B4842"/>
    </row>
    <row r="4843" spans="2:2" x14ac:dyDescent="0.25">
      <c r="B4843"/>
    </row>
    <row r="4844" spans="2:2" x14ac:dyDescent="0.25">
      <c r="B4844"/>
    </row>
    <row r="4845" spans="2:2" x14ac:dyDescent="0.25">
      <c r="B4845"/>
    </row>
    <row r="4846" spans="2:2" x14ac:dyDescent="0.25">
      <c r="B4846"/>
    </row>
    <row r="4847" spans="2:2" x14ac:dyDescent="0.25">
      <c r="B4847"/>
    </row>
    <row r="4848" spans="2:2" x14ac:dyDescent="0.25">
      <c r="B4848"/>
    </row>
    <row r="4849" spans="2:2" x14ac:dyDescent="0.25">
      <c r="B4849"/>
    </row>
    <row r="4850" spans="2:2" x14ac:dyDescent="0.25">
      <c r="B4850"/>
    </row>
    <row r="4851" spans="2:2" x14ac:dyDescent="0.25">
      <c r="B4851"/>
    </row>
    <row r="4852" spans="2:2" x14ac:dyDescent="0.25">
      <c r="B4852"/>
    </row>
    <row r="4853" spans="2:2" x14ac:dyDescent="0.25">
      <c r="B4853"/>
    </row>
    <row r="4854" spans="2:2" x14ac:dyDescent="0.25">
      <c r="B4854"/>
    </row>
    <row r="4855" spans="2:2" x14ac:dyDescent="0.25">
      <c r="B4855"/>
    </row>
    <row r="4856" spans="2:2" x14ac:dyDescent="0.25">
      <c r="B4856"/>
    </row>
    <row r="4857" spans="2:2" x14ac:dyDescent="0.25">
      <c r="B4857"/>
    </row>
    <row r="4858" spans="2:2" x14ac:dyDescent="0.25">
      <c r="B4858"/>
    </row>
    <row r="4859" spans="2:2" x14ac:dyDescent="0.25">
      <c r="B4859"/>
    </row>
    <row r="4860" spans="2:2" x14ac:dyDescent="0.25">
      <c r="B4860"/>
    </row>
    <row r="4861" spans="2:2" x14ac:dyDescent="0.25">
      <c r="B4861"/>
    </row>
    <row r="4862" spans="2:2" x14ac:dyDescent="0.25">
      <c r="B4862"/>
    </row>
    <row r="4863" spans="2:2" x14ac:dyDescent="0.25">
      <c r="B4863"/>
    </row>
    <row r="4864" spans="2:2" x14ac:dyDescent="0.25">
      <c r="B4864"/>
    </row>
    <row r="4865" spans="2:2" x14ac:dyDescent="0.25">
      <c r="B4865"/>
    </row>
    <row r="4866" spans="2:2" x14ac:dyDescent="0.25">
      <c r="B4866"/>
    </row>
    <row r="4867" spans="2:2" x14ac:dyDescent="0.25">
      <c r="B4867"/>
    </row>
    <row r="4868" spans="2:2" x14ac:dyDescent="0.25">
      <c r="B4868"/>
    </row>
    <row r="4869" spans="2:2" x14ac:dyDescent="0.25">
      <c r="B4869"/>
    </row>
    <row r="4870" spans="2:2" x14ac:dyDescent="0.25">
      <c r="B4870"/>
    </row>
    <row r="4871" spans="2:2" x14ac:dyDescent="0.25">
      <c r="B4871"/>
    </row>
    <row r="4872" spans="2:2" x14ac:dyDescent="0.25">
      <c r="B4872"/>
    </row>
    <row r="4873" spans="2:2" x14ac:dyDescent="0.25">
      <c r="B4873"/>
    </row>
    <row r="4874" spans="2:2" x14ac:dyDescent="0.25">
      <c r="B4874"/>
    </row>
    <row r="4875" spans="2:2" x14ac:dyDescent="0.25">
      <c r="B4875"/>
    </row>
    <row r="4876" spans="2:2" x14ac:dyDescent="0.25">
      <c r="B4876"/>
    </row>
    <row r="4877" spans="2:2" x14ac:dyDescent="0.25">
      <c r="B4877"/>
    </row>
    <row r="4878" spans="2:2" x14ac:dyDescent="0.25">
      <c r="B4878"/>
    </row>
    <row r="4879" spans="2:2" x14ac:dyDescent="0.25">
      <c r="B4879"/>
    </row>
    <row r="4880" spans="2:2" x14ac:dyDescent="0.25">
      <c r="B4880"/>
    </row>
    <row r="4881" spans="2:2" x14ac:dyDescent="0.25">
      <c r="B4881"/>
    </row>
    <row r="4882" spans="2:2" x14ac:dyDescent="0.25">
      <c r="B4882"/>
    </row>
    <row r="4883" spans="2:2" x14ac:dyDescent="0.25">
      <c r="B4883"/>
    </row>
    <row r="4884" spans="2:2" x14ac:dyDescent="0.25">
      <c r="B4884"/>
    </row>
    <row r="4885" spans="2:2" x14ac:dyDescent="0.25">
      <c r="B4885"/>
    </row>
    <row r="4886" spans="2:2" x14ac:dyDescent="0.25">
      <c r="B4886"/>
    </row>
    <row r="4887" spans="2:2" x14ac:dyDescent="0.25">
      <c r="B4887"/>
    </row>
    <row r="4888" spans="2:2" x14ac:dyDescent="0.25">
      <c r="B4888"/>
    </row>
    <row r="4889" spans="2:2" x14ac:dyDescent="0.25">
      <c r="B4889"/>
    </row>
    <row r="4890" spans="2:2" x14ac:dyDescent="0.25">
      <c r="B4890"/>
    </row>
    <row r="4891" spans="2:2" x14ac:dyDescent="0.25">
      <c r="B4891"/>
    </row>
    <row r="4892" spans="2:2" x14ac:dyDescent="0.25">
      <c r="B4892"/>
    </row>
    <row r="4893" spans="2:2" x14ac:dyDescent="0.25">
      <c r="B4893"/>
    </row>
    <row r="4894" spans="2:2" x14ac:dyDescent="0.25">
      <c r="B4894"/>
    </row>
    <row r="4895" spans="2:2" x14ac:dyDescent="0.25">
      <c r="B4895"/>
    </row>
    <row r="4896" spans="2:2" x14ac:dyDescent="0.25">
      <c r="B4896"/>
    </row>
    <row r="4897" spans="2:2" x14ac:dyDescent="0.25">
      <c r="B4897"/>
    </row>
    <row r="4898" spans="2:2" x14ac:dyDescent="0.25">
      <c r="B4898"/>
    </row>
    <row r="4899" spans="2:2" x14ac:dyDescent="0.25">
      <c r="B4899"/>
    </row>
    <row r="4900" spans="2:2" x14ac:dyDescent="0.25">
      <c r="B4900"/>
    </row>
    <row r="4901" spans="2:2" x14ac:dyDescent="0.25">
      <c r="B4901"/>
    </row>
    <row r="4902" spans="2:2" x14ac:dyDescent="0.25">
      <c r="B4902"/>
    </row>
    <row r="4903" spans="2:2" x14ac:dyDescent="0.25">
      <c r="B4903"/>
    </row>
    <row r="4904" spans="2:2" x14ac:dyDescent="0.25">
      <c r="B4904"/>
    </row>
    <row r="4905" spans="2:2" x14ac:dyDescent="0.25">
      <c r="B4905"/>
    </row>
    <row r="4906" spans="2:2" x14ac:dyDescent="0.25">
      <c r="B4906"/>
    </row>
    <row r="4907" spans="2:2" x14ac:dyDescent="0.25">
      <c r="B4907"/>
    </row>
    <row r="4908" spans="2:2" x14ac:dyDescent="0.25">
      <c r="B4908"/>
    </row>
    <row r="4909" spans="2:2" x14ac:dyDescent="0.25">
      <c r="B4909"/>
    </row>
    <row r="4910" spans="2:2" x14ac:dyDescent="0.25">
      <c r="B4910"/>
    </row>
    <row r="4911" spans="2:2" x14ac:dyDescent="0.25">
      <c r="B4911"/>
    </row>
    <row r="4912" spans="2:2" x14ac:dyDescent="0.25">
      <c r="B4912"/>
    </row>
    <row r="4913" spans="2:2" x14ac:dyDescent="0.25">
      <c r="B4913"/>
    </row>
    <row r="4914" spans="2:2" x14ac:dyDescent="0.25">
      <c r="B4914"/>
    </row>
    <row r="4915" spans="2:2" x14ac:dyDescent="0.25">
      <c r="B4915"/>
    </row>
    <row r="4916" spans="2:2" x14ac:dyDescent="0.25">
      <c r="B4916"/>
    </row>
    <row r="4917" spans="2:2" x14ac:dyDescent="0.25">
      <c r="B4917"/>
    </row>
    <row r="4918" spans="2:2" x14ac:dyDescent="0.25">
      <c r="B4918"/>
    </row>
    <row r="4919" spans="2:2" x14ac:dyDescent="0.25">
      <c r="B4919"/>
    </row>
    <row r="4920" spans="2:2" x14ac:dyDescent="0.25">
      <c r="B4920"/>
    </row>
    <row r="4921" spans="2:2" x14ac:dyDescent="0.25">
      <c r="B4921"/>
    </row>
    <row r="4922" spans="2:2" x14ac:dyDescent="0.25">
      <c r="B4922"/>
    </row>
    <row r="4923" spans="2:2" x14ac:dyDescent="0.25">
      <c r="B4923"/>
    </row>
    <row r="4924" spans="2:2" x14ac:dyDescent="0.25">
      <c r="B4924"/>
    </row>
    <row r="4925" spans="2:2" x14ac:dyDescent="0.25">
      <c r="B4925"/>
    </row>
    <row r="4926" spans="2:2" x14ac:dyDescent="0.25">
      <c r="B4926"/>
    </row>
    <row r="4927" spans="2:2" x14ac:dyDescent="0.25">
      <c r="B4927"/>
    </row>
    <row r="4928" spans="2:2" x14ac:dyDescent="0.25">
      <c r="B4928"/>
    </row>
    <row r="4929" spans="2:2" x14ac:dyDescent="0.25">
      <c r="B4929"/>
    </row>
    <row r="4930" spans="2:2" x14ac:dyDescent="0.25">
      <c r="B4930"/>
    </row>
    <row r="4931" spans="2:2" x14ac:dyDescent="0.25">
      <c r="B4931"/>
    </row>
    <row r="4932" spans="2:2" x14ac:dyDescent="0.25">
      <c r="B4932"/>
    </row>
    <row r="4933" spans="2:2" x14ac:dyDescent="0.25">
      <c r="B4933"/>
    </row>
    <row r="4934" spans="2:2" x14ac:dyDescent="0.25">
      <c r="B4934"/>
    </row>
    <row r="4935" spans="2:2" x14ac:dyDescent="0.25">
      <c r="B4935"/>
    </row>
    <row r="4936" spans="2:2" x14ac:dyDescent="0.25">
      <c r="B4936"/>
    </row>
    <row r="4937" spans="2:2" x14ac:dyDescent="0.25">
      <c r="B4937"/>
    </row>
    <row r="4938" spans="2:2" x14ac:dyDescent="0.25">
      <c r="B4938"/>
    </row>
    <row r="4939" spans="2:2" x14ac:dyDescent="0.25">
      <c r="B4939"/>
    </row>
    <row r="4940" spans="2:2" x14ac:dyDescent="0.25">
      <c r="B4940"/>
    </row>
    <row r="4941" spans="2:2" x14ac:dyDescent="0.25">
      <c r="B4941"/>
    </row>
    <row r="4942" spans="2:2" x14ac:dyDescent="0.25">
      <c r="B4942"/>
    </row>
    <row r="4943" spans="2:2" x14ac:dyDescent="0.25">
      <c r="B4943"/>
    </row>
    <row r="4944" spans="2:2" x14ac:dyDescent="0.25">
      <c r="B4944"/>
    </row>
    <row r="4945" spans="2:2" x14ac:dyDescent="0.25">
      <c r="B4945"/>
    </row>
    <row r="4946" spans="2:2" x14ac:dyDescent="0.25">
      <c r="B4946"/>
    </row>
    <row r="4947" spans="2:2" x14ac:dyDescent="0.25">
      <c r="B4947"/>
    </row>
    <row r="4948" spans="2:2" x14ac:dyDescent="0.25">
      <c r="B4948"/>
    </row>
    <row r="4949" spans="2:2" x14ac:dyDescent="0.25">
      <c r="B4949"/>
    </row>
    <row r="4950" spans="2:2" x14ac:dyDescent="0.25">
      <c r="B4950"/>
    </row>
    <row r="4951" spans="2:2" x14ac:dyDescent="0.25">
      <c r="B4951"/>
    </row>
    <row r="4952" spans="2:2" x14ac:dyDescent="0.25">
      <c r="B4952"/>
    </row>
    <row r="4953" spans="2:2" x14ac:dyDescent="0.25">
      <c r="B4953"/>
    </row>
    <row r="4954" spans="2:2" x14ac:dyDescent="0.25">
      <c r="B4954"/>
    </row>
    <row r="4955" spans="2:2" x14ac:dyDescent="0.25">
      <c r="B4955"/>
    </row>
    <row r="4956" spans="2:2" x14ac:dyDescent="0.25">
      <c r="B4956"/>
    </row>
    <row r="4957" spans="2:2" x14ac:dyDescent="0.25">
      <c r="B4957"/>
    </row>
    <row r="4958" spans="2:2" x14ac:dyDescent="0.25">
      <c r="B4958"/>
    </row>
    <row r="4959" spans="2:2" x14ac:dyDescent="0.25">
      <c r="B4959"/>
    </row>
    <row r="4960" spans="2:2" x14ac:dyDescent="0.25">
      <c r="B4960"/>
    </row>
    <row r="4961" spans="2:2" x14ac:dyDescent="0.25">
      <c r="B4961"/>
    </row>
    <row r="4962" spans="2:2" x14ac:dyDescent="0.25">
      <c r="B4962"/>
    </row>
    <row r="4963" spans="2:2" x14ac:dyDescent="0.25">
      <c r="B4963"/>
    </row>
    <row r="4964" spans="2:2" x14ac:dyDescent="0.25">
      <c r="B4964"/>
    </row>
    <row r="4965" spans="2:2" x14ac:dyDescent="0.25">
      <c r="B4965"/>
    </row>
    <row r="4966" spans="2:2" x14ac:dyDescent="0.25">
      <c r="B4966"/>
    </row>
    <row r="4967" spans="2:2" x14ac:dyDescent="0.25">
      <c r="B4967"/>
    </row>
    <row r="4968" spans="2:2" x14ac:dyDescent="0.25">
      <c r="B4968"/>
    </row>
    <row r="4969" spans="2:2" x14ac:dyDescent="0.25">
      <c r="B4969"/>
    </row>
    <row r="4970" spans="2:2" x14ac:dyDescent="0.25">
      <c r="B4970"/>
    </row>
    <row r="4971" spans="2:2" x14ac:dyDescent="0.25">
      <c r="B4971"/>
    </row>
    <row r="4972" spans="2:2" x14ac:dyDescent="0.25">
      <c r="B4972"/>
    </row>
    <row r="4973" spans="2:2" x14ac:dyDescent="0.25">
      <c r="B4973"/>
    </row>
    <row r="4974" spans="2:2" x14ac:dyDescent="0.25">
      <c r="B4974"/>
    </row>
    <row r="4975" spans="2:2" x14ac:dyDescent="0.25">
      <c r="B4975"/>
    </row>
    <row r="4976" spans="2:2" x14ac:dyDescent="0.25">
      <c r="B4976"/>
    </row>
    <row r="4977" spans="2:2" x14ac:dyDescent="0.25">
      <c r="B4977"/>
    </row>
    <row r="4978" spans="2:2" x14ac:dyDescent="0.25">
      <c r="B4978"/>
    </row>
    <row r="4979" spans="2:2" x14ac:dyDescent="0.25">
      <c r="B4979"/>
    </row>
    <row r="4980" spans="2:2" x14ac:dyDescent="0.25">
      <c r="B4980"/>
    </row>
    <row r="4981" spans="2:2" x14ac:dyDescent="0.25">
      <c r="B4981"/>
    </row>
    <row r="4982" spans="2:2" x14ac:dyDescent="0.25">
      <c r="B4982"/>
    </row>
    <row r="4983" spans="2:2" x14ac:dyDescent="0.25">
      <c r="B4983"/>
    </row>
    <row r="4984" spans="2:2" x14ac:dyDescent="0.25">
      <c r="B4984"/>
    </row>
    <row r="4985" spans="2:2" x14ac:dyDescent="0.25">
      <c r="B4985"/>
    </row>
    <row r="4986" spans="2:2" x14ac:dyDescent="0.25">
      <c r="B4986"/>
    </row>
    <row r="4987" spans="2:2" x14ac:dyDescent="0.25">
      <c r="B4987"/>
    </row>
    <row r="4988" spans="2:2" x14ac:dyDescent="0.25">
      <c r="B4988"/>
    </row>
    <row r="4989" spans="2:2" x14ac:dyDescent="0.25">
      <c r="B4989"/>
    </row>
    <row r="4990" spans="2:2" x14ac:dyDescent="0.25">
      <c r="B4990"/>
    </row>
    <row r="4991" spans="2:2" x14ac:dyDescent="0.25">
      <c r="B4991"/>
    </row>
    <row r="4992" spans="2:2" x14ac:dyDescent="0.25">
      <c r="B4992"/>
    </row>
    <row r="4993" spans="2:2" x14ac:dyDescent="0.25">
      <c r="B4993"/>
    </row>
    <row r="4994" spans="2:2" x14ac:dyDescent="0.25">
      <c r="B4994"/>
    </row>
    <row r="4995" spans="2:2" x14ac:dyDescent="0.25">
      <c r="B4995"/>
    </row>
    <row r="4996" spans="2:2" x14ac:dyDescent="0.25">
      <c r="B4996"/>
    </row>
    <row r="4997" spans="2:2" x14ac:dyDescent="0.25">
      <c r="B4997"/>
    </row>
    <row r="4998" spans="2:2" x14ac:dyDescent="0.25">
      <c r="B4998"/>
    </row>
    <row r="4999" spans="2:2" x14ac:dyDescent="0.25">
      <c r="B4999"/>
    </row>
    <row r="5000" spans="2:2" x14ac:dyDescent="0.25">
      <c r="B5000"/>
    </row>
    <row r="5001" spans="2:2" x14ac:dyDescent="0.25">
      <c r="B5001"/>
    </row>
    <row r="5002" spans="2:2" x14ac:dyDescent="0.25">
      <c r="B5002"/>
    </row>
    <row r="5003" spans="2:2" x14ac:dyDescent="0.25">
      <c r="B5003"/>
    </row>
    <row r="5004" spans="2:2" x14ac:dyDescent="0.25">
      <c r="B5004"/>
    </row>
    <row r="5005" spans="2:2" x14ac:dyDescent="0.25">
      <c r="B5005"/>
    </row>
    <row r="5006" spans="2:2" x14ac:dyDescent="0.25">
      <c r="B5006"/>
    </row>
    <row r="5007" spans="2:2" x14ac:dyDescent="0.25">
      <c r="B5007"/>
    </row>
    <row r="5008" spans="2:2" x14ac:dyDescent="0.25">
      <c r="B5008"/>
    </row>
    <row r="5009" spans="2:2" x14ac:dyDescent="0.25">
      <c r="B5009"/>
    </row>
    <row r="5010" spans="2:2" x14ac:dyDescent="0.25">
      <c r="B5010"/>
    </row>
    <row r="5011" spans="2:2" x14ac:dyDescent="0.25">
      <c r="B5011"/>
    </row>
    <row r="5012" spans="2:2" x14ac:dyDescent="0.25">
      <c r="B5012"/>
    </row>
    <row r="5013" spans="2:2" x14ac:dyDescent="0.25">
      <c r="B5013"/>
    </row>
    <row r="5014" spans="2:2" x14ac:dyDescent="0.25">
      <c r="B5014"/>
    </row>
    <row r="5015" spans="2:2" x14ac:dyDescent="0.25">
      <c r="B5015"/>
    </row>
    <row r="5016" spans="2:2" x14ac:dyDescent="0.25">
      <c r="B5016"/>
    </row>
    <row r="5017" spans="2:2" x14ac:dyDescent="0.25">
      <c r="B5017"/>
    </row>
    <row r="5018" spans="2:2" x14ac:dyDescent="0.25">
      <c r="B5018"/>
    </row>
    <row r="5019" spans="2:2" x14ac:dyDescent="0.25">
      <c r="B5019"/>
    </row>
    <row r="5020" spans="2:2" x14ac:dyDescent="0.25">
      <c r="B5020"/>
    </row>
    <row r="5021" spans="2:2" x14ac:dyDescent="0.25">
      <c r="B5021"/>
    </row>
    <row r="5022" spans="2:2" x14ac:dyDescent="0.25">
      <c r="B5022"/>
    </row>
    <row r="5023" spans="2:2" x14ac:dyDescent="0.25">
      <c r="B5023"/>
    </row>
    <row r="5024" spans="2:2" x14ac:dyDescent="0.25">
      <c r="B5024"/>
    </row>
    <row r="5025" spans="2:2" x14ac:dyDescent="0.25">
      <c r="B5025"/>
    </row>
    <row r="5026" spans="2:2" x14ac:dyDescent="0.25">
      <c r="B5026"/>
    </row>
    <row r="5027" spans="2:2" x14ac:dyDescent="0.25">
      <c r="B5027"/>
    </row>
    <row r="5028" spans="2:2" x14ac:dyDescent="0.25">
      <c r="B5028"/>
    </row>
    <row r="5029" spans="2:2" x14ac:dyDescent="0.25">
      <c r="B5029"/>
    </row>
    <row r="5030" spans="2:2" x14ac:dyDescent="0.25">
      <c r="B5030"/>
    </row>
    <row r="5031" spans="2:2" x14ac:dyDescent="0.25">
      <c r="B5031"/>
    </row>
    <row r="5032" spans="2:2" x14ac:dyDescent="0.25">
      <c r="B5032"/>
    </row>
    <row r="5033" spans="2:2" x14ac:dyDescent="0.25">
      <c r="B5033"/>
    </row>
    <row r="5034" spans="2:2" x14ac:dyDescent="0.25">
      <c r="B5034"/>
    </row>
    <row r="5035" spans="2:2" x14ac:dyDescent="0.25">
      <c r="B5035"/>
    </row>
    <row r="5036" spans="2:2" x14ac:dyDescent="0.25">
      <c r="B5036"/>
    </row>
    <row r="5037" spans="2:2" x14ac:dyDescent="0.25">
      <c r="B5037"/>
    </row>
    <row r="5038" spans="2:2" x14ac:dyDescent="0.25">
      <c r="B5038"/>
    </row>
    <row r="5039" spans="2:2" x14ac:dyDescent="0.25">
      <c r="B5039"/>
    </row>
    <row r="5040" spans="2:2" x14ac:dyDescent="0.25">
      <c r="B5040"/>
    </row>
    <row r="5041" spans="2:2" x14ac:dyDescent="0.25">
      <c r="B5041"/>
    </row>
    <row r="5042" spans="2:2" x14ac:dyDescent="0.25">
      <c r="B5042"/>
    </row>
    <row r="5043" spans="2:2" x14ac:dyDescent="0.25">
      <c r="B5043"/>
    </row>
    <row r="5044" spans="2:2" x14ac:dyDescent="0.25">
      <c r="B5044"/>
    </row>
    <row r="5045" spans="2:2" x14ac:dyDescent="0.25">
      <c r="B5045"/>
    </row>
    <row r="5046" spans="2:2" x14ac:dyDescent="0.25">
      <c r="B5046"/>
    </row>
    <row r="5047" spans="2:2" x14ac:dyDescent="0.25">
      <c r="B5047"/>
    </row>
    <row r="5048" spans="2:2" x14ac:dyDescent="0.25">
      <c r="B5048"/>
    </row>
    <row r="5049" spans="2:2" x14ac:dyDescent="0.25">
      <c r="B5049"/>
    </row>
    <row r="5050" spans="2:2" x14ac:dyDescent="0.25">
      <c r="B5050"/>
    </row>
    <row r="5051" spans="2:2" x14ac:dyDescent="0.25">
      <c r="B5051"/>
    </row>
    <row r="5052" spans="2:2" x14ac:dyDescent="0.25">
      <c r="B5052"/>
    </row>
    <row r="5053" spans="2:2" x14ac:dyDescent="0.25">
      <c r="B5053"/>
    </row>
    <row r="5054" spans="2:2" x14ac:dyDescent="0.25">
      <c r="B5054"/>
    </row>
    <row r="5055" spans="2:2" x14ac:dyDescent="0.25">
      <c r="B5055"/>
    </row>
    <row r="5056" spans="2:2" x14ac:dyDescent="0.25">
      <c r="B5056"/>
    </row>
    <row r="5057" spans="2:2" x14ac:dyDescent="0.25">
      <c r="B5057"/>
    </row>
    <row r="5058" spans="2:2" x14ac:dyDescent="0.25">
      <c r="B5058"/>
    </row>
    <row r="5059" spans="2:2" x14ac:dyDescent="0.25">
      <c r="B5059"/>
    </row>
    <row r="5060" spans="2:2" x14ac:dyDescent="0.25">
      <c r="B5060"/>
    </row>
    <row r="5061" spans="2:2" x14ac:dyDescent="0.25">
      <c r="B5061"/>
    </row>
    <row r="5062" spans="2:2" x14ac:dyDescent="0.25">
      <c r="B5062"/>
    </row>
    <row r="5063" spans="2:2" x14ac:dyDescent="0.25">
      <c r="B5063"/>
    </row>
    <row r="5064" spans="2:2" x14ac:dyDescent="0.25">
      <c r="B5064"/>
    </row>
    <row r="5065" spans="2:2" x14ac:dyDescent="0.25">
      <c r="B5065"/>
    </row>
    <row r="5066" spans="2:2" x14ac:dyDescent="0.25">
      <c r="B5066"/>
    </row>
    <row r="5067" spans="2:2" x14ac:dyDescent="0.25">
      <c r="B5067"/>
    </row>
    <row r="5068" spans="2:2" x14ac:dyDescent="0.25">
      <c r="B5068"/>
    </row>
    <row r="5069" spans="2:2" x14ac:dyDescent="0.25">
      <c r="B5069"/>
    </row>
    <row r="5070" spans="2:2" x14ac:dyDescent="0.25">
      <c r="B5070"/>
    </row>
    <row r="5071" spans="2:2" x14ac:dyDescent="0.25">
      <c r="B5071"/>
    </row>
    <row r="5072" spans="2:2" x14ac:dyDescent="0.25">
      <c r="B5072"/>
    </row>
    <row r="5073" spans="2:2" x14ac:dyDescent="0.25">
      <c r="B5073"/>
    </row>
    <row r="5074" spans="2:2" x14ac:dyDescent="0.25">
      <c r="B5074"/>
    </row>
    <row r="5075" spans="2:2" x14ac:dyDescent="0.25">
      <c r="B5075"/>
    </row>
    <row r="5076" spans="2:2" x14ac:dyDescent="0.25">
      <c r="B5076"/>
    </row>
    <row r="5077" spans="2:2" x14ac:dyDescent="0.25">
      <c r="B5077"/>
    </row>
    <row r="5078" spans="2:2" x14ac:dyDescent="0.25">
      <c r="B5078"/>
    </row>
    <row r="5079" spans="2:2" x14ac:dyDescent="0.25">
      <c r="B5079"/>
    </row>
    <row r="5080" spans="2:2" x14ac:dyDescent="0.25">
      <c r="B5080"/>
    </row>
    <row r="5081" spans="2:2" x14ac:dyDescent="0.25">
      <c r="B5081"/>
    </row>
    <row r="5082" spans="2:2" x14ac:dyDescent="0.25">
      <c r="B5082"/>
    </row>
    <row r="5083" spans="2:2" x14ac:dyDescent="0.25">
      <c r="B5083"/>
    </row>
    <row r="5084" spans="2:2" x14ac:dyDescent="0.25">
      <c r="B5084"/>
    </row>
    <row r="5085" spans="2:2" x14ac:dyDescent="0.25">
      <c r="B5085"/>
    </row>
    <row r="5086" spans="2:2" x14ac:dyDescent="0.25">
      <c r="B5086"/>
    </row>
    <row r="5087" spans="2:2" x14ac:dyDescent="0.25">
      <c r="B5087"/>
    </row>
    <row r="5088" spans="2:2" x14ac:dyDescent="0.25">
      <c r="B5088"/>
    </row>
    <row r="5089" spans="2:2" x14ac:dyDescent="0.25">
      <c r="B5089"/>
    </row>
    <row r="5090" spans="2:2" x14ac:dyDescent="0.25">
      <c r="B5090"/>
    </row>
    <row r="5091" spans="2:2" x14ac:dyDescent="0.25">
      <c r="B5091"/>
    </row>
    <row r="5092" spans="2:2" x14ac:dyDescent="0.25">
      <c r="B5092"/>
    </row>
    <row r="5093" spans="2:2" x14ac:dyDescent="0.25">
      <c r="B5093"/>
    </row>
    <row r="5094" spans="2:2" x14ac:dyDescent="0.25">
      <c r="B5094"/>
    </row>
    <row r="5095" spans="2:2" x14ac:dyDescent="0.25">
      <c r="B5095"/>
    </row>
    <row r="5096" spans="2:2" x14ac:dyDescent="0.25">
      <c r="B5096"/>
    </row>
    <row r="5097" spans="2:2" x14ac:dyDescent="0.25">
      <c r="B5097"/>
    </row>
    <row r="5098" spans="2:2" x14ac:dyDescent="0.25">
      <c r="B5098"/>
    </row>
    <row r="5099" spans="2:2" x14ac:dyDescent="0.25">
      <c r="B5099"/>
    </row>
    <row r="5100" spans="2:2" x14ac:dyDescent="0.25">
      <c r="B5100"/>
    </row>
    <row r="5101" spans="2:2" x14ac:dyDescent="0.25">
      <c r="B5101"/>
    </row>
    <row r="5102" spans="2:2" x14ac:dyDescent="0.25">
      <c r="B5102"/>
    </row>
    <row r="5103" spans="2:2" x14ac:dyDescent="0.25">
      <c r="B5103"/>
    </row>
    <row r="5104" spans="2:2" x14ac:dyDescent="0.25">
      <c r="B5104"/>
    </row>
    <row r="5105" spans="2:2" x14ac:dyDescent="0.25">
      <c r="B5105"/>
    </row>
    <row r="5106" spans="2:2" x14ac:dyDescent="0.25">
      <c r="B5106"/>
    </row>
    <row r="5107" spans="2:2" x14ac:dyDescent="0.25">
      <c r="B5107"/>
    </row>
    <row r="5108" spans="2:2" x14ac:dyDescent="0.25">
      <c r="B5108"/>
    </row>
    <row r="5109" spans="2:2" x14ac:dyDescent="0.25">
      <c r="B5109"/>
    </row>
    <row r="5110" spans="2:2" x14ac:dyDescent="0.25">
      <c r="B5110"/>
    </row>
    <row r="5111" spans="2:2" x14ac:dyDescent="0.25">
      <c r="B5111"/>
    </row>
    <row r="5112" spans="2:2" x14ac:dyDescent="0.25">
      <c r="B5112"/>
    </row>
    <row r="5113" spans="2:2" x14ac:dyDescent="0.25">
      <c r="B5113"/>
    </row>
    <row r="5114" spans="2:2" x14ac:dyDescent="0.25">
      <c r="B5114"/>
    </row>
    <row r="5115" spans="2:2" x14ac:dyDescent="0.25">
      <c r="B5115"/>
    </row>
    <row r="5116" spans="2:2" x14ac:dyDescent="0.25">
      <c r="B5116"/>
    </row>
    <row r="5117" spans="2:2" x14ac:dyDescent="0.25">
      <c r="B5117"/>
    </row>
    <row r="5118" spans="2:2" x14ac:dyDescent="0.25">
      <c r="B5118"/>
    </row>
    <row r="5119" spans="2:2" x14ac:dyDescent="0.25">
      <c r="B5119"/>
    </row>
    <row r="5120" spans="2:2" x14ac:dyDescent="0.25">
      <c r="B5120"/>
    </row>
    <row r="5121" spans="2:2" x14ac:dyDescent="0.25">
      <c r="B5121"/>
    </row>
    <row r="5122" spans="2:2" x14ac:dyDescent="0.25">
      <c r="B5122"/>
    </row>
    <row r="5123" spans="2:2" x14ac:dyDescent="0.25">
      <c r="B5123"/>
    </row>
    <row r="5124" spans="2:2" x14ac:dyDescent="0.25">
      <c r="B5124"/>
    </row>
    <row r="5125" spans="2:2" x14ac:dyDescent="0.25">
      <c r="B5125"/>
    </row>
    <row r="5126" spans="2:2" x14ac:dyDescent="0.25">
      <c r="B5126"/>
    </row>
    <row r="5127" spans="2:2" x14ac:dyDescent="0.25">
      <c r="B5127"/>
    </row>
    <row r="5128" spans="2:2" x14ac:dyDescent="0.25">
      <c r="B5128"/>
    </row>
    <row r="5129" spans="2:2" x14ac:dyDescent="0.25">
      <c r="B5129"/>
    </row>
    <row r="5130" spans="2:2" x14ac:dyDescent="0.25">
      <c r="B5130"/>
    </row>
    <row r="5131" spans="2:2" x14ac:dyDescent="0.25">
      <c r="B5131"/>
    </row>
    <row r="5132" spans="2:2" x14ac:dyDescent="0.25">
      <c r="B5132"/>
    </row>
    <row r="5133" spans="2:2" x14ac:dyDescent="0.25">
      <c r="B5133"/>
    </row>
    <row r="5134" spans="2:2" x14ac:dyDescent="0.25">
      <c r="B5134"/>
    </row>
    <row r="5135" spans="2:2" x14ac:dyDescent="0.25">
      <c r="B5135"/>
    </row>
    <row r="5136" spans="2:2" x14ac:dyDescent="0.25">
      <c r="B5136"/>
    </row>
    <row r="5137" spans="2:2" x14ac:dyDescent="0.25">
      <c r="B5137"/>
    </row>
    <row r="5138" spans="2:2" x14ac:dyDescent="0.25">
      <c r="B5138"/>
    </row>
    <row r="5139" spans="2:2" x14ac:dyDescent="0.25">
      <c r="B5139"/>
    </row>
    <row r="5140" spans="2:2" x14ac:dyDescent="0.25">
      <c r="B5140"/>
    </row>
    <row r="5141" spans="2:2" x14ac:dyDescent="0.25">
      <c r="B5141"/>
    </row>
    <row r="5142" spans="2:2" x14ac:dyDescent="0.25">
      <c r="B5142"/>
    </row>
    <row r="5143" spans="2:2" x14ac:dyDescent="0.25">
      <c r="B5143"/>
    </row>
    <row r="5144" spans="2:2" x14ac:dyDescent="0.25">
      <c r="B5144"/>
    </row>
    <row r="5145" spans="2:2" x14ac:dyDescent="0.25">
      <c r="B5145"/>
    </row>
    <row r="5146" spans="2:2" x14ac:dyDescent="0.25">
      <c r="B5146"/>
    </row>
    <row r="5147" spans="2:2" x14ac:dyDescent="0.25">
      <c r="B5147"/>
    </row>
    <row r="5148" spans="2:2" x14ac:dyDescent="0.25">
      <c r="B5148"/>
    </row>
    <row r="5149" spans="2:2" x14ac:dyDescent="0.25">
      <c r="B5149"/>
    </row>
    <row r="5150" spans="2:2" x14ac:dyDescent="0.25">
      <c r="B5150"/>
    </row>
    <row r="5151" spans="2:2" x14ac:dyDescent="0.25">
      <c r="B5151"/>
    </row>
    <row r="5152" spans="2:2" x14ac:dyDescent="0.25">
      <c r="B5152"/>
    </row>
    <row r="5153" spans="2:2" x14ac:dyDescent="0.25">
      <c r="B5153"/>
    </row>
    <row r="5154" spans="2:2" x14ac:dyDescent="0.25">
      <c r="B5154"/>
    </row>
    <row r="5155" spans="2:2" x14ac:dyDescent="0.25">
      <c r="B5155"/>
    </row>
    <row r="5156" spans="2:2" x14ac:dyDescent="0.25">
      <c r="B5156"/>
    </row>
    <row r="5157" spans="2:2" x14ac:dyDescent="0.25">
      <c r="B5157"/>
    </row>
    <row r="5158" spans="2:2" x14ac:dyDescent="0.25">
      <c r="B5158"/>
    </row>
    <row r="5159" spans="2:2" x14ac:dyDescent="0.25">
      <c r="B5159"/>
    </row>
    <row r="5160" spans="2:2" x14ac:dyDescent="0.25">
      <c r="B5160"/>
    </row>
    <row r="5161" spans="2:2" x14ac:dyDescent="0.25">
      <c r="B5161"/>
    </row>
    <row r="5162" spans="2:2" x14ac:dyDescent="0.25">
      <c r="B5162"/>
    </row>
    <row r="5163" spans="2:2" x14ac:dyDescent="0.25">
      <c r="B5163"/>
    </row>
    <row r="5164" spans="2:2" x14ac:dyDescent="0.25">
      <c r="B5164"/>
    </row>
    <row r="5165" spans="2:2" x14ac:dyDescent="0.25">
      <c r="B5165"/>
    </row>
    <row r="5166" spans="2:2" x14ac:dyDescent="0.25">
      <c r="B5166"/>
    </row>
    <row r="5167" spans="2:2" x14ac:dyDescent="0.25">
      <c r="B5167"/>
    </row>
    <row r="5168" spans="2:2" x14ac:dyDescent="0.25">
      <c r="B5168"/>
    </row>
    <row r="5169" spans="2:2" x14ac:dyDescent="0.25">
      <c r="B5169"/>
    </row>
    <row r="5170" spans="2:2" x14ac:dyDescent="0.25">
      <c r="B5170"/>
    </row>
    <row r="5171" spans="2:2" x14ac:dyDescent="0.25">
      <c r="B5171"/>
    </row>
    <row r="5172" spans="2:2" x14ac:dyDescent="0.25">
      <c r="B5172"/>
    </row>
    <row r="5173" spans="2:2" x14ac:dyDescent="0.25">
      <c r="B5173"/>
    </row>
    <row r="5174" spans="2:2" x14ac:dyDescent="0.25">
      <c r="B5174"/>
    </row>
    <row r="5175" spans="2:2" x14ac:dyDescent="0.25">
      <c r="B5175"/>
    </row>
    <row r="5176" spans="2:2" x14ac:dyDescent="0.25">
      <c r="B5176"/>
    </row>
    <row r="5177" spans="2:2" x14ac:dyDescent="0.25">
      <c r="B5177"/>
    </row>
    <row r="5178" spans="2:2" x14ac:dyDescent="0.25">
      <c r="B5178"/>
    </row>
    <row r="5179" spans="2:2" x14ac:dyDescent="0.25">
      <c r="B5179"/>
    </row>
    <row r="5180" spans="2:2" x14ac:dyDescent="0.25">
      <c r="B5180"/>
    </row>
    <row r="5181" spans="2:2" x14ac:dyDescent="0.25">
      <c r="B5181"/>
    </row>
    <row r="5182" spans="2:2" x14ac:dyDescent="0.25">
      <c r="B5182"/>
    </row>
    <row r="5183" spans="2:2" x14ac:dyDescent="0.25">
      <c r="B5183"/>
    </row>
    <row r="5184" spans="2:2" x14ac:dyDescent="0.25">
      <c r="B5184"/>
    </row>
    <row r="5185" spans="2:2" x14ac:dyDescent="0.25">
      <c r="B5185"/>
    </row>
    <row r="5186" spans="2:2" x14ac:dyDescent="0.25">
      <c r="B5186"/>
    </row>
    <row r="5187" spans="2:2" x14ac:dyDescent="0.25">
      <c r="B5187"/>
    </row>
    <row r="5188" spans="2:2" x14ac:dyDescent="0.25">
      <c r="B5188"/>
    </row>
    <row r="5189" spans="2:2" x14ac:dyDescent="0.25">
      <c r="B5189"/>
    </row>
    <row r="5190" spans="2:2" x14ac:dyDescent="0.25">
      <c r="B5190"/>
    </row>
    <row r="5191" spans="2:2" x14ac:dyDescent="0.25">
      <c r="B5191"/>
    </row>
    <row r="5192" spans="2:2" x14ac:dyDescent="0.25">
      <c r="B5192"/>
    </row>
    <row r="5193" spans="2:2" x14ac:dyDescent="0.25">
      <c r="B5193"/>
    </row>
    <row r="5194" spans="2:2" x14ac:dyDescent="0.25">
      <c r="B5194"/>
    </row>
    <row r="5195" spans="2:2" x14ac:dyDescent="0.25">
      <c r="B5195"/>
    </row>
    <row r="5196" spans="2:2" x14ac:dyDescent="0.25">
      <c r="B5196"/>
    </row>
    <row r="5197" spans="2:2" x14ac:dyDescent="0.25">
      <c r="B5197"/>
    </row>
    <row r="5198" spans="2:2" x14ac:dyDescent="0.25">
      <c r="B5198"/>
    </row>
    <row r="5199" spans="2:2" x14ac:dyDescent="0.25">
      <c r="B5199"/>
    </row>
    <row r="5200" spans="2:2" x14ac:dyDescent="0.25">
      <c r="B5200"/>
    </row>
    <row r="5201" spans="2:2" x14ac:dyDescent="0.25">
      <c r="B5201"/>
    </row>
    <row r="5202" spans="2:2" x14ac:dyDescent="0.25">
      <c r="B5202"/>
    </row>
    <row r="5203" spans="2:2" x14ac:dyDescent="0.25">
      <c r="B5203"/>
    </row>
    <row r="5204" spans="2:2" x14ac:dyDescent="0.25">
      <c r="B5204"/>
    </row>
    <row r="5205" spans="2:2" x14ac:dyDescent="0.25">
      <c r="B5205"/>
    </row>
    <row r="5206" spans="2:2" x14ac:dyDescent="0.25">
      <c r="B5206"/>
    </row>
    <row r="5207" spans="2:2" x14ac:dyDescent="0.25">
      <c r="B5207"/>
    </row>
    <row r="5208" spans="2:2" x14ac:dyDescent="0.25">
      <c r="B5208"/>
    </row>
    <row r="5209" spans="2:2" x14ac:dyDescent="0.25">
      <c r="B5209"/>
    </row>
    <row r="5210" spans="2:2" x14ac:dyDescent="0.25">
      <c r="B5210"/>
    </row>
    <row r="5211" spans="2:2" x14ac:dyDescent="0.25">
      <c r="B5211"/>
    </row>
    <row r="5212" spans="2:2" x14ac:dyDescent="0.25">
      <c r="B5212"/>
    </row>
    <row r="5213" spans="2:2" x14ac:dyDescent="0.25">
      <c r="B5213"/>
    </row>
    <row r="5214" spans="2:2" x14ac:dyDescent="0.25">
      <c r="B5214"/>
    </row>
    <row r="5215" spans="2:2" x14ac:dyDescent="0.25">
      <c r="B5215"/>
    </row>
    <row r="5216" spans="2:2" x14ac:dyDescent="0.25">
      <c r="B5216"/>
    </row>
    <row r="5217" spans="2:2" x14ac:dyDescent="0.25">
      <c r="B5217"/>
    </row>
    <row r="5218" spans="2:2" x14ac:dyDescent="0.25">
      <c r="B5218"/>
    </row>
    <row r="5219" spans="2:2" x14ac:dyDescent="0.25">
      <c r="B5219"/>
    </row>
    <row r="5220" spans="2:2" x14ac:dyDescent="0.25">
      <c r="B5220"/>
    </row>
    <row r="5221" spans="2:2" x14ac:dyDescent="0.25">
      <c r="B5221"/>
    </row>
    <row r="5222" spans="2:2" x14ac:dyDescent="0.25">
      <c r="B5222"/>
    </row>
    <row r="5223" spans="2:2" x14ac:dyDescent="0.25">
      <c r="B5223"/>
    </row>
    <row r="5224" spans="2:2" x14ac:dyDescent="0.25">
      <c r="B5224"/>
    </row>
    <row r="5225" spans="2:2" x14ac:dyDescent="0.25">
      <c r="B5225"/>
    </row>
    <row r="5226" spans="2:2" x14ac:dyDescent="0.25">
      <c r="B5226"/>
    </row>
    <row r="5227" spans="2:2" x14ac:dyDescent="0.25">
      <c r="B5227"/>
    </row>
    <row r="5228" spans="2:2" x14ac:dyDescent="0.25">
      <c r="B5228"/>
    </row>
    <row r="5229" spans="2:2" x14ac:dyDescent="0.25">
      <c r="B5229"/>
    </row>
    <row r="5230" spans="2:2" x14ac:dyDescent="0.25">
      <c r="B5230"/>
    </row>
    <row r="5231" spans="2:2" x14ac:dyDescent="0.25">
      <c r="B5231"/>
    </row>
    <row r="5232" spans="2:2" x14ac:dyDescent="0.25">
      <c r="B5232"/>
    </row>
    <row r="5233" spans="2:2" x14ac:dyDescent="0.25">
      <c r="B5233"/>
    </row>
    <row r="5234" spans="2:2" x14ac:dyDescent="0.25">
      <c r="B5234"/>
    </row>
    <row r="5235" spans="2:2" x14ac:dyDescent="0.25">
      <c r="B5235"/>
    </row>
    <row r="5236" spans="2:2" x14ac:dyDescent="0.25">
      <c r="B5236"/>
    </row>
    <row r="5237" spans="2:2" x14ac:dyDescent="0.25">
      <c r="B5237"/>
    </row>
    <row r="5238" spans="2:2" x14ac:dyDescent="0.25">
      <c r="B5238"/>
    </row>
    <row r="5239" spans="2:2" x14ac:dyDescent="0.25">
      <c r="B5239"/>
    </row>
    <row r="5240" spans="2:2" x14ac:dyDescent="0.25">
      <c r="B5240"/>
    </row>
    <row r="5241" spans="2:2" x14ac:dyDescent="0.25">
      <c r="B5241"/>
    </row>
    <row r="5242" spans="2:2" x14ac:dyDescent="0.25">
      <c r="B5242"/>
    </row>
    <row r="5243" spans="2:2" x14ac:dyDescent="0.25">
      <c r="B5243"/>
    </row>
    <row r="5244" spans="2:2" x14ac:dyDescent="0.25">
      <c r="B5244"/>
    </row>
    <row r="5245" spans="2:2" x14ac:dyDescent="0.25">
      <c r="B5245"/>
    </row>
    <row r="5246" spans="2:2" x14ac:dyDescent="0.25">
      <c r="B5246"/>
    </row>
    <row r="5247" spans="2:2" x14ac:dyDescent="0.25">
      <c r="B5247"/>
    </row>
    <row r="5248" spans="2:2" x14ac:dyDescent="0.25">
      <c r="B5248"/>
    </row>
    <row r="5249" spans="2:2" x14ac:dyDescent="0.25">
      <c r="B5249"/>
    </row>
    <row r="5250" spans="2:2" x14ac:dyDescent="0.25">
      <c r="B5250"/>
    </row>
    <row r="5251" spans="2:2" x14ac:dyDescent="0.25">
      <c r="B5251"/>
    </row>
    <row r="5252" spans="2:2" x14ac:dyDescent="0.25">
      <c r="B5252"/>
    </row>
    <row r="5253" spans="2:2" x14ac:dyDescent="0.25">
      <c r="B5253"/>
    </row>
    <row r="5254" spans="2:2" x14ac:dyDescent="0.25">
      <c r="B5254"/>
    </row>
    <row r="5255" spans="2:2" x14ac:dyDescent="0.25">
      <c r="B5255"/>
    </row>
    <row r="5256" spans="2:2" x14ac:dyDescent="0.25">
      <c r="B5256"/>
    </row>
    <row r="5257" spans="2:2" x14ac:dyDescent="0.25">
      <c r="B5257"/>
    </row>
    <row r="5258" spans="2:2" x14ac:dyDescent="0.25">
      <c r="B5258"/>
    </row>
    <row r="5259" spans="2:2" x14ac:dyDescent="0.25">
      <c r="B5259"/>
    </row>
    <row r="5260" spans="2:2" x14ac:dyDescent="0.25">
      <c r="B5260"/>
    </row>
    <row r="5261" spans="2:2" x14ac:dyDescent="0.25">
      <c r="B5261"/>
    </row>
    <row r="5262" spans="2:2" x14ac:dyDescent="0.25">
      <c r="B5262"/>
    </row>
    <row r="5263" spans="2:2" x14ac:dyDescent="0.25">
      <c r="B5263"/>
    </row>
    <row r="5264" spans="2:2" x14ac:dyDescent="0.25">
      <c r="B5264"/>
    </row>
    <row r="5265" spans="2:2" x14ac:dyDescent="0.25">
      <c r="B5265"/>
    </row>
    <row r="5266" spans="2:2" x14ac:dyDescent="0.25">
      <c r="B5266"/>
    </row>
    <row r="5267" spans="2:2" x14ac:dyDescent="0.25">
      <c r="B5267"/>
    </row>
    <row r="5268" spans="2:2" x14ac:dyDescent="0.25">
      <c r="B5268"/>
    </row>
    <row r="5269" spans="2:2" x14ac:dyDescent="0.25">
      <c r="B5269"/>
    </row>
    <row r="5270" spans="2:2" x14ac:dyDescent="0.25">
      <c r="B5270"/>
    </row>
    <row r="5271" spans="2:2" x14ac:dyDescent="0.25">
      <c r="B5271"/>
    </row>
    <row r="5272" spans="2:2" x14ac:dyDescent="0.25">
      <c r="B5272"/>
    </row>
    <row r="5273" spans="2:2" x14ac:dyDescent="0.25">
      <c r="B5273"/>
    </row>
    <row r="5274" spans="2:2" x14ac:dyDescent="0.25">
      <c r="B5274"/>
    </row>
    <row r="5275" spans="2:2" x14ac:dyDescent="0.25">
      <c r="B5275"/>
    </row>
    <row r="5276" spans="2:2" x14ac:dyDescent="0.25">
      <c r="B5276"/>
    </row>
    <row r="5277" spans="2:2" x14ac:dyDescent="0.25">
      <c r="B5277"/>
    </row>
    <row r="5278" spans="2:2" x14ac:dyDescent="0.25">
      <c r="B5278"/>
    </row>
    <row r="5279" spans="2:2" x14ac:dyDescent="0.25">
      <c r="B5279"/>
    </row>
    <row r="5280" spans="2:2" x14ac:dyDescent="0.25">
      <c r="B5280"/>
    </row>
    <row r="5281" spans="2:2" x14ac:dyDescent="0.25">
      <c r="B5281"/>
    </row>
    <row r="5282" spans="2:2" x14ac:dyDescent="0.25">
      <c r="B5282"/>
    </row>
    <row r="5283" spans="2:2" x14ac:dyDescent="0.25">
      <c r="B5283"/>
    </row>
    <row r="5284" spans="2:2" x14ac:dyDescent="0.25">
      <c r="B5284"/>
    </row>
    <row r="5285" spans="2:2" x14ac:dyDescent="0.25">
      <c r="B5285"/>
    </row>
    <row r="5286" spans="2:2" x14ac:dyDescent="0.25">
      <c r="B5286"/>
    </row>
    <row r="5287" spans="2:2" x14ac:dyDescent="0.25">
      <c r="B5287"/>
    </row>
    <row r="5288" spans="2:2" x14ac:dyDescent="0.25">
      <c r="B5288"/>
    </row>
    <row r="5289" spans="2:2" x14ac:dyDescent="0.25">
      <c r="B5289"/>
    </row>
    <row r="5290" spans="2:2" x14ac:dyDescent="0.25">
      <c r="B5290"/>
    </row>
    <row r="5291" spans="2:2" x14ac:dyDescent="0.25">
      <c r="B5291"/>
    </row>
    <row r="5292" spans="2:2" x14ac:dyDescent="0.25">
      <c r="B5292"/>
    </row>
    <row r="5293" spans="2:2" x14ac:dyDescent="0.25">
      <c r="B5293"/>
    </row>
    <row r="5294" spans="2:2" x14ac:dyDescent="0.25">
      <c r="B5294"/>
    </row>
    <row r="5295" spans="2:2" x14ac:dyDescent="0.25">
      <c r="B5295"/>
    </row>
    <row r="5296" spans="2:2" x14ac:dyDescent="0.25">
      <c r="B5296"/>
    </row>
    <row r="5297" spans="2:2" x14ac:dyDescent="0.25">
      <c r="B5297"/>
    </row>
    <row r="5298" spans="2:2" x14ac:dyDescent="0.25">
      <c r="B5298"/>
    </row>
    <row r="5299" spans="2:2" x14ac:dyDescent="0.25">
      <c r="B5299"/>
    </row>
    <row r="5300" spans="2:2" x14ac:dyDescent="0.25">
      <c r="B5300"/>
    </row>
    <row r="5301" spans="2:2" x14ac:dyDescent="0.25">
      <c r="B5301"/>
    </row>
    <row r="5302" spans="2:2" x14ac:dyDescent="0.25">
      <c r="B5302"/>
    </row>
    <row r="5303" spans="2:2" x14ac:dyDescent="0.25">
      <c r="B5303"/>
    </row>
    <row r="5304" spans="2:2" x14ac:dyDescent="0.25">
      <c r="B5304"/>
    </row>
    <row r="5305" spans="2:2" x14ac:dyDescent="0.25">
      <c r="B5305"/>
    </row>
    <row r="5306" spans="2:2" x14ac:dyDescent="0.25">
      <c r="B5306"/>
    </row>
    <row r="5307" spans="2:2" x14ac:dyDescent="0.25">
      <c r="B5307"/>
    </row>
    <row r="5308" spans="2:2" x14ac:dyDescent="0.25">
      <c r="B5308"/>
    </row>
    <row r="5309" spans="2:2" x14ac:dyDescent="0.25">
      <c r="B5309"/>
    </row>
    <row r="5310" spans="2:2" x14ac:dyDescent="0.25">
      <c r="B5310"/>
    </row>
    <row r="5311" spans="2:2" x14ac:dyDescent="0.25">
      <c r="B5311"/>
    </row>
    <row r="5312" spans="2:2" x14ac:dyDescent="0.25">
      <c r="B5312"/>
    </row>
    <row r="5313" spans="2:2" x14ac:dyDescent="0.25">
      <c r="B5313"/>
    </row>
    <row r="5314" spans="2:2" x14ac:dyDescent="0.25">
      <c r="B5314"/>
    </row>
    <row r="5315" spans="2:2" x14ac:dyDescent="0.25">
      <c r="B5315"/>
    </row>
    <row r="5316" spans="2:2" x14ac:dyDescent="0.25">
      <c r="B5316"/>
    </row>
    <row r="5317" spans="2:2" x14ac:dyDescent="0.25">
      <c r="B5317"/>
    </row>
    <row r="5318" spans="2:2" x14ac:dyDescent="0.25">
      <c r="B5318"/>
    </row>
    <row r="5319" spans="2:2" x14ac:dyDescent="0.25">
      <c r="B5319"/>
    </row>
    <row r="5320" spans="2:2" x14ac:dyDescent="0.25">
      <c r="B5320"/>
    </row>
    <row r="5321" spans="2:2" x14ac:dyDescent="0.25">
      <c r="B5321"/>
    </row>
    <row r="5322" spans="2:2" x14ac:dyDescent="0.25">
      <c r="B5322"/>
    </row>
    <row r="5323" spans="2:2" x14ac:dyDescent="0.25">
      <c r="B5323"/>
    </row>
    <row r="5324" spans="2:2" x14ac:dyDescent="0.25">
      <c r="B5324"/>
    </row>
    <row r="5325" spans="2:2" x14ac:dyDescent="0.25">
      <c r="B5325"/>
    </row>
    <row r="5326" spans="2:2" x14ac:dyDescent="0.25">
      <c r="B5326"/>
    </row>
    <row r="5327" spans="2:2" x14ac:dyDescent="0.25">
      <c r="B5327"/>
    </row>
    <row r="5328" spans="2:2" x14ac:dyDescent="0.25">
      <c r="B5328"/>
    </row>
    <row r="5329" spans="2:2" x14ac:dyDescent="0.25">
      <c r="B5329"/>
    </row>
    <row r="5330" spans="2:2" x14ac:dyDescent="0.25">
      <c r="B5330"/>
    </row>
    <row r="5331" spans="2:2" x14ac:dyDescent="0.25">
      <c r="B5331"/>
    </row>
    <row r="5332" spans="2:2" x14ac:dyDescent="0.25">
      <c r="B5332"/>
    </row>
    <row r="5333" spans="2:2" x14ac:dyDescent="0.25">
      <c r="B5333"/>
    </row>
    <row r="5334" spans="2:2" x14ac:dyDescent="0.25">
      <c r="B5334"/>
    </row>
    <row r="5335" spans="2:2" x14ac:dyDescent="0.25">
      <c r="B5335"/>
    </row>
    <row r="5336" spans="2:2" x14ac:dyDescent="0.25">
      <c r="B5336"/>
    </row>
    <row r="5337" spans="2:2" x14ac:dyDescent="0.25">
      <c r="B5337"/>
    </row>
    <row r="5338" spans="2:2" x14ac:dyDescent="0.25">
      <c r="B5338"/>
    </row>
    <row r="5339" spans="2:2" x14ac:dyDescent="0.25">
      <c r="B5339"/>
    </row>
    <row r="5340" spans="2:2" x14ac:dyDescent="0.25">
      <c r="B5340"/>
    </row>
    <row r="5341" spans="2:2" x14ac:dyDescent="0.25">
      <c r="B5341"/>
    </row>
    <row r="5342" spans="2:2" x14ac:dyDescent="0.25">
      <c r="B5342"/>
    </row>
    <row r="5343" spans="2:2" x14ac:dyDescent="0.25">
      <c r="B5343"/>
    </row>
    <row r="5344" spans="2:2" x14ac:dyDescent="0.25">
      <c r="B5344"/>
    </row>
    <row r="5345" spans="2:2" x14ac:dyDescent="0.25">
      <c r="B5345"/>
    </row>
    <row r="5346" spans="2:2" x14ac:dyDescent="0.25">
      <c r="B5346"/>
    </row>
    <row r="5347" spans="2:2" x14ac:dyDescent="0.25">
      <c r="B5347"/>
    </row>
    <row r="5348" spans="2:2" x14ac:dyDescent="0.25">
      <c r="B5348"/>
    </row>
    <row r="5349" spans="2:2" x14ac:dyDescent="0.25">
      <c r="B5349"/>
    </row>
    <row r="5350" spans="2:2" x14ac:dyDescent="0.25">
      <c r="B5350"/>
    </row>
    <row r="5351" spans="2:2" x14ac:dyDescent="0.25">
      <c r="B5351"/>
    </row>
    <row r="5352" spans="2:2" x14ac:dyDescent="0.25">
      <c r="B5352"/>
    </row>
    <row r="5353" spans="2:2" x14ac:dyDescent="0.25">
      <c r="B5353"/>
    </row>
    <row r="5354" spans="2:2" x14ac:dyDescent="0.25">
      <c r="B5354"/>
    </row>
    <row r="5355" spans="2:2" x14ac:dyDescent="0.25">
      <c r="B5355"/>
    </row>
    <row r="5356" spans="2:2" x14ac:dyDescent="0.25">
      <c r="B5356"/>
    </row>
    <row r="5357" spans="2:2" x14ac:dyDescent="0.25">
      <c r="B5357"/>
    </row>
    <row r="5358" spans="2:2" x14ac:dyDescent="0.25">
      <c r="B5358"/>
    </row>
    <row r="5359" spans="2:2" x14ac:dyDescent="0.25">
      <c r="B5359"/>
    </row>
    <row r="5360" spans="2:2" x14ac:dyDescent="0.25">
      <c r="B5360"/>
    </row>
    <row r="5361" spans="2:2" x14ac:dyDescent="0.25">
      <c r="B5361"/>
    </row>
    <row r="5362" spans="2:2" x14ac:dyDescent="0.25">
      <c r="B5362"/>
    </row>
    <row r="5363" spans="2:2" x14ac:dyDescent="0.25">
      <c r="B5363"/>
    </row>
    <row r="5364" spans="2:2" x14ac:dyDescent="0.25">
      <c r="B5364"/>
    </row>
    <row r="5365" spans="2:2" x14ac:dyDescent="0.25">
      <c r="B5365"/>
    </row>
    <row r="5366" spans="2:2" x14ac:dyDescent="0.25">
      <c r="B5366"/>
    </row>
    <row r="5367" spans="2:2" x14ac:dyDescent="0.25">
      <c r="B5367"/>
    </row>
    <row r="5368" spans="2:2" x14ac:dyDescent="0.25">
      <c r="B5368"/>
    </row>
    <row r="5369" spans="2:2" x14ac:dyDescent="0.25">
      <c r="B5369"/>
    </row>
    <row r="5370" spans="2:2" x14ac:dyDescent="0.25">
      <c r="B5370"/>
    </row>
    <row r="5371" spans="2:2" x14ac:dyDescent="0.25">
      <c r="B5371"/>
    </row>
    <row r="5372" spans="2:2" x14ac:dyDescent="0.25">
      <c r="B5372"/>
    </row>
    <row r="5373" spans="2:2" x14ac:dyDescent="0.25">
      <c r="B5373"/>
    </row>
    <row r="5374" spans="2:2" x14ac:dyDescent="0.25">
      <c r="B5374"/>
    </row>
    <row r="5375" spans="2:2" x14ac:dyDescent="0.25">
      <c r="B5375"/>
    </row>
    <row r="5376" spans="2:2" x14ac:dyDescent="0.25">
      <c r="B5376"/>
    </row>
    <row r="5377" spans="2:2" x14ac:dyDescent="0.25">
      <c r="B5377"/>
    </row>
    <row r="5378" spans="2:2" x14ac:dyDescent="0.25">
      <c r="B5378"/>
    </row>
    <row r="5379" spans="2:2" x14ac:dyDescent="0.25">
      <c r="B5379"/>
    </row>
    <row r="5380" spans="2:2" x14ac:dyDescent="0.25">
      <c r="B5380"/>
    </row>
    <row r="5381" spans="2:2" x14ac:dyDescent="0.25">
      <c r="B5381"/>
    </row>
    <row r="5382" spans="2:2" x14ac:dyDescent="0.25">
      <c r="B5382"/>
    </row>
    <row r="5383" spans="2:2" x14ac:dyDescent="0.25">
      <c r="B5383"/>
    </row>
    <row r="5384" spans="2:2" x14ac:dyDescent="0.25">
      <c r="B5384"/>
    </row>
    <row r="5385" spans="2:2" x14ac:dyDescent="0.25">
      <c r="B5385"/>
    </row>
    <row r="5386" spans="2:2" x14ac:dyDescent="0.25">
      <c r="B5386"/>
    </row>
    <row r="5387" spans="2:2" x14ac:dyDescent="0.25">
      <c r="B5387"/>
    </row>
    <row r="5388" spans="2:2" x14ac:dyDescent="0.25">
      <c r="B5388"/>
    </row>
    <row r="5389" spans="2:2" x14ac:dyDescent="0.25">
      <c r="B5389"/>
    </row>
    <row r="5390" spans="2:2" x14ac:dyDescent="0.25">
      <c r="B5390"/>
    </row>
    <row r="5391" spans="2:2" x14ac:dyDescent="0.25">
      <c r="B5391"/>
    </row>
    <row r="5392" spans="2:2" x14ac:dyDescent="0.25">
      <c r="B5392"/>
    </row>
    <row r="5393" spans="2:2" x14ac:dyDescent="0.25">
      <c r="B5393"/>
    </row>
    <row r="5394" spans="2:2" x14ac:dyDescent="0.25">
      <c r="B5394"/>
    </row>
    <row r="5395" spans="2:2" x14ac:dyDescent="0.25">
      <c r="B5395"/>
    </row>
    <row r="5396" spans="2:2" x14ac:dyDescent="0.25">
      <c r="B5396"/>
    </row>
    <row r="5397" spans="2:2" x14ac:dyDescent="0.25">
      <c r="B5397"/>
    </row>
    <row r="5398" spans="2:2" x14ac:dyDescent="0.25">
      <c r="B5398"/>
    </row>
    <row r="5399" spans="2:2" x14ac:dyDescent="0.25">
      <c r="B5399"/>
    </row>
    <row r="5400" spans="2:2" x14ac:dyDescent="0.25">
      <c r="B5400"/>
    </row>
    <row r="5401" spans="2:2" x14ac:dyDescent="0.25">
      <c r="B5401"/>
    </row>
    <row r="5402" spans="2:2" x14ac:dyDescent="0.25">
      <c r="B5402"/>
    </row>
    <row r="5403" spans="2:2" x14ac:dyDescent="0.25">
      <c r="B5403"/>
    </row>
    <row r="5404" spans="2:2" x14ac:dyDescent="0.25">
      <c r="B5404"/>
    </row>
    <row r="5405" spans="2:2" x14ac:dyDescent="0.25">
      <c r="B5405"/>
    </row>
    <row r="5406" spans="2:2" x14ac:dyDescent="0.25">
      <c r="B5406"/>
    </row>
    <row r="5407" spans="2:2" x14ac:dyDescent="0.25">
      <c r="B5407"/>
    </row>
    <row r="5408" spans="2:2" x14ac:dyDescent="0.25">
      <c r="B5408"/>
    </row>
    <row r="5409" spans="2:2" x14ac:dyDescent="0.25">
      <c r="B5409"/>
    </row>
    <row r="5410" spans="2:2" x14ac:dyDescent="0.25">
      <c r="B5410"/>
    </row>
    <row r="5411" spans="2:2" x14ac:dyDescent="0.25">
      <c r="B5411"/>
    </row>
    <row r="5412" spans="2:2" x14ac:dyDescent="0.25">
      <c r="B5412"/>
    </row>
    <row r="5413" spans="2:2" x14ac:dyDescent="0.25">
      <c r="B5413"/>
    </row>
    <row r="5414" spans="2:2" x14ac:dyDescent="0.25">
      <c r="B5414"/>
    </row>
    <row r="5415" spans="2:2" x14ac:dyDescent="0.25">
      <c r="B5415"/>
    </row>
    <row r="5416" spans="2:2" x14ac:dyDescent="0.25">
      <c r="B5416"/>
    </row>
    <row r="5417" spans="2:2" x14ac:dyDescent="0.25">
      <c r="B5417"/>
    </row>
    <row r="5418" spans="2:2" x14ac:dyDescent="0.25">
      <c r="B5418"/>
    </row>
    <row r="5419" spans="2:2" x14ac:dyDescent="0.25">
      <c r="B5419"/>
    </row>
    <row r="5420" spans="2:2" x14ac:dyDescent="0.25">
      <c r="B5420"/>
    </row>
    <row r="5421" spans="2:2" x14ac:dyDescent="0.25">
      <c r="B5421"/>
    </row>
    <row r="5422" spans="2:2" x14ac:dyDescent="0.25">
      <c r="B5422"/>
    </row>
    <row r="5423" spans="2:2" x14ac:dyDescent="0.25">
      <c r="B5423"/>
    </row>
    <row r="5424" spans="2:2" x14ac:dyDescent="0.25">
      <c r="B5424"/>
    </row>
    <row r="5425" spans="2:2" x14ac:dyDescent="0.25">
      <c r="B5425"/>
    </row>
    <row r="5426" spans="2:2" x14ac:dyDescent="0.25">
      <c r="B5426"/>
    </row>
    <row r="5427" spans="2:2" x14ac:dyDescent="0.25">
      <c r="B5427"/>
    </row>
    <row r="5428" spans="2:2" x14ac:dyDescent="0.25">
      <c r="B5428"/>
    </row>
    <row r="5429" spans="2:2" x14ac:dyDescent="0.25">
      <c r="B5429"/>
    </row>
    <row r="5430" spans="2:2" x14ac:dyDescent="0.25">
      <c r="B5430"/>
    </row>
    <row r="5431" spans="2:2" x14ac:dyDescent="0.25">
      <c r="B5431"/>
    </row>
    <row r="5432" spans="2:2" x14ac:dyDescent="0.25">
      <c r="B5432"/>
    </row>
    <row r="5433" spans="2:2" x14ac:dyDescent="0.25">
      <c r="B5433"/>
    </row>
    <row r="5434" spans="2:2" x14ac:dyDescent="0.25">
      <c r="B5434"/>
    </row>
    <row r="5435" spans="2:2" x14ac:dyDescent="0.25">
      <c r="B5435"/>
    </row>
    <row r="5436" spans="2:2" x14ac:dyDescent="0.25">
      <c r="B5436"/>
    </row>
    <row r="5437" spans="2:2" x14ac:dyDescent="0.25">
      <c r="B5437"/>
    </row>
    <row r="5438" spans="2:2" x14ac:dyDescent="0.25">
      <c r="B5438"/>
    </row>
    <row r="5439" spans="2:2" x14ac:dyDescent="0.25">
      <c r="B5439"/>
    </row>
    <row r="5440" spans="2:2" x14ac:dyDescent="0.25">
      <c r="B5440"/>
    </row>
    <row r="5441" spans="2:2" x14ac:dyDescent="0.25">
      <c r="B5441"/>
    </row>
    <row r="5442" spans="2:2" x14ac:dyDescent="0.25">
      <c r="B5442"/>
    </row>
    <row r="5443" spans="2:2" x14ac:dyDescent="0.25">
      <c r="B5443"/>
    </row>
    <row r="5444" spans="2:2" x14ac:dyDescent="0.25">
      <c r="B5444"/>
    </row>
    <row r="5445" spans="2:2" x14ac:dyDescent="0.25">
      <c r="B5445"/>
    </row>
    <row r="5446" spans="2:2" x14ac:dyDescent="0.25">
      <c r="B5446"/>
    </row>
    <row r="5447" spans="2:2" x14ac:dyDescent="0.25">
      <c r="B5447"/>
    </row>
    <row r="5448" spans="2:2" x14ac:dyDescent="0.25">
      <c r="B5448"/>
    </row>
    <row r="5449" spans="2:2" x14ac:dyDescent="0.25">
      <c r="B5449"/>
    </row>
    <row r="5450" spans="2:2" x14ac:dyDescent="0.25">
      <c r="B5450"/>
    </row>
    <row r="5451" spans="2:2" x14ac:dyDescent="0.25">
      <c r="B5451"/>
    </row>
    <row r="5452" spans="2:2" x14ac:dyDescent="0.25">
      <c r="B5452"/>
    </row>
    <row r="5453" spans="2:2" x14ac:dyDescent="0.25">
      <c r="B5453"/>
    </row>
    <row r="5454" spans="2:2" x14ac:dyDescent="0.25">
      <c r="B5454"/>
    </row>
    <row r="5455" spans="2:2" x14ac:dyDescent="0.25">
      <c r="B5455"/>
    </row>
    <row r="5456" spans="2:2" x14ac:dyDescent="0.25">
      <c r="B5456"/>
    </row>
    <row r="5457" spans="2:2" x14ac:dyDescent="0.25">
      <c r="B5457"/>
    </row>
    <row r="5458" spans="2:2" x14ac:dyDescent="0.25">
      <c r="B5458"/>
    </row>
    <row r="5459" spans="2:2" x14ac:dyDescent="0.25">
      <c r="B5459"/>
    </row>
    <row r="5460" spans="2:2" x14ac:dyDescent="0.25">
      <c r="B5460"/>
    </row>
    <row r="5461" spans="2:2" x14ac:dyDescent="0.25">
      <c r="B5461"/>
    </row>
    <row r="5462" spans="2:2" x14ac:dyDescent="0.25">
      <c r="B5462"/>
    </row>
    <row r="5463" spans="2:2" x14ac:dyDescent="0.25">
      <c r="B5463"/>
    </row>
    <row r="5464" spans="2:2" x14ac:dyDescent="0.25">
      <c r="B5464"/>
    </row>
    <row r="5465" spans="2:2" x14ac:dyDescent="0.25">
      <c r="B5465"/>
    </row>
    <row r="5466" spans="2:2" x14ac:dyDescent="0.25">
      <c r="B5466"/>
    </row>
    <row r="5467" spans="2:2" x14ac:dyDescent="0.25">
      <c r="B5467"/>
    </row>
    <row r="5468" spans="2:2" x14ac:dyDescent="0.25">
      <c r="B5468"/>
    </row>
    <row r="5469" spans="2:2" x14ac:dyDescent="0.25">
      <c r="B5469"/>
    </row>
    <row r="5470" spans="2:2" x14ac:dyDescent="0.25">
      <c r="B5470"/>
    </row>
    <row r="5471" spans="2:2" x14ac:dyDescent="0.25">
      <c r="B5471"/>
    </row>
    <row r="5472" spans="2:2" x14ac:dyDescent="0.25">
      <c r="B5472"/>
    </row>
    <row r="5473" spans="2:2" x14ac:dyDescent="0.25">
      <c r="B5473"/>
    </row>
    <row r="5474" spans="2:2" x14ac:dyDescent="0.25">
      <c r="B5474"/>
    </row>
    <row r="5475" spans="2:2" x14ac:dyDescent="0.25">
      <c r="B5475"/>
    </row>
    <row r="5476" spans="2:2" x14ac:dyDescent="0.25">
      <c r="B5476"/>
    </row>
    <row r="5477" spans="2:2" x14ac:dyDescent="0.25">
      <c r="B5477"/>
    </row>
    <row r="5478" spans="2:2" x14ac:dyDescent="0.25">
      <c r="B5478"/>
    </row>
    <row r="5479" spans="2:2" x14ac:dyDescent="0.25">
      <c r="B5479"/>
    </row>
    <row r="5480" spans="2:2" x14ac:dyDescent="0.25">
      <c r="B5480"/>
    </row>
    <row r="5481" spans="2:2" x14ac:dyDescent="0.25">
      <c r="B5481"/>
    </row>
    <row r="5482" spans="2:2" x14ac:dyDescent="0.25">
      <c r="B5482"/>
    </row>
    <row r="5483" spans="2:2" x14ac:dyDescent="0.25">
      <c r="B5483"/>
    </row>
    <row r="5484" spans="2:2" x14ac:dyDescent="0.25">
      <c r="B5484"/>
    </row>
    <row r="5485" spans="2:2" x14ac:dyDescent="0.25">
      <c r="B5485"/>
    </row>
    <row r="5486" spans="2:2" x14ac:dyDescent="0.25">
      <c r="B5486"/>
    </row>
    <row r="5487" spans="2:2" x14ac:dyDescent="0.25">
      <c r="B5487"/>
    </row>
    <row r="5488" spans="2:2" x14ac:dyDescent="0.25">
      <c r="B5488"/>
    </row>
    <row r="5489" spans="2:2" x14ac:dyDescent="0.25">
      <c r="B5489"/>
    </row>
    <row r="5490" spans="2:2" x14ac:dyDescent="0.25">
      <c r="B5490"/>
    </row>
    <row r="5491" spans="2:2" x14ac:dyDescent="0.25">
      <c r="B5491"/>
    </row>
    <row r="5492" spans="2:2" x14ac:dyDescent="0.25">
      <c r="B5492"/>
    </row>
    <row r="5493" spans="2:2" x14ac:dyDescent="0.25">
      <c r="B5493"/>
    </row>
    <row r="5494" spans="2:2" x14ac:dyDescent="0.25">
      <c r="B5494"/>
    </row>
    <row r="5495" spans="2:2" x14ac:dyDescent="0.25">
      <c r="B5495"/>
    </row>
    <row r="5496" spans="2:2" x14ac:dyDescent="0.25">
      <c r="B5496"/>
    </row>
    <row r="5497" spans="2:2" x14ac:dyDescent="0.25">
      <c r="B5497"/>
    </row>
    <row r="5498" spans="2:2" x14ac:dyDescent="0.25">
      <c r="B5498"/>
    </row>
    <row r="5499" spans="2:2" x14ac:dyDescent="0.25">
      <c r="B5499"/>
    </row>
    <row r="5500" spans="2:2" x14ac:dyDescent="0.25">
      <c r="B5500"/>
    </row>
    <row r="5501" spans="2:2" x14ac:dyDescent="0.25">
      <c r="B5501"/>
    </row>
    <row r="5502" spans="2:2" x14ac:dyDescent="0.25">
      <c r="B5502"/>
    </row>
    <row r="5503" spans="2:2" x14ac:dyDescent="0.25">
      <c r="B5503"/>
    </row>
    <row r="5504" spans="2:2" x14ac:dyDescent="0.25">
      <c r="B5504"/>
    </row>
    <row r="5505" spans="2:2" x14ac:dyDescent="0.25">
      <c r="B5505"/>
    </row>
    <row r="5506" spans="2:2" x14ac:dyDescent="0.25">
      <c r="B5506"/>
    </row>
    <row r="5507" spans="2:2" x14ac:dyDescent="0.25">
      <c r="B5507"/>
    </row>
    <row r="5508" spans="2:2" x14ac:dyDescent="0.25">
      <c r="B5508"/>
    </row>
    <row r="5509" spans="2:2" x14ac:dyDescent="0.25">
      <c r="B5509"/>
    </row>
    <row r="5510" spans="2:2" x14ac:dyDescent="0.25">
      <c r="B5510"/>
    </row>
    <row r="5511" spans="2:2" x14ac:dyDescent="0.25">
      <c r="B5511"/>
    </row>
    <row r="5512" spans="2:2" x14ac:dyDescent="0.25">
      <c r="B5512"/>
    </row>
    <row r="5513" spans="2:2" x14ac:dyDescent="0.25">
      <c r="B5513"/>
    </row>
    <row r="5514" spans="2:2" x14ac:dyDescent="0.25">
      <c r="B5514"/>
    </row>
    <row r="5515" spans="2:2" x14ac:dyDescent="0.25">
      <c r="B5515"/>
    </row>
    <row r="5516" spans="2:2" x14ac:dyDescent="0.25">
      <c r="B5516"/>
    </row>
    <row r="5517" spans="2:2" x14ac:dyDescent="0.25">
      <c r="B5517"/>
    </row>
    <row r="5518" spans="2:2" x14ac:dyDescent="0.25">
      <c r="B5518"/>
    </row>
    <row r="5519" spans="2:2" x14ac:dyDescent="0.25">
      <c r="B5519"/>
    </row>
    <row r="5520" spans="2:2" x14ac:dyDescent="0.25">
      <c r="B5520"/>
    </row>
    <row r="5521" spans="2:2" x14ac:dyDescent="0.25">
      <c r="B5521"/>
    </row>
    <row r="5522" spans="2:2" x14ac:dyDescent="0.25">
      <c r="B5522"/>
    </row>
    <row r="5523" spans="2:2" x14ac:dyDescent="0.25">
      <c r="B5523"/>
    </row>
    <row r="5524" spans="2:2" x14ac:dyDescent="0.25">
      <c r="B5524"/>
    </row>
    <row r="5525" spans="2:2" x14ac:dyDescent="0.25">
      <c r="B5525"/>
    </row>
    <row r="5526" spans="2:2" x14ac:dyDescent="0.25">
      <c r="B5526"/>
    </row>
    <row r="5527" spans="2:2" x14ac:dyDescent="0.25">
      <c r="B5527"/>
    </row>
    <row r="5528" spans="2:2" x14ac:dyDescent="0.25">
      <c r="B5528"/>
    </row>
    <row r="5529" spans="2:2" x14ac:dyDescent="0.25">
      <c r="B5529"/>
    </row>
    <row r="5530" spans="2:2" x14ac:dyDescent="0.25">
      <c r="B5530"/>
    </row>
    <row r="5531" spans="2:2" x14ac:dyDescent="0.25">
      <c r="B5531"/>
    </row>
    <row r="5532" spans="2:2" x14ac:dyDescent="0.25">
      <c r="B5532"/>
    </row>
    <row r="5533" spans="2:2" x14ac:dyDescent="0.25">
      <c r="B5533"/>
    </row>
    <row r="5534" spans="2:2" x14ac:dyDescent="0.25">
      <c r="B5534"/>
    </row>
    <row r="5535" spans="2:2" x14ac:dyDescent="0.25">
      <c r="B5535"/>
    </row>
    <row r="5536" spans="2:2" x14ac:dyDescent="0.25">
      <c r="B5536"/>
    </row>
    <row r="5537" spans="2:2" x14ac:dyDescent="0.25">
      <c r="B5537"/>
    </row>
    <row r="5538" spans="2:2" x14ac:dyDescent="0.25">
      <c r="B5538"/>
    </row>
    <row r="5539" spans="2:2" x14ac:dyDescent="0.25">
      <c r="B5539"/>
    </row>
    <row r="5540" spans="2:2" x14ac:dyDescent="0.25">
      <c r="B5540"/>
    </row>
    <row r="5541" spans="2:2" x14ac:dyDescent="0.25">
      <c r="B5541"/>
    </row>
    <row r="5542" spans="2:2" x14ac:dyDescent="0.25">
      <c r="B5542"/>
    </row>
    <row r="5543" spans="2:2" x14ac:dyDescent="0.25">
      <c r="B5543"/>
    </row>
    <row r="5544" spans="2:2" x14ac:dyDescent="0.25">
      <c r="B5544"/>
    </row>
    <row r="5545" spans="2:2" x14ac:dyDescent="0.25">
      <c r="B5545"/>
    </row>
    <row r="5546" spans="2:2" x14ac:dyDescent="0.25">
      <c r="B5546"/>
    </row>
    <row r="5547" spans="2:2" x14ac:dyDescent="0.25">
      <c r="B5547"/>
    </row>
    <row r="5548" spans="2:2" x14ac:dyDescent="0.25">
      <c r="B5548"/>
    </row>
    <row r="5549" spans="2:2" x14ac:dyDescent="0.25">
      <c r="B5549"/>
    </row>
    <row r="5550" spans="2:2" x14ac:dyDescent="0.25">
      <c r="B5550"/>
    </row>
    <row r="5551" spans="2:2" x14ac:dyDescent="0.25">
      <c r="B5551"/>
    </row>
    <row r="5552" spans="2:2" x14ac:dyDescent="0.25">
      <c r="B5552"/>
    </row>
    <row r="5553" spans="2:2" x14ac:dyDescent="0.25">
      <c r="B5553"/>
    </row>
    <row r="5554" spans="2:2" x14ac:dyDescent="0.25">
      <c r="B5554"/>
    </row>
    <row r="5555" spans="2:2" x14ac:dyDescent="0.25">
      <c r="B5555"/>
    </row>
    <row r="5556" spans="2:2" x14ac:dyDescent="0.25">
      <c r="B5556"/>
    </row>
    <row r="5557" spans="2:2" x14ac:dyDescent="0.25">
      <c r="B5557"/>
    </row>
    <row r="5558" spans="2:2" x14ac:dyDescent="0.25">
      <c r="B5558"/>
    </row>
    <row r="5559" spans="2:2" x14ac:dyDescent="0.25">
      <c r="B5559"/>
    </row>
    <row r="5560" spans="2:2" x14ac:dyDescent="0.25">
      <c r="B5560"/>
    </row>
    <row r="5561" spans="2:2" x14ac:dyDescent="0.25">
      <c r="B5561"/>
    </row>
    <row r="5562" spans="2:2" x14ac:dyDescent="0.25">
      <c r="B5562"/>
    </row>
    <row r="5563" spans="2:2" x14ac:dyDescent="0.25">
      <c r="B5563"/>
    </row>
    <row r="5564" spans="2:2" x14ac:dyDescent="0.25">
      <c r="B5564"/>
    </row>
    <row r="5565" spans="2:2" x14ac:dyDescent="0.25">
      <c r="B5565"/>
    </row>
    <row r="5566" spans="2:2" x14ac:dyDescent="0.25">
      <c r="B5566"/>
    </row>
    <row r="5567" spans="2:2" x14ac:dyDescent="0.25">
      <c r="B5567"/>
    </row>
    <row r="5568" spans="2:2" x14ac:dyDescent="0.25">
      <c r="B5568"/>
    </row>
    <row r="5569" spans="2:2" x14ac:dyDescent="0.25">
      <c r="B5569"/>
    </row>
    <row r="5570" spans="2:2" x14ac:dyDescent="0.25">
      <c r="B5570"/>
    </row>
    <row r="5571" spans="2:2" x14ac:dyDescent="0.25">
      <c r="B5571"/>
    </row>
    <row r="5572" spans="2:2" x14ac:dyDescent="0.25">
      <c r="B5572"/>
    </row>
    <row r="5573" spans="2:2" x14ac:dyDescent="0.25">
      <c r="B5573"/>
    </row>
    <row r="5574" spans="2:2" x14ac:dyDescent="0.25">
      <c r="B5574"/>
    </row>
    <row r="5575" spans="2:2" x14ac:dyDescent="0.25">
      <c r="B5575"/>
    </row>
    <row r="5576" spans="2:2" x14ac:dyDescent="0.25">
      <c r="B5576"/>
    </row>
    <row r="5577" spans="2:2" x14ac:dyDescent="0.25">
      <c r="B5577"/>
    </row>
    <row r="5578" spans="2:2" x14ac:dyDescent="0.25">
      <c r="B5578"/>
    </row>
    <row r="5579" spans="2:2" x14ac:dyDescent="0.25">
      <c r="B5579"/>
    </row>
    <row r="5580" spans="2:2" x14ac:dyDescent="0.25">
      <c r="B5580"/>
    </row>
    <row r="5581" spans="2:2" x14ac:dyDescent="0.25">
      <c r="B5581"/>
    </row>
    <row r="5582" spans="2:2" x14ac:dyDescent="0.25">
      <c r="B5582"/>
    </row>
    <row r="5583" spans="2:2" x14ac:dyDescent="0.25">
      <c r="B5583"/>
    </row>
    <row r="5584" spans="2:2" x14ac:dyDescent="0.25">
      <c r="B5584"/>
    </row>
    <row r="5585" spans="2:2" x14ac:dyDescent="0.25">
      <c r="B5585"/>
    </row>
    <row r="5586" spans="2:2" x14ac:dyDescent="0.25">
      <c r="B5586"/>
    </row>
    <row r="5587" spans="2:2" x14ac:dyDescent="0.25">
      <c r="B5587"/>
    </row>
    <row r="5588" spans="2:2" x14ac:dyDescent="0.25">
      <c r="B5588"/>
    </row>
    <row r="5589" spans="2:2" x14ac:dyDescent="0.25">
      <c r="B5589"/>
    </row>
    <row r="5590" spans="2:2" x14ac:dyDescent="0.25">
      <c r="B5590"/>
    </row>
    <row r="5591" spans="2:2" x14ac:dyDescent="0.25">
      <c r="B5591"/>
    </row>
    <row r="5592" spans="2:2" x14ac:dyDescent="0.25">
      <c r="B5592"/>
    </row>
    <row r="5593" spans="2:2" x14ac:dyDescent="0.25">
      <c r="B5593"/>
    </row>
    <row r="5594" spans="2:2" x14ac:dyDescent="0.25">
      <c r="B5594"/>
    </row>
    <row r="5595" spans="2:2" x14ac:dyDescent="0.25">
      <c r="B5595"/>
    </row>
    <row r="5596" spans="2:2" x14ac:dyDescent="0.25">
      <c r="B5596"/>
    </row>
    <row r="5597" spans="2:2" x14ac:dyDescent="0.25">
      <c r="B5597"/>
    </row>
    <row r="5598" spans="2:2" x14ac:dyDescent="0.25">
      <c r="B5598"/>
    </row>
    <row r="5599" spans="2:2" x14ac:dyDescent="0.25">
      <c r="B5599"/>
    </row>
    <row r="5600" spans="2:2" x14ac:dyDescent="0.25">
      <c r="B5600"/>
    </row>
    <row r="5601" spans="2:2" x14ac:dyDescent="0.25">
      <c r="B5601"/>
    </row>
    <row r="5602" spans="2:2" x14ac:dyDescent="0.25">
      <c r="B5602"/>
    </row>
    <row r="5603" spans="2:2" x14ac:dyDescent="0.25">
      <c r="B5603"/>
    </row>
    <row r="5604" spans="2:2" x14ac:dyDescent="0.25">
      <c r="B5604"/>
    </row>
    <row r="5605" spans="2:2" x14ac:dyDescent="0.25">
      <c r="B5605"/>
    </row>
    <row r="5606" spans="2:2" x14ac:dyDescent="0.25">
      <c r="B5606"/>
    </row>
    <row r="5607" spans="2:2" x14ac:dyDescent="0.25">
      <c r="B5607"/>
    </row>
    <row r="5608" spans="2:2" x14ac:dyDescent="0.25">
      <c r="B5608"/>
    </row>
    <row r="5609" spans="2:2" x14ac:dyDescent="0.25">
      <c r="B5609"/>
    </row>
    <row r="5610" spans="2:2" x14ac:dyDescent="0.25">
      <c r="B5610"/>
    </row>
    <row r="5611" spans="2:2" x14ac:dyDescent="0.25">
      <c r="B5611"/>
    </row>
    <row r="5612" spans="2:2" x14ac:dyDescent="0.25">
      <c r="B5612"/>
    </row>
    <row r="5613" spans="2:2" x14ac:dyDescent="0.25">
      <c r="B5613"/>
    </row>
    <row r="5614" spans="2:2" x14ac:dyDescent="0.25">
      <c r="B5614"/>
    </row>
    <row r="5615" spans="2:2" x14ac:dyDescent="0.25">
      <c r="B5615"/>
    </row>
    <row r="5616" spans="2:2" x14ac:dyDescent="0.25">
      <c r="B5616"/>
    </row>
    <row r="5617" spans="2:2" x14ac:dyDescent="0.25">
      <c r="B5617"/>
    </row>
    <row r="5618" spans="2:2" x14ac:dyDescent="0.25">
      <c r="B5618"/>
    </row>
    <row r="5619" spans="2:2" x14ac:dyDescent="0.25">
      <c r="B5619"/>
    </row>
    <row r="5620" spans="2:2" x14ac:dyDescent="0.25">
      <c r="B5620"/>
    </row>
    <row r="5621" spans="2:2" x14ac:dyDescent="0.25">
      <c r="B5621"/>
    </row>
    <row r="5622" spans="2:2" x14ac:dyDescent="0.25">
      <c r="B5622"/>
    </row>
    <row r="5623" spans="2:2" x14ac:dyDescent="0.25">
      <c r="B5623"/>
    </row>
    <row r="5624" spans="2:2" x14ac:dyDescent="0.25">
      <c r="B5624"/>
    </row>
    <row r="5625" spans="2:2" x14ac:dyDescent="0.25">
      <c r="B5625"/>
    </row>
    <row r="5626" spans="2:2" x14ac:dyDescent="0.25">
      <c r="B5626"/>
    </row>
    <row r="5627" spans="2:2" x14ac:dyDescent="0.25">
      <c r="B5627"/>
    </row>
    <row r="5628" spans="2:2" x14ac:dyDescent="0.25">
      <c r="B5628"/>
    </row>
    <row r="5629" spans="2:2" x14ac:dyDescent="0.25">
      <c r="B5629"/>
    </row>
    <row r="5630" spans="2:2" x14ac:dyDescent="0.25">
      <c r="B5630"/>
    </row>
    <row r="5631" spans="2:2" x14ac:dyDescent="0.25">
      <c r="B5631"/>
    </row>
    <row r="5632" spans="2:2" x14ac:dyDescent="0.25">
      <c r="B5632"/>
    </row>
    <row r="5633" spans="2:2" x14ac:dyDescent="0.25">
      <c r="B5633"/>
    </row>
    <row r="5634" spans="2:2" x14ac:dyDescent="0.25">
      <c r="B5634"/>
    </row>
    <row r="5635" spans="2:2" x14ac:dyDescent="0.25">
      <c r="B5635"/>
    </row>
    <row r="5636" spans="2:2" x14ac:dyDescent="0.25">
      <c r="B5636"/>
    </row>
    <row r="5637" spans="2:2" x14ac:dyDescent="0.25">
      <c r="B5637"/>
    </row>
    <row r="5638" spans="2:2" x14ac:dyDescent="0.25">
      <c r="B5638"/>
    </row>
    <row r="5639" spans="2:2" x14ac:dyDescent="0.25">
      <c r="B5639"/>
    </row>
    <row r="5640" spans="2:2" x14ac:dyDescent="0.25">
      <c r="B5640"/>
    </row>
    <row r="5641" spans="2:2" x14ac:dyDescent="0.25">
      <c r="B5641"/>
    </row>
    <row r="5642" spans="2:2" x14ac:dyDescent="0.25">
      <c r="B5642"/>
    </row>
    <row r="5643" spans="2:2" x14ac:dyDescent="0.25">
      <c r="B5643"/>
    </row>
    <row r="5644" spans="2:2" x14ac:dyDescent="0.25">
      <c r="B5644"/>
    </row>
    <row r="5645" spans="2:2" x14ac:dyDescent="0.25">
      <c r="B5645"/>
    </row>
    <row r="5646" spans="2:2" x14ac:dyDescent="0.25">
      <c r="B5646"/>
    </row>
    <row r="5647" spans="2:2" x14ac:dyDescent="0.25">
      <c r="B5647"/>
    </row>
    <row r="5648" spans="2:2" x14ac:dyDescent="0.25">
      <c r="B5648"/>
    </row>
    <row r="5649" spans="2:2" x14ac:dyDescent="0.25">
      <c r="B5649"/>
    </row>
    <row r="5650" spans="2:2" x14ac:dyDescent="0.25">
      <c r="B5650"/>
    </row>
    <row r="5651" spans="2:2" x14ac:dyDescent="0.25">
      <c r="B5651"/>
    </row>
    <row r="5652" spans="2:2" x14ac:dyDescent="0.25">
      <c r="B5652"/>
    </row>
    <row r="5653" spans="2:2" x14ac:dyDescent="0.25">
      <c r="B5653"/>
    </row>
    <row r="5654" spans="2:2" x14ac:dyDescent="0.25">
      <c r="B5654"/>
    </row>
    <row r="5655" spans="2:2" x14ac:dyDescent="0.25">
      <c r="B5655"/>
    </row>
    <row r="5656" spans="2:2" x14ac:dyDescent="0.25">
      <c r="B5656"/>
    </row>
    <row r="5657" spans="2:2" x14ac:dyDescent="0.25">
      <c r="B5657"/>
    </row>
    <row r="5658" spans="2:2" x14ac:dyDescent="0.25">
      <c r="B5658"/>
    </row>
    <row r="5659" spans="2:2" x14ac:dyDescent="0.25">
      <c r="B5659"/>
    </row>
    <row r="5660" spans="2:2" x14ac:dyDescent="0.25">
      <c r="B5660"/>
    </row>
    <row r="5661" spans="2:2" x14ac:dyDescent="0.25">
      <c r="B5661"/>
    </row>
    <row r="5662" spans="2:2" x14ac:dyDescent="0.25">
      <c r="B5662"/>
    </row>
    <row r="5663" spans="2:2" x14ac:dyDescent="0.25">
      <c r="B5663"/>
    </row>
    <row r="5664" spans="2:2" x14ac:dyDescent="0.25">
      <c r="B5664"/>
    </row>
    <row r="5665" spans="2:2" x14ac:dyDescent="0.25">
      <c r="B5665"/>
    </row>
    <row r="5666" spans="2:2" x14ac:dyDescent="0.25">
      <c r="B5666"/>
    </row>
    <row r="5667" spans="2:2" x14ac:dyDescent="0.25">
      <c r="B5667"/>
    </row>
    <row r="5668" spans="2:2" x14ac:dyDescent="0.25">
      <c r="B5668"/>
    </row>
    <row r="5669" spans="2:2" x14ac:dyDescent="0.25">
      <c r="B5669"/>
    </row>
    <row r="5670" spans="2:2" x14ac:dyDescent="0.25">
      <c r="B5670"/>
    </row>
    <row r="5671" spans="2:2" x14ac:dyDescent="0.25">
      <c r="B5671"/>
    </row>
    <row r="5672" spans="2:2" x14ac:dyDescent="0.25">
      <c r="B5672"/>
    </row>
    <row r="5673" spans="2:2" x14ac:dyDescent="0.25">
      <c r="B5673"/>
    </row>
    <row r="5674" spans="2:2" x14ac:dyDescent="0.25">
      <c r="B5674"/>
    </row>
    <row r="5675" spans="2:2" x14ac:dyDescent="0.25">
      <c r="B5675"/>
    </row>
    <row r="5676" spans="2:2" x14ac:dyDescent="0.25">
      <c r="B5676"/>
    </row>
    <row r="5677" spans="2:2" x14ac:dyDescent="0.25">
      <c r="B5677"/>
    </row>
    <row r="5678" spans="2:2" x14ac:dyDescent="0.25">
      <c r="B5678"/>
    </row>
    <row r="5679" spans="2:2" x14ac:dyDescent="0.25">
      <c r="B5679"/>
    </row>
    <row r="5680" spans="2:2" x14ac:dyDescent="0.25">
      <c r="B5680"/>
    </row>
    <row r="5681" spans="2:2" x14ac:dyDescent="0.25">
      <c r="B5681"/>
    </row>
    <row r="5682" spans="2:2" x14ac:dyDescent="0.25">
      <c r="B5682"/>
    </row>
    <row r="5683" spans="2:2" x14ac:dyDescent="0.25">
      <c r="B5683"/>
    </row>
    <row r="5684" spans="2:2" x14ac:dyDescent="0.25">
      <c r="B5684"/>
    </row>
    <row r="5685" spans="2:2" x14ac:dyDescent="0.25">
      <c r="B5685"/>
    </row>
    <row r="5686" spans="2:2" x14ac:dyDescent="0.25">
      <c r="B5686"/>
    </row>
    <row r="5687" spans="2:2" x14ac:dyDescent="0.25">
      <c r="B5687"/>
    </row>
    <row r="5688" spans="2:2" x14ac:dyDescent="0.25">
      <c r="B5688"/>
    </row>
    <row r="5689" spans="2:2" x14ac:dyDescent="0.25">
      <c r="B5689"/>
    </row>
    <row r="5690" spans="2:2" x14ac:dyDescent="0.25">
      <c r="B5690"/>
    </row>
    <row r="5691" spans="2:2" x14ac:dyDescent="0.25">
      <c r="B5691"/>
    </row>
    <row r="5692" spans="2:2" x14ac:dyDescent="0.25">
      <c r="B5692"/>
    </row>
    <row r="5693" spans="2:2" x14ac:dyDescent="0.25">
      <c r="B5693"/>
    </row>
    <row r="5694" spans="2:2" x14ac:dyDescent="0.25">
      <c r="B5694"/>
    </row>
    <row r="5695" spans="2:2" x14ac:dyDescent="0.25">
      <c r="B5695"/>
    </row>
    <row r="5696" spans="2:2" x14ac:dyDescent="0.25">
      <c r="B5696"/>
    </row>
    <row r="5697" spans="2:2" x14ac:dyDescent="0.25">
      <c r="B5697"/>
    </row>
    <row r="5698" spans="2:2" x14ac:dyDescent="0.25">
      <c r="B5698"/>
    </row>
    <row r="5699" spans="2:2" x14ac:dyDescent="0.25">
      <c r="B5699"/>
    </row>
    <row r="5700" spans="2:2" x14ac:dyDescent="0.25">
      <c r="B5700"/>
    </row>
    <row r="5701" spans="2:2" x14ac:dyDescent="0.25">
      <c r="B5701"/>
    </row>
    <row r="5702" spans="2:2" x14ac:dyDescent="0.25">
      <c r="B5702"/>
    </row>
    <row r="5703" spans="2:2" x14ac:dyDescent="0.25">
      <c r="B5703"/>
    </row>
    <row r="5704" spans="2:2" x14ac:dyDescent="0.25">
      <c r="B5704"/>
    </row>
    <row r="5705" spans="2:2" x14ac:dyDescent="0.25">
      <c r="B5705"/>
    </row>
    <row r="5706" spans="2:2" x14ac:dyDescent="0.25">
      <c r="B5706"/>
    </row>
    <row r="5707" spans="2:2" x14ac:dyDescent="0.25">
      <c r="B5707"/>
    </row>
    <row r="5708" spans="2:2" x14ac:dyDescent="0.25">
      <c r="B5708"/>
    </row>
    <row r="5709" spans="2:2" x14ac:dyDescent="0.25">
      <c r="B5709"/>
    </row>
    <row r="5710" spans="2:2" x14ac:dyDescent="0.25">
      <c r="B5710"/>
    </row>
    <row r="5711" spans="2:2" x14ac:dyDescent="0.25">
      <c r="B5711"/>
    </row>
    <row r="5712" spans="2:2" x14ac:dyDescent="0.25">
      <c r="B5712"/>
    </row>
    <row r="5713" spans="2:2" x14ac:dyDescent="0.25">
      <c r="B5713"/>
    </row>
    <row r="5714" spans="2:2" x14ac:dyDescent="0.25">
      <c r="B5714"/>
    </row>
    <row r="5715" spans="2:2" x14ac:dyDescent="0.25">
      <c r="B5715"/>
    </row>
    <row r="5716" spans="2:2" x14ac:dyDescent="0.25">
      <c r="B5716"/>
    </row>
    <row r="5717" spans="2:2" x14ac:dyDescent="0.25">
      <c r="B5717"/>
    </row>
    <row r="5718" spans="2:2" x14ac:dyDescent="0.25">
      <c r="B5718"/>
    </row>
    <row r="5719" spans="2:2" x14ac:dyDescent="0.25">
      <c r="B5719"/>
    </row>
    <row r="5720" spans="2:2" x14ac:dyDescent="0.25">
      <c r="B5720"/>
    </row>
    <row r="5721" spans="2:2" x14ac:dyDescent="0.25">
      <c r="B5721"/>
    </row>
    <row r="5722" spans="2:2" x14ac:dyDescent="0.25">
      <c r="B5722"/>
    </row>
    <row r="5723" spans="2:2" x14ac:dyDescent="0.25">
      <c r="B5723"/>
    </row>
    <row r="5724" spans="2:2" x14ac:dyDescent="0.25">
      <c r="B5724"/>
    </row>
    <row r="5725" spans="2:2" x14ac:dyDescent="0.25">
      <c r="B5725"/>
    </row>
    <row r="5726" spans="2:2" x14ac:dyDescent="0.25">
      <c r="B5726"/>
    </row>
    <row r="5727" spans="2:2" x14ac:dyDescent="0.25">
      <c r="B5727"/>
    </row>
    <row r="5728" spans="2:2" x14ac:dyDescent="0.25">
      <c r="B5728"/>
    </row>
    <row r="5729" spans="2:2" x14ac:dyDescent="0.25">
      <c r="B5729"/>
    </row>
    <row r="5730" spans="2:2" x14ac:dyDescent="0.25">
      <c r="B5730"/>
    </row>
    <row r="5731" spans="2:2" x14ac:dyDescent="0.25">
      <c r="B5731"/>
    </row>
    <row r="5732" spans="2:2" x14ac:dyDescent="0.25">
      <c r="B5732"/>
    </row>
    <row r="5733" spans="2:2" x14ac:dyDescent="0.25">
      <c r="B5733"/>
    </row>
    <row r="5734" spans="2:2" x14ac:dyDescent="0.25">
      <c r="B5734"/>
    </row>
    <row r="5735" spans="2:2" x14ac:dyDescent="0.25">
      <c r="B5735"/>
    </row>
    <row r="5736" spans="2:2" x14ac:dyDescent="0.25">
      <c r="B5736"/>
    </row>
    <row r="5737" spans="2:2" x14ac:dyDescent="0.25">
      <c r="B5737"/>
    </row>
    <row r="5738" spans="2:2" x14ac:dyDescent="0.25">
      <c r="B5738"/>
    </row>
    <row r="5739" spans="2:2" x14ac:dyDescent="0.25">
      <c r="B5739"/>
    </row>
    <row r="5740" spans="2:2" x14ac:dyDescent="0.25">
      <c r="B5740"/>
    </row>
    <row r="5741" spans="2:2" x14ac:dyDescent="0.25">
      <c r="B5741"/>
    </row>
    <row r="5742" spans="2:2" x14ac:dyDescent="0.25">
      <c r="B5742"/>
    </row>
    <row r="5743" spans="2:2" x14ac:dyDescent="0.25">
      <c r="B5743"/>
    </row>
    <row r="5744" spans="2:2" x14ac:dyDescent="0.25">
      <c r="B5744"/>
    </row>
    <row r="5745" spans="2:2" x14ac:dyDescent="0.25">
      <c r="B5745"/>
    </row>
    <row r="5746" spans="2:2" x14ac:dyDescent="0.25">
      <c r="B5746"/>
    </row>
    <row r="5747" spans="2:2" x14ac:dyDescent="0.25">
      <c r="B5747"/>
    </row>
    <row r="5748" spans="2:2" x14ac:dyDescent="0.25">
      <c r="B5748"/>
    </row>
    <row r="5749" spans="2:2" x14ac:dyDescent="0.25">
      <c r="B5749"/>
    </row>
    <row r="5750" spans="2:2" x14ac:dyDescent="0.25">
      <c r="B5750"/>
    </row>
    <row r="5751" spans="2:2" x14ac:dyDescent="0.25">
      <c r="B5751"/>
    </row>
    <row r="5752" spans="2:2" x14ac:dyDescent="0.25">
      <c r="B5752"/>
    </row>
    <row r="5753" spans="2:2" x14ac:dyDescent="0.25">
      <c r="B5753"/>
    </row>
    <row r="5754" spans="2:2" x14ac:dyDescent="0.25">
      <c r="B5754"/>
    </row>
    <row r="5755" spans="2:2" x14ac:dyDescent="0.25">
      <c r="B5755"/>
    </row>
    <row r="5756" spans="2:2" x14ac:dyDescent="0.25">
      <c r="B5756"/>
    </row>
    <row r="5757" spans="2:2" x14ac:dyDescent="0.25">
      <c r="B5757"/>
    </row>
    <row r="5758" spans="2:2" x14ac:dyDescent="0.25">
      <c r="B5758"/>
    </row>
    <row r="5759" spans="2:2" x14ac:dyDescent="0.25">
      <c r="B5759"/>
    </row>
    <row r="5760" spans="2:2" x14ac:dyDescent="0.25">
      <c r="B5760"/>
    </row>
    <row r="5761" spans="2:2" x14ac:dyDescent="0.25">
      <c r="B5761"/>
    </row>
    <row r="5762" spans="2:2" x14ac:dyDescent="0.25">
      <c r="B5762"/>
    </row>
    <row r="5763" spans="2:2" x14ac:dyDescent="0.25">
      <c r="B5763"/>
    </row>
    <row r="5764" spans="2:2" x14ac:dyDescent="0.25">
      <c r="B5764"/>
    </row>
    <row r="5765" spans="2:2" x14ac:dyDescent="0.25">
      <c r="B5765"/>
    </row>
    <row r="5766" spans="2:2" x14ac:dyDescent="0.25">
      <c r="B5766"/>
    </row>
    <row r="5767" spans="2:2" x14ac:dyDescent="0.25">
      <c r="B5767"/>
    </row>
    <row r="5768" spans="2:2" x14ac:dyDescent="0.25">
      <c r="B5768"/>
    </row>
    <row r="5769" spans="2:2" x14ac:dyDescent="0.25">
      <c r="B5769"/>
    </row>
    <row r="5770" spans="2:2" x14ac:dyDescent="0.25">
      <c r="B5770"/>
    </row>
    <row r="5771" spans="2:2" x14ac:dyDescent="0.25">
      <c r="B5771"/>
    </row>
    <row r="5772" spans="2:2" x14ac:dyDescent="0.25">
      <c r="B5772"/>
    </row>
    <row r="5773" spans="2:2" x14ac:dyDescent="0.25">
      <c r="B5773"/>
    </row>
    <row r="5774" spans="2:2" x14ac:dyDescent="0.25">
      <c r="B5774"/>
    </row>
    <row r="5775" spans="2:2" x14ac:dyDescent="0.25">
      <c r="B5775"/>
    </row>
    <row r="5776" spans="2:2" x14ac:dyDescent="0.25">
      <c r="B5776"/>
    </row>
    <row r="5777" spans="2:2" x14ac:dyDescent="0.25">
      <c r="B5777"/>
    </row>
    <row r="5778" spans="2:2" x14ac:dyDescent="0.25">
      <c r="B5778"/>
    </row>
    <row r="5779" spans="2:2" x14ac:dyDescent="0.25">
      <c r="B5779"/>
    </row>
    <row r="5780" spans="2:2" x14ac:dyDescent="0.25">
      <c r="B5780"/>
    </row>
    <row r="5781" spans="2:2" x14ac:dyDescent="0.25">
      <c r="B5781"/>
    </row>
    <row r="5782" spans="2:2" x14ac:dyDescent="0.25">
      <c r="B5782"/>
    </row>
    <row r="5783" spans="2:2" x14ac:dyDescent="0.25">
      <c r="B5783"/>
    </row>
    <row r="5784" spans="2:2" x14ac:dyDescent="0.25">
      <c r="B5784"/>
    </row>
    <row r="5785" spans="2:2" x14ac:dyDescent="0.25">
      <c r="B5785"/>
    </row>
    <row r="5786" spans="2:2" x14ac:dyDescent="0.25">
      <c r="B5786"/>
    </row>
    <row r="5787" spans="2:2" x14ac:dyDescent="0.25">
      <c r="B5787"/>
    </row>
    <row r="5788" spans="2:2" x14ac:dyDescent="0.25">
      <c r="B5788"/>
    </row>
    <row r="5789" spans="2:2" x14ac:dyDescent="0.25">
      <c r="B5789"/>
    </row>
    <row r="5790" spans="2:2" x14ac:dyDescent="0.25">
      <c r="B5790"/>
    </row>
    <row r="5791" spans="2:2" x14ac:dyDescent="0.25">
      <c r="B5791"/>
    </row>
    <row r="5792" spans="2:2" x14ac:dyDescent="0.25">
      <c r="B5792"/>
    </row>
    <row r="5793" spans="2:2" x14ac:dyDescent="0.25">
      <c r="B5793"/>
    </row>
    <row r="5794" spans="2:2" x14ac:dyDescent="0.25">
      <c r="B5794"/>
    </row>
    <row r="5795" spans="2:2" x14ac:dyDescent="0.25">
      <c r="B5795"/>
    </row>
    <row r="5796" spans="2:2" x14ac:dyDescent="0.25">
      <c r="B5796"/>
    </row>
    <row r="5797" spans="2:2" x14ac:dyDescent="0.25">
      <c r="B5797"/>
    </row>
    <row r="5798" spans="2:2" x14ac:dyDescent="0.25">
      <c r="B5798"/>
    </row>
    <row r="5799" spans="2:2" x14ac:dyDescent="0.25">
      <c r="B5799"/>
    </row>
    <row r="5800" spans="2:2" x14ac:dyDescent="0.25">
      <c r="B5800"/>
    </row>
    <row r="5801" spans="2:2" x14ac:dyDescent="0.25">
      <c r="B5801"/>
    </row>
    <row r="5802" spans="2:2" x14ac:dyDescent="0.25">
      <c r="B5802"/>
    </row>
    <row r="5803" spans="2:2" x14ac:dyDescent="0.25">
      <c r="B5803"/>
    </row>
    <row r="5804" spans="2:2" x14ac:dyDescent="0.25">
      <c r="B5804"/>
    </row>
    <row r="5805" spans="2:2" x14ac:dyDescent="0.25">
      <c r="B5805"/>
    </row>
    <row r="5806" spans="2:2" x14ac:dyDescent="0.25">
      <c r="B5806"/>
    </row>
    <row r="5807" spans="2:2" x14ac:dyDescent="0.25">
      <c r="B5807"/>
    </row>
    <row r="5808" spans="2:2" x14ac:dyDescent="0.25">
      <c r="B5808"/>
    </row>
    <row r="5809" spans="2:2" x14ac:dyDescent="0.25">
      <c r="B5809"/>
    </row>
    <row r="5810" spans="2:2" x14ac:dyDescent="0.25">
      <c r="B5810"/>
    </row>
    <row r="5811" spans="2:2" x14ac:dyDescent="0.25">
      <c r="B5811"/>
    </row>
    <row r="5812" spans="2:2" x14ac:dyDescent="0.25">
      <c r="B5812"/>
    </row>
    <row r="5813" spans="2:2" x14ac:dyDescent="0.25">
      <c r="B5813"/>
    </row>
    <row r="5814" spans="2:2" x14ac:dyDescent="0.25">
      <c r="B5814"/>
    </row>
    <row r="5815" spans="2:2" x14ac:dyDescent="0.25">
      <c r="B5815"/>
    </row>
    <row r="5816" spans="2:2" x14ac:dyDescent="0.25">
      <c r="B5816"/>
    </row>
    <row r="5817" spans="2:2" x14ac:dyDescent="0.25">
      <c r="B5817"/>
    </row>
    <row r="5818" spans="2:2" x14ac:dyDescent="0.25">
      <c r="B5818"/>
    </row>
    <row r="5819" spans="2:2" x14ac:dyDescent="0.25">
      <c r="B5819"/>
    </row>
    <row r="5820" spans="2:2" x14ac:dyDescent="0.25">
      <c r="B5820"/>
    </row>
    <row r="5821" spans="2:2" x14ac:dyDescent="0.25">
      <c r="B5821"/>
    </row>
    <row r="5822" spans="2:2" x14ac:dyDescent="0.25">
      <c r="B5822"/>
    </row>
    <row r="5823" spans="2:2" x14ac:dyDescent="0.25">
      <c r="B5823"/>
    </row>
    <row r="5824" spans="2:2" x14ac:dyDescent="0.25">
      <c r="B5824"/>
    </row>
    <row r="5825" spans="2:2" x14ac:dyDescent="0.25">
      <c r="B5825"/>
    </row>
    <row r="5826" spans="2:2" x14ac:dyDescent="0.25">
      <c r="B5826"/>
    </row>
    <row r="5827" spans="2:2" x14ac:dyDescent="0.25">
      <c r="B5827"/>
    </row>
    <row r="5828" spans="2:2" x14ac:dyDescent="0.25">
      <c r="B5828"/>
    </row>
    <row r="5829" spans="2:2" x14ac:dyDescent="0.25">
      <c r="B5829"/>
    </row>
    <row r="5830" spans="2:2" x14ac:dyDescent="0.25">
      <c r="B5830"/>
    </row>
    <row r="5831" spans="2:2" x14ac:dyDescent="0.25">
      <c r="B5831"/>
    </row>
    <row r="5832" spans="2:2" x14ac:dyDescent="0.25">
      <c r="B5832"/>
    </row>
    <row r="5833" spans="2:2" x14ac:dyDescent="0.25">
      <c r="B5833"/>
    </row>
    <row r="5834" spans="2:2" x14ac:dyDescent="0.25">
      <c r="B5834"/>
    </row>
    <row r="5835" spans="2:2" x14ac:dyDescent="0.25">
      <c r="B5835"/>
    </row>
    <row r="5836" spans="2:2" x14ac:dyDescent="0.25">
      <c r="B5836"/>
    </row>
    <row r="5837" spans="2:2" x14ac:dyDescent="0.25">
      <c r="B5837"/>
    </row>
    <row r="5838" spans="2:2" x14ac:dyDescent="0.25">
      <c r="B5838"/>
    </row>
    <row r="5839" spans="2:2" x14ac:dyDescent="0.25">
      <c r="B5839"/>
    </row>
    <row r="5840" spans="2:2" x14ac:dyDescent="0.25">
      <c r="B5840"/>
    </row>
    <row r="5841" spans="2:2" x14ac:dyDescent="0.25">
      <c r="B5841"/>
    </row>
    <row r="5842" spans="2:2" x14ac:dyDescent="0.25">
      <c r="B5842"/>
    </row>
    <row r="5843" spans="2:2" x14ac:dyDescent="0.25">
      <c r="B5843"/>
    </row>
    <row r="5844" spans="2:2" x14ac:dyDescent="0.25">
      <c r="B5844"/>
    </row>
    <row r="5845" spans="2:2" x14ac:dyDescent="0.25">
      <c r="B5845"/>
    </row>
    <row r="5846" spans="2:2" x14ac:dyDescent="0.25">
      <c r="B5846"/>
    </row>
    <row r="5847" spans="2:2" x14ac:dyDescent="0.25">
      <c r="B5847"/>
    </row>
    <row r="5848" spans="2:2" x14ac:dyDescent="0.25">
      <c r="B5848"/>
    </row>
    <row r="5849" spans="2:2" x14ac:dyDescent="0.25">
      <c r="B5849"/>
    </row>
    <row r="5850" spans="2:2" x14ac:dyDescent="0.25">
      <c r="B5850"/>
    </row>
    <row r="5851" spans="2:2" x14ac:dyDescent="0.25">
      <c r="B5851"/>
    </row>
    <row r="5852" spans="2:2" x14ac:dyDescent="0.25">
      <c r="B5852"/>
    </row>
    <row r="5853" spans="2:2" x14ac:dyDescent="0.25">
      <c r="B5853"/>
    </row>
    <row r="5854" spans="2:2" x14ac:dyDescent="0.25">
      <c r="B5854"/>
    </row>
    <row r="5855" spans="2:2" x14ac:dyDescent="0.25">
      <c r="B5855"/>
    </row>
    <row r="5856" spans="2:2" x14ac:dyDescent="0.25">
      <c r="B5856"/>
    </row>
    <row r="5857" spans="2:2" x14ac:dyDescent="0.25">
      <c r="B5857"/>
    </row>
    <row r="5858" spans="2:2" x14ac:dyDescent="0.25">
      <c r="B5858"/>
    </row>
    <row r="5859" spans="2:2" x14ac:dyDescent="0.25">
      <c r="B5859"/>
    </row>
    <row r="5860" spans="2:2" x14ac:dyDescent="0.25">
      <c r="B5860"/>
    </row>
    <row r="5861" spans="2:2" x14ac:dyDescent="0.25">
      <c r="B5861"/>
    </row>
    <row r="5862" spans="2:2" x14ac:dyDescent="0.25">
      <c r="B5862"/>
    </row>
    <row r="5863" spans="2:2" x14ac:dyDescent="0.25">
      <c r="B5863"/>
    </row>
    <row r="5864" spans="2:2" x14ac:dyDescent="0.25">
      <c r="B5864"/>
    </row>
    <row r="5865" spans="2:2" x14ac:dyDescent="0.25">
      <c r="B5865"/>
    </row>
    <row r="5866" spans="2:2" x14ac:dyDescent="0.25">
      <c r="B5866"/>
    </row>
    <row r="5867" spans="2:2" x14ac:dyDescent="0.25">
      <c r="B5867"/>
    </row>
    <row r="5868" spans="2:2" x14ac:dyDescent="0.25">
      <c r="B5868"/>
    </row>
    <row r="5869" spans="2:2" x14ac:dyDescent="0.25">
      <c r="B5869"/>
    </row>
    <row r="5870" spans="2:2" x14ac:dyDescent="0.25">
      <c r="B5870"/>
    </row>
    <row r="5871" spans="2:2" x14ac:dyDescent="0.25">
      <c r="B5871"/>
    </row>
    <row r="5872" spans="2:2" x14ac:dyDescent="0.25">
      <c r="B5872"/>
    </row>
    <row r="5873" spans="2:2" x14ac:dyDescent="0.25">
      <c r="B5873"/>
    </row>
    <row r="5874" spans="2:2" x14ac:dyDescent="0.25">
      <c r="B5874"/>
    </row>
    <row r="5875" spans="2:2" x14ac:dyDescent="0.25">
      <c r="B5875"/>
    </row>
    <row r="5876" spans="2:2" x14ac:dyDescent="0.25">
      <c r="B5876"/>
    </row>
    <row r="5877" spans="2:2" x14ac:dyDescent="0.25">
      <c r="B5877"/>
    </row>
    <row r="5878" spans="2:2" x14ac:dyDescent="0.25">
      <c r="B5878"/>
    </row>
    <row r="5879" spans="2:2" x14ac:dyDescent="0.25">
      <c r="B5879"/>
    </row>
    <row r="5880" spans="2:2" x14ac:dyDescent="0.25">
      <c r="B5880"/>
    </row>
    <row r="5881" spans="2:2" x14ac:dyDescent="0.25">
      <c r="B5881"/>
    </row>
    <row r="5882" spans="2:2" x14ac:dyDescent="0.25">
      <c r="B5882"/>
    </row>
    <row r="5883" spans="2:2" x14ac:dyDescent="0.25">
      <c r="B5883"/>
    </row>
    <row r="5884" spans="2:2" x14ac:dyDescent="0.25">
      <c r="B5884"/>
    </row>
    <row r="5885" spans="2:2" x14ac:dyDescent="0.25">
      <c r="B5885"/>
    </row>
    <row r="5886" spans="2:2" x14ac:dyDescent="0.25">
      <c r="B5886"/>
    </row>
    <row r="5887" spans="2:2" x14ac:dyDescent="0.25">
      <c r="B5887"/>
    </row>
    <row r="5888" spans="2:2" x14ac:dyDescent="0.25">
      <c r="B5888"/>
    </row>
    <row r="5889" spans="2:2" x14ac:dyDescent="0.25">
      <c r="B5889"/>
    </row>
    <row r="5890" spans="2:2" x14ac:dyDescent="0.25">
      <c r="B5890"/>
    </row>
    <row r="5891" spans="2:2" x14ac:dyDescent="0.25">
      <c r="B5891"/>
    </row>
    <row r="5892" spans="2:2" x14ac:dyDescent="0.25">
      <c r="B5892"/>
    </row>
    <row r="5893" spans="2:2" x14ac:dyDescent="0.25">
      <c r="B5893"/>
    </row>
    <row r="5894" spans="2:2" x14ac:dyDescent="0.25">
      <c r="B5894"/>
    </row>
    <row r="5895" spans="2:2" x14ac:dyDescent="0.25">
      <c r="B5895"/>
    </row>
    <row r="5896" spans="2:2" x14ac:dyDescent="0.25">
      <c r="B5896"/>
    </row>
    <row r="5897" spans="2:2" x14ac:dyDescent="0.25">
      <c r="B5897"/>
    </row>
    <row r="5898" spans="2:2" x14ac:dyDescent="0.25">
      <c r="B5898"/>
    </row>
    <row r="5899" spans="2:2" x14ac:dyDescent="0.25">
      <c r="B5899"/>
    </row>
    <row r="5900" spans="2:2" x14ac:dyDescent="0.25">
      <c r="B5900"/>
    </row>
    <row r="5901" spans="2:2" x14ac:dyDescent="0.25">
      <c r="B5901"/>
    </row>
    <row r="5902" spans="2:2" x14ac:dyDescent="0.25">
      <c r="B5902"/>
    </row>
    <row r="5903" spans="2:2" x14ac:dyDescent="0.25">
      <c r="B5903"/>
    </row>
    <row r="5904" spans="2:2" x14ac:dyDescent="0.25">
      <c r="B5904"/>
    </row>
    <row r="5905" spans="2:2" x14ac:dyDescent="0.25">
      <c r="B5905"/>
    </row>
    <row r="5906" spans="2:2" x14ac:dyDescent="0.25">
      <c r="B5906"/>
    </row>
    <row r="5907" spans="2:2" x14ac:dyDescent="0.25">
      <c r="B5907"/>
    </row>
    <row r="5908" spans="2:2" x14ac:dyDescent="0.25">
      <c r="B5908"/>
    </row>
    <row r="5909" spans="2:2" x14ac:dyDescent="0.25">
      <c r="B5909"/>
    </row>
    <row r="5910" spans="2:2" x14ac:dyDescent="0.25">
      <c r="B5910"/>
    </row>
    <row r="5911" spans="2:2" x14ac:dyDescent="0.25">
      <c r="B5911"/>
    </row>
    <row r="5912" spans="2:2" x14ac:dyDescent="0.25">
      <c r="B5912"/>
    </row>
    <row r="5913" spans="2:2" x14ac:dyDescent="0.25">
      <c r="B5913"/>
    </row>
    <row r="5914" spans="2:2" x14ac:dyDescent="0.25">
      <c r="B5914"/>
    </row>
    <row r="5915" spans="2:2" x14ac:dyDescent="0.25">
      <c r="B5915"/>
    </row>
    <row r="5916" spans="2:2" x14ac:dyDescent="0.25">
      <c r="B5916"/>
    </row>
    <row r="5917" spans="2:2" x14ac:dyDescent="0.25">
      <c r="B5917"/>
    </row>
    <row r="5918" spans="2:2" x14ac:dyDescent="0.25">
      <c r="B5918"/>
    </row>
    <row r="5919" spans="2:2" x14ac:dyDescent="0.25">
      <c r="B5919"/>
    </row>
    <row r="5920" spans="2:2" x14ac:dyDescent="0.25">
      <c r="B5920"/>
    </row>
    <row r="5921" spans="2:2" x14ac:dyDescent="0.25">
      <c r="B5921"/>
    </row>
    <row r="5922" spans="2:2" x14ac:dyDescent="0.25">
      <c r="B5922"/>
    </row>
    <row r="5923" spans="2:2" x14ac:dyDescent="0.25">
      <c r="B5923"/>
    </row>
    <row r="5924" spans="2:2" x14ac:dyDescent="0.25">
      <c r="B5924"/>
    </row>
    <row r="5925" spans="2:2" x14ac:dyDescent="0.25">
      <c r="B5925"/>
    </row>
    <row r="5926" spans="2:2" x14ac:dyDescent="0.25">
      <c r="B5926"/>
    </row>
    <row r="5927" spans="2:2" x14ac:dyDescent="0.25">
      <c r="B5927"/>
    </row>
    <row r="5928" spans="2:2" x14ac:dyDescent="0.25">
      <c r="B5928"/>
    </row>
    <row r="5929" spans="2:2" x14ac:dyDescent="0.25">
      <c r="B5929"/>
    </row>
    <row r="5930" spans="2:2" x14ac:dyDescent="0.25">
      <c r="B5930"/>
    </row>
    <row r="5931" spans="2:2" x14ac:dyDescent="0.25">
      <c r="B5931"/>
    </row>
    <row r="5932" spans="2:2" x14ac:dyDescent="0.25">
      <c r="B5932"/>
    </row>
    <row r="5933" spans="2:2" x14ac:dyDescent="0.25">
      <c r="B5933"/>
    </row>
    <row r="5934" spans="2:2" x14ac:dyDescent="0.25">
      <c r="B5934"/>
    </row>
    <row r="5935" spans="2:2" x14ac:dyDescent="0.25">
      <c r="B5935"/>
    </row>
    <row r="5936" spans="2:2" x14ac:dyDescent="0.25">
      <c r="B5936"/>
    </row>
    <row r="5937" spans="2:2" x14ac:dyDescent="0.25">
      <c r="B5937"/>
    </row>
    <row r="5938" spans="2:2" x14ac:dyDescent="0.25">
      <c r="B5938"/>
    </row>
    <row r="5939" spans="2:2" x14ac:dyDescent="0.25">
      <c r="B5939"/>
    </row>
    <row r="5940" spans="2:2" x14ac:dyDescent="0.25">
      <c r="B5940"/>
    </row>
    <row r="5941" spans="2:2" x14ac:dyDescent="0.25">
      <c r="B5941"/>
    </row>
    <row r="5942" spans="2:2" x14ac:dyDescent="0.25">
      <c r="B5942"/>
    </row>
    <row r="5943" spans="2:2" x14ac:dyDescent="0.25">
      <c r="B5943"/>
    </row>
    <row r="5944" spans="2:2" x14ac:dyDescent="0.25">
      <c r="B5944"/>
    </row>
    <row r="5945" spans="2:2" x14ac:dyDescent="0.25">
      <c r="B5945"/>
    </row>
    <row r="5946" spans="2:2" x14ac:dyDescent="0.25">
      <c r="B5946"/>
    </row>
    <row r="5947" spans="2:2" x14ac:dyDescent="0.25">
      <c r="B5947"/>
    </row>
    <row r="5948" spans="2:2" x14ac:dyDescent="0.25">
      <c r="B5948"/>
    </row>
    <row r="5949" spans="2:2" x14ac:dyDescent="0.25">
      <c r="B5949"/>
    </row>
    <row r="5950" spans="2:2" x14ac:dyDescent="0.25">
      <c r="B5950"/>
    </row>
    <row r="5951" spans="2:2" x14ac:dyDescent="0.25">
      <c r="B5951"/>
    </row>
    <row r="5952" spans="2:2" x14ac:dyDescent="0.25">
      <c r="B5952"/>
    </row>
    <row r="5953" spans="2:2" x14ac:dyDescent="0.25">
      <c r="B5953"/>
    </row>
    <row r="5954" spans="2:2" x14ac:dyDescent="0.25">
      <c r="B5954"/>
    </row>
    <row r="5955" spans="2:2" x14ac:dyDescent="0.25">
      <c r="B5955"/>
    </row>
    <row r="5956" spans="2:2" x14ac:dyDescent="0.25">
      <c r="B5956"/>
    </row>
    <row r="5957" spans="2:2" x14ac:dyDescent="0.25">
      <c r="B5957"/>
    </row>
    <row r="5958" spans="2:2" x14ac:dyDescent="0.25">
      <c r="B5958"/>
    </row>
    <row r="5959" spans="2:2" x14ac:dyDescent="0.25">
      <c r="B5959"/>
    </row>
    <row r="5960" spans="2:2" x14ac:dyDescent="0.25">
      <c r="B5960"/>
    </row>
    <row r="5961" spans="2:2" x14ac:dyDescent="0.25">
      <c r="B5961"/>
    </row>
    <row r="5962" spans="2:2" x14ac:dyDescent="0.25">
      <c r="B5962"/>
    </row>
    <row r="5963" spans="2:2" x14ac:dyDescent="0.25">
      <c r="B5963"/>
    </row>
    <row r="5964" spans="2:2" x14ac:dyDescent="0.25">
      <c r="B5964"/>
    </row>
    <row r="5965" spans="2:2" x14ac:dyDescent="0.25">
      <c r="B5965"/>
    </row>
    <row r="5966" spans="2:2" x14ac:dyDescent="0.25">
      <c r="B5966"/>
    </row>
    <row r="5967" spans="2:2" x14ac:dyDescent="0.25">
      <c r="B5967"/>
    </row>
    <row r="5968" spans="2:2" x14ac:dyDescent="0.25">
      <c r="B5968"/>
    </row>
    <row r="5969" spans="2:2" x14ac:dyDescent="0.25">
      <c r="B5969"/>
    </row>
    <row r="5970" spans="2:2" x14ac:dyDescent="0.25">
      <c r="B5970"/>
    </row>
    <row r="5971" spans="2:2" x14ac:dyDescent="0.25">
      <c r="B5971"/>
    </row>
    <row r="5972" spans="2:2" x14ac:dyDescent="0.25">
      <c r="B5972"/>
    </row>
    <row r="5973" spans="2:2" x14ac:dyDescent="0.25">
      <c r="B5973"/>
    </row>
    <row r="5974" spans="2:2" x14ac:dyDescent="0.25">
      <c r="B5974"/>
    </row>
    <row r="5975" spans="2:2" x14ac:dyDescent="0.25">
      <c r="B5975"/>
    </row>
    <row r="5976" spans="2:2" x14ac:dyDescent="0.25">
      <c r="B5976"/>
    </row>
    <row r="5977" spans="2:2" x14ac:dyDescent="0.25">
      <c r="B5977"/>
    </row>
    <row r="5978" spans="2:2" x14ac:dyDescent="0.25">
      <c r="B5978"/>
    </row>
    <row r="5979" spans="2:2" x14ac:dyDescent="0.25">
      <c r="B5979"/>
    </row>
    <row r="5980" spans="2:2" x14ac:dyDescent="0.25">
      <c r="B5980"/>
    </row>
    <row r="5981" spans="2:2" x14ac:dyDescent="0.25">
      <c r="B5981"/>
    </row>
    <row r="5982" spans="2:2" x14ac:dyDescent="0.25">
      <c r="B5982"/>
    </row>
    <row r="5983" spans="2:2" x14ac:dyDescent="0.25">
      <c r="B5983"/>
    </row>
    <row r="5984" spans="2:2" x14ac:dyDescent="0.25">
      <c r="B5984"/>
    </row>
    <row r="5985" spans="2:2" x14ac:dyDescent="0.25">
      <c r="B5985"/>
    </row>
    <row r="5986" spans="2:2" x14ac:dyDescent="0.25">
      <c r="B5986"/>
    </row>
    <row r="5987" spans="2:2" x14ac:dyDescent="0.25">
      <c r="B5987"/>
    </row>
    <row r="5988" spans="2:2" x14ac:dyDescent="0.25">
      <c r="B5988"/>
    </row>
    <row r="5989" spans="2:2" x14ac:dyDescent="0.25">
      <c r="B5989"/>
    </row>
    <row r="5990" spans="2:2" x14ac:dyDescent="0.25">
      <c r="B5990"/>
    </row>
    <row r="5991" spans="2:2" x14ac:dyDescent="0.25">
      <c r="B5991"/>
    </row>
    <row r="5992" spans="2:2" x14ac:dyDescent="0.25">
      <c r="B5992"/>
    </row>
    <row r="5993" spans="2:2" x14ac:dyDescent="0.25">
      <c r="B5993"/>
    </row>
    <row r="5994" spans="2:2" x14ac:dyDescent="0.25">
      <c r="B5994"/>
    </row>
    <row r="5995" spans="2:2" x14ac:dyDescent="0.25">
      <c r="B5995"/>
    </row>
    <row r="5996" spans="2:2" x14ac:dyDescent="0.25">
      <c r="B5996"/>
    </row>
    <row r="5997" spans="2:2" x14ac:dyDescent="0.25">
      <c r="B5997"/>
    </row>
    <row r="5998" spans="2:2" x14ac:dyDescent="0.25">
      <c r="B5998"/>
    </row>
    <row r="5999" spans="2:2" x14ac:dyDescent="0.25">
      <c r="B5999"/>
    </row>
    <row r="6000" spans="2:2" x14ac:dyDescent="0.25">
      <c r="B6000"/>
    </row>
    <row r="6001" spans="2:2" x14ac:dyDescent="0.25">
      <c r="B6001"/>
    </row>
    <row r="6002" spans="2:2" x14ac:dyDescent="0.25">
      <c r="B6002"/>
    </row>
    <row r="6003" spans="2:2" x14ac:dyDescent="0.25">
      <c r="B6003"/>
    </row>
    <row r="6004" spans="2:2" x14ac:dyDescent="0.25">
      <c r="B6004"/>
    </row>
    <row r="6005" spans="2:2" x14ac:dyDescent="0.25">
      <c r="B6005"/>
    </row>
    <row r="6006" spans="2:2" x14ac:dyDescent="0.25">
      <c r="B6006"/>
    </row>
    <row r="6007" spans="2:2" x14ac:dyDescent="0.25">
      <c r="B6007"/>
    </row>
    <row r="6008" spans="2:2" x14ac:dyDescent="0.25">
      <c r="B6008"/>
    </row>
    <row r="6009" spans="2:2" x14ac:dyDescent="0.25">
      <c r="B6009"/>
    </row>
    <row r="6010" spans="2:2" x14ac:dyDescent="0.25">
      <c r="B6010"/>
    </row>
    <row r="6011" spans="2:2" x14ac:dyDescent="0.25">
      <c r="B6011"/>
    </row>
    <row r="6012" spans="2:2" x14ac:dyDescent="0.25">
      <c r="B6012"/>
    </row>
    <row r="6013" spans="2:2" x14ac:dyDescent="0.25">
      <c r="B6013"/>
    </row>
    <row r="6014" spans="2:2" x14ac:dyDescent="0.25">
      <c r="B6014"/>
    </row>
    <row r="6015" spans="2:2" x14ac:dyDescent="0.25">
      <c r="B6015"/>
    </row>
    <row r="6016" spans="2:2" x14ac:dyDescent="0.25">
      <c r="B6016"/>
    </row>
    <row r="6017" spans="2:2" x14ac:dyDescent="0.25">
      <c r="B6017"/>
    </row>
    <row r="6018" spans="2:2" x14ac:dyDescent="0.25">
      <c r="B6018"/>
    </row>
    <row r="6019" spans="2:2" x14ac:dyDescent="0.25">
      <c r="B6019"/>
    </row>
    <row r="6020" spans="2:2" x14ac:dyDescent="0.25">
      <c r="B6020"/>
    </row>
    <row r="6021" spans="2:2" x14ac:dyDescent="0.25">
      <c r="B6021"/>
    </row>
    <row r="6022" spans="2:2" x14ac:dyDescent="0.25">
      <c r="B6022"/>
    </row>
    <row r="6023" spans="2:2" x14ac:dyDescent="0.25">
      <c r="B6023"/>
    </row>
    <row r="6024" spans="2:2" x14ac:dyDescent="0.25">
      <c r="B6024"/>
    </row>
    <row r="6025" spans="2:2" x14ac:dyDescent="0.25">
      <c r="B6025"/>
    </row>
    <row r="6026" spans="2:2" x14ac:dyDescent="0.25">
      <c r="B6026"/>
    </row>
    <row r="6027" spans="2:2" x14ac:dyDescent="0.25">
      <c r="B6027"/>
    </row>
    <row r="6028" spans="2:2" x14ac:dyDescent="0.25">
      <c r="B6028"/>
    </row>
    <row r="6029" spans="2:2" x14ac:dyDescent="0.25">
      <c r="B6029"/>
    </row>
    <row r="6030" spans="2:2" x14ac:dyDescent="0.25">
      <c r="B6030"/>
    </row>
    <row r="6031" spans="2:2" x14ac:dyDescent="0.25">
      <c r="B6031"/>
    </row>
    <row r="6032" spans="2:2" x14ac:dyDescent="0.25">
      <c r="B6032"/>
    </row>
    <row r="6033" spans="2:2" x14ac:dyDescent="0.25">
      <c r="B6033"/>
    </row>
    <row r="6034" spans="2:2" x14ac:dyDescent="0.25">
      <c r="B6034"/>
    </row>
    <row r="6035" spans="2:2" x14ac:dyDescent="0.25">
      <c r="B6035"/>
    </row>
    <row r="6036" spans="2:2" x14ac:dyDescent="0.25">
      <c r="B6036"/>
    </row>
    <row r="6037" spans="2:2" x14ac:dyDescent="0.25">
      <c r="B6037"/>
    </row>
    <row r="6038" spans="2:2" x14ac:dyDescent="0.25">
      <c r="B6038"/>
    </row>
    <row r="6039" spans="2:2" x14ac:dyDescent="0.25">
      <c r="B6039"/>
    </row>
    <row r="6040" spans="2:2" x14ac:dyDescent="0.25">
      <c r="B6040"/>
    </row>
    <row r="6041" spans="2:2" x14ac:dyDescent="0.25">
      <c r="B6041"/>
    </row>
    <row r="6042" spans="2:2" x14ac:dyDescent="0.25">
      <c r="B6042"/>
    </row>
    <row r="6043" spans="2:2" x14ac:dyDescent="0.25">
      <c r="B6043"/>
    </row>
    <row r="6044" spans="2:2" x14ac:dyDescent="0.25">
      <c r="B6044"/>
    </row>
    <row r="6045" spans="2:2" x14ac:dyDescent="0.25">
      <c r="B6045"/>
    </row>
    <row r="6046" spans="2:2" x14ac:dyDescent="0.25">
      <c r="B6046"/>
    </row>
    <row r="6047" spans="2:2" x14ac:dyDescent="0.25">
      <c r="B6047"/>
    </row>
    <row r="6048" spans="2:2" x14ac:dyDescent="0.25">
      <c r="B6048"/>
    </row>
    <row r="6049" spans="2:2" x14ac:dyDescent="0.25">
      <c r="B6049"/>
    </row>
    <row r="6050" spans="2:2" x14ac:dyDescent="0.25">
      <c r="B6050"/>
    </row>
    <row r="6051" spans="2:2" x14ac:dyDescent="0.25">
      <c r="B6051"/>
    </row>
    <row r="6052" spans="2:2" x14ac:dyDescent="0.25">
      <c r="B6052"/>
    </row>
    <row r="6053" spans="2:2" x14ac:dyDescent="0.25">
      <c r="B6053"/>
    </row>
    <row r="6054" spans="2:2" x14ac:dyDescent="0.25">
      <c r="B6054"/>
    </row>
    <row r="6055" spans="2:2" x14ac:dyDescent="0.25">
      <c r="B6055"/>
    </row>
    <row r="6056" spans="2:2" x14ac:dyDescent="0.25">
      <c r="B6056"/>
    </row>
    <row r="6057" spans="2:2" x14ac:dyDescent="0.25">
      <c r="B6057"/>
    </row>
    <row r="6058" spans="2:2" x14ac:dyDescent="0.25">
      <c r="B6058"/>
    </row>
    <row r="6059" spans="2:2" x14ac:dyDescent="0.25">
      <c r="B6059"/>
    </row>
    <row r="6060" spans="2:2" x14ac:dyDescent="0.25">
      <c r="B6060"/>
    </row>
    <row r="6061" spans="2:2" x14ac:dyDescent="0.25">
      <c r="B6061"/>
    </row>
    <row r="6062" spans="2:2" x14ac:dyDescent="0.25">
      <c r="B6062"/>
    </row>
    <row r="6063" spans="2:2" x14ac:dyDescent="0.25">
      <c r="B6063"/>
    </row>
    <row r="6064" spans="2:2" x14ac:dyDescent="0.25">
      <c r="B6064"/>
    </row>
    <row r="6065" spans="2:2" x14ac:dyDescent="0.25">
      <c r="B6065"/>
    </row>
    <row r="6066" spans="2:2" x14ac:dyDescent="0.25">
      <c r="B6066"/>
    </row>
    <row r="6067" spans="2:2" x14ac:dyDescent="0.25">
      <c r="B6067"/>
    </row>
    <row r="6068" spans="2:2" x14ac:dyDescent="0.25">
      <c r="B6068"/>
    </row>
    <row r="6069" spans="2:2" x14ac:dyDescent="0.25">
      <c r="B6069"/>
    </row>
    <row r="6070" spans="2:2" x14ac:dyDescent="0.25">
      <c r="B6070"/>
    </row>
    <row r="6071" spans="2:2" x14ac:dyDescent="0.25">
      <c r="B6071"/>
    </row>
    <row r="6072" spans="2:2" x14ac:dyDescent="0.25">
      <c r="B6072"/>
    </row>
    <row r="6073" spans="2:2" x14ac:dyDescent="0.25">
      <c r="B6073"/>
    </row>
    <row r="6074" spans="2:2" x14ac:dyDescent="0.25">
      <c r="B6074"/>
    </row>
    <row r="6075" spans="2:2" x14ac:dyDescent="0.25">
      <c r="B6075"/>
    </row>
    <row r="6076" spans="2:2" x14ac:dyDescent="0.25">
      <c r="B6076"/>
    </row>
    <row r="6077" spans="2:2" x14ac:dyDescent="0.25">
      <c r="B6077"/>
    </row>
    <row r="6078" spans="2:2" x14ac:dyDescent="0.25">
      <c r="B6078"/>
    </row>
    <row r="6079" spans="2:2" x14ac:dyDescent="0.25">
      <c r="B6079"/>
    </row>
    <row r="6080" spans="2:2" x14ac:dyDescent="0.25">
      <c r="B6080"/>
    </row>
    <row r="6081" spans="2:2" x14ac:dyDescent="0.25">
      <c r="B6081"/>
    </row>
    <row r="6082" spans="2:2" x14ac:dyDescent="0.25">
      <c r="B6082"/>
    </row>
    <row r="6083" spans="2:2" x14ac:dyDescent="0.25">
      <c r="B6083"/>
    </row>
    <row r="6084" spans="2:2" x14ac:dyDescent="0.25">
      <c r="B6084"/>
    </row>
    <row r="6085" spans="2:2" x14ac:dyDescent="0.25">
      <c r="B6085"/>
    </row>
    <row r="6086" spans="2:2" x14ac:dyDescent="0.25">
      <c r="B6086"/>
    </row>
    <row r="6087" spans="2:2" x14ac:dyDescent="0.25">
      <c r="B6087"/>
    </row>
    <row r="6088" spans="2:2" x14ac:dyDescent="0.25">
      <c r="B6088"/>
    </row>
    <row r="6089" spans="2:2" x14ac:dyDescent="0.25">
      <c r="B6089"/>
    </row>
    <row r="6090" spans="2:2" x14ac:dyDescent="0.25">
      <c r="B6090"/>
    </row>
    <row r="6091" spans="2:2" x14ac:dyDescent="0.25">
      <c r="B6091"/>
    </row>
    <row r="6092" spans="2:2" x14ac:dyDescent="0.25">
      <c r="B6092"/>
    </row>
    <row r="6093" spans="2:2" x14ac:dyDescent="0.25">
      <c r="B6093"/>
    </row>
    <row r="6094" spans="2:2" x14ac:dyDescent="0.25">
      <c r="B6094"/>
    </row>
    <row r="6095" spans="2:2" x14ac:dyDescent="0.25">
      <c r="B6095"/>
    </row>
    <row r="6096" spans="2:2" x14ac:dyDescent="0.25">
      <c r="B6096"/>
    </row>
    <row r="6097" spans="2:2" x14ac:dyDescent="0.25">
      <c r="B6097"/>
    </row>
    <row r="6098" spans="2:2" x14ac:dyDescent="0.25">
      <c r="B6098"/>
    </row>
    <row r="6099" spans="2:2" x14ac:dyDescent="0.25">
      <c r="B6099"/>
    </row>
    <row r="6100" spans="2:2" x14ac:dyDescent="0.25">
      <c r="B6100"/>
    </row>
    <row r="6101" spans="2:2" x14ac:dyDescent="0.25">
      <c r="B6101"/>
    </row>
    <row r="6102" spans="2:2" x14ac:dyDescent="0.25">
      <c r="B6102"/>
    </row>
    <row r="6103" spans="2:2" x14ac:dyDescent="0.25">
      <c r="B6103"/>
    </row>
    <row r="6104" spans="2:2" x14ac:dyDescent="0.25">
      <c r="B6104"/>
    </row>
    <row r="6105" spans="2:2" x14ac:dyDescent="0.25">
      <c r="B6105"/>
    </row>
    <row r="6106" spans="2:2" x14ac:dyDescent="0.25">
      <c r="B6106"/>
    </row>
    <row r="6107" spans="2:2" x14ac:dyDescent="0.25">
      <c r="B6107"/>
    </row>
    <row r="6108" spans="2:2" x14ac:dyDescent="0.25">
      <c r="B6108"/>
    </row>
    <row r="6109" spans="2:2" x14ac:dyDescent="0.25">
      <c r="B6109"/>
    </row>
    <row r="6110" spans="2:2" x14ac:dyDescent="0.25">
      <c r="B6110"/>
    </row>
    <row r="6111" spans="2:2" x14ac:dyDescent="0.25">
      <c r="B6111"/>
    </row>
    <row r="6112" spans="2:2" x14ac:dyDescent="0.25">
      <c r="B6112"/>
    </row>
    <row r="6113" spans="2:2" x14ac:dyDescent="0.25">
      <c r="B6113"/>
    </row>
    <row r="6114" spans="2:2" x14ac:dyDescent="0.25">
      <c r="B6114"/>
    </row>
    <row r="6115" spans="2:2" x14ac:dyDescent="0.25">
      <c r="B6115"/>
    </row>
    <row r="6116" spans="2:2" x14ac:dyDescent="0.25">
      <c r="B6116"/>
    </row>
    <row r="6117" spans="2:2" x14ac:dyDescent="0.25">
      <c r="B6117"/>
    </row>
    <row r="6118" spans="2:2" x14ac:dyDescent="0.25">
      <c r="B6118"/>
    </row>
    <row r="6119" spans="2:2" x14ac:dyDescent="0.25">
      <c r="B6119"/>
    </row>
    <row r="6120" spans="2:2" x14ac:dyDescent="0.25">
      <c r="B6120"/>
    </row>
    <row r="6121" spans="2:2" x14ac:dyDescent="0.25">
      <c r="B6121"/>
    </row>
    <row r="6122" spans="2:2" x14ac:dyDescent="0.25">
      <c r="B6122"/>
    </row>
    <row r="6123" spans="2:2" x14ac:dyDescent="0.25">
      <c r="B6123"/>
    </row>
    <row r="6124" spans="2:2" x14ac:dyDescent="0.25">
      <c r="B6124"/>
    </row>
    <row r="6125" spans="2:2" x14ac:dyDescent="0.25">
      <c r="B6125"/>
    </row>
    <row r="6126" spans="2:2" x14ac:dyDescent="0.25">
      <c r="B6126"/>
    </row>
    <row r="6127" spans="2:2" x14ac:dyDescent="0.25">
      <c r="B6127"/>
    </row>
    <row r="6128" spans="2:2" x14ac:dyDescent="0.25">
      <c r="B6128"/>
    </row>
    <row r="6129" spans="2:2" x14ac:dyDescent="0.25">
      <c r="B6129"/>
    </row>
    <row r="6130" spans="2:2" x14ac:dyDescent="0.25">
      <c r="B6130"/>
    </row>
    <row r="6131" spans="2:2" x14ac:dyDescent="0.25">
      <c r="B6131"/>
    </row>
    <row r="6132" spans="2:2" x14ac:dyDescent="0.25">
      <c r="B6132"/>
    </row>
    <row r="6133" spans="2:2" x14ac:dyDescent="0.25">
      <c r="B6133"/>
    </row>
    <row r="6134" spans="2:2" x14ac:dyDescent="0.25">
      <c r="B6134"/>
    </row>
    <row r="6135" spans="2:2" x14ac:dyDescent="0.25">
      <c r="B6135"/>
    </row>
    <row r="6136" spans="2:2" x14ac:dyDescent="0.25">
      <c r="B6136"/>
    </row>
    <row r="6137" spans="2:2" x14ac:dyDescent="0.25">
      <c r="B6137"/>
    </row>
    <row r="6138" spans="2:2" x14ac:dyDescent="0.25">
      <c r="B6138"/>
    </row>
    <row r="6139" spans="2:2" x14ac:dyDescent="0.25">
      <c r="B6139"/>
    </row>
    <row r="6140" spans="2:2" x14ac:dyDescent="0.25">
      <c r="B6140"/>
    </row>
    <row r="6141" spans="2:2" x14ac:dyDescent="0.25">
      <c r="B6141"/>
    </row>
    <row r="6142" spans="2:2" x14ac:dyDescent="0.25">
      <c r="B6142"/>
    </row>
    <row r="6143" spans="2:2" x14ac:dyDescent="0.25">
      <c r="B6143"/>
    </row>
    <row r="6144" spans="2:2" x14ac:dyDescent="0.25">
      <c r="B6144"/>
    </row>
    <row r="6145" spans="2:2" x14ac:dyDescent="0.25">
      <c r="B6145"/>
    </row>
    <row r="6146" spans="2:2" x14ac:dyDescent="0.25">
      <c r="B6146"/>
    </row>
    <row r="6147" spans="2:2" x14ac:dyDescent="0.25">
      <c r="B6147"/>
    </row>
    <row r="6148" spans="2:2" x14ac:dyDescent="0.25">
      <c r="B6148"/>
    </row>
    <row r="6149" spans="2:2" x14ac:dyDescent="0.25">
      <c r="B6149"/>
    </row>
    <row r="6150" spans="2:2" x14ac:dyDescent="0.25">
      <c r="B6150"/>
    </row>
    <row r="6151" spans="2:2" x14ac:dyDescent="0.25">
      <c r="B6151"/>
    </row>
    <row r="6152" spans="2:2" x14ac:dyDescent="0.25">
      <c r="B6152"/>
    </row>
    <row r="6153" spans="2:2" x14ac:dyDescent="0.25">
      <c r="B6153"/>
    </row>
    <row r="6154" spans="2:2" x14ac:dyDescent="0.25">
      <c r="B6154"/>
    </row>
    <row r="6155" spans="2:2" x14ac:dyDescent="0.25">
      <c r="B6155"/>
    </row>
    <row r="6156" spans="2:2" x14ac:dyDescent="0.25">
      <c r="B6156"/>
    </row>
    <row r="6157" spans="2:2" x14ac:dyDescent="0.25">
      <c r="B6157"/>
    </row>
    <row r="6158" spans="2:2" x14ac:dyDescent="0.25">
      <c r="B6158"/>
    </row>
    <row r="6159" spans="2:2" x14ac:dyDescent="0.25">
      <c r="B6159"/>
    </row>
    <row r="6160" spans="2:2" x14ac:dyDescent="0.25">
      <c r="B6160"/>
    </row>
    <row r="6161" spans="2:2" x14ac:dyDescent="0.25">
      <c r="B6161"/>
    </row>
    <row r="6162" spans="2:2" x14ac:dyDescent="0.25">
      <c r="B6162"/>
    </row>
    <row r="6163" spans="2:2" x14ac:dyDescent="0.25">
      <c r="B6163"/>
    </row>
    <row r="6164" spans="2:2" x14ac:dyDescent="0.25">
      <c r="B6164"/>
    </row>
    <row r="6165" spans="2:2" x14ac:dyDescent="0.25">
      <c r="B6165"/>
    </row>
    <row r="6166" spans="2:2" x14ac:dyDescent="0.25">
      <c r="B6166"/>
    </row>
    <row r="6167" spans="2:2" x14ac:dyDescent="0.25">
      <c r="B6167"/>
    </row>
    <row r="6168" spans="2:2" x14ac:dyDescent="0.25">
      <c r="B6168"/>
    </row>
    <row r="6169" spans="2:2" x14ac:dyDescent="0.25">
      <c r="B6169"/>
    </row>
    <row r="6170" spans="2:2" x14ac:dyDescent="0.25">
      <c r="B6170"/>
    </row>
    <row r="6171" spans="2:2" x14ac:dyDescent="0.25">
      <c r="B6171"/>
    </row>
    <row r="6172" spans="2:2" x14ac:dyDescent="0.25">
      <c r="B6172"/>
    </row>
    <row r="6173" spans="2:2" x14ac:dyDescent="0.25">
      <c r="B6173"/>
    </row>
    <row r="6174" spans="2:2" x14ac:dyDescent="0.25">
      <c r="B6174"/>
    </row>
    <row r="6175" spans="2:2" x14ac:dyDescent="0.25">
      <c r="B6175"/>
    </row>
    <row r="6176" spans="2:2" x14ac:dyDescent="0.25">
      <c r="B6176"/>
    </row>
    <row r="6177" spans="2:2" x14ac:dyDescent="0.25">
      <c r="B6177"/>
    </row>
    <row r="6178" spans="2:2" x14ac:dyDescent="0.25">
      <c r="B6178"/>
    </row>
    <row r="6179" spans="2:2" x14ac:dyDescent="0.25">
      <c r="B6179"/>
    </row>
    <row r="6180" spans="2:2" x14ac:dyDescent="0.25">
      <c r="B6180"/>
    </row>
    <row r="6181" spans="2:2" x14ac:dyDescent="0.25">
      <c r="B6181"/>
    </row>
    <row r="6182" spans="2:2" x14ac:dyDescent="0.25">
      <c r="B6182"/>
    </row>
    <row r="6183" spans="2:2" x14ac:dyDescent="0.25">
      <c r="B6183"/>
    </row>
    <row r="6184" spans="2:2" x14ac:dyDescent="0.25">
      <c r="B6184"/>
    </row>
    <row r="6185" spans="2:2" x14ac:dyDescent="0.25">
      <c r="B6185"/>
    </row>
    <row r="6186" spans="2:2" x14ac:dyDescent="0.25">
      <c r="B6186"/>
    </row>
    <row r="6187" spans="2:2" x14ac:dyDescent="0.25">
      <c r="B6187"/>
    </row>
    <row r="6188" spans="2:2" x14ac:dyDescent="0.25">
      <c r="B6188"/>
    </row>
    <row r="6189" spans="2:2" x14ac:dyDescent="0.25">
      <c r="B6189"/>
    </row>
    <row r="6190" spans="2:2" x14ac:dyDescent="0.25">
      <c r="B6190"/>
    </row>
    <row r="6191" spans="2:2" x14ac:dyDescent="0.25">
      <c r="B6191"/>
    </row>
    <row r="6192" spans="2:2" x14ac:dyDescent="0.25">
      <c r="B6192"/>
    </row>
    <row r="6193" spans="2:2" x14ac:dyDescent="0.25">
      <c r="B6193"/>
    </row>
    <row r="6194" spans="2:2" x14ac:dyDescent="0.25">
      <c r="B6194"/>
    </row>
    <row r="6195" spans="2:2" x14ac:dyDescent="0.25">
      <c r="B6195"/>
    </row>
    <row r="6196" spans="2:2" x14ac:dyDescent="0.25">
      <c r="B6196"/>
    </row>
    <row r="6197" spans="2:2" x14ac:dyDescent="0.25">
      <c r="B6197"/>
    </row>
    <row r="6198" spans="2:2" x14ac:dyDescent="0.25">
      <c r="B6198"/>
    </row>
    <row r="6199" spans="2:2" x14ac:dyDescent="0.25">
      <c r="B6199"/>
    </row>
    <row r="6200" spans="2:2" x14ac:dyDescent="0.25">
      <c r="B6200"/>
    </row>
    <row r="6201" spans="2:2" x14ac:dyDescent="0.25">
      <c r="B6201"/>
    </row>
    <row r="6202" spans="2:2" x14ac:dyDescent="0.25">
      <c r="B6202"/>
    </row>
    <row r="6203" spans="2:2" x14ac:dyDescent="0.25">
      <c r="B6203"/>
    </row>
    <row r="6204" spans="2:2" x14ac:dyDescent="0.25">
      <c r="B6204"/>
    </row>
    <row r="6205" spans="2:2" x14ac:dyDescent="0.25">
      <c r="B6205"/>
    </row>
    <row r="6206" spans="2:2" x14ac:dyDescent="0.25">
      <c r="B6206"/>
    </row>
    <row r="6207" spans="2:2" x14ac:dyDescent="0.25">
      <c r="B6207"/>
    </row>
    <row r="6208" spans="2:2" x14ac:dyDescent="0.25">
      <c r="B6208"/>
    </row>
    <row r="6209" spans="2:2" x14ac:dyDescent="0.25">
      <c r="B6209"/>
    </row>
    <row r="6210" spans="2:2" x14ac:dyDescent="0.25">
      <c r="B6210"/>
    </row>
    <row r="6211" spans="2:2" x14ac:dyDescent="0.25">
      <c r="B6211"/>
    </row>
    <row r="6212" spans="2:2" x14ac:dyDescent="0.25">
      <c r="B6212"/>
    </row>
    <row r="6213" spans="2:2" x14ac:dyDescent="0.25">
      <c r="B6213"/>
    </row>
    <row r="6214" spans="2:2" x14ac:dyDescent="0.25">
      <c r="B6214"/>
    </row>
    <row r="6215" spans="2:2" x14ac:dyDescent="0.25">
      <c r="B6215"/>
    </row>
    <row r="6216" spans="2:2" x14ac:dyDescent="0.25">
      <c r="B6216"/>
    </row>
    <row r="6217" spans="2:2" x14ac:dyDescent="0.25">
      <c r="B6217"/>
    </row>
    <row r="6218" spans="2:2" x14ac:dyDescent="0.25">
      <c r="B6218"/>
    </row>
    <row r="6219" spans="2:2" x14ac:dyDescent="0.25">
      <c r="B6219"/>
    </row>
    <row r="6220" spans="2:2" x14ac:dyDescent="0.25">
      <c r="B6220"/>
    </row>
    <row r="6221" spans="2:2" x14ac:dyDescent="0.25">
      <c r="B6221"/>
    </row>
    <row r="6222" spans="2:2" x14ac:dyDescent="0.25">
      <c r="B6222"/>
    </row>
    <row r="6223" spans="2:2" x14ac:dyDescent="0.25">
      <c r="B6223"/>
    </row>
    <row r="6224" spans="2:2" x14ac:dyDescent="0.25">
      <c r="B6224"/>
    </row>
    <row r="6225" spans="2:2" x14ac:dyDescent="0.25">
      <c r="B6225"/>
    </row>
    <row r="6226" spans="2:2" x14ac:dyDescent="0.25">
      <c r="B6226"/>
    </row>
    <row r="6227" spans="2:2" x14ac:dyDescent="0.25">
      <c r="B6227"/>
    </row>
    <row r="6228" spans="2:2" x14ac:dyDescent="0.25">
      <c r="B6228"/>
    </row>
    <row r="6229" spans="2:2" x14ac:dyDescent="0.25">
      <c r="B6229"/>
    </row>
    <row r="6230" spans="2:2" x14ac:dyDescent="0.25">
      <c r="B6230"/>
    </row>
    <row r="6231" spans="2:2" x14ac:dyDescent="0.25">
      <c r="B6231"/>
    </row>
    <row r="6232" spans="2:2" x14ac:dyDescent="0.25">
      <c r="B6232"/>
    </row>
    <row r="6233" spans="2:2" x14ac:dyDescent="0.25">
      <c r="B6233"/>
    </row>
    <row r="6234" spans="2:2" x14ac:dyDescent="0.25">
      <c r="B6234"/>
    </row>
    <row r="6235" spans="2:2" x14ac:dyDescent="0.25">
      <c r="B6235"/>
    </row>
    <row r="6236" spans="2:2" x14ac:dyDescent="0.25">
      <c r="B6236"/>
    </row>
    <row r="6237" spans="2:2" x14ac:dyDescent="0.25">
      <c r="B6237"/>
    </row>
    <row r="6238" spans="2:2" x14ac:dyDescent="0.25">
      <c r="B6238"/>
    </row>
    <row r="6239" spans="2:2" x14ac:dyDescent="0.25">
      <c r="B6239"/>
    </row>
    <row r="6240" spans="2:2" x14ac:dyDescent="0.25">
      <c r="B6240"/>
    </row>
    <row r="6241" spans="2:2" x14ac:dyDescent="0.25">
      <c r="B6241"/>
    </row>
    <row r="6242" spans="2:2" x14ac:dyDescent="0.25">
      <c r="B6242"/>
    </row>
    <row r="6243" spans="2:2" x14ac:dyDescent="0.25">
      <c r="B6243"/>
    </row>
    <row r="6244" spans="2:2" x14ac:dyDescent="0.25">
      <c r="B6244"/>
    </row>
    <row r="6245" spans="2:2" x14ac:dyDescent="0.25">
      <c r="B6245"/>
    </row>
    <row r="6246" spans="2:2" x14ac:dyDescent="0.25">
      <c r="B6246"/>
    </row>
    <row r="6247" spans="2:2" x14ac:dyDescent="0.25">
      <c r="B6247"/>
    </row>
    <row r="6248" spans="2:2" x14ac:dyDescent="0.25">
      <c r="B6248"/>
    </row>
    <row r="6249" spans="2:2" x14ac:dyDescent="0.25">
      <c r="B6249"/>
    </row>
    <row r="6250" spans="2:2" x14ac:dyDescent="0.25">
      <c r="B6250"/>
    </row>
    <row r="6251" spans="2:2" x14ac:dyDescent="0.25">
      <c r="B6251"/>
    </row>
    <row r="6252" spans="2:2" x14ac:dyDescent="0.25">
      <c r="B6252"/>
    </row>
    <row r="6253" spans="2:2" x14ac:dyDescent="0.25">
      <c r="B6253"/>
    </row>
    <row r="6254" spans="2:2" x14ac:dyDescent="0.25">
      <c r="B6254"/>
    </row>
    <row r="6255" spans="2:2" x14ac:dyDescent="0.25">
      <c r="B6255"/>
    </row>
    <row r="6256" spans="2:2" x14ac:dyDescent="0.25">
      <c r="B6256"/>
    </row>
    <row r="6257" spans="2:2" x14ac:dyDescent="0.25">
      <c r="B6257"/>
    </row>
    <row r="6258" spans="2:2" x14ac:dyDescent="0.25">
      <c r="B6258"/>
    </row>
    <row r="6259" spans="2:2" x14ac:dyDescent="0.25">
      <c r="B6259"/>
    </row>
    <row r="6260" spans="2:2" x14ac:dyDescent="0.25">
      <c r="B6260"/>
    </row>
    <row r="6261" spans="2:2" x14ac:dyDescent="0.25">
      <c r="B6261"/>
    </row>
    <row r="6262" spans="2:2" x14ac:dyDescent="0.25">
      <c r="B6262"/>
    </row>
    <row r="6263" spans="2:2" x14ac:dyDescent="0.25">
      <c r="B6263"/>
    </row>
    <row r="6264" spans="2:2" x14ac:dyDescent="0.25">
      <c r="B6264"/>
    </row>
    <row r="6265" spans="2:2" x14ac:dyDescent="0.25">
      <c r="B6265"/>
    </row>
    <row r="6266" spans="2:2" x14ac:dyDescent="0.25">
      <c r="B6266"/>
    </row>
    <row r="6267" spans="2:2" x14ac:dyDescent="0.25">
      <c r="B6267"/>
    </row>
    <row r="6268" spans="2:2" x14ac:dyDescent="0.25">
      <c r="B6268"/>
    </row>
    <row r="6269" spans="2:2" x14ac:dyDescent="0.25">
      <c r="B6269"/>
    </row>
    <row r="6270" spans="2:2" x14ac:dyDescent="0.25">
      <c r="B6270"/>
    </row>
    <row r="6271" spans="2:2" x14ac:dyDescent="0.25">
      <c r="B6271"/>
    </row>
    <row r="6272" spans="2:2" x14ac:dyDescent="0.25">
      <c r="B6272"/>
    </row>
    <row r="6273" spans="2:2" x14ac:dyDescent="0.25">
      <c r="B6273"/>
    </row>
    <row r="6274" spans="2:2" x14ac:dyDescent="0.25">
      <c r="B6274"/>
    </row>
    <row r="6275" spans="2:2" x14ac:dyDescent="0.25">
      <c r="B6275"/>
    </row>
    <row r="6276" spans="2:2" x14ac:dyDescent="0.25">
      <c r="B6276"/>
    </row>
    <row r="6277" spans="2:2" x14ac:dyDescent="0.25">
      <c r="B6277"/>
    </row>
    <row r="6278" spans="2:2" x14ac:dyDescent="0.25">
      <c r="B6278"/>
    </row>
    <row r="6279" spans="2:2" x14ac:dyDescent="0.25">
      <c r="B6279"/>
    </row>
    <row r="6280" spans="2:2" x14ac:dyDescent="0.25">
      <c r="B6280"/>
    </row>
    <row r="6281" spans="2:2" x14ac:dyDescent="0.25">
      <c r="B6281"/>
    </row>
    <row r="6282" spans="2:2" x14ac:dyDescent="0.25">
      <c r="B6282"/>
    </row>
    <row r="6283" spans="2:2" x14ac:dyDescent="0.25">
      <c r="B6283"/>
    </row>
    <row r="6284" spans="2:2" x14ac:dyDescent="0.25">
      <c r="B6284"/>
    </row>
    <row r="6285" spans="2:2" x14ac:dyDescent="0.25">
      <c r="B6285"/>
    </row>
    <row r="6286" spans="2:2" x14ac:dyDescent="0.25">
      <c r="B6286"/>
    </row>
    <row r="6287" spans="2:2" x14ac:dyDescent="0.25">
      <c r="B6287"/>
    </row>
    <row r="6288" spans="2:2" x14ac:dyDescent="0.25">
      <c r="B6288"/>
    </row>
    <row r="6289" spans="2:2" x14ac:dyDescent="0.25">
      <c r="B6289"/>
    </row>
    <row r="6290" spans="2:2" x14ac:dyDescent="0.25">
      <c r="B6290"/>
    </row>
    <row r="6291" spans="2:2" x14ac:dyDescent="0.25">
      <c r="B6291"/>
    </row>
    <row r="6292" spans="2:2" x14ac:dyDescent="0.25">
      <c r="B6292"/>
    </row>
    <row r="6293" spans="2:2" x14ac:dyDescent="0.25">
      <c r="B6293"/>
    </row>
    <row r="6294" spans="2:2" x14ac:dyDescent="0.25">
      <c r="B6294"/>
    </row>
    <row r="6295" spans="2:2" x14ac:dyDescent="0.25">
      <c r="B6295"/>
    </row>
    <row r="6296" spans="2:2" x14ac:dyDescent="0.25">
      <c r="B6296"/>
    </row>
    <row r="6297" spans="2:2" x14ac:dyDescent="0.25">
      <c r="B6297"/>
    </row>
    <row r="6298" spans="2:2" x14ac:dyDescent="0.25">
      <c r="B6298"/>
    </row>
    <row r="6299" spans="2:2" x14ac:dyDescent="0.25">
      <c r="B6299"/>
    </row>
    <row r="6300" spans="2:2" x14ac:dyDescent="0.25">
      <c r="B6300"/>
    </row>
    <row r="6301" spans="2:2" x14ac:dyDescent="0.25">
      <c r="B6301"/>
    </row>
    <row r="6302" spans="2:2" x14ac:dyDescent="0.25">
      <c r="B6302"/>
    </row>
    <row r="6303" spans="2:2" x14ac:dyDescent="0.25">
      <c r="B6303"/>
    </row>
    <row r="6304" spans="2:2" x14ac:dyDescent="0.25">
      <c r="B6304"/>
    </row>
    <row r="6305" spans="2:2" x14ac:dyDescent="0.25">
      <c r="B6305"/>
    </row>
    <row r="6306" spans="2:2" x14ac:dyDescent="0.25">
      <c r="B6306"/>
    </row>
    <row r="6307" spans="2:2" x14ac:dyDescent="0.25">
      <c r="B6307"/>
    </row>
    <row r="6308" spans="2:2" x14ac:dyDescent="0.25">
      <c r="B6308"/>
    </row>
    <row r="6309" spans="2:2" x14ac:dyDescent="0.25">
      <c r="B6309"/>
    </row>
    <row r="6310" spans="2:2" x14ac:dyDescent="0.25">
      <c r="B6310"/>
    </row>
    <row r="6311" spans="2:2" x14ac:dyDescent="0.25">
      <c r="B6311"/>
    </row>
    <row r="6312" spans="2:2" x14ac:dyDescent="0.25">
      <c r="B6312"/>
    </row>
    <row r="6313" spans="2:2" x14ac:dyDescent="0.25">
      <c r="B6313"/>
    </row>
    <row r="6314" spans="2:2" x14ac:dyDescent="0.25">
      <c r="B6314"/>
    </row>
    <row r="6315" spans="2:2" x14ac:dyDescent="0.25">
      <c r="B6315"/>
    </row>
    <row r="6316" spans="2:2" x14ac:dyDescent="0.25">
      <c r="B6316"/>
    </row>
    <row r="6317" spans="2:2" x14ac:dyDescent="0.25">
      <c r="B6317"/>
    </row>
    <row r="6318" spans="2:2" x14ac:dyDescent="0.25">
      <c r="B6318"/>
    </row>
    <row r="6319" spans="2:2" x14ac:dyDescent="0.25">
      <c r="B6319"/>
    </row>
    <row r="6320" spans="2:2" x14ac:dyDescent="0.25">
      <c r="B6320"/>
    </row>
    <row r="6321" spans="2:2" x14ac:dyDescent="0.25">
      <c r="B6321"/>
    </row>
    <row r="6322" spans="2:2" x14ac:dyDescent="0.25">
      <c r="B6322"/>
    </row>
    <row r="6323" spans="2:2" x14ac:dyDescent="0.25">
      <c r="B6323"/>
    </row>
    <row r="6324" spans="2:2" x14ac:dyDescent="0.25">
      <c r="B6324"/>
    </row>
    <row r="6325" spans="2:2" x14ac:dyDescent="0.25">
      <c r="B6325"/>
    </row>
    <row r="6326" spans="2:2" x14ac:dyDescent="0.25">
      <c r="B6326"/>
    </row>
    <row r="6327" spans="2:2" x14ac:dyDescent="0.25">
      <c r="B6327"/>
    </row>
    <row r="6328" spans="2:2" x14ac:dyDescent="0.25">
      <c r="B6328"/>
    </row>
    <row r="6329" spans="2:2" x14ac:dyDescent="0.25">
      <c r="B6329"/>
    </row>
    <row r="6330" spans="2:2" x14ac:dyDescent="0.25">
      <c r="B6330"/>
    </row>
    <row r="6331" spans="2:2" x14ac:dyDescent="0.25">
      <c r="B6331"/>
    </row>
    <row r="6332" spans="2:2" x14ac:dyDescent="0.25">
      <c r="B6332"/>
    </row>
    <row r="6333" spans="2:2" x14ac:dyDescent="0.25">
      <c r="B6333"/>
    </row>
    <row r="6334" spans="2:2" x14ac:dyDescent="0.25">
      <c r="B6334"/>
    </row>
    <row r="6335" spans="2:2" x14ac:dyDescent="0.25">
      <c r="B6335"/>
    </row>
    <row r="6336" spans="2:2" x14ac:dyDescent="0.25">
      <c r="B6336"/>
    </row>
    <row r="6337" spans="2:2" x14ac:dyDescent="0.25">
      <c r="B6337"/>
    </row>
    <row r="6338" spans="2:2" x14ac:dyDescent="0.25">
      <c r="B6338"/>
    </row>
    <row r="6339" spans="2:2" x14ac:dyDescent="0.25">
      <c r="B6339"/>
    </row>
    <row r="6340" spans="2:2" x14ac:dyDescent="0.25">
      <c r="B6340"/>
    </row>
    <row r="6341" spans="2:2" x14ac:dyDescent="0.25">
      <c r="B6341"/>
    </row>
    <row r="6342" spans="2:2" x14ac:dyDescent="0.25">
      <c r="B6342"/>
    </row>
    <row r="6343" spans="2:2" x14ac:dyDescent="0.25">
      <c r="B6343"/>
    </row>
    <row r="6344" spans="2:2" x14ac:dyDescent="0.25">
      <c r="B6344"/>
    </row>
    <row r="6345" spans="2:2" x14ac:dyDescent="0.25">
      <c r="B6345"/>
    </row>
    <row r="6346" spans="2:2" x14ac:dyDescent="0.25">
      <c r="B6346"/>
    </row>
    <row r="6347" spans="2:2" x14ac:dyDescent="0.25">
      <c r="B6347"/>
    </row>
    <row r="6348" spans="2:2" x14ac:dyDescent="0.25">
      <c r="B6348"/>
    </row>
    <row r="6349" spans="2:2" x14ac:dyDescent="0.25">
      <c r="B6349"/>
    </row>
    <row r="6350" spans="2:2" x14ac:dyDescent="0.25">
      <c r="B6350"/>
    </row>
    <row r="6351" spans="2:2" x14ac:dyDescent="0.25">
      <c r="B6351"/>
    </row>
    <row r="6352" spans="2:2" x14ac:dyDescent="0.25">
      <c r="B6352"/>
    </row>
    <row r="6353" spans="2:2" x14ac:dyDescent="0.25">
      <c r="B6353"/>
    </row>
    <row r="6354" spans="2:2" x14ac:dyDescent="0.25">
      <c r="B6354"/>
    </row>
    <row r="6355" spans="2:2" x14ac:dyDescent="0.25">
      <c r="B6355"/>
    </row>
    <row r="6356" spans="2:2" x14ac:dyDescent="0.25">
      <c r="B6356"/>
    </row>
    <row r="6357" spans="2:2" x14ac:dyDescent="0.25">
      <c r="B6357"/>
    </row>
    <row r="6358" spans="2:2" x14ac:dyDescent="0.25">
      <c r="B6358"/>
    </row>
    <row r="6359" spans="2:2" x14ac:dyDescent="0.25">
      <c r="B6359"/>
    </row>
    <row r="6360" spans="2:2" x14ac:dyDescent="0.25">
      <c r="B6360"/>
    </row>
    <row r="6361" spans="2:2" x14ac:dyDescent="0.25">
      <c r="B6361"/>
    </row>
    <row r="6362" spans="2:2" x14ac:dyDescent="0.25">
      <c r="B6362"/>
    </row>
    <row r="6363" spans="2:2" x14ac:dyDescent="0.25">
      <c r="B6363"/>
    </row>
    <row r="6364" spans="2:2" x14ac:dyDescent="0.25">
      <c r="B6364"/>
    </row>
    <row r="6365" spans="2:2" x14ac:dyDescent="0.25">
      <c r="B6365"/>
    </row>
    <row r="6366" spans="2:2" x14ac:dyDescent="0.25">
      <c r="B6366"/>
    </row>
    <row r="6367" spans="2:2" x14ac:dyDescent="0.25">
      <c r="B6367"/>
    </row>
    <row r="6368" spans="2:2" x14ac:dyDescent="0.25">
      <c r="B6368"/>
    </row>
    <row r="6369" spans="2:2" x14ac:dyDescent="0.25">
      <c r="B6369"/>
    </row>
    <row r="6370" spans="2:2" x14ac:dyDescent="0.25">
      <c r="B6370"/>
    </row>
    <row r="6371" spans="2:2" x14ac:dyDescent="0.25">
      <c r="B6371"/>
    </row>
    <row r="6372" spans="2:2" x14ac:dyDescent="0.25">
      <c r="B6372"/>
    </row>
    <row r="6373" spans="2:2" x14ac:dyDescent="0.25">
      <c r="B6373"/>
    </row>
    <row r="6374" spans="2:2" x14ac:dyDescent="0.25">
      <c r="B6374"/>
    </row>
    <row r="6375" spans="2:2" x14ac:dyDescent="0.25">
      <c r="B6375"/>
    </row>
    <row r="6376" spans="2:2" x14ac:dyDescent="0.25">
      <c r="B6376"/>
    </row>
    <row r="6377" spans="2:2" x14ac:dyDescent="0.25">
      <c r="B6377"/>
    </row>
    <row r="6378" spans="2:2" x14ac:dyDescent="0.25">
      <c r="B6378"/>
    </row>
    <row r="6379" spans="2:2" x14ac:dyDescent="0.25">
      <c r="B6379"/>
    </row>
    <row r="6380" spans="2:2" x14ac:dyDescent="0.25">
      <c r="B6380"/>
    </row>
    <row r="6381" spans="2:2" x14ac:dyDescent="0.25">
      <c r="B6381"/>
    </row>
    <row r="6382" spans="2:2" x14ac:dyDescent="0.25">
      <c r="B6382"/>
    </row>
    <row r="6383" spans="2:2" x14ac:dyDescent="0.25">
      <c r="B6383"/>
    </row>
    <row r="6384" spans="2:2" x14ac:dyDescent="0.25">
      <c r="B6384"/>
    </row>
    <row r="6385" spans="2:2" x14ac:dyDescent="0.25">
      <c r="B6385"/>
    </row>
    <row r="6386" spans="2:2" x14ac:dyDescent="0.25">
      <c r="B6386"/>
    </row>
    <row r="6387" spans="2:2" x14ac:dyDescent="0.25">
      <c r="B6387"/>
    </row>
    <row r="6388" spans="2:2" x14ac:dyDescent="0.25">
      <c r="B6388"/>
    </row>
    <row r="6389" spans="2:2" x14ac:dyDescent="0.25">
      <c r="B6389"/>
    </row>
    <row r="6390" spans="2:2" x14ac:dyDescent="0.25">
      <c r="B6390"/>
    </row>
    <row r="6391" spans="2:2" x14ac:dyDescent="0.25">
      <c r="B6391"/>
    </row>
    <row r="6392" spans="2:2" x14ac:dyDescent="0.25">
      <c r="B6392"/>
    </row>
    <row r="6393" spans="2:2" x14ac:dyDescent="0.25">
      <c r="B6393"/>
    </row>
    <row r="6394" spans="2:2" x14ac:dyDescent="0.25">
      <c r="B6394"/>
    </row>
    <row r="6395" spans="2:2" x14ac:dyDescent="0.25">
      <c r="B6395"/>
    </row>
    <row r="6396" spans="2:2" x14ac:dyDescent="0.25">
      <c r="B6396"/>
    </row>
    <row r="6397" spans="2:2" x14ac:dyDescent="0.25">
      <c r="B6397"/>
    </row>
    <row r="6398" spans="2:2" x14ac:dyDescent="0.25">
      <c r="B6398"/>
    </row>
    <row r="6399" spans="2:2" x14ac:dyDescent="0.25">
      <c r="B6399"/>
    </row>
    <row r="6400" spans="2:2" x14ac:dyDescent="0.25">
      <c r="B6400"/>
    </row>
    <row r="6401" spans="2:2" x14ac:dyDescent="0.25">
      <c r="B6401"/>
    </row>
    <row r="6402" spans="2:2" x14ac:dyDescent="0.25">
      <c r="B6402"/>
    </row>
    <row r="6403" spans="2:2" x14ac:dyDescent="0.25">
      <c r="B6403"/>
    </row>
    <row r="6404" spans="2:2" x14ac:dyDescent="0.25">
      <c r="B6404"/>
    </row>
    <row r="6405" spans="2:2" x14ac:dyDescent="0.25">
      <c r="B6405"/>
    </row>
    <row r="6406" spans="2:2" x14ac:dyDescent="0.25">
      <c r="B6406"/>
    </row>
    <row r="6407" spans="2:2" x14ac:dyDescent="0.25">
      <c r="B6407"/>
    </row>
    <row r="6408" spans="2:2" x14ac:dyDescent="0.25">
      <c r="B6408"/>
    </row>
    <row r="6409" spans="2:2" x14ac:dyDescent="0.25">
      <c r="B6409"/>
    </row>
    <row r="6410" spans="2:2" x14ac:dyDescent="0.25">
      <c r="B6410"/>
    </row>
    <row r="6411" spans="2:2" x14ac:dyDescent="0.25">
      <c r="B6411"/>
    </row>
    <row r="6412" spans="2:2" x14ac:dyDescent="0.25">
      <c r="B6412"/>
    </row>
    <row r="6413" spans="2:2" x14ac:dyDescent="0.25">
      <c r="B6413"/>
    </row>
    <row r="6414" spans="2:2" x14ac:dyDescent="0.25">
      <c r="B6414"/>
    </row>
    <row r="6415" spans="2:2" x14ac:dyDescent="0.25">
      <c r="B6415"/>
    </row>
    <row r="6416" spans="2:2" x14ac:dyDescent="0.25">
      <c r="B6416"/>
    </row>
    <row r="6417" spans="2:2" x14ac:dyDescent="0.25">
      <c r="B6417"/>
    </row>
    <row r="6418" spans="2:2" x14ac:dyDescent="0.25">
      <c r="B6418"/>
    </row>
    <row r="6419" spans="2:2" x14ac:dyDescent="0.25">
      <c r="B6419"/>
    </row>
    <row r="6420" spans="2:2" x14ac:dyDescent="0.25">
      <c r="B6420"/>
    </row>
    <row r="6421" spans="2:2" x14ac:dyDescent="0.25">
      <c r="B6421"/>
    </row>
    <row r="6422" spans="2:2" x14ac:dyDescent="0.25">
      <c r="B6422"/>
    </row>
    <row r="6423" spans="2:2" x14ac:dyDescent="0.25">
      <c r="B6423"/>
    </row>
    <row r="6424" spans="2:2" x14ac:dyDescent="0.25">
      <c r="B6424"/>
    </row>
    <row r="6425" spans="2:2" x14ac:dyDescent="0.25">
      <c r="B6425"/>
    </row>
    <row r="6426" spans="2:2" x14ac:dyDescent="0.25">
      <c r="B6426"/>
    </row>
    <row r="6427" spans="2:2" x14ac:dyDescent="0.25">
      <c r="B6427"/>
    </row>
    <row r="6428" spans="2:2" x14ac:dyDescent="0.25">
      <c r="B6428"/>
    </row>
    <row r="6429" spans="2:2" x14ac:dyDescent="0.25">
      <c r="B6429"/>
    </row>
    <row r="6430" spans="2:2" x14ac:dyDescent="0.25">
      <c r="B6430"/>
    </row>
    <row r="6431" spans="2:2" x14ac:dyDescent="0.25">
      <c r="B6431"/>
    </row>
    <row r="6432" spans="2:2" x14ac:dyDescent="0.25">
      <c r="B6432"/>
    </row>
    <row r="6433" spans="2:2" x14ac:dyDescent="0.25">
      <c r="B6433"/>
    </row>
    <row r="6434" spans="2:2" x14ac:dyDescent="0.25">
      <c r="B6434"/>
    </row>
    <row r="6435" spans="2:2" x14ac:dyDescent="0.25">
      <c r="B6435"/>
    </row>
    <row r="6436" spans="2:2" x14ac:dyDescent="0.25">
      <c r="B6436"/>
    </row>
    <row r="6437" spans="2:2" x14ac:dyDescent="0.25">
      <c r="B6437"/>
    </row>
    <row r="6438" spans="2:2" x14ac:dyDescent="0.25">
      <c r="B6438"/>
    </row>
    <row r="6439" spans="2:2" x14ac:dyDescent="0.25">
      <c r="B6439"/>
    </row>
    <row r="6440" spans="2:2" x14ac:dyDescent="0.25">
      <c r="B6440"/>
    </row>
    <row r="6441" spans="2:2" x14ac:dyDescent="0.25">
      <c r="B6441"/>
    </row>
    <row r="6442" spans="2:2" x14ac:dyDescent="0.25">
      <c r="B6442"/>
    </row>
    <row r="6443" spans="2:2" x14ac:dyDescent="0.25">
      <c r="B6443"/>
    </row>
    <row r="6444" spans="2:2" x14ac:dyDescent="0.25">
      <c r="B6444"/>
    </row>
    <row r="6445" spans="2:2" x14ac:dyDescent="0.25">
      <c r="B6445"/>
    </row>
    <row r="6446" spans="2:2" x14ac:dyDescent="0.25">
      <c r="B6446"/>
    </row>
    <row r="6447" spans="2:2" x14ac:dyDescent="0.25">
      <c r="B6447"/>
    </row>
    <row r="6448" spans="2:2" x14ac:dyDescent="0.25">
      <c r="B6448"/>
    </row>
    <row r="6449" spans="2:2" x14ac:dyDescent="0.25">
      <c r="B6449"/>
    </row>
    <row r="6450" spans="2:2" x14ac:dyDescent="0.25">
      <c r="B6450"/>
    </row>
    <row r="6451" spans="2:2" x14ac:dyDescent="0.25">
      <c r="B6451"/>
    </row>
    <row r="6452" spans="2:2" x14ac:dyDescent="0.25">
      <c r="B6452"/>
    </row>
    <row r="6453" spans="2:2" x14ac:dyDescent="0.25">
      <c r="B6453"/>
    </row>
    <row r="6454" spans="2:2" x14ac:dyDescent="0.25">
      <c r="B6454"/>
    </row>
    <row r="6455" spans="2:2" x14ac:dyDescent="0.25">
      <c r="B6455"/>
    </row>
    <row r="6456" spans="2:2" x14ac:dyDescent="0.25">
      <c r="B6456"/>
    </row>
    <row r="6457" spans="2:2" x14ac:dyDescent="0.25">
      <c r="B6457"/>
    </row>
    <row r="6458" spans="2:2" x14ac:dyDescent="0.25">
      <c r="B6458"/>
    </row>
    <row r="6459" spans="2:2" x14ac:dyDescent="0.25">
      <c r="B6459"/>
    </row>
    <row r="6460" spans="2:2" x14ac:dyDescent="0.25">
      <c r="B6460"/>
    </row>
    <row r="6461" spans="2:2" x14ac:dyDescent="0.25">
      <c r="B6461"/>
    </row>
    <row r="6462" spans="2:2" x14ac:dyDescent="0.25">
      <c r="B6462"/>
    </row>
    <row r="6463" spans="2:2" x14ac:dyDescent="0.25">
      <c r="B6463"/>
    </row>
    <row r="6464" spans="2:2" x14ac:dyDescent="0.25">
      <c r="B6464"/>
    </row>
    <row r="6465" spans="2:2" x14ac:dyDescent="0.25">
      <c r="B6465"/>
    </row>
    <row r="6466" spans="2:2" x14ac:dyDescent="0.25">
      <c r="B6466"/>
    </row>
    <row r="6467" spans="2:2" x14ac:dyDescent="0.25">
      <c r="B6467"/>
    </row>
    <row r="6468" spans="2:2" x14ac:dyDescent="0.25">
      <c r="B6468"/>
    </row>
    <row r="6469" spans="2:2" x14ac:dyDescent="0.25">
      <c r="B6469"/>
    </row>
    <row r="6470" spans="2:2" x14ac:dyDescent="0.25">
      <c r="B6470"/>
    </row>
    <row r="6471" spans="2:2" x14ac:dyDescent="0.25">
      <c r="B6471"/>
    </row>
    <row r="6472" spans="2:2" x14ac:dyDescent="0.25">
      <c r="B6472"/>
    </row>
    <row r="6473" spans="2:2" x14ac:dyDescent="0.25">
      <c r="B6473"/>
    </row>
    <row r="6474" spans="2:2" x14ac:dyDescent="0.25">
      <c r="B6474"/>
    </row>
    <row r="6475" spans="2:2" x14ac:dyDescent="0.25">
      <c r="B6475"/>
    </row>
    <row r="6476" spans="2:2" x14ac:dyDescent="0.25">
      <c r="B6476"/>
    </row>
    <row r="6477" spans="2:2" x14ac:dyDescent="0.25">
      <c r="B6477"/>
    </row>
    <row r="6478" spans="2:2" x14ac:dyDescent="0.25">
      <c r="B6478"/>
    </row>
    <row r="6479" spans="2:2" x14ac:dyDescent="0.25">
      <c r="B6479"/>
    </row>
    <row r="6480" spans="2:2" x14ac:dyDescent="0.25">
      <c r="B6480"/>
    </row>
    <row r="6481" spans="2:2" x14ac:dyDescent="0.25">
      <c r="B6481"/>
    </row>
    <row r="6482" spans="2:2" x14ac:dyDescent="0.25">
      <c r="B6482"/>
    </row>
    <row r="6483" spans="2:2" x14ac:dyDescent="0.25">
      <c r="B6483"/>
    </row>
    <row r="6484" spans="2:2" x14ac:dyDescent="0.25">
      <c r="B6484"/>
    </row>
    <row r="6485" spans="2:2" x14ac:dyDescent="0.25">
      <c r="B6485"/>
    </row>
    <row r="6486" spans="2:2" x14ac:dyDescent="0.25">
      <c r="B6486"/>
    </row>
    <row r="6487" spans="2:2" x14ac:dyDescent="0.25">
      <c r="B6487"/>
    </row>
    <row r="6488" spans="2:2" x14ac:dyDescent="0.25">
      <c r="B6488"/>
    </row>
    <row r="6489" spans="2:2" x14ac:dyDescent="0.25">
      <c r="B6489"/>
    </row>
    <row r="6490" spans="2:2" x14ac:dyDescent="0.25">
      <c r="B6490"/>
    </row>
    <row r="6491" spans="2:2" x14ac:dyDescent="0.25">
      <c r="B6491"/>
    </row>
    <row r="6492" spans="2:2" x14ac:dyDescent="0.25">
      <c r="B6492"/>
    </row>
    <row r="6493" spans="2:2" x14ac:dyDescent="0.25">
      <c r="B6493"/>
    </row>
    <row r="6494" spans="2:2" x14ac:dyDescent="0.25">
      <c r="B6494"/>
    </row>
    <row r="6495" spans="2:2" x14ac:dyDescent="0.25">
      <c r="B6495"/>
    </row>
    <row r="6496" spans="2:2" x14ac:dyDescent="0.25">
      <c r="B6496"/>
    </row>
    <row r="6497" spans="2:2" x14ac:dyDescent="0.25">
      <c r="B6497"/>
    </row>
    <row r="6498" spans="2:2" x14ac:dyDescent="0.25">
      <c r="B6498"/>
    </row>
    <row r="6499" spans="2:2" x14ac:dyDescent="0.25">
      <c r="B6499"/>
    </row>
    <row r="6500" spans="2:2" x14ac:dyDescent="0.25">
      <c r="B6500"/>
    </row>
    <row r="6501" spans="2:2" x14ac:dyDescent="0.25">
      <c r="B6501"/>
    </row>
    <row r="6502" spans="2:2" x14ac:dyDescent="0.25">
      <c r="B6502"/>
    </row>
    <row r="6503" spans="2:2" x14ac:dyDescent="0.25">
      <c r="B6503"/>
    </row>
    <row r="6504" spans="2:2" x14ac:dyDescent="0.25">
      <c r="B6504"/>
    </row>
    <row r="6505" spans="2:2" x14ac:dyDescent="0.25">
      <c r="B6505"/>
    </row>
    <row r="6506" spans="2:2" x14ac:dyDescent="0.25">
      <c r="B6506"/>
    </row>
    <row r="6507" spans="2:2" x14ac:dyDescent="0.25">
      <c r="B6507"/>
    </row>
    <row r="6508" spans="2:2" x14ac:dyDescent="0.25">
      <c r="B6508"/>
    </row>
    <row r="6509" spans="2:2" x14ac:dyDescent="0.25">
      <c r="B6509"/>
    </row>
    <row r="6510" spans="2:2" x14ac:dyDescent="0.25">
      <c r="B6510"/>
    </row>
    <row r="6511" spans="2:2" x14ac:dyDescent="0.25">
      <c r="B6511"/>
    </row>
    <row r="6512" spans="2:2" x14ac:dyDescent="0.25">
      <c r="B6512"/>
    </row>
    <row r="6513" spans="2:2" x14ac:dyDescent="0.25">
      <c r="B6513"/>
    </row>
    <row r="6514" spans="2:2" x14ac:dyDescent="0.25">
      <c r="B6514"/>
    </row>
    <row r="6515" spans="2:2" x14ac:dyDescent="0.25">
      <c r="B6515"/>
    </row>
    <row r="6516" spans="2:2" x14ac:dyDescent="0.25">
      <c r="B6516"/>
    </row>
    <row r="6517" spans="2:2" x14ac:dyDescent="0.25">
      <c r="B6517"/>
    </row>
    <row r="6518" spans="2:2" x14ac:dyDescent="0.25">
      <c r="B6518"/>
    </row>
    <row r="6519" spans="2:2" x14ac:dyDescent="0.25">
      <c r="B6519"/>
    </row>
    <row r="6520" spans="2:2" x14ac:dyDescent="0.25">
      <c r="B6520"/>
    </row>
    <row r="6521" spans="2:2" x14ac:dyDescent="0.25">
      <c r="B6521"/>
    </row>
    <row r="6522" spans="2:2" x14ac:dyDescent="0.25">
      <c r="B6522"/>
    </row>
    <row r="6523" spans="2:2" x14ac:dyDescent="0.25">
      <c r="B6523"/>
    </row>
    <row r="6524" spans="2:2" x14ac:dyDescent="0.25">
      <c r="B6524"/>
    </row>
    <row r="6525" spans="2:2" x14ac:dyDescent="0.25">
      <c r="B6525"/>
    </row>
    <row r="6526" spans="2:2" x14ac:dyDescent="0.25">
      <c r="B6526"/>
    </row>
    <row r="6527" spans="2:2" x14ac:dyDescent="0.25">
      <c r="B6527"/>
    </row>
    <row r="6528" spans="2:2" x14ac:dyDescent="0.25">
      <c r="B6528"/>
    </row>
    <row r="6529" spans="2:2" x14ac:dyDescent="0.25">
      <c r="B6529"/>
    </row>
    <row r="6530" spans="2:2" x14ac:dyDescent="0.25">
      <c r="B6530"/>
    </row>
    <row r="6531" spans="2:2" x14ac:dyDescent="0.25">
      <c r="B6531"/>
    </row>
    <row r="6532" spans="2:2" x14ac:dyDescent="0.25">
      <c r="B6532"/>
    </row>
    <row r="6533" spans="2:2" x14ac:dyDescent="0.25">
      <c r="B6533"/>
    </row>
    <row r="6534" spans="2:2" x14ac:dyDescent="0.25">
      <c r="B6534"/>
    </row>
    <row r="6535" spans="2:2" x14ac:dyDescent="0.25">
      <c r="B6535"/>
    </row>
    <row r="6536" spans="2:2" x14ac:dyDescent="0.25">
      <c r="B6536"/>
    </row>
    <row r="6537" spans="2:2" x14ac:dyDescent="0.25">
      <c r="B6537"/>
    </row>
    <row r="6538" spans="2:2" x14ac:dyDescent="0.25">
      <c r="B6538"/>
    </row>
    <row r="6539" spans="2:2" x14ac:dyDescent="0.25">
      <c r="B6539"/>
    </row>
    <row r="6540" spans="2:2" x14ac:dyDescent="0.25">
      <c r="B6540"/>
    </row>
    <row r="6541" spans="2:2" x14ac:dyDescent="0.25">
      <c r="B6541"/>
    </row>
    <row r="6542" spans="2:2" x14ac:dyDescent="0.25">
      <c r="B6542"/>
    </row>
    <row r="6543" spans="2:2" x14ac:dyDescent="0.25">
      <c r="B6543"/>
    </row>
    <row r="6544" spans="2:2" x14ac:dyDescent="0.25">
      <c r="B6544"/>
    </row>
    <row r="6545" spans="2:2" x14ac:dyDescent="0.25">
      <c r="B6545"/>
    </row>
    <row r="6546" spans="2:2" x14ac:dyDescent="0.25">
      <c r="B6546"/>
    </row>
    <row r="6547" spans="2:2" x14ac:dyDescent="0.25">
      <c r="B6547"/>
    </row>
    <row r="6548" spans="2:2" x14ac:dyDescent="0.25">
      <c r="B6548"/>
    </row>
    <row r="6549" spans="2:2" x14ac:dyDescent="0.25">
      <c r="B6549"/>
    </row>
    <row r="6550" spans="2:2" x14ac:dyDescent="0.25">
      <c r="B6550"/>
    </row>
    <row r="6551" spans="2:2" x14ac:dyDescent="0.25">
      <c r="B6551"/>
    </row>
    <row r="6552" spans="2:2" x14ac:dyDescent="0.25">
      <c r="B6552"/>
    </row>
    <row r="6553" spans="2:2" x14ac:dyDescent="0.25">
      <c r="B6553"/>
    </row>
    <row r="6554" spans="2:2" x14ac:dyDescent="0.25">
      <c r="B6554"/>
    </row>
    <row r="6555" spans="2:2" x14ac:dyDescent="0.25">
      <c r="B6555"/>
    </row>
    <row r="6556" spans="2:2" x14ac:dyDescent="0.25">
      <c r="B6556"/>
    </row>
    <row r="6557" spans="2:2" x14ac:dyDescent="0.25">
      <c r="B6557"/>
    </row>
    <row r="6558" spans="2:2" x14ac:dyDescent="0.25">
      <c r="B6558"/>
    </row>
    <row r="6559" spans="2:2" x14ac:dyDescent="0.25">
      <c r="B6559"/>
    </row>
    <row r="6560" spans="2:2" x14ac:dyDescent="0.25">
      <c r="B6560"/>
    </row>
    <row r="6561" spans="2:2" x14ac:dyDescent="0.25">
      <c r="B6561"/>
    </row>
    <row r="6562" spans="2:2" x14ac:dyDescent="0.25">
      <c r="B6562"/>
    </row>
    <row r="6563" spans="2:2" x14ac:dyDescent="0.25">
      <c r="B6563"/>
    </row>
    <row r="6564" spans="2:2" x14ac:dyDescent="0.25">
      <c r="B6564"/>
    </row>
    <row r="6565" spans="2:2" x14ac:dyDescent="0.25">
      <c r="B6565"/>
    </row>
    <row r="6566" spans="2:2" x14ac:dyDescent="0.25">
      <c r="B6566"/>
    </row>
    <row r="6567" spans="2:2" x14ac:dyDescent="0.25">
      <c r="B6567"/>
    </row>
    <row r="6568" spans="2:2" x14ac:dyDescent="0.25">
      <c r="B6568"/>
    </row>
    <row r="6569" spans="2:2" x14ac:dyDescent="0.25">
      <c r="B6569"/>
    </row>
    <row r="6570" spans="2:2" x14ac:dyDescent="0.25">
      <c r="B6570"/>
    </row>
    <row r="6571" spans="2:2" x14ac:dyDescent="0.25">
      <c r="B6571"/>
    </row>
    <row r="6572" spans="2:2" x14ac:dyDescent="0.25">
      <c r="B6572"/>
    </row>
    <row r="6573" spans="2:2" x14ac:dyDescent="0.25">
      <c r="B6573"/>
    </row>
    <row r="6574" spans="2:2" x14ac:dyDescent="0.25">
      <c r="B6574"/>
    </row>
    <row r="6575" spans="2:2" x14ac:dyDescent="0.25">
      <c r="B6575"/>
    </row>
    <row r="6576" spans="2:2" x14ac:dyDescent="0.25">
      <c r="B6576"/>
    </row>
    <row r="6577" spans="2:2" x14ac:dyDescent="0.25">
      <c r="B6577"/>
    </row>
    <row r="6578" spans="2:2" x14ac:dyDescent="0.25">
      <c r="B6578"/>
    </row>
    <row r="6579" spans="2:2" x14ac:dyDescent="0.25">
      <c r="B6579"/>
    </row>
    <row r="6580" spans="2:2" x14ac:dyDescent="0.25">
      <c r="B6580"/>
    </row>
    <row r="6581" spans="2:2" x14ac:dyDescent="0.25">
      <c r="B6581"/>
    </row>
    <row r="6582" spans="2:2" x14ac:dyDescent="0.25">
      <c r="B6582"/>
    </row>
    <row r="6583" spans="2:2" x14ac:dyDescent="0.25">
      <c r="B6583"/>
    </row>
    <row r="6584" spans="2:2" x14ac:dyDescent="0.25">
      <c r="B6584"/>
    </row>
    <row r="6585" spans="2:2" x14ac:dyDescent="0.25">
      <c r="B6585"/>
    </row>
    <row r="6586" spans="2:2" x14ac:dyDescent="0.25">
      <c r="B6586"/>
    </row>
    <row r="6587" spans="2:2" x14ac:dyDescent="0.25">
      <c r="B6587"/>
    </row>
    <row r="6588" spans="2:2" x14ac:dyDescent="0.25">
      <c r="B6588"/>
    </row>
    <row r="6589" spans="2:2" x14ac:dyDescent="0.25">
      <c r="B6589"/>
    </row>
    <row r="6590" spans="2:2" x14ac:dyDescent="0.25">
      <c r="B6590"/>
    </row>
    <row r="6591" spans="2:2" x14ac:dyDescent="0.25">
      <c r="B6591"/>
    </row>
    <row r="6592" spans="2:2" x14ac:dyDescent="0.25">
      <c r="B6592"/>
    </row>
    <row r="6593" spans="2:2" x14ac:dyDescent="0.25">
      <c r="B6593"/>
    </row>
    <row r="6594" spans="2:2" x14ac:dyDescent="0.25">
      <c r="B6594"/>
    </row>
    <row r="6595" spans="2:2" x14ac:dyDescent="0.25">
      <c r="B6595"/>
    </row>
    <row r="6596" spans="2:2" x14ac:dyDescent="0.25">
      <c r="B6596"/>
    </row>
    <row r="6597" spans="2:2" x14ac:dyDescent="0.25">
      <c r="B6597"/>
    </row>
    <row r="6598" spans="2:2" x14ac:dyDescent="0.25">
      <c r="B6598"/>
    </row>
    <row r="6599" spans="2:2" x14ac:dyDescent="0.25">
      <c r="B6599"/>
    </row>
    <row r="6600" spans="2:2" x14ac:dyDescent="0.25">
      <c r="B6600"/>
    </row>
    <row r="6601" spans="2:2" x14ac:dyDescent="0.25">
      <c r="B6601"/>
    </row>
    <row r="6602" spans="2:2" x14ac:dyDescent="0.25">
      <c r="B6602"/>
    </row>
    <row r="6603" spans="2:2" x14ac:dyDescent="0.25">
      <c r="B6603"/>
    </row>
    <row r="6604" spans="2:2" x14ac:dyDescent="0.25">
      <c r="B6604"/>
    </row>
    <row r="6605" spans="2:2" x14ac:dyDescent="0.25">
      <c r="B6605"/>
    </row>
    <row r="6606" spans="2:2" x14ac:dyDescent="0.25">
      <c r="B6606"/>
    </row>
    <row r="6607" spans="2:2" x14ac:dyDescent="0.25">
      <c r="B6607"/>
    </row>
    <row r="6608" spans="2:2" x14ac:dyDescent="0.25">
      <c r="B6608"/>
    </row>
    <row r="6609" spans="2:2" x14ac:dyDescent="0.25">
      <c r="B6609"/>
    </row>
    <row r="6610" spans="2:2" x14ac:dyDescent="0.25">
      <c r="B6610"/>
    </row>
    <row r="6611" spans="2:2" x14ac:dyDescent="0.25">
      <c r="B6611"/>
    </row>
    <row r="6612" spans="2:2" x14ac:dyDescent="0.25">
      <c r="B6612"/>
    </row>
    <row r="6613" spans="2:2" x14ac:dyDescent="0.25">
      <c r="B6613"/>
    </row>
    <row r="6614" spans="2:2" x14ac:dyDescent="0.25">
      <c r="B6614"/>
    </row>
    <row r="6615" spans="2:2" x14ac:dyDescent="0.25">
      <c r="B6615"/>
    </row>
    <row r="6616" spans="2:2" x14ac:dyDescent="0.25">
      <c r="B6616"/>
    </row>
    <row r="6617" spans="2:2" x14ac:dyDescent="0.25">
      <c r="B6617"/>
    </row>
    <row r="6618" spans="2:2" x14ac:dyDescent="0.25">
      <c r="B6618"/>
    </row>
    <row r="6619" spans="2:2" x14ac:dyDescent="0.25">
      <c r="B6619"/>
    </row>
    <row r="6620" spans="2:2" x14ac:dyDescent="0.25">
      <c r="B6620"/>
    </row>
    <row r="6621" spans="2:2" x14ac:dyDescent="0.25">
      <c r="B6621"/>
    </row>
    <row r="6622" spans="2:2" x14ac:dyDescent="0.25">
      <c r="B6622"/>
    </row>
    <row r="6623" spans="2:2" x14ac:dyDescent="0.25">
      <c r="B6623"/>
    </row>
    <row r="6624" spans="2:2" x14ac:dyDescent="0.25">
      <c r="B6624"/>
    </row>
    <row r="6625" spans="2:2" x14ac:dyDescent="0.25">
      <c r="B6625"/>
    </row>
    <row r="6626" spans="2:2" x14ac:dyDescent="0.25">
      <c r="B6626"/>
    </row>
    <row r="6627" spans="2:2" x14ac:dyDescent="0.25">
      <c r="B6627"/>
    </row>
    <row r="6628" spans="2:2" x14ac:dyDescent="0.25">
      <c r="B6628"/>
    </row>
    <row r="6629" spans="2:2" x14ac:dyDescent="0.25">
      <c r="B6629"/>
    </row>
    <row r="6630" spans="2:2" x14ac:dyDescent="0.25">
      <c r="B6630"/>
    </row>
    <row r="6631" spans="2:2" x14ac:dyDescent="0.25">
      <c r="B6631"/>
    </row>
    <row r="6632" spans="2:2" x14ac:dyDescent="0.25">
      <c r="B6632"/>
    </row>
    <row r="6633" spans="2:2" x14ac:dyDescent="0.25">
      <c r="B6633"/>
    </row>
    <row r="6634" spans="2:2" x14ac:dyDescent="0.25">
      <c r="B6634"/>
    </row>
    <row r="6635" spans="2:2" x14ac:dyDescent="0.25">
      <c r="B6635"/>
    </row>
    <row r="6636" spans="2:2" x14ac:dyDescent="0.25">
      <c r="B6636"/>
    </row>
    <row r="6637" spans="2:2" x14ac:dyDescent="0.25">
      <c r="B6637"/>
    </row>
    <row r="6638" spans="2:2" x14ac:dyDescent="0.25">
      <c r="B6638"/>
    </row>
    <row r="6639" spans="2:2" x14ac:dyDescent="0.25">
      <c r="B6639"/>
    </row>
    <row r="6640" spans="2:2" x14ac:dyDescent="0.25">
      <c r="B6640"/>
    </row>
    <row r="6641" spans="2:2" x14ac:dyDescent="0.25">
      <c r="B6641"/>
    </row>
    <row r="6642" spans="2:2" x14ac:dyDescent="0.25">
      <c r="B6642"/>
    </row>
    <row r="6643" spans="2:2" x14ac:dyDescent="0.25">
      <c r="B6643"/>
    </row>
    <row r="6644" spans="2:2" x14ac:dyDescent="0.25">
      <c r="B6644"/>
    </row>
    <row r="6645" spans="2:2" x14ac:dyDescent="0.25">
      <c r="B6645"/>
    </row>
    <row r="6646" spans="2:2" x14ac:dyDescent="0.25">
      <c r="B6646"/>
    </row>
    <row r="6647" spans="2:2" x14ac:dyDescent="0.25">
      <c r="B6647"/>
    </row>
    <row r="6648" spans="2:2" x14ac:dyDescent="0.25">
      <c r="B6648"/>
    </row>
    <row r="6649" spans="2:2" x14ac:dyDescent="0.25">
      <c r="B6649"/>
    </row>
    <row r="6650" spans="2:2" x14ac:dyDescent="0.25">
      <c r="B6650"/>
    </row>
    <row r="6651" spans="2:2" x14ac:dyDescent="0.25">
      <c r="B6651"/>
    </row>
    <row r="6652" spans="2:2" x14ac:dyDescent="0.25">
      <c r="B6652"/>
    </row>
    <row r="6653" spans="2:2" x14ac:dyDescent="0.25">
      <c r="B6653"/>
    </row>
    <row r="6654" spans="2:2" x14ac:dyDescent="0.25">
      <c r="B6654"/>
    </row>
    <row r="6655" spans="2:2" x14ac:dyDescent="0.25">
      <c r="B6655"/>
    </row>
    <row r="6656" spans="2:2" x14ac:dyDescent="0.25">
      <c r="B6656"/>
    </row>
    <row r="6657" spans="2:2" x14ac:dyDescent="0.25">
      <c r="B6657"/>
    </row>
    <row r="6658" spans="2:2" x14ac:dyDescent="0.25">
      <c r="B6658"/>
    </row>
    <row r="6659" spans="2:2" x14ac:dyDescent="0.25">
      <c r="B6659"/>
    </row>
    <row r="6660" spans="2:2" x14ac:dyDescent="0.25">
      <c r="B6660"/>
    </row>
    <row r="6661" spans="2:2" x14ac:dyDescent="0.25">
      <c r="B6661"/>
    </row>
    <row r="6662" spans="2:2" x14ac:dyDescent="0.25">
      <c r="B6662"/>
    </row>
    <row r="6663" spans="2:2" x14ac:dyDescent="0.25">
      <c r="B6663"/>
    </row>
    <row r="6664" spans="2:2" x14ac:dyDescent="0.25">
      <c r="B6664"/>
    </row>
    <row r="6665" spans="2:2" x14ac:dyDescent="0.25">
      <c r="B6665"/>
    </row>
    <row r="6666" spans="2:2" x14ac:dyDescent="0.25">
      <c r="B6666"/>
    </row>
    <row r="6667" spans="2:2" x14ac:dyDescent="0.25">
      <c r="B6667"/>
    </row>
    <row r="6668" spans="2:2" x14ac:dyDescent="0.25">
      <c r="B6668"/>
    </row>
    <row r="6669" spans="2:2" x14ac:dyDescent="0.25">
      <c r="B6669"/>
    </row>
    <row r="6670" spans="2:2" x14ac:dyDescent="0.25">
      <c r="B6670"/>
    </row>
    <row r="6671" spans="2:2" x14ac:dyDescent="0.25">
      <c r="B6671"/>
    </row>
    <row r="6672" spans="2:2" x14ac:dyDescent="0.25">
      <c r="B6672"/>
    </row>
    <row r="6673" spans="2:2" x14ac:dyDescent="0.25">
      <c r="B6673"/>
    </row>
    <row r="6674" spans="2:2" x14ac:dyDescent="0.25">
      <c r="B6674"/>
    </row>
    <row r="6675" spans="2:2" x14ac:dyDescent="0.25">
      <c r="B6675"/>
    </row>
    <row r="6676" spans="2:2" x14ac:dyDescent="0.25">
      <c r="B6676"/>
    </row>
    <row r="6677" spans="2:2" x14ac:dyDescent="0.25">
      <c r="B6677"/>
    </row>
    <row r="6678" spans="2:2" x14ac:dyDescent="0.25">
      <c r="B6678"/>
    </row>
    <row r="6679" spans="2:2" x14ac:dyDescent="0.25">
      <c r="B6679"/>
    </row>
    <row r="6680" spans="2:2" x14ac:dyDescent="0.25">
      <c r="B6680"/>
    </row>
    <row r="6681" spans="2:2" x14ac:dyDescent="0.25">
      <c r="B6681"/>
    </row>
    <row r="6682" spans="2:2" x14ac:dyDescent="0.25">
      <c r="B6682"/>
    </row>
    <row r="6683" spans="2:2" x14ac:dyDescent="0.25">
      <c r="B6683"/>
    </row>
    <row r="6684" spans="2:2" x14ac:dyDescent="0.25">
      <c r="B6684"/>
    </row>
    <row r="6685" spans="2:2" x14ac:dyDescent="0.25">
      <c r="B6685"/>
    </row>
    <row r="6686" spans="2:2" x14ac:dyDescent="0.25">
      <c r="B6686"/>
    </row>
    <row r="6687" spans="2:2" x14ac:dyDescent="0.25">
      <c r="B6687"/>
    </row>
    <row r="6688" spans="2:2" x14ac:dyDescent="0.25">
      <c r="B6688"/>
    </row>
    <row r="6689" spans="2:2" x14ac:dyDescent="0.25">
      <c r="B6689"/>
    </row>
    <row r="6690" spans="2:2" x14ac:dyDescent="0.25">
      <c r="B6690"/>
    </row>
    <row r="6691" spans="2:2" x14ac:dyDescent="0.25">
      <c r="B6691"/>
    </row>
    <row r="6692" spans="2:2" x14ac:dyDescent="0.25">
      <c r="B6692"/>
    </row>
    <row r="6693" spans="2:2" x14ac:dyDescent="0.25">
      <c r="B6693"/>
    </row>
    <row r="6694" spans="2:2" x14ac:dyDescent="0.25">
      <c r="B6694"/>
    </row>
    <row r="6695" spans="2:2" x14ac:dyDescent="0.25">
      <c r="B6695"/>
    </row>
    <row r="6696" spans="2:2" x14ac:dyDescent="0.25">
      <c r="B6696"/>
    </row>
    <row r="6697" spans="2:2" x14ac:dyDescent="0.25">
      <c r="B6697"/>
    </row>
    <row r="6698" spans="2:2" x14ac:dyDescent="0.25">
      <c r="B6698"/>
    </row>
    <row r="6699" spans="2:2" x14ac:dyDescent="0.25">
      <c r="B6699"/>
    </row>
    <row r="6700" spans="2:2" x14ac:dyDescent="0.25">
      <c r="B6700"/>
    </row>
    <row r="6701" spans="2:2" x14ac:dyDescent="0.25">
      <c r="B6701"/>
    </row>
    <row r="6702" spans="2:2" x14ac:dyDescent="0.25">
      <c r="B6702"/>
    </row>
    <row r="6703" spans="2:2" x14ac:dyDescent="0.25">
      <c r="B6703"/>
    </row>
    <row r="6704" spans="2:2" x14ac:dyDescent="0.25">
      <c r="B6704"/>
    </row>
    <row r="6705" spans="2:2" x14ac:dyDescent="0.25">
      <c r="B6705"/>
    </row>
    <row r="6706" spans="2:2" x14ac:dyDescent="0.25">
      <c r="B6706"/>
    </row>
    <row r="6707" spans="2:2" x14ac:dyDescent="0.25">
      <c r="B6707"/>
    </row>
    <row r="6708" spans="2:2" x14ac:dyDescent="0.25">
      <c r="B6708"/>
    </row>
    <row r="6709" spans="2:2" x14ac:dyDescent="0.25">
      <c r="B6709"/>
    </row>
    <row r="6710" spans="2:2" x14ac:dyDescent="0.25">
      <c r="B6710"/>
    </row>
    <row r="6711" spans="2:2" x14ac:dyDescent="0.25">
      <c r="B6711"/>
    </row>
    <row r="6712" spans="2:2" x14ac:dyDescent="0.25">
      <c r="B6712"/>
    </row>
    <row r="6713" spans="2:2" x14ac:dyDescent="0.25">
      <c r="B6713"/>
    </row>
    <row r="6714" spans="2:2" x14ac:dyDescent="0.25">
      <c r="B6714"/>
    </row>
    <row r="6715" spans="2:2" x14ac:dyDescent="0.25">
      <c r="B6715"/>
    </row>
    <row r="6716" spans="2:2" x14ac:dyDescent="0.25">
      <c r="B6716"/>
    </row>
    <row r="6717" spans="2:2" x14ac:dyDescent="0.25">
      <c r="B6717"/>
    </row>
    <row r="6718" spans="2:2" x14ac:dyDescent="0.25">
      <c r="B6718"/>
    </row>
    <row r="6719" spans="2:2" x14ac:dyDescent="0.25">
      <c r="B6719"/>
    </row>
    <row r="6720" spans="2:2" x14ac:dyDescent="0.25">
      <c r="B6720"/>
    </row>
    <row r="6721" spans="2:2" x14ac:dyDescent="0.25">
      <c r="B6721"/>
    </row>
    <row r="6722" spans="2:2" x14ac:dyDescent="0.25">
      <c r="B6722"/>
    </row>
    <row r="6723" spans="2:2" x14ac:dyDescent="0.25">
      <c r="B6723"/>
    </row>
    <row r="6724" spans="2:2" x14ac:dyDescent="0.25">
      <c r="B6724"/>
    </row>
    <row r="6725" spans="2:2" x14ac:dyDescent="0.25">
      <c r="B6725"/>
    </row>
    <row r="6726" spans="2:2" x14ac:dyDescent="0.25">
      <c r="B6726"/>
    </row>
    <row r="6727" spans="2:2" x14ac:dyDescent="0.25">
      <c r="B6727"/>
    </row>
    <row r="6728" spans="2:2" x14ac:dyDescent="0.25">
      <c r="B6728"/>
    </row>
    <row r="6729" spans="2:2" x14ac:dyDescent="0.25">
      <c r="B6729"/>
    </row>
    <row r="6730" spans="2:2" x14ac:dyDescent="0.25">
      <c r="B6730"/>
    </row>
    <row r="6731" spans="2:2" x14ac:dyDescent="0.25">
      <c r="B6731"/>
    </row>
    <row r="6732" spans="2:2" x14ac:dyDescent="0.25">
      <c r="B6732"/>
    </row>
    <row r="6733" spans="2:2" x14ac:dyDescent="0.25">
      <c r="B6733"/>
    </row>
    <row r="6734" spans="2:2" x14ac:dyDescent="0.25">
      <c r="B6734"/>
    </row>
    <row r="6735" spans="2:2" x14ac:dyDescent="0.25">
      <c r="B6735"/>
    </row>
    <row r="6736" spans="2:2" x14ac:dyDescent="0.25">
      <c r="B6736"/>
    </row>
    <row r="6737" spans="2:2" x14ac:dyDescent="0.25">
      <c r="B6737"/>
    </row>
    <row r="6738" spans="2:2" x14ac:dyDescent="0.25">
      <c r="B6738"/>
    </row>
    <row r="6739" spans="2:2" x14ac:dyDescent="0.25">
      <c r="B6739"/>
    </row>
    <row r="6740" spans="2:2" x14ac:dyDescent="0.25">
      <c r="B6740"/>
    </row>
    <row r="6741" spans="2:2" x14ac:dyDescent="0.25">
      <c r="B6741"/>
    </row>
    <row r="6742" spans="2:2" x14ac:dyDescent="0.25">
      <c r="B6742"/>
    </row>
    <row r="6743" spans="2:2" x14ac:dyDescent="0.25">
      <c r="B6743"/>
    </row>
    <row r="6744" spans="2:2" x14ac:dyDescent="0.25">
      <c r="B6744"/>
    </row>
    <row r="6745" spans="2:2" x14ac:dyDescent="0.25">
      <c r="B6745"/>
    </row>
    <row r="6746" spans="2:2" x14ac:dyDescent="0.25">
      <c r="B6746"/>
    </row>
    <row r="6747" spans="2:2" x14ac:dyDescent="0.25">
      <c r="B6747"/>
    </row>
    <row r="6748" spans="2:2" x14ac:dyDescent="0.25">
      <c r="B6748"/>
    </row>
    <row r="6749" spans="2:2" x14ac:dyDescent="0.25">
      <c r="B6749"/>
    </row>
    <row r="6750" spans="2:2" x14ac:dyDescent="0.25">
      <c r="B6750"/>
    </row>
    <row r="6751" spans="2:2" x14ac:dyDescent="0.25">
      <c r="B6751"/>
    </row>
    <row r="6752" spans="2:2" x14ac:dyDescent="0.25">
      <c r="B6752"/>
    </row>
    <row r="6753" spans="2:2" x14ac:dyDescent="0.25">
      <c r="B6753"/>
    </row>
    <row r="6754" spans="2:2" x14ac:dyDescent="0.25">
      <c r="B6754"/>
    </row>
    <row r="6755" spans="2:2" x14ac:dyDescent="0.25">
      <c r="B6755"/>
    </row>
    <row r="6756" spans="2:2" x14ac:dyDescent="0.25">
      <c r="B6756"/>
    </row>
    <row r="6757" spans="2:2" x14ac:dyDescent="0.25">
      <c r="B6757"/>
    </row>
    <row r="6758" spans="2:2" x14ac:dyDescent="0.25">
      <c r="B6758"/>
    </row>
    <row r="6759" spans="2:2" x14ac:dyDescent="0.25">
      <c r="B6759"/>
    </row>
    <row r="6760" spans="2:2" x14ac:dyDescent="0.25">
      <c r="B6760"/>
    </row>
    <row r="6761" spans="2:2" x14ac:dyDescent="0.25">
      <c r="B6761"/>
    </row>
    <row r="6762" spans="2:2" x14ac:dyDescent="0.25">
      <c r="B6762"/>
    </row>
    <row r="6763" spans="2:2" x14ac:dyDescent="0.25">
      <c r="B6763"/>
    </row>
    <row r="6764" spans="2:2" x14ac:dyDescent="0.25">
      <c r="B6764"/>
    </row>
    <row r="6765" spans="2:2" x14ac:dyDescent="0.25">
      <c r="B6765"/>
    </row>
    <row r="6766" spans="2:2" x14ac:dyDescent="0.25">
      <c r="B6766"/>
    </row>
    <row r="6767" spans="2:2" x14ac:dyDescent="0.25">
      <c r="B6767"/>
    </row>
    <row r="6768" spans="2:2" x14ac:dyDescent="0.25">
      <c r="B6768"/>
    </row>
    <row r="6769" spans="2:2" x14ac:dyDescent="0.25">
      <c r="B6769"/>
    </row>
    <row r="6770" spans="2:2" x14ac:dyDescent="0.25">
      <c r="B6770"/>
    </row>
    <row r="6771" spans="2:2" x14ac:dyDescent="0.25">
      <c r="B6771"/>
    </row>
    <row r="6772" spans="2:2" x14ac:dyDescent="0.25">
      <c r="B6772"/>
    </row>
    <row r="6773" spans="2:2" x14ac:dyDescent="0.25">
      <c r="B6773"/>
    </row>
    <row r="6774" spans="2:2" x14ac:dyDescent="0.25">
      <c r="B6774"/>
    </row>
    <row r="6775" spans="2:2" x14ac:dyDescent="0.25">
      <c r="B6775"/>
    </row>
    <row r="6776" spans="2:2" x14ac:dyDescent="0.25">
      <c r="B6776"/>
    </row>
    <row r="6777" spans="2:2" x14ac:dyDescent="0.25">
      <c r="B6777"/>
    </row>
    <row r="6778" spans="2:2" x14ac:dyDescent="0.25">
      <c r="B6778"/>
    </row>
    <row r="6779" spans="2:2" x14ac:dyDescent="0.25">
      <c r="B6779"/>
    </row>
    <row r="6780" spans="2:2" x14ac:dyDescent="0.25">
      <c r="B6780"/>
    </row>
    <row r="6781" spans="2:2" x14ac:dyDescent="0.25">
      <c r="B6781"/>
    </row>
    <row r="6782" spans="2:2" x14ac:dyDescent="0.25">
      <c r="B6782"/>
    </row>
    <row r="6783" spans="2:2" x14ac:dyDescent="0.25">
      <c r="B6783"/>
    </row>
    <row r="6784" spans="2:2" x14ac:dyDescent="0.25">
      <c r="B6784"/>
    </row>
    <row r="6785" spans="2:2" x14ac:dyDescent="0.25">
      <c r="B6785"/>
    </row>
    <row r="6786" spans="2:2" x14ac:dyDescent="0.25">
      <c r="B6786"/>
    </row>
    <row r="6787" spans="2:2" x14ac:dyDescent="0.25">
      <c r="B6787"/>
    </row>
    <row r="6788" spans="2:2" x14ac:dyDescent="0.25">
      <c r="B6788"/>
    </row>
    <row r="6789" spans="2:2" x14ac:dyDescent="0.25">
      <c r="B6789"/>
    </row>
    <row r="6790" spans="2:2" x14ac:dyDescent="0.25">
      <c r="B6790"/>
    </row>
    <row r="6791" spans="2:2" x14ac:dyDescent="0.25">
      <c r="B6791"/>
    </row>
    <row r="6792" spans="2:2" x14ac:dyDescent="0.25">
      <c r="B6792"/>
    </row>
    <row r="6793" spans="2:2" x14ac:dyDescent="0.25">
      <c r="B6793"/>
    </row>
    <row r="6794" spans="2:2" x14ac:dyDescent="0.25">
      <c r="B6794"/>
    </row>
    <row r="6795" spans="2:2" x14ac:dyDescent="0.25">
      <c r="B6795"/>
    </row>
    <row r="6796" spans="2:2" x14ac:dyDescent="0.25">
      <c r="B6796"/>
    </row>
    <row r="6797" spans="2:2" x14ac:dyDescent="0.25">
      <c r="B6797"/>
    </row>
    <row r="6798" spans="2:2" x14ac:dyDescent="0.25">
      <c r="B6798"/>
    </row>
    <row r="6799" spans="2:2" x14ac:dyDescent="0.25">
      <c r="B6799"/>
    </row>
    <row r="6800" spans="2:2" x14ac:dyDescent="0.25">
      <c r="B6800"/>
    </row>
    <row r="6801" spans="2:2" x14ac:dyDescent="0.25">
      <c r="B6801"/>
    </row>
    <row r="6802" spans="2:2" x14ac:dyDescent="0.25">
      <c r="B6802"/>
    </row>
    <row r="6803" spans="2:2" x14ac:dyDescent="0.25">
      <c r="B6803"/>
    </row>
    <row r="6804" spans="2:2" x14ac:dyDescent="0.25">
      <c r="B6804"/>
    </row>
    <row r="6805" spans="2:2" x14ac:dyDescent="0.25">
      <c r="B6805"/>
    </row>
    <row r="6806" spans="2:2" x14ac:dyDescent="0.25">
      <c r="B6806"/>
    </row>
    <row r="6807" spans="2:2" x14ac:dyDescent="0.25">
      <c r="B6807"/>
    </row>
    <row r="6808" spans="2:2" x14ac:dyDescent="0.25">
      <c r="B6808"/>
    </row>
    <row r="6809" spans="2:2" x14ac:dyDescent="0.25">
      <c r="B6809"/>
    </row>
    <row r="6810" spans="2:2" x14ac:dyDescent="0.25">
      <c r="B6810"/>
    </row>
    <row r="6811" spans="2:2" x14ac:dyDescent="0.25">
      <c r="B6811"/>
    </row>
    <row r="6812" spans="2:2" x14ac:dyDescent="0.25">
      <c r="B6812"/>
    </row>
    <row r="6813" spans="2:2" x14ac:dyDescent="0.25">
      <c r="B6813"/>
    </row>
    <row r="6814" spans="2:2" x14ac:dyDescent="0.25">
      <c r="B6814"/>
    </row>
    <row r="6815" spans="2:2" x14ac:dyDescent="0.25">
      <c r="B6815"/>
    </row>
    <row r="6816" spans="2:2" x14ac:dyDescent="0.25">
      <c r="B6816"/>
    </row>
    <row r="6817" spans="2:2" x14ac:dyDescent="0.25">
      <c r="B6817"/>
    </row>
    <row r="6818" spans="2:2" x14ac:dyDescent="0.25">
      <c r="B6818"/>
    </row>
    <row r="6819" spans="2:2" x14ac:dyDescent="0.25">
      <c r="B6819"/>
    </row>
    <row r="6820" spans="2:2" x14ac:dyDescent="0.25">
      <c r="B6820"/>
    </row>
    <row r="6821" spans="2:2" x14ac:dyDescent="0.25">
      <c r="B6821"/>
    </row>
    <row r="6822" spans="2:2" x14ac:dyDescent="0.25">
      <c r="B6822"/>
    </row>
    <row r="6823" spans="2:2" x14ac:dyDescent="0.25">
      <c r="B6823"/>
    </row>
    <row r="6824" spans="2:2" x14ac:dyDescent="0.25">
      <c r="B6824"/>
    </row>
    <row r="6825" spans="2:2" x14ac:dyDescent="0.25">
      <c r="B6825"/>
    </row>
    <row r="6826" spans="2:2" x14ac:dyDescent="0.25">
      <c r="B6826"/>
    </row>
    <row r="6827" spans="2:2" x14ac:dyDescent="0.25">
      <c r="B6827"/>
    </row>
    <row r="6828" spans="2:2" x14ac:dyDescent="0.25">
      <c r="B6828"/>
    </row>
    <row r="6829" spans="2:2" x14ac:dyDescent="0.25">
      <c r="B6829"/>
    </row>
    <row r="6830" spans="2:2" x14ac:dyDescent="0.25">
      <c r="B6830"/>
    </row>
    <row r="6831" spans="2:2" x14ac:dyDescent="0.25">
      <c r="B6831"/>
    </row>
    <row r="6832" spans="2:2" x14ac:dyDescent="0.25">
      <c r="B6832"/>
    </row>
    <row r="6833" spans="2:2" x14ac:dyDescent="0.25">
      <c r="B6833"/>
    </row>
    <row r="6834" spans="2:2" x14ac:dyDescent="0.25">
      <c r="B6834"/>
    </row>
    <row r="6835" spans="2:2" x14ac:dyDescent="0.25">
      <c r="B6835"/>
    </row>
    <row r="6836" spans="2:2" x14ac:dyDescent="0.25">
      <c r="B6836"/>
    </row>
    <row r="6837" spans="2:2" x14ac:dyDescent="0.25">
      <c r="B6837"/>
    </row>
    <row r="6838" spans="2:2" x14ac:dyDescent="0.25">
      <c r="B6838"/>
    </row>
    <row r="6839" spans="2:2" x14ac:dyDescent="0.25">
      <c r="B6839"/>
    </row>
    <row r="6840" spans="2:2" x14ac:dyDescent="0.25">
      <c r="B6840"/>
    </row>
    <row r="6841" spans="2:2" x14ac:dyDescent="0.25">
      <c r="B6841"/>
    </row>
    <row r="6842" spans="2:2" x14ac:dyDescent="0.25">
      <c r="B6842"/>
    </row>
    <row r="6843" spans="2:2" x14ac:dyDescent="0.25">
      <c r="B6843"/>
    </row>
    <row r="6844" spans="2:2" x14ac:dyDescent="0.25">
      <c r="B6844"/>
    </row>
    <row r="6845" spans="2:2" x14ac:dyDescent="0.25">
      <c r="B6845"/>
    </row>
    <row r="6846" spans="2:2" x14ac:dyDescent="0.25">
      <c r="B6846"/>
    </row>
    <row r="6847" spans="2:2" x14ac:dyDescent="0.25">
      <c r="B6847"/>
    </row>
    <row r="6848" spans="2:2" x14ac:dyDescent="0.25">
      <c r="B6848"/>
    </row>
    <row r="6849" spans="2:2" x14ac:dyDescent="0.25">
      <c r="B6849"/>
    </row>
    <row r="6850" spans="2:2" x14ac:dyDescent="0.25">
      <c r="B6850"/>
    </row>
    <row r="6851" spans="2:2" x14ac:dyDescent="0.25">
      <c r="B6851"/>
    </row>
    <row r="6852" spans="2:2" x14ac:dyDescent="0.25">
      <c r="B6852"/>
    </row>
    <row r="6853" spans="2:2" x14ac:dyDescent="0.25">
      <c r="B6853"/>
    </row>
    <row r="6854" spans="2:2" x14ac:dyDescent="0.25">
      <c r="B6854"/>
    </row>
    <row r="6855" spans="2:2" x14ac:dyDescent="0.25">
      <c r="B6855"/>
    </row>
    <row r="6856" spans="2:2" x14ac:dyDescent="0.25">
      <c r="B6856"/>
    </row>
    <row r="6857" spans="2:2" x14ac:dyDescent="0.25">
      <c r="B6857"/>
    </row>
    <row r="6858" spans="2:2" x14ac:dyDescent="0.25">
      <c r="B6858"/>
    </row>
    <row r="6859" spans="2:2" x14ac:dyDescent="0.25">
      <c r="B6859"/>
    </row>
    <row r="6860" spans="2:2" x14ac:dyDescent="0.25">
      <c r="B6860"/>
    </row>
    <row r="6861" spans="2:2" x14ac:dyDescent="0.25">
      <c r="B6861"/>
    </row>
    <row r="6862" spans="2:2" x14ac:dyDescent="0.25">
      <c r="B6862"/>
    </row>
    <row r="6863" spans="2:2" x14ac:dyDescent="0.25">
      <c r="B6863"/>
    </row>
    <row r="6864" spans="2:2" x14ac:dyDescent="0.25">
      <c r="B6864"/>
    </row>
    <row r="6865" spans="2:2" x14ac:dyDescent="0.25">
      <c r="B6865"/>
    </row>
    <row r="6866" spans="2:2" x14ac:dyDescent="0.25">
      <c r="B6866"/>
    </row>
    <row r="6867" spans="2:2" x14ac:dyDescent="0.25">
      <c r="B6867"/>
    </row>
    <row r="6868" spans="2:2" x14ac:dyDescent="0.25">
      <c r="B6868"/>
    </row>
    <row r="6869" spans="2:2" x14ac:dyDescent="0.25">
      <c r="B6869"/>
    </row>
    <row r="6870" spans="2:2" x14ac:dyDescent="0.25">
      <c r="B6870"/>
    </row>
    <row r="6871" spans="2:2" x14ac:dyDescent="0.25">
      <c r="B6871"/>
    </row>
    <row r="6872" spans="2:2" x14ac:dyDescent="0.25">
      <c r="B6872"/>
    </row>
    <row r="6873" spans="2:2" x14ac:dyDescent="0.25">
      <c r="B6873"/>
    </row>
    <row r="6874" spans="2:2" x14ac:dyDescent="0.25">
      <c r="B6874"/>
    </row>
    <row r="6875" spans="2:2" x14ac:dyDescent="0.25">
      <c r="B6875"/>
    </row>
    <row r="6876" spans="2:2" x14ac:dyDescent="0.25">
      <c r="B6876"/>
    </row>
    <row r="6877" spans="2:2" x14ac:dyDescent="0.25">
      <c r="B6877"/>
    </row>
    <row r="6878" spans="2:2" x14ac:dyDescent="0.25">
      <c r="B6878"/>
    </row>
    <row r="6879" spans="2:2" x14ac:dyDescent="0.25">
      <c r="B6879"/>
    </row>
    <row r="6880" spans="2:2" x14ac:dyDescent="0.25">
      <c r="B6880"/>
    </row>
    <row r="6881" spans="2:2" x14ac:dyDescent="0.25">
      <c r="B6881"/>
    </row>
    <row r="6882" spans="2:2" x14ac:dyDescent="0.25">
      <c r="B6882"/>
    </row>
    <row r="6883" spans="2:2" x14ac:dyDescent="0.25">
      <c r="B6883"/>
    </row>
    <row r="6884" spans="2:2" x14ac:dyDescent="0.25">
      <c r="B6884"/>
    </row>
    <row r="6885" spans="2:2" x14ac:dyDescent="0.25">
      <c r="B6885"/>
    </row>
    <row r="6886" spans="2:2" x14ac:dyDescent="0.25">
      <c r="B6886"/>
    </row>
    <row r="6887" spans="2:2" x14ac:dyDescent="0.25">
      <c r="B6887"/>
    </row>
    <row r="6888" spans="2:2" x14ac:dyDescent="0.25">
      <c r="B6888"/>
    </row>
    <row r="6889" spans="2:2" x14ac:dyDescent="0.25">
      <c r="B6889"/>
    </row>
    <row r="6890" spans="2:2" x14ac:dyDescent="0.25">
      <c r="B6890"/>
    </row>
    <row r="6891" spans="2:2" x14ac:dyDescent="0.25">
      <c r="B6891"/>
    </row>
    <row r="6892" spans="2:2" x14ac:dyDescent="0.25">
      <c r="B6892"/>
    </row>
    <row r="6893" spans="2:2" x14ac:dyDescent="0.25">
      <c r="B6893"/>
    </row>
    <row r="6894" spans="2:2" x14ac:dyDescent="0.25">
      <c r="B6894"/>
    </row>
    <row r="6895" spans="2:2" x14ac:dyDescent="0.25">
      <c r="B6895"/>
    </row>
    <row r="6896" spans="2:2" x14ac:dyDescent="0.25">
      <c r="B6896"/>
    </row>
    <row r="6897" spans="2:2" x14ac:dyDescent="0.25">
      <c r="B6897"/>
    </row>
    <row r="6898" spans="2:2" x14ac:dyDescent="0.25">
      <c r="B6898"/>
    </row>
    <row r="6899" spans="2:2" x14ac:dyDescent="0.25">
      <c r="B6899"/>
    </row>
    <row r="6900" spans="2:2" x14ac:dyDescent="0.25">
      <c r="B6900"/>
    </row>
    <row r="6901" spans="2:2" x14ac:dyDescent="0.25">
      <c r="B6901"/>
    </row>
    <row r="6902" spans="2:2" x14ac:dyDescent="0.25">
      <c r="B6902"/>
    </row>
    <row r="6903" spans="2:2" x14ac:dyDescent="0.25">
      <c r="B6903"/>
    </row>
    <row r="6904" spans="2:2" x14ac:dyDescent="0.25">
      <c r="B6904"/>
    </row>
    <row r="6905" spans="2:2" x14ac:dyDescent="0.25">
      <c r="B6905"/>
    </row>
    <row r="6906" spans="2:2" x14ac:dyDescent="0.25">
      <c r="B6906"/>
    </row>
    <row r="6907" spans="2:2" x14ac:dyDescent="0.25">
      <c r="B6907"/>
    </row>
    <row r="6908" spans="2:2" x14ac:dyDescent="0.25">
      <c r="B6908"/>
    </row>
    <row r="6909" spans="2:2" x14ac:dyDescent="0.25">
      <c r="B6909"/>
    </row>
    <row r="6910" spans="2:2" x14ac:dyDescent="0.25">
      <c r="B6910"/>
    </row>
    <row r="6911" spans="2:2" x14ac:dyDescent="0.25">
      <c r="B6911"/>
    </row>
    <row r="6912" spans="2:2" x14ac:dyDescent="0.25">
      <c r="B6912"/>
    </row>
    <row r="6913" spans="2:2" x14ac:dyDescent="0.25">
      <c r="B6913"/>
    </row>
    <row r="6914" spans="2:2" x14ac:dyDescent="0.25">
      <c r="B6914"/>
    </row>
    <row r="6915" spans="2:2" x14ac:dyDescent="0.25">
      <c r="B6915"/>
    </row>
    <row r="6916" spans="2:2" x14ac:dyDescent="0.25">
      <c r="B6916"/>
    </row>
    <row r="6917" spans="2:2" x14ac:dyDescent="0.25">
      <c r="B6917"/>
    </row>
    <row r="6918" spans="2:2" x14ac:dyDescent="0.25">
      <c r="B6918"/>
    </row>
    <row r="6919" spans="2:2" x14ac:dyDescent="0.25">
      <c r="B6919"/>
    </row>
    <row r="6920" spans="2:2" x14ac:dyDescent="0.25">
      <c r="B6920"/>
    </row>
    <row r="6921" spans="2:2" x14ac:dyDescent="0.25">
      <c r="B6921"/>
    </row>
    <row r="6922" spans="2:2" x14ac:dyDescent="0.25">
      <c r="B6922"/>
    </row>
    <row r="6923" spans="2:2" x14ac:dyDescent="0.25">
      <c r="B6923"/>
    </row>
    <row r="6924" spans="2:2" x14ac:dyDescent="0.25">
      <c r="B6924"/>
    </row>
    <row r="6925" spans="2:2" x14ac:dyDescent="0.25">
      <c r="B6925"/>
    </row>
    <row r="6926" spans="2:2" x14ac:dyDescent="0.25">
      <c r="B6926"/>
    </row>
    <row r="6927" spans="2:2" x14ac:dyDescent="0.25">
      <c r="B6927"/>
    </row>
    <row r="6928" spans="2:2" x14ac:dyDescent="0.25">
      <c r="B6928"/>
    </row>
    <row r="6929" spans="2:2" x14ac:dyDescent="0.25">
      <c r="B6929"/>
    </row>
    <row r="6930" spans="2:2" x14ac:dyDescent="0.25">
      <c r="B6930"/>
    </row>
    <row r="6931" spans="2:2" x14ac:dyDescent="0.25">
      <c r="B6931"/>
    </row>
    <row r="6932" spans="2:2" x14ac:dyDescent="0.25">
      <c r="B6932"/>
    </row>
    <row r="6933" spans="2:2" x14ac:dyDescent="0.25">
      <c r="B6933"/>
    </row>
    <row r="6934" spans="2:2" x14ac:dyDescent="0.25">
      <c r="B6934"/>
    </row>
    <row r="6935" spans="2:2" x14ac:dyDescent="0.25">
      <c r="B6935"/>
    </row>
    <row r="6936" spans="2:2" x14ac:dyDescent="0.25">
      <c r="B6936"/>
    </row>
    <row r="6937" spans="2:2" x14ac:dyDescent="0.25">
      <c r="B6937"/>
    </row>
    <row r="6938" spans="2:2" x14ac:dyDescent="0.25">
      <c r="B6938"/>
    </row>
    <row r="6939" spans="2:2" x14ac:dyDescent="0.25">
      <c r="B6939"/>
    </row>
    <row r="6940" spans="2:2" x14ac:dyDescent="0.25">
      <c r="B6940"/>
    </row>
    <row r="6941" spans="2:2" x14ac:dyDescent="0.25">
      <c r="B6941"/>
    </row>
    <row r="6942" spans="2:2" x14ac:dyDescent="0.25">
      <c r="B6942"/>
    </row>
    <row r="6943" spans="2:2" x14ac:dyDescent="0.25">
      <c r="B6943"/>
    </row>
    <row r="6944" spans="2:2" x14ac:dyDescent="0.25">
      <c r="B6944"/>
    </row>
    <row r="6945" spans="2:2" x14ac:dyDescent="0.25">
      <c r="B6945"/>
    </row>
    <row r="6946" spans="2:2" x14ac:dyDescent="0.25">
      <c r="B6946"/>
    </row>
    <row r="6947" spans="2:2" x14ac:dyDescent="0.25">
      <c r="B6947"/>
    </row>
    <row r="6948" spans="2:2" x14ac:dyDescent="0.25">
      <c r="B6948"/>
    </row>
    <row r="6949" spans="2:2" x14ac:dyDescent="0.25">
      <c r="B6949"/>
    </row>
    <row r="6950" spans="2:2" x14ac:dyDescent="0.25">
      <c r="B6950"/>
    </row>
    <row r="6951" spans="2:2" x14ac:dyDescent="0.25">
      <c r="B6951"/>
    </row>
    <row r="6952" spans="2:2" x14ac:dyDescent="0.25">
      <c r="B6952"/>
    </row>
    <row r="6953" spans="2:2" x14ac:dyDescent="0.25">
      <c r="B6953"/>
    </row>
    <row r="6954" spans="2:2" x14ac:dyDescent="0.25">
      <c r="B6954"/>
    </row>
    <row r="6955" spans="2:2" x14ac:dyDescent="0.25">
      <c r="B6955"/>
    </row>
    <row r="6956" spans="2:2" x14ac:dyDescent="0.25">
      <c r="B6956"/>
    </row>
    <row r="6957" spans="2:2" x14ac:dyDescent="0.25">
      <c r="B6957"/>
    </row>
    <row r="6958" spans="2:2" x14ac:dyDescent="0.25">
      <c r="B6958"/>
    </row>
    <row r="6959" spans="2:2" x14ac:dyDescent="0.25">
      <c r="B6959"/>
    </row>
    <row r="6960" spans="2:2" x14ac:dyDescent="0.25">
      <c r="B6960"/>
    </row>
    <row r="6961" spans="2:2" x14ac:dyDescent="0.25">
      <c r="B6961"/>
    </row>
    <row r="6962" spans="2:2" x14ac:dyDescent="0.25">
      <c r="B6962"/>
    </row>
    <row r="6963" spans="2:2" x14ac:dyDescent="0.25">
      <c r="B6963"/>
    </row>
    <row r="6964" spans="2:2" x14ac:dyDescent="0.25">
      <c r="B6964"/>
    </row>
    <row r="6965" spans="2:2" x14ac:dyDescent="0.25">
      <c r="B6965"/>
    </row>
    <row r="6966" spans="2:2" x14ac:dyDescent="0.25">
      <c r="B6966"/>
    </row>
    <row r="6967" spans="2:2" x14ac:dyDescent="0.25">
      <c r="B6967"/>
    </row>
    <row r="6968" spans="2:2" x14ac:dyDescent="0.25">
      <c r="B6968"/>
    </row>
    <row r="6969" spans="2:2" x14ac:dyDescent="0.25">
      <c r="B6969"/>
    </row>
    <row r="6970" spans="2:2" x14ac:dyDescent="0.25">
      <c r="B6970"/>
    </row>
    <row r="6971" spans="2:2" x14ac:dyDescent="0.25">
      <c r="B6971"/>
    </row>
    <row r="6972" spans="2:2" x14ac:dyDescent="0.25">
      <c r="B6972"/>
    </row>
    <row r="6973" spans="2:2" x14ac:dyDescent="0.25">
      <c r="B6973"/>
    </row>
    <row r="6974" spans="2:2" x14ac:dyDescent="0.25">
      <c r="B6974"/>
    </row>
    <row r="6975" spans="2:2" x14ac:dyDescent="0.25">
      <c r="B6975"/>
    </row>
    <row r="6976" spans="2:2" x14ac:dyDescent="0.25">
      <c r="B6976"/>
    </row>
    <row r="6977" spans="2:2" x14ac:dyDescent="0.25">
      <c r="B6977"/>
    </row>
    <row r="6978" spans="2:2" x14ac:dyDescent="0.25">
      <c r="B6978"/>
    </row>
    <row r="6979" spans="2:2" x14ac:dyDescent="0.25">
      <c r="B6979"/>
    </row>
    <row r="6980" spans="2:2" x14ac:dyDescent="0.25">
      <c r="B6980"/>
    </row>
    <row r="6981" spans="2:2" x14ac:dyDescent="0.25">
      <c r="B6981"/>
    </row>
    <row r="6982" spans="2:2" x14ac:dyDescent="0.25">
      <c r="B6982"/>
    </row>
    <row r="6983" spans="2:2" x14ac:dyDescent="0.25">
      <c r="B6983"/>
    </row>
    <row r="6984" spans="2:2" x14ac:dyDescent="0.25">
      <c r="B6984"/>
    </row>
    <row r="6985" spans="2:2" x14ac:dyDescent="0.25">
      <c r="B6985"/>
    </row>
    <row r="6986" spans="2:2" x14ac:dyDescent="0.25">
      <c r="B6986"/>
    </row>
    <row r="6987" spans="2:2" x14ac:dyDescent="0.25">
      <c r="B6987"/>
    </row>
    <row r="6988" spans="2:2" x14ac:dyDescent="0.25">
      <c r="B6988"/>
    </row>
    <row r="6989" spans="2:2" x14ac:dyDescent="0.25">
      <c r="B6989"/>
    </row>
    <row r="6990" spans="2:2" x14ac:dyDescent="0.25">
      <c r="B6990"/>
    </row>
    <row r="6991" spans="2:2" x14ac:dyDescent="0.25">
      <c r="B6991"/>
    </row>
    <row r="6992" spans="2:2" x14ac:dyDescent="0.25">
      <c r="B6992"/>
    </row>
    <row r="6993" spans="2:2" x14ac:dyDescent="0.25">
      <c r="B6993"/>
    </row>
    <row r="6994" spans="2:2" x14ac:dyDescent="0.25">
      <c r="B6994"/>
    </row>
    <row r="6995" spans="2:2" x14ac:dyDescent="0.25">
      <c r="B6995"/>
    </row>
    <row r="6996" spans="2:2" x14ac:dyDescent="0.25">
      <c r="B6996"/>
    </row>
    <row r="6997" spans="2:2" x14ac:dyDescent="0.25">
      <c r="B6997"/>
    </row>
    <row r="6998" spans="2:2" x14ac:dyDescent="0.25">
      <c r="B6998"/>
    </row>
    <row r="6999" spans="2:2" x14ac:dyDescent="0.25">
      <c r="B6999"/>
    </row>
    <row r="7000" spans="2:2" x14ac:dyDescent="0.25">
      <c r="B7000"/>
    </row>
    <row r="7001" spans="2:2" x14ac:dyDescent="0.25">
      <c r="B7001"/>
    </row>
    <row r="7002" spans="2:2" x14ac:dyDescent="0.25">
      <c r="B7002"/>
    </row>
    <row r="7003" spans="2:2" x14ac:dyDescent="0.25">
      <c r="B7003"/>
    </row>
    <row r="7004" spans="2:2" x14ac:dyDescent="0.25">
      <c r="B7004"/>
    </row>
    <row r="7005" spans="2:2" x14ac:dyDescent="0.25">
      <c r="B7005"/>
    </row>
    <row r="7006" spans="2:2" x14ac:dyDescent="0.25">
      <c r="B7006"/>
    </row>
    <row r="7007" spans="2:2" x14ac:dyDescent="0.25">
      <c r="B7007"/>
    </row>
    <row r="7008" spans="2:2" x14ac:dyDescent="0.25">
      <c r="B7008"/>
    </row>
    <row r="7009" spans="2:2" x14ac:dyDescent="0.25">
      <c r="B7009"/>
    </row>
    <row r="7010" spans="2:2" x14ac:dyDescent="0.25">
      <c r="B7010"/>
    </row>
    <row r="7011" spans="2:2" x14ac:dyDescent="0.25">
      <c r="B7011"/>
    </row>
    <row r="7012" spans="2:2" x14ac:dyDescent="0.25">
      <c r="B7012"/>
    </row>
    <row r="7013" spans="2:2" x14ac:dyDescent="0.25">
      <c r="B7013"/>
    </row>
    <row r="7014" spans="2:2" x14ac:dyDescent="0.25">
      <c r="B7014"/>
    </row>
    <row r="7015" spans="2:2" x14ac:dyDescent="0.25">
      <c r="B7015"/>
    </row>
    <row r="7016" spans="2:2" x14ac:dyDescent="0.25">
      <c r="B7016"/>
    </row>
    <row r="7017" spans="2:2" x14ac:dyDescent="0.25">
      <c r="B7017"/>
    </row>
    <row r="7018" spans="2:2" x14ac:dyDescent="0.25">
      <c r="B7018"/>
    </row>
    <row r="7019" spans="2:2" x14ac:dyDescent="0.25">
      <c r="B7019"/>
    </row>
    <row r="7020" spans="2:2" x14ac:dyDescent="0.25">
      <c r="B7020"/>
    </row>
    <row r="7021" spans="2:2" x14ac:dyDescent="0.25">
      <c r="B7021"/>
    </row>
    <row r="7022" spans="2:2" x14ac:dyDescent="0.25">
      <c r="B7022"/>
    </row>
    <row r="7023" spans="2:2" x14ac:dyDescent="0.25">
      <c r="B7023"/>
    </row>
    <row r="7024" spans="2:2" x14ac:dyDescent="0.25">
      <c r="B7024"/>
    </row>
    <row r="7025" spans="2:2" x14ac:dyDescent="0.25">
      <c r="B7025"/>
    </row>
    <row r="7026" spans="2:2" x14ac:dyDescent="0.25">
      <c r="B7026"/>
    </row>
    <row r="7027" spans="2:2" x14ac:dyDescent="0.25">
      <c r="B7027"/>
    </row>
    <row r="7028" spans="2:2" x14ac:dyDescent="0.25">
      <c r="B7028"/>
    </row>
    <row r="7029" spans="2:2" x14ac:dyDescent="0.25">
      <c r="B7029"/>
    </row>
    <row r="7030" spans="2:2" x14ac:dyDescent="0.25">
      <c r="B7030"/>
    </row>
    <row r="7031" spans="2:2" x14ac:dyDescent="0.25">
      <c r="B7031"/>
    </row>
    <row r="7032" spans="2:2" x14ac:dyDescent="0.25">
      <c r="B7032"/>
    </row>
    <row r="7033" spans="2:2" x14ac:dyDescent="0.25">
      <c r="B7033"/>
    </row>
    <row r="7034" spans="2:2" x14ac:dyDescent="0.25">
      <c r="B7034"/>
    </row>
    <row r="7035" spans="2:2" x14ac:dyDescent="0.25">
      <c r="B7035"/>
    </row>
    <row r="7036" spans="2:2" x14ac:dyDescent="0.25">
      <c r="B7036"/>
    </row>
    <row r="7037" spans="2:2" x14ac:dyDescent="0.25">
      <c r="B7037"/>
    </row>
    <row r="7038" spans="2:2" x14ac:dyDescent="0.25">
      <c r="B7038"/>
    </row>
    <row r="7039" spans="2:2" x14ac:dyDescent="0.25">
      <c r="B7039"/>
    </row>
    <row r="7040" spans="2:2" x14ac:dyDescent="0.25">
      <c r="B7040"/>
    </row>
    <row r="7041" spans="2:2" x14ac:dyDescent="0.25">
      <c r="B7041"/>
    </row>
    <row r="7042" spans="2:2" x14ac:dyDescent="0.25">
      <c r="B7042"/>
    </row>
    <row r="7043" spans="2:2" x14ac:dyDescent="0.25">
      <c r="B7043"/>
    </row>
    <row r="7044" spans="2:2" x14ac:dyDescent="0.25">
      <c r="B7044"/>
    </row>
    <row r="7045" spans="2:2" x14ac:dyDescent="0.25">
      <c r="B7045"/>
    </row>
    <row r="7046" spans="2:2" x14ac:dyDescent="0.25">
      <c r="B7046"/>
    </row>
    <row r="7047" spans="2:2" x14ac:dyDescent="0.25">
      <c r="B7047"/>
    </row>
    <row r="7048" spans="2:2" x14ac:dyDescent="0.25">
      <c r="B7048"/>
    </row>
    <row r="7049" spans="2:2" x14ac:dyDescent="0.25">
      <c r="B7049"/>
    </row>
    <row r="7050" spans="2:2" x14ac:dyDescent="0.25">
      <c r="B7050"/>
    </row>
    <row r="7051" spans="2:2" x14ac:dyDescent="0.25">
      <c r="B7051"/>
    </row>
    <row r="7052" spans="2:2" x14ac:dyDescent="0.25">
      <c r="B7052"/>
    </row>
    <row r="7053" spans="2:2" x14ac:dyDescent="0.25">
      <c r="B7053"/>
    </row>
    <row r="7054" spans="2:2" x14ac:dyDescent="0.25">
      <c r="B7054"/>
    </row>
    <row r="7055" spans="2:2" x14ac:dyDescent="0.25">
      <c r="B7055"/>
    </row>
    <row r="7056" spans="2:2" x14ac:dyDescent="0.25">
      <c r="B7056"/>
    </row>
    <row r="7057" spans="2:2" x14ac:dyDescent="0.25">
      <c r="B7057"/>
    </row>
    <row r="7058" spans="2:2" x14ac:dyDescent="0.25">
      <c r="B7058"/>
    </row>
    <row r="7059" spans="2:2" x14ac:dyDescent="0.25">
      <c r="B7059"/>
    </row>
    <row r="7060" spans="2:2" x14ac:dyDescent="0.25">
      <c r="B7060"/>
    </row>
    <row r="7061" spans="2:2" x14ac:dyDescent="0.25">
      <c r="B7061"/>
    </row>
    <row r="7062" spans="2:2" x14ac:dyDescent="0.25">
      <c r="B7062"/>
    </row>
    <row r="7063" spans="2:2" x14ac:dyDescent="0.25">
      <c r="B7063"/>
    </row>
    <row r="7064" spans="2:2" x14ac:dyDescent="0.25">
      <c r="B7064"/>
    </row>
    <row r="7065" spans="2:2" x14ac:dyDescent="0.25">
      <c r="B7065"/>
    </row>
    <row r="7066" spans="2:2" x14ac:dyDescent="0.25">
      <c r="B7066"/>
    </row>
    <row r="7067" spans="2:2" x14ac:dyDescent="0.25">
      <c r="B7067"/>
    </row>
    <row r="7068" spans="2:2" x14ac:dyDescent="0.25">
      <c r="B7068"/>
    </row>
    <row r="7069" spans="2:2" x14ac:dyDescent="0.25">
      <c r="B7069"/>
    </row>
    <row r="7070" spans="2:2" x14ac:dyDescent="0.25">
      <c r="B7070"/>
    </row>
    <row r="7071" spans="2:2" x14ac:dyDescent="0.25">
      <c r="B7071"/>
    </row>
    <row r="7072" spans="2:2" x14ac:dyDescent="0.25">
      <c r="B7072"/>
    </row>
    <row r="7073" spans="2:2" x14ac:dyDescent="0.25">
      <c r="B7073"/>
    </row>
    <row r="7074" spans="2:2" x14ac:dyDescent="0.25">
      <c r="B7074"/>
    </row>
    <row r="7075" spans="2:2" x14ac:dyDescent="0.25">
      <c r="B7075"/>
    </row>
    <row r="7076" spans="2:2" x14ac:dyDescent="0.25">
      <c r="B7076"/>
    </row>
    <row r="7077" spans="2:2" x14ac:dyDescent="0.25">
      <c r="B7077"/>
    </row>
    <row r="7078" spans="2:2" x14ac:dyDescent="0.25">
      <c r="B7078"/>
    </row>
    <row r="7079" spans="2:2" x14ac:dyDescent="0.25">
      <c r="B7079"/>
    </row>
    <row r="7080" spans="2:2" x14ac:dyDescent="0.25">
      <c r="B7080"/>
    </row>
    <row r="7081" spans="2:2" x14ac:dyDescent="0.25">
      <c r="B7081"/>
    </row>
    <row r="7082" spans="2:2" x14ac:dyDescent="0.25">
      <c r="B7082"/>
    </row>
    <row r="7083" spans="2:2" x14ac:dyDescent="0.25">
      <c r="B7083"/>
    </row>
    <row r="7084" spans="2:2" x14ac:dyDescent="0.25">
      <c r="B7084"/>
    </row>
    <row r="7085" spans="2:2" x14ac:dyDescent="0.25">
      <c r="B7085"/>
    </row>
    <row r="7086" spans="2:2" x14ac:dyDescent="0.25">
      <c r="B7086"/>
    </row>
    <row r="7087" spans="2:2" x14ac:dyDescent="0.25">
      <c r="B7087"/>
    </row>
    <row r="7088" spans="2:2" x14ac:dyDescent="0.25">
      <c r="B7088"/>
    </row>
    <row r="7089" spans="2:2" x14ac:dyDescent="0.25">
      <c r="B7089"/>
    </row>
    <row r="7090" spans="2:2" x14ac:dyDescent="0.25">
      <c r="B7090"/>
    </row>
    <row r="7091" spans="2:2" x14ac:dyDescent="0.25">
      <c r="B7091"/>
    </row>
    <row r="7092" spans="2:2" x14ac:dyDescent="0.25">
      <c r="B7092"/>
    </row>
    <row r="7093" spans="2:2" x14ac:dyDescent="0.25">
      <c r="B7093"/>
    </row>
    <row r="7094" spans="2:2" x14ac:dyDescent="0.25">
      <c r="B7094"/>
    </row>
    <row r="7095" spans="2:2" x14ac:dyDescent="0.25">
      <c r="B7095"/>
    </row>
    <row r="7096" spans="2:2" x14ac:dyDescent="0.25">
      <c r="B7096"/>
    </row>
    <row r="7097" spans="2:2" x14ac:dyDescent="0.25">
      <c r="B7097"/>
    </row>
    <row r="7098" spans="2:2" x14ac:dyDescent="0.25">
      <c r="B7098"/>
    </row>
    <row r="7099" spans="2:2" x14ac:dyDescent="0.25">
      <c r="B7099"/>
    </row>
    <row r="7100" spans="2:2" x14ac:dyDescent="0.25">
      <c r="B7100"/>
    </row>
    <row r="7101" spans="2:2" x14ac:dyDescent="0.25">
      <c r="B7101"/>
    </row>
    <row r="7102" spans="2:2" x14ac:dyDescent="0.25">
      <c r="B7102"/>
    </row>
    <row r="7103" spans="2:2" x14ac:dyDescent="0.25">
      <c r="B7103"/>
    </row>
    <row r="7104" spans="2:2" x14ac:dyDescent="0.25">
      <c r="B7104"/>
    </row>
    <row r="7105" spans="2:2" x14ac:dyDescent="0.25">
      <c r="B7105"/>
    </row>
    <row r="7106" spans="2:2" x14ac:dyDescent="0.25">
      <c r="B7106"/>
    </row>
    <row r="7107" spans="2:2" x14ac:dyDescent="0.25">
      <c r="B7107"/>
    </row>
    <row r="7108" spans="2:2" x14ac:dyDescent="0.25">
      <c r="B7108"/>
    </row>
    <row r="7109" spans="2:2" x14ac:dyDescent="0.25">
      <c r="B7109"/>
    </row>
    <row r="7110" spans="2:2" x14ac:dyDescent="0.25">
      <c r="B7110"/>
    </row>
    <row r="7111" spans="2:2" x14ac:dyDescent="0.25">
      <c r="B7111"/>
    </row>
    <row r="7112" spans="2:2" x14ac:dyDescent="0.25">
      <c r="B7112"/>
    </row>
    <row r="7113" spans="2:2" x14ac:dyDescent="0.25">
      <c r="B7113"/>
    </row>
    <row r="7114" spans="2:2" x14ac:dyDescent="0.25">
      <c r="B7114"/>
    </row>
    <row r="7115" spans="2:2" x14ac:dyDescent="0.25">
      <c r="B7115"/>
    </row>
    <row r="7116" spans="2:2" x14ac:dyDescent="0.25">
      <c r="B7116"/>
    </row>
    <row r="7117" spans="2:2" x14ac:dyDescent="0.25">
      <c r="B7117"/>
    </row>
    <row r="7118" spans="2:2" x14ac:dyDescent="0.25">
      <c r="B7118"/>
    </row>
    <row r="7119" spans="2:2" x14ac:dyDescent="0.25">
      <c r="B7119"/>
    </row>
    <row r="7120" spans="2:2" x14ac:dyDescent="0.25">
      <c r="B7120"/>
    </row>
    <row r="7121" spans="2:2" x14ac:dyDescent="0.25">
      <c r="B7121"/>
    </row>
    <row r="7122" spans="2:2" x14ac:dyDescent="0.25">
      <c r="B7122"/>
    </row>
    <row r="7123" spans="2:2" x14ac:dyDescent="0.25">
      <c r="B7123"/>
    </row>
    <row r="7124" spans="2:2" x14ac:dyDescent="0.25">
      <c r="B7124"/>
    </row>
    <row r="7125" spans="2:2" x14ac:dyDescent="0.25">
      <c r="B7125"/>
    </row>
    <row r="7126" spans="2:2" x14ac:dyDescent="0.25">
      <c r="B7126"/>
    </row>
    <row r="7127" spans="2:2" x14ac:dyDescent="0.25">
      <c r="B7127"/>
    </row>
    <row r="7128" spans="2:2" x14ac:dyDescent="0.25">
      <c r="B7128"/>
    </row>
    <row r="7129" spans="2:2" x14ac:dyDescent="0.25">
      <c r="B7129"/>
    </row>
    <row r="7130" spans="2:2" x14ac:dyDescent="0.25">
      <c r="B7130"/>
    </row>
    <row r="7131" spans="2:2" x14ac:dyDescent="0.25">
      <c r="B7131"/>
    </row>
    <row r="7132" spans="2:2" x14ac:dyDescent="0.25">
      <c r="B7132"/>
    </row>
    <row r="7133" spans="2:2" x14ac:dyDescent="0.25">
      <c r="B7133"/>
    </row>
    <row r="7134" spans="2:2" x14ac:dyDescent="0.25">
      <c r="B7134"/>
    </row>
    <row r="7135" spans="2:2" x14ac:dyDescent="0.25">
      <c r="B7135"/>
    </row>
    <row r="7136" spans="2:2" x14ac:dyDescent="0.25">
      <c r="B7136"/>
    </row>
    <row r="7137" spans="2:2" x14ac:dyDescent="0.25">
      <c r="B7137"/>
    </row>
    <row r="7138" spans="2:2" x14ac:dyDescent="0.25">
      <c r="B7138"/>
    </row>
    <row r="7139" spans="2:2" x14ac:dyDescent="0.25">
      <c r="B7139"/>
    </row>
    <row r="7140" spans="2:2" x14ac:dyDescent="0.25">
      <c r="B7140"/>
    </row>
    <row r="7141" spans="2:2" x14ac:dyDescent="0.25">
      <c r="B7141"/>
    </row>
    <row r="7142" spans="2:2" x14ac:dyDescent="0.25">
      <c r="B7142"/>
    </row>
    <row r="7143" spans="2:2" x14ac:dyDescent="0.25">
      <c r="B7143"/>
    </row>
    <row r="7144" spans="2:2" x14ac:dyDescent="0.25">
      <c r="B7144"/>
    </row>
    <row r="7145" spans="2:2" x14ac:dyDescent="0.25">
      <c r="B7145"/>
    </row>
    <row r="7146" spans="2:2" x14ac:dyDescent="0.25">
      <c r="B7146"/>
    </row>
    <row r="7147" spans="2:2" x14ac:dyDescent="0.25">
      <c r="B7147"/>
    </row>
    <row r="7148" spans="2:2" x14ac:dyDescent="0.25">
      <c r="B7148"/>
    </row>
    <row r="7149" spans="2:2" x14ac:dyDescent="0.25">
      <c r="B7149"/>
    </row>
    <row r="7150" spans="2:2" x14ac:dyDescent="0.25">
      <c r="B7150"/>
    </row>
    <row r="7151" spans="2:2" x14ac:dyDescent="0.25">
      <c r="B7151"/>
    </row>
    <row r="7152" spans="2:2" x14ac:dyDescent="0.25">
      <c r="B7152"/>
    </row>
    <row r="7153" spans="2:2" x14ac:dyDescent="0.25">
      <c r="B7153"/>
    </row>
    <row r="7154" spans="2:2" x14ac:dyDescent="0.25">
      <c r="B7154"/>
    </row>
    <row r="7155" spans="2:2" x14ac:dyDescent="0.25">
      <c r="B7155"/>
    </row>
    <row r="7156" spans="2:2" x14ac:dyDescent="0.25">
      <c r="B7156"/>
    </row>
    <row r="7157" spans="2:2" x14ac:dyDescent="0.25">
      <c r="B7157"/>
    </row>
    <row r="7158" spans="2:2" x14ac:dyDescent="0.25">
      <c r="B7158"/>
    </row>
    <row r="7159" spans="2:2" x14ac:dyDescent="0.25">
      <c r="B7159"/>
    </row>
    <row r="7160" spans="2:2" x14ac:dyDescent="0.25">
      <c r="B7160"/>
    </row>
    <row r="7161" spans="2:2" x14ac:dyDescent="0.25">
      <c r="B7161"/>
    </row>
    <row r="7162" spans="2:2" x14ac:dyDescent="0.25">
      <c r="B7162"/>
    </row>
    <row r="7163" spans="2:2" x14ac:dyDescent="0.25">
      <c r="B7163"/>
    </row>
    <row r="7164" spans="2:2" x14ac:dyDescent="0.25">
      <c r="B7164"/>
    </row>
    <row r="7165" spans="2:2" x14ac:dyDescent="0.25">
      <c r="B7165"/>
    </row>
    <row r="7166" spans="2:2" x14ac:dyDescent="0.25">
      <c r="B7166"/>
    </row>
    <row r="7167" spans="2:2" x14ac:dyDescent="0.25">
      <c r="B7167"/>
    </row>
    <row r="7168" spans="2:2" x14ac:dyDescent="0.25">
      <c r="B7168"/>
    </row>
    <row r="7169" spans="2:2" x14ac:dyDescent="0.25">
      <c r="B7169"/>
    </row>
    <row r="7170" spans="2:2" x14ac:dyDescent="0.25">
      <c r="B7170"/>
    </row>
    <row r="7171" spans="2:2" x14ac:dyDescent="0.25">
      <c r="B7171"/>
    </row>
    <row r="7172" spans="2:2" x14ac:dyDescent="0.25">
      <c r="B7172"/>
    </row>
    <row r="7173" spans="2:2" x14ac:dyDescent="0.25">
      <c r="B7173"/>
    </row>
    <row r="7174" spans="2:2" x14ac:dyDescent="0.25">
      <c r="B7174"/>
    </row>
    <row r="7175" spans="2:2" x14ac:dyDescent="0.25">
      <c r="B7175"/>
    </row>
    <row r="7176" spans="2:2" x14ac:dyDescent="0.25">
      <c r="B7176"/>
    </row>
    <row r="7177" spans="2:2" x14ac:dyDescent="0.25">
      <c r="B7177"/>
    </row>
    <row r="7178" spans="2:2" x14ac:dyDescent="0.25">
      <c r="B7178"/>
    </row>
    <row r="7179" spans="2:2" x14ac:dyDescent="0.25">
      <c r="B7179"/>
    </row>
    <row r="7180" spans="2:2" x14ac:dyDescent="0.25">
      <c r="B7180"/>
    </row>
    <row r="7181" spans="2:2" x14ac:dyDescent="0.25">
      <c r="B7181"/>
    </row>
    <row r="7182" spans="2:2" x14ac:dyDescent="0.25">
      <c r="B7182"/>
    </row>
    <row r="7183" spans="2:2" x14ac:dyDescent="0.25">
      <c r="B7183"/>
    </row>
    <row r="7184" spans="2:2" x14ac:dyDescent="0.25">
      <c r="B7184"/>
    </row>
    <row r="7185" spans="2:2" x14ac:dyDescent="0.25">
      <c r="B7185"/>
    </row>
    <row r="7186" spans="2:2" x14ac:dyDescent="0.25">
      <c r="B7186"/>
    </row>
    <row r="7187" spans="2:2" x14ac:dyDescent="0.25">
      <c r="B7187"/>
    </row>
    <row r="7188" spans="2:2" x14ac:dyDescent="0.25">
      <c r="B7188"/>
    </row>
    <row r="7189" spans="2:2" x14ac:dyDescent="0.25">
      <c r="B7189"/>
    </row>
    <row r="7190" spans="2:2" x14ac:dyDescent="0.25">
      <c r="B7190"/>
    </row>
    <row r="7191" spans="2:2" x14ac:dyDescent="0.25">
      <c r="B7191"/>
    </row>
    <row r="7192" spans="2:2" x14ac:dyDescent="0.25">
      <c r="B7192"/>
    </row>
    <row r="7193" spans="2:2" x14ac:dyDescent="0.25">
      <c r="B7193"/>
    </row>
    <row r="7194" spans="2:2" x14ac:dyDescent="0.25">
      <c r="B7194"/>
    </row>
    <row r="7195" spans="2:2" x14ac:dyDescent="0.25">
      <c r="B7195"/>
    </row>
    <row r="7196" spans="2:2" x14ac:dyDescent="0.25">
      <c r="B7196"/>
    </row>
    <row r="7197" spans="2:2" x14ac:dyDescent="0.25">
      <c r="B7197"/>
    </row>
    <row r="7198" spans="2:2" x14ac:dyDescent="0.25">
      <c r="B7198"/>
    </row>
    <row r="7199" spans="2:2" x14ac:dyDescent="0.25">
      <c r="B7199"/>
    </row>
    <row r="7200" spans="2:2" x14ac:dyDescent="0.25">
      <c r="B7200"/>
    </row>
    <row r="7201" spans="2:2" x14ac:dyDescent="0.25">
      <c r="B7201"/>
    </row>
    <row r="7202" spans="2:2" x14ac:dyDescent="0.25">
      <c r="B7202"/>
    </row>
    <row r="7203" spans="2:2" x14ac:dyDescent="0.25">
      <c r="B7203"/>
    </row>
    <row r="7204" spans="2:2" x14ac:dyDescent="0.25">
      <c r="B7204"/>
    </row>
    <row r="7205" spans="2:2" x14ac:dyDescent="0.25">
      <c r="B7205"/>
    </row>
    <row r="7206" spans="2:2" x14ac:dyDescent="0.25">
      <c r="B7206"/>
    </row>
    <row r="7207" spans="2:2" x14ac:dyDescent="0.25">
      <c r="B7207"/>
    </row>
    <row r="7208" spans="2:2" x14ac:dyDescent="0.25">
      <c r="B7208"/>
    </row>
    <row r="7209" spans="2:2" x14ac:dyDescent="0.25">
      <c r="B7209"/>
    </row>
    <row r="7210" spans="2:2" x14ac:dyDescent="0.25">
      <c r="B7210"/>
    </row>
    <row r="7211" spans="2:2" x14ac:dyDescent="0.25">
      <c r="B7211"/>
    </row>
    <row r="7212" spans="2:2" x14ac:dyDescent="0.25">
      <c r="B7212"/>
    </row>
    <row r="7213" spans="2:2" x14ac:dyDescent="0.25">
      <c r="B7213"/>
    </row>
    <row r="7214" spans="2:2" x14ac:dyDescent="0.25">
      <c r="B7214"/>
    </row>
    <row r="7215" spans="2:2" x14ac:dyDescent="0.25">
      <c r="B7215"/>
    </row>
    <row r="7216" spans="2:2" x14ac:dyDescent="0.25">
      <c r="B7216"/>
    </row>
    <row r="7217" spans="2:2" x14ac:dyDescent="0.25">
      <c r="B7217"/>
    </row>
    <row r="7218" spans="2:2" x14ac:dyDescent="0.25">
      <c r="B7218"/>
    </row>
    <row r="7219" spans="2:2" x14ac:dyDescent="0.25">
      <c r="B7219"/>
    </row>
    <row r="7220" spans="2:2" x14ac:dyDescent="0.25">
      <c r="B7220"/>
    </row>
    <row r="7221" spans="2:2" x14ac:dyDescent="0.25">
      <c r="B7221"/>
    </row>
    <row r="7222" spans="2:2" x14ac:dyDescent="0.25">
      <c r="B7222"/>
    </row>
    <row r="7223" spans="2:2" x14ac:dyDescent="0.25">
      <c r="B7223"/>
    </row>
    <row r="7224" spans="2:2" x14ac:dyDescent="0.25">
      <c r="B7224"/>
    </row>
    <row r="7225" spans="2:2" x14ac:dyDescent="0.25">
      <c r="B7225"/>
    </row>
    <row r="7226" spans="2:2" x14ac:dyDescent="0.25">
      <c r="B7226"/>
    </row>
    <row r="7227" spans="2:2" x14ac:dyDescent="0.25">
      <c r="B7227"/>
    </row>
    <row r="7228" spans="2:2" x14ac:dyDescent="0.25">
      <c r="B7228"/>
    </row>
    <row r="7229" spans="2:2" x14ac:dyDescent="0.25">
      <c r="B7229"/>
    </row>
    <row r="7230" spans="2:2" x14ac:dyDescent="0.25">
      <c r="B7230"/>
    </row>
    <row r="7231" spans="2:2" x14ac:dyDescent="0.25">
      <c r="B7231"/>
    </row>
    <row r="7232" spans="2:2" x14ac:dyDescent="0.25">
      <c r="B7232"/>
    </row>
    <row r="7233" spans="2:2" x14ac:dyDescent="0.25">
      <c r="B7233"/>
    </row>
    <row r="7234" spans="2:2" x14ac:dyDescent="0.25">
      <c r="B7234"/>
    </row>
    <row r="7235" spans="2:2" x14ac:dyDescent="0.25">
      <c r="B7235"/>
    </row>
    <row r="7236" spans="2:2" x14ac:dyDescent="0.25">
      <c r="B7236"/>
    </row>
    <row r="7237" spans="2:2" x14ac:dyDescent="0.25">
      <c r="B7237"/>
    </row>
    <row r="7238" spans="2:2" x14ac:dyDescent="0.25">
      <c r="B7238"/>
    </row>
    <row r="7239" spans="2:2" x14ac:dyDescent="0.25">
      <c r="B7239"/>
    </row>
    <row r="7240" spans="2:2" x14ac:dyDescent="0.25">
      <c r="B7240"/>
    </row>
    <row r="7241" spans="2:2" x14ac:dyDescent="0.25">
      <c r="B7241"/>
    </row>
    <row r="7242" spans="2:2" x14ac:dyDescent="0.25">
      <c r="B7242"/>
    </row>
    <row r="7243" spans="2:2" x14ac:dyDescent="0.25">
      <c r="B7243"/>
    </row>
    <row r="7244" spans="2:2" x14ac:dyDescent="0.25">
      <c r="B7244"/>
    </row>
    <row r="7245" spans="2:2" x14ac:dyDescent="0.25">
      <c r="B7245"/>
    </row>
    <row r="7246" spans="2:2" x14ac:dyDescent="0.25">
      <c r="B7246"/>
    </row>
    <row r="7247" spans="2:2" x14ac:dyDescent="0.25">
      <c r="B7247"/>
    </row>
    <row r="7248" spans="2:2" x14ac:dyDescent="0.25">
      <c r="B7248"/>
    </row>
    <row r="7249" spans="2:2" x14ac:dyDescent="0.25">
      <c r="B7249"/>
    </row>
    <row r="7250" spans="2:2" x14ac:dyDescent="0.25">
      <c r="B7250"/>
    </row>
    <row r="7251" spans="2:2" x14ac:dyDescent="0.25">
      <c r="B7251"/>
    </row>
    <row r="7252" spans="2:2" x14ac:dyDescent="0.25">
      <c r="B7252"/>
    </row>
    <row r="7253" spans="2:2" x14ac:dyDescent="0.25">
      <c r="B7253"/>
    </row>
    <row r="7254" spans="2:2" x14ac:dyDescent="0.25">
      <c r="B7254"/>
    </row>
    <row r="7255" spans="2:2" x14ac:dyDescent="0.25">
      <c r="B7255"/>
    </row>
    <row r="7256" spans="2:2" x14ac:dyDescent="0.25">
      <c r="B7256"/>
    </row>
    <row r="7257" spans="2:2" x14ac:dyDescent="0.25">
      <c r="B7257"/>
    </row>
    <row r="7258" spans="2:2" x14ac:dyDescent="0.25">
      <c r="B7258"/>
    </row>
    <row r="7259" spans="2:2" x14ac:dyDescent="0.25">
      <c r="B7259"/>
    </row>
    <row r="7260" spans="2:2" x14ac:dyDescent="0.25">
      <c r="B7260"/>
    </row>
    <row r="7261" spans="2:2" x14ac:dyDescent="0.25">
      <c r="B7261"/>
    </row>
    <row r="7262" spans="2:2" x14ac:dyDescent="0.25">
      <c r="B7262"/>
    </row>
    <row r="7263" spans="2:2" x14ac:dyDescent="0.25">
      <c r="B7263"/>
    </row>
    <row r="7264" spans="2:2" x14ac:dyDescent="0.25">
      <c r="B7264"/>
    </row>
    <row r="7265" spans="2:2" x14ac:dyDescent="0.25">
      <c r="B7265"/>
    </row>
    <row r="7266" spans="2:2" x14ac:dyDescent="0.25">
      <c r="B7266"/>
    </row>
    <row r="7267" spans="2:2" x14ac:dyDescent="0.25">
      <c r="B7267"/>
    </row>
    <row r="7268" spans="2:2" x14ac:dyDescent="0.25">
      <c r="B7268"/>
    </row>
    <row r="7269" spans="2:2" x14ac:dyDescent="0.25">
      <c r="B7269"/>
    </row>
    <row r="7270" spans="2:2" x14ac:dyDescent="0.25">
      <c r="B7270"/>
    </row>
    <row r="7271" spans="2:2" x14ac:dyDescent="0.25">
      <c r="B7271"/>
    </row>
    <row r="7272" spans="2:2" x14ac:dyDescent="0.25">
      <c r="B7272"/>
    </row>
    <row r="7273" spans="2:2" x14ac:dyDescent="0.25">
      <c r="B7273"/>
    </row>
    <row r="7274" spans="2:2" x14ac:dyDescent="0.25">
      <c r="B7274"/>
    </row>
    <row r="7275" spans="2:2" x14ac:dyDescent="0.25">
      <c r="B7275"/>
    </row>
    <row r="7276" spans="2:2" x14ac:dyDescent="0.25">
      <c r="B7276"/>
    </row>
    <row r="7277" spans="2:2" x14ac:dyDescent="0.25">
      <c r="B7277"/>
    </row>
    <row r="7278" spans="2:2" x14ac:dyDescent="0.25">
      <c r="B7278"/>
    </row>
    <row r="7279" spans="2:2" x14ac:dyDescent="0.25">
      <c r="B7279"/>
    </row>
    <row r="7280" spans="2:2" x14ac:dyDescent="0.25">
      <c r="B7280"/>
    </row>
    <row r="7281" spans="2:2" x14ac:dyDescent="0.25">
      <c r="B7281"/>
    </row>
    <row r="7282" spans="2:2" x14ac:dyDescent="0.25">
      <c r="B7282"/>
    </row>
    <row r="7283" spans="2:2" x14ac:dyDescent="0.25">
      <c r="B7283"/>
    </row>
    <row r="7284" spans="2:2" x14ac:dyDescent="0.25">
      <c r="B7284"/>
    </row>
    <row r="7285" spans="2:2" x14ac:dyDescent="0.25">
      <c r="B7285"/>
    </row>
    <row r="7286" spans="2:2" x14ac:dyDescent="0.25">
      <c r="B7286"/>
    </row>
    <row r="7287" spans="2:2" x14ac:dyDescent="0.25">
      <c r="B7287"/>
    </row>
    <row r="7288" spans="2:2" x14ac:dyDescent="0.25">
      <c r="B7288"/>
    </row>
    <row r="7289" spans="2:2" x14ac:dyDescent="0.25">
      <c r="B7289"/>
    </row>
    <row r="7290" spans="2:2" x14ac:dyDescent="0.25">
      <c r="B7290"/>
    </row>
    <row r="7291" spans="2:2" x14ac:dyDescent="0.25">
      <c r="B7291"/>
    </row>
    <row r="7292" spans="2:2" x14ac:dyDescent="0.25">
      <c r="B7292"/>
    </row>
    <row r="7293" spans="2:2" x14ac:dyDescent="0.25">
      <c r="B7293"/>
    </row>
    <row r="7294" spans="2:2" x14ac:dyDescent="0.25">
      <c r="B7294"/>
    </row>
    <row r="7295" spans="2:2" x14ac:dyDescent="0.25">
      <c r="B7295"/>
    </row>
    <row r="7296" spans="2:2" x14ac:dyDescent="0.25">
      <c r="B7296"/>
    </row>
    <row r="7297" spans="2:2" x14ac:dyDescent="0.25">
      <c r="B7297"/>
    </row>
    <row r="7298" spans="2:2" x14ac:dyDescent="0.25">
      <c r="B7298"/>
    </row>
    <row r="7299" spans="2:2" x14ac:dyDescent="0.25">
      <c r="B7299"/>
    </row>
    <row r="7300" spans="2:2" x14ac:dyDescent="0.25">
      <c r="B7300"/>
    </row>
    <row r="7301" spans="2:2" x14ac:dyDescent="0.25">
      <c r="B7301"/>
    </row>
    <row r="7302" spans="2:2" x14ac:dyDescent="0.25">
      <c r="B7302"/>
    </row>
    <row r="7303" spans="2:2" x14ac:dyDescent="0.25">
      <c r="B7303"/>
    </row>
    <row r="7304" spans="2:2" x14ac:dyDescent="0.25">
      <c r="B7304"/>
    </row>
    <row r="7305" spans="2:2" x14ac:dyDescent="0.25">
      <c r="B7305"/>
    </row>
    <row r="7306" spans="2:2" x14ac:dyDescent="0.25">
      <c r="B7306"/>
    </row>
    <row r="7307" spans="2:2" x14ac:dyDescent="0.25">
      <c r="B7307"/>
    </row>
    <row r="7308" spans="2:2" x14ac:dyDescent="0.25">
      <c r="B7308"/>
    </row>
    <row r="7309" spans="2:2" x14ac:dyDescent="0.25">
      <c r="B7309"/>
    </row>
    <row r="7310" spans="2:2" x14ac:dyDescent="0.25">
      <c r="B7310"/>
    </row>
    <row r="7311" spans="2:2" x14ac:dyDescent="0.25">
      <c r="B7311"/>
    </row>
    <row r="7312" spans="2:2" x14ac:dyDescent="0.25">
      <c r="B7312"/>
    </row>
    <row r="7313" spans="2:2" x14ac:dyDescent="0.25">
      <c r="B7313"/>
    </row>
    <row r="7314" spans="2:2" x14ac:dyDescent="0.25">
      <c r="B7314"/>
    </row>
    <row r="7315" spans="2:2" x14ac:dyDescent="0.25">
      <c r="B7315"/>
    </row>
    <row r="7316" spans="2:2" x14ac:dyDescent="0.25">
      <c r="B7316"/>
    </row>
    <row r="7317" spans="2:2" x14ac:dyDescent="0.25">
      <c r="B7317"/>
    </row>
    <row r="7318" spans="2:2" x14ac:dyDescent="0.25">
      <c r="B7318"/>
    </row>
    <row r="7319" spans="2:2" x14ac:dyDescent="0.25">
      <c r="B7319"/>
    </row>
    <row r="7320" spans="2:2" x14ac:dyDescent="0.25">
      <c r="B7320"/>
    </row>
    <row r="7321" spans="2:2" x14ac:dyDescent="0.25">
      <c r="B7321"/>
    </row>
    <row r="7322" spans="2:2" x14ac:dyDescent="0.25">
      <c r="B7322"/>
    </row>
    <row r="7323" spans="2:2" x14ac:dyDescent="0.25">
      <c r="B7323"/>
    </row>
    <row r="7324" spans="2:2" x14ac:dyDescent="0.25">
      <c r="B7324"/>
    </row>
    <row r="7325" spans="2:2" x14ac:dyDescent="0.25">
      <c r="B7325"/>
    </row>
    <row r="7326" spans="2:2" x14ac:dyDescent="0.25">
      <c r="B7326"/>
    </row>
    <row r="7327" spans="2:2" x14ac:dyDescent="0.25">
      <c r="B7327"/>
    </row>
    <row r="7328" spans="2:2" x14ac:dyDescent="0.25">
      <c r="B7328"/>
    </row>
    <row r="7329" spans="2:2" x14ac:dyDescent="0.25">
      <c r="B7329"/>
    </row>
    <row r="7330" spans="2:2" x14ac:dyDescent="0.25">
      <c r="B7330"/>
    </row>
    <row r="7331" spans="2:2" x14ac:dyDescent="0.25">
      <c r="B7331"/>
    </row>
    <row r="7332" spans="2:2" x14ac:dyDescent="0.25">
      <c r="B7332"/>
    </row>
    <row r="7333" spans="2:2" x14ac:dyDescent="0.25">
      <c r="B7333"/>
    </row>
    <row r="7334" spans="2:2" x14ac:dyDescent="0.25">
      <c r="B7334"/>
    </row>
    <row r="7335" spans="2:2" x14ac:dyDescent="0.25">
      <c r="B7335"/>
    </row>
    <row r="7336" spans="2:2" x14ac:dyDescent="0.25">
      <c r="B7336"/>
    </row>
    <row r="7337" spans="2:2" x14ac:dyDescent="0.25">
      <c r="B7337"/>
    </row>
    <row r="7338" spans="2:2" x14ac:dyDescent="0.25">
      <c r="B7338"/>
    </row>
    <row r="7339" spans="2:2" x14ac:dyDescent="0.25">
      <c r="B7339"/>
    </row>
    <row r="7340" spans="2:2" x14ac:dyDescent="0.25">
      <c r="B7340"/>
    </row>
    <row r="7341" spans="2:2" x14ac:dyDescent="0.25">
      <c r="B7341"/>
    </row>
    <row r="7342" spans="2:2" x14ac:dyDescent="0.25">
      <c r="B7342"/>
    </row>
    <row r="7343" spans="2:2" x14ac:dyDescent="0.25">
      <c r="B7343"/>
    </row>
    <row r="7344" spans="2:2" x14ac:dyDescent="0.25">
      <c r="B7344"/>
    </row>
    <row r="7345" spans="2:2" x14ac:dyDescent="0.25">
      <c r="B7345"/>
    </row>
    <row r="7346" spans="2:2" x14ac:dyDescent="0.25">
      <c r="B7346"/>
    </row>
    <row r="7347" spans="2:2" x14ac:dyDescent="0.25">
      <c r="B7347"/>
    </row>
    <row r="7348" spans="2:2" x14ac:dyDescent="0.25">
      <c r="B7348"/>
    </row>
    <row r="7349" spans="2:2" x14ac:dyDescent="0.25">
      <c r="B7349"/>
    </row>
    <row r="7350" spans="2:2" x14ac:dyDescent="0.25">
      <c r="B7350"/>
    </row>
    <row r="7351" spans="2:2" x14ac:dyDescent="0.25">
      <c r="B7351"/>
    </row>
    <row r="7352" spans="2:2" x14ac:dyDescent="0.25">
      <c r="B7352"/>
    </row>
    <row r="7353" spans="2:2" x14ac:dyDescent="0.25">
      <c r="B7353"/>
    </row>
    <row r="7354" spans="2:2" x14ac:dyDescent="0.25">
      <c r="B7354"/>
    </row>
    <row r="7355" spans="2:2" x14ac:dyDescent="0.25">
      <c r="B7355"/>
    </row>
    <row r="7356" spans="2:2" x14ac:dyDescent="0.25">
      <c r="B7356"/>
    </row>
    <row r="7357" spans="2:2" x14ac:dyDescent="0.25">
      <c r="B7357"/>
    </row>
    <row r="7358" spans="2:2" x14ac:dyDescent="0.25">
      <c r="B7358"/>
    </row>
    <row r="7359" spans="2:2" x14ac:dyDescent="0.25">
      <c r="B7359"/>
    </row>
    <row r="7360" spans="2:2" x14ac:dyDescent="0.25">
      <c r="B7360"/>
    </row>
    <row r="7361" spans="2:2" x14ac:dyDescent="0.25">
      <c r="B7361"/>
    </row>
    <row r="7362" spans="2:2" x14ac:dyDescent="0.25">
      <c r="B7362"/>
    </row>
    <row r="7363" spans="2:2" x14ac:dyDescent="0.25">
      <c r="B7363"/>
    </row>
    <row r="7364" spans="2:2" x14ac:dyDescent="0.25">
      <c r="B7364"/>
    </row>
    <row r="7365" spans="2:2" x14ac:dyDescent="0.25">
      <c r="B7365"/>
    </row>
    <row r="7366" spans="2:2" x14ac:dyDescent="0.25">
      <c r="B7366"/>
    </row>
    <row r="7367" spans="2:2" x14ac:dyDescent="0.25">
      <c r="B7367"/>
    </row>
    <row r="7368" spans="2:2" x14ac:dyDescent="0.25">
      <c r="B7368"/>
    </row>
    <row r="7369" spans="2:2" x14ac:dyDescent="0.25">
      <c r="B7369"/>
    </row>
    <row r="7370" spans="2:2" x14ac:dyDescent="0.25">
      <c r="B7370"/>
    </row>
    <row r="7371" spans="2:2" x14ac:dyDescent="0.25">
      <c r="B7371"/>
    </row>
    <row r="7372" spans="2:2" x14ac:dyDescent="0.25">
      <c r="B7372"/>
    </row>
    <row r="7373" spans="2:2" x14ac:dyDescent="0.25">
      <c r="B7373"/>
    </row>
    <row r="7374" spans="2:2" x14ac:dyDescent="0.25">
      <c r="B7374"/>
    </row>
    <row r="7375" spans="2:2" x14ac:dyDescent="0.25">
      <c r="B7375"/>
    </row>
    <row r="7376" spans="2:2" x14ac:dyDescent="0.25">
      <c r="B7376"/>
    </row>
    <row r="7377" spans="2:2" x14ac:dyDescent="0.25">
      <c r="B7377"/>
    </row>
    <row r="7378" spans="2:2" x14ac:dyDescent="0.25">
      <c r="B7378"/>
    </row>
    <row r="7379" spans="2:2" x14ac:dyDescent="0.25">
      <c r="B7379"/>
    </row>
    <row r="7380" spans="2:2" x14ac:dyDescent="0.25">
      <c r="B7380"/>
    </row>
    <row r="7381" spans="2:2" x14ac:dyDescent="0.25">
      <c r="B7381"/>
    </row>
    <row r="7382" spans="2:2" x14ac:dyDescent="0.25">
      <c r="B7382"/>
    </row>
    <row r="7383" spans="2:2" x14ac:dyDescent="0.25">
      <c r="B7383"/>
    </row>
    <row r="7384" spans="2:2" x14ac:dyDescent="0.25">
      <c r="B7384"/>
    </row>
    <row r="7385" spans="2:2" x14ac:dyDescent="0.25">
      <c r="B7385"/>
    </row>
    <row r="7386" spans="2:2" x14ac:dyDescent="0.25">
      <c r="B7386"/>
    </row>
    <row r="7387" spans="2:2" x14ac:dyDescent="0.25">
      <c r="B7387"/>
    </row>
    <row r="7388" spans="2:2" x14ac:dyDescent="0.25">
      <c r="B7388"/>
    </row>
    <row r="7389" spans="2:2" x14ac:dyDescent="0.25">
      <c r="B7389"/>
    </row>
    <row r="7390" spans="2:2" x14ac:dyDescent="0.25">
      <c r="B7390"/>
    </row>
    <row r="7391" spans="2:2" x14ac:dyDescent="0.25">
      <c r="B7391"/>
    </row>
    <row r="7392" spans="2:2" x14ac:dyDescent="0.25">
      <c r="B7392"/>
    </row>
    <row r="7393" spans="2:2" x14ac:dyDescent="0.25">
      <c r="B7393"/>
    </row>
    <row r="7394" spans="2:2" x14ac:dyDescent="0.25">
      <c r="B7394"/>
    </row>
    <row r="7395" spans="2:2" x14ac:dyDescent="0.25">
      <c r="B7395"/>
    </row>
    <row r="7396" spans="2:2" x14ac:dyDescent="0.25">
      <c r="B7396"/>
    </row>
    <row r="7397" spans="2:2" x14ac:dyDescent="0.25">
      <c r="B7397"/>
    </row>
    <row r="7398" spans="2:2" x14ac:dyDescent="0.25">
      <c r="B7398"/>
    </row>
    <row r="7399" spans="2:2" x14ac:dyDescent="0.25">
      <c r="B7399"/>
    </row>
    <row r="7400" spans="2:2" x14ac:dyDescent="0.25">
      <c r="B7400"/>
    </row>
    <row r="7401" spans="2:2" x14ac:dyDescent="0.25">
      <c r="B7401"/>
    </row>
    <row r="7402" spans="2:2" x14ac:dyDescent="0.25">
      <c r="B7402"/>
    </row>
    <row r="7403" spans="2:2" x14ac:dyDescent="0.25">
      <c r="B7403"/>
    </row>
    <row r="7404" spans="2:2" x14ac:dyDescent="0.25">
      <c r="B7404"/>
    </row>
    <row r="7405" spans="2:2" x14ac:dyDescent="0.25">
      <c r="B7405"/>
    </row>
    <row r="7406" spans="2:2" x14ac:dyDescent="0.25">
      <c r="B7406"/>
    </row>
    <row r="7407" spans="2:2" x14ac:dyDescent="0.25">
      <c r="B7407"/>
    </row>
    <row r="7408" spans="2:2" x14ac:dyDescent="0.25">
      <c r="B7408"/>
    </row>
    <row r="7409" spans="2:2" x14ac:dyDescent="0.25">
      <c r="B7409"/>
    </row>
    <row r="7410" spans="2:2" x14ac:dyDescent="0.25">
      <c r="B7410"/>
    </row>
    <row r="7411" spans="2:2" x14ac:dyDescent="0.25">
      <c r="B7411"/>
    </row>
    <row r="7412" spans="2:2" x14ac:dyDescent="0.25">
      <c r="B7412"/>
    </row>
    <row r="7413" spans="2:2" x14ac:dyDescent="0.25">
      <c r="B7413"/>
    </row>
    <row r="7414" spans="2:2" x14ac:dyDescent="0.25">
      <c r="B7414"/>
    </row>
    <row r="7415" spans="2:2" x14ac:dyDescent="0.25">
      <c r="B7415"/>
    </row>
    <row r="7416" spans="2:2" x14ac:dyDescent="0.25">
      <c r="B7416"/>
    </row>
    <row r="7417" spans="2:2" x14ac:dyDescent="0.25">
      <c r="B7417"/>
    </row>
    <row r="7418" spans="2:2" x14ac:dyDescent="0.25">
      <c r="B7418"/>
    </row>
    <row r="7419" spans="2:2" x14ac:dyDescent="0.25">
      <c r="B7419"/>
    </row>
    <row r="7420" spans="2:2" x14ac:dyDescent="0.25">
      <c r="B7420"/>
    </row>
    <row r="7421" spans="2:2" x14ac:dyDescent="0.25">
      <c r="B7421"/>
    </row>
    <row r="7422" spans="2:2" x14ac:dyDescent="0.25">
      <c r="B7422"/>
    </row>
    <row r="7423" spans="2:2" x14ac:dyDescent="0.25">
      <c r="B7423"/>
    </row>
    <row r="7424" spans="2:2" x14ac:dyDescent="0.25">
      <c r="B7424"/>
    </row>
    <row r="7425" spans="2:2" x14ac:dyDescent="0.25">
      <c r="B7425"/>
    </row>
    <row r="7426" spans="2:2" x14ac:dyDescent="0.25">
      <c r="B7426"/>
    </row>
    <row r="7427" spans="2:2" x14ac:dyDescent="0.25">
      <c r="B7427"/>
    </row>
    <row r="7428" spans="2:2" x14ac:dyDescent="0.25">
      <c r="B7428"/>
    </row>
    <row r="7429" spans="2:2" x14ac:dyDescent="0.25">
      <c r="B7429"/>
    </row>
    <row r="7430" spans="2:2" x14ac:dyDescent="0.25">
      <c r="B7430"/>
    </row>
    <row r="7431" spans="2:2" x14ac:dyDescent="0.25">
      <c r="B7431"/>
    </row>
    <row r="7432" spans="2:2" x14ac:dyDescent="0.25">
      <c r="B7432"/>
    </row>
    <row r="7433" spans="2:2" x14ac:dyDescent="0.25">
      <c r="B7433"/>
    </row>
    <row r="7434" spans="2:2" x14ac:dyDescent="0.25">
      <c r="B7434"/>
    </row>
    <row r="7435" spans="2:2" x14ac:dyDescent="0.25">
      <c r="B7435"/>
    </row>
    <row r="7436" spans="2:2" x14ac:dyDescent="0.25">
      <c r="B7436"/>
    </row>
    <row r="7437" spans="2:2" x14ac:dyDescent="0.25">
      <c r="B7437"/>
    </row>
    <row r="7438" spans="2:2" x14ac:dyDescent="0.25">
      <c r="B7438"/>
    </row>
    <row r="7439" spans="2:2" x14ac:dyDescent="0.25">
      <c r="B7439"/>
    </row>
    <row r="7440" spans="2:2" x14ac:dyDescent="0.25">
      <c r="B7440"/>
    </row>
    <row r="7441" spans="2:2" x14ac:dyDescent="0.25">
      <c r="B7441"/>
    </row>
    <row r="7442" spans="2:2" x14ac:dyDescent="0.25">
      <c r="B7442"/>
    </row>
    <row r="7443" spans="2:2" x14ac:dyDescent="0.25">
      <c r="B7443"/>
    </row>
    <row r="7444" spans="2:2" x14ac:dyDescent="0.25">
      <c r="B7444"/>
    </row>
    <row r="7445" spans="2:2" x14ac:dyDescent="0.25">
      <c r="B7445"/>
    </row>
    <row r="7446" spans="2:2" x14ac:dyDescent="0.25">
      <c r="B7446"/>
    </row>
    <row r="7447" spans="2:2" x14ac:dyDescent="0.25">
      <c r="B7447"/>
    </row>
    <row r="7448" spans="2:2" x14ac:dyDescent="0.25">
      <c r="B7448"/>
    </row>
    <row r="7449" spans="2:2" x14ac:dyDescent="0.25">
      <c r="B7449"/>
    </row>
    <row r="7450" spans="2:2" x14ac:dyDescent="0.25">
      <c r="B7450"/>
    </row>
    <row r="7451" spans="2:2" x14ac:dyDescent="0.25">
      <c r="B7451"/>
    </row>
    <row r="7452" spans="2:2" x14ac:dyDescent="0.25">
      <c r="B7452"/>
    </row>
    <row r="7453" spans="2:2" x14ac:dyDescent="0.25">
      <c r="B7453"/>
    </row>
    <row r="7454" spans="2:2" x14ac:dyDescent="0.25">
      <c r="B7454"/>
    </row>
    <row r="7455" spans="2:2" x14ac:dyDescent="0.25">
      <c r="B7455"/>
    </row>
    <row r="7456" spans="2:2" x14ac:dyDescent="0.25">
      <c r="B7456"/>
    </row>
    <row r="7457" spans="2:2" x14ac:dyDescent="0.25">
      <c r="B7457"/>
    </row>
    <row r="7458" spans="2:2" x14ac:dyDescent="0.25">
      <c r="B7458"/>
    </row>
    <row r="7459" spans="2:2" x14ac:dyDescent="0.25">
      <c r="B7459"/>
    </row>
    <row r="7460" spans="2:2" x14ac:dyDescent="0.25">
      <c r="B7460"/>
    </row>
    <row r="7461" spans="2:2" x14ac:dyDescent="0.25">
      <c r="B7461"/>
    </row>
    <row r="7462" spans="2:2" x14ac:dyDescent="0.25">
      <c r="B7462"/>
    </row>
    <row r="7463" spans="2:2" x14ac:dyDescent="0.25">
      <c r="B7463"/>
    </row>
    <row r="7464" spans="2:2" x14ac:dyDescent="0.25">
      <c r="B7464"/>
    </row>
    <row r="7465" spans="2:2" x14ac:dyDescent="0.25">
      <c r="B7465"/>
    </row>
    <row r="7466" spans="2:2" x14ac:dyDescent="0.25">
      <c r="B7466"/>
    </row>
    <row r="7467" spans="2:2" x14ac:dyDescent="0.25">
      <c r="B7467"/>
    </row>
    <row r="7468" spans="2:2" x14ac:dyDescent="0.25">
      <c r="B7468"/>
    </row>
    <row r="7469" spans="2:2" x14ac:dyDescent="0.25">
      <c r="B7469"/>
    </row>
    <row r="7470" spans="2:2" x14ac:dyDescent="0.25">
      <c r="B7470"/>
    </row>
    <row r="7471" spans="2:2" x14ac:dyDescent="0.25">
      <c r="B7471"/>
    </row>
    <row r="7472" spans="2:2" x14ac:dyDescent="0.25">
      <c r="B7472"/>
    </row>
    <row r="7473" spans="2:2" x14ac:dyDescent="0.25">
      <c r="B7473"/>
    </row>
    <row r="7474" spans="2:2" x14ac:dyDescent="0.25">
      <c r="B7474"/>
    </row>
    <row r="7475" spans="2:2" x14ac:dyDescent="0.25">
      <c r="B7475"/>
    </row>
    <row r="7476" spans="2:2" x14ac:dyDescent="0.25">
      <c r="B7476"/>
    </row>
    <row r="7477" spans="2:2" x14ac:dyDescent="0.25">
      <c r="B7477"/>
    </row>
    <row r="7478" spans="2:2" x14ac:dyDescent="0.25">
      <c r="B7478"/>
    </row>
    <row r="7479" spans="2:2" x14ac:dyDescent="0.25">
      <c r="B7479"/>
    </row>
    <row r="7480" spans="2:2" x14ac:dyDescent="0.25">
      <c r="B7480"/>
    </row>
    <row r="7481" spans="2:2" x14ac:dyDescent="0.25">
      <c r="B7481"/>
    </row>
    <row r="7482" spans="2:2" x14ac:dyDescent="0.25">
      <c r="B7482"/>
    </row>
    <row r="7483" spans="2:2" x14ac:dyDescent="0.25">
      <c r="B7483"/>
    </row>
    <row r="7484" spans="2:2" x14ac:dyDescent="0.25">
      <c r="B7484"/>
    </row>
    <row r="7485" spans="2:2" x14ac:dyDescent="0.25">
      <c r="B7485"/>
    </row>
    <row r="7486" spans="2:2" x14ac:dyDescent="0.25">
      <c r="B7486"/>
    </row>
    <row r="7487" spans="2:2" x14ac:dyDescent="0.25">
      <c r="B7487"/>
    </row>
    <row r="7488" spans="2:2" x14ac:dyDescent="0.25">
      <c r="B7488"/>
    </row>
    <row r="7489" spans="2:2" x14ac:dyDescent="0.25">
      <c r="B7489"/>
    </row>
    <row r="7490" spans="2:2" x14ac:dyDescent="0.25">
      <c r="B7490"/>
    </row>
    <row r="7491" spans="2:2" x14ac:dyDescent="0.25">
      <c r="B7491"/>
    </row>
    <row r="7492" spans="2:2" x14ac:dyDescent="0.25">
      <c r="B7492"/>
    </row>
    <row r="7493" spans="2:2" x14ac:dyDescent="0.25">
      <c r="B7493"/>
    </row>
    <row r="7494" spans="2:2" x14ac:dyDescent="0.25">
      <c r="B7494"/>
    </row>
    <row r="7495" spans="2:2" x14ac:dyDescent="0.25">
      <c r="B7495"/>
    </row>
    <row r="7496" spans="2:2" x14ac:dyDescent="0.25">
      <c r="B7496"/>
    </row>
    <row r="7497" spans="2:2" x14ac:dyDescent="0.25">
      <c r="B7497"/>
    </row>
    <row r="7498" spans="2:2" x14ac:dyDescent="0.25">
      <c r="B7498"/>
    </row>
    <row r="7499" spans="2:2" x14ac:dyDescent="0.25">
      <c r="B7499"/>
    </row>
    <row r="7500" spans="2:2" x14ac:dyDescent="0.25">
      <c r="B7500"/>
    </row>
    <row r="7501" spans="2:2" x14ac:dyDescent="0.25">
      <c r="B7501"/>
    </row>
    <row r="7502" spans="2:2" x14ac:dyDescent="0.25">
      <c r="B7502"/>
    </row>
    <row r="7503" spans="2:2" x14ac:dyDescent="0.25">
      <c r="B7503"/>
    </row>
    <row r="7504" spans="2:2" x14ac:dyDescent="0.25">
      <c r="B7504"/>
    </row>
    <row r="7505" spans="2:2" x14ac:dyDescent="0.25">
      <c r="B7505"/>
    </row>
    <row r="7506" spans="2:2" x14ac:dyDescent="0.25">
      <c r="B7506"/>
    </row>
    <row r="7507" spans="2:2" x14ac:dyDescent="0.25">
      <c r="B7507"/>
    </row>
    <row r="7508" spans="2:2" x14ac:dyDescent="0.25">
      <c r="B7508"/>
    </row>
    <row r="7509" spans="2:2" x14ac:dyDescent="0.25">
      <c r="B7509"/>
    </row>
    <row r="7510" spans="2:2" x14ac:dyDescent="0.25">
      <c r="B7510"/>
    </row>
    <row r="7511" spans="2:2" x14ac:dyDescent="0.25">
      <c r="B7511"/>
    </row>
    <row r="7512" spans="2:2" x14ac:dyDescent="0.25">
      <c r="B7512"/>
    </row>
    <row r="7513" spans="2:2" x14ac:dyDescent="0.25">
      <c r="B7513"/>
    </row>
    <row r="7514" spans="2:2" x14ac:dyDescent="0.25">
      <c r="B7514"/>
    </row>
    <row r="7515" spans="2:2" x14ac:dyDescent="0.25">
      <c r="B7515"/>
    </row>
    <row r="7516" spans="2:2" x14ac:dyDescent="0.25">
      <c r="B7516"/>
    </row>
    <row r="7517" spans="2:2" x14ac:dyDescent="0.25">
      <c r="B7517"/>
    </row>
    <row r="7518" spans="2:2" x14ac:dyDescent="0.25">
      <c r="B7518"/>
    </row>
    <row r="7519" spans="2:2" x14ac:dyDescent="0.25">
      <c r="B7519"/>
    </row>
    <row r="7520" spans="2:2" x14ac:dyDescent="0.25">
      <c r="B7520"/>
    </row>
    <row r="7521" spans="2:2" x14ac:dyDescent="0.25">
      <c r="B7521"/>
    </row>
    <row r="7522" spans="2:2" x14ac:dyDescent="0.25">
      <c r="B7522"/>
    </row>
    <row r="7523" spans="2:2" x14ac:dyDescent="0.25">
      <c r="B7523"/>
    </row>
    <row r="7524" spans="2:2" x14ac:dyDescent="0.25">
      <c r="B7524"/>
    </row>
    <row r="7525" spans="2:2" x14ac:dyDescent="0.25">
      <c r="B7525"/>
    </row>
    <row r="7526" spans="2:2" x14ac:dyDescent="0.25">
      <c r="B7526"/>
    </row>
    <row r="7527" spans="2:2" x14ac:dyDescent="0.25">
      <c r="B7527"/>
    </row>
    <row r="7528" spans="2:2" x14ac:dyDescent="0.25">
      <c r="B7528"/>
    </row>
    <row r="7529" spans="2:2" x14ac:dyDescent="0.25">
      <c r="B7529"/>
    </row>
    <row r="7530" spans="2:2" x14ac:dyDescent="0.25">
      <c r="B7530"/>
    </row>
    <row r="7531" spans="2:2" x14ac:dyDescent="0.25">
      <c r="B7531"/>
    </row>
    <row r="7532" spans="2:2" x14ac:dyDescent="0.25">
      <c r="B7532"/>
    </row>
    <row r="7533" spans="2:2" x14ac:dyDescent="0.25">
      <c r="B7533"/>
    </row>
    <row r="7534" spans="2:2" x14ac:dyDescent="0.25">
      <c r="B7534"/>
    </row>
    <row r="7535" spans="2:2" x14ac:dyDescent="0.25">
      <c r="B7535"/>
    </row>
    <row r="7536" spans="2:2" x14ac:dyDescent="0.25">
      <c r="B7536"/>
    </row>
    <row r="7537" spans="2:2" x14ac:dyDescent="0.25">
      <c r="B7537"/>
    </row>
    <row r="7538" spans="2:2" x14ac:dyDescent="0.25">
      <c r="B7538"/>
    </row>
    <row r="7539" spans="2:2" x14ac:dyDescent="0.25">
      <c r="B7539"/>
    </row>
    <row r="7540" spans="2:2" x14ac:dyDescent="0.25">
      <c r="B7540"/>
    </row>
    <row r="7541" spans="2:2" x14ac:dyDescent="0.25">
      <c r="B7541"/>
    </row>
    <row r="7542" spans="2:2" x14ac:dyDescent="0.25">
      <c r="B7542"/>
    </row>
    <row r="7543" spans="2:2" x14ac:dyDescent="0.25">
      <c r="B7543"/>
    </row>
    <row r="7544" spans="2:2" x14ac:dyDescent="0.25">
      <c r="B7544"/>
    </row>
    <row r="7545" spans="2:2" x14ac:dyDescent="0.25">
      <c r="B7545"/>
    </row>
    <row r="7546" spans="2:2" x14ac:dyDescent="0.25">
      <c r="B7546"/>
    </row>
    <row r="7547" spans="2:2" x14ac:dyDescent="0.25">
      <c r="B7547"/>
    </row>
    <row r="7548" spans="2:2" x14ac:dyDescent="0.25">
      <c r="B7548"/>
    </row>
    <row r="7549" spans="2:2" x14ac:dyDescent="0.25">
      <c r="B7549"/>
    </row>
    <row r="7550" spans="2:2" x14ac:dyDescent="0.25">
      <c r="B7550"/>
    </row>
    <row r="7551" spans="2:2" x14ac:dyDescent="0.25">
      <c r="B7551"/>
    </row>
    <row r="7552" spans="2:2" x14ac:dyDescent="0.25">
      <c r="B7552"/>
    </row>
    <row r="7553" spans="2:2" x14ac:dyDescent="0.25">
      <c r="B7553"/>
    </row>
    <row r="7554" spans="2:2" x14ac:dyDescent="0.25">
      <c r="B7554"/>
    </row>
    <row r="7555" spans="2:2" x14ac:dyDescent="0.25">
      <c r="B7555"/>
    </row>
    <row r="7556" spans="2:2" x14ac:dyDescent="0.25">
      <c r="B7556"/>
    </row>
    <row r="7557" spans="2:2" x14ac:dyDescent="0.25">
      <c r="B7557"/>
    </row>
    <row r="7558" spans="2:2" x14ac:dyDescent="0.25">
      <c r="B7558"/>
    </row>
    <row r="7559" spans="2:2" x14ac:dyDescent="0.25">
      <c r="B7559"/>
    </row>
    <row r="7560" spans="2:2" x14ac:dyDescent="0.25">
      <c r="B7560"/>
    </row>
    <row r="7561" spans="2:2" x14ac:dyDescent="0.25">
      <c r="B7561"/>
    </row>
    <row r="7562" spans="2:2" x14ac:dyDescent="0.25">
      <c r="B7562"/>
    </row>
    <row r="7563" spans="2:2" x14ac:dyDescent="0.25">
      <c r="B7563"/>
    </row>
    <row r="7564" spans="2:2" x14ac:dyDescent="0.25">
      <c r="B7564"/>
    </row>
    <row r="7565" spans="2:2" x14ac:dyDescent="0.25">
      <c r="B7565"/>
    </row>
    <row r="7566" spans="2:2" x14ac:dyDescent="0.25">
      <c r="B7566"/>
    </row>
    <row r="7567" spans="2:2" x14ac:dyDescent="0.25">
      <c r="B7567"/>
    </row>
    <row r="7568" spans="2:2" x14ac:dyDescent="0.25">
      <c r="B7568"/>
    </row>
    <row r="7569" spans="2:2" x14ac:dyDescent="0.25">
      <c r="B7569"/>
    </row>
    <row r="7570" spans="2:2" x14ac:dyDescent="0.25">
      <c r="B7570"/>
    </row>
    <row r="7571" spans="2:2" x14ac:dyDescent="0.25">
      <c r="B7571"/>
    </row>
    <row r="7572" spans="2:2" x14ac:dyDescent="0.25">
      <c r="B7572"/>
    </row>
    <row r="7573" spans="2:2" x14ac:dyDescent="0.25">
      <c r="B7573"/>
    </row>
    <row r="7574" spans="2:2" x14ac:dyDescent="0.25">
      <c r="B7574"/>
    </row>
    <row r="7575" spans="2:2" x14ac:dyDescent="0.25">
      <c r="B7575"/>
    </row>
    <row r="7576" spans="2:2" x14ac:dyDescent="0.25">
      <c r="B7576"/>
    </row>
    <row r="7577" spans="2:2" x14ac:dyDescent="0.25">
      <c r="B7577"/>
    </row>
    <row r="7578" spans="2:2" x14ac:dyDescent="0.25">
      <c r="B7578"/>
    </row>
    <row r="7579" spans="2:2" x14ac:dyDescent="0.25">
      <c r="B7579"/>
    </row>
    <row r="7580" spans="2:2" x14ac:dyDescent="0.25">
      <c r="B7580"/>
    </row>
    <row r="7581" spans="2:2" x14ac:dyDescent="0.25">
      <c r="B7581"/>
    </row>
    <row r="7582" spans="2:2" x14ac:dyDescent="0.25">
      <c r="B7582"/>
    </row>
    <row r="7583" spans="2:2" x14ac:dyDescent="0.25">
      <c r="B7583"/>
    </row>
    <row r="7584" spans="2:2" x14ac:dyDescent="0.25">
      <c r="B7584"/>
    </row>
    <row r="7585" spans="2:2" x14ac:dyDescent="0.25">
      <c r="B7585"/>
    </row>
    <row r="7586" spans="2:2" x14ac:dyDescent="0.25">
      <c r="B7586"/>
    </row>
    <row r="7587" spans="2:2" x14ac:dyDescent="0.25">
      <c r="B7587"/>
    </row>
    <row r="7588" spans="2:2" x14ac:dyDescent="0.25">
      <c r="B7588"/>
    </row>
    <row r="7589" spans="2:2" x14ac:dyDescent="0.25">
      <c r="B7589"/>
    </row>
    <row r="7590" spans="2:2" x14ac:dyDescent="0.25">
      <c r="B7590"/>
    </row>
    <row r="7591" spans="2:2" x14ac:dyDescent="0.25">
      <c r="B7591"/>
    </row>
    <row r="7592" spans="2:2" x14ac:dyDescent="0.25">
      <c r="B7592"/>
    </row>
    <row r="7593" spans="2:2" x14ac:dyDescent="0.25">
      <c r="B7593"/>
    </row>
    <row r="7594" spans="2:2" x14ac:dyDescent="0.25">
      <c r="B7594"/>
    </row>
    <row r="7595" spans="2:2" x14ac:dyDescent="0.25">
      <c r="B7595"/>
    </row>
    <row r="7596" spans="2:2" x14ac:dyDescent="0.25">
      <c r="B7596"/>
    </row>
    <row r="7597" spans="2:2" x14ac:dyDescent="0.25">
      <c r="B7597"/>
    </row>
    <row r="7598" spans="2:2" x14ac:dyDescent="0.25">
      <c r="B7598"/>
    </row>
    <row r="7599" spans="2:2" x14ac:dyDescent="0.25">
      <c r="B7599"/>
    </row>
    <row r="7600" spans="2:2" x14ac:dyDescent="0.25">
      <c r="B7600"/>
    </row>
    <row r="7601" spans="2:2" x14ac:dyDescent="0.25">
      <c r="B7601"/>
    </row>
    <row r="7602" spans="2:2" x14ac:dyDescent="0.25">
      <c r="B7602"/>
    </row>
    <row r="7603" spans="2:2" x14ac:dyDescent="0.25">
      <c r="B7603"/>
    </row>
    <row r="7604" spans="2:2" x14ac:dyDescent="0.25">
      <c r="B7604"/>
    </row>
    <row r="7605" spans="2:2" x14ac:dyDescent="0.25">
      <c r="B7605"/>
    </row>
    <row r="7606" spans="2:2" x14ac:dyDescent="0.25">
      <c r="B7606"/>
    </row>
    <row r="7607" spans="2:2" x14ac:dyDescent="0.25">
      <c r="B7607"/>
    </row>
    <row r="7608" spans="2:2" x14ac:dyDescent="0.25">
      <c r="B7608"/>
    </row>
    <row r="7609" spans="2:2" x14ac:dyDescent="0.25">
      <c r="B7609"/>
    </row>
    <row r="7610" spans="2:2" x14ac:dyDescent="0.25">
      <c r="B7610"/>
    </row>
    <row r="7611" spans="2:2" x14ac:dyDescent="0.25">
      <c r="B7611"/>
    </row>
    <row r="7612" spans="2:2" x14ac:dyDescent="0.25">
      <c r="B7612"/>
    </row>
    <row r="7613" spans="2:2" x14ac:dyDescent="0.25">
      <c r="B7613"/>
    </row>
    <row r="7614" spans="2:2" x14ac:dyDescent="0.25">
      <c r="B7614"/>
    </row>
    <row r="7615" spans="2:2" x14ac:dyDescent="0.25">
      <c r="B7615"/>
    </row>
    <row r="7616" spans="2:2" x14ac:dyDescent="0.25">
      <c r="B7616"/>
    </row>
    <row r="7617" spans="2:2" x14ac:dyDescent="0.25">
      <c r="B7617"/>
    </row>
    <row r="7618" spans="2:2" x14ac:dyDescent="0.25">
      <c r="B7618"/>
    </row>
    <row r="7619" spans="2:2" x14ac:dyDescent="0.25">
      <c r="B7619"/>
    </row>
    <row r="7620" spans="2:2" x14ac:dyDescent="0.25">
      <c r="B7620"/>
    </row>
    <row r="7621" spans="2:2" x14ac:dyDescent="0.25">
      <c r="B7621"/>
    </row>
    <row r="7622" spans="2:2" x14ac:dyDescent="0.25">
      <c r="B7622"/>
    </row>
    <row r="7623" spans="2:2" x14ac:dyDescent="0.25">
      <c r="B7623"/>
    </row>
    <row r="7624" spans="2:2" x14ac:dyDescent="0.25">
      <c r="B7624"/>
    </row>
    <row r="7625" spans="2:2" x14ac:dyDescent="0.25">
      <c r="B7625"/>
    </row>
    <row r="7626" spans="2:2" x14ac:dyDescent="0.25">
      <c r="B7626"/>
    </row>
    <row r="7627" spans="2:2" x14ac:dyDescent="0.25">
      <c r="B7627"/>
    </row>
    <row r="7628" spans="2:2" x14ac:dyDescent="0.25">
      <c r="B7628"/>
    </row>
    <row r="7629" spans="2:2" x14ac:dyDescent="0.25">
      <c r="B7629"/>
    </row>
    <row r="7630" spans="2:2" x14ac:dyDescent="0.25">
      <c r="B7630"/>
    </row>
    <row r="7631" spans="2:2" x14ac:dyDescent="0.25">
      <c r="B7631"/>
    </row>
    <row r="7632" spans="2:2" x14ac:dyDescent="0.25">
      <c r="B7632"/>
    </row>
    <row r="7633" spans="2:2" x14ac:dyDescent="0.25">
      <c r="B7633"/>
    </row>
    <row r="7634" spans="2:2" x14ac:dyDescent="0.25">
      <c r="B7634"/>
    </row>
    <row r="7635" spans="2:2" x14ac:dyDescent="0.25">
      <c r="B7635"/>
    </row>
    <row r="7636" spans="2:2" x14ac:dyDescent="0.25">
      <c r="B7636"/>
    </row>
    <row r="7637" spans="2:2" x14ac:dyDescent="0.25">
      <c r="B7637"/>
    </row>
    <row r="7638" spans="2:2" x14ac:dyDescent="0.25">
      <c r="B7638"/>
    </row>
    <row r="7639" spans="2:2" x14ac:dyDescent="0.25">
      <c r="B7639"/>
    </row>
    <row r="7640" spans="2:2" x14ac:dyDescent="0.25">
      <c r="B7640"/>
    </row>
    <row r="7641" spans="2:2" x14ac:dyDescent="0.25">
      <c r="B7641"/>
    </row>
    <row r="7642" spans="2:2" x14ac:dyDescent="0.25">
      <c r="B7642"/>
    </row>
    <row r="7643" spans="2:2" x14ac:dyDescent="0.25">
      <c r="B7643"/>
    </row>
    <row r="7644" spans="2:2" x14ac:dyDescent="0.25">
      <c r="B7644"/>
    </row>
    <row r="7645" spans="2:2" x14ac:dyDescent="0.25">
      <c r="B7645"/>
    </row>
    <row r="7646" spans="2:2" x14ac:dyDescent="0.25">
      <c r="B7646"/>
    </row>
    <row r="7647" spans="2:2" x14ac:dyDescent="0.25">
      <c r="B7647"/>
    </row>
    <row r="7648" spans="2:2" x14ac:dyDescent="0.25">
      <c r="B7648"/>
    </row>
    <row r="7649" spans="2:2" x14ac:dyDescent="0.25">
      <c r="B7649"/>
    </row>
    <row r="7650" spans="2:2" x14ac:dyDescent="0.25">
      <c r="B7650"/>
    </row>
    <row r="7651" spans="2:2" x14ac:dyDescent="0.25">
      <c r="B7651"/>
    </row>
    <row r="7652" spans="2:2" x14ac:dyDescent="0.25">
      <c r="B7652"/>
    </row>
    <row r="7653" spans="2:2" x14ac:dyDescent="0.25">
      <c r="B7653"/>
    </row>
    <row r="7654" spans="2:2" x14ac:dyDescent="0.25">
      <c r="B7654"/>
    </row>
    <row r="7655" spans="2:2" x14ac:dyDescent="0.25">
      <c r="B7655"/>
    </row>
    <row r="7656" spans="2:2" x14ac:dyDescent="0.25">
      <c r="B7656"/>
    </row>
    <row r="7657" spans="2:2" x14ac:dyDescent="0.25">
      <c r="B7657"/>
    </row>
    <row r="7658" spans="2:2" x14ac:dyDescent="0.25">
      <c r="B7658"/>
    </row>
    <row r="7659" spans="2:2" x14ac:dyDescent="0.25">
      <c r="B7659"/>
    </row>
    <row r="7660" spans="2:2" x14ac:dyDescent="0.25">
      <c r="B7660"/>
    </row>
    <row r="7661" spans="2:2" x14ac:dyDescent="0.25">
      <c r="B7661"/>
    </row>
    <row r="7662" spans="2:2" x14ac:dyDescent="0.25">
      <c r="B7662"/>
    </row>
    <row r="7663" spans="2:2" x14ac:dyDescent="0.25">
      <c r="B7663"/>
    </row>
    <row r="7664" spans="2:2" x14ac:dyDescent="0.25">
      <c r="B7664"/>
    </row>
    <row r="7665" spans="2:2" x14ac:dyDescent="0.25">
      <c r="B7665"/>
    </row>
    <row r="7666" spans="2:2" x14ac:dyDescent="0.25">
      <c r="B7666"/>
    </row>
    <row r="7667" spans="2:2" x14ac:dyDescent="0.25">
      <c r="B7667"/>
    </row>
    <row r="7668" spans="2:2" x14ac:dyDescent="0.25">
      <c r="B7668"/>
    </row>
    <row r="7669" spans="2:2" x14ac:dyDescent="0.25">
      <c r="B7669"/>
    </row>
    <row r="7670" spans="2:2" x14ac:dyDescent="0.25">
      <c r="B7670"/>
    </row>
    <row r="7671" spans="2:2" x14ac:dyDescent="0.25">
      <c r="B7671"/>
    </row>
    <row r="7672" spans="2:2" x14ac:dyDescent="0.25">
      <c r="B7672"/>
    </row>
    <row r="7673" spans="2:2" x14ac:dyDescent="0.25">
      <c r="B7673"/>
    </row>
    <row r="7674" spans="2:2" x14ac:dyDescent="0.25">
      <c r="B7674"/>
    </row>
    <row r="7675" spans="2:2" x14ac:dyDescent="0.25">
      <c r="B7675"/>
    </row>
    <row r="7676" spans="2:2" x14ac:dyDescent="0.25">
      <c r="B7676"/>
    </row>
    <row r="7677" spans="2:2" x14ac:dyDescent="0.25">
      <c r="B7677"/>
    </row>
    <row r="7678" spans="2:2" x14ac:dyDescent="0.25">
      <c r="B7678"/>
    </row>
    <row r="7679" spans="2:2" x14ac:dyDescent="0.25">
      <c r="B7679"/>
    </row>
    <row r="7680" spans="2:2" x14ac:dyDescent="0.25">
      <c r="B7680"/>
    </row>
    <row r="7681" spans="2:2" x14ac:dyDescent="0.25">
      <c r="B7681"/>
    </row>
    <row r="7682" spans="2:2" x14ac:dyDescent="0.25">
      <c r="B7682"/>
    </row>
    <row r="7683" spans="2:2" x14ac:dyDescent="0.25">
      <c r="B7683"/>
    </row>
    <row r="7684" spans="2:2" x14ac:dyDescent="0.25">
      <c r="B7684"/>
    </row>
    <row r="7685" spans="2:2" x14ac:dyDescent="0.25">
      <c r="B7685"/>
    </row>
    <row r="7686" spans="2:2" x14ac:dyDescent="0.25">
      <c r="B7686"/>
    </row>
    <row r="7687" spans="2:2" x14ac:dyDescent="0.25">
      <c r="B7687"/>
    </row>
    <row r="7688" spans="2:2" x14ac:dyDescent="0.25">
      <c r="B7688"/>
    </row>
    <row r="7689" spans="2:2" x14ac:dyDescent="0.25">
      <c r="B7689"/>
    </row>
    <row r="7690" spans="2:2" x14ac:dyDescent="0.25">
      <c r="B7690"/>
    </row>
    <row r="7691" spans="2:2" x14ac:dyDescent="0.25">
      <c r="B7691"/>
    </row>
    <row r="7692" spans="2:2" x14ac:dyDescent="0.25">
      <c r="B7692"/>
    </row>
    <row r="7693" spans="2:2" x14ac:dyDescent="0.25">
      <c r="B7693"/>
    </row>
    <row r="7694" spans="2:2" x14ac:dyDescent="0.25">
      <c r="B7694"/>
    </row>
    <row r="7695" spans="2:2" x14ac:dyDescent="0.25">
      <c r="B7695"/>
    </row>
    <row r="7696" spans="2:2" x14ac:dyDescent="0.25">
      <c r="B7696"/>
    </row>
    <row r="7697" spans="2:2" x14ac:dyDescent="0.25">
      <c r="B7697"/>
    </row>
    <row r="7698" spans="2:2" x14ac:dyDescent="0.25">
      <c r="B7698"/>
    </row>
    <row r="7699" spans="2:2" x14ac:dyDescent="0.25">
      <c r="B7699"/>
    </row>
    <row r="7700" spans="2:2" x14ac:dyDescent="0.25">
      <c r="B7700"/>
    </row>
    <row r="7701" spans="2:2" x14ac:dyDescent="0.25">
      <c r="B7701"/>
    </row>
    <row r="7702" spans="2:2" x14ac:dyDescent="0.25">
      <c r="B7702"/>
    </row>
    <row r="7703" spans="2:2" x14ac:dyDescent="0.25">
      <c r="B7703"/>
    </row>
    <row r="7704" spans="2:2" x14ac:dyDescent="0.25">
      <c r="B7704"/>
    </row>
    <row r="7705" spans="2:2" x14ac:dyDescent="0.25">
      <c r="B7705"/>
    </row>
    <row r="7706" spans="2:2" x14ac:dyDescent="0.25">
      <c r="B7706"/>
    </row>
    <row r="7707" spans="2:2" x14ac:dyDescent="0.25">
      <c r="B7707"/>
    </row>
    <row r="7708" spans="2:2" x14ac:dyDescent="0.25">
      <c r="B7708"/>
    </row>
    <row r="7709" spans="2:2" x14ac:dyDescent="0.25">
      <c r="B7709"/>
    </row>
    <row r="7710" spans="2:2" x14ac:dyDescent="0.25">
      <c r="B7710"/>
    </row>
    <row r="7711" spans="2:2" x14ac:dyDescent="0.25">
      <c r="B7711"/>
    </row>
    <row r="7712" spans="2:2" x14ac:dyDescent="0.25">
      <c r="B7712"/>
    </row>
    <row r="7713" spans="2:2" x14ac:dyDescent="0.25">
      <c r="B7713"/>
    </row>
    <row r="7714" spans="2:2" x14ac:dyDescent="0.25">
      <c r="B7714"/>
    </row>
    <row r="7715" spans="2:2" x14ac:dyDescent="0.25">
      <c r="B7715"/>
    </row>
    <row r="7716" spans="2:2" x14ac:dyDescent="0.25">
      <c r="B7716"/>
    </row>
    <row r="7717" spans="2:2" x14ac:dyDescent="0.25">
      <c r="B7717"/>
    </row>
    <row r="7718" spans="2:2" x14ac:dyDescent="0.25">
      <c r="B7718"/>
    </row>
    <row r="7719" spans="2:2" x14ac:dyDescent="0.25">
      <c r="B7719"/>
    </row>
    <row r="7720" spans="2:2" x14ac:dyDescent="0.25">
      <c r="B7720"/>
    </row>
    <row r="7721" spans="2:2" x14ac:dyDescent="0.25">
      <c r="B7721"/>
    </row>
    <row r="7722" spans="2:2" x14ac:dyDescent="0.25">
      <c r="B7722"/>
    </row>
    <row r="7723" spans="2:2" x14ac:dyDescent="0.25">
      <c r="B7723"/>
    </row>
    <row r="7724" spans="2:2" x14ac:dyDescent="0.25">
      <c r="B7724"/>
    </row>
    <row r="7725" spans="2:2" x14ac:dyDescent="0.25">
      <c r="B7725"/>
    </row>
    <row r="7726" spans="2:2" x14ac:dyDescent="0.25">
      <c r="B7726"/>
    </row>
    <row r="7727" spans="2:2" x14ac:dyDescent="0.25">
      <c r="B7727"/>
    </row>
    <row r="7728" spans="2:2" x14ac:dyDescent="0.25">
      <c r="B7728"/>
    </row>
    <row r="7729" spans="2:2" x14ac:dyDescent="0.25">
      <c r="B7729"/>
    </row>
    <row r="7730" spans="2:2" x14ac:dyDescent="0.25">
      <c r="B7730"/>
    </row>
    <row r="7731" spans="2:2" x14ac:dyDescent="0.25">
      <c r="B7731"/>
    </row>
    <row r="7732" spans="2:2" x14ac:dyDescent="0.25">
      <c r="B7732"/>
    </row>
    <row r="7733" spans="2:2" x14ac:dyDescent="0.25">
      <c r="B7733"/>
    </row>
    <row r="7734" spans="2:2" x14ac:dyDescent="0.25">
      <c r="B7734"/>
    </row>
    <row r="7735" spans="2:2" x14ac:dyDescent="0.25">
      <c r="B7735"/>
    </row>
    <row r="7736" spans="2:2" x14ac:dyDescent="0.25">
      <c r="B7736"/>
    </row>
    <row r="7737" spans="2:2" x14ac:dyDescent="0.25">
      <c r="B7737"/>
    </row>
    <row r="7738" spans="2:2" x14ac:dyDescent="0.25">
      <c r="B7738"/>
    </row>
    <row r="7739" spans="2:2" x14ac:dyDescent="0.25">
      <c r="B7739"/>
    </row>
    <row r="7740" spans="2:2" x14ac:dyDescent="0.25">
      <c r="B7740"/>
    </row>
    <row r="7741" spans="2:2" x14ac:dyDescent="0.25">
      <c r="B7741"/>
    </row>
    <row r="7742" spans="2:2" x14ac:dyDescent="0.25">
      <c r="B7742"/>
    </row>
    <row r="7743" spans="2:2" x14ac:dyDescent="0.25">
      <c r="B7743"/>
    </row>
    <row r="7744" spans="2:2" x14ac:dyDescent="0.25">
      <c r="B7744"/>
    </row>
    <row r="7745" spans="2:2" x14ac:dyDescent="0.25">
      <c r="B7745"/>
    </row>
    <row r="7746" spans="2:2" x14ac:dyDescent="0.25">
      <c r="B7746"/>
    </row>
    <row r="7747" spans="2:2" x14ac:dyDescent="0.25">
      <c r="B7747"/>
    </row>
    <row r="7748" spans="2:2" x14ac:dyDescent="0.25">
      <c r="B7748"/>
    </row>
    <row r="7749" spans="2:2" x14ac:dyDescent="0.25">
      <c r="B7749"/>
    </row>
    <row r="7750" spans="2:2" x14ac:dyDescent="0.25">
      <c r="B7750"/>
    </row>
    <row r="7751" spans="2:2" x14ac:dyDescent="0.25">
      <c r="B7751"/>
    </row>
    <row r="7752" spans="2:2" x14ac:dyDescent="0.25">
      <c r="B7752"/>
    </row>
    <row r="7753" spans="2:2" x14ac:dyDescent="0.25">
      <c r="B7753"/>
    </row>
    <row r="7754" spans="2:2" x14ac:dyDescent="0.25">
      <c r="B7754"/>
    </row>
    <row r="7755" spans="2:2" x14ac:dyDescent="0.25">
      <c r="B7755"/>
    </row>
    <row r="7756" spans="2:2" x14ac:dyDescent="0.25">
      <c r="B7756"/>
    </row>
    <row r="7757" spans="2:2" x14ac:dyDescent="0.25">
      <c r="B7757"/>
    </row>
    <row r="7758" spans="2:2" x14ac:dyDescent="0.25">
      <c r="B7758"/>
    </row>
    <row r="7759" spans="2:2" x14ac:dyDescent="0.25">
      <c r="B7759"/>
    </row>
    <row r="7760" spans="2:2" x14ac:dyDescent="0.25">
      <c r="B7760"/>
    </row>
    <row r="7761" spans="2:2" x14ac:dyDescent="0.25">
      <c r="B7761"/>
    </row>
    <row r="7762" spans="2:2" x14ac:dyDescent="0.25">
      <c r="B7762"/>
    </row>
    <row r="7763" spans="2:2" x14ac:dyDescent="0.25">
      <c r="B7763"/>
    </row>
    <row r="7764" spans="2:2" x14ac:dyDescent="0.25">
      <c r="B7764"/>
    </row>
    <row r="7765" spans="2:2" x14ac:dyDescent="0.25">
      <c r="B7765"/>
    </row>
    <row r="7766" spans="2:2" x14ac:dyDescent="0.25">
      <c r="B7766"/>
    </row>
    <row r="7767" spans="2:2" x14ac:dyDescent="0.25">
      <c r="B7767"/>
    </row>
    <row r="7768" spans="2:2" x14ac:dyDescent="0.25">
      <c r="B7768"/>
    </row>
    <row r="7769" spans="2:2" x14ac:dyDescent="0.25">
      <c r="B7769"/>
    </row>
    <row r="7770" spans="2:2" x14ac:dyDescent="0.25">
      <c r="B7770"/>
    </row>
    <row r="7771" spans="2:2" x14ac:dyDescent="0.25">
      <c r="B7771"/>
    </row>
    <row r="7772" spans="2:2" x14ac:dyDescent="0.25">
      <c r="B7772"/>
    </row>
    <row r="7773" spans="2:2" x14ac:dyDescent="0.25">
      <c r="B7773"/>
    </row>
    <row r="7774" spans="2:2" x14ac:dyDescent="0.25">
      <c r="B7774"/>
    </row>
    <row r="7775" spans="2:2" x14ac:dyDescent="0.25">
      <c r="B7775"/>
    </row>
    <row r="7776" spans="2:2" x14ac:dyDescent="0.25">
      <c r="B7776"/>
    </row>
    <row r="7777" spans="2:2" x14ac:dyDescent="0.25">
      <c r="B7777"/>
    </row>
    <row r="7778" spans="2:2" x14ac:dyDescent="0.25">
      <c r="B7778"/>
    </row>
    <row r="7779" spans="2:2" x14ac:dyDescent="0.25">
      <c r="B7779"/>
    </row>
    <row r="7780" spans="2:2" x14ac:dyDescent="0.25">
      <c r="B7780"/>
    </row>
    <row r="7781" spans="2:2" x14ac:dyDescent="0.25">
      <c r="B7781"/>
    </row>
    <row r="7782" spans="2:2" x14ac:dyDescent="0.25">
      <c r="B7782"/>
    </row>
    <row r="7783" spans="2:2" x14ac:dyDescent="0.25">
      <c r="B7783"/>
    </row>
    <row r="7784" spans="2:2" x14ac:dyDescent="0.25">
      <c r="B7784"/>
    </row>
    <row r="7785" spans="2:2" x14ac:dyDescent="0.25">
      <c r="B7785"/>
    </row>
    <row r="7786" spans="2:2" x14ac:dyDescent="0.25">
      <c r="B7786"/>
    </row>
    <row r="7787" spans="2:2" x14ac:dyDescent="0.25">
      <c r="B7787"/>
    </row>
    <row r="7788" spans="2:2" x14ac:dyDescent="0.25">
      <c r="B7788"/>
    </row>
    <row r="7789" spans="2:2" x14ac:dyDescent="0.25">
      <c r="B7789"/>
    </row>
    <row r="7790" spans="2:2" x14ac:dyDescent="0.25">
      <c r="B7790"/>
    </row>
    <row r="7791" spans="2:2" x14ac:dyDescent="0.25">
      <c r="B7791"/>
    </row>
    <row r="7792" spans="2:2" x14ac:dyDescent="0.25">
      <c r="B7792"/>
    </row>
    <row r="7793" spans="2:2" x14ac:dyDescent="0.25">
      <c r="B7793"/>
    </row>
    <row r="7794" spans="2:2" x14ac:dyDescent="0.25">
      <c r="B7794"/>
    </row>
    <row r="7795" spans="2:2" x14ac:dyDescent="0.25">
      <c r="B7795"/>
    </row>
    <row r="7796" spans="2:2" x14ac:dyDescent="0.25">
      <c r="B7796"/>
    </row>
    <row r="7797" spans="2:2" x14ac:dyDescent="0.25">
      <c r="B7797"/>
    </row>
    <row r="7798" spans="2:2" x14ac:dyDescent="0.25">
      <c r="B7798"/>
    </row>
    <row r="7799" spans="2:2" x14ac:dyDescent="0.25">
      <c r="B7799"/>
    </row>
    <row r="7800" spans="2:2" x14ac:dyDescent="0.25">
      <c r="B7800"/>
    </row>
    <row r="7801" spans="2:2" x14ac:dyDescent="0.25">
      <c r="B7801"/>
    </row>
    <row r="7802" spans="2:2" x14ac:dyDescent="0.25">
      <c r="B7802"/>
    </row>
    <row r="7803" spans="2:2" x14ac:dyDescent="0.25">
      <c r="B7803"/>
    </row>
    <row r="7804" spans="2:2" x14ac:dyDescent="0.25">
      <c r="B7804"/>
    </row>
    <row r="7805" spans="2:2" x14ac:dyDescent="0.25">
      <c r="B7805"/>
    </row>
    <row r="7806" spans="2:2" x14ac:dyDescent="0.25">
      <c r="B7806"/>
    </row>
    <row r="7807" spans="2:2" x14ac:dyDescent="0.25">
      <c r="B7807"/>
    </row>
    <row r="7808" spans="2:2" x14ac:dyDescent="0.25">
      <c r="B7808"/>
    </row>
    <row r="7809" spans="2:2" x14ac:dyDescent="0.25">
      <c r="B7809"/>
    </row>
    <row r="7810" spans="2:2" x14ac:dyDescent="0.25">
      <c r="B7810"/>
    </row>
    <row r="7811" spans="2:2" x14ac:dyDescent="0.25">
      <c r="B7811"/>
    </row>
    <row r="7812" spans="2:2" x14ac:dyDescent="0.25">
      <c r="B7812"/>
    </row>
    <row r="7813" spans="2:2" x14ac:dyDescent="0.25">
      <c r="B7813"/>
    </row>
    <row r="7814" spans="2:2" x14ac:dyDescent="0.25">
      <c r="B7814"/>
    </row>
    <row r="7815" spans="2:2" x14ac:dyDescent="0.25">
      <c r="B7815"/>
    </row>
    <row r="7816" spans="2:2" x14ac:dyDescent="0.25">
      <c r="B7816"/>
    </row>
    <row r="7817" spans="2:2" x14ac:dyDescent="0.25">
      <c r="B7817"/>
    </row>
    <row r="7818" spans="2:2" x14ac:dyDescent="0.25">
      <c r="B7818"/>
    </row>
    <row r="7819" spans="2:2" x14ac:dyDescent="0.25">
      <c r="B7819"/>
    </row>
    <row r="7820" spans="2:2" x14ac:dyDescent="0.25">
      <c r="B7820"/>
    </row>
    <row r="7821" spans="2:2" x14ac:dyDescent="0.25">
      <c r="B7821"/>
    </row>
    <row r="7822" spans="2:2" x14ac:dyDescent="0.25">
      <c r="B7822"/>
    </row>
    <row r="7823" spans="2:2" x14ac:dyDescent="0.25">
      <c r="B7823"/>
    </row>
    <row r="7824" spans="2:2" x14ac:dyDescent="0.25">
      <c r="B7824"/>
    </row>
    <row r="7825" spans="2:2" x14ac:dyDescent="0.25">
      <c r="B7825"/>
    </row>
    <row r="7826" spans="2:2" x14ac:dyDescent="0.25">
      <c r="B7826"/>
    </row>
    <row r="7827" spans="2:2" x14ac:dyDescent="0.25">
      <c r="B7827"/>
    </row>
    <row r="7828" spans="2:2" x14ac:dyDescent="0.25">
      <c r="B7828"/>
    </row>
    <row r="7829" spans="2:2" x14ac:dyDescent="0.25">
      <c r="B7829"/>
    </row>
    <row r="7830" spans="2:2" x14ac:dyDescent="0.25">
      <c r="B7830"/>
    </row>
    <row r="7831" spans="2:2" x14ac:dyDescent="0.25">
      <c r="B7831"/>
    </row>
    <row r="7832" spans="2:2" x14ac:dyDescent="0.25">
      <c r="B7832"/>
    </row>
    <row r="7833" spans="2:2" x14ac:dyDescent="0.25">
      <c r="B7833"/>
    </row>
    <row r="7834" spans="2:2" x14ac:dyDescent="0.25">
      <c r="B7834"/>
    </row>
    <row r="7835" spans="2:2" x14ac:dyDescent="0.25">
      <c r="B7835"/>
    </row>
    <row r="7836" spans="2:2" x14ac:dyDescent="0.25">
      <c r="B7836"/>
    </row>
    <row r="7837" spans="2:2" x14ac:dyDescent="0.25">
      <c r="B7837"/>
    </row>
    <row r="7838" spans="2:2" x14ac:dyDescent="0.25">
      <c r="B7838"/>
    </row>
    <row r="7839" spans="2:2" x14ac:dyDescent="0.25">
      <c r="B7839"/>
    </row>
    <row r="7840" spans="2:2" x14ac:dyDescent="0.25">
      <c r="B7840"/>
    </row>
    <row r="7841" spans="2:2" x14ac:dyDescent="0.25">
      <c r="B7841"/>
    </row>
    <row r="7842" spans="2:2" x14ac:dyDescent="0.25">
      <c r="B7842"/>
    </row>
    <row r="7843" spans="2:2" x14ac:dyDescent="0.25">
      <c r="B7843"/>
    </row>
    <row r="7844" spans="2:2" x14ac:dyDescent="0.25">
      <c r="B7844"/>
    </row>
    <row r="7845" spans="2:2" x14ac:dyDescent="0.25">
      <c r="B7845"/>
    </row>
    <row r="7846" spans="2:2" x14ac:dyDescent="0.25">
      <c r="B7846"/>
    </row>
    <row r="7847" spans="2:2" x14ac:dyDescent="0.25">
      <c r="B7847"/>
    </row>
    <row r="7848" spans="2:2" x14ac:dyDescent="0.25">
      <c r="B7848"/>
    </row>
    <row r="7849" spans="2:2" x14ac:dyDescent="0.25">
      <c r="B7849"/>
    </row>
    <row r="7850" spans="2:2" x14ac:dyDescent="0.25">
      <c r="B7850"/>
    </row>
    <row r="7851" spans="2:2" x14ac:dyDescent="0.25">
      <c r="B7851"/>
    </row>
    <row r="7852" spans="2:2" x14ac:dyDescent="0.25">
      <c r="B7852"/>
    </row>
    <row r="7853" spans="2:2" x14ac:dyDescent="0.25">
      <c r="B7853"/>
    </row>
    <row r="7854" spans="2:2" x14ac:dyDescent="0.25">
      <c r="B7854"/>
    </row>
    <row r="7855" spans="2:2" x14ac:dyDescent="0.25">
      <c r="B7855"/>
    </row>
    <row r="7856" spans="2:2" x14ac:dyDescent="0.25">
      <c r="B7856"/>
    </row>
    <row r="7857" spans="2:2" x14ac:dyDescent="0.25">
      <c r="B7857"/>
    </row>
    <row r="7858" spans="2:2" x14ac:dyDescent="0.25">
      <c r="B7858"/>
    </row>
    <row r="7859" spans="2:2" x14ac:dyDescent="0.25">
      <c r="B7859"/>
    </row>
    <row r="7860" spans="2:2" x14ac:dyDescent="0.25">
      <c r="B7860"/>
    </row>
    <row r="7861" spans="2:2" x14ac:dyDescent="0.25">
      <c r="B7861"/>
    </row>
    <row r="7862" spans="2:2" x14ac:dyDescent="0.25">
      <c r="B7862"/>
    </row>
    <row r="7863" spans="2:2" x14ac:dyDescent="0.25">
      <c r="B7863"/>
    </row>
    <row r="7864" spans="2:2" x14ac:dyDescent="0.25">
      <c r="B7864"/>
    </row>
    <row r="7865" spans="2:2" x14ac:dyDescent="0.25">
      <c r="B7865"/>
    </row>
    <row r="7866" spans="2:2" x14ac:dyDescent="0.25">
      <c r="B7866"/>
    </row>
    <row r="7867" spans="2:2" x14ac:dyDescent="0.25">
      <c r="B7867"/>
    </row>
    <row r="7868" spans="2:2" x14ac:dyDescent="0.25">
      <c r="B7868"/>
    </row>
    <row r="7869" spans="2:2" x14ac:dyDescent="0.25">
      <c r="B7869"/>
    </row>
    <row r="7870" spans="2:2" x14ac:dyDescent="0.25">
      <c r="B7870"/>
    </row>
    <row r="7871" spans="2:2" x14ac:dyDescent="0.25">
      <c r="B7871"/>
    </row>
    <row r="7872" spans="2:2" x14ac:dyDescent="0.25">
      <c r="B7872"/>
    </row>
    <row r="7873" spans="2:2" x14ac:dyDescent="0.25">
      <c r="B7873"/>
    </row>
    <row r="7874" spans="2:2" x14ac:dyDescent="0.25">
      <c r="B7874"/>
    </row>
    <row r="7875" spans="2:2" x14ac:dyDescent="0.25">
      <c r="B7875"/>
    </row>
    <row r="7876" spans="2:2" x14ac:dyDescent="0.25">
      <c r="B7876"/>
    </row>
    <row r="7877" spans="2:2" x14ac:dyDescent="0.25">
      <c r="B7877"/>
    </row>
    <row r="7878" spans="2:2" x14ac:dyDescent="0.25">
      <c r="B7878"/>
    </row>
    <row r="7879" spans="2:2" x14ac:dyDescent="0.25">
      <c r="B7879"/>
    </row>
    <row r="7880" spans="2:2" x14ac:dyDescent="0.25">
      <c r="B7880"/>
    </row>
    <row r="7881" spans="2:2" x14ac:dyDescent="0.25">
      <c r="B7881"/>
    </row>
    <row r="7882" spans="2:2" x14ac:dyDescent="0.25">
      <c r="B7882"/>
    </row>
    <row r="7883" spans="2:2" x14ac:dyDescent="0.25">
      <c r="B7883"/>
    </row>
    <row r="7884" spans="2:2" x14ac:dyDescent="0.25">
      <c r="B7884"/>
    </row>
    <row r="7885" spans="2:2" x14ac:dyDescent="0.25">
      <c r="B7885"/>
    </row>
    <row r="7886" spans="2:2" x14ac:dyDescent="0.25">
      <c r="B7886"/>
    </row>
    <row r="7887" spans="2:2" x14ac:dyDescent="0.25">
      <c r="B7887"/>
    </row>
    <row r="7888" spans="2:2" x14ac:dyDescent="0.25">
      <c r="B7888"/>
    </row>
    <row r="7889" spans="2:2" x14ac:dyDescent="0.25">
      <c r="B7889"/>
    </row>
    <row r="7890" spans="2:2" x14ac:dyDescent="0.25">
      <c r="B7890"/>
    </row>
    <row r="7891" spans="2:2" x14ac:dyDescent="0.25">
      <c r="B7891"/>
    </row>
    <row r="7892" spans="2:2" x14ac:dyDescent="0.25">
      <c r="B7892"/>
    </row>
    <row r="7893" spans="2:2" x14ac:dyDescent="0.25">
      <c r="B7893"/>
    </row>
    <row r="7894" spans="2:2" x14ac:dyDescent="0.25">
      <c r="B7894"/>
    </row>
    <row r="7895" spans="2:2" x14ac:dyDescent="0.25">
      <c r="B7895"/>
    </row>
    <row r="7896" spans="2:2" x14ac:dyDescent="0.25">
      <c r="B7896"/>
    </row>
    <row r="7897" spans="2:2" x14ac:dyDescent="0.25">
      <c r="B7897"/>
    </row>
    <row r="7898" spans="2:2" x14ac:dyDescent="0.25">
      <c r="B7898"/>
    </row>
    <row r="7899" spans="2:2" x14ac:dyDescent="0.25">
      <c r="B7899"/>
    </row>
    <row r="7900" spans="2:2" x14ac:dyDescent="0.25">
      <c r="B7900"/>
    </row>
    <row r="7901" spans="2:2" x14ac:dyDescent="0.25">
      <c r="B7901"/>
    </row>
    <row r="7902" spans="2:2" x14ac:dyDescent="0.25">
      <c r="B7902"/>
    </row>
    <row r="7903" spans="2:2" x14ac:dyDescent="0.25">
      <c r="B7903"/>
    </row>
    <row r="7904" spans="2:2" x14ac:dyDescent="0.25">
      <c r="B7904"/>
    </row>
    <row r="7905" spans="2:2" x14ac:dyDescent="0.25">
      <c r="B7905"/>
    </row>
    <row r="7906" spans="2:2" x14ac:dyDescent="0.25">
      <c r="B7906"/>
    </row>
    <row r="7907" spans="2:2" x14ac:dyDescent="0.25">
      <c r="B7907"/>
    </row>
    <row r="7908" spans="2:2" x14ac:dyDescent="0.25">
      <c r="B7908"/>
    </row>
    <row r="7909" spans="2:2" x14ac:dyDescent="0.25">
      <c r="B7909"/>
    </row>
    <row r="7910" spans="2:2" x14ac:dyDescent="0.25">
      <c r="B7910"/>
    </row>
    <row r="7911" spans="2:2" x14ac:dyDescent="0.25">
      <c r="B7911"/>
    </row>
    <row r="7912" spans="2:2" x14ac:dyDescent="0.25">
      <c r="B7912"/>
    </row>
    <row r="7913" spans="2:2" x14ac:dyDescent="0.25">
      <c r="B7913"/>
    </row>
    <row r="7914" spans="2:2" x14ac:dyDescent="0.25">
      <c r="B7914"/>
    </row>
    <row r="7915" spans="2:2" x14ac:dyDescent="0.25">
      <c r="B7915"/>
    </row>
    <row r="7916" spans="2:2" x14ac:dyDescent="0.25">
      <c r="B7916"/>
    </row>
    <row r="7917" spans="2:2" x14ac:dyDescent="0.25">
      <c r="B7917"/>
    </row>
    <row r="7918" spans="2:2" x14ac:dyDescent="0.25">
      <c r="B7918"/>
    </row>
    <row r="7919" spans="2:2" x14ac:dyDescent="0.25">
      <c r="B7919"/>
    </row>
    <row r="7920" spans="2:2" x14ac:dyDescent="0.25">
      <c r="B7920"/>
    </row>
    <row r="7921" spans="2:2" x14ac:dyDescent="0.25">
      <c r="B7921"/>
    </row>
    <row r="7922" spans="2:2" x14ac:dyDescent="0.25">
      <c r="B7922"/>
    </row>
    <row r="7923" spans="2:2" x14ac:dyDescent="0.25">
      <c r="B7923"/>
    </row>
    <row r="7924" spans="2:2" x14ac:dyDescent="0.25">
      <c r="B7924"/>
    </row>
    <row r="7925" spans="2:2" x14ac:dyDescent="0.25">
      <c r="B7925"/>
    </row>
    <row r="7926" spans="2:2" x14ac:dyDescent="0.25">
      <c r="B7926"/>
    </row>
    <row r="7927" spans="2:2" x14ac:dyDescent="0.25">
      <c r="B7927"/>
    </row>
    <row r="7928" spans="2:2" x14ac:dyDescent="0.25">
      <c r="B7928"/>
    </row>
    <row r="7929" spans="2:2" x14ac:dyDescent="0.25">
      <c r="B7929"/>
    </row>
    <row r="7930" spans="2:2" x14ac:dyDescent="0.25">
      <c r="B7930"/>
    </row>
    <row r="7931" spans="2:2" x14ac:dyDescent="0.25">
      <c r="B7931"/>
    </row>
    <row r="7932" spans="2:2" x14ac:dyDescent="0.25">
      <c r="B7932"/>
    </row>
    <row r="7933" spans="2:2" x14ac:dyDescent="0.25">
      <c r="B7933"/>
    </row>
    <row r="7934" spans="2:2" x14ac:dyDescent="0.25">
      <c r="B7934"/>
    </row>
    <row r="7935" spans="2:2" x14ac:dyDescent="0.25">
      <c r="B7935"/>
    </row>
    <row r="7936" spans="2:2" x14ac:dyDescent="0.25">
      <c r="B7936"/>
    </row>
    <row r="7937" spans="2:2" x14ac:dyDescent="0.25">
      <c r="B7937"/>
    </row>
    <row r="7938" spans="2:2" x14ac:dyDescent="0.25">
      <c r="B7938"/>
    </row>
    <row r="7939" spans="2:2" x14ac:dyDescent="0.25">
      <c r="B7939"/>
    </row>
    <row r="7940" spans="2:2" x14ac:dyDescent="0.25">
      <c r="B7940"/>
    </row>
    <row r="7941" spans="2:2" x14ac:dyDescent="0.25">
      <c r="B7941"/>
    </row>
    <row r="7942" spans="2:2" x14ac:dyDescent="0.25">
      <c r="B7942"/>
    </row>
    <row r="7943" spans="2:2" x14ac:dyDescent="0.25">
      <c r="B7943"/>
    </row>
    <row r="7944" spans="2:2" x14ac:dyDescent="0.25">
      <c r="B7944"/>
    </row>
    <row r="7945" spans="2:2" x14ac:dyDescent="0.25">
      <c r="B7945"/>
    </row>
    <row r="7946" spans="2:2" x14ac:dyDescent="0.25">
      <c r="B7946"/>
    </row>
    <row r="7947" spans="2:2" x14ac:dyDescent="0.25">
      <c r="B7947"/>
    </row>
    <row r="7948" spans="2:2" x14ac:dyDescent="0.25">
      <c r="B7948"/>
    </row>
    <row r="7949" spans="2:2" x14ac:dyDescent="0.25">
      <c r="B7949"/>
    </row>
    <row r="7950" spans="2:2" x14ac:dyDescent="0.25">
      <c r="B7950"/>
    </row>
    <row r="7951" spans="2:2" x14ac:dyDescent="0.25">
      <c r="B7951"/>
    </row>
    <row r="7952" spans="2:2" x14ac:dyDescent="0.25">
      <c r="B7952"/>
    </row>
    <row r="7953" spans="2:2" x14ac:dyDescent="0.25">
      <c r="B7953"/>
    </row>
    <row r="7954" spans="2:2" x14ac:dyDescent="0.25">
      <c r="B7954"/>
    </row>
    <row r="7955" spans="2:2" x14ac:dyDescent="0.25">
      <c r="B7955"/>
    </row>
    <row r="7956" spans="2:2" x14ac:dyDescent="0.25">
      <c r="B7956"/>
    </row>
    <row r="7957" spans="2:2" x14ac:dyDescent="0.25">
      <c r="B7957"/>
    </row>
    <row r="7958" spans="2:2" x14ac:dyDescent="0.25">
      <c r="B7958"/>
    </row>
    <row r="7959" spans="2:2" x14ac:dyDescent="0.25">
      <c r="B7959"/>
    </row>
    <row r="7960" spans="2:2" x14ac:dyDescent="0.25">
      <c r="B7960"/>
    </row>
    <row r="7961" spans="2:2" x14ac:dyDescent="0.25">
      <c r="B7961"/>
    </row>
    <row r="7962" spans="2:2" x14ac:dyDescent="0.25">
      <c r="B7962"/>
    </row>
    <row r="7963" spans="2:2" x14ac:dyDescent="0.25">
      <c r="B7963"/>
    </row>
    <row r="7964" spans="2:2" x14ac:dyDescent="0.25">
      <c r="B7964"/>
    </row>
    <row r="7965" spans="2:2" x14ac:dyDescent="0.25">
      <c r="B7965"/>
    </row>
    <row r="7966" spans="2:2" x14ac:dyDescent="0.25">
      <c r="B7966"/>
    </row>
    <row r="7967" spans="2:2" x14ac:dyDescent="0.25">
      <c r="B7967"/>
    </row>
    <row r="7968" spans="2:2" x14ac:dyDescent="0.25">
      <c r="B7968"/>
    </row>
    <row r="7969" spans="2:2" x14ac:dyDescent="0.25">
      <c r="B7969"/>
    </row>
    <row r="7970" spans="2:2" x14ac:dyDescent="0.25">
      <c r="B7970"/>
    </row>
    <row r="7971" spans="2:2" x14ac:dyDescent="0.25">
      <c r="B7971"/>
    </row>
    <row r="7972" spans="2:2" x14ac:dyDescent="0.25">
      <c r="B7972"/>
    </row>
    <row r="7973" spans="2:2" x14ac:dyDescent="0.25">
      <c r="B7973"/>
    </row>
    <row r="7974" spans="2:2" x14ac:dyDescent="0.25">
      <c r="B7974"/>
    </row>
    <row r="7975" spans="2:2" x14ac:dyDescent="0.25">
      <c r="B7975"/>
    </row>
    <row r="7976" spans="2:2" x14ac:dyDescent="0.25">
      <c r="B7976"/>
    </row>
    <row r="7977" spans="2:2" x14ac:dyDescent="0.25">
      <c r="B7977"/>
    </row>
    <row r="7978" spans="2:2" x14ac:dyDescent="0.25">
      <c r="B7978"/>
    </row>
    <row r="7979" spans="2:2" x14ac:dyDescent="0.25">
      <c r="B7979"/>
    </row>
    <row r="7980" spans="2:2" x14ac:dyDescent="0.25">
      <c r="B7980"/>
    </row>
    <row r="7981" spans="2:2" x14ac:dyDescent="0.25">
      <c r="B7981"/>
    </row>
    <row r="7982" spans="2:2" x14ac:dyDescent="0.25">
      <c r="B7982"/>
    </row>
    <row r="7983" spans="2:2" x14ac:dyDescent="0.25">
      <c r="B7983"/>
    </row>
    <row r="7984" spans="2:2" x14ac:dyDescent="0.25">
      <c r="B7984"/>
    </row>
    <row r="7985" spans="2:2" x14ac:dyDescent="0.25">
      <c r="B7985"/>
    </row>
    <row r="7986" spans="2:2" x14ac:dyDescent="0.25">
      <c r="B7986"/>
    </row>
    <row r="7987" spans="2:2" x14ac:dyDescent="0.25">
      <c r="B7987"/>
    </row>
    <row r="7988" spans="2:2" x14ac:dyDescent="0.25">
      <c r="B7988"/>
    </row>
    <row r="7989" spans="2:2" x14ac:dyDescent="0.25">
      <c r="B7989"/>
    </row>
    <row r="7990" spans="2:2" x14ac:dyDescent="0.25">
      <c r="B7990"/>
    </row>
    <row r="7991" spans="2:2" x14ac:dyDescent="0.25">
      <c r="B7991"/>
    </row>
    <row r="7992" spans="2:2" x14ac:dyDescent="0.25">
      <c r="B7992"/>
    </row>
    <row r="7993" spans="2:2" x14ac:dyDescent="0.25">
      <c r="B7993"/>
    </row>
    <row r="7994" spans="2:2" x14ac:dyDescent="0.25">
      <c r="B7994"/>
    </row>
    <row r="7995" spans="2:2" x14ac:dyDescent="0.25">
      <c r="B7995"/>
    </row>
    <row r="7996" spans="2:2" x14ac:dyDescent="0.25">
      <c r="B7996"/>
    </row>
    <row r="7997" spans="2:2" x14ac:dyDescent="0.25">
      <c r="B7997"/>
    </row>
    <row r="7998" spans="2:2" x14ac:dyDescent="0.25">
      <c r="B7998"/>
    </row>
    <row r="7999" spans="2:2" x14ac:dyDescent="0.25">
      <c r="B7999"/>
    </row>
    <row r="8000" spans="2:2" x14ac:dyDescent="0.25">
      <c r="B8000"/>
    </row>
    <row r="8001" spans="2:2" x14ac:dyDescent="0.25">
      <c r="B8001"/>
    </row>
    <row r="8002" spans="2:2" x14ac:dyDescent="0.25">
      <c r="B8002"/>
    </row>
    <row r="8003" spans="2:2" x14ac:dyDescent="0.25">
      <c r="B8003"/>
    </row>
    <row r="8004" spans="2:2" x14ac:dyDescent="0.25">
      <c r="B8004"/>
    </row>
    <row r="8005" spans="2:2" x14ac:dyDescent="0.25">
      <c r="B8005"/>
    </row>
    <row r="8006" spans="2:2" x14ac:dyDescent="0.25">
      <c r="B8006"/>
    </row>
    <row r="8007" spans="2:2" x14ac:dyDescent="0.25">
      <c r="B8007"/>
    </row>
    <row r="8008" spans="2:2" x14ac:dyDescent="0.25">
      <c r="B8008"/>
    </row>
    <row r="8009" spans="2:2" x14ac:dyDescent="0.25">
      <c r="B8009"/>
    </row>
    <row r="8010" spans="2:2" x14ac:dyDescent="0.25">
      <c r="B8010"/>
    </row>
    <row r="8011" spans="2:2" x14ac:dyDescent="0.25">
      <c r="B8011"/>
    </row>
    <row r="8012" spans="2:2" x14ac:dyDescent="0.25">
      <c r="B8012"/>
    </row>
    <row r="8013" spans="2:2" x14ac:dyDescent="0.25">
      <c r="B8013"/>
    </row>
    <row r="8014" spans="2:2" x14ac:dyDescent="0.25">
      <c r="B8014"/>
    </row>
    <row r="8015" spans="2:2" x14ac:dyDescent="0.25">
      <c r="B8015"/>
    </row>
    <row r="8016" spans="2:2" x14ac:dyDescent="0.25">
      <c r="B8016"/>
    </row>
    <row r="8017" spans="2:2" x14ac:dyDescent="0.25">
      <c r="B8017"/>
    </row>
    <row r="8018" spans="2:2" x14ac:dyDescent="0.25">
      <c r="B8018"/>
    </row>
    <row r="8019" spans="2:2" x14ac:dyDescent="0.25">
      <c r="B8019"/>
    </row>
    <row r="8020" spans="2:2" x14ac:dyDescent="0.25">
      <c r="B8020"/>
    </row>
    <row r="8021" spans="2:2" x14ac:dyDescent="0.25">
      <c r="B8021"/>
    </row>
    <row r="8022" spans="2:2" x14ac:dyDescent="0.25">
      <c r="B8022"/>
    </row>
    <row r="8023" spans="2:2" x14ac:dyDescent="0.25">
      <c r="B8023"/>
    </row>
    <row r="8024" spans="2:2" x14ac:dyDescent="0.25">
      <c r="B8024"/>
    </row>
    <row r="8025" spans="2:2" x14ac:dyDescent="0.25">
      <c r="B8025"/>
    </row>
    <row r="8026" spans="2:2" x14ac:dyDescent="0.25">
      <c r="B8026"/>
    </row>
    <row r="8027" spans="2:2" x14ac:dyDescent="0.25">
      <c r="B8027"/>
    </row>
    <row r="8028" spans="2:2" x14ac:dyDescent="0.25">
      <c r="B8028"/>
    </row>
    <row r="8029" spans="2:2" x14ac:dyDescent="0.25">
      <c r="B8029"/>
    </row>
    <row r="8030" spans="2:2" x14ac:dyDescent="0.25">
      <c r="B8030"/>
    </row>
    <row r="8031" spans="2:2" x14ac:dyDescent="0.25">
      <c r="B8031"/>
    </row>
    <row r="8032" spans="2:2" x14ac:dyDescent="0.25">
      <c r="B8032"/>
    </row>
    <row r="8033" spans="2:2" x14ac:dyDescent="0.25">
      <c r="B8033"/>
    </row>
    <row r="8034" spans="2:2" x14ac:dyDescent="0.25">
      <c r="B8034"/>
    </row>
    <row r="8035" spans="2:2" x14ac:dyDescent="0.25">
      <c r="B8035"/>
    </row>
    <row r="8036" spans="2:2" x14ac:dyDescent="0.25">
      <c r="B8036"/>
    </row>
    <row r="8037" spans="2:2" x14ac:dyDescent="0.25">
      <c r="B8037"/>
    </row>
    <row r="8038" spans="2:2" x14ac:dyDescent="0.25">
      <c r="B8038"/>
    </row>
    <row r="8039" spans="2:2" x14ac:dyDescent="0.25">
      <c r="B8039"/>
    </row>
    <row r="8040" spans="2:2" x14ac:dyDescent="0.25">
      <c r="B8040"/>
    </row>
    <row r="8041" spans="2:2" x14ac:dyDescent="0.25">
      <c r="B8041"/>
    </row>
    <row r="8042" spans="2:2" x14ac:dyDescent="0.25">
      <c r="B8042"/>
    </row>
    <row r="8043" spans="2:2" x14ac:dyDescent="0.25">
      <c r="B8043"/>
    </row>
    <row r="8044" spans="2:2" x14ac:dyDescent="0.25">
      <c r="B8044"/>
    </row>
    <row r="8045" spans="2:2" x14ac:dyDescent="0.25">
      <c r="B8045"/>
    </row>
    <row r="8046" spans="2:2" x14ac:dyDescent="0.25">
      <c r="B8046"/>
    </row>
    <row r="8047" spans="2:2" x14ac:dyDescent="0.25">
      <c r="B8047"/>
    </row>
    <row r="8048" spans="2:2" x14ac:dyDescent="0.25">
      <c r="B8048"/>
    </row>
    <row r="8049" spans="2:2" x14ac:dyDescent="0.25">
      <c r="B8049"/>
    </row>
    <row r="8050" spans="2:2" x14ac:dyDescent="0.25">
      <c r="B8050"/>
    </row>
    <row r="8051" spans="2:2" x14ac:dyDescent="0.25">
      <c r="B8051"/>
    </row>
    <row r="8052" spans="2:2" x14ac:dyDescent="0.25">
      <c r="B8052"/>
    </row>
    <row r="8053" spans="2:2" x14ac:dyDescent="0.25">
      <c r="B8053"/>
    </row>
    <row r="8054" spans="2:2" x14ac:dyDescent="0.25">
      <c r="B8054"/>
    </row>
    <row r="8055" spans="2:2" x14ac:dyDescent="0.25">
      <c r="B8055"/>
    </row>
    <row r="8056" spans="2:2" x14ac:dyDescent="0.25">
      <c r="B8056"/>
    </row>
    <row r="8057" spans="2:2" x14ac:dyDescent="0.25">
      <c r="B8057"/>
    </row>
    <row r="8058" spans="2:2" x14ac:dyDescent="0.25">
      <c r="B8058"/>
    </row>
    <row r="8059" spans="2:2" x14ac:dyDescent="0.25">
      <c r="B8059"/>
    </row>
    <row r="8060" spans="2:2" x14ac:dyDescent="0.25">
      <c r="B8060"/>
    </row>
    <row r="8061" spans="2:2" x14ac:dyDescent="0.25">
      <c r="B8061"/>
    </row>
    <row r="8062" spans="2:2" x14ac:dyDescent="0.25">
      <c r="B8062"/>
    </row>
    <row r="8063" spans="2:2" x14ac:dyDescent="0.25">
      <c r="B8063"/>
    </row>
    <row r="8064" spans="2:2" x14ac:dyDescent="0.25">
      <c r="B8064"/>
    </row>
    <row r="8065" spans="2:2" x14ac:dyDescent="0.25">
      <c r="B8065"/>
    </row>
    <row r="8066" spans="2:2" x14ac:dyDescent="0.25">
      <c r="B8066"/>
    </row>
    <row r="8067" spans="2:2" x14ac:dyDescent="0.25">
      <c r="B8067"/>
    </row>
    <row r="8068" spans="2:2" x14ac:dyDescent="0.25">
      <c r="B8068"/>
    </row>
    <row r="8069" spans="2:2" x14ac:dyDescent="0.25">
      <c r="B8069"/>
    </row>
    <row r="8070" spans="2:2" x14ac:dyDescent="0.25">
      <c r="B8070"/>
    </row>
    <row r="8071" spans="2:2" x14ac:dyDescent="0.25">
      <c r="B8071"/>
    </row>
    <row r="8072" spans="2:2" x14ac:dyDescent="0.25">
      <c r="B8072"/>
    </row>
    <row r="8073" spans="2:2" x14ac:dyDescent="0.25">
      <c r="B8073"/>
    </row>
    <row r="8074" spans="2:2" x14ac:dyDescent="0.25">
      <c r="B8074"/>
    </row>
    <row r="8075" spans="2:2" x14ac:dyDescent="0.25">
      <c r="B8075"/>
    </row>
    <row r="8076" spans="2:2" x14ac:dyDescent="0.25">
      <c r="B8076"/>
    </row>
    <row r="8077" spans="2:2" x14ac:dyDescent="0.25">
      <c r="B8077"/>
    </row>
    <row r="8078" spans="2:2" x14ac:dyDescent="0.25">
      <c r="B8078"/>
    </row>
    <row r="8079" spans="2:2" x14ac:dyDescent="0.25">
      <c r="B8079"/>
    </row>
    <row r="8080" spans="2:2" x14ac:dyDescent="0.25">
      <c r="B8080"/>
    </row>
    <row r="8081" spans="2:2" x14ac:dyDescent="0.25">
      <c r="B8081"/>
    </row>
    <row r="8082" spans="2:2" x14ac:dyDescent="0.25">
      <c r="B8082"/>
    </row>
    <row r="8083" spans="2:2" x14ac:dyDescent="0.25">
      <c r="B8083"/>
    </row>
    <row r="8084" spans="2:2" x14ac:dyDescent="0.25">
      <c r="B8084"/>
    </row>
    <row r="8085" spans="2:2" x14ac:dyDescent="0.25">
      <c r="B8085"/>
    </row>
    <row r="8086" spans="2:2" x14ac:dyDescent="0.25">
      <c r="B8086"/>
    </row>
    <row r="8087" spans="2:2" x14ac:dyDescent="0.25">
      <c r="B8087"/>
    </row>
    <row r="8088" spans="2:2" x14ac:dyDescent="0.25">
      <c r="B8088"/>
    </row>
    <row r="8089" spans="2:2" x14ac:dyDescent="0.25">
      <c r="B8089"/>
    </row>
    <row r="8090" spans="2:2" x14ac:dyDescent="0.25">
      <c r="B8090"/>
    </row>
    <row r="8091" spans="2:2" x14ac:dyDescent="0.25">
      <c r="B8091"/>
    </row>
    <row r="8092" spans="2:2" x14ac:dyDescent="0.25">
      <c r="B8092"/>
    </row>
    <row r="8093" spans="2:2" x14ac:dyDescent="0.25">
      <c r="B8093"/>
    </row>
    <row r="8094" spans="2:2" x14ac:dyDescent="0.25">
      <c r="B8094"/>
    </row>
    <row r="8095" spans="2:2" x14ac:dyDescent="0.25">
      <c r="B8095"/>
    </row>
    <row r="8096" spans="2:2" x14ac:dyDescent="0.25">
      <c r="B8096"/>
    </row>
    <row r="8097" spans="2:2" x14ac:dyDescent="0.25">
      <c r="B8097"/>
    </row>
    <row r="8098" spans="2:2" x14ac:dyDescent="0.25">
      <c r="B8098"/>
    </row>
    <row r="8099" spans="2:2" x14ac:dyDescent="0.25">
      <c r="B8099"/>
    </row>
    <row r="8100" spans="2:2" x14ac:dyDescent="0.25">
      <c r="B8100"/>
    </row>
    <row r="8101" spans="2:2" x14ac:dyDescent="0.25">
      <c r="B8101"/>
    </row>
    <row r="8102" spans="2:2" x14ac:dyDescent="0.25">
      <c r="B8102"/>
    </row>
    <row r="8103" spans="2:2" x14ac:dyDescent="0.25">
      <c r="B8103"/>
    </row>
    <row r="8104" spans="2:2" x14ac:dyDescent="0.25">
      <c r="B8104"/>
    </row>
    <row r="8105" spans="2:2" x14ac:dyDescent="0.25">
      <c r="B8105"/>
    </row>
    <row r="8106" spans="2:2" x14ac:dyDescent="0.25">
      <c r="B8106"/>
    </row>
    <row r="8107" spans="2:2" x14ac:dyDescent="0.25">
      <c r="B8107"/>
    </row>
    <row r="8108" spans="2:2" x14ac:dyDescent="0.25">
      <c r="B8108"/>
    </row>
    <row r="8109" spans="2:2" x14ac:dyDescent="0.25">
      <c r="B8109"/>
    </row>
    <row r="8110" spans="2:2" x14ac:dyDescent="0.25">
      <c r="B8110"/>
    </row>
    <row r="8111" spans="2:2" x14ac:dyDescent="0.25">
      <c r="B8111"/>
    </row>
    <row r="8112" spans="2:2" x14ac:dyDescent="0.25">
      <c r="B8112"/>
    </row>
    <row r="8113" spans="2:2" x14ac:dyDescent="0.25">
      <c r="B8113"/>
    </row>
    <row r="8114" spans="2:2" x14ac:dyDescent="0.25">
      <c r="B8114"/>
    </row>
    <row r="8115" spans="2:2" x14ac:dyDescent="0.25">
      <c r="B8115"/>
    </row>
    <row r="8116" spans="2:2" x14ac:dyDescent="0.25">
      <c r="B8116"/>
    </row>
    <row r="8117" spans="2:2" x14ac:dyDescent="0.25">
      <c r="B8117"/>
    </row>
    <row r="8118" spans="2:2" x14ac:dyDescent="0.25">
      <c r="B8118"/>
    </row>
    <row r="8119" spans="2:2" x14ac:dyDescent="0.25">
      <c r="B8119"/>
    </row>
    <row r="8120" spans="2:2" x14ac:dyDescent="0.25">
      <c r="B8120"/>
    </row>
    <row r="8121" spans="2:2" x14ac:dyDescent="0.25">
      <c r="B8121"/>
    </row>
    <row r="8122" spans="2:2" x14ac:dyDescent="0.25">
      <c r="B8122"/>
    </row>
    <row r="8123" spans="2:2" x14ac:dyDescent="0.25">
      <c r="B8123"/>
    </row>
    <row r="8124" spans="2:2" x14ac:dyDescent="0.25">
      <c r="B8124"/>
    </row>
    <row r="8125" spans="2:2" x14ac:dyDescent="0.25">
      <c r="B8125"/>
    </row>
    <row r="8126" spans="2:2" x14ac:dyDescent="0.25">
      <c r="B8126"/>
    </row>
    <row r="8127" spans="2:2" x14ac:dyDescent="0.25">
      <c r="B8127"/>
    </row>
    <row r="8128" spans="2:2" x14ac:dyDescent="0.25">
      <c r="B8128"/>
    </row>
    <row r="8129" spans="2:2" x14ac:dyDescent="0.25">
      <c r="B8129"/>
    </row>
    <row r="8130" spans="2:2" x14ac:dyDescent="0.25">
      <c r="B8130"/>
    </row>
    <row r="8131" spans="2:2" x14ac:dyDescent="0.25">
      <c r="B8131"/>
    </row>
    <row r="8132" spans="2:2" x14ac:dyDescent="0.25">
      <c r="B8132"/>
    </row>
    <row r="8133" spans="2:2" x14ac:dyDescent="0.25">
      <c r="B8133"/>
    </row>
    <row r="8134" spans="2:2" x14ac:dyDescent="0.25">
      <c r="B8134"/>
    </row>
    <row r="8135" spans="2:2" x14ac:dyDescent="0.25">
      <c r="B8135"/>
    </row>
    <row r="8136" spans="2:2" x14ac:dyDescent="0.25">
      <c r="B8136"/>
    </row>
    <row r="8137" spans="2:2" x14ac:dyDescent="0.25">
      <c r="B8137"/>
    </row>
    <row r="8138" spans="2:2" x14ac:dyDescent="0.25">
      <c r="B8138"/>
    </row>
    <row r="8139" spans="2:2" x14ac:dyDescent="0.25">
      <c r="B8139"/>
    </row>
    <row r="8140" spans="2:2" x14ac:dyDescent="0.25">
      <c r="B8140"/>
    </row>
    <row r="8141" spans="2:2" x14ac:dyDescent="0.25">
      <c r="B8141"/>
    </row>
    <row r="8142" spans="2:2" x14ac:dyDescent="0.25">
      <c r="B8142"/>
    </row>
    <row r="8143" spans="2:2" x14ac:dyDescent="0.25">
      <c r="B8143"/>
    </row>
    <row r="8144" spans="2:2" x14ac:dyDescent="0.25">
      <c r="B8144"/>
    </row>
    <row r="8145" spans="2:2" x14ac:dyDescent="0.25">
      <c r="B8145"/>
    </row>
    <row r="8146" spans="2:2" x14ac:dyDescent="0.25">
      <c r="B8146"/>
    </row>
    <row r="8147" spans="2:2" x14ac:dyDescent="0.25">
      <c r="B8147"/>
    </row>
    <row r="8148" spans="2:2" x14ac:dyDescent="0.25">
      <c r="B8148"/>
    </row>
    <row r="8149" spans="2:2" x14ac:dyDescent="0.25">
      <c r="B8149"/>
    </row>
    <row r="8150" spans="2:2" x14ac:dyDescent="0.25">
      <c r="B8150"/>
    </row>
    <row r="8151" spans="2:2" x14ac:dyDescent="0.25">
      <c r="B8151"/>
    </row>
    <row r="8152" spans="2:2" x14ac:dyDescent="0.25">
      <c r="B8152"/>
    </row>
    <row r="8153" spans="2:2" x14ac:dyDescent="0.25">
      <c r="B8153"/>
    </row>
    <row r="8154" spans="2:2" x14ac:dyDescent="0.25">
      <c r="B8154"/>
    </row>
    <row r="8155" spans="2:2" x14ac:dyDescent="0.25">
      <c r="B8155"/>
    </row>
    <row r="8156" spans="2:2" x14ac:dyDescent="0.25">
      <c r="B8156"/>
    </row>
    <row r="8157" spans="2:2" x14ac:dyDescent="0.25">
      <c r="B8157"/>
    </row>
    <row r="8158" spans="2:2" x14ac:dyDescent="0.25">
      <c r="B8158"/>
    </row>
    <row r="8159" spans="2:2" x14ac:dyDescent="0.25">
      <c r="B8159"/>
    </row>
    <row r="8160" spans="2:2" x14ac:dyDescent="0.25">
      <c r="B8160"/>
    </row>
    <row r="8161" spans="2:2" x14ac:dyDescent="0.25">
      <c r="B8161"/>
    </row>
    <row r="8162" spans="2:2" x14ac:dyDescent="0.25">
      <c r="B8162"/>
    </row>
    <row r="8163" spans="2:2" x14ac:dyDescent="0.25">
      <c r="B8163"/>
    </row>
    <row r="8164" spans="2:2" x14ac:dyDescent="0.25">
      <c r="B8164"/>
    </row>
    <row r="8165" spans="2:2" x14ac:dyDescent="0.25">
      <c r="B8165"/>
    </row>
    <row r="8166" spans="2:2" x14ac:dyDescent="0.25">
      <c r="B8166"/>
    </row>
    <row r="8167" spans="2:2" x14ac:dyDescent="0.25">
      <c r="B8167"/>
    </row>
    <row r="8168" spans="2:2" x14ac:dyDescent="0.25">
      <c r="B8168"/>
    </row>
    <row r="8169" spans="2:2" x14ac:dyDescent="0.25">
      <c r="B8169"/>
    </row>
    <row r="8170" spans="2:2" x14ac:dyDescent="0.25">
      <c r="B8170"/>
    </row>
    <row r="8171" spans="2:2" x14ac:dyDescent="0.25">
      <c r="B8171"/>
    </row>
    <row r="8172" spans="2:2" x14ac:dyDescent="0.25">
      <c r="B8172"/>
    </row>
    <row r="8173" spans="2:2" x14ac:dyDescent="0.25">
      <c r="B8173"/>
    </row>
    <row r="8174" spans="2:2" x14ac:dyDescent="0.25">
      <c r="B8174"/>
    </row>
    <row r="8175" spans="2:2" x14ac:dyDescent="0.25">
      <c r="B8175"/>
    </row>
    <row r="8176" spans="2:2" x14ac:dyDescent="0.25">
      <c r="B8176"/>
    </row>
    <row r="8177" spans="2:2" x14ac:dyDescent="0.25">
      <c r="B8177"/>
    </row>
    <row r="8178" spans="2:2" x14ac:dyDescent="0.25">
      <c r="B8178"/>
    </row>
    <row r="8179" spans="2:2" x14ac:dyDescent="0.25">
      <c r="B8179"/>
    </row>
    <row r="8180" spans="2:2" x14ac:dyDescent="0.25">
      <c r="B8180"/>
    </row>
    <row r="8181" spans="2:2" x14ac:dyDescent="0.25">
      <c r="B8181"/>
    </row>
    <row r="8182" spans="2:2" x14ac:dyDescent="0.25">
      <c r="B8182"/>
    </row>
    <row r="8183" spans="2:2" x14ac:dyDescent="0.25">
      <c r="B8183"/>
    </row>
    <row r="8184" spans="2:2" x14ac:dyDescent="0.25">
      <c r="B8184"/>
    </row>
    <row r="8185" spans="2:2" x14ac:dyDescent="0.25">
      <c r="B8185"/>
    </row>
    <row r="8186" spans="2:2" x14ac:dyDescent="0.25">
      <c r="B8186"/>
    </row>
    <row r="8187" spans="2:2" x14ac:dyDescent="0.25">
      <c r="B8187"/>
    </row>
    <row r="8188" spans="2:2" x14ac:dyDescent="0.25">
      <c r="B8188"/>
    </row>
    <row r="8189" spans="2:2" x14ac:dyDescent="0.25">
      <c r="B8189"/>
    </row>
    <row r="8190" spans="2:2" x14ac:dyDescent="0.25">
      <c r="B8190"/>
    </row>
    <row r="8191" spans="2:2" x14ac:dyDescent="0.25">
      <c r="B8191"/>
    </row>
    <row r="8192" spans="2:2" x14ac:dyDescent="0.25">
      <c r="B8192"/>
    </row>
    <row r="8193" spans="2:2" x14ac:dyDescent="0.25">
      <c r="B8193"/>
    </row>
    <row r="8194" spans="2:2" x14ac:dyDescent="0.25">
      <c r="B8194"/>
    </row>
    <row r="8195" spans="2:2" x14ac:dyDescent="0.25">
      <c r="B8195"/>
    </row>
    <row r="8196" spans="2:2" x14ac:dyDescent="0.25">
      <c r="B8196"/>
    </row>
    <row r="8197" spans="2:2" x14ac:dyDescent="0.25">
      <c r="B8197"/>
    </row>
    <row r="8198" spans="2:2" x14ac:dyDescent="0.25">
      <c r="B8198"/>
    </row>
    <row r="8199" spans="2:2" x14ac:dyDescent="0.25">
      <c r="B8199"/>
    </row>
    <row r="8200" spans="2:2" x14ac:dyDescent="0.25">
      <c r="B8200"/>
    </row>
    <row r="8201" spans="2:2" x14ac:dyDescent="0.25">
      <c r="B8201"/>
    </row>
    <row r="8202" spans="2:2" x14ac:dyDescent="0.25">
      <c r="B8202"/>
    </row>
    <row r="8203" spans="2:2" x14ac:dyDescent="0.25">
      <c r="B8203"/>
    </row>
    <row r="8204" spans="2:2" x14ac:dyDescent="0.25">
      <c r="B8204"/>
    </row>
    <row r="8205" spans="2:2" x14ac:dyDescent="0.25">
      <c r="B8205"/>
    </row>
    <row r="8206" spans="2:2" x14ac:dyDescent="0.25">
      <c r="B8206"/>
    </row>
    <row r="8207" spans="2:2" x14ac:dyDescent="0.25">
      <c r="B8207"/>
    </row>
    <row r="8208" spans="2:2" x14ac:dyDescent="0.25">
      <c r="B8208"/>
    </row>
    <row r="8209" spans="2:2" x14ac:dyDescent="0.25">
      <c r="B8209"/>
    </row>
    <row r="8210" spans="2:2" x14ac:dyDescent="0.25">
      <c r="B8210"/>
    </row>
    <row r="8211" spans="2:2" x14ac:dyDescent="0.25">
      <c r="B8211"/>
    </row>
    <row r="8212" spans="2:2" x14ac:dyDescent="0.25">
      <c r="B8212"/>
    </row>
    <row r="8213" spans="2:2" x14ac:dyDescent="0.25">
      <c r="B8213"/>
    </row>
    <row r="8214" spans="2:2" x14ac:dyDescent="0.25">
      <c r="B8214"/>
    </row>
    <row r="8215" spans="2:2" x14ac:dyDescent="0.25">
      <c r="B8215"/>
    </row>
    <row r="8216" spans="2:2" x14ac:dyDescent="0.25">
      <c r="B8216"/>
    </row>
    <row r="8217" spans="2:2" x14ac:dyDescent="0.25">
      <c r="B8217"/>
    </row>
    <row r="8218" spans="2:2" x14ac:dyDescent="0.25">
      <c r="B8218"/>
    </row>
    <row r="8219" spans="2:2" x14ac:dyDescent="0.25">
      <c r="B8219"/>
    </row>
    <row r="8220" spans="2:2" x14ac:dyDescent="0.25">
      <c r="B8220"/>
    </row>
    <row r="8221" spans="2:2" x14ac:dyDescent="0.25">
      <c r="B8221"/>
    </row>
    <row r="8222" spans="2:2" x14ac:dyDescent="0.25">
      <c r="B8222"/>
    </row>
    <row r="8223" spans="2:2" x14ac:dyDescent="0.25">
      <c r="B8223"/>
    </row>
    <row r="8224" spans="2:2" x14ac:dyDescent="0.25">
      <c r="B8224"/>
    </row>
    <row r="8225" spans="2:2" x14ac:dyDescent="0.25">
      <c r="B8225"/>
    </row>
    <row r="8226" spans="2:2" x14ac:dyDescent="0.25">
      <c r="B8226"/>
    </row>
    <row r="8227" spans="2:2" x14ac:dyDescent="0.25">
      <c r="B8227"/>
    </row>
    <row r="8228" spans="2:2" x14ac:dyDescent="0.25">
      <c r="B8228"/>
    </row>
    <row r="8229" spans="2:2" x14ac:dyDescent="0.25">
      <c r="B8229"/>
    </row>
    <row r="8230" spans="2:2" x14ac:dyDescent="0.25">
      <c r="B8230"/>
    </row>
    <row r="8231" spans="2:2" x14ac:dyDescent="0.25">
      <c r="B8231"/>
    </row>
    <row r="8232" spans="2:2" x14ac:dyDescent="0.25">
      <c r="B8232"/>
    </row>
    <row r="8233" spans="2:2" x14ac:dyDescent="0.25">
      <c r="B8233"/>
    </row>
    <row r="8234" spans="2:2" x14ac:dyDescent="0.25">
      <c r="B8234"/>
    </row>
    <row r="8235" spans="2:2" x14ac:dyDescent="0.25">
      <c r="B8235"/>
    </row>
    <row r="8236" spans="2:2" x14ac:dyDescent="0.25">
      <c r="B8236"/>
    </row>
    <row r="8237" spans="2:2" x14ac:dyDescent="0.25">
      <c r="B8237"/>
    </row>
    <row r="8238" spans="2:2" x14ac:dyDescent="0.25">
      <c r="B8238"/>
    </row>
    <row r="8239" spans="2:2" x14ac:dyDescent="0.25">
      <c r="B8239"/>
    </row>
    <row r="8240" spans="2:2" x14ac:dyDescent="0.25">
      <c r="B8240"/>
    </row>
    <row r="8241" spans="2:2" x14ac:dyDescent="0.25">
      <c r="B8241"/>
    </row>
    <row r="8242" spans="2:2" x14ac:dyDescent="0.25">
      <c r="B8242"/>
    </row>
    <row r="8243" spans="2:2" x14ac:dyDescent="0.25">
      <c r="B8243"/>
    </row>
    <row r="8244" spans="2:2" x14ac:dyDescent="0.25">
      <c r="B8244"/>
    </row>
    <row r="8245" spans="2:2" x14ac:dyDescent="0.25">
      <c r="B8245"/>
    </row>
    <row r="8246" spans="2:2" x14ac:dyDescent="0.25">
      <c r="B8246"/>
    </row>
    <row r="8247" spans="2:2" x14ac:dyDescent="0.25">
      <c r="B8247"/>
    </row>
    <row r="8248" spans="2:2" x14ac:dyDescent="0.25">
      <c r="B8248"/>
    </row>
    <row r="8249" spans="2:2" x14ac:dyDescent="0.25">
      <c r="B8249"/>
    </row>
    <row r="8250" spans="2:2" x14ac:dyDescent="0.25">
      <c r="B8250"/>
    </row>
    <row r="8251" spans="2:2" x14ac:dyDescent="0.25">
      <c r="B8251"/>
    </row>
    <row r="8252" spans="2:2" x14ac:dyDescent="0.25">
      <c r="B8252"/>
    </row>
    <row r="8253" spans="2:2" x14ac:dyDescent="0.25">
      <c r="B8253"/>
    </row>
    <row r="8254" spans="2:2" x14ac:dyDescent="0.25">
      <c r="B8254"/>
    </row>
    <row r="8255" spans="2:2" x14ac:dyDescent="0.25">
      <c r="B8255"/>
    </row>
    <row r="8256" spans="2:2" x14ac:dyDescent="0.25">
      <c r="B8256"/>
    </row>
    <row r="8257" spans="2:2" x14ac:dyDescent="0.25">
      <c r="B8257"/>
    </row>
    <row r="8258" spans="2:2" x14ac:dyDescent="0.25">
      <c r="B8258"/>
    </row>
    <row r="8259" spans="2:2" x14ac:dyDescent="0.25">
      <c r="B8259"/>
    </row>
    <row r="8260" spans="2:2" x14ac:dyDescent="0.25">
      <c r="B8260"/>
    </row>
    <row r="8261" spans="2:2" x14ac:dyDescent="0.25">
      <c r="B8261"/>
    </row>
    <row r="8262" spans="2:2" x14ac:dyDescent="0.25">
      <c r="B8262"/>
    </row>
    <row r="8263" spans="2:2" x14ac:dyDescent="0.25">
      <c r="B8263"/>
    </row>
    <row r="8264" spans="2:2" x14ac:dyDescent="0.25">
      <c r="B8264"/>
    </row>
    <row r="8265" spans="2:2" x14ac:dyDescent="0.25">
      <c r="B8265"/>
    </row>
    <row r="8266" spans="2:2" x14ac:dyDescent="0.25">
      <c r="B8266"/>
    </row>
    <row r="8267" spans="2:2" x14ac:dyDescent="0.25">
      <c r="B8267"/>
    </row>
    <row r="8268" spans="2:2" x14ac:dyDescent="0.25">
      <c r="B8268"/>
    </row>
    <row r="8269" spans="2:2" x14ac:dyDescent="0.25">
      <c r="B8269"/>
    </row>
    <row r="8270" spans="2:2" x14ac:dyDescent="0.25">
      <c r="B8270"/>
    </row>
    <row r="8271" spans="2:2" x14ac:dyDescent="0.25">
      <c r="B8271"/>
    </row>
    <row r="8272" spans="2:2" x14ac:dyDescent="0.25">
      <c r="B8272"/>
    </row>
    <row r="8273" spans="2:2" x14ac:dyDescent="0.25">
      <c r="B8273"/>
    </row>
    <row r="8274" spans="2:2" x14ac:dyDescent="0.25">
      <c r="B8274"/>
    </row>
    <row r="8275" spans="2:2" x14ac:dyDescent="0.25">
      <c r="B8275"/>
    </row>
    <row r="8276" spans="2:2" x14ac:dyDescent="0.25">
      <c r="B8276"/>
    </row>
    <row r="8277" spans="2:2" x14ac:dyDescent="0.25">
      <c r="B8277"/>
    </row>
    <row r="8278" spans="2:2" x14ac:dyDescent="0.25">
      <c r="B8278"/>
    </row>
    <row r="8279" spans="2:2" x14ac:dyDescent="0.25">
      <c r="B8279"/>
    </row>
    <row r="8280" spans="2:2" x14ac:dyDescent="0.25">
      <c r="B8280"/>
    </row>
    <row r="8281" spans="2:2" x14ac:dyDescent="0.25">
      <c r="B8281"/>
    </row>
    <row r="8282" spans="2:2" x14ac:dyDescent="0.25">
      <c r="B8282"/>
    </row>
    <row r="8283" spans="2:2" x14ac:dyDescent="0.25">
      <c r="B8283"/>
    </row>
    <row r="8284" spans="2:2" x14ac:dyDescent="0.25">
      <c r="B8284"/>
    </row>
    <row r="8285" spans="2:2" x14ac:dyDescent="0.25">
      <c r="B8285"/>
    </row>
    <row r="8286" spans="2:2" x14ac:dyDescent="0.25">
      <c r="B8286"/>
    </row>
    <row r="8287" spans="2:2" x14ac:dyDescent="0.25">
      <c r="B8287"/>
    </row>
    <row r="8288" spans="2:2" x14ac:dyDescent="0.25">
      <c r="B8288"/>
    </row>
    <row r="8289" spans="2:2" x14ac:dyDescent="0.25">
      <c r="B8289"/>
    </row>
    <row r="8290" spans="2:2" x14ac:dyDescent="0.25">
      <c r="B8290"/>
    </row>
    <row r="8291" spans="2:2" x14ac:dyDescent="0.25">
      <c r="B8291"/>
    </row>
    <row r="8292" spans="2:2" x14ac:dyDescent="0.25">
      <c r="B8292"/>
    </row>
    <row r="8293" spans="2:2" x14ac:dyDescent="0.25">
      <c r="B8293"/>
    </row>
    <row r="8294" spans="2:2" x14ac:dyDescent="0.25">
      <c r="B8294"/>
    </row>
    <row r="8295" spans="2:2" x14ac:dyDescent="0.25">
      <c r="B8295"/>
    </row>
    <row r="8296" spans="2:2" x14ac:dyDescent="0.25">
      <c r="B8296"/>
    </row>
    <row r="8297" spans="2:2" x14ac:dyDescent="0.25">
      <c r="B8297"/>
    </row>
    <row r="8298" spans="2:2" x14ac:dyDescent="0.25">
      <c r="B8298"/>
    </row>
    <row r="8299" spans="2:2" x14ac:dyDescent="0.25">
      <c r="B8299"/>
    </row>
    <row r="8300" spans="2:2" x14ac:dyDescent="0.25">
      <c r="B8300"/>
    </row>
    <row r="8301" spans="2:2" x14ac:dyDescent="0.25">
      <c r="B8301"/>
    </row>
    <row r="8302" spans="2:2" x14ac:dyDescent="0.25">
      <c r="B8302"/>
    </row>
    <row r="8303" spans="2:2" x14ac:dyDescent="0.25">
      <c r="B8303"/>
    </row>
    <row r="8304" spans="2:2" x14ac:dyDescent="0.25">
      <c r="B8304"/>
    </row>
    <row r="8305" spans="2:2" x14ac:dyDescent="0.25">
      <c r="B8305"/>
    </row>
    <row r="8306" spans="2:2" x14ac:dyDescent="0.25">
      <c r="B8306"/>
    </row>
    <row r="8307" spans="2:2" x14ac:dyDescent="0.25">
      <c r="B8307"/>
    </row>
    <row r="8308" spans="2:2" x14ac:dyDescent="0.25">
      <c r="B8308"/>
    </row>
    <row r="8309" spans="2:2" x14ac:dyDescent="0.25">
      <c r="B8309"/>
    </row>
    <row r="8310" spans="2:2" x14ac:dyDescent="0.25">
      <c r="B8310"/>
    </row>
    <row r="8311" spans="2:2" x14ac:dyDescent="0.25">
      <c r="B8311"/>
    </row>
    <row r="8312" spans="2:2" x14ac:dyDescent="0.25">
      <c r="B8312"/>
    </row>
    <row r="8313" spans="2:2" x14ac:dyDescent="0.25">
      <c r="B8313"/>
    </row>
    <row r="8314" spans="2:2" x14ac:dyDescent="0.25">
      <c r="B8314"/>
    </row>
    <row r="8315" spans="2:2" x14ac:dyDescent="0.25">
      <c r="B8315"/>
    </row>
    <row r="8316" spans="2:2" x14ac:dyDescent="0.25">
      <c r="B8316"/>
    </row>
    <row r="8317" spans="2:2" x14ac:dyDescent="0.25">
      <c r="B8317"/>
    </row>
    <row r="8318" spans="2:2" x14ac:dyDescent="0.25">
      <c r="B8318"/>
    </row>
    <row r="8319" spans="2:2" x14ac:dyDescent="0.25">
      <c r="B8319"/>
    </row>
    <row r="8320" spans="2:2" x14ac:dyDescent="0.25">
      <c r="B8320"/>
    </row>
    <row r="8321" spans="2:2" x14ac:dyDescent="0.25">
      <c r="B8321"/>
    </row>
    <row r="8322" spans="2:2" x14ac:dyDescent="0.25">
      <c r="B8322"/>
    </row>
    <row r="8323" spans="2:2" x14ac:dyDescent="0.25">
      <c r="B8323"/>
    </row>
    <row r="8324" spans="2:2" x14ac:dyDescent="0.25">
      <c r="B8324"/>
    </row>
    <row r="8325" spans="2:2" x14ac:dyDescent="0.25">
      <c r="B8325"/>
    </row>
    <row r="8326" spans="2:2" x14ac:dyDescent="0.25">
      <c r="B8326"/>
    </row>
    <row r="8327" spans="2:2" x14ac:dyDescent="0.25">
      <c r="B8327"/>
    </row>
    <row r="8328" spans="2:2" x14ac:dyDescent="0.25">
      <c r="B8328"/>
    </row>
    <row r="8329" spans="2:2" x14ac:dyDescent="0.25">
      <c r="B8329"/>
    </row>
    <row r="8330" spans="2:2" x14ac:dyDescent="0.25">
      <c r="B8330"/>
    </row>
    <row r="8331" spans="2:2" x14ac:dyDescent="0.25">
      <c r="B8331"/>
    </row>
    <row r="8332" spans="2:2" x14ac:dyDescent="0.25">
      <c r="B8332"/>
    </row>
    <row r="8333" spans="2:2" x14ac:dyDescent="0.25">
      <c r="B8333"/>
    </row>
    <row r="8334" spans="2:2" x14ac:dyDescent="0.25">
      <c r="B8334"/>
    </row>
    <row r="8335" spans="2:2" x14ac:dyDescent="0.25">
      <c r="B8335"/>
    </row>
    <row r="8336" spans="2:2" x14ac:dyDescent="0.25">
      <c r="B8336"/>
    </row>
    <row r="8337" spans="2:2" x14ac:dyDescent="0.25">
      <c r="B8337"/>
    </row>
    <row r="8338" spans="2:2" x14ac:dyDescent="0.25">
      <c r="B8338"/>
    </row>
    <row r="8339" spans="2:2" x14ac:dyDescent="0.25">
      <c r="B8339"/>
    </row>
    <row r="8340" spans="2:2" x14ac:dyDescent="0.25">
      <c r="B8340"/>
    </row>
    <row r="8341" spans="2:2" x14ac:dyDescent="0.25">
      <c r="B8341"/>
    </row>
    <row r="8342" spans="2:2" x14ac:dyDescent="0.25">
      <c r="B8342"/>
    </row>
    <row r="8343" spans="2:2" x14ac:dyDescent="0.25">
      <c r="B8343"/>
    </row>
    <row r="8344" spans="2:2" x14ac:dyDescent="0.25">
      <c r="B8344"/>
    </row>
    <row r="8345" spans="2:2" x14ac:dyDescent="0.25">
      <c r="B8345"/>
    </row>
    <row r="8346" spans="2:2" x14ac:dyDescent="0.25">
      <c r="B8346"/>
    </row>
    <row r="8347" spans="2:2" x14ac:dyDescent="0.25">
      <c r="B8347"/>
    </row>
    <row r="8348" spans="2:2" x14ac:dyDescent="0.25">
      <c r="B8348"/>
    </row>
    <row r="8349" spans="2:2" x14ac:dyDescent="0.25">
      <c r="B8349"/>
    </row>
    <row r="8350" spans="2:2" x14ac:dyDescent="0.25">
      <c r="B8350"/>
    </row>
    <row r="8351" spans="2:2" x14ac:dyDescent="0.25">
      <c r="B8351"/>
    </row>
    <row r="8352" spans="2:2" x14ac:dyDescent="0.25">
      <c r="B8352"/>
    </row>
    <row r="8353" spans="2:2" x14ac:dyDescent="0.25">
      <c r="B8353"/>
    </row>
    <row r="8354" spans="2:2" x14ac:dyDescent="0.25">
      <c r="B8354"/>
    </row>
    <row r="8355" spans="2:2" x14ac:dyDescent="0.25">
      <c r="B8355"/>
    </row>
    <row r="8356" spans="2:2" x14ac:dyDescent="0.25">
      <c r="B8356"/>
    </row>
    <row r="8357" spans="2:2" x14ac:dyDescent="0.25">
      <c r="B8357"/>
    </row>
    <row r="8358" spans="2:2" x14ac:dyDescent="0.25">
      <c r="B8358"/>
    </row>
    <row r="8359" spans="2:2" x14ac:dyDescent="0.25">
      <c r="B8359"/>
    </row>
    <row r="8360" spans="2:2" x14ac:dyDescent="0.25">
      <c r="B8360"/>
    </row>
    <row r="8361" spans="2:2" x14ac:dyDescent="0.25">
      <c r="B8361"/>
    </row>
    <row r="8362" spans="2:2" x14ac:dyDescent="0.25">
      <c r="B8362"/>
    </row>
    <row r="8363" spans="2:2" x14ac:dyDescent="0.25">
      <c r="B8363"/>
    </row>
    <row r="8364" spans="2:2" x14ac:dyDescent="0.25">
      <c r="B8364"/>
    </row>
    <row r="8365" spans="2:2" x14ac:dyDescent="0.25">
      <c r="B8365"/>
    </row>
    <row r="8366" spans="2:2" x14ac:dyDescent="0.25">
      <c r="B8366"/>
    </row>
    <row r="8367" spans="2:2" x14ac:dyDescent="0.25">
      <c r="B8367"/>
    </row>
    <row r="8368" spans="2:2" x14ac:dyDescent="0.25">
      <c r="B8368"/>
    </row>
    <row r="8369" spans="2:2" x14ac:dyDescent="0.25">
      <c r="B8369"/>
    </row>
    <row r="8370" spans="2:2" x14ac:dyDescent="0.25">
      <c r="B8370"/>
    </row>
    <row r="8371" spans="2:2" x14ac:dyDescent="0.25">
      <c r="B8371"/>
    </row>
    <row r="8372" spans="2:2" x14ac:dyDescent="0.25">
      <c r="B8372"/>
    </row>
    <row r="8373" spans="2:2" x14ac:dyDescent="0.25">
      <c r="B8373"/>
    </row>
    <row r="8374" spans="2:2" x14ac:dyDescent="0.25">
      <c r="B8374"/>
    </row>
    <row r="8375" spans="2:2" x14ac:dyDescent="0.25">
      <c r="B8375"/>
    </row>
    <row r="8376" spans="2:2" x14ac:dyDescent="0.25">
      <c r="B8376"/>
    </row>
    <row r="8377" spans="2:2" x14ac:dyDescent="0.25">
      <c r="B8377"/>
    </row>
    <row r="8378" spans="2:2" x14ac:dyDescent="0.25">
      <c r="B8378"/>
    </row>
    <row r="8379" spans="2:2" x14ac:dyDescent="0.25">
      <c r="B8379"/>
    </row>
    <row r="8380" spans="2:2" x14ac:dyDescent="0.25">
      <c r="B8380"/>
    </row>
    <row r="8381" spans="2:2" x14ac:dyDescent="0.25">
      <c r="B8381"/>
    </row>
    <row r="8382" spans="2:2" x14ac:dyDescent="0.25">
      <c r="B8382"/>
    </row>
    <row r="8383" spans="2:2" x14ac:dyDescent="0.25">
      <c r="B8383"/>
    </row>
    <row r="8384" spans="2:2" x14ac:dyDescent="0.25">
      <c r="B8384"/>
    </row>
    <row r="8385" spans="2:2" x14ac:dyDescent="0.25">
      <c r="B8385"/>
    </row>
    <row r="8386" spans="2:2" x14ac:dyDescent="0.25">
      <c r="B8386"/>
    </row>
    <row r="8387" spans="2:2" x14ac:dyDescent="0.25">
      <c r="B8387"/>
    </row>
    <row r="8388" spans="2:2" x14ac:dyDescent="0.25">
      <c r="B8388"/>
    </row>
    <row r="8389" spans="2:2" x14ac:dyDescent="0.25">
      <c r="B8389"/>
    </row>
    <row r="8390" spans="2:2" x14ac:dyDescent="0.25">
      <c r="B8390"/>
    </row>
    <row r="8391" spans="2:2" x14ac:dyDescent="0.25">
      <c r="B8391"/>
    </row>
    <row r="8392" spans="2:2" x14ac:dyDescent="0.25">
      <c r="B8392"/>
    </row>
    <row r="8393" spans="2:2" x14ac:dyDescent="0.25">
      <c r="B8393"/>
    </row>
    <row r="8394" spans="2:2" x14ac:dyDescent="0.25">
      <c r="B8394"/>
    </row>
    <row r="8395" spans="2:2" x14ac:dyDescent="0.25">
      <c r="B8395"/>
    </row>
    <row r="8396" spans="2:2" x14ac:dyDescent="0.25">
      <c r="B8396"/>
    </row>
    <row r="8397" spans="2:2" x14ac:dyDescent="0.25">
      <c r="B8397"/>
    </row>
    <row r="8398" spans="2:2" x14ac:dyDescent="0.25">
      <c r="B8398"/>
    </row>
    <row r="8399" spans="2:2" x14ac:dyDescent="0.25">
      <c r="B8399"/>
    </row>
    <row r="8400" spans="2:2" x14ac:dyDescent="0.25">
      <c r="B8400"/>
    </row>
    <row r="8401" spans="2:2" x14ac:dyDescent="0.25">
      <c r="B8401"/>
    </row>
    <row r="8402" spans="2:2" x14ac:dyDescent="0.25">
      <c r="B8402"/>
    </row>
    <row r="8403" spans="2:2" x14ac:dyDescent="0.25">
      <c r="B8403"/>
    </row>
    <row r="8404" spans="2:2" x14ac:dyDescent="0.25">
      <c r="B8404"/>
    </row>
    <row r="8405" spans="2:2" x14ac:dyDescent="0.25">
      <c r="B8405"/>
    </row>
    <row r="8406" spans="2:2" x14ac:dyDescent="0.25">
      <c r="B8406"/>
    </row>
    <row r="8407" spans="2:2" x14ac:dyDescent="0.25">
      <c r="B8407"/>
    </row>
    <row r="8408" spans="2:2" x14ac:dyDescent="0.25">
      <c r="B8408"/>
    </row>
    <row r="8409" spans="2:2" x14ac:dyDescent="0.25">
      <c r="B8409"/>
    </row>
    <row r="8410" spans="2:2" x14ac:dyDescent="0.25">
      <c r="B8410"/>
    </row>
    <row r="8411" spans="2:2" x14ac:dyDescent="0.25">
      <c r="B8411"/>
    </row>
    <row r="8412" spans="2:2" x14ac:dyDescent="0.25">
      <c r="B8412"/>
    </row>
    <row r="8413" spans="2:2" x14ac:dyDescent="0.25">
      <c r="B8413"/>
    </row>
    <row r="8414" spans="2:2" x14ac:dyDescent="0.25">
      <c r="B8414"/>
    </row>
    <row r="8415" spans="2:2" x14ac:dyDescent="0.25">
      <c r="B8415"/>
    </row>
    <row r="8416" spans="2:2" x14ac:dyDescent="0.25">
      <c r="B8416"/>
    </row>
    <row r="8417" spans="2:2" x14ac:dyDescent="0.25">
      <c r="B8417"/>
    </row>
    <row r="8418" spans="2:2" x14ac:dyDescent="0.25">
      <c r="B8418"/>
    </row>
    <row r="8419" spans="2:2" x14ac:dyDescent="0.25">
      <c r="B8419"/>
    </row>
    <row r="8420" spans="2:2" x14ac:dyDescent="0.25">
      <c r="B8420"/>
    </row>
    <row r="8421" spans="2:2" x14ac:dyDescent="0.25">
      <c r="B8421"/>
    </row>
    <row r="8422" spans="2:2" x14ac:dyDescent="0.25">
      <c r="B8422"/>
    </row>
    <row r="8423" spans="2:2" x14ac:dyDescent="0.25">
      <c r="B8423"/>
    </row>
    <row r="8424" spans="2:2" x14ac:dyDescent="0.25">
      <c r="B8424"/>
    </row>
    <row r="8425" spans="2:2" x14ac:dyDescent="0.25">
      <c r="B8425"/>
    </row>
    <row r="8426" spans="2:2" x14ac:dyDescent="0.25">
      <c r="B8426"/>
    </row>
    <row r="8427" spans="2:2" x14ac:dyDescent="0.25">
      <c r="B8427"/>
    </row>
    <row r="8428" spans="2:2" x14ac:dyDescent="0.25">
      <c r="B8428"/>
    </row>
    <row r="8429" spans="2:2" x14ac:dyDescent="0.25">
      <c r="B8429"/>
    </row>
    <row r="8430" spans="2:2" x14ac:dyDescent="0.25">
      <c r="B8430"/>
    </row>
    <row r="8431" spans="2:2" x14ac:dyDescent="0.25">
      <c r="B8431"/>
    </row>
    <row r="8432" spans="2:2" x14ac:dyDescent="0.25">
      <c r="B8432"/>
    </row>
    <row r="8433" spans="2:2" x14ac:dyDescent="0.25">
      <c r="B8433"/>
    </row>
    <row r="8434" spans="2:2" x14ac:dyDescent="0.25">
      <c r="B8434"/>
    </row>
    <row r="8435" spans="2:2" x14ac:dyDescent="0.25">
      <c r="B8435"/>
    </row>
    <row r="8436" spans="2:2" x14ac:dyDescent="0.25">
      <c r="B8436"/>
    </row>
    <row r="8437" spans="2:2" x14ac:dyDescent="0.25">
      <c r="B8437"/>
    </row>
    <row r="8438" spans="2:2" x14ac:dyDescent="0.25">
      <c r="B8438"/>
    </row>
    <row r="8439" spans="2:2" x14ac:dyDescent="0.25">
      <c r="B8439"/>
    </row>
    <row r="8440" spans="2:2" x14ac:dyDescent="0.25">
      <c r="B8440"/>
    </row>
    <row r="8441" spans="2:2" x14ac:dyDescent="0.25">
      <c r="B8441"/>
    </row>
    <row r="8442" spans="2:2" x14ac:dyDescent="0.25">
      <c r="B8442"/>
    </row>
    <row r="8443" spans="2:2" x14ac:dyDescent="0.25">
      <c r="B8443"/>
    </row>
    <row r="8444" spans="2:2" x14ac:dyDescent="0.25">
      <c r="B8444"/>
    </row>
    <row r="8445" spans="2:2" x14ac:dyDescent="0.25">
      <c r="B8445"/>
    </row>
    <row r="8446" spans="2:2" x14ac:dyDescent="0.25">
      <c r="B8446"/>
    </row>
    <row r="8447" spans="2:2" x14ac:dyDescent="0.25">
      <c r="B8447"/>
    </row>
    <row r="8448" spans="2:2" x14ac:dyDescent="0.25">
      <c r="B8448"/>
    </row>
    <row r="8449" spans="2:2" x14ac:dyDescent="0.25">
      <c r="B8449"/>
    </row>
    <row r="8450" spans="2:2" x14ac:dyDescent="0.25">
      <c r="B8450"/>
    </row>
    <row r="8451" spans="2:2" x14ac:dyDescent="0.25">
      <c r="B8451"/>
    </row>
    <row r="8452" spans="2:2" x14ac:dyDescent="0.25">
      <c r="B8452"/>
    </row>
    <row r="8453" spans="2:2" x14ac:dyDescent="0.25">
      <c r="B8453"/>
    </row>
    <row r="8454" spans="2:2" x14ac:dyDescent="0.25">
      <c r="B8454"/>
    </row>
    <row r="8455" spans="2:2" x14ac:dyDescent="0.25">
      <c r="B8455"/>
    </row>
    <row r="8456" spans="2:2" x14ac:dyDescent="0.25">
      <c r="B8456"/>
    </row>
    <row r="8457" spans="2:2" x14ac:dyDescent="0.25">
      <c r="B8457"/>
    </row>
    <row r="8458" spans="2:2" x14ac:dyDescent="0.25">
      <c r="B8458"/>
    </row>
    <row r="8459" spans="2:2" x14ac:dyDescent="0.25">
      <c r="B8459"/>
    </row>
    <row r="8460" spans="2:2" x14ac:dyDescent="0.25">
      <c r="B8460"/>
    </row>
    <row r="8461" spans="2:2" x14ac:dyDescent="0.25">
      <c r="B8461"/>
    </row>
    <row r="8462" spans="2:2" x14ac:dyDescent="0.25">
      <c r="B8462"/>
    </row>
    <row r="8463" spans="2:2" x14ac:dyDescent="0.25">
      <c r="B8463"/>
    </row>
    <row r="8464" spans="2:2" x14ac:dyDescent="0.25">
      <c r="B8464"/>
    </row>
    <row r="8465" spans="2:2" x14ac:dyDescent="0.25">
      <c r="B8465"/>
    </row>
    <row r="8466" spans="2:2" x14ac:dyDescent="0.25">
      <c r="B8466"/>
    </row>
    <row r="8467" spans="2:2" x14ac:dyDescent="0.25">
      <c r="B8467"/>
    </row>
    <row r="8468" spans="2:2" x14ac:dyDescent="0.25">
      <c r="B8468"/>
    </row>
    <row r="8469" spans="2:2" x14ac:dyDescent="0.25">
      <c r="B8469"/>
    </row>
    <row r="8470" spans="2:2" x14ac:dyDescent="0.25">
      <c r="B8470"/>
    </row>
    <row r="8471" spans="2:2" x14ac:dyDescent="0.25">
      <c r="B8471"/>
    </row>
    <row r="8472" spans="2:2" x14ac:dyDescent="0.25">
      <c r="B8472"/>
    </row>
    <row r="8473" spans="2:2" x14ac:dyDescent="0.25">
      <c r="B8473"/>
    </row>
    <row r="8474" spans="2:2" x14ac:dyDescent="0.25">
      <c r="B8474"/>
    </row>
    <row r="8475" spans="2:2" x14ac:dyDescent="0.25">
      <c r="B8475"/>
    </row>
    <row r="8476" spans="2:2" x14ac:dyDescent="0.25">
      <c r="B8476"/>
    </row>
    <row r="8477" spans="2:2" x14ac:dyDescent="0.25">
      <c r="B8477"/>
    </row>
    <row r="8478" spans="2:2" x14ac:dyDescent="0.25">
      <c r="B8478"/>
    </row>
    <row r="8479" spans="2:2" x14ac:dyDescent="0.25">
      <c r="B8479"/>
    </row>
    <row r="8480" spans="2:2" x14ac:dyDescent="0.25">
      <c r="B8480"/>
    </row>
    <row r="8481" spans="2:2" x14ac:dyDescent="0.25">
      <c r="B8481"/>
    </row>
    <row r="8482" spans="2:2" x14ac:dyDescent="0.25">
      <c r="B8482"/>
    </row>
    <row r="8483" spans="2:2" x14ac:dyDescent="0.25">
      <c r="B8483"/>
    </row>
    <row r="8484" spans="2:2" x14ac:dyDescent="0.25">
      <c r="B8484"/>
    </row>
    <row r="8485" spans="2:2" x14ac:dyDescent="0.25">
      <c r="B8485"/>
    </row>
    <row r="8486" spans="2:2" x14ac:dyDescent="0.25">
      <c r="B8486"/>
    </row>
    <row r="8487" spans="2:2" x14ac:dyDescent="0.25">
      <c r="B8487"/>
    </row>
    <row r="8488" spans="2:2" x14ac:dyDescent="0.25">
      <c r="B8488"/>
    </row>
    <row r="8489" spans="2:2" x14ac:dyDescent="0.25">
      <c r="B8489"/>
    </row>
    <row r="8490" spans="2:2" x14ac:dyDescent="0.25">
      <c r="B8490"/>
    </row>
    <row r="8491" spans="2:2" x14ac:dyDescent="0.25">
      <c r="B8491"/>
    </row>
    <row r="8492" spans="2:2" x14ac:dyDescent="0.25">
      <c r="B8492"/>
    </row>
    <row r="8493" spans="2:2" x14ac:dyDescent="0.25">
      <c r="B8493"/>
    </row>
    <row r="8494" spans="2:2" x14ac:dyDescent="0.25">
      <c r="B8494"/>
    </row>
    <row r="8495" spans="2:2" x14ac:dyDescent="0.25">
      <c r="B8495"/>
    </row>
    <row r="8496" spans="2:2" x14ac:dyDescent="0.25">
      <c r="B8496"/>
    </row>
    <row r="8497" spans="2:2" x14ac:dyDescent="0.25">
      <c r="B8497"/>
    </row>
    <row r="8498" spans="2:2" x14ac:dyDescent="0.25">
      <c r="B8498"/>
    </row>
    <row r="8499" spans="2:2" x14ac:dyDescent="0.25">
      <c r="B8499"/>
    </row>
    <row r="8500" spans="2:2" x14ac:dyDescent="0.25">
      <c r="B8500"/>
    </row>
    <row r="8501" spans="2:2" x14ac:dyDescent="0.25">
      <c r="B8501"/>
    </row>
    <row r="8502" spans="2:2" x14ac:dyDescent="0.25">
      <c r="B8502"/>
    </row>
    <row r="8503" spans="2:2" x14ac:dyDescent="0.25">
      <c r="B8503"/>
    </row>
    <row r="8504" spans="2:2" x14ac:dyDescent="0.25">
      <c r="B8504"/>
    </row>
    <row r="8505" spans="2:2" x14ac:dyDescent="0.25">
      <c r="B8505"/>
    </row>
    <row r="8506" spans="2:2" x14ac:dyDescent="0.25">
      <c r="B8506"/>
    </row>
    <row r="8507" spans="2:2" x14ac:dyDescent="0.25">
      <c r="B8507"/>
    </row>
    <row r="8508" spans="2:2" x14ac:dyDescent="0.25">
      <c r="B8508"/>
    </row>
    <row r="8509" spans="2:2" x14ac:dyDescent="0.25">
      <c r="B8509"/>
    </row>
    <row r="8510" spans="2:2" x14ac:dyDescent="0.25">
      <c r="B8510"/>
    </row>
    <row r="8511" spans="2:2" x14ac:dyDescent="0.25">
      <c r="B8511"/>
    </row>
    <row r="8512" spans="2:2" x14ac:dyDescent="0.25">
      <c r="B8512"/>
    </row>
    <row r="8513" spans="2:2" x14ac:dyDescent="0.25">
      <c r="B8513"/>
    </row>
    <row r="8514" spans="2:2" x14ac:dyDescent="0.25">
      <c r="B8514"/>
    </row>
    <row r="8515" spans="2:2" x14ac:dyDescent="0.25">
      <c r="B8515"/>
    </row>
    <row r="8516" spans="2:2" x14ac:dyDescent="0.25">
      <c r="B8516"/>
    </row>
    <row r="8517" spans="2:2" x14ac:dyDescent="0.25">
      <c r="B8517"/>
    </row>
    <row r="8518" spans="2:2" x14ac:dyDescent="0.25">
      <c r="B8518"/>
    </row>
    <row r="8519" spans="2:2" x14ac:dyDescent="0.25">
      <c r="B8519"/>
    </row>
    <row r="8520" spans="2:2" x14ac:dyDescent="0.25">
      <c r="B8520"/>
    </row>
    <row r="8521" spans="2:2" x14ac:dyDescent="0.25">
      <c r="B8521"/>
    </row>
    <row r="8522" spans="2:2" x14ac:dyDescent="0.25">
      <c r="B8522"/>
    </row>
    <row r="8523" spans="2:2" x14ac:dyDescent="0.25">
      <c r="B8523"/>
    </row>
    <row r="8524" spans="2:2" x14ac:dyDescent="0.25">
      <c r="B8524"/>
    </row>
    <row r="8525" spans="2:2" x14ac:dyDescent="0.25">
      <c r="B8525"/>
    </row>
    <row r="8526" spans="2:2" x14ac:dyDescent="0.25">
      <c r="B8526"/>
    </row>
    <row r="8527" spans="2:2" x14ac:dyDescent="0.25">
      <c r="B8527"/>
    </row>
    <row r="8528" spans="2:2" x14ac:dyDescent="0.25">
      <c r="B8528"/>
    </row>
    <row r="8529" spans="2:2" x14ac:dyDescent="0.25">
      <c r="B8529"/>
    </row>
    <row r="8530" spans="2:2" x14ac:dyDescent="0.25">
      <c r="B8530"/>
    </row>
    <row r="8531" spans="2:2" x14ac:dyDescent="0.25">
      <c r="B8531"/>
    </row>
    <row r="8532" spans="2:2" x14ac:dyDescent="0.25">
      <c r="B8532"/>
    </row>
    <row r="8533" spans="2:2" x14ac:dyDescent="0.25">
      <c r="B8533"/>
    </row>
    <row r="8534" spans="2:2" x14ac:dyDescent="0.25">
      <c r="B8534"/>
    </row>
    <row r="8535" spans="2:2" x14ac:dyDescent="0.25">
      <c r="B8535"/>
    </row>
    <row r="8536" spans="2:2" x14ac:dyDescent="0.25">
      <c r="B8536"/>
    </row>
    <row r="8537" spans="2:2" x14ac:dyDescent="0.25">
      <c r="B8537"/>
    </row>
    <row r="8538" spans="2:2" x14ac:dyDescent="0.25">
      <c r="B8538"/>
    </row>
    <row r="8539" spans="2:2" x14ac:dyDescent="0.25">
      <c r="B8539"/>
    </row>
    <row r="8540" spans="2:2" x14ac:dyDescent="0.25">
      <c r="B8540"/>
    </row>
    <row r="8541" spans="2:2" x14ac:dyDescent="0.25">
      <c r="B8541"/>
    </row>
    <row r="8542" spans="2:2" x14ac:dyDescent="0.25">
      <c r="B8542"/>
    </row>
    <row r="8543" spans="2:2" x14ac:dyDescent="0.25">
      <c r="B8543"/>
    </row>
    <row r="8544" spans="2:2" x14ac:dyDescent="0.25">
      <c r="B8544"/>
    </row>
    <row r="8545" spans="2:2" x14ac:dyDescent="0.25">
      <c r="B8545"/>
    </row>
    <row r="8546" spans="2:2" x14ac:dyDescent="0.25">
      <c r="B8546"/>
    </row>
    <row r="8547" spans="2:2" x14ac:dyDescent="0.25">
      <c r="B8547"/>
    </row>
    <row r="8548" spans="2:2" x14ac:dyDescent="0.25">
      <c r="B8548"/>
    </row>
    <row r="8549" spans="2:2" x14ac:dyDescent="0.25">
      <c r="B8549"/>
    </row>
    <row r="8550" spans="2:2" x14ac:dyDescent="0.25">
      <c r="B8550"/>
    </row>
    <row r="8551" spans="2:2" x14ac:dyDescent="0.25">
      <c r="B8551"/>
    </row>
    <row r="8552" spans="2:2" x14ac:dyDescent="0.25">
      <c r="B8552"/>
    </row>
    <row r="8553" spans="2:2" x14ac:dyDescent="0.25">
      <c r="B8553"/>
    </row>
    <row r="8554" spans="2:2" x14ac:dyDescent="0.25">
      <c r="B8554"/>
    </row>
    <row r="8555" spans="2:2" x14ac:dyDescent="0.25">
      <c r="B8555"/>
    </row>
    <row r="8556" spans="2:2" x14ac:dyDescent="0.25">
      <c r="B8556"/>
    </row>
    <row r="8557" spans="2:2" x14ac:dyDescent="0.25">
      <c r="B8557"/>
    </row>
    <row r="8558" spans="2:2" x14ac:dyDescent="0.25">
      <c r="B8558"/>
    </row>
    <row r="8559" spans="2:2" x14ac:dyDescent="0.25">
      <c r="B8559"/>
    </row>
    <row r="8560" spans="2:2" x14ac:dyDescent="0.25">
      <c r="B8560"/>
    </row>
    <row r="8561" spans="2:2" x14ac:dyDescent="0.25">
      <c r="B8561"/>
    </row>
    <row r="8562" spans="2:2" x14ac:dyDescent="0.25">
      <c r="B8562"/>
    </row>
    <row r="8563" spans="2:2" x14ac:dyDescent="0.25">
      <c r="B8563"/>
    </row>
    <row r="8564" spans="2:2" x14ac:dyDescent="0.25">
      <c r="B8564"/>
    </row>
    <row r="8565" spans="2:2" x14ac:dyDescent="0.25">
      <c r="B8565"/>
    </row>
    <row r="8566" spans="2:2" x14ac:dyDescent="0.25">
      <c r="B8566"/>
    </row>
    <row r="8567" spans="2:2" x14ac:dyDescent="0.25">
      <c r="B8567"/>
    </row>
    <row r="8568" spans="2:2" x14ac:dyDescent="0.25">
      <c r="B8568"/>
    </row>
    <row r="8569" spans="2:2" x14ac:dyDescent="0.25">
      <c r="B8569"/>
    </row>
    <row r="8570" spans="2:2" x14ac:dyDescent="0.25">
      <c r="B8570"/>
    </row>
    <row r="8571" spans="2:2" x14ac:dyDescent="0.25">
      <c r="B8571"/>
    </row>
    <row r="8572" spans="2:2" x14ac:dyDescent="0.25">
      <c r="B8572"/>
    </row>
    <row r="8573" spans="2:2" x14ac:dyDescent="0.25">
      <c r="B8573"/>
    </row>
    <row r="8574" spans="2:2" x14ac:dyDescent="0.25">
      <c r="B8574"/>
    </row>
    <row r="8575" spans="2:2" x14ac:dyDescent="0.25">
      <c r="B8575"/>
    </row>
    <row r="8576" spans="2:2" x14ac:dyDescent="0.25">
      <c r="B8576"/>
    </row>
    <row r="8577" spans="2:2" x14ac:dyDescent="0.25">
      <c r="B8577"/>
    </row>
    <row r="8578" spans="2:2" x14ac:dyDescent="0.25">
      <c r="B8578"/>
    </row>
    <row r="8579" spans="2:2" x14ac:dyDescent="0.25">
      <c r="B8579"/>
    </row>
    <row r="8580" spans="2:2" x14ac:dyDescent="0.25">
      <c r="B8580"/>
    </row>
    <row r="8581" spans="2:2" x14ac:dyDescent="0.25">
      <c r="B8581"/>
    </row>
    <row r="8582" spans="2:2" x14ac:dyDescent="0.25">
      <c r="B8582"/>
    </row>
    <row r="8583" spans="2:2" x14ac:dyDescent="0.25">
      <c r="B8583"/>
    </row>
    <row r="8584" spans="2:2" x14ac:dyDescent="0.25">
      <c r="B8584"/>
    </row>
    <row r="8585" spans="2:2" x14ac:dyDescent="0.25">
      <c r="B8585"/>
    </row>
    <row r="8586" spans="2:2" x14ac:dyDescent="0.25">
      <c r="B8586"/>
    </row>
    <row r="8587" spans="2:2" x14ac:dyDescent="0.25">
      <c r="B8587"/>
    </row>
    <row r="8588" spans="2:2" x14ac:dyDescent="0.25">
      <c r="B8588"/>
    </row>
    <row r="8589" spans="2:2" x14ac:dyDescent="0.25">
      <c r="B8589"/>
    </row>
    <row r="8590" spans="2:2" x14ac:dyDescent="0.25">
      <c r="B8590"/>
    </row>
    <row r="8591" spans="2:2" x14ac:dyDescent="0.25">
      <c r="B8591"/>
    </row>
    <row r="8592" spans="2:2" x14ac:dyDescent="0.25">
      <c r="B8592"/>
    </row>
    <row r="8593" spans="2:2" x14ac:dyDescent="0.25">
      <c r="B8593"/>
    </row>
    <row r="8594" spans="2:2" x14ac:dyDescent="0.25">
      <c r="B8594"/>
    </row>
    <row r="8595" spans="2:2" x14ac:dyDescent="0.25">
      <c r="B8595"/>
    </row>
    <row r="8596" spans="2:2" x14ac:dyDescent="0.25">
      <c r="B8596"/>
    </row>
    <row r="8597" spans="2:2" x14ac:dyDescent="0.25">
      <c r="B8597"/>
    </row>
    <row r="8598" spans="2:2" x14ac:dyDescent="0.25">
      <c r="B8598"/>
    </row>
    <row r="8599" spans="2:2" x14ac:dyDescent="0.25">
      <c r="B8599"/>
    </row>
    <row r="8600" spans="2:2" x14ac:dyDescent="0.25">
      <c r="B8600"/>
    </row>
    <row r="8601" spans="2:2" x14ac:dyDescent="0.25">
      <c r="B8601"/>
    </row>
    <row r="8602" spans="2:2" x14ac:dyDescent="0.25">
      <c r="B8602"/>
    </row>
    <row r="8603" spans="2:2" x14ac:dyDescent="0.25">
      <c r="B8603"/>
    </row>
    <row r="8604" spans="2:2" x14ac:dyDescent="0.25">
      <c r="B8604"/>
    </row>
    <row r="8605" spans="2:2" x14ac:dyDescent="0.25">
      <c r="B8605"/>
    </row>
    <row r="8606" spans="2:2" x14ac:dyDescent="0.25">
      <c r="B8606"/>
    </row>
    <row r="8607" spans="2:2" x14ac:dyDescent="0.25">
      <c r="B8607"/>
    </row>
    <row r="8608" spans="2:2" x14ac:dyDescent="0.25">
      <c r="B8608"/>
    </row>
    <row r="8609" spans="2:2" x14ac:dyDescent="0.25">
      <c r="B8609"/>
    </row>
    <row r="8610" spans="2:2" x14ac:dyDescent="0.25">
      <c r="B8610"/>
    </row>
    <row r="8611" spans="2:2" x14ac:dyDescent="0.25">
      <c r="B8611"/>
    </row>
    <row r="8612" spans="2:2" x14ac:dyDescent="0.25">
      <c r="B8612"/>
    </row>
    <row r="8613" spans="2:2" x14ac:dyDescent="0.25">
      <c r="B8613"/>
    </row>
    <row r="8614" spans="2:2" x14ac:dyDescent="0.25">
      <c r="B8614"/>
    </row>
    <row r="8615" spans="2:2" x14ac:dyDescent="0.25">
      <c r="B8615"/>
    </row>
    <row r="8616" spans="2:2" x14ac:dyDescent="0.25">
      <c r="B8616"/>
    </row>
    <row r="8617" spans="2:2" x14ac:dyDescent="0.25">
      <c r="B8617"/>
    </row>
    <row r="8618" spans="2:2" x14ac:dyDescent="0.25">
      <c r="B8618"/>
    </row>
    <row r="8619" spans="2:2" x14ac:dyDescent="0.25">
      <c r="B8619"/>
    </row>
    <row r="8620" spans="2:2" x14ac:dyDescent="0.25">
      <c r="B8620"/>
    </row>
    <row r="8621" spans="2:2" x14ac:dyDescent="0.25">
      <c r="B8621"/>
    </row>
    <row r="8622" spans="2:2" x14ac:dyDescent="0.25">
      <c r="B8622"/>
    </row>
    <row r="8623" spans="2:2" x14ac:dyDescent="0.25">
      <c r="B8623"/>
    </row>
    <row r="8624" spans="2:2" x14ac:dyDescent="0.25">
      <c r="B8624"/>
    </row>
    <row r="8625" spans="2:2" x14ac:dyDescent="0.25">
      <c r="B8625"/>
    </row>
    <row r="8626" spans="2:2" x14ac:dyDescent="0.25">
      <c r="B8626"/>
    </row>
    <row r="8627" spans="2:2" x14ac:dyDescent="0.25">
      <c r="B8627"/>
    </row>
    <row r="8628" spans="2:2" x14ac:dyDescent="0.25">
      <c r="B8628"/>
    </row>
    <row r="8629" spans="2:2" x14ac:dyDescent="0.25">
      <c r="B8629"/>
    </row>
    <row r="8630" spans="2:2" x14ac:dyDescent="0.25">
      <c r="B8630"/>
    </row>
    <row r="8631" spans="2:2" x14ac:dyDescent="0.25">
      <c r="B8631"/>
    </row>
    <row r="8632" spans="2:2" x14ac:dyDescent="0.25">
      <c r="B8632"/>
    </row>
    <row r="8633" spans="2:2" x14ac:dyDescent="0.25">
      <c r="B8633"/>
    </row>
    <row r="8634" spans="2:2" x14ac:dyDescent="0.25">
      <c r="B8634"/>
    </row>
    <row r="8635" spans="2:2" x14ac:dyDescent="0.25">
      <c r="B8635"/>
    </row>
    <row r="8636" spans="2:2" x14ac:dyDescent="0.25">
      <c r="B8636"/>
    </row>
    <row r="8637" spans="2:2" x14ac:dyDescent="0.25">
      <c r="B8637"/>
    </row>
    <row r="8638" spans="2:2" x14ac:dyDescent="0.25">
      <c r="B8638"/>
    </row>
    <row r="8639" spans="2:2" x14ac:dyDescent="0.25">
      <c r="B8639"/>
    </row>
    <row r="8640" spans="2:2" x14ac:dyDescent="0.25">
      <c r="B8640"/>
    </row>
    <row r="8641" spans="2:2" x14ac:dyDescent="0.25">
      <c r="B8641"/>
    </row>
    <row r="8642" spans="2:2" x14ac:dyDescent="0.25">
      <c r="B8642"/>
    </row>
    <row r="8643" spans="2:2" x14ac:dyDescent="0.25">
      <c r="B8643"/>
    </row>
    <row r="8644" spans="2:2" x14ac:dyDescent="0.25">
      <c r="B8644"/>
    </row>
    <row r="8645" spans="2:2" x14ac:dyDescent="0.25">
      <c r="B8645"/>
    </row>
    <row r="8646" spans="2:2" x14ac:dyDescent="0.25">
      <c r="B8646"/>
    </row>
    <row r="8647" spans="2:2" x14ac:dyDescent="0.25">
      <c r="B8647"/>
    </row>
    <row r="8648" spans="2:2" x14ac:dyDescent="0.25">
      <c r="B8648"/>
    </row>
    <row r="8649" spans="2:2" x14ac:dyDescent="0.25">
      <c r="B8649"/>
    </row>
    <row r="8650" spans="2:2" x14ac:dyDescent="0.25">
      <c r="B8650"/>
    </row>
    <row r="8651" spans="2:2" x14ac:dyDescent="0.25">
      <c r="B8651"/>
    </row>
    <row r="8652" spans="2:2" x14ac:dyDescent="0.25">
      <c r="B8652"/>
    </row>
    <row r="8653" spans="2:2" x14ac:dyDescent="0.25">
      <c r="B8653"/>
    </row>
    <row r="8654" spans="2:2" x14ac:dyDescent="0.25">
      <c r="B8654"/>
    </row>
    <row r="8655" spans="2:2" x14ac:dyDescent="0.25">
      <c r="B8655"/>
    </row>
    <row r="8656" spans="2:2" x14ac:dyDescent="0.25">
      <c r="B8656"/>
    </row>
    <row r="8657" spans="2:2" x14ac:dyDescent="0.25">
      <c r="B8657"/>
    </row>
    <row r="8658" spans="2:2" x14ac:dyDescent="0.25">
      <c r="B8658"/>
    </row>
    <row r="8659" spans="2:2" x14ac:dyDescent="0.25">
      <c r="B8659"/>
    </row>
    <row r="8660" spans="2:2" x14ac:dyDescent="0.25">
      <c r="B8660"/>
    </row>
    <row r="8661" spans="2:2" x14ac:dyDescent="0.25">
      <c r="B8661"/>
    </row>
    <row r="8662" spans="2:2" x14ac:dyDescent="0.25">
      <c r="B8662"/>
    </row>
    <row r="8663" spans="2:2" x14ac:dyDescent="0.25">
      <c r="B8663"/>
    </row>
    <row r="8664" spans="2:2" x14ac:dyDescent="0.25">
      <c r="B8664"/>
    </row>
    <row r="8665" spans="2:2" x14ac:dyDescent="0.25">
      <c r="B8665"/>
    </row>
    <row r="8666" spans="2:2" x14ac:dyDescent="0.25">
      <c r="B8666"/>
    </row>
    <row r="8667" spans="2:2" x14ac:dyDescent="0.25">
      <c r="B8667"/>
    </row>
    <row r="8668" spans="2:2" x14ac:dyDescent="0.25">
      <c r="B8668"/>
    </row>
    <row r="8669" spans="2:2" x14ac:dyDescent="0.25">
      <c r="B8669"/>
    </row>
    <row r="8670" spans="2:2" x14ac:dyDescent="0.25">
      <c r="B8670"/>
    </row>
    <row r="8671" spans="2:2" x14ac:dyDescent="0.25">
      <c r="B8671"/>
    </row>
    <row r="8672" spans="2:2" x14ac:dyDescent="0.25">
      <c r="B8672"/>
    </row>
    <row r="8673" spans="2:2" x14ac:dyDescent="0.25">
      <c r="B8673"/>
    </row>
    <row r="8674" spans="2:2" x14ac:dyDescent="0.25">
      <c r="B8674"/>
    </row>
    <row r="8675" spans="2:2" x14ac:dyDescent="0.25">
      <c r="B8675"/>
    </row>
    <row r="8676" spans="2:2" x14ac:dyDescent="0.25">
      <c r="B8676"/>
    </row>
    <row r="8677" spans="2:2" x14ac:dyDescent="0.25">
      <c r="B8677"/>
    </row>
    <row r="8678" spans="2:2" x14ac:dyDescent="0.25">
      <c r="B8678"/>
    </row>
    <row r="8679" spans="2:2" x14ac:dyDescent="0.25">
      <c r="B8679"/>
    </row>
    <row r="8680" spans="2:2" x14ac:dyDescent="0.25">
      <c r="B8680"/>
    </row>
    <row r="8681" spans="2:2" x14ac:dyDescent="0.25">
      <c r="B8681"/>
    </row>
    <row r="8682" spans="2:2" x14ac:dyDescent="0.25">
      <c r="B8682"/>
    </row>
    <row r="8683" spans="2:2" x14ac:dyDescent="0.25">
      <c r="B8683"/>
    </row>
    <row r="8684" spans="2:2" x14ac:dyDescent="0.25">
      <c r="B8684"/>
    </row>
    <row r="8685" spans="2:2" x14ac:dyDescent="0.25">
      <c r="B8685"/>
    </row>
    <row r="8686" spans="2:2" x14ac:dyDescent="0.25">
      <c r="B8686"/>
    </row>
    <row r="8687" spans="2:2" x14ac:dyDescent="0.25">
      <c r="B8687"/>
    </row>
    <row r="8688" spans="2:2" x14ac:dyDescent="0.25">
      <c r="B8688"/>
    </row>
    <row r="8689" spans="2:2" x14ac:dyDescent="0.25">
      <c r="B8689"/>
    </row>
    <row r="8690" spans="2:2" x14ac:dyDescent="0.25">
      <c r="B8690"/>
    </row>
    <row r="8691" spans="2:2" x14ac:dyDescent="0.25">
      <c r="B8691"/>
    </row>
    <row r="8692" spans="2:2" x14ac:dyDescent="0.25">
      <c r="B8692"/>
    </row>
    <row r="8693" spans="2:2" x14ac:dyDescent="0.25">
      <c r="B8693"/>
    </row>
    <row r="8694" spans="2:2" x14ac:dyDescent="0.25">
      <c r="B8694"/>
    </row>
    <row r="8695" spans="2:2" x14ac:dyDescent="0.25">
      <c r="B8695"/>
    </row>
    <row r="8696" spans="2:2" x14ac:dyDescent="0.25">
      <c r="B8696"/>
    </row>
    <row r="8697" spans="2:2" x14ac:dyDescent="0.25">
      <c r="B8697"/>
    </row>
    <row r="8698" spans="2:2" x14ac:dyDescent="0.25">
      <c r="B8698"/>
    </row>
    <row r="8699" spans="2:2" x14ac:dyDescent="0.25">
      <c r="B8699"/>
    </row>
    <row r="8700" spans="2:2" x14ac:dyDescent="0.25">
      <c r="B8700"/>
    </row>
    <row r="8701" spans="2:2" x14ac:dyDescent="0.25">
      <c r="B8701"/>
    </row>
    <row r="8702" spans="2:2" x14ac:dyDescent="0.25">
      <c r="B8702"/>
    </row>
    <row r="8703" spans="2:2" x14ac:dyDescent="0.25">
      <c r="B8703"/>
    </row>
    <row r="8704" spans="2:2" x14ac:dyDescent="0.25">
      <c r="B8704"/>
    </row>
    <row r="8705" spans="2:2" x14ac:dyDescent="0.25">
      <c r="B8705"/>
    </row>
    <row r="8706" spans="2:2" x14ac:dyDescent="0.25">
      <c r="B8706"/>
    </row>
    <row r="8707" spans="2:2" x14ac:dyDescent="0.25">
      <c r="B8707"/>
    </row>
    <row r="8708" spans="2:2" x14ac:dyDescent="0.25">
      <c r="B8708"/>
    </row>
    <row r="8709" spans="2:2" x14ac:dyDescent="0.25">
      <c r="B8709"/>
    </row>
    <row r="8710" spans="2:2" x14ac:dyDescent="0.25">
      <c r="B8710"/>
    </row>
    <row r="8711" spans="2:2" x14ac:dyDescent="0.25">
      <c r="B8711"/>
    </row>
    <row r="8712" spans="2:2" x14ac:dyDescent="0.25">
      <c r="B8712"/>
    </row>
    <row r="8713" spans="2:2" x14ac:dyDescent="0.25">
      <c r="B8713"/>
    </row>
    <row r="8714" spans="2:2" x14ac:dyDescent="0.25">
      <c r="B8714"/>
    </row>
    <row r="8715" spans="2:2" x14ac:dyDescent="0.25">
      <c r="B8715"/>
    </row>
    <row r="8716" spans="2:2" x14ac:dyDescent="0.25">
      <c r="B8716"/>
    </row>
    <row r="8717" spans="2:2" x14ac:dyDescent="0.25">
      <c r="B8717"/>
    </row>
    <row r="8718" spans="2:2" x14ac:dyDescent="0.25">
      <c r="B8718"/>
    </row>
    <row r="8719" spans="2:2" x14ac:dyDescent="0.25">
      <c r="B8719"/>
    </row>
    <row r="8720" spans="2:2" x14ac:dyDescent="0.25">
      <c r="B8720"/>
    </row>
    <row r="8721" spans="2:2" x14ac:dyDescent="0.25">
      <c r="B8721"/>
    </row>
    <row r="8722" spans="2:2" x14ac:dyDescent="0.25">
      <c r="B8722"/>
    </row>
    <row r="8723" spans="2:2" x14ac:dyDescent="0.25">
      <c r="B8723"/>
    </row>
    <row r="8724" spans="2:2" x14ac:dyDescent="0.25">
      <c r="B8724"/>
    </row>
    <row r="8725" spans="2:2" x14ac:dyDescent="0.25">
      <c r="B8725"/>
    </row>
    <row r="8726" spans="2:2" x14ac:dyDescent="0.25">
      <c r="B8726"/>
    </row>
    <row r="8727" spans="2:2" x14ac:dyDescent="0.25">
      <c r="B8727"/>
    </row>
    <row r="8728" spans="2:2" x14ac:dyDescent="0.25">
      <c r="B8728"/>
    </row>
    <row r="8729" spans="2:2" x14ac:dyDescent="0.25">
      <c r="B8729"/>
    </row>
    <row r="8730" spans="2:2" x14ac:dyDescent="0.25">
      <c r="B8730"/>
    </row>
    <row r="8731" spans="2:2" x14ac:dyDescent="0.25">
      <c r="B8731"/>
    </row>
    <row r="8732" spans="2:2" x14ac:dyDescent="0.25">
      <c r="B8732"/>
    </row>
    <row r="8733" spans="2:2" x14ac:dyDescent="0.25">
      <c r="B8733"/>
    </row>
    <row r="8734" spans="2:2" x14ac:dyDescent="0.25">
      <c r="B8734"/>
    </row>
    <row r="8735" spans="2:2" x14ac:dyDescent="0.25">
      <c r="B8735"/>
    </row>
    <row r="8736" spans="2:2" x14ac:dyDescent="0.25">
      <c r="B8736"/>
    </row>
    <row r="8737" spans="2:2" x14ac:dyDescent="0.25">
      <c r="B8737"/>
    </row>
    <row r="8738" spans="2:2" x14ac:dyDescent="0.25">
      <c r="B8738"/>
    </row>
    <row r="8739" spans="2:2" x14ac:dyDescent="0.25">
      <c r="B8739"/>
    </row>
    <row r="8740" spans="2:2" x14ac:dyDescent="0.25">
      <c r="B8740"/>
    </row>
    <row r="8741" spans="2:2" x14ac:dyDescent="0.25">
      <c r="B8741"/>
    </row>
    <row r="8742" spans="2:2" x14ac:dyDescent="0.25">
      <c r="B8742"/>
    </row>
    <row r="8743" spans="2:2" x14ac:dyDescent="0.25">
      <c r="B8743"/>
    </row>
    <row r="8744" spans="2:2" x14ac:dyDescent="0.25">
      <c r="B8744"/>
    </row>
    <row r="8745" spans="2:2" x14ac:dyDescent="0.25">
      <c r="B8745"/>
    </row>
    <row r="8746" spans="2:2" x14ac:dyDescent="0.25">
      <c r="B8746"/>
    </row>
    <row r="8747" spans="2:2" x14ac:dyDescent="0.25">
      <c r="B8747"/>
    </row>
    <row r="8748" spans="2:2" x14ac:dyDescent="0.25">
      <c r="B8748"/>
    </row>
    <row r="8749" spans="2:2" x14ac:dyDescent="0.25">
      <c r="B8749"/>
    </row>
    <row r="8750" spans="2:2" x14ac:dyDescent="0.25">
      <c r="B8750"/>
    </row>
    <row r="8751" spans="2:2" x14ac:dyDescent="0.25">
      <c r="B8751"/>
    </row>
    <row r="8752" spans="2:2" x14ac:dyDescent="0.25">
      <c r="B8752"/>
    </row>
    <row r="8753" spans="2:2" x14ac:dyDescent="0.25">
      <c r="B8753"/>
    </row>
    <row r="8754" spans="2:2" x14ac:dyDescent="0.25">
      <c r="B8754"/>
    </row>
    <row r="8755" spans="2:2" x14ac:dyDescent="0.25">
      <c r="B8755"/>
    </row>
    <row r="8756" spans="2:2" x14ac:dyDescent="0.25">
      <c r="B8756"/>
    </row>
    <row r="8757" spans="2:2" x14ac:dyDescent="0.25">
      <c r="B8757"/>
    </row>
    <row r="8758" spans="2:2" x14ac:dyDescent="0.25">
      <c r="B8758"/>
    </row>
    <row r="8759" spans="2:2" x14ac:dyDescent="0.25">
      <c r="B8759"/>
    </row>
    <row r="8760" spans="2:2" x14ac:dyDescent="0.25">
      <c r="B8760"/>
    </row>
    <row r="8761" spans="2:2" x14ac:dyDescent="0.25">
      <c r="B8761"/>
    </row>
    <row r="8762" spans="2:2" x14ac:dyDescent="0.25">
      <c r="B8762"/>
    </row>
    <row r="8763" spans="2:2" x14ac:dyDescent="0.25">
      <c r="B8763"/>
    </row>
    <row r="8764" spans="2:2" x14ac:dyDescent="0.25">
      <c r="B8764"/>
    </row>
    <row r="8765" spans="2:2" x14ac:dyDescent="0.25">
      <c r="B8765"/>
    </row>
    <row r="8766" spans="2:2" x14ac:dyDescent="0.25">
      <c r="B8766"/>
    </row>
    <row r="8767" spans="2:2" x14ac:dyDescent="0.25">
      <c r="B8767"/>
    </row>
    <row r="8768" spans="2:2" x14ac:dyDescent="0.25">
      <c r="B8768"/>
    </row>
    <row r="8769" spans="2:2" x14ac:dyDescent="0.25">
      <c r="B8769"/>
    </row>
    <row r="8770" spans="2:2" x14ac:dyDescent="0.25">
      <c r="B8770"/>
    </row>
    <row r="8771" spans="2:2" x14ac:dyDescent="0.25">
      <c r="B8771"/>
    </row>
    <row r="8772" spans="2:2" x14ac:dyDescent="0.25">
      <c r="B8772"/>
    </row>
    <row r="8773" spans="2:2" x14ac:dyDescent="0.25">
      <c r="B8773"/>
    </row>
    <row r="8774" spans="2:2" x14ac:dyDescent="0.25">
      <c r="B8774"/>
    </row>
    <row r="8775" spans="2:2" x14ac:dyDescent="0.25">
      <c r="B8775"/>
    </row>
    <row r="8776" spans="2:2" x14ac:dyDescent="0.25">
      <c r="B8776"/>
    </row>
    <row r="8777" spans="2:2" x14ac:dyDescent="0.25">
      <c r="B8777"/>
    </row>
    <row r="8778" spans="2:2" x14ac:dyDescent="0.25">
      <c r="B8778"/>
    </row>
    <row r="8779" spans="2:2" x14ac:dyDescent="0.25">
      <c r="B8779"/>
    </row>
    <row r="8780" spans="2:2" x14ac:dyDescent="0.25">
      <c r="B8780"/>
    </row>
    <row r="8781" spans="2:2" x14ac:dyDescent="0.25">
      <c r="B8781"/>
    </row>
    <row r="8782" spans="2:2" x14ac:dyDescent="0.25">
      <c r="B8782"/>
    </row>
    <row r="8783" spans="2:2" x14ac:dyDescent="0.25">
      <c r="B8783"/>
    </row>
    <row r="8784" spans="2:2" x14ac:dyDescent="0.25">
      <c r="B8784"/>
    </row>
    <row r="8785" spans="2:2" x14ac:dyDescent="0.25">
      <c r="B8785"/>
    </row>
    <row r="8786" spans="2:2" x14ac:dyDescent="0.25">
      <c r="B8786"/>
    </row>
    <row r="8787" spans="2:2" x14ac:dyDescent="0.25">
      <c r="B8787"/>
    </row>
    <row r="8788" spans="2:2" x14ac:dyDescent="0.25">
      <c r="B8788"/>
    </row>
    <row r="8789" spans="2:2" x14ac:dyDescent="0.25">
      <c r="B8789"/>
    </row>
    <row r="8790" spans="2:2" x14ac:dyDescent="0.25">
      <c r="B8790"/>
    </row>
    <row r="8791" spans="2:2" x14ac:dyDescent="0.25">
      <c r="B8791"/>
    </row>
    <row r="8792" spans="2:2" x14ac:dyDescent="0.25">
      <c r="B8792"/>
    </row>
    <row r="8793" spans="2:2" x14ac:dyDescent="0.25">
      <c r="B8793"/>
    </row>
    <row r="8794" spans="2:2" x14ac:dyDescent="0.25">
      <c r="B8794"/>
    </row>
    <row r="8795" spans="2:2" x14ac:dyDescent="0.25">
      <c r="B8795"/>
    </row>
    <row r="8796" spans="2:2" x14ac:dyDescent="0.25">
      <c r="B8796"/>
    </row>
    <row r="8797" spans="2:2" x14ac:dyDescent="0.25">
      <c r="B8797"/>
    </row>
    <row r="8798" spans="2:2" x14ac:dyDescent="0.25">
      <c r="B8798"/>
    </row>
    <row r="8799" spans="2:2" x14ac:dyDescent="0.25">
      <c r="B8799"/>
    </row>
    <row r="8800" spans="2:2" x14ac:dyDescent="0.25">
      <c r="B8800"/>
    </row>
    <row r="8801" spans="2:2" x14ac:dyDescent="0.25">
      <c r="B8801"/>
    </row>
    <row r="8802" spans="2:2" x14ac:dyDescent="0.25">
      <c r="B8802"/>
    </row>
    <row r="8803" spans="2:2" x14ac:dyDescent="0.25">
      <c r="B8803"/>
    </row>
    <row r="8804" spans="2:2" x14ac:dyDescent="0.25">
      <c r="B8804"/>
    </row>
    <row r="8805" spans="2:2" x14ac:dyDescent="0.25">
      <c r="B8805"/>
    </row>
    <row r="8806" spans="2:2" x14ac:dyDescent="0.25">
      <c r="B8806"/>
    </row>
    <row r="8807" spans="2:2" x14ac:dyDescent="0.25">
      <c r="B8807"/>
    </row>
    <row r="8808" spans="2:2" x14ac:dyDescent="0.25">
      <c r="B8808"/>
    </row>
    <row r="8809" spans="2:2" x14ac:dyDescent="0.25">
      <c r="B8809"/>
    </row>
    <row r="8810" spans="2:2" x14ac:dyDescent="0.25">
      <c r="B8810"/>
    </row>
    <row r="8811" spans="2:2" x14ac:dyDescent="0.25">
      <c r="B8811"/>
    </row>
    <row r="8812" spans="2:2" x14ac:dyDescent="0.25">
      <c r="B8812"/>
    </row>
    <row r="8813" spans="2:2" x14ac:dyDescent="0.25">
      <c r="B8813"/>
    </row>
    <row r="8814" spans="2:2" x14ac:dyDescent="0.25">
      <c r="B8814"/>
    </row>
    <row r="8815" spans="2:2" x14ac:dyDescent="0.25">
      <c r="B8815"/>
    </row>
    <row r="8816" spans="2:2" x14ac:dyDescent="0.25">
      <c r="B8816"/>
    </row>
    <row r="8817" spans="2:2" x14ac:dyDescent="0.25">
      <c r="B8817"/>
    </row>
    <row r="8818" spans="2:2" x14ac:dyDescent="0.25">
      <c r="B8818"/>
    </row>
    <row r="8819" spans="2:2" x14ac:dyDescent="0.25">
      <c r="B8819"/>
    </row>
    <row r="8820" spans="2:2" x14ac:dyDescent="0.25">
      <c r="B8820"/>
    </row>
    <row r="8821" spans="2:2" x14ac:dyDescent="0.25">
      <c r="B8821"/>
    </row>
    <row r="8822" spans="2:2" x14ac:dyDescent="0.25">
      <c r="B8822"/>
    </row>
    <row r="8823" spans="2:2" x14ac:dyDescent="0.25">
      <c r="B8823"/>
    </row>
    <row r="8824" spans="2:2" x14ac:dyDescent="0.25">
      <c r="B8824"/>
    </row>
    <row r="8825" spans="2:2" x14ac:dyDescent="0.25">
      <c r="B8825"/>
    </row>
    <row r="8826" spans="2:2" x14ac:dyDescent="0.25">
      <c r="B8826"/>
    </row>
    <row r="8827" spans="2:2" x14ac:dyDescent="0.25">
      <c r="B8827"/>
    </row>
    <row r="8828" spans="2:2" x14ac:dyDescent="0.25">
      <c r="B8828"/>
    </row>
    <row r="8829" spans="2:2" x14ac:dyDescent="0.25">
      <c r="B8829"/>
    </row>
    <row r="8830" spans="2:2" x14ac:dyDescent="0.25">
      <c r="B8830"/>
    </row>
    <row r="8831" spans="2:2" x14ac:dyDescent="0.25">
      <c r="B8831"/>
    </row>
    <row r="8832" spans="2:2" x14ac:dyDescent="0.25">
      <c r="B8832"/>
    </row>
    <row r="8833" spans="2:2" x14ac:dyDescent="0.25">
      <c r="B8833"/>
    </row>
    <row r="8834" spans="2:2" x14ac:dyDescent="0.25">
      <c r="B8834"/>
    </row>
    <row r="8835" spans="2:2" x14ac:dyDescent="0.25">
      <c r="B8835"/>
    </row>
    <row r="8836" spans="2:2" x14ac:dyDescent="0.25">
      <c r="B8836"/>
    </row>
    <row r="8837" spans="2:2" x14ac:dyDescent="0.25">
      <c r="B8837"/>
    </row>
    <row r="8838" spans="2:2" x14ac:dyDescent="0.25">
      <c r="B8838"/>
    </row>
    <row r="8839" spans="2:2" x14ac:dyDescent="0.25">
      <c r="B8839"/>
    </row>
    <row r="8840" spans="2:2" x14ac:dyDescent="0.25">
      <c r="B8840"/>
    </row>
    <row r="8841" spans="2:2" x14ac:dyDescent="0.25">
      <c r="B8841"/>
    </row>
    <row r="8842" spans="2:2" x14ac:dyDescent="0.25">
      <c r="B8842"/>
    </row>
    <row r="8843" spans="2:2" x14ac:dyDescent="0.25">
      <c r="B8843"/>
    </row>
    <row r="8844" spans="2:2" x14ac:dyDescent="0.25">
      <c r="B8844"/>
    </row>
    <row r="8845" spans="2:2" x14ac:dyDescent="0.25">
      <c r="B8845"/>
    </row>
    <row r="8846" spans="2:2" x14ac:dyDescent="0.25">
      <c r="B8846"/>
    </row>
    <row r="8847" spans="2:2" x14ac:dyDescent="0.25">
      <c r="B8847"/>
    </row>
    <row r="8848" spans="2:2" x14ac:dyDescent="0.25">
      <c r="B8848"/>
    </row>
    <row r="8849" spans="2:2" x14ac:dyDescent="0.25">
      <c r="B8849"/>
    </row>
    <row r="8850" spans="2:2" x14ac:dyDescent="0.25">
      <c r="B8850"/>
    </row>
    <row r="8851" spans="2:2" x14ac:dyDescent="0.25">
      <c r="B8851"/>
    </row>
    <row r="8852" spans="2:2" x14ac:dyDescent="0.25">
      <c r="B8852"/>
    </row>
    <row r="8853" spans="2:2" x14ac:dyDescent="0.25">
      <c r="B8853"/>
    </row>
    <row r="8854" spans="2:2" x14ac:dyDescent="0.25">
      <c r="B8854"/>
    </row>
    <row r="8855" spans="2:2" x14ac:dyDescent="0.25">
      <c r="B8855"/>
    </row>
    <row r="8856" spans="2:2" x14ac:dyDescent="0.25">
      <c r="B8856"/>
    </row>
    <row r="8857" spans="2:2" x14ac:dyDescent="0.25">
      <c r="B8857"/>
    </row>
    <row r="8858" spans="2:2" x14ac:dyDescent="0.25">
      <c r="B8858"/>
    </row>
    <row r="8859" spans="2:2" x14ac:dyDescent="0.25">
      <c r="B8859"/>
    </row>
    <row r="8860" spans="2:2" x14ac:dyDescent="0.25">
      <c r="B8860"/>
    </row>
    <row r="8861" spans="2:2" x14ac:dyDescent="0.25">
      <c r="B8861"/>
    </row>
    <row r="8862" spans="2:2" x14ac:dyDescent="0.25">
      <c r="B8862"/>
    </row>
    <row r="8863" spans="2:2" x14ac:dyDescent="0.25">
      <c r="B8863"/>
    </row>
    <row r="8864" spans="2:2" x14ac:dyDescent="0.25">
      <c r="B8864"/>
    </row>
    <row r="8865" spans="2:2" x14ac:dyDescent="0.25">
      <c r="B8865"/>
    </row>
    <row r="8866" spans="2:2" x14ac:dyDescent="0.25">
      <c r="B8866"/>
    </row>
    <row r="8867" spans="2:2" x14ac:dyDescent="0.25">
      <c r="B8867"/>
    </row>
    <row r="8868" spans="2:2" x14ac:dyDescent="0.25">
      <c r="B8868"/>
    </row>
    <row r="8869" spans="2:2" x14ac:dyDescent="0.25">
      <c r="B8869"/>
    </row>
    <row r="8870" spans="2:2" x14ac:dyDescent="0.25">
      <c r="B8870"/>
    </row>
    <row r="8871" spans="2:2" x14ac:dyDescent="0.25">
      <c r="B8871"/>
    </row>
    <row r="8872" spans="2:2" x14ac:dyDescent="0.25">
      <c r="B8872"/>
    </row>
    <row r="8873" spans="2:2" x14ac:dyDescent="0.25">
      <c r="B8873"/>
    </row>
    <row r="8874" spans="2:2" x14ac:dyDescent="0.25">
      <c r="B8874"/>
    </row>
    <row r="8875" spans="2:2" x14ac:dyDescent="0.25">
      <c r="B8875"/>
    </row>
    <row r="8876" spans="2:2" x14ac:dyDescent="0.25">
      <c r="B8876"/>
    </row>
    <row r="8877" spans="2:2" x14ac:dyDescent="0.25">
      <c r="B8877"/>
    </row>
    <row r="8878" spans="2:2" x14ac:dyDescent="0.25">
      <c r="B8878"/>
    </row>
    <row r="8879" spans="2:2" x14ac:dyDescent="0.25">
      <c r="B8879"/>
    </row>
    <row r="8880" spans="2:2" x14ac:dyDescent="0.25">
      <c r="B8880"/>
    </row>
    <row r="8881" spans="2:2" x14ac:dyDescent="0.25">
      <c r="B8881"/>
    </row>
    <row r="8882" spans="2:2" x14ac:dyDescent="0.25">
      <c r="B8882"/>
    </row>
    <row r="8883" spans="2:2" x14ac:dyDescent="0.25">
      <c r="B8883"/>
    </row>
    <row r="8884" spans="2:2" x14ac:dyDescent="0.25">
      <c r="B8884"/>
    </row>
    <row r="8885" spans="2:2" x14ac:dyDescent="0.25">
      <c r="B8885"/>
    </row>
    <row r="8886" spans="2:2" x14ac:dyDescent="0.25">
      <c r="B8886"/>
    </row>
    <row r="8887" spans="2:2" x14ac:dyDescent="0.25">
      <c r="B8887"/>
    </row>
    <row r="8888" spans="2:2" x14ac:dyDescent="0.25">
      <c r="B8888"/>
    </row>
    <row r="8889" spans="2:2" x14ac:dyDescent="0.25">
      <c r="B8889"/>
    </row>
    <row r="8890" spans="2:2" x14ac:dyDescent="0.25">
      <c r="B8890"/>
    </row>
    <row r="8891" spans="2:2" x14ac:dyDescent="0.25">
      <c r="B8891"/>
    </row>
    <row r="8892" spans="2:2" x14ac:dyDescent="0.25">
      <c r="B8892"/>
    </row>
    <row r="8893" spans="2:2" x14ac:dyDescent="0.25">
      <c r="B8893"/>
    </row>
    <row r="8894" spans="2:2" x14ac:dyDescent="0.25">
      <c r="B8894"/>
    </row>
    <row r="8895" spans="2:2" x14ac:dyDescent="0.25">
      <c r="B8895"/>
    </row>
    <row r="8896" spans="2:2" x14ac:dyDescent="0.25">
      <c r="B8896"/>
    </row>
    <row r="8897" spans="2:2" x14ac:dyDescent="0.25">
      <c r="B8897"/>
    </row>
    <row r="8898" spans="2:2" x14ac:dyDescent="0.25">
      <c r="B8898"/>
    </row>
    <row r="8899" spans="2:2" x14ac:dyDescent="0.25">
      <c r="B8899"/>
    </row>
    <row r="8900" spans="2:2" x14ac:dyDescent="0.25">
      <c r="B8900"/>
    </row>
    <row r="8901" spans="2:2" x14ac:dyDescent="0.25">
      <c r="B8901"/>
    </row>
    <row r="8902" spans="2:2" x14ac:dyDescent="0.25">
      <c r="B8902"/>
    </row>
    <row r="8903" spans="2:2" x14ac:dyDescent="0.25">
      <c r="B8903"/>
    </row>
    <row r="8904" spans="2:2" x14ac:dyDescent="0.25">
      <c r="B8904"/>
    </row>
    <row r="8905" spans="2:2" x14ac:dyDescent="0.25">
      <c r="B8905"/>
    </row>
    <row r="8906" spans="2:2" x14ac:dyDescent="0.25">
      <c r="B8906"/>
    </row>
    <row r="8907" spans="2:2" x14ac:dyDescent="0.25">
      <c r="B8907"/>
    </row>
    <row r="8908" spans="2:2" x14ac:dyDescent="0.25">
      <c r="B8908"/>
    </row>
    <row r="8909" spans="2:2" x14ac:dyDescent="0.25">
      <c r="B8909"/>
    </row>
    <row r="8910" spans="2:2" x14ac:dyDescent="0.25">
      <c r="B8910"/>
    </row>
    <row r="8911" spans="2:2" x14ac:dyDescent="0.25">
      <c r="B8911"/>
    </row>
    <row r="8912" spans="2:2" x14ac:dyDescent="0.25">
      <c r="B8912"/>
    </row>
    <row r="8913" spans="2:2" x14ac:dyDescent="0.25">
      <c r="B8913"/>
    </row>
    <row r="8914" spans="2:2" x14ac:dyDescent="0.25">
      <c r="B8914"/>
    </row>
    <row r="8915" spans="2:2" x14ac:dyDescent="0.25">
      <c r="B8915"/>
    </row>
    <row r="8916" spans="2:2" x14ac:dyDescent="0.25">
      <c r="B8916"/>
    </row>
    <row r="8917" spans="2:2" x14ac:dyDescent="0.25">
      <c r="B8917"/>
    </row>
    <row r="8918" spans="2:2" x14ac:dyDescent="0.25">
      <c r="B8918"/>
    </row>
    <row r="8919" spans="2:2" x14ac:dyDescent="0.25">
      <c r="B8919"/>
    </row>
    <row r="8920" spans="2:2" x14ac:dyDescent="0.25">
      <c r="B8920"/>
    </row>
    <row r="8921" spans="2:2" x14ac:dyDescent="0.25">
      <c r="B8921"/>
    </row>
    <row r="8922" spans="2:2" x14ac:dyDescent="0.25">
      <c r="B8922"/>
    </row>
    <row r="8923" spans="2:2" x14ac:dyDescent="0.25">
      <c r="B8923"/>
    </row>
    <row r="8924" spans="2:2" x14ac:dyDescent="0.25">
      <c r="B8924"/>
    </row>
    <row r="8925" spans="2:2" x14ac:dyDescent="0.25">
      <c r="B8925"/>
    </row>
    <row r="8926" spans="2:2" x14ac:dyDescent="0.25">
      <c r="B8926"/>
    </row>
    <row r="8927" spans="2:2" x14ac:dyDescent="0.25">
      <c r="B8927"/>
    </row>
    <row r="8928" spans="2:2" x14ac:dyDescent="0.25">
      <c r="B8928"/>
    </row>
    <row r="8929" spans="2:2" x14ac:dyDescent="0.25">
      <c r="B8929"/>
    </row>
    <row r="8930" spans="2:2" x14ac:dyDescent="0.25">
      <c r="B8930"/>
    </row>
    <row r="8931" spans="2:2" x14ac:dyDescent="0.25">
      <c r="B8931"/>
    </row>
    <row r="8932" spans="2:2" x14ac:dyDescent="0.25">
      <c r="B8932"/>
    </row>
    <row r="8933" spans="2:2" x14ac:dyDescent="0.25">
      <c r="B8933"/>
    </row>
    <row r="8934" spans="2:2" x14ac:dyDescent="0.25">
      <c r="B8934"/>
    </row>
    <row r="8935" spans="2:2" x14ac:dyDescent="0.25">
      <c r="B8935"/>
    </row>
    <row r="8936" spans="2:2" x14ac:dyDescent="0.25">
      <c r="B8936"/>
    </row>
    <row r="8937" spans="2:2" x14ac:dyDescent="0.25">
      <c r="B8937"/>
    </row>
    <row r="8938" spans="2:2" x14ac:dyDescent="0.25">
      <c r="B8938"/>
    </row>
    <row r="8939" spans="2:2" x14ac:dyDescent="0.25">
      <c r="B8939"/>
    </row>
    <row r="8940" spans="2:2" x14ac:dyDescent="0.25">
      <c r="B8940"/>
    </row>
    <row r="8941" spans="2:2" x14ac:dyDescent="0.25">
      <c r="B8941"/>
    </row>
    <row r="8942" spans="2:2" x14ac:dyDescent="0.25">
      <c r="B8942"/>
    </row>
    <row r="8943" spans="2:2" x14ac:dyDescent="0.25">
      <c r="B8943"/>
    </row>
    <row r="8944" spans="2:2" x14ac:dyDescent="0.25">
      <c r="B8944"/>
    </row>
    <row r="8945" spans="2:2" x14ac:dyDescent="0.25">
      <c r="B8945"/>
    </row>
    <row r="8946" spans="2:2" x14ac:dyDescent="0.25">
      <c r="B8946"/>
    </row>
    <row r="8947" spans="2:2" x14ac:dyDescent="0.25">
      <c r="B8947"/>
    </row>
    <row r="8948" spans="2:2" x14ac:dyDescent="0.25">
      <c r="B8948"/>
    </row>
    <row r="8949" spans="2:2" x14ac:dyDescent="0.25">
      <c r="B8949"/>
    </row>
    <row r="8950" spans="2:2" x14ac:dyDescent="0.25">
      <c r="B8950"/>
    </row>
    <row r="8951" spans="2:2" x14ac:dyDescent="0.25">
      <c r="B8951"/>
    </row>
    <row r="8952" spans="2:2" x14ac:dyDescent="0.25">
      <c r="B8952"/>
    </row>
    <row r="8953" spans="2:2" x14ac:dyDescent="0.25">
      <c r="B8953"/>
    </row>
    <row r="8954" spans="2:2" x14ac:dyDescent="0.25">
      <c r="B8954"/>
    </row>
    <row r="8955" spans="2:2" x14ac:dyDescent="0.25">
      <c r="B8955"/>
    </row>
    <row r="8956" spans="2:2" x14ac:dyDescent="0.25">
      <c r="B8956"/>
    </row>
    <row r="8957" spans="2:2" x14ac:dyDescent="0.25">
      <c r="B8957"/>
    </row>
    <row r="8958" spans="2:2" x14ac:dyDescent="0.25">
      <c r="B8958"/>
    </row>
    <row r="8959" spans="2:2" x14ac:dyDescent="0.25">
      <c r="B8959"/>
    </row>
    <row r="8960" spans="2:2" x14ac:dyDescent="0.25">
      <c r="B8960"/>
    </row>
    <row r="8961" spans="2:2" x14ac:dyDescent="0.25">
      <c r="B8961"/>
    </row>
    <row r="8962" spans="2:2" x14ac:dyDescent="0.25">
      <c r="B8962"/>
    </row>
    <row r="8963" spans="2:2" x14ac:dyDescent="0.25">
      <c r="B8963"/>
    </row>
    <row r="8964" spans="2:2" x14ac:dyDescent="0.25">
      <c r="B8964"/>
    </row>
    <row r="8965" spans="2:2" x14ac:dyDescent="0.25">
      <c r="B8965"/>
    </row>
    <row r="8966" spans="2:2" x14ac:dyDescent="0.25">
      <c r="B8966"/>
    </row>
    <row r="8967" spans="2:2" x14ac:dyDescent="0.25">
      <c r="B8967"/>
    </row>
    <row r="8968" spans="2:2" x14ac:dyDescent="0.25">
      <c r="B8968"/>
    </row>
    <row r="8969" spans="2:2" x14ac:dyDescent="0.25">
      <c r="B8969"/>
    </row>
    <row r="8970" spans="2:2" x14ac:dyDescent="0.25">
      <c r="B8970"/>
    </row>
    <row r="8971" spans="2:2" x14ac:dyDescent="0.25">
      <c r="B8971"/>
    </row>
    <row r="8972" spans="2:2" x14ac:dyDescent="0.25">
      <c r="B8972"/>
    </row>
    <row r="8973" spans="2:2" x14ac:dyDescent="0.25">
      <c r="B8973"/>
    </row>
    <row r="8974" spans="2:2" x14ac:dyDescent="0.25">
      <c r="B8974"/>
    </row>
    <row r="8975" spans="2:2" x14ac:dyDescent="0.25">
      <c r="B8975"/>
    </row>
    <row r="8976" spans="2:2" x14ac:dyDescent="0.25">
      <c r="B8976"/>
    </row>
    <row r="8977" spans="2:2" x14ac:dyDescent="0.25">
      <c r="B8977"/>
    </row>
    <row r="8978" spans="2:2" x14ac:dyDescent="0.25">
      <c r="B8978"/>
    </row>
    <row r="8979" spans="2:2" x14ac:dyDescent="0.25">
      <c r="B8979"/>
    </row>
    <row r="8980" spans="2:2" x14ac:dyDescent="0.25">
      <c r="B8980"/>
    </row>
    <row r="8981" spans="2:2" x14ac:dyDescent="0.25">
      <c r="B8981"/>
    </row>
    <row r="8982" spans="2:2" x14ac:dyDescent="0.25">
      <c r="B8982"/>
    </row>
    <row r="8983" spans="2:2" x14ac:dyDescent="0.25">
      <c r="B8983"/>
    </row>
    <row r="8984" spans="2:2" x14ac:dyDescent="0.25">
      <c r="B8984"/>
    </row>
    <row r="8985" spans="2:2" x14ac:dyDescent="0.25">
      <c r="B8985"/>
    </row>
    <row r="8986" spans="2:2" x14ac:dyDescent="0.25">
      <c r="B8986"/>
    </row>
    <row r="8987" spans="2:2" x14ac:dyDescent="0.25">
      <c r="B8987"/>
    </row>
    <row r="8988" spans="2:2" x14ac:dyDescent="0.25">
      <c r="B8988"/>
    </row>
    <row r="8989" spans="2:2" x14ac:dyDescent="0.25">
      <c r="B8989"/>
    </row>
    <row r="8990" spans="2:2" x14ac:dyDescent="0.25">
      <c r="B8990"/>
    </row>
    <row r="8991" spans="2:2" x14ac:dyDescent="0.25">
      <c r="B8991"/>
    </row>
    <row r="8992" spans="2:2" x14ac:dyDescent="0.25">
      <c r="B8992"/>
    </row>
    <row r="8993" spans="2:2" x14ac:dyDescent="0.25">
      <c r="B8993"/>
    </row>
    <row r="8994" spans="2:2" x14ac:dyDescent="0.25">
      <c r="B8994"/>
    </row>
    <row r="8995" spans="2:2" x14ac:dyDescent="0.25">
      <c r="B8995"/>
    </row>
    <row r="8996" spans="2:2" x14ac:dyDescent="0.25">
      <c r="B8996"/>
    </row>
    <row r="8997" spans="2:2" x14ac:dyDescent="0.25">
      <c r="B8997"/>
    </row>
    <row r="8998" spans="2:2" x14ac:dyDescent="0.25">
      <c r="B8998"/>
    </row>
    <row r="8999" spans="2:2" x14ac:dyDescent="0.25">
      <c r="B8999"/>
    </row>
    <row r="9000" spans="2:2" x14ac:dyDescent="0.25">
      <c r="B9000"/>
    </row>
    <row r="9001" spans="2:2" x14ac:dyDescent="0.25">
      <c r="B9001"/>
    </row>
    <row r="9002" spans="2:2" x14ac:dyDescent="0.25">
      <c r="B9002"/>
    </row>
    <row r="9003" spans="2:2" x14ac:dyDescent="0.25">
      <c r="B9003"/>
    </row>
    <row r="9004" spans="2:2" x14ac:dyDescent="0.25">
      <c r="B9004"/>
    </row>
    <row r="9005" spans="2:2" x14ac:dyDescent="0.25">
      <c r="B9005"/>
    </row>
    <row r="9006" spans="2:2" x14ac:dyDescent="0.25">
      <c r="B9006"/>
    </row>
    <row r="9007" spans="2:2" x14ac:dyDescent="0.25">
      <c r="B9007"/>
    </row>
    <row r="9008" spans="2:2" x14ac:dyDescent="0.25">
      <c r="B9008"/>
    </row>
    <row r="9009" spans="2:2" x14ac:dyDescent="0.25">
      <c r="B9009"/>
    </row>
    <row r="9010" spans="2:2" x14ac:dyDescent="0.25">
      <c r="B9010"/>
    </row>
    <row r="9011" spans="2:2" x14ac:dyDescent="0.25">
      <c r="B9011"/>
    </row>
    <row r="9012" spans="2:2" x14ac:dyDescent="0.25">
      <c r="B9012"/>
    </row>
    <row r="9013" spans="2:2" x14ac:dyDescent="0.25">
      <c r="B9013"/>
    </row>
    <row r="9014" spans="2:2" x14ac:dyDescent="0.25">
      <c r="B9014"/>
    </row>
    <row r="9015" spans="2:2" x14ac:dyDescent="0.25">
      <c r="B9015"/>
    </row>
    <row r="9016" spans="2:2" x14ac:dyDescent="0.25">
      <c r="B9016"/>
    </row>
    <row r="9017" spans="2:2" x14ac:dyDescent="0.25">
      <c r="B9017"/>
    </row>
    <row r="9018" spans="2:2" x14ac:dyDescent="0.25">
      <c r="B9018"/>
    </row>
    <row r="9019" spans="2:2" x14ac:dyDescent="0.25">
      <c r="B9019"/>
    </row>
    <row r="9020" spans="2:2" x14ac:dyDescent="0.25">
      <c r="B9020"/>
    </row>
    <row r="9021" spans="2:2" x14ac:dyDescent="0.25">
      <c r="B9021"/>
    </row>
    <row r="9022" spans="2:2" x14ac:dyDescent="0.25">
      <c r="B9022"/>
    </row>
    <row r="9023" spans="2:2" x14ac:dyDescent="0.25">
      <c r="B9023"/>
    </row>
    <row r="9024" spans="2:2" x14ac:dyDescent="0.25">
      <c r="B9024"/>
    </row>
    <row r="9025" spans="2:2" x14ac:dyDescent="0.25">
      <c r="B9025"/>
    </row>
    <row r="9026" spans="2:2" x14ac:dyDescent="0.25">
      <c r="B9026"/>
    </row>
    <row r="9027" spans="2:2" x14ac:dyDescent="0.25">
      <c r="B9027"/>
    </row>
    <row r="9028" spans="2:2" x14ac:dyDescent="0.25">
      <c r="B9028"/>
    </row>
    <row r="9029" spans="2:2" x14ac:dyDescent="0.25">
      <c r="B9029"/>
    </row>
    <row r="9030" spans="2:2" x14ac:dyDescent="0.25">
      <c r="B9030"/>
    </row>
    <row r="9031" spans="2:2" x14ac:dyDescent="0.25">
      <c r="B9031"/>
    </row>
    <row r="9032" spans="2:2" x14ac:dyDescent="0.25">
      <c r="B9032"/>
    </row>
    <row r="9033" spans="2:2" x14ac:dyDescent="0.25">
      <c r="B9033"/>
    </row>
    <row r="9034" spans="2:2" x14ac:dyDescent="0.25">
      <c r="B9034"/>
    </row>
    <row r="9035" spans="2:2" x14ac:dyDescent="0.25">
      <c r="B9035"/>
    </row>
    <row r="9036" spans="2:2" x14ac:dyDescent="0.25">
      <c r="B9036"/>
    </row>
    <row r="9037" spans="2:2" x14ac:dyDescent="0.25">
      <c r="B9037"/>
    </row>
    <row r="9038" spans="2:2" x14ac:dyDescent="0.25">
      <c r="B9038"/>
    </row>
    <row r="9039" spans="2:2" x14ac:dyDescent="0.25">
      <c r="B9039"/>
    </row>
    <row r="9040" spans="2:2" x14ac:dyDescent="0.25">
      <c r="B9040"/>
    </row>
    <row r="9041" spans="2:2" x14ac:dyDescent="0.25">
      <c r="B9041"/>
    </row>
    <row r="9042" spans="2:2" x14ac:dyDescent="0.25">
      <c r="B9042"/>
    </row>
    <row r="9043" spans="2:2" x14ac:dyDescent="0.25">
      <c r="B9043"/>
    </row>
    <row r="9044" spans="2:2" x14ac:dyDescent="0.25">
      <c r="B9044"/>
    </row>
    <row r="9045" spans="2:2" x14ac:dyDescent="0.25">
      <c r="B9045"/>
    </row>
    <row r="9046" spans="2:2" x14ac:dyDescent="0.25">
      <c r="B9046"/>
    </row>
    <row r="9047" spans="2:2" x14ac:dyDescent="0.25">
      <c r="B9047"/>
    </row>
    <row r="9048" spans="2:2" x14ac:dyDescent="0.25">
      <c r="B9048"/>
    </row>
    <row r="9049" spans="2:2" x14ac:dyDescent="0.25">
      <c r="B9049"/>
    </row>
    <row r="9050" spans="2:2" x14ac:dyDescent="0.25">
      <c r="B9050"/>
    </row>
    <row r="9051" spans="2:2" x14ac:dyDescent="0.25">
      <c r="B9051"/>
    </row>
    <row r="9052" spans="2:2" x14ac:dyDescent="0.25">
      <c r="B9052"/>
    </row>
    <row r="9053" spans="2:2" x14ac:dyDescent="0.25">
      <c r="B9053"/>
    </row>
    <row r="9054" spans="2:2" x14ac:dyDescent="0.25">
      <c r="B9054"/>
    </row>
    <row r="9055" spans="2:2" x14ac:dyDescent="0.25">
      <c r="B9055"/>
    </row>
    <row r="9056" spans="2:2" x14ac:dyDescent="0.25">
      <c r="B9056"/>
    </row>
    <row r="9057" spans="2:2" x14ac:dyDescent="0.25">
      <c r="B9057"/>
    </row>
    <row r="9058" spans="2:2" x14ac:dyDescent="0.25">
      <c r="B9058"/>
    </row>
    <row r="9059" spans="2:2" x14ac:dyDescent="0.25">
      <c r="B9059"/>
    </row>
    <row r="9060" spans="2:2" x14ac:dyDescent="0.25">
      <c r="B9060"/>
    </row>
    <row r="9061" spans="2:2" x14ac:dyDescent="0.25">
      <c r="B9061"/>
    </row>
    <row r="9062" spans="2:2" x14ac:dyDescent="0.25">
      <c r="B9062"/>
    </row>
    <row r="9063" spans="2:2" x14ac:dyDescent="0.25">
      <c r="B9063"/>
    </row>
    <row r="9064" spans="2:2" x14ac:dyDescent="0.25">
      <c r="B9064"/>
    </row>
    <row r="9065" spans="2:2" x14ac:dyDescent="0.25">
      <c r="B9065"/>
    </row>
    <row r="9066" spans="2:2" x14ac:dyDescent="0.25">
      <c r="B9066"/>
    </row>
    <row r="9067" spans="2:2" x14ac:dyDescent="0.25">
      <c r="B9067"/>
    </row>
    <row r="9068" spans="2:2" x14ac:dyDescent="0.25">
      <c r="B9068"/>
    </row>
    <row r="9069" spans="2:2" x14ac:dyDescent="0.25">
      <c r="B9069"/>
    </row>
    <row r="9070" spans="2:2" x14ac:dyDescent="0.25">
      <c r="B9070"/>
    </row>
    <row r="9071" spans="2:2" x14ac:dyDescent="0.25">
      <c r="B9071"/>
    </row>
    <row r="9072" spans="2:2" x14ac:dyDescent="0.25">
      <c r="B9072"/>
    </row>
    <row r="9073" spans="2:2" x14ac:dyDescent="0.25">
      <c r="B9073"/>
    </row>
    <row r="9074" spans="2:2" x14ac:dyDescent="0.25">
      <c r="B9074"/>
    </row>
    <row r="9075" spans="2:2" x14ac:dyDescent="0.25">
      <c r="B9075"/>
    </row>
    <row r="9076" spans="2:2" x14ac:dyDescent="0.25">
      <c r="B9076"/>
    </row>
    <row r="9077" spans="2:2" x14ac:dyDescent="0.25">
      <c r="B9077"/>
    </row>
    <row r="9078" spans="2:2" x14ac:dyDescent="0.25">
      <c r="B9078"/>
    </row>
    <row r="9079" spans="2:2" x14ac:dyDescent="0.25">
      <c r="B9079"/>
    </row>
    <row r="9080" spans="2:2" x14ac:dyDescent="0.25">
      <c r="B9080"/>
    </row>
    <row r="9081" spans="2:2" x14ac:dyDescent="0.25">
      <c r="B9081"/>
    </row>
    <row r="9082" spans="2:2" x14ac:dyDescent="0.25">
      <c r="B9082"/>
    </row>
    <row r="9083" spans="2:2" x14ac:dyDescent="0.25">
      <c r="B9083"/>
    </row>
    <row r="9084" spans="2:2" x14ac:dyDescent="0.25">
      <c r="B9084"/>
    </row>
    <row r="9085" spans="2:2" x14ac:dyDescent="0.25">
      <c r="B9085"/>
    </row>
    <row r="9086" spans="2:2" x14ac:dyDescent="0.25">
      <c r="B9086"/>
    </row>
    <row r="9087" spans="2:2" x14ac:dyDescent="0.25">
      <c r="B9087"/>
    </row>
    <row r="9088" spans="2:2" x14ac:dyDescent="0.25">
      <c r="B9088"/>
    </row>
    <row r="9089" spans="2:2" x14ac:dyDescent="0.25">
      <c r="B9089"/>
    </row>
    <row r="9090" spans="2:2" x14ac:dyDescent="0.25">
      <c r="B9090"/>
    </row>
    <row r="9091" spans="2:2" x14ac:dyDescent="0.25">
      <c r="B9091"/>
    </row>
    <row r="9092" spans="2:2" x14ac:dyDescent="0.25">
      <c r="B9092"/>
    </row>
    <row r="9093" spans="2:2" x14ac:dyDescent="0.25">
      <c r="B9093"/>
    </row>
    <row r="9094" spans="2:2" x14ac:dyDescent="0.25">
      <c r="B9094"/>
    </row>
    <row r="9095" spans="2:2" x14ac:dyDescent="0.25">
      <c r="B9095"/>
    </row>
    <row r="9096" spans="2:2" x14ac:dyDescent="0.25">
      <c r="B9096"/>
    </row>
    <row r="9097" spans="2:2" x14ac:dyDescent="0.25">
      <c r="B9097"/>
    </row>
    <row r="9098" spans="2:2" x14ac:dyDescent="0.25">
      <c r="B9098"/>
    </row>
    <row r="9099" spans="2:2" x14ac:dyDescent="0.25">
      <c r="B9099"/>
    </row>
    <row r="9100" spans="2:2" x14ac:dyDescent="0.25">
      <c r="B9100"/>
    </row>
    <row r="9101" spans="2:2" x14ac:dyDescent="0.25">
      <c r="B9101"/>
    </row>
    <row r="9102" spans="2:2" x14ac:dyDescent="0.25">
      <c r="B9102"/>
    </row>
    <row r="9103" spans="2:2" x14ac:dyDescent="0.25">
      <c r="B9103"/>
    </row>
    <row r="9104" spans="2:2" x14ac:dyDescent="0.25">
      <c r="B9104"/>
    </row>
    <row r="9105" spans="2:2" x14ac:dyDescent="0.25">
      <c r="B9105"/>
    </row>
    <row r="9106" spans="2:2" x14ac:dyDescent="0.25">
      <c r="B9106"/>
    </row>
    <row r="9107" spans="2:2" x14ac:dyDescent="0.25">
      <c r="B9107"/>
    </row>
    <row r="9108" spans="2:2" x14ac:dyDescent="0.25">
      <c r="B9108"/>
    </row>
    <row r="9109" spans="2:2" x14ac:dyDescent="0.25">
      <c r="B9109"/>
    </row>
    <row r="9110" spans="2:2" x14ac:dyDescent="0.25">
      <c r="B9110"/>
    </row>
    <row r="9111" spans="2:2" x14ac:dyDescent="0.25">
      <c r="B9111"/>
    </row>
    <row r="9112" spans="2:2" x14ac:dyDescent="0.25">
      <c r="B9112"/>
    </row>
    <row r="9113" spans="2:2" x14ac:dyDescent="0.25">
      <c r="B9113"/>
    </row>
    <row r="9114" spans="2:2" x14ac:dyDescent="0.25">
      <c r="B9114"/>
    </row>
    <row r="9115" spans="2:2" x14ac:dyDescent="0.25">
      <c r="B9115"/>
    </row>
    <row r="9116" spans="2:2" x14ac:dyDescent="0.25">
      <c r="B9116"/>
    </row>
    <row r="9117" spans="2:2" x14ac:dyDescent="0.25">
      <c r="B9117"/>
    </row>
    <row r="9118" spans="2:2" x14ac:dyDescent="0.25">
      <c r="B9118"/>
    </row>
    <row r="9119" spans="2:2" x14ac:dyDescent="0.25">
      <c r="B9119"/>
    </row>
    <row r="9120" spans="2:2" x14ac:dyDescent="0.25">
      <c r="B9120"/>
    </row>
    <row r="9121" spans="2:2" x14ac:dyDescent="0.25">
      <c r="B9121"/>
    </row>
    <row r="9122" spans="2:2" x14ac:dyDescent="0.25">
      <c r="B9122"/>
    </row>
    <row r="9123" spans="2:2" x14ac:dyDescent="0.25">
      <c r="B9123"/>
    </row>
    <row r="9124" spans="2:2" x14ac:dyDescent="0.25">
      <c r="B9124"/>
    </row>
    <row r="9125" spans="2:2" x14ac:dyDescent="0.25">
      <c r="B9125"/>
    </row>
    <row r="9126" spans="2:2" x14ac:dyDescent="0.25">
      <c r="B9126"/>
    </row>
    <row r="9127" spans="2:2" x14ac:dyDescent="0.25">
      <c r="B9127"/>
    </row>
    <row r="9128" spans="2:2" x14ac:dyDescent="0.25">
      <c r="B9128"/>
    </row>
    <row r="9129" spans="2:2" x14ac:dyDescent="0.25">
      <c r="B9129"/>
    </row>
    <row r="9130" spans="2:2" x14ac:dyDescent="0.25">
      <c r="B9130"/>
    </row>
    <row r="9131" spans="2:2" x14ac:dyDescent="0.25">
      <c r="B9131"/>
    </row>
    <row r="9132" spans="2:2" x14ac:dyDescent="0.25">
      <c r="B9132"/>
    </row>
    <row r="9133" spans="2:2" x14ac:dyDescent="0.25">
      <c r="B9133"/>
    </row>
    <row r="9134" spans="2:2" x14ac:dyDescent="0.25">
      <c r="B9134"/>
    </row>
    <row r="9135" spans="2:2" x14ac:dyDescent="0.25">
      <c r="B9135"/>
    </row>
    <row r="9136" spans="2:2" x14ac:dyDescent="0.25">
      <c r="B9136"/>
    </row>
    <row r="9137" spans="2:2" x14ac:dyDescent="0.25">
      <c r="B9137"/>
    </row>
    <row r="9138" spans="2:2" x14ac:dyDescent="0.25">
      <c r="B9138"/>
    </row>
    <row r="9139" spans="2:2" x14ac:dyDescent="0.25">
      <c r="B9139"/>
    </row>
    <row r="9140" spans="2:2" x14ac:dyDescent="0.25">
      <c r="B9140"/>
    </row>
    <row r="9141" spans="2:2" x14ac:dyDescent="0.25">
      <c r="B9141"/>
    </row>
    <row r="9142" spans="2:2" x14ac:dyDescent="0.25">
      <c r="B9142"/>
    </row>
    <row r="9143" spans="2:2" x14ac:dyDescent="0.25">
      <c r="B9143"/>
    </row>
    <row r="9144" spans="2:2" x14ac:dyDescent="0.25">
      <c r="B9144"/>
    </row>
    <row r="9145" spans="2:2" x14ac:dyDescent="0.25">
      <c r="B9145"/>
    </row>
    <row r="9146" spans="2:2" x14ac:dyDescent="0.25">
      <c r="B9146"/>
    </row>
    <row r="9147" spans="2:2" x14ac:dyDescent="0.25">
      <c r="B9147"/>
    </row>
    <row r="9148" spans="2:2" x14ac:dyDescent="0.25">
      <c r="B9148"/>
    </row>
    <row r="9149" spans="2:2" x14ac:dyDescent="0.25">
      <c r="B9149"/>
    </row>
    <row r="9150" spans="2:2" x14ac:dyDescent="0.25">
      <c r="B9150"/>
    </row>
    <row r="9151" spans="2:2" x14ac:dyDescent="0.25">
      <c r="B9151"/>
    </row>
    <row r="9152" spans="2:2" x14ac:dyDescent="0.25">
      <c r="B9152"/>
    </row>
    <row r="9153" spans="2:2" x14ac:dyDescent="0.25">
      <c r="B9153"/>
    </row>
    <row r="9154" spans="2:2" x14ac:dyDescent="0.25">
      <c r="B9154"/>
    </row>
    <row r="9155" spans="2:2" x14ac:dyDescent="0.25">
      <c r="B9155"/>
    </row>
    <row r="9156" spans="2:2" x14ac:dyDescent="0.25">
      <c r="B9156"/>
    </row>
    <row r="9157" spans="2:2" x14ac:dyDescent="0.25">
      <c r="B9157"/>
    </row>
    <row r="9158" spans="2:2" x14ac:dyDescent="0.25">
      <c r="B9158"/>
    </row>
    <row r="9159" spans="2:2" x14ac:dyDescent="0.25">
      <c r="B9159"/>
    </row>
    <row r="9160" spans="2:2" x14ac:dyDescent="0.25">
      <c r="B9160"/>
    </row>
    <row r="9161" spans="2:2" x14ac:dyDescent="0.25">
      <c r="B9161"/>
    </row>
    <row r="9162" spans="2:2" x14ac:dyDescent="0.25">
      <c r="B9162"/>
    </row>
    <row r="9163" spans="2:2" x14ac:dyDescent="0.25">
      <c r="B9163"/>
    </row>
    <row r="9164" spans="2:2" x14ac:dyDescent="0.25">
      <c r="B9164"/>
    </row>
    <row r="9165" spans="2:2" x14ac:dyDescent="0.25">
      <c r="B9165"/>
    </row>
    <row r="9166" spans="2:2" x14ac:dyDescent="0.25">
      <c r="B9166"/>
    </row>
    <row r="9167" spans="2:2" x14ac:dyDescent="0.25">
      <c r="B9167"/>
    </row>
    <row r="9168" spans="2:2" x14ac:dyDescent="0.25">
      <c r="B9168"/>
    </row>
    <row r="9169" spans="2:2" x14ac:dyDescent="0.25">
      <c r="B9169"/>
    </row>
    <row r="9170" spans="2:2" x14ac:dyDescent="0.25">
      <c r="B9170"/>
    </row>
    <row r="9171" spans="2:2" x14ac:dyDescent="0.25">
      <c r="B9171"/>
    </row>
    <row r="9172" spans="2:2" x14ac:dyDescent="0.25">
      <c r="B9172"/>
    </row>
    <row r="9173" spans="2:2" x14ac:dyDescent="0.25">
      <c r="B9173"/>
    </row>
    <row r="9174" spans="2:2" x14ac:dyDescent="0.25">
      <c r="B9174"/>
    </row>
    <row r="9175" spans="2:2" x14ac:dyDescent="0.25">
      <c r="B9175"/>
    </row>
    <row r="9176" spans="2:2" x14ac:dyDescent="0.25">
      <c r="B9176"/>
    </row>
    <row r="9177" spans="2:2" x14ac:dyDescent="0.25">
      <c r="B9177"/>
    </row>
    <row r="9178" spans="2:2" x14ac:dyDescent="0.25">
      <c r="B9178"/>
    </row>
    <row r="9179" spans="2:2" x14ac:dyDescent="0.25">
      <c r="B9179"/>
    </row>
    <row r="9180" spans="2:2" x14ac:dyDescent="0.25">
      <c r="B9180"/>
    </row>
    <row r="9181" spans="2:2" x14ac:dyDescent="0.25">
      <c r="B9181"/>
    </row>
    <row r="9182" spans="2:2" x14ac:dyDescent="0.25">
      <c r="B9182"/>
    </row>
    <row r="9183" spans="2:2" x14ac:dyDescent="0.25">
      <c r="B9183"/>
    </row>
    <row r="9184" spans="2:2" x14ac:dyDescent="0.25">
      <c r="B9184"/>
    </row>
    <row r="9185" spans="2:2" x14ac:dyDescent="0.25">
      <c r="B9185"/>
    </row>
    <row r="9186" spans="2:2" x14ac:dyDescent="0.25">
      <c r="B9186"/>
    </row>
    <row r="9187" spans="2:2" x14ac:dyDescent="0.25">
      <c r="B9187"/>
    </row>
    <row r="9188" spans="2:2" x14ac:dyDescent="0.25">
      <c r="B9188"/>
    </row>
    <row r="9189" spans="2:2" x14ac:dyDescent="0.25">
      <c r="B9189"/>
    </row>
    <row r="9190" spans="2:2" x14ac:dyDescent="0.25">
      <c r="B9190"/>
    </row>
    <row r="9191" spans="2:2" x14ac:dyDescent="0.25">
      <c r="B9191"/>
    </row>
    <row r="9192" spans="2:2" x14ac:dyDescent="0.25">
      <c r="B9192"/>
    </row>
    <row r="9193" spans="2:2" x14ac:dyDescent="0.25">
      <c r="B9193"/>
    </row>
    <row r="9194" spans="2:2" x14ac:dyDescent="0.25">
      <c r="B9194"/>
    </row>
    <row r="9195" spans="2:2" x14ac:dyDescent="0.25">
      <c r="B9195"/>
    </row>
    <row r="9196" spans="2:2" x14ac:dyDescent="0.25">
      <c r="B9196"/>
    </row>
    <row r="9197" spans="2:2" x14ac:dyDescent="0.25">
      <c r="B9197"/>
    </row>
    <row r="9198" spans="2:2" x14ac:dyDescent="0.25">
      <c r="B9198"/>
    </row>
    <row r="9199" spans="2:2" x14ac:dyDescent="0.25">
      <c r="B9199"/>
    </row>
    <row r="9200" spans="2:2" x14ac:dyDescent="0.25">
      <c r="B9200"/>
    </row>
    <row r="9201" spans="2:2" x14ac:dyDescent="0.25">
      <c r="B9201"/>
    </row>
    <row r="9202" spans="2:2" x14ac:dyDescent="0.25">
      <c r="B9202"/>
    </row>
    <row r="9203" spans="2:2" x14ac:dyDescent="0.25">
      <c r="B9203"/>
    </row>
    <row r="9204" spans="2:2" x14ac:dyDescent="0.25">
      <c r="B9204"/>
    </row>
    <row r="9205" spans="2:2" x14ac:dyDescent="0.25">
      <c r="B9205"/>
    </row>
    <row r="9206" spans="2:2" x14ac:dyDescent="0.25">
      <c r="B9206"/>
    </row>
    <row r="9207" spans="2:2" x14ac:dyDescent="0.25">
      <c r="B9207"/>
    </row>
    <row r="9208" spans="2:2" x14ac:dyDescent="0.25">
      <c r="B9208"/>
    </row>
    <row r="9209" spans="2:2" x14ac:dyDescent="0.25">
      <c r="B9209"/>
    </row>
    <row r="9210" spans="2:2" x14ac:dyDescent="0.25">
      <c r="B9210"/>
    </row>
    <row r="9211" spans="2:2" x14ac:dyDescent="0.25">
      <c r="B9211"/>
    </row>
    <row r="9212" spans="2:2" x14ac:dyDescent="0.25">
      <c r="B9212"/>
    </row>
    <row r="9213" spans="2:2" x14ac:dyDescent="0.25">
      <c r="B9213"/>
    </row>
    <row r="9214" spans="2:2" x14ac:dyDescent="0.25">
      <c r="B9214"/>
    </row>
    <row r="9215" spans="2:2" x14ac:dyDescent="0.25">
      <c r="B9215"/>
    </row>
    <row r="9216" spans="2:2" x14ac:dyDescent="0.25">
      <c r="B9216"/>
    </row>
    <row r="9217" spans="2:2" x14ac:dyDescent="0.25">
      <c r="B9217"/>
    </row>
    <row r="9218" spans="2:2" x14ac:dyDescent="0.25">
      <c r="B9218"/>
    </row>
    <row r="9219" spans="2:2" x14ac:dyDescent="0.25">
      <c r="B9219"/>
    </row>
    <row r="9220" spans="2:2" x14ac:dyDescent="0.25">
      <c r="B9220"/>
    </row>
    <row r="9221" spans="2:2" x14ac:dyDescent="0.25">
      <c r="B9221"/>
    </row>
    <row r="9222" spans="2:2" x14ac:dyDescent="0.25">
      <c r="B9222"/>
    </row>
    <row r="9223" spans="2:2" x14ac:dyDescent="0.25">
      <c r="B9223"/>
    </row>
    <row r="9224" spans="2:2" x14ac:dyDescent="0.25">
      <c r="B9224"/>
    </row>
    <row r="9225" spans="2:2" x14ac:dyDescent="0.25">
      <c r="B9225"/>
    </row>
    <row r="9226" spans="2:2" x14ac:dyDescent="0.25">
      <c r="B9226"/>
    </row>
    <row r="9227" spans="2:2" x14ac:dyDescent="0.25">
      <c r="B9227"/>
    </row>
    <row r="9228" spans="2:2" x14ac:dyDescent="0.25">
      <c r="B9228"/>
    </row>
    <row r="9229" spans="2:2" x14ac:dyDescent="0.25">
      <c r="B9229"/>
    </row>
    <row r="9230" spans="2:2" x14ac:dyDescent="0.25">
      <c r="B9230"/>
    </row>
    <row r="9231" spans="2:2" x14ac:dyDescent="0.25">
      <c r="B9231"/>
    </row>
    <row r="9232" spans="2:2" x14ac:dyDescent="0.25">
      <c r="B9232"/>
    </row>
    <row r="9233" spans="2:2" x14ac:dyDescent="0.25">
      <c r="B9233"/>
    </row>
    <row r="9234" spans="2:2" x14ac:dyDescent="0.25">
      <c r="B9234"/>
    </row>
    <row r="9235" spans="2:2" x14ac:dyDescent="0.25">
      <c r="B9235"/>
    </row>
    <row r="9236" spans="2:2" x14ac:dyDescent="0.25">
      <c r="B9236"/>
    </row>
    <row r="9237" spans="2:2" x14ac:dyDescent="0.25">
      <c r="B9237"/>
    </row>
    <row r="9238" spans="2:2" x14ac:dyDescent="0.25">
      <c r="B9238"/>
    </row>
    <row r="9239" spans="2:2" x14ac:dyDescent="0.25">
      <c r="B9239"/>
    </row>
    <row r="9240" spans="2:2" x14ac:dyDescent="0.25">
      <c r="B9240"/>
    </row>
    <row r="9241" spans="2:2" x14ac:dyDescent="0.25">
      <c r="B9241"/>
    </row>
    <row r="9242" spans="2:2" x14ac:dyDescent="0.25">
      <c r="B9242"/>
    </row>
    <row r="9243" spans="2:2" x14ac:dyDescent="0.25">
      <c r="B9243"/>
    </row>
    <row r="9244" spans="2:2" x14ac:dyDescent="0.25">
      <c r="B9244"/>
    </row>
    <row r="9245" spans="2:2" x14ac:dyDescent="0.25">
      <c r="B9245"/>
    </row>
    <row r="9246" spans="2:2" x14ac:dyDescent="0.25">
      <c r="B9246"/>
    </row>
    <row r="9247" spans="2:2" x14ac:dyDescent="0.25">
      <c r="B9247"/>
    </row>
    <row r="9248" spans="2:2" x14ac:dyDescent="0.25">
      <c r="B9248"/>
    </row>
    <row r="9249" spans="2:2" x14ac:dyDescent="0.25">
      <c r="B9249"/>
    </row>
    <row r="9250" spans="2:2" x14ac:dyDescent="0.25">
      <c r="B9250"/>
    </row>
    <row r="9251" spans="2:2" x14ac:dyDescent="0.25">
      <c r="B9251"/>
    </row>
    <row r="9252" spans="2:2" x14ac:dyDescent="0.25">
      <c r="B9252"/>
    </row>
    <row r="9253" spans="2:2" x14ac:dyDescent="0.25">
      <c r="B9253"/>
    </row>
    <row r="9254" spans="2:2" x14ac:dyDescent="0.25">
      <c r="B9254"/>
    </row>
    <row r="9255" spans="2:2" x14ac:dyDescent="0.25">
      <c r="B9255"/>
    </row>
    <row r="9256" spans="2:2" x14ac:dyDescent="0.25">
      <c r="B9256"/>
    </row>
    <row r="9257" spans="2:2" x14ac:dyDescent="0.25">
      <c r="B9257"/>
    </row>
    <row r="9258" spans="2:2" x14ac:dyDescent="0.25">
      <c r="B9258"/>
    </row>
    <row r="9259" spans="2:2" x14ac:dyDescent="0.25">
      <c r="B9259"/>
    </row>
    <row r="9260" spans="2:2" x14ac:dyDescent="0.25">
      <c r="B9260"/>
    </row>
    <row r="9261" spans="2:2" x14ac:dyDescent="0.25">
      <c r="B9261"/>
    </row>
    <row r="9262" spans="2:2" x14ac:dyDescent="0.25">
      <c r="B9262"/>
    </row>
    <row r="9263" spans="2:2" x14ac:dyDescent="0.25">
      <c r="B9263"/>
    </row>
    <row r="9264" spans="2:2" x14ac:dyDescent="0.25">
      <c r="B9264"/>
    </row>
    <row r="9265" spans="2:2" x14ac:dyDescent="0.25">
      <c r="B9265"/>
    </row>
    <row r="9266" spans="2:2" x14ac:dyDescent="0.25">
      <c r="B9266"/>
    </row>
    <row r="9267" spans="2:2" x14ac:dyDescent="0.25">
      <c r="B9267"/>
    </row>
    <row r="9268" spans="2:2" x14ac:dyDescent="0.25">
      <c r="B9268"/>
    </row>
    <row r="9269" spans="2:2" x14ac:dyDescent="0.25">
      <c r="B9269"/>
    </row>
    <row r="9270" spans="2:2" x14ac:dyDescent="0.25">
      <c r="B9270"/>
    </row>
    <row r="9271" spans="2:2" x14ac:dyDescent="0.25">
      <c r="B9271"/>
    </row>
    <row r="9272" spans="2:2" x14ac:dyDescent="0.25">
      <c r="B9272"/>
    </row>
    <row r="9273" spans="2:2" x14ac:dyDescent="0.25">
      <c r="B9273"/>
    </row>
    <row r="9274" spans="2:2" x14ac:dyDescent="0.25">
      <c r="B9274"/>
    </row>
    <row r="9275" spans="2:2" x14ac:dyDescent="0.25">
      <c r="B9275"/>
    </row>
    <row r="9276" spans="2:2" x14ac:dyDescent="0.25">
      <c r="B9276"/>
    </row>
    <row r="9277" spans="2:2" x14ac:dyDescent="0.25">
      <c r="B9277"/>
    </row>
    <row r="9278" spans="2:2" x14ac:dyDescent="0.25">
      <c r="B9278"/>
    </row>
    <row r="9279" spans="2:2" x14ac:dyDescent="0.25">
      <c r="B9279"/>
    </row>
    <row r="9280" spans="2:2" x14ac:dyDescent="0.25">
      <c r="B9280"/>
    </row>
    <row r="9281" spans="2:2" x14ac:dyDescent="0.25">
      <c r="B9281"/>
    </row>
    <row r="9282" spans="2:2" x14ac:dyDescent="0.25">
      <c r="B9282"/>
    </row>
    <row r="9283" spans="2:2" x14ac:dyDescent="0.25">
      <c r="B9283"/>
    </row>
    <row r="9284" spans="2:2" x14ac:dyDescent="0.25">
      <c r="B9284"/>
    </row>
    <row r="9285" spans="2:2" x14ac:dyDescent="0.25">
      <c r="B9285"/>
    </row>
    <row r="9286" spans="2:2" x14ac:dyDescent="0.25">
      <c r="B9286"/>
    </row>
    <row r="9287" spans="2:2" x14ac:dyDescent="0.25">
      <c r="B9287"/>
    </row>
    <row r="9288" spans="2:2" x14ac:dyDescent="0.25">
      <c r="B9288"/>
    </row>
    <row r="9289" spans="2:2" x14ac:dyDescent="0.25">
      <c r="B9289"/>
    </row>
    <row r="9290" spans="2:2" x14ac:dyDescent="0.25">
      <c r="B9290"/>
    </row>
    <row r="9291" spans="2:2" x14ac:dyDescent="0.25">
      <c r="B9291"/>
    </row>
    <row r="9292" spans="2:2" x14ac:dyDescent="0.25">
      <c r="B9292"/>
    </row>
    <row r="9293" spans="2:2" x14ac:dyDescent="0.25">
      <c r="B9293"/>
    </row>
    <row r="9294" spans="2:2" x14ac:dyDescent="0.25">
      <c r="B9294"/>
    </row>
    <row r="9295" spans="2:2" x14ac:dyDescent="0.25">
      <c r="B9295"/>
    </row>
    <row r="9296" spans="2:2" x14ac:dyDescent="0.25">
      <c r="B9296"/>
    </row>
    <row r="9297" spans="2:2" x14ac:dyDescent="0.25">
      <c r="B9297"/>
    </row>
    <row r="9298" spans="2:2" x14ac:dyDescent="0.25">
      <c r="B9298"/>
    </row>
    <row r="9299" spans="2:2" x14ac:dyDescent="0.25">
      <c r="B9299"/>
    </row>
    <row r="9300" spans="2:2" x14ac:dyDescent="0.25">
      <c r="B9300"/>
    </row>
    <row r="9301" spans="2:2" x14ac:dyDescent="0.25">
      <c r="B9301"/>
    </row>
    <row r="9302" spans="2:2" x14ac:dyDescent="0.25">
      <c r="B9302"/>
    </row>
    <row r="9303" spans="2:2" x14ac:dyDescent="0.25">
      <c r="B9303"/>
    </row>
    <row r="9304" spans="2:2" x14ac:dyDescent="0.25">
      <c r="B9304"/>
    </row>
    <row r="9305" spans="2:2" x14ac:dyDescent="0.25">
      <c r="B9305"/>
    </row>
    <row r="9306" spans="2:2" x14ac:dyDescent="0.25">
      <c r="B9306"/>
    </row>
    <row r="9307" spans="2:2" x14ac:dyDescent="0.25">
      <c r="B9307"/>
    </row>
    <row r="9308" spans="2:2" x14ac:dyDescent="0.25">
      <c r="B9308"/>
    </row>
    <row r="9309" spans="2:2" x14ac:dyDescent="0.25">
      <c r="B9309"/>
    </row>
    <row r="9310" spans="2:2" x14ac:dyDescent="0.25">
      <c r="B9310"/>
    </row>
    <row r="9311" spans="2:2" x14ac:dyDescent="0.25">
      <c r="B9311"/>
    </row>
    <row r="9312" spans="2:2" x14ac:dyDescent="0.25">
      <c r="B9312"/>
    </row>
    <row r="9313" spans="2:2" x14ac:dyDescent="0.25">
      <c r="B9313"/>
    </row>
    <row r="9314" spans="2:2" x14ac:dyDescent="0.25">
      <c r="B9314"/>
    </row>
    <row r="9315" spans="2:2" x14ac:dyDescent="0.25">
      <c r="B9315"/>
    </row>
    <row r="9316" spans="2:2" x14ac:dyDescent="0.25">
      <c r="B9316"/>
    </row>
    <row r="9317" spans="2:2" x14ac:dyDescent="0.25">
      <c r="B9317"/>
    </row>
    <row r="9318" spans="2:2" x14ac:dyDescent="0.25">
      <c r="B9318"/>
    </row>
    <row r="9319" spans="2:2" x14ac:dyDescent="0.25">
      <c r="B9319"/>
    </row>
    <row r="9320" spans="2:2" x14ac:dyDescent="0.25">
      <c r="B9320"/>
    </row>
    <row r="9321" spans="2:2" x14ac:dyDescent="0.25">
      <c r="B9321"/>
    </row>
    <row r="9322" spans="2:2" x14ac:dyDescent="0.25">
      <c r="B9322"/>
    </row>
    <row r="9323" spans="2:2" x14ac:dyDescent="0.25">
      <c r="B9323"/>
    </row>
    <row r="9324" spans="2:2" x14ac:dyDescent="0.25">
      <c r="B9324"/>
    </row>
    <row r="9325" spans="2:2" x14ac:dyDescent="0.25">
      <c r="B9325"/>
    </row>
    <row r="9326" spans="2:2" x14ac:dyDescent="0.25">
      <c r="B9326"/>
    </row>
    <row r="9327" spans="2:2" x14ac:dyDescent="0.25">
      <c r="B9327"/>
    </row>
    <row r="9328" spans="2:2" x14ac:dyDescent="0.25">
      <c r="B9328"/>
    </row>
    <row r="9329" spans="2:2" x14ac:dyDescent="0.25">
      <c r="B9329"/>
    </row>
    <row r="9330" spans="2:2" x14ac:dyDescent="0.25">
      <c r="B9330"/>
    </row>
    <row r="9331" spans="2:2" x14ac:dyDescent="0.25">
      <c r="B9331"/>
    </row>
    <row r="9332" spans="2:2" x14ac:dyDescent="0.25">
      <c r="B9332"/>
    </row>
    <row r="9333" spans="2:2" x14ac:dyDescent="0.25">
      <c r="B9333"/>
    </row>
    <row r="9334" spans="2:2" x14ac:dyDescent="0.25">
      <c r="B9334"/>
    </row>
    <row r="9335" spans="2:2" x14ac:dyDescent="0.25">
      <c r="B9335"/>
    </row>
    <row r="9336" spans="2:2" x14ac:dyDescent="0.25">
      <c r="B9336"/>
    </row>
  </sheetData>
  <pageMargins left="0.7" right="0.7" top="0.75" bottom="0.75" header="0.3" footer="0.3"/>
  <pageSetup orientation="portrait" horizontalDpi="300"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9 a c 4 c 5 c - 2 5 7 3 - 4 d d 9 - a 2 e d - 2 4 d 0 3 9 2 4 d 1 2 c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 2 9 . 9 9 9 9 9 9 9 9 9 9 9 9 9 9 6 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A g E A A A I B A a w 5 M Q c A A D A a S U R B V H h e 7 X 1 n e 1 z H l e b p g J y J R A C M A B j E n E V K F E V R 0 Z b t k d f 7 e D R r r + 1 9 b I 9 n d u Z H 7 C / Y X 7 A f 9 s M + 8 8 z M 7 n p l 2 Z I s M Y o 5 g S Q Y w I B E R I I A C C K j c + 9 5 T 1 V 1 3 2 5 0 A w 0 Q g I T G f Y H q q h v 6 9 g 3 1 3 n P q 1 K l T j j 9 9 e z V M N m z Y W B A 4 d W 7 D h o 0 F g O P z b 6 / Z E s q G j Q W C 4 / P z N q F s 2 F g o 2 C q f D R s L C J Z Q 1 2 0 J 9 T 3 B o e 2 b q K K k i O 5 0 O 2 h 3 t Y 8 c F K b e E S d l O k M 0 0 N t C 1 e v q q T A 7 T B 0 v 3 b S m 0 E s Z W V m 8 h 5 N 8 v i C d u X m P A s G g P p K N 7 w q O P 1 + w C f V d Y H 3 d Q d p a 7 q e e g U k K O b K o p j h A p x 5 l U j g c p o r 8 I G 0 u m y K v Z 4 o K C v L p w Y O H t G 3 b V g o E / J S Z m S X f D w Q C 5 P f 7 K T s 7 m 5 x O J z k c D i Y g M c H C 5 H Z n k M u d R d e a W m j g 5 Y j s b 2 N p Y B N q i Z B f t o m C V M w k C F I o F K I 3 N n g o 0 x 2 i c 8 2 Z z I I w H d 7 g I 6 c j T C 5 H S M h x 9 e p V O n z 4 s P 6 2 Q m d n F 5 P H Q V V V V R Q M B i g j I 5 M m x 8 c p r 6 C A x k Z H q a C w U I 7 t 8 3 k p O 7 e A 3 K z Q j / k y q K z A S f 6 Q i 7 6 5 d l s f y c Z i g Q l 1 w y b U I q F 0 z R Y 6 u C a b T j Y 5 p K K H w y F 6 p 3 5 K b w W P w j Q x M U G 5 u b l 6 T R T t 7 e 2 0 c e N G i B z 8 x 4 D 5 R j d v 3 K I d O 7 d R F q t 9 I C A w N T l J u X l 5 U h 7 1 O K k o J y z b 8 D s u l 4 s 8 U 1 O c O y m 3 s J S + u n x L 9 r O x s H D 8 + a J N q I V G c d U B m p g K 0 z t 1 E 9 T Y 7 a S Q d 5 g y p j p p 8 + b N s h 0 V 3 O P x c G V n y e H 3 0 U D / A K 3 f s J 7 6 + / t p d H S M q q u r W L X L Z L J N 0 r N n z 1 i F c 1 N 9 f V 2 E O P H A 8 U B Y k I Y f K T 0 d c l F Z 5 r C Q F d I M G G U J V s g S D I C q G A g E + T c y 6 O q T b v J z 2 c b C w P E X m 1 A L h v z K A 5 T n 8 n P b a I o u t G a I W u d i N S 4 U C t O j R 4 9 o 6 9 Y t 5 P V 6 q a O j Q 8 g F M o F U I E w w G K T m J y 2 0 9 b U t + m g K e D j P e p / J 9 s e T t Z T l D t P G 0 h D l Z Y a p o S t D 9 j m x C e 0 t D + V o S e f 3 + S i D C d n S M 0 6 r c n x U W l o q 6 w F p a 3 E C 2 Q p Y V Q Q J M z I y 6 P z d Z h q f 9 O i 9 b M w X N q E W A L k V B 1 j i B K X S u x x B O l b r E a m B N D Y 2 R j k 5 O d T c 3 E J b t r C E 4 s p 8 9 l o z b a r O p c H B A a p a v Z p 6 m D D 7 9 u 2 h n p 4 e 6 u r q 4 b b T I T n u x P g E + Z h 0 I 6 F S a h l U 5 E m E o 3 U + c o V 9 F G Y p l Z W d L e v w 2 0 I c T 4 A u d + R J G X h / i 1 d y s 4 w c R g 0 Q C 1 L x 7 O 3 H N O l R + 9 i Y O 5 h Q N 2 1 C z R M F V f t p c j I k F j e o X N n u I E s l r 1 R m A H l b a x s V V N Z T a V 6 I n F y H m / s C 1 D G c q 9 p F v m E 6 v D F I P p Y o P b 1 9 V F e 7 g c b H x 6 m i o k K + D z x 9 4 W I y u f X S z M j L C F K V s 1 U k X l F R A e X n F 9 D U 1 C R d 6 S m T 7 T D F l + e H p I x z 9 n p 9 N B n K o b I C l l J u Z S k U Y m V l 0 x d X G p V 4 t D E n O L 6 4 Z B N q r n C 6 s 8 i Z v 4 O J 4 G c i B S P S 6 F 1 W v Q C U 7 z / L I N b 0 q H / M S Q X Z I Z r 0 O u j 4 J v X m 9 w c d d L E t k 4 K q b t O 7 m z 3 0 4 s U L k W a Q F m v W 1 L D E 8 9 L w 8 A i N Z q y n o Q k n 7 V 3 j o y x X m F x x X f E + P l Z D Z w Z N + J T E C f m n q C r c R D t 2 b B e C N N 5 p p N 1 7 d t O p J 9 m y D M F 0 o h 7 t N 6 I H 9 5 t o O + 9 3 r S N T r I x G W i G B l A 5 3 N n 1 9 1 b Y M z g U 2 o e a I n P L 9 o t 4 Z q Q T y F G f 7 q W C q S S R N f k k V N Y 8 p Q w B e 8 R U s E Z 6 P w 1 g Q x V u 1 X h p k k j x 6 n i F C o M j f R g e 3 V 8 s 2 V H y D + r I A b V g V 0 E t z A 8 4 L R o 6 h F 0 P 0 2 r b X Z N 3 g h I v u 9 C j V E a p f S 0 s r r V u 3 l i 5 e v E z H j x 9 j Q o 8 z i V 9 S b W 2 t k A v S K u z K o r M N 9 + V 4 N m Y H E 6 r B v l M p A M Y D Z + E e M S S A S C f q J y O V D P m D v g x 6 N q q I Y 9 Z D v Y L k m N T S w w q s s d 7 4 b Z V + G p x 0 U n 0 p t 3 m e q s 5 b G C B A v v n g V n c m b V 0 1 T A 6 W N j d v 3 K T N m z d J W + 5 6 n 1 I n 3 X y q x + s g q a L n 1 s L t v P p N 9 b J u a G i I y s r K R F r B a O F l S f j t 7 Y d 6 T x v J 4 P j i s k 2 o 2 V C w e i + 3 b a J t p a P r h q U B b 4 g T l S p Q / X Q x D u 9 s g s W P q L E 3 g w b i J B Y A 7 4 i d 1 X 4 6 z c c q z Q 3 R C y Y X 2 l x Q G 9 E u y 8 0 M 0 5 n m b D m O o U D P i I t e 8 n 5 T X V e o s K i Q S k t X 0 c u X w z T A k u n l y A i t X r 2 a A q y W V m 0 9 Q u u K l W n c K g G B 9 1 j d B K z E 6 u 7 u p r V r 1 9 L N O 4 9 p 2 + a 1 L L W G W Z K t Y 5 K 9 p M b u I b 2 X j U R w f G k T a k Z k l + 3 j h n 0 g Q q Z D q w f E H c i Q 6 W J b F n k C q v P U A J I l P N J K x / a u o b t M o P 4 E B E q G d S V B J p y T f H z M 3 K w Q j X m m + y + D X D n 8 G y B d X f E E b a y I P f 4 L V v N A L o N L r N I d e e O w S B u D C 3 z e X v 6 N i e c P 6 d 2 9 5 d K 5 D B X R 9 F u J x R I q H 1 / X g w d N V M 7 S a i 2 r h z j 2 X Z t U S c G E u m U T K g k y S v a S 1 + u X y g U y w e h g J Q 7 e 9 l j e y G p a H S c D U x m B e I m w 0 N h c O k n D 3 Q 9 o 1 + 6 d e g 1 R X 9 9 z q q y E a q e M E M C F C 5 f o r b f e V A u z A O b 7 N W v W S H l g Y I D y 8 v L E A w O e F l j e s m U L n b n d T E G + J z Z i 4 R T 9 w U 7 T k q t o L 3 k 8 v q h k W u f l d o m b O o d d Q p J T T 7 K 4 f e M R l c l K J g A V G l h s M n k 9 k / Q v / + O / C 5 n g e f H n v 3 w p H c e r V 1 e K C g c y B X S d t 2 h 0 s 6 K m p o a 6 u r q k j O N B e n X z 8 t O n H b R + / Q b x t D i x d x M V F + Z O u 2 8 r P T m + u m J L q H j A + A C T O C Q N J J B J 7 3 L 7 J c B 3 6 8 r F i 0 n f 9 s o U v U 3 K U 1 M e 8 l G O V O 5 + V u O e D k 3 v T 8 I x T W W H 8 B v 1 O O j c g 3 H K K 4 x 6 N y R D N q t 9 G z L b W U 2 r 5 N + a E u f Z l y + V l a 6 q a r X e K w p 0 L m N f 9 E + l A l w / z t 1 I W 5 R B X B x n 7 9 4 9 Y l q / 1 / 6 M + o f H Z L s N I d R t m 1 A W O A t 3 R 8 n E k g k 3 B 2 Q y j X e U 8 Y a G 5 S s R s P 3 W r T t S + f b u 3 S 2 5 A d p F j / r R p o q 2 Z c x x D S A N 0 f g v K 4 s S a s r v o J y M 6 Y / p 3 L n z N D k 5 S T / 8 4 U f U 2 9 t L 5 e X l k f P C O d 6 + 1 U i H X j 8 g y w Y 4 P q Q O L H 6 z 4 S K r i U f 5 x W G 9 B g w S e d r R Q b U b N 5 L T p f q r F K n G 9 R 4 r G 4 6 v r t q E M n A W Q D L 5 I m 0 m B S W Z A K w z F r C Z 0 M 1 t k M q K i q S k m w k g C C o p r I j J c P V p F h 3 e 4 J V + I 6 / X I / v C W L B x 4 w a 9 R x T w v A C B j D 8 f r u H x o 8 d U U 7 u d C r N n b w O h m w D D R J h V o t U A l y 9 d o T e P v i F G j J 6 e X n r 9 9 U P U 0 N J N o 5 O 2 y 5 J N K A 0 X q 3 l w x b G S K d s d o j c 3 q k o C r 4 X C w o K Y t 3 U i Q E L B z F x S U q L X z A 2 o / H 5 / g N U y N Q w j G d C 3 h b 6 k T J f y N L d a 8 B I B a h o 8 2 a E S H j x y l K 5 3 5 / O 1 O K d J S C t g C U Q / G I g j 7 l C a V D g G r g / 3 A s c Q f 8 X s L L r e 2 k c h 6 K 0 r G I 6 / 2 o S i j J I 9 L B l 8 5 K Q A q 2 W K F F Y 1 D 2 5 B p g L N B l R u t J 3 y 8 q a P c U o F 8 A K H h M I 4 p 5 m A D u M r u g N 4 J l I k A t p B L V 0 v q C 9 c J 8 u z f T 9 C K A b I h G 4 D k V p M L 4 w i t p 7 r x a Y O X V q Z 4 N c a K s n K T T n l e 5 g A 8 M k L T S M T x i O h H b F q 1 a q U y A S g w s 2 X T A B U z l R U R Q z f M J i r N R H D 5 n d s q o l Y J / H 9 l 1 P J J R z I B B J 2 d H a y C g n C m / M L y 7 n C q w L A P T q y B e b 2 6 f d 5 p a Q V b T b P L a l h 0 q h h F y C U I R O 8 E V p a W y k 3 N 0 f a C n N B c 3 O r L s 0 P I F S q 5 I V T r c G 9 3 r m 3 1 9 B / d l S r t A 1 d m R F i g q r 3 + 2 K P B x L 6 W C V e u 1 b 1 T x k 6 4 3 5 1 d H R K 3 v f 8 u Z z 7 o f q q h P d 7 J a S Z F e 8 0 x 6 S / N M b J F Q m S 6 W l 7 G 9 X V 1 u q 9 U g e O U 1 N j H G P n B 0 j F V A m F v e C y B M A B l 0 9 / z s i O s x 6 C V H B / a n 7 U R K 1 x w 0 Z A J l g P B f r H b t 5 o 4 B N R n i I V 5 e X 0 8 O E j L N K 6 0 t R M 8 + k G J 5 q Z K / H P V b h b K g d I g F G 1 h k z A K m 4 v w b A w V 8 A w 0 N r a J m m + Q H / S b O g e d p E Z t b 6 r W l d w x u n m b H o y k N r Y K S s w V D 8 w 2 K S X h B 9 0 b G c p P e 4 L C s H g o Y 6 h J v f u 3 Y 9 R R 3 H P 0 O b b t X O H l J G 2 b X t N X g j l h T m W u 7 2 C / r 6 + 3 j i P 9 9 r y R n Z J H Y 1 P Z g m h T E W A W 1 F D w y 0 x L 6 9 f v 4 4 G B w f J 5 X Z T S X G x / l b q a G p 6 J A 3 5 9 e v X U k V l J T X e u S v 9 P n A H Q o f r T B L o 8 u W r 9 M Y b s d G O r E D H L 9 o 7 B V l h W p W r H H b b B 4 g 6 x v L 1 H k y Q e s + 0 c V O p 4 E b D X T q 4 f 5 f 0 l 4 2 P v h C X o w s d R X o r J H C Q X x p R v 0 H T K d 3 W 2 k 5 1 9 U q i m 2 t D m w t D / 1 e a M + 2 K J F Q 4 d 6 e Y p 4 2 q B z L d 4 U q / e 8 8 u U W V A J g x d g I E B F a Q 4 R V I h E M r I 8 I g 4 k Q I 4 P i o 8 K h c C p O C 3 n j / v 5 / R c 3 u S J j A 9 n T p + j 0 r J S y m A y u z P c 4 q V g J a A 5 5 + v X b 1 D v s z 5 6 5 / j b U t H R G T 1 e c p S / k 0 m 7 a / x U n j e / w C v X r l 1 n 4 l d y m y l L v N U B e L z D 0 z 0 R 9 t T 4 q C x P n R M k N M 4 V C d c 9 w v d j 8 O U I v Q j M v X 2 3 X O H 4 5 v r d F U U o V 9 F O M Z E b Q 0 R + V o h e X 6 c a 5 q g U Q G M j k 2 s 3 k 4 s B U i E i K 7 y t k w H H M Z I l v j 8 I x E V n r b V f C r + D 4 7 Y 0 t 9 L O X T t i v B a + + e Y U f f D B e 3 p p b r B a + + Z q S k 8 E d G I b J 1 n c G b S t E m H f 6 m H x 5 D D h 0 E A o 9 E c h W M y j R 4 9 p K i f 5 v U s 3 r D g r n 8 c T N U I A I F N b W 3 t k G d j J b Q I D E C G T J Q m k S i I 8 Y y k B b 4 S j R 9 9 I 2 L k K L 4 a b N 2 N j 4 K H C w R R / 6 P W D 0 p l 8 8 u Q p 6 R y 9 c 6 e R C v K j q t t c k e G K X s O 5 l u y I J W 6 + e P y k R Z f U 7 U u G W 3 3 F k g x E W v E 1 4 n 7 U 1 d f R 5 n J + Y c Q 9 h 3 R N K 8 r K 5 8 j f q S R T O K r q o S J v r N 2 o 9 1 A S J Z 4 Y R U V F N D A w S C M j o 3 q N w q V L V 8 S z 2 8 S 7 S w S Q J 5 F L k E F x c R G 9 / / 5 7 s h + G o 2 P c 0 n y x b 4 1 P l 5 S X e T K J k g q g s q 2 p j l o s H 8 a Z 0 e M B a y P u 6 R i 3 8 Q C U c U 0 g 1 t j o y n G e X T G E c m c X c T t D S y d u F O y q 8 o n h A I T i p 6 / 3 4 r f y 4 y e 6 F A s E P Y E H A z o 2 4 c b T 2 d l J b 7 5 5 R C r N T I A Z H E F X Z s N M v n u p A o a K M q 7 Y u E a D 6 5 2 z H x e W O l g 1 + w c G 5 N r O n T 1 P 4 7 x u 0 + Z N e g + i H j 2 8 P x k w g U H 3 s J v u P Y s S D y 8 m J L R B s y d X h n F i x Z j N g + 5 1 I p 2 M a l e c 7 R U P g C r L W x h Q A / M S A w 1 1 O I t u 2 l Q v Q 8 J T g c Q Z 1 7 H y Z g I s j o l U x r k A 1 1 b t 7 q F S Z 1 Q 9 R U h m j A A G 8 B u Q P F Z c u n R Z 7 g u k L N q J s H D C Q 7 2 Y p b I 5 n 6 s d M 7 t B G T z q d 0 e i L x m I l O J a V l 6 + y v I 0 0 v d v R b S h n C x Z I t J J C B U W K 5 o g r q E x k 1 M r L G 6 Y C W M u M G 4 5 s w E V H R L w V f D 5 n / 7 M 6 m k x 7 d 8 c e w 2 N v Z k 0 M e V n l X V E 2 n s w i N x t v E e 3 b 9 9 h y b t N y A T y o P J D U q J z 1 g C G j n E v b m T q a B m M S j M c E w 6 0 2 V l Z 5 M F M I H H P J t 3 S i l D 5 w j l b Y 6 S T 0 f D M s g H G P 1 l V L x M 3 z 4 q y s m i s h t k A K x l M 0 L M B 7 T a c n x n I N x / g Z V F b X 0 d Z W e r 8 E d f C i r M P g 9 L H B v U L L w 2 M 8 s U g Q R A w H v v 2 7 6 O 7 b c M x V s O 5 o P 1 F 9 M V g J B S i L w 0 G Z 7 8 X y x 1 M q A Q 0 S 7 O E C c m E P F o 6 W b 0 L r H j O b S r A j K x F 5 y g C m R i g r b F p U 7 R d M R N g x E A F z p / F a o c z O n P m n E i J V A b 9 J Q M k z 8 Y N 6 4 W c u F Y M u 0 D H r 0 E B E 2 e 2 9 p 4 B j B n 9 g e k j f u c C e H J E f k + k F J d Z U h U j 9 F O C Z 5 Q u C U Y Y X G / a J n f R 9 o h 0 E j r x h 9 s 3 E N N w R 9 s C n a 9 Q i Q a 5 v W G C S 2 L 9 1 M Q Y V / i z d O v W L V l O R Y r A w R V U S Y U g I 8 P D d P T o m 6 + s 7 r l c G X T + / E U 6 f f q s x H 5 o a m q i / v t / o Q M V f b L d P 0 s / L 7 9 z p P N 2 v l I p H m d b V L t L V D 7 8 4 W E w M B u J 9 f m k X T r V c B / 1 L G 0 R y N p G z p C H J r z K x W h 8 5 A X 9 z Y F c m X 8 J Z n B 4 N h w 8 d F C G c 6 O / a W j S T a V 5 Q e l g R U c t J i o r K Y w S A + R E i r f K 4 d i m 0 q D d B E O E 6 e i c C Z 9 9 9 j l 9 8 s l P 9 N L 8 g Q G Q I G X 8 w E R I L o z P u j e 8 h n I z Q 3 R 4 f d S 0 D i A 4 J 4 J 0 L g b Q u Y z 7 g h e R l 1 8 y p x 4 6 K O D z 0 M b q + X l x L A e k t c r n y s i T x v 4 k 1 y G R U J x A J r x B M D 8 S T O H H 3 n 6 L J U k 2 Z a E D t j t L y A R z O r w V o K 5 d v X i e 9 1 Z o a L g t o 1 7 H u J L C P e n m z Q Y J Z 4 y E h v y 3 5 y 7 Q q V N n h U z / 9 m + f 0 f O h C f 3 N x E B l 3 1 R f L + c 1 V 1 i t d V B F r 1 y 5 K s N N 4 o F r w D x Q O 4 u 7 q b d X q b T o o 4 I k Q l o s M g G R f j B + 0 d z s y p K n g u f S 0 Q N C T X 9 e 6 Z B c v / 6 H f / p v M S I r j R L l b u I 2 h b L u G d T k T / J y U A w G 1 d U q n j i A O l 2 Z 5 x U X o t d e 2 6 r X K o m E a W W g v q H C w s M h l 8 u Q U H D L Q Q M f Q + P R w b u B 2 z C 1 t R v F R w / T e 4 6 P v p T 1 y Y B j w K w O S T Y X g 8 R f v / q a 3 P w b G C m L 3 4 K a 9 4 M f f M j X 7 K C W F + 6 Y t h O A 3 0 E 4 5 r f 2 r q X z T w s T R l 9 K h A 2 l f h q e m r + h B N i 4 S j k g V + b 7 q G 0 Q M z k i a G i Q S o v T U / V L a y u f z 6 e k k g G I 1 P e 8 T 4 Z I I L I q y K L a O + p m g E x w I b I C k 6 Q 1 3 r 0 v l d Y 6 c Z l p 8 6 A S x z u 5 4 r g w c M B Z d i Z g P x z n 7 r 3 7 e k 1 q 2 L N 3 j 3 h Y 4 L u Q c j u 2 q 7 B l A G K j x w O d 0 X D 8 x U R v 1 p d L I m B w p c H T F 6 8 u v T p f 6 v u k P / G X z k h r l Q 8 V 1 q h 6 S I 6 R J 1 R Q U M Q k c N L z 5 w P i t D o 4 p N x i 4 K t 3 7 N h R + Q 6 8 J 9 B X A 8 f O p 0 + f 0 k 9 + 8 j H V 1 k X d k 2 b D G S Y f V M b h l z O P q X r 8 p F k N r + c y i I 2 2 x p d f f i U h w Q z M u U M N h e F E n H X 9 A R l a c f L k G X k J x H d O x w M S F G p o P n / n / a 3 q B Q I 3 p Q O c 0 M 6 x J j H C L S C a E 0 w U x 0 + C W t o x 7 i v 2 e a V D S l s J l V n y m r y N u T r q N X y 5 v K 6 / v 0 + C j B w 8 u F + m x J y a G J H Q w z 3 d q h L D G I E A J H l 5 + V J p T X C S F o u j 6 E y A 2 X r f / r 3 U 1 P S Q t r H k w H I 8 M E 4 I l r i 1 a 2 p E H Y N n O 8 z s G M D 3 4 Y c f M G m G 6 e z Z b 0 U q g m h / / O O f 5 F z Q b s N + a 9 b W i L r 3 5 p u H x Z E 3 F Q u h q K z 5 e T T J 7 S 0 Q B 2 p h c Z x q u F j A g M g o U P H Q j p t 7 u 3 E 5 I G 3 N 5 v w y l z e 7 h U + C + k 2 Y 5 9 Y X q e i T k 1 M y 9 q l m T b W Y n b E e L k Z o y E M 1 h N o G S f b h R x / I / r P h y p V r I n X a 2 5 8 K Y a w R g U C O k 9 + c F t W r o q J c C A 3 g N 7 D N z H m 7 n Y n 4 z j t v 0 7 v v v i P f / 9 n P P h F C o c 2 G a W k M s A 2 d p q k C r k X 9 / Q P U w x L Q 4 0 k 8 M h i 3 b G E R p s c D S k o h h o X i E 4 Z 3 x D 6 v d E l p K 6 E C g e g Q D Z M D T X 1 u 3 u a P O M E i Q i s q J j w a o P I h L o I B 2 l l o f z x 6 9 C T h Y M B 4 I M D l o U M H + M Y 6 6 O O P f 0 C X W B 1 D A x y S E q r a y Z O n 6 d j x t 8 T 7 3 G p S h 2 F j 1 a o S H T t v 5 n a X A a Q V C G 8 k a K r A b 1 d X V Y k p / f P P v 6 C h o R f S / 2 a A e a U W H P r + i w e F e R S c L z x 5 v 3 u k b R t K 1 D 1 + Y l Y y o d w 7 H J a 3 P S q v b I t 7 q p A u w M P n G U I M V P T y 8 p k H y J n f a G 9 7 G k M U S B 1 E a X 3 A 6 l 8 m k x Y k g 3 k + E T B E B C G V b 9 x o E D P 4 b I A 0 g + k c Y Z v n C l w X S I y 2 Y W 5 u H t 1 s i E 7 7 O V M 4 s b k j e m / H t D + g W Y O 8 r R 3 n P v 3 Z L e f k O H P n Y W y N S g O 4 c 8 t p d L J Q K p w h F m B y j I O C 8 Q H t J V R i A 8 x r C 3 U P 6 H r p p H x 6 I Y 1 5 S A J D t H g g B H J r a y v V 1 F R L b H H T 4 Y u 2 D v q 3 Z n M 9 i g f O F / M 5 I X x Z K t 7 n U O G C w U B k X q e 5 o r f 3 G V V r o 8 b j / g z q i m n v v B r C e t w Z z i / o h 6 e 7 j w 6 v G a O z j 4 n 8 P g + F / B 7 a t S O 9 R v O K B p 5 u K e w q l Q d p C B S P r 6 9 3 K 6 8 C l l R W N D c 3 6 x I 8 p j P p 7 t 3 7 N D Y V p N b h A r r U P n 0 I A 9 Q 4 t G E O H T o o 8 R c M m Y y K N 1 c y A S D R 3 n 1 7 6 C 9 / / k K s f r M B b T F Y + p J d 6 0 z A d w y Z g I U k U w Q 4 L / n H 8 1 C / a c 4 V w + Q T P b / l n N J S 5 U M 9 n K m C u U s 2 S a P 4 8 J H X x e B g g M p p E O T t 3 s o T d H e w j E Y C B T I D B o a V W 4 H Z L c x w D 2 v H L E j R 1 a n m V 7 I C R I N F E a G d D b A O h p A B b h M 1 P W i i L 7 / 8 K 1 2 8 c F m C r Z j 9 r F I 2 H t g G A 8 a X X / x 1 x m t O B K h + B i N T 0 f L C Q c X r w x / + 8 W E 8 + G W 9 n G / s s 1 v u y X G 2 8 d H c n s I y g D 9 j i z S 6 V U V E U u v j K x z M x 9 j n X G u u E G x 0 q I / + 5 v V i O p s k w g + A 7 + A o / a M O G h 8 b o b q a x M P f E c L 5 j T e P x K h t W A c S o z P 2 2 r U b I t V A a I Q b Q 5 s I E s 1 a y U E o S E m o o l A f 3 3 7 7 r c h 2 n D e + e 7 f x P l W u r i B P K I t 6 2 h / S 1 q 2 b Z X Y Q s x 9 G 4 k J y I m H 2 Q R h f E q m S C + U U a w X u d 4 h V 6 2 A Q 6 h 4 n q H 1 + L 6 t 7 X p V 7 p 2 j / n v Q a 0 p G W h P K 6 N s t b H 5 U O y S C e U K 8 K D O / A M A m 3 c / p x U d l R m T H + C N a / q Y l J G h k d E 0 u i F V D r U r E g Y i j 9 t 9 + e F 1 U V l 1 F a W i J S 8 V l v H / 3 g h x + K H + L B t T 7 Z 7 / q 1 6 5 R f k M 8 k L W T S V s g 9 g M F k / 4 F 9 + m i x g J f 5 Q n c L q X u N 9 h M T i s m E B E L 5 m U g B v 0 / a U C D U g b 2 v N k z k + w b H u c b H C 3 w r v 3 t M O e v F w g Z X I 3 S i K i g d f i G x u i B I w x 5 n J D 5 4 P C A R 0 B + 1 f / 8 + M Z 8 P D P R H w n L N B 5 B Y s A Z a O 3 K x D h I H q m f f m E v O C U C F B l k h m b 5 g d f C j j 9 5 P 6 C 9 4 r S O T x r y z G z / m C v y + k l A B R S a T W D o h j A A I F f A x o X a v l s G H 6 Y L 0 u R I L z M P k / w i s 5 Y U C K v B o x 1 W 6 c v m q t H 0 w U P D r v 5 6 k b 7 4 + K W 5 L q M w l J c V S k R 8 2 P Z S 5 a 1 8 F I M 6 j R 8 p w Y i 4 H / o X d 3 T 1 S r t R x z g G o f M Z I g n u R i E w N 3 Y t D p g j M c 5 C X W b S M 9 W p z m J 4 P p N f M h 2 k Z U w I P a q l w / P B 2 2 r F z O + 3 b t 5 d O n D j O b 1 s H V V W v p r q 6 W q n U x q M d 0 s r a P p o r o D q d O X + T a m s 3 k D / o o N t M B g R E g d + h M e k n O 3 z 8 / Y D Q R p v p 5 e T i v k 8 j J O I f l H O w l I 1 J f a B v c N r z W 8 4 J o / 3 T 7 m 8 p M T w 0 K J U d k g h 4 / / 1 3 p U 8 I h g Q M a 0 c n M p D K Y M O Z c P b M t / S T H x 7 n 4 + R I Q M v q w i A 1 D 7 j p 1 N n L V F 0 T H Y a S G F F C + Z i M y c I q L y i E N F H i R M o i r T j X x A o E Y T p P n 7 + 0 V P m W E p B A M D w Y n z 1 I I V j m 4 I B r g L j j a 9 f N v + 2 E D m q 4 S B n j B e J c Y P 6 m r v 4 J O v 7 W I X 6 M M 8 P P v 2 9 w v n V 6 f 9 p i I C G Z k E c k l C r 7 M K 1 + G i E 9 w 4 g t E e r L p o 8 9 A u D J j o 5 d g 9 6 e X p Z W 0 V k s 5 o p g M E Q V l e V i N U T 6 q n G S x s d e S i N / a H L 2 z l h M O g A s h m k 8 E W I I Z C 0 L m c x 6 5 C G R Z A m f 4 T J N L K E S r F 3 2 a W n Q Z g m X B R g T v Z I k 6 j w k + l H Z K h k Q O F + M j I 7 Q 4 8 f N I v k y M z F K N 4 s l Y i 5 l 5 + R T r n N C J j f A W K l k Q B C Y z x p m n 3 d q o R B L J E O m + L L a R 0 1 y H f / 8 l m 9 K S 9 e j p Q K / c C O A B w R i n d + 6 d Z v u c g V H R y 0 I B k 9 u M 0 w D M 7 f P F V D 3 H t x v o p 0 7 t 8 t A Q c T d y 8 7 J p Q w m F m Z e R 3 s N Y 6 L 6 + p 5 T b 2 + f V N J 4 3 B q s o v y C + c 1 K P 1 c Y q W M I Y 5 V K E l P e E I t z e Q F x O f 7 5 L e e U l i p f I m v a 9 D U L A 6 N G v R g c o i N H X h d r 3 4 G D B 8 j t V q p Y p g 4 8 i X q e a 5 l o O l W g z w m R m W D k w E w f u D Z M d F a S E 6 L j 9 U o q w Z y O e B b F x Y V 0 6 e I V G h u L m q K X S s 0 D I i Q S A s W S x 5 q D W G r C h h D V 1 q 6 O e X b L P a W t U Q I V L 4 Z Y l u J C 4 + T j T P J 4 P S J N A O P a I 9 J J O 8 g m 4 H j K m H B V U B G r j A h k a Y 6 9 f 2 1 s O D A A l s T 9 B / b K s H 2 r h 8 j S A R J J S Z 6 I Z B I S q f U i p W S b S U E q K 0 8 + c 8 l y R F q 2 o R J J K L V t c Y A Y F a P F b 0 m f E K Y D P X X q j A w A x E R t x n n 2 V Y B B h N e u X q c t W 7 f o N c m B o e 6 Y z O D U y T N 0 Z i l H 5 o h k i k o p J Y V 0 z u Q x u U g o L I s X S 0 h 7 f c Q + v + W c 0 r I N J U m T K j G 5 F g e T 3 p C o X v D + h h l 9 p l k P 5 4 I x K q U 9 B 9 9 M + V o w h u v 9 D 9 4 l Z 8 Z S q X t M I s m Q g 1 C K O B F J Z C n H S q i Q x G C I P L N 0 S B c e t C z h a 2 x p M B H a Q D 5 / Q D p c z R s T M P l i Y f x F F + W N 3 0 X 9 o q z s L H n 7 I j Y F g r C k 4 g C b D C 9 G v f S g y 0 f H t i v j R i p Y D I f X Z B B y 4 I 9 z G U z I 9 1 3 5 8 K E M H 7 6 A O M R i g G H A p x 1 j t X P s h x 8 m d t h d r m B C t a Y d o Q r y a q j r p Z o 4 e S k J B W B 4 h x W o X F D / z C w c G N 4 O x 9 2 s L I R q T m 1 y A K i O / / P f z 9 F v P z 2 R s p T C p Z 5 e C o 8 I B o Z o 4 N 6 K G s d l R S q d A l F P c x A K Q z d U g n P s J H 3 0 0 S F 9 l P R A W q p 8 O S 4 V 6 G Q p 1 T 2 D y 3 E j e + G U i j 4 k e U t z x c L 8 U i B T b 2 8 P f f 3 1 K b 3 X z H D z M T 7 9 y W F q b B 7 U a 2 b H U l + 6 U f O M 9 S 5 e z Y u 0 p S S h / R R E x 1 3 C 5 7 e c U 1 q a z Q c w z e d 3 h E k / T i I W m D o U F r + R k T G q r 6 8 V y V R f X 0 / r 1 q b m j o T v + r w + u v T t a f K z K v v g m T s y l + 1 3 B S P 5 I + T R h I H l L p Y 4 u i x q o C K S k m Q I 1 p m Z 8 P k t 5 5 S m n h I O e b C Q U F Y p t R Q S K z 6 u O A A p h W E W C E t m D f Z S X F I k l W 0 m N H c N U 8 9 Q Q D p 1 f / e r n 1 J n Z w e V h D s p x z 1 7 v I n F h S Y U N 9 Q i F j x N n h j J x M 9 B k c w Q S S W s O 3 o M 7 a f Y 5 7 b c U 9 r 2 Q 4 X D I J Q q L 6 X q N z S H I R F w I 7 L G x E s E z + Q 4 1 d c U i I E D l s O 6 u j o h J 2 b + Q J y / z r 7 k 3 z f z X C 0 K u I 0 W l U q a Q B F J p c g T J Z V J h l S q f T W X I J 3 L B W k b O d b J T x w P 8 b t A Z B q X W Q C J h S C a A I w X i b A q f z p B Q a z X X z 8 k n b w 3 m p M P 0 K v I H K K h Z 6 1 6 a W E h 5 h 2 t 8 h n C C I G C 0 e U I g T S J l H R C a D c l o R I 9 t + W e 0 l Z C r c o b p D A / w H j p F L e 4 K J i L L R H D 1 G / c u C m x 0 D H H F E b 6 A u Z l g E C W i U z u s B b u 2 b O L i s o 3 y D E Q O 9 C k + / f v y 6 h h G E J W V d X p b 7 w 6 I u 0 m Q x 5 N G i O d Y g i k k 6 h 7 I J L e 1 5 j U c 7 J j H Y v T B Y 5 L D 9 s X 3 5 b 8 H a F v u I i c b v j S 6 X B W n A C T L y b i z e e z o b W l l T Z s 3 C A x I h r v 3 B X j w + Y t m 6 Q C I r w Z X g w Y d 2 W A k M 2 4 j j + e e k A / O r Z Z S I e 5 p i C 1 V q 0 q j a h T q f r y Z W e E y Z P A o G K F E A l / m l R C D k M Y q H E o S 9 8 T k j G V K 7 O 5 m M o l 0 p H q f / r k p 8 f 0 U d M L a S u h B H h r 8 s N e a q R K J l R M T B + K s V M T k 5 N C B r g Z v f / B e / T D j z + i y s o K m a U D + 8 H 0 b s X 1 6 z f x n u B t A Q k V j e E h + C 4 m P r C 2 T e J n g 0 + G 7 a v 9 4 n C b H N G X k Z J O L H 3 Q Z t J l S C B I I y E V k q h + q m z 6 p F T b y c / r F r F t 9 x 0 j r S e t r i i e k I e I h 2 r F Y h o p c v h N n y p Q C R H 2 C 8 M 7 M G t i / H l h P Y b U Y x x U T U 0 0 w i s k Q 3 5 e L h U V F t G q o v w Z 4 5 s j / s R s q C k K C J l q E w 6 Y 5 O s B i S R T 0 k m p b 1 H C G F L h v I x F L 8 i k U Z I r m u A 5 I S 8 4 3 m Z 9 T u m U W E L x Z 5 o m l x M P X 7 0 Z z R t 2 s Q H V K V W A Q B g Y C A t e M t c k S K 3 j x 4 9 J + D F U Z q h 6 1 6 5 d l / F Q U A + 3 1 t V Q W 9 + U B M 9 M B M Q O n A n Y / l q l I l J n 3 F S h S h r B L K 6 l k p b 4 E R L p s k l Y B 1 K J K s g S y p S N h J L E 6 t 8 n P 3 u P j 5 7 4 m S 3 3 l N 4 q H 8 M R x s P F w 1 w a 1 a 8 0 N / X f A a F m M 5 s b Y L + O z k 5 y u d z 0 x h t H a P / + v R I E p q O 5 k X Z v K h c j R S L 4 Z z g d T L j 2 j h 5 T B e y o m t 6 3 x V Q S C W W M D i C N k U g q V 2 W r x F J E g 2 a g X m Z R M m H Z n z C k W b o g r V U + p L W V P n m Y e L C o A E Z S L Z b a t 6 5 k b o T C k I / Z A I t d a 2 s 7 D Q x N U O e A h 1 o H o x V y 6 9 a t c g w 1 D C I W y Y L / r y 8 J S D s P U 4 J a c b Y l P o A L y M Q a m o V M I b y g D H E M e X R S k g k J 5 I l K J x g q Q j B O B H 2 s u p b F P J 9 0 S 2 m t 8 k U S P 3 h x 0 g S p U t f I 5 o X m l j a Z O Q N x + B A O 2 j j o J s O u X T t j A r p Y g f j s f / r y L B 0 + c p j 2 7 d t D B / d u o 4 2 r 8 2 i i 9 z a 1 t L S K m o g h 8 W 1 M N u u E 2 s D g h F O m p 4 l H R U G Q N p V P b y s Z a 6 A Y G i L G B h C I E x P D S C U h D M p Q 6 T S p o o Y I l d S y I p L y O F d + j C D V 0 W M H + V c S P K M 0 S Y 4 r j z s W u Y p 9 P 9 D a 7 S S X O 4 N T J j l F 5 V B u S T N V 9 v l g b X G A t l S g E g W l f S R v b a 6 A A H 7 r 1 q 0 7 t H H j e p l L C q o P h r a j 7 w j x z 3 k H G S C 4 Z c s W q d S n z 1 6 k j 3 + A 9 s Z 0 w E s C B g s A 3 8 f 3 c C n f t m V R Y A Z D R D I L Z I R Q f K 7 S d s K f k E i T S 1 R n d S 2 G P O r a j C o X J Q 6 W Z b g G Q i 7 L 5 A A w l X s o H P T S p 7 / 4 s f x O u i I 9 w 4 g l S G H 9 4 C G p U B l Q Y R c D X c M q m D / I g i C X a O e g / w g J o 3 c x b 2 5 t b a 3 E m j h 9 6 q w E d 8 F 8 t 5 g x H i N t 1 6 y p o f H x M Z p i o i U j E + D S Q + E B k A n A c I 2 Z y J R s S 9 R d S l p M c W Q C a a a T S S 2 D S M g V u Z R q z b n W B i R p g q H t 9 O k v m U y W Z 5 K O y Y n x k i v h r 7 r c y Q 9 Y P 2 h + y O p N H B I p t d B I Z R x S V q Z q r y B i E f z z P v z w f X G c R e r o 6 K R C S 6 D M e E C V 3 L b 9 N b 1 E 9 I L V u 1 Q 6 c B P J Y k i j h q 4 M y S P S y B B H U o g y n E w I s 0 4 T y J S j R D J k M k S C t O L 2 q x D K x 9 t 8 l q e R v n 9 p b + U z y M u F B 7 p + Y + K B 6 w q A i p K 4 q r 0 a r n e q a E c z Q c m D 6 U D k J M z N m 8 w C C A N E V 1 e 3 l O 8 / y 6 D b P b P / F p D p i v 0 9 k G j C y 3 m E Q F b S h K g 8 j w n B y 1 M + X o 9 1 s l 7 l k f t n i M Q J 7 U V z b 0 E i 3 G t R A V n 1 + + W v / 4 P + 1 f T G i i E U s L U 2 S 7 8 x V Z K G M l c Q 9 L U s N E Y 9 L B F n 0 S p L L K 5 E 8 d i 2 f Z u 0 j R T h Y 9 F w 8 x Y d P H h A y l s r U x / G c W R D 1 K o n 7 S R O l 5 9 m c q 4 k k 1 H v j P / d s 2 H e T 0 i j 1 h s i G T J F y C M J q j S I B A L h 3 q o y J l b L c K + c a p b 2 Z v P 4 R K E o m a Q i G F I t Q p v q b N w U o l a g T 2 l 4 l j 4 o z H B 4 4 c I l a W c Z o G N 3 3 f q 1 e o m l V Y p 1 F W G j M c k A Y M g 0 H p F O K i k j A x M F 5 N E J Z a P W y X r s E 0 8 s I Y 8 m k L m 3 O n 5 E i H O 0 n R I 9 i 3 R M / D j 4 c w W l 7 V s K u C I o U q k U t U z h D Y u K t p D w J n F b G 3 o x R D / + 8 c d 6 K T m g 3 s G w g b 4 m E O t 5 X 7 8 Q b a 7 w B Z R F 0 x A H 8 d I v t 7 k 1 c U A o v n 4 L Y V T S q p 7 s g 2 V N I C 4 L + V D G v d P k U v d R J R W U x U v 7 D + z k X 0 / 8 L N I x r S i V z y D L R f z Q W c f n h 2 5 I p S q G q j R 4 a y 8 U b n Q m n u 2 i q m r 1 j O T F j I f n z 1 + Q a L T w 6 U P C h G 1 W a T U X j H o U m Z D w u x N e l H G 9 m k x C n i i B F G n U S 0 Y I g 3 s U K W v 1 z m L k M U k k l J 7 2 M 8 z b d + y a P Z Z g O m H F m M 2 t a c v m A n n Y S j 1 h U l k r B t 6 6 X E a l W g h p 5 W H J k A g Y J I g + q E S A 5 z n I h C D / J l K s w Y G D + 2 N m r k 8 U w y I G f A 1 4 Q Q x N O I R M S C D T J U g n X K s h E 8 g F o 4 2 Q T L 1 Y D L E M y W R / r E c u B M I 9 U / d N 3 U u Q S f U / B V k 6 / e b 3 f 5 v w / q d z c l x v 6 V 7 4 F v k y Q c P d A a 6 w G e S U D l 9 O L j c v u 6 T j V 3 J O m P 8 V u j H u l s r k c 0 6 o L Q 1 I s g K m 7 x e s 9 k F S w X T / z T e n R A p t 2 / a a D D h 8 7 7 0 T e s 9 Y j I 6 O S a y / B w O F 9 H I q l m z R F 4 D K Z R G E 4 v a h O L i K 8 c H k W K e N E b x N X i C a c N F y l E w R F U 8 s p U p y K c M D V D t D J H T i s n T i d P z E 6 1 R b t 0 7 O Y y V h R R N q Z M R L T 9 p H h E x O l y Y U J 3 T K G l I h z D J y e f t w G Z V / P n 1 X 8 R 4 K q M T 9 / Q N C j u b m V u m P y s n J l v X J j t / W 1 k 7 V 1 V U S 1 + 9 6 X 4 V e G w W + q 0 i l 8 k j S p B E i a V J F y a R I l J B M m l B C J i k z g W R Z S S U j m W D V U 7 O 7 K 6 8 I l y N M v / 7 t z 9 V J r T C s S J X P p K L i L H K E l Z s M 2 l N S O U w l M e q M V C J Y A l H p l D U Q a a 4 w H a 8 4 D g D S w I c P 3 h O H D h 0 Q M p n 1 y Y B Z D G H 1 c / M L g E 8 i c i 6 G D E I Q l L U 0 U U m p b o Y c i i B K b V N l 6 z q t z s k 1 I 5 n t a t m Y w q 0 q X p R M f P 9 Y M s G q 9 + v f M Z n i 7 v V K S Y 7 r r T 0 r V k I Z X L v R y a 8 W S C l I J 6 h / i V U / t G c i U k r K q n d c b q b 6 m J E Q 4 y M D d H j t p M x C m J + f R / 3 P B 2 j f / r 1 6 a 2 K Y S m 0 d L 3 W 9 I 5 N G I P D 4 y Y n k k Q L + Q T B Z q d a D Y B H i q T x k V f l k u y E j E 0 f W 6 R x E M i T k P P p y M a Q C w V R 7 C Q m q X t A / R b / / r / 9 Z n e Q K h e O G T S j B 5 W t P m S S 6 P a V V P y u h Q C Z D L C E S i C W O W 2 p Z 8 c q S A z q z F K g 0 L 0 R 7 a 6 Z P R Z M I H U 8 7 q K K y U p x s 4 a 8 H z / L T T 7 K k P c R M U C Q R J u l y X G K W q L a T E A f r F J F Q B k m E V B Z y J S U T k 0 i k l J Z Q A U 2 q m H a T 3 0 N / / 4 + / n P G F s h J g E 8 q C i 1 f a y O H K t L S l Y k k V k V J C K g u x J F e J P x S h 5 F 9 X r p g 6 5 q C 3 6 z y U o Y c q S c W P A D t G l x F v A g l x 0 e F o e 4 0 l 0 7 h X B 5 y J I 5 K 1 r J K F R M g j R E K u S R Q h U 5 R I W F a W P a U q W l W + C K E i Z F K E C n C 7 6 Z e / + R m f 4 6 v N d J 8 O c N x o 6 7 U J Z c H 5 i 8 1 M I q X + R U g F Q h k j B U g l 0 k m T C l L K E A u E k D I f K C G x d M 7 A L I S J w H U e n 7 o c z W 9 0 Z k r 4 Z a Z G z H p 8 A b l K m j z x Z U M i L g u h 9 L K R S v G k k j L n E c m E M t Q 8 L h s y w b q n J J O X f v 5 3 P 6 Z V p U s z 5 e j 3 H Y 6 b N q G m 4 d z 5 x y y p T J t K E U t J K S Y T E w v k m S 6 p k F S Z P x S F J B d G Y Q G L G g 4 6 k Y B Q q P A G q g h C 6 J G 0 I A a I h v 9 I G d t V s p a j Z A J 5 V B 5 V / R S R h E S y H e Q x h F J E Q q 7 I p H L V f t L G C P H T M 5 L J S / / l d 5 9 S d k 7 i z u u V C J t Q S X D m X F M S U i l i R d Q / I R G W Q R g w R u V R Y i l C m V x / 8 G e Y V T 8 f d m G E W c 0 i 6 V c q z Q 3 J 5 N b P x 5 w y h B 3 r s Z 3 5 o H O V Z A m 5 X o 6 S K G 7 Z S i K 9 j M G C S i o p I q m y U e / i C A X J B A M E C A U V T x s i g k y o X / z q Z 1 R Y V C D n Y k P B c b P d J l Q y n D p 9 j 4 l i 1 D 9 X R P 1 z W E k l Z D L E A p F M r g i k i K R J p H M F t T 0 C T R g r Q A B d 0 J u R c w m 5 S f H L k i B 5 d I 5 l I R H W K R I p g l l I p U k k B B L P i X j J p L s W N J k w D A b W P N d s I Z V W I J h Q z 2 K f o o 0 Y n D x 5 m 8 g J I m k p F Z F U k F A W Q 4 U h E p f B F E O q C I l Q t p B I y g n A 1 d 8 U 5 E N l 1 p x L Q h p k + N C k w Z + Q C E m v 0 y R S B M J 2 J o 1 e Z 6 R T h E x C L N V e U h Y 9 1 W Y S M h m p x D k k 6 x / + + d c 4 G x s J 4 G i w C T U r L l 1 6 Q G M T f i Y L C J V E U l l J F S O l d A 4 K C Y c i j N I l v a z B 1 R 4 f G i C F y d V K R S L s p d e h H J N A G J 3 r c o R E E T J p A l k J F U M m l B W p x N d R t 5 s y M 9 z 0 + 3 / 8 p Z y H j c R w N D y 1 C Z U K 4 P 3 9 9 T e 3 m D h u I R b c k x S h O G l D h V I B N a H i 2 l R g E / 7 U v 4 V E i m V R g C Q a T A t 8 q F I k V 8 l a l u V I O Z Z E S j p Z 8 g i h Q B 5 D K g u Z I o Q y 1 j x 4 l v u p c n U F / c d P f 4 S T s D E D m F B 9 8 q h s p I a / / P k K q 4 C G S C C X L h t J 5 Q D R Q C I l p Y R I O g m V h D + K R G r d d D A t 8 K E B k p h c r c f 2 a S S y l o 2 E A n l M r o k U I 6 G Y R G J 8 4 G X J I 2 0 m Z c 2 D i o d 2 0 h / + + T f 6 v G 3 M B p t Q 8 8 D T t l 6 6 e 6 9 d E 0 u r f 1 z x J G c i x b e p + N N C L B w B y y p P V k 8 V h 9 S j Y X q o F S A M / r A + Q i C T D K m i h I q V T J p E I p F M H i + Z V L t J D A / h A J W u W k V / 9 6 u V E Q t i o e C 4 Z R N q 3 v j s / 3 3 L 1 R u S y a L + S R n r L K S K 5 I p I Q i M s y 1 H U u m k A O X R R l R W p h D S q o M q S N J m E Q G p Z k Y h z I Z g h k J V U F m u e t u Q h D 7 N U Q t z 0 P / z T r / S P 2 5 g L H L c 6 n t u E e k X 8 3 / 9 9 m u 8 k S A R p h V y R K t 6 k L i Q S I q k y I O u T A O Q w U G V F I P 6 Q P D Y p 4 q B s J F O M e i e 5 J p U Q y 0 g l R S R E d c V w + 7 9 n I q V z 7 P H F h k 2 o B Q L X Y / o / / / 4 1 V 3 m l 9 i m J Z S W U I p W V W F x A U f J k A E G i u S I P f k y R y E I m k w t 5 F K G i 0 g j r F a G k r a Q l E 4 w N k F Q g 0 o 8 + + Z D W r q u W 3 7 I x f z h u 2 4 R a c P z r v 3 z J V R / E 0 e o f 5 z I J W o R U K g c M s d S C y g S R p w K i m F y t j C U R J y G Q W i d k 0 k S K S i g t l S C R p I y 4 G U E Z h v + 7 f / i F L Z E W E I 7 b n f 0 2 o R Y J T f e f 0 K 1 b j 7 j E B I p R / Q y x F J k M u R S h d F m T S H 1 y j n 9 N I F m j C R T t c z K O r y A Q l k E c I 6 G U J Q + k c r t d V F V V S T / 9 + e w R l 2 z M H T a h l g g P 7 j 2 m h h v 3 m Q r O C K H 4 A 3 S S H E Q y v L J C + C M E M r k w S / I Y I g m 5 p k s m 7 A v T d 3 F J M f 0 n 2 2 K 3 6 L A J 9 R 0 A B P j X / / U Z e T y I + m o I B a C s c w C k U S U h j l p W Z J K y I R H K I B U I x N v R d o M 6 9 6 v f / i 1 l Z K T n b O v f V z j u d N m E + j 4 A g S e v X m q g r o 4 e G h 0 d F 3 M 3 2 C Q P R 4 i k c 5 C J l y D h Q J y 8 / D x a X V 1 B J 9 5 7 0 2 4 L f Q / A h B q w C W X D x g L B 9 r + 3 Y W M B Y R P K h o 0 F h K O x e 9 B W + W z Y W B A Q / X / q 8 j W v R 0 g b 0 g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 G u i d = " f 0 3 4 d f 9 0 - 7 d 5 c - 4 b e 9 - a 1 8 2 - 2 7 6 f a 3 d 2 5 2 e 4 "   R e v = " 3 "   R e v G u i d = " d e 8 d 6 4 a f - 2 d 3 c - 4 8 d 2 - b 8 3 2 - c 9 5 5 0 9 2 5 c 1 7 c " 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 N a m e = " T O T A L   C H E L T U I E L I     L E I "   V i s i b l e = " t r u e "   D a t a T y p e = " D o u b l e "   M o d e l Q u e r y N a m e = " ' R a n g e ' [ T O T A L   C H E L T U I E L I     L E I ] " & g t ; & l t ; T a b l e 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 N a m e = " T O T A L   C H E L T U I E L I     E U R O "   V i s i b l e = " t r u e "   D a t a T y p e = " D o u b l e "   M o d e l Q u e r y N a m e = " ' R a n g e ' [ T O T A L   C H E L T U I E L I     E U R O ] " & g t ; & l t ; T a b l e   M o d e l N a m e = " R a n g e "   N a m e I n S o u r c e = " R a n g e "   V i s i b l e = " t r u e "   L a s t R e f r e s h = " 0 0 0 1 - 0 1 - 0 1 T 0 0 : 0 0 : 0 0 "   / & g t ; & l t ; / C a t e g o r y & g t ; & l t ; C o l o r A F & g t ; N o n e & l t ; / C o l o r A F & g t ; & l t ; C h o s e n F i e l d s & g t ; & l t ; C h o s e n F i e l d   N a m e = " C I R C U M S C R I P bI E   E L E C T O R A L "   V i s i b l e = " t r u e "   D a t a T y p e = " S t r i n g "   M o d e l Q u e r y N a m e = " ' R a n g e ' [ C I R C U M S C R I P bI E   E L E C T O R A L ] " & g t ; & l t ; T a b l e   M o d e l N a m e = " R a n g e "   N a m e I n S o u r c e = " R a n g e " 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 N a m e = " L a y e r   2 "   G u i d = " c d d 0 e 9 e b - 0 6 c 0 - 4 8 f e - 8 6 2 e - 8 e 8 1 7 e b 8 b 5 2 e "   R e v = " 1 "   R e v G u i d = " d e 1 c 5 9 7 1 - 9 4 2 4 - 4 a 9 1 - b 1 8 3 - d 8 c 6 2 e 2 6 8 6 6 b " 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 N a m e = " L a y e r   3 "   G u i d = " 0 a e e 7 4 c 7 - c 8 3 2 - 4 3 2 0 - a e b 5 - f 1 2 0 2 e 0 7 b 6 a 3 "   R e v = " 1 "   R e v G u i d = " b 5 1 9 9 7 9 c - e f 6 a - 4 4 e 4 - 8 c 0 2 - 8 f 3 b 8 4 b f 2 4 9 5 " 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3.xml>��< ? x m l   v e r s i o n = " 1 . 0 "   e n c o d i n g = " u t f - 1 6 " ? > < D a t a M a s h u p   s q m i d = " 6 0 4 6 a 5 0 c - 3 e 7 f - 4 d d 6 - a 9 3 e - 6 2 5 2 f 5 a 8 e 9 4 7 "   x m l n s = " h t t p : / / s c h e m a s . m i c r o s o f t . c o m / D a t a M a s h u p " > A A A A A B I D A A B Q S w M E F A A C A A g A / H V 9 V F j B 3 d 2 i A A A A 9 g A A A B I A H A B D b 2 5 m a W c v U G F j a 2 F n Z S 5 4 b W w g o h g A K K A U A A A A A A A A A A A A A A A A A A A A A A A A A A A A h Y 8 x D s I g G I W v 0 r A X K C 6 m + Y u D q 4 1 G E + N K K L b E F g x Q 6 d 0 c P J J X s E a r b o 7 v e 9 / w 3 v 1 6 g 8 X Q t c l F O a + t K V C G K U q U k b b S p i 5 Q H 4 7 p H C 0 4 b I Q 8 i V o l o 2 x 8 P v i q Q E 0 I 5 5 y Q G C O O M 2 x d T R i l G T m U q 5 1 s V C f Q R 9 b / 5 V Q b H 4 S R C n H Y v 8 Z w h j P K M K P j J i A T h F K b r 8 D G 7 t n + Q F j 2 b e i d 4 s 6 m 2 z W Q K Q J 5 f + A P U E s D B B Q A A g A I A P x 1 f V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8 d X 1 U K I p H u A 4 A A A A R A A A A E w A c A E Z v c m 1 1 b G F z L 1 N l Y 3 R p b 2 4 x L m 0 g o h g A K K A U A A A A A A A A A A A A A A A A A A A A A A A A A A A A K 0 5 N L s n M z 1 M I h t C G 1 g B Q S w E C L Q A U A A I A C A D 8 d X 1 U W M H d 3 a I A A A D 2 A A A A E g A A A A A A A A A A A A A A A A A A A A A A Q 2 9 u Z m l n L 1 B h Y 2 t h Z 2 U u e G 1 s U E s B A i 0 A F A A C A A g A / H V 9 V A / K 6 a u k A A A A 6 Q A A A B M A A A A A A A A A A A A A A A A A 7 g A A A F t D b 2 5 0 Z W 5 0 X 1 R 5 c G V z X S 5 4 b W x Q S w E C L Q A U A A I A C A D 8 d X 1 U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I r 1 T L X 1 0 Q E q 2 M C W c W b c m 2 Q A A A A A C A A A A A A A D Z g A A w A A A A B A A A A A U s y U b + 8 q K E R Z j n w y / 6 L x z A A A A A A S A A A C g A A A A E A A A A C B O p 2 T M h K J K x p n v I z f e Y z B Q A A A A V 6 + c H e / 8 g L k X N s L O l C 8 4 p G j o H V 1 B L w p O 9 1 p M b e P u d C Q H c 3 9 s F k 2 d f 8 d f F a Z p V 4 V 6 U H u 4 A 7 0 S N h M T 1 Q I d D 4 2 G / n 8 O X A I X P D k 9 D q k p u N 0 A Q 2 8 U A A A A h X d M u N 9 1 Z 2 4 c w A y R 6 B e O Y + a w z O w = < / D a t a M a s h u p > 
</file>

<file path=customXml/item4.xml>��< ? x m l   v e r s i o n = " 1 . 0 "   e n c o d i n g = " U T F - 1 6 " ? > < G e m i n i   x m l n s = " h t t p : / / g e m i n i / p i v o t c u s t o m i z a t i o n / T a b l e X M L _ R a n g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 C I R C U M S C R I P bI E   E L E C T O R A L < / s t r i n g > < / k e y > < v a l u e > < i n t > 2 1 8 < / i n t > < / v a l u e > < / i t e m > < i t e m > < k e y > < s t r i n g > T O T A L   C H E L T U I E L I     L E I < / s t r i n g > < / k e y > < v a l u e > < i n t > 1 6 6 < / i n t > < / v a l u e > < / i t e m > < i t e m > < k e y > < s t r i n g > T O T A L   C H E L T U I E L I     E U R O < / s t r i n g > < / k e y > < v a l u e > < i n t > 1 8 3 < / i n t > < / v a l u e > < / i t e m > < i t e m > < k e y > < s t r i n g > N U M R   M E D I U   P E R S O A N E   � N S C R I S E   � N   L I S T E L E   E L E C T O R A L E < / s t r i n g > < / k e y > < v a l u e > < i n t > 3 9 7 < / i n t > < / v a l u e > < / i t e m > < i t e m > < k e y > < s t r i n g > N U M R   M E D I U     P E R S O A N E   C A R E   A U   P A R T I C I P A T   L A   V O T < / s t r i n g > < / k e y > < v a l u e > < i n t > 3 7 5 < / i n t > < / v a l u e > < / i t e m > < i t e m > < k e y > < s t r i n g > C O S T /                                   A L E G T O R   � N R E G I S T R A T   L E I < / s t r i n g > < / k e y > < v a l u e > < i n t > 2 9 0 < / i n t > < / v a l u e > < / i t e m > < i t e m > < k e y > < s t r i n g > C O S T /                                   A L E G T O R   � N R E G I S T R A T   E U R O < / s t r i n g > < / k e y > < v a l u e > < i n t > 3 0 7 < / i n t > < / v a l u e > < / i t e m > < i t e m > < k e y > < s t r i n g > C O S T /                     A L E G T O R   P R E Z E N T   L A   V O T   L E I < / s t r i n g > < / k e y > < v a l u e > < i n t > 2 9 1 < / i n t > < / v a l u e > < / i t e m > < i t e m > < k e y > < s t r i n g > C O S T /       A L E G T O R   P R E Z E N T   L A   V O T   E U R O < / s t r i n g > < / k e y > < v a l u e > < i n t > 2 8 7 < / i n t > < / v a l u e > < / i t e m > < / C o l u m n W i d t h s > < C o l u m n D i s p l a y I n d e x > < i t e m > < k e y > < s t r i n g > C I R C U M S C R I P bI E   E L E C T O R A L < / s t r i n g > < / k e y > < v a l u e > < i n t > 0 < / i n t > < / v a l u e > < / i t e m > < i t e m > < k e y > < s t r i n g > T O T A L   C H E L T U I E L I     L E I < / s t r i n g > < / k e y > < v a l u e > < i n t > 1 < / i n t > < / v a l u e > < / i t e m > < i t e m > < k e y > < s t r i n g > T O T A L   C H E L T U I E L I     E U R O < / s t r i n g > < / k e y > < v a l u e > < i n t > 2 < / i n t > < / v a l u e > < / i t e m > < i t e m > < k e y > < s t r i n g > N U M R   M E D I U   P E R S O A N E   � N S C R I S E   � N   L I S T E L E   E L E C T O R A L E < / s t r i n g > < / k e y > < v a l u e > < i n t > 3 < / i n t > < / v a l u e > < / i t e m > < i t e m > < k e y > < s t r i n g > N U M R   M E D I U     P E R S O A N E   C A R E   A U   P A R T I C I P A T   L A   V O T < / s t r i n g > < / k e y > < v a l u e > < i n t > 4 < / i n t > < / v a l u e > < / i t e m > < i t e m > < k e y > < s t r i n g > C O S T /                                   A L E G T O R   � N R E G I S T R A T   L E I < / s t r i n g > < / k e y > < v a l u e > < i n t > 5 < / i n t > < / v a l u e > < / i t e m > < i t e m > < k e y > < s t r i n g > C O S T /                                   A L E G T O R   � N R E G I S T R A T   E U R O < / s t r i n g > < / k e y > < v a l u e > < i n t > 6 < / i n t > < / v a l u e > < / i t e m > < i t e m > < k e y > < s t r i n g > C O S T /                     A L E G T O R   P R E Z E N T   L A   V O T   L E I < / s t r i n g > < / k e y > < v a l u e > < i n t > 7 < / i n t > < / v a l u e > < / i t e m > < i t e m > < k e y > < s t r i n g > C O S T /       A L E G T O R   P R E Z E N T   L A   V O T   E U R O 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T o u r   1 "   I d = " { 3 A B D 2 F 4 F - 6 F B E - 4 4 9 C - 8 5 D F - F 3 A B 7 6 8 A E F 7 E } "   T o u r I d = " d b b 4 7 b 7 f - e 5 8 f - 4 2 1 4 - b d 5 1 - 6 0 6 6 e 5 3 c f b 7 9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g E A A A I B A a w 5 M Q c A A D A a S U R B V H h e 7 X 1 n e 1 z H l e b p g J y J R A C M A B j E n E V K F E V R 0 Z b t k d f 7 e D R r r + 1 9 b I 9 n d u Z H 7 C / Y X 7 A f 9 s M + 8 8 z M 7 n p l 2 Z I s M Y o 5 g S Q Y w I B E R I I A C C K j c + 9 5 T 1 V 1 3 2 5 0 A w 0 Q g I T G f Y H q q h v 6 9 g 3 1 3 n P q 1 K l T j j 9 9 e z V M N m z Y W B A 4 d W 7 D h o 0 F g O P z b 6 / Z E s q G j Q W C 4 / P z N q F s 2 F g o 2 C q f D R s L C J Z Q 1 2 0 J 9 T 3 B o e 2 b q K K k i O 5 0 O 2 h 3 t Y 8 c F K b e E S d l O k M 0 0 N t C 1 e v q q T A 7 T B 0 v 3 b S m 0 E s Z W V m 8 h 5 N 8 v i C d u X m P A s G g P p K N 7 w q O P 1 + w C f V d Y H 3 d Q d p a 7 q e e g U k K O b K o p j h A p x 5 l U j g c p o r 8 I G 0 u m y K v Z 4 o K C v L p w Y O H t G 3 b V g o E / J S Z m S X f D w Q C 5 P f 7 K T s 7 m 5 x O J z k c D i Y g M c H C 5 H Z n k M u d R d e a W m j g 5 Y j s b 2 N p Y B N q i Z B f t o m C V M w k C F I o F K I 3 N n g o 0 x 2 i c 8 2 Z z I I w H d 7 g I 6 c j T C 5 H S M h x 9 e p V O n z 4 s P 6 2 Q m d n F 5 P H Q V V V V R Q M B i g j I 5 M m x 8 c p r 6 C A x k Z H q a C w U I 7 t 8 3 k p O 7 e A 3 K z Q j / k y q K z A S f 6 Q i 7 6 5 d l s f y c Z i g Q l 1 w y b U I q F 0 z R Y 6 u C a b T j Y 5 p K K H w y F 6 p 3 5 K b w W P w j Q x M U G 5 u b l 6 T R T t 7 e 2 0 c e N G i B z 8 x 4 D 5 R j d v 3 K I d O 7 d R F q t 9 I C A w N T l J u X l 5 U h 7 1 O K k o J y z b 8 D s u l 4 s 8 U 1 O c O y m 3 s J S + u n x L 9 r O x s H D 8 + a J N q I V G c d U B m p g K 0 z t 1 E 9 T Y 7 a S Q d 5 g y p j p p 8 + b N s h 0 V 3 O P x c G V n y e H 3 0 U D / A K 3 f s J 7 6 + / t p d H S M q q u r W L X L Z L J N 0 r N n z 1 i F c 1 N 9 f V 2 E O P H A 8 U B Y k I Y f K T 0 d c l F Z 5 r C Q F d I M G G U J V s g S D I C q G A g E + T c y 6 O q T b v J z 2 c b C w P E X m 1 A L h v z K A 5 T n 8 n P b a I o u t G a I W u d i N S 4 U C t O j R 4 9 o 6 9 Y t 5 P V 6 q a O j Q 8 g F M o F U I E w w G K T m J y 2 0 9 b U t + m g K e D j P e p / J 9 s e T t Z T l D t P G 0 h D l Z Y a p o S t D 9 j m x C e 0 t D + V o S e f 3 + S i D C d n S M 0 6 r c n x U W l o q 6 w F p a 3 E C 2 Q p Y V Q Q J M z I y 6 P z d Z h q f 9 O i 9 b M w X N q E W A L k V B 1 j i B K X S u x x B O l b r E a m B N D Y 2 R j k 5 O d T c 3 E J b t r C E 4 s p 8 9 l o z b a r O p c H B A a p a v Z p 6 m D D 7 9 u 2 h n p 4 e 6 u r q 4 b b T I T n u x P g E + Z h 0 I 6 F S a h l U 5 E m E o 3 U + c o V 9 F G Y p l Z W d L e v w 2 0 I c T 4 A u d + R J G X h / i 1 d y s 4 w c R g 0 Q C 1 L x 7 O 3 H N O l R + 9 i Y O 5 h Q N 2 1 C z R M F V f t p c j I k F j e o X N n u I E s l r 1 R m A H l b a x s V V N Z T a V 6 I n F y H m / s C 1 D G c q 9 p F v m E 6 v D F I P p Y o P b 1 9 V F e 7 g c b H x 6 m i o k K + D z x 9 4 W I y u f X S z M j L C F K V s 1 U k X l F R A e X n F 9 D U 1 C R d 6 S m T 7 T D F l + e H p I x z 9 n p 9 N B n K o b I C l l J u Z S k U Y m V l 0 x d X G p V 4 t D E n O L 6 4 Z B N q r n C 6 s 8 i Z v 4 O J 4 G c i B S P S 6 F 1 W v Q C U 7 z / L I N b 0 q H / M S Q X Z I Z r 0 O u j 4 J v X m 9 w c d d L E t k 4 K q b t O 7 m z 3 0 4 s U L k W a Q F m v W 1 L D E 8 9 L w 8 A i N Z q y n o Q k n 7 V 3 j o y x X m F x x X f E + P l Z D Z w Z N + J T E C f m n q C r c R D t 2 b B e C N N 5 p p N 1 7 d t O p J 9 m y D M F 0 o h 7 t N 6 I H 9 5 t o O + 9 3 r S N T r I x G W i G B l A 5 3 N n 1 9 1 b Y M z g U 2 o e a I n P L 9 o t 4 Z q Q T y F G f 7 q W C q S S R N f k k V N Y 8 p Q w B e 8 R U s E Z 6 P w 1 g Q x V u 1 X h p k k j x 6 n i F C o M j f R g e 3 V 8 s 2 V H y D + r I A b V g V 0 E t z A 8 4 L R o 6 h F 0 P 0 2 r b X Z N 3 g h I v u 9 C j V E a p f S 0 s r r V u 3 l i 5 e v E z H j x 9 j Q o 8 z i V 9 S b W 2 t k A v S K u z K o r M N 9 + V 4 N m Y H E 6 r B v l M p A M Y D Z + E e M S S A S C f q J y O V D P m D v g x 6 N q q I Y 9 Z D v Y L k m N T S w w q s s d 7 4 b Z V + G p x 0 U n 0 p t 3 m e q s 5 b G C B A v v n g V n c m b V 0 1 T A 6 W N j d v 3 K T N m z d J W + 5 6 n 1 I n 3 X y q x + s g q a L n 1 s L t v P p N 9 b J u a G i I y s r K R F r B a O F l S f j t 7 Y d 6 T x v J 4 P j i s k 2 o 2 V C w e i + 3 b a J t p a P r h q U B b 4 g T l S p Q / X Q x D u 9 s g s W P q L E 3 g w b i J B Y A 7 4 i d 1 X 4 6 z c c q z Q 3 R C y Y X 2 l x Q G 9 E u y 8 0 M 0 5 n m b D m O o U D P i I t e 8 n 5 T X V e o s K i Q S k t X 0 c u X w z T A k u n l y A i t X r 2 a A q y W V m 0 9 Q u u K l W n c K g G B 9 1 j d B K z E 6 u 7 u p r V r 1 9 L N O 4 9 p 2 + a 1 L L W G W Z K t Y 5 K 9 p M b u I b 2 X j U R w f G k T a k Z k l + 3 j h n 0 g Q q Z D q w f E H c i Q 6 W J b F n k C q v P U A J I l P N J K x / a u o b t M o P 4 E B E q G d S V B J p y T f H z M 3 K w Q j X m m + y + D X D n 8 G y B d X f E E b a y I P f 4 L V v N A L o N L r N I d e e O w S B u D C 3 z e X v 6 N i e c P 6 d 2 9 5 d K 5 D B X R 9 F u J x R I q H 1 / X g w d N V M 7 S a i 2 r h z j 2 X Z t U S c G E u m U T K g k y S v a S 1 + u X y g U y w e h g J Q 7 e 9 l j e y G p a H S c D U x m B e I m w 0 N h c O k n D 3 Q 9 o 1 + 6 d e g 1 R X 9 9 z q q y E a q e M E M C F C 5 f o r b f e V A u z A O b 7 N W v W S H l g Y I D y 8 v L E A w O e F l j e s m U L n b n d T E G + J z Z i 4 R T 9 w U 7 T k q t o L 3 k 8 v q h k W u f l d o m b O o d d Q p J T T 7 K 4 f e M R l c l K J g A V G l h s M n k 9 k / Q v / + O / C 5 n g e f H n v 3 w p H c e r V 1 e K C g c y B X S d t 2 h 0 s 6 K m p o a 6 u r q k j O N B e n X z 8 t O n H b R + / Q b x t D i x d x M V F + Z O u 2 8 r P T m + u m J L q H j A + A C T O C Q N J J B J 7 3 L 7 J c B 3 6 8 r F i 0 n f 9 s o U v U 3 K U 1 M e 8 l G O V O 5 + V u O e D k 3 v T 8 I x T W W H 8 B v 1 O O j c g 3 H K K 4 x 6 N y R D N q t 9 G z L b W U 2 r 5 N + a E u f Z l y + V l a 6 q a r X e K w p 0 L m N f 9 E + l A l w / z t 1 I W 5 R B X B x n 7 9 4 9 Y l q / 1 / 6 M + o f H Z L s N I d R t m 1 A W O A t 3 R 8 n E k g k 3 B 2 Q y j X e U 8 Y a G 5 S s R s P 3 W r T t S + f b u 3 S 2 5 A d p F j / r R p o q 2 Z c x x D S A N 0 f g v K 4 s S a s r v o J y M 6 Y / p 3 L n z N D k 5 S T / 8 4 U f U 2 9 t L 5 e X l k f P C O d 6 + 1 U i H X j 8 g y w Y 4 P q Q O L H 6 z 4 S K r i U f 5 x W G 9 B g w S e d r R Q b U b N 5 L T p f q r F K n G 9 R 4 r G 4 6 v r t q E M n A W Q D L 5 I m 0 m B S W Z A K w z F r C Z 0 M 1 t k M q K i q S k m w k g C C o p r I j J c P V p F h 3 e 4 J V + I 6 / X I / v C W L B x 4 w a 9 R x T w v A C B j D 8 f r u H x o 8 d U U 7 u d C r N n b w O h m w D D R J h V o t U A l y 9 d o T e P v i F G j J 6 e X n r 9 9 U P U 0 N J N o 5 O 2 y 5 J N K A 0 X q 3 l w x b G S K d s d o j c 3 q k o C r 4 X C w o K Y t 3 U i Q E L B z F x S U q L X z A 2 o / H 5 / g N U y N Q w j G d C 3 h b 6 k T J f y N L d a 8 B I B a h o 8 2 a E S H j x y l K 5 3 5 / O 1 O K d J S C t g C U Q / G I g j 7 l C a V D g G r g / 3 A s c Q f 8 X s L L r e 2 k c h 6 K 0 r G I 6 / 2 o S i j J I 9 L B l 8 5 K Q A q 2 W K F F Y 1 D 2 5 B p g L N B l R u t J 3 y 8 q a P c U o F 8 A K H h M I 4 p 5 m A D u M r u g N 4 J l I k A t p B L V 0 v q C 9 c J 8 u z f T 9 C K A b I h G 4 D k V p M L 4 w i t p 7 r x a Y O X V q Z 4 N c a K s n K T T n l e 5 g A 8 M k L T S M T x i O h H b F q 1 a q U y A S g w s 2 X T A B U z l R U R Q z f M J i r N R H D 5 n d s q o l Y J / H 9 l 1 P J J R z I B B J 2 d H a y C g n C m / M L y 7 n C q w L A P T q y B e b 2 6 f d 5 p a Q V b T b P L a l h 0 q h h F y C U I R O 8 E V p a W y k 3 N 0 f a C n N B c 3 O r L s 0 P I F S q 5 I V T r c G 9 3 r m 3 1 9 B / d l S r t A 1 d m R F i g q r 3 + 2 K P B x L 6 W C V e u 1 b 1 T x k 6 4 3 5 1 d H R K 3 v f 8 u Z z 7 o f q q h P d 7 J a S Z F e 8 0 x 6 S / N M b J F Q m S 6 W l 7 G 9 X V 1 u q 9 U g e O U 1 N j H G P n B 0 j F V A m F v e C y B M A B l 0 9 / z s i O s x 6 C V H B / a n 7 U R K 1 x w 0 Z A J l g P B f r H b t 5 o 4 B N R n i I V 5 e X 0 8 O E j L N K 6 0 t R M 8 + k G J 5 q Z K / H P V b h b K g d I g F G 1 h k z A K m 4 v w b A w V 8 A w 0 N r a J m m + Q H / S b O g e d p E Z t b 6 r W l d w x u n m b H o y k N r Y K S s w V D 8 w 2 K S X h B 9 0 b G c p P e 4 L C s H g o Y 6 h J v f u 3 Y 9 R R 3 H P 0 O b b t X O H l J G 2 b X t N X g j l h T m W u 7 2 C / r 6 + 3 j i P 9 9 r y R n Z J H Y 1 P Z g m h T E W A W 1 F D w y 0 x L 6 9 f v 4 4 G B w f J 5 X Z T S X G x / l b q a G p 6 J A 3 5 9 e v X U k V l J T X e u S v 9 P n A H Q o f r T B L o 8 u W r 9 M Y b s d G O r E D H L 9 o 7 B V l h W p W r H H b b B 4 g 6 x v L 1 H k y Q e s + 0 c V O p 4 E b D X T q 4 f 5 f 0 l 4 2 P v h C X o w s d R X o r J H C Q X x p R v 0 H T K d 3 W 2 k 5 1 9 U q i m 2 t D m w t D / 1 e a M + 2 K J F Q 4 d 6 e Y p 4 2 q B z L d 4 U q / e 8 8 u U W V A J g x d g I E B F a Q 4 R V I h E M r I 8 I g 4 k Q I 4 P i o 8 K h c C p O C 3 n j / v 5 / R c 3 u S J j A 9 n T p + j 0 r J S y m A y u z P c 4 q V g J a A 5 5 + v X b 1 D v s z 5 6 5 / j b U t H R G T 1 e c p S / k 0 m 7 a / x U n j e / w C v X r l 1 n 4 l d y m y l L v N U B e L z D 0 z 0 R 9 t T 4 q C x P n R M k N M 4 V C d c 9 w v d j 8 O U I v Q j M v X 2 3 X O H 4 5 v r d F U U o V 9 F O M Z E b Q 0 R + V o h e X 6 c a 5 q g U Q G M j k 2 s 3 k 4 s B U i E i K 7 y t k w H H M Z I l v j 8 I x E V n r b V f C r + D 4 7 Y 0 t 9 L O X T t i v B a + + e Y U f f D B e 3 p p b r B a + + Z q S k 8 E d G I b J 1 n c G b S t E m H f 6 m H x 5 D D h 0 E A o 9 E c h W M y j R 4 9 p K i f 5 v U s 3 r D g r n 8 c T N U I A I F N b W 3 t k G d j J b Q I D E C G T J Q m k S i I 8 Y y k B b 4 S j R 9 9 I 2 L k K L 4 a b N 2 N j 4 K H C w R R / 6 P W D 0 p l 8 8 u Q p 6 R y 9 c 6 e R C v K j q t t c k e G K X s O 5 l u y I J W 6 + e P y k R Z f U 7 U u G W 3 3 F k g x E W v E 1 4 n 7 U 1 d f R 5 n J + Y c Q 9 h 3 R N K 8 r K 5 8 j f q S R T O K r q o S J v r N 2 o 9 1 A S J Z 4 Y R U V F N D A w S C M j o 3 q N w q V L V 8 S z 2 8 S 7 S w S Q J 5 F L k E F x c R G 9 / / 5 7 s h + G o 2 P c 0 n y x b 4 1 P l 5 S X e T K J k g q g s q 2 p j l o s H 8 a Z 0 e M B a y P u 6 R i 3 8 Q C U c U 0 g 1 t j o y n G e X T G E c m c X c T t D S y d u F O y q 8 o n h A I T i p 6 / 3 4 r f y 4 y e 6 F A s E P Y E H A z o 2 4 c b T 2 d l J b 7 5 5 R C r N T I A Z H E F X Z s N M v n u p A o a K M q 7 Y u E a D 6 5 2 z H x e W O l g 1 + w c G 5 N r O n T 1 P 4 7 x u 0 + Z N e g + i H j 2 8 P x k w g U H 3 s J v u P Y s S D y 8 m J L R B s y d X h n F i x Z j N g + 5 1 I p 2 M a l e c 7 R U P g C r L W x h Q A / M S A w 1 1 O I t u 2 l Q v Q 8 J T g c Q Z 1 7 H y Z g I s j o l U x r k A 1 1 b t 7 q F S Z 1 Q 9 R U h m j A A G 8 B u Q P F Z c u n R Z 7 g u k L N q J s H D C Q 7 2 Y p b I 5 n 6 s d M 7 t B G T z q d 0 e i L x m I l O J a V l 6 + y v I 0 0 v d v R b S h n C x Z I t J J C B U W K 5 o g r q E x k 1 M r L G 6 Y C W M u M G 4 5 s w E V H R L w V f D 5 n / 7 M 6 m k x 7 d 8 c e w 2 N v Z k 0 M e V n l X V E 2 n s w i N x t v E e 3 b 9 9 h y b t N y A T y o P J D U q J z 1 g C G j n E v b m T q a B m M S j M c E w 6 0 2 V l Z 5 M F M I H H P J t 3 S i l D 5 w j l b Y 6 S T 0 f D M s g H G P 1 l V L x M 3 z 4 q y s m i s h t k A K x l M 0 L M B 7 T a c n x n I N x / g Z V F b X 0 d Z W e r 8 E d f C i r M P g 9 L H B v U L L w 2 M 8 s U g Q R A w H v v 2 7 6 O 7 b c M x V s O 5 o P 1 F 9 M V g J B S i L w 0 G Z 7 8 X y x 1 M q A Q 0 S 7 O E C c m E P F o 6 W b 0 L r H j O b S r A j K x F 5 y g C m R i g r b F p U 7 R d M R N g x E A F z p / F a o c z O n P m n E i J V A b 9 J Q M k z 8 Y N 6 4 W c u F Y M u 0 D H r 0 E B E 2 e 2 9 p 4 B j B n 9 g e k j f u c C e H J E f k + k F J d Z U h U j 9 F O C Z 5 Q u C U Y Y X G / a J n f R 9 o h 0 E j r x h 9 s 3 E N N w R 9 s C n a 9 Q i Q a 5 v W G C S 2 L 9 1 M Q Y V / i z d O v W L V l O R Y r A w R V U S Y U g I 8 P D d P T o m 6 + s 7 r l c G X T + / E U 6 f f q s x H 5 o a m q i / v t / o Q M V f b L d P 0 s / L 7 9 z p P N 2 v l I p H m d b V L t L V D 7 8 4 W E w M B u J 9 f m k X T r V c B / 1 L G 0 R y N p G z p C H J r z K x W h 8 5 A X 9 z Y F c m X 8 J Z n B 4 N h w 8 d F C G c 6 O / a W j S T a V 5 Q e l g R U c t J i o r K Y w S A + R E i r f K 4 d i m 0 q D d B E O E 6 e i c C Z 9 9 9 j l 9 8 s l P 9 N L 8 g Q G Q I G X 8 w E R I L o z P u j e 8 h n I z Q 3 R 4 f d S 0 D i A 4 J 4 J 0 L g b Q u Y z 7 g h e R l 1 8 y p x 4 6 K O D z 0 M b q + X l x L A e k t c r n y s i T x v 4 k 1 y G R U J x A J r x B M D 8 S T O H H 3 n 6 L J U k 2 Z a E D t j t L y A R z O r w V o K 5 d v X i e 9 1 Z o a L g t o 1 7 H u J L C P e n m z Q Y J Z 4 y E h v y 3 5 y 7 Q q V N n h U z / 9 m + f 0 f O h C f 3 N x E B l 3 1 R f L + c 1 V 1 i t d V B F r 1 y 5 K s N N 4 o F r w D x Q O 4 u 7 q b d X q b T o o 4 I k Q l o s M g G R f j B + 0 d z s y p K n g u f S 0 Q N C T X 9 e 6 Z B c v / 6 H f / p v M S I r j R L l b u I 2 h b L u G d T k T / J y U A w G 1 d U q n j i A O l 2 Z 5 x U X o t d e 2 6 r X K o m E a W W g v q H C w s M h l 8 u Q U H D L Q Q M f Q + P R w b u B 2 z C 1 t R v F R w / T e 4 6 P v p T 1 y Y B j w K w O S T Y X g 8 R f v / q a 3 P w b G C m L 3 4 K a 9 4 M f f M j X 7 K C W F + 6 Y t h O A 3 0 E 4 5 r f 2 r q X z T w s T R l 9 K h A 2 l f h q e m r + h B N i 4 S j k g V + b 7 q G 0 Q M z k i a G i Q S o v T U / V L a y u f z 6 e k k g G I 1 P e 8 T 4 Z I I L I q y K L a O + p m g E x w I b I C k 6 Q 1 3 r 0 v l d Y 6 c Z l p 8 6 A S x z u 5 4 r g w c M B Z d i Z g P x z n 7 r 3 7 e k 1 q 2 L N 3 j 3 h Y 4 L u Q c j u 2 q 7 B l A G K j x w O d 0 X D 8 x U R v 1 p d L I m B w p c H T F 6 8 u v T p f 6 v u k P / G X z k h r l Q 8 V 1 q h 6 S I 6 R J 1 R Q U M Q k c N L z 5 w P i t D o 4 p N x i 4 K t 3 7 N h R + Q 6 8 J 9 B X A 8 f O p 0 + f 0 k 9 + 8 j H V 1 k X d k 2 b D G S Y f V M b h l z O P q X r 8 p F k N r + c y i I 2 2 x p d f f i U h w Q z M u U M N h e F E n H X 9 A R l a c f L k G X k J x H d O x w M S F G p o P n / n / a 3 q B Q I 3 p Q O c 0 M 6 x J j H C L S C a E 0 w U x 0 + C W t o x 7 i v 2 e a V D S l s J l V n y m r y N u T r q N X y 5 v K 6 / v 0 + C j B w 8 u F + m x J y a G J H Q w z 3 d q h L D G I E A J H l 5 + V J p T X C S F o u j 6 E y A 2 X r f / r 3 U 1 P S Q t r H k w H I 8 M E 4 I l r i 1 a 2 p E H Y N n O 8 z s G M D 3 4 Y c f M G m G 6 e z Z b 0 U q g m h / / O O f 5 F z Q b s N + a 9 b W i L r 3 5 p u H x Z E 3 F Q u h q K z 5 e T T J 7 S 0 Q B 2 p h c Z x q u F j A g M g o U P H Q j p t 7 u 3 E 5 I G 3 N 5 v w y l z e 7 h U + C + k 2 Y 5 9 Y X q e i T k 1 M y 9 q l m T b W Y n b E e L k Z o y E M 1 h N o G S f b h R x / I / r P h y p V r I n X a 2 5 8 K Y a w R g U C O k 9 + c F t W r o q J c C A 3 g N 7 D N z H m 7 n Y n 4 z j t v 0 7 v v v i P f / 9 n P P h F C o c 2 G a W k M s A 2 d p q k C r k X 9 / Q P U w x L Q 4 0 k 8 M h i 3 b G E R p s c D S k o h h o X i E 4 Z 3 x D 6 v d E l p K 6 E C g e g Q D Z M D T X 1 u 3 u a P O M E i Q i s q J j w a o P I h L o I B 2 l l o f z x 6 9 C T h Y M B 4 I M D l o U M H + M Y 6 6 O O P f 0 C X W B 1 D A x y S E q r a y Z O n 6 d j x t 8 T 7 3 G p S h 2 F j 1 a o S H T t v 5 n a X A a Q V C G 8 k a K r A b 1 d X V Y k p / f P P v 6 C h o R f S / 2 a A e a U W H P r + i w e F e R S c L z x 5 v 3 u k b R t K 1 D 1 + Y l Y y o d w 7 H J a 3 P S q v b I t 7 q p A u w M P n G U I M V P T y 8 p k H y J n f a G 9 7 G k M U S B 1 E a X 3 A 6 l 8 m k x Y k g 3 k + E T B E B C G V b 9 x o E D P 4 b I A 0 g + k c Y Z v n C l w X S I y 2 Y W 5 u H t 1 s i E 7 7 O V M 4 s b k j e m / H t D + g W Y O 8 r R 3 n P v 3 Z L e f k O H P n Y W y N S g O 4 c 8 t p d L J Q K p w h F m B y j I O C 8 Q H t J V R i A 8 x r C 3 U P 6 H r p p H x 6 I Y 1 5 S A J D t H g g B H J r a y v V 1 F R L b H H T 4 Y u 2 D v q 3 Z n M 9 i g f O F / M 5 I X x Z K t 7 n U O G C w U B k X q e 5 o r f 3 G V V r o 8 b j / g z q i m n v v B r C e t w Z z i / o h 6 e 7 j w 6 v G a O z j 4 n 8 P g + F / B 7 a t S O 9 R v O K B p 5 u K e w q l Q d p C B S P r 6 9 3 K 6 8 C l l R W N D c 3 6 x I 8 p j P p 7 t 3 7 N D Y V p N b h A r r U P n 0 I A 9 Q 4 t G E O H T o o 8 R c M m Y y K N 1 c y A S D R 3 n 1 7 6 C 9 / / k K s f r M B b T F Y + p J d 6 0 z A d w y Z g I U k U w Q 4 L / n H 8 1 C / a c 4 V w + Q T P b / l n N J S 5 U M 9 n K m C u U s 2 S a P 4 8 J H X x e B g g M p p E O T t 3 s o T d H e w j E Y C B T I D B o a V W 4 H Z L c x w D 2 v H L E j R 1 a n m V 7 I C R I N F E a G d D b A O h p A B b h M 1 P W i i L 7 / 8 K 1 2 8 c F m C r Z j 9 r F I 2 H t g G A 8 a X X / x 1 x m t O B K h + B i N T 0 f L C Q c X r w x / + 8 W E 8 + G W 9 n G / s s 1 v u y X G 2 8 d H c n s I y g D 9 j i z S 6 V U V E U u v j K x z M x 9 j n X G u u E G x 0 q I / + 5 v V i O p s k w g + A 7 + A o / a M O G h 8 b o b q a x M P f E c L 5 j T e P x K h t W A c S o z P 2 2 r U b I t V A a I Q b Q 5 s I E s 1 a y U E o S E m o o l A f 3 3 7 7 r c h 2 n D e + e 7 f x P l W u r i B P K I t 6 2 h / S 1 q 2 b Z X Y Q s x 9 G 4 k J y I m H 2 Q R h f E q m S C + U U a w X u d 4 h V 6 2 A Q 6 h 4 n q H 1 + L 6 t 7 X p V 7 p 2 j / n v Q a 0 p G W h P K 6 N s t b H 5 U O y S C e U K 8 K D O / A M A m 3 c / p x U d l R m T H + C N a / q Y l J G h k d E 0 u i F V D r U r E g Y i j 9 t 9 + e F 1 U V l 1 F a W i J S 8 V l v H / 3 g h x + K H + L B t T 7 Z 7 / q 1 6 5 R f k M 8 k L W T S V s g 9 g M F k / 4 F 9 + m i x g J f 5 Q n c L q X u N 9 h M T i s m E B E L 5 m U g B v 0 / a U C D U g b 2 v N k z k + w b H u c b H C 3 w r v 3 t M O e v F w g Z X I 3 S i K i g d f i G x u i B I w x 5 n J D 5 4 P C A R 0 B + 1 f / 8 + M Z 8 P D P R H w n L N B 5 B Y s A Z a O 3 K x D h I H q m f f m E v O C U C F B l k h m b 5 g d f C j j 9 5 P 6 C 9 4 r S O T x r y z G z / m C v y + k l A B R S a T W D o h j A A I F f A x o X a v l s G H 6 Y L 0 u R I L z M P k / w i s 5 Y U C K v B o x 1 W 6 c v m q t H 0 w U P D r v 5 6 k b 7 4 + K W 5 L q M w l J c V S k R 8 2 P Z S 5 a 1 8 F I M 6 j R 8 p w Y i 4 H / o X d 3 T 1 S r t R x z g G o f M Z I g n u R i E w N 3 Y t D p g j M c 5 C X W b S M 9 W p z m J 4 P p N f M h 2 k Z U w I P a q l w / P B 2 2 r F z O + 3 b t 5 d O n D j O b 1 s H V V W v p r q 6 W q n U x q M d 0 s r a P p o r o D q d O X + T a m s 3 k D / o o N t M B g R E g d + h M e k n O 3 z 8 / Y D Q R p v p 5 e T i v k 8 j J O I f l H O w l I 1 J f a B v c N r z W 8 4 J o / 3 T 7 m 8 p M T w 0 K J U d k g h 4 / / 1 3 p U 8 I h g Q M a 0 c n M p D K Y M O Z c P b M t / S T H x 7 n 4 + R I Q M v q w i A 1 D 7 j p 1 N n L V F 0 T H Y a S G F F C + Z i M y c I q L y i E N F H i R M o i r T j X x A o E Y T p P n 7 + 0 V P m W E p B A M D w Y n z 1 I I V j m 4 I B r g L j j a 9 f N v + 2 E D m q 4 S B n j B e J c Y P 6 m r v 4 J O v 7 W I X 6 M M 8 P P v 2 9 w v n V 6 f 9 p i I C G Z k E c k l C r 7 M K 1 + G i E 9 w 4 g t E e r L p o 8 9 A u D J j o 5 d g 9 6 e X p Z W 0 V k s 5 o p g M E Q V l e V i N U T 6 q n G S x s d e S i N / a H L 2 z l h M O g A s h m k 8 E W I I Z C 0 L m c x 6 5 C G R Z A m f 4 T J N L K E S r F 3 2 a W n Q Z g m X B R g T v Z I k 6 j w k + l H Z K h k Q O F + M j I 7 Q 4 8 f N I v k y M z F K N 4 s l Y i 5 l 5 + R T r n N C J j f A W K l k Q B C Y z x p m n 3 d q o R B L J E O m + L L a R 0 1 y H f / 8 l m 9 K S 9 e j p Q K / c C O A B w R i n d + 6 d Z v u c g V H R y 0 I B k 9 u M 0 w D M 7 f P F V D 3 H t x v o p 0 7 t 8 t A Q c T d y 8 7 J p Q w m F m Z e R 3 s N Y 6 L 6 + p 5 T b 2 + f V N J 4 3 B q s o v y C + c 1 K P 1 c Y q W M I Y 5 V K E l P e E I t z e Q F x O f 7 5 L e e U l i p f I m v a 9 D U L A 6 N G v R g c o i N H X h d r 3 4 G D B 8 j t V q p Y p g 4 8 i X q e a 5 l o O l W g z w m R m W D k w E w f u D Z M d F a S E 6 L j 9 U o q w Z y O e B b F x Y V 0 6 e I V G h u L m q K X S s 0 D I i Q S A s W S x 5 q D W G r C h h D V 1 q 6 O e X b L P a W t U Q I V L 4 Z Y l u J C 4 + T j T P J 4 P S J N A O P a I 9 J J O 8 g m 4 H j K m H B V U B G r j A h k a Y 6 9 f 2 1 s O D A A l s T 9 B / b K s H 2 r h 8 j S A R J J S Z 6 I Z B I S q f U i p W S b S U E q K 0 8 + c 8 l y R F q 2 o R J J K L V t c Y A Y F a P F b 0 m f E K Y D P X X q j A w A x E R t x n n 2 V Y B B h N e u X q c t W 7 f o N c m B o e 6 Y z O D U y T N 0 Z i l H 5 o h k i k o p J Y V 0 z u Q x u U g o L I s X S 0 h 7 f c Q + v + W c 0 r I N J U m T K j G 5 F g e T 3 p C o X v D + h h l 9 p l k P 5 4 I x K q U 9 B 9 9 M + V o w h u v 9 D 9 4 l Z 8 Z S q X t M I s m Q g 1 C K O B F J Z C n H S q i Q x G C I P L N 0 S B c e t C z h a 2 x p M B H a Q D 5 / Q D p c z R s T M P l i Y f x F F + W N 3 0 X 9 o q z s L H n 7 I j Y F g r C k 4 g C b D C 9 G v f S g y 0 f H t i v j R i p Y D I f X Z B B y 4 I 9 z G U z I 9 1 3 5 8 K E M H 7 6 A O M R i g G H A p x 1 j t X P s h x 8 m d t h d r m B C t a Y d o Q r y a q j r p Z o 4 e S k J B W B 4 h x W o X F D / z C w c G N 4 O x 9 2 s L I R q T m 1 y A K i O / / P f z 9 F v P z 2 R s p T C p Z 5 e C o 8 I B o Z o 4 N 6 K G s d l R S q d A l F P c x A K Q z d U g n P s J H 3 0 0 S F 9 l P R A W q p 8 O S 4 V 6 G Q p 1 T 2 D y 3 E j e + G U i j 4 k e U t z x c L 8 U i B T b 2 8 P f f 3 1 K b 3 X z H D z M T 7 9 y W F q b B 7 U a 2 b H U l + 6 U f O M 9 S 5 e z Y u 0 p S S h / R R E x 1 3 C 5 7 e c U 1 q a z Q c w z e d 3 h E k / T i I W m D o U F r + R k T G q r 6 8 V y V R f X 0 / r 1 q b m j o T v + r w + u v T t a f K z K v v g m T s y l + 1 3 B S P 5 I + T R h I H l L p Y 4 u i x q o C K S k m Q I 1 p m Z 8 P k t 5 5 S m n h I O e b C Q U F Y p t R Q S K z 6 u O A A p h W E W C E t m D f Z S X F I k l W 0 m N H c N U 8 9 Q Q D p 1 f / e r n 1 J n Z w e V h D s p x z 1 7 v I n F h S Y U N 9 Q i F j x N n h j J x M 9 B k c w Q S S W s O 3 o M 7 a f Y 5 7 b c U 9 r 2 Q 4 X D I J Q q L 6 X q N z S H I R F w I 7 L G x E s E z + Q 4 1 d c U i I E D l s O 6 u j o h J 2 b + Q J y / z r 7 k 3 z f z X C 0 K u I 0 W l U q a Q B F J p c g T J Z V J h l S q f T W X I J 3 L B W k b O d b J T x w P 8 b t A Z B q X W Q C J h S C a A I w X i b A q f z p B Q a z X X z 8 k n b w 3 m p M P 0 K v I H K K h Z 6 1 6 a W E h 5 h 2 t 8 h n C C I G C 0 e U I g T S J l H R C a D c l o R I 9 t + W e 0 l Z C r c o b p D A / w H j p F L e 4 K J i L L R H D 1 G / c u C m x 0 D H H F E b 6 A u Z l g E C W i U z u s B b u 2 b O L i s o 3 y D E Q O 9 C k + / f v y 6 h h G E J W V d X p b 7 w 6 I u 0 m Q x 5 N G i O d Y g i k k 6 h 7 I J L e 1 5 j U c 7 J j H Y v T B Y 5 L D 9 s X 3 5 b 8 H a F v u I i c b v j S 6 X B W n A C T L y b i z e e z o b W l l T Z s 3 C A x I h r v 3 B X j w + Y t m 6 Q C I r w Z X g w Y d 2 W A k M 2 4 j j + e e k A / O r Z Z S I e 5 p i C 1 V q 0 q j a h T q f r y Z W e E y Z P A o G K F E A l / m l R C D k M Y q H E o S 9 8 T k j G V K 7 O 5 m M o l 0 p H q f / r k p 8 f 0 U d M L a S u h B H h r 8 s N e a q R K J l R M T B + K s V M T k 5 N C B r g Z v f / B e / T D j z + i y s o K m a U D + 8 H 0 b s X 1 6 z f x n u B t A Q k V j e E h + C 4 m P r C 2 T e J n g 0 + G 7 a v 9 4 n C b H N G X k Z J O L H 3 Q Z t J l S C B I I y E V k q h + q m z 6 p F T b y c / r F r F t 9 x 0 j r S e t r i i e k I e I h 2 r F Y h o p c v h N n y p Q C R H 2 C 8 M 7 M G t i / H l h P Y b U Y x x U T U 0 0 w i s k Q 3 5 e L h U V F t G q o v w Z 4 5 s j / s R s q C k K C J l q E w 6 Y 5 O s B i S R T 0 k m p b 1 H C G F L h v I x F L 8 i k U Z I r m u A 5 I S 8 4 3 m Z 9 T u m U W E L x Z 5 o m l x M P X 7 0 Z z R t 2 s Q H V K V W A Q B g Y C A t e M t c k S K 3 j x 4 9 J + D F U Z q h 6 1 6 5 d l / F Q U A + 3 1 t V Q W 9 + U B M 9 M B M Q O n A n Y / l q l I l J n 3 F S h S h r B L K 6 l k p b 4 E R L p s k l Y B 1 K J K s g S y p S N h J L E 6 t 8 n P 3 u P j 5 7 4 m S 3 3 l N 4 q H 8 M R x s P F w 1 w a 1 a 8 0 N / X f A a F m M 5 s b Y L + O z k 5 y u d z 0 x h t H a P / + v R I E p q O 5 k X Z v K h c j R S L 4 Z z g d T L j 2 j h 5 T B e y o m t 6 3 x V Q S C W W M D i C N k U g q V 2 W r x F J E g 2 a g X m Z R M m H Z n z C k W b o g r V U + p L W V P n m Y e L C o A E Z S L Z b a t 6 5 k b o T C k I / Z A I t d a 2 s 7 D Q x N U O e A h 1 o H o x V y 6 9 a t c g w 1 D C I W y Y L / r y 8 J S D s P U 4 J a c b Y l P o A L y M Q a m o V M I b y g D H E M e X R S k g k J 5 I l K J x g q Q j B O B H 2 s u p b F P J 9 0 S 2 m t 8 k U S P 3 h x 0 g S p U t f I 5 o X m l j a Z O Q N x + B A O 2 j j o J s O u X T t j A r p Y g f j s f / r y L B 0 + c p j 2 7 d t D B / d u o 4 2 r 8 2 i i 9 z a 1 t L S K m o g h 8 W 1 M N u u E 2 s D g h F O m p 4 l H R U G Q N p V P b y s Z a 6 A Y G i L G B h C I E x P D S C U h D M p Q 6 T S p o o Y I l d S y I p L y O F d + j C D V 0 W M H + V c S P K M 0 S Y 4 r j z s W u Y p 9 P 9 D a 7 S S X O 4 N T J j l F 5 V B u S T N V 9 v l g b X G A t l S g E g W l f S R v b a 6 A A H 7 r 1 q 0 7 t H H j e p l L C q o P h r a j 7 w j x z 3 k H G S C 4 Z c s W q d S n z 1 6 k j 3 + A 9 s Z 0 w E s C B g s A 3 8 f 3 c C n f t m V R Y A Z D R D I L Z I R Q f K 7 S d s K f k E i T S 1 R n d S 2 G P O r a j C o X J Q 6 W Z b g G Q i 7 L 5 A A w l X s o H P T S p 7 / 4 s f x O u i I 9 w 4 g l S G H 9 4 C G p U B l Q Y R c D X c M q m D / I g i C X a O e g / w g J o 3 c x b 2 5 t b a 3 E m j h 9 6 q w E d 8 F 8 t 5 g x H i N t 1 6 y p o f H x M Z p i o i U j E + D S Q + E B k A n A c I 2 Z y J R s S 9 R d S l p M c W Q C a a a T S S 2 D S M g V u Z R q z b n W B i R p g q H t 9 O k v m U y W Z 5 K O y Y n x k i v h r 7 r c y Q 9 Y P 2 h + y O p N H B I p t d B I Z R x S V q Z q r y B i E f z z P v z w f X G c R e r o 6 K R C S 6 D M e E C V 3 L b 9 N b 1 E 9 I L V u 1 Q 6 c B P J Y k i j h q 4 M y S P S y B B H U o g y n E w I s 0 4 T y J S j R D J k M k S C t O L 2 q x D K x 9 t 8 l q e R v n 9 p b + U z y M u F B 7 p + Y + K B 6 w q A i p K 4 q r 0 a r n e q a E c z Q c m D 6 U D k J M z N m 8 w C C A N E V 1 e 3 l O 8 / y 6 D b P b P / F p D p i v 0 9 k G j C y 3 m E Q F b S h K g 8 j w n B y 1 M + X o 9 1 s l 7 l k f t n i M Q J 7 U V z b 0 E i 3 G t R A V n 1 + + W v / 4 P + 1 f T G i i E U s L U 2 S 7 8 x V Z K G M l c Q 9 L U s N E Y 9 L B F n 0 S p L L K 5 E 8 d i 2 f Z u 0 j R T h Y 9 F w 8 x Y d P H h A y l s r U x / G c W R D 1 K o n 7 S R O l 5 9 m c q 4 k k 1 H v j P / d s 2 H e T 0 i j 1 h s i G T J F y C M J q j S I B A L h 3 q o y J l b L c K + c a p b 2 Z v P 4 R K E o m a Q i G F I t Q p v q b N w U o l a g T 2 l 4 l j 4 o z H B 4 4 c I l a W c Z o G N 3 3 f q 1 e o m l V Y p 1 F W G j M c k A Y M g 0 H p F O K i k j A x M F 5 N E J Z a P W y X r s E 0 8 s I Y 8 m k L m 3 O n 5 E i H O 0 n R I 9 i 3 R M / D j 4 c w W l 7 V s K u C I o U q k U t U z h D Y u K t p D w J n F b G 3 o x R D / + 8 c d 6 K T m g 3 s G w g b 4 m E O t 5 X 7 8 Q b a 7 w B Z R F 0 x A H 8 d I v t 7 k 1 c U A o v n 4 L Y V T S q p 7 s g 2 V N I C 4 L + V D G v d P k U v d R J R W U x U v 7 D + z k X 0 / 8 L N I x r S i V z y D L R f z Q W c f n h 2 5 I p S q G q j R 4 a y 8 U b n Q m n u 2 i q m r 1 j O T F j I f n z 1 + Q a L T w 6 U P C h G 1 W a T U X j H o U m Z D w u x N e l H G 9 m k x C n i i B F G n U S 0 Y I g 3 s U K W v 1 z m L k M U k k l J 7 2 M 8 z b d + y a P Z Z g O m H F m M 2 t a c v m A n n Y S j 1 h U l k r B t 6 6 X E a l W g h p 5 W H J k A g Y J I g + q E S A 5 z n I h C D / J l K s w Y G D + 2 N m r k 8 U w y I G f A 1 4 Q Q x N O I R M S C D T J U g n X K s h E 8 g F o 4 2 Q T L 1 Y D L E M y W R / r E c u B M I 9 U / d N 3 U u Q S f U / B V k 6 / e b 3 f 5 v w / q d z c l x v 6 V 7 4 F v k y Q c P d A a 6 w G e S U D l 9 O L j c v u 6 T j V 3 J O m P 8 V u j H u l s r k c 0 6 o L Q 1 I s g K m 7 x e s 9 k F S w X T / z T e n R A p t 2 / a a D D h 8 7 7 0 T e s 9 Y j I 6 O S a y / B w O F 9 H I q l m z R F 4 D K Z R G E 4 v a h O L i K 8 c H k W K e N E b x N X i C a c N F y l E w R F U 8 s p U p y K c M D V D t D J H T i s n T i d P z E 6 1 R b t 0 7 O Y y V h R R N q Z M R L T 9 p H h E x O l y Y U J 3 T K G l I h z D J y e f t w G Z V / P n 1 X 8 R 4 K q M T 9 / Q N C j u b m V u m P y s n J l v X J j t / W 1 k 7 V 1 V U S 1 + 9 6 X 4 V e G w W + q 0 i l 8 k j S p B E i a V J F y a R I l J B M m l B C J i k z g W R Z S S U j m W D V U 7 O 7 K 6 8 I l y N M v / 7 t z 9 V J r T C s S J X P p K L i L H K E l Z s M 2 l N S O U w l M e q M V C J Y A l H p l D U Q a a 4 w H a 8 4 D g D S w I c P 3 h O H D h 0 Q M p n 1 y Y B Z D G H 1 c / M L g E 8 i c i 6 G D E I Q l L U 0 U U m p b o Y c i i B K b V N l 6 z q t z s k 1 I 5 n t a t m Y w q 0 q X p R M f P 9 Y M s G q 9 + v f M Z n i 7 v V K S Y 7 r r T 0 r V k I Z X L v R y a 8 W S C l I J 6 h / i V U / t G c i U k r K q n d c b q b 6 m J E Q 4 y M D d H j t p M x C m J + f R / 3 P B 2 j f / r 1 6 a 2 K Y S m 0 d L 3 W 9 I 5 N G I P D 4 y Y n k k Q L + Q T B Z q d a D Y B H i q T x k V f l k u y E j E 0 f W 6 R x E M i T k P P p y M a Q C w V R 7 C Q m q X t A / R b / / r / 9 Z n e Q K h e O G T S j B 5 W t P m S S 6 P a V V P y u h Q C Z D L C E S i C W O W 2 p Z 8 c q S A z q z F K g 0 L 0 R 7 a 6 Z P R Z M I H U 8 7 q K K y U p x s 4 a 8 H z / L T T 7 K k P c R M U C Q R J u l y X G K W q L a T E A f r F J F Q B k m E V B Z y J S U T k 0 i k l J Z Q A U 2 q m H a T 3 0 N / / 4 + / n P G F s h J g E 8 q C i 1 f a y O H K t L S l Y k k V k V J C K g u x J F e J P x S h 5 F 9 X r p g 6 5 q C 3 6 z y U o Y c q S c W P A D t G l x F v A g l x 0 e F o e 4 0 l 0 7 h X B 5 y J I 5 K 1 r J K F R M g j R E K u S R Q h U 5 R I W F a W P a U q W l W + C K E i Z F K E C n C 7 6 Z e / + R m f 4 6 v N d J 8 O c N x o 6 7 U J Z c H 5 i 8 1 M I q X + R U g F Q h k j B U g l 0 k m T C l L K E A u E k D I f K C G x d M 7 A L I S J w H U e n 7 o c z W 9 0 Z k r 4 Z a Z G z H p 8 A b l K m j z x Z U M i L g u h 9 L K R S v G k k j L n E c m E M t Q 8 L h s y w b q n J J O X f v 5 3 P 6 Z V p U s z 5 e j 3 H Y 6 b N q G m 4 d z 5 x y y p T J t K E U t J K S Y T E w v k m S 6 p k F S Z P x S F J B d G Y Q G L G g 4 6 k Y B Q q P A G q g h C 6 J G 0 I A a I h v 9 I G d t V s p a j Z A J 5 V B 5 V / R S R h E S y H e Q x h F J E Q q 7 I p H L V f t L G C P H T M 5 L J S / / l d 5 9 S d k 7 i z u u V C J t Q S X D m X F M S U i l i R d Q / I R G W Q R g w R u V R Y i l C m V x / 8 G e Y V T 8 f d m G E W c 0 i 6 V c q z Q 3 J 5 N b P x 5 w y h B 3 r s Z 3 5 o H O V Z A m 5 X o 6 S K G 7 Z S i K 9 j M G C S i o p I q m y U e / i C A X J B A M E C A U V T x s i g k y o X / z q Z 1 R Y V C D n Y k P B c b P d J l Q y n D p 9 j 4 l i 1 D 9 X R P 1 z W E k l Z D L E A p F M r g i k i K R J p H M F t T 0 C T R g r Q A B d 0 J u R c w m 5 S f H L k i B 5 d I 5 l I R H W K R I p g l l I p U k k B B L P i X j J p L s W N J k w D A b W P N d s I Z V W I J h Q z 2 K f o o 0 Y n D x 5 m 8 g J I m k p F Z F U k F A W Q 4 U h E p f B F E O q C I l Q t p B I y g n A 1 d 8 U 5 E N l 1 p x L Q h p k + N C k w Z + Q C E m v 0 y R S B M J 2 J o 1 e Z 6 R T h E x C L N V e U h Y 9 1 W Y S M h m p x D k k 6 x / + + d c 4 G x s J 4 G i w C T U r L l 1 6 Q G M T f i Y L C J V E U l l J F S O l d A 4 K C Y c i j N I l v a z B 1 R 4 f G i C F y d V K R S L s p d e h H J N A G J 3 r c o R E E T J p A l k J F U M m l B W p x N d R t 5 s y M 9 z 0 + 3 / 8 p Z y H j c R w N D y 1 C Z U K 4 P 3 9 9 T e 3 m D h u I R b c k x S h O G l D h V I B N a H i 2 l R g E / 7 U v 4 V E i m V R g C Q a T A t 8 q F I k V 8 l a l u V I O Z Z E S j p Z 8 g i h Q B 5 D K g u Z I o Q y 1 j x 4 l v u p c n U F / c d P f 4 S T s D E D m F B 9 8 q h s p I a / / P k K q 4 C G S C C X L h t J 5 Q D R Q C I l p Y R I O g m V h D + K R G r d d D A t 8 K E B k p h c r c f 2 a S S y l o 2 E A n l M r o k U I 6 G Y R G J 8 4 G X J I 2 0 m Z c 2 D i o d 2 0 h / + + T f 6 v G 3 M B p t Q 8 8 D T t l 6 6 e 6 9 d E 0 u r f 1 z x J G c i x b e p + N N C L B w B y y p P V k 8 V h 9 S j Y X q o F S A M / r A + Q i C T D K m i h I q V T J p E I p F M H i + Z V L t J D A / h A J W u W k V / 9 6 u V E Q t i o e C 4 Z R N q 3 v j s / 3 3 L 1 R u S y a L + S R n r L K S K 5 I p I Q i M s y 1 H U u m k A O X R R l R W p h D S q o M q S N J m E Q G p Z k Y h z I Z g h k J V U F m u e t u Q h D 7 N U Q t z 0 P / z T r / S P 2 5 g L H L c 6 n t u E e k X 8 3 / 9 9 m u 8 k S A R p h V y R K t 6 k L i Q S I q k y I O u T A O Q w U G V F I P 6 Q P D Y p 4 q B s J F O M e i e 5 J p U Q y 0 g l R S R E d c V w + 7 9 n I q V z 7 P H F h k 2 o B Q L X Y / o / / / 4 1 V 3 m l 9 i m J Z S W U I p W V W F x A U f J k A E G i u S I P f k y R y E I m k w t 5 F K G i 0 g j r F a G k r a Q l E 4 w N k F Q g 0 o 8 + + Z D W r q u W 3 7 I x f z h u 2 4 R a c P z r v 3 z J V R / E 0 e o f 5 z I J W o R U K g c M s d S C y g S R p w K i m F y t j C U R J y G Q W i d k 0 k S K S i g t l S C R p I y 4 G U E Z h v + 7 f / i F L Z E W E I 7 b n f 0 2 o R Y J T f e f 0 K 1 b j 7 j E B I p R / Q y x F J k M u R S h d F m T S H 1 y j n 9 N I F m j C R T t c z K O r y A Q l k E c I 6 G U J Q + k c r t d V F V V S T / 9 + e w R l 2 z M H T a h l g g P 7 j 2 m h h v 3 m Q r O C K H 4 A 3 S S H E Q y v L J C + C M E M r k w S / I Y I g m 5 p k s m 7 A v T d 3 F J M f 0 n 2 2 K 3 6 L A J 9 R 0 A B P j X / / U Z e T y I + m o I B a C s c w C k U S U h j l p W Z J K y I R H K I B U I x N v R d o M 6 9 6 v f / i 1 l Z K T n b O v f V z j u d N m E + j 4 A g S e v X m q g r o 4 e G h 0 d F 3 M 3 2 C Q P R 4 i k c 5 C J l y D h Q J y 8 / D x a X V 1 B J 9 5 7 0 2 4 L f Q / A h B q w C W X D x g L B 9 r + 3 Y W M B Y R P K h o 0 F h K O x e 9 B W + W z Y W B A Q / X / q 8 j W v R 0 g b 0 g A A A A B J R U 5 E r k J g g g = = < / I m a g e > < / T o u r > < / T o u r s > < / V i s u a l i z a t i o n > 
</file>

<file path=customXml/item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 R a n g e 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 R a n g e 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 C o l u m n s \ C I R C U M S C R I P bI E   E L E C T O R A L 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 C H E L T U I E L I     L E I 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 C H E L T U I E L I     E U R O 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 C o l u m n s \ N U M R   M E D I U   P E R S O A N E   � N S C R I S E   � N   L I S T E L E   E L E C T O R A L E 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 C o l u m n s \ N U M R   M E D I U     P E R S O A N E   C A R E   A U   P A R T I C I P A T   L A   V O T 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 C o l u m n s \ C O S T /                                   A L E G T O R   � N R E G I S T R A T   L E I 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 C o l u m n s \ C O S T /                                   A L E G T O R   � N R E G I S T R A T   E U R O 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 C o l u m n s \ C O S T /                     A L E G T O R   P R E Z E N T   L A   V O T   L E I 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 C o l u m n s \ C O S T /       A L E G T O R   P R E Z E N T   L A   V O T   E U R O 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3ABD2F4F-6FBE-449C-85DF-F3AB768AEF7E}">
  <ds:schemaRefs>
    <ds:schemaRef ds:uri="http://microsoft.data.visualization.engine.tours/1.0"/>
    <ds:schemaRef ds:uri="http://www.w3.org/2000/xmlns/"/>
    <ds:schemaRef ds:uri="http://www.w3.org/2001/XMLSchema"/>
  </ds:schemaRefs>
</ds:datastoreItem>
</file>

<file path=customXml/itemProps2.xml><?xml version="1.0" encoding="utf-8"?>
<ds:datastoreItem xmlns:ds="http://schemas.openxmlformats.org/officeDocument/2006/customXml" ds:itemID="{15B4F025-0DAC-44BE-B57F-5CBDD8F3ABE8}">
  <ds:schemaRefs>
    <ds:schemaRef ds:uri="http://gemini/pivotcustomization/FormulaBarState"/>
  </ds:schemaRefs>
</ds:datastoreItem>
</file>

<file path=customXml/itemProps3.xml><?xml version="1.0" encoding="utf-8"?>
<ds:datastoreItem xmlns:ds="http://schemas.openxmlformats.org/officeDocument/2006/customXml" ds:itemID="{B1E919BC-7D29-4A55-BE42-473839F8C68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B415E201-9709-4E50-9AFE-6C7D18C73B6D}">
  <ds:schemaRefs>
    <ds:schemaRef ds:uri="http://gemini/pivotcustomization/TableXML_Range"/>
  </ds:schemaRefs>
</ds:datastoreItem>
</file>

<file path=customXml/itemProps5.xml><?xml version="1.0" encoding="utf-8"?>
<ds:datastoreItem xmlns:ds="http://schemas.openxmlformats.org/officeDocument/2006/customXml" ds:itemID="{5261C0E3-AFDE-4C35-A33D-89BE0914E260}">
  <ds:schemaRefs>
    <ds:schemaRef ds:uri="http://microsoft.data.visualization.Client.Excel/1.0"/>
    <ds:schemaRef ds:uri="http://www.w3.org/2000/xmlns/"/>
    <ds:schemaRef ds:uri="http://www.w3.org/2001/XMLSchema"/>
  </ds:schemaRefs>
</ds:datastoreItem>
</file>

<file path=customXml/itemProps6.xml><?xml version="1.0" encoding="utf-8"?>
<ds:datastoreItem xmlns:ds="http://schemas.openxmlformats.org/officeDocument/2006/customXml" ds:itemID="{01DF9D6F-C6F7-46C8-824E-6F6E14AE6D1A}">
  <ds:schemaRefs>
    <ds:schemaRef ds:uri="http://gemini/pivotcustomization/TableWidget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FISA 1 - CH Locale </vt:lpstr>
      <vt:lpstr>FISA 2 - CH Centru+Locale 2020</vt:lpstr>
      <vt:lpstr>FISA 3 - Locale + CJ 2020</vt:lpstr>
      <vt:lpstr>TOTAL BDCH PrimăriiUAT-Locale  </vt:lpstr>
      <vt:lpstr>TOP +50 - 50 (2)</vt:lpstr>
      <vt:lpstr>CH pe judet Loc+CJ</vt:lpstr>
      <vt:lpstr>TOTAL BDCH Primării+CJ Locale</vt:lpstr>
      <vt:lpstr>FISA 2</vt:lpstr>
      <vt:lpstr>Pivot</vt:lpstr>
      <vt:lpstr>Sheet5</vt:lpstr>
      <vt:lpstr>Sheet1</vt:lpstr>
      <vt:lpstr>LIMITE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Marius SAT</dc:creator>
  <cp:lastModifiedBy>Marius Ionescu</cp:lastModifiedBy>
  <cp:lastPrinted>2022-04-06T09:18:35Z</cp:lastPrinted>
  <dcterms:created xsi:type="dcterms:W3CDTF">2015-06-05T18:17:20Z</dcterms:created>
  <dcterms:modified xsi:type="dcterms:W3CDTF">2022-04-06T10:58:00Z</dcterms:modified>
</cp:coreProperties>
</file>